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1d41ebf8ff73766d/Documentos/ALIS/FAMILIA GASPERIN/EJERCICIO 2025/"/>
    </mc:Choice>
  </mc:AlternateContent>
  <xr:revisionPtr revIDLastSave="0" documentId="13_ncr:1_{6D5953C7-A821-4B78-97F8-854AF5DD301C}" xr6:coauthVersionLast="47" xr6:coauthVersionMax="47" xr10:uidLastSave="{00000000-0000-0000-0000-000000000000}"/>
  <bookViews>
    <workbookView xWindow="-108" yWindow="-108" windowWidth="23256" windowHeight="12456" tabRatio="713" firstSheet="7" activeTab="10" xr2:uid="{11B9F849-62AF-438F-862A-77D641EE7246}"/>
  </bookViews>
  <sheets>
    <sheet name="ENE25" sheetId="31" r:id="rId1"/>
    <sheet name="FEB25" sheetId="83" r:id="rId2"/>
    <sheet name="MAR25" sheetId="84" r:id="rId3"/>
    <sheet name="ABR25" sheetId="85" r:id="rId4"/>
    <sheet name="MAY25" sheetId="86" r:id="rId5"/>
    <sheet name="JUN25" sheetId="87" r:id="rId6"/>
    <sheet name="JUL25" sheetId="88" r:id="rId7"/>
    <sheet name="AGO25" sheetId="89" r:id="rId8"/>
    <sheet name="SEP25" sheetId="90" r:id="rId9"/>
    <sheet name="OCT25" sheetId="91" r:id="rId10"/>
    <sheet name="NOV25" sheetId="92" r:id="rId11"/>
    <sheet name="DIC25" sheetId="93" r:id="rId12"/>
    <sheet name="TRACTOR" sheetId="102" state="hidden" r:id="rId13"/>
    <sheet name="INDICE" sheetId="2" r:id="rId14"/>
    <sheet name="MGZ121" sheetId="1" r:id="rId15"/>
    <sheet name="MGZ BBVA" sheetId="66" r:id="rId16"/>
    <sheet name="MGZ DOLARES" sheetId="67" r:id="rId17"/>
    <sheet name="MGZ BAJIO" sheetId="68" r:id="rId18"/>
    <sheet name="VICTOR BANAMEX" sheetId="69" r:id="rId19"/>
    <sheet name="VICTOR BANORTE" sheetId="70" r:id="rId20"/>
    <sheet name="RODRIGO" sheetId="71" r:id="rId21"/>
    <sheet name="MOY" sheetId="72" r:id="rId22"/>
    <sheet name="NORMA RUTH" sheetId="82" r:id="rId23"/>
    <sheet name="VALERIA" sheetId="73" r:id="rId24"/>
    <sheet name="MANUEL BANAMEX" sheetId="74" r:id="rId25"/>
    <sheet name="ROBERTO" sheetId="104" r:id="rId26"/>
    <sheet name="JUAN" sheetId="76" r:id="rId27"/>
    <sheet name="NORMA SANCHEZ" sheetId="77" r:id="rId28"/>
    <sheet name="JOSE CARLOS" sheetId="78" r:id="rId29"/>
    <sheet name="LUIS ENRIQUE " sheetId="103" r:id="rId30"/>
    <sheet name="CESARIA" sheetId="79" r:id="rId31"/>
    <sheet name="ALAN" sheetId="80" r:id="rId32"/>
    <sheet name="ELVIA" sheetId="81" r:id="rId33"/>
    <sheet name="CAJA" sheetId="94" r:id="rId34"/>
    <sheet name="CAJA TIGRES" sheetId="95" r:id="rId35"/>
    <sheet name="RESERVA" sheetId="96" r:id="rId36"/>
  </sheets>
  <definedNames>
    <definedName name="_xlnm._FilterDatabase" localSheetId="31" hidden="1">ALAN!$A$1:$P$1014</definedName>
    <definedName name="_xlnm._FilterDatabase" localSheetId="33" hidden="1">CAJA!$A$1:$P$8008</definedName>
    <definedName name="_xlnm._FilterDatabase" localSheetId="34" hidden="1">'CAJA TIGRES'!$A$1:$S$6026</definedName>
    <definedName name="_xlnm._FilterDatabase" localSheetId="30" hidden="1">CESARIA!$A$1:$P$1005</definedName>
    <definedName name="_xlnm._FilterDatabase" localSheetId="32" hidden="1">ELVIA!$A$1:$P$1004</definedName>
    <definedName name="_xlnm._FilterDatabase" localSheetId="28" hidden="1">'JOSE CARLOS'!$A$1:$P$1005</definedName>
    <definedName name="_xlnm._FilterDatabase" localSheetId="26" hidden="1">JUAN!$A$1:$P$1006</definedName>
    <definedName name="_xlnm._FilterDatabase" localSheetId="24" hidden="1">'MANUEL BANAMEX'!$A$1:$P$1015</definedName>
    <definedName name="_xlnm._FilterDatabase" localSheetId="17" hidden="1">'MGZ BAJIO'!$A$1:$P$1002</definedName>
    <definedName name="_xlnm._FilterDatabase" localSheetId="15" hidden="1">'MGZ BBVA'!$A$1:$X$1923</definedName>
    <definedName name="_xlnm._FilterDatabase" localSheetId="16" hidden="1">'MGZ DOLARES'!$A$1:$P$1</definedName>
    <definedName name="_xlnm._FilterDatabase" localSheetId="14" hidden="1">'MGZ121'!$A$1:$P$1985</definedName>
    <definedName name="_xlnm._FilterDatabase" localSheetId="21" hidden="1">MOY!$A$1:$P$1</definedName>
    <definedName name="_xlnm._FilterDatabase" localSheetId="22" hidden="1">'NORMA RUTH'!$A$1:$W$1010</definedName>
    <definedName name="_xlnm._FilterDatabase" localSheetId="27" hidden="1">'NORMA SANCHEZ'!$A$1:$P$1003</definedName>
    <definedName name="_xlnm._FilterDatabase" localSheetId="35" hidden="1">RESERVA!$A$1:$P$559</definedName>
    <definedName name="_xlnm._FilterDatabase" localSheetId="25" hidden="1">ROBERTO!$A$1:$P$1016</definedName>
    <definedName name="_xlnm._FilterDatabase" localSheetId="20" hidden="1">RODRIGO!$A$1:$P$1</definedName>
    <definedName name="_xlnm._FilterDatabase" localSheetId="23" hidden="1">VALERIA!$A$1:$P$1036</definedName>
    <definedName name="_xlnm._FilterDatabase" localSheetId="18" hidden="1">'VICTOR BANAMEX'!$A$1:$Q$1080</definedName>
    <definedName name="_xlnm._FilterDatabase" localSheetId="19" hidden="1">'VICTOR BANORTE'!$A$1:$P$1000</definedName>
    <definedName name="_xlnm.Print_Area" localSheetId="13">INDICE!$C$1:$H$46</definedName>
    <definedName name="_xlnm.Print_Area" localSheetId="14">'MGZ121'!$K$1:$N$970</definedName>
    <definedName name="BANCO" localSheetId="25">Tabla10[BANCO]</definedName>
    <definedName name="BANCO">Tabla10[BANCO]</definedName>
    <definedName name="Concepto">'MGZ121'!$J$2:$J$110</definedName>
    <definedName name="EMPRESA">INDICE!#REF!</definedName>
    <definedName name="ESTADO" localSheetId="25">METODO[ESTADO]</definedName>
    <definedName name="ESTADO">METODO[ESTADO]</definedName>
    <definedName name="Familia">INDICE!$H$1:$H$8</definedName>
    <definedName name="Gasto">INDICE!$G$2:$G$4</definedName>
    <definedName name="Ingreso">INDICE!$F$2:$F$10</definedName>
    <definedName name="Inicial">INDICE!$R$2</definedName>
    <definedName name="TIPO">INDICE!$C$2:$C$4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45" i="91" l="1"/>
  <c r="W144" i="91"/>
  <c r="W143" i="91"/>
  <c r="W142" i="91"/>
  <c r="W141" i="91"/>
  <c r="W140" i="91"/>
  <c r="W139" i="91"/>
  <c r="W138" i="91"/>
  <c r="W137" i="91"/>
  <c r="W136" i="91"/>
  <c r="W135" i="91"/>
  <c r="W134" i="91"/>
  <c r="W133" i="91"/>
  <c r="W132" i="91"/>
  <c r="W131" i="91"/>
  <c r="W130" i="91"/>
  <c r="W129" i="91"/>
  <c r="W128" i="91"/>
  <c r="W127" i="91"/>
  <c r="W126" i="91"/>
  <c r="W125" i="91"/>
  <c r="W124" i="91"/>
  <c r="W123" i="91"/>
  <c r="W122" i="91"/>
  <c r="W118" i="91"/>
  <c r="W117" i="91"/>
  <c r="W116" i="91"/>
  <c r="W115" i="91"/>
  <c r="W114" i="91"/>
  <c r="W113" i="91"/>
  <c r="W112" i="91"/>
  <c r="W111" i="91"/>
  <c r="W110" i="91"/>
  <c r="W109" i="91"/>
  <c r="W108" i="91"/>
  <c r="W107" i="91"/>
  <c r="W106" i="91"/>
  <c r="W105" i="91"/>
  <c r="W104" i="91"/>
  <c r="W103" i="91"/>
  <c r="W102" i="91"/>
  <c r="W101" i="91"/>
  <c r="W100" i="91"/>
  <c r="W99" i="91"/>
  <c r="W98" i="91"/>
  <c r="W97" i="91"/>
  <c r="W96" i="91"/>
  <c r="W95" i="91"/>
  <c r="W89" i="91"/>
  <c r="W88" i="91"/>
  <c r="W87" i="91"/>
  <c r="W86" i="91"/>
  <c r="W81" i="91"/>
  <c r="W80" i="91"/>
  <c r="W79" i="91"/>
  <c r="W78" i="91"/>
  <c r="W72" i="91"/>
  <c r="W70" i="91"/>
  <c r="W68" i="91"/>
  <c r="W67" i="91"/>
  <c r="W66" i="91"/>
  <c r="W65" i="91"/>
  <c r="W63" i="91"/>
  <c r="W62" i="91"/>
  <c r="W61" i="91"/>
  <c r="W59" i="91"/>
  <c r="W58" i="91"/>
  <c r="W57" i="91"/>
  <c r="W56" i="91"/>
  <c r="W55" i="91"/>
  <c r="W54" i="91"/>
  <c r="W53" i="91"/>
  <c r="W52" i="91"/>
  <c r="W51" i="91"/>
  <c r="W50" i="91"/>
  <c r="W48" i="91"/>
  <c r="W47" i="91"/>
  <c r="W46" i="91"/>
  <c r="W45" i="91"/>
  <c r="W44" i="91"/>
  <c r="W43" i="91"/>
  <c r="W42" i="91"/>
  <c r="W41" i="91"/>
  <c r="W40" i="91"/>
  <c r="W39" i="91"/>
  <c r="W38" i="91"/>
  <c r="W37" i="91"/>
  <c r="W36" i="91"/>
  <c r="W35" i="91"/>
  <c r="W34" i="91"/>
  <c r="W33" i="91"/>
  <c r="W32" i="91"/>
  <c r="W31" i="91"/>
  <c r="W30" i="91"/>
  <c r="W28" i="91"/>
  <c r="W27" i="91"/>
  <c r="W26" i="91"/>
  <c r="W25" i="91"/>
  <c r="W24" i="91"/>
  <c r="W23" i="91"/>
  <c r="W22" i="91"/>
  <c r="W20" i="91"/>
  <c r="W19" i="91"/>
  <c r="W18" i="91"/>
  <c r="W13" i="91"/>
  <c r="W12" i="91"/>
  <c r="W11" i="91"/>
  <c r="W10" i="91"/>
  <c r="W9" i="91"/>
  <c r="W8" i="91"/>
  <c r="W7" i="91"/>
  <c r="W6" i="91"/>
  <c r="W5" i="91"/>
  <c r="W166" i="92"/>
  <c r="W165" i="92"/>
  <c r="W164" i="92"/>
  <c r="W163" i="92"/>
  <c r="W162" i="92"/>
  <c r="W161" i="92"/>
  <c r="W160" i="92"/>
  <c r="W159" i="92"/>
  <c r="W157" i="92"/>
  <c r="W156" i="92"/>
  <c r="W155" i="92"/>
  <c r="W154" i="92"/>
  <c r="W153" i="92"/>
  <c r="W152" i="92"/>
  <c r="W151" i="92"/>
  <c r="W145" i="92"/>
  <c r="W144" i="92"/>
  <c r="W143" i="92"/>
  <c r="W142" i="92"/>
  <c r="W141" i="92"/>
  <c r="W140" i="92"/>
  <c r="W139" i="92"/>
  <c r="W138" i="92"/>
  <c r="W137" i="92"/>
  <c r="W136" i="92"/>
  <c r="W135" i="92"/>
  <c r="W134" i="92"/>
  <c r="W133" i="92"/>
  <c r="W132" i="92"/>
  <c r="W131" i="92"/>
  <c r="W130" i="92"/>
  <c r="W129" i="92"/>
  <c r="W128" i="92"/>
  <c r="W127" i="92"/>
  <c r="W126" i="92"/>
  <c r="W125" i="92"/>
  <c r="W124" i="92"/>
  <c r="W123" i="92"/>
  <c r="W122" i="92"/>
  <c r="W118" i="92"/>
  <c r="W117" i="92"/>
  <c r="W116" i="92"/>
  <c r="W115" i="92"/>
  <c r="W114" i="92"/>
  <c r="W113" i="92"/>
  <c r="W112" i="92"/>
  <c r="W111" i="92"/>
  <c r="W110" i="92"/>
  <c r="W109" i="92"/>
  <c r="W108" i="92"/>
  <c r="W107" i="92"/>
  <c r="W106" i="92"/>
  <c r="W105" i="92"/>
  <c r="W104" i="92"/>
  <c r="W103" i="92"/>
  <c r="W102" i="92"/>
  <c r="W101" i="92"/>
  <c r="W100" i="92"/>
  <c r="W99" i="92"/>
  <c r="W98" i="92"/>
  <c r="W97" i="92"/>
  <c r="W96" i="92"/>
  <c r="W95" i="92"/>
  <c r="W89" i="92"/>
  <c r="W88" i="92"/>
  <c r="W87" i="92"/>
  <c r="W86" i="92"/>
  <c r="W81" i="92"/>
  <c r="W80" i="92"/>
  <c r="W79" i="92"/>
  <c r="W78" i="92"/>
  <c r="W72" i="92"/>
  <c r="W70" i="92"/>
  <c r="W68" i="92"/>
  <c r="W67" i="92"/>
  <c r="W66" i="92"/>
  <c r="W65" i="92"/>
  <c r="W63" i="92"/>
  <c r="W62" i="92"/>
  <c r="W61" i="92"/>
  <c r="W59" i="92"/>
  <c r="W58" i="92"/>
  <c r="W57" i="92"/>
  <c r="W56" i="92"/>
  <c r="W55" i="92"/>
  <c r="W54" i="92"/>
  <c r="W53" i="92"/>
  <c r="W52" i="92"/>
  <c r="W51" i="92"/>
  <c r="W50" i="92"/>
  <c r="W48" i="92"/>
  <c r="W47" i="92"/>
  <c r="W46" i="92"/>
  <c r="W45" i="92"/>
  <c r="W44" i="92"/>
  <c r="W43" i="92"/>
  <c r="W42" i="92"/>
  <c r="W41" i="92"/>
  <c r="W40" i="92"/>
  <c r="W39" i="92"/>
  <c r="W38" i="92"/>
  <c r="W37" i="92"/>
  <c r="W36" i="92"/>
  <c r="W35" i="92"/>
  <c r="W34" i="92"/>
  <c r="W33" i="92"/>
  <c r="W32" i="92"/>
  <c r="W31" i="92"/>
  <c r="W30" i="92"/>
  <c r="W28" i="92"/>
  <c r="W27" i="92"/>
  <c r="W26" i="92"/>
  <c r="W25" i="92"/>
  <c r="W24" i="92"/>
  <c r="W23" i="92"/>
  <c r="W22" i="92"/>
  <c r="W20" i="92"/>
  <c r="W19" i="92"/>
  <c r="W18" i="92"/>
  <c r="W13" i="92"/>
  <c r="W12" i="92"/>
  <c r="W11" i="92"/>
  <c r="W10" i="92"/>
  <c r="W9" i="92"/>
  <c r="W8" i="92"/>
  <c r="W7" i="92"/>
  <c r="W6" i="92"/>
  <c r="W5" i="92"/>
  <c r="W166" i="93"/>
  <c r="W165" i="93"/>
  <c r="W164" i="93"/>
  <c r="W163" i="93"/>
  <c r="W162" i="93"/>
  <c r="W161" i="93"/>
  <c r="W160" i="93"/>
  <c r="W159" i="93"/>
  <c r="W157" i="93"/>
  <c r="W156" i="93"/>
  <c r="W155" i="93"/>
  <c r="W154" i="93"/>
  <c r="W153" i="93"/>
  <c r="W152" i="93"/>
  <c r="W151" i="93"/>
  <c r="W145" i="93"/>
  <c r="W144" i="93"/>
  <c r="W143" i="93"/>
  <c r="W142" i="93"/>
  <c r="W141" i="93"/>
  <c r="W140" i="93"/>
  <c r="W139" i="93"/>
  <c r="W138" i="93"/>
  <c r="W137" i="93"/>
  <c r="W136" i="93"/>
  <c r="W135" i="93"/>
  <c r="W134" i="93"/>
  <c r="W133" i="93"/>
  <c r="W132" i="93"/>
  <c r="W131" i="93"/>
  <c r="W130" i="93"/>
  <c r="W129" i="93"/>
  <c r="W128" i="93"/>
  <c r="W127" i="93"/>
  <c r="W126" i="93"/>
  <c r="W125" i="93"/>
  <c r="W124" i="93"/>
  <c r="W123" i="93"/>
  <c r="W122" i="93"/>
  <c r="W118" i="93"/>
  <c r="W117" i="93"/>
  <c r="W116" i="93"/>
  <c r="W115" i="93"/>
  <c r="W114" i="93"/>
  <c r="W113" i="93"/>
  <c r="W112" i="93"/>
  <c r="W111" i="93"/>
  <c r="W110" i="93"/>
  <c r="W109" i="93"/>
  <c r="W108" i="93"/>
  <c r="W107" i="93"/>
  <c r="W106" i="93"/>
  <c r="W105" i="93"/>
  <c r="W104" i="93"/>
  <c r="W103" i="93"/>
  <c r="W102" i="93"/>
  <c r="W101" i="93"/>
  <c r="W100" i="93"/>
  <c r="W99" i="93"/>
  <c r="W98" i="93"/>
  <c r="W97" i="93"/>
  <c r="W96" i="93"/>
  <c r="W95" i="93"/>
  <c r="W89" i="93"/>
  <c r="W88" i="93"/>
  <c r="W87" i="93"/>
  <c r="W86" i="93"/>
  <c r="W81" i="93"/>
  <c r="W80" i="93"/>
  <c r="W79" i="93"/>
  <c r="W78" i="93"/>
  <c r="W72" i="93"/>
  <c r="W70" i="93"/>
  <c r="W68" i="93"/>
  <c r="W67" i="93"/>
  <c r="W66" i="93"/>
  <c r="W65" i="93"/>
  <c r="W63" i="93"/>
  <c r="W62" i="93"/>
  <c r="W61" i="93"/>
  <c r="W59" i="93"/>
  <c r="W58" i="93"/>
  <c r="W57" i="93"/>
  <c r="W56" i="93"/>
  <c r="W55" i="93"/>
  <c r="W54" i="93"/>
  <c r="W53" i="93"/>
  <c r="W52" i="93"/>
  <c r="W51" i="93"/>
  <c r="W50" i="93"/>
  <c r="W48" i="93"/>
  <c r="W47" i="93"/>
  <c r="W46" i="93"/>
  <c r="W45" i="93"/>
  <c r="W44" i="93"/>
  <c r="W43" i="93"/>
  <c r="W42" i="93"/>
  <c r="W41" i="93"/>
  <c r="W40" i="93"/>
  <c r="W39" i="93"/>
  <c r="W38" i="93"/>
  <c r="W37" i="93"/>
  <c r="W36" i="93"/>
  <c r="W35" i="93"/>
  <c r="W34" i="93"/>
  <c r="W33" i="93"/>
  <c r="W32" i="93"/>
  <c r="W31" i="93"/>
  <c r="W30" i="93"/>
  <c r="W28" i="93"/>
  <c r="W27" i="93"/>
  <c r="W26" i="93"/>
  <c r="W25" i="93"/>
  <c r="W24" i="93"/>
  <c r="W23" i="93"/>
  <c r="W22" i="93"/>
  <c r="W20" i="93"/>
  <c r="W19" i="93"/>
  <c r="W18" i="93"/>
  <c r="W13" i="93"/>
  <c r="W12" i="93"/>
  <c r="W11" i="93"/>
  <c r="W10" i="93"/>
  <c r="W9" i="93"/>
  <c r="W8" i="93"/>
  <c r="W7" i="93"/>
  <c r="W6" i="93"/>
  <c r="W5" i="93"/>
  <c r="W166" i="90"/>
  <c r="W165" i="90"/>
  <c r="W164" i="90"/>
  <c r="W163" i="90"/>
  <c r="W162" i="90"/>
  <c r="W161" i="90"/>
  <c r="W160" i="90"/>
  <c r="W159" i="90"/>
  <c r="W157" i="90"/>
  <c r="W156" i="90"/>
  <c r="W155" i="90"/>
  <c r="W154" i="90"/>
  <c r="W153" i="90"/>
  <c r="W152" i="90"/>
  <c r="W151" i="90"/>
  <c r="W145" i="90"/>
  <c r="W144" i="90"/>
  <c r="W143" i="90"/>
  <c r="W142" i="90"/>
  <c r="W141" i="90"/>
  <c r="W140" i="90"/>
  <c r="W139" i="90"/>
  <c r="W138" i="90"/>
  <c r="W137" i="90"/>
  <c r="W136" i="90"/>
  <c r="W135" i="90"/>
  <c r="W134" i="90"/>
  <c r="W133" i="90"/>
  <c r="W132" i="90"/>
  <c r="W131" i="90"/>
  <c r="W130" i="90"/>
  <c r="W129" i="90"/>
  <c r="W128" i="90"/>
  <c r="W127" i="90"/>
  <c r="W126" i="90"/>
  <c r="W125" i="90"/>
  <c r="W124" i="90"/>
  <c r="W123" i="90"/>
  <c r="W122" i="90"/>
  <c r="W118" i="90"/>
  <c r="W117" i="90"/>
  <c r="W116" i="90"/>
  <c r="W115" i="90"/>
  <c r="W114" i="90"/>
  <c r="W113" i="90"/>
  <c r="W112" i="90"/>
  <c r="W111" i="90"/>
  <c r="W110" i="90"/>
  <c r="W109" i="90"/>
  <c r="W108" i="90"/>
  <c r="W107" i="90"/>
  <c r="W106" i="90"/>
  <c r="W105" i="90"/>
  <c r="W104" i="90"/>
  <c r="W103" i="90"/>
  <c r="W102" i="90"/>
  <c r="W101" i="90"/>
  <c r="W100" i="90"/>
  <c r="W99" i="90"/>
  <c r="W98" i="90"/>
  <c r="W97" i="90"/>
  <c r="W96" i="90"/>
  <c r="W95" i="90"/>
  <c r="W89" i="90"/>
  <c r="W88" i="90"/>
  <c r="W87" i="90"/>
  <c r="W86" i="90"/>
  <c r="W81" i="90"/>
  <c r="W80" i="90"/>
  <c r="W79" i="90"/>
  <c r="W78" i="90"/>
  <c r="W72" i="90"/>
  <c r="W70" i="90"/>
  <c r="W68" i="90"/>
  <c r="W67" i="90"/>
  <c r="W66" i="90"/>
  <c r="W65" i="90"/>
  <c r="W63" i="90"/>
  <c r="W62" i="90"/>
  <c r="W61" i="90"/>
  <c r="W59" i="90"/>
  <c r="W58" i="90"/>
  <c r="W57" i="90"/>
  <c r="W56" i="90"/>
  <c r="W55" i="90"/>
  <c r="W54" i="90"/>
  <c r="W53" i="90"/>
  <c r="W52" i="90"/>
  <c r="W51" i="90"/>
  <c r="W50" i="90"/>
  <c r="W48" i="90"/>
  <c r="W47" i="90"/>
  <c r="W46" i="90"/>
  <c r="W45" i="90"/>
  <c r="W44" i="90"/>
  <c r="W43" i="90"/>
  <c r="W42" i="90"/>
  <c r="W41" i="90"/>
  <c r="W40" i="90"/>
  <c r="W39" i="90"/>
  <c r="W38" i="90"/>
  <c r="W37" i="90"/>
  <c r="W36" i="90"/>
  <c r="W35" i="90"/>
  <c r="W34" i="90"/>
  <c r="W33" i="90"/>
  <c r="W32" i="90"/>
  <c r="W31" i="90"/>
  <c r="W30" i="90"/>
  <c r="W28" i="90"/>
  <c r="W27" i="90"/>
  <c r="W26" i="90"/>
  <c r="W25" i="90"/>
  <c r="W24" i="90"/>
  <c r="W23" i="90"/>
  <c r="W22" i="90"/>
  <c r="W20" i="90"/>
  <c r="W19" i="90"/>
  <c r="W18" i="90"/>
  <c r="W13" i="90"/>
  <c r="W12" i="90"/>
  <c r="W11" i="90"/>
  <c r="W10" i="90"/>
  <c r="W9" i="90"/>
  <c r="W8" i="90"/>
  <c r="W7" i="90"/>
  <c r="W6" i="90"/>
  <c r="W5" i="90"/>
  <c r="W166" i="89"/>
  <c r="W165" i="89"/>
  <c r="W164" i="89"/>
  <c r="W163" i="89"/>
  <c r="W162" i="89"/>
  <c r="W161" i="89"/>
  <c r="W160" i="89"/>
  <c r="W159" i="89"/>
  <c r="W157" i="89"/>
  <c r="W156" i="89"/>
  <c r="W155" i="89"/>
  <c r="W154" i="89"/>
  <c r="W153" i="89"/>
  <c r="W152" i="89"/>
  <c r="W151" i="89"/>
  <c r="W145" i="89"/>
  <c r="W144" i="89"/>
  <c r="W143" i="89"/>
  <c r="W142" i="89"/>
  <c r="W141" i="89"/>
  <c r="W140" i="89"/>
  <c r="W139" i="89"/>
  <c r="W138" i="89"/>
  <c r="W137" i="89"/>
  <c r="W136" i="89"/>
  <c r="W135" i="89"/>
  <c r="W134" i="89"/>
  <c r="W133" i="89"/>
  <c r="W132" i="89"/>
  <c r="W131" i="89"/>
  <c r="W130" i="89"/>
  <c r="W129" i="89"/>
  <c r="W128" i="89"/>
  <c r="W127" i="89"/>
  <c r="W126" i="89"/>
  <c r="W125" i="89"/>
  <c r="W124" i="89"/>
  <c r="W123" i="89"/>
  <c r="W122" i="89"/>
  <c r="W118" i="89"/>
  <c r="W117" i="89"/>
  <c r="W116" i="89"/>
  <c r="W115" i="89"/>
  <c r="W114" i="89"/>
  <c r="W113" i="89"/>
  <c r="W112" i="89"/>
  <c r="W111" i="89"/>
  <c r="W110" i="89"/>
  <c r="W109" i="89"/>
  <c r="W108" i="89"/>
  <c r="W107" i="89"/>
  <c r="W106" i="89"/>
  <c r="W105" i="89"/>
  <c r="W104" i="89"/>
  <c r="W103" i="89"/>
  <c r="W102" i="89"/>
  <c r="W101" i="89"/>
  <c r="W100" i="89"/>
  <c r="W99" i="89"/>
  <c r="W98" i="89"/>
  <c r="W97" i="89"/>
  <c r="W96" i="89"/>
  <c r="W95" i="89"/>
  <c r="W89" i="89"/>
  <c r="W88" i="89"/>
  <c r="W87" i="89"/>
  <c r="W86" i="89"/>
  <c r="W81" i="89"/>
  <c r="W80" i="89"/>
  <c r="W79" i="89"/>
  <c r="W78" i="89"/>
  <c r="W72" i="89"/>
  <c r="W70" i="89"/>
  <c r="W68" i="89"/>
  <c r="W67" i="89"/>
  <c r="W66" i="89"/>
  <c r="W65" i="89"/>
  <c r="W63" i="89"/>
  <c r="W62" i="89"/>
  <c r="W61" i="89"/>
  <c r="W59" i="89"/>
  <c r="W58" i="89"/>
  <c r="W57" i="89"/>
  <c r="W56" i="89"/>
  <c r="W55" i="89"/>
  <c r="W54" i="89"/>
  <c r="W53" i="89"/>
  <c r="W52" i="89"/>
  <c r="W51" i="89"/>
  <c r="W50" i="89"/>
  <c r="W48" i="89"/>
  <c r="W47" i="89"/>
  <c r="W46" i="89"/>
  <c r="W45" i="89"/>
  <c r="W44" i="89"/>
  <c r="W43" i="89"/>
  <c r="W42" i="89"/>
  <c r="W41" i="89"/>
  <c r="W40" i="89"/>
  <c r="W39" i="89"/>
  <c r="W38" i="89"/>
  <c r="W37" i="89"/>
  <c r="W36" i="89"/>
  <c r="W35" i="89"/>
  <c r="W34" i="89"/>
  <c r="W33" i="89"/>
  <c r="W32" i="89"/>
  <c r="W31" i="89"/>
  <c r="W30" i="89"/>
  <c r="W28" i="89"/>
  <c r="W27" i="89"/>
  <c r="W26" i="89"/>
  <c r="W25" i="89"/>
  <c r="W24" i="89"/>
  <c r="W23" i="89"/>
  <c r="W22" i="89"/>
  <c r="W20" i="89"/>
  <c r="W19" i="89"/>
  <c r="W18" i="89"/>
  <c r="W13" i="89"/>
  <c r="W12" i="89"/>
  <c r="W11" i="89"/>
  <c r="W10" i="89"/>
  <c r="W9" i="89"/>
  <c r="W8" i="89"/>
  <c r="W7" i="89"/>
  <c r="W6" i="89"/>
  <c r="W5" i="89"/>
  <c r="W166" i="91"/>
  <c r="W165" i="91"/>
  <c r="W164" i="91"/>
  <c r="W163" i="91"/>
  <c r="W162" i="91"/>
  <c r="W161" i="91"/>
  <c r="W160" i="91"/>
  <c r="W159" i="91"/>
  <c r="W157" i="91"/>
  <c r="W156" i="91"/>
  <c r="W155" i="91"/>
  <c r="W154" i="91"/>
  <c r="W153" i="91"/>
  <c r="W152" i="91"/>
  <c r="W151" i="91"/>
  <c r="W166" i="87"/>
  <c r="W165" i="87"/>
  <c r="W164" i="87"/>
  <c r="W163" i="87"/>
  <c r="W162" i="87"/>
  <c r="W161" i="87"/>
  <c r="W160" i="87"/>
  <c r="W159" i="87"/>
  <c r="W157" i="87"/>
  <c r="W156" i="87"/>
  <c r="W155" i="87"/>
  <c r="W154" i="87"/>
  <c r="W153" i="87"/>
  <c r="W152" i="87"/>
  <c r="W151" i="87"/>
  <c r="W145" i="87"/>
  <c r="W144" i="87"/>
  <c r="W143" i="87"/>
  <c r="W142" i="87"/>
  <c r="W141" i="87"/>
  <c r="W140" i="87"/>
  <c r="W139" i="87"/>
  <c r="W138" i="87"/>
  <c r="W137" i="87"/>
  <c r="W136" i="87"/>
  <c r="W135" i="87"/>
  <c r="W134" i="87"/>
  <c r="W133" i="87"/>
  <c r="W132" i="87"/>
  <c r="W131" i="87"/>
  <c r="W130" i="87"/>
  <c r="W129" i="87"/>
  <c r="W128" i="87"/>
  <c r="W127" i="87"/>
  <c r="W126" i="87"/>
  <c r="W125" i="87"/>
  <c r="W124" i="87"/>
  <c r="W123" i="87"/>
  <c r="W122" i="87"/>
  <c r="W118" i="87"/>
  <c r="W117" i="87"/>
  <c r="W116" i="87"/>
  <c r="W115" i="87"/>
  <c r="W114" i="87"/>
  <c r="W113" i="87"/>
  <c r="W112" i="87"/>
  <c r="W111" i="87"/>
  <c r="W110" i="87"/>
  <c r="W109" i="87"/>
  <c r="W108" i="87"/>
  <c r="W107" i="87"/>
  <c r="W106" i="87"/>
  <c r="W105" i="87"/>
  <c r="W104" i="87"/>
  <c r="W103" i="87"/>
  <c r="W102" i="87"/>
  <c r="W101" i="87"/>
  <c r="W100" i="87"/>
  <c r="W99" i="87"/>
  <c r="W98" i="87"/>
  <c r="W97" i="87"/>
  <c r="W96" i="87"/>
  <c r="W95" i="87"/>
  <c r="W89" i="87"/>
  <c r="W88" i="87"/>
  <c r="W87" i="87"/>
  <c r="W86" i="87"/>
  <c r="W81" i="87"/>
  <c r="W80" i="87"/>
  <c r="W79" i="87"/>
  <c r="W78" i="87"/>
  <c r="W72" i="87"/>
  <c r="W70" i="87"/>
  <c r="W68" i="87"/>
  <c r="W67" i="87"/>
  <c r="W66" i="87"/>
  <c r="W65" i="87"/>
  <c r="W63" i="87"/>
  <c r="W62" i="87"/>
  <c r="W61" i="87"/>
  <c r="W59" i="87"/>
  <c r="W58" i="87"/>
  <c r="W57" i="87"/>
  <c r="W56" i="87"/>
  <c r="W55" i="87"/>
  <c r="W54" i="87"/>
  <c r="W53" i="87"/>
  <c r="W52" i="87"/>
  <c r="W51" i="87"/>
  <c r="W50" i="87"/>
  <c r="W48" i="87"/>
  <c r="W47" i="87"/>
  <c r="W46" i="87"/>
  <c r="W45" i="87"/>
  <c r="W44" i="87"/>
  <c r="W43" i="87"/>
  <c r="W42" i="87"/>
  <c r="W41" i="87"/>
  <c r="W40" i="87"/>
  <c r="W39" i="87"/>
  <c r="W38" i="87"/>
  <c r="W37" i="87"/>
  <c r="W36" i="87"/>
  <c r="W35" i="87"/>
  <c r="W34" i="87"/>
  <c r="W33" i="87"/>
  <c r="W32" i="87"/>
  <c r="W31" i="87"/>
  <c r="W30" i="87"/>
  <c r="W28" i="87"/>
  <c r="W27" i="87"/>
  <c r="W26" i="87"/>
  <c r="W25" i="87"/>
  <c r="W24" i="87"/>
  <c r="W23" i="87"/>
  <c r="W22" i="87"/>
  <c r="W20" i="87"/>
  <c r="W19" i="87"/>
  <c r="W18" i="87"/>
  <c r="W13" i="87"/>
  <c r="W12" i="87"/>
  <c r="W11" i="87"/>
  <c r="W10" i="87"/>
  <c r="W9" i="87"/>
  <c r="W8" i="87"/>
  <c r="W7" i="87"/>
  <c r="W6" i="87"/>
  <c r="W5" i="87"/>
  <c r="W166" i="86"/>
  <c r="W165" i="86"/>
  <c r="W164" i="86"/>
  <c r="W163" i="86"/>
  <c r="W162" i="86"/>
  <c r="W161" i="86"/>
  <c r="W160" i="86"/>
  <c r="W159" i="86"/>
  <c r="W157" i="86"/>
  <c r="W156" i="86"/>
  <c r="W155" i="86"/>
  <c r="W154" i="86"/>
  <c r="W153" i="86"/>
  <c r="W152" i="86"/>
  <c r="W151" i="86"/>
  <c r="W145" i="86"/>
  <c r="W144" i="86"/>
  <c r="W143" i="86"/>
  <c r="W142" i="86"/>
  <c r="W141" i="86"/>
  <c r="W140" i="86"/>
  <c r="W139" i="86"/>
  <c r="W138" i="86"/>
  <c r="W137" i="86"/>
  <c r="W136" i="86"/>
  <c r="W135" i="86"/>
  <c r="W134" i="86"/>
  <c r="W133" i="86"/>
  <c r="W132" i="86"/>
  <c r="W131" i="86"/>
  <c r="W130" i="86"/>
  <c r="W129" i="86"/>
  <c r="W128" i="86"/>
  <c r="W127" i="86"/>
  <c r="W126" i="86"/>
  <c r="W125" i="86"/>
  <c r="W124" i="86"/>
  <c r="W123" i="86"/>
  <c r="W122" i="86"/>
  <c r="W118" i="86"/>
  <c r="W117" i="86"/>
  <c r="W116" i="86"/>
  <c r="W115" i="86"/>
  <c r="W114" i="86"/>
  <c r="W113" i="86"/>
  <c r="W112" i="86"/>
  <c r="W111" i="86"/>
  <c r="W110" i="86"/>
  <c r="W109" i="86"/>
  <c r="W108" i="86"/>
  <c r="W107" i="86"/>
  <c r="W106" i="86"/>
  <c r="W105" i="86"/>
  <c r="W104" i="86"/>
  <c r="W103" i="86"/>
  <c r="W102" i="86"/>
  <c r="W101" i="86"/>
  <c r="W100" i="86"/>
  <c r="W99" i="86"/>
  <c r="W98" i="86"/>
  <c r="W97" i="86"/>
  <c r="W96" i="86"/>
  <c r="W95" i="86"/>
  <c r="W89" i="86"/>
  <c r="W88" i="86"/>
  <c r="W87" i="86"/>
  <c r="W86" i="86"/>
  <c r="W81" i="86"/>
  <c r="W80" i="86"/>
  <c r="W79" i="86"/>
  <c r="W78" i="86"/>
  <c r="W72" i="86"/>
  <c r="W70" i="86"/>
  <c r="W68" i="86"/>
  <c r="W67" i="86"/>
  <c r="W66" i="86"/>
  <c r="W65" i="86"/>
  <c r="W63" i="86"/>
  <c r="W62" i="86"/>
  <c r="W61" i="86"/>
  <c r="W59" i="86"/>
  <c r="W58" i="86"/>
  <c r="W57" i="86"/>
  <c r="W56" i="86"/>
  <c r="W55" i="86"/>
  <c r="W54" i="86"/>
  <c r="W53" i="86"/>
  <c r="W52" i="86"/>
  <c r="W51" i="86"/>
  <c r="W50" i="86"/>
  <c r="W48" i="86"/>
  <c r="W47" i="86"/>
  <c r="W46" i="86"/>
  <c r="W45" i="86"/>
  <c r="W44" i="86"/>
  <c r="W43" i="86"/>
  <c r="W42" i="86"/>
  <c r="W41" i="86"/>
  <c r="W40" i="86"/>
  <c r="W39" i="86"/>
  <c r="W38" i="86"/>
  <c r="W37" i="86"/>
  <c r="W36" i="86"/>
  <c r="W35" i="86"/>
  <c r="W34" i="86"/>
  <c r="W33" i="86"/>
  <c r="W32" i="86"/>
  <c r="W31" i="86"/>
  <c r="W30" i="86"/>
  <c r="W28" i="86"/>
  <c r="W27" i="86"/>
  <c r="W26" i="86"/>
  <c r="W25" i="86"/>
  <c r="W24" i="86"/>
  <c r="W23" i="86"/>
  <c r="W22" i="86"/>
  <c r="W20" i="86"/>
  <c r="W19" i="86"/>
  <c r="W18" i="86"/>
  <c r="W13" i="86"/>
  <c r="W12" i="86"/>
  <c r="W11" i="86"/>
  <c r="W10" i="86"/>
  <c r="W9" i="86"/>
  <c r="W8" i="86"/>
  <c r="W7" i="86"/>
  <c r="W6" i="86"/>
  <c r="W5" i="86"/>
  <c r="V166" i="93"/>
  <c r="V165" i="93"/>
  <c r="V164" i="93"/>
  <c r="V163" i="93"/>
  <c r="V162" i="93"/>
  <c r="V161" i="93"/>
  <c r="V160" i="93"/>
  <c r="V159" i="93"/>
  <c r="V157" i="93"/>
  <c r="V156" i="93"/>
  <c r="V155" i="93"/>
  <c r="V154" i="93"/>
  <c r="V153" i="93"/>
  <c r="V152" i="93"/>
  <c r="V151" i="93"/>
  <c r="V145" i="93"/>
  <c r="V144" i="93"/>
  <c r="V143" i="93"/>
  <c r="V142" i="93"/>
  <c r="V141" i="93"/>
  <c r="V140" i="93"/>
  <c r="V139" i="93"/>
  <c r="V138" i="93"/>
  <c r="V137" i="93"/>
  <c r="V136" i="93"/>
  <c r="V135" i="93"/>
  <c r="V134" i="93"/>
  <c r="V133" i="93"/>
  <c r="V132" i="93"/>
  <c r="V131" i="93"/>
  <c r="V130" i="93"/>
  <c r="V129" i="93"/>
  <c r="V128" i="93"/>
  <c r="V127" i="93"/>
  <c r="V126" i="93"/>
  <c r="V125" i="93"/>
  <c r="V124" i="93"/>
  <c r="V123" i="93"/>
  <c r="V122" i="93"/>
  <c r="V118" i="93"/>
  <c r="V117" i="93"/>
  <c r="V116" i="93"/>
  <c r="V115" i="93"/>
  <c r="V114" i="93"/>
  <c r="V113" i="93"/>
  <c r="V112" i="93"/>
  <c r="V111" i="93"/>
  <c r="V110" i="93"/>
  <c r="V109" i="93"/>
  <c r="V108" i="93"/>
  <c r="V107" i="93"/>
  <c r="V106" i="93"/>
  <c r="V105" i="93"/>
  <c r="V104" i="93"/>
  <c r="V103" i="93"/>
  <c r="V102" i="93"/>
  <c r="V101" i="93"/>
  <c r="V100" i="93"/>
  <c r="V99" i="93"/>
  <c r="V98" i="93"/>
  <c r="V97" i="93"/>
  <c r="V96" i="93"/>
  <c r="V95" i="93"/>
  <c r="V89" i="93"/>
  <c r="V88" i="93"/>
  <c r="V87" i="93"/>
  <c r="V86" i="93"/>
  <c r="V81" i="93"/>
  <c r="V80" i="93"/>
  <c r="V79" i="93"/>
  <c r="V78" i="93"/>
  <c r="V72" i="93"/>
  <c r="V70" i="93"/>
  <c r="V68" i="93"/>
  <c r="V67" i="93"/>
  <c r="V66" i="93"/>
  <c r="V65" i="93"/>
  <c r="V63" i="93"/>
  <c r="V62" i="93"/>
  <c r="V61" i="93"/>
  <c r="V59" i="93"/>
  <c r="V58" i="93"/>
  <c r="V57" i="93"/>
  <c r="V56" i="93"/>
  <c r="V55" i="93"/>
  <c r="V54" i="93"/>
  <c r="V53" i="93"/>
  <c r="V52" i="93"/>
  <c r="V51" i="93"/>
  <c r="V50" i="93"/>
  <c r="V48" i="93"/>
  <c r="V47" i="93"/>
  <c r="V46" i="93"/>
  <c r="V45" i="93"/>
  <c r="V44" i="93"/>
  <c r="V43" i="93"/>
  <c r="V42" i="93"/>
  <c r="V41" i="93"/>
  <c r="V40" i="93"/>
  <c r="V39" i="93"/>
  <c r="V38" i="93"/>
  <c r="V37" i="93"/>
  <c r="V36" i="93"/>
  <c r="V35" i="93"/>
  <c r="V34" i="93"/>
  <c r="V33" i="93"/>
  <c r="V32" i="93"/>
  <c r="V31" i="93"/>
  <c r="V30" i="93"/>
  <c r="V28" i="93"/>
  <c r="V27" i="93"/>
  <c r="V26" i="93"/>
  <c r="V25" i="93"/>
  <c r="V24" i="93"/>
  <c r="V23" i="93"/>
  <c r="V22" i="93"/>
  <c r="V20" i="93"/>
  <c r="V19" i="93"/>
  <c r="V13" i="93"/>
  <c r="V12" i="93"/>
  <c r="V11" i="93"/>
  <c r="V10" i="93"/>
  <c r="V9" i="93"/>
  <c r="V8" i="93"/>
  <c r="V7" i="93"/>
  <c r="V6" i="93"/>
  <c r="V5" i="93"/>
  <c r="V166" i="92"/>
  <c r="V165" i="92"/>
  <c r="V164" i="92"/>
  <c r="V163" i="92"/>
  <c r="V162" i="92"/>
  <c r="V161" i="92"/>
  <c r="V160" i="92"/>
  <c r="V159" i="92"/>
  <c r="V157" i="92"/>
  <c r="V156" i="92"/>
  <c r="V155" i="92"/>
  <c r="V154" i="92"/>
  <c r="V153" i="92"/>
  <c r="V152" i="92"/>
  <c r="V151" i="92"/>
  <c r="V145" i="92"/>
  <c r="V144" i="92"/>
  <c r="V143" i="92"/>
  <c r="V142" i="92"/>
  <c r="V141" i="92"/>
  <c r="V140" i="92"/>
  <c r="V139" i="92"/>
  <c r="V138" i="92"/>
  <c r="V137" i="92"/>
  <c r="V136" i="92"/>
  <c r="V135" i="92"/>
  <c r="V134" i="92"/>
  <c r="V133" i="92"/>
  <c r="V132" i="92"/>
  <c r="V131" i="92"/>
  <c r="V130" i="92"/>
  <c r="V129" i="92"/>
  <c r="V128" i="92"/>
  <c r="V127" i="92"/>
  <c r="V126" i="92"/>
  <c r="V125" i="92"/>
  <c r="V124" i="92"/>
  <c r="V123" i="92"/>
  <c r="V122" i="92"/>
  <c r="V118" i="92"/>
  <c r="V117" i="92"/>
  <c r="V116" i="92"/>
  <c r="V115" i="92"/>
  <c r="V114" i="92"/>
  <c r="V113" i="92"/>
  <c r="V112" i="92"/>
  <c r="V111" i="92"/>
  <c r="V110" i="92"/>
  <c r="V109" i="92"/>
  <c r="V108" i="92"/>
  <c r="V107" i="92"/>
  <c r="V106" i="92"/>
  <c r="V105" i="92"/>
  <c r="V104" i="92"/>
  <c r="V103" i="92"/>
  <c r="V102" i="92"/>
  <c r="V101" i="92"/>
  <c r="V100" i="92"/>
  <c r="V99" i="92"/>
  <c r="V98" i="92"/>
  <c r="V97" i="92"/>
  <c r="V96" i="92"/>
  <c r="V95" i="92"/>
  <c r="V89" i="92"/>
  <c r="V88" i="92"/>
  <c r="V87" i="92"/>
  <c r="V86" i="92"/>
  <c r="V81" i="92"/>
  <c r="V80" i="92"/>
  <c r="V79" i="92"/>
  <c r="V78" i="92"/>
  <c r="V72" i="92"/>
  <c r="V70" i="92"/>
  <c r="V68" i="92"/>
  <c r="V67" i="92"/>
  <c r="V66" i="92"/>
  <c r="V65" i="92"/>
  <c r="V63" i="92"/>
  <c r="V62" i="92"/>
  <c r="V61" i="92"/>
  <c r="V59" i="92"/>
  <c r="V58" i="92"/>
  <c r="V57" i="92"/>
  <c r="V56" i="92"/>
  <c r="V55" i="92"/>
  <c r="V54" i="92"/>
  <c r="V53" i="92"/>
  <c r="V52" i="92"/>
  <c r="V51" i="92"/>
  <c r="V50" i="92"/>
  <c r="V48" i="92"/>
  <c r="V47" i="92"/>
  <c r="V46" i="92"/>
  <c r="V45" i="92"/>
  <c r="V44" i="92"/>
  <c r="V43" i="92"/>
  <c r="V42" i="92"/>
  <c r="V41" i="92"/>
  <c r="V40" i="92"/>
  <c r="V39" i="92"/>
  <c r="V38" i="92"/>
  <c r="V37" i="92"/>
  <c r="V36" i="92"/>
  <c r="V35" i="92"/>
  <c r="V34" i="92"/>
  <c r="V33" i="92"/>
  <c r="V32" i="92"/>
  <c r="V31" i="92"/>
  <c r="V30" i="92"/>
  <c r="V28" i="92"/>
  <c r="V27" i="92"/>
  <c r="V26" i="92"/>
  <c r="V25" i="92"/>
  <c r="V24" i="92"/>
  <c r="V23" i="92"/>
  <c r="V22" i="92"/>
  <c r="V20" i="92"/>
  <c r="V19" i="92"/>
  <c r="V13" i="92"/>
  <c r="V12" i="92"/>
  <c r="V11" i="92"/>
  <c r="V10" i="92"/>
  <c r="V9" i="92"/>
  <c r="V8" i="92"/>
  <c r="V7" i="92"/>
  <c r="V6" i="92"/>
  <c r="V5" i="92"/>
  <c r="V166" i="91"/>
  <c r="V165" i="91"/>
  <c r="V164" i="91"/>
  <c r="V163" i="91"/>
  <c r="V162" i="91"/>
  <c r="V161" i="91"/>
  <c r="V160" i="91"/>
  <c r="V159" i="91"/>
  <c r="V157" i="91"/>
  <c r="V156" i="91"/>
  <c r="V155" i="91"/>
  <c r="V154" i="91"/>
  <c r="V153" i="91"/>
  <c r="V152" i="91"/>
  <c r="V151" i="91"/>
  <c r="V145" i="91"/>
  <c r="V144" i="91"/>
  <c r="V143" i="91"/>
  <c r="V142" i="91"/>
  <c r="V141" i="91"/>
  <c r="V140" i="91"/>
  <c r="V139" i="91"/>
  <c r="V138" i="91"/>
  <c r="V137" i="91"/>
  <c r="V136" i="91"/>
  <c r="V135" i="91"/>
  <c r="V134" i="91"/>
  <c r="V133" i="91"/>
  <c r="V132" i="91"/>
  <c r="V131" i="91"/>
  <c r="V130" i="91"/>
  <c r="V129" i="91"/>
  <c r="V128" i="91"/>
  <c r="V127" i="91"/>
  <c r="V126" i="91"/>
  <c r="V125" i="91"/>
  <c r="V124" i="91"/>
  <c r="V123" i="91"/>
  <c r="V122" i="91"/>
  <c r="V118" i="91"/>
  <c r="V117" i="91"/>
  <c r="V116" i="91"/>
  <c r="V115" i="91"/>
  <c r="V114" i="91"/>
  <c r="V113" i="91"/>
  <c r="V112" i="91"/>
  <c r="V111" i="91"/>
  <c r="V110" i="91"/>
  <c r="V109" i="91"/>
  <c r="V108" i="91"/>
  <c r="V107" i="91"/>
  <c r="V106" i="91"/>
  <c r="V105" i="91"/>
  <c r="V104" i="91"/>
  <c r="V103" i="91"/>
  <c r="V102" i="91"/>
  <c r="V101" i="91"/>
  <c r="V100" i="91"/>
  <c r="V99" i="91"/>
  <c r="V98" i="91"/>
  <c r="V97" i="91"/>
  <c r="V96" i="91"/>
  <c r="V95" i="91"/>
  <c r="V89" i="91"/>
  <c r="V88" i="91"/>
  <c r="V87" i="91"/>
  <c r="V86" i="91"/>
  <c r="V81" i="91"/>
  <c r="V80" i="91"/>
  <c r="V79" i="91"/>
  <c r="V78" i="91"/>
  <c r="V72" i="91"/>
  <c r="V70" i="91"/>
  <c r="V68" i="91"/>
  <c r="V67" i="91"/>
  <c r="V66" i="91"/>
  <c r="V65" i="91"/>
  <c r="V63" i="91"/>
  <c r="V62" i="91"/>
  <c r="V61" i="91"/>
  <c r="V59" i="91"/>
  <c r="V58" i="91"/>
  <c r="V57" i="91"/>
  <c r="V56" i="91"/>
  <c r="V55" i="91"/>
  <c r="V54" i="91"/>
  <c r="V53" i="91"/>
  <c r="V52" i="91"/>
  <c r="V51" i="91"/>
  <c r="V50" i="91"/>
  <c r="V48" i="91"/>
  <c r="V47" i="91"/>
  <c r="V46" i="91"/>
  <c r="V45" i="91"/>
  <c r="V44" i="91"/>
  <c r="V43" i="91"/>
  <c r="V42" i="91"/>
  <c r="V41" i="91"/>
  <c r="V40" i="91"/>
  <c r="V39" i="91"/>
  <c r="V38" i="91"/>
  <c r="V37" i="91"/>
  <c r="V36" i="91"/>
  <c r="V35" i="91"/>
  <c r="V34" i="91"/>
  <c r="V33" i="91"/>
  <c r="V32" i="91"/>
  <c r="V31" i="91"/>
  <c r="V30" i="91"/>
  <c r="V28" i="91"/>
  <c r="V27" i="91"/>
  <c r="V26" i="91"/>
  <c r="V25" i="91"/>
  <c r="V24" i="91"/>
  <c r="V23" i="91"/>
  <c r="V22" i="91"/>
  <c r="V20" i="91"/>
  <c r="V19" i="91"/>
  <c r="V13" i="91"/>
  <c r="V12" i="91"/>
  <c r="V11" i="91"/>
  <c r="V10" i="91"/>
  <c r="V9" i="91"/>
  <c r="V8" i="91"/>
  <c r="V7" i="91"/>
  <c r="V6" i="91"/>
  <c r="V5" i="91"/>
  <c r="V166" i="90"/>
  <c r="V165" i="90"/>
  <c r="V164" i="90"/>
  <c r="V163" i="90"/>
  <c r="V162" i="90"/>
  <c r="V161" i="90"/>
  <c r="V160" i="90"/>
  <c r="V159" i="90"/>
  <c r="V157" i="90"/>
  <c r="V156" i="90"/>
  <c r="V155" i="90"/>
  <c r="V154" i="90"/>
  <c r="V153" i="90"/>
  <c r="V152" i="90"/>
  <c r="V151" i="90"/>
  <c r="V145" i="90"/>
  <c r="V144" i="90"/>
  <c r="V143" i="90"/>
  <c r="V142" i="90"/>
  <c r="V141" i="90"/>
  <c r="V140" i="90"/>
  <c r="V139" i="90"/>
  <c r="V138" i="90"/>
  <c r="V137" i="90"/>
  <c r="V136" i="90"/>
  <c r="V135" i="90"/>
  <c r="V134" i="90"/>
  <c r="V133" i="90"/>
  <c r="V132" i="90"/>
  <c r="V131" i="90"/>
  <c r="V130" i="90"/>
  <c r="V129" i="90"/>
  <c r="V128" i="90"/>
  <c r="V127" i="90"/>
  <c r="V126" i="90"/>
  <c r="V125" i="90"/>
  <c r="V124" i="90"/>
  <c r="V123" i="90"/>
  <c r="V122" i="90"/>
  <c r="V118" i="90"/>
  <c r="V117" i="90"/>
  <c r="V116" i="90"/>
  <c r="V115" i="90"/>
  <c r="V114" i="90"/>
  <c r="V113" i="90"/>
  <c r="V112" i="90"/>
  <c r="V111" i="90"/>
  <c r="V110" i="90"/>
  <c r="V109" i="90"/>
  <c r="V108" i="90"/>
  <c r="V107" i="90"/>
  <c r="V106" i="90"/>
  <c r="V105" i="90"/>
  <c r="V104" i="90"/>
  <c r="V103" i="90"/>
  <c r="V102" i="90"/>
  <c r="V101" i="90"/>
  <c r="V100" i="90"/>
  <c r="V99" i="90"/>
  <c r="V98" i="90"/>
  <c r="V97" i="90"/>
  <c r="V96" i="90"/>
  <c r="V95" i="90"/>
  <c r="V89" i="90"/>
  <c r="V88" i="90"/>
  <c r="V87" i="90"/>
  <c r="V86" i="90"/>
  <c r="V81" i="90"/>
  <c r="V80" i="90"/>
  <c r="V79" i="90"/>
  <c r="V78" i="90"/>
  <c r="V72" i="90"/>
  <c r="V70" i="90"/>
  <c r="V68" i="90"/>
  <c r="V67" i="90"/>
  <c r="V66" i="90"/>
  <c r="V65" i="90"/>
  <c r="V63" i="90"/>
  <c r="V62" i="90"/>
  <c r="V61" i="90"/>
  <c r="V59" i="90"/>
  <c r="V58" i="90"/>
  <c r="V57" i="90"/>
  <c r="V56" i="90"/>
  <c r="V55" i="90"/>
  <c r="V54" i="90"/>
  <c r="V53" i="90"/>
  <c r="V52" i="90"/>
  <c r="V51" i="90"/>
  <c r="V50" i="90"/>
  <c r="V48" i="90"/>
  <c r="V47" i="90"/>
  <c r="V46" i="90"/>
  <c r="V45" i="90"/>
  <c r="V44" i="90"/>
  <c r="V43" i="90"/>
  <c r="V42" i="90"/>
  <c r="V41" i="90"/>
  <c r="V40" i="90"/>
  <c r="V39" i="90"/>
  <c r="V38" i="90"/>
  <c r="V37" i="90"/>
  <c r="V36" i="90"/>
  <c r="V35" i="90"/>
  <c r="V34" i="90"/>
  <c r="V33" i="90"/>
  <c r="V32" i="90"/>
  <c r="V31" i="90"/>
  <c r="V30" i="90"/>
  <c r="V28" i="90"/>
  <c r="V27" i="90"/>
  <c r="V26" i="90"/>
  <c r="V25" i="90"/>
  <c r="V24" i="90"/>
  <c r="V23" i="90"/>
  <c r="V22" i="90"/>
  <c r="V20" i="90"/>
  <c r="V19" i="90"/>
  <c r="V13" i="90"/>
  <c r="V12" i="90"/>
  <c r="V11" i="90"/>
  <c r="V10" i="90"/>
  <c r="V9" i="90"/>
  <c r="V8" i="90"/>
  <c r="V7" i="90"/>
  <c r="V6" i="90"/>
  <c r="V5" i="90"/>
  <c r="V166" i="89"/>
  <c r="V165" i="89"/>
  <c r="V164" i="89"/>
  <c r="V163" i="89"/>
  <c r="V162" i="89"/>
  <c r="V161" i="89"/>
  <c r="V160" i="89"/>
  <c r="V159" i="89"/>
  <c r="V157" i="89"/>
  <c r="V156" i="89"/>
  <c r="V155" i="89"/>
  <c r="V154" i="89"/>
  <c r="V153" i="89"/>
  <c r="V151" i="89"/>
  <c r="V145" i="89"/>
  <c r="V144" i="89"/>
  <c r="V143" i="89"/>
  <c r="V142" i="89"/>
  <c r="V141" i="89"/>
  <c r="V140" i="89"/>
  <c r="V139" i="89"/>
  <c r="V138" i="89"/>
  <c r="V137" i="89"/>
  <c r="V136" i="89"/>
  <c r="V135" i="89"/>
  <c r="V134" i="89"/>
  <c r="V133" i="89"/>
  <c r="V132" i="89"/>
  <c r="V131" i="89"/>
  <c r="V130" i="89"/>
  <c r="V129" i="89"/>
  <c r="V128" i="89"/>
  <c r="V127" i="89"/>
  <c r="V126" i="89"/>
  <c r="V125" i="89"/>
  <c r="V124" i="89"/>
  <c r="V123" i="89"/>
  <c r="V122" i="89"/>
  <c r="V118" i="89"/>
  <c r="V117" i="89"/>
  <c r="V116" i="89"/>
  <c r="V115" i="89"/>
  <c r="V114" i="89"/>
  <c r="V113" i="89"/>
  <c r="V112" i="89"/>
  <c r="V111" i="89"/>
  <c r="V110" i="89"/>
  <c r="V109" i="89"/>
  <c r="V108" i="89"/>
  <c r="V107" i="89"/>
  <c r="V106" i="89"/>
  <c r="V105" i="89"/>
  <c r="V104" i="89"/>
  <c r="V103" i="89"/>
  <c r="V102" i="89"/>
  <c r="V101" i="89"/>
  <c r="V100" i="89"/>
  <c r="V99" i="89"/>
  <c r="V98" i="89"/>
  <c r="V97" i="89"/>
  <c r="V96" i="89"/>
  <c r="V95" i="89"/>
  <c r="V89" i="89"/>
  <c r="V88" i="89"/>
  <c r="V87" i="89"/>
  <c r="V86" i="89"/>
  <c r="V81" i="89"/>
  <c r="V80" i="89"/>
  <c r="V79" i="89"/>
  <c r="V78" i="89"/>
  <c r="V72" i="89"/>
  <c r="V70" i="89"/>
  <c r="V68" i="89"/>
  <c r="V67" i="89"/>
  <c r="V66" i="89"/>
  <c r="V65" i="89"/>
  <c r="V63" i="89"/>
  <c r="V62" i="89"/>
  <c r="V61" i="89"/>
  <c r="V59" i="89"/>
  <c r="V58" i="89"/>
  <c r="V57" i="89"/>
  <c r="V56" i="89"/>
  <c r="V55" i="89"/>
  <c r="V54" i="89"/>
  <c r="V53" i="89"/>
  <c r="V52" i="89"/>
  <c r="V51" i="89"/>
  <c r="V50" i="89"/>
  <c r="V48" i="89"/>
  <c r="V47" i="89"/>
  <c r="V46" i="89"/>
  <c r="V45" i="89"/>
  <c r="V44" i="89"/>
  <c r="V43" i="89"/>
  <c r="V42" i="89"/>
  <c r="V41" i="89"/>
  <c r="V40" i="89"/>
  <c r="V39" i="89"/>
  <c r="V38" i="89"/>
  <c r="V37" i="89"/>
  <c r="V36" i="89"/>
  <c r="V35" i="89"/>
  <c r="V34" i="89"/>
  <c r="V33" i="89"/>
  <c r="V32" i="89"/>
  <c r="V31" i="89"/>
  <c r="V30" i="89"/>
  <c r="V28" i="89"/>
  <c r="V27" i="89"/>
  <c r="V26" i="89"/>
  <c r="V25" i="89"/>
  <c r="V24" i="89"/>
  <c r="V23" i="89"/>
  <c r="V22" i="89"/>
  <c r="V20" i="89"/>
  <c r="V19" i="89"/>
  <c r="V13" i="89"/>
  <c r="V12" i="89"/>
  <c r="V11" i="89"/>
  <c r="V10" i="89"/>
  <c r="V9" i="89"/>
  <c r="V8" i="89"/>
  <c r="V7" i="89"/>
  <c r="V6" i="89"/>
  <c r="V5" i="89"/>
  <c r="U166" i="93"/>
  <c r="U165" i="93"/>
  <c r="U164" i="93"/>
  <c r="U163" i="93"/>
  <c r="U162" i="93"/>
  <c r="U161" i="93"/>
  <c r="U160" i="93"/>
  <c r="U159" i="93"/>
  <c r="U157" i="93"/>
  <c r="U156" i="93"/>
  <c r="U155" i="93"/>
  <c r="U154" i="93"/>
  <c r="U150" i="93" s="1"/>
  <c r="U153" i="93"/>
  <c r="U152" i="93"/>
  <c r="U151" i="93"/>
  <c r="U145" i="93"/>
  <c r="U144" i="93"/>
  <c r="U143" i="93"/>
  <c r="U142" i="93"/>
  <c r="U141" i="93"/>
  <c r="U140" i="93"/>
  <c r="U139" i="93"/>
  <c r="U138" i="93"/>
  <c r="U137" i="93"/>
  <c r="U136" i="93"/>
  <c r="U135" i="93"/>
  <c r="U134" i="93"/>
  <c r="U133" i="93"/>
  <c r="U132" i="93"/>
  <c r="U131" i="93"/>
  <c r="U130" i="93"/>
  <c r="U129" i="93"/>
  <c r="U128" i="93"/>
  <c r="U127" i="93"/>
  <c r="U126" i="93"/>
  <c r="U125" i="93"/>
  <c r="U146" i="93" s="1"/>
  <c r="U124" i="93"/>
  <c r="U123" i="93"/>
  <c r="U122" i="93"/>
  <c r="U118" i="93"/>
  <c r="U117" i="93"/>
  <c r="U116" i="93"/>
  <c r="U115" i="93"/>
  <c r="U114" i="93"/>
  <c r="U113" i="93"/>
  <c r="U112" i="93"/>
  <c r="U111" i="93"/>
  <c r="U110" i="93"/>
  <c r="U109" i="93"/>
  <c r="U108" i="93"/>
  <c r="U107" i="93"/>
  <c r="U106" i="93"/>
  <c r="U105" i="93"/>
  <c r="U104" i="93"/>
  <c r="U103" i="93"/>
  <c r="U102" i="93"/>
  <c r="U101" i="93"/>
  <c r="U100" i="93"/>
  <c r="U99" i="93"/>
  <c r="U98" i="93"/>
  <c r="U119" i="93" s="1"/>
  <c r="U147" i="93" s="1"/>
  <c r="U97" i="93"/>
  <c r="U96" i="93"/>
  <c r="U95" i="93"/>
  <c r="U89" i="93"/>
  <c r="U88" i="93"/>
  <c r="U87" i="93"/>
  <c r="U86" i="93"/>
  <c r="U81" i="93"/>
  <c r="U80" i="93"/>
  <c r="U79" i="93"/>
  <c r="U78" i="93"/>
  <c r="U72" i="93"/>
  <c r="U71" i="93" s="1"/>
  <c r="U70" i="93"/>
  <c r="U68" i="93"/>
  <c r="U67" i="93"/>
  <c r="U66" i="93"/>
  <c r="U65" i="93"/>
  <c r="U63" i="93"/>
  <c r="U62" i="93"/>
  <c r="U61" i="93"/>
  <c r="U59" i="93"/>
  <c r="U58" i="93"/>
  <c r="U57" i="93"/>
  <c r="U56" i="93"/>
  <c r="U55" i="93"/>
  <c r="U49" i="93" s="1"/>
  <c r="U54" i="93"/>
  <c r="U53" i="93"/>
  <c r="U52" i="93"/>
  <c r="U51" i="93"/>
  <c r="U50" i="93"/>
  <c r="U48" i="93"/>
  <c r="U47" i="93"/>
  <c r="U46" i="93"/>
  <c r="U45" i="93"/>
  <c r="U44" i="93"/>
  <c r="U43" i="93"/>
  <c r="U42" i="93"/>
  <c r="U41" i="93"/>
  <c r="U40" i="93"/>
  <c r="U39" i="93"/>
  <c r="U38" i="93"/>
  <c r="U37" i="93"/>
  <c r="U36" i="93"/>
  <c r="U35" i="93"/>
  <c r="U34" i="93"/>
  <c r="U33" i="93"/>
  <c r="U32" i="93"/>
  <c r="U31" i="93"/>
  <c r="U30" i="93"/>
  <c r="U29" i="93" s="1"/>
  <c r="U28" i="93"/>
  <c r="U27" i="93"/>
  <c r="U26" i="93"/>
  <c r="U25" i="93"/>
  <c r="U24" i="93"/>
  <c r="U23" i="93"/>
  <c r="U21" i="93" s="1"/>
  <c r="U22" i="93"/>
  <c r="U20" i="93"/>
  <c r="U19" i="93"/>
  <c r="U17" i="93" s="1"/>
  <c r="U18" i="93"/>
  <c r="U13" i="93"/>
  <c r="U12" i="93"/>
  <c r="U11" i="93"/>
  <c r="U10" i="93"/>
  <c r="U9" i="93"/>
  <c r="U8" i="93"/>
  <c r="U7" i="93"/>
  <c r="U6" i="93"/>
  <c r="U5" i="93"/>
  <c r="U82" i="93"/>
  <c r="U91" i="93" s="1"/>
  <c r="U69" i="93"/>
  <c r="U64" i="93"/>
  <c r="U170" i="93"/>
  <c r="U158" i="93"/>
  <c r="U90" i="93"/>
  <c r="U60" i="93"/>
  <c r="U14" i="93"/>
  <c r="U166" i="92"/>
  <c r="U165" i="92"/>
  <c r="U164" i="92"/>
  <c r="U163" i="92"/>
  <c r="U162" i="92"/>
  <c r="U161" i="92"/>
  <c r="U160" i="92"/>
  <c r="U159" i="92"/>
  <c r="U157" i="92"/>
  <c r="U156" i="92"/>
  <c r="U150" i="92" s="1"/>
  <c r="U155" i="92"/>
  <c r="U154" i="92"/>
  <c r="U153" i="92"/>
  <c r="U152" i="92"/>
  <c r="U151" i="92"/>
  <c r="U145" i="92"/>
  <c r="U144" i="92"/>
  <c r="U143" i="92"/>
  <c r="U142" i="92"/>
  <c r="U141" i="92"/>
  <c r="U140" i="92"/>
  <c r="U139" i="92"/>
  <c r="U138" i="92"/>
  <c r="U137" i="92"/>
  <c r="U136" i="92"/>
  <c r="U135" i="92"/>
  <c r="U134" i="92"/>
  <c r="U133" i="92"/>
  <c r="U132" i="92"/>
  <c r="U131" i="92"/>
  <c r="U130" i="92"/>
  <c r="U129" i="92"/>
  <c r="U128" i="92"/>
  <c r="U127" i="92"/>
  <c r="U146" i="92" s="1"/>
  <c r="U126" i="92"/>
  <c r="U125" i="92"/>
  <c r="U124" i="92"/>
  <c r="U123" i="92"/>
  <c r="U122" i="92"/>
  <c r="U118" i="92"/>
  <c r="U117" i="92"/>
  <c r="U116" i="92"/>
  <c r="U115" i="92"/>
  <c r="U114" i="92"/>
  <c r="U113" i="92"/>
  <c r="U112" i="92"/>
  <c r="U111" i="92"/>
  <c r="U110" i="92"/>
  <c r="U109" i="92"/>
  <c r="U108" i="92"/>
  <c r="U107" i="92"/>
  <c r="U106" i="92"/>
  <c r="U105" i="92"/>
  <c r="U104" i="92"/>
  <c r="U103" i="92"/>
  <c r="U102" i="92"/>
  <c r="U101" i="92"/>
  <c r="U100" i="92"/>
  <c r="U119" i="92" s="1"/>
  <c r="U99" i="92"/>
  <c r="U98" i="92"/>
  <c r="U97" i="92"/>
  <c r="U96" i="92"/>
  <c r="U95" i="92"/>
  <c r="U89" i="92"/>
  <c r="U88" i="92"/>
  <c r="U87" i="92"/>
  <c r="U86" i="92"/>
  <c r="U81" i="92"/>
  <c r="U80" i="92"/>
  <c r="U79" i="92"/>
  <c r="U82" i="92" s="1"/>
  <c r="U91" i="92" s="1"/>
  <c r="U78" i="92"/>
  <c r="U72" i="92"/>
  <c r="U70" i="92"/>
  <c r="U68" i="92"/>
  <c r="U67" i="92"/>
  <c r="U66" i="92"/>
  <c r="U65" i="92"/>
  <c r="U63" i="92"/>
  <c r="U62" i="92"/>
  <c r="U61" i="92"/>
  <c r="U59" i="92"/>
  <c r="U58" i="92"/>
  <c r="U49" i="92" s="1"/>
  <c r="U57" i="92"/>
  <c r="U56" i="92"/>
  <c r="U55" i="92"/>
  <c r="U54" i="92"/>
  <c r="U53" i="92"/>
  <c r="U52" i="92"/>
  <c r="U51" i="92"/>
  <c r="U50" i="92"/>
  <c r="U48" i="92"/>
  <c r="U47" i="92"/>
  <c r="U46" i="92"/>
  <c r="U45" i="92"/>
  <c r="U44" i="92"/>
  <c r="U43" i="92"/>
  <c r="U42" i="92"/>
  <c r="U41" i="92"/>
  <c r="U40" i="92"/>
  <c r="U39" i="92"/>
  <c r="U38" i="92"/>
  <c r="U37" i="92"/>
  <c r="U36" i="92"/>
  <c r="U35" i="92"/>
  <c r="U34" i="92"/>
  <c r="U33" i="92"/>
  <c r="U29" i="92" s="1"/>
  <c r="U32" i="92"/>
  <c r="U31" i="92"/>
  <c r="U30" i="92"/>
  <c r="U28" i="92"/>
  <c r="U27" i="92"/>
  <c r="U26" i="92"/>
  <c r="U25" i="92"/>
  <c r="U24" i="92"/>
  <c r="U23" i="92"/>
  <c r="U22" i="92"/>
  <c r="U20" i="92"/>
  <c r="U19" i="92"/>
  <c r="U17" i="92" s="1"/>
  <c r="U18" i="92"/>
  <c r="U13" i="92"/>
  <c r="U12" i="92"/>
  <c r="U11" i="92"/>
  <c r="U10" i="92"/>
  <c r="U14" i="92" s="1"/>
  <c r="U9" i="92"/>
  <c r="U8" i="92"/>
  <c r="U7" i="92"/>
  <c r="U6" i="92"/>
  <c r="U5" i="92"/>
  <c r="U69" i="92"/>
  <c r="U21" i="92"/>
  <c r="U170" i="92"/>
  <c r="U158" i="92"/>
  <c r="U90" i="92"/>
  <c r="U71" i="92"/>
  <c r="U64" i="92"/>
  <c r="U60" i="92"/>
  <c r="U166" i="91"/>
  <c r="U165" i="91"/>
  <c r="U164" i="91"/>
  <c r="U163" i="91"/>
  <c r="U162" i="91"/>
  <c r="U161" i="91"/>
  <c r="U160" i="91"/>
  <c r="U159" i="91"/>
  <c r="U157" i="91"/>
  <c r="U156" i="91"/>
  <c r="U150" i="91" s="1"/>
  <c r="U155" i="91"/>
  <c r="U154" i="91"/>
  <c r="U153" i="91"/>
  <c r="U152" i="91"/>
  <c r="U151" i="91"/>
  <c r="U145" i="91"/>
  <c r="U144" i="91"/>
  <c r="U143" i="91"/>
  <c r="U142" i="91"/>
  <c r="U141" i="91"/>
  <c r="U140" i="91"/>
  <c r="U139" i="91"/>
  <c r="U138" i="91"/>
  <c r="U137" i="91"/>
  <c r="U136" i="91"/>
  <c r="U135" i="91"/>
  <c r="U134" i="91"/>
  <c r="U133" i="91"/>
  <c r="U132" i="91"/>
  <c r="U131" i="91"/>
  <c r="U130" i="91"/>
  <c r="U129" i="91"/>
  <c r="U128" i="91"/>
  <c r="U127" i="91"/>
  <c r="U146" i="91" s="1"/>
  <c r="U126" i="91"/>
  <c r="U125" i="91"/>
  <c r="U124" i="91"/>
  <c r="U123" i="91"/>
  <c r="U122" i="91"/>
  <c r="U118" i="91"/>
  <c r="U117" i="91"/>
  <c r="U116" i="91"/>
  <c r="U115" i="91"/>
  <c r="U114" i="91"/>
  <c r="U113" i="91"/>
  <c r="U112" i="91"/>
  <c r="U111" i="91"/>
  <c r="U110" i="91"/>
  <c r="U109" i="91"/>
  <c r="U108" i="91"/>
  <c r="U107" i="91"/>
  <c r="U106" i="91"/>
  <c r="U105" i="91"/>
  <c r="U104" i="91"/>
  <c r="U103" i="91"/>
  <c r="U102" i="91"/>
  <c r="U101" i="91"/>
  <c r="U100" i="91"/>
  <c r="U99" i="91"/>
  <c r="U98" i="91"/>
  <c r="U97" i="91"/>
  <c r="U96" i="91"/>
  <c r="U119" i="91" s="1"/>
  <c r="U95" i="91"/>
  <c r="U89" i="91"/>
  <c r="U88" i="91"/>
  <c r="U87" i="91"/>
  <c r="U86" i="91"/>
  <c r="U81" i="91"/>
  <c r="U80" i="91"/>
  <c r="U79" i="91"/>
  <c r="U82" i="91" s="1"/>
  <c r="U91" i="91" s="1"/>
  <c r="U78" i="91"/>
  <c r="U72" i="91"/>
  <c r="U70" i="91"/>
  <c r="U68" i="91"/>
  <c r="U67" i="91"/>
  <c r="U66" i="91"/>
  <c r="U65" i="91"/>
  <c r="U63" i="91"/>
  <c r="U62" i="91"/>
  <c r="U61" i="91"/>
  <c r="U59" i="91"/>
  <c r="U58" i="91"/>
  <c r="U57" i="91"/>
  <c r="U56" i="91"/>
  <c r="U55" i="91"/>
  <c r="U54" i="91"/>
  <c r="U53" i="91"/>
  <c r="U52" i="91"/>
  <c r="U51" i="91"/>
  <c r="U49" i="91" s="1"/>
  <c r="U50" i="91"/>
  <c r="U48" i="91"/>
  <c r="U47" i="91"/>
  <c r="U46" i="91"/>
  <c r="U45" i="91"/>
  <c r="U44" i="91"/>
  <c r="U43" i="91"/>
  <c r="U42" i="91"/>
  <c r="U41" i="91"/>
  <c r="U40" i="91"/>
  <c r="U39" i="91"/>
  <c r="U38" i="91"/>
  <c r="U37" i="91"/>
  <c r="U36" i="91"/>
  <c r="U35" i="91"/>
  <c r="U34" i="91"/>
  <c r="U33" i="91"/>
  <c r="U29" i="91" s="1"/>
  <c r="U32" i="91"/>
  <c r="U31" i="91"/>
  <c r="U30" i="91"/>
  <c r="U28" i="91"/>
  <c r="U27" i="91"/>
  <c r="U26" i="91"/>
  <c r="U25" i="91"/>
  <c r="U24" i="91"/>
  <c r="U23" i="91"/>
  <c r="U22" i="91"/>
  <c r="U20" i="91"/>
  <c r="U19" i="91"/>
  <c r="U17" i="91" s="1"/>
  <c r="U18" i="91"/>
  <c r="U13" i="91"/>
  <c r="U12" i="91"/>
  <c r="U11" i="91"/>
  <c r="U10" i="91"/>
  <c r="U9" i="91"/>
  <c r="U8" i="91"/>
  <c r="U14" i="91" s="1"/>
  <c r="U7" i="91"/>
  <c r="U6" i="91"/>
  <c r="U5" i="91"/>
  <c r="U69" i="91"/>
  <c r="U64" i="91"/>
  <c r="U21" i="91"/>
  <c r="U170" i="91"/>
  <c r="U158" i="91"/>
  <c r="U90" i="91"/>
  <c r="U71" i="91"/>
  <c r="U60" i="91"/>
  <c r="U166" i="90"/>
  <c r="U165" i="90"/>
  <c r="U164" i="90"/>
  <c r="U163" i="90"/>
  <c r="U162" i="90"/>
  <c r="U161" i="90"/>
  <c r="U160" i="90"/>
  <c r="U159" i="90"/>
  <c r="U157" i="90"/>
  <c r="U156" i="90"/>
  <c r="U155" i="90"/>
  <c r="U154" i="90"/>
  <c r="U150" i="90" s="1"/>
  <c r="U153" i="90"/>
  <c r="U152" i="90"/>
  <c r="U151" i="90"/>
  <c r="U145" i="90"/>
  <c r="U144" i="90"/>
  <c r="U143" i="90"/>
  <c r="U142" i="90"/>
  <c r="U141" i="90"/>
  <c r="U140" i="90"/>
  <c r="U139" i="90"/>
  <c r="U138" i="90"/>
  <c r="U137" i="90"/>
  <c r="U136" i="90"/>
  <c r="U135" i="90"/>
  <c r="U134" i="90"/>
  <c r="U133" i="90"/>
  <c r="U132" i="90"/>
  <c r="U131" i="90"/>
  <c r="U130" i="90"/>
  <c r="U129" i="90"/>
  <c r="U128" i="90"/>
  <c r="U127" i="90"/>
  <c r="U126" i="90"/>
  <c r="U125" i="90"/>
  <c r="U146" i="90" s="1"/>
  <c r="U124" i="90"/>
  <c r="U123" i="90"/>
  <c r="U122" i="90"/>
  <c r="U118" i="90"/>
  <c r="U117" i="90"/>
  <c r="U116" i="90"/>
  <c r="U115" i="90"/>
  <c r="U114" i="90"/>
  <c r="U113" i="90"/>
  <c r="U112" i="90"/>
  <c r="U111" i="90"/>
  <c r="U110" i="90"/>
  <c r="U109" i="90"/>
  <c r="U108" i="90"/>
  <c r="U107" i="90"/>
  <c r="U106" i="90"/>
  <c r="U105" i="90"/>
  <c r="U104" i="90"/>
  <c r="U103" i="90"/>
  <c r="U102" i="90"/>
  <c r="U101" i="90"/>
  <c r="U100" i="90"/>
  <c r="U99" i="90"/>
  <c r="U98" i="90"/>
  <c r="U119" i="90" s="1"/>
  <c r="U97" i="90"/>
  <c r="U96" i="90"/>
  <c r="U95" i="90"/>
  <c r="U89" i="90"/>
  <c r="U88" i="90"/>
  <c r="U87" i="90"/>
  <c r="U86" i="90"/>
  <c r="U81" i="90"/>
  <c r="U80" i="90"/>
  <c r="U79" i="90"/>
  <c r="U78" i="90"/>
  <c r="U72" i="90"/>
  <c r="U71" i="90" s="1"/>
  <c r="U70" i="90"/>
  <c r="U68" i="90"/>
  <c r="U67" i="90"/>
  <c r="U66" i="90"/>
  <c r="U65" i="90"/>
  <c r="U63" i="90"/>
  <c r="U62" i="90"/>
  <c r="U61" i="90"/>
  <c r="U59" i="90"/>
  <c r="U58" i="90"/>
  <c r="U57" i="90"/>
  <c r="U56" i="90"/>
  <c r="U49" i="90" s="1"/>
  <c r="U55" i="90"/>
  <c r="U54" i="90"/>
  <c r="U53" i="90"/>
  <c r="U52" i="90"/>
  <c r="U51" i="90"/>
  <c r="U50" i="90"/>
  <c r="U48" i="90"/>
  <c r="U47" i="90"/>
  <c r="U46" i="90"/>
  <c r="U45" i="90"/>
  <c r="U44" i="90"/>
  <c r="U43" i="90"/>
  <c r="U42" i="90"/>
  <c r="U41" i="90"/>
  <c r="U40" i="90"/>
  <c r="U39" i="90"/>
  <c r="U38" i="90"/>
  <c r="U37" i="90"/>
  <c r="U36" i="90"/>
  <c r="U35" i="90"/>
  <c r="U34" i="90"/>
  <c r="U33" i="90"/>
  <c r="U32" i="90"/>
  <c r="U31" i="90"/>
  <c r="U30" i="90"/>
  <c r="U29" i="90" s="1"/>
  <c r="U28" i="90"/>
  <c r="U27" i="90"/>
  <c r="U26" i="90"/>
  <c r="U25" i="90"/>
  <c r="U24" i="90"/>
  <c r="U23" i="90"/>
  <c r="U21" i="90" s="1"/>
  <c r="U22" i="90"/>
  <c r="U20" i="90"/>
  <c r="U19" i="90"/>
  <c r="U18" i="90"/>
  <c r="U13" i="90"/>
  <c r="U12" i="90"/>
  <c r="U11" i="90"/>
  <c r="U10" i="90"/>
  <c r="U9" i="90"/>
  <c r="U8" i="90"/>
  <c r="U7" i="90"/>
  <c r="U6" i="90"/>
  <c r="U5" i="90"/>
  <c r="U14" i="90" s="1"/>
  <c r="U69" i="90"/>
  <c r="U17" i="90"/>
  <c r="U170" i="90"/>
  <c r="U158" i="90"/>
  <c r="U90" i="90"/>
  <c r="U82" i="90"/>
  <c r="U64" i="90"/>
  <c r="U60" i="90"/>
  <c r="U166" i="89"/>
  <c r="U165" i="89"/>
  <c r="U164" i="89"/>
  <c r="U163" i="89"/>
  <c r="U162" i="89"/>
  <c r="U161" i="89"/>
  <c r="U160" i="89"/>
  <c r="U159" i="89"/>
  <c r="U157" i="89"/>
  <c r="U156" i="89"/>
  <c r="U155" i="89"/>
  <c r="U154" i="89"/>
  <c r="U153" i="89"/>
  <c r="U152" i="89"/>
  <c r="U151" i="89"/>
  <c r="U145" i="89"/>
  <c r="U144" i="89"/>
  <c r="U143" i="89"/>
  <c r="U142" i="89"/>
  <c r="U141" i="89"/>
  <c r="U140" i="89"/>
  <c r="U139" i="89"/>
  <c r="U138" i="89"/>
  <c r="U137" i="89"/>
  <c r="U136" i="89"/>
  <c r="U135" i="89"/>
  <c r="U134" i="89"/>
  <c r="U133" i="89"/>
  <c r="U132" i="89"/>
  <c r="U131" i="89"/>
  <c r="U130" i="89"/>
  <c r="U129" i="89"/>
  <c r="U128" i="89"/>
  <c r="U127" i="89"/>
  <c r="U126" i="89"/>
  <c r="U125" i="89"/>
  <c r="U124" i="89"/>
  <c r="U123" i="89"/>
  <c r="U122" i="89"/>
  <c r="U118" i="89"/>
  <c r="U117" i="89"/>
  <c r="U116" i="89"/>
  <c r="U115" i="89"/>
  <c r="U114" i="89"/>
  <c r="U113" i="89"/>
  <c r="U112" i="89"/>
  <c r="U111" i="89"/>
  <c r="U110" i="89"/>
  <c r="U109" i="89"/>
  <c r="U108" i="89"/>
  <c r="U107" i="89"/>
  <c r="U106" i="89"/>
  <c r="U105" i="89"/>
  <c r="U104" i="89"/>
  <c r="U103" i="89"/>
  <c r="U102" i="89"/>
  <c r="U101" i="89"/>
  <c r="U100" i="89"/>
  <c r="U99" i="89"/>
  <c r="U98" i="89"/>
  <c r="U97" i="89"/>
  <c r="U96" i="89"/>
  <c r="U95" i="89"/>
  <c r="U89" i="89"/>
  <c r="U88" i="89"/>
  <c r="U87" i="89"/>
  <c r="U86" i="89"/>
  <c r="U81" i="89"/>
  <c r="U80" i="89"/>
  <c r="U79" i="89"/>
  <c r="U78" i="89"/>
  <c r="U72" i="89"/>
  <c r="U70" i="89"/>
  <c r="U68" i="89"/>
  <c r="U67" i="89"/>
  <c r="U66" i="89"/>
  <c r="U65" i="89"/>
  <c r="U63" i="89"/>
  <c r="U62" i="89"/>
  <c r="U61" i="89"/>
  <c r="U59" i="89"/>
  <c r="U58" i="89"/>
  <c r="U57" i="89"/>
  <c r="U56" i="89"/>
  <c r="U55" i="89"/>
  <c r="U54" i="89"/>
  <c r="U53" i="89"/>
  <c r="U52" i="89"/>
  <c r="U51" i="89"/>
  <c r="U50" i="89"/>
  <c r="U48" i="89"/>
  <c r="U47" i="89"/>
  <c r="U46" i="89"/>
  <c r="U45" i="89"/>
  <c r="U44" i="89"/>
  <c r="U43" i="89"/>
  <c r="U42" i="89"/>
  <c r="U41" i="89"/>
  <c r="U40" i="89"/>
  <c r="U39" i="89"/>
  <c r="U38" i="89"/>
  <c r="U37" i="89"/>
  <c r="U36" i="89"/>
  <c r="U35" i="89"/>
  <c r="U34" i="89"/>
  <c r="U33" i="89"/>
  <c r="U32" i="89"/>
  <c r="U31" i="89"/>
  <c r="U30" i="89"/>
  <c r="U28" i="89"/>
  <c r="U27" i="89"/>
  <c r="U26" i="89"/>
  <c r="U25" i="89"/>
  <c r="U24" i="89"/>
  <c r="U23" i="89"/>
  <c r="U22" i="89"/>
  <c r="U20" i="89"/>
  <c r="U19" i="89"/>
  <c r="U18" i="89"/>
  <c r="U13" i="89"/>
  <c r="U12" i="89"/>
  <c r="U11" i="89"/>
  <c r="U10" i="89"/>
  <c r="U9" i="89"/>
  <c r="U8" i="89"/>
  <c r="U7" i="89"/>
  <c r="U6" i="89"/>
  <c r="U5" i="89"/>
  <c r="U170" i="89"/>
  <c r="U170" i="88"/>
  <c r="U166" i="88"/>
  <c r="U165" i="88"/>
  <c r="U164" i="88"/>
  <c r="U163" i="88"/>
  <c r="U162" i="88"/>
  <c r="U161" i="88"/>
  <c r="U160" i="88"/>
  <c r="U159" i="88"/>
  <c r="U157" i="88"/>
  <c r="U156" i="88"/>
  <c r="U155" i="88"/>
  <c r="U154" i="88"/>
  <c r="U150" i="88" s="1"/>
  <c r="U153" i="88"/>
  <c r="U152" i="88"/>
  <c r="U151" i="88"/>
  <c r="U145" i="88"/>
  <c r="U144" i="88"/>
  <c r="U143" i="88"/>
  <c r="U142" i="88"/>
  <c r="U141" i="88"/>
  <c r="U140" i="88"/>
  <c r="U139" i="88"/>
  <c r="U138" i="88"/>
  <c r="U137" i="88"/>
  <c r="U136" i="88"/>
  <c r="U135" i="88"/>
  <c r="U134" i="88"/>
  <c r="U133" i="88"/>
  <c r="U132" i="88"/>
  <c r="U131" i="88"/>
  <c r="U130" i="88"/>
  <c r="U129" i="88"/>
  <c r="U128" i="88"/>
  <c r="U127" i="88"/>
  <c r="U126" i="88"/>
  <c r="U125" i="88"/>
  <c r="U146" i="88" s="1"/>
  <c r="U124" i="88"/>
  <c r="U123" i="88"/>
  <c r="U122" i="88"/>
  <c r="U118" i="88"/>
  <c r="U117" i="88"/>
  <c r="U116" i="88"/>
  <c r="U115" i="88"/>
  <c r="U114" i="88"/>
  <c r="U113" i="88"/>
  <c r="U112" i="88"/>
  <c r="U111" i="88"/>
  <c r="U110" i="88"/>
  <c r="U109" i="88"/>
  <c r="U108" i="88"/>
  <c r="U107" i="88"/>
  <c r="U106" i="88"/>
  <c r="U105" i="88"/>
  <c r="U104" i="88"/>
  <c r="U103" i="88"/>
  <c r="U102" i="88"/>
  <c r="U101" i="88"/>
  <c r="U100" i="88"/>
  <c r="U99" i="88"/>
  <c r="U98" i="88"/>
  <c r="U119" i="88" s="1"/>
  <c r="U97" i="88"/>
  <c r="U96" i="88"/>
  <c r="U95" i="88"/>
  <c r="U89" i="88"/>
  <c r="U88" i="88"/>
  <c r="U87" i="88"/>
  <c r="U86" i="88"/>
  <c r="U81" i="88"/>
  <c r="U80" i="88"/>
  <c r="U79" i="88"/>
  <c r="U78" i="88"/>
  <c r="U72" i="88"/>
  <c r="U71" i="88" s="1"/>
  <c r="U70" i="88"/>
  <c r="U68" i="88"/>
  <c r="U67" i="88"/>
  <c r="U66" i="88"/>
  <c r="U65" i="88"/>
  <c r="U63" i="88"/>
  <c r="U62" i="88"/>
  <c r="U61" i="88"/>
  <c r="U59" i="88"/>
  <c r="U58" i="88"/>
  <c r="U57" i="88"/>
  <c r="U56" i="88"/>
  <c r="U49" i="88" s="1"/>
  <c r="U55" i="88"/>
  <c r="U54" i="88"/>
  <c r="U53" i="88"/>
  <c r="U52" i="88"/>
  <c r="U51" i="88"/>
  <c r="U50" i="88"/>
  <c r="U48" i="88"/>
  <c r="U47" i="88"/>
  <c r="U46" i="88"/>
  <c r="U45" i="88"/>
  <c r="U44" i="88"/>
  <c r="U43" i="88"/>
  <c r="U42" i="88"/>
  <c r="U41" i="88"/>
  <c r="U40" i="88"/>
  <c r="U39" i="88"/>
  <c r="U38" i="88"/>
  <c r="U37" i="88"/>
  <c r="U36" i="88"/>
  <c r="U35" i="88"/>
  <c r="U34" i="88"/>
  <c r="U33" i="88"/>
  <c r="U32" i="88"/>
  <c r="U31" i="88"/>
  <c r="U29" i="88" s="1"/>
  <c r="U30" i="88"/>
  <c r="U28" i="88"/>
  <c r="U27" i="88"/>
  <c r="U26" i="88"/>
  <c r="U25" i="88"/>
  <c r="U24" i="88"/>
  <c r="U23" i="88"/>
  <c r="U22" i="88"/>
  <c r="U20" i="88"/>
  <c r="U19" i="88"/>
  <c r="U18" i="88"/>
  <c r="U13" i="88"/>
  <c r="U12" i="88"/>
  <c r="U11" i="88"/>
  <c r="U10" i="88"/>
  <c r="U9" i="88"/>
  <c r="U8" i="88"/>
  <c r="U7" i="88"/>
  <c r="U6" i="88"/>
  <c r="U14" i="88" s="1"/>
  <c r="U5" i="88"/>
  <c r="U82" i="88"/>
  <c r="U64" i="88"/>
  <c r="U17" i="88"/>
  <c r="U158" i="88"/>
  <c r="U90" i="88"/>
  <c r="U69" i="88"/>
  <c r="U60" i="88"/>
  <c r="U21" i="88"/>
  <c r="O57" i="81"/>
  <c r="O58" i="81"/>
  <c r="T166" i="93"/>
  <c r="T165" i="93"/>
  <c r="T164" i="93"/>
  <c r="T163" i="93"/>
  <c r="T162" i="93"/>
  <c r="T161" i="93"/>
  <c r="T160" i="93"/>
  <c r="T159" i="93"/>
  <c r="T157" i="93"/>
  <c r="T156" i="93"/>
  <c r="T155" i="93"/>
  <c r="T154" i="93"/>
  <c r="T153" i="93"/>
  <c r="T152" i="93"/>
  <c r="T151" i="93"/>
  <c r="T145" i="93"/>
  <c r="T144" i="93"/>
  <c r="T143" i="93"/>
  <c r="T142" i="93"/>
  <c r="T141" i="93"/>
  <c r="T140" i="93"/>
  <c r="T139" i="93"/>
  <c r="T138" i="93"/>
  <c r="T137" i="93"/>
  <c r="T136" i="93"/>
  <c r="T135" i="93"/>
  <c r="T134" i="93"/>
  <c r="T133" i="93"/>
  <c r="T132" i="93"/>
  <c r="T131" i="93"/>
  <c r="T130" i="93"/>
  <c r="T129" i="93"/>
  <c r="T128" i="93"/>
  <c r="T127" i="93"/>
  <c r="T126" i="93"/>
  <c r="T125" i="93"/>
  <c r="T124" i="93"/>
  <c r="T123" i="93"/>
  <c r="T122" i="93"/>
  <c r="T118" i="93"/>
  <c r="T117" i="93"/>
  <c r="T116" i="93"/>
  <c r="T115" i="93"/>
  <c r="T114" i="93"/>
  <c r="T113" i="93"/>
  <c r="T112" i="93"/>
  <c r="T111" i="93"/>
  <c r="T110" i="93"/>
  <c r="T109" i="93"/>
  <c r="T108" i="93"/>
  <c r="T107" i="93"/>
  <c r="T106" i="93"/>
  <c r="T105" i="93"/>
  <c r="T104" i="93"/>
  <c r="T103" i="93"/>
  <c r="T102" i="93"/>
  <c r="T101" i="93"/>
  <c r="T100" i="93"/>
  <c r="T99" i="93"/>
  <c r="T98" i="93"/>
  <c r="T97" i="93"/>
  <c r="T96" i="93"/>
  <c r="T95" i="93"/>
  <c r="T89" i="93"/>
  <c r="T88" i="93"/>
  <c r="T87" i="93"/>
  <c r="T86" i="93"/>
  <c r="T81" i="93"/>
  <c r="T80" i="93"/>
  <c r="T79" i="93"/>
  <c r="T78" i="93"/>
  <c r="T72" i="93"/>
  <c r="T71" i="93" s="1"/>
  <c r="T70" i="93"/>
  <c r="T69" i="93" s="1"/>
  <c r="T68" i="93"/>
  <c r="T67" i="93"/>
  <c r="T66" i="93"/>
  <c r="T65" i="93"/>
  <c r="T63" i="93"/>
  <c r="T62" i="93"/>
  <c r="T61" i="93"/>
  <c r="T59" i="93"/>
  <c r="T58" i="93"/>
  <c r="T57" i="93"/>
  <c r="T56" i="93"/>
  <c r="T55" i="93"/>
  <c r="T54" i="93"/>
  <c r="T53" i="93"/>
  <c r="T52" i="93"/>
  <c r="T51" i="93"/>
  <c r="T50" i="93"/>
  <c r="T48" i="93"/>
  <c r="T47" i="93"/>
  <c r="T46" i="93"/>
  <c r="T45" i="93"/>
  <c r="T44" i="93"/>
  <c r="T43" i="93"/>
  <c r="T42" i="93"/>
  <c r="T41" i="93"/>
  <c r="T40" i="93"/>
  <c r="T39" i="93"/>
  <c r="T38" i="93"/>
  <c r="T37" i="93"/>
  <c r="T36" i="93"/>
  <c r="T35" i="93"/>
  <c r="T34" i="93"/>
  <c r="T33" i="93"/>
  <c r="T32" i="93"/>
  <c r="T31" i="93"/>
  <c r="T30" i="93"/>
  <c r="T28" i="93"/>
  <c r="T27" i="93"/>
  <c r="T26" i="93"/>
  <c r="T25" i="93"/>
  <c r="T24" i="93"/>
  <c r="T23" i="93"/>
  <c r="T22" i="93"/>
  <c r="T20" i="93"/>
  <c r="T19" i="93"/>
  <c r="T18" i="93"/>
  <c r="T17" i="93" s="1"/>
  <c r="T13" i="93"/>
  <c r="T12" i="93"/>
  <c r="T11" i="93"/>
  <c r="T10" i="93"/>
  <c r="T9" i="93"/>
  <c r="T8" i="93"/>
  <c r="T7" i="93"/>
  <c r="T6" i="93"/>
  <c r="T5" i="93"/>
  <c r="T64" i="93"/>
  <c r="T166" i="92"/>
  <c r="T165" i="92"/>
  <c r="T164" i="92"/>
  <c r="T163" i="92"/>
  <c r="T162" i="92"/>
  <c r="T161" i="92"/>
  <c r="T160" i="92"/>
  <c r="T159" i="92"/>
  <c r="T157" i="92"/>
  <c r="T156" i="92"/>
  <c r="T155" i="92"/>
  <c r="T154" i="92"/>
  <c r="T153" i="92"/>
  <c r="T152" i="92"/>
  <c r="T151" i="92"/>
  <c r="T145" i="92"/>
  <c r="T144" i="92"/>
  <c r="T143" i="92"/>
  <c r="T142" i="92"/>
  <c r="T141" i="92"/>
  <c r="T140" i="92"/>
  <c r="T139" i="92"/>
  <c r="T138" i="92"/>
  <c r="T137" i="92"/>
  <c r="T136" i="92"/>
  <c r="T135" i="92"/>
  <c r="T134" i="92"/>
  <c r="T133" i="92"/>
  <c r="T132" i="92"/>
  <c r="T131" i="92"/>
  <c r="T130" i="92"/>
  <c r="T129" i="92"/>
  <c r="T128" i="92"/>
  <c r="T127" i="92"/>
  <c r="T126" i="92"/>
  <c r="T125" i="92"/>
  <c r="T124" i="92"/>
  <c r="T123" i="92"/>
  <c r="T122" i="92"/>
  <c r="T118" i="92"/>
  <c r="T117" i="92"/>
  <c r="T116" i="92"/>
  <c r="T115" i="92"/>
  <c r="T114" i="92"/>
  <c r="T113" i="92"/>
  <c r="T112" i="92"/>
  <c r="T111" i="92"/>
  <c r="T110" i="92"/>
  <c r="T109" i="92"/>
  <c r="T108" i="92"/>
  <c r="T107" i="92"/>
  <c r="T106" i="92"/>
  <c r="T105" i="92"/>
  <c r="T104" i="92"/>
  <c r="T103" i="92"/>
  <c r="T102" i="92"/>
  <c r="T101" i="92"/>
  <c r="T100" i="92"/>
  <c r="T99" i="92"/>
  <c r="T98" i="92"/>
  <c r="T97" i="92"/>
  <c r="T96" i="92"/>
  <c r="T95" i="92"/>
  <c r="T89" i="92"/>
  <c r="T88" i="92"/>
  <c r="T87" i="92"/>
  <c r="T86" i="92"/>
  <c r="T81" i="92"/>
  <c r="T80" i="92"/>
  <c r="T79" i="92"/>
  <c r="T78" i="92"/>
  <c r="T72" i="92"/>
  <c r="T70" i="92"/>
  <c r="T68" i="92"/>
  <c r="T67" i="92"/>
  <c r="T66" i="92"/>
  <c r="T65" i="92"/>
  <c r="T63" i="92"/>
  <c r="T62" i="92"/>
  <c r="T61" i="92"/>
  <c r="T59" i="92"/>
  <c r="T58" i="92"/>
  <c r="T57" i="92"/>
  <c r="T56" i="92"/>
  <c r="T55" i="92"/>
  <c r="T54" i="92"/>
  <c r="T53" i="92"/>
  <c r="T52" i="92"/>
  <c r="T51" i="92"/>
  <c r="T50" i="92"/>
  <c r="T48" i="92"/>
  <c r="T47" i="92"/>
  <c r="T46" i="92"/>
  <c r="T45" i="92"/>
  <c r="T44" i="92"/>
  <c r="T43" i="92"/>
  <c r="T42" i="92"/>
  <c r="T41" i="92"/>
  <c r="T40" i="92"/>
  <c r="T39" i="92"/>
  <c r="T38" i="92"/>
  <c r="T37" i="92"/>
  <c r="T36" i="92"/>
  <c r="T35" i="92"/>
  <c r="T34" i="92"/>
  <c r="T33" i="92"/>
  <c r="T32" i="92"/>
  <c r="T31" i="92"/>
  <c r="T30" i="92"/>
  <c r="T28" i="92"/>
  <c r="T27" i="92"/>
  <c r="T26" i="92"/>
  <c r="T25" i="92"/>
  <c r="T24" i="92"/>
  <c r="T23" i="92"/>
  <c r="T22" i="92"/>
  <c r="T20" i="92"/>
  <c r="T19" i="92"/>
  <c r="T18" i="92"/>
  <c r="T13" i="92"/>
  <c r="T12" i="92"/>
  <c r="T11" i="92"/>
  <c r="T10" i="92"/>
  <c r="T9" i="92"/>
  <c r="T8" i="92"/>
  <c r="T7" i="92"/>
  <c r="T6" i="92"/>
  <c r="T5" i="92"/>
  <c r="T71" i="92"/>
  <c r="T166" i="91"/>
  <c r="T165" i="91"/>
  <c r="T164" i="91"/>
  <c r="T163" i="91"/>
  <c r="T162" i="91"/>
  <c r="T158" i="91" s="1"/>
  <c r="T161" i="91"/>
  <c r="T160" i="91"/>
  <c r="T159" i="91"/>
  <c r="T157" i="91"/>
  <c r="T156" i="91"/>
  <c r="T155" i="91"/>
  <c r="T154" i="91"/>
  <c r="T153" i="91"/>
  <c r="T152" i="91"/>
  <c r="T151" i="91"/>
  <c r="T145" i="91"/>
  <c r="T144" i="91"/>
  <c r="T143" i="91"/>
  <c r="T142" i="91"/>
  <c r="T141" i="91"/>
  <c r="T140" i="91"/>
  <c r="T139" i="91"/>
  <c r="T138" i="91"/>
  <c r="T137" i="91"/>
  <c r="T136" i="91"/>
  <c r="T135" i="91"/>
  <c r="T134" i="91"/>
  <c r="T133" i="91"/>
  <c r="T132" i="91"/>
  <c r="T131" i="91"/>
  <c r="T130" i="91"/>
  <c r="T129" i="91"/>
  <c r="T128" i="91"/>
  <c r="T127" i="91"/>
  <c r="T126" i="91"/>
  <c r="T125" i="91"/>
  <c r="T124" i="91"/>
  <c r="T123" i="91"/>
  <c r="T122" i="91"/>
  <c r="T118" i="91"/>
  <c r="T117" i="91"/>
  <c r="T116" i="91"/>
  <c r="T115" i="91"/>
  <c r="T114" i="91"/>
  <c r="T113" i="91"/>
  <c r="T112" i="91"/>
  <c r="T111" i="91"/>
  <c r="T110" i="91"/>
  <c r="T109" i="91"/>
  <c r="T108" i="91"/>
  <c r="T107" i="91"/>
  <c r="T106" i="91"/>
  <c r="T105" i="91"/>
  <c r="T104" i="91"/>
  <c r="T103" i="91"/>
  <c r="T102" i="91"/>
  <c r="T101" i="91"/>
  <c r="T100" i="91"/>
  <c r="T99" i="91"/>
  <c r="T98" i="91"/>
  <c r="T97" i="91"/>
  <c r="T96" i="91"/>
  <c r="T95" i="91"/>
  <c r="T89" i="91"/>
  <c r="T88" i="91"/>
  <c r="T87" i="91"/>
  <c r="T86" i="91"/>
  <c r="T81" i="91"/>
  <c r="T80" i="91"/>
  <c r="T79" i="91"/>
  <c r="T78" i="91"/>
  <c r="T82" i="91" s="1"/>
  <c r="T72" i="91"/>
  <c r="T71" i="91" s="1"/>
  <c r="T70" i="91"/>
  <c r="T68" i="91"/>
  <c r="T67" i="91"/>
  <c r="T66" i="91"/>
  <c r="T65" i="91"/>
  <c r="T64" i="91" s="1"/>
  <c r="T63" i="91"/>
  <c r="T62" i="91"/>
  <c r="T61" i="91"/>
  <c r="T59" i="91"/>
  <c r="T58" i="91"/>
  <c r="T57" i="91"/>
  <c r="T56" i="91"/>
  <c r="T55" i="91"/>
  <c r="T54" i="91"/>
  <c r="T53" i="91"/>
  <c r="T52" i="91"/>
  <c r="T51" i="91"/>
  <c r="T50" i="91"/>
  <c r="T48" i="91"/>
  <c r="T47" i="91"/>
  <c r="T46" i="91"/>
  <c r="T45" i="91"/>
  <c r="T44" i="91"/>
  <c r="T43" i="91"/>
  <c r="T42" i="91"/>
  <c r="T41" i="91"/>
  <c r="T40" i="91"/>
  <c r="T39" i="91"/>
  <c r="T38" i="91"/>
  <c r="T37" i="91"/>
  <c r="T36" i="91"/>
  <c r="T35" i="91"/>
  <c r="T34" i="91"/>
  <c r="T33" i="91"/>
  <c r="T32" i="91"/>
  <c r="T31" i="91"/>
  <c r="T30" i="91"/>
  <c r="T28" i="91"/>
  <c r="T27" i="91"/>
  <c r="T26" i="91"/>
  <c r="T25" i="91"/>
  <c r="T24" i="91"/>
  <c r="T23" i="91"/>
  <c r="T22" i="91"/>
  <c r="T20" i="91"/>
  <c r="T19" i="91"/>
  <c r="T18" i="91"/>
  <c r="T13" i="91"/>
  <c r="T12" i="91"/>
  <c r="T11" i="91"/>
  <c r="T10" i="91"/>
  <c r="T9" i="91"/>
  <c r="T8" i="91"/>
  <c r="T7" i="91"/>
  <c r="T6" i="91"/>
  <c r="T5" i="91"/>
  <c r="T69" i="92"/>
  <c r="T69" i="91"/>
  <c r="T166" i="90"/>
  <c r="T165" i="90"/>
  <c r="T164" i="90"/>
  <c r="T163" i="90"/>
  <c r="T162" i="90"/>
  <c r="T161" i="90"/>
  <c r="T160" i="90"/>
  <c r="T159" i="90"/>
  <c r="T157" i="90"/>
  <c r="T156" i="90"/>
  <c r="T155" i="90"/>
  <c r="T154" i="90"/>
  <c r="T153" i="90"/>
  <c r="T152" i="90"/>
  <c r="T151" i="90"/>
  <c r="T145" i="90"/>
  <c r="T144" i="90"/>
  <c r="T143" i="90"/>
  <c r="T142" i="90"/>
  <c r="T141" i="90"/>
  <c r="T140" i="90"/>
  <c r="T139" i="90"/>
  <c r="T138" i="90"/>
  <c r="T137" i="90"/>
  <c r="T136" i="90"/>
  <c r="T135" i="90"/>
  <c r="T134" i="90"/>
  <c r="T133" i="90"/>
  <c r="T132" i="90"/>
  <c r="T131" i="90"/>
  <c r="T130" i="90"/>
  <c r="T129" i="90"/>
  <c r="T128" i="90"/>
  <c r="T127" i="90"/>
  <c r="T126" i="90"/>
  <c r="T125" i="90"/>
  <c r="T124" i="90"/>
  <c r="T123" i="90"/>
  <c r="T122" i="90"/>
  <c r="T118" i="90"/>
  <c r="T117" i="90"/>
  <c r="T116" i="90"/>
  <c r="T115" i="90"/>
  <c r="T114" i="90"/>
  <c r="T113" i="90"/>
  <c r="T112" i="90"/>
  <c r="T111" i="90"/>
  <c r="T110" i="90"/>
  <c r="T109" i="90"/>
  <c r="T108" i="90"/>
  <c r="T107" i="90"/>
  <c r="T106" i="90"/>
  <c r="T105" i="90"/>
  <c r="T104" i="90"/>
  <c r="T103" i="90"/>
  <c r="T102" i="90"/>
  <c r="T101" i="90"/>
  <c r="T100" i="90"/>
  <c r="T99" i="90"/>
  <c r="T98" i="90"/>
  <c r="T97" i="90"/>
  <c r="T96" i="90"/>
  <c r="T95" i="90"/>
  <c r="T89" i="90"/>
  <c r="T88" i="90"/>
  <c r="T87" i="90"/>
  <c r="T86" i="90"/>
  <c r="T81" i="90"/>
  <c r="T80" i="90"/>
  <c r="T79" i="90"/>
  <c r="T78" i="90"/>
  <c r="T72" i="90"/>
  <c r="T71" i="90" s="1"/>
  <c r="T70" i="90"/>
  <c r="T68" i="90"/>
  <c r="T67" i="90"/>
  <c r="T66" i="90"/>
  <c r="T65" i="90"/>
  <c r="T64" i="90" s="1"/>
  <c r="T63" i="90"/>
  <c r="T60" i="90" s="1"/>
  <c r="T62" i="90"/>
  <c r="T61" i="90"/>
  <c r="T59" i="90"/>
  <c r="T58" i="90"/>
  <c r="T57" i="90"/>
  <c r="T56" i="90"/>
  <c r="T55" i="90"/>
  <c r="T54" i="90"/>
  <c r="T53" i="90"/>
  <c r="T52" i="90"/>
  <c r="T51" i="90"/>
  <c r="T50" i="90"/>
  <c r="T48" i="90"/>
  <c r="T47" i="90"/>
  <c r="T46" i="90"/>
  <c r="T45" i="90"/>
  <c r="T44" i="90"/>
  <c r="T43" i="90"/>
  <c r="T42" i="90"/>
  <c r="T41" i="90"/>
  <c r="T40" i="90"/>
  <c r="T39" i="90"/>
  <c r="T38" i="90"/>
  <c r="T37" i="90"/>
  <c r="T36" i="90"/>
  <c r="T35" i="90"/>
  <c r="T34" i="90"/>
  <c r="T33" i="90"/>
  <c r="T32" i="90"/>
  <c r="T31" i="90"/>
  <c r="T30" i="90"/>
  <c r="T28" i="90"/>
  <c r="T27" i="90"/>
  <c r="T26" i="90"/>
  <c r="T25" i="90"/>
  <c r="T24" i="90"/>
  <c r="T23" i="90"/>
  <c r="T22" i="90"/>
  <c r="T20" i="90"/>
  <c r="T19" i="90"/>
  <c r="T18" i="90"/>
  <c r="T17" i="90" s="1"/>
  <c r="T13" i="90"/>
  <c r="T12" i="90"/>
  <c r="T11" i="90"/>
  <c r="T10" i="90"/>
  <c r="T9" i="90"/>
  <c r="T8" i="90"/>
  <c r="T7" i="90"/>
  <c r="T6" i="90"/>
  <c r="T5" i="90"/>
  <c r="T69" i="90"/>
  <c r="T166" i="89"/>
  <c r="T165" i="89"/>
  <c r="T164" i="89"/>
  <c r="T163" i="89"/>
  <c r="T158" i="89" s="1"/>
  <c r="T162" i="89"/>
  <c r="T161" i="89"/>
  <c r="T160" i="89"/>
  <c r="T159" i="89"/>
  <c r="T157" i="89"/>
  <c r="T156" i="89"/>
  <c r="T155" i="89"/>
  <c r="T154" i="89"/>
  <c r="T153" i="89"/>
  <c r="T152" i="89"/>
  <c r="T151" i="89"/>
  <c r="T145" i="89"/>
  <c r="T144" i="89"/>
  <c r="T143" i="89"/>
  <c r="T142" i="89"/>
  <c r="T141" i="89"/>
  <c r="T140" i="89"/>
  <c r="T139" i="89"/>
  <c r="T138" i="89"/>
  <c r="T137" i="89"/>
  <c r="T136" i="89"/>
  <c r="T135" i="89"/>
  <c r="T134" i="89"/>
  <c r="T133" i="89"/>
  <c r="T132" i="89"/>
  <c r="T131" i="89"/>
  <c r="T130" i="89"/>
  <c r="T129" i="89"/>
  <c r="T128" i="89"/>
  <c r="T127" i="89"/>
  <c r="T126" i="89"/>
  <c r="T125" i="89"/>
  <c r="T124" i="89"/>
  <c r="T123" i="89"/>
  <c r="T122" i="89"/>
  <c r="T118" i="89"/>
  <c r="T117" i="89"/>
  <c r="T116" i="89"/>
  <c r="T115" i="89"/>
  <c r="T114" i="89"/>
  <c r="T113" i="89"/>
  <c r="T112" i="89"/>
  <c r="T111" i="89"/>
  <c r="T110" i="89"/>
  <c r="T109" i="89"/>
  <c r="T108" i="89"/>
  <c r="T107" i="89"/>
  <c r="T106" i="89"/>
  <c r="T105" i="89"/>
  <c r="T104" i="89"/>
  <c r="T103" i="89"/>
  <c r="T102" i="89"/>
  <c r="T101" i="89"/>
  <c r="T100" i="89"/>
  <c r="T99" i="89"/>
  <c r="T98" i="89"/>
  <c r="T97" i="89"/>
  <c r="T96" i="89"/>
  <c r="T95" i="89"/>
  <c r="T89" i="89"/>
  <c r="T88" i="89"/>
  <c r="T87" i="89"/>
  <c r="T86" i="89"/>
  <c r="T81" i="89"/>
  <c r="T80" i="89"/>
  <c r="T79" i="89"/>
  <c r="T78" i="89"/>
  <c r="T72" i="89"/>
  <c r="T71" i="89" s="1"/>
  <c r="T70" i="89"/>
  <c r="T68" i="89"/>
  <c r="T67" i="89"/>
  <c r="T66" i="89"/>
  <c r="T65" i="89"/>
  <c r="T63" i="89"/>
  <c r="T62" i="89"/>
  <c r="T61" i="89"/>
  <c r="T59" i="89"/>
  <c r="T58" i="89"/>
  <c r="T57" i="89"/>
  <c r="T56" i="89"/>
  <c r="T55" i="89"/>
  <c r="T54" i="89"/>
  <c r="T53" i="89"/>
  <c r="T52" i="89"/>
  <c r="T51" i="89"/>
  <c r="T50" i="89"/>
  <c r="T48" i="89"/>
  <c r="T47" i="89"/>
  <c r="T46" i="89"/>
  <c r="T45" i="89"/>
  <c r="T44" i="89"/>
  <c r="T43" i="89"/>
  <c r="T42" i="89"/>
  <c r="T41" i="89"/>
  <c r="T40" i="89"/>
  <c r="T39" i="89"/>
  <c r="T38" i="89"/>
  <c r="T37" i="89"/>
  <c r="T36" i="89"/>
  <c r="T35" i="89"/>
  <c r="T34" i="89"/>
  <c r="T33" i="89"/>
  <c r="T32" i="89"/>
  <c r="T31" i="89"/>
  <c r="T30" i="89"/>
  <c r="T28" i="89"/>
  <c r="T27" i="89"/>
  <c r="T26" i="89"/>
  <c r="T25" i="89"/>
  <c r="T24" i="89"/>
  <c r="T23" i="89"/>
  <c r="T22" i="89"/>
  <c r="T20" i="89"/>
  <c r="T19" i="89"/>
  <c r="T17" i="89" s="1"/>
  <c r="T18" i="89"/>
  <c r="T13" i="89"/>
  <c r="T12" i="89"/>
  <c r="T11" i="89"/>
  <c r="T10" i="89"/>
  <c r="T9" i="89"/>
  <c r="T8" i="89"/>
  <c r="T7" i="89"/>
  <c r="T6" i="89"/>
  <c r="T5" i="89"/>
  <c r="T69" i="89"/>
  <c r="S166" i="93"/>
  <c r="S165" i="93"/>
  <c r="S164" i="93"/>
  <c r="S163" i="93"/>
  <c r="S162" i="93"/>
  <c r="S161" i="93"/>
  <c r="S160" i="93"/>
  <c r="S159" i="93"/>
  <c r="S158" i="93" s="1"/>
  <c r="S157" i="93"/>
  <c r="S156" i="93"/>
  <c r="S155" i="93"/>
  <c r="S154" i="93"/>
  <c r="S153" i="93"/>
  <c r="S152" i="93"/>
  <c r="S151" i="93"/>
  <c r="S145" i="93"/>
  <c r="S144" i="93"/>
  <c r="S143" i="93"/>
  <c r="S142" i="93"/>
  <c r="S141" i="93"/>
  <c r="S140" i="93"/>
  <c r="S139" i="93"/>
  <c r="S138" i="93"/>
  <c r="S137" i="93"/>
  <c r="S136" i="93"/>
  <c r="S135" i="93"/>
  <c r="S134" i="93"/>
  <c r="S133" i="93"/>
  <c r="S132" i="93"/>
  <c r="S131" i="93"/>
  <c r="S130" i="93"/>
  <c r="S129" i="93"/>
  <c r="S128" i="93"/>
  <c r="S127" i="93"/>
  <c r="S126" i="93"/>
  <c r="S125" i="93"/>
  <c r="S124" i="93"/>
  <c r="S123" i="93"/>
  <c r="S122" i="93"/>
  <c r="S118" i="93"/>
  <c r="S117" i="93"/>
  <c r="S116" i="93"/>
  <c r="S115" i="93"/>
  <c r="S114" i="93"/>
  <c r="S113" i="93"/>
  <c r="S112" i="93"/>
  <c r="S111" i="93"/>
  <c r="S110" i="93"/>
  <c r="S109" i="93"/>
  <c r="S108" i="93"/>
  <c r="S107" i="93"/>
  <c r="S106" i="93"/>
  <c r="S105" i="93"/>
  <c r="S104" i="93"/>
  <c r="S103" i="93"/>
  <c r="S102" i="93"/>
  <c r="S101" i="93"/>
  <c r="S100" i="93"/>
  <c r="S99" i="93"/>
  <c r="S98" i="93"/>
  <c r="S97" i="93"/>
  <c r="S96" i="93"/>
  <c r="S95" i="93"/>
  <c r="S89" i="93"/>
  <c r="S88" i="93"/>
  <c r="S87" i="93"/>
  <c r="S86" i="93"/>
  <c r="S81" i="93"/>
  <c r="S80" i="93"/>
  <c r="S79" i="93"/>
  <c r="S82" i="93" s="1"/>
  <c r="S91" i="93" s="1"/>
  <c r="S78" i="93"/>
  <c r="S72" i="93"/>
  <c r="S71" i="93" s="1"/>
  <c r="S70" i="93"/>
  <c r="S68" i="93"/>
  <c r="S67" i="93"/>
  <c r="S66" i="93"/>
  <c r="S65" i="93"/>
  <c r="S63" i="93"/>
  <c r="S62" i="93"/>
  <c r="S61" i="93"/>
  <c r="S60" i="93" s="1"/>
  <c r="S59" i="93"/>
  <c r="S58" i="93"/>
  <c r="S57" i="93"/>
  <c r="S56" i="93"/>
  <c r="S55" i="93"/>
  <c r="S54" i="93"/>
  <c r="S53" i="93"/>
  <c r="S52" i="93"/>
  <c r="S51" i="93"/>
  <c r="S50" i="93"/>
  <c r="S48" i="93"/>
  <c r="S47" i="93"/>
  <c r="S46" i="93"/>
  <c r="S45" i="93"/>
  <c r="S44" i="93"/>
  <c r="S43" i="93"/>
  <c r="S42" i="93"/>
  <c r="S41" i="93"/>
  <c r="S40" i="93"/>
  <c r="S39" i="93"/>
  <c r="S38" i="93"/>
  <c r="S37" i="93"/>
  <c r="S36" i="93"/>
  <c r="S35" i="93"/>
  <c r="S34" i="93"/>
  <c r="S33" i="93"/>
  <c r="S32" i="93"/>
  <c r="S31" i="93"/>
  <c r="S30" i="93"/>
  <c r="S28" i="93"/>
  <c r="S27" i="93"/>
  <c r="S26" i="93"/>
  <c r="S25" i="93"/>
  <c r="S24" i="93"/>
  <c r="S23" i="93"/>
  <c r="S22" i="93"/>
  <c r="S21" i="93" s="1"/>
  <c r="S20" i="93"/>
  <c r="S19" i="93"/>
  <c r="S17" i="93" s="1"/>
  <c r="S18" i="93"/>
  <c r="S13" i="93"/>
  <c r="S12" i="93"/>
  <c r="S11" i="93"/>
  <c r="S10" i="93"/>
  <c r="S9" i="93"/>
  <c r="S8" i="93"/>
  <c r="S7" i="93"/>
  <c r="S6" i="93"/>
  <c r="S5" i="93"/>
  <c r="S14" i="93" s="1"/>
  <c r="S170" i="93"/>
  <c r="S90" i="93"/>
  <c r="S69" i="93"/>
  <c r="S64" i="93"/>
  <c r="S170" i="92"/>
  <c r="S166" i="92"/>
  <c r="S165" i="92"/>
  <c r="S164" i="92"/>
  <c r="S163" i="92"/>
  <c r="S162" i="92"/>
  <c r="S161" i="92"/>
  <c r="S160" i="92"/>
  <c r="S159" i="92"/>
  <c r="S158" i="92" s="1"/>
  <c r="S157" i="92"/>
  <c r="S156" i="92"/>
  <c r="S150" i="92" s="1"/>
  <c r="S155" i="92"/>
  <c r="S154" i="92"/>
  <c r="S153" i="92"/>
  <c r="S152" i="92"/>
  <c r="S151" i="92"/>
  <c r="S145" i="92"/>
  <c r="S144" i="92"/>
  <c r="S143" i="92"/>
  <c r="S142" i="92"/>
  <c r="S141" i="92"/>
  <c r="S140" i="92"/>
  <c r="S139" i="92"/>
  <c r="S138" i="92"/>
  <c r="S137" i="92"/>
  <c r="S136" i="92"/>
  <c r="S135" i="92"/>
  <c r="S134" i="92"/>
  <c r="S133" i="92"/>
  <c r="S132" i="92"/>
  <c r="S131" i="92"/>
  <c r="S130" i="92"/>
  <c r="S129" i="92"/>
  <c r="S128" i="92"/>
  <c r="S127" i="92"/>
  <c r="S126" i="92"/>
  <c r="S125" i="92"/>
  <c r="S124" i="92"/>
  <c r="S123" i="92"/>
  <c r="S122" i="92"/>
  <c r="S146" i="92" s="1"/>
  <c r="S118" i="92"/>
  <c r="S117" i="92"/>
  <c r="S116" i="92"/>
  <c r="S115" i="92"/>
  <c r="S114" i="92"/>
  <c r="S113" i="92"/>
  <c r="S112" i="92"/>
  <c r="S111" i="92"/>
  <c r="S110" i="92"/>
  <c r="S109" i="92"/>
  <c r="S108" i="92"/>
  <c r="S107" i="92"/>
  <c r="S106" i="92"/>
  <c r="S105" i="92"/>
  <c r="S104" i="92"/>
  <c r="S103" i="92"/>
  <c r="S102" i="92"/>
  <c r="S101" i="92"/>
  <c r="S100" i="92"/>
  <c r="S99" i="92"/>
  <c r="S98" i="92"/>
  <c r="S97" i="92"/>
  <c r="S96" i="92"/>
  <c r="S95" i="92"/>
  <c r="S119" i="92" s="1"/>
  <c r="S147" i="92" s="1"/>
  <c r="S89" i="92"/>
  <c r="S88" i="92"/>
  <c r="S87" i="92"/>
  <c r="S86" i="92"/>
  <c r="S81" i="92"/>
  <c r="S80" i="92"/>
  <c r="S79" i="92"/>
  <c r="S82" i="92" s="1"/>
  <c r="S91" i="92" s="1"/>
  <c r="S78" i="92"/>
  <c r="S72" i="92"/>
  <c r="S71" i="92" s="1"/>
  <c r="S70" i="92"/>
  <c r="S68" i="92"/>
  <c r="S67" i="92"/>
  <c r="S66" i="92"/>
  <c r="S65" i="92"/>
  <c r="S63" i="92"/>
  <c r="S62" i="92"/>
  <c r="S61" i="92"/>
  <c r="S59" i="92"/>
  <c r="S58" i="92"/>
  <c r="S57" i="92"/>
  <c r="S56" i="92"/>
  <c r="S55" i="92"/>
  <c r="S54" i="92"/>
  <c r="S53" i="92"/>
  <c r="S49" i="92" s="1"/>
  <c r="S52" i="92"/>
  <c r="S51" i="92"/>
  <c r="S50" i="92"/>
  <c r="S48" i="92"/>
  <c r="S47" i="92"/>
  <c r="S46" i="92"/>
  <c r="S45" i="92"/>
  <c r="S44" i="92"/>
  <c r="S43" i="92"/>
  <c r="S42" i="92"/>
  <c r="S41" i="92"/>
  <c r="S40" i="92"/>
  <c r="S39" i="92"/>
  <c r="S38" i="92"/>
  <c r="S37" i="92"/>
  <c r="S36" i="92"/>
  <c r="S35" i="92"/>
  <c r="S34" i="92"/>
  <c r="S33" i="92"/>
  <c r="S29" i="92" s="1"/>
  <c r="S32" i="92"/>
  <c r="S31" i="92"/>
  <c r="S30" i="92"/>
  <c r="S28" i="92"/>
  <c r="S27" i="92"/>
  <c r="S26" i="92"/>
  <c r="S25" i="92"/>
  <c r="S24" i="92"/>
  <c r="S23" i="92"/>
  <c r="S22" i="92"/>
  <c r="S21" i="92" s="1"/>
  <c r="S20" i="92"/>
  <c r="S19" i="92"/>
  <c r="S17" i="92" s="1"/>
  <c r="S18" i="92"/>
  <c r="S13" i="92"/>
  <c r="S12" i="92"/>
  <c r="S11" i="92"/>
  <c r="S10" i="92"/>
  <c r="S9" i="92"/>
  <c r="S8" i="92"/>
  <c r="S7" i="92"/>
  <c r="S6" i="92"/>
  <c r="S5" i="92"/>
  <c r="S14" i="92" s="1"/>
  <c r="S90" i="92"/>
  <c r="S69" i="92"/>
  <c r="S64" i="92"/>
  <c r="S60" i="92"/>
  <c r="S166" i="91"/>
  <c r="S165" i="91"/>
  <c r="S164" i="91"/>
  <c r="S163" i="91"/>
  <c r="S162" i="91"/>
  <c r="S161" i="91"/>
  <c r="S160" i="91"/>
  <c r="S159" i="91"/>
  <c r="S157" i="91"/>
  <c r="S156" i="91"/>
  <c r="S155" i="91"/>
  <c r="S154" i="91"/>
  <c r="S150" i="91" s="1"/>
  <c r="S153" i="91"/>
  <c r="S152" i="91"/>
  <c r="S151" i="91"/>
  <c r="S145" i="91"/>
  <c r="S144" i="91"/>
  <c r="S143" i="91"/>
  <c r="S142" i="91"/>
  <c r="S141" i="91"/>
  <c r="S140" i="91"/>
  <c r="S139" i="91"/>
  <c r="S138" i="91"/>
  <c r="S137" i="91"/>
  <c r="S136" i="91"/>
  <c r="S135" i="91"/>
  <c r="S134" i="91"/>
  <c r="S133" i="91"/>
  <c r="S132" i="91"/>
  <c r="S131" i="91"/>
  <c r="S130" i="91"/>
  <c r="S129" i="91"/>
  <c r="S128" i="91"/>
  <c r="S127" i="91"/>
  <c r="S126" i="91"/>
  <c r="S125" i="91"/>
  <c r="S146" i="91" s="1"/>
  <c r="S124" i="91"/>
  <c r="S123" i="91"/>
  <c r="S122" i="91"/>
  <c r="S118" i="91"/>
  <c r="S117" i="91"/>
  <c r="S116" i="91"/>
  <c r="S115" i="91"/>
  <c r="S114" i="91"/>
  <c r="S113" i="91"/>
  <c r="S112" i="91"/>
  <c r="S111" i="91"/>
  <c r="S110" i="91"/>
  <c r="S109" i="91"/>
  <c r="S108" i="91"/>
  <c r="S107" i="91"/>
  <c r="S106" i="91"/>
  <c r="S105" i="91"/>
  <c r="S104" i="91"/>
  <c r="S103" i="91"/>
  <c r="S102" i="91"/>
  <c r="S101" i="91"/>
  <c r="S100" i="91"/>
  <c r="S99" i="91"/>
  <c r="S98" i="91"/>
  <c r="S119" i="91" s="1"/>
  <c r="S147" i="91" s="1"/>
  <c r="S97" i="91"/>
  <c r="S96" i="91"/>
  <c r="S95" i="91"/>
  <c r="S89" i="91"/>
  <c r="S88" i="91"/>
  <c r="S87" i="91"/>
  <c r="S86" i="91"/>
  <c r="S81" i="91"/>
  <c r="S80" i="91"/>
  <c r="S79" i="91"/>
  <c r="S78" i="91"/>
  <c r="S72" i="91"/>
  <c r="S71" i="91" s="1"/>
  <c r="S70" i="91"/>
  <c r="S68" i="91"/>
  <c r="S67" i="91"/>
  <c r="S66" i="91"/>
  <c r="S65" i="91"/>
  <c r="S63" i="91"/>
  <c r="S62" i="91"/>
  <c r="S61" i="91"/>
  <c r="S59" i="91"/>
  <c r="S58" i="91"/>
  <c r="S57" i="91"/>
  <c r="S56" i="91"/>
  <c r="S49" i="91" s="1"/>
  <c r="S55" i="91"/>
  <c r="S54" i="91"/>
  <c r="S53" i="91"/>
  <c r="S52" i="91"/>
  <c r="S51" i="91"/>
  <c r="S50" i="91"/>
  <c r="S48" i="91"/>
  <c r="S47" i="91"/>
  <c r="S46" i="91"/>
  <c r="S45" i="91"/>
  <c r="S44" i="91"/>
  <c r="S43" i="91"/>
  <c r="S42" i="91"/>
  <c r="S41" i="91"/>
  <c r="S40" i="91"/>
  <c r="S39" i="91"/>
  <c r="S38" i="91"/>
  <c r="S37" i="91"/>
  <c r="S36" i="91"/>
  <c r="S35" i="91"/>
  <c r="S34" i="91"/>
  <c r="S33" i="91"/>
  <c r="S32" i="91"/>
  <c r="S31" i="91"/>
  <c r="S29" i="91" s="1"/>
  <c r="S30" i="91"/>
  <c r="S28" i="91"/>
  <c r="S27" i="91"/>
  <c r="S26" i="91"/>
  <c r="S25" i="91"/>
  <c r="S24" i="91"/>
  <c r="S23" i="91"/>
  <c r="S22" i="91"/>
  <c r="S21" i="91" s="1"/>
  <c r="S20" i="91"/>
  <c r="S19" i="91"/>
  <c r="S18" i="91"/>
  <c r="S13" i="91"/>
  <c r="S12" i="91"/>
  <c r="S11" i="91"/>
  <c r="S10" i="91"/>
  <c r="S9" i="91"/>
  <c r="S8" i="91"/>
  <c r="S7" i="91"/>
  <c r="S6" i="91"/>
  <c r="S5" i="91"/>
  <c r="S14" i="91" s="1"/>
  <c r="S170" i="91"/>
  <c r="S158" i="91"/>
  <c r="S90" i="91"/>
  <c r="S82" i="91"/>
  <c r="S91" i="91" s="1"/>
  <c r="S69" i="91"/>
  <c r="S64" i="91"/>
  <c r="S60" i="91"/>
  <c r="S17" i="91"/>
  <c r="S166" i="89"/>
  <c r="S165" i="89"/>
  <c r="S164" i="89"/>
  <c r="S163" i="89"/>
  <c r="S162" i="89"/>
  <c r="S161" i="89"/>
  <c r="S160" i="89"/>
  <c r="S159" i="89"/>
  <c r="S157" i="89"/>
  <c r="S156" i="89"/>
  <c r="S155" i="89"/>
  <c r="S154" i="89"/>
  <c r="S150" i="89" s="1"/>
  <c r="S153" i="89"/>
  <c r="S152" i="89"/>
  <c r="S151" i="89"/>
  <c r="S145" i="89"/>
  <c r="S144" i="89"/>
  <c r="S143" i="89"/>
  <c r="S142" i="89"/>
  <c r="S141" i="89"/>
  <c r="S140" i="89"/>
  <c r="S139" i="89"/>
  <c r="S138" i="89"/>
  <c r="S137" i="89"/>
  <c r="S136" i="89"/>
  <c r="S135" i="89"/>
  <c r="S134" i="89"/>
  <c r="S133" i="89"/>
  <c r="S132" i="89"/>
  <c r="S131" i="89"/>
  <c r="S130" i="89"/>
  <c r="S129" i="89"/>
  <c r="S128" i="89"/>
  <c r="S127" i="89"/>
  <c r="S126" i="89"/>
  <c r="S125" i="89"/>
  <c r="S146" i="89" s="1"/>
  <c r="S124" i="89"/>
  <c r="S123" i="89"/>
  <c r="S122" i="89"/>
  <c r="S118" i="89"/>
  <c r="S117" i="89"/>
  <c r="S116" i="89"/>
  <c r="S115" i="89"/>
  <c r="S114" i="89"/>
  <c r="S113" i="89"/>
  <c r="S112" i="89"/>
  <c r="S111" i="89"/>
  <c r="S110" i="89"/>
  <c r="S109" i="89"/>
  <c r="S108" i="89"/>
  <c r="S107" i="89"/>
  <c r="S106" i="89"/>
  <c r="S105" i="89"/>
  <c r="S104" i="89"/>
  <c r="S103" i="89"/>
  <c r="S102" i="89"/>
  <c r="S101" i="89"/>
  <c r="S100" i="89"/>
  <c r="S99" i="89"/>
  <c r="S98" i="89"/>
  <c r="S97" i="89"/>
  <c r="S96" i="89"/>
  <c r="S119" i="89" s="1"/>
  <c r="S95" i="89"/>
  <c r="S89" i="89"/>
  <c r="S88" i="89"/>
  <c r="S87" i="89"/>
  <c r="S86" i="89"/>
  <c r="S81" i="89"/>
  <c r="S80" i="89"/>
  <c r="S79" i="89"/>
  <c r="S78" i="89"/>
  <c r="S72" i="89"/>
  <c r="S71" i="89" s="1"/>
  <c r="S70" i="89"/>
  <c r="S68" i="89"/>
  <c r="S67" i="89"/>
  <c r="S66" i="89"/>
  <c r="S65" i="89"/>
  <c r="S63" i="89"/>
  <c r="S62" i="89"/>
  <c r="S61" i="89"/>
  <c r="S59" i="89"/>
  <c r="S58" i="89"/>
  <c r="S57" i="89"/>
  <c r="S56" i="89"/>
  <c r="S49" i="89" s="1"/>
  <c r="S55" i="89"/>
  <c r="S54" i="89"/>
  <c r="S53" i="89"/>
  <c r="S52" i="89"/>
  <c r="S51" i="89"/>
  <c r="S50" i="89"/>
  <c r="S48" i="89"/>
  <c r="S47" i="89"/>
  <c r="S46" i="89"/>
  <c r="S45" i="89"/>
  <c r="S44" i="89"/>
  <c r="S43" i="89"/>
  <c r="S42" i="89"/>
  <c r="S41" i="89"/>
  <c r="S40" i="89"/>
  <c r="S39" i="89"/>
  <c r="S38" i="89"/>
  <c r="S37" i="89"/>
  <c r="S36" i="89"/>
  <c r="S35" i="89"/>
  <c r="S34" i="89"/>
  <c r="S33" i="89"/>
  <c r="S32" i="89"/>
  <c r="S31" i="89"/>
  <c r="S29" i="89" s="1"/>
  <c r="S30" i="89"/>
  <c r="S28" i="89"/>
  <c r="S27" i="89"/>
  <c r="S26" i="89"/>
  <c r="S25" i="89"/>
  <c r="S24" i="89"/>
  <c r="S23" i="89"/>
  <c r="S22" i="89"/>
  <c r="S21" i="89" s="1"/>
  <c r="S20" i="89"/>
  <c r="S19" i="89"/>
  <c r="S18" i="89"/>
  <c r="S13" i="89"/>
  <c r="S12" i="89"/>
  <c r="S11" i="89"/>
  <c r="S10" i="89"/>
  <c r="S9" i="89"/>
  <c r="S8" i="89"/>
  <c r="S7" i="89"/>
  <c r="S6" i="89"/>
  <c r="S5" i="89"/>
  <c r="S14" i="89" s="1"/>
  <c r="S82" i="89"/>
  <c r="S17" i="89"/>
  <c r="S170" i="89"/>
  <c r="S166" i="90"/>
  <c r="S165" i="90"/>
  <c r="S164" i="90"/>
  <c r="S163" i="90"/>
  <c r="S162" i="90"/>
  <c r="S161" i="90"/>
  <c r="S160" i="90"/>
  <c r="S159" i="90"/>
  <c r="S158" i="90" s="1"/>
  <c r="S157" i="90"/>
  <c r="S156" i="90"/>
  <c r="S155" i="90"/>
  <c r="S154" i="90"/>
  <c r="S153" i="90"/>
  <c r="S152" i="90"/>
  <c r="S151" i="90"/>
  <c r="S150" i="90" s="1"/>
  <c r="S145" i="90"/>
  <c r="S144" i="90"/>
  <c r="S143" i="90"/>
  <c r="S142" i="90"/>
  <c r="S141" i="90"/>
  <c r="S140" i="90"/>
  <c r="S139" i="90"/>
  <c r="S138" i="90"/>
  <c r="S137" i="90"/>
  <c r="S136" i="90"/>
  <c r="S135" i="90"/>
  <c r="S134" i="90"/>
  <c r="S133" i="90"/>
  <c r="S132" i="90"/>
  <c r="S131" i="90"/>
  <c r="S130" i="90"/>
  <c r="S129" i="90"/>
  <c r="S128" i="90"/>
  <c r="S127" i="90"/>
  <c r="S126" i="90"/>
  <c r="S125" i="90"/>
  <c r="S124" i="90"/>
  <c r="S123" i="90"/>
  <c r="S122" i="90"/>
  <c r="S146" i="90" s="1"/>
  <c r="S118" i="90"/>
  <c r="S117" i="90"/>
  <c r="S116" i="90"/>
  <c r="S115" i="90"/>
  <c r="S114" i="90"/>
  <c r="S113" i="90"/>
  <c r="S112" i="90"/>
  <c r="S111" i="90"/>
  <c r="S110" i="90"/>
  <c r="S109" i="90"/>
  <c r="S108" i="90"/>
  <c r="S107" i="90"/>
  <c r="S106" i="90"/>
  <c r="S105" i="90"/>
  <c r="S104" i="90"/>
  <c r="S103" i="90"/>
  <c r="S102" i="90"/>
  <c r="S101" i="90"/>
  <c r="S100" i="90"/>
  <c r="S99" i="90"/>
  <c r="S98" i="90"/>
  <c r="S97" i="90"/>
  <c r="S96" i="90"/>
  <c r="S95" i="90"/>
  <c r="S119" i="90" s="1"/>
  <c r="S147" i="90" s="1"/>
  <c r="S89" i="90"/>
  <c r="S88" i="90"/>
  <c r="S87" i="90"/>
  <c r="S86" i="90"/>
  <c r="S90" i="90" s="1"/>
  <c r="S81" i="90"/>
  <c r="S80" i="90"/>
  <c r="S79" i="90"/>
  <c r="S78" i="90"/>
  <c r="S82" i="90" s="1"/>
  <c r="S91" i="90" s="1"/>
  <c r="S72" i="90"/>
  <c r="S71" i="90" s="1"/>
  <c r="S70" i="90"/>
  <c r="S69" i="90" s="1"/>
  <c r="S68" i="90"/>
  <c r="S67" i="90"/>
  <c r="S66" i="90"/>
  <c r="S65" i="90"/>
  <c r="S64" i="90" s="1"/>
  <c r="S63" i="90"/>
  <c r="S62" i="90"/>
  <c r="S60" i="90" s="1"/>
  <c r="S61" i="90"/>
  <c r="S59" i="90"/>
  <c r="S58" i="90"/>
  <c r="S57" i="90"/>
  <c r="S56" i="90"/>
  <c r="S55" i="90"/>
  <c r="S54" i="90"/>
  <c r="S53" i="90"/>
  <c r="S52" i="90"/>
  <c r="S51" i="90"/>
  <c r="S50" i="90"/>
  <c r="S49" i="90" s="1"/>
  <c r="S48" i="90"/>
  <c r="S47" i="90"/>
  <c r="S46" i="90"/>
  <c r="S45" i="90"/>
  <c r="S44" i="90"/>
  <c r="S43" i="90"/>
  <c r="S42" i="90"/>
  <c r="S41" i="90"/>
  <c r="S40" i="90"/>
  <c r="S39" i="90"/>
  <c r="S38" i="90"/>
  <c r="S37" i="90"/>
  <c r="S36" i="90"/>
  <c r="S35" i="90"/>
  <c r="S34" i="90"/>
  <c r="S33" i="90"/>
  <c r="S32" i="90"/>
  <c r="S31" i="90"/>
  <c r="S30" i="90"/>
  <c r="S29" i="90" s="1"/>
  <c r="S28" i="90"/>
  <c r="S27" i="90"/>
  <c r="S26" i="90"/>
  <c r="S25" i="90"/>
  <c r="S24" i="90"/>
  <c r="S23" i="90"/>
  <c r="S22" i="90"/>
  <c r="S21" i="90" s="1"/>
  <c r="S20" i="90"/>
  <c r="S19" i="90"/>
  <c r="S18" i="90"/>
  <c r="S17" i="90" s="1"/>
  <c r="S73" i="90" s="1"/>
  <c r="S13" i="90"/>
  <c r="S12" i="90"/>
  <c r="S11" i="90"/>
  <c r="S10" i="90"/>
  <c r="S9" i="90"/>
  <c r="S8" i="90"/>
  <c r="S7" i="90"/>
  <c r="S6" i="90"/>
  <c r="S5" i="90"/>
  <c r="S14" i="90" s="1"/>
  <c r="S158" i="89"/>
  <c r="S90" i="89"/>
  <c r="S69" i="89"/>
  <c r="S64" i="89"/>
  <c r="S60" i="89"/>
  <c r="R166" i="93"/>
  <c r="R165" i="93"/>
  <c r="R164" i="93"/>
  <c r="R163" i="93"/>
  <c r="R162" i="93"/>
  <c r="R161" i="93"/>
  <c r="R160" i="93"/>
  <c r="R159" i="93"/>
  <c r="R157" i="93"/>
  <c r="R156" i="93"/>
  <c r="R155" i="93"/>
  <c r="R154" i="93"/>
  <c r="R153" i="93"/>
  <c r="R152" i="93"/>
  <c r="R150" i="93" s="1"/>
  <c r="R151" i="93"/>
  <c r="R145" i="93"/>
  <c r="R144" i="93"/>
  <c r="R143" i="93"/>
  <c r="R142" i="93"/>
  <c r="R141" i="93"/>
  <c r="R140" i="93"/>
  <c r="R139" i="93"/>
  <c r="R138" i="93"/>
  <c r="R137" i="93"/>
  <c r="R136" i="93"/>
  <c r="R135" i="93"/>
  <c r="R134" i="93"/>
  <c r="R133" i="93"/>
  <c r="R132" i="93"/>
  <c r="R131" i="93"/>
  <c r="R130" i="93"/>
  <c r="R129" i="93"/>
  <c r="R128" i="93"/>
  <c r="R127" i="93"/>
  <c r="R126" i="93"/>
  <c r="R125" i="93"/>
  <c r="R124" i="93"/>
  <c r="R123" i="93"/>
  <c r="R146" i="93" s="1"/>
  <c r="R122" i="93"/>
  <c r="R118" i="93"/>
  <c r="R117" i="93"/>
  <c r="R116" i="93"/>
  <c r="R115" i="93"/>
  <c r="R114" i="93"/>
  <c r="R113" i="93"/>
  <c r="R112" i="93"/>
  <c r="R111" i="93"/>
  <c r="R110" i="93"/>
  <c r="R109" i="93"/>
  <c r="R108" i="93"/>
  <c r="R107" i="93"/>
  <c r="R106" i="93"/>
  <c r="R105" i="93"/>
  <c r="R104" i="93"/>
  <c r="R103" i="93"/>
  <c r="R102" i="93"/>
  <c r="R101" i="93"/>
  <c r="R100" i="93"/>
  <c r="R99" i="93"/>
  <c r="R98" i="93"/>
  <c r="R97" i="93"/>
  <c r="R96" i="93"/>
  <c r="R119" i="93" s="1"/>
  <c r="R95" i="93"/>
  <c r="R89" i="93"/>
  <c r="R88" i="93"/>
  <c r="R87" i="93"/>
  <c r="R86" i="93"/>
  <c r="R81" i="93"/>
  <c r="R80" i="93"/>
  <c r="R79" i="93"/>
  <c r="R78" i="93"/>
  <c r="R72" i="93"/>
  <c r="R71" i="93" s="1"/>
  <c r="R70" i="93"/>
  <c r="R68" i="93"/>
  <c r="R64" i="93" s="1"/>
  <c r="R67" i="93"/>
  <c r="R66" i="93"/>
  <c r="R65" i="93"/>
  <c r="R63" i="93"/>
  <c r="R62" i="93"/>
  <c r="R61" i="93"/>
  <c r="R60" i="93" s="1"/>
  <c r="R59" i="93"/>
  <c r="R58" i="93"/>
  <c r="R57" i="93"/>
  <c r="R56" i="93"/>
  <c r="R55" i="93"/>
  <c r="R54" i="93"/>
  <c r="R49" i="93" s="1"/>
  <c r="R53" i="93"/>
  <c r="R52" i="93"/>
  <c r="R51" i="93"/>
  <c r="R50" i="93"/>
  <c r="R48" i="93"/>
  <c r="R47" i="93"/>
  <c r="R46" i="93"/>
  <c r="R45" i="93"/>
  <c r="R44" i="93"/>
  <c r="R43" i="93"/>
  <c r="R42" i="93"/>
  <c r="R41" i="93"/>
  <c r="R40" i="93"/>
  <c r="R39" i="93"/>
  <c r="R38" i="93"/>
  <c r="R37" i="93"/>
  <c r="R36" i="93"/>
  <c r="R35" i="93"/>
  <c r="R34" i="93"/>
  <c r="R33" i="93"/>
  <c r="R32" i="93"/>
  <c r="R31" i="93"/>
  <c r="R29" i="93" s="1"/>
  <c r="R30" i="93"/>
  <c r="R28" i="93"/>
  <c r="R27" i="93"/>
  <c r="R26" i="93"/>
  <c r="R25" i="93"/>
  <c r="R24" i="93"/>
  <c r="R23" i="93"/>
  <c r="R22" i="93"/>
  <c r="R21" i="93" s="1"/>
  <c r="R20" i="93"/>
  <c r="R19" i="93"/>
  <c r="R18" i="93"/>
  <c r="R13" i="93"/>
  <c r="R12" i="93"/>
  <c r="R11" i="93"/>
  <c r="R10" i="93"/>
  <c r="R9" i="93"/>
  <c r="R8" i="93"/>
  <c r="R7" i="93"/>
  <c r="R6" i="93"/>
  <c r="R5" i="93"/>
  <c r="R14" i="93" s="1"/>
  <c r="R166" i="92"/>
  <c r="R165" i="92"/>
  <c r="R164" i="92"/>
  <c r="R163" i="92"/>
  <c r="R162" i="92"/>
  <c r="R161" i="92"/>
  <c r="R160" i="92"/>
  <c r="R159" i="92"/>
  <c r="R157" i="92"/>
  <c r="R156" i="92"/>
  <c r="R150" i="92" s="1"/>
  <c r="R155" i="92"/>
  <c r="R154" i="92"/>
  <c r="R153" i="92"/>
  <c r="R152" i="92"/>
  <c r="R151" i="92"/>
  <c r="R145" i="92"/>
  <c r="R144" i="92"/>
  <c r="R143" i="92"/>
  <c r="R142" i="92"/>
  <c r="R141" i="92"/>
  <c r="R140" i="92"/>
  <c r="R139" i="92"/>
  <c r="R138" i="92"/>
  <c r="R137" i="92"/>
  <c r="R136" i="92"/>
  <c r="R135" i="92"/>
  <c r="R134" i="92"/>
  <c r="R133" i="92"/>
  <c r="R132" i="92"/>
  <c r="R131" i="92"/>
  <c r="R130" i="92"/>
  <c r="R129" i="92"/>
  <c r="R128" i="92"/>
  <c r="R127" i="92"/>
  <c r="R146" i="92" s="1"/>
  <c r="R126" i="92"/>
  <c r="R125" i="92"/>
  <c r="R124" i="92"/>
  <c r="R123" i="92"/>
  <c r="R122" i="92"/>
  <c r="R118" i="92"/>
  <c r="R117" i="92"/>
  <c r="R116" i="92"/>
  <c r="R115" i="92"/>
  <c r="R114" i="92"/>
  <c r="R113" i="92"/>
  <c r="R112" i="92"/>
  <c r="R111" i="92"/>
  <c r="R110" i="92"/>
  <c r="R109" i="92"/>
  <c r="R108" i="92"/>
  <c r="R107" i="92"/>
  <c r="R106" i="92"/>
  <c r="R105" i="92"/>
  <c r="R104" i="92"/>
  <c r="R103" i="92"/>
  <c r="R102" i="92"/>
  <c r="R101" i="92"/>
  <c r="R100" i="92"/>
  <c r="R119" i="92" s="1"/>
  <c r="R99" i="92"/>
  <c r="R98" i="92"/>
  <c r="R97" i="92"/>
  <c r="R96" i="92"/>
  <c r="R95" i="92"/>
  <c r="R89" i="92"/>
  <c r="R88" i="92"/>
  <c r="R87" i="92"/>
  <c r="R86" i="92"/>
  <c r="R81" i="92"/>
  <c r="R80" i="92"/>
  <c r="R79" i="92"/>
  <c r="R82" i="92" s="1"/>
  <c r="R91" i="92" s="1"/>
  <c r="R78" i="92"/>
  <c r="R72" i="92"/>
  <c r="R70" i="92"/>
  <c r="R68" i="92"/>
  <c r="R67" i="92"/>
  <c r="R66" i="92"/>
  <c r="R65" i="92"/>
  <c r="R63" i="92"/>
  <c r="R62" i="92"/>
  <c r="R61" i="92"/>
  <c r="R59" i="92"/>
  <c r="R58" i="92"/>
  <c r="R49" i="92" s="1"/>
  <c r="R57" i="92"/>
  <c r="R56" i="92"/>
  <c r="R55" i="92"/>
  <c r="R54" i="92"/>
  <c r="R53" i="92"/>
  <c r="R52" i="92"/>
  <c r="R51" i="92"/>
  <c r="R50" i="92"/>
  <c r="R48" i="92"/>
  <c r="R47" i="92"/>
  <c r="R46" i="92"/>
  <c r="R45" i="92"/>
  <c r="R44" i="92"/>
  <c r="R43" i="92"/>
  <c r="R42" i="92"/>
  <c r="R41" i="92"/>
  <c r="R40" i="92"/>
  <c r="R39" i="92"/>
  <c r="R38" i="92"/>
  <c r="R37" i="92"/>
  <c r="R36" i="92"/>
  <c r="R35" i="92"/>
  <c r="R34" i="92"/>
  <c r="R33" i="92"/>
  <c r="R29" i="92" s="1"/>
  <c r="R32" i="92"/>
  <c r="R31" i="92"/>
  <c r="R30" i="92"/>
  <c r="R28" i="92"/>
  <c r="R27" i="92"/>
  <c r="R26" i="92"/>
  <c r="R25" i="92"/>
  <c r="R24" i="92"/>
  <c r="R23" i="92"/>
  <c r="R22" i="92"/>
  <c r="R20" i="92"/>
  <c r="R19" i="92"/>
  <c r="R17" i="92" s="1"/>
  <c r="R18" i="92"/>
  <c r="R13" i="92"/>
  <c r="R12" i="92"/>
  <c r="R11" i="92"/>
  <c r="R10" i="92"/>
  <c r="R9" i="92"/>
  <c r="R8" i="92"/>
  <c r="R7" i="92"/>
  <c r="R6" i="92"/>
  <c r="R5" i="92"/>
  <c r="R71" i="92"/>
  <c r="R14" i="92"/>
  <c r="R166" i="91"/>
  <c r="R165" i="91"/>
  <c r="R164" i="91"/>
  <c r="R163" i="91"/>
  <c r="R162" i="91"/>
  <c r="R161" i="91"/>
  <c r="R160" i="91"/>
  <c r="R159" i="91"/>
  <c r="R158" i="91" s="1"/>
  <c r="R157" i="91"/>
  <c r="R156" i="91"/>
  <c r="R155" i="91"/>
  <c r="R154" i="91"/>
  <c r="R153" i="91"/>
  <c r="R152" i="91"/>
  <c r="R151" i="91"/>
  <c r="R145" i="91"/>
  <c r="R144" i="91"/>
  <c r="R143" i="91"/>
  <c r="R142" i="91"/>
  <c r="R141" i="91"/>
  <c r="R140" i="91"/>
  <c r="R139" i="91"/>
  <c r="R138" i="91"/>
  <c r="R137" i="91"/>
  <c r="R136" i="91"/>
  <c r="R135" i="91"/>
  <c r="R134" i="91"/>
  <c r="R133" i="91"/>
  <c r="R132" i="91"/>
  <c r="R131" i="91"/>
  <c r="R130" i="91"/>
  <c r="R129" i="91"/>
  <c r="R128" i="91"/>
  <c r="R127" i="91"/>
  <c r="R126" i="91"/>
  <c r="R125" i="91"/>
  <c r="R124" i="91"/>
  <c r="R123" i="91"/>
  <c r="R122" i="91"/>
  <c r="R118" i="91"/>
  <c r="R117" i="91"/>
  <c r="R116" i="91"/>
  <c r="R115" i="91"/>
  <c r="R114" i="91"/>
  <c r="R113" i="91"/>
  <c r="R112" i="91"/>
  <c r="R111" i="91"/>
  <c r="R110" i="91"/>
  <c r="R109" i="91"/>
  <c r="R108" i="91"/>
  <c r="R107" i="91"/>
  <c r="R106" i="91"/>
  <c r="R105" i="91"/>
  <c r="R104" i="91"/>
  <c r="R103" i="91"/>
  <c r="R102" i="91"/>
  <c r="R101" i="91"/>
  <c r="R100" i="91"/>
  <c r="R99" i="91"/>
  <c r="R98" i="91"/>
  <c r="R97" i="91"/>
  <c r="R96" i="91"/>
  <c r="R95" i="91"/>
  <c r="R89" i="91"/>
  <c r="R88" i="91"/>
  <c r="R87" i="91"/>
  <c r="R86" i="91"/>
  <c r="R81" i="91"/>
  <c r="R80" i="91"/>
  <c r="R79" i="91"/>
  <c r="R82" i="91" s="1"/>
  <c r="R91" i="91" s="1"/>
  <c r="R78" i="91"/>
  <c r="R72" i="91"/>
  <c r="R71" i="91" s="1"/>
  <c r="R70" i="91"/>
  <c r="R68" i="91"/>
  <c r="R67" i="91"/>
  <c r="R66" i="91"/>
  <c r="R65" i="91"/>
  <c r="R63" i="91"/>
  <c r="R62" i="91"/>
  <c r="R61" i="91"/>
  <c r="R60" i="91" s="1"/>
  <c r="R59" i="91"/>
  <c r="R58" i="91"/>
  <c r="R57" i="91"/>
  <c r="R56" i="91"/>
  <c r="R55" i="91"/>
  <c r="R54" i="91"/>
  <c r="R53" i="91"/>
  <c r="R52" i="91"/>
  <c r="R51" i="91"/>
  <c r="R50" i="91"/>
  <c r="R48" i="91"/>
  <c r="R47" i="91"/>
  <c r="R46" i="91"/>
  <c r="R45" i="91"/>
  <c r="R44" i="91"/>
  <c r="R43" i="91"/>
  <c r="R42" i="91"/>
  <c r="R41" i="91"/>
  <c r="R40" i="91"/>
  <c r="R39" i="91"/>
  <c r="R38" i="91"/>
  <c r="R37" i="91"/>
  <c r="R36" i="91"/>
  <c r="R35" i="91"/>
  <c r="R34" i="91"/>
  <c r="R33" i="91"/>
  <c r="R32" i="91"/>
  <c r="R31" i="91"/>
  <c r="R30" i="91"/>
  <c r="R28" i="91"/>
  <c r="R27" i="91"/>
  <c r="R26" i="91"/>
  <c r="R25" i="91"/>
  <c r="R24" i="91"/>
  <c r="R23" i="91"/>
  <c r="R22" i="91"/>
  <c r="R21" i="91" s="1"/>
  <c r="R20" i="91"/>
  <c r="R19" i="91"/>
  <c r="R17" i="91" s="1"/>
  <c r="R18" i="91"/>
  <c r="R13" i="91"/>
  <c r="R12" i="91"/>
  <c r="R11" i="91"/>
  <c r="R10" i="91"/>
  <c r="R9" i="91"/>
  <c r="R8" i="91"/>
  <c r="R7" i="91"/>
  <c r="R6" i="91"/>
  <c r="R5" i="91"/>
  <c r="R14" i="91" s="1"/>
  <c r="R170" i="91"/>
  <c r="R170" i="90"/>
  <c r="R166" i="90"/>
  <c r="R165" i="90"/>
  <c r="R164" i="90"/>
  <c r="R163" i="90"/>
  <c r="R162" i="90"/>
  <c r="R161" i="90"/>
  <c r="R160" i="90"/>
  <c r="R159" i="90"/>
  <c r="R157" i="90"/>
  <c r="R156" i="90"/>
  <c r="R155" i="90"/>
  <c r="R154" i="90"/>
  <c r="R150" i="90" s="1"/>
  <c r="R153" i="90"/>
  <c r="R152" i="90"/>
  <c r="R151" i="90"/>
  <c r="R145" i="90"/>
  <c r="R144" i="90"/>
  <c r="R143" i="90"/>
  <c r="R142" i="90"/>
  <c r="R141" i="90"/>
  <c r="R140" i="90"/>
  <c r="R139" i="90"/>
  <c r="R138" i="90"/>
  <c r="R137" i="90"/>
  <c r="R136" i="90"/>
  <c r="R135" i="90"/>
  <c r="R134" i="90"/>
  <c r="R133" i="90"/>
  <c r="R132" i="90"/>
  <c r="R131" i="90"/>
  <c r="R130" i="90"/>
  <c r="R129" i="90"/>
  <c r="R128" i="90"/>
  <c r="R127" i="90"/>
  <c r="R126" i="90"/>
  <c r="R125" i="90"/>
  <c r="R146" i="90" s="1"/>
  <c r="R124" i="90"/>
  <c r="R123" i="90"/>
  <c r="R122" i="90"/>
  <c r="R118" i="90"/>
  <c r="R117" i="90"/>
  <c r="R116" i="90"/>
  <c r="R115" i="90"/>
  <c r="R114" i="90"/>
  <c r="R113" i="90"/>
  <c r="R112" i="90"/>
  <c r="R111" i="90"/>
  <c r="R110" i="90"/>
  <c r="R109" i="90"/>
  <c r="R108" i="90"/>
  <c r="R107" i="90"/>
  <c r="R106" i="90"/>
  <c r="R105" i="90"/>
  <c r="R104" i="90"/>
  <c r="R103" i="90"/>
  <c r="R102" i="90"/>
  <c r="R101" i="90"/>
  <c r="R100" i="90"/>
  <c r="R99" i="90"/>
  <c r="R98" i="90"/>
  <c r="R119" i="90" s="1"/>
  <c r="R97" i="90"/>
  <c r="R96" i="90"/>
  <c r="R95" i="90"/>
  <c r="R89" i="90"/>
  <c r="R88" i="90"/>
  <c r="R87" i="90"/>
  <c r="R86" i="90"/>
  <c r="R81" i="90"/>
  <c r="R80" i="90"/>
  <c r="R79" i="90"/>
  <c r="R82" i="90" s="1"/>
  <c r="R78" i="90"/>
  <c r="R72" i="90"/>
  <c r="R70" i="90"/>
  <c r="R68" i="90"/>
  <c r="R67" i="90"/>
  <c r="R66" i="90"/>
  <c r="R65" i="90"/>
  <c r="R63" i="90"/>
  <c r="R62" i="90"/>
  <c r="R61" i="90"/>
  <c r="R59" i="90"/>
  <c r="R58" i="90"/>
  <c r="R57" i="90"/>
  <c r="R56" i="90"/>
  <c r="R49" i="90" s="1"/>
  <c r="R55" i="90"/>
  <c r="R54" i="90"/>
  <c r="R53" i="90"/>
  <c r="R52" i="90"/>
  <c r="R51" i="90"/>
  <c r="R50" i="90"/>
  <c r="R48" i="90"/>
  <c r="R47" i="90"/>
  <c r="R46" i="90"/>
  <c r="R45" i="90"/>
  <c r="R44" i="90"/>
  <c r="R43" i="90"/>
  <c r="R42" i="90"/>
  <c r="R41" i="90"/>
  <c r="R40" i="90"/>
  <c r="R39" i="90"/>
  <c r="R38" i="90"/>
  <c r="R37" i="90"/>
  <c r="R36" i="90"/>
  <c r="R35" i="90"/>
  <c r="R34" i="90"/>
  <c r="R33" i="90"/>
  <c r="R32" i="90"/>
  <c r="R31" i="90"/>
  <c r="R30" i="90"/>
  <c r="R29" i="90" s="1"/>
  <c r="R28" i="90"/>
  <c r="R27" i="90"/>
  <c r="R26" i="90"/>
  <c r="R25" i="90"/>
  <c r="R24" i="90"/>
  <c r="R23" i="90"/>
  <c r="R22" i="90"/>
  <c r="R20" i="90"/>
  <c r="R19" i="90"/>
  <c r="R17" i="90" s="1"/>
  <c r="R18" i="90"/>
  <c r="R13" i="90"/>
  <c r="R12" i="90"/>
  <c r="R11" i="90"/>
  <c r="R10" i="90"/>
  <c r="R9" i="90"/>
  <c r="R8" i="90"/>
  <c r="R7" i="90"/>
  <c r="R6" i="90"/>
  <c r="R14" i="90" s="1"/>
  <c r="R5" i="90"/>
  <c r="R71" i="90"/>
  <c r="R158" i="93"/>
  <c r="R90" i="93"/>
  <c r="R82" i="93"/>
  <c r="R69" i="93"/>
  <c r="R17" i="93"/>
  <c r="R158" i="92"/>
  <c r="R90" i="92"/>
  <c r="R69" i="92"/>
  <c r="R64" i="92"/>
  <c r="R60" i="92"/>
  <c r="R21" i="92"/>
  <c r="R90" i="91"/>
  <c r="R69" i="91"/>
  <c r="R64" i="91"/>
  <c r="R158" i="90"/>
  <c r="R90" i="90"/>
  <c r="R69" i="90"/>
  <c r="R64" i="90"/>
  <c r="R60" i="90"/>
  <c r="R21" i="90"/>
  <c r="R170" i="89"/>
  <c r="R166" i="89"/>
  <c r="R165" i="89"/>
  <c r="R164" i="89"/>
  <c r="R163" i="89"/>
  <c r="R162" i="89"/>
  <c r="R161" i="89"/>
  <c r="R160" i="89"/>
  <c r="R159" i="89"/>
  <c r="R157" i="89"/>
  <c r="R156" i="89"/>
  <c r="R155" i="89"/>
  <c r="R154" i="89"/>
  <c r="R153" i="89"/>
  <c r="R152" i="89"/>
  <c r="R151" i="89"/>
  <c r="R145" i="89"/>
  <c r="R144" i="89"/>
  <c r="R143" i="89"/>
  <c r="R142" i="89"/>
  <c r="R141" i="89"/>
  <c r="R140" i="89"/>
  <c r="R139" i="89"/>
  <c r="R138" i="89"/>
  <c r="R137" i="89"/>
  <c r="R136" i="89"/>
  <c r="R135" i="89"/>
  <c r="R134" i="89"/>
  <c r="R133" i="89"/>
  <c r="R132" i="89"/>
  <c r="R131" i="89"/>
  <c r="R130" i="89"/>
  <c r="R129" i="89"/>
  <c r="R128" i="89"/>
  <c r="R127" i="89"/>
  <c r="R126" i="89"/>
  <c r="R125" i="89"/>
  <c r="R124" i="89"/>
  <c r="R123" i="89"/>
  <c r="R122" i="89"/>
  <c r="R118" i="89"/>
  <c r="R117" i="89"/>
  <c r="R116" i="89"/>
  <c r="R115" i="89"/>
  <c r="R114" i="89"/>
  <c r="R113" i="89"/>
  <c r="R112" i="89"/>
  <c r="R111" i="89"/>
  <c r="R110" i="89"/>
  <c r="R109" i="89"/>
  <c r="R108" i="89"/>
  <c r="R107" i="89"/>
  <c r="R106" i="89"/>
  <c r="R105" i="89"/>
  <c r="R104" i="89"/>
  <c r="R103" i="89"/>
  <c r="R102" i="89"/>
  <c r="R101" i="89"/>
  <c r="R100" i="89"/>
  <c r="R99" i="89"/>
  <c r="R98" i="89"/>
  <c r="R97" i="89"/>
  <c r="R96" i="89"/>
  <c r="R95" i="89"/>
  <c r="R89" i="89"/>
  <c r="R88" i="89"/>
  <c r="R87" i="89"/>
  <c r="R86" i="89"/>
  <c r="R81" i="89"/>
  <c r="R80" i="89"/>
  <c r="R79" i="89"/>
  <c r="R78" i="89"/>
  <c r="R72" i="89"/>
  <c r="R70" i="89"/>
  <c r="R68" i="89"/>
  <c r="R67" i="89"/>
  <c r="R66" i="89"/>
  <c r="R65" i="89"/>
  <c r="R63" i="89"/>
  <c r="R62" i="89"/>
  <c r="R61" i="89"/>
  <c r="R59" i="89"/>
  <c r="R58" i="89"/>
  <c r="R57" i="89"/>
  <c r="R56" i="89"/>
  <c r="R55" i="89"/>
  <c r="R54" i="89"/>
  <c r="R53" i="89"/>
  <c r="R52" i="89"/>
  <c r="R51" i="89"/>
  <c r="R50" i="89"/>
  <c r="R48" i="89"/>
  <c r="R47" i="89"/>
  <c r="R46" i="89"/>
  <c r="R45" i="89"/>
  <c r="R44" i="89"/>
  <c r="R43" i="89"/>
  <c r="R42" i="89"/>
  <c r="R41" i="89"/>
  <c r="R40" i="89"/>
  <c r="R39" i="89"/>
  <c r="R38" i="89"/>
  <c r="R37" i="89"/>
  <c r="R36" i="89"/>
  <c r="R35" i="89"/>
  <c r="R34" i="89"/>
  <c r="R33" i="89"/>
  <c r="R32" i="89"/>
  <c r="R31" i="89"/>
  <c r="R30" i="89"/>
  <c r="R28" i="89"/>
  <c r="R27" i="89"/>
  <c r="R26" i="89"/>
  <c r="R25" i="89"/>
  <c r="R24" i="89"/>
  <c r="R23" i="89"/>
  <c r="R22" i="89"/>
  <c r="R20" i="89"/>
  <c r="R19" i="89"/>
  <c r="R18" i="89"/>
  <c r="R13" i="89"/>
  <c r="R12" i="89"/>
  <c r="R11" i="89"/>
  <c r="R10" i="89"/>
  <c r="R9" i="89"/>
  <c r="R8" i="89"/>
  <c r="R7" i="89"/>
  <c r="R6" i="89"/>
  <c r="R5" i="89"/>
  <c r="O67" i="103"/>
  <c r="O66" i="103"/>
  <c r="Q166" i="93"/>
  <c r="Q165" i="93"/>
  <c r="Q164" i="93"/>
  <c r="Q163" i="93"/>
  <c r="Q162" i="93"/>
  <c r="Q161" i="93"/>
  <c r="Q160" i="93"/>
  <c r="Q159" i="93"/>
  <c r="Q157" i="93"/>
  <c r="Q156" i="93"/>
  <c r="Q155" i="93"/>
  <c r="Q154" i="93"/>
  <c r="Q153" i="93"/>
  <c r="Q152" i="93"/>
  <c r="Q151" i="93"/>
  <c r="Q145" i="93"/>
  <c r="Q144" i="93"/>
  <c r="Q143" i="93"/>
  <c r="Q142" i="93"/>
  <c r="Q141" i="93"/>
  <c r="Q140" i="93"/>
  <c r="Q139" i="93"/>
  <c r="Q138" i="93"/>
  <c r="Q137" i="93"/>
  <c r="Q136" i="93"/>
  <c r="Q135" i="93"/>
  <c r="Q134" i="93"/>
  <c r="Q133" i="93"/>
  <c r="Q132" i="93"/>
  <c r="Q131" i="93"/>
  <c r="Q130" i="93"/>
  <c r="Q129" i="93"/>
  <c r="Q128" i="93"/>
  <c r="Q127" i="93"/>
  <c r="Q126" i="93"/>
  <c r="Q125" i="93"/>
  <c r="Q124" i="93"/>
  <c r="Q123" i="93"/>
  <c r="Q122" i="93"/>
  <c r="Q118" i="93"/>
  <c r="Q117" i="93"/>
  <c r="Q116" i="93"/>
  <c r="Q115" i="93"/>
  <c r="Q114" i="93"/>
  <c r="Q113" i="93"/>
  <c r="Q112" i="93"/>
  <c r="Q111" i="93"/>
  <c r="Q110" i="93"/>
  <c r="Q109" i="93"/>
  <c r="Q108" i="93"/>
  <c r="Q107" i="93"/>
  <c r="Q106" i="93"/>
  <c r="Q105" i="93"/>
  <c r="Q104" i="93"/>
  <c r="Q103" i="93"/>
  <c r="Q102" i="93"/>
  <c r="Q101" i="93"/>
  <c r="Q100" i="93"/>
  <c r="Q99" i="93"/>
  <c r="Q98" i="93"/>
  <c r="Q97" i="93"/>
  <c r="Q96" i="93"/>
  <c r="Q95" i="93"/>
  <c r="Q89" i="93"/>
  <c r="Q88" i="93"/>
  <c r="Q87" i="93"/>
  <c r="Q90" i="93" s="1"/>
  <c r="Q86" i="93"/>
  <c r="Q81" i="93"/>
  <c r="Q80" i="93"/>
  <c r="Q79" i="93"/>
  <c r="Q78" i="93"/>
  <c r="Q72" i="93"/>
  <c r="Q71" i="93" s="1"/>
  <c r="Q70" i="93"/>
  <c r="Q68" i="93"/>
  <c r="Q64" i="93" s="1"/>
  <c r="Q67" i="93"/>
  <c r="Q66" i="93"/>
  <c r="Q65" i="93"/>
  <c r="Q63" i="93"/>
  <c r="Q62" i="93"/>
  <c r="Q61" i="93"/>
  <c r="Q59" i="93"/>
  <c r="Q58" i="93"/>
  <c r="Q57" i="93"/>
  <c r="Q56" i="93"/>
  <c r="Q55" i="93"/>
  <c r="Q54" i="93"/>
  <c r="Q53" i="93"/>
  <c r="Q52" i="93"/>
  <c r="Q51" i="93"/>
  <c r="Q50" i="93"/>
  <c r="Q48" i="93"/>
  <c r="Q47" i="93"/>
  <c r="Q46" i="93"/>
  <c r="Q45" i="93"/>
  <c r="Q44" i="93"/>
  <c r="Q43" i="93"/>
  <c r="Q42" i="93"/>
  <c r="Q41" i="93"/>
  <c r="Q40" i="93"/>
  <c r="Q39" i="93"/>
  <c r="Q38" i="93"/>
  <c r="Q37" i="93"/>
  <c r="Q36" i="93"/>
  <c r="Q35" i="93"/>
  <c r="Q34" i="93"/>
  <c r="Q33" i="93"/>
  <c r="Q32" i="93"/>
  <c r="Q31" i="93"/>
  <c r="Q30" i="93"/>
  <c r="Q28" i="93"/>
  <c r="Q27" i="93"/>
  <c r="Q26" i="93"/>
  <c r="Q25" i="93"/>
  <c r="Q24" i="93"/>
  <c r="Q23" i="93"/>
  <c r="Q22" i="93"/>
  <c r="Q20" i="93"/>
  <c r="Q19" i="93"/>
  <c r="Q18" i="93"/>
  <c r="Q13" i="93"/>
  <c r="Q12" i="93"/>
  <c r="Q11" i="93"/>
  <c r="Q10" i="93"/>
  <c r="Q9" i="93"/>
  <c r="Q8" i="93"/>
  <c r="Q7" i="93"/>
  <c r="Q6" i="93"/>
  <c r="Q5" i="93"/>
  <c r="Q166" i="92"/>
  <c r="Q165" i="92"/>
  <c r="Q164" i="92"/>
  <c r="Q163" i="92"/>
  <c r="Q158" i="92" s="1"/>
  <c r="Q162" i="92"/>
  <c r="Q161" i="92"/>
  <c r="Q160" i="92"/>
  <c r="Q159" i="92"/>
  <c r="Q157" i="92"/>
  <c r="Q156" i="92"/>
  <c r="Q155" i="92"/>
  <c r="Q154" i="92"/>
  <c r="Q153" i="92"/>
  <c r="Q152" i="92"/>
  <c r="Q151" i="92"/>
  <c r="Q145" i="92"/>
  <c r="Q144" i="92"/>
  <c r="Q143" i="92"/>
  <c r="Q142" i="92"/>
  <c r="Q141" i="92"/>
  <c r="Q140" i="92"/>
  <c r="Q139" i="92"/>
  <c r="Q138" i="92"/>
  <c r="Q137" i="92"/>
  <c r="Q136" i="92"/>
  <c r="Q135" i="92"/>
  <c r="Q134" i="92"/>
  <c r="Q133" i="92"/>
  <c r="Q132" i="92"/>
  <c r="Q131" i="92"/>
  <c r="Q130" i="92"/>
  <c r="Q129" i="92"/>
  <c r="Q128" i="92"/>
  <c r="Q127" i="92"/>
  <c r="Q126" i="92"/>
  <c r="Q125" i="92"/>
  <c r="Q124" i="92"/>
  <c r="Q123" i="92"/>
  <c r="Q122" i="92"/>
  <c r="Q118" i="92"/>
  <c r="Q117" i="92"/>
  <c r="Q116" i="92"/>
  <c r="Q115" i="92"/>
  <c r="Q114" i="92"/>
  <c r="Q113" i="92"/>
  <c r="Q112" i="92"/>
  <c r="Q111" i="92"/>
  <c r="Q110" i="92"/>
  <c r="Q109" i="92"/>
  <c r="Q108" i="92"/>
  <c r="Q107" i="92"/>
  <c r="Q106" i="92"/>
  <c r="Q105" i="92"/>
  <c r="Q104" i="92"/>
  <c r="Q103" i="92"/>
  <c r="Q102" i="92"/>
  <c r="Q101" i="92"/>
  <c r="Q100" i="92"/>
  <c r="Q99" i="92"/>
  <c r="Q98" i="92"/>
  <c r="Q97" i="92"/>
  <c r="Q96" i="92"/>
  <c r="Q95" i="92"/>
  <c r="Q89" i="92"/>
  <c r="Q88" i="92"/>
  <c r="Q87" i="92"/>
  <c r="Q86" i="92"/>
  <c r="Q81" i="92"/>
  <c r="Q80" i="92"/>
  <c r="Q79" i="92"/>
  <c r="Q82" i="92" s="1"/>
  <c r="Q78" i="92"/>
  <c r="Q72" i="92"/>
  <c r="Q71" i="92" s="1"/>
  <c r="Q70" i="92"/>
  <c r="Q68" i="92"/>
  <c r="Q67" i="92"/>
  <c r="Q66" i="92"/>
  <c r="Q64" i="92" s="1"/>
  <c r="Q65" i="92"/>
  <c r="Q63" i="92"/>
  <c r="Q62" i="92"/>
  <c r="Q61" i="92"/>
  <c r="Q59" i="92"/>
  <c r="Q58" i="92"/>
  <c r="Q57" i="92"/>
  <c r="Q56" i="92"/>
  <c r="Q55" i="92"/>
  <c r="Q54" i="92"/>
  <c r="Q53" i="92"/>
  <c r="Q52" i="92"/>
  <c r="Q51" i="92"/>
  <c r="Q50" i="92"/>
  <c r="Q48" i="92"/>
  <c r="Q47" i="92"/>
  <c r="Q46" i="92"/>
  <c r="Q45" i="92"/>
  <c r="Q44" i="92"/>
  <c r="Q43" i="92"/>
  <c r="Q42" i="92"/>
  <c r="Q41" i="92"/>
  <c r="Q40" i="92"/>
  <c r="Q39" i="92"/>
  <c r="Q38" i="92"/>
  <c r="Q37" i="92"/>
  <c r="Q36" i="92"/>
  <c r="Q35" i="92"/>
  <c r="Q34" i="92"/>
  <c r="Q33" i="92"/>
  <c r="Q32" i="92"/>
  <c r="Q31" i="92"/>
  <c r="Q30" i="92"/>
  <c r="Q28" i="92"/>
  <c r="Q27" i="92"/>
  <c r="Q26" i="92"/>
  <c r="Q25" i="92"/>
  <c r="Q24" i="92"/>
  <c r="Q23" i="92"/>
  <c r="Q22" i="92"/>
  <c r="Q21" i="92" s="1"/>
  <c r="Q20" i="92"/>
  <c r="Q19" i="92"/>
  <c r="Q17" i="92" s="1"/>
  <c r="Q18" i="92"/>
  <c r="Q13" i="92"/>
  <c r="Q12" i="92"/>
  <c r="Q11" i="92"/>
  <c r="Q10" i="92"/>
  <c r="Q9" i="92"/>
  <c r="Q8" i="92"/>
  <c r="Q7" i="92"/>
  <c r="Q6" i="92"/>
  <c r="Q5" i="92"/>
  <c r="Q166" i="91"/>
  <c r="Q165" i="91"/>
  <c r="Q164" i="91"/>
  <c r="Q163" i="91"/>
  <c r="Q162" i="91"/>
  <c r="Q161" i="91"/>
  <c r="Q160" i="91"/>
  <c r="Q159" i="91"/>
  <c r="Q157" i="91"/>
  <c r="Q156" i="91"/>
  <c r="Q155" i="91"/>
  <c r="Q154" i="91"/>
  <c r="Q153" i="91"/>
  <c r="Q152" i="91"/>
  <c r="Q151" i="91"/>
  <c r="Q145" i="91"/>
  <c r="Q144" i="91"/>
  <c r="Q143" i="91"/>
  <c r="Q142" i="91"/>
  <c r="Q141" i="91"/>
  <c r="Q140" i="91"/>
  <c r="Q139" i="91"/>
  <c r="Q138" i="91"/>
  <c r="Q137" i="91"/>
  <c r="Q136" i="91"/>
  <c r="Q135" i="91"/>
  <c r="Q134" i="91"/>
  <c r="Q133" i="91"/>
  <c r="Q132" i="91"/>
  <c r="Q131" i="91"/>
  <c r="Q130" i="91"/>
  <c r="Q129" i="91"/>
  <c r="Q128" i="91"/>
  <c r="Q127" i="91"/>
  <c r="Q126" i="91"/>
  <c r="Q125" i="91"/>
  <c r="Q124" i="91"/>
  <c r="Q123" i="91"/>
  <c r="Q122" i="91"/>
  <c r="Q118" i="91"/>
  <c r="Q117" i="91"/>
  <c r="Q116" i="91"/>
  <c r="Q115" i="91"/>
  <c r="Q114" i="91"/>
  <c r="Q113" i="91"/>
  <c r="Q112" i="91"/>
  <c r="Q111" i="91"/>
  <c r="Q110" i="91"/>
  <c r="Q109" i="91"/>
  <c r="Q108" i="91"/>
  <c r="Q107" i="91"/>
  <c r="Q106" i="91"/>
  <c r="Q105" i="91"/>
  <c r="Q104" i="91"/>
  <c r="Q103" i="91"/>
  <c r="Q102" i="91"/>
  <c r="Q101" i="91"/>
  <c r="Q100" i="91"/>
  <c r="Q99" i="91"/>
  <c r="Q98" i="91"/>
  <c r="Q97" i="91"/>
  <c r="Q96" i="91"/>
  <c r="Q95" i="91"/>
  <c r="Q89" i="91"/>
  <c r="Q88" i="91"/>
  <c r="Q87" i="91"/>
  <c r="Q86" i="91"/>
  <c r="Q90" i="91" s="1"/>
  <c r="Q81" i="91"/>
  <c r="Q82" i="91" s="1"/>
  <c r="Q91" i="91" s="1"/>
  <c r="Q80" i="91"/>
  <c r="Q79" i="91"/>
  <c r="Q78" i="91"/>
  <c r="Q72" i="91"/>
  <c r="Q70" i="91"/>
  <c r="Q69" i="91" s="1"/>
  <c r="Q68" i="91"/>
  <c r="Q67" i="91"/>
  <c r="Q66" i="91"/>
  <c r="Q65" i="91"/>
  <c r="Q63" i="91"/>
  <c r="Q62" i="91"/>
  <c r="Q61" i="91"/>
  <c r="Q60" i="91" s="1"/>
  <c r="Q59" i="91"/>
  <c r="Q58" i="91"/>
  <c r="Q57" i="91"/>
  <c r="Q56" i="91"/>
  <c r="Q55" i="91"/>
  <c r="Q54" i="91"/>
  <c r="Q53" i="91"/>
  <c r="Q52" i="91"/>
  <c r="Q51" i="91"/>
  <c r="Q50" i="91"/>
  <c r="Q48" i="91"/>
  <c r="Q47" i="91"/>
  <c r="Q46" i="91"/>
  <c r="Q45" i="91"/>
  <c r="Q44" i="91"/>
  <c r="Q43" i="91"/>
  <c r="Q42" i="91"/>
  <c r="Q41" i="91"/>
  <c r="Q40" i="91"/>
  <c r="Q39" i="91"/>
  <c r="Q38" i="91"/>
  <c r="Q37" i="91"/>
  <c r="Q36" i="91"/>
  <c r="Q35" i="91"/>
  <c r="Q34" i="91"/>
  <c r="Q33" i="91"/>
  <c r="Q32" i="91"/>
  <c r="Q31" i="91"/>
  <c r="Q30" i="91"/>
  <c r="Q29" i="91" s="1"/>
  <c r="Q28" i="91"/>
  <c r="Q27" i="91"/>
  <c r="Q26" i="91"/>
  <c r="Q25" i="91"/>
  <c r="Q24" i="91"/>
  <c r="Q23" i="91"/>
  <c r="Q21" i="91" s="1"/>
  <c r="Q22" i="91"/>
  <c r="Q20" i="91"/>
  <c r="Q19" i="91"/>
  <c r="Q18" i="91"/>
  <c r="Q13" i="91"/>
  <c r="Q12" i="91"/>
  <c r="Q11" i="91"/>
  <c r="Q10" i="91"/>
  <c r="Q9" i="91"/>
  <c r="Q8" i="91"/>
  <c r="Q7" i="91"/>
  <c r="Q6" i="91"/>
  <c r="Q5" i="91"/>
  <c r="Q71" i="91"/>
  <c r="Q82" i="93"/>
  <c r="Q69" i="93"/>
  <c r="Q17" i="93"/>
  <c r="Q90" i="92"/>
  <c r="Q69" i="92"/>
  <c r="Q60" i="92"/>
  <c r="Q158" i="91"/>
  <c r="Q64" i="91"/>
  <c r="Q166" i="90"/>
  <c r="Q165" i="90"/>
  <c r="Q164" i="90"/>
  <c r="Q163" i="90"/>
  <c r="Q162" i="90"/>
  <c r="Q161" i="90"/>
  <c r="Q160" i="90"/>
  <c r="Q159" i="90"/>
  <c r="Q157" i="90"/>
  <c r="Q156" i="90"/>
  <c r="Q155" i="90"/>
  <c r="Q154" i="90"/>
  <c r="Q153" i="90"/>
  <c r="Q152" i="90"/>
  <c r="Q151" i="90"/>
  <c r="Q145" i="90"/>
  <c r="Q144" i="90"/>
  <c r="Q143" i="90"/>
  <c r="Q142" i="90"/>
  <c r="Q141" i="90"/>
  <c r="Q140" i="90"/>
  <c r="Q139" i="90"/>
  <c r="Q138" i="90"/>
  <c r="Q137" i="90"/>
  <c r="Q136" i="90"/>
  <c r="Q135" i="90"/>
  <c r="Q134" i="90"/>
  <c r="Q133" i="90"/>
  <c r="Q132" i="90"/>
  <c r="Q131" i="90"/>
  <c r="Q130" i="90"/>
  <c r="Q129" i="90"/>
  <c r="Q128" i="90"/>
  <c r="Q127" i="90"/>
  <c r="Q126" i="90"/>
  <c r="Q125" i="90"/>
  <c r="Q124" i="90"/>
  <c r="Q123" i="90"/>
  <c r="Q122" i="90"/>
  <c r="Q118" i="90"/>
  <c r="Q117" i="90"/>
  <c r="Q116" i="90"/>
  <c r="Q115" i="90"/>
  <c r="Q114" i="90"/>
  <c r="Q113" i="90"/>
  <c r="Q112" i="90"/>
  <c r="Q111" i="90"/>
  <c r="Q110" i="90"/>
  <c r="Q109" i="90"/>
  <c r="Q108" i="90"/>
  <c r="Q107" i="90"/>
  <c r="Q106" i="90"/>
  <c r="Q105" i="90"/>
  <c r="Q104" i="90"/>
  <c r="Q103" i="90"/>
  <c r="Q102" i="90"/>
  <c r="Q101" i="90"/>
  <c r="Q100" i="90"/>
  <c r="Q99" i="90"/>
  <c r="Q98" i="90"/>
  <c r="Q97" i="90"/>
  <c r="Q96" i="90"/>
  <c r="Q95" i="90"/>
  <c r="Q89" i="90"/>
  <c r="Q88" i="90"/>
  <c r="Q87" i="90"/>
  <c r="Q86" i="90"/>
  <c r="Q81" i="90"/>
  <c r="Q80" i="90"/>
  <c r="Q79" i="90"/>
  <c r="Q78" i="90"/>
  <c r="Q72" i="90"/>
  <c r="Q70" i="90"/>
  <c r="Q68" i="90"/>
  <c r="Q67" i="90"/>
  <c r="Q66" i="90"/>
  <c r="Q65" i="90"/>
  <c r="Q63" i="90"/>
  <c r="Q62" i="90"/>
  <c r="Q61" i="90"/>
  <c r="Q59" i="90"/>
  <c r="Q58" i="90"/>
  <c r="Q57" i="90"/>
  <c r="Q56" i="90"/>
  <c r="Q55" i="90"/>
  <c r="Q54" i="90"/>
  <c r="Q53" i="90"/>
  <c r="Q52" i="90"/>
  <c r="Q51" i="90"/>
  <c r="Q50" i="90"/>
  <c r="Q48" i="90"/>
  <c r="Q47" i="90"/>
  <c r="Q46" i="90"/>
  <c r="Q45" i="90"/>
  <c r="Q44" i="90"/>
  <c r="Q43" i="90"/>
  <c r="Q42" i="90"/>
  <c r="Q41" i="90"/>
  <c r="Q40" i="90"/>
  <c r="Q39" i="90"/>
  <c r="Q38" i="90"/>
  <c r="Q37" i="90"/>
  <c r="Q36" i="90"/>
  <c r="Q35" i="90"/>
  <c r="Q34" i="90"/>
  <c r="Q33" i="90"/>
  <c r="Q32" i="90"/>
  <c r="Q31" i="90"/>
  <c r="Q30" i="90"/>
  <c r="Q28" i="90"/>
  <c r="Q27" i="90"/>
  <c r="Q26" i="90"/>
  <c r="Q25" i="90"/>
  <c r="Q24" i="90"/>
  <c r="Q23" i="90"/>
  <c r="Q22" i="90"/>
  <c r="Q20" i="90"/>
  <c r="Q19" i="90"/>
  <c r="Q18" i="90"/>
  <c r="Q13" i="90"/>
  <c r="Q12" i="90"/>
  <c r="Q11" i="90"/>
  <c r="Q10" i="90"/>
  <c r="Q9" i="90"/>
  <c r="Q8" i="90"/>
  <c r="Q7" i="90"/>
  <c r="Q6" i="90"/>
  <c r="Q5" i="90"/>
  <c r="Q166" i="89"/>
  <c r="Q165" i="89"/>
  <c r="Q164" i="89"/>
  <c r="Q163" i="89"/>
  <c r="Q162" i="89"/>
  <c r="Q161" i="89"/>
  <c r="Q160" i="89"/>
  <c r="Q159" i="89"/>
  <c r="Q157" i="89"/>
  <c r="Q156" i="89"/>
  <c r="Q155" i="89"/>
  <c r="Q154" i="89"/>
  <c r="Q153" i="89"/>
  <c r="Q152" i="89"/>
  <c r="Q151" i="89"/>
  <c r="Q145" i="89"/>
  <c r="Q144" i="89"/>
  <c r="Q143" i="89"/>
  <c r="Q142" i="89"/>
  <c r="Q141" i="89"/>
  <c r="Q140" i="89"/>
  <c r="Q139" i="89"/>
  <c r="Q138" i="89"/>
  <c r="Q137" i="89"/>
  <c r="Q136" i="89"/>
  <c r="Q135" i="89"/>
  <c r="Q134" i="89"/>
  <c r="Q133" i="89"/>
  <c r="Q132" i="89"/>
  <c r="Q131" i="89"/>
  <c r="Q130" i="89"/>
  <c r="Q129" i="89"/>
  <c r="Q128" i="89"/>
  <c r="Q127" i="89"/>
  <c r="Q126" i="89"/>
  <c r="Q125" i="89"/>
  <c r="Q124" i="89"/>
  <c r="Q123" i="89"/>
  <c r="Q122" i="89"/>
  <c r="Q118" i="89"/>
  <c r="Q117" i="89"/>
  <c r="Q116" i="89"/>
  <c r="Q115" i="89"/>
  <c r="Q114" i="89"/>
  <c r="Q113" i="89"/>
  <c r="Q112" i="89"/>
  <c r="Q111" i="89"/>
  <c r="Q110" i="89"/>
  <c r="Q109" i="89"/>
  <c r="Q108" i="89"/>
  <c r="Q107" i="89"/>
  <c r="Q106" i="89"/>
  <c r="Q105" i="89"/>
  <c r="Q104" i="89"/>
  <c r="Q103" i="89"/>
  <c r="Q102" i="89"/>
  <c r="Q101" i="89"/>
  <c r="Q100" i="89"/>
  <c r="Q99" i="89"/>
  <c r="Q98" i="89"/>
  <c r="Q97" i="89"/>
  <c r="Q96" i="89"/>
  <c r="Q95" i="89"/>
  <c r="Q89" i="89"/>
  <c r="Q88" i="89"/>
  <c r="Q87" i="89"/>
  <c r="Q86" i="89"/>
  <c r="Q81" i="89"/>
  <c r="Q80" i="89"/>
  <c r="Q79" i="89"/>
  <c r="Q78" i="89"/>
  <c r="Q72" i="89"/>
  <c r="Q70" i="89"/>
  <c r="Q68" i="89"/>
  <c r="Q67" i="89"/>
  <c r="Q66" i="89"/>
  <c r="Q65" i="89"/>
  <c r="Q63" i="89"/>
  <c r="Q62" i="89"/>
  <c r="Q61" i="89"/>
  <c r="Q59" i="89"/>
  <c r="Q58" i="89"/>
  <c r="Q57" i="89"/>
  <c r="Q56" i="89"/>
  <c r="Q55" i="89"/>
  <c r="Q54" i="89"/>
  <c r="Q53" i="89"/>
  <c r="Q52" i="89"/>
  <c r="Q51" i="89"/>
  <c r="Q50" i="89"/>
  <c r="Q48" i="89"/>
  <c r="Q47" i="89"/>
  <c r="Q46" i="89"/>
  <c r="Q45" i="89"/>
  <c r="Q44" i="89"/>
  <c r="Q43" i="89"/>
  <c r="Q42" i="89"/>
  <c r="Q41" i="89"/>
  <c r="Q40" i="89"/>
  <c r="Q39" i="89"/>
  <c r="Q38" i="89"/>
  <c r="Q37" i="89"/>
  <c r="Q36" i="89"/>
  <c r="Q35" i="89"/>
  <c r="Q34" i="89"/>
  <c r="Q33" i="89"/>
  <c r="Q32" i="89"/>
  <c r="Q31" i="89"/>
  <c r="Q30" i="89"/>
  <c r="Q28" i="89"/>
  <c r="Q27" i="89"/>
  <c r="Q26" i="89"/>
  <c r="Q25" i="89"/>
  <c r="Q24" i="89"/>
  <c r="Q23" i="89"/>
  <c r="Q22" i="89"/>
  <c r="Q20" i="89"/>
  <c r="Q19" i="89"/>
  <c r="Q18" i="89"/>
  <c r="Q13" i="89"/>
  <c r="Q12" i="89"/>
  <c r="Q11" i="89"/>
  <c r="Q10" i="89"/>
  <c r="Q9" i="89"/>
  <c r="Q8" i="89"/>
  <c r="Q7" i="89"/>
  <c r="Q6" i="89"/>
  <c r="Q5" i="89"/>
  <c r="P166" i="93"/>
  <c r="P165" i="93"/>
  <c r="P164" i="93"/>
  <c r="P163" i="93"/>
  <c r="P162" i="93"/>
  <c r="P161" i="93"/>
  <c r="P160" i="93"/>
  <c r="P159" i="93"/>
  <c r="P157" i="93"/>
  <c r="P156" i="93"/>
  <c r="P155" i="93"/>
  <c r="P154" i="93"/>
  <c r="P153" i="93"/>
  <c r="P152" i="93"/>
  <c r="P151" i="93"/>
  <c r="P145" i="93"/>
  <c r="P144" i="93"/>
  <c r="P143" i="93"/>
  <c r="P142" i="93"/>
  <c r="P141" i="93"/>
  <c r="P140" i="93"/>
  <c r="P139" i="93"/>
  <c r="P138" i="93"/>
  <c r="P137" i="93"/>
  <c r="P136" i="93"/>
  <c r="P135" i="93"/>
  <c r="P134" i="93"/>
  <c r="P133" i="93"/>
  <c r="P132" i="93"/>
  <c r="P131" i="93"/>
  <c r="P130" i="93"/>
  <c r="P129" i="93"/>
  <c r="P128" i="93"/>
  <c r="P127" i="93"/>
  <c r="P126" i="93"/>
  <c r="P125" i="93"/>
  <c r="P124" i="93"/>
  <c r="P123" i="93"/>
  <c r="P122" i="93"/>
  <c r="P118" i="93"/>
  <c r="P117" i="93"/>
  <c r="P116" i="93"/>
  <c r="P115" i="93"/>
  <c r="P114" i="93"/>
  <c r="P113" i="93"/>
  <c r="P112" i="93"/>
  <c r="P111" i="93"/>
  <c r="P110" i="93"/>
  <c r="P109" i="93"/>
  <c r="P108" i="93"/>
  <c r="P107" i="93"/>
  <c r="P106" i="93"/>
  <c r="P105" i="93"/>
  <c r="P104" i="93"/>
  <c r="P103" i="93"/>
  <c r="P102" i="93"/>
  <c r="P101" i="93"/>
  <c r="P100" i="93"/>
  <c r="P99" i="93"/>
  <c r="P98" i="93"/>
  <c r="P97" i="93"/>
  <c r="P96" i="93"/>
  <c r="P95" i="93"/>
  <c r="P89" i="93"/>
  <c r="P88" i="93"/>
  <c r="P87" i="93"/>
  <c r="P86" i="93"/>
  <c r="P81" i="93"/>
  <c r="P80" i="93"/>
  <c r="P79" i="93"/>
  <c r="P78" i="93"/>
  <c r="P72" i="93"/>
  <c r="P71" i="93" s="1"/>
  <c r="P70" i="93"/>
  <c r="P69" i="93" s="1"/>
  <c r="P68" i="93"/>
  <c r="P67" i="93"/>
  <c r="P66" i="93"/>
  <c r="P65" i="93"/>
  <c r="P63" i="93"/>
  <c r="P62" i="93"/>
  <c r="P61" i="93"/>
  <c r="P59" i="93"/>
  <c r="P58" i="93"/>
  <c r="P57" i="93"/>
  <c r="P56" i="93"/>
  <c r="P55" i="93"/>
  <c r="P54" i="93"/>
  <c r="P53" i="93"/>
  <c r="P52" i="93"/>
  <c r="P51" i="93"/>
  <c r="P50" i="93"/>
  <c r="P48" i="93"/>
  <c r="P47" i="93"/>
  <c r="P46" i="93"/>
  <c r="P45" i="93"/>
  <c r="P44" i="93"/>
  <c r="P43" i="93"/>
  <c r="P42" i="93"/>
  <c r="P41" i="93"/>
  <c r="P40" i="93"/>
  <c r="P39" i="93"/>
  <c r="P38" i="93"/>
  <c r="P37" i="93"/>
  <c r="P36" i="93"/>
  <c r="P35" i="93"/>
  <c r="P34" i="93"/>
  <c r="P33" i="93"/>
  <c r="P32" i="93"/>
  <c r="P31" i="93"/>
  <c r="P30" i="93"/>
  <c r="P28" i="93"/>
  <c r="P27" i="93"/>
  <c r="P26" i="93"/>
  <c r="P25" i="93"/>
  <c r="P24" i="93"/>
  <c r="P23" i="93"/>
  <c r="P22" i="93"/>
  <c r="P20" i="93"/>
  <c r="P19" i="93"/>
  <c r="P18" i="93"/>
  <c r="P13" i="93"/>
  <c r="P12" i="93"/>
  <c r="P11" i="93"/>
  <c r="P10" i="93"/>
  <c r="P9" i="93"/>
  <c r="P8" i="93"/>
  <c r="P7" i="93"/>
  <c r="P6" i="93"/>
  <c r="P5" i="93"/>
  <c r="P166" i="92"/>
  <c r="P165" i="92"/>
  <c r="P164" i="92"/>
  <c r="P163" i="92"/>
  <c r="P162" i="92"/>
  <c r="P161" i="92"/>
  <c r="P160" i="92"/>
  <c r="P159" i="92"/>
  <c r="P157" i="92"/>
  <c r="P156" i="92"/>
  <c r="P155" i="92"/>
  <c r="P154" i="92"/>
  <c r="P153" i="92"/>
  <c r="P152" i="92"/>
  <c r="P151" i="92"/>
  <c r="P145" i="92"/>
  <c r="P144" i="92"/>
  <c r="P143" i="92"/>
  <c r="P142" i="92"/>
  <c r="P141" i="92"/>
  <c r="P140" i="92"/>
  <c r="P139" i="92"/>
  <c r="P138" i="92"/>
  <c r="P137" i="92"/>
  <c r="P136" i="92"/>
  <c r="P135" i="92"/>
  <c r="P134" i="92"/>
  <c r="P133" i="92"/>
  <c r="P132" i="92"/>
  <c r="P131" i="92"/>
  <c r="P130" i="92"/>
  <c r="P129" i="92"/>
  <c r="P128" i="92"/>
  <c r="P127" i="92"/>
  <c r="P126" i="92"/>
  <c r="P125" i="92"/>
  <c r="P124" i="92"/>
  <c r="P123" i="92"/>
  <c r="P122" i="92"/>
  <c r="P118" i="92"/>
  <c r="P117" i="92"/>
  <c r="P116" i="92"/>
  <c r="P115" i="92"/>
  <c r="P114" i="92"/>
  <c r="P113" i="92"/>
  <c r="P112" i="92"/>
  <c r="P111" i="92"/>
  <c r="P110" i="92"/>
  <c r="P109" i="92"/>
  <c r="P108" i="92"/>
  <c r="P107" i="92"/>
  <c r="P106" i="92"/>
  <c r="P105" i="92"/>
  <c r="P104" i="92"/>
  <c r="P103" i="92"/>
  <c r="P102" i="92"/>
  <c r="P101" i="92"/>
  <c r="P100" i="92"/>
  <c r="P99" i="92"/>
  <c r="P98" i="92"/>
  <c r="P97" i="92"/>
  <c r="P96" i="92"/>
  <c r="P95" i="92"/>
  <c r="P89" i="92"/>
  <c r="P88" i="92"/>
  <c r="P87" i="92"/>
  <c r="P86" i="92"/>
  <c r="P81" i="92"/>
  <c r="P80" i="92"/>
  <c r="P79" i="92"/>
  <c r="P78" i="92"/>
  <c r="P72" i="92"/>
  <c r="P71" i="92" s="1"/>
  <c r="P70" i="92"/>
  <c r="P69" i="92" s="1"/>
  <c r="P68" i="92"/>
  <c r="P67" i="92"/>
  <c r="P66" i="92"/>
  <c r="P65" i="92"/>
  <c r="P63" i="92"/>
  <c r="P62" i="92"/>
  <c r="P61" i="92"/>
  <c r="P59" i="92"/>
  <c r="P58" i="92"/>
  <c r="P57" i="92"/>
  <c r="P56" i="92"/>
  <c r="P55" i="92"/>
  <c r="P54" i="92"/>
  <c r="P53" i="92"/>
  <c r="P52" i="92"/>
  <c r="P51" i="92"/>
  <c r="P50" i="92"/>
  <c r="P48" i="92"/>
  <c r="P47" i="92"/>
  <c r="P46" i="92"/>
  <c r="P45" i="92"/>
  <c r="P44" i="92"/>
  <c r="P43" i="92"/>
  <c r="P42" i="92"/>
  <c r="P41" i="92"/>
  <c r="P40" i="92"/>
  <c r="P39" i="92"/>
  <c r="P38" i="92"/>
  <c r="P37" i="92"/>
  <c r="P36" i="92"/>
  <c r="P35" i="92"/>
  <c r="P34" i="92"/>
  <c r="P33" i="92"/>
  <c r="P32" i="92"/>
  <c r="P31" i="92"/>
  <c r="P30" i="92"/>
  <c r="P28" i="92"/>
  <c r="P27" i="92"/>
  <c r="P26" i="92"/>
  <c r="P25" i="92"/>
  <c r="P24" i="92"/>
  <c r="P23" i="92"/>
  <c r="P22" i="92"/>
  <c r="P20" i="92"/>
  <c r="P19" i="92"/>
  <c r="P18" i="92"/>
  <c r="P13" i="92"/>
  <c r="P12" i="92"/>
  <c r="P11" i="92"/>
  <c r="P10" i="92"/>
  <c r="P9" i="92"/>
  <c r="P8" i="92"/>
  <c r="P7" i="92"/>
  <c r="P6" i="92"/>
  <c r="P5" i="92"/>
  <c r="P166" i="91"/>
  <c r="P165" i="91"/>
  <c r="P164" i="91"/>
  <c r="P163" i="91"/>
  <c r="P162" i="91"/>
  <c r="P161" i="91"/>
  <c r="P160" i="91"/>
  <c r="P159" i="91"/>
  <c r="P157" i="91"/>
  <c r="P156" i="91"/>
  <c r="P155" i="91"/>
  <c r="P154" i="91"/>
  <c r="P153" i="91"/>
  <c r="P152" i="91"/>
  <c r="P151" i="91"/>
  <c r="P145" i="91"/>
  <c r="P144" i="91"/>
  <c r="P143" i="91"/>
  <c r="P142" i="91"/>
  <c r="P141" i="91"/>
  <c r="P140" i="91"/>
  <c r="P139" i="91"/>
  <c r="P138" i="91"/>
  <c r="P137" i="91"/>
  <c r="P136" i="91"/>
  <c r="P135" i="91"/>
  <c r="P134" i="91"/>
  <c r="P133" i="91"/>
  <c r="P132" i="91"/>
  <c r="P131" i="91"/>
  <c r="P130" i="91"/>
  <c r="P129" i="91"/>
  <c r="P128" i="91"/>
  <c r="P127" i="91"/>
  <c r="P126" i="91"/>
  <c r="P125" i="91"/>
  <c r="P124" i="91"/>
  <c r="P123" i="91"/>
  <c r="P122" i="91"/>
  <c r="P118" i="91"/>
  <c r="P117" i="91"/>
  <c r="P116" i="91"/>
  <c r="P115" i="91"/>
  <c r="P114" i="91"/>
  <c r="P113" i="91"/>
  <c r="P112" i="91"/>
  <c r="P111" i="91"/>
  <c r="P110" i="91"/>
  <c r="P109" i="91"/>
  <c r="P108" i="91"/>
  <c r="P107" i="91"/>
  <c r="P106" i="91"/>
  <c r="P105" i="91"/>
  <c r="P104" i="91"/>
  <c r="P103" i="91"/>
  <c r="P102" i="91"/>
  <c r="P101" i="91"/>
  <c r="P100" i="91"/>
  <c r="P99" i="91"/>
  <c r="P98" i="91"/>
  <c r="P97" i="91"/>
  <c r="P96" i="91"/>
  <c r="P95" i="91"/>
  <c r="P89" i="91"/>
  <c r="P88" i="91"/>
  <c r="P87" i="91"/>
  <c r="P86" i="91"/>
  <c r="P81" i="91"/>
  <c r="P80" i="91"/>
  <c r="P79" i="91"/>
  <c r="P78" i="91"/>
  <c r="P72" i="91"/>
  <c r="P71" i="91" s="1"/>
  <c r="P70" i="91"/>
  <c r="P69" i="91" s="1"/>
  <c r="P68" i="91"/>
  <c r="P67" i="91"/>
  <c r="P66" i="91"/>
  <c r="P65" i="91"/>
  <c r="P63" i="91"/>
  <c r="P62" i="91"/>
  <c r="P61" i="91"/>
  <c r="P59" i="91"/>
  <c r="P58" i="91"/>
  <c r="P57" i="91"/>
  <c r="P56" i="91"/>
  <c r="P55" i="91"/>
  <c r="P54" i="91"/>
  <c r="P53" i="91"/>
  <c r="P52" i="91"/>
  <c r="P51" i="91"/>
  <c r="P50" i="91"/>
  <c r="P48" i="91"/>
  <c r="P47" i="91"/>
  <c r="P46" i="91"/>
  <c r="P45" i="91"/>
  <c r="P44" i="91"/>
  <c r="P43" i="91"/>
  <c r="P42" i="91"/>
  <c r="P41" i="91"/>
  <c r="P40" i="91"/>
  <c r="P39" i="91"/>
  <c r="P38" i="91"/>
  <c r="P37" i="91"/>
  <c r="P36" i="91"/>
  <c r="P35" i="91"/>
  <c r="P34" i="91"/>
  <c r="P33" i="91"/>
  <c r="P32" i="91"/>
  <c r="P31" i="91"/>
  <c r="P30" i="91"/>
  <c r="P28" i="91"/>
  <c r="P27" i="91"/>
  <c r="P26" i="91"/>
  <c r="P25" i="91"/>
  <c r="P24" i="91"/>
  <c r="P23" i="91"/>
  <c r="P22" i="91"/>
  <c r="P20" i="91"/>
  <c r="P19" i="91"/>
  <c r="P18" i="91"/>
  <c r="P13" i="91"/>
  <c r="P12" i="91"/>
  <c r="P11" i="91"/>
  <c r="P10" i="91"/>
  <c r="P9" i="91"/>
  <c r="P8" i="91"/>
  <c r="P7" i="91"/>
  <c r="P6" i="91"/>
  <c r="P5" i="91"/>
  <c r="P166" i="90"/>
  <c r="P165" i="90"/>
  <c r="P164" i="90"/>
  <c r="P163" i="90"/>
  <c r="P162" i="90"/>
  <c r="P161" i="90"/>
  <c r="P160" i="90"/>
  <c r="P159" i="90"/>
  <c r="P157" i="90"/>
  <c r="P156" i="90"/>
  <c r="P155" i="90"/>
  <c r="P154" i="90"/>
  <c r="P153" i="90"/>
  <c r="P152" i="90"/>
  <c r="P151" i="90"/>
  <c r="P145" i="90"/>
  <c r="P144" i="90"/>
  <c r="P143" i="90"/>
  <c r="P142" i="90"/>
  <c r="P141" i="90"/>
  <c r="P140" i="90"/>
  <c r="P139" i="90"/>
  <c r="P138" i="90"/>
  <c r="P137" i="90"/>
  <c r="P136" i="90"/>
  <c r="P135" i="90"/>
  <c r="P134" i="90"/>
  <c r="P133" i="90"/>
  <c r="P132" i="90"/>
  <c r="P131" i="90"/>
  <c r="P130" i="90"/>
  <c r="P129" i="90"/>
  <c r="P128" i="90"/>
  <c r="P127" i="90"/>
  <c r="P126" i="90"/>
  <c r="P125" i="90"/>
  <c r="P124" i="90"/>
  <c r="P123" i="90"/>
  <c r="P122" i="90"/>
  <c r="P118" i="90"/>
  <c r="P117" i="90"/>
  <c r="P116" i="90"/>
  <c r="P115" i="90"/>
  <c r="P114" i="90"/>
  <c r="P113" i="90"/>
  <c r="P112" i="90"/>
  <c r="P111" i="90"/>
  <c r="P110" i="90"/>
  <c r="P109" i="90"/>
  <c r="P108" i="90"/>
  <c r="P107" i="90"/>
  <c r="P106" i="90"/>
  <c r="P105" i="90"/>
  <c r="P104" i="90"/>
  <c r="P103" i="90"/>
  <c r="P102" i="90"/>
  <c r="P101" i="90"/>
  <c r="P100" i="90"/>
  <c r="P99" i="90"/>
  <c r="P98" i="90"/>
  <c r="P97" i="90"/>
  <c r="P96" i="90"/>
  <c r="P95" i="90"/>
  <c r="P89" i="90"/>
  <c r="P88" i="90"/>
  <c r="P87" i="90"/>
  <c r="P86" i="90"/>
  <c r="P81" i="90"/>
  <c r="P80" i="90"/>
  <c r="P79" i="90"/>
  <c r="P78" i="90"/>
  <c r="P72" i="90"/>
  <c r="P71" i="90" s="1"/>
  <c r="P70" i="90"/>
  <c r="P69" i="90" s="1"/>
  <c r="P68" i="90"/>
  <c r="P67" i="90"/>
  <c r="P66" i="90"/>
  <c r="P65" i="90"/>
  <c r="P63" i="90"/>
  <c r="P62" i="90"/>
  <c r="P61" i="90"/>
  <c r="P59" i="90"/>
  <c r="P58" i="90"/>
  <c r="P57" i="90"/>
  <c r="P56" i="90"/>
  <c r="P55" i="90"/>
  <c r="P54" i="90"/>
  <c r="P53" i="90"/>
  <c r="P52" i="90"/>
  <c r="P51" i="90"/>
  <c r="P50" i="90"/>
  <c r="P48" i="90"/>
  <c r="P47" i="90"/>
  <c r="P46" i="90"/>
  <c r="P45" i="90"/>
  <c r="P44" i="90"/>
  <c r="P43" i="90"/>
  <c r="P42" i="90"/>
  <c r="P41" i="90"/>
  <c r="P40" i="90"/>
  <c r="P39" i="90"/>
  <c r="P38" i="90"/>
  <c r="P37" i="90"/>
  <c r="P36" i="90"/>
  <c r="P35" i="90"/>
  <c r="P34" i="90"/>
  <c r="P33" i="90"/>
  <c r="P32" i="90"/>
  <c r="P31" i="90"/>
  <c r="P30" i="90"/>
  <c r="P28" i="90"/>
  <c r="P27" i="90"/>
  <c r="P26" i="90"/>
  <c r="P25" i="90"/>
  <c r="P24" i="90"/>
  <c r="P23" i="90"/>
  <c r="P22" i="90"/>
  <c r="P20" i="90"/>
  <c r="P19" i="90"/>
  <c r="P18" i="90"/>
  <c r="P13" i="90"/>
  <c r="P12" i="90"/>
  <c r="P11" i="90"/>
  <c r="P10" i="90"/>
  <c r="P9" i="90"/>
  <c r="P8" i="90"/>
  <c r="P7" i="90"/>
  <c r="P6" i="90"/>
  <c r="P5" i="90"/>
  <c r="P166" i="89"/>
  <c r="P165" i="89"/>
  <c r="P164" i="89"/>
  <c r="P163" i="89"/>
  <c r="P162" i="89"/>
  <c r="P161" i="89"/>
  <c r="P160" i="89"/>
  <c r="P159" i="89"/>
  <c r="P157" i="89"/>
  <c r="P156" i="89"/>
  <c r="P155" i="89"/>
  <c r="P154" i="89"/>
  <c r="P153" i="89"/>
  <c r="P152" i="89"/>
  <c r="P151" i="89"/>
  <c r="P145" i="89"/>
  <c r="P144" i="89"/>
  <c r="P143" i="89"/>
  <c r="P142" i="89"/>
  <c r="P141" i="89"/>
  <c r="P140" i="89"/>
  <c r="P139" i="89"/>
  <c r="P138" i="89"/>
  <c r="P137" i="89"/>
  <c r="P136" i="89"/>
  <c r="P135" i="89"/>
  <c r="P134" i="89"/>
  <c r="P133" i="89"/>
  <c r="P132" i="89"/>
  <c r="P131" i="89"/>
  <c r="P130" i="89"/>
  <c r="P129" i="89"/>
  <c r="P128" i="89"/>
  <c r="P127" i="89"/>
  <c r="P126" i="89"/>
  <c r="P125" i="89"/>
  <c r="P124" i="89"/>
  <c r="P123" i="89"/>
  <c r="P122" i="89"/>
  <c r="P118" i="89"/>
  <c r="P117" i="89"/>
  <c r="P116" i="89"/>
  <c r="P115" i="89"/>
  <c r="P114" i="89"/>
  <c r="P113" i="89"/>
  <c r="P112" i="89"/>
  <c r="P111" i="89"/>
  <c r="P110" i="89"/>
  <c r="P109" i="89"/>
  <c r="P108" i="89"/>
  <c r="P107" i="89"/>
  <c r="P106" i="89"/>
  <c r="P105" i="89"/>
  <c r="P104" i="89"/>
  <c r="P103" i="89"/>
  <c r="P102" i="89"/>
  <c r="P101" i="89"/>
  <c r="P100" i="89"/>
  <c r="P99" i="89"/>
  <c r="P98" i="89"/>
  <c r="P97" i="89"/>
  <c r="P96" i="89"/>
  <c r="P95" i="89"/>
  <c r="P89" i="89"/>
  <c r="P88" i="89"/>
  <c r="P87" i="89"/>
  <c r="P86" i="89"/>
  <c r="P81" i="89"/>
  <c r="P80" i="89"/>
  <c r="P79" i="89"/>
  <c r="P78" i="89"/>
  <c r="P72" i="89"/>
  <c r="P71" i="89" s="1"/>
  <c r="P70" i="89"/>
  <c r="P69" i="89" s="1"/>
  <c r="P68" i="89"/>
  <c r="P67" i="89"/>
  <c r="P66" i="89"/>
  <c r="P65" i="89"/>
  <c r="P63" i="89"/>
  <c r="P62" i="89"/>
  <c r="P61" i="89"/>
  <c r="P59" i="89"/>
  <c r="P58" i="89"/>
  <c r="P57" i="89"/>
  <c r="P56" i="89"/>
  <c r="P55" i="89"/>
  <c r="P54" i="89"/>
  <c r="P53" i="89"/>
  <c r="P52" i="89"/>
  <c r="P51" i="89"/>
  <c r="P50" i="89"/>
  <c r="P48" i="89"/>
  <c r="P47" i="89"/>
  <c r="P46" i="89"/>
  <c r="P45" i="89"/>
  <c r="P44" i="89"/>
  <c r="P43" i="89"/>
  <c r="P42" i="89"/>
  <c r="P41" i="89"/>
  <c r="P40" i="89"/>
  <c r="P39" i="89"/>
  <c r="P38" i="89"/>
  <c r="P37" i="89"/>
  <c r="P36" i="89"/>
  <c r="P35" i="89"/>
  <c r="P34" i="89"/>
  <c r="P33" i="89"/>
  <c r="P32" i="89"/>
  <c r="P31" i="89"/>
  <c r="P30" i="89"/>
  <c r="P28" i="89"/>
  <c r="P27" i="89"/>
  <c r="P26" i="89"/>
  <c r="P25" i="89"/>
  <c r="P24" i="89"/>
  <c r="P23" i="89"/>
  <c r="P22" i="89"/>
  <c r="P20" i="89"/>
  <c r="P19" i="89"/>
  <c r="P18" i="89"/>
  <c r="P13" i="89"/>
  <c r="P12" i="89"/>
  <c r="P11" i="89"/>
  <c r="P10" i="89"/>
  <c r="P9" i="89"/>
  <c r="P8" i="89"/>
  <c r="P7" i="89"/>
  <c r="P6" i="89"/>
  <c r="P5" i="89"/>
  <c r="P170" i="89"/>
  <c r="O166" i="93"/>
  <c r="O165" i="93"/>
  <c r="O164" i="93"/>
  <c r="O158" i="93" s="1"/>
  <c r="O163" i="93"/>
  <c r="O162" i="93"/>
  <c r="O161" i="93"/>
  <c r="O160" i="93"/>
  <c r="O159" i="93"/>
  <c r="O157" i="93"/>
  <c r="O156" i="93"/>
  <c r="O155" i="93"/>
  <c r="O154" i="93"/>
  <c r="O153" i="93"/>
  <c r="O152" i="93"/>
  <c r="O151" i="93"/>
  <c r="O145" i="93"/>
  <c r="O144" i="93"/>
  <c r="O143" i="93"/>
  <c r="O142" i="93"/>
  <c r="O141" i="93"/>
  <c r="O140" i="93"/>
  <c r="O139" i="93"/>
  <c r="O138" i="93"/>
  <c r="O137" i="93"/>
  <c r="O136" i="93"/>
  <c r="O135" i="93"/>
  <c r="O134" i="93"/>
  <c r="O133" i="93"/>
  <c r="O132" i="93"/>
  <c r="O131" i="93"/>
  <c r="O130" i="93"/>
  <c r="O129" i="93"/>
  <c r="O128" i="93"/>
  <c r="O127" i="93"/>
  <c r="O126" i="93"/>
  <c r="O125" i="93"/>
  <c r="O124" i="93"/>
  <c r="O123" i="93"/>
  <c r="O122" i="93"/>
  <c r="O118" i="93"/>
  <c r="O117" i="93"/>
  <c r="O116" i="93"/>
  <c r="O115" i="93"/>
  <c r="O114" i="93"/>
  <c r="O113" i="93"/>
  <c r="O112" i="93"/>
  <c r="O111" i="93"/>
  <c r="O110" i="93"/>
  <c r="O109" i="93"/>
  <c r="O108" i="93"/>
  <c r="O107" i="93"/>
  <c r="O106" i="93"/>
  <c r="O105" i="93"/>
  <c r="O104" i="93"/>
  <c r="O103" i="93"/>
  <c r="O102" i="93"/>
  <c r="O101" i="93"/>
  <c r="O100" i="93"/>
  <c r="O99" i="93"/>
  <c r="O98" i="93"/>
  <c r="O97" i="93"/>
  <c r="O96" i="93"/>
  <c r="O95" i="93"/>
  <c r="O89" i="93"/>
  <c r="O88" i="93"/>
  <c r="O87" i="93"/>
  <c r="O86" i="93"/>
  <c r="O81" i="93"/>
  <c r="O80" i="93"/>
  <c r="O79" i="93"/>
  <c r="O78" i="93"/>
  <c r="O72" i="93"/>
  <c r="O71" i="93" s="1"/>
  <c r="O70" i="93"/>
  <c r="O68" i="93"/>
  <c r="O67" i="93"/>
  <c r="O64" i="93" s="1"/>
  <c r="O66" i="93"/>
  <c r="O65" i="93"/>
  <c r="O63" i="93"/>
  <c r="O62" i="93"/>
  <c r="O61" i="93"/>
  <c r="O59" i="93"/>
  <c r="O58" i="93"/>
  <c r="O57" i="93"/>
  <c r="O56" i="93"/>
  <c r="O55" i="93"/>
  <c r="O54" i="93"/>
  <c r="O53" i="93"/>
  <c r="O52" i="93"/>
  <c r="O51" i="93"/>
  <c r="O50" i="93"/>
  <c r="O48" i="93"/>
  <c r="O47" i="93"/>
  <c r="O46" i="93"/>
  <c r="O45" i="93"/>
  <c r="O44" i="93"/>
  <c r="O43" i="93"/>
  <c r="O42" i="93"/>
  <c r="O41" i="93"/>
  <c r="O40" i="93"/>
  <c r="O39" i="93"/>
  <c r="O38" i="93"/>
  <c r="O37" i="93"/>
  <c r="O36" i="93"/>
  <c r="O35" i="93"/>
  <c r="O34" i="93"/>
  <c r="O33" i="93"/>
  <c r="O32" i="93"/>
  <c r="O31" i="93"/>
  <c r="O30" i="93"/>
  <c r="O28" i="93"/>
  <c r="O27" i="93"/>
  <c r="O21" i="93" s="1"/>
  <c r="O26" i="93"/>
  <c r="O25" i="93"/>
  <c r="O24" i="93"/>
  <c r="O23" i="93"/>
  <c r="O22" i="93"/>
  <c r="O20" i="93"/>
  <c r="O19" i="93"/>
  <c r="O18" i="93"/>
  <c r="O13" i="93"/>
  <c r="O12" i="93"/>
  <c r="O11" i="93"/>
  <c r="O10" i="93"/>
  <c r="O9" i="93"/>
  <c r="O8" i="93"/>
  <c r="O7" i="93"/>
  <c r="O6" i="93"/>
  <c r="O5" i="93"/>
  <c r="O82" i="93"/>
  <c r="O170" i="93"/>
  <c r="O90" i="93"/>
  <c r="O69" i="93"/>
  <c r="O60" i="93"/>
  <c r="O166" i="92"/>
  <c r="O165" i="92"/>
  <c r="O164" i="92"/>
  <c r="O163" i="92"/>
  <c r="O162" i="92"/>
  <c r="O161" i="92"/>
  <c r="O160" i="92"/>
  <c r="O159" i="92"/>
  <c r="O157" i="92"/>
  <c r="O156" i="92"/>
  <c r="O155" i="92"/>
  <c r="O154" i="92"/>
  <c r="O150" i="92" s="1"/>
  <c r="O153" i="92"/>
  <c r="O152" i="92"/>
  <c r="O151" i="92"/>
  <c r="O145" i="92"/>
  <c r="O144" i="92"/>
  <c r="O143" i="92"/>
  <c r="O142" i="92"/>
  <c r="O141" i="92"/>
  <c r="O140" i="92"/>
  <c r="O139" i="92"/>
  <c r="O138" i="92"/>
  <c r="O137" i="92"/>
  <c r="O136" i="92"/>
  <c r="O135" i="92"/>
  <c r="O134" i="92"/>
  <c r="O133" i="92"/>
  <c r="O132" i="92"/>
  <c r="O131" i="92"/>
  <c r="O130" i="92"/>
  <c r="O129" i="92"/>
  <c r="O128" i="92"/>
  <c r="O127" i="92"/>
  <c r="O126" i="92"/>
  <c r="O125" i="92"/>
  <c r="O124" i="92"/>
  <c r="O123" i="92"/>
  <c r="O146" i="92" s="1"/>
  <c r="O122" i="92"/>
  <c r="O118" i="92"/>
  <c r="O117" i="92"/>
  <c r="O116" i="92"/>
  <c r="O115" i="92"/>
  <c r="O114" i="92"/>
  <c r="O113" i="92"/>
  <c r="O112" i="92"/>
  <c r="O111" i="92"/>
  <c r="O110" i="92"/>
  <c r="O109" i="92"/>
  <c r="O108" i="92"/>
  <c r="O107" i="92"/>
  <c r="O106" i="92"/>
  <c r="O105" i="92"/>
  <c r="O104" i="92"/>
  <c r="O103" i="92"/>
  <c r="O102" i="92"/>
  <c r="O101" i="92"/>
  <c r="O100" i="92"/>
  <c r="O99" i="92"/>
  <c r="O98" i="92"/>
  <c r="O97" i="92"/>
  <c r="O96" i="92"/>
  <c r="O119" i="92" s="1"/>
  <c r="O147" i="92" s="1"/>
  <c r="O95" i="92"/>
  <c r="O89" i="92"/>
  <c r="O88" i="92"/>
  <c r="O90" i="92" s="1"/>
  <c r="O87" i="92"/>
  <c r="O86" i="92"/>
  <c r="O81" i="92"/>
  <c r="O80" i="92"/>
  <c r="O79" i="92"/>
  <c r="O78" i="92"/>
  <c r="O72" i="92"/>
  <c r="O71" i="92" s="1"/>
  <c r="O70" i="92"/>
  <c r="O68" i="92"/>
  <c r="O67" i="92"/>
  <c r="O66" i="92"/>
  <c r="O65" i="92"/>
  <c r="O64" i="92" s="1"/>
  <c r="O63" i="92"/>
  <c r="O62" i="92"/>
  <c r="O61" i="92"/>
  <c r="O59" i="92"/>
  <c r="O58" i="92"/>
  <c r="O57" i="92"/>
  <c r="O56" i="92"/>
  <c r="O55" i="92"/>
  <c r="O54" i="92"/>
  <c r="O53" i="92"/>
  <c r="O52" i="92"/>
  <c r="O51" i="92"/>
  <c r="O49" i="92" s="1"/>
  <c r="O50" i="92"/>
  <c r="O48" i="92"/>
  <c r="O47" i="92"/>
  <c r="O46" i="92"/>
  <c r="O45" i="92"/>
  <c r="O44" i="92"/>
  <c r="O43" i="92"/>
  <c r="O42" i="92"/>
  <c r="O41" i="92"/>
  <c r="O40" i="92"/>
  <c r="O39" i="92"/>
  <c r="O38" i="92"/>
  <c r="O37" i="92"/>
  <c r="O36" i="92"/>
  <c r="O35" i="92"/>
  <c r="O34" i="92"/>
  <c r="O33" i="92"/>
  <c r="O32" i="92"/>
  <c r="O31" i="92"/>
  <c r="O29" i="92" s="1"/>
  <c r="O30" i="92"/>
  <c r="O28" i="92"/>
  <c r="O27" i="92"/>
  <c r="O26" i="92"/>
  <c r="O25" i="92"/>
  <c r="O24" i="92"/>
  <c r="O23" i="92"/>
  <c r="O21" i="92" s="1"/>
  <c r="O22" i="92"/>
  <c r="O20" i="92"/>
  <c r="O19" i="92"/>
  <c r="O18" i="92"/>
  <c r="O13" i="92"/>
  <c r="O12" i="92"/>
  <c r="O11" i="92"/>
  <c r="O10" i="92"/>
  <c r="O9" i="92"/>
  <c r="O8" i="92"/>
  <c r="O7" i="92"/>
  <c r="O6" i="92"/>
  <c r="O5" i="92"/>
  <c r="O14" i="92" s="1"/>
  <c r="N170" i="92"/>
  <c r="O170" i="92"/>
  <c r="O158" i="92"/>
  <c r="O82" i="92"/>
  <c r="O69" i="92"/>
  <c r="O60" i="92"/>
  <c r="O17" i="92"/>
  <c r="O170" i="91"/>
  <c r="O166" i="91"/>
  <c r="O165" i="91"/>
  <c r="O164" i="91"/>
  <c r="O163" i="91"/>
  <c r="O162" i="91"/>
  <c r="O161" i="91"/>
  <c r="O160" i="91"/>
  <c r="O159" i="91"/>
  <c r="O157" i="91"/>
  <c r="O156" i="91"/>
  <c r="O155" i="91"/>
  <c r="O154" i="91"/>
  <c r="O150" i="91" s="1"/>
  <c r="O153" i="91"/>
  <c r="O152" i="91"/>
  <c r="O151" i="91"/>
  <c r="O145" i="91"/>
  <c r="O144" i="91"/>
  <c r="O143" i="91"/>
  <c r="O142" i="91"/>
  <c r="O141" i="91"/>
  <c r="O140" i="91"/>
  <c r="O139" i="91"/>
  <c r="O138" i="91"/>
  <c r="O137" i="91"/>
  <c r="O136" i="91"/>
  <c r="O135" i="91"/>
  <c r="O134" i="91"/>
  <c r="O133" i="91"/>
  <c r="O132" i="91"/>
  <c r="O131" i="91"/>
  <c r="O130" i="91"/>
  <c r="O129" i="91"/>
  <c r="O128" i="91"/>
  <c r="O127" i="91"/>
  <c r="O126" i="91"/>
  <c r="O125" i="91"/>
  <c r="O124" i="91"/>
  <c r="O123" i="91"/>
  <c r="O146" i="91" s="1"/>
  <c r="O122" i="91"/>
  <c r="O118" i="91"/>
  <c r="O117" i="91"/>
  <c r="O116" i="91"/>
  <c r="O115" i="91"/>
  <c r="O114" i="91"/>
  <c r="O113" i="91"/>
  <c r="O112" i="91"/>
  <c r="O111" i="91"/>
  <c r="O110" i="91"/>
  <c r="O109" i="91"/>
  <c r="O108" i="91"/>
  <c r="O107" i="91"/>
  <c r="O106" i="91"/>
  <c r="O105" i="91"/>
  <c r="O104" i="91"/>
  <c r="O103" i="91"/>
  <c r="O102" i="91"/>
  <c r="O101" i="91"/>
  <c r="O100" i="91"/>
  <c r="O99" i="91"/>
  <c r="O98" i="91"/>
  <c r="O97" i="91"/>
  <c r="O96" i="91"/>
  <c r="O119" i="91" s="1"/>
  <c r="O95" i="91"/>
  <c r="O89" i="91"/>
  <c r="O88" i="91"/>
  <c r="O87" i="91"/>
  <c r="O86" i="91"/>
  <c r="O81" i="91"/>
  <c r="O80" i="91"/>
  <c r="O79" i="91"/>
  <c r="O78" i="91"/>
  <c r="O72" i="91"/>
  <c r="O71" i="91" s="1"/>
  <c r="O70" i="91"/>
  <c r="O68" i="91"/>
  <c r="O64" i="91" s="1"/>
  <c r="O67" i="91"/>
  <c r="O66" i="91"/>
  <c r="O65" i="91"/>
  <c r="O63" i="91"/>
  <c r="O62" i="91"/>
  <c r="O60" i="91" s="1"/>
  <c r="O61" i="91"/>
  <c r="O59" i="91"/>
  <c r="O58" i="91"/>
  <c r="O57" i="91"/>
  <c r="O56" i="91"/>
  <c r="O49" i="91" s="1"/>
  <c r="O55" i="91"/>
  <c r="O54" i="91"/>
  <c r="O53" i="91"/>
  <c r="O52" i="91"/>
  <c r="O51" i="91"/>
  <c r="O50" i="91"/>
  <c r="O48" i="91"/>
  <c r="O47" i="91"/>
  <c r="O46" i="91"/>
  <c r="O45" i="91"/>
  <c r="O44" i="91"/>
  <c r="O43" i="91"/>
  <c r="O42" i="91"/>
  <c r="O41" i="91"/>
  <c r="O40" i="91"/>
  <c r="O39" i="91"/>
  <c r="O38" i="91"/>
  <c r="O37" i="91"/>
  <c r="O36" i="91"/>
  <c r="O35" i="91"/>
  <c r="O34" i="91"/>
  <c r="O33" i="91"/>
  <c r="O32" i="91"/>
  <c r="O31" i="91"/>
  <c r="O29" i="91" s="1"/>
  <c r="O30" i="91"/>
  <c r="O28" i="91"/>
  <c r="O27" i="91"/>
  <c r="O26" i="91"/>
  <c r="O25" i="91"/>
  <c r="O24" i="91"/>
  <c r="O23" i="91"/>
  <c r="O21" i="91" s="1"/>
  <c r="O22" i="91"/>
  <c r="O20" i="91"/>
  <c r="O19" i="91"/>
  <c r="O18" i="91"/>
  <c r="O13" i="91"/>
  <c r="O12" i="91"/>
  <c r="O11" i="91"/>
  <c r="O10" i="91"/>
  <c r="O9" i="91"/>
  <c r="O8" i="91"/>
  <c r="O7" i="91"/>
  <c r="O6" i="91"/>
  <c r="O5" i="91"/>
  <c r="O14" i="91" s="1"/>
  <c r="O158" i="91"/>
  <c r="O90" i="91"/>
  <c r="O82" i="91"/>
  <c r="O69" i="91"/>
  <c r="O17" i="91"/>
  <c r="O20" i="90"/>
  <c r="O19" i="90"/>
  <c r="O18" i="90"/>
  <c r="O28" i="90"/>
  <c r="O27" i="90"/>
  <c r="O26" i="90"/>
  <c r="O25" i="90"/>
  <c r="O24" i="90"/>
  <c r="O23" i="90"/>
  <c r="O22" i="90"/>
  <c r="O48" i="90"/>
  <c r="O47" i="90"/>
  <c r="O46" i="90"/>
  <c r="O45" i="90"/>
  <c r="O44" i="90"/>
  <c r="O43" i="90"/>
  <c r="O42" i="90"/>
  <c r="O41" i="90"/>
  <c r="O40" i="90"/>
  <c r="O39" i="90"/>
  <c r="O38" i="90"/>
  <c r="O37" i="90"/>
  <c r="O36" i="90"/>
  <c r="O35" i="90"/>
  <c r="O34" i="90"/>
  <c r="O33" i="90"/>
  <c r="O32" i="90"/>
  <c r="O31" i="90"/>
  <c r="O30" i="90"/>
  <c r="O59" i="90"/>
  <c r="O58" i="90"/>
  <c r="O57" i="90"/>
  <c r="O56" i="90"/>
  <c r="O55" i="90"/>
  <c r="O54" i="90"/>
  <c r="O53" i="90"/>
  <c r="O52" i="90"/>
  <c r="O51" i="90"/>
  <c r="O50" i="90"/>
  <c r="O63" i="90"/>
  <c r="O62" i="90"/>
  <c r="O61" i="90"/>
  <c r="O68" i="90"/>
  <c r="O67" i="90"/>
  <c r="O66" i="90"/>
  <c r="O65" i="90"/>
  <c r="O70" i="90"/>
  <c r="O72" i="90"/>
  <c r="O89" i="90"/>
  <c r="O88" i="90"/>
  <c r="O87" i="90"/>
  <c r="O86" i="90"/>
  <c r="O145" i="90"/>
  <c r="O144" i="90"/>
  <c r="O143" i="90"/>
  <c r="O142" i="90"/>
  <c r="O141" i="90"/>
  <c r="O140" i="90"/>
  <c r="O139" i="90"/>
  <c r="O138" i="90"/>
  <c r="O137" i="90"/>
  <c r="O136" i="90"/>
  <c r="O135" i="90"/>
  <c r="O134" i="90"/>
  <c r="O133" i="90"/>
  <c r="O132" i="90"/>
  <c r="O131" i="90"/>
  <c r="O130" i="90"/>
  <c r="O129" i="90"/>
  <c r="O128" i="90"/>
  <c r="O127" i="90"/>
  <c r="O126" i="90"/>
  <c r="O125" i="90"/>
  <c r="O124" i="90"/>
  <c r="O123" i="90"/>
  <c r="O122" i="90"/>
  <c r="O157" i="90"/>
  <c r="O156" i="90"/>
  <c r="O155" i="90"/>
  <c r="O154" i="90"/>
  <c r="O153" i="90"/>
  <c r="O152" i="90"/>
  <c r="O151" i="90"/>
  <c r="O160" i="90"/>
  <c r="O161" i="90"/>
  <c r="O162" i="90"/>
  <c r="O163" i="90"/>
  <c r="O164" i="90"/>
  <c r="O165" i="90"/>
  <c r="O166" i="90"/>
  <c r="O159" i="90"/>
  <c r="O118" i="90"/>
  <c r="O117" i="90"/>
  <c r="O116" i="90"/>
  <c r="O115" i="90"/>
  <c r="O114" i="90"/>
  <c r="O113" i="90"/>
  <c r="O112" i="90"/>
  <c r="O111" i="90"/>
  <c r="O110" i="90"/>
  <c r="O109" i="90"/>
  <c r="O108" i="90"/>
  <c r="O107" i="90"/>
  <c r="O106" i="90"/>
  <c r="O105" i="90"/>
  <c r="O104" i="90"/>
  <c r="O103" i="90"/>
  <c r="O102" i="90"/>
  <c r="O101" i="90"/>
  <c r="O100" i="90"/>
  <c r="O99" i="90"/>
  <c r="O98" i="90"/>
  <c r="O97" i="90"/>
  <c r="O96" i="90"/>
  <c r="O95" i="90"/>
  <c r="O81" i="90"/>
  <c r="O80" i="90"/>
  <c r="O79" i="90"/>
  <c r="O78" i="90"/>
  <c r="O13" i="90"/>
  <c r="O12" i="90"/>
  <c r="O11" i="90"/>
  <c r="O10" i="90"/>
  <c r="O9" i="90"/>
  <c r="O8" i="90"/>
  <c r="O7" i="90"/>
  <c r="O6" i="90"/>
  <c r="O5" i="90"/>
  <c r="N158" i="89"/>
  <c r="O166" i="89"/>
  <c r="O165" i="89"/>
  <c r="O164" i="89"/>
  <c r="O163" i="89"/>
  <c r="O162" i="89"/>
  <c r="O161" i="89"/>
  <c r="O160" i="89"/>
  <c r="O159" i="89"/>
  <c r="O157" i="89"/>
  <c r="O156" i="89"/>
  <c r="O155" i="89"/>
  <c r="O154" i="89"/>
  <c r="O153" i="89"/>
  <c r="O152" i="89"/>
  <c r="O151" i="89"/>
  <c r="O145" i="89"/>
  <c r="O144" i="89"/>
  <c r="O143" i="89"/>
  <c r="O142" i="89"/>
  <c r="O141" i="89"/>
  <c r="O140" i="89"/>
  <c r="O139" i="89"/>
  <c r="O138" i="89"/>
  <c r="O137" i="89"/>
  <c r="O136" i="89"/>
  <c r="O135" i="89"/>
  <c r="O134" i="89"/>
  <c r="O133" i="89"/>
  <c r="O132" i="89"/>
  <c r="O131" i="89"/>
  <c r="O130" i="89"/>
  <c r="O129" i="89"/>
  <c r="O128" i="89"/>
  <c r="O127" i="89"/>
  <c r="O126" i="89"/>
  <c r="O125" i="89"/>
  <c r="O124" i="89"/>
  <c r="O123" i="89"/>
  <c r="O122" i="89"/>
  <c r="O118" i="89"/>
  <c r="O117" i="89"/>
  <c r="O116" i="89"/>
  <c r="O115" i="89"/>
  <c r="O114" i="89"/>
  <c r="O113" i="89"/>
  <c r="O112" i="89"/>
  <c r="O111" i="89"/>
  <c r="O110" i="89"/>
  <c r="O109" i="89"/>
  <c r="O108" i="89"/>
  <c r="O107" i="89"/>
  <c r="O106" i="89"/>
  <c r="O105" i="89"/>
  <c r="O104" i="89"/>
  <c r="O103" i="89"/>
  <c r="O102" i="89"/>
  <c r="O101" i="89"/>
  <c r="O100" i="89"/>
  <c r="O99" i="89"/>
  <c r="O98" i="89"/>
  <c r="O97" i="89"/>
  <c r="O96" i="89"/>
  <c r="O95" i="89"/>
  <c r="O89" i="89"/>
  <c r="O88" i="89"/>
  <c r="O87" i="89"/>
  <c r="O86" i="89"/>
  <c r="O81" i="89"/>
  <c r="O80" i="89"/>
  <c r="O79" i="89"/>
  <c r="O78" i="89"/>
  <c r="O72" i="89"/>
  <c r="O70" i="89"/>
  <c r="O68" i="89"/>
  <c r="O67" i="89"/>
  <c r="O66" i="89"/>
  <c r="O65" i="89"/>
  <c r="O63" i="89"/>
  <c r="O62" i="89"/>
  <c r="O61" i="89"/>
  <c r="O59" i="89"/>
  <c r="O58" i="89"/>
  <c r="O57" i="89"/>
  <c r="O56" i="89"/>
  <c r="O55" i="89"/>
  <c r="O54" i="89"/>
  <c r="O53" i="89"/>
  <c r="O52" i="89"/>
  <c r="O51" i="89"/>
  <c r="O50" i="89"/>
  <c r="O48" i="89"/>
  <c r="O47" i="89"/>
  <c r="O46" i="89"/>
  <c r="O45" i="89"/>
  <c r="O44" i="89"/>
  <c r="O43" i="89"/>
  <c r="O42" i="89"/>
  <c r="O41" i="89"/>
  <c r="O40" i="89"/>
  <c r="O39" i="89"/>
  <c r="O38" i="89"/>
  <c r="O37" i="89"/>
  <c r="O36" i="89"/>
  <c r="O35" i="89"/>
  <c r="O34" i="89"/>
  <c r="O33" i="89"/>
  <c r="O32" i="89"/>
  <c r="O31" i="89"/>
  <c r="O30" i="89"/>
  <c r="O28" i="89"/>
  <c r="O27" i="89"/>
  <c r="O26" i="89"/>
  <c r="O25" i="89"/>
  <c r="O24" i="89"/>
  <c r="O23" i="89"/>
  <c r="O22" i="89"/>
  <c r="O20" i="89"/>
  <c r="O19" i="89"/>
  <c r="O18" i="89"/>
  <c r="O13" i="89"/>
  <c r="O12" i="89"/>
  <c r="O11" i="89"/>
  <c r="O10" i="89"/>
  <c r="O9" i="89"/>
  <c r="O8" i="89"/>
  <c r="O7" i="89"/>
  <c r="O6" i="89"/>
  <c r="O5" i="89"/>
  <c r="M166" i="93"/>
  <c r="M165" i="93"/>
  <c r="M164" i="93"/>
  <c r="M163" i="93"/>
  <c r="M162" i="93"/>
  <c r="M161" i="93"/>
  <c r="M160" i="93"/>
  <c r="M159" i="93"/>
  <c r="M157" i="93"/>
  <c r="M156" i="93"/>
  <c r="M155" i="93"/>
  <c r="M154" i="93"/>
  <c r="M153" i="93"/>
  <c r="M152" i="93"/>
  <c r="M151" i="93"/>
  <c r="M145" i="93"/>
  <c r="M144" i="93"/>
  <c r="M143" i="93"/>
  <c r="M142" i="93"/>
  <c r="M141" i="93"/>
  <c r="M140" i="93"/>
  <c r="M139" i="93"/>
  <c r="M138" i="93"/>
  <c r="M137" i="93"/>
  <c r="M136" i="93"/>
  <c r="M135" i="93"/>
  <c r="M134" i="93"/>
  <c r="M133" i="93"/>
  <c r="M132" i="93"/>
  <c r="M131" i="93"/>
  <c r="M130" i="93"/>
  <c r="M129" i="93"/>
  <c r="M128" i="93"/>
  <c r="M127" i="93"/>
  <c r="M126" i="93"/>
  <c r="M125" i="93"/>
  <c r="M124" i="93"/>
  <c r="M123" i="93"/>
  <c r="M122" i="93"/>
  <c r="M118" i="93"/>
  <c r="M117" i="93"/>
  <c r="M116" i="93"/>
  <c r="M115" i="93"/>
  <c r="M114" i="93"/>
  <c r="M113" i="93"/>
  <c r="M112" i="93"/>
  <c r="M111" i="93"/>
  <c r="M110" i="93"/>
  <c r="M109" i="93"/>
  <c r="M108" i="93"/>
  <c r="M107" i="93"/>
  <c r="M106" i="93"/>
  <c r="M105" i="93"/>
  <c r="M104" i="93"/>
  <c r="M103" i="93"/>
  <c r="M102" i="93"/>
  <c r="M101" i="93"/>
  <c r="M100" i="93"/>
  <c r="M99" i="93"/>
  <c r="M98" i="93"/>
  <c r="M97" i="93"/>
  <c r="M96" i="93"/>
  <c r="M95" i="93"/>
  <c r="M89" i="93"/>
  <c r="M88" i="93"/>
  <c r="M87" i="93"/>
  <c r="M86" i="93"/>
  <c r="M81" i="93"/>
  <c r="M80" i="93"/>
  <c r="M79" i="93"/>
  <c r="M78" i="93"/>
  <c r="M72" i="93"/>
  <c r="M70" i="93"/>
  <c r="M68" i="93"/>
  <c r="M67" i="93"/>
  <c r="M66" i="93"/>
  <c r="M65" i="93"/>
  <c r="M63" i="93"/>
  <c r="M62" i="93"/>
  <c r="M61" i="93"/>
  <c r="M59" i="93"/>
  <c r="M58" i="93"/>
  <c r="M57" i="93"/>
  <c r="M56" i="93"/>
  <c r="M55" i="93"/>
  <c r="M54" i="93"/>
  <c r="M53" i="93"/>
  <c r="M52" i="93"/>
  <c r="M51" i="93"/>
  <c r="M50" i="93"/>
  <c r="M48" i="93"/>
  <c r="M47" i="93"/>
  <c r="M46" i="93"/>
  <c r="M45" i="93"/>
  <c r="M44" i="93"/>
  <c r="M43" i="93"/>
  <c r="M42" i="93"/>
  <c r="M41" i="93"/>
  <c r="M40" i="93"/>
  <c r="M39" i="93"/>
  <c r="M38" i="93"/>
  <c r="M37" i="93"/>
  <c r="M36" i="93"/>
  <c r="M35" i="93"/>
  <c r="M34" i="93"/>
  <c r="M33" i="93"/>
  <c r="M32" i="93"/>
  <c r="M31" i="93"/>
  <c r="M30" i="93"/>
  <c r="M28" i="93"/>
  <c r="M27" i="93"/>
  <c r="M26" i="93"/>
  <c r="M25" i="93"/>
  <c r="M24" i="93"/>
  <c r="M23" i="93"/>
  <c r="M22" i="93"/>
  <c r="M20" i="93"/>
  <c r="M19" i="93"/>
  <c r="M18" i="93"/>
  <c r="M13" i="93"/>
  <c r="M12" i="93"/>
  <c r="M11" i="93"/>
  <c r="M10" i="93"/>
  <c r="M9" i="93"/>
  <c r="M8" i="93"/>
  <c r="M7" i="93"/>
  <c r="M6" i="93"/>
  <c r="M5" i="93"/>
  <c r="M166" i="92"/>
  <c r="M165" i="92"/>
  <c r="M164" i="92"/>
  <c r="M163" i="92"/>
  <c r="M162" i="92"/>
  <c r="M161" i="92"/>
  <c r="M160" i="92"/>
  <c r="M159" i="92"/>
  <c r="M157" i="92"/>
  <c r="M156" i="92"/>
  <c r="M155" i="92"/>
  <c r="M154" i="92"/>
  <c r="M153" i="92"/>
  <c r="M152" i="92"/>
  <c r="M151" i="92"/>
  <c r="M145" i="92"/>
  <c r="M144" i="92"/>
  <c r="M143" i="92"/>
  <c r="M142" i="92"/>
  <c r="M141" i="92"/>
  <c r="M140" i="92"/>
  <c r="M139" i="92"/>
  <c r="M138" i="92"/>
  <c r="M137" i="92"/>
  <c r="M136" i="92"/>
  <c r="M135" i="92"/>
  <c r="M134" i="92"/>
  <c r="M133" i="92"/>
  <c r="M132" i="92"/>
  <c r="M131" i="92"/>
  <c r="M130" i="92"/>
  <c r="M129" i="92"/>
  <c r="M128" i="92"/>
  <c r="M127" i="92"/>
  <c r="M126" i="92"/>
  <c r="M125" i="92"/>
  <c r="M124" i="92"/>
  <c r="M123" i="92"/>
  <c r="M122" i="92"/>
  <c r="M118" i="92"/>
  <c r="M117" i="92"/>
  <c r="M116" i="92"/>
  <c r="M115" i="92"/>
  <c r="M114" i="92"/>
  <c r="M113" i="92"/>
  <c r="M112" i="92"/>
  <c r="M111" i="92"/>
  <c r="M110" i="92"/>
  <c r="M109" i="92"/>
  <c r="M108" i="92"/>
  <c r="M107" i="92"/>
  <c r="M106" i="92"/>
  <c r="M105" i="92"/>
  <c r="M104" i="92"/>
  <c r="M103" i="92"/>
  <c r="M102" i="92"/>
  <c r="M101" i="92"/>
  <c r="M100" i="92"/>
  <c r="M99" i="92"/>
  <c r="M98" i="92"/>
  <c r="M97" i="92"/>
  <c r="M96" i="92"/>
  <c r="M95" i="92"/>
  <c r="M89" i="92"/>
  <c r="M88" i="92"/>
  <c r="M87" i="92"/>
  <c r="M86" i="92"/>
  <c r="M81" i="92"/>
  <c r="M80" i="92"/>
  <c r="M79" i="92"/>
  <c r="M78" i="92"/>
  <c r="M72" i="92"/>
  <c r="M70" i="92"/>
  <c r="M68" i="92"/>
  <c r="M67" i="92"/>
  <c r="M66" i="92"/>
  <c r="M65" i="92"/>
  <c r="M63" i="92"/>
  <c r="M62" i="92"/>
  <c r="M61" i="92"/>
  <c r="M59" i="92"/>
  <c r="M58" i="92"/>
  <c r="M57" i="92"/>
  <c r="M56" i="92"/>
  <c r="M55" i="92"/>
  <c r="M54" i="92"/>
  <c r="M53" i="92"/>
  <c r="M52" i="92"/>
  <c r="M51" i="92"/>
  <c r="M50" i="92"/>
  <c r="M48" i="92"/>
  <c r="M47" i="92"/>
  <c r="M46" i="92"/>
  <c r="M45" i="92"/>
  <c r="M44" i="92"/>
  <c r="M43" i="92"/>
  <c r="M42" i="92"/>
  <c r="M41" i="92"/>
  <c r="M40" i="92"/>
  <c r="M39" i="92"/>
  <c r="M38" i="92"/>
  <c r="M37" i="92"/>
  <c r="M36" i="92"/>
  <c r="M35" i="92"/>
  <c r="M34" i="92"/>
  <c r="M33" i="92"/>
  <c r="M32" i="92"/>
  <c r="M31" i="92"/>
  <c r="M30" i="92"/>
  <c r="M28" i="92"/>
  <c r="M27" i="92"/>
  <c r="M26" i="92"/>
  <c r="M25" i="92"/>
  <c r="M24" i="92"/>
  <c r="M23" i="92"/>
  <c r="M22" i="92"/>
  <c r="M20" i="92"/>
  <c r="M19" i="92"/>
  <c r="M18" i="92"/>
  <c r="M13" i="92"/>
  <c r="M12" i="92"/>
  <c r="M11" i="92"/>
  <c r="M10" i="92"/>
  <c r="M9" i="92"/>
  <c r="M8" i="92"/>
  <c r="M7" i="92"/>
  <c r="M6" i="92"/>
  <c r="M5" i="92"/>
  <c r="M152" i="91"/>
  <c r="M153" i="91"/>
  <c r="M154" i="91"/>
  <c r="M155" i="91"/>
  <c r="M156" i="91"/>
  <c r="M157" i="91"/>
  <c r="M160" i="91"/>
  <c r="M161" i="91"/>
  <c r="M162" i="91"/>
  <c r="M163" i="91"/>
  <c r="M164" i="91"/>
  <c r="M165" i="91"/>
  <c r="M166" i="91"/>
  <c r="M159" i="91"/>
  <c r="M151" i="91"/>
  <c r="M145" i="91"/>
  <c r="M144" i="91"/>
  <c r="M143" i="91"/>
  <c r="M142" i="91"/>
  <c r="M141" i="91"/>
  <c r="M140" i="91"/>
  <c r="M139" i="91"/>
  <c r="M138" i="91"/>
  <c r="M137" i="91"/>
  <c r="M136" i="91"/>
  <c r="M135" i="91"/>
  <c r="M134" i="91"/>
  <c r="M133" i="91"/>
  <c r="M132" i="91"/>
  <c r="M131" i="91"/>
  <c r="M130" i="91"/>
  <c r="M129" i="91"/>
  <c r="M128" i="91"/>
  <c r="M127" i="91"/>
  <c r="M126" i="91"/>
  <c r="M125" i="91"/>
  <c r="M124" i="91"/>
  <c r="M123" i="91"/>
  <c r="M122" i="91"/>
  <c r="M118" i="91"/>
  <c r="M117" i="91"/>
  <c r="M116" i="91"/>
  <c r="M115" i="91"/>
  <c r="M114" i="91"/>
  <c r="M113" i="91"/>
  <c r="M112" i="91"/>
  <c r="M111" i="91"/>
  <c r="M110" i="91"/>
  <c r="M109" i="91"/>
  <c r="M108" i="91"/>
  <c r="M107" i="91"/>
  <c r="M106" i="91"/>
  <c r="M105" i="91"/>
  <c r="M104" i="91"/>
  <c r="M103" i="91"/>
  <c r="M102" i="91"/>
  <c r="M101" i="91"/>
  <c r="M100" i="91"/>
  <c r="M99" i="91"/>
  <c r="M98" i="91"/>
  <c r="M97" i="91"/>
  <c r="M96" i="91"/>
  <c r="M95" i="91"/>
  <c r="M89" i="91"/>
  <c r="M88" i="91"/>
  <c r="M87" i="91"/>
  <c r="M86" i="91"/>
  <c r="M81" i="91"/>
  <c r="M80" i="91"/>
  <c r="M79" i="91"/>
  <c r="M78" i="91"/>
  <c r="M72" i="91"/>
  <c r="M70" i="91"/>
  <c r="M68" i="91"/>
  <c r="M67" i="91"/>
  <c r="M66" i="91"/>
  <c r="M65" i="91"/>
  <c r="M63" i="91"/>
  <c r="M62" i="91"/>
  <c r="M61" i="91"/>
  <c r="M59" i="91"/>
  <c r="M58" i="91"/>
  <c r="M57" i="91"/>
  <c r="M56" i="91"/>
  <c r="M55" i="91"/>
  <c r="M54" i="91"/>
  <c r="M53" i="91"/>
  <c r="M52" i="91"/>
  <c r="M51" i="91"/>
  <c r="M50" i="91"/>
  <c r="M48" i="91"/>
  <c r="M47" i="91"/>
  <c r="M46" i="91"/>
  <c r="M45" i="91"/>
  <c r="M44" i="91"/>
  <c r="M43" i="91"/>
  <c r="M42" i="91"/>
  <c r="M41" i="91"/>
  <c r="M40" i="91"/>
  <c r="M39" i="91"/>
  <c r="M38" i="91"/>
  <c r="M37" i="91"/>
  <c r="M36" i="91"/>
  <c r="M35" i="91"/>
  <c r="M34" i="91"/>
  <c r="M33" i="91"/>
  <c r="M32" i="91"/>
  <c r="M31" i="91"/>
  <c r="M30" i="91"/>
  <c r="M28" i="91"/>
  <c r="M27" i="91"/>
  <c r="M26" i="91"/>
  <c r="M25" i="91"/>
  <c r="M24" i="91"/>
  <c r="M23" i="91"/>
  <c r="M22" i="91"/>
  <c r="M20" i="91"/>
  <c r="M19" i="91"/>
  <c r="M18" i="91"/>
  <c r="M13" i="91"/>
  <c r="M12" i="91"/>
  <c r="M11" i="91"/>
  <c r="M10" i="91"/>
  <c r="M9" i="91"/>
  <c r="M8" i="91"/>
  <c r="M7" i="91"/>
  <c r="M6" i="91"/>
  <c r="M5" i="91"/>
  <c r="M166" i="90"/>
  <c r="M165" i="90"/>
  <c r="M164" i="90"/>
  <c r="M163" i="90"/>
  <c r="M162" i="90"/>
  <c r="M161" i="90"/>
  <c r="M160" i="90"/>
  <c r="M159" i="90"/>
  <c r="M157" i="90"/>
  <c r="M156" i="90"/>
  <c r="M155" i="90"/>
  <c r="M154" i="90"/>
  <c r="M153" i="90"/>
  <c r="M152" i="90"/>
  <c r="M151" i="90"/>
  <c r="M145" i="90"/>
  <c r="M144" i="90"/>
  <c r="M143" i="90"/>
  <c r="M142" i="90"/>
  <c r="M141" i="90"/>
  <c r="M140" i="90"/>
  <c r="M139" i="90"/>
  <c r="M138" i="90"/>
  <c r="M137" i="90"/>
  <c r="M136" i="90"/>
  <c r="M135" i="90"/>
  <c r="M134" i="90"/>
  <c r="M133" i="90"/>
  <c r="M132" i="90"/>
  <c r="M131" i="90"/>
  <c r="M130" i="90"/>
  <c r="M129" i="90"/>
  <c r="M128" i="90"/>
  <c r="M127" i="90"/>
  <c r="M126" i="90"/>
  <c r="M125" i="90"/>
  <c r="M124" i="90"/>
  <c r="M123" i="90"/>
  <c r="M122" i="90"/>
  <c r="M118" i="90"/>
  <c r="M117" i="90"/>
  <c r="M116" i="90"/>
  <c r="M115" i="90"/>
  <c r="M114" i="90"/>
  <c r="M113" i="90"/>
  <c r="M112" i="90"/>
  <c r="M111" i="90"/>
  <c r="M110" i="90"/>
  <c r="M109" i="90"/>
  <c r="M108" i="90"/>
  <c r="M107" i="90"/>
  <c r="M106" i="90"/>
  <c r="M105" i="90"/>
  <c r="M104" i="90"/>
  <c r="M103" i="90"/>
  <c r="M102" i="90"/>
  <c r="M101" i="90"/>
  <c r="M100" i="90"/>
  <c r="M99" i="90"/>
  <c r="M98" i="90"/>
  <c r="M97" i="90"/>
  <c r="M96" i="90"/>
  <c r="M95" i="90"/>
  <c r="M89" i="90"/>
  <c r="M88" i="90"/>
  <c r="M87" i="90"/>
  <c r="M86" i="90"/>
  <c r="M81" i="90"/>
  <c r="M80" i="90"/>
  <c r="M79" i="90"/>
  <c r="M78" i="90"/>
  <c r="M72" i="90"/>
  <c r="M70" i="90"/>
  <c r="M68" i="90"/>
  <c r="M67" i="90"/>
  <c r="M66" i="90"/>
  <c r="M65" i="90"/>
  <c r="M63" i="90"/>
  <c r="M62" i="90"/>
  <c r="M61" i="90"/>
  <c r="M59" i="90"/>
  <c r="M58" i="90"/>
  <c r="M57" i="90"/>
  <c r="M56" i="90"/>
  <c r="M55" i="90"/>
  <c r="M54" i="90"/>
  <c r="M53" i="90"/>
  <c r="M52" i="90"/>
  <c r="M51" i="90"/>
  <c r="M50" i="90"/>
  <c r="M48" i="90"/>
  <c r="M47" i="90"/>
  <c r="M46" i="90"/>
  <c r="M45" i="90"/>
  <c r="M44" i="90"/>
  <c r="M43" i="90"/>
  <c r="M42" i="90"/>
  <c r="M41" i="90"/>
  <c r="M40" i="90"/>
  <c r="M39" i="90"/>
  <c r="M38" i="90"/>
  <c r="M37" i="90"/>
  <c r="M36" i="90"/>
  <c r="M35" i="90"/>
  <c r="M34" i="90"/>
  <c r="M33" i="90"/>
  <c r="M32" i="90"/>
  <c r="M31" i="90"/>
  <c r="M30" i="90"/>
  <c r="M28" i="90"/>
  <c r="M27" i="90"/>
  <c r="M26" i="90"/>
  <c r="M25" i="90"/>
  <c r="M24" i="90"/>
  <c r="M23" i="90"/>
  <c r="M22" i="90"/>
  <c r="M20" i="90"/>
  <c r="M19" i="90"/>
  <c r="M18" i="90"/>
  <c r="M13" i="90"/>
  <c r="M12" i="90"/>
  <c r="M11" i="90"/>
  <c r="M10" i="90"/>
  <c r="M9" i="90"/>
  <c r="M8" i="90"/>
  <c r="M7" i="90"/>
  <c r="M6" i="90"/>
  <c r="M5" i="90"/>
  <c r="M5" i="89"/>
  <c r="M166" i="89"/>
  <c r="M165" i="89"/>
  <c r="M164" i="89"/>
  <c r="M163" i="89"/>
  <c r="M162" i="89"/>
  <c r="M161" i="89"/>
  <c r="M160" i="89"/>
  <c r="M159" i="89"/>
  <c r="M157" i="89"/>
  <c r="M156" i="89"/>
  <c r="M155" i="89"/>
  <c r="M154" i="89"/>
  <c r="M153" i="89"/>
  <c r="M152" i="89"/>
  <c r="M151" i="89"/>
  <c r="M145" i="89"/>
  <c r="M144" i="89"/>
  <c r="M143" i="89"/>
  <c r="M142" i="89"/>
  <c r="M141" i="89"/>
  <c r="M140" i="89"/>
  <c r="M139" i="89"/>
  <c r="M138" i="89"/>
  <c r="M137" i="89"/>
  <c r="M136" i="89"/>
  <c r="M135" i="89"/>
  <c r="M134" i="89"/>
  <c r="M133" i="89"/>
  <c r="M132" i="89"/>
  <c r="M131" i="89"/>
  <c r="M130" i="89"/>
  <c r="M129" i="89"/>
  <c r="M128" i="89"/>
  <c r="M127" i="89"/>
  <c r="M126" i="89"/>
  <c r="M125" i="89"/>
  <c r="M124" i="89"/>
  <c r="M123" i="89"/>
  <c r="M122" i="89"/>
  <c r="M118" i="89"/>
  <c r="M117" i="89"/>
  <c r="M116" i="89"/>
  <c r="M115" i="89"/>
  <c r="M114" i="89"/>
  <c r="M113" i="89"/>
  <c r="M112" i="89"/>
  <c r="M111" i="89"/>
  <c r="M110" i="89"/>
  <c r="M109" i="89"/>
  <c r="M108" i="89"/>
  <c r="M107" i="89"/>
  <c r="M106" i="89"/>
  <c r="M105" i="89"/>
  <c r="M104" i="89"/>
  <c r="M103" i="89"/>
  <c r="M102" i="89"/>
  <c r="M101" i="89"/>
  <c r="M100" i="89"/>
  <c r="M99" i="89"/>
  <c r="M98" i="89"/>
  <c r="M97" i="89"/>
  <c r="M96" i="89"/>
  <c r="M95" i="89"/>
  <c r="M89" i="89"/>
  <c r="M88" i="89"/>
  <c r="M87" i="89"/>
  <c r="M86" i="89"/>
  <c r="M81" i="89"/>
  <c r="M80" i="89"/>
  <c r="M79" i="89"/>
  <c r="M78" i="89"/>
  <c r="M72" i="89"/>
  <c r="M70" i="89"/>
  <c r="M68" i="89"/>
  <c r="M67" i="89"/>
  <c r="M66" i="89"/>
  <c r="M65" i="89"/>
  <c r="M63" i="89"/>
  <c r="M62" i="89"/>
  <c r="M61" i="89"/>
  <c r="M59" i="89"/>
  <c r="M58" i="89"/>
  <c r="M57" i="89"/>
  <c r="M56" i="89"/>
  <c r="M55" i="89"/>
  <c r="M54" i="89"/>
  <c r="M53" i="89"/>
  <c r="M52" i="89"/>
  <c r="M51" i="89"/>
  <c r="M50" i="89"/>
  <c r="M48" i="89"/>
  <c r="M47" i="89"/>
  <c r="M46" i="89"/>
  <c r="M45" i="89"/>
  <c r="M44" i="89"/>
  <c r="M43" i="89"/>
  <c r="M42" i="89"/>
  <c r="M41" i="89"/>
  <c r="M40" i="89"/>
  <c r="M39" i="89"/>
  <c r="M38" i="89"/>
  <c r="M37" i="89"/>
  <c r="M36" i="89"/>
  <c r="M35" i="89"/>
  <c r="M34" i="89"/>
  <c r="M33" i="89"/>
  <c r="M32" i="89"/>
  <c r="M31" i="89"/>
  <c r="M30" i="89"/>
  <c r="M28" i="89"/>
  <c r="M27" i="89"/>
  <c r="M26" i="89"/>
  <c r="M25" i="89"/>
  <c r="M24" i="89"/>
  <c r="M23" i="89"/>
  <c r="M22" i="89"/>
  <c r="M20" i="89"/>
  <c r="M19" i="89"/>
  <c r="M18" i="89"/>
  <c r="M13" i="89"/>
  <c r="M12" i="89"/>
  <c r="M11" i="89"/>
  <c r="M10" i="89"/>
  <c r="M9" i="89"/>
  <c r="M8" i="89"/>
  <c r="M7" i="89"/>
  <c r="M6" i="89"/>
  <c r="M122" i="31"/>
  <c r="T90" i="90" l="1"/>
  <c r="T158" i="90"/>
  <c r="R49" i="91"/>
  <c r="R119" i="91"/>
  <c r="R29" i="91"/>
  <c r="R146" i="91"/>
  <c r="R150" i="91"/>
  <c r="Q29" i="93"/>
  <c r="Q119" i="93"/>
  <c r="Q150" i="93"/>
  <c r="Q60" i="93"/>
  <c r="Q158" i="93"/>
  <c r="O14" i="93"/>
  <c r="O29" i="93"/>
  <c r="O49" i="93"/>
  <c r="O119" i="93"/>
  <c r="O146" i="93"/>
  <c r="O150" i="93"/>
  <c r="O17" i="93"/>
  <c r="O91" i="93"/>
  <c r="S29" i="93"/>
  <c r="S49" i="93"/>
  <c r="S119" i="93"/>
  <c r="S147" i="93" s="1"/>
  <c r="S146" i="93"/>
  <c r="S150" i="93"/>
  <c r="U167" i="93"/>
  <c r="U73" i="93"/>
  <c r="U74" i="93" s="1"/>
  <c r="U169" i="93" s="1"/>
  <c r="U171" i="93" s="1"/>
  <c r="U73" i="92"/>
  <c r="U74" i="92"/>
  <c r="U147" i="92"/>
  <c r="U167" i="92"/>
  <c r="U147" i="91"/>
  <c r="U167" i="91"/>
  <c r="U73" i="91"/>
  <c r="U74" i="91" s="1"/>
  <c r="U147" i="90"/>
  <c r="U91" i="90"/>
  <c r="U167" i="90"/>
  <c r="U73" i="90"/>
  <c r="U74" i="90" s="1"/>
  <c r="U17" i="89"/>
  <c r="U14" i="89"/>
  <c r="U21" i="89"/>
  <c r="U60" i="89"/>
  <c r="U49" i="89"/>
  <c r="U29" i="89"/>
  <c r="U147" i="88"/>
  <c r="U167" i="88"/>
  <c r="U73" i="88"/>
  <c r="U74" i="88" s="1"/>
  <c r="U91" i="88"/>
  <c r="T82" i="93"/>
  <c r="T158" i="93"/>
  <c r="T21" i="93"/>
  <c r="T60" i="93"/>
  <c r="T90" i="93"/>
  <c r="T82" i="90"/>
  <c r="T60" i="92"/>
  <c r="T90" i="92"/>
  <c r="T158" i="92"/>
  <c r="T167" i="92" s="1"/>
  <c r="T17" i="91"/>
  <c r="T60" i="89"/>
  <c r="T90" i="89"/>
  <c r="T64" i="92"/>
  <c r="T29" i="90"/>
  <c r="T21" i="92"/>
  <c r="T49" i="90"/>
  <c r="T73" i="90" s="1"/>
  <c r="T74" i="90" s="1"/>
  <c r="T119" i="90"/>
  <c r="T146" i="90"/>
  <c r="T150" i="90"/>
  <c r="T167" i="90" s="1"/>
  <c r="T14" i="91"/>
  <c r="T21" i="91"/>
  <c r="T60" i="91"/>
  <c r="T90" i="91"/>
  <c r="T91" i="91" s="1"/>
  <c r="T14" i="93"/>
  <c r="T14" i="90"/>
  <c r="T21" i="90"/>
  <c r="T49" i="91"/>
  <c r="T119" i="91"/>
  <c r="T146" i="91"/>
  <c r="T29" i="91"/>
  <c r="T150" i="91"/>
  <c r="T17" i="92"/>
  <c r="T29" i="92"/>
  <c r="T49" i="92"/>
  <c r="T82" i="92"/>
  <c r="T91" i="92" s="1"/>
  <c r="T119" i="92"/>
  <c r="T146" i="92"/>
  <c r="T147" i="92" s="1"/>
  <c r="T150" i="92"/>
  <c r="T14" i="92"/>
  <c r="T29" i="93"/>
  <c r="T49" i="93"/>
  <c r="T119" i="93"/>
  <c r="T146" i="93"/>
  <c r="T150" i="93"/>
  <c r="T167" i="93" s="1"/>
  <c r="T73" i="91"/>
  <c r="T74" i="91" s="1"/>
  <c r="T167" i="91"/>
  <c r="T147" i="90"/>
  <c r="T91" i="90"/>
  <c r="T64" i="89"/>
  <c r="T82" i="89"/>
  <c r="T91" i="89" s="1"/>
  <c r="T14" i="89"/>
  <c r="T29" i="89"/>
  <c r="T49" i="89"/>
  <c r="T119" i="89"/>
  <c r="T146" i="89"/>
  <c r="T150" i="89"/>
  <c r="T167" i="89" s="1"/>
  <c r="T21" i="89"/>
  <c r="S167" i="93"/>
  <c r="S73" i="93"/>
  <c r="S74" i="93" s="1"/>
  <c r="S167" i="92"/>
  <c r="S73" i="92"/>
  <c r="S74" i="92" s="1"/>
  <c r="S169" i="92" s="1"/>
  <c r="S171" i="92" s="1"/>
  <c r="S167" i="91"/>
  <c r="S73" i="91"/>
  <c r="S74" i="91" s="1"/>
  <c r="S147" i="89"/>
  <c r="S74" i="90"/>
  <c r="S169" i="90" s="1"/>
  <c r="S167" i="90"/>
  <c r="S91" i="89"/>
  <c r="S167" i="89"/>
  <c r="S73" i="89"/>
  <c r="S74" i="89" s="1"/>
  <c r="R147" i="93"/>
  <c r="R147" i="92"/>
  <c r="R147" i="91"/>
  <c r="R147" i="90"/>
  <c r="R91" i="90"/>
  <c r="R91" i="93"/>
  <c r="R167" i="93"/>
  <c r="R73" i="93"/>
  <c r="R74" i="93" s="1"/>
  <c r="R169" i="93" s="1"/>
  <c r="R167" i="92"/>
  <c r="R73" i="92"/>
  <c r="R74" i="92" s="1"/>
  <c r="R169" i="92" s="1"/>
  <c r="R167" i="91"/>
  <c r="R73" i="91"/>
  <c r="R74" i="91" s="1"/>
  <c r="R169" i="91" s="1"/>
  <c r="R171" i="91" s="1"/>
  <c r="R170" i="92" s="1"/>
  <c r="R167" i="90"/>
  <c r="R73" i="90"/>
  <c r="R74" i="90" s="1"/>
  <c r="Q146" i="93"/>
  <c r="Q147" i="93" s="1"/>
  <c r="Q29" i="92"/>
  <c r="Q49" i="92"/>
  <c r="Q119" i="92"/>
  <c r="Q146" i="92"/>
  <c r="Q147" i="92" s="1"/>
  <c r="Q150" i="92"/>
  <c r="Q167" i="92" s="1"/>
  <c r="Q14" i="93"/>
  <c r="Q21" i="93"/>
  <c r="Q49" i="91"/>
  <c r="Q119" i="91"/>
  <c r="Q146" i="91"/>
  <c r="Q150" i="91"/>
  <c r="Q167" i="91" s="1"/>
  <c r="Q14" i="92"/>
  <c r="Q17" i="91"/>
  <c r="Q49" i="93"/>
  <c r="Q73" i="93" s="1"/>
  <c r="P90" i="93"/>
  <c r="P158" i="93"/>
  <c r="P17" i="92"/>
  <c r="P21" i="92"/>
  <c r="Q91" i="93"/>
  <c r="Q14" i="91"/>
  <c r="Q147" i="91"/>
  <c r="Q167" i="93"/>
  <c r="Q73" i="92"/>
  <c r="Q74" i="92" s="1"/>
  <c r="Q91" i="92"/>
  <c r="Q73" i="91"/>
  <c r="P64" i="93"/>
  <c r="P21" i="93"/>
  <c r="P17" i="93"/>
  <c r="P60" i="93"/>
  <c r="P82" i="92"/>
  <c r="P14" i="92"/>
  <c r="P82" i="93"/>
  <c r="P91" i="93" s="1"/>
  <c r="P14" i="93"/>
  <c r="P158" i="92"/>
  <c r="P64" i="92"/>
  <c r="P49" i="93"/>
  <c r="P119" i="93"/>
  <c r="P146" i="93"/>
  <c r="P150" i="93"/>
  <c r="P167" i="93" s="1"/>
  <c r="P29" i="93"/>
  <c r="P60" i="92"/>
  <c r="P90" i="92"/>
  <c r="P49" i="92"/>
  <c r="P119" i="92"/>
  <c r="P150" i="92"/>
  <c r="P29" i="92"/>
  <c r="P146" i="92"/>
  <c r="P158" i="90"/>
  <c r="P17" i="90"/>
  <c r="P82" i="90"/>
  <c r="P90" i="91"/>
  <c r="P17" i="91"/>
  <c r="P82" i="91"/>
  <c r="P91" i="91" s="1"/>
  <c r="P158" i="91"/>
  <c r="P14" i="91"/>
  <c r="P21" i="91"/>
  <c r="P60" i="91"/>
  <c r="P49" i="91"/>
  <c r="P64" i="91"/>
  <c r="P119" i="91"/>
  <c r="P146" i="91"/>
  <c r="P150" i="91"/>
  <c r="P29" i="91"/>
  <c r="P14" i="90"/>
  <c r="P21" i="90"/>
  <c r="P60" i="90"/>
  <c r="P49" i="90"/>
  <c r="P64" i="90"/>
  <c r="P90" i="90"/>
  <c r="P119" i="90"/>
  <c r="P146" i="90"/>
  <c r="P150" i="90"/>
  <c r="P167" i="90" s="1"/>
  <c r="P29" i="90"/>
  <c r="P17" i="89"/>
  <c r="P82" i="89"/>
  <c r="P60" i="89"/>
  <c r="P21" i="89"/>
  <c r="P49" i="89"/>
  <c r="P64" i="89"/>
  <c r="P90" i="89"/>
  <c r="P158" i="89"/>
  <c r="P150" i="89"/>
  <c r="P14" i="89"/>
  <c r="P119" i="89"/>
  <c r="P146" i="89"/>
  <c r="P29" i="89"/>
  <c r="O167" i="93"/>
  <c r="O73" i="93"/>
  <c r="O74" i="93" s="1"/>
  <c r="O91" i="92"/>
  <c r="O73" i="92"/>
  <c r="O167" i="92"/>
  <c r="O74" i="92"/>
  <c r="O147" i="91"/>
  <c r="O91" i="91"/>
  <c r="O167" i="91"/>
  <c r="O73" i="91"/>
  <c r="O74" i="91" s="1"/>
  <c r="L166" i="92"/>
  <c r="L165" i="92"/>
  <c r="L164" i="92"/>
  <c r="L163" i="92"/>
  <c r="L162" i="92"/>
  <c r="L161" i="92"/>
  <c r="L160" i="92"/>
  <c r="L159" i="92"/>
  <c r="L157" i="92"/>
  <c r="L156" i="92"/>
  <c r="L155" i="92"/>
  <c r="L154" i="92"/>
  <c r="L153" i="92"/>
  <c r="L152" i="92"/>
  <c r="L151" i="92"/>
  <c r="L145" i="92"/>
  <c r="L144" i="92"/>
  <c r="L143" i="92"/>
  <c r="L142" i="92"/>
  <c r="L141" i="92"/>
  <c r="L140" i="92"/>
  <c r="L139" i="92"/>
  <c r="L138" i="92"/>
  <c r="L137" i="92"/>
  <c r="L136" i="92"/>
  <c r="L135" i="92"/>
  <c r="L134" i="92"/>
  <c r="L133" i="92"/>
  <c r="L132" i="92"/>
  <c r="L131" i="92"/>
  <c r="L130" i="92"/>
  <c r="L129" i="92"/>
  <c r="L128" i="92"/>
  <c r="L127" i="92"/>
  <c r="L126" i="92"/>
  <c r="L125" i="92"/>
  <c r="L124" i="92"/>
  <c r="L123" i="92"/>
  <c r="L122" i="92"/>
  <c r="L118" i="92"/>
  <c r="L117" i="92"/>
  <c r="L116" i="92"/>
  <c r="L115" i="92"/>
  <c r="L114" i="92"/>
  <c r="L113" i="92"/>
  <c r="L112" i="92"/>
  <c r="L111" i="92"/>
  <c r="L110" i="92"/>
  <c r="L109" i="92"/>
  <c r="L108" i="92"/>
  <c r="L107" i="92"/>
  <c r="L106" i="92"/>
  <c r="L105" i="92"/>
  <c r="L104" i="92"/>
  <c r="L103" i="92"/>
  <c r="L102" i="92"/>
  <c r="L101" i="92"/>
  <c r="L100" i="92"/>
  <c r="L99" i="92"/>
  <c r="L98" i="92"/>
  <c r="L97" i="92"/>
  <c r="L96" i="92"/>
  <c r="L95" i="92"/>
  <c r="L89" i="92"/>
  <c r="L88" i="92"/>
  <c r="L87" i="92"/>
  <c r="L86" i="92"/>
  <c r="L81" i="92"/>
  <c r="L80" i="92"/>
  <c r="L79" i="92"/>
  <c r="L78" i="92"/>
  <c r="L72" i="92"/>
  <c r="L70" i="92"/>
  <c r="L68" i="92"/>
  <c r="L67" i="92"/>
  <c r="L66" i="92"/>
  <c r="L65" i="92"/>
  <c r="L63" i="92"/>
  <c r="L62" i="92"/>
  <c r="L61" i="92"/>
  <c r="L59" i="92"/>
  <c r="L58" i="92"/>
  <c r="L57" i="92"/>
  <c r="L56" i="92"/>
  <c r="L55" i="92"/>
  <c r="L54" i="92"/>
  <c r="L53" i="92"/>
  <c r="L52" i="92"/>
  <c r="L51" i="92"/>
  <c r="L50" i="92"/>
  <c r="L48" i="92"/>
  <c r="L47" i="92"/>
  <c r="L46" i="92"/>
  <c r="L45" i="92"/>
  <c r="L44" i="92"/>
  <c r="L43" i="92"/>
  <c r="L42" i="92"/>
  <c r="L41" i="92"/>
  <c r="L40" i="92"/>
  <c r="L39" i="92"/>
  <c r="L38" i="92"/>
  <c r="L37" i="92"/>
  <c r="L36" i="92"/>
  <c r="L35" i="92"/>
  <c r="L34" i="92"/>
  <c r="L33" i="92"/>
  <c r="L32" i="92"/>
  <c r="L31" i="92"/>
  <c r="L30" i="92"/>
  <c r="L28" i="92"/>
  <c r="L27" i="92"/>
  <c r="L26" i="92"/>
  <c r="L25" i="92"/>
  <c r="L24" i="92"/>
  <c r="L23" i="92"/>
  <c r="L22" i="92"/>
  <c r="L20" i="92"/>
  <c r="L19" i="92"/>
  <c r="L18" i="92"/>
  <c r="L13" i="92"/>
  <c r="L12" i="92"/>
  <c r="L11" i="92"/>
  <c r="L10" i="92"/>
  <c r="L9" i="92"/>
  <c r="L8" i="92"/>
  <c r="L7" i="92"/>
  <c r="L6" i="92"/>
  <c r="L5" i="92"/>
  <c r="L63" i="89"/>
  <c r="L62" i="89"/>
  <c r="L61" i="89"/>
  <c r="L166" i="93"/>
  <c r="L165" i="93"/>
  <c r="L164" i="93"/>
  <c r="L163" i="93"/>
  <c r="L162" i="93"/>
  <c r="L161" i="93"/>
  <c r="L160" i="93"/>
  <c r="L159" i="93"/>
  <c r="L157" i="93"/>
  <c r="L156" i="93"/>
  <c r="L155" i="93"/>
  <c r="L154" i="93"/>
  <c r="L153" i="93"/>
  <c r="L152" i="93"/>
  <c r="L151" i="93"/>
  <c r="L145" i="93"/>
  <c r="L144" i="93"/>
  <c r="L143" i="93"/>
  <c r="L142" i="93"/>
  <c r="L141" i="93"/>
  <c r="L140" i="93"/>
  <c r="L139" i="93"/>
  <c r="L138" i="93"/>
  <c r="L137" i="93"/>
  <c r="L136" i="93"/>
  <c r="L135" i="93"/>
  <c r="L134" i="93"/>
  <c r="L133" i="93"/>
  <c r="L132" i="93"/>
  <c r="L131" i="93"/>
  <c r="L130" i="93"/>
  <c r="L129" i="93"/>
  <c r="L128" i="93"/>
  <c r="L127" i="93"/>
  <c r="L126" i="93"/>
  <c r="L125" i="93"/>
  <c r="L124" i="93"/>
  <c r="L123" i="93"/>
  <c r="L122" i="93"/>
  <c r="L118" i="93"/>
  <c r="L117" i="93"/>
  <c r="L116" i="93"/>
  <c r="L115" i="93"/>
  <c r="L114" i="93"/>
  <c r="L113" i="93"/>
  <c r="L112" i="93"/>
  <c r="L111" i="93"/>
  <c r="L110" i="93"/>
  <c r="L109" i="93"/>
  <c r="L108" i="93"/>
  <c r="L107" i="93"/>
  <c r="L106" i="93"/>
  <c r="L105" i="93"/>
  <c r="L104" i="93"/>
  <c r="L103" i="93"/>
  <c r="L102" i="93"/>
  <c r="L101" i="93"/>
  <c r="L100" i="93"/>
  <c r="L99" i="93"/>
  <c r="L98" i="93"/>
  <c r="L97" i="93"/>
  <c r="L96" i="93"/>
  <c r="L95" i="93"/>
  <c r="L89" i="93"/>
  <c r="L88" i="93"/>
  <c r="L87" i="93"/>
  <c r="L86" i="93"/>
  <c r="L81" i="93"/>
  <c r="L80" i="93"/>
  <c r="L79" i="93"/>
  <c r="L78" i="93"/>
  <c r="L72" i="93"/>
  <c r="L70" i="93"/>
  <c r="L68" i="93"/>
  <c r="L67" i="93"/>
  <c r="L66" i="93"/>
  <c r="L65" i="93"/>
  <c r="L63" i="93"/>
  <c r="L62" i="93"/>
  <c r="L61" i="93"/>
  <c r="L59" i="93"/>
  <c r="L58" i="93"/>
  <c r="L57" i="93"/>
  <c r="L56" i="93"/>
  <c r="L55" i="93"/>
  <c r="L54" i="93"/>
  <c r="L53" i="93"/>
  <c r="L52" i="93"/>
  <c r="L51" i="93"/>
  <c r="L50" i="93"/>
  <c r="L48" i="93"/>
  <c r="L47" i="93"/>
  <c r="L46" i="93"/>
  <c r="L45" i="93"/>
  <c r="L44" i="93"/>
  <c r="L43" i="93"/>
  <c r="L42" i="93"/>
  <c r="L41" i="93"/>
  <c r="L40" i="93"/>
  <c r="L39" i="93"/>
  <c r="L38" i="93"/>
  <c r="L37" i="93"/>
  <c r="L36" i="93"/>
  <c r="L35" i="93"/>
  <c r="L34" i="93"/>
  <c r="L33" i="93"/>
  <c r="L32" i="93"/>
  <c r="L31" i="93"/>
  <c r="L30" i="93"/>
  <c r="L28" i="93"/>
  <c r="L27" i="93"/>
  <c r="L26" i="93"/>
  <c r="L25" i="93"/>
  <c r="L24" i="93"/>
  <c r="L23" i="93"/>
  <c r="L22" i="93"/>
  <c r="L20" i="93"/>
  <c r="L19" i="93"/>
  <c r="L18" i="93"/>
  <c r="L13" i="93"/>
  <c r="L12" i="93"/>
  <c r="L11" i="93"/>
  <c r="L10" i="93"/>
  <c r="L9" i="93"/>
  <c r="L8" i="93"/>
  <c r="L7" i="93"/>
  <c r="L6" i="93"/>
  <c r="L5" i="93"/>
  <c r="L166" i="91"/>
  <c r="L165" i="91"/>
  <c r="L164" i="91"/>
  <c r="L163" i="91"/>
  <c r="L162" i="91"/>
  <c r="L161" i="91"/>
  <c r="L160" i="91"/>
  <c r="L159" i="91"/>
  <c r="L157" i="91"/>
  <c r="L156" i="91"/>
  <c r="L155" i="91"/>
  <c r="L154" i="91"/>
  <c r="L153" i="91"/>
  <c r="L152" i="91"/>
  <c r="L151" i="91"/>
  <c r="L145" i="91"/>
  <c r="L144" i="91"/>
  <c r="L143" i="91"/>
  <c r="L142" i="91"/>
  <c r="L141" i="91"/>
  <c r="L140" i="91"/>
  <c r="L139" i="91"/>
  <c r="L138" i="91"/>
  <c r="L137" i="91"/>
  <c r="L136" i="91"/>
  <c r="L135" i="91"/>
  <c r="L134" i="91"/>
  <c r="L133" i="91"/>
  <c r="L132" i="91"/>
  <c r="L131" i="91"/>
  <c r="L130" i="91"/>
  <c r="L129" i="91"/>
  <c r="L128" i="91"/>
  <c r="L127" i="91"/>
  <c r="L126" i="91"/>
  <c r="L125" i="91"/>
  <c r="L124" i="91"/>
  <c r="L123" i="91"/>
  <c r="L122" i="91"/>
  <c r="L118" i="91"/>
  <c r="L117" i="91"/>
  <c r="L116" i="91"/>
  <c r="L115" i="91"/>
  <c r="L114" i="91"/>
  <c r="L113" i="91"/>
  <c r="L112" i="91"/>
  <c r="L111" i="91"/>
  <c r="L110" i="91"/>
  <c r="L109" i="91"/>
  <c r="L108" i="91"/>
  <c r="L107" i="91"/>
  <c r="L106" i="91"/>
  <c r="L105" i="91"/>
  <c r="L104" i="91"/>
  <c r="L103" i="91"/>
  <c r="L102" i="91"/>
  <c r="L101" i="91"/>
  <c r="L100" i="91"/>
  <c r="L99" i="91"/>
  <c r="L98" i="91"/>
  <c r="L97" i="91"/>
  <c r="L96" i="91"/>
  <c r="L95" i="91"/>
  <c r="L89" i="91"/>
  <c r="L88" i="91"/>
  <c r="L87" i="91"/>
  <c r="L86" i="91"/>
  <c r="L81" i="91"/>
  <c r="L80" i="91"/>
  <c r="L79" i="91"/>
  <c r="L78" i="91"/>
  <c r="L72" i="91"/>
  <c r="L70" i="91"/>
  <c r="L68" i="91"/>
  <c r="L67" i="91"/>
  <c r="L66" i="91"/>
  <c r="L65" i="91"/>
  <c r="L63" i="91"/>
  <c r="L62" i="91"/>
  <c r="L61" i="91"/>
  <c r="L59" i="91"/>
  <c r="L58" i="91"/>
  <c r="L57" i="91"/>
  <c r="L56" i="91"/>
  <c r="L55" i="91"/>
  <c r="L54" i="91"/>
  <c r="L53" i="91"/>
  <c r="L52" i="91"/>
  <c r="L51" i="91"/>
  <c r="L50" i="91"/>
  <c r="L48" i="91"/>
  <c r="L47" i="91"/>
  <c r="L46" i="91"/>
  <c r="L45" i="91"/>
  <c r="L44" i="91"/>
  <c r="L43" i="91"/>
  <c r="L42" i="91"/>
  <c r="L41" i="91"/>
  <c r="L40" i="91"/>
  <c r="L39" i="91"/>
  <c r="L38" i="91"/>
  <c r="L37" i="91"/>
  <c r="L36" i="91"/>
  <c r="L35" i="91"/>
  <c r="L34" i="91"/>
  <c r="L33" i="91"/>
  <c r="L32" i="91"/>
  <c r="L31" i="91"/>
  <c r="L30" i="91"/>
  <c r="L28" i="91"/>
  <c r="L27" i="91"/>
  <c r="L26" i="91"/>
  <c r="L25" i="91"/>
  <c r="L24" i="91"/>
  <c r="L23" i="91"/>
  <c r="L22" i="91"/>
  <c r="L20" i="91"/>
  <c r="L19" i="91"/>
  <c r="L18" i="91"/>
  <c r="L13" i="91"/>
  <c r="L12" i="91"/>
  <c r="L11" i="91"/>
  <c r="L10" i="91"/>
  <c r="L9" i="91"/>
  <c r="L8" i="91"/>
  <c r="L7" i="91"/>
  <c r="L6" i="91"/>
  <c r="L5" i="91"/>
  <c r="L166" i="90"/>
  <c r="L165" i="90"/>
  <c r="L164" i="90"/>
  <c r="L163" i="90"/>
  <c r="L162" i="90"/>
  <c r="L161" i="90"/>
  <c r="L160" i="90"/>
  <c r="L159" i="90"/>
  <c r="L157" i="90"/>
  <c r="L156" i="90"/>
  <c r="L155" i="90"/>
  <c r="L154" i="90"/>
  <c r="L153" i="90"/>
  <c r="L152" i="90"/>
  <c r="L151" i="90"/>
  <c r="L145" i="90"/>
  <c r="L144" i="90"/>
  <c r="L143" i="90"/>
  <c r="L142" i="90"/>
  <c r="L141" i="90"/>
  <c r="L140" i="90"/>
  <c r="L139" i="90"/>
  <c r="L138" i="90"/>
  <c r="L137" i="90"/>
  <c r="L136" i="90"/>
  <c r="L135" i="90"/>
  <c r="L134" i="90"/>
  <c r="L133" i="90"/>
  <c r="L132" i="90"/>
  <c r="L131" i="90"/>
  <c r="L130" i="90"/>
  <c r="L129" i="90"/>
  <c r="L128" i="90"/>
  <c r="L127" i="90"/>
  <c r="L126" i="90"/>
  <c r="L125" i="90"/>
  <c r="L124" i="90"/>
  <c r="L123" i="90"/>
  <c r="L122" i="90"/>
  <c r="L118" i="90"/>
  <c r="L117" i="90"/>
  <c r="L116" i="90"/>
  <c r="L115" i="90"/>
  <c r="L114" i="90"/>
  <c r="L113" i="90"/>
  <c r="L112" i="90"/>
  <c r="L111" i="90"/>
  <c r="L110" i="90"/>
  <c r="L109" i="90"/>
  <c r="L108" i="90"/>
  <c r="L107" i="90"/>
  <c r="L106" i="90"/>
  <c r="L105" i="90"/>
  <c r="L104" i="90"/>
  <c r="L103" i="90"/>
  <c r="L102" i="90"/>
  <c r="L101" i="90"/>
  <c r="L100" i="90"/>
  <c r="L99" i="90"/>
  <c r="L98" i="90"/>
  <c r="L97" i="90"/>
  <c r="L96" i="90"/>
  <c r="L95" i="90"/>
  <c r="L89" i="90"/>
  <c r="L88" i="90"/>
  <c r="L87" i="90"/>
  <c r="L86" i="90"/>
  <c r="L81" i="90"/>
  <c r="L80" i="90"/>
  <c r="L79" i="90"/>
  <c r="L78" i="90"/>
  <c r="L72" i="90"/>
  <c r="L70" i="90"/>
  <c r="L68" i="90"/>
  <c r="L67" i="90"/>
  <c r="L66" i="90"/>
  <c r="L65" i="90"/>
  <c r="L63" i="90"/>
  <c r="L62" i="90"/>
  <c r="L61" i="90"/>
  <c r="L59" i="90"/>
  <c r="L58" i="90"/>
  <c r="L57" i="90"/>
  <c r="L56" i="90"/>
  <c r="L55" i="90"/>
  <c r="L54" i="90"/>
  <c r="L53" i="90"/>
  <c r="L52" i="90"/>
  <c r="L51" i="90"/>
  <c r="L50" i="90"/>
  <c r="L48" i="90"/>
  <c r="L47" i="90"/>
  <c r="L46" i="90"/>
  <c r="L45" i="90"/>
  <c r="L44" i="90"/>
  <c r="L43" i="90"/>
  <c r="L42" i="90"/>
  <c r="L41" i="90"/>
  <c r="L40" i="90"/>
  <c r="L39" i="90"/>
  <c r="L38" i="90"/>
  <c r="L37" i="90"/>
  <c r="L36" i="90"/>
  <c r="L35" i="90"/>
  <c r="L34" i="90"/>
  <c r="L33" i="90"/>
  <c r="L32" i="90"/>
  <c r="L31" i="90"/>
  <c r="L30" i="90"/>
  <c r="L28" i="90"/>
  <c r="L27" i="90"/>
  <c r="L26" i="90"/>
  <c r="L25" i="90"/>
  <c r="L24" i="90"/>
  <c r="L23" i="90"/>
  <c r="L22" i="90"/>
  <c r="L20" i="90"/>
  <c r="L19" i="90"/>
  <c r="L18" i="90"/>
  <c r="L13" i="90"/>
  <c r="L12" i="90"/>
  <c r="L11" i="90"/>
  <c r="L10" i="90"/>
  <c r="L9" i="90"/>
  <c r="L8" i="90"/>
  <c r="L7" i="90"/>
  <c r="L6" i="90"/>
  <c r="L5" i="90"/>
  <c r="L166" i="89"/>
  <c r="L165" i="89"/>
  <c r="L164" i="89"/>
  <c r="L163" i="89"/>
  <c r="L162" i="89"/>
  <c r="L161" i="89"/>
  <c r="L160" i="89"/>
  <c r="L159" i="89"/>
  <c r="L157" i="89"/>
  <c r="L156" i="89"/>
  <c r="L155" i="89"/>
  <c r="L154" i="89"/>
  <c r="L153" i="89"/>
  <c r="L152" i="89"/>
  <c r="L151" i="89"/>
  <c r="L145" i="89"/>
  <c r="L144" i="89"/>
  <c r="L143" i="89"/>
  <c r="L142" i="89"/>
  <c r="L141" i="89"/>
  <c r="L140" i="89"/>
  <c r="L139" i="89"/>
  <c r="L138" i="89"/>
  <c r="L137" i="89"/>
  <c r="L136" i="89"/>
  <c r="L135" i="89"/>
  <c r="L134" i="89"/>
  <c r="L133" i="89"/>
  <c r="L132" i="89"/>
  <c r="L131" i="89"/>
  <c r="L130" i="89"/>
  <c r="L129" i="89"/>
  <c r="L128" i="89"/>
  <c r="L127" i="89"/>
  <c r="L126" i="89"/>
  <c r="L125" i="89"/>
  <c r="L124" i="89"/>
  <c r="L123" i="89"/>
  <c r="L122" i="89"/>
  <c r="L118" i="89"/>
  <c r="L117" i="89"/>
  <c r="L116" i="89"/>
  <c r="L115" i="89"/>
  <c r="L114" i="89"/>
  <c r="L113" i="89"/>
  <c r="L112" i="89"/>
  <c r="L111" i="89"/>
  <c r="L110" i="89"/>
  <c r="L109" i="89"/>
  <c r="L108" i="89"/>
  <c r="L107" i="89"/>
  <c r="L106" i="89"/>
  <c r="L105" i="89"/>
  <c r="L104" i="89"/>
  <c r="L103" i="89"/>
  <c r="L102" i="89"/>
  <c r="L101" i="89"/>
  <c r="L100" i="89"/>
  <c r="L99" i="89"/>
  <c r="L98" i="89"/>
  <c r="L97" i="89"/>
  <c r="L96" i="89"/>
  <c r="L95" i="89"/>
  <c r="L89" i="89"/>
  <c r="L88" i="89"/>
  <c r="L87" i="89"/>
  <c r="L86" i="89"/>
  <c r="L81" i="89"/>
  <c r="L80" i="89"/>
  <c r="L79" i="89"/>
  <c r="L78" i="89"/>
  <c r="L72" i="89"/>
  <c r="L70" i="89"/>
  <c r="L68" i="89"/>
  <c r="L67" i="89"/>
  <c r="L66" i="89"/>
  <c r="L65" i="89"/>
  <c r="L59" i="89"/>
  <c r="L58" i="89"/>
  <c r="L57" i="89"/>
  <c r="L56" i="89"/>
  <c r="L55" i="89"/>
  <c r="L54" i="89"/>
  <c r="L53" i="89"/>
  <c r="L52" i="89"/>
  <c r="L51" i="89"/>
  <c r="L50" i="89"/>
  <c r="L48" i="89"/>
  <c r="L47" i="89"/>
  <c r="L46" i="89"/>
  <c r="L45" i="89"/>
  <c r="L44" i="89"/>
  <c r="L43" i="89"/>
  <c r="L42" i="89"/>
  <c r="L41" i="89"/>
  <c r="L40" i="89"/>
  <c r="L39" i="89"/>
  <c r="L38" i="89"/>
  <c r="L37" i="89"/>
  <c r="L36" i="89"/>
  <c r="L35" i="89"/>
  <c r="L34" i="89"/>
  <c r="L33" i="89"/>
  <c r="L32" i="89"/>
  <c r="L31" i="89"/>
  <c r="L30" i="89"/>
  <c r="L28" i="89"/>
  <c r="L27" i="89"/>
  <c r="L26" i="89"/>
  <c r="L25" i="89"/>
  <c r="L24" i="89"/>
  <c r="L23" i="89"/>
  <c r="L22" i="89"/>
  <c r="L20" i="89"/>
  <c r="L19" i="89"/>
  <c r="L18" i="89"/>
  <c r="L13" i="89"/>
  <c r="L12" i="89"/>
  <c r="L11" i="89"/>
  <c r="L10" i="89"/>
  <c r="L9" i="89"/>
  <c r="L8" i="89"/>
  <c r="L7" i="89"/>
  <c r="L6" i="89"/>
  <c r="L5" i="89"/>
  <c r="L166" i="87"/>
  <c r="L165" i="87"/>
  <c r="L164" i="87"/>
  <c r="L163" i="87"/>
  <c r="L162" i="87"/>
  <c r="L161" i="87"/>
  <c r="L160" i="87"/>
  <c r="L159" i="87"/>
  <c r="L157" i="87"/>
  <c r="L156" i="87"/>
  <c r="L154" i="87"/>
  <c r="L153" i="87"/>
  <c r="L152" i="87"/>
  <c r="L151" i="87"/>
  <c r="L145" i="87"/>
  <c r="L144" i="87"/>
  <c r="L143" i="87"/>
  <c r="L142" i="87"/>
  <c r="L141" i="87"/>
  <c r="L140" i="87"/>
  <c r="L139" i="87"/>
  <c r="L138" i="87"/>
  <c r="L137" i="87"/>
  <c r="L136" i="87"/>
  <c r="L135" i="87"/>
  <c r="L134" i="87"/>
  <c r="L133" i="87"/>
  <c r="L132" i="87"/>
  <c r="L131" i="87"/>
  <c r="L130" i="87"/>
  <c r="L129" i="87"/>
  <c r="L128" i="87"/>
  <c r="L127" i="87"/>
  <c r="L126" i="87"/>
  <c r="L125" i="87"/>
  <c r="L124" i="87"/>
  <c r="L123" i="87"/>
  <c r="L122" i="87"/>
  <c r="L118" i="87"/>
  <c r="L117" i="87"/>
  <c r="L116" i="87"/>
  <c r="L115" i="87"/>
  <c r="L114" i="87"/>
  <c r="L113" i="87"/>
  <c r="L112" i="87"/>
  <c r="L111" i="87"/>
  <c r="L110" i="87"/>
  <c r="L109" i="87"/>
  <c r="L108" i="87"/>
  <c r="L107" i="87"/>
  <c r="L106" i="87"/>
  <c r="L105" i="87"/>
  <c r="L104" i="87"/>
  <c r="L103" i="87"/>
  <c r="L102" i="87"/>
  <c r="L101" i="87"/>
  <c r="L100" i="87"/>
  <c r="L99" i="87"/>
  <c r="L98" i="87"/>
  <c r="L97" i="87"/>
  <c r="L96" i="87"/>
  <c r="L89" i="87"/>
  <c r="L88" i="87"/>
  <c r="L87" i="87"/>
  <c r="L86" i="87"/>
  <c r="L81" i="87"/>
  <c r="L80" i="87"/>
  <c r="L79" i="87"/>
  <c r="L78" i="87"/>
  <c r="L72" i="87"/>
  <c r="L70" i="87"/>
  <c r="L68" i="87"/>
  <c r="L67" i="87"/>
  <c r="L66" i="87"/>
  <c r="L65" i="87"/>
  <c r="L63" i="87"/>
  <c r="L62" i="87"/>
  <c r="L59" i="87"/>
  <c r="L58" i="87"/>
  <c r="L57" i="87"/>
  <c r="L56" i="87"/>
  <c r="L55" i="87"/>
  <c r="L54" i="87"/>
  <c r="L53" i="87"/>
  <c r="L52" i="87"/>
  <c r="L51" i="87"/>
  <c r="L50" i="87"/>
  <c r="L48" i="87"/>
  <c r="L47" i="87"/>
  <c r="L46" i="87"/>
  <c r="L45" i="87"/>
  <c r="L44" i="87"/>
  <c r="L43" i="87"/>
  <c r="L42" i="87"/>
  <c r="L41" i="87"/>
  <c r="L40" i="87"/>
  <c r="L39" i="87"/>
  <c r="L38" i="87"/>
  <c r="L37" i="87"/>
  <c r="L36" i="87"/>
  <c r="L35" i="87"/>
  <c r="L34" i="87"/>
  <c r="L33" i="87"/>
  <c r="L32" i="87"/>
  <c r="L31" i="87"/>
  <c r="L30" i="87"/>
  <c r="L28" i="87"/>
  <c r="L27" i="87"/>
  <c r="L26" i="87"/>
  <c r="L25" i="87"/>
  <c r="L24" i="87"/>
  <c r="L23" i="87"/>
  <c r="L22" i="87"/>
  <c r="L20" i="87"/>
  <c r="L19" i="87"/>
  <c r="L18" i="87"/>
  <c r="L13" i="87"/>
  <c r="L12" i="87"/>
  <c r="L11" i="87"/>
  <c r="L10" i="87"/>
  <c r="L9" i="87"/>
  <c r="L8" i="87"/>
  <c r="L7" i="87"/>
  <c r="L6" i="87"/>
  <c r="L5" i="87"/>
  <c r="O30" i="73"/>
  <c r="O29" i="73"/>
  <c r="O28" i="73"/>
  <c r="K166" i="93"/>
  <c r="K165" i="93"/>
  <c r="K164" i="93"/>
  <c r="K163" i="93"/>
  <c r="K162" i="93"/>
  <c r="K161" i="93"/>
  <c r="K160" i="93"/>
  <c r="K159" i="93"/>
  <c r="K157" i="93"/>
  <c r="K156" i="93"/>
  <c r="K155" i="93"/>
  <c r="K154" i="93"/>
  <c r="K153" i="93"/>
  <c r="K152" i="93"/>
  <c r="K151" i="93"/>
  <c r="K145" i="93"/>
  <c r="K144" i="93"/>
  <c r="K143" i="93"/>
  <c r="K142" i="93"/>
  <c r="K141" i="93"/>
  <c r="K140" i="93"/>
  <c r="K139" i="93"/>
  <c r="K138" i="93"/>
  <c r="K137" i="93"/>
  <c r="K136" i="93"/>
  <c r="K135" i="93"/>
  <c r="K134" i="93"/>
  <c r="K133" i="93"/>
  <c r="K132" i="93"/>
  <c r="K131" i="93"/>
  <c r="K130" i="93"/>
  <c r="K129" i="93"/>
  <c r="K128" i="93"/>
  <c r="K127" i="93"/>
  <c r="K126" i="93"/>
  <c r="K125" i="93"/>
  <c r="K124" i="93"/>
  <c r="K123" i="93"/>
  <c r="K122" i="93"/>
  <c r="K118" i="93"/>
  <c r="K117" i="93"/>
  <c r="K116" i="93"/>
  <c r="K115" i="93"/>
  <c r="K114" i="93"/>
  <c r="K113" i="93"/>
  <c r="K112" i="93"/>
  <c r="K111" i="93"/>
  <c r="K110" i="93"/>
  <c r="K109" i="93"/>
  <c r="K108" i="93"/>
  <c r="K107" i="93"/>
  <c r="K106" i="93"/>
  <c r="K105" i="93"/>
  <c r="K104" i="93"/>
  <c r="K103" i="93"/>
  <c r="K102" i="93"/>
  <c r="K101" i="93"/>
  <c r="K100" i="93"/>
  <c r="K99" i="93"/>
  <c r="K98" i="93"/>
  <c r="K97" i="93"/>
  <c r="K96" i="93"/>
  <c r="K95" i="93"/>
  <c r="K89" i="93"/>
  <c r="K88" i="93"/>
  <c r="K87" i="93"/>
  <c r="K86" i="93"/>
  <c r="K81" i="93"/>
  <c r="K80" i="93"/>
  <c r="K79" i="93"/>
  <c r="K78" i="93"/>
  <c r="K72" i="93"/>
  <c r="K70" i="93"/>
  <c r="K68" i="93"/>
  <c r="K67" i="93"/>
  <c r="K66" i="93"/>
  <c r="K65" i="93"/>
  <c r="K63" i="93"/>
  <c r="K62" i="93"/>
  <c r="K61" i="93"/>
  <c r="K59" i="93"/>
  <c r="K58" i="93"/>
  <c r="K57" i="93"/>
  <c r="K56" i="93"/>
  <c r="K55" i="93"/>
  <c r="K54" i="93"/>
  <c r="K53" i="93"/>
  <c r="K52" i="93"/>
  <c r="K51" i="93"/>
  <c r="K50" i="93"/>
  <c r="K48" i="93"/>
  <c r="K47" i="93"/>
  <c r="K46" i="93"/>
  <c r="K45" i="93"/>
  <c r="K44" i="93"/>
  <c r="K43" i="93"/>
  <c r="K42" i="93"/>
  <c r="K41" i="93"/>
  <c r="K40" i="93"/>
  <c r="K39" i="93"/>
  <c r="K38" i="93"/>
  <c r="K37" i="93"/>
  <c r="K36" i="93"/>
  <c r="K35" i="93"/>
  <c r="K34" i="93"/>
  <c r="K33" i="93"/>
  <c r="K32" i="93"/>
  <c r="K31" i="93"/>
  <c r="K30" i="93"/>
  <c r="K28" i="93"/>
  <c r="K27" i="93"/>
  <c r="K26" i="93"/>
  <c r="K25" i="93"/>
  <c r="K24" i="93"/>
  <c r="K23" i="93"/>
  <c r="K22" i="93"/>
  <c r="K20" i="93"/>
  <c r="K19" i="93"/>
  <c r="K18" i="93"/>
  <c r="K13" i="93"/>
  <c r="K12" i="93"/>
  <c r="K11" i="93"/>
  <c r="K10" i="93"/>
  <c r="K9" i="93"/>
  <c r="K8" i="93"/>
  <c r="K7" i="93"/>
  <c r="K6" i="93"/>
  <c r="K5" i="93"/>
  <c r="K166" i="92"/>
  <c r="K165" i="92"/>
  <c r="K164" i="92"/>
  <c r="K163" i="92"/>
  <c r="K162" i="92"/>
  <c r="K161" i="92"/>
  <c r="K160" i="92"/>
  <c r="K159" i="92"/>
  <c r="K157" i="92"/>
  <c r="K156" i="92"/>
  <c r="K155" i="92"/>
  <c r="K154" i="92"/>
  <c r="K153" i="92"/>
  <c r="K152" i="92"/>
  <c r="K151" i="92"/>
  <c r="K145" i="92"/>
  <c r="K144" i="92"/>
  <c r="K143" i="92"/>
  <c r="K142" i="92"/>
  <c r="K141" i="92"/>
  <c r="K140" i="92"/>
  <c r="K139" i="92"/>
  <c r="K138" i="92"/>
  <c r="K137" i="92"/>
  <c r="K136" i="92"/>
  <c r="K135" i="92"/>
  <c r="K134" i="92"/>
  <c r="K133" i="92"/>
  <c r="K132" i="92"/>
  <c r="K131" i="92"/>
  <c r="K130" i="92"/>
  <c r="K129" i="92"/>
  <c r="K128" i="92"/>
  <c r="K127" i="92"/>
  <c r="K126" i="92"/>
  <c r="K125" i="92"/>
  <c r="K124" i="92"/>
  <c r="K123" i="92"/>
  <c r="K122" i="92"/>
  <c r="K118" i="92"/>
  <c r="K117" i="92"/>
  <c r="K116" i="92"/>
  <c r="K115" i="92"/>
  <c r="K114" i="92"/>
  <c r="K113" i="92"/>
  <c r="K112" i="92"/>
  <c r="K111" i="92"/>
  <c r="K110" i="92"/>
  <c r="K109" i="92"/>
  <c r="K108" i="92"/>
  <c r="K107" i="92"/>
  <c r="K106" i="92"/>
  <c r="K105" i="92"/>
  <c r="K104" i="92"/>
  <c r="K103" i="92"/>
  <c r="K102" i="92"/>
  <c r="K101" i="92"/>
  <c r="K100" i="92"/>
  <c r="K99" i="92"/>
  <c r="K98" i="92"/>
  <c r="K97" i="92"/>
  <c r="K96" i="92"/>
  <c r="K95" i="92"/>
  <c r="K89" i="92"/>
  <c r="K88" i="92"/>
  <c r="K87" i="92"/>
  <c r="K86" i="92"/>
  <c r="K81" i="92"/>
  <c r="K80" i="92"/>
  <c r="K79" i="92"/>
  <c r="K78" i="92"/>
  <c r="K72" i="92"/>
  <c r="K70" i="92"/>
  <c r="K68" i="92"/>
  <c r="K67" i="92"/>
  <c r="K66" i="92"/>
  <c r="K65" i="92"/>
  <c r="K63" i="92"/>
  <c r="K62" i="92"/>
  <c r="K61" i="92"/>
  <c r="K59" i="92"/>
  <c r="K58" i="92"/>
  <c r="K57" i="92"/>
  <c r="K56" i="92"/>
  <c r="K55" i="92"/>
  <c r="K54" i="92"/>
  <c r="K53" i="92"/>
  <c r="K52" i="92"/>
  <c r="K51" i="92"/>
  <c r="K50" i="92"/>
  <c r="K48" i="92"/>
  <c r="K47" i="92"/>
  <c r="K46" i="92"/>
  <c r="K45" i="92"/>
  <c r="K44" i="92"/>
  <c r="K43" i="92"/>
  <c r="K42" i="92"/>
  <c r="K41" i="92"/>
  <c r="K40" i="92"/>
  <c r="K39" i="92"/>
  <c r="K38" i="92"/>
  <c r="K37" i="92"/>
  <c r="K36" i="92"/>
  <c r="K35" i="92"/>
  <c r="K34" i="92"/>
  <c r="K33" i="92"/>
  <c r="K32" i="92"/>
  <c r="K31" i="92"/>
  <c r="K30" i="92"/>
  <c r="K28" i="92"/>
  <c r="K27" i="92"/>
  <c r="K26" i="92"/>
  <c r="K25" i="92"/>
  <c r="K24" i="92"/>
  <c r="K23" i="92"/>
  <c r="K22" i="92"/>
  <c r="K20" i="92"/>
  <c r="K19" i="92"/>
  <c r="K18" i="92"/>
  <c r="K13" i="92"/>
  <c r="K12" i="92"/>
  <c r="K11" i="92"/>
  <c r="K10" i="92"/>
  <c r="K9" i="92"/>
  <c r="K8" i="92"/>
  <c r="K7" i="92"/>
  <c r="K6" i="92"/>
  <c r="K5" i="92"/>
  <c r="K166" i="91"/>
  <c r="K165" i="91"/>
  <c r="K164" i="91"/>
  <c r="K163" i="91"/>
  <c r="K162" i="91"/>
  <c r="K161" i="91"/>
  <c r="K160" i="91"/>
  <c r="K159" i="91"/>
  <c r="K157" i="91"/>
  <c r="K156" i="91"/>
  <c r="K155" i="91"/>
  <c r="K154" i="91"/>
  <c r="K153" i="91"/>
  <c r="K152" i="91"/>
  <c r="K151" i="91"/>
  <c r="K145" i="91"/>
  <c r="K144" i="91"/>
  <c r="K143" i="91"/>
  <c r="K142" i="91"/>
  <c r="K141" i="91"/>
  <c r="K140" i="91"/>
  <c r="K139" i="91"/>
  <c r="K138" i="91"/>
  <c r="K137" i="91"/>
  <c r="K136" i="91"/>
  <c r="K135" i="91"/>
  <c r="K134" i="91"/>
  <c r="K133" i="91"/>
  <c r="K132" i="91"/>
  <c r="K131" i="91"/>
  <c r="K130" i="91"/>
  <c r="K129" i="91"/>
  <c r="K128" i="91"/>
  <c r="K127" i="91"/>
  <c r="K126" i="91"/>
  <c r="K125" i="91"/>
  <c r="K124" i="91"/>
  <c r="K123" i="91"/>
  <c r="K122" i="91"/>
  <c r="K118" i="91"/>
  <c r="K117" i="91"/>
  <c r="K116" i="91"/>
  <c r="K115" i="91"/>
  <c r="K114" i="91"/>
  <c r="K113" i="91"/>
  <c r="K112" i="91"/>
  <c r="K111" i="91"/>
  <c r="K110" i="91"/>
  <c r="K109" i="91"/>
  <c r="K108" i="91"/>
  <c r="K107" i="91"/>
  <c r="K106" i="91"/>
  <c r="K105" i="91"/>
  <c r="K104" i="91"/>
  <c r="K103" i="91"/>
  <c r="K102" i="91"/>
  <c r="K101" i="91"/>
  <c r="K100" i="91"/>
  <c r="K99" i="91"/>
  <c r="K98" i="91"/>
  <c r="K97" i="91"/>
  <c r="K96" i="91"/>
  <c r="K95" i="91"/>
  <c r="K89" i="91"/>
  <c r="K88" i="91"/>
  <c r="K87" i="91"/>
  <c r="K86" i="91"/>
  <c r="K81" i="91"/>
  <c r="K80" i="91"/>
  <c r="K79" i="91"/>
  <c r="K78" i="91"/>
  <c r="K72" i="91"/>
  <c r="K70" i="91"/>
  <c r="K68" i="91"/>
  <c r="K67" i="91"/>
  <c r="K66" i="91"/>
  <c r="K65" i="91"/>
  <c r="K63" i="91"/>
  <c r="K62" i="91"/>
  <c r="K61" i="91"/>
  <c r="K59" i="91"/>
  <c r="K58" i="91"/>
  <c r="K57" i="91"/>
  <c r="K56" i="91"/>
  <c r="K55" i="91"/>
  <c r="K54" i="91"/>
  <c r="K53" i="91"/>
  <c r="K52" i="91"/>
  <c r="K51" i="91"/>
  <c r="K50" i="91"/>
  <c r="K48" i="91"/>
  <c r="K47" i="91"/>
  <c r="K46" i="91"/>
  <c r="K45" i="91"/>
  <c r="K44" i="91"/>
  <c r="K43" i="91"/>
  <c r="K42" i="91"/>
  <c r="K41" i="91"/>
  <c r="K40" i="91"/>
  <c r="K39" i="91"/>
  <c r="K38" i="91"/>
  <c r="K37" i="91"/>
  <c r="K36" i="91"/>
  <c r="K35" i="91"/>
  <c r="K34" i="91"/>
  <c r="K33" i="91"/>
  <c r="K32" i="91"/>
  <c r="K31" i="91"/>
  <c r="K30" i="91"/>
  <c r="K28" i="91"/>
  <c r="K27" i="91"/>
  <c r="K26" i="91"/>
  <c r="K25" i="91"/>
  <c r="K24" i="91"/>
  <c r="K23" i="91"/>
  <c r="K22" i="91"/>
  <c r="K20" i="91"/>
  <c r="K19" i="91"/>
  <c r="K18" i="91"/>
  <c r="K13" i="91"/>
  <c r="K12" i="91"/>
  <c r="K11" i="91"/>
  <c r="K10" i="91"/>
  <c r="K9" i="91"/>
  <c r="K8" i="91"/>
  <c r="K7" i="91"/>
  <c r="K6" i="91"/>
  <c r="K5" i="91"/>
  <c r="K166" i="90"/>
  <c r="K165" i="90"/>
  <c r="K164" i="90"/>
  <c r="K163" i="90"/>
  <c r="K162" i="90"/>
  <c r="K161" i="90"/>
  <c r="K160" i="90"/>
  <c r="K159" i="90"/>
  <c r="K157" i="90"/>
  <c r="K156" i="90"/>
  <c r="K155" i="90"/>
  <c r="K154" i="90"/>
  <c r="K153" i="90"/>
  <c r="K152" i="90"/>
  <c r="K151" i="90"/>
  <c r="K145" i="90"/>
  <c r="K144" i="90"/>
  <c r="K143" i="90"/>
  <c r="K142" i="90"/>
  <c r="K141" i="90"/>
  <c r="K140" i="90"/>
  <c r="K139" i="90"/>
  <c r="K138" i="90"/>
  <c r="K137" i="90"/>
  <c r="K136" i="90"/>
  <c r="K135" i="90"/>
  <c r="K134" i="90"/>
  <c r="K133" i="90"/>
  <c r="K132" i="90"/>
  <c r="K131" i="90"/>
  <c r="K130" i="90"/>
  <c r="K129" i="90"/>
  <c r="K128" i="90"/>
  <c r="K127" i="90"/>
  <c r="K126" i="90"/>
  <c r="K125" i="90"/>
  <c r="K124" i="90"/>
  <c r="K123" i="90"/>
  <c r="K122" i="90"/>
  <c r="K118" i="90"/>
  <c r="K117" i="90"/>
  <c r="K116" i="90"/>
  <c r="K115" i="90"/>
  <c r="K114" i="90"/>
  <c r="K113" i="90"/>
  <c r="K112" i="90"/>
  <c r="K111" i="90"/>
  <c r="K110" i="90"/>
  <c r="K109" i="90"/>
  <c r="K108" i="90"/>
  <c r="K107" i="90"/>
  <c r="K106" i="90"/>
  <c r="K105" i="90"/>
  <c r="K104" i="90"/>
  <c r="K103" i="90"/>
  <c r="K102" i="90"/>
  <c r="K101" i="90"/>
  <c r="K100" i="90"/>
  <c r="K99" i="90"/>
  <c r="K98" i="90"/>
  <c r="K97" i="90"/>
  <c r="K96" i="90"/>
  <c r="K95" i="90"/>
  <c r="K89" i="90"/>
  <c r="K88" i="90"/>
  <c r="K87" i="90"/>
  <c r="K86" i="90"/>
  <c r="K81" i="90"/>
  <c r="K80" i="90"/>
  <c r="K79" i="90"/>
  <c r="K78" i="90"/>
  <c r="K72" i="90"/>
  <c r="K70" i="90"/>
  <c r="K68" i="90"/>
  <c r="K67" i="90"/>
  <c r="K66" i="90"/>
  <c r="K65" i="90"/>
  <c r="K63" i="90"/>
  <c r="K62" i="90"/>
  <c r="K61" i="90"/>
  <c r="K59" i="90"/>
  <c r="K58" i="90"/>
  <c r="K57" i="90"/>
  <c r="K56" i="90"/>
  <c r="K55" i="90"/>
  <c r="K54" i="90"/>
  <c r="K53" i="90"/>
  <c r="K52" i="90"/>
  <c r="K51" i="90"/>
  <c r="K50" i="90"/>
  <c r="K48" i="90"/>
  <c r="K47" i="90"/>
  <c r="K46" i="90"/>
  <c r="K45" i="90"/>
  <c r="K44" i="90"/>
  <c r="K43" i="90"/>
  <c r="K42" i="90"/>
  <c r="K41" i="90"/>
  <c r="K40" i="90"/>
  <c r="K39" i="90"/>
  <c r="K38" i="90"/>
  <c r="K37" i="90"/>
  <c r="K36" i="90"/>
  <c r="K35" i="90"/>
  <c r="K34" i="90"/>
  <c r="K33" i="90"/>
  <c r="K32" i="90"/>
  <c r="K31" i="90"/>
  <c r="K30" i="90"/>
  <c r="K28" i="90"/>
  <c r="K27" i="90"/>
  <c r="K26" i="90"/>
  <c r="K25" i="90"/>
  <c r="K24" i="90"/>
  <c r="K23" i="90"/>
  <c r="K22" i="90"/>
  <c r="K20" i="90"/>
  <c r="K19" i="90"/>
  <c r="K18" i="90"/>
  <c r="K13" i="90"/>
  <c r="K12" i="90"/>
  <c r="K11" i="90"/>
  <c r="K10" i="90"/>
  <c r="K9" i="90"/>
  <c r="K8" i="90"/>
  <c r="K7" i="90"/>
  <c r="K6" i="90"/>
  <c r="K5" i="90"/>
  <c r="K165" i="89"/>
  <c r="K164" i="89"/>
  <c r="K163" i="89"/>
  <c r="K162" i="89"/>
  <c r="K161" i="89"/>
  <c r="K160" i="89"/>
  <c r="K159" i="89"/>
  <c r="K157" i="89"/>
  <c r="K156" i="89"/>
  <c r="K155" i="89"/>
  <c r="K154" i="89"/>
  <c r="K153" i="89"/>
  <c r="K152" i="89"/>
  <c r="K151" i="89"/>
  <c r="K145" i="89"/>
  <c r="K144" i="89"/>
  <c r="K143" i="89"/>
  <c r="K142" i="89"/>
  <c r="K141" i="89"/>
  <c r="K140" i="89"/>
  <c r="K139" i="89"/>
  <c r="K138" i="89"/>
  <c r="K137" i="89"/>
  <c r="K136" i="89"/>
  <c r="K135" i="89"/>
  <c r="K134" i="89"/>
  <c r="K133" i="89"/>
  <c r="K132" i="89"/>
  <c r="K131" i="89"/>
  <c r="K130" i="89"/>
  <c r="K129" i="89"/>
  <c r="K128" i="89"/>
  <c r="K127" i="89"/>
  <c r="K126" i="89"/>
  <c r="K125" i="89"/>
  <c r="K124" i="89"/>
  <c r="K123" i="89"/>
  <c r="K122" i="89"/>
  <c r="K118" i="89"/>
  <c r="K117" i="89"/>
  <c r="K116" i="89"/>
  <c r="K115" i="89"/>
  <c r="K114" i="89"/>
  <c r="K113" i="89"/>
  <c r="K112" i="89"/>
  <c r="K111" i="89"/>
  <c r="K110" i="89"/>
  <c r="K109" i="89"/>
  <c r="K108" i="89"/>
  <c r="K107" i="89"/>
  <c r="K106" i="89"/>
  <c r="K105" i="89"/>
  <c r="K104" i="89"/>
  <c r="K103" i="89"/>
  <c r="K102" i="89"/>
  <c r="K101" i="89"/>
  <c r="K100" i="89"/>
  <c r="K99" i="89"/>
  <c r="K98" i="89"/>
  <c r="K97" i="89"/>
  <c r="K96" i="89"/>
  <c r="K95" i="89"/>
  <c r="K89" i="89"/>
  <c r="K88" i="89"/>
  <c r="K87" i="89"/>
  <c r="K86" i="89"/>
  <c r="K81" i="89"/>
  <c r="K80" i="89"/>
  <c r="K79" i="89"/>
  <c r="K78" i="89"/>
  <c r="K72" i="89"/>
  <c r="K70" i="89"/>
  <c r="K68" i="89"/>
  <c r="K67" i="89"/>
  <c r="K66" i="89"/>
  <c r="K65" i="89"/>
  <c r="K63" i="89"/>
  <c r="K62" i="89"/>
  <c r="K61" i="89"/>
  <c r="K59" i="89"/>
  <c r="K58" i="89"/>
  <c r="K57" i="89"/>
  <c r="K56" i="89"/>
  <c r="K55" i="89"/>
  <c r="K54" i="89"/>
  <c r="K53" i="89"/>
  <c r="K52" i="89"/>
  <c r="K51" i="89"/>
  <c r="K50" i="89"/>
  <c r="K48" i="89"/>
  <c r="K47" i="89"/>
  <c r="K46" i="89"/>
  <c r="K45" i="89"/>
  <c r="K44" i="89"/>
  <c r="K43" i="89"/>
  <c r="K42" i="89"/>
  <c r="K41" i="89"/>
  <c r="K40" i="89"/>
  <c r="K39" i="89"/>
  <c r="K38" i="89"/>
  <c r="K37" i="89"/>
  <c r="K36" i="89"/>
  <c r="K35" i="89"/>
  <c r="K34" i="89"/>
  <c r="K33" i="89"/>
  <c r="K32" i="89"/>
  <c r="K31" i="89"/>
  <c r="K30" i="89"/>
  <c r="K28" i="89"/>
  <c r="K27" i="89"/>
  <c r="K26" i="89"/>
  <c r="K25" i="89"/>
  <c r="K24" i="89"/>
  <c r="K23" i="89"/>
  <c r="K22" i="89"/>
  <c r="K20" i="89"/>
  <c r="K19" i="89"/>
  <c r="K18" i="89"/>
  <c r="K13" i="89"/>
  <c r="K12" i="89"/>
  <c r="K11" i="89"/>
  <c r="K10" i="89"/>
  <c r="K9" i="89"/>
  <c r="K8" i="89"/>
  <c r="K7" i="89"/>
  <c r="K6" i="89"/>
  <c r="K5" i="89"/>
  <c r="K166" i="89"/>
  <c r="J166" i="93"/>
  <c r="J165" i="93"/>
  <c r="J164" i="93"/>
  <c r="J163" i="93"/>
  <c r="J162" i="93"/>
  <c r="J161" i="93"/>
  <c r="J160" i="93"/>
  <c r="J159" i="93"/>
  <c r="J158" i="93" s="1"/>
  <c r="J157" i="93"/>
  <c r="J156" i="93"/>
  <c r="J155" i="93"/>
  <c r="J154" i="93"/>
  <c r="J150" i="93" s="1"/>
  <c r="J153" i="93"/>
  <c r="J152" i="93"/>
  <c r="J151" i="93"/>
  <c r="J145" i="93"/>
  <c r="J144" i="93"/>
  <c r="J143" i="93"/>
  <c r="J142" i="93"/>
  <c r="J141" i="93"/>
  <c r="J140" i="93"/>
  <c r="J139" i="93"/>
  <c r="J138" i="93"/>
  <c r="J137" i="93"/>
  <c r="J136" i="93"/>
  <c r="J135" i="93"/>
  <c r="J134" i="93"/>
  <c r="J133" i="93"/>
  <c r="J132" i="93"/>
  <c r="J131" i="93"/>
  <c r="J130" i="93"/>
  <c r="J129" i="93"/>
  <c r="J128" i="93"/>
  <c r="J127" i="93"/>
  <c r="J126" i="93"/>
  <c r="J125" i="93"/>
  <c r="J124" i="93"/>
  <c r="J123" i="93"/>
  <c r="J122" i="93"/>
  <c r="J118" i="93"/>
  <c r="J117" i="93"/>
  <c r="J116" i="93"/>
  <c r="J115" i="93"/>
  <c r="J114" i="93"/>
  <c r="J113" i="93"/>
  <c r="J112" i="93"/>
  <c r="J111" i="93"/>
  <c r="J110" i="93"/>
  <c r="J109" i="93"/>
  <c r="J108" i="93"/>
  <c r="J107" i="93"/>
  <c r="J106" i="93"/>
  <c r="J105" i="93"/>
  <c r="J104" i="93"/>
  <c r="J103" i="93"/>
  <c r="J102" i="93"/>
  <c r="J101" i="93"/>
  <c r="J100" i="93"/>
  <c r="J99" i="93"/>
  <c r="J98" i="93"/>
  <c r="J97" i="93"/>
  <c r="J96" i="93"/>
  <c r="J95" i="93"/>
  <c r="J89" i="93"/>
  <c r="J88" i="93"/>
  <c r="J87" i="93"/>
  <c r="J86" i="93"/>
  <c r="J81" i="93"/>
  <c r="J80" i="93"/>
  <c r="J79" i="93"/>
  <c r="J78" i="93"/>
  <c r="J72" i="93"/>
  <c r="J71" i="93" s="1"/>
  <c r="J70" i="93"/>
  <c r="J68" i="93"/>
  <c r="J67" i="93"/>
  <c r="J66" i="93"/>
  <c r="J65" i="93"/>
  <c r="J63" i="93"/>
  <c r="J62" i="93"/>
  <c r="J61" i="93"/>
  <c r="J60" i="93" s="1"/>
  <c r="J59" i="93"/>
  <c r="J58" i="93"/>
  <c r="J57" i="93"/>
  <c r="J56" i="93"/>
  <c r="J49" i="93" s="1"/>
  <c r="J55" i="93"/>
  <c r="J54" i="93"/>
  <c r="J53" i="93"/>
  <c r="J52" i="93"/>
  <c r="J51" i="93"/>
  <c r="J50" i="93"/>
  <c r="J48" i="93"/>
  <c r="J47" i="93"/>
  <c r="J46" i="93"/>
  <c r="J45" i="93"/>
  <c r="J44" i="93"/>
  <c r="J43" i="93"/>
  <c r="J42" i="93"/>
  <c r="J41" i="93"/>
  <c r="J40" i="93"/>
  <c r="J39" i="93"/>
  <c r="J38" i="93"/>
  <c r="J37" i="93"/>
  <c r="J36" i="93"/>
  <c r="J35" i="93"/>
  <c r="J34" i="93"/>
  <c r="J33" i="93"/>
  <c r="J32" i="93"/>
  <c r="J31" i="93"/>
  <c r="J30" i="93"/>
  <c r="J28" i="93"/>
  <c r="J27" i="93"/>
  <c r="J26" i="93"/>
  <c r="J25" i="93"/>
  <c r="J24" i="93"/>
  <c r="J23" i="93"/>
  <c r="J22" i="93"/>
  <c r="J20" i="93"/>
  <c r="J19" i="93"/>
  <c r="J17" i="93" s="1"/>
  <c r="J18" i="93"/>
  <c r="J13" i="93"/>
  <c r="J12" i="93"/>
  <c r="J11" i="93"/>
  <c r="J10" i="93"/>
  <c r="J9" i="93"/>
  <c r="J8" i="93"/>
  <c r="J7" i="93"/>
  <c r="J6" i="93"/>
  <c r="J5" i="93"/>
  <c r="J166" i="92"/>
  <c r="J165" i="92"/>
  <c r="J164" i="92"/>
  <c r="J163" i="92"/>
  <c r="J162" i="92"/>
  <c r="J161" i="92"/>
  <c r="J160" i="92"/>
  <c r="J159" i="92"/>
  <c r="J157" i="92"/>
  <c r="J156" i="92"/>
  <c r="J155" i="92"/>
  <c r="J154" i="92"/>
  <c r="J153" i="92"/>
  <c r="J152" i="92"/>
  <c r="J151" i="92"/>
  <c r="J145" i="92"/>
  <c r="J144" i="92"/>
  <c r="J143" i="92"/>
  <c r="J142" i="92"/>
  <c r="J141" i="92"/>
  <c r="J140" i="92"/>
  <c r="J139" i="92"/>
  <c r="J138" i="92"/>
  <c r="J137" i="92"/>
  <c r="J136" i="92"/>
  <c r="J135" i="92"/>
  <c r="J134" i="92"/>
  <c r="J133" i="92"/>
  <c r="J132" i="92"/>
  <c r="J131" i="92"/>
  <c r="J130" i="92"/>
  <c r="J129" i="92"/>
  <c r="J128" i="92"/>
  <c r="J127" i="92"/>
  <c r="J126" i="92"/>
  <c r="J125" i="92"/>
  <c r="J124" i="92"/>
  <c r="J123" i="92"/>
  <c r="J122" i="92"/>
  <c r="J118" i="92"/>
  <c r="J117" i="92"/>
  <c r="J116" i="92"/>
  <c r="J115" i="92"/>
  <c r="J114" i="92"/>
  <c r="J113" i="92"/>
  <c r="J112" i="92"/>
  <c r="J111" i="92"/>
  <c r="J110" i="92"/>
  <c r="J109" i="92"/>
  <c r="J108" i="92"/>
  <c r="J107" i="92"/>
  <c r="J106" i="92"/>
  <c r="J105" i="92"/>
  <c r="J104" i="92"/>
  <c r="J103" i="92"/>
  <c r="J102" i="92"/>
  <c r="J101" i="92"/>
  <c r="J100" i="92"/>
  <c r="J99" i="92"/>
  <c r="J98" i="92"/>
  <c r="J97" i="92"/>
  <c r="J96" i="92"/>
  <c r="J95" i="92"/>
  <c r="J89" i="92"/>
  <c r="J88" i="92"/>
  <c r="J87" i="92"/>
  <c r="J86" i="92"/>
  <c r="J81" i="92"/>
  <c r="J80" i="92"/>
  <c r="J79" i="92"/>
  <c r="J78" i="92"/>
  <c r="J72" i="92"/>
  <c r="J71" i="92" s="1"/>
  <c r="J70" i="92"/>
  <c r="J69" i="92" s="1"/>
  <c r="J68" i="92"/>
  <c r="J67" i="92"/>
  <c r="J66" i="92"/>
  <c r="J65" i="92"/>
  <c r="J63" i="92"/>
  <c r="J62" i="92"/>
  <c r="J61" i="92"/>
  <c r="J59" i="92"/>
  <c r="J58" i="92"/>
  <c r="J57" i="92"/>
  <c r="J56" i="92"/>
  <c r="J55" i="92"/>
  <c r="J54" i="92"/>
  <c r="J53" i="92"/>
  <c r="J52" i="92"/>
  <c r="J51" i="92"/>
  <c r="J50" i="92"/>
  <c r="J48" i="92"/>
  <c r="J47" i="92"/>
  <c r="J46" i="92"/>
  <c r="J45" i="92"/>
  <c r="J44" i="92"/>
  <c r="J43" i="92"/>
  <c r="J42" i="92"/>
  <c r="J41" i="92"/>
  <c r="J40" i="92"/>
  <c r="J39" i="92"/>
  <c r="J38" i="92"/>
  <c r="J37" i="92"/>
  <c r="J36" i="92"/>
  <c r="J35" i="92"/>
  <c r="J34" i="92"/>
  <c r="J33" i="92"/>
  <c r="J32" i="92"/>
  <c r="J31" i="92"/>
  <c r="J30" i="92"/>
  <c r="J28" i="92"/>
  <c r="J27" i="92"/>
  <c r="J26" i="92"/>
  <c r="J25" i="92"/>
  <c r="J24" i="92"/>
  <c r="J23" i="92"/>
  <c r="J22" i="92"/>
  <c r="J20" i="92"/>
  <c r="J19" i="92"/>
  <c r="J18" i="92"/>
  <c r="J13" i="92"/>
  <c r="J12" i="92"/>
  <c r="J11" i="92"/>
  <c r="J10" i="92"/>
  <c r="J9" i="92"/>
  <c r="J8" i="92"/>
  <c r="J7" i="92"/>
  <c r="J6" i="92"/>
  <c r="J5" i="92"/>
  <c r="J166" i="91"/>
  <c r="J165" i="91"/>
  <c r="J164" i="91"/>
  <c r="J163" i="91"/>
  <c r="J162" i="91"/>
  <c r="J161" i="91"/>
  <c r="J160" i="91"/>
  <c r="J159" i="91"/>
  <c r="J157" i="91"/>
  <c r="J156" i="91"/>
  <c r="J155" i="91"/>
  <c r="J154" i="91"/>
  <c r="J153" i="91"/>
  <c r="J152" i="91"/>
  <c r="J151" i="91"/>
  <c r="J145" i="91"/>
  <c r="J144" i="91"/>
  <c r="J143" i="91"/>
  <c r="J142" i="91"/>
  <c r="J141" i="91"/>
  <c r="J140" i="91"/>
  <c r="J139" i="91"/>
  <c r="J138" i="91"/>
  <c r="J137" i="91"/>
  <c r="J136" i="91"/>
  <c r="J135" i="91"/>
  <c r="J134" i="91"/>
  <c r="J133" i="91"/>
  <c r="J132" i="91"/>
  <c r="J131" i="91"/>
  <c r="J130" i="91"/>
  <c r="J129" i="91"/>
  <c r="J128" i="91"/>
  <c r="J127" i="91"/>
  <c r="J126" i="91"/>
  <c r="J125" i="91"/>
  <c r="J124" i="91"/>
  <c r="J123" i="91"/>
  <c r="J122" i="91"/>
  <c r="J118" i="91"/>
  <c r="J117" i="91"/>
  <c r="J116" i="91"/>
  <c r="J115" i="91"/>
  <c r="J114" i="91"/>
  <c r="J113" i="91"/>
  <c r="J112" i="91"/>
  <c r="J111" i="91"/>
  <c r="J110" i="91"/>
  <c r="J109" i="91"/>
  <c r="J108" i="91"/>
  <c r="J107" i="91"/>
  <c r="J106" i="91"/>
  <c r="J105" i="91"/>
  <c r="J104" i="91"/>
  <c r="J103" i="91"/>
  <c r="J102" i="91"/>
  <c r="J101" i="91"/>
  <c r="J100" i="91"/>
  <c r="J99" i="91"/>
  <c r="J98" i="91"/>
  <c r="J97" i="91"/>
  <c r="J96" i="91"/>
  <c r="J95" i="91"/>
  <c r="J89" i="91"/>
  <c r="J88" i="91"/>
  <c r="J87" i="91"/>
  <c r="J86" i="91"/>
  <c r="J81" i="91"/>
  <c r="J80" i="91"/>
  <c r="J79" i="91"/>
  <c r="J78" i="91"/>
  <c r="J72" i="91"/>
  <c r="J71" i="91" s="1"/>
  <c r="J70" i="91"/>
  <c r="J68" i="91"/>
  <c r="J67" i="91"/>
  <c r="J66" i="91"/>
  <c r="J65" i="91"/>
  <c r="J63" i="91"/>
  <c r="J60" i="91" s="1"/>
  <c r="J62" i="91"/>
  <c r="J61" i="91"/>
  <c r="J59" i="91"/>
  <c r="J58" i="91"/>
  <c r="J57" i="91"/>
  <c r="J56" i="91"/>
  <c r="J55" i="91"/>
  <c r="J54" i="91"/>
  <c r="J53" i="91"/>
  <c r="J52" i="91"/>
  <c r="J51" i="91"/>
  <c r="J50" i="91"/>
  <c r="J48" i="91"/>
  <c r="J47" i="91"/>
  <c r="J46" i="91"/>
  <c r="J45" i="91"/>
  <c r="J44" i="91"/>
  <c r="J43" i="91"/>
  <c r="J42" i="91"/>
  <c r="J41" i="91"/>
  <c r="J40" i="91"/>
  <c r="J39" i="91"/>
  <c r="J38" i="91"/>
  <c r="J37" i="91"/>
  <c r="J36" i="91"/>
  <c r="J35" i="91"/>
  <c r="J34" i="91"/>
  <c r="J33" i="91"/>
  <c r="J32" i="91"/>
  <c r="J31" i="91"/>
  <c r="J30" i="91"/>
  <c r="J28" i="91"/>
  <c r="J27" i="91"/>
  <c r="J26" i="91"/>
  <c r="J25" i="91"/>
  <c r="J24" i="91"/>
  <c r="J23" i="91"/>
  <c r="J22" i="91"/>
  <c r="J20" i="91"/>
  <c r="J19" i="91"/>
  <c r="J18" i="91"/>
  <c r="J17" i="91" s="1"/>
  <c r="J13" i="91"/>
  <c r="J12" i="91"/>
  <c r="J11" i="91"/>
  <c r="J10" i="91"/>
  <c r="J9" i="91"/>
  <c r="J8" i="91"/>
  <c r="J7" i="91"/>
  <c r="J6" i="91"/>
  <c r="J5" i="91"/>
  <c r="J82" i="91"/>
  <c r="J166" i="90"/>
  <c r="J165" i="90"/>
  <c r="J164" i="90"/>
  <c r="J163" i="90"/>
  <c r="J162" i="90"/>
  <c r="J161" i="90"/>
  <c r="J160" i="90"/>
  <c r="J159" i="90"/>
  <c r="J157" i="90"/>
  <c r="J156" i="90"/>
  <c r="J155" i="90"/>
  <c r="J154" i="90"/>
  <c r="J153" i="90"/>
  <c r="J152" i="90"/>
  <c r="J151" i="90"/>
  <c r="J145" i="90"/>
  <c r="J144" i="90"/>
  <c r="J143" i="90"/>
  <c r="J142" i="90"/>
  <c r="J141" i="90"/>
  <c r="J140" i="90"/>
  <c r="J139" i="90"/>
  <c r="J138" i="90"/>
  <c r="J137" i="90"/>
  <c r="J136" i="90"/>
  <c r="J135" i="90"/>
  <c r="J134" i="90"/>
  <c r="J133" i="90"/>
  <c r="J132" i="90"/>
  <c r="J131" i="90"/>
  <c r="J130" i="90"/>
  <c r="J129" i="90"/>
  <c r="J128" i="90"/>
  <c r="J127" i="90"/>
  <c r="J126" i="90"/>
  <c r="J125" i="90"/>
  <c r="J124" i="90"/>
  <c r="J123" i="90"/>
  <c r="J122" i="90"/>
  <c r="J118" i="90"/>
  <c r="J117" i="90"/>
  <c r="J116" i="90"/>
  <c r="J115" i="90"/>
  <c r="J114" i="90"/>
  <c r="J113" i="90"/>
  <c r="J112" i="90"/>
  <c r="J111" i="90"/>
  <c r="J110" i="90"/>
  <c r="J109" i="90"/>
  <c r="J108" i="90"/>
  <c r="J107" i="90"/>
  <c r="J106" i="90"/>
  <c r="J105" i="90"/>
  <c r="J104" i="90"/>
  <c r="J103" i="90"/>
  <c r="J102" i="90"/>
  <c r="J101" i="90"/>
  <c r="J100" i="90"/>
  <c r="J99" i="90"/>
  <c r="J98" i="90"/>
  <c r="J97" i="90"/>
  <c r="J96" i="90"/>
  <c r="J95" i="90"/>
  <c r="J89" i="90"/>
  <c r="J88" i="90"/>
  <c r="J87" i="90"/>
  <c r="J86" i="90"/>
  <c r="J81" i="90"/>
  <c r="J80" i="90"/>
  <c r="J79" i="90"/>
  <c r="J78" i="90"/>
  <c r="J72" i="90"/>
  <c r="J71" i="90" s="1"/>
  <c r="J70" i="90"/>
  <c r="J68" i="90"/>
  <c r="J67" i="90"/>
  <c r="J66" i="90"/>
  <c r="J65" i="90"/>
  <c r="J63" i="90"/>
  <c r="J62" i="90"/>
  <c r="J61" i="90"/>
  <c r="J59" i="90"/>
  <c r="J58" i="90"/>
  <c r="J57" i="90"/>
  <c r="J56" i="90"/>
  <c r="J55" i="90"/>
  <c r="J54" i="90"/>
  <c r="J53" i="90"/>
  <c r="J52" i="90"/>
  <c r="J51" i="90"/>
  <c r="J50" i="90"/>
  <c r="J48" i="90"/>
  <c r="J47" i="90"/>
  <c r="J46" i="90"/>
  <c r="J45" i="90"/>
  <c r="J44" i="90"/>
  <c r="J43" i="90"/>
  <c r="J42" i="90"/>
  <c r="J41" i="90"/>
  <c r="J40" i="90"/>
  <c r="J39" i="90"/>
  <c r="J38" i="90"/>
  <c r="J37" i="90"/>
  <c r="J36" i="90"/>
  <c r="J35" i="90"/>
  <c r="J34" i="90"/>
  <c r="J33" i="90"/>
  <c r="J32" i="90"/>
  <c r="J31" i="90"/>
  <c r="J30" i="90"/>
  <c r="J28" i="90"/>
  <c r="J27" i="90"/>
  <c r="J26" i="90"/>
  <c r="J25" i="90"/>
  <c r="J24" i="90"/>
  <c r="J23" i="90"/>
  <c r="J22" i="90"/>
  <c r="J20" i="90"/>
  <c r="J19" i="90"/>
  <c r="J18" i="90"/>
  <c r="J13" i="90"/>
  <c r="J12" i="90"/>
  <c r="J11" i="90"/>
  <c r="J10" i="90"/>
  <c r="J9" i="90"/>
  <c r="J8" i="90"/>
  <c r="J7" i="90"/>
  <c r="J6" i="90"/>
  <c r="J5" i="90"/>
  <c r="J90" i="93"/>
  <c r="J69" i="93"/>
  <c r="J64" i="93"/>
  <c r="J69" i="91"/>
  <c r="J69" i="90"/>
  <c r="J118" i="89"/>
  <c r="J117" i="89"/>
  <c r="J116" i="89"/>
  <c r="J115" i="89"/>
  <c r="J114" i="89"/>
  <c r="J113" i="89"/>
  <c r="J112" i="89"/>
  <c r="J111" i="89"/>
  <c r="J110" i="89"/>
  <c r="J109" i="89"/>
  <c r="J108" i="89"/>
  <c r="J107" i="89"/>
  <c r="J106" i="89"/>
  <c r="J105" i="89"/>
  <c r="J104" i="89"/>
  <c r="J103" i="89"/>
  <c r="J102" i="89"/>
  <c r="J101" i="89"/>
  <c r="J100" i="89"/>
  <c r="J99" i="89"/>
  <c r="J98" i="89"/>
  <c r="J97" i="89"/>
  <c r="J96" i="89"/>
  <c r="J95" i="89"/>
  <c r="J81" i="89"/>
  <c r="J80" i="89"/>
  <c r="J79" i="89"/>
  <c r="J78" i="89"/>
  <c r="J166" i="89"/>
  <c r="J165" i="89"/>
  <c r="J164" i="89"/>
  <c r="J163" i="89"/>
  <c r="J162" i="89"/>
  <c r="J161" i="89"/>
  <c r="J160" i="89"/>
  <c r="J159" i="89"/>
  <c r="J157" i="89"/>
  <c r="J156" i="89"/>
  <c r="J155" i="89"/>
  <c r="J154" i="89"/>
  <c r="J153" i="89"/>
  <c r="J152" i="89"/>
  <c r="J151" i="89"/>
  <c r="J145" i="89"/>
  <c r="J144" i="89"/>
  <c r="J143" i="89"/>
  <c r="J142" i="89"/>
  <c r="J141" i="89"/>
  <c r="J140" i="89"/>
  <c r="J139" i="89"/>
  <c r="J138" i="89"/>
  <c r="J137" i="89"/>
  <c r="J136" i="89"/>
  <c r="J135" i="89"/>
  <c r="J134" i="89"/>
  <c r="J133" i="89"/>
  <c r="J132" i="89"/>
  <c r="J131" i="89"/>
  <c r="J130" i="89"/>
  <c r="J129" i="89"/>
  <c r="J128" i="89"/>
  <c r="J127" i="89"/>
  <c r="J126" i="89"/>
  <c r="J125" i="89"/>
  <c r="J124" i="89"/>
  <c r="J123" i="89"/>
  <c r="J122" i="89"/>
  <c r="J89" i="89"/>
  <c r="J88" i="89"/>
  <c r="J87" i="89"/>
  <c r="J86" i="89"/>
  <c r="J72" i="89"/>
  <c r="J70" i="89"/>
  <c r="J68" i="89"/>
  <c r="J67" i="89"/>
  <c r="J66" i="89"/>
  <c r="J65" i="89"/>
  <c r="J63" i="89"/>
  <c r="J62" i="89"/>
  <c r="J61" i="89"/>
  <c r="J59" i="89"/>
  <c r="J58" i="89"/>
  <c r="J57" i="89"/>
  <c r="J56" i="89"/>
  <c r="J55" i="89"/>
  <c r="J54" i="89"/>
  <c r="J53" i="89"/>
  <c r="J52" i="89"/>
  <c r="J51" i="89"/>
  <c r="J50" i="89"/>
  <c r="J48" i="89"/>
  <c r="J47" i="89"/>
  <c r="J46" i="89"/>
  <c r="J45" i="89"/>
  <c r="J44" i="89"/>
  <c r="J43" i="89"/>
  <c r="J42" i="89"/>
  <c r="J41" i="89"/>
  <c r="J40" i="89"/>
  <c r="J39" i="89"/>
  <c r="J38" i="89"/>
  <c r="J37" i="89"/>
  <c r="J36" i="89"/>
  <c r="J35" i="89"/>
  <c r="J34" i="89"/>
  <c r="J33" i="89"/>
  <c r="J32" i="89"/>
  <c r="J31" i="89"/>
  <c r="J30" i="89"/>
  <c r="J28" i="89"/>
  <c r="J27" i="89"/>
  <c r="J26" i="89"/>
  <c r="J25" i="89"/>
  <c r="J24" i="89"/>
  <c r="J23" i="89"/>
  <c r="J22" i="89"/>
  <c r="J19" i="89"/>
  <c r="J20" i="89"/>
  <c r="J18" i="89"/>
  <c r="J6" i="89"/>
  <c r="J7" i="89"/>
  <c r="J8" i="89"/>
  <c r="J9" i="89"/>
  <c r="J10" i="89"/>
  <c r="J11" i="89"/>
  <c r="J12" i="89"/>
  <c r="J13" i="89"/>
  <c r="J5" i="89"/>
  <c r="I13" i="93"/>
  <c r="I12" i="93"/>
  <c r="I11" i="93"/>
  <c r="I10" i="93"/>
  <c r="I9" i="93"/>
  <c r="I8" i="93"/>
  <c r="I7" i="93"/>
  <c r="I6" i="93"/>
  <c r="I5" i="93"/>
  <c r="I18" i="93"/>
  <c r="I20" i="93"/>
  <c r="I19" i="93"/>
  <c r="I17" i="93" s="1"/>
  <c r="I28" i="93"/>
  <c r="I27" i="93"/>
  <c r="I26" i="93"/>
  <c r="I25" i="93"/>
  <c r="I24" i="93"/>
  <c r="I23" i="93"/>
  <c r="I22" i="93"/>
  <c r="I48" i="93"/>
  <c r="I47" i="93"/>
  <c r="I46" i="93"/>
  <c r="I45" i="93"/>
  <c r="I44" i="93"/>
  <c r="I43" i="93"/>
  <c r="I42" i="93"/>
  <c r="I41" i="93"/>
  <c r="I40" i="93"/>
  <c r="I39" i="93"/>
  <c r="I38" i="93"/>
  <c r="I37" i="93"/>
  <c r="I36" i="93"/>
  <c r="I35" i="93"/>
  <c r="I34" i="93"/>
  <c r="I33" i="93"/>
  <c r="I32" i="93"/>
  <c r="I29" i="93" s="1"/>
  <c r="I31" i="93"/>
  <c r="I30" i="93"/>
  <c r="I59" i="93"/>
  <c r="I58" i="93"/>
  <c r="I57" i="93"/>
  <c r="I56" i="93"/>
  <c r="I55" i="93"/>
  <c r="I54" i="93"/>
  <c r="I53" i="93"/>
  <c r="I52" i="93"/>
  <c r="I51" i="93"/>
  <c r="I50" i="93"/>
  <c r="I49" i="93" s="1"/>
  <c r="I63" i="93"/>
  <c r="I62" i="93"/>
  <c r="I61" i="93"/>
  <c r="I68" i="93"/>
  <c r="I67" i="93"/>
  <c r="I66" i="93"/>
  <c r="I65" i="93"/>
  <c r="I70" i="93"/>
  <c r="I72" i="93"/>
  <c r="I81" i="93"/>
  <c r="I80" i="93"/>
  <c r="I79" i="93"/>
  <c r="I82" i="93" s="1"/>
  <c r="I91" i="93" s="1"/>
  <c r="I78" i="93"/>
  <c r="I89" i="93"/>
  <c r="I88" i="93"/>
  <c r="I87" i="93"/>
  <c r="I86" i="93"/>
  <c r="I118" i="93"/>
  <c r="I117" i="93"/>
  <c r="I116" i="93"/>
  <c r="I115" i="93"/>
  <c r="I114" i="93"/>
  <c r="I113" i="93"/>
  <c r="I112" i="93"/>
  <c r="I111" i="93"/>
  <c r="I110" i="93"/>
  <c r="I109" i="93"/>
  <c r="I108" i="93"/>
  <c r="I107" i="93"/>
  <c r="I106" i="93"/>
  <c r="I105" i="93"/>
  <c r="I104" i="93"/>
  <c r="I103" i="93"/>
  <c r="I102" i="93"/>
  <c r="I101" i="93"/>
  <c r="I100" i="93"/>
  <c r="I119" i="93" s="1"/>
  <c r="I99" i="93"/>
  <c r="I98" i="93"/>
  <c r="I97" i="93"/>
  <c r="I96" i="93"/>
  <c r="I95" i="93"/>
  <c r="I145" i="93"/>
  <c r="I144" i="93"/>
  <c r="I143" i="93"/>
  <c r="I142" i="93"/>
  <c r="I141" i="93"/>
  <c r="I140" i="93"/>
  <c r="I139" i="93"/>
  <c r="I138" i="93"/>
  <c r="I137" i="93"/>
  <c r="I136" i="93"/>
  <c r="I135" i="93"/>
  <c r="I134" i="93"/>
  <c r="I133" i="93"/>
  <c r="I132" i="93"/>
  <c r="I131" i="93"/>
  <c r="I130" i="93"/>
  <c r="I129" i="93"/>
  <c r="I128" i="93"/>
  <c r="I127" i="93"/>
  <c r="I146" i="93" s="1"/>
  <c r="I126" i="93"/>
  <c r="I125" i="93"/>
  <c r="I124" i="93"/>
  <c r="I123" i="93"/>
  <c r="I122" i="93"/>
  <c r="I157" i="93"/>
  <c r="I156" i="93"/>
  <c r="I155" i="93"/>
  <c r="I154" i="93"/>
  <c r="I153" i="93"/>
  <c r="I152" i="93"/>
  <c r="I151" i="93"/>
  <c r="I150" i="93" s="1"/>
  <c r="I167" i="93" s="1"/>
  <c r="I166" i="93"/>
  <c r="I165" i="93"/>
  <c r="I164" i="93"/>
  <c r="I163" i="93"/>
  <c r="I162" i="93"/>
  <c r="I161" i="93"/>
  <c r="I160" i="93"/>
  <c r="I159" i="93"/>
  <c r="I166" i="92"/>
  <c r="I165" i="92"/>
  <c r="I164" i="92"/>
  <c r="I163" i="92"/>
  <c r="I162" i="92"/>
  <c r="I161" i="92"/>
  <c r="I160" i="92"/>
  <c r="I159" i="92"/>
  <c r="I157" i="92"/>
  <c r="I156" i="92"/>
  <c r="I155" i="92"/>
  <c r="I154" i="92"/>
  <c r="I150" i="92" s="1"/>
  <c r="I167" i="92" s="1"/>
  <c r="I153" i="92"/>
  <c r="I152" i="92"/>
  <c r="I151" i="92"/>
  <c r="I145" i="92"/>
  <c r="I144" i="92"/>
  <c r="I143" i="92"/>
  <c r="I142" i="92"/>
  <c r="I141" i="92"/>
  <c r="I140" i="92"/>
  <c r="I139" i="92"/>
  <c r="I138" i="92"/>
  <c r="I137" i="92"/>
  <c r="I136" i="92"/>
  <c r="I135" i="92"/>
  <c r="I134" i="92"/>
  <c r="I133" i="92"/>
  <c r="I132" i="92"/>
  <c r="I131" i="92"/>
  <c r="I130" i="92"/>
  <c r="I129" i="92"/>
  <c r="I128" i="92"/>
  <c r="I127" i="92"/>
  <c r="I126" i="92"/>
  <c r="I125" i="92"/>
  <c r="I146" i="92" s="1"/>
  <c r="I124" i="92"/>
  <c r="I123" i="92"/>
  <c r="I122" i="92"/>
  <c r="I118" i="92"/>
  <c r="I117" i="92"/>
  <c r="I116" i="92"/>
  <c r="I115" i="92"/>
  <c r="I114" i="92"/>
  <c r="I113" i="92"/>
  <c r="I112" i="92"/>
  <c r="I111" i="92"/>
  <c r="I110" i="92"/>
  <c r="I109" i="92"/>
  <c r="I108" i="92"/>
  <c r="I107" i="92"/>
  <c r="I106" i="92"/>
  <c r="I105" i="92"/>
  <c r="I104" i="92"/>
  <c r="I103" i="92"/>
  <c r="I102" i="92"/>
  <c r="I101" i="92"/>
  <c r="I100" i="92"/>
  <c r="I99" i="92"/>
  <c r="I98" i="92"/>
  <c r="I119" i="92" s="1"/>
  <c r="I97" i="92"/>
  <c r="I96" i="92"/>
  <c r="I95" i="92"/>
  <c r="I89" i="92"/>
  <c r="I88" i="92"/>
  <c r="I87" i="92"/>
  <c r="I86" i="92"/>
  <c r="I81" i="92"/>
  <c r="I80" i="92"/>
  <c r="I79" i="92"/>
  <c r="I78" i="92"/>
  <c r="I72" i="92"/>
  <c r="I71" i="92" s="1"/>
  <c r="I70" i="92"/>
  <c r="I68" i="92"/>
  <c r="I67" i="92"/>
  <c r="I66" i="92"/>
  <c r="I65" i="92"/>
  <c r="I63" i="92"/>
  <c r="I62" i="92"/>
  <c r="I61" i="92"/>
  <c r="I59" i="92"/>
  <c r="I58" i="92"/>
  <c r="I57" i="92"/>
  <c r="I56" i="92"/>
  <c r="I49" i="92" s="1"/>
  <c r="I55" i="92"/>
  <c r="I54" i="92"/>
  <c r="I53" i="92"/>
  <c r="I52" i="92"/>
  <c r="I51" i="92"/>
  <c r="I50" i="92"/>
  <c r="I48" i="92"/>
  <c r="I47" i="92"/>
  <c r="I46" i="92"/>
  <c r="I45" i="92"/>
  <c r="I44" i="92"/>
  <c r="I43" i="92"/>
  <c r="I42" i="92"/>
  <c r="I41" i="92"/>
  <c r="I40" i="92"/>
  <c r="I39" i="92"/>
  <c r="I38" i="92"/>
  <c r="I37" i="92"/>
  <c r="I36" i="92"/>
  <c r="I35" i="92"/>
  <c r="I34" i="92"/>
  <c r="I33" i="92"/>
  <c r="I32" i="92"/>
  <c r="I31" i="92"/>
  <c r="I29" i="92" s="1"/>
  <c r="I30" i="92"/>
  <c r="I28" i="92"/>
  <c r="I27" i="92"/>
  <c r="I26" i="92"/>
  <c r="I25" i="92"/>
  <c r="I24" i="92"/>
  <c r="I23" i="92"/>
  <c r="I22" i="92"/>
  <c r="I20" i="92"/>
  <c r="I19" i="92"/>
  <c r="I18" i="92"/>
  <c r="I13" i="92"/>
  <c r="I12" i="92"/>
  <c r="I11" i="92"/>
  <c r="I10" i="92"/>
  <c r="I9" i="92"/>
  <c r="I8" i="92"/>
  <c r="I7" i="92"/>
  <c r="I6" i="92"/>
  <c r="I5" i="92"/>
  <c r="I14" i="92" s="1"/>
  <c r="I158" i="93"/>
  <c r="I90" i="93"/>
  <c r="I71" i="93"/>
  <c r="I69" i="93"/>
  <c r="I64" i="93"/>
  <c r="I60" i="93"/>
  <c r="I21" i="93"/>
  <c r="I14" i="93"/>
  <c r="I158" i="92"/>
  <c r="I90" i="92"/>
  <c r="I82" i="92"/>
  <c r="I69" i="92"/>
  <c r="I64" i="92"/>
  <c r="I60" i="92"/>
  <c r="I21" i="92"/>
  <c r="I17" i="92"/>
  <c r="I166" i="90"/>
  <c r="I165" i="90"/>
  <c r="I164" i="90"/>
  <c r="I163" i="90"/>
  <c r="I162" i="90"/>
  <c r="I161" i="90"/>
  <c r="I160" i="90"/>
  <c r="I159" i="90"/>
  <c r="I158" i="90" s="1"/>
  <c r="I157" i="90"/>
  <c r="I156" i="90"/>
  <c r="I150" i="90" s="1"/>
  <c r="I167" i="90" s="1"/>
  <c r="I155" i="90"/>
  <c r="I154" i="90"/>
  <c r="I153" i="90"/>
  <c r="I152" i="90"/>
  <c r="I151" i="90"/>
  <c r="I145" i="90"/>
  <c r="I144" i="90"/>
  <c r="I143" i="90"/>
  <c r="I142" i="90"/>
  <c r="I141" i="90"/>
  <c r="I140" i="90"/>
  <c r="I139" i="90"/>
  <c r="I138" i="90"/>
  <c r="I137" i="90"/>
  <c r="I136" i="90"/>
  <c r="I135" i="90"/>
  <c r="I134" i="90"/>
  <c r="I133" i="90"/>
  <c r="I132" i="90"/>
  <c r="I131" i="90"/>
  <c r="I130" i="90"/>
  <c r="I129" i="90"/>
  <c r="I128" i="90"/>
  <c r="I127" i="90"/>
  <c r="I126" i="90"/>
  <c r="I125" i="90"/>
  <c r="I124" i="90"/>
  <c r="I123" i="90"/>
  <c r="I122" i="90"/>
  <c r="I146" i="90" s="1"/>
  <c r="I118" i="90"/>
  <c r="I117" i="90"/>
  <c r="I116" i="90"/>
  <c r="I115" i="90"/>
  <c r="I114" i="90"/>
  <c r="I113" i="90"/>
  <c r="I112" i="90"/>
  <c r="I111" i="90"/>
  <c r="I110" i="90"/>
  <c r="I109" i="90"/>
  <c r="I108" i="90"/>
  <c r="I107" i="90"/>
  <c r="I106" i="90"/>
  <c r="I105" i="90"/>
  <c r="I104" i="90"/>
  <c r="I103" i="90"/>
  <c r="I102" i="90"/>
  <c r="I101" i="90"/>
  <c r="I100" i="90"/>
  <c r="I99" i="90"/>
  <c r="I98" i="90"/>
  <c r="I97" i="90"/>
  <c r="I96" i="90"/>
  <c r="I95" i="90"/>
  <c r="I119" i="90" s="1"/>
  <c r="I147" i="90" s="1"/>
  <c r="I89" i="90"/>
  <c r="I90" i="90" s="1"/>
  <c r="I88" i="90"/>
  <c r="I87" i="90"/>
  <c r="I86" i="90"/>
  <c r="I81" i="90"/>
  <c r="I80" i="90"/>
  <c r="I79" i="90"/>
  <c r="I78" i="90"/>
  <c r="I82" i="90" s="1"/>
  <c r="I91" i="90" s="1"/>
  <c r="I72" i="90"/>
  <c r="I71" i="90"/>
  <c r="I70" i="90"/>
  <c r="I69" i="90" s="1"/>
  <c r="I68" i="90"/>
  <c r="I67" i="90"/>
  <c r="I66" i="90"/>
  <c r="I65" i="90"/>
  <c r="I64" i="90" s="1"/>
  <c r="I63" i="90"/>
  <c r="I62" i="90"/>
  <c r="I61" i="90"/>
  <c r="I60" i="90"/>
  <c r="I59" i="90"/>
  <c r="I58" i="90"/>
  <c r="I57" i="90"/>
  <c r="I56" i="90"/>
  <c r="I55" i="90"/>
  <c r="I54" i="90"/>
  <c r="I53" i="90"/>
  <c r="I52" i="90"/>
  <c r="I51" i="90"/>
  <c r="I50" i="90"/>
  <c r="I49" i="90" s="1"/>
  <c r="I48" i="90"/>
  <c r="I47" i="90"/>
  <c r="I46" i="90"/>
  <c r="I45" i="90"/>
  <c r="I44" i="90"/>
  <c r="I43" i="90"/>
  <c r="I42" i="90"/>
  <c r="I41" i="90"/>
  <c r="I40" i="90"/>
  <c r="I39" i="90"/>
  <c r="I38" i="90"/>
  <c r="I37" i="90"/>
  <c r="I36" i="90"/>
  <c r="I35" i="90"/>
  <c r="I29" i="90" s="1"/>
  <c r="I34" i="90"/>
  <c r="I33" i="90"/>
  <c r="I32" i="90"/>
  <c r="I31" i="90"/>
  <c r="I30" i="90"/>
  <c r="I28" i="90"/>
  <c r="I27" i="90"/>
  <c r="I26" i="90"/>
  <c r="I25" i="90"/>
  <c r="I24" i="90"/>
  <c r="I23" i="90"/>
  <c r="I22" i="90"/>
  <c r="I21" i="90" s="1"/>
  <c r="I20" i="90"/>
  <c r="I19" i="90"/>
  <c r="I18" i="90"/>
  <c r="I17" i="90"/>
  <c r="I73" i="90" s="1"/>
  <c r="I13" i="90"/>
  <c r="I12" i="90"/>
  <c r="I11" i="90"/>
  <c r="I10" i="90"/>
  <c r="I9" i="90"/>
  <c r="I8" i="90"/>
  <c r="I7" i="90"/>
  <c r="I6" i="90"/>
  <c r="I5" i="90"/>
  <c r="I14" i="90" s="1"/>
  <c r="I166" i="89"/>
  <c r="I165" i="89"/>
  <c r="I164" i="89"/>
  <c r="I163" i="89"/>
  <c r="I162" i="89"/>
  <c r="I161" i="89"/>
  <c r="I160" i="89"/>
  <c r="I159" i="89"/>
  <c r="I158" i="89"/>
  <c r="I157" i="89"/>
  <c r="I156" i="89"/>
  <c r="I155" i="89"/>
  <c r="I154" i="89"/>
  <c r="I153" i="89"/>
  <c r="I152" i="89"/>
  <c r="I151" i="89"/>
  <c r="I150" i="89" s="1"/>
  <c r="I167" i="89" s="1"/>
  <c r="I145" i="89"/>
  <c r="I144" i="89"/>
  <c r="I143" i="89"/>
  <c r="I142" i="89"/>
  <c r="I141" i="89"/>
  <c r="I140" i="89"/>
  <c r="I139" i="89"/>
  <c r="I138" i="89"/>
  <c r="I137" i="89"/>
  <c r="I136" i="89"/>
  <c r="I135" i="89"/>
  <c r="I134" i="89"/>
  <c r="I133" i="89"/>
  <c r="I132" i="89"/>
  <c r="I131" i="89"/>
  <c r="I130" i="89"/>
  <c r="I129" i="89"/>
  <c r="I128" i="89"/>
  <c r="I127" i="89"/>
  <c r="I126" i="89"/>
  <c r="I125" i="89"/>
  <c r="I124" i="89"/>
  <c r="I123" i="89"/>
  <c r="I122" i="89"/>
  <c r="I146" i="89" s="1"/>
  <c r="I118" i="89"/>
  <c r="I117" i="89"/>
  <c r="I116" i="89"/>
  <c r="I115" i="89"/>
  <c r="I114" i="89"/>
  <c r="I113" i="89"/>
  <c r="I112" i="89"/>
  <c r="I111" i="89"/>
  <c r="I110" i="89"/>
  <c r="I109" i="89"/>
  <c r="I108" i="89"/>
  <c r="I107" i="89"/>
  <c r="I106" i="89"/>
  <c r="I105" i="89"/>
  <c r="I104" i="89"/>
  <c r="I103" i="89"/>
  <c r="I102" i="89"/>
  <c r="I101" i="89"/>
  <c r="I100" i="89"/>
  <c r="I99" i="89"/>
  <c r="I98" i="89"/>
  <c r="I97" i="89"/>
  <c r="I96" i="89"/>
  <c r="I95" i="89"/>
  <c r="I119" i="89" s="1"/>
  <c r="I147" i="89" s="1"/>
  <c r="I89" i="89"/>
  <c r="I90" i="89" s="1"/>
  <c r="I88" i="89"/>
  <c r="I87" i="89"/>
  <c r="I86" i="89"/>
  <c r="I81" i="89"/>
  <c r="I80" i="89"/>
  <c r="I79" i="89"/>
  <c r="I78" i="89"/>
  <c r="I82" i="89" s="1"/>
  <c r="I91" i="89" s="1"/>
  <c r="I72" i="89"/>
  <c r="I71" i="89"/>
  <c r="I70" i="89"/>
  <c r="I69" i="89" s="1"/>
  <c r="I68" i="89"/>
  <c r="I67" i="89"/>
  <c r="I66" i="89"/>
  <c r="I65" i="89"/>
  <c r="I64" i="89" s="1"/>
  <c r="I63" i="89"/>
  <c r="I62" i="89"/>
  <c r="I61" i="89"/>
  <c r="I60" i="89"/>
  <c r="I59" i="89"/>
  <c r="I49" i="89" s="1"/>
  <c r="I58" i="89"/>
  <c r="I57" i="89"/>
  <c r="I56" i="89"/>
  <c r="I55" i="89"/>
  <c r="I54" i="89"/>
  <c r="I53" i="89"/>
  <c r="I52" i="89"/>
  <c r="I51" i="89"/>
  <c r="I50" i="89"/>
  <c r="I48" i="89"/>
  <c r="I47" i="89"/>
  <c r="I46" i="89"/>
  <c r="I45" i="89"/>
  <c r="I44" i="89"/>
  <c r="I43" i="89"/>
  <c r="I42" i="89"/>
  <c r="I41" i="89"/>
  <c r="I40" i="89"/>
  <c r="I39" i="89"/>
  <c r="I38" i="89"/>
  <c r="I37" i="89"/>
  <c r="I36" i="89"/>
  <c r="I35" i="89"/>
  <c r="I34" i="89"/>
  <c r="I33" i="89"/>
  <c r="I32" i="89"/>
  <c r="I31" i="89"/>
  <c r="I30" i="89"/>
  <c r="I29" i="89" s="1"/>
  <c r="I28" i="89"/>
  <c r="I27" i="89"/>
  <c r="I26" i="89"/>
  <c r="I25" i="89"/>
  <c r="I24" i="89"/>
  <c r="I23" i="89"/>
  <c r="I22" i="89"/>
  <c r="I21" i="89" s="1"/>
  <c r="I20" i="89"/>
  <c r="I19" i="89"/>
  <c r="I18" i="89"/>
  <c r="I17" i="89" s="1"/>
  <c r="I13" i="89"/>
  <c r="I12" i="89"/>
  <c r="I11" i="89"/>
  <c r="I10" i="89"/>
  <c r="I9" i="89"/>
  <c r="I8" i="89"/>
  <c r="I7" i="89"/>
  <c r="I6" i="89"/>
  <c r="I5" i="89"/>
  <c r="I14" i="89" s="1"/>
  <c r="I166" i="88"/>
  <c r="I165" i="88"/>
  <c r="I164" i="88"/>
  <c r="I163" i="88"/>
  <c r="I162" i="88"/>
  <c r="I161" i="88"/>
  <c r="I160" i="88"/>
  <c r="I159" i="88"/>
  <c r="I158" i="88"/>
  <c r="I157" i="88"/>
  <c r="I156" i="88"/>
  <c r="I155" i="88"/>
  <c r="I154" i="88"/>
  <c r="I153" i="88"/>
  <c r="I152" i="88"/>
  <c r="I151" i="88"/>
  <c r="I150" i="88" s="1"/>
  <c r="I167" i="88" s="1"/>
  <c r="I145" i="88"/>
  <c r="I144" i="88"/>
  <c r="I143" i="88"/>
  <c r="I142" i="88"/>
  <c r="I141" i="88"/>
  <c r="I140" i="88"/>
  <c r="I139" i="88"/>
  <c r="I138" i="88"/>
  <c r="I137" i="88"/>
  <c r="I136" i="88"/>
  <c r="I135" i="88"/>
  <c r="I134" i="88"/>
  <c r="I133" i="88"/>
  <c r="I132" i="88"/>
  <c r="I131" i="88"/>
  <c r="I130" i="88"/>
  <c r="I129" i="88"/>
  <c r="I128" i="88"/>
  <c r="I127" i="88"/>
  <c r="I126" i="88"/>
  <c r="I125" i="88"/>
  <c r="I124" i="88"/>
  <c r="I123" i="88"/>
  <c r="I122" i="88"/>
  <c r="I146" i="88" s="1"/>
  <c r="I118" i="88"/>
  <c r="I117" i="88"/>
  <c r="I116" i="88"/>
  <c r="I115" i="88"/>
  <c r="I114" i="88"/>
  <c r="I113" i="88"/>
  <c r="I112" i="88"/>
  <c r="I111" i="88"/>
  <c r="I110" i="88"/>
  <c r="I109" i="88"/>
  <c r="I108" i="88"/>
  <c r="I107" i="88"/>
  <c r="I106" i="88"/>
  <c r="I105" i="88"/>
  <c r="I104" i="88"/>
  <c r="I103" i="88"/>
  <c r="I102" i="88"/>
  <c r="I101" i="88"/>
  <c r="I100" i="88"/>
  <c r="I99" i="88"/>
  <c r="I98" i="88"/>
  <c r="I97" i="88"/>
  <c r="I96" i="88"/>
  <c r="I95" i="88"/>
  <c r="I119" i="88" s="1"/>
  <c r="I147" i="88" s="1"/>
  <c r="I89" i="88"/>
  <c r="I88" i="88"/>
  <c r="I87" i="88"/>
  <c r="I86" i="88"/>
  <c r="I90" i="88" s="1"/>
  <c r="I81" i="88"/>
  <c r="I80" i="88"/>
  <c r="I79" i="88"/>
  <c r="I78" i="88"/>
  <c r="I82" i="88" s="1"/>
  <c r="I91" i="88" s="1"/>
  <c r="I72" i="88"/>
  <c r="I71" i="88"/>
  <c r="I70" i="88"/>
  <c r="I69" i="88"/>
  <c r="I68" i="88"/>
  <c r="I67" i="88"/>
  <c r="I66" i="88"/>
  <c r="I65" i="88"/>
  <c r="I64" i="88"/>
  <c r="I63" i="88"/>
  <c r="I62" i="88"/>
  <c r="I61" i="88"/>
  <c r="I60" i="88" s="1"/>
  <c r="I59" i="88"/>
  <c r="I49" i="88" s="1"/>
  <c r="I58" i="88"/>
  <c r="I57" i="88"/>
  <c r="I56" i="88"/>
  <c r="I55" i="88"/>
  <c r="I54" i="88"/>
  <c r="I53" i="88"/>
  <c r="I52" i="88"/>
  <c r="I51" i="88"/>
  <c r="I50" i="88"/>
  <c r="I48" i="88"/>
  <c r="I47" i="88"/>
  <c r="I46" i="88"/>
  <c r="I45" i="88"/>
  <c r="I44" i="88"/>
  <c r="I43" i="88"/>
  <c r="I42" i="88"/>
  <c r="I41" i="88"/>
  <c r="I40" i="88"/>
  <c r="I39" i="88"/>
  <c r="I38" i="88"/>
  <c r="I37" i="88"/>
  <c r="I36" i="88"/>
  <c r="I35" i="88"/>
  <c r="I34" i="88"/>
  <c r="I33" i="88"/>
  <c r="I32" i="88"/>
  <c r="I31" i="88"/>
  <c r="I30" i="88"/>
  <c r="I29" i="88" s="1"/>
  <c r="I28" i="88"/>
  <c r="I27" i="88"/>
  <c r="I26" i="88"/>
  <c r="I25" i="88"/>
  <c r="I24" i="88"/>
  <c r="I23" i="88"/>
  <c r="I21" i="88" s="1"/>
  <c r="I22" i="88"/>
  <c r="I20" i="88"/>
  <c r="I19" i="88"/>
  <c r="I18" i="88"/>
  <c r="I17" i="88" s="1"/>
  <c r="I13" i="88"/>
  <c r="I12" i="88"/>
  <c r="I11" i="88"/>
  <c r="I10" i="88"/>
  <c r="I9" i="88"/>
  <c r="I8" i="88"/>
  <c r="I7" i="88"/>
  <c r="I14" i="88" s="1"/>
  <c r="I6" i="88"/>
  <c r="I5" i="88"/>
  <c r="I166" i="87"/>
  <c r="I165" i="87"/>
  <c r="I164" i="87"/>
  <c r="I163" i="87"/>
  <c r="I162" i="87"/>
  <c r="I161" i="87"/>
  <c r="I160" i="87"/>
  <c r="I159" i="87"/>
  <c r="I158" i="87"/>
  <c r="I157" i="87"/>
  <c r="I156" i="87"/>
  <c r="I155" i="87"/>
  <c r="I154" i="87"/>
  <c r="I153" i="87"/>
  <c r="I152" i="87"/>
  <c r="I151" i="87"/>
  <c r="I150" i="87" s="1"/>
  <c r="I167" i="87" s="1"/>
  <c r="I145" i="87"/>
  <c r="I144" i="87"/>
  <c r="I143" i="87"/>
  <c r="I142" i="87"/>
  <c r="I141" i="87"/>
  <c r="I140" i="87"/>
  <c r="I139" i="87"/>
  <c r="I138" i="87"/>
  <c r="I137" i="87"/>
  <c r="I136" i="87"/>
  <c r="I135" i="87"/>
  <c r="I134" i="87"/>
  <c r="I133" i="87"/>
  <c r="I132" i="87"/>
  <c r="I131" i="87"/>
  <c r="I130" i="87"/>
  <c r="I129" i="87"/>
  <c r="I128" i="87"/>
  <c r="I127" i="87"/>
  <c r="I126" i="87"/>
  <c r="I125" i="87"/>
  <c r="I124" i="87"/>
  <c r="I123" i="87"/>
  <c r="I122" i="87"/>
  <c r="I146" i="87" s="1"/>
  <c r="I118" i="87"/>
  <c r="I117" i="87"/>
  <c r="I116" i="87"/>
  <c r="I115" i="87"/>
  <c r="I114" i="87"/>
  <c r="I113" i="87"/>
  <c r="I112" i="87"/>
  <c r="I111" i="87"/>
  <c r="I110" i="87"/>
  <c r="I109" i="87"/>
  <c r="I108" i="87"/>
  <c r="I107" i="87"/>
  <c r="I106" i="87"/>
  <c r="I105" i="87"/>
  <c r="I104" i="87"/>
  <c r="I103" i="87"/>
  <c r="I102" i="87"/>
  <c r="I101" i="87"/>
  <c r="I100" i="87"/>
  <c r="I99" i="87"/>
  <c r="I98" i="87"/>
  <c r="I97" i="87"/>
  <c r="I96" i="87"/>
  <c r="I95" i="87"/>
  <c r="I119" i="87" s="1"/>
  <c r="I147" i="87" s="1"/>
  <c r="I89" i="87"/>
  <c r="I88" i="87"/>
  <c r="I87" i="87"/>
  <c r="I86" i="87"/>
  <c r="I90" i="87" s="1"/>
  <c r="I81" i="87"/>
  <c r="I80" i="87"/>
  <c r="I79" i="87"/>
  <c r="I78" i="87"/>
  <c r="I82" i="87" s="1"/>
  <c r="I91" i="87" s="1"/>
  <c r="I72" i="87"/>
  <c r="I71" i="87"/>
  <c r="I70" i="87"/>
  <c r="I69" i="87"/>
  <c r="I68" i="87"/>
  <c r="I67" i="87"/>
  <c r="I66" i="87"/>
  <c r="I65" i="87"/>
  <c r="I64" i="87" s="1"/>
  <c r="I63" i="87"/>
  <c r="I62" i="87"/>
  <c r="I61" i="87"/>
  <c r="I60" i="87" s="1"/>
  <c r="I59" i="87"/>
  <c r="I49" i="87" s="1"/>
  <c r="I58" i="87"/>
  <c r="I57" i="87"/>
  <c r="I56" i="87"/>
  <c r="I55" i="87"/>
  <c r="I54" i="87"/>
  <c r="I53" i="87"/>
  <c r="I52" i="87"/>
  <c r="I51" i="87"/>
  <c r="I50" i="87"/>
  <c r="I48" i="87"/>
  <c r="I47" i="87"/>
  <c r="I46" i="87"/>
  <c r="I45" i="87"/>
  <c r="I44" i="87"/>
  <c r="I43" i="87"/>
  <c r="I42" i="87"/>
  <c r="I41" i="87"/>
  <c r="I40" i="87"/>
  <c r="I39" i="87"/>
  <c r="I38" i="87"/>
  <c r="I37" i="87"/>
  <c r="I36" i="87"/>
  <c r="I35" i="87"/>
  <c r="I34" i="87"/>
  <c r="I33" i="87"/>
  <c r="I32" i="87"/>
  <c r="I31" i="87"/>
  <c r="I30" i="87"/>
  <c r="I29" i="87" s="1"/>
  <c r="I28" i="87"/>
  <c r="I27" i="87"/>
  <c r="I26" i="87"/>
  <c r="I25" i="87"/>
  <c r="I24" i="87"/>
  <c r="I23" i="87"/>
  <c r="I22" i="87"/>
  <c r="I21" i="87" s="1"/>
  <c r="I20" i="87"/>
  <c r="I19" i="87"/>
  <c r="I18" i="87"/>
  <c r="I17" i="87" s="1"/>
  <c r="I13" i="87"/>
  <c r="I12" i="87"/>
  <c r="I11" i="87"/>
  <c r="I10" i="87"/>
  <c r="I9" i="87"/>
  <c r="I8" i="87"/>
  <c r="I7" i="87"/>
  <c r="I6" i="87"/>
  <c r="I5" i="87"/>
  <c r="I14" i="87" s="1"/>
  <c r="I166" i="86"/>
  <c r="I165" i="86"/>
  <c r="I164" i="86"/>
  <c r="I163" i="86"/>
  <c r="I162" i="86"/>
  <c r="I161" i="86"/>
  <c r="I160" i="86"/>
  <c r="I159" i="86"/>
  <c r="I158" i="86" s="1"/>
  <c r="I157" i="86"/>
  <c r="I156" i="86"/>
  <c r="I155" i="86"/>
  <c r="I154" i="86"/>
  <c r="I153" i="86"/>
  <c r="I152" i="86"/>
  <c r="I151" i="86"/>
  <c r="I150" i="86" s="1"/>
  <c r="I145" i="86"/>
  <c r="I144" i="86"/>
  <c r="I143" i="86"/>
  <c r="I142" i="86"/>
  <c r="I141" i="86"/>
  <c r="I140" i="86"/>
  <c r="I139" i="86"/>
  <c r="I138" i="86"/>
  <c r="I137" i="86"/>
  <c r="I136" i="86"/>
  <c r="I135" i="86"/>
  <c r="I134" i="86"/>
  <c r="I133" i="86"/>
  <c r="I132" i="86"/>
  <c r="I131" i="86"/>
  <c r="I130" i="86"/>
  <c r="I129" i="86"/>
  <c r="I128" i="86"/>
  <c r="I127" i="86"/>
  <c r="I126" i="86"/>
  <c r="I125" i="86"/>
  <c r="I124" i="86"/>
  <c r="I123" i="86"/>
  <c r="I122" i="86"/>
  <c r="I146" i="86" s="1"/>
  <c r="I118" i="86"/>
  <c r="I117" i="86"/>
  <c r="I116" i="86"/>
  <c r="I115" i="86"/>
  <c r="I114" i="86"/>
  <c r="I113" i="86"/>
  <c r="I112" i="86"/>
  <c r="I111" i="86"/>
  <c r="I110" i="86"/>
  <c r="I109" i="86"/>
  <c r="I108" i="86"/>
  <c r="I107" i="86"/>
  <c r="I106" i="86"/>
  <c r="I105" i="86"/>
  <c r="I104" i="86"/>
  <c r="I103" i="86"/>
  <c r="I102" i="86"/>
  <c r="I101" i="86"/>
  <c r="I100" i="86"/>
  <c r="I99" i="86"/>
  <c r="I98" i="86"/>
  <c r="I97" i="86"/>
  <c r="I96" i="86"/>
  <c r="I95" i="86"/>
  <c r="I119" i="86" s="1"/>
  <c r="I147" i="86" s="1"/>
  <c r="I89" i="86"/>
  <c r="I88" i="86"/>
  <c r="I87" i="86"/>
  <c r="I86" i="86"/>
  <c r="I90" i="86" s="1"/>
  <c r="I81" i="86"/>
  <c r="I80" i="86"/>
  <c r="I79" i="86"/>
  <c r="I78" i="86"/>
  <c r="I82" i="86" s="1"/>
  <c r="I91" i="86" s="1"/>
  <c r="I72" i="86"/>
  <c r="I71" i="86"/>
  <c r="I70" i="86"/>
  <c r="I69" i="86"/>
  <c r="I68" i="86"/>
  <c r="I67" i="86"/>
  <c r="I66" i="86"/>
  <c r="I65" i="86"/>
  <c r="I64" i="86" s="1"/>
  <c r="I63" i="86"/>
  <c r="I62" i="86"/>
  <c r="I61" i="86"/>
  <c r="I60" i="86" s="1"/>
  <c r="I59" i="86"/>
  <c r="I58" i="86"/>
  <c r="I57" i="86"/>
  <c r="I56" i="86"/>
  <c r="I55" i="86"/>
  <c r="I54" i="86"/>
  <c r="I53" i="86"/>
  <c r="I52" i="86"/>
  <c r="I51" i="86"/>
  <c r="I50" i="86"/>
  <c r="I49" i="86" s="1"/>
  <c r="I48" i="86"/>
  <c r="I47" i="86"/>
  <c r="I46" i="86"/>
  <c r="I45" i="86"/>
  <c r="I44" i="86"/>
  <c r="I43" i="86"/>
  <c r="I42" i="86"/>
  <c r="I41" i="86"/>
  <c r="I40" i="86"/>
  <c r="I39" i="86"/>
  <c r="I38" i="86"/>
  <c r="I37" i="86"/>
  <c r="I36" i="86"/>
  <c r="I35" i="86"/>
  <c r="I34" i="86"/>
  <c r="I33" i="86"/>
  <c r="I32" i="86"/>
  <c r="I31" i="86"/>
  <c r="I30" i="86"/>
  <c r="I29" i="86" s="1"/>
  <c r="I28" i="86"/>
  <c r="I27" i="86"/>
  <c r="I26" i="86"/>
  <c r="I25" i="86"/>
  <c r="I24" i="86"/>
  <c r="I23" i="86"/>
  <c r="I21" i="86" s="1"/>
  <c r="I22" i="86"/>
  <c r="I20" i="86"/>
  <c r="I19" i="86"/>
  <c r="I18" i="86"/>
  <c r="I17" i="86" s="1"/>
  <c r="I13" i="86"/>
  <c r="I12" i="86"/>
  <c r="I11" i="86"/>
  <c r="I10" i="86"/>
  <c r="I9" i="86"/>
  <c r="I8" i="86"/>
  <c r="I7" i="86"/>
  <c r="I6" i="86"/>
  <c r="I5" i="86"/>
  <c r="I14" i="86" s="1"/>
  <c r="I166" i="85"/>
  <c r="I165" i="85"/>
  <c r="I164" i="85"/>
  <c r="I163" i="85"/>
  <c r="I162" i="85"/>
  <c r="I161" i="85"/>
  <c r="I160" i="85"/>
  <c r="I159" i="85"/>
  <c r="I158" i="85"/>
  <c r="I157" i="85"/>
  <c r="I156" i="85"/>
  <c r="I155" i="85"/>
  <c r="I154" i="85"/>
  <c r="I153" i="85"/>
  <c r="I152" i="85"/>
  <c r="I151" i="85"/>
  <c r="I150" i="85" s="1"/>
  <c r="I167" i="85" s="1"/>
  <c r="I145" i="85"/>
  <c r="I144" i="85"/>
  <c r="I143" i="85"/>
  <c r="I142" i="85"/>
  <c r="I141" i="85"/>
  <c r="I140" i="85"/>
  <c r="I139" i="85"/>
  <c r="I138" i="85"/>
  <c r="I137" i="85"/>
  <c r="I136" i="85"/>
  <c r="I135" i="85"/>
  <c r="I134" i="85"/>
  <c r="I133" i="85"/>
  <c r="I132" i="85"/>
  <c r="I131" i="85"/>
  <c r="I130" i="85"/>
  <c r="I129" i="85"/>
  <c r="I128" i="85"/>
  <c r="I127" i="85"/>
  <c r="I126" i="85"/>
  <c r="I125" i="85"/>
  <c r="I124" i="85"/>
  <c r="I123" i="85"/>
  <c r="I122" i="85"/>
  <c r="I146" i="85" s="1"/>
  <c r="I118" i="85"/>
  <c r="I117" i="85"/>
  <c r="I116" i="85"/>
  <c r="I115" i="85"/>
  <c r="I114" i="85"/>
  <c r="I113" i="85"/>
  <c r="I112" i="85"/>
  <c r="I111" i="85"/>
  <c r="I110" i="85"/>
  <c r="I109" i="85"/>
  <c r="I108" i="85"/>
  <c r="I107" i="85"/>
  <c r="I106" i="85"/>
  <c r="I105" i="85"/>
  <c r="I104" i="85"/>
  <c r="I103" i="85"/>
  <c r="I102" i="85"/>
  <c r="I101" i="85"/>
  <c r="I100" i="85"/>
  <c r="I99" i="85"/>
  <c r="I98" i="85"/>
  <c r="I97" i="85"/>
  <c r="I96" i="85"/>
  <c r="I95" i="85"/>
  <c r="I119" i="85" s="1"/>
  <c r="I147" i="85" s="1"/>
  <c r="I89" i="85"/>
  <c r="I88" i="85"/>
  <c r="I87" i="85"/>
  <c r="I86" i="85"/>
  <c r="I90" i="85" s="1"/>
  <c r="I81" i="85"/>
  <c r="I80" i="85"/>
  <c r="I79" i="85"/>
  <c r="I78" i="85"/>
  <c r="I82" i="85" s="1"/>
  <c r="I91" i="85" s="1"/>
  <c r="I72" i="85"/>
  <c r="I71" i="85"/>
  <c r="I70" i="85"/>
  <c r="I69" i="85" s="1"/>
  <c r="I68" i="85"/>
  <c r="I67" i="85"/>
  <c r="I66" i="85"/>
  <c r="I65" i="85"/>
  <c r="I64" i="85" s="1"/>
  <c r="I63" i="85"/>
  <c r="I62" i="85"/>
  <c r="I61" i="85"/>
  <c r="I60" i="85" s="1"/>
  <c r="I59" i="85"/>
  <c r="I49" i="85" s="1"/>
  <c r="I58" i="85"/>
  <c r="I57" i="85"/>
  <c r="I56" i="85"/>
  <c r="I55" i="85"/>
  <c r="I54" i="85"/>
  <c r="I53" i="85"/>
  <c r="I52" i="85"/>
  <c r="I51" i="85"/>
  <c r="I50" i="85"/>
  <c r="I48" i="85"/>
  <c r="I47" i="85"/>
  <c r="I46" i="85"/>
  <c r="I45" i="85"/>
  <c r="I44" i="85"/>
  <c r="I43" i="85"/>
  <c r="I42" i="85"/>
  <c r="I41" i="85"/>
  <c r="I40" i="85"/>
  <c r="I39" i="85"/>
  <c r="I38" i="85"/>
  <c r="I37" i="85"/>
  <c r="I36" i="85"/>
  <c r="I35" i="85"/>
  <c r="I34" i="85"/>
  <c r="I33" i="85"/>
  <c r="I32" i="85"/>
  <c r="I31" i="85"/>
  <c r="I30" i="85"/>
  <c r="I29" i="85" s="1"/>
  <c r="I28" i="85"/>
  <c r="I27" i="85"/>
  <c r="I26" i="85"/>
  <c r="I25" i="85"/>
  <c r="I24" i="85"/>
  <c r="I23" i="85"/>
  <c r="I22" i="85"/>
  <c r="I21" i="85" s="1"/>
  <c r="I20" i="85"/>
  <c r="I19" i="85"/>
  <c r="I18" i="85"/>
  <c r="I17" i="85" s="1"/>
  <c r="I13" i="85"/>
  <c r="I12" i="85"/>
  <c r="I11" i="85"/>
  <c r="I10" i="85"/>
  <c r="I9" i="85"/>
  <c r="I8" i="85"/>
  <c r="I7" i="85"/>
  <c r="I6" i="85"/>
  <c r="I5" i="85"/>
  <c r="I14" i="85" s="1"/>
  <c r="I166" i="84"/>
  <c r="I165" i="84"/>
  <c r="I164" i="84"/>
  <c r="I163" i="84"/>
  <c r="I162" i="84"/>
  <c r="I161" i="84"/>
  <c r="I160" i="84"/>
  <c r="I159" i="84"/>
  <c r="I158" i="84"/>
  <c r="I157" i="84"/>
  <c r="I156" i="84"/>
  <c r="I155" i="84"/>
  <c r="I154" i="84"/>
  <c r="I153" i="84"/>
  <c r="I152" i="84"/>
  <c r="I151" i="84"/>
  <c r="I150" i="84" s="1"/>
  <c r="I167" i="84" s="1"/>
  <c r="I145" i="84"/>
  <c r="I144" i="84"/>
  <c r="I143" i="84"/>
  <c r="I142" i="84"/>
  <c r="I141" i="84"/>
  <c r="I140" i="84"/>
  <c r="I139" i="84"/>
  <c r="I138" i="84"/>
  <c r="I137" i="84"/>
  <c r="I136" i="84"/>
  <c r="I135" i="84"/>
  <c r="I134" i="84"/>
  <c r="I133" i="84"/>
  <c r="I132" i="84"/>
  <c r="I131" i="84"/>
  <c r="I130" i="84"/>
  <c r="I129" i="84"/>
  <c r="I128" i="84"/>
  <c r="I127" i="84"/>
  <c r="I126" i="84"/>
  <c r="I125" i="84"/>
  <c r="I124" i="84"/>
  <c r="I123" i="84"/>
  <c r="I122" i="84"/>
  <c r="I146" i="84" s="1"/>
  <c r="I118" i="84"/>
  <c r="I117" i="84"/>
  <c r="I116" i="84"/>
  <c r="I115" i="84"/>
  <c r="I114" i="84"/>
  <c r="I113" i="84"/>
  <c r="I112" i="84"/>
  <c r="I111" i="84"/>
  <c r="I110" i="84"/>
  <c r="I109" i="84"/>
  <c r="I108" i="84"/>
  <c r="I107" i="84"/>
  <c r="I106" i="84"/>
  <c r="I105" i="84"/>
  <c r="I104" i="84"/>
  <c r="I103" i="84"/>
  <c r="I102" i="84"/>
  <c r="I101" i="84"/>
  <c r="I100" i="84"/>
  <c r="I99" i="84"/>
  <c r="I98" i="84"/>
  <c r="I97" i="84"/>
  <c r="I96" i="84"/>
  <c r="I95" i="84"/>
  <c r="I119" i="84" s="1"/>
  <c r="I147" i="84" s="1"/>
  <c r="I89" i="84"/>
  <c r="I88" i="84"/>
  <c r="I87" i="84"/>
  <c r="I86" i="84"/>
  <c r="I90" i="84" s="1"/>
  <c r="I81" i="84"/>
  <c r="I80" i="84"/>
  <c r="I79" i="84"/>
  <c r="I78" i="84"/>
  <c r="I82" i="84" s="1"/>
  <c r="I91" i="84" s="1"/>
  <c r="I72" i="84"/>
  <c r="I71" i="84"/>
  <c r="I70" i="84"/>
  <c r="I69" i="84" s="1"/>
  <c r="I68" i="84"/>
  <c r="I67" i="84"/>
  <c r="I66" i="84"/>
  <c r="I65" i="84"/>
  <c r="I64" i="84" s="1"/>
  <c r="I63" i="84"/>
  <c r="I62" i="84"/>
  <c r="I61" i="84"/>
  <c r="I60" i="84" s="1"/>
  <c r="I59" i="84"/>
  <c r="I49" i="84" s="1"/>
  <c r="I58" i="84"/>
  <c r="I57" i="84"/>
  <c r="I56" i="84"/>
  <c r="I55" i="84"/>
  <c r="I54" i="84"/>
  <c r="I53" i="84"/>
  <c r="I52" i="84"/>
  <c r="I51" i="84"/>
  <c r="I50" i="84"/>
  <c r="I48" i="84"/>
  <c r="I47" i="84"/>
  <c r="I46" i="84"/>
  <c r="I45" i="84"/>
  <c r="I44" i="84"/>
  <c r="I43" i="84"/>
  <c r="I42" i="84"/>
  <c r="I41" i="84"/>
  <c r="I40" i="84"/>
  <c r="I39" i="84"/>
  <c r="I38" i="84"/>
  <c r="I37" i="84"/>
  <c r="I36" i="84"/>
  <c r="I35" i="84"/>
  <c r="I34" i="84"/>
  <c r="I33" i="84"/>
  <c r="I32" i="84"/>
  <c r="I31" i="84"/>
  <c r="I30" i="84"/>
  <c r="I29" i="84" s="1"/>
  <c r="I28" i="84"/>
  <c r="I27" i="84"/>
  <c r="I26" i="84"/>
  <c r="I25" i="84"/>
  <c r="I24" i="84"/>
  <c r="I23" i="84"/>
  <c r="I22" i="84"/>
  <c r="I21" i="84" s="1"/>
  <c r="I20" i="84"/>
  <c r="I19" i="84"/>
  <c r="I18" i="84"/>
  <c r="I17" i="84" s="1"/>
  <c r="I13" i="84"/>
  <c r="I12" i="84"/>
  <c r="I11" i="84"/>
  <c r="I10" i="84"/>
  <c r="I9" i="84"/>
  <c r="I8" i="84"/>
  <c r="I7" i="84"/>
  <c r="I6" i="84"/>
  <c r="I5" i="84"/>
  <c r="I14" i="84" s="1"/>
  <c r="I166" i="83"/>
  <c r="I165" i="83"/>
  <c r="I164" i="83"/>
  <c r="I163" i="83"/>
  <c r="I162" i="83"/>
  <c r="I161" i="83"/>
  <c r="I160" i="83"/>
  <c r="I159" i="83"/>
  <c r="I158" i="83"/>
  <c r="I157" i="83"/>
  <c r="I156" i="83"/>
  <c r="I155" i="83"/>
  <c r="I154" i="83"/>
  <c r="I153" i="83"/>
  <c r="I152" i="83"/>
  <c r="I151" i="83"/>
  <c r="I150" i="83" s="1"/>
  <c r="I167" i="83" s="1"/>
  <c r="I145" i="83"/>
  <c r="I144" i="83"/>
  <c r="I143" i="83"/>
  <c r="I142" i="83"/>
  <c r="I141" i="83"/>
  <c r="I140" i="83"/>
  <c r="I139" i="83"/>
  <c r="I138" i="83"/>
  <c r="I137" i="83"/>
  <c r="I136" i="83"/>
  <c r="I135" i="83"/>
  <c r="I134" i="83"/>
  <c r="I133" i="83"/>
  <c r="I132" i="83"/>
  <c r="I131" i="83"/>
  <c r="I130" i="83"/>
  <c r="I129" i="83"/>
  <c r="I128" i="83"/>
  <c r="I127" i="83"/>
  <c r="I126" i="83"/>
  <c r="I125" i="83"/>
  <c r="I124" i="83"/>
  <c r="I123" i="83"/>
  <c r="I122" i="83"/>
  <c r="I146" i="83" s="1"/>
  <c r="I118" i="83"/>
  <c r="I117" i="83"/>
  <c r="I116" i="83"/>
  <c r="I115" i="83"/>
  <c r="I114" i="83"/>
  <c r="I113" i="83"/>
  <c r="I112" i="83"/>
  <c r="I111" i="83"/>
  <c r="I110" i="83"/>
  <c r="I109" i="83"/>
  <c r="I108" i="83"/>
  <c r="I107" i="83"/>
  <c r="I106" i="83"/>
  <c r="I105" i="83"/>
  <c r="I104" i="83"/>
  <c r="I103" i="83"/>
  <c r="I102" i="83"/>
  <c r="I101" i="83"/>
  <c r="I100" i="83"/>
  <c r="I99" i="83"/>
  <c r="I98" i="83"/>
  <c r="I97" i="83"/>
  <c r="I96" i="83"/>
  <c r="I95" i="83"/>
  <c r="I119" i="83" s="1"/>
  <c r="I147" i="83" s="1"/>
  <c r="I89" i="83"/>
  <c r="I88" i="83"/>
  <c r="I87" i="83"/>
  <c r="I86" i="83"/>
  <c r="I90" i="83" s="1"/>
  <c r="I81" i="83"/>
  <c r="I80" i="83"/>
  <c r="I79" i="83"/>
  <c r="I78" i="83"/>
  <c r="I82" i="83" s="1"/>
  <c r="I91" i="83" s="1"/>
  <c r="I72" i="83"/>
  <c r="I71" i="83"/>
  <c r="I70" i="83"/>
  <c r="I69" i="83"/>
  <c r="I68" i="83"/>
  <c r="I67" i="83"/>
  <c r="I66" i="83"/>
  <c r="I65" i="83"/>
  <c r="I64" i="83" s="1"/>
  <c r="I63" i="83"/>
  <c r="I62" i="83"/>
  <c r="I61" i="83"/>
  <c r="I60" i="83" s="1"/>
  <c r="I59" i="83"/>
  <c r="I49" i="83" s="1"/>
  <c r="I58" i="83"/>
  <c r="I57" i="83"/>
  <c r="I56" i="83"/>
  <c r="I55" i="83"/>
  <c r="I54" i="83"/>
  <c r="I53" i="83"/>
  <c r="I52" i="83"/>
  <c r="I51" i="83"/>
  <c r="I50" i="83"/>
  <c r="I48" i="83"/>
  <c r="I47" i="83"/>
  <c r="I46" i="83"/>
  <c r="I45" i="83"/>
  <c r="I44" i="83"/>
  <c r="I43" i="83"/>
  <c r="I42" i="83"/>
  <c r="I41" i="83"/>
  <c r="I40" i="83"/>
  <c r="I39" i="83"/>
  <c r="I38" i="83"/>
  <c r="I37" i="83"/>
  <c r="I36" i="83"/>
  <c r="I35" i="83"/>
  <c r="I29" i="83" s="1"/>
  <c r="I34" i="83"/>
  <c r="I33" i="83"/>
  <c r="I32" i="83"/>
  <c r="I31" i="83"/>
  <c r="I30" i="83"/>
  <c r="I28" i="83"/>
  <c r="I27" i="83"/>
  <c r="I26" i="83"/>
  <c r="I25" i="83"/>
  <c r="I24" i="83"/>
  <c r="I23" i="83"/>
  <c r="I22" i="83"/>
  <c r="I21" i="83" s="1"/>
  <c r="I20" i="83"/>
  <c r="I19" i="83"/>
  <c r="I17" i="83" s="1"/>
  <c r="I18" i="83"/>
  <c r="I13" i="83"/>
  <c r="I12" i="83"/>
  <c r="I11" i="83"/>
  <c r="I10" i="83"/>
  <c r="I9" i="83"/>
  <c r="I8" i="83"/>
  <c r="I7" i="83"/>
  <c r="I6" i="83"/>
  <c r="I5" i="83"/>
  <c r="I14" i="83" s="1"/>
  <c r="I166" i="31"/>
  <c r="I165" i="31"/>
  <c r="I164" i="31"/>
  <c r="I163" i="31"/>
  <c r="I162" i="31"/>
  <c r="I161" i="31"/>
  <c r="I160" i="31"/>
  <c r="I159" i="31"/>
  <c r="I157" i="31"/>
  <c r="I156" i="31"/>
  <c r="I155" i="31"/>
  <c r="I154" i="31"/>
  <c r="I153" i="31"/>
  <c r="I152" i="31"/>
  <c r="I151" i="31"/>
  <c r="I145" i="31"/>
  <c r="I144" i="31"/>
  <c r="I143" i="31"/>
  <c r="I142" i="31"/>
  <c r="I141" i="31"/>
  <c r="I140" i="31"/>
  <c r="I139" i="31"/>
  <c r="I138" i="31"/>
  <c r="I137" i="31"/>
  <c r="I136" i="31"/>
  <c r="I135" i="31"/>
  <c r="I134" i="31"/>
  <c r="I133" i="31"/>
  <c r="I132" i="31"/>
  <c r="I131" i="31"/>
  <c r="I130" i="31"/>
  <c r="I129" i="31"/>
  <c r="I128" i="31"/>
  <c r="I127" i="31"/>
  <c r="I126" i="31"/>
  <c r="I125" i="31"/>
  <c r="I124" i="31"/>
  <c r="I123" i="31"/>
  <c r="I122" i="31"/>
  <c r="I89" i="31"/>
  <c r="I88" i="31"/>
  <c r="I87" i="31"/>
  <c r="I86" i="31"/>
  <c r="I72" i="31"/>
  <c r="I70" i="31"/>
  <c r="I68" i="31"/>
  <c r="I67" i="31"/>
  <c r="I66" i="31"/>
  <c r="I65" i="31"/>
  <c r="I63" i="31"/>
  <c r="I62" i="31"/>
  <c r="I61" i="31"/>
  <c r="I59" i="31"/>
  <c r="I58" i="31"/>
  <c r="I57" i="31"/>
  <c r="I56" i="31"/>
  <c r="I55" i="31"/>
  <c r="I54" i="31"/>
  <c r="I53" i="31"/>
  <c r="I52" i="31"/>
  <c r="I51" i="31"/>
  <c r="I50" i="31"/>
  <c r="I48" i="31"/>
  <c r="I47" i="31"/>
  <c r="I46" i="31"/>
  <c r="I45" i="31"/>
  <c r="I44" i="31"/>
  <c r="I43" i="31"/>
  <c r="I42" i="31"/>
  <c r="I41" i="31"/>
  <c r="I40" i="31"/>
  <c r="I39" i="31"/>
  <c r="I38" i="31"/>
  <c r="I37" i="31"/>
  <c r="I36" i="31"/>
  <c r="I35" i="31"/>
  <c r="I34" i="31"/>
  <c r="I33" i="31"/>
  <c r="I32" i="31"/>
  <c r="I31" i="31"/>
  <c r="I30" i="31"/>
  <c r="I28" i="31"/>
  <c r="I27" i="31"/>
  <c r="I26" i="31"/>
  <c r="I25" i="31"/>
  <c r="I24" i="31"/>
  <c r="I23" i="31"/>
  <c r="I22" i="31"/>
  <c r="I20" i="31"/>
  <c r="I19" i="31"/>
  <c r="I18" i="31"/>
  <c r="I118" i="31"/>
  <c r="I117" i="31"/>
  <c r="I116" i="31"/>
  <c r="I115" i="31"/>
  <c r="I114" i="31"/>
  <c r="I113" i="31"/>
  <c r="I112" i="31"/>
  <c r="I111" i="31"/>
  <c r="I110" i="31"/>
  <c r="I109" i="31"/>
  <c r="I108" i="31"/>
  <c r="I107" i="31"/>
  <c r="I106" i="31"/>
  <c r="I105" i="31"/>
  <c r="I104" i="31"/>
  <c r="I103" i="31"/>
  <c r="I102" i="31"/>
  <c r="I101" i="31"/>
  <c r="I100" i="31"/>
  <c r="I99" i="31"/>
  <c r="I98" i="31"/>
  <c r="I97" i="31"/>
  <c r="I96" i="31"/>
  <c r="I95" i="31"/>
  <c r="I81" i="31"/>
  <c r="I80" i="31"/>
  <c r="I79" i="31"/>
  <c r="I78" i="31"/>
  <c r="I13" i="31"/>
  <c r="I12" i="31"/>
  <c r="I11" i="31"/>
  <c r="I10" i="31"/>
  <c r="I9" i="31"/>
  <c r="I8" i="31"/>
  <c r="I7" i="31"/>
  <c r="I6" i="31"/>
  <c r="I5" i="31"/>
  <c r="I166" i="91"/>
  <c r="I165" i="91"/>
  <c r="I164" i="91"/>
  <c r="I163" i="91"/>
  <c r="I162" i="91"/>
  <c r="I161" i="91"/>
  <c r="I160" i="91"/>
  <c r="I159" i="91"/>
  <c r="I157" i="91"/>
  <c r="I156" i="91"/>
  <c r="I155" i="91"/>
  <c r="I154" i="91"/>
  <c r="I153" i="91"/>
  <c r="I152" i="91"/>
  <c r="I151" i="91"/>
  <c r="I145" i="91"/>
  <c r="I144" i="91"/>
  <c r="I143" i="91"/>
  <c r="I142" i="91"/>
  <c r="I141" i="91"/>
  <c r="I140" i="91"/>
  <c r="I139" i="91"/>
  <c r="I138" i="91"/>
  <c r="I137" i="91"/>
  <c r="I136" i="91"/>
  <c r="I135" i="91"/>
  <c r="I134" i="91"/>
  <c r="I133" i="91"/>
  <c r="I132" i="91"/>
  <c r="I131" i="91"/>
  <c r="I130" i="91"/>
  <c r="I129" i="91"/>
  <c r="I128" i="91"/>
  <c r="I127" i="91"/>
  <c r="I126" i="91"/>
  <c r="I125" i="91"/>
  <c r="I124" i="91"/>
  <c r="I123" i="91"/>
  <c r="I122" i="91"/>
  <c r="I89" i="91"/>
  <c r="I88" i="91"/>
  <c r="I87" i="91"/>
  <c r="I86" i="91"/>
  <c r="I72" i="91"/>
  <c r="I70" i="91"/>
  <c r="I68" i="91"/>
  <c r="I67" i="91"/>
  <c r="I66" i="91"/>
  <c r="I65" i="91"/>
  <c r="I63" i="91"/>
  <c r="I62" i="91"/>
  <c r="I61" i="91"/>
  <c r="I48" i="91"/>
  <c r="I47" i="91"/>
  <c r="I46" i="91"/>
  <c r="I45" i="91"/>
  <c r="I44" i="91"/>
  <c r="I43" i="91"/>
  <c r="I42" i="91"/>
  <c r="I41" i="91"/>
  <c r="I40" i="91"/>
  <c r="I39" i="91"/>
  <c r="I38" i="91"/>
  <c r="I37" i="91"/>
  <c r="I36" i="91"/>
  <c r="I35" i="91"/>
  <c r="I34" i="91"/>
  <c r="I33" i="91"/>
  <c r="I32" i="91"/>
  <c r="I31" i="91"/>
  <c r="I30" i="91"/>
  <c r="I28" i="91"/>
  <c r="I27" i="91"/>
  <c r="I26" i="91"/>
  <c r="I25" i="91"/>
  <c r="I24" i="91"/>
  <c r="I23" i="91"/>
  <c r="I22" i="91"/>
  <c r="I20" i="91"/>
  <c r="I19" i="91"/>
  <c r="I18" i="91"/>
  <c r="I118" i="91"/>
  <c r="I117" i="91"/>
  <c r="I116" i="91"/>
  <c r="I115" i="91"/>
  <c r="I114" i="91"/>
  <c r="I113" i="91"/>
  <c r="I112" i="91"/>
  <c r="I111" i="91"/>
  <c r="I110" i="91"/>
  <c r="I109" i="91"/>
  <c r="I108" i="91"/>
  <c r="I107" i="91"/>
  <c r="I106" i="91"/>
  <c r="I105" i="91"/>
  <c r="I104" i="91"/>
  <c r="I103" i="91"/>
  <c r="I102" i="91"/>
  <c r="I101" i="91"/>
  <c r="I100" i="91"/>
  <c r="I99" i="91"/>
  <c r="I98" i="91"/>
  <c r="I97" i="91"/>
  <c r="I96" i="91"/>
  <c r="I95" i="91"/>
  <c r="I81" i="91"/>
  <c r="I80" i="91"/>
  <c r="I79" i="91"/>
  <c r="I78" i="91"/>
  <c r="I6" i="91"/>
  <c r="I7" i="91"/>
  <c r="I8" i="91"/>
  <c r="I9" i="91"/>
  <c r="I10" i="91"/>
  <c r="I11" i="91"/>
  <c r="I12" i="91"/>
  <c r="I13" i="91"/>
  <c r="I5" i="91"/>
  <c r="H166" i="93"/>
  <c r="H165" i="93"/>
  <c r="H164" i="93"/>
  <c r="H163" i="93"/>
  <c r="H162" i="93"/>
  <c r="H161" i="93"/>
  <c r="H160" i="93"/>
  <c r="H159" i="93"/>
  <c r="H157" i="93"/>
  <c r="H156" i="93"/>
  <c r="H155" i="93"/>
  <c r="H154" i="93"/>
  <c r="H153" i="93"/>
  <c r="H152" i="93"/>
  <c r="H151" i="93"/>
  <c r="H145" i="93"/>
  <c r="H144" i="93"/>
  <c r="H143" i="93"/>
  <c r="H142" i="93"/>
  <c r="H141" i="93"/>
  <c r="H140" i="93"/>
  <c r="H139" i="93"/>
  <c r="H138" i="93"/>
  <c r="H137" i="93"/>
  <c r="H136" i="93"/>
  <c r="H135" i="93"/>
  <c r="H134" i="93"/>
  <c r="H133" i="93"/>
  <c r="H132" i="93"/>
  <c r="H131" i="93"/>
  <c r="H130" i="93"/>
  <c r="H129" i="93"/>
  <c r="H128" i="93"/>
  <c r="H127" i="93"/>
  <c r="H126" i="93"/>
  <c r="H125" i="93"/>
  <c r="H124" i="93"/>
  <c r="H123" i="93"/>
  <c r="H122" i="93"/>
  <c r="H118" i="93"/>
  <c r="H117" i="93"/>
  <c r="H116" i="93"/>
  <c r="H115" i="93"/>
  <c r="H114" i="93"/>
  <c r="H113" i="93"/>
  <c r="H112" i="93"/>
  <c r="H111" i="93"/>
  <c r="H110" i="93"/>
  <c r="H109" i="93"/>
  <c r="H108" i="93"/>
  <c r="H107" i="93"/>
  <c r="H106" i="93"/>
  <c r="H105" i="93"/>
  <c r="H104" i="93"/>
  <c r="H103" i="93"/>
  <c r="H102" i="93"/>
  <c r="H101" i="93"/>
  <c r="H100" i="93"/>
  <c r="H99" i="93"/>
  <c r="H98" i="93"/>
  <c r="H97" i="93"/>
  <c r="H96" i="93"/>
  <c r="H95" i="93"/>
  <c r="H89" i="93"/>
  <c r="H88" i="93"/>
  <c r="H87" i="93"/>
  <c r="H86" i="93"/>
  <c r="H81" i="93"/>
  <c r="H80" i="93"/>
  <c r="H79" i="93"/>
  <c r="H78" i="93"/>
  <c r="H72" i="93"/>
  <c r="H70" i="93"/>
  <c r="H68" i="93"/>
  <c r="H67" i="93"/>
  <c r="H66" i="93"/>
  <c r="H65" i="93"/>
  <c r="H63" i="93"/>
  <c r="H62" i="93"/>
  <c r="H61" i="93"/>
  <c r="H59" i="93"/>
  <c r="H58" i="93"/>
  <c r="H57" i="93"/>
  <c r="H56" i="93"/>
  <c r="H55" i="93"/>
  <c r="H54" i="93"/>
  <c r="H53" i="93"/>
  <c r="H52" i="93"/>
  <c r="H51" i="93"/>
  <c r="H50" i="93"/>
  <c r="H48" i="93"/>
  <c r="H47" i="93"/>
  <c r="H46" i="93"/>
  <c r="H45" i="93"/>
  <c r="H44" i="93"/>
  <c r="H43" i="93"/>
  <c r="H42" i="93"/>
  <c r="H41" i="93"/>
  <c r="H40" i="93"/>
  <c r="H39" i="93"/>
  <c r="H38" i="93"/>
  <c r="H37" i="93"/>
  <c r="H36" i="93"/>
  <c r="H35" i="93"/>
  <c r="H34" i="93"/>
  <c r="H33" i="93"/>
  <c r="H32" i="93"/>
  <c r="H31" i="93"/>
  <c r="H30" i="93"/>
  <c r="H28" i="93"/>
  <c r="H27" i="93"/>
  <c r="H26" i="93"/>
  <c r="H25" i="93"/>
  <c r="H24" i="93"/>
  <c r="H23" i="93"/>
  <c r="H22" i="93"/>
  <c r="H20" i="93"/>
  <c r="H19" i="93"/>
  <c r="H18" i="93"/>
  <c r="H13" i="93"/>
  <c r="H12" i="93"/>
  <c r="H11" i="93"/>
  <c r="H10" i="93"/>
  <c r="H9" i="93"/>
  <c r="H8" i="93"/>
  <c r="H7" i="93"/>
  <c r="H6" i="93"/>
  <c r="H5" i="93"/>
  <c r="H166" i="92"/>
  <c r="H165" i="92"/>
  <c r="H164" i="92"/>
  <c r="H163" i="92"/>
  <c r="H162" i="92"/>
  <c r="H161" i="92"/>
  <c r="H160" i="92"/>
  <c r="H159" i="92"/>
  <c r="H157" i="92"/>
  <c r="H156" i="92"/>
  <c r="H155" i="92"/>
  <c r="H154" i="92"/>
  <c r="H153" i="92"/>
  <c r="H152" i="92"/>
  <c r="H151" i="92"/>
  <c r="H145" i="92"/>
  <c r="H144" i="92"/>
  <c r="H143" i="92"/>
  <c r="H142" i="92"/>
  <c r="H141" i="92"/>
  <c r="H140" i="92"/>
  <c r="H139" i="92"/>
  <c r="H138" i="92"/>
  <c r="H137" i="92"/>
  <c r="H136" i="92"/>
  <c r="H135" i="92"/>
  <c r="H134" i="92"/>
  <c r="H133" i="92"/>
  <c r="H132" i="92"/>
  <c r="H131" i="92"/>
  <c r="H130" i="92"/>
  <c r="H129" i="92"/>
  <c r="H128" i="92"/>
  <c r="H127" i="92"/>
  <c r="H126" i="92"/>
  <c r="H125" i="92"/>
  <c r="H124" i="92"/>
  <c r="H123" i="92"/>
  <c r="H122" i="92"/>
  <c r="H118" i="92"/>
  <c r="H117" i="92"/>
  <c r="H116" i="92"/>
  <c r="H115" i="92"/>
  <c r="H114" i="92"/>
  <c r="H113" i="92"/>
  <c r="H112" i="92"/>
  <c r="H111" i="92"/>
  <c r="H110" i="92"/>
  <c r="H109" i="92"/>
  <c r="H108" i="92"/>
  <c r="H107" i="92"/>
  <c r="H106" i="92"/>
  <c r="H105" i="92"/>
  <c r="H104" i="92"/>
  <c r="H103" i="92"/>
  <c r="H102" i="92"/>
  <c r="H101" i="92"/>
  <c r="H100" i="92"/>
  <c r="H99" i="92"/>
  <c r="H98" i="92"/>
  <c r="H97" i="92"/>
  <c r="H96" i="92"/>
  <c r="H95" i="92"/>
  <c r="H89" i="92"/>
  <c r="H88" i="92"/>
  <c r="H87" i="92"/>
  <c r="H86" i="92"/>
  <c r="H81" i="92"/>
  <c r="H80" i="92"/>
  <c r="H79" i="92"/>
  <c r="H78" i="92"/>
  <c r="H72" i="92"/>
  <c r="H70" i="92"/>
  <c r="H68" i="92"/>
  <c r="H67" i="92"/>
  <c r="H66" i="92"/>
  <c r="H65" i="92"/>
  <c r="H63" i="92"/>
  <c r="H62" i="92"/>
  <c r="H61" i="92"/>
  <c r="H59" i="92"/>
  <c r="H58" i="92"/>
  <c r="H57" i="92"/>
  <c r="H56" i="92"/>
  <c r="H55" i="92"/>
  <c r="H54" i="92"/>
  <c r="H53" i="92"/>
  <c r="H52" i="92"/>
  <c r="H51" i="92"/>
  <c r="H50" i="92"/>
  <c r="H48" i="92"/>
  <c r="H47" i="92"/>
  <c r="H46" i="92"/>
  <c r="H45" i="92"/>
  <c r="H44" i="92"/>
  <c r="H43" i="92"/>
  <c r="H42" i="92"/>
  <c r="H41" i="92"/>
  <c r="H40" i="92"/>
  <c r="H39" i="92"/>
  <c r="H38" i="92"/>
  <c r="H37" i="92"/>
  <c r="H36" i="92"/>
  <c r="H35" i="92"/>
  <c r="H34" i="92"/>
  <c r="H33" i="92"/>
  <c r="H32" i="92"/>
  <c r="H31" i="92"/>
  <c r="H30" i="92"/>
  <c r="H28" i="92"/>
  <c r="H27" i="92"/>
  <c r="H26" i="92"/>
  <c r="H25" i="92"/>
  <c r="H24" i="92"/>
  <c r="H23" i="92"/>
  <c r="H22" i="92"/>
  <c r="H20" i="92"/>
  <c r="H19" i="92"/>
  <c r="H18" i="92"/>
  <c r="H13" i="92"/>
  <c r="H12" i="92"/>
  <c r="H11" i="92"/>
  <c r="H10" i="92"/>
  <c r="H9" i="92"/>
  <c r="H8" i="92"/>
  <c r="H7" i="92"/>
  <c r="H6" i="92"/>
  <c r="H5" i="92"/>
  <c r="H166" i="91"/>
  <c r="H165" i="91"/>
  <c r="H164" i="91"/>
  <c r="H163" i="91"/>
  <c r="H162" i="91"/>
  <c r="H161" i="91"/>
  <c r="H160" i="91"/>
  <c r="H159" i="91"/>
  <c r="H157" i="91"/>
  <c r="H156" i="91"/>
  <c r="H155" i="91"/>
  <c r="H154" i="91"/>
  <c r="H153" i="91"/>
  <c r="H152" i="91"/>
  <c r="H151" i="91"/>
  <c r="H145" i="91"/>
  <c r="H144" i="91"/>
  <c r="H143" i="91"/>
  <c r="H142" i="91"/>
  <c r="H141" i="91"/>
  <c r="H140" i="91"/>
  <c r="H139" i="91"/>
  <c r="H138" i="91"/>
  <c r="H137" i="91"/>
  <c r="H136" i="91"/>
  <c r="H135" i="91"/>
  <c r="H134" i="91"/>
  <c r="H133" i="91"/>
  <c r="H132" i="91"/>
  <c r="H131" i="91"/>
  <c r="H130" i="91"/>
  <c r="H129" i="91"/>
  <c r="H128" i="91"/>
  <c r="H127" i="91"/>
  <c r="H126" i="91"/>
  <c r="H125" i="91"/>
  <c r="H124" i="91"/>
  <c r="H123" i="91"/>
  <c r="H122" i="91"/>
  <c r="H118" i="91"/>
  <c r="H117" i="91"/>
  <c r="H116" i="91"/>
  <c r="H115" i="91"/>
  <c r="H114" i="91"/>
  <c r="H113" i="91"/>
  <c r="H112" i="91"/>
  <c r="H111" i="91"/>
  <c r="H110" i="91"/>
  <c r="H109" i="91"/>
  <c r="H108" i="91"/>
  <c r="H107" i="91"/>
  <c r="H106" i="91"/>
  <c r="H105" i="91"/>
  <c r="H104" i="91"/>
  <c r="H103" i="91"/>
  <c r="H102" i="91"/>
  <c r="H101" i="91"/>
  <c r="H100" i="91"/>
  <c r="H99" i="91"/>
  <c r="H98" i="91"/>
  <c r="H97" i="91"/>
  <c r="H96" i="91"/>
  <c r="H95" i="91"/>
  <c r="H89" i="91"/>
  <c r="H88" i="91"/>
  <c r="H87" i="91"/>
  <c r="H86" i="91"/>
  <c r="H81" i="91"/>
  <c r="H80" i="91"/>
  <c r="H79" i="91"/>
  <c r="H78" i="91"/>
  <c r="H72" i="91"/>
  <c r="H70" i="91"/>
  <c r="H68" i="91"/>
  <c r="H67" i="91"/>
  <c r="H66" i="91"/>
  <c r="H65" i="91"/>
  <c r="H63" i="91"/>
  <c r="H62" i="91"/>
  <c r="H61" i="91"/>
  <c r="H59" i="91"/>
  <c r="H58" i="91"/>
  <c r="H57" i="91"/>
  <c r="H56" i="91"/>
  <c r="H55" i="91"/>
  <c r="H54" i="91"/>
  <c r="H53" i="91"/>
  <c r="H52" i="91"/>
  <c r="H51" i="91"/>
  <c r="H50" i="91"/>
  <c r="H48" i="91"/>
  <c r="H47" i="91"/>
  <c r="H46" i="91"/>
  <c r="H45" i="91"/>
  <c r="H44" i="91"/>
  <c r="H43" i="91"/>
  <c r="H42" i="91"/>
  <c r="H41" i="91"/>
  <c r="H40" i="91"/>
  <c r="H39" i="91"/>
  <c r="H38" i="91"/>
  <c r="H37" i="91"/>
  <c r="H36" i="91"/>
  <c r="H35" i="91"/>
  <c r="H34" i="91"/>
  <c r="H33" i="91"/>
  <c r="H32" i="91"/>
  <c r="H31" i="91"/>
  <c r="H30" i="91"/>
  <c r="H28" i="91"/>
  <c r="H27" i="91"/>
  <c r="H26" i="91"/>
  <c r="H25" i="91"/>
  <c r="H24" i="91"/>
  <c r="H23" i="91"/>
  <c r="H22" i="91"/>
  <c r="H20" i="91"/>
  <c r="H19" i="91"/>
  <c r="H18" i="91"/>
  <c r="H13" i="91"/>
  <c r="H12" i="91"/>
  <c r="H11" i="91"/>
  <c r="H10" i="91"/>
  <c r="H9" i="91"/>
  <c r="H8" i="91"/>
  <c r="H7" i="91"/>
  <c r="H6" i="91"/>
  <c r="H5" i="91"/>
  <c r="H166" i="90"/>
  <c r="H165" i="90"/>
  <c r="H164" i="90"/>
  <c r="H163" i="90"/>
  <c r="H162" i="90"/>
  <c r="H161" i="90"/>
  <c r="H160" i="90"/>
  <c r="H159" i="90"/>
  <c r="H157" i="90"/>
  <c r="H156" i="90"/>
  <c r="H155" i="90"/>
  <c r="H154" i="90"/>
  <c r="H153" i="90"/>
  <c r="H152" i="90"/>
  <c r="H151" i="90"/>
  <c r="H145" i="90"/>
  <c r="H144" i="90"/>
  <c r="H143" i="90"/>
  <c r="H142" i="90"/>
  <c r="H141" i="90"/>
  <c r="H140" i="90"/>
  <c r="H139" i="90"/>
  <c r="H138" i="90"/>
  <c r="H137" i="90"/>
  <c r="H136" i="90"/>
  <c r="H135" i="90"/>
  <c r="H134" i="90"/>
  <c r="H133" i="90"/>
  <c r="H132" i="90"/>
  <c r="H131" i="90"/>
  <c r="H130" i="90"/>
  <c r="H129" i="90"/>
  <c r="H128" i="90"/>
  <c r="H127" i="90"/>
  <c r="H126" i="90"/>
  <c r="H125" i="90"/>
  <c r="H124" i="90"/>
  <c r="H123" i="90"/>
  <c r="H122" i="90"/>
  <c r="H118" i="90"/>
  <c r="H117" i="90"/>
  <c r="H116" i="90"/>
  <c r="H115" i="90"/>
  <c r="H114" i="90"/>
  <c r="H113" i="90"/>
  <c r="H112" i="90"/>
  <c r="H111" i="90"/>
  <c r="H110" i="90"/>
  <c r="H109" i="90"/>
  <c r="H108" i="90"/>
  <c r="H107" i="90"/>
  <c r="H106" i="90"/>
  <c r="H105" i="90"/>
  <c r="H104" i="90"/>
  <c r="H103" i="90"/>
  <c r="H102" i="90"/>
  <c r="H101" i="90"/>
  <c r="H100" i="90"/>
  <c r="H99" i="90"/>
  <c r="H98" i="90"/>
  <c r="H97" i="90"/>
  <c r="H96" i="90"/>
  <c r="H95" i="90"/>
  <c r="H89" i="90"/>
  <c r="H88" i="90"/>
  <c r="H87" i="90"/>
  <c r="H86" i="90"/>
  <c r="H81" i="90"/>
  <c r="H80" i="90"/>
  <c r="H79" i="90"/>
  <c r="H78" i="90"/>
  <c r="H72" i="90"/>
  <c r="H70" i="90"/>
  <c r="H68" i="90"/>
  <c r="H67" i="90"/>
  <c r="H66" i="90"/>
  <c r="H65" i="90"/>
  <c r="H63" i="90"/>
  <c r="H62" i="90"/>
  <c r="H61" i="90"/>
  <c r="H59" i="90"/>
  <c r="H58" i="90"/>
  <c r="H57" i="90"/>
  <c r="H56" i="90"/>
  <c r="H55" i="90"/>
  <c r="H54" i="90"/>
  <c r="H53" i="90"/>
  <c r="H52" i="90"/>
  <c r="H51" i="90"/>
  <c r="H50" i="90"/>
  <c r="H48" i="90"/>
  <c r="H47" i="90"/>
  <c r="H46" i="90"/>
  <c r="H45" i="90"/>
  <c r="H44" i="90"/>
  <c r="H43" i="90"/>
  <c r="H42" i="90"/>
  <c r="H41" i="90"/>
  <c r="H40" i="90"/>
  <c r="H39" i="90"/>
  <c r="H38" i="90"/>
  <c r="H37" i="90"/>
  <c r="H36" i="90"/>
  <c r="H35" i="90"/>
  <c r="H34" i="90"/>
  <c r="H33" i="90"/>
  <c r="H32" i="90"/>
  <c r="H31" i="90"/>
  <c r="H30" i="90"/>
  <c r="H28" i="90"/>
  <c r="H27" i="90"/>
  <c r="H26" i="90"/>
  <c r="H25" i="90"/>
  <c r="H24" i="90"/>
  <c r="H23" i="90"/>
  <c r="H22" i="90"/>
  <c r="H20" i="90"/>
  <c r="H19" i="90"/>
  <c r="H18" i="90"/>
  <c r="H13" i="90"/>
  <c r="H12" i="90"/>
  <c r="H11" i="90"/>
  <c r="H10" i="90"/>
  <c r="H9" i="90"/>
  <c r="H8" i="90"/>
  <c r="H7" i="90"/>
  <c r="H6" i="90"/>
  <c r="H5" i="90"/>
  <c r="H166" i="89"/>
  <c r="H165" i="89"/>
  <c r="H164" i="89"/>
  <c r="H163" i="89"/>
  <c r="H162" i="89"/>
  <c r="H161" i="89"/>
  <c r="H160" i="89"/>
  <c r="H159" i="89"/>
  <c r="H157" i="89"/>
  <c r="H156" i="89"/>
  <c r="H155" i="89"/>
  <c r="H154" i="89"/>
  <c r="H153" i="89"/>
  <c r="H152" i="89"/>
  <c r="H151" i="89"/>
  <c r="H145" i="89"/>
  <c r="H144" i="89"/>
  <c r="H143" i="89"/>
  <c r="H142" i="89"/>
  <c r="H141" i="89"/>
  <c r="H140" i="89"/>
  <c r="H139" i="89"/>
  <c r="H138" i="89"/>
  <c r="H137" i="89"/>
  <c r="H136" i="89"/>
  <c r="H135" i="89"/>
  <c r="H134" i="89"/>
  <c r="H133" i="89"/>
  <c r="H132" i="89"/>
  <c r="H131" i="89"/>
  <c r="H130" i="89"/>
  <c r="H129" i="89"/>
  <c r="H128" i="89"/>
  <c r="H127" i="89"/>
  <c r="H126" i="89"/>
  <c r="H125" i="89"/>
  <c r="H124" i="89"/>
  <c r="H123" i="89"/>
  <c r="H122" i="89"/>
  <c r="H118" i="89"/>
  <c r="H117" i="89"/>
  <c r="H116" i="89"/>
  <c r="H115" i="89"/>
  <c r="H114" i="89"/>
  <c r="H113" i="89"/>
  <c r="H112" i="89"/>
  <c r="H111" i="89"/>
  <c r="H110" i="89"/>
  <c r="H109" i="89"/>
  <c r="H108" i="89"/>
  <c r="H107" i="89"/>
  <c r="H106" i="89"/>
  <c r="H105" i="89"/>
  <c r="H104" i="89"/>
  <c r="H103" i="89"/>
  <c r="H102" i="89"/>
  <c r="H101" i="89"/>
  <c r="H100" i="89"/>
  <c r="H99" i="89"/>
  <c r="H98" i="89"/>
  <c r="H97" i="89"/>
  <c r="H96" i="89"/>
  <c r="H95" i="89"/>
  <c r="H89" i="89"/>
  <c r="H88" i="89"/>
  <c r="H87" i="89"/>
  <c r="H86" i="89"/>
  <c r="H81" i="89"/>
  <c r="H80" i="89"/>
  <c r="H79" i="89"/>
  <c r="H78" i="89"/>
  <c r="H72" i="89"/>
  <c r="H70" i="89"/>
  <c r="H68" i="89"/>
  <c r="H67" i="89"/>
  <c r="H66" i="89"/>
  <c r="H65" i="89"/>
  <c r="H63" i="89"/>
  <c r="H62" i="89"/>
  <c r="H61" i="89"/>
  <c r="H59" i="89"/>
  <c r="H58" i="89"/>
  <c r="H57" i="89"/>
  <c r="H56" i="89"/>
  <c r="H55" i="89"/>
  <c r="H54" i="89"/>
  <c r="H53" i="89"/>
  <c r="H52" i="89"/>
  <c r="H51" i="89"/>
  <c r="H50" i="89"/>
  <c r="H48" i="89"/>
  <c r="H47" i="89"/>
  <c r="H46" i="89"/>
  <c r="H45" i="89"/>
  <c r="H44" i="89"/>
  <c r="H43" i="89"/>
  <c r="H42" i="89"/>
  <c r="H41" i="89"/>
  <c r="H40" i="89"/>
  <c r="H39" i="89"/>
  <c r="H38" i="89"/>
  <c r="H37" i="89"/>
  <c r="H36" i="89"/>
  <c r="H35" i="89"/>
  <c r="H34" i="89"/>
  <c r="H33" i="89"/>
  <c r="H32" i="89"/>
  <c r="H31" i="89"/>
  <c r="H30" i="89"/>
  <c r="H28" i="89"/>
  <c r="H27" i="89"/>
  <c r="H26" i="89"/>
  <c r="H25" i="89"/>
  <c r="H24" i="89"/>
  <c r="H23" i="89"/>
  <c r="H22" i="89"/>
  <c r="H20" i="89"/>
  <c r="H19" i="89"/>
  <c r="H18" i="89"/>
  <c r="H13" i="89"/>
  <c r="H12" i="89"/>
  <c r="H11" i="89"/>
  <c r="H10" i="89"/>
  <c r="H9" i="89"/>
  <c r="H8" i="89"/>
  <c r="H7" i="89"/>
  <c r="H6" i="89"/>
  <c r="H5" i="89"/>
  <c r="G166" i="93"/>
  <c r="G165" i="93"/>
  <c r="G164" i="93"/>
  <c r="G163" i="93"/>
  <c r="G162" i="93"/>
  <c r="G161" i="93"/>
  <c r="G160" i="93"/>
  <c r="G159" i="93"/>
  <c r="G157" i="93"/>
  <c r="G156" i="93"/>
  <c r="G155" i="93"/>
  <c r="G154" i="93"/>
  <c r="G153" i="93"/>
  <c r="G152" i="93"/>
  <c r="G151" i="93"/>
  <c r="G145" i="93"/>
  <c r="G144" i="93"/>
  <c r="G143" i="93"/>
  <c r="G142" i="93"/>
  <c r="G141" i="93"/>
  <c r="G140" i="93"/>
  <c r="G139" i="93"/>
  <c r="G138" i="93"/>
  <c r="G137" i="93"/>
  <c r="G136" i="93"/>
  <c r="G135" i="93"/>
  <c r="G134" i="93"/>
  <c r="G133" i="93"/>
  <c r="G132" i="93"/>
  <c r="G131" i="93"/>
  <c r="G130" i="93"/>
  <c r="G129" i="93"/>
  <c r="G128" i="93"/>
  <c r="G127" i="93"/>
  <c r="G126" i="93"/>
  <c r="G125" i="93"/>
  <c r="G124" i="93"/>
  <c r="G123" i="93"/>
  <c r="G122" i="93"/>
  <c r="G118" i="93"/>
  <c r="G117" i="93"/>
  <c r="G116" i="93"/>
  <c r="G115" i="93"/>
  <c r="G114" i="93"/>
  <c r="G113" i="93"/>
  <c r="G112" i="93"/>
  <c r="G111" i="93"/>
  <c r="G110" i="93"/>
  <c r="G109" i="93"/>
  <c r="G108" i="93"/>
  <c r="G107" i="93"/>
  <c r="G106" i="93"/>
  <c r="G105" i="93"/>
  <c r="G104" i="93"/>
  <c r="G103" i="93"/>
  <c r="G102" i="93"/>
  <c r="G101" i="93"/>
  <c r="G100" i="93"/>
  <c r="G99" i="93"/>
  <c r="G98" i="93"/>
  <c r="G97" i="93"/>
  <c r="G96" i="93"/>
  <c r="G95" i="93"/>
  <c r="G89" i="93"/>
  <c r="G88" i="93"/>
  <c r="G87" i="93"/>
  <c r="G86" i="93"/>
  <c r="G81" i="93"/>
  <c r="G80" i="93"/>
  <c r="G79" i="93"/>
  <c r="G78" i="93"/>
  <c r="G72" i="93"/>
  <c r="G70" i="93"/>
  <c r="G68" i="93"/>
  <c r="G67" i="93"/>
  <c r="G66" i="93"/>
  <c r="G65" i="93"/>
  <c r="G63" i="93"/>
  <c r="G62" i="93"/>
  <c r="G61" i="93"/>
  <c r="G59" i="93"/>
  <c r="G58" i="93"/>
  <c r="G57" i="93"/>
  <c r="G56" i="93"/>
  <c r="G55" i="93"/>
  <c r="G54" i="93"/>
  <c r="G53" i="93"/>
  <c r="G52" i="93"/>
  <c r="G51" i="93"/>
  <c r="G50" i="93"/>
  <c r="G48" i="93"/>
  <c r="G47" i="93"/>
  <c r="G46" i="93"/>
  <c r="G45" i="93"/>
  <c r="G44" i="93"/>
  <c r="G43" i="93"/>
  <c r="G42" i="93"/>
  <c r="G41" i="93"/>
  <c r="G40" i="93"/>
  <c r="G39" i="93"/>
  <c r="G38" i="93"/>
  <c r="G37" i="93"/>
  <c r="G36" i="93"/>
  <c r="G35" i="93"/>
  <c r="G34" i="93"/>
  <c r="G33" i="93"/>
  <c r="G32" i="93"/>
  <c r="G31" i="93"/>
  <c r="G30" i="93"/>
  <c r="G28" i="93"/>
  <c r="G27" i="93"/>
  <c r="G26" i="93"/>
  <c r="G25" i="93"/>
  <c r="G24" i="93"/>
  <c r="G23" i="93"/>
  <c r="G22" i="93"/>
  <c r="G20" i="93"/>
  <c r="G19" i="93"/>
  <c r="G18" i="93"/>
  <c r="G13" i="93"/>
  <c r="G12" i="93"/>
  <c r="G11" i="93"/>
  <c r="G10" i="93"/>
  <c r="G9" i="93"/>
  <c r="G8" i="93"/>
  <c r="G7" i="93"/>
  <c r="G6" i="93"/>
  <c r="G5" i="93"/>
  <c r="G65" i="92"/>
  <c r="G131" i="92"/>
  <c r="G50" i="92"/>
  <c r="G166" i="92"/>
  <c r="G165" i="92"/>
  <c r="G164" i="92"/>
  <c r="G163" i="92"/>
  <c r="G162" i="92"/>
  <c r="G161" i="92"/>
  <c r="G160" i="92"/>
  <c r="G159" i="92"/>
  <c r="G157" i="92"/>
  <c r="G156" i="92"/>
  <c r="G155" i="92"/>
  <c r="G154" i="92"/>
  <c r="G153" i="92"/>
  <c r="G152" i="92"/>
  <c r="G151" i="92"/>
  <c r="G145" i="92"/>
  <c r="G144" i="92"/>
  <c r="G143" i="92"/>
  <c r="G142" i="92"/>
  <c r="G141" i="92"/>
  <c r="G140" i="92"/>
  <c r="G139" i="92"/>
  <c r="G138" i="92"/>
  <c r="G137" i="92"/>
  <c r="G136" i="92"/>
  <c r="G135" i="92"/>
  <c r="G134" i="92"/>
  <c r="G133" i="92"/>
  <c r="G132" i="92"/>
  <c r="G130" i="92"/>
  <c r="G129" i="92"/>
  <c r="G128" i="92"/>
  <c r="G127" i="92"/>
  <c r="G126" i="92"/>
  <c r="G125" i="92"/>
  <c r="G124" i="92"/>
  <c r="G123" i="92"/>
  <c r="G122" i="92"/>
  <c r="G118" i="92"/>
  <c r="G117" i="92"/>
  <c r="G116" i="92"/>
  <c r="G115" i="92"/>
  <c r="G114" i="92"/>
  <c r="G113" i="92"/>
  <c r="G112" i="92"/>
  <c r="G111" i="92"/>
  <c r="G110" i="92"/>
  <c r="G109" i="92"/>
  <c r="G108" i="92"/>
  <c r="G107" i="92"/>
  <c r="G106" i="92"/>
  <c r="G105" i="92"/>
  <c r="G104" i="92"/>
  <c r="G103" i="92"/>
  <c r="G102" i="92"/>
  <c r="G101" i="92"/>
  <c r="G100" i="92"/>
  <c r="G99" i="92"/>
  <c r="G98" i="92"/>
  <c r="G97" i="92"/>
  <c r="G96" i="92"/>
  <c r="G95" i="92"/>
  <c r="G89" i="92"/>
  <c r="G88" i="92"/>
  <c r="G87" i="92"/>
  <c r="G86" i="92"/>
  <c r="G81" i="92"/>
  <c r="G80" i="92"/>
  <c r="G79" i="92"/>
  <c r="G78" i="92"/>
  <c r="G72" i="92"/>
  <c r="G70" i="92"/>
  <c r="G68" i="92"/>
  <c r="G67" i="92"/>
  <c r="G66" i="92"/>
  <c r="G63" i="92"/>
  <c r="G62" i="92"/>
  <c r="G61" i="92"/>
  <c r="G59" i="92"/>
  <c r="G58" i="92"/>
  <c r="G57" i="92"/>
  <c r="G56" i="92"/>
  <c r="G55" i="92"/>
  <c r="G54" i="92"/>
  <c r="G53" i="92"/>
  <c r="G52" i="92"/>
  <c r="G51" i="92"/>
  <c r="G48" i="92"/>
  <c r="G47" i="92"/>
  <c r="G46" i="92"/>
  <c r="G45" i="92"/>
  <c r="G44" i="92"/>
  <c r="G43" i="92"/>
  <c r="G42" i="92"/>
  <c r="G41" i="92"/>
  <c r="G40" i="92"/>
  <c r="G39" i="92"/>
  <c r="G38" i="92"/>
  <c r="G37" i="92"/>
  <c r="G36" i="92"/>
  <c r="G35" i="92"/>
  <c r="G34" i="92"/>
  <c r="G33" i="92"/>
  <c r="G32" i="92"/>
  <c r="G31" i="92"/>
  <c r="G30" i="92"/>
  <c r="G28" i="92"/>
  <c r="G27" i="92"/>
  <c r="G26" i="92"/>
  <c r="G25" i="92"/>
  <c r="G24" i="92"/>
  <c r="G23" i="92"/>
  <c r="G22" i="92"/>
  <c r="G20" i="92"/>
  <c r="G19" i="92"/>
  <c r="G18" i="92"/>
  <c r="G13" i="92"/>
  <c r="G12" i="92"/>
  <c r="G11" i="92"/>
  <c r="G10" i="92"/>
  <c r="G9" i="92"/>
  <c r="G8" i="92"/>
  <c r="G7" i="92"/>
  <c r="G6" i="92"/>
  <c r="G5" i="92"/>
  <c r="G65" i="91"/>
  <c r="G81" i="91"/>
  <c r="G80" i="91"/>
  <c r="G78" i="91"/>
  <c r="G79" i="91"/>
  <c r="G166" i="91"/>
  <c r="G165" i="91"/>
  <c r="G164" i="91"/>
  <c r="G163" i="91"/>
  <c r="G162" i="91"/>
  <c r="G161" i="91"/>
  <c r="G160" i="91"/>
  <c r="G159" i="91"/>
  <c r="G157" i="91"/>
  <c r="G156" i="91"/>
  <c r="G155" i="91"/>
  <c r="G154" i="91"/>
  <c r="G153" i="91"/>
  <c r="G152" i="91"/>
  <c r="G151" i="91"/>
  <c r="G145" i="91"/>
  <c r="G144" i="91"/>
  <c r="G143" i="91"/>
  <c r="G142" i="91"/>
  <c r="G141" i="91"/>
  <c r="G140" i="91"/>
  <c r="G139" i="91"/>
  <c r="G138" i="91"/>
  <c r="G137" i="91"/>
  <c r="G136" i="91"/>
  <c r="G135" i="91"/>
  <c r="G134" i="91"/>
  <c r="G133" i="91"/>
  <c r="G132" i="91"/>
  <c r="G131" i="91"/>
  <c r="G130" i="91"/>
  <c r="G129" i="91"/>
  <c r="G128" i="91"/>
  <c r="G127" i="91"/>
  <c r="G126" i="91"/>
  <c r="G125" i="91"/>
  <c r="G124" i="91"/>
  <c r="G123" i="91"/>
  <c r="G122" i="91"/>
  <c r="G118" i="91"/>
  <c r="G117" i="91"/>
  <c r="G116" i="91"/>
  <c r="G115" i="91"/>
  <c r="G114" i="91"/>
  <c r="G113" i="91"/>
  <c r="G112" i="91"/>
  <c r="G111" i="91"/>
  <c r="G110" i="91"/>
  <c r="G109" i="91"/>
  <c r="G108" i="91"/>
  <c r="G107" i="91"/>
  <c r="G106" i="91"/>
  <c r="G105" i="91"/>
  <c r="G104" i="91"/>
  <c r="G103" i="91"/>
  <c r="G102" i="91"/>
  <c r="G101" i="91"/>
  <c r="G100" i="91"/>
  <c r="G99" i="91"/>
  <c r="G98" i="91"/>
  <c r="G97" i="91"/>
  <c r="G96" i="91"/>
  <c r="G95" i="91"/>
  <c r="G89" i="91"/>
  <c r="G88" i="91"/>
  <c r="G87" i="91"/>
  <c r="G86" i="91"/>
  <c r="G72" i="91"/>
  <c r="G70" i="91"/>
  <c r="G68" i="91"/>
  <c r="G67" i="91"/>
  <c r="G66" i="91"/>
  <c r="G63" i="91"/>
  <c r="G62" i="91"/>
  <c r="G61" i="91"/>
  <c r="G59" i="91"/>
  <c r="G58" i="91"/>
  <c r="G57" i="91"/>
  <c r="G56" i="91"/>
  <c r="G55" i="91"/>
  <c r="G54" i="91"/>
  <c r="G53" i="91"/>
  <c r="G52" i="91"/>
  <c r="G51" i="91"/>
  <c r="G50" i="91"/>
  <c r="G48" i="91"/>
  <c r="G47" i="91"/>
  <c r="G46" i="91"/>
  <c r="G45" i="91"/>
  <c r="G44" i="91"/>
  <c r="G43" i="91"/>
  <c r="G42" i="91"/>
  <c r="G41" i="91"/>
  <c r="G40" i="91"/>
  <c r="G39" i="91"/>
  <c r="G38" i="91"/>
  <c r="G37" i="91"/>
  <c r="G36" i="91"/>
  <c r="G35" i="91"/>
  <c r="G34" i="91"/>
  <c r="G33" i="91"/>
  <c r="G32" i="91"/>
  <c r="G31" i="91"/>
  <c r="G30" i="91"/>
  <c r="G28" i="91"/>
  <c r="G27" i="91"/>
  <c r="G26" i="91"/>
  <c r="G25" i="91"/>
  <c r="G24" i="91"/>
  <c r="G23" i="91"/>
  <c r="G22" i="91"/>
  <c r="G20" i="91"/>
  <c r="G19" i="91"/>
  <c r="G18" i="91"/>
  <c r="G13" i="91"/>
  <c r="G12" i="91"/>
  <c r="G11" i="91"/>
  <c r="G10" i="91"/>
  <c r="G9" i="91"/>
  <c r="G8" i="91"/>
  <c r="G7" i="91"/>
  <c r="G6" i="91"/>
  <c r="G5" i="91"/>
  <c r="G65" i="90"/>
  <c r="G166" i="90"/>
  <c r="G165" i="90"/>
  <c r="G164" i="90"/>
  <c r="G163" i="90"/>
  <c r="G162" i="90"/>
  <c r="G161" i="90"/>
  <c r="G160" i="90"/>
  <c r="G159" i="90"/>
  <c r="G157" i="90"/>
  <c r="G156" i="90"/>
  <c r="G155" i="90"/>
  <c r="G154" i="90"/>
  <c r="G153" i="90"/>
  <c r="G152" i="90"/>
  <c r="G151" i="90"/>
  <c r="G145" i="90"/>
  <c r="G144" i="90"/>
  <c r="G143" i="90"/>
  <c r="G142" i="90"/>
  <c r="G141" i="90"/>
  <c r="G140" i="90"/>
  <c r="G139" i="90"/>
  <c r="G138" i="90"/>
  <c r="G137" i="90"/>
  <c r="G136" i="90"/>
  <c r="G135" i="90"/>
  <c r="G134" i="90"/>
  <c r="G133" i="90"/>
  <c r="G132" i="90"/>
  <c r="G131" i="90"/>
  <c r="G130" i="90"/>
  <c r="G129" i="90"/>
  <c r="G128" i="90"/>
  <c r="G127" i="90"/>
  <c r="G126" i="90"/>
  <c r="G125" i="90"/>
  <c r="G124" i="90"/>
  <c r="G123" i="90"/>
  <c r="G122" i="90"/>
  <c r="G118" i="90"/>
  <c r="G117" i="90"/>
  <c r="G116" i="90"/>
  <c r="G115" i="90"/>
  <c r="G114" i="90"/>
  <c r="G113" i="90"/>
  <c r="G112" i="90"/>
  <c r="G111" i="90"/>
  <c r="G110" i="90"/>
  <c r="G109" i="90"/>
  <c r="G108" i="90"/>
  <c r="G107" i="90"/>
  <c r="G106" i="90"/>
  <c r="G105" i="90"/>
  <c r="G104" i="90"/>
  <c r="G103" i="90"/>
  <c r="G102" i="90"/>
  <c r="G101" i="90"/>
  <c r="G100" i="90"/>
  <c r="G99" i="90"/>
  <c r="G98" i="90"/>
  <c r="G97" i="90"/>
  <c r="G96" i="90"/>
  <c r="G95" i="90"/>
  <c r="G89" i="90"/>
  <c r="G88" i="90"/>
  <c r="G87" i="90"/>
  <c r="G86" i="90"/>
  <c r="G81" i="90"/>
  <c r="G80" i="90"/>
  <c r="G79" i="90"/>
  <c r="G78" i="90"/>
  <c r="G72" i="90"/>
  <c r="G70" i="90"/>
  <c r="G68" i="90"/>
  <c r="G67" i="90"/>
  <c r="G66" i="90"/>
  <c r="G63" i="90"/>
  <c r="G62" i="90"/>
  <c r="G61" i="90"/>
  <c r="G59" i="90"/>
  <c r="G58" i="90"/>
  <c r="G57" i="90"/>
  <c r="G56" i="90"/>
  <c r="G55" i="90"/>
  <c r="G54" i="90"/>
  <c r="G53" i="90"/>
  <c r="G52" i="90"/>
  <c r="G51" i="90"/>
  <c r="G50" i="90"/>
  <c r="G48" i="90"/>
  <c r="G47" i="90"/>
  <c r="G46" i="90"/>
  <c r="G45" i="90"/>
  <c r="G44" i="90"/>
  <c r="G43" i="90"/>
  <c r="G42" i="90"/>
  <c r="G41" i="90"/>
  <c r="G40" i="90"/>
  <c r="G39" i="90"/>
  <c r="G38" i="90"/>
  <c r="G37" i="90"/>
  <c r="G36" i="90"/>
  <c r="G35" i="90"/>
  <c r="G34" i="90"/>
  <c r="G33" i="90"/>
  <c r="G32" i="90"/>
  <c r="G31" i="90"/>
  <c r="G30" i="90"/>
  <c r="G28" i="90"/>
  <c r="G27" i="90"/>
  <c r="G26" i="90"/>
  <c r="G25" i="90"/>
  <c r="G24" i="90"/>
  <c r="G23" i="90"/>
  <c r="G22" i="90"/>
  <c r="G20" i="90"/>
  <c r="G19" i="90"/>
  <c r="G18" i="90"/>
  <c r="G13" i="90"/>
  <c r="G12" i="90"/>
  <c r="G11" i="90"/>
  <c r="G10" i="90"/>
  <c r="G9" i="90"/>
  <c r="G8" i="90"/>
  <c r="G7" i="90"/>
  <c r="G6" i="90"/>
  <c r="G5" i="90"/>
  <c r="G166" i="89"/>
  <c r="G165" i="89"/>
  <c r="G164" i="89"/>
  <c r="G163" i="89"/>
  <c r="G162" i="89"/>
  <c r="G161" i="89"/>
  <c r="G160" i="89"/>
  <c r="G157" i="89"/>
  <c r="G156" i="89"/>
  <c r="G155" i="89"/>
  <c r="G154" i="89"/>
  <c r="G153" i="89"/>
  <c r="G152" i="89"/>
  <c r="G151" i="89"/>
  <c r="G145" i="89"/>
  <c r="G144" i="89"/>
  <c r="G143" i="89"/>
  <c r="G142" i="89"/>
  <c r="G141" i="89"/>
  <c r="G140" i="89"/>
  <c r="G139" i="89"/>
  <c r="G138" i="89"/>
  <c r="G137" i="89"/>
  <c r="G136" i="89"/>
  <c r="G135" i="89"/>
  <c r="G134" i="89"/>
  <c r="G133" i="89"/>
  <c r="G132" i="89"/>
  <c r="G131" i="89"/>
  <c r="G130" i="89"/>
  <c r="G129" i="89"/>
  <c r="G128" i="89"/>
  <c r="G127" i="89"/>
  <c r="G126" i="89"/>
  <c r="G125" i="89"/>
  <c r="G124" i="89"/>
  <c r="G123" i="89"/>
  <c r="G122" i="89"/>
  <c r="G118" i="89"/>
  <c r="G117" i="89"/>
  <c r="G116" i="89"/>
  <c r="G115" i="89"/>
  <c r="G114" i="89"/>
  <c r="G113" i="89"/>
  <c r="G112" i="89"/>
  <c r="G111" i="89"/>
  <c r="G110" i="89"/>
  <c r="G109" i="89"/>
  <c r="G108" i="89"/>
  <c r="G107" i="89"/>
  <c r="G106" i="89"/>
  <c r="G105" i="89"/>
  <c r="G104" i="89"/>
  <c r="G103" i="89"/>
  <c r="G102" i="89"/>
  <c r="G101" i="89"/>
  <c r="G100" i="89"/>
  <c r="G99" i="89"/>
  <c r="G98" i="89"/>
  <c r="G97" i="89"/>
  <c r="G96" i="89"/>
  <c r="G95" i="89"/>
  <c r="G89" i="89"/>
  <c r="G88" i="89"/>
  <c r="G87" i="89"/>
  <c r="G86" i="89"/>
  <c r="G81" i="89"/>
  <c r="G80" i="89"/>
  <c r="G79" i="89"/>
  <c r="G78" i="89"/>
  <c r="G72" i="89"/>
  <c r="G70" i="89"/>
  <c r="G68" i="89"/>
  <c r="G67" i="89"/>
  <c r="G66" i="89"/>
  <c r="G63" i="89"/>
  <c r="G62" i="89"/>
  <c r="G61" i="89"/>
  <c r="G59" i="89"/>
  <c r="G58" i="89"/>
  <c r="G57" i="89"/>
  <c r="G56" i="89"/>
  <c r="G55" i="89"/>
  <c r="G54" i="89"/>
  <c r="G53" i="89"/>
  <c r="G52" i="89"/>
  <c r="G51" i="89"/>
  <c r="G50" i="89"/>
  <c r="G48" i="89"/>
  <c r="G47" i="89"/>
  <c r="G46" i="89"/>
  <c r="G45" i="89"/>
  <c r="G44" i="89"/>
  <c r="G43" i="89"/>
  <c r="G42" i="89"/>
  <c r="G41" i="89"/>
  <c r="G40" i="89"/>
  <c r="G39" i="89"/>
  <c r="G37" i="89"/>
  <c r="G36" i="89"/>
  <c r="G35" i="89"/>
  <c r="G34" i="89"/>
  <c r="G33" i="89"/>
  <c r="G32" i="89"/>
  <c r="G31" i="89"/>
  <c r="G30" i="89"/>
  <c r="G28" i="89"/>
  <c r="G27" i="89"/>
  <c r="G26" i="89"/>
  <c r="G25" i="89"/>
  <c r="G24" i="89"/>
  <c r="G23" i="89"/>
  <c r="G22" i="89"/>
  <c r="G20" i="89"/>
  <c r="G19" i="89"/>
  <c r="G18" i="89"/>
  <c r="G13" i="89"/>
  <c r="G12" i="89"/>
  <c r="G11" i="89"/>
  <c r="G10" i="89"/>
  <c r="G9" i="89"/>
  <c r="G8" i="89"/>
  <c r="G7" i="89"/>
  <c r="G6" i="89"/>
  <c r="G5" i="89"/>
  <c r="G159" i="89"/>
  <c r="G65" i="89"/>
  <c r="D166" i="93"/>
  <c r="D165" i="93"/>
  <c r="D164" i="93"/>
  <c r="D163" i="93"/>
  <c r="D162" i="93"/>
  <c r="D161" i="93"/>
  <c r="D160" i="93"/>
  <c r="D159" i="93"/>
  <c r="D157" i="93"/>
  <c r="D156" i="93"/>
  <c r="D155" i="93"/>
  <c r="D154" i="93"/>
  <c r="D153" i="93"/>
  <c r="D152" i="93"/>
  <c r="D151" i="93"/>
  <c r="D145" i="93"/>
  <c r="D144" i="93"/>
  <c r="D143" i="93"/>
  <c r="D142" i="93"/>
  <c r="D141" i="93"/>
  <c r="D140" i="93"/>
  <c r="D139" i="93"/>
  <c r="D138" i="93"/>
  <c r="D137" i="93"/>
  <c r="D136" i="93"/>
  <c r="D135" i="93"/>
  <c r="D134" i="93"/>
  <c r="D133" i="93"/>
  <c r="D132" i="93"/>
  <c r="D131" i="93"/>
  <c r="D130" i="93"/>
  <c r="D129" i="93"/>
  <c r="D128" i="93"/>
  <c r="D127" i="93"/>
  <c r="D126" i="93"/>
  <c r="D125" i="93"/>
  <c r="D124" i="93"/>
  <c r="D123" i="93"/>
  <c r="D122" i="93"/>
  <c r="D118" i="93"/>
  <c r="D117" i="93"/>
  <c r="D116" i="93"/>
  <c r="D115" i="93"/>
  <c r="D114" i="93"/>
  <c r="D113" i="93"/>
  <c r="D112" i="93"/>
  <c r="D111" i="93"/>
  <c r="D110" i="93"/>
  <c r="D109" i="93"/>
  <c r="D108" i="93"/>
  <c r="D107" i="93"/>
  <c r="D106" i="93"/>
  <c r="D105" i="93"/>
  <c r="D104" i="93"/>
  <c r="D103" i="93"/>
  <c r="D102" i="93"/>
  <c r="D101" i="93"/>
  <c r="D100" i="93"/>
  <c r="D99" i="93"/>
  <c r="D98" i="93"/>
  <c r="D97" i="93"/>
  <c r="D96" i="93"/>
  <c r="D95" i="93"/>
  <c r="D89" i="93"/>
  <c r="D88" i="93"/>
  <c r="D87" i="93"/>
  <c r="D86" i="93"/>
  <c r="D81" i="93"/>
  <c r="D80" i="93"/>
  <c r="D79" i="93"/>
  <c r="D78" i="93"/>
  <c r="D72" i="93"/>
  <c r="D70" i="93"/>
  <c r="D68" i="93"/>
  <c r="D67" i="93"/>
  <c r="D66" i="93"/>
  <c r="D65" i="93"/>
  <c r="D63" i="93"/>
  <c r="D62" i="93"/>
  <c r="D61" i="93"/>
  <c r="D59" i="93"/>
  <c r="D58" i="93"/>
  <c r="D57" i="93"/>
  <c r="D56" i="93"/>
  <c r="D55" i="93"/>
  <c r="D54" i="93"/>
  <c r="D53" i="93"/>
  <c r="D52" i="93"/>
  <c r="D51" i="93"/>
  <c r="D50" i="93"/>
  <c r="D48" i="93"/>
  <c r="D47" i="93"/>
  <c r="D46" i="93"/>
  <c r="D45" i="93"/>
  <c r="D44" i="93"/>
  <c r="D43" i="93"/>
  <c r="D42" i="93"/>
  <c r="D41" i="93"/>
  <c r="D40" i="93"/>
  <c r="D39" i="93"/>
  <c r="D38" i="93"/>
  <c r="D37" i="93"/>
  <c r="D36" i="93"/>
  <c r="D35" i="93"/>
  <c r="D34" i="93"/>
  <c r="D33" i="93"/>
  <c r="D32" i="93"/>
  <c r="D31" i="93"/>
  <c r="D30" i="93"/>
  <c r="D28" i="93"/>
  <c r="D27" i="93"/>
  <c r="D26" i="93"/>
  <c r="D25" i="93"/>
  <c r="D24" i="93"/>
  <c r="D23" i="93"/>
  <c r="D22" i="93"/>
  <c r="D20" i="93"/>
  <c r="D19" i="93"/>
  <c r="D18" i="93"/>
  <c r="D13" i="93"/>
  <c r="D12" i="93"/>
  <c r="D11" i="93"/>
  <c r="D10" i="93"/>
  <c r="D9" i="93"/>
  <c r="D8" i="93"/>
  <c r="D7" i="93"/>
  <c r="D6" i="93"/>
  <c r="D5" i="93"/>
  <c r="D166" i="92"/>
  <c r="D165" i="92"/>
  <c r="D164" i="92"/>
  <c r="D163" i="92"/>
  <c r="D162" i="92"/>
  <c r="D161" i="92"/>
  <c r="D160" i="92"/>
  <c r="D159" i="92"/>
  <c r="D157" i="92"/>
  <c r="D156" i="92"/>
  <c r="D155" i="92"/>
  <c r="D154" i="92"/>
  <c r="D153" i="92"/>
  <c r="D152" i="92"/>
  <c r="D151" i="92"/>
  <c r="D145" i="92"/>
  <c r="D144" i="92"/>
  <c r="D143" i="92"/>
  <c r="D142" i="92"/>
  <c r="D141" i="92"/>
  <c r="D140" i="92"/>
  <c r="D139" i="92"/>
  <c r="D138" i="92"/>
  <c r="D137" i="92"/>
  <c r="D136" i="92"/>
  <c r="D135" i="92"/>
  <c r="D134" i="92"/>
  <c r="D133" i="92"/>
  <c r="D132" i="92"/>
  <c r="D131" i="92"/>
  <c r="D130" i="92"/>
  <c r="D129" i="92"/>
  <c r="D128" i="92"/>
  <c r="D127" i="92"/>
  <c r="D126" i="92"/>
  <c r="D125" i="92"/>
  <c r="D124" i="92"/>
  <c r="D123" i="92"/>
  <c r="D122" i="92"/>
  <c r="D118" i="92"/>
  <c r="D117" i="92"/>
  <c r="D116" i="92"/>
  <c r="D115" i="92"/>
  <c r="D114" i="92"/>
  <c r="D113" i="92"/>
  <c r="D112" i="92"/>
  <c r="D111" i="92"/>
  <c r="D110" i="92"/>
  <c r="D109" i="92"/>
  <c r="D108" i="92"/>
  <c r="D107" i="92"/>
  <c r="D106" i="92"/>
  <c r="D105" i="92"/>
  <c r="D104" i="92"/>
  <c r="D103" i="92"/>
  <c r="D102" i="92"/>
  <c r="D101" i="92"/>
  <c r="D100" i="92"/>
  <c r="D99" i="92"/>
  <c r="D98" i="92"/>
  <c r="D97" i="92"/>
  <c r="D96" i="92"/>
  <c r="D95" i="92"/>
  <c r="D89" i="92"/>
  <c r="D88" i="92"/>
  <c r="D87" i="92"/>
  <c r="D86" i="92"/>
  <c r="D81" i="92"/>
  <c r="D80" i="92"/>
  <c r="D79" i="92"/>
  <c r="D78" i="92"/>
  <c r="D72" i="92"/>
  <c r="D70" i="92"/>
  <c r="D68" i="92"/>
  <c r="D67" i="92"/>
  <c r="D66" i="92"/>
  <c r="D65" i="92"/>
  <c r="D63" i="92"/>
  <c r="D62" i="92"/>
  <c r="D61" i="92"/>
  <c r="D59" i="92"/>
  <c r="D58" i="92"/>
  <c r="D57" i="92"/>
  <c r="D56" i="92"/>
  <c r="D55" i="92"/>
  <c r="D54" i="92"/>
  <c r="D53" i="92"/>
  <c r="D52" i="92"/>
  <c r="D51" i="92"/>
  <c r="D50" i="92"/>
  <c r="D48" i="92"/>
  <c r="D47" i="92"/>
  <c r="D46" i="92"/>
  <c r="D45" i="92"/>
  <c r="D44" i="92"/>
  <c r="D43" i="92"/>
  <c r="D42" i="92"/>
  <c r="D41" i="92"/>
  <c r="D40" i="92"/>
  <c r="D39" i="92"/>
  <c r="D38" i="92"/>
  <c r="D37" i="92"/>
  <c r="D36" i="92"/>
  <c r="D35" i="92"/>
  <c r="D34" i="92"/>
  <c r="D33" i="92"/>
  <c r="D32" i="92"/>
  <c r="D31" i="92"/>
  <c r="D30" i="92"/>
  <c r="D28" i="92"/>
  <c r="D27" i="92"/>
  <c r="D26" i="92"/>
  <c r="D25" i="92"/>
  <c r="D24" i="92"/>
  <c r="D23" i="92"/>
  <c r="D22" i="92"/>
  <c r="D20" i="92"/>
  <c r="D19" i="92"/>
  <c r="D18" i="92"/>
  <c r="D13" i="92"/>
  <c r="D12" i="92"/>
  <c r="D11" i="92"/>
  <c r="D10" i="92"/>
  <c r="D9" i="92"/>
  <c r="D8" i="92"/>
  <c r="D7" i="92"/>
  <c r="D6" i="92"/>
  <c r="D5" i="92"/>
  <c r="D166" i="91"/>
  <c r="D165" i="91"/>
  <c r="D164" i="91"/>
  <c r="D163" i="91"/>
  <c r="D162" i="91"/>
  <c r="D161" i="91"/>
  <c r="D160" i="91"/>
  <c r="D159" i="91"/>
  <c r="D157" i="91"/>
  <c r="D156" i="91"/>
  <c r="D155" i="91"/>
  <c r="D154" i="91"/>
  <c r="D153" i="91"/>
  <c r="D152" i="91"/>
  <c r="D151" i="91"/>
  <c r="D145" i="91"/>
  <c r="D144" i="91"/>
  <c r="D143" i="91"/>
  <c r="D142" i="91"/>
  <c r="D141" i="91"/>
  <c r="D140" i="91"/>
  <c r="D139" i="91"/>
  <c r="D138" i="91"/>
  <c r="D137" i="91"/>
  <c r="D136" i="91"/>
  <c r="D135" i="91"/>
  <c r="D134" i="91"/>
  <c r="D133" i="91"/>
  <c r="D132" i="91"/>
  <c r="D131" i="91"/>
  <c r="D130" i="91"/>
  <c r="D129" i="91"/>
  <c r="D128" i="91"/>
  <c r="D127" i="91"/>
  <c r="D126" i="91"/>
  <c r="D125" i="91"/>
  <c r="D124" i="91"/>
  <c r="D123" i="91"/>
  <c r="D122" i="91"/>
  <c r="D118" i="91"/>
  <c r="D117" i="91"/>
  <c r="D116" i="91"/>
  <c r="D115" i="91"/>
  <c r="D114" i="91"/>
  <c r="D113" i="91"/>
  <c r="D112" i="91"/>
  <c r="D111" i="91"/>
  <c r="D110" i="91"/>
  <c r="D109" i="91"/>
  <c r="D108" i="91"/>
  <c r="D107" i="91"/>
  <c r="D106" i="91"/>
  <c r="D105" i="91"/>
  <c r="D104" i="91"/>
  <c r="D103" i="91"/>
  <c r="D102" i="91"/>
  <c r="D101" i="91"/>
  <c r="D100" i="91"/>
  <c r="D99" i="91"/>
  <c r="D98" i="91"/>
  <c r="D97" i="91"/>
  <c r="D96" i="91"/>
  <c r="D95" i="91"/>
  <c r="D89" i="91"/>
  <c r="D88" i="91"/>
  <c r="D87" i="91"/>
  <c r="D86" i="91"/>
  <c r="D81" i="91"/>
  <c r="D80" i="91"/>
  <c r="D79" i="91"/>
  <c r="D78" i="91"/>
  <c r="D72" i="91"/>
  <c r="D70" i="91"/>
  <c r="D68" i="91"/>
  <c r="D67" i="91"/>
  <c r="D66" i="91"/>
  <c r="D65" i="91"/>
  <c r="D63" i="91"/>
  <c r="D62" i="91"/>
  <c r="D61" i="91"/>
  <c r="D59" i="91"/>
  <c r="D58" i="91"/>
  <c r="D57" i="91"/>
  <c r="D56" i="91"/>
  <c r="D55" i="91"/>
  <c r="D54" i="91"/>
  <c r="D53" i="91"/>
  <c r="D52" i="91"/>
  <c r="D51" i="91"/>
  <c r="D50" i="91"/>
  <c r="D48" i="91"/>
  <c r="D47" i="91"/>
  <c r="D46" i="91"/>
  <c r="D45" i="91"/>
  <c r="D44" i="91"/>
  <c r="D43" i="91"/>
  <c r="D42" i="91"/>
  <c r="D41" i="91"/>
  <c r="D40" i="91"/>
  <c r="D39" i="91"/>
  <c r="D38" i="91"/>
  <c r="D37" i="91"/>
  <c r="D36" i="91"/>
  <c r="D35" i="91"/>
  <c r="D34" i="91"/>
  <c r="D33" i="91"/>
  <c r="D32" i="91"/>
  <c r="D31" i="91"/>
  <c r="D30" i="91"/>
  <c r="D28" i="91"/>
  <c r="D27" i="91"/>
  <c r="D26" i="91"/>
  <c r="D25" i="91"/>
  <c r="D24" i="91"/>
  <c r="D23" i="91"/>
  <c r="D22" i="91"/>
  <c r="D20" i="91"/>
  <c r="D19" i="91"/>
  <c r="D18" i="91"/>
  <c r="D13" i="91"/>
  <c r="D12" i="91"/>
  <c r="D11" i="91"/>
  <c r="D10" i="91"/>
  <c r="D9" i="91"/>
  <c r="D8" i="91"/>
  <c r="D7" i="91"/>
  <c r="D6" i="91"/>
  <c r="D5" i="91"/>
  <c r="D166" i="90"/>
  <c r="D165" i="90"/>
  <c r="D164" i="90"/>
  <c r="D163" i="90"/>
  <c r="D162" i="90"/>
  <c r="D161" i="90"/>
  <c r="D160" i="90"/>
  <c r="D159" i="90"/>
  <c r="D157" i="90"/>
  <c r="D156" i="90"/>
  <c r="D155" i="90"/>
  <c r="D154" i="90"/>
  <c r="D153" i="90"/>
  <c r="D152" i="90"/>
  <c r="D151" i="90"/>
  <c r="D145" i="90"/>
  <c r="D144" i="90"/>
  <c r="D143" i="90"/>
  <c r="D142" i="90"/>
  <c r="D141" i="90"/>
  <c r="D140" i="90"/>
  <c r="D139" i="90"/>
  <c r="D138" i="90"/>
  <c r="D137" i="90"/>
  <c r="D136" i="90"/>
  <c r="D135" i="90"/>
  <c r="D134" i="90"/>
  <c r="D133" i="90"/>
  <c r="D132" i="90"/>
  <c r="D131" i="90"/>
  <c r="D130" i="90"/>
  <c r="D129" i="90"/>
  <c r="D128" i="90"/>
  <c r="D127" i="90"/>
  <c r="D126" i="90"/>
  <c r="D125" i="90"/>
  <c r="D124" i="90"/>
  <c r="D123" i="90"/>
  <c r="D122" i="90"/>
  <c r="D118" i="90"/>
  <c r="D117" i="90"/>
  <c r="D116" i="90"/>
  <c r="D115" i="90"/>
  <c r="D114" i="90"/>
  <c r="D113" i="90"/>
  <c r="D112" i="90"/>
  <c r="D111" i="90"/>
  <c r="D110" i="90"/>
  <c r="D109" i="90"/>
  <c r="D108" i="90"/>
  <c r="D107" i="90"/>
  <c r="D106" i="90"/>
  <c r="D105" i="90"/>
  <c r="D104" i="90"/>
  <c r="D103" i="90"/>
  <c r="D102" i="90"/>
  <c r="D101" i="90"/>
  <c r="D100" i="90"/>
  <c r="D99" i="90"/>
  <c r="D98" i="90"/>
  <c r="D97" i="90"/>
  <c r="D96" i="90"/>
  <c r="D95" i="90"/>
  <c r="D89" i="90"/>
  <c r="D88" i="90"/>
  <c r="D87" i="90"/>
  <c r="D86" i="90"/>
  <c r="D81" i="90"/>
  <c r="D80" i="90"/>
  <c r="D79" i="90"/>
  <c r="D78" i="90"/>
  <c r="D72" i="90"/>
  <c r="D70" i="90"/>
  <c r="D68" i="90"/>
  <c r="D67" i="90"/>
  <c r="D66" i="90"/>
  <c r="D65" i="90"/>
  <c r="D63" i="90"/>
  <c r="D62" i="90"/>
  <c r="D61" i="90"/>
  <c r="D59" i="90"/>
  <c r="D58" i="90"/>
  <c r="D57" i="90"/>
  <c r="D56" i="90"/>
  <c r="D55" i="90"/>
  <c r="D54" i="90"/>
  <c r="D53" i="90"/>
  <c r="D52" i="90"/>
  <c r="D51" i="90"/>
  <c r="D50" i="90"/>
  <c r="D48" i="90"/>
  <c r="D47" i="90"/>
  <c r="D46" i="90"/>
  <c r="D45" i="90"/>
  <c r="D44" i="90"/>
  <c r="D43" i="90"/>
  <c r="D42" i="90"/>
  <c r="D41" i="90"/>
  <c r="D40" i="90"/>
  <c r="D39" i="90"/>
  <c r="D38" i="90"/>
  <c r="D37" i="90"/>
  <c r="D36" i="90"/>
  <c r="D35" i="90"/>
  <c r="D34" i="90"/>
  <c r="D33" i="90"/>
  <c r="D32" i="90"/>
  <c r="D31" i="90"/>
  <c r="D30" i="90"/>
  <c r="D28" i="90"/>
  <c r="D27" i="90"/>
  <c r="D26" i="90"/>
  <c r="D25" i="90"/>
  <c r="D24" i="90"/>
  <c r="D23" i="90"/>
  <c r="D22" i="90"/>
  <c r="D20" i="90"/>
  <c r="D19" i="90"/>
  <c r="D18" i="90"/>
  <c r="D13" i="90"/>
  <c r="D12" i="90"/>
  <c r="D11" i="90"/>
  <c r="D10" i="90"/>
  <c r="D9" i="90"/>
  <c r="D8" i="90"/>
  <c r="D7" i="90"/>
  <c r="D6" i="90"/>
  <c r="D5" i="90"/>
  <c r="D166" i="89"/>
  <c r="D165" i="89"/>
  <c r="D164" i="89"/>
  <c r="D163" i="89"/>
  <c r="D162" i="89"/>
  <c r="D161" i="89"/>
  <c r="D160" i="89"/>
  <c r="D159" i="89"/>
  <c r="D157" i="89"/>
  <c r="D156" i="89"/>
  <c r="D155" i="89"/>
  <c r="D154" i="89"/>
  <c r="D153" i="89"/>
  <c r="D152" i="89"/>
  <c r="D151" i="89"/>
  <c r="D145" i="89"/>
  <c r="D144" i="89"/>
  <c r="D143" i="89"/>
  <c r="D142" i="89"/>
  <c r="D141" i="89"/>
  <c r="D140" i="89"/>
  <c r="D139" i="89"/>
  <c r="D138" i="89"/>
  <c r="D137" i="89"/>
  <c r="D136" i="89"/>
  <c r="D135" i="89"/>
  <c r="D134" i="89"/>
  <c r="D133" i="89"/>
  <c r="D132" i="89"/>
  <c r="D131" i="89"/>
  <c r="D130" i="89"/>
  <c r="D129" i="89"/>
  <c r="D128" i="89"/>
  <c r="D127" i="89"/>
  <c r="D126" i="89"/>
  <c r="D125" i="89"/>
  <c r="D124" i="89"/>
  <c r="D123" i="89"/>
  <c r="D122" i="89"/>
  <c r="D118" i="89"/>
  <c r="D117" i="89"/>
  <c r="D116" i="89"/>
  <c r="D115" i="89"/>
  <c r="D114" i="89"/>
  <c r="D113" i="89"/>
  <c r="D112" i="89"/>
  <c r="D111" i="89"/>
  <c r="D110" i="89"/>
  <c r="D109" i="89"/>
  <c r="D108" i="89"/>
  <c r="D107" i="89"/>
  <c r="D106" i="89"/>
  <c r="D105" i="89"/>
  <c r="D104" i="89"/>
  <c r="D103" i="89"/>
  <c r="D102" i="89"/>
  <c r="D101" i="89"/>
  <c r="D100" i="89"/>
  <c r="D99" i="89"/>
  <c r="D98" i="89"/>
  <c r="D97" i="89"/>
  <c r="D96" i="89"/>
  <c r="D95" i="89"/>
  <c r="D89" i="89"/>
  <c r="D88" i="89"/>
  <c r="D87" i="89"/>
  <c r="D86" i="89"/>
  <c r="D81" i="89"/>
  <c r="D80" i="89"/>
  <c r="D79" i="89"/>
  <c r="D78" i="89"/>
  <c r="D72" i="89"/>
  <c r="D70" i="89"/>
  <c r="D68" i="89"/>
  <c r="D67" i="89"/>
  <c r="D66" i="89"/>
  <c r="D65" i="89"/>
  <c r="D63" i="89"/>
  <c r="D62" i="89"/>
  <c r="D61" i="89"/>
  <c r="D59" i="89"/>
  <c r="D58" i="89"/>
  <c r="D57" i="89"/>
  <c r="D56" i="89"/>
  <c r="D55" i="89"/>
  <c r="D54" i="89"/>
  <c r="D53" i="89"/>
  <c r="D52" i="89"/>
  <c r="D51" i="89"/>
  <c r="D50" i="89"/>
  <c r="D48" i="89"/>
  <c r="D47" i="89"/>
  <c r="D46" i="89"/>
  <c r="D45" i="89"/>
  <c r="D44" i="89"/>
  <c r="D43" i="89"/>
  <c r="D42" i="89"/>
  <c r="D41" i="89"/>
  <c r="D40" i="89"/>
  <c r="D39" i="89"/>
  <c r="D38" i="89"/>
  <c r="D37" i="89"/>
  <c r="D36" i="89"/>
  <c r="D35" i="89"/>
  <c r="D34" i="89"/>
  <c r="D33" i="89"/>
  <c r="D32" i="89"/>
  <c r="D31" i="89"/>
  <c r="D30" i="89"/>
  <c r="D28" i="89"/>
  <c r="D27" i="89"/>
  <c r="D26" i="89"/>
  <c r="D25" i="89"/>
  <c r="D24" i="89"/>
  <c r="D23" i="89"/>
  <c r="D22" i="89"/>
  <c r="D20" i="89"/>
  <c r="D19" i="89"/>
  <c r="D18" i="89"/>
  <c r="D13" i="89"/>
  <c r="D12" i="89"/>
  <c r="D11" i="89"/>
  <c r="D10" i="89"/>
  <c r="D9" i="89"/>
  <c r="D8" i="89"/>
  <c r="D7" i="89"/>
  <c r="D6" i="89"/>
  <c r="D5" i="89"/>
  <c r="R171" i="92" l="1"/>
  <c r="R170" i="93" s="1"/>
  <c r="R171" i="93" s="1"/>
  <c r="J60" i="92"/>
  <c r="Q74" i="93"/>
  <c r="O147" i="93"/>
  <c r="S169" i="93"/>
  <c r="S171" i="93" s="1"/>
  <c r="U169" i="92"/>
  <c r="U171" i="92" s="1"/>
  <c r="U169" i="91"/>
  <c r="U171" i="91" s="1"/>
  <c r="U169" i="90"/>
  <c r="U171" i="90" s="1"/>
  <c r="U169" i="88"/>
  <c r="U171" i="88" s="1"/>
  <c r="T91" i="93"/>
  <c r="T73" i="93"/>
  <c r="T74" i="93" s="1"/>
  <c r="T169" i="93" s="1"/>
  <c r="T73" i="92"/>
  <c r="T74" i="92" s="1"/>
  <c r="T73" i="89"/>
  <c r="T74" i="89" s="1"/>
  <c r="T147" i="93"/>
  <c r="T147" i="91"/>
  <c r="T169" i="92"/>
  <c r="T169" i="91"/>
  <c r="T169" i="90"/>
  <c r="T147" i="89"/>
  <c r="T169" i="89"/>
  <c r="S169" i="91"/>
  <c r="S171" i="91" s="1"/>
  <c r="S169" i="89"/>
  <c r="S171" i="89" s="1"/>
  <c r="S170" i="90" s="1"/>
  <c r="S171" i="90"/>
  <c r="R169" i="90"/>
  <c r="R171" i="90" s="1"/>
  <c r="Q74" i="91"/>
  <c r="Q169" i="92"/>
  <c r="P91" i="92"/>
  <c r="Q169" i="93"/>
  <c r="Q169" i="91"/>
  <c r="P73" i="93"/>
  <c r="P74" i="93" s="1"/>
  <c r="P167" i="92"/>
  <c r="P147" i="93"/>
  <c r="P73" i="92"/>
  <c r="P74" i="92" s="1"/>
  <c r="P147" i="92"/>
  <c r="P73" i="90"/>
  <c r="P74" i="90" s="1"/>
  <c r="P147" i="90"/>
  <c r="P91" i="90"/>
  <c r="P73" i="91"/>
  <c r="P74" i="91" s="1"/>
  <c r="P147" i="91"/>
  <c r="P167" i="91"/>
  <c r="P91" i="89"/>
  <c r="P167" i="89"/>
  <c r="P73" i="89"/>
  <c r="P74" i="89" s="1"/>
  <c r="P147" i="89"/>
  <c r="O169" i="93"/>
  <c r="O171" i="93" s="1"/>
  <c r="O169" i="92"/>
  <c r="O171" i="92" s="1"/>
  <c r="O169" i="91"/>
  <c r="O171" i="91" s="1"/>
  <c r="J90" i="92"/>
  <c r="J158" i="92"/>
  <c r="J29" i="93"/>
  <c r="J73" i="93" s="1"/>
  <c r="J146" i="93"/>
  <c r="J82" i="93"/>
  <c r="J21" i="93"/>
  <c r="J119" i="93"/>
  <c r="J147" i="93" s="1"/>
  <c r="J167" i="93"/>
  <c r="J91" i="93"/>
  <c r="J14" i="93"/>
  <c r="J21" i="91"/>
  <c r="J64" i="91"/>
  <c r="J90" i="91"/>
  <c r="J158" i="91"/>
  <c r="J17" i="92"/>
  <c r="J82" i="92"/>
  <c r="J21" i="92"/>
  <c r="J64" i="92"/>
  <c r="J29" i="92"/>
  <c r="J49" i="92"/>
  <c r="J119" i="92"/>
  <c r="J146" i="92"/>
  <c r="J150" i="92"/>
  <c r="J14" i="92"/>
  <c r="J29" i="91"/>
  <c r="J49" i="91"/>
  <c r="J119" i="91"/>
  <c r="J146" i="91"/>
  <c r="J150" i="91"/>
  <c r="J167" i="91" s="1"/>
  <c r="J14" i="91"/>
  <c r="J82" i="90"/>
  <c r="J17" i="90"/>
  <c r="J64" i="90"/>
  <c r="J29" i="90"/>
  <c r="J49" i="90"/>
  <c r="J119" i="90"/>
  <c r="J146" i="90"/>
  <c r="J150" i="90"/>
  <c r="J14" i="90"/>
  <c r="J21" i="90"/>
  <c r="J60" i="90"/>
  <c r="J90" i="90"/>
  <c r="J158" i="90"/>
  <c r="J91" i="91"/>
  <c r="I147" i="93"/>
  <c r="I147" i="92"/>
  <c r="I91" i="92"/>
  <c r="I73" i="93"/>
  <c r="I74" i="93" s="1"/>
  <c r="I73" i="92"/>
  <c r="I74" i="92" s="1"/>
  <c r="I74" i="90"/>
  <c r="I73" i="89"/>
  <c r="I74" i="89" s="1"/>
  <c r="I73" i="88"/>
  <c r="I74" i="88" s="1"/>
  <c r="I73" i="87"/>
  <c r="I74" i="87" s="1"/>
  <c r="I74" i="86"/>
  <c r="I167" i="86"/>
  <c r="I73" i="86"/>
  <c r="I74" i="85"/>
  <c r="I73" i="85"/>
  <c r="I73" i="84"/>
  <c r="I74" i="84" s="1"/>
  <c r="I73" i="83"/>
  <c r="I74" i="83" s="1"/>
  <c r="G64" i="90"/>
  <c r="C68" i="93"/>
  <c r="E68" i="93"/>
  <c r="F68" i="93"/>
  <c r="N68" i="93"/>
  <c r="X68" i="93"/>
  <c r="E64" i="93"/>
  <c r="F64" i="93"/>
  <c r="K64" i="93"/>
  <c r="M64" i="93"/>
  <c r="W64" i="93"/>
  <c r="X64" i="93"/>
  <c r="C68" i="92"/>
  <c r="E68" i="92"/>
  <c r="F68" i="92"/>
  <c r="N68" i="92"/>
  <c r="N64" i="92" s="1"/>
  <c r="V64" i="92"/>
  <c r="X68" i="92"/>
  <c r="E64" i="92"/>
  <c r="F64" i="92"/>
  <c r="H64" i="92"/>
  <c r="K64" i="92"/>
  <c r="M64" i="92"/>
  <c r="W64" i="92"/>
  <c r="X64" i="92"/>
  <c r="C68" i="91"/>
  <c r="E68" i="91"/>
  <c r="F68" i="91"/>
  <c r="N68" i="91"/>
  <c r="N64" i="91" s="1"/>
  <c r="V64" i="91"/>
  <c r="X68" i="91"/>
  <c r="E64" i="91"/>
  <c r="F64" i="91"/>
  <c r="H64" i="91"/>
  <c r="I64" i="91"/>
  <c r="K64" i="91"/>
  <c r="M64" i="91"/>
  <c r="W64" i="91"/>
  <c r="X64" i="91"/>
  <c r="C68" i="90"/>
  <c r="E68" i="90"/>
  <c r="F68" i="90"/>
  <c r="N68" i="90"/>
  <c r="V64" i="90"/>
  <c r="X68" i="90"/>
  <c r="X64" i="90" s="1"/>
  <c r="E64" i="90"/>
  <c r="F64" i="90"/>
  <c r="H64" i="90"/>
  <c r="M64" i="90"/>
  <c r="N64" i="90"/>
  <c r="W64" i="90"/>
  <c r="C68" i="89"/>
  <c r="E68" i="89"/>
  <c r="F68" i="89"/>
  <c r="J64" i="89"/>
  <c r="N68" i="89"/>
  <c r="N64" i="89" s="1"/>
  <c r="V64" i="89"/>
  <c r="X68" i="89"/>
  <c r="E64" i="89"/>
  <c r="F64" i="89"/>
  <c r="H64" i="89"/>
  <c r="O64" i="89"/>
  <c r="W64" i="89"/>
  <c r="X64" i="89"/>
  <c r="E64" i="88"/>
  <c r="F64" i="88"/>
  <c r="H64" i="88"/>
  <c r="J64" i="88"/>
  <c r="N64" i="88"/>
  <c r="O64" i="88"/>
  <c r="P64" i="88"/>
  <c r="S64" i="88"/>
  <c r="X64" i="88"/>
  <c r="C68" i="88"/>
  <c r="D68" i="88"/>
  <c r="E68" i="88"/>
  <c r="F68" i="88"/>
  <c r="G68" i="88"/>
  <c r="H68" i="88"/>
  <c r="J68" i="88"/>
  <c r="K68" i="88"/>
  <c r="L68" i="88"/>
  <c r="M68" i="88"/>
  <c r="N68" i="88"/>
  <c r="O68" i="88"/>
  <c r="P68" i="88"/>
  <c r="Q68" i="88"/>
  <c r="R68" i="88"/>
  <c r="S68" i="88"/>
  <c r="T68" i="88"/>
  <c r="V68" i="88"/>
  <c r="W68" i="88"/>
  <c r="X68" i="88"/>
  <c r="C68" i="87"/>
  <c r="D68" i="87"/>
  <c r="E68" i="87"/>
  <c r="F68" i="87"/>
  <c r="G68" i="87"/>
  <c r="H68" i="87"/>
  <c r="J68" i="87"/>
  <c r="J64" i="87" s="1"/>
  <c r="K68" i="87"/>
  <c r="M68" i="87"/>
  <c r="N68" i="87"/>
  <c r="N64" i="87" s="1"/>
  <c r="O68" i="87"/>
  <c r="P68" i="87"/>
  <c r="P64" i="87" s="1"/>
  <c r="Q68" i="87"/>
  <c r="R68" i="87"/>
  <c r="S68" i="87"/>
  <c r="S64" i="87" s="1"/>
  <c r="T68" i="87"/>
  <c r="U68" i="87"/>
  <c r="V68" i="87"/>
  <c r="X68" i="87"/>
  <c r="E64" i="87"/>
  <c r="F64" i="87"/>
  <c r="H64" i="87"/>
  <c r="O64" i="87"/>
  <c r="W64" i="87"/>
  <c r="X64" i="87"/>
  <c r="C68" i="86"/>
  <c r="D68" i="86"/>
  <c r="E68" i="86"/>
  <c r="F68" i="86"/>
  <c r="G68" i="86"/>
  <c r="H68" i="86"/>
  <c r="J68" i="86"/>
  <c r="K68" i="86"/>
  <c r="L68" i="86"/>
  <c r="M68" i="86"/>
  <c r="N68" i="86"/>
  <c r="O68" i="86"/>
  <c r="O64" i="86" s="1"/>
  <c r="P68" i="86"/>
  <c r="Q68" i="86"/>
  <c r="R68" i="86"/>
  <c r="S68" i="86"/>
  <c r="S64" i="86" s="1"/>
  <c r="T68" i="86"/>
  <c r="U68" i="86"/>
  <c r="V68" i="86"/>
  <c r="X68" i="86"/>
  <c r="X64" i="86" s="1"/>
  <c r="E64" i="86"/>
  <c r="F64" i="86"/>
  <c r="H64" i="86"/>
  <c r="J64" i="86"/>
  <c r="N64" i="86"/>
  <c r="P64" i="86"/>
  <c r="W64" i="86"/>
  <c r="E64" i="85"/>
  <c r="F64" i="85"/>
  <c r="H64" i="85"/>
  <c r="J64" i="85"/>
  <c r="N64" i="85"/>
  <c r="O64" i="85"/>
  <c r="P64" i="85"/>
  <c r="S64" i="85"/>
  <c r="X64" i="85"/>
  <c r="C68" i="85"/>
  <c r="D68" i="85"/>
  <c r="E68" i="85"/>
  <c r="F68" i="85"/>
  <c r="G68" i="85"/>
  <c r="H68" i="85"/>
  <c r="J68" i="85"/>
  <c r="K68" i="85"/>
  <c r="L68" i="85"/>
  <c r="M68" i="85"/>
  <c r="N68" i="85"/>
  <c r="O68" i="85"/>
  <c r="P68" i="85"/>
  <c r="Q68" i="85"/>
  <c r="R68" i="85"/>
  <c r="S68" i="85"/>
  <c r="T68" i="85"/>
  <c r="U68" i="85"/>
  <c r="V68" i="85"/>
  <c r="W68" i="85"/>
  <c r="X68" i="85"/>
  <c r="C68" i="84"/>
  <c r="D68" i="84"/>
  <c r="E68" i="84"/>
  <c r="F68" i="84"/>
  <c r="G68" i="84"/>
  <c r="H68" i="84"/>
  <c r="J68" i="84"/>
  <c r="K68" i="84"/>
  <c r="L68" i="84"/>
  <c r="M68" i="84"/>
  <c r="N68" i="84"/>
  <c r="N64" i="84" s="1"/>
  <c r="O68" i="84"/>
  <c r="O64" i="84" s="1"/>
  <c r="P68" i="84"/>
  <c r="Q68" i="84"/>
  <c r="R68" i="84"/>
  <c r="S68" i="84"/>
  <c r="S64" i="84" s="1"/>
  <c r="T68" i="84"/>
  <c r="U68" i="84"/>
  <c r="V68" i="84"/>
  <c r="W68" i="84"/>
  <c r="X68" i="84"/>
  <c r="E64" i="84"/>
  <c r="F64" i="84"/>
  <c r="H64" i="84"/>
  <c r="J64" i="84"/>
  <c r="P64" i="84"/>
  <c r="X64" i="84"/>
  <c r="C68" i="83"/>
  <c r="D68" i="83"/>
  <c r="E68" i="83"/>
  <c r="F68" i="83"/>
  <c r="G68" i="83"/>
  <c r="H68" i="83"/>
  <c r="J68" i="83"/>
  <c r="K68" i="83"/>
  <c r="L68" i="83"/>
  <c r="M68" i="83"/>
  <c r="N68" i="83"/>
  <c r="N64" i="83" s="1"/>
  <c r="O68" i="83"/>
  <c r="O64" i="83" s="1"/>
  <c r="P68" i="83"/>
  <c r="Q68" i="83"/>
  <c r="R68" i="83"/>
  <c r="S68" i="83"/>
  <c r="S64" i="83" s="1"/>
  <c r="T68" i="83"/>
  <c r="U68" i="83"/>
  <c r="V68" i="83"/>
  <c r="W68" i="83"/>
  <c r="X68" i="83"/>
  <c r="E64" i="83"/>
  <c r="F64" i="83"/>
  <c r="H64" i="83"/>
  <c r="J64" i="83"/>
  <c r="P64" i="83"/>
  <c r="X64" i="83"/>
  <c r="E64" i="31"/>
  <c r="F64" i="31"/>
  <c r="H64" i="31"/>
  <c r="I64" i="31"/>
  <c r="J64" i="31"/>
  <c r="N64" i="31"/>
  <c r="O64" i="31"/>
  <c r="P64" i="31"/>
  <c r="S64" i="31"/>
  <c r="X64" i="31"/>
  <c r="C68" i="31"/>
  <c r="D68" i="31"/>
  <c r="E68" i="31"/>
  <c r="F68" i="31"/>
  <c r="G68" i="31"/>
  <c r="H68" i="31"/>
  <c r="J68" i="31"/>
  <c r="K68" i="31"/>
  <c r="L68" i="31"/>
  <c r="M68" i="31"/>
  <c r="N68" i="31"/>
  <c r="O68" i="31"/>
  <c r="P68" i="31"/>
  <c r="Q68" i="31"/>
  <c r="R68" i="31"/>
  <c r="S68" i="31"/>
  <c r="T68" i="31"/>
  <c r="U68" i="31"/>
  <c r="V68" i="31"/>
  <c r="W68" i="31"/>
  <c r="X68" i="31"/>
  <c r="F166" i="93"/>
  <c r="F165" i="93"/>
  <c r="F164" i="93"/>
  <c r="F163" i="93"/>
  <c r="F162" i="93"/>
  <c r="F161" i="93"/>
  <c r="F160" i="93"/>
  <c r="F159" i="93"/>
  <c r="F157" i="93"/>
  <c r="F156" i="93"/>
  <c r="F155" i="93"/>
  <c r="F154" i="93"/>
  <c r="F153" i="93"/>
  <c r="F152" i="93"/>
  <c r="F151" i="93"/>
  <c r="F145" i="93"/>
  <c r="F144" i="93"/>
  <c r="F143" i="93"/>
  <c r="F142" i="93"/>
  <c r="F141" i="93"/>
  <c r="F140" i="93"/>
  <c r="F139" i="93"/>
  <c r="F138" i="93"/>
  <c r="F137" i="93"/>
  <c r="F136" i="93"/>
  <c r="F135" i="93"/>
  <c r="F134" i="93"/>
  <c r="F133" i="93"/>
  <c r="F132" i="93"/>
  <c r="F131" i="93"/>
  <c r="F130" i="93"/>
  <c r="F129" i="93"/>
  <c r="F128" i="93"/>
  <c r="F127" i="93"/>
  <c r="F126" i="93"/>
  <c r="F125" i="93"/>
  <c r="F124" i="93"/>
  <c r="F123" i="93"/>
  <c r="F122" i="93"/>
  <c r="F118" i="93"/>
  <c r="F117" i="93"/>
  <c r="F116" i="93"/>
  <c r="F115" i="93"/>
  <c r="F114" i="93"/>
  <c r="F113" i="93"/>
  <c r="F112" i="93"/>
  <c r="F111" i="93"/>
  <c r="F110" i="93"/>
  <c r="F109" i="93"/>
  <c r="F108" i="93"/>
  <c r="F107" i="93"/>
  <c r="F106" i="93"/>
  <c r="F105" i="93"/>
  <c r="F104" i="93"/>
  <c r="F103" i="93"/>
  <c r="F102" i="93"/>
  <c r="F101" i="93"/>
  <c r="F100" i="93"/>
  <c r="F99" i="93"/>
  <c r="F98" i="93"/>
  <c r="F97" i="93"/>
  <c r="F96" i="93"/>
  <c r="F95" i="93"/>
  <c r="F89" i="93"/>
  <c r="F88" i="93"/>
  <c r="F87" i="93"/>
  <c r="F86" i="93"/>
  <c r="F81" i="93"/>
  <c r="F80" i="93"/>
  <c r="F79" i="93"/>
  <c r="F78" i="93"/>
  <c r="F67" i="93"/>
  <c r="F66" i="93"/>
  <c r="F65" i="93"/>
  <c r="F63" i="93"/>
  <c r="F62" i="93"/>
  <c r="F61" i="93"/>
  <c r="F59" i="93"/>
  <c r="F58" i="93"/>
  <c r="F57" i="93"/>
  <c r="F56" i="93"/>
  <c r="F55" i="93"/>
  <c r="F54" i="93"/>
  <c r="F53" i="93"/>
  <c r="F52" i="93"/>
  <c r="F51" i="93"/>
  <c r="F50" i="93"/>
  <c r="F48" i="93"/>
  <c r="F47" i="93"/>
  <c r="F46" i="93"/>
  <c r="F45" i="93"/>
  <c r="F44" i="93"/>
  <c r="F43" i="93"/>
  <c r="F42" i="93"/>
  <c r="F41" i="93"/>
  <c r="F40" i="93"/>
  <c r="F39" i="93"/>
  <c r="F38" i="93"/>
  <c r="F37" i="93"/>
  <c r="F36" i="93"/>
  <c r="F35" i="93"/>
  <c r="F34" i="93"/>
  <c r="F33" i="93"/>
  <c r="F32" i="93"/>
  <c r="F31" i="93"/>
  <c r="F30" i="93"/>
  <c r="F28" i="93"/>
  <c r="F27" i="93"/>
  <c r="F26" i="93"/>
  <c r="F25" i="93"/>
  <c r="F24" i="93"/>
  <c r="F23" i="93"/>
  <c r="F22" i="93"/>
  <c r="F20" i="93"/>
  <c r="F19" i="93"/>
  <c r="F18" i="93"/>
  <c r="F13" i="93"/>
  <c r="F12" i="93"/>
  <c r="F11" i="93"/>
  <c r="F10" i="93"/>
  <c r="F9" i="93"/>
  <c r="F8" i="93"/>
  <c r="F7" i="93"/>
  <c r="F6" i="93"/>
  <c r="F5" i="93"/>
  <c r="F166" i="92"/>
  <c r="F165" i="92"/>
  <c r="F164" i="92"/>
  <c r="F163" i="92"/>
  <c r="F162" i="92"/>
  <c r="F161" i="92"/>
  <c r="F160" i="92"/>
  <c r="F159" i="92"/>
  <c r="F157" i="92"/>
  <c r="F156" i="92"/>
  <c r="F155" i="92"/>
  <c r="F154" i="92"/>
  <c r="F153" i="92"/>
  <c r="F152" i="92"/>
  <c r="F151" i="92"/>
  <c r="F145" i="92"/>
  <c r="F144" i="92"/>
  <c r="F143" i="92"/>
  <c r="F142" i="92"/>
  <c r="F141" i="92"/>
  <c r="F140" i="92"/>
  <c r="F139" i="92"/>
  <c r="F138" i="92"/>
  <c r="F137" i="92"/>
  <c r="F136" i="92"/>
  <c r="F135" i="92"/>
  <c r="F134" i="92"/>
  <c r="F133" i="92"/>
  <c r="F132" i="92"/>
  <c r="F131" i="92"/>
  <c r="F130" i="92"/>
  <c r="F129" i="92"/>
  <c r="F128" i="92"/>
  <c r="F127" i="92"/>
  <c r="F126" i="92"/>
  <c r="F125" i="92"/>
  <c r="F124" i="92"/>
  <c r="F123" i="92"/>
  <c r="F122" i="92"/>
  <c r="F118" i="92"/>
  <c r="F117" i="92"/>
  <c r="F116" i="92"/>
  <c r="F115" i="92"/>
  <c r="F114" i="92"/>
  <c r="F113" i="92"/>
  <c r="F112" i="92"/>
  <c r="F111" i="92"/>
  <c r="F110" i="92"/>
  <c r="F109" i="92"/>
  <c r="F108" i="92"/>
  <c r="F107" i="92"/>
  <c r="F106" i="92"/>
  <c r="F105" i="92"/>
  <c r="F104" i="92"/>
  <c r="F103" i="92"/>
  <c r="F102" i="92"/>
  <c r="F101" i="92"/>
  <c r="F100" i="92"/>
  <c r="F99" i="92"/>
  <c r="F98" i="92"/>
  <c r="F97" i="92"/>
  <c r="F96" i="92"/>
  <c r="F95" i="92"/>
  <c r="F89" i="92"/>
  <c r="F88" i="92"/>
  <c r="F87" i="92"/>
  <c r="F86" i="92"/>
  <c r="F81" i="92"/>
  <c r="F80" i="92"/>
  <c r="F79" i="92"/>
  <c r="F78" i="92"/>
  <c r="F67" i="92"/>
  <c r="F66" i="92"/>
  <c r="F65" i="92"/>
  <c r="F63" i="92"/>
  <c r="F62" i="92"/>
  <c r="F61" i="92"/>
  <c r="F59" i="92"/>
  <c r="F58" i="92"/>
  <c r="F57" i="92"/>
  <c r="F56" i="92"/>
  <c r="F55" i="92"/>
  <c r="F54" i="92"/>
  <c r="F53" i="92"/>
  <c r="F52" i="92"/>
  <c r="F51" i="92"/>
  <c r="F50" i="92"/>
  <c r="F48" i="92"/>
  <c r="F47" i="92"/>
  <c r="F46" i="92"/>
  <c r="F45" i="92"/>
  <c r="F44" i="92"/>
  <c r="F43" i="92"/>
  <c r="F42" i="92"/>
  <c r="F41" i="92"/>
  <c r="F40" i="92"/>
  <c r="F39" i="92"/>
  <c r="F38" i="92"/>
  <c r="F37" i="92"/>
  <c r="F36" i="92"/>
  <c r="F35" i="92"/>
  <c r="F34" i="92"/>
  <c r="F33" i="92"/>
  <c r="F32" i="92"/>
  <c r="F31" i="92"/>
  <c r="F30" i="92"/>
  <c r="F28" i="92"/>
  <c r="F27" i="92"/>
  <c r="F26" i="92"/>
  <c r="F25" i="92"/>
  <c r="F24" i="92"/>
  <c r="F23" i="92"/>
  <c r="F22" i="92"/>
  <c r="F20" i="92"/>
  <c r="F19" i="92"/>
  <c r="F18" i="92"/>
  <c r="F13" i="92"/>
  <c r="F12" i="92"/>
  <c r="F11" i="92"/>
  <c r="F10" i="92"/>
  <c r="F9" i="92"/>
  <c r="F8" i="92"/>
  <c r="F7" i="92"/>
  <c r="F6" i="92"/>
  <c r="F5" i="92"/>
  <c r="F166" i="91"/>
  <c r="F165" i="91"/>
  <c r="F164" i="91"/>
  <c r="F163" i="91"/>
  <c r="F162" i="91"/>
  <c r="F161" i="91"/>
  <c r="F160" i="91"/>
  <c r="F159" i="91"/>
  <c r="F157" i="91"/>
  <c r="F156" i="91"/>
  <c r="F155" i="91"/>
  <c r="F154" i="91"/>
  <c r="F153" i="91"/>
  <c r="F152" i="91"/>
  <c r="F151" i="91"/>
  <c r="F145" i="91"/>
  <c r="F144" i="91"/>
  <c r="F143" i="91"/>
  <c r="F142" i="91"/>
  <c r="F141" i="91"/>
  <c r="F140" i="91"/>
  <c r="F139" i="91"/>
  <c r="F138" i="91"/>
  <c r="F137" i="91"/>
  <c r="F136" i="91"/>
  <c r="F135" i="91"/>
  <c r="F134" i="91"/>
  <c r="F133" i="91"/>
  <c r="F132" i="91"/>
  <c r="F131" i="91"/>
  <c r="F130" i="91"/>
  <c r="F129" i="91"/>
  <c r="F128" i="91"/>
  <c r="F127" i="91"/>
  <c r="F126" i="91"/>
  <c r="F125" i="91"/>
  <c r="F124" i="91"/>
  <c r="F123" i="91"/>
  <c r="F122" i="91"/>
  <c r="F118" i="91"/>
  <c r="F117" i="91"/>
  <c r="F116" i="91"/>
  <c r="F115" i="91"/>
  <c r="F114" i="91"/>
  <c r="F113" i="91"/>
  <c r="F112" i="91"/>
  <c r="F111" i="91"/>
  <c r="F110" i="91"/>
  <c r="F109" i="91"/>
  <c r="F108" i="91"/>
  <c r="F107" i="91"/>
  <c r="F106" i="91"/>
  <c r="F105" i="91"/>
  <c r="F104" i="91"/>
  <c r="F103" i="91"/>
  <c r="F102" i="91"/>
  <c r="F101" i="91"/>
  <c r="F100" i="91"/>
  <c r="F99" i="91"/>
  <c r="F98" i="91"/>
  <c r="F97" i="91"/>
  <c r="F96" i="91"/>
  <c r="F95" i="91"/>
  <c r="F89" i="91"/>
  <c r="F88" i="91"/>
  <c r="F87" i="91"/>
  <c r="F86" i="91"/>
  <c r="F81" i="91"/>
  <c r="F80" i="91"/>
  <c r="F79" i="91"/>
  <c r="F78" i="91"/>
  <c r="F67" i="91"/>
  <c r="F66" i="91"/>
  <c r="F65" i="91"/>
  <c r="F63" i="91"/>
  <c r="F62" i="91"/>
  <c r="F61" i="91"/>
  <c r="F59" i="91"/>
  <c r="F58" i="91"/>
  <c r="F57" i="91"/>
  <c r="F56" i="91"/>
  <c r="F55" i="91"/>
  <c r="F54" i="91"/>
  <c r="F53" i="91"/>
  <c r="F52" i="91"/>
  <c r="F51" i="91"/>
  <c r="F50" i="91"/>
  <c r="F48" i="91"/>
  <c r="F47" i="91"/>
  <c r="F46" i="91"/>
  <c r="F45" i="91"/>
  <c r="F44" i="91"/>
  <c r="F43" i="91"/>
  <c r="F42" i="91"/>
  <c r="F41" i="91"/>
  <c r="F40" i="91"/>
  <c r="F39" i="91"/>
  <c r="F38" i="91"/>
  <c r="F37" i="91"/>
  <c r="F36" i="91"/>
  <c r="F35" i="91"/>
  <c r="F34" i="91"/>
  <c r="F33" i="91"/>
  <c r="F32" i="91"/>
  <c r="F31" i="91"/>
  <c r="F30" i="91"/>
  <c r="F28" i="91"/>
  <c r="F27" i="91"/>
  <c r="F26" i="91"/>
  <c r="F25" i="91"/>
  <c r="F24" i="91"/>
  <c r="F23" i="91"/>
  <c r="F22" i="91"/>
  <c r="F20" i="91"/>
  <c r="F19" i="91"/>
  <c r="F18" i="91"/>
  <c r="F13" i="91"/>
  <c r="F12" i="91"/>
  <c r="F11" i="91"/>
  <c r="F10" i="91"/>
  <c r="F9" i="91"/>
  <c r="F8" i="91"/>
  <c r="F7" i="91"/>
  <c r="F6" i="91"/>
  <c r="F5" i="91"/>
  <c r="F166" i="90"/>
  <c r="F165" i="90"/>
  <c r="F164" i="90"/>
  <c r="F163" i="90"/>
  <c r="F162" i="90"/>
  <c r="F161" i="90"/>
  <c r="F160" i="90"/>
  <c r="F159" i="90"/>
  <c r="F157" i="90"/>
  <c r="F156" i="90"/>
  <c r="F155" i="90"/>
  <c r="F154" i="90"/>
  <c r="F153" i="90"/>
  <c r="F152" i="90"/>
  <c r="F151" i="90"/>
  <c r="F145" i="90"/>
  <c r="F144" i="90"/>
  <c r="F143" i="90"/>
  <c r="F142" i="90"/>
  <c r="F141" i="90"/>
  <c r="F140" i="90"/>
  <c r="F139" i="90"/>
  <c r="F138" i="90"/>
  <c r="F137" i="90"/>
  <c r="F136" i="90"/>
  <c r="F135" i="90"/>
  <c r="F134" i="90"/>
  <c r="F133" i="90"/>
  <c r="F132" i="90"/>
  <c r="F131" i="90"/>
  <c r="F130" i="90"/>
  <c r="F129" i="90"/>
  <c r="F128" i="90"/>
  <c r="F127" i="90"/>
  <c r="F126" i="90"/>
  <c r="F125" i="90"/>
  <c r="F124" i="90"/>
  <c r="F123" i="90"/>
  <c r="F122" i="90"/>
  <c r="F118" i="90"/>
  <c r="F117" i="90"/>
  <c r="F116" i="90"/>
  <c r="F115" i="90"/>
  <c r="F114" i="90"/>
  <c r="F113" i="90"/>
  <c r="F112" i="90"/>
  <c r="F111" i="90"/>
  <c r="F110" i="90"/>
  <c r="F109" i="90"/>
  <c r="F108" i="90"/>
  <c r="F107" i="90"/>
  <c r="F106" i="90"/>
  <c r="F105" i="90"/>
  <c r="F104" i="90"/>
  <c r="F103" i="90"/>
  <c r="F102" i="90"/>
  <c r="F101" i="90"/>
  <c r="F100" i="90"/>
  <c r="F99" i="90"/>
  <c r="F98" i="90"/>
  <c r="F97" i="90"/>
  <c r="F96" i="90"/>
  <c r="F95" i="90"/>
  <c r="F89" i="90"/>
  <c r="F88" i="90"/>
  <c r="F87" i="90"/>
  <c r="F86" i="90"/>
  <c r="F81" i="90"/>
  <c r="F80" i="90"/>
  <c r="F79" i="90"/>
  <c r="F78" i="90"/>
  <c r="F67" i="90"/>
  <c r="F66" i="90"/>
  <c r="F65" i="90"/>
  <c r="F63" i="90"/>
  <c r="F62" i="90"/>
  <c r="F61" i="90"/>
  <c r="F59" i="90"/>
  <c r="F58" i="90"/>
  <c r="F57" i="90"/>
  <c r="F56" i="90"/>
  <c r="F55" i="90"/>
  <c r="F54" i="90"/>
  <c r="F53" i="90"/>
  <c r="F52" i="90"/>
  <c r="F51" i="90"/>
  <c r="F50" i="90"/>
  <c r="F48" i="90"/>
  <c r="F47" i="90"/>
  <c r="F46" i="90"/>
  <c r="F45" i="90"/>
  <c r="F44" i="90"/>
  <c r="F43" i="90"/>
  <c r="F42" i="90"/>
  <c r="F41" i="90"/>
  <c r="F40" i="90"/>
  <c r="F39" i="90"/>
  <c r="F38" i="90"/>
  <c r="F37" i="90"/>
  <c r="F36" i="90"/>
  <c r="F35" i="90"/>
  <c r="F34" i="90"/>
  <c r="F33" i="90"/>
  <c r="F32" i="90"/>
  <c r="F31" i="90"/>
  <c r="F30" i="90"/>
  <c r="F28" i="90"/>
  <c r="F27" i="90"/>
  <c r="F26" i="90"/>
  <c r="F25" i="90"/>
  <c r="F24" i="90"/>
  <c r="F23" i="90"/>
  <c r="F22" i="90"/>
  <c r="F20" i="90"/>
  <c r="F19" i="90"/>
  <c r="F18" i="90"/>
  <c r="F13" i="90"/>
  <c r="F12" i="90"/>
  <c r="F11" i="90"/>
  <c r="F10" i="90"/>
  <c r="F9" i="90"/>
  <c r="F8" i="90"/>
  <c r="F7" i="90"/>
  <c r="F6" i="90"/>
  <c r="F5" i="90"/>
  <c r="F166" i="89"/>
  <c r="F165" i="89"/>
  <c r="F164" i="89"/>
  <c r="F163" i="89"/>
  <c r="F162" i="89"/>
  <c r="F161" i="89"/>
  <c r="F160" i="89"/>
  <c r="F159" i="89"/>
  <c r="F157" i="89"/>
  <c r="F156" i="89"/>
  <c r="F155" i="89"/>
  <c r="F154" i="89"/>
  <c r="F153" i="89"/>
  <c r="F152" i="89"/>
  <c r="F151" i="89"/>
  <c r="F145" i="89"/>
  <c r="F144" i="89"/>
  <c r="F143" i="89"/>
  <c r="F142" i="89"/>
  <c r="F141" i="89"/>
  <c r="F140" i="89"/>
  <c r="F139" i="89"/>
  <c r="F138" i="89"/>
  <c r="F137" i="89"/>
  <c r="F136" i="89"/>
  <c r="F135" i="89"/>
  <c r="F134" i="89"/>
  <c r="F133" i="89"/>
  <c r="F132" i="89"/>
  <c r="F131" i="89"/>
  <c r="F130" i="89"/>
  <c r="F129" i="89"/>
  <c r="F128" i="89"/>
  <c r="F127" i="89"/>
  <c r="F126" i="89"/>
  <c r="F125" i="89"/>
  <c r="F124" i="89"/>
  <c r="F123" i="89"/>
  <c r="F122" i="89"/>
  <c r="F118" i="89"/>
  <c r="F117" i="89"/>
  <c r="F116" i="89"/>
  <c r="F115" i="89"/>
  <c r="F114" i="89"/>
  <c r="F113" i="89"/>
  <c r="F112" i="89"/>
  <c r="F111" i="89"/>
  <c r="F110" i="89"/>
  <c r="F109" i="89"/>
  <c r="F108" i="89"/>
  <c r="F107" i="89"/>
  <c r="F106" i="89"/>
  <c r="F105" i="89"/>
  <c r="F104" i="89"/>
  <c r="F103" i="89"/>
  <c r="F102" i="89"/>
  <c r="F101" i="89"/>
  <c r="F100" i="89"/>
  <c r="F99" i="89"/>
  <c r="F98" i="89"/>
  <c r="F97" i="89"/>
  <c r="F96" i="89"/>
  <c r="F95" i="89"/>
  <c r="F89" i="89"/>
  <c r="F88" i="89"/>
  <c r="F87" i="89"/>
  <c r="F86" i="89"/>
  <c r="F81" i="89"/>
  <c r="F80" i="89"/>
  <c r="F79" i="89"/>
  <c r="F78" i="89"/>
  <c r="F67" i="89"/>
  <c r="F66" i="89"/>
  <c r="F65" i="89"/>
  <c r="F63" i="89"/>
  <c r="F62" i="89"/>
  <c r="F61" i="89"/>
  <c r="F59" i="89"/>
  <c r="F58" i="89"/>
  <c r="F57" i="89"/>
  <c r="F56" i="89"/>
  <c r="F55" i="89"/>
  <c r="F54" i="89"/>
  <c r="F53" i="89"/>
  <c r="F52" i="89"/>
  <c r="F51" i="89"/>
  <c r="F50" i="89"/>
  <c r="F48" i="89"/>
  <c r="F47" i="89"/>
  <c r="F46" i="89"/>
  <c r="F45" i="89"/>
  <c r="F44" i="89"/>
  <c r="F43" i="89"/>
  <c r="F42" i="89"/>
  <c r="F41" i="89"/>
  <c r="F40" i="89"/>
  <c r="F39" i="89"/>
  <c r="F38" i="89"/>
  <c r="F37" i="89"/>
  <c r="F36" i="89"/>
  <c r="F35" i="89"/>
  <c r="F34" i="89"/>
  <c r="F33" i="89"/>
  <c r="F32" i="89"/>
  <c r="F31" i="89"/>
  <c r="F30" i="89"/>
  <c r="F28" i="89"/>
  <c r="F27" i="89"/>
  <c r="F26" i="89"/>
  <c r="F25" i="89"/>
  <c r="F24" i="89"/>
  <c r="F23" i="89"/>
  <c r="F22" i="89"/>
  <c r="F20" i="89"/>
  <c r="F19" i="89"/>
  <c r="F18" i="89"/>
  <c r="F13" i="89"/>
  <c r="F12" i="89"/>
  <c r="F11" i="89"/>
  <c r="F10" i="89"/>
  <c r="F9" i="89"/>
  <c r="F8" i="89"/>
  <c r="F7" i="89"/>
  <c r="F6" i="89"/>
  <c r="F5" i="89"/>
  <c r="O70" i="68"/>
  <c r="O71" i="68" s="1"/>
  <c r="O72" i="68" s="1"/>
  <c r="O69" i="68"/>
  <c r="C166" i="93"/>
  <c r="C165" i="93"/>
  <c r="C164" i="93"/>
  <c r="C163" i="93"/>
  <c r="C162" i="93"/>
  <c r="C161" i="93"/>
  <c r="C160" i="93"/>
  <c r="C159" i="93"/>
  <c r="C157" i="93"/>
  <c r="C156" i="93"/>
  <c r="C155" i="93"/>
  <c r="C154" i="93"/>
  <c r="C153" i="93"/>
  <c r="C152" i="93"/>
  <c r="C151" i="93"/>
  <c r="C145" i="93"/>
  <c r="C144" i="93"/>
  <c r="C143" i="93"/>
  <c r="C142" i="93"/>
  <c r="C141" i="93"/>
  <c r="C140" i="93"/>
  <c r="C139" i="93"/>
  <c r="C138" i="93"/>
  <c r="C137" i="93"/>
  <c r="C136" i="93"/>
  <c r="C135" i="93"/>
  <c r="C134" i="93"/>
  <c r="C133" i="93"/>
  <c r="C132" i="93"/>
  <c r="C131" i="93"/>
  <c r="C130" i="93"/>
  <c r="C129" i="93"/>
  <c r="C128" i="93"/>
  <c r="C127" i="93"/>
  <c r="C126" i="93"/>
  <c r="C125" i="93"/>
  <c r="C124" i="93"/>
  <c r="C123" i="93"/>
  <c r="C122" i="93"/>
  <c r="C118" i="93"/>
  <c r="C117" i="93"/>
  <c r="C116" i="93"/>
  <c r="C115" i="93"/>
  <c r="C114" i="93"/>
  <c r="C113" i="93"/>
  <c r="C112" i="93"/>
  <c r="C111" i="93"/>
  <c r="C110" i="93"/>
  <c r="C109" i="93"/>
  <c r="C108" i="93"/>
  <c r="C107" i="93"/>
  <c r="C106" i="93"/>
  <c r="C105" i="93"/>
  <c r="C104" i="93"/>
  <c r="C103" i="93"/>
  <c r="C102" i="93"/>
  <c r="C101" i="93"/>
  <c r="C100" i="93"/>
  <c r="C99" i="93"/>
  <c r="C98" i="93"/>
  <c r="C97" i="93"/>
  <c r="C96" i="93"/>
  <c r="C95" i="93"/>
  <c r="C89" i="93"/>
  <c r="C88" i="93"/>
  <c r="C87" i="93"/>
  <c r="C86" i="93"/>
  <c r="C81" i="93"/>
  <c r="C80" i="93"/>
  <c r="C79" i="93"/>
  <c r="C78" i="93"/>
  <c r="C72" i="93"/>
  <c r="C70" i="93"/>
  <c r="C67" i="93"/>
  <c r="C66" i="93"/>
  <c r="C65" i="93"/>
  <c r="C63" i="93"/>
  <c r="C62" i="93"/>
  <c r="C61" i="93"/>
  <c r="C59" i="93"/>
  <c r="C58" i="93"/>
  <c r="C57" i="93"/>
  <c r="C56" i="93"/>
  <c r="C55" i="93"/>
  <c r="C54" i="93"/>
  <c r="C53" i="93"/>
  <c r="C52" i="93"/>
  <c r="C51" i="93"/>
  <c r="C50" i="93"/>
  <c r="C48" i="93"/>
  <c r="C47" i="93"/>
  <c r="C46" i="93"/>
  <c r="C45" i="93"/>
  <c r="C44" i="93"/>
  <c r="C43" i="93"/>
  <c r="C42" i="93"/>
  <c r="C41" i="93"/>
  <c r="C40" i="93"/>
  <c r="C39" i="93"/>
  <c r="C38" i="93"/>
  <c r="C37" i="93"/>
  <c r="C36" i="93"/>
  <c r="C35" i="93"/>
  <c r="C34" i="93"/>
  <c r="C33" i="93"/>
  <c r="C32" i="93"/>
  <c r="C31" i="93"/>
  <c r="C30" i="93"/>
  <c r="C28" i="93"/>
  <c r="C27" i="93"/>
  <c r="C26" i="93"/>
  <c r="C25" i="93"/>
  <c r="C24" i="93"/>
  <c r="C23" i="93"/>
  <c r="C22" i="93"/>
  <c r="C20" i="93"/>
  <c r="C19" i="93"/>
  <c r="C18" i="93"/>
  <c r="C13" i="93"/>
  <c r="C12" i="93"/>
  <c r="C11" i="93"/>
  <c r="C10" i="93"/>
  <c r="C9" i="93"/>
  <c r="C8" i="93"/>
  <c r="C7" i="93"/>
  <c r="C6" i="93"/>
  <c r="C5" i="93"/>
  <c r="C166" i="92"/>
  <c r="C165" i="92"/>
  <c r="C164" i="92"/>
  <c r="C163" i="92"/>
  <c r="C162" i="92"/>
  <c r="C161" i="92"/>
  <c r="C160" i="92"/>
  <c r="C159" i="92"/>
  <c r="C157" i="92"/>
  <c r="C156" i="92"/>
  <c r="C155" i="92"/>
  <c r="C154" i="92"/>
  <c r="C153" i="92"/>
  <c r="C152" i="92"/>
  <c r="C151" i="92"/>
  <c r="C145" i="92"/>
  <c r="C144" i="92"/>
  <c r="C143" i="92"/>
  <c r="C142" i="92"/>
  <c r="C141" i="92"/>
  <c r="C140" i="92"/>
  <c r="C139" i="92"/>
  <c r="C138" i="92"/>
  <c r="C137" i="92"/>
  <c r="C136" i="92"/>
  <c r="C135" i="92"/>
  <c r="C134" i="92"/>
  <c r="C133" i="92"/>
  <c r="C132" i="92"/>
  <c r="C131" i="92"/>
  <c r="C130" i="92"/>
  <c r="C129" i="92"/>
  <c r="C128" i="92"/>
  <c r="C127" i="92"/>
  <c r="C126" i="92"/>
  <c r="C125" i="92"/>
  <c r="C124" i="92"/>
  <c r="C123" i="92"/>
  <c r="C122" i="92"/>
  <c r="C118" i="92"/>
  <c r="C117" i="92"/>
  <c r="C116" i="92"/>
  <c r="C115" i="92"/>
  <c r="C114" i="92"/>
  <c r="C113" i="92"/>
  <c r="C112" i="92"/>
  <c r="C111" i="92"/>
  <c r="C110" i="92"/>
  <c r="C109" i="92"/>
  <c r="C108" i="92"/>
  <c r="C107" i="92"/>
  <c r="C106" i="92"/>
  <c r="C105" i="92"/>
  <c r="C104" i="92"/>
  <c r="C103" i="92"/>
  <c r="C102" i="92"/>
  <c r="C101" i="92"/>
  <c r="C100" i="92"/>
  <c r="C99" i="92"/>
  <c r="C98" i="92"/>
  <c r="C97" i="92"/>
  <c r="C96" i="92"/>
  <c r="C95" i="92"/>
  <c r="C89" i="92"/>
  <c r="C88" i="92"/>
  <c r="C87" i="92"/>
  <c r="C86" i="92"/>
  <c r="C81" i="92"/>
  <c r="C80" i="92"/>
  <c r="C79" i="92"/>
  <c r="C78" i="92"/>
  <c r="C72" i="92"/>
  <c r="C70" i="92"/>
  <c r="C67" i="92"/>
  <c r="C66" i="92"/>
  <c r="C65" i="92"/>
  <c r="C63" i="92"/>
  <c r="C62" i="92"/>
  <c r="C61" i="92"/>
  <c r="C59" i="92"/>
  <c r="C58" i="92"/>
  <c r="C57" i="92"/>
  <c r="C56" i="92"/>
  <c r="C55" i="92"/>
  <c r="C54" i="92"/>
  <c r="C53" i="92"/>
  <c r="C52" i="92"/>
  <c r="C51" i="92"/>
  <c r="C50" i="92"/>
  <c r="C48" i="92"/>
  <c r="C47" i="92"/>
  <c r="C46" i="92"/>
  <c r="C45" i="92"/>
  <c r="C44" i="92"/>
  <c r="C43" i="92"/>
  <c r="C42" i="92"/>
  <c r="C41" i="92"/>
  <c r="C40" i="92"/>
  <c r="C39" i="92"/>
  <c r="C38" i="92"/>
  <c r="C37" i="92"/>
  <c r="C36" i="92"/>
  <c r="C35" i="92"/>
  <c r="C34" i="92"/>
  <c r="C33" i="92"/>
  <c r="C32" i="92"/>
  <c r="C31" i="92"/>
  <c r="C30" i="92"/>
  <c r="C28" i="92"/>
  <c r="C27" i="92"/>
  <c r="C26" i="92"/>
  <c r="C25" i="92"/>
  <c r="C24" i="92"/>
  <c r="C23" i="92"/>
  <c r="C22" i="92"/>
  <c r="C20" i="92"/>
  <c r="C19" i="92"/>
  <c r="C18" i="92"/>
  <c r="C13" i="92"/>
  <c r="C12" i="92"/>
  <c r="C11" i="92"/>
  <c r="C10" i="92"/>
  <c r="C9" i="92"/>
  <c r="C8" i="92"/>
  <c r="C7" i="92"/>
  <c r="C6" i="92"/>
  <c r="C5" i="92"/>
  <c r="C166" i="91"/>
  <c r="C165" i="91"/>
  <c r="C164" i="91"/>
  <c r="C163" i="91"/>
  <c r="C162" i="91"/>
  <c r="C161" i="91"/>
  <c r="C160" i="91"/>
  <c r="C159" i="91"/>
  <c r="C157" i="91"/>
  <c r="C156" i="91"/>
  <c r="C155" i="91"/>
  <c r="C154" i="91"/>
  <c r="C153" i="91"/>
  <c r="C152" i="91"/>
  <c r="C151" i="91"/>
  <c r="C145" i="91"/>
  <c r="C144" i="91"/>
  <c r="C143" i="91"/>
  <c r="C142" i="91"/>
  <c r="C141" i="91"/>
  <c r="C140" i="91"/>
  <c r="C139" i="91"/>
  <c r="C138" i="91"/>
  <c r="C137" i="91"/>
  <c r="C136" i="91"/>
  <c r="C135" i="91"/>
  <c r="C134" i="91"/>
  <c r="C133" i="91"/>
  <c r="C132" i="91"/>
  <c r="C131" i="91"/>
  <c r="C130" i="91"/>
  <c r="C129" i="91"/>
  <c r="C128" i="91"/>
  <c r="C127" i="91"/>
  <c r="C126" i="91"/>
  <c r="C125" i="91"/>
  <c r="C124" i="91"/>
  <c r="C123" i="91"/>
  <c r="C122" i="91"/>
  <c r="C118" i="91"/>
  <c r="C117" i="91"/>
  <c r="C116" i="91"/>
  <c r="C115" i="91"/>
  <c r="C114" i="91"/>
  <c r="C113" i="91"/>
  <c r="C112" i="91"/>
  <c r="C111" i="91"/>
  <c r="C110" i="91"/>
  <c r="C109" i="91"/>
  <c r="C108" i="91"/>
  <c r="C107" i="91"/>
  <c r="C106" i="91"/>
  <c r="C105" i="91"/>
  <c r="C104" i="91"/>
  <c r="C103" i="91"/>
  <c r="C102" i="91"/>
  <c r="C101" i="91"/>
  <c r="C100" i="91"/>
  <c r="C99" i="91"/>
  <c r="C98" i="91"/>
  <c r="C97" i="91"/>
  <c r="C96" i="91"/>
  <c r="C95" i="91"/>
  <c r="C89" i="91"/>
  <c r="C88" i="91"/>
  <c r="C87" i="91"/>
  <c r="C86" i="91"/>
  <c r="C81" i="91"/>
  <c r="C80" i="91"/>
  <c r="C79" i="91"/>
  <c r="C78" i="91"/>
  <c r="C72" i="91"/>
  <c r="C71" i="91" s="1"/>
  <c r="C70" i="91"/>
  <c r="C69" i="91" s="1"/>
  <c r="C67" i="91"/>
  <c r="C66" i="91"/>
  <c r="C65" i="91"/>
  <c r="C63" i="91"/>
  <c r="C62" i="91"/>
  <c r="C61" i="91"/>
  <c r="C59" i="91"/>
  <c r="C58" i="91"/>
  <c r="C57" i="91"/>
  <c r="C56" i="91"/>
  <c r="C55" i="91"/>
  <c r="C54" i="91"/>
  <c r="C53" i="91"/>
  <c r="C52" i="91"/>
  <c r="C51" i="91"/>
  <c r="C50" i="91"/>
  <c r="C48" i="91"/>
  <c r="C47" i="91"/>
  <c r="C46" i="91"/>
  <c r="C45" i="91"/>
  <c r="C44" i="91"/>
  <c r="C43" i="91"/>
  <c r="C42" i="91"/>
  <c r="C41" i="91"/>
  <c r="C40" i="91"/>
  <c r="C39" i="91"/>
  <c r="C38" i="91"/>
  <c r="C37" i="91"/>
  <c r="C36" i="91"/>
  <c r="C35" i="91"/>
  <c r="C34" i="91"/>
  <c r="C33" i="91"/>
  <c r="C32" i="91"/>
  <c r="C31" i="91"/>
  <c r="C30" i="91"/>
  <c r="C28" i="91"/>
  <c r="C27" i="91"/>
  <c r="C26" i="91"/>
  <c r="C25" i="91"/>
  <c r="C24" i="91"/>
  <c r="C23" i="91"/>
  <c r="C22" i="91"/>
  <c r="C20" i="91"/>
  <c r="C19" i="91"/>
  <c r="C18" i="91"/>
  <c r="C13" i="91"/>
  <c r="C12" i="91"/>
  <c r="C11" i="91"/>
  <c r="C10" i="91"/>
  <c r="C9" i="91"/>
  <c r="C8" i="91"/>
  <c r="C7" i="91"/>
  <c r="C6" i="91"/>
  <c r="C5" i="91"/>
  <c r="C166" i="90"/>
  <c r="C165" i="90"/>
  <c r="C164" i="90"/>
  <c r="C163" i="90"/>
  <c r="C162" i="90"/>
  <c r="C161" i="90"/>
  <c r="C160" i="90"/>
  <c r="C159" i="90"/>
  <c r="C157" i="90"/>
  <c r="C156" i="90"/>
  <c r="C155" i="90"/>
  <c r="C154" i="90"/>
  <c r="C153" i="90"/>
  <c r="C152" i="90"/>
  <c r="C151" i="90"/>
  <c r="C145" i="90"/>
  <c r="C144" i="90"/>
  <c r="C143" i="90"/>
  <c r="C142" i="90"/>
  <c r="C141" i="90"/>
  <c r="C140" i="90"/>
  <c r="C139" i="90"/>
  <c r="C138" i="90"/>
  <c r="C137" i="90"/>
  <c r="C136" i="90"/>
  <c r="C135" i="90"/>
  <c r="C134" i="90"/>
  <c r="C133" i="90"/>
  <c r="C132" i="90"/>
  <c r="C131" i="90"/>
  <c r="C130" i="90"/>
  <c r="C129" i="90"/>
  <c r="C128" i="90"/>
  <c r="C127" i="90"/>
  <c r="C126" i="90"/>
  <c r="C125" i="90"/>
  <c r="C124" i="90"/>
  <c r="C123" i="90"/>
  <c r="C122" i="90"/>
  <c r="C118" i="90"/>
  <c r="C117" i="90"/>
  <c r="C116" i="90"/>
  <c r="C115" i="90"/>
  <c r="C114" i="90"/>
  <c r="C113" i="90"/>
  <c r="C112" i="90"/>
  <c r="C111" i="90"/>
  <c r="C110" i="90"/>
  <c r="C109" i="90"/>
  <c r="C108" i="90"/>
  <c r="C107" i="90"/>
  <c r="C106" i="90"/>
  <c r="C105" i="90"/>
  <c r="C104" i="90"/>
  <c r="C103" i="90"/>
  <c r="C102" i="90"/>
  <c r="C101" i="90"/>
  <c r="C100" i="90"/>
  <c r="C99" i="90"/>
  <c r="C98" i="90"/>
  <c r="C97" i="90"/>
  <c r="C96" i="90"/>
  <c r="C95" i="90"/>
  <c r="C89" i="90"/>
  <c r="C88" i="90"/>
  <c r="C87" i="90"/>
  <c r="C86" i="90"/>
  <c r="C81" i="90"/>
  <c r="C80" i="90"/>
  <c r="C79" i="90"/>
  <c r="C78" i="90"/>
  <c r="C72" i="90"/>
  <c r="C70" i="90"/>
  <c r="C67" i="90"/>
  <c r="C66" i="90"/>
  <c r="C65" i="90"/>
  <c r="C63" i="90"/>
  <c r="C62" i="90"/>
  <c r="C61" i="90"/>
  <c r="C59" i="90"/>
  <c r="C58" i="90"/>
  <c r="C57" i="90"/>
  <c r="C56" i="90"/>
  <c r="C55" i="90"/>
  <c r="C54" i="90"/>
  <c r="C53" i="90"/>
  <c r="C52" i="90"/>
  <c r="C51" i="90"/>
  <c r="C50" i="90"/>
  <c r="C48" i="90"/>
  <c r="C47" i="90"/>
  <c r="C46" i="90"/>
  <c r="C45" i="90"/>
  <c r="C44" i="90"/>
  <c r="C43" i="90"/>
  <c r="C42" i="90"/>
  <c r="C41" i="90"/>
  <c r="C40" i="90"/>
  <c r="C39" i="90"/>
  <c r="C38" i="90"/>
  <c r="C37" i="90"/>
  <c r="C36" i="90"/>
  <c r="C35" i="90"/>
  <c r="C34" i="90"/>
  <c r="C33" i="90"/>
  <c r="C32" i="90"/>
  <c r="C31" i="90"/>
  <c r="C30" i="90"/>
  <c r="C28" i="90"/>
  <c r="C27" i="90"/>
  <c r="C26" i="90"/>
  <c r="C25" i="90"/>
  <c r="C24" i="90"/>
  <c r="C23" i="90"/>
  <c r="C22" i="90"/>
  <c r="C20" i="90"/>
  <c r="C19" i="90"/>
  <c r="C18" i="90"/>
  <c r="C13" i="90"/>
  <c r="C12" i="90"/>
  <c r="C11" i="90"/>
  <c r="C10" i="90"/>
  <c r="C9" i="90"/>
  <c r="C8" i="90"/>
  <c r="C7" i="90"/>
  <c r="C6" i="90"/>
  <c r="C5" i="90"/>
  <c r="E52" i="93"/>
  <c r="N52" i="93"/>
  <c r="X52" i="93"/>
  <c r="E53" i="93"/>
  <c r="N53" i="93"/>
  <c r="X53" i="93"/>
  <c r="E52" i="92"/>
  <c r="N52" i="92"/>
  <c r="X52" i="92"/>
  <c r="E53" i="92"/>
  <c r="N53" i="92"/>
  <c r="X53" i="92"/>
  <c r="E52" i="91"/>
  <c r="N52" i="91"/>
  <c r="X52" i="91"/>
  <c r="E53" i="91"/>
  <c r="N53" i="91"/>
  <c r="X53" i="91"/>
  <c r="E54" i="91"/>
  <c r="N54" i="91"/>
  <c r="X54" i="91"/>
  <c r="E52" i="90"/>
  <c r="N52" i="90"/>
  <c r="X52" i="90"/>
  <c r="E53" i="90"/>
  <c r="N53" i="90"/>
  <c r="X53" i="90"/>
  <c r="E54" i="90"/>
  <c r="N54" i="90"/>
  <c r="X54" i="90"/>
  <c r="E55" i="90"/>
  <c r="N55" i="90"/>
  <c r="X55" i="90"/>
  <c r="C52" i="89"/>
  <c r="E52" i="89"/>
  <c r="N52" i="89"/>
  <c r="X52" i="89"/>
  <c r="C53" i="89"/>
  <c r="E53" i="89"/>
  <c r="N53" i="89"/>
  <c r="X53" i="89"/>
  <c r="C54" i="89"/>
  <c r="E54" i="89"/>
  <c r="N54" i="89"/>
  <c r="X54" i="89"/>
  <c r="C55" i="89"/>
  <c r="E55" i="89"/>
  <c r="N55" i="89"/>
  <c r="X55" i="89"/>
  <c r="C52" i="88"/>
  <c r="D52" i="88"/>
  <c r="E52" i="88"/>
  <c r="F52" i="88"/>
  <c r="G52" i="88"/>
  <c r="H52" i="88"/>
  <c r="J52" i="88"/>
  <c r="K52" i="88"/>
  <c r="L52" i="88"/>
  <c r="M52" i="88"/>
  <c r="N52" i="88"/>
  <c r="O52" i="88"/>
  <c r="P52" i="88"/>
  <c r="Q52" i="88"/>
  <c r="R52" i="88"/>
  <c r="S52" i="88"/>
  <c r="T52" i="88"/>
  <c r="V52" i="88"/>
  <c r="W52" i="88"/>
  <c r="X52" i="88"/>
  <c r="C53" i="88"/>
  <c r="D53" i="88"/>
  <c r="E53" i="88"/>
  <c r="F53" i="88"/>
  <c r="G53" i="88"/>
  <c r="H53" i="88"/>
  <c r="J53" i="88"/>
  <c r="K53" i="88"/>
  <c r="L53" i="88"/>
  <c r="M53" i="88"/>
  <c r="N53" i="88"/>
  <c r="O53" i="88"/>
  <c r="P53" i="88"/>
  <c r="Q53" i="88"/>
  <c r="R53" i="88"/>
  <c r="S53" i="88"/>
  <c r="T53" i="88"/>
  <c r="V53" i="88"/>
  <c r="W53" i="88"/>
  <c r="X53" i="88"/>
  <c r="C54" i="88"/>
  <c r="D54" i="88"/>
  <c r="E54" i="88"/>
  <c r="F54" i="88"/>
  <c r="G54" i="88"/>
  <c r="H54" i="88"/>
  <c r="J54" i="88"/>
  <c r="K54" i="88"/>
  <c r="L54" i="88"/>
  <c r="M54" i="88"/>
  <c r="N54" i="88"/>
  <c r="O54" i="88"/>
  <c r="P54" i="88"/>
  <c r="Q54" i="88"/>
  <c r="R54" i="88"/>
  <c r="S54" i="88"/>
  <c r="T54" i="88"/>
  <c r="V54" i="88"/>
  <c r="W54" i="88"/>
  <c r="X54" i="88"/>
  <c r="C52" i="87"/>
  <c r="D52" i="87"/>
  <c r="E52" i="87"/>
  <c r="F52" i="87"/>
  <c r="G52" i="87"/>
  <c r="H52" i="87"/>
  <c r="J52" i="87"/>
  <c r="K52" i="87"/>
  <c r="M52" i="87"/>
  <c r="N52" i="87"/>
  <c r="O52" i="87"/>
  <c r="P52" i="87"/>
  <c r="Q52" i="87"/>
  <c r="R52" i="87"/>
  <c r="S52" i="87"/>
  <c r="T52" i="87"/>
  <c r="U52" i="87"/>
  <c r="V52" i="87"/>
  <c r="X52" i="87"/>
  <c r="C53" i="87"/>
  <c r="D53" i="87"/>
  <c r="E53" i="87"/>
  <c r="F53" i="87"/>
  <c r="G53" i="87"/>
  <c r="H53" i="87"/>
  <c r="J53" i="87"/>
  <c r="K53" i="87"/>
  <c r="M53" i="87"/>
  <c r="N53" i="87"/>
  <c r="O53" i="87"/>
  <c r="P53" i="87"/>
  <c r="Q53" i="87"/>
  <c r="R53" i="87"/>
  <c r="S53" i="87"/>
  <c r="T53" i="87"/>
  <c r="U53" i="87"/>
  <c r="V53" i="87"/>
  <c r="X53" i="87"/>
  <c r="C52" i="86"/>
  <c r="D52" i="86"/>
  <c r="E52" i="86"/>
  <c r="F52" i="86"/>
  <c r="G52" i="86"/>
  <c r="H52" i="86"/>
  <c r="J52" i="86"/>
  <c r="K52" i="86"/>
  <c r="L52" i="86"/>
  <c r="M52" i="86"/>
  <c r="N52" i="86"/>
  <c r="O52" i="86"/>
  <c r="P52" i="86"/>
  <c r="Q52" i="86"/>
  <c r="R52" i="86"/>
  <c r="S52" i="86"/>
  <c r="T52" i="86"/>
  <c r="U52" i="86"/>
  <c r="V52" i="86"/>
  <c r="X52" i="86"/>
  <c r="C53" i="86"/>
  <c r="D53" i="86"/>
  <c r="E53" i="86"/>
  <c r="F53" i="86"/>
  <c r="G53" i="86"/>
  <c r="H53" i="86"/>
  <c r="J53" i="86"/>
  <c r="K53" i="86"/>
  <c r="L53" i="86"/>
  <c r="M53" i="86"/>
  <c r="N53" i="86"/>
  <c r="O53" i="86"/>
  <c r="P53" i="86"/>
  <c r="Q53" i="86"/>
  <c r="R53" i="86"/>
  <c r="S53" i="86"/>
  <c r="T53" i="86"/>
  <c r="U53" i="86"/>
  <c r="V53" i="86"/>
  <c r="X53" i="86"/>
  <c r="C52" i="85"/>
  <c r="D52" i="85"/>
  <c r="E52" i="85"/>
  <c r="F52" i="85"/>
  <c r="G52" i="85"/>
  <c r="H52" i="85"/>
  <c r="J52" i="85"/>
  <c r="K52" i="85"/>
  <c r="L52" i="85"/>
  <c r="M52" i="85"/>
  <c r="N52" i="85"/>
  <c r="O52" i="85"/>
  <c r="P52" i="85"/>
  <c r="Q52" i="85"/>
  <c r="R52" i="85"/>
  <c r="S52" i="85"/>
  <c r="T52" i="85"/>
  <c r="U52" i="85"/>
  <c r="V52" i="85"/>
  <c r="W52" i="85"/>
  <c r="X52" i="85"/>
  <c r="C53" i="85"/>
  <c r="D53" i="85"/>
  <c r="E53" i="85"/>
  <c r="F53" i="85"/>
  <c r="G53" i="85"/>
  <c r="H53" i="85"/>
  <c r="J53" i="85"/>
  <c r="K53" i="85"/>
  <c r="L53" i="85"/>
  <c r="M53" i="85"/>
  <c r="N53" i="85"/>
  <c r="O53" i="85"/>
  <c r="P53" i="85"/>
  <c r="Q53" i="85"/>
  <c r="R53" i="85"/>
  <c r="S53" i="85"/>
  <c r="T53" i="85"/>
  <c r="U53" i="85"/>
  <c r="V53" i="85"/>
  <c r="W53" i="85"/>
  <c r="X53" i="85"/>
  <c r="C54" i="85"/>
  <c r="D54" i="85"/>
  <c r="E54" i="85"/>
  <c r="F54" i="85"/>
  <c r="G54" i="85"/>
  <c r="H54" i="85"/>
  <c r="J54" i="85"/>
  <c r="K54" i="85"/>
  <c r="L54" i="85"/>
  <c r="M54" i="85"/>
  <c r="N54" i="85"/>
  <c r="O54" i="85"/>
  <c r="P54" i="85"/>
  <c r="Q54" i="85"/>
  <c r="R54" i="85"/>
  <c r="S54" i="85"/>
  <c r="T54" i="85"/>
  <c r="U54" i="85"/>
  <c r="V54" i="85"/>
  <c r="W54" i="85"/>
  <c r="X54" i="85"/>
  <c r="C52" i="84"/>
  <c r="D52" i="84"/>
  <c r="E52" i="84"/>
  <c r="F52" i="84"/>
  <c r="G52" i="84"/>
  <c r="H52" i="84"/>
  <c r="J52" i="84"/>
  <c r="K52" i="84"/>
  <c r="L52" i="84"/>
  <c r="M52" i="84"/>
  <c r="N52" i="84"/>
  <c r="O52" i="84"/>
  <c r="P52" i="84"/>
  <c r="Q52" i="84"/>
  <c r="R52" i="84"/>
  <c r="S52" i="84"/>
  <c r="T52" i="84"/>
  <c r="U52" i="84"/>
  <c r="V52" i="84"/>
  <c r="W52" i="84"/>
  <c r="X52" i="84"/>
  <c r="C52" i="83"/>
  <c r="D52" i="83"/>
  <c r="E52" i="83"/>
  <c r="F52" i="83"/>
  <c r="G52" i="83"/>
  <c r="H52" i="83"/>
  <c r="J52" i="83"/>
  <c r="K52" i="83"/>
  <c r="L52" i="83"/>
  <c r="M52" i="83"/>
  <c r="N52" i="83"/>
  <c r="O52" i="83"/>
  <c r="P52" i="83"/>
  <c r="Q52" i="83"/>
  <c r="R52" i="83"/>
  <c r="S52" i="83"/>
  <c r="T52" i="83"/>
  <c r="U52" i="83"/>
  <c r="V52" i="83"/>
  <c r="W52" i="83"/>
  <c r="X52" i="83"/>
  <c r="C53" i="83"/>
  <c r="D53" i="83"/>
  <c r="E53" i="83"/>
  <c r="F53" i="83"/>
  <c r="G53" i="83"/>
  <c r="H53" i="83"/>
  <c r="J53" i="83"/>
  <c r="K53" i="83"/>
  <c r="L53" i="83"/>
  <c r="M53" i="83"/>
  <c r="N53" i="83"/>
  <c r="O53" i="83"/>
  <c r="P53" i="83"/>
  <c r="Q53" i="83"/>
  <c r="R53" i="83"/>
  <c r="S53" i="83"/>
  <c r="T53" i="83"/>
  <c r="U53" i="83"/>
  <c r="V53" i="83"/>
  <c r="W53" i="83"/>
  <c r="X53" i="83"/>
  <c r="C53" i="31"/>
  <c r="D53" i="31"/>
  <c r="E53" i="31"/>
  <c r="F53" i="31"/>
  <c r="G53" i="31"/>
  <c r="H53" i="31"/>
  <c r="J53" i="31"/>
  <c r="K53" i="31"/>
  <c r="L53" i="31"/>
  <c r="M53" i="31"/>
  <c r="N53" i="31"/>
  <c r="O53" i="31"/>
  <c r="P53" i="31"/>
  <c r="Q53" i="31"/>
  <c r="R53" i="31"/>
  <c r="S53" i="31"/>
  <c r="T53" i="31"/>
  <c r="U53" i="31"/>
  <c r="V53" i="31"/>
  <c r="W53" i="31"/>
  <c r="X53" i="31"/>
  <c r="C54" i="31"/>
  <c r="D54" i="31"/>
  <c r="E54" i="31"/>
  <c r="F54" i="31"/>
  <c r="G54" i="31"/>
  <c r="H54" i="31"/>
  <c r="J54" i="31"/>
  <c r="K54" i="31"/>
  <c r="L54" i="31"/>
  <c r="M54" i="31"/>
  <c r="N54" i="31"/>
  <c r="O54" i="31"/>
  <c r="P54" i="31"/>
  <c r="Q54" i="31"/>
  <c r="R54" i="31"/>
  <c r="S54" i="31"/>
  <c r="T54" i="31"/>
  <c r="U54" i="31"/>
  <c r="V54" i="31"/>
  <c r="W54" i="31"/>
  <c r="X54" i="31"/>
  <c r="C52" i="31"/>
  <c r="D52" i="31"/>
  <c r="E52" i="31"/>
  <c r="F52" i="31"/>
  <c r="G52" i="31"/>
  <c r="H52" i="31"/>
  <c r="J52" i="31"/>
  <c r="K52" i="31"/>
  <c r="L52" i="31"/>
  <c r="M52" i="31"/>
  <c r="N52" i="31"/>
  <c r="O52" i="31"/>
  <c r="P52" i="31"/>
  <c r="Q52" i="31"/>
  <c r="R52" i="31"/>
  <c r="S52" i="31"/>
  <c r="T52" i="31"/>
  <c r="U52" i="31"/>
  <c r="V52" i="31"/>
  <c r="W52" i="31"/>
  <c r="X52" i="31"/>
  <c r="C166" i="89"/>
  <c r="C165" i="89"/>
  <c r="C164" i="89"/>
  <c r="C163" i="89"/>
  <c r="C162" i="89"/>
  <c r="C161" i="89"/>
  <c r="C160" i="89"/>
  <c r="C159" i="89"/>
  <c r="C157" i="89"/>
  <c r="C156" i="89"/>
  <c r="C155" i="89"/>
  <c r="C154" i="89"/>
  <c r="C153" i="89"/>
  <c r="C152" i="89"/>
  <c r="C151" i="89"/>
  <c r="C145" i="89"/>
  <c r="C144" i="89"/>
  <c r="C143" i="89"/>
  <c r="C142" i="89"/>
  <c r="C141" i="89"/>
  <c r="C140" i="89"/>
  <c r="C139" i="89"/>
  <c r="C138" i="89"/>
  <c r="C137" i="89"/>
  <c r="C136" i="89"/>
  <c r="C135" i="89"/>
  <c r="C134" i="89"/>
  <c r="C133" i="89"/>
  <c r="C132" i="89"/>
  <c r="C131" i="89"/>
  <c r="C130" i="89"/>
  <c r="C129" i="89"/>
  <c r="C128" i="89"/>
  <c r="C127" i="89"/>
  <c r="C126" i="89"/>
  <c r="C125" i="89"/>
  <c r="C124" i="89"/>
  <c r="C123" i="89"/>
  <c r="C122" i="89"/>
  <c r="C118" i="89"/>
  <c r="C117" i="89"/>
  <c r="C116" i="89"/>
  <c r="C115" i="89"/>
  <c r="C114" i="89"/>
  <c r="C113" i="89"/>
  <c r="C112" i="89"/>
  <c r="C111" i="89"/>
  <c r="C110" i="89"/>
  <c r="C109" i="89"/>
  <c r="C108" i="89"/>
  <c r="C107" i="89"/>
  <c r="C106" i="89"/>
  <c r="C105" i="89"/>
  <c r="C104" i="89"/>
  <c r="C103" i="89"/>
  <c r="C102" i="89"/>
  <c r="C101" i="89"/>
  <c r="C100" i="89"/>
  <c r="C99" i="89"/>
  <c r="C98" i="89"/>
  <c r="C97" i="89"/>
  <c r="C96" i="89"/>
  <c r="C95" i="89"/>
  <c r="C89" i="89"/>
  <c r="C88" i="89"/>
  <c r="C87" i="89"/>
  <c r="C86" i="89"/>
  <c r="C81" i="89"/>
  <c r="C80" i="89"/>
  <c r="C79" i="89"/>
  <c r="C78" i="89"/>
  <c r="C72" i="89"/>
  <c r="C70" i="89"/>
  <c r="C67" i="89"/>
  <c r="C66" i="89"/>
  <c r="C65" i="89"/>
  <c r="C63" i="89"/>
  <c r="C62" i="89"/>
  <c r="C61" i="89"/>
  <c r="C59" i="89"/>
  <c r="C58" i="89"/>
  <c r="C57" i="89"/>
  <c r="C56" i="89"/>
  <c r="C51" i="89"/>
  <c r="C50" i="89"/>
  <c r="C13" i="89"/>
  <c r="C12" i="89"/>
  <c r="C11" i="89"/>
  <c r="C10" i="89"/>
  <c r="C9" i="89"/>
  <c r="C8" i="89"/>
  <c r="C7" i="89"/>
  <c r="C6" i="89"/>
  <c r="C5" i="89"/>
  <c r="C20" i="89"/>
  <c r="C19" i="89"/>
  <c r="C18" i="89"/>
  <c r="C28" i="89"/>
  <c r="C27" i="89"/>
  <c r="C26" i="89"/>
  <c r="C25" i="89"/>
  <c r="C24" i="89"/>
  <c r="C23" i="89"/>
  <c r="C22" i="89"/>
  <c r="C48" i="89"/>
  <c r="C47" i="89"/>
  <c r="C46" i="89"/>
  <c r="C45" i="89"/>
  <c r="C44" i="89"/>
  <c r="C43" i="89"/>
  <c r="C42" i="89"/>
  <c r="C41" i="89"/>
  <c r="C40" i="89"/>
  <c r="C39" i="89"/>
  <c r="C38" i="89"/>
  <c r="C37" i="89"/>
  <c r="C36" i="89"/>
  <c r="C35" i="89"/>
  <c r="C34" i="89"/>
  <c r="C33" i="89"/>
  <c r="C32" i="89"/>
  <c r="C31" i="89"/>
  <c r="C30" i="89"/>
  <c r="E107" i="93"/>
  <c r="N107" i="93"/>
  <c r="X107" i="93"/>
  <c r="E108" i="93"/>
  <c r="N108" i="93"/>
  <c r="X108" i="93"/>
  <c r="E109" i="93"/>
  <c r="N109" i="93"/>
  <c r="X109" i="93"/>
  <c r="E110" i="93"/>
  <c r="N110" i="93"/>
  <c r="X110" i="93"/>
  <c r="E106" i="92"/>
  <c r="N106" i="92"/>
  <c r="X106" i="92"/>
  <c r="E107" i="92"/>
  <c r="N107" i="92"/>
  <c r="X107" i="92"/>
  <c r="E108" i="92"/>
  <c r="N108" i="92"/>
  <c r="X108" i="92"/>
  <c r="E109" i="92"/>
  <c r="N109" i="92"/>
  <c r="X109" i="92"/>
  <c r="E110" i="92"/>
  <c r="N110" i="92"/>
  <c r="X110" i="92"/>
  <c r="E111" i="92"/>
  <c r="N111" i="92"/>
  <c r="X111" i="92"/>
  <c r="E112" i="92"/>
  <c r="N112" i="92"/>
  <c r="X112" i="92"/>
  <c r="E113" i="92"/>
  <c r="N113" i="92"/>
  <c r="X113" i="92"/>
  <c r="E134" i="92"/>
  <c r="N134" i="92"/>
  <c r="X134" i="92"/>
  <c r="E135" i="92"/>
  <c r="N135" i="92"/>
  <c r="X135" i="92"/>
  <c r="E136" i="92"/>
  <c r="N136" i="92"/>
  <c r="X136" i="92"/>
  <c r="E137" i="92"/>
  <c r="N137" i="92"/>
  <c r="X137" i="92"/>
  <c r="E138" i="92"/>
  <c r="N138" i="92"/>
  <c r="X138" i="92"/>
  <c r="E139" i="92"/>
  <c r="N139" i="92"/>
  <c r="X139" i="92"/>
  <c r="E140" i="92"/>
  <c r="N140" i="92"/>
  <c r="X140" i="92"/>
  <c r="E134" i="91"/>
  <c r="N134" i="91"/>
  <c r="X134" i="91"/>
  <c r="E135" i="91"/>
  <c r="N135" i="91"/>
  <c r="X135" i="91"/>
  <c r="E136" i="91"/>
  <c r="N136" i="91"/>
  <c r="X136" i="91"/>
  <c r="E137" i="91"/>
  <c r="N137" i="91"/>
  <c r="X137" i="91"/>
  <c r="E138" i="91"/>
  <c r="N138" i="91"/>
  <c r="X138" i="91"/>
  <c r="E139" i="91"/>
  <c r="N139" i="91"/>
  <c r="X139" i="91"/>
  <c r="E106" i="91"/>
  <c r="N106" i="91"/>
  <c r="X106" i="91"/>
  <c r="E107" i="91"/>
  <c r="N107" i="91"/>
  <c r="X107" i="91"/>
  <c r="E108" i="91"/>
  <c r="N108" i="91"/>
  <c r="X108" i="91"/>
  <c r="E109" i="91"/>
  <c r="N109" i="91"/>
  <c r="X109" i="91"/>
  <c r="E110" i="91"/>
  <c r="N110" i="91"/>
  <c r="X110" i="91"/>
  <c r="E111" i="91"/>
  <c r="N111" i="91"/>
  <c r="X111" i="91"/>
  <c r="E112" i="91"/>
  <c r="N112" i="91"/>
  <c r="X112" i="91"/>
  <c r="E113" i="91"/>
  <c r="N113" i="91"/>
  <c r="X113" i="91"/>
  <c r="E114" i="91"/>
  <c r="N114" i="91"/>
  <c r="X114" i="91"/>
  <c r="E107" i="90"/>
  <c r="N107" i="90"/>
  <c r="X107" i="90"/>
  <c r="E108" i="90"/>
  <c r="N108" i="90"/>
  <c r="X108" i="90"/>
  <c r="E109" i="90"/>
  <c r="N109" i="90"/>
  <c r="X109" i="90"/>
  <c r="E110" i="90"/>
  <c r="N110" i="90"/>
  <c r="X110" i="90"/>
  <c r="E111" i="90"/>
  <c r="N111" i="90"/>
  <c r="X111" i="90"/>
  <c r="E112" i="90"/>
  <c r="N112" i="90"/>
  <c r="X112" i="90"/>
  <c r="E134" i="90"/>
  <c r="N134" i="90"/>
  <c r="X134" i="90"/>
  <c r="E135" i="90"/>
  <c r="N135" i="90"/>
  <c r="X135" i="90"/>
  <c r="E136" i="90"/>
  <c r="N136" i="90"/>
  <c r="X136" i="90"/>
  <c r="E137" i="90"/>
  <c r="N137" i="90"/>
  <c r="X137" i="90"/>
  <c r="E133" i="89"/>
  <c r="N133" i="89"/>
  <c r="X133" i="89"/>
  <c r="E134" i="89"/>
  <c r="N134" i="89"/>
  <c r="X134" i="89"/>
  <c r="E135" i="89"/>
  <c r="N135" i="89"/>
  <c r="X135" i="89"/>
  <c r="E136" i="89"/>
  <c r="N136" i="89"/>
  <c r="X136" i="89"/>
  <c r="E137" i="89"/>
  <c r="N137" i="89"/>
  <c r="X137" i="89"/>
  <c r="E107" i="89"/>
  <c r="N107" i="89"/>
  <c r="X107" i="89"/>
  <c r="E108" i="89"/>
  <c r="N108" i="89"/>
  <c r="X108" i="89"/>
  <c r="E109" i="89"/>
  <c r="N109" i="89"/>
  <c r="X109" i="89"/>
  <c r="E110" i="89"/>
  <c r="N110" i="89"/>
  <c r="X110" i="89"/>
  <c r="C134" i="88"/>
  <c r="D134" i="88"/>
  <c r="E134" i="88"/>
  <c r="F134" i="88"/>
  <c r="G134" i="88"/>
  <c r="H134" i="88"/>
  <c r="J134" i="88"/>
  <c r="K134" i="88"/>
  <c r="L134" i="88"/>
  <c r="M134" i="88"/>
  <c r="N134" i="88"/>
  <c r="O134" i="88"/>
  <c r="P134" i="88"/>
  <c r="Q134" i="88"/>
  <c r="R134" i="88"/>
  <c r="S134" i="88"/>
  <c r="T134" i="88"/>
  <c r="V134" i="88"/>
  <c r="W134" i="88"/>
  <c r="X134" i="88"/>
  <c r="C135" i="88"/>
  <c r="D135" i="88"/>
  <c r="E135" i="88"/>
  <c r="F135" i="88"/>
  <c r="G135" i="88"/>
  <c r="H135" i="88"/>
  <c r="J135" i="88"/>
  <c r="K135" i="88"/>
  <c r="L135" i="88"/>
  <c r="M135" i="88"/>
  <c r="N135" i="88"/>
  <c r="O135" i="88"/>
  <c r="P135" i="88"/>
  <c r="Q135" i="88"/>
  <c r="R135" i="88"/>
  <c r="S135" i="88"/>
  <c r="T135" i="88"/>
  <c r="V135" i="88"/>
  <c r="W135" i="88"/>
  <c r="X135" i="88"/>
  <c r="C136" i="88"/>
  <c r="D136" i="88"/>
  <c r="E136" i="88"/>
  <c r="F136" i="88"/>
  <c r="G136" i="88"/>
  <c r="H136" i="88"/>
  <c r="J136" i="88"/>
  <c r="K136" i="88"/>
  <c r="L136" i="88"/>
  <c r="M136" i="88"/>
  <c r="N136" i="88"/>
  <c r="O136" i="88"/>
  <c r="P136" i="88"/>
  <c r="Q136" i="88"/>
  <c r="R136" i="88"/>
  <c r="S136" i="88"/>
  <c r="T136" i="88"/>
  <c r="V136" i="88"/>
  <c r="W136" i="88"/>
  <c r="X136" i="88"/>
  <c r="C137" i="88"/>
  <c r="D137" i="88"/>
  <c r="E137" i="88"/>
  <c r="F137" i="88"/>
  <c r="G137" i="88"/>
  <c r="H137" i="88"/>
  <c r="J137" i="88"/>
  <c r="K137" i="88"/>
  <c r="L137" i="88"/>
  <c r="M137" i="88"/>
  <c r="N137" i="88"/>
  <c r="O137" i="88"/>
  <c r="P137" i="88"/>
  <c r="Q137" i="88"/>
  <c r="R137" i="88"/>
  <c r="S137" i="88"/>
  <c r="T137" i="88"/>
  <c r="V137" i="88"/>
  <c r="W137" i="88"/>
  <c r="X137" i="88"/>
  <c r="C138" i="88"/>
  <c r="D138" i="88"/>
  <c r="E138" i="88"/>
  <c r="F138" i="88"/>
  <c r="G138" i="88"/>
  <c r="H138" i="88"/>
  <c r="J138" i="88"/>
  <c r="K138" i="88"/>
  <c r="L138" i="88"/>
  <c r="M138" i="88"/>
  <c r="N138" i="88"/>
  <c r="O138" i="88"/>
  <c r="P138" i="88"/>
  <c r="Q138" i="88"/>
  <c r="R138" i="88"/>
  <c r="S138" i="88"/>
  <c r="T138" i="88"/>
  <c r="V138" i="88"/>
  <c r="W138" i="88"/>
  <c r="X138" i="88"/>
  <c r="C106" i="88"/>
  <c r="D106" i="88"/>
  <c r="E106" i="88"/>
  <c r="F106" i="88"/>
  <c r="G106" i="88"/>
  <c r="H106" i="88"/>
  <c r="J106" i="88"/>
  <c r="K106" i="88"/>
  <c r="L106" i="88"/>
  <c r="M106" i="88"/>
  <c r="N106" i="88"/>
  <c r="O106" i="88"/>
  <c r="P106" i="88"/>
  <c r="Q106" i="88"/>
  <c r="R106" i="88"/>
  <c r="S106" i="88"/>
  <c r="T106" i="88"/>
  <c r="V106" i="88"/>
  <c r="W106" i="88"/>
  <c r="X106" i="88"/>
  <c r="C107" i="88"/>
  <c r="D107" i="88"/>
  <c r="E107" i="88"/>
  <c r="F107" i="88"/>
  <c r="G107" i="88"/>
  <c r="H107" i="88"/>
  <c r="J107" i="88"/>
  <c r="K107" i="88"/>
  <c r="L107" i="88"/>
  <c r="M107" i="88"/>
  <c r="N107" i="88"/>
  <c r="O107" i="88"/>
  <c r="P107" i="88"/>
  <c r="Q107" i="88"/>
  <c r="R107" i="88"/>
  <c r="S107" i="88"/>
  <c r="T107" i="88"/>
  <c r="V107" i="88"/>
  <c r="W107" i="88"/>
  <c r="X107" i="88"/>
  <c r="C108" i="88"/>
  <c r="D108" i="88"/>
  <c r="E108" i="88"/>
  <c r="F108" i="88"/>
  <c r="G108" i="88"/>
  <c r="H108" i="88"/>
  <c r="J108" i="88"/>
  <c r="K108" i="88"/>
  <c r="L108" i="88"/>
  <c r="M108" i="88"/>
  <c r="N108" i="88"/>
  <c r="O108" i="88"/>
  <c r="P108" i="88"/>
  <c r="Q108" i="88"/>
  <c r="R108" i="88"/>
  <c r="S108" i="88"/>
  <c r="T108" i="88"/>
  <c r="V108" i="88"/>
  <c r="W108" i="88"/>
  <c r="X108" i="88"/>
  <c r="C109" i="88"/>
  <c r="D109" i="88"/>
  <c r="E109" i="88"/>
  <c r="F109" i="88"/>
  <c r="G109" i="88"/>
  <c r="H109" i="88"/>
  <c r="J109" i="88"/>
  <c r="K109" i="88"/>
  <c r="L109" i="88"/>
  <c r="M109" i="88"/>
  <c r="N109" i="88"/>
  <c r="O109" i="88"/>
  <c r="P109" i="88"/>
  <c r="Q109" i="88"/>
  <c r="R109" i="88"/>
  <c r="S109" i="88"/>
  <c r="T109" i="88"/>
  <c r="V109" i="88"/>
  <c r="W109" i="88"/>
  <c r="X109" i="88"/>
  <c r="C110" i="88"/>
  <c r="D110" i="88"/>
  <c r="E110" i="88"/>
  <c r="F110" i="88"/>
  <c r="G110" i="88"/>
  <c r="H110" i="88"/>
  <c r="J110" i="88"/>
  <c r="K110" i="88"/>
  <c r="L110" i="88"/>
  <c r="M110" i="88"/>
  <c r="N110" i="88"/>
  <c r="O110" i="88"/>
  <c r="P110" i="88"/>
  <c r="Q110" i="88"/>
  <c r="R110" i="88"/>
  <c r="S110" i="88"/>
  <c r="T110" i="88"/>
  <c r="V110" i="88"/>
  <c r="W110" i="88"/>
  <c r="X110" i="88"/>
  <c r="C111" i="88"/>
  <c r="D111" i="88"/>
  <c r="E111" i="88"/>
  <c r="F111" i="88"/>
  <c r="G111" i="88"/>
  <c r="H111" i="88"/>
  <c r="J111" i="88"/>
  <c r="K111" i="88"/>
  <c r="L111" i="88"/>
  <c r="M111" i="88"/>
  <c r="N111" i="88"/>
  <c r="O111" i="88"/>
  <c r="P111" i="88"/>
  <c r="Q111" i="88"/>
  <c r="R111" i="88"/>
  <c r="S111" i="88"/>
  <c r="T111" i="88"/>
  <c r="V111" i="88"/>
  <c r="W111" i="88"/>
  <c r="X111" i="88"/>
  <c r="C112" i="88"/>
  <c r="D112" i="88"/>
  <c r="E112" i="88"/>
  <c r="F112" i="88"/>
  <c r="G112" i="88"/>
  <c r="H112" i="88"/>
  <c r="J112" i="88"/>
  <c r="K112" i="88"/>
  <c r="L112" i="88"/>
  <c r="M112" i="88"/>
  <c r="N112" i="88"/>
  <c r="O112" i="88"/>
  <c r="P112" i="88"/>
  <c r="Q112" i="88"/>
  <c r="R112" i="88"/>
  <c r="S112" i="88"/>
  <c r="T112" i="88"/>
  <c r="V112" i="88"/>
  <c r="W112" i="88"/>
  <c r="X112" i="88"/>
  <c r="C134" i="87"/>
  <c r="D134" i="87"/>
  <c r="E134" i="87"/>
  <c r="F134" i="87"/>
  <c r="G134" i="87"/>
  <c r="H134" i="87"/>
  <c r="J134" i="87"/>
  <c r="K134" i="87"/>
  <c r="M134" i="87"/>
  <c r="N134" i="87"/>
  <c r="O134" i="87"/>
  <c r="P134" i="87"/>
  <c r="Q134" i="87"/>
  <c r="R134" i="87"/>
  <c r="S134" i="87"/>
  <c r="T134" i="87"/>
  <c r="U134" i="87"/>
  <c r="V134" i="87"/>
  <c r="X134" i="87"/>
  <c r="C135" i="87"/>
  <c r="D135" i="87"/>
  <c r="E135" i="87"/>
  <c r="F135" i="87"/>
  <c r="G135" i="87"/>
  <c r="H135" i="87"/>
  <c r="J135" i="87"/>
  <c r="K135" i="87"/>
  <c r="M135" i="87"/>
  <c r="N135" i="87"/>
  <c r="O135" i="87"/>
  <c r="P135" i="87"/>
  <c r="Q135" i="87"/>
  <c r="R135" i="87"/>
  <c r="S135" i="87"/>
  <c r="T135" i="87"/>
  <c r="U135" i="87"/>
  <c r="V135" i="87"/>
  <c r="X135" i="87"/>
  <c r="C136" i="87"/>
  <c r="D136" i="87"/>
  <c r="E136" i="87"/>
  <c r="F136" i="87"/>
  <c r="G136" i="87"/>
  <c r="H136" i="87"/>
  <c r="J136" i="87"/>
  <c r="K136" i="87"/>
  <c r="M136" i="87"/>
  <c r="N136" i="87"/>
  <c r="O136" i="87"/>
  <c r="P136" i="87"/>
  <c r="Q136" i="87"/>
  <c r="R136" i="87"/>
  <c r="S136" i="87"/>
  <c r="T136" i="87"/>
  <c r="U136" i="87"/>
  <c r="V136" i="87"/>
  <c r="X136" i="87"/>
  <c r="C137" i="87"/>
  <c r="D137" i="87"/>
  <c r="E137" i="87"/>
  <c r="F137" i="87"/>
  <c r="G137" i="87"/>
  <c r="H137" i="87"/>
  <c r="J137" i="87"/>
  <c r="K137" i="87"/>
  <c r="M137" i="87"/>
  <c r="N137" i="87"/>
  <c r="O137" i="87"/>
  <c r="P137" i="87"/>
  <c r="Q137" i="87"/>
  <c r="R137" i="87"/>
  <c r="S137" i="87"/>
  <c r="T137" i="87"/>
  <c r="U137" i="87"/>
  <c r="V137" i="87"/>
  <c r="X137" i="87"/>
  <c r="C107" i="87"/>
  <c r="D107" i="87"/>
  <c r="E107" i="87"/>
  <c r="F107" i="87"/>
  <c r="G107" i="87"/>
  <c r="H107" i="87"/>
  <c r="J107" i="87"/>
  <c r="K107" i="87"/>
  <c r="M107" i="87"/>
  <c r="N107" i="87"/>
  <c r="O107" i="87"/>
  <c r="P107" i="87"/>
  <c r="Q107" i="87"/>
  <c r="R107" i="87"/>
  <c r="S107" i="87"/>
  <c r="T107" i="87"/>
  <c r="U107" i="87"/>
  <c r="V107" i="87"/>
  <c r="X107" i="87"/>
  <c r="C108" i="87"/>
  <c r="D108" i="87"/>
  <c r="E108" i="87"/>
  <c r="F108" i="87"/>
  <c r="G108" i="87"/>
  <c r="H108" i="87"/>
  <c r="J108" i="87"/>
  <c r="K108" i="87"/>
  <c r="M108" i="87"/>
  <c r="N108" i="87"/>
  <c r="O108" i="87"/>
  <c r="P108" i="87"/>
  <c r="Q108" i="87"/>
  <c r="R108" i="87"/>
  <c r="S108" i="87"/>
  <c r="T108" i="87"/>
  <c r="U108" i="87"/>
  <c r="V108" i="87"/>
  <c r="X108" i="87"/>
  <c r="C109" i="87"/>
  <c r="D109" i="87"/>
  <c r="E109" i="87"/>
  <c r="F109" i="87"/>
  <c r="G109" i="87"/>
  <c r="H109" i="87"/>
  <c r="J109" i="87"/>
  <c r="K109" i="87"/>
  <c r="M109" i="87"/>
  <c r="N109" i="87"/>
  <c r="O109" i="87"/>
  <c r="P109" i="87"/>
  <c r="Q109" i="87"/>
  <c r="R109" i="87"/>
  <c r="S109" i="87"/>
  <c r="T109" i="87"/>
  <c r="U109" i="87"/>
  <c r="V109" i="87"/>
  <c r="X109" i="87"/>
  <c r="C107" i="86"/>
  <c r="D107" i="86"/>
  <c r="E107" i="86"/>
  <c r="F107" i="86"/>
  <c r="G107" i="86"/>
  <c r="H107" i="86"/>
  <c r="J107" i="86"/>
  <c r="K107" i="86"/>
  <c r="L107" i="86"/>
  <c r="M107" i="86"/>
  <c r="N107" i="86"/>
  <c r="O107" i="86"/>
  <c r="P107" i="86"/>
  <c r="Q107" i="86"/>
  <c r="R107" i="86"/>
  <c r="S107" i="86"/>
  <c r="T107" i="86"/>
  <c r="U107" i="86"/>
  <c r="V107" i="86"/>
  <c r="X107" i="86"/>
  <c r="C108" i="86"/>
  <c r="D108" i="86"/>
  <c r="E108" i="86"/>
  <c r="F108" i="86"/>
  <c r="G108" i="86"/>
  <c r="H108" i="86"/>
  <c r="J108" i="86"/>
  <c r="K108" i="86"/>
  <c r="L108" i="86"/>
  <c r="M108" i="86"/>
  <c r="N108" i="86"/>
  <c r="O108" i="86"/>
  <c r="P108" i="86"/>
  <c r="Q108" i="86"/>
  <c r="R108" i="86"/>
  <c r="S108" i="86"/>
  <c r="T108" i="86"/>
  <c r="U108" i="86"/>
  <c r="V108" i="86"/>
  <c r="X108" i="86"/>
  <c r="C109" i="86"/>
  <c r="D109" i="86"/>
  <c r="E109" i="86"/>
  <c r="F109" i="86"/>
  <c r="G109" i="86"/>
  <c r="H109" i="86"/>
  <c r="J109" i="86"/>
  <c r="K109" i="86"/>
  <c r="L109" i="86"/>
  <c r="M109" i="86"/>
  <c r="N109" i="86"/>
  <c r="O109" i="86"/>
  <c r="P109" i="86"/>
  <c r="Q109" i="86"/>
  <c r="R109" i="86"/>
  <c r="S109" i="86"/>
  <c r="T109" i="86"/>
  <c r="U109" i="86"/>
  <c r="V109" i="86"/>
  <c r="X109" i="86"/>
  <c r="C134" i="86"/>
  <c r="D134" i="86"/>
  <c r="E134" i="86"/>
  <c r="F134" i="86"/>
  <c r="G134" i="86"/>
  <c r="H134" i="86"/>
  <c r="J134" i="86"/>
  <c r="K134" i="86"/>
  <c r="L134" i="86"/>
  <c r="M134" i="86"/>
  <c r="N134" i="86"/>
  <c r="O134" i="86"/>
  <c r="P134" i="86"/>
  <c r="Q134" i="86"/>
  <c r="R134" i="86"/>
  <c r="S134" i="86"/>
  <c r="T134" i="86"/>
  <c r="U134" i="86"/>
  <c r="V134" i="86"/>
  <c r="X134" i="86"/>
  <c r="C135" i="86"/>
  <c r="D135" i="86"/>
  <c r="E135" i="86"/>
  <c r="F135" i="86"/>
  <c r="G135" i="86"/>
  <c r="H135" i="86"/>
  <c r="J135" i="86"/>
  <c r="K135" i="86"/>
  <c r="L135" i="86"/>
  <c r="M135" i="86"/>
  <c r="N135" i="86"/>
  <c r="O135" i="86"/>
  <c r="P135" i="86"/>
  <c r="Q135" i="86"/>
  <c r="R135" i="86"/>
  <c r="S135" i="86"/>
  <c r="T135" i="86"/>
  <c r="U135" i="86"/>
  <c r="V135" i="86"/>
  <c r="X135" i="86"/>
  <c r="C136" i="86"/>
  <c r="D136" i="86"/>
  <c r="E136" i="86"/>
  <c r="F136" i="86"/>
  <c r="G136" i="86"/>
  <c r="H136" i="86"/>
  <c r="J136" i="86"/>
  <c r="K136" i="86"/>
  <c r="L136" i="86"/>
  <c r="M136" i="86"/>
  <c r="N136" i="86"/>
  <c r="O136" i="86"/>
  <c r="P136" i="86"/>
  <c r="Q136" i="86"/>
  <c r="R136" i="86"/>
  <c r="S136" i="86"/>
  <c r="T136" i="86"/>
  <c r="U136" i="86"/>
  <c r="V136" i="86"/>
  <c r="X136" i="86"/>
  <c r="C132" i="85"/>
  <c r="D132" i="85"/>
  <c r="E132" i="85"/>
  <c r="F132" i="85"/>
  <c r="G132" i="85"/>
  <c r="N132" i="85"/>
  <c r="H132" i="85"/>
  <c r="J132" i="85"/>
  <c r="K132" i="85"/>
  <c r="L132" i="85"/>
  <c r="M132" i="85"/>
  <c r="O132" i="85"/>
  <c r="P132" i="85"/>
  <c r="Q132" i="85"/>
  <c r="R132" i="85"/>
  <c r="S132" i="85"/>
  <c r="T132" i="85"/>
  <c r="U132" i="85"/>
  <c r="V132" i="85"/>
  <c r="W132" i="85"/>
  <c r="X132" i="85"/>
  <c r="C133" i="85"/>
  <c r="D133" i="85"/>
  <c r="E133" i="85"/>
  <c r="F133" i="85"/>
  <c r="G133" i="85"/>
  <c r="N133" i="85"/>
  <c r="H133" i="85"/>
  <c r="J133" i="85"/>
  <c r="K133" i="85"/>
  <c r="L133" i="85"/>
  <c r="M133" i="85"/>
  <c r="O133" i="85"/>
  <c r="P133" i="85"/>
  <c r="Q133" i="85"/>
  <c r="R133" i="85"/>
  <c r="S133" i="85"/>
  <c r="T133" i="85"/>
  <c r="U133" i="85"/>
  <c r="V133" i="85"/>
  <c r="W133" i="85"/>
  <c r="X133" i="85"/>
  <c r="C134" i="85"/>
  <c r="D134" i="85"/>
  <c r="E134" i="85"/>
  <c r="F134" i="85"/>
  <c r="G134" i="85"/>
  <c r="N134" i="85"/>
  <c r="H134" i="85"/>
  <c r="J134" i="85"/>
  <c r="K134" i="85"/>
  <c r="L134" i="85"/>
  <c r="M134" i="85"/>
  <c r="O134" i="85"/>
  <c r="P134" i="85"/>
  <c r="Q134" i="85"/>
  <c r="R134" i="85"/>
  <c r="S134" i="85"/>
  <c r="T134" i="85"/>
  <c r="U134" i="85"/>
  <c r="V134" i="85"/>
  <c r="W134" i="85"/>
  <c r="X134" i="85"/>
  <c r="C135" i="85"/>
  <c r="D135" i="85"/>
  <c r="E135" i="85"/>
  <c r="F135" i="85"/>
  <c r="G135" i="85"/>
  <c r="N135" i="85"/>
  <c r="H135" i="85"/>
  <c r="J135" i="85"/>
  <c r="K135" i="85"/>
  <c r="L135" i="85"/>
  <c r="M135" i="85"/>
  <c r="O135" i="85"/>
  <c r="P135" i="85"/>
  <c r="Q135" i="85"/>
  <c r="R135" i="85"/>
  <c r="S135" i="85"/>
  <c r="T135" i="85"/>
  <c r="U135" i="85"/>
  <c r="V135" i="85"/>
  <c r="W135" i="85"/>
  <c r="X135" i="85"/>
  <c r="C136" i="85"/>
  <c r="D136" i="85"/>
  <c r="E136" i="85"/>
  <c r="F136" i="85"/>
  <c r="G136" i="85"/>
  <c r="N136" i="85"/>
  <c r="H136" i="85"/>
  <c r="J136" i="85"/>
  <c r="K136" i="85"/>
  <c r="L136" i="85"/>
  <c r="M136" i="85"/>
  <c r="O136" i="85"/>
  <c r="P136" i="85"/>
  <c r="Q136" i="85"/>
  <c r="R136" i="85"/>
  <c r="S136" i="85"/>
  <c r="T136" i="85"/>
  <c r="U136" i="85"/>
  <c r="V136" i="85"/>
  <c r="W136" i="85"/>
  <c r="X136" i="85"/>
  <c r="C137" i="85"/>
  <c r="D137" i="85"/>
  <c r="E137" i="85"/>
  <c r="F137" i="85"/>
  <c r="G137" i="85"/>
  <c r="N137" i="85"/>
  <c r="H137" i="85"/>
  <c r="J137" i="85"/>
  <c r="K137" i="85"/>
  <c r="L137" i="85"/>
  <c r="M137" i="85"/>
  <c r="O137" i="85"/>
  <c r="P137" i="85"/>
  <c r="Q137" i="85"/>
  <c r="R137" i="85"/>
  <c r="S137" i="85"/>
  <c r="T137" i="85"/>
  <c r="U137" i="85"/>
  <c r="V137" i="85"/>
  <c r="W137" i="85"/>
  <c r="X137" i="85"/>
  <c r="C138" i="85"/>
  <c r="D138" i="85"/>
  <c r="E138" i="85"/>
  <c r="F138" i="85"/>
  <c r="G138" i="85"/>
  <c r="N138" i="85"/>
  <c r="H138" i="85"/>
  <c r="J138" i="85"/>
  <c r="K138" i="85"/>
  <c r="L138" i="85"/>
  <c r="M138" i="85"/>
  <c r="O138" i="85"/>
  <c r="P138" i="85"/>
  <c r="Q138" i="85"/>
  <c r="R138" i="85"/>
  <c r="S138" i="85"/>
  <c r="T138" i="85"/>
  <c r="U138" i="85"/>
  <c r="V138" i="85"/>
  <c r="W138" i="85"/>
  <c r="X138" i="85"/>
  <c r="C139" i="85"/>
  <c r="D139" i="85"/>
  <c r="E139" i="85"/>
  <c r="F139" i="85"/>
  <c r="G139" i="85"/>
  <c r="N139" i="85"/>
  <c r="H139" i="85"/>
  <c r="J139" i="85"/>
  <c r="K139" i="85"/>
  <c r="L139" i="85"/>
  <c r="M139" i="85"/>
  <c r="O139" i="85"/>
  <c r="P139" i="85"/>
  <c r="Q139" i="85"/>
  <c r="R139" i="85"/>
  <c r="S139" i="85"/>
  <c r="T139" i="85"/>
  <c r="U139" i="85"/>
  <c r="V139" i="85"/>
  <c r="W139" i="85"/>
  <c r="X139" i="85"/>
  <c r="C140" i="85"/>
  <c r="D140" i="85"/>
  <c r="E140" i="85"/>
  <c r="F140" i="85"/>
  <c r="G140" i="85"/>
  <c r="N140" i="85"/>
  <c r="H140" i="85"/>
  <c r="J140" i="85"/>
  <c r="K140" i="85"/>
  <c r="L140" i="85"/>
  <c r="M140" i="85"/>
  <c r="O140" i="85"/>
  <c r="P140" i="85"/>
  <c r="Q140" i="85"/>
  <c r="R140" i="85"/>
  <c r="S140" i="85"/>
  <c r="T140" i="85"/>
  <c r="U140" i="85"/>
  <c r="V140" i="85"/>
  <c r="W140" i="85"/>
  <c r="X140" i="85"/>
  <c r="C141" i="85"/>
  <c r="D141" i="85"/>
  <c r="E141" i="85"/>
  <c r="F141" i="85"/>
  <c r="G141" i="85"/>
  <c r="N141" i="85"/>
  <c r="H141" i="85"/>
  <c r="J141" i="85"/>
  <c r="K141" i="85"/>
  <c r="L141" i="85"/>
  <c r="M141" i="85"/>
  <c r="O141" i="85"/>
  <c r="P141" i="85"/>
  <c r="Q141" i="85"/>
  <c r="R141" i="85"/>
  <c r="S141" i="85"/>
  <c r="T141" i="85"/>
  <c r="U141" i="85"/>
  <c r="V141" i="85"/>
  <c r="W141" i="85"/>
  <c r="X141" i="85"/>
  <c r="C106" i="85"/>
  <c r="D106" i="85"/>
  <c r="E106" i="85"/>
  <c r="F106" i="85"/>
  <c r="G106" i="85"/>
  <c r="N106" i="85"/>
  <c r="H106" i="85"/>
  <c r="J106" i="85"/>
  <c r="K106" i="85"/>
  <c r="L106" i="85"/>
  <c r="M106" i="85"/>
  <c r="O106" i="85"/>
  <c r="P106" i="85"/>
  <c r="Q106" i="85"/>
  <c r="R106" i="85"/>
  <c r="S106" i="85"/>
  <c r="T106" i="85"/>
  <c r="U106" i="85"/>
  <c r="V106" i="85"/>
  <c r="W106" i="85"/>
  <c r="X106" i="85"/>
  <c r="C107" i="85"/>
  <c r="D107" i="85"/>
  <c r="E107" i="85"/>
  <c r="F107" i="85"/>
  <c r="G107" i="85"/>
  <c r="N107" i="85"/>
  <c r="H107" i="85"/>
  <c r="J107" i="85"/>
  <c r="K107" i="85"/>
  <c r="L107" i="85"/>
  <c r="M107" i="85"/>
  <c r="O107" i="85"/>
  <c r="P107" i="85"/>
  <c r="Q107" i="85"/>
  <c r="R107" i="85"/>
  <c r="S107" i="85"/>
  <c r="T107" i="85"/>
  <c r="U107" i="85"/>
  <c r="V107" i="85"/>
  <c r="W107" i="85"/>
  <c r="X107" i="85"/>
  <c r="C108" i="85"/>
  <c r="D108" i="85"/>
  <c r="E108" i="85"/>
  <c r="F108" i="85"/>
  <c r="G108" i="85"/>
  <c r="N108" i="85"/>
  <c r="H108" i="85"/>
  <c r="J108" i="85"/>
  <c r="K108" i="85"/>
  <c r="L108" i="85"/>
  <c r="M108" i="85"/>
  <c r="O108" i="85"/>
  <c r="P108" i="85"/>
  <c r="Q108" i="85"/>
  <c r="R108" i="85"/>
  <c r="S108" i="85"/>
  <c r="T108" i="85"/>
  <c r="U108" i="85"/>
  <c r="V108" i="85"/>
  <c r="W108" i="85"/>
  <c r="X108" i="85"/>
  <c r="C109" i="85"/>
  <c r="D109" i="85"/>
  <c r="E109" i="85"/>
  <c r="F109" i="85"/>
  <c r="G109" i="85"/>
  <c r="N109" i="85"/>
  <c r="H109" i="85"/>
  <c r="J109" i="85"/>
  <c r="K109" i="85"/>
  <c r="L109" i="85"/>
  <c r="M109" i="85"/>
  <c r="O109" i="85"/>
  <c r="P109" i="85"/>
  <c r="Q109" i="85"/>
  <c r="R109" i="85"/>
  <c r="S109" i="85"/>
  <c r="T109" i="85"/>
  <c r="U109" i="85"/>
  <c r="V109" i="85"/>
  <c r="W109" i="85"/>
  <c r="X109" i="85"/>
  <c r="C110" i="85"/>
  <c r="D110" i="85"/>
  <c r="E110" i="85"/>
  <c r="F110" i="85"/>
  <c r="G110" i="85"/>
  <c r="N110" i="85"/>
  <c r="H110" i="85"/>
  <c r="J110" i="85"/>
  <c r="K110" i="85"/>
  <c r="L110" i="85"/>
  <c r="M110" i="85"/>
  <c r="O110" i="85"/>
  <c r="P110" i="85"/>
  <c r="Q110" i="85"/>
  <c r="R110" i="85"/>
  <c r="S110" i="85"/>
  <c r="T110" i="85"/>
  <c r="U110" i="85"/>
  <c r="V110" i="85"/>
  <c r="W110" i="85"/>
  <c r="X110" i="85"/>
  <c r="C111" i="85"/>
  <c r="D111" i="85"/>
  <c r="E111" i="85"/>
  <c r="F111" i="85"/>
  <c r="G111" i="85"/>
  <c r="N111" i="85"/>
  <c r="H111" i="85"/>
  <c r="J111" i="85"/>
  <c r="K111" i="85"/>
  <c r="L111" i="85"/>
  <c r="M111" i="85"/>
  <c r="O111" i="85"/>
  <c r="P111" i="85"/>
  <c r="Q111" i="85"/>
  <c r="R111" i="85"/>
  <c r="S111" i="85"/>
  <c r="T111" i="85"/>
  <c r="U111" i="85"/>
  <c r="V111" i="85"/>
  <c r="W111" i="85"/>
  <c r="X111" i="85"/>
  <c r="C112" i="85"/>
  <c r="D112" i="85"/>
  <c r="E112" i="85"/>
  <c r="F112" i="85"/>
  <c r="G112" i="85"/>
  <c r="N112" i="85"/>
  <c r="H112" i="85"/>
  <c r="J112" i="85"/>
  <c r="K112" i="85"/>
  <c r="L112" i="85"/>
  <c r="M112" i="85"/>
  <c r="O112" i="85"/>
  <c r="P112" i="85"/>
  <c r="Q112" i="85"/>
  <c r="R112" i="85"/>
  <c r="S112" i="85"/>
  <c r="T112" i="85"/>
  <c r="U112" i="85"/>
  <c r="V112" i="85"/>
  <c r="W112" i="85"/>
  <c r="X112" i="85"/>
  <c r="C113" i="85"/>
  <c r="D113" i="85"/>
  <c r="E113" i="85"/>
  <c r="F113" i="85"/>
  <c r="G113" i="85"/>
  <c r="N113" i="85"/>
  <c r="H113" i="85"/>
  <c r="J113" i="85"/>
  <c r="K113" i="85"/>
  <c r="L113" i="85"/>
  <c r="M113" i="85"/>
  <c r="O113" i="85"/>
  <c r="P113" i="85"/>
  <c r="Q113" i="85"/>
  <c r="R113" i="85"/>
  <c r="S113" i="85"/>
  <c r="T113" i="85"/>
  <c r="U113" i="85"/>
  <c r="V113" i="85"/>
  <c r="W113" i="85"/>
  <c r="X113" i="85"/>
  <c r="C134" i="84"/>
  <c r="D134" i="84"/>
  <c r="E134" i="84"/>
  <c r="F134" i="84"/>
  <c r="G134" i="84"/>
  <c r="N134" i="84"/>
  <c r="H134" i="84"/>
  <c r="J134" i="84"/>
  <c r="K134" i="84"/>
  <c r="L134" i="84"/>
  <c r="M134" i="84"/>
  <c r="O134" i="84"/>
  <c r="P134" i="84"/>
  <c r="Q134" i="84"/>
  <c r="R134" i="84"/>
  <c r="S134" i="84"/>
  <c r="T134" i="84"/>
  <c r="U134" i="84"/>
  <c r="V134" i="84"/>
  <c r="W134" i="84"/>
  <c r="X134" i="84"/>
  <c r="C135" i="84"/>
  <c r="D135" i="84"/>
  <c r="E135" i="84"/>
  <c r="F135" i="84"/>
  <c r="G135" i="84"/>
  <c r="N135" i="84"/>
  <c r="H135" i="84"/>
  <c r="J135" i="84"/>
  <c r="K135" i="84"/>
  <c r="L135" i="84"/>
  <c r="M135" i="84"/>
  <c r="O135" i="84"/>
  <c r="P135" i="84"/>
  <c r="Q135" i="84"/>
  <c r="R135" i="84"/>
  <c r="S135" i="84"/>
  <c r="T135" i="84"/>
  <c r="U135" i="84"/>
  <c r="V135" i="84"/>
  <c r="W135" i="84"/>
  <c r="X135" i="84"/>
  <c r="C136" i="84"/>
  <c r="D136" i="84"/>
  <c r="E136" i="84"/>
  <c r="F136" i="84"/>
  <c r="G136" i="84"/>
  <c r="N136" i="84"/>
  <c r="H136" i="84"/>
  <c r="J136" i="84"/>
  <c r="K136" i="84"/>
  <c r="L136" i="84"/>
  <c r="M136" i="84"/>
  <c r="O136" i="84"/>
  <c r="P136" i="84"/>
  <c r="Q136" i="84"/>
  <c r="R136" i="84"/>
  <c r="S136" i="84"/>
  <c r="T136" i="84"/>
  <c r="U136" i="84"/>
  <c r="V136" i="84"/>
  <c r="W136" i="84"/>
  <c r="X136" i="84"/>
  <c r="C137" i="84"/>
  <c r="D137" i="84"/>
  <c r="E137" i="84"/>
  <c r="F137" i="84"/>
  <c r="G137" i="84"/>
  <c r="N137" i="84"/>
  <c r="H137" i="84"/>
  <c r="J137" i="84"/>
  <c r="K137" i="84"/>
  <c r="L137" i="84"/>
  <c r="M137" i="84"/>
  <c r="O137" i="84"/>
  <c r="P137" i="84"/>
  <c r="Q137" i="84"/>
  <c r="R137" i="84"/>
  <c r="S137" i="84"/>
  <c r="T137" i="84"/>
  <c r="U137" i="84"/>
  <c r="V137" i="84"/>
  <c r="W137" i="84"/>
  <c r="X137" i="84"/>
  <c r="C138" i="84"/>
  <c r="D138" i="84"/>
  <c r="E138" i="84"/>
  <c r="F138" i="84"/>
  <c r="G138" i="84"/>
  <c r="N138" i="84"/>
  <c r="H138" i="84"/>
  <c r="J138" i="84"/>
  <c r="K138" i="84"/>
  <c r="L138" i="84"/>
  <c r="M138" i="84"/>
  <c r="O138" i="84"/>
  <c r="P138" i="84"/>
  <c r="Q138" i="84"/>
  <c r="R138" i="84"/>
  <c r="S138" i="84"/>
  <c r="T138" i="84"/>
  <c r="U138" i="84"/>
  <c r="V138" i="84"/>
  <c r="W138" i="84"/>
  <c r="X138" i="84"/>
  <c r="C139" i="84"/>
  <c r="D139" i="84"/>
  <c r="E139" i="84"/>
  <c r="F139" i="84"/>
  <c r="G139" i="84"/>
  <c r="N139" i="84"/>
  <c r="H139" i="84"/>
  <c r="J139" i="84"/>
  <c r="K139" i="84"/>
  <c r="L139" i="84"/>
  <c r="M139" i="84"/>
  <c r="O139" i="84"/>
  <c r="P139" i="84"/>
  <c r="Q139" i="84"/>
  <c r="R139" i="84"/>
  <c r="S139" i="84"/>
  <c r="T139" i="84"/>
  <c r="U139" i="84"/>
  <c r="V139" i="84"/>
  <c r="W139" i="84"/>
  <c r="X139" i="84"/>
  <c r="C140" i="84"/>
  <c r="D140" i="84"/>
  <c r="E140" i="84"/>
  <c r="F140" i="84"/>
  <c r="G140" i="84"/>
  <c r="N140" i="84"/>
  <c r="H140" i="84"/>
  <c r="J140" i="84"/>
  <c r="K140" i="84"/>
  <c r="L140" i="84"/>
  <c r="M140" i="84"/>
  <c r="O140" i="84"/>
  <c r="P140" i="84"/>
  <c r="Q140" i="84"/>
  <c r="R140" i="84"/>
  <c r="S140" i="84"/>
  <c r="T140" i="84"/>
  <c r="U140" i="84"/>
  <c r="V140" i="84"/>
  <c r="W140" i="84"/>
  <c r="X140" i="84"/>
  <c r="C141" i="84"/>
  <c r="D141" i="84"/>
  <c r="E141" i="84"/>
  <c r="F141" i="84"/>
  <c r="G141" i="84"/>
  <c r="N141" i="84"/>
  <c r="H141" i="84"/>
  <c r="J141" i="84"/>
  <c r="K141" i="84"/>
  <c r="L141" i="84"/>
  <c r="M141" i="84"/>
  <c r="O141" i="84"/>
  <c r="P141" i="84"/>
  <c r="Q141" i="84"/>
  <c r="R141" i="84"/>
  <c r="S141" i="84"/>
  <c r="T141" i="84"/>
  <c r="U141" i="84"/>
  <c r="V141" i="84"/>
  <c r="W141" i="84"/>
  <c r="X141" i="84"/>
  <c r="C142" i="84"/>
  <c r="D142" i="84"/>
  <c r="E142" i="84"/>
  <c r="F142" i="84"/>
  <c r="G142" i="84"/>
  <c r="N142" i="84"/>
  <c r="H142" i="84"/>
  <c r="J142" i="84"/>
  <c r="K142" i="84"/>
  <c r="L142" i="84"/>
  <c r="M142" i="84"/>
  <c r="O142" i="84"/>
  <c r="P142" i="84"/>
  <c r="Q142" i="84"/>
  <c r="R142" i="84"/>
  <c r="S142" i="84"/>
  <c r="T142" i="84"/>
  <c r="U142" i="84"/>
  <c r="V142" i="84"/>
  <c r="W142" i="84"/>
  <c r="X142" i="84"/>
  <c r="C143" i="84"/>
  <c r="D143" i="84"/>
  <c r="E143" i="84"/>
  <c r="F143" i="84"/>
  <c r="G143" i="84"/>
  <c r="N143" i="84"/>
  <c r="H143" i="84"/>
  <c r="J143" i="84"/>
  <c r="K143" i="84"/>
  <c r="L143" i="84"/>
  <c r="M143" i="84"/>
  <c r="O143" i="84"/>
  <c r="P143" i="84"/>
  <c r="Q143" i="84"/>
  <c r="R143" i="84"/>
  <c r="S143" i="84"/>
  <c r="T143" i="84"/>
  <c r="U143" i="84"/>
  <c r="V143" i="84"/>
  <c r="W143" i="84"/>
  <c r="X143" i="84"/>
  <c r="C106" i="84"/>
  <c r="D106" i="84"/>
  <c r="E106" i="84"/>
  <c r="F106" i="84"/>
  <c r="G106" i="84"/>
  <c r="N106" i="84"/>
  <c r="H106" i="84"/>
  <c r="J106" i="84"/>
  <c r="K106" i="84"/>
  <c r="L106" i="84"/>
  <c r="M106" i="84"/>
  <c r="O106" i="84"/>
  <c r="P106" i="84"/>
  <c r="Q106" i="84"/>
  <c r="R106" i="84"/>
  <c r="S106" i="84"/>
  <c r="T106" i="84"/>
  <c r="U106" i="84"/>
  <c r="V106" i="84"/>
  <c r="W106" i="84"/>
  <c r="X106" i="84"/>
  <c r="C107" i="84"/>
  <c r="D107" i="84"/>
  <c r="E107" i="84"/>
  <c r="F107" i="84"/>
  <c r="G107" i="84"/>
  <c r="N107" i="84"/>
  <c r="H107" i="84"/>
  <c r="J107" i="84"/>
  <c r="K107" i="84"/>
  <c r="L107" i="84"/>
  <c r="M107" i="84"/>
  <c r="O107" i="84"/>
  <c r="P107" i="84"/>
  <c r="Q107" i="84"/>
  <c r="R107" i="84"/>
  <c r="S107" i="84"/>
  <c r="T107" i="84"/>
  <c r="U107" i="84"/>
  <c r="V107" i="84"/>
  <c r="W107" i="84"/>
  <c r="X107" i="84"/>
  <c r="C108" i="84"/>
  <c r="D108" i="84"/>
  <c r="E108" i="84"/>
  <c r="F108" i="84"/>
  <c r="G108" i="84"/>
  <c r="N108" i="84"/>
  <c r="H108" i="84"/>
  <c r="J108" i="84"/>
  <c r="K108" i="84"/>
  <c r="L108" i="84"/>
  <c r="M108" i="84"/>
  <c r="O108" i="84"/>
  <c r="P108" i="84"/>
  <c r="Q108" i="84"/>
  <c r="R108" i="84"/>
  <c r="S108" i="84"/>
  <c r="T108" i="84"/>
  <c r="U108" i="84"/>
  <c r="V108" i="84"/>
  <c r="W108" i="84"/>
  <c r="X108" i="84"/>
  <c r="C109" i="84"/>
  <c r="D109" i="84"/>
  <c r="E109" i="84"/>
  <c r="F109" i="84"/>
  <c r="G109" i="84"/>
  <c r="N109" i="84"/>
  <c r="H109" i="84"/>
  <c r="J109" i="84"/>
  <c r="K109" i="84"/>
  <c r="L109" i="84"/>
  <c r="M109" i="84"/>
  <c r="O109" i="84"/>
  <c r="P109" i="84"/>
  <c r="Q109" i="84"/>
  <c r="R109" i="84"/>
  <c r="S109" i="84"/>
  <c r="T109" i="84"/>
  <c r="U109" i="84"/>
  <c r="V109" i="84"/>
  <c r="W109" i="84"/>
  <c r="X109" i="84"/>
  <c r="C110" i="84"/>
  <c r="D110" i="84"/>
  <c r="E110" i="84"/>
  <c r="F110" i="84"/>
  <c r="G110" i="84"/>
  <c r="N110" i="84"/>
  <c r="H110" i="84"/>
  <c r="J110" i="84"/>
  <c r="K110" i="84"/>
  <c r="L110" i="84"/>
  <c r="M110" i="84"/>
  <c r="O110" i="84"/>
  <c r="P110" i="84"/>
  <c r="Q110" i="84"/>
  <c r="R110" i="84"/>
  <c r="S110" i="84"/>
  <c r="T110" i="84"/>
  <c r="U110" i="84"/>
  <c r="V110" i="84"/>
  <c r="W110" i="84"/>
  <c r="X110" i="84"/>
  <c r="C111" i="84"/>
  <c r="D111" i="84"/>
  <c r="E111" i="84"/>
  <c r="F111" i="84"/>
  <c r="G111" i="84"/>
  <c r="N111" i="84"/>
  <c r="H111" i="84"/>
  <c r="J111" i="84"/>
  <c r="K111" i="84"/>
  <c r="L111" i="84"/>
  <c r="M111" i="84"/>
  <c r="O111" i="84"/>
  <c r="P111" i="84"/>
  <c r="Q111" i="84"/>
  <c r="R111" i="84"/>
  <c r="S111" i="84"/>
  <c r="T111" i="84"/>
  <c r="U111" i="84"/>
  <c r="V111" i="84"/>
  <c r="W111" i="84"/>
  <c r="X111" i="84"/>
  <c r="C112" i="84"/>
  <c r="D112" i="84"/>
  <c r="E112" i="84"/>
  <c r="F112" i="84"/>
  <c r="G112" i="84"/>
  <c r="N112" i="84"/>
  <c r="H112" i="84"/>
  <c r="J112" i="84"/>
  <c r="K112" i="84"/>
  <c r="L112" i="84"/>
  <c r="M112" i="84"/>
  <c r="O112" i="84"/>
  <c r="P112" i="84"/>
  <c r="Q112" i="84"/>
  <c r="R112" i="84"/>
  <c r="S112" i="84"/>
  <c r="T112" i="84"/>
  <c r="U112" i="84"/>
  <c r="V112" i="84"/>
  <c r="W112" i="84"/>
  <c r="X112" i="84"/>
  <c r="C113" i="84"/>
  <c r="D113" i="84"/>
  <c r="E113" i="84"/>
  <c r="F113" i="84"/>
  <c r="G113" i="84"/>
  <c r="N113" i="84"/>
  <c r="H113" i="84"/>
  <c r="J113" i="84"/>
  <c r="K113" i="84"/>
  <c r="L113" i="84"/>
  <c r="M113" i="84"/>
  <c r="O113" i="84"/>
  <c r="P113" i="84"/>
  <c r="Q113" i="84"/>
  <c r="R113" i="84"/>
  <c r="S113" i="84"/>
  <c r="T113" i="84"/>
  <c r="U113" i="84"/>
  <c r="V113" i="84"/>
  <c r="W113" i="84"/>
  <c r="X113" i="84"/>
  <c r="C133" i="83"/>
  <c r="D133" i="83"/>
  <c r="E133" i="83"/>
  <c r="F133" i="83"/>
  <c r="G133" i="83"/>
  <c r="N133" i="83"/>
  <c r="H133" i="83"/>
  <c r="J133" i="83"/>
  <c r="K133" i="83"/>
  <c r="L133" i="83"/>
  <c r="M133" i="83"/>
  <c r="O133" i="83"/>
  <c r="P133" i="83"/>
  <c r="Q133" i="83"/>
  <c r="R133" i="83"/>
  <c r="S133" i="83"/>
  <c r="T133" i="83"/>
  <c r="U133" i="83"/>
  <c r="V133" i="83"/>
  <c r="W133" i="83"/>
  <c r="X133" i="83"/>
  <c r="C134" i="83"/>
  <c r="D134" i="83"/>
  <c r="E134" i="83"/>
  <c r="F134" i="83"/>
  <c r="G134" i="83"/>
  <c r="N134" i="83"/>
  <c r="H134" i="83"/>
  <c r="J134" i="83"/>
  <c r="K134" i="83"/>
  <c r="L134" i="83"/>
  <c r="M134" i="83"/>
  <c r="O134" i="83"/>
  <c r="P134" i="83"/>
  <c r="Q134" i="83"/>
  <c r="R134" i="83"/>
  <c r="S134" i="83"/>
  <c r="T134" i="83"/>
  <c r="U134" i="83"/>
  <c r="V134" i="83"/>
  <c r="W134" i="83"/>
  <c r="X134" i="83"/>
  <c r="C135" i="83"/>
  <c r="D135" i="83"/>
  <c r="E135" i="83"/>
  <c r="F135" i="83"/>
  <c r="G135" i="83"/>
  <c r="N135" i="83"/>
  <c r="H135" i="83"/>
  <c r="J135" i="83"/>
  <c r="K135" i="83"/>
  <c r="L135" i="83"/>
  <c r="M135" i="83"/>
  <c r="O135" i="83"/>
  <c r="P135" i="83"/>
  <c r="Q135" i="83"/>
  <c r="R135" i="83"/>
  <c r="S135" i="83"/>
  <c r="T135" i="83"/>
  <c r="U135" i="83"/>
  <c r="V135" i="83"/>
  <c r="W135" i="83"/>
  <c r="X135" i="83"/>
  <c r="C136" i="83"/>
  <c r="D136" i="83"/>
  <c r="E136" i="83"/>
  <c r="F136" i="83"/>
  <c r="G136" i="83"/>
  <c r="N136" i="83"/>
  <c r="H136" i="83"/>
  <c r="J136" i="83"/>
  <c r="K136" i="83"/>
  <c r="L136" i="83"/>
  <c r="M136" i="83"/>
  <c r="O136" i="83"/>
  <c r="P136" i="83"/>
  <c r="Q136" i="83"/>
  <c r="R136" i="83"/>
  <c r="S136" i="83"/>
  <c r="T136" i="83"/>
  <c r="U136" i="83"/>
  <c r="V136" i="83"/>
  <c r="W136" i="83"/>
  <c r="X136" i="83"/>
  <c r="C137" i="83"/>
  <c r="D137" i="83"/>
  <c r="E137" i="83"/>
  <c r="F137" i="83"/>
  <c r="G137" i="83"/>
  <c r="N137" i="83"/>
  <c r="H137" i="83"/>
  <c r="J137" i="83"/>
  <c r="K137" i="83"/>
  <c r="L137" i="83"/>
  <c r="M137" i="83"/>
  <c r="O137" i="83"/>
  <c r="P137" i="83"/>
  <c r="Q137" i="83"/>
  <c r="R137" i="83"/>
  <c r="S137" i="83"/>
  <c r="T137" i="83"/>
  <c r="U137" i="83"/>
  <c r="V137" i="83"/>
  <c r="W137" i="83"/>
  <c r="X137" i="83"/>
  <c r="C138" i="83"/>
  <c r="D138" i="83"/>
  <c r="E138" i="83"/>
  <c r="F138" i="83"/>
  <c r="G138" i="83"/>
  <c r="N138" i="83"/>
  <c r="H138" i="83"/>
  <c r="J138" i="83"/>
  <c r="K138" i="83"/>
  <c r="L138" i="83"/>
  <c r="M138" i="83"/>
  <c r="O138" i="83"/>
  <c r="P138" i="83"/>
  <c r="Q138" i="83"/>
  <c r="R138" i="83"/>
  <c r="S138" i="83"/>
  <c r="T138" i="83"/>
  <c r="U138" i="83"/>
  <c r="V138" i="83"/>
  <c r="W138" i="83"/>
  <c r="X138" i="83"/>
  <c r="C139" i="83"/>
  <c r="D139" i="83"/>
  <c r="E139" i="83"/>
  <c r="F139" i="83"/>
  <c r="G139" i="83"/>
  <c r="N139" i="83"/>
  <c r="H139" i="83"/>
  <c r="J139" i="83"/>
  <c r="K139" i="83"/>
  <c r="L139" i="83"/>
  <c r="M139" i="83"/>
  <c r="O139" i="83"/>
  <c r="P139" i="83"/>
  <c r="Q139" i="83"/>
  <c r="R139" i="83"/>
  <c r="S139" i="83"/>
  <c r="T139" i="83"/>
  <c r="U139" i="83"/>
  <c r="V139" i="83"/>
  <c r="W139" i="83"/>
  <c r="X139" i="83"/>
  <c r="C140" i="83"/>
  <c r="D140" i="83"/>
  <c r="E140" i="83"/>
  <c r="F140" i="83"/>
  <c r="G140" i="83"/>
  <c r="N140" i="83"/>
  <c r="H140" i="83"/>
  <c r="J140" i="83"/>
  <c r="K140" i="83"/>
  <c r="L140" i="83"/>
  <c r="M140" i="83"/>
  <c r="O140" i="83"/>
  <c r="P140" i="83"/>
  <c r="Q140" i="83"/>
  <c r="R140" i="83"/>
  <c r="S140" i="83"/>
  <c r="T140" i="83"/>
  <c r="U140" i="83"/>
  <c r="V140" i="83"/>
  <c r="W140" i="83"/>
  <c r="X140" i="83"/>
  <c r="C141" i="83"/>
  <c r="D141" i="83"/>
  <c r="E141" i="83"/>
  <c r="F141" i="83"/>
  <c r="G141" i="83"/>
  <c r="N141" i="83"/>
  <c r="H141" i="83"/>
  <c r="J141" i="83"/>
  <c r="K141" i="83"/>
  <c r="L141" i="83"/>
  <c r="M141" i="83"/>
  <c r="O141" i="83"/>
  <c r="P141" i="83"/>
  <c r="Q141" i="83"/>
  <c r="R141" i="83"/>
  <c r="S141" i="83"/>
  <c r="T141" i="83"/>
  <c r="U141" i="83"/>
  <c r="V141" i="83"/>
  <c r="W141" i="83"/>
  <c r="X141" i="83"/>
  <c r="C142" i="83"/>
  <c r="D142" i="83"/>
  <c r="E142" i="83"/>
  <c r="F142" i="83"/>
  <c r="G142" i="83"/>
  <c r="N142" i="83"/>
  <c r="H142" i="83"/>
  <c r="J142" i="83"/>
  <c r="K142" i="83"/>
  <c r="L142" i="83"/>
  <c r="M142" i="83"/>
  <c r="O142" i="83"/>
  <c r="P142" i="83"/>
  <c r="Q142" i="83"/>
  <c r="R142" i="83"/>
  <c r="S142" i="83"/>
  <c r="T142" i="83"/>
  <c r="U142" i="83"/>
  <c r="V142" i="83"/>
  <c r="W142" i="83"/>
  <c r="X142" i="83"/>
  <c r="C143" i="83"/>
  <c r="D143" i="83"/>
  <c r="E143" i="83"/>
  <c r="F143" i="83"/>
  <c r="G143" i="83"/>
  <c r="N143" i="83"/>
  <c r="H143" i="83"/>
  <c r="J143" i="83"/>
  <c r="K143" i="83"/>
  <c r="L143" i="83"/>
  <c r="M143" i="83"/>
  <c r="O143" i="83"/>
  <c r="P143" i="83"/>
  <c r="Q143" i="83"/>
  <c r="R143" i="83"/>
  <c r="S143" i="83"/>
  <c r="T143" i="83"/>
  <c r="U143" i="83"/>
  <c r="V143" i="83"/>
  <c r="W143" i="83"/>
  <c r="X143" i="83"/>
  <c r="C105" i="83"/>
  <c r="D105" i="83"/>
  <c r="E105" i="83"/>
  <c r="F105" i="83"/>
  <c r="G105" i="83"/>
  <c r="N105" i="83"/>
  <c r="H105" i="83"/>
  <c r="J105" i="83"/>
  <c r="K105" i="83"/>
  <c r="L105" i="83"/>
  <c r="M105" i="83"/>
  <c r="O105" i="83"/>
  <c r="P105" i="83"/>
  <c r="Q105" i="83"/>
  <c r="R105" i="83"/>
  <c r="S105" i="83"/>
  <c r="T105" i="83"/>
  <c r="U105" i="83"/>
  <c r="V105" i="83"/>
  <c r="W105" i="83"/>
  <c r="X105" i="83"/>
  <c r="C106" i="83"/>
  <c r="D106" i="83"/>
  <c r="E106" i="83"/>
  <c r="F106" i="83"/>
  <c r="G106" i="83"/>
  <c r="N106" i="83"/>
  <c r="H106" i="83"/>
  <c r="J106" i="83"/>
  <c r="K106" i="83"/>
  <c r="L106" i="83"/>
  <c r="M106" i="83"/>
  <c r="O106" i="83"/>
  <c r="P106" i="83"/>
  <c r="Q106" i="83"/>
  <c r="R106" i="83"/>
  <c r="S106" i="83"/>
  <c r="T106" i="83"/>
  <c r="U106" i="83"/>
  <c r="V106" i="83"/>
  <c r="W106" i="83"/>
  <c r="X106" i="83"/>
  <c r="C107" i="83"/>
  <c r="D107" i="83"/>
  <c r="E107" i="83"/>
  <c r="F107" i="83"/>
  <c r="G107" i="83"/>
  <c r="N107" i="83"/>
  <c r="H107" i="83"/>
  <c r="J107" i="83"/>
  <c r="K107" i="83"/>
  <c r="L107" i="83"/>
  <c r="M107" i="83"/>
  <c r="O107" i="83"/>
  <c r="P107" i="83"/>
  <c r="Q107" i="83"/>
  <c r="R107" i="83"/>
  <c r="S107" i="83"/>
  <c r="T107" i="83"/>
  <c r="U107" i="83"/>
  <c r="V107" i="83"/>
  <c r="W107" i="83"/>
  <c r="X107" i="83"/>
  <c r="C108" i="83"/>
  <c r="D108" i="83"/>
  <c r="E108" i="83"/>
  <c r="F108" i="83"/>
  <c r="G108" i="83"/>
  <c r="N108" i="83"/>
  <c r="H108" i="83"/>
  <c r="J108" i="83"/>
  <c r="K108" i="83"/>
  <c r="L108" i="83"/>
  <c r="M108" i="83"/>
  <c r="O108" i="83"/>
  <c r="P108" i="83"/>
  <c r="Q108" i="83"/>
  <c r="R108" i="83"/>
  <c r="S108" i="83"/>
  <c r="T108" i="83"/>
  <c r="U108" i="83"/>
  <c r="V108" i="83"/>
  <c r="W108" i="83"/>
  <c r="X108" i="83"/>
  <c r="C109" i="83"/>
  <c r="D109" i="83"/>
  <c r="E109" i="83"/>
  <c r="F109" i="83"/>
  <c r="G109" i="83"/>
  <c r="N109" i="83"/>
  <c r="H109" i="83"/>
  <c r="J109" i="83"/>
  <c r="K109" i="83"/>
  <c r="L109" i="83"/>
  <c r="M109" i="83"/>
  <c r="O109" i="83"/>
  <c r="P109" i="83"/>
  <c r="Q109" i="83"/>
  <c r="R109" i="83"/>
  <c r="S109" i="83"/>
  <c r="T109" i="83"/>
  <c r="U109" i="83"/>
  <c r="V109" i="83"/>
  <c r="W109" i="83"/>
  <c r="X109" i="83"/>
  <c r="C110" i="83"/>
  <c r="D110" i="83"/>
  <c r="E110" i="83"/>
  <c r="F110" i="83"/>
  <c r="G110" i="83"/>
  <c r="N110" i="83"/>
  <c r="H110" i="83"/>
  <c r="J110" i="83"/>
  <c r="K110" i="83"/>
  <c r="L110" i="83"/>
  <c r="M110" i="83"/>
  <c r="O110" i="83"/>
  <c r="P110" i="83"/>
  <c r="Q110" i="83"/>
  <c r="R110" i="83"/>
  <c r="S110" i="83"/>
  <c r="T110" i="83"/>
  <c r="U110" i="83"/>
  <c r="V110" i="83"/>
  <c r="W110" i="83"/>
  <c r="X110" i="83"/>
  <c r="C111" i="83"/>
  <c r="D111" i="83"/>
  <c r="E111" i="83"/>
  <c r="F111" i="83"/>
  <c r="G111" i="83"/>
  <c r="N111" i="83"/>
  <c r="H111" i="83"/>
  <c r="J111" i="83"/>
  <c r="K111" i="83"/>
  <c r="L111" i="83"/>
  <c r="M111" i="83"/>
  <c r="O111" i="83"/>
  <c r="P111" i="83"/>
  <c r="Q111" i="83"/>
  <c r="R111" i="83"/>
  <c r="S111" i="83"/>
  <c r="T111" i="83"/>
  <c r="U111" i="83"/>
  <c r="V111" i="83"/>
  <c r="W111" i="83"/>
  <c r="X111" i="83"/>
  <c r="C112" i="83"/>
  <c r="D112" i="83"/>
  <c r="E112" i="83"/>
  <c r="F112" i="83"/>
  <c r="G112" i="83"/>
  <c r="N112" i="83"/>
  <c r="H112" i="83"/>
  <c r="J112" i="83"/>
  <c r="K112" i="83"/>
  <c r="L112" i="83"/>
  <c r="M112" i="83"/>
  <c r="O112" i="83"/>
  <c r="P112" i="83"/>
  <c r="Q112" i="83"/>
  <c r="R112" i="83"/>
  <c r="S112" i="83"/>
  <c r="T112" i="83"/>
  <c r="U112" i="83"/>
  <c r="V112" i="83"/>
  <c r="W112" i="83"/>
  <c r="X112" i="83"/>
  <c r="C113" i="83"/>
  <c r="D113" i="83"/>
  <c r="E113" i="83"/>
  <c r="F113" i="83"/>
  <c r="G113" i="83"/>
  <c r="N113" i="83"/>
  <c r="H113" i="83"/>
  <c r="J113" i="83"/>
  <c r="K113" i="83"/>
  <c r="L113" i="83"/>
  <c r="M113" i="83"/>
  <c r="O113" i="83"/>
  <c r="P113" i="83"/>
  <c r="Q113" i="83"/>
  <c r="R113" i="83"/>
  <c r="S113" i="83"/>
  <c r="T113" i="83"/>
  <c r="U113" i="83"/>
  <c r="V113" i="83"/>
  <c r="W113" i="83"/>
  <c r="X113" i="83"/>
  <c r="C114" i="83"/>
  <c r="D114" i="83"/>
  <c r="E114" i="83"/>
  <c r="F114" i="83"/>
  <c r="G114" i="83"/>
  <c r="N114" i="83"/>
  <c r="H114" i="83"/>
  <c r="J114" i="83"/>
  <c r="K114" i="83"/>
  <c r="L114" i="83"/>
  <c r="M114" i="83"/>
  <c r="O114" i="83"/>
  <c r="P114" i="83"/>
  <c r="Q114" i="83"/>
  <c r="R114" i="83"/>
  <c r="S114" i="83"/>
  <c r="T114" i="83"/>
  <c r="U114" i="83"/>
  <c r="V114" i="83"/>
  <c r="W114" i="83"/>
  <c r="X114" i="83"/>
  <c r="C115" i="83"/>
  <c r="D115" i="83"/>
  <c r="E115" i="83"/>
  <c r="F115" i="83"/>
  <c r="G115" i="83"/>
  <c r="N115" i="83"/>
  <c r="H115" i="83"/>
  <c r="J115" i="83"/>
  <c r="K115" i="83"/>
  <c r="L115" i="83"/>
  <c r="M115" i="83"/>
  <c r="O115" i="83"/>
  <c r="P115" i="83"/>
  <c r="Q115" i="83"/>
  <c r="R115" i="83"/>
  <c r="S115" i="83"/>
  <c r="T115" i="83"/>
  <c r="U115" i="83"/>
  <c r="V115" i="83"/>
  <c r="W115" i="83"/>
  <c r="X115" i="83"/>
  <c r="C116" i="83"/>
  <c r="D116" i="83"/>
  <c r="E116" i="83"/>
  <c r="F116" i="83"/>
  <c r="G116" i="83"/>
  <c r="N116" i="83"/>
  <c r="H116" i="83"/>
  <c r="J116" i="83"/>
  <c r="K116" i="83"/>
  <c r="L116" i="83"/>
  <c r="M116" i="83"/>
  <c r="O116" i="83"/>
  <c r="P116" i="83"/>
  <c r="Q116" i="83"/>
  <c r="R116" i="83"/>
  <c r="S116" i="83"/>
  <c r="T116" i="83"/>
  <c r="U116" i="83"/>
  <c r="V116" i="83"/>
  <c r="W116" i="83"/>
  <c r="X116" i="83"/>
  <c r="C106" i="31"/>
  <c r="D106" i="31"/>
  <c r="E106" i="31"/>
  <c r="F106" i="31"/>
  <c r="G106" i="31"/>
  <c r="H106" i="31"/>
  <c r="J106" i="31"/>
  <c r="K106" i="31"/>
  <c r="L106" i="31"/>
  <c r="M106" i="31"/>
  <c r="N106" i="31"/>
  <c r="O106" i="31"/>
  <c r="P106" i="31"/>
  <c r="Q106" i="31"/>
  <c r="R106" i="31"/>
  <c r="S106" i="31"/>
  <c r="T106" i="31"/>
  <c r="U106" i="31"/>
  <c r="V106" i="31"/>
  <c r="W106" i="31"/>
  <c r="X106" i="31"/>
  <c r="C107" i="31"/>
  <c r="D107" i="31"/>
  <c r="E107" i="31"/>
  <c r="F107" i="31"/>
  <c r="G107" i="31"/>
  <c r="H107" i="31"/>
  <c r="J107" i="31"/>
  <c r="K107" i="31"/>
  <c r="L107" i="31"/>
  <c r="M107" i="31"/>
  <c r="N107" i="31"/>
  <c r="O107" i="31"/>
  <c r="P107" i="31"/>
  <c r="Q107" i="31"/>
  <c r="R107" i="31"/>
  <c r="S107" i="31"/>
  <c r="T107" i="31"/>
  <c r="U107" i="31"/>
  <c r="V107" i="31"/>
  <c r="W107" i="31"/>
  <c r="X107" i="31"/>
  <c r="C108" i="31"/>
  <c r="D108" i="31"/>
  <c r="E108" i="31"/>
  <c r="F108" i="31"/>
  <c r="G108" i="31"/>
  <c r="H108" i="31"/>
  <c r="J108" i="31"/>
  <c r="K108" i="31"/>
  <c r="L108" i="31"/>
  <c r="M108" i="31"/>
  <c r="N108" i="31"/>
  <c r="O108" i="31"/>
  <c r="P108" i="31"/>
  <c r="Q108" i="31"/>
  <c r="R108" i="31"/>
  <c r="S108" i="31"/>
  <c r="T108" i="31"/>
  <c r="U108" i="31"/>
  <c r="V108" i="31"/>
  <c r="W108" i="31"/>
  <c r="X108" i="31"/>
  <c r="C109" i="31"/>
  <c r="D109" i="31"/>
  <c r="E109" i="31"/>
  <c r="F109" i="31"/>
  <c r="G109" i="31"/>
  <c r="H109" i="31"/>
  <c r="J109" i="31"/>
  <c r="K109" i="31"/>
  <c r="L109" i="31"/>
  <c r="M109" i="31"/>
  <c r="N109" i="31"/>
  <c r="O109" i="31"/>
  <c r="P109" i="31"/>
  <c r="Q109" i="31"/>
  <c r="R109" i="31"/>
  <c r="S109" i="31"/>
  <c r="T109" i="31"/>
  <c r="U109" i="31"/>
  <c r="V109" i="31"/>
  <c r="W109" i="31"/>
  <c r="X109" i="31"/>
  <c r="C110" i="31"/>
  <c r="D110" i="31"/>
  <c r="E110" i="31"/>
  <c r="F110" i="31"/>
  <c r="G110" i="31"/>
  <c r="H110" i="31"/>
  <c r="J110" i="31"/>
  <c r="K110" i="31"/>
  <c r="L110" i="31"/>
  <c r="M110" i="31"/>
  <c r="N110" i="31"/>
  <c r="O110" i="31"/>
  <c r="P110" i="31"/>
  <c r="Q110" i="31"/>
  <c r="R110" i="31"/>
  <c r="S110" i="31"/>
  <c r="T110" i="31"/>
  <c r="U110" i="31"/>
  <c r="V110" i="31"/>
  <c r="W110" i="31"/>
  <c r="X110" i="31"/>
  <c r="C111" i="31"/>
  <c r="D111" i="31"/>
  <c r="E111" i="31"/>
  <c r="F111" i="31"/>
  <c r="G111" i="31"/>
  <c r="H111" i="31"/>
  <c r="J111" i="31"/>
  <c r="K111" i="31"/>
  <c r="L111" i="31"/>
  <c r="M111" i="31"/>
  <c r="N111" i="31"/>
  <c r="O111" i="31"/>
  <c r="P111" i="31"/>
  <c r="Q111" i="31"/>
  <c r="R111" i="31"/>
  <c r="S111" i="31"/>
  <c r="T111" i="31"/>
  <c r="U111" i="31"/>
  <c r="V111" i="31"/>
  <c r="W111" i="31"/>
  <c r="X111" i="31"/>
  <c r="C112" i="31"/>
  <c r="D112" i="31"/>
  <c r="E112" i="31"/>
  <c r="F112" i="31"/>
  <c r="G112" i="31"/>
  <c r="H112" i="31"/>
  <c r="J112" i="31"/>
  <c r="K112" i="31"/>
  <c r="L112" i="31"/>
  <c r="M112" i="31"/>
  <c r="N112" i="31"/>
  <c r="O112" i="31"/>
  <c r="P112" i="31"/>
  <c r="Q112" i="31"/>
  <c r="R112" i="31"/>
  <c r="S112" i="31"/>
  <c r="T112" i="31"/>
  <c r="U112" i="31"/>
  <c r="V112" i="31"/>
  <c r="W112" i="31"/>
  <c r="X112" i="31"/>
  <c r="C113" i="31"/>
  <c r="D113" i="31"/>
  <c r="E113" i="31"/>
  <c r="F113" i="31"/>
  <c r="G113" i="31"/>
  <c r="H113" i="31"/>
  <c r="J113" i="31"/>
  <c r="K113" i="31"/>
  <c r="L113" i="31"/>
  <c r="M113" i="31"/>
  <c r="N113" i="31"/>
  <c r="O113" i="31"/>
  <c r="P113" i="31"/>
  <c r="Q113" i="31"/>
  <c r="R113" i="31"/>
  <c r="S113" i="31"/>
  <c r="T113" i="31"/>
  <c r="U113" i="31"/>
  <c r="V113" i="31"/>
  <c r="W113" i="31"/>
  <c r="X113" i="31"/>
  <c r="C114" i="31"/>
  <c r="D114" i="31"/>
  <c r="E114" i="31"/>
  <c r="F114" i="31"/>
  <c r="G114" i="31"/>
  <c r="H114" i="31"/>
  <c r="J114" i="31"/>
  <c r="K114" i="31"/>
  <c r="L114" i="31"/>
  <c r="M114" i="31"/>
  <c r="N114" i="31"/>
  <c r="O114" i="31"/>
  <c r="P114" i="31"/>
  <c r="Q114" i="31"/>
  <c r="R114" i="31"/>
  <c r="S114" i="31"/>
  <c r="T114" i="31"/>
  <c r="U114" i="31"/>
  <c r="V114" i="31"/>
  <c r="W114" i="31"/>
  <c r="X114" i="31"/>
  <c r="C133" i="31"/>
  <c r="D133" i="31"/>
  <c r="E133" i="31"/>
  <c r="F133" i="31"/>
  <c r="G133" i="31"/>
  <c r="H133" i="31"/>
  <c r="J133" i="31"/>
  <c r="K133" i="31"/>
  <c r="L133" i="31"/>
  <c r="M133" i="31"/>
  <c r="N133" i="31"/>
  <c r="O133" i="31"/>
  <c r="P133" i="31"/>
  <c r="Q133" i="31"/>
  <c r="R133" i="31"/>
  <c r="S133" i="31"/>
  <c r="T133" i="31"/>
  <c r="U133" i="31"/>
  <c r="V133" i="31"/>
  <c r="W133" i="31"/>
  <c r="X133" i="31"/>
  <c r="C134" i="31"/>
  <c r="D134" i="31"/>
  <c r="E134" i="31"/>
  <c r="F134" i="31"/>
  <c r="G134" i="31"/>
  <c r="H134" i="31"/>
  <c r="J134" i="31"/>
  <c r="K134" i="31"/>
  <c r="L134" i="31"/>
  <c r="M134" i="31"/>
  <c r="N134" i="31"/>
  <c r="O134" i="31"/>
  <c r="P134" i="31"/>
  <c r="Q134" i="31"/>
  <c r="R134" i="31"/>
  <c r="S134" i="31"/>
  <c r="T134" i="31"/>
  <c r="U134" i="31"/>
  <c r="V134" i="31"/>
  <c r="W134" i="31"/>
  <c r="X134" i="31"/>
  <c r="C135" i="31"/>
  <c r="D135" i="31"/>
  <c r="E135" i="31"/>
  <c r="F135" i="31"/>
  <c r="G135" i="31"/>
  <c r="H135" i="31"/>
  <c r="J135" i="31"/>
  <c r="K135" i="31"/>
  <c r="L135" i="31"/>
  <c r="M135" i="31"/>
  <c r="N135" i="31"/>
  <c r="O135" i="31"/>
  <c r="P135" i="31"/>
  <c r="Q135" i="31"/>
  <c r="R135" i="31"/>
  <c r="S135" i="31"/>
  <c r="T135" i="31"/>
  <c r="U135" i="31"/>
  <c r="V135" i="31"/>
  <c r="W135" i="31"/>
  <c r="X135" i="31"/>
  <c r="C136" i="31"/>
  <c r="D136" i="31"/>
  <c r="E136" i="31"/>
  <c r="F136" i="31"/>
  <c r="G136" i="31"/>
  <c r="H136" i="31"/>
  <c r="J136" i="31"/>
  <c r="K136" i="31"/>
  <c r="L136" i="31"/>
  <c r="M136" i="31"/>
  <c r="N136" i="31"/>
  <c r="O136" i="31"/>
  <c r="P136" i="31"/>
  <c r="Q136" i="31"/>
  <c r="R136" i="31"/>
  <c r="S136" i="31"/>
  <c r="T136" i="31"/>
  <c r="U136" i="31"/>
  <c r="V136" i="31"/>
  <c r="W136" i="31"/>
  <c r="X136" i="31"/>
  <c r="C137" i="31"/>
  <c r="D137" i="31"/>
  <c r="E137" i="31"/>
  <c r="F137" i="31"/>
  <c r="G137" i="31"/>
  <c r="H137" i="31"/>
  <c r="J137" i="31"/>
  <c r="K137" i="31"/>
  <c r="L137" i="31"/>
  <c r="M137" i="31"/>
  <c r="N137" i="31"/>
  <c r="O137" i="31"/>
  <c r="P137" i="31"/>
  <c r="Q137" i="31"/>
  <c r="R137" i="31"/>
  <c r="S137" i="31"/>
  <c r="T137" i="31"/>
  <c r="U137" i="31"/>
  <c r="V137" i="31"/>
  <c r="W137" i="31"/>
  <c r="X137" i="31"/>
  <c r="C138" i="31"/>
  <c r="D138" i="31"/>
  <c r="E138" i="31"/>
  <c r="F138" i="31"/>
  <c r="G138" i="31"/>
  <c r="H138" i="31"/>
  <c r="J138" i="31"/>
  <c r="K138" i="31"/>
  <c r="L138" i="31"/>
  <c r="M138" i="31"/>
  <c r="N138" i="31"/>
  <c r="O138" i="31"/>
  <c r="P138" i="31"/>
  <c r="Q138" i="31"/>
  <c r="R138" i="31"/>
  <c r="S138" i="31"/>
  <c r="T138" i="31"/>
  <c r="U138" i="31"/>
  <c r="V138" i="31"/>
  <c r="W138" i="31"/>
  <c r="X138" i="31"/>
  <c r="C139" i="31"/>
  <c r="D139" i="31"/>
  <c r="E139" i="31"/>
  <c r="F139" i="31"/>
  <c r="G139" i="31"/>
  <c r="H139" i="31"/>
  <c r="J139" i="31"/>
  <c r="K139" i="31"/>
  <c r="L139" i="31"/>
  <c r="M139" i="31"/>
  <c r="N139" i="31"/>
  <c r="O139" i="31"/>
  <c r="P139" i="31"/>
  <c r="Q139" i="31"/>
  <c r="R139" i="31"/>
  <c r="S139" i="31"/>
  <c r="T139" i="31"/>
  <c r="U139" i="31"/>
  <c r="V139" i="31"/>
  <c r="W139" i="31"/>
  <c r="X139" i="31"/>
  <c r="N170" i="31"/>
  <c r="N166" i="31"/>
  <c r="N165" i="31"/>
  <c r="N164" i="31"/>
  <c r="N163" i="31"/>
  <c r="N162" i="31"/>
  <c r="N161" i="31"/>
  <c r="N160" i="31"/>
  <c r="N159" i="31"/>
  <c r="N157" i="31"/>
  <c r="N156" i="31"/>
  <c r="N155" i="31"/>
  <c r="N154" i="31"/>
  <c r="N153" i="31"/>
  <c r="N152" i="31"/>
  <c r="N151" i="31"/>
  <c r="N150" i="31" s="1"/>
  <c r="N145" i="31"/>
  <c r="N144" i="31"/>
  <c r="N143" i="31"/>
  <c r="N142" i="31"/>
  <c r="N141" i="31"/>
  <c r="N140" i="31"/>
  <c r="N132" i="31"/>
  <c r="N131" i="31"/>
  <c r="N130" i="31"/>
  <c r="N129" i="31"/>
  <c r="N128" i="31"/>
  <c r="N127" i="31"/>
  <c r="N126" i="31"/>
  <c r="N125" i="31"/>
  <c r="N124" i="31"/>
  <c r="N123" i="31"/>
  <c r="N122" i="31"/>
  <c r="N118" i="31"/>
  <c r="N117" i="31"/>
  <c r="N116" i="31"/>
  <c r="N115" i="31"/>
  <c r="N105" i="31"/>
  <c r="N104" i="31"/>
  <c r="N103" i="31"/>
  <c r="N102" i="31"/>
  <c r="N101" i="31"/>
  <c r="N100" i="31"/>
  <c r="N99" i="31"/>
  <c r="N98" i="31"/>
  <c r="N97" i="31"/>
  <c r="N96" i="31"/>
  <c r="N95" i="31"/>
  <c r="N89" i="31"/>
  <c r="N88" i="31"/>
  <c r="N87" i="31"/>
  <c r="N86" i="31"/>
  <c r="N90" i="31" s="1"/>
  <c r="N81" i="31"/>
  <c r="N80" i="31"/>
  <c r="N79" i="31"/>
  <c r="N78" i="31"/>
  <c r="N82" i="31" s="1"/>
  <c r="N72" i="31"/>
  <c r="N71" i="31" s="1"/>
  <c r="N70" i="31"/>
  <c r="N69" i="31" s="1"/>
  <c r="N67" i="31"/>
  <c r="N66" i="31"/>
  <c r="N65" i="31"/>
  <c r="N63" i="31"/>
  <c r="N62" i="31"/>
  <c r="N61" i="31"/>
  <c r="N59" i="31"/>
  <c r="N58" i="31"/>
  <c r="N57" i="31"/>
  <c r="N56" i="31"/>
  <c r="N55" i="31"/>
  <c r="N51" i="31"/>
  <c r="N50" i="31"/>
  <c r="N48" i="31"/>
  <c r="N47" i="31"/>
  <c r="N46" i="31"/>
  <c r="N45" i="31"/>
  <c r="N44" i="31"/>
  <c r="N43" i="31"/>
  <c r="N42" i="31"/>
  <c r="N41" i="31"/>
  <c r="N40" i="31"/>
  <c r="N39" i="31"/>
  <c r="N38" i="31"/>
  <c r="N37" i="31"/>
  <c r="N36" i="31"/>
  <c r="N35" i="31"/>
  <c r="N34" i="31"/>
  <c r="N33" i="31"/>
  <c r="N32" i="31"/>
  <c r="N31" i="31"/>
  <c r="N30" i="31"/>
  <c r="N28" i="31"/>
  <c r="N27" i="31"/>
  <c r="N26" i="31"/>
  <c r="N25" i="31"/>
  <c r="N24" i="31"/>
  <c r="N23" i="31"/>
  <c r="N22" i="31"/>
  <c r="N20" i="31"/>
  <c r="N19" i="31"/>
  <c r="N18" i="31"/>
  <c r="N13" i="31"/>
  <c r="N12" i="31"/>
  <c r="N11" i="31"/>
  <c r="N10" i="31"/>
  <c r="N9" i="31"/>
  <c r="N8" i="31"/>
  <c r="N7" i="31"/>
  <c r="N6" i="31"/>
  <c r="N5" i="31"/>
  <c r="N166" i="83"/>
  <c r="N165" i="83"/>
  <c r="N164" i="83"/>
  <c r="N163" i="83"/>
  <c r="N162" i="83"/>
  <c r="N161" i="83"/>
  <c r="N160" i="83"/>
  <c r="N159" i="83"/>
  <c r="N157" i="83"/>
  <c r="N156" i="83"/>
  <c r="N155" i="83"/>
  <c r="N154" i="83"/>
  <c r="N153" i="83"/>
  <c r="N152" i="83"/>
  <c r="N151" i="83"/>
  <c r="N145" i="83"/>
  <c r="N144" i="83"/>
  <c r="N132" i="83"/>
  <c r="N131" i="83"/>
  <c r="N130" i="83"/>
  <c r="N129" i="83"/>
  <c r="N128" i="83"/>
  <c r="N127" i="83"/>
  <c r="N126" i="83"/>
  <c r="N125" i="83"/>
  <c r="N124" i="83"/>
  <c r="N123" i="83"/>
  <c r="N122" i="83"/>
  <c r="N118" i="83"/>
  <c r="N117" i="83"/>
  <c r="N104" i="83"/>
  <c r="N103" i="83"/>
  <c r="N102" i="83"/>
  <c r="N101" i="83"/>
  <c r="N100" i="83"/>
  <c r="N99" i="83"/>
  <c r="N98" i="83"/>
  <c r="N97" i="83"/>
  <c r="N96" i="83"/>
  <c r="N95" i="83"/>
  <c r="N89" i="83"/>
  <c r="N88" i="83"/>
  <c r="N87" i="83"/>
  <c r="N86" i="83"/>
  <c r="N81" i="83"/>
  <c r="N80" i="83"/>
  <c r="N79" i="83"/>
  <c r="N78" i="83"/>
  <c r="N72" i="83"/>
  <c r="N71" i="83" s="1"/>
  <c r="N70" i="83"/>
  <c r="N69" i="83" s="1"/>
  <c r="N67" i="83"/>
  <c r="N66" i="83"/>
  <c r="N65" i="83"/>
  <c r="N63" i="83"/>
  <c r="N62" i="83"/>
  <c r="N61" i="83"/>
  <c r="N59" i="83"/>
  <c r="N58" i="83"/>
  <c r="N57" i="83"/>
  <c r="N56" i="83"/>
  <c r="N55" i="83"/>
  <c r="N54" i="83"/>
  <c r="N51" i="83"/>
  <c r="N50" i="83"/>
  <c r="N48" i="83"/>
  <c r="N47" i="83"/>
  <c r="N46" i="83"/>
  <c r="N45" i="83"/>
  <c r="N44" i="83"/>
  <c r="N43" i="83"/>
  <c r="N42" i="83"/>
  <c r="N41" i="83"/>
  <c r="N40" i="83"/>
  <c r="N39" i="83"/>
  <c r="N38" i="83"/>
  <c r="N37" i="83"/>
  <c r="N36" i="83"/>
  <c r="N35" i="83"/>
  <c r="N34" i="83"/>
  <c r="N33" i="83"/>
  <c r="N32" i="83"/>
  <c r="N31" i="83"/>
  <c r="N30" i="83"/>
  <c r="N28" i="83"/>
  <c r="N27" i="83"/>
  <c r="N26" i="83"/>
  <c r="N25" i="83"/>
  <c r="N24" i="83"/>
  <c r="N23" i="83"/>
  <c r="N22" i="83"/>
  <c r="N20" i="83"/>
  <c r="N19" i="83"/>
  <c r="N18" i="83"/>
  <c r="N13" i="83"/>
  <c r="N12" i="83"/>
  <c r="N11" i="83"/>
  <c r="N10" i="83"/>
  <c r="N9" i="83"/>
  <c r="N8" i="83"/>
  <c r="N7" i="83"/>
  <c r="N6" i="83"/>
  <c r="N5" i="83"/>
  <c r="N166" i="84"/>
  <c r="N165" i="84"/>
  <c r="N164" i="84"/>
  <c r="N163" i="84"/>
  <c r="N162" i="84"/>
  <c r="N161" i="84"/>
  <c r="N160" i="84"/>
  <c r="N159" i="84"/>
  <c r="N157" i="84"/>
  <c r="N156" i="84"/>
  <c r="N155" i="84"/>
  <c r="N154" i="84"/>
  <c r="N153" i="84"/>
  <c r="N152" i="84"/>
  <c r="N151" i="84"/>
  <c r="N145" i="84"/>
  <c r="N144" i="84"/>
  <c r="N133" i="84"/>
  <c r="N132" i="84"/>
  <c r="N131" i="84"/>
  <c r="N130" i="84"/>
  <c r="N129" i="84"/>
  <c r="N128" i="84"/>
  <c r="N127" i="84"/>
  <c r="N126" i="84"/>
  <c r="N125" i="84"/>
  <c r="N124" i="84"/>
  <c r="N123" i="84"/>
  <c r="N122" i="84"/>
  <c r="N118" i="84"/>
  <c r="N117" i="84"/>
  <c r="N116" i="84"/>
  <c r="N115" i="84"/>
  <c r="N114" i="84"/>
  <c r="N105" i="84"/>
  <c r="N104" i="84"/>
  <c r="N103" i="84"/>
  <c r="N102" i="84"/>
  <c r="N101" i="84"/>
  <c r="N100" i="84"/>
  <c r="N99" i="84"/>
  <c r="N98" i="84"/>
  <c r="N97" i="84"/>
  <c r="N96" i="84"/>
  <c r="N95" i="84"/>
  <c r="N89" i="84"/>
  <c r="N88" i="84"/>
  <c r="N87" i="84"/>
  <c r="N86" i="84"/>
  <c r="N81" i="84"/>
  <c r="N80" i="84"/>
  <c r="N79" i="84"/>
  <c r="N78" i="84"/>
  <c r="N72" i="84"/>
  <c r="N71" i="84" s="1"/>
  <c r="N70" i="84"/>
  <c r="N69" i="84" s="1"/>
  <c r="N67" i="84"/>
  <c r="N66" i="84"/>
  <c r="N65" i="84"/>
  <c r="N63" i="84"/>
  <c r="N62" i="84"/>
  <c r="N61" i="84"/>
  <c r="N59" i="84"/>
  <c r="N58" i="84"/>
  <c r="N57" i="84"/>
  <c r="N56" i="84"/>
  <c r="N55" i="84"/>
  <c r="N54" i="84"/>
  <c r="N53" i="84"/>
  <c r="N51" i="84"/>
  <c r="N50" i="84"/>
  <c r="N48" i="84"/>
  <c r="N47" i="84"/>
  <c r="N46" i="84"/>
  <c r="N45" i="84"/>
  <c r="N44" i="84"/>
  <c r="N43" i="84"/>
  <c r="N42" i="84"/>
  <c r="N41" i="84"/>
  <c r="N40" i="84"/>
  <c r="N39" i="84"/>
  <c r="N38" i="84"/>
  <c r="N37" i="84"/>
  <c r="N36" i="84"/>
  <c r="N35" i="84"/>
  <c r="N34" i="84"/>
  <c r="N33" i="84"/>
  <c r="N32" i="84"/>
  <c r="N31" i="84"/>
  <c r="N30" i="84"/>
  <c r="N28" i="84"/>
  <c r="N27" i="84"/>
  <c r="N26" i="84"/>
  <c r="N25" i="84"/>
  <c r="N24" i="84"/>
  <c r="N23" i="84"/>
  <c r="N22" i="84"/>
  <c r="N20" i="84"/>
  <c r="N19" i="84"/>
  <c r="N18" i="84"/>
  <c r="N13" i="84"/>
  <c r="N12" i="84"/>
  <c r="N11" i="84"/>
  <c r="N10" i="84"/>
  <c r="N9" i="84"/>
  <c r="N8" i="84"/>
  <c r="N7" i="84"/>
  <c r="N6" i="84"/>
  <c r="N5" i="84"/>
  <c r="N166" i="85"/>
  <c r="N165" i="85"/>
  <c r="N164" i="85"/>
  <c r="N163" i="85"/>
  <c r="N162" i="85"/>
  <c r="N161" i="85"/>
  <c r="N160" i="85"/>
  <c r="N159" i="85"/>
  <c r="N157" i="85"/>
  <c r="N156" i="85"/>
  <c r="N155" i="85"/>
  <c r="N154" i="85"/>
  <c r="N153" i="85"/>
  <c r="N152" i="85"/>
  <c r="N151" i="85"/>
  <c r="N145" i="85"/>
  <c r="N144" i="85"/>
  <c r="N143" i="85"/>
  <c r="N142" i="85"/>
  <c r="N131" i="85"/>
  <c r="N130" i="85"/>
  <c r="N129" i="85"/>
  <c r="N128" i="85"/>
  <c r="N127" i="85"/>
  <c r="N126" i="85"/>
  <c r="N125" i="85"/>
  <c r="N124" i="85"/>
  <c r="N123" i="85"/>
  <c r="N122" i="85"/>
  <c r="N118" i="85"/>
  <c r="N117" i="85"/>
  <c r="N116" i="85"/>
  <c r="N115" i="85"/>
  <c r="N114" i="85"/>
  <c r="N105" i="85"/>
  <c r="N104" i="85"/>
  <c r="N103" i="85"/>
  <c r="N102" i="85"/>
  <c r="N101" i="85"/>
  <c r="N100" i="85"/>
  <c r="N99" i="85"/>
  <c r="N98" i="85"/>
  <c r="N97" i="85"/>
  <c r="N96" i="85"/>
  <c r="N95" i="85"/>
  <c r="N89" i="85"/>
  <c r="N88" i="85"/>
  <c r="N87" i="85"/>
  <c r="N86" i="85"/>
  <c r="N81" i="85"/>
  <c r="N80" i="85"/>
  <c r="N79" i="85"/>
  <c r="N78" i="85"/>
  <c r="N72" i="85"/>
  <c r="N71" i="85" s="1"/>
  <c r="N70" i="85"/>
  <c r="N69" i="85" s="1"/>
  <c r="N67" i="85"/>
  <c r="N66" i="85"/>
  <c r="N65" i="85"/>
  <c r="N63" i="85"/>
  <c r="N62" i="85"/>
  <c r="N61" i="85"/>
  <c r="N60" i="85" s="1"/>
  <c r="N59" i="85"/>
  <c r="N58" i="85"/>
  <c r="N57" i="85"/>
  <c r="N56" i="85"/>
  <c r="N55" i="85"/>
  <c r="N51" i="85"/>
  <c r="N50" i="85"/>
  <c r="N48" i="85"/>
  <c r="N47" i="85"/>
  <c r="N46" i="85"/>
  <c r="N45" i="85"/>
  <c r="N44" i="85"/>
  <c r="N43" i="85"/>
  <c r="N42" i="85"/>
  <c r="N41" i="85"/>
  <c r="N40" i="85"/>
  <c r="N39" i="85"/>
  <c r="N38" i="85"/>
  <c r="N37" i="85"/>
  <c r="N36" i="85"/>
  <c r="N35" i="85"/>
  <c r="N34" i="85"/>
  <c r="N33" i="85"/>
  <c r="N32" i="85"/>
  <c r="N31" i="85"/>
  <c r="N30" i="85"/>
  <c r="N28" i="85"/>
  <c r="N27" i="85"/>
  <c r="N26" i="85"/>
  <c r="N25" i="85"/>
  <c r="N24" i="85"/>
  <c r="N23" i="85"/>
  <c r="N22" i="85"/>
  <c r="N20" i="85"/>
  <c r="N19" i="85"/>
  <c r="N18" i="85"/>
  <c r="N13" i="85"/>
  <c r="N12" i="85"/>
  <c r="N11" i="85"/>
  <c r="N10" i="85"/>
  <c r="N9" i="85"/>
  <c r="N8" i="85"/>
  <c r="N7" i="85"/>
  <c r="N6" i="85"/>
  <c r="N5" i="85"/>
  <c r="N166" i="86"/>
  <c r="N165" i="86"/>
  <c r="N164" i="86"/>
  <c r="N163" i="86"/>
  <c r="N162" i="86"/>
  <c r="N161" i="86"/>
  <c r="N160" i="86"/>
  <c r="N159" i="86"/>
  <c r="N157" i="86"/>
  <c r="N156" i="86"/>
  <c r="N155" i="86"/>
  <c r="N154" i="86"/>
  <c r="N153" i="86"/>
  <c r="N152" i="86"/>
  <c r="N151" i="86"/>
  <c r="N145" i="86"/>
  <c r="N144" i="86"/>
  <c r="N143" i="86"/>
  <c r="N142" i="86"/>
  <c r="N141" i="86"/>
  <c r="N140" i="86"/>
  <c r="N139" i="86"/>
  <c r="N138" i="86"/>
  <c r="N137" i="86"/>
  <c r="N133" i="86"/>
  <c r="N132" i="86"/>
  <c r="N131" i="86"/>
  <c r="N130" i="86"/>
  <c r="N129" i="86"/>
  <c r="N128" i="86"/>
  <c r="N127" i="86"/>
  <c r="N126" i="86"/>
  <c r="N125" i="86"/>
  <c r="N124" i="86"/>
  <c r="N123" i="86"/>
  <c r="N122" i="86"/>
  <c r="N118" i="86"/>
  <c r="N117" i="86"/>
  <c r="N116" i="86"/>
  <c r="N115" i="86"/>
  <c r="N114" i="86"/>
  <c r="N113" i="86"/>
  <c r="N112" i="86"/>
  <c r="N111" i="86"/>
  <c r="N110" i="86"/>
  <c r="N106" i="86"/>
  <c r="N105" i="86"/>
  <c r="N104" i="86"/>
  <c r="N103" i="86"/>
  <c r="N102" i="86"/>
  <c r="N101" i="86"/>
  <c r="N100" i="86"/>
  <c r="N99" i="86"/>
  <c r="N98" i="86"/>
  <c r="N97" i="86"/>
  <c r="N96" i="86"/>
  <c r="N95" i="86"/>
  <c r="N89" i="86"/>
  <c r="N88" i="86"/>
  <c r="N87" i="86"/>
  <c r="N86" i="86"/>
  <c r="N81" i="86"/>
  <c r="N80" i="86"/>
  <c r="N79" i="86"/>
  <c r="N78" i="86"/>
  <c r="N72" i="86"/>
  <c r="N71" i="86" s="1"/>
  <c r="N70" i="86"/>
  <c r="N69" i="86" s="1"/>
  <c r="N67" i="86"/>
  <c r="N66" i="86"/>
  <c r="N65" i="86"/>
  <c r="N63" i="86"/>
  <c r="N62" i="86"/>
  <c r="N61" i="86"/>
  <c r="N59" i="86"/>
  <c r="N58" i="86"/>
  <c r="N57" i="86"/>
  <c r="N56" i="86"/>
  <c r="N55" i="86"/>
  <c r="N54" i="86"/>
  <c r="N51" i="86"/>
  <c r="N50" i="86"/>
  <c r="N48" i="86"/>
  <c r="N47" i="86"/>
  <c r="N46" i="86"/>
  <c r="N45" i="86"/>
  <c r="N44" i="86"/>
  <c r="N43" i="86"/>
  <c r="N42" i="86"/>
  <c r="N41" i="86"/>
  <c r="N40" i="86"/>
  <c r="N39" i="86"/>
  <c r="N38" i="86"/>
  <c r="N37" i="86"/>
  <c r="N36" i="86"/>
  <c r="N35" i="86"/>
  <c r="N34" i="86"/>
  <c r="N33" i="86"/>
  <c r="N32" i="86"/>
  <c r="N31" i="86"/>
  <c r="N30" i="86"/>
  <c r="N28" i="86"/>
  <c r="N27" i="86"/>
  <c r="N26" i="86"/>
  <c r="N25" i="86"/>
  <c r="N24" i="86"/>
  <c r="N23" i="86"/>
  <c r="N22" i="86"/>
  <c r="N20" i="86"/>
  <c r="N19" i="86"/>
  <c r="N18" i="86"/>
  <c r="N17" i="86" s="1"/>
  <c r="N13" i="86"/>
  <c r="N12" i="86"/>
  <c r="N11" i="86"/>
  <c r="N10" i="86"/>
  <c r="N9" i="86"/>
  <c r="N8" i="86"/>
  <c r="N7" i="86"/>
  <c r="N6" i="86"/>
  <c r="N5" i="86"/>
  <c r="N166" i="87"/>
  <c r="N165" i="87"/>
  <c r="N164" i="87"/>
  <c r="N163" i="87"/>
  <c r="N162" i="87"/>
  <c r="N161" i="87"/>
  <c r="N160" i="87"/>
  <c r="N159" i="87"/>
  <c r="N157" i="87"/>
  <c r="N156" i="87"/>
  <c r="N155" i="87"/>
  <c r="N154" i="87"/>
  <c r="N153" i="87"/>
  <c r="N152" i="87"/>
  <c r="N151" i="87"/>
  <c r="N145" i="87"/>
  <c r="N144" i="87"/>
  <c r="N143" i="87"/>
  <c r="N142" i="87"/>
  <c r="N141" i="87"/>
  <c r="N140" i="87"/>
  <c r="N139" i="87"/>
  <c r="N138" i="87"/>
  <c r="N133" i="87"/>
  <c r="N132" i="87"/>
  <c r="N131" i="87"/>
  <c r="N130" i="87"/>
  <c r="N129" i="87"/>
  <c r="N128" i="87"/>
  <c r="N127" i="87"/>
  <c r="N126" i="87"/>
  <c r="N125" i="87"/>
  <c r="N124" i="87"/>
  <c r="N123" i="87"/>
  <c r="N122" i="87"/>
  <c r="N118" i="87"/>
  <c r="N117" i="87"/>
  <c r="N116" i="87"/>
  <c r="N115" i="87"/>
  <c r="N114" i="87"/>
  <c r="N113" i="87"/>
  <c r="N112" i="87"/>
  <c r="N111" i="87"/>
  <c r="N110" i="87"/>
  <c r="N106" i="87"/>
  <c r="N105" i="87"/>
  <c r="N104" i="87"/>
  <c r="N103" i="87"/>
  <c r="N102" i="87"/>
  <c r="N101" i="87"/>
  <c r="N100" i="87"/>
  <c r="N99" i="87"/>
  <c r="N98" i="87"/>
  <c r="N97" i="87"/>
  <c r="N96" i="87"/>
  <c r="N95" i="87"/>
  <c r="N89" i="87"/>
  <c r="N88" i="87"/>
  <c r="N87" i="87"/>
  <c r="N86" i="87"/>
  <c r="N81" i="87"/>
  <c r="N80" i="87"/>
  <c r="N79" i="87"/>
  <c r="N78" i="87"/>
  <c r="N72" i="87"/>
  <c r="N71" i="87" s="1"/>
  <c r="N70" i="87"/>
  <c r="N69" i="87" s="1"/>
  <c r="N67" i="87"/>
  <c r="N66" i="87"/>
  <c r="N65" i="87"/>
  <c r="N63" i="87"/>
  <c r="N62" i="87"/>
  <c r="N61" i="87"/>
  <c r="N59" i="87"/>
  <c r="N58" i="87"/>
  <c r="N57" i="87"/>
  <c r="N56" i="87"/>
  <c r="N55" i="87"/>
  <c r="N54" i="87"/>
  <c r="N51" i="87"/>
  <c r="N50" i="87"/>
  <c r="N48" i="87"/>
  <c r="N47" i="87"/>
  <c r="N46" i="87"/>
  <c r="N45" i="87"/>
  <c r="N44" i="87"/>
  <c r="N43" i="87"/>
  <c r="N42" i="87"/>
  <c r="N41" i="87"/>
  <c r="N40" i="87"/>
  <c r="N39" i="87"/>
  <c r="N38" i="87"/>
  <c r="N37" i="87"/>
  <c r="N36" i="87"/>
  <c r="N35" i="87"/>
  <c r="N34" i="87"/>
  <c r="N33" i="87"/>
  <c r="N32" i="87"/>
  <c r="N31" i="87"/>
  <c r="N30" i="87"/>
  <c r="N28" i="87"/>
  <c r="N27" i="87"/>
  <c r="N26" i="87"/>
  <c r="N25" i="87"/>
  <c r="N24" i="87"/>
  <c r="N23" i="87"/>
  <c r="N22" i="87"/>
  <c r="N20" i="87"/>
  <c r="N19" i="87"/>
  <c r="N18" i="87"/>
  <c r="N13" i="87"/>
  <c r="N12" i="87"/>
  <c r="N11" i="87"/>
  <c r="N10" i="87"/>
  <c r="N9" i="87"/>
  <c r="N8" i="87"/>
  <c r="N7" i="87"/>
  <c r="N6" i="87"/>
  <c r="N5" i="87"/>
  <c r="N166" i="88"/>
  <c r="N165" i="88"/>
  <c r="N164" i="88"/>
  <c r="N163" i="88"/>
  <c r="N162" i="88"/>
  <c r="N161" i="88"/>
  <c r="N160" i="88"/>
  <c r="N159" i="88"/>
  <c r="N157" i="88"/>
  <c r="N156" i="88"/>
  <c r="N155" i="88"/>
  <c r="N154" i="88"/>
  <c r="N153" i="88"/>
  <c r="N152" i="88"/>
  <c r="N151" i="88"/>
  <c r="N145" i="88"/>
  <c r="N144" i="88"/>
  <c r="N143" i="88"/>
  <c r="N142" i="88"/>
  <c r="N141" i="88"/>
  <c r="N140" i="88"/>
  <c r="N139" i="88"/>
  <c r="N133" i="88"/>
  <c r="N132" i="88"/>
  <c r="N131" i="88"/>
  <c r="N130" i="88"/>
  <c r="N129" i="88"/>
  <c r="N128" i="88"/>
  <c r="N127" i="88"/>
  <c r="N126" i="88"/>
  <c r="N125" i="88"/>
  <c r="N124" i="88"/>
  <c r="N123" i="88"/>
  <c r="N122" i="88"/>
  <c r="N118" i="88"/>
  <c r="N117" i="88"/>
  <c r="N116" i="88"/>
  <c r="N115" i="88"/>
  <c r="N114" i="88"/>
  <c r="N113" i="88"/>
  <c r="N105" i="88"/>
  <c r="N104" i="88"/>
  <c r="N103" i="88"/>
  <c r="N102" i="88"/>
  <c r="N101" i="88"/>
  <c r="N100" i="88"/>
  <c r="N99" i="88"/>
  <c r="N98" i="88"/>
  <c r="N97" i="88"/>
  <c r="N96" i="88"/>
  <c r="N95" i="88"/>
  <c r="N89" i="88"/>
  <c r="N88" i="88"/>
  <c r="N87" i="88"/>
  <c r="N86" i="88"/>
  <c r="N90" i="88" s="1"/>
  <c r="N81" i="88"/>
  <c r="N80" i="88"/>
  <c r="N79" i="88"/>
  <c r="N78" i="88"/>
  <c r="N72" i="88"/>
  <c r="N71" i="88" s="1"/>
  <c r="N70" i="88"/>
  <c r="N69" i="88" s="1"/>
  <c r="N67" i="88"/>
  <c r="N66" i="88"/>
  <c r="N65" i="88"/>
  <c r="N63" i="88"/>
  <c r="N62" i="88"/>
  <c r="N61" i="88"/>
  <c r="N59" i="88"/>
  <c r="N58" i="88"/>
  <c r="N57" i="88"/>
  <c r="N56" i="88"/>
  <c r="N55" i="88"/>
  <c r="N51" i="88"/>
  <c r="N50" i="88"/>
  <c r="N48" i="88"/>
  <c r="N47" i="88"/>
  <c r="N46" i="88"/>
  <c r="N45" i="88"/>
  <c r="N44" i="88"/>
  <c r="N43" i="88"/>
  <c r="N42" i="88"/>
  <c r="N41" i="88"/>
  <c r="N40" i="88"/>
  <c r="N39" i="88"/>
  <c r="N38" i="88"/>
  <c r="N37" i="88"/>
  <c r="N36" i="88"/>
  <c r="N35" i="88"/>
  <c r="N34" i="88"/>
  <c r="N33" i="88"/>
  <c r="N32" i="88"/>
  <c r="N31" i="88"/>
  <c r="N30" i="88"/>
  <c r="N28" i="88"/>
  <c r="N27" i="88"/>
  <c r="N26" i="88"/>
  <c r="N25" i="88"/>
  <c r="N24" i="88"/>
  <c r="N23" i="88"/>
  <c r="N22" i="88"/>
  <c r="N20" i="88"/>
  <c r="N19" i="88"/>
  <c r="N18" i="88"/>
  <c r="N17" i="88" s="1"/>
  <c r="N13" i="88"/>
  <c r="N12" i="88"/>
  <c r="N11" i="88"/>
  <c r="N10" i="88"/>
  <c r="N9" i="88"/>
  <c r="N8" i="88"/>
  <c r="N7" i="88"/>
  <c r="N6" i="88"/>
  <c r="N5" i="88"/>
  <c r="N166" i="89"/>
  <c r="N165" i="89"/>
  <c r="N164" i="89"/>
  <c r="N163" i="89"/>
  <c r="N162" i="89"/>
  <c r="N161" i="89"/>
  <c r="N160" i="89"/>
  <c r="N159" i="89"/>
  <c r="N157" i="89"/>
  <c r="N156" i="89"/>
  <c r="N155" i="89"/>
  <c r="N154" i="89"/>
  <c r="N153" i="89"/>
  <c r="N152" i="89"/>
  <c r="N151" i="89"/>
  <c r="N145" i="89"/>
  <c r="N144" i="89"/>
  <c r="N143" i="89"/>
  <c r="N142" i="89"/>
  <c r="N141" i="89"/>
  <c r="N140" i="89"/>
  <c r="N139" i="89"/>
  <c r="N138" i="89"/>
  <c r="N132" i="89"/>
  <c r="N131" i="89"/>
  <c r="N130" i="89"/>
  <c r="N129" i="89"/>
  <c r="N128" i="89"/>
  <c r="N127" i="89"/>
  <c r="N126" i="89"/>
  <c r="N125" i="89"/>
  <c r="N124" i="89"/>
  <c r="N123" i="89"/>
  <c r="N122" i="89"/>
  <c r="N118" i="89"/>
  <c r="N117" i="89"/>
  <c r="N116" i="89"/>
  <c r="N115" i="89"/>
  <c r="N114" i="89"/>
  <c r="N113" i="89"/>
  <c r="N112" i="89"/>
  <c r="N111" i="89"/>
  <c r="N106" i="89"/>
  <c r="N105" i="89"/>
  <c r="N104" i="89"/>
  <c r="N103" i="89"/>
  <c r="N102" i="89"/>
  <c r="N101" i="89"/>
  <c r="N100" i="89"/>
  <c r="N99" i="89"/>
  <c r="N98" i="89"/>
  <c r="N97" i="89"/>
  <c r="N96" i="89"/>
  <c r="N95" i="89"/>
  <c r="N89" i="89"/>
  <c r="N88" i="89"/>
  <c r="N87" i="89"/>
  <c r="N86" i="89"/>
  <c r="N81" i="89"/>
  <c r="N80" i="89"/>
  <c r="N79" i="89"/>
  <c r="N78" i="89"/>
  <c r="N72" i="89"/>
  <c r="N71" i="89" s="1"/>
  <c r="N70" i="89"/>
  <c r="N69" i="89" s="1"/>
  <c r="N67" i="89"/>
  <c r="N66" i="89"/>
  <c r="N65" i="89"/>
  <c r="N63" i="89"/>
  <c r="N62" i="89"/>
  <c r="N61" i="89"/>
  <c r="N59" i="89"/>
  <c r="N58" i="89"/>
  <c r="N57" i="89"/>
  <c r="N56" i="89"/>
  <c r="N51" i="89"/>
  <c r="N50" i="89"/>
  <c r="N48" i="89"/>
  <c r="N47" i="89"/>
  <c r="N46" i="89"/>
  <c r="N45" i="89"/>
  <c r="N44" i="89"/>
  <c r="N43" i="89"/>
  <c r="N42" i="89"/>
  <c r="N41" i="89"/>
  <c r="N40" i="89"/>
  <c r="N39" i="89"/>
  <c r="N38" i="89"/>
  <c r="N37" i="89"/>
  <c r="N36" i="89"/>
  <c r="N35" i="89"/>
  <c r="N34" i="89"/>
  <c r="N33" i="89"/>
  <c r="N32" i="89"/>
  <c r="N31" i="89"/>
  <c r="N30" i="89"/>
  <c r="N28" i="89"/>
  <c r="N27" i="89"/>
  <c r="N26" i="89"/>
  <c r="N25" i="89"/>
  <c r="N24" i="89"/>
  <c r="N23" i="89"/>
  <c r="N22" i="89"/>
  <c r="N20" i="89"/>
  <c r="N19" i="89"/>
  <c r="N18" i="89"/>
  <c r="N13" i="89"/>
  <c r="N12" i="89"/>
  <c r="N11" i="89"/>
  <c r="N10" i="89"/>
  <c r="N9" i="89"/>
  <c r="N8" i="89"/>
  <c r="N7" i="89"/>
  <c r="N6" i="89"/>
  <c r="N5" i="89"/>
  <c r="N166" i="90"/>
  <c r="N165" i="90"/>
  <c r="N164" i="90"/>
  <c r="N163" i="90"/>
  <c r="N162" i="90"/>
  <c r="N161" i="90"/>
  <c r="N160" i="90"/>
  <c r="N159" i="90"/>
  <c r="N157" i="90"/>
  <c r="N156" i="90"/>
  <c r="N155" i="90"/>
  <c r="N154" i="90"/>
  <c r="N153" i="90"/>
  <c r="N152" i="90"/>
  <c r="N151" i="90"/>
  <c r="N145" i="90"/>
  <c r="N144" i="90"/>
  <c r="N143" i="90"/>
  <c r="N142" i="90"/>
  <c r="N141" i="90"/>
  <c r="N140" i="90"/>
  <c r="N139" i="90"/>
  <c r="N138" i="90"/>
  <c r="N133" i="90"/>
  <c r="N132" i="90"/>
  <c r="N131" i="90"/>
  <c r="N130" i="90"/>
  <c r="N129" i="90"/>
  <c r="N128" i="90"/>
  <c r="N127" i="90"/>
  <c r="N126" i="90"/>
  <c r="N125" i="90"/>
  <c r="N124" i="90"/>
  <c r="N123" i="90"/>
  <c r="N122" i="90"/>
  <c r="N118" i="90"/>
  <c r="N117" i="90"/>
  <c r="N116" i="90"/>
  <c r="N115" i="90"/>
  <c r="N114" i="90"/>
  <c r="N113" i="90"/>
  <c r="N106" i="90"/>
  <c r="N105" i="90"/>
  <c r="N104" i="90"/>
  <c r="N103" i="90"/>
  <c r="N102" i="90"/>
  <c r="N101" i="90"/>
  <c r="N100" i="90"/>
  <c r="N99" i="90"/>
  <c r="N98" i="90"/>
  <c r="N97" i="90"/>
  <c r="N96" i="90"/>
  <c r="N95" i="90"/>
  <c r="N89" i="90"/>
  <c r="N88" i="90"/>
  <c r="N87" i="90"/>
  <c r="N86" i="90"/>
  <c r="N81" i="90"/>
  <c r="N80" i="90"/>
  <c r="N79" i="90"/>
  <c r="N78" i="90"/>
  <c r="N72" i="90"/>
  <c r="N71" i="90" s="1"/>
  <c r="N70" i="90"/>
  <c r="N69" i="90" s="1"/>
  <c r="N67" i="90"/>
  <c r="N66" i="90"/>
  <c r="N65" i="90"/>
  <c r="N63" i="90"/>
  <c r="N62" i="90"/>
  <c r="N61" i="90"/>
  <c r="N59" i="90"/>
  <c r="N58" i="90"/>
  <c r="N57" i="90"/>
  <c r="N56" i="90"/>
  <c r="N51" i="90"/>
  <c r="N50" i="90"/>
  <c r="N48" i="90"/>
  <c r="N47" i="90"/>
  <c r="N46" i="90"/>
  <c r="N45" i="90"/>
  <c r="N44" i="90"/>
  <c r="N43" i="90"/>
  <c r="N42" i="90"/>
  <c r="N41" i="90"/>
  <c r="N40" i="90"/>
  <c r="N39" i="90"/>
  <c r="N38" i="90"/>
  <c r="N37" i="90"/>
  <c r="N36" i="90"/>
  <c r="N35" i="90"/>
  <c r="N34" i="90"/>
  <c r="N33" i="90"/>
  <c r="N32" i="90"/>
  <c r="N31" i="90"/>
  <c r="N30" i="90"/>
  <c r="N28" i="90"/>
  <c r="N27" i="90"/>
  <c r="N26" i="90"/>
  <c r="N25" i="90"/>
  <c r="N24" i="90"/>
  <c r="N23" i="90"/>
  <c r="N22" i="90"/>
  <c r="N20" i="90"/>
  <c r="N19" i="90"/>
  <c r="N18" i="90"/>
  <c r="N13" i="90"/>
  <c r="N12" i="90"/>
  <c r="N11" i="90"/>
  <c r="N10" i="90"/>
  <c r="N9" i="90"/>
  <c r="N8" i="90"/>
  <c r="N7" i="90"/>
  <c r="N6" i="90"/>
  <c r="N5" i="90"/>
  <c r="N166" i="91"/>
  <c r="N165" i="91"/>
  <c r="N164" i="91"/>
  <c r="N163" i="91"/>
  <c r="N162" i="91"/>
  <c r="N161" i="91"/>
  <c r="N160" i="91"/>
  <c r="N159" i="91"/>
  <c r="N157" i="91"/>
  <c r="N156" i="91"/>
  <c r="N155" i="91"/>
  <c r="N154" i="91"/>
  <c r="N153" i="91"/>
  <c r="N150" i="91" s="1"/>
  <c r="N152" i="91"/>
  <c r="N151" i="91"/>
  <c r="N145" i="91"/>
  <c r="N144" i="91"/>
  <c r="N143" i="91"/>
  <c r="N142" i="91"/>
  <c r="N141" i="91"/>
  <c r="N140" i="91"/>
  <c r="N133" i="91"/>
  <c r="N132" i="91"/>
  <c r="N131" i="91"/>
  <c r="N130" i="91"/>
  <c r="N129" i="91"/>
  <c r="N128" i="91"/>
  <c r="N127" i="91"/>
  <c r="N126" i="91"/>
  <c r="N125" i="91"/>
  <c r="N124" i="91"/>
  <c r="N123" i="91"/>
  <c r="N122" i="91"/>
  <c r="N118" i="91"/>
  <c r="N117" i="91"/>
  <c r="N116" i="91"/>
  <c r="N115" i="91"/>
  <c r="N105" i="91"/>
  <c r="N104" i="91"/>
  <c r="N103" i="91"/>
  <c r="N102" i="91"/>
  <c r="N101" i="91"/>
  <c r="N100" i="91"/>
  <c r="N99" i="91"/>
  <c r="N98" i="91"/>
  <c r="N97" i="91"/>
  <c r="N96" i="91"/>
  <c r="N95" i="91"/>
  <c r="N89" i="91"/>
  <c r="N88" i="91"/>
  <c r="N87" i="91"/>
  <c r="N86" i="91"/>
  <c r="N81" i="91"/>
  <c r="N80" i="91"/>
  <c r="N79" i="91"/>
  <c r="N78" i="91"/>
  <c r="N72" i="91"/>
  <c r="N71" i="91" s="1"/>
  <c r="N70" i="91"/>
  <c r="N69" i="91" s="1"/>
  <c r="N67" i="91"/>
  <c r="N66" i="91"/>
  <c r="N65" i="91"/>
  <c r="N63" i="91"/>
  <c r="N62" i="91"/>
  <c r="N61" i="91"/>
  <c r="N59" i="91"/>
  <c r="N58" i="91"/>
  <c r="N57" i="91"/>
  <c r="N56" i="91"/>
  <c r="N55" i="91"/>
  <c r="N51" i="91"/>
  <c r="N50" i="91"/>
  <c r="N48" i="91"/>
  <c r="N47" i="91"/>
  <c r="N46" i="91"/>
  <c r="N45" i="91"/>
  <c r="N44" i="91"/>
  <c r="N43" i="91"/>
  <c r="N42" i="91"/>
  <c r="N41" i="91"/>
  <c r="N40" i="91"/>
  <c r="N39" i="91"/>
  <c r="N38" i="91"/>
  <c r="N37" i="91"/>
  <c r="N36" i="91"/>
  <c r="N35" i="91"/>
  <c r="N34" i="91"/>
  <c r="N33" i="91"/>
  <c r="N32" i="91"/>
  <c r="N31" i="91"/>
  <c r="N30" i="91"/>
  <c r="N28" i="91"/>
  <c r="N27" i="91"/>
  <c r="N26" i="91"/>
  <c r="N25" i="91"/>
  <c r="N24" i="91"/>
  <c r="N23" i="91"/>
  <c r="N22" i="91"/>
  <c r="N20" i="91"/>
  <c r="N19" i="91"/>
  <c r="N18" i="91"/>
  <c r="N13" i="91"/>
  <c r="N12" i="91"/>
  <c r="N11" i="91"/>
  <c r="N10" i="91"/>
  <c r="N9" i="91"/>
  <c r="N8" i="91"/>
  <c r="N7" i="91"/>
  <c r="N6" i="91"/>
  <c r="N5" i="91"/>
  <c r="N166" i="92"/>
  <c r="N165" i="92"/>
  <c r="N164" i="92"/>
  <c r="N163" i="92"/>
  <c r="N162" i="92"/>
  <c r="N161" i="92"/>
  <c r="N160" i="92"/>
  <c r="N159" i="92"/>
  <c r="N157" i="92"/>
  <c r="N156" i="92"/>
  <c r="N155" i="92"/>
  <c r="N154" i="92"/>
  <c r="N153" i="92"/>
  <c r="N152" i="92"/>
  <c r="N151" i="92"/>
  <c r="N145" i="92"/>
  <c r="N144" i="92"/>
  <c r="N143" i="92"/>
  <c r="N142" i="92"/>
  <c r="N141" i="92"/>
  <c r="N133" i="92"/>
  <c r="N132" i="92"/>
  <c r="N131" i="92"/>
  <c r="N130" i="92"/>
  <c r="N129" i="92"/>
  <c r="N128" i="92"/>
  <c r="N127" i="92"/>
  <c r="N126" i="92"/>
  <c r="N125" i="92"/>
  <c r="N124" i="92"/>
  <c r="N123" i="92"/>
  <c r="N122" i="92"/>
  <c r="N118" i="92"/>
  <c r="N117" i="92"/>
  <c r="N116" i="92"/>
  <c r="N115" i="92"/>
  <c r="N114" i="92"/>
  <c r="N105" i="92"/>
  <c r="N104" i="92"/>
  <c r="N103" i="92"/>
  <c r="N102" i="92"/>
  <c r="N101" i="92"/>
  <c r="N100" i="92"/>
  <c r="N99" i="92"/>
  <c r="N98" i="92"/>
  <c r="N97" i="92"/>
  <c r="N96" i="92"/>
  <c r="N95" i="92"/>
  <c r="N89" i="92"/>
  <c r="N88" i="92"/>
  <c r="N87" i="92"/>
  <c r="N86" i="92"/>
  <c r="N81" i="92"/>
  <c r="N80" i="92"/>
  <c r="N79" i="92"/>
  <c r="N78" i="92"/>
  <c r="N72" i="92"/>
  <c r="N70" i="92"/>
  <c r="N69" i="92" s="1"/>
  <c r="N67" i="92"/>
  <c r="N66" i="92"/>
  <c r="N65" i="92"/>
  <c r="N63" i="92"/>
  <c r="N62" i="92"/>
  <c r="N61" i="92"/>
  <c r="N60" i="92" s="1"/>
  <c r="N59" i="92"/>
  <c r="N58" i="92"/>
  <c r="N57" i="92"/>
  <c r="N56" i="92"/>
  <c r="N55" i="92"/>
  <c r="N54" i="92"/>
  <c r="N51" i="92"/>
  <c r="N50" i="92"/>
  <c r="N48" i="92"/>
  <c r="N47" i="92"/>
  <c r="N46" i="92"/>
  <c r="N45" i="92"/>
  <c r="N44" i="92"/>
  <c r="N43" i="92"/>
  <c r="N42" i="92"/>
  <c r="N41" i="92"/>
  <c r="N40" i="92"/>
  <c r="N39" i="92"/>
  <c r="N38" i="92"/>
  <c r="N37" i="92"/>
  <c r="N36" i="92"/>
  <c r="N35" i="92"/>
  <c r="N34" i="92"/>
  <c r="N33" i="92"/>
  <c r="N32" i="92"/>
  <c r="N31" i="92"/>
  <c r="N30" i="92"/>
  <c r="N28" i="92"/>
  <c r="N27" i="92"/>
  <c r="N26" i="92"/>
  <c r="N25" i="92"/>
  <c r="N24" i="92"/>
  <c r="N23" i="92"/>
  <c r="N22" i="92"/>
  <c r="N20" i="92"/>
  <c r="N19" i="92"/>
  <c r="N18" i="92"/>
  <c r="N13" i="92"/>
  <c r="N12" i="92"/>
  <c r="N11" i="92"/>
  <c r="N10" i="92"/>
  <c r="N9" i="92"/>
  <c r="N8" i="92"/>
  <c r="N7" i="92"/>
  <c r="N6" i="92"/>
  <c r="N5" i="92"/>
  <c r="N71" i="92"/>
  <c r="N90" i="92"/>
  <c r="N5" i="93"/>
  <c r="E134" i="93"/>
  <c r="N134" i="93"/>
  <c r="X134" i="93"/>
  <c r="E135" i="93"/>
  <c r="N135" i="93"/>
  <c r="X135" i="93"/>
  <c r="E136" i="93"/>
  <c r="N136" i="93"/>
  <c r="X136" i="93"/>
  <c r="N111" i="93"/>
  <c r="X111" i="93"/>
  <c r="N112" i="93"/>
  <c r="X112" i="93"/>
  <c r="N113" i="93"/>
  <c r="X113" i="93"/>
  <c r="O4" i="104"/>
  <c r="O3" i="104"/>
  <c r="O5" i="104" s="1"/>
  <c r="O6" i="104" s="1"/>
  <c r="O7" i="104" s="1"/>
  <c r="O8" i="104" s="1"/>
  <c r="O9" i="104" s="1"/>
  <c r="O10" i="104" s="1"/>
  <c r="O11" i="104" s="1"/>
  <c r="O12" i="104" s="1"/>
  <c r="O13" i="104" s="1"/>
  <c r="O14" i="104" s="1"/>
  <c r="O15" i="104" s="1"/>
  <c r="O16" i="104" s="1"/>
  <c r="O17" i="104" s="1"/>
  <c r="O18" i="104" s="1"/>
  <c r="O19" i="104" s="1"/>
  <c r="O20" i="104" s="1"/>
  <c r="O21" i="104" s="1"/>
  <c r="O22" i="104" s="1"/>
  <c r="O23" i="104" s="1"/>
  <c r="O24" i="104" s="1"/>
  <c r="O25" i="104" s="1"/>
  <c r="O26" i="104" s="1"/>
  <c r="O27" i="104" s="1"/>
  <c r="O28" i="104" s="1"/>
  <c r="O29" i="104" s="1"/>
  <c r="O30" i="104" s="1"/>
  <c r="O31" i="104" s="1"/>
  <c r="O32" i="104" s="1"/>
  <c r="O33" i="104" s="1"/>
  <c r="O34" i="104" s="1"/>
  <c r="O35" i="104" s="1"/>
  <c r="O36" i="104" s="1"/>
  <c r="O37" i="104" s="1"/>
  <c r="O38" i="104" s="1"/>
  <c r="O39" i="104" s="1"/>
  <c r="O40" i="104" s="1"/>
  <c r="O41" i="104" s="1"/>
  <c r="O42" i="104" s="1"/>
  <c r="O43" i="104" s="1"/>
  <c r="O44" i="104" s="1"/>
  <c r="O45" i="104" s="1"/>
  <c r="O46" i="104" s="1"/>
  <c r="O47" i="104" s="1"/>
  <c r="O48" i="104" s="1"/>
  <c r="O49" i="104" s="1"/>
  <c r="O50" i="104" s="1"/>
  <c r="O51" i="104" s="1"/>
  <c r="O52" i="104" s="1"/>
  <c r="O53" i="104" s="1"/>
  <c r="O54" i="104" s="1"/>
  <c r="O55" i="104" s="1"/>
  <c r="O56" i="104" s="1"/>
  <c r="O57" i="104" s="1"/>
  <c r="O58" i="104" s="1"/>
  <c r="O59" i="104" s="1"/>
  <c r="O60" i="104" s="1"/>
  <c r="O61" i="104" s="1"/>
  <c r="O62" i="104" s="1"/>
  <c r="O63" i="104" s="1"/>
  <c r="O64" i="104" s="1"/>
  <c r="O65" i="104" s="1"/>
  <c r="O66" i="104" s="1"/>
  <c r="O67" i="104" s="1"/>
  <c r="O68" i="104" s="1"/>
  <c r="O69" i="104" s="1"/>
  <c r="O70" i="104" s="1"/>
  <c r="O71" i="104" s="1"/>
  <c r="O72" i="104" s="1"/>
  <c r="O73" i="104" s="1"/>
  <c r="O74" i="104" s="1"/>
  <c r="O75" i="104" s="1"/>
  <c r="O76" i="104" s="1"/>
  <c r="O77" i="104" s="1"/>
  <c r="O78" i="104" s="1"/>
  <c r="O79" i="104" s="1"/>
  <c r="O80" i="104" s="1"/>
  <c r="O81" i="104" s="1"/>
  <c r="O82" i="104" s="1"/>
  <c r="O83" i="104" s="1"/>
  <c r="O84" i="104" s="1"/>
  <c r="O85" i="104" s="1"/>
  <c r="O86" i="104" s="1"/>
  <c r="O87" i="104" s="1"/>
  <c r="O88" i="104" s="1"/>
  <c r="O89" i="104" s="1"/>
  <c r="O90" i="104" s="1"/>
  <c r="O91" i="104" s="1"/>
  <c r="O92" i="104" s="1"/>
  <c r="O93" i="104" s="1"/>
  <c r="O94" i="104" s="1"/>
  <c r="O95" i="104" s="1"/>
  <c r="O96" i="104" s="1"/>
  <c r="O97" i="104" s="1"/>
  <c r="O98" i="104" s="1"/>
  <c r="O99" i="104" s="1"/>
  <c r="O100" i="104" s="1"/>
  <c r="O101" i="104" s="1"/>
  <c r="O102" i="104" s="1"/>
  <c r="O103" i="104" s="1"/>
  <c r="O104" i="104" s="1"/>
  <c r="O105" i="104" s="1"/>
  <c r="O106" i="104" s="1"/>
  <c r="O107" i="104" s="1"/>
  <c r="O108" i="104" s="1"/>
  <c r="O109" i="104" s="1"/>
  <c r="O110" i="104" s="1"/>
  <c r="O111" i="104" s="1"/>
  <c r="O112" i="104" s="1"/>
  <c r="O113" i="104" s="1"/>
  <c r="O114" i="104" s="1"/>
  <c r="O115" i="104" s="1"/>
  <c r="O116" i="104" s="1"/>
  <c r="O117" i="104" s="1"/>
  <c r="O118" i="104" s="1"/>
  <c r="O119" i="104" s="1"/>
  <c r="O120" i="104" s="1"/>
  <c r="O121" i="104" s="1"/>
  <c r="O122" i="104" s="1"/>
  <c r="O123" i="104" s="1"/>
  <c r="O124" i="104" s="1"/>
  <c r="O125" i="104" s="1"/>
  <c r="O126" i="104" s="1"/>
  <c r="O127" i="104" s="1"/>
  <c r="O128" i="104" s="1"/>
  <c r="O129" i="104" s="1"/>
  <c r="O130" i="104" s="1"/>
  <c r="O131" i="104" s="1"/>
  <c r="O132" i="104" s="1"/>
  <c r="O133" i="104" s="1"/>
  <c r="O134" i="104" s="1"/>
  <c r="O135" i="104" s="1"/>
  <c r="O136" i="104" s="1"/>
  <c r="O137" i="104" s="1"/>
  <c r="O138" i="104" s="1"/>
  <c r="O139" i="104" s="1"/>
  <c r="O140" i="104" s="1"/>
  <c r="O141" i="104" s="1"/>
  <c r="O142" i="104" s="1"/>
  <c r="O143" i="104" s="1"/>
  <c r="O144" i="104" s="1"/>
  <c r="O145" i="104" s="1"/>
  <c r="O146" i="104" s="1"/>
  <c r="O147" i="104" s="1"/>
  <c r="O148" i="104" s="1"/>
  <c r="O149" i="104" s="1"/>
  <c r="O150" i="104" s="1"/>
  <c r="O151" i="104" s="1"/>
  <c r="O152" i="104" s="1"/>
  <c r="O153" i="104" s="1"/>
  <c r="O154" i="104" s="1"/>
  <c r="O155" i="104" s="1"/>
  <c r="O156" i="104" s="1"/>
  <c r="O157" i="104" s="1"/>
  <c r="O158" i="104" s="1"/>
  <c r="O159" i="104" s="1"/>
  <c r="O160" i="104" s="1"/>
  <c r="O161" i="104" s="1"/>
  <c r="O162" i="104" s="1"/>
  <c r="O163" i="104" s="1"/>
  <c r="O164" i="104" s="1"/>
  <c r="O165" i="104" s="1"/>
  <c r="O166" i="104" s="1"/>
  <c r="O167" i="104" s="1"/>
  <c r="O168" i="104" s="1"/>
  <c r="O169" i="104" s="1"/>
  <c r="O170" i="104" s="1"/>
  <c r="O171" i="104" s="1"/>
  <c r="O172" i="104" s="1"/>
  <c r="O173" i="104" s="1"/>
  <c r="O174" i="104" s="1"/>
  <c r="O175" i="104" s="1"/>
  <c r="O176" i="104" s="1"/>
  <c r="O177" i="104" s="1"/>
  <c r="O178" i="104" s="1"/>
  <c r="O179" i="104" s="1"/>
  <c r="O180" i="104" s="1"/>
  <c r="O181" i="104" s="1"/>
  <c r="O182" i="104" s="1"/>
  <c r="O183" i="104" s="1"/>
  <c r="O184" i="104" s="1"/>
  <c r="O185" i="104" s="1"/>
  <c r="O186" i="104" s="1"/>
  <c r="O187" i="104" s="1"/>
  <c r="O188" i="104" s="1"/>
  <c r="O189" i="104" s="1"/>
  <c r="O190" i="104" s="1"/>
  <c r="O191" i="104" s="1"/>
  <c r="O192" i="104" s="1"/>
  <c r="O193" i="104" s="1"/>
  <c r="O194" i="104" s="1"/>
  <c r="O195" i="104" s="1"/>
  <c r="O196" i="104" s="1"/>
  <c r="O197" i="104" s="1"/>
  <c r="O198" i="104" s="1"/>
  <c r="O199" i="104" s="1"/>
  <c r="O200" i="104" s="1"/>
  <c r="O201" i="104" s="1"/>
  <c r="O202" i="104" s="1"/>
  <c r="O203" i="104" s="1"/>
  <c r="O204" i="104" s="1"/>
  <c r="O205" i="104" s="1"/>
  <c r="O206" i="104" s="1"/>
  <c r="O207" i="104" s="1"/>
  <c r="O208" i="104" s="1"/>
  <c r="O209" i="104" s="1"/>
  <c r="O210" i="104" s="1"/>
  <c r="O211" i="104" s="1"/>
  <c r="O212" i="104" s="1"/>
  <c r="O213" i="104" s="1"/>
  <c r="O214" i="104" s="1"/>
  <c r="O215" i="104" s="1"/>
  <c r="O216" i="104" s="1"/>
  <c r="O217" i="104" s="1"/>
  <c r="O218" i="104" s="1"/>
  <c r="O219" i="104" s="1"/>
  <c r="O220" i="104" s="1"/>
  <c r="O221" i="104" s="1"/>
  <c r="O222" i="104" s="1"/>
  <c r="O223" i="104" s="1"/>
  <c r="O224" i="104" s="1"/>
  <c r="O225" i="104" s="1"/>
  <c r="O226" i="104" s="1"/>
  <c r="O227" i="104" s="1"/>
  <c r="O228" i="104" s="1"/>
  <c r="O229" i="104" s="1"/>
  <c r="O230" i="104" s="1"/>
  <c r="O231" i="104" s="1"/>
  <c r="O232" i="104" s="1"/>
  <c r="O233" i="104" s="1"/>
  <c r="O234" i="104" s="1"/>
  <c r="O235" i="104" s="1"/>
  <c r="O236" i="104" s="1"/>
  <c r="O237" i="104" s="1"/>
  <c r="O238" i="104" s="1"/>
  <c r="O239" i="104" s="1"/>
  <c r="O240" i="104" s="1"/>
  <c r="O241" i="104" s="1"/>
  <c r="O242" i="104" s="1"/>
  <c r="O243" i="104" s="1"/>
  <c r="O244" i="104" s="1"/>
  <c r="O245" i="104" s="1"/>
  <c r="O246" i="104" s="1"/>
  <c r="O247" i="104" s="1"/>
  <c r="O248" i="104" s="1"/>
  <c r="O249" i="104" s="1"/>
  <c r="O250" i="104" s="1"/>
  <c r="O251" i="104" s="1"/>
  <c r="O252" i="104" s="1"/>
  <c r="O253" i="104" s="1"/>
  <c r="O254" i="104" s="1"/>
  <c r="O255" i="104" s="1"/>
  <c r="O256" i="104" s="1"/>
  <c r="O257" i="104" s="1"/>
  <c r="O258" i="104" s="1"/>
  <c r="O259" i="104" s="1"/>
  <c r="O260" i="104" s="1"/>
  <c r="O261" i="104" s="1"/>
  <c r="O262" i="104" s="1"/>
  <c r="O263" i="104" s="1"/>
  <c r="O264" i="104" s="1"/>
  <c r="O265" i="104" s="1"/>
  <c r="O266" i="104" s="1"/>
  <c r="O267" i="104" s="1"/>
  <c r="O268" i="104" s="1"/>
  <c r="O269" i="104" s="1"/>
  <c r="O270" i="104" s="1"/>
  <c r="O271" i="104" s="1"/>
  <c r="O272" i="104" s="1"/>
  <c r="O273" i="104" s="1"/>
  <c r="O274" i="104" s="1"/>
  <c r="O275" i="104" s="1"/>
  <c r="O276" i="104" s="1"/>
  <c r="O277" i="104" s="1"/>
  <c r="O278" i="104" s="1"/>
  <c r="O279" i="104" s="1"/>
  <c r="O280" i="104" s="1"/>
  <c r="O281" i="104" s="1"/>
  <c r="O282" i="104" s="1"/>
  <c r="O283" i="104" s="1"/>
  <c r="O284" i="104" s="1"/>
  <c r="O285" i="104" s="1"/>
  <c r="O286" i="104" s="1"/>
  <c r="O287" i="104" s="1"/>
  <c r="O288" i="104" s="1"/>
  <c r="O289" i="104" s="1"/>
  <c r="O290" i="104" s="1"/>
  <c r="O291" i="104" s="1"/>
  <c r="O292" i="104" s="1"/>
  <c r="O293" i="104" s="1"/>
  <c r="O294" i="104" s="1"/>
  <c r="O295" i="104" s="1"/>
  <c r="O296" i="104" s="1"/>
  <c r="O297" i="104" s="1"/>
  <c r="O298" i="104" s="1"/>
  <c r="O299" i="104" s="1"/>
  <c r="O300" i="104" s="1"/>
  <c r="O301" i="104" s="1"/>
  <c r="O302" i="104" s="1"/>
  <c r="O303" i="104" s="1"/>
  <c r="O304" i="104" s="1"/>
  <c r="O305" i="104" s="1"/>
  <c r="O306" i="104" s="1"/>
  <c r="O307" i="104" s="1"/>
  <c r="O308" i="104" s="1"/>
  <c r="O309" i="104" s="1"/>
  <c r="O310" i="104" s="1"/>
  <c r="O311" i="104" s="1"/>
  <c r="O312" i="104" s="1"/>
  <c r="O313" i="104" s="1"/>
  <c r="O314" i="104" s="1"/>
  <c r="O315" i="104" s="1"/>
  <c r="O316" i="104" s="1"/>
  <c r="O317" i="104" s="1"/>
  <c r="O318" i="104" s="1"/>
  <c r="O319" i="104" s="1"/>
  <c r="O320" i="104" s="1"/>
  <c r="O321" i="104" s="1"/>
  <c r="O322" i="104" s="1"/>
  <c r="O323" i="104" s="1"/>
  <c r="O324" i="104" s="1"/>
  <c r="O325" i="104" s="1"/>
  <c r="O326" i="104" s="1"/>
  <c r="O327" i="104" s="1"/>
  <c r="O328" i="104" s="1"/>
  <c r="O329" i="104" s="1"/>
  <c r="O330" i="104" s="1"/>
  <c r="O331" i="104" s="1"/>
  <c r="O332" i="104" s="1"/>
  <c r="O333" i="104" s="1"/>
  <c r="O334" i="104" s="1"/>
  <c r="O335" i="104" s="1"/>
  <c r="O336" i="104" s="1"/>
  <c r="O337" i="104" s="1"/>
  <c r="O338" i="104" s="1"/>
  <c r="O339" i="104" s="1"/>
  <c r="O340" i="104" s="1"/>
  <c r="O341" i="104" s="1"/>
  <c r="O342" i="104" s="1"/>
  <c r="O343" i="104" s="1"/>
  <c r="O344" i="104" s="1"/>
  <c r="O345" i="104" s="1"/>
  <c r="O346" i="104" s="1"/>
  <c r="O347" i="104" s="1"/>
  <c r="O348" i="104" s="1"/>
  <c r="O349" i="104" s="1"/>
  <c r="O350" i="104" s="1"/>
  <c r="O351" i="104" s="1"/>
  <c r="O352" i="104" s="1"/>
  <c r="O353" i="104" s="1"/>
  <c r="O354" i="104" s="1"/>
  <c r="O355" i="104" s="1"/>
  <c r="O356" i="104" s="1"/>
  <c r="O357" i="104" s="1"/>
  <c r="O358" i="104" s="1"/>
  <c r="O359" i="104" s="1"/>
  <c r="O360" i="104" s="1"/>
  <c r="O361" i="104" s="1"/>
  <c r="O362" i="104" s="1"/>
  <c r="O363" i="104" s="1"/>
  <c r="O364" i="104" s="1"/>
  <c r="O365" i="104" s="1"/>
  <c r="O366" i="104" s="1"/>
  <c r="O367" i="104" s="1"/>
  <c r="O368" i="104" s="1"/>
  <c r="O369" i="104" s="1"/>
  <c r="O370" i="104" s="1"/>
  <c r="O371" i="104" s="1"/>
  <c r="O372" i="104" s="1"/>
  <c r="O373" i="104" s="1"/>
  <c r="O374" i="104" s="1"/>
  <c r="O375" i="104" s="1"/>
  <c r="O376" i="104" s="1"/>
  <c r="O377" i="104" s="1"/>
  <c r="O378" i="104" s="1"/>
  <c r="O379" i="104" s="1"/>
  <c r="O380" i="104" s="1"/>
  <c r="O381" i="104" s="1"/>
  <c r="O382" i="104" s="1"/>
  <c r="O383" i="104" s="1"/>
  <c r="O384" i="104" s="1"/>
  <c r="O385" i="104" s="1"/>
  <c r="O386" i="104" s="1"/>
  <c r="O387" i="104" s="1"/>
  <c r="O388" i="104" s="1"/>
  <c r="O389" i="104" s="1"/>
  <c r="O390" i="104" s="1"/>
  <c r="O391" i="104" s="1"/>
  <c r="O392" i="104" s="1"/>
  <c r="O393" i="104" s="1"/>
  <c r="O394" i="104" s="1"/>
  <c r="O395" i="104" s="1"/>
  <c r="O396" i="104" s="1"/>
  <c r="O397" i="104" s="1"/>
  <c r="O398" i="104" s="1"/>
  <c r="O399" i="104" s="1"/>
  <c r="O400" i="104" s="1"/>
  <c r="O401" i="104" s="1"/>
  <c r="O402" i="104" s="1"/>
  <c r="O403" i="104" s="1"/>
  <c r="O404" i="104" s="1"/>
  <c r="O405" i="104" s="1"/>
  <c r="O406" i="104" s="1"/>
  <c r="O407" i="104" s="1"/>
  <c r="O408" i="104" s="1"/>
  <c r="O409" i="104" s="1"/>
  <c r="O410" i="104" s="1"/>
  <c r="O411" i="104" s="1"/>
  <c r="O412" i="104" s="1"/>
  <c r="O413" i="104" s="1"/>
  <c r="O414" i="104" s="1"/>
  <c r="O415" i="104" s="1"/>
  <c r="O416" i="104" s="1"/>
  <c r="O417" i="104" s="1"/>
  <c r="O418" i="104" s="1"/>
  <c r="O419" i="104" s="1"/>
  <c r="O420" i="104" s="1"/>
  <c r="O421" i="104" s="1"/>
  <c r="O422" i="104" s="1"/>
  <c r="O423" i="104" s="1"/>
  <c r="O424" i="104" s="1"/>
  <c r="O425" i="104" s="1"/>
  <c r="O426" i="104" s="1"/>
  <c r="O427" i="104" s="1"/>
  <c r="O428" i="104" s="1"/>
  <c r="O429" i="104" s="1"/>
  <c r="O430" i="104" s="1"/>
  <c r="O431" i="104" s="1"/>
  <c r="O432" i="104" s="1"/>
  <c r="O433" i="104" s="1"/>
  <c r="O434" i="104" s="1"/>
  <c r="O435" i="104" s="1"/>
  <c r="O436" i="104" s="1"/>
  <c r="O437" i="104" s="1"/>
  <c r="O438" i="104" s="1"/>
  <c r="O439" i="104" s="1"/>
  <c r="O440" i="104" s="1"/>
  <c r="O441" i="104" s="1"/>
  <c r="O442" i="104" s="1"/>
  <c r="O443" i="104" s="1"/>
  <c r="O444" i="104" s="1"/>
  <c r="O445" i="104" s="1"/>
  <c r="O446" i="104" s="1"/>
  <c r="O447" i="104" s="1"/>
  <c r="O448" i="104" s="1"/>
  <c r="O449" i="104" s="1"/>
  <c r="O450" i="104" s="1"/>
  <c r="O451" i="104" s="1"/>
  <c r="O452" i="104" s="1"/>
  <c r="O453" i="104" s="1"/>
  <c r="O454" i="104" s="1"/>
  <c r="O455" i="104" s="1"/>
  <c r="O456" i="104" s="1"/>
  <c r="O457" i="104" s="1"/>
  <c r="O458" i="104" s="1"/>
  <c r="O459" i="104" s="1"/>
  <c r="O460" i="104" s="1"/>
  <c r="O461" i="104" s="1"/>
  <c r="O462" i="104" s="1"/>
  <c r="O463" i="104" s="1"/>
  <c r="O464" i="104" s="1"/>
  <c r="O465" i="104" s="1"/>
  <c r="O466" i="104" s="1"/>
  <c r="O467" i="104" s="1"/>
  <c r="O468" i="104" s="1"/>
  <c r="O469" i="104" s="1"/>
  <c r="O470" i="104" s="1"/>
  <c r="O471" i="104" s="1"/>
  <c r="O472" i="104" s="1"/>
  <c r="O473" i="104" s="1"/>
  <c r="O474" i="104" s="1"/>
  <c r="O475" i="104" s="1"/>
  <c r="O476" i="104" s="1"/>
  <c r="O477" i="104" s="1"/>
  <c r="O478" i="104" s="1"/>
  <c r="O479" i="104" s="1"/>
  <c r="O480" i="104" s="1"/>
  <c r="O481" i="104" s="1"/>
  <c r="O482" i="104" s="1"/>
  <c r="O483" i="104" s="1"/>
  <c r="O484" i="104" s="1"/>
  <c r="O485" i="104" s="1"/>
  <c r="O486" i="104" s="1"/>
  <c r="O487" i="104" s="1"/>
  <c r="O488" i="104" s="1"/>
  <c r="O489" i="104" s="1"/>
  <c r="O490" i="104" s="1"/>
  <c r="O491" i="104" s="1"/>
  <c r="O492" i="104" s="1"/>
  <c r="O493" i="104" s="1"/>
  <c r="O494" i="104" s="1"/>
  <c r="O495" i="104" s="1"/>
  <c r="O496" i="104" s="1"/>
  <c r="O497" i="104" s="1"/>
  <c r="O498" i="104" s="1"/>
  <c r="O499" i="104" s="1"/>
  <c r="O500" i="104" s="1"/>
  <c r="O501" i="104" s="1"/>
  <c r="O502" i="104" s="1"/>
  <c r="O503" i="104" s="1"/>
  <c r="O504" i="104" s="1"/>
  <c r="O505" i="104" s="1"/>
  <c r="O506" i="104" s="1"/>
  <c r="O507" i="104" s="1"/>
  <c r="O508" i="104" s="1"/>
  <c r="O509" i="104" s="1"/>
  <c r="O510" i="104" s="1"/>
  <c r="O511" i="104" s="1"/>
  <c r="O512" i="104" s="1"/>
  <c r="O513" i="104" s="1"/>
  <c r="O514" i="104" s="1"/>
  <c r="O515" i="104" s="1"/>
  <c r="O516" i="104" s="1"/>
  <c r="O517" i="104" s="1"/>
  <c r="O518" i="104" s="1"/>
  <c r="O519" i="104" s="1"/>
  <c r="O520" i="104" s="1"/>
  <c r="O521" i="104" s="1"/>
  <c r="O522" i="104" s="1"/>
  <c r="O523" i="104" s="1"/>
  <c r="O524" i="104" s="1"/>
  <c r="O525" i="104" s="1"/>
  <c r="O526" i="104" s="1"/>
  <c r="O527" i="104" s="1"/>
  <c r="O528" i="104" s="1"/>
  <c r="O529" i="104" s="1"/>
  <c r="O530" i="104" s="1"/>
  <c r="O531" i="104" s="1"/>
  <c r="O532" i="104" s="1"/>
  <c r="O533" i="104" s="1"/>
  <c r="O534" i="104" s="1"/>
  <c r="O535" i="104" s="1"/>
  <c r="O536" i="104" s="1"/>
  <c r="O537" i="104" s="1"/>
  <c r="O538" i="104" s="1"/>
  <c r="O539" i="104" s="1"/>
  <c r="O540" i="104" s="1"/>
  <c r="O541" i="104" s="1"/>
  <c r="O542" i="104" s="1"/>
  <c r="O543" i="104" s="1"/>
  <c r="O544" i="104" s="1"/>
  <c r="O545" i="104" s="1"/>
  <c r="O546" i="104" s="1"/>
  <c r="O547" i="104" s="1"/>
  <c r="O548" i="104" s="1"/>
  <c r="O549" i="104" s="1"/>
  <c r="O550" i="104" s="1"/>
  <c r="O551" i="104" s="1"/>
  <c r="O552" i="104" s="1"/>
  <c r="O553" i="104" s="1"/>
  <c r="O554" i="104" s="1"/>
  <c r="O555" i="104" s="1"/>
  <c r="O556" i="104" s="1"/>
  <c r="O557" i="104" s="1"/>
  <c r="O558" i="104" s="1"/>
  <c r="O559" i="104" s="1"/>
  <c r="O560" i="104" s="1"/>
  <c r="O561" i="104" s="1"/>
  <c r="O562" i="104" s="1"/>
  <c r="O563" i="104" s="1"/>
  <c r="O564" i="104" s="1"/>
  <c r="O565" i="104" s="1"/>
  <c r="O566" i="104" s="1"/>
  <c r="O567" i="104" s="1"/>
  <c r="O568" i="104" s="1"/>
  <c r="O569" i="104" s="1"/>
  <c r="O570" i="104" s="1"/>
  <c r="O571" i="104" s="1"/>
  <c r="O572" i="104" s="1"/>
  <c r="O573" i="104" s="1"/>
  <c r="O574" i="104" s="1"/>
  <c r="O575" i="104" s="1"/>
  <c r="O576" i="104" s="1"/>
  <c r="O577" i="104" s="1"/>
  <c r="O578" i="104" s="1"/>
  <c r="O579" i="104" s="1"/>
  <c r="O580" i="104" s="1"/>
  <c r="O581" i="104" s="1"/>
  <c r="O582" i="104" s="1"/>
  <c r="O583" i="104" s="1"/>
  <c r="O584" i="104" s="1"/>
  <c r="O585" i="104" s="1"/>
  <c r="O586" i="104" s="1"/>
  <c r="O587" i="104" s="1"/>
  <c r="O588" i="104" s="1"/>
  <c r="O589" i="104" s="1"/>
  <c r="O590" i="104" s="1"/>
  <c r="O591" i="104" s="1"/>
  <c r="O592" i="104" s="1"/>
  <c r="O593" i="104" s="1"/>
  <c r="O594" i="104" s="1"/>
  <c r="O595" i="104" s="1"/>
  <c r="O596" i="104" s="1"/>
  <c r="O597" i="104" s="1"/>
  <c r="O598" i="104" s="1"/>
  <c r="O599" i="104" s="1"/>
  <c r="O600" i="104" s="1"/>
  <c r="O601" i="104" s="1"/>
  <c r="O602" i="104" s="1"/>
  <c r="O603" i="104" s="1"/>
  <c r="O604" i="104" s="1"/>
  <c r="O605" i="104" s="1"/>
  <c r="O606" i="104" s="1"/>
  <c r="O607" i="104" s="1"/>
  <c r="O608" i="104" s="1"/>
  <c r="O609" i="104" s="1"/>
  <c r="O610" i="104" s="1"/>
  <c r="O611" i="104" s="1"/>
  <c r="O612" i="104" s="1"/>
  <c r="O613" i="104" s="1"/>
  <c r="O614" i="104" s="1"/>
  <c r="O615" i="104" s="1"/>
  <c r="O616" i="104" s="1"/>
  <c r="O617" i="104" s="1"/>
  <c r="O618" i="104" s="1"/>
  <c r="O619" i="104" s="1"/>
  <c r="O620" i="104" s="1"/>
  <c r="O621" i="104" s="1"/>
  <c r="O622" i="104" s="1"/>
  <c r="O623" i="104" s="1"/>
  <c r="O624" i="104" s="1"/>
  <c r="O625" i="104" s="1"/>
  <c r="O626" i="104" s="1"/>
  <c r="O627" i="104" s="1"/>
  <c r="O628" i="104" s="1"/>
  <c r="O629" i="104" s="1"/>
  <c r="O630" i="104" s="1"/>
  <c r="O631" i="104" s="1"/>
  <c r="O632" i="104" s="1"/>
  <c r="O633" i="104" s="1"/>
  <c r="O634" i="104" s="1"/>
  <c r="O635" i="104" s="1"/>
  <c r="O636" i="104" s="1"/>
  <c r="O637" i="104" s="1"/>
  <c r="O638" i="104" s="1"/>
  <c r="O639" i="104" s="1"/>
  <c r="O640" i="104" s="1"/>
  <c r="O641" i="104" s="1"/>
  <c r="O642" i="104" s="1"/>
  <c r="O643" i="104" s="1"/>
  <c r="O644" i="104" s="1"/>
  <c r="O645" i="104" s="1"/>
  <c r="O646" i="104" s="1"/>
  <c r="O647" i="104" s="1"/>
  <c r="O648" i="104" s="1"/>
  <c r="O649" i="104" s="1"/>
  <c r="O650" i="104" s="1"/>
  <c r="O651" i="104" s="1"/>
  <c r="O652" i="104" s="1"/>
  <c r="O653" i="104" s="1"/>
  <c r="O654" i="104" s="1"/>
  <c r="O655" i="104" s="1"/>
  <c r="O656" i="104" s="1"/>
  <c r="O657" i="104" s="1"/>
  <c r="O658" i="104" s="1"/>
  <c r="O659" i="104" s="1"/>
  <c r="O660" i="104" s="1"/>
  <c r="O661" i="104" s="1"/>
  <c r="O662" i="104" s="1"/>
  <c r="O663" i="104" s="1"/>
  <c r="O664" i="104" s="1"/>
  <c r="O665" i="104" s="1"/>
  <c r="O666" i="104" s="1"/>
  <c r="O667" i="104" s="1"/>
  <c r="O668" i="104" s="1"/>
  <c r="O669" i="104" s="1"/>
  <c r="O670" i="104" s="1"/>
  <c r="O671" i="104" s="1"/>
  <c r="O672" i="104" s="1"/>
  <c r="O673" i="104" s="1"/>
  <c r="O674" i="104" s="1"/>
  <c r="O675" i="104" s="1"/>
  <c r="O676" i="104" s="1"/>
  <c r="O677" i="104" s="1"/>
  <c r="O678" i="104" s="1"/>
  <c r="O679" i="104" s="1"/>
  <c r="O680" i="104" s="1"/>
  <c r="O681" i="104" s="1"/>
  <c r="O682" i="104" s="1"/>
  <c r="O683" i="104" s="1"/>
  <c r="O684" i="104" s="1"/>
  <c r="O685" i="104" s="1"/>
  <c r="O686" i="104" s="1"/>
  <c r="O687" i="104" s="1"/>
  <c r="O688" i="104" s="1"/>
  <c r="O689" i="104" s="1"/>
  <c r="O690" i="104" s="1"/>
  <c r="O691" i="104" s="1"/>
  <c r="O692" i="104" s="1"/>
  <c r="O693" i="104" s="1"/>
  <c r="O694" i="104" s="1"/>
  <c r="O695" i="104" s="1"/>
  <c r="O696" i="104" s="1"/>
  <c r="O697" i="104" s="1"/>
  <c r="O698" i="104" s="1"/>
  <c r="O699" i="104" s="1"/>
  <c r="O700" i="104" s="1"/>
  <c r="O701" i="104" s="1"/>
  <c r="O702" i="104" s="1"/>
  <c r="O703" i="104" s="1"/>
  <c r="O704" i="104" s="1"/>
  <c r="O705" i="104" s="1"/>
  <c r="O706" i="104" s="1"/>
  <c r="O707" i="104" s="1"/>
  <c r="O708" i="104" s="1"/>
  <c r="O709" i="104" s="1"/>
  <c r="O710" i="104" s="1"/>
  <c r="O711" i="104" s="1"/>
  <c r="O712" i="104" s="1"/>
  <c r="O713" i="104" s="1"/>
  <c r="O714" i="104" s="1"/>
  <c r="O715" i="104" s="1"/>
  <c r="O716" i="104" s="1"/>
  <c r="O717" i="104" s="1"/>
  <c r="O718" i="104" s="1"/>
  <c r="O719" i="104" s="1"/>
  <c r="O720" i="104" s="1"/>
  <c r="O721" i="104" s="1"/>
  <c r="O722" i="104" s="1"/>
  <c r="O723" i="104" s="1"/>
  <c r="O724" i="104" s="1"/>
  <c r="O725" i="104" s="1"/>
  <c r="O726" i="104" s="1"/>
  <c r="O727" i="104" s="1"/>
  <c r="O728" i="104" s="1"/>
  <c r="O729" i="104" s="1"/>
  <c r="O730" i="104" s="1"/>
  <c r="O731" i="104" s="1"/>
  <c r="O732" i="104" s="1"/>
  <c r="O733" i="104" s="1"/>
  <c r="O734" i="104" s="1"/>
  <c r="O735" i="104" s="1"/>
  <c r="O736" i="104" s="1"/>
  <c r="O737" i="104" s="1"/>
  <c r="O738" i="104" s="1"/>
  <c r="O739" i="104" s="1"/>
  <c r="O740" i="104" s="1"/>
  <c r="O741" i="104" s="1"/>
  <c r="O742" i="104" s="1"/>
  <c r="O743" i="104" s="1"/>
  <c r="O744" i="104" s="1"/>
  <c r="O745" i="104" s="1"/>
  <c r="O746" i="104" s="1"/>
  <c r="O747" i="104" s="1"/>
  <c r="O748" i="104" s="1"/>
  <c r="O749" i="104" s="1"/>
  <c r="O750" i="104" s="1"/>
  <c r="O751" i="104" s="1"/>
  <c r="O752" i="104" s="1"/>
  <c r="O753" i="104" s="1"/>
  <c r="O754" i="104" s="1"/>
  <c r="O755" i="104" s="1"/>
  <c r="O756" i="104" s="1"/>
  <c r="O757" i="104" s="1"/>
  <c r="O758" i="104" s="1"/>
  <c r="O759" i="104" s="1"/>
  <c r="O760" i="104" s="1"/>
  <c r="O761" i="104" s="1"/>
  <c r="O762" i="104" s="1"/>
  <c r="O763" i="104" s="1"/>
  <c r="O764" i="104" s="1"/>
  <c r="O765" i="104" s="1"/>
  <c r="O766" i="104" s="1"/>
  <c r="O767" i="104" s="1"/>
  <c r="O768" i="104" s="1"/>
  <c r="O769" i="104" s="1"/>
  <c r="O770" i="104" s="1"/>
  <c r="O771" i="104" s="1"/>
  <c r="O772" i="104" s="1"/>
  <c r="O773" i="104" s="1"/>
  <c r="O774" i="104" s="1"/>
  <c r="O775" i="104" s="1"/>
  <c r="O776" i="104" s="1"/>
  <c r="O777" i="104" s="1"/>
  <c r="O778" i="104" s="1"/>
  <c r="O779" i="104" s="1"/>
  <c r="O780" i="104" s="1"/>
  <c r="O781" i="104" s="1"/>
  <c r="O782" i="104" s="1"/>
  <c r="O783" i="104" s="1"/>
  <c r="O784" i="104" s="1"/>
  <c r="O785" i="104" s="1"/>
  <c r="O786" i="104" s="1"/>
  <c r="O787" i="104" s="1"/>
  <c r="O788" i="104" s="1"/>
  <c r="O789" i="104" s="1"/>
  <c r="O790" i="104" s="1"/>
  <c r="O791" i="104" s="1"/>
  <c r="O792" i="104" s="1"/>
  <c r="O793" i="104" s="1"/>
  <c r="O794" i="104" s="1"/>
  <c r="O795" i="104" s="1"/>
  <c r="O796" i="104" s="1"/>
  <c r="O797" i="104" s="1"/>
  <c r="O798" i="104" s="1"/>
  <c r="O799" i="104" s="1"/>
  <c r="O800" i="104" s="1"/>
  <c r="O801" i="104" s="1"/>
  <c r="O802" i="104" s="1"/>
  <c r="O803" i="104" s="1"/>
  <c r="O804" i="104" s="1"/>
  <c r="O805" i="104" s="1"/>
  <c r="O806" i="104" s="1"/>
  <c r="O807" i="104" s="1"/>
  <c r="O808" i="104" s="1"/>
  <c r="O809" i="104" s="1"/>
  <c r="O810" i="104" s="1"/>
  <c r="O811" i="104" s="1"/>
  <c r="O812" i="104" s="1"/>
  <c r="O813" i="104" s="1"/>
  <c r="O814" i="104" s="1"/>
  <c r="O815" i="104" s="1"/>
  <c r="O816" i="104" s="1"/>
  <c r="O817" i="104" s="1"/>
  <c r="O818" i="104" s="1"/>
  <c r="O819" i="104" s="1"/>
  <c r="O820" i="104" s="1"/>
  <c r="O821" i="104" s="1"/>
  <c r="O822" i="104" s="1"/>
  <c r="O823" i="104" s="1"/>
  <c r="O824" i="104" s="1"/>
  <c r="O825" i="104" s="1"/>
  <c r="O826" i="104" s="1"/>
  <c r="O827" i="104" s="1"/>
  <c r="O828" i="104" s="1"/>
  <c r="O829" i="104" s="1"/>
  <c r="O830" i="104" s="1"/>
  <c r="O831" i="104" s="1"/>
  <c r="O832" i="104" s="1"/>
  <c r="O833" i="104" s="1"/>
  <c r="O834" i="104" s="1"/>
  <c r="O835" i="104" s="1"/>
  <c r="O836" i="104" s="1"/>
  <c r="O837" i="104" s="1"/>
  <c r="O838" i="104" s="1"/>
  <c r="O839" i="104" s="1"/>
  <c r="O840" i="104" s="1"/>
  <c r="O841" i="104" s="1"/>
  <c r="O842" i="104" s="1"/>
  <c r="O843" i="104" s="1"/>
  <c r="O844" i="104" s="1"/>
  <c r="O845" i="104" s="1"/>
  <c r="O846" i="104" s="1"/>
  <c r="O847" i="104" s="1"/>
  <c r="O848" i="104" s="1"/>
  <c r="O849" i="104" s="1"/>
  <c r="O850" i="104" s="1"/>
  <c r="O851" i="104" s="1"/>
  <c r="O852" i="104" s="1"/>
  <c r="O853" i="104" s="1"/>
  <c r="O854" i="104" s="1"/>
  <c r="O855" i="104" s="1"/>
  <c r="O856" i="104" s="1"/>
  <c r="O857" i="104" s="1"/>
  <c r="O858" i="104" s="1"/>
  <c r="O859" i="104" s="1"/>
  <c r="O860" i="104" s="1"/>
  <c r="O861" i="104" s="1"/>
  <c r="O862" i="104" s="1"/>
  <c r="O863" i="104" s="1"/>
  <c r="O864" i="104" s="1"/>
  <c r="O865" i="104" s="1"/>
  <c r="O866" i="104" s="1"/>
  <c r="O867" i="104" s="1"/>
  <c r="O868" i="104" s="1"/>
  <c r="O869" i="104" s="1"/>
  <c r="O870" i="104" s="1"/>
  <c r="O871" i="104" s="1"/>
  <c r="O872" i="104" s="1"/>
  <c r="O873" i="104" s="1"/>
  <c r="O874" i="104" s="1"/>
  <c r="O875" i="104" s="1"/>
  <c r="O876" i="104" s="1"/>
  <c r="O877" i="104" s="1"/>
  <c r="O878" i="104" s="1"/>
  <c r="O879" i="104" s="1"/>
  <c r="O880" i="104" s="1"/>
  <c r="O881" i="104" s="1"/>
  <c r="O882" i="104" s="1"/>
  <c r="O883" i="104" s="1"/>
  <c r="O884" i="104" s="1"/>
  <c r="O885" i="104" s="1"/>
  <c r="O886" i="104" s="1"/>
  <c r="O887" i="104" s="1"/>
  <c r="O888" i="104" s="1"/>
  <c r="O889" i="104" s="1"/>
  <c r="O890" i="104" s="1"/>
  <c r="O891" i="104" s="1"/>
  <c r="O892" i="104" s="1"/>
  <c r="O893" i="104" s="1"/>
  <c r="O894" i="104" s="1"/>
  <c r="O895" i="104" s="1"/>
  <c r="O896" i="104" s="1"/>
  <c r="O897" i="104" s="1"/>
  <c r="O898" i="104" s="1"/>
  <c r="O899" i="104" s="1"/>
  <c r="O900" i="104" s="1"/>
  <c r="O901" i="104" s="1"/>
  <c r="O902" i="104" s="1"/>
  <c r="O903" i="104" s="1"/>
  <c r="O904" i="104" s="1"/>
  <c r="O905" i="104" s="1"/>
  <c r="O906" i="104" s="1"/>
  <c r="O907" i="104" s="1"/>
  <c r="O908" i="104" s="1"/>
  <c r="O909" i="104" s="1"/>
  <c r="O910" i="104" s="1"/>
  <c r="O911" i="104" s="1"/>
  <c r="O912" i="104" s="1"/>
  <c r="O913" i="104" s="1"/>
  <c r="O914" i="104" s="1"/>
  <c r="O915" i="104" s="1"/>
  <c r="O916" i="104" s="1"/>
  <c r="O917" i="104" s="1"/>
  <c r="O918" i="104" s="1"/>
  <c r="O919" i="104" s="1"/>
  <c r="O920" i="104" s="1"/>
  <c r="O921" i="104" s="1"/>
  <c r="O922" i="104" s="1"/>
  <c r="O923" i="104" s="1"/>
  <c r="O924" i="104" s="1"/>
  <c r="O925" i="104" s="1"/>
  <c r="O926" i="104" s="1"/>
  <c r="O927" i="104" s="1"/>
  <c r="O928" i="104" s="1"/>
  <c r="O929" i="104" s="1"/>
  <c r="O930" i="104" s="1"/>
  <c r="O931" i="104" s="1"/>
  <c r="O932" i="104" s="1"/>
  <c r="O933" i="104" s="1"/>
  <c r="O934" i="104" s="1"/>
  <c r="O935" i="104" s="1"/>
  <c r="O936" i="104" s="1"/>
  <c r="O937" i="104" s="1"/>
  <c r="O938" i="104" s="1"/>
  <c r="O939" i="104" s="1"/>
  <c r="O940" i="104" s="1"/>
  <c r="O941" i="104" s="1"/>
  <c r="O942" i="104" s="1"/>
  <c r="O943" i="104" s="1"/>
  <c r="O944" i="104" s="1"/>
  <c r="O945" i="104" s="1"/>
  <c r="O946" i="104" s="1"/>
  <c r="O947" i="104" s="1"/>
  <c r="O948" i="104" s="1"/>
  <c r="O949" i="104" s="1"/>
  <c r="O950" i="104" s="1"/>
  <c r="O951" i="104" s="1"/>
  <c r="O952" i="104" s="1"/>
  <c r="O953" i="104" s="1"/>
  <c r="O954" i="104" s="1"/>
  <c r="O955" i="104" s="1"/>
  <c r="O956" i="104" s="1"/>
  <c r="O957" i="104" s="1"/>
  <c r="O958" i="104" s="1"/>
  <c r="O959" i="104" s="1"/>
  <c r="O960" i="104" s="1"/>
  <c r="O961" i="104" s="1"/>
  <c r="O962" i="104" s="1"/>
  <c r="O963" i="104" s="1"/>
  <c r="O964" i="104" s="1"/>
  <c r="O965" i="104" s="1"/>
  <c r="O966" i="104" s="1"/>
  <c r="O967" i="104" s="1"/>
  <c r="O968" i="104" s="1"/>
  <c r="O969" i="104" s="1"/>
  <c r="O970" i="104" s="1"/>
  <c r="O971" i="104" s="1"/>
  <c r="O972" i="104" s="1"/>
  <c r="O973" i="104" s="1"/>
  <c r="O974" i="104" s="1"/>
  <c r="O975" i="104" s="1"/>
  <c r="O976" i="104" s="1"/>
  <c r="O977" i="104" s="1"/>
  <c r="O978" i="104" s="1"/>
  <c r="O979" i="104" s="1"/>
  <c r="O980" i="104" s="1"/>
  <c r="O981" i="104" s="1"/>
  <c r="O982" i="104" s="1"/>
  <c r="O983" i="104" s="1"/>
  <c r="O984" i="104" s="1"/>
  <c r="O985" i="104" s="1"/>
  <c r="O986" i="104" s="1"/>
  <c r="O987" i="104" s="1"/>
  <c r="O988" i="104" s="1"/>
  <c r="O989" i="104" s="1"/>
  <c r="O990" i="104" s="1"/>
  <c r="O991" i="104" s="1"/>
  <c r="O992" i="104" s="1"/>
  <c r="O993" i="104" s="1"/>
  <c r="O994" i="104" s="1"/>
  <c r="O995" i="104" s="1"/>
  <c r="O996" i="104" s="1"/>
  <c r="O997" i="104" s="1"/>
  <c r="O998" i="104" s="1"/>
  <c r="O999" i="104" s="1"/>
  <c r="O1000" i="104" s="1"/>
  <c r="O1001" i="104" s="1"/>
  <c r="O1002" i="104" s="1"/>
  <c r="O1003" i="104" s="1"/>
  <c r="O1004" i="104" s="1"/>
  <c r="O1005" i="104" s="1"/>
  <c r="O1006" i="104" s="1"/>
  <c r="O1007" i="104" s="1"/>
  <c r="O1008" i="104" s="1"/>
  <c r="O1009" i="104" s="1"/>
  <c r="O1010" i="104" s="1"/>
  <c r="O1011" i="104" s="1"/>
  <c r="O1012" i="104" s="1"/>
  <c r="O1013" i="104" s="1"/>
  <c r="O1014" i="104" s="1"/>
  <c r="O1015" i="104" s="1"/>
  <c r="O1016" i="104" s="1"/>
  <c r="N166" i="93"/>
  <c r="N165" i="93"/>
  <c r="N164" i="93"/>
  <c r="N163" i="93"/>
  <c r="N162" i="93"/>
  <c r="N161" i="93"/>
  <c r="N160" i="93"/>
  <c r="N159" i="93"/>
  <c r="N157" i="93"/>
  <c r="N156" i="93"/>
  <c r="N155" i="93"/>
  <c r="N154" i="93"/>
  <c r="N153" i="93"/>
  <c r="N152" i="93"/>
  <c r="N151" i="93"/>
  <c r="N145" i="93"/>
  <c r="N144" i="93"/>
  <c r="N143" i="93"/>
  <c r="N142" i="93"/>
  <c r="N141" i="93"/>
  <c r="N140" i="93"/>
  <c r="N139" i="93"/>
  <c r="N138" i="93"/>
  <c r="N137" i="93"/>
  <c r="N133" i="93"/>
  <c r="N132" i="93"/>
  <c r="N131" i="93"/>
  <c r="N130" i="93"/>
  <c r="N129" i="93"/>
  <c r="N128" i="93"/>
  <c r="N127" i="93"/>
  <c r="N126" i="93"/>
  <c r="N125" i="93"/>
  <c r="N124" i="93"/>
  <c r="N123" i="93"/>
  <c r="N122" i="93"/>
  <c r="N118" i="93"/>
  <c r="N117" i="93"/>
  <c r="N116" i="93"/>
  <c r="N115" i="93"/>
  <c r="N114" i="93"/>
  <c r="N106" i="93"/>
  <c r="N105" i="93"/>
  <c r="N104" i="93"/>
  <c r="N103" i="93"/>
  <c r="N102" i="93"/>
  <c r="N101" i="93"/>
  <c r="N100" i="93"/>
  <c r="N99" i="93"/>
  <c r="N98" i="93"/>
  <c r="N97" i="93"/>
  <c r="N96" i="93"/>
  <c r="N95" i="93"/>
  <c r="N89" i="93"/>
  <c r="N88" i="93"/>
  <c r="N87" i="93"/>
  <c r="N86" i="93"/>
  <c r="N81" i="93"/>
  <c r="N80" i="93"/>
  <c r="N79" i="93"/>
  <c r="N82" i="93" s="1"/>
  <c r="N78" i="93"/>
  <c r="N72" i="93"/>
  <c r="N71" i="93" s="1"/>
  <c r="N70" i="93"/>
  <c r="N69" i="93" s="1"/>
  <c r="N67" i="93"/>
  <c r="N66" i="93"/>
  <c r="N65" i="93"/>
  <c r="N63" i="93"/>
  <c r="N62" i="93"/>
  <c r="N61" i="93"/>
  <c r="N60" i="93" s="1"/>
  <c r="N59" i="93"/>
  <c r="N58" i="93"/>
  <c r="N57" i="93"/>
  <c r="N56" i="93"/>
  <c r="N55" i="93"/>
  <c r="N54" i="93"/>
  <c r="N51" i="93"/>
  <c r="N50" i="93"/>
  <c r="N48" i="93"/>
  <c r="N47" i="93"/>
  <c r="N46" i="93"/>
  <c r="N45" i="93"/>
  <c r="N44" i="93"/>
  <c r="N43" i="93"/>
  <c r="N42" i="93"/>
  <c r="N41" i="93"/>
  <c r="N40" i="93"/>
  <c r="N39" i="93"/>
  <c r="N38" i="93"/>
  <c r="N37" i="93"/>
  <c r="N36" i="93"/>
  <c r="N35" i="93"/>
  <c r="N34" i="93"/>
  <c r="N33" i="93"/>
  <c r="N32" i="93"/>
  <c r="N31" i="93"/>
  <c r="N30" i="93"/>
  <c r="N28" i="93"/>
  <c r="N27" i="93"/>
  <c r="N26" i="93"/>
  <c r="N25" i="93"/>
  <c r="N24" i="93"/>
  <c r="N23" i="93"/>
  <c r="N22" i="93"/>
  <c r="N20" i="93"/>
  <c r="N19" i="93"/>
  <c r="N18" i="93"/>
  <c r="N6" i="93"/>
  <c r="N7" i="93"/>
  <c r="N8" i="93"/>
  <c r="N9" i="93"/>
  <c r="N10" i="93"/>
  <c r="N11" i="93"/>
  <c r="N12" i="93"/>
  <c r="N13" i="93"/>
  <c r="N64" i="93" l="1"/>
  <c r="C64" i="89"/>
  <c r="P169" i="93"/>
  <c r="P169" i="92"/>
  <c r="P169" i="90"/>
  <c r="P169" i="91"/>
  <c r="P169" i="89"/>
  <c r="P171" i="89" s="1"/>
  <c r="P170" i="90" s="1"/>
  <c r="J91" i="92"/>
  <c r="J167" i="92"/>
  <c r="J74" i="93"/>
  <c r="J147" i="91"/>
  <c r="J73" i="91"/>
  <c r="J74" i="91" s="1"/>
  <c r="J147" i="92"/>
  <c r="J73" i="92"/>
  <c r="J74" i="92" s="1"/>
  <c r="J91" i="90"/>
  <c r="J73" i="90"/>
  <c r="J74" i="90" s="1"/>
  <c r="J167" i="90"/>
  <c r="J147" i="90"/>
  <c r="Y68" i="85"/>
  <c r="Y68" i="92"/>
  <c r="Y68" i="90"/>
  <c r="Y68" i="89"/>
  <c r="Y68" i="31"/>
  <c r="Z68" i="31" s="1"/>
  <c r="Y68" i="91"/>
  <c r="Y68" i="86"/>
  <c r="Y68" i="83"/>
  <c r="Y68" i="87"/>
  <c r="Y68" i="93"/>
  <c r="C64" i="93"/>
  <c r="C64" i="92"/>
  <c r="N17" i="92"/>
  <c r="N158" i="92"/>
  <c r="C64" i="91"/>
  <c r="N60" i="91"/>
  <c r="N29" i="91"/>
  <c r="N82" i="91"/>
  <c r="N158" i="91"/>
  <c r="N90" i="91"/>
  <c r="N17" i="91"/>
  <c r="N21" i="91"/>
  <c r="C64" i="90"/>
  <c r="N90" i="90"/>
  <c r="Y111" i="90"/>
  <c r="N60" i="90"/>
  <c r="N17" i="90"/>
  <c r="M64" i="89"/>
  <c r="N82" i="89"/>
  <c r="N17" i="89"/>
  <c r="N60" i="89"/>
  <c r="Y68" i="88"/>
  <c r="N82" i="88"/>
  <c r="N91" i="88" s="1"/>
  <c r="N17" i="87"/>
  <c r="N60" i="87"/>
  <c r="N49" i="86"/>
  <c r="N82" i="86"/>
  <c r="Y68" i="84"/>
  <c r="N82" i="85"/>
  <c r="N82" i="83"/>
  <c r="N14" i="31"/>
  <c r="N21" i="31"/>
  <c r="N90" i="93"/>
  <c r="Y52" i="90"/>
  <c r="Y112" i="91"/>
  <c r="Y52" i="85"/>
  <c r="Y54" i="90"/>
  <c r="Y52" i="92"/>
  <c r="Y52" i="83"/>
  <c r="Y53" i="31"/>
  <c r="Z53" i="31" s="1"/>
  <c r="Y53" i="90"/>
  <c r="Y54" i="31"/>
  <c r="Z54" i="31" s="1"/>
  <c r="Y53" i="85"/>
  <c r="Y52" i="89"/>
  <c r="Y55" i="90"/>
  <c r="Y53" i="92"/>
  <c r="Y133" i="89"/>
  <c r="Y52" i="31"/>
  <c r="Z52" i="31" s="1"/>
  <c r="Y54" i="85"/>
  <c r="Y52" i="87"/>
  <c r="Y53" i="89"/>
  <c r="Y106" i="91"/>
  <c r="Y52" i="84"/>
  <c r="Y53" i="87"/>
  <c r="Y54" i="89"/>
  <c r="Y52" i="91"/>
  <c r="Y134" i="91"/>
  <c r="Y53" i="91"/>
  <c r="Y52" i="86"/>
  <c r="Y55" i="89"/>
  <c r="Y54" i="91"/>
  <c r="Y52" i="93"/>
  <c r="Y53" i="93"/>
  <c r="Y53" i="83"/>
  <c r="Y53" i="86"/>
  <c r="Y134" i="89"/>
  <c r="C21" i="91"/>
  <c r="C49" i="91"/>
  <c r="C14" i="91"/>
  <c r="C82" i="91"/>
  <c r="C158" i="91"/>
  <c r="C60" i="91"/>
  <c r="C90" i="91"/>
  <c r="C119" i="91"/>
  <c r="C146" i="91"/>
  <c r="C150" i="91"/>
  <c r="C29" i="91"/>
  <c r="C17" i="91"/>
  <c r="C21" i="89"/>
  <c r="C158" i="89"/>
  <c r="C150" i="89"/>
  <c r="C119" i="89"/>
  <c r="C146" i="89"/>
  <c r="Y135" i="89"/>
  <c r="Y136" i="89"/>
  <c r="Y54" i="88"/>
  <c r="Y52" i="88"/>
  <c r="Y53" i="88"/>
  <c r="Y108" i="93"/>
  <c r="Y109" i="93"/>
  <c r="Y134" i="93"/>
  <c r="Y110" i="93"/>
  <c r="Y135" i="93"/>
  <c r="Y136" i="93"/>
  <c r="Y107" i="93"/>
  <c r="N14" i="92"/>
  <c r="N21" i="92"/>
  <c r="N49" i="92"/>
  <c r="Y135" i="92"/>
  <c r="Y109" i="92"/>
  <c r="N150" i="92"/>
  <c r="N167" i="92" s="1"/>
  <c r="Y136" i="92"/>
  <c r="Y110" i="92"/>
  <c r="N29" i="92"/>
  <c r="N82" i="92"/>
  <c r="N91" i="92" s="1"/>
  <c r="N119" i="92"/>
  <c r="Y137" i="92"/>
  <c r="Y111" i="92"/>
  <c r="Y138" i="92"/>
  <c r="Y112" i="92"/>
  <c r="Y106" i="92"/>
  <c r="Y139" i="92"/>
  <c r="Y113" i="92"/>
  <c r="Y107" i="92"/>
  <c r="Y140" i="92"/>
  <c r="Y134" i="92"/>
  <c r="Y108" i="92"/>
  <c r="Y113" i="91"/>
  <c r="Y107" i="91"/>
  <c r="Y135" i="91"/>
  <c r="N14" i="91"/>
  <c r="Y114" i="91"/>
  <c r="Y108" i="91"/>
  <c r="Y136" i="91"/>
  <c r="N49" i="91"/>
  <c r="N91" i="91"/>
  <c r="Y109" i="91"/>
  <c r="Y137" i="91"/>
  <c r="N146" i="91"/>
  <c r="Y110" i="91"/>
  <c r="Y138" i="91"/>
  <c r="Y111" i="91"/>
  <c r="Y139" i="91"/>
  <c r="N29" i="90"/>
  <c r="N82" i="90"/>
  <c r="N91" i="90" s="1"/>
  <c r="Y137" i="90"/>
  <c r="Y110" i="90"/>
  <c r="N21" i="90"/>
  <c r="N158" i="90"/>
  <c r="Y112" i="90"/>
  <c r="Y134" i="90"/>
  <c r="Y107" i="90"/>
  <c r="N14" i="90"/>
  <c r="N119" i="90"/>
  <c r="N49" i="90"/>
  <c r="Y135" i="90"/>
  <c r="Y108" i="90"/>
  <c r="N150" i="90"/>
  <c r="Y136" i="90"/>
  <c r="Y109" i="90"/>
  <c r="N29" i="89"/>
  <c r="N150" i="89"/>
  <c r="Y107" i="89"/>
  <c r="Y108" i="89"/>
  <c r="Y109" i="89"/>
  <c r="Y110" i="89"/>
  <c r="Y137" i="89"/>
  <c r="N21" i="89"/>
  <c r="N90" i="89"/>
  <c r="N91" i="89" s="1"/>
  <c r="N146" i="89"/>
  <c r="N49" i="89"/>
  <c r="N14" i="89"/>
  <c r="N14" i="88"/>
  <c r="N60" i="88"/>
  <c r="N146" i="88"/>
  <c r="N21" i="88"/>
  <c r="N29" i="88"/>
  <c r="N158" i="88"/>
  <c r="N49" i="88"/>
  <c r="N119" i="88"/>
  <c r="N150" i="88"/>
  <c r="N167" i="88" s="1"/>
  <c r="N14" i="87"/>
  <c r="N21" i="87"/>
  <c r="N90" i="87"/>
  <c r="Y109" i="87"/>
  <c r="Y134" i="87"/>
  <c r="N146" i="87"/>
  <c r="N49" i="87"/>
  <c r="Y135" i="87"/>
  <c r="N158" i="87"/>
  <c r="N167" i="87" s="1"/>
  <c r="Y136" i="87"/>
  <c r="Y137" i="87"/>
  <c r="N29" i="87"/>
  <c r="N82" i="87"/>
  <c r="Y107" i="87"/>
  <c r="N150" i="87"/>
  <c r="Y108" i="87"/>
  <c r="N90" i="86"/>
  <c r="N91" i="86" s="1"/>
  <c r="N146" i="86"/>
  <c r="Y136" i="86"/>
  <c r="Y107" i="86"/>
  <c r="N158" i="86"/>
  <c r="Y108" i="86"/>
  <c r="Y109" i="86"/>
  <c r="N29" i="86"/>
  <c r="N73" i="86"/>
  <c r="N74" i="86" s="1"/>
  <c r="Y134" i="86"/>
  <c r="N150" i="86"/>
  <c r="N14" i="86"/>
  <c r="N21" i="86"/>
  <c r="N60" i="86"/>
  <c r="Y135" i="86"/>
  <c r="N49" i="31"/>
  <c r="N17" i="83"/>
  <c r="Y139" i="31"/>
  <c r="Z139" i="31" s="1"/>
  <c r="Y133" i="31"/>
  <c r="Z133" i="31" s="1"/>
  <c r="Y109" i="31"/>
  <c r="Z109" i="31" s="1"/>
  <c r="N60" i="83"/>
  <c r="Y134" i="31"/>
  <c r="Z134" i="31" s="1"/>
  <c r="Y110" i="31"/>
  <c r="Z110" i="31" s="1"/>
  <c r="N119" i="31"/>
  <c r="N147" i="31" s="1"/>
  <c r="Y135" i="31"/>
  <c r="Z135" i="31" s="1"/>
  <c r="Y111" i="31"/>
  <c r="Z111" i="31" s="1"/>
  <c r="N90" i="83"/>
  <c r="N91" i="83" s="1"/>
  <c r="N29" i="31"/>
  <c r="N146" i="31"/>
  <c r="N158" i="31"/>
  <c r="Y136" i="31"/>
  <c r="Z136" i="31" s="1"/>
  <c r="Y112" i="31"/>
  <c r="Z112" i="31" s="1"/>
  <c r="Y106" i="31"/>
  <c r="Z106" i="31" s="1"/>
  <c r="N17" i="31"/>
  <c r="Y137" i="31"/>
  <c r="Z137" i="31" s="1"/>
  <c r="Y113" i="31"/>
  <c r="Z113" i="31" s="1"/>
  <c r="Y107" i="31"/>
  <c r="Z107" i="31" s="1"/>
  <c r="N91" i="31"/>
  <c r="N60" i="31"/>
  <c r="Y138" i="31"/>
  <c r="Z138" i="31" s="1"/>
  <c r="Y114" i="31"/>
  <c r="Z114" i="31" s="1"/>
  <c r="Y108" i="31"/>
  <c r="Z108" i="31" s="1"/>
  <c r="N146" i="92"/>
  <c r="N147" i="92" s="1"/>
  <c r="N119" i="91"/>
  <c r="N147" i="91" s="1"/>
  <c r="Y138" i="88"/>
  <c r="N146" i="90"/>
  <c r="Y134" i="88"/>
  <c r="Y136" i="88"/>
  <c r="Y108" i="88"/>
  <c r="Y135" i="88"/>
  <c r="N119" i="89"/>
  <c r="Y110" i="88"/>
  <c r="Y137" i="88"/>
  <c r="Y112" i="88"/>
  <c r="Y106" i="88"/>
  <c r="Y107" i="88"/>
  <c r="Y109" i="88"/>
  <c r="Y111" i="88"/>
  <c r="N119" i="87"/>
  <c r="N29" i="84"/>
  <c r="N82" i="84"/>
  <c r="N146" i="84"/>
  <c r="Y109" i="84"/>
  <c r="Y141" i="84"/>
  <c r="Y135" i="84"/>
  <c r="N17" i="85"/>
  <c r="N150" i="85"/>
  <c r="N17" i="84"/>
  <c r="N150" i="84"/>
  <c r="Y110" i="84"/>
  <c r="Y142" i="84"/>
  <c r="Y136" i="84"/>
  <c r="Y140" i="85"/>
  <c r="N29" i="85"/>
  <c r="N14" i="85"/>
  <c r="N21" i="85"/>
  <c r="N90" i="85"/>
  <c r="N60" i="84"/>
  <c r="N90" i="84"/>
  <c r="Y111" i="84"/>
  <c r="Y143" i="84"/>
  <c r="Y137" i="84"/>
  <c r="Y112" i="84"/>
  <c r="Y106" i="84"/>
  <c r="Y138" i="84"/>
  <c r="N14" i="84"/>
  <c r="N21" i="84"/>
  <c r="N119" i="84"/>
  <c r="Y113" i="84"/>
  <c r="Y107" i="84"/>
  <c r="Y139" i="84"/>
  <c r="N49" i="84"/>
  <c r="N158" i="84"/>
  <c r="Y108" i="84"/>
  <c r="Y140" i="84"/>
  <c r="Y134" i="84"/>
  <c r="N146" i="85"/>
  <c r="Y109" i="85"/>
  <c r="Y139" i="85"/>
  <c r="Y133" i="85"/>
  <c r="Y134" i="85"/>
  <c r="Y111" i="85"/>
  <c r="Y141" i="85"/>
  <c r="Y135" i="85"/>
  <c r="Y110" i="85"/>
  <c r="Y112" i="85"/>
  <c r="Y106" i="85"/>
  <c r="Y136" i="85"/>
  <c r="N49" i="85"/>
  <c r="N119" i="85"/>
  <c r="Y113" i="85"/>
  <c r="Y107" i="85"/>
  <c r="Y137" i="85"/>
  <c r="Y108" i="85"/>
  <c r="Y138" i="85"/>
  <c r="Y132" i="85"/>
  <c r="N158" i="85"/>
  <c r="N49" i="83"/>
  <c r="Y138" i="83"/>
  <c r="N150" i="83"/>
  <c r="Y112" i="83"/>
  <c r="Y106" i="83"/>
  <c r="Y139" i="83"/>
  <c r="Y133" i="83"/>
  <c r="Y113" i="83"/>
  <c r="Y107" i="83"/>
  <c r="Y140" i="83"/>
  <c r="Y134" i="83"/>
  <c r="Y111" i="83"/>
  <c r="Y105" i="83"/>
  <c r="N119" i="83"/>
  <c r="N146" i="83"/>
  <c r="Y114" i="83"/>
  <c r="Y108" i="83"/>
  <c r="Y141" i="83"/>
  <c r="Y135" i="83"/>
  <c r="N21" i="83"/>
  <c r="Y115" i="83"/>
  <c r="Y109" i="83"/>
  <c r="Y142" i="83"/>
  <c r="Y136" i="83"/>
  <c r="N14" i="83"/>
  <c r="N29" i="83"/>
  <c r="N158" i="83"/>
  <c r="Y116" i="83"/>
  <c r="Y110" i="83"/>
  <c r="Y143" i="83"/>
  <c r="Y137" i="83"/>
  <c r="N119" i="86"/>
  <c r="N167" i="31"/>
  <c r="N167" i="86"/>
  <c r="N167" i="89"/>
  <c r="N167" i="90"/>
  <c r="N73" i="91"/>
  <c r="N74" i="91" s="1"/>
  <c r="N167" i="91"/>
  <c r="N14" i="93"/>
  <c r="N119" i="93"/>
  <c r="N146" i="93"/>
  <c r="N150" i="93"/>
  <c r="N29" i="93"/>
  <c r="N21" i="93"/>
  <c r="N49" i="93"/>
  <c r="N91" i="93"/>
  <c r="N17" i="93"/>
  <c r="N158" i="93"/>
  <c r="P171" i="90" l="1"/>
  <c r="P170" i="91" s="1"/>
  <c r="P171" i="91" s="1"/>
  <c r="P170" i="92" s="1"/>
  <c r="P171" i="92" s="1"/>
  <c r="P170" i="93" s="1"/>
  <c r="P171" i="93" s="1"/>
  <c r="Z68" i="83"/>
  <c r="Z68" i="84" s="1"/>
  <c r="N73" i="92"/>
  <c r="N74" i="92" s="1"/>
  <c r="N147" i="90"/>
  <c r="N147" i="89"/>
  <c r="N147" i="88"/>
  <c r="N73" i="88"/>
  <c r="N74" i="88" s="1"/>
  <c r="N73" i="87"/>
  <c r="N74" i="87" s="1"/>
  <c r="N147" i="87"/>
  <c r="N91" i="87"/>
  <c r="N147" i="86"/>
  <c r="N91" i="85"/>
  <c r="N167" i="93"/>
  <c r="Z53" i="83"/>
  <c r="Z52" i="83"/>
  <c r="Z52" i="84" s="1"/>
  <c r="Z52" i="85" s="1"/>
  <c r="Z52" i="86" s="1"/>
  <c r="Z52" i="87" s="1"/>
  <c r="Z52" i="88" s="1"/>
  <c r="Z52" i="89" s="1"/>
  <c r="Z52" i="90" s="1"/>
  <c r="Z52" i="91" s="1"/>
  <c r="Z52" i="92" s="1"/>
  <c r="Z52" i="93" s="1"/>
  <c r="C167" i="91"/>
  <c r="C147" i="91"/>
  <c r="C73" i="91"/>
  <c r="C74" i="91" s="1"/>
  <c r="C91" i="91"/>
  <c r="C167" i="89"/>
  <c r="Z110" i="83"/>
  <c r="Z110" i="84" s="1"/>
  <c r="Z110" i="85" s="1"/>
  <c r="Z133" i="83"/>
  <c r="Z137" i="83"/>
  <c r="Z137" i="84" s="1"/>
  <c r="Z137" i="85" s="1"/>
  <c r="Z109" i="83"/>
  <c r="Z109" i="84" s="1"/>
  <c r="Z109" i="85" s="1"/>
  <c r="Z109" i="86" s="1"/>
  <c r="Z109" i="87" s="1"/>
  <c r="Z109" i="88" s="1"/>
  <c r="Z109" i="89" s="1"/>
  <c r="Z109" i="90" s="1"/>
  <c r="Z109" i="91" s="1"/>
  <c r="Z109" i="92" s="1"/>
  <c r="Z109" i="93" s="1"/>
  <c r="Z136" i="83"/>
  <c r="Z136" i="84" s="1"/>
  <c r="Z136" i="85" s="1"/>
  <c r="Z136" i="86" s="1"/>
  <c r="Z136" i="87" s="1"/>
  <c r="Z136" i="88" s="1"/>
  <c r="Z136" i="89" s="1"/>
  <c r="Z136" i="90" s="1"/>
  <c r="Z136" i="91" s="1"/>
  <c r="Z136" i="92" s="1"/>
  <c r="Z139" i="83"/>
  <c r="Z139" i="84" s="1"/>
  <c r="Z139" i="85" s="1"/>
  <c r="Z108" i="83"/>
  <c r="Z108" i="84" s="1"/>
  <c r="Z108" i="85" s="1"/>
  <c r="Z108" i="86" s="1"/>
  <c r="Z108" i="87" s="1"/>
  <c r="Z108" i="88" s="1"/>
  <c r="Z108" i="89" s="1"/>
  <c r="Z108" i="90" s="1"/>
  <c r="Z108" i="91" s="1"/>
  <c r="Z108" i="92" s="1"/>
  <c r="Z108" i="93" s="1"/>
  <c r="Z106" i="83"/>
  <c r="Z106" i="84" s="1"/>
  <c r="Z106" i="85" s="1"/>
  <c r="Z112" i="83"/>
  <c r="Z112" i="84" s="1"/>
  <c r="Z112" i="85" s="1"/>
  <c r="Z114" i="83"/>
  <c r="Z134" i="83"/>
  <c r="Z134" i="84" s="1"/>
  <c r="Z134" i="85" s="1"/>
  <c r="Z134" i="86" s="1"/>
  <c r="Z134" i="87" s="1"/>
  <c r="Z134" i="88" s="1"/>
  <c r="Z134" i="89" s="1"/>
  <c r="Z134" i="90" s="1"/>
  <c r="Z134" i="91" s="1"/>
  <c r="Z134" i="92" s="1"/>
  <c r="Z134" i="93" s="1"/>
  <c r="Z113" i="83"/>
  <c r="Z113" i="84" s="1"/>
  <c r="Z113" i="85" s="1"/>
  <c r="N73" i="90"/>
  <c r="N74" i="90" s="1"/>
  <c r="N169" i="90" s="1"/>
  <c r="N73" i="89"/>
  <c r="N74" i="89" s="1"/>
  <c r="N169" i="89" s="1"/>
  <c r="N169" i="88"/>
  <c r="N167" i="84"/>
  <c r="N73" i="84"/>
  <c r="N74" i="84" s="1"/>
  <c r="Z138" i="83"/>
  <c r="Z138" i="84" s="1"/>
  <c r="Z138" i="85" s="1"/>
  <c r="N167" i="83"/>
  <c r="Z111" i="83"/>
  <c r="Z111" i="84" s="1"/>
  <c r="Z111" i="85" s="1"/>
  <c r="Z107" i="83"/>
  <c r="Z107" i="84" s="1"/>
  <c r="Z107" i="85" s="1"/>
  <c r="Z107" i="86" s="1"/>
  <c r="Z107" i="87" s="1"/>
  <c r="Z107" i="88" s="1"/>
  <c r="Z107" i="89" s="1"/>
  <c r="Z107" i="90" s="1"/>
  <c r="Z107" i="91" s="1"/>
  <c r="Z107" i="92" s="1"/>
  <c r="Z107" i="93" s="1"/>
  <c r="N73" i="83"/>
  <c r="N74" i="83" s="1"/>
  <c r="Z135" i="83"/>
  <c r="Z135" i="84" s="1"/>
  <c r="Z135" i="85" s="1"/>
  <c r="Z135" i="86" s="1"/>
  <c r="Z135" i="87" s="1"/>
  <c r="Z135" i="88" s="1"/>
  <c r="Z135" i="89" s="1"/>
  <c r="Z135" i="90" s="1"/>
  <c r="Z135" i="91" s="1"/>
  <c r="Z135" i="92" s="1"/>
  <c r="N73" i="31"/>
  <c r="N74" i="31" s="1"/>
  <c r="N169" i="31" s="1"/>
  <c r="N171" i="31" s="1"/>
  <c r="N170" i="83" s="1"/>
  <c r="N169" i="87"/>
  <c r="N167" i="85"/>
  <c r="N147" i="84"/>
  <c r="N147" i="85"/>
  <c r="N73" i="85"/>
  <c r="N74" i="85" s="1"/>
  <c r="N169" i="85" s="1"/>
  <c r="N91" i="84"/>
  <c r="N147" i="83"/>
  <c r="N169" i="86"/>
  <c r="N169" i="91"/>
  <c r="N169" i="92"/>
  <c r="N171" i="92" s="1"/>
  <c r="N170" i="93" s="1"/>
  <c r="N147" i="93"/>
  <c r="N73" i="93"/>
  <c r="N74" i="93" s="1"/>
  <c r="Z68" i="85" l="1"/>
  <c r="Z68" i="86" s="1"/>
  <c r="C169" i="91"/>
  <c r="N169" i="83"/>
  <c r="N171" i="83" s="1"/>
  <c r="N170" i="84" s="1"/>
  <c r="N169" i="84"/>
  <c r="N169" i="93"/>
  <c r="Z68" i="87" l="1"/>
  <c r="N171" i="84"/>
  <c r="N170" i="85" s="1"/>
  <c r="Z68" i="88" l="1"/>
  <c r="Z68" i="89" s="1"/>
  <c r="Z68" i="90" s="1"/>
  <c r="Z68" i="91" s="1"/>
  <c r="Z68" i="92" s="1"/>
  <c r="Z68" i="93" s="1"/>
  <c r="N7844" i="94" l="1"/>
  <c r="N7690" i="94"/>
  <c r="N7505" i="94"/>
  <c r="N7366" i="94" l="1"/>
  <c r="V18" i="93" s="1"/>
  <c r="N7215" i="94" l="1"/>
  <c r="N7075" i="94"/>
  <c r="N6927" i="94"/>
  <c r="N6783" i="94" l="1"/>
  <c r="N6627" i="94"/>
  <c r="V18" i="92" s="1"/>
  <c r="O72" i="72" l="1"/>
  <c r="O73" i="72" s="1"/>
  <c r="O74" i="72" s="1"/>
  <c r="O75" i="72" s="1"/>
  <c r="O76" i="72" s="1"/>
  <c r="O77" i="72" s="1"/>
  <c r="O78" i="72" s="1"/>
  <c r="O79" i="72" s="1"/>
  <c r="O80" i="72" s="1"/>
  <c r="O81" i="72" s="1"/>
  <c r="O82" i="72" s="1"/>
  <c r="O83" i="72" s="1"/>
  <c r="O84" i="72" s="1"/>
  <c r="O85" i="72" s="1"/>
  <c r="O86" i="72" s="1"/>
  <c r="O87" i="72" s="1"/>
  <c r="O88" i="72" s="1"/>
  <c r="O89" i="72" s="1"/>
  <c r="O90" i="72" s="1"/>
  <c r="O91" i="72" s="1"/>
  <c r="O92" i="72" s="1"/>
  <c r="O93" i="72" s="1"/>
  <c r="O94" i="72" s="1"/>
  <c r="O95" i="72" s="1"/>
  <c r="O96" i="72" s="1"/>
  <c r="O97" i="72" s="1"/>
  <c r="O98" i="72" s="1"/>
  <c r="O99" i="72" s="1"/>
  <c r="O100" i="72" s="1"/>
  <c r="O101" i="72" s="1"/>
  <c r="O102" i="72" s="1"/>
  <c r="O103" i="72" s="1"/>
  <c r="O104" i="72" s="1"/>
  <c r="O105" i="72" s="1"/>
  <c r="O106" i="72" s="1"/>
  <c r="O107" i="72" s="1"/>
  <c r="O108" i="72" s="1"/>
  <c r="O109" i="72" s="1"/>
  <c r="O110" i="72" s="1"/>
  <c r="O111" i="72" s="1"/>
  <c r="O112" i="72" s="1"/>
  <c r="O113" i="72" s="1"/>
  <c r="O114" i="72" s="1"/>
  <c r="O115" i="72" s="1"/>
  <c r="O116" i="72" s="1"/>
  <c r="O117" i="72" s="1"/>
  <c r="O4" i="71"/>
  <c r="O5" i="71" s="1"/>
  <c r="O3" i="71"/>
  <c r="O99" i="70"/>
  <c r="O100" i="70" s="1"/>
  <c r="O101" i="70" s="1"/>
  <c r="O102" i="70" s="1"/>
  <c r="O103" i="70" s="1"/>
  <c r="O104" i="70" s="1"/>
  <c r="O105" i="70" s="1"/>
  <c r="O106" i="70" s="1"/>
  <c r="O107" i="70" s="1"/>
  <c r="O108" i="70" s="1"/>
  <c r="O109" i="70" s="1"/>
  <c r="O110" i="70" s="1"/>
  <c r="O111" i="70" s="1"/>
  <c r="O112" i="70" s="1"/>
  <c r="O113" i="70" s="1"/>
  <c r="O114" i="70" s="1"/>
  <c r="O115" i="70" s="1"/>
  <c r="O116" i="70" s="1"/>
  <c r="O117" i="70" s="1"/>
  <c r="O118" i="70" s="1"/>
  <c r="O119" i="70" s="1"/>
  <c r="O120" i="70" s="1"/>
  <c r="O121" i="70" s="1"/>
  <c r="O122" i="70" s="1"/>
  <c r="O123" i="70" s="1"/>
  <c r="O124" i="70" s="1"/>
  <c r="O125" i="70" s="1"/>
  <c r="O126" i="70" s="1"/>
  <c r="O127" i="70" s="1"/>
  <c r="O128" i="70" s="1"/>
  <c r="O129" i="70" s="1"/>
  <c r="O130" i="70" s="1"/>
  <c r="O131" i="70" s="1"/>
  <c r="O132" i="70" s="1"/>
  <c r="N6484" i="94" l="1"/>
  <c r="N6315" i="94"/>
  <c r="N6164" i="94"/>
  <c r="N6009" i="94"/>
  <c r="V18" i="91" s="1"/>
  <c r="N5833" i="94"/>
  <c r="N5681" i="94"/>
  <c r="N5533" i="94" l="1"/>
  <c r="N5413" i="94"/>
  <c r="V18" i="90" s="1"/>
  <c r="N431" i="69" l="1"/>
  <c r="N435" i="69" l="1"/>
  <c r="N436" i="69" s="1"/>
  <c r="G38" i="89" s="1"/>
  <c r="O45" i="72" l="1"/>
  <c r="O46" i="72" s="1"/>
  <c r="O47" i="72" s="1"/>
  <c r="O48" i="72" s="1"/>
  <c r="O49" i="72" s="1"/>
  <c r="O50" i="72" s="1"/>
  <c r="O51" i="72" s="1"/>
  <c r="O52" i="72" s="1"/>
  <c r="O53" i="72" s="1"/>
  <c r="O54" i="72" s="1"/>
  <c r="O55" i="72" s="1"/>
  <c r="O56" i="72" s="1"/>
  <c r="O57" i="72" s="1"/>
  <c r="O58" i="72" s="1"/>
  <c r="O59" i="72" s="1"/>
  <c r="O60" i="72" s="1"/>
  <c r="O61" i="72" s="1"/>
  <c r="O62" i="72" s="1"/>
  <c r="O63" i="72" s="1"/>
  <c r="O64" i="72" s="1"/>
  <c r="O65" i="72" s="1"/>
  <c r="O66" i="72" s="1"/>
  <c r="O67" i="72" s="1"/>
  <c r="O68" i="72" s="1"/>
  <c r="O69" i="72" s="1"/>
  <c r="O70" i="72" s="1"/>
  <c r="O71" i="72" s="1"/>
  <c r="O95" i="70"/>
  <c r="O96" i="70" s="1"/>
  <c r="O97" i="70" s="1"/>
  <c r="O98" i="70" s="1"/>
  <c r="N5261" i="94" l="1"/>
  <c r="N5098" i="94" l="1"/>
  <c r="N4928" i="94"/>
  <c r="W166" i="88"/>
  <c r="W165" i="88"/>
  <c r="W164" i="88"/>
  <c r="W163" i="88"/>
  <c r="W162" i="88"/>
  <c r="W161" i="88"/>
  <c r="W160" i="88"/>
  <c r="W159" i="88"/>
  <c r="W157" i="88"/>
  <c r="W156" i="88"/>
  <c r="W155" i="88"/>
  <c r="W154" i="88"/>
  <c r="W153" i="88"/>
  <c r="W152" i="88"/>
  <c r="W151" i="88"/>
  <c r="W145" i="88"/>
  <c r="W144" i="88"/>
  <c r="W143" i="88"/>
  <c r="W142" i="88"/>
  <c r="W141" i="88"/>
  <c r="W140" i="88"/>
  <c r="W139" i="88"/>
  <c r="W133" i="88"/>
  <c r="W132" i="88"/>
  <c r="W131" i="88"/>
  <c r="W130" i="88"/>
  <c r="W129" i="88"/>
  <c r="W128" i="88"/>
  <c r="W127" i="88"/>
  <c r="W126" i="88"/>
  <c r="W125" i="88"/>
  <c r="W124" i="88"/>
  <c r="W123" i="88"/>
  <c r="W122" i="88"/>
  <c r="W118" i="88"/>
  <c r="W117" i="88"/>
  <c r="W116" i="88"/>
  <c r="W115" i="88"/>
  <c r="W114" i="88"/>
  <c r="W113" i="88"/>
  <c r="W105" i="88"/>
  <c r="W104" i="88"/>
  <c r="W103" i="88"/>
  <c r="W102" i="88"/>
  <c r="W101" i="88"/>
  <c r="W100" i="88"/>
  <c r="W99" i="88"/>
  <c r="W98" i="88"/>
  <c r="W97" i="88"/>
  <c r="W96" i="88"/>
  <c r="W95" i="88"/>
  <c r="W89" i="88"/>
  <c r="W88" i="88"/>
  <c r="W87" i="88"/>
  <c r="W86" i="88"/>
  <c r="W81" i="88"/>
  <c r="W80" i="88"/>
  <c r="W79" i="88"/>
  <c r="W78" i="88"/>
  <c r="W72" i="88"/>
  <c r="W70" i="88"/>
  <c r="W67" i="88"/>
  <c r="W66" i="88"/>
  <c r="W65" i="88"/>
  <c r="W63" i="88"/>
  <c r="W62" i="88"/>
  <c r="W61" i="88"/>
  <c r="W59" i="88"/>
  <c r="W58" i="88"/>
  <c r="W57" i="88"/>
  <c r="W56" i="88"/>
  <c r="W55" i="88"/>
  <c r="W51" i="88"/>
  <c r="W50" i="88"/>
  <c r="W48" i="88"/>
  <c r="W47" i="88"/>
  <c r="W46" i="88"/>
  <c r="W45" i="88"/>
  <c r="W44" i="88"/>
  <c r="W43" i="88"/>
  <c r="W42" i="88"/>
  <c r="W41" i="88"/>
  <c r="W40" i="88"/>
  <c r="W39" i="88"/>
  <c r="W38" i="88"/>
  <c r="W37" i="88"/>
  <c r="W36" i="88"/>
  <c r="W35" i="88"/>
  <c r="W34" i="88"/>
  <c r="W33" i="88"/>
  <c r="W32" i="88"/>
  <c r="W31" i="88"/>
  <c r="W30" i="88"/>
  <c r="W28" i="88"/>
  <c r="W27" i="88"/>
  <c r="W26" i="88"/>
  <c r="W25" i="88"/>
  <c r="W24" i="88"/>
  <c r="W23" i="88"/>
  <c r="W22" i="88"/>
  <c r="W20" i="88"/>
  <c r="W19" i="88"/>
  <c r="W18" i="88"/>
  <c r="W13" i="88"/>
  <c r="W12" i="88"/>
  <c r="W11" i="88"/>
  <c r="W10" i="88"/>
  <c r="W9" i="88"/>
  <c r="W8" i="88"/>
  <c r="W7" i="88"/>
  <c r="W6" i="88"/>
  <c r="W5" i="88"/>
  <c r="V166" i="88"/>
  <c r="V165" i="88"/>
  <c r="V164" i="88"/>
  <c r="V163" i="88"/>
  <c r="V162" i="88"/>
  <c r="V161" i="88"/>
  <c r="V160" i="88"/>
  <c r="V159" i="88"/>
  <c r="V157" i="88"/>
  <c r="V156" i="88"/>
  <c r="V155" i="88"/>
  <c r="V154" i="88"/>
  <c r="V153" i="88"/>
  <c r="V152" i="88"/>
  <c r="V151" i="88"/>
  <c r="V145" i="88"/>
  <c r="V144" i="88"/>
  <c r="V143" i="88"/>
  <c r="V142" i="88"/>
  <c r="V141" i="88"/>
  <c r="V140" i="88"/>
  <c r="V139" i="88"/>
  <c r="V133" i="88"/>
  <c r="V132" i="88"/>
  <c r="V131" i="88"/>
  <c r="V130" i="88"/>
  <c r="V129" i="88"/>
  <c r="V128" i="88"/>
  <c r="V127" i="88"/>
  <c r="V126" i="88"/>
  <c r="V125" i="88"/>
  <c r="V124" i="88"/>
  <c r="V123" i="88"/>
  <c r="V122" i="88"/>
  <c r="V118" i="88"/>
  <c r="V117" i="88"/>
  <c r="V116" i="88"/>
  <c r="V115" i="88"/>
  <c r="V114" i="88"/>
  <c r="V113" i="88"/>
  <c r="V105" i="88"/>
  <c r="V104" i="88"/>
  <c r="V103" i="88"/>
  <c r="V102" i="88"/>
  <c r="V101" i="88"/>
  <c r="V100" i="88"/>
  <c r="V99" i="88"/>
  <c r="V98" i="88"/>
  <c r="V97" i="88"/>
  <c r="V96" i="88"/>
  <c r="V95" i="88"/>
  <c r="V89" i="88"/>
  <c r="V88" i="88"/>
  <c r="V87" i="88"/>
  <c r="V86" i="88"/>
  <c r="V81" i="88"/>
  <c r="V80" i="88"/>
  <c r="V79" i="88"/>
  <c r="V78" i="88"/>
  <c r="V72" i="88"/>
  <c r="V70" i="88"/>
  <c r="V67" i="88"/>
  <c r="V66" i="88"/>
  <c r="V65" i="88"/>
  <c r="V63" i="88"/>
  <c r="V62" i="88"/>
  <c r="V61" i="88"/>
  <c r="V59" i="88"/>
  <c r="V58" i="88"/>
  <c r="V57" i="88"/>
  <c r="V56" i="88"/>
  <c r="V55" i="88"/>
  <c r="V51" i="88"/>
  <c r="V50" i="88"/>
  <c r="V48" i="88"/>
  <c r="V47" i="88"/>
  <c r="V46" i="88"/>
  <c r="V45" i="88"/>
  <c r="V44" i="88"/>
  <c r="V43" i="88"/>
  <c r="V42" i="88"/>
  <c r="V41" i="88"/>
  <c r="V40" i="88"/>
  <c r="V39" i="88"/>
  <c r="V38" i="88"/>
  <c r="V37" i="88"/>
  <c r="V36" i="88"/>
  <c r="V35" i="88"/>
  <c r="V34" i="88"/>
  <c r="V33" i="88"/>
  <c r="V32" i="88"/>
  <c r="V31" i="88"/>
  <c r="V30" i="88"/>
  <c r="V28" i="88"/>
  <c r="V27" i="88"/>
  <c r="V26" i="88"/>
  <c r="V25" i="88"/>
  <c r="V24" i="88"/>
  <c r="V23" i="88"/>
  <c r="V22" i="88"/>
  <c r="V20" i="88"/>
  <c r="V19" i="88"/>
  <c r="V13" i="88"/>
  <c r="V12" i="88"/>
  <c r="V11" i="88"/>
  <c r="V10" i="88"/>
  <c r="V9" i="88"/>
  <c r="V8" i="88"/>
  <c r="V7" i="88"/>
  <c r="V6" i="88"/>
  <c r="V5" i="88"/>
  <c r="U166" i="87"/>
  <c r="U165" i="87"/>
  <c r="U164" i="87"/>
  <c r="U163" i="87"/>
  <c r="U162" i="87"/>
  <c r="U161" i="87"/>
  <c r="U160" i="87"/>
  <c r="U159" i="87"/>
  <c r="U157" i="87"/>
  <c r="U156" i="87"/>
  <c r="U155" i="87"/>
  <c r="U154" i="87"/>
  <c r="U153" i="87"/>
  <c r="U152" i="87"/>
  <c r="U151" i="87"/>
  <c r="U145" i="87"/>
  <c r="U144" i="87"/>
  <c r="U143" i="87"/>
  <c r="U142" i="87"/>
  <c r="U141" i="87"/>
  <c r="U140" i="87"/>
  <c r="U139" i="87"/>
  <c r="U138" i="87"/>
  <c r="U133" i="87"/>
  <c r="U132" i="87"/>
  <c r="U131" i="87"/>
  <c r="U130" i="87"/>
  <c r="U129" i="87"/>
  <c r="U128" i="87"/>
  <c r="U127" i="87"/>
  <c r="U126" i="87"/>
  <c r="U125" i="87"/>
  <c r="U124" i="87"/>
  <c r="U123" i="87"/>
  <c r="U122" i="87"/>
  <c r="U118" i="87"/>
  <c r="U117" i="87"/>
  <c r="U116" i="87"/>
  <c r="U115" i="87"/>
  <c r="U114" i="87"/>
  <c r="U113" i="87"/>
  <c r="U112" i="87"/>
  <c r="U111" i="87"/>
  <c r="U110" i="87"/>
  <c r="U106" i="87"/>
  <c r="U105" i="87"/>
  <c r="U104" i="87"/>
  <c r="U103" i="87"/>
  <c r="U102" i="87"/>
  <c r="U101" i="87"/>
  <c r="U100" i="87"/>
  <c r="U99" i="87"/>
  <c r="U98" i="87"/>
  <c r="U97" i="87"/>
  <c r="U96" i="87"/>
  <c r="U95" i="87"/>
  <c r="U89" i="87"/>
  <c r="U88" i="87"/>
  <c r="U87" i="87"/>
  <c r="U86" i="87"/>
  <c r="U81" i="87"/>
  <c r="U80" i="87"/>
  <c r="U79" i="87"/>
  <c r="U78" i="87"/>
  <c r="U72" i="87"/>
  <c r="U70" i="87"/>
  <c r="U67" i="87"/>
  <c r="U66" i="87"/>
  <c r="U65" i="87"/>
  <c r="U63" i="87"/>
  <c r="U62" i="87"/>
  <c r="U61" i="87"/>
  <c r="U59" i="87"/>
  <c r="U58" i="87"/>
  <c r="U57" i="87"/>
  <c r="U56" i="87"/>
  <c r="U55" i="87"/>
  <c r="U54" i="87"/>
  <c r="U51" i="87"/>
  <c r="U50" i="87"/>
  <c r="U48" i="87"/>
  <c r="U47" i="87"/>
  <c r="U46" i="87"/>
  <c r="U45" i="87"/>
  <c r="U44" i="87"/>
  <c r="U43" i="87"/>
  <c r="U42" i="87"/>
  <c r="U41" i="87"/>
  <c r="U40" i="87"/>
  <c r="U39" i="87"/>
  <c r="U38" i="87"/>
  <c r="U37" i="87"/>
  <c r="U36" i="87"/>
  <c r="U35" i="87"/>
  <c r="U34" i="87"/>
  <c r="U33" i="87"/>
  <c r="U32" i="87"/>
  <c r="U31" i="87"/>
  <c r="U30" i="87"/>
  <c r="U28" i="87"/>
  <c r="U27" i="87"/>
  <c r="U26" i="87"/>
  <c r="U25" i="87"/>
  <c r="U24" i="87"/>
  <c r="U23" i="87"/>
  <c r="U22" i="87"/>
  <c r="U20" i="87"/>
  <c r="U19" i="87"/>
  <c r="U18" i="87"/>
  <c r="U13" i="87"/>
  <c r="U12" i="87"/>
  <c r="U11" i="87"/>
  <c r="U10" i="87"/>
  <c r="U9" i="87"/>
  <c r="U8" i="87"/>
  <c r="U7" i="87"/>
  <c r="U6" i="87"/>
  <c r="U5" i="87"/>
  <c r="T166" i="87"/>
  <c r="T165" i="87"/>
  <c r="T164" i="87"/>
  <c r="T163" i="87"/>
  <c r="T162" i="87"/>
  <c r="T161" i="87"/>
  <c r="T160" i="87"/>
  <c r="T159" i="87"/>
  <c r="T157" i="87"/>
  <c r="T156" i="87"/>
  <c r="T155" i="87"/>
  <c r="T154" i="87"/>
  <c r="T153" i="87"/>
  <c r="T152" i="87"/>
  <c r="T151" i="87"/>
  <c r="T145" i="87"/>
  <c r="T144" i="87"/>
  <c r="T143" i="87"/>
  <c r="T142" i="87"/>
  <c r="T141" i="87"/>
  <c r="T140" i="87"/>
  <c r="T139" i="87"/>
  <c r="T138" i="87"/>
  <c r="T133" i="87"/>
  <c r="T132" i="87"/>
  <c r="T131" i="87"/>
  <c r="T130" i="87"/>
  <c r="T129" i="87"/>
  <c r="T128" i="87"/>
  <c r="T127" i="87"/>
  <c r="T126" i="87"/>
  <c r="T125" i="87"/>
  <c r="T124" i="87"/>
  <c r="T123" i="87"/>
  <c r="T122" i="87"/>
  <c r="T118" i="87"/>
  <c r="T117" i="87"/>
  <c r="T116" i="87"/>
  <c r="T115" i="87"/>
  <c r="T114" i="87"/>
  <c r="T113" i="87"/>
  <c r="T112" i="87"/>
  <c r="T111" i="87"/>
  <c r="T110" i="87"/>
  <c r="T106" i="87"/>
  <c r="T105" i="87"/>
  <c r="T104" i="87"/>
  <c r="T103" i="87"/>
  <c r="T102" i="87"/>
  <c r="T101" i="87"/>
  <c r="T100" i="87"/>
  <c r="T99" i="87"/>
  <c r="T98" i="87"/>
  <c r="T97" i="87"/>
  <c r="T96" i="87"/>
  <c r="T95" i="87"/>
  <c r="T89" i="87"/>
  <c r="T88" i="87"/>
  <c r="T87" i="87"/>
  <c r="T86" i="87"/>
  <c r="T81" i="87"/>
  <c r="T80" i="87"/>
  <c r="T79" i="87"/>
  <c r="T78" i="87"/>
  <c r="T72" i="87"/>
  <c r="T70" i="87"/>
  <c r="T67" i="87"/>
  <c r="T66" i="87"/>
  <c r="T65" i="87"/>
  <c r="T63" i="87"/>
  <c r="T62" i="87"/>
  <c r="T61" i="87"/>
  <c r="T59" i="87"/>
  <c r="T58" i="87"/>
  <c r="T57" i="87"/>
  <c r="T56" i="87"/>
  <c r="T55" i="87"/>
  <c r="T54" i="87"/>
  <c r="T51" i="87"/>
  <c r="T50" i="87"/>
  <c r="T48" i="87"/>
  <c r="T47" i="87"/>
  <c r="T46" i="87"/>
  <c r="T45" i="87"/>
  <c r="T44" i="87"/>
  <c r="T43" i="87"/>
  <c r="T42" i="87"/>
  <c r="T41" i="87"/>
  <c r="T40" i="87"/>
  <c r="T39" i="87"/>
  <c r="T38" i="87"/>
  <c r="T37" i="87"/>
  <c r="T36" i="87"/>
  <c r="T35" i="87"/>
  <c r="T34" i="87"/>
  <c r="T33" i="87"/>
  <c r="T32" i="87"/>
  <c r="T31" i="87"/>
  <c r="T30" i="87"/>
  <c r="T28" i="87"/>
  <c r="T27" i="87"/>
  <c r="T26" i="87"/>
  <c r="T25" i="87"/>
  <c r="T24" i="87"/>
  <c r="T23" i="87"/>
  <c r="T22" i="87"/>
  <c r="T20" i="87"/>
  <c r="T19" i="87"/>
  <c r="T18" i="87"/>
  <c r="T13" i="87"/>
  <c r="T12" i="87"/>
  <c r="T11" i="87"/>
  <c r="T10" i="87"/>
  <c r="T9" i="87"/>
  <c r="T8" i="87"/>
  <c r="T7" i="87"/>
  <c r="T6" i="87"/>
  <c r="T5" i="87"/>
  <c r="T166" i="88"/>
  <c r="T165" i="88"/>
  <c r="T164" i="88"/>
  <c r="T163" i="88"/>
  <c r="T162" i="88"/>
  <c r="T161" i="88"/>
  <c r="T160" i="88"/>
  <c r="T159" i="88"/>
  <c r="T157" i="88"/>
  <c r="T156" i="88"/>
  <c r="T155" i="88"/>
  <c r="T154" i="88"/>
  <c r="T153" i="88"/>
  <c r="T152" i="88"/>
  <c r="T151" i="88"/>
  <c r="T145" i="88"/>
  <c r="T144" i="88"/>
  <c r="T143" i="88"/>
  <c r="T142" i="88"/>
  <c r="T141" i="88"/>
  <c r="T140" i="88"/>
  <c r="T139" i="88"/>
  <c r="T133" i="88"/>
  <c r="T132" i="88"/>
  <c r="T131" i="88"/>
  <c r="T130" i="88"/>
  <c r="T129" i="88"/>
  <c r="T128" i="88"/>
  <c r="T127" i="88"/>
  <c r="T126" i="88"/>
  <c r="T125" i="88"/>
  <c r="T124" i="88"/>
  <c r="T123" i="88"/>
  <c r="T122" i="88"/>
  <c r="T118" i="88"/>
  <c r="T117" i="88"/>
  <c r="T116" i="88"/>
  <c r="T115" i="88"/>
  <c r="T114" i="88"/>
  <c r="T113" i="88"/>
  <c r="T105" i="88"/>
  <c r="T104" i="88"/>
  <c r="T103" i="88"/>
  <c r="T102" i="88"/>
  <c r="T101" i="88"/>
  <c r="T100" i="88"/>
  <c r="T99" i="88"/>
  <c r="T98" i="88"/>
  <c r="T97" i="88"/>
  <c r="T96" i="88"/>
  <c r="T95" i="88"/>
  <c r="T89" i="88"/>
  <c r="T88" i="88"/>
  <c r="T87" i="88"/>
  <c r="T86" i="88"/>
  <c r="T81" i="88"/>
  <c r="T80" i="88"/>
  <c r="T79" i="88"/>
  <c r="T78" i="88"/>
  <c r="T72" i="88"/>
  <c r="T70" i="88"/>
  <c r="T67" i="88"/>
  <c r="T66" i="88"/>
  <c r="T65" i="88"/>
  <c r="T63" i="88"/>
  <c r="T62" i="88"/>
  <c r="T61" i="88"/>
  <c r="T50" i="88"/>
  <c r="T59" i="88"/>
  <c r="T58" i="88"/>
  <c r="T57" i="88"/>
  <c r="T56" i="88"/>
  <c r="T55" i="88"/>
  <c r="T51" i="88"/>
  <c r="T48" i="88"/>
  <c r="T47" i="88"/>
  <c r="T46" i="88"/>
  <c r="T45" i="88"/>
  <c r="T44" i="88"/>
  <c r="T43" i="88"/>
  <c r="T42" i="88"/>
  <c r="T41" i="88"/>
  <c r="T40" i="88"/>
  <c r="T39" i="88"/>
  <c r="T38" i="88"/>
  <c r="T37" i="88"/>
  <c r="T36" i="88"/>
  <c r="T35" i="88"/>
  <c r="T34" i="88"/>
  <c r="T33" i="88"/>
  <c r="T32" i="88"/>
  <c r="T31" i="88"/>
  <c r="T30" i="88"/>
  <c r="T28" i="88"/>
  <c r="T27" i="88"/>
  <c r="T26" i="88"/>
  <c r="T25" i="88"/>
  <c r="T24" i="88"/>
  <c r="T23" i="88"/>
  <c r="T22" i="88"/>
  <c r="T20" i="88"/>
  <c r="T19" i="88"/>
  <c r="T18" i="88"/>
  <c r="T13" i="88"/>
  <c r="T12" i="88"/>
  <c r="T11" i="88"/>
  <c r="T10" i="88"/>
  <c r="T9" i="88"/>
  <c r="T8" i="88"/>
  <c r="T7" i="88"/>
  <c r="T6" i="88"/>
  <c r="T5" i="88"/>
  <c r="S166" i="88"/>
  <c r="S165" i="88"/>
  <c r="S164" i="88"/>
  <c r="S163" i="88"/>
  <c r="S162" i="88"/>
  <c r="S161" i="88"/>
  <c r="S160" i="88"/>
  <c r="S159" i="88"/>
  <c r="S157" i="88"/>
  <c r="S156" i="88"/>
  <c r="S155" i="88"/>
  <c r="S154" i="88"/>
  <c r="S153" i="88"/>
  <c r="S152" i="88"/>
  <c r="S151" i="88"/>
  <c r="S145" i="88"/>
  <c r="S144" i="88"/>
  <c r="S143" i="88"/>
  <c r="S142" i="88"/>
  <c r="S141" i="88"/>
  <c r="S140" i="88"/>
  <c r="S139" i="88"/>
  <c r="S133" i="88"/>
  <c r="S132" i="88"/>
  <c r="S131" i="88"/>
  <c r="S130" i="88"/>
  <c r="S129" i="88"/>
  <c r="S128" i="88"/>
  <c r="S127" i="88"/>
  <c r="S126" i="88"/>
  <c r="S125" i="88"/>
  <c r="S124" i="88"/>
  <c r="S123" i="88"/>
  <c r="S122" i="88"/>
  <c r="S118" i="88"/>
  <c r="S117" i="88"/>
  <c r="S116" i="88"/>
  <c r="S115" i="88"/>
  <c r="S114" i="88"/>
  <c r="S113" i="88"/>
  <c r="S105" i="88"/>
  <c r="S104" i="88"/>
  <c r="S103" i="88"/>
  <c r="S102" i="88"/>
  <c r="S101" i="88"/>
  <c r="S100" i="88"/>
  <c r="S99" i="88"/>
  <c r="S98" i="88"/>
  <c r="S97" i="88"/>
  <c r="S96" i="88"/>
  <c r="S95" i="88"/>
  <c r="S89" i="88"/>
  <c r="S88" i="88"/>
  <c r="S87" i="88"/>
  <c r="S86" i="88"/>
  <c r="S81" i="88"/>
  <c r="S80" i="88"/>
  <c r="S79" i="88"/>
  <c r="S78" i="88"/>
  <c r="S72" i="88"/>
  <c r="S70" i="88"/>
  <c r="S67" i="88"/>
  <c r="S66" i="88"/>
  <c r="S65" i="88"/>
  <c r="S63" i="88"/>
  <c r="S62" i="88"/>
  <c r="S61" i="88"/>
  <c r="S59" i="88"/>
  <c r="S58" i="88"/>
  <c r="S57" i="88"/>
  <c r="S56" i="88"/>
  <c r="S55" i="88"/>
  <c r="S51" i="88"/>
  <c r="S50" i="88"/>
  <c r="S48" i="88"/>
  <c r="S47" i="88"/>
  <c r="S46" i="88"/>
  <c r="S45" i="88"/>
  <c r="S44" i="88"/>
  <c r="S43" i="88"/>
  <c r="S42" i="88"/>
  <c r="S41" i="88"/>
  <c r="S40" i="88"/>
  <c r="S39" i="88"/>
  <c r="S38" i="88"/>
  <c r="S37" i="88"/>
  <c r="S36" i="88"/>
  <c r="S35" i="88"/>
  <c r="S34" i="88"/>
  <c r="S33" i="88"/>
  <c r="S32" i="88"/>
  <c r="S31" i="88"/>
  <c r="S30" i="88"/>
  <c r="S28" i="88"/>
  <c r="S27" i="88"/>
  <c r="S26" i="88"/>
  <c r="S25" i="88"/>
  <c r="S24" i="88"/>
  <c r="S23" i="88"/>
  <c r="S22" i="88"/>
  <c r="S20" i="88"/>
  <c r="S19" i="88"/>
  <c r="S18" i="88"/>
  <c r="S13" i="88"/>
  <c r="S12" i="88"/>
  <c r="S11" i="88"/>
  <c r="S10" i="88"/>
  <c r="S9" i="88"/>
  <c r="S8" i="88"/>
  <c r="S7" i="88"/>
  <c r="S6" i="88"/>
  <c r="S5" i="88"/>
  <c r="R166" i="88"/>
  <c r="R165" i="88"/>
  <c r="R164" i="88"/>
  <c r="R163" i="88"/>
  <c r="R162" i="88"/>
  <c r="R161" i="88"/>
  <c r="R160" i="88"/>
  <c r="R159" i="88"/>
  <c r="R157" i="88"/>
  <c r="R156" i="88"/>
  <c r="R155" i="88"/>
  <c r="R154" i="88"/>
  <c r="R153" i="88"/>
  <c r="R152" i="88"/>
  <c r="R151" i="88"/>
  <c r="R145" i="88"/>
  <c r="R144" i="88"/>
  <c r="R143" i="88"/>
  <c r="R142" i="88"/>
  <c r="R141" i="88"/>
  <c r="R140" i="88"/>
  <c r="R139" i="88"/>
  <c r="R133" i="88"/>
  <c r="R132" i="88"/>
  <c r="R131" i="88"/>
  <c r="R130" i="88"/>
  <c r="R129" i="88"/>
  <c r="R128" i="88"/>
  <c r="R127" i="88"/>
  <c r="R126" i="88"/>
  <c r="R125" i="88"/>
  <c r="R124" i="88"/>
  <c r="R123" i="88"/>
  <c r="R122" i="88"/>
  <c r="R118" i="88"/>
  <c r="R117" i="88"/>
  <c r="R116" i="88"/>
  <c r="R115" i="88"/>
  <c r="R114" i="88"/>
  <c r="R113" i="88"/>
  <c r="R105" i="88"/>
  <c r="R104" i="88"/>
  <c r="R103" i="88"/>
  <c r="R102" i="88"/>
  <c r="R101" i="88"/>
  <c r="R100" i="88"/>
  <c r="R99" i="88"/>
  <c r="R98" i="88"/>
  <c r="R97" i="88"/>
  <c r="R96" i="88"/>
  <c r="R95" i="88"/>
  <c r="R89" i="88"/>
  <c r="R88" i="88"/>
  <c r="R87" i="88"/>
  <c r="R86" i="88"/>
  <c r="R81" i="88"/>
  <c r="R80" i="88"/>
  <c r="R79" i="88"/>
  <c r="R78" i="88"/>
  <c r="R72" i="88"/>
  <c r="R70" i="88"/>
  <c r="R67" i="88"/>
  <c r="R66" i="88"/>
  <c r="R65" i="88"/>
  <c r="R63" i="88"/>
  <c r="R62" i="88"/>
  <c r="R61" i="88"/>
  <c r="R59" i="88"/>
  <c r="R58" i="88"/>
  <c r="R57" i="88"/>
  <c r="R56" i="88"/>
  <c r="R55" i="88"/>
  <c r="R51" i="88"/>
  <c r="R50" i="88"/>
  <c r="R48" i="88"/>
  <c r="R47" i="88"/>
  <c r="R46" i="88"/>
  <c r="R45" i="88"/>
  <c r="R44" i="88"/>
  <c r="R43" i="88"/>
  <c r="R42" i="88"/>
  <c r="R41" i="88"/>
  <c r="R40" i="88"/>
  <c r="R39" i="88"/>
  <c r="R38" i="88"/>
  <c r="R37" i="88"/>
  <c r="R36" i="88"/>
  <c r="R35" i="88"/>
  <c r="R34" i="88"/>
  <c r="R33" i="88"/>
  <c r="R32" i="88"/>
  <c r="R31" i="88"/>
  <c r="R30" i="88"/>
  <c r="R28" i="88"/>
  <c r="R27" i="88"/>
  <c r="R26" i="88"/>
  <c r="R25" i="88"/>
  <c r="R24" i="88"/>
  <c r="R23" i="88"/>
  <c r="R22" i="88"/>
  <c r="R20" i="88"/>
  <c r="R19" i="88"/>
  <c r="R18" i="88"/>
  <c r="R13" i="88"/>
  <c r="R12" i="88"/>
  <c r="R11" i="88"/>
  <c r="R10" i="88"/>
  <c r="R9" i="88"/>
  <c r="R8" i="88"/>
  <c r="R7" i="88"/>
  <c r="R6" i="88"/>
  <c r="R5" i="88"/>
  <c r="Q166" i="87"/>
  <c r="Q165" i="87"/>
  <c r="Q164" i="87"/>
  <c r="Q163" i="87"/>
  <c r="Q162" i="87"/>
  <c r="Q161" i="87"/>
  <c r="Q160" i="87"/>
  <c r="Q159" i="87"/>
  <c r="Q157" i="87"/>
  <c r="Q156" i="87"/>
  <c r="Q155" i="87"/>
  <c r="Q154" i="87"/>
  <c r="Q153" i="87"/>
  <c r="Q152" i="87"/>
  <c r="Q151" i="87"/>
  <c r="Q145" i="87"/>
  <c r="Q144" i="87"/>
  <c r="Q143" i="87"/>
  <c r="Q142" i="87"/>
  <c r="Q141" i="87"/>
  <c r="Q140" i="87"/>
  <c r="Q139" i="87"/>
  <c r="Q138" i="87"/>
  <c r="Q133" i="87"/>
  <c r="Q132" i="87"/>
  <c r="Q131" i="87"/>
  <c r="Q130" i="87"/>
  <c r="Q129" i="87"/>
  <c r="Q128" i="87"/>
  <c r="Q127" i="87"/>
  <c r="Q126" i="87"/>
  <c r="Q125" i="87"/>
  <c r="Q124" i="87"/>
  <c r="Q123" i="87"/>
  <c r="Q122" i="87"/>
  <c r="Q118" i="87"/>
  <c r="Q117" i="87"/>
  <c r="Q116" i="87"/>
  <c r="Q115" i="87"/>
  <c r="Q114" i="87"/>
  <c r="Q113" i="87"/>
  <c r="Q112" i="87"/>
  <c r="Q111" i="87"/>
  <c r="Q110" i="87"/>
  <c r="Q106" i="87"/>
  <c r="Q105" i="87"/>
  <c r="Q104" i="87"/>
  <c r="Q103" i="87"/>
  <c r="Q102" i="87"/>
  <c r="Q101" i="87"/>
  <c r="Q100" i="87"/>
  <c r="Q99" i="87"/>
  <c r="Q98" i="87"/>
  <c r="Q97" i="87"/>
  <c r="Q96" i="87"/>
  <c r="Q95" i="87"/>
  <c r="Q89" i="87"/>
  <c r="Q88" i="87"/>
  <c r="Q87" i="87"/>
  <c r="Q86" i="87"/>
  <c r="Q81" i="87"/>
  <c r="Q80" i="87"/>
  <c r="Q79" i="87"/>
  <c r="Q78" i="87"/>
  <c r="Q72" i="87"/>
  <c r="Q70" i="87"/>
  <c r="Q67" i="87"/>
  <c r="Q66" i="87"/>
  <c r="Q65" i="87"/>
  <c r="Q63" i="87"/>
  <c r="Q62" i="87"/>
  <c r="Q61" i="87"/>
  <c r="Q59" i="87"/>
  <c r="Q58" i="87"/>
  <c r="Q57" i="87"/>
  <c r="Q56" i="87"/>
  <c r="Q55" i="87"/>
  <c r="Q54" i="87"/>
  <c r="Q51" i="87"/>
  <c r="Q50" i="87"/>
  <c r="Q48" i="87"/>
  <c r="Q47" i="87"/>
  <c r="Q46" i="87"/>
  <c r="Q45" i="87"/>
  <c r="Q44" i="87"/>
  <c r="Q43" i="87"/>
  <c r="Q42" i="87"/>
  <c r="Q41" i="87"/>
  <c r="Q40" i="87"/>
  <c r="Q39" i="87"/>
  <c r="Q38" i="87"/>
  <c r="Q37" i="87"/>
  <c r="Q36" i="87"/>
  <c r="Q35" i="87"/>
  <c r="Q34" i="87"/>
  <c r="Q33" i="87"/>
  <c r="Q32" i="87"/>
  <c r="Q31" i="87"/>
  <c r="Q30" i="87"/>
  <c r="Q28" i="87"/>
  <c r="Q27" i="87"/>
  <c r="Q26" i="87"/>
  <c r="Q25" i="87"/>
  <c r="Q24" i="87"/>
  <c r="Q23" i="87"/>
  <c r="Q22" i="87"/>
  <c r="Q20" i="87"/>
  <c r="Q19" i="87"/>
  <c r="Q18" i="87"/>
  <c r="Q13" i="87"/>
  <c r="Q12" i="87"/>
  <c r="Q11" i="87"/>
  <c r="Q10" i="87"/>
  <c r="Q9" i="87"/>
  <c r="Q8" i="87"/>
  <c r="Q7" i="87"/>
  <c r="Q6" i="87"/>
  <c r="Q5" i="87"/>
  <c r="Q166" i="88"/>
  <c r="Q165" i="88"/>
  <c r="Q164" i="88"/>
  <c r="Q163" i="88"/>
  <c r="Q162" i="88"/>
  <c r="Q161" i="88"/>
  <c r="Q160" i="88"/>
  <c r="Q159" i="88"/>
  <c r="Q157" i="88"/>
  <c r="Q156" i="88"/>
  <c r="Q155" i="88"/>
  <c r="Q154" i="88"/>
  <c r="Q153" i="88"/>
  <c r="Q152" i="88"/>
  <c r="Q151" i="88"/>
  <c r="Q145" i="88"/>
  <c r="Q144" i="88"/>
  <c r="Q143" i="88"/>
  <c r="Q142" i="88"/>
  <c r="Q141" i="88"/>
  <c r="Q140" i="88"/>
  <c r="Q139" i="88"/>
  <c r="Q133" i="88"/>
  <c r="Q132" i="88"/>
  <c r="Q131" i="88"/>
  <c r="Q130" i="88"/>
  <c r="Q129" i="88"/>
  <c r="Q128" i="88"/>
  <c r="Q127" i="88"/>
  <c r="Q126" i="88"/>
  <c r="Q125" i="88"/>
  <c r="Q124" i="88"/>
  <c r="Q123" i="88"/>
  <c r="Q122" i="88"/>
  <c r="Q118" i="88"/>
  <c r="Q117" i="88"/>
  <c r="Q116" i="88"/>
  <c r="Q115" i="88"/>
  <c r="Q114" i="88"/>
  <c r="Q113" i="88"/>
  <c r="Q105" i="88"/>
  <c r="Q104" i="88"/>
  <c r="Q103" i="88"/>
  <c r="Q102" i="88"/>
  <c r="Q101" i="88"/>
  <c r="Q100" i="88"/>
  <c r="Q99" i="88"/>
  <c r="Q98" i="88"/>
  <c r="Q97" i="88"/>
  <c r="Q96" i="88"/>
  <c r="Q95" i="88"/>
  <c r="Q89" i="88"/>
  <c r="Q88" i="88"/>
  <c r="Q87" i="88"/>
  <c r="Q86" i="88"/>
  <c r="Q81" i="88"/>
  <c r="Q80" i="88"/>
  <c r="Q79" i="88"/>
  <c r="Q78" i="88"/>
  <c r="Q72" i="88"/>
  <c r="Q70" i="88"/>
  <c r="Q67" i="88"/>
  <c r="Q66" i="88"/>
  <c r="Q65" i="88"/>
  <c r="Q63" i="88"/>
  <c r="Q62" i="88"/>
  <c r="Q61" i="88"/>
  <c r="Q59" i="88"/>
  <c r="Q58" i="88"/>
  <c r="Q57" i="88"/>
  <c r="Q56" i="88"/>
  <c r="Q55" i="88"/>
  <c r="Q51" i="88"/>
  <c r="Q50" i="88"/>
  <c r="Q48" i="88"/>
  <c r="Q47" i="88"/>
  <c r="Q46" i="88"/>
  <c r="Q45" i="88"/>
  <c r="Q44" i="88"/>
  <c r="Q43" i="88"/>
  <c r="Q42" i="88"/>
  <c r="Q41" i="88"/>
  <c r="Q40" i="88"/>
  <c r="Q39" i="88"/>
  <c r="Q38" i="88"/>
  <c r="Q37" i="88"/>
  <c r="Q36" i="88"/>
  <c r="Q35" i="88"/>
  <c r="Q34" i="88"/>
  <c r="Q33" i="88"/>
  <c r="Q32" i="88"/>
  <c r="Q31" i="88"/>
  <c r="Q30" i="88"/>
  <c r="Q28" i="88"/>
  <c r="Q27" i="88"/>
  <c r="Q26" i="88"/>
  <c r="Q25" i="88"/>
  <c r="Q24" i="88"/>
  <c r="Q23" i="88"/>
  <c r="Q22" i="88"/>
  <c r="Q20" i="88"/>
  <c r="Q19" i="88"/>
  <c r="Q18" i="88"/>
  <c r="Q13" i="88"/>
  <c r="Q12" i="88"/>
  <c r="Q11" i="88"/>
  <c r="Q10" i="88"/>
  <c r="Q9" i="88"/>
  <c r="Q8" i="88"/>
  <c r="Q7" i="88"/>
  <c r="Q6" i="88"/>
  <c r="Q5" i="88"/>
  <c r="P166" i="88"/>
  <c r="P165" i="88"/>
  <c r="P164" i="88"/>
  <c r="P163" i="88"/>
  <c r="P162" i="88"/>
  <c r="P161" i="88"/>
  <c r="P160" i="88"/>
  <c r="P159" i="88"/>
  <c r="P157" i="88"/>
  <c r="P156" i="88"/>
  <c r="P155" i="88"/>
  <c r="P154" i="88"/>
  <c r="P153" i="88"/>
  <c r="P152" i="88"/>
  <c r="P151" i="88"/>
  <c r="P145" i="88"/>
  <c r="P144" i="88"/>
  <c r="P143" i="88"/>
  <c r="P142" i="88"/>
  <c r="P141" i="88"/>
  <c r="P140" i="88"/>
  <c r="P139" i="88"/>
  <c r="P133" i="88"/>
  <c r="P132" i="88"/>
  <c r="P131" i="88"/>
  <c r="P130" i="88"/>
  <c r="P129" i="88"/>
  <c r="P128" i="88"/>
  <c r="P127" i="88"/>
  <c r="P126" i="88"/>
  <c r="P125" i="88"/>
  <c r="P124" i="88"/>
  <c r="P123" i="88"/>
  <c r="P122" i="88"/>
  <c r="P118" i="88"/>
  <c r="P117" i="88"/>
  <c r="P116" i="88"/>
  <c r="P115" i="88"/>
  <c r="P114" i="88"/>
  <c r="P113" i="88"/>
  <c r="P105" i="88"/>
  <c r="P104" i="88"/>
  <c r="P103" i="88"/>
  <c r="P102" i="88"/>
  <c r="P101" i="88"/>
  <c r="P100" i="88"/>
  <c r="P99" i="88"/>
  <c r="P98" i="88"/>
  <c r="P97" i="88"/>
  <c r="P96" i="88"/>
  <c r="P95" i="88"/>
  <c r="P89" i="88"/>
  <c r="P88" i="88"/>
  <c r="P87" i="88"/>
  <c r="P86" i="88"/>
  <c r="P81" i="88"/>
  <c r="P80" i="88"/>
  <c r="P79" i="88"/>
  <c r="P78" i="88"/>
  <c r="P72" i="88"/>
  <c r="P70" i="88"/>
  <c r="P67" i="88"/>
  <c r="P66" i="88"/>
  <c r="P65" i="88"/>
  <c r="P63" i="88"/>
  <c r="P62" i="88"/>
  <c r="P61" i="88"/>
  <c r="P59" i="88"/>
  <c r="P58" i="88"/>
  <c r="P57" i="88"/>
  <c r="P56" i="88"/>
  <c r="P55" i="88"/>
  <c r="P51" i="88"/>
  <c r="P50" i="88"/>
  <c r="P48" i="88"/>
  <c r="P47" i="88"/>
  <c r="P46" i="88"/>
  <c r="P45" i="88"/>
  <c r="P44" i="88"/>
  <c r="P43" i="88"/>
  <c r="P42" i="88"/>
  <c r="P41" i="88"/>
  <c r="P40" i="88"/>
  <c r="P39" i="88"/>
  <c r="P38" i="88"/>
  <c r="P37" i="88"/>
  <c r="P36" i="88"/>
  <c r="P35" i="88"/>
  <c r="P34" i="88"/>
  <c r="P33" i="88"/>
  <c r="P32" i="88"/>
  <c r="P31" i="88"/>
  <c r="P30" i="88"/>
  <c r="P28" i="88"/>
  <c r="P27" i="88"/>
  <c r="P26" i="88"/>
  <c r="P25" i="88"/>
  <c r="P24" i="88"/>
  <c r="P23" i="88"/>
  <c r="P22" i="88"/>
  <c r="P20" i="88"/>
  <c r="P19" i="88"/>
  <c r="P18" i="88"/>
  <c r="P13" i="88"/>
  <c r="P12" i="88"/>
  <c r="P11" i="88"/>
  <c r="P10" i="88"/>
  <c r="P9" i="88"/>
  <c r="P8" i="88"/>
  <c r="P7" i="88"/>
  <c r="P6" i="88"/>
  <c r="P5" i="88"/>
  <c r="O166" i="88"/>
  <c r="O165" i="88"/>
  <c r="O164" i="88"/>
  <c r="O163" i="88"/>
  <c r="O162" i="88"/>
  <c r="O161" i="88"/>
  <c r="O160" i="88"/>
  <c r="O159" i="88"/>
  <c r="O157" i="88"/>
  <c r="O156" i="88"/>
  <c r="O155" i="88"/>
  <c r="O154" i="88"/>
  <c r="O153" i="88"/>
  <c r="O152" i="88"/>
  <c r="O151" i="88"/>
  <c r="O145" i="88"/>
  <c r="O144" i="88"/>
  <c r="O143" i="88"/>
  <c r="O142" i="88"/>
  <c r="O141" i="88"/>
  <c r="O140" i="88"/>
  <c r="O139" i="88"/>
  <c r="O133" i="88"/>
  <c r="O132" i="88"/>
  <c r="O131" i="88"/>
  <c r="O130" i="88"/>
  <c r="O129" i="88"/>
  <c r="O128" i="88"/>
  <c r="O127" i="88"/>
  <c r="O126" i="88"/>
  <c r="O125" i="88"/>
  <c r="O124" i="88"/>
  <c r="O123" i="88"/>
  <c r="O122" i="88"/>
  <c r="O118" i="88"/>
  <c r="O117" i="88"/>
  <c r="O116" i="88"/>
  <c r="O115" i="88"/>
  <c r="O114" i="88"/>
  <c r="O113" i="88"/>
  <c r="O105" i="88"/>
  <c r="O104" i="88"/>
  <c r="O103" i="88"/>
  <c r="O102" i="88"/>
  <c r="O101" i="88"/>
  <c r="O100" i="88"/>
  <c r="O99" i="88"/>
  <c r="O98" i="88"/>
  <c r="O97" i="88"/>
  <c r="O96" i="88"/>
  <c r="O95" i="88"/>
  <c r="O89" i="88"/>
  <c r="O88" i="88"/>
  <c r="O87" i="88"/>
  <c r="O86" i="88"/>
  <c r="O78" i="88"/>
  <c r="O81" i="88"/>
  <c r="O80" i="88"/>
  <c r="O79" i="88"/>
  <c r="O72" i="88"/>
  <c r="O70" i="88"/>
  <c r="O67" i="88"/>
  <c r="O66" i="88"/>
  <c r="O65" i="88"/>
  <c r="O63" i="88"/>
  <c r="O62" i="88"/>
  <c r="O61" i="88"/>
  <c r="O59" i="88"/>
  <c r="O58" i="88"/>
  <c r="O57" i="88"/>
  <c r="O56" i="88"/>
  <c r="O55" i="88"/>
  <c r="O51" i="88"/>
  <c r="O50" i="88"/>
  <c r="O48" i="88"/>
  <c r="O47" i="88"/>
  <c r="O46" i="88"/>
  <c r="O45" i="88"/>
  <c r="O44" i="88"/>
  <c r="O43" i="88"/>
  <c r="O42" i="88"/>
  <c r="O41" i="88"/>
  <c r="O40" i="88"/>
  <c r="O39" i="88"/>
  <c r="O38" i="88"/>
  <c r="O37" i="88"/>
  <c r="O36" i="88"/>
  <c r="O35" i="88"/>
  <c r="O34" i="88"/>
  <c r="O33" i="88"/>
  <c r="O32" i="88"/>
  <c r="O31" i="88"/>
  <c r="O30" i="88"/>
  <c r="O28" i="88"/>
  <c r="O27" i="88"/>
  <c r="O26" i="88"/>
  <c r="O25" i="88"/>
  <c r="O24" i="88"/>
  <c r="O23" i="88"/>
  <c r="O22" i="88"/>
  <c r="O20" i="88"/>
  <c r="O19" i="88"/>
  <c r="O18" i="88"/>
  <c r="O13" i="88"/>
  <c r="O12" i="88"/>
  <c r="O11" i="88"/>
  <c r="O10" i="88"/>
  <c r="O9" i="88"/>
  <c r="O8" i="88"/>
  <c r="O7" i="88"/>
  <c r="O6" i="88"/>
  <c r="O5" i="88"/>
  <c r="M166" i="88"/>
  <c r="M165" i="88"/>
  <c r="M164" i="88"/>
  <c r="M163" i="88"/>
  <c r="M162" i="88"/>
  <c r="M161" i="88"/>
  <c r="M160" i="88"/>
  <c r="M159" i="88"/>
  <c r="M157" i="88"/>
  <c r="M156" i="88"/>
  <c r="M155" i="88"/>
  <c r="M154" i="88"/>
  <c r="M153" i="88"/>
  <c r="M152" i="88"/>
  <c r="M151" i="88"/>
  <c r="M145" i="88"/>
  <c r="M144" i="88"/>
  <c r="M143" i="88"/>
  <c r="M142" i="88"/>
  <c r="M141" i="88"/>
  <c r="M140" i="88"/>
  <c r="M139" i="88"/>
  <c r="M133" i="88"/>
  <c r="M132" i="88"/>
  <c r="M131" i="88"/>
  <c r="M130" i="88"/>
  <c r="M129" i="88"/>
  <c r="M128" i="88"/>
  <c r="M127" i="88"/>
  <c r="M126" i="88"/>
  <c r="M125" i="88"/>
  <c r="M124" i="88"/>
  <c r="M123" i="88"/>
  <c r="M122" i="88"/>
  <c r="M118" i="88"/>
  <c r="M117" i="88"/>
  <c r="M116" i="88"/>
  <c r="M115" i="88"/>
  <c r="M114" i="88"/>
  <c r="M113" i="88"/>
  <c r="M105" i="88"/>
  <c r="M104" i="88"/>
  <c r="M103" i="88"/>
  <c r="M102" i="88"/>
  <c r="M101" i="88"/>
  <c r="M100" i="88"/>
  <c r="M99" i="88"/>
  <c r="M98" i="88"/>
  <c r="M97" i="88"/>
  <c r="M96" i="88"/>
  <c r="M95" i="88"/>
  <c r="M89" i="88"/>
  <c r="M88" i="88"/>
  <c r="M87" i="88"/>
  <c r="M86" i="88"/>
  <c r="M81" i="88"/>
  <c r="M80" i="88"/>
  <c r="M79" i="88"/>
  <c r="M78" i="88"/>
  <c r="M72" i="88"/>
  <c r="M70" i="88"/>
  <c r="M67" i="88"/>
  <c r="M66" i="88"/>
  <c r="M65" i="88"/>
  <c r="M63" i="88"/>
  <c r="M62" i="88"/>
  <c r="M61" i="88"/>
  <c r="M59" i="88"/>
  <c r="M58" i="88"/>
  <c r="M57" i="88"/>
  <c r="M56" i="88"/>
  <c r="M55" i="88"/>
  <c r="M51" i="88"/>
  <c r="M50" i="88"/>
  <c r="M48" i="88"/>
  <c r="M47" i="88"/>
  <c r="M46" i="88"/>
  <c r="M45" i="88"/>
  <c r="M44" i="88"/>
  <c r="M43" i="88"/>
  <c r="M42" i="88"/>
  <c r="M41" i="88"/>
  <c r="M40" i="88"/>
  <c r="M39" i="88"/>
  <c r="M38" i="88"/>
  <c r="M37" i="88"/>
  <c r="M36" i="88"/>
  <c r="M35" i="88"/>
  <c r="M34" i="88"/>
  <c r="M33" i="88"/>
  <c r="M32" i="88"/>
  <c r="M31" i="88"/>
  <c r="M30" i="88"/>
  <c r="M28" i="88"/>
  <c r="M27" i="88"/>
  <c r="M26" i="88"/>
  <c r="M25" i="88"/>
  <c r="M24" i="88"/>
  <c r="M23" i="88"/>
  <c r="M22" i="88"/>
  <c r="M20" i="88"/>
  <c r="M19" i="88"/>
  <c r="M18" i="88"/>
  <c r="M13" i="88"/>
  <c r="M12" i="88"/>
  <c r="M11" i="88"/>
  <c r="M10" i="88"/>
  <c r="M9" i="88"/>
  <c r="M8" i="88"/>
  <c r="M7" i="88"/>
  <c r="M6" i="88"/>
  <c r="M5" i="88"/>
  <c r="L61" i="88"/>
  <c r="L166" i="88"/>
  <c r="L165" i="88"/>
  <c r="L164" i="88"/>
  <c r="L163" i="88"/>
  <c r="L162" i="88"/>
  <c r="L161" i="88"/>
  <c r="L160" i="88"/>
  <c r="L159" i="88"/>
  <c r="L157" i="88"/>
  <c r="L156" i="88"/>
  <c r="L155" i="88"/>
  <c r="L154" i="88"/>
  <c r="L153" i="88"/>
  <c r="L152" i="88"/>
  <c r="L151" i="88"/>
  <c r="L145" i="88"/>
  <c r="L144" i="88"/>
  <c r="L143" i="88"/>
  <c r="L142" i="88"/>
  <c r="L141" i="88"/>
  <c r="L140" i="88"/>
  <c r="L139" i="88"/>
  <c r="L133" i="88"/>
  <c r="L132" i="88"/>
  <c r="L131" i="88"/>
  <c r="L130" i="88"/>
  <c r="L129" i="88"/>
  <c r="L128" i="88"/>
  <c r="L127" i="88"/>
  <c r="L126" i="88"/>
  <c r="L125" i="88"/>
  <c r="L124" i="88"/>
  <c r="L123" i="88"/>
  <c r="L122" i="88"/>
  <c r="L118" i="88"/>
  <c r="L117" i="88"/>
  <c r="L116" i="88"/>
  <c r="L115" i="88"/>
  <c r="L114" i="88"/>
  <c r="L113" i="88"/>
  <c r="L105" i="88"/>
  <c r="L104" i="88"/>
  <c r="L103" i="88"/>
  <c r="L102" i="88"/>
  <c r="L101" i="88"/>
  <c r="L100" i="88"/>
  <c r="L99" i="88"/>
  <c r="L98" i="88"/>
  <c r="L97" i="88"/>
  <c r="L96" i="88"/>
  <c r="L95" i="88"/>
  <c r="L89" i="88"/>
  <c r="L88" i="88"/>
  <c r="L87" i="88"/>
  <c r="L86" i="88"/>
  <c r="L81" i="88"/>
  <c r="L80" i="88"/>
  <c r="L79" i="88"/>
  <c r="L78" i="88"/>
  <c r="L72" i="88"/>
  <c r="L70" i="88"/>
  <c r="L67" i="88"/>
  <c r="L66" i="88"/>
  <c r="L65" i="88"/>
  <c r="L63" i="88"/>
  <c r="L62" i="88"/>
  <c r="L59" i="88"/>
  <c r="L58" i="88"/>
  <c r="L57" i="88"/>
  <c r="L56" i="88"/>
  <c r="L55" i="88"/>
  <c r="L51" i="88"/>
  <c r="L50" i="88"/>
  <c r="L48" i="88"/>
  <c r="L47" i="88"/>
  <c r="L46" i="88"/>
  <c r="L45" i="88"/>
  <c r="L44" i="88"/>
  <c r="L43" i="88"/>
  <c r="L42" i="88"/>
  <c r="L41" i="88"/>
  <c r="L40" i="88"/>
  <c r="L39" i="88"/>
  <c r="L38" i="88"/>
  <c r="L37" i="88"/>
  <c r="L36" i="88"/>
  <c r="L35" i="88"/>
  <c r="L34" i="88"/>
  <c r="L33" i="88"/>
  <c r="L32" i="88"/>
  <c r="L31" i="88"/>
  <c r="L30" i="88"/>
  <c r="L28" i="88"/>
  <c r="L27" i="88"/>
  <c r="L26" i="88"/>
  <c r="L25" i="88"/>
  <c r="L24" i="88"/>
  <c r="L23" i="88"/>
  <c r="L22" i="88"/>
  <c r="L20" i="88"/>
  <c r="L19" i="88"/>
  <c r="L18" i="88"/>
  <c r="L13" i="88"/>
  <c r="L12" i="88"/>
  <c r="L11" i="88"/>
  <c r="L10" i="88"/>
  <c r="L9" i="88"/>
  <c r="L8" i="88"/>
  <c r="L7" i="88"/>
  <c r="L6" i="88"/>
  <c r="L5" i="88"/>
  <c r="K166" i="88"/>
  <c r="K165" i="88"/>
  <c r="K164" i="88"/>
  <c r="K163" i="88"/>
  <c r="K162" i="88"/>
  <c r="K161" i="88"/>
  <c r="K160" i="88"/>
  <c r="K159" i="88"/>
  <c r="K157" i="88"/>
  <c r="K156" i="88"/>
  <c r="K155" i="88"/>
  <c r="K154" i="88"/>
  <c r="K153" i="88"/>
  <c r="K152" i="88"/>
  <c r="K151" i="88"/>
  <c r="K145" i="88"/>
  <c r="K144" i="88"/>
  <c r="K143" i="88"/>
  <c r="K142" i="88"/>
  <c r="K141" i="88"/>
  <c r="K140" i="88"/>
  <c r="K139" i="88"/>
  <c r="K133" i="88"/>
  <c r="K132" i="88"/>
  <c r="K131" i="88"/>
  <c r="K130" i="88"/>
  <c r="K129" i="88"/>
  <c r="K128" i="88"/>
  <c r="K127" i="88"/>
  <c r="K126" i="88"/>
  <c r="K125" i="88"/>
  <c r="K124" i="88"/>
  <c r="K123" i="88"/>
  <c r="K122" i="88"/>
  <c r="K118" i="88"/>
  <c r="K117" i="88"/>
  <c r="K116" i="88"/>
  <c r="K115" i="88"/>
  <c r="K114" i="88"/>
  <c r="K113" i="88"/>
  <c r="K105" i="88"/>
  <c r="K104" i="88"/>
  <c r="K103" i="88"/>
  <c r="K102" i="88"/>
  <c r="K101" i="88"/>
  <c r="K100" i="88"/>
  <c r="K99" i="88"/>
  <c r="K98" i="88"/>
  <c r="K97" i="88"/>
  <c r="K96" i="88"/>
  <c r="K95" i="88"/>
  <c r="K89" i="88"/>
  <c r="K88" i="88"/>
  <c r="K87" i="88"/>
  <c r="K86" i="88"/>
  <c r="K81" i="88"/>
  <c r="K80" i="88"/>
  <c r="K79" i="88"/>
  <c r="K78" i="88"/>
  <c r="K72" i="88"/>
  <c r="K70" i="88"/>
  <c r="K67" i="88"/>
  <c r="K66" i="88"/>
  <c r="K65" i="88"/>
  <c r="K63" i="88"/>
  <c r="K62" i="88"/>
  <c r="K61" i="88"/>
  <c r="K59" i="88"/>
  <c r="K58" i="88"/>
  <c r="K57" i="88"/>
  <c r="K56" i="88"/>
  <c r="K55" i="88"/>
  <c r="K51" i="88"/>
  <c r="K50" i="88"/>
  <c r="K48" i="88"/>
  <c r="K47" i="88"/>
  <c r="K46" i="88"/>
  <c r="K45" i="88"/>
  <c r="K44" i="88"/>
  <c r="K43" i="88"/>
  <c r="K42" i="88"/>
  <c r="K41" i="88"/>
  <c r="K40" i="88"/>
  <c r="K39" i="88"/>
  <c r="K38" i="88"/>
  <c r="K37" i="88"/>
  <c r="K36" i="88"/>
  <c r="K35" i="88"/>
  <c r="K34" i="88"/>
  <c r="K33" i="88"/>
  <c r="K32" i="88"/>
  <c r="K31" i="88"/>
  <c r="K30" i="88"/>
  <c r="K28" i="88"/>
  <c r="K27" i="88"/>
  <c r="K26" i="88"/>
  <c r="K25" i="88"/>
  <c r="K24" i="88"/>
  <c r="K23" i="88"/>
  <c r="K22" i="88"/>
  <c r="K20" i="88"/>
  <c r="K19" i="88"/>
  <c r="K18" i="88"/>
  <c r="K13" i="88"/>
  <c r="K12" i="88"/>
  <c r="K11" i="88"/>
  <c r="K10" i="88"/>
  <c r="K9" i="88"/>
  <c r="K8" i="88"/>
  <c r="K7" i="88"/>
  <c r="K6" i="88"/>
  <c r="K5" i="88"/>
  <c r="J166" i="88"/>
  <c r="J165" i="88"/>
  <c r="J164" i="88"/>
  <c r="J163" i="88"/>
  <c r="J162" i="88"/>
  <c r="J161" i="88"/>
  <c r="J160" i="88"/>
  <c r="J159" i="88"/>
  <c r="J157" i="88"/>
  <c r="J156" i="88"/>
  <c r="J155" i="88"/>
  <c r="J154" i="88"/>
  <c r="J153" i="88"/>
  <c r="J152" i="88"/>
  <c r="J151" i="88"/>
  <c r="J145" i="88"/>
  <c r="J144" i="88"/>
  <c r="J142" i="88"/>
  <c r="J141" i="88"/>
  <c r="J140" i="88"/>
  <c r="J139" i="88"/>
  <c r="J133" i="88"/>
  <c r="J132" i="88"/>
  <c r="J131" i="88"/>
  <c r="J130" i="88"/>
  <c r="J129" i="88"/>
  <c r="J128" i="88"/>
  <c r="J127" i="88"/>
  <c r="J126" i="88"/>
  <c r="J125" i="88"/>
  <c r="J124" i="88"/>
  <c r="J123" i="88"/>
  <c r="J122" i="88"/>
  <c r="J118" i="88"/>
  <c r="J117" i="88"/>
  <c r="J116" i="88"/>
  <c r="J115" i="88"/>
  <c r="J114" i="88"/>
  <c r="J113" i="88"/>
  <c r="J105" i="88"/>
  <c r="J104" i="88"/>
  <c r="J103" i="88"/>
  <c r="J102" i="88"/>
  <c r="J101" i="88"/>
  <c r="J100" i="88"/>
  <c r="J99" i="88"/>
  <c r="J98" i="88"/>
  <c r="J97" i="88"/>
  <c r="J96" i="88"/>
  <c r="J89" i="88"/>
  <c r="J88" i="88"/>
  <c r="J87" i="88"/>
  <c r="J86" i="88"/>
  <c r="J81" i="88"/>
  <c r="J80" i="88"/>
  <c r="J79" i="88"/>
  <c r="J78" i="88"/>
  <c r="J72" i="88"/>
  <c r="J70" i="88"/>
  <c r="J67" i="88"/>
  <c r="J66" i="88"/>
  <c r="J65" i="88"/>
  <c r="J63" i="88"/>
  <c r="J62" i="88"/>
  <c r="J61" i="88"/>
  <c r="J59" i="88"/>
  <c r="J58" i="88"/>
  <c r="J57" i="88"/>
  <c r="J56" i="88"/>
  <c r="J55" i="88"/>
  <c r="J51" i="88"/>
  <c r="J50" i="88"/>
  <c r="J48" i="88"/>
  <c r="J47" i="88"/>
  <c r="J46" i="88"/>
  <c r="J45" i="88"/>
  <c r="J44" i="88"/>
  <c r="J43" i="88"/>
  <c r="J42" i="88"/>
  <c r="J41" i="88"/>
  <c r="J40" i="88"/>
  <c r="J39" i="88"/>
  <c r="J38" i="88"/>
  <c r="J37" i="88"/>
  <c r="J36" i="88"/>
  <c r="J35" i="88"/>
  <c r="J34" i="88"/>
  <c r="J33" i="88"/>
  <c r="J32" i="88"/>
  <c r="J31" i="88"/>
  <c r="J30" i="88"/>
  <c r="J28" i="88"/>
  <c r="J27" i="88"/>
  <c r="J26" i="88"/>
  <c r="J25" i="88"/>
  <c r="J24" i="88"/>
  <c r="J23" i="88"/>
  <c r="J22" i="88"/>
  <c r="J20" i="88"/>
  <c r="J19" i="88"/>
  <c r="J18" i="88"/>
  <c r="J13" i="88"/>
  <c r="J12" i="88"/>
  <c r="J11" i="88"/>
  <c r="J10" i="88"/>
  <c r="J9" i="88"/>
  <c r="J8" i="88"/>
  <c r="J7" i="88"/>
  <c r="J6" i="88"/>
  <c r="J5" i="88"/>
  <c r="H166" i="88"/>
  <c r="H165" i="88"/>
  <c r="H164" i="88"/>
  <c r="H163" i="88"/>
  <c r="H162" i="88"/>
  <c r="H161" i="88"/>
  <c r="H160" i="88"/>
  <c r="H159" i="88"/>
  <c r="H157" i="88"/>
  <c r="H156" i="88"/>
  <c r="H155" i="88"/>
  <c r="H154" i="88"/>
  <c r="H153" i="88"/>
  <c r="H152" i="88"/>
  <c r="H151" i="88"/>
  <c r="H145" i="88"/>
  <c r="H144" i="88"/>
  <c r="H143" i="88"/>
  <c r="H142" i="88"/>
  <c r="H141" i="88"/>
  <c r="H140" i="88"/>
  <c r="H139" i="88"/>
  <c r="H133" i="88"/>
  <c r="H132" i="88"/>
  <c r="H131" i="88"/>
  <c r="H130" i="88"/>
  <c r="H129" i="88"/>
  <c r="H128" i="88"/>
  <c r="H127" i="88"/>
  <c r="H126" i="88"/>
  <c r="H125" i="88"/>
  <c r="H124" i="88"/>
  <c r="H123" i="88"/>
  <c r="H122" i="88"/>
  <c r="H118" i="88"/>
  <c r="H117" i="88"/>
  <c r="H116" i="88"/>
  <c r="H115" i="88"/>
  <c r="H114" i="88"/>
  <c r="H113" i="88"/>
  <c r="H105" i="88"/>
  <c r="H104" i="88"/>
  <c r="H103" i="88"/>
  <c r="H102" i="88"/>
  <c r="H101" i="88"/>
  <c r="H100" i="88"/>
  <c r="H99" i="88"/>
  <c r="H98" i="88"/>
  <c r="H97" i="88"/>
  <c r="H96" i="88"/>
  <c r="H95" i="88"/>
  <c r="H89" i="88"/>
  <c r="H88" i="88"/>
  <c r="H87" i="88"/>
  <c r="H86" i="88"/>
  <c r="H81" i="88"/>
  <c r="H80" i="88"/>
  <c r="H79" i="88"/>
  <c r="H78" i="88"/>
  <c r="H72" i="88"/>
  <c r="H70" i="88"/>
  <c r="H67" i="88"/>
  <c r="H66" i="88"/>
  <c r="H65" i="88"/>
  <c r="H63" i="88"/>
  <c r="H62" i="88"/>
  <c r="H61" i="88"/>
  <c r="H59" i="88"/>
  <c r="H58" i="88"/>
  <c r="H57" i="88"/>
  <c r="H56" i="88"/>
  <c r="H55" i="88"/>
  <c r="H51" i="88"/>
  <c r="H50" i="88"/>
  <c r="H48" i="88"/>
  <c r="H47" i="88"/>
  <c r="H46" i="88"/>
  <c r="H45" i="88"/>
  <c r="H44" i="88"/>
  <c r="H43" i="88"/>
  <c r="H42" i="88"/>
  <c r="H41" i="88"/>
  <c r="H40" i="88"/>
  <c r="H39" i="88"/>
  <c r="H38" i="88"/>
  <c r="H37" i="88"/>
  <c r="H36" i="88"/>
  <c r="H35" i="88"/>
  <c r="H34" i="88"/>
  <c r="H33" i="88"/>
  <c r="H32" i="88"/>
  <c r="H31" i="88"/>
  <c r="H30" i="88"/>
  <c r="H28" i="88"/>
  <c r="H27" i="88"/>
  <c r="H26" i="88"/>
  <c r="H25" i="88"/>
  <c r="H24" i="88"/>
  <c r="H23" i="88"/>
  <c r="H22" i="88"/>
  <c r="H20" i="88"/>
  <c r="H19" i="88"/>
  <c r="H18" i="88"/>
  <c r="H13" i="88"/>
  <c r="H12" i="88"/>
  <c r="H11" i="88"/>
  <c r="H10" i="88"/>
  <c r="H9" i="88"/>
  <c r="H8" i="88"/>
  <c r="H7" i="88"/>
  <c r="H6" i="88"/>
  <c r="H5" i="88"/>
  <c r="G166" i="88"/>
  <c r="G165" i="88"/>
  <c r="G164" i="88"/>
  <c r="G163" i="88"/>
  <c r="G162" i="88"/>
  <c r="G161" i="88"/>
  <c r="G160" i="88"/>
  <c r="G159" i="88"/>
  <c r="G157" i="88"/>
  <c r="G156" i="88"/>
  <c r="G155" i="88"/>
  <c r="G154" i="88"/>
  <c r="G153" i="88"/>
  <c r="G152" i="88"/>
  <c r="G151" i="88"/>
  <c r="G145" i="88"/>
  <c r="G144" i="88"/>
  <c r="G143" i="88"/>
  <c r="G142" i="88"/>
  <c r="G141" i="88"/>
  <c r="G140" i="88"/>
  <c r="G139" i="88"/>
  <c r="G133" i="88"/>
  <c r="G132" i="88"/>
  <c r="G131" i="88"/>
  <c r="G130" i="88"/>
  <c r="G129" i="88"/>
  <c r="G128" i="88"/>
  <c r="G127" i="88"/>
  <c r="G126" i="88"/>
  <c r="G125" i="88"/>
  <c r="G124" i="88"/>
  <c r="G123" i="88"/>
  <c r="G122" i="88"/>
  <c r="G118" i="88"/>
  <c r="G117" i="88"/>
  <c r="G116" i="88"/>
  <c r="G115" i="88"/>
  <c r="G114" i="88"/>
  <c r="G113" i="88"/>
  <c r="G105" i="88"/>
  <c r="G104" i="88"/>
  <c r="G103" i="88"/>
  <c r="G102" i="88"/>
  <c r="G101" i="88"/>
  <c r="G100" i="88"/>
  <c r="G99" i="88"/>
  <c r="G98" i="88"/>
  <c r="G97" i="88"/>
  <c r="G96" i="88"/>
  <c r="G95" i="88"/>
  <c r="G89" i="88"/>
  <c r="G88" i="88"/>
  <c r="G87" i="88"/>
  <c r="G86" i="88"/>
  <c r="G81" i="88"/>
  <c r="G80" i="88"/>
  <c r="G79" i="88"/>
  <c r="G78" i="88"/>
  <c r="G72" i="88"/>
  <c r="G70" i="88"/>
  <c r="G67" i="88"/>
  <c r="G66" i="88"/>
  <c r="G65" i="88"/>
  <c r="G63" i="88"/>
  <c r="G62" i="88"/>
  <c r="G61" i="88"/>
  <c r="G59" i="88"/>
  <c r="G58" i="88"/>
  <c r="G57" i="88"/>
  <c r="G56" i="88"/>
  <c r="G55" i="88"/>
  <c r="G51" i="88"/>
  <c r="G50" i="88"/>
  <c r="G48" i="88"/>
  <c r="G47" i="88"/>
  <c r="G46" i="88"/>
  <c r="G45" i="88"/>
  <c r="G44" i="88"/>
  <c r="G43" i="88"/>
  <c r="G42" i="88"/>
  <c r="G41" i="88"/>
  <c r="G40" i="88"/>
  <c r="G39" i="88"/>
  <c r="G37" i="88"/>
  <c r="G36" i="88"/>
  <c r="G35" i="88"/>
  <c r="G34" i="88"/>
  <c r="G33" i="88"/>
  <c r="G32" i="88"/>
  <c r="G31" i="88"/>
  <c r="G30" i="88"/>
  <c r="G28" i="88"/>
  <c r="G27" i="88"/>
  <c r="G26" i="88"/>
  <c r="G25" i="88"/>
  <c r="G24" i="88"/>
  <c r="G23" i="88"/>
  <c r="G22" i="88"/>
  <c r="G20" i="88"/>
  <c r="G19" i="88"/>
  <c r="G18" i="88"/>
  <c r="G13" i="88"/>
  <c r="G12" i="88"/>
  <c r="G11" i="88"/>
  <c r="G10" i="88"/>
  <c r="G9" i="88"/>
  <c r="G8" i="88"/>
  <c r="G7" i="88"/>
  <c r="G6" i="88"/>
  <c r="G5" i="88"/>
  <c r="F166" i="88"/>
  <c r="F165" i="88"/>
  <c r="F164" i="88"/>
  <c r="F163" i="88"/>
  <c r="F162" i="88"/>
  <c r="F161" i="88"/>
  <c r="F160" i="88"/>
  <c r="F159" i="88"/>
  <c r="F157" i="88"/>
  <c r="F156" i="88"/>
  <c r="F155" i="88"/>
  <c r="F154" i="88"/>
  <c r="F153" i="88"/>
  <c r="F152" i="88"/>
  <c r="F151" i="88"/>
  <c r="F145" i="88"/>
  <c r="F144" i="88"/>
  <c r="F143" i="88"/>
  <c r="F142" i="88"/>
  <c r="F141" i="88"/>
  <c r="F140" i="88"/>
  <c r="F139" i="88"/>
  <c r="F133" i="88"/>
  <c r="F132" i="88"/>
  <c r="F131" i="88"/>
  <c r="F130" i="88"/>
  <c r="F129" i="88"/>
  <c r="F128" i="88"/>
  <c r="F127" i="88"/>
  <c r="F126" i="88"/>
  <c r="F125" i="88"/>
  <c r="F124" i="88"/>
  <c r="F123" i="88"/>
  <c r="F122" i="88"/>
  <c r="F118" i="88"/>
  <c r="F117" i="88"/>
  <c r="F116" i="88"/>
  <c r="F115" i="88"/>
  <c r="F114" i="88"/>
  <c r="F113" i="88"/>
  <c r="F105" i="88"/>
  <c r="F104" i="88"/>
  <c r="F103" i="88"/>
  <c r="F102" i="88"/>
  <c r="F101" i="88"/>
  <c r="F100" i="88"/>
  <c r="F99" i="88"/>
  <c r="F98" i="88"/>
  <c r="F97" i="88"/>
  <c r="F96" i="88"/>
  <c r="F95" i="88"/>
  <c r="F89" i="88"/>
  <c r="F88" i="88"/>
  <c r="F87" i="88"/>
  <c r="F86" i="88"/>
  <c r="F81" i="88"/>
  <c r="F80" i="88"/>
  <c r="F79" i="88"/>
  <c r="F78" i="88"/>
  <c r="F67" i="88"/>
  <c r="F66" i="88"/>
  <c r="F65" i="88"/>
  <c r="F63" i="88"/>
  <c r="F62" i="88"/>
  <c r="F61" i="88"/>
  <c r="F59" i="88"/>
  <c r="F58" i="88"/>
  <c r="F57" i="88"/>
  <c r="F56" i="88"/>
  <c r="F55" i="88"/>
  <c r="F51" i="88"/>
  <c r="F50" i="88"/>
  <c r="F48" i="88"/>
  <c r="F47" i="88"/>
  <c r="F46" i="88"/>
  <c r="F45" i="88"/>
  <c r="F44" i="88"/>
  <c r="F43" i="88"/>
  <c r="F42" i="88"/>
  <c r="F41" i="88"/>
  <c r="F40" i="88"/>
  <c r="F39" i="88"/>
  <c r="F38" i="88"/>
  <c r="F37" i="88"/>
  <c r="F36" i="88"/>
  <c r="F35" i="88"/>
  <c r="F34" i="88"/>
  <c r="F33" i="88"/>
  <c r="F32" i="88"/>
  <c r="F31" i="88"/>
  <c r="F30" i="88"/>
  <c r="F28" i="88"/>
  <c r="F27" i="88"/>
  <c r="F26" i="88"/>
  <c r="F25" i="88"/>
  <c r="F24" i="88"/>
  <c r="F23" i="88"/>
  <c r="F22" i="88"/>
  <c r="F20" i="88"/>
  <c r="F19" i="88"/>
  <c r="F18" i="88"/>
  <c r="F13" i="88"/>
  <c r="F12" i="88"/>
  <c r="F11" i="88"/>
  <c r="F10" i="88"/>
  <c r="F9" i="88"/>
  <c r="F8" i="88"/>
  <c r="F7" i="88"/>
  <c r="F6" i="88"/>
  <c r="F5" i="88"/>
  <c r="D166" i="88"/>
  <c r="D165" i="88"/>
  <c r="D164" i="88"/>
  <c r="D163" i="88"/>
  <c r="D162" i="88"/>
  <c r="D161" i="88"/>
  <c r="D160" i="88"/>
  <c r="D159" i="88"/>
  <c r="D157" i="88"/>
  <c r="D156" i="88"/>
  <c r="D155" i="88"/>
  <c r="D154" i="88"/>
  <c r="D153" i="88"/>
  <c r="D152" i="88"/>
  <c r="D151" i="88"/>
  <c r="D145" i="88"/>
  <c r="D144" i="88"/>
  <c r="D143" i="88"/>
  <c r="D142" i="88"/>
  <c r="D141" i="88"/>
  <c r="D140" i="88"/>
  <c r="D139" i="88"/>
  <c r="D133" i="88"/>
  <c r="D132" i="88"/>
  <c r="D131" i="88"/>
  <c r="D130" i="88"/>
  <c r="D129" i="88"/>
  <c r="D128" i="88"/>
  <c r="D127" i="88"/>
  <c r="D126" i="88"/>
  <c r="D125" i="88"/>
  <c r="D124" i="88"/>
  <c r="D123" i="88"/>
  <c r="D122" i="88"/>
  <c r="D118" i="88"/>
  <c r="D117" i="88"/>
  <c r="D116" i="88"/>
  <c r="D115" i="88"/>
  <c r="D114" i="88"/>
  <c r="D113" i="88"/>
  <c r="D105" i="88"/>
  <c r="D104" i="88"/>
  <c r="D103" i="88"/>
  <c r="D102" i="88"/>
  <c r="D101" i="88"/>
  <c r="D100" i="88"/>
  <c r="D99" i="88"/>
  <c r="D98" i="88"/>
  <c r="D97" i="88"/>
  <c r="D96" i="88"/>
  <c r="D95" i="88"/>
  <c r="D89" i="88"/>
  <c r="D88" i="88"/>
  <c r="D87" i="88"/>
  <c r="D86" i="88"/>
  <c r="D81" i="88"/>
  <c r="D80" i="88"/>
  <c r="D79" i="88"/>
  <c r="D78" i="88"/>
  <c r="D72" i="88"/>
  <c r="D70" i="88"/>
  <c r="D67" i="88"/>
  <c r="D66" i="88"/>
  <c r="D65" i="88"/>
  <c r="D63" i="88"/>
  <c r="D62" i="88"/>
  <c r="D61" i="88"/>
  <c r="D59" i="88"/>
  <c r="D58" i="88"/>
  <c r="D57" i="88"/>
  <c r="D56" i="88"/>
  <c r="D55" i="88"/>
  <c r="D51" i="88"/>
  <c r="D50" i="88"/>
  <c r="D48" i="88"/>
  <c r="D47" i="88"/>
  <c r="D46" i="88"/>
  <c r="D45" i="88"/>
  <c r="D44" i="88"/>
  <c r="D43" i="88"/>
  <c r="D42" i="88"/>
  <c r="D41" i="88"/>
  <c r="D40" i="88"/>
  <c r="D39" i="88"/>
  <c r="D37" i="88"/>
  <c r="D36" i="88"/>
  <c r="D35" i="88"/>
  <c r="D34" i="88"/>
  <c r="D33" i="88"/>
  <c r="D32" i="88"/>
  <c r="D31" i="88"/>
  <c r="D30" i="88"/>
  <c r="D28" i="88"/>
  <c r="D27" i="88"/>
  <c r="D26" i="88"/>
  <c r="D25" i="88"/>
  <c r="D24" i="88"/>
  <c r="D23" i="88"/>
  <c r="D22" i="88"/>
  <c r="D20" i="88"/>
  <c r="D19" i="88"/>
  <c r="D18" i="88"/>
  <c r="D13" i="88"/>
  <c r="D12" i="88"/>
  <c r="D11" i="88"/>
  <c r="D10" i="88"/>
  <c r="D9" i="88"/>
  <c r="D8" i="88"/>
  <c r="D7" i="88"/>
  <c r="D6" i="88"/>
  <c r="D5" i="88"/>
  <c r="C166" i="88"/>
  <c r="C165" i="88"/>
  <c r="C164" i="88"/>
  <c r="C163" i="88"/>
  <c r="C162" i="88"/>
  <c r="C161" i="88"/>
  <c r="C160" i="88"/>
  <c r="C159" i="88"/>
  <c r="C157" i="88"/>
  <c r="C156" i="88"/>
  <c r="C155" i="88"/>
  <c r="C154" i="88"/>
  <c r="C153" i="88"/>
  <c r="C152" i="88"/>
  <c r="C151" i="88"/>
  <c r="C145" i="88"/>
  <c r="C144" i="88"/>
  <c r="C143" i="88"/>
  <c r="C142" i="88"/>
  <c r="C141" i="88"/>
  <c r="C140" i="88"/>
  <c r="C139" i="88"/>
  <c r="C133" i="88"/>
  <c r="C132" i="88"/>
  <c r="C131" i="88"/>
  <c r="C130" i="88"/>
  <c r="C129" i="88"/>
  <c r="C128" i="88"/>
  <c r="C127" i="88"/>
  <c r="C126" i="88"/>
  <c r="C125" i="88"/>
  <c r="C124" i="88"/>
  <c r="C123" i="88"/>
  <c r="C122" i="88"/>
  <c r="C118" i="88"/>
  <c r="C117" i="88"/>
  <c r="C116" i="88"/>
  <c r="C115" i="88"/>
  <c r="C114" i="88"/>
  <c r="C113" i="88"/>
  <c r="C105" i="88"/>
  <c r="C104" i="88"/>
  <c r="C103" i="88"/>
  <c r="C102" i="88"/>
  <c r="C101" i="88"/>
  <c r="C100" i="88"/>
  <c r="C99" i="88"/>
  <c r="C98" i="88"/>
  <c r="C97" i="88"/>
  <c r="C96" i="88"/>
  <c r="C95" i="88"/>
  <c r="C89" i="88"/>
  <c r="C88" i="88"/>
  <c r="C87" i="88"/>
  <c r="C86" i="88"/>
  <c r="C81" i="88"/>
  <c r="C80" i="88"/>
  <c r="C79" i="88"/>
  <c r="C78" i="88"/>
  <c r="C72" i="88"/>
  <c r="C70" i="88"/>
  <c r="C67" i="88"/>
  <c r="C66" i="88"/>
  <c r="C65" i="88"/>
  <c r="C63" i="88"/>
  <c r="C62" i="88"/>
  <c r="C61" i="88"/>
  <c r="C59" i="88"/>
  <c r="C58" i="88"/>
  <c r="C57" i="88"/>
  <c r="C56" i="88"/>
  <c r="C55" i="88"/>
  <c r="C51" i="88"/>
  <c r="C50" i="88"/>
  <c r="C48" i="88"/>
  <c r="C47" i="88"/>
  <c r="C46" i="88"/>
  <c r="C45" i="88"/>
  <c r="C44" i="88"/>
  <c r="C43" i="88"/>
  <c r="C42" i="88"/>
  <c r="C41" i="88"/>
  <c r="C40" i="88"/>
  <c r="C39" i="88"/>
  <c r="C38" i="88"/>
  <c r="C37" i="88"/>
  <c r="C36" i="88"/>
  <c r="C35" i="88"/>
  <c r="C34" i="88"/>
  <c r="C33" i="88"/>
  <c r="C32" i="88"/>
  <c r="C31" i="88"/>
  <c r="C30" i="88"/>
  <c r="C28" i="88"/>
  <c r="C27" i="88"/>
  <c r="C26" i="88"/>
  <c r="C25" i="88"/>
  <c r="C24" i="88"/>
  <c r="C23" i="88"/>
  <c r="C22" i="88"/>
  <c r="C20" i="88"/>
  <c r="C19" i="88"/>
  <c r="C18" i="88"/>
  <c r="C13" i="88"/>
  <c r="C12" i="88"/>
  <c r="C11" i="88"/>
  <c r="C10" i="88"/>
  <c r="C9" i="88"/>
  <c r="C8" i="88"/>
  <c r="C7" i="88"/>
  <c r="C6" i="88"/>
  <c r="C5" i="88"/>
  <c r="M64" i="88" l="1"/>
  <c r="K64" i="88"/>
  <c r="C64" i="88"/>
  <c r="W64" i="88"/>
  <c r="V64" i="88"/>
  <c r="U64" i="87"/>
  <c r="T64" i="87"/>
  <c r="T64" i="88"/>
  <c r="R64" i="88"/>
  <c r="Q64" i="88"/>
  <c r="Q64" i="87"/>
  <c r="L64" i="88"/>
  <c r="G64" i="88"/>
  <c r="D64" i="88"/>
  <c r="N4782" i="94"/>
  <c r="O62" i="77" l="1"/>
  <c r="O63" i="77" s="1"/>
  <c r="O64" i="77" s="1"/>
  <c r="O65" i="77" s="1"/>
  <c r="N4639" i="94" l="1"/>
  <c r="V18" i="89" s="1"/>
  <c r="N4597" i="94" l="1"/>
  <c r="V152" i="89" s="1"/>
  <c r="K166" i="87"/>
  <c r="K165" i="87"/>
  <c r="K164" i="87"/>
  <c r="K163" i="87"/>
  <c r="K162" i="87"/>
  <c r="K161" i="87"/>
  <c r="K160" i="87"/>
  <c r="K159" i="87"/>
  <c r="K157" i="87"/>
  <c r="K156" i="87"/>
  <c r="K155" i="87"/>
  <c r="K154" i="87"/>
  <c r="K153" i="87"/>
  <c r="K152" i="87"/>
  <c r="K151" i="87"/>
  <c r="K145" i="87"/>
  <c r="K144" i="87"/>
  <c r="K143" i="87"/>
  <c r="K142" i="87"/>
  <c r="K141" i="87"/>
  <c r="K140" i="87"/>
  <c r="K139" i="87"/>
  <c r="K138" i="87"/>
  <c r="K133" i="87"/>
  <c r="K132" i="87"/>
  <c r="K131" i="87"/>
  <c r="K130" i="87"/>
  <c r="K129" i="87"/>
  <c r="K128" i="87"/>
  <c r="K127" i="87"/>
  <c r="K126" i="87"/>
  <c r="K125" i="87"/>
  <c r="K124" i="87"/>
  <c r="K123" i="87"/>
  <c r="K122" i="87"/>
  <c r="K118" i="87"/>
  <c r="K117" i="87"/>
  <c r="K116" i="87"/>
  <c r="K115" i="87"/>
  <c r="K114" i="87"/>
  <c r="K113" i="87"/>
  <c r="K112" i="87"/>
  <c r="K111" i="87"/>
  <c r="K110" i="87"/>
  <c r="K106" i="87"/>
  <c r="K105" i="87"/>
  <c r="K104" i="87"/>
  <c r="K103" i="87"/>
  <c r="K102" i="87"/>
  <c r="K101" i="87"/>
  <c r="K100" i="87"/>
  <c r="K99" i="87"/>
  <c r="K98" i="87"/>
  <c r="K97" i="87"/>
  <c r="K96" i="87"/>
  <c r="K95" i="87"/>
  <c r="K89" i="87"/>
  <c r="K88" i="87"/>
  <c r="K87" i="87"/>
  <c r="K86" i="87"/>
  <c r="K81" i="87"/>
  <c r="K80" i="87"/>
  <c r="K79" i="87"/>
  <c r="K78" i="87"/>
  <c r="K72" i="87"/>
  <c r="K70" i="87"/>
  <c r="K67" i="87"/>
  <c r="K66" i="87"/>
  <c r="K65" i="87"/>
  <c r="K63" i="87"/>
  <c r="K62" i="87"/>
  <c r="K61" i="87"/>
  <c r="K59" i="87"/>
  <c r="K58" i="87"/>
  <c r="K57" i="87"/>
  <c r="K56" i="87"/>
  <c r="K55" i="87"/>
  <c r="K54" i="87"/>
  <c r="K51" i="87"/>
  <c r="K50" i="87"/>
  <c r="K48" i="87"/>
  <c r="K47" i="87"/>
  <c r="K46" i="87"/>
  <c r="K45" i="87"/>
  <c r="K44" i="87"/>
  <c r="K43" i="87"/>
  <c r="K42" i="87"/>
  <c r="K41" i="87"/>
  <c r="K40" i="87"/>
  <c r="K39" i="87"/>
  <c r="K38" i="87"/>
  <c r="K37" i="87"/>
  <c r="K36" i="87"/>
  <c r="K35" i="87"/>
  <c r="K34" i="87"/>
  <c r="K33" i="87"/>
  <c r="K32" i="87"/>
  <c r="K31" i="87"/>
  <c r="K30" i="87"/>
  <c r="K28" i="87"/>
  <c r="K27" i="87"/>
  <c r="K26" i="87"/>
  <c r="K25" i="87"/>
  <c r="K24" i="87"/>
  <c r="K23" i="87"/>
  <c r="K22" i="87"/>
  <c r="K20" i="87"/>
  <c r="K19" i="87"/>
  <c r="K18" i="87"/>
  <c r="K13" i="87"/>
  <c r="K12" i="87"/>
  <c r="K11" i="87"/>
  <c r="K10" i="87"/>
  <c r="K9" i="87"/>
  <c r="K8" i="87"/>
  <c r="K7" i="87"/>
  <c r="K6" i="87"/>
  <c r="K5" i="87"/>
  <c r="O39" i="72"/>
  <c r="O40" i="72"/>
  <c r="O41" i="72"/>
  <c r="O42" i="72"/>
  <c r="O43" i="72" s="1"/>
  <c r="O44" i="72" s="1"/>
  <c r="K64" i="87" l="1"/>
  <c r="N365" i="69"/>
  <c r="N364" i="69"/>
  <c r="N363" i="69"/>
  <c r="G38" i="88" s="1"/>
  <c r="D38" i="88" l="1"/>
  <c r="N4488" i="94"/>
  <c r="N4064" i="94" l="1"/>
  <c r="N4344" i="94" l="1"/>
  <c r="N4216" i="94"/>
  <c r="V18" i="88" s="1"/>
  <c r="V166" i="87" l="1"/>
  <c r="V165" i="87"/>
  <c r="V164" i="87"/>
  <c r="V163" i="87"/>
  <c r="V162" i="87"/>
  <c r="V161" i="87"/>
  <c r="V160" i="87"/>
  <c r="V159" i="87"/>
  <c r="V157" i="87"/>
  <c r="V156" i="87"/>
  <c r="V155" i="87"/>
  <c r="V154" i="87"/>
  <c r="V153" i="87"/>
  <c r="V152" i="87"/>
  <c r="V151" i="87"/>
  <c r="V145" i="87"/>
  <c r="V144" i="87"/>
  <c r="V143" i="87"/>
  <c r="V142" i="87"/>
  <c r="V141" i="87"/>
  <c r="V140" i="87"/>
  <c r="V139" i="87"/>
  <c r="V138" i="87"/>
  <c r="V133" i="87"/>
  <c r="V132" i="87"/>
  <c r="V131" i="87"/>
  <c r="V130" i="87"/>
  <c r="V129" i="87"/>
  <c r="V128" i="87"/>
  <c r="V127" i="87"/>
  <c r="V126" i="87"/>
  <c r="V125" i="87"/>
  <c r="V124" i="87"/>
  <c r="V123" i="87"/>
  <c r="V122" i="87"/>
  <c r="V118" i="87"/>
  <c r="V117" i="87"/>
  <c r="V116" i="87"/>
  <c r="V115" i="87"/>
  <c r="V114" i="87"/>
  <c r="V113" i="87"/>
  <c r="V112" i="87"/>
  <c r="V111" i="87"/>
  <c r="V110" i="87"/>
  <c r="V106" i="87"/>
  <c r="V105" i="87"/>
  <c r="V104" i="87"/>
  <c r="V103" i="87"/>
  <c r="V102" i="87"/>
  <c r="V101" i="87"/>
  <c r="V100" i="87"/>
  <c r="V99" i="87"/>
  <c r="V98" i="87"/>
  <c r="V97" i="87"/>
  <c r="V96" i="87"/>
  <c r="V95" i="87"/>
  <c r="V89" i="87"/>
  <c r="V88" i="87"/>
  <c r="V87" i="87"/>
  <c r="V86" i="87"/>
  <c r="V81" i="87"/>
  <c r="V80" i="87"/>
  <c r="V79" i="87"/>
  <c r="V78" i="87"/>
  <c r="V72" i="87"/>
  <c r="V70" i="87"/>
  <c r="V67" i="87"/>
  <c r="V66" i="87"/>
  <c r="V65" i="87"/>
  <c r="V63" i="87"/>
  <c r="V62" i="87"/>
  <c r="V61" i="87"/>
  <c r="V59" i="87"/>
  <c r="V58" i="87"/>
  <c r="V57" i="87"/>
  <c r="V56" i="87"/>
  <c r="V55" i="87"/>
  <c r="V54" i="87"/>
  <c r="V51" i="87"/>
  <c r="V50" i="87"/>
  <c r="V48" i="87"/>
  <c r="V47" i="87"/>
  <c r="V46" i="87"/>
  <c r="V45" i="87"/>
  <c r="V44" i="87"/>
  <c r="V43" i="87"/>
  <c r="V42" i="87"/>
  <c r="V41" i="87"/>
  <c r="V40" i="87"/>
  <c r="V39" i="87"/>
  <c r="V38" i="87"/>
  <c r="V37" i="87"/>
  <c r="V36" i="87"/>
  <c r="V35" i="87"/>
  <c r="V34" i="87"/>
  <c r="V33" i="87"/>
  <c r="V32" i="87"/>
  <c r="V31" i="87"/>
  <c r="V30" i="87"/>
  <c r="V28" i="87"/>
  <c r="V27" i="87"/>
  <c r="V26" i="87"/>
  <c r="V25" i="87"/>
  <c r="V24" i="87"/>
  <c r="V23" i="87"/>
  <c r="V22" i="87"/>
  <c r="V20" i="87"/>
  <c r="V19" i="87"/>
  <c r="V13" i="87"/>
  <c r="V12" i="87"/>
  <c r="V11" i="87"/>
  <c r="V10" i="87"/>
  <c r="V9" i="87"/>
  <c r="V8" i="87"/>
  <c r="V7" i="87"/>
  <c r="V6" i="87"/>
  <c r="V5" i="87"/>
  <c r="S166" i="87"/>
  <c r="S165" i="87"/>
  <c r="S164" i="87"/>
  <c r="S163" i="87"/>
  <c r="S162" i="87"/>
  <c r="S161" i="87"/>
  <c r="S160" i="87"/>
  <c r="S159" i="87"/>
  <c r="S157" i="87"/>
  <c r="S156" i="87"/>
  <c r="S155" i="87"/>
  <c r="S154" i="87"/>
  <c r="S153" i="87"/>
  <c r="S152" i="87"/>
  <c r="S151" i="87"/>
  <c r="S145" i="87"/>
  <c r="S144" i="87"/>
  <c r="S143" i="87"/>
  <c r="S142" i="87"/>
  <c r="S141" i="87"/>
  <c r="S140" i="87"/>
  <c r="S139" i="87"/>
  <c r="S138" i="87"/>
  <c r="S133" i="87"/>
  <c r="S132" i="87"/>
  <c r="S131" i="87"/>
  <c r="S130" i="87"/>
  <c r="S129" i="87"/>
  <c r="S128" i="87"/>
  <c r="S127" i="87"/>
  <c r="S126" i="87"/>
  <c r="S125" i="87"/>
  <c r="S124" i="87"/>
  <c r="S123" i="87"/>
  <c r="S122" i="87"/>
  <c r="S118" i="87"/>
  <c r="S117" i="87"/>
  <c r="S116" i="87"/>
  <c r="S115" i="87"/>
  <c r="S114" i="87"/>
  <c r="S113" i="87"/>
  <c r="S112" i="87"/>
  <c r="S111" i="87"/>
  <c r="S110" i="87"/>
  <c r="S106" i="87"/>
  <c r="S105" i="87"/>
  <c r="S104" i="87"/>
  <c r="S103" i="87"/>
  <c r="S102" i="87"/>
  <c r="S101" i="87"/>
  <c r="S100" i="87"/>
  <c r="S99" i="87"/>
  <c r="S98" i="87"/>
  <c r="S97" i="87"/>
  <c r="S96" i="87"/>
  <c r="S95" i="87"/>
  <c r="S89" i="87"/>
  <c r="S88" i="87"/>
  <c r="S87" i="87"/>
  <c r="S86" i="87"/>
  <c r="S81" i="87"/>
  <c r="S80" i="87"/>
  <c r="S79" i="87"/>
  <c r="S78" i="87"/>
  <c r="S72" i="87"/>
  <c r="S70" i="87"/>
  <c r="S67" i="87"/>
  <c r="S66" i="87"/>
  <c r="S65" i="87"/>
  <c r="S63" i="87"/>
  <c r="S62" i="87"/>
  <c r="S61" i="87"/>
  <c r="S59" i="87"/>
  <c r="S58" i="87"/>
  <c r="S57" i="87"/>
  <c r="S56" i="87"/>
  <c r="S55" i="87"/>
  <c r="S54" i="87"/>
  <c r="S51" i="87"/>
  <c r="S50" i="87"/>
  <c r="S48" i="87"/>
  <c r="S47" i="87"/>
  <c r="S46" i="87"/>
  <c r="S45" i="87"/>
  <c r="S44" i="87"/>
  <c r="S43" i="87"/>
  <c r="S42" i="87"/>
  <c r="S41" i="87"/>
  <c r="S40" i="87"/>
  <c r="S39" i="87"/>
  <c r="S38" i="87"/>
  <c r="S37" i="87"/>
  <c r="S36" i="87"/>
  <c r="S35" i="87"/>
  <c r="S34" i="87"/>
  <c r="S33" i="87"/>
  <c r="S32" i="87"/>
  <c r="S31" i="87"/>
  <c r="S30" i="87"/>
  <c r="S28" i="87"/>
  <c r="S27" i="87"/>
  <c r="S26" i="87"/>
  <c r="S25" i="87"/>
  <c r="S24" i="87"/>
  <c r="S23" i="87"/>
  <c r="S22" i="87"/>
  <c r="S20" i="87"/>
  <c r="S19" i="87"/>
  <c r="S18" i="87"/>
  <c r="S13" i="87"/>
  <c r="S12" i="87"/>
  <c r="S11" i="87"/>
  <c r="S10" i="87"/>
  <c r="S9" i="87"/>
  <c r="S8" i="87"/>
  <c r="S7" i="87"/>
  <c r="S6" i="87"/>
  <c r="S5" i="87"/>
  <c r="R166" i="87"/>
  <c r="R165" i="87"/>
  <c r="R164" i="87"/>
  <c r="R163" i="87"/>
  <c r="R162" i="87"/>
  <c r="R161" i="87"/>
  <c r="R160" i="87"/>
  <c r="R159" i="87"/>
  <c r="R157" i="87"/>
  <c r="R156" i="87"/>
  <c r="R155" i="87"/>
  <c r="R154" i="87"/>
  <c r="R153" i="87"/>
  <c r="R152" i="87"/>
  <c r="R151" i="87"/>
  <c r="R145" i="87"/>
  <c r="R144" i="87"/>
  <c r="R143" i="87"/>
  <c r="R142" i="87"/>
  <c r="R141" i="87"/>
  <c r="R140" i="87"/>
  <c r="R139" i="87"/>
  <c r="R138" i="87"/>
  <c r="R133" i="87"/>
  <c r="R132" i="87"/>
  <c r="R131" i="87"/>
  <c r="R130" i="87"/>
  <c r="R129" i="87"/>
  <c r="R128" i="87"/>
  <c r="R127" i="87"/>
  <c r="R126" i="87"/>
  <c r="R125" i="87"/>
  <c r="R124" i="87"/>
  <c r="R123" i="87"/>
  <c r="R122" i="87"/>
  <c r="R118" i="87"/>
  <c r="R117" i="87"/>
  <c r="R116" i="87"/>
  <c r="R115" i="87"/>
  <c r="R114" i="87"/>
  <c r="R113" i="87"/>
  <c r="R112" i="87"/>
  <c r="R111" i="87"/>
  <c r="R110" i="87"/>
  <c r="R106" i="87"/>
  <c r="R105" i="87"/>
  <c r="R104" i="87"/>
  <c r="R103" i="87"/>
  <c r="R102" i="87"/>
  <c r="R101" i="87"/>
  <c r="R100" i="87"/>
  <c r="R99" i="87"/>
  <c r="R98" i="87"/>
  <c r="R97" i="87"/>
  <c r="R96" i="87"/>
  <c r="R95" i="87"/>
  <c r="R89" i="87"/>
  <c r="R88" i="87"/>
  <c r="R87" i="87"/>
  <c r="R86" i="87"/>
  <c r="R81" i="87"/>
  <c r="R80" i="87"/>
  <c r="R79" i="87"/>
  <c r="R78" i="87"/>
  <c r="R72" i="87"/>
  <c r="R70" i="87"/>
  <c r="R67" i="87"/>
  <c r="R66" i="87"/>
  <c r="R65" i="87"/>
  <c r="R63" i="87"/>
  <c r="R62" i="87"/>
  <c r="R61" i="87"/>
  <c r="R59" i="87"/>
  <c r="R58" i="87"/>
  <c r="R57" i="87"/>
  <c r="R56" i="87"/>
  <c r="R55" i="87"/>
  <c r="R54" i="87"/>
  <c r="R51" i="87"/>
  <c r="R50" i="87"/>
  <c r="R48" i="87"/>
  <c r="R47" i="87"/>
  <c r="R46" i="87"/>
  <c r="R45" i="87"/>
  <c r="R44" i="87"/>
  <c r="R43" i="87"/>
  <c r="R42" i="87"/>
  <c r="R41" i="87"/>
  <c r="R40" i="87"/>
  <c r="R39" i="87"/>
  <c r="R38" i="87"/>
  <c r="R37" i="87"/>
  <c r="R36" i="87"/>
  <c r="R35" i="87"/>
  <c r="R34" i="87"/>
  <c r="R33" i="87"/>
  <c r="R32" i="87"/>
  <c r="R30" i="87"/>
  <c r="R31" i="87"/>
  <c r="R28" i="87"/>
  <c r="R27" i="87"/>
  <c r="R26" i="87"/>
  <c r="R25" i="87"/>
  <c r="R24" i="87"/>
  <c r="R23" i="87"/>
  <c r="R22" i="87"/>
  <c r="R20" i="87"/>
  <c r="R19" i="87"/>
  <c r="R18" i="87"/>
  <c r="R13" i="87"/>
  <c r="R12" i="87"/>
  <c r="R11" i="87"/>
  <c r="R10" i="87"/>
  <c r="R9" i="87"/>
  <c r="R8" i="87"/>
  <c r="R7" i="87"/>
  <c r="R6" i="87"/>
  <c r="R5" i="87"/>
  <c r="Q166" i="86"/>
  <c r="Q165" i="86"/>
  <c r="Q164" i="86"/>
  <c r="Q163" i="86"/>
  <c r="Q162" i="86"/>
  <c r="Q161" i="86"/>
  <c r="Q160" i="86"/>
  <c r="Q159" i="86"/>
  <c r="Q157" i="86"/>
  <c r="Q156" i="86"/>
  <c r="Q155" i="86"/>
  <c r="Q154" i="86"/>
  <c r="Q153" i="86"/>
  <c r="Q152" i="86"/>
  <c r="Q151" i="86"/>
  <c r="Q145" i="86"/>
  <c r="Q144" i="86"/>
  <c r="Q143" i="86"/>
  <c r="Q142" i="86"/>
  <c r="Q141" i="86"/>
  <c r="Q140" i="86"/>
  <c r="Q139" i="86"/>
  <c r="Q138" i="86"/>
  <c r="Q137" i="86"/>
  <c r="Q133" i="86"/>
  <c r="Q132" i="86"/>
  <c r="Q131" i="86"/>
  <c r="Q130" i="86"/>
  <c r="Q129" i="86"/>
  <c r="Q128" i="86"/>
  <c r="Q127" i="86"/>
  <c r="Q126" i="86"/>
  <c r="Q125" i="86"/>
  <c r="Q124" i="86"/>
  <c r="Q123" i="86"/>
  <c r="Q122" i="86"/>
  <c r="Q118" i="86"/>
  <c r="Q117" i="86"/>
  <c r="Q116" i="86"/>
  <c r="Q115" i="86"/>
  <c r="Q114" i="86"/>
  <c r="Q113" i="86"/>
  <c r="Q112" i="86"/>
  <c r="Q111" i="86"/>
  <c r="Q110" i="86"/>
  <c r="Q106" i="86"/>
  <c r="Q105" i="86"/>
  <c r="Q104" i="86"/>
  <c r="Q103" i="86"/>
  <c r="Q102" i="86"/>
  <c r="Q101" i="86"/>
  <c r="Q100" i="86"/>
  <c r="Q99" i="86"/>
  <c r="Q98" i="86"/>
  <c r="Q97" i="86"/>
  <c r="Q96" i="86"/>
  <c r="Q95" i="86"/>
  <c r="Q89" i="86"/>
  <c r="Q88" i="86"/>
  <c r="Q87" i="86"/>
  <c r="Q86" i="86"/>
  <c r="Q81" i="86"/>
  <c r="Q80" i="86"/>
  <c r="Q79" i="86"/>
  <c r="Q78" i="86"/>
  <c r="Q72" i="86"/>
  <c r="Q70" i="86"/>
  <c r="Q67" i="86"/>
  <c r="Q66" i="86"/>
  <c r="Q65" i="86"/>
  <c r="Q63" i="86"/>
  <c r="Q62" i="86"/>
  <c r="Q61" i="86"/>
  <c r="Q59" i="86"/>
  <c r="Q58" i="86"/>
  <c r="Q57" i="86"/>
  <c r="Q56" i="86"/>
  <c r="Q55" i="86"/>
  <c r="Q54" i="86"/>
  <c r="Q51" i="86"/>
  <c r="Q50" i="86"/>
  <c r="Q48" i="86"/>
  <c r="Q47" i="86"/>
  <c r="Q46" i="86"/>
  <c r="Q45" i="86"/>
  <c r="Q44" i="86"/>
  <c r="Q43" i="86"/>
  <c r="Q42" i="86"/>
  <c r="Q41" i="86"/>
  <c r="Q40" i="86"/>
  <c r="Q39" i="86"/>
  <c r="Q38" i="86"/>
  <c r="Q37" i="86"/>
  <c r="Q36" i="86"/>
  <c r="Q35" i="86"/>
  <c r="Q34" i="86"/>
  <c r="Q33" i="86"/>
  <c r="Q32" i="86"/>
  <c r="Q31" i="86"/>
  <c r="Q30" i="86"/>
  <c r="Q28" i="86"/>
  <c r="Q27" i="86"/>
  <c r="Q26" i="86"/>
  <c r="Q25" i="86"/>
  <c r="Q24" i="86"/>
  <c r="Q23" i="86"/>
  <c r="Q22" i="86"/>
  <c r="Q20" i="86"/>
  <c r="Q19" i="86"/>
  <c r="Q18" i="86"/>
  <c r="Q13" i="86"/>
  <c r="Q12" i="86"/>
  <c r="Q11" i="86"/>
  <c r="Q10" i="86"/>
  <c r="Q9" i="86"/>
  <c r="Q8" i="86"/>
  <c r="Q7" i="86"/>
  <c r="Q6" i="86"/>
  <c r="Q5" i="86"/>
  <c r="P166" i="87"/>
  <c r="P165" i="87"/>
  <c r="P164" i="87"/>
  <c r="P163" i="87"/>
  <c r="P162" i="87"/>
  <c r="P161" i="87"/>
  <c r="P160" i="87"/>
  <c r="P159" i="87"/>
  <c r="P157" i="87"/>
  <c r="P156" i="87"/>
  <c r="P155" i="87"/>
  <c r="P154" i="87"/>
  <c r="P153" i="87"/>
  <c r="P152" i="87"/>
  <c r="P151" i="87"/>
  <c r="P145" i="87"/>
  <c r="P144" i="87"/>
  <c r="P143" i="87"/>
  <c r="P142" i="87"/>
  <c r="P141" i="87"/>
  <c r="P140" i="87"/>
  <c r="P139" i="87"/>
  <c r="P138" i="87"/>
  <c r="P133" i="87"/>
  <c r="P132" i="87"/>
  <c r="P131" i="87"/>
  <c r="P130" i="87"/>
  <c r="P129" i="87"/>
  <c r="P128" i="87"/>
  <c r="P127" i="87"/>
  <c r="P126" i="87"/>
  <c r="P125" i="87"/>
  <c r="P124" i="87"/>
  <c r="P123" i="87"/>
  <c r="P122" i="87"/>
  <c r="P118" i="87"/>
  <c r="P117" i="87"/>
  <c r="P116" i="87"/>
  <c r="P115" i="87"/>
  <c r="P114" i="87"/>
  <c r="P113" i="87"/>
  <c r="P112" i="87"/>
  <c r="P111" i="87"/>
  <c r="P110" i="87"/>
  <c r="P106" i="87"/>
  <c r="P105" i="87"/>
  <c r="P104" i="87"/>
  <c r="P103" i="87"/>
  <c r="P102" i="87"/>
  <c r="P101" i="87"/>
  <c r="P100" i="87"/>
  <c r="P99" i="87"/>
  <c r="P98" i="87"/>
  <c r="P97" i="87"/>
  <c r="P96" i="87"/>
  <c r="P95" i="87"/>
  <c r="P89" i="87"/>
  <c r="P88" i="87"/>
  <c r="P87" i="87"/>
  <c r="P86" i="87"/>
  <c r="P81" i="87"/>
  <c r="P80" i="87"/>
  <c r="P79" i="87"/>
  <c r="P78" i="87"/>
  <c r="P72" i="87"/>
  <c r="P70" i="87"/>
  <c r="P67" i="87"/>
  <c r="P66" i="87"/>
  <c r="P65" i="87"/>
  <c r="P63" i="87"/>
  <c r="P62" i="87"/>
  <c r="P61" i="87"/>
  <c r="P59" i="87"/>
  <c r="P58" i="87"/>
  <c r="P57" i="87"/>
  <c r="P56" i="87"/>
  <c r="P55" i="87"/>
  <c r="P54" i="87"/>
  <c r="P51" i="87"/>
  <c r="P50" i="87"/>
  <c r="P48" i="87"/>
  <c r="P47" i="87"/>
  <c r="P46" i="87"/>
  <c r="P45" i="87"/>
  <c r="P44" i="87"/>
  <c r="P43" i="87"/>
  <c r="P42" i="87"/>
  <c r="P41" i="87"/>
  <c r="P40" i="87"/>
  <c r="P39" i="87"/>
  <c r="P38" i="87"/>
  <c r="P37" i="87"/>
  <c r="P36" i="87"/>
  <c r="P35" i="87"/>
  <c r="P34" i="87"/>
  <c r="P33" i="87"/>
  <c r="P32" i="87"/>
  <c r="P31" i="87"/>
  <c r="P30" i="87"/>
  <c r="P28" i="87"/>
  <c r="P27" i="87"/>
  <c r="P26" i="87"/>
  <c r="P25" i="87"/>
  <c r="P24" i="87"/>
  <c r="P23" i="87"/>
  <c r="P22" i="87"/>
  <c r="P20" i="87"/>
  <c r="P19" i="87"/>
  <c r="P18" i="87"/>
  <c r="P13" i="87"/>
  <c r="P12" i="87"/>
  <c r="P11" i="87"/>
  <c r="P10" i="87"/>
  <c r="P9" i="87"/>
  <c r="P8" i="87"/>
  <c r="P7" i="87"/>
  <c r="P6" i="87"/>
  <c r="P5" i="87"/>
  <c r="O166" i="87"/>
  <c r="O165" i="87"/>
  <c r="O164" i="87"/>
  <c r="O163" i="87"/>
  <c r="O162" i="87"/>
  <c r="O161" i="87"/>
  <c r="O160" i="87"/>
  <c r="O159" i="87"/>
  <c r="O157" i="87"/>
  <c r="O156" i="87"/>
  <c r="O155" i="87"/>
  <c r="O154" i="87"/>
  <c r="O153" i="87"/>
  <c r="O152" i="87"/>
  <c r="O151" i="87"/>
  <c r="O145" i="87"/>
  <c r="O144" i="87"/>
  <c r="O143" i="87"/>
  <c r="O142" i="87"/>
  <c r="O141" i="87"/>
  <c r="O140" i="87"/>
  <c r="O139" i="87"/>
  <c r="O138" i="87"/>
  <c r="O133" i="87"/>
  <c r="O132" i="87"/>
  <c r="O131" i="87"/>
  <c r="O130" i="87"/>
  <c r="O129" i="87"/>
  <c r="O128" i="87"/>
  <c r="O127" i="87"/>
  <c r="O126" i="87"/>
  <c r="O125" i="87"/>
  <c r="O124" i="87"/>
  <c r="O123" i="87"/>
  <c r="O122" i="87"/>
  <c r="O118" i="87"/>
  <c r="O117" i="87"/>
  <c r="O116" i="87"/>
  <c r="O115" i="87"/>
  <c r="O114" i="87"/>
  <c r="O113" i="87"/>
  <c r="O112" i="87"/>
  <c r="O111" i="87"/>
  <c r="O110" i="87"/>
  <c r="O106" i="87"/>
  <c r="O105" i="87"/>
  <c r="O104" i="87"/>
  <c r="O103" i="87"/>
  <c r="O102" i="87"/>
  <c r="O101" i="87"/>
  <c r="O100" i="87"/>
  <c r="O99" i="87"/>
  <c r="O98" i="87"/>
  <c r="O97" i="87"/>
  <c r="O96" i="87"/>
  <c r="O95" i="87"/>
  <c r="O89" i="87"/>
  <c r="O88" i="87"/>
  <c r="O87" i="87"/>
  <c r="O86" i="87"/>
  <c r="O81" i="87"/>
  <c r="O80" i="87"/>
  <c r="O79" i="87"/>
  <c r="O78" i="87"/>
  <c r="O72" i="87"/>
  <c r="O70" i="87"/>
  <c r="O67" i="87"/>
  <c r="O66" i="87"/>
  <c r="O65" i="87"/>
  <c r="O63" i="87"/>
  <c r="O62" i="87"/>
  <c r="O61" i="87"/>
  <c r="O59" i="87"/>
  <c r="O58" i="87"/>
  <c r="O57" i="87"/>
  <c r="O56" i="87"/>
  <c r="O55" i="87"/>
  <c r="O54" i="87"/>
  <c r="O51" i="87"/>
  <c r="O50" i="87"/>
  <c r="O48" i="87"/>
  <c r="O47" i="87"/>
  <c r="O46" i="87"/>
  <c r="O45" i="87"/>
  <c r="O44" i="87"/>
  <c r="O43" i="87"/>
  <c r="O42" i="87"/>
  <c r="O41" i="87"/>
  <c r="O40" i="87"/>
  <c r="O39" i="87"/>
  <c r="O38" i="87"/>
  <c r="O37" i="87"/>
  <c r="O36" i="87"/>
  <c r="O35" i="87"/>
  <c r="O34" i="87"/>
  <c r="O33" i="87"/>
  <c r="O32" i="87"/>
  <c r="O31" i="87"/>
  <c r="O30" i="87"/>
  <c r="O28" i="87"/>
  <c r="O27" i="87"/>
  <c r="O26" i="87"/>
  <c r="O25" i="87"/>
  <c r="O24" i="87"/>
  <c r="O23" i="87"/>
  <c r="O22" i="87"/>
  <c r="O20" i="87"/>
  <c r="O19" i="87"/>
  <c r="O18" i="87"/>
  <c r="O13" i="87"/>
  <c r="O12" i="87"/>
  <c r="O11" i="87"/>
  <c r="O10" i="87"/>
  <c r="O9" i="87"/>
  <c r="O8" i="87"/>
  <c r="O7" i="87"/>
  <c r="O6" i="87"/>
  <c r="O5" i="87"/>
  <c r="M166" i="87"/>
  <c r="M165" i="87"/>
  <c r="M164" i="87"/>
  <c r="M163" i="87"/>
  <c r="M162" i="87"/>
  <c r="M161" i="87"/>
  <c r="M160" i="87"/>
  <c r="M159" i="87"/>
  <c r="M157" i="87"/>
  <c r="M156" i="87"/>
  <c r="M155" i="87"/>
  <c r="M154" i="87"/>
  <c r="M153" i="87"/>
  <c r="M152" i="87"/>
  <c r="M151" i="87"/>
  <c r="M145" i="87"/>
  <c r="M144" i="87"/>
  <c r="M143" i="87"/>
  <c r="M142" i="87"/>
  <c r="M141" i="87"/>
  <c r="M140" i="87"/>
  <c r="M139" i="87"/>
  <c r="M138" i="87"/>
  <c r="M133" i="87"/>
  <c r="M132" i="87"/>
  <c r="M131" i="87"/>
  <c r="M130" i="87"/>
  <c r="M129" i="87"/>
  <c r="M128" i="87"/>
  <c r="M127" i="87"/>
  <c r="M126" i="87"/>
  <c r="M125" i="87"/>
  <c r="M124" i="87"/>
  <c r="M123" i="87"/>
  <c r="M122" i="87"/>
  <c r="M118" i="87"/>
  <c r="M117" i="87"/>
  <c r="M116" i="87"/>
  <c r="M115" i="87"/>
  <c r="M114" i="87"/>
  <c r="M113" i="87"/>
  <c r="M112" i="87"/>
  <c r="M111" i="87"/>
  <c r="M110" i="87"/>
  <c r="M106" i="87"/>
  <c r="M105" i="87"/>
  <c r="M104" i="87"/>
  <c r="M103" i="87"/>
  <c r="M102" i="87"/>
  <c r="M101" i="87"/>
  <c r="M100" i="87"/>
  <c r="M99" i="87"/>
  <c r="M98" i="87"/>
  <c r="M97" i="87"/>
  <c r="M96" i="87"/>
  <c r="M95" i="87"/>
  <c r="M89" i="87"/>
  <c r="M88" i="87"/>
  <c r="M87" i="87"/>
  <c r="M86" i="87"/>
  <c r="M81" i="87"/>
  <c r="M80" i="87"/>
  <c r="M79" i="87"/>
  <c r="M78" i="87"/>
  <c r="M72" i="87"/>
  <c r="M70" i="87"/>
  <c r="M67" i="87"/>
  <c r="M66" i="87"/>
  <c r="M65" i="87"/>
  <c r="M63" i="87"/>
  <c r="M62" i="87"/>
  <c r="M61" i="87"/>
  <c r="M59" i="87"/>
  <c r="M58" i="87"/>
  <c r="M57" i="87"/>
  <c r="M56" i="87"/>
  <c r="M55" i="87"/>
  <c r="M54" i="87"/>
  <c r="M51" i="87"/>
  <c r="M50" i="87"/>
  <c r="M48" i="87"/>
  <c r="M47" i="87"/>
  <c r="M46" i="87"/>
  <c r="M45" i="87"/>
  <c r="M44" i="87"/>
  <c r="M43" i="87"/>
  <c r="M42" i="87"/>
  <c r="M41" i="87"/>
  <c r="M40" i="87"/>
  <c r="M39" i="87"/>
  <c r="M38" i="87"/>
  <c r="M37" i="87"/>
  <c r="M36" i="87"/>
  <c r="M35" i="87"/>
  <c r="M34" i="87"/>
  <c r="M33" i="87"/>
  <c r="M32" i="87"/>
  <c r="M31" i="87"/>
  <c r="M30" i="87"/>
  <c r="M28" i="87"/>
  <c r="M27" i="87"/>
  <c r="M26" i="87"/>
  <c r="M25" i="87"/>
  <c r="M24" i="87"/>
  <c r="M23" i="87"/>
  <c r="M22" i="87"/>
  <c r="M20" i="87"/>
  <c r="M19" i="87"/>
  <c r="M18" i="87"/>
  <c r="M13" i="87"/>
  <c r="M12" i="87"/>
  <c r="M11" i="87"/>
  <c r="M10" i="87"/>
  <c r="M9" i="87"/>
  <c r="M8" i="87"/>
  <c r="M7" i="87"/>
  <c r="M6" i="87"/>
  <c r="M5" i="87"/>
  <c r="K166" i="86"/>
  <c r="K165" i="86"/>
  <c r="K164" i="86"/>
  <c r="K163" i="86"/>
  <c r="K162" i="86"/>
  <c r="K161" i="86"/>
  <c r="K160" i="86"/>
  <c r="K159" i="86"/>
  <c r="K157" i="86"/>
  <c r="K156" i="86"/>
  <c r="K155" i="86"/>
  <c r="K154" i="86"/>
  <c r="K153" i="86"/>
  <c r="K152" i="86"/>
  <c r="K151" i="86"/>
  <c r="K145" i="86"/>
  <c r="K144" i="86"/>
  <c r="K143" i="86"/>
  <c r="K142" i="86"/>
  <c r="K141" i="86"/>
  <c r="K140" i="86"/>
  <c r="K139" i="86"/>
  <c r="K138" i="86"/>
  <c r="K137" i="86"/>
  <c r="K133" i="86"/>
  <c r="K132" i="86"/>
  <c r="K131" i="86"/>
  <c r="K130" i="86"/>
  <c r="K129" i="86"/>
  <c r="K128" i="86"/>
  <c r="K127" i="86"/>
  <c r="K126" i="86"/>
  <c r="K125" i="86"/>
  <c r="K124" i="86"/>
  <c r="K123" i="86"/>
  <c r="K122" i="86"/>
  <c r="K118" i="86"/>
  <c r="K117" i="86"/>
  <c r="K116" i="86"/>
  <c r="K115" i="86"/>
  <c r="K114" i="86"/>
  <c r="K113" i="86"/>
  <c r="K112" i="86"/>
  <c r="K111" i="86"/>
  <c r="K110" i="86"/>
  <c r="K106" i="86"/>
  <c r="K105" i="86"/>
  <c r="K104" i="86"/>
  <c r="K103" i="86"/>
  <c r="K102" i="86"/>
  <c r="K101" i="86"/>
  <c r="K100" i="86"/>
  <c r="K99" i="86"/>
  <c r="K98" i="86"/>
  <c r="K97" i="86"/>
  <c r="K96" i="86"/>
  <c r="K95" i="86"/>
  <c r="K89" i="86"/>
  <c r="K88" i="86"/>
  <c r="K87" i="86"/>
  <c r="K86" i="86"/>
  <c r="K81" i="86"/>
  <c r="K80" i="86"/>
  <c r="K79" i="86"/>
  <c r="K78" i="86"/>
  <c r="K72" i="86"/>
  <c r="K70" i="86"/>
  <c r="K67" i="86"/>
  <c r="K66" i="86"/>
  <c r="K65" i="86"/>
  <c r="K63" i="86"/>
  <c r="K62" i="86"/>
  <c r="K61" i="86"/>
  <c r="K59" i="86"/>
  <c r="K58" i="86"/>
  <c r="K57" i="86"/>
  <c r="K56" i="86"/>
  <c r="K55" i="86"/>
  <c r="K54" i="86"/>
  <c r="K51" i="86"/>
  <c r="K50" i="86"/>
  <c r="K39" i="86"/>
  <c r="K13" i="86"/>
  <c r="K12" i="86"/>
  <c r="K11" i="86"/>
  <c r="K10" i="86"/>
  <c r="K9" i="86"/>
  <c r="K8" i="86"/>
  <c r="K7" i="86"/>
  <c r="K6" i="86"/>
  <c r="K5" i="86"/>
  <c r="K20" i="86"/>
  <c r="K19" i="86"/>
  <c r="K18" i="86"/>
  <c r="K28" i="86"/>
  <c r="K27" i="86"/>
  <c r="K26" i="86"/>
  <c r="K25" i="86"/>
  <c r="K24" i="86"/>
  <c r="K23" i="86"/>
  <c r="K22" i="86"/>
  <c r="K38" i="86"/>
  <c r="K37" i="86"/>
  <c r="K36" i="86"/>
  <c r="K35" i="86"/>
  <c r="K34" i="86"/>
  <c r="K33" i="86"/>
  <c r="K32" i="86"/>
  <c r="K31" i="86"/>
  <c r="K30" i="86"/>
  <c r="K48" i="86"/>
  <c r="K47" i="86"/>
  <c r="K46" i="86"/>
  <c r="K45" i="86"/>
  <c r="K44" i="86"/>
  <c r="K43" i="86"/>
  <c r="K42" i="86"/>
  <c r="K41" i="86"/>
  <c r="K40" i="86"/>
  <c r="J166" i="87"/>
  <c r="J165" i="87"/>
  <c r="J164" i="87"/>
  <c r="J163" i="87"/>
  <c r="J162" i="87"/>
  <c r="J161" i="87"/>
  <c r="J160" i="87"/>
  <c r="J159" i="87"/>
  <c r="J157" i="87"/>
  <c r="J156" i="87"/>
  <c r="J155" i="87"/>
  <c r="J154" i="87"/>
  <c r="J153" i="87"/>
  <c r="J152" i="87"/>
  <c r="J151" i="87"/>
  <c r="J145" i="87"/>
  <c r="J144" i="87"/>
  <c r="J142" i="87"/>
  <c r="J141" i="87"/>
  <c r="J140" i="87"/>
  <c r="J139" i="87"/>
  <c r="J138" i="87"/>
  <c r="J133" i="87"/>
  <c r="J132" i="87"/>
  <c r="J131" i="87"/>
  <c r="J130" i="87"/>
  <c r="J129" i="87"/>
  <c r="J128" i="87"/>
  <c r="J127" i="87"/>
  <c r="J126" i="87"/>
  <c r="J125" i="87"/>
  <c r="J124" i="87"/>
  <c r="J123" i="87"/>
  <c r="J118" i="87"/>
  <c r="J117" i="87"/>
  <c r="J116" i="87"/>
  <c r="J115" i="87"/>
  <c r="J114" i="87"/>
  <c r="J113" i="87"/>
  <c r="J112" i="87"/>
  <c r="J111" i="87"/>
  <c r="J110" i="87"/>
  <c r="J106" i="87"/>
  <c r="J105" i="87"/>
  <c r="J104" i="87"/>
  <c r="J103" i="87"/>
  <c r="J102" i="87"/>
  <c r="J101" i="87"/>
  <c r="J100" i="87"/>
  <c r="J99" i="87"/>
  <c r="J98" i="87"/>
  <c r="J97" i="87"/>
  <c r="J96" i="87"/>
  <c r="J89" i="87"/>
  <c r="J88" i="87"/>
  <c r="J87" i="87"/>
  <c r="J86" i="87"/>
  <c r="J81" i="87"/>
  <c r="J80" i="87"/>
  <c r="J79" i="87"/>
  <c r="J78" i="87"/>
  <c r="J72" i="87"/>
  <c r="J70" i="87"/>
  <c r="J67" i="87"/>
  <c r="J66" i="87"/>
  <c r="J65" i="87"/>
  <c r="J63" i="87"/>
  <c r="J62" i="87"/>
  <c r="J59" i="87"/>
  <c r="J58" i="87"/>
  <c r="J57" i="87"/>
  <c r="J56" i="87"/>
  <c r="J55" i="87"/>
  <c r="J54" i="87"/>
  <c r="J51" i="87"/>
  <c r="J50" i="87"/>
  <c r="J48" i="87"/>
  <c r="J47" i="87"/>
  <c r="J46" i="87"/>
  <c r="J45" i="87"/>
  <c r="J44" i="87"/>
  <c r="J43" i="87"/>
  <c r="J42" i="87"/>
  <c r="J41" i="87"/>
  <c r="J40" i="87"/>
  <c r="J39" i="87"/>
  <c r="J38" i="87"/>
  <c r="J37" i="87"/>
  <c r="J36" i="87"/>
  <c r="J35" i="87"/>
  <c r="J34" i="87"/>
  <c r="J33" i="87"/>
  <c r="J32" i="87"/>
  <c r="J31" i="87"/>
  <c r="J30" i="87"/>
  <c r="J28" i="87"/>
  <c r="J27" i="87"/>
  <c r="J26" i="87"/>
  <c r="J25" i="87"/>
  <c r="J24" i="87"/>
  <c r="J23" i="87"/>
  <c r="J22" i="87"/>
  <c r="J20" i="87"/>
  <c r="J19" i="87"/>
  <c r="J18" i="87"/>
  <c r="J13" i="87"/>
  <c r="J12" i="87"/>
  <c r="J11" i="87"/>
  <c r="J10" i="87"/>
  <c r="J9" i="87"/>
  <c r="J8" i="87"/>
  <c r="J7" i="87"/>
  <c r="J6" i="87"/>
  <c r="J5" i="87"/>
  <c r="H166" i="87"/>
  <c r="H165" i="87"/>
  <c r="H164" i="87"/>
  <c r="H163" i="87"/>
  <c r="H162" i="87"/>
  <c r="H161" i="87"/>
  <c r="H160" i="87"/>
  <c r="H159" i="87"/>
  <c r="H157" i="87"/>
  <c r="H156" i="87"/>
  <c r="H155" i="87"/>
  <c r="H154" i="87"/>
  <c r="H153" i="87"/>
  <c r="H152" i="87"/>
  <c r="H151" i="87"/>
  <c r="H145" i="87"/>
  <c r="H144" i="87"/>
  <c r="H143" i="87"/>
  <c r="H142" i="87"/>
  <c r="H141" i="87"/>
  <c r="H140" i="87"/>
  <c r="H139" i="87"/>
  <c r="H138" i="87"/>
  <c r="H133" i="87"/>
  <c r="H132" i="87"/>
  <c r="H131" i="87"/>
  <c r="H130" i="87"/>
  <c r="H129" i="87"/>
  <c r="H128" i="87"/>
  <c r="H127" i="87"/>
  <c r="H126" i="87"/>
  <c r="H125" i="87"/>
  <c r="H124" i="87"/>
  <c r="H123" i="87"/>
  <c r="H122" i="87"/>
  <c r="H118" i="87"/>
  <c r="H117" i="87"/>
  <c r="H116" i="87"/>
  <c r="H115" i="87"/>
  <c r="H114" i="87"/>
  <c r="H113" i="87"/>
  <c r="H112" i="87"/>
  <c r="H111" i="87"/>
  <c r="H110" i="87"/>
  <c r="H106" i="87"/>
  <c r="H105" i="87"/>
  <c r="H104" i="87"/>
  <c r="H103" i="87"/>
  <c r="H102" i="87"/>
  <c r="H101" i="87"/>
  <c r="H100" i="87"/>
  <c r="H99" i="87"/>
  <c r="H98" i="87"/>
  <c r="H97" i="87"/>
  <c r="H96" i="87"/>
  <c r="H95" i="87"/>
  <c r="H89" i="87"/>
  <c r="H88" i="87"/>
  <c r="H87" i="87"/>
  <c r="H86" i="87"/>
  <c r="H81" i="87"/>
  <c r="H80" i="87"/>
  <c r="H79" i="87"/>
  <c r="H78" i="87"/>
  <c r="H72" i="87"/>
  <c r="H70" i="87"/>
  <c r="H67" i="87"/>
  <c r="H66" i="87"/>
  <c r="H65" i="87"/>
  <c r="H63" i="87"/>
  <c r="H62" i="87"/>
  <c r="H61" i="87"/>
  <c r="H59" i="87"/>
  <c r="H58" i="87"/>
  <c r="H57" i="87"/>
  <c r="H56" i="87"/>
  <c r="H55" i="87"/>
  <c r="H54" i="87"/>
  <c r="H51" i="87"/>
  <c r="H50" i="87"/>
  <c r="H48" i="87"/>
  <c r="H47" i="87"/>
  <c r="H46" i="87"/>
  <c r="H45" i="87"/>
  <c r="H44" i="87"/>
  <c r="H43" i="87"/>
  <c r="H42" i="87"/>
  <c r="H41" i="87"/>
  <c r="H40" i="87"/>
  <c r="H39" i="87"/>
  <c r="H38" i="87"/>
  <c r="H37" i="87"/>
  <c r="H36" i="87"/>
  <c r="H35" i="87"/>
  <c r="H34" i="87"/>
  <c r="H33" i="87"/>
  <c r="H32" i="87"/>
  <c r="H31" i="87"/>
  <c r="H30" i="87"/>
  <c r="H28" i="87"/>
  <c r="H27" i="87"/>
  <c r="H26" i="87"/>
  <c r="H25" i="87"/>
  <c r="H24" i="87"/>
  <c r="H23" i="87"/>
  <c r="H22" i="87"/>
  <c r="H20" i="87"/>
  <c r="H19" i="87"/>
  <c r="H18" i="87"/>
  <c r="H13" i="87"/>
  <c r="H12" i="87"/>
  <c r="H11" i="87"/>
  <c r="H10" i="87"/>
  <c r="H9" i="87"/>
  <c r="H8" i="87"/>
  <c r="H7" i="87"/>
  <c r="H6" i="87"/>
  <c r="H5" i="87"/>
  <c r="G166" i="87"/>
  <c r="G165" i="87"/>
  <c r="G164" i="87"/>
  <c r="G163" i="87"/>
  <c r="G162" i="87"/>
  <c r="G161" i="87"/>
  <c r="G160" i="87"/>
  <c r="G159" i="87"/>
  <c r="G157" i="87"/>
  <c r="G156" i="87"/>
  <c r="G155" i="87"/>
  <c r="G154" i="87"/>
  <c r="G153" i="87"/>
  <c r="G152" i="87"/>
  <c r="G151" i="87"/>
  <c r="G145" i="87"/>
  <c r="G144" i="87"/>
  <c r="G143" i="87"/>
  <c r="G142" i="87"/>
  <c r="G141" i="87"/>
  <c r="G140" i="87"/>
  <c r="G139" i="87"/>
  <c r="G138" i="87"/>
  <c r="G133" i="87"/>
  <c r="G132" i="87"/>
  <c r="G131" i="87"/>
  <c r="G130" i="87"/>
  <c r="G129" i="87"/>
  <c r="G128" i="87"/>
  <c r="G127" i="87"/>
  <c r="G126" i="87"/>
  <c r="G125" i="87"/>
  <c r="G124" i="87"/>
  <c r="G123" i="87"/>
  <c r="G122" i="87"/>
  <c r="G118" i="87"/>
  <c r="G117" i="87"/>
  <c r="G116" i="87"/>
  <c r="G115" i="87"/>
  <c r="G114" i="87"/>
  <c r="G113" i="87"/>
  <c r="G112" i="87"/>
  <c r="G111" i="87"/>
  <c r="G110" i="87"/>
  <c r="G106" i="87"/>
  <c r="G105" i="87"/>
  <c r="G104" i="87"/>
  <c r="G103" i="87"/>
  <c r="G102" i="87"/>
  <c r="G101" i="87"/>
  <c r="G100" i="87"/>
  <c r="G99" i="87"/>
  <c r="G98" i="87"/>
  <c r="G97" i="87"/>
  <c r="G96" i="87"/>
  <c r="G95" i="87"/>
  <c r="G89" i="87"/>
  <c r="G88" i="87"/>
  <c r="G87" i="87"/>
  <c r="G86" i="87"/>
  <c r="G81" i="87"/>
  <c r="G80" i="87"/>
  <c r="G79" i="87"/>
  <c r="G78" i="87"/>
  <c r="G72" i="87"/>
  <c r="G70" i="87"/>
  <c r="G67" i="87"/>
  <c r="G66" i="87"/>
  <c r="G65" i="87"/>
  <c r="G63" i="87"/>
  <c r="G62" i="87"/>
  <c r="G61" i="87"/>
  <c r="G59" i="87"/>
  <c r="G58" i="87"/>
  <c r="G57" i="87"/>
  <c r="G56" i="87"/>
  <c r="G55" i="87"/>
  <c r="G54" i="87"/>
  <c r="G51" i="87"/>
  <c r="G50" i="87"/>
  <c r="G48" i="87"/>
  <c r="G47" i="87"/>
  <c r="G46" i="87"/>
  <c r="G45" i="87"/>
  <c r="G44" i="87"/>
  <c r="G43" i="87"/>
  <c r="G42" i="87"/>
  <c r="G41" i="87"/>
  <c r="G40" i="87"/>
  <c r="G39" i="87"/>
  <c r="G38" i="87"/>
  <c r="G37" i="87"/>
  <c r="G36" i="87"/>
  <c r="G35" i="87"/>
  <c r="G34" i="87"/>
  <c r="G33" i="87"/>
  <c r="G32" i="87"/>
  <c r="G31" i="87"/>
  <c r="G30" i="87"/>
  <c r="G28" i="87"/>
  <c r="G27" i="87"/>
  <c r="G26" i="87"/>
  <c r="G25" i="87"/>
  <c r="G24" i="87"/>
  <c r="G23" i="87"/>
  <c r="G22" i="87"/>
  <c r="G20" i="87"/>
  <c r="G19" i="87"/>
  <c r="G18" i="87"/>
  <c r="G13" i="87"/>
  <c r="G12" i="87"/>
  <c r="G11" i="87"/>
  <c r="G10" i="87"/>
  <c r="G9" i="87"/>
  <c r="G8" i="87"/>
  <c r="G7" i="87"/>
  <c r="G6" i="87"/>
  <c r="G5" i="87"/>
  <c r="F166" i="87"/>
  <c r="F165" i="87"/>
  <c r="F164" i="87"/>
  <c r="F163" i="87"/>
  <c r="F162" i="87"/>
  <c r="F161" i="87"/>
  <c r="F160" i="87"/>
  <c r="F159" i="87"/>
  <c r="F157" i="87"/>
  <c r="F156" i="87"/>
  <c r="F155" i="87"/>
  <c r="F154" i="87"/>
  <c r="F153" i="87"/>
  <c r="F152" i="87"/>
  <c r="F151" i="87"/>
  <c r="F145" i="87"/>
  <c r="F144" i="87"/>
  <c r="F143" i="87"/>
  <c r="F142" i="87"/>
  <c r="F141" i="87"/>
  <c r="F140" i="87"/>
  <c r="F139" i="87"/>
  <c r="F138" i="87"/>
  <c r="F133" i="87"/>
  <c r="F132" i="87"/>
  <c r="F131" i="87"/>
  <c r="F130" i="87"/>
  <c r="F129" i="87"/>
  <c r="F128" i="87"/>
  <c r="F127" i="87"/>
  <c r="F126" i="87"/>
  <c r="F125" i="87"/>
  <c r="F124" i="87"/>
  <c r="F123" i="87"/>
  <c r="F122" i="87"/>
  <c r="F95" i="87"/>
  <c r="F118" i="87"/>
  <c r="F117" i="87"/>
  <c r="F116" i="87"/>
  <c r="F115" i="87"/>
  <c r="F114" i="87"/>
  <c r="F113" i="87"/>
  <c r="F112" i="87"/>
  <c r="F111" i="87"/>
  <c r="F110" i="87"/>
  <c r="F106" i="87"/>
  <c r="F105" i="87"/>
  <c r="F104" i="87"/>
  <c r="F103" i="87"/>
  <c r="F102" i="87"/>
  <c r="F101" i="87"/>
  <c r="F100" i="87"/>
  <c r="F99" i="87"/>
  <c r="F98" i="87"/>
  <c r="F97" i="87"/>
  <c r="F96" i="87"/>
  <c r="F89" i="87"/>
  <c r="F88" i="87"/>
  <c r="F87" i="87"/>
  <c r="F86" i="87"/>
  <c r="F81" i="87"/>
  <c r="F80" i="87"/>
  <c r="F79" i="87"/>
  <c r="F78" i="87"/>
  <c r="F67" i="87"/>
  <c r="F66" i="87"/>
  <c r="F65" i="87"/>
  <c r="F63" i="87"/>
  <c r="F62" i="87"/>
  <c r="F61" i="87"/>
  <c r="F59" i="87"/>
  <c r="F58" i="87"/>
  <c r="F57" i="87"/>
  <c r="F56" i="87"/>
  <c r="F55" i="87"/>
  <c r="F54" i="87"/>
  <c r="F51" i="87"/>
  <c r="F50" i="87"/>
  <c r="F48" i="87"/>
  <c r="F47" i="87"/>
  <c r="F46" i="87"/>
  <c r="F45" i="87"/>
  <c r="F44" i="87"/>
  <c r="F43" i="87"/>
  <c r="F42" i="87"/>
  <c r="F41" i="87"/>
  <c r="F40" i="87"/>
  <c r="F39" i="87"/>
  <c r="F38" i="87"/>
  <c r="F37" i="87"/>
  <c r="F36" i="87"/>
  <c r="F35" i="87"/>
  <c r="F34" i="87"/>
  <c r="F33" i="87"/>
  <c r="F32" i="87"/>
  <c r="F31" i="87"/>
  <c r="F30" i="87"/>
  <c r="F28" i="87"/>
  <c r="F27" i="87"/>
  <c r="F26" i="87"/>
  <c r="F25" i="87"/>
  <c r="F24" i="87"/>
  <c r="F23" i="87"/>
  <c r="F22" i="87"/>
  <c r="F20" i="87"/>
  <c r="F19" i="87"/>
  <c r="F18" i="87"/>
  <c r="F13" i="87"/>
  <c r="F12" i="87"/>
  <c r="F11" i="87"/>
  <c r="F10" i="87"/>
  <c r="F9" i="87"/>
  <c r="F8" i="87"/>
  <c r="F7" i="87"/>
  <c r="F6" i="87"/>
  <c r="F5" i="87"/>
  <c r="D166" i="87"/>
  <c r="D165" i="87"/>
  <c r="D164" i="87"/>
  <c r="D163" i="87"/>
  <c r="D162" i="87"/>
  <c r="D161" i="87"/>
  <c r="D160" i="87"/>
  <c r="D159" i="87"/>
  <c r="D157" i="87"/>
  <c r="D156" i="87"/>
  <c r="D155" i="87"/>
  <c r="D154" i="87"/>
  <c r="D153" i="87"/>
  <c r="D152" i="87"/>
  <c r="D151" i="87"/>
  <c r="D145" i="87"/>
  <c r="D144" i="87"/>
  <c r="D143" i="87"/>
  <c r="D142" i="87"/>
  <c r="D141" i="87"/>
  <c r="D140" i="87"/>
  <c r="D139" i="87"/>
  <c r="D138" i="87"/>
  <c r="D133" i="87"/>
  <c r="D132" i="87"/>
  <c r="D131" i="87"/>
  <c r="D130" i="87"/>
  <c r="D129" i="87"/>
  <c r="D128" i="87"/>
  <c r="D127" i="87"/>
  <c r="D126" i="87"/>
  <c r="D125" i="87"/>
  <c r="D124" i="87"/>
  <c r="D123" i="87"/>
  <c r="D122" i="87"/>
  <c r="D118" i="87"/>
  <c r="D117" i="87"/>
  <c r="D116" i="87"/>
  <c r="D115" i="87"/>
  <c r="D114" i="87"/>
  <c r="D113" i="87"/>
  <c r="D112" i="87"/>
  <c r="D111" i="87"/>
  <c r="D110" i="87"/>
  <c r="D106" i="87"/>
  <c r="D105" i="87"/>
  <c r="D104" i="87"/>
  <c r="D103" i="87"/>
  <c r="D102" i="87"/>
  <c r="D101" i="87"/>
  <c r="D100" i="87"/>
  <c r="D99" i="87"/>
  <c r="D98" i="87"/>
  <c r="D97" i="87"/>
  <c r="D96" i="87"/>
  <c r="D95" i="87"/>
  <c r="D89" i="87"/>
  <c r="D88" i="87"/>
  <c r="D87" i="87"/>
  <c r="D86" i="87"/>
  <c r="D81" i="87"/>
  <c r="D80" i="87"/>
  <c r="D79" i="87"/>
  <c r="D78" i="87"/>
  <c r="D72" i="87"/>
  <c r="D70" i="87"/>
  <c r="D67" i="87"/>
  <c r="D66" i="87"/>
  <c r="D65" i="87"/>
  <c r="D63" i="87"/>
  <c r="D62" i="87"/>
  <c r="D61" i="87"/>
  <c r="D59" i="87"/>
  <c r="D58" i="87"/>
  <c r="D57" i="87"/>
  <c r="D56" i="87"/>
  <c r="D55" i="87"/>
  <c r="D54" i="87"/>
  <c r="D51" i="87"/>
  <c r="D50" i="87"/>
  <c r="D48" i="87"/>
  <c r="D47" i="87"/>
  <c r="D46" i="87"/>
  <c r="D45" i="87"/>
  <c r="D44" i="87"/>
  <c r="D43" i="87"/>
  <c r="D42" i="87"/>
  <c r="D41" i="87"/>
  <c r="D40" i="87"/>
  <c r="D39" i="87"/>
  <c r="D38" i="87"/>
  <c r="D37" i="87"/>
  <c r="D36" i="87"/>
  <c r="D35" i="87"/>
  <c r="D34" i="87"/>
  <c r="D33" i="87"/>
  <c r="D32" i="87"/>
  <c r="D31" i="87"/>
  <c r="D30" i="87"/>
  <c r="D28" i="87"/>
  <c r="D27" i="87"/>
  <c r="D26" i="87"/>
  <c r="D25" i="87"/>
  <c r="D24" i="87"/>
  <c r="D23" i="87"/>
  <c r="D22" i="87"/>
  <c r="D20" i="87"/>
  <c r="D19" i="87"/>
  <c r="D18" i="87"/>
  <c r="D13" i="87"/>
  <c r="D12" i="87"/>
  <c r="D11" i="87"/>
  <c r="D10" i="87"/>
  <c r="D9" i="87"/>
  <c r="D8" i="87"/>
  <c r="D7" i="87"/>
  <c r="D6" i="87"/>
  <c r="D5" i="87"/>
  <c r="C166" i="87"/>
  <c r="C165" i="87"/>
  <c r="C164" i="87"/>
  <c r="C163" i="87"/>
  <c r="C162" i="87"/>
  <c r="C161" i="87"/>
  <c r="C160" i="87"/>
  <c r="C159" i="87"/>
  <c r="C157" i="87"/>
  <c r="C156" i="87"/>
  <c r="C155" i="87"/>
  <c r="C154" i="87"/>
  <c r="C153" i="87"/>
  <c r="C152" i="87"/>
  <c r="C151" i="87"/>
  <c r="C145" i="87"/>
  <c r="C144" i="87"/>
  <c r="C143" i="87"/>
  <c r="C142" i="87"/>
  <c r="C141" i="87"/>
  <c r="C140" i="87"/>
  <c r="C139" i="87"/>
  <c r="C138" i="87"/>
  <c r="C133" i="87"/>
  <c r="C132" i="87"/>
  <c r="C131" i="87"/>
  <c r="C130" i="87"/>
  <c r="C129" i="87"/>
  <c r="C128" i="87"/>
  <c r="C127" i="87"/>
  <c r="C126" i="87"/>
  <c r="C125" i="87"/>
  <c r="C124" i="87"/>
  <c r="C123" i="87"/>
  <c r="C122" i="87"/>
  <c r="C118" i="87"/>
  <c r="C117" i="87"/>
  <c r="C116" i="87"/>
  <c r="C115" i="87"/>
  <c r="C114" i="87"/>
  <c r="C113" i="87"/>
  <c r="C112" i="87"/>
  <c r="C111" i="87"/>
  <c r="C110" i="87"/>
  <c r="C106" i="87"/>
  <c r="C105" i="87"/>
  <c r="C104" i="87"/>
  <c r="C103" i="87"/>
  <c r="C102" i="87"/>
  <c r="C101" i="87"/>
  <c r="C100" i="87"/>
  <c r="C99" i="87"/>
  <c r="C98" i="87"/>
  <c r="C97" i="87"/>
  <c r="C96" i="87"/>
  <c r="C95" i="87"/>
  <c r="C89" i="87"/>
  <c r="C88" i="87"/>
  <c r="C87" i="87"/>
  <c r="C86" i="87"/>
  <c r="C81" i="87"/>
  <c r="C80" i="87"/>
  <c r="C79" i="87"/>
  <c r="C78" i="87"/>
  <c r="C72" i="87"/>
  <c r="C70" i="87"/>
  <c r="C67" i="87"/>
  <c r="C66" i="87"/>
  <c r="C65" i="87"/>
  <c r="C63" i="87"/>
  <c r="C62" i="87"/>
  <c r="C61" i="87"/>
  <c r="C59" i="87"/>
  <c r="C58" i="87"/>
  <c r="C57" i="87"/>
  <c r="C56" i="87"/>
  <c r="C55" i="87"/>
  <c r="C54" i="87"/>
  <c r="C51" i="87"/>
  <c r="C50" i="87"/>
  <c r="C48" i="87"/>
  <c r="C47" i="87"/>
  <c r="C46" i="87"/>
  <c r="C45" i="87"/>
  <c r="C44" i="87"/>
  <c r="C43" i="87"/>
  <c r="C42" i="87"/>
  <c r="C41" i="87"/>
  <c r="C40" i="87"/>
  <c r="C39" i="87"/>
  <c r="C38" i="87"/>
  <c r="C37" i="87"/>
  <c r="C36" i="87"/>
  <c r="C35" i="87"/>
  <c r="C34" i="87"/>
  <c r="C33" i="87"/>
  <c r="C32" i="87"/>
  <c r="C31" i="87"/>
  <c r="C30" i="87"/>
  <c r="C28" i="87"/>
  <c r="C27" i="87"/>
  <c r="C26" i="87"/>
  <c r="C25" i="87"/>
  <c r="C24" i="87"/>
  <c r="C23" i="87"/>
  <c r="C22" i="87"/>
  <c r="C20" i="87"/>
  <c r="C19" i="87"/>
  <c r="C18" i="87"/>
  <c r="C13" i="87"/>
  <c r="C12" i="87"/>
  <c r="C11" i="87"/>
  <c r="C10" i="87"/>
  <c r="C9" i="87"/>
  <c r="C8" i="87"/>
  <c r="C7" i="87"/>
  <c r="C6" i="87"/>
  <c r="C5" i="87"/>
  <c r="M64" i="87" l="1"/>
  <c r="K64" i="86"/>
  <c r="C64" i="87"/>
  <c r="V64" i="87"/>
  <c r="R64" i="87"/>
  <c r="Q64" i="86"/>
  <c r="G64" i="87"/>
  <c r="D64" i="87"/>
  <c r="N3922" i="94"/>
  <c r="T166" i="86" l="1"/>
  <c r="T165" i="86"/>
  <c r="T164" i="86"/>
  <c r="T163" i="86"/>
  <c r="T162" i="86"/>
  <c r="T161" i="86"/>
  <c r="T160" i="86"/>
  <c r="T159" i="86"/>
  <c r="T157" i="86"/>
  <c r="T156" i="86"/>
  <c r="T155" i="86"/>
  <c r="T154" i="86"/>
  <c r="T153" i="86"/>
  <c r="T152" i="86"/>
  <c r="T151" i="86"/>
  <c r="T145" i="86"/>
  <c r="T144" i="86"/>
  <c r="T143" i="86"/>
  <c r="T142" i="86"/>
  <c r="T141" i="86"/>
  <c r="T140" i="86"/>
  <c r="T139" i="86"/>
  <c r="T138" i="86"/>
  <c r="T137" i="86"/>
  <c r="T133" i="86"/>
  <c r="T132" i="86"/>
  <c r="T131" i="86"/>
  <c r="T130" i="86"/>
  <c r="T129" i="86"/>
  <c r="T128" i="86"/>
  <c r="T127" i="86"/>
  <c r="T126" i="86"/>
  <c r="T125" i="86"/>
  <c r="T124" i="86"/>
  <c r="T123" i="86"/>
  <c r="T122" i="86"/>
  <c r="T118" i="86"/>
  <c r="T117" i="86"/>
  <c r="T116" i="86"/>
  <c r="T115" i="86"/>
  <c r="T114" i="86"/>
  <c r="T113" i="86"/>
  <c r="T112" i="86"/>
  <c r="T111" i="86"/>
  <c r="T110" i="86"/>
  <c r="T106" i="86"/>
  <c r="T105" i="86"/>
  <c r="T104" i="86"/>
  <c r="T103" i="86"/>
  <c r="T102" i="86"/>
  <c r="T101" i="86"/>
  <c r="T100" i="86"/>
  <c r="T99" i="86"/>
  <c r="T98" i="86"/>
  <c r="T97" i="86"/>
  <c r="T96" i="86"/>
  <c r="T95" i="86"/>
  <c r="T89" i="86"/>
  <c r="T88" i="86"/>
  <c r="T87" i="86"/>
  <c r="T86" i="86"/>
  <c r="T81" i="86"/>
  <c r="T80" i="86"/>
  <c r="T79" i="86"/>
  <c r="T78" i="86"/>
  <c r="T72" i="86"/>
  <c r="T70" i="86"/>
  <c r="T65" i="86"/>
  <c r="T67" i="86"/>
  <c r="T66" i="86"/>
  <c r="T63" i="86"/>
  <c r="T62" i="86"/>
  <c r="T61" i="86"/>
  <c r="T59" i="86"/>
  <c r="T58" i="86"/>
  <c r="T57" i="86"/>
  <c r="T56" i="86"/>
  <c r="T55" i="86"/>
  <c r="T54" i="86"/>
  <c r="T51" i="86"/>
  <c r="T50" i="86"/>
  <c r="T48" i="86"/>
  <c r="T47" i="86"/>
  <c r="T46" i="86"/>
  <c r="T45" i="86"/>
  <c r="T44" i="86"/>
  <c r="T43" i="86"/>
  <c r="T42" i="86"/>
  <c r="T41" i="86"/>
  <c r="T40" i="86"/>
  <c r="T39" i="86"/>
  <c r="T38" i="86"/>
  <c r="T37" i="86"/>
  <c r="T36" i="86"/>
  <c r="T35" i="86"/>
  <c r="T34" i="86"/>
  <c r="T33" i="86"/>
  <c r="T32" i="86"/>
  <c r="T31" i="86"/>
  <c r="T30" i="86"/>
  <c r="T28" i="86"/>
  <c r="T27" i="86"/>
  <c r="T26" i="86"/>
  <c r="T25" i="86"/>
  <c r="T24" i="86"/>
  <c r="T23" i="86"/>
  <c r="T22" i="86"/>
  <c r="T20" i="86"/>
  <c r="T19" i="86"/>
  <c r="T18" i="86"/>
  <c r="T13" i="86"/>
  <c r="T12" i="86"/>
  <c r="T11" i="86"/>
  <c r="T10" i="86"/>
  <c r="T9" i="86"/>
  <c r="T8" i="86"/>
  <c r="T7" i="86"/>
  <c r="T6" i="86"/>
  <c r="T5" i="86"/>
  <c r="T64" i="86" l="1"/>
  <c r="O53" i="76"/>
  <c r="O54" i="76" s="1"/>
  <c r="O55" i="76" s="1"/>
  <c r="O56" i="76" s="1"/>
  <c r="O30" i="72"/>
  <c r="O31" i="72"/>
  <c r="O32" i="72" s="1"/>
  <c r="O33" i="72" s="1"/>
  <c r="O34" i="72" s="1"/>
  <c r="O35" i="72" s="1"/>
  <c r="O36" i="72" s="1"/>
  <c r="O37" i="72" s="1"/>
  <c r="O38" i="72" s="1"/>
  <c r="N3789" i="94" l="1"/>
  <c r="N3655" i="94"/>
  <c r="N3506" i="94"/>
  <c r="N260" i="69"/>
  <c r="V18" i="87" l="1"/>
  <c r="V166" i="86"/>
  <c r="V165" i="86"/>
  <c r="V164" i="86"/>
  <c r="V163" i="86"/>
  <c r="V162" i="86"/>
  <c r="V161" i="86"/>
  <c r="V160" i="86"/>
  <c r="V159" i="86"/>
  <c r="V157" i="86"/>
  <c r="V156" i="86"/>
  <c r="V155" i="86"/>
  <c r="V154" i="86"/>
  <c r="V153" i="86"/>
  <c r="V152" i="86"/>
  <c r="V151" i="86"/>
  <c r="V145" i="86"/>
  <c r="V144" i="86"/>
  <c r="V143" i="86"/>
  <c r="V142" i="86"/>
  <c r="V141" i="86"/>
  <c r="V140" i="86"/>
  <c r="V139" i="86"/>
  <c r="V138" i="86"/>
  <c r="V137" i="86"/>
  <c r="V133" i="86"/>
  <c r="V132" i="86"/>
  <c r="V131" i="86"/>
  <c r="V130" i="86"/>
  <c r="V129" i="86"/>
  <c r="V128" i="86"/>
  <c r="V127" i="86"/>
  <c r="V126" i="86"/>
  <c r="V125" i="86"/>
  <c r="V124" i="86"/>
  <c r="V123" i="86"/>
  <c r="V122" i="86"/>
  <c r="V118" i="86"/>
  <c r="V117" i="86"/>
  <c r="V116" i="86"/>
  <c r="V115" i="86"/>
  <c r="V114" i="86"/>
  <c r="V113" i="86"/>
  <c r="V112" i="86"/>
  <c r="V111" i="86"/>
  <c r="V110" i="86"/>
  <c r="V106" i="86"/>
  <c r="V105" i="86"/>
  <c r="V104" i="86"/>
  <c r="V103" i="86"/>
  <c r="V102" i="86"/>
  <c r="V101" i="86"/>
  <c r="V100" i="86"/>
  <c r="V99" i="86"/>
  <c r="V98" i="86"/>
  <c r="V97" i="86"/>
  <c r="V96" i="86"/>
  <c r="V95" i="86"/>
  <c r="V89" i="86"/>
  <c r="V88" i="86"/>
  <c r="V87" i="86"/>
  <c r="V86" i="86"/>
  <c r="V81" i="86"/>
  <c r="V80" i="86"/>
  <c r="V79" i="86"/>
  <c r="V78" i="86"/>
  <c r="V72" i="86"/>
  <c r="V70" i="86"/>
  <c r="V67" i="86"/>
  <c r="V66" i="86"/>
  <c r="V65" i="86"/>
  <c r="V63" i="86"/>
  <c r="V62" i="86"/>
  <c r="V61" i="86"/>
  <c r="V59" i="86"/>
  <c r="V58" i="86"/>
  <c r="V57" i="86"/>
  <c r="V56" i="86"/>
  <c r="V55" i="86"/>
  <c r="V54" i="86"/>
  <c r="V51" i="86"/>
  <c r="V50" i="86"/>
  <c r="V48" i="86"/>
  <c r="V47" i="86"/>
  <c r="V46" i="86"/>
  <c r="V45" i="86"/>
  <c r="V44" i="86"/>
  <c r="V43" i="86"/>
  <c r="V42" i="86"/>
  <c r="V41" i="86"/>
  <c r="V40" i="86"/>
  <c r="V39" i="86"/>
  <c r="V38" i="86"/>
  <c r="V37" i="86"/>
  <c r="V36" i="86"/>
  <c r="V35" i="86"/>
  <c r="V34" i="86"/>
  <c r="V33" i="86"/>
  <c r="V32" i="86"/>
  <c r="V31" i="86"/>
  <c r="V30" i="86"/>
  <c r="V28" i="86"/>
  <c r="V27" i="86"/>
  <c r="V26" i="86"/>
  <c r="V25" i="86"/>
  <c r="V24" i="86"/>
  <c r="V23" i="86"/>
  <c r="V22" i="86"/>
  <c r="V20" i="86"/>
  <c r="V19" i="86"/>
  <c r="V13" i="86"/>
  <c r="V12" i="86"/>
  <c r="V11" i="86"/>
  <c r="V10" i="86"/>
  <c r="V9" i="86"/>
  <c r="V8" i="86"/>
  <c r="V7" i="86"/>
  <c r="V6" i="86"/>
  <c r="V5" i="86"/>
  <c r="N3361" i="94"/>
  <c r="N3204" i="94"/>
  <c r="U20" i="86"/>
  <c r="U19" i="86"/>
  <c r="U18" i="86"/>
  <c r="U13" i="86"/>
  <c r="U12" i="86"/>
  <c r="U11" i="86"/>
  <c r="U10" i="86"/>
  <c r="U9" i="86"/>
  <c r="U8" i="86"/>
  <c r="U7" i="86"/>
  <c r="U6" i="86"/>
  <c r="U5" i="86"/>
  <c r="U166" i="86"/>
  <c r="U165" i="86"/>
  <c r="U164" i="86"/>
  <c r="U163" i="86"/>
  <c r="U162" i="86"/>
  <c r="U161" i="86"/>
  <c r="U160" i="86"/>
  <c r="U159" i="86"/>
  <c r="U157" i="86"/>
  <c r="U156" i="86"/>
  <c r="U155" i="86"/>
  <c r="U154" i="86"/>
  <c r="U153" i="86"/>
  <c r="U152" i="86"/>
  <c r="U151" i="86"/>
  <c r="U145" i="86"/>
  <c r="U144" i="86"/>
  <c r="U143" i="86"/>
  <c r="U142" i="86"/>
  <c r="U141" i="86"/>
  <c r="U140" i="86"/>
  <c r="U139" i="86"/>
  <c r="U138" i="86"/>
  <c r="U137" i="86"/>
  <c r="U133" i="86"/>
  <c r="U132" i="86"/>
  <c r="U131" i="86"/>
  <c r="U130" i="86"/>
  <c r="U129" i="86"/>
  <c r="U128" i="86"/>
  <c r="U127" i="86"/>
  <c r="U126" i="86"/>
  <c r="U125" i="86"/>
  <c r="U124" i="86"/>
  <c r="U123" i="86"/>
  <c r="U122" i="86"/>
  <c r="U118" i="86"/>
  <c r="U117" i="86"/>
  <c r="U116" i="86"/>
  <c r="U115" i="86"/>
  <c r="U114" i="86"/>
  <c r="U113" i="86"/>
  <c r="U112" i="86"/>
  <c r="U111" i="86"/>
  <c r="U110" i="86"/>
  <c r="U106" i="86"/>
  <c r="U105" i="86"/>
  <c r="U104" i="86"/>
  <c r="U103" i="86"/>
  <c r="U102" i="86"/>
  <c r="U101" i="86"/>
  <c r="U100" i="86"/>
  <c r="U99" i="86"/>
  <c r="U98" i="86"/>
  <c r="U97" i="86"/>
  <c r="U96" i="86"/>
  <c r="U95" i="86"/>
  <c r="U89" i="86"/>
  <c r="U88" i="86"/>
  <c r="U87" i="86"/>
  <c r="U86" i="86"/>
  <c r="U81" i="86"/>
  <c r="U80" i="86"/>
  <c r="U79" i="86"/>
  <c r="U78" i="86"/>
  <c r="U72" i="86"/>
  <c r="U70" i="86"/>
  <c r="U67" i="86"/>
  <c r="U66" i="86"/>
  <c r="U65" i="86"/>
  <c r="U63" i="86"/>
  <c r="U62" i="86"/>
  <c r="U61" i="86"/>
  <c r="U59" i="86"/>
  <c r="U58" i="86"/>
  <c r="U57" i="86"/>
  <c r="U56" i="86"/>
  <c r="U55" i="86"/>
  <c r="U54" i="86"/>
  <c r="U51" i="86"/>
  <c r="U50" i="86"/>
  <c r="U48" i="86"/>
  <c r="U47" i="86"/>
  <c r="U46" i="86"/>
  <c r="U45" i="86"/>
  <c r="U44" i="86"/>
  <c r="U43" i="86"/>
  <c r="U42" i="86"/>
  <c r="U41" i="86"/>
  <c r="U40" i="86"/>
  <c r="U39" i="86"/>
  <c r="U38" i="86"/>
  <c r="U37" i="86"/>
  <c r="U36" i="86"/>
  <c r="U35" i="86"/>
  <c r="U34" i="86"/>
  <c r="U33" i="86"/>
  <c r="U32" i="86"/>
  <c r="U31" i="86"/>
  <c r="U30" i="86"/>
  <c r="U28" i="86"/>
  <c r="U27" i="86"/>
  <c r="U26" i="86"/>
  <c r="U25" i="86"/>
  <c r="U24" i="86"/>
  <c r="U23" i="86"/>
  <c r="U22" i="86"/>
  <c r="S166" i="86"/>
  <c r="S165" i="86"/>
  <c r="S164" i="86"/>
  <c r="S163" i="86"/>
  <c r="S162" i="86"/>
  <c r="S161" i="86"/>
  <c r="S160" i="86"/>
  <c r="S159" i="86"/>
  <c r="S157" i="86"/>
  <c r="S156" i="86"/>
  <c r="S155" i="86"/>
  <c r="S154" i="86"/>
  <c r="S153" i="86"/>
  <c r="S152" i="86"/>
  <c r="S151" i="86"/>
  <c r="S145" i="86"/>
  <c r="S144" i="86"/>
  <c r="S143" i="86"/>
  <c r="S142" i="86"/>
  <c r="S141" i="86"/>
  <c r="S140" i="86"/>
  <c r="S139" i="86"/>
  <c r="S138" i="86"/>
  <c r="S137" i="86"/>
  <c r="S133" i="86"/>
  <c r="S132" i="86"/>
  <c r="S131" i="86"/>
  <c r="S130" i="86"/>
  <c r="S129" i="86"/>
  <c r="S128" i="86"/>
  <c r="S127" i="86"/>
  <c r="S126" i="86"/>
  <c r="S125" i="86"/>
  <c r="S124" i="86"/>
  <c r="S123" i="86"/>
  <c r="S122" i="86"/>
  <c r="S118" i="86"/>
  <c r="S117" i="86"/>
  <c r="S116" i="86"/>
  <c r="S115" i="86"/>
  <c r="S114" i="86"/>
  <c r="S113" i="86"/>
  <c r="S112" i="86"/>
  <c r="S111" i="86"/>
  <c r="S110" i="86"/>
  <c r="S106" i="86"/>
  <c r="S105" i="86"/>
  <c r="S104" i="86"/>
  <c r="S103" i="86"/>
  <c r="S102" i="86"/>
  <c r="S101" i="86"/>
  <c r="S100" i="86"/>
  <c r="S99" i="86"/>
  <c r="S98" i="86"/>
  <c r="S97" i="86"/>
  <c r="S96" i="86"/>
  <c r="S95" i="86"/>
  <c r="S89" i="86"/>
  <c r="S88" i="86"/>
  <c r="S87" i="86"/>
  <c r="S86" i="86"/>
  <c r="S81" i="86"/>
  <c r="S80" i="86"/>
  <c r="S79" i="86"/>
  <c r="S78" i="86"/>
  <c r="S72" i="86"/>
  <c r="S70" i="86"/>
  <c r="S67" i="86"/>
  <c r="S66" i="86"/>
  <c r="S65" i="86"/>
  <c r="S63" i="86"/>
  <c r="S62" i="86"/>
  <c r="S61" i="86"/>
  <c r="S59" i="86"/>
  <c r="S58" i="86"/>
  <c r="S57" i="86"/>
  <c r="S56" i="86"/>
  <c r="S55" i="86"/>
  <c r="S54" i="86"/>
  <c r="S51" i="86"/>
  <c r="S50" i="86"/>
  <c r="S48" i="86"/>
  <c r="S47" i="86"/>
  <c r="S46" i="86"/>
  <c r="S45" i="86"/>
  <c r="S44" i="86"/>
  <c r="S43" i="86"/>
  <c r="S42" i="86"/>
  <c r="S41" i="86"/>
  <c r="S40" i="86"/>
  <c r="S39" i="86"/>
  <c r="S38" i="86"/>
  <c r="S37" i="86"/>
  <c r="S36" i="86"/>
  <c r="S35" i="86"/>
  <c r="S34" i="86"/>
  <c r="S33" i="86"/>
  <c r="S32" i="86"/>
  <c r="S31" i="86"/>
  <c r="S30" i="86"/>
  <c r="S28" i="86"/>
  <c r="S27" i="86"/>
  <c r="S26" i="86"/>
  <c r="S25" i="86"/>
  <c r="S24" i="86"/>
  <c r="S23" i="86"/>
  <c r="S22" i="86"/>
  <c r="S18" i="86"/>
  <c r="S20" i="86"/>
  <c r="S19" i="86"/>
  <c r="S13" i="86"/>
  <c r="S12" i="86"/>
  <c r="S11" i="86"/>
  <c r="S10" i="86"/>
  <c r="S9" i="86"/>
  <c r="S8" i="86"/>
  <c r="S7" i="86"/>
  <c r="S6" i="86"/>
  <c r="S5" i="86"/>
  <c r="R166" i="86"/>
  <c r="R165" i="86"/>
  <c r="R164" i="86"/>
  <c r="R163" i="86"/>
  <c r="R162" i="86"/>
  <c r="R161" i="86"/>
  <c r="R160" i="86"/>
  <c r="R159" i="86"/>
  <c r="R157" i="86"/>
  <c r="R156" i="86"/>
  <c r="R155" i="86"/>
  <c r="R154" i="86"/>
  <c r="R153" i="86"/>
  <c r="R152" i="86"/>
  <c r="R151" i="86"/>
  <c r="R145" i="86"/>
  <c r="R144" i="86"/>
  <c r="R143" i="86"/>
  <c r="R142" i="86"/>
  <c r="R141" i="86"/>
  <c r="R140" i="86"/>
  <c r="R139" i="86"/>
  <c r="R138" i="86"/>
  <c r="R137" i="86"/>
  <c r="R133" i="86"/>
  <c r="R132" i="86"/>
  <c r="R131" i="86"/>
  <c r="R130" i="86"/>
  <c r="R129" i="86"/>
  <c r="R128" i="86"/>
  <c r="R127" i="86"/>
  <c r="R126" i="86"/>
  <c r="R125" i="86"/>
  <c r="R124" i="86"/>
  <c r="R123" i="86"/>
  <c r="R122" i="86"/>
  <c r="R118" i="86"/>
  <c r="R117" i="86"/>
  <c r="R116" i="86"/>
  <c r="R115" i="86"/>
  <c r="R114" i="86"/>
  <c r="R113" i="86"/>
  <c r="R112" i="86"/>
  <c r="R111" i="86"/>
  <c r="R110" i="86"/>
  <c r="R106" i="86"/>
  <c r="R105" i="86"/>
  <c r="R104" i="86"/>
  <c r="R103" i="86"/>
  <c r="R102" i="86"/>
  <c r="R101" i="86"/>
  <c r="R100" i="86"/>
  <c r="R99" i="86"/>
  <c r="R98" i="86"/>
  <c r="R97" i="86"/>
  <c r="R96" i="86"/>
  <c r="R95" i="86"/>
  <c r="R89" i="86"/>
  <c r="R88" i="86"/>
  <c r="R87" i="86"/>
  <c r="R86" i="86"/>
  <c r="R81" i="86"/>
  <c r="R80" i="86"/>
  <c r="R79" i="86"/>
  <c r="R78" i="86"/>
  <c r="R72" i="86"/>
  <c r="R70" i="86"/>
  <c r="R67" i="86"/>
  <c r="R66" i="86"/>
  <c r="R65" i="86"/>
  <c r="R64" i="86" s="1"/>
  <c r="R63" i="86"/>
  <c r="R62" i="86"/>
  <c r="R61" i="86"/>
  <c r="R59" i="86"/>
  <c r="R58" i="86"/>
  <c r="R57" i="86"/>
  <c r="R56" i="86"/>
  <c r="R55" i="86"/>
  <c r="R54" i="86"/>
  <c r="R51" i="86"/>
  <c r="R50" i="86"/>
  <c r="R48" i="86"/>
  <c r="R47" i="86"/>
  <c r="R46" i="86"/>
  <c r="R45" i="86"/>
  <c r="R44" i="86"/>
  <c r="R43" i="86"/>
  <c r="R42" i="86"/>
  <c r="R41" i="86"/>
  <c r="R40" i="86"/>
  <c r="R39" i="86"/>
  <c r="R38" i="86"/>
  <c r="R37" i="86"/>
  <c r="R36" i="86"/>
  <c r="R35" i="86"/>
  <c r="R34" i="86"/>
  <c r="R33" i="86"/>
  <c r="R32" i="86"/>
  <c r="R31" i="86"/>
  <c r="R30" i="86"/>
  <c r="R28" i="86"/>
  <c r="R27" i="86"/>
  <c r="R26" i="86"/>
  <c r="R25" i="86"/>
  <c r="R24" i="86"/>
  <c r="R23" i="86"/>
  <c r="R22" i="86"/>
  <c r="R20" i="86"/>
  <c r="R19" i="86"/>
  <c r="R18" i="86"/>
  <c r="R13" i="86"/>
  <c r="R12" i="86"/>
  <c r="R11" i="86"/>
  <c r="R10" i="86"/>
  <c r="R9" i="86"/>
  <c r="R8" i="86"/>
  <c r="R7" i="86"/>
  <c r="R6" i="86"/>
  <c r="R5" i="86"/>
  <c r="P166" i="86"/>
  <c r="P165" i="86"/>
  <c r="P164" i="86"/>
  <c r="P163" i="86"/>
  <c r="P162" i="86"/>
  <c r="P161" i="86"/>
  <c r="P160" i="86"/>
  <c r="P159" i="86"/>
  <c r="P157" i="86"/>
  <c r="P156" i="86"/>
  <c r="P155" i="86"/>
  <c r="P154" i="86"/>
  <c r="P153" i="86"/>
  <c r="P152" i="86"/>
  <c r="P151" i="86"/>
  <c r="P145" i="86"/>
  <c r="P144" i="86"/>
  <c r="P143" i="86"/>
  <c r="P142" i="86"/>
  <c r="P141" i="86"/>
  <c r="P140" i="86"/>
  <c r="P139" i="86"/>
  <c r="P138" i="86"/>
  <c r="P137" i="86"/>
  <c r="P133" i="86"/>
  <c r="P132" i="86"/>
  <c r="P131" i="86"/>
  <c r="P130" i="86"/>
  <c r="P129" i="86"/>
  <c r="P128" i="86"/>
  <c r="P127" i="86"/>
  <c r="P126" i="86"/>
  <c r="P125" i="86"/>
  <c r="P124" i="86"/>
  <c r="P123" i="86"/>
  <c r="P122" i="86"/>
  <c r="P118" i="86"/>
  <c r="P117" i="86"/>
  <c r="P116" i="86"/>
  <c r="P115" i="86"/>
  <c r="P114" i="86"/>
  <c r="P113" i="86"/>
  <c r="P112" i="86"/>
  <c r="P111" i="86"/>
  <c r="P110" i="86"/>
  <c r="P106" i="86"/>
  <c r="P105" i="86"/>
  <c r="P104" i="86"/>
  <c r="P103" i="86"/>
  <c r="P102" i="86"/>
  <c r="P101" i="86"/>
  <c r="P100" i="86"/>
  <c r="P99" i="86"/>
  <c r="P98" i="86"/>
  <c r="P97" i="86"/>
  <c r="P96" i="86"/>
  <c r="P95" i="86"/>
  <c r="P89" i="86"/>
  <c r="P88" i="86"/>
  <c r="P87" i="86"/>
  <c r="P86" i="86"/>
  <c r="P81" i="86"/>
  <c r="P80" i="86"/>
  <c r="P79" i="86"/>
  <c r="P78" i="86"/>
  <c r="P72" i="86"/>
  <c r="P70" i="86"/>
  <c r="P67" i="86"/>
  <c r="P66" i="86"/>
  <c r="P65" i="86"/>
  <c r="P63" i="86"/>
  <c r="P62" i="86"/>
  <c r="P61" i="86"/>
  <c r="P59" i="86"/>
  <c r="P58" i="86"/>
  <c r="P57" i="86"/>
  <c r="P56" i="86"/>
  <c r="P55" i="86"/>
  <c r="P54" i="86"/>
  <c r="P51" i="86"/>
  <c r="P50" i="86"/>
  <c r="P48" i="86"/>
  <c r="P47" i="86"/>
  <c r="P46" i="86"/>
  <c r="P45" i="86"/>
  <c r="P44" i="86"/>
  <c r="P43" i="86"/>
  <c r="P42" i="86"/>
  <c r="P41" i="86"/>
  <c r="P40" i="86"/>
  <c r="P39" i="86"/>
  <c r="P38" i="86"/>
  <c r="P37" i="86"/>
  <c r="P36" i="86"/>
  <c r="P35" i="86"/>
  <c r="P34" i="86"/>
  <c r="P33" i="86"/>
  <c r="P32" i="86"/>
  <c r="P31" i="86"/>
  <c r="P30" i="86"/>
  <c r="P28" i="86"/>
  <c r="P27" i="86"/>
  <c r="P26" i="86"/>
  <c r="P25" i="86"/>
  <c r="P24" i="86"/>
  <c r="P23" i="86"/>
  <c r="P22" i="86"/>
  <c r="P20" i="86"/>
  <c r="P19" i="86"/>
  <c r="P18" i="86"/>
  <c r="P13" i="86"/>
  <c r="P12" i="86"/>
  <c r="P11" i="86"/>
  <c r="P10" i="86"/>
  <c r="P9" i="86"/>
  <c r="P8" i="86"/>
  <c r="P7" i="86"/>
  <c r="P6" i="86"/>
  <c r="P5" i="86"/>
  <c r="O166" i="86"/>
  <c r="O165" i="86"/>
  <c r="O164" i="86"/>
  <c r="O163" i="86"/>
  <c r="O162" i="86"/>
  <c r="O161" i="86"/>
  <c r="O160" i="86"/>
  <c r="O159" i="86"/>
  <c r="O157" i="86"/>
  <c r="O156" i="86"/>
  <c r="O155" i="86"/>
  <c r="O154" i="86"/>
  <c r="O153" i="86"/>
  <c r="O152" i="86"/>
  <c r="O151" i="86"/>
  <c r="O145" i="86"/>
  <c r="O144" i="86"/>
  <c r="O143" i="86"/>
  <c r="O142" i="86"/>
  <c r="O141" i="86"/>
  <c r="O140" i="86"/>
  <c r="O139" i="86"/>
  <c r="O138" i="86"/>
  <c r="O137" i="86"/>
  <c r="O133" i="86"/>
  <c r="O132" i="86"/>
  <c r="O131" i="86"/>
  <c r="O130" i="86"/>
  <c r="O129" i="86"/>
  <c r="O128" i="86"/>
  <c r="O127" i="86"/>
  <c r="O126" i="86"/>
  <c r="O125" i="86"/>
  <c r="O124" i="86"/>
  <c r="O123" i="86"/>
  <c r="O122" i="86"/>
  <c r="O118" i="86"/>
  <c r="O117" i="86"/>
  <c r="O116" i="86"/>
  <c r="O115" i="86"/>
  <c r="O114" i="86"/>
  <c r="O113" i="86"/>
  <c r="O112" i="86"/>
  <c r="O111" i="86"/>
  <c r="O110" i="86"/>
  <c r="O106" i="86"/>
  <c r="O105" i="86"/>
  <c r="O104" i="86"/>
  <c r="O103" i="86"/>
  <c r="O102" i="86"/>
  <c r="O101" i="86"/>
  <c r="O100" i="86"/>
  <c r="O99" i="86"/>
  <c r="O98" i="86"/>
  <c r="O97" i="86"/>
  <c r="O96" i="86"/>
  <c r="O95" i="86"/>
  <c r="O89" i="86"/>
  <c r="O88" i="86"/>
  <c r="O87" i="86"/>
  <c r="O86" i="86"/>
  <c r="O81" i="86"/>
  <c r="O80" i="86"/>
  <c r="O79" i="86"/>
  <c r="O78" i="86"/>
  <c r="O72" i="86"/>
  <c r="O70" i="86"/>
  <c r="O67" i="86"/>
  <c r="O66" i="86"/>
  <c r="O65" i="86"/>
  <c r="O63" i="86"/>
  <c r="O62" i="86"/>
  <c r="O61" i="86"/>
  <c r="O59" i="86"/>
  <c r="O58" i="86"/>
  <c r="O57" i="86"/>
  <c r="O56" i="86"/>
  <c r="O55" i="86"/>
  <c r="O54" i="86"/>
  <c r="O51" i="86"/>
  <c r="O50" i="86"/>
  <c r="O48" i="86"/>
  <c r="O47" i="86"/>
  <c r="O46" i="86"/>
  <c r="O45" i="86"/>
  <c r="O44" i="86"/>
  <c r="O43" i="86"/>
  <c r="O42" i="86"/>
  <c r="O41" i="86"/>
  <c r="O40" i="86"/>
  <c r="O39" i="86"/>
  <c r="O38" i="86"/>
  <c r="O37" i="86"/>
  <c r="O36" i="86"/>
  <c r="O35" i="86"/>
  <c r="O34" i="86"/>
  <c r="O33" i="86"/>
  <c r="O32" i="86"/>
  <c r="O31" i="86"/>
  <c r="O30" i="86"/>
  <c r="O28" i="86"/>
  <c r="O27" i="86"/>
  <c r="O26" i="86"/>
  <c r="O25" i="86"/>
  <c r="O24" i="86"/>
  <c r="O23" i="86"/>
  <c r="O20" i="86"/>
  <c r="O19" i="86"/>
  <c r="O18" i="86"/>
  <c r="O13" i="86"/>
  <c r="O12" i="86"/>
  <c r="O11" i="86"/>
  <c r="O10" i="86"/>
  <c r="O9" i="86"/>
  <c r="O8" i="86"/>
  <c r="O7" i="86"/>
  <c r="O6" i="86"/>
  <c r="O5" i="86"/>
  <c r="O22" i="86"/>
  <c r="M166" i="86"/>
  <c r="M165" i="86"/>
  <c r="M164" i="86"/>
  <c r="M163" i="86"/>
  <c r="M162" i="86"/>
  <c r="M161" i="86"/>
  <c r="M160" i="86"/>
  <c r="M159" i="86"/>
  <c r="M157" i="86"/>
  <c r="M156" i="86"/>
  <c r="M155" i="86"/>
  <c r="M154" i="86"/>
  <c r="M153" i="86"/>
  <c r="M152" i="86"/>
  <c r="M151" i="86"/>
  <c r="M145" i="86"/>
  <c r="M144" i="86"/>
  <c r="M143" i="86"/>
  <c r="M142" i="86"/>
  <c r="M141" i="86"/>
  <c r="M140" i="86"/>
  <c r="M139" i="86"/>
  <c r="M138" i="86"/>
  <c r="M137" i="86"/>
  <c r="M133" i="86"/>
  <c r="M132" i="86"/>
  <c r="M131" i="86"/>
  <c r="M130" i="86"/>
  <c r="M129" i="86"/>
  <c r="M128" i="86"/>
  <c r="M127" i="86"/>
  <c r="M126" i="86"/>
  <c r="M125" i="86"/>
  <c r="M124" i="86"/>
  <c r="M123" i="86"/>
  <c r="M122" i="86"/>
  <c r="M118" i="86"/>
  <c r="M117" i="86"/>
  <c r="M116" i="86"/>
  <c r="M115" i="86"/>
  <c r="M114" i="86"/>
  <c r="M113" i="86"/>
  <c r="M112" i="86"/>
  <c r="M111" i="86"/>
  <c r="M110" i="86"/>
  <c r="M106" i="86"/>
  <c r="M105" i="86"/>
  <c r="M104" i="86"/>
  <c r="M103" i="86"/>
  <c r="M102" i="86"/>
  <c r="M101" i="86"/>
  <c r="M100" i="86"/>
  <c r="M99" i="86"/>
  <c r="M98" i="86"/>
  <c r="M97" i="86"/>
  <c r="M96" i="86"/>
  <c r="M95" i="86"/>
  <c r="M89" i="86"/>
  <c r="M88" i="86"/>
  <c r="M87" i="86"/>
  <c r="M86" i="86"/>
  <c r="M81" i="86"/>
  <c r="M80" i="86"/>
  <c r="M79" i="86"/>
  <c r="M78" i="86"/>
  <c r="M72" i="86"/>
  <c r="M70" i="86"/>
  <c r="M67" i="86"/>
  <c r="M66" i="86"/>
  <c r="M65" i="86"/>
  <c r="M63" i="86"/>
  <c r="M62" i="86"/>
  <c r="M61" i="86"/>
  <c r="M59" i="86"/>
  <c r="M58" i="86"/>
  <c r="M57" i="86"/>
  <c r="M56" i="86"/>
  <c r="M55" i="86"/>
  <c r="M54" i="86"/>
  <c r="M51" i="86"/>
  <c r="M50" i="86"/>
  <c r="M48" i="86"/>
  <c r="M47" i="86"/>
  <c r="M46" i="86"/>
  <c r="M45" i="86"/>
  <c r="M44" i="86"/>
  <c r="M43" i="86"/>
  <c r="M42" i="86"/>
  <c r="M41" i="86"/>
  <c r="M40" i="86"/>
  <c r="M39" i="86"/>
  <c r="M38" i="86"/>
  <c r="M37" i="86"/>
  <c r="M36" i="86"/>
  <c r="M35" i="86"/>
  <c r="M34" i="86"/>
  <c r="M33" i="86"/>
  <c r="M32" i="86"/>
  <c r="M31" i="86"/>
  <c r="M30" i="86"/>
  <c r="M28" i="86"/>
  <c r="M27" i="86"/>
  <c r="M26" i="86"/>
  <c r="M25" i="86"/>
  <c r="M24" i="86"/>
  <c r="M23" i="86"/>
  <c r="M22" i="86"/>
  <c r="M20" i="86"/>
  <c r="M19" i="86"/>
  <c r="M18" i="86"/>
  <c r="M13" i="86"/>
  <c r="M12" i="86"/>
  <c r="M11" i="86"/>
  <c r="M10" i="86"/>
  <c r="M9" i="86"/>
  <c r="M8" i="86"/>
  <c r="M7" i="86"/>
  <c r="M6" i="86"/>
  <c r="M5" i="86"/>
  <c r="L61" i="86"/>
  <c r="L166" i="86"/>
  <c r="L165" i="86"/>
  <c r="L164" i="86"/>
  <c r="L163" i="86"/>
  <c r="L162" i="86"/>
  <c r="L161" i="86"/>
  <c r="L160" i="86"/>
  <c r="L159" i="86"/>
  <c r="L157" i="86"/>
  <c r="L156" i="86"/>
  <c r="L155" i="86"/>
  <c r="L154" i="86"/>
  <c r="L153" i="86"/>
  <c r="L152" i="86"/>
  <c r="L151" i="86"/>
  <c r="L145" i="86"/>
  <c r="L144" i="86"/>
  <c r="L143" i="86"/>
  <c r="L142" i="86"/>
  <c r="L141" i="86"/>
  <c r="L140" i="86"/>
  <c r="L139" i="86"/>
  <c r="L138" i="86"/>
  <c r="L137" i="86"/>
  <c r="L133" i="86"/>
  <c r="L132" i="86"/>
  <c r="L131" i="86"/>
  <c r="L130" i="86"/>
  <c r="L129" i="86"/>
  <c r="L128" i="86"/>
  <c r="L127" i="86"/>
  <c r="L126" i="86"/>
  <c r="L125" i="86"/>
  <c r="L124" i="86"/>
  <c r="L123" i="86"/>
  <c r="L122" i="86"/>
  <c r="L118" i="86"/>
  <c r="L117" i="86"/>
  <c r="L116" i="86"/>
  <c r="L115" i="86"/>
  <c r="L114" i="86"/>
  <c r="L113" i="86"/>
  <c r="L112" i="86"/>
  <c r="L111" i="86"/>
  <c r="L110" i="86"/>
  <c r="L106" i="86"/>
  <c r="L105" i="86"/>
  <c r="L104" i="86"/>
  <c r="L103" i="86"/>
  <c r="L102" i="86"/>
  <c r="L101" i="86"/>
  <c r="L100" i="86"/>
  <c r="L99" i="86"/>
  <c r="L98" i="86"/>
  <c r="L97" i="86"/>
  <c r="L96" i="86"/>
  <c r="L95" i="86"/>
  <c r="L89" i="86"/>
  <c r="L88" i="86"/>
  <c r="L87" i="86"/>
  <c r="L86" i="86"/>
  <c r="L81" i="86"/>
  <c r="L80" i="86"/>
  <c r="L79" i="86"/>
  <c r="L78" i="86"/>
  <c r="L72" i="86"/>
  <c r="L70" i="86"/>
  <c r="L67" i="86"/>
  <c r="L66" i="86"/>
  <c r="L65" i="86"/>
  <c r="L63" i="86"/>
  <c r="L62" i="86"/>
  <c r="L59" i="86"/>
  <c r="L58" i="86"/>
  <c r="L57" i="86"/>
  <c r="L56" i="86"/>
  <c r="L55" i="86"/>
  <c r="L54" i="86"/>
  <c r="L51" i="86"/>
  <c r="L50" i="86"/>
  <c r="L48" i="86"/>
  <c r="L47" i="86"/>
  <c r="L46" i="86"/>
  <c r="L45" i="86"/>
  <c r="L44" i="86"/>
  <c r="L43" i="86"/>
  <c r="L42" i="86"/>
  <c r="L41" i="86"/>
  <c r="L40" i="86"/>
  <c r="L39" i="86"/>
  <c r="L38" i="86"/>
  <c r="L37" i="86"/>
  <c r="L36" i="86"/>
  <c r="L35" i="86"/>
  <c r="L34" i="86"/>
  <c r="L33" i="86"/>
  <c r="L32" i="86"/>
  <c r="L31" i="86"/>
  <c r="L30" i="86"/>
  <c r="L28" i="86"/>
  <c r="L27" i="86"/>
  <c r="L26" i="86"/>
  <c r="L25" i="86"/>
  <c r="L24" i="86"/>
  <c r="L23" i="86"/>
  <c r="L22" i="86"/>
  <c r="L20" i="86"/>
  <c r="L19" i="86"/>
  <c r="L18" i="86"/>
  <c r="L13" i="86"/>
  <c r="L12" i="86"/>
  <c r="L11" i="86"/>
  <c r="L10" i="86"/>
  <c r="L9" i="86"/>
  <c r="L8" i="86"/>
  <c r="L7" i="86"/>
  <c r="L6" i="86"/>
  <c r="L5" i="86"/>
  <c r="H166" i="86"/>
  <c r="H165" i="86"/>
  <c r="H164" i="86"/>
  <c r="H163" i="86"/>
  <c r="H162" i="86"/>
  <c r="H161" i="86"/>
  <c r="H160" i="86"/>
  <c r="H159" i="86"/>
  <c r="H157" i="86"/>
  <c r="H156" i="86"/>
  <c r="H155" i="86"/>
  <c r="H154" i="86"/>
  <c r="H153" i="86"/>
  <c r="H152" i="86"/>
  <c r="H151" i="86"/>
  <c r="H145" i="86"/>
  <c r="H144" i="86"/>
  <c r="H143" i="86"/>
  <c r="H142" i="86"/>
  <c r="H141" i="86"/>
  <c r="H140" i="86"/>
  <c r="H139" i="86"/>
  <c r="H138" i="86"/>
  <c r="H137" i="86"/>
  <c r="H133" i="86"/>
  <c r="H132" i="86"/>
  <c r="H131" i="86"/>
  <c r="H130" i="86"/>
  <c r="H129" i="86"/>
  <c r="H128" i="86"/>
  <c r="H127" i="86"/>
  <c r="H126" i="86"/>
  <c r="H125" i="86"/>
  <c r="H124" i="86"/>
  <c r="H123" i="86"/>
  <c r="H122" i="86"/>
  <c r="H118" i="86"/>
  <c r="H117" i="86"/>
  <c r="H116" i="86"/>
  <c r="H115" i="86"/>
  <c r="H114" i="86"/>
  <c r="H113" i="86"/>
  <c r="H112" i="86"/>
  <c r="H111" i="86"/>
  <c r="H110" i="86"/>
  <c r="H106" i="86"/>
  <c r="H105" i="86"/>
  <c r="H104" i="86"/>
  <c r="H103" i="86"/>
  <c r="H102" i="86"/>
  <c r="H101" i="86"/>
  <c r="H100" i="86"/>
  <c r="H99" i="86"/>
  <c r="H98" i="86"/>
  <c r="H97" i="86"/>
  <c r="H96" i="86"/>
  <c r="H95" i="86"/>
  <c r="H89" i="86"/>
  <c r="H88" i="86"/>
  <c r="H87" i="86"/>
  <c r="H86" i="86"/>
  <c r="H81" i="86"/>
  <c r="H80" i="86"/>
  <c r="H79" i="86"/>
  <c r="H78" i="86"/>
  <c r="H72" i="86"/>
  <c r="H70" i="86"/>
  <c r="H67" i="86"/>
  <c r="H66" i="86"/>
  <c r="H65" i="86"/>
  <c r="H63" i="86"/>
  <c r="H62" i="86"/>
  <c r="H61" i="86"/>
  <c r="H59" i="86"/>
  <c r="H58" i="86"/>
  <c r="H57" i="86"/>
  <c r="H56" i="86"/>
  <c r="H55" i="86"/>
  <c r="H54" i="86"/>
  <c r="H51" i="86"/>
  <c r="H50" i="86"/>
  <c r="H48" i="86"/>
  <c r="H47" i="86"/>
  <c r="H46" i="86"/>
  <c r="H45" i="86"/>
  <c r="H44" i="86"/>
  <c r="H43" i="86"/>
  <c r="H42" i="86"/>
  <c r="H41" i="86"/>
  <c r="H40" i="86"/>
  <c r="H39" i="86"/>
  <c r="H38" i="86"/>
  <c r="H37" i="86"/>
  <c r="H36" i="86"/>
  <c r="H35" i="86"/>
  <c r="H34" i="86"/>
  <c r="H33" i="86"/>
  <c r="H32" i="86"/>
  <c r="H31" i="86"/>
  <c r="H30" i="86"/>
  <c r="H28" i="86"/>
  <c r="H27" i="86"/>
  <c r="H26" i="86"/>
  <c r="H25" i="86"/>
  <c r="H24" i="86"/>
  <c r="H23" i="86"/>
  <c r="H22" i="86"/>
  <c r="H20" i="86"/>
  <c r="H19" i="86"/>
  <c r="H18" i="86"/>
  <c r="H13" i="86"/>
  <c r="H12" i="86"/>
  <c r="H11" i="86"/>
  <c r="H10" i="86"/>
  <c r="H9" i="86"/>
  <c r="H8" i="86"/>
  <c r="H7" i="86"/>
  <c r="H6" i="86"/>
  <c r="H5" i="86"/>
  <c r="G166" i="86"/>
  <c r="G165" i="86"/>
  <c r="G164" i="86"/>
  <c r="G163" i="86"/>
  <c r="G162" i="86"/>
  <c r="G161" i="86"/>
  <c r="G160" i="86"/>
  <c r="G159" i="86"/>
  <c r="G157" i="86"/>
  <c r="G156" i="86"/>
  <c r="G155" i="86"/>
  <c r="G154" i="86"/>
  <c r="G153" i="86"/>
  <c r="G152" i="86"/>
  <c r="G151" i="86"/>
  <c r="G145" i="86"/>
  <c r="G144" i="86"/>
  <c r="G143" i="86"/>
  <c r="G142" i="86"/>
  <c r="G141" i="86"/>
  <c r="G140" i="86"/>
  <c r="G139" i="86"/>
  <c r="G138" i="86"/>
  <c r="G137" i="86"/>
  <c r="G133" i="86"/>
  <c r="G132" i="86"/>
  <c r="G131" i="86"/>
  <c r="G130" i="86"/>
  <c r="G129" i="86"/>
  <c r="G128" i="86"/>
  <c r="G127" i="86"/>
  <c r="G126" i="86"/>
  <c r="G125" i="86"/>
  <c r="G124" i="86"/>
  <c r="G123" i="86"/>
  <c r="G122" i="86"/>
  <c r="G118" i="86"/>
  <c r="G117" i="86"/>
  <c r="G116" i="86"/>
  <c r="G115" i="86"/>
  <c r="G114" i="86"/>
  <c r="G113" i="86"/>
  <c r="G112" i="86"/>
  <c r="G111" i="86"/>
  <c r="G110" i="86"/>
  <c r="G106" i="86"/>
  <c r="G105" i="86"/>
  <c r="G104" i="86"/>
  <c r="G103" i="86"/>
  <c r="G102" i="86"/>
  <c r="G101" i="86"/>
  <c r="G100" i="86"/>
  <c r="G99" i="86"/>
  <c r="G98" i="86"/>
  <c r="G97" i="86"/>
  <c r="G96" i="86"/>
  <c r="G95" i="86"/>
  <c r="G89" i="86"/>
  <c r="G88" i="86"/>
  <c r="G87" i="86"/>
  <c r="G86" i="86"/>
  <c r="G81" i="86"/>
  <c r="G80" i="86"/>
  <c r="G79" i="86"/>
  <c r="G78" i="86"/>
  <c r="G72" i="86"/>
  <c r="G70" i="86"/>
  <c r="G67" i="86"/>
  <c r="G66" i="86"/>
  <c r="G65" i="86"/>
  <c r="G63" i="86"/>
  <c r="G62" i="86"/>
  <c r="G61" i="86"/>
  <c r="G59" i="86"/>
  <c r="G58" i="86"/>
  <c r="G57" i="86"/>
  <c r="G56" i="86"/>
  <c r="G55" i="86"/>
  <c r="G54" i="86"/>
  <c r="G51" i="86"/>
  <c r="G50" i="86"/>
  <c r="G48" i="86"/>
  <c r="G47" i="86"/>
  <c r="G46" i="86"/>
  <c r="G45" i="86"/>
  <c r="G44" i="86"/>
  <c r="G43" i="86"/>
  <c r="G42" i="86"/>
  <c r="G41" i="86"/>
  <c r="G40" i="86"/>
  <c r="G39" i="86"/>
  <c r="G38" i="86"/>
  <c r="G37" i="86"/>
  <c r="G36" i="86"/>
  <c r="G35" i="86"/>
  <c r="G34" i="86"/>
  <c r="G33" i="86"/>
  <c r="G32" i="86"/>
  <c r="G31" i="86"/>
  <c r="G30" i="86"/>
  <c r="G28" i="86"/>
  <c r="G27" i="86"/>
  <c r="G26" i="86"/>
  <c r="G25" i="86"/>
  <c r="G24" i="86"/>
  <c r="G23" i="86"/>
  <c r="G22" i="86"/>
  <c r="G20" i="86"/>
  <c r="G19" i="86"/>
  <c r="G18" i="86"/>
  <c r="G13" i="86"/>
  <c r="G12" i="86"/>
  <c r="G11" i="86"/>
  <c r="G10" i="86"/>
  <c r="G9" i="86"/>
  <c r="G8" i="86"/>
  <c r="G7" i="86"/>
  <c r="G6" i="86"/>
  <c r="G5" i="86"/>
  <c r="F166" i="86"/>
  <c r="F165" i="86"/>
  <c r="F164" i="86"/>
  <c r="F163" i="86"/>
  <c r="F162" i="86"/>
  <c r="F161" i="86"/>
  <c r="F160" i="86"/>
  <c r="F159" i="86"/>
  <c r="F157" i="86"/>
  <c r="F156" i="86"/>
  <c r="F155" i="86"/>
  <c r="F154" i="86"/>
  <c r="F153" i="86"/>
  <c r="F152" i="86"/>
  <c r="F151" i="86"/>
  <c r="F145" i="86"/>
  <c r="F144" i="86"/>
  <c r="F143" i="86"/>
  <c r="F142" i="86"/>
  <c r="F141" i="86"/>
  <c r="F140" i="86"/>
  <c r="F139" i="86"/>
  <c r="F138" i="86"/>
  <c r="F137" i="86"/>
  <c r="F133" i="86"/>
  <c r="F132" i="86"/>
  <c r="F131" i="86"/>
  <c r="F130" i="86"/>
  <c r="F129" i="86"/>
  <c r="F128" i="86"/>
  <c r="F127" i="86"/>
  <c r="F126" i="86"/>
  <c r="F125" i="86"/>
  <c r="F124" i="86"/>
  <c r="F123" i="86"/>
  <c r="F122" i="86"/>
  <c r="F118" i="86"/>
  <c r="F117" i="86"/>
  <c r="F116" i="86"/>
  <c r="F115" i="86"/>
  <c r="F114" i="86"/>
  <c r="F113" i="86"/>
  <c r="F112" i="86"/>
  <c r="F111" i="86"/>
  <c r="F110" i="86"/>
  <c r="F106" i="86"/>
  <c r="F105" i="86"/>
  <c r="F104" i="86"/>
  <c r="F103" i="86"/>
  <c r="F102" i="86"/>
  <c r="F101" i="86"/>
  <c r="F100" i="86"/>
  <c r="F99" i="86"/>
  <c r="F98" i="86"/>
  <c r="F97" i="86"/>
  <c r="F96" i="86"/>
  <c r="F95" i="86"/>
  <c r="F89" i="86"/>
  <c r="F88" i="86"/>
  <c r="F87" i="86"/>
  <c r="F86" i="86"/>
  <c r="F78" i="86"/>
  <c r="F81" i="86"/>
  <c r="F80" i="86"/>
  <c r="F79" i="86"/>
  <c r="F67" i="86"/>
  <c r="F66" i="86"/>
  <c r="F65" i="86"/>
  <c r="F63" i="86"/>
  <c r="F62" i="86"/>
  <c r="F61" i="86"/>
  <c r="F59" i="86"/>
  <c r="F58" i="86"/>
  <c r="F57" i="86"/>
  <c r="F56" i="86"/>
  <c r="F55" i="86"/>
  <c r="F54" i="86"/>
  <c r="F51" i="86"/>
  <c r="F50" i="86"/>
  <c r="F48" i="86"/>
  <c r="F47" i="86"/>
  <c r="F46" i="86"/>
  <c r="F45" i="86"/>
  <c r="F44" i="86"/>
  <c r="F43" i="86"/>
  <c r="F42" i="86"/>
  <c r="F41" i="86"/>
  <c r="F40" i="86"/>
  <c r="F39" i="86"/>
  <c r="F38" i="86"/>
  <c r="F37" i="86"/>
  <c r="F36" i="86"/>
  <c r="F35" i="86"/>
  <c r="F34" i="86"/>
  <c r="F33" i="86"/>
  <c r="F32" i="86"/>
  <c r="F31" i="86"/>
  <c r="F30" i="86"/>
  <c r="F28" i="86"/>
  <c r="F27" i="86"/>
  <c r="F26" i="86"/>
  <c r="F25" i="86"/>
  <c r="F24" i="86"/>
  <c r="F23" i="86"/>
  <c r="F22" i="86"/>
  <c r="F20" i="86"/>
  <c r="F19" i="86"/>
  <c r="F18" i="86"/>
  <c r="F13" i="86"/>
  <c r="F12" i="86"/>
  <c r="F11" i="86"/>
  <c r="F10" i="86"/>
  <c r="F9" i="86"/>
  <c r="F8" i="86"/>
  <c r="F7" i="86"/>
  <c r="F6" i="86"/>
  <c r="F5" i="86"/>
  <c r="D166" i="86"/>
  <c r="D165" i="86"/>
  <c r="D164" i="86"/>
  <c r="D163" i="86"/>
  <c r="D162" i="86"/>
  <c r="D161" i="86"/>
  <c r="D160" i="86"/>
  <c r="D159" i="86"/>
  <c r="D157" i="86"/>
  <c r="D156" i="86"/>
  <c r="D155" i="86"/>
  <c r="D154" i="86"/>
  <c r="D153" i="86"/>
  <c r="D152" i="86"/>
  <c r="D151" i="86"/>
  <c r="D145" i="86"/>
  <c r="D144" i="86"/>
  <c r="D143" i="86"/>
  <c r="D142" i="86"/>
  <c r="D141" i="86"/>
  <c r="D140" i="86"/>
  <c r="D139" i="86"/>
  <c r="D138" i="86"/>
  <c r="D137" i="86"/>
  <c r="D133" i="86"/>
  <c r="D132" i="86"/>
  <c r="D131" i="86"/>
  <c r="D130" i="86"/>
  <c r="D129" i="86"/>
  <c r="D128" i="86"/>
  <c r="D127" i="86"/>
  <c r="D126" i="86"/>
  <c r="D125" i="86"/>
  <c r="D124" i="86"/>
  <c r="D123" i="86"/>
  <c r="D122" i="86"/>
  <c r="D118" i="86"/>
  <c r="D117" i="86"/>
  <c r="D116" i="86"/>
  <c r="D115" i="86"/>
  <c r="D114" i="86"/>
  <c r="D113" i="86"/>
  <c r="D112" i="86"/>
  <c r="D111" i="86"/>
  <c r="D110" i="86"/>
  <c r="D106" i="86"/>
  <c r="D105" i="86"/>
  <c r="D104" i="86"/>
  <c r="D103" i="86"/>
  <c r="D102" i="86"/>
  <c r="D101" i="86"/>
  <c r="D100" i="86"/>
  <c r="D99" i="86"/>
  <c r="D98" i="86"/>
  <c r="D97" i="86"/>
  <c r="D96" i="86"/>
  <c r="D95" i="86"/>
  <c r="D89" i="86"/>
  <c r="D88" i="86"/>
  <c r="D87" i="86"/>
  <c r="D86" i="86"/>
  <c r="D81" i="86"/>
  <c r="D80" i="86"/>
  <c r="D79" i="86"/>
  <c r="D78" i="86"/>
  <c r="D72" i="86"/>
  <c r="D70" i="86"/>
  <c r="D67" i="86"/>
  <c r="D66" i="86"/>
  <c r="D65" i="86"/>
  <c r="D63" i="86"/>
  <c r="D62" i="86"/>
  <c r="D61" i="86"/>
  <c r="D59" i="86"/>
  <c r="D58" i="86"/>
  <c r="D57" i="86"/>
  <c r="D56" i="86"/>
  <c r="D55" i="86"/>
  <c r="D54" i="86"/>
  <c r="D51" i="86"/>
  <c r="D50" i="86"/>
  <c r="D48" i="86"/>
  <c r="D47" i="86"/>
  <c r="D46" i="86"/>
  <c r="D45" i="86"/>
  <c r="D44" i="86"/>
  <c r="D43" i="86"/>
  <c r="D42" i="86"/>
  <c r="D41" i="86"/>
  <c r="D40" i="86"/>
  <c r="D39" i="86"/>
  <c r="D38" i="86"/>
  <c r="D37" i="86"/>
  <c r="D36" i="86"/>
  <c r="D35" i="86"/>
  <c r="D34" i="86"/>
  <c r="D33" i="86"/>
  <c r="D32" i="86"/>
  <c r="D31" i="86"/>
  <c r="D30" i="86"/>
  <c r="D28" i="86"/>
  <c r="D27" i="86"/>
  <c r="D26" i="86"/>
  <c r="D25" i="86"/>
  <c r="D24" i="86"/>
  <c r="D23" i="86"/>
  <c r="D22" i="86"/>
  <c r="D20" i="86"/>
  <c r="D19" i="86"/>
  <c r="D18" i="86"/>
  <c r="D13" i="86"/>
  <c r="D12" i="86"/>
  <c r="D11" i="86"/>
  <c r="D10" i="86"/>
  <c r="D9" i="86"/>
  <c r="D8" i="86"/>
  <c r="D7" i="86"/>
  <c r="D6" i="86"/>
  <c r="D5" i="86"/>
  <c r="C166" i="86"/>
  <c r="C165" i="86"/>
  <c r="C164" i="86"/>
  <c r="C163" i="86"/>
  <c r="C162" i="86"/>
  <c r="C161" i="86"/>
  <c r="C160" i="86"/>
  <c r="C159" i="86"/>
  <c r="C157" i="86"/>
  <c r="C156" i="86"/>
  <c r="C155" i="86"/>
  <c r="C154" i="86"/>
  <c r="C153" i="86"/>
  <c r="C152" i="86"/>
  <c r="C151" i="86"/>
  <c r="C145" i="86"/>
  <c r="C144" i="86"/>
  <c r="C143" i="86"/>
  <c r="C142" i="86"/>
  <c r="C141" i="86"/>
  <c r="C140" i="86"/>
  <c r="C139" i="86"/>
  <c r="C138" i="86"/>
  <c r="C137" i="86"/>
  <c r="C133" i="86"/>
  <c r="C132" i="86"/>
  <c r="C131" i="86"/>
  <c r="C130" i="86"/>
  <c r="C129" i="86"/>
  <c r="C128" i="86"/>
  <c r="C127" i="86"/>
  <c r="C126" i="86"/>
  <c r="C125" i="86"/>
  <c r="C124" i="86"/>
  <c r="C123" i="86"/>
  <c r="C122" i="86"/>
  <c r="C118" i="86"/>
  <c r="C117" i="86"/>
  <c r="C116" i="86"/>
  <c r="C115" i="86"/>
  <c r="C114" i="86"/>
  <c r="C113" i="86"/>
  <c r="C112" i="86"/>
  <c r="C111" i="86"/>
  <c r="C110" i="86"/>
  <c r="C106" i="86"/>
  <c r="C105" i="86"/>
  <c r="C104" i="86"/>
  <c r="C103" i="86"/>
  <c r="C102" i="86"/>
  <c r="C101" i="86"/>
  <c r="C100" i="86"/>
  <c r="C99" i="86"/>
  <c r="C98" i="86"/>
  <c r="C97" i="86"/>
  <c r="C96" i="86"/>
  <c r="C95" i="86"/>
  <c r="C89" i="86"/>
  <c r="C88" i="86"/>
  <c r="C87" i="86"/>
  <c r="C86" i="86"/>
  <c r="C81" i="86"/>
  <c r="C80" i="86"/>
  <c r="C79" i="86"/>
  <c r="C78" i="86"/>
  <c r="C72" i="86"/>
  <c r="C70" i="86"/>
  <c r="C67" i="86"/>
  <c r="C66" i="86"/>
  <c r="C65" i="86"/>
  <c r="C63" i="86"/>
  <c r="C62" i="86"/>
  <c r="C61" i="86"/>
  <c r="C59" i="86"/>
  <c r="C58" i="86"/>
  <c r="C57" i="86"/>
  <c r="C56" i="86"/>
  <c r="C55" i="86"/>
  <c r="C54" i="86"/>
  <c r="C51" i="86"/>
  <c r="C50" i="86"/>
  <c r="C48" i="86"/>
  <c r="C47" i="86"/>
  <c r="C46" i="86"/>
  <c r="C45" i="86"/>
  <c r="C44" i="86"/>
  <c r="C43" i="86"/>
  <c r="C42" i="86"/>
  <c r="C41" i="86"/>
  <c r="C40" i="86"/>
  <c r="C39" i="86"/>
  <c r="C38" i="86"/>
  <c r="C37" i="86"/>
  <c r="C36" i="86"/>
  <c r="C35" i="86"/>
  <c r="C34" i="86"/>
  <c r="C33" i="86"/>
  <c r="C32" i="86"/>
  <c r="C31" i="86"/>
  <c r="C30" i="86"/>
  <c r="C28" i="86"/>
  <c r="C27" i="86"/>
  <c r="C26" i="86"/>
  <c r="C25" i="86"/>
  <c r="C24" i="86"/>
  <c r="C23" i="86"/>
  <c r="C22" i="86"/>
  <c r="C18" i="86"/>
  <c r="C20" i="86"/>
  <c r="C19" i="86"/>
  <c r="C13" i="86"/>
  <c r="C12" i="86"/>
  <c r="C11" i="86"/>
  <c r="C10" i="86"/>
  <c r="C9" i="86"/>
  <c r="C8" i="86"/>
  <c r="C7" i="86"/>
  <c r="C6" i="86"/>
  <c r="C5" i="86"/>
  <c r="W166" i="85"/>
  <c r="W165" i="85"/>
  <c r="W164" i="85"/>
  <c r="W163" i="85"/>
  <c r="W162" i="85"/>
  <c r="W161" i="85"/>
  <c r="W160" i="85"/>
  <c r="W159" i="85"/>
  <c r="W157" i="85"/>
  <c r="W156" i="85"/>
  <c r="W155" i="85"/>
  <c r="W154" i="85"/>
  <c r="W153" i="85"/>
  <c r="W152" i="85"/>
  <c r="W151" i="85"/>
  <c r="W145" i="85"/>
  <c r="W144" i="85"/>
  <c r="W143" i="85"/>
  <c r="W142" i="85"/>
  <c r="W131" i="85"/>
  <c r="W130" i="85"/>
  <c r="W129" i="85"/>
  <c r="W128" i="85"/>
  <c r="W127" i="85"/>
  <c r="W126" i="85"/>
  <c r="W125" i="85"/>
  <c r="W124" i="85"/>
  <c r="W123" i="85"/>
  <c r="W122" i="85"/>
  <c r="W118" i="85"/>
  <c r="W117" i="85"/>
  <c r="W116" i="85"/>
  <c r="W115" i="85"/>
  <c r="W114" i="85"/>
  <c r="W105" i="85"/>
  <c r="W104" i="85"/>
  <c r="W103" i="85"/>
  <c r="W102" i="85"/>
  <c r="W101" i="85"/>
  <c r="W100" i="85"/>
  <c r="W99" i="85"/>
  <c r="W98" i="85"/>
  <c r="W97" i="85"/>
  <c r="W96" i="85"/>
  <c r="W95" i="85"/>
  <c r="W89" i="85"/>
  <c r="W88" i="85"/>
  <c r="W87" i="85"/>
  <c r="W86" i="85"/>
  <c r="W81" i="85"/>
  <c r="W80" i="85"/>
  <c r="W79" i="85"/>
  <c r="W78" i="85"/>
  <c r="W72" i="85"/>
  <c r="W70" i="85"/>
  <c r="W67" i="85"/>
  <c r="W66" i="85"/>
  <c r="W65" i="85"/>
  <c r="W63" i="85"/>
  <c r="W62" i="85"/>
  <c r="W61" i="85"/>
  <c r="W50" i="85"/>
  <c r="W59" i="85"/>
  <c r="W58" i="85"/>
  <c r="W57" i="85"/>
  <c r="W56" i="85"/>
  <c r="W55" i="85"/>
  <c r="W51" i="85"/>
  <c r="W48" i="85"/>
  <c r="W47" i="85"/>
  <c r="W46" i="85"/>
  <c r="W45" i="85"/>
  <c r="W44" i="85"/>
  <c r="W43" i="85"/>
  <c r="W42" i="85"/>
  <c r="W41" i="85"/>
  <c r="W40" i="85"/>
  <c r="W39" i="85"/>
  <c r="W38" i="85"/>
  <c r="W37" i="85"/>
  <c r="W36" i="85"/>
  <c r="W35" i="85"/>
  <c r="W34" i="85"/>
  <c r="W33" i="85"/>
  <c r="W32" i="85"/>
  <c r="W31" i="85"/>
  <c r="W30" i="85"/>
  <c r="W28" i="85"/>
  <c r="W27" i="85"/>
  <c r="W26" i="85"/>
  <c r="W25" i="85"/>
  <c r="W24" i="85"/>
  <c r="W23" i="85"/>
  <c r="W22" i="85"/>
  <c r="W20" i="85"/>
  <c r="W19" i="85"/>
  <c r="W18" i="85"/>
  <c r="W13" i="85"/>
  <c r="W12" i="85"/>
  <c r="W11" i="85"/>
  <c r="W10" i="85"/>
  <c r="W9" i="85"/>
  <c r="W8" i="85"/>
  <c r="W7" i="85"/>
  <c r="W6" i="85"/>
  <c r="W5" i="85"/>
  <c r="V166" i="85"/>
  <c r="V165" i="85"/>
  <c r="V164" i="85"/>
  <c r="V163" i="85"/>
  <c r="V162" i="85"/>
  <c r="V161" i="85"/>
  <c r="V160" i="85"/>
  <c r="V159" i="85"/>
  <c r="V157" i="85"/>
  <c r="V156" i="85"/>
  <c r="V155" i="85"/>
  <c r="V154" i="85"/>
  <c r="V153" i="85"/>
  <c r="V152" i="85"/>
  <c r="V151" i="85"/>
  <c r="V145" i="85"/>
  <c r="V144" i="85"/>
  <c r="V143" i="85"/>
  <c r="V142" i="85"/>
  <c r="V131" i="85"/>
  <c r="V130" i="85"/>
  <c r="V129" i="85"/>
  <c r="V128" i="85"/>
  <c r="V127" i="85"/>
  <c r="V126" i="85"/>
  <c r="V125" i="85"/>
  <c r="V124" i="85"/>
  <c r="V123" i="85"/>
  <c r="V122" i="85"/>
  <c r="V118" i="85"/>
  <c r="V117" i="85"/>
  <c r="V116" i="85"/>
  <c r="V115" i="85"/>
  <c r="V114" i="85"/>
  <c r="V105" i="85"/>
  <c r="V104" i="85"/>
  <c r="V103" i="85"/>
  <c r="V102" i="85"/>
  <c r="V101" i="85"/>
  <c r="V100" i="85"/>
  <c r="V99" i="85"/>
  <c r="V98" i="85"/>
  <c r="V97" i="85"/>
  <c r="V96" i="85"/>
  <c r="V95" i="85"/>
  <c r="V89" i="85"/>
  <c r="V88" i="85"/>
  <c r="V87" i="85"/>
  <c r="V86" i="85"/>
  <c r="V81" i="85"/>
  <c r="V80" i="85"/>
  <c r="V79" i="85"/>
  <c r="V78" i="85"/>
  <c r="V72" i="85"/>
  <c r="V70" i="85"/>
  <c r="V67" i="85"/>
  <c r="V66" i="85"/>
  <c r="V65" i="85"/>
  <c r="V63" i="85"/>
  <c r="V62" i="85"/>
  <c r="V61" i="85"/>
  <c r="V59" i="85"/>
  <c r="V58" i="85"/>
  <c r="V57" i="85"/>
  <c r="V56" i="85"/>
  <c r="V55" i="85"/>
  <c r="V51" i="85"/>
  <c r="V50" i="85"/>
  <c r="V48" i="85"/>
  <c r="V47" i="85"/>
  <c r="V46" i="85"/>
  <c r="V45" i="85"/>
  <c r="V44" i="85"/>
  <c r="V43" i="85"/>
  <c r="V42" i="85"/>
  <c r="V41" i="85"/>
  <c r="V40" i="85"/>
  <c r="V39" i="85"/>
  <c r="V38" i="85"/>
  <c r="V37" i="85"/>
  <c r="V36" i="85"/>
  <c r="V35" i="85"/>
  <c r="V34" i="85"/>
  <c r="V33" i="85"/>
  <c r="V32" i="85"/>
  <c r="V31" i="85"/>
  <c r="V30" i="85"/>
  <c r="V28" i="85"/>
  <c r="V27" i="85"/>
  <c r="V26" i="85"/>
  <c r="V25" i="85"/>
  <c r="V24" i="85"/>
  <c r="V23" i="85"/>
  <c r="V22" i="85"/>
  <c r="V20" i="85"/>
  <c r="V19" i="85"/>
  <c r="V13" i="85"/>
  <c r="V12" i="85"/>
  <c r="V11" i="85"/>
  <c r="V10" i="85"/>
  <c r="V9" i="85"/>
  <c r="V8" i="85"/>
  <c r="V7" i="85"/>
  <c r="V6" i="85"/>
  <c r="V5" i="85"/>
  <c r="U166" i="85"/>
  <c r="U165" i="85"/>
  <c r="U164" i="85"/>
  <c r="U163" i="85"/>
  <c r="U162" i="85"/>
  <c r="U161" i="85"/>
  <c r="U160" i="85"/>
  <c r="U159" i="85"/>
  <c r="U157" i="85"/>
  <c r="U156" i="85"/>
  <c r="U155" i="85"/>
  <c r="U154" i="85"/>
  <c r="U153" i="85"/>
  <c r="U152" i="85"/>
  <c r="U151" i="85"/>
  <c r="U145" i="85"/>
  <c r="U144" i="85"/>
  <c r="U143" i="85"/>
  <c r="U142" i="85"/>
  <c r="U131" i="85"/>
  <c r="U130" i="85"/>
  <c r="U129" i="85"/>
  <c r="U128" i="85"/>
  <c r="U127" i="85"/>
  <c r="U126" i="85"/>
  <c r="U125" i="85"/>
  <c r="U124" i="85"/>
  <c r="U123" i="85"/>
  <c r="U122" i="85"/>
  <c r="U118" i="85"/>
  <c r="U117" i="85"/>
  <c r="U116" i="85"/>
  <c r="U115" i="85"/>
  <c r="U114" i="85"/>
  <c r="U105" i="85"/>
  <c r="U104" i="85"/>
  <c r="U103" i="85"/>
  <c r="U102" i="85"/>
  <c r="U101" i="85"/>
  <c r="U100" i="85"/>
  <c r="U99" i="85"/>
  <c r="U98" i="85"/>
  <c r="U97" i="85"/>
  <c r="U96" i="85"/>
  <c r="U95" i="85"/>
  <c r="U89" i="85"/>
  <c r="U88" i="85"/>
  <c r="U87" i="85"/>
  <c r="U86" i="85"/>
  <c r="U81" i="85"/>
  <c r="U80" i="85"/>
  <c r="U79" i="85"/>
  <c r="U78" i="85"/>
  <c r="U72" i="85"/>
  <c r="U70" i="85"/>
  <c r="U67" i="85"/>
  <c r="U66" i="85"/>
  <c r="U65" i="85"/>
  <c r="U63" i="85"/>
  <c r="U62" i="85"/>
  <c r="U61" i="85"/>
  <c r="U59" i="85"/>
  <c r="U58" i="85"/>
  <c r="U57" i="85"/>
  <c r="U56" i="85"/>
  <c r="U55" i="85"/>
  <c r="U51" i="85"/>
  <c r="U50" i="85"/>
  <c r="U48" i="85"/>
  <c r="U47" i="85"/>
  <c r="U46" i="85"/>
  <c r="U45" i="85"/>
  <c r="U44" i="85"/>
  <c r="U43" i="85"/>
  <c r="U42" i="85"/>
  <c r="U41" i="85"/>
  <c r="U40" i="85"/>
  <c r="U39" i="85"/>
  <c r="U38" i="85"/>
  <c r="U37" i="85"/>
  <c r="U36" i="85"/>
  <c r="U35" i="85"/>
  <c r="U34" i="85"/>
  <c r="U33" i="85"/>
  <c r="U32" i="85"/>
  <c r="U31" i="85"/>
  <c r="U30" i="85"/>
  <c r="U28" i="85"/>
  <c r="U27" i="85"/>
  <c r="U26" i="85"/>
  <c r="U25" i="85"/>
  <c r="U24" i="85"/>
  <c r="U23" i="85"/>
  <c r="U22" i="85"/>
  <c r="U20" i="85"/>
  <c r="U19" i="85"/>
  <c r="U18" i="85"/>
  <c r="U13" i="85"/>
  <c r="U12" i="85"/>
  <c r="U11" i="85"/>
  <c r="U10" i="85"/>
  <c r="U9" i="85"/>
  <c r="U8" i="85"/>
  <c r="U7" i="85"/>
  <c r="U6" i="85"/>
  <c r="U5" i="85"/>
  <c r="T166" i="85"/>
  <c r="T165" i="85"/>
  <c r="T164" i="85"/>
  <c r="T163" i="85"/>
  <c r="T162" i="85"/>
  <c r="T161" i="85"/>
  <c r="T160" i="85"/>
  <c r="T159" i="85"/>
  <c r="T157" i="85"/>
  <c r="T156" i="85"/>
  <c r="T155" i="85"/>
  <c r="T154" i="85"/>
  <c r="T153" i="85"/>
  <c r="T152" i="85"/>
  <c r="T151" i="85"/>
  <c r="T145" i="85"/>
  <c r="T144" i="85"/>
  <c r="T143" i="85"/>
  <c r="T142" i="85"/>
  <c r="T131" i="85"/>
  <c r="T130" i="85"/>
  <c r="T129" i="85"/>
  <c r="T128" i="85"/>
  <c r="T127" i="85"/>
  <c r="T126" i="85"/>
  <c r="T125" i="85"/>
  <c r="T124" i="85"/>
  <c r="T123" i="85"/>
  <c r="T122" i="85"/>
  <c r="T118" i="85"/>
  <c r="T117" i="85"/>
  <c r="T116" i="85"/>
  <c r="T115" i="85"/>
  <c r="T114" i="85"/>
  <c r="T105" i="85"/>
  <c r="T104" i="85"/>
  <c r="T103" i="85"/>
  <c r="T102" i="85"/>
  <c r="T101" i="85"/>
  <c r="T100" i="85"/>
  <c r="T99" i="85"/>
  <c r="T98" i="85"/>
  <c r="T97" i="85"/>
  <c r="T96" i="85"/>
  <c r="T95" i="85"/>
  <c r="T89" i="85"/>
  <c r="T88" i="85"/>
  <c r="T87" i="85"/>
  <c r="T86" i="85"/>
  <c r="T81" i="85"/>
  <c r="T80" i="85"/>
  <c r="T79" i="85"/>
  <c r="T78" i="85"/>
  <c r="T72" i="85"/>
  <c r="T70" i="85"/>
  <c r="T67" i="85"/>
  <c r="T66" i="85"/>
  <c r="T65" i="85"/>
  <c r="T63" i="85"/>
  <c r="T62" i="85"/>
  <c r="T61" i="85"/>
  <c r="T59" i="85"/>
  <c r="T58" i="85"/>
  <c r="T57" i="85"/>
  <c r="T56" i="85"/>
  <c r="T55" i="85"/>
  <c r="T51" i="85"/>
  <c r="T50" i="85"/>
  <c r="T48" i="85"/>
  <c r="T47" i="85"/>
  <c r="T46" i="85"/>
  <c r="T45" i="85"/>
  <c r="T44" i="85"/>
  <c r="T43" i="85"/>
  <c r="T42" i="85"/>
  <c r="T41" i="85"/>
  <c r="T40" i="85"/>
  <c r="T39" i="85"/>
  <c r="T38" i="85"/>
  <c r="T37" i="85"/>
  <c r="T36" i="85"/>
  <c r="T35" i="85"/>
  <c r="T34" i="85"/>
  <c r="T33" i="85"/>
  <c r="T32" i="85"/>
  <c r="T31" i="85"/>
  <c r="T30" i="85"/>
  <c r="T28" i="85"/>
  <c r="T27" i="85"/>
  <c r="T26" i="85"/>
  <c r="T25" i="85"/>
  <c r="T24" i="85"/>
  <c r="T23" i="85"/>
  <c r="T22" i="85"/>
  <c r="T20" i="85"/>
  <c r="T19" i="85"/>
  <c r="T18" i="85"/>
  <c r="T13" i="85"/>
  <c r="T12" i="85"/>
  <c r="T11" i="85"/>
  <c r="T10" i="85"/>
  <c r="T9" i="85"/>
  <c r="T8" i="85"/>
  <c r="T7" i="85"/>
  <c r="T6" i="85"/>
  <c r="T5" i="85"/>
  <c r="S166" i="85"/>
  <c r="S165" i="85"/>
  <c r="S164" i="85"/>
  <c r="S163" i="85"/>
  <c r="S162" i="85"/>
  <c r="S161" i="85"/>
  <c r="S160" i="85"/>
  <c r="S159" i="85"/>
  <c r="S157" i="85"/>
  <c r="S156" i="85"/>
  <c r="S155" i="85"/>
  <c r="S154" i="85"/>
  <c r="S153" i="85"/>
  <c r="S152" i="85"/>
  <c r="S151" i="85"/>
  <c r="S145" i="85"/>
  <c r="S144" i="85"/>
  <c r="S143" i="85"/>
  <c r="S142" i="85"/>
  <c r="S131" i="85"/>
  <c r="S130" i="85"/>
  <c r="S129" i="85"/>
  <c r="S128" i="85"/>
  <c r="S127" i="85"/>
  <c r="S126" i="85"/>
  <c r="S125" i="85"/>
  <c r="S124" i="85"/>
  <c r="S123" i="85"/>
  <c r="S122" i="85"/>
  <c r="S118" i="85"/>
  <c r="S117" i="85"/>
  <c r="S116" i="85"/>
  <c r="S115" i="85"/>
  <c r="S114" i="85"/>
  <c r="S105" i="85"/>
  <c r="S104" i="85"/>
  <c r="S103" i="85"/>
  <c r="S102" i="85"/>
  <c r="S101" i="85"/>
  <c r="S100" i="85"/>
  <c r="S99" i="85"/>
  <c r="S98" i="85"/>
  <c r="S97" i="85"/>
  <c r="S96" i="85"/>
  <c r="S95" i="85"/>
  <c r="S89" i="85"/>
  <c r="S88" i="85"/>
  <c r="S87" i="85"/>
  <c r="S86" i="85"/>
  <c r="S81" i="85"/>
  <c r="S80" i="85"/>
  <c r="S79" i="85"/>
  <c r="S78" i="85"/>
  <c r="S72" i="85"/>
  <c r="S70" i="85"/>
  <c r="S67" i="85"/>
  <c r="S66" i="85"/>
  <c r="S65" i="85"/>
  <c r="S63" i="85"/>
  <c r="S62" i="85"/>
  <c r="S61" i="85"/>
  <c r="S59" i="85"/>
  <c r="S58" i="85"/>
  <c r="S57" i="85"/>
  <c r="S56" i="85"/>
  <c r="S55" i="85"/>
  <c r="S51" i="85"/>
  <c r="S50" i="85"/>
  <c r="S48" i="85"/>
  <c r="S47" i="85"/>
  <c r="S46" i="85"/>
  <c r="S45" i="85"/>
  <c r="S44" i="85"/>
  <c r="S43" i="85"/>
  <c r="S42" i="85"/>
  <c r="S41" i="85"/>
  <c r="S40" i="85"/>
  <c r="S39" i="85"/>
  <c r="S38" i="85"/>
  <c r="S37" i="85"/>
  <c r="S36" i="85"/>
  <c r="S35" i="85"/>
  <c r="S34" i="85"/>
  <c r="S33" i="85"/>
  <c r="S32" i="85"/>
  <c r="S31" i="85"/>
  <c r="S30" i="85"/>
  <c r="S28" i="85"/>
  <c r="S27" i="85"/>
  <c r="S26" i="85"/>
  <c r="S25" i="85"/>
  <c r="S24" i="85"/>
  <c r="S23" i="85"/>
  <c r="S22" i="85"/>
  <c r="S20" i="85"/>
  <c r="S19" i="85"/>
  <c r="S18" i="85"/>
  <c r="S13" i="85"/>
  <c r="S12" i="85"/>
  <c r="S11" i="85"/>
  <c r="S10" i="85"/>
  <c r="S9" i="85"/>
  <c r="S8" i="85"/>
  <c r="S7" i="85"/>
  <c r="S6" i="85"/>
  <c r="S5" i="85"/>
  <c r="R166" i="85"/>
  <c r="R165" i="85"/>
  <c r="R164" i="85"/>
  <c r="R163" i="85"/>
  <c r="R162" i="85"/>
  <c r="R161" i="85"/>
  <c r="R160" i="85"/>
  <c r="R159" i="85"/>
  <c r="R157" i="85"/>
  <c r="R156" i="85"/>
  <c r="R155" i="85"/>
  <c r="R154" i="85"/>
  <c r="R153" i="85"/>
  <c r="R152" i="85"/>
  <c r="R151" i="85"/>
  <c r="R145" i="85"/>
  <c r="R144" i="85"/>
  <c r="R143" i="85"/>
  <c r="R142" i="85"/>
  <c r="R131" i="85"/>
  <c r="R130" i="85"/>
  <c r="R129" i="85"/>
  <c r="R128" i="85"/>
  <c r="R127" i="85"/>
  <c r="R126" i="85"/>
  <c r="R125" i="85"/>
  <c r="R124" i="85"/>
  <c r="R123" i="85"/>
  <c r="R122" i="85"/>
  <c r="R118" i="85"/>
  <c r="R117" i="85"/>
  <c r="R116" i="85"/>
  <c r="R115" i="85"/>
  <c r="R114" i="85"/>
  <c r="R105" i="85"/>
  <c r="R104" i="85"/>
  <c r="R103" i="85"/>
  <c r="R102" i="85"/>
  <c r="R101" i="85"/>
  <c r="R100" i="85"/>
  <c r="R99" i="85"/>
  <c r="R98" i="85"/>
  <c r="R97" i="85"/>
  <c r="R96" i="85"/>
  <c r="R95" i="85"/>
  <c r="R89" i="85"/>
  <c r="R88" i="85"/>
  <c r="R87" i="85"/>
  <c r="R86" i="85"/>
  <c r="R81" i="85"/>
  <c r="R80" i="85"/>
  <c r="R79" i="85"/>
  <c r="R78" i="85"/>
  <c r="R72" i="85"/>
  <c r="R70" i="85"/>
  <c r="R67" i="85"/>
  <c r="R66" i="85"/>
  <c r="R65" i="85"/>
  <c r="R63" i="85"/>
  <c r="R62" i="85"/>
  <c r="R61" i="85"/>
  <c r="R59" i="85"/>
  <c r="R58" i="85"/>
  <c r="R57" i="85"/>
  <c r="R56" i="85"/>
  <c r="R55" i="85"/>
  <c r="R51" i="85"/>
  <c r="R50" i="85"/>
  <c r="R48" i="85"/>
  <c r="R47" i="85"/>
  <c r="R46" i="85"/>
  <c r="R45" i="85"/>
  <c r="R44" i="85"/>
  <c r="R43" i="85"/>
  <c r="R42" i="85"/>
  <c r="R41" i="85"/>
  <c r="R40" i="85"/>
  <c r="R39" i="85"/>
  <c r="R38" i="85"/>
  <c r="R37" i="85"/>
  <c r="R36" i="85"/>
  <c r="R35" i="85"/>
  <c r="R34" i="85"/>
  <c r="R33" i="85"/>
  <c r="R32" i="85"/>
  <c r="R31" i="85"/>
  <c r="R30" i="85"/>
  <c r="R28" i="85"/>
  <c r="R27" i="85"/>
  <c r="R26" i="85"/>
  <c r="R25" i="85"/>
  <c r="R24" i="85"/>
  <c r="R23" i="85"/>
  <c r="R22" i="85"/>
  <c r="R20" i="85"/>
  <c r="R19" i="85"/>
  <c r="R18" i="85"/>
  <c r="R13" i="85"/>
  <c r="R12" i="85"/>
  <c r="R11" i="85"/>
  <c r="R10" i="85"/>
  <c r="R9" i="85"/>
  <c r="R8" i="85"/>
  <c r="R7" i="85"/>
  <c r="R6" i="85"/>
  <c r="R5" i="85"/>
  <c r="Q166" i="85"/>
  <c r="Q165" i="85"/>
  <c r="Q164" i="85"/>
  <c r="Q163" i="85"/>
  <c r="Q162" i="85"/>
  <c r="Q161" i="85"/>
  <c r="Q160" i="85"/>
  <c r="Q159" i="85"/>
  <c r="Q157" i="85"/>
  <c r="Q156" i="85"/>
  <c r="Q155" i="85"/>
  <c r="Q154" i="85"/>
  <c r="Q153" i="85"/>
  <c r="Q152" i="85"/>
  <c r="Q151" i="85"/>
  <c r="Q145" i="85"/>
  <c r="Q144" i="85"/>
  <c r="Q143" i="85"/>
  <c r="Q142" i="85"/>
  <c r="Q131" i="85"/>
  <c r="Q130" i="85"/>
  <c r="Q129" i="85"/>
  <c r="Q128" i="85"/>
  <c r="Q127" i="85"/>
  <c r="Q126" i="85"/>
  <c r="Q125" i="85"/>
  <c r="Q124" i="85"/>
  <c r="Q123" i="85"/>
  <c r="Q122" i="85"/>
  <c r="Q118" i="85"/>
  <c r="Q117" i="85"/>
  <c r="Q116" i="85"/>
  <c r="Q115" i="85"/>
  <c r="Q114" i="85"/>
  <c r="Q105" i="85"/>
  <c r="Q104" i="85"/>
  <c r="Q103" i="85"/>
  <c r="Q102" i="85"/>
  <c r="Q101" i="85"/>
  <c r="Q100" i="85"/>
  <c r="Q99" i="85"/>
  <c r="Q98" i="85"/>
  <c r="Q97" i="85"/>
  <c r="Q96" i="85"/>
  <c r="Q95" i="85"/>
  <c r="Q89" i="85"/>
  <c r="Q88" i="85"/>
  <c r="Q87" i="85"/>
  <c r="Q86" i="85"/>
  <c r="Q81" i="85"/>
  <c r="Q80" i="85"/>
  <c r="Q79" i="85"/>
  <c r="Q78" i="85"/>
  <c r="Q72" i="85"/>
  <c r="Q70" i="85"/>
  <c r="Q65" i="85"/>
  <c r="Q67" i="85"/>
  <c r="Q66" i="85"/>
  <c r="Q63" i="85"/>
  <c r="Q62" i="85"/>
  <c r="Q61" i="85"/>
  <c r="Q59" i="85"/>
  <c r="Q58" i="85"/>
  <c r="Q57" i="85"/>
  <c r="Q56" i="85"/>
  <c r="Q55" i="85"/>
  <c r="Q51" i="85"/>
  <c r="Q50" i="85"/>
  <c r="Q48" i="85"/>
  <c r="Q47" i="85"/>
  <c r="Q46" i="85"/>
  <c r="Q45" i="85"/>
  <c r="Q44" i="85"/>
  <c r="Q43" i="85"/>
  <c r="Q42" i="85"/>
  <c r="Q41" i="85"/>
  <c r="Q40" i="85"/>
  <c r="Q39" i="85"/>
  <c r="Q38" i="85"/>
  <c r="Q37" i="85"/>
  <c r="Q36" i="85"/>
  <c r="Q35" i="85"/>
  <c r="Q34" i="85"/>
  <c r="Q33" i="85"/>
  <c r="Q32" i="85"/>
  <c r="Q31" i="85"/>
  <c r="Q30" i="85"/>
  <c r="Q28" i="85"/>
  <c r="Q27" i="85"/>
  <c r="Q26" i="85"/>
  <c r="Q25" i="85"/>
  <c r="Q24" i="85"/>
  <c r="Q23" i="85"/>
  <c r="Q22" i="85"/>
  <c r="Q20" i="85"/>
  <c r="Q19" i="85"/>
  <c r="Q18" i="85"/>
  <c r="Q13" i="85"/>
  <c r="Q12" i="85"/>
  <c r="Q11" i="85"/>
  <c r="Q10" i="85"/>
  <c r="Q9" i="85"/>
  <c r="Q8" i="85"/>
  <c r="Q7" i="85"/>
  <c r="Q6" i="85"/>
  <c r="Q5" i="85"/>
  <c r="P166" i="85"/>
  <c r="P165" i="85"/>
  <c r="P164" i="85"/>
  <c r="P163" i="85"/>
  <c r="P162" i="85"/>
  <c r="P161" i="85"/>
  <c r="P160" i="85"/>
  <c r="P159" i="85"/>
  <c r="P157" i="85"/>
  <c r="P156" i="85"/>
  <c r="P155" i="85"/>
  <c r="P154" i="85"/>
  <c r="P153" i="85"/>
  <c r="P152" i="85"/>
  <c r="P151" i="85"/>
  <c r="P145" i="85"/>
  <c r="P144" i="85"/>
  <c r="P143" i="85"/>
  <c r="P142" i="85"/>
  <c r="P131" i="85"/>
  <c r="P130" i="85"/>
  <c r="P129" i="85"/>
  <c r="P128" i="85"/>
  <c r="P127" i="85"/>
  <c r="P126" i="85"/>
  <c r="P125" i="85"/>
  <c r="P124" i="85"/>
  <c r="P123" i="85"/>
  <c r="P122" i="85"/>
  <c r="P118" i="85"/>
  <c r="P117" i="85"/>
  <c r="P116" i="85"/>
  <c r="P115" i="85"/>
  <c r="P114" i="85"/>
  <c r="P105" i="85"/>
  <c r="P104" i="85"/>
  <c r="P103" i="85"/>
  <c r="P102" i="85"/>
  <c r="P101" i="85"/>
  <c r="P100" i="85"/>
  <c r="P99" i="85"/>
  <c r="P98" i="85"/>
  <c r="P97" i="85"/>
  <c r="P96" i="85"/>
  <c r="P95" i="85"/>
  <c r="P89" i="85"/>
  <c r="P88" i="85"/>
  <c r="P87" i="85"/>
  <c r="P86" i="85"/>
  <c r="P81" i="85"/>
  <c r="P80" i="85"/>
  <c r="P79" i="85"/>
  <c r="P78" i="85"/>
  <c r="P72" i="85"/>
  <c r="P70" i="85"/>
  <c r="P67" i="85"/>
  <c r="P66" i="85"/>
  <c r="P65" i="85"/>
  <c r="P63" i="85"/>
  <c r="P62" i="85"/>
  <c r="P61" i="85"/>
  <c r="P59" i="85"/>
  <c r="P58" i="85"/>
  <c r="P57" i="85"/>
  <c r="P56" i="85"/>
  <c r="P55" i="85"/>
  <c r="P51" i="85"/>
  <c r="P50" i="85"/>
  <c r="P48" i="85"/>
  <c r="P47" i="85"/>
  <c r="P46" i="85"/>
  <c r="P45" i="85"/>
  <c r="P44" i="85"/>
  <c r="P43" i="85"/>
  <c r="P42" i="85"/>
  <c r="P41" i="85"/>
  <c r="P40" i="85"/>
  <c r="P39" i="85"/>
  <c r="P38" i="85"/>
  <c r="P37" i="85"/>
  <c r="P36" i="85"/>
  <c r="P35" i="85"/>
  <c r="P34" i="85"/>
  <c r="P33" i="85"/>
  <c r="P32" i="85"/>
  <c r="P31" i="85"/>
  <c r="P30" i="85"/>
  <c r="P28" i="85"/>
  <c r="P27" i="85"/>
  <c r="P26" i="85"/>
  <c r="P25" i="85"/>
  <c r="P24" i="85"/>
  <c r="P23" i="85"/>
  <c r="P22" i="85"/>
  <c r="P20" i="85"/>
  <c r="P19" i="85"/>
  <c r="P18" i="85"/>
  <c r="P13" i="85"/>
  <c r="P12" i="85"/>
  <c r="P11" i="85"/>
  <c r="P10" i="85"/>
  <c r="P9" i="85"/>
  <c r="P8" i="85"/>
  <c r="P7" i="85"/>
  <c r="P6" i="85"/>
  <c r="P5" i="85"/>
  <c r="O166" i="85"/>
  <c r="O165" i="85"/>
  <c r="O164" i="85"/>
  <c r="O163" i="85"/>
  <c r="O162" i="85"/>
  <c r="O161" i="85"/>
  <c r="O160" i="85"/>
  <c r="O159" i="85"/>
  <c r="O157" i="85"/>
  <c r="O156" i="85"/>
  <c r="O155" i="85"/>
  <c r="O154" i="85"/>
  <c r="O153" i="85"/>
  <c r="O152" i="85"/>
  <c r="O151" i="85"/>
  <c r="O145" i="85"/>
  <c r="O144" i="85"/>
  <c r="O143" i="85"/>
  <c r="O142" i="85"/>
  <c r="O131" i="85"/>
  <c r="O130" i="85"/>
  <c r="O129" i="85"/>
  <c r="O128" i="85"/>
  <c r="O127" i="85"/>
  <c r="O126" i="85"/>
  <c r="O125" i="85"/>
  <c r="O124" i="85"/>
  <c r="O123" i="85"/>
  <c r="O122" i="85"/>
  <c r="O118" i="85"/>
  <c r="O117" i="85"/>
  <c r="O116" i="85"/>
  <c r="O115" i="85"/>
  <c r="O114" i="85"/>
  <c r="O105" i="85"/>
  <c r="O104" i="85"/>
  <c r="O103" i="85"/>
  <c r="O102" i="85"/>
  <c r="O101" i="85"/>
  <c r="O100" i="85"/>
  <c r="O99" i="85"/>
  <c r="O98" i="85"/>
  <c r="O97" i="85"/>
  <c r="O96" i="85"/>
  <c r="O95" i="85"/>
  <c r="O89" i="85"/>
  <c r="O88" i="85"/>
  <c r="O87" i="85"/>
  <c r="O86" i="85"/>
  <c r="O81" i="85"/>
  <c r="O80" i="85"/>
  <c r="O79" i="85"/>
  <c r="O78" i="85"/>
  <c r="O72" i="85"/>
  <c r="O70" i="85"/>
  <c r="O67" i="85"/>
  <c r="O66" i="85"/>
  <c r="O65" i="85"/>
  <c r="O63" i="85"/>
  <c r="O62" i="85"/>
  <c r="O61" i="85"/>
  <c r="O59" i="85"/>
  <c r="O58" i="85"/>
  <c r="O57" i="85"/>
  <c r="O56" i="85"/>
  <c r="O55" i="85"/>
  <c r="O51" i="85"/>
  <c r="O50" i="85"/>
  <c r="O48" i="85"/>
  <c r="O47" i="85"/>
  <c r="O46" i="85"/>
  <c r="O45" i="85"/>
  <c r="O44" i="85"/>
  <c r="O43" i="85"/>
  <c r="O42" i="85"/>
  <c r="O41" i="85"/>
  <c r="O40" i="85"/>
  <c r="O39" i="85"/>
  <c r="O38" i="85"/>
  <c r="O37" i="85"/>
  <c r="O36" i="85"/>
  <c r="O35" i="85"/>
  <c r="O34" i="85"/>
  <c r="O33" i="85"/>
  <c r="O32" i="85"/>
  <c r="O31" i="85"/>
  <c r="O30" i="85"/>
  <c r="O28" i="85"/>
  <c r="O27" i="85"/>
  <c r="O26" i="85"/>
  <c r="O25" i="85"/>
  <c r="O24" i="85"/>
  <c r="O23" i="85"/>
  <c r="O22" i="85"/>
  <c r="O20" i="85"/>
  <c r="O19" i="85"/>
  <c r="O18" i="85"/>
  <c r="O13" i="85"/>
  <c r="O12" i="85"/>
  <c r="O11" i="85"/>
  <c r="O10" i="85"/>
  <c r="O9" i="85"/>
  <c r="O8" i="85"/>
  <c r="O7" i="85"/>
  <c r="O6" i="85"/>
  <c r="O5" i="85"/>
  <c r="M166" i="85"/>
  <c r="M165" i="85"/>
  <c r="M164" i="85"/>
  <c r="M163" i="85"/>
  <c r="M162" i="85"/>
  <c r="M161" i="85"/>
  <c r="M160" i="85"/>
  <c r="M159" i="85"/>
  <c r="M157" i="85"/>
  <c r="M156" i="85"/>
  <c r="M155" i="85"/>
  <c r="M154" i="85"/>
  <c r="M153" i="85"/>
  <c r="M152" i="85"/>
  <c r="M151" i="85"/>
  <c r="M145" i="85"/>
  <c r="M144" i="85"/>
  <c r="M143" i="85"/>
  <c r="M142" i="85"/>
  <c r="M131" i="85"/>
  <c r="M130" i="85"/>
  <c r="M129" i="85"/>
  <c r="M128" i="85"/>
  <c r="M127" i="85"/>
  <c r="M126" i="85"/>
  <c r="M125" i="85"/>
  <c r="M124" i="85"/>
  <c r="M123" i="85"/>
  <c r="M122" i="85"/>
  <c r="M118" i="85"/>
  <c r="M117" i="85"/>
  <c r="M116" i="85"/>
  <c r="M115" i="85"/>
  <c r="M114" i="85"/>
  <c r="M105" i="85"/>
  <c r="M104" i="85"/>
  <c r="M103" i="85"/>
  <c r="M102" i="85"/>
  <c r="M101" i="85"/>
  <c r="M100" i="85"/>
  <c r="M99" i="85"/>
  <c r="M98" i="85"/>
  <c r="M97" i="85"/>
  <c r="M96" i="85"/>
  <c r="M95" i="85"/>
  <c r="M89" i="85"/>
  <c r="M88" i="85"/>
  <c r="M87" i="85"/>
  <c r="M86" i="85"/>
  <c r="M81" i="85"/>
  <c r="M80" i="85"/>
  <c r="M79" i="85"/>
  <c r="M78" i="85"/>
  <c r="M72" i="85"/>
  <c r="M70" i="85"/>
  <c r="M67" i="85"/>
  <c r="M66" i="85"/>
  <c r="M65" i="85"/>
  <c r="M63" i="85"/>
  <c r="M62" i="85"/>
  <c r="M61" i="85"/>
  <c r="M59" i="85"/>
  <c r="M58" i="85"/>
  <c r="M57" i="85"/>
  <c r="M56" i="85"/>
  <c r="M55" i="85"/>
  <c r="M51" i="85"/>
  <c r="M50" i="85"/>
  <c r="M48" i="85"/>
  <c r="M47" i="85"/>
  <c r="M46" i="85"/>
  <c r="M45" i="85"/>
  <c r="M44" i="85"/>
  <c r="M43" i="85"/>
  <c r="M42" i="85"/>
  <c r="M41" i="85"/>
  <c r="M40" i="85"/>
  <c r="M39" i="85"/>
  <c r="M38" i="85"/>
  <c r="M37" i="85"/>
  <c r="M36" i="85"/>
  <c r="M35" i="85"/>
  <c r="M34" i="85"/>
  <c r="M33" i="85"/>
  <c r="M32" i="85"/>
  <c r="M31" i="85"/>
  <c r="M30" i="85"/>
  <c r="M28" i="85"/>
  <c r="M27" i="85"/>
  <c r="M26" i="85"/>
  <c r="M25" i="85"/>
  <c r="M24" i="85"/>
  <c r="M23" i="85"/>
  <c r="M22" i="85"/>
  <c r="M18" i="85"/>
  <c r="M20" i="85"/>
  <c r="M19" i="85"/>
  <c r="M13" i="85"/>
  <c r="M12" i="85"/>
  <c r="M11" i="85"/>
  <c r="M10" i="85"/>
  <c r="M9" i="85"/>
  <c r="M8" i="85"/>
  <c r="M7" i="85"/>
  <c r="M6" i="85"/>
  <c r="M5" i="85"/>
  <c r="L166" i="85"/>
  <c r="L165" i="85"/>
  <c r="L164" i="85"/>
  <c r="L163" i="85"/>
  <c r="L162" i="85"/>
  <c r="L161" i="85"/>
  <c r="L160" i="85"/>
  <c r="L159" i="85"/>
  <c r="L157" i="85"/>
  <c r="L156" i="85"/>
  <c r="L155" i="85"/>
  <c r="L154" i="85"/>
  <c r="L153" i="85"/>
  <c r="L152" i="85"/>
  <c r="L151" i="85"/>
  <c r="L145" i="85"/>
  <c r="L144" i="85"/>
  <c r="L143" i="85"/>
  <c r="L142" i="85"/>
  <c r="L131" i="85"/>
  <c r="L130" i="85"/>
  <c r="L129" i="85"/>
  <c r="L128" i="85"/>
  <c r="L127" i="85"/>
  <c r="L126" i="85"/>
  <c r="L125" i="85"/>
  <c r="L124" i="85"/>
  <c r="L123" i="85"/>
  <c r="L122" i="85"/>
  <c r="L118" i="85"/>
  <c r="L117" i="85"/>
  <c r="L116" i="85"/>
  <c r="L115" i="85"/>
  <c r="L114" i="85"/>
  <c r="L105" i="85"/>
  <c r="L104" i="85"/>
  <c r="L103" i="85"/>
  <c r="L102" i="85"/>
  <c r="L101" i="85"/>
  <c r="L100" i="85"/>
  <c r="L99" i="85"/>
  <c r="L98" i="85"/>
  <c r="L97" i="85"/>
  <c r="L96" i="85"/>
  <c r="L95" i="85"/>
  <c r="L89" i="85"/>
  <c r="L88" i="85"/>
  <c r="L87" i="85"/>
  <c r="L86" i="85"/>
  <c r="L81" i="85"/>
  <c r="L80" i="85"/>
  <c r="L79" i="85"/>
  <c r="L78" i="85"/>
  <c r="L72" i="85"/>
  <c r="L70" i="85"/>
  <c r="L67" i="85"/>
  <c r="L66" i="85"/>
  <c r="L65" i="85"/>
  <c r="L64" i="85" s="1"/>
  <c r="L63" i="85"/>
  <c r="L62" i="85"/>
  <c r="L61" i="85"/>
  <c r="L59" i="85"/>
  <c r="L58" i="85"/>
  <c r="L57" i="85"/>
  <c r="L56" i="85"/>
  <c r="L55" i="85"/>
  <c r="L51" i="85"/>
  <c r="L50" i="85"/>
  <c r="L48" i="85"/>
  <c r="L47" i="85"/>
  <c r="L46" i="85"/>
  <c r="L45" i="85"/>
  <c r="L44" i="85"/>
  <c r="L43" i="85"/>
  <c r="L42" i="85"/>
  <c r="L41" i="85"/>
  <c r="L40" i="85"/>
  <c r="L39" i="85"/>
  <c r="L38" i="85"/>
  <c r="L37" i="85"/>
  <c r="L36" i="85"/>
  <c r="L35" i="85"/>
  <c r="L34" i="85"/>
  <c r="L33" i="85"/>
  <c r="L32" i="85"/>
  <c r="L31" i="85"/>
  <c r="L30" i="85"/>
  <c r="L28" i="85"/>
  <c r="L27" i="85"/>
  <c r="L26" i="85"/>
  <c r="L25" i="85"/>
  <c r="L24" i="85"/>
  <c r="L23" i="85"/>
  <c r="L22" i="85"/>
  <c r="L20" i="85"/>
  <c r="L19" i="85"/>
  <c r="L18" i="85"/>
  <c r="L13" i="85"/>
  <c r="L12" i="85"/>
  <c r="L11" i="85"/>
  <c r="L10" i="85"/>
  <c r="L9" i="85"/>
  <c r="L8" i="85"/>
  <c r="L7" i="85"/>
  <c r="L6" i="85"/>
  <c r="L5" i="85"/>
  <c r="K166" i="85"/>
  <c r="K165" i="85"/>
  <c r="K164" i="85"/>
  <c r="K163" i="85"/>
  <c r="K162" i="85"/>
  <c r="K161" i="85"/>
  <c r="K160" i="85"/>
  <c r="K159" i="85"/>
  <c r="K157" i="85"/>
  <c r="K156" i="85"/>
  <c r="K155" i="85"/>
  <c r="K154" i="85"/>
  <c r="K153" i="85"/>
  <c r="K152" i="85"/>
  <c r="K151" i="85"/>
  <c r="K145" i="85"/>
  <c r="K144" i="85"/>
  <c r="K143" i="85"/>
  <c r="K142" i="85"/>
  <c r="K131" i="85"/>
  <c r="K130" i="85"/>
  <c r="K129" i="85"/>
  <c r="K128" i="85"/>
  <c r="K127" i="85"/>
  <c r="K126" i="85"/>
  <c r="K125" i="85"/>
  <c r="K124" i="85"/>
  <c r="K123" i="85"/>
  <c r="K122" i="85"/>
  <c r="K118" i="85"/>
  <c r="K117" i="85"/>
  <c r="K116" i="85"/>
  <c r="K115" i="85"/>
  <c r="K114" i="85"/>
  <c r="K105" i="85"/>
  <c r="K104" i="85"/>
  <c r="K103" i="85"/>
  <c r="K102" i="85"/>
  <c r="K101" i="85"/>
  <c r="K100" i="85"/>
  <c r="K99" i="85"/>
  <c r="K98" i="85"/>
  <c r="K97" i="85"/>
  <c r="K96" i="85"/>
  <c r="K95" i="85"/>
  <c r="K86" i="85"/>
  <c r="K89" i="85"/>
  <c r="K88" i="85"/>
  <c r="K87" i="85"/>
  <c r="K81" i="85"/>
  <c r="K80" i="85"/>
  <c r="K79" i="85"/>
  <c r="K78" i="85"/>
  <c r="K72" i="85"/>
  <c r="K70" i="85"/>
  <c r="K67" i="85"/>
  <c r="K66" i="85"/>
  <c r="K65" i="85"/>
  <c r="K63" i="85"/>
  <c r="K62" i="85"/>
  <c r="K61" i="85"/>
  <c r="K59" i="85"/>
  <c r="K58" i="85"/>
  <c r="K57" i="85"/>
  <c r="K56" i="85"/>
  <c r="K55" i="85"/>
  <c r="K51" i="85"/>
  <c r="K50" i="85"/>
  <c r="K48" i="85"/>
  <c r="K47" i="85"/>
  <c r="K46" i="85"/>
  <c r="K45" i="85"/>
  <c r="K44" i="85"/>
  <c r="K43" i="85"/>
  <c r="K42" i="85"/>
  <c r="K41" i="85"/>
  <c r="K40" i="85"/>
  <c r="K39" i="85"/>
  <c r="K38" i="85"/>
  <c r="K37" i="85"/>
  <c r="K36" i="85"/>
  <c r="K35" i="85"/>
  <c r="K34" i="85"/>
  <c r="K33" i="85"/>
  <c r="K32" i="85"/>
  <c r="K31" i="85"/>
  <c r="K30" i="85"/>
  <c r="K28" i="85"/>
  <c r="K27" i="85"/>
  <c r="K26" i="85"/>
  <c r="K25" i="85"/>
  <c r="K24" i="85"/>
  <c r="K23" i="85"/>
  <c r="K22" i="85"/>
  <c r="K20" i="85"/>
  <c r="K19" i="85"/>
  <c r="K18" i="85"/>
  <c r="K13" i="85"/>
  <c r="K12" i="85"/>
  <c r="K11" i="85"/>
  <c r="K10" i="85"/>
  <c r="K9" i="85"/>
  <c r="K8" i="85"/>
  <c r="K7" i="85"/>
  <c r="K6" i="85"/>
  <c r="K5" i="85"/>
  <c r="J62" i="85"/>
  <c r="J166" i="85"/>
  <c r="J165" i="85"/>
  <c r="J164" i="85"/>
  <c r="J163" i="85"/>
  <c r="J162" i="85"/>
  <c r="J161" i="85"/>
  <c r="J160" i="85"/>
  <c r="J159" i="85"/>
  <c r="J157" i="85"/>
  <c r="J156" i="85"/>
  <c r="J155" i="85"/>
  <c r="J154" i="85"/>
  <c r="J153" i="85"/>
  <c r="J152" i="85"/>
  <c r="J151" i="85"/>
  <c r="J145" i="85"/>
  <c r="J144" i="85"/>
  <c r="J143" i="85"/>
  <c r="J142" i="85"/>
  <c r="J131" i="85"/>
  <c r="J130" i="85"/>
  <c r="J129" i="85"/>
  <c r="J128" i="85"/>
  <c r="J127" i="85"/>
  <c r="J126" i="85"/>
  <c r="J125" i="85"/>
  <c r="J124" i="85"/>
  <c r="J123" i="85"/>
  <c r="J122" i="85"/>
  <c r="J118" i="85"/>
  <c r="J117" i="85"/>
  <c r="J116" i="85"/>
  <c r="J115" i="85"/>
  <c r="J114" i="85"/>
  <c r="J105" i="85"/>
  <c r="J104" i="85"/>
  <c r="J103" i="85"/>
  <c r="J102" i="85"/>
  <c r="J101" i="85"/>
  <c r="J100" i="85"/>
  <c r="J99" i="85"/>
  <c r="J98" i="85"/>
  <c r="J97" i="85"/>
  <c r="J96" i="85"/>
  <c r="J89" i="85"/>
  <c r="J88" i="85"/>
  <c r="J87" i="85"/>
  <c r="J86" i="85"/>
  <c r="J81" i="85"/>
  <c r="J80" i="85"/>
  <c r="J79" i="85"/>
  <c r="J78" i="85"/>
  <c r="J72" i="85"/>
  <c r="J67" i="85"/>
  <c r="J66" i="85"/>
  <c r="J65" i="85"/>
  <c r="J63" i="85"/>
  <c r="J59" i="85"/>
  <c r="J58" i="85"/>
  <c r="J57" i="85"/>
  <c r="J56" i="85"/>
  <c r="J55" i="85"/>
  <c r="J51" i="85"/>
  <c r="J50" i="85"/>
  <c r="J48" i="85"/>
  <c r="J47" i="85"/>
  <c r="J46" i="85"/>
  <c r="J45" i="85"/>
  <c r="J44" i="85"/>
  <c r="J43" i="85"/>
  <c r="J42" i="85"/>
  <c r="J41" i="85"/>
  <c r="J40" i="85"/>
  <c r="J39" i="85"/>
  <c r="J38" i="85"/>
  <c r="J37" i="85"/>
  <c r="J36" i="85"/>
  <c r="J35" i="85"/>
  <c r="J34" i="85"/>
  <c r="J33" i="85"/>
  <c r="J32" i="85"/>
  <c r="J31" i="85"/>
  <c r="J30" i="85"/>
  <c r="J28" i="85"/>
  <c r="J27" i="85"/>
  <c r="J26" i="85"/>
  <c r="J25" i="85"/>
  <c r="J24" i="85"/>
  <c r="J23" i="85"/>
  <c r="J22" i="85"/>
  <c r="J20" i="85"/>
  <c r="J19" i="85"/>
  <c r="J18" i="85"/>
  <c r="J13" i="85"/>
  <c r="J12" i="85"/>
  <c r="J11" i="85"/>
  <c r="J10" i="85"/>
  <c r="J9" i="85"/>
  <c r="J8" i="85"/>
  <c r="J7" i="85"/>
  <c r="J6" i="85"/>
  <c r="J5" i="85"/>
  <c r="H166" i="85"/>
  <c r="H165" i="85"/>
  <c r="H164" i="85"/>
  <c r="H163" i="85"/>
  <c r="H162" i="85"/>
  <c r="H161" i="85"/>
  <c r="H160" i="85"/>
  <c r="H159" i="85"/>
  <c r="H157" i="85"/>
  <c r="H156" i="85"/>
  <c r="H155" i="85"/>
  <c r="H154" i="85"/>
  <c r="H153" i="85"/>
  <c r="H152" i="85"/>
  <c r="H151" i="85"/>
  <c r="H145" i="85"/>
  <c r="H144" i="85"/>
  <c r="H143" i="85"/>
  <c r="H142" i="85"/>
  <c r="H131" i="85"/>
  <c r="H130" i="85"/>
  <c r="H129" i="85"/>
  <c r="H128" i="85"/>
  <c r="H127" i="85"/>
  <c r="H126" i="85"/>
  <c r="H125" i="85"/>
  <c r="H124" i="85"/>
  <c r="H123" i="85"/>
  <c r="H122" i="85"/>
  <c r="H118" i="85"/>
  <c r="H117" i="85"/>
  <c r="H116" i="85"/>
  <c r="H115" i="85"/>
  <c r="H114" i="85"/>
  <c r="H105" i="85"/>
  <c r="H104" i="85"/>
  <c r="H103" i="85"/>
  <c r="H102" i="85"/>
  <c r="H101" i="85"/>
  <c r="H100" i="85"/>
  <c r="H99" i="85"/>
  <c r="H98" i="85"/>
  <c r="H97" i="85"/>
  <c r="H96" i="85"/>
  <c r="H95" i="85"/>
  <c r="H89" i="85"/>
  <c r="H88" i="85"/>
  <c r="H87" i="85"/>
  <c r="H86" i="85"/>
  <c r="H81" i="85"/>
  <c r="H80" i="85"/>
  <c r="H79" i="85"/>
  <c r="H78" i="85"/>
  <c r="H72" i="85"/>
  <c r="H70" i="85"/>
  <c r="H67" i="85"/>
  <c r="H66" i="85"/>
  <c r="H65" i="85"/>
  <c r="H63" i="85"/>
  <c r="H62" i="85"/>
  <c r="H61" i="85"/>
  <c r="H59" i="85"/>
  <c r="H58" i="85"/>
  <c r="H57" i="85"/>
  <c r="H56" i="85"/>
  <c r="H55" i="85"/>
  <c r="H51" i="85"/>
  <c r="H50" i="85"/>
  <c r="H48" i="85"/>
  <c r="H47" i="85"/>
  <c r="H46" i="85"/>
  <c r="H45" i="85"/>
  <c r="H44" i="85"/>
  <c r="H43" i="85"/>
  <c r="H42" i="85"/>
  <c r="H41" i="85"/>
  <c r="H40" i="85"/>
  <c r="H39" i="85"/>
  <c r="H38" i="85"/>
  <c r="H37" i="85"/>
  <c r="H36" i="85"/>
  <c r="H35" i="85"/>
  <c r="H34" i="85"/>
  <c r="H33" i="85"/>
  <c r="H32" i="85"/>
  <c r="H31" i="85"/>
  <c r="H30" i="85"/>
  <c r="H28" i="85"/>
  <c r="H27" i="85"/>
  <c r="H26" i="85"/>
  <c r="H25" i="85"/>
  <c r="H24" i="85"/>
  <c r="H23" i="85"/>
  <c r="H22" i="85"/>
  <c r="H20" i="85"/>
  <c r="H19" i="85"/>
  <c r="H18" i="85"/>
  <c r="H13" i="85"/>
  <c r="H12" i="85"/>
  <c r="H11" i="85"/>
  <c r="H10" i="85"/>
  <c r="H9" i="85"/>
  <c r="H8" i="85"/>
  <c r="H7" i="85"/>
  <c r="H6" i="85"/>
  <c r="H5" i="85"/>
  <c r="G166" i="85"/>
  <c r="G165" i="85"/>
  <c r="G164" i="85"/>
  <c r="G163" i="85"/>
  <c r="G162" i="85"/>
  <c r="G161" i="85"/>
  <c r="G160" i="85"/>
  <c r="G159" i="85"/>
  <c r="G157" i="85"/>
  <c r="G156" i="85"/>
  <c r="G155" i="85"/>
  <c r="G154" i="85"/>
  <c r="G153" i="85"/>
  <c r="G152" i="85"/>
  <c r="G151" i="85"/>
  <c r="G145" i="85"/>
  <c r="G144" i="85"/>
  <c r="G143" i="85"/>
  <c r="G142" i="85"/>
  <c r="G131" i="85"/>
  <c r="G130" i="85"/>
  <c r="G129" i="85"/>
  <c r="G128" i="85"/>
  <c r="G127" i="85"/>
  <c r="G126" i="85"/>
  <c r="G125" i="85"/>
  <c r="G124" i="85"/>
  <c r="G123" i="85"/>
  <c r="G122" i="85"/>
  <c r="G118" i="85"/>
  <c r="G117" i="85"/>
  <c r="G116" i="85"/>
  <c r="G115" i="85"/>
  <c r="G114" i="85"/>
  <c r="G105" i="85"/>
  <c r="G104" i="85"/>
  <c r="G103" i="85"/>
  <c r="G102" i="85"/>
  <c r="G101" i="85"/>
  <c r="G100" i="85"/>
  <c r="G99" i="85"/>
  <c r="G98" i="85"/>
  <c r="G97" i="85"/>
  <c r="G96" i="85"/>
  <c r="G95" i="85"/>
  <c r="G89" i="85"/>
  <c r="G88" i="85"/>
  <c r="G87" i="85"/>
  <c r="G86" i="85"/>
  <c r="G81" i="85"/>
  <c r="G80" i="85"/>
  <c r="G79" i="85"/>
  <c r="G78" i="85"/>
  <c r="G72" i="85"/>
  <c r="G70" i="85"/>
  <c r="G67" i="85"/>
  <c r="G66" i="85"/>
  <c r="G65" i="85"/>
  <c r="G63" i="85"/>
  <c r="G62" i="85"/>
  <c r="G61" i="85"/>
  <c r="G59" i="85"/>
  <c r="G58" i="85"/>
  <c r="G57" i="85"/>
  <c r="G56" i="85"/>
  <c r="G55" i="85"/>
  <c r="G51" i="85"/>
  <c r="G50" i="85"/>
  <c r="G48" i="85"/>
  <c r="G47" i="85"/>
  <c r="G46" i="85"/>
  <c r="G45" i="85"/>
  <c r="G44" i="85"/>
  <c r="G43" i="85"/>
  <c r="G42" i="85"/>
  <c r="G41" i="85"/>
  <c r="G40" i="85"/>
  <c r="G39" i="85"/>
  <c r="G38" i="85"/>
  <c r="G37" i="85"/>
  <c r="G36" i="85"/>
  <c r="G35" i="85"/>
  <c r="G34" i="85"/>
  <c r="G33" i="85"/>
  <c r="G32" i="85"/>
  <c r="G31" i="85"/>
  <c r="G30" i="85"/>
  <c r="G28" i="85"/>
  <c r="G27" i="85"/>
  <c r="G26" i="85"/>
  <c r="G25" i="85"/>
  <c r="G24" i="85"/>
  <c r="G23" i="85"/>
  <c r="G22" i="85"/>
  <c r="G20" i="85"/>
  <c r="G19" i="85"/>
  <c r="G18" i="85"/>
  <c r="G13" i="85"/>
  <c r="G12" i="85"/>
  <c r="G11" i="85"/>
  <c r="G10" i="85"/>
  <c r="G9" i="85"/>
  <c r="G8" i="85"/>
  <c r="G7" i="85"/>
  <c r="G6" i="85"/>
  <c r="G5" i="85"/>
  <c r="D95" i="85"/>
  <c r="W64" i="85" l="1"/>
  <c r="K64" i="85"/>
  <c r="M64" i="86"/>
  <c r="M64" i="85"/>
  <c r="C64" i="86"/>
  <c r="V64" i="85"/>
  <c r="V64" i="86"/>
  <c r="U64" i="86"/>
  <c r="U64" i="85"/>
  <c r="T64" i="85"/>
  <c r="R64" i="85"/>
  <c r="Q64" i="85"/>
  <c r="L64" i="86"/>
  <c r="G64" i="86"/>
  <c r="G64" i="85"/>
  <c r="D64" i="86"/>
  <c r="F166" i="85"/>
  <c r="F165" i="85"/>
  <c r="F164" i="85"/>
  <c r="F163" i="85"/>
  <c r="F162" i="85"/>
  <c r="F161" i="85"/>
  <c r="F160" i="85"/>
  <c r="F159" i="85"/>
  <c r="F157" i="85"/>
  <c r="F156" i="85"/>
  <c r="F155" i="85"/>
  <c r="F154" i="85"/>
  <c r="F153" i="85"/>
  <c r="F152" i="85"/>
  <c r="F151" i="85"/>
  <c r="F145" i="85"/>
  <c r="F144" i="85"/>
  <c r="F143" i="85"/>
  <c r="F142" i="85"/>
  <c r="F131" i="85"/>
  <c r="F130" i="85"/>
  <c r="F129" i="85"/>
  <c r="F128" i="85"/>
  <c r="F127" i="85"/>
  <c r="F126" i="85"/>
  <c r="F125" i="85"/>
  <c r="F124" i="85"/>
  <c r="F123" i="85"/>
  <c r="F122" i="85"/>
  <c r="F118" i="85"/>
  <c r="F117" i="85"/>
  <c r="F116" i="85"/>
  <c r="F115" i="85"/>
  <c r="F114" i="85"/>
  <c r="F105" i="85"/>
  <c r="F104" i="85"/>
  <c r="F103" i="85"/>
  <c r="F102" i="85"/>
  <c r="F101" i="85"/>
  <c r="F100" i="85"/>
  <c r="F99" i="85"/>
  <c r="F98" i="85"/>
  <c r="F97" i="85"/>
  <c r="F96" i="85"/>
  <c r="F95" i="85"/>
  <c r="F89" i="85"/>
  <c r="F88" i="85"/>
  <c r="F87" i="85"/>
  <c r="F86" i="85"/>
  <c r="F81" i="85"/>
  <c r="F80" i="85"/>
  <c r="F79" i="85"/>
  <c r="F78" i="85"/>
  <c r="F67" i="85"/>
  <c r="F66" i="85"/>
  <c r="F65" i="85"/>
  <c r="F63" i="85"/>
  <c r="F62" i="85"/>
  <c r="F61" i="85"/>
  <c r="F59" i="85"/>
  <c r="F58" i="85"/>
  <c r="F57" i="85"/>
  <c r="F56" i="85"/>
  <c r="F55" i="85"/>
  <c r="F51" i="85"/>
  <c r="F50" i="85"/>
  <c r="F48" i="85"/>
  <c r="F47" i="85"/>
  <c r="F46" i="85"/>
  <c r="F45" i="85"/>
  <c r="F44" i="85"/>
  <c r="F43" i="85"/>
  <c r="F42" i="85"/>
  <c r="F41" i="85"/>
  <c r="F40" i="85"/>
  <c r="F39" i="85"/>
  <c r="F38" i="85"/>
  <c r="F37" i="85"/>
  <c r="F36" i="85"/>
  <c r="F35" i="85"/>
  <c r="F34" i="85"/>
  <c r="F33" i="85"/>
  <c r="F32" i="85"/>
  <c r="F31" i="85"/>
  <c r="F30" i="85"/>
  <c r="F23" i="85"/>
  <c r="F22" i="85"/>
  <c r="F28" i="85"/>
  <c r="F27" i="85"/>
  <c r="F26" i="85"/>
  <c r="F25" i="85"/>
  <c r="F24" i="85"/>
  <c r="F20" i="85"/>
  <c r="F19" i="85"/>
  <c r="F18" i="85"/>
  <c r="F13" i="85"/>
  <c r="F12" i="85"/>
  <c r="F11" i="85"/>
  <c r="F10" i="85"/>
  <c r="F9" i="85"/>
  <c r="F8" i="85"/>
  <c r="F7" i="85"/>
  <c r="F6" i="85"/>
  <c r="F5" i="85"/>
  <c r="D166" i="85"/>
  <c r="D165" i="85"/>
  <c r="D164" i="85"/>
  <c r="D163" i="85"/>
  <c r="D162" i="85"/>
  <c r="D161" i="85"/>
  <c r="D160" i="85"/>
  <c r="D159" i="85"/>
  <c r="D157" i="85"/>
  <c r="D156" i="85"/>
  <c r="D155" i="85"/>
  <c r="D154" i="85"/>
  <c r="D153" i="85"/>
  <c r="D152" i="85"/>
  <c r="D151" i="85"/>
  <c r="D145" i="85"/>
  <c r="D144" i="85"/>
  <c r="D143" i="85"/>
  <c r="D142" i="85"/>
  <c r="D131" i="85"/>
  <c r="D130" i="85"/>
  <c r="D129" i="85"/>
  <c r="D128" i="85"/>
  <c r="D127" i="85"/>
  <c r="D126" i="85"/>
  <c r="D125" i="85"/>
  <c r="D124" i="85"/>
  <c r="D123" i="85"/>
  <c r="D122" i="85"/>
  <c r="D118" i="85"/>
  <c r="D117" i="85"/>
  <c r="D116" i="85"/>
  <c r="D115" i="85"/>
  <c r="D114" i="85"/>
  <c r="D105" i="85"/>
  <c r="D104" i="85"/>
  <c r="D103" i="85"/>
  <c r="D102" i="85"/>
  <c r="D101" i="85"/>
  <c r="D100" i="85"/>
  <c r="D99" i="85"/>
  <c r="D98" i="85"/>
  <c r="D97" i="85"/>
  <c r="D96" i="85"/>
  <c r="D89" i="85"/>
  <c r="D88" i="85"/>
  <c r="D87" i="85"/>
  <c r="D86" i="85"/>
  <c r="D81" i="85"/>
  <c r="D80" i="85"/>
  <c r="D79" i="85"/>
  <c r="D78" i="85"/>
  <c r="D72" i="85"/>
  <c r="D70" i="85"/>
  <c r="D67" i="85"/>
  <c r="D66" i="85"/>
  <c r="D65" i="85"/>
  <c r="D63" i="85"/>
  <c r="D62" i="85"/>
  <c r="D61" i="85"/>
  <c r="D59" i="85"/>
  <c r="D58" i="85"/>
  <c r="D57" i="85"/>
  <c r="D56" i="85"/>
  <c r="D55" i="85"/>
  <c r="D51" i="85"/>
  <c r="D50" i="85"/>
  <c r="D48" i="85"/>
  <c r="D47" i="85"/>
  <c r="D46" i="85"/>
  <c r="D45" i="85"/>
  <c r="D44" i="85"/>
  <c r="D43" i="85"/>
  <c r="D42" i="85"/>
  <c r="D41" i="85"/>
  <c r="D40" i="85"/>
  <c r="D39" i="85"/>
  <c r="D38" i="85"/>
  <c r="D37" i="85"/>
  <c r="D36" i="85"/>
  <c r="D35" i="85"/>
  <c r="D34" i="85"/>
  <c r="D33" i="85"/>
  <c r="D32" i="85"/>
  <c r="D31" i="85"/>
  <c r="D30" i="85"/>
  <c r="D28" i="85"/>
  <c r="D27" i="85"/>
  <c r="D26" i="85"/>
  <c r="D25" i="85"/>
  <c r="D24" i="85"/>
  <c r="D23" i="85"/>
  <c r="D22" i="85"/>
  <c r="D20" i="85"/>
  <c r="D19" i="85"/>
  <c r="D18" i="85"/>
  <c r="D13" i="85"/>
  <c r="D12" i="85"/>
  <c r="D11" i="85"/>
  <c r="D10" i="85"/>
  <c r="D9" i="85"/>
  <c r="D8" i="85"/>
  <c r="D7" i="85"/>
  <c r="D6" i="85"/>
  <c r="D5" i="85"/>
  <c r="C166" i="85"/>
  <c r="C165" i="85"/>
  <c r="C164" i="85"/>
  <c r="C163" i="85"/>
  <c r="C162" i="85"/>
  <c r="C161" i="85"/>
  <c r="C160" i="85"/>
  <c r="C159" i="85"/>
  <c r="C157" i="85"/>
  <c r="C156" i="85"/>
  <c r="C155" i="85"/>
  <c r="C154" i="85"/>
  <c r="C153" i="85"/>
  <c r="C152" i="85"/>
  <c r="C151" i="85"/>
  <c r="C145" i="85"/>
  <c r="C144" i="85"/>
  <c r="C143" i="85"/>
  <c r="C142" i="85"/>
  <c r="C131" i="85"/>
  <c r="C130" i="85"/>
  <c r="C129" i="85"/>
  <c r="C128" i="85"/>
  <c r="C127" i="85"/>
  <c r="C126" i="85"/>
  <c r="C125" i="85"/>
  <c r="C124" i="85"/>
  <c r="C123" i="85"/>
  <c r="C122" i="85"/>
  <c r="C118" i="85"/>
  <c r="C117" i="85"/>
  <c r="C116" i="85"/>
  <c r="C115" i="85"/>
  <c r="C114" i="85"/>
  <c r="C105" i="85"/>
  <c r="C104" i="85"/>
  <c r="C103" i="85"/>
  <c r="C102" i="85"/>
  <c r="C101" i="85"/>
  <c r="C100" i="85"/>
  <c r="C99" i="85"/>
  <c r="C98" i="85"/>
  <c r="C97" i="85"/>
  <c r="C96" i="85"/>
  <c r="C95" i="85"/>
  <c r="C89" i="85"/>
  <c r="C88" i="85"/>
  <c r="C87" i="85"/>
  <c r="C86" i="85"/>
  <c r="C81" i="85"/>
  <c r="C80" i="85"/>
  <c r="C79" i="85"/>
  <c r="C78" i="85"/>
  <c r="C72" i="85"/>
  <c r="C70" i="85"/>
  <c r="C67" i="85"/>
  <c r="C66" i="85"/>
  <c r="C65" i="85"/>
  <c r="C63" i="85"/>
  <c r="C62" i="85"/>
  <c r="C61" i="85"/>
  <c r="C59" i="85"/>
  <c r="C58" i="85"/>
  <c r="C57" i="85"/>
  <c r="C56" i="85"/>
  <c r="C55" i="85"/>
  <c r="C51" i="85"/>
  <c r="C50" i="85"/>
  <c r="C48" i="85"/>
  <c r="C47" i="85"/>
  <c r="C46" i="85"/>
  <c r="C45" i="85"/>
  <c r="C44" i="85"/>
  <c r="C43" i="85"/>
  <c r="C42" i="85"/>
  <c r="C41" i="85"/>
  <c r="C40" i="85"/>
  <c r="C39" i="85"/>
  <c r="C38" i="85"/>
  <c r="C37" i="85"/>
  <c r="C36" i="85"/>
  <c r="C35" i="85"/>
  <c r="C34" i="85"/>
  <c r="C33" i="85"/>
  <c r="C32" i="85"/>
  <c r="C31" i="85"/>
  <c r="C30" i="85"/>
  <c r="C28" i="85"/>
  <c r="C27" i="85"/>
  <c r="C26" i="85"/>
  <c r="C25" i="85"/>
  <c r="C24" i="85"/>
  <c r="C23" i="85"/>
  <c r="C22" i="85"/>
  <c r="C20" i="85"/>
  <c r="C19" i="85"/>
  <c r="C18" i="85"/>
  <c r="C13" i="85"/>
  <c r="C12" i="85"/>
  <c r="C11" i="85"/>
  <c r="C10" i="85"/>
  <c r="C9" i="85"/>
  <c r="C8" i="85"/>
  <c r="C7" i="85"/>
  <c r="C6" i="85"/>
  <c r="C5" i="85"/>
  <c r="V115" i="84"/>
  <c r="W166" i="84"/>
  <c r="W165" i="84"/>
  <c r="W164" i="84"/>
  <c r="W163" i="84"/>
  <c r="W162" i="84"/>
  <c r="W161" i="84"/>
  <c r="W160" i="84"/>
  <c r="W159" i="84"/>
  <c r="W157" i="84"/>
  <c r="W156" i="84"/>
  <c r="W155" i="84"/>
  <c r="W154" i="84"/>
  <c r="W153" i="84"/>
  <c r="W152" i="84"/>
  <c r="W151" i="84"/>
  <c r="W145" i="84"/>
  <c r="W144" i="84"/>
  <c r="W133" i="84"/>
  <c r="W132" i="84"/>
  <c r="W131" i="84"/>
  <c r="W130" i="84"/>
  <c r="W129" i="84"/>
  <c r="W128" i="84"/>
  <c r="W127" i="84"/>
  <c r="W126" i="84"/>
  <c r="W125" i="84"/>
  <c r="W124" i="84"/>
  <c r="W123" i="84"/>
  <c r="W122" i="84"/>
  <c r="W118" i="84"/>
  <c r="W117" i="84"/>
  <c r="W116" i="84"/>
  <c r="W115" i="84"/>
  <c r="W114" i="84"/>
  <c r="W105" i="84"/>
  <c r="W104" i="84"/>
  <c r="W103" i="84"/>
  <c r="W102" i="84"/>
  <c r="W101" i="84"/>
  <c r="W100" i="84"/>
  <c r="W99" i="84"/>
  <c r="W98" i="84"/>
  <c r="W97" i="84"/>
  <c r="W96" i="84"/>
  <c r="W95" i="84"/>
  <c r="W89" i="84"/>
  <c r="W88" i="84"/>
  <c r="W87" i="84"/>
  <c r="W86" i="84"/>
  <c r="W81" i="84"/>
  <c r="W80" i="84"/>
  <c r="W79" i="84"/>
  <c r="W78" i="84"/>
  <c r="W72" i="84"/>
  <c r="W70" i="84"/>
  <c r="W67" i="84"/>
  <c r="W66" i="84"/>
  <c r="W65" i="84"/>
  <c r="W63" i="84"/>
  <c r="W62" i="84"/>
  <c r="W61" i="84"/>
  <c r="W59" i="84"/>
  <c r="W58" i="84"/>
  <c r="W57" i="84"/>
  <c r="W56" i="84"/>
  <c r="W55" i="84"/>
  <c r="W54" i="84"/>
  <c r="W53" i="84"/>
  <c r="W51" i="84"/>
  <c r="W50" i="84"/>
  <c r="W48" i="84"/>
  <c r="W47" i="84"/>
  <c r="W46" i="84"/>
  <c r="W45" i="84"/>
  <c r="W44" i="84"/>
  <c r="W43" i="84"/>
  <c r="W42" i="84"/>
  <c r="W41" i="84"/>
  <c r="W40" i="84"/>
  <c r="W39" i="84"/>
  <c r="W38" i="84"/>
  <c r="W37" i="84"/>
  <c r="W36" i="84"/>
  <c r="W35" i="84"/>
  <c r="W34" i="84"/>
  <c r="W33" i="84"/>
  <c r="W32" i="84"/>
  <c r="W31" i="84"/>
  <c r="W30" i="84"/>
  <c r="W28" i="84"/>
  <c r="W27" i="84"/>
  <c r="W26" i="84"/>
  <c r="W25" i="84"/>
  <c r="W24" i="84"/>
  <c r="W23" i="84"/>
  <c r="W22" i="84"/>
  <c r="W20" i="84"/>
  <c r="W19" i="84"/>
  <c r="W18" i="84"/>
  <c r="W13" i="84"/>
  <c r="W12" i="84"/>
  <c r="W11" i="84"/>
  <c r="W10" i="84"/>
  <c r="W9" i="84"/>
  <c r="W8" i="84"/>
  <c r="W7" i="84"/>
  <c r="W6" i="84"/>
  <c r="W5" i="84"/>
  <c r="V166" i="84"/>
  <c r="V165" i="84"/>
  <c r="V164" i="84"/>
  <c r="V163" i="84"/>
  <c r="V162" i="84"/>
  <c r="V161" i="84"/>
  <c r="V160" i="84"/>
  <c r="V159" i="84"/>
  <c r="V157" i="84"/>
  <c r="V156" i="84"/>
  <c r="V155" i="84"/>
  <c r="V154" i="84"/>
  <c r="V153" i="84"/>
  <c r="V152" i="84"/>
  <c r="V151" i="84"/>
  <c r="V145" i="84"/>
  <c r="V144" i="84"/>
  <c r="V133" i="84"/>
  <c r="V132" i="84"/>
  <c r="V131" i="84"/>
  <c r="V130" i="84"/>
  <c r="V129" i="84"/>
  <c r="V128" i="84"/>
  <c r="V127" i="84"/>
  <c r="V126" i="84"/>
  <c r="V125" i="84"/>
  <c r="V124" i="84"/>
  <c r="V123" i="84"/>
  <c r="V122" i="84"/>
  <c r="V118" i="84"/>
  <c r="V117" i="84"/>
  <c r="V116" i="84"/>
  <c r="V114" i="84"/>
  <c r="V105" i="84"/>
  <c r="V104" i="84"/>
  <c r="V103" i="84"/>
  <c r="V102" i="84"/>
  <c r="V101" i="84"/>
  <c r="V100" i="84"/>
  <c r="V99" i="84"/>
  <c r="V98" i="84"/>
  <c r="V97" i="84"/>
  <c r="V96" i="84"/>
  <c r="V95" i="84"/>
  <c r="V89" i="84"/>
  <c r="V88" i="84"/>
  <c r="V87" i="84"/>
  <c r="V86" i="84"/>
  <c r="V81" i="84"/>
  <c r="V80" i="84"/>
  <c r="V79" i="84"/>
  <c r="V78" i="84"/>
  <c r="V72" i="84"/>
  <c r="V70" i="84"/>
  <c r="V67" i="84"/>
  <c r="V66" i="84"/>
  <c r="V65" i="84"/>
  <c r="V63" i="84"/>
  <c r="V62" i="84"/>
  <c r="V61" i="84"/>
  <c r="V59" i="84"/>
  <c r="V58" i="84"/>
  <c r="V57" i="84"/>
  <c r="V56" i="84"/>
  <c r="V55" i="84"/>
  <c r="V54" i="84"/>
  <c r="V53" i="84"/>
  <c r="V51" i="84"/>
  <c r="V50" i="84"/>
  <c r="V48" i="84"/>
  <c r="V47" i="84"/>
  <c r="V46" i="84"/>
  <c r="V45" i="84"/>
  <c r="V44" i="84"/>
  <c r="V43" i="84"/>
  <c r="V42" i="84"/>
  <c r="V41" i="84"/>
  <c r="V40" i="84"/>
  <c r="V39" i="84"/>
  <c r="V38" i="84"/>
  <c r="V37" i="84"/>
  <c r="V36" i="84"/>
  <c r="V35" i="84"/>
  <c r="V34" i="84"/>
  <c r="V33" i="84"/>
  <c r="V32" i="84"/>
  <c r="V31" i="84"/>
  <c r="V30" i="84"/>
  <c r="V28" i="84"/>
  <c r="V27" i="84"/>
  <c r="V26" i="84"/>
  <c r="V25" i="84"/>
  <c r="V24" i="84"/>
  <c r="V23" i="84"/>
  <c r="V22" i="84"/>
  <c r="V20" i="84"/>
  <c r="V19" i="84"/>
  <c r="V13" i="84"/>
  <c r="V12" i="84"/>
  <c r="V11" i="84"/>
  <c r="V10" i="84"/>
  <c r="V9" i="84"/>
  <c r="V8" i="84"/>
  <c r="V7" i="84"/>
  <c r="V6" i="84"/>
  <c r="V5" i="84"/>
  <c r="U166" i="84"/>
  <c r="U165" i="84"/>
  <c r="U164" i="84"/>
  <c r="U163" i="84"/>
  <c r="U162" i="84"/>
  <c r="U161" i="84"/>
  <c r="U160" i="84"/>
  <c r="U159" i="84"/>
  <c r="U157" i="84"/>
  <c r="U156" i="84"/>
  <c r="U155" i="84"/>
  <c r="U154" i="84"/>
  <c r="U153" i="84"/>
  <c r="U152" i="84"/>
  <c r="U151" i="84"/>
  <c r="U145" i="84"/>
  <c r="U144" i="84"/>
  <c r="U133" i="84"/>
  <c r="U132" i="84"/>
  <c r="U131" i="84"/>
  <c r="U130" i="84"/>
  <c r="U129" i="84"/>
  <c r="U128" i="84"/>
  <c r="U127" i="84"/>
  <c r="U126" i="84"/>
  <c r="U125" i="84"/>
  <c r="U124" i="84"/>
  <c r="U123" i="84"/>
  <c r="U122" i="84"/>
  <c r="U118" i="84"/>
  <c r="U117" i="84"/>
  <c r="U116" i="84"/>
  <c r="U115" i="84"/>
  <c r="U114" i="84"/>
  <c r="U105" i="84"/>
  <c r="U104" i="84"/>
  <c r="U103" i="84"/>
  <c r="U102" i="84"/>
  <c r="U101" i="84"/>
  <c r="U100" i="84"/>
  <c r="U99" i="84"/>
  <c r="U98" i="84"/>
  <c r="U97" i="84"/>
  <c r="U96" i="84"/>
  <c r="U95" i="84"/>
  <c r="U89" i="84"/>
  <c r="U88" i="84"/>
  <c r="U87" i="84"/>
  <c r="U86" i="84"/>
  <c r="U81" i="84"/>
  <c r="U80" i="84"/>
  <c r="U79" i="84"/>
  <c r="U78" i="84"/>
  <c r="U72" i="84"/>
  <c r="U70" i="84"/>
  <c r="U67" i="84"/>
  <c r="U66" i="84"/>
  <c r="U65" i="84"/>
  <c r="U63" i="84"/>
  <c r="U62" i="84"/>
  <c r="U61" i="84"/>
  <c r="U59" i="84"/>
  <c r="U58" i="84"/>
  <c r="U57" i="84"/>
  <c r="U56" i="84"/>
  <c r="U55" i="84"/>
  <c r="U54" i="84"/>
  <c r="U53" i="84"/>
  <c r="U51" i="84"/>
  <c r="U50" i="84"/>
  <c r="U48" i="84"/>
  <c r="U47" i="84"/>
  <c r="U46" i="84"/>
  <c r="U45" i="84"/>
  <c r="U44" i="84"/>
  <c r="U43" i="84"/>
  <c r="U42" i="84"/>
  <c r="U41" i="84"/>
  <c r="U40" i="84"/>
  <c r="U39" i="84"/>
  <c r="U38" i="84"/>
  <c r="U37" i="84"/>
  <c r="U36" i="84"/>
  <c r="U35" i="84"/>
  <c r="U34" i="84"/>
  <c r="U33" i="84"/>
  <c r="U32" i="84"/>
  <c r="U31" i="84"/>
  <c r="U30" i="84"/>
  <c r="U28" i="84"/>
  <c r="U27" i="84"/>
  <c r="U26" i="84"/>
  <c r="U25" i="84"/>
  <c r="U24" i="84"/>
  <c r="U23" i="84"/>
  <c r="U22" i="84"/>
  <c r="U20" i="84"/>
  <c r="U19" i="84"/>
  <c r="U18" i="84"/>
  <c r="U13" i="84"/>
  <c r="U12" i="84"/>
  <c r="U11" i="84"/>
  <c r="U10" i="84"/>
  <c r="U9" i="84"/>
  <c r="U8" i="84"/>
  <c r="U7" i="84"/>
  <c r="U6" i="84"/>
  <c r="U5" i="84"/>
  <c r="T166" i="84"/>
  <c r="T165" i="84"/>
  <c r="T164" i="84"/>
  <c r="T163" i="84"/>
  <c r="T162" i="84"/>
  <c r="T161" i="84"/>
  <c r="T160" i="84"/>
  <c r="T159" i="84"/>
  <c r="T157" i="84"/>
  <c r="T156" i="84"/>
  <c r="T155" i="84"/>
  <c r="T154" i="84"/>
  <c r="T153" i="84"/>
  <c r="T152" i="84"/>
  <c r="T151" i="84"/>
  <c r="T145" i="84"/>
  <c r="T144" i="84"/>
  <c r="T133" i="84"/>
  <c r="T132" i="84"/>
  <c r="T131" i="84"/>
  <c r="T130" i="84"/>
  <c r="T129" i="84"/>
  <c r="T128" i="84"/>
  <c r="T127" i="84"/>
  <c r="T126" i="84"/>
  <c r="T125" i="84"/>
  <c r="T124" i="84"/>
  <c r="T123" i="84"/>
  <c r="T122" i="84"/>
  <c r="T118" i="84"/>
  <c r="T117" i="84"/>
  <c r="T116" i="84"/>
  <c r="T115" i="84"/>
  <c r="T114" i="84"/>
  <c r="T105" i="84"/>
  <c r="T104" i="84"/>
  <c r="T103" i="84"/>
  <c r="T102" i="84"/>
  <c r="T101" i="84"/>
  <c r="T100" i="84"/>
  <c r="T99" i="84"/>
  <c r="T98" i="84"/>
  <c r="T97" i="84"/>
  <c r="T96" i="84"/>
  <c r="T95" i="84"/>
  <c r="T89" i="84"/>
  <c r="T88" i="84"/>
  <c r="T87" i="84"/>
  <c r="T86" i="84"/>
  <c r="T81" i="84"/>
  <c r="T80" i="84"/>
  <c r="T79" i="84"/>
  <c r="T78" i="84"/>
  <c r="T72" i="84"/>
  <c r="T70" i="84"/>
  <c r="T67" i="84"/>
  <c r="T66" i="84"/>
  <c r="T65" i="84"/>
  <c r="T63" i="84"/>
  <c r="T62" i="84"/>
  <c r="T61" i="84"/>
  <c r="T59" i="84"/>
  <c r="T58" i="84"/>
  <c r="T57" i="84"/>
  <c r="T56" i="84"/>
  <c r="T55" i="84"/>
  <c r="T54" i="84"/>
  <c r="T53" i="84"/>
  <c r="T51" i="84"/>
  <c r="T50" i="84"/>
  <c r="T48" i="84"/>
  <c r="T47" i="84"/>
  <c r="T46" i="84"/>
  <c r="T45" i="84"/>
  <c r="T44" i="84"/>
  <c r="T43" i="84"/>
  <c r="T42" i="84"/>
  <c r="T41" i="84"/>
  <c r="T40" i="84"/>
  <c r="T39" i="84"/>
  <c r="T38" i="84"/>
  <c r="T37" i="84"/>
  <c r="T36" i="84"/>
  <c r="T35" i="84"/>
  <c r="T34" i="84"/>
  <c r="T33" i="84"/>
  <c r="T32" i="84"/>
  <c r="T31" i="84"/>
  <c r="T30" i="84"/>
  <c r="T28" i="84"/>
  <c r="T27" i="84"/>
  <c r="T26" i="84"/>
  <c r="T25" i="84"/>
  <c r="T24" i="84"/>
  <c r="T23" i="84"/>
  <c r="T22" i="84"/>
  <c r="T20" i="84"/>
  <c r="T19" i="84"/>
  <c r="T18" i="84"/>
  <c r="T13" i="84"/>
  <c r="T12" i="84"/>
  <c r="T11" i="84"/>
  <c r="T10" i="84"/>
  <c r="T9" i="84"/>
  <c r="T8" i="84"/>
  <c r="T7" i="84"/>
  <c r="T6" i="84"/>
  <c r="T5" i="84"/>
  <c r="S166" i="84"/>
  <c r="S165" i="84"/>
  <c r="S164" i="84"/>
  <c r="S163" i="84"/>
  <c r="S162" i="84"/>
  <c r="S161" i="84"/>
  <c r="S160" i="84"/>
  <c r="S159" i="84"/>
  <c r="S157" i="84"/>
  <c r="S156" i="84"/>
  <c r="S155" i="84"/>
  <c r="S154" i="84"/>
  <c r="S153" i="84"/>
  <c r="S152" i="84"/>
  <c r="S151" i="84"/>
  <c r="S145" i="84"/>
  <c r="S144" i="84"/>
  <c r="S133" i="84"/>
  <c r="S132" i="84"/>
  <c r="S131" i="84"/>
  <c r="S130" i="84"/>
  <c r="S129" i="84"/>
  <c r="S128" i="84"/>
  <c r="S127" i="84"/>
  <c r="S126" i="84"/>
  <c r="S125" i="84"/>
  <c r="S124" i="84"/>
  <c r="S123" i="84"/>
  <c r="S122" i="84"/>
  <c r="S118" i="84"/>
  <c r="S117" i="84"/>
  <c r="S116" i="84"/>
  <c r="S115" i="84"/>
  <c r="S114" i="84"/>
  <c r="S105" i="84"/>
  <c r="S104" i="84"/>
  <c r="S103" i="84"/>
  <c r="S102" i="84"/>
  <c r="S101" i="84"/>
  <c r="S100" i="84"/>
  <c r="S99" i="84"/>
  <c r="S98" i="84"/>
  <c r="S97" i="84"/>
  <c r="S96" i="84"/>
  <c r="S95" i="84"/>
  <c r="S89" i="84"/>
  <c r="S88" i="84"/>
  <c r="S87" i="84"/>
  <c r="S86" i="84"/>
  <c r="S81" i="84"/>
  <c r="S80" i="84"/>
  <c r="S79" i="84"/>
  <c r="S78" i="84"/>
  <c r="S72" i="84"/>
  <c r="S70" i="84"/>
  <c r="S67" i="84"/>
  <c r="S66" i="84"/>
  <c r="S65" i="84"/>
  <c r="S63" i="84"/>
  <c r="S62" i="84"/>
  <c r="S61" i="84"/>
  <c r="S59" i="84"/>
  <c r="S58" i="84"/>
  <c r="S57" i="84"/>
  <c r="S56" i="84"/>
  <c r="S55" i="84"/>
  <c r="S54" i="84"/>
  <c r="S53" i="84"/>
  <c r="S51" i="84"/>
  <c r="S50" i="84"/>
  <c r="S48" i="84"/>
  <c r="S47" i="84"/>
  <c r="S46" i="84"/>
  <c r="S45" i="84"/>
  <c r="S44" i="84"/>
  <c r="S43" i="84"/>
  <c r="S42" i="84"/>
  <c r="S41" i="84"/>
  <c r="S40" i="84"/>
  <c r="S39" i="84"/>
  <c r="S38" i="84"/>
  <c r="S37" i="84"/>
  <c r="S36" i="84"/>
  <c r="S35" i="84"/>
  <c r="S34" i="84"/>
  <c r="S33" i="84"/>
  <c r="S32" i="84"/>
  <c r="S31" i="84"/>
  <c r="S30" i="84"/>
  <c r="S28" i="84"/>
  <c r="S27" i="84"/>
  <c r="S26" i="84"/>
  <c r="S25" i="84"/>
  <c r="S24" i="84"/>
  <c r="S23" i="84"/>
  <c r="S22" i="84"/>
  <c r="S20" i="84"/>
  <c r="S19" i="84"/>
  <c r="S18" i="84"/>
  <c r="S13" i="84"/>
  <c r="S12" i="84"/>
  <c r="S11" i="84"/>
  <c r="S10" i="84"/>
  <c r="S9" i="84"/>
  <c r="S8" i="84"/>
  <c r="S7" i="84"/>
  <c r="S6" i="84"/>
  <c r="S5" i="84"/>
  <c r="R166" i="84"/>
  <c r="R165" i="84"/>
  <c r="R164" i="84"/>
  <c r="R163" i="84"/>
  <c r="R162" i="84"/>
  <c r="R161" i="84"/>
  <c r="R160" i="84"/>
  <c r="R159" i="84"/>
  <c r="R157" i="84"/>
  <c r="R156" i="84"/>
  <c r="R155" i="84"/>
  <c r="R154" i="84"/>
  <c r="R153" i="84"/>
  <c r="R152" i="84"/>
  <c r="R151" i="84"/>
  <c r="R145" i="84"/>
  <c r="R144" i="84"/>
  <c r="R133" i="84"/>
  <c r="R132" i="84"/>
  <c r="R131" i="84"/>
  <c r="R130" i="84"/>
  <c r="R129" i="84"/>
  <c r="R128" i="84"/>
  <c r="R127" i="84"/>
  <c r="R126" i="84"/>
  <c r="R125" i="84"/>
  <c r="R124" i="84"/>
  <c r="R123" i="84"/>
  <c r="R122" i="84"/>
  <c r="R118" i="84"/>
  <c r="R117" i="84"/>
  <c r="R116" i="84"/>
  <c r="R115" i="84"/>
  <c r="R114" i="84"/>
  <c r="R105" i="84"/>
  <c r="R104" i="84"/>
  <c r="R103" i="84"/>
  <c r="R102" i="84"/>
  <c r="R101" i="84"/>
  <c r="R100" i="84"/>
  <c r="R99" i="84"/>
  <c r="R98" i="84"/>
  <c r="R97" i="84"/>
  <c r="R96" i="84"/>
  <c r="R95" i="84"/>
  <c r="R89" i="84"/>
  <c r="R88" i="84"/>
  <c r="R87" i="84"/>
  <c r="R86" i="84"/>
  <c r="R81" i="84"/>
  <c r="R80" i="84"/>
  <c r="R79" i="84"/>
  <c r="R78" i="84"/>
  <c r="R72" i="84"/>
  <c r="R70" i="84"/>
  <c r="R67" i="84"/>
  <c r="R66" i="84"/>
  <c r="R65" i="84"/>
  <c r="R63" i="84"/>
  <c r="R62" i="84"/>
  <c r="R61" i="84"/>
  <c r="R59" i="84"/>
  <c r="R58" i="84"/>
  <c r="R57" i="84"/>
  <c r="R56" i="84"/>
  <c r="R55" i="84"/>
  <c r="R54" i="84"/>
  <c r="R53" i="84"/>
  <c r="R51" i="84"/>
  <c r="R50" i="84"/>
  <c r="R48" i="84"/>
  <c r="R47" i="84"/>
  <c r="R46" i="84"/>
  <c r="R45" i="84"/>
  <c r="R44" i="84"/>
  <c r="R43" i="84"/>
  <c r="R42" i="84"/>
  <c r="R41" i="84"/>
  <c r="R40" i="84"/>
  <c r="R39" i="84"/>
  <c r="R38" i="84"/>
  <c r="R37" i="84"/>
  <c r="R36" i="84"/>
  <c r="R35" i="84"/>
  <c r="R34" i="84"/>
  <c r="R33" i="84"/>
  <c r="R32" i="84"/>
  <c r="R31" i="84"/>
  <c r="R30" i="84"/>
  <c r="R28" i="84"/>
  <c r="R27" i="84"/>
  <c r="R26" i="84"/>
  <c r="R25" i="84"/>
  <c r="R24" i="84"/>
  <c r="R23" i="84"/>
  <c r="R22" i="84"/>
  <c r="R20" i="84"/>
  <c r="R19" i="84"/>
  <c r="R18" i="84"/>
  <c r="R13" i="84"/>
  <c r="R12" i="84"/>
  <c r="R11" i="84"/>
  <c r="R10" i="84"/>
  <c r="R9" i="84"/>
  <c r="R8" i="84"/>
  <c r="R7" i="84"/>
  <c r="R6" i="84"/>
  <c r="R5" i="84"/>
  <c r="Q166" i="84"/>
  <c r="Q165" i="84"/>
  <c r="Q164" i="84"/>
  <c r="Q163" i="84"/>
  <c r="Q162" i="84"/>
  <c r="Q161" i="84"/>
  <c r="Q160" i="84"/>
  <c r="Q159" i="84"/>
  <c r="Q157" i="84"/>
  <c r="Q156" i="84"/>
  <c r="Q155" i="84"/>
  <c r="Q154" i="84"/>
  <c r="Q153" i="84"/>
  <c r="Q152" i="84"/>
  <c r="Q151" i="84"/>
  <c r="Q145" i="84"/>
  <c r="Q144" i="84"/>
  <c r="Q133" i="84"/>
  <c r="Q132" i="84"/>
  <c r="Q131" i="84"/>
  <c r="Q130" i="84"/>
  <c r="Q129" i="84"/>
  <c r="Q128" i="84"/>
  <c r="Q127" i="84"/>
  <c r="Q126" i="84"/>
  <c r="Q125" i="84"/>
  <c r="Q124" i="84"/>
  <c r="Q123" i="84"/>
  <c r="Q122" i="84"/>
  <c r="Q118" i="84"/>
  <c r="Q117" i="84"/>
  <c r="Q116" i="84"/>
  <c r="Q115" i="84"/>
  <c r="Q114" i="84"/>
  <c r="Q105" i="84"/>
  <c r="Q104" i="84"/>
  <c r="Q103" i="84"/>
  <c r="Q102" i="84"/>
  <c r="Q101" i="84"/>
  <c r="Q100" i="84"/>
  <c r="Q99" i="84"/>
  <c r="Q98" i="84"/>
  <c r="Q97" i="84"/>
  <c r="Q96" i="84"/>
  <c r="Q95" i="84"/>
  <c r="Q89" i="84"/>
  <c r="Q88" i="84"/>
  <c r="Q87" i="84"/>
  <c r="Q86" i="84"/>
  <c r="Q81" i="84"/>
  <c r="Q80" i="84"/>
  <c r="Q79" i="84"/>
  <c r="Q78" i="84"/>
  <c r="Q72" i="84"/>
  <c r="Q70" i="84"/>
  <c r="Q67" i="84"/>
  <c r="Q66" i="84"/>
  <c r="Q65" i="84"/>
  <c r="Q63" i="84"/>
  <c r="Q62" i="84"/>
  <c r="Q61" i="84"/>
  <c r="Q59" i="84"/>
  <c r="Q58" i="84"/>
  <c r="Q57" i="84"/>
  <c r="Q56" i="84"/>
  <c r="Q55" i="84"/>
  <c r="Q54" i="84"/>
  <c r="Q53" i="84"/>
  <c r="Q51" i="84"/>
  <c r="Q50" i="84"/>
  <c r="Q48" i="84"/>
  <c r="Q47" i="84"/>
  <c r="Q46" i="84"/>
  <c r="Q45" i="84"/>
  <c r="Q44" i="84"/>
  <c r="Q43" i="84"/>
  <c r="Q42" i="84"/>
  <c r="Q41" i="84"/>
  <c r="Q40" i="84"/>
  <c r="Q39" i="84"/>
  <c r="Q38" i="84"/>
  <c r="Q37" i="84"/>
  <c r="Q36" i="84"/>
  <c r="Q35" i="84"/>
  <c r="Q34" i="84"/>
  <c r="Q33" i="84"/>
  <c r="Q32" i="84"/>
  <c r="Q31" i="84"/>
  <c r="Q30" i="84"/>
  <c r="Q28" i="84"/>
  <c r="Q27" i="84"/>
  <c r="Q26" i="84"/>
  <c r="Q25" i="84"/>
  <c r="Q24" i="84"/>
  <c r="Q23" i="84"/>
  <c r="Q22" i="84"/>
  <c r="Q20" i="84"/>
  <c r="Q19" i="84"/>
  <c r="Q18" i="84"/>
  <c r="Q13" i="84"/>
  <c r="Q12" i="84"/>
  <c r="Q11" i="84"/>
  <c r="Q10" i="84"/>
  <c r="Q9" i="84"/>
  <c r="Q8" i="84"/>
  <c r="Q7" i="84"/>
  <c r="Q6" i="84"/>
  <c r="Q5" i="84"/>
  <c r="P166" i="84"/>
  <c r="P165" i="84"/>
  <c r="P164" i="84"/>
  <c r="P163" i="84"/>
  <c r="P162" i="84"/>
  <c r="P161" i="84"/>
  <c r="P160" i="84"/>
  <c r="P159" i="84"/>
  <c r="P157" i="84"/>
  <c r="P156" i="84"/>
  <c r="P155" i="84"/>
  <c r="P154" i="84"/>
  <c r="P153" i="84"/>
  <c r="P152" i="84"/>
  <c r="P151" i="84"/>
  <c r="P145" i="84"/>
  <c r="P144" i="84"/>
  <c r="P133" i="84"/>
  <c r="P132" i="84"/>
  <c r="P131" i="84"/>
  <c r="P130" i="84"/>
  <c r="P129" i="84"/>
  <c r="P128" i="84"/>
  <c r="P127" i="84"/>
  <c r="P126" i="84"/>
  <c r="P125" i="84"/>
  <c r="P124" i="84"/>
  <c r="P123" i="84"/>
  <c r="P122" i="84"/>
  <c r="P118" i="84"/>
  <c r="P117" i="84"/>
  <c r="P116" i="84"/>
  <c r="P115" i="84"/>
  <c r="P114" i="84"/>
  <c r="P105" i="84"/>
  <c r="P104" i="84"/>
  <c r="P103" i="84"/>
  <c r="P102" i="84"/>
  <c r="P101" i="84"/>
  <c r="P100" i="84"/>
  <c r="P99" i="84"/>
  <c r="P98" i="84"/>
  <c r="P97" i="84"/>
  <c r="P96" i="84"/>
  <c r="P95" i="84"/>
  <c r="P89" i="84"/>
  <c r="P88" i="84"/>
  <c r="P87" i="84"/>
  <c r="P86" i="84"/>
  <c r="P81" i="84"/>
  <c r="P80" i="84"/>
  <c r="P79" i="84"/>
  <c r="P78" i="84"/>
  <c r="P72" i="84"/>
  <c r="P70" i="84"/>
  <c r="P67" i="84"/>
  <c r="P66" i="84"/>
  <c r="P65" i="84"/>
  <c r="P63" i="84"/>
  <c r="P62" i="84"/>
  <c r="P61" i="84"/>
  <c r="P59" i="84"/>
  <c r="P58" i="84"/>
  <c r="P57" i="84"/>
  <c r="P56" i="84"/>
  <c r="P55" i="84"/>
  <c r="P54" i="84"/>
  <c r="P53" i="84"/>
  <c r="P51" i="84"/>
  <c r="P50" i="84"/>
  <c r="P48" i="84"/>
  <c r="P47" i="84"/>
  <c r="P46" i="84"/>
  <c r="P45" i="84"/>
  <c r="P44" i="84"/>
  <c r="P43" i="84"/>
  <c r="P42" i="84"/>
  <c r="P41" i="84"/>
  <c r="P40" i="84"/>
  <c r="P39" i="84"/>
  <c r="P38" i="84"/>
  <c r="P37" i="84"/>
  <c r="P36" i="84"/>
  <c r="P35" i="84"/>
  <c r="P34" i="84"/>
  <c r="P33" i="84"/>
  <c r="P32" i="84"/>
  <c r="P31" i="84"/>
  <c r="P30" i="84"/>
  <c r="P28" i="84"/>
  <c r="P27" i="84"/>
  <c r="P26" i="84"/>
  <c r="P25" i="84"/>
  <c r="P24" i="84"/>
  <c r="P23" i="84"/>
  <c r="P22" i="84"/>
  <c r="P20" i="84"/>
  <c r="P19" i="84"/>
  <c r="P18" i="84"/>
  <c r="P13" i="84"/>
  <c r="P12" i="84"/>
  <c r="P11" i="84"/>
  <c r="P10" i="84"/>
  <c r="P9" i="84"/>
  <c r="P8" i="84"/>
  <c r="P7" i="84"/>
  <c r="P6" i="84"/>
  <c r="P5" i="84"/>
  <c r="O72" i="84"/>
  <c r="O70" i="84"/>
  <c r="O67" i="84"/>
  <c r="O66" i="84"/>
  <c r="O65" i="84"/>
  <c r="O63" i="84"/>
  <c r="O62" i="84"/>
  <c r="O59" i="84"/>
  <c r="O58" i="84"/>
  <c r="O57" i="84"/>
  <c r="O56" i="84"/>
  <c r="O55" i="84"/>
  <c r="O54" i="84"/>
  <c r="O53" i="84"/>
  <c r="O51" i="84"/>
  <c r="O50" i="84"/>
  <c r="O48" i="84"/>
  <c r="O47" i="84"/>
  <c r="O46" i="84"/>
  <c r="O45" i="84"/>
  <c r="O44" i="84"/>
  <c r="O43" i="84"/>
  <c r="O42" i="84"/>
  <c r="O41" i="84"/>
  <c r="O40" i="84"/>
  <c r="O39" i="84"/>
  <c r="O38" i="84"/>
  <c r="O37" i="84"/>
  <c r="O36" i="84"/>
  <c r="O35" i="84"/>
  <c r="O34" i="84"/>
  <c r="O33" i="84"/>
  <c r="O32" i="84"/>
  <c r="O31" i="84"/>
  <c r="O30" i="84"/>
  <c r="O28" i="84"/>
  <c r="O27" i="84"/>
  <c r="O26" i="84"/>
  <c r="O25" i="84"/>
  <c r="O24" i="84"/>
  <c r="O23" i="84"/>
  <c r="O22" i="84"/>
  <c r="O20" i="84"/>
  <c r="O19" i="84"/>
  <c r="O18" i="84"/>
  <c r="O61" i="84"/>
  <c r="O13" i="84"/>
  <c r="O12" i="84"/>
  <c r="O11" i="84"/>
  <c r="O10" i="84"/>
  <c r="O9" i="84"/>
  <c r="O8" i="84"/>
  <c r="O7" i="84"/>
  <c r="O6" i="84"/>
  <c r="O5" i="84"/>
  <c r="O81" i="84"/>
  <c r="O80" i="84"/>
  <c r="O79" i="84"/>
  <c r="O78" i="84"/>
  <c r="O89" i="84"/>
  <c r="O88" i="84"/>
  <c r="O87" i="84"/>
  <c r="O86" i="84"/>
  <c r="O118" i="84"/>
  <c r="O117" i="84"/>
  <c r="O116" i="84"/>
  <c r="O115" i="84"/>
  <c r="O114" i="84"/>
  <c r="O105" i="84"/>
  <c r="O104" i="84"/>
  <c r="O103" i="84"/>
  <c r="O102" i="84"/>
  <c r="O101" i="84"/>
  <c r="O100" i="84"/>
  <c r="O99" i="84"/>
  <c r="O98" i="84"/>
  <c r="O97" i="84"/>
  <c r="O96" i="84"/>
  <c r="O95" i="84"/>
  <c r="O166" i="84"/>
  <c r="O165" i="84"/>
  <c r="O164" i="84"/>
  <c r="O163" i="84"/>
  <c r="O162" i="84"/>
  <c r="O161" i="84"/>
  <c r="O160" i="84"/>
  <c r="O159" i="84"/>
  <c r="O157" i="84"/>
  <c r="O156" i="84"/>
  <c r="O155" i="84"/>
  <c r="O154" i="84"/>
  <c r="O153" i="84"/>
  <c r="O152" i="84"/>
  <c r="O151" i="84"/>
  <c r="O145" i="84"/>
  <c r="O144" i="84"/>
  <c r="O133" i="84"/>
  <c r="O132" i="84"/>
  <c r="O131" i="84"/>
  <c r="O130" i="84"/>
  <c r="O129" i="84"/>
  <c r="O128" i="84"/>
  <c r="O127" i="84"/>
  <c r="O126" i="84"/>
  <c r="O125" i="84"/>
  <c r="O124" i="84"/>
  <c r="O123" i="84"/>
  <c r="O122" i="84"/>
  <c r="M166" i="84"/>
  <c r="M165" i="84"/>
  <c r="M164" i="84"/>
  <c r="M163" i="84"/>
  <c r="M162" i="84"/>
  <c r="M161" i="84"/>
  <c r="M160" i="84"/>
  <c r="M159" i="84"/>
  <c r="M157" i="84"/>
  <c r="M156" i="84"/>
  <c r="M155" i="84"/>
  <c r="M154" i="84"/>
  <c r="M153" i="84"/>
  <c r="M152" i="84"/>
  <c r="M151" i="84"/>
  <c r="M145" i="84"/>
  <c r="M144" i="84"/>
  <c r="M133" i="84"/>
  <c r="M132" i="84"/>
  <c r="M131" i="84"/>
  <c r="M130" i="84"/>
  <c r="M129" i="84"/>
  <c r="M128" i="84"/>
  <c r="M127" i="84"/>
  <c r="M126" i="84"/>
  <c r="M125" i="84"/>
  <c r="M124" i="84"/>
  <c r="M123" i="84"/>
  <c r="M122" i="84"/>
  <c r="M118" i="84"/>
  <c r="M117" i="84"/>
  <c r="M116" i="84"/>
  <c r="M115" i="84"/>
  <c r="M114" i="84"/>
  <c r="M105" i="84"/>
  <c r="M104" i="84"/>
  <c r="M103" i="84"/>
  <c r="M102" i="84"/>
  <c r="M101" i="84"/>
  <c r="M100" i="84"/>
  <c r="M99" i="84"/>
  <c r="M98" i="84"/>
  <c r="M97" i="84"/>
  <c r="M96" i="84"/>
  <c r="M95" i="84"/>
  <c r="M89" i="84"/>
  <c r="M88" i="84"/>
  <c r="M87" i="84"/>
  <c r="M86" i="84"/>
  <c r="M81" i="84"/>
  <c r="M80" i="84"/>
  <c r="M79" i="84"/>
  <c r="M78" i="84"/>
  <c r="M72" i="84"/>
  <c r="M70" i="84"/>
  <c r="M67" i="84"/>
  <c r="M66" i="84"/>
  <c r="M65" i="84"/>
  <c r="M63" i="84"/>
  <c r="M62" i="84"/>
  <c r="M61" i="84"/>
  <c r="M59" i="84"/>
  <c r="M58" i="84"/>
  <c r="M57" i="84"/>
  <c r="M56" i="84"/>
  <c r="M55" i="84"/>
  <c r="M54" i="84"/>
  <c r="M53" i="84"/>
  <c r="M51" i="84"/>
  <c r="M50" i="84"/>
  <c r="M48" i="84"/>
  <c r="M47" i="84"/>
  <c r="M46" i="84"/>
  <c r="M45" i="84"/>
  <c r="M44" i="84"/>
  <c r="M43" i="84"/>
  <c r="M42" i="84"/>
  <c r="M41" i="84"/>
  <c r="M40" i="84"/>
  <c r="M39" i="84"/>
  <c r="M38" i="84"/>
  <c r="M37" i="84"/>
  <c r="M36" i="84"/>
  <c r="M35" i="84"/>
  <c r="M34" i="84"/>
  <c r="M33" i="84"/>
  <c r="M32" i="84"/>
  <c r="M31" i="84"/>
  <c r="M30" i="84"/>
  <c r="M28" i="84"/>
  <c r="M27" i="84"/>
  <c r="M26" i="84"/>
  <c r="M25" i="84"/>
  <c r="M24" i="84"/>
  <c r="M23" i="84"/>
  <c r="M22" i="84"/>
  <c r="M20" i="84"/>
  <c r="M19" i="84"/>
  <c r="M18" i="84"/>
  <c r="M13" i="84"/>
  <c r="M12" i="84"/>
  <c r="M11" i="84"/>
  <c r="M10" i="84"/>
  <c r="M9" i="84"/>
  <c r="M8" i="84"/>
  <c r="M7" i="84"/>
  <c r="M6" i="84"/>
  <c r="M5" i="84"/>
  <c r="L166" i="84"/>
  <c r="L165" i="84"/>
  <c r="L164" i="84"/>
  <c r="L163" i="84"/>
  <c r="L162" i="84"/>
  <c r="L161" i="84"/>
  <c r="L160" i="84"/>
  <c r="L159" i="84"/>
  <c r="L157" i="84"/>
  <c r="L156" i="84"/>
  <c r="L154" i="84"/>
  <c r="L153" i="84"/>
  <c r="L152" i="84"/>
  <c r="L151" i="84"/>
  <c r="L145" i="84"/>
  <c r="L144" i="84"/>
  <c r="L133" i="84"/>
  <c r="L132" i="84"/>
  <c r="L131" i="84"/>
  <c r="L130" i="84"/>
  <c r="L129" i="84"/>
  <c r="L128" i="84"/>
  <c r="L127" i="84"/>
  <c r="L126" i="84"/>
  <c r="L125" i="84"/>
  <c r="L124" i="84"/>
  <c r="L123" i="84"/>
  <c r="L122" i="84"/>
  <c r="L118" i="84"/>
  <c r="L117" i="84"/>
  <c r="L116" i="84"/>
  <c r="L115" i="84"/>
  <c r="L114" i="84"/>
  <c r="L105" i="84"/>
  <c r="L104" i="84"/>
  <c r="L103" i="84"/>
  <c r="L102" i="84"/>
  <c r="L101" i="84"/>
  <c r="L100" i="84"/>
  <c r="L99" i="84"/>
  <c r="L98" i="84"/>
  <c r="L97" i="84"/>
  <c r="L96" i="84"/>
  <c r="L89" i="84"/>
  <c r="L88" i="84"/>
  <c r="L87" i="84"/>
  <c r="L86" i="84"/>
  <c r="L81" i="84"/>
  <c r="L80" i="84"/>
  <c r="L79" i="84"/>
  <c r="L78" i="84"/>
  <c r="L72" i="84"/>
  <c r="L70" i="84"/>
  <c r="L67" i="84"/>
  <c r="L66" i="84"/>
  <c r="L65" i="84"/>
  <c r="L63" i="84"/>
  <c r="L62" i="84"/>
  <c r="L59" i="84"/>
  <c r="L58" i="84"/>
  <c r="L57" i="84"/>
  <c r="L56" i="84"/>
  <c r="L55" i="84"/>
  <c r="L54" i="84"/>
  <c r="L53" i="84"/>
  <c r="L51" i="84"/>
  <c r="L50" i="84"/>
  <c r="L48" i="84"/>
  <c r="L47" i="84"/>
  <c r="L46" i="84"/>
  <c r="L45" i="84"/>
  <c r="L44" i="84"/>
  <c r="L43" i="84"/>
  <c r="L42" i="84"/>
  <c r="L41" i="84"/>
  <c r="L40" i="84"/>
  <c r="L39" i="84"/>
  <c r="L38" i="84"/>
  <c r="L37" i="84"/>
  <c r="L36" i="84"/>
  <c r="L35" i="84"/>
  <c r="L34" i="84"/>
  <c r="L33" i="84"/>
  <c r="L32" i="84"/>
  <c r="L31" i="84"/>
  <c r="L30" i="84"/>
  <c r="L28" i="84"/>
  <c r="L27" i="84"/>
  <c r="L26" i="84"/>
  <c r="L25" i="84"/>
  <c r="L24" i="84"/>
  <c r="L23" i="84"/>
  <c r="L22" i="84"/>
  <c r="L20" i="84"/>
  <c r="L19" i="84"/>
  <c r="L18" i="84"/>
  <c r="L13" i="84"/>
  <c r="L12" i="84"/>
  <c r="L11" i="84"/>
  <c r="L10" i="84"/>
  <c r="L9" i="84"/>
  <c r="L8" i="84"/>
  <c r="L7" i="84"/>
  <c r="L6" i="84"/>
  <c r="L5" i="84"/>
  <c r="K166" i="84"/>
  <c r="K165" i="84"/>
  <c r="K164" i="84"/>
  <c r="K163" i="84"/>
  <c r="K162" i="84"/>
  <c r="K161" i="84"/>
  <c r="K160" i="84"/>
  <c r="K159" i="84"/>
  <c r="K157" i="84"/>
  <c r="K156" i="84"/>
  <c r="K155" i="84"/>
  <c r="K154" i="84"/>
  <c r="K153" i="84"/>
  <c r="K152" i="84"/>
  <c r="K151" i="84"/>
  <c r="K145" i="84"/>
  <c r="K144" i="84"/>
  <c r="K133" i="84"/>
  <c r="K132" i="84"/>
  <c r="K131" i="84"/>
  <c r="K130" i="84"/>
  <c r="K129" i="84"/>
  <c r="K128" i="84"/>
  <c r="K127" i="84"/>
  <c r="K126" i="84"/>
  <c r="K125" i="84"/>
  <c r="K124" i="84"/>
  <c r="K123" i="84"/>
  <c r="K122" i="84"/>
  <c r="K118" i="84"/>
  <c r="K117" i="84"/>
  <c r="K116" i="84"/>
  <c r="K115" i="84"/>
  <c r="K114" i="84"/>
  <c r="K105" i="84"/>
  <c r="K104" i="84"/>
  <c r="K103" i="84"/>
  <c r="K102" i="84"/>
  <c r="K101" i="84"/>
  <c r="K100" i="84"/>
  <c r="K99" i="84"/>
  <c r="K98" i="84"/>
  <c r="K97" i="84"/>
  <c r="K96" i="84"/>
  <c r="K95" i="84"/>
  <c r="K89" i="84"/>
  <c r="K88" i="84"/>
  <c r="K87" i="84"/>
  <c r="K86" i="84"/>
  <c r="K81" i="84"/>
  <c r="K80" i="84"/>
  <c r="K79" i="84"/>
  <c r="K78" i="84"/>
  <c r="K72" i="84"/>
  <c r="K70" i="84"/>
  <c r="K67" i="84"/>
  <c r="K66" i="84"/>
  <c r="K65" i="84"/>
  <c r="K63" i="84"/>
  <c r="K62" i="84"/>
  <c r="K61" i="84"/>
  <c r="K59" i="84"/>
  <c r="K58" i="84"/>
  <c r="K57" i="84"/>
  <c r="K56" i="84"/>
  <c r="K55" i="84"/>
  <c r="K54" i="84"/>
  <c r="K53" i="84"/>
  <c r="K51" i="84"/>
  <c r="K50" i="84"/>
  <c r="K48" i="84"/>
  <c r="K47" i="84"/>
  <c r="K46" i="84"/>
  <c r="K45" i="84"/>
  <c r="K44" i="84"/>
  <c r="K43" i="84"/>
  <c r="K42" i="84"/>
  <c r="K41" i="84"/>
  <c r="K40" i="84"/>
  <c r="K39" i="84"/>
  <c r="K38" i="84"/>
  <c r="K37" i="84"/>
  <c r="K36" i="84"/>
  <c r="K35" i="84"/>
  <c r="K34" i="84"/>
  <c r="K33" i="84"/>
  <c r="K32" i="84"/>
  <c r="K31" i="84"/>
  <c r="K30" i="84"/>
  <c r="K28" i="84"/>
  <c r="K27" i="84"/>
  <c r="K26" i="84"/>
  <c r="K25" i="84"/>
  <c r="K24" i="84"/>
  <c r="K23" i="84"/>
  <c r="K22" i="84"/>
  <c r="K20" i="84"/>
  <c r="K19" i="84"/>
  <c r="K18" i="84"/>
  <c r="K13" i="84"/>
  <c r="K12" i="84"/>
  <c r="K11" i="84"/>
  <c r="K10" i="84"/>
  <c r="K9" i="84"/>
  <c r="K8" i="84"/>
  <c r="K7" i="84"/>
  <c r="K6" i="84"/>
  <c r="K5" i="84"/>
  <c r="J166" i="84"/>
  <c r="J165" i="84"/>
  <c r="J164" i="84"/>
  <c r="J163" i="84"/>
  <c r="J162" i="84"/>
  <c r="J161" i="84"/>
  <c r="J160" i="84"/>
  <c r="J159" i="84"/>
  <c r="J157" i="84"/>
  <c r="J156" i="84"/>
  <c r="J155" i="84"/>
  <c r="J154" i="84"/>
  <c r="J153" i="84"/>
  <c r="J152" i="84"/>
  <c r="J151" i="84"/>
  <c r="J145" i="84"/>
  <c r="J144" i="84"/>
  <c r="J133" i="84"/>
  <c r="J132" i="84"/>
  <c r="J131" i="84"/>
  <c r="J130" i="84"/>
  <c r="J129" i="84"/>
  <c r="J128" i="84"/>
  <c r="J127" i="84"/>
  <c r="J126" i="84"/>
  <c r="J125" i="84"/>
  <c r="J124" i="84"/>
  <c r="J123" i="84"/>
  <c r="J122" i="84"/>
  <c r="J118" i="84"/>
  <c r="J117" i="84"/>
  <c r="J116" i="84"/>
  <c r="J115" i="84"/>
  <c r="J114" i="84"/>
  <c r="J105" i="84"/>
  <c r="J104" i="84"/>
  <c r="J103" i="84"/>
  <c r="J102" i="84"/>
  <c r="J101" i="84"/>
  <c r="J100" i="84"/>
  <c r="J99" i="84"/>
  <c r="J98" i="84"/>
  <c r="J97" i="84"/>
  <c r="J96" i="84"/>
  <c r="J89" i="84"/>
  <c r="J88" i="84"/>
  <c r="J87" i="84"/>
  <c r="J86" i="84"/>
  <c r="J81" i="84"/>
  <c r="J80" i="84"/>
  <c r="J79" i="84"/>
  <c r="J78" i="84"/>
  <c r="J72" i="84"/>
  <c r="J67" i="84"/>
  <c r="J66" i="84"/>
  <c r="J65" i="84"/>
  <c r="J63" i="84"/>
  <c r="J62" i="84"/>
  <c r="J59" i="84"/>
  <c r="J58" i="84"/>
  <c r="J57" i="84"/>
  <c r="J56" i="84"/>
  <c r="J55" i="84"/>
  <c r="J54" i="84"/>
  <c r="J53" i="84"/>
  <c r="J51" i="84"/>
  <c r="J50" i="84"/>
  <c r="J48" i="84"/>
  <c r="J47" i="84"/>
  <c r="J46" i="84"/>
  <c r="J45" i="84"/>
  <c r="J44" i="84"/>
  <c r="J43" i="84"/>
  <c r="J42" i="84"/>
  <c r="J41" i="84"/>
  <c r="J40" i="84"/>
  <c r="J39" i="84"/>
  <c r="J38" i="84"/>
  <c r="J37" i="84"/>
  <c r="J36" i="84"/>
  <c r="J35" i="84"/>
  <c r="J34" i="84"/>
  <c r="J33" i="84"/>
  <c r="J32" i="84"/>
  <c r="J31" i="84"/>
  <c r="J30" i="84"/>
  <c r="J28" i="84"/>
  <c r="J27" i="84"/>
  <c r="J26" i="84"/>
  <c r="J25" i="84"/>
  <c r="J24" i="84"/>
  <c r="J23" i="84"/>
  <c r="J22" i="84"/>
  <c r="J20" i="84"/>
  <c r="J19" i="84"/>
  <c r="J18" i="84"/>
  <c r="J13" i="84"/>
  <c r="J12" i="84"/>
  <c r="J11" i="84"/>
  <c r="J10" i="84"/>
  <c r="J9" i="84"/>
  <c r="J8" i="84"/>
  <c r="J7" i="84"/>
  <c r="J6" i="84"/>
  <c r="J5" i="84"/>
  <c r="H166" i="84"/>
  <c r="H165" i="84"/>
  <c r="H164" i="84"/>
  <c r="H163" i="84"/>
  <c r="H162" i="84"/>
  <c r="H161" i="84"/>
  <c r="H160" i="84"/>
  <c r="H159" i="84"/>
  <c r="H157" i="84"/>
  <c r="H156" i="84"/>
  <c r="H155" i="84"/>
  <c r="H154" i="84"/>
  <c r="H153" i="84"/>
  <c r="H152" i="84"/>
  <c r="H151" i="84"/>
  <c r="H145" i="84"/>
  <c r="H144" i="84"/>
  <c r="H133" i="84"/>
  <c r="H132" i="84"/>
  <c r="H131" i="84"/>
  <c r="H130" i="84"/>
  <c r="H129" i="84"/>
  <c r="H128" i="84"/>
  <c r="H127" i="84"/>
  <c r="H126" i="84"/>
  <c r="H125" i="84"/>
  <c r="H124" i="84"/>
  <c r="H123" i="84"/>
  <c r="H122" i="84"/>
  <c r="H118" i="84"/>
  <c r="H117" i="84"/>
  <c r="H116" i="84"/>
  <c r="H115" i="84"/>
  <c r="H114" i="84"/>
  <c r="H105" i="84"/>
  <c r="H104" i="84"/>
  <c r="H103" i="84"/>
  <c r="H102" i="84"/>
  <c r="H101" i="84"/>
  <c r="H100" i="84"/>
  <c r="H99" i="84"/>
  <c r="H98" i="84"/>
  <c r="H97" i="84"/>
  <c r="H96" i="84"/>
  <c r="H95" i="84"/>
  <c r="H89" i="84"/>
  <c r="H88" i="84"/>
  <c r="H87" i="84"/>
  <c r="H86" i="84"/>
  <c r="H81" i="84"/>
  <c r="H80" i="84"/>
  <c r="H79" i="84"/>
  <c r="H78" i="84"/>
  <c r="H72" i="84"/>
  <c r="H70" i="84"/>
  <c r="H67" i="84"/>
  <c r="H66" i="84"/>
  <c r="H65" i="84"/>
  <c r="H63" i="84"/>
  <c r="H62" i="84"/>
  <c r="H61" i="84"/>
  <c r="H59" i="84"/>
  <c r="H58" i="84"/>
  <c r="H57" i="84"/>
  <c r="H56" i="84"/>
  <c r="H55" i="84"/>
  <c r="H54" i="84"/>
  <c r="H53" i="84"/>
  <c r="H51" i="84"/>
  <c r="H50" i="84"/>
  <c r="H48" i="84"/>
  <c r="H47" i="84"/>
  <c r="H46" i="84"/>
  <c r="H45" i="84"/>
  <c r="H44" i="84"/>
  <c r="H43" i="84"/>
  <c r="H42" i="84"/>
  <c r="H41" i="84"/>
  <c r="H40" i="84"/>
  <c r="H39" i="84"/>
  <c r="H38" i="84"/>
  <c r="H37" i="84"/>
  <c r="H36" i="84"/>
  <c r="H35" i="84"/>
  <c r="H34" i="84"/>
  <c r="H33" i="84"/>
  <c r="H32" i="84"/>
  <c r="H31" i="84"/>
  <c r="H30" i="84"/>
  <c r="H28" i="84"/>
  <c r="H27" i="84"/>
  <c r="H26" i="84"/>
  <c r="H25" i="84"/>
  <c r="H24" i="84"/>
  <c r="H23" i="84"/>
  <c r="H22" i="84"/>
  <c r="H20" i="84"/>
  <c r="H19" i="84"/>
  <c r="H18" i="84"/>
  <c r="H13" i="84"/>
  <c r="H12" i="84"/>
  <c r="H11" i="84"/>
  <c r="H10" i="84"/>
  <c r="H9" i="84"/>
  <c r="H8" i="84"/>
  <c r="H7" i="84"/>
  <c r="H6" i="84"/>
  <c r="H5" i="84"/>
  <c r="G166" i="84"/>
  <c r="G165" i="84"/>
  <c r="G164" i="84"/>
  <c r="G163" i="84"/>
  <c r="G162" i="84"/>
  <c r="G161" i="84"/>
  <c r="G160" i="84"/>
  <c r="G159" i="84"/>
  <c r="G157" i="84"/>
  <c r="G156" i="84"/>
  <c r="G155" i="84"/>
  <c r="G154" i="84"/>
  <c r="G153" i="84"/>
  <c r="G152" i="84"/>
  <c r="G151" i="84"/>
  <c r="G145" i="84"/>
  <c r="G144" i="84"/>
  <c r="G133" i="84"/>
  <c r="G132" i="84"/>
  <c r="G131" i="84"/>
  <c r="G130" i="84"/>
  <c r="G129" i="84"/>
  <c r="G128" i="84"/>
  <c r="G127" i="84"/>
  <c r="G126" i="84"/>
  <c r="G125" i="84"/>
  <c r="G124" i="84"/>
  <c r="G123" i="84"/>
  <c r="G122" i="84"/>
  <c r="G118" i="84"/>
  <c r="G117" i="84"/>
  <c r="G116" i="84"/>
  <c r="G115" i="84"/>
  <c r="G114" i="84"/>
  <c r="G105" i="84"/>
  <c r="G104" i="84"/>
  <c r="G103" i="84"/>
  <c r="G102" i="84"/>
  <c r="G101" i="84"/>
  <c r="G100" i="84"/>
  <c r="G99" i="84"/>
  <c r="G98" i="84"/>
  <c r="G97" i="84"/>
  <c r="G96" i="84"/>
  <c r="G95" i="84"/>
  <c r="G89" i="84"/>
  <c r="G88" i="84"/>
  <c r="G87" i="84"/>
  <c r="G86" i="84"/>
  <c r="G81" i="84"/>
  <c r="G80" i="84"/>
  <c r="G79" i="84"/>
  <c r="G78" i="84"/>
  <c r="G72" i="84"/>
  <c r="G70" i="84"/>
  <c r="G67" i="84"/>
  <c r="G66" i="84"/>
  <c r="G65" i="84"/>
  <c r="G63" i="84"/>
  <c r="G62" i="84"/>
  <c r="G61" i="84"/>
  <c r="G59" i="84"/>
  <c r="G58" i="84"/>
  <c r="G57" i="84"/>
  <c r="G56" i="84"/>
  <c r="G55" i="84"/>
  <c r="G54" i="84"/>
  <c r="G53" i="84"/>
  <c r="G51" i="84"/>
  <c r="G50" i="84"/>
  <c r="G48" i="84"/>
  <c r="G47" i="84"/>
  <c r="G46" i="84"/>
  <c r="G45" i="84"/>
  <c r="G44" i="84"/>
  <c r="G43" i="84"/>
  <c r="G42" i="84"/>
  <c r="G41" i="84"/>
  <c r="G40" i="84"/>
  <c r="G39" i="84"/>
  <c r="G38" i="84"/>
  <c r="G37" i="84"/>
  <c r="G36" i="84"/>
  <c r="G35" i="84"/>
  <c r="G34" i="84"/>
  <c r="G33" i="84"/>
  <c r="G32" i="84"/>
  <c r="G31" i="84"/>
  <c r="G30" i="84"/>
  <c r="G28" i="84"/>
  <c r="G27" i="84"/>
  <c r="G26" i="84"/>
  <c r="G25" i="84"/>
  <c r="G24" i="84"/>
  <c r="G23" i="84"/>
  <c r="G22" i="84"/>
  <c r="G20" i="84"/>
  <c r="G19" i="84"/>
  <c r="G18" i="84"/>
  <c r="G13" i="84"/>
  <c r="G12" i="84"/>
  <c r="G11" i="84"/>
  <c r="G10" i="84"/>
  <c r="G9" i="84"/>
  <c r="G8" i="84"/>
  <c r="G7" i="84"/>
  <c r="G6" i="84"/>
  <c r="G5" i="84"/>
  <c r="F166" i="84"/>
  <c r="F165" i="84"/>
  <c r="F164" i="84"/>
  <c r="F163" i="84"/>
  <c r="F162" i="84"/>
  <c r="F161" i="84"/>
  <c r="F160" i="84"/>
  <c r="F159" i="84"/>
  <c r="F157" i="84"/>
  <c r="F156" i="84"/>
  <c r="F155" i="84"/>
  <c r="F154" i="84"/>
  <c r="F153" i="84"/>
  <c r="F152" i="84"/>
  <c r="F151" i="84"/>
  <c r="F145" i="84"/>
  <c r="F144" i="84"/>
  <c r="F133" i="84"/>
  <c r="F132" i="84"/>
  <c r="F131" i="84"/>
  <c r="F130" i="84"/>
  <c r="F129" i="84"/>
  <c r="F128" i="84"/>
  <c r="F127" i="84"/>
  <c r="F126" i="84"/>
  <c r="F125" i="84"/>
  <c r="F124" i="84"/>
  <c r="F123" i="84"/>
  <c r="F122" i="84"/>
  <c r="F118" i="84"/>
  <c r="F117" i="84"/>
  <c r="F116" i="84"/>
  <c r="F115" i="84"/>
  <c r="F114" i="84"/>
  <c r="F105" i="84"/>
  <c r="F104" i="84"/>
  <c r="F103" i="84"/>
  <c r="F102" i="84"/>
  <c r="F101" i="84"/>
  <c r="F100" i="84"/>
  <c r="F99" i="84"/>
  <c r="F98" i="84"/>
  <c r="F97" i="84"/>
  <c r="F96" i="84"/>
  <c r="F95" i="84"/>
  <c r="F89" i="84"/>
  <c r="F88" i="84"/>
  <c r="F87" i="84"/>
  <c r="F86" i="84"/>
  <c r="F78" i="84"/>
  <c r="F81" i="84"/>
  <c r="F80" i="84"/>
  <c r="F79" i="84"/>
  <c r="F67" i="84"/>
  <c r="F66" i="84"/>
  <c r="F65" i="84"/>
  <c r="F63" i="84"/>
  <c r="F62" i="84"/>
  <c r="F61" i="84"/>
  <c r="F59" i="84"/>
  <c r="F58" i="84"/>
  <c r="F57" i="84"/>
  <c r="F56" i="84"/>
  <c r="F55" i="84"/>
  <c r="F54" i="84"/>
  <c r="F53" i="84"/>
  <c r="F51" i="84"/>
  <c r="F50" i="84"/>
  <c r="F48" i="84"/>
  <c r="F47" i="84"/>
  <c r="F46" i="84"/>
  <c r="F45" i="84"/>
  <c r="F44" i="84"/>
  <c r="F43" i="84"/>
  <c r="F42" i="84"/>
  <c r="F41" i="84"/>
  <c r="F40" i="84"/>
  <c r="F39" i="84"/>
  <c r="F38" i="84"/>
  <c r="F37" i="84"/>
  <c r="F36" i="84"/>
  <c r="F35" i="84"/>
  <c r="F34" i="84"/>
  <c r="F33" i="84"/>
  <c r="F32" i="84"/>
  <c r="F31" i="84"/>
  <c r="F30" i="84"/>
  <c r="F28" i="84"/>
  <c r="F27" i="84"/>
  <c r="F26" i="84"/>
  <c r="F25" i="84"/>
  <c r="F24" i="84"/>
  <c r="F23" i="84"/>
  <c r="F22" i="84"/>
  <c r="F20" i="84"/>
  <c r="F19" i="84"/>
  <c r="F18" i="84"/>
  <c r="F13" i="84"/>
  <c r="F12" i="84"/>
  <c r="F11" i="84"/>
  <c r="F10" i="84"/>
  <c r="F9" i="84"/>
  <c r="F8" i="84"/>
  <c r="F7" i="84"/>
  <c r="F6" i="84"/>
  <c r="F5" i="84"/>
  <c r="D166" i="84"/>
  <c r="D165" i="84"/>
  <c r="D164" i="84"/>
  <c r="D163" i="84"/>
  <c r="D162" i="84"/>
  <c r="D161" i="84"/>
  <c r="D160" i="84"/>
  <c r="D159" i="84"/>
  <c r="D157" i="84"/>
  <c r="D156" i="84"/>
  <c r="D155" i="84"/>
  <c r="D154" i="84"/>
  <c r="D153" i="84"/>
  <c r="D152" i="84"/>
  <c r="D151" i="84"/>
  <c r="D145" i="84"/>
  <c r="D144" i="84"/>
  <c r="D133" i="84"/>
  <c r="D132" i="84"/>
  <c r="D131" i="84"/>
  <c r="D130" i="84"/>
  <c r="D129" i="84"/>
  <c r="D128" i="84"/>
  <c r="D127" i="84"/>
  <c r="D126" i="84"/>
  <c r="D125" i="84"/>
  <c r="D124" i="84"/>
  <c r="D123" i="84"/>
  <c r="D122" i="84"/>
  <c r="D118" i="84"/>
  <c r="D117" i="84"/>
  <c r="D116" i="84"/>
  <c r="D115" i="84"/>
  <c r="D114" i="84"/>
  <c r="D105" i="84"/>
  <c r="D104" i="84"/>
  <c r="D103" i="84"/>
  <c r="D102" i="84"/>
  <c r="D101" i="84"/>
  <c r="D100" i="84"/>
  <c r="D99" i="84"/>
  <c r="D98" i="84"/>
  <c r="D97" i="84"/>
  <c r="D96" i="84"/>
  <c r="D95" i="84"/>
  <c r="D89" i="84"/>
  <c r="D88" i="84"/>
  <c r="D87" i="84"/>
  <c r="D86" i="84"/>
  <c r="D81" i="84"/>
  <c r="D80" i="84"/>
  <c r="D79" i="84"/>
  <c r="D78" i="84"/>
  <c r="D72" i="84"/>
  <c r="D70" i="84"/>
  <c r="D67" i="84"/>
  <c r="D66" i="84"/>
  <c r="D65" i="84"/>
  <c r="D63" i="84"/>
  <c r="D62" i="84"/>
  <c r="D61" i="84"/>
  <c r="D59" i="84"/>
  <c r="D58" i="84"/>
  <c r="D57" i="84"/>
  <c r="D56" i="84"/>
  <c r="D55" i="84"/>
  <c r="D54" i="84"/>
  <c r="D53" i="84"/>
  <c r="D51" i="84"/>
  <c r="D50" i="84"/>
  <c r="D48" i="84"/>
  <c r="D47" i="84"/>
  <c r="D46" i="84"/>
  <c r="D45" i="84"/>
  <c r="D44" i="84"/>
  <c r="D43" i="84"/>
  <c r="D42" i="84"/>
  <c r="D41" i="84"/>
  <c r="D40" i="84"/>
  <c r="D39" i="84"/>
  <c r="D38" i="84"/>
  <c r="D37" i="84"/>
  <c r="D36" i="84"/>
  <c r="D35" i="84"/>
  <c r="D34" i="84"/>
  <c r="D33" i="84"/>
  <c r="D32" i="84"/>
  <c r="D31" i="84"/>
  <c r="D30" i="84"/>
  <c r="D28" i="84"/>
  <c r="D27" i="84"/>
  <c r="D26" i="84"/>
  <c r="D25" i="84"/>
  <c r="D24" i="84"/>
  <c r="D23" i="84"/>
  <c r="D22" i="84"/>
  <c r="D20" i="84"/>
  <c r="D19" i="84"/>
  <c r="D18" i="84"/>
  <c r="D13" i="84"/>
  <c r="D12" i="84"/>
  <c r="D11" i="84"/>
  <c r="D10" i="84"/>
  <c r="D9" i="84"/>
  <c r="D8" i="84"/>
  <c r="D7" i="84"/>
  <c r="D6" i="84"/>
  <c r="D5" i="84"/>
  <c r="C166" i="84"/>
  <c r="C165" i="84"/>
  <c r="C164" i="84"/>
  <c r="C163" i="84"/>
  <c r="C162" i="84"/>
  <c r="C161" i="84"/>
  <c r="C160" i="84"/>
  <c r="C159" i="84"/>
  <c r="C157" i="84"/>
  <c r="C156" i="84"/>
  <c r="C155" i="84"/>
  <c r="C154" i="84"/>
  <c r="C153" i="84"/>
  <c r="C152" i="84"/>
  <c r="C151" i="84"/>
  <c r="C145" i="84"/>
  <c r="C144" i="84"/>
  <c r="C133" i="84"/>
  <c r="C132" i="84"/>
  <c r="C131" i="84"/>
  <c r="C130" i="84"/>
  <c r="C129" i="84"/>
  <c r="C128" i="84"/>
  <c r="C127" i="84"/>
  <c r="C126" i="84"/>
  <c r="C125" i="84"/>
  <c r="C124" i="84"/>
  <c r="C123" i="84"/>
  <c r="C122" i="84"/>
  <c r="C118" i="84"/>
  <c r="C117" i="84"/>
  <c r="C116" i="84"/>
  <c r="C115" i="84"/>
  <c r="C114" i="84"/>
  <c r="C105" i="84"/>
  <c r="C104" i="84"/>
  <c r="C103" i="84"/>
  <c r="C102" i="84"/>
  <c r="C101" i="84"/>
  <c r="C100" i="84"/>
  <c r="C99" i="84"/>
  <c r="C98" i="84"/>
  <c r="C97" i="84"/>
  <c r="C96" i="84"/>
  <c r="C95" i="84"/>
  <c r="C89" i="84"/>
  <c r="C88" i="84"/>
  <c r="C87" i="84"/>
  <c r="C86" i="84"/>
  <c r="C81" i="84"/>
  <c r="C80" i="84"/>
  <c r="C79" i="84"/>
  <c r="C78" i="84"/>
  <c r="C72" i="84"/>
  <c r="C70" i="84"/>
  <c r="C67" i="84"/>
  <c r="C66" i="84"/>
  <c r="C65" i="84"/>
  <c r="C63" i="84"/>
  <c r="C62" i="84"/>
  <c r="C61" i="84"/>
  <c r="C59" i="84"/>
  <c r="C58" i="84"/>
  <c r="C57" i="84"/>
  <c r="C56" i="84"/>
  <c r="C55" i="84"/>
  <c r="C54" i="84"/>
  <c r="C53" i="84"/>
  <c r="C51" i="84"/>
  <c r="C50" i="84"/>
  <c r="C48" i="84"/>
  <c r="C47" i="84"/>
  <c r="C46" i="84"/>
  <c r="C45" i="84"/>
  <c r="C44" i="84"/>
  <c r="C43" i="84"/>
  <c r="C42" i="84"/>
  <c r="C41" i="84"/>
  <c r="C40" i="84"/>
  <c r="C39" i="84"/>
  <c r="C38" i="84"/>
  <c r="C37" i="84"/>
  <c r="C36" i="84"/>
  <c r="C35" i="84"/>
  <c r="C34" i="84"/>
  <c r="C33" i="84"/>
  <c r="C32" i="84"/>
  <c r="C31" i="84"/>
  <c r="C30" i="84"/>
  <c r="C28" i="84"/>
  <c r="C27" i="84"/>
  <c r="C26" i="84"/>
  <c r="C25" i="84"/>
  <c r="C24" i="84"/>
  <c r="C23" i="84"/>
  <c r="C22" i="84"/>
  <c r="C20" i="84"/>
  <c r="C19" i="84"/>
  <c r="C18" i="84"/>
  <c r="C13" i="84"/>
  <c r="C12" i="84"/>
  <c r="C11" i="84"/>
  <c r="C10" i="84"/>
  <c r="C9" i="84"/>
  <c r="C8" i="84"/>
  <c r="C7" i="84"/>
  <c r="C6" i="84"/>
  <c r="C5" i="84"/>
  <c r="K64" i="84" l="1"/>
  <c r="M64" i="84"/>
  <c r="C64" i="84"/>
  <c r="W64" i="84"/>
  <c r="V64" i="84"/>
  <c r="U64" i="84"/>
  <c r="T64" i="84"/>
  <c r="C64" i="85"/>
  <c r="R64" i="84"/>
  <c r="Q64" i="84"/>
  <c r="L64" i="84"/>
  <c r="G64" i="84"/>
  <c r="D64" i="84"/>
  <c r="D64" i="85"/>
  <c r="P166" i="83"/>
  <c r="P165" i="83"/>
  <c r="P164" i="83"/>
  <c r="P163" i="83"/>
  <c r="P162" i="83"/>
  <c r="P161" i="83"/>
  <c r="P160" i="83"/>
  <c r="P159" i="83"/>
  <c r="P157" i="83"/>
  <c r="P156" i="83"/>
  <c r="P155" i="83"/>
  <c r="P154" i="83"/>
  <c r="P153" i="83"/>
  <c r="P152" i="83"/>
  <c r="P151" i="83"/>
  <c r="P145" i="83"/>
  <c r="P144" i="83"/>
  <c r="P132" i="83"/>
  <c r="P131" i="83"/>
  <c r="P130" i="83"/>
  <c r="P129" i="83"/>
  <c r="P128" i="83"/>
  <c r="P127" i="83"/>
  <c r="P126" i="83"/>
  <c r="P125" i="83"/>
  <c r="P124" i="83"/>
  <c r="P123" i="83"/>
  <c r="P122" i="83"/>
  <c r="P118" i="83"/>
  <c r="P117" i="83"/>
  <c r="P104" i="83"/>
  <c r="P103" i="83"/>
  <c r="P102" i="83"/>
  <c r="P101" i="83"/>
  <c r="P100" i="83"/>
  <c r="P99" i="83"/>
  <c r="P98" i="83"/>
  <c r="P97" i="83"/>
  <c r="P96" i="83"/>
  <c r="P95" i="83"/>
  <c r="P89" i="83"/>
  <c r="P88" i="83"/>
  <c r="P87" i="83"/>
  <c r="P86" i="83"/>
  <c r="P81" i="83"/>
  <c r="P80" i="83"/>
  <c r="P79" i="83"/>
  <c r="P78" i="83"/>
  <c r="P72" i="83"/>
  <c r="P70" i="83"/>
  <c r="P67" i="83"/>
  <c r="P66" i="83"/>
  <c r="P65" i="83"/>
  <c r="P63" i="83"/>
  <c r="P62" i="83"/>
  <c r="P61" i="83"/>
  <c r="P59" i="83"/>
  <c r="P58" i="83"/>
  <c r="P57" i="83"/>
  <c r="P56" i="83"/>
  <c r="P55" i="83"/>
  <c r="P54" i="83"/>
  <c r="P51" i="83"/>
  <c r="P50" i="83"/>
  <c r="P48" i="83"/>
  <c r="P47" i="83"/>
  <c r="P46" i="83"/>
  <c r="P45" i="83"/>
  <c r="P44" i="83"/>
  <c r="P43" i="83"/>
  <c r="P42" i="83"/>
  <c r="P41" i="83"/>
  <c r="P40" i="83"/>
  <c r="P39" i="83"/>
  <c r="P38" i="83"/>
  <c r="P37" i="83"/>
  <c r="P36" i="83"/>
  <c r="P35" i="83"/>
  <c r="P34" i="83"/>
  <c r="P33" i="83"/>
  <c r="P32" i="83"/>
  <c r="P31" i="83"/>
  <c r="P30" i="83"/>
  <c r="P28" i="83"/>
  <c r="P27" i="83"/>
  <c r="P26" i="83"/>
  <c r="P25" i="83"/>
  <c r="P24" i="83"/>
  <c r="P23" i="83"/>
  <c r="P22" i="83"/>
  <c r="P20" i="83"/>
  <c r="P19" i="83"/>
  <c r="P18" i="83"/>
  <c r="P13" i="83"/>
  <c r="P12" i="83"/>
  <c r="P11" i="83"/>
  <c r="P10" i="83"/>
  <c r="P9" i="83"/>
  <c r="P8" i="83"/>
  <c r="P7" i="83"/>
  <c r="P6" i="83"/>
  <c r="P5" i="83"/>
  <c r="M166" i="83"/>
  <c r="M165" i="83"/>
  <c r="M164" i="83"/>
  <c r="M163" i="83"/>
  <c r="M162" i="83"/>
  <c r="M161" i="83"/>
  <c r="M160" i="83"/>
  <c r="M159" i="83"/>
  <c r="M157" i="83"/>
  <c r="M156" i="83"/>
  <c r="M155" i="83"/>
  <c r="M154" i="83"/>
  <c r="M153" i="83"/>
  <c r="M152" i="83"/>
  <c r="M151" i="83"/>
  <c r="M145" i="83"/>
  <c r="M144" i="83"/>
  <c r="M132" i="83"/>
  <c r="M131" i="83"/>
  <c r="M130" i="83"/>
  <c r="M129" i="83"/>
  <c r="M128" i="83"/>
  <c r="M127" i="83"/>
  <c r="M126" i="83"/>
  <c r="M125" i="83"/>
  <c r="M124" i="83"/>
  <c r="M123" i="83"/>
  <c r="M122" i="83"/>
  <c r="M118" i="83"/>
  <c r="M117" i="83"/>
  <c r="M104" i="83"/>
  <c r="M103" i="83"/>
  <c r="M102" i="83"/>
  <c r="M101" i="83"/>
  <c r="M100" i="83"/>
  <c r="M99" i="83"/>
  <c r="M98" i="83"/>
  <c r="M97" i="83"/>
  <c r="M96" i="83"/>
  <c r="M95" i="83"/>
  <c r="M89" i="83"/>
  <c r="M88" i="83"/>
  <c r="M87" i="83"/>
  <c r="M86" i="83"/>
  <c r="M81" i="83"/>
  <c r="M80" i="83"/>
  <c r="M79" i="83"/>
  <c r="M78" i="83"/>
  <c r="M72" i="83"/>
  <c r="M70" i="83"/>
  <c r="M67" i="83"/>
  <c r="M66" i="83"/>
  <c r="M65" i="83"/>
  <c r="M63" i="83"/>
  <c r="M62" i="83"/>
  <c r="M61" i="83"/>
  <c r="M59" i="83"/>
  <c r="M58" i="83"/>
  <c r="M57" i="83"/>
  <c r="M56" i="83"/>
  <c r="M55" i="83"/>
  <c r="M54" i="83"/>
  <c r="M51" i="83"/>
  <c r="M50" i="83"/>
  <c r="M48" i="83"/>
  <c r="M47" i="83"/>
  <c r="M46" i="83"/>
  <c r="M45" i="83"/>
  <c r="M44" i="83"/>
  <c r="M43" i="83"/>
  <c r="M42" i="83"/>
  <c r="M41" i="83"/>
  <c r="M40" i="83"/>
  <c r="M39" i="83"/>
  <c r="M38" i="83"/>
  <c r="M37" i="83"/>
  <c r="M36" i="83"/>
  <c r="M35" i="83"/>
  <c r="M34" i="83"/>
  <c r="M33" i="83"/>
  <c r="M32" i="83"/>
  <c r="M31" i="83"/>
  <c r="M30" i="83"/>
  <c r="M28" i="83"/>
  <c r="M27" i="83"/>
  <c r="M26" i="83"/>
  <c r="M25" i="83"/>
  <c r="M24" i="83"/>
  <c r="M23" i="83"/>
  <c r="M22" i="83"/>
  <c r="M20" i="83"/>
  <c r="M19" i="83"/>
  <c r="M18" i="83"/>
  <c r="M13" i="83"/>
  <c r="M12" i="83"/>
  <c r="M11" i="83"/>
  <c r="M10" i="83"/>
  <c r="M9" i="83"/>
  <c r="M8" i="83"/>
  <c r="M7" i="83"/>
  <c r="M6" i="83"/>
  <c r="M5" i="83"/>
  <c r="J166" i="83"/>
  <c r="J165" i="83"/>
  <c r="J164" i="83"/>
  <c r="J163" i="83"/>
  <c r="J162" i="83"/>
  <c r="J161" i="83"/>
  <c r="J160" i="83"/>
  <c r="J159" i="83"/>
  <c r="J157" i="83"/>
  <c r="J156" i="83"/>
  <c r="J155" i="83"/>
  <c r="J154" i="83"/>
  <c r="J153" i="83"/>
  <c r="J152" i="83"/>
  <c r="J151" i="83"/>
  <c r="J145" i="83"/>
  <c r="J144" i="83"/>
  <c r="J132" i="83"/>
  <c r="J131" i="83"/>
  <c r="J130" i="83"/>
  <c r="J129" i="83"/>
  <c r="J128" i="83"/>
  <c r="J127" i="83"/>
  <c r="J126" i="83"/>
  <c r="J125" i="83"/>
  <c r="J124" i="83"/>
  <c r="J123" i="83"/>
  <c r="J122" i="83"/>
  <c r="J118" i="83"/>
  <c r="J117" i="83"/>
  <c r="J104" i="83"/>
  <c r="J103" i="83"/>
  <c r="J102" i="83"/>
  <c r="J101" i="83"/>
  <c r="J100" i="83"/>
  <c r="J99" i="83"/>
  <c r="J98" i="83"/>
  <c r="J97" i="83"/>
  <c r="J96" i="83"/>
  <c r="J95" i="83"/>
  <c r="J89" i="83"/>
  <c r="J88" i="83"/>
  <c r="J87" i="83"/>
  <c r="J86" i="83"/>
  <c r="J81" i="83"/>
  <c r="J80" i="83"/>
  <c r="J79" i="83"/>
  <c r="J78" i="83"/>
  <c r="J72" i="83"/>
  <c r="J70" i="83"/>
  <c r="J67" i="83"/>
  <c r="J66" i="83"/>
  <c r="J65" i="83"/>
  <c r="J63" i="83"/>
  <c r="J62" i="83"/>
  <c r="J61" i="83"/>
  <c r="J59" i="83"/>
  <c r="J58" i="83"/>
  <c r="J57" i="83"/>
  <c r="J56" i="83"/>
  <c r="J55" i="83"/>
  <c r="J54" i="83"/>
  <c r="J51" i="83"/>
  <c r="J50" i="83"/>
  <c r="J48" i="83"/>
  <c r="J47" i="83"/>
  <c r="J46" i="83"/>
  <c r="J45" i="83"/>
  <c r="J44" i="83"/>
  <c r="J43" i="83"/>
  <c r="J42" i="83"/>
  <c r="J41" i="83"/>
  <c r="J40" i="83"/>
  <c r="J39" i="83"/>
  <c r="J38" i="83"/>
  <c r="J37" i="83"/>
  <c r="J36" i="83"/>
  <c r="J35" i="83"/>
  <c r="J34" i="83"/>
  <c r="J33" i="83"/>
  <c r="J32" i="83"/>
  <c r="J31" i="83"/>
  <c r="J30" i="83"/>
  <c r="J28" i="83"/>
  <c r="J27" i="83"/>
  <c r="J26" i="83"/>
  <c r="J25" i="83"/>
  <c r="J24" i="83"/>
  <c r="J23" i="83"/>
  <c r="J22" i="83"/>
  <c r="J20" i="83"/>
  <c r="J19" i="83"/>
  <c r="J18" i="83"/>
  <c r="J13" i="83"/>
  <c r="J12" i="83"/>
  <c r="J11" i="83"/>
  <c r="J10" i="83"/>
  <c r="J9" i="83"/>
  <c r="J8" i="83"/>
  <c r="J7" i="83"/>
  <c r="J6" i="83"/>
  <c r="J5" i="83"/>
  <c r="M64" i="83" l="1"/>
  <c r="O3" i="76"/>
  <c r="O4" i="76" s="1"/>
  <c r="O5" i="76" s="1"/>
  <c r="O6" i="76" s="1"/>
  <c r="O7" i="76" s="1"/>
  <c r="O8" i="76" s="1"/>
  <c r="O9" i="76" s="1"/>
  <c r="O10" i="76" s="1"/>
  <c r="O11" i="76" s="1"/>
  <c r="O12" i="76" s="1"/>
  <c r="O13" i="76" s="1"/>
  <c r="O14" i="76" s="1"/>
  <c r="O15" i="76" s="1"/>
  <c r="O16" i="76" s="1"/>
  <c r="O17" i="76" s="1"/>
  <c r="O18" i="76" s="1"/>
  <c r="O19" i="76" s="1"/>
  <c r="O20" i="76" s="1"/>
  <c r="O21" i="76" s="1"/>
  <c r="O22" i="76" s="1"/>
  <c r="O23" i="76" s="1"/>
  <c r="O24" i="76" s="1"/>
  <c r="O25" i="76" s="1"/>
  <c r="O26" i="76" s="1"/>
  <c r="O27" i="76" s="1"/>
  <c r="O28" i="76" s="1"/>
  <c r="O29" i="76" s="1"/>
  <c r="O30" i="76" s="1"/>
  <c r="O31" i="76" s="1"/>
  <c r="O32" i="76" s="1"/>
  <c r="O33" i="76" s="1"/>
  <c r="O34" i="76" s="1"/>
  <c r="O35" i="76" s="1"/>
  <c r="O36" i="76" s="1"/>
  <c r="O37" i="76" s="1"/>
  <c r="O38" i="76" s="1"/>
  <c r="O39" i="76" s="1"/>
  <c r="O40" i="76" s="1"/>
  <c r="O41" i="76" s="1"/>
  <c r="O42" i="76" s="1"/>
  <c r="O43" i="76" s="1"/>
  <c r="O44" i="76" s="1"/>
  <c r="O45" i="76" s="1"/>
  <c r="O46" i="76" s="1"/>
  <c r="O47" i="76" s="1"/>
  <c r="O48" i="76" s="1"/>
  <c r="O49" i="76" s="1"/>
  <c r="O50" i="76" s="1"/>
  <c r="O51" i="76" s="1"/>
  <c r="O52" i="76" s="1"/>
  <c r="O57" i="76" s="1"/>
  <c r="O58" i="76" s="1"/>
  <c r="O59" i="76" s="1"/>
  <c r="O60" i="76" s="1"/>
  <c r="O61" i="76" s="1"/>
  <c r="O62" i="76" s="1"/>
  <c r="O63" i="76" s="1"/>
  <c r="O64" i="76" s="1"/>
  <c r="O65" i="76" s="1"/>
  <c r="O66" i="76" s="1"/>
  <c r="O67" i="76" s="1"/>
  <c r="O68" i="76" s="1"/>
  <c r="O69" i="76" s="1"/>
  <c r="O70" i="76" s="1"/>
  <c r="O71" i="76" s="1"/>
  <c r="O72" i="76" s="1"/>
  <c r="O73" i="76" s="1"/>
  <c r="O74" i="76" s="1"/>
  <c r="O75" i="76" s="1"/>
  <c r="O76" i="76" s="1"/>
  <c r="O77" i="76" s="1"/>
  <c r="O78" i="76" s="1"/>
  <c r="O79" i="76" s="1"/>
  <c r="O80" i="76" s="1"/>
  <c r="O81" i="76" s="1"/>
  <c r="O82" i="76" s="1"/>
  <c r="O83" i="76" s="1"/>
  <c r="O84" i="76" s="1"/>
  <c r="O85" i="76" s="1"/>
  <c r="O86" i="76" s="1"/>
  <c r="O87" i="76" s="1"/>
  <c r="O88" i="76" s="1"/>
  <c r="O89" i="76" s="1"/>
  <c r="O90" i="76" s="1"/>
  <c r="O91" i="76" s="1"/>
  <c r="O92" i="76" s="1"/>
  <c r="O93" i="76" s="1"/>
  <c r="O94" i="76" s="1"/>
  <c r="O95" i="76" s="1"/>
  <c r="O96" i="76" s="1"/>
  <c r="O97" i="76" s="1"/>
  <c r="O98" i="76" s="1"/>
  <c r="O99" i="76" s="1"/>
  <c r="O100" i="76" s="1"/>
  <c r="O101" i="76" s="1"/>
  <c r="O102" i="76" s="1"/>
  <c r="O103" i="76" s="1"/>
  <c r="O104" i="76" s="1"/>
  <c r="O105" i="76" s="1"/>
  <c r="O106" i="76" s="1"/>
  <c r="O107" i="76" s="1"/>
  <c r="O108" i="76" s="1"/>
  <c r="O109" i="76" s="1"/>
  <c r="O110" i="76" s="1"/>
  <c r="O111" i="76" s="1"/>
  <c r="O112" i="76" s="1"/>
  <c r="O113" i="76" s="1"/>
  <c r="O114" i="76" s="1"/>
  <c r="O115" i="76" s="1"/>
  <c r="O116" i="76" s="1"/>
  <c r="O117" i="76" s="1"/>
  <c r="O118" i="76" s="1"/>
  <c r="O119" i="76" s="1"/>
  <c r="O120" i="76" s="1"/>
  <c r="O121" i="76" s="1"/>
  <c r="O122" i="76" s="1"/>
  <c r="O123" i="76" s="1"/>
  <c r="O124" i="76" s="1"/>
  <c r="O125" i="76" s="1"/>
  <c r="O126" i="76" s="1"/>
  <c r="O127" i="76" s="1"/>
  <c r="O128" i="76" s="1"/>
  <c r="O129" i="76" s="1"/>
  <c r="O130" i="76" s="1"/>
  <c r="O131" i="76" s="1"/>
  <c r="O132" i="76" s="1"/>
  <c r="O133" i="76" s="1"/>
  <c r="O134" i="76" s="1"/>
  <c r="O135" i="76" s="1"/>
  <c r="O136" i="76" s="1"/>
  <c r="O137" i="76" s="1"/>
  <c r="O138" i="76" s="1"/>
  <c r="O139" i="76" s="1"/>
  <c r="O140" i="76" s="1"/>
  <c r="O141" i="76" s="1"/>
  <c r="O142" i="76" s="1"/>
  <c r="O143" i="76" s="1"/>
  <c r="O144" i="76" s="1"/>
  <c r="O145" i="76" s="1"/>
  <c r="O146" i="76" s="1"/>
  <c r="O147" i="76" s="1"/>
  <c r="O148" i="76" s="1"/>
  <c r="O149" i="76" s="1"/>
  <c r="O150" i="76" s="1"/>
  <c r="O151" i="76" s="1"/>
  <c r="O152" i="76" s="1"/>
  <c r="O153" i="76" s="1"/>
  <c r="O154" i="76" s="1"/>
  <c r="O155" i="76" s="1"/>
  <c r="O156" i="76" s="1"/>
  <c r="O157" i="76" s="1"/>
  <c r="O158" i="76" s="1"/>
  <c r="O159" i="76" s="1"/>
  <c r="O160" i="76" s="1"/>
  <c r="O161" i="76" s="1"/>
  <c r="O162" i="76" s="1"/>
  <c r="O163" i="76" s="1"/>
  <c r="O164" i="76" s="1"/>
  <c r="O165" i="76" s="1"/>
  <c r="O166" i="76" s="1"/>
  <c r="O167" i="76" s="1"/>
  <c r="O168" i="76" s="1"/>
  <c r="O169" i="76" s="1"/>
  <c r="O170" i="76" s="1"/>
  <c r="O171" i="76" s="1"/>
  <c r="O172" i="76" s="1"/>
  <c r="O173" i="76" s="1"/>
  <c r="O174" i="76" s="1"/>
  <c r="O175" i="76" s="1"/>
  <c r="O176" i="76" s="1"/>
  <c r="O177" i="76" s="1"/>
  <c r="O178" i="76" s="1"/>
  <c r="O179" i="76" s="1"/>
  <c r="O180" i="76" s="1"/>
  <c r="O181" i="76" s="1"/>
  <c r="O182" i="76" s="1"/>
  <c r="O183" i="76" s="1"/>
  <c r="O184" i="76" s="1"/>
  <c r="O185" i="76" s="1"/>
  <c r="O186" i="76" s="1"/>
  <c r="O187" i="76" s="1"/>
  <c r="O188" i="76" s="1"/>
  <c r="O189" i="76" s="1"/>
  <c r="O190" i="76" s="1"/>
  <c r="O191" i="76" s="1"/>
  <c r="O192" i="76" s="1"/>
  <c r="O193" i="76" s="1"/>
  <c r="O194" i="76" s="1"/>
  <c r="O195" i="76" s="1"/>
  <c r="O196" i="76" s="1"/>
  <c r="O197" i="76" s="1"/>
  <c r="O198" i="76" s="1"/>
  <c r="O199" i="76" s="1"/>
  <c r="O200" i="76" s="1"/>
  <c r="O201" i="76" s="1"/>
  <c r="O202" i="76" s="1"/>
  <c r="O203" i="76" s="1"/>
  <c r="O204" i="76" s="1"/>
  <c r="O205" i="76" s="1"/>
  <c r="O206" i="76" s="1"/>
  <c r="O207" i="76" s="1"/>
  <c r="O208" i="76" s="1"/>
  <c r="O209" i="76" s="1"/>
  <c r="O210" i="76" s="1"/>
  <c r="O211" i="76" s="1"/>
  <c r="O212" i="76" s="1"/>
  <c r="O213" i="76" s="1"/>
  <c r="O214" i="76" s="1"/>
  <c r="O215" i="76" s="1"/>
  <c r="O216" i="76" s="1"/>
  <c r="O217" i="76" s="1"/>
  <c r="O218" i="76" s="1"/>
  <c r="O219" i="76" s="1"/>
  <c r="O220" i="76" s="1"/>
  <c r="O221" i="76" s="1"/>
  <c r="O222" i="76" s="1"/>
  <c r="O223" i="76" s="1"/>
  <c r="O224" i="76" s="1"/>
  <c r="O225" i="76" s="1"/>
  <c r="O226" i="76" s="1"/>
  <c r="O227" i="76" s="1"/>
  <c r="O228" i="76" s="1"/>
  <c r="O229" i="76" s="1"/>
  <c r="O230" i="76" s="1"/>
  <c r="O231" i="76" s="1"/>
  <c r="O232" i="76" s="1"/>
  <c r="O233" i="76" s="1"/>
  <c r="O234" i="76" s="1"/>
  <c r="O235" i="76" s="1"/>
  <c r="O236" i="76" s="1"/>
  <c r="O237" i="76" s="1"/>
  <c r="O238" i="76" s="1"/>
  <c r="O239" i="76" s="1"/>
  <c r="O240" i="76" s="1"/>
  <c r="O241" i="76" s="1"/>
  <c r="O242" i="76" s="1"/>
  <c r="O243" i="76" s="1"/>
  <c r="O244" i="76" s="1"/>
  <c r="O245" i="76" s="1"/>
  <c r="O246" i="76" s="1"/>
  <c r="O247" i="76" s="1"/>
  <c r="O248" i="76" s="1"/>
  <c r="O249" i="76" s="1"/>
  <c r="O250" i="76" s="1"/>
  <c r="O251" i="76" s="1"/>
  <c r="O252" i="76" s="1"/>
  <c r="O253" i="76" s="1"/>
  <c r="O254" i="76" s="1"/>
  <c r="O255" i="76" s="1"/>
  <c r="O256" i="76" s="1"/>
  <c r="O257" i="76" s="1"/>
  <c r="O258" i="76" s="1"/>
  <c r="O259" i="76" s="1"/>
  <c r="O260" i="76" s="1"/>
  <c r="O261" i="76" s="1"/>
  <c r="O262" i="76" s="1"/>
  <c r="O263" i="76" s="1"/>
  <c r="O264" i="76" s="1"/>
  <c r="O265" i="76" s="1"/>
  <c r="O266" i="76" s="1"/>
  <c r="O267" i="76" s="1"/>
  <c r="O268" i="76" s="1"/>
  <c r="O269" i="76" s="1"/>
  <c r="O270" i="76" s="1"/>
  <c r="O271" i="76" s="1"/>
  <c r="O272" i="76" s="1"/>
  <c r="O273" i="76" s="1"/>
  <c r="O274" i="76" s="1"/>
  <c r="O275" i="76" s="1"/>
  <c r="O276" i="76" s="1"/>
  <c r="O277" i="76" s="1"/>
  <c r="O278" i="76" s="1"/>
  <c r="O279" i="76" s="1"/>
  <c r="O280" i="76" s="1"/>
  <c r="O281" i="76" s="1"/>
  <c r="O282" i="76" s="1"/>
  <c r="O283" i="76" s="1"/>
  <c r="O284" i="76" s="1"/>
  <c r="O285" i="76" s="1"/>
  <c r="O286" i="76" s="1"/>
  <c r="O287" i="76" s="1"/>
  <c r="O288" i="76" s="1"/>
  <c r="O289" i="76" s="1"/>
  <c r="O290" i="76" s="1"/>
  <c r="O291" i="76" s="1"/>
  <c r="O292" i="76" s="1"/>
  <c r="O293" i="76" s="1"/>
  <c r="O294" i="76" s="1"/>
  <c r="O295" i="76" s="1"/>
  <c r="O296" i="76" s="1"/>
  <c r="O297" i="76" s="1"/>
  <c r="O298" i="76" s="1"/>
  <c r="O299" i="76" s="1"/>
  <c r="O300" i="76" s="1"/>
  <c r="O301" i="76" s="1"/>
  <c r="O302" i="76" s="1"/>
  <c r="O303" i="76" s="1"/>
  <c r="O304" i="76" s="1"/>
  <c r="O305" i="76" s="1"/>
  <c r="O306" i="76" s="1"/>
  <c r="O307" i="76" s="1"/>
  <c r="O308" i="76" s="1"/>
  <c r="O309" i="76" s="1"/>
  <c r="O310" i="76" s="1"/>
  <c r="O311" i="76" s="1"/>
  <c r="O312" i="76" s="1"/>
  <c r="O313" i="76" s="1"/>
  <c r="O314" i="76" s="1"/>
  <c r="O315" i="76" s="1"/>
  <c r="O316" i="76" s="1"/>
  <c r="O317" i="76" s="1"/>
  <c r="O318" i="76" s="1"/>
  <c r="O319" i="76" s="1"/>
  <c r="O320" i="76" s="1"/>
  <c r="O321" i="76" s="1"/>
  <c r="O322" i="76" s="1"/>
  <c r="O323" i="76" s="1"/>
  <c r="O324" i="76" s="1"/>
  <c r="O325" i="76" s="1"/>
  <c r="O326" i="76" s="1"/>
  <c r="O327" i="76" s="1"/>
  <c r="O328" i="76" s="1"/>
  <c r="O329" i="76" s="1"/>
  <c r="O330" i="76" s="1"/>
  <c r="O331" i="76" s="1"/>
  <c r="O332" i="76" s="1"/>
  <c r="O333" i="76" s="1"/>
  <c r="O334" i="76" s="1"/>
  <c r="O335" i="76" s="1"/>
  <c r="O336" i="76" s="1"/>
  <c r="O337" i="76" s="1"/>
  <c r="O338" i="76" s="1"/>
  <c r="O339" i="76" s="1"/>
  <c r="O340" i="76" s="1"/>
  <c r="O341" i="76" s="1"/>
  <c r="O342" i="76" s="1"/>
  <c r="O343" i="76" s="1"/>
  <c r="O344" i="76" s="1"/>
  <c r="O345" i="76" s="1"/>
  <c r="O346" i="76" s="1"/>
  <c r="O347" i="76" s="1"/>
  <c r="O348" i="76" s="1"/>
  <c r="O349" i="76" s="1"/>
  <c r="O350" i="76" s="1"/>
  <c r="O351" i="76" s="1"/>
  <c r="O352" i="76" s="1"/>
  <c r="O353" i="76" s="1"/>
  <c r="O354" i="76" s="1"/>
  <c r="O355" i="76" s="1"/>
  <c r="O356" i="76" s="1"/>
  <c r="O357" i="76" s="1"/>
  <c r="O358" i="76" s="1"/>
  <c r="O359" i="76" s="1"/>
  <c r="O360" i="76" s="1"/>
  <c r="O361" i="76" s="1"/>
  <c r="O362" i="76" s="1"/>
  <c r="O363" i="76" s="1"/>
  <c r="O364" i="76" s="1"/>
  <c r="O365" i="76" s="1"/>
  <c r="O366" i="76" s="1"/>
  <c r="O367" i="76" s="1"/>
  <c r="O368" i="76" s="1"/>
  <c r="O369" i="76" s="1"/>
  <c r="O370" i="76" s="1"/>
  <c r="O371" i="76" s="1"/>
  <c r="O372" i="76" s="1"/>
  <c r="O373" i="76" s="1"/>
  <c r="O374" i="76" s="1"/>
  <c r="O375" i="76" s="1"/>
  <c r="O376" i="76" s="1"/>
  <c r="O377" i="76" s="1"/>
  <c r="O378" i="76" s="1"/>
  <c r="O379" i="76" s="1"/>
  <c r="O380" i="76" s="1"/>
  <c r="O381" i="76" s="1"/>
  <c r="O382" i="76" s="1"/>
  <c r="O383" i="76" s="1"/>
  <c r="O384" i="76" s="1"/>
  <c r="O385" i="76" s="1"/>
  <c r="O386" i="76" s="1"/>
  <c r="O387" i="76" s="1"/>
  <c r="O388" i="76" s="1"/>
  <c r="O389" i="76" s="1"/>
  <c r="O390" i="76" s="1"/>
  <c r="O391" i="76" s="1"/>
  <c r="O392" i="76" s="1"/>
  <c r="O393" i="76" s="1"/>
  <c r="O394" i="76" s="1"/>
  <c r="O395" i="76" s="1"/>
  <c r="O396" i="76" s="1"/>
  <c r="O397" i="76" s="1"/>
  <c r="O398" i="76" s="1"/>
  <c r="O399" i="76" s="1"/>
  <c r="O400" i="76" s="1"/>
  <c r="O401" i="76" s="1"/>
  <c r="O402" i="76" s="1"/>
  <c r="O403" i="76" s="1"/>
  <c r="O404" i="76" s="1"/>
  <c r="O405" i="76" s="1"/>
  <c r="O406" i="76" s="1"/>
  <c r="O407" i="76" s="1"/>
  <c r="O408" i="76" s="1"/>
  <c r="O409" i="76" s="1"/>
  <c r="O410" i="76" s="1"/>
  <c r="O411" i="76" s="1"/>
  <c r="O412" i="76" s="1"/>
  <c r="O413" i="76" s="1"/>
  <c r="O414" i="76" s="1"/>
  <c r="O415" i="76" s="1"/>
  <c r="O416" i="76" s="1"/>
  <c r="O417" i="76" s="1"/>
  <c r="O418" i="76" s="1"/>
  <c r="O419" i="76" s="1"/>
  <c r="O420" i="76" s="1"/>
  <c r="O421" i="76" s="1"/>
  <c r="O422" i="76" s="1"/>
  <c r="O423" i="76" s="1"/>
  <c r="O424" i="76" s="1"/>
  <c r="O425" i="76" s="1"/>
  <c r="O426" i="76" s="1"/>
  <c r="O427" i="76" s="1"/>
  <c r="O428" i="76" s="1"/>
  <c r="O429" i="76" s="1"/>
  <c r="O430" i="76" s="1"/>
  <c r="O431" i="76" s="1"/>
  <c r="O432" i="76" s="1"/>
  <c r="O433" i="76" s="1"/>
  <c r="O434" i="76" s="1"/>
  <c r="O435" i="76" s="1"/>
  <c r="O436" i="76" s="1"/>
  <c r="O437" i="76" s="1"/>
  <c r="O438" i="76" s="1"/>
  <c r="O439" i="76" s="1"/>
  <c r="O440" i="76" s="1"/>
  <c r="O441" i="76" s="1"/>
  <c r="O442" i="76" s="1"/>
  <c r="O443" i="76" s="1"/>
  <c r="O444" i="76" s="1"/>
  <c r="O445" i="76" s="1"/>
  <c r="N3073" i="94" l="1"/>
  <c r="N2931" i="94"/>
  <c r="N2775" i="94"/>
  <c r="V18" i="86" l="1"/>
  <c r="O26" i="72"/>
  <c r="O27" i="72" s="1"/>
  <c r="O28" i="72" s="1"/>
  <c r="O29" i="72" s="1"/>
  <c r="N2604" i="94" l="1"/>
  <c r="N2455" i="94" l="1"/>
  <c r="N2320" i="94" l="1"/>
  <c r="N2133" i="94"/>
  <c r="V18" i="85" l="1"/>
  <c r="L166" i="83"/>
  <c r="L165" i="83"/>
  <c r="L164" i="83"/>
  <c r="L163" i="83"/>
  <c r="L162" i="83"/>
  <c r="L161" i="83"/>
  <c r="L160" i="83"/>
  <c r="L159" i="83"/>
  <c r="L157" i="83"/>
  <c r="L156" i="83"/>
  <c r="L155" i="83"/>
  <c r="L154" i="83"/>
  <c r="L153" i="83"/>
  <c r="L152" i="83"/>
  <c r="L151" i="83"/>
  <c r="L145" i="83"/>
  <c r="L144" i="83"/>
  <c r="L132" i="83"/>
  <c r="L131" i="83"/>
  <c r="L130" i="83"/>
  <c r="L129" i="83"/>
  <c r="L128" i="83"/>
  <c r="L127" i="83"/>
  <c r="L126" i="83"/>
  <c r="L125" i="83"/>
  <c r="L124" i="83"/>
  <c r="L123" i="83"/>
  <c r="L122" i="83"/>
  <c r="L118" i="83"/>
  <c r="L117" i="83"/>
  <c r="L104" i="83"/>
  <c r="L103" i="83"/>
  <c r="L102" i="83"/>
  <c r="L101" i="83"/>
  <c r="L100" i="83"/>
  <c r="L99" i="83"/>
  <c r="L98" i="83"/>
  <c r="L97" i="83"/>
  <c r="L96" i="83"/>
  <c r="L95" i="83"/>
  <c r="L89" i="83"/>
  <c r="L88" i="83"/>
  <c r="L87" i="83"/>
  <c r="L86" i="83"/>
  <c r="L81" i="83"/>
  <c r="L80" i="83"/>
  <c r="L79" i="83"/>
  <c r="L78" i="83"/>
  <c r="L72" i="83"/>
  <c r="L70" i="83"/>
  <c r="L67" i="83"/>
  <c r="L66" i="83"/>
  <c r="L65" i="83"/>
  <c r="L63" i="83"/>
  <c r="L62" i="83"/>
  <c r="L61" i="83"/>
  <c r="L59" i="83"/>
  <c r="L58" i="83"/>
  <c r="L57" i="83"/>
  <c r="L56" i="83"/>
  <c r="L55" i="83"/>
  <c r="L54" i="83"/>
  <c r="L51" i="83"/>
  <c r="L50" i="83"/>
  <c r="L48" i="83"/>
  <c r="L47" i="83"/>
  <c r="L46" i="83"/>
  <c r="L45" i="83"/>
  <c r="L44" i="83"/>
  <c r="L43" i="83"/>
  <c r="L42" i="83"/>
  <c r="L41" i="83"/>
  <c r="L40" i="83"/>
  <c r="L39" i="83"/>
  <c r="L38" i="83"/>
  <c r="L37" i="83"/>
  <c r="L36" i="83"/>
  <c r="L35" i="83"/>
  <c r="L34" i="83"/>
  <c r="L33" i="83"/>
  <c r="L32" i="83"/>
  <c r="L31" i="83"/>
  <c r="L30" i="83"/>
  <c r="L28" i="83"/>
  <c r="L27" i="83"/>
  <c r="L26" i="83"/>
  <c r="L25" i="83"/>
  <c r="L24" i="83"/>
  <c r="L23" i="83"/>
  <c r="L22" i="83"/>
  <c r="L20" i="83"/>
  <c r="L19" i="83"/>
  <c r="L18" i="83"/>
  <c r="L13" i="83"/>
  <c r="L12" i="83"/>
  <c r="L11" i="83"/>
  <c r="L10" i="83"/>
  <c r="L9" i="83"/>
  <c r="L8" i="83"/>
  <c r="L7" i="83"/>
  <c r="L6" i="83"/>
  <c r="L5" i="83"/>
  <c r="L166" i="31"/>
  <c r="L165" i="31"/>
  <c r="L164" i="31"/>
  <c r="L163" i="31"/>
  <c r="L162" i="31"/>
  <c r="L161" i="31"/>
  <c r="L160" i="31"/>
  <c r="L159" i="31"/>
  <c r="L157" i="31"/>
  <c r="L156" i="31"/>
  <c r="L155" i="31"/>
  <c r="L154" i="31"/>
  <c r="L153" i="31"/>
  <c r="L152" i="31"/>
  <c r="L151" i="31"/>
  <c r="L145" i="31"/>
  <c r="L144" i="31"/>
  <c r="L143" i="31"/>
  <c r="L142" i="31"/>
  <c r="L141" i="31"/>
  <c r="L140" i="31"/>
  <c r="L132" i="31"/>
  <c r="L131" i="31"/>
  <c r="L130" i="31"/>
  <c r="L129" i="31"/>
  <c r="L128" i="31"/>
  <c r="L127" i="31"/>
  <c r="L126" i="31"/>
  <c r="L125" i="31"/>
  <c r="L124" i="31"/>
  <c r="L123" i="31"/>
  <c r="L122" i="31"/>
  <c r="L118" i="31"/>
  <c r="L117" i="31"/>
  <c r="L116" i="31"/>
  <c r="L115" i="31"/>
  <c r="L105" i="31"/>
  <c r="L104" i="31"/>
  <c r="L103" i="31"/>
  <c r="L102" i="31"/>
  <c r="L101" i="31"/>
  <c r="L100" i="31"/>
  <c r="L99" i="31"/>
  <c r="L98" i="31"/>
  <c r="L97" i="31"/>
  <c r="L96" i="31"/>
  <c r="L95" i="31"/>
  <c r="L89" i="31"/>
  <c r="L88" i="31"/>
  <c r="L87" i="31"/>
  <c r="L86" i="31"/>
  <c r="L81" i="31"/>
  <c r="L80" i="31"/>
  <c r="L79" i="31"/>
  <c r="L78" i="31"/>
  <c r="L72" i="31"/>
  <c r="L70" i="31"/>
  <c r="L67" i="31"/>
  <c r="L66" i="31"/>
  <c r="L65" i="31"/>
  <c r="L64" i="31" s="1"/>
  <c r="L63" i="31"/>
  <c r="L62" i="31"/>
  <c r="L61" i="31"/>
  <c r="L59" i="31"/>
  <c r="L58" i="31"/>
  <c r="L57" i="31"/>
  <c r="L56" i="31"/>
  <c r="L55" i="31"/>
  <c r="L51" i="31"/>
  <c r="L50" i="31"/>
  <c r="L48" i="31"/>
  <c r="L47" i="31"/>
  <c r="L46" i="31"/>
  <c r="L45" i="31"/>
  <c r="L44" i="31"/>
  <c r="L43" i="31"/>
  <c r="L42" i="31"/>
  <c r="L41" i="31"/>
  <c r="L40" i="31"/>
  <c r="L39" i="31"/>
  <c r="L38" i="31"/>
  <c r="L37" i="31"/>
  <c r="L36" i="31"/>
  <c r="L35" i="31"/>
  <c r="L34" i="31"/>
  <c r="L33" i="31"/>
  <c r="L32" i="31"/>
  <c r="L31" i="31"/>
  <c r="L30" i="31"/>
  <c r="L28" i="31"/>
  <c r="L27" i="31"/>
  <c r="L26" i="31"/>
  <c r="L25" i="31"/>
  <c r="L24" i="31"/>
  <c r="L23" i="31"/>
  <c r="L22" i="31"/>
  <c r="L20" i="31"/>
  <c r="L19" i="31"/>
  <c r="L18" i="31"/>
  <c r="L13" i="31"/>
  <c r="L12" i="31"/>
  <c r="L11" i="31"/>
  <c r="L10" i="31"/>
  <c r="L9" i="31"/>
  <c r="L8" i="31"/>
  <c r="L7" i="31"/>
  <c r="L6" i="31"/>
  <c r="L5" i="31"/>
  <c r="O23" i="72"/>
  <c r="O24" i="72"/>
  <c r="O25" i="72"/>
  <c r="L64" i="83" l="1"/>
  <c r="N1945" i="94"/>
  <c r="N1750" i="94"/>
  <c r="N1566" i="94" l="1"/>
  <c r="N1365" i="94" l="1"/>
  <c r="W166" i="83"/>
  <c r="W165" i="83"/>
  <c r="W164" i="83"/>
  <c r="W163" i="83"/>
  <c r="W162" i="83"/>
  <c r="W161" i="83"/>
  <c r="W160" i="83"/>
  <c r="W159" i="83"/>
  <c r="W157" i="83"/>
  <c r="W156" i="83"/>
  <c r="W155" i="83"/>
  <c r="W154" i="83"/>
  <c r="W153" i="83"/>
  <c r="W152" i="83"/>
  <c r="W151" i="83"/>
  <c r="W145" i="83"/>
  <c r="W144" i="83"/>
  <c r="W132" i="83"/>
  <c r="W131" i="83"/>
  <c r="W130" i="83"/>
  <c r="W129" i="83"/>
  <c r="W128" i="83"/>
  <c r="W127" i="83"/>
  <c r="W126" i="83"/>
  <c r="W125" i="83"/>
  <c r="W124" i="83"/>
  <c r="W123" i="83"/>
  <c r="W122" i="83"/>
  <c r="W118" i="83"/>
  <c r="W117" i="83"/>
  <c r="W104" i="83"/>
  <c r="W103" i="83"/>
  <c r="W102" i="83"/>
  <c r="W101" i="83"/>
  <c r="W100" i="83"/>
  <c r="W99" i="83"/>
  <c r="W98" i="83"/>
  <c r="W97" i="83"/>
  <c r="W96" i="83"/>
  <c r="W95" i="83"/>
  <c r="W89" i="83"/>
  <c r="W88" i="83"/>
  <c r="W87" i="83"/>
  <c r="W86" i="83"/>
  <c r="W81" i="83"/>
  <c r="W80" i="83"/>
  <c r="W79" i="83"/>
  <c r="W78" i="83"/>
  <c r="W72" i="83"/>
  <c r="W70" i="83"/>
  <c r="W67" i="83"/>
  <c r="W66" i="83"/>
  <c r="W65" i="83"/>
  <c r="W63" i="83"/>
  <c r="W62" i="83"/>
  <c r="W61" i="83"/>
  <c r="W59" i="83"/>
  <c r="W58" i="83"/>
  <c r="W57" i="83"/>
  <c r="W56" i="83"/>
  <c r="W55" i="83"/>
  <c r="W54" i="83"/>
  <c r="W51" i="83"/>
  <c r="W50" i="83"/>
  <c r="W48" i="83"/>
  <c r="W47" i="83"/>
  <c r="W46" i="83"/>
  <c r="W45" i="83"/>
  <c r="W44" i="83"/>
  <c r="W43" i="83"/>
  <c r="W42" i="83"/>
  <c r="W41" i="83"/>
  <c r="W40" i="83"/>
  <c r="W39" i="83"/>
  <c r="W38" i="83"/>
  <c r="W37" i="83"/>
  <c r="W36" i="83"/>
  <c r="W35" i="83"/>
  <c r="W34" i="83"/>
  <c r="W33" i="83"/>
  <c r="W32" i="83"/>
  <c r="W31" i="83"/>
  <c r="W30" i="83"/>
  <c r="W28" i="83"/>
  <c r="W27" i="83"/>
  <c r="W26" i="83"/>
  <c r="W25" i="83"/>
  <c r="W24" i="83"/>
  <c r="W23" i="83"/>
  <c r="W22" i="83"/>
  <c r="W20" i="83"/>
  <c r="W19" i="83"/>
  <c r="W18" i="83"/>
  <c r="W13" i="83"/>
  <c r="W12" i="83"/>
  <c r="W11" i="83"/>
  <c r="W10" i="83"/>
  <c r="W9" i="83"/>
  <c r="W8" i="83"/>
  <c r="W7" i="83"/>
  <c r="W6" i="83"/>
  <c r="W5" i="83"/>
  <c r="V166" i="83"/>
  <c r="V165" i="83"/>
  <c r="V164" i="83"/>
  <c r="V163" i="83"/>
  <c r="V162" i="83"/>
  <c r="V161" i="83"/>
  <c r="V160" i="83"/>
  <c r="V159" i="83"/>
  <c r="V157" i="83"/>
  <c r="V155" i="83"/>
  <c r="V154" i="83"/>
  <c r="V153" i="83"/>
  <c r="V152" i="83"/>
  <c r="V151" i="83"/>
  <c r="V145" i="83"/>
  <c r="V144" i="83"/>
  <c r="V132" i="83"/>
  <c r="V131" i="83"/>
  <c r="V130" i="83"/>
  <c r="V129" i="83"/>
  <c r="V128" i="83"/>
  <c r="V127" i="83"/>
  <c r="V126" i="83"/>
  <c r="V125" i="83"/>
  <c r="V124" i="83"/>
  <c r="V123" i="83"/>
  <c r="V122" i="83"/>
  <c r="V118" i="83"/>
  <c r="V117" i="83"/>
  <c r="V104" i="83"/>
  <c r="V103" i="83"/>
  <c r="V102" i="83"/>
  <c r="V101" i="83"/>
  <c r="V100" i="83"/>
  <c r="V99" i="83"/>
  <c r="V98" i="83"/>
  <c r="V97" i="83"/>
  <c r="V96" i="83"/>
  <c r="V95" i="83"/>
  <c r="V89" i="83"/>
  <c r="V88" i="83"/>
  <c r="V87" i="83"/>
  <c r="V86" i="83"/>
  <c r="V81" i="83"/>
  <c r="V80" i="83"/>
  <c r="V79" i="83"/>
  <c r="V78" i="83"/>
  <c r="V72" i="83"/>
  <c r="V70" i="83"/>
  <c r="V67" i="83"/>
  <c r="V66" i="83"/>
  <c r="V65" i="83"/>
  <c r="V61" i="83"/>
  <c r="V63" i="83"/>
  <c r="V62" i="83"/>
  <c r="V59" i="83"/>
  <c r="V58" i="83"/>
  <c r="V57" i="83"/>
  <c r="V56" i="83"/>
  <c r="V55" i="83"/>
  <c r="V54" i="83"/>
  <c r="V51" i="83"/>
  <c r="V50" i="83"/>
  <c r="V48" i="83"/>
  <c r="V47" i="83"/>
  <c r="V46" i="83"/>
  <c r="V45" i="83"/>
  <c r="V44" i="83"/>
  <c r="V43" i="83"/>
  <c r="V42" i="83"/>
  <c r="V41" i="83"/>
  <c r="V40" i="83"/>
  <c r="V39" i="83"/>
  <c r="V38" i="83"/>
  <c r="V37" i="83"/>
  <c r="V36" i="83"/>
  <c r="V35" i="83"/>
  <c r="V34" i="83"/>
  <c r="V33" i="83"/>
  <c r="V32" i="83"/>
  <c r="V31" i="83"/>
  <c r="V30" i="83"/>
  <c r="V28" i="83"/>
  <c r="V27" i="83"/>
  <c r="V26" i="83"/>
  <c r="V25" i="83"/>
  <c r="V24" i="83"/>
  <c r="V23" i="83"/>
  <c r="V22" i="83"/>
  <c r="V20" i="83"/>
  <c r="V19" i="83"/>
  <c r="V13" i="83"/>
  <c r="V12" i="83"/>
  <c r="V11" i="83"/>
  <c r="V10" i="83"/>
  <c r="V9" i="83"/>
  <c r="V8" i="83"/>
  <c r="V7" i="83"/>
  <c r="V6" i="83"/>
  <c r="V5" i="83"/>
  <c r="U166" i="83"/>
  <c r="U165" i="83"/>
  <c r="U164" i="83"/>
  <c r="U163" i="83"/>
  <c r="U162" i="83"/>
  <c r="U161" i="83"/>
  <c r="U160" i="83"/>
  <c r="U159" i="83"/>
  <c r="U157" i="83"/>
  <c r="U156" i="83"/>
  <c r="U155" i="83"/>
  <c r="U154" i="83"/>
  <c r="U153" i="83"/>
  <c r="U152" i="83"/>
  <c r="U151" i="83"/>
  <c r="U145" i="83"/>
  <c r="U144" i="83"/>
  <c r="U132" i="83"/>
  <c r="U131" i="83"/>
  <c r="U130" i="83"/>
  <c r="U129" i="83"/>
  <c r="U128" i="83"/>
  <c r="U127" i="83"/>
  <c r="U126" i="83"/>
  <c r="U125" i="83"/>
  <c r="U124" i="83"/>
  <c r="U123" i="83"/>
  <c r="U122" i="83"/>
  <c r="U118" i="83"/>
  <c r="U117" i="83"/>
  <c r="U104" i="83"/>
  <c r="U103" i="83"/>
  <c r="U102" i="83"/>
  <c r="U101" i="83"/>
  <c r="U100" i="83"/>
  <c r="U99" i="83"/>
  <c r="U98" i="83"/>
  <c r="U97" i="83"/>
  <c r="U96" i="83"/>
  <c r="U95" i="83"/>
  <c r="U89" i="83"/>
  <c r="U88" i="83"/>
  <c r="U87" i="83"/>
  <c r="U86" i="83"/>
  <c r="U81" i="83"/>
  <c r="U80" i="83"/>
  <c r="U79" i="83"/>
  <c r="U78" i="83"/>
  <c r="U72" i="83"/>
  <c r="U70" i="83"/>
  <c r="U67" i="83"/>
  <c r="U66" i="83"/>
  <c r="U65" i="83"/>
  <c r="U61" i="83"/>
  <c r="U63" i="83"/>
  <c r="U62" i="83"/>
  <c r="U59" i="83"/>
  <c r="U58" i="83"/>
  <c r="U57" i="83"/>
  <c r="U56" i="83"/>
  <c r="U55" i="83"/>
  <c r="U54" i="83"/>
  <c r="U51" i="83"/>
  <c r="U50" i="83"/>
  <c r="U48" i="83"/>
  <c r="U47" i="83"/>
  <c r="U46" i="83"/>
  <c r="U45" i="83"/>
  <c r="U44" i="83"/>
  <c r="U43" i="83"/>
  <c r="U42" i="83"/>
  <c r="U41" i="83"/>
  <c r="U40" i="83"/>
  <c r="U39" i="83"/>
  <c r="U38" i="83"/>
  <c r="U37" i="83"/>
  <c r="U36" i="83"/>
  <c r="U35" i="83"/>
  <c r="U34" i="83"/>
  <c r="U33" i="83"/>
  <c r="U32" i="83"/>
  <c r="U31" i="83"/>
  <c r="U30" i="83"/>
  <c r="U28" i="83"/>
  <c r="U27" i="83"/>
  <c r="U26" i="83"/>
  <c r="U25" i="83"/>
  <c r="U24" i="83"/>
  <c r="U23" i="83"/>
  <c r="U22" i="83"/>
  <c r="U20" i="83"/>
  <c r="U19" i="83"/>
  <c r="U18" i="83"/>
  <c r="U13" i="83"/>
  <c r="U12" i="83"/>
  <c r="U11" i="83"/>
  <c r="U10" i="83"/>
  <c r="U9" i="83"/>
  <c r="U8" i="83"/>
  <c r="U7" i="83"/>
  <c r="U6" i="83"/>
  <c r="U5" i="83"/>
  <c r="U166" i="31"/>
  <c r="U165" i="31"/>
  <c r="U164" i="31"/>
  <c r="U163" i="31"/>
  <c r="U162" i="31"/>
  <c r="U161" i="31"/>
  <c r="U160" i="31"/>
  <c r="U159" i="31"/>
  <c r="U157" i="31"/>
  <c r="U156" i="31"/>
  <c r="U155" i="31"/>
  <c r="U154" i="31"/>
  <c r="U153" i="31"/>
  <c r="U152" i="31"/>
  <c r="U151" i="31"/>
  <c r="U145" i="31"/>
  <c r="U144" i="31"/>
  <c r="U143" i="31"/>
  <c r="U142" i="31"/>
  <c r="U141" i="31"/>
  <c r="U140" i="31"/>
  <c r="U132" i="31"/>
  <c r="U131" i="31"/>
  <c r="U130" i="31"/>
  <c r="U129" i="31"/>
  <c r="U128" i="31"/>
  <c r="U127" i="31"/>
  <c r="U126" i="31"/>
  <c r="U125" i="31"/>
  <c r="U124" i="31"/>
  <c r="U123" i="31"/>
  <c r="U122" i="31"/>
  <c r="U118" i="31"/>
  <c r="U117" i="31"/>
  <c r="U116" i="31"/>
  <c r="U115" i="31"/>
  <c r="U105" i="31"/>
  <c r="U104" i="31"/>
  <c r="U103" i="31"/>
  <c r="U102" i="31"/>
  <c r="U101" i="31"/>
  <c r="U100" i="31"/>
  <c r="U99" i="31"/>
  <c r="U98" i="31"/>
  <c r="U97" i="31"/>
  <c r="U96" i="31"/>
  <c r="U95" i="31"/>
  <c r="U89" i="31"/>
  <c r="U88" i="31"/>
  <c r="U87" i="31"/>
  <c r="U86" i="31"/>
  <c r="U81" i="31"/>
  <c r="U80" i="31"/>
  <c r="U79" i="31"/>
  <c r="U78" i="31"/>
  <c r="U72" i="31"/>
  <c r="U70" i="31"/>
  <c r="U67" i="31"/>
  <c r="U66" i="31"/>
  <c r="U65" i="31"/>
  <c r="U63" i="31"/>
  <c r="U62" i="31"/>
  <c r="U61" i="31"/>
  <c r="U59" i="31"/>
  <c r="U58" i="31"/>
  <c r="U57" i="31"/>
  <c r="U56" i="31"/>
  <c r="U55" i="31"/>
  <c r="U51" i="31"/>
  <c r="U50" i="31"/>
  <c r="U48" i="31"/>
  <c r="U47" i="31"/>
  <c r="U46" i="31"/>
  <c r="U45" i="31"/>
  <c r="U44" i="31"/>
  <c r="U43" i="31"/>
  <c r="U42" i="31"/>
  <c r="U41" i="31"/>
  <c r="U40" i="31"/>
  <c r="U39" i="31"/>
  <c r="U38" i="31"/>
  <c r="U37" i="31"/>
  <c r="U36" i="31"/>
  <c r="U35" i="31"/>
  <c r="U34" i="31"/>
  <c r="U33" i="31"/>
  <c r="U32" i="31"/>
  <c r="U31" i="31"/>
  <c r="U30" i="31"/>
  <c r="U28" i="31"/>
  <c r="U27" i="31"/>
  <c r="U26" i="31"/>
  <c r="U25" i="31"/>
  <c r="U24" i="31"/>
  <c r="U23" i="31"/>
  <c r="U22" i="31"/>
  <c r="U20" i="31"/>
  <c r="U19" i="31"/>
  <c r="U18" i="31"/>
  <c r="U13" i="31"/>
  <c r="U12" i="31"/>
  <c r="U11" i="31"/>
  <c r="U10" i="31"/>
  <c r="U9" i="31"/>
  <c r="U8" i="31"/>
  <c r="U7" i="31"/>
  <c r="U6" i="31"/>
  <c r="U5" i="31"/>
  <c r="W64" i="83" l="1"/>
  <c r="V64" i="83"/>
  <c r="U64" i="31"/>
  <c r="U64" i="83"/>
  <c r="T166" i="31"/>
  <c r="T165" i="31"/>
  <c r="T164" i="31"/>
  <c r="T163" i="31"/>
  <c r="T162" i="31"/>
  <c r="T161" i="31"/>
  <c r="T160" i="31"/>
  <c r="T159" i="31"/>
  <c r="T157" i="31"/>
  <c r="T156" i="31"/>
  <c r="T155" i="31"/>
  <c r="T154" i="31"/>
  <c r="T153" i="31"/>
  <c r="T152" i="31"/>
  <c r="T151" i="31"/>
  <c r="T145" i="31"/>
  <c r="T144" i="31"/>
  <c r="T143" i="31"/>
  <c r="T142" i="31"/>
  <c r="T141" i="31"/>
  <c r="T140" i="31"/>
  <c r="T132" i="31"/>
  <c r="T131" i="31"/>
  <c r="T130" i="31"/>
  <c r="T129" i="31"/>
  <c r="T128" i="31"/>
  <c r="T127" i="31"/>
  <c r="T126" i="31"/>
  <c r="T125" i="31"/>
  <c r="T124" i="31"/>
  <c r="T123" i="31"/>
  <c r="T122" i="31"/>
  <c r="T118" i="31"/>
  <c r="T117" i="31"/>
  <c r="T116" i="31"/>
  <c r="T115" i="31"/>
  <c r="T105" i="31"/>
  <c r="T104" i="31"/>
  <c r="T103" i="31"/>
  <c r="T102" i="31"/>
  <c r="T101" i="31"/>
  <c r="T100" i="31"/>
  <c r="T99" i="31"/>
  <c r="T98" i="31"/>
  <c r="T97" i="31"/>
  <c r="T96" i="31"/>
  <c r="T95" i="31"/>
  <c r="T89" i="31"/>
  <c r="T88" i="31"/>
  <c r="T87" i="31"/>
  <c r="T86" i="31"/>
  <c r="T81" i="31"/>
  <c r="T80" i="31"/>
  <c r="T79" i="31"/>
  <c r="T78" i="31"/>
  <c r="T72" i="31"/>
  <c r="T70" i="31"/>
  <c r="T67" i="31"/>
  <c r="T66" i="31"/>
  <c r="T65" i="31"/>
  <c r="T63" i="31"/>
  <c r="T62" i="31"/>
  <c r="T61" i="31"/>
  <c r="T59" i="31"/>
  <c r="T58" i="31"/>
  <c r="T57" i="31"/>
  <c r="T56" i="31"/>
  <c r="T55" i="31"/>
  <c r="T51" i="31"/>
  <c r="T50" i="31"/>
  <c r="T48" i="31"/>
  <c r="T47" i="31"/>
  <c r="T46" i="31"/>
  <c r="T45" i="31"/>
  <c r="T44" i="31"/>
  <c r="T43" i="31"/>
  <c r="T42" i="31"/>
  <c r="T41" i="31"/>
  <c r="T40" i="31"/>
  <c r="T39" i="31"/>
  <c r="T38" i="31"/>
  <c r="T37" i="31"/>
  <c r="T36" i="31"/>
  <c r="T35" i="31"/>
  <c r="T34" i="31"/>
  <c r="T33" i="31"/>
  <c r="T32" i="31"/>
  <c r="T31" i="31"/>
  <c r="T30" i="31"/>
  <c r="T28" i="31"/>
  <c r="T27" i="31"/>
  <c r="T26" i="31"/>
  <c r="T25" i="31"/>
  <c r="T24" i="31"/>
  <c r="T23" i="31"/>
  <c r="T22" i="31"/>
  <c r="T20" i="31"/>
  <c r="T19" i="31"/>
  <c r="T18" i="31"/>
  <c r="T13" i="31"/>
  <c r="T12" i="31"/>
  <c r="T11" i="31"/>
  <c r="T10" i="31"/>
  <c r="T9" i="31"/>
  <c r="T8" i="31"/>
  <c r="T7" i="31"/>
  <c r="T6" i="31"/>
  <c r="T5" i="31"/>
  <c r="T166" i="83"/>
  <c r="T165" i="83"/>
  <c r="T164" i="83"/>
  <c r="T163" i="83"/>
  <c r="T162" i="83"/>
  <c r="T161" i="83"/>
  <c r="T160" i="83"/>
  <c r="T159" i="83"/>
  <c r="T157" i="83"/>
  <c r="T156" i="83"/>
  <c r="T155" i="83"/>
  <c r="T154" i="83"/>
  <c r="T153" i="83"/>
  <c r="T152" i="83"/>
  <c r="T151" i="83"/>
  <c r="T145" i="83"/>
  <c r="T144" i="83"/>
  <c r="T132" i="83"/>
  <c r="T131" i="83"/>
  <c r="T130" i="83"/>
  <c r="T129" i="83"/>
  <c r="T128" i="83"/>
  <c r="T127" i="83"/>
  <c r="T126" i="83"/>
  <c r="T125" i="83"/>
  <c r="T124" i="83"/>
  <c r="T123" i="83"/>
  <c r="T122" i="83"/>
  <c r="T118" i="83"/>
  <c r="T117" i="83"/>
  <c r="T104" i="83"/>
  <c r="T103" i="83"/>
  <c r="T102" i="83"/>
  <c r="T101" i="83"/>
  <c r="T100" i="83"/>
  <c r="T99" i="83"/>
  <c r="T98" i="83"/>
  <c r="T97" i="83"/>
  <c r="T96" i="83"/>
  <c r="T95" i="83"/>
  <c r="T89" i="83"/>
  <c r="T88" i="83"/>
  <c r="T87" i="83"/>
  <c r="T86" i="83"/>
  <c r="T81" i="83"/>
  <c r="T80" i="83"/>
  <c r="T79" i="83"/>
  <c r="T78" i="83"/>
  <c r="T72" i="83"/>
  <c r="T70" i="83"/>
  <c r="T67" i="83"/>
  <c r="T66" i="83"/>
  <c r="T65" i="83"/>
  <c r="T63" i="83"/>
  <c r="T62" i="83"/>
  <c r="T61" i="83"/>
  <c r="T59" i="83"/>
  <c r="T58" i="83"/>
  <c r="T57" i="83"/>
  <c r="T56" i="83"/>
  <c r="T55" i="83"/>
  <c r="T54" i="83"/>
  <c r="T51" i="83"/>
  <c r="T50" i="83"/>
  <c r="T48" i="83"/>
  <c r="T47" i="83"/>
  <c r="T46" i="83"/>
  <c r="T45" i="83"/>
  <c r="T44" i="83"/>
  <c r="T43" i="83"/>
  <c r="T42" i="83"/>
  <c r="T41" i="83"/>
  <c r="T40" i="83"/>
  <c r="T39" i="83"/>
  <c r="T38" i="83"/>
  <c r="T37" i="83"/>
  <c r="T36" i="83"/>
  <c r="T35" i="83"/>
  <c r="T34" i="83"/>
  <c r="T33" i="83"/>
  <c r="T32" i="83"/>
  <c r="T31" i="83"/>
  <c r="T30" i="83"/>
  <c r="T28" i="83"/>
  <c r="T27" i="83"/>
  <c r="T26" i="83"/>
  <c r="T25" i="83"/>
  <c r="T24" i="83"/>
  <c r="T23" i="83"/>
  <c r="T22" i="83"/>
  <c r="T20" i="83"/>
  <c r="T19" i="83"/>
  <c r="T18" i="83"/>
  <c r="T13" i="83"/>
  <c r="T12" i="83"/>
  <c r="T11" i="83"/>
  <c r="T10" i="83"/>
  <c r="T9" i="83"/>
  <c r="T8" i="83"/>
  <c r="T7" i="83"/>
  <c r="T6" i="83"/>
  <c r="T5" i="83"/>
  <c r="S166" i="83"/>
  <c r="S165" i="83"/>
  <c r="S164" i="83"/>
  <c r="S163" i="83"/>
  <c r="S162" i="83"/>
  <c r="S161" i="83"/>
  <c r="S160" i="83"/>
  <c r="S159" i="83"/>
  <c r="S157" i="83"/>
  <c r="S156" i="83"/>
  <c r="S155" i="83"/>
  <c r="S154" i="83"/>
  <c r="S153" i="83"/>
  <c r="S152" i="83"/>
  <c r="S151" i="83"/>
  <c r="S145" i="83"/>
  <c r="S144" i="83"/>
  <c r="S132" i="83"/>
  <c r="S131" i="83"/>
  <c r="S130" i="83"/>
  <c r="S129" i="83"/>
  <c r="S128" i="83"/>
  <c r="S127" i="83"/>
  <c r="S126" i="83"/>
  <c r="S125" i="83"/>
  <c r="S124" i="83"/>
  <c r="S123" i="83"/>
  <c r="S122" i="83"/>
  <c r="S118" i="83"/>
  <c r="S117" i="83"/>
  <c r="S104" i="83"/>
  <c r="S103" i="83"/>
  <c r="S102" i="83"/>
  <c r="S101" i="83"/>
  <c r="S100" i="83"/>
  <c r="S99" i="83"/>
  <c r="S98" i="83"/>
  <c r="S97" i="83"/>
  <c r="S96" i="83"/>
  <c r="S95" i="83"/>
  <c r="S89" i="83"/>
  <c r="S88" i="83"/>
  <c r="S87" i="83"/>
  <c r="S86" i="83"/>
  <c r="S81" i="83"/>
  <c r="S80" i="83"/>
  <c r="S79" i="83"/>
  <c r="S78" i="83"/>
  <c r="S72" i="83"/>
  <c r="S70" i="83"/>
  <c r="S67" i="83"/>
  <c r="S66" i="83"/>
  <c r="S65" i="83"/>
  <c r="S63" i="83"/>
  <c r="S62" i="83"/>
  <c r="S61" i="83"/>
  <c r="S59" i="83"/>
  <c r="S58" i="83"/>
  <c r="S57" i="83"/>
  <c r="S56" i="83"/>
  <c r="S55" i="83"/>
  <c r="S54" i="83"/>
  <c r="S51" i="83"/>
  <c r="S50" i="83"/>
  <c r="S48" i="83"/>
  <c r="S47" i="83"/>
  <c r="S46" i="83"/>
  <c r="S45" i="83"/>
  <c r="S44" i="83"/>
  <c r="S43" i="83"/>
  <c r="S42" i="83"/>
  <c r="S41" i="83"/>
  <c r="S40" i="83"/>
  <c r="S39" i="83"/>
  <c r="S38" i="83"/>
  <c r="S37" i="83"/>
  <c r="S36" i="83"/>
  <c r="S35" i="83"/>
  <c r="S34" i="83"/>
  <c r="S33" i="83"/>
  <c r="S32" i="83"/>
  <c r="S31" i="83"/>
  <c r="S30" i="83"/>
  <c r="S28" i="83"/>
  <c r="S27" i="83"/>
  <c r="S26" i="83"/>
  <c r="S25" i="83"/>
  <c r="S24" i="83"/>
  <c r="S23" i="83"/>
  <c r="S22" i="83"/>
  <c r="S20" i="83"/>
  <c r="S19" i="83"/>
  <c r="S18" i="83"/>
  <c r="S13" i="83"/>
  <c r="S12" i="83"/>
  <c r="S11" i="83"/>
  <c r="S10" i="83"/>
  <c r="S9" i="83"/>
  <c r="S8" i="83"/>
  <c r="S7" i="83"/>
  <c r="S6" i="83"/>
  <c r="S5" i="83"/>
  <c r="R166" i="83"/>
  <c r="R165" i="83"/>
  <c r="R164" i="83"/>
  <c r="R163" i="83"/>
  <c r="R162" i="83"/>
  <c r="R161" i="83"/>
  <c r="R160" i="83"/>
  <c r="R159" i="83"/>
  <c r="R157" i="83"/>
  <c r="R156" i="83"/>
  <c r="R155" i="83"/>
  <c r="R154" i="83"/>
  <c r="R153" i="83"/>
  <c r="R152" i="83"/>
  <c r="R151" i="83"/>
  <c r="R145" i="83"/>
  <c r="R144" i="83"/>
  <c r="R132" i="83"/>
  <c r="R131" i="83"/>
  <c r="R130" i="83"/>
  <c r="R129" i="83"/>
  <c r="R128" i="83"/>
  <c r="R127" i="83"/>
  <c r="R126" i="83"/>
  <c r="R125" i="83"/>
  <c r="R124" i="83"/>
  <c r="R123" i="83"/>
  <c r="R122" i="83"/>
  <c r="R118" i="83"/>
  <c r="R117" i="83"/>
  <c r="R104" i="83"/>
  <c r="R103" i="83"/>
  <c r="R102" i="83"/>
  <c r="R101" i="83"/>
  <c r="R100" i="83"/>
  <c r="R99" i="83"/>
  <c r="R98" i="83"/>
  <c r="R97" i="83"/>
  <c r="R96" i="83"/>
  <c r="R95" i="83"/>
  <c r="R89" i="83"/>
  <c r="R88" i="83"/>
  <c r="R87" i="83"/>
  <c r="R86" i="83"/>
  <c r="R81" i="83"/>
  <c r="R80" i="83"/>
  <c r="R79" i="83"/>
  <c r="R78" i="83"/>
  <c r="R72" i="83"/>
  <c r="R70" i="83"/>
  <c r="R67" i="83"/>
  <c r="R66" i="83"/>
  <c r="R65" i="83"/>
  <c r="R63" i="83"/>
  <c r="R62" i="83"/>
  <c r="R61" i="83"/>
  <c r="R59" i="83"/>
  <c r="R58" i="83"/>
  <c r="R57" i="83"/>
  <c r="R56" i="83"/>
  <c r="R55" i="83"/>
  <c r="R54" i="83"/>
  <c r="R51" i="83"/>
  <c r="R50" i="83"/>
  <c r="R48" i="83"/>
  <c r="R47" i="83"/>
  <c r="R46" i="83"/>
  <c r="R45" i="83"/>
  <c r="R44" i="83"/>
  <c r="R43" i="83"/>
  <c r="R42" i="83"/>
  <c r="R41" i="83"/>
  <c r="R40" i="83"/>
  <c r="R39" i="83"/>
  <c r="R38" i="83"/>
  <c r="R37" i="83"/>
  <c r="R36" i="83"/>
  <c r="R35" i="83"/>
  <c r="R34" i="83"/>
  <c r="R33" i="83"/>
  <c r="R32" i="83"/>
  <c r="R31" i="83"/>
  <c r="R30" i="83"/>
  <c r="R28" i="83"/>
  <c r="R27" i="83"/>
  <c r="R26" i="83"/>
  <c r="R25" i="83"/>
  <c r="R24" i="83"/>
  <c r="R23" i="83"/>
  <c r="R22" i="83"/>
  <c r="R20" i="83"/>
  <c r="R19" i="83"/>
  <c r="R18" i="83"/>
  <c r="R13" i="83"/>
  <c r="R12" i="83"/>
  <c r="R11" i="83"/>
  <c r="R10" i="83"/>
  <c r="R9" i="83"/>
  <c r="R8" i="83"/>
  <c r="R7" i="83"/>
  <c r="R6" i="83"/>
  <c r="R5" i="83"/>
  <c r="Q166" i="31"/>
  <c r="Q165" i="31"/>
  <c r="Q164" i="31"/>
  <c r="Q163" i="31"/>
  <c r="Q162" i="31"/>
  <c r="Q161" i="31"/>
  <c r="Q160" i="31"/>
  <c r="Q159" i="31"/>
  <c r="Q157" i="31"/>
  <c r="Q156" i="31"/>
  <c r="Q155" i="31"/>
  <c r="Q154" i="31"/>
  <c r="Q153" i="31"/>
  <c r="Q152" i="31"/>
  <c r="Q151" i="31"/>
  <c r="Q145" i="31"/>
  <c r="Q144" i="31"/>
  <c r="Q143" i="31"/>
  <c r="Q142" i="31"/>
  <c r="Q141" i="31"/>
  <c r="Q140" i="31"/>
  <c r="Q132" i="31"/>
  <c r="Q131" i="31"/>
  <c r="Q130" i="31"/>
  <c r="Q129" i="31"/>
  <c r="Q128" i="31"/>
  <c r="Q127" i="31"/>
  <c r="Q126" i="31"/>
  <c r="Q125" i="31"/>
  <c r="Q124" i="31"/>
  <c r="Q123" i="31"/>
  <c r="Q122" i="31"/>
  <c r="Q118" i="31"/>
  <c r="Q117" i="31"/>
  <c r="Q116" i="31"/>
  <c r="Q115" i="31"/>
  <c r="Q105" i="31"/>
  <c r="Q104" i="31"/>
  <c r="Q103" i="31"/>
  <c r="Q102" i="31"/>
  <c r="Q101" i="31"/>
  <c r="Q100" i="31"/>
  <c r="Q99" i="31"/>
  <c r="Q98" i="31"/>
  <c r="Q97" i="31"/>
  <c r="Q96" i="31"/>
  <c r="Q95" i="31"/>
  <c r="Q89" i="31"/>
  <c r="Q88" i="31"/>
  <c r="Q87" i="31"/>
  <c r="Q86" i="31"/>
  <c r="Q81" i="31"/>
  <c r="Q80" i="31"/>
  <c r="Q79" i="31"/>
  <c r="Q78" i="31"/>
  <c r="Q72" i="31"/>
  <c r="Q70" i="31"/>
  <c r="Q67" i="31"/>
  <c r="Q66" i="31"/>
  <c r="Q65" i="31"/>
  <c r="Q63" i="31"/>
  <c r="Q62" i="31"/>
  <c r="Q61" i="31"/>
  <c r="Q59" i="31"/>
  <c r="Q58" i="31"/>
  <c r="Q57" i="31"/>
  <c r="Q56" i="31"/>
  <c r="Q55" i="31"/>
  <c r="Q51" i="31"/>
  <c r="Q50" i="31"/>
  <c r="Q48" i="31"/>
  <c r="Q47" i="31"/>
  <c r="Q46" i="31"/>
  <c r="Q45" i="31"/>
  <c r="Q44" i="31"/>
  <c r="Q43" i="31"/>
  <c r="Q42" i="31"/>
  <c r="Q41" i="31"/>
  <c r="Q40" i="31"/>
  <c r="Q39" i="31"/>
  <c r="Q38" i="31"/>
  <c r="Q37" i="31"/>
  <c r="Q36" i="31"/>
  <c r="Q35" i="31"/>
  <c r="Q34" i="31"/>
  <c r="Q33" i="31"/>
  <c r="Q32" i="31"/>
  <c r="Q31" i="31"/>
  <c r="Q30" i="31"/>
  <c r="Q28" i="31"/>
  <c r="Q27" i="31"/>
  <c r="Q26" i="31"/>
  <c r="Q25" i="31"/>
  <c r="Q24" i="31"/>
  <c r="Q23" i="31"/>
  <c r="Q22" i="31"/>
  <c r="Q20" i="31"/>
  <c r="Q19" i="31"/>
  <c r="Q18" i="31"/>
  <c r="Q13" i="31"/>
  <c r="Q12" i="31"/>
  <c r="Q11" i="31"/>
  <c r="Q10" i="31"/>
  <c r="Q9" i="31"/>
  <c r="Q8" i="31"/>
  <c r="Q7" i="31"/>
  <c r="Q6" i="31"/>
  <c r="Q5" i="31"/>
  <c r="Q166" i="83"/>
  <c r="Q165" i="83"/>
  <c r="Q164" i="83"/>
  <c r="Q163" i="83"/>
  <c r="Q162" i="83"/>
  <c r="Q161" i="83"/>
  <c r="Q160" i="83"/>
  <c r="Q159" i="83"/>
  <c r="Q157" i="83"/>
  <c r="Q156" i="83"/>
  <c r="Q155" i="83"/>
  <c r="Q154" i="83"/>
  <c r="Q153" i="83"/>
  <c r="Q152" i="83"/>
  <c r="Q151" i="83"/>
  <c r="Q145" i="83"/>
  <c r="Q144" i="83"/>
  <c r="Q132" i="83"/>
  <c r="Q131" i="83"/>
  <c r="Q130" i="83"/>
  <c r="Q129" i="83"/>
  <c r="Q128" i="83"/>
  <c r="Q127" i="83"/>
  <c r="Q126" i="83"/>
  <c r="Q125" i="83"/>
  <c r="Q124" i="83"/>
  <c r="Q123" i="83"/>
  <c r="Q122" i="83"/>
  <c r="Q118" i="83"/>
  <c r="Q117" i="83"/>
  <c r="Q104" i="83"/>
  <c r="Q103" i="83"/>
  <c r="Q102" i="83"/>
  <c r="Q101" i="83"/>
  <c r="Q100" i="83"/>
  <c r="Q99" i="83"/>
  <c r="Q98" i="83"/>
  <c r="Q97" i="83"/>
  <c r="Q96" i="83"/>
  <c r="Q95" i="83"/>
  <c r="Q89" i="83"/>
  <c r="Q88" i="83"/>
  <c r="Q87" i="83"/>
  <c r="Q86" i="83"/>
  <c r="Q81" i="83"/>
  <c r="Q80" i="83"/>
  <c r="Q79" i="83"/>
  <c r="Q78" i="83"/>
  <c r="Q72" i="83"/>
  <c r="Q70" i="83"/>
  <c r="Q67" i="83"/>
  <c r="Q66" i="83"/>
  <c r="Q65" i="83"/>
  <c r="Q63" i="83"/>
  <c r="Q62" i="83"/>
  <c r="Q61" i="83"/>
  <c r="Q59" i="83"/>
  <c r="Q58" i="83"/>
  <c r="Q57" i="83"/>
  <c r="Q56" i="83"/>
  <c r="Q55" i="83"/>
  <c r="Q54" i="83"/>
  <c r="Q51" i="83"/>
  <c r="Q50" i="83"/>
  <c r="Q48" i="83"/>
  <c r="Q47" i="83"/>
  <c r="Q46" i="83"/>
  <c r="Q45" i="83"/>
  <c r="Q44" i="83"/>
  <c r="Q43" i="83"/>
  <c r="Q42" i="83"/>
  <c r="Q41" i="83"/>
  <c r="Q40" i="83"/>
  <c r="Q39" i="83"/>
  <c r="Q38" i="83"/>
  <c r="Q37" i="83"/>
  <c r="Q36" i="83"/>
  <c r="Q35" i="83"/>
  <c r="Q34" i="83"/>
  <c r="Q33" i="83"/>
  <c r="Q32" i="83"/>
  <c r="Q31" i="83"/>
  <c r="Q30" i="83"/>
  <c r="Q28" i="83"/>
  <c r="Q27" i="83"/>
  <c r="Q26" i="83"/>
  <c r="Q25" i="83"/>
  <c r="Q24" i="83"/>
  <c r="Q23" i="83"/>
  <c r="Q22" i="83"/>
  <c r="Q20" i="83"/>
  <c r="Q19" i="83"/>
  <c r="Q18" i="83"/>
  <c r="Q13" i="83"/>
  <c r="Q12" i="83"/>
  <c r="Q11" i="83"/>
  <c r="Q10" i="83"/>
  <c r="Q9" i="83"/>
  <c r="Q8" i="83"/>
  <c r="Q7" i="83"/>
  <c r="Q6" i="83"/>
  <c r="Q5" i="83"/>
  <c r="O166" i="31"/>
  <c r="O165" i="31"/>
  <c r="O164" i="31"/>
  <c r="O163" i="31"/>
  <c r="O162" i="31"/>
  <c r="O161" i="31"/>
  <c r="O160" i="31"/>
  <c r="O159" i="31"/>
  <c r="O157" i="31"/>
  <c r="O156" i="31"/>
  <c r="O155" i="31"/>
  <c r="O154" i="31"/>
  <c r="O153" i="31"/>
  <c r="O152" i="31"/>
  <c r="O151" i="31"/>
  <c r="O145" i="31"/>
  <c r="O144" i="31"/>
  <c r="O143" i="31"/>
  <c r="O142" i="31"/>
  <c r="O141" i="31"/>
  <c r="O140" i="31"/>
  <c r="O132" i="31"/>
  <c r="O131" i="31"/>
  <c r="O130" i="31"/>
  <c r="O129" i="31"/>
  <c r="O128" i="31"/>
  <c r="O127" i="31"/>
  <c r="O126" i="31"/>
  <c r="O125" i="31"/>
  <c r="O124" i="31"/>
  <c r="O123" i="31"/>
  <c r="O122" i="31"/>
  <c r="O118" i="31"/>
  <c r="O117" i="31"/>
  <c r="O116" i="31"/>
  <c r="O115" i="31"/>
  <c r="O105" i="31"/>
  <c r="O104" i="31"/>
  <c r="O103" i="31"/>
  <c r="O102" i="31"/>
  <c r="O101" i="31"/>
  <c r="O100" i="31"/>
  <c r="O99" i="31"/>
  <c r="O98" i="31"/>
  <c r="O97" i="31"/>
  <c r="O96" i="31"/>
  <c r="O95" i="31"/>
  <c r="O89" i="31"/>
  <c r="O88" i="31"/>
  <c r="O87" i="31"/>
  <c r="O86" i="31"/>
  <c r="O81" i="31"/>
  <c r="O80" i="31"/>
  <c r="O79" i="31"/>
  <c r="O78" i="31"/>
  <c r="O72" i="31"/>
  <c r="O70" i="31"/>
  <c r="O67" i="31"/>
  <c r="O66" i="31"/>
  <c r="O65" i="31"/>
  <c r="O63" i="31"/>
  <c r="O62" i="31"/>
  <c r="O61" i="31"/>
  <c r="O59" i="31"/>
  <c r="O58" i="31"/>
  <c r="O57" i="31"/>
  <c r="O56" i="31"/>
  <c r="O55" i="31"/>
  <c r="O51" i="31"/>
  <c r="O50" i="31"/>
  <c r="O48" i="31"/>
  <c r="O47" i="31"/>
  <c r="O46" i="31"/>
  <c r="O45" i="31"/>
  <c r="O44" i="31"/>
  <c r="O43" i="31"/>
  <c r="O42" i="31"/>
  <c r="O41" i="31"/>
  <c r="O40" i="31"/>
  <c r="O39" i="31"/>
  <c r="O38" i="31"/>
  <c r="O37" i="31"/>
  <c r="O36" i="31"/>
  <c r="O35" i="31"/>
  <c r="O34" i="31"/>
  <c r="O33" i="31"/>
  <c r="O32" i="31"/>
  <c r="O31" i="31"/>
  <c r="O30" i="31"/>
  <c r="O28" i="31"/>
  <c r="O27" i="31"/>
  <c r="O26" i="31"/>
  <c r="O25" i="31"/>
  <c r="O24" i="31"/>
  <c r="O23" i="31"/>
  <c r="O22" i="31"/>
  <c r="O20" i="31"/>
  <c r="O19" i="31"/>
  <c r="O18" i="31"/>
  <c r="O13" i="31"/>
  <c r="O12" i="31"/>
  <c r="O11" i="31"/>
  <c r="O10" i="31"/>
  <c r="O9" i="31"/>
  <c r="O8" i="31"/>
  <c r="O7" i="31"/>
  <c r="O6" i="31"/>
  <c r="O5" i="31"/>
  <c r="O166" i="83"/>
  <c r="O165" i="83"/>
  <c r="O164" i="83"/>
  <c r="O163" i="83"/>
  <c r="O162" i="83"/>
  <c r="O161" i="83"/>
  <c r="O160" i="83"/>
  <c r="O159" i="83"/>
  <c r="O157" i="83"/>
  <c r="O156" i="83"/>
  <c r="O155" i="83"/>
  <c r="O154" i="83"/>
  <c r="O153" i="83"/>
  <c r="O152" i="83"/>
  <c r="O151" i="83"/>
  <c r="O145" i="83"/>
  <c r="O144" i="83"/>
  <c r="O132" i="83"/>
  <c r="O131" i="83"/>
  <c r="O130" i="83"/>
  <c r="O129" i="83"/>
  <c r="O128" i="83"/>
  <c r="O127" i="83"/>
  <c r="O126" i="83"/>
  <c r="O125" i="83"/>
  <c r="O124" i="83"/>
  <c r="O123" i="83"/>
  <c r="O122" i="83"/>
  <c r="O118" i="83"/>
  <c r="O117" i="83"/>
  <c r="O104" i="83"/>
  <c r="O103" i="83"/>
  <c r="O102" i="83"/>
  <c r="O101" i="83"/>
  <c r="O100" i="83"/>
  <c r="O99" i="83"/>
  <c r="O98" i="83"/>
  <c r="O97" i="83"/>
  <c r="O96" i="83"/>
  <c r="O95" i="83"/>
  <c r="O89" i="83"/>
  <c r="O88" i="83"/>
  <c r="O87" i="83"/>
  <c r="O86" i="83"/>
  <c r="O81" i="83"/>
  <c r="O80" i="83"/>
  <c r="O79" i="83"/>
  <c r="O78" i="83"/>
  <c r="O72" i="83"/>
  <c r="O70" i="83"/>
  <c r="O67" i="83"/>
  <c r="O66" i="83"/>
  <c r="O65" i="83"/>
  <c r="O63" i="83"/>
  <c r="O62" i="83"/>
  <c r="O61" i="83"/>
  <c r="O59" i="83"/>
  <c r="O58" i="83"/>
  <c r="O57" i="83"/>
  <c r="O56" i="83"/>
  <c r="O55" i="83"/>
  <c r="O54" i="83"/>
  <c r="O51" i="83"/>
  <c r="O50" i="83"/>
  <c r="O48" i="83"/>
  <c r="O47" i="83"/>
  <c r="O46" i="83"/>
  <c r="O45" i="83"/>
  <c r="O44" i="83"/>
  <c r="O43" i="83"/>
  <c r="O42" i="83"/>
  <c r="O41" i="83"/>
  <c r="O40" i="83"/>
  <c r="O39" i="83"/>
  <c r="O38" i="83"/>
  <c r="O37" i="83"/>
  <c r="O36" i="83"/>
  <c r="O35" i="83"/>
  <c r="O34" i="83"/>
  <c r="O33" i="83"/>
  <c r="O32" i="83"/>
  <c r="O31" i="83"/>
  <c r="O30" i="83"/>
  <c r="O28" i="83"/>
  <c r="O27" i="83"/>
  <c r="O26" i="83"/>
  <c r="O25" i="83"/>
  <c r="O24" i="83"/>
  <c r="O23" i="83"/>
  <c r="O22" i="83"/>
  <c r="O20" i="83"/>
  <c r="O19" i="83"/>
  <c r="O18" i="83"/>
  <c r="O13" i="83"/>
  <c r="O12" i="83"/>
  <c r="O11" i="83"/>
  <c r="O10" i="83"/>
  <c r="O9" i="83"/>
  <c r="O8" i="83"/>
  <c r="O7" i="83"/>
  <c r="O6" i="83"/>
  <c r="O5" i="83"/>
  <c r="K166" i="83"/>
  <c r="K165" i="83"/>
  <c r="K164" i="83"/>
  <c r="K163" i="83"/>
  <c r="K162" i="83"/>
  <c r="K161" i="83"/>
  <c r="K160" i="83"/>
  <c r="K159" i="83"/>
  <c r="K157" i="83"/>
  <c r="K156" i="83"/>
  <c r="K155" i="83"/>
  <c r="K154" i="83"/>
  <c r="K153" i="83"/>
  <c r="K152" i="83"/>
  <c r="K151" i="83"/>
  <c r="K145" i="83"/>
  <c r="K144" i="83"/>
  <c r="K132" i="83"/>
  <c r="K131" i="83"/>
  <c r="K130" i="83"/>
  <c r="K129" i="83"/>
  <c r="K128" i="83"/>
  <c r="K127" i="83"/>
  <c r="K126" i="83"/>
  <c r="K125" i="83"/>
  <c r="K124" i="83"/>
  <c r="K123" i="83"/>
  <c r="K122" i="83"/>
  <c r="K118" i="83"/>
  <c r="K117" i="83"/>
  <c r="K104" i="83"/>
  <c r="K103" i="83"/>
  <c r="K102" i="83"/>
  <c r="K101" i="83"/>
  <c r="K100" i="83"/>
  <c r="K99" i="83"/>
  <c r="K98" i="83"/>
  <c r="K97" i="83"/>
  <c r="K96" i="83"/>
  <c r="K95" i="83"/>
  <c r="K89" i="83"/>
  <c r="K88" i="83"/>
  <c r="K87" i="83"/>
  <c r="K86" i="83"/>
  <c r="K81" i="83"/>
  <c r="K80" i="83"/>
  <c r="K79" i="83"/>
  <c r="K78" i="83"/>
  <c r="K72" i="83"/>
  <c r="K70" i="83"/>
  <c r="K67" i="83"/>
  <c r="K66" i="83"/>
  <c r="K65" i="83"/>
  <c r="K63" i="83"/>
  <c r="K62" i="83"/>
  <c r="K61" i="83"/>
  <c r="K59" i="83"/>
  <c r="K58" i="83"/>
  <c r="K57" i="83"/>
  <c r="K56" i="83"/>
  <c r="K55" i="83"/>
  <c r="K54" i="83"/>
  <c r="K51" i="83"/>
  <c r="K50" i="83"/>
  <c r="K48" i="83"/>
  <c r="K47" i="83"/>
  <c r="K46" i="83"/>
  <c r="K45" i="83"/>
  <c r="K44" i="83"/>
  <c r="K43" i="83"/>
  <c r="K42" i="83"/>
  <c r="K41" i="83"/>
  <c r="K40" i="83"/>
  <c r="K39" i="83"/>
  <c r="K38" i="83"/>
  <c r="K37" i="83"/>
  <c r="K36" i="83"/>
  <c r="K35" i="83"/>
  <c r="K34" i="83"/>
  <c r="K33" i="83"/>
  <c r="K32" i="83"/>
  <c r="K31" i="83"/>
  <c r="K30" i="83"/>
  <c r="K28" i="83"/>
  <c r="K27" i="83"/>
  <c r="K26" i="83"/>
  <c r="K25" i="83"/>
  <c r="K24" i="83"/>
  <c r="K23" i="83"/>
  <c r="K22" i="83"/>
  <c r="K20" i="83"/>
  <c r="K19" i="83"/>
  <c r="K18" i="83"/>
  <c r="K13" i="83"/>
  <c r="K12" i="83"/>
  <c r="K11" i="83"/>
  <c r="K10" i="83"/>
  <c r="K9" i="83"/>
  <c r="K8" i="83"/>
  <c r="K7" i="83"/>
  <c r="K6" i="83"/>
  <c r="K5" i="83"/>
  <c r="H166" i="83"/>
  <c r="H165" i="83"/>
  <c r="H164" i="83"/>
  <c r="H163" i="83"/>
  <c r="H162" i="83"/>
  <c r="H161" i="83"/>
  <c r="H160" i="83"/>
  <c r="H159" i="83"/>
  <c r="H157" i="83"/>
  <c r="H156" i="83"/>
  <c r="H155" i="83"/>
  <c r="H154" i="83"/>
  <c r="H153" i="83"/>
  <c r="H152" i="83"/>
  <c r="H151" i="83"/>
  <c r="H145" i="83"/>
  <c r="H144" i="83"/>
  <c r="H132" i="83"/>
  <c r="H131" i="83"/>
  <c r="H130" i="83"/>
  <c r="H129" i="83"/>
  <c r="H128" i="83"/>
  <c r="H127" i="83"/>
  <c r="H126" i="83"/>
  <c r="H125" i="83"/>
  <c r="H124" i="83"/>
  <c r="H123" i="83"/>
  <c r="H122" i="83"/>
  <c r="H118" i="83"/>
  <c r="H117" i="83"/>
  <c r="H104" i="83"/>
  <c r="H103" i="83"/>
  <c r="H102" i="83"/>
  <c r="H101" i="83"/>
  <c r="H100" i="83"/>
  <c r="H99" i="83"/>
  <c r="H98" i="83"/>
  <c r="H97" i="83"/>
  <c r="H96" i="83"/>
  <c r="H95" i="83"/>
  <c r="H89" i="83"/>
  <c r="H88" i="83"/>
  <c r="H87" i="83"/>
  <c r="H86" i="83"/>
  <c r="H81" i="83"/>
  <c r="H80" i="83"/>
  <c r="H79" i="83"/>
  <c r="H78" i="83"/>
  <c r="H72" i="83"/>
  <c r="H70" i="83"/>
  <c r="H67" i="83"/>
  <c r="H66" i="83"/>
  <c r="H65" i="83"/>
  <c r="H63" i="83"/>
  <c r="H62" i="83"/>
  <c r="H61" i="83"/>
  <c r="H59" i="83"/>
  <c r="H58" i="83"/>
  <c r="H57" i="83"/>
  <c r="H56" i="83"/>
  <c r="H55" i="83"/>
  <c r="H54" i="83"/>
  <c r="H51" i="83"/>
  <c r="H50" i="83"/>
  <c r="H48" i="83"/>
  <c r="H47" i="83"/>
  <c r="H46" i="83"/>
  <c r="H45" i="83"/>
  <c r="H44" i="83"/>
  <c r="H43" i="83"/>
  <c r="H42" i="83"/>
  <c r="H41" i="83"/>
  <c r="H40" i="83"/>
  <c r="H39" i="83"/>
  <c r="H38" i="83"/>
  <c r="H37" i="83"/>
  <c r="H36" i="83"/>
  <c r="H35" i="83"/>
  <c r="H34" i="83"/>
  <c r="H33" i="83"/>
  <c r="H32" i="83"/>
  <c r="H31" i="83"/>
  <c r="H30" i="83"/>
  <c r="H28" i="83"/>
  <c r="H27" i="83"/>
  <c r="H26" i="83"/>
  <c r="H25" i="83"/>
  <c r="H24" i="83"/>
  <c r="H23" i="83"/>
  <c r="H22" i="83"/>
  <c r="H20" i="83"/>
  <c r="H19" i="83"/>
  <c r="H18" i="83"/>
  <c r="H13" i="83"/>
  <c r="H12" i="83"/>
  <c r="H11" i="83"/>
  <c r="H10" i="83"/>
  <c r="H9" i="83"/>
  <c r="H8" i="83"/>
  <c r="H7" i="83"/>
  <c r="H6" i="83"/>
  <c r="H5" i="83"/>
  <c r="G166" i="83"/>
  <c r="G165" i="83"/>
  <c r="G164" i="83"/>
  <c r="G163" i="83"/>
  <c r="G162" i="83"/>
  <c r="G161" i="83"/>
  <c r="G160" i="83"/>
  <c r="G159" i="83"/>
  <c r="G157" i="83"/>
  <c r="G156" i="83"/>
  <c r="G155" i="83"/>
  <c r="G154" i="83"/>
  <c r="G153" i="83"/>
  <c r="G152" i="83"/>
  <c r="G151" i="83"/>
  <c r="G145" i="83"/>
  <c r="G144" i="83"/>
  <c r="G132" i="83"/>
  <c r="G131" i="83"/>
  <c r="G130" i="83"/>
  <c r="G129" i="83"/>
  <c r="G128" i="83"/>
  <c r="G127" i="83"/>
  <c r="G126" i="83"/>
  <c r="G125" i="83"/>
  <c r="G124" i="83"/>
  <c r="G123" i="83"/>
  <c r="G122" i="83"/>
  <c r="G118" i="83"/>
  <c r="G117" i="83"/>
  <c r="G104" i="83"/>
  <c r="G103" i="83"/>
  <c r="G102" i="83"/>
  <c r="G101" i="83"/>
  <c r="G100" i="83"/>
  <c r="G99" i="83"/>
  <c r="G98" i="83"/>
  <c r="G97" i="83"/>
  <c r="G96" i="83"/>
  <c r="G95" i="83"/>
  <c r="G89" i="83"/>
  <c r="G88" i="83"/>
  <c r="G87" i="83"/>
  <c r="G86" i="83"/>
  <c r="G81" i="83"/>
  <c r="G80" i="83"/>
  <c r="G79" i="83"/>
  <c r="G78" i="83"/>
  <c r="G72" i="83"/>
  <c r="G70" i="83"/>
  <c r="G67" i="83"/>
  <c r="G66" i="83"/>
  <c r="G65" i="83"/>
  <c r="G63" i="83"/>
  <c r="G62" i="83"/>
  <c r="G61" i="83"/>
  <c r="G59" i="83"/>
  <c r="G58" i="83"/>
  <c r="G57" i="83"/>
  <c r="G56" i="83"/>
  <c r="G55" i="83"/>
  <c r="G54" i="83"/>
  <c r="G51" i="83"/>
  <c r="G50" i="83"/>
  <c r="G48" i="83"/>
  <c r="G47" i="83"/>
  <c r="G46" i="83"/>
  <c r="G45" i="83"/>
  <c r="G44" i="83"/>
  <c r="G43" i="83"/>
  <c r="G42" i="83"/>
  <c r="G41" i="83"/>
  <c r="G40" i="83"/>
  <c r="G39" i="83"/>
  <c r="G38" i="83"/>
  <c r="G37" i="83"/>
  <c r="G36" i="83"/>
  <c r="G35" i="83"/>
  <c r="G34" i="83"/>
  <c r="G33" i="83"/>
  <c r="G32" i="83"/>
  <c r="G31" i="83"/>
  <c r="G30" i="83"/>
  <c r="G28" i="83"/>
  <c r="G27" i="83"/>
  <c r="G26" i="83"/>
  <c r="G25" i="83"/>
  <c r="G24" i="83"/>
  <c r="G23" i="83"/>
  <c r="G22" i="83"/>
  <c r="G20" i="83"/>
  <c r="G19" i="83"/>
  <c r="G18" i="83"/>
  <c r="G13" i="83"/>
  <c r="G12" i="83"/>
  <c r="G11" i="83"/>
  <c r="G10" i="83"/>
  <c r="G9" i="83"/>
  <c r="G8" i="83"/>
  <c r="G7" i="83"/>
  <c r="G6" i="83"/>
  <c r="G5" i="83"/>
  <c r="F56" i="83"/>
  <c r="F59" i="83"/>
  <c r="F58" i="83"/>
  <c r="F166" i="83"/>
  <c r="F165" i="83"/>
  <c r="F164" i="83"/>
  <c r="F163" i="83"/>
  <c r="F162" i="83"/>
  <c r="F161" i="83"/>
  <c r="F160" i="83"/>
  <c r="F159" i="83"/>
  <c r="F157" i="83"/>
  <c r="F156" i="83"/>
  <c r="F155" i="83"/>
  <c r="F154" i="83"/>
  <c r="F153" i="83"/>
  <c r="F152" i="83"/>
  <c r="F151" i="83"/>
  <c r="F132" i="83"/>
  <c r="F131" i="83"/>
  <c r="F130" i="83"/>
  <c r="F129" i="83"/>
  <c r="F128" i="83"/>
  <c r="F127" i="83"/>
  <c r="F126" i="83"/>
  <c r="F125" i="83"/>
  <c r="F124" i="83"/>
  <c r="F123" i="83"/>
  <c r="F122" i="83"/>
  <c r="F145" i="83"/>
  <c r="F144" i="83"/>
  <c r="F118" i="83"/>
  <c r="F117" i="83"/>
  <c r="F104" i="83"/>
  <c r="F103" i="83"/>
  <c r="F102" i="83"/>
  <c r="F101" i="83"/>
  <c r="F100" i="83"/>
  <c r="F99" i="83"/>
  <c r="F98" i="83"/>
  <c r="F97" i="83"/>
  <c r="F96" i="83"/>
  <c r="F95" i="83"/>
  <c r="F89" i="83"/>
  <c r="F88" i="83"/>
  <c r="F87" i="83"/>
  <c r="F86" i="83"/>
  <c r="F81" i="83"/>
  <c r="F80" i="83"/>
  <c r="F79" i="83"/>
  <c r="F78" i="83"/>
  <c r="F72" i="83"/>
  <c r="F70" i="83"/>
  <c r="F67" i="83"/>
  <c r="F66" i="83"/>
  <c r="F65" i="83"/>
  <c r="F63" i="83"/>
  <c r="F62" i="83"/>
  <c r="F61" i="83"/>
  <c r="F55" i="83"/>
  <c r="F54" i="83"/>
  <c r="F51" i="83"/>
  <c r="F50" i="83"/>
  <c r="F57" i="83"/>
  <c r="F48" i="83"/>
  <c r="F47" i="83"/>
  <c r="F46" i="83"/>
  <c r="F45" i="83"/>
  <c r="F44" i="83"/>
  <c r="F43" i="83"/>
  <c r="F42" i="83"/>
  <c r="F41" i="83"/>
  <c r="F40" i="83"/>
  <c r="F39" i="83"/>
  <c r="F38" i="83"/>
  <c r="F37" i="83"/>
  <c r="F36" i="83"/>
  <c r="F35" i="83"/>
  <c r="F34" i="83"/>
  <c r="F33" i="83"/>
  <c r="F32" i="83"/>
  <c r="F31" i="83"/>
  <c r="F30" i="83"/>
  <c r="F28" i="83"/>
  <c r="F27" i="83"/>
  <c r="F26" i="83"/>
  <c r="F25" i="83"/>
  <c r="F24" i="83"/>
  <c r="F23" i="83"/>
  <c r="F22" i="83"/>
  <c r="F20" i="83"/>
  <c r="F19" i="83"/>
  <c r="F18" i="83"/>
  <c r="F13" i="83"/>
  <c r="F12" i="83"/>
  <c r="F11" i="83"/>
  <c r="F10" i="83"/>
  <c r="F9" i="83"/>
  <c r="F8" i="83"/>
  <c r="F7" i="83"/>
  <c r="F6" i="83"/>
  <c r="F5" i="83"/>
  <c r="F166" i="31"/>
  <c r="F165" i="31"/>
  <c r="F164" i="31"/>
  <c r="F163" i="31"/>
  <c r="F162" i="31"/>
  <c r="F161" i="31"/>
  <c r="F160" i="31"/>
  <c r="F159" i="31"/>
  <c r="F157" i="31"/>
  <c r="F156" i="31"/>
  <c r="F155" i="31"/>
  <c r="F154" i="31"/>
  <c r="F153" i="31"/>
  <c r="F152" i="31"/>
  <c r="F151" i="31"/>
  <c r="F145" i="31"/>
  <c r="F144" i="31"/>
  <c r="F143" i="31"/>
  <c r="F142" i="31"/>
  <c r="F141" i="31"/>
  <c r="F140" i="31"/>
  <c r="F132" i="31"/>
  <c r="F131" i="31"/>
  <c r="F130" i="31"/>
  <c r="F129" i="31"/>
  <c r="F128" i="31"/>
  <c r="F127" i="31"/>
  <c r="F126" i="31"/>
  <c r="F125" i="31"/>
  <c r="F124" i="31"/>
  <c r="F123" i="31"/>
  <c r="F122" i="31"/>
  <c r="F118" i="31"/>
  <c r="F117" i="31"/>
  <c r="F116" i="31"/>
  <c r="F115" i="31"/>
  <c r="F105" i="31"/>
  <c r="F104" i="31"/>
  <c r="F103" i="31"/>
  <c r="F102" i="31"/>
  <c r="F101" i="31"/>
  <c r="F100" i="31"/>
  <c r="F99" i="31"/>
  <c r="F98" i="31"/>
  <c r="F97" i="31"/>
  <c r="F96" i="31"/>
  <c r="F95" i="31"/>
  <c r="F89" i="31"/>
  <c r="F88" i="31"/>
  <c r="F87" i="31"/>
  <c r="F86" i="31"/>
  <c r="F81" i="31"/>
  <c r="F80" i="31"/>
  <c r="F79" i="31"/>
  <c r="F78" i="31"/>
  <c r="F72" i="31"/>
  <c r="F70" i="31"/>
  <c r="F67" i="31"/>
  <c r="F66" i="31"/>
  <c r="F65" i="31"/>
  <c r="F63" i="31"/>
  <c r="F62" i="31"/>
  <c r="F59" i="31"/>
  <c r="F58" i="31"/>
  <c r="F57" i="31"/>
  <c r="F56" i="31"/>
  <c r="F55" i="31"/>
  <c r="F51" i="31"/>
  <c r="F50" i="31"/>
  <c r="F48" i="31"/>
  <c r="F47" i="31"/>
  <c r="F46" i="31"/>
  <c r="F45" i="31"/>
  <c r="F44" i="31"/>
  <c r="F43" i="31"/>
  <c r="F42" i="31"/>
  <c r="F41" i="31"/>
  <c r="F40" i="31"/>
  <c r="F39" i="31"/>
  <c r="F38" i="31"/>
  <c r="F37" i="31"/>
  <c r="F36" i="31"/>
  <c r="F35" i="31"/>
  <c r="F34" i="31"/>
  <c r="F33" i="31"/>
  <c r="F32" i="31"/>
  <c r="F31" i="31"/>
  <c r="F30" i="31"/>
  <c r="F28" i="31"/>
  <c r="F27" i="31"/>
  <c r="F26" i="31"/>
  <c r="F25" i="31"/>
  <c r="F24" i="31"/>
  <c r="F23" i="31"/>
  <c r="F22" i="31"/>
  <c r="F20" i="31"/>
  <c r="F19" i="31"/>
  <c r="F18" i="31"/>
  <c r="F13" i="31"/>
  <c r="F12" i="31"/>
  <c r="F11" i="31"/>
  <c r="F10" i="31"/>
  <c r="F9" i="31"/>
  <c r="F8" i="31"/>
  <c r="F7" i="31"/>
  <c r="F6" i="31"/>
  <c r="F5" i="31"/>
  <c r="X166" i="31"/>
  <c r="E166" i="31"/>
  <c r="X165" i="31"/>
  <c r="E165" i="31"/>
  <c r="X164" i="31"/>
  <c r="E164" i="31"/>
  <c r="X163" i="31"/>
  <c r="E163" i="31"/>
  <c r="X162" i="31"/>
  <c r="E162" i="31"/>
  <c r="X161" i="31"/>
  <c r="E161" i="31"/>
  <c r="X160" i="31"/>
  <c r="E160" i="31"/>
  <c r="X159" i="31"/>
  <c r="E159" i="31"/>
  <c r="X157" i="31"/>
  <c r="E157" i="31"/>
  <c r="X156" i="31"/>
  <c r="E156" i="31"/>
  <c r="X155" i="31"/>
  <c r="E155" i="31"/>
  <c r="X154" i="31"/>
  <c r="E154" i="31"/>
  <c r="X153" i="31"/>
  <c r="E153" i="31"/>
  <c r="X152" i="31"/>
  <c r="E152" i="31"/>
  <c r="X151" i="31"/>
  <c r="E151" i="31"/>
  <c r="X145" i="31"/>
  <c r="E145" i="31"/>
  <c r="X144" i="31"/>
  <c r="E144" i="31"/>
  <c r="X143" i="31"/>
  <c r="E143" i="31"/>
  <c r="X142" i="31"/>
  <c r="E142" i="31"/>
  <c r="X141" i="31"/>
  <c r="E141" i="31"/>
  <c r="X140" i="31"/>
  <c r="E140" i="31"/>
  <c r="X132" i="31"/>
  <c r="E132" i="31"/>
  <c r="X131" i="31"/>
  <c r="E131" i="31"/>
  <c r="X130" i="31"/>
  <c r="E130" i="31"/>
  <c r="X129" i="31"/>
  <c r="E129" i="31"/>
  <c r="X128" i="31"/>
  <c r="E128" i="31"/>
  <c r="X127" i="31"/>
  <c r="E127" i="31"/>
  <c r="X126" i="31"/>
  <c r="E126" i="31"/>
  <c r="X125" i="31"/>
  <c r="E125" i="31"/>
  <c r="X124" i="31"/>
  <c r="E124" i="31"/>
  <c r="X123" i="31"/>
  <c r="E123" i="31"/>
  <c r="X122" i="31"/>
  <c r="E122" i="31"/>
  <c r="X118" i="31"/>
  <c r="E118" i="31"/>
  <c r="X117" i="31"/>
  <c r="E117" i="31"/>
  <c r="X116" i="31"/>
  <c r="E116" i="31"/>
  <c r="X115" i="31"/>
  <c r="E115" i="31"/>
  <c r="X105" i="31"/>
  <c r="E105" i="31"/>
  <c r="X104" i="31"/>
  <c r="E104" i="31"/>
  <c r="X103" i="31"/>
  <c r="E103" i="31"/>
  <c r="X102" i="31"/>
  <c r="E102" i="31"/>
  <c r="X101" i="31"/>
  <c r="E101" i="31"/>
  <c r="X100" i="31"/>
  <c r="E100" i="31"/>
  <c r="X99" i="31"/>
  <c r="E99" i="31"/>
  <c r="X98" i="31"/>
  <c r="E98" i="31"/>
  <c r="X97" i="31"/>
  <c r="E97" i="31"/>
  <c r="X96" i="31"/>
  <c r="E96" i="31"/>
  <c r="X95" i="31"/>
  <c r="E95" i="31"/>
  <c r="X89" i="31"/>
  <c r="E89" i="31"/>
  <c r="X88" i="31"/>
  <c r="E88" i="31"/>
  <c r="X87" i="31"/>
  <c r="E87" i="31"/>
  <c r="X86" i="31"/>
  <c r="E86" i="31"/>
  <c r="X81" i="31"/>
  <c r="E81" i="31"/>
  <c r="X80" i="31"/>
  <c r="E80" i="31"/>
  <c r="X79" i="31"/>
  <c r="E79" i="31"/>
  <c r="X78" i="31"/>
  <c r="E78" i="31"/>
  <c r="X72" i="31"/>
  <c r="E72" i="31"/>
  <c r="X70" i="31"/>
  <c r="E67" i="31"/>
  <c r="X66" i="31"/>
  <c r="E66" i="31"/>
  <c r="X65" i="31"/>
  <c r="E65" i="31"/>
  <c r="X63" i="31"/>
  <c r="E63" i="31"/>
  <c r="X62" i="31"/>
  <c r="E62" i="31"/>
  <c r="X61" i="31"/>
  <c r="E61" i="31"/>
  <c r="X59" i="31"/>
  <c r="E59" i="31"/>
  <c r="X58" i="31"/>
  <c r="E58" i="31"/>
  <c r="X57" i="31"/>
  <c r="E57" i="31"/>
  <c r="X56" i="31"/>
  <c r="E56" i="31"/>
  <c r="X55" i="31"/>
  <c r="E55" i="31"/>
  <c r="X51" i="31"/>
  <c r="E51" i="31"/>
  <c r="X50" i="31"/>
  <c r="E50" i="31"/>
  <c r="X48" i="31"/>
  <c r="E48" i="31"/>
  <c r="X47" i="31"/>
  <c r="E47" i="31"/>
  <c r="X46" i="31"/>
  <c r="E46" i="31"/>
  <c r="X45" i="31"/>
  <c r="E45" i="31"/>
  <c r="X44" i="31"/>
  <c r="E44" i="31"/>
  <c r="X43" i="31"/>
  <c r="E43" i="31"/>
  <c r="X42" i="31"/>
  <c r="E42" i="31"/>
  <c r="X41" i="31"/>
  <c r="E41" i="31"/>
  <c r="X40" i="31"/>
  <c r="E40" i="31"/>
  <c r="X39" i="31"/>
  <c r="E39" i="31"/>
  <c r="X38" i="31"/>
  <c r="E38" i="31"/>
  <c r="X37" i="31"/>
  <c r="E37" i="31"/>
  <c r="X36" i="31"/>
  <c r="E36" i="31"/>
  <c r="X35" i="31"/>
  <c r="E35" i="31"/>
  <c r="X34" i="31"/>
  <c r="E34" i="31"/>
  <c r="X33" i="31"/>
  <c r="E33" i="31"/>
  <c r="X32" i="31"/>
  <c r="E32" i="31"/>
  <c r="X31" i="31"/>
  <c r="E31" i="31"/>
  <c r="X30" i="31"/>
  <c r="E30" i="31"/>
  <c r="X28" i="31"/>
  <c r="E28" i="31"/>
  <c r="X27" i="31"/>
  <c r="E27" i="31"/>
  <c r="X26" i="31"/>
  <c r="E26" i="31"/>
  <c r="X25" i="31"/>
  <c r="E25" i="31"/>
  <c r="X24" i="31"/>
  <c r="E24" i="31"/>
  <c r="X23" i="31"/>
  <c r="E23" i="31"/>
  <c r="X22" i="31"/>
  <c r="E22" i="31"/>
  <c r="X20" i="31"/>
  <c r="E20" i="31"/>
  <c r="X19" i="31"/>
  <c r="E19" i="31"/>
  <c r="X18" i="31"/>
  <c r="E18" i="31"/>
  <c r="X13" i="31"/>
  <c r="E13" i="31"/>
  <c r="X12" i="31"/>
  <c r="E12" i="31"/>
  <c r="X11" i="31"/>
  <c r="E11" i="31"/>
  <c r="X10" i="31"/>
  <c r="E10" i="31"/>
  <c r="X9" i="31"/>
  <c r="E9" i="31"/>
  <c r="X8" i="31"/>
  <c r="E8" i="31"/>
  <c r="X7" i="31"/>
  <c r="E7" i="31"/>
  <c r="X6" i="31"/>
  <c r="E6" i="31"/>
  <c r="X5" i="31"/>
  <c r="E5" i="31"/>
  <c r="X67" i="31"/>
  <c r="E70" i="31"/>
  <c r="C72" i="83"/>
  <c r="D166" i="83"/>
  <c r="D165" i="83"/>
  <c r="D164" i="83"/>
  <c r="D163" i="83"/>
  <c r="D162" i="83"/>
  <c r="D160" i="83"/>
  <c r="D159" i="83"/>
  <c r="D157" i="83"/>
  <c r="D156" i="83"/>
  <c r="D155" i="83"/>
  <c r="D154" i="83"/>
  <c r="D153" i="83"/>
  <c r="D152" i="83"/>
  <c r="D151" i="83"/>
  <c r="D145" i="83"/>
  <c r="D144" i="83"/>
  <c r="D132" i="83"/>
  <c r="D131" i="83"/>
  <c r="D130" i="83"/>
  <c r="D129" i="83"/>
  <c r="D128" i="83"/>
  <c r="D127" i="83"/>
  <c r="D126" i="83"/>
  <c r="D125" i="83"/>
  <c r="D124" i="83"/>
  <c r="D123" i="83"/>
  <c r="D122" i="83"/>
  <c r="D118" i="83"/>
  <c r="D117" i="83"/>
  <c r="D104" i="83"/>
  <c r="D103" i="83"/>
  <c r="D102" i="83"/>
  <c r="D101" i="83"/>
  <c r="D100" i="83"/>
  <c r="D99" i="83"/>
  <c r="D98" i="83"/>
  <c r="D97" i="83"/>
  <c r="D96" i="83"/>
  <c r="D95" i="83"/>
  <c r="D89" i="83"/>
  <c r="D88" i="83"/>
  <c r="D87" i="83"/>
  <c r="D86" i="83"/>
  <c r="D81" i="83"/>
  <c r="D80" i="83"/>
  <c r="D79" i="83"/>
  <c r="D78" i="83"/>
  <c r="D72" i="83"/>
  <c r="D70" i="83"/>
  <c r="D67" i="83"/>
  <c r="D66" i="83"/>
  <c r="D65" i="83"/>
  <c r="D63" i="83"/>
  <c r="D62" i="83"/>
  <c r="D61" i="83"/>
  <c r="D59" i="83"/>
  <c r="D58" i="83"/>
  <c r="D57" i="83"/>
  <c r="D56" i="83"/>
  <c r="D55" i="83"/>
  <c r="D54" i="83"/>
  <c r="D51" i="83"/>
  <c r="D50" i="83"/>
  <c r="D48" i="83"/>
  <c r="D47" i="83"/>
  <c r="D46" i="83"/>
  <c r="D45" i="83"/>
  <c r="D44" i="83"/>
  <c r="D43" i="83"/>
  <c r="D42" i="83"/>
  <c r="D41" i="83"/>
  <c r="D40" i="83"/>
  <c r="D39" i="83"/>
  <c r="D38" i="83"/>
  <c r="D37" i="83"/>
  <c r="D36" i="83"/>
  <c r="D35" i="83"/>
  <c r="D34" i="83"/>
  <c r="D33" i="83"/>
  <c r="D32" i="83"/>
  <c r="D31" i="83"/>
  <c r="D30" i="83"/>
  <c r="D28" i="83"/>
  <c r="D27" i="83"/>
  <c r="D26" i="83"/>
  <c r="D25" i="83"/>
  <c r="D24" i="83"/>
  <c r="D23" i="83"/>
  <c r="D22" i="83"/>
  <c r="D20" i="83"/>
  <c r="D19" i="83"/>
  <c r="D18" i="83"/>
  <c r="D13" i="83"/>
  <c r="D12" i="83"/>
  <c r="D11" i="83"/>
  <c r="D10" i="83"/>
  <c r="D9" i="83"/>
  <c r="D8" i="83"/>
  <c r="D7" i="83"/>
  <c r="D6" i="83"/>
  <c r="D5" i="83"/>
  <c r="C166" i="83"/>
  <c r="C165" i="83"/>
  <c r="C164" i="83"/>
  <c r="C163" i="83"/>
  <c r="C162" i="83"/>
  <c r="C161" i="83"/>
  <c r="C160" i="83"/>
  <c r="C159" i="83"/>
  <c r="C157" i="83"/>
  <c r="C156" i="83"/>
  <c r="C155" i="83"/>
  <c r="C154" i="83"/>
  <c r="C153" i="83"/>
  <c r="C152" i="83"/>
  <c r="C151" i="83"/>
  <c r="C145" i="83"/>
  <c r="C144" i="83"/>
  <c r="C132" i="83"/>
  <c r="C131" i="83"/>
  <c r="C130" i="83"/>
  <c r="C129" i="83"/>
  <c r="C128" i="83"/>
  <c r="C127" i="83"/>
  <c r="C126" i="83"/>
  <c r="C125" i="83"/>
  <c r="C124" i="83"/>
  <c r="C123" i="83"/>
  <c r="C122" i="83"/>
  <c r="C118" i="83"/>
  <c r="C117" i="83"/>
  <c r="C104" i="83"/>
  <c r="C103" i="83"/>
  <c r="C102" i="83"/>
  <c r="C101" i="83"/>
  <c r="C100" i="83"/>
  <c r="C99" i="83"/>
  <c r="C98" i="83"/>
  <c r="C97" i="83"/>
  <c r="C96" i="83"/>
  <c r="C95" i="83"/>
  <c r="C89" i="83"/>
  <c r="C88" i="83"/>
  <c r="C87" i="83"/>
  <c r="C86" i="83"/>
  <c r="C81" i="83"/>
  <c r="C80" i="83"/>
  <c r="C79" i="83"/>
  <c r="C78" i="83"/>
  <c r="C70" i="83"/>
  <c r="C67" i="83"/>
  <c r="C66" i="83"/>
  <c r="C65" i="83"/>
  <c r="C63" i="83"/>
  <c r="C62" i="83"/>
  <c r="C61" i="83"/>
  <c r="C59" i="83"/>
  <c r="C58" i="83"/>
  <c r="C57" i="83"/>
  <c r="C56" i="83"/>
  <c r="C55" i="83"/>
  <c r="C54" i="83"/>
  <c r="C51" i="83"/>
  <c r="C50" i="83"/>
  <c r="C48" i="83"/>
  <c r="C47" i="83"/>
  <c r="C46" i="83"/>
  <c r="C45" i="83"/>
  <c r="C44" i="83"/>
  <c r="C43" i="83"/>
  <c r="C42" i="83"/>
  <c r="C41" i="83"/>
  <c r="C40" i="83"/>
  <c r="C39" i="83"/>
  <c r="C38" i="83"/>
  <c r="C37" i="83"/>
  <c r="C36" i="83"/>
  <c r="C35" i="83"/>
  <c r="C34" i="83"/>
  <c r="C33" i="83"/>
  <c r="C32" i="83"/>
  <c r="C31" i="83"/>
  <c r="C30" i="83"/>
  <c r="C28" i="83"/>
  <c r="C27" i="83"/>
  <c r="C26" i="83"/>
  <c r="C25" i="83"/>
  <c r="C24" i="83"/>
  <c r="C23" i="83"/>
  <c r="C22" i="83"/>
  <c r="C20" i="83"/>
  <c r="C19" i="83"/>
  <c r="C18" i="83"/>
  <c r="C13" i="83"/>
  <c r="C12" i="83"/>
  <c r="C11" i="83"/>
  <c r="C10" i="83"/>
  <c r="C9" i="83"/>
  <c r="C8" i="83"/>
  <c r="C7" i="83"/>
  <c r="C6" i="83"/>
  <c r="C5" i="83"/>
  <c r="K64" i="83" l="1"/>
  <c r="T64" i="31"/>
  <c r="T64" i="83"/>
  <c r="C64" i="83"/>
  <c r="Q64" i="83"/>
  <c r="R64" i="83"/>
  <c r="Q64" i="31"/>
  <c r="G64" i="83"/>
  <c r="D64" i="83"/>
  <c r="O15" i="72"/>
  <c r="O16" i="72" s="1"/>
  <c r="O17" i="72" s="1"/>
  <c r="O18" i="72" s="1"/>
  <c r="O19" i="72" s="1"/>
  <c r="O20" i="72" s="1"/>
  <c r="O21" i="72" s="1"/>
  <c r="O22" i="72" s="1"/>
  <c r="N1192" i="94" l="1"/>
  <c r="V18" i="84" s="1"/>
  <c r="N1048" i="94" l="1"/>
  <c r="N1015" i="94"/>
  <c r="V156" i="83" s="1"/>
  <c r="N901" i="94" l="1"/>
  <c r="N753" i="94" l="1"/>
  <c r="N126" i="66" l="1"/>
  <c r="D161" i="83" s="1"/>
  <c r="N40" i="69"/>
  <c r="N39" i="69"/>
  <c r="N38" i="69"/>
  <c r="W170" i="31" l="1"/>
  <c r="W166" i="31"/>
  <c r="W165" i="31"/>
  <c r="W164" i="31"/>
  <c r="W163" i="31"/>
  <c r="W162" i="31"/>
  <c r="W161" i="31"/>
  <c r="W160" i="31"/>
  <c r="W159" i="31"/>
  <c r="W157" i="31"/>
  <c r="W156" i="31"/>
  <c r="W155" i="31"/>
  <c r="W154" i="31"/>
  <c r="W153" i="31"/>
  <c r="W152" i="31"/>
  <c r="W151" i="31"/>
  <c r="W145" i="31"/>
  <c r="W144" i="31"/>
  <c r="W143" i="31"/>
  <c r="W142" i="31"/>
  <c r="W141" i="31"/>
  <c r="W140" i="31"/>
  <c r="W132" i="31"/>
  <c r="W131" i="31"/>
  <c r="W130" i="31"/>
  <c r="W129" i="31"/>
  <c r="W128" i="31"/>
  <c r="W127" i="31"/>
  <c r="W126" i="31"/>
  <c r="W125" i="31"/>
  <c r="W124" i="31"/>
  <c r="W123" i="31"/>
  <c r="W122" i="31"/>
  <c r="W118" i="31"/>
  <c r="W117" i="31"/>
  <c r="W116" i="31"/>
  <c r="W115" i="31"/>
  <c r="W105" i="31"/>
  <c r="W104" i="31"/>
  <c r="W103" i="31"/>
  <c r="W102" i="31"/>
  <c r="W101" i="31"/>
  <c r="W100" i="31"/>
  <c r="W99" i="31"/>
  <c r="W98" i="31"/>
  <c r="W97" i="31"/>
  <c r="W96" i="31"/>
  <c r="W95" i="31"/>
  <c r="W89" i="31"/>
  <c r="W88" i="31"/>
  <c r="W87" i="31"/>
  <c r="W86" i="31"/>
  <c r="W81" i="31"/>
  <c r="W80" i="31"/>
  <c r="W79" i="31"/>
  <c r="W78" i="31"/>
  <c r="W72" i="31"/>
  <c r="W70" i="31"/>
  <c r="W67" i="31"/>
  <c r="W66" i="31"/>
  <c r="W65" i="31"/>
  <c r="W63" i="31"/>
  <c r="W62" i="31"/>
  <c r="W61" i="31"/>
  <c r="W59" i="31"/>
  <c r="W58" i="31"/>
  <c r="W57" i="31"/>
  <c r="W56" i="31"/>
  <c r="W55" i="31"/>
  <c r="W51" i="31"/>
  <c r="W50" i="31"/>
  <c r="W48" i="31"/>
  <c r="W47" i="31"/>
  <c r="W46" i="31"/>
  <c r="W45" i="31"/>
  <c r="W44" i="31"/>
  <c r="W43" i="31"/>
  <c r="W42" i="31"/>
  <c r="W41" i="31"/>
  <c r="W40" i="31"/>
  <c r="W39" i="31"/>
  <c r="W38" i="31"/>
  <c r="W37" i="31"/>
  <c r="W36" i="31"/>
  <c r="W35" i="31"/>
  <c r="W34" i="31"/>
  <c r="W33" i="31"/>
  <c r="W32" i="31"/>
  <c r="W31" i="31"/>
  <c r="W30" i="31"/>
  <c r="W28" i="31"/>
  <c r="W27" i="31"/>
  <c r="W26" i="31"/>
  <c r="W25" i="31"/>
  <c r="W24" i="31"/>
  <c r="W23" i="31"/>
  <c r="W22" i="31"/>
  <c r="W20" i="31"/>
  <c r="W19" i="31"/>
  <c r="W18" i="31"/>
  <c r="W13" i="31"/>
  <c r="W12" i="31"/>
  <c r="W11" i="31"/>
  <c r="W10" i="31"/>
  <c r="W9" i="31"/>
  <c r="W8" i="31"/>
  <c r="W7" i="31"/>
  <c r="W6" i="31"/>
  <c r="W5" i="31"/>
  <c r="W64" i="31" l="1"/>
  <c r="O2" i="94"/>
  <c r="O3" i="94" s="1"/>
  <c r="O4" i="94" s="1"/>
  <c r="O5" i="94" s="1"/>
  <c r="O6" i="94" s="1"/>
  <c r="O7" i="94" s="1"/>
  <c r="O8" i="94" s="1"/>
  <c r="O9" i="94" s="1"/>
  <c r="O10" i="94" s="1"/>
  <c r="O11" i="94" s="1"/>
  <c r="O12" i="94" s="1"/>
  <c r="O13" i="94" s="1"/>
  <c r="O14" i="94" s="1"/>
  <c r="O15" i="94" s="1"/>
  <c r="O16" i="94" s="1"/>
  <c r="O17" i="94" s="1"/>
  <c r="O18" i="94" s="1"/>
  <c r="O19" i="94" s="1"/>
  <c r="O20" i="94" s="1"/>
  <c r="O21" i="94" s="1"/>
  <c r="O22" i="94" s="1"/>
  <c r="O23" i="94" s="1"/>
  <c r="O24" i="94" s="1"/>
  <c r="O25" i="94" s="1"/>
  <c r="O26" i="94" s="1"/>
  <c r="O27" i="94" s="1"/>
  <c r="O28" i="94" s="1"/>
  <c r="O29" i="94" s="1"/>
  <c r="O30" i="94" s="1"/>
  <c r="O31" i="94" s="1"/>
  <c r="O32" i="94" s="1"/>
  <c r="O33" i="94" s="1"/>
  <c r="O34" i="94" s="1"/>
  <c r="O35" i="94" s="1"/>
  <c r="O36" i="94" s="1"/>
  <c r="O37" i="94" s="1"/>
  <c r="O38" i="94" s="1"/>
  <c r="O39" i="94" s="1"/>
  <c r="O40" i="94" s="1"/>
  <c r="O41" i="94" s="1"/>
  <c r="O42" i="94" s="1"/>
  <c r="O43" i="94" s="1"/>
  <c r="O44" i="94" s="1"/>
  <c r="O45" i="94" s="1"/>
  <c r="O46" i="94" s="1"/>
  <c r="O47" i="94" s="1"/>
  <c r="O48" i="94" s="1"/>
  <c r="O49" i="94" s="1"/>
  <c r="O50" i="94" s="1"/>
  <c r="E137" i="93"/>
  <c r="X137" i="93"/>
  <c r="D123" i="31"/>
  <c r="D124" i="31"/>
  <c r="D125" i="31"/>
  <c r="D126" i="31"/>
  <c r="D127" i="31"/>
  <c r="D128" i="31"/>
  <c r="D129" i="31"/>
  <c r="D130" i="31"/>
  <c r="D131" i="31"/>
  <c r="D132" i="31"/>
  <c r="D140" i="31"/>
  <c r="D141" i="31"/>
  <c r="D142" i="31"/>
  <c r="D143" i="31"/>
  <c r="D144" i="31"/>
  <c r="D145" i="31"/>
  <c r="O3" i="69"/>
  <c r="O4" i="69" s="1"/>
  <c r="O5" i="69" s="1"/>
  <c r="O6" i="69" s="1"/>
  <c r="O7" i="69" s="1"/>
  <c r="O8" i="69" s="1"/>
  <c r="O9" i="69" s="1"/>
  <c r="O10" i="69" s="1"/>
  <c r="O11" i="69" s="1"/>
  <c r="O12" i="69" s="1"/>
  <c r="O13" i="69" s="1"/>
  <c r="O14" i="69" s="1"/>
  <c r="O15" i="69" s="1"/>
  <c r="O16" i="69" s="1"/>
  <c r="O17" i="69" s="1"/>
  <c r="O18" i="69" s="1"/>
  <c r="O19" i="69" s="1"/>
  <c r="O20" i="69" s="1"/>
  <c r="O21" i="69" s="1"/>
  <c r="O22" i="69" s="1"/>
  <c r="O23" i="69" s="1"/>
  <c r="O24" i="69" s="1"/>
  <c r="O25" i="69" s="1"/>
  <c r="O26" i="69" s="1"/>
  <c r="O27" i="69" s="1"/>
  <c r="O28" i="69" s="1"/>
  <c r="O29" i="69" s="1"/>
  <c r="O30" i="69" s="1"/>
  <c r="O31" i="69" s="1"/>
  <c r="O32" i="69" s="1"/>
  <c r="O33" i="69" s="1"/>
  <c r="O34" i="69" s="1"/>
  <c r="O35" i="69" s="1"/>
  <c r="O36" i="69" s="1"/>
  <c r="O37" i="69" s="1"/>
  <c r="O38" i="69" s="1"/>
  <c r="O39" i="69" s="1"/>
  <c r="O40" i="69" s="1"/>
  <c r="O41" i="69" s="1"/>
  <c r="O42" i="69" s="1"/>
  <c r="O43" i="69" s="1"/>
  <c r="O44" i="69" s="1"/>
  <c r="O45" i="69" s="1"/>
  <c r="O46" i="69" s="1"/>
  <c r="O47" i="69" s="1"/>
  <c r="O48" i="69" s="1"/>
  <c r="O49" i="69" s="1"/>
  <c r="O50" i="69" s="1"/>
  <c r="O51" i="69" s="1"/>
  <c r="O52" i="69" s="1"/>
  <c r="O53" i="69" s="1"/>
  <c r="O54" i="69" s="1"/>
  <c r="O55" i="69" s="1"/>
  <c r="O56" i="69" s="1"/>
  <c r="O57" i="69" s="1"/>
  <c r="O58" i="69" s="1"/>
  <c r="O59" i="69" s="1"/>
  <c r="O60" i="69" s="1"/>
  <c r="O61" i="69" s="1"/>
  <c r="O62" i="69" s="1"/>
  <c r="O63" i="69" s="1"/>
  <c r="O64" i="69" s="1"/>
  <c r="O65" i="69" s="1"/>
  <c r="O3" i="103"/>
  <c r="O4" i="103" s="1"/>
  <c r="O5" i="103" s="1"/>
  <c r="O6" i="103" s="1"/>
  <c r="O7" i="103" s="1"/>
  <c r="R158" i="83" l="1"/>
  <c r="Y137" i="93"/>
  <c r="V166" i="31"/>
  <c r="V165" i="31"/>
  <c r="V164" i="31"/>
  <c r="V163" i="31"/>
  <c r="V162" i="31"/>
  <c r="V161" i="31"/>
  <c r="V160" i="31"/>
  <c r="V159" i="31"/>
  <c r="V157" i="31"/>
  <c r="V156" i="31"/>
  <c r="V155" i="31"/>
  <c r="V154" i="31"/>
  <c r="V153" i="31"/>
  <c r="V152" i="31"/>
  <c r="V145" i="31"/>
  <c r="V144" i="31"/>
  <c r="V143" i="31"/>
  <c r="V142" i="31"/>
  <c r="V141" i="31"/>
  <c r="V140" i="31"/>
  <c r="V132" i="31"/>
  <c r="V131" i="31"/>
  <c r="V130" i="31"/>
  <c r="V129" i="31"/>
  <c r="V128" i="31"/>
  <c r="V127" i="31"/>
  <c r="V126" i="31"/>
  <c r="V125" i="31"/>
  <c r="V124" i="31"/>
  <c r="V123" i="31"/>
  <c r="V122" i="31"/>
  <c r="V118" i="31"/>
  <c r="V117" i="31"/>
  <c r="V116" i="31"/>
  <c r="V115" i="31"/>
  <c r="V105" i="31"/>
  <c r="V104" i="31"/>
  <c r="V103" i="31"/>
  <c r="V102" i="31"/>
  <c r="V101" i="31"/>
  <c r="V100" i="31"/>
  <c r="V99" i="31"/>
  <c r="V98" i="31"/>
  <c r="V97" i="31"/>
  <c r="V96" i="31"/>
  <c r="V95" i="31"/>
  <c r="V89" i="31"/>
  <c r="V88" i="31"/>
  <c r="V87" i="31"/>
  <c r="V86" i="31"/>
  <c r="V81" i="31"/>
  <c r="V80" i="31"/>
  <c r="V79" i="31"/>
  <c r="V78" i="31"/>
  <c r="V72" i="31"/>
  <c r="V70" i="31"/>
  <c r="V67" i="31"/>
  <c r="V66" i="31"/>
  <c r="V65" i="31"/>
  <c r="V63" i="31"/>
  <c r="V62" i="31"/>
  <c r="V61" i="31"/>
  <c r="V59" i="31"/>
  <c r="V58" i="31"/>
  <c r="V57" i="31"/>
  <c r="V56" i="31"/>
  <c r="V55" i="31"/>
  <c r="V51" i="31"/>
  <c r="V50" i="31"/>
  <c r="V48" i="31"/>
  <c r="V47" i="31"/>
  <c r="V46" i="31"/>
  <c r="V45" i="31"/>
  <c r="V44" i="31"/>
  <c r="V43" i="31"/>
  <c r="V42" i="31"/>
  <c r="V41" i="31"/>
  <c r="V40" i="31"/>
  <c r="V39" i="31"/>
  <c r="V38" i="31"/>
  <c r="V37" i="31"/>
  <c r="V36" i="31"/>
  <c r="V35" i="31"/>
  <c r="V34" i="31"/>
  <c r="V33" i="31"/>
  <c r="V32" i="31"/>
  <c r="V31" i="31"/>
  <c r="V30" i="31"/>
  <c r="V28" i="31"/>
  <c r="V27" i="31"/>
  <c r="V26" i="31"/>
  <c r="V25" i="31"/>
  <c r="V24" i="31"/>
  <c r="V23" i="31"/>
  <c r="V22" i="31"/>
  <c r="V20" i="31"/>
  <c r="V19" i="31"/>
  <c r="V13" i="31"/>
  <c r="V12" i="31"/>
  <c r="V11" i="31"/>
  <c r="V10" i="31"/>
  <c r="V9" i="31"/>
  <c r="V8" i="31"/>
  <c r="V7" i="31"/>
  <c r="V6" i="31"/>
  <c r="V5" i="31"/>
  <c r="U170" i="31"/>
  <c r="R170" i="31"/>
  <c r="S166" i="31"/>
  <c r="S165" i="31"/>
  <c r="S164" i="31"/>
  <c r="S163" i="31"/>
  <c r="S162" i="31"/>
  <c r="S161" i="31"/>
  <c r="S160" i="31"/>
  <c r="S159" i="31"/>
  <c r="S157" i="31"/>
  <c r="S156" i="31"/>
  <c r="S155" i="31"/>
  <c r="S154" i="31"/>
  <c r="S153" i="31"/>
  <c r="S152" i="31"/>
  <c r="S151" i="31"/>
  <c r="S145" i="31"/>
  <c r="S144" i="31"/>
  <c r="S143" i="31"/>
  <c r="S142" i="31"/>
  <c r="S141" i="31"/>
  <c r="S140" i="31"/>
  <c r="S132" i="31"/>
  <c r="S131" i="31"/>
  <c r="S130" i="31"/>
  <c r="S129" i="31"/>
  <c r="S128" i="31"/>
  <c r="S127" i="31"/>
  <c r="S126" i="31"/>
  <c r="S125" i="31"/>
  <c r="S124" i="31"/>
  <c r="S123" i="31"/>
  <c r="S122" i="31"/>
  <c r="S118" i="31"/>
  <c r="S117" i="31"/>
  <c r="S116" i="31"/>
  <c r="S115" i="31"/>
  <c r="S105" i="31"/>
  <c r="S104" i="31"/>
  <c r="S103" i="31"/>
  <c r="S102" i="31"/>
  <c r="S101" i="31"/>
  <c r="S100" i="31"/>
  <c r="S99" i="31"/>
  <c r="S98" i="31"/>
  <c r="S97" i="31"/>
  <c r="S96" i="31"/>
  <c r="S95" i="31"/>
  <c r="S89" i="31"/>
  <c r="S88" i="31"/>
  <c r="S87" i="31"/>
  <c r="S86" i="31"/>
  <c r="S81" i="31"/>
  <c r="S80" i="31"/>
  <c r="S79" i="31"/>
  <c r="S78" i="31"/>
  <c r="S72" i="31"/>
  <c r="S70" i="31"/>
  <c r="S67" i="31"/>
  <c r="S66" i="31"/>
  <c r="S65" i="31"/>
  <c r="S63" i="31"/>
  <c r="S62" i="31"/>
  <c r="S61" i="31"/>
  <c r="S59" i="31"/>
  <c r="S58" i="31"/>
  <c r="S57" i="31"/>
  <c r="S56" i="31"/>
  <c r="S55" i="31"/>
  <c r="S51" i="31"/>
  <c r="S50" i="31"/>
  <c r="S48" i="31"/>
  <c r="S47" i="31"/>
  <c r="S46" i="31"/>
  <c r="S45" i="31"/>
  <c r="S44" i="31"/>
  <c r="S43" i="31"/>
  <c r="S42" i="31"/>
  <c r="S41" i="31"/>
  <c r="S40" i="31"/>
  <c r="S39" i="31"/>
  <c r="S38" i="31"/>
  <c r="S37" i="31"/>
  <c r="S36" i="31"/>
  <c r="S35" i="31"/>
  <c r="S34" i="31"/>
  <c r="S33" i="31"/>
  <c r="S32" i="31"/>
  <c r="S31" i="31"/>
  <c r="S30" i="31"/>
  <c r="S28" i="31"/>
  <c r="S27" i="31"/>
  <c r="S26" i="31"/>
  <c r="S25" i="31"/>
  <c r="S24" i="31"/>
  <c r="S23" i="31"/>
  <c r="S22" i="31"/>
  <c r="S20" i="31"/>
  <c r="S19" i="31"/>
  <c r="S18" i="31"/>
  <c r="S13" i="31"/>
  <c r="S12" i="31"/>
  <c r="S11" i="31"/>
  <c r="S10" i="31"/>
  <c r="S9" i="31"/>
  <c r="S8" i="31"/>
  <c r="S7" i="31"/>
  <c r="S6" i="31"/>
  <c r="S5" i="31"/>
  <c r="R166" i="31"/>
  <c r="R165" i="31"/>
  <c r="R164" i="31"/>
  <c r="R163" i="31"/>
  <c r="R162" i="31"/>
  <c r="R161" i="31"/>
  <c r="R160" i="31"/>
  <c r="R159" i="31"/>
  <c r="R157" i="31"/>
  <c r="R156" i="31"/>
  <c r="R155" i="31"/>
  <c r="R154" i="31"/>
  <c r="R153" i="31"/>
  <c r="R152" i="31"/>
  <c r="R151" i="31"/>
  <c r="R145" i="31"/>
  <c r="R144" i="31"/>
  <c r="R143" i="31"/>
  <c r="R142" i="31"/>
  <c r="R141" i="31"/>
  <c r="R140" i="31"/>
  <c r="R132" i="31"/>
  <c r="R131" i="31"/>
  <c r="R130" i="31"/>
  <c r="R129" i="31"/>
  <c r="R128" i="31"/>
  <c r="R127" i="31"/>
  <c r="R126" i="31"/>
  <c r="R125" i="31"/>
  <c r="R124" i="31"/>
  <c r="R123" i="31"/>
  <c r="R122" i="31"/>
  <c r="R118" i="31"/>
  <c r="R117" i="31"/>
  <c r="R116" i="31"/>
  <c r="R115" i="31"/>
  <c r="R105" i="31"/>
  <c r="R104" i="31"/>
  <c r="R103" i="31"/>
  <c r="R102" i="31"/>
  <c r="R101" i="31"/>
  <c r="R100" i="31"/>
  <c r="R99" i="31"/>
  <c r="R98" i="31"/>
  <c r="R97" i="31"/>
  <c r="R96" i="31"/>
  <c r="R95" i="31"/>
  <c r="R89" i="31"/>
  <c r="R88" i="31"/>
  <c r="R87" i="31"/>
  <c r="R86" i="31"/>
  <c r="R81" i="31"/>
  <c r="R80" i="31"/>
  <c r="R79" i="31"/>
  <c r="R78" i="31"/>
  <c r="R72" i="31"/>
  <c r="R70" i="31"/>
  <c r="R67" i="31"/>
  <c r="R66" i="31"/>
  <c r="R65" i="31"/>
  <c r="R63" i="31"/>
  <c r="R62" i="31"/>
  <c r="R61" i="31"/>
  <c r="R59" i="31"/>
  <c r="R58" i="31"/>
  <c r="R57" i="31"/>
  <c r="R56" i="31"/>
  <c r="R55" i="31"/>
  <c r="R51" i="31"/>
  <c r="R50" i="31"/>
  <c r="R48" i="31"/>
  <c r="R47" i="31"/>
  <c r="R46" i="31"/>
  <c r="R45" i="31"/>
  <c r="R44" i="31"/>
  <c r="R43" i="31"/>
  <c r="R42" i="31"/>
  <c r="R41" i="31"/>
  <c r="R40" i="31"/>
  <c r="R39" i="31"/>
  <c r="R38" i="31"/>
  <c r="R37" i="31"/>
  <c r="R36" i="31"/>
  <c r="R35" i="31"/>
  <c r="R34" i="31"/>
  <c r="R33" i="31"/>
  <c r="R32" i="31"/>
  <c r="R31" i="31"/>
  <c r="R30" i="31"/>
  <c r="R28" i="31"/>
  <c r="R27" i="31"/>
  <c r="R26" i="31"/>
  <c r="R25" i="31"/>
  <c r="R24" i="31"/>
  <c r="R23" i="31"/>
  <c r="R22" i="31"/>
  <c r="R20" i="31"/>
  <c r="R19" i="31"/>
  <c r="R18" i="31"/>
  <c r="R13" i="31"/>
  <c r="R12" i="31"/>
  <c r="R11" i="31"/>
  <c r="R10" i="31"/>
  <c r="R9" i="31"/>
  <c r="R8" i="31"/>
  <c r="R7" i="31"/>
  <c r="R6" i="31"/>
  <c r="R5" i="31"/>
  <c r="P166" i="31"/>
  <c r="P165" i="31"/>
  <c r="P164" i="31"/>
  <c r="P163" i="31"/>
  <c r="P162" i="31"/>
  <c r="P161" i="31"/>
  <c r="P160" i="31"/>
  <c r="P159" i="31"/>
  <c r="P157" i="31"/>
  <c r="P156" i="31"/>
  <c r="P155" i="31"/>
  <c r="P154" i="31"/>
  <c r="P153" i="31"/>
  <c r="P152" i="31"/>
  <c r="P151" i="31"/>
  <c r="P145" i="31"/>
  <c r="P144" i="31"/>
  <c r="P143" i="31"/>
  <c r="P142" i="31"/>
  <c r="P141" i="31"/>
  <c r="P140" i="31"/>
  <c r="P132" i="31"/>
  <c r="P131" i="31"/>
  <c r="P130" i="31"/>
  <c r="P129" i="31"/>
  <c r="P128" i="31"/>
  <c r="P127" i="31"/>
  <c r="P126" i="31"/>
  <c r="P125" i="31"/>
  <c r="P124" i="31"/>
  <c r="P123" i="31"/>
  <c r="P122" i="31"/>
  <c r="P118" i="31"/>
  <c r="P117" i="31"/>
  <c r="P116" i="31"/>
  <c r="P115" i="31"/>
  <c r="P105" i="31"/>
  <c r="P104" i="31"/>
  <c r="P103" i="31"/>
  <c r="P102" i="31"/>
  <c r="P101" i="31"/>
  <c r="P100" i="31"/>
  <c r="P99" i="31"/>
  <c r="P98" i="31"/>
  <c r="P97" i="31"/>
  <c r="P96" i="31"/>
  <c r="P95" i="31"/>
  <c r="P89" i="31"/>
  <c r="P88" i="31"/>
  <c r="P87" i="31"/>
  <c r="P86" i="31"/>
  <c r="P81" i="31"/>
  <c r="P80" i="31"/>
  <c r="P79" i="31"/>
  <c r="P78" i="31"/>
  <c r="P72" i="31"/>
  <c r="P70" i="31"/>
  <c r="P67" i="31"/>
  <c r="P66" i="31"/>
  <c r="P65" i="31"/>
  <c r="P63" i="31"/>
  <c r="P62" i="31"/>
  <c r="P61" i="31"/>
  <c r="P59" i="31"/>
  <c r="P58" i="31"/>
  <c r="P57" i="31"/>
  <c r="P56" i="31"/>
  <c r="P55" i="31"/>
  <c r="P51" i="31"/>
  <c r="P50" i="31"/>
  <c r="P48" i="31"/>
  <c r="P47" i="31"/>
  <c r="P46" i="31"/>
  <c r="P45" i="31"/>
  <c r="P44" i="31"/>
  <c r="P43" i="31"/>
  <c r="P42" i="31"/>
  <c r="P41" i="31"/>
  <c r="P40" i="31"/>
  <c r="P39" i="31"/>
  <c r="P38" i="31"/>
  <c r="P37" i="31"/>
  <c r="P36" i="31"/>
  <c r="P35" i="31"/>
  <c r="P34" i="31"/>
  <c r="P33" i="31"/>
  <c r="P32" i="31"/>
  <c r="P31" i="31"/>
  <c r="P30" i="31"/>
  <c r="P28" i="31"/>
  <c r="P27" i="31"/>
  <c r="P26" i="31"/>
  <c r="P25" i="31"/>
  <c r="P24" i="31"/>
  <c r="P23" i="31"/>
  <c r="P22" i="31"/>
  <c r="P20" i="31"/>
  <c r="P19" i="31"/>
  <c r="P18" i="31"/>
  <c r="P13" i="31"/>
  <c r="P12" i="31"/>
  <c r="P11" i="31"/>
  <c r="P10" i="31"/>
  <c r="P9" i="31"/>
  <c r="P8" i="31"/>
  <c r="P7" i="31"/>
  <c r="P6" i="31"/>
  <c r="P5" i="31"/>
  <c r="M166" i="31"/>
  <c r="M165" i="31"/>
  <c r="M164" i="31"/>
  <c r="M163" i="31"/>
  <c r="M162" i="31"/>
  <c r="M161" i="31"/>
  <c r="M160" i="31"/>
  <c r="M159" i="31"/>
  <c r="M157" i="31"/>
  <c r="M156" i="31"/>
  <c r="M155" i="31"/>
  <c r="M154" i="31"/>
  <c r="M153" i="31"/>
  <c r="M152" i="31"/>
  <c r="M151" i="31"/>
  <c r="M145" i="31"/>
  <c r="M144" i="31"/>
  <c r="M143" i="31"/>
  <c r="M142" i="31"/>
  <c r="M141" i="31"/>
  <c r="M140" i="31"/>
  <c r="M132" i="31"/>
  <c r="M131" i="31"/>
  <c r="M130" i="31"/>
  <c r="M129" i="31"/>
  <c r="M128" i="31"/>
  <c r="M127" i="31"/>
  <c r="M126" i="31"/>
  <c r="M125" i="31"/>
  <c r="M124" i="31"/>
  <c r="M123" i="31"/>
  <c r="M118" i="31"/>
  <c r="M117" i="31"/>
  <c r="M116" i="31"/>
  <c r="M115" i="31"/>
  <c r="M105" i="31"/>
  <c r="M104" i="31"/>
  <c r="M103" i="31"/>
  <c r="M102" i="31"/>
  <c r="M101" i="31"/>
  <c r="M100" i="31"/>
  <c r="M99" i="31"/>
  <c r="M98" i="31"/>
  <c r="M97" i="31"/>
  <c r="M96" i="31"/>
  <c r="M95" i="31"/>
  <c r="M89" i="31"/>
  <c r="M88" i="31"/>
  <c r="M87" i="31"/>
  <c r="M86" i="31"/>
  <c r="M81" i="31"/>
  <c r="M80" i="31"/>
  <c r="M79" i="31"/>
  <c r="M78" i="31"/>
  <c r="M72" i="31"/>
  <c r="M70" i="31"/>
  <c r="M63" i="31"/>
  <c r="M62" i="31"/>
  <c r="M61" i="31"/>
  <c r="M59" i="31"/>
  <c r="M58" i="31"/>
  <c r="M57" i="31"/>
  <c r="M56" i="31"/>
  <c r="M55" i="31"/>
  <c r="M51" i="31"/>
  <c r="M50" i="31"/>
  <c r="M48" i="31"/>
  <c r="M47" i="31"/>
  <c r="M46" i="31"/>
  <c r="M45" i="31"/>
  <c r="M44" i="31"/>
  <c r="M43" i="31"/>
  <c r="M42" i="31"/>
  <c r="M41" i="31"/>
  <c r="M40" i="31"/>
  <c r="M39" i="31"/>
  <c r="M38" i="31"/>
  <c r="M37" i="31"/>
  <c r="M36" i="31"/>
  <c r="M35" i="31"/>
  <c r="M34" i="31"/>
  <c r="M33" i="31"/>
  <c r="M32" i="31"/>
  <c r="M31" i="31"/>
  <c r="M30" i="31"/>
  <c r="M28" i="31"/>
  <c r="M27" i="31"/>
  <c r="M26" i="31"/>
  <c r="M25" i="31"/>
  <c r="M24" i="31"/>
  <c r="M23" i="31"/>
  <c r="M22" i="31"/>
  <c r="M20" i="31"/>
  <c r="M19" i="31"/>
  <c r="M18" i="31"/>
  <c r="M13" i="31"/>
  <c r="M12" i="31"/>
  <c r="M11" i="31"/>
  <c r="M10" i="31"/>
  <c r="M9" i="31"/>
  <c r="M8" i="31"/>
  <c r="M7" i="31"/>
  <c r="M6" i="31"/>
  <c r="M5" i="31"/>
  <c r="M67" i="31"/>
  <c r="M66" i="31"/>
  <c r="M65" i="31"/>
  <c r="J166" i="31"/>
  <c r="J165" i="31"/>
  <c r="J164" i="31"/>
  <c r="J163" i="31"/>
  <c r="J162" i="31"/>
  <c r="J161" i="31"/>
  <c r="J160" i="31"/>
  <c r="J159" i="31"/>
  <c r="J157" i="31"/>
  <c r="J156" i="31"/>
  <c r="J155" i="31"/>
  <c r="J154" i="31"/>
  <c r="J153" i="31"/>
  <c r="J152" i="31"/>
  <c r="J151" i="31"/>
  <c r="J145" i="31"/>
  <c r="J144" i="31"/>
  <c r="J143" i="31"/>
  <c r="J142" i="31"/>
  <c r="J141" i="31"/>
  <c r="J140" i="31"/>
  <c r="J132" i="31"/>
  <c r="J131" i="31"/>
  <c r="J130" i="31"/>
  <c r="J129" i="31"/>
  <c r="J128" i="31"/>
  <c r="J127" i="31"/>
  <c r="J126" i="31"/>
  <c r="J125" i="31"/>
  <c r="J124" i="31"/>
  <c r="J123" i="31"/>
  <c r="J122" i="31"/>
  <c r="J118" i="31"/>
  <c r="J117" i="31"/>
  <c r="J116" i="31"/>
  <c r="J115" i="31"/>
  <c r="J105" i="31"/>
  <c r="J104" i="31"/>
  <c r="J103" i="31"/>
  <c r="J102" i="31"/>
  <c r="J101" i="31"/>
  <c r="J100" i="31"/>
  <c r="J99" i="31"/>
  <c r="J98" i="31"/>
  <c r="J97" i="31"/>
  <c r="J96" i="31"/>
  <c r="J95" i="31"/>
  <c r="J89" i="31"/>
  <c r="J88" i="31"/>
  <c r="J87" i="31"/>
  <c r="J86" i="31"/>
  <c r="J81" i="31"/>
  <c r="J80" i="31"/>
  <c r="J79" i="31"/>
  <c r="J78" i="31"/>
  <c r="J72" i="31"/>
  <c r="J70" i="31"/>
  <c r="J67" i="31"/>
  <c r="J66" i="31"/>
  <c r="J65" i="31"/>
  <c r="J63" i="31"/>
  <c r="J62" i="31"/>
  <c r="J61" i="31"/>
  <c r="J59" i="31"/>
  <c r="J58" i="31"/>
  <c r="J57" i="31"/>
  <c r="J56" i="31"/>
  <c r="J55" i="31"/>
  <c r="J51" i="31"/>
  <c r="J50" i="31"/>
  <c r="J48" i="31"/>
  <c r="J47" i="31"/>
  <c r="J46" i="31"/>
  <c r="J45" i="31"/>
  <c r="J44" i="31"/>
  <c r="J43" i="31"/>
  <c r="J42" i="31"/>
  <c r="J41" i="31"/>
  <c r="J40" i="31"/>
  <c r="J39" i="31"/>
  <c r="J38" i="31"/>
  <c r="J37" i="31"/>
  <c r="J36" i="31"/>
  <c r="J35" i="31"/>
  <c r="J34" i="31"/>
  <c r="J33" i="31"/>
  <c r="J32" i="31"/>
  <c r="J31" i="31"/>
  <c r="J30" i="31"/>
  <c r="J28" i="31"/>
  <c r="J27" i="31"/>
  <c r="J26" i="31"/>
  <c r="J25" i="31"/>
  <c r="J24" i="31"/>
  <c r="J23" i="31"/>
  <c r="J22" i="31"/>
  <c r="J20" i="31"/>
  <c r="J19" i="31"/>
  <c r="J18" i="31"/>
  <c r="J13" i="31"/>
  <c r="J12" i="31"/>
  <c r="J11" i="31"/>
  <c r="J10" i="31"/>
  <c r="J9" i="31"/>
  <c r="J8" i="31"/>
  <c r="J7" i="31"/>
  <c r="J6" i="31"/>
  <c r="J5" i="31"/>
  <c r="K166" i="31"/>
  <c r="K165" i="31"/>
  <c r="K164" i="31"/>
  <c r="K163" i="31"/>
  <c r="K162" i="31"/>
  <c r="K161" i="31"/>
  <c r="K160" i="31"/>
  <c r="K159" i="31"/>
  <c r="K157" i="31"/>
  <c r="K156" i="31"/>
  <c r="K155" i="31"/>
  <c r="K154" i="31"/>
  <c r="K153" i="31"/>
  <c r="K152" i="31"/>
  <c r="K151" i="31"/>
  <c r="K145" i="31"/>
  <c r="K144" i="31"/>
  <c r="K143" i="31"/>
  <c r="K142" i="31"/>
  <c r="K141" i="31"/>
  <c r="K140" i="31"/>
  <c r="K132" i="31"/>
  <c r="K131" i="31"/>
  <c r="K130" i="31"/>
  <c r="K129" i="31"/>
  <c r="K128" i="31"/>
  <c r="K127" i="31"/>
  <c r="K126" i="31"/>
  <c r="K125" i="31"/>
  <c r="K124" i="31"/>
  <c r="K123" i="31"/>
  <c r="K122" i="31"/>
  <c r="K118" i="31"/>
  <c r="K117" i="31"/>
  <c r="K116" i="31"/>
  <c r="K115" i="31"/>
  <c r="K105" i="31"/>
  <c r="K104" i="31"/>
  <c r="K103" i="31"/>
  <c r="K102" i="31"/>
  <c r="K101" i="31"/>
  <c r="K100" i="31"/>
  <c r="K99" i="31"/>
  <c r="K98" i="31"/>
  <c r="K97" i="31"/>
  <c r="K96" i="31"/>
  <c r="K95" i="31"/>
  <c r="K89" i="31"/>
  <c r="K88" i="31"/>
  <c r="K87" i="31"/>
  <c r="K86" i="31"/>
  <c r="K81" i="31"/>
  <c r="K80" i="31"/>
  <c r="K79" i="31"/>
  <c r="K78" i="31"/>
  <c r="K72" i="31"/>
  <c r="K70" i="31"/>
  <c r="K63" i="31"/>
  <c r="K62" i="31"/>
  <c r="K61" i="31"/>
  <c r="K59" i="31"/>
  <c r="K58" i="31"/>
  <c r="K57" i="31"/>
  <c r="K56" i="31"/>
  <c r="K55" i="31"/>
  <c r="K51" i="31"/>
  <c r="K50" i="31"/>
  <c r="K48" i="31"/>
  <c r="K47" i="31"/>
  <c r="K46" i="31"/>
  <c r="K45" i="31"/>
  <c r="K44" i="31"/>
  <c r="K43" i="31"/>
  <c r="K42" i="31"/>
  <c r="K41" i="31"/>
  <c r="K40" i="31"/>
  <c r="K39" i="31"/>
  <c r="K38" i="31"/>
  <c r="K37" i="31"/>
  <c r="K36" i="31"/>
  <c r="K35" i="31"/>
  <c r="K34" i="31"/>
  <c r="K33" i="31"/>
  <c r="K32" i="31"/>
  <c r="K31" i="31"/>
  <c r="K30" i="31"/>
  <c r="K28" i="31"/>
  <c r="K27" i="31"/>
  <c r="K26" i="31"/>
  <c r="K25" i="31"/>
  <c r="K24" i="31"/>
  <c r="K23" i="31"/>
  <c r="K22" i="31"/>
  <c r="K20" i="31"/>
  <c r="K19" i="31"/>
  <c r="K18" i="31"/>
  <c r="K13" i="31"/>
  <c r="K12" i="31"/>
  <c r="K11" i="31"/>
  <c r="K10" i="31"/>
  <c r="K9" i="31"/>
  <c r="K8" i="31"/>
  <c r="K7" i="31"/>
  <c r="K6" i="31"/>
  <c r="K5" i="31"/>
  <c r="K67" i="31"/>
  <c r="K66" i="31"/>
  <c r="K65" i="31"/>
  <c r="K64" i="31" l="1"/>
  <c r="M64" i="31"/>
  <c r="V64" i="31"/>
  <c r="R64" i="31"/>
  <c r="H166" i="31"/>
  <c r="H165" i="31"/>
  <c r="H164" i="31"/>
  <c r="H163" i="31"/>
  <c r="H162" i="31"/>
  <c r="H161" i="31"/>
  <c r="H160" i="31"/>
  <c r="H159" i="31"/>
  <c r="H157" i="31"/>
  <c r="H156" i="31"/>
  <c r="H155" i="31"/>
  <c r="H154" i="31"/>
  <c r="H153" i="31"/>
  <c r="H152" i="31"/>
  <c r="H151" i="31"/>
  <c r="H145" i="31"/>
  <c r="H144" i="31"/>
  <c r="H143" i="31"/>
  <c r="H142" i="31"/>
  <c r="H141" i="31"/>
  <c r="H140" i="31"/>
  <c r="H132" i="31"/>
  <c r="H131" i="31"/>
  <c r="H130" i="31"/>
  <c r="H129" i="31"/>
  <c r="H128" i="31"/>
  <c r="H127" i="31"/>
  <c r="H126" i="31"/>
  <c r="H125" i="31"/>
  <c r="H124" i="31"/>
  <c r="H123" i="31"/>
  <c r="H122" i="31"/>
  <c r="H118" i="31"/>
  <c r="H117" i="31"/>
  <c r="H116" i="31"/>
  <c r="H115" i="31"/>
  <c r="H105" i="31"/>
  <c r="H104" i="31"/>
  <c r="H103" i="31"/>
  <c r="H102" i="31"/>
  <c r="H101" i="31"/>
  <c r="H100" i="31"/>
  <c r="H99" i="31"/>
  <c r="H98" i="31"/>
  <c r="H97" i="31"/>
  <c r="H96" i="31"/>
  <c r="H95" i="31"/>
  <c r="H89" i="31"/>
  <c r="H88" i="31"/>
  <c r="H87" i="31"/>
  <c r="H86" i="31"/>
  <c r="H81" i="31"/>
  <c r="H80" i="31"/>
  <c r="H79" i="31"/>
  <c r="H78" i="31"/>
  <c r="H72" i="31"/>
  <c r="H70" i="31"/>
  <c r="H67" i="31"/>
  <c r="H66" i="31"/>
  <c r="H65" i="31"/>
  <c r="H63" i="31"/>
  <c r="H62" i="31"/>
  <c r="H61" i="31"/>
  <c r="H59" i="31"/>
  <c r="H58" i="31"/>
  <c r="H57" i="31"/>
  <c r="H56" i="31"/>
  <c r="H55" i="31"/>
  <c r="H51" i="31"/>
  <c r="H50" i="31"/>
  <c r="H48" i="31"/>
  <c r="H47" i="31"/>
  <c r="H46" i="31"/>
  <c r="H45" i="31"/>
  <c r="H44" i="31"/>
  <c r="H43" i="31"/>
  <c r="H42" i="31"/>
  <c r="H41" i="31"/>
  <c r="H40" i="31"/>
  <c r="H39" i="31"/>
  <c r="H38" i="31"/>
  <c r="H37" i="31"/>
  <c r="H36" i="31"/>
  <c r="H35" i="31"/>
  <c r="H34" i="31"/>
  <c r="H33" i="31"/>
  <c r="H32" i="31"/>
  <c r="H31" i="31"/>
  <c r="H30" i="31"/>
  <c r="H28" i="31"/>
  <c r="H27" i="31"/>
  <c r="H26" i="31"/>
  <c r="H25" i="31"/>
  <c r="H24" i="31"/>
  <c r="H23" i="31"/>
  <c r="H22" i="31"/>
  <c r="H20" i="31"/>
  <c r="H19" i="31"/>
  <c r="H18" i="31"/>
  <c r="H13" i="31"/>
  <c r="H12" i="31"/>
  <c r="H11" i="31"/>
  <c r="H10" i="31"/>
  <c r="H9" i="31"/>
  <c r="H8" i="31"/>
  <c r="H7" i="31"/>
  <c r="H6" i="31"/>
  <c r="H5" i="31"/>
  <c r="F61" i="31"/>
  <c r="D166" i="31"/>
  <c r="D165" i="31"/>
  <c r="D164" i="31"/>
  <c r="D163" i="31"/>
  <c r="D162" i="31"/>
  <c r="D161" i="31"/>
  <c r="D160" i="31"/>
  <c r="D159" i="31"/>
  <c r="D157" i="31"/>
  <c r="D156" i="31"/>
  <c r="D155" i="31"/>
  <c r="D154" i="31"/>
  <c r="D153" i="31"/>
  <c r="D152" i="31"/>
  <c r="D151" i="31"/>
  <c r="D122" i="31"/>
  <c r="D118" i="31"/>
  <c r="D117" i="31"/>
  <c r="D116" i="31"/>
  <c r="D115" i="31"/>
  <c r="D105" i="31"/>
  <c r="D104" i="31"/>
  <c r="D103" i="31"/>
  <c r="D102" i="31"/>
  <c r="D101" i="31"/>
  <c r="D100" i="31"/>
  <c r="D99" i="31"/>
  <c r="D98" i="31"/>
  <c r="D97" i="31"/>
  <c r="D96" i="31"/>
  <c r="D95" i="31"/>
  <c r="D89" i="31"/>
  <c r="D88" i="31"/>
  <c r="D87" i="31"/>
  <c r="D86" i="31"/>
  <c r="D81" i="31"/>
  <c r="D80" i="31"/>
  <c r="D79" i="31"/>
  <c r="D78" i="31"/>
  <c r="D72" i="31"/>
  <c r="D70" i="31"/>
  <c r="D67" i="31"/>
  <c r="D66" i="31"/>
  <c r="D65" i="31"/>
  <c r="D63" i="31"/>
  <c r="D62" i="31"/>
  <c r="D61" i="31"/>
  <c r="D59" i="31"/>
  <c r="D58" i="31"/>
  <c r="D57" i="31"/>
  <c r="D56" i="31"/>
  <c r="D55" i="31"/>
  <c r="D51" i="31"/>
  <c r="D50" i="31"/>
  <c r="D48" i="31"/>
  <c r="D47" i="31"/>
  <c r="D46" i="31"/>
  <c r="D45" i="31"/>
  <c r="D44" i="31"/>
  <c r="D43" i="31"/>
  <c r="D42" i="31"/>
  <c r="D41" i="31"/>
  <c r="D40" i="31"/>
  <c r="D39" i="31"/>
  <c r="D38" i="31"/>
  <c r="D37" i="31"/>
  <c r="D36" i="31"/>
  <c r="D35" i="31"/>
  <c r="D34" i="31"/>
  <c r="D33" i="31"/>
  <c r="D32" i="31"/>
  <c r="D31" i="31"/>
  <c r="D30" i="31"/>
  <c r="D28" i="31"/>
  <c r="D27" i="31"/>
  <c r="D26" i="31"/>
  <c r="D25" i="31"/>
  <c r="D24" i="31"/>
  <c r="D23" i="31"/>
  <c r="D22" i="31"/>
  <c r="D20" i="31"/>
  <c r="D19" i="31"/>
  <c r="D18" i="31"/>
  <c r="D13" i="31"/>
  <c r="D12" i="31"/>
  <c r="D11" i="31"/>
  <c r="D10" i="31"/>
  <c r="D9" i="31"/>
  <c r="D8" i="31"/>
  <c r="D7" i="31"/>
  <c r="D6" i="31"/>
  <c r="D5" i="31"/>
  <c r="C166" i="31"/>
  <c r="C165" i="31"/>
  <c r="C164" i="31"/>
  <c r="C163" i="31"/>
  <c r="C162" i="31"/>
  <c r="C161" i="31"/>
  <c r="C160" i="31"/>
  <c r="C159" i="31"/>
  <c r="C157" i="31"/>
  <c r="C156" i="31"/>
  <c r="C155" i="31"/>
  <c r="C154" i="31"/>
  <c r="C153" i="31"/>
  <c r="C152" i="31"/>
  <c r="C151" i="31"/>
  <c r="C145" i="31"/>
  <c r="C144" i="31"/>
  <c r="C143" i="31"/>
  <c r="C142" i="31"/>
  <c r="C141" i="31"/>
  <c r="C140" i="31"/>
  <c r="C132" i="31"/>
  <c r="C131" i="31"/>
  <c r="C130" i="31"/>
  <c r="C129" i="31"/>
  <c r="C128" i="31"/>
  <c r="C127" i="31"/>
  <c r="C126" i="31"/>
  <c r="C125" i="31"/>
  <c r="C124" i="31"/>
  <c r="C123" i="31"/>
  <c r="C122" i="31"/>
  <c r="C118" i="31"/>
  <c r="C117" i="31"/>
  <c r="C116" i="31"/>
  <c r="C115" i="31"/>
  <c r="C105" i="31"/>
  <c r="C104" i="31"/>
  <c r="C103" i="31"/>
  <c r="C102" i="31"/>
  <c r="C101" i="31"/>
  <c r="C100" i="31"/>
  <c r="C99" i="31"/>
  <c r="C98" i="31"/>
  <c r="C97" i="31"/>
  <c r="C96" i="31"/>
  <c r="C95" i="31"/>
  <c r="C86" i="31"/>
  <c r="C89" i="31"/>
  <c r="C88" i="31"/>
  <c r="C87" i="31"/>
  <c r="C81" i="31"/>
  <c r="C80" i="31"/>
  <c r="C79" i="31"/>
  <c r="C78" i="31"/>
  <c r="C72" i="31"/>
  <c r="C70" i="31"/>
  <c r="C67" i="31"/>
  <c r="C66" i="31"/>
  <c r="C65" i="31"/>
  <c r="C63" i="31"/>
  <c r="C62" i="31"/>
  <c r="C61" i="31"/>
  <c r="C59" i="31"/>
  <c r="C58" i="31"/>
  <c r="C57" i="31"/>
  <c r="C56" i="31"/>
  <c r="C55" i="31"/>
  <c r="C51" i="31"/>
  <c r="C50" i="31"/>
  <c r="C48" i="31"/>
  <c r="C47" i="31"/>
  <c r="C46" i="31"/>
  <c r="C45" i="31"/>
  <c r="C44" i="31"/>
  <c r="C43" i="31"/>
  <c r="C42" i="31"/>
  <c r="C41" i="31"/>
  <c r="C40" i="31"/>
  <c r="C39" i="31"/>
  <c r="C38" i="31"/>
  <c r="C37" i="31"/>
  <c r="C36" i="31"/>
  <c r="C35" i="31"/>
  <c r="C34" i="31"/>
  <c r="C33" i="31"/>
  <c r="C32" i="31"/>
  <c r="C31" i="31"/>
  <c r="C30" i="31"/>
  <c r="C28" i="31"/>
  <c r="C27" i="31"/>
  <c r="C26" i="31"/>
  <c r="C25" i="31"/>
  <c r="C24" i="31"/>
  <c r="C23" i="31"/>
  <c r="C22" i="31"/>
  <c r="C20" i="31"/>
  <c r="C19" i="31"/>
  <c r="C18" i="31"/>
  <c r="C13" i="31"/>
  <c r="C12" i="31"/>
  <c r="C11" i="31"/>
  <c r="C10" i="31"/>
  <c r="C9" i="31"/>
  <c r="C8" i="31"/>
  <c r="C7" i="31"/>
  <c r="C6" i="31"/>
  <c r="C5" i="31"/>
  <c r="C64" i="31" l="1"/>
  <c r="D64" i="31"/>
  <c r="R71" i="89"/>
  <c r="R69" i="89"/>
  <c r="R64" i="89"/>
  <c r="R71" i="88"/>
  <c r="R69" i="88"/>
  <c r="R71" i="87"/>
  <c r="R69" i="87"/>
  <c r="R71" i="86"/>
  <c r="R69" i="86"/>
  <c r="R71" i="85"/>
  <c r="R69" i="85"/>
  <c r="R71" i="84"/>
  <c r="R69" i="84"/>
  <c r="R71" i="83"/>
  <c r="R69" i="83"/>
  <c r="R71" i="31"/>
  <c r="R69" i="31"/>
  <c r="N619" i="94"/>
  <c r="V18" i="83" s="1"/>
  <c r="R17" i="89" l="1"/>
  <c r="R90" i="31"/>
  <c r="R49" i="31"/>
  <c r="R158" i="31"/>
  <c r="R14" i="89"/>
  <c r="R119" i="31"/>
  <c r="R146" i="31"/>
  <c r="R60" i="31"/>
  <c r="R82" i="31"/>
  <c r="R150" i="31"/>
  <c r="R146" i="87"/>
  <c r="R158" i="87"/>
  <c r="R49" i="88"/>
  <c r="R146" i="88"/>
  <c r="R29" i="83"/>
  <c r="R60" i="83"/>
  <c r="R82" i="83"/>
  <c r="R90" i="83"/>
  <c r="R119" i="83"/>
  <c r="R150" i="83"/>
  <c r="R14" i="84"/>
  <c r="R21" i="84"/>
  <c r="R158" i="84"/>
  <c r="R17" i="85"/>
  <c r="R146" i="85"/>
  <c r="R158" i="86"/>
  <c r="R29" i="87"/>
  <c r="R60" i="87"/>
  <c r="R29" i="31"/>
  <c r="R14" i="83"/>
  <c r="R21" i="83"/>
  <c r="R17" i="84"/>
  <c r="R146" i="84"/>
  <c r="R29" i="86"/>
  <c r="R60" i="86"/>
  <c r="R82" i="86"/>
  <c r="R90" i="86"/>
  <c r="R119" i="86"/>
  <c r="R150" i="86"/>
  <c r="R158" i="88"/>
  <c r="R17" i="83"/>
  <c r="R146" i="83"/>
  <c r="R49" i="84"/>
  <c r="R21" i="86"/>
  <c r="R21" i="87"/>
  <c r="R82" i="87"/>
  <c r="R90" i="87"/>
  <c r="R119" i="87"/>
  <c r="R150" i="87"/>
  <c r="R29" i="88"/>
  <c r="R60" i="88"/>
  <c r="R49" i="89"/>
  <c r="R146" i="89"/>
  <c r="R49" i="83"/>
  <c r="R29" i="84"/>
  <c r="R60" i="84"/>
  <c r="R82" i="84"/>
  <c r="R90" i="84"/>
  <c r="R119" i="84"/>
  <c r="R150" i="84"/>
  <c r="R14" i="86"/>
  <c r="R17" i="86"/>
  <c r="R146" i="86"/>
  <c r="R14" i="87"/>
  <c r="R17" i="87"/>
  <c r="R21" i="88"/>
  <c r="R82" i="88"/>
  <c r="R90" i="88"/>
  <c r="R119" i="88"/>
  <c r="R150" i="88"/>
  <c r="R29" i="89"/>
  <c r="R60" i="89"/>
  <c r="R158" i="89"/>
  <c r="R49" i="86"/>
  <c r="R49" i="87"/>
  <c r="R14" i="88"/>
  <c r="R17" i="88"/>
  <c r="R21" i="89"/>
  <c r="R82" i="89"/>
  <c r="R90" i="89"/>
  <c r="R119" i="89"/>
  <c r="R150" i="89"/>
  <c r="R29" i="85"/>
  <c r="R60" i="85"/>
  <c r="R82" i="85"/>
  <c r="R90" i="85"/>
  <c r="R119" i="85"/>
  <c r="R150" i="85"/>
  <c r="R14" i="85"/>
  <c r="R21" i="85"/>
  <c r="R158" i="85"/>
  <c r="R49" i="85"/>
  <c r="R17" i="31"/>
  <c r="R21" i="31"/>
  <c r="R14" i="31"/>
  <c r="N474" i="94"/>
  <c r="R167" i="87" l="1"/>
  <c r="R147" i="87"/>
  <c r="R167" i="84"/>
  <c r="R147" i="84"/>
  <c r="R147" i="83"/>
  <c r="R147" i="85"/>
  <c r="R147" i="31"/>
  <c r="R147" i="88"/>
  <c r="R147" i="89"/>
  <c r="R73" i="88"/>
  <c r="R74" i="88" s="1"/>
  <c r="R167" i="89"/>
  <c r="R73" i="84"/>
  <c r="R74" i="84" s="1"/>
  <c r="R91" i="31"/>
  <c r="R147" i="86"/>
  <c r="R167" i="31"/>
  <c r="R73" i="86"/>
  <c r="R74" i="86" s="1"/>
  <c r="R167" i="86"/>
  <c r="R73" i="87"/>
  <c r="R74" i="87" s="1"/>
  <c r="R167" i="88"/>
  <c r="R73" i="83"/>
  <c r="R74" i="83" s="1"/>
  <c r="R91" i="89"/>
  <c r="R91" i="84"/>
  <c r="R91" i="87"/>
  <c r="R91" i="86"/>
  <c r="R91" i="83"/>
  <c r="R73" i="85"/>
  <c r="R74" i="85" s="1"/>
  <c r="R73" i="31"/>
  <c r="R74" i="31" s="1"/>
  <c r="R73" i="89"/>
  <c r="R74" i="89" s="1"/>
  <c r="R167" i="83"/>
  <c r="R91" i="88"/>
  <c r="R91" i="85"/>
  <c r="R167" i="85"/>
  <c r="N321" i="94"/>
  <c r="N188" i="94"/>
  <c r="N51" i="94"/>
  <c r="V18" i="31" l="1"/>
  <c r="O51" i="94"/>
  <c r="O52" i="94" s="1"/>
  <c r="O53" i="94" s="1"/>
  <c r="O54" i="94" s="1"/>
  <c r="O55" i="94" s="1"/>
  <c r="O56" i="94" s="1"/>
  <c r="O57" i="94" s="1"/>
  <c r="O58" i="94" s="1"/>
  <c r="O59" i="94" s="1"/>
  <c r="O60" i="94" s="1"/>
  <c r="O61" i="94" s="1"/>
  <c r="O62" i="94" s="1"/>
  <c r="O63" i="94" s="1"/>
  <c r="O64" i="94" s="1"/>
  <c r="O65" i="94" s="1"/>
  <c r="O66" i="94" s="1"/>
  <c r="O67" i="94" s="1"/>
  <c r="O68" i="94" s="1"/>
  <c r="O69" i="94" s="1"/>
  <c r="O70" i="94" s="1"/>
  <c r="O71" i="94" s="1"/>
  <c r="O72" i="94" s="1"/>
  <c r="O73" i="94" s="1"/>
  <c r="O74" i="94" s="1"/>
  <c r="O75" i="94" s="1"/>
  <c r="O76" i="94" s="1"/>
  <c r="O77" i="94" s="1"/>
  <c r="O78" i="94" s="1"/>
  <c r="O79" i="94" s="1"/>
  <c r="O80" i="94" s="1"/>
  <c r="O81" i="94" s="1"/>
  <c r="O82" i="94" s="1"/>
  <c r="O83" i="94" s="1"/>
  <c r="O84" i="94" s="1"/>
  <c r="O85" i="94" s="1"/>
  <c r="O86" i="94" s="1"/>
  <c r="O87" i="94" s="1"/>
  <c r="O88" i="94" s="1"/>
  <c r="O89" i="94" s="1"/>
  <c r="O90" i="94" s="1"/>
  <c r="O91" i="94" s="1"/>
  <c r="O92" i="94" s="1"/>
  <c r="O93" i="94" s="1"/>
  <c r="O94" i="94" s="1"/>
  <c r="O95" i="94" s="1"/>
  <c r="R169" i="89"/>
  <c r="R169" i="84"/>
  <c r="R169" i="88"/>
  <c r="R169" i="31"/>
  <c r="R171" i="31" s="1"/>
  <c r="R170" i="83" s="1"/>
  <c r="R169" i="87"/>
  <c r="R169" i="86"/>
  <c r="R169" i="83"/>
  <c r="R169" i="85"/>
  <c r="N96" i="94"/>
  <c r="V151" i="31" s="1"/>
  <c r="O3" i="66"/>
  <c r="O4" i="66" s="1"/>
  <c r="O5" i="66" s="1"/>
  <c r="O6" i="66" s="1"/>
  <c r="O7" i="66" s="1"/>
  <c r="O8" i="66" s="1"/>
  <c r="O9" i="66" s="1"/>
  <c r="O10" i="66" s="1"/>
  <c r="O11" i="66" s="1"/>
  <c r="O12" i="66" s="1"/>
  <c r="O13" i="66" s="1"/>
  <c r="O14" i="66" s="1"/>
  <c r="O15" i="66" s="1"/>
  <c r="O16" i="66" s="1"/>
  <c r="O17" i="66" s="1"/>
  <c r="O18" i="66" s="1"/>
  <c r="O19" i="66" s="1"/>
  <c r="O20" i="66" s="1"/>
  <c r="O21" i="66" s="1"/>
  <c r="O22" i="66" s="1"/>
  <c r="O23" i="66" s="1"/>
  <c r="O24" i="66" s="1"/>
  <c r="O25" i="66" s="1"/>
  <c r="O26" i="66" s="1"/>
  <c r="O27" i="66" s="1"/>
  <c r="O28" i="66" s="1"/>
  <c r="O29" i="66" s="1"/>
  <c r="O30" i="66" s="1"/>
  <c r="O31" i="66" s="1"/>
  <c r="O32" i="66" s="1"/>
  <c r="O33" i="66" s="1"/>
  <c r="O34" i="66" s="1"/>
  <c r="O35" i="66" s="1"/>
  <c r="O36" i="66" s="1"/>
  <c r="O37" i="66" s="1"/>
  <c r="O38" i="66" s="1"/>
  <c r="O39" i="66" s="1"/>
  <c r="O40" i="66" s="1"/>
  <c r="O41" i="66" s="1"/>
  <c r="O42" i="66" s="1"/>
  <c r="O43" i="66" s="1"/>
  <c r="O44" i="66" s="1"/>
  <c r="O45" i="66" s="1"/>
  <c r="O46" i="66" s="1"/>
  <c r="O47" i="66" s="1"/>
  <c r="O48" i="66" s="1"/>
  <c r="O49" i="66" s="1"/>
  <c r="O50" i="66" s="1"/>
  <c r="O51" i="66" s="1"/>
  <c r="O52" i="66" s="1"/>
  <c r="O53" i="66" s="1"/>
  <c r="O54" i="66" s="1"/>
  <c r="O55" i="66" s="1"/>
  <c r="O56" i="66" s="1"/>
  <c r="O57" i="66" s="1"/>
  <c r="O58" i="66" s="1"/>
  <c r="O59" i="66" s="1"/>
  <c r="O60" i="66" s="1"/>
  <c r="O61" i="66" s="1"/>
  <c r="O62" i="66" s="1"/>
  <c r="O63" i="66" s="1"/>
  <c r="O64" i="66" s="1"/>
  <c r="O65" i="66" s="1"/>
  <c r="O66" i="66" s="1"/>
  <c r="O67" i="66" s="1"/>
  <c r="O68" i="66" s="1"/>
  <c r="O69" i="66" s="1"/>
  <c r="O70" i="66" s="1"/>
  <c r="O71" i="66" s="1"/>
  <c r="O72" i="66" s="1"/>
  <c r="O73" i="66" s="1"/>
  <c r="O74" i="66" s="1"/>
  <c r="O75" i="66" s="1"/>
  <c r="O76" i="66" s="1"/>
  <c r="O77" i="66" s="1"/>
  <c r="O78" i="66" s="1"/>
  <c r="O79" i="66" s="1"/>
  <c r="O80" i="66" s="1"/>
  <c r="O81" i="66" s="1"/>
  <c r="O82" i="66" s="1"/>
  <c r="O83" i="66" s="1"/>
  <c r="O84" i="66" s="1"/>
  <c r="O85" i="66" s="1"/>
  <c r="O86" i="66" s="1"/>
  <c r="O87" i="66" s="1"/>
  <c r="O88" i="66" s="1"/>
  <c r="O89" i="66" s="1"/>
  <c r="O90" i="66" s="1"/>
  <c r="O91" i="66" s="1"/>
  <c r="O92" i="66" s="1"/>
  <c r="O93" i="66" s="1"/>
  <c r="O94" i="66" s="1"/>
  <c r="O95" i="66" s="1"/>
  <c r="O96" i="66" s="1"/>
  <c r="O97" i="66" s="1"/>
  <c r="O98" i="66" s="1"/>
  <c r="O99" i="66" s="1"/>
  <c r="O100" i="66" s="1"/>
  <c r="O101" i="66" s="1"/>
  <c r="O102" i="66" s="1"/>
  <c r="O103" i="66" s="1"/>
  <c r="O104" i="66" s="1"/>
  <c r="O105" i="66" s="1"/>
  <c r="O106" i="66" s="1"/>
  <c r="O107" i="66" s="1"/>
  <c r="O108" i="66" s="1"/>
  <c r="O109" i="66" s="1"/>
  <c r="O110" i="66" s="1"/>
  <c r="O111" i="66" s="1"/>
  <c r="O112" i="66" s="1"/>
  <c r="O113" i="66" s="1"/>
  <c r="O114" i="66" s="1"/>
  <c r="O115" i="66" s="1"/>
  <c r="O116" i="66" s="1"/>
  <c r="O117" i="66" s="1"/>
  <c r="O118" i="66" s="1"/>
  <c r="O119" i="66" s="1"/>
  <c r="O120" i="66" s="1"/>
  <c r="O121" i="66" s="1"/>
  <c r="O122" i="66" s="1"/>
  <c r="O123" i="66" s="1"/>
  <c r="O124" i="66" s="1"/>
  <c r="O125" i="66" s="1"/>
  <c r="O126" i="66" s="1"/>
  <c r="O3" i="1"/>
  <c r="O4" i="1" s="1"/>
  <c r="O5" i="1" s="1"/>
  <c r="O6" i="1" s="1"/>
  <c r="O7" i="1" s="1"/>
  <c r="O8" i="1" s="1"/>
  <c r="O9" i="1" s="1"/>
  <c r="O10" i="1" s="1"/>
  <c r="O11" i="1" s="1"/>
  <c r="O12" i="1" s="1"/>
  <c r="O13" i="1" s="1"/>
  <c r="O14" i="1" s="1"/>
  <c r="O15" i="1" s="1"/>
  <c r="O16" i="1" s="1"/>
  <c r="O17" i="1" s="1"/>
  <c r="O18" i="1" s="1"/>
  <c r="O19" i="1" s="1"/>
  <c r="O20" i="1" s="1"/>
  <c r="O21" i="1" s="1"/>
  <c r="O22" i="1" s="1"/>
  <c r="O23" i="1" s="1"/>
  <c r="O24" i="1" s="1"/>
  <c r="O25" i="1" s="1"/>
  <c r="O26" i="1" s="1"/>
  <c r="O27" i="1" s="1"/>
  <c r="O28" i="1" s="1"/>
  <c r="O29" i="1" s="1"/>
  <c r="O30" i="1" s="1"/>
  <c r="O31" i="1" s="1"/>
  <c r="O32" i="1" s="1"/>
  <c r="O33" i="1" s="1"/>
  <c r="O34" i="1" s="1"/>
  <c r="O35" i="1" s="1"/>
  <c r="O36" i="1" s="1"/>
  <c r="O37" i="1" s="1"/>
  <c r="O38" i="1" s="1"/>
  <c r="O39" i="1" s="1"/>
  <c r="O40" i="1" s="1"/>
  <c r="O41" i="1" s="1"/>
  <c r="O42" i="1" s="1"/>
  <c r="O43" i="1" s="1"/>
  <c r="O44" i="1" s="1"/>
  <c r="O45" i="1" s="1"/>
  <c r="O46" i="1" s="1"/>
  <c r="O47" i="1" s="1"/>
  <c r="O48" i="1" s="1"/>
  <c r="O49" i="1" s="1"/>
  <c r="O50" i="1" s="1"/>
  <c r="O51" i="1" s="1"/>
  <c r="O52" i="1" s="1"/>
  <c r="O53" i="1" s="1"/>
  <c r="O54" i="1" s="1"/>
  <c r="O55" i="1" s="1"/>
  <c r="O56" i="1" s="1"/>
  <c r="O57" i="1" s="1"/>
  <c r="O58" i="1" s="1"/>
  <c r="O59" i="1" s="1"/>
  <c r="O60" i="1" s="1"/>
  <c r="O61" i="1" s="1"/>
  <c r="O62" i="1" s="1"/>
  <c r="O63" i="1" s="1"/>
  <c r="O64" i="1" s="1"/>
  <c r="O65" i="1" s="1"/>
  <c r="O66" i="1" s="1"/>
  <c r="O67" i="1" s="1"/>
  <c r="O68" i="1" s="1"/>
  <c r="O69" i="1" s="1"/>
  <c r="O70" i="1" s="1"/>
  <c r="O71" i="1" s="1"/>
  <c r="O72" i="1" s="1"/>
  <c r="O73" i="1" s="1"/>
  <c r="O74" i="1" s="1"/>
  <c r="O75" i="1" s="1"/>
  <c r="O76" i="1" s="1"/>
  <c r="O77" i="1" s="1"/>
  <c r="O78" i="1" s="1"/>
  <c r="O79" i="1" s="1"/>
  <c r="O80" i="1" s="1"/>
  <c r="O81" i="1" s="1"/>
  <c r="O82" i="1" s="1"/>
  <c r="O83" i="1" s="1"/>
  <c r="O84" i="1" s="1"/>
  <c r="O85" i="1" s="1"/>
  <c r="O86" i="1" s="1"/>
  <c r="O87" i="1" s="1"/>
  <c r="O88" i="1" s="1"/>
  <c r="O89" i="1" s="1"/>
  <c r="O90" i="1" s="1"/>
  <c r="O91" i="1" s="1"/>
  <c r="O92" i="1" s="1"/>
  <c r="O93" i="1" s="1"/>
  <c r="O94" i="1" s="1"/>
  <c r="O95" i="1" s="1"/>
  <c r="O96" i="1" s="1"/>
  <c r="O97" i="1" s="1"/>
  <c r="O98" i="1" s="1"/>
  <c r="O99" i="1" s="1"/>
  <c r="O100" i="1" s="1"/>
  <c r="O101" i="1" s="1"/>
  <c r="O102" i="1" s="1"/>
  <c r="O103" i="1" s="1"/>
  <c r="O104" i="1" s="1"/>
  <c r="O105" i="1" s="1"/>
  <c r="O106" i="1" s="1"/>
  <c r="O107" i="1" s="1"/>
  <c r="O108" i="1" s="1"/>
  <c r="O109" i="1" s="1"/>
  <c r="O110" i="1" s="1"/>
  <c r="O111" i="1" s="1"/>
  <c r="O112" i="1" s="1"/>
  <c r="O113" i="1" s="1"/>
  <c r="O114" i="1" s="1"/>
  <c r="O115" i="1" s="1"/>
  <c r="O116" i="1" s="1"/>
  <c r="O117" i="1" s="1"/>
  <c r="O118" i="1" s="1"/>
  <c r="O119" i="1" s="1"/>
  <c r="O120" i="1" s="1"/>
  <c r="O121" i="1" s="1"/>
  <c r="O122" i="1" s="1"/>
  <c r="O123" i="1" s="1"/>
  <c r="O124" i="1" s="1"/>
  <c r="O125" i="1" s="1"/>
  <c r="O126" i="1" s="1"/>
  <c r="O127" i="1" s="1"/>
  <c r="O128" i="1" s="1"/>
  <c r="O129" i="1" s="1"/>
  <c r="O130" i="1" s="1"/>
  <c r="O131" i="1" s="1"/>
  <c r="O132" i="1" s="1"/>
  <c r="O133" i="1" s="1"/>
  <c r="O134" i="1" s="1"/>
  <c r="O135" i="1" s="1"/>
  <c r="O136" i="1" s="1"/>
  <c r="O137" i="1" s="1"/>
  <c r="O138" i="1" s="1"/>
  <c r="O139" i="1" s="1"/>
  <c r="O140" i="1" s="1"/>
  <c r="O141" i="1" s="1"/>
  <c r="O142" i="1" s="1"/>
  <c r="O143" i="1" s="1"/>
  <c r="O144" i="1" s="1"/>
  <c r="O145" i="1" s="1"/>
  <c r="O127" i="66" l="1"/>
  <c r="O128" i="66" s="1"/>
  <c r="O129" i="66" s="1"/>
  <c r="O130" i="66" s="1"/>
  <c r="O131" i="66" s="1"/>
  <c r="O132" i="66" s="1"/>
  <c r="O133" i="66" s="1"/>
  <c r="O134" i="66" s="1"/>
  <c r="O135" i="66" s="1"/>
  <c r="O136" i="66" s="1"/>
  <c r="O137" i="66" s="1"/>
  <c r="O138" i="66" s="1"/>
  <c r="O139" i="66" s="1"/>
  <c r="O140" i="66" s="1"/>
  <c r="O141" i="66" s="1"/>
  <c r="O142" i="66" s="1"/>
  <c r="O143" i="66" s="1"/>
  <c r="O144" i="66" s="1"/>
  <c r="O145" i="66" s="1"/>
  <c r="O146" i="66" s="1"/>
  <c r="O147" i="66" s="1"/>
  <c r="O148" i="66" s="1"/>
  <c r="O149" i="66" s="1"/>
  <c r="O150" i="66" s="1"/>
  <c r="O151" i="66" s="1"/>
  <c r="O152" i="66" s="1"/>
  <c r="O153" i="66" s="1"/>
  <c r="O154" i="66" s="1"/>
  <c r="O155" i="66" s="1"/>
  <c r="O156" i="66" s="1"/>
  <c r="O157" i="66" s="1"/>
  <c r="O158" i="66" s="1"/>
  <c r="O159" i="66" s="1"/>
  <c r="O160" i="66" s="1"/>
  <c r="O161" i="66" s="1"/>
  <c r="O162" i="66" s="1"/>
  <c r="O163" i="66" s="1"/>
  <c r="O164" i="66" s="1"/>
  <c r="O165" i="66" s="1"/>
  <c r="O166" i="66" s="1"/>
  <c r="O167" i="66" s="1"/>
  <c r="O168" i="66" s="1"/>
  <c r="O169" i="66" s="1"/>
  <c r="O170" i="66" s="1"/>
  <c r="O171" i="66" s="1"/>
  <c r="O172" i="66" s="1"/>
  <c r="O173" i="66" s="1"/>
  <c r="O174" i="66" s="1"/>
  <c r="O175" i="66" s="1"/>
  <c r="O176" i="66" s="1"/>
  <c r="O177" i="66" s="1"/>
  <c r="O178" i="66" s="1"/>
  <c r="O179" i="66" s="1"/>
  <c r="O180" i="66" s="1"/>
  <c r="O181" i="66" s="1"/>
  <c r="O182" i="66" s="1"/>
  <c r="O183" i="66" s="1"/>
  <c r="O184" i="66" s="1"/>
  <c r="O185" i="66" s="1"/>
  <c r="O186" i="66" s="1"/>
  <c r="O187" i="66" s="1"/>
  <c r="O188" i="66" s="1"/>
  <c r="O189" i="66" s="1"/>
  <c r="O190" i="66" s="1"/>
  <c r="O191" i="66" s="1"/>
  <c r="O192" i="66" s="1"/>
  <c r="O193" i="66" s="1"/>
  <c r="O194" i="66" s="1"/>
  <c r="O195" i="66" s="1"/>
  <c r="O196" i="66" s="1"/>
  <c r="O197" i="66" s="1"/>
  <c r="O198" i="66" s="1"/>
  <c r="O199" i="66" s="1"/>
  <c r="O200" i="66" s="1"/>
  <c r="O201" i="66" s="1"/>
  <c r="O202" i="66" s="1"/>
  <c r="O203" i="66" s="1"/>
  <c r="O204" i="66" s="1"/>
  <c r="O205" i="66" s="1"/>
  <c r="O206" i="66" s="1"/>
  <c r="O207" i="66" s="1"/>
  <c r="O208" i="66" s="1"/>
  <c r="O209" i="66" s="1"/>
  <c r="O210" i="66" s="1"/>
  <c r="O211" i="66" s="1"/>
  <c r="O96" i="94"/>
  <c r="O97" i="94" s="1"/>
  <c r="O98" i="94" s="1"/>
  <c r="O99" i="94" s="1"/>
  <c r="O100" i="94" s="1"/>
  <c r="O101" i="94" s="1"/>
  <c r="O102" i="94" s="1"/>
  <c r="O103" i="94" s="1"/>
  <c r="O104" i="94" s="1"/>
  <c r="O105" i="94" s="1"/>
  <c r="O106" i="94" s="1"/>
  <c r="O107" i="94" s="1"/>
  <c r="O108" i="94" s="1"/>
  <c r="O109" i="94" s="1"/>
  <c r="O110" i="94" s="1"/>
  <c r="O111" i="94" s="1"/>
  <c r="O112" i="94" s="1"/>
  <c r="O113" i="94" s="1"/>
  <c r="O114" i="94" s="1"/>
  <c r="O115" i="94" s="1"/>
  <c r="O116" i="94" s="1"/>
  <c r="O117" i="94" s="1"/>
  <c r="O118" i="94" s="1"/>
  <c r="O119" i="94" s="1"/>
  <c r="O120" i="94" s="1"/>
  <c r="O121" i="94" s="1"/>
  <c r="O122" i="94" s="1"/>
  <c r="O123" i="94" s="1"/>
  <c r="O124" i="94" s="1"/>
  <c r="O125" i="94" s="1"/>
  <c r="O126" i="94" s="1"/>
  <c r="O127" i="94" s="1"/>
  <c r="O128" i="94" s="1"/>
  <c r="O129" i="94" s="1"/>
  <c r="O130" i="94" s="1"/>
  <c r="O131" i="94" s="1"/>
  <c r="O132" i="94" s="1"/>
  <c r="O133" i="94" s="1"/>
  <c r="O134" i="94" s="1"/>
  <c r="O135" i="94" s="1"/>
  <c r="O136" i="94" s="1"/>
  <c r="O137" i="94" s="1"/>
  <c r="O138" i="94" s="1"/>
  <c r="O139" i="94" s="1"/>
  <c r="O140" i="94" s="1"/>
  <c r="O141" i="94" s="1"/>
  <c r="O142" i="94" s="1"/>
  <c r="O143" i="94" s="1"/>
  <c r="O144" i="94" s="1"/>
  <c r="O145" i="94" s="1"/>
  <c r="O146" i="94" s="1"/>
  <c r="O147" i="94" s="1"/>
  <c r="O148" i="94" s="1"/>
  <c r="O149" i="94" s="1"/>
  <c r="O150" i="94" s="1"/>
  <c r="O151" i="94" s="1"/>
  <c r="O152" i="94" s="1"/>
  <c r="O153" i="94" s="1"/>
  <c r="O154" i="94" s="1"/>
  <c r="O155" i="94" s="1"/>
  <c r="O156" i="94" s="1"/>
  <c r="O157" i="94" s="1"/>
  <c r="O158" i="94" s="1"/>
  <c r="O159" i="94" s="1"/>
  <c r="O160" i="94" s="1"/>
  <c r="O161" i="94" s="1"/>
  <c r="O162" i="94" s="1"/>
  <c r="O163" i="94" s="1"/>
  <c r="O164" i="94" s="1"/>
  <c r="O165" i="94" s="1"/>
  <c r="O166" i="94" s="1"/>
  <c r="O167" i="94" s="1"/>
  <c r="O168" i="94" s="1"/>
  <c r="O169" i="94" s="1"/>
  <c r="O170" i="94" s="1"/>
  <c r="O171" i="94" s="1"/>
  <c r="O172" i="94" s="1"/>
  <c r="O173" i="94" s="1"/>
  <c r="O174" i="94" s="1"/>
  <c r="O175" i="94" s="1"/>
  <c r="O176" i="94" s="1"/>
  <c r="O177" i="94" s="1"/>
  <c r="O178" i="94" s="1"/>
  <c r="O179" i="94" s="1"/>
  <c r="O180" i="94" s="1"/>
  <c r="O181" i="94" s="1"/>
  <c r="O182" i="94" s="1"/>
  <c r="O183" i="94" s="1"/>
  <c r="O184" i="94" s="1"/>
  <c r="O185" i="94" s="1"/>
  <c r="O186" i="94" s="1"/>
  <c r="O187" i="94" s="1"/>
  <c r="O188" i="94" s="1"/>
  <c r="O189" i="94" s="1"/>
  <c r="O190" i="94" s="1"/>
  <c r="O191" i="94" s="1"/>
  <c r="O192" i="94" s="1"/>
  <c r="O193" i="94" s="1"/>
  <c r="O194" i="94" s="1"/>
  <c r="O195" i="94" s="1"/>
  <c r="O196" i="94" s="1"/>
  <c r="O197" i="94" s="1"/>
  <c r="O198" i="94" s="1"/>
  <c r="O199" i="94" s="1"/>
  <c r="O200" i="94" s="1"/>
  <c r="O201" i="94" s="1"/>
  <c r="O202" i="94" s="1"/>
  <c r="O203" i="94" s="1"/>
  <c r="O204" i="94" s="1"/>
  <c r="O205" i="94" s="1"/>
  <c r="O206" i="94" s="1"/>
  <c r="O207" i="94" s="1"/>
  <c r="O208" i="94" s="1"/>
  <c r="O209" i="94" s="1"/>
  <c r="O210" i="94" s="1"/>
  <c r="O211" i="94" s="1"/>
  <c r="O212" i="94" s="1"/>
  <c r="O213" i="94" s="1"/>
  <c r="O214" i="94" s="1"/>
  <c r="O215" i="94" s="1"/>
  <c r="O216" i="94" s="1"/>
  <c r="O217" i="94" s="1"/>
  <c r="O218" i="94" s="1"/>
  <c r="O219" i="94" s="1"/>
  <c r="O220" i="94" s="1"/>
  <c r="O221" i="94" s="1"/>
  <c r="O222" i="94" s="1"/>
  <c r="O223" i="94" s="1"/>
  <c r="O224" i="94" s="1"/>
  <c r="O225" i="94" s="1"/>
  <c r="O226" i="94" s="1"/>
  <c r="O227" i="94" s="1"/>
  <c r="O228" i="94" s="1"/>
  <c r="O229" i="94" s="1"/>
  <c r="O230" i="94" s="1"/>
  <c r="O231" i="94" s="1"/>
  <c r="O232" i="94" s="1"/>
  <c r="O233" i="94" s="1"/>
  <c r="O234" i="94" s="1"/>
  <c r="O235" i="94" s="1"/>
  <c r="O236" i="94" s="1"/>
  <c r="O237" i="94" s="1"/>
  <c r="O238" i="94" s="1"/>
  <c r="O239" i="94" s="1"/>
  <c r="O240" i="94" s="1"/>
  <c r="O241" i="94" s="1"/>
  <c r="O242" i="94" s="1"/>
  <c r="O243" i="94" s="1"/>
  <c r="O244" i="94" s="1"/>
  <c r="O245" i="94" s="1"/>
  <c r="O246" i="94" s="1"/>
  <c r="O247" i="94" s="1"/>
  <c r="O248" i="94" s="1"/>
  <c r="O249" i="94" s="1"/>
  <c r="O250" i="94" s="1"/>
  <c r="O251" i="94" s="1"/>
  <c r="O252" i="94" s="1"/>
  <c r="O253" i="94" s="1"/>
  <c r="O254" i="94" s="1"/>
  <c r="O255" i="94" s="1"/>
  <c r="O256" i="94" s="1"/>
  <c r="O257" i="94" s="1"/>
  <c r="O258" i="94" s="1"/>
  <c r="O259" i="94" s="1"/>
  <c r="O260" i="94" s="1"/>
  <c r="O261" i="94" s="1"/>
  <c r="O262" i="94" s="1"/>
  <c r="O263" i="94" s="1"/>
  <c r="O264" i="94" s="1"/>
  <c r="O265" i="94" s="1"/>
  <c r="O266" i="94" s="1"/>
  <c r="O267" i="94" s="1"/>
  <c r="O268" i="94" s="1"/>
  <c r="O269" i="94" s="1"/>
  <c r="O270" i="94" s="1"/>
  <c r="O271" i="94" s="1"/>
  <c r="O272" i="94" s="1"/>
  <c r="O273" i="94" s="1"/>
  <c r="O274" i="94" s="1"/>
  <c r="O275" i="94" s="1"/>
  <c r="O276" i="94" s="1"/>
  <c r="O277" i="94" s="1"/>
  <c r="O278" i="94" s="1"/>
  <c r="O279" i="94" s="1"/>
  <c r="O280" i="94" s="1"/>
  <c r="O281" i="94" s="1"/>
  <c r="O282" i="94" s="1"/>
  <c r="O283" i="94" s="1"/>
  <c r="O284" i="94" s="1"/>
  <c r="O285" i="94" s="1"/>
  <c r="O286" i="94" s="1"/>
  <c r="O287" i="94" s="1"/>
  <c r="O288" i="94" s="1"/>
  <c r="O289" i="94" s="1"/>
  <c r="O290" i="94" s="1"/>
  <c r="O291" i="94" s="1"/>
  <c r="O292" i="94" s="1"/>
  <c r="O293" i="94" s="1"/>
  <c r="O294" i="94" s="1"/>
  <c r="O295" i="94" s="1"/>
  <c r="O296" i="94" s="1"/>
  <c r="O297" i="94" s="1"/>
  <c r="O298" i="94" s="1"/>
  <c r="O299" i="94" s="1"/>
  <c r="O300" i="94" s="1"/>
  <c r="O301" i="94" s="1"/>
  <c r="O302" i="94" s="1"/>
  <c r="O303" i="94" s="1"/>
  <c r="O304" i="94" s="1"/>
  <c r="O305" i="94" s="1"/>
  <c r="O306" i="94" s="1"/>
  <c r="O307" i="94" s="1"/>
  <c r="O308" i="94" s="1"/>
  <c r="O309" i="94" s="1"/>
  <c r="O310" i="94" s="1"/>
  <c r="O311" i="94" s="1"/>
  <c r="O312" i="94" s="1"/>
  <c r="O313" i="94" s="1"/>
  <c r="O314" i="94" s="1"/>
  <c r="O315" i="94" s="1"/>
  <c r="O316" i="94" s="1"/>
  <c r="O317" i="94" s="1"/>
  <c r="O318" i="94" s="1"/>
  <c r="O319" i="94" s="1"/>
  <c r="O320" i="94" s="1"/>
  <c r="O321" i="94" s="1"/>
  <c r="O322" i="94" s="1"/>
  <c r="O323" i="94" s="1"/>
  <c r="O324" i="94" s="1"/>
  <c r="O325" i="94" s="1"/>
  <c r="O326" i="94" s="1"/>
  <c r="O327" i="94" s="1"/>
  <c r="O328" i="94" s="1"/>
  <c r="O329" i="94" s="1"/>
  <c r="O330" i="94" s="1"/>
  <c r="O331" i="94" s="1"/>
  <c r="O332" i="94" s="1"/>
  <c r="O333" i="94" s="1"/>
  <c r="O334" i="94" s="1"/>
  <c r="O335" i="94" s="1"/>
  <c r="O336" i="94" s="1"/>
  <c r="O337" i="94" s="1"/>
  <c r="O338" i="94" s="1"/>
  <c r="O339" i="94" s="1"/>
  <c r="O340" i="94" s="1"/>
  <c r="O341" i="94" s="1"/>
  <c r="O342" i="94" s="1"/>
  <c r="O343" i="94" s="1"/>
  <c r="O344" i="94" s="1"/>
  <c r="O345" i="94" s="1"/>
  <c r="O346" i="94" s="1"/>
  <c r="O347" i="94" s="1"/>
  <c r="O348" i="94" s="1"/>
  <c r="O349" i="94" s="1"/>
  <c r="O350" i="94" s="1"/>
  <c r="O351" i="94" s="1"/>
  <c r="O352" i="94" s="1"/>
  <c r="O353" i="94" s="1"/>
  <c r="O354" i="94" s="1"/>
  <c r="O355" i="94" s="1"/>
  <c r="O356" i="94" s="1"/>
  <c r="O357" i="94" s="1"/>
  <c r="O358" i="94" s="1"/>
  <c r="O359" i="94" s="1"/>
  <c r="O360" i="94" s="1"/>
  <c r="O361" i="94" s="1"/>
  <c r="O362" i="94" s="1"/>
  <c r="O363" i="94" s="1"/>
  <c r="O364" i="94" s="1"/>
  <c r="O365" i="94" s="1"/>
  <c r="O366" i="94" s="1"/>
  <c r="O367" i="94" s="1"/>
  <c r="O368" i="94" s="1"/>
  <c r="O369" i="94" s="1"/>
  <c r="O370" i="94" s="1"/>
  <c r="O371" i="94" s="1"/>
  <c r="O372" i="94" s="1"/>
  <c r="O373" i="94" s="1"/>
  <c r="O374" i="94" s="1"/>
  <c r="O375" i="94" s="1"/>
  <c r="O376" i="94" s="1"/>
  <c r="O377" i="94" s="1"/>
  <c r="O378" i="94" s="1"/>
  <c r="O379" i="94" s="1"/>
  <c r="O380" i="94" s="1"/>
  <c r="O381" i="94" s="1"/>
  <c r="O382" i="94" s="1"/>
  <c r="O383" i="94" s="1"/>
  <c r="O384" i="94" s="1"/>
  <c r="O385" i="94" s="1"/>
  <c r="O386" i="94" s="1"/>
  <c r="O387" i="94" s="1"/>
  <c r="O388" i="94" s="1"/>
  <c r="O389" i="94" s="1"/>
  <c r="O390" i="94" s="1"/>
  <c r="O391" i="94" s="1"/>
  <c r="O392" i="94" s="1"/>
  <c r="O393" i="94" s="1"/>
  <c r="O394" i="94" s="1"/>
  <c r="O395" i="94" s="1"/>
  <c r="O396" i="94" s="1"/>
  <c r="O397" i="94" s="1"/>
  <c r="O398" i="94" s="1"/>
  <c r="O399" i="94" s="1"/>
  <c r="O400" i="94" s="1"/>
  <c r="O401" i="94" s="1"/>
  <c r="O402" i="94" s="1"/>
  <c r="O403" i="94" s="1"/>
  <c r="O404" i="94" s="1"/>
  <c r="O405" i="94" s="1"/>
  <c r="O406" i="94" s="1"/>
  <c r="O407" i="94" s="1"/>
  <c r="O408" i="94" s="1"/>
  <c r="O409" i="94" s="1"/>
  <c r="O410" i="94" s="1"/>
  <c r="O411" i="94" s="1"/>
  <c r="O412" i="94" s="1"/>
  <c r="O413" i="94" s="1"/>
  <c r="O414" i="94" s="1"/>
  <c r="O415" i="94" s="1"/>
  <c r="O416" i="94" s="1"/>
  <c r="O417" i="94" s="1"/>
  <c r="O418" i="94" s="1"/>
  <c r="O419" i="94" s="1"/>
  <c r="O420" i="94" s="1"/>
  <c r="O421" i="94" s="1"/>
  <c r="O422" i="94" s="1"/>
  <c r="O423" i="94" s="1"/>
  <c r="O424" i="94" s="1"/>
  <c r="O425" i="94" s="1"/>
  <c r="O426" i="94" s="1"/>
  <c r="O427" i="94" s="1"/>
  <c r="O428" i="94" s="1"/>
  <c r="O429" i="94" s="1"/>
  <c r="O430" i="94" s="1"/>
  <c r="O431" i="94" s="1"/>
  <c r="O432" i="94" s="1"/>
  <c r="O433" i="94" s="1"/>
  <c r="O434" i="94" s="1"/>
  <c r="O435" i="94" s="1"/>
  <c r="O436" i="94" s="1"/>
  <c r="O437" i="94" s="1"/>
  <c r="O438" i="94" s="1"/>
  <c r="O439" i="94" s="1"/>
  <c r="O440" i="94" s="1"/>
  <c r="O441" i="94" s="1"/>
  <c r="O442" i="94" s="1"/>
  <c r="O443" i="94" s="1"/>
  <c r="O444" i="94" s="1"/>
  <c r="O445" i="94" s="1"/>
  <c r="O446" i="94" s="1"/>
  <c r="O447" i="94" s="1"/>
  <c r="O448" i="94" s="1"/>
  <c r="O449" i="94" s="1"/>
  <c r="O450" i="94" s="1"/>
  <c r="O451" i="94" s="1"/>
  <c r="O452" i="94" s="1"/>
  <c r="O453" i="94" s="1"/>
  <c r="O454" i="94" s="1"/>
  <c r="O455" i="94" s="1"/>
  <c r="O456" i="94" s="1"/>
  <c r="O457" i="94" s="1"/>
  <c r="O458" i="94" s="1"/>
  <c r="O459" i="94" s="1"/>
  <c r="O460" i="94" s="1"/>
  <c r="O461" i="94" s="1"/>
  <c r="O462" i="94" s="1"/>
  <c r="O463" i="94" s="1"/>
  <c r="O464" i="94" s="1"/>
  <c r="O465" i="94" s="1"/>
  <c r="O466" i="94" s="1"/>
  <c r="O467" i="94" s="1"/>
  <c r="O468" i="94" s="1"/>
  <c r="O469" i="94" s="1"/>
  <c r="O470" i="94" s="1"/>
  <c r="O471" i="94" s="1"/>
  <c r="O472" i="94" s="1"/>
  <c r="O473" i="94" s="1"/>
  <c r="O474" i="94" s="1"/>
  <c r="O475" i="94" s="1"/>
  <c r="O476" i="94" s="1"/>
  <c r="O477" i="94" s="1"/>
  <c r="O478" i="94" s="1"/>
  <c r="O479" i="94" s="1"/>
  <c r="O480" i="94" s="1"/>
  <c r="O481" i="94" s="1"/>
  <c r="O482" i="94" s="1"/>
  <c r="O483" i="94" s="1"/>
  <c r="O484" i="94" s="1"/>
  <c r="O485" i="94" s="1"/>
  <c r="O486" i="94" s="1"/>
  <c r="O487" i="94" s="1"/>
  <c r="O488" i="94" s="1"/>
  <c r="O489" i="94" s="1"/>
  <c r="O490" i="94" s="1"/>
  <c r="O491" i="94" s="1"/>
  <c r="O492" i="94" s="1"/>
  <c r="O493" i="94" s="1"/>
  <c r="O494" i="94" s="1"/>
  <c r="O495" i="94" s="1"/>
  <c r="O496" i="94" s="1"/>
  <c r="O497" i="94" s="1"/>
  <c r="O498" i="94" s="1"/>
  <c r="O499" i="94" s="1"/>
  <c r="O500" i="94" s="1"/>
  <c r="O501" i="94" s="1"/>
  <c r="O502" i="94" s="1"/>
  <c r="O503" i="94" s="1"/>
  <c r="O504" i="94" s="1"/>
  <c r="O505" i="94" s="1"/>
  <c r="O506" i="94" s="1"/>
  <c r="O507" i="94" s="1"/>
  <c r="O508" i="94" s="1"/>
  <c r="O509" i="94" s="1"/>
  <c r="O510" i="94" s="1"/>
  <c r="O511" i="94" s="1"/>
  <c r="O512" i="94" s="1"/>
  <c r="O513" i="94" s="1"/>
  <c r="O514" i="94" s="1"/>
  <c r="O515" i="94" s="1"/>
  <c r="O516" i="94" s="1"/>
  <c r="O517" i="94" s="1"/>
  <c r="O518" i="94" s="1"/>
  <c r="O519" i="94" s="1"/>
  <c r="O520" i="94" s="1"/>
  <c r="O521" i="94" s="1"/>
  <c r="O522" i="94" s="1"/>
  <c r="O523" i="94" s="1"/>
  <c r="O524" i="94" s="1"/>
  <c r="O525" i="94" s="1"/>
  <c r="O526" i="94" s="1"/>
  <c r="O527" i="94" s="1"/>
  <c r="O528" i="94" s="1"/>
  <c r="O529" i="94" s="1"/>
  <c r="O530" i="94" s="1"/>
  <c r="O531" i="94" s="1"/>
  <c r="O532" i="94" s="1"/>
  <c r="O533" i="94" s="1"/>
  <c r="O534" i="94" s="1"/>
  <c r="O535" i="94" s="1"/>
  <c r="O536" i="94" s="1"/>
  <c r="O537" i="94" s="1"/>
  <c r="O538" i="94" s="1"/>
  <c r="O539" i="94" s="1"/>
  <c r="O540" i="94" s="1"/>
  <c r="O541" i="94" s="1"/>
  <c r="O542" i="94" s="1"/>
  <c r="O543" i="94" s="1"/>
  <c r="O544" i="94" s="1"/>
  <c r="O545" i="94" s="1"/>
  <c r="O546" i="94" s="1"/>
  <c r="O547" i="94" s="1"/>
  <c r="O548" i="94" s="1"/>
  <c r="O549" i="94" s="1"/>
  <c r="O550" i="94" s="1"/>
  <c r="O551" i="94" s="1"/>
  <c r="O552" i="94" s="1"/>
  <c r="O553" i="94" s="1"/>
  <c r="O554" i="94" s="1"/>
  <c r="O555" i="94" s="1"/>
  <c r="O556" i="94" s="1"/>
  <c r="O557" i="94" s="1"/>
  <c r="O558" i="94" s="1"/>
  <c r="O559" i="94" s="1"/>
  <c r="O560" i="94" s="1"/>
  <c r="O561" i="94" s="1"/>
  <c r="O562" i="94" s="1"/>
  <c r="O563" i="94" s="1"/>
  <c r="O564" i="94" s="1"/>
  <c r="O565" i="94" s="1"/>
  <c r="O566" i="94" s="1"/>
  <c r="O567" i="94" s="1"/>
  <c r="O568" i="94" s="1"/>
  <c r="O569" i="94" s="1"/>
  <c r="O570" i="94" s="1"/>
  <c r="O571" i="94" s="1"/>
  <c r="O572" i="94" s="1"/>
  <c r="O573" i="94" s="1"/>
  <c r="O574" i="94" s="1"/>
  <c r="O575" i="94" s="1"/>
  <c r="O576" i="94" s="1"/>
  <c r="O577" i="94" s="1"/>
  <c r="O578" i="94" s="1"/>
  <c r="O579" i="94" s="1"/>
  <c r="O580" i="94" s="1"/>
  <c r="O581" i="94" s="1"/>
  <c r="O582" i="94" s="1"/>
  <c r="O583" i="94" s="1"/>
  <c r="O584" i="94" s="1"/>
  <c r="O585" i="94" s="1"/>
  <c r="O586" i="94" s="1"/>
  <c r="O587" i="94" s="1"/>
  <c r="O588" i="94" s="1"/>
  <c r="O589" i="94" s="1"/>
  <c r="O590" i="94" s="1"/>
  <c r="O591" i="94" s="1"/>
  <c r="O592" i="94" s="1"/>
  <c r="O593" i="94" s="1"/>
  <c r="O594" i="94" s="1"/>
  <c r="O595" i="94" s="1"/>
  <c r="O596" i="94" s="1"/>
  <c r="O597" i="94" s="1"/>
  <c r="O598" i="94" s="1"/>
  <c r="O599" i="94" s="1"/>
  <c r="O600" i="94" s="1"/>
  <c r="O601" i="94" s="1"/>
  <c r="O602" i="94" s="1"/>
  <c r="O603" i="94" s="1"/>
  <c r="O604" i="94" s="1"/>
  <c r="O605" i="94" s="1"/>
  <c r="O606" i="94" s="1"/>
  <c r="O607" i="94" s="1"/>
  <c r="O608" i="94" s="1"/>
  <c r="O609" i="94" s="1"/>
  <c r="O610" i="94" s="1"/>
  <c r="O611" i="94" s="1"/>
  <c r="O612" i="94" s="1"/>
  <c r="O613" i="94" s="1"/>
  <c r="O614" i="94" s="1"/>
  <c r="O615" i="94" s="1"/>
  <c r="O616" i="94" s="1"/>
  <c r="O617" i="94" s="1"/>
  <c r="O618" i="94" s="1"/>
  <c r="O619" i="94" s="1"/>
  <c r="O620" i="94" s="1"/>
  <c r="O621" i="94" s="1"/>
  <c r="O622" i="94" s="1"/>
  <c r="O623" i="94" s="1"/>
  <c r="O624" i="94" s="1"/>
  <c r="O625" i="94" s="1"/>
  <c r="O626" i="94" s="1"/>
  <c r="O146" i="1"/>
  <c r="O147" i="1" s="1"/>
  <c r="O148" i="1" s="1"/>
  <c r="O149" i="1" s="1"/>
  <c r="O150" i="1" s="1"/>
  <c r="O151" i="1" s="1"/>
  <c r="O152" i="1" s="1"/>
  <c r="O153" i="1" s="1"/>
  <c r="O154" i="1" s="1"/>
  <c r="O155" i="1" s="1"/>
  <c r="O156" i="1" s="1"/>
  <c r="O157" i="1" s="1"/>
  <c r="O158" i="1" s="1"/>
  <c r="O159" i="1" s="1"/>
  <c r="O160" i="1" s="1"/>
  <c r="O161" i="1" s="1"/>
  <c r="O162" i="1" s="1"/>
  <c r="O163" i="1" s="1"/>
  <c r="O164" i="1" s="1"/>
  <c r="O165" i="1" s="1"/>
  <c r="O166" i="1" s="1"/>
  <c r="O167" i="1" s="1"/>
  <c r="O168" i="1" s="1"/>
  <c r="O169" i="1" s="1"/>
  <c r="O170" i="1" s="1"/>
  <c r="O171" i="1" s="1"/>
  <c r="O172" i="1" s="1"/>
  <c r="O173" i="1" s="1"/>
  <c r="O174" i="1" s="1"/>
  <c r="O175" i="1" s="1"/>
  <c r="O176" i="1" s="1"/>
  <c r="O177" i="1" s="1"/>
  <c r="O178" i="1" s="1"/>
  <c r="O179" i="1" s="1"/>
  <c r="O180" i="1" s="1"/>
  <c r="O181" i="1" s="1"/>
  <c r="O182" i="1" s="1"/>
  <c r="O183" i="1" s="1"/>
  <c r="O184" i="1" s="1"/>
  <c r="O185" i="1" s="1"/>
  <c r="O186" i="1" s="1"/>
  <c r="O187" i="1" s="1"/>
  <c r="O188" i="1" s="1"/>
  <c r="O189" i="1" s="1"/>
  <c r="O190" i="1" s="1"/>
  <c r="O191" i="1" s="1"/>
  <c r="O192" i="1" s="1"/>
  <c r="O193" i="1" s="1"/>
  <c r="O194" i="1" s="1"/>
  <c r="O195" i="1" s="1"/>
  <c r="O196" i="1" s="1"/>
  <c r="O197" i="1" s="1"/>
  <c r="O198" i="1" s="1"/>
  <c r="O199" i="1" s="1"/>
  <c r="O200" i="1" s="1"/>
  <c r="O201" i="1" s="1"/>
  <c r="O202" i="1" s="1"/>
  <c r="O203" i="1" s="1"/>
  <c r="O204" i="1" s="1"/>
  <c r="O205" i="1" s="1"/>
  <c r="O206" i="1" s="1"/>
  <c r="O207" i="1" s="1"/>
  <c r="O208" i="1" s="1"/>
  <c r="O209" i="1" s="1"/>
  <c r="O210" i="1" s="1"/>
  <c r="O211" i="1" s="1"/>
  <c r="O212" i="1" s="1"/>
  <c r="O213" i="1" s="1"/>
  <c r="O214" i="1" s="1"/>
  <c r="O215" i="1" s="1"/>
  <c r="O216" i="1" s="1"/>
  <c r="O217" i="1" s="1"/>
  <c r="O218" i="1" s="1"/>
  <c r="O219" i="1" s="1"/>
  <c r="O220" i="1" s="1"/>
  <c r="O221" i="1" s="1"/>
  <c r="O222" i="1" s="1"/>
  <c r="O223" i="1" s="1"/>
  <c r="O224" i="1" s="1"/>
  <c r="O225" i="1" s="1"/>
  <c r="O226" i="1" s="1"/>
  <c r="O227" i="1" s="1"/>
  <c r="O228" i="1" s="1"/>
  <c r="O229" i="1" s="1"/>
  <c r="O230" i="1" s="1"/>
  <c r="O231" i="1" s="1"/>
  <c r="O232" i="1" s="1"/>
  <c r="O233" i="1" s="1"/>
  <c r="O234" i="1" s="1"/>
  <c r="O235" i="1" s="1"/>
  <c r="O236" i="1" s="1"/>
  <c r="O237" i="1" s="1"/>
  <c r="O238" i="1" s="1"/>
  <c r="O239" i="1" s="1"/>
  <c r="O240" i="1" s="1"/>
  <c r="O241" i="1" s="1"/>
  <c r="O242" i="1" s="1"/>
  <c r="O243" i="1" s="1"/>
  <c r="O244" i="1" s="1"/>
  <c r="O245" i="1" s="1"/>
  <c r="O246" i="1" s="1"/>
  <c r="O247" i="1" s="1"/>
  <c r="O248" i="1" s="1"/>
  <c r="O249" i="1" s="1"/>
  <c r="O250" i="1" s="1"/>
  <c r="O251" i="1" s="1"/>
  <c r="O252" i="1" s="1"/>
  <c r="O253" i="1" s="1"/>
  <c r="O254" i="1" s="1"/>
  <c r="O255" i="1" s="1"/>
  <c r="O256" i="1" s="1"/>
  <c r="O257" i="1" s="1"/>
  <c r="O258" i="1" s="1"/>
  <c r="O259" i="1" s="1"/>
  <c r="O260" i="1" s="1"/>
  <c r="O261" i="1" s="1"/>
  <c r="O262" i="1" s="1"/>
  <c r="O263" i="1" s="1"/>
  <c r="O264" i="1" s="1"/>
  <c r="O265" i="1" s="1"/>
  <c r="O266" i="1" s="1"/>
  <c r="O267" i="1" s="1"/>
  <c r="O268" i="1" s="1"/>
  <c r="O269" i="1" s="1"/>
  <c r="O270" i="1" s="1"/>
  <c r="O271" i="1" s="1"/>
  <c r="O272" i="1" s="1"/>
  <c r="O273" i="1" s="1"/>
  <c r="O274" i="1" s="1"/>
  <c r="O275" i="1" s="1"/>
  <c r="O276" i="1" s="1"/>
  <c r="O277" i="1" s="1"/>
  <c r="O278" i="1" s="1"/>
  <c r="O279" i="1" s="1"/>
  <c r="O280" i="1" s="1"/>
  <c r="O281" i="1" s="1"/>
  <c r="O282" i="1" s="1"/>
  <c r="O283" i="1" s="1"/>
  <c r="O284" i="1" s="1"/>
  <c r="O285" i="1" s="1"/>
  <c r="O286" i="1" s="1"/>
  <c r="O287" i="1" s="1"/>
  <c r="O288" i="1" s="1"/>
  <c r="O289" i="1" s="1"/>
  <c r="O290" i="1" s="1"/>
  <c r="O291" i="1" s="1"/>
  <c r="O292" i="1" s="1"/>
  <c r="O293" i="1" s="1"/>
  <c r="O294" i="1" s="1"/>
  <c r="O295" i="1" s="1"/>
  <c r="O296" i="1" s="1"/>
  <c r="O297" i="1" s="1"/>
  <c r="O298" i="1" s="1"/>
  <c r="O299" i="1" s="1"/>
  <c r="O300" i="1" s="1"/>
  <c r="O301" i="1" s="1"/>
  <c r="O302" i="1" s="1"/>
  <c r="O303" i="1" s="1"/>
  <c r="O304" i="1" s="1"/>
  <c r="O305" i="1" s="1"/>
  <c r="O306" i="1" s="1"/>
  <c r="O307" i="1" s="1"/>
  <c r="O308" i="1" s="1"/>
  <c r="O309" i="1" s="1"/>
  <c r="O310" i="1" s="1"/>
  <c r="O311" i="1" s="1"/>
  <c r="O312" i="1" s="1"/>
  <c r="O313" i="1" s="1"/>
  <c r="O314" i="1" s="1"/>
  <c r="O315" i="1" s="1"/>
  <c r="O316" i="1" s="1"/>
  <c r="O317" i="1" s="1"/>
  <c r="O318" i="1" s="1"/>
  <c r="O319" i="1" s="1"/>
  <c r="O320" i="1" s="1"/>
  <c r="O321" i="1" s="1"/>
  <c r="O322" i="1" s="1"/>
  <c r="O323" i="1" s="1"/>
  <c r="O324" i="1" s="1"/>
  <c r="O325" i="1" s="1"/>
  <c r="O326" i="1" s="1"/>
  <c r="O327" i="1" s="1"/>
  <c r="O328" i="1" s="1"/>
  <c r="O329" i="1" s="1"/>
  <c r="O330" i="1" s="1"/>
  <c r="O331" i="1" s="1"/>
  <c r="O332" i="1" s="1"/>
  <c r="O333" i="1" s="1"/>
  <c r="O334" i="1" s="1"/>
  <c r="O335" i="1" s="1"/>
  <c r="O336" i="1" s="1"/>
  <c r="O337" i="1" s="1"/>
  <c r="O338" i="1" s="1"/>
  <c r="O339" i="1" s="1"/>
  <c r="O340" i="1" s="1"/>
  <c r="O341" i="1" s="1"/>
  <c r="O342" i="1" s="1"/>
  <c r="O343" i="1" s="1"/>
  <c r="O344" i="1" s="1"/>
  <c r="O345" i="1" s="1"/>
  <c r="O346" i="1" s="1"/>
  <c r="O347" i="1" s="1"/>
  <c r="O348" i="1" s="1"/>
  <c r="O349" i="1" s="1"/>
  <c r="O350" i="1" s="1"/>
  <c r="O351" i="1" s="1"/>
  <c r="O352" i="1" s="1"/>
  <c r="O353" i="1" s="1"/>
  <c r="O354" i="1" s="1"/>
  <c r="O355" i="1" s="1"/>
  <c r="O356" i="1" s="1"/>
  <c r="O357" i="1" s="1"/>
  <c r="O358" i="1" s="1"/>
  <c r="O359" i="1" s="1"/>
  <c r="O360" i="1" s="1"/>
  <c r="O361" i="1" s="1"/>
  <c r="O362" i="1" s="1"/>
  <c r="O363" i="1" s="1"/>
  <c r="O364" i="1" s="1"/>
  <c r="O365" i="1" s="1"/>
  <c r="O366" i="1" s="1"/>
  <c r="O367" i="1" s="1"/>
  <c r="O368" i="1" s="1"/>
  <c r="O369" i="1" s="1"/>
  <c r="O370" i="1" s="1"/>
  <c r="O371" i="1" s="1"/>
  <c r="O372" i="1" s="1"/>
  <c r="O373" i="1" s="1"/>
  <c r="O374" i="1" s="1"/>
  <c r="O375" i="1" s="1"/>
  <c r="O376" i="1" s="1"/>
  <c r="O377" i="1" s="1"/>
  <c r="O378" i="1" s="1"/>
  <c r="O379" i="1" s="1"/>
  <c r="O380" i="1" s="1"/>
  <c r="O381" i="1" s="1"/>
  <c r="O382" i="1" s="1"/>
  <c r="O383" i="1" s="1"/>
  <c r="O384" i="1" s="1"/>
  <c r="O385" i="1" s="1"/>
  <c r="O386" i="1" s="1"/>
  <c r="O387" i="1" s="1"/>
  <c r="O388" i="1" s="1"/>
  <c r="O389" i="1" s="1"/>
  <c r="O390" i="1" s="1"/>
  <c r="O391" i="1" s="1"/>
  <c r="O392" i="1" s="1"/>
  <c r="O393" i="1" s="1"/>
  <c r="O394" i="1" s="1"/>
  <c r="O395" i="1" s="1"/>
  <c r="O396" i="1" s="1"/>
  <c r="O397" i="1" s="1"/>
  <c r="O398" i="1" s="1"/>
  <c r="O399" i="1" s="1"/>
  <c r="O400" i="1" s="1"/>
  <c r="O401" i="1" s="1"/>
  <c r="O402" i="1" s="1"/>
  <c r="O403" i="1" s="1"/>
  <c r="O404" i="1" s="1"/>
  <c r="O405" i="1" s="1"/>
  <c r="O406" i="1" s="1"/>
  <c r="O407" i="1" s="1"/>
  <c r="O408" i="1" s="1"/>
  <c r="O409" i="1" s="1"/>
  <c r="O410" i="1" s="1"/>
  <c r="O411" i="1" s="1"/>
  <c r="O412" i="1" s="1"/>
  <c r="O413" i="1" s="1"/>
  <c r="O414" i="1" s="1"/>
  <c r="O415" i="1" s="1"/>
  <c r="O416" i="1" s="1"/>
  <c r="O417" i="1" s="1"/>
  <c r="O418" i="1" s="1"/>
  <c r="O419" i="1" s="1"/>
  <c r="O420" i="1" s="1"/>
  <c r="O421" i="1" s="1"/>
  <c r="O422" i="1" s="1"/>
  <c r="O423" i="1" s="1"/>
  <c r="O424" i="1" s="1"/>
  <c r="O425" i="1" s="1"/>
  <c r="O426" i="1" s="1"/>
  <c r="O8" i="103"/>
  <c r="O9" i="103" s="1"/>
  <c r="O10" i="103" s="1"/>
  <c r="O11" i="103" s="1"/>
  <c r="R171" i="83"/>
  <c r="L64" i="92"/>
  <c r="R170" i="84" l="1"/>
  <c r="R171" i="84" s="1"/>
  <c r="R170" i="85" s="1"/>
  <c r="R171" i="85" s="1"/>
  <c r="R170" i="86" s="1"/>
  <c r="O427" i="1"/>
  <c r="O428" i="1" s="1"/>
  <c r="O429" i="1" s="1"/>
  <c r="O430" i="1" s="1"/>
  <c r="O431" i="1" s="1"/>
  <c r="O432" i="1" s="1"/>
  <c r="O433" i="1" s="1"/>
  <c r="O434" i="1" s="1"/>
  <c r="O435" i="1" s="1"/>
  <c r="O436" i="1" s="1"/>
  <c r="O437" i="1" s="1"/>
  <c r="O438" i="1" s="1"/>
  <c r="O439" i="1" s="1"/>
  <c r="O440" i="1" s="1"/>
  <c r="O441" i="1" s="1"/>
  <c r="O442" i="1" s="1"/>
  <c r="O443" i="1" s="1"/>
  <c r="O444" i="1" s="1"/>
  <c r="O445" i="1" s="1"/>
  <c r="O446" i="1" s="1"/>
  <c r="O447" i="1" s="1"/>
  <c r="O448" i="1" s="1"/>
  <c r="O449" i="1" s="1"/>
  <c r="O450" i="1" s="1"/>
  <c r="O451" i="1" s="1"/>
  <c r="O452" i="1" s="1"/>
  <c r="O453" i="1" s="1"/>
  <c r="O454" i="1" s="1"/>
  <c r="O455" i="1" s="1"/>
  <c r="O456" i="1" s="1"/>
  <c r="O457" i="1" s="1"/>
  <c r="O458" i="1" s="1"/>
  <c r="O459" i="1" s="1"/>
  <c r="O460" i="1" s="1"/>
  <c r="O461" i="1" s="1"/>
  <c r="O462" i="1" s="1"/>
  <c r="O463" i="1" s="1"/>
  <c r="O464" i="1" s="1"/>
  <c r="O465" i="1" s="1"/>
  <c r="O466" i="1" s="1"/>
  <c r="O467" i="1" s="1"/>
  <c r="O468" i="1" s="1"/>
  <c r="O469" i="1" s="1"/>
  <c r="O470" i="1" s="1"/>
  <c r="O471" i="1" s="1"/>
  <c r="O472" i="1" s="1"/>
  <c r="O473" i="1" s="1"/>
  <c r="O474" i="1" s="1"/>
  <c r="O475" i="1" s="1"/>
  <c r="O476" i="1" s="1"/>
  <c r="O477" i="1" s="1"/>
  <c r="O478" i="1" s="1"/>
  <c r="O479" i="1" s="1"/>
  <c r="O480" i="1" s="1"/>
  <c r="O481" i="1" s="1"/>
  <c r="O482" i="1" s="1"/>
  <c r="O483" i="1" s="1"/>
  <c r="O484" i="1" s="1"/>
  <c r="O485" i="1" s="1"/>
  <c r="O486" i="1" s="1"/>
  <c r="O487" i="1" s="1"/>
  <c r="O488" i="1" s="1"/>
  <c r="O489" i="1" s="1"/>
  <c r="O490" i="1" s="1"/>
  <c r="O491" i="1" s="1"/>
  <c r="O492" i="1" s="1"/>
  <c r="O493" i="1" s="1"/>
  <c r="O494" i="1" s="1"/>
  <c r="O495" i="1" s="1"/>
  <c r="O496" i="1" s="1"/>
  <c r="O497" i="1" s="1"/>
  <c r="O498" i="1" s="1"/>
  <c r="O499" i="1" s="1"/>
  <c r="O500" i="1" s="1"/>
  <c r="O501" i="1" s="1"/>
  <c r="O502" i="1" s="1"/>
  <c r="O503" i="1" s="1"/>
  <c r="O504" i="1" s="1"/>
  <c r="O505" i="1" s="1"/>
  <c r="O506" i="1" s="1"/>
  <c r="O507" i="1" s="1"/>
  <c r="O508" i="1" s="1"/>
  <c r="O509" i="1" s="1"/>
  <c r="O510" i="1" s="1"/>
  <c r="O511" i="1" s="1"/>
  <c r="O512" i="1" s="1"/>
  <c r="O513" i="1" s="1"/>
  <c r="O514" i="1" s="1"/>
  <c r="O515" i="1" s="1"/>
  <c r="O516" i="1" s="1"/>
  <c r="O517" i="1" s="1"/>
  <c r="O518" i="1" s="1"/>
  <c r="O519" i="1" s="1"/>
  <c r="O520" i="1" s="1"/>
  <c r="O521" i="1" s="1"/>
  <c r="O522" i="1" s="1"/>
  <c r="O523" i="1" s="1"/>
  <c r="O524" i="1" s="1"/>
  <c r="O525" i="1" s="1"/>
  <c r="O526" i="1" s="1"/>
  <c r="O527" i="1" s="1"/>
  <c r="O528" i="1" s="1"/>
  <c r="O529" i="1" s="1"/>
  <c r="O530" i="1" s="1"/>
  <c r="O531" i="1" s="1"/>
  <c r="O532" i="1" s="1"/>
  <c r="O533" i="1" s="1"/>
  <c r="O534" i="1" s="1"/>
  <c r="O535" i="1" s="1"/>
  <c r="O536" i="1" s="1"/>
  <c r="O537" i="1" s="1"/>
  <c r="O538" i="1" s="1"/>
  <c r="O539" i="1" s="1"/>
  <c r="O540" i="1" s="1"/>
  <c r="O541" i="1" s="1"/>
  <c r="O542" i="1" s="1"/>
  <c r="O543" i="1" s="1"/>
  <c r="O544" i="1" s="1"/>
  <c r="O545" i="1" s="1"/>
  <c r="O546" i="1" s="1"/>
  <c r="O547" i="1" s="1"/>
  <c r="O548" i="1" s="1"/>
  <c r="O549" i="1" s="1"/>
  <c r="O550" i="1" s="1"/>
  <c r="O551" i="1" s="1"/>
  <c r="O552" i="1" s="1"/>
  <c r="O553" i="1" s="1"/>
  <c r="O554" i="1" s="1"/>
  <c r="O555" i="1" s="1"/>
  <c r="O556" i="1" s="1"/>
  <c r="O557" i="1" s="1"/>
  <c r="O558" i="1" s="1"/>
  <c r="O559" i="1" s="1"/>
  <c r="O560" i="1" s="1"/>
  <c r="O561" i="1" s="1"/>
  <c r="O562" i="1" s="1"/>
  <c r="O563" i="1" s="1"/>
  <c r="O564" i="1" s="1"/>
  <c r="O565" i="1" s="1"/>
  <c r="O566" i="1" s="1"/>
  <c r="O567" i="1" s="1"/>
  <c r="O568" i="1" s="1"/>
  <c r="O569" i="1" s="1"/>
  <c r="O570" i="1" s="1"/>
  <c r="O571" i="1" s="1"/>
  <c r="O572" i="1" s="1"/>
  <c r="O573" i="1" s="1"/>
  <c r="O574" i="1" s="1"/>
  <c r="O575" i="1" s="1"/>
  <c r="O576" i="1" s="1"/>
  <c r="O577" i="1" s="1"/>
  <c r="O578" i="1" s="1"/>
  <c r="O579" i="1" s="1"/>
  <c r="O580" i="1" s="1"/>
  <c r="O581" i="1" s="1"/>
  <c r="O582" i="1" s="1"/>
  <c r="O583" i="1" s="1"/>
  <c r="O584" i="1" s="1"/>
  <c r="O585" i="1" s="1"/>
  <c r="O586" i="1" s="1"/>
  <c r="O587" i="1" s="1"/>
  <c r="O588" i="1" s="1"/>
  <c r="O589" i="1" s="1"/>
  <c r="O590" i="1" s="1"/>
  <c r="O591" i="1" s="1"/>
  <c r="O592" i="1" s="1"/>
  <c r="O593" i="1" s="1"/>
  <c r="O594" i="1" s="1"/>
  <c r="O595" i="1" s="1"/>
  <c r="O596" i="1" s="1"/>
  <c r="O597" i="1" s="1"/>
  <c r="O598" i="1" s="1"/>
  <c r="O599" i="1" s="1"/>
  <c r="O600" i="1" s="1"/>
  <c r="O601" i="1" s="1"/>
  <c r="O602" i="1" s="1"/>
  <c r="O603" i="1" s="1"/>
  <c r="O604" i="1" s="1"/>
  <c r="O605" i="1" s="1"/>
  <c r="O606" i="1" s="1"/>
  <c r="O607" i="1" s="1"/>
  <c r="O608" i="1" s="1"/>
  <c r="O609" i="1" s="1"/>
  <c r="O610" i="1" s="1"/>
  <c r="O611" i="1" s="1"/>
  <c r="O612" i="1" s="1"/>
  <c r="O613" i="1" s="1"/>
  <c r="O614" i="1" s="1"/>
  <c r="O615" i="1" s="1"/>
  <c r="O616" i="1" s="1"/>
  <c r="O617" i="1" s="1"/>
  <c r="O618" i="1" s="1"/>
  <c r="O619" i="1" s="1"/>
  <c r="O620" i="1" s="1"/>
  <c r="O621" i="1" s="1"/>
  <c r="O622" i="1" s="1"/>
  <c r="O623" i="1" s="1"/>
  <c r="O624" i="1" s="1"/>
  <c r="O625" i="1" s="1"/>
  <c r="O626" i="1" s="1"/>
  <c r="O627" i="1" s="1"/>
  <c r="O628" i="1" s="1"/>
  <c r="O212" i="66"/>
  <c r="O213" i="66" s="1"/>
  <c r="O214" i="66" s="1"/>
  <c r="O215" i="66" s="1"/>
  <c r="O216" i="66" s="1"/>
  <c r="O217" i="66" s="1"/>
  <c r="O218" i="66" s="1"/>
  <c r="O219" i="66" s="1"/>
  <c r="O220" i="66" s="1"/>
  <c r="O221" i="66" s="1"/>
  <c r="O222" i="66" s="1"/>
  <c r="O223" i="66" s="1"/>
  <c r="O224" i="66" s="1"/>
  <c r="O225" i="66" s="1"/>
  <c r="O226" i="66" s="1"/>
  <c r="O227" i="66" s="1"/>
  <c r="O228" i="66" s="1"/>
  <c r="O229" i="66" s="1"/>
  <c r="O230" i="66" s="1"/>
  <c r="O231" i="66" s="1"/>
  <c r="O232" i="66" s="1"/>
  <c r="O233" i="66" s="1"/>
  <c r="O234" i="66" s="1"/>
  <c r="O235" i="66" s="1"/>
  <c r="O236" i="66" s="1"/>
  <c r="O237" i="66" s="1"/>
  <c r="O238" i="66" s="1"/>
  <c r="O239" i="66" s="1"/>
  <c r="O240" i="66" s="1"/>
  <c r="O241" i="66" s="1"/>
  <c r="O242" i="66" s="1"/>
  <c r="O243" i="66" s="1"/>
  <c r="O244" i="66" s="1"/>
  <c r="O245" i="66" s="1"/>
  <c r="O246" i="66" s="1"/>
  <c r="O247" i="66" s="1"/>
  <c r="O248" i="66" s="1"/>
  <c r="O249" i="66" s="1"/>
  <c r="O250" i="66" s="1"/>
  <c r="O251" i="66" s="1"/>
  <c r="O252" i="66" s="1"/>
  <c r="O253" i="66" s="1"/>
  <c r="O254" i="66" s="1"/>
  <c r="O255" i="66" s="1"/>
  <c r="O256" i="66" s="1"/>
  <c r="O257" i="66" s="1"/>
  <c r="O258" i="66" s="1"/>
  <c r="O259" i="66" s="1"/>
  <c r="O260" i="66" s="1"/>
  <c r="O261" i="66" s="1"/>
  <c r="O262" i="66" s="1"/>
  <c r="O263" i="66" s="1"/>
  <c r="O264" i="66" s="1"/>
  <c r="O265" i="66" s="1"/>
  <c r="O266" i="66" s="1"/>
  <c r="O267" i="66" s="1"/>
  <c r="O268" i="66" s="1"/>
  <c r="O269" i="66" s="1"/>
  <c r="O270" i="66" s="1"/>
  <c r="O271" i="66" s="1"/>
  <c r="O272" i="66" s="1"/>
  <c r="O273" i="66" s="1"/>
  <c r="O274" i="66" s="1"/>
  <c r="O275" i="66" s="1"/>
  <c r="O276" i="66" s="1"/>
  <c r="O277" i="66" s="1"/>
  <c r="O278" i="66" s="1"/>
  <c r="O279" i="66" s="1"/>
  <c r="O280" i="66" s="1"/>
  <c r="O281" i="66" s="1"/>
  <c r="O282" i="66" s="1"/>
  <c r="O283" i="66" s="1"/>
  <c r="O284" i="66" s="1"/>
  <c r="O285" i="66" s="1"/>
  <c r="O286" i="66" s="1"/>
  <c r="O287" i="66" s="1"/>
  <c r="O288" i="66" s="1"/>
  <c r="O289" i="66" s="1"/>
  <c r="O290" i="66" s="1"/>
  <c r="O291" i="66" s="1"/>
  <c r="O292" i="66" s="1"/>
  <c r="O293" i="66" s="1"/>
  <c r="O294" i="66" s="1"/>
  <c r="O295" i="66" s="1"/>
  <c r="O296" i="66" s="1"/>
  <c r="O297" i="66" s="1"/>
  <c r="O298" i="66" s="1"/>
  <c r="O299" i="66" s="1"/>
  <c r="O300" i="66" s="1"/>
  <c r="O301" i="66" s="1"/>
  <c r="O302" i="66" s="1"/>
  <c r="O303" i="66" s="1"/>
  <c r="O304" i="66" s="1"/>
  <c r="O305" i="66" s="1"/>
  <c r="O306" i="66" s="1"/>
  <c r="O307" i="66" s="1"/>
  <c r="O308" i="66" s="1"/>
  <c r="O309" i="66" s="1"/>
  <c r="O310" i="66" s="1"/>
  <c r="O311" i="66" s="1"/>
  <c r="O312" i="66" s="1"/>
  <c r="O313" i="66" s="1"/>
  <c r="O314" i="66" s="1"/>
  <c r="O315" i="66" s="1"/>
  <c r="O316" i="66" s="1"/>
  <c r="O317" i="66" s="1"/>
  <c r="O318" i="66" s="1"/>
  <c r="O319" i="66" s="1"/>
  <c r="O320" i="66" s="1"/>
  <c r="O321" i="66" s="1"/>
  <c r="O322" i="66" s="1"/>
  <c r="O323" i="66" s="1"/>
  <c r="O324" i="66" s="1"/>
  <c r="O325" i="66" s="1"/>
  <c r="O326" i="66" s="1"/>
  <c r="O327" i="66" s="1"/>
  <c r="O328" i="66" s="1"/>
  <c r="O329" i="66" s="1"/>
  <c r="O330" i="66" s="1"/>
  <c r="O331" i="66" s="1"/>
  <c r="O332" i="66" s="1"/>
  <c r="O333" i="66" s="1"/>
  <c r="O334" i="66" s="1"/>
  <c r="O335" i="66" s="1"/>
  <c r="O336" i="66" s="1"/>
  <c r="O337" i="66" s="1"/>
  <c r="O338" i="66" s="1"/>
  <c r="O339" i="66" s="1"/>
  <c r="O340" i="66" s="1"/>
  <c r="O341" i="66" s="1"/>
  <c r="O342" i="66" s="1"/>
  <c r="O343" i="66" s="1"/>
  <c r="O344" i="66" s="1"/>
  <c r="O345" i="66" s="1"/>
  <c r="O346" i="66" s="1"/>
  <c r="O347" i="66" s="1"/>
  <c r="O348" i="66" s="1"/>
  <c r="O349" i="66" s="1"/>
  <c r="O350" i="66" s="1"/>
  <c r="O351" i="66" s="1"/>
  <c r="O352" i="66" s="1"/>
  <c r="O353" i="66" s="1"/>
  <c r="O354" i="66" s="1"/>
  <c r="O355" i="66" s="1"/>
  <c r="O356" i="66" s="1"/>
  <c r="O357" i="66" s="1"/>
  <c r="O358" i="66" s="1"/>
  <c r="O359" i="66" s="1"/>
  <c r="O360" i="66" s="1"/>
  <c r="O361" i="66" s="1"/>
  <c r="O362" i="66" s="1"/>
  <c r="O363" i="66" s="1"/>
  <c r="O364" i="66" s="1"/>
  <c r="O365" i="66" s="1"/>
  <c r="O366" i="66" s="1"/>
  <c r="O367" i="66" s="1"/>
  <c r="O368" i="66" s="1"/>
  <c r="O369" i="66" s="1"/>
  <c r="O370" i="66" s="1"/>
  <c r="O371" i="66" s="1"/>
  <c r="O372" i="66" s="1"/>
  <c r="O373" i="66" s="1"/>
  <c r="O374" i="66" s="1"/>
  <c r="O375" i="66" s="1"/>
  <c r="O376" i="66" s="1"/>
  <c r="O377" i="66" s="1"/>
  <c r="O378" i="66" s="1"/>
  <c r="O379" i="66" s="1"/>
  <c r="O380" i="66" s="1"/>
  <c r="O381" i="66" s="1"/>
  <c r="O382" i="66" s="1"/>
  <c r="O383" i="66" s="1"/>
  <c r="O384" i="66" s="1"/>
  <c r="O385" i="66" s="1"/>
  <c r="O386" i="66" s="1"/>
  <c r="O387" i="66" s="1"/>
  <c r="O388" i="66" s="1"/>
  <c r="O389" i="66" s="1"/>
  <c r="O390" i="66" s="1"/>
  <c r="O391" i="66" s="1"/>
  <c r="O392" i="66" s="1"/>
  <c r="O393" i="66" s="1"/>
  <c r="O394" i="66" s="1"/>
  <c r="O395" i="66" s="1"/>
  <c r="O396" i="66" s="1"/>
  <c r="O397" i="66" s="1"/>
  <c r="O398" i="66" s="1"/>
  <c r="O399" i="66" s="1"/>
  <c r="O400" i="66" s="1"/>
  <c r="O401" i="66" s="1"/>
  <c r="O402" i="66" s="1"/>
  <c r="O403" i="66" s="1"/>
  <c r="O404" i="66" s="1"/>
  <c r="O405" i="66" s="1"/>
  <c r="O406" i="66" s="1"/>
  <c r="O407" i="66" s="1"/>
  <c r="O408" i="66" s="1"/>
  <c r="O409" i="66" s="1"/>
  <c r="O410" i="66" s="1"/>
  <c r="O411" i="66" s="1"/>
  <c r="O412" i="66" s="1"/>
  <c r="O413" i="66" s="1"/>
  <c r="O414" i="66" s="1"/>
  <c r="O415" i="66" s="1"/>
  <c r="O416" i="66" s="1"/>
  <c r="O417" i="66" s="1"/>
  <c r="O418" i="66" s="1"/>
  <c r="O419" i="66" s="1"/>
  <c r="O420" i="66" s="1"/>
  <c r="O421" i="66" s="1"/>
  <c r="O422" i="66" s="1"/>
  <c r="O423" i="66" s="1"/>
  <c r="O424" i="66" s="1"/>
  <c r="O425" i="66" s="1"/>
  <c r="O426" i="66" s="1"/>
  <c r="O427" i="66" s="1"/>
  <c r="O428" i="66" s="1"/>
  <c r="O429" i="66" s="1"/>
  <c r="O430" i="66" s="1"/>
  <c r="O431" i="66" s="1"/>
  <c r="O432" i="66" s="1"/>
  <c r="O433" i="66" s="1"/>
  <c r="O434" i="66" s="1"/>
  <c r="O435" i="66" s="1"/>
  <c r="O436" i="66" s="1"/>
  <c r="O437" i="66" s="1"/>
  <c r="O438" i="66" s="1"/>
  <c r="O439" i="66" s="1"/>
  <c r="O440" i="66" s="1"/>
  <c r="O441" i="66" s="1"/>
  <c r="O442" i="66" s="1"/>
  <c r="O443" i="66" s="1"/>
  <c r="O444" i="66" s="1"/>
  <c r="O445" i="66" s="1"/>
  <c r="O446" i="66" s="1"/>
  <c r="O447" i="66" s="1"/>
  <c r="O448" i="66" s="1"/>
  <c r="O449" i="66" s="1"/>
  <c r="O450" i="66" s="1"/>
  <c r="O451" i="66" s="1"/>
  <c r="O452" i="66" s="1"/>
  <c r="O453" i="66" s="1"/>
  <c r="O454" i="66" s="1"/>
  <c r="O455" i="66" s="1"/>
  <c r="O456" i="66" s="1"/>
  <c r="O457" i="66" s="1"/>
  <c r="O458" i="66" s="1"/>
  <c r="O459" i="66" s="1"/>
  <c r="O460" i="66" s="1"/>
  <c r="O461" i="66" s="1"/>
  <c r="O462" i="66" s="1"/>
  <c r="O463" i="66" s="1"/>
  <c r="O464" i="66" s="1"/>
  <c r="O465" i="66" s="1"/>
  <c r="O466" i="66" s="1"/>
  <c r="O467" i="66" s="1"/>
  <c r="O468" i="66" s="1"/>
  <c r="O469" i="66" s="1"/>
  <c r="O470" i="66" s="1"/>
  <c r="O471" i="66" s="1"/>
  <c r="O472" i="66" s="1"/>
  <c r="O473" i="66" s="1"/>
  <c r="O474" i="66" s="1"/>
  <c r="O475" i="66" s="1"/>
  <c r="O476" i="66" s="1"/>
  <c r="O477" i="66" s="1"/>
  <c r="O478" i="66" s="1"/>
  <c r="O479" i="66" s="1"/>
  <c r="O480" i="66" s="1"/>
  <c r="O481" i="66" s="1"/>
  <c r="O482" i="66" s="1"/>
  <c r="O483" i="66" s="1"/>
  <c r="O484" i="66" s="1"/>
  <c r="O485" i="66" s="1"/>
  <c r="O486" i="66" s="1"/>
  <c r="O487" i="66" s="1"/>
  <c r="O488" i="66" s="1"/>
  <c r="O489" i="66" s="1"/>
  <c r="O490" i="66" s="1"/>
  <c r="O491" i="66" s="1"/>
  <c r="O492" i="66" s="1"/>
  <c r="O493" i="66" s="1"/>
  <c r="O494" i="66" s="1"/>
  <c r="O495" i="66" s="1"/>
  <c r="O496" i="66" s="1"/>
  <c r="O497" i="66" s="1"/>
  <c r="O498" i="66" s="1"/>
  <c r="O499" i="66" s="1"/>
  <c r="O500" i="66" s="1"/>
  <c r="O501" i="66" s="1"/>
  <c r="O502" i="66" s="1"/>
  <c r="O503" i="66" s="1"/>
  <c r="O504" i="66" s="1"/>
  <c r="O505" i="66" s="1"/>
  <c r="O506" i="66" s="1"/>
  <c r="O507" i="66" s="1"/>
  <c r="O508" i="66" s="1"/>
  <c r="O509" i="66" s="1"/>
  <c r="O510" i="66" s="1"/>
  <c r="O511" i="66" s="1"/>
  <c r="O512" i="66" s="1"/>
  <c r="O513" i="66" s="1"/>
  <c r="O514" i="66" s="1"/>
  <c r="O515" i="66" s="1"/>
  <c r="O516" i="66" s="1"/>
  <c r="O517" i="66" s="1"/>
  <c r="O518" i="66" s="1"/>
  <c r="O519" i="66" s="1"/>
  <c r="O520" i="66" s="1"/>
  <c r="O521" i="66" s="1"/>
  <c r="O522" i="66" s="1"/>
  <c r="O523" i="66" s="1"/>
  <c r="O524" i="66" s="1"/>
  <c r="O525" i="66" s="1"/>
  <c r="O526" i="66" s="1"/>
  <c r="O527" i="66" s="1"/>
  <c r="O528" i="66" s="1"/>
  <c r="O529" i="66" s="1"/>
  <c r="O530" i="66" s="1"/>
  <c r="O531" i="66" s="1"/>
  <c r="O532" i="66" s="1"/>
  <c r="O533" i="66" s="1"/>
  <c r="O534" i="66" s="1"/>
  <c r="O535" i="66" s="1"/>
  <c r="O536" i="66" s="1"/>
  <c r="O537" i="66" s="1"/>
  <c r="O538" i="66" s="1"/>
  <c r="O539" i="66" s="1"/>
  <c r="O540" i="66" s="1"/>
  <c r="O541" i="66" s="1"/>
  <c r="O542" i="66" s="1"/>
  <c r="O543" i="66" s="1"/>
  <c r="O544" i="66" s="1"/>
  <c r="O545" i="66" s="1"/>
  <c r="O546" i="66" s="1"/>
  <c r="O547" i="66" s="1"/>
  <c r="O548" i="66" s="1"/>
  <c r="O549" i="66" s="1"/>
  <c r="O550" i="66" s="1"/>
  <c r="O551" i="66" s="1"/>
  <c r="O552" i="66" s="1"/>
  <c r="O553" i="66" s="1"/>
  <c r="O554" i="66" s="1"/>
  <c r="O555" i="66" s="1"/>
  <c r="O556" i="66" s="1"/>
  <c r="O557" i="66" s="1"/>
  <c r="O558" i="66" s="1"/>
  <c r="O559" i="66" s="1"/>
  <c r="O560" i="66" s="1"/>
  <c r="O561" i="66" s="1"/>
  <c r="O562" i="66" s="1"/>
  <c r="O563" i="66" s="1"/>
  <c r="O564" i="66" s="1"/>
  <c r="O565" i="66" s="1"/>
  <c r="O566" i="66" s="1"/>
  <c r="O567" i="66" s="1"/>
  <c r="O568" i="66" s="1"/>
  <c r="O569" i="66" s="1"/>
  <c r="O570" i="66" s="1"/>
  <c r="O571" i="66" s="1"/>
  <c r="O572" i="66" s="1"/>
  <c r="O573" i="66" s="1"/>
  <c r="O574" i="66" s="1"/>
  <c r="O575" i="66" s="1"/>
  <c r="O576" i="66" s="1"/>
  <c r="O577" i="66" s="1"/>
  <c r="O578" i="66" s="1"/>
  <c r="O579" i="66" s="1"/>
  <c r="O580" i="66" s="1"/>
  <c r="O581" i="66" s="1"/>
  <c r="O582" i="66" s="1"/>
  <c r="O583" i="66" s="1"/>
  <c r="O584" i="66" s="1"/>
  <c r="O585" i="66" s="1"/>
  <c r="O586" i="66" s="1"/>
  <c r="O587" i="66" s="1"/>
  <c r="O588" i="66" s="1"/>
  <c r="O589" i="66" s="1"/>
  <c r="O590" i="66" s="1"/>
  <c r="O591" i="66" s="1"/>
  <c r="O592" i="66" s="1"/>
  <c r="O593" i="66" s="1"/>
  <c r="O594" i="66" s="1"/>
  <c r="O595" i="66" s="1"/>
  <c r="O596" i="66" s="1"/>
  <c r="O597" i="66" s="1"/>
  <c r="O598" i="66" s="1"/>
  <c r="O599" i="66" s="1"/>
  <c r="O600" i="66" s="1"/>
  <c r="O601" i="66" s="1"/>
  <c r="O602" i="66" s="1"/>
  <c r="O603" i="66" s="1"/>
  <c r="O604" i="66" s="1"/>
  <c r="O605" i="66" s="1"/>
  <c r="O606" i="66" s="1"/>
  <c r="O607" i="66" s="1"/>
  <c r="O608" i="66" s="1"/>
  <c r="O609" i="66" s="1"/>
  <c r="O610" i="66" s="1"/>
  <c r="O611" i="66" s="1"/>
  <c r="O612" i="66" s="1"/>
  <c r="O613" i="66" s="1"/>
  <c r="O614" i="66" s="1"/>
  <c r="O615" i="66" s="1"/>
  <c r="O616" i="66" s="1"/>
  <c r="O617" i="66" s="1"/>
  <c r="O618" i="66" s="1"/>
  <c r="O619" i="66" s="1"/>
  <c r="O620" i="66" s="1"/>
  <c r="O621" i="66" s="1"/>
  <c r="O622" i="66" s="1"/>
  <c r="O623" i="66" s="1"/>
  <c r="O624" i="66" s="1"/>
  <c r="O625" i="66" s="1"/>
  <c r="O626" i="66" s="1"/>
  <c r="O627" i="66" s="1"/>
  <c r="O628" i="66" s="1"/>
  <c r="O629" i="66" s="1"/>
  <c r="O630" i="66" s="1"/>
  <c r="O631" i="66" s="1"/>
  <c r="O632" i="66" s="1"/>
  <c r="O633" i="66" s="1"/>
  <c r="O634" i="66" s="1"/>
  <c r="O635" i="66" s="1"/>
  <c r="O636" i="66" s="1"/>
  <c r="O637" i="66" s="1"/>
  <c r="O638" i="66" s="1"/>
  <c r="O639" i="66" s="1"/>
  <c r="O640" i="66" s="1"/>
  <c r="O641" i="66" s="1"/>
  <c r="O642" i="66" s="1"/>
  <c r="O643" i="66" s="1"/>
  <c r="O644" i="66" s="1"/>
  <c r="O645" i="66" s="1"/>
  <c r="O646" i="66" s="1"/>
  <c r="O647" i="66" s="1"/>
  <c r="O648" i="66" s="1"/>
  <c r="O649" i="66" s="1"/>
  <c r="O650" i="66" s="1"/>
  <c r="O651" i="66" s="1"/>
  <c r="O652" i="66" s="1"/>
  <c r="O653" i="66" s="1"/>
  <c r="O654" i="66" s="1"/>
  <c r="O655" i="66" s="1"/>
  <c r="O656" i="66" s="1"/>
  <c r="O657" i="66" s="1"/>
  <c r="O658" i="66" s="1"/>
  <c r="O659" i="66" s="1"/>
  <c r="O660" i="66" s="1"/>
  <c r="O661" i="66" s="1"/>
  <c r="O662" i="66" s="1"/>
  <c r="O663" i="66" s="1"/>
  <c r="O664" i="66" s="1"/>
  <c r="O665" i="66" s="1"/>
  <c r="O666" i="66" s="1"/>
  <c r="O667" i="66" s="1"/>
  <c r="O668" i="66" s="1"/>
  <c r="O669" i="66" s="1"/>
  <c r="O670" i="66" s="1"/>
  <c r="O671" i="66" s="1"/>
  <c r="O672" i="66" s="1"/>
  <c r="O673" i="66" s="1"/>
  <c r="O674" i="66" s="1"/>
  <c r="O675" i="66" s="1"/>
  <c r="O676" i="66" s="1"/>
  <c r="O677" i="66" s="1"/>
  <c r="O678" i="66" s="1"/>
  <c r="O679" i="66" s="1"/>
  <c r="O680" i="66" s="1"/>
  <c r="O681" i="66" s="1"/>
  <c r="O682" i="66" s="1"/>
  <c r="O683" i="66" s="1"/>
  <c r="O684" i="66" s="1"/>
  <c r="O685" i="66" s="1"/>
  <c r="O686" i="66" s="1"/>
  <c r="O687" i="66" s="1"/>
  <c r="O688" i="66" s="1"/>
  <c r="O689" i="66" s="1"/>
  <c r="O690" i="66" s="1"/>
  <c r="O691" i="66" s="1"/>
  <c r="O692" i="66" s="1"/>
  <c r="O693" i="66" s="1"/>
  <c r="O694" i="66" s="1"/>
  <c r="O695" i="66" s="1"/>
  <c r="O696" i="66" s="1"/>
  <c r="O697" i="66" s="1"/>
  <c r="O698" i="66" s="1"/>
  <c r="O699" i="66" s="1"/>
  <c r="O700" i="66" s="1"/>
  <c r="O701" i="66" s="1"/>
  <c r="O702" i="66" s="1"/>
  <c r="O703" i="66" s="1"/>
  <c r="O704" i="66" s="1"/>
  <c r="O705" i="66" s="1"/>
  <c r="O706" i="66" s="1"/>
  <c r="O707" i="66" s="1"/>
  <c r="O708" i="66" s="1"/>
  <c r="O709" i="66" s="1"/>
  <c r="O710" i="66" s="1"/>
  <c r="O711" i="66" s="1"/>
  <c r="O712" i="66" s="1"/>
  <c r="O713" i="66" s="1"/>
  <c r="O714" i="66" s="1"/>
  <c r="O715" i="66" s="1"/>
  <c r="O716" i="66" s="1"/>
  <c r="O717" i="66" s="1"/>
  <c r="O718" i="66" s="1"/>
  <c r="O719" i="66" s="1"/>
  <c r="O720" i="66" s="1"/>
  <c r="O721" i="66" s="1"/>
  <c r="O722" i="66" s="1"/>
  <c r="O723" i="66" s="1"/>
  <c r="O724" i="66" s="1"/>
  <c r="O725" i="66" s="1"/>
  <c r="O726" i="66" s="1"/>
  <c r="O727" i="66" s="1"/>
  <c r="O728" i="66" s="1"/>
  <c r="O729" i="66" s="1"/>
  <c r="O730" i="66" s="1"/>
  <c r="O731" i="66" s="1"/>
  <c r="O732" i="66" s="1"/>
  <c r="O733" i="66" s="1"/>
  <c r="O734" i="66" s="1"/>
  <c r="O735" i="66" s="1"/>
  <c r="O736" i="66" s="1"/>
  <c r="O737" i="66" s="1"/>
  <c r="O738" i="66" s="1"/>
  <c r="O739" i="66" s="1"/>
  <c r="O740" i="66" s="1"/>
  <c r="O741" i="66" s="1"/>
  <c r="O742" i="66" s="1"/>
  <c r="O743" i="66" s="1"/>
  <c r="O744" i="66" s="1"/>
  <c r="O745" i="66" s="1"/>
  <c r="O746" i="66" s="1"/>
  <c r="O747" i="66" s="1"/>
  <c r="O748" i="66" s="1"/>
  <c r="O749" i="66" s="1"/>
  <c r="O750" i="66" s="1"/>
  <c r="O751" i="66" s="1"/>
  <c r="O752" i="66" s="1"/>
  <c r="O753" i="66" s="1"/>
  <c r="O754" i="66" s="1"/>
  <c r="O755" i="66" s="1"/>
  <c r="O756" i="66" s="1"/>
  <c r="O757" i="66" s="1"/>
  <c r="O758" i="66" s="1"/>
  <c r="O759" i="66" s="1"/>
  <c r="O760" i="66" s="1"/>
  <c r="O761" i="66" s="1"/>
  <c r="O762" i="66" s="1"/>
  <c r="O763" i="66" s="1"/>
  <c r="O764" i="66" s="1"/>
  <c r="O765" i="66" s="1"/>
  <c r="O766" i="66" s="1"/>
  <c r="O767" i="66" s="1"/>
  <c r="O768" i="66" s="1"/>
  <c r="O769" i="66" s="1"/>
  <c r="O770" i="66" s="1"/>
  <c r="O771" i="66" s="1"/>
  <c r="O772" i="66" s="1"/>
  <c r="O773" i="66" s="1"/>
  <c r="O774" i="66" s="1"/>
  <c r="O775" i="66" s="1"/>
  <c r="O776" i="66" s="1"/>
  <c r="O777" i="66" s="1"/>
  <c r="O778" i="66" s="1"/>
  <c r="O779" i="66" s="1"/>
  <c r="O780" i="66" s="1"/>
  <c r="O781" i="66" s="1"/>
  <c r="O782" i="66" s="1"/>
  <c r="O783" i="66" s="1"/>
  <c r="O784" i="66" s="1"/>
  <c r="O785" i="66" s="1"/>
  <c r="O786" i="66" s="1"/>
  <c r="O787" i="66" s="1"/>
  <c r="O788" i="66" s="1"/>
  <c r="O789" i="66" s="1"/>
  <c r="O790" i="66" s="1"/>
  <c r="O791" i="66" s="1"/>
  <c r="O792" i="66" s="1"/>
  <c r="O793" i="66" s="1"/>
  <c r="O794" i="66" s="1"/>
  <c r="O795" i="66" s="1"/>
  <c r="O796" i="66" s="1"/>
  <c r="O797" i="66" s="1"/>
  <c r="O798" i="66" s="1"/>
  <c r="O799" i="66" s="1"/>
  <c r="O800" i="66" s="1"/>
  <c r="O801" i="66" s="1"/>
  <c r="O802" i="66" s="1"/>
  <c r="O803" i="66" s="1"/>
  <c r="O804" i="66" s="1"/>
  <c r="O805" i="66" s="1"/>
  <c r="O806" i="66" s="1"/>
  <c r="O807" i="66" s="1"/>
  <c r="O808" i="66" s="1"/>
  <c r="O809" i="66" s="1"/>
  <c r="O810" i="66" s="1"/>
  <c r="O811" i="66" s="1"/>
  <c r="O812" i="66" s="1"/>
  <c r="O813" i="66" s="1"/>
  <c r="O814" i="66" s="1"/>
  <c r="O815" i="66" s="1"/>
  <c r="O816" i="66" s="1"/>
  <c r="O817" i="66" s="1"/>
  <c r="O818" i="66" s="1"/>
  <c r="O819" i="66" s="1"/>
  <c r="O820" i="66" s="1"/>
  <c r="O821" i="66" s="1"/>
  <c r="O822" i="66" s="1"/>
  <c r="O823" i="66" s="1"/>
  <c r="O824" i="66" s="1"/>
  <c r="O825" i="66" s="1"/>
  <c r="O826" i="66" s="1"/>
  <c r="O827" i="66" s="1"/>
  <c r="O828" i="66" s="1"/>
  <c r="O829" i="66" s="1"/>
  <c r="O830" i="66" s="1"/>
  <c r="O627" i="94"/>
  <c r="O628" i="94" s="1"/>
  <c r="O629" i="94" s="1"/>
  <c r="O630" i="94" s="1"/>
  <c r="O631" i="94" s="1"/>
  <c r="O632" i="94" s="1"/>
  <c r="O633" i="94" s="1"/>
  <c r="O634" i="94" s="1"/>
  <c r="O635" i="94" s="1"/>
  <c r="O636" i="94" s="1"/>
  <c r="O637" i="94" s="1"/>
  <c r="O638" i="94" s="1"/>
  <c r="O639" i="94" s="1"/>
  <c r="O640" i="94" s="1"/>
  <c r="O641" i="94" s="1"/>
  <c r="O642" i="94" s="1"/>
  <c r="O643" i="94" s="1"/>
  <c r="O644" i="94" s="1"/>
  <c r="O645" i="94" s="1"/>
  <c r="O646" i="94" s="1"/>
  <c r="O647" i="94" s="1"/>
  <c r="O648" i="94" s="1"/>
  <c r="O649" i="94" s="1"/>
  <c r="O650" i="94" s="1"/>
  <c r="O651" i="94" s="1"/>
  <c r="O652" i="94" s="1"/>
  <c r="O653" i="94" s="1"/>
  <c r="O654" i="94" s="1"/>
  <c r="O655" i="94" s="1"/>
  <c r="O656" i="94" s="1"/>
  <c r="O657" i="94" s="1"/>
  <c r="O658" i="94" s="1"/>
  <c r="O659" i="94" s="1"/>
  <c r="O660" i="94" s="1"/>
  <c r="O661" i="94" s="1"/>
  <c r="O662" i="94" s="1"/>
  <c r="O663" i="94" s="1"/>
  <c r="O664" i="94" s="1"/>
  <c r="O665" i="94" s="1"/>
  <c r="O666" i="94" s="1"/>
  <c r="O667" i="94" s="1"/>
  <c r="O668" i="94" s="1"/>
  <c r="O669" i="94" s="1"/>
  <c r="O670" i="94" s="1"/>
  <c r="O671" i="94" s="1"/>
  <c r="O672" i="94" s="1"/>
  <c r="O673" i="94" s="1"/>
  <c r="O674" i="94" s="1"/>
  <c r="O675" i="94" s="1"/>
  <c r="O676" i="94" s="1"/>
  <c r="O677" i="94" s="1"/>
  <c r="O678" i="94" s="1"/>
  <c r="O679" i="94" s="1"/>
  <c r="O680" i="94" s="1"/>
  <c r="O681" i="94" s="1"/>
  <c r="O682" i="94" s="1"/>
  <c r="O683" i="94" s="1"/>
  <c r="O684" i="94" s="1"/>
  <c r="O685" i="94" s="1"/>
  <c r="O686" i="94" s="1"/>
  <c r="O687" i="94" s="1"/>
  <c r="O688" i="94" s="1"/>
  <c r="O689" i="94" s="1"/>
  <c r="O690" i="94" s="1"/>
  <c r="O691" i="94" s="1"/>
  <c r="O692" i="94" s="1"/>
  <c r="O693" i="94" s="1"/>
  <c r="O694" i="94" s="1"/>
  <c r="O695" i="94" s="1"/>
  <c r="O696" i="94" s="1"/>
  <c r="O697" i="94" s="1"/>
  <c r="O698" i="94" s="1"/>
  <c r="O699" i="94" s="1"/>
  <c r="O700" i="94" s="1"/>
  <c r="O701" i="94" s="1"/>
  <c r="O702" i="94" s="1"/>
  <c r="O703" i="94" s="1"/>
  <c r="O704" i="94" s="1"/>
  <c r="O705" i="94" s="1"/>
  <c r="O706" i="94" s="1"/>
  <c r="O707" i="94" s="1"/>
  <c r="O708" i="94" s="1"/>
  <c r="O709" i="94" s="1"/>
  <c r="O710" i="94" s="1"/>
  <c r="O711" i="94" s="1"/>
  <c r="O712" i="94" s="1"/>
  <c r="O713" i="94" s="1"/>
  <c r="O714" i="94" s="1"/>
  <c r="O715" i="94" s="1"/>
  <c r="O716" i="94" s="1"/>
  <c r="O717" i="94" s="1"/>
  <c r="O718" i="94" s="1"/>
  <c r="O719" i="94" s="1"/>
  <c r="O720" i="94" s="1"/>
  <c r="O721" i="94" s="1"/>
  <c r="O722" i="94" s="1"/>
  <c r="O723" i="94" s="1"/>
  <c r="O724" i="94" s="1"/>
  <c r="O725" i="94" s="1"/>
  <c r="O726" i="94" s="1"/>
  <c r="O727" i="94" s="1"/>
  <c r="O728" i="94" s="1"/>
  <c r="O729" i="94" s="1"/>
  <c r="O730" i="94" s="1"/>
  <c r="O731" i="94" s="1"/>
  <c r="O732" i="94" s="1"/>
  <c r="O733" i="94" s="1"/>
  <c r="O734" i="94" s="1"/>
  <c r="O735" i="94" s="1"/>
  <c r="O736" i="94" s="1"/>
  <c r="O737" i="94" s="1"/>
  <c r="O738" i="94" s="1"/>
  <c r="O739" i="94" s="1"/>
  <c r="O740" i="94" s="1"/>
  <c r="O741" i="94" s="1"/>
  <c r="O742" i="94" s="1"/>
  <c r="O743" i="94" s="1"/>
  <c r="O744" i="94" s="1"/>
  <c r="O745" i="94" s="1"/>
  <c r="O746" i="94" s="1"/>
  <c r="O747" i="94" s="1"/>
  <c r="O748" i="94" s="1"/>
  <c r="O749" i="94" s="1"/>
  <c r="O750" i="94" s="1"/>
  <c r="O751" i="94" s="1"/>
  <c r="O752" i="94" s="1"/>
  <c r="O753" i="94" s="1"/>
  <c r="O754" i="94" s="1"/>
  <c r="O755" i="94" s="1"/>
  <c r="O756" i="94" s="1"/>
  <c r="O757" i="94" s="1"/>
  <c r="O758" i="94" s="1"/>
  <c r="O12" i="103"/>
  <c r="O13" i="103" s="1"/>
  <c r="L64" i="90"/>
  <c r="G64" i="92" l="1"/>
  <c r="O831" i="66"/>
  <c r="O832" i="66" s="1"/>
  <c r="O833" i="66" s="1"/>
  <c r="O834" i="66" s="1"/>
  <c r="O835" i="66" s="1"/>
  <c r="O836" i="66" s="1"/>
  <c r="O837" i="66" s="1"/>
  <c r="O838" i="66" s="1"/>
  <c r="O839" i="66" s="1"/>
  <c r="O840" i="66" s="1"/>
  <c r="O841" i="66" s="1"/>
  <c r="O842" i="66" s="1"/>
  <c r="O843" i="66" s="1"/>
  <c r="O844" i="66" s="1"/>
  <c r="O845" i="66" s="1"/>
  <c r="O846" i="66" s="1"/>
  <c r="O847" i="66" s="1"/>
  <c r="O848" i="66" s="1"/>
  <c r="O849" i="66" s="1"/>
  <c r="O850" i="66" s="1"/>
  <c r="O851" i="66" s="1"/>
  <c r="O852" i="66" s="1"/>
  <c r="O853" i="66" s="1"/>
  <c r="O854" i="66" s="1"/>
  <c r="O855" i="66" s="1"/>
  <c r="O856" i="66" s="1"/>
  <c r="O857" i="66" s="1"/>
  <c r="O858" i="66" s="1"/>
  <c r="O859" i="66" s="1"/>
  <c r="O860" i="66" s="1"/>
  <c r="O861" i="66" s="1"/>
  <c r="O862" i="66" s="1"/>
  <c r="O863" i="66" s="1"/>
  <c r="O864" i="66" s="1"/>
  <c r="O865" i="66" s="1"/>
  <c r="O866" i="66" s="1"/>
  <c r="O867" i="66" s="1"/>
  <c r="O868" i="66" s="1"/>
  <c r="O869" i="66" s="1"/>
  <c r="O870" i="66" s="1"/>
  <c r="O871" i="66" s="1"/>
  <c r="O872" i="66" s="1"/>
  <c r="O873" i="66" s="1"/>
  <c r="O874" i="66" s="1"/>
  <c r="O875" i="66" s="1"/>
  <c r="O876" i="66" s="1"/>
  <c r="O877" i="66" s="1"/>
  <c r="O878" i="66" s="1"/>
  <c r="O879" i="66" s="1"/>
  <c r="O880" i="66" s="1"/>
  <c r="O881" i="66" s="1"/>
  <c r="O882" i="66" s="1"/>
  <c r="O883" i="66" s="1"/>
  <c r="O884" i="66" s="1"/>
  <c r="O885" i="66" s="1"/>
  <c r="O886" i="66" s="1"/>
  <c r="O887" i="66" s="1"/>
  <c r="O888" i="66" s="1"/>
  <c r="O889" i="66" s="1"/>
  <c r="O890" i="66" s="1"/>
  <c r="O891" i="66" s="1"/>
  <c r="O892" i="66" s="1"/>
  <c r="O893" i="66" s="1"/>
  <c r="O894" i="66" s="1"/>
  <c r="O895" i="66" s="1"/>
  <c r="O896" i="66" s="1"/>
  <c r="O897" i="66" s="1"/>
  <c r="O898" i="66" s="1"/>
  <c r="O899" i="66" s="1"/>
  <c r="O900" i="66" s="1"/>
  <c r="O901" i="66" s="1"/>
  <c r="O902" i="66" s="1"/>
  <c r="O903" i="66" s="1"/>
  <c r="O904" i="66" s="1"/>
  <c r="O905" i="66" s="1"/>
  <c r="O906" i="66" s="1"/>
  <c r="O907" i="66" s="1"/>
  <c r="O908" i="66" s="1"/>
  <c r="O909" i="66" s="1"/>
  <c r="O910" i="66" s="1"/>
  <c r="O911" i="66" s="1"/>
  <c r="O912" i="66" s="1"/>
  <c r="O913" i="66" s="1"/>
  <c r="O914" i="66" s="1"/>
  <c r="O915" i="66" s="1"/>
  <c r="O916" i="66" s="1"/>
  <c r="O917" i="66" s="1"/>
  <c r="O918" i="66" s="1"/>
  <c r="O919" i="66" s="1"/>
  <c r="O920" i="66" s="1"/>
  <c r="O921" i="66" s="1"/>
  <c r="O922" i="66" s="1"/>
  <c r="O923" i="66" s="1"/>
  <c r="O924" i="66" s="1"/>
  <c r="O925" i="66" s="1"/>
  <c r="O926" i="66" s="1"/>
  <c r="O927" i="66" s="1"/>
  <c r="O928" i="66" s="1"/>
  <c r="O929" i="66" s="1"/>
  <c r="O930" i="66" s="1"/>
  <c r="O931" i="66" s="1"/>
  <c r="O932" i="66" s="1"/>
  <c r="O933" i="66" s="1"/>
  <c r="O934" i="66" s="1"/>
  <c r="O935" i="66" s="1"/>
  <c r="O936" i="66" s="1"/>
  <c r="O937" i="66" s="1"/>
  <c r="O938" i="66" s="1"/>
  <c r="O939" i="66" s="1"/>
  <c r="O940" i="66" s="1"/>
  <c r="O941" i="66" s="1"/>
  <c r="O942" i="66" s="1"/>
  <c r="O943" i="66" s="1"/>
  <c r="O944" i="66" s="1"/>
  <c r="O945" i="66" s="1"/>
  <c r="O946" i="66" s="1"/>
  <c r="O947" i="66" s="1"/>
  <c r="O948" i="66" s="1"/>
  <c r="O949" i="66" s="1"/>
  <c r="O950" i="66" s="1"/>
  <c r="O951" i="66" s="1"/>
  <c r="O952" i="66" s="1"/>
  <c r="O953" i="66" s="1"/>
  <c r="O954" i="66" s="1"/>
  <c r="O955" i="66" s="1"/>
  <c r="O956" i="66" s="1"/>
  <c r="O957" i="66" s="1"/>
  <c r="O958" i="66" s="1"/>
  <c r="O959" i="66" s="1"/>
  <c r="O960" i="66" s="1"/>
  <c r="O961" i="66" s="1"/>
  <c r="O962" i="66" s="1"/>
  <c r="O963" i="66" s="1"/>
  <c r="O964" i="66" s="1"/>
  <c r="O965" i="66" s="1"/>
  <c r="O966" i="66" s="1"/>
  <c r="O967" i="66" s="1"/>
  <c r="O968" i="66" s="1"/>
  <c r="O969" i="66" s="1"/>
  <c r="O970" i="66" s="1"/>
  <c r="O971" i="66" s="1"/>
  <c r="O972" i="66" s="1"/>
  <c r="O973" i="66" s="1"/>
  <c r="O974" i="66" s="1"/>
  <c r="O975" i="66" s="1"/>
  <c r="O976" i="66" s="1"/>
  <c r="O977" i="66" s="1"/>
  <c r="O978" i="66" s="1"/>
  <c r="O979" i="66" s="1"/>
  <c r="O980" i="66" s="1"/>
  <c r="O981" i="66" s="1"/>
  <c r="O982" i="66" s="1"/>
  <c r="O983" i="66" s="1"/>
  <c r="O984" i="66" s="1"/>
  <c r="O985" i="66" s="1"/>
  <c r="O986" i="66" s="1"/>
  <c r="O987" i="66" s="1"/>
  <c r="O988" i="66" s="1"/>
  <c r="O989" i="66" s="1"/>
  <c r="O990" i="66" s="1"/>
  <c r="O991" i="66" s="1"/>
  <c r="O992" i="66" s="1"/>
  <c r="O993" i="66" s="1"/>
  <c r="O994" i="66" s="1"/>
  <c r="O995" i="66" s="1"/>
  <c r="O996" i="66" s="1"/>
  <c r="O997" i="66" s="1"/>
  <c r="O998" i="66" s="1"/>
  <c r="O999" i="66" s="1"/>
  <c r="O1000" i="66" s="1"/>
  <c r="O1001" i="66" s="1"/>
  <c r="O1002" i="66" s="1"/>
  <c r="O1003" i="66" s="1"/>
  <c r="O1004" i="66" s="1"/>
  <c r="O1005" i="66" s="1"/>
  <c r="O1006" i="66" s="1"/>
  <c r="O1007" i="66" s="1"/>
  <c r="O1008" i="66" s="1"/>
  <c r="O1009" i="66" s="1"/>
  <c r="O1010" i="66" s="1"/>
  <c r="O1011" i="66" s="1"/>
  <c r="O1012" i="66" s="1"/>
  <c r="O1013" i="66" s="1"/>
  <c r="O1014" i="66" s="1"/>
  <c r="O1015" i="66" s="1"/>
  <c r="O1016" i="66" s="1"/>
  <c r="O1017" i="66" s="1"/>
  <c r="O1018" i="66" s="1"/>
  <c r="O1019" i="66" s="1"/>
  <c r="O1020" i="66" s="1"/>
  <c r="O1021" i="66" s="1"/>
  <c r="O1022" i="66" s="1"/>
  <c r="O1023" i="66" s="1"/>
  <c r="O1024" i="66" s="1"/>
  <c r="O1025" i="66" s="1"/>
  <c r="O1026" i="66" s="1"/>
  <c r="O1027" i="66" s="1"/>
  <c r="O1028" i="66" s="1"/>
  <c r="O1029" i="66" s="1"/>
  <c r="O1030" i="66" s="1"/>
  <c r="O1031" i="66" s="1"/>
  <c r="O1032" i="66" s="1"/>
  <c r="O1033" i="66" s="1"/>
  <c r="O1034" i="66" s="1"/>
  <c r="O1035" i="66" s="1"/>
  <c r="O1036" i="66" s="1"/>
  <c r="O1037" i="66" s="1"/>
  <c r="O1038" i="66" s="1"/>
  <c r="O1039" i="66" s="1"/>
  <c r="O1040" i="66" s="1"/>
  <c r="O1041" i="66" s="1"/>
  <c r="O1042" i="66" s="1"/>
  <c r="O1043" i="66" s="1"/>
  <c r="O1044" i="66" s="1"/>
  <c r="O1045" i="66" s="1"/>
  <c r="O1046" i="66" s="1"/>
  <c r="O1047" i="66" s="1"/>
  <c r="O1048" i="66" s="1"/>
  <c r="O1049" i="66" s="1"/>
  <c r="O1050" i="66" s="1"/>
  <c r="O1051" i="66" s="1"/>
  <c r="O1052" i="66" s="1"/>
  <c r="O1053" i="66" s="1"/>
  <c r="O1054" i="66" s="1"/>
  <c r="O1055" i="66" s="1"/>
  <c r="O1056" i="66" s="1"/>
  <c r="O1057" i="66" s="1"/>
  <c r="O1058" i="66" s="1"/>
  <c r="O1059" i="66" s="1"/>
  <c r="O1060" i="66" s="1"/>
  <c r="O1061" i="66" s="1"/>
  <c r="O1062" i="66" s="1"/>
  <c r="O1063" i="66" s="1"/>
  <c r="O1064" i="66" s="1"/>
  <c r="O1065" i="66" s="1"/>
  <c r="O1066" i="66" s="1"/>
  <c r="O1067" i="66" s="1"/>
  <c r="O1068" i="66" s="1"/>
  <c r="O1069" i="66" s="1"/>
  <c r="O1070" i="66" s="1"/>
  <c r="O1071" i="66" s="1"/>
  <c r="O1072" i="66" s="1"/>
  <c r="O1073" i="66" s="1"/>
  <c r="O1074" i="66" s="1"/>
  <c r="O1075" i="66" s="1"/>
  <c r="O1076" i="66" s="1"/>
  <c r="O1077" i="66" s="1"/>
  <c r="O1078" i="66" s="1"/>
  <c r="O1079" i="66" s="1"/>
  <c r="O1080" i="66" s="1"/>
  <c r="O1081" i="66" s="1"/>
  <c r="O1082" i="66" s="1"/>
  <c r="O1083" i="66" s="1"/>
  <c r="O1084" i="66" s="1"/>
  <c r="O1085" i="66" s="1"/>
  <c r="O1086" i="66" s="1"/>
  <c r="O1087" i="66" s="1"/>
  <c r="O1088" i="66" s="1"/>
  <c r="O1089" i="66" s="1"/>
  <c r="O1090" i="66" s="1"/>
  <c r="O1091" i="66" s="1"/>
  <c r="O1092" i="66" s="1"/>
  <c r="O1093" i="66" s="1"/>
  <c r="O1094" i="66" s="1"/>
  <c r="O1095" i="66" s="1"/>
  <c r="O1096" i="66" s="1"/>
  <c r="O1097" i="66" s="1"/>
  <c r="O1098" i="66" s="1"/>
  <c r="O1099" i="66" s="1"/>
  <c r="O1100" i="66" s="1"/>
  <c r="O1101" i="66" s="1"/>
  <c r="O1102" i="66" s="1"/>
  <c r="O1103" i="66" s="1"/>
  <c r="O1104" i="66" s="1"/>
  <c r="O1105" i="66" s="1"/>
  <c r="O1106" i="66" s="1"/>
  <c r="O1107" i="66" s="1"/>
  <c r="O1108" i="66" s="1"/>
  <c r="O1109" i="66" s="1"/>
  <c r="O1110" i="66" s="1"/>
  <c r="O1111" i="66" s="1"/>
  <c r="O1112" i="66" s="1"/>
  <c r="O1113" i="66" s="1"/>
  <c r="O1114" i="66" s="1"/>
  <c r="O1115" i="66" s="1"/>
  <c r="O1116" i="66" s="1"/>
  <c r="O1117" i="66" s="1"/>
  <c r="O1118" i="66" s="1"/>
  <c r="O1119" i="66" s="1"/>
  <c r="O1120" i="66" s="1"/>
  <c r="O1121" i="66" s="1"/>
  <c r="O1122" i="66" s="1"/>
  <c r="O1123" i="66" s="1"/>
  <c r="O1124" i="66" s="1"/>
  <c r="O1125" i="66" s="1"/>
  <c r="O1126" i="66" s="1"/>
  <c r="O1127" i="66" s="1"/>
  <c r="O1128" i="66" s="1"/>
  <c r="O1129" i="66" s="1"/>
  <c r="O1130" i="66" s="1"/>
  <c r="O1131" i="66" s="1"/>
  <c r="O1132" i="66" s="1"/>
  <c r="O1133" i="66" s="1"/>
  <c r="O1134" i="66" s="1"/>
  <c r="O1135" i="66" s="1"/>
  <c r="O1136" i="66" s="1"/>
  <c r="O1137" i="66" s="1"/>
  <c r="O1138" i="66" s="1"/>
  <c r="O1139" i="66" s="1"/>
  <c r="O1140" i="66" s="1"/>
  <c r="O1141" i="66" s="1"/>
  <c r="O1142" i="66" s="1"/>
  <c r="O1143" i="66" s="1"/>
  <c r="O1144" i="66" s="1"/>
  <c r="O1145" i="66" s="1"/>
  <c r="O1146" i="66" s="1"/>
  <c r="O1147" i="66" s="1"/>
  <c r="O1148" i="66" s="1"/>
  <c r="O629" i="1"/>
  <c r="O630" i="1" s="1"/>
  <c r="O631" i="1" s="1"/>
  <c r="O632" i="1" s="1"/>
  <c r="O633" i="1" s="1"/>
  <c r="O634" i="1" s="1"/>
  <c r="O635" i="1" s="1"/>
  <c r="O636" i="1" s="1"/>
  <c r="O637" i="1" s="1"/>
  <c r="O638" i="1" s="1"/>
  <c r="O639" i="1" s="1"/>
  <c r="O640" i="1" s="1"/>
  <c r="O641" i="1" s="1"/>
  <c r="O642" i="1" s="1"/>
  <c r="O643" i="1" s="1"/>
  <c r="O644" i="1" s="1"/>
  <c r="O645" i="1" s="1"/>
  <c r="O646" i="1" s="1"/>
  <c r="O647" i="1" s="1"/>
  <c r="O648" i="1" s="1"/>
  <c r="O649" i="1" s="1"/>
  <c r="O650" i="1" s="1"/>
  <c r="O651" i="1" s="1"/>
  <c r="O652" i="1" s="1"/>
  <c r="O653" i="1" s="1"/>
  <c r="O654" i="1" s="1"/>
  <c r="O655" i="1" s="1"/>
  <c r="O656" i="1" s="1"/>
  <c r="O657" i="1" s="1"/>
  <c r="O658" i="1" s="1"/>
  <c r="O659" i="1" s="1"/>
  <c r="O660" i="1" s="1"/>
  <c r="O661" i="1" s="1"/>
  <c r="O662" i="1" s="1"/>
  <c r="O663" i="1" s="1"/>
  <c r="O664" i="1" s="1"/>
  <c r="O665" i="1" s="1"/>
  <c r="O666" i="1" s="1"/>
  <c r="O667" i="1" s="1"/>
  <c r="O668" i="1" s="1"/>
  <c r="O669" i="1" s="1"/>
  <c r="O670" i="1" s="1"/>
  <c r="O671" i="1" s="1"/>
  <c r="O672" i="1" s="1"/>
  <c r="O673" i="1" s="1"/>
  <c r="O674" i="1" s="1"/>
  <c r="O675" i="1" s="1"/>
  <c r="O676" i="1" s="1"/>
  <c r="O677" i="1" s="1"/>
  <c r="O678" i="1" s="1"/>
  <c r="O679" i="1" s="1"/>
  <c r="O680" i="1" s="1"/>
  <c r="O681" i="1" s="1"/>
  <c r="O682" i="1" s="1"/>
  <c r="O683" i="1" s="1"/>
  <c r="O684" i="1" s="1"/>
  <c r="O685" i="1" s="1"/>
  <c r="O686" i="1" s="1"/>
  <c r="O687" i="1" s="1"/>
  <c r="O688" i="1" s="1"/>
  <c r="O689" i="1" s="1"/>
  <c r="O690" i="1" s="1"/>
  <c r="O691" i="1" s="1"/>
  <c r="O692" i="1" s="1"/>
  <c r="O693" i="1" s="1"/>
  <c r="O694" i="1" s="1"/>
  <c r="O695" i="1" s="1"/>
  <c r="O696" i="1" s="1"/>
  <c r="O697" i="1" s="1"/>
  <c r="O698" i="1" s="1"/>
  <c r="O699" i="1" s="1"/>
  <c r="O700" i="1" s="1"/>
  <c r="O701" i="1" s="1"/>
  <c r="O702" i="1" s="1"/>
  <c r="O703" i="1" s="1"/>
  <c r="O704" i="1" s="1"/>
  <c r="O705" i="1" s="1"/>
  <c r="O706" i="1" s="1"/>
  <c r="O707" i="1" s="1"/>
  <c r="O708" i="1" s="1"/>
  <c r="O709" i="1" s="1"/>
  <c r="O710" i="1" s="1"/>
  <c r="O711" i="1" s="1"/>
  <c r="O712" i="1" s="1"/>
  <c r="O713" i="1" s="1"/>
  <c r="O714" i="1" s="1"/>
  <c r="O715" i="1" s="1"/>
  <c r="O716" i="1" s="1"/>
  <c r="O717" i="1" s="1"/>
  <c r="O718" i="1" s="1"/>
  <c r="O719" i="1" s="1"/>
  <c r="O720" i="1" s="1"/>
  <c r="O721" i="1" s="1"/>
  <c r="O722" i="1" s="1"/>
  <c r="O723" i="1" s="1"/>
  <c r="O724" i="1" s="1"/>
  <c r="O725" i="1" s="1"/>
  <c r="O726" i="1" s="1"/>
  <c r="O727" i="1" s="1"/>
  <c r="O728" i="1" s="1"/>
  <c r="O729" i="1" s="1"/>
  <c r="O730" i="1" s="1"/>
  <c r="O731" i="1" s="1"/>
  <c r="O732" i="1" s="1"/>
  <c r="O733" i="1" s="1"/>
  <c r="O734" i="1" s="1"/>
  <c r="O735" i="1" s="1"/>
  <c r="O736" i="1" s="1"/>
  <c r="O737" i="1" s="1"/>
  <c r="O738" i="1" s="1"/>
  <c r="O739" i="1" s="1"/>
  <c r="O740" i="1" s="1"/>
  <c r="O741" i="1" s="1"/>
  <c r="O742" i="1" s="1"/>
  <c r="O743" i="1" s="1"/>
  <c r="O744" i="1" s="1"/>
  <c r="O745" i="1" s="1"/>
  <c r="O746" i="1" s="1"/>
  <c r="O747" i="1" s="1"/>
  <c r="O748" i="1" s="1"/>
  <c r="O749" i="1" s="1"/>
  <c r="O750" i="1" s="1"/>
  <c r="O751" i="1" s="1"/>
  <c r="O752" i="1" s="1"/>
  <c r="O753" i="1" s="1"/>
  <c r="O754" i="1" s="1"/>
  <c r="O755" i="1" s="1"/>
  <c r="O756" i="1" s="1"/>
  <c r="O757" i="1" s="1"/>
  <c r="O758" i="1" s="1"/>
  <c r="O759" i="1" s="1"/>
  <c r="O760" i="1" s="1"/>
  <c r="O761" i="1" s="1"/>
  <c r="O762" i="1" s="1"/>
  <c r="O763" i="1" s="1"/>
  <c r="O764" i="1" s="1"/>
  <c r="O765" i="1" s="1"/>
  <c r="O766" i="1" s="1"/>
  <c r="O767" i="1" s="1"/>
  <c r="O768" i="1" s="1"/>
  <c r="O769" i="1" s="1"/>
  <c r="O770" i="1" s="1"/>
  <c r="O771" i="1" s="1"/>
  <c r="O772" i="1" s="1"/>
  <c r="O773" i="1" s="1"/>
  <c r="O774" i="1" s="1"/>
  <c r="O775" i="1" s="1"/>
  <c r="O776" i="1" s="1"/>
  <c r="O777" i="1" s="1"/>
  <c r="O778" i="1" s="1"/>
  <c r="O779" i="1" s="1"/>
  <c r="O780" i="1" s="1"/>
  <c r="O781" i="1" s="1"/>
  <c r="O782" i="1" s="1"/>
  <c r="O783" i="1" s="1"/>
  <c r="O784" i="1" s="1"/>
  <c r="O785" i="1" s="1"/>
  <c r="O786" i="1" s="1"/>
  <c r="O787" i="1" s="1"/>
  <c r="O788" i="1" s="1"/>
  <c r="O789" i="1" s="1"/>
  <c r="O790" i="1" s="1"/>
  <c r="O791" i="1" s="1"/>
  <c r="O792" i="1" s="1"/>
  <c r="O793" i="1" s="1"/>
  <c r="O794" i="1" s="1"/>
  <c r="O795" i="1" s="1"/>
  <c r="O796" i="1" s="1"/>
  <c r="O797" i="1" s="1"/>
  <c r="O798" i="1" s="1"/>
  <c r="O799" i="1" s="1"/>
  <c r="O800" i="1" s="1"/>
  <c r="O801" i="1" s="1"/>
  <c r="O802" i="1" s="1"/>
  <c r="O803" i="1" s="1"/>
  <c r="O804" i="1" s="1"/>
  <c r="O805" i="1" s="1"/>
  <c r="O806" i="1" s="1"/>
  <c r="O807" i="1" s="1"/>
  <c r="O808" i="1" s="1"/>
  <c r="O809" i="1" s="1"/>
  <c r="O810" i="1" s="1"/>
  <c r="O811" i="1" s="1"/>
  <c r="O812" i="1" s="1"/>
  <c r="O813" i="1" s="1"/>
  <c r="O814" i="1" s="1"/>
  <c r="O815" i="1" s="1"/>
  <c r="O816" i="1" s="1"/>
  <c r="O817" i="1" s="1"/>
  <c r="O818" i="1" s="1"/>
  <c r="O819" i="1" s="1"/>
  <c r="O820" i="1" s="1"/>
  <c r="O821" i="1" s="1"/>
  <c r="O822" i="1" s="1"/>
  <c r="O823" i="1" s="1"/>
  <c r="O824" i="1" s="1"/>
  <c r="O825" i="1" s="1"/>
  <c r="O826" i="1" s="1"/>
  <c r="O827" i="1" s="1"/>
  <c r="O828" i="1" s="1"/>
  <c r="O829" i="1" s="1"/>
  <c r="O830" i="1" s="1"/>
  <c r="O831" i="1" s="1"/>
  <c r="O832" i="1" s="1"/>
  <c r="O833" i="1" s="1"/>
  <c r="O834" i="1" s="1"/>
  <c r="O835" i="1" s="1"/>
  <c r="O836" i="1" s="1"/>
  <c r="O837" i="1" s="1"/>
  <c r="O838" i="1" s="1"/>
  <c r="O839" i="1" s="1"/>
  <c r="O840" i="1" s="1"/>
  <c r="O841" i="1" s="1"/>
  <c r="O842" i="1" s="1"/>
  <c r="O843" i="1" s="1"/>
  <c r="O844" i="1" s="1"/>
  <c r="O845" i="1" s="1"/>
  <c r="O846" i="1" s="1"/>
  <c r="O847" i="1" s="1"/>
  <c r="O848" i="1" s="1"/>
  <c r="O849" i="1" s="1"/>
  <c r="O850" i="1" s="1"/>
  <c r="O851" i="1" s="1"/>
  <c r="O852" i="1" s="1"/>
  <c r="O853" i="1" s="1"/>
  <c r="O854" i="1" s="1"/>
  <c r="O855" i="1" s="1"/>
  <c r="O856" i="1" s="1"/>
  <c r="O857" i="1" s="1"/>
  <c r="O858" i="1" s="1"/>
  <c r="O859" i="1" s="1"/>
  <c r="O860" i="1" s="1"/>
  <c r="O861" i="1" s="1"/>
  <c r="O862" i="1" s="1"/>
  <c r="O863" i="1" s="1"/>
  <c r="O864" i="1" s="1"/>
  <c r="O865" i="1" s="1"/>
  <c r="O866" i="1" s="1"/>
  <c r="O867" i="1" s="1"/>
  <c r="O868" i="1" s="1"/>
  <c r="O869" i="1" s="1"/>
  <c r="O870" i="1" s="1"/>
  <c r="O871" i="1" s="1"/>
  <c r="O872" i="1" s="1"/>
  <c r="O873" i="1" s="1"/>
  <c r="O874" i="1" s="1"/>
  <c r="O875" i="1" s="1"/>
  <c r="O876" i="1" s="1"/>
  <c r="O877" i="1" s="1"/>
  <c r="O878" i="1" s="1"/>
  <c r="O879" i="1" s="1"/>
  <c r="O880" i="1" s="1"/>
  <c r="O881" i="1" s="1"/>
  <c r="O882" i="1" s="1"/>
  <c r="O883" i="1" s="1"/>
  <c r="O884" i="1" s="1"/>
  <c r="O885" i="1" s="1"/>
  <c r="O886" i="1" s="1"/>
  <c r="O887" i="1" s="1"/>
  <c r="O888" i="1" s="1"/>
  <c r="O889" i="1" s="1"/>
  <c r="O890" i="1" s="1"/>
  <c r="O891" i="1" s="1"/>
  <c r="O892" i="1" s="1"/>
  <c r="O893" i="1" s="1"/>
  <c r="O894" i="1" s="1"/>
  <c r="O895" i="1" s="1"/>
  <c r="O896" i="1" s="1"/>
  <c r="O897" i="1" s="1"/>
  <c r="O898" i="1" s="1"/>
  <c r="O899" i="1" s="1"/>
  <c r="O900" i="1" s="1"/>
  <c r="O901" i="1" s="1"/>
  <c r="O902" i="1" s="1"/>
  <c r="O903" i="1" s="1"/>
  <c r="O904" i="1" s="1"/>
  <c r="O905" i="1" s="1"/>
  <c r="O906" i="1" s="1"/>
  <c r="O907" i="1" s="1"/>
  <c r="O908" i="1" s="1"/>
  <c r="O909" i="1" s="1"/>
  <c r="O910" i="1" s="1"/>
  <c r="O911" i="1" s="1"/>
  <c r="O912" i="1" s="1"/>
  <c r="O913" i="1" s="1"/>
  <c r="O914" i="1" s="1"/>
  <c r="O915" i="1" s="1"/>
  <c r="O916" i="1" s="1"/>
  <c r="O917" i="1" s="1"/>
  <c r="O918" i="1" s="1"/>
  <c r="O919" i="1" s="1"/>
  <c r="O920" i="1" s="1"/>
  <c r="O921" i="1" s="1"/>
  <c r="O922" i="1" s="1"/>
  <c r="O923" i="1" s="1"/>
  <c r="O924" i="1" s="1"/>
  <c r="O925" i="1" s="1"/>
  <c r="O926" i="1" s="1"/>
  <c r="O927" i="1" s="1"/>
  <c r="O928" i="1" s="1"/>
  <c r="O929" i="1" s="1"/>
  <c r="O930" i="1" s="1"/>
  <c r="O931" i="1" s="1"/>
  <c r="O932" i="1" s="1"/>
  <c r="O933" i="1" s="1"/>
  <c r="O934" i="1" s="1"/>
  <c r="O935" i="1" s="1"/>
  <c r="O936" i="1" s="1"/>
  <c r="O937" i="1" s="1"/>
  <c r="O938" i="1" s="1"/>
  <c r="O939" i="1" s="1"/>
  <c r="O940" i="1" s="1"/>
  <c r="O941" i="1" s="1"/>
  <c r="O942" i="1" s="1"/>
  <c r="O943" i="1" s="1"/>
  <c r="O944" i="1" s="1"/>
  <c r="O945" i="1" s="1"/>
  <c r="O946" i="1" s="1"/>
  <c r="O947" i="1" s="1"/>
  <c r="O948" i="1" s="1"/>
  <c r="O949" i="1" s="1"/>
  <c r="O950" i="1" s="1"/>
  <c r="O951" i="1" s="1"/>
  <c r="O952" i="1" s="1"/>
  <c r="O953" i="1" s="1"/>
  <c r="O954" i="1" s="1"/>
  <c r="O955" i="1" s="1"/>
  <c r="O956" i="1" s="1"/>
  <c r="O957" i="1" s="1"/>
  <c r="O958" i="1" s="1"/>
  <c r="O959" i="1" s="1"/>
  <c r="O960" i="1" s="1"/>
  <c r="O961" i="1" s="1"/>
  <c r="O962" i="1" s="1"/>
  <c r="O963" i="1" s="1"/>
  <c r="O964" i="1" s="1"/>
  <c r="O965" i="1" s="1"/>
  <c r="O966" i="1" s="1"/>
  <c r="O967" i="1" s="1"/>
  <c r="O968" i="1" s="1"/>
  <c r="O969" i="1" s="1"/>
  <c r="O970" i="1" s="1"/>
  <c r="O971" i="1" s="1"/>
  <c r="O972" i="1" s="1"/>
  <c r="O973" i="1" s="1"/>
  <c r="O974" i="1" s="1"/>
  <c r="O975" i="1" s="1"/>
  <c r="O976" i="1" s="1"/>
  <c r="O977" i="1" s="1"/>
  <c r="O978" i="1" s="1"/>
  <c r="O979" i="1" s="1"/>
  <c r="O980" i="1" s="1"/>
  <c r="O981" i="1" s="1"/>
  <c r="O982" i="1" s="1"/>
  <c r="O983" i="1" s="1"/>
  <c r="O984" i="1" s="1"/>
  <c r="O985" i="1" s="1"/>
  <c r="O986" i="1" s="1"/>
  <c r="O987" i="1" s="1"/>
  <c r="O988" i="1" s="1"/>
  <c r="O989" i="1" s="1"/>
  <c r="O990" i="1" s="1"/>
  <c r="O991" i="1" s="1"/>
  <c r="O992" i="1" s="1"/>
  <c r="O993" i="1" s="1"/>
  <c r="O994" i="1" s="1"/>
  <c r="O995" i="1" s="1"/>
  <c r="O996" i="1" s="1"/>
  <c r="O997" i="1" s="1"/>
  <c r="O998" i="1" s="1"/>
  <c r="O999" i="1" s="1"/>
  <c r="O1000" i="1" s="1"/>
  <c r="O1001" i="1" s="1"/>
  <c r="O1002" i="1" s="1"/>
  <c r="O1003" i="1" s="1"/>
  <c r="O1004" i="1" s="1"/>
  <c r="O1005" i="1" s="1"/>
  <c r="O1006" i="1" s="1"/>
  <c r="O1007" i="1" s="1"/>
  <c r="O1008" i="1" s="1"/>
  <c r="O1009" i="1" s="1"/>
  <c r="O1010" i="1" s="1"/>
  <c r="O1011" i="1" s="1"/>
  <c r="O1012" i="1" s="1"/>
  <c r="O1013" i="1" s="1"/>
  <c r="O1014" i="1" s="1"/>
  <c r="O1015" i="1" s="1"/>
  <c r="O1016" i="1" s="1"/>
  <c r="O1017" i="1" s="1"/>
  <c r="O1018" i="1" s="1"/>
  <c r="O1019" i="1" s="1"/>
  <c r="O1020" i="1" s="1"/>
  <c r="O1021" i="1" s="1"/>
  <c r="O1022" i="1" s="1"/>
  <c r="O1023" i="1" s="1"/>
  <c r="O1024" i="1" s="1"/>
  <c r="O1025" i="1" s="1"/>
  <c r="O1026" i="1" s="1"/>
  <c r="O1027" i="1" s="1"/>
  <c r="O1028" i="1" s="1"/>
  <c r="O1029" i="1" s="1"/>
  <c r="O1030" i="1" s="1"/>
  <c r="O1031" i="1" s="1"/>
  <c r="O1032" i="1" s="1"/>
  <c r="O1033" i="1" s="1"/>
  <c r="O1034" i="1" s="1"/>
  <c r="O1035" i="1" s="1"/>
  <c r="O1036" i="1" s="1"/>
  <c r="O1037" i="1" s="1"/>
  <c r="O1038" i="1" s="1"/>
  <c r="O1039" i="1" s="1"/>
  <c r="O1040" i="1" s="1"/>
  <c r="O1041" i="1" s="1"/>
  <c r="O1042" i="1" s="1"/>
  <c r="O1043" i="1" s="1"/>
  <c r="O1044" i="1" s="1"/>
  <c r="O1045" i="1" s="1"/>
  <c r="O1046" i="1" s="1"/>
  <c r="O1047" i="1" s="1"/>
  <c r="O1048" i="1" s="1"/>
  <c r="O1049" i="1" s="1"/>
  <c r="O1050" i="1" s="1"/>
  <c r="O1051" i="1" s="1"/>
  <c r="O1052" i="1" s="1"/>
  <c r="O1053" i="1" s="1"/>
  <c r="O1054" i="1" s="1"/>
  <c r="O1055" i="1" s="1"/>
  <c r="O1056" i="1" s="1"/>
  <c r="O1057" i="1" s="1"/>
  <c r="O1058" i="1" s="1"/>
  <c r="O1059" i="1" s="1"/>
  <c r="O1060" i="1" s="1"/>
  <c r="O1061" i="1" s="1"/>
  <c r="O1062" i="1" s="1"/>
  <c r="O1063" i="1" s="1"/>
  <c r="O1064" i="1" s="1"/>
  <c r="O1065" i="1" s="1"/>
  <c r="O1066" i="1" s="1"/>
  <c r="O1067" i="1" s="1"/>
  <c r="O1068" i="1" s="1"/>
  <c r="O1069" i="1" s="1"/>
  <c r="O1070" i="1" s="1"/>
  <c r="O1071" i="1" s="1"/>
  <c r="O1072" i="1" s="1"/>
  <c r="O1073" i="1" s="1"/>
  <c r="O1074" i="1" s="1"/>
  <c r="O1075" i="1" s="1"/>
  <c r="O1076" i="1" s="1"/>
  <c r="O1077" i="1" s="1"/>
  <c r="O1078" i="1" s="1"/>
  <c r="O1079" i="1" s="1"/>
  <c r="O1080" i="1" s="1"/>
  <c r="O1081" i="1" s="1"/>
  <c r="O1082" i="1" s="1"/>
  <c r="O1083" i="1" s="1"/>
  <c r="O1084" i="1" s="1"/>
  <c r="O1085" i="1" s="1"/>
  <c r="O1086" i="1" s="1"/>
  <c r="O1087" i="1" s="1"/>
  <c r="O1088" i="1" s="1"/>
  <c r="O1089" i="1" s="1"/>
  <c r="O1090" i="1" s="1"/>
  <c r="O1091" i="1" s="1"/>
  <c r="O1092" i="1" s="1"/>
  <c r="O1093" i="1" s="1"/>
  <c r="O1094" i="1" s="1"/>
  <c r="O1095" i="1" s="1"/>
  <c r="O1096" i="1" s="1"/>
  <c r="O1097" i="1" s="1"/>
  <c r="O1098" i="1" s="1"/>
  <c r="O1099" i="1" s="1"/>
  <c r="O1100" i="1" s="1"/>
  <c r="O1101" i="1" s="1"/>
  <c r="O1102" i="1" s="1"/>
  <c r="O1103" i="1" s="1"/>
  <c r="O1104" i="1" s="1"/>
  <c r="O1105" i="1" s="1"/>
  <c r="O1106" i="1" s="1"/>
  <c r="O1107" i="1" s="1"/>
  <c r="O1108" i="1" s="1"/>
  <c r="O1109" i="1" s="1"/>
  <c r="O1110" i="1" s="1"/>
  <c r="O1111" i="1" s="1"/>
  <c r="O1112" i="1" s="1"/>
  <c r="O1113" i="1" s="1"/>
  <c r="O1114" i="1" s="1"/>
  <c r="O1115" i="1" s="1"/>
  <c r="O1116" i="1" s="1"/>
  <c r="O1117" i="1" s="1"/>
  <c r="O1118" i="1" s="1"/>
  <c r="O1119" i="1" s="1"/>
  <c r="O1120" i="1" s="1"/>
  <c r="O1121" i="1" s="1"/>
  <c r="O1122" i="1" s="1"/>
  <c r="O1123" i="1" s="1"/>
  <c r="O1124" i="1" s="1"/>
  <c r="O1125" i="1" s="1"/>
  <c r="O1126" i="1" s="1"/>
  <c r="O1127" i="1" s="1"/>
  <c r="O1128" i="1" s="1"/>
  <c r="O1129" i="1" s="1"/>
  <c r="O1130" i="1" s="1"/>
  <c r="O1131" i="1" s="1"/>
  <c r="O1132" i="1" s="1"/>
  <c r="O1133" i="1" s="1"/>
  <c r="O1134" i="1" s="1"/>
  <c r="O1135" i="1" s="1"/>
  <c r="O1136" i="1" s="1"/>
  <c r="O1137" i="1" s="1"/>
  <c r="O1138" i="1" s="1"/>
  <c r="O1139" i="1" s="1"/>
  <c r="O1140" i="1" s="1"/>
  <c r="O1141" i="1" s="1"/>
  <c r="O1142" i="1" s="1"/>
  <c r="O1143" i="1" s="1"/>
  <c r="O1144" i="1" s="1"/>
  <c r="O1145" i="1" s="1"/>
  <c r="O1146" i="1" s="1"/>
  <c r="O1147" i="1" s="1"/>
  <c r="O1148" i="1" s="1"/>
  <c r="O1149" i="1" s="1"/>
  <c r="O1150" i="1" s="1"/>
  <c r="O1151" i="1" s="1"/>
  <c r="O1152" i="1" s="1"/>
  <c r="O1153" i="1" s="1"/>
  <c r="O1154" i="1" s="1"/>
  <c r="O1155" i="1" s="1"/>
  <c r="O1156" i="1" s="1"/>
  <c r="O1157" i="1" s="1"/>
  <c r="O1158" i="1" s="1"/>
  <c r="O1159" i="1" s="1"/>
  <c r="O1160" i="1" s="1"/>
  <c r="O1161" i="1" s="1"/>
  <c r="O1162" i="1" s="1"/>
  <c r="O1163" i="1" s="1"/>
  <c r="O1164" i="1" s="1"/>
  <c r="O1165" i="1" s="1"/>
  <c r="O1166" i="1" s="1"/>
  <c r="O1167" i="1" s="1"/>
  <c r="O1168" i="1" s="1"/>
  <c r="O1169" i="1" s="1"/>
  <c r="O1170" i="1" s="1"/>
  <c r="O1171" i="1" s="1"/>
  <c r="O1172" i="1" s="1"/>
  <c r="O1173" i="1" s="1"/>
  <c r="O1174" i="1" s="1"/>
  <c r="O759" i="94"/>
  <c r="O760" i="94" s="1"/>
  <c r="O761" i="94" s="1"/>
  <c r="O762" i="94" s="1"/>
  <c r="O763" i="94" s="1"/>
  <c r="O764" i="94" s="1"/>
  <c r="O765" i="94" s="1"/>
  <c r="O766" i="94" s="1"/>
  <c r="O767" i="94" s="1"/>
  <c r="O768" i="94" s="1"/>
  <c r="O769" i="94" s="1"/>
  <c r="O770" i="94" s="1"/>
  <c r="O771" i="94" s="1"/>
  <c r="O772" i="94" s="1"/>
  <c r="O773" i="94" s="1"/>
  <c r="O774" i="94" s="1"/>
  <c r="O775" i="94" s="1"/>
  <c r="O776" i="94" s="1"/>
  <c r="O777" i="94" s="1"/>
  <c r="O778" i="94" s="1"/>
  <c r="O779" i="94" s="1"/>
  <c r="O780" i="94" s="1"/>
  <c r="O781" i="94" s="1"/>
  <c r="O782" i="94" s="1"/>
  <c r="O783" i="94" s="1"/>
  <c r="O784" i="94" s="1"/>
  <c r="O785" i="94" s="1"/>
  <c r="O786" i="94" s="1"/>
  <c r="O787" i="94" s="1"/>
  <c r="O788" i="94" s="1"/>
  <c r="O789" i="94" s="1"/>
  <c r="O790" i="94" s="1"/>
  <c r="O791" i="94" s="1"/>
  <c r="O792" i="94" s="1"/>
  <c r="O793" i="94" s="1"/>
  <c r="O794" i="94" s="1"/>
  <c r="O795" i="94" s="1"/>
  <c r="O796" i="94" s="1"/>
  <c r="O797" i="94" s="1"/>
  <c r="O798" i="94" s="1"/>
  <c r="O799" i="94" s="1"/>
  <c r="O800" i="94" s="1"/>
  <c r="O801" i="94" s="1"/>
  <c r="O802" i="94" s="1"/>
  <c r="O803" i="94" s="1"/>
  <c r="O804" i="94" s="1"/>
  <c r="O805" i="94" s="1"/>
  <c r="O806" i="94" s="1"/>
  <c r="O807" i="94" s="1"/>
  <c r="O808" i="94" s="1"/>
  <c r="O809" i="94" s="1"/>
  <c r="O810" i="94" s="1"/>
  <c r="O811" i="94" s="1"/>
  <c r="O812" i="94" s="1"/>
  <c r="O813" i="94" s="1"/>
  <c r="O814" i="94" s="1"/>
  <c r="O815" i="94" s="1"/>
  <c r="O816" i="94" s="1"/>
  <c r="O817" i="94" s="1"/>
  <c r="O818" i="94" s="1"/>
  <c r="O819" i="94" s="1"/>
  <c r="O820" i="94" s="1"/>
  <c r="O821" i="94" s="1"/>
  <c r="O822" i="94" s="1"/>
  <c r="O823" i="94" s="1"/>
  <c r="O824" i="94" s="1"/>
  <c r="O825" i="94" s="1"/>
  <c r="O826" i="94" s="1"/>
  <c r="O827" i="94" s="1"/>
  <c r="O828" i="94" s="1"/>
  <c r="O829" i="94" s="1"/>
  <c r="O830" i="94" s="1"/>
  <c r="O831" i="94" s="1"/>
  <c r="O832" i="94" s="1"/>
  <c r="O833" i="94" s="1"/>
  <c r="O834" i="94" s="1"/>
  <c r="O835" i="94" s="1"/>
  <c r="O836" i="94" s="1"/>
  <c r="O837" i="94" s="1"/>
  <c r="O838" i="94" s="1"/>
  <c r="O839" i="94" s="1"/>
  <c r="O840" i="94" s="1"/>
  <c r="O841" i="94" s="1"/>
  <c r="O842" i="94" s="1"/>
  <c r="O843" i="94" s="1"/>
  <c r="O844" i="94" s="1"/>
  <c r="O845" i="94" s="1"/>
  <c r="O846" i="94" s="1"/>
  <c r="O847" i="94" s="1"/>
  <c r="O848" i="94" s="1"/>
  <c r="O849" i="94" s="1"/>
  <c r="O850" i="94" s="1"/>
  <c r="O851" i="94" s="1"/>
  <c r="O852" i="94" s="1"/>
  <c r="O853" i="94" s="1"/>
  <c r="O854" i="94" s="1"/>
  <c r="O855" i="94" s="1"/>
  <c r="O856" i="94" s="1"/>
  <c r="O857" i="94" s="1"/>
  <c r="O858" i="94" s="1"/>
  <c r="O859" i="94" s="1"/>
  <c r="O860" i="94" s="1"/>
  <c r="O861" i="94" s="1"/>
  <c r="O862" i="94" s="1"/>
  <c r="O863" i="94" s="1"/>
  <c r="O864" i="94" s="1"/>
  <c r="O865" i="94" s="1"/>
  <c r="O866" i="94" s="1"/>
  <c r="O867" i="94" s="1"/>
  <c r="O868" i="94" s="1"/>
  <c r="O869" i="94" s="1"/>
  <c r="O870" i="94" s="1"/>
  <c r="O871" i="94" s="1"/>
  <c r="O872" i="94" s="1"/>
  <c r="O873" i="94" s="1"/>
  <c r="O874" i="94" s="1"/>
  <c r="O875" i="94" s="1"/>
  <c r="O876" i="94" s="1"/>
  <c r="O877" i="94" s="1"/>
  <c r="O878" i="94" s="1"/>
  <c r="O879" i="94" s="1"/>
  <c r="O880" i="94" s="1"/>
  <c r="O881" i="94" s="1"/>
  <c r="O882" i="94" s="1"/>
  <c r="O883" i="94" s="1"/>
  <c r="O884" i="94" s="1"/>
  <c r="O885" i="94" s="1"/>
  <c r="O886" i="94" s="1"/>
  <c r="O887" i="94" s="1"/>
  <c r="O888" i="94" s="1"/>
  <c r="O889" i="94" s="1"/>
  <c r="O890" i="94" s="1"/>
  <c r="O891" i="94" s="1"/>
  <c r="O892" i="94" s="1"/>
  <c r="O893" i="94" s="1"/>
  <c r="O894" i="94" s="1"/>
  <c r="O895" i="94" s="1"/>
  <c r="O14" i="103"/>
  <c r="O15" i="103" s="1"/>
  <c r="O16" i="103" s="1"/>
  <c r="O17" i="103" s="1"/>
  <c r="O18" i="103" s="1"/>
  <c r="O19" i="103" s="1"/>
  <c r="O20" i="103" s="1"/>
  <c r="O21" i="103" s="1"/>
  <c r="D64" i="92"/>
  <c r="L64" i="91"/>
  <c r="O1175" i="1" l="1"/>
  <c r="O1176" i="1" s="1"/>
  <c r="O1177" i="1" s="1"/>
  <c r="O1178" i="1" s="1"/>
  <c r="O1179" i="1" s="1"/>
  <c r="O1180" i="1" s="1"/>
  <c r="O1181" i="1" s="1"/>
  <c r="O1182" i="1" s="1"/>
  <c r="O1183" i="1" s="1"/>
  <c r="O1184" i="1" s="1"/>
  <c r="O1185" i="1" s="1"/>
  <c r="O1186" i="1" s="1"/>
  <c r="O1187" i="1" s="1"/>
  <c r="O1188" i="1" s="1"/>
  <c r="O1189" i="1" s="1"/>
  <c r="O1190" i="1" s="1"/>
  <c r="O1191" i="1" s="1"/>
  <c r="O1192" i="1" s="1"/>
  <c r="O1193" i="1" s="1"/>
  <c r="O1194" i="1" s="1"/>
  <c r="O1149" i="66"/>
  <c r="O1150" i="66" s="1"/>
  <c r="O1151" i="66" s="1"/>
  <c r="O1152" i="66" s="1"/>
  <c r="O1153" i="66" s="1"/>
  <c r="O1154" i="66" s="1"/>
  <c r="O1155" i="66" s="1"/>
  <c r="O1156" i="66" s="1"/>
  <c r="O1157" i="66" s="1"/>
  <c r="O1158" i="66" s="1"/>
  <c r="O1159" i="66" s="1"/>
  <c r="O1160" i="66" s="1"/>
  <c r="O1161" i="66" s="1"/>
  <c r="O1162" i="66" s="1"/>
  <c r="O1163" i="66" s="1"/>
  <c r="O1164" i="66" s="1"/>
  <c r="O1165" i="66" s="1"/>
  <c r="O1166" i="66" s="1"/>
  <c r="O1167" i="66" s="1"/>
  <c r="O1168" i="66" s="1"/>
  <c r="O1169" i="66" s="1"/>
  <c r="O1170" i="66" s="1"/>
  <c r="O1171" i="66" s="1"/>
  <c r="O1172" i="66" s="1"/>
  <c r="O1173" i="66" s="1"/>
  <c r="O1174" i="66" s="1"/>
  <c r="O1175" i="66" s="1"/>
  <c r="O1176" i="66" s="1"/>
  <c r="O1177" i="66" s="1"/>
  <c r="O1178" i="66" s="1"/>
  <c r="O1179" i="66" s="1"/>
  <c r="O1180" i="66" s="1"/>
  <c r="O1181" i="66" s="1"/>
  <c r="O1182" i="66" s="1"/>
  <c r="O1183" i="66" s="1"/>
  <c r="O1184" i="66" s="1"/>
  <c r="O1185" i="66" s="1"/>
  <c r="O1186" i="66" s="1"/>
  <c r="O1187" i="66" s="1"/>
  <c r="O1188" i="66" s="1"/>
  <c r="O1189" i="66" s="1"/>
  <c r="O1190" i="66" s="1"/>
  <c r="O1191" i="66" s="1"/>
  <c r="O1192" i="66" s="1"/>
  <c r="O1193" i="66" s="1"/>
  <c r="O1194" i="66" s="1"/>
  <c r="O1195" i="66" s="1"/>
  <c r="O1196" i="66" s="1"/>
  <c r="O1197" i="66" s="1"/>
  <c r="O1198" i="66" s="1"/>
  <c r="O1199" i="66" s="1"/>
  <c r="O1200" i="66" s="1"/>
  <c r="O1201" i="66" s="1"/>
  <c r="O1202" i="66" s="1"/>
  <c r="O1203" i="66" s="1"/>
  <c r="O1204" i="66" s="1"/>
  <c r="O1205" i="66" s="1"/>
  <c r="O1206" i="66" s="1"/>
  <c r="O1207" i="66" s="1"/>
  <c r="O1208" i="66" s="1"/>
  <c r="O1209" i="66" s="1"/>
  <c r="O1210" i="66" s="1"/>
  <c r="O1211" i="66" s="1"/>
  <c r="O1212" i="66" s="1"/>
  <c r="O1213" i="66" s="1"/>
  <c r="O1214" i="66" s="1"/>
  <c r="O1215" i="66" s="1"/>
  <c r="O1216" i="66" s="1"/>
  <c r="O1217" i="66" s="1"/>
  <c r="O1218" i="66" s="1"/>
  <c r="O1219" i="66" s="1"/>
  <c r="O1220" i="66" s="1"/>
  <c r="O1221" i="66" s="1"/>
  <c r="O1222" i="66" s="1"/>
  <c r="O1223" i="66" s="1"/>
  <c r="O1224" i="66" s="1"/>
  <c r="O1225" i="66" s="1"/>
  <c r="O1226" i="66" s="1"/>
  <c r="O1227" i="66" s="1"/>
  <c r="O1228" i="66" s="1"/>
  <c r="O1229" i="66" s="1"/>
  <c r="O1230" i="66" s="1"/>
  <c r="O1231" i="66" s="1"/>
  <c r="O1232" i="66" s="1"/>
  <c r="O1233" i="66" s="1"/>
  <c r="O1234" i="66" s="1"/>
  <c r="O1235" i="66" s="1"/>
  <c r="O1236" i="66" s="1"/>
  <c r="O1237" i="66" s="1"/>
  <c r="O1238" i="66" s="1"/>
  <c r="O1239" i="66" s="1"/>
  <c r="O1240" i="66" s="1"/>
  <c r="O1241" i="66" s="1"/>
  <c r="O1242" i="66" s="1"/>
  <c r="O1243" i="66" s="1"/>
  <c r="O1244" i="66" s="1"/>
  <c r="O1245" i="66" s="1"/>
  <c r="O1246" i="66" s="1"/>
  <c r="O1247" i="66" s="1"/>
  <c r="O1248" i="66" s="1"/>
  <c r="O1249" i="66" s="1"/>
  <c r="O1250" i="66" s="1"/>
  <c r="O1251" i="66" s="1"/>
  <c r="O1252" i="66" s="1"/>
  <c r="O1253" i="66" s="1"/>
  <c r="O1254" i="66" s="1"/>
  <c r="O22" i="103"/>
  <c r="O23" i="103" s="1"/>
  <c r="O24" i="103" s="1"/>
  <c r="O25" i="103" s="1"/>
  <c r="O26" i="103" s="1"/>
  <c r="O27" i="103" s="1"/>
  <c r="O28" i="103" s="1"/>
  <c r="O29" i="103" s="1"/>
  <c r="O30" i="103" s="1"/>
  <c r="O31" i="103" s="1"/>
  <c r="O32" i="103" s="1"/>
  <c r="O33" i="103" s="1"/>
  <c r="O34" i="103" s="1"/>
  <c r="O35" i="103" s="1"/>
  <c r="O36" i="103" s="1"/>
  <c r="O37" i="103" s="1"/>
  <c r="O38" i="103" s="1"/>
  <c r="O39" i="103" s="1"/>
  <c r="O40" i="103" s="1"/>
  <c r="O41" i="103" s="1"/>
  <c r="O42" i="103" s="1"/>
  <c r="O43" i="103" s="1"/>
  <c r="O44" i="103" s="1"/>
  <c r="O45" i="103" s="1"/>
  <c r="O46" i="103" s="1"/>
  <c r="O47" i="103" s="1"/>
  <c r="O48" i="103" s="1"/>
  <c r="O49" i="103" s="1"/>
  <c r="O50" i="103" s="1"/>
  <c r="O51" i="103" s="1"/>
  <c r="O52" i="103" s="1"/>
  <c r="O53" i="103" s="1"/>
  <c r="O54" i="103" s="1"/>
  <c r="O55" i="103" s="1"/>
  <c r="O56" i="103" s="1"/>
  <c r="O57" i="103" s="1"/>
  <c r="O58" i="103" s="1"/>
  <c r="O59" i="103" s="1"/>
  <c r="O60" i="103" s="1"/>
  <c r="O61" i="103" s="1"/>
  <c r="O62" i="103" s="1"/>
  <c r="O63" i="103" s="1"/>
  <c r="O64" i="103" s="1"/>
  <c r="O65" i="103" s="1"/>
  <c r="O68" i="103" s="1"/>
  <c r="O69" i="103" s="1"/>
  <c r="O70" i="103" s="1"/>
  <c r="O71" i="103" s="1"/>
  <c r="O72" i="103" s="1"/>
  <c r="O73" i="103" s="1"/>
  <c r="O74" i="103" s="1"/>
  <c r="O75" i="103" s="1"/>
  <c r="O76" i="103" s="1"/>
  <c r="O77" i="103" s="1"/>
  <c r="O78" i="103" s="1"/>
  <c r="O79" i="103" s="1"/>
  <c r="O80" i="103" s="1"/>
  <c r="O81" i="103" s="1"/>
  <c r="O82" i="103" s="1"/>
  <c r="O83" i="103" s="1"/>
  <c r="O84" i="103" s="1"/>
  <c r="O85" i="103" s="1"/>
  <c r="O86" i="103" s="1"/>
  <c r="O87" i="103" s="1"/>
  <c r="O88" i="103" s="1"/>
  <c r="O89" i="103" s="1"/>
  <c r="O90" i="103" s="1"/>
  <c r="O91" i="103" s="1"/>
  <c r="O92" i="103" s="1"/>
  <c r="O93" i="103" s="1"/>
  <c r="O94" i="103" s="1"/>
  <c r="O95" i="103" s="1"/>
  <c r="O96" i="103" s="1"/>
  <c r="O97" i="103" s="1"/>
  <c r="O98" i="103" s="1"/>
  <c r="O99" i="103" s="1"/>
  <c r="O100" i="103" s="1"/>
  <c r="O101" i="103" s="1"/>
  <c r="O102" i="103" s="1"/>
  <c r="O103" i="103" s="1"/>
  <c r="O104" i="103" s="1"/>
  <c r="O105" i="103" s="1"/>
  <c r="O106" i="103" s="1"/>
  <c r="O107" i="103" s="1"/>
  <c r="O108" i="103" s="1"/>
  <c r="O109" i="103" s="1"/>
  <c r="O110" i="103" s="1"/>
  <c r="O111" i="103" s="1"/>
  <c r="O112" i="103" s="1"/>
  <c r="O113" i="103" s="1"/>
  <c r="O114" i="103" s="1"/>
  <c r="O115" i="103" s="1"/>
  <c r="O116" i="103" s="1"/>
  <c r="O117" i="103" s="1"/>
  <c r="O118" i="103" s="1"/>
  <c r="O119" i="103" s="1"/>
  <c r="O120" i="103" s="1"/>
  <c r="O121" i="103" s="1"/>
  <c r="O122" i="103" s="1"/>
  <c r="O123" i="103" s="1"/>
  <c r="O124" i="103" s="1"/>
  <c r="O125" i="103" s="1"/>
  <c r="O126" i="103" s="1"/>
  <c r="O127" i="103" s="1"/>
  <c r="O128" i="103" s="1"/>
  <c r="O129" i="103" s="1"/>
  <c r="O130" i="103" s="1"/>
  <c r="O131" i="103" s="1"/>
  <c r="O132" i="103" s="1"/>
  <c r="O133" i="103" s="1"/>
  <c r="O134" i="103" s="1"/>
  <c r="O135" i="103" s="1"/>
  <c r="O136" i="103" s="1"/>
  <c r="O137" i="103" s="1"/>
  <c r="O138" i="103" s="1"/>
  <c r="O139" i="103" s="1"/>
  <c r="O140" i="103" s="1"/>
  <c r="O141" i="103" s="1"/>
  <c r="O142" i="103" s="1"/>
  <c r="O143" i="103" s="1"/>
  <c r="O144" i="103" s="1"/>
  <c r="O145" i="103" s="1"/>
  <c r="O146" i="103" s="1"/>
  <c r="O147" i="103" s="1"/>
  <c r="O148" i="103" s="1"/>
  <c r="O149" i="103" s="1"/>
  <c r="O150" i="103" s="1"/>
  <c r="O151" i="103" s="1"/>
  <c r="O152" i="103" s="1"/>
  <c r="O153" i="103" s="1"/>
  <c r="O154" i="103" s="1"/>
  <c r="O155" i="103" s="1"/>
  <c r="O156" i="103" s="1"/>
  <c r="O157" i="103" s="1"/>
  <c r="O158" i="103" s="1"/>
  <c r="O159" i="103" s="1"/>
  <c r="O160" i="103" s="1"/>
  <c r="O161" i="103" s="1"/>
  <c r="O162" i="103" s="1"/>
  <c r="O163" i="103" s="1"/>
  <c r="O164" i="103" s="1"/>
  <c r="O165" i="103" s="1"/>
  <c r="O166" i="103" s="1"/>
  <c r="O167" i="103" s="1"/>
  <c r="O168" i="103" s="1"/>
  <c r="O169" i="103" s="1"/>
  <c r="O170" i="103" s="1"/>
  <c r="O171" i="103" s="1"/>
  <c r="O172" i="103" s="1"/>
  <c r="O173" i="103" s="1"/>
  <c r="O174" i="103" s="1"/>
  <c r="O175" i="103" s="1"/>
  <c r="O176" i="103" s="1"/>
  <c r="O177" i="103" s="1"/>
  <c r="O178" i="103" s="1"/>
  <c r="O179" i="103" s="1"/>
  <c r="O180" i="103" s="1"/>
  <c r="O181" i="103" s="1"/>
  <c r="O182" i="103" s="1"/>
  <c r="O183" i="103" s="1"/>
  <c r="O184" i="103" s="1"/>
  <c r="O185" i="103" s="1"/>
  <c r="O186" i="103" s="1"/>
  <c r="O187" i="103" s="1"/>
  <c r="O188" i="103" s="1"/>
  <c r="O189" i="103" s="1"/>
  <c r="O190" i="103" s="1"/>
  <c r="O191" i="103" s="1"/>
  <c r="O192" i="103" s="1"/>
  <c r="O193" i="103" s="1"/>
  <c r="O194" i="103" s="1"/>
  <c r="O195" i="103" s="1"/>
  <c r="O196" i="103" s="1"/>
  <c r="O197" i="103" s="1"/>
  <c r="O198" i="103" s="1"/>
  <c r="O199" i="103" s="1"/>
  <c r="O200" i="103" s="1"/>
  <c r="O201" i="103" s="1"/>
  <c r="O202" i="103" s="1"/>
  <c r="O203" i="103" s="1"/>
  <c r="O204" i="103" s="1"/>
  <c r="O205" i="103" s="1"/>
  <c r="O206" i="103" s="1"/>
  <c r="O207" i="103" s="1"/>
  <c r="O208" i="103" s="1"/>
  <c r="O209" i="103" s="1"/>
  <c r="O210" i="103" s="1"/>
  <c r="O211" i="103" s="1"/>
  <c r="O212" i="103" s="1"/>
  <c r="O213" i="103" s="1"/>
  <c r="O214" i="103" s="1"/>
  <c r="O215" i="103" s="1"/>
  <c r="O216" i="103" s="1"/>
  <c r="O217" i="103" s="1"/>
  <c r="O218" i="103" s="1"/>
  <c r="O219" i="103" s="1"/>
  <c r="O220" i="103" s="1"/>
  <c r="O221" i="103" s="1"/>
  <c r="O222" i="103" s="1"/>
  <c r="O223" i="103" s="1"/>
  <c r="O224" i="103" s="1"/>
  <c r="O225" i="103" s="1"/>
  <c r="O226" i="103" s="1"/>
  <c r="O227" i="103" s="1"/>
  <c r="O228" i="103" s="1"/>
  <c r="O229" i="103" s="1"/>
  <c r="O230" i="103" s="1"/>
  <c r="O231" i="103" s="1"/>
  <c r="O232" i="103" s="1"/>
  <c r="O233" i="103" s="1"/>
  <c r="O234" i="103" s="1"/>
  <c r="O235" i="103" s="1"/>
  <c r="O236" i="103" s="1"/>
  <c r="O237" i="103" s="1"/>
  <c r="O238" i="103" s="1"/>
  <c r="O239" i="103" s="1"/>
  <c r="O240" i="103" s="1"/>
  <c r="O241" i="103" s="1"/>
  <c r="O242" i="103" s="1"/>
  <c r="O243" i="103" s="1"/>
  <c r="O244" i="103" s="1"/>
  <c r="O245" i="103" s="1"/>
  <c r="O246" i="103" s="1"/>
  <c r="O247" i="103" s="1"/>
  <c r="O248" i="103" s="1"/>
  <c r="O249" i="103" s="1"/>
  <c r="O250" i="103" s="1"/>
  <c r="O251" i="103" s="1"/>
  <c r="O252" i="103" s="1"/>
  <c r="O253" i="103" s="1"/>
  <c r="O254" i="103" s="1"/>
  <c r="O255" i="103" s="1"/>
  <c r="O256" i="103" s="1"/>
  <c r="O257" i="103" s="1"/>
  <c r="O258" i="103" s="1"/>
  <c r="O259" i="103" s="1"/>
  <c r="O260" i="103" s="1"/>
  <c r="O261" i="103" s="1"/>
  <c r="O262" i="103" s="1"/>
  <c r="O263" i="103" s="1"/>
  <c r="O264" i="103" s="1"/>
  <c r="O265" i="103" s="1"/>
  <c r="O266" i="103" s="1"/>
  <c r="O267" i="103" s="1"/>
  <c r="O268" i="103" s="1"/>
  <c r="O896" i="94"/>
  <c r="O897" i="94" s="1"/>
  <c r="O898" i="94" s="1"/>
  <c r="O899" i="94" s="1"/>
  <c r="O900" i="94" s="1"/>
  <c r="O1255" i="66" l="1"/>
  <c r="O1256" i="66" s="1"/>
  <c r="O1257" i="66" s="1"/>
  <c r="O1258" i="66" s="1"/>
  <c r="O1259" i="66" s="1"/>
  <c r="O1260" i="66" s="1"/>
  <c r="O1261" i="66" s="1"/>
  <c r="O1262" i="66" s="1"/>
  <c r="O1263" i="66" s="1"/>
  <c r="O1264" i="66" s="1"/>
  <c r="O1265" i="66" s="1"/>
  <c r="O1266" i="66" s="1"/>
  <c r="O1267" i="66" s="1"/>
  <c r="O1268" i="66" s="1"/>
  <c r="O1269" i="66" s="1"/>
  <c r="O1270" i="66" s="1"/>
  <c r="O1271" i="66" s="1"/>
  <c r="O1272" i="66" s="1"/>
  <c r="O1273" i="66" s="1"/>
  <c r="O1274" i="66" s="1"/>
  <c r="O1275" i="66" s="1"/>
  <c r="O1276" i="66" s="1"/>
  <c r="O1277" i="66" s="1"/>
  <c r="O1278" i="66" s="1"/>
  <c r="O1279" i="66" s="1"/>
  <c r="O1280" i="66" s="1"/>
  <c r="O1281" i="66" s="1"/>
  <c r="O1282" i="66" s="1"/>
  <c r="O1283" i="66" s="1"/>
  <c r="O1284" i="66" s="1"/>
  <c r="O1285" i="66" s="1"/>
  <c r="O1286" i="66" s="1"/>
  <c r="O1287" i="66" s="1"/>
  <c r="O1288" i="66" s="1"/>
  <c r="O1289" i="66" s="1"/>
  <c r="O1290" i="66" s="1"/>
  <c r="O1291" i="66" s="1"/>
  <c r="O1292" i="66" s="1"/>
  <c r="O1293" i="66" s="1"/>
  <c r="O1294" i="66" s="1"/>
  <c r="O1295" i="66" s="1"/>
  <c r="O1296" i="66" s="1"/>
  <c r="O1297" i="66" s="1"/>
  <c r="O1298" i="66" s="1"/>
  <c r="O1299" i="66" s="1"/>
  <c r="O1300" i="66" s="1"/>
  <c r="O1301" i="66" s="1"/>
  <c r="O1302" i="66" s="1"/>
  <c r="O1303" i="66" s="1"/>
  <c r="O1304" i="66" s="1"/>
  <c r="O1305" i="66" s="1"/>
  <c r="O1306" i="66" s="1"/>
  <c r="O1307" i="66" s="1"/>
  <c r="O1308" i="66" s="1"/>
  <c r="O1309" i="66" s="1"/>
  <c r="O1310" i="66" s="1"/>
  <c r="O1311" i="66" s="1"/>
  <c r="O1312" i="66" s="1"/>
  <c r="O1313" i="66" s="1"/>
  <c r="O1314" i="66" s="1"/>
  <c r="O1315" i="66" s="1"/>
  <c r="O1316" i="66" s="1"/>
  <c r="O1317" i="66" s="1"/>
  <c r="O1318" i="66" s="1"/>
  <c r="O1319" i="66" s="1"/>
  <c r="O1320" i="66" s="1"/>
  <c r="O1321" i="66" s="1"/>
  <c r="O1322" i="66" s="1"/>
  <c r="O1323" i="66" s="1"/>
  <c r="O1324" i="66" s="1"/>
  <c r="O1325" i="66" s="1"/>
  <c r="O1326" i="66" s="1"/>
  <c r="O1327" i="66" s="1"/>
  <c r="O1328" i="66" s="1"/>
  <c r="O1329" i="66" s="1"/>
  <c r="O1330" i="66" s="1"/>
  <c r="O1331" i="66" s="1"/>
  <c r="O1332" i="66" s="1"/>
  <c r="O1333" i="66" s="1"/>
  <c r="O1334" i="66" s="1"/>
  <c r="O1335" i="66" s="1"/>
  <c r="O1336" i="66" s="1"/>
  <c r="O1337" i="66" s="1"/>
  <c r="O1338" i="66" s="1"/>
  <c r="O1339" i="66" s="1"/>
  <c r="O1340" i="66" s="1"/>
  <c r="O1341" i="66" s="1"/>
  <c r="O1342" i="66" s="1"/>
  <c r="O1343" i="66" s="1"/>
  <c r="O1344" i="66" s="1"/>
  <c r="O1345" i="66" s="1"/>
  <c r="O1346" i="66" s="1"/>
  <c r="O1347" i="66" s="1"/>
  <c r="O1348" i="66" s="1"/>
  <c r="O1349" i="66" s="1"/>
  <c r="O1350" i="66" s="1"/>
  <c r="O1351" i="66" s="1"/>
  <c r="O1352" i="66" s="1"/>
  <c r="O1353" i="66" s="1"/>
  <c r="O1354" i="66" s="1"/>
  <c r="O1355" i="66" s="1"/>
  <c r="O1356" i="66" s="1"/>
  <c r="O1357" i="66" s="1"/>
  <c r="O1358" i="66" s="1"/>
  <c r="O1359" i="66" s="1"/>
  <c r="O1360" i="66" s="1"/>
  <c r="O1361" i="66" s="1"/>
  <c r="O1362" i="66" s="1"/>
  <c r="O1363" i="66" s="1"/>
  <c r="O1364" i="66" s="1"/>
  <c r="O1365" i="66" s="1"/>
  <c r="O1366" i="66" s="1"/>
  <c r="O1367" i="66" s="1"/>
  <c r="O1368" i="66" s="1"/>
  <c r="O1369" i="66" s="1"/>
  <c r="O1370" i="66" s="1"/>
  <c r="O1371" i="66" s="1"/>
  <c r="O1372" i="66" s="1"/>
  <c r="O1373" i="66" s="1"/>
  <c r="O1374" i="66" s="1"/>
  <c r="O1375" i="66" s="1"/>
  <c r="O1376" i="66" s="1"/>
  <c r="O1377" i="66" s="1"/>
  <c r="O1378" i="66" s="1"/>
  <c r="O1379" i="66" s="1"/>
  <c r="O1380" i="66" s="1"/>
  <c r="O1381" i="66" s="1"/>
  <c r="O1382" i="66" s="1"/>
  <c r="O1383" i="66" s="1"/>
  <c r="O1384" i="66" s="1"/>
  <c r="O1385" i="66" s="1"/>
  <c r="O1386" i="66" s="1"/>
  <c r="O1387" i="66" s="1"/>
  <c r="O1388" i="66" s="1"/>
  <c r="O1389" i="66" s="1"/>
  <c r="O1390" i="66" s="1"/>
  <c r="O1391" i="66" s="1"/>
  <c r="O1392" i="66" s="1"/>
  <c r="O1393" i="66" s="1"/>
  <c r="O1394" i="66" s="1"/>
  <c r="O1395" i="66" s="1"/>
  <c r="O1396" i="66" s="1"/>
  <c r="O1397" i="66" s="1"/>
  <c r="O1398" i="66" s="1"/>
  <c r="O1399" i="66" s="1"/>
  <c r="O1400" i="66" s="1"/>
  <c r="O1401" i="66" s="1"/>
  <c r="O1402" i="66" s="1"/>
  <c r="O1403" i="66" s="1"/>
  <c r="O1404" i="66" s="1"/>
  <c r="O1405" i="66" s="1"/>
  <c r="O1406" i="66" s="1"/>
  <c r="O1407" i="66" s="1"/>
  <c r="O1408" i="66" s="1"/>
  <c r="O1409" i="66" s="1"/>
  <c r="O1410" i="66" s="1"/>
  <c r="O1411" i="66" s="1"/>
  <c r="O1412" i="66" s="1"/>
  <c r="O1413" i="66" s="1"/>
  <c r="O1414" i="66" s="1"/>
  <c r="O1415" i="66" s="1"/>
  <c r="O1416" i="66" s="1"/>
  <c r="O1417" i="66" s="1"/>
  <c r="O1418" i="66" s="1"/>
  <c r="O1419" i="66" s="1"/>
  <c r="O1420" i="66" s="1"/>
  <c r="O1421" i="66" s="1"/>
  <c r="O1422" i="66" s="1"/>
  <c r="O1423" i="66" s="1"/>
  <c r="O1424" i="66" s="1"/>
  <c r="O1425" i="66" s="1"/>
  <c r="O1426" i="66" s="1"/>
  <c r="O1427" i="66" s="1"/>
  <c r="O1428" i="66" s="1"/>
  <c r="O1429" i="66" s="1"/>
  <c r="O1430" i="66" s="1"/>
  <c r="O1431" i="66" s="1"/>
  <c r="O1432" i="66" s="1"/>
  <c r="O1433" i="66" s="1"/>
  <c r="O1434" i="66" s="1"/>
  <c r="O1435" i="66" s="1"/>
  <c r="O1436" i="66" s="1"/>
  <c r="O1437" i="66" s="1"/>
  <c r="O1438" i="66" s="1"/>
  <c r="O1439" i="66" s="1"/>
  <c r="O1440" i="66" s="1"/>
  <c r="O1441" i="66" s="1"/>
  <c r="O1442" i="66" s="1"/>
  <c r="O1443" i="66" s="1"/>
  <c r="O1444" i="66" s="1"/>
  <c r="O1445" i="66" s="1"/>
  <c r="O1446" i="66" s="1"/>
  <c r="O1447" i="66" s="1"/>
  <c r="O1448" i="66" s="1"/>
  <c r="O1449" i="66" s="1"/>
  <c r="O1450" i="66" s="1"/>
  <c r="O1451" i="66" s="1"/>
  <c r="O1452" i="66" s="1"/>
  <c r="O1453" i="66" s="1"/>
  <c r="O1454" i="66" s="1"/>
  <c r="O1455" i="66" s="1"/>
  <c r="O1456" i="66" s="1"/>
  <c r="O1457" i="66" s="1"/>
  <c r="O1458" i="66" s="1"/>
  <c r="O1459" i="66" s="1"/>
  <c r="O1460" i="66" s="1"/>
  <c r="O1461" i="66" s="1"/>
  <c r="O1462" i="66" s="1"/>
  <c r="O1463" i="66" s="1"/>
  <c r="O1464" i="66" s="1"/>
  <c r="O1465" i="66" s="1"/>
  <c r="O1466" i="66" s="1"/>
  <c r="O1467" i="66" s="1"/>
  <c r="O1468" i="66" s="1"/>
  <c r="O1469" i="66" s="1"/>
  <c r="O1470" i="66" s="1"/>
  <c r="O1471" i="66" s="1"/>
  <c r="O1472" i="66" s="1"/>
  <c r="O1473" i="66" s="1"/>
  <c r="O1474" i="66" s="1"/>
  <c r="O1475" i="66" s="1"/>
  <c r="O1476" i="66" s="1"/>
  <c r="O1477" i="66" s="1"/>
  <c r="O1478" i="66" s="1"/>
  <c r="O1479" i="66" s="1"/>
  <c r="O1480" i="66" s="1"/>
  <c r="O1481" i="66" s="1"/>
  <c r="O1482" i="66" s="1"/>
  <c r="O1483" i="66" s="1"/>
  <c r="O1484" i="66" s="1"/>
  <c r="O1485" i="66" s="1"/>
  <c r="O1486" i="66" s="1"/>
  <c r="O1487" i="66" s="1"/>
  <c r="O1488" i="66" s="1"/>
  <c r="O1489" i="66" s="1"/>
  <c r="O1490" i="66" s="1"/>
  <c r="O1491" i="66" s="1"/>
  <c r="O1492" i="66" s="1"/>
  <c r="O1493" i="66" s="1"/>
  <c r="O1494" i="66" s="1"/>
  <c r="O1495" i="66" s="1"/>
  <c r="O1496" i="66" s="1"/>
  <c r="O1497" i="66" s="1"/>
  <c r="O1498" i="66" s="1"/>
  <c r="O1499" i="66" s="1"/>
  <c r="O1500" i="66" s="1"/>
  <c r="O1501" i="66" s="1"/>
  <c r="O1502" i="66" s="1"/>
  <c r="O1503" i="66" s="1"/>
  <c r="O1504" i="66" s="1"/>
  <c r="O1505" i="66" s="1"/>
  <c r="O1506" i="66" s="1"/>
  <c r="O1507" i="66" s="1"/>
  <c r="O1508" i="66" s="1"/>
  <c r="O1509" i="66" s="1"/>
  <c r="O1510" i="66" s="1"/>
  <c r="O1511" i="66" s="1"/>
  <c r="O1512" i="66" s="1"/>
  <c r="O1513" i="66" s="1"/>
  <c r="O1514" i="66" s="1"/>
  <c r="O1515" i="66" s="1"/>
  <c r="O1516" i="66" s="1"/>
  <c r="O1517" i="66" s="1"/>
  <c r="O1518" i="66" s="1"/>
  <c r="O1519" i="66" s="1"/>
  <c r="O1520" i="66" s="1"/>
  <c r="O1521" i="66" s="1"/>
  <c r="O1522" i="66" s="1"/>
  <c r="O1523" i="66" s="1"/>
  <c r="O1524" i="66" s="1"/>
  <c r="O1525" i="66" s="1"/>
  <c r="O1526" i="66" s="1"/>
  <c r="O1527" i="66" s="1"/>
  <c r="O1528" i="66" s="1"/>
  <c r="O1529" i="66" s="1"/>
  <c r="O1530" i="66" s="1"/>
  <c r="O1531" i="66" s="1"/>
  <c r="O1532" i="66" s="1"/>
  <c r="O1533" i="66" s="1"/>
  <c r="O1534" i="66" s="1"/>
  <c r="O1535" i="66" s="1"/>
  <c r="O1536" i="66" s="1"/>
  <c r="O1537" i="66" s="1"/>
  <c r="O1538" i="66" s="1"/>
  <c r="O1539" i="66" s="1"/>
  <c r="O1540" i="66" s="1"/>
  <c r="O1541" i="66" s="1"/>
  <c r="O1542" i="66" s="1"/>
  <c r="O1543" i="66" s="1"/>
  <c r="O1544" i="66" s="1"/>
  <c r="O1545" i="66" s="1"/>
  <c r="O1546" i="66" s="1"/>
  <c r="O1547" i="66" s="1"/>
  <c r="O1548" i="66" s="1"/>
  <c r="O1549" i="66" s="1"/>
  <c r="O1550" i="66" s="1"/>
  <c r="O1551" i="66" s="1"/>
  <c r="O1552" i="66" s="1"/>
  <c r="O1553" i="66" s="1"/>
  <c r="O1554" i="66" s="1"/>
  <c r="O1555" i="66" s="1"/>
  <c r="O1556" i="66" s="1"/>
  <c r="O1557" i="66" s="1"/>
  <c r="O1558" i="66" s="1"/>
  <c r="O1559" i="66" s="1"/>
  <c r="O1560" i="66" s="1"/>
  <c r="O1561" i="66" s="1"/>
  <c r="O1562" i="66" s="1"/>
  <c r="O1563" i="66" s="1"/>
  <c r="O1564" i="66" s="1"/>
  <c r="O1565" i="66" s="1"/>
  <c r="O1566" i="66" s="1"/>
  <c r="O1567" i="66" s="1"/>
  <c r="O1568" i="66" s="1"/>
  <c r="O1569" i="66" s="1"/>
  <c r="O1570" i="66" s="1"/>
  <c r="O1571" i="66" s="1"/>
  <c r="O1572" i="66" s="1"/>
  <c r="O1573" i="66" s="1"/>
  <c r="O1574" i="66" s="1"/>
  <c r="O1575" i="66" s="1"/>
  <c r="O1576" i="66" s="1"/>
  <c r="O1577" i="66" s="1"/>
  <c r="O1578" i="66" s="1"/>
  <c r="O1579" i="66" s="1"/>
  <c r="O1580" i="66" s="1"/>
  <c r="O1581" i="66" s="1"/>
  <c r="O1582" i="66" s="1"/>
  <c r="O1583" i="66" s="1"/>
  <c r="O1584" i="66" s="1"/>
  <c r="O1585" i="66" s="1"/>
  <c r="O1586" i="66" s="1"/>
  <c r="O1587" i="66" s="1"/>
  <c r="O1588" i="66" s="1"/>
  <c r="O1589" i="66" s="1"/>
  <c r="O1590" i="66" s="1"/>
  <c r="O1591" i="66" s="1"/>
  <c r="O1592" i="66" s="1"/>
  <c r="O1593" i="66" s="1"/>
  <c r="O1594" i="66" s="1"/>
  <c r="O1595" i="66" s="1"/>
  <c r="O1596" i="66" s="1"/>
  <c r="O1597" i="66" s="1"/>
  <c r="O1598" i="66" s="1"/>
  <c r="O1599" i="66" s="1"/>
  <c r="O1600" i="66" s="1"/>
  <c r="O1601" i="66" s="1"/>
  <c r="O1602" i="66" s="1"/>
  <c r="O1603" i="66" s="1"/>
  <c r="O1604" i="66" s="1"/>
  <c r="O1605" i="66" s="1"/>
  <c r="O1606" i="66" s="1"/>
  <c r="O1607" i="66" s="1"/>
  <c r="O1608" i="66" s="1"/>
  <c r="O1609" i="66" s="1"/>
  <c r="O1610" i="66" s="1"/>
  <c r="O1611" i="66" s="1"/>
  <c r="O1612" i="66" s="1"/>
  <c r="O1613" i="66" s="1"/>
  <c r="O1614" i="66" s="1"/>
  <c r="O1615" i="66" s="1"/>
  <c r="O1616" i="66" s="1"/>
  <c r="O1617" i="66" s="1"/>
  <c r="O1618" i="66" s="1"/>
  <c r="O1619" i="66" s="1"/>
  <c r="O1620" i="66" s="1"/>
  <c r="O1621" i="66" s="1"/>
  <c r="O1622" i="66" s="1"/>
  <c r="O1623" i="66" s="1"/>
  <c r="O1624" i="66" s="1"/>
  <c r="O1625" i="66" s="1"/>
  <c r="O1626" i="66" s="1"/>
  <c r="O1627" i="66" s="1"/>
  <c r="O1628" i="66" s="1"/>
  <c r="O1629" i="66" s="1"/>
  <c r="O1630" i="66" s="1"/>
  <c r="O1631" i="66" s="1"/>
  <c r="O1632" i="66" s="1"/>
  <c r="O1633" i="66" s="1"/>
  <c r="O1634" i="66" s="1"/>
  <c r="O1635" i="66" s="1"/>
  <c r="O1636" i="66" s="1"/>
  <c r="O1637" i="66" s="1"/>
  <c r="O1638" i="66" s="1"/>
  <c r="O1639" i="66" s="1"/>
  <c r="O1640" i="66" s="1"/>
  <c r="O1641" i="66" s="1"/>
  <c r="O1642" i="66" s="1"/>
  <c r="O1643" i="66" s="1"/>
  <c r="O1644" i="66" s="1"/>
  <c r="O1645" i="66" s="1"/>
  <c r="O1646" i="66" s="1"/>
  <c r="O1647" i="66" s="1"/>
  <c r="O1648" i="66" s="1"/>
  <c r="O1649" i="66" s="1"/>
  <c r="O1650" i="66" s="1"/>
  <c r="O1651" i="66" s="1"/>
  <c r="O1652" i="66" s="1"/>
  <c r="O1653" i="66" s="1"/>
  <c r="O1654" i="66" s="1"/>
  <c r="O1655" i="66" s="1"/>
  <c r="O1656" i="66" s="1"/>
  <c r="O1657" i="66" s="1"/>
  <c r="O1658" i="66" s="1"/>
  <c r="O1659" i="66" s="1"/>
  <c r="O1660" i="66" s="1"/>
  <c r="O1661" i="66" s="1"/>
  <c r="O1662" i="66" s="1"/>
  <c r="O1663" i="66" s="1"/>
  <c r="O1664" i="66" s="1"/>
  <c r="O1665" i="66" s="1"/>
  <c r="O1666" i="66" s="1"/>
  <c r="O1667" i="66" s="1"/>
  <c r="O1668" i="66" s="1"/>
  <c r="O1669" i="66" s="1"/>
  <c r="O1670" i="66" s="1"/>
  <c r="O1671" i="66" s="1"/>
  <c r="O1672" i="66" s="1"/>
  <c r="O1673" i="66" s="1"/>
  <c r="O1674" i="66" s="1"/>
  <c r="O1675" i="66" s="1"/>
  <c r="O1676" i="66" s="1"/>
  <c r="O1677" i="66" s="1"/>
  <c r="O1678" i="66" s="1"/>
  <c r="O1679" i="66" s="1"/>
  <c r="O1680" i="66" s="1"/>
  <c r="O1681" i="66" s="1"/>
  <c r="O1682" i="66" s="1"/>
  <c r="O1683" i="66" s="1"/>
  <c r="O1684" i="66" s="1"/>
  <c r="O1685" i="66" s="1"/>
  <c r="O1686" i="66" s="1"/>
  <c r="O1687" i="66" s="1"/>
  <c r="O1688" i="66" s="1"/>
  <c r="O1689" i="66" s="1"/>
  <c r="O1690" i="66" s="1"/>
  <c r="O1691" i="66" s="1"/>
  <c r="O1692" i="66" s="1"/>
  <c r="O1693" i="66" s="1"/>
  <c r="O1694" i="66" s="1"/>
  <c r="O1695" i="66" s="1"/>
  <c r="O1696" i="66" s="1"/>
  <c r="O1697" i="66" s="1"/>
  <c r="O1698" i="66" s="1"/>
  <c r="O1699" i="66" s="1"/>
  <c r="O1700" i="66" s="1"/>
  <c r="O1701" i="66" s="1"/>
  <c r="O1702" i="66" s="1"/>
  <c r="O1703" i="66" s="1"/>
  <c r="O1704" i="66" s="1"/>
  <c r="O1705" i="66" s="1"/>
  <c r="O1706" i="66" s="1"/>
  <c r="O1707" i="66" s="1"/>
  <c r="O1708" i="66" s="1"/>
  <c r="O1709" i="66" s="1"/>
  <c r="O1710" i="66" s="1"/>
  <c r="O1711" i="66" s="1"/>
  <c r="O1712" i="66" s="1"/>
  <c r="O1713" i="66" s="1"/>
  <c r="O1714" i="66" s="1"/>
  <c r="O1715" i="66" s="1"/>
  <c r="O1716" i="66" s="1"/>
  <c r="O1717" i="66" s="1"/>
  <c r="O1718" i="66" s="1"/>
  <c r="O1719" i="66" s="1"/>
  <c r="O1720" i="66" s="1"/>
  <c r="O1721" i="66" s="1"/>
  <c r="O1722" i="66" s="1"/>
  <c r="O1723" i="66" s="1"/>
  <c r="O1724" i="66" s="1"/>
  <c r="O1725" i="66" s="1"/>
  <c r="O1726" i="66" s="1"/>
  <c r="O1727" i="66" s="1"/>
  <c r="O1728" i="66" s="1"/>
  <c r="O1729" i="66" s="1"/>
  <c r="O1730" i="66" s="1"/>
  <c r="O1731" i="66" s="1"/>
  <c r="O1732" i="66" s="1"/>
  <c r="O1733" i="66" s="1"/>
  <c r="O1734" i="66" s="1"/>
  <c r="O1735" i="66" s="1"/>
  <c r="O1736" i="66" s="1"/>
  <c r="O1737" i="66" s="1"/>
  <c r="O1738" i="66" s="1"/>
  <c r="O1739" i="66" s="1"/>
  <c r="O1740" i="66" s="1"/>
  <c r="O1741" i="66" s="1"/>
  <c r="O1742" i="66" s="1"/>
  <c r="O1743" i="66" s="1"/>
  <c r="O1744" i="66" s="1"/>
  <c r="O1745" i="66" s="1"/>
  <c r="O1746" i="66" s="1"/>
  <c r="O1747" i="66" s="1"/>
  <c r="O1748" i="66" s="1"/>
  <c r="O1749" i="66" s="1"/>
  <c r="O1750" i="66" s="1"/>
  <c r="O1751" i="66" s="1"/>
  <c r="O1752" i="66" s="1"/>
  <c r="O1753" i="66" s="1"/>
  <c r="O1754" i="66" s="1"/>
  <c r="O1755" i="66" s="1"/>
  <c r="O1756" i="66" s="1"/>
  <c r="O1757" i="66" s="1"/>
  <c r="O1758" i="66" s="1"/>
  <c r="O1759" i="66" s="1"/>
  <c r="O1760" i="66" s="1"/>
  <c r="O1761" i="66" s="1"/>
  <c r="O1762" i="66" s="1"/>
  <c r="O1763" i="66" s="1"/>
  <c r="O1764" i="66" s="1"/>
  <c r="O1765" i="66" s="1"/>
  <c r="O1766" i="66" s="1"/>
  <c r="O1767" i="66" s="1"/>
  <c r="O1768" i="66" s="1"/>
  <c r="O1769" i="66" s="1"/>
  <c r="O1770" i="66" s="1"/>
  <c r="O1771" i="66" s="1"/>
  <c r="O1772" i="66" s="1"/>
  <c r="O1773" i="66" s="1"/>
  <c r="O1774" i="66" s="1"/>
  <c r="O1775" i="66" s="1"/>
  <c r="O1776" i="66" s="1"/>
  <c r="O1777" i="66" s="1"/>
  <c r="O1778" i="66" s="1"/>
  <c r="O1779" i="66" s="1"/>
  <c r="O1780" i="66" s="1"/>
  <c r="O1781" i="66" s="1"/>
  <c r="O1782" i="66" s="1"/>
  <c r="O1783" i="66" s="1"/>
  <c r="O1784" i="66" s="1"/>
  <c r="O1785" i="66" s="1"/>
  <c r="O1786" i="66" s="1"/>
  <c r="O1787" i="66" s="1"/>
  <c r="O1788" i="66" s="1"/>
  <c r="O1789" i="66" s="1"/>
  <c r="O1790" i="66" s="1"/>
  <c r="O1791" i="66" s="1"/>
  <c r="O1792" i="66" s="1"/>
  <c r="O1793" i="66" s="1"/>
  <c r="O1794" i="66" s="1"/>
  <c r="O1795" i="66" s="1"/>
  <c r="O1796" i="66" s="1"/>
  <c r="O1797" i="66" s="1"/>
  <c r="O1798" i="66" s="1"/>
  <c r="O1799" i="66" s="1"/>
  <c r="O1800" i="66" s="1"/>
  <c r="O1801" i="66" s="1"/>
  <c r="O1802" i="66" s="1"/>
  <c r="O1803" i="66" s="1"/>
  <c r="O1804" i="66" s="1"/>
  <c r="O1805" i="66" s="1"/>
  <c r="O1806" i="66" s="1"/>
  <c r="O1807" i="66" s="1"/>
  <c r="O1808" i="66" s="1"/>
  <c r="O1809" i="66" s="1"/>
  <c r="O1810" i="66" s="1"/>
  <c r="O1811" i="66" s="1"/>
  <c r="O1812" i="66" s="1"/>
  <c r="O1813" i="66" s="1"/>
  <c r="O1814" i="66" s="1"/>
  <c r="O1815" i="66" s="1"/>
  <c r="O1816" i="66" s="1"/>
  <c r="O1817" i="66" s="1"/>
  <c r="O1818" i="66" s="1"/>
  <c r="O1819" i="66" s="1"/>
  <c r="O1820" i="66" s="1"/>
  <c r="O1821" i="66" s="1"/>
  <c r="O1822" i="66" s="1"/>
  <c r="O1823" i="66" s="1"/>
  <c r="O1824" i="66" s="1"/>
  <c r="O1825" i="66" s="1"/>
  <c r="O1826" i="66" s="1"/>
  <c r="O1827" i="66" s="1"/>
  <c r="O1828" i="66" s="1"/>
  <c r="O1829" i="66" s="1"/>
  <c r="O1830" i="66" s="1"/>
  <c r="O1831" i="66" s="1"/>
  <c r="O1832" i="66" s="1"/>
  <c r="O1833" i="66" s="1"/>
  <c r="O1834" i="66" s="1"/>
  <c r="O1835" i="66" s="1"/>
  <c r="O1836" i="66" s="1"/>
  <c r="O1837" i="66" s="1"/>
  <c r="O1838" i="66" s="1"/>
  <c r="O1839" i="66" s="1"/>
  <c r="O1840" i="66" s="1"/>
  <c r="O1841" i="66" s="1"/>
  <c r="O1842" i="66" s="1"/>
  <c r="O1843" i="66" s="1"/>
  <c r="O1844" i="66" s="1"/>
  <c r="O1845" i="66" s="1"/>
  <c r="O1846" i="66" s="1"/>
  <c r="O1847" i="66" s="1"/>
  <c r="O1848" i="66" s="1"/>
  <c r="O1849" i="66" s="1"/>
  <c r="O1850" i="66" s="1"/>
  <c r="O1851" i="66" s="1"/>
  <c r="O1852" i="66" s="1"/>
  <c r="O1853" i="66" s="1"/>
  <c r="O1854" i="66" s="1"/>
  <c r="O1855" i="66" s="1"/>
  <c r="O1856" i="66" s="1"/>
  <c r="O1857" i="66" s="1"/>
  <c r="O1858" i="66" s="1"/>
  <c r="O1859" i="66" s="1"/>
  <c r="O1860" i="66" s="1"/>
  <c r="O1861" i="66" s="1"/>
  <c r="O1862" i="66" s="1"/>
  <c r="O1863" i="66" s="1"/>
  <c r="O1864" i="66" s="1"/>
  <c r="O1865" i="66" s="1"/>
  <c r="O1866" i="66" s="1"/>
  <c r="O1867" i="66" s="1"/>
  <c r="O1868" i="66" s="1"/>
  <c r="O1869" i="66" s="1"/>
  <c r="O1870" i="66" s="1"/>
  <c r="O1871" i="66" s="1"/>
  <c r="O1872" i="66" s="1"/>
  <c r="O1873" i="66" s="1"/>
  <c r="O1874" i="66" s="1"/>
  <c r="O1875" i="66" s="1"/>
  <c r="O1876" i="66" s="1"/>
  <c r="O1877" i="66" s="1"/>
  <c r="O1878" i="66" s="1"/>
  <c r="O1879" i="66" s="1"/>
  <c r="O1880" i="66" s="1"/>
  <c r="O1881" i="66" s="1"/>
  <c r="O1882" i="66" s="1"/>
  <c r="O1883" i="66" s="1"/>
  <c r="O1884" i="66" s="1"/>
  <c r="O1885" i="66" s="1"/>
  <c r="O1886" i="66" s="1"/>
  <c r="O1887" i="66" s="1"/>
  <c r="O1888" i="66" s="1"/>
  <c r="O1889" i="66" s="1"/>
  <c r="O1890" i="66" s="1"/>
  <c r="O1891" i="66" s="1"/>
  <c r="O1892" i="66" s="1"/>
  <c r="O1893" i="66" s="1"/>
  <c r="O1894" i="66" s="1"/>
  <c r="O1895" i="66" s="1"/>
  <c r="O1896" i="66" s="1"/>
  <c r="O1897" i="66" s="1"/>
  <c r="O1898" i="66" s="1"/>
  <c r="O1899" i="66" s="1"/>
  <c r="O1900" i="66" s="1"/>
  <c r="O1901" i="66" s="1"/>
  <c r="O1902" i="66" s="1"/>
  <c r="O1903" i="66" s="1"/>
  <c r="O1904" i="66" s="1"/>
  <c r="O1905" i="66" s="1"/>
  <c r="O1906" i="66" s="1"/>
  <c r="O1907" i="66" s="1"/>
  <c r="O1908" i="66" s="1"/>
  <c r="O1909" i="66" s="1"/>
  <c r="O1910" i="66" s="1"/>
  <c r="O1911" i="66" s="1"/>
  <c r="O1912" i="66" s="1"/>
  <c r="O1913" i="66" s="1"/>
  <c r="O1914" i="66" s="1"/>
  <c r="O1915" i="66" s="1"/>
  <c r="O1916" i="66" s="1"/>
  <c r="O1917" i="66" s="1"/>
  <c r="O1918" i="66" s="1"/>
  <c r="O1919" i="66" s="1"/>
  <c r="O1920" i="66" s="1"/>
  <c r="O1921" i="66" s="1"/>
  <c r="O1922" i="66" s="1"/>
  <c r="O1923" i="66" s="1"/>
  <c r="O1195" i="1"/>
  <c r="O1196" i="1" s="1"/>
  <c r="O1197" i="1" s="1"/>
  <c r="O1198" i="1" s="1"/>
  <c r="O1199" i="1" s="1"/>
  <c r="O1200" i="1" s="1"/>
  <c r="O1201" i="1" s="1"/>
  <c r="O1202" i="1" s="1"/>
  <c r="O1203" i="1" s="1"/>
  <c r="O1204" i="1" s="1"/>
  <c r="O1205" i="1" s="1"/>
  <c r="O1206" i="1" s="1"/>
  <c r="O1207" i="1" s="1"/>
  <c r="O1208" i="1" s="1"/>
  <c r="O1209" i="1" s="1"/>
  <c r="O1210" i="1" s="1"/>
  <c r="O1211" i="1" s="1"/>
  <c r="O1212" i="1" s="1"/>
  <c r="O1213" i="1" s="1"/>
  <c r="O1214" i="1" s="1"/>
  <c r="O1215" i="1" s="1"/>
  <c r="O1216" i="1" s="1"/>
  <c r="O1217" i="1" s="1"/>
  <c r="O1218" i="1" s="1"/>
  <c r="O1219" i="1" s="1"/>
  <c r="O1220" i="1" s="1"/>
  <c r="O1221" i="1" s="1"/>
  <c r="O1222" i="1" s="1"/>
  <c r="O1223" i="1" s="1"/>
  <c r="O1224" i="1" s="1"/>
  <c r="O1225" i="1" s="1"/>
  <c r="O1226" i="1" s="1"/>
  <c r="O1227" i="1" s="1"/>
  <c r="O1228" i="1" s="1"/>
  <c r="O1229" i="1" s="1"/>
  <c r="O1230" i="1" s="1"/>
  <c r="O1231" i="1" s="1"/>
  <c r="O1232" i="1" s="1"/>
  <c r="O1233" i="1" s="1"/>
  <c r="O1234" i="1" s="1"/>
  <c r="O1235" i="1" s="1"/>
  <c r="O1236" i="1" s="1"/>
  <c r="O1237" i="1" s="1"/>
  <c r="O1238" i="1" s="1"/>
  <c r="O1239" i="1" s="1"/>
  <c r="O1240" i="1" s="1"/>
  <c r="O1241" i="1" s="1"/>
  <c r="O1242" i="1" s="1"/>
  <c r="O1243" i="1" s="1"/>
  <c r="O1244" i="1" s="1"/>
  <c r="O1245" i="1" s="1"/>
  <c r="O1246" i="1" s="1"/>
  <c r="O1247" i="1" s="1"/>
  <c r="O1248" i="1" s="1"/>
  <c r="O1249" i="1" s="1"/>
  <c r="O1250" i="1" s="1"/>
  <c r="O1251" i="1" s="1"/>
  <c r="O1252" i="1" s="1"/>
  <c r="O1253" i="1" s="1"/>
  <c r="O1254" i="1" s="1"/>
  <c r="O1255" i="1" s="1"/>
  <c r="O1256" i="1" s="1"/>
  <c r="O1257" i="1" s="1"/>
  <c r="O1258" i="1" s="1"/>
  <c r="O1259" i="1" s="1"/>
  <c r="O1260" i="1" s="1"/>
  <c r="O1261" i="1" s="1"/>
  <c r="O1262" i="1" s="1"/>
  <c r="O1263" i="1" s="1"/>
  <c r="O1264" i="1" s="1"/>
  <c r="O1265" i="1" s="1"/>
  <c r="O1266" i="1" s="1"/>
  <c r="O1267" i="1" s="1"/>
  <c r="O1268" i="1" s="1"/>
  <c r="O1269" i="1" s="1"/>
  <c r="O1270" i="1" s="1"/>
  <c r="O1271" i="1" s="1"/>
  <c r="O1272" i="1" s="1"/>
  <c r="O1273" i="1" s="1"/>
  <c r="O1274" i="1" s="1"/>
  <c r="O1275" i="1" s="1"/>
  <c r="O1276" i="1" s="1"/>
  <c r="O1277" i="1" s="1"/>
  <c r="O1278" i="1" s="1"/>
  <c r="O1279" i="1" s="1"/>
  <c r="O1280" i="1" s="1"/>
  <c r="O1281" i="1" s="1"/>
  <c r="O1282" i="1" s="1"/>
  <c r="O1283" i="1" s="1"/>
  <c r="O1284" i="1" s="1"/>
  <c r="O1285" i="1" s="1"/>
  <c r="O1286" i="1" s="1"/>
  <c r="O1287" i="1" s="1"/>
  <c r="O1288" i="1" s="1"/>
  <c r="O1289" i="1" s="1"/>
  <c r="O1290" i="1" s="1"/>
  <c r="O1291" i="1" s="1"/>
  <c r="O1292" i="1" s="1"/>
  <c r="O1293" i="1" s="1"/>
  <c r="O1294" i="1" s="1"/>
  <c r="O1295" i="1" s="1"/>
  <c r="O1296" i="1" s="1"/>
  <c r="O1297" i="1" s="1"/>
  <c r="O1298" i="1" s="1"/>
  <c r="O1299" i="1" s="1"/>
  <c r="O1300" i="1" s="1"/>
  <c r="O1301" i="1" s="1"/>
  <c r="O1302" i="1" s="1"/>
  <c r="O1303" i="1" s="1"/>
  <c r="O1304" i="1" s="1"/>
  <c r="O1305" i="1" s="1"/>
  <c r="O1306" i="1" s="1"/>
  <c r="O1307" i="1" s="1"/>
  <c r="O1308" i="1" s="1"/>
  <c r="O1309" i="1" s="1"/>
  <c r="O1310" i="1" s="1"/>
  <c r="O1311" i="1" s="1"/>
  <c r="O1312" i="1" s="1"/>
  <c r="O1313" i="1" s="1"/>
  <c r="O1314" i="1" s="1"/>
  <c r="O1315" i="1" s="1"/>
  <c r="O1316" i="1" s="1"/>
  <c r="O1317" i="1" s="1"/>
  <c r="O1318" i="1" s="1"/>
  <c r="O1319" i="1" s="1"/>
  <c r="O1320" i="1" s="1"/>
  <c r="O1321" i="1" s="1"/>
  <c r="O1322" i="1" s="1"/>
  <c r="O1323" i="1" s="1"/>
  <c r="O1324" i="1" s="1"/>
  <c r="O1325" i="1" s="1"/>
  <c r="O1326" i="1" s="1"/>
  <c r="O1327" i="1" s="1"/>
  <c r="O1328" i="1" s="1"/>
  <c r="O1329" i="1" s="1"/>
  <c r="O1330" i="1" s="1"/>
  <c r="O1331" i="1" s="1"/>
  <c r="O1332" i="1" s="1"/>
  <c r="O1333" i="1" s="1"/>
  <c r="O1334" i="1" s="1"/>
  <c r="O1335" i="1" s="1"/>
  <c r="O1336" i="1" s="1"/>
  <c r="O1337" i="1" s="1"/>
  <c r="O1338" i="1" s="1"/>
  <c r="O1339" i="1" s="1"/>
  <c r="O1340" i="1" s="1"/>
  <c r="O1341" i="1" s="1"/>
  <c r="O1342" i="1" s="1"/>
  <c r="O1343" i="1" s="1"/>
  <c r="O1344" i="1" s="1"/>
  <c r="O1345" i="1" s="1"/>
  <c r="O1346" i="1" s="1"/>
  <c r="O1347" i="1" s="1"/>
  <c r="O1348" i="1" s="1"/>
  <c r="O1349" i="1" s="1"/>
  <c r="O1350" i="1" s="1"/>
  <c r="O1351" i="1" s="1"/>
  <c r="O1352" i="1" s="1"/>
  <c r="O1353" i="1" s="1"/>
  <c r="O1354" i="1" s="1"/>
  <c r="O1355" i="1" s="1"/>
  <c r="O1356" i="1" s="1"/>
  <c r="O1357" i="1" s="1"/>
  <c r="O1358" i="1" s="1"/>
  <c r="O1359" i="1" s="1"/>
  <c r="O1360" i="1" s="1"/>
  <c r="O1361" i="1" s="1"/>
  <c r="O1362" i="1" s="1"/>
  <c r="O1363" i="1" s="1"/>
  <c r="O1364" i="1" s="1"/>
  <c r="O1365" i="1" s="1"/>
  <c r="O1366" i="1" s="1"/>
  <c r="O1367" i="1" s="1"/>
  <c r="O1368" i="1" s="1"/>
  <c r="O1369" i="1" s="1"/>
  <c r="O1370" i="1" s="1"/>
  <c r="O1371" i="1" s="1"/>
  <c r="O1372" i="1" s="1"/>
  <c r="O1373" i="1" s="1"/>
  <c r="O1374" i="1" s="1"/>
  <c r="O1375" i="1" s="1"/>
  <c r="O1376" i="1" s="1"/>
  <c r="O1377" i="1" s="1"/>
  <c r="O1378" i="1" s="1"/>
  <c r="O1379" i="1" s="1"/>
  <c r="O1380" i="1" s="1"/>
  <c r="O1381" i="1" s="1"/>
  <c r="O1382" i="1" s="1"/>
  <c r="O1383" i="1" s="1"/>
  <c r="O1384" i="1" s="1"/>
  <c r="O1385" i="1" s="1"/>
  <c r="O1386" i="1" s="1"/>
  <c r="O1387" i="1" s="1"/>
  <c r="O1388" i="1" s="1"/>
  <c r="O1389" i="1" s="1"/>
  <c r="O1390" i="1" s="1"/>
  <c r="O1391" i="1" s="1"/>
  <c r="O1392" i="1" s="1"/>
  <c r="O1393" i="1" s="1"/>
  <c r="O1394" i="1" s="1"/>
  <c r="O1395" i="1" s="1"/>
  <c r="O1396" i="1" s="1"/>
  <c r="O1397" i="1" s="1"/>
  <c r="O1398" i="1" s="1"/>
  <c r="O1399" i="1" s="1"/>
  <c r="O1400" i="1" s="1"/>
  <c r="O1401" i="1" s="1"/>
  <c r="O1402" i="1" s="1"/>
  <c r="O1403" i="1" s="1"/>
  <c r="O1404" i="1" s="1"/>
  <c r="O1405" i="1" s="1"/>
  <c r="O1406" i="1" s="1"/>
  <c r="O1407" i="1" s="1"/>
  <c r="O1408" i="1" s="1"/>
  <c r="O1409" i="1" s="1"/>
  <c r="O1410" i="1" s="1"/>
  <c r="O1411" i="1" s="1"/>
  <c r="O1412" i="1" s="1"/>
  <c r="O1413" i="1" s="1"/>
  <c r="O1414" i="1" s="1"/>
  <c r="O1415" i="1" s="1"/>
  <c r="O1416" i="1" s="1"/>
  <c r="O1417" i="1" s="1"/>
  <c r="O1418" i="1" s="1"/>
  <c r="O1419" i="1" s="1"/>
  <c r="O1420" i="1" s="1"/>
  <c r="O1421" i="1" s="1"/>
  <c r="O1422" i="1" s="1"/>
  <c r="O1423" i="1" s="1"/>
  <c r="O1424" i="1" s="1"/>
  <c r="O1425" i="1" s="1"/>
  <c r="O1426" i="1" s="1"/>
  <c r="O1427" i="1" s="1"/>
  <c r="O1428" i="1" s="1"/>
  <c r="O1429" i="1" s="1"/>
  <c r="O1430" i="1" s="1"/>
  <c r="O1431" i="1" s="1"/>
  <c r="O1432" i="1" s="1"/>
  <c r="O1433" i="1" s="1"/>
  <c r="O1434" i="1" s="1"/>
  <c r="O1435" i="1" s="1"/>
  <c r="O1436" i="1" s="1"/>
  <c r="O1437" i="1" s="1"/>
  <c r="O1438" i="1" s="1"/>
  <c r="O1439" i="1" s="1"/>
  <c r="O1440" i="1" s="1"/>
  <c r="O1441" i="1" s="1"/>
  <c r="O1442" i="1" s="1"/>
  <c r="O1443" i="1" s="1"/>
  <c r="O1444" i="1" s="1"/>
  <c r="O1445" i="1" s="1"/>
  <c r="O1446" i="1" s="1"/>
  <c r="O1447" i="1" s="1"/>
  <c r="O1448" i="1" s="1"/>
  <c r="O1449" i="1" s="1"/>
  <c r="O1450" i="1" s="1"/>
  <c r="O1451" i="1" s="1"/>
  <c r="O1452" i="1" s="1"/>
  <c r="O1453" i="1" s="1"/>
  <c r="O1454" i="1" s="1"/>
  <c r="O1455" i="1" s="1"/>
  <c r="O1456" i="1" s="1"/>
  <c r="O1457" i="1" s="1"/>
  <c r="O1458" i="1" s="1"/>
  <c r="O1459" i="1" s="1"/>
  <c r="O1460" i="1" s="1"/>
  <c r="O1461" i="1" s="1"/>
  <c r="O1462" i="1" s="1"/>
  <c r="O1463" i="1" s="1"/>
  <c r="O1464" i="1" s="1"/>
  <c r="O1465" i="1" s="1"/>
  <c r="O1466" i="1" s="1"/>
  <c r="O1467" i="1" s="1"/>
  <c r="O1468" i="1" s="1"/>
  <c r="O1469" i="1" s="1"/>
  <c r="O1470" i="1" s="1"/>
  <c r="O1471" i="1" s="1"/>
  <c r="O1472" i="1" s="1"/>
  <c r="O1473" i="1" s="1"/>
  <c r="O1474" i="1" s="1"/>
  <c r="O1475" i="1" s="1"/>
  <c r="O1476" i="1" s="1"/>
  <c r="O1477" i="1" s="1"/>
  <c r="O1478" i="1" s="1"/>
  <c r="O1479" i="1" s="1"/>
  <c r="O1480" i="1" s="1"/>
  <c r="O1481" i="1" s="1"/>
  <c r="O1482" i="1" s="1"/>
  <c r="O1483" i="1" s="1"/>
  <c r="O1484" i="1" s="1"/>
  <c r="O1485" i="1" s="1"/>
  <c r="O1486" i="1" s="1"/>
  <c r="O1487" i="1" s="1"/>
  <c r="O1488" i="1" s="1"/>
  <c r="O1489" i="1" s="1"/>
  <c r="O1490" i="1" s="1"/>
  <c r="O1491" i="1" s="1"/>
  <c r="O1492" i="1" s="1"/>
  <c r="O1493" i="1" s="1"/>
  <c r="O1494" i="1" s="1"/>
  <c r="O1495" i="1" s="1"/>
  <c r="O1496" i="1" s="1"/>
  <c r="O1497" i="1" s="1"/>
  <c r="O1498" i="1" s="1"/>
  <c r="O1499" i="1" s="1"/>
  <c r="O1500" i="1" s="1"/>
  <c r="O1501" i="1" s="1"/>
  <c r="O1502" i="1" s="1"/>
  <c r="O1503" i="1" s="1"/>
  <c r="O1504" i="1" s="1"/>
  <c r="O1505" i="1" s="1"/>
  <c r="O1506" i="1" s="1"/>
  <c r="O1507" i="1" s="1"/>
  <c r="O1508" i="1" s="1"/>
  <c r="O1509" i="1" s="1"/>
  <c r="O1510" i="1" s="1"/>
  <c r="O1511" i="1" s="1"/>
  <c r="O1512" i="1" s="1"/>
  <c r="O1513" i="1" s="1"/>
  <c r="O1514" i="1" s="1"/>
  <c r="O1515" i="1" s="1"/>
  <c r="O1516" i="1" s="1"/>
  <c r="O1517" i="1" s="1"/>
  <c r="O1518" i="1" s="1"/>
  <c r="O1519" i="1" s="1"/>
  <c r="O1520" i="1" s="1"/>
  <c r="O1521" i="1" s="1"/>
  <c r="O1522" i="1" s="1"/>
  <c r="O1523" i="1" s="1"/>
  <c r="O1524" i="1" s="1"/>
  <c r="O1525" i="1" s="1"/>
  <c r="O1526" i="1" s="1"/>
  <c r="O1527" i="1" s="1"/>
  <c r="O1528" i="1" s="1"/>
  <c r="O1529" i="1" s="1"/>
  <c r="O1530" i="1" s="1"/>
  <c r="O1531" i="1" s="1"/>
  <c r="O1532" i="1" s="1"/>
  <c r="O1533" i="1" s="1"/>
  <c r="O1534" i="1" s="1"/>
  <c r="O1535" i="1" s="1"/>
  <c r="O1536" i="1" s="1"/>
  <c r="O1537" i="1" s="1"/>
  <c r="O1538" i="1" s="1"/>
  <c r="O1539" i="1" s="1"/>
  <c r="O1540" i="1" s="1"/>
  <c r="O1541" i="1" s="1"/>
  <c r="O1542" i="1" s="1"/>
  <c r="O1543" i="1" s="1"/>
  <c r="O1544" i="1" s="1"/>
  <c r="O1545" i="1" s="1"/>
  <c r="O1546" i="1" s="1"/>
  <c r="O1547" i="1" s="1"/>
  <c r="O1548" i="1" s="1"/>
  <c r="O1549" i="1" s="1"/>
  <c r="O1550" i="1" s="1"/>
  <c r="O1551" i="1" s="1"/>
  <c r="O1552" i="1" s="1"/>
  <c r="O1553" i="1" s="1"/>
  <c r="O1554" i="1" s="1"/>
  <c r="O1555" i="1" s="1"/>
  <c r="O1556" i="1" s="1"/>
  <c r="O1557" i="1" s="1"/>
  <c r="O1558" i="1" s="1"/>
  <c r="O1559" i="1" s="1"/>
  <c r="O1560" i="1" s="1"/>
  <c r="O1561" i="1" s="1"/>
  <c r="O1562" i="1" s="1"/>
  <c r="O1563" i="1" s="1"/>
  <c r="O1564" i="1" s="1"/>
  <c r="O1565" i="1" s="1"/>
  <c r="O1566" i="1" s="1"/>
  <c r="O1567" i="1" s="1"/>
  <c r="O1568" i="1" s="1"/>
  <c r="O1569" i="1" s="1"/>
  <c r="O1570" i="1" s="1"/>
  <c r="O1571" i="1" s="1"/>
  <c r="O1572" i="1" s="1"/>
  <c r="O1573" i="1" s="1"/>
  <c r="O1574" i="1" s="1"/>
  <c r="O1575" i="1" s="1"/>
  <c r="O1576" i="1" s="1"/>
  <c r="O1577" i="1" s="1"/>
  <c r="O1578" i="1" s="1"/>
  <c r="O1579" i="1" s="1"/>
  <c r="O1580" i="1" s="1"/>
  <c r="O1581" i="1" s="1"/>
  <c r="O1582" i="1" s="1"/>
  <c r="O1583" i="1" s="1"/>
  <c r="O1584" i="1" s="1"/>
  <c r="O1585" i="1" s="1"/>
  <c r="O1586" i="1" s="1"/>
  <c r="O1587" i="1" s="1"/>
  <c r="O1588" i="1" s="1"/>
  <c r="O1589" i="1" s="1"/>
  <c r="O1590" i="1" s="1"/>
  <c r="O1591" i="1" s="1"/>
  <c r="O1592" i="1" s="1"/>
  <c r="O1593" i="1" s="1"/>
  <c r="O1594" i="1" s="1"/>
  <c r="O1595" i="1" s="1"/>
  <c r="O1596" i="1" s="1"/>
  <c r="O1597" i="1" s="1"/>
  <c r="O1598" i="1" s="1"/>
  <c r="O1599" i="1" s="1"/>
  <c r="O1600" i="1" s="1"/>
  <c r="O1601" i="1" s="1"/>
  <c r="O1602" i="1" s="1"/>
  <c r="O1603" i="1" s="1"/>
  <c r="O1604" i="1" s="1"/>
  <c r="O1605" i="1" s="1"/>
  <c r="O1606" i="1" s="1"/>
  <c r="O1607" i="1" s="1"/>
  <c r="O1608" i="1" s="1"/>
  <c r="O1609" i="1" s="1"/>
  <c r="O1610" i="1" s="1"/>
  <c r="O1611" i="1" s="1"/>
  <c r="O1612" i="1" s="1"/>
  <c r="O1613" i="1" s="1"/>
  <c r="O1614" i="1" s="1"/>
  <c r="O1615" i="1" s="1"/>
  <c r="O1616" i="1" s="1"/>
  <c r="O1617" i="1" s="1"/>
  <c r="O1618" i="1" s="1"/>
  <c r="O1619" i="1" s="1"/>
  <c r="O1620" i="1" s="1"/>
  <c r="O1621" i="1" s="1"/>
  <c r="O1622" i="1" s="1"/>
  <c r="O1623" i="1" s="1"/>
  <c r="O1624" i="1" s="1"/>
  <c r="O1625" i="1" s="1"/>
  <c r="O1626" i="1" s="1"/>
  <c r="O1627" i="1" s="1"/>
  <c r="O1628" i="1" s="1"/>
  <c r="O1629" i="1" s="1"/>
  <c r="O1630" i="1" s="1"/>
  <c r="O1631" i="1" s="1"/>
  <c r="O1632" i="1" s="1"/>
  <c r="O1633" i="1" s="1"/>
  <c r="O1634" i="1" s="1"/>
  <c r="O1635" i="1" s="1"/>
  <c r="O1636" i="1" s="1"/>
  <c r="O1637" i="1" s="1"/>
  <c r="O1638" i="1" s="1"/>
  <c r="O1639" i="1" s="1"/>
  <c r="O1640" i="1" s="1"/>
  <c r="O1641" i="1" s="1"/>
  <c r="O1642" i="1" s="1"/>
  <c r="O1643" i="1" s="1"/>
  <c r="O1644" i="1" s="1"/>
  <c r="O1645" i="1" s="1"/>
  <c r="O1646" i="1" s="1"/>
  <c r="O1647" i="1" s="1"/>
  <c r="O1648" i="1" s="1"/>
  <c r="O1649" i="1" s="1"/>
  <c r="O1650" i="1" s="1"/>
  <c r="O1651" i="1" s="1"/>
  <c r="O1652" i="1" s="1"/>
  <c r="O1653" i="1" s="1"/>
  <c r="O1654" i="1" s="1"/>
  <c r="O1655" i="1" s="1"/>
  <c r="O1656" i="1" s="1"/>
  <c r="O1657" i="1" s="1"/>
  <c r="O1658" i="1" s="1"/>
  <c r="O1659" i="1" s="1"/>
  <c r="O1660" i="1" s="1"/>
  <c r="O1661" i="1" s="1"/>
  <c r="O1662" i="1" s="1"/>
  <c r="O1663" i="1" s="1"/>
  <c r="O1664" i="1" s="1"/>
  <c r="O1665" i="1" s="1"/>
  <c r="O1666" i="1" s="1"/>
  <c r="O1667" i="1" s="1"/>
  <c r="O1668" i="1" s="1"/>
  <c r="O1669" i="1" s="1"/>
  <c r="O1670" i="1" s="1"/>
  <c r="O1671" i="1" s="1"/>
  <c r="O1672" i="1" s="1"/>
  <c r="O1673" i="1" s="1"/>
  <c r="O1674" i="1" s="1"/>
  <c r="O1675" i="1" s="1"/>
  <c r="O1676" i="1" s="1"/>
  <c r="O1677" i="1" s="1"/>
  <c r="O1678" i="1" s="1"/>
  <c r="O1679" i="1" s="1"/>
  <c r="O1680" i="1" s="1"/>
  <c r="O1681" i="1" s="1"/>
  <c r="O1682" i="1" s="1"/>
  <c r="O1683" i="1" s="1"/>
  <c r="O1684" i="1" s="1"/>
  <c r="O1685" i="1" s="1"/>
  <c r="O1686" i="1" s="1"/>
  <c r="O1687" i="1" s="1"/>
  <c r="O1688" i="1" s="1"/>
  <c r="O1689" i="1" s="1"/>
  <c r="O1690" i="1" s="1"/>
  <c r="O1691" i="1" s="1"/>
  <c r="O1692" i="1" s="1"/>
  <c r="O1693" i="1" s="1"/>
  <c r="O1694" i="1" s="1"/>
  <c r="O1695" i="1" s="1"/>
  <c r="O1696" i="1" s="1"/>
  <c r="O1697" i="1" s="1"/>
  <c r="O1698" i="1" s="1"/>
  <c r="O1699" i="1" s="1"/>
  <c r="O1700" i="1" s="1"/>
  <c r="O1701" i="1" s="1"/>
  <c r="O1702" i="1" s="1"/>
  <c r="O1703" i="1" s="1"/>
  <c r="O1704" i="1" s="1"/>
  <c r="O1705" i="1" s="1"/>
  <c r="O1706" i="1" s="1"/>
  <c r="O1707" i="1" s="1"/>
  <c r="O1708" i="1" s="1"/>
  <c r="O1709" i="1" s="1"/>
  <c r="O1710" i="1" s="1"/>
  <c r="O1711" i="1" s="1"/>
  <c r="O1712" i="1" s="1"/>
  <c r="O1713" i="1" s="1"/>
  <c r="O1714" i="1" s="1"/>
  <c r="O1715" i="1" s="1"/>
  <c r="O1716" i="1" s="1"/>
  <c r="O1717" i="1" s="1"/>
  <c r="O1718" i="1" s="1"/>
  <c r="O1719" i="1" s="1"/>
  <c r="O1720" i="1" s="1"/>
  <c r="O1721" i="1" s="1"/>
  <c r="O1722" i="1" s="1"/>
  <c r="O1723" i="1" s="1"/>
  <c r="O1724" i="1" s="1"/>
  <c r="O1725" i="1" s="1"/>
  <c r="O1726" i="1" s="1"/>
  <c r="O1727" i="1" s="1"/>
  <c r="O1728" i="1" s="1"/>
  <c r="O1729" i="1" s="1"/>
  <c r="O1730" i="1" s="1"/>
  <c r="O1731" i="1" s="1"/>
  <c r="O1732" i="1" s="1"/>
  <c r="O1733" i="1" s="1"/>
  <c r="O1734" i="1" s="1"/>
  <c r="O1735" i="1" s="1"/>
  <c r="O1736" i="1" s="1"/>
  <c r="O1737" i="1" s="1"/>
  <c r="O1738" i="1" s="1"/>
  <c r="O1739" i="1" s="1"/>
  <c r="O1740" i="1" s="1"/>
  <c r="O1741" i="1" s="1"/>
  <c r="O1742" i="1" s="1"/>
  <c r="O1743" i="1" s="1"/>
  <c r="O1744" i="1" s="1"/>
  <c r="O1745" i="1" s="1"/>
  <c r="O1746" i="1" s="1"/>
  <c r="O1747" i="1" s="1"/>
  <c r="O1748" i="1" s="1"/>
  <c r="O1749" i="1" s="1"/>
  <c r="O1750" i="1" s="1"/>
  <c r="O1751" i="1" s="1"/>
  <c r="O1752" i="1" s="1"/>
  <c r="O1753" i="1" s="1"/>
  <c r="O1754" i="1" s="1"/>
  <c r="O1755" i="1" s="1"/>
  <c r="O1756" i="1" s="1"/>
  <c r="O1757" i="1" s="1"/>
  <c r="O1758" i="1" s="1"/>
  <c r="O1759" i="1" s="1"/>
  <c r="O1760" i="1" s="1"/>
  <c r="O1761" i="1" s="1"/>
  <c r="O1762" i="1" s="1"/>
  <c r="O1763" i="1" s="1"/>
  <c r="O1764" i="1" s="1"/>
  <c r="O1765" i="1" s="1"/>
  <c r="O1766" i="1" s="1"/>
  <c r="O1767" i="1" s="1"/>
  <c r="O1768" i="1" s="1"/>
  <c r="O1769" i="1" s="1"/>
  <c r="O1770" i="1" s="1"/>
  <c r="O1771" i="1" s="1"/>
  <c r="O1772" i="1" s="1"/>
  <c r="O1773" i="1" s="1"/>
  <c r="O1774" i="1" s="1"/>
  <c r="O1775" i="1" s="1"/>
  <c r="O1776" i="1" s="1"/>
  <c r="O1777" i="1" s="1"/>
  <c r="O1778" i="1" s="1"/>
  <c r="O1779" i="1" s="1"/>
  <c r="O1780" i="1" s="1"/>
  <c r="O1781" i="1" s="1"/>
  <c r="O1782" i="1" s="1"/>
  <c r="O1783" i="1" s="1"/>
  <c r="O1784" i="1" s="1"/>
  <c r="O1785" i="1" s="1"/>
  <c r="O1786" i="1" s="1"/>
  <c r="O1787" i="1" s="1"/>
  <c r="O1788" i="1" s="1"/>
  <c r="O1789" i="1" s="1"/>
  <c r="O1790" i="1" s="1"/>
  <c r="O1791" i="1" s="1"/>
  <c r="O1792" i="1" s="1"/>
  <c r="O1793" i="1" s="1"/>
  <c r="O1794" i="1" s="1"/>
  <c r="O1795" i="1" s="1"/>
  <c r="O1796" i="1" s="1"/>
  <c r="O1797" i="1" s="1"/>
  <c r="O1798" i="1" s="1"/>
  <c r="O1799" i="1" s="1"/>
  <c r="O1800" i="1" s="1"/>
  <c r="O1801" i="1" s="1"/>
  <c r="O1802" i="1" s="1"/>
  <c r="O1803" i="1" s="1"/>
  <c r="O1804" i="1" s="1"/>
  <c r="O1805" i="1" s="1"/>
  <c r="O1806" i="1" s="1"/>
  <c r="O1807" i="1" s="1"/>
  <c r="O1808" i="1" s="1"/>
  <c r="O1809" i="1" s="1"/>
  <c r="O1810" i="1" s="1"/>
  <c r="O1811" i="1" s="1"/>
  <c r="O1812" i="1" s="1"/>
  <c r="O1813" i="1" s="1"/>
  <c r="O1814" i="1" s="1"/>
  <c r="O1815" i="1" s="1"/>
  <c r="O1816" i="1" s="1"/>
  <c r="O1817" i="1" s="1"/>
  <c r="O1818" i="1" s="1"/>
  <c r="O1819" i="1" s="1"/>
  <c r="O1820" i="1" s="1"/>
  <c r="O1821" i="1" s="1"/>
  <c r="O1822" i="1" s="1"/>
  <c r="O1823" i="1" s="1"/>
  <c r="O1824" i="1" s="1"/>
  <c r="O1825" i="1" s="1"/>
  <c r="O1826" i="1" s="1"/>
  <c r="O1827" i="1" s="1"/>
  <c r="O1828" i="1" s="1"/>
  <c r="O1829" i="1" s="1"/>
  <c r="O1830" i="1" s="1"/>
  <c r="O1831" i="1" s="1"/>
  <c r="O1832" i="1" s="1"/>
  <c r="O1833" i="1" s="1"/>
  <c r="O1834" i="1" s="1"/>
  <c r="O1835" i="1" s="1"/>
  <c r="O1836" i="1" s="1"/>
  <c r="O1837" i="1" s="1"/>
  <c r="O1838" i="1" s="1"/>
  <c r="O1839" i="1" s="1"/>
  <c r="O1840" i="1" s="1"/>
  <c r="O1841" i="1" s="1"/>
  <c r="O1842" i="1" s="1"/>
  <c r="O1843" i="1" s="1"/>
  <c r="O1844" i="1" s="1"/>
  <c r="O1845" i="1" s="1"/>
  <c r="O1846" i="1" s="1"/>
  <c r="O1847" i="1" s="1"/>
  <c r="O1848" i="1" s="1"/>
  <c r="O1849" i="1" s="1"/>
  <c r="O1850" i="1" s="1"/>
  <c r="O1851" i="1" s="1"/>
  <c r="O1852" i="1" s="1"/>
  <c r="O1853" i="1" s="1"/>
  <c r="O1854" i="1" s="1"/>
  <c r="O1855" i="1" s="1"/>
  <c r="O1856" i="1" s="1"/>
  <c r="O1857" i="1" s="1"/>
  <c r="O1858" i="1" s="1"/>
  <c r="O1859" i="1" s="1"/>
  <c r="O1860" i="1" s="1"/>
  <c r="O1861" i="1" s="1"/>
  <c r="O1862" i="1" s="1"/>
  <c r="O1863" i="1" s="1"/>
  <c r="O1864" i="1" s="1"/>
  <c r="O1865" i="1" s="1"/>
  <c r="O1866" i="1" s="1"/>
  <c r="O1867" i="1" s="1"/>
  <c r="O1868" i="1" s="1"/>
  <c r="O1869" i="1" s="1"/>
  <c r="O1870" i="1" s="1"/>
  <c r="O1871" i="1" s="1"/>
  <c r="O1872" i="1" s="1"/>
  <c r="O1873" i="1" s="1"/>
  <c r="O1874" i="1" s="1"/>
  <c r="O1875" i="1" s="1"/>
  <c r="O1876" i="1" s="1"/>
  <c r="O1877" i="1" s="1"/>
  <c r="O1878" i="1" s="1"/>
  <c r="O1879" i="1" s="1"/>
  <c r="O1880" i="1" s="1"/>
  <c r="O1881" i="1" s="1"/>
  <c r="O1882" i="1" s="1"/>
  <c r="O1883" i="1" s="1"/>
  <c r="O1884" i="1" s="1"/>
  <c r="O1885" i="1" s="1"/>
  <c r="O1886" i="1" s="1"/>
  <c r="O1887" i="1" s="1"/>
  <c r="O1888" i="1" s="1"/>
  <c r="O1889" i="1" s="1"/>
  <c r="O1890" i="1" s="1"/>
  <c r="O1891" i="1" s="1"/>
  <c r="O1892" i="1" s="1"/>
  <c r="O1893" i="1" s="1"/>
  <c r="O1894" i="1" s="1"/>
  <c r="O1895" i="1" s="1"/>
  <c r="O1896" i="1" s="1"/>
  <c r="O1897" i="1" s="1"/>
  <c r="O1898" i="1" s="1"/>
  <c r="O1899" i="1" s="1"/>
  <c r="O1900" i="1" s="1"/>
  <c r="O1901" i="1" s="1"/>
  <c r="O1902" i="1" s="1"/>
  <c r="O1903" i="1" s="1"/>
  <c r="O1904" i="1" s="1"/>
  <c r="O1905" i="1" s="1"/>
  <c r="O1906" i="1" s="1"/>
  <c r="O1907" i="1" s="1"/>
  <c r="O1908" i="1" s="1"/>
  <c r="O1909" i="1" s="1"/>
  <c r="O1910" i="1" s="1"/>
  <c r="O1911" i="1" s="1"/>
  <c r="O1912" i="1" s="1"/>
  <c r="O1913" i="1" s="1"/>
  <c r="O1914" i="1" s="1"/>
  <c r="O1915" i="1" s="1"/>
  <c r="O1916" i="1" s="1"/>
  <c r="O1917" i="1" s="1"/>
  <c r="O1918" i="1" s="1"/>
  <c r="O1919" i="1" s="1"/>
  <c r="O1920" i="1" s="1"/>
  <c r="O1921" i="1" s="1"/>
  <c r="O1922" i="1" s="1"/>
  <c r="O1923" i="1" s="1"/>
  <c r="O1924" i="1" s="1"/>
  <c r="O1925" i="1" s="1"/>
  <c r="O1926" i="1" s="1"/>
  <c r="O1927" i="1" s="1"/>
  <c r="O1928" i="1" s="1"/>
  <c r="O1929" i="1" s="1"/>
  <c r="O1930" i="1" s="1"/>
  <c r="O1931" i="1" s="1"/>
  <c r="O1932" i="1" s="1"/>
  <c r="O1933" i="1" s="1"/>
  <c r="O1934" i="1" s="1"/>
  <c r="O1935" i="1" s="1"/>
  <c r="O1936" i="1" s="1"/>
  <c r="O1937" i="1" s="1"/>
  <c r="O1938" i="1" s="1"/>
  <c r="O1939" i="1" s="1"/>
  <c r="O1940" i="1" s="1"/>
  <c r="O1941" i="1" s="1"/>
  <c r="O1942" i="1" s="1"/>
  <c r="O1943" i="1" s="1"/>
  <c r="O1944" i="1" s="1"/>
  <c r="O1945" i="1" s="1"/>
  <c r="O1946" i="1" s="1"/>
  <c r="O1947" i="1" s="1"/>
  <c r="O1948" i="1" s="1"/>
  <c r="O1949" i="1" s="1"/>
  <c r="O1950" i="1" s="1"/>
  <c r="O1951" i="1" s="1"/>
  <c r="O1952" i="1" s="1"/>
  <c r="O1953" i="1" s="1"/>
  <c r="O1954" i="1" s="1"/>
  <c r="O1955" i="1" s="1"/>
  <c r="O1956" i="1" s="1"/>
  <c r="O1957" i="1" s="1"/>
  <c r="O1958" i="1" s="1"/>
  <c r="O1959" i="1" s="1"/>
  <c r="O1960" i="1" s="1"/>
  <c r="O1961" i="1" s="1"/>
  <c r="O1962" i="1" s="1"/>
  <c r="O1963" i="1" s="1"/>
  <c r="O1964" i="1" s="1"/>
  <c r="O1965" i="1" s="1"/>
  <c r="O1966" i="1" s="1"/>
  <c r="O1967" i="1" s="1"/>
  <c r="O1968" i="1" s="1"/>
  <c r="O1969" i="1" s="1"/>
  <c r="O1970" i="1" s="1"/>
  <c r="O1971" i="1" s="1"/>
  <c r="O1972" i="1" s="1"/>
  <c r="O1973" i="1" s="1"/>
  <c r="O1974" i="1" s="1"/>
  <c r="O1975" i="1" s="1"/>
  <c r="O1976" i="1" s="1"/>
  <c r="O1977" i="1" s="1"/>
  <c r="O1978" i="1" s="1"/>
  <c r="O1979" i="1" s="1"/>
  <c r="O1980" i="1" s="1"/>
  <c r="O1981" i="1" s="1"/>
  <c r="O1982" i="1" s="1"/>
  <c r="O1983" i="1" s="1"/>
  <c r="O1984" i="1" s="1"/>
  <c r="O1985" i="1" s="1"/>
  <c r="O901" i="94"/>
  <c r="O902" i="94" s="1"/>
  <c r="O903" i="94" s="1"/>
  <c r="O904" i="94" s="1"/>
  <c r="O905" i="94" s="1"/>
  <c r="O906" i="94" s="1"/>
  <c r="O907" i="94" s="1"/>
  <c r="O908" i="94" s="1"/>
  <c r="O909" i="94" s="1"/>
  <c r="O910" i="94" s="1"/>
  <c r="O911" i="94" s="1"/>
  <c r="O912" i="94" s="1"/>
  <c r="O913" i="94" s="1"/>
  <c r="O914" i="94" s="1"/>
  <c r="O915" i="94" s="1"/>
  <c r="O916" i="94" s="1"/>
  <c r="O917" i="94" s="1"/>
  <c r="O918" i="94" s="1"/>
  <c r="O919" i="94" s="1"/>
  <c r="O920" i="94" s="1"/>
  <c r="O921" i="94" s="1"/>
  <c r="O922" i="94" s="1"/>
  <c r="O923" i="94" s="1"/>
  <c r="O924" i="94" s="1"/>
  <c r="O925" i="94" s="1"/>
  <c r="O926" i="94" s="1"/>
  <c r="O927" i="94" s="1"/>
  <c r="O928" i="94" s="1"/>
  <c r="O929" i="94" s="1"/>
  <c r="O930" i="94" s="1"/>
  <c r="O931" i="94" s="1"/>
  <c r="O932" i="94" s="1"/>
  <c r="O933" i="94" s="1"/>
  <c r="O934" i="94" s="1"/>
  <c r="O935" i="94" s="1"/>
  <c r="O936" i="94" s="1"/>
  <c r="O937" i="94" s="1"/>
  <c r="O938" i="94" s="1"/>
  <c r="O939" i="94" s="1"/>
  <c r="O940" i="94" s="1"/>
  <c r="O941" i="94" s="1"/>
  <c r="O942" i="94" s="1"/>
  <c r="O943" i="94" s="1"/>
  <c r="O944" i="94" s="1"/>
  <c r="O945" i="94" s="1"/>
  <c r="O946" i="94" s="1"/>
  <c r="O947" i="94" s="1"/>
  <c r="O948" i="94" s="1"/>
  <c r="O949" i="94" s="1"/>
  <c r="O950" i="94" s="1"/>
  <c r="O951" i="94" s="1"/>
  <c r="O952" i="94" s="1"/>
  <c r="O953" i="94" s="1"/>
  <c r="O954" i="94" s="1"/>
  <c r="O955" i="94" s="1"/>
  <c r="O956" i="94" s="1"/>
  <c r="O957" i="94" s="1"/>
  <c r="O958" i="94" s="1"/>
  <c r="O959" i="94" s="1"/>
  <c r="O960" i="94" s="1"/>
  <c r="O961" i="94" s="1"/>
  <c r="O962" i="94" s="1"/>
  <c r="O963" i="94" s="1"/>
  <c r="O964" i="94" s="1"/>
  <c r="O965" i="94" s="1"/>
  <c r="O966" i="94" s="1"/>
  <c r="O967" i="94" s="1"/>
  <c r="O968" i="94" s="1"/>
  <c r="O969" i="94" s="1"/>
  <c r="O970" i="94" s="1"/>
  <c r="O971" i="94" s="1"/>
  <c r="O972" i="94" s="1"/>
  <c r="O973" i="94" s="1"/>
  <c r="O974" i="94" s="1"/>
  <c r="O975" i="94" s="1"/>
  <c r="O976" i="94" s="1"/>
  <c r="O977" i="94" s="1"/>
  <c r="O978" i="94" s="1"/>
  <c r="O979" i="94" s="1"/>
  <c r="O980" i="94" s="1"/>
  <c r="O981" i="94" s="1"/>
  <c r="O982" i="94" s="1"/>
  <c r="O983" i="94" s="1"/>
  <c r="O984" i="94" s="1"/>
  <c r="O985" i="94" s="1"/>
  <c r="O986" i="94" s="1"/>
  <c r="O987" i="94" s="1"/>
  <c r="O988" i="94" s="1"/>
  <c r="O989" i="94" s="1"/>
  <c r="O990" i="94" s="1"/>
  <c r="O991" i="94" s="1"/>
  <c r="O992" i="94" s="1"/>
  <c r="O993" i="94" s="1"/>
  <c r="O994" i="94" s="1"/>
  <c r="O995" i="94" s="1"/>
  <c r="O996" i="94" s="1"/>
  <c r="O997" i="94" s="1"/>
  <c r="O998" i="94" s="1"/>
  <c r="O999" i="94" s="1"/>
  <c r="O1000" i="94" s="1"/>
  <c r="O1001" i="94" s="1"/>
  <c r="O1002" i="94" s="1"/>
  <c r="O1003" i="94" s="1"/>
  <c r="O1004" i="94" s="1"/>
  <c r="O1005" i="94" s="1"/>
  <c r="O1006" i="94" s="1"/>
  <c r="O1007" i="94" s="1"/>
  <c r="O1008" i="94" s="1"/>
  <c r="O1009" i="94" s="1"/>
  <c r="O1010" i="94" s="1"/>
  <c r="O1011" i="94" s="1"/>
  <c r="O1012" i="94" s="1"/>
  <c r="O1013" i="94" s="1"/>
  <c r="O1014" i="94" s="1"/>
  <c r="O1015" i="94" s="1"/>
  <c r="O1016" i="94" s="1"/>
  <c r="O1017" i="94" s="1"/>
  <c r="O1018" i="94" s="1"/>
  <c r="O1019" i="94" s="1"/>
  <c r="O1020" i="94" s="1"/>
  <c r="O1021" i="94" s="1"/>
  <c r="O1022" i="94" s="1"/>
  <c r="O1023" i="94" s="1"/>
  <c r="O1024" i="94" s="1"/>
  <c r="O1025" i="94" s="1"/>
  <c r="O1026" i="94" s="1"/>
  <c r="O1027" i="94" s="1"/>
  <c r="O1028" i="94" s="1"/>
  <c r="O1029" i="94" s="1"/>
  <c r="O1030" i="94" s="1"/>
  <c r="O1031" i="94" s="1"/>
  <c r="O1032" i="94" s="1"/>
  <c r="O1033" i="94" s="1"/>
  <c r="O1034" i="94" s="1"/>
  <c r="O1035" i="94" s="1"/>
  <c r="O1036" i="94" s="1"/>
  <c r="O1037" i="94" s="1"/>
  <c r="O1038" i="94" s="1"/>
  <c r="O1039" i="94" s="1"/>
  <c r="O1040" i="94" s="1"/>
  <c r="O1041" i="94" s="1"/>
  <c r="U64" i="89" l="1"/>
  <c r="G64" i="91"/>
  <c r="D64" i="91"/>
  <c r="O1042" i="94"/>
  <c r="O1043" i="94" s="1"/>
  <c r="O1044" i="94" s="1"/>
  <c r="O1045" i="94" s="1"/>
  <c r="O1046" i="94" s="1"/>
  <c r="O1047" i="94" s="1"/>
  <c r="O1048" i="94" l="1"/>
  <c r="O1049" i="94" s="1"/>
  <c r="O1050" i="94" s="1"/>
  <c r="O1051" i="94" s="1"/>
  <c r="O1052" i="94" s="1"/>
  <c r="O1053" i="94" s="1"/>
  <c r="O1054" i="94" s="1"/>
  <c r="O1055" i="94" s="1"/>
  <c r="O1056" i="94" s="1"/>
  <c r="O1057" i="94" s="1"/>
  <c r="O1058" i="94" s="1"/>
  <c r="O1059" i="94" s="1"/>
  <c r="O1060" i="94" s="1"/>
  <c r="O1061" i="94" s="1"/>
  <c r="O1062" i="94" s="1"/>
  <c r="O1063" i="94" s="1"/>
  <c r="O1064" i="94" s="1"/>
  <c r="O1065" i="94" s="1"/>
  <c r="O1066" i="94" s="1"/>
  <c r="O1067" i="94" s="1"/>
  <c r="O1068" i="94" s="1"/>
  <c r="O1069" i="94" s="1"/>
  <c r="O1070" i="94" s="1"/>
  <c r="O1071" i="94" s="1"/>
  <c r="O1072" i="94" s="1"/>
  <c r="O1073" i="94" s="1"/>
  <c r="O1074" i="94" s="1"/>
  <c r="O1075" i="94" s="1"/>
  <c r="O1076" i="94" s="1"/>
  <c r="O1077" i="94" s="1"/>
  <c r="O1078" i="94" s="1"/>
  <c r="O1079" i="94" s="1"/>
  <c r="O1080" i="94" s="1"/>
  <c r="O1081" i="94" s="1"/>
  <c r="O1082" i="94" s="1"/>
  <c r="O1083" i="94" s="1"/>
  <c r="O1084" i="94" s="1"/>
  <c r="O1085" i="94" s="1"/>
  <c r="O1086" i="94" s="1"/>
  <c r="O1087" i="94" s="1"/>
  <c r="O1088" i="94" s="1"/>
  <c r="O1089" i="94" s="1"/>
  <c r="O1090" i="94" s="1"/>
  <c r="O1091" i="94" s="1"/>
  <c r="O1092" i="94" s="1"/>
  <c r="O1093" i="94" s="1"/>
  <c r="O1094" i="94" s="1"/>
  <c r="O1095" i="94" s="1"/>
  <c r="O1096" i="94" s="1"/>
  <c r="O1097" i="94" s="1"/>
  <c r="O1098" i="94" s="1"/>
  <c r="O1099" i="94" s="1"/>
  <c r="O1100" i="94" s="1"/>
  <c r="O1101" i="94" s="1"/>
  <c r="O1102" i="94" s="1"/>
  <c r="O1103" i="94" s="1"/>
  <c r="O1104" i="94" s="1"/>
  <c r="O1105" i="94" s="1"/>
  <c r="O1106" i="94" s="1"/>
  <c r="O1107" i="94" s="1"/>
  <c r="O1108" i="94" s="1"/>
  <c r="O1109" i="94" s="1"/>
  <c r="O1110" i="94" s="1"/>
  <c r="O1111" i="94" s="1"/>
  <c r="O1112" i="94" s="1"/>
  <c r="O1113" i="94" s="1"/>
  <c r="O1114" i="94" s="1"/>
  <c r="O1115" i="94" s="1"/>
  <c r="O1116" i="94" s="1"/>
  <c r="O1117" i="94" s="1"/>
  <c r="O1118" i="94" s="1"/>
  <c r="O1119" i="94" s="1"/>
  <c r="O1120" i="94" s="1"/>
  <c r="O1121" i="94" s="1"/>
  <c r="O1122" i="94" s="1"/>
  <c r="O1123" i="94" s="1"/>
  <c r="O1124" i="94" s="1"/>
  <c r="O1125" i="94" s="1"/>
  <c r="O1126" i="94" s="1"/>
  <c r="O1127" i="94" s="1"/>
  <c r="O1128" i="94" s="1"/>
  <c r="O1129" i="94" s="1"/>
  <c r="O1130" i="94" s="1"/>
  <c r="O1131" i="94" s="1"/>
  <c r="O1132" i="94" s="1"/>
  <c r="O1133" i="94" s="1"/>
  <c r="O1134" i="94" s="1"/>
  <c r="O1135" i="94" s="1"/>
  <c r="O1136" i="94" s="1"/>
  <c r="O1137" i="94" s="1"/>
  <c r="O1138" i="94" s="1"/>
  <c r="O1139" i="94" s="1"/>
  <c r="O1140" i="94" s="1"/>
  <c r="O1141" i="94" s="1"/>
  <c r="O1142" i="94" s="1"/>
  <c r="O1143" i="94" s="1"/>
  <c r="O1144" i="94" s="1"/>
  <c r="O1145" i="94" s="1"/>
  <c r="O1146" i="94" s="1"/>
  <c r="O1147" i="94" s="1"/>
  <c r="O1148" i="94" s="1"/>
  <c r="O1149" i="94" s="1"/>
  <c r="O1150" i="94" s="1"/>
  <c r="O1151" i="94" s="1"/>
  <c r="O1152" i="94" s="1"/>
  <c r="O1153" i="94" s="1"/>
  <c r="O1154" i="94" s="1"/>
  <c r="O1155" i="94" s="1"/>
  <c r="O1156" i="94" s="1"/>
  <c r="O1157" i="94" s="1"/>
  <c r="O1158" i="94" s="1"/>
  <c r="O1159" i="94" s="1"/>
  <c r="O1160" i="94" s="1"/>
  <c r="O1161" i="94" s="1"/>
  <c r="O1162" i="94" s="1"/>
  <c r="O1163" i="94" s="1"/>
  <c r="O1164" i="94" s="1"/>
  <c r="O1165" i="94" s="1"/>
  <c r="O1166" i="94" s="1"/>
  <c r="O1167" i="94" s="1"/>
  <c r="O1168" i="94" s="1"/>
  <c r="O1169" i="94" s="1"/>
  <c r="O1170" i="94" s="1"/>
  <c r="O1171" i="94" s="1"/>
  <c r="O1172" i="94" s="1"/>
  <c r="O1173" i="94" s="1"/>
  <c r="O1174" i="94" s="1"/>
  <c r="O1175" i="94" s="1"/>
  <c r="O1176" i="94" s="1"/>
  <c r="O1177" i="94" s="1"/>
  <c r="O1178" i="94" s="1"/>
  <c r="O1179" i="94" s="1"/>
  <c r="O1180" i="94" s="1"/>
  <c r="O1181" i="94" s="1"/>
  <c r="O1182" i="94" s="1"/>
  <c r="O1183" i="94" s="1"/>
  <c r="O1184" i="94" s="1"/>
  <c r="O1185" i="94" s="1"/>
  <c r="O1186" i="94" s="1"/>
  <c r="O1187" i="94" s="1"/>
  <c r="O1188" i="94" s="1"/>
  <c r="O1189" i="94" s="1"/>
  <c r="O1190" i="94" s="1"/>
  <c r="O1191" i="94" s="1"/>
  <c r="O1192" i="94" l="1"/>
  <c r="O1193" i="94" s="1"/>
  <c r="O1194" i="94" s="1"/>
  <c r="O1195" i="94" s="1"/>
  <c r="O1196" i="94" s="1"/>
  <c r="O1197" i="94" l="1"/>
  <c r="O1198" i="94" s="1"/>
  <c r="O1199" i="94" s="1"/>
  <c r="O1200" i="94" s="1"/>
  <c r="O1201" i="94" s="1"/>
  <c r="O1202" i="94" s="1"/>
  <c r="O1203" i="94" s="1"/>
  <c r="O1204" i="94" s="1"/>
  <c r="O1205" i="94" s="1"/>
  <c r="O1206" i="94" s="1"/>
  <c r="O1207" i="94" s="1"/>
  <c r="O1208" i="94" s="1"/>
  <c r="O1209" i="94" s="1"/>
  <c r="O1210" i="94" s="1"/>
  <c r="O1211" i="94" s="1"/>
  <c r="O1212" i="94" s="1"/>
  <c r="O1213" i="94" s="1"/>
  <c r="O1214" i="94" s="1"/>
  <c r="O1215" i="94" s="1"/>
  <c r="O1216" i="94" s="1"/>
  <c r="O1217" i="94" s="1"/>
  <c r="O1218" i="94" s="1"/>
  <c r="O1219" i="94" s="1"/>
  <c r="O1220" i="94" s="1"/>
  <c r="O1221" i="94" s="1"/>
  <c r="O1222" i="94" s="1"/>
  <c r="O1223" i="94" s="1"/>
  <c r="O1224" i="94" s="1"/>
  <c r="O1225" i="94" s="1"/>
  <c r="O1226" i="94" s="1"/>
  <c r="O1227" i="94" s="1"/>
  <c r="O1228" i="94" s="1"/>
  <c r="O1229" i="94" s="1"/>
  <c r="O1230" i="94" s="1"/>
  <c r="O1231" i="94" s="1"/>
  <c r="O1232" i="94" s="1"/>
  <c r="O1233" i="94" s="1"/>
  <c r="O1234" i="94" s="1"/>
  <c r="O1235" i="94" s="1"/>
  <c r="O1236" i="94" s="1"/>
  <c r="O1237" i="94" s="1"/>
  <c r="O1238" i="94" s="1"/>
  <c r="O1239" i="94" s="1"/>
  <c r="O1240" i="94" s="1"/>
  <c r="O1241" i="94" s="1"/>
  <c r="O1242" i="94" s="1"/>
  <c r="O1243" i="94" s="1"/>
  <c r="O1244" i="94" s="1"/>
  <c r="O1245" i="94" s="1"/>
  <c r="O1246" i="94" s="1"/>
  <c r="O1247" i="94" s="1"/>
  <c r="O1248" i="94" s="1"/>
  <c r="O1249" i="94" s="1"/>
  <c r="O1250" i="94" s="1"/>
  <c r="O1251" i="94" s="1"/>
  <c r="O1252" i="94" s="1"/>
  <c r="O1253" i="94" s="1"/>
  <c r="O1254" i="94" s="1"/>
  <c r="O1255" i="94" s="1"/>
  <c r="O1256" i="94" s="1"/>
  <c r="O1257" i="94" s="1"/>
  <c r="O1258" i="94" s="1"/>
  <c r="O1259" i="94" s="1"/>
  <c r="O1260" i="94" s="1"/>
  <c r="O1261" i="94" s="1"/>
  <c r="O1262" i="94" s="1"/>
  <c r="O1263" i="94" s="1"/>
  <c r="O1264" i="94" s="1"/>
  <c r="O1265" i="94" s="1"/>
  <c r="O1266" i="94" s="1"/>
  <c r="O1267" i="94" s="1"/>
  <c r="O1268" i="94" s="1"/>
  <c r="O1269" i="94" s="1"/>
  <c r="O1270" i="94" s="1"/>
  <c r="O1271" i="94" s="1"/>
  <c r="O1272" i="94" s="1"/>
  <c r="O1273" i="94" s="1"/>
  <c r="O1274" i="94" s="1"/>
  <c r="O1275" i="94" s="1"/>
  <c r="O1276" i="94" s="1"/>
  <c r="O1277" i="94" s="1"/>
  <c r="O1278" i="94" s="1"/>
  <c r="O1279" i="94" s="1"/>
  <c r="O1280" i="94" s="1"/>
  <c r="O1281" i="94" s="1"/>
  <c r="O1282" i="94" s="1"/>
  <c r="O1283" i="94" s="1"/>
  <c r="O1284" i="94" s="1"/>
  <c r="O1285" i="94" s="1"/>
  <c r="O1286" i="94" s="1"/>
  <c r="O1287" i="94" s="1"/>
  <c r="O1288" i="94" s="1"/>
  <c r="O1289" i="94" s="1"/>
  <c r="O1290" i="94" s="1"/>
  <c r="O1291" i="94" s="1"/>
  <c r="O1292" i="94" s="1"/>
  <c r="O1293" i="94" s="1"/>
  <c r="O1294" i="94" s="1"/>
  <c r="O1295" i="94" s="1"/>
  <c r="O1296" i="94" s="1"/>
  <c r="O1297" i="94" s="1"/>
  <c r="O1298" i="94" s="1"/>
  <c r="O1299" i="94" s="1"/>
  <c r="O1300" i="94" s="1"/>
  <c r="O1301" i="94" s="1"/>
  <c r="O1302" i="94" s="1"/>
  <c r="O1303" i="94" s="1"/>
  <c r="O1304" i="94" s="1"/>
  <c r="O1305" i="94" s="1"/>
  <c r="O1306" i="94" s="1"/>
  <c r="O1307" i="94" s="1"/>
  <c r="O1308" i="94" s="1"/>
  <c r="O1309" i="94" s="1"/>
  <c r="O1310" i="94" s="1"/>
  <c r="O1311" i="94" s="1"/>
  <c r="O1312" i="94" s="1"/>
  <c r="O1313" i="94" s="1"/>
  <c r="O1314" i="94" s="1"/>
  <c r="O1315" i="94" s="1"/>
  <c r="O1316" i="94" s="1"/>
  <c r="O1317" i="94" s="1"/>
  <c r="O1318" i="94" s="1"/>
  <c r="O1319" i="94" s="1"/>
  <c r="O1320" i="94" s="1"/>
  <c r="O1321" i="94" s="1"/>
  <c r="O1322" i="94" s="1"/>
  <c r="O1323" i="94" s="1"/>
  <c r="O1324" i="94" s="1"/>
  <c r="O1325" i="94" s="1"/>
  <c r="O1326" i="94" s="1"/>
  <c r="O1327" i="94" s="1"/>
  <c r="O1328" i="94" s="1"/>
  <c r="O1329" i="94" s="1"/>
  <c r="O1330" i="94" s="1"/>
  <c r="O1331" i="94" s="1"/>
  <c r="O1332" i="94" s="1"/>
  <c r="O1333" i="94" s="1"/>
  <c r="O1334" i="94" s="1"/>
  <c r="O1335" i="94" s="1"/>
  <c r="O1336" i="94" s="1"/>
  <c r="O1337" i="94" s="1"/>
  <c r="O1338" i="94" s="1"/>
  <c r="O1339" i="94" s="1"/>
  <c r="O1340" i="94" s="1"/>
  <c r="O1341" i="94" s="1"/>
  <c r="O1342" i="94" s="1"/>
  <c r="O1343" i="94" s="1"/>
  <c r="O1344" i="94" s="1"/>
  <c r="O1345" i="94" s="1"/>
  <c r="O1346" i="94" s="1"/>
  <c r="O1347" i="94" s="1"/>
  <c r="O1348" i="94" s="1"/>
  <c r="O1349" i="94" s="1"/>
  <c r="O1350" i="94" s="1"/>
  <c r="O1351" i="94" s="1"/>
  <c r="O1352" i="94" s="1"/>
  <c r="O1353" i="94" s="1"/>
  <c r="O1354" i="94" s="1"/>
  <c r="O1355" i="94" s="1"/>
  <c r="O1356" i="94" s="1"/>
  <c r="O1357" i="94" s="1"/>
  <c r="O1358" i="94" s="1"/>
  <c r="O1359" i="94" s="1"/>
  <c r="O1360" i="94" s="1"/>
  <c r="O1361" i="94" s="1"/>
  <c r="O1362" i="94" s="1"/>
  <c r="O1363" i="94" s="1"/>
  <c r="O1364" i="94" s="1"/>
  <c r="Q64" i="89"/>
  <c r="K64" i="89" l="1"/>
  <c r="O1365" i="94"/>
  <c r="O1366" i="94" s="1"/>
  <c r="O1367" i="94" s="1"/>
  <c r="O1368" i="94" s="1"/>
  <c r="O1369" i="94" s="1"/>
  <c r="O1370" i="94" l="1"/>
  <c r="O1371" i="94" s="1"/>
  <c r="O1372" i="94" s="1"/>
  <c r="O1373" i="94" s="1"/>
  <c r="O1374" i="94" s="1"/>
  <c r="O1375" i="94" s="1"/>
  <c r="O1376" i="94" s="1"/>
  <c r="O1377" i="94" s="1"/>
  <c r="O1378" i="94" s="1"/>
  <c r="O1379" i="94" s="1"/>
  <c r="O1380" i="94" s="1"/>
  <c r="O1381" i="94" s="1"/>
  <c r="O1382" i="94" s="1"/>
  <c r="O1383" i="94" s="1"/>
  <c r="O1384" i="94" s="1"/>
  <c r="O1385" i="94" s="1"/>
  <c r="O1386" i="94" s="1"/>
  <c r="O1387" i="94" s="1"/>
  <c r="O1388" i="94" s="1"/>
  <c r="O1389" i="94" s="1"/>
  <c r="O1390" i="94" s="1"/>
  <c r="O1391" i="94" s="1"/>
  <c r="O1392" i="94" s="1"/>
  <c r="O1393" i="94" s="1"/>
  <c r="O1394" i="94" s="1"/>
  <c r="O1395" i="94" s="1"/>
  <c r="O1396" i="94" s="1"/>
  <c r="O1397" i="94" s="1"/>
  <c r="O1398" i="94" s="1"/>
  <c r="O1399" i="94" s="1"/>
  <c r="O1400" i="94" s="1"/>
  <c r="O1401" i="94" s="1"/>
  <c r="O1402" i="94" s="1"/>
  <c r="O1403" i="94" s="1"/>
  <c r="O1404" i="94" s="1"/>
  <c r="O1405" i="94" s="1"/>
  <c r="O1406" i="94" s="1"/>
  <c r="O1407" i="94" s="1"/>
  <c r="O1408" i="94" s="1"/>
  <c r="O1409" i="94" s="1"/>
  <c r="O1410" i="94" s="1"/>
  <c r="O1411" i="94" s="1"/>
  <c r="O1412" i="94" s="1"/>
  <c r="O1413" i="94" s="1"/>
  <c r="O1414" i="94" s="1"/>
  <c r="O1415" i="94" s="1"/>
  <c r="O1416" i="94" s="1"/>
  <c r="O1417" i="94" s="1"/>
  <c r="O1418" i="94" s="1"/>
  <c r="O1419" i="94" s="1"/>
  <c r="O1420" i="94" s="1"/>
  <c r="O1421" i="94" s="1"/>
  <c r="O1422" i="94" s="1"/>
  <c r="O1423" i="94" s="1"/>
  <c r="O1424" i="94" s="1"/>
  <c r="O1425" i="94" s="1"/>
  <c r="O1426" i="94" s="1"/>
  <c r="O1427" i="94" s="1"/>
  <c r="O1428" i="94" s="1"/>
  <c r="O1429" i="94" s="1"/>
  <c r="O1430" i="94" s="1"/>
  <c r="O1431" i="94" s="1"/>
  <c r="O1432" i="94" s="1"/>
  <c r="O1433" i="94" s="1"/>
  <c r="O1434" i="94" s="1"/>
  <c r="O1435" i="94" s="1"/>
  <c r="O1436" i="94" s="1"/>
  <c r="O1437" i="94" s="1"/>
  <c r="O1438" i="94" s="1"/>
  <c r="O1439" i="94" s="1"/>
  <c r="O1440" i="94" s="1"/>
  <c r="O1441" i="94" s="1"/>
  <c r="O1442" i="94" s="1"/>
  <c r="O1443" i="94" s="1"/>
  <c r="O1444" i="94" s="1"/>
  <c r="O1445" i="94" s="1"/>
  <c r="O1446" i="94" s="1"/>
  <c r="O1447" i="94" s="1"/>
  <c r="O1448" i="94" s="1"/>
  <c r="O1449" i="94" s="1"/>
  <c r="O1450" i="94" s="1"/>
  <c r="O1451" i="94" s="1"/>
  <c r="O1452" i="94" s="1"/>
  <c r="O1453" i="94" s="1"/>
  <c r="O1454" i="94" s="1"/>
  <c r="O1455" i="94" s="1"/>
  <c r="O1456" i="94" s="1"/>
  <c r="O1457" i="94" s="1"/>
  <c r="O1458" i="94" s="1"/>
  <c r="O1459" i="94" s="1"/>
  <c r="O1460" i="94" s="1"/>
  <c r="O1461" i="94" s="1"/>
  <c r="O1462" i="94" s="1"/>
  <c r="O1463" i="94" s="1"/>
  <c r="O1464" i="94" s="1"/>
  <c r="O1465" i="94" s="1"/>
  <c r="O1466" i="94" s="1"/>
  <c r="O1467" i="94" s="1"/>
  <c r="O1468" i="94" s="1"/>
  <c r="O1469" i="94" s="1"/>
  <c r="O1470" i="94" s="1"/>
  <c r="O1471" i="94" s="1"/>
  <c r="O1472" i="94" s="1"/>
  <c r="O1473" i="94" s="1"/>
  <c r="O1474" i="94" s="1"/>
  <c r="O1475" i="94" s="1"/>
  <c r="O1476" i="94" s="1"/>
  <c r="O1477" i="94" s="1"/>
  <c r="O1478" i="94" s="1"/>
  <c r="O1479" i="94" s="1"/>
  <c r="O1480" i="94" s="1"/>
  <c r="O1481" i="94" s="1"/>
  <c r="O1482" i="94" s="1"/>
  <c r="O1483" i="94" s="1"/>
  <c r="O1484" i="94" s="1"/>
  <c r="O1485" i="94" s="1"/>
  <c r="O1486" i="94" s="1"/>
  <c r="O1487" i="94" s="1"/>
  <c r="O1488" i="94" s="1"/>
  <c r="O1489" i="94" s="1"/>
  <c r="O1490" i="94" s="1"/>
  <c r="O1491" i="94" s="1"/>
  <c r="O1492" i="94" s="1"/>
  <c r="O1493" i="94" s="1"/>
  <c r="O1494" i="94" s="1"/>
  <c r="O1495" i="94" s="1"/>
  <c r="O1496" i="94" s="1"/>
  <c r="O1497" i="94" s="1"/>
  <c r="O1498" i="94" s="1"/>
  <c r="O1499" i="94" s="1"/>
  <c r="O1500" i="94" s="1"/>
  <c r="O1501" i="94" s="1"/>
  <c r="O1502" i="94" s="1"/>
  <c r="O1503" i="94" s="1"/>
  <c r="O1504" i="94" s="1"/>
  <c r="O1505" i="94" s="1"/>
  <c r="O1506" i="94" s="1"/>
  <c r="O1507" i="94" s="1"/>
  <c r="O1508" i="94" s="1"/>
  <c r="O1509" i="94" s="1"/>
  <c r="O1510" i="94" s="1"/>
  <c r="O1511" i="94" s="1"/>
  <c r="O1512" i="94" s="1"/>
  <c r="O1513" i="94" s="1"/>
  <c r="O1514" i="94" s="1"/>
  <c r="O1515" i="94" s="1"/>
  <c r="O1516" i="94" s="1"/>
  <c r="O1517" i="94" s="1"/>
  <c r="O1518" i="94" s="1"/>
  <c r="O1519" i="94" s="1"/>
  <c r="O1520" i="94" s="1"/>
  <c r="O1521" i="94" s="1"/>
  <c r="O1522" i="94" s="1"/>
  <c r="O1523" i="94" s="1"/>
  <c r="O1524" i="94" s="1"/>
  <c r="O1525" i="94" s="1"/>
  <c r="O1526" i="94" s="1"/>
  <c r="O1527" i="94" s="1"/>
  <c r="O1528" i="94" s="1"/>
  <c r="O1529" i="94" s="1"/>
  <c r="O1530" i="94" s="1"/>
  <c r="O1531" i="94" s="1"/>
  <c r="O1532" i="94" s="1"/>
  <c r="O1533" i="94" s="1"/>
  <c r="O1534" i="94" s="1"/>
  <c r="O1535" i="94" s="1"/>
  <c r="O1536" i="94" s="1"/>
  <c r="O1537" i="94" s="1"/>
  <c r="O1538" i="94" s="1"/>
  <c r="O1539" i="94" s="1"/>
  <c r="O1540" i="94" s="1"/>
  <c r="O1541" i="94" s="1"/>
  <c r="O1542" i="94" s="1"/>
  <c r="O1543" i="94" s="1"/>
  <c r="O1544" i="94" s="1"/>
  <c r="O1545" i="94" s="1"/>
  <c r="O1546" i="94" s="1"/>
  <c r="O1547" i="94" s="1"/>
  <c r="O1548" i="94" s="1"/>
  <c r="O1549" i="94" s="1"/>
  <c r="O1550" i="94" s="1"/>
  <c r="O1551" i="94" s="1"/>
  <c r="O1552" i="94" s="1"/>
  <c r="O1553" i="94" s="1"/>
  <c r="O1554" i="94" s="1"/>
  <c r="O1555" i="94" s="1"/>
  <c r="O1556" i="94" s="1"/>
  <c r="O1557" i="94" s="1"/>
  <c r="O1558" i="94" s="1"/>
  <c r="O1559" i="94" s="1"/>
  <c r="O1560" i="94" s="1"/>
  <c r="Q64" i="90" l="1"/>
  <c r="O1561" i="94"/>
  <c r="O1562" i="94" s="1"/>
  <c r="O1563" i="94" s="1"/>
  <c r="O1564" i="94" s="1"/>
  <c r="O1565" i="94" s="1"/>
  <c r="D64" i="90"/>
  <c r="O64" i="90" l="1"/>
  <c r="K64" i="90"/>
  <c r="O1566" i="94"/>
  <c r="O1567" i="94" s="1"/>
  <c r="O1568" i="94" s="1"/>
  <c r="O1569" i="94" s="1"/>
  <c r="O1570" i="94" s="1"/>
  <c r="O1571" i="94" s="1"/>
  <c r="O1572" i="94" s="1"/>
  <c r="O1573" i="94" s="1"/>
  <c r="O1574" i="94" s="1"/>
  <c r="O1575" i="94" s="1"/>
  <c r="O1576" i="94" s="1"/>
  <c r="O1577" i="94" s="1"/>
  <c r="O1578" i="94" s="1"/>
  <c r="O1579" i="94" s="1"/>
  <c r="O1580" i="94" s="1"/>
  <c r="O1581" i="94" s="1"/>
  <c r="O1582" i="94" s="1"/>
  <c r="O1583" i="94" s="1"/>
  <c r="O1584" i="94" s="1"/>
  <c r="O1585" i="94" s="1"/>
  <c r="O1586" i="94" s="1"/>
  <c r="O1587" i="94" s="1"/>
  <c r="O1588" i="94" s="1"/>
  <c r="O1589" i="94" s="1"/>
  <c r="O1590" i="94" s="1"/>
  <c r="O1591" i="94" s="1"/>
  <c r="O1592" i="94" s="1"/>
  <c r="O1593" i="94" s="1"/>
  <c r="O1594" i="94" s="1"/>
  <c r="O1595" i="94" s="1"/>
  <c r="O1596" i="94" s="1"/>
  <c r="O1597" i="94" s="1"/>
  <c r="O1598" i="94" s="1"/>
  <c r="O1599" i="94" s="1"/>
  <c r="O1600" i="94" s="1"/>
  <c r="O1601" i="94" s="1"/>
  <c r="O1602" i="94" s="1"/>
  <c r="O1603" i="94" s="1"/>
  <c r="O1604" i="94" s="1"/>
  <c r="O1605" i="94" s="1"/>
  <c r="O1606" i="94" s="1"/>
  <c r="O1607" i="94" s="1"/>
  <c r="O1608" i="94" s="1"/>
  <c r="O1609" i="94" s="1"/>
  <c r="O1610" i="94" s="1"/>
  <c r="O1611" i="94" s="1"/>
  <c r="O1612" i="94" s="1"/>
  <c r="O1613" i="94" s="1"/>
  <c r="O1614" i="94" s="1"/>
  <c r="O1615" i="94" s="1"/>
  <c r="O1616" i="94" s="1"/>
  <c r="O1617" i="94" s="1"/>
  <c r="O1618" i="94" s="1"/>
  <c r="O1619" i="94" s="1"/>
  <c r="O1620" i="94" s="1"/>
  <c r="O1621" i="94" s="1"/>
  <c r="O1622" i="94" s="1"/>
  <c r="O1623" i="94" s="1"/>
  <c r="O1624" i="94" s="1"/>
  <c r="O1625" i="94" s="1"/>
  <c r="O1626" i="94" s="1"/>
  <c r="O1627" i="94" s="1"/>
  <c r="O1628" i="94" s="1"/>
  <c r="O1629" i="94" s="1"/>
  <c r="O1630" i="94" s="1"/>
  <c r="O1631" i="94" s="1"/>
  <c r="O1632" i="94" s="1"/>
  <c r="O1633" i="94" s="1"/>
  <c r="O1634" i="94" s="1"/>
  <c r="O1635" i="94" s="1"/>
  <c r="O1636" i="94" s="1"/>
  <c r="O1637" i="94" s="1"/>
  <c r="O1638" i="94" s="1"/>
  <c r="O1639" i="94" s="1"/>
  <c r="O1640" i="94" s="1"/>
  <c r="O1641" i="94" s="1"/>
  <c r="O1642" i="94" s="1"/>
  <c r="O1643" i="94" s="1"/>
  <c r="O1644" i="94" s="1"/>
  <c r="O1645" i="94" s="1"/>
  <c r="O1646" i="94" s="1"/>
  <c r="O1647" i="94" s="1"/>
  <c r="O1648" i="94" s="1"/>
  <c r="O1649" i="94" s="1"/>
  <c r="O1650" i="94" s="1"/>
  <c r="O1651" i="94" s="1"/>
  <c r="O1652" i="94" s="1"/>
  <c r="O1653" i="94" s="1"/>
  <c r="O1654" i="94" s="1"/>
  <c r="O1655" i="94" s="1"/>
  <c r="O1656" i="94" s="1"/>
  <c r="O1657" i="94" s="1"/>
  <c r="O1658" i="94" s="1"/>
  <c r="O1659" i="94" s="1"/>
  <c r="O1660" i="94" s="1"/>
  <c r="O1661" i="94" s="1"/>
  <c r="O1662" i="94" s="1"/>
  <c r="O1663" i="94" s="1"/>
  <c r="O1664" i="94" s="1"/>
  <c r="O1665" i="94" s="1"/>
  <c r="O1666" i="94" s="1"/>
  <c r="O1667" i="94" s="1"/>
  <c r="O1668" i="94" s="1"/>
  <c r="O1669" i="94" s="1"/>
  <c r="O1670" i="94" s="1"/>
  <c r="O1671" i="94" s="1"/>
  <c r="O1672" i="94" s="1"/>
  <c r="O1673" i="94" s="1"/>
  <c r="O1674" i="94" s="1"/>
  <c r="O1675" i="94" s="1"/>
  <c r="O1676" i="94" s="1"/>
  <c r="O1677" i="94" s="1"/>
  <c r="O1678" i="94" s="1"/>
  <c r="O1679" i="94" s="1"/>
  <c r="O1680" i="94" s="1"/>
  <c r="O1681" i="94" s="1"/>
  <c r="O1682" i="94" s="1"/>
  <c r="O1683" i="94" s="1"/>
  <c r="O1684" i="94" s="1"/>
  <c r="O1685" i="94" s="1"/>
  <c r="O1686" i="94" s="1"/>
  <c r="O1687" i="94" s="1"/>
  <c r="O1688" i="94" s="1"/>
  <c r="O1689" i="94" s="1"/>
  <c r="O1690" i="94" s="1"/>
  <c r="O1691" i="94" s="1"/>
  <c r="O1692" i="94" s="1"/>
  <c r="O1693" i="94" s="1"/>
  <c r="O1694" i="94" s="1"/>
  <c r="O1695" i="94" s="1"/>
  <c r="O1696" i="94" s="1"/>
  <c r="O1697" i="94" s="1"/>
  <c r="O1698" i="94" s="1"/>
  <c r="O1699" i="94" s="1"/>
  <c r="O1700" i="94" s="1"/>
  <c r="O1701" i="94" s="1"/>
  <c r="O1702" i="94" s="1"/>
  <c r="O1703" i="94" s="1"/>
  <c r="O1704" i="94" s="1"/>
  <c r="O1705" i="94" s="1"/>
  <c r="O1706" i="94" s="1"/>
  <c r="O1707" i="94" s="1"/>
  <c r="O1708" i="94" s="1"/>
  <c r="O1709" i="94" s="1"/>
  <c r="O1710" i="94" s="1"/>
  <c r="O1711" i="94" s="1"/>
  <c r="O1712" i="94" s="1"/>
  <c r="O1713" i="94" s="1"/>
  <c r="O1714" i="94" s="1"/>
  <c r="O1715" i="94" s="1"/>
  <c r="O1716" i="94" s="1"/>
  <c r="O1717" i="94" s="1"/>
  <c r="O1718" i="94" s="1"/>
  <c r="O1719" i="94" s="1"/>
  <c r="O1720" i="94" s="1"/>
  <c r="O1721" i="94" s="1"/>
  <c r="O1722" i="94" s="1"/>
  <c r="O1723" i="94" s="1"/>
  <c r="O1724" i="94" s="1"/>
  <c r="O1725" i="94" s="1"/>
  <c r="O1726" i="94" s="1"/>
  <c r="O1727" i="94" s="1"/>
  <c r="O1728" i="94" s="1"/>
  <c r="O1729" i="94" s="1"/>
  <c r="O1730" i="94" s="1"/>
  <c r="O1731" i="94" s="1"/>
  <c r="O1732" i="94" s="1"/>
  <c r="O1733" i="94" s="1"/>
  <c r="O1734" i="94" s="1"/>
  <c r="O1735" i="94" s="1"/>
  <c r="O1736" i="94" s="1"/>
  <c r="O1737" i="94" s="1"/>
  <c r="O1738" i="94" s="1"/>
  <c r="O1739" i="94" l="1"/>
  <c r="O1740" i="94" s="1"/>
  <c r="O1741" i="94" s="1"/>
  <c r="O1742" i="94" s="1"/>
  <c r="O1743" i="94" s="1"/>
  <c r="O1744" i="94" s="1"/>
  <c r="O1745" i="94" s="1"/>
  <c r="O1746" i="94" s="1"/>
  <c r="O1747" i="94" s="1"/>
  <c r="O1748" i="94" s="1"/>
  <c r="O1749" i="94" s="1"/>
  <c r="O1750" i="94" l="1"/>
  <c r="O1751" i="94" s="1"/>
  <c r="O1752" i="94" s="1"/>
  <c r="O1753" i="94" s="1"/>
  <c r="O1754" i="94" s="1"/>
  <c r="O1755" i="94" s="1"/>
  <c r="O1756" i="94" s="1"/>
  <c r="O1757" i="94" s="1"/>
  <c r="O1758" i="94" s="1"/>
  <c r="O1759" i="94" s="1"/>
  <c r="O1760" i="94" s="1"/>
  <c r="O1761" i="94" s="1"/>
  <c r="O1762" i="94" s="1"/>
  <c r="O1763" i="94" s="1"/>
  <c r="O1764" i="94" s="1"/>
  <c r="O1765" i="94" s="1"/>
  <c r="O1766" i="94" s="1"/>
  <c r="O1767" i="94" s="1"/>
  <c r="O1768" i="94" s="1"/>
  <c r="O1769" i="94" s="1"/>
  <c r="O1770" i="94" s="1"/>
  <c r="O1771" i="94" s="1"/>
  <c r="O1772" i="94" s="1"/>
  <c r="O1773" i="94" s="1"/>
  <c r="O1774" i="94" s="1"/>
  <c r="O1775" i="94" s="1"/>
  <c r="O1776" i="94" s="1"/>
  <c r="O1777" i="94" s="1"/>
  <c r="O1778" i="94" s="1"/>
  <c r="O1779" i="94" s="1"/>
  <c r="O1780" i="94" s="1"/>
  <c r="O1781" i="94" s="1"/>
  <c r="O1782" i="94" s="1"/>
  <c r="O1783" i="94" s="1"/>
  <c r="O1784" i="94" s="1"/>
  <c r="O1785" i="94" s="1"/>
  <c r="O1786" i="94" s="1"/>
  <c r="O1787" i="94" s="1"/>
  <c r="O1788" i="94" s="1"/>
  <c r="O1789" i="94" s="1"/>
  <c r="O1790" i="94" s="1"/>
  <c r="O1791" i="94" s="1"/>
  <c r="O1792" i="94" s="1"/>
  <c r="O1793" i="94" s="1"/>
  <c r="O1794" i="94" s="1"/>
  <c r="O1795" i="94" s="1"/>
  <c r="O1796" i="94" s="1"/>
  <c r="O1797" i="94" s="1"/>
  <c r="O1798" i="94" s="1"/>
  <c r="O1799" i="94" s="1"/>
  <c r="O1800" i="94" s="1"/>
  <c r="O1801" i="94" s="1"/>
  <c r="O1802" i="94" s="1"/>
  <c r="O1803" i="94" s="1"/>
  <c r="O1804" i="94" s="1"/>
  <c r="O1805" i="94" s="1"/>
  <c r="O1806" i="94" s="1"/>
  <c r="O1807" i="94" s="1"/>
  <c r="O1808" i="94" s="1"/>
  <c r="O1809" i="94" s="1"/>
  <c r="O1810" i="94" s="1"/>
  <c r="O1811" i="94" s="1"/>
  <c r="O1812" i="94" s="1"/>
  <c r="O1813" i="94" s="1"/>
  <c r="O1814" i="94" s="1"/>
  <c r="O1815" i="94" s="1"/>
  <c r="O1816" i="94" s="1"/>
  <c r="O1817" i="94" s="1"/>
  <c r="O1818" i="94" s="1"/>
  <c r="O1819" i="94" s="1"/>
  <c r="O1820" i="94" s="1"/>
  <c r="O1821" i="94" s="1"/>
  <c r="O1822" i="94" s="1"/>
  <c r="O1823" i="94" s="1"/>
  <c r="O1824" i="94" s="1"/>
  <c r="O1825" i="94" s="1"/>
  <c r="O1826" i="94" s="1"/>
  <c r="O1827" i="94" s="1"/>
  <c r="O1828" i="94" s="1"/>
  <c r="O1829" i="94" s="1"/>
  <c r="O1830" i="94" s="1"/>
  <c r="O1831" i="94" s="1"/>
  <c r="O1832" i="94" s="1"/>
  <c r="O1833" i="94" s="1"/>
  <c r="O1834" i="94" s="1"/>
  <c r="O1835" i="94" s="1"/>
  <c r="O1836" i="94" s="1"/>
  <c r="O1837" i="94" s="1"/>
  <c r="O1838" i="94" s="1"/>
  <c r="O1839" i="94" s="1"/>
  <c r="O1840" i="94" s="1"/>
  <c r="O1841" i="94" s="1"/>
  <c r="O1842" i="94" s="1"/>
  <c r="O1843" i="94" s="1"/>
  <c r="O1844" i="94" s="1"/>
  <c r="O1845" i="94" s="1"/>
  <c r="O1846" i="94" s="1"/>
  <c r="O1847" i="94" s="1"/>
  <c r="O1848" i="94" s="1"/>
  <c r="O1849" i="94" s="1"/>
  <c r="O1850" i="94" s="1"/>
  <c r="O1851" i="94" s="1"/>
  <c r="O1852" i="94" s="1"/>
  <c r="O1853" i="94" s="1"/>
  <c r="O1854" i="94" s="1"/>
  <c r="O1855" i="94" s="1"/>
  <c r="O1856" i="94" s="1"/>
  <c r="O1857" i="94" s="1"/>
  <c r="O1858" i="94" s="1"/>
  <c r="O1859" i="94" s="1"/>
  <c r="O1860" i="94" s="1"/>
  <c r="O1861" i="94" s="1"/>
  <c r="O1862" i="94" s="1"/>
  <c r="O1863" i="94" s="1"/>
  <c r="O1864" i="94" s="1"/>
  <c r="O1865" i="94" s="1"/>
  <c r="O1866" i="94" s="1"/>
  <c r="O1867" i="94" s="1"/>
  <c r="O1868" i="94" s="1"/>
  <c r="O1869" i="94" s="1"/>
  <c r="O1870" i="94" s="1"/>
  <c r="O1871" i="94" s="1"/>
  <c r="O1872" i="94" s="1"/>
  <c r="O1873" i="94" s="1"/>
  <c r="O1874" i="94" s="1"/>
  <c r="O1875" i="94" s="1"/>
  <c r="O1876" i="94" s="1"/>
  <c r="O1877" i="94" s="1"/>
  <c r="O1878" i="94" s="1"/>
  <c r="O1879" i="94" s="1"/>
  <c r="O1880" i="94" s="1"/>
  <c r="O1881" i="94" s="1"/>
  <c r="O1882" i="94" s="1"/>
  <c r="O1883" i="94" s="1"/>
  <c r="O1884" i="94" s="1"/>
  <c r="O1885" i="94" s="1"/>
  <c r="O1886" i="94" s="1"/>
  <c r="O1887" i="94" s="1"/>
  <c r="O1888" i="94" s="1"/>
  <c r="O1889" i="94" s="1"/>
  <c r="O1890" i="94" s="1"/>
  <c r="O1891" i="94" s="1"/>
  <c r="O1892" i="94" s="1"/>
  <c r="O1893" i="94" s="1"/>
  <c r="O1894" i="94" s="1"/>
  <c r="O1895" i="94" s="1"/>
  <c r="O1896" i="94" s="1"/>
  <c r="O1897" i="94" s="1"/>
  <c r="O1898" i="94" s="1"/>
  <c r="O1899" i="94" s="1"/>
  <c r="O1900" i="94" s="1"/>
  <c r="O1901" i="94" s="1"/>
  <c r="O1902" i="94" s="1"/>
  <c r="O1903" i="94" s="1"/>
  <c r="O1904" i="94" s="1"/>
  <c r="O1905" i="94" s="1"/>
  <c r="O1906" i="94" s="1"/>
  <c r="O1907" i="94" s="1"/>
  <c r="O1908" i="94" s="1"/>
  <c r="O1909" i="94" s="1"/>
  <c r="O1910" i="94" s="1"/>
  <c r="O1911" i="94" s="1"/>
  <c r="O1912" i="94" s="1"/>
  <c r="O1913" i="94" s="1"/>
  <c r="O1914" i="94" s="1"/>
  <c r="O1915" i="94" s="1"/>
  <c r="O1916" i="94" s="1"/>
  <c r="O1917" i="94" s="1"/>
  <c r="O1918" i="94" s="1"/>
  <c r="O1919" i="94" s="1"/>
  <c r="O1920" i="94" s="1"/>
  <c r="O1921" i="94" s="1"/>
  <c r="O1922" i="94" s="1"/>
  <c r="O1923" i="94" s="1"/>
  <c r="O1924" i="94" s="1"/>
  <c r="O1925" i="94" s="1"/>
  <c r="O1926" i="94" s="1"/>
  <c r="O1927" i="94" s="1"/>
  <c r="O1928" i="94" s="1"/>
  <c r="O1929" i="94" s="1"/>
  <c r="O1930" i="94" s="1"/>
  <c r="O1931" i="94" s="1"/>
  <c r="O1932" i="94" s="1"/>
  <c r="O1933" i="94" s="1"/>
  <c r="O1934" i="94" s="1"/>
  <c r="O1935" i="94" s="1"/>
  <c r="O1936" i="94" s="1"/>
  <c r="O1937" i="94" s="1"/>
  <c r="O1938" i="94" s="1"/>
  <c r="O1939" i="94" s="1"/>
  <c r="V64" i="93" l="1"/>
  <c r="O1940" i="94"/>
  <c r="O1941" i="94" s="1"/>
  <c r="O1942" i="94" s="1"/>
  <c r="O1943" i="94" s="1"/>
  <c r="O1944" i="94" s="1"/>
  <c r="L64" i="93"/>
  <c r="G64" i="93"/>
  <c r="F150" i="91"/>
  <c r="F60" i="91"/>
  <c r="F29" i="91"/>
  <c r="F21" i="91"/>
  <c r="D71" i="93"/>
  <c r="D69" i="93"/>
  <c r="D71" i="92"/>
  <c r="D69" i="92"/>
  <c r="D71" i="91"/>
  <c r="D69" i="91"/>
  <c r="D71" i="90"/>
  <c r="D69" i="90"/>
  <c r="F158" i="91"/>
  <c r="F69" i="93"/>
  <c r="F69" i="92"/>
  <c r="F69" i="91"/>
  <c r="F69" i="90"/>
  <c r="F69" i="89"/>
  <c r="F69" i="88"/>
  <c r="F69" i="87"/>
  <c r="F69" i="86"/>
  <c r="F69" i="85"/>
  <c r="F69" i="84"/>
  <c r="F49" i="91"/>
  <c r="F17" i="91"/>
  <c r="C71" i="89"/>
  <c r="C69" i="89"/>
  <c r="L64" i="89" l="1"/>
  <c r="H64" i="93"/>
  <c r="D64" i="89"/>
  <c r="D64" i="93"/>
  <c r="F17" i="93"/>
  <c r="F17" i="92"/>
  <c r="O1945" i="94"/>
  <c r="O1946" i="94" s="1"/>
  <c r="O1947" i="94" s="1"/>
  <c r="O1948" i="94" s="1"/>
  <c r="O1949" i="94" s="1"/>
  <c r="O1950" i="94" s="1"/>
  <c r="O1951" i="94" s="1"/>
  <c r="O1952" i="94" s="1"/>
  <c r="O1953" i="94" s="1"/>
  <c r="O1954" i="94" s="1"/>
  <c r="O1955" i="94" s="1"/>
  <c r="O1956" i="94" s="1"/>
  <c r="O1957" i="94" s="1"/>
  <c r="O1958" i="94" s="1"/>
  <c r="O1959" i="94" s="1"/>
  <c r="O1960" i="94" s="1"/>
  <c r="O1961" i="94" s="1"/>
  <c r="O1962" i="94" s="1"/>
  <c r="O1963" i="94" s="1"/>
  <c r="O1964" i="94" s="1"/>
  <c r="O1965" i="94" s="1"/>
  <c r="O1966" i="94" s="1"/>
  <c r="O1967" i="94" s="1"/>
  <c r="O1968" i="94" s="1"/>
  <c r="O1969" i="94" s="1"/>
  <c r="O1970" i="94" s="1"/>
  <c r="O1971" i="94" s="1"/>
  <c r="O1972" i="94" s="1"/>
  <c r="O1973" i="94" s="1"/>
  <c r="O1974" i="94" s="1"/>
  <c r="O1975" i="94" s="1"/>
  <c r="O1976" i="94" s="1"/>
  <c r="O1977" i="94" s="1"/>
  <c r="O1978" i="94" s="1"/>
  <c r="O1979" i="94" s="1"/>
  <c r="O1980" i="94" s="1"/>
  <c r="O1981" i="94" s="1"/>
  <c r="O1982" i="94" s="1"/>
  <c r="O1983" i="94" s="1"/>
  <c r="O1984" i="94" s="1"/>
  <c r="O1985" i="94" s="1"/>
  <c r="O1986" i="94" s="1"/>
  <c r="O1987" i="94" s="1"/>
  <c r="O1988" i="94" s="1"/>
  <c r="O1989" i="94" s="1"/>
  <c r="O1990" i="94" s="1"/>
  <c r="O1991" i="94" s="1"/>
  <c r="O1992" i="94" s="1"/>
  <c r="O1993" i="94" s="1"/>
  <c r="O1994" i="94" s="1"/>
  <c r="O1995" i="94" s="1"/>
  <c r="O1996" i="94" s="1"/>
  <c r="O1997" i="94" s="1"/>
  <c r="O1998" i="94" s="1"/>
  <c r="O1999" i="94" s="1"/>
  <c r="O2000" i="94" s="1"/>
  <c r="O2001" i="94" s="1"/>
  <c r="O2002" i="94" s="1"/>
  <c r="O2003" i="94" s="1"/>
  <c r="O2004" i="94" s="1"/>
  <c r="O2005" i="94" s="1"/>
  <c r="O2006" i="94" s="1"/>
  <c r="O2007" i="94" s="1"/>
  <c r="O2008" i="94" s="1"/>
  <c r="O2009" i="94" s="1"/>
  <c r="O2010" i="94" s="1"/>
  <c r="O2011" i="94" s="1"/>
  <c r="O2012" i="94" s="1"/>
  <c r="O2013" i="94" s="1"/>
  <c r="O2014" i="94" s="1"/>
  <c r="O2015" i="94" s="1"/>
  <c r="O2016" i="94" s="1"/>
  <c r="O2017" i="94" s="1"/>
  <c r="O2018" i="94" s="1"/>
  <c r="O2019" i="94" s="1"/>
  <c r="O2020" i="94" s="1"/>
  <c r="O2021" i="94" s="1"/>
  <c r="O2022" i="94" s="1"/>
  <c r="O2023" i="94" s="1"/>
  <c r="O2024" i="94" s="1"/>
  <c r="O2025" i="94" s="1"/>
  <c r="O2026" i="94" s="1"/>
  <c r="O2027" i="94" s="1"/>
  <c r="O2028" i="94" s="1"/>
  <c r="O2029" i="94" s="1"/>
  <c r="O2030" i="94" s="1"/>
  <c r="O2031" i="94" s="1"/>
  <c r="O2032" i="94" s="1"/>
  <c r="O2033" i="94" s="1"/>
  <c r="O2034" i="94" s="1"/>
  <c r="O2035" i="94" s="1"/>
  <c r="O2036" i="94" s="1"/>
  <c r="O2037" i="94" s="1"/>
  <c r="O2038" i="94" s="1"/>
  <c r="O2039" i="94" s="1"/>
  <c r="O2040" i="94" s="1"/>
  <c r="O2041" i="94" s="1"/>
  <c r="O2042" i="94" s="1"/>
  <c r="O2043" i="94" s="1"/>
  <c r="O2044" i="94" s="1"/>
  <c r="O2045" i="94" s="1"/>
  <c r="O2046" i="94" s="1"/>
  <c r="O2047" i="94" s="1"/>
  <c r="O2048" i="94" s="1"/>
  <c r="O2049" i="94" s="1"/>
  <c r="O2050" i="94" s="1"/>
  <c r="O2051" i="94" s="1"/>
  <c r="O2052" i="94" s="1"/>
  <c r="O2053" i="94" s="1"/>
  <c r="O2054" i="94" s="1"/>
  <c r="O2055" i="94" s="1"/>
  <c r="O2056" i="94" s="1"/>
  <c r="O2057" i="94" s="1"/>
  <c r="O2058" i="94" s="1"/>
  <c r="O2059" i="94" s="1"/>
  <c r="O2060" i="94" s="1"/>
  <c r="O2061" i="94" s="1"/>
  <c r="O2062" i="94" s="1"/>
  <c r="O2063" i="94" s="1"/>
  <c r="O2064" i="94" s="1"/>
  <c r="O2065" i="94" s="1"/>
  <c r="O2066" i="94" s="1"/>
  <c r="O2067" i="94" s="1"/>
  <c r="O2068" i="94" s="1"/>
  <c r="O2069" i="94" s="1"/>
  <c r="O2070" i="94" s="1"/>
  <c r="O2071" i="94" s="1"/>
  <c r="O2072" i="94" s="1"/>
  <c r="O2073" i="94" s="1"/>
  <c r="O2074" i="94" s="1"/>
  <c r="O2075" i="94" s="1"/>
  <c r="O2076" i="94" s="1"/>
  <c r="O2077" i="94" s="1"/>
  <c r="O2078" i="94" s="1"/>
  <c r="O2079" i="94" s="1"/>
  <c r="O2080" i="94" s="1"/>
  <c r="O2081" i="94" s="1"/>
  <c r="O2082" i="94" s="1"/>
  <c r="O2083" i="94" s="1"/>
  <c r="O2084" i="94" s="1"/>
  <c r="O2085" i="94" s="1"/>
  <c r="O2086" i="94" s="1"/>
  <c r="O2087" i="94" s="1"/>
  <c r="O2088" i="94" s="1"/>
  <c r="O2089" i="94" s="1"/>
  <c r="O2090" i="94" s="1"/>
  <c r="O2091" i="94" s="1"/>
  <c r="O2092" i="94" s="1"/>
  <c r="O2093" i="94" s="1"/>
  <c r="O2094" i="94" s="1"/>
  <c r="O2095" i="94" s="1"/>
  <c r="O2096" i="94" s="1"/>
  <c r="O2097" i="94" s="1"/>
  <c r="O2098" i="94" s="1"/>
  <c r="O2099" i="94" s="1"/>
  <c r="O2100" i="94" s="1"/>
  <c r="O2101" i="94" s="1"/>
  <c r="O2102" i="94" s="1"/>
  <c r="O2103" i="94" s="1"/>
  <c r="O2104" i="94" s="1"/>
  <c r="O2105" i="94" s="1"/>
  <c r="O2106" i="94" s="1"/>
  <c r="O2107" i="94" s="1"/>
  <c r="O2108" i="94" s="1"/>
  <c r="O2109" i="94" s="1"/>
  <c r="O2110" i="94" s="1"/>
  <c r="O2111" i="94" s="1"/>
  <c r="O2112" i="94" s="1"/>
  <c r="O2113" i="94" s="1"/>
  <c r="O2114" i="94" s="1"/>
  <c r="O2115" i="94" s="1"/>
  <c r="O2116" i="94" s="1"/>
  <c r="O2117" i="94" s="1"/>
  <c r="O2118" i="94" s="1"/>
  <c r="O2119" i="94" s="1"/>
  <c r="O2120" i="94" s="1"/>
  <c r="O2121" i="94" s="1"/>
  <c r="O2122" i="94" s="1"/>
  <c r="O2123" i="94" s="1"/>
  <c r="O2124" i="94" s="1"/>
  <c r="O2125" i="94" s="1"/>
  <c r="O2126" i="94" s="1"/>
  <c r="O2127" i="94" s="1"/>
  <c r="O2128" i="94" s="1"/>
  <c r="O2129" i="94" s="1"/>
  <c r="O2130" i="94" s="1"/>
  <c r="O2131" i="94" s="1"/>
  <c r="O2132" i="94" s="1"/>
  <c r="F158" i="93"/>
  <c r="F158" i="92"/>
  <c r="F17" i="89"/>
  <c r="F49" i="89"/>
  <c r="F158" i="89"/>
  <c r="F158" i="88"/>
  <c r="F17" i="88"/>
  <c r="F49" i="88"/>
  <c r="F21" i="89"/>
  <c r="F29" i="89"/>
  <c r="F60" i="89"/>
  <c r="F150" i="89"/>
  <c r="F21" i="88"/>
  <c r="F29" i="88"/>
  <c r="F60" i="88"/>
  <c r="F150" i="88"/>
  <c r="F21" i="92"/>
  <c r="F29" i="92"/>
  <c r="F60" i="92"/>
  <c r="F150" i="92"/>
  <c r="F21" i="93"/>
  <c r="F29" i="93"/>
  <c r="F60" i="93"/>
  <c r="F150" i="93"/>
  <c r="F167" i="93" s="1"/>
  <c r="F49" i="92"/>
  <c r="F49" i="93"/>
  <c r="F167" i="91"/>
  <c r="F158" i="90"/>
  <c r="F60" i="90"/>
  <c r="F29" i="90"/>
  <c r="F21" i="90"/>
  <c r="F150" i="90"/>
  <c r="F17" i="90"/>
  <c r="F49" i="90"/>
  <c r="O21" i="90"/>
  <c r="D60" i="93"/>
  <c r="D17" i="92"/>
  <c r="D90" i="93"/>
  <c r="D90" i="90"/>
  <c r="D60" i="92"/>
  <c r="C60" i="89"/>
  <c r="C49" i="89"/>
  <c r="D82" i="92"/>
  <c r="D158" i="92"/>
  <c r="D60" i="91"/>
  <c r="D158" i="93"/>
  <c r="D82" i="90"/>
  <c r="D158" i="90"/>
  <c r="D82" i="93"/>
  <c r="D60" i="90"/>
  <c r="D90" i="91"/>
  <c r="D90" i="92"/>
  <c r="D17" i="90"/>
  <c r="D49" i="92"/>
  <c r="D14" i="90"/>
  <c r="D49" i="90"/>
  <c r="D119" i="90"/>
  <c r="D146" i="90"/>
  <c r="D150" i="90"/>
  <c r="D17" i="91"/>
  <c r="D21" i="93"/>
  <c r="D29" i="93"/>
  <c r="D49" i="93"/>
  <c r="D119" i="93"/>
  <c r="D146" i="93"/>
  <c r="D150" i="93"/>
  <c r="D14" i="92"/>
  <c r="D29" i="91"/>
  <c r="D82" i="91"/>
  <c r="D158" i="91"/>
  <c r="D21" i="92"/>
  <c r="D29" i="92"/>
  <c r="D119" i="92"/>
  <c r="D146" i="92"/>
  <c r="D150" i="92"/>
  <c r="D17" i="93"/>
  <c r="D29" i="90"/>
  <c r="D14" i="91"/>
  <c r="D14" i="93"/>
  <c r="D21" i="90"/>
  <c r="D21" i="91"/>
  <c r="D49" i="91"/>
  <c r="D119" i="91"/>
  <c r="D146" i="91"/>
  <c r="D150" i="91"/>
  <c r="C29" i="89"/>
  <c r="C17" i="89"/>
  <c r="F167" i="90" l="1"/>
  <c r="O2133" i="94"/>
  <c r="O2134" i="94" s="1"/>
  <c r="O2135" i="94" s="1"/>
  <c r="O2136" i="94" s="1"/>
  <c r="O2137" i="94" s="1"/>
  <c r="F167" i="92"/>
  <c r="F167" i="89"/>
  <c r="F167" i="88"/>
  <c r="D91" i="91"/>
  <c r="D167" i="90"/>
  <c r="D91" i="92"/>
  <c r="D91" i="93"/>
  <c r="D91" i="90"/>
  <c r="D147" i="91"/>
  <c r="C73" i="89"/>
  <c r="D167" i="92"/>
  <c r="D147" i="93"/>
  <c r="D147" i="92"/>
  <c r="D73" i="93"/>
  <c r="D74" i="93" s="1"/>
  <c r="D73" i="92"/>
  <c r="D74" i="92" s="1"/>
  <c r="D73" i="91"/>
  <c r="D74" i="91" s="1"/>
  <c r="D167" i="93"/>
  <c r="D167" i="91"/>
  <c r="D73" i="90"/>
  <c r="D74" i="90" s="1"/>
  <c r="D147" i="90"/>
  <c r="M71" i="93"/>
  <c r="M69" i="93"/>
  <c r="E28" i="93"/>
  <c r="X28" i="93"/>
  <c r="M71" i="92"/>
  <c r="M69" i="92"/>
  <c r="E28" i="92"/>
  <c r="X28" i="92"/>
  <c r="M71" i="91"/>
  <c r="M69" i="91"/>
  <c r="M71" i="90"/>
  <c r="M69" i="90"/>
  <c r="E28" i="91"/>
  <c r="X28" i="91"/>
  <c r="E28" i="90"/>
  <c r="X28" i="90"/>
  <c r="E28" i="86"/>
  <c r="J28" i="86"/>
  <c r="X28" i="86"/>
  <c r="E28" i="87"/>
  <c r="X28" i="87"/>
  <c r="E28" i="88"/>
  <c r="X28" i="88"/>
  <c r="M71" i="89"/>
  <c r="M69" i="89"/>
  <c r="E28" i="89"/>
  <c r="X28" i="89"/>
  <c r="E28" i="85"/>
  <c r="X28" i="85"/>
  <c r="E28" i="84"/>
  <c r="X28" i="84"/>
  <c r="E28" i="83"/>
  <c r="X28" i="83"/>
  <c r="G28" i="31"/>
  <c r="O2138" i="94" l="1"/>
  <c r="O2139" i="94" s="1"/>
  <c r="O2140" i="94" s="1"/>
  <c r="O2141" i="94" s="1"/>
  <c r="O2142" i="94" s="1"/>
  <c r="O2143" i="94" s="1"/>
  <c r="O2144" i="94" s="1"/>
  <c r="O2145" i="94" s="1"/>
  <c r="O2146" i="94" s="1"/>
  <c r="O2147" i="94" s="1"/>
  <c r="O2148" i="94" s="1"/>
  <c r="O2149" i="94" s="1"/>
  <c r="O2150" i="94" s="1"/>
  <c r="O2151" i="94" s="1"/>
  <c r="O2152" i="94" s="1"/>
  <c r="O2153" i="94" s="1"/>
  <c r="O2154" i="94" s="1"/>
  <c r="O2155" i="94" s="1"/>
  <c r="O2156" i="94" s="1"/>
  <c r="O2157" i="94" s="1"/>
  <c r="O2158" i="94" s="1"/>
  <c r="O2159" i="94" s="1"/>
  <c r="O2160" i="94" s="1"/>
  <c r="O2161" i="94" s="1"/>
  <c r="O2162" i="94" s="1"/>
  <c r="O2163" i="94" s="1"/>
  <c r="O2164" i="94" s="1"/>
  <c r="O2165" i="94" s="1"/>
  <c r="O2166" i="94" s="1"/>
  <c r="O2167" i="94" s="1"/>
  <c r="O2168" i="94" s="1"/>
  <c r="O2169" i="94" s="1"/>
  <c r="O2170" i="94" s="1"/>
  <c r="O2171" i="94" s="1"/>
  <c r="O2172" i="94" s="1"/>
  <c r="O2173" i="94" s="1"/>
  <c r="O2174" i="94" s="1"/>
  <c r="O2175" i="94" s="1"/>
  <c r="O2176" i="94" s="1"/>
  <c r="O2177" i="94" s="1"/>
  <c r="O2178" i="94" s="1"/>
  <c r="O2179" i="94" s="1"/>
  <c r="O2180" i="94" s="1"/>
  <c r="O2181" i="94" s="1"/>
  <c r="O2182" i="94" s="1"/>
  <c r="O2183" i="94" s="1"/>
  <c r="O2184" i="94" s="1"/>
  <c r="O2185" i="94" s="1"/>
  <c r="O2186" i="94" s="1"/>
  <c r="O2187" i="94" s="1"/>
  <c r="O2188" i="94" s="1"/>
  <c r="O2189" i="94" s="1"/>
  <c r="O2190" i="94" s="1"/>
  <c r="O2191" i="94" s="1"/>
  <c r="O2192" i="94" s="1"/>
  <c r="O2193" i="94" s="1"/>
  <c r="O2194" i="94" s="1"/>
  <c r="O2195" i="94" s="1"/>
  <c r="O2196" i="94" s="1"/>
  <c r="O2197" i="94" s="1"/>
  <c r="O2198" i="94" s="1"/>
  <c r="O2199" i="94" s="1"/>
  <c r="O2200" i="94" s="1"/>
  <c r="O2201" i="94" s="1"/>
  <c r="O2202" i="94" s="1"/>
  <c r="O2203" i="94" s="1"/>
  <c r="O2204" i="94" s="1"/>
  <c r="O2205" i="94" s="1"/>
  <c r="O2206" i="94" s="1"/>
  <c r="O2207" i="94" s="1"/>
  <c r="O2208" i="94" s="1"/>
  <c r="O2209" i="94" s="1"/>
  <c r="O2210" i="94" s="1"/>
  <c r="O2211" i="94" s="1"/>
  <c r="O2212" i="94" s="1"/>
  <c r="O2213" i="94" s="1"/>
  <c r="O2214" i="94" s="1"/>
  <c r="O2215" i="94" s="1"/>
  <c r="O2216" i="94" s="1"/>
  <c r="O2217" i="94" s="1"/>
  <c r="O2218" i="94" s="1"/>
  <c r="O2219" i="94" s="1"/>
  <c r="O2220" i="94" s="1"/>
  <c r="O2221" i="94" s="1"/>
  <c r="O2222" i="94" s="1"/>
  <c r="O2223" i="94" s="1"/>
  <c r="O2224" i="94" s="1"/>
  <c r="O2225" i="94" s="1"/>
  <c r="O2226" i="94" s="1"/>
  <c r="O2227" i="94" s="1"/>
  <c r="O2228" i="94" s="1"/>
  <c r="O2229" i="94" s="1"/>
  <c r="O2230" i="94" s="1"/>
  <c r="O2231" i="94" s="1"/>
  <c r="O2232" i="94" s="1"/>
  <c r="O2233" i="94" s="1"/>
  <c r="O2234" i="94" s="1"/>
  <c r="O2235" i="94" s="1"/>
  <c r="O2236" i="94" s="1"/>
  <c r="O2237" i="94" s="1"/>
  <c r="O2238" i="94" s="1"/>
  <c r="O2239" i="94" s="1"/>
  <c r="O2240" i="94" s="1"/>
  <c r="O2241" i="94" s="1"/>
  <c r="O2242" i="94" s="1"/>
  <c r="O2243" i="94" s="1"/>
  <c r="O2244" i="94" s="1"/>
  <c r="O2245" i="94" s="1"/>
  <c r="O2246" i="94" s="1"/>
  <c r="O2247" i="94" s="1"/>
  <c r="O2248" i="94" s="1"/>
  <c r="O2249" i="94" s="1"/>
  <c r="O2250" i="94" s="1"/>
  <c r="O2251" i="94" s="1"/>
  <c r="O2252" i="94" s="1"/>
  <c r="O2253" i="94" s="1"/>
  <c r="O2254" i="94" s="1"/>
  <c r="O2255" i="94" s="1"/>
  <c r="O2256" i="94" s="1"/>
  <c r="O2257" i="94" s="1"/>
  <c r="O2258" i="94" s="1"/>
  <c r="O2259" i="94" s="1"/>
  <c r="O2260" i="94" s="1"/>
  <c r="O2261" i="94" s="1"/>
  <c r="O2262" i="94" s="1"/>
  <c r="O2263" i="94" s="1"/>
  <c r="O2264" i="94" s="1"/>
  <c r="O2265" i="94" s="1"/>
  <c r="O2266" i="94" s="1"/>
  <c r="O2267" i="94" s="1"/>
  <c r="O2268" i="94" s="1"/>
  <c r="O2269" i="94" s="1"/>
  <c r="O2270" i="94" s="1"/>
  <c r="O2271" i="94" s="1"/>
  <c r="O2272" i="94" s="1"/>
  <c r="O2273" i="94" s="1"/>
  <c r="O2274" i="94" s="1"/>
  <c r="O2275" i="94" s="1"/>
  <c r="O2276" i="94" s="1"/>
  <c r="O2277" i="94" s="1"/>
  <c r="O2278" i="94" s="1"/>
  <c r="O2279" i="94" s="1"/>
  <c r="O2280" i="94" s="1"/>
  <c r="O2281" i="94" s="1"/>
  <c r="O2282" i="94" s="1"/>
  <c r="O2283" i="94" s="1"/>
  <c r="O2284" i="94" s="1"/>
  <c r="O2285" i="94" s="1"/>
  <c r="O2286" i="94" s="1"/>
  <c r="O2287" i="94" s="1"/>
  <c r="O2288" i="94" s="1"/>
  <c r="O2289" i="94" s="1"/>
  <c r="O2290" i="94" s="1"/>
  <c r="O2291" i="94" s="1"/>
  <c r="O2292" i="94" s="1"/>
  <c r="O2293" i="94" s="1"/>
  <c r="O2294" i="94" s="1"/>
  <c r="O2295" i="94" s="1"/>
  <c r="O2296" i="94" s="1"/>
  <c r="O2297" i="94" s="1"/>
  <c r="O2298" i="94" s="1"/>
  <c r="O2299" i="94" s="1"/>
  <c r="O2300" i="94" s="1"/>
  <c r="O2301" i="94" s="1"/>
  <c r="O2302" i="94" s="1"/>
  <c r="O2303" i="94" s="1"/>
  <c r="O2304" i="94" s="1"/>
  <c r="O2305" i="94" s="1"/>
  <c r="O2306" i="94" s="1"/>
  <c r="O2307" i="94" s="1"/>
  <c r="O2308" i="94" s="1"/>
  <c r="O2309" i="94" s="1"/>
  <c r="O2310" i="94" s="1"/>
  <c r="O2311" i="94" s="1"/>
  <c r="O2312" i="94" s="1"/>
  <c r="O2313" i="94" s="1"/>
  <c r="D169" i="91"/>
  <c r="D169" i="92"/>
  <c r="D169" i="93"/>
  <c r="Y28" i="91"/>
  <c r="Y28" i="92"/>
  <c r="Y28" i="93"/>
  <c r="Y28" i="90"/>
  <c r="M17" i="93"/>
  <c r="M146" i="92"/>
  <c r="M29" i="90"/>
  <c r="M82" i="90"/>
  <c r="M49" i="92"/>
  <c r="M158" i="91"/>
  <c r="M14" i="93"/>
  <c r="M17" i="89"/>
  <c r="M21" i="90"/>
  <c r="M17" i="92"/>
  <c r="M82" i="93"/>
  <c r="M158" i="89"/>
  <c r="M17" i="90"/>
  <c r="M29" i="91"/>
  <c r="M82" i="91"/>
  <c r="M119" i="92"/>
  <c r="M60" i="93"/>
  <c r="M21" i="93"/>
  <c r="M90" i="93"/>
  <c r="M150" i="93"/>
  <c r="M29" i="89"/>
  <c r="M60" i="90"/>
  <c r="M90" i="90"/>
  <c r="M150" i="90"/>
  <c r="M17" i="91"/>
  <c r="M146" i="93"/>
  <c r="M146" i="90"/>
  <c r="M60" i="91"/>
  <c r="M90" i="91"/>
  <c r="M150" i="91"/>
  <c r="M29" i="92"/>
  <c r="M82" i="92"/>
  <c r="M60" i="89"/>
  <c r="M150" i="89"/>
  <c r="M49" i="90"/>
  <c r="M14" i="91"/>
  <c r="M21" i="91"/>
  <c r="M119" i="93"/>
  <c r="M49" i="93"/>
  <c r="M21" i="89"/>
  <c r="M119" i="90"/>
  <c r="M146" i="91"/>
  <c r="M158" i="92"/>
  <c r="M49" i="91"/>
  <c r="M49" i="89"/>
  <c r="M119" i="91"/>
  <c r="M60" i="92"/>
  <c r="M90" i="92"/>
  <c r="M150" i="92"/>
  <c r="M29" i="93"/>
  <c r="M158" i="93"/>
  <c r="M14" i="90"/>
  <c r="M158" i="90"/>
  <c r="M14" i="92"/>
  <c r="M21" i="92"/>
  <c r="D169" i="90"/>
  <c r="Y28" i="31"/>
  <c r="Z28" i="31" s="1"/>
  <c r="Y28" i="86"/>
  <c r="Y28" i="85"/>
  <c r="Y28" i="84"/>
  <c r="Y28" i="87"/>
  <c r="Y28" i="83"/>
  <c r="Y28" i="88"/>
  <c r="Y28" i="89"/>
  <c r="Q2647" i="94"/>
  <c r="C2" i="102"/>
  <c r="C7" i="102" s="1"/>
  <c r="E34" i="102"/>
  <c r="C38" i="102"/>
  <c r="D38" i="102" s="1"/>
  <c r="B34" i="102"/>
  <c r="C35" i="102"/>
  <c r="F34" i="102"/>
  <c r="D36" i="102"/>
  <c r="F2" i="102"/>
  <c r="D2" i="102"/>
  <c r="E48" i="92"/>
  <c r="X48" i="92"/>
  <c r="E48" i="91"/>
  <c r="X48" i="91"/>
  <c r="E48" i="90"/>
  <c r="X48" i="90"/>
  <c r="E48" i="89"/>
  <c r="X48" i="89"/>
  <c r="E48" i="88"/>
  <c r="X48" i="88"/>
  <c r="E48" i="87"/>
  <c r="X48" i="87"/>
  <c r="E48" i="86"/>
  <c r="J48" i="86"/>
  <c r="X48" i="86"/>
  <c r="E48" i="85"/>
  <c r="X48" i="85"/>
  <c r="E48" i="84"/>
  <c r="X48" i="84"/>
  <c r="E48" i="83"/>
  <c r="X48" i="83"/>
  <c r="E48" i="93"/>
  <c r="X48" i="93"/>
  <c r="G48" i="31"/>
  <c r="E27" i="93"/>
  <c r="X27" i="93"/>
  <c r="E27" i="92"/>
  <c r="X27" i="92"/>
  <c r="E27" i="91"/>
  <c r="X27" i="91"/>
  <c r="E27" i="90"/>
  <c r="X27" i="90"/>
  <c r="E27" i="89"/>
  <c r="X27" i="89"/>
  <c r="E27" i="88"/>
  <c r="X27" i="88"/>
  <c r="E27" i="87"/>
  <c r="X27" i="87"/>
  <c r="E27" i="86"/>
  <c r="J27" i="86"/>
  <c r="X27" i="86"/>
  <c r="E27" i="85"/>
  <c r="X27" i="85"/>
  <c r="E27" i="84"/>
  <c r="X27" i="84"/>
  <c r="E27" i="83"/>
  <c r="X27" i="83"/>
  <c r="G27" i="31"/>
  <c r="O2314" i="94" l="1"/>
  <c r="O2315" i="94" s="1"/>
  <c r="O2316" i="94" s="1"/>
  <c r="O2317" i="94" s="1"/>
  <c r="O2318" i="94" s="1"/>
  <c r="O2319" i="94" s="1"/>
  <c r="M91" i="93"/>
  <c r="M91" i="90"/>
  <c r="M147" i="90"/>
  <c r="M91" i="92"/>
  <c r="M167" i="89"/>
  <c r="M147" i="92"/>
  <c r="M167" i="91"/>
  <c r="M73" i="92"/>
  <c r="M74" i="92" s="1"/>
  <c r="M73" i="93"/>
  <c r="M74" i="93" s="1"/>
  <c r="M73" i="89"/>
  <c r="M91" i="91"/>
  <c r="M147" i="93"/>
  <c r="M167" i="92"/>
  <c r="M147" i="91"/>
  <c r="M167" i="93"/>
  <c r="M73" i="91"/>
  <c r="M74" i="91" s="1"/>
  <c r="M73" i="90"/>
  <c r="M74" i="90" s="1"/>
  <c r="M167" i="90"/>
  <c r="Z28" i="83"/>
  <c r="Z28" i="84" s="1"/>
  <c r="Z28" i="85" s="1"/>
  <c r="Z28" i="86" s="1"/>
  <c r="Z28" i="87" s="1"/>
  <c r="Z28" i="88" s="1"/>
  <c r="Z28" i="89" s="1"/>
  <c r="Z28" i="90" s="1"/>
  <c r="Z28" i="91" s="1"/>
  <c r="Z28" i="92" s="1"/>
  <c r="Z28" i="93" s="1"/>
  <c r="I34" i="102"/>
  <c r="K34" i="102" s="1"/>
  <c r="L34" i="102" s="1"/>
  <c r="M34" i="102" s="1"/>
  <c r="E38" i="102"/>
  <c r="F38" i="102" s="1"/>
  <c r="I38" i="102" s="1"/>
  <c r="J38" i="102" s="1"/>
  <c r="K38" i="102" s="1"/>
  <c r="C3" i="102"/>
  <c r="D42" i="102"/>
  <c r="C39" i="102"/>
  <c r="E39" i="102" s="1"/>
  <c r="D43" i="102"/>
  <c r="D41" i="102"/>
  <c r="D40" i="102"/>
  <c r="D39" i="102"/>
  <c r="E2" i="102"/>
  <c r="I2" i="102" s="1"/>
  <c r="E7" i="102"/>
  <c r="D7" i="102"/>
  <c r="C8" i="102" s="1"/>
  <c r="D8" i="102"/>
  <c r="D9" i="102"/>
  <c r="D10" i="102"/>
  <c r="D11" i="102"/>
  <c r="D12" i="102"/>
  <c r="Y48" i="93"/>
  <c r="Y48" i="89"/>
  <c r="Y48" i="84"/>
  <c r="Y48" i="88"/>
  <c r="Y48" i="91"/>
  <c r="Y48" i="85"/>
  <c r="Y48" i="83"/>
  <c r="Y48" i="87"/>
  <c r="Y48" i="90"/>
  <c r="Y48" i="86"/>
  <c r="Y48" i="31"/>
  <c r="Z48" i="31" s="1"/>
  <c r="Y27" i="31"/>
  <c r="Z27" i="31" s="1"/>
  <c r="Y48" i="92"/>
  <c r="Y27" i="93"/>
  <c r="Y27" i="92"/>
  <c r="Y27" i="91"/>
  <c r="Y27" i="90"/>
  <c r="Y27" i="89"/>
  <c r="Y27" i="88"/>
  <c r="Y27" i="87"/>
  <c r="Y27" i="86"/>
  <c r="Y27" i="85"/>
  <c r="Y27" i="84"/>
  <c r="Y27" i="83"/>
  <c r="O2320" i="94" l="1"/>
  <c r="O2321" i="94" s="1"/>
  <c r="O2322" i="94" s="1"/>
  <c r="O2323" i="94" s="1"/>
  <c r="O2324" i="94" s="1"/>
  <c r="O2325" i="94" s="1"/>
  <c r="O2326" i="94" s="1"/>
  <c r="O2327" i="94" s="1"/>
  <c r="O2328" i="94" s="1"/>
  <c r="O2329" i="94" s="1"/>
  <c r="O2330" i="94" s="1"/>
  <c r="O2331" i="94" s="1"/>
  <c r="O2332" i="94" s="1"/>
  <c r="O2333" i="94" s="1"/>
  <c r="O2334" i="94" s="1"/>
  <c r="O2335" i="94" s="1"/>
  <c r="O2336" i="94" s="1"/>
  <c r="O2337" i="94" s="1"/>
  <c r="O2338" i="94" s="1"/>
  <c r="O2339" i="94" s="1"/>
  <c r="O2340" i="94" s="1"/>
  <c r="O2341" i="94" s="1"/>
  <c r="O2342" i="94" s="1"/>
  <c r="O2343" i="94" s="1"/>
  <c r="O2344" i="94" s="1"/>
  <c r="O2345" i="94" s="1"/>
  <c r="O2346" i="94" s="1"/>
  <c r="O2347" i="94" s="1"/>
  <c r="O2348" i="94" s="1"/>
  <c r="O2349" i="94" s="1"/>
  <c r="O2350" i="94" s="1"/>
  <c r="O2351" i="94" s="1"/>
  <c r="O2352" i="94" s="1"/>
  <c r="O2353" i="94" s="1"/>
  <c r="O2354" i="94" s="1"/>
  <c r="O2355" i="94" s="1"/>
  <c r="O2356" i="94" s="1"/>
  <c r="O2357" i="94" s="1"/>
  <c r="O2358" i="94" s="1"/>
  <c r="O2359" i="94" s="1"/>
  <c r="O2360" i="94" s="1"/>
  <c r="O2361" i="94" s="1"/>
  <c r="O2362" i="94" s="1"/>
  <c r="O2363" i="94" s="1"/>
  <c r="O2364" i="94" s="1"/>
  <c r="O2365" i="94" s="1"/>
  <c r="O2366" i="94" s="1"/>
  <c r="O2367" i="94" s="1"/>
  <c r="O2368" i="94" s="1"/>
  <c r="O2369" i="94" s="1"/>
  <c r="O2370" i="94" s="1"/>
  <c r="O2371" i="94" s="1"/>
  <c r="O2372" i="94" s="1"/>
  <c r="O2373" i="94" s="1"/>
  <c r="O2374" i="94" s="1"/>
  <c r="O2375" i="94" s="1"/>
  <c r="O2376" i="94" s="1"/>
  <c r="O2377" i="94" s="1"/>
  <c r="O2378" i="94" s="1"/>
  <c r="O2379" i="94" s="1"/>
  <c r="O2380" i="94" s="1"/>
  <c r="O2381" i="94" s="1"/>
  <c r="O2382" i="94" s="1"/>
  <c r="O2383" i="94" s="1"/>
  <c r="O2384" i="94" s="1"/>
  <c r="O2385" i="94" s="1"/>
  <c r="O2386" i="94" s="1"/>
  <c r="O2387" i="94" s="1"/>
  <c r="O2388" i="94" s="1"/>
  <c r="O2389" i="94" s="1"/>
  <c r="O2390" i="94" s="1"/>
  <c r="O2391" i="94" s="1"/>
  <c r="O2392" i="94" s="1"/>
  <c r="O2393" i="94" s="1"/>
  <c r="O2394" i="94" s="1"/>
  <c r="O2395" i="94" s="1"/>
  <c r="O2396" i="94" s="1"/>
  <c r="O2397" i="94" s="1"/>
  <c r="O2398" i="94" s="1"/>
  <c r="O2399" i="94" s="1"/>
  <c r="O2400" i="94" s="1"/>
  <c r="O2401" i="94" s="1"/>
  <c r="O2402" i="94" s="1"/>
  <c r="O2403" i="94" s="1"/>
  <c r="O2404" i="94" s="1"/>
  <c r="O2405" i="94" s="1"/>
  <c r="O2406" i="94" s="1"/>
  <c r="O2407" i="94" s="1"/>
  <c r="O2408" i="94" s="1"/>
  <c r="O2409" i="94" s="1"/>
  <c r="O2410" i="94" s="1"/>
  <c r="O2411" i="94" s="1"/>
  <c r="O2412" i="94" s="1"/>
  <c r="O2413" i="94" s="1"/>
  <c r="O2414" i="94" s="1"/>
  <c r="O2415" i="94" s="1"/>
  <c r="O2416" i="94" s="1"/>
  <c r="O2417" i="94" s="1"/>
  <c r="O2418" i="94" s="1"/>
  <c r="O2419" i="94" s="1"/>
  <c r="O2420" i="94" s="1"/>
  <c r="O2421" i="94" s="1"/>
  <c r="O2422" i="94" s="1"/>
  <c r="O2423" i="94" s="1"/>
  <c r="O2424" i="94" s="1"/>
  <c r="O2425" i="94" s="1"/>
  <c r="O2426" i="94" s="1"/>
  <c r="O2427" i="94" s="1"/>
  <c r="O2428" i="94" s="1"/>
  <c r="O2429" i="94" s="1"/>
  <c r="O2430" i="94" s="1"/>
  <c r="O2431" i="94" s="1"/>
  <c r="O2432" i="94" s="1"/>
  <c r="O2433" i="94" s="1"/>
  <c r="O2434" i="94" s="1"/>
  <c r="O2435" i="94" s="1"/>
  <c r="O2436" i="94" s="1"/>
  <c r="O2437" i="94" s="1"/>
  <c r="O2438" i="94" s="1"/>
  <c r="O2439" i="94" s="1"/>
  <c r="O2440" i="94" s="1"/>
  <c r="O2441" i="94" s="1"/>
  <c r="O2442" i="94" s="1"/>
  <c r="O2443" i="94" s="1"/>
  <c r="O2444" i="94" s="1"/>
  <c r="O2445" i="94" s="1"/>
  <c r="O2446" i="94" s="1"/>
  <c r="O2447" i="94" s="1"/>
  <c r="O2448" i="94" s="1"/>
  <c r="O2449" i="94" s="1"/>
  <c r="M169" i="93"/>
  <c r="M169" i="92"/>
  <c r="M169" i="91"/>
  <c r="M169" i="90"/>
  <c r="F7" i="102"/>
  <c r="F39" i="102"/>
  <c r="I39" i="102" s="1"/>
  <c r="J39" i="102" s="1"/>
  <c r="K39" i="102" s="1"/>
  <c r="C40" i="102"/>
  <c r="C41" i="102" s="1"/>
  <c r="E41" i="102" s="1"/>
  <c r="F41" i="102" s="1"/>
  <c r="E8" i="102"/>
  <c r="C9" i="102"/>
  <c r="Z48" i="83"/>
  <c r="Z48" i="84" s="1"/>
  <c r="Z48" i="85" s="1"/>
  <c r="Z48" i="86" s="1"/>
  <c r="Z48" i="87" s="1"/>
  <c r="Z48" i="88" s="1"/>
  <c r="Z27" i="83"/>
  <c r="Z27" i="84" s="1"/>
  <c r="Z27" i="85" s="1"/>
  <c r="Z27" i="86" s="1"/>
  <c r="Z27" i="87" s="1"/>
  <c r="Z27" i="88" s="1"/>
  <c r="O2450" i="94" l="1"/>
  <c r="O2451" i="94" s="1"/>
  <c r="O2452" i="94" s="1"/>
  <c r="O2453" i="94" s="1"/>
  <c r="O2454" i="94" s="1"/>
  <c r="E40" i="102"/>
  <c r="C42" i="102"/>
  <c r="C43" i="102" s="1"/>
  <c r="F8" i="102"/>
  <c r="C10" i="102"/>
  <c r="E9" i="102"/>
  <c r="Z48" i="89"/>
  <c r="Z48" i="90" s="1"/>
  <c r="Z48" i="91" s="1"/>
  <c r="Z48" i="92" s="1"/>
  <c r="Z48" i="93" s="1"/>
  <c r="Z27" i="89"/>
  <c r="Z27" i="90" s="1"/>
  <c r="Z27" i="91" s="1"/>
  <c r="Z27" i="92" s="1"/>
  <c r="Z27" i="93" s="1"/>
  <c r="X166" i="93"/>
  <c r="E166" i="93"/>
  <c r="X165" i="93"/>
  <c r="E165" i="93"/>
  <c r="X164" i="93"/>
  <c r="E164" i="93"/>
  <c r="X163" i="93"/>
  <c r="E163" i="93"/>
  <c r="X162" i="93"/>
  <c r="E162" i="93"/>
  <c r="X161" i="93"/>
  <c r="E161" i="93"/>
  <c r="X160" i="93"/>
  <c r="E160" i="93"/>
  <c r="X159" i="93"/>
  <c r="E159" i="93"/>
  <c r="C158" i="93"/>
  <c r="X157" i="93"/>
  <c r="E157" i="93"/>
  <c r="X156" i="93"/>
  <c r="E156" i="93"/>
  <c r="X155" i="93"/>
  <c r="E155" i="93"/>
  <c r="X154" i="93"/>
  <c r="E154" i="93"/>
  <c r="X153" i="93"/>
  <c r="E153" i="93"/>
  <c r="X152" i="93"/>
  <c r="E152" i="93"/>
  <c r="X151" i="93"/>
  <c r="E151" i="93"/>
  <c r="X145" i="93"/>
  <c r="E145" i="93"/>
  <c r="X144" i="93"/>
  <c r="E144" i="93"/>
  <c r="X143" i="93"/>
  <c r="E143" i="93"/>
  <c r="X142" i="93"/>
  <c r="E142" i="93"/>
  <c r="X141" i="93"/>
  <c r="E141" i="93"/>
  <c r="X140" i="93"/>
  <c r="E140" i="93"/>
  <c r="X139" i="93"/>
  <c r="E139" i="93"/>
  <c r="X138" i="93"/>
  <c r="E138" i="93"/>
  <c r="X133" i="93"/>
  <c r="E133" i="93"/>
  <c r="X132" i="93"/>
  <c r="E132" i="93"/>
  <c r="X131" i="93"/>
  <c r="E131" i="93"/>
  <c r="X130" i="93"/>
  <c r="E130" i="93"/>
  <c r="X129" i="93"/>
  <c r="E129" i="93"/>
  <c r="X128" i="93"/>
  <c r="E128" i="93"/>
  <c r="X127" i="93"/>
  <c r="E127" i="93"/>
  <c r="X126" i="93"/>
  <c r="E126" i="93"/>
  <c r="X125" i="93"/>
  <c r="E125" i="93"/>
  <c r="X124" i="93"/>
  <c r="E124" i="93"/>
  <c r="X123" i="93"/>
  <c r="E123" i="93"/>
  <c r="X122" i="93"/>
  <c r="E122" i="93"/>
  <c r="X118" i="93"/>
  <c r="E118" i="93"/>
  <c r="X117" i="93"/>
  <c r="E117" i="93"/>
  <c r="X116" i="93"/>
  <c r="E116" i="93"/>
  <c r="X115" i="93"/>
  <c r="E115" i="93"/>
  <c r="X114" i="93"/>
  <c r="E114" i="93"/>
  <c r="E113" i="93"/>
  <c r="Y113" i="93" s="1"/>
  <c r="E112" i="93"/>
  <c r="Y112" i="93" s="1"/>
  <c r="E111" i="93"/>
  <c r="Y111" i="93" s="1"/>
  <c r="X106" i="93"/>
  <c r="E106" i="93"/>
  <c r="X105" i="93"/>
  <c r="E105" i="93"/>
  <c r="X104" i="93"/>
  <c r="E104" i="93"/>
  <c r="X103" i="93"/>
  <c r="E103" i="93"/>
  <c r="X102" i="93"/>
  <c r="E102" i="93"/>
  <c r="X101" i="93"/>
  <c r="E101" i="93"/>
  <c r="X100" i="93"/>
  <c r="E100" i="93"/>
  <c r="X99" i="93"/>
  <c r="E99" i="93"/>
  <c r="X98" i="93"/>
  <c r="E98" i="93"/>
  <c r="X97" i="93"/>
  <c r="E97" i="93"/>
  <c r="X96" i="93"/>
  <c r="E96" i="93"/>
  <c r="X95" i="93"/>
  <c r="E95" i="93"/>
  <c r="X89" i="93"/>
  <c r="E89" i="93"/>
  <c r="X88" i="93"/>
  <c r="E88" i="93"/>
  <c r="X87" i="93"/>
  <c r="E87" i="93"/>
  <c r="X86" i="93"/>
  <c r="E86" i="93"/>
  <c r="X81" i="93"/>
  <c r="E81" i="93"/>
  <c r="X80" i="93"/>
  <c r="E80" i="93"/>
  <c r="X79" i="93"/>
  <c r="E79" i="93"/>
  <c r="X78" i="93"/>
  <c r="E78" i="93"/>
  <c r="X72" i="93"/>
  <c r="X71" i="93" s="1"/>
  <c r="W71" i="93"/>
  <c r="V71" i="93"/>
  <c r="L71" i="93"/>
  <c r="K71" i="93"/>
  <c r="H71" i="93"/>
  <c r="G71" i="93"/>
  <c r="F72" i="93"/>
  <c r="F71" i="93" s="1"/>
  <c r="F73" i="93" s="1"/>
  <c r="E72" i="93"/>
  <c r="E71" i="93" s="1"/>
  <c r="C71" i="93"/>
  <c r="X70" i="93"/>
  <c r="X69" i="93" s="1"/>
  <c r="W69" i="93"/>
  <c r="V69" i="93"/>
  <c r="L69" i="93"/>
  <c r="K69" i="93"/>
  <c r="H69" i="93"/>
  <c r="G69" i="93"/>
  <c r="E70" i="93"/>
  <c r="E69" i="93" s="1"/>
  <c r="C69" i="93"/>
  <c r="X67" i="93"/>
  <c r="E67" i="93"/>
  <c r="X66" i="93"/>
  <c r="E66" i="93"/>
  <c r="X65" i="93"/>
  <c r="E65" i="93"/>
  <c r="X63" i="93"/>
  <c r="E63" i="93"/>
  <c r="X62" i="93"/>
  <c r="E62" i="93"/>
  <c r="X61" i="93"/>
  <c r="E61" i="93"/>
  <c r="X59" i="93"/>
  <c r="E59" i="93"/>
  <c r="X58" i="93"/>
  <c r="E58" i="93"/>
  <c r="X57" i="93"/>
  <c r="E57" i="93"/>
  <c r="X56" i="93"/>
  <c r="E56" i="93"/>
  <c r="X55" i="93"/>
  <c r="E55" i="93"/>
  <c r="X54" i="93"/>
  <c r="E54" i="93"/>
  <c r="X51" i="93"/>
  <c r="E51" i="93"/>
  <c r="X50" i="93"/>
  <c r="E50" i="93"/>
  <c r="X47" i="93"/>
  <c r="E47" i="93"/>
  <c r="X46" i="93"/>
  <c r="E46" i="93"/>
  <c r="X45" i="93"/>
  <c r="E45" i="93"/>
  <c r="X44" i="93"/>
  <c r="E44" i="93"/>
  <c r="X43" i="93"/>
  <c r="E43" i="93"/>
  <c r="X42" i="93"/>
  <c r="E42" i="93"/>
  <c r="X41" i="93"/>
  <c r="E41" i="93"/>
  <c r="X40" i="93"/>
  <c r="E40" i="93"/>
  <c r="X39" i="93"/>
  <c r="E39" i="93"/>
  <c r="X38" i="93"/>
  <c r="E38" i="93"/>
  <c r="X37" i="93"/>
  <c r="E37" i="93"/>
  <c r="X36" i="93"/>
  <c r="E36" i="93"/>
  <c r="X35" i="93"/>
  <c r="E35" i="93"/>
  <c r="X34" i="93"/>
  <c r="E34" i="93"/>
  <c r="X33" i="93"/>
  <c r="E33" i="93"/>
  <c r="X32" i="93"/>
  <c r="E32" i="93"/>
  <c r="X31" i="93"/>
  <c r="E31" i="93"/>
  <c r="X30" i="93"/>
  <c r="E30" i="93"/>
  <c r="X26" i="93"/>
  <c r="E26" i="93"/>
  <c r="X25" i="93"/>
  <c r="E25" i="93"/>
  <c r="X24" i="93"/>
  <c r="E24" i="93"/>
  <c r="X23" i="93"/>
  <c r="E23" i="93"/>
  <c r="X22" i="93"/>
  <c r="E22" i="93"/>
  <c r="X20" i="93"/>
  <c r="E20" i="93"/>
  <c r="X19" i="93"/>
  <c r="E19" i="93"/>
  <c r="X18" i="93"/>
  <c r="E18" i="93"/>
  <c r="C17" i="93"/>
  <c r="X13" i="93"/>
  <c r="E13" i="93"/>
  <c r="X12" i="93"/>
  <c r="E12" i="93"/>
  <c r="X11" i="93"/>
  <c r="E11" i="93"/>
  <c r="X10" i="93"/>
  <c r="E10" i="93"/>
  <c r="X9" i="93"/>
  <c r="E9" i="93"/>
  <c r="X8" i="93"/>
  <c r="E8" i="93"/>
  <c r="X7" i="93"/>
  <c r="E7" i="93"/>
  <c r="X6" i="93"/>
  <c r="E6" i="93"/>
  <c r="X5" i="93"/>
  <c r="E5" i="93"/>
  <c r="X166" i="92"/>
  <c r="E166" i="92"/>
  <c r="X165" i="92"/>
  <c r="E165" i="92"/>
  <c r="X164" i="92"/>
  <c r="E164" i="92"/>
  <c r="X163" i="92"/>
  <c r="E163" i="92"/>
  <c r="X162" i="92"/>
  <c r="E162" i="92"/>
  <c r="X161" i="92"/>
  <c r="E161" i="92"/>
  <c r="X160" i="92"/>
  <c r="E160" i="92"/>
  <c r="X159" i="92"/>
  <c r="E159" i="92"/>
  <c r="X157" i="92"/>
  <c r="E157" i="92"/>
  <c r="X156" i="92"/>
  <c r="E156" i="92"/>
  <c r="X155" i="92"/>
  <c r="E155" i="92"/>
  <c r="X154" i="92"/>
  <c r="E154" i="92"/>
  <c r="X153" i="92"/>
  <c r="E153" i="92"/>
  <c r="X152" i="92"/>
  <c r="E152" i="92"/>
  <c r="X151" i="92"/>
  <c r="E151" i="92"/>
  <c r="C150" i="92"/>
  <c r="X145" i="92"/>
  <c r="E145" i="92"/>
  <c r="X144" i="92"/>
  <c r="E144" i="92"/>
  <c r="X143" i="92"/>
  <c r="E143" i="92"/>
  <c r="X142" i="92"/>
  <c r="E142" i="92"/>
  <c r="X141" i="92"/>
  <c r="E141" i="92"/>
  <c r="X133" i="92"/>
  <c r="E133" i="92"/>
  <c r="X132" i="92"/>
  <c r="E132" i="92"/>
  <c r="X131" i="92"/>
  <c r="E131" i="92"/>
  <c r="X130" i="92"/>
  <c r="E130" i="92"/>
  <c r="X129" i="92"/>
  <c r="E129" i="92"/>
  <c r="X128" i="92"/>
  <c r="E128" i="92"/>
  <c r="X127" i="92"/>
  <c r="E127" i="92"/>
  <c r="X126" i="92"/>
  <c r="E126" i="92"/>
  <c r="X125" i="92"/>
  <c r="E125" i="92"/>
  <c r="X124" i="92"/>
  <c r="E124" i="92"/>
  <c r="X123" i="92"/>
  <c r="E123" i="92"/>
  <c r="X122" i="92"/>
  <c r="E122" i="92"/>
  <c r="X118" i="92"/>
  <c r="E118" i="92"/>
  <c r="X117" i="92"/>
  <c r="E117" i="92"/>
  <c r="X116" i="92"/>
  <c r="E116" i="92"/>
  <c r="X115" i="92"/>
  <c r="E115" i="92"/>
  <c r="X114" i="92"/>
  <c r="E114" i="92"/>
  <c r="X105" i="92"/>
  <c r="E105" i="92"/>
  <c r="X104" i="92"/>
  <c r="E104" i="92"/>
  <c r="X103" i="92"/>
  <c r="E103" i="92"/>
  <c r="X102" i="92"/>
  <c r="E102" i="92"/>
  <c r="X101" i="92"/>
  <c r="E101" i="92"/>
  <c r="X100" i="92"/>
  <c r="E100" i="92"/>
  <c r="X99" i="92"/>
  <c r="E99" i="92"/>
  <c r="X98" i="92"/>
  <c r="E98" i="92"/>
  <c r="X97" i="92"/>
  <c r="E97" i="92"/>
  <c r="X96" i="92"/>
  <c r="E96" i="92"/>
  <c r="X95" i="92"/>
  <c r="E95" i="92"/>
  <c r="X89" i="92"/>
  <c r="E89" i="92"/>
  <c r="X88" i="92"/>
  <c r="E88" i="92"/>
  <c r="X87" i="92"/>
  <c r="E87" i="92"/>
  <c r="X86" i="92"/>
  <c r="E86" i="92"/>
  <c r="X81" i="92"/>
  <c r="E81" i="92"/>
  <c r="X80" i="92"/>
  <c r="E80" i="92"/>
  <c r="X79" i="92"/>
  <c r="E79" i="92"/>
  <c r="X78" i="92"/>
  <c r="E78" i="92"/>
  <c r="X72" i="92"/>
  <c r="X71" i="92" s="1"/>
  <c r="W71" i="92"/>
  <c r="V71" i="92"/>
  <c r="L71" i="92"/>
  <c r="K71" i="92"/>
  <c r="H71" i="92"/>
  <c r="G71" i="92"/>
  <c r="F72" i="92"/>
  <c r="F71" i="92" s="1"/>
  <c r="F73" i="92" s="1"/>
  <c r="E72" i="92"/>
  <c r="E71" i="92" s="1"/>
  <c r="C71" i="92"/>
  <c r="X70" i="92"/>
  <c r="X69" i="92" s="1"/>
  <c r="W69" i="92"/>
  <c r="V69" i="92"/>
  <c r="L69" i="92"/>
  <c r="K69" i="92"/>
  <c r="H69" i="92"/>
  <c r="G69" i="92"/>
  <c r="E70" i="92"/>
  <c r="E69" i="92" s="1"/>
  <c r="C69" i="92"/>
  <c r="X67" i="92"/>
  <c r="E67" i="92"/>
  <c r="X66" i="92"/>
  <c r="E66" i="92"/>
  <c r="X65" i="92"/>
  <c r="E65" i="92"/>
  <c r="X63" i="92"/>
  <c r="E63" i="92"/>
  <c r="X62" i="92"/>
  <c r="E62" i="92"/>
  <c r="X61" i="92"/>
  <c r="E61" i="92"/>
  <c r="X59" i="92"/>
  <c r="E59" i="92"/>
  <c r="X58" i="92"/>
  <c r="E58" i="92"/>
  <c r="X57" i="92"/>
  <c r="E57" i="92"/>
  <c r="X56" i="92"/>
  <c r="E56" i="92"/>
  <c r="X55" i="92"/>
  <c r="E55" i="92"/>
  <c r="X54" i="92"/>
  <c r="E54" i="92"/>
  <c r="X51" i="92"/>
  <c r="E51" i="92"/>
  <c r="X50" i="92"/>
  <c r="E50" i="92"/>
  <c r="X47" i="92"/>
  <c r="E47" i="92"/>
  <c r="X46" i="92"/>
  <c r="E46" i="92"/>
  <c r="X45" i="92"/>
  <c r="E45" i="92"/>
  <c r="X44" i="92"/>
  <c r="E44" i="92"/>
  <c r="X43" i="92"/>
  <c r="E43" i="92"/>
  <c r="X42" i="92"/>
  <c r="E42" i="92"/>
  <c r="X41" i="92"/>
  <c r="E41" i="92"/>
  <c r="X40" i="92"/>
  <c r="E40" i="92"/>
  <c r="X39" i="92"/>
  <c r="E39" i="92"/>
  <c r="X38" i="92"/>
  <c r="E38" i="92"/>
  <c r="X37" i="92"/>
  <c r="E37" i="92"/>
  <c r="X36" i="92"/>
  <c r="E36" i="92"/>
  <c r="X35" i="92"/>
  <c r="E35" i="92"/>
  <c r="X34" i="92"/>
  <c r="E34" i="92"/>
  <c r="X33" i="92"/>
  <c r="E33" i="92"/>
  <c r="X32" i="92"/>
  <c r="E32" i="92"/>
  <c r="X31" i="92"/>
  <c r="E31" i="92"/>
  <c r="X30" i="92"/>
  <c r="E30" i="92"/>
  <c r="X26" i="92"/>
  <c r="E26" i="92"/>
  <c r="X25" i="92"/>
  <c r="E25" i="92"/>
  <c r="X24" i="92"/>
  <c r="E24" i="92"/>
  <c r="X23" i="92"/>
  <c r="E23" i="92"/>
  <c r="X22" i="92"/>
  <c r="E22" i="92"/>
  <c r="C21" i="92"/>
  <c r="X20" i="92"/>
  <c r="E20" i="92"/>
  <c r="X19" i="92"/>
  <c r="E19" i="92"/>
  <c r="X18" i="92"/>
  <c r="H17" i="92"/>
  <c r="E18" i="92"/>
  <c r="C17" i="92"/>
  <c r="X13" i="92"/>
  <c r="E13" i="92"/>
  <c r="X12" i="92"/>
  <c r="E12" i="92"/>
  <c r="X11" i="92"/>
  <c r="E11" i="92"/>
  <c r="X10" i="92"/>
  <c r="E10" i="92"/>
  <c r="X9" i="92"/>
  <c r="E9" i="92"/>
  <c r="X8" i="92"/>
  <c r="E8" i="92"/>
  <c r="X7" i="92"/>
  <c r="E7" i="92"/>
  <c r="X6" i="92"/>
  <c r="E6" i="92"/>
  <c r="X5" i="92"/>
  <c r="E5" i="92"/>
  <c r="X166" i="91"/>
  <c r="E166" i="91"/>
  <c r="X165" i="91"/>
  <c r="E165" i="91"/>
  <c r="X164" i="91"/>
  <c r="E164" i="91"/>
  <c r="X163" i="91"/>
  <c r="E163" i="91"/>
  <c r="X162" i="91"/>
  <c r="E162" i="91"/>
  <c r="X161" i="91"/>
  <c r="E161" i="91"/>
  <c r="X160" i="91"/>
  <c r="E160" i="91"/>
  <c r="X159" i="91"/>
  <c r="E159" i="91"/>
  <c r="X157" i="91"/>
  <c r="E157" i="91"/>
  <c r="X156" i="91"/>
  <c r="E156" i="91"/>
  <c r="X155" i="91"/>
  <c r="E155" i="91"/>
  <c r="X154" i="91"/>
  <c r="E154" i="91"/>
  <c r="X153" i="91"/>
  <c r="E153" i="91"/>
  <c r="X152" i="91"/>
  <c r="E152" i="91"/>
  <c r="X151" i="91"/>
  <c r="E151" i="91"/>
  <c r="X145" i="91"/>
  <c r="E145" i="91"/>
  <c r="X144" i="91"/>
  <c r="E144" i="91"/>
  <c r="X143" i="91"/>
  <c r="E143" i="91"/>
  <c r="X142" i="91"/>
  <c r="E142" i="91"/>
  <c r="X141" i="91"/>
  <c r="E141" i="91"/>
  <c r="X140" i="91"/>
  <c r="E140" i="91"/>
  <c r="X133" i="91"/>
  <c r="E133" i="91"/>
  <c r="X132" i="91"/>
  <c r="E132" i="91"/>
  <c r="X131" i="91"/>
  <c r="E131" i="91"/>
  <c r="X130" i="91"/>
  <c r="E130" i="91"/>
  <c r="X129" i="91"/>
  <c r="E129" i="91"/>
  <c r="X128" i="91"/>
  <c r="E128" i="91"/>
  <c r="X127" i="91"/>
  <c r="E127" i="91"/>
  <c r="X126" i="91"/>
  <c r="E126" i="91"/>
  <c r="X125" i="91"/>
  <c r="E125" i="91"/>
  <c r="X124" i="91"/>
  <c r="E124" i="91"/>
  <c r="X123" i="91"/>
  <c r="E123" i="91"/>
  <c r="X122" i="91"/>
  <c r="E122" i="91"/>
  <c r="X118" i="91"/>
  <c r="E118" i="91"/>
  <c r="X117" i="91"/>
  <c r="E117" i="91"/>
  <c r="X116" i="91"/>
  <c r="E116" i="91"/>
  <c r="X115" i="91"/>
  <c r="E115" i="91"/>
  <c r="X105" i="91"/>
  <c r="E105" i="91"/>
  <c r="X104" i="91"/>
  <c r="E104" i="91"/>
  <c r="X103" i="91"/>
  <c r="E103" i="91"/>
  <c r="X102" i="91"/>
  <c r="E102" i="91"/>
  <c r="X101" i="91"/>
  <c r="E101" i="91"/>
  <c r="X100" i="91"/>
  <c r="E100" i="91"/>
  <c r="X99" i="91"/>
  <c r="E99" i="91"/>
  <c r="X98" i="91"/>
  <c r="E98" i="91"/>
  <c r="X97" i="91"/>
  <c r="E97" i="91"/>
  <c r="X96" i="91"/>
  <c r="E96" i="91"/>
  <c r="X95" i="91"/>
  <c r="E95" i="91"/>
  <c r="X89" i="91"/>
  <c r="E89" i="91"/>
  <c r="X88" i="91"/>
  <c r="E88" i="91"/>
  <c r="X87" i="91"/>
  <c r="E87" i="91"/>
  <c r="X86" i="91"/>
  <c r="E86" i="91"/>
  <c r="X81" i="91"/>
  <c r="E81" i="91"/>
  <c r="X80" i="91"/>
  <c r="E80" i="91"/>
  <c r="X79" i="91"/>
  <c r="E79" i="91"/>
  <c r="X78" i="91"/>
  <c r="E78" i="91"/>
  <c r="X72" i="91"/>
  <c r="X71" i="91" s="1"/>
  <c r="W71" i="91"/>
  <c r="V71" i="91"/>
  <c r="L71" i="91"/>
  <c r="K71" i="91"/>
  <c r="I71" i="91"/>
  <c r="H71" i="91"/>
  <c r="G71" i="91"/>
  <c r="F72" i="91"/>
  <c r="F71" i="91" s="1"/>
  <c r="F73" i="91" s="1"/>
  <c r="E72" i="91"/>
  <c r="E71" i="91" s="1"/>
  <c r="X70" i="91"/>
  <c r="X69" i="91" s="1"/>
  <c r="W69" i="91"/>
  <c r="V69" i="91"/>
  <c r="L69" i="91"/>
  <c r="K69" i="91"/>
  <c r="I69" i="91"/>
  <c r="H69" i="91"/>
  <c r="G69" i="91"/>
  <c r="E70" i="91"/>
  <c r="E69" i="91" s="1"/>
  <c r="X67" i="91"/>
  <c r="E67" i="91"/>
  <c r="X66" i="91"/>
  <c r="E66" i="91"/>
  <c r="X65" i="91"/>
  <c r="E65" i="91"/>
  <c r="X63" i="91"/>
  <c r="E63" i="91"/>
  <c r="X62" i="91"/>
  <c r="E62" i="91"/>
  <c r="X61" i="91"/>
  <c r="E61" i="91"/>
  <c r="X59" i="91"/>
  <c r="E59" i="91"/>
  <c r="X58" i="91"/>
  <c r="E58" i="91"/>
  <c r="X57" i="91"/>
  <c r="E57" i="91"/>
  <c r="X56" i="91"/>
  <c r="E56" i="91"/>
  <c r="X55" i="91"/>
  <c r="E55" i="91"/>
  <c r="X51" i="91"/>
  <c r="E51" i="91"/>
  <c r="X50" i="91"/>
  <c r="E50" i="91"/>
  <c r="X47" i="91"/>
  <c r="E47" i="91"/>
  <c r="X46" i="91"/>
  <c r="E46" i="91"/>
  <c r="X45" i="91"/>
  <c r="E45" i="91"/>
  <c r="X44" i="91"/>
  <c r="E44" i="91"/>
  <c r="X43" i="91"/>
  <c r="E43" i="91"/>
  <c r="X42" i="91"/>
  <c r="E42" i="91"/>
  <c r="X41" i="91"/>
  <c r="E41" i="91"/>
  <c r="X40" i="91"/>
  <c r="E40" i="91"/>
  <c r="X39" i="91"/>
  <c r="E39" i="91"/>
  <c r="X38" i="91"/>
  <c r="E38" i="91"/>
  <c r="X37" i="91"/>
  <c r="E37" i="91"/>
  <c r="X36" i="91"/>
  <c r="E36" i="91"/>
  <c r="X35" i="91"/>
  <c r="E35" i="91"/>
  <c r="X34" i="91"/>
  <c r="E34" i="91"/>
  <c r="X33" i="91"/>
  <c r="E33" i="91"/>
  <c r="X32" i="91"/>
  <c r="E32" i="91"/>
  <c r="X31" i="91"/>
  <c r="E31" i="91"/>
  <c r="X30" i="91"/>
  <c r="E30" i="91"/>
  <c r="X26" i="91"/>
  <c r="E26" i="91"/>
  <c r="X25" i="91"/>
  <c r="E25" i="91"/>
  <c r="X24" i="91"/>
  <c r="E24" i="91"/>
  <c r="X23" i="91"/>
  <c r="E23" i="91"/>
  <c r="X22" i="91"/>
  <c r="E22" i="91"/>
  <c r="X20" i="91"/>
  <c r="E20" i="91"/>
  <c r="X19" i="91"/>
  <c r="E19" i="91"/>
  <c r="X18" i="91"/>
  <c r="E18" i="91"/>
  <c r="X13" i="91"/>
  <c r="E13" i="91"/>
  <c r="X12" i="91"/>
  <c r="E12" i="91"/>
  <c r="X11" i="91"/>
  <c r="E11" i="91"/>
  <c r="X10" i="91"/>
  <c r="E10" i="91"/>
  <c r="X9" i="91"/>
  <c r="E9" i="91"/>
  <c r="X8" i="91"/>
  <c r="E8" i="91"/>
  <c r="X7" i="91"/>
  <c r="E7" i="91"/>
  <c r="X6" i="91"/>
  <c r="E6" i="91"/>
  <c r="X5" i="91"/>
  <c r="E5" i="91"/>
  <c r="X166" i="90"/>
  <c r="E166" i="90"/>
  <c r="X165" i="90"/>
  <c r="E165" i="90"/>
  <c r="X164" i="90"/>
  <c r="E164" i="90"/>
  <c r="X163" i="90"/>
  <c r="E163" i="90"/>
  <c r="X162" i="90"/>
  <c r="E162" i="90"/>
  <c r="X161" i="90"/>
  <c r="E161" i="90"/>
  <c r="X160" i="90"/>
  <c r="E160" i="90"/>
  <c r="X159" i="90"/>
  <c r="E159" i="90"/>
  <c r="X157" i="90"/>
  <c r="E157" i="90"/>
  <c r="X156" i="90"/>
  <c r="E156" i="90"/>
  <c r="X155" i="90"/>
  <c r="E155" i="90"/>
  <c r="X154" i="90"/>
  <c r="E154" i="90"/>
  <c r="X153" i="90"/>
  <c r="E153" i="90"/>
  <c r="X152" i="90"/>
  <c r="E152" i="90"/>
  <c r="X151" i="90"/>
  <c r="E151" i="90"/>
  <c r="X145" i="90"/>
  <c r="E145" i="90"/>
  <c r="X144" i="90"/>
  <c r="E144" i="90"/>
  <c r="X143" i="90"/>
  <c r="E143" i="90"/>
  <c r="X142" i="90"/>
  <c r="E142" i="90"/>
  <c r="X141" i="90"/>
  <c r="E141" i="90"/>
  <c r="X140" i="90"/>
  <c r="E140" i="90"/>
  <c r="X139" i="90"/>
  <c r="E139" i="90"/>
  <c r="X138" i="90"/>
  <c r="E138" i="90"/>
  <c r="X133" i="90"/>
  <c r="E133" i="90"/>
  <c r="X132" i="90"/>
  <c r="E132" i="90"/>
  <c r="X131" i="90"/>
  <c r="E131" i="90"/>
  <c r="X130" i="90"/>
  <c r="E130" i="90"/>
  <c r="X129" i="90"/>
  <c r="E129" i="90"/>
  <c r="X128" i="90"/>
  <c r="E128" i="90"/>
  <c r="X127" i="90"/>
  <c r="E127" i="90"/>
  <c r="X126" i="90"/>
  <c r="E126" i="90"/>
  <c r="X125" i="90"/>
  <c r="E125" i="90"/>
  <c r="X124" i="90"/>
  <c r="E124" i="90"/>
  <c r="X123" i="90"/>
  <c r="E123" i="90"/>
  <c r="X122" i="90"/>
  <c r="E122" i="90"/>
  <c r="X118" i="90"/>
  <c r="E118" i="90"/>
  <c r="X117" i="90"/>
  <c r="E117" i="90"/>
  <c r="X116" i="90"/>
  <c r="E116" i="90"/>
  <c r="X115" i="90"/>
  <c r="E115" i="90"/>
  <c r="X114" i="90"/>
  <c r="E114" i="90"/>
  <c r="X113" i="90"/>
  <c r="E113" i="90"/>
  <c r="X106" i="90"/>
  <c r="E106" i="90"/>
  <c r="X105" i="90"/>
  <c r="E105" i="90"/>
  <c r="X104" i="90"/>
  <c r="E104" i="90"/>
  <c r="X103" i="90"/>
  <c r="E103" i="90"/>
  <c r="X102" i="90"/>
  <c r="E102" i="90"/>
  <c r="X101" i="90"/>
  <c r="E101" i="90"/>
  <c r="X100" i="90"/>
  <c r="E100" i="90"/>
  <c r="X99" i="90"/>
  <c r="E99" i="90"/>
  <c r="X98" i="90"/>
  <c r="E98" i="90"/>
  <c r="X97" i="90"/>
  <c r="E97" i="90"/>
  <c r="X96" i="90"/>
  <c r="E96" i="90"/>
  <c r="X95" i="90"/>
  <c r="E95" i="90"/>
  <c r="X89" i="90"/>
  <c r="E89" i="90"/>
  <c r="X88" i="90"/>
  <c r="E88" i="90"/>
  <c r="X87" i="90"/>
  <c r="E87" i="90"/>
  <c r="X86" i="90"/>
  <c r="E86" i="90"/>
  <c r="X81" i="90"/>
  <c r="E81" i="90"/>
  <c r="X80" i="90"/>
  <c r="E80" i="90"/>
  <c r="X79" i="90"/>
  <c r="E79" i="90"/>
  <c r="X78" i="90"/>
  <c r="E78" i="90"/>
  <c r="X72" i="90"/>
  <c r="X71" i="90" s="1"/>
  <c r="W71" i="90"/>
  <c r="V71" i="90"/>
  <c r="Q71" i="90"/>
  <c r="O71" i="90"/>
  <c r="L71" i="90"/>
  <c r="K71" i="90"/>
  <c r="H71" i="90"/>
  <c r="G71" i="90"/>
  <c r="F72" i="90"/>
  <c r="F71" i="90" s="1"/>
  <c r="F73" i="90" s="1"/>
  <c r="E72" i="90"/>
  <c r="E71" i="90" s="1"/>
  <c r="C71" i="90"/>
  <c r="X70" i="90"/>
  <c r="X69" i="90" s="1"/>
  <c r="W69" i="90"/>
  <c r="V69" i="90"/>
  <c r="Q69" i="90"/>
  <c r="O69" i="90"/>
  <c r="L69" i="90"/>
  <c r="K69" i="90"/>
  <c r="H69" i="90"/>
  <c r="G69" i="90"/>
  <c r="E70" i="90"/>
  <c r="E69" i="90" s="1"/>
  <c r="C69" i="90"/>
  <c r="X67" i="90"/>
  <c r="E67" i="90"/>
  <c r="X66" i="90"/>
  <c r="E66" i="90"/>
  <c r="X65" i="90"/>
  <c r="E65" i="90"/>
  <c r="X63" i="90"/>
  <c r="E63" i="90"/>
  <c r="X62" i="90"/>
  <c r="E62" i="90"/>
  <c r="X61" i="90"/>
  <c r="O60" i="90"/>
  <c r="E61" i="90"/>
  <c r="C60" i="90"/>
  <c r="X59" i="90"/>
  <c r="E59" i="90"/>
  <c r="X58" i="90"/>
  <c r="E58" i="90"/>
  <c r="X57" i="90"/>
  <c r="E57" i="90"/>
  <c r="X56" i="90"/>
  <c r="E56" i="90"/>
  <c r="X51" i="90"/>
  <c r="E51" i="90"/>
  <c r="X50" i="90"/>
  <c r="O49" i="90"/>
  <c r="E50" i="90"/>
  <c r="C49" i="90"/>
  <c r="X47" i="90"/>
  <c r="E47" i="90"/>
  <c r="X46" i="90"/>
  <c r="E46" i="90"/>
  <c r="X45" i="90"/>
  <c r="E45" i="90"/>
  <c r="X44" i="90"/>
  <c r="E44" i="90"/>
  <c r="X43" i="90"/>
  <c r="E43" i="90"/>
  <c r="X42" i="90"/>
  <c r="E42" i="90"/>
  <c r="X41" i="90"/>
  <c r="E41" i="90"/>
  <c r="X40" i="90"/>
  <c r="E40" i="90"/>
  <c r="X39" i="90"/>
  <c r="E39" i="90"/>
  <c r="X38" i="90"/>
  <c r="E38" i="90"/>
  <c r="X37" i="90"/>
  <c r="E37" i="90"/>
  <c r="X36" i="90"/>
  <c r="E36" i="90"/>
  <c r="X35" i="90"/>
  <c r="E35" i="90"/>
  <c r="X34" i="90"/>
  <c r="E34" i="90"/>
  <c r="X33" i="90"/>
  <c r="E33" i="90"/>
  <c r="X32" i="90"/>
  <c r="E32" i="90"/>
  <c r="X31" i="90"/>
  <c r="E31" i="90"/>
  <c r="X30" i="90"/>
  <c r="E30" i="90"/>
  <c r="E29" i="90" s="1"/>
  <c r="C29" i="90"/>
  <c r="X26" i="90"/>
  <c r="E26" i="90"/>
  <c r="X25" i="90"/>
  <c r="E25" i="90"/>
  <c r="X24" i="90"/>
  <c r="E24" i="90"/>
  <c r="X23" i="90"/>
  <c r="E23" i="90"/>
  <c r="X22" i="90"/>
  <c r="E22" i="90"/>
  <c r="X20" i="90"/>
  <c r="E20" i="90"/>
  <c r="X19" i="90"/>
  <c r="E19" i="90"/>
  <c r="X18" i="90"/>
  <c r="E18" i="90"/>
  <c r="X13" i="90"/>
  <c r="E13" i="90"/>
  <c r="X12" i="90"/>
  <c r="E12" i="90"/>
  <c r="X11" i="90"/>
  <c r="E11" i="90"/>
  <c r="X10" i="90"/>
  <c r="E10" i="90"/>
  <c r="X9" i="90"/>
  <c r="E9" i="90"/>
  <c r="X8" i="90"/>
  <c r="E8" i="90"/>
  <c r="X7" i="90"/>
  <c r="E7" i="90"/>
  <c r="X6" i="90"/>
  <c r="E6" i="90"/>
  <c r="X5" i="90"/>
  <c r="E5" i="90"/>
  <c r="E150" i="90" l="1"/>
  <c r="E17" i="90"/>
  <c r="E21" i="90"/>
  <c r="E49" i="90"/>
  <c r="O2455" i="94"/>
  <c r="O2456" i="94" s="1"/>
  <c r="O2457" i="94" s="1"/>
  <c r="O2458" i="94" s="1"/>
  <c r="O2459" i="94" s="1"/>
  <c r="O2460" i="94" s="1"/>
  <c r="O2461" i="94" s="1"/>
  <c r="O2462" i="94" s="1"/>
  <c r="O2463" i="94" s="1"/>
  <c r="O2464" i="94" s="1"/>
  <c r="O2465" i="94" s="1"/>
  <c r="O2466" i="94" s="1"/>
  <c r="O2467" i="94" s="1"/>
  <c r="O2468" i="94" s="1"/>
  <c r="O2469" i="94" s="1"/>
  <c r="O2470" i="94" s="1"/>
  <c r="O2471" i="94" s="1"/>
  <c r="O2472" i="94" s="1"/>
  <c r="O2473" i="94" s="1"/>
  <c r="O2474" i="94" s="1"/>
  <c r="O2475" i="94" s="1"/>
  <c r="O2476" i="94" s="1"/>
  <c r="O2477" i="94" s="1"/>
  <c r="O2478" i="94" s="1"/>
  <c r="O2479" i="94" s="1"/>
  <c r="O2480" i="94" s="1"/>
  <c r="O2481" i="94" s="1"/>
  <c r="O2482" i="94" s="1"/>
  <c r="O2483" i="94" s="1"/>
  <c r="O2484" i="94" s="1"/>
  <c r="O2485" i="94" s="1"/>
  <c r="O2486" i="94" s="1"/>
  <c r="O2487" i="94" s="1"/>
  <c r="O2488" i="94" s="1"/>
  <c r="O2489" i="94" s="1"/>
  <c r="O2490" i="94" s="1"/>
  <c r="O2491" i="94" s="1"/>
  <c r="O2492" i="94" s="1"/>
  <c r="O2493" i="94" s="1"/>
  <c r="O2494" i="94" s="1"/>
  <c r="O2495" i="94" s="1"/>
  <c r="O2496" i="94" s="1"/>
  <c r="O2497" i="94" s="1"/>
  <c r="O2498" i="94" s="1"/>
  <c r="O2499" i="94" s="1"/>
  <c r="O2500" i="94" s="1"/>
  <c r="O2501" i="94" s="1"/>
  <c r="O2502" i="94" s="1"/>
  <c r="O2503" i="94" s="1"/>
  <c r="O2504" i="94" s="1"/>
  <c r="O2505" i="94" s="1"/>
  <c r="O2506" i="94" s="1"/>
  <c r="O2507" i="94" s="1"/>
  <c r="O2508" i="94" s="1"/>
  <c r="O2509" i="94" s="1"/>
  <c r="O2510" i="94" s="1"/>
  <c r="O2511" i="94" s="1"/>
  <c r="O2512" i="94" s="1"/>
  <c r="O2513" i="94" s="1"/>
  <c r="O2514" i="94" s="1"/>
  <c r="O2515" i="94" s="1"/>
  <c r="O2516" i="94" s="1"/>
  <c r="O2517" i="94" s="1"/>
  <c r="O2518" i="94" s="1"/>
  <c r="O2519" i="94" s="1"/>
  <c r="O2520" i="94" s="1"/>
  <c r="O2521" i="94" s="1"/>
  <c r="O2522" i="94" s="1"/>
  <c r="O2523" i="94" s="1"/>
  <c r="O2524" i="94" s="1"/>
  <c r="O2525" i="94" s="1"/>
  <c r="O2526" i="94" s="1"/>
  <c r="O2527" i="94" s="1"/>
  <c r="O2528" i="94" s="1"/>
  <c r="O2529" i="94" s="1"/>
  <c r="O2530" i="94" s="1"/>
  <c r="O2531" i="94" s="1"/>
  <c r="O2532" i="94" s="1"/>
  <c r="O2533" i="94" s="1"/>
  <c r="O2534" i="94" s="1"/>
  <c r="O2535" i="94" s="1"/>
  <c r="O2536" i="94" s="1"/>
  <c r="O2537" i="94" s="1"/>
  <c r="O2538" i="94" s="1"/>
  <c r="O2539" i="94" s="1"/>
  <c r="O2540" i="94" s="1"/>
  <c r="O2541" i="94" s="1"/>
  <c r="O2542" i="94" s="1"/>
  <c r="O2543" i="94" s="1"/>
  <c r="O2544" i="94" s="1"/>
  <c r="O2545" i="94" s="1"/>
  <c r="O2546" i="94" s="1"/>
  <c r="O2547" i="94" s="1"/>
  <c r="O2548" i="94" s="1"/>
  <c r="O2549" i="94" s="1"/>
  <c r="O2550" i="94" s="1"/>
  <c r="O2551" i="94" s="1"/>
  <c r="O2552" i="94" s="1"/>
  <c r="O2553" i="94" s="1"/>
  <c r="O2554" i="94" s="1"/>
  <c r="O2555" i="94" s="1"/>
  <c r="O2556" i="94" s="1"/>
  <c r="O2557" i="94" s="1"/>
  <c r="O2558" i="94" s="1"/>
  <c r="O2559" i="94" s="1"/>
  <c r="O2560" i="94" s="1"/>
  <c r="O2561" i="94" s="1"/>
  <c r="O2562" i="94" s="1"/>
  <c r="O2563" i="94" s="1"/>
  <c r="O2564" i="94" s="1"/>
  <c r="O2565" i="94" s="1"/>
  <c r="O2566" i="94" s="1"/>
  <c r="O2567" i="94" s="1"/>
  <c r="O2568" i="94" s="1"/>
  <c r="O2569" i="94" s="1"/>
  <c r="O2570" i="94" s="1"/>
  <c r="O2571" i="94" s="1"/>
  <c r="O2572" i="94" s="1"/>
  <c r="O2573" i="94" s="1"/>
  <c r="O2574" i="94" s="1"/>
  <c r="O2575" i="94" s="1"/>
  <c r="O2576" i="94" s="1"/>
  <c r="O2577" i="94" s="1"/>
  <c r="O2578" i="94" s="1"/>
  <c r="O2579" i="94" s="1"/>
  <c r="O2580" i="94" s="1"/>
  <c r="O2581" i="94" s="1"/>
  <c r="O2582" i="94" s="1"/>
  <c r="O2583" i="94" s="1"/>
  <c r="O2584" i="94" s="1"/>
  <c r="O2585" i="94" s="1"/>
  <c r="O2586" i="94" s="1"/>
  <c r="O2587" i="94" s="1"/>
  <c r="O2588" i="94" s="1"/>
  <c r="O2589" i="94" s="1"/>
  <c r="O2590" i="94" s="1"/>
  <c r="O2591" i="94" s="1"/>
  <c r="O2592" i="94" s="1"/>
  <c r="O2593" i="94" s="1"/>
  <c r="O2594" i="94" s="1"/>
  <c r="O2595" i="94" s="1"/>
  <c r="O2596" i="94" s="1"/>
  <c r="O2597" i="94" s="1"/>
  <c r="O2598" i="94" s="1"/>
  <c r="O2599" i="94" s="1"/>
  <c r="O2600" i="94" s="1"/>
  <c r="O2601" i="94" s="1"/>
  <c r="O2602" i="94" s="1"/>
  <c r="O2603" i="94" s="1"/>
  <c r="O2604" i="94" s="1"/>
  <c r="O2605" i="94" s="1"/>
  <c r="O2606" i="94" s="1"/>
  <c r="O2607" i="94" s="1"/>
  <c r="O2608" i="94" s="1"/>
  <c r="O2609" i="94" s="1"/>
  <c r="O2610" i="94" s="1"/>
  <c r="O2611" i="94" s="1"/>
  <c r="X17" i="92"/>
  <c r="E17" i="93"/>
  <c r="E21" i="93"/>
  <c r="E150" i="93"/>
  <c r="E29" i="93"/>
  <c r="E158" i="93"/>
  <c r="E60" i="93"/>
  <c r="E150" i="92"/>
  <c r="E21" i="92"/>
  <c r="E60" i="92"/>
  <c r="E29" i="91"/>
  <c r="E49" i="91"/>
  <c r="E60" i="91"/>
  <c r="I29" i="91"/>
  <c r="I49" i="91"/>
  <c r="I60" i="91"/>
  <c r="E150" i="91"/>
  <c r="E17" i="91"/>
  <c r="I150" i="91"/>
  <c r="I17" i="91"/>
  <c r="E21" i="91"/>
  <c r="I21" i="91"/>
  <c r="E158" i="91"/>
  <c r="I158" i="91"/>
  <c r="E60" i="90"/>
  <c r="E158" i="90"/>
  <c r="E49" i="93"/>
  <c r="E17" i="92"/>
  <c r="E49" i="92"/>
  <c r="E158" i="92"/>
  <c r="E29" i="92"/>
  <c r="X21" i="91"/>
  <c r="X158" i="92"/>
  <c r="X29" i="92"/>
  <c r="X49" i="92"/>
  <c r="X60" i="92"/>
  <c r="X150" i="91"/>
  <c r="X60" i="93"/>
  <c r="X17" i="91"/>
  <c r="X60" i="90"/>
  <c r="X21" i="92"/>
  <c r="X158" i="90"/>
  <c r="X49" i="90"/>
  <c r="X29" i="91"/>
  <c r="X49" i="91"/>
  <c r="X60" i="91"/>
  <c r="X150" i="92"/>
  <c r="X17" i="93"/>
  <c r="X21" i="93"/>
  <c r="X17" i="90"/>
  <c r="X29" i="90"/>
  <c r="X158" i="93"/>
  <c r="X29" i="93"/>
  <c r="X21" i="90"/>
  <c r="X49" i="93"/>
  <c r="X90" i="93"/>
  <c r="X150" i="93"/>
  <c r="X158" i="91"/>
  <c r="X150" i="90"/>
  <c r="W158" i="92"/>
  <c r="W21" i="91"/>
  <c r="W150" i="91"/>
  <c r="W17" i="92"/>
  <c r="W29" i="90"/>
  <c r="W158" i="90"/>
  <c r="W60" i="90"/>
  <c r="W21" i="92"/>
  <c r="W29" i="91"/>
  <c r="W49" i="91"/>
  <c r="W60" i="91"/>
  <c r="W150" i="92"/>
  <c r="W17" i="93"/>
  <c r="W21" i="93"/>
  <c r="W49" i="90"/>
  <c r="W17" i="90"/>
  <c r="W29" i="92"/>
  <c r="W49" i="92"/>
  <c r="W60" i="92"/>
  <c r="W158" i="93"/>
  <c r="W158" i="91"/>
  <c r="W29" i="93"/>
  <c r="W21" i="90"/>
  <c r="W49" i="93"/>
  <c r="W150" i="93"/>
  <c r="W150" i="90"/>
  <c r="W60" i="93"/>
  <c r="W17" i="91"/>
  <c r="V60" i="90"/>
  <c r="V21" i="93"/>
  <c r="V158" i="90"/>
  <c r="V158" i="93"/>
  <c r="V29" i="93"/>
  <c r="V21" i="91"/>
  <c r="V150" i="91"/>
  <c r="V158" i="92"/>
  <c r="V49" i="90"/>
  <c r="V150" i="92"/>
  <c r="V21" i="92"/>
  <c r="V29" i="91"/>
  <c r="V49" i="91"/>
  <c r="V60" i="91"/>
  <c r="V29" i="92"/>
  <c r="V49" i="92"/>
  <c r="V60" i="92"/>
  <c r="V29" i="90"/>
  <c r="V158" i="91"/>
  <c r="V21" i="90"/>
  <c r="V49" i="93"/>
  <c r="V150" i="93"/>
  <c r="V150" i="90"/>
  <c r="V60" i="93"/>
  <c r="Q158" i="90"/>
  <c r="Q17" i="90"/>
  <c r="Q60" i="90"/>
  <c r="Q21" i="90"/>
  <c r="Q150" i="90"/>
  <c r="Q29" i="90"/>
  <c r="Q49" i="90"/>
  <c r="O150" i="90"/>
  <c r="O158" i="90"/>
  <c r="O29" i="90"/>
  <c r="O17" i="90"/>
  <c r="L29" i="91"/>
  <c r="L158" i="93"/>
  <c r="L60" i="92"/>
  <c r="L17" i="90"/>
  <c r="L60" i="90"/>
  <c r="L29" i="92"/>
  <c r="L49" i="92"/>
  <c r="L150" i="93"/>
  <c r="L158" i="90"/>
  <c r="L49" i="91"/>
  <c r="L21" i="92"/>
  <c r="L60" i="93"/>
  <c r="L29" i="90"/>
  <c r="L21" i="91"/>
  <c r="L150" i="92"/>
  <c r="L21" i="90"/>
  <c r="L49" i="90"/>
  <c r="L17" i="93"/>
  <c r="L60" i="91"/>
  <c r="L158" i="91"/>
  <c r="L17" i="92"/>
  <c r="L29" i="93"/>
  <c r="L49" i="93"/>
  <c r="L150" i="91"/>
  <c r="L158" i="92"/>
  <c r="L150" i="90"/>
  <c r="L17" i="91"/>
  <c r="L21" i="93"/>
  <c r="K60" i="91"/>
  <c r="K60" i="93"/>
  <c r="K17" i="90"/>
  <c r="K21" i="90"/>
  <c r="K49" i="91"/>
  <c r="K49" i="93"/>
  <c r="K17" i="92"/>
  <c r="K29" i="92"/>
  <c r="K158" i="92"/>
  <c r="K21" i="93"/>
  <c r="K158" i="90"/>
  <c r="K21" i="91"/>
  <c r="K150" i="90"/>
  <c r="K17" i="91"/>
  <c r="K29" i="91"/>
  <c r="K150" i="92"/>
  <c r="K29" i="93"/>
  <c r="K17" i="93"/>
  <c r="K158" i="91"/>
  <c r="K158" i="93"/>
  <c r="K49" i="90"/>
  <c r="K49" i="92"/>
  <c r="K60" i="90"/>
  <c r="K21" i="92"/>
  <c r="K60" i="92"/>
  <c r="K29" i="90"/>
  <c r="K150" i="91"/>
  <c r="K150" i="93"/>
  <c r="H21" i="92"/>
  <c r="H29" i="90"/>
  <c r="H150" i="91"/>
  <c r="H150" i="92"/>
  <c r="H21" i="93"/>
  <c r="H49" i="90"/>
  <c r="H158" i="92"/>
  <c r="H60" i="90"/>
  <c r="H158" i="91"/>
  <c r="H17" i="93"/>
  <c r="H21" i="90"/>
  <c r="H150" i="93"/>
  <c r="H29" i="91"/>
  <c r="H49" i="91"/>
  <c r="H60" i="91"/>
  <c r="H158" i="90"/>
  <c r="H17" i="90"/>
  <c r="H29" i="92"/>
  <c r="H49" i="92"/>
  <c r="H60" i="92"/>
  <c r="H150" i="90"/>
  <c r="H17" i="91"/>
  <c r="H21" i="91"/>
  <c r="H158" i="93"/>
  <c r="H29" i="93"/>
  <c r="H49" i="93"/>
  <c r="H60" i="93"/>
  <c r="G60" i="90"/>
  <c r="G49" i="93"/>
  <c r="G150" i="93"/>
  <c r="G158" i="90"/>
  <c r="G150" i="91"/>
  <c r="G150" i="92"/>
  <c r="G150" i="90"/>
  <c r="G17" i="91"/>
  <c r="G17" i="92"/>
  <c r="G17" i="93"/>
  <c r="G49" i="92"/>
  <c r="G49" i="90"/>
  <c r="G49" i="91"/>
  <c r="G21" i="90"/>
  <c r="G21" i="93"/>
  <c r="G158" i="92"/>
  <c r="G29" i="90"/>
  <c r="G21" i="91"/>
  <c r="G21" i="92"/>
  <c r="G29" i="93"/>
  <c r="G17" i="90"/>
  <c r="G29" i="91"/>
  <c r="G29" i="92"/>
  <c r="G60" i="93"/>
  <c r="G158" i="91"/>
  <c r="G158" i="93"/>
  <c r="G60" i="91"/>
  <c r="G60" i="92"/>
  <c r="C21" i="93"/>
  <c r="C29" i="92"/>
  <c r="C49" i="92"/>
  <c r="C60" i="92"/>
  <c r="C150" i="93"/>
  <c r="C167" i="93" s="1"/>
  <c r="C29" i="93"/>
  <c r="C49" i="93"/>
  <c r="C60" i="93"/>
  <c r="C158" i="90"/>
  <c r="C21" i="90"/>
  <c r="C17" i="90"/>
  <c r="C150" i="90"/>
  <c r="C158" i="92"/>
  <c r="C167" i="92" s="1"/>
  <c r="X82" i="93"/>
  <c r="W14" i="92"/>
  <c r="E90" i="92"/>
  <c r="H82" i="90"/>
  <c r="H14" i="93"/>
  <c r="H146" i="92"/>
  <c r="F146" i="92"/>
  <c r="F40" i="102"/>
  <c r="E42" i="102"/>
  <c r="F42" i="102" s="1"/>
  <c r="C44" i="102"/>
  <c r="E43" i="102"/>
  <c r="F43" i="102" s="1"/>
  <c r="F9" i="102"/>
  <c r="E10" i="102"/>
  <c r="C11" i="102"/>
  <c r="W82" i="93"/>
  <c r="W90" i="93"/>
  <c r="E82" i="93"/>
  <c r="W146" i="91"/>
  <c r="E82" i="91"/>
  <c r="E119" i="91"/>
  <c r="X146" i="91"/>
  <c r="H82" i="91"/>
  <c r="K90" i="91"/>
  <c r="W90" i="91"/>
  <c r="I82" i="91"/>
  <c r="X90" i="91"/>
  <c r="H14" i="90"/>
  <c r="X14" i="90"/>
  <c r="L82" i="90"/>
  <c r="X90" i="90"/>
  <c r="W14" i="93"/>
  <c r="W146" i="93"/>
  <c r="E90" i="93"/>
  <c r="E146" i="93"/>
  <c r="F82" i="93"/>
  <c r="H90" i="93"/>
  <c r="F90" i="93"/>
  <c r="X14" i="93"/>
  <c r="W119" i="93"/>
  <c r="E14" i="93"/>
  <c r="L82" i="93"/>
  <c r="E119" i="93"/>
  <c r="X119" i="93"/>
  <c r="X146" i="93"/>
  <c r="E14" i="92"/>
  <c r="X82" i="92"/>
  <c r="X119" i="92"/>
  <c r="E146" i="92"/>
  <c r="W146" i="92"/>
  <c r="E82" i="92"/>
  <c r="H90" i="92"/>
  <c r="E119" i="92"/>
  <c r="X146" i="92"/>
  <c r="X14" i="92"/>
  <c r="X90" i="92"/>
  <c r="W82" i="92"/>
  <c r="W90" i="92"/>
  <c r="W119" i="92"/>
  <c r="F82" i="91"/>
  <c r="H146" i="91"/>
  <c r="W14" i="91"/>
  <c r="E146" i="91"/>
  <c r="I90" i="91"/>
  <c r="W82" i="91"/>
  <c r="X82" i="91"/>
  <c r="I14" i="91"/>
  <c r="X14" i="91"/>
  <c r="I119" i="91"/>
  <c r="W119" i="91"/>
  <c r="I146" i="91"/>
  <c r="E90" i="91"/>
  <c r="X119" i="91"/>
  <c r="W82" i="90"/>
  <c r="W90" i="90"/>
  <c r="X82" i="90"/>
  <c r="W119" i="90"/>
  <c r="W14" i="90"/>
  <c r="E146" i="90"/>
  <c r="L14" i="90"/>
  <c r="E90" i="90"/>
  <c r="E82" i="90"/>
  <c r="W146" i="90"/>
  <c r="E14" i="90"/>
  <c r="F82" i="90"/>
  <c r="E119" i="90"/>
  <c r="X119" i="90"/>
  <c r="X146" i="90"/>
  <c r="F14" i="93"/>
  <c r="F119" i="90"/>
  <c r="F146" i="90"/>
  <c r="F119" i="93"/>
  <c r="F90" i="92"/>
  <c r="F82" i="92"/>
  <c r="F90" i="90"/>
  <c r="F119" i="91"/>
  <c r="F146" i="91"/>
  <c r="F146" i="93"/>
  <c r="F119" i="92"/>
  <c r="F14" i="91"/>
  <c r="F90" i="91"/>
  <c r="F14" i="92"/>
  <c r="Q146" i="90"/>
  <c r="Q90" i="90"/>
  <c r="Q119" i="90"/>
  <c r="Q82" i="90"/>
  <c r="Q14" i="90"/>
  <c r="O14" i="90"/>
  <c r="O82" i="90"/>
  <c r="O90" i="90"/>
  <c r="O119" i="90"/>
  <c r="O146" i="90"/>
  <c r="L90" i="91"/>
  <c r="L14" i="91"/>
  <c r="L146" i="91"/>
  <c r="L146" i="90"/>
  <c r="L119" i="92"/>
  <c r="L90" i="90"/>
  <c r="L14" i="92"/>
  <c r="L90" i="93"/>
  <c r="L90" i="92"/>
  <c r="L14" i="93"/>
  <c r="L146" i="92"/>
  <c r="L146" i="93"/>
  <c r="L119" i="90"/>
  <c r="L82" i="91"/>
  <c r="Y10" i="93"/>
  <c r="K90" i="93"/>
  <c r="K90" i="90"/>
  <c r="K82" i="93"/>
  <c r="K14" i="90"/>
  <c r="K82" i="90"/>
  <c r="K119" i="92"/>
  <c r="K14" i="93"/>
  <c r="K119" i="91"/>
  <c r="K14" i="91"/>
  <c r="K146" i="92"/>
  <c r="K14" i="92"/>
  <c r="K82" i="91"/>
  <c r="K90" i="92"/>
  <c r="K119" i="93"/>
  <c r="K146" i="93"/>
  <c r="K146" i="90"/>
  <c r="K146" i="91"/>
  <c r="K82" i="92"/>
  <c r="K119" i="90"/>
  <c r="K147" i="90" s="1"/>
  <c r="H119" i="92"/>
  <c r="H14" i="91"/>
  <c r="H90" i="91"/>
  <c r="H14" i="92"/>
  <c r="H82" i="92"/>
  <c r="H146" i="93"/>
  <c r="H82" i="93"/>
  <c r="H119" i="90"/>
  <c r="H90" i="90"/>
  <c r="H119" i="91"/>
  <c r="H119" i="93"/>
  <c r="G146" i="90"/>
  <c r="G90" i="91"/>
  <c r="G90" i="90"/>
  <c r="G146" i="91"/>
  <c r="G82" i="91"/>
  <c r="G14" i="93"/>
  <c r="G90" i="92"/>
  <c r="G119" i="93"/>
  <c r="G146" i="93"/>
  <c r="G14" i="92"/>
  <c r="G14" i="90"/>
  <c r="G82" i="90"/>
  <c r="G119" i="92"/>
  <c r="G146" i="92"/>
  <c r="G90" i="93"/>
  <c r="G119" i="91"/>
  <c r="G82" i="93"/>
  <c r="G82" i="92"/>
  <c r="G119" i="90"/>
  <c r="G14" i="91"/>
  <c r="Y88" i="93"/>
  <c r="Y54" i="92"/>
  <c r="Y88" i="92"/>
  <c r="C119" i="93"/>
  <c r="C82" i="93"/>
  <c r="Y156" i="92"/>
  <c r="Y12" i="91"/>
  <c r="Y13" i="91"/>
  <c r="Y22" i="91"/>
  <c r="Y33" i="91"/>
  <c r="Y37" i="91"/>
  <c r="Y45" i="91"/>
  <c r="Y51" i="91"/>
  <c r="Y61" i="91"/>
  <c r="Y66" i="91"/>
  <c r="Y87" i="91"/>
  <c r="Y142" i="90"/>
  <c r="Y123" i="93"/>
  <c r="Y41" i="91"/>
  <c r="Y56" i="91"/>
  <c r="Y6" i="93"/>
  <c r="Y5" i="91"/>
  <c r="Y26" i="91"/>
  <c r="Y19" i="93"/>
  <c r="Y35" i="93"/>
  <c r="Y47" i="93"/>
  <c r="Y63" i="93"/>
  <c r="Y7" i="90"/>
  <c r="Y70" i="90"/>
  <c r="Y69" i="90" s="1"/>
  <c r="Y161" i="92"/>
  <c r="Y72" i="90"/>
  <c r="Y71" i="90" s="1"/>
  <c r="Y86" i="90"/>
  <c r="Y98" i="91"/>
  <c r="Y102" i="91"/>
  <c r="Y116" i="91"/>
  <c r="Y131" i="91"/>
  <c r="Y145" i="91"/>
  <c r="Y154" i="91"/>
  <c r="Y159" i="91"/>
  <c r="Y163" i="91"/>
  <c r="Y103" i="91"/>
  <c r="Y117" i="91"/>
  <c r="Y124" i="91"/>
  <c r="Y128" i="91"/>
  <c r="Y142" i="91"/>
  <c r="Y160" i="91"/>
  <c r="Y164" i="91"/>
  <c r="Y87" i="90"/>
  <c r="Y9" i="90"/>
  <c r="Y50" i="90"/>
  <c r="Y9" i="91"/>
  <c r="Y39" i="92"/>
  <c r="Y24" i="93"/>
  <c r="Y39" i="93"/>
  <c r="Y54" i="93"/>
  <c r="Y32" i="90"/>
  <c r="Y24" i="90"/>
  <c r="Y39" i="90"/>
  <c r="Y95" i="90"/>
  <c r="V146" i="90"/>
  <c r="Y124" i="90"/>
  <c r="Y138" i="90"/>
  <c r="Y36" i="90"/>
  <c r="Y20" i="90"/>
  <c r="Y103" i="90"/>
  <c r="Y117" i="90"/>
  <c r="Y132" i="90"/>
  <c r="Y31" i="90"/>
  <c r="Y43" i="90"/>
  <c r="Y58" i="90"/>
  <c r="Y128" i="90"/>
  <c r="Y87" i="93"/>
  <c r="V146" i="92"/>
  <c r="Y124" i="92"/>
  <c r="Y127" i="92"/>
  <c r="Y128" i="92"/>
  <c r="Y132" i="92"/>
  <c r="Y141" i="92"/>
  <c r="Y142" i="92"/>
  <c r="Y155" i="92"/>
  <c r="Y160" i="92"/>
  <c r="Y164" i="92"/>
  <c r="Y19" i="92"/>
  <c r="Y35" i="92"/>
  <c r="Y47" i="92"/>
  <c r="Y63" i="92"/>
  <c r="Y44" i="90"/>
  <c r="Y59" i="90"/>
  <c r="Y65" i="90"/>
  <c r="Y96" i="90"/>
  <c r="Y100" i="90"/>
  <c r="Y104" i="90"/>
  <c r="Y114" i="90"/>
  <c r="Y118" i="90"/>
  <c r="Y125" i="90"/>
  <c r="Y129" i="90"/>
  <c r="Y133" i="90"/>
  <c r="Y139" i="90"/>
  <c r="Y143" i="90"/>
  <c r="Y152" i="90"/>
  <c r="Y156" i="90"/>
  <c r="Y161" i="90"/>
  <c r="Y165" i="90"/>
  <c r="Y78" i="91"/>
  <c r="V82" i="90"/>
  <c r="Y89" i="90"/>
  <c r="Y30" i="91"/>
  <c r="Y42" i="91"/>
  <c r="Y57" i="91"/>
  <c r="Y24" i="92"/>
  <c r="Y33" i="92"/>
  <c r="Y45" i="92"/>
  <c r="Y61" i="92"/>
  <c r="Y160" i="90"/>
  <c r="Y164" i="90"/>
  <c r="Y124" i="93"/>
  <c r="Y128" i="93"/>
  <c r="Y138" i="93"/>
  <c r="Y142" i="93"/>
  <c r="Y155" i="93"/>
  <c r="Y160" i="93"/>
  <c r="Y34" i="90"/>
  <c r="Y6" i="90"/>
  <c r="Y10" i="90"/>
  <c r="Y25" i="91"/>
  <c r="Y40" i="91"/>
  <c r="Y55" i="91"/>
  <c r="Y23" i="93"/>
  <c r="Y34" i="93"/>
  <c r="Y38" i="93"/>
  <c r="Y46" i="93"/>
  <c r="Y62" i="93"/>
  <c r="Y67" i="93"/>
  <c r="V90" i="93"/>
  <c r="Y5" i="92"/>
  <c r="Y13" i="92"/>
  <c r="Y78" i="92"/>
  <c r="Y96" i="92"/>
  <c r="Y100" i="92"/>
  <c r="Y114" i="92"/>
  <c r="Y129" i="92"/>
  <c r="Y133" i="92"/>
  <c r="Y143" i="92"/>
  <c r="Y165" i="92"/>
  <c r="Y98" i="93"/>
  <c r="Y102" i="93"/>
  <c r="Y116" i="93"/>
  <c r="Y154" i="93"/>
  <c r="Y159" i="93"/>
  <c r="Y163" i="93"/>
  <c r="Y11" i="90"/>
  <c r="Y22" i="92"/>
  <c r="Y26" i="92"/>
  <c r="Y37" i="92"/>
  <c r="Y41" i="92"/>
  <c r="Y51" i="92"/>
  <c r="Y66" i="92"/>
  <c r="Y86" i="92"/>
  <c r="Y5" i="93"/>
  <c r="Y12" i="93"/>
  <c r="Y13" i="93"/>
  <c r="Y78" i="93"/>
  <c r="Y62" i="90"/>
  <c r="Y155" i="91"/>
  <c r="Y9" i="92"/>
  <c r="Y46" i="90"/>
  <c r="Y12" i="92"/>
  <c r="Y34" i="91"/>
  <c r="Y38" i="91"/>
  <c r="Y46" i="91"/>
  <c r="Y62" i="91"/>
  <c r="Y67" i="91"/>
  <c r="Y88" i="91"/>
  <c r="Y8" i="92"/>
  <c r="Y20" i="92"/>
  <c r="Y32" i="92"/>
  <c r="Y36" i="92"/>
  <c r="Y44" i="92"/>
  <c r="Y50" i="92"/>
  <c r="Y56" i="92"/>
  <c r="Y59" i="92"/>
  <c r="Y65" i="92"/>
  <c r="Y6" i="91"/>
  <c r="Y23" i="91"/>
  <c r="Y10" i="91"/>
  <c r="Y25" i="92"/>
  <c r="Y40" i="92"/>
  <c r="Y55" i="92"/>
  <c r="Y89" i="92"/>
  <c r="Y70" i="93"/>
  <c r="Y69" i="93" s="1"/>
  <c r="Y133" i="93"/>
  <c r="V14" i="90"/>
  <c r="Y25" i="90"/>
  <c r="Y40" i="90"/>
  <c r="V90" i="91"/>
  <c r="Y89" i="93"/>
  <c r="Y104" i="92"/>
  <c r="Y118" i="92"/>
  <c r="Y19" i="90"/>
  <c r="Y35" i="90"/>
  <c r="Y47" i="90"/>
  <c r="Y63" i="90"/>
  <c r="Y79" i="90"/>
  <c r="V90" i="90"/>
  <c r="Y88" i="90"/>
  <c r="Y99" i="90"/>
  <c r="Y113" i="90"/>
  <c r="V119" i="91"/>
  <c r="Y101" i="91"/>
  <c r="Y115" i="91"/>
  <c r="Y126" i="91"/>
  <c r="Y130" i="91"/>
  <c r="V146" i="91"/>
  <c r="Y140" i="91"/>
  <c r="Y144" i="91"/>
  <c r="Y152" i="91"/>
  <c r="Y153" i="91"/>
  <c r="Y157" i="91"/>
  <c r="Y162" i="91"/>
  <c r="Y165" i="91"/>
  <c r="Y166" i="91"/>
  <c r="V14" i="92"/>
  <c r="Y7" i="92"/>
  <c r="Y11" i="92"/>
  <c r="Y22" i="93"/>
  <c r="Y33" i="93"/>
  <c r="Y37" i="93"/>
  <c r="Y45" i="93"/>
  <c r="Y51" i="93"/>
  <c r="Y61" i="93"/>
  <c r="Y66" i="93"/>
  <c r="Y126" i="90"/>
  <c r="Y145" i="90"/>
  <c r="Y159" i="90"/>
  <c r="Y8" i="91"/>
  <c r="Y72" i="92"/>
  <c r="Y71" i="92" s="1"/>
  <c r="Y102" i="92"/>
  <c r="Y116" i="92"/>
  <c r="Y123" i="92"/>
  <c r="Y159" i="92"/>
  <c r="Y163" i="92"/>
  <c r="Y8" i="93"/>
  <c r="V119" i="93"/>
  <c r="Y97" i="93"/>
  <c r="Y101" i="93"/>
  <c r="Y115" i="93"/>
  <c r="Y126" i="93"/>
  <c r="Y130" i="93"/>
  <c r="V146" i="93"/>
  <c r="Y140" i="93"/>
  <c r="Y144" i="93"/>
  <c r="Y153" i="93"/>
  <c r="Y157" i="93"/>
  <c r="Y162" i="93"/>
  <c r="Y166" i="93"/>
  <c r="Y123" i="90"/>
  <c r="Y131" i="90"/>
  <c r="Y140" i="90"/>
  <c r="Y163" i="90"/>
  <c r="V82" i="92"/>
  <c r="Y79" i="92"/>
  <c r="Y13" i="90"/>
  <c r="Y23" i="90"/>
  <c r="Y38" i="90"/>
  <c r="Y67" i="90"/>
  <c r="Y20" i="91"/>
  <c r="Y31" i="91"/>
  <c r="Y32" i="91"/>
  <c r="Y36" i="91"/>
  <c r="Y43" i="91"/>
  <c r="Y44" i="91"/>
  <c r="Y50" i="91"/>
  <c r="Y58" i="91"/>
  <c r="Y59" i="91"/>
  <c r="Y65" i="91"/>
  <c r="Y81" i="91"/>
  <c r="Y86" i="91"/>
  <c r="Y31" i="92"/>
  <c r="Y43" i="92"/>
  <c r="Y58" i="92"/>
  <c r="Y70" i="92"/>
  <c r="Y69" i="92" s="1"/>
  <c r="V90" i="92"/>
  <c r="Y56" i="93"/>
  <c r="Y72" i="91"/>
  <c r="Y71" i="91" s="1"/>
  <c r="Y96" i="91"/>
  <c r="Y100" i="91"/>
  <c r="Y125" i="91"/>
  <c r="Y129" i="91"/>
  <c r="Y133" i="91"/>
  <c r="Y143" i="91"/>
  <c r="Y156" i="91"/>
  <c r="Y161" i="91"/>
  <c r="Y6" i="92"/>
  <c r="Y10" i="92"/>
  <c r="Y20" i="93"/>
  <c r="Y26" i="93"/>
  <c r="Y31" i="93"/>
  <c r="Y32" i="93"/>
  <c r="Y36" i="93"/>
  <c r="Y41" i="93"/>
  <c r="Y43" i="93"/>
  <c r="Y44" i="93"/>
  <c r="Y50" i="93"/>
  <c r="Y58" i="93"/>
  <c r="Y59" i="93"/>
  <c r="Y65" i="93"/>
  <c r="Y81" i="93"/>
  <c r="Y86" i="93"/>
  <c r="Y26" i="90"/>
  <c r="Y33" i="90"/>
  <c r="Y41" i="90"/>
  <c r="Y61" i="90"/>
  <c r="Y105" i="90"/>
  <c r="Y115" i="90"/>
  <c r="Y153" i="90"/>
  <c r="Y157" i="90"/>
  <c r="Y162" i="90"/>
  <c r="Y166" i="90"/>
  <c r="Y7" i="91"/>
  <c r="V14" i="91"/>
  <c r="V82" i="91"/>
  <c r="Y80" i="91"/>
  <c r="Y101" i="92"/>
  <c r="Y115" i="92"/>
  <c r="Y125" i="92"/>
  <c r="Y130" i="92"/>
  <c r="Y144" i="92"/>
  <c r="Y153" i="92"/>
  <c r="Y157" i="92"/>
  <c r="Y162" i="92"/>
  <c r="Y166" i="92"/>
  <c r="V14" i="93"/>
  <c r="Y7" i="93"/>
  <c r="Y96" i="93"/>
  <c r="Y100" i="93"/>
  <c r="Y114" i="93"/>
  <c r="Y125" i="93"/>
  <c r="Y129" i="93"/>
  <c r="Y139" i="93"/>
  <c r="Y143" i="93"/>
  <c r="Y156" i="93"/>
  <c r="Y161" i="93"/>
  <c r="Y22" i="90"/>
  <c r="Y56" i="90"/>
  <c r="V119" i="90"/>
  <c r="Y97" i="90"/>
  <c r="V119" i="92"/>
  <c r="Y8" i="90"/>
  <c r="Y12" i="90"/>
  <c r="Y24" i="91"/>
  <c r="Y39" i="91"/>
  <c r="Y70" i="91"/>
  <c r="Y69" i="91" s="1"/>
  <c r="Y23" i="92"/>
  <c r="Y30" i="92"/>
  <c r="Y38" i="92"/>
  <c r="Y42" i="92"/>
  <c r="Y57" i="92"/>
  <c r="Y67" i="92"/>
  <c r="Y87" i="92"/>
  <c r="Y25" i="93"/>
  <c r="Y40" i="93"/>
  <c r="Y42" i="93"/>
  <c r="Y55" i="93"/>
  <c r="Y57" i="93"/>
  <c r="Y72" i="93"/>
  <c r="Y71" i="93" s="1"/>
  <c r="V82" i="93"/>
  <c r="Y80" i="93"/>
  <c r="Y37" i="90"/>
  <c r="Y45" i="90"/>
  <c r="Y51" i="90"/>
  <c r="Y66" i="90"/>
  <c r="Y101" i="90"/>
  <c r="Y30" i="90"/>
  <c r="Y42" i="90"/>
  <c r="Y57" i="90"/>
  <c r="Y19" i="91"/>
  <c r="Y35" i="91"/>
  <c r="Y47" i="91"/>
  <c r="Y63" i="91"/>
  <c r="Y89" i="91"/>
  <c r="Y34" i="92"/>
  <c r="Y46" i="92"/>
  <c r="Y62" i="92"/>
  <c r="Y99" i="93"/>
  <c r="Y103" i="93"/>
  <c r="Y117" i="93"/>
  <c r="Y102" i="90"/>
  <c r="Y116" i="90"/>
  <c r="Y154" i="90"/>
  <c r="Y103" i="92"/>
  <c r="Y117" i="92"/>
  <c r="Y132" i="93"/>
  <c r="C82" i="90"/>
  <c r="Y127" i="90"/>
  <c r="Y141" i="90"/>
  <c r="Y105" i="91"/>
  <c r="C146" i="90"/>
  <c r="Y95" i="91"/>
  <c r="Y80" i="92"/>
  <c r="Y97" i="92"/>
  <c r="Y9" i="93"/>
  <c r="Y11" i="93"/>
  <c r="Y127" i="93"/>
  <c r="Y131" i="93"/>
  <c r="Y141" i="93"/>
  <c r="Y145" i="93"/>
  <c r="C119" i="92"/>
  <c r="Y5" i="90"/>
  <c r="Y130" i="90"/>
  <c r="Y144" i="90"/>
  <c r="Y104" i="91"/>
  <c r="Y118" i="91"/>
  <c r="Y98" i="92"/>
  <c r="Y131" i="92"/>
  <c r="Y145" i="92"/>
  <c r="Y80" i="90"/>
  <c r="Y106" i="90"/>
  <c r="C146" i="93"/>
  <c r="Y152" i="93"/>
  <c r="Y165" i="93"/>
  <c r="Y155" i="90"/>
  <c r="C146" i="92"/>
  <c r="Y81" i="90"/>
  <c r="Y11" i="91"/>
  <c r="Y97" i="91"/>
  <c r="Y99" i="91"/>
  <c r="Y132" i="91"/>
  <c r="Y126" i="92"/>
  <c r="Y164" i="93"/>
  <c r="Y123" i="91"/>
  <c r="Y122" i="90"/>
  <c r="Y81" i="92"/>
  <c r="C82" i="92"/>
  <c r="Y95" i="93"/>
  <c r="Y105" i="93"/>
  <c r="Y99" i="92"/>
  <c r="Y105" i="92"/>
  <c r="Y98" i="90"/>
  <c r="Y127" i="91"/>
  <c r="Y141" i="91"/>
  <c r="Y152" i="92"/>
  <c r="C14" i="93"/>
  <c r="Y104" i="93"/>
  <c r="Y106" i="93"/>
  <c r="Y118" i="93"/>
  <c r="Y122" i="93"/>
  <c r="L119" i="93"/>
  <c r="Y30" i="93"/>
  <c r="C90" i="93"/>
  <c r="Y151" i="93"/>
  <c r="Y79" i="93"/>
  <c r="Y95" i="92"/>
  <c r="Y122" i="92"/>
  <c r="Y151" i="92"/>
  <c r="C14" i="92"/>
  <c r="C90" i="92"/>
  <c r="L82" i="92"/>
  <c r="Y154" i="92"/>
  <c r="Y122" i="91"/>
  <c r="Y151" i="91"/>
  <c r="L119" i="91"/>
  <c r="E14" i="91"/>
  <c r="Y79" i="91"/>
  <c r="Y78" i="90"/>
  <c r="H146" i="90"/>
  <c r="C14" i="90"/>
  <c r="Y151" i="90"/>
  <c r="F14" i="90"/>
  <c r="C90" i="90"/>
  <c r="C119" i="90"/>
  <c r="V71" i="89"/>
  <c r="V69" i="89"/>
  <c r="V71" i="88"/>
  <c r="V69" i="88"/>
  <c r="U71" i="89"/>
  <c r="U69" i="89"/>
  <c r="T71" i="88"/>
  <c r="T69" i="88"/>
  <c r="S71" i="88"/>
  <c r="S69" i="88"/>
  <c r="Q69" i="89"/>
  <c r="Q71" i="89"/>
  <c r="P69" i="88"/>
  <c r="P71" i="88"/>
  <c r="O71" i="89"/>
  <c r="M71" i="88"/>
  <c r="M69" i="88"/>
  <c r="L71" i="89"/>
  <c r="L69" i="89"/>
  <c r="K71" i="89"/>
  <c r="K69" i="89"/>
  <c r="K71" i="88"/>
  <c r="K69" i="88"/>
  <c r="H71" i="89"/>
  <c r="H69" i="89"/>
  <c r="H69" i="88"/>
  <c r="H71" i="88"/>
  <c r="G64" i="89"/>
  <c r="G71" i="89"/>
  <c r="G69" i="89"/>
  <c r="G71" i="88"/>
  <c r="G69" i="88"/>
  <c r="D71" i="89"/>
  <c r="D69" i="89"/>
  <c r="K167" i="90" l="1"/>
  <c r="I91" i="91"/>
  <c r="Y64" i="93"/>
  <c r="Y64" i="90"/>
  <c r="Y64" i="91"/>
  <c r="Y64" i="92"/>
  <c r="E167" i="92"/>
  <c r="E167" i="90"/>
  <c r="E91" i="92"/>
  <c r="I73" i="91"/>
  <c r="I74" i="91" s="1"/>
  <c r="E73" i="90"/>
  <c r="O2612" i="94"/>
  <c r="O2613" i="94" s="1"/>
  <c r="O2614" i="94" s="1"/>
  <c r="O2615" i="94" s="1"/>
  <c r="O2616" i="94" s="1"/>
  <c r="O2617" i="94" s="1"/>
  <c r="O2618" i="94" s="1"/>
  <c r="O2619" i="94" s="1"/>
  <c r="O2620" i="94" s="1"/>
  <c r="O2621" i="94" s="1"/>
  <c r="O2622" i="94" s="1"/>
  <c r="O2623" i="94" s="1"/>
  <c r="O2624" i="94" s="1"/>
  <c r="O2625" i="94" s="1"/>
  <c r="O2626" i="94" s="1"/>
  <c r="O2627" i="94" s="1"/>
  <c r="O2628" i="94" s="1"/>
  <c r="O2629" i="94" s="1"/>
  <c r="O2630" i="94" s="1"/>
  <c r="O2631" i="94" s="1"/>
  <c r="O2632" i="94" s="1"/>
  <c r="O2633" i="94" s="1"/>
  <c r="O2634" i="94" s="1"/>
  <c r="O2635" i="94" s="1"/>
  <c r="O2636" i="94" s="1"/>
  <c r="O2637" i="94" s="1"/>
  <c r="O2638" i="94" s="1"/>
  <c r="O2639" i="94" s="1"/>
  <c r="O2640" i="94" s="1"/>
  <c r="O2641" i="94" s="1"/>
  <c r="O2642" i="94" s="1"/>
  <c r="O2643" i="94" s="1"/>
  <c r="O2644" i="94" s="1"/>
  <c r="O2645" i="94" s="1"/>
  <c r="O2646" i="94" s="1"/>
  <c r="O2647" i="94" s="1"/>
  <c r="O2648" i="94" s="1"/>
  <c r="O2649" i="94" s="1"/>
  <c r="O2650" i="94" s="1"/>
  <c r="O2651" i="94" s="1"/>
  <c r="O2652" i="94" s="1"/>
  <c r="O2653" i="94" s="1"/>
  <c r="O2654" i="94" s="1"/>
  <c r="O2655" i="94" s="1"/>
  <c r="O2656" i="94" s="1"/>
  <c r="O2657" i="94" s="1"/>
  <c r="O2658" i="94" s="1"/>
  <c r="O2659" i="94" s="1"/>
  <c r="O2660" i="94" s="1"/>
  <c r="O2661" i="94" s="1"/>
  <c r="O2662" i="94" s="1"/>
  <c r="O2663" i="94" s="1"/>
  <c r="O2664" i="94" s="1"/>
  <c r="O2665" i="94" s="1"/>
  <c r="O2666" i="94" s="1"/>
  <c r="O2667" i="94" s="1"/>
  <c r="O2668" i="94" s="1"/>
  <c r="O2669" i="94" s="1"/>
  <c r="O2670" i="94" s="1"/>
  <c r="O2671" i="94" s="1"/>
  <c r="O2672" i="94" s="1"/>
  <c r="O2673" i="94" s="1"/>
  <c r="O2674" i="94" s="1"/>
  <c r="O2675" i="94" s="1"/>
  <c r="O2676" i="94" s="1"/>
  <c r="O2677" i="94" s="1"/>
  <c r="O2678" i="94" s="1"/>
  <c r="O2679" i="94" s="1"/>
  <c r="O2680" i="94" s="1"/>
  <c r="O2681" i="94" s="1"/>
  <c r="O2682" i="94" s="1"/>
  <c r="O2683" i="94" s="1"/>
  <c r="O2684" i="94" s="1"/>
  <c r="O2685" i="94" s="1"/>
  <c r="O2686" i="94" s="1"/>
  <c r="O2687" i="94" s="1"/>
  <c r="O2688" i="94" s="1"/>
  <c r="O2689" i="94" s="1"/>
  <c r="O2690" i="94" s="1"/>
  <c r="O2691" i="94" s="1"/>
  <c r="O2692" i="94" s="1"/>
  <c r="O2693" i="94" s="1"/>
  <c r="O2694" i="94" s="1"/>
  <c r="O2695" i="94" s="1"/>
  <c r="O2696" i="94" s="1"/>
  <c r="O2697" i="94" s="1"/>
  <c r="O2698" i="94" s="1"/>
  <c r="O2699" i="94" s="1"/>
  <c r="O2700" i="94" s="1"/>
  <c r="O2701" i="94" s="1"/>
  <c r="O2702" i="94" s="1"/>
  <c r="O2703" i="94" s="1"/>
  <c r="X91" i="93"/>
  <c r="E167" i="93"/>
  <c r="X167" i="92"/>
  <c r="X73" i="92"/>
  <c r="X74" i="92" s="1"/>
  <c r="E73" i="91"/>
  <c r="E74" i="91" s="1"/>
  <c r="I167" i="91"/>
  <c r="E167" i="91"/>
  <c r="E73" i="93"/>
  <c r="E74" i="93" s="1"/>
  <c r="E73" i="92"/>
  <c r="E74" i="92" s="1"/>
  <c r="X167" i="91"/>
  <c r="E91" i="91"/>
  <c r="E91" i="90"/>
  <c r="X167" i="90"/>
  <c r="L167" i="93"/>
  <c r="O21" i="89"/>
  <c r="Q167" i="90"/>
  <c r="X91" i="91"/>
  <c r="X91" i="92"/>
  <c r="X167" i="93"/>
  <c r="X91" i="90"/>
  <c r="X73" i="90"/>
  <c r="X74" i="90" s="1"/>
  <c r="X73" i="93"/>
  <c r="X74" i="93" s="1"/>
  <c r="X73" i="91"/>
  <c r="W167" i="92"/>
  <c r="W167" i="91"/>
  <c r="W167" i="90"/>
  <c r="T60" i="88"/>
  <c r="W167" i="93"/>
  <c r="W91" i="93"/>
  <c r="W91" i="91"/>
  <c r="W73" i="92"/>
  <c r="W74" i="92" s="1"/>
  <c r="T17" i="88"/>
  <c r="W73" i="93"/>
  <c r="W74" i="93" s="1"/>
  <c r="W91" i="92"/>
  <c r="W73" i="91"/>
  <c r="W74" i="91" s="1"/>
  <c r="W73" i="90"/>
  <c r="W74" i="90" s="1"/>
  <c r="V167" i="92"/>
  <c r="V167" i="93"/>
  <c r="V167" i="90"/>
  <c r="V167" i="91"/>
  <c r="V49" i="89"/>
  <c r="V21" i="89"/>
  <c r="V49" i="88"/>
  <c r="V21" i="88"/>
  <c r="V158" i="89"/>
  <c r="V29" i="89"/>
  <c r="V150" i="88"/>
  <c r="V29" i="88"/>
  <c r="V60" i="89"/>
  <c r="V150" i="89"/>
  <c r="V60" i="88"/>
  <c r="V158" i="88"/>
  <c r="U158" i="89"/>
  <c r="U150" i="89"/>
  <c r="T29" i="88"/>
  <c r="T150" i="88"/>
  <c r="T49" i="88"/>
  <c r="T21" i="88"/>
  <c r="T158" i="88"/>
  <c r="Y21" i="93"/>
  <c r="S60" i="88"/>
  <c r="S150" i="88"/>
  <c r="S21" i="88"/>
  <c r="S17" i="88"/>
  <c r="S49" i="88"/>
  <c r="S158" i="88"/>
  <c r="S29" i="88"/>
  <c r="Q60" i="89"/>
  <c r="Q73" i="90"/>
  <c r="Q74" i="90" s="1"/>
  <c r="Q29" i="89"/>
  <c r="Q150" i="89"/>
  <c r="Q17" i="89"/>
  <c r="Q158" i="89"/>
  <c r="Q49" i="89"/>
  <c r="Q21" i="89"/>
  <c r="P119" i="88"/>
  <c r="P158" i="88"/>
  <c r="P60" i="88"/>
  <c r="P21" i="88"/>
  <c r="P29" i="88"/>
  <c r="P150" i="88"/>
  <c r="Y21" i="91"/>
  <c r="Y21" i="90"/>
  <c r="P17" i="88"/>
  <c r="P49" i="88"/>
  <c r="Y21" i="92"/>
  <c r="O167" i="90"/>
  <c r="O150" i="89"/>
  <c r="O73" i="90"/>
  <c r="O74" i="90" s="1"/>
  <c r="O17" i="89"/>
  <c r="O49" i="89"/>
  <c r="O60" i="89"/>
  <c r="O29" i="89"/>
  <c r="O158" i="89"/>
  <c r="C167" i="90"/>
  <c r="M49" i="88"/>
  <c r="M21" i="88"/>
  <c r="M158" i="88"/>
  <c r="M60" i="88"/>
  <c r="M29" i="88"/>
  <c r="M150" i="88"/>
  <c r="M17" i="88"/>
  <c r="L91" i="93"/>
  <c r="L147" i="93"/>
  <c r="L17" i="89"/>
  <c r="L49" i="89"/>
  <c r="L60" i="89"/>
  <c r="L167" i="91"/>
  <c r="L150" i="89"/>
  <c r="L73" i="92"/>
  <c r="L74" i="92" s="1"/>
  <c r="L21" i="89"/>
  <c r="L73" i="93"/>
  <c r="L74" i="93" s="1"/>
  <c r="L158" i="89"/>
  <c r="L73" i="91"/>
  <c r="L74" i="91" s="1"/>
  <c r="L167" i="90"/>
  <c r="L29" i="89"/>
  <c r="L167" i="92"/>
  <c r="L73" i="90"/>
  <c r="L74" i="90" s="1"/>
  <c r="K167" i="92"/>
  <c r="K21" i="88"/>
  <c r="K167" i="91"/>
  <c r="K17" i="88"/>
  <c r="K73" i="90"/>
  <c r="K74" i="90" s="1"/>
  <c r="K73" i="91"/>
  <c r="K74" i="91" s="1"/>
  <c r="K60" i="88"/>
  <c r="K150" i="88"/>
  <c r="K17" i="89"/>
  <c r="K29" i="88"/>
  <c r="K60" i="89"/>
  <c r="K150" i="89"/>
  <c r="K49" i="89"/>
  <c r="K49" i="88"/>
  <c r="K21" i="89"/>
  <c r="K158" i="89"/>
  <c r="K158" i="88"/>
  <c r="K29" i="89"/>
  <c r="K167" i="93"/>
  <c r="K73" i="93"/>
  <c r="K74" i="93" s="1"/>
  <c r="K73" i="92"/>
  <c r="K74" i="92" s="1"/>
  <c r="H167" i="90"/>
  <c r="H91" i="91"/>
  <c r="H167" i="91"/>
  <c r="H21" i="88"/>
  <c r="H167" i="92"/>
  <c r="H29" i="88"/>
  <c r="H21" i="89"/>
  <c r="H158" i="89"/>
  <c r="H73" i="92"/>
  <c r="H74" i="92" s="1"/>
  <c r="H60" i="88"/>
  <c r="H17" i="89"/>
  <c r="H49" i="88"/>
  <c r="H49" i="89"/>
  <c r="H73" i="91"/>
  <c r="H74" i="91" s="1"/>
  <c r="H167" i="93"/>
  <c r="H158" i="88"/>
  <c r="H91" i="90"/>
  <c r="H29" i="89"/>
  <c r="H73" i="93"/>
  <c r="H74" i="93" s="1"/>
  <c r="H17" i="88"/>
  <c r="H60" i="89"/>
  <c r="H150" i="89"/>
  <c r="H73" i="90"/>
  <c r="H74" i="90" s="1"/>
  <c r="H150" i="88"/>
  <c r="G167" i="93"/>
  <c r="G21" i="88"/>
  <c r="G17" i="88"/>
  <c r="G167" i="90"/>
  <c r="G29" i="88"/>
  <c r="G29" i="89"/>
  <c r="G158" i="89"/>
  <c r="G158" i="88"/>
  <c r="G73" i="90"/>
  <c r="G74" i="90" s="1"/>
  <c r="G73" i="92"/>
  <c r="G74" i="92" s="1"/>
  <c r="G60" i="89"/>
  <c r="G73" i="91"/>
  <c r="G74" i="91" s="1"/>
  <c r="G60" i="88"/>
  <c r="G17" i="89"/>
  <c r="G150" i="89"/>
  <c r="G49" i="89"/>
  <c r="G167" i="92"/>
  <c r="G49" i="88"/>
  <c r="G150" i="88"/>
  <c r="G21" i="89"/>
  <c r="G167" i="91"/>
  <c r="G73" i="93"/>
  <c r="G74" i="93" s="1"/>
  <c r="F91" i="93"/>
  <c r="F147" i="91"/>
  <c r="D21" i="89"/>
  <c r="D60" i="89"/>
  <c r="D49" i="89"/>
  <c r="Y60" i="93"/>
  <c r="D150" i="89"/>
  <c r="D17" i="89"/>
  <c r="D158" i="89"/>
  <c r="D29" i="89"/>
  <c r="Y150" i="93"/>
  <c r="C73" i="93"/>
  <c r="C74" i="93" s="1"/>
  <c r="C73" i="92"/>
  <c r="C74" i="92" s="1"/>
  <c r="Y150" i="92"/>
  <c r="Y60" i="91"/>
  <c r="Y49" i="93"/>
  <c r="Y60" i="92"/>
  <c r="Y150" i="90"/>
  <c r="Y29" i="93"/>
  <c r="Y60" i="90"/>
  <c r="C73" i="90"/>
  <c r="C74" i="90" s="1"/>
  <c r="Y29" i="92"/>
  <c r="Y158" i="90"/>
  <c r="Y29" i="91"/>
  <c r="Y29" i="90"/>
  <c r="Y158" i="92"/>
  <c r="Y49" i="90"/>
  <c r="Y158" i="91"/>
  <c r="Y158" i="93"/>
  <c r="Y49" i="92"/>
  <c r="Y150" i="91"/>
  <c r="Y49" i="91"/>
  <c r="X147" i="93"/>
  <c r="E91" i="93"/>
  <c r="F147" i="92"/>
  <c r="H147" i="92"/>
  <c r="E147" i="91"/>
  <c r="F91" i="91"/>
  <c r="K91" i="91"/>
  <c r="W147" i="91"/>
  <c r="H147" i="91"/>
  <c r="L91" i="90"/>
  <c r="X147" i="90"/>
  <c r="K91" i="90"/>
  <c r="O91" i="90"/>
  <c r="L147" i="92"/>
  <c r="K91" i="92"/>
  <c r="K91" i="93"/>
  <c r="H147" i="90"/>
  <c r="H91" i="93"/>
  <c r="F91" i="90"/>
  <c r="G91" i="91"/>
  <c r="G147" i="90"/>
  <c r="E44" i="102"/>
  <c r="F10" i="102"/>
  <c r="C12" i="102"/>
  <c r="E11" i="102"/>
  <c r="E147" i="93"/>
  <c r="E147" i="92"/>
  <c r="X147" i="92"/>
  <c r="L91" i="92"/>
  <c r="X147" i="91"/>
  <c r="L91" i="91"/>
  <c r="W147" i="90"/>
  <c r="Q147" i="90"/>
  <c r="H147" i="93"/>
  <c r="W147" i="93"/>
  <c r="F147" i="93"/>
  <c r="F74" i="92"/>
  <c r="H91" i="92"/>
  <c r="W147" i="92"/>
  <c r="X74" i="91"/>
  <c r="J169" i="91"/>
  <c r="L147" i="91"/>
  <c r="F74" i="91"/>
  <c r="I147" i="91"/>
  <c r="Q91" i="90"/>
  <c r="E147" i="90"/>
  <c r="W91" i="90"/>
  <c r="E74" i="90"/>
  <c r="F91" i="92"/>
  <c r="F74" i="90"/>
  <c r="F147" i="90"/>
  <c r="F74" i="93"/>
  <c r="V91" i="93"/>
  <c r="O147" i="90"/>
  <c r="L147" i="90"/>
  <c r="K147" i="93"/>
  <c r="K147" i="91"/>
  <c r="K147" i="92"/>
  <c r="G91" i="93"/>
  <c r="G147" i="92"/>
  <c r="G91" i="90"/>
  <c r="G91" i="92"/>
  <c r="G147" i="93"/>
  <c r="G147" i="91"/>
  <c r="C147" i="93"/>
  <c r="C91" i="92"/>
  <c r="C91" i="93"/>
  <c r="C91" i="90"/>
  <c r="C147" i="90"/>
  <c r="V91" i="90"/>
  <c r="V147" i="92"/>
  <c r="Y90" i="93"/>
  <c r="V91" i="91"/>
  <c r="Y14" i="90"/>
  <c r="V147" i="90"/>
  <c r="Y90" i="90"/>
  <c r="Y90" i="92"/>
  <c r="Y90" i="91"/>
  <c r="V91" i="92"/>
  <c r="Y14" i="93"/>
  <c r="Y14" i="91"/>
  <c r="Y14" i="92"/>
  <c r="Y119" i="90"/>
  <c r="Y119" i="93"/>
  <c r="V147" i="91"/>
  <c r="V147" i="93"/>
  <c r="Y119" i="91"/>
  <c r="Y146" i="90"/>
  <c r="Y82" i="92"/>
  <c r="Y82" i="93"/>
  <c r="C147" i="92"/>
  <c r="Y146" i="93"/>
  <c r="Y146" i="92"/>
  <c r="Y119" i="92"/>
  <c r="Y146" i="91"/>
  <c r="Y82" i="91"/>
  <c r="Y82" i="90"/>
  <c r="V119" i="89"/>
  <c r="V82" i="89"/>
  <c r="V90" i="89"/>
  <c r="V146" i="89"/>
  <c r="D71" i="88"/>
  <c r="D69" i="88"/>
  <c r="C71" i="88"/>
  <c r="C69" i="88"/>
  <c r="I169" i="92" l="1"/>
  <c r="I169" i="90"/>
  <c r="O2704" i="94"/>
  <c r="O2705" i="94" s="1"/>
  <c r="O2706" i="94" s="1"/>
  <c r="O2707" i="94" s="1"/>
  <c r="O2708" i="94" s="1"/>
  <c r="O2709" i="94" s="1"/>
  <c r="O2710" i="94" s="1"/>
  <c r="O2711" i="94" s="1"/>
  <c r="O2712" i="94" s="1"/>
  <c r="O2713" i="94" s="1"/>
  <c r="O2714" i="94" s="1"/>
  <c r="O2715" i="94" s="1"/>
  <c r="O2716" i="94" s="1"/>
  <c r="O2717" i="94" s="1"/>
  <c r="O2718" i="94" s="1"/>
  <c r="O2719" i="94" s="1"/>
  <c r="O2720" i="94" s="1"/>
  <c r="O2721" i="94" s="1"/>
  <c r="O2722" i="94" s="1"/>
  <c r="O2723" i="94" s="1"/>
  <c r="O2724" i="94" s="1"/>
  <c r="O2725" i="94" s="1"/>
  <c r="O2726" i="94" s="1"/>
  <c r="O2727" i="94" s="1"/>
  <c r="O2728" i="94" s="1"/>
  <c r="O2729" i="94" s="1"/>
  <c r="O2730" i="94" s="1"/>
  <c r="O2731" i="94" s="1"/>
  <c r="O2732" i="94" s="1"/>
  <c r="O2733" i="94" s="1"/>
  <c r="O2734" i="94" s="1"/>
  <c r="O2735" i="94" s="1"/>
  <c r="O2736" i="94" s="1"/>
  <c r="O2737" i="94" s="1"/>
  <c r="O2738" i="94" s="1"/>
  <c r="O2739" i="94" s="1"/>
  <c r="O2740" i="94" s="1"/>
  <c r="O2741" i="94" s="1"/>
  <c r="O2742" i="94" s="1"/>
  <c r="O2743" i="94" s="1"/>
  <c r="O2744" i="94" s="1"/>
  <c r="O2745" i="94" s="1"/>
  <c r="O2746" i="94" s="1"/>
  <c r="O2747" i="94" s="1"/>
  <c r="O2748" i="94" s="1"/>
  <c r="O2749" i="94" s="1"/>
  <c r="O2750" i="94" s="1"/>
  <c r="O2751" i="94" s="1"/>
  <c r="O2752" i="94" s="1"/>
  <c r="O2753" i="94" s="1"/>
  <c r="O2754" i="94" s="1"/>
  <c r="O2755" i="94" s="1"/>
  <c r="O2756" i="94" s="1"/>
  <c r="O2757" i="94" s="1"/>
  <c r="O2758" i="94" s="1"/>
  <c r="O2759" i="94" s="1"/>
  <c r="O2760" i="94" s="1"/>
  <c r="O2761" i="94" s="1"/>
  <c r="O2762" i="94" s="1"/>
  <c r="O2763" i="94" s="1"/>
  <c r="O2764" i="94" s="1"/>
  <c r="O2765" i="94" s="1"/>
  <c r="O2766" i="94" s="1"/>
  <c r="O2767" i="94" s="1"/>
  <c r="O2768" i="94" s="1"/>
  <c r="O2769" i="94" s="1"/>
  <c r="O2770" i="94" s="1"/>
  <c r="O2771" i="94" s="1"/>
  <c r="O2772" i="94" s="1"/>
  <c r="O2773" i="94" s="1"/>
  <c r="O2774" i="94" s="1"/>
  <c r="O2775" i="94" s="1"/>
  <c r="O2776" i="94" s="1"/>
  <c r="O2777" i="94" s="1"/>
  <c r="O2778" i="94" s="1"/>
  <c r="O2779" i="94" s="1"/>
  <c r="O2780" i="94" s="1"/>
  <c r="O2781" i="94" s="1"/>
  <c r="O2782" i="94" s="1"/>
  <c r="O2783" i="94" s="1"/>
  <c r="O2784" i="94" s="1"/>
  <c r="O2785" i="94" s="1"/>
  <c r="O2786" i="94" s="1"/>
  <c r="O2787" i="94" s="1"/>
  <c r="O2788" i="94" s="1"/>
  <c r="O2789" i="94" s="1"/>
  <c r="O2790" i="94" s="1"/>
  <c r="I169" i="93"/>
  <c r="E169" i="92"/>
  <c r="E169" i="91"/>
  <c r="J169" i="90"/>
  <c r="H167" i="89"/>
  <c r="S167" i="88"/>
  <c r="J169" i="92"/>
  <c r="E169" i="90"/>
  <c r="O167" i="89"/>
  <c r="L169" i="93"/>
  <c r="C21" i="88"/>
  <c r="X169" i="93"/>
  <c r="X169" i="90"/>
  <c r="X169" i="91"/>
  <c r="T167" i="88"/>
  <c r="W169" i="91"/>
  <c r="W169" i="93"/>
  <c r="U73" i="89"/>
  <c r="T73" i="88"/>
  <c r="W169" i="92"/>
  <c r="V167" i="89"/>
  <c r="V167" i="88"/>
  <c r="U167" i="89"/>
  <c r="S73" i="88"/>
  <c r="Q73" i="89"/>
  <c r="Q167" i="89"/>
  <c r="P167" i="88"/>
  <c r="P73" i="88"/>
  <c r="M167" i="88"/>
  <c r="M73" i="88"/>
  <c r="L73" i="89"/>
  <c r="L167" i="89"/>
  <c r="K167" i="88"/>
  <c r="K73" i="88"/>
  <c r="K73" i="89"/>
  <c r="K167" i="89"/>
  <c r="H167" i="88"/>
  <c r="H169" i="91"/>
  <c r="H73" i="88"/>
  <c r="H73" i="89"/>
  <c r="G167" i="88"/>
  <c r="G73" i="88"/>
  <c r="G73" i="89"/>
  <c r="G167" i="89"/>
  <c r="F169" i="91"/>
  <c r="D167" i="89"/>
  <c r="D73" i="89"/>
  <c r="D49" i="88"/>
  <c r="D158" i="88"/>
  <c r="D60" i="88"/>
  <c r="D150" i="88"/>
  <c r="D29" i="88"/>
  <c r="Y167" i="93"/>
  <c r="D17" i="88"/>
  <c r="D21" i="88"/>
  <c r="C17" i="88"/>
  <c r="Y167" i="92"/>
  <c r="Y167" i="91"/>
  <c r="Y167" i="90"/>
  <c r="C29" i="88"/>
  <c r="C60" i="88"/>
  <c r="C150" i="88"/>
  <c r="C49" i="88"/>
  <c r="C158" i="88"/>
  <c r="X169" i="92"/>
  <c r="H169" i="93"/>
  <c r="Q169" i="90"/>
  <c r="L169" i="90"/>
  <c r="O169" i="90"/>
  <c r="L169" i="92"/>
  <c r="K169" i="91"/>
  <c r="K169" i="93"/>
  <c r="K169" i="92"/>
  <c r="H169" i="90"/>
  <c r="H169" i="92"/>
  <c r="G169" i="90"/>
  <c r="F11" i="102"/>
  <c r="C31" i="102"/>
  <c r="E12" i="102"/>
  <c r="E169" i="93"/>
  <c r="J169" i="93"/>
  <c r="L169" i="91"/>
  <c r="K169" i="90"/>
  <c r="F169" i="93"/>
  <c r="F169" i="92"/>
  <c r="I169" i="91"/>
  <c r="F169" i="90"/>
  <c r="W169" i="90"/>
  <c r="G169" i="93"/>
  <c r="G169" i="91"/>
  <c r="G169" i="92"/>
  <c r="C169" i="93"/>
  <c r="C169" i="92"/>
  <c r="C169" i="90"/>
  <c r="Y91" i="93"/>
  <c r="Y91" i="92"/>
  <c r="Y91" i="90"/>
  <c r="Y91" i="91"/>
  <c r="Y147" i="91"/>
  <c r="Y147" i="90"/>
  <c r="Y147" i="93"/>
  <c r="Y147" i="92"/>
  <c r="V91" i="89"/>
  <c r="V147" i="89"/>
  <c r="O2791" i="94" l="1"/>
  <c r="O2792" i="94" s="1"/>
  <c r="O2793" i="94" s="1"/>
  <c r="O2794" i="94" s="1"/>
  <c r="O2795" i="94" s="1"/>
  <c r="O2796" i="94" s="1"/>
  <c r="O2797" i="94" s="1"/>
  <c r="O2798" i="94" s="1"/>
  <c r="O2799" i="94" s="1"/>
  <c r="O2800" i="94" s="1"/>
  <c r="O2801" i="94" s="1"/>
  <c r="O2802" i="94" s="1"/>
  <c r="O2803" i="94" s="1"/>
  <c r="O2804" i="94" s="1"/>
  <c r="O2805" i="94" s="1"/>
  <c r="O2806" i="94" s="1"/>
  <c r="O2807" i="94" s="1"/>
  <c r="O2808" i="94" s="1"/>
  <c r="O2809" i="94" s="1"/>
  <c r="O2810" i="94" s="1"/>
  <c r="O2811" i="94" s="1"/>
  <c r="O2812" i="94" s="1"/>
  <c r="O2813" i="94" s="1"/>
  <c r="O2814" i="94" s="1"/>
  <c r="O2815" i="94" s="1"/>
  <c r="O2816" i="94" s="1"/>
  <c r="O2817" i="94" s="1"/>
  <c r="O2818" i="94" s="1"/>
  <c r="O2819" i="94" s="1"/>
  <c r="O2820" i="94" s="1"/>
  <c r="O2821" i="94" s="1"/>
  <c r="O2822" i="94" s="1"/>
  <c r="O2823" i="94" s="1"/>
  <c r="O2824" i="94" s="1"/>
  <c r="O2825" i="94" s="1"/>
  <c r="O2826" i="94" s="1"/>
  <c r="O2827" i="94" s="1"/>
  <c r="O2828" i="94" s="1"/>
  <c r="O2829" i="94" s="1"/>
  <c r="O2830" i="94" s="1"/>
  <c r="O2831" i="94" s="1"/>
  <c r="O2832" i="94" s="1"/>
  <c r="O2833" i="94" s="1"/>
  <c r="O2834" i="94" s="1"/>
  <c r="O2835" i="94" s="1"/>
  <c r="O2836" i="94" s="1"/>
  <c r="O2837" i="94" s="1"/>
  <c r="O2838" i="94" s="1"/>
  <c r="O2839" i="94" s="1"/>
  <c r="O2840" i="94" s="1"/>
  <c r="O2841" i="94" s="1"/>
  <c r="O2842" i="94" s="1"/>
  <c r="O2843" i="94" s="1"/>
  <c r="O2844" i="94" s="1"/>
  <c r="O2845" i="94" s="1"/>
  <c r="O2846" i="94" s="1"/>
  <c r="O2847" i="94" s="1"/>
  <c r="O2848" i="94" s="1"/>
  <c r="O2849" i="94" s="1"/>
  <c r="O2850" i="94" s="1"/>
  <c r="O2851" i="94" s="1"/>
  <c r="O2852" i="94" s="1"/>
  <c r="O2853" i="94" s="1"/>
  <c r="O2854" i="94" s="1"/>
  <c r="O2855" i="94" s="1"/>
  <c r="O2856" i="94" s="1"/>
  <c r="O2857" i="94" s="1"/>
  <c r="O2858" i="94" s="1"/>
  <c r="O2859" i="94" s="1"/>
  <c r="O2860" i="94" s="1"/>
  <c r="O2861" i="94" s="1"/>
  <c r="O2862" i="94" s="1"/>
  <c r="O2863" i="94" s="1"/>
  <c r="O2864" i="94" s="1"/>
  <c r="O2865" i="94" s="1"/>
  <c r="O2866" i="94" s="1"/>
  <c r="O2867" i="94" s="1"/>
  <c r="O2868" i="94" s="1"/>
  <c r="O2869" i="94" s="1"/>
  <c r="O2870" i="94" s="1"/>
  <c r="O2871" i="94" s="1"/>
  <c r="O2872" i="94" s="1"/>
  <c r="O2873" i="94" s="1"/>
  <c r="O2874" i="94" s="1"/>
  <c r="O2875" i="94" s="1"/>
  <c r="O2876" i="94" s="1"/>
  <c r="O2877" i="94" s="1"/>
  <c r="O2878" i="94" s="1"/>
  <c r="O2879" i="94" s="1"/>
  <c r="O2880" i="94" s="1"/>
  <c r="O2881" i="94" s="1"/>
  <c r="O2882" i="94" s="1"/>
  <c r="O2883" i="94" s="1"/>
  <c r="O2884" i="94" s="1"/>
  <c r="O2885" i="94" s="1"/>
  <c r="O2886" i="94" s="1"/>
  <c r="O2887" i="94" s="1"/>
  <c r="O2888" i="94" s="1"/>
  <c r="O2889" i="94" s="1"/>
  <c r="O2890" i="94" s="1"/>
  <c r="O2891" i="94" s="1"/>
  <c r="O2892" i="94" s="1"/>
  <c r="O2893" i="94" s="1"/>
  <c r="O2894" i="94" s="1"/>
  <c r="O2895" i="94" s="1"/>
  <c r="O2896" i="94" s="1"/>
  <c r="O2897" i="94" s="1"/>
  <c r="O2898" i="94" s="1"/>
  <c r="O2899" i="94" s="1"/>
  <c r="O2900" i="94" s="1"/>
  <c r="O2901" i="94" s="1"/>
  <c r="O2902" i="94" s="1"/>
  <c r="O2903" i="94" s="1"/>
  <c r="O2904" i="94" s="1"/>
  <c r="O2905" i="94" s="1"/>
  <c r="O2906" i="94" s="1"/>
  <c r="O2907" i="94" s="1"/>
  <c r="O2908" i="94" s="1"/>
  <c r="O2909" i="94" s="1"/>
  <c r="O2910" i="94" s="1"/>
  <c r="O2911" i="94" s="1"/>
  <c r="O2912" i="94" s="1"/>
  <c r="O2913" i="94" s="1"/>
  <c r="O2914" i="94" s="1"/>
  <c r="O2915" i="94" s="1"/>
  <c r="O2916" i="94" s="1"/>
  <c r="O2917" i="94" s="1"/>
  <c r="O2918" i="94" s="1"/>
  <c r="O2919" i="94" s="1"/>
  <c r="O2920" i="94" s="1"/>
  <c r="O2921" i="94" s="1"/>
  <c r="O2922" i="94" s="1"/>
  <c r="O2923" i="94" s="1"/>
  <c r="O2924" i="94" s="1"/>
  <c r="O2925" i="94" s="1"/>
  <c r="D167" i="88"/>
  <c r="D73" i="88"/>
  <c r="C167" i="88"/>
  <c r="C73" i="88"/>
  <c r="F12" i="102"/>
  <c r="O2926" i="94" l="1"/>
  <c r="O2927" i="94" s="1"/>
  <c r="O2928" i="94" s="1"/>
  <c r="O2929" i="94" s="1"/>
  <c r="O2930" i="94" s="1"/>
  <c r="O3" i="73"/>
  <c r="O4" i="73" s="1"/>
  <c r="O2931" i="94" l="1"/>
  <c r="O2932" i="94" s="1"/>
  <c r="O2933" i="94" s="1"/>
  <c r="O2934" i="94" s="1"/>
  <c r="O2935" i="94" s="1"/>
  <c r="O2936" i="94" s="1"/>
  <c r="O2937" i="94" s="1"/>
  <c r="O2938" i="94" s="1"/>
  <c r="O2939" i="94" s="1"/>
  <c r="O2940" i="94" s="1"/>
  <c r="O2941" i="94" s="1"/>
  <c r="O2942" i="94" s="1"/>
  <c r="O2943" i="94" s="1"/>
  <c r="O2944" i="94" s="1"/>
  <c r="O2945" i="94" s="1"/>
  <c r="O2946" i="94" s="1"/>
  <c r="O2947" i="94" s="1"/>
  <c r="O2948" i="94" s="1"/>
  <c r="O2949" i="94" s="1"/>
  <c r="O2950" i="94" s="1"/>
  <c r="O2951" i="94" s="1"/>
  <c r="O2952" i="94" s="1"/>
  <c r="O2953" i="94" s="1"/>
  <c r="O2954" i="94" s="1"/>
  <c r="O2955" i="94" s="1"/>
  <c r="O2956" i="94" s="1"/>
  <c r="O2957" i="94" s="1"/>
  <c r="O2958" i="94" s="1"/>
  <c r="O2959" i="94" s="1"/>
  <c r="O2960" i="94" s="1"/>
  <c r="O2961" i="94" s="1"/>
  <c r="O2962" i="94" s="1"/>
  <c r="O2963" i="94" s="1"/>
  <c r="O2964" i="94" s="1"/>
  <c r="O2965" i="94" s="1"/>
  <c r="O2966" i="94" s="1"/>
  <c r="O2967" i="94" s="1"/>
  <c r="O2968" i="94" s="1"/>
  <c r="O2969" i="94" s="1"/>
  <c r="O2970" i="94" s="1"/>
  <c r="O2971" i="94" s="1"/>
  <c r="O2972" i="94" s="1"/>
  <c r="O2973" i="94" s="1"/>
  <c r="O2974" i="94" s="1"/>
  <c r="O2975" i="94" s="1"/>
  <c r="O2976" i="94" s="1"/>
  <c r="O2977" i="94" s="1"/>
  <c r="O2978" i="94" s="1"/>
  <c r="O2979" i="94" s="1"/>
  <c r="O2980" i="94" s="1"/>
  <c r="O2981" i="94" s="1"/>
  <c r="O2982" i="94" s="1"/>
  <c r="O2983" i="94" s="1"/>
  <c r="O2984" i="94" s="1"/>
  <c r="O2985" i="94" s="1"/>
  <c r="O2986" i="94" s="1"/>
  <c r="O2987" i="94" s="1"/>
  <c r="O2988" i="94" s="1"/>
  <c r="O2989" i="94" s="1"/>
  <c r="O2990" i="94" s="1"/>
  <c r="O2991" i="94" s="1"/>
  <c r="O2992" i="94" s="1"/>
  <c r="O2993" i="94" s="1"/>
  <c r="O2994" i="94" s="1"/>
  <c r="O2995" i="94" s="1"/>
  <c r="O2996" i="94" s="1"/>
  <c r="O2997" i="94" s="1"/>
  <c r="O2998" i="94" s="1"/>
  <c r="O2999" i="94" s="1"/>
  <c r="O3000" i="94" s="1"/>
  <c r="O3001" i="94" s="1"/>
  <c r="O3002" i="94" s="1"/>
  <c r="O3003" i="94" s="1"/>
  <c r="O3004" i="94" s="1"/>
  <c r="O3005" i="94" s="1"/>
  <c r="O3006" i="94" s="1"/>
  <c r="O3007" i="94" s="1"/>
  <c r="O3008" i="94" s="1"/>
  <c r="O3009" i="94" s="1"/>
  <c r="O3010" i="94" s="1"/>
  <c r="O3011" i="94" s="1"/>
  <c r="O3012" i="94" s="1"/>
  <c r="O3013" i="94" s="1"/>
  <c r="O3014" i="94" s="1"/>
  <c r="O3015" i="94" s="1"/>
  <c r="O3016" i="94" s="1"/>
  <c r="O3017" i="94" s="1"/>
  <c r="O3018" i="94" s="1"/>
  <c r="O3019" i="94" s="1"/>
  <c r="O3020" i="94" s="1"/>
  <c r="O3021" i="94" s="1"/>
  <c r="O3022" i="94" s="1"/>
  <c r="O3023" i="94" s="1"/>
  <c r="O3024" i="94" s="1"/>
  <c r="O3025" i="94" s="1"/>
  <c r="O3026" i="94" s="1"/>
  <c r="O3027" i="94" s="1"/>
  <c r="O3028" i="94" s="1"/>
  <c r="O3029" i="94" s="1"/>
  <c r="O3030" i="94" s="1"/>
  <c r="O3031" i="94" s="1"/>
  <c r="O3032" i="94" s="1"/>
  <c r="O3033" i="94" s="1"/>
  <c r="O3034" i="94" s="1"/>
  <c r="O3035" i="94" s="1"/>
  <c r="O3036" i="94" s="1"/>
  <c r="O3037" i="94" s="1"/>
  <c r="O3038" i="94" s="1"/>
  <c r="O3039" i="94" s="1"/>
  <c r="O3040" i="94" s="1"/>
  <c r="O3041" i="94" s="1"/>
  <c r="O3042" i="94" s="1"/>
  <c r="O3043" i="94" s="1"/>
  <c r="O3044" i="94" s="1"/>
  <c r="O3045" i="94" s="1"/>
  <c r="O3046" i="94" s="1"/>
  <c r="O3047" i="94" s="1"/>
  <c r="O3048" i="94" s="1"/>
  <c r="O3049" i="94" s="1"/>
  <c r="O3050" i="94" s="1"/>
  <c r="O3051" i="94" s="1"/>
  <c r="O3052" i="94" s="1"/>
  <c r="O3053" i="94" s="1"/>
  <c r="O3054" i="94" s="1"/>
  <c r="O3055" i="94" s="1"/>
  <c r="O3056" i="94" s="1"/>
  <c r="O3057" i="94" s="1"/>
  <c r="O3058" i="94" s="1"/>
  <c r="O3059" i="94" s="1"/>
  <c r="O3060" i="94" s="1"/>
  <c r="O3061" i="94" s="1"/>
  <c r="O3062" i="94" s="1"/>
  <c r="O3063" i="94" s="1"/>
  <c r="O3064" i="94" s="1"/>
  <c r="O3065" i="94" s="1"/>
  <c r="O3066" i="94" s="1"/>
  <c r="O5" i="73"/>
  <c r="O6" i="73" s="1"/>
  <c r="O7" i="73" s="1"/>
  <c r="O8" i="73" s="1"/>
  <c r="O3067" i="94" l="1"/>
  <c r="O3068" i="94" s="1"/>
  <c r="O3069" i="94" s="1"/>
  <c r="O3070" i="94" s="1"/>
  <c r="O3071" i="94" s="1"/>
  <c r="O3072" i="94" s="1"/>
  <c r="O9" i="73"/>
  <c r="O10" i="73" s="1"/>
  <c r="O11" i="73" s="1"/>
  <c r="O12" i="73" s="1"/>
  <c r="O13" i="73" s="1"/>
  <c r="O14" i="73" s="1"/>
  <c r="O15" i="73" s="1"/>
  <c r="O16" i="73" s="1"/>
  <c r="O17" i="73" s="1"/>
  <c r="O18" i="73" s="1"/>
  <c r="O19" i="73" s="1"/>
  <c r="O20" i="73" s="1"/>
  <c r="O21" i="73" s="1"/>
  <c r="O22" i="73" s="1"/>
  <c r="O23" i="73" s="1"/>
  <c r="O24" i="73" s="1"/>
  <c r="O25" i="73" s="1"/>
  <c r="O26" i="73" s="1"/>
  <c r="O3073" i="94" l="1"/>
  <c r="O3074" i="94" s="1"/>
  <c r="O3075" i="94" s="1"/>
  <c r="O3076" i="94" s="1"/>
  <c r="O3077" i="94" s="1"/>
  <c r="O3078" i="94" s="1"/>
  <c r="O3079" i="94" s="1"/>
  <c r="O3080" i="94" s="1"/>
  <c r="O3081" i="94" s="1"/>
  <c r="O3082" i="94" s="1"/>
  <c r="O3083" i="94" s="1"/>
  <c r="O3084" i="94" s="1"/>
  <c r="O3085" i="94" s="1"/>
  <c r="O3086" i="94" s="1"/>
  <c r="O3087" i="94" s="1"/>
  <c r="O3088" i="94" s="1"/>
  <c r="O3089" i="94" s="1"/>
  <c r="O3090" i="94" s="1"/>
  <c r="O3091" i="94" s="1"/>
  <c r="O3092" i="94" s="1"/>
  <c r="O3093" i="94" s="1"/>
  <c r="O3094" i="94" s="1"/>
  <c r="O3095" i="94" s="1"/>
  <c r="O3096" i="94" s="1"/>
  <c r="O3097" i="94" s="1"/>
  <c r="O3098" i="94" s="1"/>
  <c r="O3099" i="94" s="1"/>
  <c r="O3100" i="94" s="1"/>
  <c r="O3101" i="94" s="1"/>
  <c r="O3102" i="94" s="1"/>
  <c r="O3103" i="94" s="1"/>
  <c r="O3104" i="94" s="1"/>
  <c r="O3105" i="94" s="1"/>
  <c r="O3106" i="94" s="1"/>
  <c r="O3107" i="94" s="1"/>
  <c r="O3108" i="94" s="1"/>
  <c r="O3109" i="94" s="1"/>
  <c r="O3110" i="94" s="1"/>
  <c r="O3111" i="94" s="1"/>
  <c r="O3112" i="94" s="1"/>
  <c r="O3113" i="94" s="1"/>
  <c r="O3114" i="94" s="1"/>
  <c r="O3115" i="94" s="1"/>
  <c r="O3116" i="94" s="1"/>
  <c r="O3117" i="94" s="1"/>
  <c r="O3118" i="94" s="1"/>
  <c r="O3119" i="94" s="1"/>
  <c r="O3120" i="94" s="1"/>
  <c r="O3121" i="94" s="1"/>
  <c r="O3122" i="94" s="1"/>
  <c r="O3123" i="94" s="1"/>
  <c r="O3124" i="94" s="1"/>
  <c r="O3125" i="94" s="1"/>
  <c r="O3126" i="94" s="1"/>
  <c r="O3127" i="94" s="1"/>
  <c r="O3128" i="94" s="1"/>
  <c r="O3129" i="94" s="1"/>
  <c r="O3130" i="94" s="1"/>
  <c r="O3131" i="94" s="1"/>
  <c r="O3132" i="94" s="1"/>
  <c r="O3133" i="94" s="1"/>
  <c r="O3134" i="94" s="1"/>
  <c r="O3135" i="94" s="1"/>
  <c r="O3136" i="94" s="1"/>
  <c r="O3137" i="94" s="1"/>
  <c r="O3138" i="94" s="1"/>
  <c r="O3139" i="94" s="1"/>
  <c r="O3140" i="94" s="1"/>
  <c r="O3141" i="94" s="1"/>
  <c r="O3142" i="94" s="1"/>
  <c r="O3143" i="94" s="1"/>
  <c r="O3144" i="94" s="1"/>
  <c r="O3145" i="94" s="1"/>
  <c r="O3146" i="94" s="1"/>
  <c r="O3147" i="94" s="1"/>
  <c r="O3148" i="94" s="1"/>
  <c r="O3149" i="94" s="1"/>
  <c r="O3150" i="94" s="1"/>
  <c r="O3151" i="94" s="1"/>
  <c r="O3152" i="94" s="1"/>
  <c r="O3153" i="94" s="1"/>
  <c r="O3154" i="94" s="1"/>
  <c r="O3155" i="94" s="1"/>
  <c r="O3156" i="94" s="1"/>
  <c r="O3157" i="94" s="1"/>
  <c r="O3158" i="94" s="1"/>
  <c r="O3159" i="94" s="1"/>
  <c r="O3160" i="94" s="1"/>
  <c r="O3161" i="94" s="1"/>
  <c r="O3162" i="94" s="1"/>
  <c r="O3163" i="94" s="1"/>
  <c r="O3164" i="94" s="1"/>
  <c r="O3165" i="94" s="1"/>
  <c r="O3166" i="94" s="1"/>
  <c r="O3167" i="94" s="1"/>
  <c r="O3168" i="94" s="1"/>
  <c r="O3169" i="94" s="1"/>
  <c r="O3170" i="94" s="1"/>
  <c r="O3171" i="94" s="1"/>
  <c r="O3172" i="94" s="1"/>
  <c r="O3173" i="94" s="1"/>
  <c r="O3174" i="94" s="1"/>
  <c r="O3175" i="94" s="1"/>
  <c r="O3176" i="94" s="1"/>
  <c r="O3177" i="94" s="1"/>
  <c r="O3178" i="94" s="1"/>
  <c r="O3179" i="94" s="1"/>
  <c r="O3180" i="94" s="1"/>
  <c r="O3181" i="94" s="1"/>
  <c r="O3182" i="94" s="1"/>
  <c r="O3183" i="94" s="1"/>
  <c r="O3184" i="94" s="1"/>
  <c r="O3185" i="94" s="1"/>
  <c r="O3186" i="94" s="1"/>
  <c r="O3187" i="94" s="1"/>
  <c r="O3188" i="94" s="1"/>
  <c r="O3189" i="94" s="1"/>
  <c r="O3190" i="94" s="1"/>
  <c r="O3191" i="94" s="1"/>
  <c r="O3192" i="94" s="1"/>
  <c r="O3193" i="94" s="1"/>
  <c r="O3194" i="94" s="1"/>
  <c r="O3195" i="94" s="1"/>
  <c r="O3196" i="94" s="1"/>
  <c r="O3197" i="94" s="1"/>
  <c r="O3198" i="94" s="1"/>
  <c r="O3199" i="94" s="1"/>
  <c r="O3200" i="94" s="1"/>
  <c r="O3201" i="94" s="1"/>
  <c r="O3202" i="94" s="1"/>
  <c r="O3203" i="94" s="1"/>
  <c r="O27" i="73"/>
  <c r="O31" i="73" s="1"/>
  <c r="O32" i="73" s="1"/>
  <c r="V17" i="88"/>
  <c r="V73" i="88" s="1"/>
  <c r="O33" i="73" l="1"/>
  <c r="O34" i="73" s="1"/>
  <c r="O3204" i="94"/>
  <c r="O3205" i="94" s="1"/>
  <c r="O3206" i="94" s="1"/>
  <c r="O3207" i="94" s="1"/>
  <c r="O3208" i="94" s="1"/>
  <c r="O3209" i="94" s="1"/>
  <c r="V17" i="89"/>
  <c r="V73" i="89" s="1"/>
  <c r="V17" i="92"/>
  <c r="V73" i="92" s="1"/>
  <c r="V17" i="93"/>
  <c r="V73" i="93" s="1"/>
  <c r="V17" i="91"/>
  <c r="V73" i="91" s="1"/>
  <c r="V17" i="90"/>
  <c r="V73" i="90" s="1"/>
  <c r="O35" i="73" l="1"/>
  <c r="O36" i="73" s="1"/>
  <c r="O37" i="73" s="1"/>
  <c r="O38" i="73" s="1"/>
  <c r="O39" i="73" s="1"/>
  <c r="O40" i="73" s="1"/>
  <c r="O41" i="73" s="1"/>
  <c r="O42" i="73" s="1"/>
  <c r="O43" i="73" s="1"/>
  <c r="O44" i="73" s="1"/>
  <c r="O45" i="73" s="1"/>
  <c r="O46" i="73" s="1"/>
  <c r="O47" i="73" s="1"/>
  <c r="O48" i="73" s="1"/>
  <c r="O49" i="73" s="1"/>
  <c r="O50" i="73" s="1"/>
  <c r="O51" i="73" s="1"/>
  <c r="O52" i="73" s="1"/>
  <c r="O53" i="73" s="1"/>
  <c r="O54" i="73" s="1"/>
  <c r="O55" i="73" s="1"/>
  <c r="O56" i="73" s="1"/>
  <c r="O57" i="73" s="1"/>
  <c r="O58" i="73" s="1"/>
  <c r="O59" i="73" s="1"/>
  <c r="O60" i="73" s="1"/>
  <c r="O61" i="73" s="1"/>
  <c r="O62" i="73" s="1"/>
  <c r="O63" i="73" s="1"/>
  <c r="O64" i="73" s="1"/>
  <c r="O65" i="73" s="1"/>
  <c r="O66" i="73" s="1"/>
  <c r="O3210" i="94"/>
  <c r="O3211" i="94" s="1"/>
  <c r="O3212" i="94" s="1"/>
  <c r="O3213" i="94" s="1"/>
  <c r="O3214" i="94" s="1"/>
  <c r="O3215" i="94" s="1"/>
  <c r="O3216" i="94" s="1"/>
  <c r="O3217" i="94" s="1"/>
  <c r="O3218" i="94" s="1"/>
  <c r="O3219" i="94" s="1"/>
  <c r="O3220" i="94" s="1"/>
  <c r="O3221" i="94" s="1"/>
  <c r="O3222" i="94" s="1"/>
  <c r="O3223" i="94" s="1"/>
  <c r="O3224" i="94" s="1"/>
  <c r="O3225" i="94" s="1"/>
  <c r="O3226" i="94" s="1"/>
  <c r="O3227" i="94" s="1"/>
  <c r="O3228" i="94" s="1"/>
  <c r="O3229" i="94" s="1"/>
  <c r="O3230" i="94" s="1"/>
  <c r="O3231" i="94" s="1"/>
  <c r="O3232" i="94" s="1"/>
  <c r="O3233" i="94" s="1"/>
  <c r="O3234" i="94" s="1"/>
  <c r="O3235" i="94" s="1"/>
  <c r="O3236" i="94" s="1"/>
  <c r="O3237" i="94" s="1"/>
  <c r="O3238" i="94" s="1"/>
  <c r="O3239" i="94" s="1"/>
  <c r="O3240" i="94" s="1"/>
  <c r="O3241" i="94" s="1"/>
  <c r="O3242" i="94" s="1"/>
  <c r="O3243" i="94" s="1"/>
  <c r="O3244" i="94" s="1"/>
  <c r="O3245" i="94" s="1"/>
  <c r="O3246" i="94" s="1"/>
  <c r="O3247" i="94" s="1"/>
  <c r="O3248" i="94" s="1"/>
  <c r="O3249" i="94" s="1"/>
  <c r="O3250" i="94" s="1"/>
  <c r="O3251" i="94" s="1"/>
  <c r="O3252" i="94" s="1"/>
  <c r="O3253" i="94" s="1"/>
  <c r="O3254" i="94" s="1"/>
  <c r="O3255" i="94" s="1"/>
  <c r="O3256" i="94" s="1"/>
  <c r="O3257" i="94" s="1"/>
  <c r="O3258" i="94" s="1"/>
  <c r="O3259" i="94" s="1"/>
  <c r="O3260" i="94" s="1"/>
  <c r="O3261" i="94" s="1"/>
  <c r="O3262" i="94" s="1"/>
  <c r="O3263" i="94" s="1"/>
  <c r="O3264" i="94" s="1"/>
  <c r="O3265" i="94" s="1"/>
  <c r="O3266" i="94" s="1"/>
  <c r="O3267" i="94" s="1"/>
  <c r="O3268" i="94" s="1"/>
  <c r="O3269" i="94" s="1"/>
  <c r="O3270" i="94" s="1"/>
  <c r="O3271" i="94" s="1"/>
  <c r="O3272" i="94" s="1"/>
  <c r="O3273" i="94" s="1"/>
  <c r="O3274" i="94" s="1"/>
  <c r="O3275" i="94" s="1"/>
  <c r="O3276" i="94" s="1"/>
  <c r="O3277" i="94" s="1"/>
  <c r="O3278" i="94" s="1"/>
  <c r="O3279" i="94" s="1"/>
  <c r="O3280" i="94" s="1"/>
  <c r="O3281" i="94" s="1"/>
  <c r="O3282" i="94" s="1"/>
  <c r="O3283" i="94" s="1"/>
  <c r="O3284" i="94" s="1"/>
  <c r="O3285" i="94" s="1"/>
  <c r="O3286" i="94" s="1"/>
  <c r="O3287" i="94" s="1"/>
  <c r="O3288" i="94" s="1"/>
  <c r="O3289" i="94" s="1"/>
  <c r="O3290" i="94" s="1"/>
  <c r="O3291" i="94" s="1"/>
  <c r="O3292" i="94" s="1"/>
  <c r="O3293" i="94" s="1"/>
  <c r="O3294" i="94" s="1"/>
  <c r="O3295" i="94" s="1"/>
  <c r="O3296" i="94" s="1"/>
  <c r="O3297" i="94" s="1"/>
  <c r="O3298" i="94" s="1"/>
  <c r="O3299" i="94" s="1"/>
  <c r="O3300" i="94" s="1"/>
  <c r="O3301" i="94" s="1"/>
  <c r="O3302" i="94" s="1"/>
  <c r="O3303" i="94" s="1"/>
  <c r="O3304" i="94" s="1"/>
  <c r="O3305" i="94" s="1"/>
  <c r="O3306" i="94" s="1"/>
  <c r="O3307" i="94" s="1"/>
  <c r="O3308" i="94" s="1"/>
  <c r="O3309" i="94" s="1"/>
  <c r="O3310" i="94" s="1"/>
  <c r="O3311" i="94" s="1"/>
  <c r="O3312" i="94" s="1"/>
  <c r="O3313" i="94" s="1"/>
  <c r="O3314" i="94" s="1"/>
  <c r="O3315" i="94" s="1"/>
  <c r="O3316" i="94" s="1"/>
  <c r="O3317" i="94" s="1"/>
  <c r="O3318" i="94" s="1"/>
  <c r="O3319" i="94" s="1"/>
  <c r="O3320" i="94" s="1"/>
  <c r="O3321" i="94" s="1"/>
  <c r="O3322" i="94" s="1"/>
  <c r="O3323" i="94" s="1"/>
  <c r="O3324" i="94" s="1"/>
  <c r="O3325" i="94" s="1"/>
  <c r="O3326" i="94" s="1"/>
  <c r="O3327" i="94" s="1"/>
  <c r="O3328" i="94" s="1"/>
  <c r="O3329" i="94" s="1"/>
  <c r="O3330" i="94" s="1"/>
  <c r="O3331" i="94" s="1"/>
  <c r="O3332" i="94" s="1"/>
  <c r="O3333" i="94" s="1"/>
  <c r="O3334" i="94" s="1"/>
  <c r="O3335" i="94" s="1"/>
  <c r="O3336" i="94" s="1"/>
  <c r="O3337" i="94" s="1"/>
  <c r="O3338" i="94" s="1"/>
  <c r="O3339" i="94" s="1"/>
  <c r="O3340" i="94" s="1"/>
  <c r="O3341" i="94" s="1"/>
  <c r="O3342" i="94" s="1"/>
  <c r="O3343" i="94" s="1"/>
  <c r="O3344" i="94" s="1"/>
  <c r="O3345" i="94" s="1"/>
  <c r="O3346" i="94" s="1"/>
  <c r="O3347" i="94" s="1"/>
  <c r="O3348" i="94" s="1"/>
  <c r="O3349" i="94" s="1"/>
  <c r="O3350" i="94" s="1"/>
  <c r="O3351" i="94" s="1"/>
  <c r="O3352" i="94" s="1"/>
  <c r="O3353" i="94" s="1"/>
  <c r="O3354" i="94" s="1"/>
  <c r="V74" i="91"/>
  <c r="V169" i="91" s="1"/>
  <c r="Y18" i="91"/>
  <c r="Y17" i="91" s="1"/>
  <c r="Y73" i="91" s="1"/>
  <c r="Y18" i="92"/>
  <c r="Y17" i="92" s="1"/>
  <c r="Y73" i="92" s="1"/>
  <c r="V74" i="92"/>
  <c r="V169" i="92" s="1"/>
  <c r="V74" i="90"/>
  <c r="V169" i="90" s="1"/>
  <c r="Y18" i="90"/>
  <c r="Y17" i="90" s="1"/>
  <c r="Y73" i="90" s="1"/>
  <c r="V74" i="93"/>
  <c r="V169" i="93" s="1"/>
  <c r="Y18" i="93"/>
  <c r="Y17" i="93" s="1"/>
  <c r="Y73" i="93" s="1"/>
  <c r="O3355" i="94" l="1"/>
  <c r="O3356" i="94" s="1"/>
  <c r="O3357" i="94" s="1"/>
  <c r="O3358" i="94" s="1"/>
  <c r="O3359" i="94" s="1"/>
  <c r="O3360" i="94" s="1"/>
  <c r="O67" i="73"/>
  <c r="O68" i="73" s="1"/>
  <c r="O69" i="73" s="1"/>
  <c r="O70" i="73" s="1"/>
  <c r="O71" i="73" s="1"/>
  <c r="O72" i="73" s="1"/>
  <c r="O73" i="73" s="1"/>
  <c r="O74" i="73" s="1"/>
  <c r="O75" i="73" s="1"/>
  <c r="Y74" i="92"/>
  <c r="Y169" i="92" s="1"/>
  <c r="Y74" i="91"/>
  <c r="Y169" i="91" s="1"/>
  <c r="Y74" i="93"/>
  <c r="Y169" i="93" s="1"/>
  <c r="Y74" i="90"/>
  <c r="Y169" i="90" s="1"/>
  <c r="O3361" i="94" l="1"/>
  <c r="O3362" i="94" s="1"/>
  <c r="O3363" i="94" s="1"/>
  <c r="O3364" i="94" s="1"/>
  <c r="O3365" i="94" s="1"/>
  <c r="O3366" i="94" s="1"/>
  <c r="O3367" i="94" s="1"/>
  <c r="O3368" i="94" s="1"/>
  <c r="O3369" i="94" s="1"/>
  <c r="O3370" i="94" s="1"/>
  <c r="O3371" i="94" s="1"/>
  <c r="O3372" i="94" s="1"/>
  <c r="O3373" i="94" s="1"/>
  <c r="O3374" i="94" s="1"/>
  <c r="O3375" i="94" s="1"/>
  <c r="O3376" i="94" s="1"/>
  <c r="O3377" i="94" s="1"/>
  <c r="O3378" i="94" s="1"/>
  <c r="O3379" i="94" s="1"/>
  <c r="O3380" i="94" s="1"/>
  <c r="O3381" i="94" s="1"/>
  <c r="O3382" i="94" s="1"/>
  <c r="O3383" i="94" s="1"/>
  <c r="O3384" i="94" s="1"/>
  <c r="O3385" i="94" s="1"/>
  <c r="O3386" i="94" s="1"/>
  <c r="O3387" i="94" s="1"/>
  <c r="O3388" i="94" s="1"/>
  <c r="O3389" i="94" s="1"/>
  <c r="O3390" i="94" s="1"/>
  <c r="O3391" i="94" s="1"/>
  <c r="O3392" i="94" s="1"/>
  <c r="O3393" i="94" s="1"/>
  <c r="O3394" i="94" s="1"/>
  <c r="O3395" i="94" s="1"/>
  <c r="O3396" i="94" s="1"/>
  <c r="O3397" i="94" s="1"/>
  <c r="O3398" i="94" s="1"/>
  <c r="O3399" i="94" s="1"/>
  <c r="O3400" i="94" s="1"/>
  <c r="O3401" i="94" s="1"/>
  <c r="O3402" i="94" s="1"/>
  <c r="O3403" i="94" s="1"/>
  <c r="O3404" i="94" s="1"/>
  <c r="O3405" i="94" s="1"/>
  <c r="O3406" i="94" s="1"/>
  <c r="O3407" i="94" s="1"/>
  <c r="O3408" i="94" s="1"/>
  <c r="O3409" i="94" s="1"/>
  <c r="O3410" i="94" s="1"/>
  <c r="O3411" i="94" s="1"/>
  <c r="O3412" i="94" s="1"/>
  <c r="O3413" i="94" s="1"/>
  <c r="O3414" i="94" s="1"/>
  <c r="O3415" i="94" s="1"/>
  <c r="O3416" i="94" s="1"/>
  <c r="O3417" i="94" s="1"/>
  <c r="O3418" i="94" s="1"/>
  <c r="O3419" i="94" s="1"/>
  <c r="O3420" i="94" s="1"/>
  <c r="O3421" i="94" s="1"/>
  <c r="O3422" i="94" s="1"/>
  <c r="O3423" i="94" s="1"/>
  <c r="O3424" i="94" s="1"/>
  <c r="O3425" i="94" s="1"/>
  <c r="O3426" i="94" s="1"/>
  <c r="O3427" i="94" s="1"/>
  <c r="O3428" i="94" s="1"/>
  <c r="O3429" i="94" s="1"/>
  <c r="O3430" i="94" s="1"/>
  <c r="O3431" i="94" s="1"/>
  <c r="O3432" i="94" s="1"/>
  <c r="O3433" i="94" s="1"/>
  <c r="O3434" i="94" s="1"/>
  <c r="O3435" i="94" s="1"/>
  <c r="O3436" i="94" s="1"/>
  <c r="O3437" i="94" s="1"/>
  <c r="O3438" i="94" s="1"/>
  <c r="O3439" i="94" s="1"/>
  <c r="O3440" i="94" s="1"/>
  <c r="O3441" i="94" s="1"/>
  <c r="O3442" i="94" s="1"/>
  <c r="O3443" i="94" s="1"/>
  <c r="O3444" i="94" s="1"/>
  <c r="O3445" i="94" s="1"/>
  <c r="O3446" i="94" s="1"/>
  <c r="O3447" i="94" s="1"/>
  <c r="O3448" i="94" s="1"/>
  <c r="O3449" i="94" s="1"/>
  <c r="O3450" i="94" s="1"/>
  <c r="O3451" i="94" s="1"/>
  <c r="O3452" i="94" s="1"/>
  <c r="O3453" i="94" s="1"/>
  <c r="O3454" i="94" s="1"/>
  <c r="O3455" i="94" s="1"/>
  <c r="O3456" i="94" s="1"/>
  <c r="O3457" i="94" s="1"/>
  <c r="O3458" i="94" s="1"/>
  <c r="O3459" i="94" s="1"/>
  <c r="O3460" i="94" s="1"/>
  <c r="O3461" i="94" s="1"/>
  <c r="O3462" i="94" s="1"/>
  <c r="O3463" i="94" s="1"/>
  <c r="O3464" i="94" s="1"/>
  <c r="O3465" i="94" s="1"/>
  <c r="O3466" i="94" s="1"/>
  <c r="O3467" i="94" s="1"/>
  <c r="O3468" i="94" s="1"/>
  <c r="O3469" i="94" s="1"/>
  <c r="O3470" i="94" s="1"/>
  <c r="O3471" i="94" s="1"/>
  <c r="O3472" i="94" s="1"/>
  <c r="O3473" i="94" s="1"/>
  <c r="O3474" i="94" s="1"/>
  <c r="O3475" i="94" s="1"/>
  <c r="O3476" i="94" s="1"/>
  <c r="O3477" i="94" s="1"/>
  <c r="O3478" i="94" s="1"/>
  <c r="O3479" i="94" s="1"/>
  <c r="O3480" i="94" s="1"/>
  <c r="O3481" i="94" s="1"/>
  <c r="O3482" i="94" s="1"/>
  <c r="O3483" i="94" s="1"/>
  <c r="O3484" i="94" s="1"/>
  <c r="O3485" i="94" s="1"/>
  <c r="O3486" i="94" s="1"/>
  <c r="O3487" i="94" s="1"/>
  <c r="O3488" i="94" s="1"/>
  <c r="O3489" i="94" s="1"/>
  <c r="O3490" i="94" s="1"/>
  <c r="O3491" i="94" s="1"/>
  <c r="O3492" i="94" s="1"/>
  <c r="O3493" i="94" s="1"/>
  <c r="O3494" i="94" s="1"/>
  <c r="O3495" i="94" s="1"/>
  <c r="O3496" i="94" s="1"/>
  <c r="O3497" i="94" s="1"/>
  <c r="O3498" i="94" s="1"/>
  <c r="O3499" i="94" s="1"/>
  <c r="O3500" i="94" s="1"/>
  <c r="O3501" i="94" s="1"/>
  <c r="O3502" i="94" s="1"/>
  <c r="O3503" i="94" s="1"/>
  <c r="O3504" i="94" s="1"/>
  <c r="O3505" i="94" s="1"/>
  <c r="O3506" i="94" s="1"/>
  <c r="O3507" i="94" s="1"/>
  <c r="O3508" i="94" s="1"/>
  <c r="O3509" i="94" s="1"/>
  <c r="O3510" i="94" s="1"/>
  <c r="O3511" i="94" s="1"/>
  <c r="O3512" i="94" s="1"/>
  <c r="O3513" i="94" s="1"/>
  <c r="O3514" i="94" s="1"/>
  <c r="O3515" i="94" s="1"/>
  <c r="O3516" i="94" s="1"/>
  <c r="O3517" i="94" s="1"/>
  <c r="O3518" i="94" s="1"/>
  <c r="O76" i="73"/>
  <c r="O77" i="73" s="1"/>
  <c r="O78" i="73" s="1"/>
  <c r="O79" i="73" s="1"/>
  <c r="O80" i="73" l="1"/>
  <c r="O81" i="73" s="1"/>
  <c r="O82" i="73" s="1"/>
  <c r="O83" i="73" s="1"/>
  <c r="O84" i="73" s="1"/>
  <c r="O85" i="73" s="1"/>
  <c r="O86" i="73" s="1"/>
  <c r="O87" i="73" s="1"/>
  <c r="O3519" i="94"/>
  <c r="O3520" i="94" s="1"/>
  <c r="O3521" i="94" s="1"/>
  <c r="O3522" i="94" s="1"/>
  <c r="O3523" i="94" s="1"/>
  <c r="O3524" i="94" s="1"/>
  <c r="O3525" i="94" s="1"/>
  <c r="O3526" i="94" s="1"/>
  <c r="O3527" i="94" s="1"/>
  <c r="O3528" i="94" s="1"/>
  <c r="O3529" i="94" s="1"/>
  <c r="O3530" i="94" s="1"/>
  <c r="O3531" i="94" s="1"/>
  <c r="O3532" i="94" s="1"/>
  <c r="O3533" i="94" s="1"/>
  <c r="O3534" i="94" s="1"/>
  <c r="O3535" i="94" s="1"/>
  <c r="O3536" i="94" s="1"/>
  <c r="O3537" i="94" s="1"/>
  <c r="O3538" i="94" s="1"/>
  <c r="O3539" i="94" s="1"/>
  <c r="O3540" i="94" s="1"/>
  <c r="O3541" i="94" s="1"/>
  <c r="O3542" i="94" s="1"/>
  <c r="O3543" i="94" s="1"/>
  <c r="O3544" i="94" s="1"/>
  <c r="O3545" i="94" s="1"/>
  <c r="O3546" i="94" s="1"/>
  <c r="O3547" i="94" s="1"/>
  <c r="O3548" i="94" s="1"/>
  <c r="O3549" i="94" s="1"/>
  <c r="O3550" i="94" s="1"/>
  <c r="O3551" i="94" s="1"/>
  <c r="O3552" i="94" s="1"/>
  <c r="O3553" i="94" s="1"/>
  <c r="O3554" i="94" s="1"/>
  <c r="O3555" i="94" s="1"/>
  <c r="O3556" i="94" s="1"/>
  <c r="O3557" i="94" s="1"/>
  <c r="O3558" i="94" s="1"/>
  <c r="O3559" i="94" s="1"/>
  <c r="O3560" i="94" s="1"/>
  <c r="O3561" i="94" s="1"/>
  <c r="O3562" i="94" s="1"/>
  <c r="O3563" i="94" s="1"/>
  <c r="O3564" i="94" s="1"/>
  <c r="O3565" i="94" s="1"/>
  <c r="O3566" i="94" s="1"/>
  <c r="O3567" i="94" s="1"/>
  <c r="O3568" i="94" s="1"/>
  <c r="O3569" i="94" s="1"/>
  <c r="O3570" i="94" s="1"/>
  <c r="O3571" i="94" s="1"/>
  <c r="O3572" i="94" s="1"/>
  <c r="O3573" i="94" s="1"/>
  <c r="O3574" i="94" s="1"/>
  <c r="O3575" i="94" s="1"/>
  <c r="O3576" i="94" s="1"/>
  <c r="O3577" i="94" s="1"/>
  <c r="O3578" i="94" s="1"/>
  <c r="O3579" i="94" s="1"/>
  <c r="O3580" i="94" s="1"/>
  <c r="O3581" i="94" s="1"/>
  <c r="O3582" i="94" s="1"/>
  <c r="O3583" i="94" s="1"/>
  <c r="O3584" i="94" s="1"/>
  <c r="O3585" i="94" s="1"/>
  <c r="O3586" i="94" s="1"/>
  <c r="O3587" i="94" s="1"/>
  <c r="O3588" i="94" s="1"/>
  <c r="O3589" i="94" s="1"/>
  <c r="O3590" i="94" s="1"/>
  <c r="O3591" i="94" s="1"/>
  <c r="O3592" i="94" s="1"/>
  <c r="O3593" i="94" s="1"/>
  <c r="O3594" i="94" s="1"/>
  <c r="O3595" i="94" s="1"/>
  <c r="O3596" i="94" s="1"/>
  <c r="O3597" i="94" s="1"/>
  <c r="O3598" i="94" s="1"/>
  <c r="O3599" i="94" s="1"/>
  <c r="O3600" i="94" s="1"/>
  <c r="O3601" i="94" s="1"/>
  <c r="O3602" i="94" s="1"/>
  <c r="O3603" i="94" s="1"/>
  <c r="O3604" i="94" s="1"/>
  <c r="O3605" i="94" s="1"/>
  <c r="O3606" i="94" s="1"/>
  <c r="O3607" i="94" s="1"/>
  <c r="O3608" i="94" s="1"/>
  <c r="O3609" i="94" s="1"/>
  <c r="O3610" i="94" s="1"/>
  <c r="O3611" i="94" s="1"/>
  <c r="O3612" i="94" s="1"/>
  <c r="O3613" i="94" s="1"/>
  <c r="O3614" i="94" s="1"/>
  <c r="O3615" i="94" s="1"/>
  <c r="O3616" i="94" s="1"/>
  <c r="O3617" i="94" s="1"/>
  <c r="O3618" i="94" s="1"/>
  <c r="O3619" i="94" s="1"/>
  <c r="O3620" i="94" s="1"/>
  <c r="O3621" i="94" s="1"/>
  <c r="O3622" i="94" s="1"/>
  <c r="O3623" i="94" s="1"/>
  <c r="O3624" i="94" s="1"/>
  <c r="O3625" i="94" s="1"/>
  <c r="O3626" i="94" s="1"/>
  <c r="O3627" i="94" s="1"/>
  <c r="O3628" i="94" s="1"/>
  <c r="O3629" i="94" s="1"/>
  <c r="O3630" i="94" s="1"/>
  <c r="O3631" i="94" s="1"/>
  <c r="O3632" i="94" s="1"/>
  <c r="O3633" i="94" s="1"/>
  <c r="O3634" i="94" s="1"/>
  <c r="O3635" i="94" s="1"/>
  <c r="O3636" i="94" s="1"/>
  <c r="O3637" i="94" s="1"/>
  <c r="O3638" i="94" s="1"/>
  <c r="O3639" i="94" s="1"/>
  <c r="O3640" i="94" s="1"/>
  <c r="O3641" i="94" s="1"/>
  <c r="O3642" i="94" s="1"/>
  <c r="O3643" i="94" s="1"/>
  <c r="O3644" i="94" s="1"/>
  <c r="O3645" i="94" s="1"/>
  <c r="O3646" i="94" s="1"/>
  <c r="O3647" i="94" s="1"/>
  <c r="X166" i="89"/>
  <c r="E166" i="89"/>
  <c r="X165" i="89"/>
  <c r="E165" i="89"/>
  <c r="X164" i="89"/>
  <c r="E164" i="89"/>
  <c r="X163" i="89"/>
  <c r="E163" i="89"/>
  <c r="X162" i="89"/>
  <c r="E162" i="89"/>
  <c r="X161" i="89"/>
  <c r="E161" i="89"/>
  <c r="X160" i="89"/>
  <c r="E160" i="89"/>
  <c r="X159" i="89"/>
  <c r="E159" i="89"/>
  <c r="E158" i="89" s="1"/>
  <c r="X157" i="89"/>
  <c r="E157" i="89"/>
  <c r="X156" i="89"/>
  <c r="E156" i="89"/>
  <c r="X155" i="89"/>
  <c r="E155" i="89"/>
  <c r="X154" i="89"/>
  <c r="E154" i="89"/>
  <c r="X153" i="89"/>
  <c r="E153" i="89"/>
  <c r="X152" i="89"/>
  <c r="E152" i="89"/>
  <c r="X151" i="89"/>
  <c r="E151" i="89"/>
  <c r="X145" i="89"/>
  <c r="E145" i="89"/>
  <c r="X144" i="89"/>
  <c r="E144" i="89"/>
  <c r="X143" i="89"/>
  <c r="E143" i="89"/>
  <c r="X142" i="89"/>
  <c r="E142" i="89"/>
  <c r="X141" i="89"/>
  <c r="E141" i="89"/>
  <c r="X140" i="89"/>
  <c r="E140" i="89"/>
  <c r="X139" i="89"/>
  <c r="E139" i="89"/>
  <c r="X138" i="89"/>
  <c r="E138" i="89"/>
  <c r="X132" i="89"/>
  <c r="E132" i="89"/>
  <c r="X131" i="89"/>
  <c r="E131" i="89"/>
  <c r="X130" i="89"/>
  <c r="E130" i="89"/>
  <c r="X129" i="89"/>
  <c r="E129" i="89"/>
  <c r="X128" i="89"/>
  <c r="E128" i="89"/>
  <c r="X127" i="89"/>
  <c r="E127" i="89"/>
  <c r="X126" i="89"/>
  <c r="E126" i="89"/>
  <c r="X125" i="89"/>
  <c r="E125" i="89"/>
  <c r="X124" i="89"/>
  <c r="E124" i="89"/>
  <c r="X123" i="89"/>
  <c r="E123" i="89"/>
  <c r="X122" i="89"/>
  <c r="E122" i="89"/>
  <c r="X118" i="89"/>
  <c r="E118" i="89"/>
  <c r="X117" i="89"/>
  <c r="E117" i="89"/>
  <c r="X116" i="89"/>
  <c r="E116" i="89"/>
  <c r="X115" i="89"/>
  <c r="E115" i="89"/>
  <c r="X114" i="89"/>
  <c r="E114" i="89"/>
  <c r="X113" i="89"/>
  <c r="E113" i="89"/>
  <c r="X112" i="89"/>
  <c r="E112" i="89"/>
  <c r="X111" i="89"/>
  <c r="E111" i="89"/>
  <c r="X106" i="89"/>
  <c r="E106" i="89"/>
  <c r="X105" i="89"/>
  <c r="E105" i="89"/>
  <c r="X104" i="89"/>
  <c r="E104" i="89"/>
  <c r="X103" i="89"/>
  <c r="E103" i="89"/>
  <c r="X102" i="89"/>
  <c r="E102" i="89"/>
  <c r="X101" i="89"/>
  <c r="E101" i="89"/>
  <c r="X100" i="89"/>
  <c r="E100" i="89"/>
  <c r="X99" i="89"/>
  <c r="E99" i="89"/>
  <c r="X98" i="89"/>
  <c r="E98" i="89"/>
  <c r="X97" i="89"/>
  <c r="E97" i="89"/>
  <c r="X96" i="89"/>
  <c r="E96" i="89"/>
  <c r="X95" i="89"/>
  <c r="E95" i="89"/>
  <c r="X89" i="89"/>
  <c r="E89" i="89"/>
  <c r="X88" i="89"/>
  <c r="E88" i="89"/>
  <c r="X87" i="89"/>
  <c r="E87" i="89"/>
  <c r="X86" i="89"/>
  <c r="E86" i="89"/>
  <c r="X81" i="89"/>
  <c r="E81" i="89"/>
  <c r="X80" i="89"/>
  <c r="E80" i="89"/>
  <c r="X79" i="89"/>
  <c r="E79" i="89"/>
  <c r="X78" i="89"/>
  <c r="E78" i="89"/>
  <c r="X72" i="89"/>
  <c r="X71" i="89" s="1"/>
  <c r="W71" i="89"/>
  <c r="J71" i="89"/>
  <c r="F72" i="89"/>
  <c r="F71" i="89" s="1"/>
  <c r="F73" i="89" s="1"/>
  <c r="E72" i="89"/>
  <c r="E71" i="89" s="1"/>
  <c r="X70" i="89"/>
  <c r="X69" i="89" s="1"/>
  <c r="W69" i="89"/>
  <c r="O69" i="89"/>
  <c r="O73" i="89" s="1"/>
  <c r="J69" i="89"/>
  <c r="E70" i="89"/>
  <c r="E69" i="89" s="1"/>
  <c r="X67" i="89"/>
  <c r="E67" i="89"/>
  <c r="X66" i="89"/>
  <c r="E66" i="89"/>
  <c r="X65" i="89"/>
  <c r="E65" i="89"/>
  <c r="X63" i="89"/>
  <c r="E63" i="89"/>
  <c r="X62" i="89"/>
  <c r="E62" i="89"/>
  <c r="X61" i="89"/>
  <c r="E61" i="89"/>
  <c r="X59" i="89"/>
  <c r="E59" i="89"/>
  <c r="X58" i="89"/>
  <c r="E58" i="89"/>
  <c r="X57" i="89"/>
  <c r="E57" i="89"/>
  <c r="X56" i="89"/>
  <c r="E56" i="89"/>
  <c r="X51" i="89"/>
  <c r="E51" i="89"/>
  <c r="X50" i="89"/>
  <c r="E50" i="89"/>
  <c r="X47" i="89"/>
  <c r="E47" i="89"/>
  <c r="X46" i="89"/>
  <c r="E46" i="89"/>
  <c r="X45" i="89"/>
  <c r="E45" i="89"/>
  <c r="X44" i="89"/>
  <c r="E44" i="89"/>
  <c r="X43" i="89"/>
  <c r="E43" i="89"/>
  <c r="X42" i="89"/>
  <c r="E42" i="89"/>
  <c r="X41" i="89"/>
  <c r="E41" i="89"/>
  <c r="X40" i="89"/>
  <c r="E40" i="89"/>
  <c r="X39" i="89"/>
  <c r="E39" i="89"/>
  <c r="X38" i="89"/>
  <c r="E38" i="89"/>
  <c r="X37" i="89"/>
  <c r="E37" i="89"/>
  <c r="X36" i="89"/>
  <c r="E36" i="89"/>
  <c r="X35" i="89"/>
  <c r="E35" i="89"/>
  <c r="X34" i="89"/>
  <c r="E34" i="89"/>
  <c r="X33" i="89"/>
  <c r="E33" i="89"/>
  <c r="X32" i="89"/>
  <c r="E32" i="89"/>
  <c r="X31" i="89"/>
  <c r="E31" i="89"/>
  <c r="X30" i="89"/>
  <c r="E30" i="89"/>
  <c r="X26" i="89"/>
  <c r="E26" i="89"/>
  <c r="X25" i="89"/>
  <c r="E25" i="89"/>
  <c r="X24" i="89"/>
  <c r="E24" i="89"/>
  <c r="X23" i="89"/>
  <c r="E23" i="89"/>
  <c r="X22" i="89"/>
  <c r="E22" i="89"/>
  <c r="X20" i="89"/>
  <c r="E20" i="89"/>
  <c r="X19" i="89"/>
  <c r="E19" i="89"/>
  <c r="X18" i="89"/>
  <c r="E18" i="89"/>
  <c r="X13" i="89"/>
  <c r="E13" i="89"/>
  <c r="X12" i="89"/>
  <c r="E12" i="89"/>
  <c r="X11" i="89"/>
  <c r="E11" i="89"/>
  <c r="X10" i="89"/>
  <c r="E10" i="89"/>
  <c r="X9" i="89"/>
  <c r="E9" i="89"/>
  <c r="X8" i="89"/>
  <c r="E8" i="89"/>
  <c r="X7" i="89"/>
  <c r="E7" i="89"/>
  <c r="X6" i="89"/>
  <c r="E6" i="89"/>
  <c r="X5" i="89"/>
  <c r="E5" i="89"/>
  <c r="W71" i="88"/>
  <c r="W69" i="88"/>
  <c r="X166" i="85"/>
  <c r="X165" i="85"/>
  <c r="X164" i="85"/>
  <c r="X163" i="85"/>
  <c r="X162" i="85"/>
  <c r="X161" i="85"/>
  <c r="X160" i="85"/>
  <c r="X159" i="85"/>
  <c r="X157" i="85"/>
  <c r="X156" i="85"/>
  <c r="X155" i="85"/>
  <c r="X154" i="85"/>
  <c r="X153" i="85"/>
  <c r="X152" i="85"/>
  <c r="X151" i="85"/>
  <c r="X145" i="85"/>
  <c r="X144" i="85"/>
  <c r="X143" i="85"/>
  <c r="X142" i="85"/>
  <c r="X131" i="85"/>
  <c r="X130" i="85"/>
  <c r="X129" i="85"/>
  <c r="X128" i="85"/>
  <c r="X127" i="85"/>
  <c r="X126" i="85"/>
  <c r="X125" i="85"/>
  <c r="X124" i="85"/>
  <c r="X123" i="85"/>
  <c r="X122" i="85"/>
  <c r="X118" i="85"/>
  <c r="X117" i="85"/>
  <c r="X116" i="85"/>
  <c r="X115" i="85"/>
  <c r="X114" i="85"/>
  <c r="X105" i="85"/>
  <c r="X104" i="85"/>
  <c r="X103" i="85"/>
  <c r="X102" i="85"/>
  <c r="X101" i="85"/>
  <c r="X100" i="85"/>
  <c r="X99" i="85"/>
  <c r="X98" i="85"/>
  <c r="X97" i="85"/>
  <c r="X96" i="85"/>
  <c r="X95" i="85"/>
  <c r="X89" i="85"/>
  <c r="X88" i="85"/>
  <c r="X87" i="85"/>
  <c r="X86" i="85"/>
  <c r="X81" i="85"/>
  <c r="X80" i="85"/>
  <c r="X79" i="85"/>
  <c r="X78" i="85"/>
  <c r="X72" i="85"/>
  <c r="X71" i="85" s="1"/>
  <c r="X70" i="85"/>
  <c r="X69" i="85" s="1"/>
  <c r="X67" i="85"/>
  <c r="X66" i="85"/>
  <c r="X65" i="85"/>
  <c r="X63" i="85"/>
  <c r="X62" i="85"/>
  <c r="X61" i="85"/>
  <c r="X59" i="85"/>
  <c r="X58" i="85"/>
  <c r="X57" i="85"/>
  <c r="X56" i="85"/>
  <c r="X55" i="85"/>
  <c r="X51" i="85"/>
  <c r="X50" i="85"/>
  <c r="X47" i="85"/>
  <c r="X46" i="85"/>
  <c r="X45" i="85"/>
  <c r="X44" i="85"/>
  <c r="X43" i="85"/>
  <c r="X42" i="85"/>
  <c r="X41" i="85"/>
  <c r="X40" i="85"/>
  <c r="X39" i="85"/>
  <c r="X38" i="85"/>
  <c r="X37" i="85"/>
  <c r="X36" i="85"/>
  <c r="X35" i="85"/>
  <c r="X34" i="85"/>
  <c r="X33" i="85"/>
  <c r="X32" i="85"/>
  <c r="X31" i="85"/>
  <c r="X30" i="85"/>
  <c r="X26" i="85"/>
  <c r="X25" i="85"/>
  <c r="X24" i="85"/>
  <c r="X23" i="85"/>
  <c r="X22" i="85"/>
  <c r="X20" i="85"/>
  <c r="X19" i="85"/>
  <c r="X18" i="85"/>
  <c r="X13" i="85"/>
  <c r="X12" i="85"/>
  <c r="X11" i="85"/>
  <c r="X10" i="85"/>
  <c r="X9" i="85"/>
  <c r="X8" i="85"/>
  <c r="X7" i="85"/>
  <c r="X6" i="85"/>
  <c r="X5" i="85"/>
  <c r="X166" i="86"/>
  <c r="X165" i="86"/>
  <c r="X164" i="86"/>
  <c r="X163" i="86"/>
  <c r="X162" i="86"/>
  <c r="X161" i="86"/>
  <c r="X160" i="86"/>
  <c r="X159" i="86"/>
  <c r="X157" i="86"/>
  <c r="X156" i="86"/>
  <c r="X155" i="86"/>
  <c r="X154" i="86"/>
  <c r="X153" i="86"/>
  <c r="X152" i="86"/>
  <c r="X151" i="86"/>
  <c r="X145" i="86"/>
  <c r="X144" i="86"/>
  <c r="X143" i="86"/>
  <c r="X142" i="86"/>
  <c r="X141" i="86"/>
  <c r="X140" i="86"/>
  <c r="X139" i="86"/>
  <c r="X138" i="86"/>
  <c r="X137" i="86"/>
  <c r="X133" i="86"/>
  <c r="X132" i="86"/>
  <c r="X131" i="86"/>
  <c r="X130" i="86"/>
  <c r="X129" i="86"/>
  <c r="X128" i="86"/>
  <c r="X127" i="86"/>
  <c r="X126" i="86"/>
  <c r="X125" i="86"/>
  <c r="X124" i="86"/>
  <c r="X123" i="86"/>
  <c r="X122" i="86"/>
  <c r="X118" i="86"/>
  <c r="X117" i="86"/>
  <c r="X116" i="86"/>
  <c r="X115" i="86"/>
  <c r="X114" i="86"/>
  <c r="X113" i="86"/>
  <c r="X112" i="86"/>
  <c r="X111" i="86"/>
  <c r="X110" i="86"/>
  <c r="X106" i="86"/>
  <c r="X105" i="86"/>
  <c r="X104" i="86"/>
  <c r="X103" i="86"/>
  <c r="X102" i="86"/>
  <c r="X101" i="86"/>
  <c r="X100" i="86"/>
  <c r="X99" i="86"/>
  <c r="X98" i="86"/>
  <c r="X97" i="86"/>
  <c r="X96" i="86"/>
  <c r="X95" i="86"/>
  <c r="X89" i="86"/>
  <c r="X88" i="86"/>
  <c r="X87" i="86"/>
  <c r="X86" i="86"/>
  <c r="X81" i="86"/>
  <c r="X80" i="86"/>
  <c r="X79" i="86"/>
  <c r="X78" i="86"/>
  <c r="X72" i="86"/>
  <c r="X71" i="86" s="1"/>
  <c r="X70" i="86"/>
  <c r="X69" i="86" s="1"/>
  <c r="X67" i="86"/>
  <c r="X66" i="86"/>
  <c r="X65" i="86"/>
  <c r="X63" i="86"/>
  <c r="X62" i="86"/>
  <c r="X61" i="86"/>
  <c r="X59" i="86"/>
  <c r="X58" i="86"/>
  <c r="X57" i="86"/>
  <c r="X56" i="86"/>
  <c r="X55" i="86"/>
  <c r="X54" i="86"/>
  <c r="X51" i="86"/>
  <c r="X50" i="86"/>
  <c r="X47" i="86"/>
  <c r="X46" i="86"/>
  <c r="X45" i="86"/>
  <c r="X44" i="86"/>
  <c r="X43" i="86"/>
  <c r="X42" i="86"/>
  <c r="X41" i="86"/>
  <c r="X40" i="86"/>
  <c r="X39" i="86"/>
  <c r="X38" i="86"/>
  <c r="X37" i="86"/>
  <c r="X36" i="86"/>
  <c r="X35" i="86"/>
  <c r="X34" i="86"/>
  <c r="X33" i="86"/>
  <c r="X32" i="86"/>
  <c r="X31" i="86"/>
  <c r="X30" i="86"/>
  <c r="X26" i="86"/>
  <c r="X25" i="86"/>
  <c r="X24" i="86"/>
  <c r="X23" i="86"/>
  <c r="X22" i="86"/>
  <c r="X20" i="86"/>
  <c r="X19" i="86"/>
  <c r="X18" i="86"/>
  <c r="X13" i="86"/>
  <c r="X12" i="86"/>
  <c r="X11" i="86"/>
  <c r="X10" i="86"/>
  <c r="X9" i="86"/>
  <c r="X8" i="86"/>
  <c r="X7" i="86"/>
  <c r="X6" i="86"/>
  <c r="X5" i="86"/>
  <c r="X166" i="87"/>
  <c r="X165" i="87"/>
  <c r="X164" i="87"/>
  <c r="X163" i="87"/>
  <c r="X162" i="87"/>
  <c r="X161" i="87"/>
  <c r="X160" i="87"/>
  <c r="X159" i="87"/>
  <c r="X157" i="87"/>
  <c r="X156" i="87"/>
  <c r="X155" i="87"/>
  <c r="X154" i="87"/>
  <c r="X153" i="87"/>
  <c r="X152" i="87"/>
  <c r="X151" i="87"/>
  <c r="X145" i="87"/>
  <c r="X144" i="87"/>
  <c r="X143" i="87"/>
  <c r="X142" i="87"/>
  <c r="X141" i="87"/>
  <c r="X140" i="87"/>
  <c r="X139" i="87"/>
  <c r="X138" i="87"/>
  <c r="X133" i="87"/>
  <c r="X132" i="87"/>
  <c r="X131" i="87"/>
  <c r="X130" i="87"/>
  <c r="X129" i="87"/>
  <c r="X128" i="87"/>
  <c r="X127" i="87"/>
  <c r="X126" i="87"/>
  <c r="X125" i="87"/>
  <c r="X124" i="87"/>
  <c r="X123" i="87"/>
  <c r="X122" i="87"/>
  <c r="X118" i="87"/>
  <c r="X117" i="87"/>
  <c r="X116" i="87"/>
  <c r="X115" i="87"/>
  <c r="X114" i="87"/>
  <c r="X113" i="87"/>
  <c r="X112" i="87"/>
  <c r="X111" i="87"/>
  <c r="X110" i="87"/>
  <c r="X106" i="87"/>
  <c r="X105" i="87"/>
  <c r="X104" i="87"/>
  <c r="X103" i="87"/>
  <c r="X102" i="87"/>
  <c r="X101" i="87"/>
  <c r="X100" i="87"/>
  <c r="X99" i="87"/>
  <c r="X98" i="87"/>
  <c r="X97" i="87"/>
  <c r="X96" i="87"/>
  <c r="X95" i="87"/>
  <c r="X89" i="87"/>
  <c r="X88" i="87"/>
  <c r="X87" i="87"/>
  <c r="X86" i="87"/>
  <c r="X81" i="87"/>
  <c r="X80" i="87"/>
  <c r="X79" i="87"/>
  <c r="X78" i="87"/>
  <c r="X72" i="87"/>
  <c r="X71" i="87" s="1"/>
  <c r="X70" i="87"/>
  <c r="X69" i="87" s="1"/>
  <c r="X67" i="87"/>
  <c r="X66" i="87"/>
  <c r="X65" i="87"/>
  <c r="X63" i="87"/>
  <c r="X62" i="87"/>
  <c r="X61" i="87"/>
  <c r="X59" i="87"/>
  <c r="X58" i="87"/>
  <c r="X57" i="87"/>
  <c r="X56" i="87"/>
  <c r="X55" i="87"/>
  <c r="X54" i="87"/>
  <c r="X51" i="87"/>
  <c r="X50" i="87"/>
  <c r="X47" i="87"/>
  <c r="X46" i="87"/>
  <c r="X45" i="87"/>
  <c r="X44" i="87"/>
  <c r="X43" i="87"/>
  <c r="X42" i="87"/>
  <c r="X41" i="87"/>
  <c r="X40" i="87"/>
  <c r="X39" i="87"/>
  <c r="X38" i="87"/>
  <c r="X37" i="87"/>
  <c r="X36" i="87"/>
  <c r="X35" i="87"/>
  <c r="X34" i="87"/>
  <c r="X33" i="87"/>
  <c r="X32" i="87"/>
  <c r="X31" i="87"/>
  <c r="X30" i="87"/>
  <c r="X26" i="87"/>
  <c r="X25" i="87"/>
  <c r="X24" i="87"/>
  <c r="X23" i="87"/>
  <c r="X22" i="87"/>
  <c r="X20" i="87"/>
  <c r="X19" i="87"/>
  <c r="X18" i="87"/>
  <c r="X13" i="87"/>
  <c r="X12" i="87"/>
  <c r="X11" i="87"/>
  <c r="X10" i="87"/>
  <c r="X9" i="87"/>
  <c r="X8" i="87"/>
  <c r="X7" i="87"/>
  <c r="X6" i="87"/>
  <c r="X5" i="87"/>
  <c r="X166" i="88"/>
  <c r="X165" i="88"/>
  <c r="X164" i="88"/>
  <c r="X163" i="88"/>
  <c r="X162" i="88"/>
  <c r="X161" i="88"/>
  <c r="X160" i="88"/>
  <c r="X159" i="88"/>
  <c r="X157" i="88"/>
  <c r="X156" i="88"/>
  <c r="X155" i="88"/>
  <c r="X154" i="88"/>
  <c r="X153" i="88"/>
  <c r="X152" i="88"/>
  <c r="X151" i="88"/>
  <c r="X145" i="88"/>
  <c r="X144" i="88"/>
  <c r="X143" i="88"/>
  <c r="X142" i="88"/>
  <c r="X141" i="88"/>
  <c r="X140" i="88"/>
  <c r="X139" i="88"/>
  <c r="X133" i="88"/>
  <c r="X132" i="88"/>
  <c r="X131" i="88"/>
  <c r="X130" i="88"/>
  <c r="X129" i="88"/>
  <c r="X128" i="88"/>
  <c r="X127" i="88"/>
  <c r="X126" i="88"/>
  <c r="X125" i="88"/>
  <c r="X124" i="88"/>
  <c r="X123" i="88"/>
  <c r="X122" i="88"/>
  <c r="X118" i="88"/>
  <c r="X117" i="88"/>
  <c r="X116" i="88"/>
  <c r="X115" i="88"/>
  <c r="X114" i="88"/>
  <c r="X113" i="88"/>
  <c r="X105" i="88"/>
  <c r="X104" i="88"/>
  <c r="X103" i="88"/>
  <c r="X102" i="88"/>
  <c r="X101" i="88"/>
  <c r="X100" i="88"/>
  <c r="X99" i="88"/>
  <c r="X98" i="88"/>
  <c r="X97" i="88"/>
  <c r="X96" i="88"/>
  <c r="X95" i="88"/>
  <c r="X89" i="88"/>
  <c r="X88" i="88"/>
  <c r="X87" i="88"/>
  <c r="X86" i="88"/>
  <c r="X81" i="88"/>
  <c r="X80" i="88"/>
  <c r="X79" i="88"/>
  <c r="X78" i="88"/>
  <c r="X72" i="88"/>
  <c r="X71" i="88" s="1"/>
  <c r="X70" i="88"/>
  <c r="X69" i="88" s="1"/>
  <c r="X67" i="88"/>
  <c r="X66" i="88"/>
  <c r="X65" i="88"/>
  <c r="X63" i="88"/>
  <c r="X62" i="88"/>
  <c r="X61" i="88"/>
  <c r="X59" i="88"/>
  <c r="X58" i="88"/>
  <c r="X57" i="88"/>
  <c r="X56" i="88"/>
  <c r="X55" i="88"/>
  <c r="X51" i="88"/>
  <c r="X50" i="88"/>
  <c r="X47" i="88"/>
  <c r="X46" i="88"/>
  <c r="X45" i="88"/>
  <c r="X44" i="88"/>
  <c r="X43" i="88"/>
  <c r="X42" i="88"/>
  <c r="X41" i="88"/>
  <c r="X40" i="88"/>
  <c r="X39" i="88"/>
  <c r="X38" i="88"/>
  <c r="X37" i="88"/>
  <c r="X36" i="88"/>
  <c r="X35" i="88"/>
  <c r="X34" i="88"/>
  <c r="X33" i="88"/>
  <c r="X32" i="88"/>
  <c r="X31" i="88"/>
  <c r="X30" i="88"/>
  <c r="X26" i="88"/>
  <c r="X25" i="88"/>
  <c r="X24" i="88"/>
  <c r="X23" i="88"/>
  <c r="X22" i="88"/>
  <c r="X20" i="88"/>
  <c r="X19" i="88"/>
  <c r="X18" i="88"/>
  <c r="X13" i="88"/>
  <c r="X12" i="88"/>
  <c r="X11" i="88"/>
  <c r="X10" i="88"/>
  <c r="X9" i="88"/>
  <c r="X8" i="88"/>
  <c r="X7" i="88"/>
  <c r="X6" i="88"/>
  <c r="X5" i="88"/>
  <c r="X166" i="84"/>
  <c r="X165" i="84"/>
  <c r="X164" i="84"/>
  <c r="X163" i="84"/>
  <c r="X162" i="84"/>
  <c r="X161" i="84"/>
  <c r="X160" i="84"/>
  <c r="X159" i="84"/>
  <c r="X157" i="84"/>
  <c r="X156" i="84"/>
  <c r="X155" i="84"/>
  <c r="X154" i="84"/>
  <c r="X153" i="84"/>
  <c r="X152" i="84"/>
  <c r="X151" i="84"/>
  <c r="X145" i="84"/>
  <c r="X144" i="84"/>
  <c r="X133" i="84"/>
  <c r="X132" i="84"/>
  <c r="X131" i="84"/>
  <c r="X130" i="84"/>
  <c r="X129" i="84"/>
  <c r="X128" i="84"/>
  <c r="X127" i="84"/>
  <c r="X126" i="84"/>
  <c r="X125" i="84"/>
  <c r="X124" i="84"/>
  <c r="X123" i="84"/>
  <c r="X122" i="84"/>
  <c r="X89" i="84"/>
  <c r="X88" i="84"/>
  <c r="X87" i="84"/>
  <c r="X86" i="84"/>
  <c r="X72" i="84"/>
  <c r="X71" i="84" s="1"/>
  <c r="X70" i="84"/>
  <c r="X69" i="84" s="1"/>
  <c r="X67" i="84"/>
  <c r="X66" i="84"/>
  <c r="X65" i="84"/>
  <c r="X63" i="84"/>
  <c r="X62" i="84"/>
  <c r="X61" i="84"/>
  <c r="X60" i="84" s="1"/>
  <c r="X59" i="84"/>
  <c r="X58" i="84"/>
  <c r="X57" i="84"/>
  <c r="X56" i="84"/>
  <c r="X55" i="84"/>
  <c r="X54" i="84"/>
  <c r="X53" i="84"/>
  <c r="X51" i="84"/>
  <c r="X50" i="84"/>
  <c r="X47" i="84"/>
  <c r="X46" i="84"/>
  <c r="X45" i="84"/>
  <c r="X44" i="84"/>
  <c r="X43" i="84"/>
  <c r="X42" i="84"/>
  <c r="X41" i="84"/>
  <c r="X40" i="84"/>
  <c r="X39" i="84"/>
  <c r="X38" i="84"/>
  <c r="X37" i="84"/>
  <c r="X36" i="84"/>
  <c r="X35" i="84"/>
  <c r="X34" i="84"/>
  <c r="X33" i="84"/>
  <c r="X32" i="84"/>
  <c r="X31" i="84"/>
  <c r="X30" i="84"/>
  <c r="X26" i="84"/>
  <c r="X25" i="84"/>
  <c r="X24" i="84"/>
  <c r="X23" i="84"/>
  <c r="X22" i="84"/>
  <c r="X20" i="84"/>
  <c r="X19" i="84"/>
  <c r="X18" i="84"/>
  <c r="X118" i="84"/>
  <c r="X117" i="84"/>
  <c r="X116" i="84"/>
  <c r="X115" i="84"/>
  <c r="X114" i="84"/>
  <c r="X105" i="84"/>
  <c r="X104" i="84"/>
  <c r="X103" i="84"/>
  <c r="X102" i="84"/>
  <c r="X101" i="84"/>
  <c r="X100" i="84"/>
  <c r="X99" i="84"/>
  <c r="X98" i="84"/>
  <c r="X97" i="84"/>
  <c r="X96" i="84"/>
  <c r="X95" i="84"/>
  <c r="X81" i="84"/>
  <c r="X80" i="84"/>
  <c r="X79" i="84"/>
  <c r="X78" i="84"/>
  <c r="X13" i="84"/>
  <c r="X12" i="84"/>
  <c r="X11" i="84"/>
  <c r="X10" i="84"/>
  <c r="X9" i="84"/>
  <c r="X8" i="84"/>
  <c r="X7" i="84"/>
  <c r="X6" i="84"/>
  <c r="X5" i="84"/>
  <c r="W71" i="87"/>
  <c r="W69" i="87"/>
  <c r="V71" i="87"/>
  <c r="V69" i="87"/>
  <c r="W71" i="86"/>
  <c r="W69" i="86"/>
  <c r="V71" i="86"/>
  <c r="V69" i="86"/>
  <c r="W71" i="85"/>
  <c r="W69" i="85"/>
  <c r="W60" i="85"/>
  <c r="V71" i="85"/>
  <c r="V69" i="85"/>
  <c r="U71" i="87"/>
  <c r="U69" i="87"/>
  <c r="U71" i="86"/>
  <c r="U69" i="86"/>
  <c r="U71" i="85"/>
  <c r="U69" i="85"/>
  <c r="U71" i="84"/>
  <c r="U69" i="84"/>
  <c r="T71" i="87"/>
  <c r="T69" i="87"/>
  <c r="T71" i="86"/>
  <c r="T69" i="86"/>
  <c r="S71" i="87"/>
  <c r="S69" i="87"/>
  <c r="S71" i="86"/>
  <c r="S69" i="86"/>
  <c r="Q71" i="88"/>
  <c r="Q69" i="88"/>
  <c r="Q71" i="87"/>
  <c r="Q69" i="87"/>
  <c r="Q71" i="86"/>
  <c r="Q69" i="86"/>
  <c r="P71" i="87"/>
  <c r="P69" i="87"/>
  <c r="O71" i="88"/>
  <c r="O69" i="88"/>
  <c r="O71" i="87"/>
  <c r="O69" i="87"/>
  <c r="M71" i="87"/>
  <c r="M69" i="87"/>
  <c r="L71" i="88"/>
  <c r="L69" i="88"/>
  <c r="L71" i="87"/>
  <c r="L69" i="87"/>
  <c r="L64" i="87"/>
  <c r="J71" i="88"/>
  <c r="J69" i="88"/>
  <c r="J71" i="87"/>
  <c r="J69" i="87"/>
  <c r="J166" i="86"/>
  <c r="J165" i="86"/>
  <c r="J164" i="86"/>
  <c r="J163" i="86"/>
  <c r="J162" i="86"/>
  <c r="J161" i="86"/>
  <c r="J160" i="86"/>
  <c r="J159" i="86"/>
  <c r="J157" i="86"/>
  <c r="J156" i="86"/>
  <c r="J155" i="86"/>
  <c r="J154" i="86"/>
  <c r="J153" i="86"/>
  <c r="J152" i="86"/>
  <c r="J151" i="86"/>
  <c r="J145" i="86"/>
  <c r="J144" i="86"/>
  <c r="J143" i="86"/>
  <c r="J142" i="86"/>
  <c r="J141" i="86"/>
  <c r="J140" i="86"/>
  <c r="J139" i="86"/>
  <c r="J138" i="86"/>
  <c r="J137" i="86"/>
  <c r="J133" i="86"/>
  <c r="J132" i="86"/>
  <c r="J131" i="86"/>
  <c r="J130" i="86"/>
  <c r="J129" i="86"/>
  <c r="J128" i="86"/>
  <c r="J127" i="86"/>
  <c r="J126" i="86"/>
  <c r="J125" i="86"/>
  <c r="J124" i="86"/>
  <c r="J123" i="86"/>
  <c r="J122" i="86"/>
  <c r="J118" i="86"/>
  <c r="J117" i="86"/>
  <c r="J116" i="86"/>
  <c r="J115" i="86"/>
  <c r="J114" i="86"/>
  <c r="J113" i="86"/>
  <c r="J112" i="86"/>
  <c r="J111" i="86"/>
  <c r="J110" i="86"/>
  <c r="J106" i="86"/>
  <c r="J105" i="86"/>
  <c r="J104" i="86"/>
  <c r="J103" i="86"/>
  <c r="J102" i="86"/>
  <c r="J101" i="86"/>
  <c r="J100" i="86"/>
  <c r="J99" i="86"/>
  <c r="J98" i="86"/>
  <c r="J97" i="86"/>
  <c r="J96" i="86"/>
  <c r="J95" i="86"/>
  <c r="J89" i="86"/>
  <c r="J88" i="86"/>
  <c r="J87" i="86"/>
  <c r="J86" i="86"/>
  <c r="J81" i="86"/>
  <c r="J80" i="86"/>
  <c r="J79" i="86"/>
  <c r="J78" i="86"/>
  <c r="J72" i="86"/>
  <c r="J71" i="86" s="1"/>
  <c r="J70" i="86"/>
  <c r="J69" i="86" s="1"/>
  <c r="J67" i="86"/>
  <c r="J66" i="86"/>
  <c r="J65" i="86"/>
  <c r="J63" i="86"/>
  <c r="J62" i="86"/>
  <c r="J59" i="86"/>
  <c r="J58" i="86"/>
  <c r="J57" i="86"/>
  <c r="J56" i="86"/>
  <c r="J55" i="86"/>
  <c r="J54" i="86"/>
  <c r="J51" i="86"/>
  <c r="J50" i="86"/>
  <c r="J47" i="86"/>
  <c r="J46" i="86"/>
  <c r="J45" i="86"/>
  <c r="J44" i="86"/>
  <c r="J43" i="86"/>
  <c r="J42" i="86"/>
  <c r="J41" i="86"/>
  <c r="J40" i="86"/>
  <c r="J39" i="86"/>
  <c r="J38" i="86"/>
  <c r="J37" i="86"/>
  <c r="J36" i="86"/>
  <c r="J35" i="86"/>
  <c r="J34" i="86"/>
  <c r="J33" i="86"/>
  <c r="J32" i="86"/>
  <c r="J31" i="86"/>
  <c r="J30" i="86"/>
  <c r="J26" i="86"/>
  <c r="J25" i="86"/>
  <c r="J24" i="86"/>
  <c r="J23" i="86"/>
  <c r="J22" i="86"/>
  <c r="J21" i="86" s="1"/>
  <c r="J20" i="86"/>
  <c r="J19" i="86"/>
  <c r="J18" i="86"/>
  <c r="J13" i="86"/>
  <c r="J12" i="86"/>
  <c r="J11" i="86"/>
  <c r="J10" i="86"/>
  <c r="J9" i="86"/>
  <c r="J8" i="86"/>
  <c r="J7" i="86"/>
  <c r="J6" i="86"/>
  <c r="J5" i="86"/>
  <c r="J71" i="85"/>
  <c r="J69" i="85"/>
  <c r="J82" i="84"/>
  <c r="J71" i="84"/>
  <c r="J69" i="84"/>
  <c r="J150" i="83"/>
  <c r="J71" i="83"/>
  <c r="J69" i="83"/>
  <c r="J60" i="83"/>
  <c r="J21" i="83"/>
  <c r="K71" i="87"/>
  <c r="K69" i="87"/>
  <c r="K71" i="86"/>
  <c r="K69" i="86"/>
  <c r="H71" i="87"/>
  <c r="H69" i="87"/>
  <c r="G71" i="87"/>
  <c r="G69" i="87"/>
  <c r="E166" i="88"/>
  <c r="E165" i="88"/>
  <c r="E164" i="88"/>
  <c r="E163" i="88"/>
  <c r="E162" i="88"/>
  <c r="E161" i="88"/>
  <c r="E160" i="88"/>
  <c r="E159" i="88"/>
  <c r="E157" i="88"/>
  <c r="E156" i="88"/>
  <c r="E155" i="88"/>
  <c r="E154" i="88"/>
  <c r="E153" i="88"/>
  <c r="E152" i="88"/>
  <c r="E151" i="88"/>
  <c r="E145" i="88"/>
  <c r="E144" i="88"/>
  <c r="E143" i="88"/>
  <c r="E142" i="88"/>
  <c r="E141" i="88"/>
  <c r="E140" i="88"/>
  <c r="E139" i="88"/>
  <c r="E133" i="88"/>
  <c r="E132" i="88"/>
  <c r="E131" i="88"/>
  <c r="E130" i="88"/>
  <c r="E129" i="88"/>
  <c r="E128" i="88"/>
  <c r="E127" i="88"/>
  <c r="E126" i="88"/>
  <c r="E125" i="88"/>
  <c r="E124" i="88"/>
  <c r="E123" i="88"/>
  <c r="E122" i="88"/>
  <c r="E118" i="88"/>
  <c r="E117" i="88"/>
  <c r="E116" i="88"/>
  <c r="E115" i="88"/>
  <c r="E114" i="88"/>
  <c r="E113" i="88"/>
  <c r="E105" i="88"/>
  <c r="E104" i="88"/>
  <c r="E103" i="88"/>
  <c r="E102" i="88"/>
  <c r="E101" i="88"/>
  <c r="E100" i="88"/>
  <c r="E99" i="88"/>
  <c r="E98" i="88"/>
  <c r="E97" i="88"/>
  <c r="E96" i="88"/>
  <c r="E95" i="88"/>
  <c r="E89" i="88"/>
  <c r="E88" i="88"/>
  <c r="E87" i="88"/>
  <c r="E86" i="88"/>
  <c r="E81" i="88"/>
  <c r="E80" i="88"/>
  <c r="E79" i="88"/>
  <c r="E78" i="88"/>
  <c r="E72" i="88"/>
  <c r="E71" i="88" s="1"/>
  <c r="E70" i="88"/>
  <c r="E69" i="88" s="1"/>
  <c r="E67" i="88"/>
  <c r="E66" i="88"/>
  <c r="E65" i="88"/>
  <c r="E63" i="88"/>
  <c r="E62" i="88"/>
  <c r="E61" i="88"/>
  <c r="E59" i="88"/>
  <c r="E58" i="88"/>
  <c r="E57" i="88"/>
  <c r="E56" i="88"/>
  <c r="E55" i="88"/>
  <c r="E51" i="88"/>
  <c r="E50" i="88"/>
  <c r="E47" i="88"/>
  <c r="E46" i="88"/>
  <c r="E45" i="88"/>
  <c r="E44" i="88"/>
  <c r="E43" i="88"/>
  <c r="E42" i="88"/>
  <c r="E41" i="88"/>
  <c r="E40" i="88"/>
  <c r="E39" i="88"/>
  <c r="E38" i="88"/>
  <c r="E37" i="88"/>
  <c r="E36" i="88"/>
  <c r="E35" i="88"/>
  <c r="E34" i="88"/>
  <c r="E33" i="88"/>
  <c r="E32" i="88"/>
  <c r="E31" i="88"/>
  <c r="E30" i="88"/>
  <c r="E26" i="88"/>
  <c r="E25" i="88"/>
  <c r="E24" i="88"/>
  <c r="E23" i="88"/>
  <c r="E22" i="88"/>
  <c r="E20" i="88"/>
  <c r="E19" i="88"/>
  <c r="E18" i="88"/>
  <c r="E13" i="88"/>
  <c r="E12" i="88"/>
  <c r="E11" i="88"/>
  <c r="E10" i="88"/>
  <c r="E9" i="88"/>
  <c r="E8" i="88"/>
  <c r="E7" i="88"/>
  <c r="E6" i="88"/>
  <c r="E5" i="88"/>
  <c r="F72" i="88"/>
  <c r="F71" i="88" s="1"/>
  <c r="F73" i="88" s="1"/>
  <c r="G71" i="86"/>
  <c r="G69" i="86"/>
  <c r="D71" i="87"/>
  <c r="D69" i="87"/>
  <c r="C71" i="87"/>
  <c r="C69" i="87"/>
  <c r="O88" i="73" l="1"/>
  <c r="O89" i="73" s="1"/>
  <c r="O90" i="73" s="1"/>
  <c r="O91" i="73" s="1"/>
  <c r="O92" i="73" s="1"/>
  <c r="O93" i="73" s="1"/>
  <c r="O94" i="73" s="1"/>
  <c r="O95" i="73" s="1"/>
  <c r="O96" i="73" s="1"/>
  <c r="O97" i="73" s="1"/>
  <c r="O98" i="73" s="1"/>
  <c r="O99" i="73" s="1"/>
  <c r="O100" i="73" s="1"/>
  <c r="O101" i="73" s="1"/>
  <c r="O102" i="73" s="1"/>
  <c r="O103" i="73" s="1"/>
  <c r="O104" i="73" s="1"/>
  <c r="O105" i="73" s="1"/>
  <c r="O106" i="73" s="1"/>
  <c r="O107" i="73" s="1"/>
  <c r="O108" i="73" s="1"/>
  <c r="O109" i="73" s="1"/>
  <c r="O110" i="73" s="1"/>
  <c r="O111" i="73" s="1"/>
  <c r="O112" i="73" s="1"/>
  <c r="O113" i="73" s="1"/>
  <c r="O114" i="73" s="1"/>
  <c r="O115" i="73" s="1"/>
  <c r="O116" i="73" s="1"/>
  <c r="O117" i="73" s="1"/>
  <c r="O118" i="73" s="1"/>
  <c r="O119" i="73" s="1"/>
  <c r="O120" i="73" s="1"/>
  <c r="O121" i="73" s="1"/>
  <c r="O122" i="73" s="1"/>
  <c r="O123" i="73" s="1"/>
  <c r="O124" i="73" s="1"/>
  <c r="O125" i="73" s="1"/>
  <c r="O126" i="73" s="1"/>
  <c r="O127" i="73" s="1"/>
  <c r="O128" i="73" s="1"/>
  <c r="O129" i="73" s="1"/>
  <c r="O130" i="73" s="1"/>
  <c r="O131" i="73" s="1"/>
  <c r="O132" i="73" s="1"/>
  <c r="O133" i="73" s="1"/>
  <c r="O134" i="73" s="1"/>
  <c r="O135" i="73" s="1"/>
  <c r="O136" i="73" s="1"/>
  <c r="O137" i="73" s="1"/>
  <c r="O138" i="73" s="1"/>
  <c r="O139" i="73" s="1"/>
  <c r="O140" i="73" s="1"/>
  <c r="O141" i="73" s="1"/>
  <c r="O142" i="73" s="1"/>
  <c r="O143" i="73" s="1"/>
  <c r="O144" i="73" s="1"/>
  <c r="O145" i="73" s="1"/>
  <c r="O146" i="73" s="1"/>
  <c r="O147" i="73" s="1"/>
  <c r="O148" i="73" s="1"/>
  <c r="O149" i="73" s="1"/>
  <c r="O150" i="73" s="1"/>
  <c r="O151" i="73" s="1"/>
  <c r="O152" i="73" s="1"/>
  <c r="O153" i="73" s="1"/>
  <c r="O154" i="73" s="1"/>
  <c r="O155" i="73" s="1"/>
  <c r="O156" i="73" s="1"/>
  <c r="O157" i="73" s="1"/>
  <c r="O158" i="73" s="1"/>
  <c r="O159" i="73" s="1"/>
  <c r="O160" i="73" s="1"/>
  <c r="O161" i="73" s="1"/>
  <c r="O162" i="73" s="1"/>
  <c r="O163" i="73" s="1"/>
  <c r="O164" i="73" s="1"/>
  <c r="O165" i="73" s="1"/>
  <c r="O166" i="73" s="1"/>
  <c r="O167" i="73" s="1"/>
  <c r="O168" i="73" s="1"/>
  <c r="O169" i="73" s="1"/>
  <c r="O170" i="73" s="1"/>
  <c r="O171" i="73" s="1"/>
  <c r="O172" i="73" s="1"/>
  <c r="O173" i="73" s="1"/>
  <c r="O174" i="73" s="1"/>
  <c r="O175" i="73" s="1"/>
  <c r="O176" i="73" s="1"/>
  <c r="O177" i="73" s="1"/>
  <c r="O178" i="73" s="1"/>
  <c r="O179" i="73" s="1"/>
  <c r="O180" i="73" s="1"/>
  <c r="O181" i="73" s="1"/>
  <c r="O182" i="73" s="1"/>
  <c r="O183" i="73" s="1"/>
  <c r="O184" i="73" s="1"/>
  <c r="O185" i="73" s="1"/>
  <c r="O186" i="73" s="1"/>
  <c r="O187" i="73" s="1"/>
  <c r="O188" i="73" s="1"/>
  <c r="O189" i="73" s="1"/>
  <c r="O190" i="73" s="1"/>
  <c r="O191" i="73" s="1"/>
  <c r="O192" i="73" s="1"/>
  <c r="O193" i="73" s="1"/>
  <c r="O194" i="73" s="1"/>
  <c r="O195" i="73" s="1"/>
  <c r="O196" i="73" s="1"/>
  <c r="O197" i="73" s="1"/>
  <c r="O198" i="73" s="1"/>
  <c r="O199" i="73" s="1"/>
  <c r="O200" i="73" s="1"/>
  <c r="O201" i="73" s="1"/>
  <c r="O202" i="73" s="1"/>
  <c r="O203" i="73" s="1"/>
  <c r="O204" i="73" s="1"/>
  <c r="O205" i="73" s="1"/>
  <c r="O206" i="73" s="1"/>
  <c r="O207" i="73" s="1"/>
  <c r="O208" i="73" s="1"/>
  <c r="O209" i="73" s="1"/>
  <c r="O210" i="73" s="1"/>
  <c r="O211" i="73" s="1"/>
  <c r="O212" i="73" s="1"/>
  <c r="O213" i="73" s="1"/>
  <c r="O214" i="73" s="1"/>
  <c r="O215" i="73" s="1"/>
  <c r="O216" i="73" s="1"/>
  <c r="O217" i="73" s="1"/>
  <c r="O218" i="73" s="1"/>
  <c r="O219" i="73" s="1"/>
  <c r="O220" i="73" s="1"/>
  <c r="O221" i="73" s="1"/>
  <c r="O222" i="73" s="1"/>
  <c r="O223" i="73" s="1"/>
  <c r="O224" i="73" s="1"/>
  <c r="O225" i="73" s="1"/>
  <c r="O226" i="73" s="1"/>
  <c r="O227" i="73" s="1"/>
  <c r="O228" i="73" s="1"/>
  <c r="O229" i="73" s="1"/>
  <c r="O230" i="73" s="1"/>
  <c r="O231" i="73" s="1"/>
  <c r="O232" i="73" s="1"/>
  <c r="O233" i="73" s="1"/>
  <c r="O234" i="73" s="1"/>
  <c r="O235" i="73" s="1"/>
  <c r="O236" i="73" s="1"/>
  <c r="O237" i="73" s="1"/>
  <c r="O238" i="73" s="1"/>
  <c r="O239" i="73" s="1"/>
  <c r="O240" i="73" s="1"/>
  <c r="O241" i="73" s="1"/>
  <c r="O242" i="73" s="1"/>
  <c r="O243" i="73" s="1"/>
  <c r="O244" i="73" s="1"/>
  <c r="O245" i="73" s="1"/>
  <c r="O246" i="73" s="1"/>
  <c r="O247" i="73" s="1"/>
  <c r="O248" i="73" s="1"/>
  <c r="O249" i="73" s="1"/>
  <c r="O250" i="73" s="1"/>
  <c r="O251" i="73" s="1"/>
  <c r="O252" i="73" s="1"/>
  <c r="O253" i="73" s="1"/>
  <c r="O254" i="73" s="1"/>
  <c r="O255" i="73" s="1"/>
  <c r="O256" i="73" s="1"/>
  <c r="O257" i="73" s="1"/>
  <c r="O258" i="73" s="1"/>
  <c r="O259" i="73" s="1"/>
  <c r="O260" i="73" s="1"/>
  <c r="O261" i="73" s="1"/>
  <c r="O262" i="73" s="1"/>
  <c r="O263" i="73" s="1"/>
  <c r="O264" i="73" s="1"/>
  <c r="O265" i="73" s="1"/>
  <c r="O266" i="73" s="1"/>
  <c r="O267" i="73" s="1"/>
  <c r="O268" i="73" s="1"/>
  <c r="O269" i="73" s="1"/>
  <c r="O270" i="73" s="1"/>
  <c r="O271" i="73" s="1"/>
  <c r="O272" i="73" s="1"/>
  <c r="O273" i="73" s="1"/>
  <c r="O274" i="73" s="1"/>
  <c r="O275" i="73" s="1"/>
  <c r="O276" i="73" s="1"/>
  <c r="O277" i="73" s="1"/>
  <c r="O278" i="73" s="1"/>
  <c r="O279" i="73" s="1"/>
  <c r="O280" i="73" s="1"/>
  <c r="O281" i="73" s="1"/>
  <c r="O282" i="73" s="1"/>
  <c r="O283" i="73" s="1"/>
  <c r="O284" i="73" s="1"/>
  <c r="O285" i="73" s="1"/>
  <c r="O286" i="73" s="1"/>
  <c r="O287" i="73" s="1"/>
  <c r="O288" i="73" s="1"/>
  <c r="O289" i="73" s="1"/>
  <c r="O290" i="73" s="1"/>
  <c r="O291" i="73" s="1"/>
  <c r="O292" i="73" s="1"/>
  <c r="O293" i="73" s="1"/>
  <c r="O294" i="73" s="1"/>
  <c r="O295" i="73" s="1"/>
  <c r="O296" i="73" s="1"/>
  <c r="O297" i="73" s="1"/>
  <c r="O298" i="73" s="1"/>
  <c r="O299" i="73" s="1"/>
  <c r="O300" i="73" s="1"/>
  <c r="O301" i="73" s="1"/>
  <c r="O302" i="73" s="1"/>
  <c r="O303" i="73" s="1"/>
  <c r="O304" i="73" s="1"/>
  <c r="O305" i="73" s="1"/>
  <c r="O306" i="73" s="1"/>
  <c r="O307" i="73" s="1"/>
  <c r="O308" i="73" s="1"/>
  <c r="O309" i="73" s="1"/>
  <c r="O310" i="73" s="1"/>
  <c r="O311" i="73" s="1"/>
  <c r="O312" i="73" s="1"/>
  <c r="O313" i="73" s="1"/>
  <c r="O314" i="73" s="1"/>
  <c r="O315" i="73" s="1"/>
  <c r="O316" i="73" s="1"/>
  <c r="O317" i="73" s="1"/>
  <c r="O318" i="73" s="1"/>
  <c r="O319" i="73" s="1"/>
  <c r="O320" i="73" s="1"/>
  <c r="O321" i="73" s="1"/>
  <c r="O322" i="73" s="1"/>
  <c r="O323" i="73" s="1"/>
  <c r="O324" i="73" s="1"/>
  <c r="O325" i="73" s="1"/>
  <c r="O326" i="73" s="1"/>
  <c r="O327" i="73" s="1"/>
  <c r="O328" i="73" s="1"/>
  <c r="O329" i="73" s="1"/>
  <c r="O330" i="73" s="1"/>
  <c r="O331" i="73" s="1"/>
  <c r="O332" i="73" s="1"/>
  <c r="O333" i="73" s="1"/>
  <c r="O334" i="73" s="1"/>
  <c r="O335" i="73" s="1"/>
  <c r="O336" i="73" s="1"/>
  <c r="O337" i="73" s="1"/>
  <c r="O338" i="73" s="1"/>
  <c r="O339" i="73" s="1"/>
  <c r="O340" i="73" s="1"/>
  <c r="O341" i="73" s="1"/>
  <c r="O342" i="73" s="1"/>
  <c r="O343" i="73" s="1"/>
  <c r="O344" i="73" s="1"/>
  <c r="O345" i="73" s="1"/>
  <c r="O346" i="73" s="1"/>
  <c r="O347" i="73" s="1"/>
  <c r="O348" i="73" s="1"/>
  <c r="O349" i="73" s="1"/>
  <c r="O350" i="73" s="1"/>
  <c r="O351" i="73" s="1"/>
  <c r="O352" i="73" s="1"/>
  <c r="O353" i="73" s="1"/>
  <c r="O354" i="73" s="1"/>
  <c r="O355" i="73" s="1"/>
  <c r="O356" i="73" s="1"/>
  <c r="O357" i="73" s="1"/>
  <c r="O358" i="73" s="1"/>
  <c r="O359" i="73" s="1"/>
  <c r="O360" i="73" s="1"/>
  <c r="O361" i="73" s="1"/>
  <c r="O362" i="73" s="1"/>
  <c r="O363" i="73" s="1"/>
  <c r="O364" i="73" s="1"/>
  <c r="O365" i="73" s="1"/>
  <c r="O366" i="73" s="1"/>
  <c r="O367" i="73" s="1"/>
  <c r="O368" i="73" s="1"/>
  <c r="O369" i="73" s="1"/>
  <c r="O370" i="73" s="1"/>
  <c r="O371" i="73" s="1"/>
  <c r="O372" i="73" s="1"/>
  <c r="O373" i="73" s="1"/>
  <c r="O374" i="73" s="1"/>
  <c r="O375" i="73" s="1"/>
  <c r="O376" i="73" s="1"/>
  <c r="O377" i="73" s="1"/>
  <c r="O378" i="73" s="1"/>
  <c r="O379" i="73" s="1"/>
  <c r="O380" i="73" s="1"/>
  <c r="O381" i="73" s="1"/>
  <c r="O382" i="73" s="1"/>
  <c r="O383" i="73" s="1"/>
  <c r="O384" i="73" s="1"/>
  <c r="O385" i="73" s="1"/>
  <c r="O386" i="73" s="1"/>
  <c r="O387" i="73" s="1"/>
  <c r="O388" i="73" s="1"/>
  <c r="O389" i="73" s="1"/>
  <c r="O390" i="73" s="1"/>
  <c r="O391" i="73" s="1"/>
  <c r="O392" i="73" s="1"/>
  <c r="O393" i="73" s="1"/>
  <c r="O394" i="73" s="1"/>
  <c r="O395" i="73" s="1"/>
  <c r="O396" i="73" s="1"/>
  <c r="O397" i="73" s="1"/>
  <c r="O398" i="73" s="1"/>
  <c r="O399" i="73" s="1"/>
  <c r="O400" i="73" s="1"/>
  <c r="O401" i="73" s="1"/>
  <c r="O402" i="73" s="1"/>
  <c r="O403" i="73" s="1"/>
  <c r="O404" i="73" s="1"/>
  <c r="O405" i="73" s="1"/>
  <c r="O406" i="73" s="1"/>
  <c r="O407" i="73" s="1"/>
  <c r="O408" i="73" s="1"/>
  <c r="O409" i="73" s="1"/>
  <c r="O410" i="73" s="1"/>
  <c r="O411" i="73" s="1"/>
  <c r="O412" i="73" s="1"/>
  <c r="O413" i="73" s="1"/>
  <c r="O414" i="73" s="1"/>
  <c r="O415" i="73" s="1"/>
  <c r="O416" i="73" s="1"/>
  <c r="O417" i="73" s="1"/>
  <c r="O418" i="73" s="1"/>
  <c r="O419" i="73" s="1"/>
  <c r="O420" i="73" s="1"/>
  <c r="O421" i="73" s="1"/>
  <c r="O422" i="73" s="1"/>
  <c r="O423" i="73" s="1"/>
  <c r="O424" i="73" s="1"/>
  <c r="O425" i="73" s="1"/>
  <c r="O426" i="73" s="1"/>
  <c r="O427" i="73" s="1"/>
  <c r="O428" i="73" s="1"/>
  <c r="O429" i="73" s="1"/>
  <c r="O430" i="73" s="1"/>
  <c r="O431" i="73" s="1"/>
  <c r="O432" i="73" s="1"/>
  <c r="O433" i="73" s="1"/>
  <c r="O434" i="73" s="1"/>
  <c r="O435" i="73" s="1"/>
  <c r="O436" i="73" s="1"/>
  <c r="O437" i="73" s="1"/>
  <c r="O438" i="73" s="1"/>
  <c r="O439" i="73" s="1"/>
  <c r="O440" i="73" s="1"/>
  <c r="O441" i="73" s="1"/>
  <c r="O442" i="73" s="1"/>
  <c r="O443" i="73" s="1"/>
  <c r="O444" i="73" s="1"/>
  <c r="O445" i="73" s="1"/>
  <c r="O446" i="73" s="1"/>
  <c r="O447" i="73" s="1"/>
  <c r="O448" i="73" s="1"/>
  <c r="O449" i="73" s="1"/>
  <c r="O450" i="73" s="1"/>
  <c r="O451" i="73" s="1"/>
  <c r="O452" i="73" s="1"/>
  <c r="O453" i="73" s="1"/>
  <c r="O454" i="73" s="1"/>
  <c r="O455" i="73" s="1"/>
  <c r="O456" i="73" s="1"/>
  <c r="O457" i="73" s="1"/>
  <c r="O458" i="73" s="1"/>
  <c r="O459" i="73" s="1"/>
  <c r="O460" i="73" s="1"/>
  <c r="O461" i="73" s="1"/>
  <c r="O462" i="73" s="1"/>
  <c r="O463" i="73" s="1"/>
  <c r="O464" i="73" s="1"/>
  <c r="O465" i="73" s="1"/>
  <c r="O466" i="73" s="1"/>
  <c r="O467" i="73" s="1"/>
  <c r="O468" i="73" s="1"/>
  <c r="O469" i="73" s="1"/>
  <c r="O470" i="73" s="1"/>
  <c r="O471" i="73" s="1"/>
  <c r="O472" i="73" s="1"/>
  <c r="O473" i="73" s="1"/>
  <c r="O474" i="73" s="1"/>
  <c r="O475" i="73" s="1"/>
  <c r="O476" i="73" s="1"/>
  <c r="O477" i="73" s="1"/>
  <c r="O478" i="73" s="1"/>
  <c r="O479" i="73" s="1"/>
  <c r="O480" i="73" s="1"/>
  <c r="O481" i="73" s="1"/>
  <c r="O482" i="73" s="1"/>
  <c r="O483" i="73" s="1"/>
  <c r="O484" i="73" s="1"/>
  <c r="O485" i="73" s="1"/>
  <c r="O486" i="73" s="1"/>
  <c r="O487" i="73" s="1"/>
  <c r="O488" i="73" s="1"/>
  <c r="O489" i="73" s="1"/>
  <c r="O490" i="73" s="1"/>
  <c r="O491" i="73" s="1"/>
  <c r="O492" i="73" s="1"/>
  <c r="O493" i="73" s="1"/>
  <c r="O494" i="73" s="1"/>
  <c r="O495" i="73" s="1"/>
  <c r="O496" i="73" s="1"/>
  <c r="O497" i="73" s="1"/>
  <c r="O498" i="73" s="1"/>
  <c r="O499" i="73" s="1"/>
  <c r="O500" i="73" s="1"/>
  <c r="O501" i="73" s="1"/>
  <c r="O502" i="73" s="1"/>
  <c r="O503" i="73" s="1"/>
  <c r="O504" i="73" s="1"/>
  <c r="O505" i="73" s="1"/>
  <c r="O506" i="73" s="1"/>
  <c r="O507" i="73" s="1"/>
  <c r="O508" i="73" s="1"/>
  <c r="O509" i="73" s="1"/>
  <c r="O510" i="73" s="1"/>
  <c r="O511" i="73" s="1"/>
  <c r="O512" i="73" s="1"/>
  <c r="O513" i="73" s="1"/>
  <c r="O514" i="73" s="1"/>
  <c r="O515" i="73" s="1"/>
  <c r="O516" i="73" s="1"/>
  <c r="O517" i="73" s="1"/>
  <c r="O518" i="73" s="1"/>
  <c r="O519" i="73" s="1"/>
  <c r="O520" i="73" s="1"/>
  <c r="O521" i="73" s="1"/>
  <c r="O522" i="73" s="1"/>
  <c r="O523" i="73" s="1"/>
  <c r="O524" i="73" s="1"/>
  <c r="O525" i="73" s="1"/>
  <c r="O526" i="73" s="1"/>
  <c r="O527" i="73" s="1"/>
  <c r="O528" i="73" s="1"/>
  <c r="O529" i="73" s="1"/>
  <c r="O530" i="73" s="1"/>
  <c r="O531" i="73" s="1"/>
  <c r="O532" i="73" s="1"/>
  <c r="O533" i="73" s="1"/>
  <c r="O534" i="73" s="1"/>
  <c r="O535" i="73" s="1"/>
  <c r="O536" i="73" s="1"/>
  <c r="O537" i="73" s="1"/>
  <c r="O538" i="73" s="1"/>
  <c r="O539" i="73" s="1"/>
  <c r="O540" i="73" s="1"/>
  <c r="O541" i="73" s="1"/>
  <c r="O542" i="73" s="1"/>
  <c r="O543" i="73" s="1"/>
  <c r="O544" i="73" s="1"/>
  <c r="O545" i="73" s="1"/>
  <c r="O546" i="73" s="1"/>
  <c r="O547" i="73" s="1"/>
  <c r="O548" i="73" s="1"/>
  <c r="O549" i="73" s="1"/>
  <c r="O550" i="73" s="1"/>
  <c r="O551" i="73" s="1"/>
  <c r="O552" i="73" s="1"/>
  <c r="O553" i="73" s="1"/>
  <c r="O554" i="73" s="1"/>
  <c r="O555" i="73" s="1"/>
  <c r="O556" i="73" s="1"/>
  <c r="O557" i="73" s="1"/>
  <c r="O558" i="73" s="1"/>
  <c r="O559" i="73" s="1"/>
  <c r="O560" i="73" s="1"/>
  <c r="O561" i="73" s="1"/>
  <c r="O562" i="73" s="1"/>
  <c r="O563" i="73" s="1"/>
  <c r="O564" i="73" s="1"/>
  <c r="O565" i="73" s="1"/>
  <c r="O566" i="73" s="1"/>
  <c r="O567" i="73" s="1"/>
  <c r="O568" i="73" s="1"/>
  <c r="O569" i="73" s="1"/>
  <c r="O570" i="73" s="1"/>
  <c r="O571" i="73" s="1"/>
  <c r="O572" i="73" s="1"/>
  <c r="O573" i="73" s="1"/>
  <c r="O574" i="73" s="1"/>
  <c r="O575" i="73" s="1"/>
  <c r="O576" i="73" s="1"/>
  <c r="O577" i="73" s="1"/>
  <c r="O578" i="73" s="1"/>
  <c r="O579" i="73" s="1"/>
  <c r="O580" i="73" s="1"/>
  <c r="O581" i="73" s="1"/>
  <c r="O582" i="73" s="1"/>
  <c r="O583" i="73" s="1"/>
  <c r="O584" i="73" s="1"/>
  <c r="O585" i="73" s="1"/>
  <c r="O586" i="73" s="1"/>
  <c r="O587" i="73" s="1"/>
  <c r="O588" i="73" s="1"/>
  <c r="O589" i="73" s="1"/>
  <c r="O590" i="73" s="1"/>
  <c r="O591" i="73" s="1"/>
  <c r="O592" i="73" s="1"/>
  <c r="O593" i="73" s="1"/>
  <c r="O594" i="73" s="1"/>
  <c r="O595" i="73" s="1"/>
  <c r="O596" i="73" s="1"/>
  <c r="O597" i="73" s="1"/>
  <c r="O598" i="73" s="1"/>
  <c r="O599" i="73" s="1"/>
  <c r="O600" i="73" s="1"/>
  <c r="O601" i="73" s="1"/>
  <c r="O602" i="73" s="1"/>
  <c r="O603" i="73" s="1"/>
  <c r="O604" i="73" s="1"/>
  <c r="O605" i="73" s="1"/>
  <c r="O606" i="73" s="1"/>
  <c r="O607" i="73" s="1"/>
  <c r="O608" i="73" s="1"/>
  <c r="O609" i="73" s="1"/>
  <c r="O610" i="73" s="1"/>
  <c r="O611" i="73" s="1"/>
  <c r="O612" i="73" s="1"/>
  <c r="O613" i="73" s="1"/>
  <c r="O614" i="73" s="1"/>
  <c r="O615" i="73" s="1"/>
  <c r="O616" i="73" s="1"/>
  <c r="O617" i="73" s="1"/>
  <c r="O618" i="73" s="1"/>
  <c r="O619" i="73" s="1"/>
  <c r="O620" i="73" s="1"/>
  <c r="O621" i="73" s="1"/>
  <c r="O622" i="73" s="1"/>
  <c r="O623" i="73" s="1"/>
  <c r="O624" i="73" s="1"/>
  <c r="O625" i="73" s="1"/>
  <c r="O626" i="73" s="1"/>
  <c r="O627" i="73" s="1"/>
  <c r="O628" i="73" s="1"/>
  <c r="O629" i="73" s="1"/>
  <c r="O630" i="73" s="1"/>
  <c r="O631" i="73" s="1"/>
  <c r="O632" i="73" s="1"/>
  <c r="O633" i="73" s="1"/>
  <c r="O634" i="73" s="1"/>
  <c r="O635" i="73" s="1"/>
  <c r="O636" i="73" s="1"/>
  <c r="O637" i="73" s="1"/>
  <c r="O638" i="73" s="1"/>
  <c r="O639" i="73" s="1"/>
  <c r="O640" i="73" s="1"/>
  <c r="O641" i="73" s="1"/>
  <c r="O642" i="73" s="1"/>
  <c r="O643" i="73" s="1"/>
  <c r="O644" i="73" s="1"/>
  <c r="O645" i="73" s="1"/>
  <c r="O646" i="73" s="1"/>
  <c r="O647" i="73" s="1"/>
  <c r="O648" i="73" s="1"/>
  <c r="O649" i="73" s="1"/>
  <c r="O650" i="73" s="1"/>
  <c r="O651" i="73" s="1"/>
  <c r="O652" i="73" s="1"/>
  <c r="O653" i="73" s="1"/>
  <c r="O654" i="73" s="1"/>
  <c r="O655" i="73" s="1"/>
  <c r="O656" i="73" s="1"/>
  <c r="O657" i="73" s="1"/>
  <c r="O658" i="73" s="1"/>
  <c r="O659" i="73" s="1"/>
  <c r="O660" i="73" s="1"/>
  <c r="O661" i="73" s="1"/>
  <c r="O662" i="73" s="1"/>
  <c r="O663" i="73" s="1"/>
  <c r="O664" i="73" s="1"/>
  <c r="O665" i="73" s="1"/>
  <c r="O666" i="73" s="1"/>
  <c r="O667" i="73" s="1"/>
  <c r="O668" i="73" s="1"/>
  <c r="O669" i="73" s="1"/>
  <c r="O670" i="73" s="1"/>
  <c r="O671" i="73" s="1"/>
  <c r="O672" i="73" s="1"/>
  <c r="O673" i="73" s="1"/>
  <c r="O674" i="73" s="1"/>
  <c r="O675" i="73" s="1"/>
  <c r="O676" i="73" s="1"/>
  <c r="O677" i="73" s="1"/>
  <c r="O678" i="73" s="1"/>
  <c r="O679" i="73" s="1"/>
  <c r="O680" i="73" s="1"/>
  <c r="O681" i="73" s="1"/>
  <c r="O682" i="73" s="1"/>
  <c r="O683" i="73" s="1"/>
  <c r="O684" i="73" s="1"/>
  <c r="O685" i="73" s="1"/>
  <c r="O686" i="73" s="1"/>
  <c r="O687" i="73" s="1"/>
  <c r="O688" i="73" s="1"/>
  <c r="O689" i="73" s="1"/>
  <c r="O690" i="73" s="1"/>
  <c r="O691" i="73" s="1"/>
  <c r="O692" i="73" s="1"/>
  <c r="O693" i="73" s="1"/>
  <c r="O694" i="73" s="1"/>
  <c r="O695" i="73" s="1"/>
  <c r="O696" i="73" s="1"/>
  <c r="O697" i="73" s="1"/>
  <c r="O698" i="73" s="1"/>
  <c r="O699" i="73" s="1"/>
  <c r="O700" i="73" s="1"/>
  <c r="O701" i="73" s="1"/>
  <c r="O702" i="73" s="1"/>
  <c r="O703" i="73" s="1"/>
  <c r="O704" i="73" s="1"/>
  <c r="O705" i="73" s="1"/>
  <c r="O706" i="73" s="1"/>
  <c r="O707" i="73" s="1"/>
  <c r="O708" i="73" s="1"/>
  <c r="O709" i="73" s="1"/>
  <c r="O710" i="73" s="1"/>
  <c r="O711" i="73" s="1"/>
  <c r="O712" i="73" s="1"/>
  <c r="O713" i="73" s="1"/>
  <c r="O714" i="73" s="1"/>
  <c r="O715" i="73" s="1"/>
  <c r="O716" i="73" s="1"/>
  <c r="O717" i="73" s="1"/>
  <c r="O718" i="73" s="1"/>
  <c r="O719" i="73" s="1"/>
  <c r="O720" i="73" s="1"/>
  <c r="O721" i="73" s="1"/>
  <c r="O722" i="73" s="1"/>
  <c r="O723" i="73" s="1"/>
  <c r="O724" i="73" s="1"/>
  <c r="O725" i="73" s="1"/>
  <c r="O726" i="73" s="1"/>
  <c r="O727" i="73" s="1"/>
  <c r="O728" i="73" s="1"/>
  <c r="O729" i="73" s="1"/>
  <c r="O730" i="73" s="1"/>
  <c r="O731" i="73" s="1"/>
  <c r="O732" i="73" s="1"/>
  <c r="O733" i="73" s="1"/>
  <c r="O734" i="73" s="1"/>
  <c r="O735" i="73" s="1"/>
  <c r="O736" i="73" s="1"/>
  <c r="O737" i="73" s="1"/>
  <c r="O738" i="73" s="1"/>
  <c r="O739" i="73" s="1"/>
  <c r="O740" i="73" s="1"/>
  <c r="O741" i="73" s="1"/>
  <c r="O742" i="73" s="1"/>
  <c r="O743" i="73" s="1"/>
  <c r="O744" i="73" s="1"/>
  <c r="O745" i="73" s="1"/>
  <c r="O746" i="73" s="1"/>
  <c r="O747" i="73" s="1"/>
  <c r="O748" i="73" s="1"/>
  <c r="O749" i="73" s="1"/>
  <c r="O750" i="73" s="1"/>
  <c r="O751" i="73" s="1"/>
  <c r="O752" i="73" s="1"/>
  <c r="O753" i="73" s="1"/>
  <c r="O754" i="73" s="1"/>
  <c r="O755" i="73" s="1"/>
  <c r="O756" i="73" s="1"/>
  <c r="O757" i="73" s="1"/>
  <c r="O758" i="73" s="1"/>
  <c r="O759" i="73" s="1"/>
  <c r="O760" i="73" s="1"/>
  <c r="O761" i="73" s="1"/>
  <c r="O762" i="73" s="1"/>
  <c r="O763" i="73" s="1"/>
  <c r="O764" i="73" s="1"/>
  <c r="O765" i="73" s="1"/>
  <c r="O766" i="73" s="1"/>
  <c r="O767" i="73" s="1"/>
  <c r="O768" i="73" s="1"/>
  <c r="O769" i="73" s="1"/>
  <c r="O770" i="73" s="1"/>
  <c r="O771" i="73" s="1"/>
  <c r="O772" i="73" s="1"/>
  <c r="O773" i="73" s="1"/>
  <c r="O774" i="73" s="1"/>
  <c r="O775" i="73" s="1"/>
  <c r="O776" i="73" s="1"/>
  <c r="O777" i="73" s="1"/>
  <c r="O778" i="73" s="1"/>
  <c r="O779" i="73" s="1"/>
  <c r="O780" i="73" s="1"/>
  <c r="O781" i="73" s="1"/>
  <c r="O782" i="73" s="1"/>
  <c r="O783" i="73" s="1"/>
  <c r="O784" i="73" s="1"/>
  <c r="O785" i="73" s="1"/>
  <c r="O786" i="73" s="1"/>
  <c r="O787" i="73" s="1"/>
  <c r="O788" i="73" s="1"/>
  <c r="O789" i="73" s="1"/>
  <c r="O790" i="73" s="1"/>
  <c r="O791" i="73" s="1"/>
  <c r="O792" i="73" s="1"/>
  <c r="O793" i="73" s="1"/>
  <c r="O794" i="73" s="1"/>
  <c r="O795" i="73" s="1"/>
  <c r="O796" i="73" s="1"/>
  <c r="O797" i="73" s="1"/>
  <c r="O798" i="73" s="1"/>
  <c r="O799" i="73" s="1"/>
  <c r="O800" i="73" s="1"/>
  <c r="O801" i="73" s="1"/>
  <c r="O802" i="73" s="1"/>
  <c r="O803" i="73" s="1"/>
  <c r="O804" i="73" s="1"/>
  <c r="O805" i="73" s="1"/>
  <c r="O806" i="73" s="1"/>
  <c r="O807" i="73" s="1"/>
  <c r="O808" i="73" s="1"/>
  <c r="O809" i="73" s="1"/>
  <c r="O810" i="73" s="1"/>
  <c r="O811" i="73" s="1"/>
  <c r="O812" i="73" s="1"/>
  <c r="O813" i="73" s="1"/>
  <c r="O814" i="73" s="1"/>
  <c r="O815" i="73" s="1"/>
  <c r="O816" i="73" s="1"/>
  <c r="O817" i="73" s="1"/>
  <c r="O818" i="73" s="1"/>
  <c r="O819" i="73" s="1"/>
  <c r="O820" i="73" s="1"/>
  <c r="O821" i="73" s="1"/>
  <c r="O822" i="73" s="1"/>
  <c r="O823" i="73" s="1"/>
  <c r="O824" i="73" s="1"/>
  <c r="O825" i="73" s="1"/>
  <c r="O826" i="73" s="1"/>
  <c r="O827" i="73" s="1"/>
  <c r="O828" i="73" s="1"/>
  <c r="O829" i="73" s="1"/>
  <c r="O830" i="73" s="1"/>
  <c r="O831" i="73" s="1"/>
  <c r="O832" i="73" s="1"/>
  <c r="O833" i="73" s="1"/>
  <c r="O834" i="73" s="1"/>
  <c r="O835" i="73" s="1"/>
  <c r="O836" i="73" s="1"/>
  <c r="O837" i="73" s="1"/>
  <c r="O838" i="73" s="1"/>
  <c r="O839" i="73" s="1"/>
  <c r="O840" i="73" s="1"/>
  <c r="O841" i="73" s="1"/>
  <c r="O842" i="73" s="1"/>
  <c r="O843" i="73" s="1"/>
  <c r="O844" i="73" s="1"/>
  <c r="O845" i="73" s="1"/>
  <c r="O846" i="73" s="1"/>
  <c r="O847" i="73" s="1"/>
  <c r="O848" i="73" s="1"/>
  <c r="O849" i="73" s="1"/>
  <c r="O850" i="73" s="1"/>
  <c r="O851" i="73" s="1"/>
  <c r="O852" i="73" s="1"/>
  <c r="O853" i="73" s="1"/>
  <c r="O854" i="73" s="1"/>
  <c r="O855" i="73" s="1"/>
  <c r="O856" i="73" s="1"/>
  <c r="O857" i="73" s="1"/>
  <c r="O858" i="73" s="1"/>
  <c r="O859" i="73" s="1"/>
  <c r="O860" i="73" s="1"/>
  <c r="O861" i="73" s="1"/>
  <c r="O862" i="73" s="1"/>
  <c r="O863" i="73" s="1"/>
  <c r="O864" i="73" s="1"/>
  <c r="O865" i="73" s="1"/>
  <c r="O866" i="73" s="1"/>
  <c r="O867" i="73" s="1"/>
  <c r="O868" i="73" s="1"/>
  <c r="O869" i="73" s="1"/>
  <c r="O870" i="73" s="1"/>
  <c r="O871" i="73" s="1"/>
  <c r="O872" i="73" s="1"/>
  <c r="O873" i="73" s="1"/>
  <c r="O874" i="73" s="1"/>
  <c r="O875" i="73" s="1"/>
  <c r="O876" i="73" s="1"/>
  <c r="O877" i="73" s="1"/>
  <c r="O878" i="73" s="1"/>
  <c r="O879" i="73" s="1"/>
  <c r="O880" i="73" s="1"/>
  <c r="O881" i="73" s="1"/>
  <c r="O882" i="73" s="1"/>
  <c r="O883" i="73" s="1"/>
  <c r="O884" i="73" s="1"/>
  <c r="O885" i="73" s="1"/>
  <c r="O886" i="73" s="1"/>
  <c r="O887" i="73" s="1"/>
  <c r="O888" i="73" s="1"/>
  <c r="O889" i="73" s="1"/>
  <c r="O890" i="73" s="1"/>
  <c r="O891" i="73" s="1"/>
  <c r="O892" i="73" s="1"/>
  <c r="O893" i="73" s="1"/>
  <c r="O894" i="73" s="1"/>
  <c r="O895" i="73" s="1"/>
  <c r="O896" i="73" s="1"/>
  <c r="O897" i="73" s="1"/>
  <c r="O898" i="73" s="1"/>
  <c r="O899" i="73" s="1"/>
  <c r="O900" i="73" s="1"/>
  <c r="O901" i="73" s="1"/>
  <c r="O902" i="73" s="1"/>
  <c r="O903" i="73" s="1"/>
  <c r="O904" i="73" s="1"/>
  <c r="O905" i="73" s="1"/>
  <c r="O906" i="73" s="1"/>
  <c r="O907" i="73" s="1"/>
  <c r="O908" i="73" s="1"/>
  <c r="O909" i="73" s="1"/>
  <c r="O910" i="73" s="1"/>
  <c r="O911" i="73" s="1"/>
  <c r="O912" i="73" s="1"/>
  <c r="O913" i="73" s="1"/>
  <c r="O914" i="73" s="1"/>
  <c r="O915" i="73" s="1"/>
  <c r="O916" i="73" s="1"/>
  <c r="O917" i="73" s="1"/>
  <c r="O918" i="73" s="1"/>
  <c r="O919" i="73" s="1"/>
  <c r="O920" i="73" s="1"/>
  <c r="O921" i="73" s="1"/>
  <c r="O922" i="73" s="1"/>
  <c r="O923" i="73" s="1"/>
  <c r="O924" i="73" s="1"/>
  <c r="O925" i="73" s="1"/>
  <c r="O926" i="73" s="1"/>
  <c r="O927" i="73" s="1"/>
  <c r="O928" i="73" s="1"/>
  <c r="O929" i="73" s="1"/>
  <c r="O930" i="73" s="1"/>
  <c r="O931" i="73" s="1"/>
  <c r="O932" i="73" s="1"/>
  <c r="O933" i="73" s="1"/>
  <c r="O934" i="73" s="1"/>
  <c r="O935" i="73" s="1"/>
  <c r="O936" i="73" s="1"/>
  <c r="O937" i="73" s="1"/>
  <c r="O938" i="73" s="1"/>
  <c r="O939" i="73" s="1"/>
  <c r="O940" i="73" s="1"/>
  <c r="O941" i="73" s="1"/>
  <c r="O942" i="73" s="1"/>
  <c r="O943" i="73" s="1"/>
  <c r="O944" i="73" s="1"/>
  <c r="O945" i="73" s="1"/>
  <c r="O946" i="73" s="1"/>
  <c r="O947" i="73" s="1"/>
  <c r="O948" i="73" s="1"/>
  <c r="O949" i="73" s="1"/>
  <c r="O950" i="73" s="1"/>
  <c r="O951" i="73" s="1"/>
  <c r="O952" i="73" s="1"/>
  <c r="O953" i="73" s="1"/>
  <c r="O954" i="73" s="1"/>
  <c r="O955" i="73" s="1"/>
  <c r="O956" i="73" s="1"/>
  <c r="O957" i="73" s="1"/>
  <c r="O958" i="73" s="1"/>
  <c r="O959" i="73" s="1"/>
  <c r="O960" i="73" s="1"/>
  <c r="O961" i="73" s="1"/>
  <c r="O962" i="73" s="1"/>
  <c r="O963" i="73" s="1"/>
  <c r="O964" i="73" s="1"/>
  <c r="O965" i="73" s="1"/>
  <c r="O966" i="73" s="1"/>
  <c r="O967" i="73" s="1"/>
  <c r="O968" i="73" s="1"/>
  <c r="O969" i="73" s="1"/>
  <c r="O970" i="73" s="1"/>
  <c r="O971" i="73" s="1"/>
  <c r="O972" i="73" s="1"/>
  <c r="O973" i="73" s="1"/>
  <c r="O974" i="73" s="1"/>
  <c r="O975" i="73" s="1"/>
  <c r="O976" i="73" s="1"/>
  <c r="O977" i="73" s="1"/>
  <c r="O978" i="73" s="1"/>
  <c r="O979" i="73" s="1"/>
  <c r="O980" i="73" s="1"/>
  <c r="O981" i="73" s="1"/>
  <c r="O982" i="73" s="1"/>
  <c r="O983" i="73" s="1"/>
  <c r="O984" i="73" s="1"/>
  <c r="O985" i="73" s="1"/>
  <c r="O986" i="73" s="1"/>
  <c r="O987" i="73" s="1"/>
  <c r="O988" i="73" s="1"/>
  <c r="O989" i="73" s="1"/>
  <c r="O990" i="73" s="1"/>
  <c r="O991" i="73" s="1"/>
  <c r="O992" i="73" s="1"/>
  <c r="O993" i="73" s="1"/>
  <c r="O994" i="73" s="1"/>
  <c r="O995" i="73" s="1"/>
  <c r="O996" i="73" s="1"/>
  <c r="O997" i="73" s="1"/>
  <c r="O998" i="73" s="1"/>
  <c r="O999" i="73" s="1"/>
  <c r="O1000" i="73" s="1"/>
  <c r="O1001" i="73" s="1"/>
  <c r="O1002" i="73" s="1"/>
  <c r="O1003" i="73" s="1"/>
  <c r="O1004" i="73" s="1"/>
  <c r="O1005" i="73" s="1"/>
  <c r="O1006" i="73" s="1"/>
  <c r="O1007" i="73" s="1"/>
  <c r="O1008" i="73" s="1"/>
  <c r="O1009" i="73" s="1"/>
  <c r="O1010" i="73" s="1"/>
  <c r="O1011" i="73" s="1"/>
  <c r="O1012" i="73" s="1"/>
  <c r="O1013" i="73" s="1"/>
  <c r="O1014" i="73" s="1"/>
  <c r="O1015" i="73" s="1"/>
  <c r="O1016" i="73" s="1"/>
  <c r="O1017" i="73" s="1"/>
  <c r="O1018" i="73" s="1"/>
  <c r="O1019" i="73" s="1"/>
  <c r="O1020" i="73" s="1"/>
  <c r="O1021" i="73" s="1"/>
  <c r="O1022" i="73" s="1"/>
  <c r="O1023" i="73" s="1"/>
  <c r="O1024" i="73" s="1"/>
  <c r="O1025" i="73" s="1"/>
  <c r="O1026" i="73" s="1"/>
  <c r="O1027" i="73" s="1"/>
  <c r="O1028" i="73" s="1"/>
  <c r="O1029" i="73" s="1"/>
  <c r="O1030" i="73" s="1"/>
  <c r="O1031" i="73" s="1"/>
  <c r="O1032" i="73" s="1"/>
  <c r="O1033" i="73" s="1"/>
  <c r="O1034" i="73" s="1"/>
  <c r="O1035" i="73" s="1"/>
  <c r="O1036" i="73" s="1"/>
  <c r="J150" i="89"/>
  <c r="E29" i="89"/>
  <c r="J17" i="89"/>
  <c r="J21" i="89"/>
  <c r="O3648" i="94"/>
  <c r="O3649" i="94" s="1"/>
  <c r="O3650" i="94" s="1"/>
  <c r="O3651" i="94" s="1"/>
  <c r="O3652" i="94" s="1"/>
  <c r="O3653" i="94" s="1"/>
  <c r="O3654" i="94" s="1"/>
  <c r="X90" i="89"/>
  <c r="X150" i="89"/>
  <c r="J158" i="89"/>
  <c r="J167" i="89" s="1"/>
  <c r="E49" i="89"/>
  <c r="E60" i="89"/>
  <c r="J29" i="89"/>
  <c r="J49" i="89"/>
  <c r="J60" i="89"/>
  <c r="J82" i="89"/>
  <c r="E17" i="89"/>
  <c r="E21" i="89"/>
  <c r="E150" i="89"/>
  <c r="E167" i="89" s="1"/>
  <c r="J21" i="87"/>
  <c r="J60" i="87"/>
  <c r="J150" i="87"/>
  <c r="J150" i="88"/>
  <c r="E158" i="88"/>
  <c r="J60" i="86"/>
  <c r="J150" i="86"/>
  <c r="J158" i="86"/>
  <c r="J29" i="85"/>
  <c r="J49" i="85"/>
  <c r="J17" i="85"/>
  <c r="J158" i="85"/>
  <c r="J21" i="84"/>
  <c r="J60" i="84"/>
  <c r="J150" i="84"/>
  <c r="E49" i="88"/>
  <c r="J17" i="88"/>
  <c r="J29" i="88"/>
  <c r="J49" i="88"/>
  <c r="E17" i="88"/>
  <c r="E29" i="88"/>
  <c r="J21" i="88"/>
  <c r="J60" i="88"/>
  <c r="J158" i="88"/>
  <c r="E21" i="88"/>
  <c r="E60" i="88"/>
  <c r="E82" i="88"/>
  <c r="E150" i="88"/>
  <c r="F158" i="87"/>
  <c r="X21" i="87"/>
  <c r="F150" i="87"/>
  <c r="J17" i="87"/>
  <c r="J29" i="87"/>
  <c r="J49" i="87"/>
  <c r="J158" i="87"/>
  <c r="F21" i="87"/>
  <c r="F60" i="87"/>
  <c r="J17" i="86"/>
  <c r="J29" i="86"/>
  <c r="J49" i="86"/>
  <c r="J21" i="85"/>
  <c r="J60" i="85"/>
  <c r="J150" i="85"/>
  <c r="J29" i="84"/>
  <c r="J158" i="84"/>
  <c r="J17" i="84"/>
  <c r="J49" i="84"/>
  <c r="J17" i="83"/>
  <c r="J29" i="83"/>
  <c r="J49" i="83"/>
  <c r="J158" i="83"/>
  <c r="J167" i="83" s="1"/>
  <c r="F49" i="87"/>
  <c r="F17" i="87"/>
  <c r="F29" i="87"/>
  <c r="O21" i="88"/>
  <c r="O21" i="87"/>
  <c r="C21" i="87"/>
  <c r="C17" i="87"/>
  <c r="C60" i="87"/>
  <c r="C49" i="87"/>
  <c r="T17" i="86"/>
  <c r="U21" i="86"/>
  <c r="T60" i="87"/>
  <c r="T150" i="87"/>
  <c r="X29" i="88"/>
  <c r="X60" i="85"/>
  <c r="X150" i="85"/>
  <c r="X17" i="84"/>
  <c r="X60" i="87"/>
  <c r="X150" i="87"/>
  <c r="X17" i="86"/>
  <c r="X21" i="85"/>
  <c r="X82" i="89"/>
  <c r="X21" i="86"/>
  <c r="X60" i="89"/>
  <c r="X158" i="84"/>
  <c r="X29" i="87"/>
  <c r="X158" i="89"/>
  <c r="X60" i="86"/>
  <c r="X150" i="86"/>
  <c r="X17" i="85"/>
  <c r="X49" i="89"/>
  <c r="X29" i="84"/>
  <c r="X60" i="88"/>
  <c r="X150" i="88"/>
  <c r="X17" i="87"/>
  <c r="X49" i="85"/>
  <c r="X17" i="89"/>
  <c r="X150" i="84"/>
  <c r="X17" i="88"/>
  <c r="X49" i="86"/>
  <c r="X49" i="87"/>
  <c r="X49" i="88"/>
  <c r="X21" i="89"/>
  <c r="X21" i="88"/>
  <c r="X158" i="85"/>
  <c r="X29" i="89"/>
  <c r="X158" i="86"/>
  <c r="X119" i="89"/>
  <c r="X49" i="84"/>
  <c r="X158" i="87"/>
  <c r="X29" i="85"/>
  <c r="X21" i="84"/>
  <c r="X158" i="88"/>
  <c r="X29" i="86"/>
  <c r="X146" i="89"/>
  <c r="W60" i="87"/>
  <c r="W60" i="89"/>
  <c r="T21" i="86"/>
  <c r="W158" i="87"/>
  <c r="W60" i="88"/>
  <c r="W150" i="88"/>
  <c r="W150" i="89"/>
  <c r="W17" i="89"/>
  <c r="W21" i="85"/>
  <c r="U17" i="84"/>
  <c r="U21" i="85"/>
  <c r="U158" i="87"/>
  <c r="U21" i="84"/>
  <c r="T21" i="87"/>
  <c r="W158" i="86"/>
  <c r="W17" i="88"/>
  <c r="W49" i="89"/>
  <c r="W158" i="85"/>
  <c r="W29" i="86"/>
  <c r="W29" i="87"/>
  <c r="W49" i="88"/>
  <c r="W29" i="85"/>
  <c r="W21" i="88"/>
  <c r="W60" i="86"/>
  <c r="W150" i="86"/>
  <c r="W150" i="87"/>
  <c r="W17" i="86"/>
  <c r="W17" i="87"/>
  <c r="W21" i="89"/>
  <c r="W150" i="85"/>
  <c r="W158" i="88"/>
  <c r="W29" i="89"/>
  <c r="W17" i="85"/>
  <c r="W49" i="86"/>
  <c r="W49" i="87"/>
  <c r="W21" i="86"/>
  <c r="W21" i="87"/>
  <c r="W29" i="88"/>
  <c r="W49" i="85"/>
  <c r="W158" i="89"/>
  <c r="V158" i="85"/>
  <c r="V158" i="86"/>
  <c r="V158" i="87"/>
  <c r="V29" i="86"/>
  <c r="V29" i="87"/>
  <c r="V29" i="85"/>
  <c r="V150" i="85"/>
  <c r="V60" i="86"/>
  <c r="V150" i="86"/>
  <c r="V60" i="87"/>
  <c r="V150" i="87"/>
  <c r="V60" i="85"/>
  <c r="V17" i="86"/>
  <c r="V17" i="87"/>
  <c r="V17" i="85"/>
  <c r="V49" i="86"/>
  <c r="V49" i="87"/>
  <c r="V49" i="85"/>
  <c r="V21" i="86"/>
  <c r="V21" i="87"/>
  <c r="V21" i="85"/>
  <c r="U150" i="84"/>
  <c r="U17" i="85"/>
  <c r="U49" i="86"/>
  <c r="U21" i="87"/>
  <c r="U60" i="84"/>
  <c r="U49" i="85"/>
  <c r="U158" i="86"/>
  <c r="U49" i="84"/>
  <c r="U158" i="85"/>
  <c r="U29" i="87"/>
  <c r="U29" i="86"/>
  <c r="U158" i="84"/>
  <c r="U29" i="85"/>
  <c r="U60" i="87"/>
  <c r="U150" i="87"/>
  <c r="U60" i="86"/>
  <c r="U150" i="86"/>
  <c r="U17" i="87"/>
  <c r="U150" i="85"/>
  <c r="U17" i="86"/>
  <c r="U29" i="84"/>
  <c r="U60" i="85"/>
  <c r="U49" i="87"/>
  <c r="T60" i="86"/>
  <c r="T150" i="86"/>
  <c r="T17" i="87"/>
  <c r="T49" i="87"/>
  <c r="T49" i="86"/>
  <c r="T158" i="87"/>
  <c r="T158" i="86"/>
  <c r="T29" i="87"/>
  <c r="T29" i="86"/>
  <c r="S17" i="86"/>
  <c r="S60" i="87"/>
  <c r="S150" i="87"/>
  <c r="S60" i="86"/>
  <c r="S150" i="86"/>
  <c r="S17" i="87"/>
  <c r="S21" i="87"/>
  <c r="S29" i="87"/>
  <c r="S29" i="86"/>
  <c r="S49" i="87"/>
  <c r="S49" i="86"/>
  <c r="S21" i="86"/>
  <c r="S158" i="87"/>
  <c r="S167" i="87" s="1"/>
  <c r="S158" i="86"/>
  <c r="Q60" i="86"/>
  <c r="Q17" i="87"/>
  <c r="Q150" i="88"/>
  <c r="Q158" i="87"/>
  <c r="Q158" i="86"/>
  <c r="Q158" i="88"/>
  <c r="Q29" i="87"/>
  <c r="Q29" i="86"/>
  <c r="Q29" i="88"/>
  <c r="Q60" i="88"/>
  <c r="Q60" i="87"/>
  <c r="Q150" i="87"/>
  <c r="Q17" i="88"/>
  <c r="Q150" i="86"/>
  <c r="Q17" i="86"/>
  <c r="Q49" i="88"/>
  <c r="Q49" i="87"/>
  <c r="Q21" i="88"/>
  <c r="Q49" i="86"/>
  <c r="Q21" i="87"/>
  <c r="Q21" i="86"/>
  <c r="P158" i="87"/>
  <c r="P60" i="87"/>
  <c r="P17" i="87"/>
  <c r="P21" i="87"/>
  <c r="P29" i="87"/>
  <c r="P150" i="87"/>
  <c r="P49" i="87"/>
  <c r="O158" i="88"/>
  <c r="O158" i="87"/>
  <c r="O60" i="88"/>
  <c r="O60" i="87"/>
  <c r="O49" i="88"/>
  <c r="O49" i="87"/>
  <c r="O29" i="88"/>
  <c r="O29" i="87"/>
  <c r="O150" i="88"/>
  <c r="O150" i="87"/>
  <c r="O17" i="88"/>
  <c r="O17" i="87"/>
  <c r="M17" i="87"/>
  <c r="M49" i="87"/>
  <c r="M21" i="87"/>
  <c r="M158" i="87"/>
  <c r="M29" i="87"/>
  <c r="M60" i="87"/>
  <c r="M150" i="87"/>
  <c r="L60" i="87"/>
  <c r="L150" i="87"/>
  <c r="L17" i="88"/>
  <c r="L60" i="88"/>
  <c r="L150" i="88"/>
  <c r="L17" i="87"/>
  <c r="L49" i="88"/>
  <c r="L49" i="87"/>
  <c r="L21" i="88"/>
  <c r="L21" i="87"/>
  <c r="L158" i="88"/>
  <c r="L158" i="87"/>
  <c r="L167" i="87" s="1"/>
  <c r="L29" i="88"/>
  <c r="L29" i="87"/>
  <c r="K60" i="86"/>
  <c r="K150" i="86"/>
  <c r="K17" i="87"/>
  <c r="K29" i="86"/>
  <c r="K60" i="87"/>
  <c r="K150" i="87"/>
  <c r="K17" i="86"/>
  <c r="K49" i="87"/>
  <c r="K49" i="86"/>
  <c r="K21" i="87"/>
  <c r="K21" i="86"/>
  <c r="K158" i="87"/>
  <c r="K158" i="86"/>
  <c r="K29" i="87"/>
  <c r="H17" i="87"/>
  <c r="H150" i="87"/>
  <c r="H60" i="87"/>
  <c r="H49" i="87"/>
  <c r="H21" i="87"/>
  <c r="H29" i="87"/>
  <c r="H158" i="87"/>
  <c r="G60" i="87"/>
  <c r="G49" i="86"/>
  <c r="G21" i="86"/>
  <c r="G29" i="87"/>
  <c r="G158" i="87"/>
  <c r="G158" i="86"/>
  <c r="G29" i="86"/>
  <c r="G17" i="87"/>
  <c r="G150" i="87"/>
  <c r="G49" i="87"/>
  <c r="G60" i="86"/>
  <c r="G150" i="86"/>
  <c r="G21" i="87"/>
  <c r="G17" i="86"/>
  <c r="D158" i="87"/>
  <c r="D29" i="87"/>
  <c r="D60" i="87"/>
  <c r="D150" i="87"/>
  <c r="D17" i="87"/>
  <c r="D49" i="87"/>
  <c r="D21" i="87"/>
  <c r="C150" i="87"/>
  <c r="C158" i="87"/>
  <c r="C29" i="87"/>
  <c r="J90" i="88"/>
  <c r="S82" i="87"/>
  <c r="X82" i="87"/>
  <c r="J146" i="84"/>
  <c r="J119" i="83"/>
  <c r="Q90" i="87"/>
  <c r="E14" i="89"/>
  <c r="E82" i="89"/>
  <c r="E90" i="89"/>
  <c r="E119" i="89"/>
  <c r="E146" i="89"/>
  <c r="Y13" i="88"/>
  <c r="E14" i="88"/>
  <c r="S90" i="87"/>
  <c r="J82" i="87"/>
  <c r="J146" i="87"/>
  <c r="X90" i="86"/>
  <c r="J82" i="83"/>
  <c r="J146" i="83"/>
  <c r="J14" i="89"/>
  <c r="X14" i="89"/>
  <c r="J90" i="89"/>
  <c r="J119" i="89"/>
  <c r="J146" i="89"/>
  <c r="Y12" i="88"/>
  <c r="X82" i="88"/>
  <c r="J82" i="88"/>
  <c r="J91" i="88" s="1"/>
  <c r="X90" i="88"/>
  <c r="J14" i="88"/>
  <c r="X146" i="88"/>
  <c r="E119" i="88"/>
  <c r="J146" i="88"/>
  <c r="E90" i="88"/>
  <c r="E91" i="88" s="1"/>
  <c r="J119" i="88"/>
  <c r="X119" i="88"/>
  <c r="E146" i="88"/>
  <c r="X14" i="88"/>
  <c r="J90" i="87"/>
  <c r="X146" i="87"/>
  <c r="X90" i="87"/>
  <c r="X14" i="87"/>
  <c r="X119" i="87"/>
  <c r="J14" i="87"/>
  <c r="J119" i="87"/>
  <c r="J14" i="86"/>
  <c r="J119" i="86"/>
  <c r="X82" i="86"/>
  <c r="J90" i="86"/>
  <c r="X146" i="86"/>
  <c r="J82" i="86"/>
  <c r="J146" i="86"/>
  <c r="X14" i="86"/>
  <c r="X119" i="86"/>
  <c r="J14" i="85"/>
  <c r="J119" i="85"/>
  <c r="J90" i="85"/>
  <c r="J82" i="85"/>
  <c r="J146" i="85"/>
  <c r="J14" i="84"/>
  <c r="J119" i="84"/>
  <c r="J90" i="84"/>
  <c r="J91" i="84" s="1"/>
  <c r="J14" i="83"/>
  <c r="J90" i="83"/>
  <c r="Q82" i="87"/>
  <c r="U74" i="89"/>
  <c r="U119" i="89"/>
  <c r="U146" i="89"/>
  <c r="U90" i="89"/>
  <c r="U82" i="89"/>
  <c r="S82" i="88"/>
  <c r="Q90" i="89"/>
  <c r="Q119" i="89"/>
  <c r="Q82" i="89"/>
  <c r="Q14" i="89"/>
  <c r="Q146" i="89"/>
  <c r="P90" i="87"/>
  <c r="P82" i="87"/>
  <c r="P90" i="88"/>
  <c r="O82" i="89"/>
  <c r="O90" i="89"/>
  <c r="O90" i="88"/>
  <c r="O146" i="89"/>
  <c r="O14" i="89"/>
  <c r="O119" i="89"/>
  <c r="M90" i="89"/>
  <c r="M146" i="89"/>
  <c r="M82" i="88"/>
  <c r="M119" i="89"/>
  <c r="M14" i="89"/>
  <c r="M82" i="89"/>
  <c r="L82" i="87"/>
  <c r="L90" i="87"/>
  <c r="L14" i="87"/>
  <c r="L119" i="87"/>
  <c r="L146" i="87"/>
  <c r="L82" i="89"/>
  <c r="K90" i="88"/>
  <c r="K90" i="89"/>
  <c r="K146" i="89"/>
  <c r="K82" i="88"/>
  <c r="K82" i="89"/>
  <c r="K119" i="89"/>
  <c r="H90" i="88"/>
  <c r="H90" i="89"/>
  <c r="H146" i="89"/>
  <c r="H14" i="89"/>
  <c r="H82" i="89"/>
  <c r="H119" i="89"/>
  <c r="H82" i="88"/>
  <c r="F90" i="89"/>
  <c r="F146" i="89"/>
  <c r="F14" i="89"/>
  <c r="F82" i="89"/>
  <c r="F119" i="89"/>
  <c r="D82" i="89"/>
  <c r="G82" i="89"/>
  <c r="G90" i="89"/>
  <c r="G146" i="89"/>
  <c r="G14" i="89"/>
  <c r="G119" i="89"/>
  <c r="C82" i="89"/>
  <c r="W90" i="87"/>
  <c r="W90" i="89"/>
  <c r="W82" i="87"/>
  <c r="W82" i="86"/>
  <c r="W90" i="88"/>
  <c r="W14" i="89"/>
  <c r="W82" i="88"/>
  <c r="W90" i="86"/>
  <c r="W14" i="86"/>
  <c r="W119" i="86"/>
  <c r="W146" i="86"/>
  <c r="W82" i="89"/>
  <c r="W14" i="87"/>
  <c r="W119" i="87"/>
  <c r="W146" i="87"/>
  <c r="W146" i="89"/>
  <c r="W14" i="88"/>
  <c r="W119" i="88"/>
  <c r="W146" i="88"/>
  <c r="W119" i="89"/>
  <c r="D119" i="89"/>
  <c r="D146" i="89"/>
  <c r="D90" i="89"/>
  <c r="Y98" i="89"/>
  <c r="Y112" i="89"/>
  <c r="Y78" i="89"/>
  <c r="L119" i="89"/>
  <c r="L14" i="89"/>
  <c r="Y88" i="89"/>
  <c r="L90" i="89"/>
  <c r="Y59" i="89"/>
  <c r="Y97" i="89"/>
  <c r="Y101" i="89"/>
  <c r="Y105" i="89"/>
  <c r="Y111" i="89"/>
  <c r="Y115" i="89"/>
  <c r="Y122" i="89"/>
  <c r="Y130" i="89"/>
  <c r="Y144" i="89"/>
  <c r="Y153" i="89"/>
  <c r="Y157" i="89"/>
  <c r="Y162" i="89"/>
  <c r="Y166" i="89"/>
  <c r="Y32" i="89"/>
  <c r="Y44" i="89"/>
  <c r="V90" i="88"/>
  <c r="Y26" i="89"/>
  <c r="Y41" i="89"/>
  <c r="Y56" i="89"/>
  <c r="Y102" i="89"/>
  <c r="Y106" i="89"/>
  <c r="Y116" i="89"/>
  <c r="Y123" i="89"/>
  <c r="Y127" i="89"/>
  <c r="Y131" i="89"/>
  <c r="Y141" i="89"/>
  <c r="Y145" i="89"/>
  <c r="Y154" i="89"/>
  <c r="Y159" i="89"/>
  <c r="Y163" i="89"/>
  <c r="Y70" i="89"/>
  <c r="Y69" i="89" s="1"/>
  <c r="Y72" i="89"/>
  <c r="Y71" i="89" s="1"/>
  <c r="Y5" i="89"/>
  <c r="Y9" i="89"/>
  <c r="Y22" i="89"/>
  <c r="Y37" i="89"/>
  <c r="Y51" i="89"/>
  <c r="Y66" i="89"/>
  <c r="Y81" i="89"/>
  <c r="Y87" i="89"/>
  <c r="Y24" i="89"/>
  <c r="Y39" i="89"/>
  <c r="Y12" i="89"/>
  <c r="Y20" i="89"/>
  <c r="Y25" i="89"/>
  <c r="Y36" i="89"/>
  <c r="Y40" i="89"/>
  <c r="Y50" i="89"/>
  <c r="Y65" i="89"/>
  <c r="Y23" i="89"/>
  <c r="V14" i="89"/>
  <c r="V74" i="89" s="1"/>
  <c r="V169" i="89" s="1"/>
  <c r="Y19" i="89"/>
  <c r="Y35" i="89"/>
  <c r="Y47" i="89"/>
  <c r="Y63" i="89"/>
  <c r="Y96" i="89"/>
  <c r="Y100" i="89"/>
  <c r="Y114" i="89"/>
  <c r="Y125" i="89"/>
  <c r="Y129" i="89"/>
  <c r="Y132" i="89"/>
  <c r="Y139" i="89"/>
  <c r="Y143" i="89"/>
  <c r="Y152" i="89"/>
  <c r="Y155" i="89"/>
  <c r="Y156" i="89"/>
  <c r="Y161" i="89"/>
  <c r="Y165" i="89"/>
  <c r="Y38" i="89"/>
  <c r="Y11" i="89"/>
  <c r="Y31" i="89"/>
  <c r="Y43" i="89"/>
  <c r="Y58" i="89"/>
  <c r="Y86" i="89"/>
  <c r="Y67" i="89"/>
  <c r="Y33" i="89"/>
  <c r="Y45" i="89"/>
  <c r="Y61" i="89"/>
  <c r="Y6" i="89"/>
  <c r="Y10" i="89"/>
  <c r="Y95" i="89"/>
  <c r="Y99" i="89"/>
  <c r="Y103" i="89"/>
  <c r="Y113" i="89"/>
  <c r="Y117" i="89"/>
  <c r="Y124" i="89"/>
  <c r="Y128" i="89"/>
  <c r="Y138" i="89"/>
  <c r="Y142" i="89"/>
  <c r="Y151" i="89"/>
  <c r="Y160" i="89"/>
  <c r="Y164" i="89"/>
  <c r="Y18" i="89"/>
  <c r="Y30" i="89"/>
  <c r="Y34" i="89"/>
  <c r="Y42" i="89"/>
  <c r="Y46" i="89"/>
  <c r="Y57" i="89"/>
  <c r="Y62" i="89"/>
  <c r="Y79" i="89"/>
  <c r="Y8" i="89"/>
  <c r="C90" i="89"/>
  <c r="Y7" i="89"/>
  <c r="C14" i="89"/>
  <c r="Y126" i="89"/>
  <c r="Y140" i="89"/>
  <c r="Y80" i="89"/>
  <c r="Y104" i="89"/>
  <c r="Y118" i="89"/>
  <c r="Y13" i="89"/>
  <c r="Y89" i="89"/>
  <c r="K14" i="89"/>
  <c r="D14" i="89"/>
  <c r="L146" i="89"/>
  <c r="V82" i="88"/>
  <c r="V146" i="88"/>
  <c r="V14" i="88"/>
  <c r="V119" i="88"/>
  <c r="V14" i="87"/>
  <c r="V119" i="87"/>
  <c r="V82" i="87"/>
  <c r="V146" i="87"/>
  <c r="V90" i="87"/>
  <c r="V14" i="86"/>
  <c r="V82" i="86"/>
  <c r="V90" i="86"/>
  <c r="V146" i="86"/>
  <c r="V119" i="86"/>
  <c r="K90" i="87"/>
  <c r="U82" i="85"/>
  <c r="K82" i="87"/>
  <c r="S90" i="88"/>
  <c r="T82" i="88"/>
  <c r="T90" i="87"/>
  <c r="T14" i="88"/>
  <c r="T119" i="88"/>
  <c r="T82" i="87"/>
  <c r="O82" i="88"/>
  <c r="O82" i="87"/>
  <c r="M14" i="88"/>
  <c r="M90" i="88"/>
  <c r="Q14" i="88"/>
  <c r="Q14" i="87"/>
  <c r="Q119" i="87"/>
  <c r="Q146" i="87"/>
  <c r="T14" i="87"/>
  <c r="T119" i="87"/>
  <c r="T146" i="87"/>
  <c r="T146" i="88"/>
  <c r="T90" i="88"/>
  <c r="H14" i="88"/>
  <c r="H119" i="88"/>
  <c r="H146" i="88"/>
  <c r="L14" i="88"/>
  <c r="L119" i="88"/>
  <c r="L146" i="88"/>
  <c r="L82" i="88"/>
  <c r="L90" i="88"/>
  <c r="P82" i="88"/>
  <c r="D82" i="88"/>
  <c r="K14" i="87"/>
  <c r="K119" i="87"/>
  <c r="K146" i="87"/>
  <c r="K14" i="88"/>
  <c r="K119" i="88"/>
  <c r="K146" i="88"/>
  <c r="S14" i="88"/>
  <c r="S146" i="88"/>
  <c r="S119" i="88"/>
  <c r="S14" i="87"/>
  <c r="S119" i="87"/>
  <c r="S146" i="87"/>
  <c r="P14" i="87"/>
  <c r="P119" i="87"/>
  <c r="P146" i="87"/>
  <c r="P14" i="88"/>
  <c r="P146" i="88"/>
  <c r="O14" i="88"/>
  <c r="C90" i="88"/>
  <c r="C82" i="88"/>
  <c r="O90" i="87"/>
  <c r="O14" i="87"/>
  <c r="O119" i="87"/>
  <c r="O146" i="87"/>
  <c r="O119" i="88"/>
  <c r="O146" i="88"/>
  <c r="D90" i="88"/>
  <c r="M119" i="88"/>
  <c r="M146" i="88"/>
  <c r="U90" i="86"/>
  <c r="U82" i="86"/>
  <c r="U14" i="85"/>
  <c r="U82" i="87"/>
  <c r="U90" i="87"/>
  <c r="U90" i="85"/>
  <c r="U14" i="86"/>
  <c r="U119" i="86"/>
  <c r="U146" i="86"/>
  <c r="U119" i="85"/>
  <c r="U14" i="87"/>
  <c r="U119" i="87"/>
  <c r="U146" i="87"/>
  <c r="U146" i="85"/>
  <c r="D119" i="88"/>
  <c r="D146" i="88"/>
  <c r="D14" i="88"/>
  <c r="Q90" i="88"/>
  <c r="Q146" i="88"/>
  <c r="Q82" i="88"/>
  <c r="Q119" i="88"/>
  <c r="M14" i="87"/>
  <c r="M119" i="87"/>
  <c r="M82" i="87"/>
  <c r="M90" i="87"/>
  <c r="M146" i="87"/>
  <c r="C14" i="88"/>
  <c r="C119" i="88"/>
  <c r="C146" i="88"/>
  <c r="G90" i="88"/>
  <c r="G82" i="88"/>
  <c r="G119" i="88"/>
  <c r="G146" i="88"/>
  <c r="G14" i="88"/>
  <c r="G90" i="87"/>
  <c r="G82" i="87"/>
  <c r="G14" i="87"/>
  <c r="G119" i="87"/>
  <c r="G146" i="87"/>
  <c r="F82" i="88"/>
  <c r="F90" i="88"/>
  <c r="F14" i="88"/>
  <c r="F119" i="88"/>
  <c r="F146" i="88"/>
  <c r="Y64" i="89" l="1"/>
  <c r="C74" i="89"/>
  <c r="X167" i="89"/>
  <c r="F167" i="87"/>
  <c r="X91" i="89"/>
  <c r="E167" i="88"/>
  <c r="J167" i="86"/>
  <c r="J167" i="84"/>
  <c r="J167" i="88"/>
  <c r="J91" i="87"/>
  <c r="O3655" i="94"/>
  <c r="O3656" i="94" s="1"/>
  <c r="O3657" i="94" s="1"/>
  <c r="O3658" i="94" s="1"/>
  <c r="O3659" i="94" s="1"/>
  <c r="O3660" i="94" s="1"/>
  <c r="O3661" i="94" s="1"/>
  <c r="O3662" i="94" s="1"/>
  <c r="O3663" i="94" s="1"/>
  <c r="O3664" i="94" s="1"/>
  <c r="O3665" i="94" s="1"/>
  <c r="O3666" i="94" s="1"/>
  <c r="O3667" i="94" s="1"/>
  <c r="O3668" i="94" s="1"/>
  <c r="O3669" i="94" s="1"/>
  <c r="O3670" i="94" s="1"/>
  <c r="O3671" i="94" s="1"/>
  <c r="O3672" i="94" s="1"/>
  <c r="O3673" i="94" s="1"/>
  <c r="O3674" i="94" s="1"/>
  <c r="O3675" i="94" s="1"/>
  <c r="O3676" i="94" s="1"/>
  <c r="O3677" i="94" s="1"/>
  <c r="O3678" i="94" s="1"/>
  <c r="O3679" i="94" s="1"/>
  <c r="O3680" i="94" s="1"/>
  <c r="O3681" i="94" s="1"/>
  <c r="O3682" i="94" s="1"/>
  <c r="O3683" i="94" s="1"/>
  <c r="O3684" i="94" s="1"/>
  <c r="O3685" i="94" s="1"/>
  <c r="O3686" i="94" s="1"/>
  <c r="O3687" i="94" s="1"/>
  <c r="O3688" i="94" s="1"/>
  <c r="O3689" i="94" s="1"/>
  <c r="O3690" i="94" s="1"/>
  <c r="O3691" i="94" s="1"/>
  <c r="O3692" i="94" s="1"/>
  <c r="O3693" i="94" s="1"/>
  <c r="O3694" i="94" s="1"/>
  <c r="O3695" i="94" s="1"/>
  <c r="O3696" i="94" s="1"/>
  <c r="O3697" i="94" s="1"/>
  <c r="O3698" i="94" s="1"/>
  <c r="O3699" i="94" s="1"/>
  <c r="O3700" i="94" s="1"/>
  <c r="O3701" i="94" s="1"/>
  <c r="O3702" i="94" s="1"/>
  <c r="O3703" i="94" s="1"/>
  <c r="O3704" i="94" s="1"/>
  <c r="O3705" i="94" s="1"/>
  <c r="O3706" i="94" s="1"/>
  <c r="O3707" i="94" s="1"/>
  <c r="O3708" i="94" s="1"/>
  <c r="O3709" i="94" s="1"/>
  <c r="O3710" i="94" s="1"/>
  <c r="O3711" i="94" s="1"/>
  <c r="O3712" i="94" s="1"/>
  <c r="O3713" i="94" s="1"/>
  <c r="O3714" i="94" s="1"/>
  <c r="O3715" i="94" s="1"/>
  <c r="O3716" i="94" s="1"/>
  <c r="O3717" i="94" s="1"/>
  <c r="O3718" i="94" s="1"/>
  <c r="O3719" i="94" s="1"/>
  <c r="O3720" i="94" s="1"/>
  <c r="O3721" i="94" s="1"/>
  <c r="O3722" i="94" s="1"/>
  <c r="O3723" i="94" s="1"/>
  <c r="O3724" i="94" s="1"/>
  <c r="O3725" i="94" s="1"/>
  <c r="O3726" i="94" s="1"/>
  <c r="O3727" i="94" s="1"/>
  <c r="O3728" i="94" s="1"/>
  <c r="O3729" i="94" s="1"/>
  <c r="O3730" i="94" s="1"/>
  <c r="O3731" i="94" s="1"/>
  <c r="O3732" i="94" s="1"/>
  <c r="O3733" i="94" s="1"/>
  <c r="O3734" i="94" s="1"/>
  <c r="O3735" i="94" s="1"/>
  <c r="O3736" i="94" s="1"/>
  <c r="O3737" i="94" s="1"/>
  <c r="O3738" i="94" s="1"/>
  <c r="O3739" i="94" s="1"/>
  <c r="O3740" i="94" s="1"/>
  <c r="O3741" i="94" s="1"/>
  <c r="O3742" i="94" s="1"/>
  <c r="O3743" i="94" s="1"/>
  <c r="O3744" i="94" s="1"/>
  <c r="O3745" i="94" s="1"/>
  <c r="O3746" i="94" s="1"/>
  <c r="O3747" i="94" s="1"/>
  <c r="O3748" i="94" s="1"/>
  <c r="O3749" i="94" s="1"/>
  <c r="O3750" i="94" s="1"/>
  <c r="O3751" i="94" s="1"/>
  <c r="O3752" i="94" s="1"/>
  <c r="O3753" i="94" s="1"/>
  <c r="O3754" i="94" s="1"/>
  <c r="O3755" i="94" s="1"/>
  <c r="O3756" i="94" s="1"/>
  <c r="O3757" i="94" s="1"/>
  <c r="O3758" i="94" s="1"/>
  <c r="O3759" i="94" s="1"/>
  <c r="O3760" i="94" s="1"/>
  <c r="O3761" i="94" s="1"/>
  <c r="O3762" i="94" s="1"/>
  <c r="O3763" i="94" s="1"/>
  <c r="O3764" i="94" s="1"/>
  <c r="O3765" i="94" s="1"/>
  <c r="O3766" i="94" s="1"/>
  <c r="O3767" i="94" s="1"/>
  <c r="O3768" i="94" s="1"/>
  <c r="O3769" i="94" s="1"/>
  <c r="O3770" i="94" s="1"/>
  <c r="O3771" i="94" s="1"/>
  <c r="O3772" i="94" s="1"/>
  <c r="O3773" i="94" s="1"/>
  <c r="O3774" i="94" s="1"/>
  <c r="O3775" i="94" s="1"/>
  <c r="O3776" i="94" s="1"/>
  <c r="O3777" i="94" s="1"/>
  <c r="O3778" i="94" s="1"/>
  <c r="O3779" i="94" s="1"/>
  <c r="O3780" i="94" s="1"/>
  <c r="O3781" i="94" s="1"/>
  <c r="O3782" i="94" s="1"/>
  <c r="O3783" i="94" s="1"/>
  <c r="J147" i="83"/>
  <c r="E73" i="89"/>
  <c r="E74" i="89" s="1"/>
  <c r="J73" i="89"/>
  <c r="J91" i="89"/>
  <c r="X147" i="89"/>
  <c r="J147" i="87"/>
  <c r="J167" i="87"/>
  <c r="X167" i="87"/>
  <c r="J91" i="86"/>
  <c r="X167" i="85"/>
  <c r="J167" i="85"/>
  <c r="J73" i="83"/>
  <c r="J74" i="83" s="1"/>
  <c r="J91" i="83"/>
  <c r="E147" i="89"/>
  <c r="J73" i="88"/>
  <c r="J74" i="88" s="1"/>
  <c r="E73" i="88"/>
  <c r="E74" i="88" s="1"/>
  <c r="J73" i="87"/>
  <c r="J74" i="87" s="1"/>
  <c r="T167" i="87"/>
  <c r="K167" i="86"/>
  <c r="X147" i="86"/>
  <c r="J73" i="86"/>
  <c r="J74" i="86" s="1"/>
  <c r="J73" i="85"/>
  <c r="J74" i="85" s="1"/>
  <c r="J91" i="85"/>
  <c r="J73" i="84"/>
  <c r="J74" i="84" s="1"/>
  <c r="X167" i="84"/>
  <c r="U167" i="87"/>
  <c r="C73" i="87"/>
  <c r="X91" i="88"/>
  <c r="X73" i="86"/>
  <c r="X74" i="86" s="1"/>
  <c r="X73" i="87"/>
  <c r="X74" i="87" s="1"/>
  <c r="X73" i="84"/>
  <c r="X73" i="88"/>
  <c r="X74" i="88" s="1"/>
  <c r="X73" i="85"/>
  <c r="X147" i="88"/>
  <c r="X73" i="89"/>
  <c r="X74" i="89" s="1"/>
  <c r="X167" i="86"/>
  <c r="X91" i="86"/>
  <c r="X91" i="87"/>
  <c r="X167" i="88"/>
  <c r="W167" i="85"/>
  <c r="W167" i="88"/>
  <c r="W73" i="89"/>
  <c r="W74" i="89" s="1"/>
  <c r="W167" i="86"/>
  <c r="W73" i="87"/>
  <c r="W74" i="87" s="1"/>
  <c r="U73" i="86"/>
  <c r="U74" i="86" s="1"/>
  <c r="U73" i="87"/>
  <c r="U74" i="87" s="1"/>
  <c r="W167" i="89"/>
  <c r="W167" i="87"/>
  <c r="U73" i="84"/>
  <c r="T73" i="86"/>
  <c r="W73" i="85"/>
  <c r="W73" i="86"/>
  <c r="W74" i="86" s="1"/>
  <c r="W73" i="88"/>
  <c r="W74" i="88" s="1"/>
  <c r="V167" i="87"/>
  <c r="V167" i="85"/>
  <c r="V167" i="86"/>
  <c r="V73" i="85"/>
  <c r="V73" i="87"/>
  <c r="V74" i="87" s="1"/>
  <c r="V73" i="86"/>
  <c r="V74" i="86" s="1"/>
  <c r="U167" i="86"/>
  <c r="U167" i="85"/>
  <c r="U73" i="85"/>
  <c r="U74" i="85" s="1"/>
  <c r="U167" i="84"/>
  <c r="T73" i="87"/>
  <c r="T74" i="87" s="1"/>
  <c r="T91" i="87"/>
  <c r="T167" i="86"/>
  <c r="S91" i="87"/>
  <c r="S167" i="86"/>
  <c r="S147" i="87"/>
  <c r="S73" i="86"/>
  <c r="S73" i="87"/>
  <c r="S74" i="87" s="1"/>
  <c r="Q167" i="88"/>
  <c r="Q167" i="87"/>
  <c r="Q91" i="87"/>
  <c r="Q167" i="86"/>
  <c r="Q73" i="88"/>
  <c r="Q74" i="88" s="1"/>
  <c r="Q73" i="87"/>
  <c r="Q74" i="87" s="1"/>
  <c r="Q73" i="86"/>
  <c r="P91" i="87"/>
  <c r="P167" i="87"/>
  <c r="P73" i="87"/>
  <c r="P74" i="87" s="1"/>
  <c r="Y21" i="89"/>
  <c r="O167" i="87"/>
  <c r="O167" i="88"/>
  <c r="O73" i="88"/>
  <c r="O74" i="88" s="1"/>
  <c r="O73" i="87"/>
  <c r="O74" i="87" s="1"/>
  <c r="M167" i="87"/>
  <c r="M73" i="87"/>
  <c r="M74" i="87" s="1"/>
  <c r="L73" i="88"/>
  <c r="L74" i="88" s="1"/>
  <c r="L73" i="87"/>
  <c r="L74" i="87" s="1"/>
  <c r="L147" i="89"/>
  <c r="L167" i="88"/>
  <c r="K73" i="87"/>
  <c r="K74" i="87" s="1"/>
  <c r="K73" i="86"/>
  <c r="K167" i="87"/>
  <c r="H167" i="87"/>
  <c r="H73" i="87"/>
  <c r="H91" i="88"/>
  <c r="G167" i="86"/>
  <c r="G167" i="87"/>
  <c r="G73" i="87"/>
  <c r="G74" i="87" s="1"/>
  <c r="G73" i="86"/>
  <c r="D167" i="87"/>
  <c r="Y49" i="89"/>
  <c r="D73" i="87"/>
  <c r="Y158" i="89"/>
  <c r="Y17" i="89"/>
  <c r="Y150" i="89"/>
  <c r="Y60" i="89"/>
  <c r="Y29" i="89"/>
  <c r="C167" i="87"/>
  <c r="M74" i="89"/>
  <c r="E91" i="89"/>
  <c r="L91" i="89"/>
  <c r="J74" i="89"/>
  <c r="M91" i="88"/>
  <c r="J147" i="84"/>
  <c r="T147" i="87"/>
  <c r="L147" i="87"/>
  <c r="K91" i="88"/>
  <c r="G91" i="89"/>
  <c r="O91" i="89"/>
  <c r="J147" i="89"/>
  <c r="U91" i="89"/>
  <c r="H91" i="89"/>
  <c r="O91" i="88"/>
  <c r="E147" i="88"/>
  <c r="X147" i="87"/>
  <c r="H74" i="89"/>
  <c r="S91" i="88"/>
  <c r="J147" i="88"/>
  <c r="J147" i="86"/>
  <c r="J147" i="85"/>
  <c r="P91" i="88"/>
  <c r="O74" i="89"/>
  <c r="O147" i="89"/>
  <c r="M91" i="89"/>
  <c r="K147" i="89"/>
  <c r="K91" i="87"/>
  <c r="D74" i="89"/>
  <c r="Q91" i="89"/>
  <c r="K74" i="89"/>
  <c r="C91" i="89"/>
  <c r="U147" i="89"/>
  <c r="T74" i="88"/>
  <c r="S74" i="88"/>
  <c r="Q147" i="88"/>
  <c r="Q147" i="89"/>
  <c r="Q74" i="89"/>
  <c r="P147" i="88"/>
  <c r="P74" i="88"/>
  <c r="M147" i="89"/>
  <c r="L91" i="87"/>
  <c r="L74" i="89"/>
  <c r="K91" i="89"/>
  <c r="K147" i="88"/>
  <c r="H147" i="89"/>
  <c r="H147" i="88"/>
  <c r="G147" i="89"/>
  <c r="F147" i="89"/>
  <c r="F91" i="89"/>
  <c r="F74" i="89"/>
  <c r="D91" i="89"/>
  <c r="G74" i="89"/>
  <c r="W91" i="87"/>
  <c r="V91" i="88"/>
  <c r="W91" i="86"/>
  <c r="W91" i="89"/>
  <c r="W147" i="89"/>
  <c r="W91" i="88"/>
  <c r="W147" i="87"/>
  <c r="W147" i="86"/>
  <c r="W147" i="88"/>
  <c r="D147" i="89"/>
  <c r="Y82" i="89"/>
  <c r="Y146" i="89"/>
  <c r="Y14" i="89"/>
  <c r="Y119" i="89"/>
  <c r="Y90" i="89"/>
  <c r="V74" i="88"/>
  <c r="C147" i="89"/>
  <c r="V147" i="88"/>
  <c r="V147" i="87"/>
  <c r="V91" i="87"/>
  <c r="V147" i="86"/>
  <c r="V91" i="86"/>
  <c r="U91" i="85"/>
  <c r="K147" i="87"/>
  <c r="K74" i="88"/>
  <c r="Q147" i="87"/>
  <c r="O91" i="87"/>
  <c r="H74" i="88"/>
  <c r="T147" i="88"/>
  <c r="T91" i="88"/>
  <c r="M74" i="88"/>
  <c r="O147" i="88"/>
  <c r="L147" i="88"/>
  <c r="L91" i="88"/>
  <c r="C91" i="88"/>
  <c r="C147" i="88"/>
  <c r="C74" i="88"/>
  <c r="D147" i="88"/>
  <c r="D91" i="88"/>
  <c r="S147" i="88"/>
  <c r="P147" i="87"/>
  <c r="O147" i="87"/>
  <c r="D74" i="88"/>
  <c r="M147" i="88"/>
  <c r="U91" i="87"/>
  <c r="U91" i="86"/>
  <c r="U147" i="87"/>
  <c r="U147" i="86"/>
  <c r="U147" i="85"/>
  <c r="Q91" i="88"/>
  <c r="M147" i="87"/>
  <c r="M91" i="87"/>
  <c r="G91" i="88"/>
  <c r="G74" i="88"/>
  <c r="G147" i="88"/>
  <c r="G91" i="87"/>
  <c r="G147" i="87"/>
  <c r="F91" i="88"/>
  <c r="F74" i="88"/>
  <c r="F147" i="88"/>
  <c r="D169" i="89" l="1"/>
  <c r="J169" i="89"/>
  <c r="X169" i="89"/>
  <c r="I169" i="83"/>
  <c r="C169" i="89"/>
  <c r="I169" i="87"/>
  <c r="J169" i="87"/>
  <c r="O3784" i="94"/>
  <c r="O3785" i="94" s="1"/>
  <c r="O3786" i="94" s="1"/>
  <c r="O3787" i="94" s="1"/>
  <c r="O3788" i="94" s="1"/>
  <c r="I169" i="89"/>
  <c r="E169" i="88"/>
  <c r="J169" i="84"/>
  <c r="J169" i="83"/>
  <c r="J169" i="86"/>
  <c r="X169" i="86"/>
  <c r="X169" i="88"/>
  <c r="X169" i="87"/>
  <c r="T169" i="87"/>
  <c r="S169" i="87"/>
  <c r="L169" i="89"/>
  <c r="Y167" i="89"/>
  <c r="Y73" i="89"/>
  <c r="Y74" i="89" s="1"/>
  <c r="H169" i="89"/>
  <c r="E169" i="89"/>
  <c r="I169" i="88"/>
  <c r="I169" i="85"/>
  <c r="U169" i="89"/>
  <c r="Q169" i="87"/>
  <c r="O169" i="89"/>
  <c r="Q169" i="88"/>
  <c r="H169" i="88"/>
  <c r="J169" i="85"/>
  <c r="M169" i="89"/>
  <c r="J169" i="88"/>
  <c r="K169" i="87"/>
  <c r="I169" i="86"/>
  <c r="I169" i="84"/>
  <c r="S169" i="88"/>
  <c r="K169" i="89"/>
  <c r="P169" i="87"/>
  <c r="Q169" i="89"/>
  <c r="T169" i="88"/>
  <c r="P169" i="88"/>
  <c r="M169" i="88"/>
  <c r="L169" i="87"/>
  <c r="K169" i="88"/>
  <c r="G169" i="89"/>
  <c r="F169" i="89"/>
  <c r="W169" i="89"/>
  <c r="W169" i="88"/>
  <c r="W169" i="87"/>
  <c r="W169" i="86"/>
  <c r="Y91" i="89"/>
  <c r="V169" i="88"/>
  <c r="Y147" i="89"/>
  <c r="V169" i="87"/>
  <c r="V169" i="86"/>
  <c r="O169" i="88"/>
  <c r="L169" i="88"/>
  <c r="C169" i="88"/>
  <c r="D169" i="88"/>
  <c r="O169" i="87"/>
  <c r="U169" i="86"/>
  <c r="U169" i="87"/>
  <c r="U169" i="85"/>
  <c r="M169" i="87"/>
  <c r="G169" i="88"/>
  <c r="G169" i="87"/>
  <c r="F169" i="88"/>
  <c r="O3789" i="94" l="1"/>
  <c r="O3790" i="94" s="1"/>
  <c r="O3791" i="94" s="1"/>
  <c r="O3792" i="94" s="1"/>
  <c r="O3793" i="94" s="1"/>
  <c r="O3794" i="94" s="1"/>
  <c r="O3795" i="94" s="1"/>
  <c r="O3796" i="94" s="1"/>
  <c r="O3797" i="94" s="1"/>
  <c r="O3798" i="94" s="1"/>
  <c r="O3799" i="94" s="1"/>
  <c r="O3800" i="94" s="1"/>
  <c r="O3801" i="94" s="1"/>
  <c r="O3802" i="94" s="1"/>
  <c r="O3803" i="94" s="1"/>
  <c r="O3804" i="94" s="1"/>
  <c r="O3805" i="94" s="1"/>
  <c r="O3806" i="94" s="1"/>
  <c r="O3807" i="94" s="1"/>
  <c r="O3808" i="94" s="1"/>
  <c r="O3809" i="94" s="1"/>
  <c r="O3810" i="94" s="1"/>
  <c r="O3811" i="94" s="1"/>
  <c r="O3812" i="94" s="1"/>
  <c r="O3813" i="94" s="1"/>
  <c r="O3814" i="94" s="1"/>
  <c r="O3815" i="94" s="1"/>
  <c r="O3816" i="94" s="1"/>
  <c r="O3817" i="94" s="1"/>
  <c r="O3818" i="94" s="1"/>
  <c r="O3819" i="94" s="1"/>
  <c r="O3820" i="94" s="1"/>
  <c r="O3821" i="94" s="1"/>
  <c r="O3822" i="94" s="1"/>
  <c r="O3823" i="94" s="1"/>
  <c r="O3824" i="94" s="1"/>
  <c r="O3825" i="94" s="1"/>
  <c r="O3826" i="94" s="1"/>
  <c r="O3827" i="94" s="1"/>
  <c r="O3828" i="94" s="1"/>
  <c r="O3829" i="94" s="1"/>
  <c r="O3830" i="94" s="1"/>
  <c r="O3831" i="94" s="1"/>
  <c r="O3832" i="94" s="1"/>
  <c r="O3833" i="94" s="1"/>
  <c r="O3834" i="94" s="1"/>
  <c r="O3835" i="94" s="1"/>
  <c r="O3836" i="94" s="1"/>
  <c r="O3837" i="94" s="1"/>
  <c r="O3838" i="94" s="1"/>
  <c r="O3839" i="94" s="1"/>
  <c r="O3840" i="94" s="1"/>
  <c r="O3841" i="94" s="1"/>
  <c r="O3842" i="94" s="1"/>
  <c r="O3843" i="94" s="1"/>
  <c r="O3844" i="94" s="1"/>
  <c r="O3845" i="94" s="1"/>
  <c r="O3846" i="94" s="1"/>
  <c r="O3847" i="94" s="1"/>
  <c r="O3848" i="94" s="1"/>
  <c r="O3849" i="94" s="1"/>
  <c r="O3850" i="94" s="1"/>
  <c r="O3851" i="94" s="1"/>
  <c r="O3852" i="94" s="1"/>
  <c r="O3853" i="94" s="1"/>
  <c r="O3854" i="94" s="1"/>
  <c r="O3855" i="94" s="1"/>
  <c r="O3856" i="94" s="1"/>
  <c r="O3857" i="94" s="1"/>
  <c r="O3858" i="94" s="1"/>
  <c r="O3859" i="94" s="1"/>
  <c r="O3860" i="94" s="1"/>
  <c r="O3861" i="94" s="1"/>
  <c r="O3862" i="94" s="1"/>
  <c r="O3863" i="94" s="1"/>
  <c r="O3864" i="94" s="1"/>
  <c r="O3865" i="94" s="1"/>
  <c r="O3866" i="94" s="1"/>
  <c r="O3867" i="94" s="1"/>
  <c r="O3868" i="94" s="1"/>
  <c r="O3869" i="94" s="1"/>
  <c r="O3870" i="94" s="1"/>
  <c r="O3871" i="94" s="1"/>
  <c r="O3872" i="94" s="1"/>
  <c r="O3873" i="94" s="1"/>
  <c r="O3874" i="94" s="1"/>
  <c r="O3875" i="94" s="1"/>
  <c r="O3876" i="94" s="1"/>
  <c r="O3877" i="94" s="1"/>
  <c r="O3878" i="94" s="1"/>
  <c r="O3879" i="94" s="1"/>
  <c r="O3880" i="94" s="1"/>
  <c r="O3881" i="94" s="1"/>
  <c r="O3882" i="94" s="1"/>
  <c r="O3883" i="94" s="1"/>
  <c r="O3884" i="94" s="1"/>
  <c r="O3885" i="94" s="1"/>
  <c r="O3886" i="94" s="1"/>
  <c r="O3887" i="94" s="1"/>
  <c r="O3888" i="94" s="1"/>
  <c r="O3889" i="94" s="1"/>
  <c r="O3890" i="94" s="1"/>
  <c r="O3891" i="94" s="1"/>
  <c r="O3892" i="94" s="1"/>
  <c r="O3893" i="94" s="1"/>
  <c r="O3894" i="94" s="1"/>
  <c r="O3895" i="94" s="1"/>
  <c r="O3896" i="94" s="1"/>
  <c r="O3897" i="94" s="1"/>
  <c r="O3898" i="94" s="1"/>
  <c r="O3899" i="94" s="1"/>
  <c r="O3900" i="94" s="1"/>
  <c r="O3901" i="94" s="1"/>
  <c r="O3902" i="94" s="1"/>
  <c r="O3903" i="94" s="1"/>
  <c r="O3904" i="94" s="1"/>
  <c r="O3905" i="94" s="1"/>
  <c r="O3906" i="94" s="1"/>
  <c r="O3907" i="94" s="1"/>
  <c r="O3908" i="94" s="1"/>
  <c r="O3909" i="94" s="1"/>
  <c r="O3910" i="94" s="1"/>
  <c r="O3911" i="94" s="1"/>
  <c r="O3912" i="94" s="1"/>
  <c r="O3913" i="94" s="1"/>
  <c r="O3914" i="94" s="1"/>
  <c r="O3915" i="94" s="1"/>
  <c r="O3916" i="94" s="1"/>
  <c r="O3917" i="94" s="1"/>
  <c r="Y169" i="89"/>
  <c r="E166" i="87"/>
  <c r="E165" i="87"/>
  <c r="E164" i="87"/>
  <c r="E163" i="87"/>
  <c r="E162" i="87"/>
  <c r="E161" i="87"/>
  <c r="E160" i="87"/>
  <c r="E159" i="87"/>
  <c r="E157" i="87"/>
  <c r="E156" i="87"/>
  <c r="E155" i="87"/>
  <c r="E154" i="87"/>
  <c r="E153" i="87"/>
  <c r="E152" i="87"/>
  <c r="E151" i="87"/>
  <c r="E145" i="87"/>
  <c r="E144" i="87"/>
  <c r="E143" i="87"/>
  <c r="E142" i="87"/>
  <c r="E141" i="87"/>
  <c r="E140" i="87"/>
  <c r="E139" i="87"/>
  <c r="E138" i="87"/>
  <c r="E133" i="87"/>
  <c r="E132" i="87"/>
  <c r="E131" i="87"/>
  <c r="E130" i="87"/>
  <c r="E129" i="87"/>
  <c r="E128" i="87"/>
  <c r="E127" i="87"/>
  <c r="E126" i="87"/>
  <c r="E125" i="87"/>
  <c r="E124" i="87"/>
  <c r="E123" i="87"/>
  <c r="E122" i="87"/>
  <c r="E118" i="87"/>
  <c r="E117" i="87"/>
  <c r="E116" i="87"/>
  <c r="E115" i="87"/>
  <c r="E114" i="87"/>
  <c r="E113" i="87"/>
  <c r="E112" i="87"/>
  <c r="E111" i="87"/>
  <c r="E110" i="87"/>
  <c r="E106" i="87"/>
  <c r="E105" i="87"/>
  <c r="E104" i="87"/>
  <c r="E103" i="87"/>
  <c r="E102" i="87"/>
  <c r="E101" i="87"/>
  <c r="E100" i="87"/>
  <c r="E99" i="87"/>
  <c r="E98" i="87"/>
  <c r="E97" i="87"/>
  <c r="E96" i="87"/>
  <c r="E95" i="87"/>
  <c r="E89" i="87"/>
  <c r="E88" i="87"/>
  <c r="E87" i="87"/>
  <c r="E86" i="87"/>
  <c r="E81" i="87"/>
  <c r="E80" i="87"/>
  <c r="E79" i="87"/>
  <c r="E78" i="87"/>
  <c r="F72" i="87"/>
  <c r="F71" i="87" s="1"/>
  <c r="F73" i="87" s="1"/>
  <c r="E72" i="87"/>
  <c r="E71" i="87" s="1"/>
  <c r="E70" i="87"/>
  <c r="E69" i="87" s="1"/>
  <c r="E67" i="87"/>
  <c r="E66" i="87"/>
  <c r="E65" i="87"/>
  <c r="E63" i="87"/>
  <c r="E62" i="87"/>
  <c r="E61" i="87"/>
  <c r="E59" i="87"/>
  <c r="E58" i="87"/>
  <c r="E57" i="87"/>
  <c r="E56" i="87"/>
  <c r="E55" i="87"/>
  <c r="E54" i="87"/>
  <c r="E51" i="87"/>
  <c r="E50" i="87"/>
  <c r="E47" i="87"/>
  <c r="E46" i="87"/>
  <c r="E45" i="87"/>
  <c r="E44" i="87"/>
  <c r="E43" i="87"/>
  <c r="E42" i="87"/>
  <c r="E41" i="87"/>
  <c r="E40" i="87"/>
  <c r="E39" i="87"/>
  <c r="E38" i="87"/>
  <c r="E37" i="87"/>
  <c r="E36" i="87"/>
  <c r="E35" i="87"/>
  <c r="E34" i="87"/>
  <c r="E33" i="87"/>
  <c r="E32" i="87"/>
  <c r="E31" i="87"/>
  <c r="E30" i="87"/>
  <c r="E26" i="87"/>
  <c r="E25" i="87"/>
  <c r="E24" i="87"/>
  <c r="E23" i="87"/>
  <c r="E22" i="87"/>
  <c r="E20" i="87"/>
  <c r="E19" i="87"/>
  <c r="E18" i="87"/>
  <c r="E13" i="87"/>
  <c r="E12" i="87"/>
  <c r="E11" i="87"/>
  <c r="E10" i="87"/>
  <c r="E9" i="87"/>
  <c r="E8" i="87"/>
  <c r="E7" i="87"/>
  <c r="E6" i="87"/>
  <c r="H14" i="87"/>
  <c r="E5" i="87"/>
  <c r="P71" i="86"/>
  <c r="P69" i="86"/>
  <c r="O71" i="86"/>
  <c r="O69" i="86"/>
  <c r="M71" i="86"/>
  <c r="M69" i="86"/>
  <c r="L71" i="86"/>
  <c r="L69" i="86"/>
  <c r="K82" i="86"/>
  <c r="F72" i="86"/>
  <c r="F71" i="86" s="1"/>
  <c r="D71" i="86"/>
  <c r="D69" i="86"/>
  <c r="O3918" i="94" l="1"/>
  <c r="O3919" i="94" s="1"/>
  <c r="O3920" i="94" s="1"/>
  <c r="O3921" i="94" s="1"/>
  <c r="E29" i="87"/>
  <c r="E17" i="87"/>
  <c r="E150" i="87"/>
  <c r="E49" i="87"/>
  <c r="E21" i="87"/>
  <c r="E60" i="87"/>
  <c r="E158" i="87"/>
  <c r="E167" i="87" s="1"/>
  <c r="F21" i="86"/>
  <c r="F60" i="86"/>
  <c r="F17" i="86"/>
  <c r="F158" i="86"/>
  <c r="F29" i="86"/>
  <c r="F150" i="86"/>
  <c r="F49" i="86"/>
  <c r="O21" i="86"/>
  <c r="P17" i="86"/>
  <c r="P158" i="86"/>
  <c r="P29" i="86"/>
  <c r="P60" i="86"/>
  <c r="P150" i="86"/>
  <c r="P49" i="86"/>
  <c r="P21" i="86"/>
  <c r="O158" i="86"/>
  <c r="O60" i="86"/>
  <c r="O29" i="86"/>
  <c r="O150" i="86"/>
  <c r="O17" i="86"/>
  <c r="O49" i="86"/>
  <c r="M17" i="86"/>
  <c r="M158" i="86"/>
  <c r="M60" i="86"/>
  <c r="M150" i="86"/>
  <c r="M49" i="86"/>
  <c r="M29" i="86"/>
  <c r="M21" i="86"/>
  <c r="L60" i="86"/>
  <c r="L21" i="86"/>
  <c r="L158" i="86"/>
  <c r="L29" i="86"/>
  <c r="L150" i="86"/>
  <c r="L17" i="86"/>
  <c r="L49" i="86"/>
  <c r="D49" i="86"/>
  <c r="D21" i="86"/>
  <c r="D158" i="86"/>
  <c r="D29" i="86"/>
  <c r="D60" i="86"/>
  <c r="D150" i="86"/>
  <c r="D17" i="86"/>
  <c r="E90" i="87"/>
  <c r="E146" i="87"/>
  <c r="E119" i="87"/>
  <c r="E82" i="87"/>
  <c r="E14" i="87"/>
  <c r="F90" i="86"/>
  <c r="L82" i="86"/>
  <c r="L14" i="86"/>
  <c r="L90" i="86"/>
  <c r="L119" i="86"/>
  <c r="L146" i="86"/>
  <c r="Y103" i="87"/>
  <c r="Y157" i="87"/>
  <c r="Y161" i="87"/>
  <c r="Y87" i="87"/>
  <c r="Y104" i="87"/>
  <c r="Y155" i="87"/>
  <c r="Y159" i="87"/>
  <c r="Y96" i="87"/>
  <c r="Y99" i="87"/>
  <c r="Y102" i="87"/>
  <c r="Y105" i="87"/>
  <c r="Y110" i="87"/>
  <c r="Y113" i="87"/>
  <c r="Y116" i="87"/>
  <c r="Y139" i="87"/>
  <c r="Y156" i="87"/>
  <c r="Y160" i="87"/>
  <c r="Y70" i="87"/>
  <c r="Y69" i="87" s="1"/>
  <c r="F119" i="86"/>
  <c r="F146" i="86"/>
  <c r="Y72" i="87"/>
  <c r="Y71" i="87" s="1"/>
  <c r="F82" i="86"/>
  <c r="F14" i="86"/>
  <c r="P90" i="86"/>
  <c r="P82" i="86"/>
  <c r="Y79" i="87"/>
  <c r="T119" i="86"/>
  <c r="S82" i="86"/>
  <c r="S146" i="86"/>
  <c r="S14" i="86"/>
  <c r="S119" i="86"/>
  <c r="S90" i="86"/>
  <c r="P14" i="86"/>
  <c r="P119" i="86"/>
  <c r="P146" i="86"/>
  <c r="O82" i="86"/>
  <c r="O90" i="86"/>
  <c r="O146" i="86"/>
  <c r="O14" i="86"/>
  <c r="O119" i="86"/>
  <c r="M14" i="86"/>
  <c r="M119" i="86"/>
  <c r="M82" i="86"/>
  <c r="Y122" i="87"/>
  <c r="M90" i="86"/>
  <c r="M146" i="86"/>
  <c r="K90" i="86"/>
  <c r="K91" i="86" s="1"/>
  <c r="K14" i="86"/>
  <c r="K119" i="86"/>
  <c r="K146" i="86"/>
  <c r="H82" i="87"/>
  <c r="H74" i="87"/>
  <c r="H90" i="87"/>
  <c r="H119" i="87"/>
  <c r="H146" i="87"/>
  <c r="Y138" i="87"/>
  <c r="Y127" i="87"/>
  <c r="Y141" i="87"/>
  <c r="Y80" i="87"/>
  <c r="Y129" i="87"/>
  <c r="Y130" i="87"/>
  <c r="Y144" i="87"/>
  <c r="Y162" i="87"/>
  <c r="Y112" i="87"/>
  <c r="G90" i="86"/>
  <c r="Y114" i="87"/>
  <c r="Y153" i="87"/>
  <c r="Y166" i="87"/>
  <c r="Y143" i="87"/>
  <c r="Y124" i="87"/>
  <c r="Y97" i="87"/>
  <c r="Y111" i="87"/>
  <c r="Y140" i="87"/>
  <c r="Y88" i="87"/>
  <c r="Y86" i="87"/>
  <c r="Y117" i="87"/>
  <c r="Y81" i="87"/>
  <c r="Y132" i="87"/>
  <c r="Y164" i="87"/>
  <c r="Y101" i="87"/>
  <c r="Y106" i="87"/>
  <c r="Y131" i="87"/>
  <c r="Y145" i="87"/>
  <c r="Y163" i="87"/>
  <c r="Y98" i="87"/>
  <c r="Y118" i="87"/>
  <c r="Y126" i="87"/>
  <c r="Y133" i="87"/>
  <c r="Y152" i="87"/>
  <c r="Y165" i="87"/>
  <c r="Y95" i="87"/>
  <c r="Y115" i="87"/>
  <c r="Y128" i="87"/>
  <c r="Y142" i="87"/>
  <c r="Y89" i="87"/>
  <c r="Y100" i="87"/>
  <c r="Y123" i="87"/>
  <c r="Y154" i="87"/>
  <c r="F146" i="87"/>
  <c r="F14" i="87"/>
  <c r="F82" i="87"/>
  <c r="F90" i="87"/>
  <c r="F119" i="87"/>
  <c r="Y151" i="87"/>
  <c r="D119" i="86"/>
  <c r="D82" i="87"/>
  <c r="D14" i="86"/>
  <c r="Y78" i="87"/>
  <c r="D146" i="87"/>
  <c r="D90" i="87"/>
  <c r="D119" i="87"/>
  <c r="Y31" i="87"/>
  <c r="Y43" i="87"/>
  <c r="Y58" i="87"/>
  <c r="Y32" i="87"/>
  <c r="Y44" i="87"/>
  <c r="Y59" i="87"/>
  <c r="C14" i="87"/>
  <c r="Y5" i="87"/>
  <c r="Y9" i="87"/>
  <c r="Y26" i="87"/>
  <c r="Y33" i="87"/>
  <c r="Y41" i="87"/>
  <c r="Y45" i="87"/>
  <c r="Y56" i="87"/>
  <c r="Y61" i="87"/>
  <c r="Y7" i="87"/>
  <c r="Y6" i="87"/>
  <c r="Y8" i="87"/>
  <c r="Y20" i="87"/>
  <c r="Y25" i="87"/>
  <c r="Y36" i="87"/>
  <c r="Y40" i="87"/>
  <c r="Y50" i="87"/>
  <c r="Y55" i="87"/>
  <c r="Y65" i="87"/>
  <c r="Y23" i="87"/>
  <c r="Y38" i="87"/>
  <c r="Y67" i="87"/>
  <c r="Y11" i="87"/>
  <c r="Y19" i="87"/>
  <c r="Y22" i="87"/>
  <c r="Y24" i="87"/>
  <c r="Y35" i="87"/>
  <c r="Y37" i="87"/>
  <c r="Y39" i="87"/>
  <c r="Y47" i="87"/>
  <c r="Y51" i="87"/>
  <c r="Y54" i="87"/>
  <c r="Y63" i="87"/>
  <c r="Y66" i="87"/>
  <c r="C146" i="87"/>
  <c r="Y13" i="87"/>
  <c r="Y10" i="87"/>
  <c r="Y12" i="87"/>
  <c r="Y18" i="87"/>
  <c r="Y30" i="87"/>
  <c r="Y34" i="87"/>
  <c r="Y42" i="87"/>
  <c r="Y46" i="87"/>
  <c r="Y57" i="87"/>
  <c r="Y62" i="87"/>
  <c r="C82" i="87"/>
  <c r="D14" i="87"/>
  <c r="C90" i="87"/>
  <c r="C119" i="87"/>
  <c r="Y125" i="87"/>
  <c r="T14" i="86"/>
  <c r="T82" i="86"/>
  <c r="T90" i="86"/>
  <c r="T146" i="86"/>
  <c r="Q14" i="86"/>
  <c r="Q119" i="86"/>
  <c r="Q82" i="86"/>
  <c r="Q90" i="86"/>
  <c r="Q146" i="86"/>
  <c r="G82" i="86"/>
  <c r="G14" i="86"/>
  <c r="G119" i="86"/>
  <c r="G146" i="86"/>
  <c r="D82" i="86"/>
  <c r="D90" i="86"/>
  <c r="D146" i="86"/>
  <c r="Y64" i="87" l="1"/>
  <c r="O3922" i="94"/>
  <c r="O3923" i="94" s="1"/>
  <c r="O3924" i="94" s="1"/>
  <c r="O3925" i="94" s="1"/>
  <c r="O3926" i="94" s="1"/>
  <c r="O3927" i="94" s="1"/>
  <c r="O3928" i="94" s="1"/>
  <c r="O3929" i="94" s="1"/>
  <c r="O3930" i="94" s="1"/>
  <c r="O3931" i="94" s="1"/>
  <c r="O3932" i="94" s="1"/>
  <c r="O3933" i="94" s="1"/>
  <c r="O3934" i="94" s="1"/>
  <c r="O3935" i="94" s="1"/>
  <c r="O3936" i="94" s="1"/>
  <c r="O3937" i="94" s="1"/>
  <c r="O3938" i="94" s="1"/>
  <c r="O3939" i="94" s="1"/>
  <c r="O3940" i="94" s="1"/>
  <c r="O3941" i="94" s="1"/>
  <c r="O3942" i="94" s="1"/>
  <c r="O3943" i="94" s="1"/>
  <c r="O3944" i="94" s="1"/>
  <c r="O3945" i="94" s="1"/>
  <c r="O3946" i="94" s="1"/>
  <c r="O3947" i="94" s="1"/>
  <c r="O3948" i="94" s="1"/>
  <c r="O3949" i="94" s="1"/>
  <c r="O3950" i="94" s="1"/>
  <c r="O3951" i="94" s="1"/>
  <c r="O3952" i="94" s="1"/>
  <c r="O3953" i="94" s="1"/>
  <c r="O3954" i="94" s="1"/>
  <c r="O3955" i="94" s="1"/>
  <c r="O3956" i="94" s="1"/>
  <c r="O3957" i="94" s="1"/>
  <c r="O3958" i="94" s="1"/>
  <c r="O3959" i="94" s="1"/>
  <c r="O3960" i="94" s="1"/>
  <c r="O3961" i="94" s="1"/>
  <c r="O3962" i="94" s="1"/>
  <c r="O3963" i="94" s="1"/>
  <c r="O3964" i="94" s="1"/>
  <c r="O3965" i="94" s="1"/>
  <c r="O3966" i="94" s="1"/>
  <c r="O3967" i="94" s="1"/>
  <c r="O3968" i="94" s="1"/>
  <c r="O3969" i="94" s="1"/>
  <c r="O3970" i="94" s="1"/>
  <c r="O3971" i="94" s="1"/>
  <c r="O3972" i="94" s="1"/>
  <c r="O3973" i="94" s="1"/>
  <c r="O3974" i="94" s="1"/>
  <c r="O3975" i="94" s="1"/>
  <c r="O3976" i="94" s="1"/>
  <c r="O3977" i="94" s="1"/>
  <c r="O3978" i="94" s="1"/>
  <c r="O3979" i="94" s="1"/>
  <c r="O3980" i="94" s="1"/>
  <c r="O3981" i="94" s="1"/>
  <c r="O3982" i="94" s="1"/>
  <c r="O3983" i="94" s="1"/>
  <c r="O3984" i="94" s="1"/>
  <c r="O3985" i="94" s="1"/>
  <c r="O3986" i="94" s="1"/>
  <c r="O3987" i="94" s="1"/>
  <c r="O3988" i="94" s="1"/>
  <c r="O3989" i="94" s="1"/>
  <c r="O3990" i="94" s="1"/>
  <c r="O3991" i="94" s="1"/>
  <c r="O3992" i="94" s="1"/>
  <c r="O3993" i="94" s="1"/>
  <c r="O3994" i="94" s="1"/>
  <c r="O3995" i="94" s="1"/>
  <c r="O3996" i="94" s="1"/>
  <c r="O3997" i="94" s="1"/>
  <c r="O3998" i="94" s="1"/>
  <c r="O3999" i="94" s="1"/>
  <c r="O4000" i="94" s="1"/>
  <c r="O4001" i="94" s="1"/>
  <c r="O4002" i="94" s="1"/>
  <c r="O4003" i="94" s="1"/>
  <c r="O4004" i="94" s="1"/>
  <c r="O4005" i="94" s="1"/>
  <c r="O4006" i="94" s="1"/>
  <c r="O4007" i="94" s="1"/>
  <c r="O4008" i="94" s="1"/>
  <c r="O4009" i="94" s="1"/>
  <c r="O4010" i="94" s="1"/>
  <c r="O4011" i="94" s="1"/>
  <c r="O4012" i="94" s="1"/>
  <c r="O4013" i="94" s="1"/>
  <c r="O4014" i="94" s="1"/>
  <c r="O4015" i="94" s="1"/>
  <c r="O4016" i="94" s="1"/>
  <c r="O4017" i="94" s="1"/>
  <c r="O4018" i="94" s="1"/>
  <c r="O4019" i="94" s="1"/>
  <c r="O4020" i="94" s="1"/>
  <c r="O4021" i="94" s="1"/>
  <c r="O4022" i="94" s="1"/>
  <c r="O4023" i="94" s="1"/>
  <c r="O4024" i="94" s="1"/>
  <c r="O4025" i="94" s="1"/>
  <c r="O4026" i="94" s="1"/>
  <c r="O4027" i="94" s="1"/>
  <c r="O4028" i="94" s="1"/>
  <c r="O4029" i="94" s="1"/>
  <c r="O4030" i="94" s="1"/>
  <c r="O4031" i="94" s="1"/>
  <c r="O4032" i="94" s="1"/>
  <c r="O4033" i="94" s="1"/>
  <c r="O4034" i="94" s="1"/>
  <c r="O4035" i="94" s="1"/>
  <c r="O4036" i="94" s="1"/>
  <c r="O4037" i="94" s="1"/>
  <c r="O4038" i="94" s="1"/>
  <c r="O4039" i="94" s="1"/>
  <c r="O4040" i="94" s="1"/>
  <c r="O4041" i="94" s="1"/>
  <c r="O4042" i="94" s="1"/>
  <c r="O4043" i="94" s="1"/>
  <c r="O4044" i="94" s="1"/>
  <c r="O4045" i="94" s="1"/>
  <c r="O4046" i="94" s="1"/>
  <c r="O4047" i="94" s="1"/>
  <c r="O4048" i="94" s="1"/>
  <c r="O4049" i="94" s="1"/>
  <c r="O4050" i="94" s="1"/>
  <c r="O4051" i="94" s="1"/>
  <c r="O4052" i="94" s="1"/>
  <c r="O4053" i="94" s="1"/>
  <c r="O4054" i="94" s="1"/>
  <c r="O4055" i="94" s="1"/>
  <c r="O4056" i="94" s="1"/>
  <c r="O4057" i="94" s="1"/>
  <c r="O4058" i="94" s="1"/>
  <c r="O4059" i="94" s="1"/>
  <c r="O4060" i="94" s="1"/>
  <c r="O4061" i="94" s="1"/>
  <c r="O4062" i="94" s="1"/>
  <c r="O4063" i="94" s="1"/>
  <c r="O4064" i="94" s="1"/>
  <c r="O4065" i="94" s="1"/>
  <c r="O4066" i="94" s="1"/>
  <c r="O4067" i="94" s="1"/>
  <c r="O4068" i="94" s="1"/>
  <c r="O4069" i="94" s="1"/>
  <c r="O4070" i="94" s="1"/>
  <c r="E73" i="87"/>
  <c r="E74" i="87" s="1"/>
  <c r="F73" i="86"/>
  <c r="F74" i="86" s="1"/>
  <c r="F91" i="87"/>
  <c r="F147" i="86"/>
  <c r="F167" i="86"/>
  <c r="P167" i="86"/>
  <c r="P73" i="86"/>
  <c r="P74" i="86" s="1"/>
  <c r="Y21" i="87"/>
  <c r="O167" i="86"/>
  <c r="O73" i="86"/>
  <c r="O74" i="86" s="1"/>
  <c r="M167" i="86"/>
  <c r="M73" i="86"/>
  <c r="M74" i="86" s="1"/>
  <c r="L167" i="86"/>
  <c r="L91" i="86"/>
  <c r="L73" i="86"/>
  <c r="L74" i="86" s="1"/>
  <c r="D73" i="86"/>
  <c r="D74" i="86" s="1"/>
  <c r="D167" i="86"/>
  <c r="Y60" i="87"/>
  <c r="Y17" i="87"/>
  <c r="Y29" i="87"/>
  <c r="Y49" i="87"/>
  <c r="Y158" i="87"/>
  <c r="Y150" i="87"/>
  <c r="L147" i="86"/>
  <c r="F91" i="86"/>
  <c r="E91" i="87"/>
  <c r="P91" i="86"/>
  <c r="E147" i="87"/>
  <c r="C74" i="87"/>
  <c r="K147" i="86"/>
  <c r="F74" i="87"/>
  <c r="S91" i="86"/>
  <c r="S147" i="86"/>
  <c r="D91" i="87"/>
  <c r="K74" i="86"/>
  <c r="T147" i="86"/>
  <c r="S74" i="86"/>
  <c r="Q147" i="86"/>
  <c r="P147" i="86"/>
  <c r="O147" i="86"/>
  <c r="O91" i="86"/>
  <c r="M147" i="86"/>
  <c r="M91" i="86"/>
  <c r="H91" i="87"/>
  <c r="H147" i="87"/>
  <c r="F147" i="87"/>
  <c r="Y82" i="87"/>
  <c r="G91" i="86"/>
  <c r="Y90" i="87"/>
  <c r="Y119" i="87"/>
  <c r="Y146" i="87"/>
  <c r="D147" i="86"/>
  <c r="D147" i="87"/>
  <c r="Q74" i="86"/>
  <c r="D74" i="87"/>
  <c r="C147" i="87"/>
  <c r="Y14" i="87"/>
  <c r="C91" i="87"/>
  <c r="T91" i="86"/>
  <c r="T74" i="86"/>
  <c r="Q91" i="86"/>
  <c r="G74" i="86"/>
  <c r="G147" i="86"/>
  <c r="D91" i="86"/>
  <c r="O4071" i="94" l="1"/>
  <c r="O4072" i="94" s="1"/>
  <c r="O4073" i="94" s="1"/>
  <c r="O4074" i="94" s="1"/>
  <c r="O4075" i="94" s="1"/>
  <c r="O4076" i="94" s="1"/>
  <c r="O4077" i="94" s="1"/>
  <c r="O4078" i="94" s="1"/>
  <c r="O4079" i="94" s="1"/>
  <c r="O4080" i="94" s="1"/>
  <c r="O4081" i="94" s="1"/>
  <c r="O4082" i="94" s="1"/>
  <c r="O4083" i="94" s="1"/>
  <c r="O4084" i="94" s="1"/>
  <c r="O4085" i="94" s="1"/>
  <c r="O4086" i="94" s="1"/>
  <c r="O4087" i="94" s="1"/>
  <c r="O4088" i="94" s="1"/>
  <c r="O4089" i="94" s="1"/>
  <c r="O4090" i="94" s="1"/>
  <c r="O4091" i="94" s="1"/>
  <c r="O4092" i="94" s="1"/>
  <c r="O4093" i="94" s="1"/>
  <c r="O4094" i="94" s="1"/>
  <c r="O4095" i="94" s="1"/>
  <c r="O4096" i="94" s="1"/>
  <c r="O4097" i="94" s="1"/>
  <c r="O4098" i="94" s="1"/>
  <c r="O4099" i="94" s="1"/>
  <c r="O4100" i="94" s="1"/>
  <c r="O4101" i="94" s="1"/>
  <c r="O4102" i="94" s="1"/>
  <c r="O4103" i="94" s="1"/>
  <c r="O4104" i="94" s="1"/>
  <c r="O4105" i="94" s="1"/>
  <c r="O4106" i="94" s="1"/>
  <c r="O4107" i="94" s="1"/>
  <c r="O4108" i="94" s="1"/>
  <c r="O4109" i="94" s="1"/>
  <c r="O4110" i="94" s="1"/>
  <c r="O4111" i="94" s="1"/>
  <c r="O4112" i="94" s="1"/>
  <c r="O4113" i="94" s="1"/>
  <c r="O4114" i="94" s="1"/>
  <c r="F169" i="86"/>
  <c r="H169" i="87"/>
  <c r="Y167" i="87"/>
  <c r="Y73" i="87"/>
  <c r="Y74" i="87" s="1"/>
  <c r="E169" i="87"/>
  <c r="L169" i="86"/>
  <c r="F169" i="87"/>
  <c r="K169" i="86"/>
  <c r="P169" i="86"/>
  <c r="S169" i="86"/>
  <c r="D169" i="86"/>
  <c r="D169" i="87"/>
  <c r="T169" i="86"/>
  <c r="O169" i="86"/>
  <c r="M169" i="86"/>
  <c r="Y91" i="87"/>
  <c r="Y147" i="87"/>
  <c r="C169" i="87"/>
  <c r="G169" i="86"/>
  <c r="Q169" i="86"/>
  <c r="O4115" i="94" l="1"/>
  <c r="O4116" i="94" s="1"/>
  <c r="O4117" i="94" s="1"/>
  <c r="O4118" i="94" s="1"/>
  <c r="O4119" i="94" s="1"/>
  <c r="O4120" i="94" s="1"/>
  <c r="O4121" i="94" s="1"/>
  <c r="O4122" i="94" s="1"/>
  <c r="O4123" i="94" s="1"/>
  <c r="O4124" i="94" s="1"/>
  <c r="O4125" i="94" s="1"/>
  <c r="O4126" i="94" s="1"/>
  <c r="O4127" i="94" s="1"/>
  <c r="O4128" i="94" s="1"/>
  <c r="O4129" i="94" s="1"/>
  <c r="O4130" i="94" s="1"/>
  <c r="O4131" i="94" s="1"/>
  <c r="O4132" i="94" s="1"/>
  <c r="O4133" i="94" s="1"/>
  <c r="O4134" i="94" s="1"/>
  <c r="O4135" i="94" s="1"/>
  <c r="O4136" i="94" s="1"/>
  <c r="O4137" i="94" s="1"/>
  <c r="O4138" i="94" s="1"/>
  <c r="O4139" i="94" s="1"/>
  <c r="O4140" i="94" s="1"/>
  <c r="O4141" i="94" s="1"/>
  <c r="O4142" i="94" s="1"/>
  <c r="O4143" i="94" s="1"/>
  <c r="O4144" i="94" s="1"/>
  <c r="O4145" i="94" s="1"/>
  <c r="O4146" i="94" s="1"/>
  <c r="O4147" i="94" s="1"/>
  <c r="O4148" i="94" s="1"/>
  <c r="O4149" i="94" s="1"/>
  <c r="O4150" i="94" s="1"/>
  <c r="O4151" i="94" s="1"/>
  <c r="O4152" i="94" s="1"/>
  <c r="O4153" i="94" s="1"/>
  <c r="O4154" i="94" s="1"/>
  <c r="O4155" i="94" s="1"/>
  <c r="O4156" i="94" s="1"/>
  <c r="O4157" i="94" s="1"/>
  <c r="O4158" i="94" s="1"/>
  <c r="O4159" i="94" s="1"/>
  <c r="O4160" i="94" s="1"/>
  <c r="O4161" i="94" s="1"/>
  <c r="O4162" i="94" s="1"/>
  <c r="O4163" i="94" s="1"/>
  <c r="O4164" i="94" s="1"/>
  <c r="O4165" i="94" s="1"/>
  <c r="O4166" i="94" s="1"/>
  <c r="O4167" i="94" s="1"/>
  <c r="O4168" i="94" s="1"/>
  <c r="O4169" i="94" s="1"/>
  <c r="O4170" i="94" s="1"/>
  <c r="O4171" i="94" s="1"/>
  <c r="O4172" i="94" s="1"/>
  <c r="O4173" i="94" s="1"/>
  <c r="O4174" i="94" s="1"/>
  <c r="O4175" i="94" s="1"/>
  <c r="O4176" i="94" s="1"/>
  <c r="O4177" i="94" s="1"/>
  <c r="O4178" i="94" s="1"/>
  <c r="O4179" i="94" s="1"/>
  <c r="O4180" i="94" s="1"/>
  <c r="O4181" i="94" s="1"/>
  <c r="O4182" i="94" s="1"/>
  <c r="O4183" i="94" s="1"/>
  <c r="O4184" i="94" s="1"/>
  <c r="O4185" i="94" s="1"/>
  <c r="O4186" i="94" s="1"/>
  <c r="O4187" i="94" s="1"/>
  <c r="O4188" i="94" s="1"/>
  <c r="O4189" i="94" s="1"/>
  <c r="O4190" i="94" s="1"/>
  <c r="O4191" i="94" s="1"/>
  <c r="O4192" i="94" s="1"/>
  <c r="O4193" i="94" s="1"/>
  <c r="O4194" i="94" s="1"/>
  <c r="O4195" i="94" s="1"/>
  <c r="O4196" i="94" s="1"/>
  <c r="O4197" i="94" s="1"/>
  <c r="O4198" i="94" s="1"/>
  <c r="O4199" i="94" s="1"/>
  <c r="O4200" i="94" s="1"/>
  <c r="O4201" i="94" s="1"/>
  <c r="O4202" i="94" s="1"/>
  <c r="O4203" i="94" s="1"/>
  <c r="O4204" i="94" s="1"/>
  <c r="O4205" i="94" s="1"/>
  <c r="O4206" i="94" s="1"/>
  <c r="O4207" i="94" s="1"/>
  <c r="O4208" i="94" s="1"/>
  <c r="O4209" i="94" s="1"/>
  <c r="O4210" i="94" s="1"/>
  <c r="O4211" i="94" s="1"/>
  <c r="O4212" i="94" s="1"/>
  <c r="O4213" i="94" s="1"/>
  <c r="O4214" i="94" s="1"/>
  <c r="O4215" i="94" s="1"/>
  <c r="Y169" i="87"/>
  <c r="E26" i="86"/>
  <c r="E47" i="86"/>
  <c r="E43" i="86"/>
  <c r="E44" i="86"/>
  <c r="E45" i="86"/>
  <c r="E46" i="86"/>
  <c r="E56" i="86"/>
  <c r="E57" i="86"/>
  <c r="E58" i="86"/>
  <c r="E59" i="86"/>
  <c r="E80" i="86"/>
  <c r="E81" i="86"/>
  <c r="E88" i="86"/>
  <c r="E89" i="86"/>
  <c r="E117" i="86"/>
  <c r="E118" i="86"/>
  <c r="E144" i="86"/>
  <c r="E145" i="86"/>
  <c r="E13" i="86"/>
  <c r="T71" i="85"/>
  <c r="T69" i="85"/>
  <c r="S71" i="85"/>
  <c r="S69" i="85"/>
  <c r="Q71" i="85"/>
  <c r="Q69" i="85"/>
  <c r="P71" i="85"/>
  <c r="P69" i="85"/>
  <c r="O71" i="85"/>
  <c r="O69" i="85"/>
  <c r="M71" i="85"/>
  <c r="M69" i="85"/>
  <c r="L71" i="85"/>
  <c r="L69" i="85"/>
  <c r="K71" i="85"/>
  <c r="K69" i="85"/>
  <c r="G71" i="85"/>
  <c r="G69" i="85"/>
  <c r="D71" i="85"/>
  <c r="D69" i="85"/>
  <c r="E26" i="85"/>
  <c r="X14" i="85"/>
  <c r="E13" i="85"/>
  <c r="X146" i="85"/>
  <c r="E144" i="85"/>
  <c r="E145" i="85"/>
  <c r="X119" i="85"/>
  <c r="E117" i="85"/>
  <c r="E118" i="85"/>
  <c r="X90" i="85"/>
  <c r="X82" i="85"/>
  <c r="E88" i="85"/>
  <c r="E89" i="85"/>
  <c r="E80" i="85"/>
  <c r="E81" i="85"/>
  <c r="E43" i="85"/>
  <c r="E44" i="85"/>
  <c r="E45" i="85"/>
  <c r="E46" i="85"/>
  <c r="E47" i="85"/>
  <c r="E56" i="85"/>
  <c r="E57" i="85"/>
  <c r="E58" i="85"/>
  <c r="E59" i="85"/>
  <c r="W71" i="84"/>
  <c r="W69" i="84"/>
  <c r="V71" i="84"/>
  <c r="V69" i="84"/>
  <c r="T71" i="84"/>
  <c r="T69" i="84"/>
  <c r="S71" i="84"/>
  <c r="S69" i="84"/>
  <c r="Q71" i="84"/>
  <c r="Q69" i="84"/>
  <c r="P71" i="84"/>
  <c r="P69" i="84"/>
  <c r="O71" i="84"/>
  <c r="O69" i="84"/>
  <c r="M71" i="84"/>
  <c r="M69" i="84"/>
  <c r="K71" i="84"/>
  <c r="K69" i="84"/>
  <c r="G71" i="84"/>
  <c r="G69" i="84"/>
  <c r="E26" i="84"/>
  <c r="E26" i="83"/>
  <c r="X26" i="83"/>
  <c r="G26" i="31"/>
  <c r="D71" i="84"/>
  <c r="D69" i="84"/>
  <c r="E144" i="84"/>
  <c r="E145" i="84"/>
  <c r="E117" i="84"/>
  <c r="E118" i="84"/>
  <c r="E88" i="84"/>
  <c r="E89" i="84"/>
  <c r="E80" i="84"/>
  <c r="E81" i="84"/>
  <c r="E56" i="84"/>
  <c r="E57" i="84"/>
  <c r="E58" i="84"/>
  <c r="E59" i="84"/>
  <c r="E43" i="84"/>
  <c r="E44" i="84"/>
  <c r="E45" i="84"/>
  <c r="E46" i="84"/>
  <c r="E47" i="84"/>
  <c r="E13" i="84"/>
  <c r="X82" i="84"/>
  <c r="U71" i="83"/>
  <c r="U69" i="83"/>
  <c r="T71" i="83"/>
  <c r="T69" i="83"/>
  <c r="T17" i="83"/>
  <c r="S71" i="83"/>
  <c r="S69" i="83"/>
  <c r="Q71" i="83"/>
  <c r="Q69" i="83"/>
  <c r="P71" i="83"/>
  <c r="P69" i="83"/>
  <c r="O71" i="83"/>
  <c r="O69" i="83"/>
  <c r="M71" i="83"/>
  <c r="M69" i="83"/>
  <c r="K71" i="83"/>
  <c r="K69" i="83"/>
  <c r="G71" i="83"/>
  <c r="G69" i="83"/>
  <c r="D71" i="83"/>
  <c r="D69" i="83"/>
  <c r="E56" i="83"/>
  <c r="E57" i="83"/>
  <c r="E58" i="83"/>
  <c r="E59" i="83"/>
  <c r="E43" i="83"/>
  <c r="E44" i="83"/>
  <c r="E45" i="83"/>
  <c r="E46" i="83"/>
  <c r="E47" i="83"/>
  <c r="E144" i="83"/>
  <c r="E145" i="83"/>
  <c r="E117" i="83"/>
  <c r="E118" i="83"/>
  <c r="E88" i="83"/>
  <c r="E89" i="83"/>
  <c r="E80" i="83"/>
  <c r="E81" i="83"/>
  <c r="E13" i="83"/>
  <c r="W71" i="83"/>
  <c r="W69" i="83"/>
  <c r="V71" i="83"/>
  <c r="V69" i="83"/>
  <c r="X166" i="83"/>
  <c r="X165" i="83"/>
  <c r="X164" i="83"/>
  <c r="X163" i="83"/>
  <c r="X162" i="83"/>
  <c r="X161" i="83"/>
  <c r="X160" i="83"/>
  <c r="X159" i="83"/>
  <c r="X157" i="83"/>
  <c r="X156" i="83"/>
  <c r="X155" i="83"/>
  <c r="X154" i="83"/>
  <c r="X153" i="83"/>
  <c r="X152" i="83"/>
  <c r="X151" i="83"/>
  <c r="X145" i="83"/>
  <c r="X144" i="83"/>
  <c r="X132" i="83"/>
  <c r="X131" i="83"/>
  <c r="X130" i="83"/>
  <c r="X129" i="83"/>
  <c r="X128" i="83"/>
  <c r="X127" i="83"/>
  <c r="X126" i="83"/>
  <c r="X125" i="83"/>
  <c r="X124" i="83"/>
  <c r="X123" i="83"/>
  <c r="X122" i="83"/>
  <c r="X118" i="83"/>
  <c r="X117" i="83"/>
  <c r="X104" i="83"/>
  <c r="X103" i="83"/>
  <c r="X102" i="83"/>
  <c r="X101" i="83"/>
  <c r="X100" i="83"/>
  <c r="X99" i="83"/>
  <c r="X98" i="83"/>
  <c r="X97" i="83"/>
  <c r="X96" i="83"/>
  <c r="X95" i="83"/>
  <c r="X89" i="83"/>
  <c r="X88" i="83"/>
  <c r="X87" i="83"/>
  <c r="X86" i="83"/>
  <c r="X81" i="83"/>
  <c r="X80" i="83"/>
  <c r="X79" i="83"/>
  <c r="X78" i="83"/>
  <c r="X72" i="83"/>
  <c r="X71" i="83" s="1"/>
  <c r="X70" i="83"/>
  <c r="X69" i="83" s="1"/>
  <c r="X67" i="83"/>
  <c r="X66" i="83"/>
  <c r="X65" i="83"/>
  <c r="X63" i="83"/>
  <c r="X62" i="83"/>
  <c r="X61" i="83"/>
  <c r="X59" i="83"/>
  <c r="X58" i="83"/>
  <c r="X57" i="83"/>
  <c r="X56" i="83"/>
  <c r="X55" i="83"/>
  <c r="X54" i="83"/>
  <c r="X51" i="83"/>
  <c r="X50" i="83"/>
  <c r="X47" i="83"/>
  <c r="X46" i="83"/>
  <c r="X45" i="83"/>
  <c r="X44" i="83"/>
  <c r="X43" i="83"/>
  <c r="X42" i="83"/>
  <c r="X41" i="83"/>
  <c r="X40" i="83"/>
  <c r="X39" i="83"/>
  <c r="X38" i="83"/>
  <c r="X37" i="83"/>
  <c r="X36" i="83"/>
  <c r="X35" i="83"/>
  <c r="X34" i="83"/>
  <c r="X33" i="83"/>
  <c r="X32" i="83"/>
  <c r="X31" i="83"/>
  <c r="X30" i="83"/>
  <c r="X25" i="83"/>
  <c r="X24" i="83"/>
  <c r="X23" i="83"/>
  <c r="X22" i="83"/>
  <c r="X20" i="83"/>
  <c r="X19" i="83"/>
  <c r="X18" i="83"/>
  <c r="X13" i="83"/>
  <c r="X12" i="83"/>
  <c r="X11" i="83"/>
  <c r="X10" i="83"/>
  <c r="X9" i="83"/>
  <c r="X8" i="83"/>
  <c r="X7" i="83"/>
  <c r="X6" i="83"/>
  <c r="X5" i="83"/>
  <c r="V170" i="31"/>
  <c r="O3" i="80"/>
  <c r="X71" i="31"/>
  <c r="X69" i="31"/>
  <c r="W71" i="31"/>
  <c r="W69" i="31"/>
  <c r="G56" i="31"/>
  <c r="G57" i="31"/>
  <c r="G58" i="31"/>
  <c r="G59" i="31"/>
  <c r="G43" i="31"/>
  <c r="G44" i="31"/>
  <c r="G45" i="31"/>
  <c r="G46" i="31"/>
  <c r="G47" i="31"/>
  <c r="G13" i="31"/>
  <c r="G88" i="31"/>
  <c r="G89" i="31"/>
  <c r="G80" i="31"/>
  <c r="G81" i="31"/>
  <c r="G117" i="31"/>
  <c r="G118" i="31"/>
  <c r="G144" i="31"/>
  <c r="G145" i="31"/>
  <c r="V71" i="31"/>
  <c r="V69" i="31"/>
  <c r="O4216" i="94" l="1"/>
  <c r="O4217" i="94" s="1"/>
  <c r="O4218" i="94" s="1"/>
  <c r="O4219" i="94" s="1"/>
  <c r="O4220" i="94" s="1"/>
  <c r="O4221" i="94" s="1"/>
  <c r="O4222" i="94" s="1"/>
  <c r="O4223" i="94" s="1"/>
  <c r="O4224" i="94" s="1"/>
  <c r="O4225" i="94" s="1"/>
  <c r="O4226" i="94" s="1"/>
  <c r="O4227" i="94" s="1"/>
  <c r="O4228" i="94" s="1"/>
  <c r="O4229" i="94" s="1"/>
  <c r="O4230" i="94" s="1"/>
  <c r="O4231" i="94" s="1"/>
  <c r="O4232" i="94" s="1"/>
  <c r="O4233" i="94" s="1"/>
  <c r="O4234" i="94" s="1"/>
  <c r="O4235" i="94" s="1"/>
  <c r="O4236" i="94" s="1"/>
  <c r="O4237" i="94" s="1"/>
  <c r="O4238" i="94" s="1"/>
  <c r="O4239" i="94" s="1"/>
  <c r="O4240" i="94" s="1"/>
  <c r="O4241" i="94" s="1"/>
  <c r="O4242" i="94" s="1"/>
  <c r="O4243" i="94" s="1"/>
  <c r="O4244" i="94" s="1"/>
  <c r="O4245" i="94" s="1"/>
  <c r="O4246" i="94" s="1"/>
  <c r="O4247" i="94" s="1"/>
  <c r="O4248" i="94" s="1"/>
  <c r="O4249" i="94" s="1"/>
  <c r="O4250" i="94" s="1"/>
  <c r="O4251" i="94" s="1"/>
  <c r="O4252" i="94" s="1"/>
  <c r="O4253" i="94" s="1"/>
  <c r="O4254" i="94" s="1"/>
  <c r="O4255" i="94" s="1"/>
  <c r="O4256" i="94" s="1"/>
  <c r="O4257" i="94" s="1"/>
  <c r="O4258" i="94" s="1"/>
  <c r="O4259" i="94" s="1"/>
  <c r="O4260" i="94" s="1"/>
  <c r="O4261" i="94" s="1"/>
  <c r="O4262" i="94" s="1"/>
  <c r="O4263" i="94" s="1"/>
  <c r="O4264" i="94" s="1"/>
  <c r="O4265" i="94" s="1"/>
  <c r="O4266" i="94" s="1"/>
  <c r="O4267" i="94" s="1"/>
  <c r="O4268" i="94" s="1"/>
  <c r="O4269" i="94" s="1"/>
  <c r="O4270" i="94" s="1"/>
  <c r="O4271" i="94" s="1"/>
  <c r="O4272" i="94" s="1"/>
  <c r="O4273" i="94" s="1"/>
  <c r="O4274" i="94" s="1"/>
  <c r="O4275" i="94" s="1"/>
  <c r="O4276" i="94" s="1"/>
  <c r="O4277" i="94" s="1"/>
  <c r="O4278" i="94" s="1"/>
  <c r="O4279" i="94" s="1"/>
  <c r="O4280" i="94" s="1"/>
  <c r="O4281" i="94" s="1"/>
  <c r="O4282" i="94" s="1"/>
  <c r="O4283" i="94" s="1"/>
  <c r="O4284" i="94" s="1"/>
  <c r="O4285" i="94" s="1"/>
  <c r="O4286" i="94" s="1"/>
  <c r="O4287" i="94" s="1"/>
  <c r="O4288" i="94" s="1"/>
  <c r="O4289" i="94" s="1"/>
  <c r="O4290" i="94" s="1"/>
  <c r="O4291" i="94" s="1"/>
  <c r="O4292" i="94" s="1"/>
  <c r="O4293" i="94" s="1"/>
  <c r="O4294" i="94" s="1"/>
  <c r="O4295" i="94" s="1"/>
  <c r="O4296" i="94" s="1"/>
  <c r="O4297" i="94" s="1"/>
  <c r="O4298" i="94" s="1"/>
  <c r="O4299" i="94" s="1"/>
  <c r="O4300" i="94" s="1"/>
  <c r="O4301" i="94" s="1"/>
  <c r="O4302" i="94" s="1"/>
  <c r="O4303" i="94" s="1"/>
  <c r="O4304" i="94" s="1"/>
  <c r="O4305" i="94" s="1"/>
  <c r="O4306" i="94" s="1"/>
  <c r="O4307" i="94" s="1"/>
  <c r="O4308" i="94" s="1"/>
  <c r="O4309" i="94" s="1"/>
  <c r="O4310" i="94" s="1"/>
  <c r="O4311" i="94" s="1"/>
  <c r="O4312" i="94" s="1"/>
  <c r="O4313" i="94" s="1"/>
  <c r="O4314" i="94" s="1"/>
  <c r="O4315" i="94" s="1"/>
  <c r="O4316" i="94" s="1"/>
  <c r="O4317" i="94" s="1"/>
  <c r="O4318" i="94" s="1"/>
  <c r="O4319" i="94" s="1"/>
  <c r="O4320" i="94" s="1"/>
  <c r="O4321" i="94" s="1"/>
  <c r="O4322" i="94" s="1"/>
  <c r="O4323" i="94" s="1"/>
  <c r="O4324" i="94" s="1"/>
  <c r="O4325" i="94" s="1"/>
  <c r="O4326" i="94" s="1"/>
  <c r="O4327" i="94" s="1"/>
  <c r="O4328" i="94" s="1"/>
  <c r="O4329" i="94" s="1"/>
  <c r="O4330" i="94" s="1"/>
  <c r="O4331" i="94" s="1"/>
  <c r="O4332" i="94" s="1"/>
  <c r="O4333" i="94" s="1"/>
  <c r="O4334" i="94" s="1"/>
  <c r="O4335" i="94" s="1"/>
  <c r="O4336" i="94" s="1"/>
  <c r="O4337" i="94" s="1"/>
  <c r="O4338" i="94" s="1"/>
  <c r="O4339" i="94" s="1"/>
  <c r="O4340" i="94" s="1"/>
  <c r="O4341" i="94" s="1"/>
  <c r="O4342" i="94" s="1"/>
  <c r="O4343" i="94" s="1"/>
  <c r="O4344" i="94" s="1"/>
  <c r="F158" i="85"/>
  <c r="F49" i="85"/>
  <c r="F21" i="85"/>
  <c r="F60" i="85"/>
  <c r="F150" i="85"/>
  <c r="X17" i="83"/>
  <c r="X21" i="83"/>
  <c r="F17" i="84"/>
  <c r="F60" i="84"/>
  <c r="F150" i="84"/>
  <c r="F21" i="84"/>
  <c r="F29" i="84"/>
  <c r="F17" i="85"/>
  <c r="F29" i="85"/>
  <c r="F49" i="84"/>
  <c r="F158" i="84"/>
  <c r="Q150" i="85"/>
  <c r="O21" i="84"/>
  <c r="O21" i="85"/>
  <c r="Q60" i="85"/>
  <c r="M21" i="84"/>
  <c r="K21" i="84"/>
  <c r="G21" i="84"/>
  <c r="D21" i="84"/>
  <c r="T21" i="85"/>
  <c r="U17" i="83"/>
  <c r="T158" i="83"/>
  <c r="T17" i="84"/>
  <c r="X49" i="31"/>
  <c r="X21" i="31"/>
  <c r="X158" i="31"/>
  <c r="X60" i="83"/>
  <c r="X150" i="83"/>
  <c r="X17" i="31"/>
  <c r="X29" i="83"/>
  <c r="X49" i="83"/>
  <c r="X29" i="31"/>
  <c r="X150" i="31"/>
  <c r="X60" i="31"/>
  <c r="X158" i="83"/>
  <c r="W17" i="83"/>
  <c r="W49" i="84"/>
  <c r="W21" i="83"/>
  <c r="U60" i="83"/>
  <c r="W49" i="83"/>
  <c r="T49" i="84"/>
  <c r="U150" i="83"/>
  <c r="T60" i="83"/>
  <c r="W17" i="31"/>
  <c r="W21" i="84"/>
  <c r="W49" i="31"/>
  <c r="W158" i="31"/>
  <c r="W158" i="84"/>
  <c r="W158" i="83"/>
  <c r="W60" i="31"/>
  <c r="W29" i="84"/>
  <c r="W21" i="31"/>
  <c r="W29" i="83"/>
  <c r="W29" i="31"/>
  <c r="W150" i="31"/>
  <c r="W60" i="84"/>
  <c r="W150" i="84"/>
  <c r="W60" i="83"/>
  <c r="W150" i="83"/>
  <c r="W17" i="84"/>
  <c r="V60" i="83"/>
  <c r="V150" i="83"/>
  <c r="V60" i="31"/>
  <c r="V150" i="84"/>
  <c r="V17" i="83"/>
  <c r="V49" i="84"/>
  <c r="V21" i="83"/>
  <c r="V60" i="84"/>
  <c r="V17" i="84"/>
  <c r="V29" i="31"/>
  <c r="V158" i="84"/>
  <c r="V158" i="31"/>
  <c r="V49" i="31"/>
  <c r="V49" i="83"/>
  <c r="V21" i="84"/>
  <c r="V17" i="31"/>
  <c r="V21" i="31"/>
  <c r="V158" i="83"/>
  <c r="V150" i="31"/>
  <c r="V29" i="84"/>
  <c r="V29" i="83"/>
  <c r="U29" i="83"/>
  <c r="U49" i="83"/>
  <c r="U21" i="83"/>
  <c r="U158" i="83"/>
  <c r="T60" i="84"/>
  <c r="T150" i="84"/>
  <c r="T17" i="85"/>
  <c r="T49" i="85"/>
  <c r="T21" i="84"/>
  <c r="T150" i="83"/>
  <c r="T167" i="83" s="1"/>
  <c r="T158" i="85"/>
  <c r="T158" i="84"/>
  <c r="T29" i="85"/>
  <c r="T29" i="83"/>
  <c r="T49" i="83"/>
  <c r="T29" i="84"/>
  <c r="T21" i="83"/>
  <c r="T60" i="85"/>
  <c r="T150" i="85"/>
  <c r="S60" i="84"/>
  <c r="S150" i="84"/>
  <c r="S17" i="85"/>
  <c r="S21" i="83"/>
  <c r="S17" i="84"/>
  <c r="S21" i="84"/>
  <c r="S60" i="83"/>
  <c r="S60" i="85"/>
  <c r="S150" i="85"/>
  <c r="S158" i="83"/>
  <c r="S49" i="85"/>
  <c r="S49" i="84"/>
  <c r="S21" i="85"/>
  <c r="S29" i="83"/>
  <c r="S158" i="85"/>
  <c r="S150" i="83"/>
  <c r="S158" i="84"/>
  <c r="S29" i="85"/>
  <c r="S17" i="83"/>
  <c r="S29" i="84"/>
  <c r="S49" i="83"/>
  <c r="Q49" i="83"/>
  <c r="Q60" i="84"/>
  <c r="Q17" i="85"/>
  <c r="Q158" i="83"/>
  <c r="Q150" i="84"/>
  <c r="Q17" i="84"/>
  <c r="Q21" i="84"/>
  <c r="Q17" i="83"/>
  <c r="Q49" i="85"/>
  <c r="Q49" i="84"/>
  <c r="Q21" i="85"/>
  <c r="Q29" i="83"/>
  <c r="Q158" i="85"/>
  <c r="Q21" i="83"/>
  <c r="Q158" i="84"/>
  <c r="Q60" i="83"/>
  <c r="Q150" i="83"/>
  <c r="Q29" i="85"/>
  <c r="Q29" i="84"/>
  <c r="P49" i="83"/>
  <c r="P21" i="84"/>
  <c r="P17" i="83"/>
  <c r="P60" i="85"/>
  <c r="P150" i="85"/>
  <c r="P60" i="83"/>
  <c r="P150" i="83"/>
  <c r="P29" i="84"/>
  <c r="P60" i="84"/>
  <c r="P150" i="84"/>
  <c r="P17" i="85"/>
  <c r="P17" i="84"/>
  <c r="P21" i="83"/>
  <c r="P49" i="85"/>
  <c r="P49" i="84"/>
  <c r="P21" i="85"/>
  <c r="P158" i="83"/>
  <c r="P29" i="83"/>
  <c r="P158" i="85"/>
  <c r="P158" i="84"/>
  <c r="P29" i="85"/>
  <c r="O60" i="85"/>
  <c r="O29" i="84"/>
  <c r="O60" i="83"/>
  <c r="O150" i="83"/>
  <c r="O17" i="83"/>
  <c r="O60" i="84"/>
  <c r="O29" i="85"/>
  <c r="O150" i="85"/>
  <c r="O150" i="84"/>
  <c r="O17" i="85"/>
  <c r="O49" i="83"/>
  <c r="O17" i="84"/>
  <c r="O49" i="85"/>
  <c r="O21" i="83"/>
  <c r="O49" i="84"/>
  <c r="O158" i="83"/>
  <c r="O158" i="85"/>
  <c r="O29" i="83"/>
  <c r="O158" i="84"/>
  <c r="M150" i="85"/>
  <c r="M60" i="83"/>
  <c r="M60" i="85"/>
  <c r="M49" i="84"/>
  <c r="M158" i="85"/>
  <c r="M158" i="83"/>
  <c r="M29" i="83"/>
  <c r="M158" i="84"/>
  <c r="M29" i="85"/>
  <c r="M150" i="83"/>
  <c r="M29" i="84"/>
  <c r="M17" i="83"/>
  <c r="M17" i="85"/>
  <c r="M49" i="83"/>
  <c r="M60" i="84"/>
  <c r="M150" i="84"/>
  <c r="M17" i="84"/>
  <c r="M49" i="85"/>
  <c r="M21" i="83"/>
  <c r="M21" i="85"/>
  <c r="L60" i="85"/>
  <c r="L29" i="85"/>
  <c r="L150" i="85"/>
  <c r="L17" i="85"/>
  <c r="L49" i="85"/>
  <c r="L21" i="85"/>
  <c r="L158" i="85"/>
  <c r="K21" i="83"/>
  <c r="K21" i="85"/>
  <c r="K158" i="84"/>
  <c r="K158" i="85"/>
  <c r="K60" i="84"/>
  <c r="K60" i="85"/>
  <c r="K17" i="83"/>
  <c r="K17" i="85"/>
  <c r="K17" i="84"/>
  <c r="K60" i="83"/>
  <c r="K49" i="84"/>
  <c r="K49" i="85"/>
  <c r="K158" i="83"/>
  <c r="K29" i="83"/>
  <c r="K29" i="84"/>
  <c r="K29" i="85"/>
  <c r="K150" i="84"/>
  <c r="K150" i="85"/>
  <c r="K150" i="83"/>
  <c r="K49" i="83"/>
  <c r="G21" i="85"/>
  <c r="G60" i="83"/>
  <c r="G17" i="84"/>
  <c r="G17" i="85"/>
  <c r="G49" i="84"/>
  <c r="G158" i="84"/>
  <c r="G17" i="83"/>
  <c r="G158" i="85"/>
  <c r="G49" i="83"/>
  <c r="G158" i="83"/>
  <c r="G29" i="85"/>
  <c r="G21" i="83"/>
  <c r="G150" i="84"/>
  <c r="G29" i="84"/>
  <c r="G60" i="85"/>
  <c r="G150" i="85"/>
  <c r="G29" i="83"/>
  <c r="G60" i="84"/>
  <c r="G49" i="85"/>
  <c r="D21" i="83"/>
  <c r="D60" i="85"/>
  <c r="D17" i="83"/>
  <c r="D17" i="84"/>
  <c r="D29" i="83"/>
  <c r="D29" i="84"/>
  <c r="D150" i="85"/>
  <c r="D17" i="85"/>
  <c r="D60" i="83"/>
  <c r="D150" i="83"/>
  <c r="D60" i="84"/>
  <c r="D150" i="84"/>
  <c r="D49" i="85"/>
  <c r="D21" i="85"/>
  <c r="D49" i="83"/>
  <c r="D49" i="84"/>
  <c r="D158" i="85"/>
  <c r="D29" i="85"/>
  <c r="D158" i="83"/>
  <c r="D158" i="84"/>
  <c r="X82" i="83"/>
  <c r="X90" i="83"/>
  <c r="X14" i="83"/>
  <c r="X82" i="31"/>
  <c r="X14" i="31"/>
  <c r="W146" i="85"/>
  <c r="W82" i="85"/>
  <c r="W90" i="85"/>
  <c r="W119" i="85"/>
  <c r="W14" i="85"/>
  <c r="Y44" i="88"/>
  <c r="Y59" i="88"/>
  <c r="Y81" i="88"/>
  <c r="Y89" i="88"/>
  <c r="Y145" i="88"/>
  <c r="Y26" i="88"/>
  <c r="Y45" i="88"/>
  <c r="Y56" i="88"/>
  <c r="Y117" i="88"/>
  <c r="Y46" i="88"/>
  <c r="Y57" i="88"/>
  <c r="Y118" i="88"/>
  <c r="Y43" i="88"/>
  <c r="Y47" i="88"/>
  <c r="Y58" i="88"/>
  <c r="Y80" i="88"/>
  <c r="Y88" i="88"/>
  <c r="Y144" i="88"/>
  <c r="Y26" i="86"/>
  <c r="V90" i="85"/>
  <c r="V146" i="85"/>
  <c r="V14" i="85"/>
  <c r="V82" i="85"/>
  <c r="V119" i="85"/>
  <c r="U90" i="83"/>
  <c r="U82" i="83"/>
  <c r="U14" i="83"/>
  <c r="X74" i="85"/>
  <c r="S82" i="83"/>
  <c r="Q82" i="83"/>
  <c r="O14" i="83"/>
  <c r="Y118" i="86"/>
  <c r="Y89" i="86"/>
  <c r="Y57" i="86"/>
  <c r="Y45" i="86"/>
  <c r="Y47" i="86"/>
  <c r="Y80" i="86"/>
  <c r="Y46" i="86"/>
  <c r="Y43" i="86"/>
  <c r="Y44" i="86"/>
  <c r="Y59" i="86"/>
  <c r="Y56" i="86"/>
  <c r="Y58" i="86"/>
  <c r="Y81" i="86"/>
  <c r="Y88" i="86"/>
  <c r="Y117" i="86"/>
  <c r="Y145" i="86"/>
  <c r="Y144" i="86"/>
  <c r="Y13" i="86"/>
  <c r="T14" i="83"/>
  <c r="O82" i="83"/>
  <c r="M14" i="83"/>
  <c r="M82" i="83"/>
  <c r="F82" i="84"/>
  <c r="Y26" i="85"/>
  <c r="Y13" i="85"/>
  <c r="Y144" i="85"/>
  <c r="Y145" i="85"/>
  <c r="Y118" i="85"/>
  <c r="Y117" i="85"/>
  <c r="Y88" i="85"/>
  <c r="Y89" i="85"/>
  <c r="Y80" i="85"/>
  <c r="Y81" i="85"/>
  <c r="Y46" i="85"/>
  <c r="Y43" i="85"/>
  <c r="Y47" i="85"/>
  <c r="Y44" i="85"/>
  <c r="Y45" i="85"/>
  <c r="Y56" i="85"/>
  <c r="Y57" i="85"/>
  <c r="Y59" i="85"/>
  <c r="Y58" i="85"/>
  <c r="X147" i="85"/>
  <c r="X91" i="85"/>
  <c r="W82" i="83"/>
  <c r="W14" i="83"/>
  <c r="W90" i="83"/>
  <c r="V119" i="84"/>
  <c r="V146" i="84"/>
  <c r="X119" i="83"/>
  <c r="W119" i="83"/>
  <c r="X146" i="84"/>
  <c r="W146" i="84"/>
  <c r="W119" i="84"/>
  <c r="X119" i="84"/>
  <c r="X14" i="84"/>
  <c r="W14" i="84"/>
  <c r="W90" i="84"/>
  <c r="X90" i="84"/>
  <c r="X91" i="84" s="1"/>
  <c r="F90" i="84"/>
  <c r="V14" i="83"/>
  <c r="V119" i="83"/>
  <c r="V82" i="84"/>
  <c r="V90" i="84"/>
  <c r="V82" i="83"/>
  <c r="V14" i="84"/>
  <c r="V90" i="83"/>
  <c r="T82" i="83"/>
  <c r="T90" i="83"/>
  <c r="S90" i="83"/>
  <c r="S14" i="83"/>
  <c r="Q14" i="83"/>
  <c r="Q90" i="83"/>
  <c r="P82" i="83"/>
  <c r="P90" i="83"/>
  <c r="P14" i="83"/>
  <c r="O90" i="83"/>
  <c r="M90" i="83"/>
  <c r="K90" i="83"/>
  <c r="K14" i="83"/>
  <c r="K82" i="83"/>
  <c r="Y88" i="83"/>
  <c r="Y26" i="84"/>
  <c r="Y26" i="83"/>
  <c r="Y26" i="31"/>
  <c r="Z26" i="31" s="1"/>
  <c r="F146" i="84"/>
  <c r="W82" i="84"/>
  <c r="F119" i="84"/>
  <c r="F14" i="84"/>
  <c r="X146" i="83"/>
  <c r="W146" i="83"/>
  <c r="D90" i="83"/>
  <c r="V146" i="83"/>
  <c r="Y47" i="83"/>
  <c r="U146" i="83"/>
  <c r="Y56" i="83"/>
  <c r="D14" i="83"/>
  <c r="Y89" i="83"/>
  <c r="Y80" i="83"/>
  <c r="D82" i="83"/>
  <c r="U119" i="83"/>
  <c r="X119" i="31"/>
  <c r="X90" i="31"/>
  <c r="X146" i="31"/>
  <c r="Y145" i="83"/>
  <c r="G90" i="83"/>
  <c r="Y59" i="83"/>
  <c r="Y81" i="83"/>
  <c r="Y118" i="83"/>
  <c r="Y46" i="83"/>
  <c r="G14" i="83"/>
  <c r="Y44" i="83"/>
  <c r="G82" i="83"/>
  <c r="Y57" i="83"/>
  <c r="Y43" i="83"/>
  <c r="Y58" i="83"/>
  <c r="Y144" i="83"/>
  <c r="Y118" i="84"/>
  <c r="Y80" i="84"/>
  <c r="Y89" i="84"/>
  <c r="Y13" i="83"/>
  <c r="Y45" i="83"/>
  <c r="Y44" i="84"/>
  <c r="Y145" i="84"/>
  <c r="Y144" i="84"/>
  <c r="Y117" i="84"/>
  <c r="Y88" i="84"/>
  <c r="Y81" i="84"/>
  <c r="Y57" i="84"/>
  <c r="Y58" i="84"/>
  <c r="Y56" i="84"/>
  <c r="Y59" i="84"/>
  <c r="Y45" i="84"/>
  <c r="Y46" i="84"/>
  <c r="Y43" i="84"/>
  <c r="Y47" i="84"/>
  <c r="Y13" i="84"/>
  <c r="Y117" i="83"/>
  <c r="Y145" i="31"/>
  <c r="Z145" i="31" s="1"/>
  <c r="Y13" i="31"/>
  <c r="Z13" i="31" s="1"/>
  <c r="Y144" i="31"/>
  <c r="Z144" i="31" s="1"/>
  <c r="W14" i="31"/>
  <c r="W90" i="31"/>
  <c r="W82" i="31"/>
  <c r="W119" i="31"/>
  <c r="V14" i="31"/>
  <c r="V82" i="31"/>
  <c r="Y117" i="31"/>
  <c r="Z117" i="31" s="1"/>
  <c r="Y118" i="31"/>
  <c r="Z118" i="31" s="1"/>
  <c r="W146" i="31"/>
  <c r="Y89" i="31"/>
  <c r="Z89" i="31" s="1"/>
  <c r="Y81" i="31"/>
  <c r="Z81" i="31" s="1"/>
  <c r="Y80" i="31"/>
  <c r="Z80" i="31" s="1"/>
  <c r="V90" i="31"/>
  <c r="Y59" i="31"/>
  <c r="Z59" i="31" s="1"/>
  <c r="Y88" i="31"/>
  <c r="Z88" i="31" s="1"/>
  <c r="Y46" i="31"/>
  <c r="Z46" i="31" s="1"/>
  <c r="Y57" i="31"/>
  <c r="Z57" i="31" s="1"/>
  <c r="Y44" i="31"/>
  <c r="Z44" i="31" s="1"/>
  <c r="Y47" i="31"/>
  <c r="Z47" i="31" s="1"/>
  <c r="Y45" i="31"/>
  <c r="Z45" i="31" s="1"/>
  <c r="Y58" i="31"/>
  <c r="Z58" i="31" s="1"/>
  <c r="Y43" i="31"/>
  <c r="Z43" i="31" s="1"/>
  <c r="Y56" i="31"/>
  <c r="Z56" i="31" s="1"/>
  <c r="V146" i="31"/>
  <c r="V119" i="31"/>
  <c r="Q167" i="85" l="1"/>
  <c r="O4345" i="94"/>
  <c r="O4346" i="94" s="1"/>
  <c r="O4347" i="94" s="1"/>
  <c r="O4348" i="94" s="1"/>
  <c r="O4349" i="94" s="1"/>
  <c r="O4350" i="94" s="1"/>
  <c r="O4351" i="94" s="1"/>
  <c r="O4352" i="94" s="1"/>
  <c r="O4353" i="94" s="1"/>
  <c r="O4354" i="94" s="1"/>
  <c r="O4355" i="94" s="1"/>
  <c r="O4356" i="94" s="1"/>
  <c r="O4357" i="94" s="1"/>
  <c r="O4358" i="94" s="1"/>
  <c r="O4359" i="94" s="1"/>
  <c r="O4360" i="94" s="1"/>
  <c r="O4361" i="94" s="1"/>
  <c r="O4362" i="94" s="1"/>
  <c r="O4363" i="94" s="1"/>
  <c r="O4364" i="94" s="1"/>
  <c r="O4365" i="94" s="1"/>
  <c r="O4366" i="94" s="1"/>
  <c r="O4367" i="94" s="1"/>
  <c r="O4368" i="94" s="1"/>
  <c r="O4369" i="94" s="1"/>
  <c r="O4370" i="94" s="1"/>
  <c r="O4371" i="94" s="1"/>
  <c r="O4372" i="94" s="1"/>
  <c r="O4373" i="94" s="1"/>
  <c r="O4374" i="94" s="1"/>
  <c r="O4375" i="94" s="1"/>
  <c r="O4376" i="94" s="1"/>
  <c r="O4377" i="94" s="1"/>
  <c r="O4378" i="94" s="1"/>
  <c r="O4379" i="94" s="1"/>
  <c r="O4380" i="94" s="1"/>
  <c r="O4381" i="94" s="1"/>
  <c r="O4382" i="94" s="1"/>
  <c r="O4383" i="94" s="1"/>
  <c r="O4384" i="94" s="1"/>
  <c r="O4385" i="94" s="1"/>
  <c r="O4386" i="94" s="1"/>
  <c r="O4387" i="94" s="1"/>
  <c r="O4388" i="94" s="1"/>
  <c r="O4389" i="94" s="1"/>
  <c r="O4390" i="94" s="1"/>
  <c r="O4391" i="94" s="1"/>
  <c r="O4392" i="94" s="1"/>
  <c r="O4393" i="94" s="1"/>
  <c r="O4394" i="94" s="1"/>
  <c r="O4395" i="94" s="1"/>
  <c r="O4396" i="94" s="1"/>
  <c r="O4397" i="94" s="1"/>
  <c r="O4398" i="94" s="1"/>
  <c r="O4399" i="94" s="1"/>
  <c r="O4400" i="94" s="1"/>
  <c r="O4401" i="94" s="1"/>
  <c r="O4402" i="94" s="1"/>
  <c r="O4403" i="94" s="1"/>
  <c r="O4404" i="94" s="1"/>
  <c r="O4405" i="94" s="1"/>
  <c r="O4406" i="94" s="1"/>
  <c r="O4407" i="94" s="1"/>
  <c r="O4408" i="94" s="1"/>
  <c r="O4409" i="94" s="1"/>
  <c r="O4410" i="94" s="1"/>
  <c r="O4411" i="94" s="1"/>
  <c r="O4412" i="94" s="1"/>
  <c r="O4413" i="94" s="1"/>
  <c r="O4414" i="94" s="1"/>
  <c r="O4415" i="94" s="1"/>
  <c r="O4416" i="94" s="1"/>
  <c r="O4417" i="94" s="1"/>
  <c r="O4418" i="94" s="1"/>
  <c r="O4419" i="94" s="1"/>
  <c r="O4420" i="94" s="1"/>
  <c r="O4421" i="94" s="1"/>
  <c r="O4422" i="94" s="1"/>
  <c r="O4423" i="94" s="1"/>
  <c r="O4424" i="94" s="1"/>
  <c r="O4425" i="94" s="1"/>
  <c r="O4426" i="94" s="1"/>
  <c r="O4427" i="94" s="1"/>
  <c r="O4428" i="94" s="1"/>
  <c r="O4429" i="94" s="1"/>
  <c r="O4430" i="94" s="1"/>
  <c r="O4431" i="94" s="1"/>
  <c r="O4432" i="94" s="1"/>
  <c r="O4433" i="94" s="1"/>
  <c r="O4434" i="94" s="1"/>
  <c r="O4435" i="94" s="1"/>
  <c r="O4436" i="94" s="1"/>
  <c r="O4437" i="94" s="1"/>
  <c r="O4438" i="94" s="1"/>
  <c r="O4439" i="94" s="1"/>
  <c r="O4440" i="94" s="1"/>
  <c r="O4441" i="94" s="1"/>
  <c r="O4442" i="94" s="1"/>
  <c r="O4443" i="94" s="1"/>
  <c r="O4444" i="94" s="1"/>
  <c r="O4445" i="94" s="1"/>
  <c r="O4446" i="94" s="1"/>
  <c r="O4447" i="94" s="1"/>
  <c r="O4448" i="94" s="1"/>
  <c r="O4449" i="94" s="1"/>
  <c r="O4450" i="94" s="1"/>
  <c r="O4451" i="94" s="1"/>
  <c r="O4452" i="94" s="1"/>
  <c r="O4453" i="94" s="1"/>
  <c r="O4454" i="94" s="1"/>
  <c r="O4455" i="94" s="1"/>
  <c r="O4456" i="94" s="1"/>
  <c r="O4457" i="94" s="1"/>
  <c r="O4458" i="94" s="1"/>
  <c r="O4459" i="94" s="1"/>
  <c r="O4460" i="94" s="1"/>
  <c r="O4461" i="94" s="1"/>
  <c r="O4462" i="94" s="1"/>
  <c r="F167" i="85"/>
  <c r="X167" i="83"/>
  <c r="F167" i="84"/>
  <c r="Q167" i="83"/>
  <c r="S167" i="84"/>
  <c r="X167" i="31"/>
  <c r="X73" i="83"/>
  <c r="X74" i="83" s="1"/>
  <c r="X73" i="31"/>
  <c r="X74" i="31" s="1"/>
  <c r="U167" i="83"/>
  <c r="T73" i="83"/>
  <c r="T74" i="83" s="1"/>
  <c r="W73" i="83"/>
  <c r="W74" i="83" s="1"/>
  <c r="U73" i="83"/>
  <c r="U74" i="83" s="1"/>
  <c r="T167" i="85"/>
  <c r="W167" i="83"/>
  <c r="W167" i="84"/>
  <c r="T73" i="84"/>
  <c r="W73" i="84"/>
  <c r="W74" i="84" s="1"/>
  <c r="W167" i="31"/>
  <c r="W73" i="31"/>
  <c r="W74" i="31" s="1"/>
  <c r="V167" i="83"/>
  <c r="V167" i="31"/>
  <c r="V167" i="84"/>
  <c r="V73" i="83"/>
  <c r="V74" i="83" s="1"/>
  <c r="V73" i="31"/>
  <c r="V74" i="31" s="1"/>
  <c r="V73" i="84"/>
  <c r="V74" i="84" s="1"/>
  <c r="T167" i="84"/>
  <c r="T73" i="85"/>
  <c r="S167" i="85"/>
  <c r="S73" i="85"/>
  <c r="S73" i="84"/>
  <c r="S167" i="83"/>
  <c r="S73" i="83"/>
  <c r="S74" i="83" s="1"/>
  <c r="Q73" i="85"/>
  <c r="Q73" i="84"/>
  <c r="Q167" i="84"/>
  <c r="Q73" i="83"/>
  <c r="Q74" i="83" s="1"/>
  <c r="P167" i="85"/>
  <c r="P73" i="83"/>
  <c r="P74" i="83" s="1"/>
  <c r="P73" i="84"/>
  <c r="P167" i="84"/>
  <c r="P73" i="85"/>
  <c r="P167" i="83"/>
  <c r="O167" i="83"/>
  <c r="O73" i="84"/>
  <c r="O73" i="83"/>
  <c r="O74" i="83" s="1"/>
  <c r="O73" i="85"/>
  <c r="O167" i="84"/>
  <c r="O167" i="85"/>
  <c r="M167" i="85"/>
  <c r="M73" i="85"/>
  <c r="M167" i="83"/>
  <c r="M73" i="83"/>
  <c r="M74" i="83" s="1"/>
  <c r="M73" i="84"/>
  <c r="M167" i="84"/>
  <c r="L73" i="85"/>
  <c r="L167" i="85"/>
  <c r="K167" i="83"/>
  <c r="K167" i="84"/>
  <c r="K167" i="85"/>
  <c r="K73" i="85"/>
  <c r="K73" i="84"/>
  <c r="K73" i="83"/>
  <c r="K74" i="83" s="1"/>
  <c r="G73" i="85"/>
  <c r="G73" i="84"/>
  <c r="G167" i="84"/>
  <c r="G73" i="83"/>
  <c r="G74" i="83" s="1"/>
  <c r="G167" i="85"/>
  <c r="D73" i="84"/>
  <c r="D73" i="83"/>
  <c r="D74" i="83" s="1"/>
  <c r="D167" i="83"/>
  <c r="D167" i="84"/>
  <c r="D73" i="85"/>
  <c r="D167" i="85"/>
  <c r="X91" i="83"/>
  <c r="X147" i="84"/>
  <c r="X91" i="31"/>
  <c r="Z89" i="83"/>
  <c r="Z89" i="84" s="1"/>
  <c r="Z89" i="85" s="1"/>
  <c r="Z89" i="86" s="1"/>
  <c r="Z89" i="87" s="1"/>
  <c r="Z89" i="88" s="1"/>
  <c r="Z43" i="83"/>
  <c r="Z43" i="84" s="1"/>
  <c r="Z43" i="85" s="1"/>
  <c r="Z43" i="86" s="1"/>
  <c r="Z43" i="87" s="1"/>
  <c r="Z43" i="88" s="1"/>
  <c r="Z88" i="83"/>
  <c r="Z88" i="84" s="1"/>
  <c r="Z88" i="85" s="1"/>
  <c r="Z88" i="86" s="1"/>
  <c r="Z88" i="87" s="1"/>
  <c r="Z88" i="88" s="1"/>
  <c r="Z13" i="83"/>
  <c r="Z13" i="84" s="1"/>
  <c r="Z13" i="85" s="1"/>
  <c r="Z13" i="86" s="1"/>
  <c r="Z13" i="87" s="1"/>
  <c r="Z13" i="88" s="1"/>
  <c r="Z26" i="83"/>
  <c r="Z26" i="84" s="1"/>
  <c r="Z26" i="85" s="1"/>
  <c r="Z26" i="86" s="1"/>
  <c r="Z26" i="87" s="1"/>
  <c r="Z26" i="88" s="1"/>
  <c r="Z44" i="83"/>
  <c r="Z44" i="84" s="1"/>
  <c r="Z44" i="85" s="1"/>
  <c r="Z44" i="86" s="1"/>
  <c r="Z44" i="87" s="1"/>
  <c r="Z44" i="88" s="1"/>
  <c r="Z45" i="83"/>
  <c r="Z45" i="84" s="1"/>
  <c r="Z45" i="85" s="1"/>
  <c r="Z45" i="86" s="1"/>
  <c r="Z45" i="87" s="1"/>
  <c r="Z45" i="88" s="1"/>
  <c r="Z46" i="83"/>
  <c r="Z46" i="84" s="1"/>
  <c r="Z46" i="85" s="1"/>
  <c r="Z46" i="86" s="1"/>
  <c r="Z46" i="87" s="1"/>
  <c r="Z46" i="88" s="1"/>
  <c r="Z47" i="83"/>
  <c r="Z47" i="84" s="1"/>
  <c r="Z47" i="85" s="1"/>
  <c r="Z47" i="86" s="1"/>
  <c r="Z47" i="87" s="1"/>
  <c r="Z47" i="88" s="1"/>
  <c r="Z59" i="83"/>
  <c r="Z59" i="84" s="1"/>
  <c r="Z59" i="85" s="1"/>
  <c r="Z59" i="86" s="1"/>
  <c r="Z59" i="87" s="1"/>
  <c r="Z59" i="88" s="1"/>
  <c r="Z144" i="83"/>
  <c r="Z144" i="84" s="1"/>
  <c r="Z144" i="85" s="1"/>
  <c r="Z144" i="86" s="1"/>
  <c r="Z144" i="87" s="1"/>
  <c r="Z144" i="88" s="1"/>
  <c r="Z58" i="83"/>
  <c r="Z58" i="84" s="1"/>
  <c r="Z58" i="85" s="1"/>
  <c r="Z58" i="86" s="1"/>
  <c r="Z58" i="87" s="1"/>
  <c r="Z58" i="88" s="1"/>
  <c r="Z145" i="83"/>
  <c r="Z145" i="84" s="1"/>
  <c r="Z145" i="85" s="1"/>
  <c r="Z145" i="86" s="1"/>
  <c r="Z145" i="87" s="1"/>
  <c r="Z145" i="88" s="1"/>
  <c r="Z57" i="83"/>
  <c r="Z57" i="84" s="1"/>
  <c r="Z57" i="85" s="1"/>
  <c r="Z57" i="86" s="1"/>
  <c r="Z57" i="87" s="1"/>
  <c r="Z57" i="88" s="1"/>
  <c r="Z56" i="83"/>
  <c r="Z56" i="84" s="1"/>
  <c r="Z56" i="85" s="1"/>
  <c r="Z56" i="86" s="1"/>
  <c r="Z56" i="87" s="1"/>
  <c r="Z56" i="88" s="1"/>
  <c r="Z118" i="83"/>
  <c r="Z118" i="84" s="1"/>
  <c r="Z118" i="85" s="1"/>
  <c r="Z118" i="86" s="1"/>
  <c r="Z118" i="87" s="1"/>
  <c r="Z118" i="88" s="1"/>
  <c r="Z81" i="83"/>
  <c r="Z81" i="84" s="1"/>
  <c r="Z81" i="85" s="1"/>
  <c r="Z81" i="86" s="1"/>
  <c r="Z81" i="87" s="1"/>
  <c r="Z81" i="88" s="1"/>
  <c r="Z80" i="83"/>
  <c r="Z80" i="84" s="1"/>
  <c r="Z80" i="85" s="1"/>
  <c r="Z80" i="86" s="1"/>
  <c r="Z80" i="87" s="1"/>
  <c r="Z80" i="88" s="1"/>
  <c r="Z117" i="83"/>
  <c r="Z117" i="84" s="1"/>
  <c r="Z117" i="85" s="1"/>
  <c r="Z117" i="86" s="1"/>
  <c r="Z117" i="87" s="1"/>
  <c r="Z117" i="88" s="1"/>
  <c r="W91" i="85"/>
  <c r="W147" i="85"/>
  <c r="W74" i="85"/>
  <c r="V91" i="85"/>
  <c r="V147" i="85"/>
  <c r="V74" i="85"/>
  <c r="U91" i="83"/>
  <c r="X169" i="85"/>
  <c r="X74" i="84"/>
  <c r="W91" i="83"/>
  <c r="W147" i="84"/>
  <c r="W91" i="84"/>
  <c r="V91" i="84"/>
  <c r="V147" i="84"/>
  <c r="W147" i="83"/>
  <c r="X147" i="83"/>
  <c r="X147" i="31"/>
  <c r="V147" i="83"/>
  <c r="V91" i="83"/>
  <c r="U147" i="83"/>
  <c r="W91" i="31"/>
  <c r="W147" i="31"/>
  <c r="V91" i="31"/>
  <c r="V147" i="31"/>
  <c r="O4463" i="94" l="1"/>
  <c r="O4464" i="94" s="1"/>
  <c r="O4465" i="94" s="1"/>
  <c r="O4466" i="94" s="1"/>
  <c r="O4467" i="94" s="1"/>
  <c r="O4468" i="94" s="1"/>
  <c r="O4469" i="94" s="1"/>
  <c r="O4470" i="94" s="1"/>
  <c r="O4471" i="94" s="1"/>
  <c r="O4472" i="94" s="1"/>
  <c r="O4473" i="94" s="1"/>
  <c r="O4474" i="94" s="1"/>
  <c r="O4475" i="94" s="1"/>
  <c r="O4476" i="94" s="1"/>
  <c r="O4477" i="94" s="1"/>
  <c r="O4478" i="94" s="1"/>
  <c r="O4479" i="94" s="1"/>
  <c r="O4480" i="94" s="1"/>
  <c r="O4481" i="94" s="1"/>
  <c r="O4482" i="94" s="1"/>
  <c r="O4483" i="94" s="1"/>
  <c r="O4484" i="94" s="1"/>
  <c r="O4485" i="94" s="1"/>
  <c r="O4486" i="94" s="1"/>
  <c r="O4487" i="94" s="1"/>
  <c r="V169" i="84"/>
  <c r="X169" i="84"/>
  <c r="X169" i="83"/>
  <c r="Z58" i="89"/>
  <c r="Z58" i="90" s="1"/>
  <c r="Z58" i="91" s="1"/>
  <c r="Z58" i="92" s="1"/>
  <c r="Z58" i="93" s="1"/>
  <c r="Z56" i="89"/>
  <c r="Z56" i="90" s="1"/>
  <c r="Z56" i="91" s="1"/>
  <c r="Z56" i="92" s="1"/>
  <c r="Z56" i="93" s="1"/>
  <c r="Z59" i="89"/>
  <c r="Z59" i="90" s="1"/>
  <c r="Z59" i="91" s="1"/>
  <c r="Z59" i="92" s="1"/>
  <c r="Z59" i="93" s="1"/>
  <c r="Z47" i="89"/>
  <c r="Z47" i="90" s="1"/>
  <c r="Z47" i="91" s="1"/>
  <c r="Z47" i="92" s="1"/>
  <c r="Z47" i="93" s="1"/>
  <c r="Z46" i="89"/>
  <c r="Z46" i="90" s="1"/>
  <c r="Z46" i="91" s="1"/>
  <c r="Z46" i="92" s="1"/>
  <c r="Z46" i="93" s="1"/>
  <c r="Z44" i="89"/>
  <c r="Z44" i="90" s="1"/>
  <c r="Z44" i="91" s="1"/>
  <c r="Z44" i="92" s="1"/>
  <c r="Z44" i="93" s="1"/>
  <c r="Z45" i="89"/>
  <c r="Z45" i="90" s="1"/>
  <c r="Z45" i="91" s="1"/>
  <c r="Z45" i="92" s="1"/>
  <c r="Z45" i="93" s="1"/>
  <c r="Z26" i="89"/>
  <c r="Z26" i="90" s="1"/>
  <c r="Z26" i="91" s="1"/>
  <c r="Z26" i="92" s="1"/>
  <c r="Z26" i="93" s="1"/>
  <c r="Z43" i="89"/>
  <c r="Z43" i="90" s="1"/>
  <c r="Z43" i="91" s="1"/>
  <c r="Z43" i="92" s="1"/>
  <c r="Z43" i="93" s="1"/>
  <c r="Z57" i="89"/>
  <c r="Z57" i="90" s="1"/>
  <c r="Z57" i="91" s="1"/>
  <c r="Z57" i="92" s="1"/>
  <c r="Z57" i="93" s="1"/>
  <c r="Z145" i="89"/>
  <c r="Z145" i="90" s="1"/>
  <c r="Z145" i="91" s="1"/>
  <c r="Z145" i="92" s="1"/>
  <c r="Z145" i="93" s="1"/>
  <c r="Z144" i="89"/>
  <c r="Z144" i="90" s="1"/>
  <c r="Z144" i="91" s="1"/>
  <c r="Z144" i="92" s="1"/>
  <c r="Z144" i="93" s="1"/>
  <c r="Z117" i="89"/>
  <c r="Z117" i="90" s="1"/>
  <c r="Z117" i="91" s="1"/>
  <c r="Z117" i="92" s="1"/>
  <c r="Z117" i="93" s="1"/>
  <c r="Z80" i="89"/>
  <c r="Z80" i="90" s="1"/>
  <c r="Z80" i="91" s="1"/>
  <c r="Z80" i="92" s="1"/>
  <c r="Z80" i="93" s="1"/>
  <c r="Z81" i="89"/>
  <c r="Z81" i="90" s="1"/>
  <c r="Z81" i="91" s="1"/>
  <c r="Z81" i="92" s="1"/>
  <c r="Z81" i="93" s="1"/>
  <c r="Z13" i="89"/>
  <c r="Z13" i="90" s="1"/>
  <c r="Z13" i="91" s="1"/>
  <c r="Z13" i="92" s="1"/>
  <c r="Z13" i="93" s="1"/>
  <c r="Z88" i="89"/>
  <c r="Z88" i="90" s="1"/>
  <c r="Z88" i="91" s="1"/>
  <c r="Z88" i="92" s="1"/>
  <c r="Z88" i="93" s="1"/>
  <c r="Z118" i="89"/>
  <c r="Z118" i="90" s="1"/>
  <c r="Z118" i="91" s="1"/>
  <c r="Z118" i="92" s="1"/>
  <c r="Z118" i="93" s="1"/>
  <c r="Z89" i="89"/>
  <c r="Z89" i="90" s="1"/>
  <c r="Z89" i="91" s="1"/>
  <c r="Z89" i="92" s="1"/>
  <c r="Z89" i="93" s="1"/>
  <c r="W169" i="85"/>
  <c r="V169" i="85"/>
  <c r="U169" i="83"/>
  <c r="W169" i="83"/>
  <c r="W169" i="84"/>
  <c r="X169" i="31"/>
  <c r="X171" i="31" s="1"/>
  <c r="X170" i="83" s="1"/>
  <c r="V169" i="83"/>
  <c r="W169" i="31"/>
  <c r="W171" i="31" s="1"/>
  <c r="W170" i="83" s="1"/>
  <c r="V169" i="31"/>
  <c r="V171" i="31" s="1"/>
  <c r="V170" i="83" s="1"/>
  <c r="O4488" i="94" l="1"/>
  <c r="O4489" i="94" s="1"/>
  <c r="O4490" i="94" s="1"/>
  <c r="O4491" i="94" s="1"/>
  <c r="O4492" i="94" s="1"/>
  <c r="O4493" i="94" s="1"/>
  <c r="O4494" i="94" s="1"/>
  <c r="O4495" i="94" s="1"/>
  <c r="O4496" i="94" s="1"/>
  <c r="O4497" i="94" s="1"/>
  <c r="O4498" i="94" s="1"/>
  <c r="O4499" i="94" s="1"/>
  <c r="X171" i="83"/>
  <c r="X170" i="84" s="1"/>
  <c r="W171" i="83"/>
  <c r="W170" i="84" s="1"/>
  <c r="V171" i="83"/>
  <c r="V170" i="84" s="1"/>
  <c r="O4500" i="94" l="1"/>
  <c r="O4501" i="94" s="1"/>
  <c r="O4502" i="94" s="1"/>
  <c r="O4503" i="94" s="1"/>
  <c r="O4504" i="94" s="1"/>
  <c r="O4505" i="94" s="1"/>
  <c r="O4506" i="94" s="1"/>
  <c r="W171" i="84"/>
  <c r="W170" i="85" s="1"/>
  <c r="X171" i="84"/>
  <c r="X170" i="85" s="1"/>
  <c r="V171" i="84"/>
  <c r="V170" i="85" s="1"/>
  <c r="C170" i="31"/>
  <c r="O2" i="96"/>
  <c r="O3" i="95"/>
  <c r="O4" i="95" s="1"/>
  <c r="O5" i="95" s="1"/>
  <c r="O6" i="95" s="1"/>
  <c r="O7" i="95" s="1"/>
  <c r="O8" i="95" s="1"/>
  <c r="O9" i="95" s="1"/>
  <c r="O10" i="95" s="1"/>
  <c r="O11" i="95" s="1"/>
  <c r="O12" i="95" s="1"/>
  <c r="O13" i="95" s="1"/>
  <c r="O14" i="95" s="1"/>
  <c r="O15" i="95" s="1"/>
  <c r="O16" i="95" s="1"/>
  <c r="O17" i="95" s="1"/>
  <c r="O18" i="95" s="1"/>
  <c r="O19" i="95" s="1"/>
  <c r="O20" i="95" s="1"/>
  <c r="O21" i="95" s="1"/>
  <c r="O22" i="95" s="1"/>
  <c r="O23" i="95" s="1"/>
  <c r="O24" i="95" s="1"/>
  <c r="O25" i="95" s="1"/>
  <c r="O26" i="95" s="1"/>
  <c r="O27" i="95" s="1"/>
  <c r="O28" i="95" s="1"/>
  <c r="O29" i="95" s="1"/>
  <c r="O30" i="95" s="1"/>
  <c r="O31" i="95" s="1"/>
  <c r="O32" i="95" s="1"/>
  <c r="O33" i="95" s="1"/>
  <c r="O34" i="95" s="1"/>
  <c r="O35" i="95" s="1"/>
  <c r="O36" i="95" s="1"/>
  <c r="O37" i="95" s="1"/>
  <c r="O38" i="95" s="1"/>
  <c r="O39" i="95" s="1"/>
  <c r="O40" i="95" s="1"/>
  <c r="O41" i="95" s="1"/>
  <c r="O42" i="95" s="1"/>
  <c r="O43" i="95" s="1"/>
  <c r="O44" i="95" s="1"/>
  <c r="O45" i="95" s="1"/>
  <c r="O46" i="95" s="1"/>
  <c r="O47" i="95" s="1"/>
  <c r="O48" i="95" s="1"/>
  <c r="O49" i="95" s="1"/>
  <c r="O50" i="95" s="1"/>
  <c r="O51" i="95" s="1"/>
  <c r="O52" i="95" s="1"/>
  <c r="O53" i="95" s="1"/>
  <c r="O54" i="95" s="1"/>
  <c r="O55" i="95" s="1"/>
  <c r="O56" i="95" s="1"/>
  <c r="O57" i="95" s="1"/>
  <c r="O58" i="95" s="1"/>
  <c r="O59" i="95" s="1"/>
  <c r="O60" i="95" s="1"/>
  <c r="O61" i="95" s="1"/>
  <c r="O62" i="95" s="1"/>
  <c r="O63" i="95" s="1"/>
  <c r="O64" i="95" s="1"/>
  <c r="O65" i="95" s="1"/>
  <c r="O66" i="95" s="1"/>
  <c r="O67" i="95" s="1"/>
  <c r="O68" i="95" s="1"/>
  <c r="O69" i="95" s="1"/>
  <c r="O70" i="95" s="1"/>
  <c r="O71" i="95" s="1"/>
  <c r="O72" i="95" s="1"/>
  <c r="O73" i="95" s="1"/>
  <c r="O74" i="95" s="1"/>
  <c r="O75" i="95" s="1"/>
  <c r="O76" i="95" s="1"/>
  <c r="O77" i="95" s="1"/>
  <c r="O78" i="95" s="1"/>
  <c r="O79" i="95" s="1"/>
  <c r="O80" i="95" s="1"/>
  <c r="O81" i="95" s="1"/>
  <c r="O82" i="95" s="1"/>
  <c r="O83" i="95" s="1"/>
  <c r="O84" i="95" s="1"/>
  <c r="O85" i="95" s="1"/>
  <c r="O86" i="95" s="1"/>
  <c r="O87" i="95" s="1"/>
  <c r="O88" i="95" s="1"/>
  <c r="O89" i="95" s="1"/>
  <c r="O90" i="95" s="1"/>
  <c r="O91" i="95" s="1"/>
  <c r="O92" i="95" s="1"/>
  <c r="O93" i="95" s="1"/>
  <c r="O94" i="95" s="1"/>
  <c r="O95" i="95" s="1"/>
  <c r="O96" i="95" s="1"/>
  <c r="O97" i="95" s="1"/>
  <c r="O98" i="95" s="1"/>
  <c r="O99" i="95" s="1"/>
  <c r="O100" i="95" s="1"/>
  <c r="O101" i="95" s="1"/>
  <c r="O102" i="95" s="1"/>
  <c r="O103" i="95" s="1"/>
  <c r="O104" i="95" s="1"/>
  <c r="O105" i="95" s="1"/>
  <c r="O106" i="95" s="1"/>
  <c r="O107" i="95" s="1"/>
  <c r="O108" i="95" s="1"/>
  <c r="O109" i="95" s="1"/>
  <c r="O110" i="95" s="1"/>
  <c r="O111" i="95" s="1"/>
  <c r="O112" i="95" s="1"/>
  <c r="O113" i="95" s="1"/>
  <c r="O114" i="95" s="1"/>
  <c r="O115" i="95" s="1"/>
  <c r="O116" i="95" s="1"/>
  <c r="O117" i="95" s="1"/>
  <c r="O118" i="95" s="1"/>
  <c r="O119" i="95" s="1"/>
  <c r="O120" i="95" s="1"/>
  <c r="O121" i="95" s="1"/>
  <c r="O122" i="95" s="1"/>
  <c r="O123" i="95" s="1"/>
  <c r="O124" i="95" s="1"/>
  <c r="O125" i="95" s="1"/>
  <c r="O126" i="95" s="1"/>
  <c r="O127" i="95" s="1"/>
  <c r="O128" i="95" s="1"/>
  <c r="O129" i="95" s="1"/>
  <c r="O130" i="95" s="1"/>
  <c r="O131" i="95" s="1"/>
  <c r="O132" i="95" s="1"/>
  <c r="O133" i="95" s="1"/>
  <c r="O134" i="95" s="1"/>
  <c r="O135" i="95" s="1"/>
  <c r="O136" i="95" s="1"/>
  <c r="O137" i="95" s="1"/>
  <c r="O138" i="95" s="1"/>
  <c r="O139" i="95" s="1"/>
  <c r="O140" i="95" s="1"/>
  <c r="O141" i="95" s="1"/>
  <c r="O142" i="95" s="1"/>
  <c r="O143" i="95" s="1"/>
  <c r="O144" i="95" s="1"/>
  <c r="O145" i="95" s="1"/>
  <c r="O146" i="95" s="1"/>
  <c r="O147" i="95" s="1"/>
  <c r="O148" i="95" s="1"/>
  <c r="O149" i="95" s="1"/>
  <c r="O150" i="95" s="1"/>
  <c r="O151" i="95" s="1"/>
  <c r="O152" i="95" s="1"/>
  <c r="O153" i="95" s="1"/>
  <c r="O154" i="95" s="1"/>
  <c r="O155" i="95" s="1"/>
  <c r="O156" i="95" s="1"/>
  <c r="O157" i="95" s="1"/>
  <c r="O158" i="95" s="1"/>
  <c r="O159" i="95" s="1"/>
  <c r="O160" i="95" s="1"/>
  <c r="O161" i="95" s="1"/>
  <c r="O162" i="95" s="1"/>
  <c r="O163" i="95" s="1"/>
  <c r="O164" i="95" s="1"/>
  <c r="O165" i="95" s="1"/>
  <c r="O166" i="95" s="1"/>
  <c r="O167" i="95" s="1"/>
  <c r="O168" i="95" s="1"/>
  <c r="O169" i="95" s="1"/>
  <c r="O170" i="95" s="1"/>
  <c r="O171" i="95" s="1"/>
  <c r="O172" i="95" s="1"/>
  <c r="O173" i="95" s="1"/>
  <c r="O174" i="95" s="1"/>
  <c r="O175" i="95" s="1"/>
  <c r="O176" i="95" s="1"/>
  <c r="O177" i="95" s="1"/>
  <c r="O178" i="95" s="1"/>
  <c r="O179" i="95" s="1"/>
  <c r="O180" i="95" s="1"/>
  <c r="O181" i="95" s="1"/>
  <c r="O182" i="95" s="1"/>
  <c r="O183" i="95" s="1"/>
  <c r="O184" i="95" s="1"/>
  <c r="O185" i="95" s="1"/>
  <c r="O186" i="95" s="1"/>
  <c r="O187" i="95" s="1"/>
  <c r="O188" i="95" s="1"/>
  <c r="O189" i="95" s="1"/>
  <c r="O190" i="95" s="1"/>
  <c r="O191" i="95" s="1"/>
  <c r="O192" i="95" s="1"/>
  <c r="O193" i="95" s="1"/>
  <c r="O194" i="95" s="1"/>
  <c r="O195" i="95" s="1"/>
  <c r="O196" i="95" s="1"/>
  <c r="O197" i="95" s="1"/>
  <c r="O198" i="95" s="1"/>
  <c r="O199" i="95" s="1"/>
  <c r="O200" i="95" s="1"/>
  <c r="O201" i="95" s="1"/>
  <c r="O202" i="95" s="1"/>
  <c r="O203" i="95" s="1"/>
  <c r="O204" i="95" s="1"/>
  <c r="O205" i="95" s="1"/>
  <c r="O206" i="95" s="1"/>
  <c r="O207" i="95" s="1"/>
  <c r="O208" i="95" s="1"/>
  <c r="O209" i="95" s="1"/>
  <c r="O210" i="95" s="1"/>
  <c r="O211" i="95" s="1"/>
  <c r="O212" i="95" s="1"/>
  <c r="O213" i="95" s="1"/>
  <c r="O214" i="95" s="1"/>
  <c r="O215" i="95" s="1"/>
  <c r="O216" i="95" s="1"/>
  <c r="O217" i="95" s="1"/>
  <c r="O218" i="95" s="1"/>
  <c r="O219" i="95" s="1"/>
  <c r="O220" i="95" s="1"/>
  <c r="O221" i="95" s="1"/>
  <c r="O222" i="95" s="1"/>
  <c r="O223" i="95" s="1"/>
  <c r="O224" i="95" s="1"/>
  <c r="O225" i="95" s="1"/>
  <c r="O226" i="95" s="1"/>
  <c r="O227" i="95" s="1"/>
  <c r="O228" i="95" s="1"/>
  <c r="O229" i="95" s="1"/>
  <c r="O230" i="95" s="1"/>
  <c r="O231" i="95" s="1"/>
  <c r="O232" i="95" s="1"/>
  <c r="O233" i="95" s="1"/>
  <c r="O234" i="95" s="1"/>
  <c r="O235" i="95" s="1"/>
  <c r="O236" i="95" s="1"/>
  <c r="O237" i="95" s="1"/>
  <c r="O238" i="95" s="1"/>
  <c r="O239" i="95" s="1"/>
  <c r="O240" i="95" s="1"/>
  <c r="O241" i="95" s="1"/>
  <c r="O242" i="95" s="1"/>
  <c r="O243" i="95" s="1"/>
  <c r="O244" i="95" s="1"/>
  <c r="O245" i="95" s="1"/>
  <c r="O246" i="95" s="1"/>
  <c r="O247" i="95" s="1"/>
  <c r="O248" i="95" s="1"/>
  <c r="O249" i="95" s="1"/>
  <c r="O250" i="95" s="1"/>
  <c r="O251" i="95" s="1"/>
  <c r="O252" i="95" s="1"/>
  <c r="O253" i="95" s="1"/>
  <c r="O254" i="95" s="1"/>
  <c r="O255" i="95" s="1"/>
  <c r="O256" i="95" s="1"/>
  <c r="O257" i="95" s="1"/>
  <c r="O258" i="95" s="1"/>
  <c r="O259" i="95" s="1"/>
  <c r="O260" i="95" s="1"/>
  <c r="O261" i="95" s="1"/>
  <c r="O262" i="95" s="1"/>
  <c r="O263" i="95" s="1"/>
  <c r="O264" i="95" s="1"/>
  <c r="O265" i="95" s="1"/>
  <c r="O266" i="95" s="1"/>
  <c r="O267" i="95" s="1"/>
  <c r="O268" i="95" s="1"/>
  <c r="O269" i="95" s="1"/>
  <c r="O270" i="95" s="1"/>
  <c r="O271" i="95" s="1"/>
  <c r="O272" i="95" s="1"/>
  <c r="O273" i="95" s="1"/>
  <c r="O274" i="95" s="1"/>
  <c r="O275" i="95" s="1"/>
  <c r="O276" i="95" s="1"/>
  <c r="O277" i="95" s="1"/>
  <c r="O278" i="95" s="1"/>
  <c r="O279" i="95" s="1"/>
  <c r="O280" i="95" s="1"/>
  <c r="O281" i="95" s="1"/>
  <c r="O282" i="95" s="1"/>
  <c r="O283" i="95" s="1"/>
  <c r="O284" i="95" s="1"/>
  <c r="O285" i="95" s="1"/>
  <c r="O286" i="95" s="1"/>
  <c r="O287" i="95" s="1"/>
  <c r="O288" i="95" s="1"/>
  <c r="O289" i="95" s="1"/>
  <c r="O290" i="95" s="1"/>
  <c r="O291" i="95" s="1"/>
  <c r="O292" i="95" s="1"/>
  <c r="O293" i="95" s="1"/>
  <c r="O294" i="95" s="1"/>
  <c r="O295" i="95" s="1"/>
  <c r="O296" i="95" s="1"/>
  <c r="O297" i="95" s="1"/>
  <c r="O298" i="95" s="1"/>
  <c r="O299" i="95" s="1"/>
  <c r="O300" i="95" s="1"/>
  <c r="O301" i="95" s="1"/>
  <c r="O302" i="95" s="1"/>
  <c r="O303" i="95" s="1"/>
  <c r="O304" i="95" s="1"/>
  <c r="O305" i="95" s="1"/>
  <c r="O306" i="95" s="1"/>
  <c r="O307" i="95" s="1"/>
  <c r="O308" i="95" s="1"/>
  <c r="O309" i="95" s="1"/>
  <c r="O310" i="95" s="1"/>
  <c r="O311" i="95" s="1"/>
  <c r="O312" i="95" s="1"/>
  <c r="O313" i="95" s="1"/>
  <c r="O314" i="95" s="1"/>
  <c r="O315" i="95" s="1"/>
  <c r="O316" i="95" s="1"/>
  <c r="O317" i="95" s="1"/>
  <c r="O318" i="95" s="1"/>
  <c r="O319" i="95" s="1"/>
  <c r="O320" i="95" s="1"/>
  <c r="O321" i="95" s="1"/>
  <c r="O322" i="95" s="1"/>
  <c r="O323" i="95" s="1"/>
  <c r="O324" i="95" s="1"/>
  <c r="O325" i="95" s="1"/>
  <c r="O326" i="95" s="1"/>
  <c r="O327" i="95" s="1"/>
  <c r="O328" i="95" s="1"/>
  <c r="O329" i="95" s="1"/>
  <c r="O330" i="95" s="1"/>
  <c r="O331" i="95" s="1"/>
  <c r="O332" i="95" s="1"/>
  <c r="O333" i="95" s="1"/>
  <c r="O334" i="95" s="1"/>
  <c r="O335" i="95" s="1"/>
  <c r="O336" i="95" s="1"/>
  <c r="O337" i="95" s="1"/>
  <c r="O338" i="95" s="1"/>
  <c r="O339" i="95" s="1"/>
  <c r="O340" i="95" s="1"/>
  <c r="O341" i="95" s="1"/>
  <c r="O342" i="95" s="1"/>
  <c r="O343" i="95" s="1"/>
  <c r="O344" i="95" s="1"/>
  <c r="O345" i="95" s="1"/>
  <c r="O346" i="95" s="1"/>
  <c r="O347" i="95" s="1"/>
  <c r="O348" i="95" s="1"/>
  <c r="O349" i="95" s="1"/>
  <c r="O350" i="95" s="1"/>
  <c r="O351" i="95" s="1"/>
  <c r="O4507" i="94" l="1"/>
  <c r="O4508" i="94" s="1"/>
  <c r="O4509" i="94" s="1"/>
  <c r="O4510" i="94" s="1"/>
  <c r="O4511" i="94" s="1"/>
  <c r="O4512" i="94" s="1"/>
  <c r="O4513" i="94" s="1"/>
  <c r="O4514" i="94" s="1"/>
  <c r="O4515" i="94" s="1"/>
  <c r="O4516" i="94" s="1"/>
  <c r="O4517" i="94" s="1"/>
  <c r="O4518" i="94" s="1"/>
  <c r="O4519" i="94" s="1"/>
  <c r="O4520" i="94" s="1"/>
  <c r="O4521" i="94" s="1"/>
  <c r="O4522" i="94" s="1"/>
  <c r="O4523" i="94" s="1"/>
  <c r="O4524" i="94" s="1"/>
  <c r="O4525" i="94" s="1"/>
  <c r="O4526" i="94" s="1"/>
  <c r="O4527" i="94" s="1"/>
  <c r="O4528" i="94" s="1"/>
  <c r="O4529" i="94" s="1"/>
  <c r="O4530" i="94" s="1"/>
  <c r="O4531" i="94" s="1"/>
  <c r="O4532" i="94" s="1"/>
  <c r="O4533" i="94" s="1"/>
  <c r="O4534" i="94" s="1"/>
  <c r="O4535" i="94" s="1"/>
  <c r="O4536" i="94" s="1"/>
  <c r="O4537" i="94" s="1"/>
  <c r="O4538" i="94" s="1"/>
  <c r="O4539" i="94" s="1"/>
  <c r="O4540" i="94" s="1"/>
  <c r="O4541" i="94" s="1"/>
  <c r="O4542" i="94" s="1"/>
  <c r="O4543" i="94" s="1"/>
  <c r="O4544" i="94" s="1"/>
  <c r="O4545" i="94" s="1"/>
  <c r="O4546" i="94" s="1"/>
  <c r="O4547" i="94" s="1"/>
  <c r="O4548" i="94" s="1"/>
  <c r="O4549" i="94" s="1"/>
  <c r="O4550" i="94" s="1"/>
  <c r="O4551" i="94" s="1"/>
  <c r="O4552" i="94" s="1"/>
  <c r="O4553" i="94" s="1"/>
  <c r="O4554" i="94" s="1"/>
  <c r="O4555" i="94" s="1"/>
  <c r="O4556" i="94" s="1"/>
  <c r="O4557" i="94" s="1"/>
  <c r="O4558" i="94" s="1"/>
  <c r="O4559" i="94" s="1"/>
  <c r="O4560" i="94" s="1"/>
  <c r="O4561" i="94" s="1"/>
  <c r="O4562" i="94" s="1"/>
  <c r="O4563" i="94" s="1"/>
  <c r="O4564" i="94" s="1"/>
  <c r="O4565" i="94" s="1"/>
  <c r="O4566" i="94" s="1"/>
  <c r="O4567" i="94" s="1"/>
  <c r="O4568" i="94" s="1"/>
  <c r="O4569" i="94" s="1"/>
  <c r="O4570" i="94" s="1"/>
  <c r="O4571" i="94" s="1"/>
  <c r="O4572" i="94" s="1"/>
  <c r="O4573" i="94" s="1"/>
  <c r="O4574" i="94" s="1"/>
  <c r="O4575" i="94" s="1"/>
  <c r="O4576" i="94" s="1"/>
  <c r="O4577" i="94" s="1"/>
  <c r="O4578" i="94" s="1"/>
  <c r="O4579" i="94" s="1"/>
  <c r="O4580" i="94" s="1"/>
  <c r="O4581" i="94" s="1"/>
  <c r="O352" i="95"/>
  <c r="O353" i="95" s="1"/>
  <c r="O354" i="95" s="1"/>
  <c r="O355" i="95" s="1"/>
  <c r="O356" i="95" s="1"/>
  <c r="O357" i="95" s="1"/>
  <c r="O358" i="95" s="1"/>
  <c r="O359" i="95" s="1"/>
  <c r="O360" i="95" s="1"/>
  <c r="O361" i="95" s="1"/>
  <c r="O362" i="95" s="1"/>
  <c r="O363" i="95" s="1"/>
  <c r="O364" i="95" s="1"/>
  <c r="O365" i="95" s="1"/>
  <c r="O366" i="95" s="1"/>
  <c r="O367" i="95" s="1"/>
  <c r="O368" i="95" s="1"/>
  <c r="O369" i="95" s="1"/>
  <c r="O370" i="95" s="1"/>
  <c r="O371" i="95" s="1"/>
  <c r="O372" i="95" s="1"/>
  <c r="O373" i="95" s="1"/>
  <c r="O374" i="95" s="1"/>
  <c r="O375" i="95" s="1"/>
  <c r="O376" i="95" s="1"/>
  <c r="O377" i="95" s="1"/>
  <c r="O378" i="95" s="1"/>
  <c r="O379" i="95" s="1"/>
  <c r="O380" i="95" s="1"/>
  <c r="O381" i="95" s="1"/>
  <c r="O382" i="95" s="1"/>
  <c r="O383" i="95" s="1"/>
  <c r="O384" i="95" s="1"/>
  <c r="O385" i="95" s="1"/>
  <c r="O386" i="95" s="1"/>
  <c r="O387" i="95" s="1"/>
  <c r="O388" i="95" s="1"/>
  <c r="O389" i="95" s="1"/>
  <c r="O390" i="95" s="1"/>
  <c r="O391" i="95" s="1"/>
  <c r="O392" i="95" s="1"/>
  <c r="O393" i="95" s="1"/>
  <c r="O394" i="95" s="1"/>
  <c r="O395" i="95" s="1"/>
  <c r="O396" i="95" s="1"/>
  <c r="O397" i="95" s="1"/>
  <c r="O398" i="95" s="1"/>
  <c r="O399" i="95" s="1"/>
  <c r="O400" i="95" s="1"/>
  <c r="O401" i="95" s="1"/>
  <c r="O402" i="95" s="1"/>
  <c r="O403" i="95" s="1"/>
  <c r="O404" i="95" s="1"/>
  <c r="O405" i="95" s="1"/>
  <c r="O406" i="95" s="1"/>
  <c r="O407" i="95" s="1"/>
  <c r="O408" i="95" s="1"/>
  <c r="O409" i="95" s="1"/>
  <c r="O410" i="95" s="1"/>
  <c r="O411" i="95" s="1"/>
  <c r="O412" i="95" s="1"/>
  <c r="O413" i="95" s="1"/>
  <c r="O414" i="95" s="1"/>
  <c r="O415" i="95" s="1"/>
  <c r="O416" i="95" s="1"/>
  <c r="O417" i="95" s="1"/>
  <c r="O418" i="95" s="1"/>
  <c r="O419" i="95" s="1"/>
  <c r="O420" i="95" s="1"/>
  <c r="O421" i="95" s="1"/>
  <c r="O422" i="95" s="1"/>
  <c r="O423" i="95" s="1"/>
  <c r="O424" i="95" s="1"/>
  <c r="O425" i="95" s="1"/>
  <c r="O426" i="95" s="1"/>
  <c r="O427" i="95" s="1"/>
  <c r="O428" i="95" s="1"/>
  <c r="O429" i="95" s="1"/>
  <c r="O430" i="95" s="1"/>
  <c r="O431" i="95" s="1"/>
  <c r="G150" i="83"/>
  <c r="G167" i="83" s="1"/>
  <c r="V171" i="85"/>
  <c r="V170" i="86" s="1"/>
  <c r="W171" i="85"/>
  <c r="W170" i="86" s="1"/>
  <c r="X171" i="85"/>
  <c r="X170" i="86" s="1"/>
  <c r="O4582" i="94" l="1"/>
  <c r="O4583" i="94" s="1"/>
  <c r="O4584" i="94" s="1"/>
  <c r="O4585" i="94" s="1"/>
  <c r="O4586" i="94" s="1"/>
  <c r="O4587" i="94" s="1"/>
  <c r="O4588" i="94" s="1"/>
  <c r="O4589" i="94" s="1"/>
  <c r="O4590" i="94" s="1"/>
  <c r="O4591" i="94" s="1"/>
  <c r="O4592" i="94" s="1"/>
  <c r="O4593" i="94" s="1"/>
  <c r="O4594" i="94" s="1"/>
  <c r="O4595" i="94" s="1"/>
  <c r="O4596" i="94" s="1"/>
  <c r="O4597" i="94" s="1"/>
  <c r="O4598" i="94" s="1"/>
  <c r="O4599" i="94" s="1"/>
  <c r="O4600" i="94" s="1"/>
  <c r="O4601" i="94" s="1"/>
  <c r="O4602" i="94" s="1"/>
  <c r="O4603" i="94" s="1"/>
  <c r="O4604" i="94" s="1"/>
  <c r="O4605" i="94" s="1"/>
  <c r="O4606" i="94" s="1"/>
  <c r="O4607" i="94" s="1"/>
  <c r="O4608" i="94" s="1"/>
  <c r="O4609" i="94" s="1"/>
  <c r="O4610" i="94" s="1"/>
  <c r="O4611" i="94" s="1"/>
  <c r="O4612" i="94" s="1"/>
  <c r="O4613" i="94" s="1"/>
  <c r="O4614" i="94" s="1"/>
  <c r="O4615" i="94" s="1"/>
  <c r="O4616" i="94" s="1"/>
  <c r="O4617" i="94" s="1"/>
  <c r="O4618" i="94" s="1"/>
  <c r="O4619" i="94" s="1"/>
  <c r="O4620" i="94" s="1"/>
  <c r="O4621" i="94" s="1"/>
  <c r="O4622" i="94" s="1"/>
  <c r="O4623" i="94" s="1"/>
  <c r="O4624" i="94" s="1"/>
  <c r="O4625" i="94" s="1"/>
  <c r="O4626" i="94" s="1"/>
  <c r="O4627" i="94" s="1"/>
  <c r="O4628" i="94" s="1"/>
  <c r="O4629" i="94" s="1"/>
  <c r="O4630" i="94" s="1"/>
  <c r="O4631" i="94" s="1"/>
  <c r="O4632" i="94" s="1"/>
  <c r="O4633" i="94" s="1"/>
  <c r="O4634" i="94" s="1"/>
  <c r="O4635" i="94" s="1"/>
  <c r="O4636" i="94" s="1"/>
  <c r="O4637" i="94" s="1"/>
  <c r="O4638" i="94" s="1"/>
  <c r="O432" i="95"/>
  <c r="O433" i="95" s="1"/>
  <c r="O434" i="95" s="1"/>
  <c r="O435" i="95" s="1"/>
  <c r="O436" i="95" s="1"/>
  <c r="O437" i="95" s="1"/>
  <c r="O438" i="95" s="1"/>
  <c r="O439" i="95" s="1"/>
  <c r="O440" i="95" s="1"/>
  <c r="O441" i="95" s="1"/>
  <c r="O442" i="95" s="1"/>
  <c r="O443" i="95" s="1"/>
  <c r="O444" i="95" s="1"/>
  <c r="O445" i="95" s="1"/>
  <c r="O446" i="95" s="1"/>
  <c r="O447" i="95" s="1"/>
  <c r="O448" i="95" s="1"/>
  <c r="O449" i="95" s="1"/>
  <c r="O450" i="95" s="1"/>
  <c r="O451" i="95" s="1"/>
  <c r="O4639" i="94" l="1"/>
  <c r="O4640" i="94" s="1"/>
  <c r="O4641" i="94" s="1"/>
  <c r="O4642" i="94" s="1"/>
  <c r="O4643" i="94" s="1"/>
  <c r="O4644" i="94" s="1"/>
  <c r="O452" i="95"/>
  <c r="O453" i="95" s="1"/>
  <c r="O454" i="95" s="1"/>
  <c r="O455" i="95" s="1"/>
  <c r="O456" i="95" s="1"/>
  <c r="O457" i="95" s="1"/>
  <c r="O458" i="95" s="1"/>
  <c r="O459" i="95" s="1"/>
  <c r="O460" i="95" s="1"/>
  <c r="O461" i="95" s="1"/>
  <c r="O462" i="95" s="1"/>
  <c r="O463" i="95" s="1"/>
  <c r="O464" i="95" s="1"/>
  <c r="O465" i="95" s="1"/>
  <c r="O466" i="95" s="1"/>
  <c r="O467" i="95" s="1"/>
  <c r="O468" i="95" s="1"/>
  <c r="O469" i="95" s="1"/>
  <c r="O470" i="95" s="1"/>
  <c r="O471" i="95" s="1"/>
  <c r="O472" i="95" s="1"/>
  <c r="O473" i="95" s="1"/>
  <c r="O474" i="95" s="1"/>
  <c r="O475" i="95" s="1"/>
  <c r="O476" i="95" s="1"/>
  <c r="O477" i="95" s="1"/>
  <c r="O478" i="95" s="1"/>
  <c r="O479" i="95" s="1"/>
  <c r="O480" i="95" s="1"/>
  <c r="O481" i="95" s="1"/>
  <c r="O482" i="95" s="1"/>
  <c r="O483" i="95" s="1"/>
  <c r="O484" i="95" s="1"/>
  <c r="O485" i="95" s="1"/>
  <c r="O486" i="95" s="1"/>
  <c r="O487" i="95" s="1"/>
  <c r="O488" i="95" s="1"/>
  <c r="O489" i="95" s="1"/>
  <c r="O490" i="95" s="1"/>
  <c r="O491" i="95" s="1"/>
  <c r="O492" i="95" s="1"/>
  <c r="O493" i="95" s="1"/>
  <c r="O494" i="95" s="1"/>
  <c r="O495" i="95" s="1"/>
  <c r="O496" i="95" s="1"/>
  <c r="O497" i="95" s="1"/>
  <c r="O498" i="95" s="1"/>
  <c r="O499" i="95" s="1"/>
  <c r="O500" i="95" s="1"/>
  <c r="O501" i="95" s="1"/>
  <c r="O502" i="95" s="1"/>
  <c r="O503" i="95" s="1"/>
  <c r="O504" i="95" s="1"/>
  <c r="O505" i="95" s="1"/>
  <c r="O506" i="95" s="1"/>
  <c r="O507" i="95" s="1"/>
  <c r="O508" i="95" s="1"/>
  <c r="O509" i="95" s="1"/>
  <c r="O510" i="95" s="1"/>
  <c r="O511" i="95" s="1"/>
  <c r="O512" i="95" s="1"/>
  <c r="O513" i="95" s="1"/>
  <c r="O514" i="95" s="1"/>
  <c r="O515" i="95" s="1"/>
  <c r="O516" i="95" s="1"/>
  <c r="O517" i="95" s="1"/>
  <c r="O518" i="95" s="1"/>
  <c r="O519" i="95" s="1"/>
  <c r="O520" i="95" s="1"/>
  <c r="O521" i="95" s="1"/>
  <c r="O522" i="95" s="1"/>
  <c r="O523" i="95" s="1"/>
  <c r="O524" i="95" s="1"/>
  <c r="O525" i="95" s="1"/>
  <c r="O526" i="95" s="1"/>
  <c r="O527" i="95" s="1"/>
  <c r="O528" i="95" s="1"/>
  <c r="O529" i="95" s="1"/>
  <c r="O530" i="95" s="1"/>
  <c r="O531" i="95" s="1"/>
  <c r="O532" i="95" s="1"/>
  <c r="O533" i="95" s="1"/>
  <c r="O534" i="95" s="1"/>
  <c r="O535" i="95" s="1"/>
  <c r="O536" i="95" s="1"/>
  <c r="O537" i="95" s="1"/>
  <c r="O538" i="95" s="1"/>
  <c r="O539" i="95" s="1"/>
  <c r="O540" i="95" s="1"/>
  <c r="O541" i="95" s="1"/>
  <c r="O542" i="95" s="1"/>
  <c r="O543" i="95" s="1"/>
  <c r="O544" i="95" s="1"/>
  <c r="O545" i="95" s="1"/>
  <c r="O546" i="95" s="1"/>
  <c r="O547" i="95" s="1"/>
  <c r="O548" i="95" s="1"/>
  <c r="O549" i="95" s="1"/>
  <c r="O550" i="95" s="1"/>
  <c r="O551" i="95" s="1"/>
  <c r="O552" i="95" s="1"/>
  <c r="O553" i="95" s="1"/>
  <c r="O554" i="95" s="1"/>
  <c r="O555" i="95" s="1"/>
  <c r="O556" i="95" s="1"/>
  <c r="O557" i="95" s="1"/>
  <c r="O558" i="95" s="1"/>
  <c r="O559" i="95" s="1"/>
  <c r="O560" i="95" s="1"/>
  <c r="O561" i="95" s="1"/>
  <c r="O562" i="95" s="1"/>
  <c r="O563" i="95" s="1"/>
  <c r="O564" i="95" s="1"/>
  <c r="O565" i="95" s="1"/>
  <c r="O566" i="95" s="1"/>
  <c r="O567" i="95" s="1"/>
  <c r="O568" i="95" s="1"/>
  <c r="O569" i="95" s="1"/>
  <c r="O570" i="95" s="1"/>
  <c r="O571" i="95" s="1"/>
  <c r="O572" i="95" s="1"/>
  <c r="O573" i="95" s="1"/>
  <c r="O574" i="95" s="1"/>
  <c r="O575" i="95" s="1"/>
  <c r="O576" i="95" s="1"/>
  <c r="O577" i="95" s="1"/>
  <c r="O578" i="95" s="1"/>
  <c r="O579" i="95" s="1"/>
  <c r="O580" i="95" s="1"/>
  <c r="O581" i="95" s="1"/>
  <c r="O582" i="95" s="1"/>
  <c r="O583" i="95" s="1"/>
  <c r="O584" i="95" s="1"/>
  <c r="O585" i="95" s="1"/>
  <c r="O586" i="95" s="1"/>
  <c r="O587" i="95" s="1"/>
  <c r="O588" i="95" s="1"/>
  <c r="O589" i="95" s="1"/>
  <c r="O590" i="95" s="1"/>
  <c r="O591" i="95" s="1"/>
  <c r="O592" i="95" s="1"/>
  <c r="O593" i="95" s="1"/>
  <c r="O594" i="95" s="1"/>
  <c r="O595" i="95" s="1"/>
  <c r="O596" i="95" s="1"/>
  <c r="O597" i="95" s="1"/>
  <c r="O598" i="95" s="1"/>
  <c r="O599" i="95" s="1"/>
  <c r="O600" i="95" s="1"/>
  <c r="O601" i="95" s="1"/>
  <c r="O602" i="95" s="1"/>
  <c r="O603" i="95" s="1"/>
  <c r="O604" i="95" s="1"/>
  <c r="O605" i="95" s="1"/>
  <c r="O606" i="95" s="1"/>
  <c r="O607" i="95" s="1"/>
  <c r="O608" i="95" s="1"/>
  <c r="O609" i="95" s="1"/>
  <c r="O610" i="95" s="1"/>
  <c r="O611" i="95" s="1"/>
  <c r="O612" i="95" s="1"/>
  <c r="O613" i="95" s="1"/>
  <c r="O614" i="95" s="1"/>
  <c r="O615" i="95" s="1"/>
  <c r="O616" i="95" s="1"/>
  <c r="O617" i="95" s="1"/>
  <c r="O618" i="95" s="1"/>
  <c r="O619" i="95" s="1"/>
  <c r="O620" i="95" s="1"/>
  <c r="O621" i="95" s="1"/>
  <c r="O622" i="95" s="1"/>
  <c r="O623" i="95" s="1"/>
  <c r="O624" i="95" s="1"/>
  <c r="O625" i="95" s="1"/>
  <c r="O626" i="95" s="1"/>
  <c r="O627" i="95" s="1"/>
  <c r="O628" i="95" s="1"/>
  <c r="O629" i="95" s="1"/>
  <c r="O630" i="95" s="1"/>
  <c r="O631" i="95" s="1"/>
  <c r="O632" i="95" s="1"/>
  <c r="O633" i="95" s="1"/>
  <c r="O634" i="95" s="1"/>
  <c r="O635" i="95" s="1"/>
  <c r="O636" i="95" s="1"/>
  <c r="O637" i="95" s="1"/>
  <c r="O638" i="95" s="1"/>
  <c r="O639" i="95" s="1"/>
  <c r="O640" i="95" s="1"/>
  <c r="O641" i="95" s="1"/>
  <c r="O642" i="95" s="1"/>
  <c r="O643" i="95" s="1"/>
  <c r="O644" i="95" s="1"/>
  <c r="O645" i="95" s="1"/>
  <c r="O646" i="95" s="1"/>
  <c r="O647" i="95" s="1"/>
  <c r="O648" i="95" s="1"/>
  <c r="O649" i="95" s="1"/>
  <c r="O650" i="95" s="1"/>
  <c r="O651" i="95" s="1"/>
  <c r="O652" i="95" s="1"/>
  <c r="O653" i="95" s="1"/>
  <c r="O654" i="95" s="1"/>
  <c r="O655" i="95" s="1"/>
  <c r="O656" i="95" s="1"/>
  <c r="O657" i="95" s="1"/>
  <c r="O658" i="95" s="1"/>
  <c r="O659" i="95" s="1"/>
  <c r="O660" i="95" s="1"/>
  <c r="O661" i="95" s="1"/>
  <c r="O662" i="95" s="1"/>
  <c r="O663" i="95" s="1"/>
  <c r="O664" i="95" s="1"/>
  <c r="O665" i="95" s="1"/>
  <c r="O666" i="95" s="1"/>
  <c r="O667" i="95" s="1"/>
  <c r="O668" i="95" s="1"/>
  <c r="O669" i="95" s="1"/>
  <c r="O670" i="95" s="1"/>
  <c r="O671" i="95" s="1"/>
  <c r="O672" i="95" s="1"/>
  <c r="O673" i="95" s="1"/>
  <c r="O674" i="95" s="1"/>
  <c r="O675" i="95" s="1"/>
  <c r="O676" i="95" s="1"/>
  <c r="O677" i="95" s="1"/>
  <c r="O678" i="95" s="1"/>
  <c r="O679" i="95" s="1"/>
  <c r="O680" i="95" s="1"/>
  <c r="O681" i="95" s="1"/>
  <c r="O682" i="95" s="1"/>
  <c r="O683" i="95" s="1"/>
  <c r="O684" i="95" s="1"/>
  <c r="O685" i="95" s="1"/>
  <c r="O686" i="95" s="1"/>
  <c r="O687" i="95" s="1"/>
  <c r="O688" i="95" s="1"/>
  <c r="O689" i="95" s="1"/>
  <c r="O690" i="95" s="1"/>
  <c r="O691" i="95" s="1"/>
  <c r="O692" i="95" s="1"/>
  <c r="O693" i="95" s="1"/>
  <c r="O694" i="95" s="1"/>
  <c r="O695" i="95" s="1"/>
  <c r="O696" i="95" s="1"/>
  <c r="O697" i="95" s="1"/>
  <c r="O698" i="95" s="1"/>
  <c r="O699" i="95" s="1"/>
  <c r="O700" i="95" s="1"/>
  <c r="O701" i="95" s="1"/>
  <c r="O702" i="95" s="1"/>
  <c r="O703" i="95" s="1"/>
  <c r="O704" i="95" s="1"/>
  <c r="O705" i="95" s="1"/>
  <c r="O706" i="95" s="1"/>
  <c r="O707" i="95" s="1"/>
  <c r="O708" i="95" s="1"/>
  <c r="O709" i="95" s="1"/>
  <c r="O710" i="95" s="1"/>
  <c r="O711" i="95" s="1"/>
  <c r="O712" i="95" s="1"/>
  <c r="O713" i="95" s="1"/>
  <c r="O714" i="95" s="1"/>
  <c r="O715" i="95" s="1"/>
  <c r="O716" i="95" s="1"/>
  <c r="O717" i="95" s="1"/>
  <c r="O718" i="95" s="1"/>
  <c r="O719" i="95" s="1"/>
  <c r="O720" i="95" s="1"/>
  <c r="O721" i="95" s="1"/>
  <c r="O722" i="95" s="1"/>
  <c r="O723" i="95" s="1"/>
  <c r="O724" i="95" s="1"/>
  <c r="O725" i="95" s="1"/>
  <c r="O726" i="95" s="1"/>
  <c r="O727" i="95" s="1"/>
  <c r="O728" i="95" s="1"/>
  <c r="O729" i="95" s="1"/>
  <c r="O730" i="95" s="1"/>
  <c r="O731" i="95" s="1"/>
  <c r="O732" i="95" s="1"/>
  <c r="O733" i="95" s="1"/>
  <c r="O734" i="95" s="1"/>
  <c r="O735" i="95" s="1"/>
  <c r="O736" i="95" s="1"/>
  <c r="O737" i="95" s="1"/>
  <c r="O738" i="95" s="1"/>
  <c r="O739" i="95" s="1"/>
  <c r="O740" i="95" s="1"/>
  <c r="O741" i="95" s="1"/>
  <c r="O742" i="95" s="1"/>
  <c r="O743" i="95" s="1"/>
  <c r="O744" i="95" s="1"/>
  <c r="O745" i="95" s="1"/>
  <c r="O746" i="95" s="1"/>
  <c r="O747" i="95" s="1"/>
  <c r="O748" i="95" s="1"/>
  <c r="O749" i="95" s="1"/>
  <c r="O750" i="95" s="1"/>
  <c r="O751" i="95" s="1"/>
  <c r="O752" i="95" s="1"/>
  <c r="O753" i="95" s="1"/>
  <c r="O754" i="95" s="1"/>
  <c r="O755" i="95" s="1"/>
  <c r="O756" i="95" s="1"/>
  <c r="O757" i="95" s="1"/>
  <c r="O758" i="95" s="1"/>
  <c r="O759" i="95" s="1"/>
  <c r="O760" i="95" s="1"/>
  <c r="O761" i="95" s="1"/>
  <c r="O762" i="95" s="1"/>
  <c r="O763" i="95" s="1"/>
  <c r="O764" i="95" s="1"/>
  <c r="O765" i="95" s="1"/>
  <c r="O766" i="95" s="1"/>
  <c r="O767" i="95" s="1"/>
  <c r="O768" i="95" s="1"/>
  <c r="O769" i="95" s="1"/>
  <c r="O770" i="95" s="1"/>
  <c r="O771" i="95" s="1"/>
  <c r="O772" i="95" s="1"/>
  <c r="O773" i="95" s="1"/>
  <c r="O774" i="95" s="1"/>
  <c r="O775" i="95" s="1"/>
  <c r="O776" i="95" s="1"/>
  <c r="O777" i="95" s="1"/>
  <c r="O778" i="95" s="1"/>
  <c r="O779" i="95" s="1"/>
  <c r="O780" i="95" s="1"/>
  <c r="O781" i="95" s="1"/>
  <c r="O782" i="95" s="1"/>
  <c r="O783" i="95" s="1"/>
  <c r="O784" i="95" s="1"/>
  <c r="O785" i="95" s="1"/>
  <c r="O786" i="95" s="1"/>
  <c r="O787" i="95" s="1"/>
  <c r="O788" i="95" s="1"/>
  <c r="O789" i="95" s="1"/>
  <c r="O790" i="95" s="1"/>
  <c r="O791" i="95" s="1"/>
  <c r="O792" i="95" s="1"/>
  <c r="O793" i="95" s="1"/>
  <c r="O794" i="95" s="1"/>
  <c r="O795" i="95" s="1"/>
  <c r="O796" i="95" s="1"/>
  <c r="O797" i="95" s="1"/>
  <c r="O798" i="95" s="1"/>
  <c r="O799" i="95" s="1"/>
  <c r="O800" i="95" s="1"/>
  <c r="O801" i="95" s="1"/>
  <c r="O802" i="95" s="1"/>
  <c r="O803" i="95" s="1"/>
  <c r="O804" i="95" s="1"/>
  <c r="O805" i="95" s="1"/>
  <c r="O806" i="95" s="1"/>
  <c r="O807" i="95" s="1"/>
  <c r="O808" i="95" s="1"/>
  <c r="O809" i="95" s="1"/>
  <c r="O810" i="95" s="1"/>
  <c r="O811" i="95" s="1"/>
  <c r="O812" i="95" s="1"/>
  <c r="O813" i="95" s="1"/>
  <c r="O814" i="95" s="1"/>
  <c r="O815" i="95" s="1"/>
  <c r="O816" i="95" s="1"/>
  <c r="O817" i="95" s="1"/>
  <c r="O818" i="95" s="1"/>
  <c r="O819" i="95" s="1"/>
  <c r="O820" i="95" s="1"/>
  <c r="O821" i="95" s="1"/>
  <c r="O822" i="95" s="1"/>
  <c r="O823" i="95" s="1"/>
  <c r="O824" i="95" s="1"/>
  <c r="O825" i="95" s="1"/>
  <c r="O826" i="95" s="1"/>
  <c r="O827" i="95" s="1"/>
  <c r="O828" i="95" s="1"/>
  <c r="O829" i="95" s="1"/>
  <c r="O830" i="95" s="1"/>
  <c r="O831" i="95" s="1"/>
  <c r="O832" i="95" s="1"/>
  <c r="O833" i="95" s="1"/>
  <c r="O834" i="95" s="1"/>
  <c r="O835" i="95" s="1"/>
  <c r="O836" i="95" s="1"/>
  <c r="O837" i="95" s="1"/>
  <c r="O838" i="95" s="1"/>
  <c r="O839" i="95" s="1"/>
  <c r="O840" i="95" s="1"/>
  <c r="O841" i="95" s="1"/>
  <c r="O842" i="95" s="1"/>
  <c r="O843" i="95" s="1"/>
  <c r="O844" i="95" s="1"/>
  <c r="O845" i="95" s="1"/>
  <c r="O846" i="95" s="1"/>
  <c r="O847" i="95" s="1"/>
  <c r="O848" i="95" s="1"/>
  <c r="O849" i="95" s="1"/>
  <c r="O850" i="95" s="1"/>
  <c r="O851" i="95" s="1"/>
  <c r="O852" i="95" s="1"/>
  <c r="O853" i="95" s="1"/>
  <c r="O854" i="95" s="1"/>
  <c r="O855" i="95" s="1"/>
  <c r="O856" i="95" s="1"/>
  <c r="O857" i="95" s="1"/>
  <c r="O858" i="95" s="1"/>
  <c r="O859" i="95" s="1"/>
  <c r="O860" i="95" s="1"/>
  <c r="O861" i="95" s="1"/>
  <c r="O862" i="95" s="1"/>
  <c r="O863" i="95" s="1"/>
  <c r="O864" i="95" s="1"/>
  <c r="O865" i="95" s="1"/>
  <c r="O866" i="95" s="1"/>
  <c r="O867" i="95" s="1"/>
  <c r="O868" i="95" s="1"/>
  <c r="O869" i="95" s="1"/>
  <c r="O870" i="95" s="1"/>
  <c r="O871" i="95" s="1"/>
  <c r="O872" i="95" s="1"/>
  <c r="O873" i="95" s="1"/>
  <c r="O874" i="95" s="1"/>
  <c r="O875" i="95" s="1"/>
  <c r="O876" i="95" s="1"/>
  <c r="O877" i="95" s="1"/>
  <c r="O878" i="95" s="1"/>
  <c r="O879" i="95" s="1"/>
  <c r="O880" i="95" s="1"/>
  <c r="O881" i="95" s="1"/>
  <c r="O882" i="95" s="1"/>
  <c r="O883" i="95" s="1"/>
  <c r="O884" i="95" s="1"/>
  <c r="O885" i="95" s="1"/>
  <c r="O886" i="95" s="1"/>
  <c r="O887" i="95" s="1"/>
  <c r="O888" i="95" s="1"/>
  <c r="O889" i="95" s="1"/>
  <c r="O890" i="95" s="1"/>
  <c r="O891" i="95" s="1"/>
  <c r="O892" i="95" s="1"/>
  <c r="O893" i="95" s="1"/>
  <c r="O894" i="95" s="1"/>
  <c r="O895" i="95" s="1"/>
  <c r="O896" i="95" s="1"/>
  <c r="O897" i="95" s="1"/>
  <c r="O898" i="95" s="1"/>
  <c r="O899" i="95" s="1"/>
  <c r="O900" i="95" s="1"/>
  <c r="O901" i="95" s="1"/>
  <c r="O902" i="95" s="1"/>
  <c r="O903" i="95" s="1"/>
  <c r="O904" i="95" s="1"/>
  <c r="O905" i="95" s="1"/>
  <c r="O906" i="95" s="1"/>
  <c r="O907" i="95" s="1"/>
  <c r="O908" i="95" s="1"/>
  <c r="O909" i="95" s="1"/>
  <c r="O910" i="95" s="1"/>
  <c r="O911" i="95" s="1"/>
  <c r="O912" i="95" s="1"/>
  <c r="O913" i="95" s="1"/>
  <c r="O914" i="95" s="1"/>
  <c r="O915" i="95" s="1"/>
  <c r="O916" i="95" s="1"/>
  <c r="O917" i="95" s="1"/>
  <c r="O918" i="95" s="1"/>
  <c r="O919" i="95" s="1"/>
  <c r="O920" i="95" s="1"/>
  <c r="O921" i="95" s="1"/>
  <c r="O922" i="95" s="1"/>
  <c r="O923" i="95" s="1"/>
  <c r="O924" i="95" s="1"/>
  <c r="O925" i="95" s="1"/>
  <c r="O926" i="95" s="1"/>
  <c r="O927" i="95" s="1"/>
  <c r="O928" i="95" s="1"/>
  <c r="O929" i="95" s="1"/>
  <c r="O930" i="95" s="1"/>
  <c r="O931" i="95" s="1"/>
  <c r="O932" i="95" s="1"/>
  <c r="O933" i="95" s="1"/>
  <c r="O934" i="95" s="1"/>
  <c r="O935" i="95" s="1"/>
  <c r="O936" i="95" s="1"/>
  <c r="O937" i="95" s="1"/>
  <c r="O938" i="95" s="1"/>
  <c r="O939" i="95" s="1"/>
  <c r="O940" i="95" s="1"/>
  <c r="O941" i="95" s="1"/>
  <c r="O942" i="95" s="1"/>
  <c r="O943" i="95" s="1"/>
  <c r="O944" i="95" s="1"/>
  <c r="O945" i="95" s="1"/>
  <c r="O946" i="95" s="1"/>
  <c r="O947" i="95" s="1"/>
  <c r="O948" i="95" s="1"/>
  <c r="O949" i="95" s="1"/>
  <c r="O950" i="95" s="1"/>
  <c r="O951" i="95" s="1"/>
  <c r="O952" i="95" s="1"/>
  <c r="O953" i="95" s="1"/>
  <c r="O954" i="95" s="1"/>
  <c r="O955" i="95" s="1"/>
  <c r="O956" i="95" s="1"/>
  <c r="O957" i="95" s="1"/>
  <c r="O958" i="95" s="1"/>
  <c r="O959" i="95" s="1"/>
  <c r="O960" i="95" s="1"/>
  <c r="O961" i="95" s="1"/>
  <c r="O962" i="95" s="1"/>
  <c r="O963" i="95" s="1"/>
  <c r="O964" i="95" s="1"/>
  <c r="O965" i="95" s="1"/>
  <c r="O966" i="95" s="1"/>
  <c r="O967" i="95" s="1"/>
  <c r="O968" i="95" s="1"/>
  <c r="O969" i="95" s="1"/>
  <c r="O970" i="95" s="1"/>
  <c r="O971" i="95" s="1"/>
  <c r="O972" i="95" s="1"/>
  <c r="O973" i="95" s="1"/>
  <c r="O974" i="95" s="1"/>
  <c r="O975" i="95" s="1"/>
  <c r="O976" i="95" s="1"/>
  <c r="O977" i="95" s="1"/>
  <c r="O978" i="95" s="1"/>
  <c r="O979" i="95" s="1"/>
  <c r="O980" i="95" s="1"/>
  <c r="O981" i="95" s="1"/>
  <c r="O982" i="95" s="1"/>
  <c r="O983" i="95" s="1"/>
  <c r="O984" i="95" s="1"/>
  <c r="O985" i="95" s="1"/>
  <c r="O986" i="95" s="1"/>
  <c r="O987" i="95" s="1"/>
  <c r="O988" i="95" s="1"/>
  <c r="O989" i="95" s="1"/>
  <c r="O990" i="95" s="1"/>
  <c r="O991" i="95" s="1"/>
  <c r="O992" i="95" s="1"/>
  <c r="O993" i="95" s="1"/>
  <c r="O994" i="95" s="1"/>
  <c r="O995" i="95" s="1"/>
  <c r="O996" i="95" s="1"/>
  <c r="O997" i="95" s="1"/>
  <c r="O998" i="95" s="1"/>
  <c r="O999" i="95" s="1"/>
  <c r="O1000" i="95" s="1"/>
  <c r="O1001" i="95" s="1"/>
  <c r="O1002" i="95" s="1"/>
  <c r="O1003" i="95" s="1"/>
  <c r="O1004" i="95" s="1"/>
  <c r="O1005" i="95" s="1"/>
  <c r="O1006" i="95" s="1"/>
  <c r="O1007" i="95" s="1"/>
  <c r="O1008" i="95" s="1"/>
  <c r="O1009" i="95" s="1"/>
  <c r="O1010" i="95" s="1"/>
  <c r="O1011" i="95" s="1"/>
  <c r="O1012" i="95" s="1"/>
  <c r="O1013" i="95" s="1"/>
  <c r="O1014" i="95" s="1"/>
  <c r="O1015" i="95" s="1"/>
  <c r="O1016" i="95" s="1"/>
  <c r="O1017" i="95" s="1"/>
  <c r="O1018" i="95" s="1"/>
  <c r="O1019" i="95" s="1"/>
  <c r="O1020" i="95" s="1"/>
  <c r="O1021" i="95" s="1"/>
  <c r="O1022" i="95" s="1"/>
  <c r="O1023" i="95" s="1"/>
  <c r="O1024" i="95" s="1"/>
  <c r="O1025" i="95" s="1"/>
  <c r="O1026" i="95" s="1"/>
  <c r="O1027" i="95" s="1"/>
  <c r="O1028" i="95" s="1"/>
  <c r="O1029" i="95" s="1"/>
  <c r="O1030" i="95" s="1"/>
  <c r="O1031" i="95" s="1"/>
  <c r="O1032" i="95" s="1"/>
  <c r="O1033" i="95" s="1"/>
  <c r="O1034" i="95" s="1"/>
  <c r="O1035" i="95" l="1"/>
  <c r="O1036" i="95" s="1"/>
  <c r="O1037" i="95" s="1"/>
  <c r="O1038" i="95" s="1"/>
  <c r="O1039" i="95" s="1"/>
  <c r="O1040" i="95" s="1"/>
  <c r="O1041" i="95" s="1"/>
  <c r="O1042" i="95" s="1"/>
  <c r="O1043" i="95" s="1"/>
  <c r="O1044" i="95" s="1"/>
  <c r="O1045" i="95" s="1"/>
  <c r="O1046" i="95" s="1"/>
  <c r="O1047" i="95" s="1"/>
  <c r="O1048" i="95" s="1"/>
  <c r="O1049" i="95" s="1"/>
  <c r="O1050" i="95" s="1"/>
  <c r="O1051" i="95" s="1"/>
  <c r="O1052" i="95" s="1"/>
  <c r="O1053" i="95" s="1"/>
  <c r="O1054" i="95" s="1"/>
  <c r="O1055" i="95" s="1"/>
  <c r="O1056" i="95" s="1"/>
  <c r="O1057" i="95" s="1"/>
  <c r="O1058" i="95" s="1"/>
  <c r="O1059" i="95" s="1"/>
  <c r="O1060" i="95" s="1"/>
  <c r="O1061" i="95" s="1"/>
  <c r="O1062" i="95" s="1"/>
  <c r="O1063" i="95" s="1"/>
  <c r="O1064" i="95" s="1"/>
  <c r="O1065" i="95" s="1"/>
  <c r="O1066" i="95" s="1"/>
  <c r="O1067" i="95" s="1"/>
  <c r="O1068" i="95" s="1"/>
  <c r="O1069" i="95" s="1"/>
  <c r="O1070" i="95" s="1"/>
  <c r="O1071" i="95" s="1"/>
  <c r="O1072" i="95" s="1"/>
  <c r="O1073" i="95" s="1"/>
  <c r="O1074" i="95" s="1"/>
  <c r="O1075" i="95" s="1"/>
  <c r="O1076" i="95" s="1"/>
  <c r="O1077" i="95" s="1"/>
  <c r="O1078" i="95" s="1"/>
  <c r="O1079" i="95" s="1"/>
  <c r="O1080" i="95" s="1"/>
  <c r="O1081" i="95" s="1"/>
  <c r="O1082" i="95" s="1"/>
  <c r="O1083" i="95" s="1"/>
  <c r="O1084" i="95" s="1"/>
  <c r="O1085" i="95" s="1"/>
  <c r="O1086" i="95" s="1"/>
  <c r="O1087" i="95" s="1"/>
  <c r="O1088" i="95" s="1"/>
  <c r="O1089" i="95" s="1"/>
  <c r="O1090" i="95" s="1"/>
  <c r="O1091" i="95" s="1"/>
  <c r="O1092" i="95" s="1"/>
  <c r="O1093" i="95" s="1"/>
  <c r="O1094" i="95" s="1"/>
  <c r="O1095" i="95" s="1"/>
  <c r="O1096" i="95" s="1"/>
  <c r="O1097" i="95" s="1"/>
  <c r="O1098" i="95" s="1"/>
  <c r="O1099" i="95" s="1"/>
  <c r="O1100" i="95" s="1"/>
  <c r="O1101" i="95" s="1"/>
  <c r="O1102" i="95" s="1"/>
  <c r="O1103" i="95" s="1"/>
  <c r="O1104" i="95" s="1"/>
  <c r="O1105" i="95" s="1"/>
  <c r="O1106" i="95" s="1"/>
  <c r="O1107" i="95" s="1"/>
  <c r="O1108" i="95" s="1"/>
  <c r="O1109" i="95" s="1"/>
  <c r="O1110" i="95" s="1"/>
  <c r="O1111" i="95" s="1"/>
  <c r="O1112" i="95" s="1"/>
  <c r="O1113" i="95" s="1"/>
  <c r="O1114" i="95" s="1"/>
  <c r="O1115" i="95" s="1"/>
  <c r="O1116" i="95" s="1"/>
  <c r="O1117" i="95" s="1"/>
  <c r="O1118" i="95" s="1"/>
  <c r="O1119" i="95" s="1"/>
  <c r="O1120" i="95" s="1"/>
  <c r="O1121" i="95" s="1"/>
  <c r="O1122" i="95" s="1"/>
  <c r="O1123" i="95" s="1"/>
  <c r="O1124" i="95" s="1"/>
  <c r="O1125" i="95" s="1"/>
  <c r="O1126" i="95" s="1"/>
  <c r="O1127" i="95" s="1"/>
  <c r="O1128" i="95" s="1"/>
  <c r="O1129" i="95" s="1"/>
  <c r="O1130" i="95" s="1"/>
  <c r="O1131" i="95" s="1"/>
  <c r="O1132" i="95" s="1"/>
  <c r="O1133" i="95" s="1"/>
  <c r="O1134" i="95" s="1"/>
  <c r="O1135" i="95" s="1"/>
  <c r="O1136" i="95" s="1"/>
  <c r="O1137" i="95" s="1"/>
  <c r="O1138" i="95" s="1"/>
  <c r="O1139" i="95" s="1"/>
  <c r="O1140" i="95" s="1"/>
  <c r="O1141" i="95" s="1"/>
  <c r="O1142" i="95" s="1"/>
  <c r="O1143" i="95" s="1"/>
  <c r="O1144" i="95" s="1"/>
  <c r="O1145" i="95" s="1"/>
  <c r="O1146" i="95" s="1"/>
  <c r="O1147" i="95" s="1"/>
  <c r="O1148" i="95" s="1"/>
  <c r="O1149" i="95" s="1"/>
  <c r="O1150" i="95" s="1"/>
  <c r="O1151" i="95" s="1"/>
  <c r="O1152" i="95" s="1"/>
  <c r="O1153" i="95" s="1"/>
  <c r="O1154" i="95" s="1"/>
  <c r="O1155" i="95" s="1"/>
  <c r="O1156" i="95" s="1"/>
  <c r="O1157" i="95" s="1"/>
  <c r="O1158" i="95" s="1"/>
  <c r="O1159" i="95" s="1"/>
  <c r="O1160" i="95" s="1"/>
  <c r="O1161" i="95" s="1"/>
  <c r="O1162" i="95" s="1"/>
  <c r="O1163" i="95" s="1"/>
  <c r="O1164" i="95" s="1"/>
  <c r="O1165" i="95" s="1"/>
  <c r="O1166" i="95" s="1"/>
  <c r="O1167" i="95" s="1"/>
  <c r="O1168" i="95" s="1"/>
  <c r="O1169" i="95" s="1"/>
  <c r="O1170" i="95" s="1"/>
  <c r="O1171" i="95" s="1"/>
  <c r="O1172" i="95" s="1"/>
  <c r="O1173" i="95" s="1"/>
  <c r="O1174" i="95" s="1"/>
  <c r="O1175" i="95" s="1"/>
  <c r="O1176" i="95" s="1"/>
  <c r="O1177" i="95" s="1"/>
  <c r="O1178" i="95" s="1"/>
  <c r="O1179" i="95" s="1"/>
  <c r="O1180" i="95" s="1"/>
  <c r="O1181" i="95" s="1"/>
  <c r="O1182" i="95" s="1"/>
  <c r="O1183" i="95" s="1"/>
  <c r="O1184" i="95" s="1"/>
  <c r="O1185" i="95" s="1"/>
  <c r="O1186" i="95" s="1"/>
  <c r="O1187" i="95" s="1"/>
  <c r="O1188" i="95" s="1"/>
  <c r="O1189" i="95" s="1"/>
  <c r="O1190" i="95" s="1"/>
  <c r="O1191" i="95" s="1"/>
  <c r="O1192" i="95" s="1"/>
  <c r="O1193" i="95" s="1"/>
  <c r="O1194" i="95" s="1"/>
  <c r="O1195" i="95" s="1"/>
  <c r="O1196" i="95" s="1"/>
  <c r="O1197" i="95" s="1"/>
  <c r="O1198" i="95" s="1"/>
  <c r="O1199" i="95" s="1"/>
  <c r="O1200" i="95" s="1"/>
  <c r="O1201" i="95" s="1"/>
  <c r="O1202" i="95" s="1"/>
  <c r="O1203" i="95" s="1"/>
  <c r="O1204" i="95" s="1"/>
  <c r="O1205" i="95" s="1"/>
  <c r="O1206" i="95" s="1"/>
  <c r="O1207" i="95" s="1"/>
  <c r="O1208" i="95" s="1"/>
  <c r="O1209" i="95" s="1"/>
  <c r="O1210" i="95" s="1"/>
  <c r="O1211" i="95" s="1"/>
  <c r="O1212" i="95" s="1"/>
  <c r="O1213" i="95" s="1"/>
  <c r="O1214" i="95" s="1"/>
  <c r="O1215" i="95" s="1"/>
  <c r="O1216" i="95" s="1"/>
  <c r="O1217" i="95" s="1"/>
  <c r="O1218" i="95" s="1"/>
  <c r="O1219" i="95" s="1"/>
  <c r="O1220" i="95" s="1"/>
  <c r="O1221" i="95" s="1"/>
  <c r="O1222" i="95" s="1"/>
  <c r="O1223" i="95" s="1"/>
  <c r="O1224" i="95" s="1"/>
  <c r="O1225" i="95" s="1"/>
  <c r="O1226" i="95" s="1"/>
  <c r="O1227" i="95" s="1"/>
  <c r="O1228" i="95" s="1"/>
  <c r="O1229" i="95" s="1"/>
  <c r="O1230" i="95" s="1"/>
  <c r="O1231" i="95" s="1"/>
  <c r="O1232" i="95" s="1"/>
  <c r="O1233" i="95" s="1"/>
  <c r="O1234" i="95" s="1"/>
  <c r="O1235" i="95" s="1"/>
  <c r="O1236" i="95" s="1"/>
  <c r="O1237" i="95" s="1"/>
  <c r="O1238" i="95" s="1"/>
  <c r="O1239" i="95" s="1"/>
  <c r="O1240" i="95" s="1"/>
  <c r="O1241" i="95" s="1"/>
  <c r="O1242" i="95" s="1"/>
  <c r="O1243" i="95" s="1"/>
  <c r="O1244" i="95" s="1"/>
  <c r="O1245" i="95" s="1"/>
  <c r="O1246" i="95" s="1"/>
  <c r="O1247" i="95" s="1"/>
  <c r="O1248" i="95" s="1"/>
  <c r="O1249" i="95" s="1"/>
  <c r="O1250" i="95" s="1"/>
  <c r="O1251" i="95" s="1"/>
  <c r="O1252" i="95" s="1"/>
  <c r="O1253" i="95" s="1"/>
  <c r="O1254" i="95" s="1"/>
  <c r="O1255" i="95" s="1"/>
  <c r="O1256" i="95" s="1"/>
  <c r="O1257" i="95" s="1"/>
  <c r="O1258" i="95" s="1"/>
  <c r="O1259" i="95" s="1"/>
  <c r="O1260" i="95" s="1"/>
  <c r="O1261" i="95" s="1"/>
  <c r="O1262" i="95" s="1"/>
  <c r="O1263" i="95" s="1"/>
  <c r="O1264" i="95" s="1"/>
  <c r="O1265" i="95" s="1"/>
  <c r="O1266" i="95" s="1"/>
  <c r="O1267" i="95" s="1"/>
  <c r="O1268" i="95" s="1"/>
  <c r="O1269" i="95" s="1"/>
  <c r="O1270" i="95" s="1"/>
  <c r="O1271" i="95" s="1"/>
  <c r="O1272" i="95" s="1"/>
  <c r="O1273" i="95" s="1"/>
  <c r="O1274" i="95" s="1"/>
  <c r="O1275" i="95" s="1"/>
  <c r="O1276" i="95" s="1"/>
  <c r="O1277" i="95" s="1"/>
  <c r="O1278" i="95" s="1"/>
  <c r="O1279" i="95" s="1"/>
  <c r="O1280" i="95" s="1"/>
  <c r="O1281" i="95" s="1"/>
  <c r="O1282" i="95" s="1"/>
  <c r="O1283" i="95" s="1"/>
  <c r="O1284" i="95" s="1"/>
  <c r="O1285" i="95" s="1"/>
  <c r="O1286" i="95" s="1"/>
  <c r="O1287" i="95" s="1"/>
  <c r="O1288" i="95" s="1"/>
  <c r="O1289" i="95" s="1"/>
  <c r="O1290" i="95" s="1"/>
  <c r="O1291" i="95" s="1"/>
  <c r="O1292" i="95" s="1"/>
  <c r="O1293" i="95" s="1"/>
  <c r="O1294" i="95" s="1"/>
  <c r="O1295" i="95" s="1"/>
  <c r="O1296" i="95" s="1"/>
  <c r="O1297" i="95" s="1"/>
  <c r="O1298" i="95" s="1"/>
  <c r="O1299" i="95" s="1"/>
  <c r="O1300" i="95" s="1"/>
  <c r="O1301" i="95" s="1"/>
  <c r="O1302" i="95" s="1"/>
  <c r="O1303" i="95" s="1"/>
  <c r="O1304" i="95" s="1"/>
  <c r="O1305" i="95" s="1"/>
  <c r="O1306" i="95" s="1"/>
  <c r="O1307" i="95" s="1"/>
  <c r="O1308" i="95" s="1"/>
  <c r="O1309" i="95" s="1"/>
  <c r="O1310" i="95" s="1"/>
  <c r="O1311" i="95" s="1"/>
  <c r="O1312" i="95" s="1"/>
  <c r="O1313" i="95" s="1"/>
  <c r="O1314" i="95" s="1"/>
  <c r="O1315" i="95" s="1"/>
  <c r="O1316" i="95" s="1"/>
  <c r="O1317" i="95" s="1"/>
  <c r="O1318" i="95" s="1"/>
  <c r="O1319" i="95" s="1"/>
  <c r="O1320" i="95" s="1"/>
  <c r="O1321" i="95" s="1"/>
  <c r="O1322" i="95" s="1"/>
  <c r="O1323" i="95" s="1"/>
  <c r="O1324" i="95" s="1"/>
  <c r="O1325" i="95" s="1"/>
  <c r="O1326" i="95" s="1"/>
  <c r="O1327" i="95" s="1"/>
  <c r="O1328" i="95" s="1"/>
  <c r="O1329" i="95" s="1"/>
  <c r="O1330" i="95" s="1"/>
  <c r="O1331" i="95" s="1"/>
  <c r="O1332" i="95" s="1"/>
  <c r="O1333" i="95" s="1"/>
  <c r="O1334" i="95" s="1"/>
  <c r="O1335" i="95" s="1"/>
  <c r="O1336" i="95" s="1"/>
  <c r="O1337" i="95" s="1"/>
  <c r="O1338" i="95" s="1"/>
  <c r="O1339" i="95" s="1"/>
  <c r="O1340" i="95" s="1"/>
  <c r="O1341" i="95" s="1"/>
  <c r="O1342" i="95" s="1"/>
  <c r="O1343" i="95" s="1"/>
  <c r="O1344" i="95" s="1"/>
  <c r="O1345" i="95" s="1"/>
  <c r="O1346" i="95" s="1"/>
  <c r="O1347" i="95" s="1"/>
  <c r="O1348" i="95" s="1"/>
  <c r="O1349" i="95" s="1"/>
  <c r="O1350" i="95" s="1"/>
  <c r="O1351" i="95" s="1"/>
  <c r="O1352" i="95" s="1"/>
  <c r="O1353" i="95" s="1"/>
  <c r="O1354" i="95" s="1"/>
  <c r="O1355" i="95" s="1"/>
  <c r="O1356" i="95" s="1"/>
  <c r="O1357" i="95" s="1"/>
  <c r="O1358" i="95" s="1"/>
  <c r="O1359" i="95" s="1"/>
  <c r="O1360" i="95" s="1"/>
  <c r="O1361" i="95" s="1"/>
  <c r="O1362" i="95" s="1"/>
  <c r="O1363" i="95" s="1"/>
  <c r="O1364" i="95" s="1"/>
  <c r="O1365" i="95" s="1"/>
  <c r="O1366" i="95" s="1"/>
  <c r="O1367" i="95" s="1"/>
  <c r="O1368" i="95" s="1"/>
  <c r="O1369" i="95" s="1"/>
  <c r="O1370" i="95" s="1"/>
  <c r="O1371" i="95" s="1"/>
  <c r="O1372" i="95" s="1"/>
  <c r="O1373" i="95" s="1"/>
  <c r="O1374" i="95" s="1"/>
  <c r="O1375" i="95" s="1"/>
  <c r="O1376" i="95" s="1"/>
  <c r="O1377" i="95" s="1"/>
  <c r="O1378" i="95" s="1"/>
  <c r="O1379" i="95" s="1"/>
  <c r="O1380" i="95" s="1"/>
  <c r="O1381" i="95" s="1"/>
  <c r="O1382" i="95" s="1"/>
  <c r="O1383" i="95" s="1"/>
  <c r="O1384" i="95" s="1"/>
  <c r="O1385" i="95" s="1"/>
  <c r="O1386" i="95" s="1"/>
  <c r="O1387" i="95" s="1"/>
  <c r="O1388" i="95" s="1"/>
  <c r="O1389" i="95" s="1"/>
  <c r="O1390" i="95" s="1"/>
  <c r="O1391" i="95" s="1"/>
  <c r="O1392" i="95" s="1"/>
  <c r="O1393" i="95" s="1"/>
  <c r="O1394" i="95" s="1"/>
  <c r="O1395" i="95" s="1"/>
  <c r="O1396" i="95" s="1"/>
  <c r="O1397" i="95" s="1"/>
  <c r="O1398" i="95" s="1"/>
  <c r="O1399" i="95" s="1"/>
  <c r="O1400" i="95" s="1"/>
  <c r="O1401" i="95" s="1"/>
  <c r="O1402" i="95" s="1"/>
  <c r="O1403" i="95" s="1"/>
  <c r="O1404" i="95" s="1"/>
  <c r="O1405" i="95" s="1"/>
  <c r="O1406" i="95" s="1"/>
  <c r="O1407" i="95" s="1"/>
  <c r="O1408" i="95" s="1"/>
  <c r="O1409" i="95" s="1"/>
  <c r="O1410" i="95" s="1"/>
  <c r="O1411" i="95" s="1"/>
  <c r="O1412" i="95" s="1"/>
  <c r="O1413" i="95" s="1"/>
  <c r="O1414" i="95" s="1"/>
  <c r="O1415" i="95" s="1"/>
  <c r="O1416" i="95" s="1"/>
  <c r="O1417" i="95" s="1"/>
  <c r="O1418" i="95" s="1"/>
  <c r="O1419" i="95" s="1"/>
  <c r="O1420" i="95" s="1"/>
  <c r="O1421" i="95" s="1"/>
  <c r="O1422" i="95" s="1"/>
  <c r="O1423" i="95" s="1"/>
  <c r="O1424" i="95" s="1"/>
  <c r="O1425" i="95" s="1"/>
  <c r="O1426" i="95" s="1"/>
  <c r="O1427" i="95" s="1"/>
  <c r="O1428" i="95" s="1"/>
  <c r="O1429" i="95" s="1"/>
  <c r="O1430" i="95" s="1"/>
  <c r="O1431" i="95" s="1"/>
  <c r="O1432" i="95" s="1"/>
  <c r="O1433" i="95" s="1"/>
  <c r="O1434" i="95" s="1"/>
  <c r="O1435" i="95" s="1"/>
  <c r="O1436" i="95" s="1"/>
  <c r="O1437" i="95" s="1"/>
  <c r="O1438" i="95" s="1"/>
  <c r="O1439" i="95" s="1"/>
  <c r="O1440" i="95" s="1"/>
  <c r="O1441" i="95" s="1"/>
  <c r="O1442" i="95" s="1"/>
  <c r="O1443" i="95" s="1"/>
  <c r="O1444" i="95" s="1"/>
  <c r="O1445" i="95" s="1"/>
  <c r="O1446" i="95" s="1"/>
  <c r="O1447" i="95" s="1"/>
  <c r="O1448" i="95" s="1"/>
  <c r="O1449" i="95" s="1"/>
  <c r="O1450" i="95" s="1"/>
  <c r="O1451" i="95" s="1"/>
  <c r="O1452" i="95" s="1"/>
  <c r="O1453" i="95" s="1"/>
  <c r="O1454" i="95" s="1"/>
  <c r="O1455" i="95" s="1"/>
  <c r="O1456" i="95" s="1"/>
  <c r="O1457" i="95" s="1"/>
  <c r="O1458" i="95" s="1"/>
  <c r="O1459" i="95" s="1"/>
  <c r="O1460" i="95" s="1"/>
  <c r="O1461" i="95" s="1"/>
  <c r="O1462" i="95" s="1"/>
  <c r="O1463" i="95" s="1"/>
  <c r="O1464" i="95" s="1"/>
  <c r="O1465" i="95" s="1"/>
  <c r="O1466" i="95" s="1"/>
  <c r="O1467" i="95" s="1"/>
  <c r="O1468" i="95" s="1"/>
  <c r="O1469" i="95" s="1"/>
  <c r="O4645" i="94"/>
  <c r="O4646" i="94" s="1"/>
  <c r="O4647" i="94" s="1"/>
  <c r="O4648" i="94" s="1"/>
  <c r="O4649" i="94" s="1"/>
  <c r="O4650" i="94" s="1"/>
  <c r="O4651" i="94" s="1"/>
  <c r="O4652" i="94" s="1"/>
  <c r="O4653" i="94" s="1"/>
  <c r="O4654" i="94" s="1"/>
  <c r="O4655" i="94" s="1"/>
  <c r="O4656" i="94" s="1"/>
  <c r="O4657" i="94" s="1"/>
  <c r="O4658" i="94" s="1"/>
  <c r="O4659" i="94" s="1"/>
  <c r="O4660" i="94" s="1"/>
  <c r="O4661" i="94" s="1"/>
  <c r="O4662" i="94" s="1"/>
  <c r="O4663" i="94" s="1"/>
  <c r="O4664" i="94" s="1"/>
  <c r="O4665" i="94" s="1"/>
  <c r="O4666" i="94" s="1"/>
  <c r="O4667" i="94" s="1"/>
  <c r="O4668" i="94" s="1"/>
  <c r="O4669" i="94" s="1"/>
  <c r="O4670" i="94" s="1"/>
  <c r="O4671" i="94" s="1"/>
  <c r="O4672" i="94" s="1"/>
  <c r="O4673" i="94" s="1"/>
  <c r="O4674" i="94" s="1"/>
  <c r="O4675" i="94" s="1"/>
  <c r="O4676" i="94" s="1"/>
  <c r="O4677" i="94" s="1"/>
  <c r="O4678" i="94" s="1"/>
  <c r="O4679" i="94" s="1"/>
  <c r="O4680" i="94" s="1"/>
  <c r="O4681" i="94" s="1"/>
  <c r="O4682" i="94" s="1"/>
  <c r="O4683" i="94" s="1"/>
  <c r="O4684" i="94" s="1"/>
  <c r="O4685" i="94" s="1"/>
  <c r="O4686" i="94" s="1"/>
  <c r="O4687" i="94" s="1"/>
  <c r="O4688" i="94" s="1"/>
  <c r="O4689" i="94" s="1"/>
  <c r="O4690" i="94" s="1"/>
  <c r="O4691" i="94" s="1"/>
  <c r="O4692" i="94" s="1"/>
  <c r="O4693" i="94" s="1"/>
  <c r="O4694" i="94" s="1"/>
  <c r="O4695" i="94" s="1"/>
  <c r="O4696" i="94" s="1"/>
  <c r="O4697" i="94" s="1"/>
  <c r="O4698" i="94" s="1"/>
  <c r="O4699" i="94" s="1"/>
  <c r="O4700" i="94" s="1"/>
  <c r="O4701" i="94" s="1"/>
  <c r="O4702" i="94" s="1"/>
  <c r="O4703" i="94" s="1"/>
  <c r="O4704" i="94" s="1"/>
  <c r="O4705" i="94" s="1"/>
  <c r="O4706" i="94" s="1"/>
  <c r="O4707" i="94" s="1"/>
  <c r="O4708" i="94" s="1"/>
  <c r="O4709" i="94" s="1"/>
  <c r="O4710" i="94" s="1"/>
  <c r="O4711" i="94" s="1"/>
  <c r="O4712" i="94" s="1"/>
  <c r="O4713" i="94" s="1"/>
  <c r="O4714" i="94" s="1"/>
  <c r="O4715" i="94" s="1"/>
  <c r="O4716" i="94" s="1"/>
  <c r="O4717" i="94" s="1"/>
  <c r="O4718" i="94" s="1"/>
  <c r="O4719" i="94" s="1"/>
  <c r="O4720" i="94" s="1"/>
  <c r="O4721" i="94" s="1"/>
  <c r="O4722" i="94" s="1"/>
  <c r="O4723" i="94" s="1"/>
  <c r="O4724" i="94" s="1"/>
  <c r="Y67" i="88"/>
  <c r="H71" i="86"/>
  <c r="H69" i="86"/>
  <c r="H71" i="85"/>
  <c r="H69" i="85"/>
  <c r="H71" i="84"/>
  <c r="H69" i="84"/>
  <c r="H71" i="83"/>
  <c r="H69" i="83"/>
  <c r="E129" i="83"/>
  <c r="E128" i="83"/>
  <c r="G165" i="31"/>
  <c r="E165" i="83"/>
  <c r="E165" i="84"/>
  <c r="E165" i="85"/>
  <c r="E165" i="86"/>
  <c r="E163" i="83"/>
  <c r="E164" i="83"/>
  <c r="E163" i="84"/>
  <c r="E164" i="84"/>
  <c r="E163" i="85"/>
  <c r="E164" i="85"/>
  <c r="E163" i="86"/>
  <c r="E164" i="86"/>
  <c r="G163" i="31"/>
  <c r="G164" i="31"/>
  <c r="O4725" i="94" l="1"/>
  <c r="O4726" i="94" s="1"/>
  <c r="O4727" i="94" s="1"/>
  <c r="O4728" i="94" s="1"/>
  <c r="O4729" i="94" s="1"/>
  <c r="O4730" i="94" s="1"/>
  <c r="O4731" i="94" s="1"/>
  <c r="O4732" i="94" s="1"/>
  <c r="O4733" i="94" s="1"/>
  <c r="O4734" i="94" s="1"/>
  <c r="O4735" i="94" s="1"/>
  <c r="O4736" i="94" s="1"/>
  <c r="O4737" i="94" s="1"/>
  <c r="O4738" i="94" s="1"/>
  <c r="O4739" i="94" s="1"/>
  <c r="O4740" i="94" s="1"/>
  <c r="O4741" i="94" s="1"/>
  <c r="O4742" i="94" s="1"/>
  <c r="O4743" i="94" s="1"/>
  <c r="O4744" i="94" s="1"/>
  <c r="O4745" i="94" s="1"/>
  <c r="O4746" i="94" s="1"/>
  <c r="O4747" i="94" s="1"/>
  <c r="O4748" i="94" s="1"/>
  <c r="O4749" i="94" s="1"/>
  <c r="O4750" i="94" s="1"/>
  <c r="O4751" i="94" s="1"/>
  <c r="O4752" i="94" s="1"/>
  <c r="O4753" i="94" s="1"/>
  <c r="O4754" i="94" s="1"/>
  <c r="O4755" i="94" s="1"/>
  <c r="O4756" i="94" s="1"/>
  <c r="O4757" i="94" s="1"/>
  <c r="O4758" i="94" s="1"/>
  <c r="O4759" i="94" s="1"/>
  <c r="O4760" i="94" s="1"/>
  <c r="O4761" i="94" s="1"/>
  <c r="O4762" i="94" s="1"/>
  <c r="O4763" i="94" s="1"/>
  <c r="O4764" i="94" s="1"/>
  <c r="O4765" i="94" s="1"/>
  <c r="O4766" i="94" s="1"/>
  <c r="O4767" i="94" s="1"/>
  <c r="O4768" i="94" s="1"/>
  <c r="O4769" i="94" s="1"/>
  <c r="O4770" i="94" s="1"/>
  <c r="O4771" i="94" s="1"/>
  <c r="O4772" i="94" s="1"/>
  <c r="O4773" i="94" s="1"/>
  <c r="O4774" i="94" s="1"/>
  <c r="O4775" i="94" s="1"/>
  <c r="O4776" i="94" s="1"/>
  <c r="O4777" i="94" s="1"/>
  <c r="O4778" i="94" s="1"/>
  <c r="O4779" i="94" s="1"/>
  <c r="O4780" i="94" s="1"/>
  <c r="O4781" i="94" s="1"/>
  <c r="Y165" i="85"/>
  <c r="H60" i="84"/>
  <c r="H150" i="83"/>
  <c r="H21" i="84"/>
  <c r="O1470" i="95"/>
  <c r="O1471" i="95" s="1"/>
  <c r="O1472" i="95" s="1"/>
  <c r="O1473" i="95" s="1"/>
  <c r="O1474" i="95" s="1"/>
  <c r="O1475" i="95" s="1"/>
  <c r="O1476" i="95" s="1"/>
  <c r="O1477" i="95" s="1"/>
  <c r="O1478" i="95" s="1"/>
  <c r="O1479" i="95" s="1"/>
  <c r="O1480" i="95" s="1"/>
  <c r="O1481" i="95" s="1"/>
  <c r="O1482" i="95" s="1"/>
  <c r="O1483" i="95" s="1"/>
  <c r="O1484" i="95" s="1"/>
  <c r="O1485" i="95" s="1"/>
  <c r="O1486" i="95" s="1"/>
  <c r="O1487" i="95" s="1"/>
  <c r="O1488" i="95" s="1"/>
  <c r="O1489" i="95" s="1"/>
  <c r="O1490" i="95" s="1"/>
  <c r="O1491" i="95" s="1"/>
  <c r="O1492" i="95" s="1"/>
  <c r="O1493" i="95" s="1"/>
  <c r="O1494" i="95" s="1"/>
  <c r="O1495" i="95" s="1"/>
  <c r="O1496" i="95" s="1"/>
  <c r="O1497" i="95" s="1"/>
  <c r="O1498" i="95" s="1"/>
  <c r="O1499" i="95" s="1"/>
  <c r="O1500" i="95" s="1"/>
  <c r="O1501" i="95" s="1"/>
  <c r="O1502" i="95" s="1"/>
  <c r="O1503" i="95" s="1"/>
  <c r="O1504" i="95" s="1"/>
  <c r="O1505" i="95" s="1"/>
  <c r="O1506" i="95" s="1"/>
  <c r="O1507" i="95" s="1"/>
  <c r="O1508" i="95" s="1"/>
  <c r="O1509" i="95" s="1"/>
  <c r="O1510" i="95" s="1"/>
  <c r="O1511" i="95" s="1"/>
  <c r="O1512" i="95" s="1"/>
  <c r="O1513" i="95" s="1"/>
  <c r="O1514" i="95" s="1"/>
  <c r="O1515" i="95" s="1"/>
  <c r="O1516" i="95" s="1"/>
  <c r="O1517" i="95" s="1"/>
  <c r="O1518" i="95" s="1"/>
  <c r="O1519" i="95" s="1"/>
  <c r="O1520" i="95" s="1"/>
  <c r="O1521" i="95" s="1"/>
  <c r="O1522" i="95" s="1"/>
  <c r="O1523" i="95" s="1"/>
  <c r="O1524" i="95" s="1"/>
  <c r="O1525" i="95" s="1"/>
  <c r="O1526" i="95" s="1"/>
  <c r="O1527" i="95" s="1"/>
  <c r="O1528" i="95" s="1"/>
  <c r="O1529" i="95" s="1"/>
  <c r="O1530" i="95" s="1"/>
  <c r="O1531" i="95" s="1"/>
  <c r="O1532" i="95" s="1"/>
  <c r="O1533" i="95" s="1"/>
  <c r="O1534" i="95" s="1"/>
  <c r="O1535" i="95" s="1"/>
  <c r="O1536" i="95" s="1"/>
  <c r="O1537" i="95" s="1"/>
  <c r="O1538" i="95" s="1"/>
  <c r="O1539" i="95" s="1"/>
  <c r="O1540" i="95" s="1"/>
  <c r="O1541" i="95" s="1"/>
  <c r="O1542" i="95" s="1"/>
  <c r="O1543" i="95" s="1"/>
  <c r="O1544" i="95" s="1"/>
  <c r="O1545" i="95" s="1"/>
  <c r="O1546" i="95" s="1"/>
  <c r="O1547" i="95" s="1"/>
  <c r="O1548" i="95" s="1"/>
  <c r="O1549" i="95" s="1"/>
  <c r="O1550" i="95" s="1"/>
  <c r="O1551" i="95" s="1"/>
  <c r="O1552" i="95" s="1"/>
  <c r="O1553" i="95" s="1"/>
  <c r="O1554" i="95" s="1"/>
  <c r="O1555" i="95" s="1"/>
  <c r="O1556" i="95" s="1"/>
  <c r="O1557" i="95" s="1"/>
  <c r="O1558" i="95" s="1"/>
  <c r="O1559" i="95" s="1"/>
  <c r="O1560" i="95" s="1"/>
  <c r="O1561" i="95" s="1"/>
  <c r="O1562" i="95" s="1"/>
  <c r="O1563" i="95" s="1"/>
  <c r="O1564" i="95" s="1"/>
  <c r="O1565" i="95" s="1"/>
  <c r="O1566" i="95" s="1"/>
  <c r="O1567" i="95" s="1"/>
  <c r="O1568" i="95" s="1"/>
  <c r="O1569" i="95" s="1"/>
  <c r="O1570" i="95" s="1"/>
  <c r="O1571" i="95" s="1"/>
  <c r="O1572" i="95" s="1"/>
  <c r="O1573" i="95" s="1"/>
  <c r="O1574" i="95" s="1"/>
  <c r="O1575" i="95" s="1"/>
  <c r="O1576" i="95" s="1"/>
  <c r="O1577" i="95" s="1"/>
  <c r="O1578" i="95" s="1"/>
  <c r="O1579" i="95" s="1"/>
  <c r="O1580" i="95" s="1"/>
  <c r="O1581" i="95" s="1"/>
  <c r="O1582" i="95" s="1"/>
  <c r="O1583" i="95" s="1"/>
  <c r="O1584" i="95" s="1"/>
  <c r="O1585" i="95" s="1"/>
  <c r="O1586" i="95" s="1"/>
  <c r="O1587" i="95" s="1"/>
  <c r="O1588" i="95" s="1"/>
  <c r="O1589" i="95" s="1"/>
  <c r="O1590" i="95" s="1"/>
  <c r="O1591" i="95" s="1"/>
  <c r="O1592" i="95" s="1"/>
  <c r="O1593" i="95" s="1"/>
  <c r="O1594" i="95" s="1"/>
  <c r="O1595" i="95" s="1"/>
  <c r="O1596" i="95" s="1"/>
  <c r="O1597" i="95" s="1"/>
  <c r="O1598" i="95" s="1"/>
  <c r="O1599" i="95" s="1"/>
  <c r="O1600" i="95" s="1"/>
  <c r="O1601" i="95" s="1"/>
  <c r="O1602" i="95" s="1"/>
  <c r="O1603" i="95" s="1"/>
  <c r="O1604" i="95" s="1"/>
  <c r="O1605" i="95" s="1"/>
  <c r="O1606" i="95" s="1"/>
  <c r="O1607" i="95" s="1"/>
  <c r="O1608" i="95" s="1"/>
  <c r="O1609" i="95" s="1"/>
  <c r="O1610" i="95" s="1"/>
  <c r="O1611" i="95" s="1"/>
  <c r="O1612" i="95" s="1"/>
  <c r="O1613" i="95" s="1"/>
  <c r="O1614" i="95" s="1"/>
  <c r="O1615" i="95" s="1"/>
  <c r="O1616" i="95" s="1"/>
  <c r="O1617" i="95" s="1"/>
  <c r="O1618" i="95" s="1"/>
  <c r="O1619" i="95" s="1"/>
  <c r="O1620" i="95" s="1"/>
  <c r="O1621" i="95" s="1"/>
  <c r="O1622" i="95" s="1"/>
  <c r="O1623" i="95" s="1"/>
  <c r="O1624" i="95" s="1"/>
  <c r="O1625" i="95" s="1"/>
  <c r="O1626" i="95" s="1"/>
  <c r="O1627" i="95" s="1"/>
  <c r="O1628" i="95" s="1"/>
  <c r="O1629" i="95" s="1"/>
  <c r="O1630" i="95" s="1"/>
  <c r="O1631" i="95" s="1"/>
  <c r="O1632" i="95" s="1"/>
  <c r="O1633" i="95" s="1"/>
  <c r="O1634" i="95" s="1"/>
  <c r="O1635" i="95" s="1"/>
  <c r="O1636" i="95" s="1"/>
  <c r="O1637" i="95" s="1"/>
  <c r="O1638" i="95" s="1"/>
  <c r="O1639" i="95" s="1"/>
  <c r="O1640" i="95" s="1"/>
  <c r="O1641" i="95" s="1"/>
  <c r="O1642" i="95" s="1"/>
  <c r="O1643" i="95" s="1"/>
  <c r="O1644" i="95" s="1"/>
  <c r="O1645" i="95" s="1"/>
  <c r="O1646" i="95" s="1"/>
  <c r="O1647" i="95" s="1"/>
  <c r="O1648" i="95" s="1"/>
  <c r="O1649" i="95" s="1"/>
  <c r="O1650" i="95" s="1"/>
  <c r="O1651" i="95" s="1"/>
  <c r="O1652" i="95" s="1"/>
  <c r="O1653" i="95" s="1"/>
  <c r="O1654" i="95" s="1"/>
  <c r="O1655" i="95" s="1"/>
  <c r="O1656" i="95" s="1"/>
  <c r="O1657" i="95" s="1"/>
  <c r="O1658" i="95" s="1"/>
  <c r="O1659" i="95" s="1"/>
  <c r="O1660" i="95" s="1"/>
  <c r="O1661" i="95" s="1"/>
  <c r="O1662" i="95" s="1"/>
  <c r="O1663" i="95" s="1"/>
  <c r="O1664" i="95" s="1"/>
  <c r="O1665" i="95" s="1"/>
  <c r="O1666" i="95" s="1"/>
  <c r="O1667" i="95" s="1"/>
  <c r="O1668" i="95" s="1"/>
  <c r="O1669" i="95" s="1"/>
  <c r="O1670" i="95" s="1"/>
  <c r="O1671" i="95" s="1"/>
  <c r="O1672" i="95" s="1"/>
  <c r="O1673" i="95" s="1"/>
  <c r="O1674" i="95" s="1"/>
  <c r="O1675" i="95" s="1"/>
  <c r="O1676" i="95" s="1"/>
  <c r="O1677" i="95" s="1"/>
  <c r="O1678" i="95" s="1"/>
  <c r="O1679" i="95" s="1"/>
  <c r="O1680" i="95" s="1"/>
  <c r="O1681" i="95" s="1"/>
  <c r="O1682" i="95" s="1"/>
  <c r="O1683" i="95" s="1"/>
  <c r="O1684" i="95" s="1"/>
  <c r="O1685" i="95" s="1"/>
  <c r="O1686" i="95" s="1"/>
  <c r="O1687" i="95" s="1"/>
  <c r="O1688" i="95" s="1"/>
  <c r="O1689" i="95" s="1"/>
  <c r="O1690" i="95" s="1"/>
  <c r="O1691" i="95" s="1"/>
  <c r="O1692" i="95" s="1"/>
  <c r="O1693" i="95" s="1"/>
  <c r="O1694" i="95" s="1"/>
  <c r="O1695" i="95" s="1"/>
  <c r="O1696" i="95" s="1"/>
  <c r="O1697" i="95" s="1"/>
  <c r="O1698" i="95" s="1"/>
  <c r="O1699" i="95" s="1"/>
  <c r="O1700" i="95" s="1"/>
  <c r="O1701" i="95" s="1"/>
  <c r="O1702" i="95" s="1"/>
  <c r="O1703" i="95" s="1"/>
  <c r="O1704" i="95" s="1"/>
  <c r="O1705" i="95" s="1"/>
  <c r="O1706" i="95" s="1"/>
  <c r="O1707" i="95" s="1"/>
  <c r="O1708" i="95" s="1"/>
  <c r="O1709" i="95" s="1"/>
  <c r="O1710" i="95" s="1"/>
  <c r="O1711" i="95" s="1"/>
  <c r="O1712" i="95" s="1"/>
  <c r="O1713" i="95" s="1"/>
  <c r="O1714" i="95" s="1"/>
  <c r="O1715" i="95" s="1"/>
  <c r="O1716" i="95" s="1"/>
  <c r="O1717" i="95" s="1"/>
  <c r="O1718" i="95" s="1"/>
  <c r="O1719" i="95" s="1"/>
  <c r="O1720" i="95" s="1"/>
  <c r="O1721" i="95" s="1"/>
  <c r="O1722" i="95" s="1"/>
  <c r="O1723" i="95" s="1"/>
  <c r="O1724" i="95" s="1"/>
  <c r="O1725" i="95" s="1"/>
  <c r="O1726" i="95" s="1"/>
  <c r="O1727" i="95" s="1"/>
  <c r="O1728" i="95" s="1"/>
  <c r="O1729" i="95" s="1"/>
  <c r="O1730" i="95" s="1"/>
  <c r="O1731" i="95" s="1"/>
  <c r="O1732" i="95" s="1"/>
  <c r="O1733" i="95" s="1"/>
  <c r="O1734" i="95" s="1"/>
  <c r="O1735" i="95" s="1"/>
  <c r="O1736" i="95" s="1"/>
  <c r="O1737" i="95" s="1"/>
  <c r="O1738" i="95" s="1"/>
  <c r="O1739" i="95" s="1"/>
  <c r="O1740" i="95" s="1"/>
  <c r="O1741" i="95" s="1"/>
  <c r="O1742" i="95" s="1"/>
  <c r="O1743" i="95" s="1"/>
  <c r="O1744" i="95" s="1"/>
  <c r="O1745" i="95" s="1"/>
  <c r="O1746" i="95" s="1"/>
  <c r="O1747" i="95" s="1"/>
  <c r="O1748" i="95" s="1"/>
  <c r="O1749" i="95" s="1"/>
  <c r="O1750" i="95" s="1"/>
  <c r="O1751" i="95" s="1"/>
  <c r="O1752" i="95" s="1"/>
  <c r="O1753" i="95" s="1"/>
  <c r="O1754" i="95" s="1"/>
  <c r="O1755" i="95" s="1"/>
  <c r="O1756" i="95" s="1"/>
  <c r="O1757" i="95" s="1"/>
  <c r="O1758" i="95" s="1"/>
  <c r="O1759" i="95" s="1"/>
  <c r="O1760" i="95" s="1"/>
  <c r="O1761" i="95" s="1"/>
  <c r="O1762" i="95" s="1"/>
  <c r="O1763" i="95" s="1"/>
  <c r="O1764" i="95" s="1"/>
  <c r="O1765" i="95" s="1"/>
  <c r="O1766" i="95" s="1"/>
  <c r="O1767" i="95" s="1"/>
  <c r="O1768" i="95" s="1"/>
  <c r="O1769" i="95" s="1"/>
  <c r="O1770" i="95" s="1"/>
  <c r="O1771" i="95" s="1"/>
  <c r="O1772" i="95" s="1"/>
  <c r="O1773" i="95" s="1"/>
  <c r="O1774" i="95" s="1"/>
  <c r="O1775" i="95" s="1"/>
  <c r="O1776" i="95" s="1"/>
  <c r="O1777" i="95" s="1"/>
  <c r="O1778" i="95" s="1"/>
  <c r="O1779" i="95" s="1"/>
  <c r="O1780" i="95" s="1"/>
  <c r="O1781" i="95" s="1"/>
  <c r="O1782" i="95" s="1"/>
  <c r="O1783" i="95" s="1"/>
  <c r="O1784" i="95" s="1"/>
  <c r="O1785" i="95" s="1"/>
  <c r="O1786" i="95" s="1"/>
  <c r="O1787" i="95" s="1"/>
  <c r="O1788" i="95" s="1"/>
  <c r="O1789" i="95" s="1"/>
  <c r="O1790" i="95" s="1"/>
  <c r="O1791" i="95" s="1"/>
  <c r="O1792" i="95" s="1"/>
  <c r="O1793" i="95" s="1"/>
  <c r="O1794" i="95" s="1"/>
  <c r="O1795" i="95" s="1"/>
  <c r="O1796" i="95" s="1"/>
  <c r="O1797" i="95" s="1"/>
  <c r="O1798" i="95" s="1"/>
  <c r="O1799" i="95" s="1"/>
  <c r="O1800" i="95" s="1"/>
  <c r="O1801" i="95" s="1"/>
  <c r="O1802" i="95" s="1"/>
  <c r="O1803" i="95" s="1"/>
  <c r="O1804" i="95" s="1"/>
  <c r="O1805" i="95" s="1"/>
  <c r="O1806" i="95" s="1"/>
  <c r="O1807" i="95" s="1"/>
  <c r="O1808" i="95" s="1"/>
  <c r="O1809" i="95" s="1"/>
  <c r="O1810" i="95" s="1"/>
  <c r="O1811" i="95" s="1"/>
  <c r="O1812" i="95" s="1"/>
  <c r="O1813" i="95" s="1"/>
  <c r="O1814" i="95" s="1"/>
  <c r="O1815" i="95" s="1"/>
  <c r="O1816" i="95" s="1"/>
  <c r="O1817" i="95" s="1"/>
  <c r="O1818" i="95" s="1"/>
  <c r="O1819" i="95" s="1"/>
  <c r="O1820" i="95" s="1"/>
  <c r="O1821" i="95" s="1"/>
  <c r="O1822" i="95" s="1"/>
  <c r="O1823" i="95" s="1"/>
  <c r="O1824" i="95" s="1"/>
  <c r="O1825" i="95" s="1"/>
  <c r="O1826" i="95" s="1"/>
  <c r="O1827" i="95" s="1"/>
  <c r="O1828" i="95" s="1"/>
  <c r="O1829" i="95" s="1"/>
  <c r="O1830" i="95" s="1"/>
  <c r="O1831" i="95" s="1"/>
  <c r="O1832" i="95" s="1"/>
  <c r="O1833" i="95" s="1"/>
  <c r="O1834" i="95" s="1"/>
  <c r="O1835" i="95" s="1"/>
  <c r="O1836" i="95" s="1"/>
  <c r="O1837" i="95" s="1"/>
  <c r="O1838" i="95" s="1"/>
  <c r="O1839" i="95" s="1"/>
  <c r="O1840" i="95" s="1"/>
  <c r="O1841" i="95" s="1"/>
  <c r="O1842" i="95" s="1"/>
  <c r="O1843" i="95" s="1"/>
  <c r="O1844" i="95" s="1"/>
  <c r="O1845" i="95" s="1"/>
  <c r="O1846" i="95" s="1"/>
  <c r="O1847" i="95" s="1"/>
  <c r="O1848" i="95" s="1"/>
  <c r="O1849" i="95" s="1"/>
  <c r="O1850" i="95" s="1"/>
  <c r="O1851" i="95" s="1"/>
  <c r="O1852" i="95" s="1"/>
  <c r="O1853" i="95" s="1"/>
  <c r="O1854" i="95" s="1"/>
  <c r="O1855" i="95" s="1"/>
  <c r="O1856" i="95" s="1"/>
  <c r="O1857" i="95" s="1"/>
  <c r="O1858" i="95" s="1"/>
  <c r="O1859" i="95" s="1"/>
  <c r="O1860" i="95" s="1"/>
  <c r="O1861" i="95" s="1"/>
  <c r="O1862" i="95" s="1"/>
  <c r="O1863" i="95" s="1"/>
  <c r="O1864" i="95" s="1"/>
  <c r="O1865" i="95" s="1"/>
  <c r="O1866" i="95" s="1"/>
  <c r="O1867" i="95" s="1"/>
  <c r="O1868" i="95" s="1"/>
  <c r="O1869" i="95" s="1"/>
  <c r="O1870" i="95" s="1"/>
  <c r="O1871" i="95" s="1"/>
  <c r="O1872" i="95" s="1"/>
  <c r="O1873" i="95" s="1"/>
  <c r="O1874" i="95" s="1"/>
  <c r="O1875" i="95" s="1"/>
  <c r="O1876" i="95" s="1"/>
  <c r="O1877" i="95" s="1"/>
  <c r="O1878" i="95" s="1"/>
  <c r="O1879" i="95" s="1"/>
  <c r="O1880" i="95" s="1"/>
  <c r="O1881" i="95" s="1"/>
  <c r="O1882" i="95" s="1"/>
  <c r="O1883" i="95" s="1"/>
  <c r="O1884" i="95" s="1"/>
  <c r="O1885" i="95" s="1"/>
  <c r="O1886" i="95" s="1"/>
  <c r="O1887" i="95" s="1"/>
  <c r="O1888" i="95" s="1"/>
  <c r="O1889" i="95" s="1"/>
  <c r="O1890" i="95" s="1"/>
  <c r="O1891" i="95" s="1"/>
  <c r="O1892" i="95" s="1"/>
  <c r="O1893" i="95" s="1"/>
  <c r="O1894" i="95" s="1"/>
  <c r="O1895" i="95" s="1"/>
  <c r="O1896" i="95" s="1"/>
  <c r="O1897" i="95" s="1"/>
  <c r="O1898" i="95" s="1"/>
  <c r="O1899" i="95" s="1"/>
  <c r="O1900" i="95" s="1"/>
  <c r="O1901" i="95" s="1"/>
  <c r="O1902" i="95" s="1"/>
  <c r="O1903" i="95" s="1"/>
  <c r="O1904" i="95" s="1"/>
  <c r="O1905" i="95" s="1"/>
  <c r="O1906" i="95" s="1"/>
  <c r="O1907" i="95" s="1"/>
  <c r="O1908" i="95" s="1"/>
  <c r="O1909" i="95" s="1"/>
  <c r="O1910" i="95" s="1"/>
  <c r="O1911" i="95" s="1"/>
  <c r="O1912" i="95" s="1"/>
  <c r="O1913" i="95" s="1"/>
  <c r="O1914" i="95" s="1"/>
  <c r="O1915" i="95" s="1"/>
  <c r="O1916" i="95" s="1"/>
  <c r="O1917" i="95" s="1"/>
  <c r="O1918" i="95" s="1"/>
  <c r="O1919" i="95" s="1"/>
  <c r="O1920" i="95" s="1"/>
  <c r="O1921" i="95" s="1"/>
  <c r="O1922" i="95" s="1"/>
  <c r="O1923" i="95" s="1"/>
  <c r="O1924" i="95" s="1"/>
  <c r="O1925" i="95" s="1"/>
  <c r="O1926" i="95" s="1"/>
  <c r="O1927" i="95" s="1"/>
  <c r="O1928" i="95" s="1"/>
  <c r="O1929" i="95" s="1"/>
  <c r="O1930" i="95" s="1"/>
  <c r="O1931" i="95" s="1"/>
  <c r="O1932" i="95" s="1"/>
  <c r="O1933" i="95" s="1"/>
  <c r="O1934" i="95" s="1"/>
  <c r="O1935" i="95" s="1"/>
  <c r="O1936" i="95" s="1"/>
  <c r="O1937" i="95" s="1"/>
  <c r="O1938" i="95" s="1"/>
  <c r="O1939" i="95" s="1"/>
  <c r="O1940" i="95" s="1"/>
  <c r="O1941" i="95" s="1"/>
  <c r="O1942" i="95" s="1"/>
  <c r="O1943" i="95" s="1"/>
  <c r="O1944" i="95" s="1"/>
  <c r="O1945" i="95" s="1"/>
  <c r="O1946" i="95" s="1"/>
  <c r="O1947" i="95" s="1"/>
  <c r="O1948" i="95" s="1"/>
  <c r="O1949" i="95" s="1"/>
  <c r="O1950" i="95" s="1"/>
  <c r="O1951" i="95" s="1"/>
  <c r="O1952" i="95" s="1"/>
  <c r="O1953" i="95" s="1"/>
  <c r="O1954" i="95" s="1"/>
  <c r="O1955" i="95" s="1"/>
  <c r="O1956" i="95" s="1"/>
  <c r="O1957" i="95" s="1"/>
  <c r="O1958" i="95" s="1"/>
  <c r="O1959" i="95" s="1"/>
  <c r="O1960" i="95" s="1"/>
  <c r="O1961" i="95" s="1"/>
  <c r="O1962" i="95" s="1"/>
  <c r="O1963" i="95" s="1"/>
  <c r="O1964" i="95" s="1"/>
  <c r="O1965" i="95" s="1"/>
  <c r="O1966" i="95" s="1"/>
  <c r="O1967" i="95" s="1"/>
  <c r="O1968" i="95" s="1"/>
  <c r="O1969" i="95" s="1"/>
  <c r="O1970" i="95" s="1"/>
  <c r="O1971" i="95" s="1"/>
  <c r="O1972" i="95" s="1"/>
  <c r="H150" i="86"/>
  <c r="H17" i="85"/>
  <c r="H49" i="86"/>
  <c r="H60" i="85"/>
  <c r="H60" i="83"/>
  <c r="H60" i="86"/>
  <c r="H17" i="84"/>
  <c r="H158" i="84"/>
  <c r="H49" i="85"/>
  <c r="H29" i="83"/>
  <c r="H29" i="86"/>
  <c r="H49" i="83"/>
  <c r="H158" i="85"/>
  <c r="H150" i="84"/>
  <c r="H29" i="84"/>
  <c r="H21" i="85"/>
  <c r="H17" i="83"/>
  <c r="H158" i="83"/>
  <c r="H49" i="84"/>
  <c r="H17" i="86"/>
  <c r="H158" i="86"/>
  <c r="H150" i="85"/>
  <c r="H21" i="83"/>
  <c r="H29" i="85"/>
  <c r="H21" i="86"/>
  <c r="H90" i="85"/>
  <c r="H90" i="86"/>
  <c r="H14" i="85"/>
  <c r="H82" i="84"/>
  <c r="H82" i="85"/>
  <c r="H119" i="86"/>
  <c r="H14" i="86"/>
  <c r="Y164" i="85"/>
  <c r="H82" i="86"/>
  <c r="H146" i="86"/>
  <c r="Y164" i="86"/>
  <c r="Y163" i="86"/>
  <c r="Y165" i="86"/>
  <c r="Y163" i="88"/>
  <c r="Y164" i="88"/>
  <c r="Y165" i="88"/>
  <c r="Y163" i="85"/>
  <c r="H146" i="85"/>
  <c r="H119" i="85"/>
  <c r="Y128" i="83"/>
  <c r="Y165" i="83"/>
  <c r="H90" i="84"/>
  <c r="H146" i="84"/>
  <c r="H119" i="84"/>
  <c r="H14" i="84"/>
  <c r="H90" i="83"/>
  <c r="H14" i="83"/>
  <c r="H82" i="83"/>
  <c r="Y129" i="83"/>
  <c r="Y163" i="83"/>
  <c r="H119" i="83"/>
  <c r="Y164" i="83"/>
  <c r="Y165" i="84"/>
  <c r="Y164" i="84"/>
  <c r="Y163" i="84"/>
  <c r="H146" i="83"/>
  <c r="Y165" i="31"/>
  <c r="Z165" i="31" s="1"/>
  <c r="Y164" i="31"/>
  <c r="Z164" i="31" s="1"/>
  <c r="Y163" i="31"/>
  <c r="Z163" i="31" s="1"/>
  <c r="E122" i="86"/>
  <c r="E123" i="86"/>
  <c r="E124" i="86"/>
  <c r="E125" i="86"/>
  <c r="E126" i="86"/>
  <c r="E127" i="86"/>
  <c r="E128" i="86"/>
  <c r="E129" i="86"/>
  <c r="E130" i="86"/>
  <c r="E131" i="86"/>
  <c r="E132" i="86"/>
  <c r="E133" i="86"/>
  <c r="E137" i="86"/>
  <c r="E138" i="86"/>
  <c r="E139" i="86"/>
  <c r="E140" i="86"/>
  <c r="E141" i="86"/>
  <c r="E142" i="86"/>
  <c r="E95" i="86"/>
  <c r="E96" i="86"/>
  <c r="E97" i="86"/>
  <c r="E98" i="86"/>
  <c r="E99" i="86"/>
  <c r="E100" i="86"/>
  <c r="E101" i="86"/>
  <c r="E102" i="86"/>
  <c r="E103" i="86"/>
  <c r="E104" i="86"/>
  <c r="E105" i="86"/>
  <c r="E106" i="86"/>
  <c r="E110" i="86"/>
  <c r="E111" i="86"/>
  <c r="E112" i="86"/>
  <c r="E113" i="86"/>
  <c r="E114" i="86"/>
  <c r="E115" i="86"/>
  <c r="E95" i="85"/>
  <c r="E96" i="85"/>
  <c r="Y96" i="85" s="1"/>
  <c r="E97" i="85"/>
  <c r="Y97" i="85" s="1"/>
  <c r="E98" i="85"/>
  <c r="Y98" i="85" s="1"/>
  <c r="E99" i="85"/>
  <c r="E100" i="85"/>
  <c r="E101" i="85"/>
  <c r="E102" i="85"/>
  <c r="Y102" i="85" s="1"/>
  <c r="E103" i="85"/>
  <c r="Y103" i="85" s="1"/>
  <c r="E104" i="85"/>
  <c r="Y104" i="85" s="1"/>
  <c r="E105" i="85"/>
  <c r="Y105" i="85" s="1"/>
  <c r="E114" i="85"/>
  <c r="E115" i="85"/>
  <c r="E122" i="85"/>
  <c r="E123" i="85"/>
  <c r="E124" i="85"/>
  <c r="Y124" i="85" s="1"/>
  <c r="E125" i="85"/>
  <c r="Y125" i="85" s="1"/>
  <c r="E126" i="85"/>
  <c r="E127" i="85"/>
  <c r="E128" i="85"/>
  <c r="E129" i="85"/>
  <c r="E130" i="85"/>
  <c r="Y130" i="85" s="1"/>
  <c r="E131" i="85"/>
  <c r="E142" i="85"/>
  <c r="Y142" i="85" s="1"/>
  <c r="E101" i="84"/>
  <c r="E128" i="84"/>
  <c r="G128" i="31"/>
  <c r="E101" i="83"/>
  <c r="G101" i="31"/>
  <c r="E40" i="85"/>
  <c r="Y40" i="85" s="1"/>
  <c r="E41" i="85"/>
  <c r="E42" i="85"/>
  <c r="E40" i="84"/>
  <c r="E41" i="84"/>
  <c r="E42" i="84"/>
  <c r="E40" i="83"/>
  <c r="E41" i="83"/>
  <c r="E42" i="83"/>
  <c r="G40" i="31"/>
  <c r="G41" i="31"/>
  <c r="G42" i="31"/>
  <c r="E40" i="86"/>
  <c r="E41" i="86"/>
  <c r="E42" i="86"/>
  <c r="E67" i="85"/>
  <c r="E67" i="84"/>
  <c r="E67" i="83"/>
  <c r="G67" i="31"/>
  <c r="E67" i="86"/>
  <c r="C71" i="86"/>
  <c r="C69" i="86"/>
  <c r="C71" i="85"/>
  <c r="C69" i="85"/>
  <c r="C71" i="84"/>
  <c r="C69" i="84"/>
  <c r="E95" i="84"/>
  <c r="E96" i="84"/>
  <c r="E97" i="84"/>
  <c r="E98" i="84"/>
  <c r="E99" i="84"/>
  <c r="E100" i="84"/>
  <c r="E102" i="84"/>
  <c r="E103" i="84"/>
  <c r="E104" i="84"/>
  <c r="E105" i="84"/>
  <c r="E114" i="84"/>
  <c r="E115" i="84"/>
  <c r="E122" i="84"/>
  <c r="E123" i="84"/>
  <c r="E124" i="84"/>
  <c r="E125" i="84"/>
  <c r="E126" i="84"/>
  <c r="E127" i="84"/>
  <c r="E129" i="84"/>
  <c r="E130" i="84"/>
  <c r="E131" i="84"/>
  <c r="E132" i="84"/>
  <c r="E133" i="84"/>
  <c r="O1973" i="95" l="1"/>
  <c r="O1974" i="95" s="1"/>
  <c r="O1975" i="95" s="1"/>
  <c r="O1976" i="95" s="1"/>
  <c r="O1977" i="95" s="1"/>
  <c r="O1978" i="95" s="1"/>
  <c r="O1979" i="95" s="1"/>
  <c r="O1980" i="95" s="1"/>
  <c r="O1981" i="95" s="1"/>
  <c r="O1982" i="95" s="1"/>
  <c r="O1983" i="95" s="1"/>
  <c r="O1984" i="95" s="1"/>
  <c r="O1985" i="95" s="1"/>
  <c r="O1986" i="95" s="1"/>
  <c r="O1987" i="95" s="1"/>
  <c r="O1988" i="95" s="1"/>
  <c r="O1989" i="95" s="1"/>
  <c r="O1990" i="95" s="1"/>
  <c r="O1991" i="95" s="1"/>
  <c r="O1992" i="95" s="1"/>
  <c r="O1993" i="95" s="1"/>
  <c r="O1994" i="95" s="1"/>
  <c r="O1995" i="95" s="1"/>
  <c r="O1996" i="95" s="1"/>
  <c r="O1997" i="95" s="1"/>
  <c r="O1998" i="95" s="1"/>
  <c r="O1999" i="95" s="1"/>
  <c r="O2000" i="95" s="1"/>
  <c r="O2001" i="95" s="1"/>
  <c r="O2002" i="95" s="1"/>
  <c r="O2003" i="95" s="1"/>
  <c r="O2004" i="95" s="1"/>
  <c r="O2005" i="95" s="1"/>
  <c r="O2006" i="95" s="1"/>
  <c r="O2007" i="95" s="1"/>
  <c r="O2008" i="95" s="1"/>
  <c r="O2009" i="95" s="1"/>
  <c r="O2010" i="95" s="1"/>
  <c r="O2011" i="95" s="1"/>
  <c r="O2012" i="95" s="1"/>
  <c r="O2013" i="95" s="1"/>
  <c r="O2014" i="95" s="1"/>
  <c r="O2015" i="95" s="1"/>
  <c r="O2016" i="95" s="1"/>
  <c r="O2017" i="95" s="1"/>
  <c r="O2018" i="95" s="1"/>
  <c r="O2019" i="95" s="1"/>
  <c r="O2020" i="95" s="1"/>
  <c r="O2021" i="95" s="1"/>
  <c r="O2022" i="95" s="1"/>
  <c r="O2023" i="95" s="1"/>
  <c r="O2024" i="95" s="1"/>
  <c r="O2025" i="95" s="1"/>
  <c r="O2026" i="95" s="1"/>
  <c r="O2027" i="95" s="1"/>
  <c r="O2028" i="95" s="1"/>
  <c r="O2029" i="95" s="1"/>
  <c r="O2030" i="95" s="1"/>
  <c r="O2031" i="95" s="1"/>
  <c r="O2032" i="95" s="1"/>
  <c r="O2033" i="95" s="1"/>
  <c r="O2034" i="95" s="1"/>
  <c r="O2035" i="95" s="1"/>
  <c r="O2036" i="95" s="1"/>
  <c r="O2037" i="95" s="1"/>
  <c r="O2038" i="95" s="1"/>
  <c r="O2039" i="95" s="1"/>
  <c r="O2040" i="95" s="1"/>
  <c r="O2041" i="95" s="1"/>
  <c r="O2042" i="95" s="1"/>
  <c r="O2043" i="95" s="1"/>
  <c r="O2044" i="95" s="1"/>
  <c r="O2045" i="95" s="1"/>
  <c r="O2046" i="95" s="1"/>
  <c r="O2047" i="95" s="1"/>
  <c r="O2048" i="95" s="1"/>
  <c r="O2049" i="95" s="1"/>
  <c r="O2050" i="95" s="1"/>
  <c r="O2051" i="95" s="1"/>
  <c r="O2052" i="95" s="1"/>
  <c r="O2053" i="95" s="1"/>
  <c r="O2054" i="95" s="1"/>
  <c r="O2055" i="95" s="1"/>
  <c r="O2056" i="95" s="1"/>
  <c r="O2057" i="95" s="1"/>
  <c r="O2058" i="95" s="1"/>
  <c r="O2059" i="95" s="1"/>
  <c r="O2060" i="95" s="1"/>
  <c r="O2061" i="95" s="1"/>
  <c r="O2062" i="95" s="1"/>
  <c r="O2063" i="95" s="1"/>
  <c r="O2064" i="95" s="1"/>
  <c r="O2065" i="95" s="1"/>
  <c r="O2066" i="95" s="1"/>
  <c r="O2067" i="95" s="1"/>
  <c r="O2068" i="95" s="1"/>
  <c r="O2069" i="95" s="1"/>
  <c r="O2070" i="95" s="1"/>
  <c r="O2071" i="95" s="1"/>
  <c r="O2072" i="95" s="1"/>
  <c r="O2073" i="95" s="1"/>
  <c r="O2074" i="95" s="1"/>
  <c r="O2075" i="95" s="1"/>
  <c r="O2076" i="95" s="1"/>
  <c r="O2077" i="95" s="1"/>
  <c r="O2078" i="95" s="1"/>
  <c r="O2079" i="95" s="1"/>
  <c r="O2080" i="95" s="1"/>
  <c r="O2081" i="95" s="1"/>
  <c r="O2082" i="95" s="1"/>
  <c r="O2083" i="95" s="1"/>
  <c r="O2084" i="95" s="1"/>
  <c r="O2085" i="95" s="1"/>
  <c r="O2086" i="95" s="1"/>
  <c r="O2087" i="95" s="1"/>
  <c r="O2088" i="95" s="1"/>
  <c r="O2089" i="95" s="1"/>
  <c r="O2090" i="95" s="1"/>
  <c r="O2091" i="95" s="1"/>
  <c r="O2092" i="95" s="1"/>
  <c r="O2093" i="95" s="1"/>
  <c r="O2094" i="95" s="1"/>
  <c r="O2095" i="95" s="1"/>
  <c r="O2096" i="95" s="1"/>
  <c r="H167" i="86"/>
  <c r="O4782" i="94"/>
  <c r="O4783" i="94" s="1"/>
  <c r="O4784" i="94" s="1"/>
  <c r="O4785" i="94" s="1"/>
  <c r="O4786" i="94" s="1"/>
  <c r="O4787" i="94" s="1"/>
  <c r="O4788" i="94" s="1"/>
  <c r="O4789" i="94" s="1"/>
  <c r="O4790" i="94" s="1"/>
  <c r="O4791" i="94" s="1"/>
  <c r="O4792" i="94" s="1"/>
  <c r="O4793" i="94" s="1"/>
  <c r="O4794" i="94" s="1"/>
  <c r="O4795" i="94" s="1"/>
  <c r="O4796" i="94" s="1"/>
  <c r="O4797" i="94" s="1"/>
  <c r="O4798" i="94" s="1"/>
  <c r="O4799" i="94" s="1"/>
  <c r="O4800" i="94" s="1"/>
  <c r="O4801" i="94" s="1"/>
  <c r="O4802" i="94" s="1"/>
  <c r="O4803" i="94" s="1"/>
  <c r="O4804" i="94" s="1"/>
  <c r="O4805" i="94" s="1"/>
  <c r="O4806" i="94" s="1"/>
  <c r="O4807" i="94" s="1"/>
  <c r="O4808" i="94" s="1"/>
  <c r="O4809" i="94" s="1"/>
  <c r="O4810" i="94" s="1"/>
  <c r="O4811" i="94" s="1"/>
  <c r="O4812" i="94" s="1"/>
  <c r="O4813" i="94" s="1"/>
  <c r="O4814" i="94" s="1"/>
  <c r="O4815" i="94" s="1"/>
  <c r="O4816" i="94" s="1"/>
  <c r="O4817" i="94" s="1"/>
  <c r="O4818" i="94" s="1"/>
  <c r="O4819" i="94" s="1"/>
  <c r="O4820" i="94" s="1"/>
  <c r="O4821" i="94" s="1"/>
  <c r="O4822" i="94" s="1"/>
  <c r="O4823" i="94" s="1"/>
  <c r="O4824" i="94" s="1"/>
  <c r="O4825" i="94" s="1"/>
  <c r="O4826" i="94" s="1"/>
  <c r="O4827" i="94" s="1"/>
  <c r="O4828" i="94" s="1"/>
  <c r="O4829" i="94" s="1"/>
  <c r="O4830" i="94" s="1"/>
  <c r="O4831" i="94" s="1"/>
  <c r="O4832" i="94" s="1"/>
  <c r="O4833" i="94" s="1"/>
  <c r="O4834" i="94" s="1"/>
  <c r="O4835" i="94" s="1"/>
  <c r="H167" i="83"/>
  <c r="Y126" i="85"/>
  <c r="Y41" i="85"/>
  <c r="Y129" i="85"/>
  <c r="Y128" i="85"/>
  <c r="Y123" i="85"/>
  <c r="Y127" i="85"/>
  <c r="C60" i="86"/>
  <c r="C21" i="85"/>
  <c r="C17" i="84"/>
  <c r="C60" i="85"/>
  <c r="C60" i="84"/>
  <c r="C21" i="84"/>
  <c r="C29" i="85"/>
  <c r="C158" i="84"/>
  <c r="C150" i="84"/>
  <c r="H167" i="84"/>
  <c r="H73" i="85"/>
  <c r="H73" i="83"/>
  <c r="H74" i="83" s="1"/>
  <c r="H167" i="85"/>
  <c r="H73" i="86"/>
  <c r="H74" i="86" s="1"/>
  <c r="H73" i="84"/>
  <c r="H74" i="84" s="1"/>
  <c r="C150" i="86"/>
  <c r="C49" i="85"/>
  <c r="C158" i="85"/>
  <c r="C17" i="86"/>
  <c r="C49" i="84"/>
  <c r="C21" i="86"/>
  <c r="C150" i="85"/>
  <c r="C158" i="86"/>
  <c r="C49" i="86"/>
  <c r="C29" i="84"/>
  <c r="C17" i="85"/>
  <c r="C29" i="86"/>
  <c r="Y131" i="85"/>
  <c r="Y99" i="85"/>
  <c r="Y101" i="85"/>
  <c r="Y42" i="85"/>
  <c r="Y114" i="85"/>
  <c r="Y100" i="85"/>
  <c r="Y67" i="85"/>
  <c r="Y115" i="85"/>
  <c r="H91" i="86"/>
  <c r="Z164" i="83"/>
  <c r="Z164" i="84" s="1"/>
  <c r="Z164" i="85" s="1"/>
  <c r="Z164" i="86" s="1"/>
  <c r="Z164" i="87" s="1"/>
  <c r="Z164" i="88" s="1"/>
  <c r="Z163" i="83"/>
  <c r="Z163" i="84" s="1"/>
  <c r="Z163" i="85" s="1"/>
  <c r="Z163" i="86" s="1"/>
  <c r="Z163" i="87" s="1"/>
  <c r="Z163" i="88" s="1"/>
  <c r="Z165" i="83"/>
  <c r="Z165" i="84" s="1"/>
  <c r="Z165" i="85" s="1"/>
  <c r="Z165" i="86" s="1"/>
  <c r="Z165" i="87" s="1"/>
  <c r="Z165" i="88" s="1"/>
  <c r="Y67" i="83"/>
  <c r="Y99" i="86"/>
  <c r="Y125" i="86"/>
  <c r="Y42" i="86"/>
  <c r="Y130" i="88"/>
  <c r="Y113" i="88"/>
  <c r="Y99" i="88"/>
  <c r="Y112" i="86"/>
  <c r="Y96" i="86"/>
  <c r="Y113" i="86"/>
  <c r="Y131" i="86"/>
  <c r="Y131" i="88"/>
  <c r="Y123" i="86"/>
  <c r="Y104" i="88"/>
  <c r="Y104" i="86"/>
  <c r="Y138" i="86"/>
  <c r="Y105" i="86"/>
  <c r="Y124" i="86"/>
  <c r="Y139" i="86"/>
  <c r="Y139" i="88"/>
  <c r="Y125" i="88"/>
  <c r="Y106" i="86"/>
  <c r="Y140" i="86"/>
  <c r="Y102" i="86"/>
  <c r="Y41" i="86"/>
  <c r="Y101" i="86"/>
  <c r="Y110" i="86"/>
  <c r="Y127" i="86"/>
  <c r="Y130" i="86"/>
  <c r="Y128" i="86"/>
  <c r="Y103" i="88"/>
  <c r="Y42" i="88"/>
  <c r="Y105" i="88"/>
  <c r="Y41" i="88"/>
  <c r="Y114" i="88"/>
  <c r="Y100" i="88"/>
  <c r="Y142" i="86"/>
  <c r="Y67" i="86"/>
  <c r="Y97" i="86"/>
  <c r="Y114" i="86"/>
  <c r="Y132" i="86"/>
  <c r="Y126" i="86"/>
  <c r="Y141" i="86"/>
  <c r="Y95" i="88"/>
  <c r="Y129" i="88"/>
  <c r="Y102" i="88"/>
  <c r="Y142" i="88"/>
  <c r="Y128" i="88"/>
  <c r="Y111" i="86"/>
  <c r="Y129" i="86"/>
  <c r="Y103" i="86"/>
  <c r="Y97" i="88"/>
  <c r="Y141" i="88"/>
  <c r="Y127" i="88"/>
  <c r="Y140" i="88"/>
  <c r="Y126" i="88"/>
  <c r="Y124" i="88"/>
  <c r="Y98" i="86"/>
  <c r="Y115" i="86"/>
  <c r="Y133" i="86"/>
  <c r="Y115" i="88"/>
  <c r="Y101" i="88"/>
  <c r="Y123" i="88"/>
  <c r="Y96" i="88"/>
  <c r="Y122" i="88"/>
  <c r="Y100" i="86"/>
  <c r="Y137" i="86"/>
  <c r="Y40" i="86"/>
  <c r="Y40" i="88"/>
  <c r="Y133" i="88"/>
  <c r="Y98" i="88"/>
  <c r="Y132" i="88"/>
  <c r="C90" i="85"/>
  <c r="C146" i="86"/>
  <c r="Y122" i="86"/>
  <c r="C119" i="85"/>
  <c r="C14" i="86"/>
  <c r="C82" i="86"/>
  <c r="C90" i="86"/>
  <c r="Y95" i="86"/>
  <c r="C119" i="86"/>
  <c r="C14" i="85"/>
  <c r="C146" i="85"/>
  <c r="C82" i="85"/>
  <c r="H91" i="83"/>
  <c r="Y41" i="83"/>
  <c r="Y95" i="85"/>
  <c r="Y122" i="85"/>
  <c r="Y115" i="84"/>
  <c r="Y100" i="84"/>
  <c r="Y40" i="83"/>
  <c r="Y42" i="83"/>
  <c r="H147" i="83"/>
  <c r="Y132" i="84"/>
  <c r="Y102" i="84"/>
  <c r="Y42" i="84"/>
  <c r="Y114" i="84"/>
  <c r="Y99" i="84"/>
  <c r="Y124" i="84"/>
  <c r="Y96" i="84"/>
  <c r="Y133" i="84"/>
  <c r="Y131" i="84"/>
  <c r="Y103" i="84"/>
  <c r="Y128" i="84"/>
  <c r="Y98" i="84"/>
  <c r="Y40" i="84"/>
  <c r="Y123" i="84"/>
  <c r="Y97" i="84"/>
  <c r="Y67" i="84"/>
  <c r="Y126" i="84"/>
  <c r="Y101" i="84"/>
  <c r="Y127" i="84"/>
  <c r="Y125" i="84"/>
  <c r="Y129" i="84"/>
  <c r="Y105" i="84"/>
  <c r="Y130" i="84"/>
  <c r="Y104" i="84"/>
  <c r="Y41" i="84"/>
  <c r="C146" i="84"/>
  <c r="Y122" i="84"/>
  <c r="C14" i="84"/>
  <c r="C82" i="84"/>
  <c r="C90" i="84"/>
  <c r="C119" i="84"/>
  <c r="Y95" i="84"/>
  <c r="Y128" i="31"/>
  <c r="Z128" i="31" s="1"/>
  <c r="Z128" i="83" s="1"/>
  <c r="Y101" i="83"/>
  <c r="H91" i="84"/>
  <c r="Y101" i="31"/>
  <c r="Z101" i="31" s="1"/>
  <c r="Y41" i="31"/>
  <c r="Z41" i="31" s="1"/>
  <c r="Y42" i="31"/>
  <c r="Z42" i="31" s="1"/>
  <c r="Y40" i="31"/>
  <c r="Z40" i="31" s="1"/>
  <c r="H147" i="86"/>
  <c r="H147" i="84"/>
  <c r="Y67" i="31"/>
  <c r="Z67" i="31" s="1"/>
  <c r="O2097" i="95" l="1"/>
  <c r="O4836" i="94"/>
  <c r="O4837" i="94" s="1"/>
  <c r="O4838" i="94" s="1"/>
  <c r="O4839" i="94" s="1"/>
  <c r="O4840" i="94" s="1"/>
  <c r="O4841" i="94" s="1"/>
  <c r="O4842" i="94" s="1"/>
  <c r="O4843" i="94" s="1"/>
  <c r="O4844" i="94" s="1"/>
  <c r="O4845" i="94" s="1"/>
  <c r="O4846" i="94" s="1"/>
  <c r="O4847" i="94" s="1"/>
  <c r="O4848" i="94" s="1"/>
  <c r="O4849" i="94" s="1"/>
  <c r="O4850" i="94" s="1"/>
  <c r="O4851" i="94" s="1"/>
  <c r="O4852" i="94" s="1"/>
  <c r="O4853" i="94" s="1"/>
  <c r="O4854" i="94" s="1"/>
  <c r="O4855" i="94" s="1"/>
  <c r="O4856" i="94" s="1"/>
  <c r="O4857" i="94" s="1"/>
  <c r="O4858" i="94" s="1"/>
  <c r="O4859" i="94" s="1"/>
  <c r="O4860" i="94" s="1"/>
  <c r="O4861" i="94" s="1"/>
  <c r="O4862" i="94" s="1"/>
  <c r="O4863" i="94" s="1"/>
  <c r="O4864" i="94" s="1"/>
  <c r="O4865" i="94" s="1"/>
  <c r="O4866" i="94" s="1"/>
  <c r="O4867" i="94" s="1"/>
  <c r="O4868" i="94" s="1"/>
  <c r="O4869" i="94" s="1"/>
  <c r="O4870" i="94" s="1"/>
  <c r="O4871" i="94" s="1"/>
  <c r="O4872" i="94" s="1"/>
  <c r="O4873" i="94" s="1"/>
  <c r="O4874" i="94" s="1"/>
  <c r="O4875" i="94" s="1"/>
  <c r="O4876" i="94" s="1"/>
  <c r="O4877" i="94" s="1"/>
  <c r="O4878" i="94" s="1"/>
  <c r="O4879" i="94" s="1"/>
  <c r="O4880" i="94" s="1"/>
  <c r="O4881" i="94" s="1"/>
  <c r="O4882" i="94" s="1"/>
  <c r="O4883" i="94" s="1"/>
  <c r="O4884" i="94" s="1"/>
  <c r="O4885" i="94" s="1"/>
  <c r="O4886" i="94" s="1"/>
  <c r="O4887" i="94" s="1"/>
  <c r="O4888" i="94" s="1"/>
  <c r="O4889" i="94" s="1"/>
  <c r="O4890" i="94" s="1"/>
  <c r="O4891" i="94" s="1"/>
  <c r="O4892" i="94" s="1"/>
  <c r="O4893" i="94" s="1"/>
  <c r="O4894" i="94" s="1"/>
  <c r="O4895" i="94" s="1"/>
  <c r="O4896" i="94" s="1"/>
  <c r="O4897" i="94" s="1"/>
  <c r="O4898" i="94" s="1"/>
  <c r="O4899" i="94" s="1"/>
  <c r="O4900" i="94" s="1"/>
  <c r="O4901" i="94" s="1"/>
  <c r="O4902" i="94" s="1"/>
  <c r="O4903" i="94" s="1"/>
  <c r="O4904" i="94" s="1"/>
  <c r="O4905" i="94" s="1"/>
  <c r="O4906" i="94" s="1"/>
  <c r="O4907" i="94" s="1"/>
  <c r="O4908" i="94" s="1"/>
  <c r="O4909" i="94" s="1"/>
  <c r="O4910" i="94" s="1"/>
  <c r="O4911" i="94" s="1"/>
  <c r="O4912" i="94" s="1"/>
  <c r="O4913" i="94" s="1"/>
  <c r="O4914" i="94" s="1"/>
  <c r="O4915" i="94" s="1"/>
  <c r="O4916" i="94" s="1"/>
  <c r="O4917" i="94" s="1"/>
  <c r="O4918" i="94" s="1"/>
  <c r="O4919" i="94" s="1"/>
  <c r="O4920" i="94" s="1"/>
  <c r="O4921" i="94" s="1"/>
  <c r="O4922" i="94" s="1"/>
  <c r="C73" i="84"/>
  <c r="C167" i="84"/>
  <c r="C167" i="85"/>
  <c r="C167" i="86"/>
  <c r="C73" i="85"/>
  <c r="C74" i="85" s="1"/>
  <c r="C73" i="86"/>
  <c r="C74" i="86" s="1"/>
  <c r="Z165" i="89"/>
  <c r="Z165" i="90" s="1"/>
  <c r="Z165" i="91" s="1"/>
  <c r="Z165" i="92" s="1"/>
  <c r="Z165" i="93" s="1"/>
  <c r="Z163" i="89"/>
  <c r="Z163" i="90" s="1"/>
  <c r="Z163" i="91" s="1"/>
  <c r="Z163" i="92" s="1"/>
  <c r="Z163" i="93" s="1"/>
  <c r="Z164" i="89"/>
  <c r="Z164" i="90" s="1"/>
  <c r="Z164" i="91" s="1"/>
  <c r="Z164" i="92" s="1"/>
  <c r="Z164" i="93" s="1"/>
  <c r="Z40" i="83"/>
  <c r="Z40" i="84" s="1"/>
  <c r="Z40" i="85" s="1"/>
  <c r="Z40" i="86" s="1"/>
  <c r="Z40" i="87" s="1"/>
  <c r="Z40" i="88" s="1"/>
  <c r="Z42" i="83"/>
  <c r="Z42" i="84" s="1"/>
  <c r="Z42" i="85" s="1"/>
  <c r="Z42" i="86" s="1"/>
  <c r="Z42" i="87" s="1"/>
  <c r="Z42" i="88" s="1"/>
  <c r="Z41" i="83"/>
  <c r="Z41" i="84" s="1"/>
  <c r="Z41" i="85" s="1"/>
  <c r="Z41" i="86" s="1"/>
  <c r="Z41" i="87" s="1"/>
  <c r="Z41" i="88" s="1"/>
  <c r="Z67" i="83"/>
  <c r="Z67" i="84" s="1"/>
  <c r="Z67" i="85" s="1"/>
  <c r="Z67" i="86" s="1"/>
  <c r="Z67" i="87" s="1"/>
  <c r="Z67" i="88" s="1"/>
  <c r="Z128" i="84"/>
  <c r="Z128" i="85" s="1"/>
  <c r="Z128" i="86" s="1"/>
  <c r="Z128" i="87" s="1"/>
  <c r="Z128" i="88" s="1"/>
  <c r="Z101" i="83"/>
  <c r="Z101" i="84" s="1"/>
  <c r="Z101" i="85" s="1"/>
  <c r="Z101" i="86" s="1"/>
  <c r="Z101" i="87" s="1"/>
  <c r="Z101" i="88" s="1"/>
  <c r="H169" i="83"/>
  <c r="C91" i="84"/>
  <c r="H169" i="84"/>
  <c r="H169" i="86"/>
  <c r="C91" i="86"/>
  <c r="C91" i="85"/>
  <c r="C147" i="86"/>
  <c r="C147" i="85"/>
  <c r="O2098" i="95" l="1"/>
  <c r="O2099" i="95" s="1"/>
  <c r="O2100" i="95" s="1"/>
  <c r="O2101" i="95" s="1"/>
  <c r="O2102" i="95" s="1"/>
  <c r="O2103" i="95" s="1"/>
  <c r="O2104" i="95" s="1"/>
  <c r="O2105" i="95" s="1"/>
  <c r="O2106" i="95" s="1"/>
  <c r="O2107" i="95" s="1"/>
  <c r="O2108" i="95" s="1"/>
  <c r="O2109" i="95" s="1"/>
  <c r="O2110" i="95" s="1"/>
  <c r="O2111" i="95" s="1"/>
  <c r="O2112" i="95" s="1"/>
  <c r="O2113" i="95" s="1"/>
  <c r="O2114" i="95" s="1"/>
  <c r="O2115" i="95" s="1"/>
  <c r="O2116" i="95" s="1"/>
  <c r="O2117" i="95" s="1"/>
  <c r="O2118" i="95" s="1"/>
  <c r="O2119" i="95" s="1"/>
  <c r="O2120" i="95" s="1"/>
  <c r="O2121" i="95" s="1"/>
  <c r="O2122" i="95" s="1"/>
  <c r="O2123" i="95" s="1"/>
  <c r="O2124" i="95" s="1"/>
  <c r="O2125" i="95" s="1"/>
  <c r="O2126" i="95" s="1"/>
  <c r="O2127" i="95" s="1"/>
  <c r="O2128" i="95" s="1"/>
  <c r="O2129" i="95" s="1"/>
  <c r="O2130" i="95" s="1"/>
  <c r="O2131" i="95" s="1"/>
  <c r="O2132" i="95" s="1"/>
  <c r="O2133" i="95" s="1"/>
  <c r="O2134" i="95" s="1"/>
  <c r="O2135" i="95" s="1"/>
  <c r="O2136" i="95" s="1"/>
  <c r="O2137" i="95" s="1"/>
  <c r="O2138" i="95" s="1"/>
  <c r="O2139" i="95" s="1"/>
  <c r="O2140" i="95" s="1"/>
  <c r="O2141" i="95" s="1"/>
  <c r="O2142" i="95" s="1"/>
  <c r="O2143" i="95" s="1"/>
  <c r="O2144" i="95" s="1"/>
  <c r="O2145" i="95" s="1"/>
  <c r="O2146" i="95" s="1"/>
  <c r="O2147" i="95" s="1"/>
  <c r="O2148" i="95" s="1"/>
  <c r="O2149" i="95" s="1"/>
  <c r="O2150" i="95" s="1"/>
  <c r="O2151" i="95" s="1"/>
  <c r="O2152" i="95" s="1"/>
  <c r="O2153" i="95" s="1"/>
  <c r="O2154" i="95" s="1"/>
  <c r="O2155" i="95" s="1"/>
  <c r="O2156" i="95" s="1"/>
  <c r="O2157" i="95" s="1"/>
  <c r="O2158" i="95" s="1"/>
  <c r="O2159" i="95" s="1"/>
  <c r="O2160" i="95" s="1"/>
  <c r="O2161" i="95" s="1"/>
  <c r="O2162" i="95" s="1"/>
  <c r="O2163" i="95" s="1"/>
  <c r="O2164" i="95" s="1"/>
  <c r="O2165" i="95" s="1"/>
  <c r="O2166" i="95" s="1"/>
  <c r="O2167" i="95" s="1"/>
  <c r="O2168" i="95" s="1"/>
  <c r="O2169" i="95" s="1"/>
  <c r="O2170" i="95" s="1"/>
  <c r="O2171" i="95" s="1"/>
  <c r="O2172" i="95" s="1"/>
  <c r="O2173" i="95" s="1"/>
  <c r="O2174" i="95" s="1"/>
  <c r="O2175" i="95" s="1"/>
  <c r="O2176" i="95" s="1"/>
  <c r="O2177" i="95" s="1"/>
  <c r="O2178" i="95" s="1"/>
  <c r="O2179" i="95" s="1"/>
  <c r="O2180" i="95" s="1"/>
  <c r="O2181" i="95" s="1"/>
  <c r="O2182" i="95" s="1"/>
  <c r="O2183" i="95" s="1"/>
  <c r="O2184" i="95" s="1"/>
  <c r="O2185" i="95" s="1"/>
  <c r="O2186" i="95" s="1"/>
  <c r="O2187" i="95" s="1"/>
  <c r="O2188" i="95" s="1"/>
  <c r="O2189" i="95" s="1"/>
  <c r="O2190" i="95" s="1"/>
  <c r="O2191" i="95" s="1"/>
  <c r="O2192" i="95" s="1"/>
  <c r="O2193" i="95" s="1"/>
  <c r="O2194" i="95" s="1"/>
  <c r="O2195" i="95" s="1"/>
  <c r="O2196" i="95" s="1"/>
  <c r="O2197" i="95" s="1"/>
  <c r="O2198" i="95" s="1"/>
  <c r="O2199" i="95" s="1"/>
  <c r="O2200" i="95" s="1"/>
  <c r="O2201" i="95" s="1"/>
  <c r="O2202" i="95" s="1"/>
  <c r="O2203" i="95" s="1"/>
  <c r="O2204" i="95" s="1"/>
  <c r="O2205" i="95" s="1"/>
  <c r="O2206" i="95" s="1"/>
  <c r="O2207" i="95" s="1"/>
  <c r="O2208" i="95" s="1"/>
  <c r="O2209" i="95" s="1"/>
  <c r="O2210" i="95" s="1"/>
  <c r="O2211" i="95" s="1"/>
  <c r="O2212" i="95" s="1"/>
  <c r="O2213" i="95" s="1"/>
  <c r="O2214" i="95" s="1"/>
  <c r="O2215" i="95" s="1"/>
  <c r="O2216" i="95" s="1"/>
  <c r="O2217" i="95" s="1"/>
  <c r="O2218" i="95" s="1"/>
  <c r="O2219" i="95" s="1"/>
  <c r="O2220" i="95" s="1"/>
  <c r="O2221" i="95" s="1"/>
  <c r="O2222" i="95" s="1"/>
  <c r="O2223" i="95" s="1"/>
  <c r="O2224" i="95" s="1"/>
  <c r="O2225" i="95" s="1"/>
  <c r="O2226" i="95" s="1"/>
  <c r="O2227" i="95" s="1"/>
  <c r="O2228" i="95" s="1"/>
  <c r="O2229" i="95" s="1"/>
  <c r="O2230" i="95" s="1"/>
  <c r="O2231" i="95" s="1"/>
  <c r="O2232" i="95" s="1"/>
  <c r="O2233" i="95" s="1"/>
  <c r="O2234" i="95" s="1"/>
  <c r="O2235" i="95" s="1"/>
  <c r="O2236" i="95" s="1"/>
  <c r="O2237" i="95" s="1"/>
  <c r="O2238" i="95" s="1"/>
  <c r="O2239" i="95" s="1"/>
  <c r="O2240" i="95" s="1"/>
  <c r="O2241" i="95" s="1"/>
  <c r="O2242" i="95" s="1"/>
  <c r="O2243" i="95" s="1"/>
  <c r="O2244" i="95" s="1"/>
  <c r="O2245" i="95" s="1"/>
  <c r="O2246" i="95" s="1"/>
  <c r="O2247" i="95" s="1"/>
  <c r="O2248" i="95" s="1"/>
  <c r="O2249" i="95" s="1"/>
  <c r="O2250" i="95" s="1"/>
  <c r="O2251" i="95" s="1"/>
  <c r="O2252" i="95" s="1"/>
  <c r="O2253" i="95" s="1"/>
  <c r="O2254" i="95" s="1"/>
  <c r="O2255" i="95" s="1"/>
  <c r="O2256" i="95" s="1"/>
  <c r="O2257" i="95" s="1"/>
  <c r="O2258" i="95" s="1"/>
  <c r="O2259" i="95" s="1"/>
  <c r="O2260" i="95" s="1"/>
  <c r="O2261" i="95" s="1"/>
  <c r="O2262" i="95" s="1"/>
  <c r="O2263" i="95" s="1"/>
  <c r="O2264" i="95" s="1"/>
  <c r="O2265" i="95" s="1"/>
  <c r="O2266" i="95" s="1"/>
  <c r="O2267" i="95" s="1"/>
  <c r="O2268" i="95" s="1"/>
  <c r="O2269" i="95" s="1"/>
  <c r="O2270" i="95" s="1"/>
  <c r="O2271" i="95" s="1"/>
  <c r="O2272" i="95" s="1"/>
  <c r="O2273" i="95" s="1"/>
  <c r="O2274" i="95" s="1"/>
  <c r="O2275" i="95" s="1"/>
  <c r="O2276" i="95" s="1"/>
  <c r="O2277" i="95" s="1"/>
  <c r="O2278" i="95" s="1"/>
  <c r="O2279" i="95" s="1"/>
  <c r="O2280" i="95" s="1"/>
  <c r="O2281" i="95" s="1"/>
  <c r="O2282" i="95" s="1"/>
  <c r="O2283" i="95" s="1"/>
  <c r="O2284" i="95" s="1"/>
  <c r="O2285" i="95" s="1"/>
  <c r="O2286" i="95" s="1"/>
  <c r="O2287" i="95" s="1"/>
  <c r="O2288" i="95" s="1"/>
  <c r="O2289" i="95" s="1"/>
  <c r="O2290" i="95" s="1"/>
  <c r="O2291" i="95" s="1"/>
  <c r="O2292" i="95" s="1"/>
  <c r="O2293" i="95" s="1"/>
  <c r="O2294" i="95" s="1"/>
  <c r="O2295" i="95" s="1"/>
  <c r="O2296" i="95" s="1"/>
  <c r="O2297" i="95" s="1"/>
  <c r="O2298" i="95" s="1"/>
  <c r="O2299" i="95" s="1"/>
  <c r="O2300" i="95" s="1"/>
  <c r="O2301" i="95" s="1"/>
  <c r="O2302" i="95" s="1"/>
  <c r="O2303" i="95" s="1"/>
  <c r="O2304" i="95" s="1"/>
  <c r="O2305" i="95" s="1"/>
  <c r="O2306" i="95" s="1"/>
  <c r="O2307" i="95" s="1"/>
  <c r="O2308" i="95" s="1"/>
  <c r="O2309" i="95" s="1"/>
  <c r="O2310" i="95" s="1"/>
  <c r="O2311" i="95" s="1"/>
  <c r="O2312" i="95" s="1"/>
  <c r="O2313" i="95" s="1"/>
  <c r="O2314" i="95" s="1"/>
  <c r="O2315" i="95" s="1"/>
  <c r="O2316" i="95" s="1"/>
  <c r="O2317" i="95" s="1"/>
  <c r="O2318" i="95" s="1"/>
  <c r="O2319" i="95" s="1"/>
  <c r="O2320" i="95" s="1"/>
  <c r="O2321" i="95" s="1"/>
  <c r="O2322" i="95" s="1"/>
  <c r="O2323" i="95" s="1"/>
  <c r="O2324" i="95" s="1"/>
  <c r="O2325" i="95" s="1"/>
  <c r="O2326" i="95" s="1"/>
  <c r="O2327" i="95" s="1"/>
  <c r="O2328" i="95" s="1"/>
  <c r="O2329" i="95" s="1"/>
  <c r="O2330" i="95" s="1"/>
  <c r="O2331" i="95" s="1"/>
  <c r="O2332" i="95" s="1"/>
  <c r="O2333" i="95" s="1"/>
  <c r="O2334" i="95" s="1"/>
  <c r="O2335" i="95" s="1"/>
  <c r="O2336" i="95" s="1"/>
  <c r="O2337" i="95" s="1"/>
  <c r="O2338" i="95" s="1"/>
  <c r="O2339" i="95" s="1"/>
  <c r="O2340" i="95" s="1"/>
  <c r="O2341" i="95" s="1"/>
  <c r="O2342" i="95" s="1"/>
  <c r="O2343" i="95" s="1"/>
  <c r="O2344" i="95" s="1"/>
  <c r="O2345" i="95" s="1"/>
  <c r="O2346" i="95" s="1"/>
  <c r="O2347" i="95" s="1"/>
  <c r="O2348" i="95" s="1"/>
  <c r="O2349" i="95" s="1"/>
  <c r="O2350" i="95" s="1"/>
  <c r="O2351" i="95" s="1"/>
  <c r="O2352" i="95" s="1"/>
  <c r="O2353" i="95" s="1"/>
  <c r="O2354" i="95" s="1"/>
  <c r="O2355" i="95" s="1"/>
  <c r="O2356" i="95" s="1"/>
  <c r="O2357" i="95" s="1"/>
  <c r="O2358" i="95" s="1"/>
  <c r="O2359" i="95" s="1"/>
  <c r="O2360" i="95" s="1"/>
  <c r="O2361" i="95" s="1"/>
  <c r="O2362" i="95" s="1"/>
  <c r="O2363" i="95" s="1"/>
  <c r="O2364" i="95" s="1"/>
  <c r="O2365" i="95" s="1"/>
  <c r="O2366" i="95" s="1"/>
  <c r="O2367" i="95" s="1"/>
  <c r="O2368" i="95" s="1"/>
  <c r="O2369" i="95" s="1"/>
  <c r="O2370" i="95" s="1"/>
  <c r="O2371" i="95" s="1"/>
  <c r="O2372" i="95" s="1"/>
  <c r="O2373" i="95" s="1"/>
  <c r="O2374" i="95" s="1"/>
  <c r="O2375" i="95" s="1"/>
  <c r="O2376" i="95" s="1"/>
  <c r="O2377" i="95" s="1"/>
  <c r="O2378" i="95" s="1"/>
  <c r="O2379" i="95" s="1"/>
  <c r="O2380" i="95" s="1"/>
  <c r="O2381" i="95" s="1"/>
  <c r="O2382" i="95" s="1"/>
  <c r="O2383" i="95" s="1"/>
  <c r="O2384" i="95" s="1"/>
  <c r="O2385" i="95" s="1"/>
  <c r="O2386" i="95" s="1"/>
  <c r="O2387" i="95" s="1"/>
  <c r="O2388" i="95" s="1"/>
  <c r="O2389" i="95" s="1"/>
  <c r="O2390" i="95" s="1"/>
  <c r="O2391" i="95" s="1"/>
  <c r="O2392" i="95" s="1"/>
  <c r="O2393" i="95" s="1"/>
  <c r="O2394" i="95" s="1"/>
  <c r="O2395" i="95" s="1"/>
  <c r="O2396" i="95" s="1"/>
  <c r="O2397" i="95" s="1"/>
  <c r="O2398" i="95" s="1"/>
  <c r="O2399" i="95" s="1"/>
  <c r="O2400" i="95" s="1"/>
  <c r="O2401" i="95" s="1"/>
  <c r="O2402" i="95" s="1"/>
  <c r="O2403" i="95" s="1"/>
  <c r="O2404" i="95" s="1"/>
  <c r="O2405" i="95" s="1"/>
  <c r="O2406" i="95" s="1"/>
  <c r="O2407" i="95" s="1"/>
  <c r="O2408" i="95" s="1"/>
  <c r="O2409" i="95" s="1"/>
  <c r="O2410" i="95" s="1"/>
  <c r="O2411" i="95" s="1"/>
  <c r="O2412" i="95" s="1"/>
  <c r="O2413" i="95" s="1"/>
  <c r="O2414" i="95" s="1"/>
  <c r="O2415" i="95" s="1"/>
  <c r="O2416" i="95" s="1"/>
  <c r="O2417" i="95" s="1"/>
  <c r="O2418" i="95" s="1"/>
  <c r="O2419" i="95" s="1"/>
  <c r="O2420" i="95" s="1"/>
  <c r="O2421" i="95" s="1"/>
  <c r="O2422" i="95" s="1"/>
  <c r="O2423" i="95" s="1"/>
  <c r="O2424" i="95" s="1"/>
  <c r="O2425" i="95" s="1"/>
  <c r="O2426" i="95" s="1"/>
  <c r="O2427" i="95" s="1"/>
  <c r="O2428" i="95" s="1"/>
  <c r="O2429" i="95" s="1"/>
  <c r="O2430" i="95" s="1"/>
  <c r="O2431" i="95" s="1"/>
  <c r="O2432" i="95" s="1"/>
  <c r="O2433" i="95" s="1"/>
  <c r="O2434" i="95" s="1"/>
  <c r="O2435" i="95" s="1"/>
  <c r="O2436" i="95" s="1"/>
  <c r="O2437" i="95" s="1"/>
  <c r="O2438" i="95" s="1"/>
  <c r="O2439" i="95" s="1"/>
  <c r="O2440" i="95" s="1"/>
  <c r="O2441" i="95" s="1"/>
  <c r="O2442" i="95" s="1"/>
  <c r="O2443" i="95" s="1"/>
  <c r="O2444" i="95" s="1"/>
  <c r="O2445" i="95" s="1"/>
  <c r="O2446" i="95" s="1"/>
  <c r="O2447" i="95" s="1"/>
  <c r="O2448" i="95" s="1"/>
  <c r="O2449" i="95" s="1"/>
  <c r="O2450" i="95" s="1"/>
  <c r="O2451" i="95" s="1"/>
  <c r="O2452" i="95" s="1"/>
  <c r="O2453" i="95" s="1"/>
  <c r="O2454" i="95" s="1"/>
  <c r="O2455" i="95" s="1"/>
  <c r="O2456" i="95" s="1"/>
  <c r="O2457" i="95" s="1"/>
  <c r="O2458" i="95" s="1"/>
  <c r="O2459" i="95" s="1"/>
  <c r="O2460" i="95" s="1"/>
  <c r="O2461" i="95" s="1"/>
  <c r="O2462" i="95" s="1"/>
  <c r="O2463" i="95" s="1"/>
  <c r="O2464" i="95" s="1"/>
  <c r="O2465" i="95" s="1"/>
  <c r="O2466" i="95" s="1"/>
  <c r="O2467" i="95" s="1"/>
  <c r="O2468" i="95" s="1"/>
  <c r="O2469" i="95" s="1"/>
  <c r="O2470" i="95" s="1"/>
  <c r="O2471" i="95" s="1"/>
  <c r="O2472" i="95" s="1"/>
  <c r="O2473" i="95" s="1"/>
  <c r="O2474" i="95" s="1"/>
  <c r="O2475" i="95" s="1"/>
  <c r="O2476" i="95" s="1"/>
  <c r="O2477" i="95" s="1"/>
  <c r="O2478" i="95" s="1"/>
  <c r="O2479" i="95" s="1"/>
  <c r="O2480" i="95" s="1"/>
  <c r="O2481" i="95" s="1"/>
  <c r="O2482" i="95" s="1"/>
  <c r="O2483" i="95" s="1"/>
  <c r="O2484" i="95" s="1"/>
  <c r="O2485" i="95" s="1"/>
  <c r="O2486" i="95" s="1"/>
  <c r="O2487" i="95" s="1"/>
  <c r="O2488" i="95" s="1"/>
  <c r="O2489" i="95" s="1"/>
  <c r="O2490" i="95" s="1"/>
  <c r="O2491" i="95" s="1"/>
  <c r="O2492" i="95" s="1"/>
  <c r="O2493" i="95" s="1"/>
  <c r="O2494" i="95" s="1"/>
  <c r="O2495" i="95" s="1"/>
  <c r="O2496" i="95" s="1"/>
  <c r="O2497" i="95" s="1"/>
  <c r="O2498" i="95" s="1"/>
  <c r="O2499" i="95" s="1"/>
  <c r="O2500" i="95" s="1"/>
  <c r="O2501" i="95" s="1"/>
  <c r="O2502" i="95" s="1"/>
  <c r="O2503" i="95" s="1"/>
  <c r="O2504" i="95" s="1"/>
  <c r="O2505" i="95" s="1"/>
  <c r="O2506" i="95" s="1"/>
  <c r="O2507" i="95" s="1"/>
  <c r="O2508" i="95" s="1"/>
  <c r="O2509" i="95" s="1"/>
  <c r="O2510" i="95" s="1"/>
  <c r="O2511" i="95" s="1"/>
  <c r="O2512" i="95" s="1"/>
  <c r="O2513" i="95" s="1"/>
  <c r="O2514" i="95" s="1"/>
  <c r="O2515" i="95" s="1"/>
  <c r="O2516" i="95" s="1"/>
  <c r="O2517" i="95" s="1"/>
  <c r="O2518" i="95" s="1"/>
  <c r="O2519" i="95" s="1"/>
  <c r="O2520" i="95" s="1"/>
  <c r="O2521" i="95" s="1"/>
  <c r="O2522" i="95" s="1"/>
  <c r="O2523" i="95" s="1"/>
  <c r="O2524" i="95" s="1"/>
  <c r="O2525" i="95" s="1"/>
  <c r="O2526" i="95" s="1"/>
  <c r="O2527" i="95" s="1"/>
  <c r="O2528" i="95" s="1"/>
  <c r="O2529" i="95" s="1"/>
  <c r="O2530" i="95" s="1"/>
  <c r="O2531" i="95" s="1"/>
  <c r="O2532" i="95" s="1"/>
  <c r="O2533" i="95" s="1"/>
  <c r="O2534" i="95" s="1"/>
  <c r="O2535" i="95" s="1"/>
  <c r="O2536" i="95" s="1"/>
  <c r="O2537" i="95" s="1"/>
  <c r="O2538" i="95" s="1"/>
  <c r="O2539" i="95" s="1"/>
  <c r="O2540" i="95" s="1"/>
  <c r="O2541" i="95" s="1"/>
  <c r="O2542" i="95" s="1"/>
  <c r="O2543" i="95" s="1"/>
  <c r="O2544" i="95" s="1"/>
  <c r="O2545" i="95" s="1"/>
  <c r="O2546" i="95" s="1"/>
  <c r="O2547" i="95" s="1"/>
  <c r="O2548" i="95" s="1"/>
  <c r="O2549" i="95" s="1"/>
  <c r="O2550" i="95" s="1"/>
  <c r="O2551" i="95" s="1"/>
  <c r="O2552" i="95" s="1"/>
  <c r="O2553" i="95" s="1"/>
  <c r="O2554" i="95" s="1"/>
  <c r="O2555" i="95" s="1"/>
  <c r="O2556" i="95" s="1"/>
  <c r="O2557" i="95" s="1"/>
  <c r="O2558" i="95" s="1"/>
  <c r="O2559" i="95" s="1"/>
  <c r="O2560" i="95" s="1"/>
  <c r="O2561" i="95" s="1"/>
  <c r="O2562" i="95" s="1"/>
  <c r="O2563" i="95" s="1"/>
  <c r="O2564" i="95" s="1"/>
  <c r="O2565" i="95" s="1"/>
  <c r="O2566" i="95" s="1"/>
  <c r="O2567" i="95" s="1"/>
  <c r="O2568" i="95" s="1"/>
  <c r="O2569" i="95" s="1"/>
  <c r="O2570" i="95" s="1"/>
  <c r="O2571" i="95" s="1"/>
  <c r="O2572" i="95" s="1"/>
  <c r="O2573" i="95" s="1"/>
  <c r="O2574" i="95" s="1"/>
  <c r="O2575" i="95" s="1"/>
  <c r="O2576" i="95" s="1"/>
  <c r="O2577" i="95" s="1"/>
  <c r="O2578" i="95" s="1"/>
  <c r="O2579" i="95" s="1"/>
  <c r="O2580" i="95" s="1"/>
  <c r="O2581" i="95" s="1"/>
  <c r="O2582" i="95" s="1"/>
  <c r="O2583" i="95" s="1"/>
  <c r="O2584" i="95" s="1"/>
  <c r="O2585" i="95" s="1"/>
  <c r="O2586" i="95" s="1"/>
  <c r="O2587" i="95" s="1"/>
  <c r="O2588" i="95" s="1"/>
  <c r="O2589" i="95" s="1"/>
  <c r="O2590" i="95" s="1"/>
  <c r="O2591" i="95" s="1"/>
  <c r="O2592" i="95" s="1"/>
  <c r="O2593" i="95" s="1"/>
  <c r="O2594" i="95" s="1"/>
  <c r="O2595" i="95" s="1"/>
  <c r="O2596" i="95" s="1"/>
  <c r="O2597" i="95" s="1"/>
  <c r="O2598" i="95" s="1"/>
  <c r="O2599" i="95" s="1"/>
  <c r="O2600" i="95" s="1"/>
  <c r="O2601" i="95" s="1"/>
  <c r="O2602" i="95" s="1"/>
  <c r="O2603" i="95" s="1"/>
  <c r="O2604" i="95" s="1"/>
  <c r="O2605" i="95" s="1"/>
  <c r="O2606" i="95" s="1"/>
  <c r="O2607" i="95" s="1"/>
  <c r="O2608" i="95" s="1"/>
  <c r="O2609" i="95" s="1"/>
  <c r="O2610" i="95" s="1"/>
  <c r="O2611" i="95" s="1"/>
  <c r="O2612" i="95" s="1"/>
  <c r="O2613" i="95" s="1"/>
  <c r="O2614" i="95" s="1"/>
  <c r="O2615" i="95" s="1"/>
  <c r="O2616" i="95" s="1"/>
  <c r="O2617" i="95" s="1"/>
  <c r="O2618" i="95" s="1"/>
  <c r="O2619" i="95" s="1"/>
  <c r="O2620" i="95" s="1"/>
  <c r="O2621" i="95" s="1"/>
  <c r="O2622" i="95" s="1"/>
  <c r="O2623" i="95" s="1"/>
  <c r="O2624" i="95" s="1"/>
  <c r="O2625" i="95" s="1"/>
  <c r="O2626" i="95" s="1"/>
  <c r="O2627" i="95" s="1"/>
  <c r="O2628" i="95" s="1"/>
  <c r="O2629" i="95" s="1"/>
  <c r="O2630" i="95" s="1"/>
  <c r="O2631" i="95" s="1"/>
  <c r="O2632" i="95" s="1"/>
  <c r="O2633" i="95" s="1"/>
  <c r="O2634" i="95" s="1"/>
  <c r="O2635" i="95" s="1"/>
  <c r="O2636" i="95" s="1"/>
  <c r="O2637" i="95" s="1"/>
  <c r="O2638" i="95" s="1"/>
  <c r="O2639" i="95" s="1"/>
  <c r="O2640" i="95" s="1"/>
  <c r="O2641" i="95" s="1"/>
  <c r="O2642" i="95" s="1"/>
  <c r="O2643" i="95" s="1"/>
  <c r="O2644" i="95" s="1"/>
  <c r="O2645" i="95" s="1"/>
  <c r="O2646" i="95" s="1"/>
  <c r="O2647" i="95" s="1"/>
  <c r="O2648" i="95" s="1"/>
  <c r="O2649" i="95" s="1"/>
  <c r="O2650" i="95" s="1"/>
  <c r="O2651" i="95" s="1"/>
  <c r="O2652" i="95" s="1"/>
  <c r="O2653" i="95" s="1"/>
  <c r="O2654" i="95" s="1"/>
  <c r="O2655" i="95" s="1"/>
  <c r="O2656" i="95" s="1"/>
  <c r="O2657" i="95" s="1"/>
  <c r="O2658" i="95" s="1"/>
  <c r="O2659" i="95" s="1"/>
  <c r="O2660" i="95" s="1"/>
  <c r="O2661" i="95" s="1"/>
  <c r="O2662" i="95" s="1"/>
  <c r="O2663" i="95" s="1"/>
  <c r="O2664" i="95" s="1"/>
  <c r="O2665" i="95" s="1"/>
  <c r="O2666" i="95" s="1"/>
  <c r="O2667" i="95" s="1"/>
  <c r="O2668" i="95" s="1"/>
  <c r="O2669" i="95" s="1"/>
  <c r="O2670" i="95" s="1"/>
  <c r="O2671" i="95" s="1"/>
  <c r="O2672" i="95" s="1"/>
  <c r="O2673" i="95" s="1"/>
  <c r="O2674" i="95" s="1"/>
  <c r="O2675" i="95" s="1"/>
  <c r="O2676" i="95" s="1"/>
  <c r="O2677" i="95" s="1"/>
  <c r="O2678" i="95" s="1"/>
  <c r="O2679" i="95" s="1"/>
  <c r="O2680" i="95" s="1"/>
  <c r="O2681" i="95" s="1"/>
  <c r="O2682" i="95" s="1"/>
  <c r="O2683" i="95" s="1"/>
  <c r="O2684" i="95" s="1"/>
  <c r="O2685" i="95" s="1"/>
  <c r="O2686" i="95" s="1"/>
  <c r="O2687" i="95" s="1"/>
  <c r="O2688" i="95" s="1"/>
  <c r="O2689" i="95" s="1"/>
  <c r="O2690" i="95" s="1"/>
  <c r="O2691" i="95" s="1"/>
  <c r="O2692" i="95" s="1"/>
  <c r="O2693" i="95" s="1"/>
  <c r="O2694" i="95" s="1"/>
  <c r="O2695" i="95" s="1"/>
  <c r="O2696" i="95" s="1"/>
  <c r="O2697" i="95" s="1"/>
  <c r="O2698" i="95" s="1"/>
  <c r="O2699" i="95" s="1"/>
  <c r="O2700" i="95" s="1"/>
  <c r="O2701" i="95" s="1"/>
  <c r="O2702" i="95" s="1"/>
  <c r="O2703" i="95" s="1"/>
  <c r="O2704" i="95" s="1"/>
  <c r="O2705" i="95" s="1"/>
  <c r="O2706" i="95" s="1"/>
  <c r="O2707" i="95" s="1"/>
  <c r="O2708" i="95" s="1"/>
  <c r="O2709" i="95" s="1"/>
  <c r="O2710" i="95" s="1"/>
  <c r="O2711" i="95" s="1"/>
  <c r="O2712" i="95" s="1"/>
  <c r="O2713" i="95" s="1"/>
  <c r="O2714" i="95" s="1"/>
  <c r="O2715" i="95" s="1"/>
  <c r="O2716" i="95" s="1"/>
  <c r="O2717" i="95" s="1"/>
  <c r="O2718" i="95" s="1"/>
  <c r="O2719" i="95" s="1"/>
  <c r="O2720" i="95" s="1"/>
  <c r="O2721" i="95" s="1"/>
  <c r="O2722" i="95" s="1"/>
  <c r="O2723" i="95" s="1"/>
  <c r="O2724" i="95" s="1"/>
  <c r="O2725" i="95" s="1"/>
  <c r="O2726" i="95" s="1"/>
  <c r="O2727" i="95" s="1"/>
  <c r="O2728" i="95" s="1"/>
  <c r="O2729" i="95" s="1"/>
  <c r="O2730" i="95" s="1"/>
  <c r="O2731" i="95" s="1"/>
  <c r="O2732" i="95" s="1"/>
  <c r="O2733" i="95" s="1"/>
  <c r="O2734" i="95" s="1"/>
  <c r="O2735" i="95" s="1"/>
  <c r="O2736" i="95" s="1"/>
  <c r="O2737" i="95" s="1"/>
  <c r="O2738" i="95" s="1"/>
  <c r="O2739" i="95" s="1"/>
  <c r="O2740" i="95" s="1"/>
  <c r="O2741" i="95" s="1"/>
  <c r="O2742" i="95" s="1"/>
  <c r="O2743" i="95" s="1"/>
  <c r="O2744" i="95" s="1"/>
  <c r="O2745" i="95" s="1"/>
  <c r="O2746" i="95" s="1"/>
  <c r="O2747" i="95" s="1"/>
  <c r="O2748" i="95" s="1"/>
  <c r="O2749" i="95" s="1"/>
  <c r="O2750" i="95" s="1"/>
  <c r="O2751" i="95" s="1"/>
  <c r="O2752" i="95" s="1"/>
  <c r="O2753" i="95" s="1"/>
  <c r="O2754" i="95" s="1"/>
  <c r="O2755" i="95" s="1"/>
  <c r="O2756" i="95" s="1"/>
  <c r="O2757" i="95" s="1"/>
  <c r="O2758" i="95" s="1"/>
  <c r="O2759" i="95" s="1"/>
  <c r="O2760" i="95" s="1"/>
  <c r="O2761" i="95" s="1"/>
  <c r="O2762" i="95" s="1"/>
  <c r="O2763" i="95" s="1"/>
  <c r="O2764" i="95" s="1"/>
  <c r="O2765" i="95" s="1"/>
  <c r="O2766" i="95" s="1"/>
  <c r="O2767" i="95" s="1"/>
  <c r="O2768" i="95" s="1"/>
  <c r="O2769" i="95" s="1"/>
  <c r="O2770" i="95" s="1"/>
  <c r="O2771" i="95" s="1"/>
  <c r="O2772" i="95" s="1"/>
  <c r="O2773" i="95" s="1"/>
  <c r="O2774" i="95" s="1"/>
  <c r="O2775" i="95" s="1"/>
  <c r="O2776" i="95" s="1"/>
  <c r="O2777" i="95" s="1"/>
  <c r="O2778" i="95" s="1"/>
  <c r="O2779" i="95" s="1"/>
  <c r="O2780" i="95" s="1"/>
  <c r="O2781" i="95" s="1"/>
  <c r="O2782" i="95" s="1"/>
  <c r="O2783" i="95" s="1"/>
  <c r="O2784" i="95" s="1"/>
  <c r="O2785" i="95" s="1"/>
  <c r="O2786" i="95" s="1"/>
  <c r="O2787" i="95" s="1"/>
  <c r="O2788" i="95" s="1"/>
  <c r="O2789" i="95" s="1"/>
  <c r="O2790" i="95" s="1"/>
  <c r="O2791" i="95" s="1"/>
  <c r="O2792" i="95" s="1"/>
  <c r="O2793" i="95" s="1"/>
  <c r="O2794" i="95" s="1"/>
  <c r="O2795" i="95" s="1"/>
  <c r="O2796" i="95" s="1"/>
  <c r="O2797" i="95" s="1"/>
  <c r="O2798" i="95" s="1"/>
  <c r="O2799" i="95" s="1"/>
  <c r="O2800" i="95" s="1"/>
  <c r="O2801" i="95" s="1"/>
  <c r="O2802" i="95" s="1"/>
  <c r="O2803" i="95" s="1"/>
  <c r="O2804" i="95" s="1"/>
  <c r="O2805" i="95" s="1"/>
  <c r="O2806" i="95" s="1"/>
  <c r="O2807" i="95" s="1"/>
  <c r="O2808" i="95" s="1"/>
  <c r="O2809" i="95" s="1"/>
  <c r="O2810" i="95" s="1"/>
  <c r="O2811" i="95" s="1"/>
  <c r="O2812" i="95" s="1"/>
  <c r="O2813" i="95" s="1"/>
  <c r="O2814" i="95" s="1"/>
  <c r="O2815" i="95" s="1"/>
  <c r="O2816" i="95" s="1"/>
  <c r="O2817" i="95" s="1"/>
  <c r="O2818" i="95" s="1"/>
  <c r="O2819" i="95" s="1"/>
  <c r="O2820" i="95" s="1"/>
  <c r="O2821" i="95" s="1"/>
  <c r="O2822" i="95" s="1"/>
  <c r="O2823" i="95" s="1"/>
  <c r="O2824" i="95" s="1"/>
  <c r="O2825" i="95" s="1"/>
  <c r="O2826" i="95" s="1"/>
  <c r="O2827" i="95" s="1"/>
  <c r="O2828" i="95" s="1"/>
  <c r="O2829" i="95" s="1"/>
  <c r="O2830" i="95" s="1"/>
  <c r="O2831" i="95" s="1"/>
  <c r="O2832" i="95" s="1"/>
  <c r="O2833" i="95" s="1"/>
  <c r="O2834" i="95" s="1"/>
  <c r="O2835" i="95" s="1"/>
  <c r="O2836" i="95" s="1"/>
  <c r="O2837" i="95" s="1"/>
  <c r="O2838" i="95" s="1"/>
  <c r="O2839" i="95" s="1"/>
  <c r="O2840" i="95" s="1"/>
  <c r="O2841" i="95" s="1"/>
  <c r="O2842" i="95" s="1"/>
  <c r="O2843" i="95" s="1"/>
  <c r="O2844" i="95" s="1"/>
  <c r="O2845" i="95" s="1"/>
  <c r="O2846" i="95" s="1"/>
  <c r="O2847" i="95" s="1"/>
  <c r="O2848" i="95" s="1"/>
  <c r="O2849" i="95" s="1"/>
  <c r="O2850" i="95" s="1"/>
  <c r="O2851" i="95" s="1"/>
  <c r="O2852" i="95" s="1"/>
  <c r="O2853" i="95" s="1"/>
  <c r="O2854" i="95" s="1"/>
  <c r="O2855" i="95" s="1"/>
  <c r="O2856" i="95" s="1"/>
  <c r="O2857" i="95" s="1"/>
  <c r="O2858" i="95" s="1"/>
  <c r="O2859" i="95" s="1"/>
  <c r="O2860" i="95" s="1"/>
  <c r="O2861" i="95" s="1"/>
  <c r="O2862" i="95" s="1"/>
  <c r="O2863" i="95" s="1"/>
  <c r="O2864" i="95" s="1"/>
  <c r="O2865" i="95" s="1"/>
  <c r="O2866" i="95" s="1"/>
  <c r="O2867" i="95" s="1"/>
  <c r="O2868" i="95" s="1"/>
  <c r="O2869" i="95" s="1"/>
  <c r="O2870" i="95" s="1"/>
  <c r="O2871" i="95" s="1"/>
  <c r="O2872" i="95" s="1"/>
  <c r="O2873" i="95" s="1"/>
  <c r="O2874" i="95" s="1"/>
  <c r="O2875" i="95" s="1"/>
  <c r="O2876" i="95" s="1"/>
  <c r="O2877" i="95" s="1"/>
  <c r="O2878" i="95" s="1"/>
  <c r="O2879" i="95" s="1"/>
  <c r="O2880" i="95" s="1"/>
  <c r="O2881" i="95" s="1"/>
  <c r="O2882" i="95" s="1"/>
  <c r="O2883" i="95" s="1"/>
  <c r="O2884" i="95" s="1"/>
  <c r="O2885" i="95" s="1"/>
  <c r="O2886" i="95" s="1"/>
  <c r="O2887" i="95" s="1"/>
  <c r="O2888" i="95" s="1"/>
  <c r="O2889" i="95" s="1"/>
  <c r="O2890" i="95" s="1"/>
  <c r="O2891" i="95" s="1"/>
  <c r="O2892" i="95" s="1"/>
  <c r="O2893" i="95" s="1"/>
  <c r="O2894" i="95" s="1"/>
  <c r="O2895" i="95" s="1"/>
  <c r="O2896" i="95" s="1"/>
  <c r="O2897" i="95" s="1"/>
  <c r="O2898" i="95" s="1"/>
  <c r="O2899" i="95" s="1"/>
  <c r="O2900" i="95" s="1"/>
  <c r="O2901" i="95" s="1"/>
  <c r="O2902" i="95" s="1"/>
  <c r="O2903" i="95" s="1"/>
  <c r="O2904" i="95" s="1"/>
  <c r="O2905" i="95" s="1"/>
  <c r="O2906" i="95" s="1"/>
  <c r="O2907" i="95" s="1"/>
  <c r="O2908" i="95" s="1"/>
  <c r="O2909" i="95" s="1"/>
  <c r="O2910" i="95" s="1"/>
  <c r="O2911" i="95" s="1"/>
  <c r="O2912" i="95" s="1"/>
  <c r="O2913" i="95" s="1"/>
  <c r="O2914" i="95" s="1"/>
  <c r="O2915" i="95" s="1"/>
  <c r="O2916" i="95" s="1"/>
  <c r="O2917" i="95" s="1"/>
  <c r="O2918" i="95" s="1"/>
  <c r="O2919" i="95" s="1"/>
  <c r="O2920" i="95" s="1"/>
  <c r="O2921" i="95" s="1"/>
  <c r="O2922" i="95" s="1"/>
  <c r="O2923" i="95" s="1"/>
  <c r="O2924" i="95" s="1"/>
  <c r="O2925" i="95" s="1"/>
  <c r="O2926" i="95" s="1"/>
  <c r="O2927" i="95" s="1"/>
  <c r="O2928" i="95" s="1"/>
  <c r="O2929" i="95" s="1"/>
  <c r="O2930" i="95" s="1"/>
  <c r="O2931" i="95" s="1"/>
  <c r="O2932" i="95" s="1"/>
  <c r="O2933" i="95" s="1"/>
  <c r="O2934" i="95" s="1"/>
  <c r="O2935" i="95" s="1"/>
  <c r="O2936" i="95" s="1"/>
  <c r="O2937" i="95" s="1"/>
  <c r="O2938" i="95" s="1"/>
  <c r="O2939" i="95" s="1"/>
  <c r="O2940" i="95" s="1"/>
  <c r="O2941" i="95" s="1"/>
  <c r="O2942" i="95" s="1"/>
  <c r="O2943" i="95" s="1"/>
  <c r="O2944" i="95" s="1"/>
  <c r="O2945" i="95" s="1"/>
  <c r="O2946" i="95" s="1"/>
  <c r="O2947" i="95" s="1"/>
  <c r="O2948" i="95" s="1"/>
  <c r="O2949" i="95" s="1"/>
  <c r="O2950" i="95" s="1"/>
  <c r="O2951" i="95" s="1"/>
  <c r="O2952" i="95" s="1"/>
  <c r="O2953" i="95" s="1"/>
  <c r="O2954" i="95" s="1"/>
  <c r="O2955" i="95" s="1"/>
  <c r="O2956" i="95" s="1"/>
  <c r="O2957" i="95" s="1"/>
  <c r="O2958" i="95" s="1"/>
  <c r="O2959" i="95" s="1"/>
  <c r="O2960" i="95" s="1"/>
  <c r="O2961" i="95" s="1"/>
  <c r="O2962" i="95" s="1"/>
  <c r="O2963" i="95" s="1"/>
  <c r="O2964" i="95" s="1"/>
  <c r="O2965" i="95" s="1"/>
  <c r="O2966" i="95" s="1"/>
  <c r="O2967" i="95" s="1"/>
  <c r="O2968" i="95" s="1"/>
  <c r="O2969" i="95" s="1"/>
  <c r="O2970" i="95" s="1"/>
  <c r="O2971" i="95" s="1"/>
  <c r="O2972" i="95" s="1"/>
  <c r="O2973" i="95" s="1"/>
  <c r="O2974" i="95" s="1"/>
  <c r="O2975" i="95" s="1"/>
  <c r="O2976" i="95" s="1"/>
  <c r="O2977" i="95" s="1"/>
  <c r="O2978" i="95" s="1"/>
  <c r="O2979" i="95" s="1"/>
  <c r="O2980" i="95" s="1"/>
  <c r="O2981" i="95" s="1"/>
  <c r="O2982" i="95" s="1"/>
  <c r="O2983" i="95" s="1"/>
  <c r="O2984" i="95" s="1"/>
  <c r="O2985" i="95" s="1"/>
  <c r="O2986" i="95" s="1"/>
  <c r="O2987" i="95" s="1"/>
  <c r="O2988" i="95" s="1"/>
  <c r="O2989" i="95" s="1"/>
  <c r="O2990" i="95" s="1"/>
  <c r="O2991" i="95" s="1"/>
  <c r="O2992" i="95" s="1"/>
  <c r="O2993" i="95" s="1"/>
  <c r="O2994" i="95" s="1"/>
  <c r="O2995" i="95" s="1"/>
  <c r="O2996" i="95" s="1"/>
  <c r="O2997" i="95" s="1"/>
  <c r="O2998" i="95" s="1"/>
  <c r="O2999" i="95" s="1"/>
  <c r="O3000" i="95" s="1"/>
  <c r="O3001" i="95" s="1"/>
  <c r="O3002" i="95" s="1"/>
  <c r="O3003" i="95" s="1"/>
  <c r="O3004" i="95" s="1"/>
  <c r="O3005" i="95" s="1"/>
  <c r="O3006" i="95" s="1"/>
  <c r="O3007" i="95" s="1"/>
  <c r="O3008" i="95" s="1"/>
  <c r="O3009" i="95" s="1"/>
  <c r="O3010" i="95" s="1"/>
  <c r="O3011" i="95" s="1"/>
  <c r="O3012" i="95" s="1"/>
  <c r="O3013" i="95" s="1"/>
  <c r="O3014" i="95" s="1"/>
  <c r="O3015" i="95" s="1"/>
  <c r="O3016" i="95" s="1"/>
  <c r="O3017" i="95" s="1"/>
  <c r="O3018" i="95" s="1"/>
  <c r="O3019" i="95" s="1"/>
  <c r="O3020" i="95" s="1"/>
  <c r="O3021" i="95" s="1"/>
  <c r="O3022" i="95" s="1"/>
  <c r="O3023" i="95" s="1"/>
  <c r="O3024" i="95" s="1"/>
  <c r="O3025" i="95" s="1"/>
  <c r="O3026" i="95" s="1"/>
  <c r="O3027" i="95" s="1"/>
  <c r="O3028" i="95" s="1"/>
  <c r="O3029" i="95" s="1"/>
  <c r="O3030" i="95" s="1"/>
  <c r="O3031" i="95" s="1"/>
  <c r="O3032" i="95" s="1"/>
  <c r="O3033" i="95" s="1"/>
  <c r="O3034" i="95" s="1"/>
  <c r="O3035" i="95" s="1"/>
  <c r="O3036" i="95" s="1"/>
  <c r="O3037" i="95" s="1"/>
  <c r="O3038" i="95" s="1"/>
  <c r="O3039" i="95" s="1"/>
  <c r="O3040" i="95" s="1"/>
  <c r="O3041" i="95" s="1"/>
  <c r="O3042" i="95" s="1"/>
  <c r="O3043" i="95" s="1"/>
  <c r="O3044" i="95" s="1"/>
  <c r="O3045" i="95" s="1"/>
  <c r="O3046" i="95" s="1"/>
  <c r="O3047" i="95" s="1"/>
  <c r="O3048" i="95" s="1"/>
  <c r="O3049" i="95" s="1"/>
  <c r="O3050" i="95" s="1"/>
  <c r="O3051" i="95" s="1"/>
  <c r="O3052" i="95" s="1"/>
  <c r="O3053" i="95" s="1"/>
  <c r="O3054" i="95" s="1"/>
  <c r="O3055" i="95" s="1"/>
  <c r="O3056" i="95" s="1"/>
  <c r="O3057" i="95" s="1"/>
  <c r="O3058" i="95" s="1"/>
  <c r="O3059" i="95" s="1"/>
  <c r="O3060" i="95" s="1"/>
  <c r="O3061" i="95" s="1"/>
  <c r="O3062" i="95" s="1"/>
  <c r="O3063" i="95" s="1"/>
  <c r="O3064" i="95" s="1"/>
  <c r="O3065" i="95" s="1"/>
  <c r="O3066" i="95" s="1"/>
  <c r="O3067" i="95" s="1"/>
  <c r="O3068" i="95" s="1"/>
  <c r="O3069" i="95" s="1"/>
  <c r="O3070" i="95" s="1"/>
  <c r="O3071" i="95" s="1"/>
  <c r="O3072" i="95" s="1"/>
  <c r="O3073" i="95" s="1"/>
  <c r="O3074" i="95" s="1"/>
  <c r="O3075" i="95" s="1"/>
  <c r="O3076" i="95" s="1"/>
  <c r="O3077" i="95" s="1"/>
  <c r="O3078" i="95" s="1"/>
  <c r="O3079" i="95" s="1"/>
  <c r="O3080" i="95" s="1"/>
  <c r="O3081" i="95" s="1"/>
  <c r="O3082" i="95" s="1"/>
  <c r="O3083" i="95" s="1"/>
  <c r="O3084" i="95" s="1"/>
  <c r="O3085" i="95" s="1"/>
  <c r="O3086" i="95" s="1"/>
  <c r="O3087" i="95" s="1"/>
  <c r="O3088" i="95" s="1"/>
  <c r="O3089" i="95" s="1"/>
  <c r="O3090" i="95" s="1"/>
  <c r="O3091" i="95" s="1"/>
  <c r="O3092" i="95" s="1"/>
  <c r="O3093" i="95" s="1"/>
  <c r="O3094" i="95" s="1"/>
  <c r="O3095" i="95" s="1"/>
  <c r="O3096" i="95" s="1"/>
  <c r="O3097" i="95" s="1"/>
  <c r="O3098" i="95" s="1"/>
  <c r="O3099" i="95" s="1"/>
  <c r="O3100" i="95" s="1"/>
  <c r="O3101" i="95" s="1"/>
  <c r="O3102" i="95" s="1"/>
  <c r="O3103" i="95" s="1"/>
  <c r="O3104" i="95" s="1"/>
  <c r="O3105" i="95" s="1"/>
  <c r="O3106" i="95" s="1"/>
  <c r="O3107" i="95" s="1"/>
  <c r="O3108" i="95" s="1"/>
  <c r="O3109" i="95" s="1"/>
  <c r="O3110" i="95" s="1"/>
  <c r="O3111" i="95" s="1"/>
  <c r="O3112" i="95" s="1"/>
  <c r="O3113" i="95" s="1"/>
  <c r="O3114" i="95" s="1"/>
  <c r="O3115" i="95" s="1"/>
  <c r="O3116" i="95" s="1"/>
  <c r="O3117" i="95" s="1"/>
  <c r="O3118" i="95" s="1"/>
  <c r="O3119" i="95" s="1"/>
  <c r="O3120" i="95" s="1"/>
  <c r="O3121" i="95" s="1"/>
  <c r="O3122" i="95" s="1"/>
  <c r="O3123" i="95" s="1"/>
  <c r="O3124" i="95" s="1"/>
  <c r="O3125" i="95" s="1"/>
  <c r="O3126" i="95" s="1"/>
  <c r="O3127" i="95" s="1"/>
  <c r="O3128" i="95" s="1"/>
  <c r="O3129" i="95" s="1"/>
  <c r="O3130" i="95" s="1"/>
  <c r="O3131" i="95" s="1"/>
  <c r="O3132" i="95" s="1"/>
  <c r="O3133" i="95" s="1"/>
  <c r="O3134" i="95" s="1"/>
  <c r="O3135" i="95" s="1"/>
  <c r="O3136" i="95" s="1"/>
  <c r="O3137" i="95" s="1"/>
  <c r="O3138" i="95" s="1"/>
  <c r="O3139" i="95" s="1"/>
  <c r="O3140" i="95" s="1"/>
  <c r="O3141" i="95" s="1"/>
  <c r="O3142" i="95" s="1"/>
  <c r="O3143" i="95" s="1"/>
  <c r="O3144" i="95" s="1"/>
  <c r="O3145" i="95" s="1"/>
  <c r="O3146" i="95" s="1"/>
  <c r="O3147" i="95" s="1"/>
  <c r="O3148" i="95" s="1"/>
  <c r="O3149" i="95" s="1"/>
  <c r="O3150" i="95" s="1"/>
  <c r="O3151" i="95" s="1"/>
  <c r="O3152" i="95" s="1"/>
  <c r="O3153" i="95" s="1"/>
  <c r="O3154" i="95" s="1"/>
  <c r="O3155" i="95" s="1"/>
  <c r="O3156" i="95" s="1"/>
  <c r="O3157" i="95" s="1"/>
  <c r="O3158" i="95" s="1"/>
  <c r="O3159" i="95" s="1"/>
  <c r="O3160" i="95" s="1"/>
  <c r="O3161" i="95" s="1"/>
  <c r="O3162" i="95" s="1"/>
  <c r="O3163" i="95" s="1"/>
  <c r="O3164" i="95" s="1"/>
  <c r="O3165" i="95" s="1"/>
  <c r="O3166" i="95" s="1"/>
  <c r="O3167" i="95" s="1"/>
  <c r="O3168" i="95" s="1"/>
  <c r="O3169" i="95" s="1"/>
  <c r="O3170" i="95" s="1"/>
  <c r="O3171" i="95" s="1"/>
  <c r="O3172" i="95" s="1"/>
  <c r="O3173" i="95" s="1"/>
  <c r="O3174" i="95" s="1"/>
  <c r="O3175" i="95" s="1"/>
  <c r="O3176" i="95" s="1"/>
  <c r="O3177" i="95" s="1"/>
  <c r="O3178" i="95" s="1"/>
  <c r="O3179" i="95" s="1"/>
  <c r="O3180" i="95" s="1"/>
  <c r="O3181" i="95" s="1"/>
  <c r="O3182" i="95" s="1"/>
  <c r="O3183" i="95" s="1"/>
  <c r="O3184" i="95" s="1"/>
  <c r="O3185" i="95" s="1"/>
  <c r="O3186" i="95" s="1"/>
  <c r="O3187" i="95" s="1"/>
  <c r="O3188" i="95" s="1"/>
  <c r="O3189" i="95" s="1"/>
  <c r="O3190" i="95" s="1"/>
  <c r="O3191" i="95" s="1"/>
  <c r="O3192" i="95" s="1"/>
  <c r="O3193" i="95" s="1"/>
  <c r="O3194" i="95" s="1"/>
  <c r="O3195" i="95" s="1"/>
  <c r="O3196" i="95" s="1"/>
  <c r="O3197" i="95" s="1"/>
  <c r="O3198" i="95" s="1"/>
  <c r="O3199" i="95" s="1"/>
  <c r="O3200" i="95" s="1"/>
  <c r="O3201" i="95" s="1"/>
  <c r="O3202" i="95" s="1"/>
  <c r="O3203" i="95" s="1"/>
  <c r="O3204" i="95" s="1"/>
  <c r="O3205" i="95" s="1"/>
  <c r="O3206" i="95" s="1"/>
  <c r="O3207" i="95" s="1"/>
  <c r="O3208" i="95" s="1"/>
  <c r="O3209" i="95" s="1"/>
  <c r="O3210" i="95" s="1"/>
  <c r="O3211" i="95" s="1"/>
  <c r="O3212" i="95" s="1"/>
  <c r="O3213" i="95" s="1"/>
  <c r="O3214" i="95" s="1"/>
  <c r="O3215" i="95" s="1"/>
  <c r="O3216" i="95" s="1"/>
  <c r="O3217" i="95" s="1"/>
  <c r="O3218" i="95" s="1"/>
  <c r="O3219" i="95" s="1"/>
  <c r="O3220" i="95" s="1"/>
  <c r="O3221" i="95" s="1"/>
  <c r="O3222" i="95" s="1"/>
  <c r="O3223" i="95" s="1"/>
  <c r="O3224" i="95" s="1"/>
  <c r="O3225" i="95" s="1"/>
  <c r="O3226" i="95" s="1"/>
  <c r="O3227" i="95" s="1"/>
  <c r="O3228" i="95" s="1"/>
  <c r="O3229" i="95" s="1"/>
  <c r="O3230" i="95" s="1"/>
  <c r="O3231" i="95" s="1"/>
  <c r="O3232" i="95" s="1"/>
  <c r="O3233" i="95" s="1"/>
  <c r="O3234" i="95" s="1"/>
  <c r="O3235" i="95" s="1"/>
  <c r="O3236" i="95" s="1"/>
  <c r="O3237" i="95" s="1"/>
  <c r="O3238" i="95" s="1"/>
  <c r="O3239" i="95" s="1"/>
  <c r="O3240" i="95" s="1"/>
  <c r="O3241" i="95" s="1"/>
  <c r="O3242" i="95" s="1"/>
  <c r="O3243" i="95" s="1"/>
  <c r="O3244" i="95" s="1"/>
  <c r="O3245" i="95" s="1"/>
  <c r="O3246" i="95" s="1"/>
  <c r="O3247" i="95" s="1"/>
  <c r="O3248" i="95" s="1"/>
  <c r="O3249" i="95" s="1"/>
  <c r="O3250" i="95" s="1"/>
  <c r="O3251" i="95" s="1"/>
  <c r="O3252" i="95" s="1"/>
  <c r="O3253" i="95" s="1"/>
  <c r="O3254" i="95" s="1"/>
  <c r="O3255" i="95" s="1"/>
  <c r="O3256" i="95" s="1"/>
  <c r="O3257" i="95" s="1"/>
  <c r="O3258" i="95" s="1"/>
  <c r="O3259" i="95" s="1"/>
  <c r="O3260" i="95" s="1"/>
  <c r="O3261" i="95" s="1"/>
  <c r="O3262" i="95" s="1"/>
  <c r="O3263" i="95" s="1"/>
  <c r="O3264" i="95" s="1"/>
  <c r="O3265" i="95" s="1"/>
  <c r="O3266" i="95" s="1"/>
  <c r="O3267" i="95" s="1"/>
  <c r="O3268" i="95" s="1"/>
  <c r="O3269" i="95" s="1"/>
  <c r="O3270" i="95" s="1"/>
  <c r="O3271" i="95" s="1"/>
  <c r="O3272" i="95" s="1"/>
  <c r="O3273" i="95" s="1"/>
  <c r="O3274" i="95" s="1"/>
  <c r="O3275" i="95" s="1"/>
  <c r="O3276" i="95" s="1"/>
  <c r="O3277" i="95" s="1"/>
  <c r="O3278" i="95" s="1"/>
  <c r="O3279" i="95" s="1"/>
  <c r="O3280" i="95" s="1"/>
  <c r="O3281" i="95" s="1"/>
  <c r="O3282" i="95" s="1"/>
  <c r="O3283" i="95" s="1"/>
  <c r="O3284" i="95" s="1"/>
  <c r="O3285" i="95" s="1"/>
  <c r="O3286" i="95" s="1"/>
  <c r="O3287" i="95" s="1"/>
  <c r="O3288" i="95" s="1"/>
  <c r="O3289" i="95" s="1"/>
  <c r="O3290" i="95" s="1"/>
  <c r="O3291" i="95" s="1"/>
  <c r="O3292" i="95" s="1"/>
  <c r="O3293" i="95" s="1"/>
  <c r="O3294" i="95" s="1"/>
  <c r="O3295" i="95" s="1"/>
  <c r="O3296" i="95" s="1"/>
  <c r="O3297" i="95" s="1"/>
  <c r="O3298" i="95" s="1"/>
  <c r="O3299" i="95" s="1"/>
  <c r="O3300" i="95" s="1"/>
  <c r="O3301" i="95" s="1"/>
  <c r="O3302" i="95" s="1"/>
  <c r="O3303" i="95" s="1"/>
  <c r="O3304" i="95" s="1"/>
  <c r="O3305" i="95" s="1"/>
  <c r="O3306" i="95" s="1"/>
  <c r="O3307" i="95" s="1"/>
  <c r="O3308" i="95" s="1"/>
  <c r="O3309" i="95" s="1"/>
  <c r="O3310" i="95" s="1"/>
  <c r="O3311" i="95" s="1"/>
  <c r="O3312" i="95" s="1"/>
  <c r="O3313" i="95" s="1"/>
  <c r="O3314" i="95" s="1"/>
  <c r="O3315" i="95" s="1"/>
  <c r="O3316" i="95" s="1"/>
  <c r="O3317" i="95" s="1"/>
  <c r="O3318" i="95" s="1"/>
  <c r="O3319" i="95" s="1"/>
  <c r="O3320" i="95" s="1"/>
  <c r="O3321" i="95" s="1"/>
  <c r="O3322" i="95" s="1"/>
  <c r="O3323" i="95" s="1"/>
  <c r="O3324" i="95" s="1"/>
  <c r="O3325" i="95" s="1"/>
  <c r="O3326" i="95" s="1"/>
  <c r="O3327" i="95" s="1"/>
  <c r="O3328" i="95" s="1"/>
  <c r="O3329" i="95" s="1"/>
  <c r="O3330" i="95" s="1"/>
  <c r="O3331" i="95" s="1"/>
  <c r="O3332" i="95" s="1"/>
  <c r="O3333" i="95" s="1"/>
  <c r="O3334" i="95" s="1"/>
  <c r="O3335" i="95" s="1"/>
  <c r="O3336" i="95" s="1"/>
  <c r="O3337" i="95" s="1"/>
  <c r="O3338" i="95" s="1"/>
  <c r="O3339" i="95" s="1"/>
  <c r="O3340" i="95" s="1"/>
  <c r="O3341" i="95" s="1"/>
  <c r="O3342" i="95" s="1"/>
  <c r="O3343" i="95" s="1"/>
  <c r="O3344" i="95" s="1"/>
  <c r="O3345" i="95" s="1"/>
  <c r="O3346" i="95" s="1"/>
  <c r="O3347" i="95" s="1"/>
  <c r="O3348" i="95" s="1"/>
  <c r="O3349" i="95" s="1"/>
  <c r="O3350" i="95" s="1"/>
  <c r="O3351" i="95" s="1"/>
  <c r="O3352" i="95" s="1"/>
  <c r="O3353" i="95" s="1"/>
  <c r="O3354" i="95" s="1"/>
  <c r="O3355" i="95" s="1"/>
  <c r="O3356" i="95" s="1"/>
  <c r="O3357" i="95" s="1"/>
  <c r="O3358" i="95" s="1"/>
  <c r="O3359" i="95" s="1"/>
  <c r="O3360" i="95" s="1"/>
  <c r="O3361" i="95" s="1"/>
  <c r="O3362" i="95" s="1"/>
  <c r="O3363" i="95" s="1"/>
  <c r="O3364" i="95" s="1"/>
  <c r="O3365" i="95" s="1"/>
  <c r="O3366" i="95" s="1"/>
  <c r="O3367" i="95" s="1"/>
  <c r="O3368" i="95" s="1"/>
  <c r="O3369" i="95" s="1"/>
  <c r="O3370" i="95" s="1"/>
  <c r="O3371" i="95" s="1"/>
  <c r="O3372" i="95" s="1"/>
  <c r="O3373" i="95" s="1"/>
  <c r="O3374" i="95" s="1"/>
  <c r="O3375" i="95" s="1"/>
  <c r="O3376" i="95" s="1"/>
  <c r="O3377" i="95" s="1"/>
  <c r="O3378" i="95" s="1"/>
  <c r="O3379" i="95" s="1"/>
  <c r="O3380" i="95" s="1"/>
  <c r="O3381" i="95" s="1"/>
  <c r="O3382" i="95" s="1"/>
  <c r="O3383" i="95" s="1"/>
  <c r="O3384" i="95" s="1"/>
  <c r="O3385" i="95" s="1"/>
  <c r="O3386" i="95" s="1"/>
  <c r="O3387" i="95" s="1"/>
  <c r="O3388" i="95" s="1"/>
  <c r="O3389" i="95" s="1"/>
  <c r="O3390" i="95" s="1"/>
  <c r="O3391" i="95" s="1"/>
  <c r="O3392" i="95" s="1"/>
  <c r="O3393" i="95" s="1"/>
  <c r="O3394" i="95" s="1"/>
  <c r="O3395" i="95" s="1"/>
  <c r="O3396" i="95" s="1"/>
  <c r="O3397" i="95" s="1"/>
  <c r="O3398" i="95" s="1"/>
  <c r="O3399" i="95" s="1"/>
  <c r="O3400" i="95" s="1"/>
  <c r="O3401" i="95" s="1"/>
  <c r="O3402" i="95" s="1"/>
  <c r="O3403" i="95" s="1"/>
  <c r="O3404" i="95" s="1"/>
  <c r="O3405" i="95" s="1"/>
  <c r="O3406" i="95" s="1"/>
  <c r="O3407" i="95" s="1"/>
  <c r="O3408" i="95" s="1"/>
  <c r="O3409" i="95" s="1"/>
  <c r="O3410" i="95" s="1"/>
  <c r="O3411" i="95" s="1"/>
  <c r="O3412" i="95" s="1"/>
  <c r="O3413" i="95" s="1"/>
  <c r="O3414" i="95" s="1"/>
  <c r="O3415" i="95" s="1"/>
  <c r="O3416" i="95" s="1"/>
  <c r="O3417" i="95" s="1"/>
  <c r="O3418" i="95" s="1"/>
  <c r="O3419" i="95" s="1"/>
  <c r="O3420" i="95" s="1"/>
  <c r="O3421" i="95" s="1"/>
  <c r="O3422" i="95" s="1"/>
  <c r="O3423" i="95" s="1"/>
  <c r="O3424" i="95" s="1"/>
  <c r="O3425" i="95" s="1"/>
  <c r="O3426" i="95" s="1"/>
  <c r="O3427" i="95" s="1"/>
  <c r="O3428" i="95" s="1"/>
  <c r="O3429" i="95" s="1"/>
  <c r="O3430" i="95" s="1"/>
  <c r="O3431" i="95" s="1"/>
  <c r="O3432" i="95" s="1"/>
  <c r="O3433" i="95" s="1"/>
  <c r="O3434" i="95" s="1"/>
  <c r="O3435" i="95" s="1"/>
  <c r="O3436" i="95" s="1"/>
  <c r="O3437" i="95" s="1"/>
  <c r="O3438" i="95" s="1"/>
  <c r="O3439" i="95" s="1"/>
  <c r="O3440" i="95" s="1"/>
  <c r="O3441" i="95" s="1"/>
  <c r="O3442" i="95" s="1"/>
  <c r="O3443" i="95" s="1"/>
  <c r="O3444" i="95" s="1"/>
  <c r="O3445" i="95" s="1"/>
  <c r="O3446" i="95" s="1"/>
  <c r="O3447" i="95" s="1"/>
  <c r="O3448" i="95" s="1"/>
  <c r="O3449" i="95" s="1"/>
  <c r="O3450" i="95" s="1"/>
  <c r="O3451" i="95" s="1"/>
  <c r="O3452" i="95" s="1"/>
  <c r="O3453" i="95" s="1"/>
  <c r="O3454" i="95" s="1"/>
  <c r="O3455" i="95" s="1"/>
  <c r="O3456" i="95" s="1"/>
  <c r="O3457" i="95" s="1"/>
  <c r="O3458" i="95" s="1"/>
  <c r="O3459" i="95" s="1"/>
  <c r="O3460" i="95" s="1"/>
  <c r="O3461" i="95" s="1"/>
  <c r="O3462" i="95" s="1"/>
  <c r="O3463" i="95" s="1"/>
  <c r="O3464" i="95" s="1"/>
  <c r="O3465" i="95" s="1"/>
  <c r="O3466" i="95" s="1"/>
  <c r="O3467" i="95" s="1"/>
  <c r="O3468" i="95" s="1"/>
  <c r="O3469" i="95" s="1"/>
  <c r="O3470" i="95" s="1"/>
  <c r="O3471" i="95" s="1"/>
  <c r="O3472" i="95" s="1"/>
  <c r="O3473" i="95" s="1"/>
  <c r="O3474" i="95" s="1"/>
  <c r="O3475" i="95" s="1"/>
  <c r="O3476" i="95" s="1"/>
  <c r="O3477" i="95" s="1"/>
  <c r="O3478" i="95" s="1"/>
  <c r="O3479" i="95" s="1"/>
  <c r="O3480" i="95" s="1"/>
  <c r="O3481" i="95" s="1"/>
  <c r="O3482" i="95" s="1"/>
  <c r="O3483" i="95" s="1"/>
  <c r="O3484" i="95" s="1"/>
  <c r="O3485" i="95" s="1"/>
  <c r="O3486" i="95" s="1"/>
  <c r="O3487" i="95" s="1"/>
  <c r="O3488" i="95" s="1"/>
  <c r="O3489" i="95" s="1"/>
  <c r="O3490" i="95" s="1"/>
  <c r="O3491" i="95" s="1"/>
  <c r="O3492" i="95" s="1"/>
  <c r="O3493" i="95" s="1"/>
  <c r="O3494" i="95" s="1"/>
  <c r="O3495" i="95" s="1"/>
  <c r="O3496" i="95" s="1"/>
  <c r="O3497" i="95" s="1"/>
  <c r="O3498" i="95" s="1"/>
  <c r="O3499" i="95" s="1"/>
  <c r="O3500" i="95" s="1"/>
  <c r="O3501" i="95" s="1"/>
  <c r="O3502" i="95" s="1"/>
  <c r="O3503" i="95" s="1"/>
  <c r="O3504" i="95" s="1"/>
  <c r="O3505" i="95" s="1"/>
  <c r="O3506" i="95" s="1"/>
  <c r="O3507" i="95" s="1"/>
  <c r="O3508" i="95" s="1"/>
  <c r="O3509" i="95" s="1"/>
  <c r="O3510" i="95" s="1"/>
  <c r="O3511" i="95" s="1"/>
  <c r="O3512" i="95" s="1"/>
  <c r="O3513" i="95" s="1"/>
  <c r="O3514" i="95" s="1"/>
  <c r="O3515" i="95" s="1"/>
  <c r="O3516" i="95" s="1"/>
  <c r="O3517" i="95" s="1"/>
  <c r="O3518" i="95" s="1"/>
  <c r="O3519" i="95" s="1"/>
  <c r="O3520" i="95" s="1"/>
  <c r="O3521" i="95" s="1"/>
  <c r="O3522" i="95" s="1"/>
  <c r="O3523" i="95" s="1"/>
  <c r="O3524" i="95" s="1"/>
  <c r="O3525" i="95" s="1"/>
  <c r="O3526" i="95" s="1"/>
  <c r="O3527" i="95" s="1"/>
  <c r="O3528" i="95" s="1"/>
  <c r="O3529" i="95" s="1"/>
  <c r="O3530" i="95" s="1"/>
  <c r="O3531" i="95" s="1"/>
  <c r="O3532" i="95" s="1"/>
  <c r="O3533" i="95" s="1"/>
  <c r="O3534" i="95" s="1"/>
  <c r="O3535" i="95" s="1"/>
  <c r="O3536" i="95" s="1"/>
  <c r="O3537" i="95" s="1"/>
  <c r="O3538" i="95" s="1"/>
  <c r="O3539" i="95" s="1"/>
  <c r="O3540" i="95" s="1"/>
  <c r="O3541" i="95" s="1"/>
  <c r="O3542" i="95" s="1"/>
  <c r="O3543" i="95" s="1"/>
  <c r="O3544" i="95" s="1"/>
  <c r="O3545" i="95" s="1"/>
  <c r="O3546" i="95" s="1"/>
  <c r="O3547" i="95" s="1"/>
  <c r="O3548" i="95" s="1"/>
  <c r="O3549" i="95" s="1"/>
  <c r="O3550" i="95" s="1"/>
  <c r="O3551" i="95" s="1"/>
  <c r="O3552" i="95" s="1"/>
  <c r="O3553" i="95" s="1"/>
  <c r="O3554" i="95" s="1"/>
  <c r="O3555" i="95" s="1"/>
  <c r="O3556" i="95" s="1"/>
  <c r="O3557" i="95" s="1"/>
  <c r="O3558" i="95" s="1"/>
  <c r="O3559" i="95" s="1"/>
  <c r="O3560" i="95" s="1"/>
  <c r="O3561" i="95" s="1"/>
  <c r="O3562" i="95" s="1"/>
  <c r="O3563" i="95" s="1"/>
  <c r="O3564" i="95" s="1"/>
  <c r="O3565" i="95" s="1"/>
  <c r="O3566" i="95" s="1"/>
  <c r="O3567" i="95" s="1"/>
  <c r="O3568" i="95" s="1"/>
  <c r="O3569" i="95" s="1"/>
  <c r="O3570" i="95" s="1"/>
  <c r="O3571" i="95" s="1"/>
  <c r="O3572" i="95" s="1"/>
  <c r="O3573" i="95" s="1"/>
  <c r="O3574" i="95" s="1"/>
  <c r="O3575" i="95" s="1"/>
  <c r="O3576" i="95" s="1"/>
  <c r="O3577" i="95" s="1"/>
  <c r="O3578" i="95" s="1"/>
  <c r="O3579" i="95" s="1"/>
  <c r="O3580" i="95" s="1"/>
  <c r="O3581" i="95" s="1"/>
  <c r="O3582" i="95" s="1"/>
  <c r="O3583" i="95" s="1"/>
  <c r="O3584" i="95" s="1"/>
  <c r="O3585" i="95" s="1"/>
  <c r="O3586" i="95" s="1"/>
  <c r="O3587" i="95" s="1"/>
  <c r="O3588" i="95" s="1"/>
  <c r="O3589" i="95" s="1"/>
  <c r="O3590" i="95" s="1"/>
  <c r="O3591" i="95" s="1"/>
  <c r="O3592" i="95" s="1"/>
  <c r="O3593" i="95" s="1"/>
  <c r="O3594" i="95" s="1"/>
  <c r="O3595" i="95" s="1"/>
  <c r="O3596" i="95" s="1"/>
  <c r="O3597" i="95" s="1"/>
  <c r="O3598" i="95" s="1"/>
  <c r="O3599" i="95" s="1"/>
  <c r="O3600" i="95" s="1"/>
  <c r="O3601" i="95" s="1"/>
  <c r="O3602" i="95" s="1"/>
  <c r="O3603" i="95" s="1"/>
  <c r="O3604" i="95" s="1"/>
  <c r="O3605" i="95" s="1"/>
  <c r="O3606" i="95" s="1"/>
  <c r="O3607" i="95" s="1"/>
  <c r="O3608" i="95" s="1"/>
  <c r="O3609" i="95" s="1"/>
  <c r="O3610" i="95" s="1"/>
  <c r="O3611" i="95" s="1"/>
  <c r="O3612" i="95" s="1"/>
  <c r="O3613" i="95" s="1"/>
  <c r="O3614" i="95" s="1"/>
  <c r="O3615" i="95" s="1"/>
  <c r="O3616" i="95" s="1"/>
  <c r="O3617" i="95" s="1"/>
  <c r="O3618" i="95" s="1"/>
  <c r="O3619" i="95" s="1"/>
  <c r="O3620" i="95" s="1"/>
  <c r="O3621" i="95" s="1"/>
  <c r="O3622" i="95" s="1"/>
  <c r="O3623" i="95" s="1"/>
  <c r="O3624" i="95" s="1"/>
  <c r="O3625" i="95" s="1"/>
  <c r="O3626" i="95" s="1"/>
  <c r="O3627" i="95" s="1"/>
  <c r="O3628" i="95" s="1"/>
  <c r="O3629" i="95" s="1"/>
  <c r="O3630" i="95" s="1"/>
  <c r="O3631" i="95" s="1"/>
  <c r="O3632" i="95" s="1"/>
  <c r="O3633" i="95" s="1"/>
  <c r="O3634" i="95" s="1"/>
  <c r="O3635" i="95" s="1"/>
  <c r="O3636" i="95" s="1"/>
  <c r="O3637" i="95" s="1"/>
  <c r="O3638" i="95" s="1"/>
  <c r="O3639" i="95" s="1"/>
  <c r="O3640" i="95" s="1"/>
  <c r="O3641" i="95" s="1"/>
  <c r="O3642" i="95" s="1"/>
  <c r="O3643" i="95" s="1"/>
  <c r="O3644" i="95" s="1"/>
  <c r="O3645" i="95" s="1"/>
  <c r="O3646" i="95" s="1"/>
  <c r="O3647" i="95" s="1"/>
  <c r="O3648" i="95" s="1"/>
  <c r="O3649" i="95" s="1"/>
  <c r="O3650" i="95" s="1"/>
  <c r="O3651" i="95" s="1"/>
  <c r="O3652" i="95" s="1"/>
  <c r="O3653" i="95" s="1"/>
  <c r="O3654" i="95" s="1"/>
  <c r="O3655" i="95" s="1"/>
  <c r="O3656" i="95" s="1"/>
  <c r="O3657" i="95" s="1"/>
  <c r="O3658" i="95" s="1"/>
  <c r="O3659" i="95" s="1"/>
  <c r="O3660" i="95" s="1"/>
  <c r="O3661" i="95" s="1"/>
  <c r="O3662" i="95" s="1"/>
  <c r="O3663" i="95" s="1"/>
  <c r="O3664" i="95" s="1"/>
  <c r="O3665" i="95" s="1"/>
  <c r="O3666" i="95" s="1"/>
  <c r="O3667" i="95" s="1"/>
  <c r="O3668" i="95" s="1"/>
  <c r="O3669" i="95" s="1"/>
  <c r="O3670" i="95" s="1"/>
  <c r="O3671" i="95" s="1"/>
  <c r="O3672" i="95" s="1"/>
  <c r="O3673" i="95" s="1"/>
  <c r="O3674" i="95" s="1"/>
  <c r="O3675" i="95" s="1"/>
  <c r="O3676" i="95" s="1"/>
  <c r="O3677" i="95" s="1"/>
  <c r="O3678" i="95" s="1"/>
  <c r="O3679" i="95" s="1"/>
  <c r="O3680" i="95" s="1"/>
  <c r="O3681" i="95" s="1"/>
  <c r="O3682" i="95" s="1"/>
  <c r="O3683" i="95" s="1"/>
  <c r="O3684" i="95" s="1"/>
  <c r="O3685" i="95" s="1"/>
  <c r="O3686" i="95" s="1"/>
  <c r="O3687" i="95" s="1"/>
  <c r="O3688" i="95" s="1"/>
  <c r="O3689" i="95" s="1"/>
  <c r="O3690" i="95" s="1"/>
  <c r="O3691" i="95" s="1"/>
  <c r="O3692" i="95" s="1"/>
  <c r="O3693" i="95" s="1"/>
  <c r="O3694" i="95" s="1"/>
  <c r="O3695" i="95" s="1"/>
  <c r="O3696" i="95" s="1"/>
  <c r="O3697" i="95" s="1"/>
  <c r="O3698" i="95" s="1"/>
  <c r="O3699" i="95" s="1"/>
  <c r="O3700" i="95" s="1"/>
  <c r="O3701" i="95" s="1"/>
  <c r="O3702" i="95" s="1"/>
  <c r="O3703" i="95" s="1"/>
  <c r="O3704" i="95" s="1"/>
  <c r="O3705" i="95" s="1"/>
  <c r="O3706" i="95" s="1"/>
  <c r="O3707" i="95" s="1"/>
  <c r="O3708" i="95" s="1"/>
  <c r="O3709" i="95" s="1"/>
  <c r="O3710" i="95" s="1"/>
  <c r="O3711" i="95" s="1"/>
  <c r="O3712" i="95" s="1"/>
  <c r="O3713" i="95" s="1"/>
  <c r="O3714" i="95" s="1"/>
  <c r="O3715" i="95" s="1"/>
  <c r="O3716" i="95" s="1"/>
  <c r="O3717" i="95" s="1"/>
  <c r="O3718" i="95" s="1"/>
  <c r="O3719" i="95" s="1"/>
  <c r="O3720" i="95" s="1"/>
  <c r="O3721" i="95" s="1"/>
  <c r="O3722" i="95" s="1"/>
  <c r="O3723" i="95" s="1"/>
  <c r="O3724" i="95" s="1"/>
  <c r="O3725" i="95" s="1"/>
  <c r="O3726" i="95" s="1"/>
  <c r="O3727" i="95" s="1"/>
  <c r="O3728" i="95" s="1"/>
  <c r="O3729" i="95" s="1"/>
  <c r="O3730" i="95" s="1"/>
  <c r="O3731" i="95" s="1"/>
  <c r="O3732" i="95" s="1"/>
  <c r="O3733" i="95" s="1"/>
  <c r="O3734" i="95" s="1"/>
  <c r="O3735" i="95" s="1"/>
  <c r="O3736" i="95" s="1"/>
  <c r="O3737" i="95" s="1"/>
  <c r="O3738" i="95" s="1"/>
  <c r="O3739" i="95" s="1"/>
  <c r="O3740" i="95" s="1"/>
  <c r="O3741" i="95" s="1"/>
  <c r="O3742" i="95" s="1"/>
  <c r="O3743" i="95" s="1"/>
  <c r="O3744" i="95" s="1"/>
  <c r="O3745" i="95" s="1"/>
  <c r="O3746" i="95" s="1"/>
  <c r="O3747" i="95" s="1"/>
  <c r="O3748" i="95" s="1"/>
  <c r="O3749" i="95" s="1"/>
  <c r="O3750" i="95" s="1"/>
  <c r="O3751" i="95" s="1"/>
  <c r="O3752" i="95" s="1"/>
  <c r="O3753" i="95" s="1"/>
  <c r="O3754" i="95" s="1"/>
  <c r="O3755" i="95" s="1"/>
  <c r="O3756" i="95" s="1"/>
  <c r="O3757" i="95" s="1"/>
  <c r="O3758" i="95" s="1"/>
  <c r="O3759" i="95" s="1"/>
  <c r="O3760" i="95" s="1"/>
  <c r="O3761" i="95" s="1"/>
  <c r="O3762" i="95" s="1"/>
  <c r="O3763" i="95" s="1"/>
  <c r="O3764" i="95" s="1"/>
  <c r="O3765" i="95" s="1"/>
  <c r="O3766" i="95" s="1"/>
  <c r="O3767" i="95" s="1"/>
  <c r="O3768" i="95" s="1"/>
  <c r="O3769" i="95" s="1"/>
  <c r="O3770" i="95" s="1"/>
  <c r="O3771" i="95" s="1"/>
  <c r="O3772" i="95" s="1"/>
  <c r="O3773" i="95" s="1"/>
  <c r="O3774" i="95" s="1"/>
  <c r="O3775" i="95" s="1"/>
  <c r="O3776" i="95" s="1"/>
  <c r="O3777" i="95" s="1"/>
  <c r="O3778" i="95" s="1"/>
  <c r="O3779" i="95" s="1"/>
  <c r="O3780" i="95" s="1"/>
  <c r="O3781" i="95" s="1"/>
  <c r="O3782" i="95" s="1"/>
  <c r="O3783" i="95" s="1"/>
  <c r="O3784" i="95" s="1"/>
  <c r="O3785" i="95" s="1"/>
  <c r="O3786" i="95" s="1"/>
  <c r="O3787" i="95" s="1"/>
  <c r="O3788" i="95" s="1"/>
  <c r="O3789" i="95" s="1"/>
  <c r="O3790" i="95" s="1"/>
  <c r="O3791" i="95" s="1"/>
  <c r="O3792" i="95" s="1"/>
  <c r="O3793" i="95" s="1"/>
  <c r="O3794" i="95" s="1"/>
  <c r="O3795" i="95" s="1"/>
  <c r="O3796" i="95" s="1"/>
  <c r="O3797" i="95" s="1"/>
  <c r="O3798" i="95" s="1"/>
  <c r="O3799" i="95" s="1"/>
  <c r="O3800" i="95" s="1"/>
  <c r="O3801" i="95" s="1"/>
  <c r="O3802" i="95" s="1"/>
  <c r="O3803" i="95" s="1"/>
  <c r="O3804" i="95" s="1"/>
  <c r="O3805" i="95" s="1"/>
  <c r="O3806" i="95" s="1"/>
  <c r="O3807" i="95" s="1"/>
  <c r="O3808" i="95" s="1"/>
  <c r="O3809" i="95" s="1"/>
  <c r="O3810" i="95" s="1"/>
  <c r="O3811" i="95" s="1"/>
  <c r="O3812" i="95" s="1"/>
  <c r="O3813" i="95" s="1"/>
  <c r="O3814" i="95" s="1"/>
  <c r="O3815" i="95" s="1"/>
  <c r="O3816" i="95" s="1"/>
  <c r="O3817" i="95" s="1"/>
  <c r="O3818" i="95" s="1"/>
  <c r="O3819" i="95" s="1"/>
  <c r="O3820" i="95" s="1"/>
  <c r="O3821" i="95" s="1"/>
  <c r="O3822" i="95" s="1"/>
  <c r="O3823" i="95" s="1"/>
  <c r="O3824" i="95" s="1"/>
  <c r="O3825" i="95" s="1"/>
  <c r="O3826" i="95" s="1"/>
  <c r="O3827" i="95" s="1"/>
  <c r="O3828" i="95" s="1"/>
  <c r="O3829" i="95" s="1"/>
  <c r="O3830" i="95" s="1"/>
  <c r="O3831" i="95" s="1"/>
  <c r="O3832" i="95" s="1"/>
  <c r="O3833" i="95" s="1"/>
  <c r="O3834" i="95" s="1"/>
  <c r="O3835" i="95" s="1"/>
  <c r="O3836" i="95" s="1"/>
  <c r="O3837" i="95" s="1"/>
  <c r="O3838" i="95" s="1"/>
  <c r="O3839" i="95" s="1"/>
  <c r="O3840" i="95" s="1"/>
  <c r="O3841" i="95" s="1"/>
  <c r="O3842" i="95" s="1"/>
  <c r="O3843" i="95" s="1"/>
  <c r="O3844" i="95" s="1"/>
  <c r="O3845" i="95" s="1"/>
  <c r="O3846" i="95" s="1"/>
  <c r="O3847" i="95" s="1"/>
  <c r="O3848" i="95" s="1"/>
  <c r="O3849" i="95" s="1"/>
  <c r="O3850" i="95" s="1"/>
  <c r="O3851" i="95" s="1"/>
  <c r="O3852" i="95" s="1"/>
  <c r="O3853" i="95" s="1"/>
  <c r="O3854" i="95" s="1"/>
  <c r="O3855" i="95" s="1"/>
  <c r="O3856" i="95" s="1"/>
  <c r="O3857" i="95" s="1"/>
  <c r="O3858" i="95" s="1"/>
  <c r="O3859" i="95" s="1"/>
  <c r="O3860" i="95" s="1"/>
  <c r="O3861" i="95" s="1"/>
  <c r="O3862" i="95" s="1"/>
  <c r="O3863" i="95" s="1"/>
  <c r="O3864" i="95" s="1"/>
  <c r="O3865" i="95" s="1"/>
  <c r="O3866" i="95" s="1"/>
  <c r="O3867" i="95" s="1"/>
  <c r="O3868" i="95" s="1"/>
  <c r="O3869" i="95" s="1"/>
  <c r="O3870" i="95" s="1"/>
  <c r="O3871" i="95" s="1"/>
  <c r="O3872" i="95" s="1"/>
  <c r="O3873" i="95" s="1"/>
  <c r="O3874" i="95" s="1"/>
  <c r="O3875" i="95" s="1"/>
  <c r="O3876" i="95" s="1"/>
  <c r="O3877" i="95" s="1"/>
  <c r="O3878" i="95" s="1"/>
  <c r="O3879" i="95" s="1"/>
  <c r="O3880" i="95" s="1"/>
  <c r="O3881" i="95" s="1"/>
  <c r="O3882" i="95" s="1"/>
  <c r="O3883" i="95" s="1"/>
  <c r="O3884" i="95" s="1"/>
  <c r="O3885" i="95" s="1"/>
  <c r="O3886" i="95" s="1"/>
  <c r="O3887" i="95" s="1"/>
  <c r="O3888" i="95" s="1"/>
  <c r="O3889" i="95" s="1"/>
  <c r="O3890" i="95" s="1"/>
  <c r="O3891" i="95" s="1"/>
  <c r="O3892" i="95" s="1"/>
  <c r="O3893" i="95" s="1"/>
  <c r="O3894" i="95" s="1"/>
  <c r="O3895" i="95" s="1"/>
  <c r="O3896" i="95" s="1"/>
  <c r="O3897" i="95" s="1"/>
  <c r="O3898" i="95" s="1"/>
  <c r="O3899" i="95" s="1"/>
  <c r="O3900" i="95" s="1"/>
  <c r="O3901" i="95" s="1"/>
  <c r="O3902" i="95" s="1"/>
  <c r="O3903" i="95" s="1"/>
  <c r="O3904" i="95" s="1"/>
  <c r="O3905" i="95" s="1"/>
  <c r="O3906" i="95" s="1"/>
  <c r="O3907" i="95" s="1"/>
  <c r="O3908" i="95" s="1"/>
  <c r="O3909" i="95" s="1"/>
  <c r="O3910" i="95" s="1"/>
  <c r="O3911" i="95" s="1"/>
  <c r="O3912" i="95" s="1"/>
  <c r="O3913" i="95" s="1"/>
  <c r="O3914" i="95" s="1"/>
  <c r="O3915" i="95" s="1"/>
  <c r="O3916" i="95" s="1"/>
  <c r="O3917" i="95" s="1"/>
  <c r="O3918" i="95" s="1"/>
  <c r="O3919" i="95" s="1"/>
  <c r="O3920" i="95" s="1"/>
  <c r="O3921" i="95" s="1"/>
  <c r="O3922" i="95" s="1"/>
  <c r="O3923" i="95" s="1"/>
  <c r="O3924" i="95" s="1"/>
  <c r="O3925" i="95" s="1"/>
  <c r="O3926" i="95" s="1"/>
  <c r="O3927" i="95" s="1"/>
  <c r="O3928" i="95" s="1"/>
  <c r="O3929" i="95" s="1"/>
  <c r="O3930" i="95" s="1"/>
  <c r="O3931" i="95" s="1"/>
  <c r="O3932" i="95" s="1"/>
  <c r="O3933" i="95" s="1"/>
  <c r="O3934" i="95" s="1"/>
  <c r="O3935" i="95" s="1"/>
  <c r="O3936" i="95" s="1"/>
  <c r="O3937" i="95" s="1"/>
  <c r="O3938" i="95" s="1"/>
  <c r="O3939" i="95" s="1"/>
  <c r="O3940" i="95" s="1"/>
  <c r="O3941" i="95" s="1"/>
  <c r="O3942" i="95" s="1"/>
  <c r="O3943" i="95" s="1"/>
  <c r="O3944" i="95" s="1"/>
  <c r="O3945" i="95" s="1"/>
  <c r="O3946" i="95" s="1"/>
  <c r="O3947" i="95" s="1"/>
  <c r="O3948" i="95" s="1"/>
  <c r="O3949" i="95" s="1"/>
  <c r="O3950" i="95" s="1"/>
  <c r="O3951" i="95" s="1"/>
  <c r="O3952" i="95" s="1"/>
  <c r="O3953" i="95" s="1"/>
  <c r="O3954" i="95" s="1"/>
  <c r="O3955" i="95" s="1"/>
  <c r="O3956" i="95" s="1"/>
  <c r="O3957" i="95" s="1"/>
  <c r="O3958" i="95" s="1"/>
  <c r="O3959" i="95" s="1"/>
  <c r="O3960" i="95" s="1"/>
  <c r="O3961" i="95" s="1"/>
  <c r="O3962" i="95" s="1"/>
  <c r="O3963" i="95" s="1"/>
  <c r="O3964" i="95" s="1"/>
  <c r="O3965" i="95" s="1"/>
  <c r="O3966" i="95" s="1"/>
  <c r="O3967" i="95" s="1"/>
  <c r="O3968" i="95" s="1"/>
  <c r="O3969" i="95" s="1"/>
  <c r="O3970" i="95" s="1"/>
  <c r="O3971" i="95" s="1"/>
  <c r="O3972" i="95" s="1"/>
  <c r="O3973" i="95" s="1"/>
  <c r="O3974" i="95" s="1"/>
  <c r="O3975" i="95" s="1"/>
  <c r="O3976" i="95" s="1"/>
  <c r="O3977" i="95" s="1"/>
  <c r="O3978" i="95" s="1"/>
  <c r="O3979" i="95" s="1"/>
  <c r="O3980" i="95" s="1"/>
  <c r="O3981" i="95" s="1"/>
  <c r="O3982" i="95" s="1"/>
  <c r="O3983" i="95" s="1"/>
  <c r="O3984" i="95" s="1"/>
  <c r="O3985" i="95" s="1"/>
  <c r="O3986" i="95" s="1"/>
  <c r="O3987" i="95" s="1"/>
  <c r="O3988" i="95" s="1"/>
  <c r="O3989" i="95" s="1"/>
  <c r="O3990" i="95" s="1"/>
  <c r="O3991" i="95" s="1"/>
  <c r="O3992" i="95" s="1"/>
  <c r="O3993" i="95" s="1"/>
  <c r="O3994" i="95" s="1"/>
  <c r="O3995" i="95" s="1"/>
  <c r="O3996" i="95" s="1"/>
  <c r="O3997" i="95" s="1"/>
  <c r="O3998" i="95" s="1"/>
  <c r="O3999" i="95" s="1"/>
  <c r="O4000" i="95" s="1"/>
  <c r="O4001" i="95" s="1"/>
  <c r="O4002" i="95" s="1"/>
  <c r="O4003" i="95" s="1"/>
  <c r="O4004" i="95" s="1"/>
  <c r="O4005" i="95" s="1"/>
  <c r="O4006" i="95" s="1"/>
  <c r="O4007" i="95" s="1"/>
  <c r="O4008" i="95" s="1"/>
  <c r="O4009" i="95" s="1"/>
  <c r="O4010" i="95" s="1"/>
  <c r="O4011" i="95" s="1"/>
  <c r="O4012" i="95" s="1"/>
  <c r="O4013" i="95" s="1"/>
  <c r="O4014" i="95" s="1"/>
  <c r="O4015" i="95" s="1"/>
  <c r="O4016" i="95" s="1"/>
  <c r="O4017" i="95" s="1"/>
  <c r="O4018" i="95" s="1"/>
  <c r="O4019" i="95" s="1"/>
  <c r="O4020" i="95" s="1"/>
  <c r="O4021" i="95" s="1"/>
  <c r="O4022" i="95" s="1"/>
  <c r="O4023" i="95" s="1"/>
  <c r="O4024" i="95" s="1"/>
  <c r="O4025" i="95" s="1"/>
  <c r="O4026" i="95" s="1"/>
  <c r="O4027" i="95" s="1"/>
  <c r="O4028" i="95" s="1"/>
  <c r="O4029" i="95" s="1"/>
  <c r="O4030" i="95" s="1"/>
  <c r="O4031" i="95" s="1"/>
  <c r="O4032" i="95" s="1"/>
  <c r="O4033" i="95" s="1"/>
  <c r="O4034" i="95" s="1"/>
  <c r="O4035" i="95" s="1"/>
  <c r="O4036" i="95" s="1"/>
  <c r="O4037" i="95" s="1"/>
  <c r="O4038" i="95" s="1"/>
  <c r="O4039" i="95" s="1"/>
  <c r="O4040" i="95" s="1"/>
  <c r="O4041" i="95" s="1"/>
  <c r="O4042" i="95" s="1"/>
  <c r="O4043" i="95" s="1"/>
  <c r="O4044" i="95" s="1"/>
  <c r="O4045" i="95" s="1"/>
  <c r="O4046" i="95" s="1"/>
  <c r="O4047" i="95" s="1"/>
  <c r="O4048" i="95" s="1"/>
  <c r="O4049" i="95" s="1"/>
  <c r="O4050" i="95" s="1"/>
  <c r="O4051" i="95" s="1"/>
  <c r="O4052" i="95" s="1"/>
  <c r="O4053" i="95" s="1"/>
  <c r="O4054" i="95" s="1"/>
  <c r="O4055" i="95" s="1"/>
  <c r="O4056" i="95" s="1"/>
  <c r="O4057" i="95" s="1"/>
  <c r="O4058" i="95" s="1"/>
  <c r="O4059" i="95" s="1"/>
  <c r="O4060" i="95" s="1"/>
  <c r="O4061" i="95" s="1"/>
  <c r="O4062" i="95" s="1"/>
  <c r="O4063" i="95" s="1"/>
  <c r="O4064" i="95" s="1"/>
  <c r="O4065" i="95" s="1"/>
  <c r="O4066" i="95" s="1"/>
  <c r="O4067" i="95" s="1"/>
  <c r="O4068" i="95" s="1"/>
  <c r="O4069" i="95" s="1"/>
  <c r="O4070" i="95" s="1"/>
  <c r="O4071" i="95" s="1"/>
  <c r="O4072" i="95" s="1"/>
  <c r="O4073" i="95" s="1"/>
  <c r="O4074" i="95" s="1"/>
  <c r="O4075" i="95" s="1"/>
  <c r="O4076" i="95" s="1"/>
  <c r="O4077" i="95" s="1"/>
  <c r="O4078" i="95" s="1"/>
  <c r="O4079" i="95" s="1"/>
  <c r="O4080" i="95" s="1"/>
  <c r="O4081" i="95" s="1"/>
  <c r="O4082" i="95" s="1"/>
  <c r="O4083" i="95" s="1"/>
  <c r="O4084" i="95" s="1"/>
  <c r="O4085" i="95" s="1"/>
  <c r="O4086" i="95" s="1"/>
  <c r="O4087" i="95" s="1"/>
  <c r="O4088" i="95" s="1"/>
  <c r="O4089" i="95" s="1"/>
  <c r="O4090" i="95" s="1"/>
  <c r="O4091" i="95" s="1"/>
  <c r="O4092" i="95" s="1"/>
  <c r="O4093" i="95" s="1"/>
  <c r="O4094" i="95" s="1"/>
  <c r="O4095" i="95" s="1"/>
  <c r="O4096" i="95" s="1"/>
  <c r="O4097" i="95" s="1"/>
  <c r="O4098" i="95" s="1"/>
  <c r="O4099" i="95" s="1"/>
  <c r="O4100" i="95" s="1"/>
  <c r="O4101" i="95" s="1"/>
  <c r="O4102" i="95" s="1"/>
  <c r="O4103" i="95" s="1"/>
  <c r="O4104" i="95" s="1"/>
  <c r="O4105" i="95" s="1"/>
  <c r="O4106" i="95" s="1"/>
  <c r="O4107" i="95" s="1"/>
  <c r="O4108" i="95" s="1"/>
  <c r="O4109" i="95" s="1"/>
  <c r="O4110" i="95" s="1"/>
  <c r="O4111" i="95" s="1"/>
  <c r="O4112" i="95" s="1"/>
  <c r="O4113" i="95" s="1"/>
  <c r="O4114" i="95" s="1"/>
  <c r="O4115" i="95" s="1"/>
  <c r="O4116" i="95" s="1"/>
  <c r="O4117" i="95" s="1"/>
  <c r="O4118" i="95" s="1"/>
  <c r="O4119" i="95" s="1"/>
  <c r="O4120" i="95" s="1"/>
  <c r="O4121" i="95" s="1"/>
  <c r="O4122" i="95" s="1"/>
  <c r="O4123" i="95" s="1"/>
  <c r="O4124" i="95" s="1"/>
  <c r="O4125" i="95" s="1"/>
  <c r="O4126" i="95" s="1"/>
  <c r="O4127" i="95" s="1"/>
  <c r="O4128" i="95" s="1"/>
  <c r="O4129" i="95" s="1"/>
  <c r="O4130" i="95" s="1"/>
  <c r="O4131" i="95" s="1"/>
  <c r="O4132" i="95" s="1"/>
  <c r="O4133" i="95" s="1"/>
  <c r="O4134" i="95" s="1"/>
  <c r="O4135" i="95" s="1"/>
  <c r="O4136" i="95" s="1"/>
  <c r="O4137" i="95" s="1"/>
  <c r="O4138" i="95" s="1"/>
  <c r="O4139" i="95" s="1"/>
  <c r="O4140" i="95" s="1"/>
  <c r="O4141" i="95" s="1"/>
  <c r="O4142" i="95" s="1"/>
  <c r="O4143" i="95" s="1"/>
  <c r="O4144" i="95" s="1"/>
  <c r="O4145" i="95" s="1"/>
  <c r="O4146" i="95" s="1"/>
  <c r="O4147" i="95" s="1"/>
  <c r="O4148" i="95" s="1"/>
  <c r="O4149" i="95" s="1"/>
  <c r="O4150" i="95" s="1"/>
  <c r="O4151" i="95" s="1"/>
  <c r="O4152" i="95" s="1"/>
  <c r="O4153" i="95" s="1"/>
  <c r="O4154" i="95" s="1"/>
  <c r="O4155" i="95" s="1"/>
  <c r="O4156" i="95" s="1"/>
  <c r="O4157" i="95" s="1"/>
  <c r="O4158" i="95" s="1"/>
  <c r="O4159" i="95" s="1"/>
  <c r="O4160" i="95" s="1"/>
  <c r="O4161" i="95" s="1"/>
  <c r="O4162" i="95" s="1"/>
  <c r="O4163" i="95" s="1"/>
  <c r="O4164" i="95" s="1"/>
  <c r="O4165" i="95" s="1"/>
  <c r="O4166" i="95" s="1"/>
  <c r="O4167" i="95" s="1"/>
  <c r="O4168" i="95" s="1"/>
  <c r="O4169" i="95" s="1"/>
  <c r="O4170" i="95" s="1"/>
  <c r="O4171" i="95" s="1"/>
  <c r="O4172" i="95" s="1"/>
  <c r="O4173" i="95" s="1"/>
  <c r="O4174" i="95" s="1"/>
  <c r="O4175" i="95" s="1"/>
  <c r="O4176" i="95" s="1"/>
  <c r="O4177" i="95" s="1"/>
  <c r="O4178" i="95" s="1"/>
  <c r="O4179" i="95" s="1"/>
  <c r="O4180" i="95" s="1"/>
  <c r="O4181" i="95" s="1"/>
  <c r="O4182" i="95" s="1"/>
  <c r="O4183" i="95" s="1"/>
  <c r="O4184" i="95" s="1"/>
  <c r="O4185" i="95" s="1"/>
  <c r="O4186" i="95" s="1"/>
  <c r="O4187" i="95" s="1"/>
  <c r="O4188" i="95" s="1"/>
  <c r="O4189" i="95" s="1"/>
  <c r="O4190" i="95" s="1"/>
  <c r="O4191" i="95" s="1"/>
  <c r="O4192" i="95" s="1"/>
  <c r="O4193" i="95" s="1"/>
  <c r="O4194" i="95" s="1"/>
  <c r="O4195" i="95" s="1"/>
  <c r="O4196" i="95" s="1"/>
  <c r="O4197" i="95" s="1"/>
  <c r="O4198" i="95" s="1"/>
  <c r="O4199" i="95" s="1"/>
  <c r="O4200" i="95" s="1"/>
  <c r="O4201" i="95" s="1"/>
  <c r="O4202" i="95" s="1"/>
  <c r="O4203" i="95" s="1"/>
  <c r="O4204" i="95" s="1"/>
  <c r="O4205" i="95" s="1"/>
  <c r="O4206" i="95" s="1"/>
  <c r="O4207" i="95" s="1"/>
  <c r="O4208" i="95" s="1"/>
  <c r="O4209" i="95" s="1"/>
  <c r="O4210" i="95" s="1"/>
  <c r="O4211" i="95" s="1"/>
  <c r="O4212" i="95" s="1"/>
  <c r="O4213" i="95" s="1"/>
  <c r="O4214" i="95" s="1"/>
  <c r="O4215" i="95" s="1"/>
  <c r="O4216" i="95" s="1"/>
  <c r="O4217" i="95" s="1"/>
  <c r="O4218" i="95" s="1"/>
  <c r="O4219" i="95" s="1"/>
  <c r="O4220" i="95" s="1"/>
  <c r="O4221" i="95" s="1"/>
  <c r="O4222" i="95" s="1"/>
  <c r="O4223" i="95" s="1"/>
  <c r="O4224" i="95" s="1"/>
  <c r="O4225" i="95" s="1"/>
  <c r="O4226" i="95" s="1"/>
  <c r="O4227" i="95" s="1"/>
  <c r="O4228" i="95" s="1"/>
  <c r="O4229" i="95" s="1"/>
  <c r="O4230" i="95" s="1"/>
  <c r="O4231" i="95" s="1"/>
  <c r="O4232" i="95" s="1"/>
  <c r="O4233" i="95" s="1"/>
  <c r="O4234" i="95" s="1"/>
  <c r="O4235" i="95" s="1"/>
  <c r="O4236" i="95" s="1"/>
  <c r="O4237" i="95" s="1"/>
  <c r="O4238" i="95" s="1"/>
  <c r="O4239" i="95" s="1"/>
  <c r="O4240" i="95" s="1"/>
  <c r="O4241" i="95" s="1"/>
  <c r="O4242" i="95" s="1"/>
  <c r="O4243" i="95" s="1"/>
  <c r="O4244" i="95" s="1"/>
  <c r="O4245" i="95" s="1"/>
  <c r="O4246" i="95" s="1"/>
  <c r="O4247" i="95" s="1"/>
  <c r="O4248" i="95" s="1"/>
  <c r="O4249" i="95" s="1"/>
  <c r="O4250" i="95" s="1"/>
  <c r="O4251" i="95" s="1"/>
  <c r="O4252" i="95" s="1"/>
  <c r="O4253" i="95" s="1"/>
  <c r="O4254" i="95" s="1"/>
  <c r="O4255" i="95" s="1"/>
  <c r="O4256" i="95" s="1"/>
  <c r="O4257" i="95" s="1"/>
  <c r="O4258" i="95" s="1"/>
  <c r="O4259" i="95" s="1"/>
  <c r="O4260" i="95" s="1"/>
  <c r="O4261" i="95" s="1"/>
  <c r="O4262" i="95" s="1"/>
  <c r="O4263" i="95" s="1"/>
  <c r="O4264" i="95" s="1"/>
  <c r="O4265" i="95" s="1"/>
  <c r="O4266" i="95" s="1"/>
  <c r="O4267" i="95" s="1"/>
  <c r="O4268" i="95" s="1"/>
  <c r="O4269" i="95" s="1"/>
  <c r="O4270" i="95" s="1"/>
  <c r="O4271" i="95" s="1"/>
  <c r="O4272" i="95" s="1"/>
  <c r="O4273" i="95" s="1"/>
  <c r="O4274" i="95" s="1"/>
  <c r="O4275" i="95" s="1"/>
  <c r="O4276" i="95" s="1"/>
  <c r="O4277" i="95" s="1"/>
  <c r="O4278" i="95" s="1"/>
  <c r="O4279" i="95" s="1"/>
  <c r="O4280" i="95" s="1"/>
  <c r="O4281" i="95" s="1"/>
  <c r="O4282" i="95" s="1"/>
  <c r="O4283" i="95" s="1"/>
  <c r="O4284" i="95" s="1"/>
  <c r="O4285" i="95" s="1"/>
  <c r="O4286" i="95" s="1"/>
  <c r="O4287" i="95" s="1"/>
  <c r="O4288" i="95" s="1"/>
  <c r="O4289" i="95" s="1"/>
  <c r="O4290" i="95" s="1"/>
  <c r="O4291" i="95" s="1"/>
  <c r="O4292" i="95" s="1"/>
  <c r="O4293" i="95" s="1"/>
  <c r="O4294" i="95" s="1"/>
  <c r="O4295" i="95" s="1"/>
  <c r="O4296" i="95" s="1"/>
  <c r="O4297" i="95" s="1"/>
  <c r="O4298" i="95" s="1"/>
  <c r="O4299" i="95" s="1"/>
  <c r="O4300" i="95" s="1"/>
  <c r="O4301" i="95" s="1"/>
  <c r="O4302" i="95" s="1"/>
  <c r="O4303" i="95" s="1"/>
  <c r="O4304" i="95" s="1"/>
  <c r="O4305" i="95" s="1"/>
  <c r="O4306" i="95" s="1"/>
  <c r="O4307" i="95" s="1"/>
  <c r="O4308" i="95" s="1"/>
  <c r="O4309" i="95" s="1"/>
  <c r="O4310" i="95" s="1"/>
  <c r="O4311" i="95" s="1"/>
  <c r="O4312" i="95" s="1"/>
  <c r="O4313" i="95" s="1"/>
  <c r="O4314" i="95" s="1"/>
  <c r="O4315" i="95" s="1"/>
  <c r="O4316" i="95" s="1"/>
  <c r="O4317" i="95" s="1"/>
  <c r="O4318" i="95" s="1"/>
  <c r="O4319" i="95" s="1"/>
  <c r="O4320" i="95" s="1"/>
  <c r="O4321" i="95" s="1"/>
  <c r="O4322" i="95" s="1"/>
  <c r="O4323" i="95" s="1"/>
  <c r="O4324" i="95" s="1"/>
  <c r="O4325" i="95" s="1"/>
  <c r="O4326" i="95" s="1"/>
  <c r="O4327" i="95" s="1"/>
  <c r="O4328" i="95" s="1"/>
  <c r="O4329" i="95" s="1"/>
  <c r="O4330" i="95" s="1"/>
  <c r="O4331" i="95" s="1"/>
  <c r="O4332" i="95" s="1"/>
  <c r="O4333" i="95" s="1"/>
  <c r="O4334" i="95" s="1"/>
  <c r="O4335" i="95" s="1"/>
  <c r="O4336" i="95" s="1"/>
  <c r="O4337" i="95" s="1"/>
  <c r="O4338" i="95" s="1"/>
  <c r="O4339" i="95" s="1"/>
  <c r="O4340" i="95" s="1"/>
  <c r="O4341" i="95" s="1"/>
  <c r="O4342" i="95" s="1"/>
  <c r="O4343" i="95" s="1"/>
  <c r="O4344" i="95" s="1"/>
  <c r="O4345" i="95" s="1"/>
  <c r="O4346" i="95" s="1"/>
  <c r="O4347" i="95" s="1"/>
  <c r="O4348" i="95" s="1"/>
  <c r="O4349" i="95" s="1"/>
  <c r="O4350" i="95" s="1"/>
  <c r="O4351" i="95" s="1"/>
  <c r="O4352" i="95" s="1"/>
  <c r="O4353" i="95" s="1"/>
  <c r="O4354" i="95" s="1"/>
  <c r="O4355" i="95" s="1"/>
  <c r="O4356" i="95" s="1"/>
  <c r="O4357" i="95" s="1"/>
  <c r="O4358" i="95" s="1"/>
  <c r="O4359" i="95" s="1"/>
  <c r="O4360" i="95" s="1"/>
  <c r="O4361" i="95" s="1"/>
  <c r="O4362" i="95" s="1"/>
  <c r="O4363" i="95" s="1"/>
  <c r="O4364" i="95" s="1"/>
  <c r="O4365" i="95" s="1"/>
  <c r="O4366" i="95" s="1"/>
  <c r="O4367" i="95" s="1"/>
  <c r="O4368" i="95" s="1"/>
  <c r="O4369" i="95" s="1"/>
  <c r="O4370" i="95" s="1"/>
  <c r="O4371" i="95" s="1"/>
  <c r="O4372" i="95" s="1"/>
  <c r="O4373" i="95" s="1"/>
  <c r="O4374" i="95" s="1"/>
  <c r="O4375" i="95" s="1"/>
  <c r="O4376" i="95" s="1"/>
  <c r="O4377" i="95" s="1"/>
  <c r="O4378" i="95" s="1"/>
  <c r="O4379" i="95" s="1"/>
  <c r="O4380" i="95" s="1"/>
  <c r="O4381" i="95" s="1"/>
  <c r="O4382" i="95" s="1"/>
  <c r="O4383" i="95" s="1"/>
  <c r="O4384" i="95" s="1"/>
  <c r="O4385" i="95" s="1"/>
  <c r="O4386" i="95" s="1"/>
  <c r="O4387" i="95" s="1"/>
  <c r="O4388" i="95" s="1"/>
  <c r="O4389" i="95" s="1"/>
  <c r="O4390" i="95" s="1"/>
  <c r="O4391" i="95" s="1"/>
  <c r="O4392" i="95" s="1"/>
  <c r="O4393" i="95" s="1"/>
  <c r="O4394" i="95" s="1"/>
  <c r="O4395" i="95" s="1"/>
  <c r="O4396" i="95" s="1"/>
  <c r="O4397" i="95" s="1"/>
  <c r="O4398" i="95" s="1"/>
  <c r="O4399" i="95" s="1"/>
  <c r="O4400" i="95" s="1"/>
  <c r="O4401" i="95" s="1"/>
  <c r="O4402" i="95" s="1"/>
  <c r="O4403" i="95" s="1"/>
  <c r="O4404" i="95" s="1"/>
  <c r="O4405" i="95" s="1"/>
  <c r="O4406" i="95" s="1"/>
  <c r="O4407" i="95" s="1"/>
  <c r="O4408" i="95" s="1"/>
  <c r="O4409" i="95" s="1"/>
  <c r="O4410" i="95" s="1"/>
  <c r="O4411" i="95" s="1"/>
  <c r="O4412" i="95" s="1"/>
  <c r="O4413" i="95" s="1"/>
  <c r="O4414" i="95" s="1"/>
  <c r="O4415" i="95" s="1"/>
  <c r="O4416" i="95" s="1"/>
  <c r="O4417" i="95" s="1"/>
  <c r="O4418" i="95" s="1"/>
  <c r="O4419" i="95" s="1"/>
  <c r="O4420" i="95" s="1"/>
  <c r="O4421" i="95" s="1"/>
  <c r="O4422" i="95" s="1"/>
  <c r="O4423" i="95" s="1"/>
  <c r="O4424" i="95" s="1"/>
  <c r="O4425" i="95" s="1"/>
  <c r="O4426" i="95" s="1"/>
  <c r="O4427" i="95" s="1"/>
  <c r="O4428" i="95" s="1"/>
  <c r="O4429" i="95" s="1"/>
  <c r="O4430" i="95" s="1"/>
  <c r="O4431" i="95" s="1"/>
  <c r="O4432" i="95" s="1"/>
  <c r="O4433" i="95" s="1"/>
  <c r="O4434" i="95" s="1"/>
  <c r="O4435" i="95" s="1"/>
  <c r="O4436" i="95" s="1"/>
  <c r="O4437" i="95" s="1"/>
  <c r="O4438" i="95" s="1"/>
  <c r="O4439" i="95" s="1"/>
  <c r="O4440" i="95" s="1"/>
  <c r="O4441" i="95" s="1"/>
  <c r="O4442" i="95" s="1"/>
  <c r="O4443" i="95" s="1"/>
  <c r="O4444" i="95" s="1"/>
  <c r="O4445" i="95" s="1"/>
  <c r="O4446" i="95" s="1"/>
  <c r="O4447" i="95" s="1"/>
  <c r="O4448" i="95" s="1"/>
  <c r="O4449" i="95" s="1"/>
  <c r="O4450" i="95" s="1"/>
  <c r="O4451" i="95" s="1"/>
  <c r="O4452" i="95" s="1"/>
  <c r="O4453" i="95" s="1"/>
  <c r="O4454" i="95" s="1"/>
  <c r="O4455" i="95" s="1"/>
  <c r="O4456" i="95" s="1"/>
  <c r="O4457" i="95" s="1"/>
  <c r="O4458" i="95" s="1"/>
  <c r="O4459" i="95" s="1"/>
  <c r="O4460" i="95" s="1"/>
  <c r="O4461" i="95" s="1"/>
  <c r="O4462" i="95" s="1"/>
  <c r="O4463" i="95" s="1"/>
  <c r="O4464" i="95" s="1"/>
  <c r="O4465" i="95" s="1"/>
  <c r="O4466" i="95" s="1"/>
  <c r="O4467" i="95" s="1"/>
  <c r="O4468" i="95" s="1"/>
  <c r="O4469" i="95" s="1"/>
  <c r="O4470" i="95" s="1"/>
  <c r="O4471" i="95" s="1"/>
  <c r="O4472" i="95" s="1"/>
  <c r="O4473" i="95" s="1"/>
  <c r="O4474" i="95" s="1"/>
  <c r="O4475" i="95" s="1"/>
  <c r="O4476" i="95" s="1"/>
  <c r="O4477" i="95" s="1"/>
  <c r="O4478" i="95" s="1"/>
  <c r="O4479" i="95" s="1"/>
  <c r="O4480" i="95" s="1"/>
  <c r="O4481" i="95" s="1"/>
  <c r="O4482" i="95" s="1"/>
  <c r="O4483" i="95" s="1"/>
  <c r="O4484" i="95" s="1"/>
  <c r="O4485" i="95" s="1"/>
  <c r="O4486" i="95" s="1"/>
  <c r="O4487" i="95" s="1"/>
  <c r="O4488" i="95" s="1"/>
  <c r="O4489" i="95" s="1"/>
  <c r="O4490" i="95" s="1"/>
  <c r="O4491" i="95" s="1"/>
  <c r="O4492" i="95" s="1"/>
  <c r="O4493" i="95" s="1"/>
  <c r="O4494" i="95" s="1"/>
  <c r="O4495" i="95" s="1"/>
  <c r="O4496" i="95" s="1"/>
  <c r="O4497" i="95" s="1"/>
  <c r="O4498" i="95" s="1"/>
  <c r="O4499" i="95" s="1"/>
  <c r="O4500" i="95" s="1"/>
  <c r="O4501" i="95" s="1"/>
  <c r="O4502" i="95" s="1"/>
  <c r="O4503" i="95" s="1"/>
  <c r="O4504" i="95" s="1"/>
  <c r="O4505" i="95" s="1"/>
  <c r="O4506" i="95" s="1"/>
  <c r="O4507" i="95" s="1"/>
  <c r="O4508" i="95" s="1"/>
  <c r="O4509" i="95" s="1"/>
  <c r="O4510" i="95" s="1"/>
  <c r="O4511" i="95" s="1"/>
  <c r="O4512" i="95" s="1"/>
  <c r="O4513" i="95" s="1"/>
  <c r="O4514" i="95" s="1"/>
  <c r="O4515" i="95" s="1"/>
  <c r="O4516" i="95" s="1"/>
  <c r="O4517" i="95" s="1"/>
  <c r="O4518" i="95" s="1"/>
  <c r="O4519" i="95" s="1"/>
  <c r="O4520" i="95" s="1"/>
  <c r="O4521" i="95" s="1"/>
  <c r="O4522" i="95" s="1"/>
  <c r="O4523" i="95" s="1"/>
  <c r="O4524" i="95" s="1"/>
  <c r="O4525" i="95" s="1"/>
  <c r="O4526" i="95" s="1"/>
  <c r="O4527" i="95" s="1"/>
  <c r="O4528" i="95" s="1"/>
  <c r="O4529" i="95" s="1"/>
  <c r="O4530" i="95" s="1"/>
  <c r="O4531" i="95" s="1"/>
  <c r="O4532" i="95" s="1"/>
  <c r="O4533" i="95" s="1"/>
  <c r="O4534" i="95" s="1"/>
  <c r="O4535" i="95" s="1"/>
  <c r="O4536" i="95" s="1"/>
  <c r="O4537" i="95" s="1"/>
  <c r="O4538" i="95" s="1"/>
  <c r="O4539" i="95" s="1"/>
  <c r="O4540" i="95" s="1"/>
  <c r="O4541" i="95" s="1"/>
  <c r="O4542" i="95" s="1"/>
  <c r="O4543" i="95" s="1"/>
  <c r="O4544" i="95" s="1"/>
  <c r="O4545" i="95" s="1"/>
  <c r="O4546" i="95" s="1"/>
  <c r="O4547" i="95" s="1"/>
  <c r="O4548" i="95" s="1"/>
  <c r="O4549" i="95" s="1"/>
  <c r="O4550" i="95" s="1"/>
  <c r="O4551" i="95" s="1"/>
  <c r="O4552" i="95" s="1"/>
  <c r="O4553" i="95" s="1"/>
  <c r="O4554" i="95" s="1"/>
  <c r="O4555" i="95" s="1"/>
  <c r="O4556" i="95" s="1"/>
  <c r="O4557" i="95" s="1"/>
  <c r="O4558" i="95" s="1"/>
  <c r="O4559" i="95" s="1"/>
  <c r="O4560" i="95" s="1"/>
  <c r="O4561" i="95" s="1"/>
  <c r="O4562" i="95" s="1"/>
  <c r="O4563" i="95" s="1"/>
  <c r="O4564" i="95" s="1"/>
  <c r="O4565" i="95" s="1"/>
  <c r="O4566" i="95" s="1"/>
  <c r="O4567" i="95" s="1"/>
  <c r="O4568" i="95" s="1"/>
  <c r="O4569" i="95" s="1"/>
  <c r="O4570" i="95" s="1"/>
  <c r="O4571" i="95" s="1"/>
  <c r="O4572" i="95" s="1"/>
  <c r="O4573" i="95" s="1"/>
  <c r="O4574" i="95" s="1"/>
  <c r="O4575" i="95" s="1"/>
  <c r="O4576" i="95" s="1"/>
  <c r="O4577" i="95" s="1"/>
  <c r="O4578" i="95" s="1"/>
  <c r="O4579" i="95" s="1"/>
  <c r="O4580" i="95" s="1"/>
  <c r="O4581" i="95" s="1"/>
  <c r="O4582" i="95" s="1"/>
  <c r="O4583" i="95" s="1"/>
  <c r="O4584" i="95" s="1"/>
  <c r="O4585" i="95" s="1"/>
  <c r="O4586" i="95" s="1"/>
  <c r="O4587" i="95" s="1"/>
  <c r="O4588" i="95" s="1"/>
  <c r="O4589" i="95" s="1"/>
  <c r="O4590" i="95" s="1"/>
  <c r="O4591" i="95" s="1"/>
  <c r="O4592" i="95" s="1"/>
  <c r="O4593" i="95" s="1"/>
  <c r="O4594" i="95" s="1"/>
  <c r="O4595" i="95" s="1"/>
  <c r="O4596" i="95" s="1"/>
  <c r="O4597" i="95" s="1"/>
  <c r="O4598" i="95" s="1"/>
  <c r="O4599" i="95" s="1"/>
  <c r="O4600" i="95" s="1"/>
  <c r="O4601" i="95" s="1"/>
  <c r="O4602" i="95" s="1"/>
  <c r="O4603" i="95" s="1"/>
  <c r="O4604" i="95" s="1"/>
  <c r="O4605" i="95" s="1"/>
  <c r="O4606" i="95" s="1"/>
  <c r="O4607" i="95" s="1"/>
  <c r="O4608" i="95" s="1"/>
  <c r="O4609" i="95" s="1"/>
  <c r="O4610" i="95" s="1"/>
  <c r="O4611" i="95" s="1"/>
  <c r="O4612" i="95" s="1"/>
  <c r="O4613" i="95" s="1"/>
  <c r="O4614" i="95" s="1"/>
  <c r="O4615" i="95" s="1"/>
  <c r="O4616" i="95" s="1"/>
  <c r="O4617" i="95" s="1"/>
  <c r="O4618" i="95" s="1"/>
  <c r="O4619" i="95" s="1"/>
  <c r="O4620" i="95" s="1"/>
  <c r="O4621" i="95" s="1"/>
  <c r="O4622" i="95" s="1"/>
  <c r="O4623" i="95" s="1"/>
  <c r="O4624" i="95" s="1"/>
  <c r="O4625" i="95" s="1"/>
  <c r="O4626" i="95" s="1"/>
  <c r="O4627" i="95" s="1"/>
  <c r="O4628" i="95" s="1"/>
  <c r="O4629" i="95" s="1"/>
  <c r="O4630" i="95" s="1"/>
  <c r="O4631" i="95" s="1"/>
  <c r="O4632" i="95" s="1"/>
  <c r="O4633" i="95" s="1"/>
  <c r="O4634" i="95" s="1"/>
  <c r="O4635" i="95" s="1"/>
  <c r="O4636" i="95" s="1"/>
  <c r="O4637" i="95" s="1"/>
  <c r="O4638" i="95" s="1"/>
  <c r="O4639" i="95" s="1"/>
  <c r="O4640" i="95" s="1"/>
  <c r="O4641" i="95" s="1"/>
  <c r="O4642" i="95" s="1"/>
  <c r="O4643" i="95" s="1"/>
  <c r="O4644" i="95" s="1"/>
  <c r="O4645" i="95" s="1"/>
  <c r="O4646" i="95" s="1"/>
  <c r="O4647" i="95" s="1"/>
  <c r="O4648" i="95" s="1"/>
  <c r="O4649" i="95" s="1"/>
  <c r="O4650" i="95" s="1"/>
  <c r="O4651" i="95" s="1"/>
  <c r="O4652" i="95" s="1"/>
  <c r="O4653" i="95" s="1"/>
  <c r="O4654" i="95" s="1"/>
  <c r="O4655" i="95" s="1"/>
  <c r="O4656" i="95" s="1"/>
  <c r="O4657" i="95" s="1"/>
  <c r="O4658" i="95" s="1"/>
  <c r="O4659" i="95" s="1"/>
  <c r="O4660" i="95" s="1"/>
  <c r="O4661" i="95" s="1"/>
  <c r="O4662" i="95" s="1"/>
  <c r="O4663" i="95" s="1"/>
  <c r="O4664" i="95" s="1"/>
  <c r="O4665" i="95" s="1"/>
  <c r="O4666" i="95" s="1"/>
  <c r="O4667" i="95" s="1"/>
  <c r="O4668" i="95" s="1"/>
  <c r="O4669" i="95" s="1"/>
  <c r="O4670" i="95" s="1"/>
  <c r="O4671" i="95" s="1"/>
  <c r="O4672" i="95" s="1"/>
  <c r="O4673" i="95" s="1"/>
  <c r="O4674" i="95" s="1"/>
  <c r="O4675" i="95" s="1"/>
  <c r="O4676" i="95" s="1"/>
  <c r="O4677" i="95" s="1"/>
  <c r="O4678" i="95" s="1"/>
  <c r="O4679" i="95" s="1"/>
  <c r="O4680" i="95" s="1"/>
  <c r="O4681" i="95" s="1"/>
  <c r="O4682" i="95" s="1"/>
  <c r="O4683" i="95" s="1"/>
  <c r="O4684" i="95" s="1"/>
  <c r="O4685" i="95" s="1"/>
  <c r="O4686" i="95" s="1"/>
  <c r="O4687" i="95" s="1"/>
  <c r="O4688" i="95" s="1"/>
  <c r="O4689" i="95" s="1"/>
  <c r="O4690" i="95" s="1"/>
  <c r="O4691" i="95" s="1"/>
  <c r="O4692" i="95" s="1"/>
  <c r="O4693" i="95" s="1"/>
  <c r="O4694" i="95" s="1"/>
  <c r="O4695" i="95" s="1"/>
  <c r="O4696" i="95" s="1"/>
  <c r="O4697" i="95" s="1"/>
  <c r="O4698" i="95" s="1"/>
  <c r="O4699" i="95" s="1"/>
  <c r="O4700" i="95" s="1"/>
  <c r="O4701" i="95" s="1"/>
  <c r="O4702" i="95" s="1"/>
  <c r="O4703" i="95" s="1"/>
  <c r="O4704" i="95" s="1"/>
  <c r="O4705" i="95" s="1"/>
  <c r="O4706" i="95" s="1"/>
  <c r="O4707" i="95" s="1"/>
  <c r="O4708" i="95" s="1"/>
  <c r="O4709" i="95" s="1"/>
  <c r="O4710" i="95" s="1"/>
  <c r="O4711" i="95" s="1"/>
  <c r="O4712" i="95" s="1"/>
  <c r="O4713" i="95" s="1"/>
  <c r="O4714" i="95" s="1"/>
  <c r="O4715" i="95" s="1"/>
  <c r="O4716" i="95" s="1"/>
  <c r="O4717" i="95" s="1"/>
  <c r="O4718" i="95" s="1"/>
  <c r="O4719" i="95" s="1"/>
  <c r="O4720" i="95" s="1"/>
  <c r="O4721" i="95" s="1"/>
  <c r="O4722" i="95" s="1"/>
  <c r="O4723" i="95" s="1"/>
  <c r="O4724" i="95" s="1"/>
  <c r="O4725" i="95" s="1"/>
  <c r="O4726" i="95" s="1"/>
  <c r="O4727" i="95" s="1"/>
  <c r="O4728" i="95" s="1"/>
  <c r="O4729" i="95" s="1"/>
  <c r="O4730" i="95" s="1"/>
  <c r="O4731" i="95" s="1"/>
  <c r="O4732" i="95" s="1"/>
  <c r="O4733" i="95" s="1"/>
  <c r="O4734" i="95" s="1"/>
  <c r="O4735" i="95" s="1"/>
  <c r="O4736" i="95" s="1"/>
  <c r="O4737" i="95" s="1"/>
  <c r="O4738" i="95" s="1"/>
  <c r="O4739" i="95" s="1"/>
  <c r="O4740" i="95" s="1"/>
  <c r="O4741" i="95" s="1"/>
  <c r="O4742" i="95" s="1"/>
  <c r="O4743" i="95" s="1"/>
  <c r="O4744" i="95" s="1"/>
  <c r="O4745" i="95" s="1"/>
  <c r="O4746" i="95" s="1"/>
  <c r="O4747" i="95" s="1"/>
  <c r="O4748" i="95" s="1"/>
  <c r="O4749" i="95" s="1"/>
  <c r="O4750" i="95" s="1"/>
  <c r="O4751" i="95" s="1"/>
  <c r="O4752" i="95" s="1"/>
  <c r="O4753" i="95" s="1"/>
  <c r="O4754" i="95" s="1"/>
  <c r="O4755" i="95" s="1"/>
  <c r="O4756" i="95" s="1"/>
  <c r="O4757" i="95" s="1"/>
  <c r="O4758" i="95" s="1"/>
  <c r="O4759" i="95" s="1"/>
  <c r="O4760" i="95" s="1"/>
  <c r="O4761" i="95" s="1"/>
  <c r="O4762" i="95" s="1"/>
  <c r="O4763" i="95" s="1"/>
  <c r="O4764" i="95" s="1"/>
  <c r="O4765" i="95" s="1"/>
  <c r="O4766" i="95" s="1"/>
  <c r="O4767" i="95" s="1"/>
  <c r="O4768" i="95" s="1"/>
  <c r="O4769" i="95" s="1"/>
  <c r="O4770" i="95" s="1"/>
  <c r="O4771" i="95" s="1"/>
  <c r="O4772" i="95" s="1"/>
  <c r="O4773" i="95" s="1"/>
  <c r="O4774" i="95" s="1"/>
  <c r="O4775" i="95" s="1"/>
  <c r="O4776" i="95" s="1"/>
  <c r="O4777" i="95" s="1"/>
  <c r="O4778" i="95" s="1"/>
  <c r="O4779" i="95" s="1"/>
  <c r="O4780" i="95" s="1"/>
  <c r="O4781" i="95" s="1"/>
  <c r="O4782" i="95" s="1"/>
  <c r="O4783" i="95" s="1"/>
  <c r="O4784" i="95" s="1"/>
  <c r="O4785" i="95" s="1"/>
  <c r="O4786" i="95" s="1"/>
  <c r="O4787" i="95" s="1"/>
  <c r="O4788" i="95" s="1"/>
  <c r="O4789" i="95" s="1"/>
  <c r="O4790" i="95" s="1"/>
  <c r="O4791" i="95" s="1"/>
  <c r="O4792" i="95" s="1"/>
  <c r="O4793" i="95" s="1"/>
  <c r="O4794" i="95" s="1"/>
  <c r="O4795" i="95" s="1"/>
  <c r="O4796" i="95" s="1"/>
  <c r="O4797" i="95" s="1"/>
  <c r="O4798" i="95" s="1"/>
  <c r="O4799" i="95" s="1"/>
  <c r="O4800" i="95" s="1"/>
  <c r="O4801" i="95" s="1"/>
  <c r="O4802" i="95" s="1"/>
  <c r="O4803" i="95" s="1"/>
  <c r="O4804" i="95" s="1"/>
  <c r="O4805" i="95" s="1"/>
  <c r="O4806" i="95" s="1"/>
  <c r="O4807" i="95" s="1"/>
  <c r="O4808" i="95" s="1"/>
  <c r="O4809" i="95" s="1"/>
  <c r="O4810" i="95" s="1"/>
  <c r="O4811" i="95" s="1"/>
  <c r="O4812" i="95" s="1"/>
  <c r="O4813" i="95" s="1"/>
  <c r="O4814" i="95" s="1"/>
  <c r="O4815" i="95" s="1"/>
  <c r="O4816" i="95" s="1"/>
  <c r="O4817" i="95" s="1"/>
  <c r="O4818" i="95" s="1"/>
  <c r="O4819" i="95" s="1"/>
  <c r="O4820" i="95" s="1"/>
  <c r="O4821" i="95" s="1"/>
  <c r="O4822" i="95" s="1"/>
  <c r="O4823" i="95" s="1"/>
  <c r="O4824" i="95" s="1"/>
  <c r="O4825" i="95" s="1"/>
  <c r="O4826" i="95" s="1"/>
  <c r="O4827" i="95" s="1"/>
  <c r="O4828" i="95" s="1"/>
  <c r="O4829" i="95" s="1"/>
  <c r="O4830" i="95" s="1"/>
  <c r="O4831" i="95" s="1"/>
  <c r="O4832" i="95" s="1"/>
  <c r="O4833" i="95" s="1"/>
  <c r="O4834" i="95" s="1"/>
  <c r="O4835" i="95" s="1"/>
  <c r="O4836" i="95" s="1"/>
  <c r="O4837" i="95" s="1"/>
  <c r="O4838" i="95" s="1"/>
  <c r="O4839" i="95" s="1"/>
  <c r="O4840" i="95" s="1"/>
  <c r="O4841" i="95" s="1"/>
  <c r="O4842" i="95" s="1"/>
  <c r="O4843" i="95" s="1"/>
  <c r="O4844" i="95" s="1"/>
  <c r="O4845" i="95" s="1"/>
  <c r="O4846" i="95" s="1"/>
  <c r="O4847" i="95" s="1"/>
  <c r="O4848" i="95" s="1"/>
  <c r="O4849" i="95" s="1"/>
  <c r="O4850" i="95" s="1"/>
  <c r="O4851" i="95" s="1"/>
  <c r="O4852" i="95" s="1"/>
  <c r="O4853" i="95" s="1"/>
  <c r="O4854" i="95" s="1"/>
  <c r="O4855" i="95" s="1"/>
  <c r="O4856" i="95" s="1"/>
  <c r="O4857" i="95" s="1"/>
  <c r="O4858" i="95" s="1"/>
  <c r="O4859" i="95" s="1"/>
  <c r="O4860" i="95" s="1"/>
  <c r="O4861" i="95" s="1"/>
  <c r="O4862" i="95" s="1"/>
  <c r="O4863" i="95" s="1"/>
  <c r="O4864" i="95" s="1"/>
  <c r="O4865" i="95" s="1"/>
  <c r="O4866" i="95" s="1"/>
  <c r="O4867" i="95" s="1"/>
  <c r="O4868" i="95" s="1"/>
  <c r="O4869" i="95" s="1"/>
  <c r="O4870" i="95" s="1"/>
  <c r="O4871" i="95" s="1"/>
  <c r="O4872" i="95" s="1"/>
  <c r="O4873" i="95" s="1"/>
  <c r="O4874" i="95" s="1"/>
  <c r="O4875" i="95" s="1"/>
  <c r="O4876" i="95" s="1"/>
  <c r="O4877" i="95" s="1"/>
  <c r="O4878" i="95" s="1"/>
  <c r="O4879" i="95" s="1"/>
  <c r="O4880" i="95" s="1"/>
  <c r="O4881" i="95" s="1"/>
  <c r="O4882" i="95" s="1"/>
  <c r="O4883" i="95" s="1"/>
  <c r="O4884" i="95" s="1"/>
  <c r="O4885" i="95" s="1"/>
  <c r="O4886" i="95" s="1"/>
  <c r="O4887" i="95" s="1"/>
  <c r="O4888" i="95" s="1"/>
  <c r="O4889" i="95" s="1"/>
  <c r="O4890" i="95" s="1"/>
  <c r="O4891" i="95" s="1"/>
  <c r="O4892" i="95" s="1"/>
  <c r="O4893" i="95" s="1"/>
  <c r="O4894" i="95" s="1"/>
  <c r="O4895" i="95" s="1"/>
  <c r="O4896" i="95" s="1"/>
  <c r="O4897" i="95" s="1"/>
  <c r="O4898" i="95" s="1"/>
  <c r="O4899" i="95" s="1"/>
  <c r="O4900" i="95" s="1"/>
  <c r="O4901" i="95" s="1"/>
  <c r="O4902" i="95" s="1"/>
  <c r="O4903" i="95" s="1"/>
  <c r="O4904" i="95" s="1"/>
  <c r="O4905" i="95" s="1"/>
  <c r="O4906" i="95" s="1"/>
  <c r="O4907" i="95" s="1"/>
  <c r="O4908" i="95" s="1"/>
  <c r="O4909" i="95" s="1"/>
  <c r="O4910" i="95" s="1"/>
  <c r="O4911" i="95" s="1"/>
  <c r="O4912" i="95" s="1"/>
  <c r="O4913" i="95" s="1"/>
  <c r="O4914" i="95" s="1"/>
  <c r="O4915" i="95" s="1"/>
  <c r="O4916" i="95" s="1"/>
  <c r="O4917" i="95" s="1"/>
  <c r="O4918" i="95" s="1"/>
  <c r="O4919" i="95" s="1"/>
  <c r="O4920" i="95" s="1"/>
  <c r="O4921" i="95" s="1"/>
  <c r="O4922" i="95" s="1"/>
  <c r="O4923" i="95" s="1"/>
  <c r="O4924" i="95" s="1"/>
  <c r="O4925" i="95" s="1"/>
  <c r="O4926" i="95" s="1"/>
  <c r="O4927" i="95" s="1"/>
  <c r="O4928" i="95" s="1"/>
  <c r="O4929" i="95" s="1"/>
  <c r="O4930" i="95" s="1"/>
  <c r="O4931" i="95" s="1"/>
  <c r="O4932" i="95" s="1"/>
  <c r="O4933" i="95" s="1"/>
  <c r="O4934" i="95" s="1"/>
  <c r="O4935" i="95" s="1"/>
  <c r="O4936" i="95" s="1"/>
  <c r="O4937" i="95" s="1"/>
  <c r="O4938" i="95" s="1"/>
  <c r="O4939" i="95" s="1"/>
  <c r="O4940" i="95" s="1"/>
  <c r="O4941" i="95" s="1"/>
  <c r="O4942" i="95" s="1"/>
  <c r="O4943" i="95" s="1"/>
  <c r="O4944" i="95" s="1"/>
  <c r="O4945" i="95" s="1"/>
  <c r="O4946" i="95" s="1"/>
  <c r="O4947" i="95" s="1"/>
  <c r="O4948" i="95" s="1"/>
  <c r="O4949" i="95" s="1"/>
  <c r="O4950" i="95" s="1"/>
  <c r="O4951" i="95" s="1"/>
  <c r="O4952" i="95" s="1"/>
  <c r="O4953" i="95" s="1"/>
  <c r="O4954" i="95" s="1"/>
  <c r="O4955" i="95" s="1"/>
  <c r="O4956" i="95" s="1"/>
  <c r="O4957" i="95" s="1"/>
  <c r="O4958" i="95" s="1"/>
  <c r="O4959" i="95" s="1"/>
  <c r="O4960" i="95" s="1"/>
  <c r="O4961" i="95" s="1"/>
  <c r="O4962" i="95" s="1"/>
  <c r="O4963" i="95" s="1"/>
  <c r="O4964" i="95" s="1"/>
  <c r="O4965" i="95" s="1"/>
  <c r="O4966" i="95" s="1"/>
  <c r="O4967" i="95" s="1"/>
  <c r="O4968" i="95" s="1"/>
  <c r="O4969" i="95" s="1"/>
  <c r="O4970" i="95" s="1"/>
  <c r="O4971" i="95" s="1"/>
  <c r="O4972" i="95" s="1"/>
  <c r="O4973" i="95" s="1"/>
  <c r="O4974" i="95" s="1"/>
  <c r="O4975" i="95" s="1"/>
  <c r="O4976" i="95" s="1"/>
  <c r="O4977" i="95" s="1"/>
  <c r="O4978" i="95" s="1"/>
  <c r="O4979" i="95" s="1"/>
  <c r="O4980" i="95" s="1"/>
  <c r="O4981" i="95" s="1"/>
  <c r="O4982" i="95" s="1"/>
  <c r="O4983" i="95" s="1"/>
  <c r="O4984" i="95" s="1"/>
  <c r="O4985" i="95" s="1"/>
  <c r="O4986" i="95" s="1"/>
  <c r="O4987" i="95" s="1"/>
  <c r="O4988" i="95" s="1"/>
  <c r="O4989" i="95" s="1"/>
  <c r="O4990" i="95" s="1"/>
  <c r="O4991" i="95" s="1"/>
  <c r="O4992" i="95" s="1"/>
  <c r="O4993" i="95" s="1"/>
  <c r="O4994" i="95" s="1"/>
  <c r="O4995" i="95" s="1"/>
  <c r="O4996" i="95" s="1"/>
  <c r="O4997" i="95" s="1"/>
  <c r="O4998" i="95" s="1"/>
  <c r="O4999" i="95" s="1"/>
  <c r="O5000" i="95" s="1"/>
  <c r="O5001" i="95" s="1"/>
  <c r="O5002" i="95" s="1"/>
  <c r="O5003" i="95" s="1"/>
  <c r="O5004" i="95" s="1"/>
  <c r="O5005" i="95" s="1"/>
  <c r="O5006" i="95" s="1"/>
  <c r="O5007" i="95" s="1"/>
  <c r="O5008" i="95" s="1"/>
  <c r="O5009" i="95" s="1"/>
  <c r="O5010" i="95" s="1"/>
  <c r="O5011" i="95" s="1"/>
  <c r="O5012" i="95" s="1"/>
  <c r="O5013" i="95" s="1"/>
  <c r="O5014" i="95" s="1"/>
  <c r="O5015" i="95" s="1"/>
  <c r="O5016" i="95" s="1"/>
  <c r="O5017" i="95" s="1"/>
  <c r="O5018" i="95" s="1"/>
  <c r="O5019" i="95" s="1"/>
  <c r="O5020" i="95" s="1"/>
  <c r="O5021" i="95" s="1"/>
  <c r="O5022" i="95" s="1"/>
  <c r="O5023" i="95" s="1"/>
  <c r="O5024" i="95" s="1"/>
  <c r="O5025" i="95" s="1"/>
  <c r="O5026" i="95" s="1"/>
  <c r="O5027" i="95" s="1"/>
  <c r="O5028" i="95" s="1"/>
  <c r="O5029" i="95" s="1"/>
  <c r="O5030" i="95" s="1"/>
  <c r="O5031" i="95" s="1"/>
  <c r="O5032" i="95" s="1"/>
  <c r="O5033" i="95" s="1"/>
  <c r="O5034" i="95" s="1"/>
  <c r="O5035" i="95" s="1"/>
  <c r="O5036" i="95" s="1"/>
  <c r="O5037" i="95" s="1"/>
  <c r="O5038" i="95" s="1"/>
  <c r="O5039" i="95" s="1"/>
  <c r="O5040" i="95" s="1"/>
  <c r="O5041" i="95" s="1"/>
  <c r="O5042" i="95" s="1"/>
  <c r="O5043" i="95" s="1"/>
  <c r="O5044" i="95" s="1"/>
  <c r="O5045" i="95" s="1"/>
  <c r="O5046" i="95" s="1"/>
  <c r="O5047" i="95" s="1"/>
  <c r="O5048" i="95" s="1"/>
  <c r="O5049" i="95" s="1"/>
  <c r="O5050" i="95" s="1"/>
  <c r="O5051" i="95" s="1"/>
  <c r="O5052" i="95" s="1"/>
  <c r="O5053" i="95" s="1"/>
  <c r="O5054" i="95" s="1"/>
  <c r="O5055" i="95" s="1"/>
  <c r="O5056" i="95" s="1"/>
  <c r="O5057" i="95" s="1"/>
  <c r="O5058" i="95" s="1"/>
  <c r="O5059" i="95" s="1"/>
  <c r="O5060" i="95" s="1"/>
  <c r="O5061" i="95" s="1"/>
  <c r="O5062" i="95" s="1"/>
  <c r="O5063" i="95" s="1"/>
  <c r="O5064" i="95" s="1"/>
  <c r="O5065" i="95" s="1"/>
  <c r="O5066" i="95" s="1"/>
  <c r="O5067" i="95" s="1"/>
  <c r="O5068" i="95" s="1"/>
  <c r="O5069" i="95" s="1"/>
  <c r="O5070" i="95" s="1"/>
  <c r="O5071" i="95" s="1"/>
  <c r="O5072" i="95" s="1"/>
  <c r="O5073" i="95" s="1"/>
  <c r="O5074" i="95" s="1"/>
  <c r="O5075" i="95" s="1"/>
  <c r="O5076" i="95" s="1"/>
  <c r="O5077" i="95" s="1"/>
  <c r="O5078" i="95" s="1"/>
  <c r="O5079" i="95" s="1"/>
  <c r="O5080" i="95" s="1"/>
  <c r="O5081" i="95" s="1"/>
  <c r="O5082" i="95" s="1"/>
  <c r="O5083" i="95" s="1"/>
  <c r="O5084" i="95" s="1"/>
  <c r="O5085" i="95" s="1"/>
  <c r="O5086" i="95" s="1"/>
  <c r="O5087" i="95" s="1"/>
  <c r="O5088" i="95" s="1"/>
  <c r="O5089" i="95" s="1"/>
  <c r="O5090" i="95" s="1"/>
  <c r="O5091" i="95" s="1"/>
  <c r="O5092" i="95" s="1"/>
  <c r="O5093" i="95" s="1"/>
  <c r="O5094" i="95" s="1"/>
  <c r="O5095" i="95" s="1"/>
  <c r="O5096" i="95" s="1"/>
  <c r="O5097" i="95" s="1"/>
  <c r="O5098" i="95" s="1"/>
  <c r="O5099" i="95" s="1"/>
  <c r="O5100" i="95" s="1"/>
  <c r="O5101" i="95" s="1"/>
  <c r="O5102" i="95" s="1"/>
  <c r="O5103" i="95" s="1"/>
  <c r="O5104" i="95" s="1"/>
  <c r="O5105" i="95" s="1"/>
  <c r="O5106" i="95" s="1"/>
  <c r="O5107" i="95" s="1"/>
  <c r="O5108" i="95" s="1"/>
  <c r="O5109" i="95" s="1"/>
  <c r="O5110" i="95" s="1"/>
  <c r="O5111" i="95" s="1"/>
  <c r="O5112" i="95" s="1"/>
  <c r="O5113" i="95" s="1"/>
  <c r="O5114" i="95" s="1"/>
  <c r="O5115" i="95" s="1"/>
  <c r="O5116" i="95" s="1"/>
  <c r="O5117" i="95" s="1"/>
  <c r="O5118" i="95" s="1"/>
  <c r="O5119" i="95" s="1"/>
  <c r="O5120" i="95" s="1"/>
  <c r="O5121" i="95" s="1"/>
  <c r="O5122" i="95" s="1"/>
  <c r="O5123" i="95" s="1"/>
  <c r="O5124" i="95" s="1"/>
  <c r="O5125" i="95" s="1"/>
  <c r="O5126" i="95" s="1"/>
  <c r="O5127" i="95" s="1"/>
  <c r="O5128" i="95" s="1"/>
  <c r="O5129" i="95" s="1"/>
  <c r="O5130" i="95" s="1"/>
  <c r="O5131" i="95" s="1"/>
  <c r="O5132" i="95" s="1"/>
  <c r="O5133" i="95" s="1"/>
  <c r="O5134" i="95" s="1"/>
  <c r="O5135" i="95" s="1"/>
  <c r="O5136" i="95" s="1"/>
  <c r="O5137" i="95" s="1"/>
  <c r="O5138" i="95" s="1"/>
  <c r="O5139" i="95" s="1"/>
  <c r="O5140" i="95" s="1"/>
  <c r="O5141" i="95" s="1"/>
  <c r="O5142" i="95" s="1"/>
  <c r="O5143" i="95" s="1"/>
  <c r="O5144" i="95" s="1"/>
  <c r="O5145" i="95" s="1"/>
  <c r="O5146" i="95" s="1"/>
  <c r="O5147" i="95" s="1"/>
  <c r="O5148" i="95" s="1"/>
  <c r="O5149" i="95" s="1"/>
  <c r="O5150" i="95" s="1"/>
  <c r="O5151" i="95" s="1"/>
  <c r="O5152" i="95" s="1"/>
  <c r="O5153" i="95" s="1"/>
  <c r="O5154" i="95" s="1"/>
  <c r="O5155" i="95" s="1"/>
  <c r="O5156" i="95" s="1"/>
  <c r="O5157" i="95" s="1"/>
  <c r="O5158" i="95" s="1"/>
  <c r="O5159" i="95" s="1"/>
  <c r="O5160" i="95" s="1"/>
  <c r="O5161" i="95" s="1"/>
  <c r="O5162" i="95" s="1"/>
  <c r="O5163" i="95" s="1"/>
  <c r="O5164" i="95" s="1"/>
  <c r="O5165" i="95" s="1"/>
  <c r="O5166" i="95" s="1"/>
  <c r="O5167" i="95" s="1"/>
  <c r="O5168" i="95" s="1"/>
  <c r="O5169" i="95" s="1"/>
  <c r="O5170" i="95" s="1"/>
  <c r="O5171" i="95" s="1"/>
  <c r="O5172" i="95" s="1"/>
  <c r="O5173" i="95" s="1"/>
  <c r="O5174" i="95" s="1"/>
  <c r="O5175" i="95" s="1"/>
  <c r="O5176" i="95" s="1"/>
  <c r="O5177" i="95" s="1"/>
  <c r="O5178" i="95" s="1"/>
  <c r="O5179" i="95" s="1"/>
  <c r="O5180" i="95" s="1"/>
  <c r="O5181" i="95" s="1"/>
  <c r="O5182" i="95" s="1"/>
  <c r="O5183" i="95" s="1"/>
  <c r="O5184" i="95" s="1"/>
  <c r="O5185" i="95" s="1"/>
  <c r="O5186" i="95" s="1"/>
  <c r="O5187" i="95" s="1"/>
  <c r="O5188" i="95" s="1"/>
  <c r="O5189" i="95" s="1"/>
  <c r="O5190" i="95" s="1"/>
  <c r="O5191" i="95" s="1"/>
  <c r="O5192" i="95" s="1"/>
  <c r="O5193" i="95" s="1"/>
  <c r="O5194" i="95" s="1"/>
  <c r="O5195" i="95" s="1"/>
  <c r="O5196" i="95" s="1"/>
  <c r="O5197" i="95" s="1"/>
  <c r="O5198" i="95" s="1"/>
  <c r="O5199" i="95" s="1"/>
  <c r="O5200" i="95" s="1"/>
  <c r="O5201" i="95" s="1"/>
  <c r="O5202" i="95" s="1"/>
  <c r="O5203" i="95" s="1"/>
  <c r="O5204" i="95" s="1"/>
  <c r="O5205" i="95" s="1"/>
  <c r="O5206" i="95" s="1"/>
  <c r="O5207" i="95" s="1"/>
  <c r="O5208" i="95" s="1"/>
  <c r="O5209" i="95" s="1"/>
  <c r="O5210" i="95" s="1"/>
  <c r="O5211" i="95" s="1"/>
  <c r="O5212" i="95" s="1"/>
  <c r="O5213" i="95" s="1"/>
  <c r="O5214" i="95" s="1"/>
  <c r="O5215" i="95" s="1"/>
  <c r="O5216" i="95" s="1"/>
  <c r="O5217" i="95" s="1"/>
  <c r="O5218" i="95" s="1"/>
  <c r="O5219" i="95" s="1"/>
  <c r="O5220" i="95" s="1"/>
  <c r="O5221" i="95" s="1"/>
  <c r="O5222" i="95" s="1"/>
  <c r="O5223" i="95" s="1"/>
  <c r="O5224" i="95" s="1"/>
  <c r="O5225" i="95" s="1"/>
  <c r="O5226" i="95" s="1"/>
  <c r="O5227" i="95" s="1"/>
  <c r="O5228" i="95" s="1"/>
  <c r="O5229" i="95" s="1"/>
  <c r="O5230" i="95" s="1"/>
  <c r="O5231" i="95" s="1"/>
  <c r="O5232" i="95" s="1"/>
  <c r="O5233" i="95" s="1"/>
  <c r="O5234" i="95" s="1"/>
  <c r="O5235" i="95" s="1"/>
  <c r="O5236" i="95" s="1"/>
  <c r="O5237" i="95" s="1"/>
  <c r="O5238" i="95" s="1"/>
  <c r="O5239" i="95" s="1"/>
  <c r="O5240" i="95" s="1"/>
  <c r="O5241" i="95" s="1"/>
  <c r="O5242" i="95" s="1"/>
  <c r="O5243" i="95" s="1"/>
  <c r="O5244" i="95" s="1"/>
  <c r="O5245" i="95" s="1"/>
  <c r="O5246" i="95" s="1"/>
  <c r="O5247" i="95" s="1"/>
  <c r="O5248" i="95" s="1"/>
  <c r="O5249" i="95" s="1"/>
  <c r="O5250" i="95" s="1"/>
  <c r="O5251" i="95" s="1"/>
  <c r="O5252" i="95" s="1"/>
  <c r="O5253" i="95" s="1"/>
  <c r="O5254" i="95" s="1"/>
  <c r="O5255" i="95" s="1"/>
  <c r="O5256" i="95" s="1"/>
  <c r="O5257" i="95" s="1"/>
  <c r="O5258" i="95" s="1"/>
  <c r="O5259" i="95" s="1"/>
  <c r="O5260" i="95" s="1"/>
  <c r="O5261" i="95" s="1"/>
  <c r="O5262" i="95" s="1"/>
  <c r="O5263" i="95" s="1"/>
  <c r="O5264" i="95" s="1"/>
  <c r="O5265" i="95" s="1"/>
  <c r="O5266" i="95" s="1"/>
  <c r="O5267" i="95" s="1"/>
  <c r="O5268" i="95" s="1"/>
  <c r="O5269" i="95" s="1"/>
  <c r="O5270" i="95" s="1"/>
  <c r="O5271" i="95" s="1"/>
  <c r="O5272" i="95" s="1"/>
  <c r="O5273" i="95" s="1"/>
  <c r="O5274" i="95" s="1"/>
  <c r="O5275" i="95" s="1"/>
  <c r="O5276" i="95" s="1"/>
  <c r="O5277" i="95" s="1"/>
  <c r="O5278" i="95" s="1"/>
  <c r="O5279" i="95" s="1"/>
  <c r="O5280" i="95" s="1"/>
  <c r="O5281" i="95" s="1"/>
  <c r="O5282" i="95" s="1"/>
  <c r="O5283" i="95" s="1"/>
  <c r="O5284" i="95" s="1"/>
  <c r="O5285" i="95" s="1"/>
  <c r="O5286" i="95" s="1"/>
  <c r="O5287" i="95" s="1"/>
  <c r="O5288" i="95" s="1"/>
  <c r="O5289" i="95" s="1"/>
  <c r="O5290" i="95" s="1"/>
  <c r="O5291" i="95" s="1"/>
  <c r="O5292" i="95" s="1"/>
  <c r="O5293" i="95" s="1"/>
  <c r="O5294" i="95" s="1"/>
  <c r="O5295" i="95" s="1"/>
  <c r="O5296" i="95" s="1"/>
  <c r="O5297" i="95" s="1"/>
  <c r="O5298" i="95" s="1"/>
  <c r="O5299" i="95" s="1"/>
  <c r="O5300" i="95" s="1"/>
  <c r="O5301" i="95" s="1"/>
  <c r="O5302" i="95" s="1"/>
  <c r="O5303" i="95" s="1"/>
  <c r="O5304" i="95" s="1"/>
  <c r="O5305" i="95" s="1"/>
  <c r="O5306" i="95" s="1"/>
  <c r="O5307" i="95" s="1"/>
  <c r="O5308" i="95" s="1"/>
  <c r="O5309" i="95" s="1"/>
  <c r="O5310" i="95" s="1"/>
  <c r="O5311" i="95" s="1"/>
  <c r="O5312" i="95" s="1"/>
  <c r="O5313" i="95" s="1"/>
  <c r="O5314" i="95" s="1"/>
  <c r="O5315" i="95" s="1"/>
  <c r="O5316" i="95" s="1"/>
  <c r="O5317" i="95" s="1"/>
  <c r="O5318" i="95" s="1"/>
  <c r="O5319" i="95" s="1"/>
  <c r="O5320" i="95" s="1"/>
  <c r="O5321" i="95" s="1"/>
  <c r="O5322" i="95" s="1"/>
  <c r="O5323" i="95" s="1"/>
  <c r="O5324" i="95" s="1"/>
  <c r="O5325" i="95" s="1"/>
  <c r="O5326" i="95" s="1"/>
  <c r="O5327" i="95" s="1"/>
  <c r="O5328" i="95" s="1"/>
  <c r="O5329" i="95" s="1"/>
  <c r="O5330" i="95" s="1"/>
  <c r="O5331" i="95" s="1"/>
  <c r="O5332" i="95" s="1"/>
  <c r="O5333" i="95" s="1"/>
  <c r="O5334" i="95" s="1"/>
  <c r="O5335" i="95" s="1"/>
  <c r="O5336" i="95" s="1"/>
  <c r="O5337" i="95" s="1"/>
  <c r="O5338" i="95" s="1"/>
  <c r="O5339" i="95" s="1"/>
  <c r="O5340" i="95" s="1"/>
  <c r="O5341" i="95" s="1"/>
  <c r="O5342" i="95" s="1"/>
  <c r="O5343" i="95" s="1"/>
  <c r="O5344" i="95" s="1"/>
  <c r="O5345" i="95" s="1"/>
  <c r="O5346" i="95" s="1"/>
  <c r="O5347" i="95" s="1"/>
  <c r="O5348" i="95" s="1"/>
  <c r="O5349" i="95" s="1"/>
  <c r="O5350" i="95" s="1"/>
  <c r="O5351" i="95" s="1"/>
  <c r="O5352" i="95" s="1"/>
  <c r="O5353" i="95" s="1"/>
  <c r="O5354" i="95" s="1"/>
  <c r="O5355" i="95" s="1"/>
  <c r="O5356" i="95" s="1"/>
  <c r="O5357" i="95" s="1"/>
  <c r="O5358" i="95" s="1"/>
  <c r="O5359" i="95" s="1"/>
  <c r="O5360" i="95" s="1"/>
  <c r="O5361" i="95" s="1"/>
  <c r="O5362" i="95" s="1"/>
  <c r="O5363" i="95" s="1"/>
  <c r="O5364" i="95" s="1"/>
  <c r="O5365" i="95" s="1"/>
  <c r="O5366" i="95" s="1"/>
  <c r="O5367" i="95" s="1"/>
  <c r="O5368" i="95" s="1"/>
  <c r="O5369" i="95" s="1"/>
  <c r="O5370" i="95" s="1"/>
  <c r="O5371" i="95" s="1"/>
  <c r="O5372" i="95" s="1"/>
  <c r="O5373" i="95" s="1"/>
  <c r="O5374" i="95" s="1"/>
  <c r="O5375" i="95" s="1"/>
  <c r="O5376" i="95" s="1"/>
  <c r="O5377" i="95" s="1"/>
  <c r="O5378" i="95" s="1"/>
  <c r="O5379" i="95" s="1"/>
  <c r="O5380" i="95" s="1"/>
  <c r="O5381" i="95" s="1"/>
  <c r="O5382" i="95" s="1"/>
  <c r="O5383" i="95" s="1"/>
  <c r="O5384" i="95" s="1"/>
  <c r="O5385" i="95" s="1"/>
  <c r="O5386" i="95" s="1"/>
  <c r="O5387" i="95" s="1"/>
  <c r="O5388" i="95" s="1"/>
  <c r="O5389" i="95" s="1"/>
  <c r="O5390" i="95" s="1"/>
  <c r="O5391" i="95" s="1"/>
  <c r="O5392" i="95" s="1"/>
  <c r="O5393" i="95" s="1"/>
  <c r="O5394" i="95" s="1"/>
  <c r="O5395" i="95" s="1"/>
  <c r="O5396" i="95" s="1"/>
  <c r="O5397" i="95" s="1"/>
  <c r="O5398" i="95" s="1"/>
  <c r="O5399" i="95" s="1"/>
  <c r="O5400" i="95" s="1"/>
  <c r="O5401" i="95" s="1"/>
  <c r="O5402" i="95" s="1"/>
  <c r="O5403" i="95" s="1"/>
  <c r="O5404" i="95" s="1"/>
  <c r="O5405" i="95" s="1"/>
  <c r="O5406" i="95" s="1"/>
  <c r="O5407" i="95" s="1"/>
  <c r="O5408" i="95" s="1"/>
  <c r="O5409" i="95" s="1"/>
  <c r="O5410" i="95" s="1"/>
  <c r="O5411" i="95" s="1"/>
  <c r="O5412" i="95" s="1"/>
  <c r="O5413" i="95" s="1"/>
  <c r="O5414" i="95" s="1"/>
  <c r="O5415" i="95" s="1"/>
  <c r="O5416" i="95" s="1"/>
  <c r="O5417" i="95" s="1"/>
  <c r="O5418" i="95" s="1"/>
  <c r="O5419" i="95" s="1"/>
  <c r="O5420" i="95" s="1"/>
  <c r="O5421" i="95" s="1"/>
  <c r="O5422" i="95" s="1"/>
  <c r="O5423" i="95" s="1"/>
  <c r="O5424" i="95" s="1"/>
  <c r="O5425" i="95" s="1"/>
  <c r="O5426" i="95" s="1"/>
  <c r="O5427" i="95" s="1"/>
  <c r="O5428" i="95" s="1"/>
  <c r="O5429" i="95" s="1"/>
  <c r="O5430" i="95" s="1"/>
  <c r="O5431" i="95" s="1"/>
  <c r="O5432" i="95" s="1"/>
  <c r="O5433" i="95" s="1"/>
  <c r="O5434" i="95" s="1"/>
  <c r="O5435" i="95" s="1"/>
  <c r="O5436" i="95" s="1"/>
  <c r="O5437" i="95" s="1"/>
  <c r="O5438" i="95" s="1"/>
  <c r="O5439" i="95" s="1"/>
  <c r="O5440" i="95" s="1"/>
  <c r="O5441" i="95" s="1"/>
  <c r="O5442" i="95" s="1"/>
  <c r="O5443" i="95" s="1"/>
  <c r="O5444" i="95" s="1"/>
  <c r="O5445" i="95" s="1"/>
  <c r="O5446" i="95" s="1"/>
  <c r="O5447" i="95" s="1"/>
  <c r="O5448" i="95" s="1"/>
  <c r="O5449" i="95" s="1"/>
  <c r="O5450" i="95" s="1"/>
  <c r="O5451" i="95" s="1"/>
  <c r="O5452" i="95" s="1"/>
  <c r="O5453" i="95" s="1"/>
  <c r="O5454" i="95" s="1"/>
  <c r="O5455" i="95" s="1"/>
  <c r="O5456" i="95" s="1"/>
  <c r="O5457" i="95" s="1"/>
  <c r="O5458" i="95" s="1"/>
  <c r="O5459" i="95" s="1"/>
  <c r="O5460" i="95" s="1"/>
  <c r="O5461" i="95" s="1"/>
  <c r="O5462" i="95" s="1"/>
  <c r="O5463" i="95" s="1"/>
  <c r="O5464" i="95" s="1"/>
  <c r="O5465" i="95" s="1"/>
  <c r="O5466" i="95" s="1"/>
  <c r="O5467" i="95" s="1"/>
  <c r="O5468" i="95" s="1"/>
  <c r="O5469" i="95" s="1"/>
  <c r="O5470" i="95" s="1"/>
  <c r="O5471" i="95" s="1"/>
  <c r="O5472" i="95" s="1"/>
  <c r="O5473" i="95" s="1"/>
  <c r="O5474" i="95" s="1"/>
  <c r="O5475" i="95" s="1"/>
  <c r="O5476" i="95" s="1"/>
  <c r="O5477" i="95" s="1"/>
  <c r="O5478" i="95" s="1"/>
  <c r="O5479" i="95" s="1"/>
  <c r="O5480" i="95" s="1"/>
  <c r="O5481" i="95" s="1"/>
  <c r="O5482" i="95" s="1"/>
  <c r="O5483" i="95" s="1"/>
  <c r="O5484" i="95" s="1"/>
  <c r="O5485" i="95" s="1"/>
  <c r="O5486" i="95" s="1"/>
  <c r="O5487" i="95" s="1"/>
  <c r="O5488" i="95" s="1"/>
  <c r="O5489" i="95" s="1"/>
  <c r="O5490" i="95" s="1"/>
  <c r="O5491" i="95" s="1"/>
  <c r="O5492" i="95" s="1"/>
  <c r="O5493" i="95" s="1"/>
  <c r="O5494" i="95" s="1"/>
  <c r="O5495" i="95" s="1"/>
  <c r="O5496" i="95" s="1"/>
  <c r="O5497" i="95" s="1"/>
  <c r="O5498" i="95" s="1"/>
  <c r="O5499" i="95" s="1"/>
  <c r="O5500" i="95" s="1"/>
  <c r="O5501" i="95" s="1"/>
  <c r="O5502" i="95" s="1"/>
  <c r="O5503" i="95" s="1"/>
  <c r="O5504" i="95" s="1"/>
  <c r="O5505" i="95" s="1"/>
  <c r="O5506" i="95" s="1"/>
  <c r="O5507" i="95" s="1"/>
  <c r="O5508" i="95" s="1"/>
  <c r="O5509" i="95" s="1"/>
  <c r="O5510" i="95" s="1"/>
  <c r="O5511" i="95" s="1"/>
  <c r="O5512" i="95" s="1"/>
  <c r="O5513" i="95" s="1"/>
  <c r="O5514" i="95" s="1"/>
  <c r="O5515" i="95" s="1"/>
  <c r="O5516" i="95" s="1"/>
  <c r="O5517" i="95" s="1"/>
  <c r="O5518" i="95" s="1"/>
  <c r="O5519" i="95" s="1"/>
  <c r="O5520" i="95" s="1"/>
  <c r="O5521" i="95" s="1"/>
  <c r="O5522" i="95" s="1"/>
  <c r="O5523" i="95" s="1"/>
  <c r="O5524" i="95" s="1"/>
  <c r="O5525" i="95" s="1"/>
  <c r="O5526" i="95" s="1"/>
  <c r="O5527" i="95" s="1"/>
  <c r="O5528" i="95" s="1"/>
  <c r="O5529" i="95" s="1"/>
  <c r="O5530" i="95" s="1"/>
  <c r="O5531" i="95" s="1"/>
  <c r="O5532" i="95" s="1"/>
  <c r="O5533" i="95" s="1"/>
  <c r="O5534" i="95" s="1"/>
  <c r="O5535" i="95" s="1"/>
  <c r="O5536" i="95" s="1"/>
  <c r="O5537" i="95" s="1"/>
  <c r="O5538" i="95" s="1"/>
  <c r="O5539" i="95" s="1"/>
  <c r="O5540" i="95" s="1"/>
  <c r="O5541" i="95" s="1"/>
  <c r="O5542" i="95" s="1"/>
  <c r="O5543" i="95" s="1"/>
  <c r="O5544" i="95" s="1"/>
  <c r="O5545" i="95" s="1"/>
  <c r="O5546" i="95" s="1"/>
  <c r="O5547" i="95" s="1"/>
  <c r="O5548" i="95" s="1"/>
  <c r="O5549" i="95" s="1"/>
  <c r="O5550" i="95" s="1"/>
  <c r="O5551" i="95" s="1"/>
  <c r="O5552" i="95" s="1"/>
  <c r="O5553" i="95" s="1"/>
  <c r="O5554" i="95" s="1"/>
  <c r="O5555" i="95" s="1"/>
  <c r="O5556" i="95" s="1"/>
  <c r="O5557" i="95" s="1"/>
  <c r="O5558" i="95" s="1"/>
  <c r="O5559" i="95" s="1"/>
  <c r="O5560" i="95" s="1"/>
  <c r="O5561" i="95" s="1"/>
  <c r="O5562" i="95" s="1"/>
  <c r="O5563" i="95" s="1"/>
  <c r="O5564" i="95" s="1"/>
  <c r="O5565" i="95" s="1"/>
  <c r="O5566" i="95" s="1"/>
  <c r="O5567" i="95" s="1"/>
  <c r="O5568" i="95" s="1"/>
  <c r="O5569" i="95" s="1"/>
  <c r="O5570" i="95" s="1"/>
  <c r="O5571" i="95" s="1"/>
  <c r="O5572" i="95" s="1"/>
  <c r="O5573" i="95" s="1"/>
  <c r="O5574" i="95" s="1"/>
  <c r="O5575" i="95" s="1"/>
  <c r="O5576" i="95" s="1"/>
  <c r="O5577" i="95" s="1"/>
  <c r="O5578" i="95" s="1"/>
  <c r="O5579" i="95" s="1"/>
  <c r="O5580" i="95" s="1"/>
  <c r="O5581" i="95" s="1"/>
  <c r="O5582" i="95" s="1"/>
  <c r="O5583" i="95" s="1"/>
  <c r="O5584" i="95" s="1"/>
  <c r="O5585" i="95" s="1"/>
  <c r="O5586" i="95" s="1"/>
  <c r="O5587" i="95" s="1"/>
  <c r="O5588" i="95" s="1"/>
  <c r="O5589" i="95" s="1"/>
  <c r="O5590" i="95" s="1"/>
  <c r="O5591" i="95" s="1"/>
  <c r="O5592" i="95" s="1"/>
  <c r="O5593" i="95" s="1"/>
  <c r="O5594" i="95" s="1"/>
  <c r="O5595" i="95" s="1"/>
  <c r="O5596" i="95" s="1"/>
  <c r="O5597" i="95" s="1"/>
  <c r="O5598" i="95" s="1"/>
  <c r="O5599" i="95" s="1"/>
  <c r="O5600" i="95" s="1"/>
  <c r="O5601" i="95" s="1"/>
  <c r="O5602" i="95" s="1"/>
  <c r="O5603" i="95" s="1"/>
  <c r="O5604" i="95" s="1"/>
  <c r="O5605" i="95" s="1"/>
  <c r="O5606" i="95" s="1"/>
  <c r="O5607" i="95" s="1"/>
  <c r="O5608" i="95" s="1"/>
  <c r="O5609" i="95" s="1"/>
  <c r="O5610" i="95" s="1"/>
  <c r="O5611" i="95" s="1"/>
  <c r="O5612" i="95" s="1"/>
  <c r="O5613" i="95" s="1"/>
  <c r="O5614" i="95" s="1"/>
  <c r="O5615" i="95" s="1"/>
  <c r="O5616" i="95" s="1"/>
  <c r="O5617" i="95" s="1"/>
  <c r="O5618" i="95" s="1"/>
  <c r="O5619" i="95" s="1"/>
  <c r="O5620" i="95" s="1"/>
  <c r="O5621" i="95" s="1"/>
  <c r="O5622" i="95" s="1"/>
  <c r="O5623" i="95" s="1"/>
  <c r="O5624" i="95" s="1"/>
  <c r="O5625" i="95" s="1"/>
  <c r="O5626" i="95" s="1"/>
  <c r="O5627" i="95" s="1"/>
  <c r="O5628" i="95" s="1"/>
  <c r="O5629" i="95" s="1"/>
  <c r="O5630" i="95" s="1"/>
  <c r="O5631" i="95" s="1"/>
  <c r="O5632" i="95" s="1"/>
  <c r="O5633" i="95" s="1"/>
  <c r="O5634" i="95" s="1"/>
  <c r="O5635" i="95" s="1"/>
  <c r="O5636" i="95" s="1"/>
  <c r="O5637" i="95" s="1"/>
  <c r="O5638" i="95" s="1"/>
  <c r="O5639" i="95" s="1"/>
  <c r="O5640" i="95" s="1"/>
  <c r="O5641" i="95" s="1"/>
  <c r="O5642" i="95" s="1"/>
  <c r="O5643" i="95" s="1"/>
  <c r="O5644" i="95" s="1"/>
  <c r="O5645" i="95" s="1"/>
  <c r="O5646" i="95" s="1"/>
  <c r="O5647" i="95" s="1"/>
  <c r="O5648" i="95" s="1"/>
  <c r="O5649" i="95" s="1"/>
  <c r="O5650" i="95" s="1"/>
  <c r="O5651" i="95" s="1"/>
  <c r="O5652" i="95" s="1"/>
  <c r="O5653" i="95" s="1"/>
  <c r="O5654" i="95" s="1"/>
  <c r="O5655" i="95" s="1"/>
  <c r="O5656" i="95" s="1"/>
  <c r="O5657" i="95" s="1"/>
  <c r="O5658" i="95" s="1"/>
  <c r="O5659" i="95" s="1"/>
  <c r="O5660" i="95" s="1"/>
  <c r="O5661" i="95" s="1"/>
  <c r="O5662" i="95" s="1"/>
  <c r="O5663" i="95" s="1"/>
  <c r="O5664" i="95" s="1"/>
  <c r="O5665" i="95" s="1"/>
  <c r="O5666" i="95" s="1"/>
  <c r="O5667" i="95" s="1"/>
  <c r="O5668" i="95" s="1"/>
  <c r="O5669" i="95" s="1"/>
  <c r="O5670" i="95" s="1"/>
  <c r="O5671" i="95" s="1"/>
  <c r="O5672" i="95" s="1"/>
  <c r="O5673" i="95" s="1"/>
  <c r="O5674" i="95" s="1"/>
  <c r="O5675" i="95" s="1"/>
  <c r="O5676" i="95" s="1"/>
  <c r="O5677" i="95" s="1"/>
  <c r="O5678" i="95" s="1"/>
  <c r="O5679" i="95" s="1"/>
  <c r="O5680" i="95" s="1"/>
  <c r="O5681" i="95" s="1"/>
  <c r="O5682" i="95" s="1"/>
  <c r="O5683" i="95" s="1"/>
  <c r="O5684" i="95" s="1"/>
  <c r="O5685" i="95" s="1"/>
  <c r="O5686" i="95" s="1"/>
  <c r="O5687" i="95" s="1"/>
  <c r="O5688" i="95" s="1"/>
  <c r="O5689" i="95" s="1"/>
  <c r="O5690" i="95" s="1"/>
  <c r="O5691" i="95" s="1"/>
  <c r="O5692" i="95" s="1"/>
  <c r="O5693" i="95" s="1"/>
  <c r="O5694" i="95" s="1"/>
  <c r="O5695" i="95" s="1"/>
  <c r="O5696" i="95" s="1"/>
  <c r="O5697" i="95" s="1"/>
  <c r="O5698" i="95" s="1"/>
  <c r="O5699" i="95" s="1"/>
  <c r="O5700" i="95" s="1"/>
  <c r="O5701" i="95" s="1"/>
  <c r="O5702" i="95" s="1"/>
  <c r="O5703" i="95" s="1"/>
  <c r="O5704" i="95" s="1"/>
  <c r="O5705" i="95" s="1"/>
  <c r="O5706" i="95" s="1"/>
  <c r="O5707" i="95" s="1"/>
  <c r="O5708" i="95" s="1"/>
  <c r="O5709" i="95" s="1"/>
  <c r="O5710" i="95" s="1"/>
  <c r="O5711" i="95" s="1"/>
  <c r="O5712" i="95" s="1"/>
  <c r="O5713" i="95" s="1"/>
  <c r="O5714" i="95" s="1"/>
  <c r="O5715" i="95" s="1"/>
  <c r="O5716" i="95" s="1"/>
  <c r="O5717" i="95" s="1"/>
  <c r="O5718" i="95" s="1"/>
  <c r="O5719" i="95" s="1"/>
  <c r="O5720" i="95" s="1"/>
  <c r="O5721" i="95" s="1"/>
  <c r="O5722" i="95" s="1"/>
  <c r="O5723" i="95" s="1"/>
  <c r="O5724" i="95" s="1"/>
  <c r="O5725" i="95" s="1"/>
  <c r="O5726" i="95" s="1"/>
  <c r="O5727" i="95" s="1"/>
  <c r="O5728" i="95" s="1"/>
  <c r="O5729" i="95" s="1"/>
  <c r="O5730" i="95" s="1"/>
  <c r="O5731" i="95" s="1"/>
  <c r="O5732" i="95" s="1"/>
  <c r="O5733" i="95" s="1"/>
  <c r="O5734" i="95" s="1"/>
  <c r="O5735" i="95" s="1"/>
  <c r="O5736" i="95" s="1"/>
  <c r="O5737" i="95" s="1"/>
  <c r="O5738" i="95" s="1"/>
  <c r="O5739" i="95" s="1"/>
  <c r="O5740" i="95" s="1"/>
  <c r="O5741" i="95" s="1"/>
  <c r="O5742" i="95" s="1"/>
  <c r="O5743" i="95" s="1"/>
  <c r="O5744" i="95" s="1"/>
  <c r="O5745" i="95" s="1"/>
  <c r="O5746" i="95" s="1"/>
  <c r="O5747" i="95" s="1"/>
  <c r="O5748" i="95" s="1"/>
  <c r="O5749" i="95" s="1"/>
  <c r="O5750" i="95" s="1"/>
  <c r="O5751" i="95" s="1"/>
  <c r="O5752" i="95" s="1"/>
  <c r="O5753" i="95" s="1"/>
  <c r="O5754" i="95" s="1"/>
  <c r="O5755" i="95" s="1"/>
  <c r="O5756" i="95" s="1"/>
  <c r="O5757" i="95" s="1"/>
  <c r="O5758" i="95" s="1"/>
  <c r="O5759" i="95" s="1"/>
  <c r="O5760" i="95" s="1"/>
  <c r="O5761" i="95" s="1"/>
  <c r="O5762" i="95" s="1"/>
  <c r="O5763" i="95" s="1"/>
  <c r="O5764" i="95" s="1"/>
  <c r="O5765" i="95" s="1"/>
  <c r="O5766" i="95" s="1"/>
  <c r="O5767" i="95" s="1"/>
  <c r="O5768" i="95" s="1"/>
  <c r="O5769" i="95" s="1"/>
  <c r="O5770" i="95" s="1"/>
  <c r="O5771" i="95" s="1"/>
  <c r="O5772" i="95" s="1"/>
  <c r="O5773" i="95" s="1"/>
  <c r="O5774" i="95" s="1"/>
  <c r="O5775" i="95" s="1"/>
  <c r="O5776" i="95" s="1"/>
  <c r="O5777" i="95" s="1"/>
  <c r="O5778" i="95" s="1"/>
  <c r="O5779" i="95" s="1"/>
  <c r="O5780" i="95" s="1"/>
  <c r="O5781" i="95" s="1"/>
  <c r="O5782" i="95" s="1"/>
  <c r="O5783" i="95" s="1"/>
  <c r="O5784" i="95" s="1"/>
  <c r="O5785" i="95" s="1"/>
  <c r="O5786" i="95" s="1"/>
  <c r="O5787" i="95" s="1"/>
  <c r="O5788" i="95" s="1"/>
  <c r="O5789" i="95" s="1"/>
  <c r="O5790" i="95" s="1"/>
  <c r="O5791" i="95" s="1"/>
  <c r="O5792" i="95" s="1"/>
  <c r="O5793" i="95" s="1"/>
  <c r="O5794" i="95" s="1"/>
  <c r="O5795" i="95" s="1"/>
  <c r="O5796" i="95" s="1"/>
  <c r="O5797" i="95" s="1"/>
  <c r="O5798" i="95" s="1"/>
  <c r="O5799" i="95" s="1"/>
  <c r="O5800" i="95" s="1"/>
  <c r="O5801" i="95" s="1"/>
  <c r="O5802" i="95" s="1"/>
  <c r="O5803" i="95" s="1"/>
  <c r="O5804" i="95" s="1"/>
  <c r="O5805" i="95" s="1"/>
  <c r="O5806" i="95" s="1"/>
  <c r="O5807" i="95" s="1"/>
  <c r="O5808" i="95" s="1"/>
  <c r="O5809" i="95" s="1"/>
  <c r="O5810" i="95" s="1"/>
  <c r="O5811" i="95" s="1"/>
  <c r="O5812" i="95" s="1"/>
  <c r="O5813" i="95" s="1"/>
  <c r="O5814" i="95" s="1"/>
  <c r="O5815" i="95" s="1"/>
  <c r="O5816" i="95" s="1"/>
  <c r="O5817" i="95" s="1"/>
  <c r="O5818" i="95" s="1"/>
  <c r="O5819" i="95" s="1"/>
  <c r="O5820" i="95" s="1"/>
  <c r="O5821" i="95" s="1"/>
  <c r="O5822" i="95" s="1"/>
  <c r="O5823" i="95" s="1"/>
  <c r="O5824" i="95" s="1"/>
  <c r="O5825" i="95" s="1"/>
  <c r="O5826" i="95" s="1"/>
  <c r="O5827" i="95" s="1"/>
  <c r="O5828" i="95" s="1"/>
  <c r="O5829" i="95" s="1"/>
  <c r="O5830" i="95" s="1"/>
  <c r="O5831" i="95" s="1"/>
  <c r="O5832" i="95" s="1"/>
  <c r="O5833" i="95" s="1"/>
  <c r="O5834" i="95" s="1"/>
  <c r="O5835" i="95" s="1"/>
  <c r="O5836" i="95" s="1"/>
  <c r="O5837" i="95" s="1"/>
  <c r="O5838" i="95" s="1"/>
  <c r="O5839" i="95" s="1"/>
  <c r="O5840" i="95" s="1"/>
  <c r="O5841" i="95" s="1"/>
  <c r="O5842" i="95" s="1"/>
  <c r="O5843" i="95" s="1"/>
  <c r="O5844" i="95" s="1"/>
  <c r="O5845" i="95" s="1"/>
  <c r="O5846" i="95" s="1"/>
  <c r="O5847" i="95" s="1"/>
  <c r="O5848" i="95" s="1"/>
  <c r="O5849" i="95" s="1"/>
  <c r="O5850" i="95" s="1"/>
  <c r="O5851" i="95" s="1"/>
  <c r="O5852" i="95" s="1"/>
  <c r="O5853" i="95" s="1"/>
  <c r="O5854" i="95" s="1"/>
  <c r="O5855" i="95" s="1"/>
  <c r="O5856" i="95" s="1"/>
  <c r="O5857" i="95" s="1"/>
  <c r="O5858" i="95" s="1"/>
  <c r="O5859" i="95" s="1"/>
  <c r="O5860" i="95" s="1"/>
  <c r="O5861" i="95" s="1"/>
  <c r="O5862" i="95" s="1"/>
  <c r="O5863" i="95" s="1"/>
  <c r="O5864" i="95" s="1"/>
  <c r="O5865" i="95" s="1"/>
  <c r="O5866" i="95" s="1"/>
  <c r="O5867" i="95" s="1"/>
  <c r="O5868" i="95" s="1"/>
  <c r="O5869" i="95" s="1"/>
  <c r="O5870" i="95" s="1"/>
  <c r="O5871" i="95" s="1"/>
  <c r="O5872" i="95" s="1"/>
  <c r="O5873" i="95" s="1"/>
  <c r="O5874" i="95" s="1"/>
  <c r="O5875" i="95" s="1"/>
  <c r="O5876" i="95" s="1"/>
  <c r="O5877" i="95" s="1"/>
  <c r="O5878" i="95" s="1"/>
  <c r="O5879" i="95" s="1"/>
  <c r="O5880" i="95" s="1"/>
  <c r="O5881" i="95" s="1"/>
  <c r="O5882" i="95" s="1"/>
  <c r="O5883" i="95" s="1"/>
  <c r="O5884" i="95" s="1"/>
  <c r="O5885" i="95" s="1"/>
  <c r="O5886" i="95" s="1"/>
  <c r="O5887" i="95" s="1"/>
  <c r="O5888" i="95" s="1"/>
  <c r="O5889" i="95" s="1"/>
  <c r="O5890" i="95" s="1"/>
  <c r="O5891" i="95" s="1"/>
  <c r="O5892" i="95" s="1"/>
  <c r="O5893" i="95" s="1"/>
  <c r="O5894" i="95" s="1"/>
  <c r="O5895" i="95" s="1"/>
  <c r="O5896" i="95" s="1"/>
  <c r="O5897" i="95" s="1"/>
  <c r="O5898" i="95" s="1"/>
  <c r="O5899" i="95" s="1"/>
  <c r="O5900" i="95" s="1"/>
  <c r="O5901" i="95" s="1"/>
  <c r="O5902" i="95" s="1"/>
  <c r="O5903" i="95" s="1"/>
  <c r="O5904" i="95" s="1"/>
  <c r="O5905" i="95" s="1"/>
  <c r="O5906" i="95" s="1"/>
  <c r="O5907" i="95" s="1"/>
  <c r="O5908" i="95" s="1"/>
  <c r="O5909" i="95" s="1"/>
  <c r="O5910" i="95" s="1"/>
  <c r="O5911" i="95" s="1"/>
  <c r="O5912" i="95" s="1"/>
  <c r="O5913" i="95" s="1"/>
  <c r="O5914" i="95" s="1"/>
  <c r="O5915" i="95" s="1"/>
  <c r="O5916" i="95" s="1"/>
  <c r="O5917" i="95" s="1"/>
  <c r="O5918" i="95" s="1"/>
  <c r="O5919" i="95" s="1"/>
  <c r="O5920" i="95" s="1"/>
  <c r="O5921" i="95" s="1"/>
  <c r="O5922" i="95" s="1"/>
  <c r="O5923" i="95" s="1"/>
  <c r="O5924" i="95" s="1"/>
  <c r="O5925" i="95" s="1"/>
  <c r="O5926" i="95" s="1"/>
  <c r="O5927" i="95" s="1"/>
  <c r="O5928" i="95" s="1"/>
  <c r="O5929" i="95" s="1"/>
  <c r="O5930" i="95" s="1"/>
  <c r="O5931" i="95" s="1"/>
  <c r="O5932" i="95" s="1"/>
  <c r="O5933" i="95" s="1"/>
  <c r="O5934" i="95" s="1"/>
  <c r="O5935" i="95" s="1"/>
  <c r="O5936" i="95" s="1"/>
  <c r="O5937" i="95" s="1"/>
  <c r="O5938" i="95" s="1"/>
  <c r="O5939" i="95" s="1"/>
  <c r="O5940" i="95" s="1"/>
  <c r="O5941" i="95" s="1"/>
  <c r="O5942" i="95" s="1"/>
  <c r="O5943" i="95" s="1"/>
  <c r="O5944" i="95" s="1"/>
  <c r="O5945" i="95" s="1"/>
  <c r="O5946" i="95" s="1"/>
  <c r="O5947" i="95" s="1"/>
  <c r="O5948" i="95" s="1"/>
  <c r="O5949" i="95" s="1"/>
  <c r="O5950" i="95" s="1"/>
  <c r="O5951" i="95" s="1"/>
  <c r="O5952" i="95" s="1"/>
  <c r="O5953" i="95" s="1"/>
  <c r="O5954" i="95" s="1"/>
  <c r="O5955" i="95" s="1"/>
  <c r="O5956" i="95" s="1"/>
  <c r="O5957" i="95" s="1"/>
  <c r="O5958" i="95" s="1"/>
  <c r="O5959" i="95" s="1"/>
  <c r="O5960" i="95" s="1"/>
  <c r="O5961" i="95" s="1"/>
  <c r="O5962" i="95" s="1"/>
  <c r="O5963" i="95" s="1"/>
  <c r="O5964" i="95" s="1"/>
  <c r="O5965" i="95" s="1"/>
  <c r="O5966" i="95" s="1"/>
  <c r="O5967" i="95" s="1"/>
  <c r="O5968" i="95" s="1"/>
  <c r="O5969" i="95" s="1"/>
  <c r="O5970" i="95" s="1"/>
  <c r="O5971" i="95" s="1"/>
  <c r="O5972" i="95" s="1"/>
  <c r="O5973" i="95" s="1"/>
  <c r="O5974" i="95" s="1"/>
  <c r="O5975" i="95" s="1"/>
  <c r="O5976" i="95" s="1"/>
  <c r="O5977" i="95" s="1"/>
  <c r="O5978" i="95" s="1"/>
  <c r="O5979" i="95" s="1"/>
  <c r="O5980" i="95" s="1"/>
  <c r="O5981" i="95" s="1"/>
  <c r="O5982" i="95" s="1"/>
  <c r="O5983" i="95" s="1"/>
  <c r="O5984" i="95" s="1"/>
  <c r="O5985" i="95" s="1"/>
  <c r="O5986" i="95" s="1"/>
  <c r="O5987" i="95" s="1"/>
  <c r="O5988" i="95" s="1"/>
  <c r="O5989" i="95" s="1"/>
  <c r="O5990" i="95" s="1"/>
  <c r="O5991" i="95" s="1"/>
  <c r="O5992" i="95" s="1"/>
  <c r="O5993" i="95" s="1"/>
  <c r="O5994" i="95" s="1"/>
  <c r="O5995" i="95" s="1"/>
  <c r="O5996" i="95" s="1"/>
  <c r="O5997" i="95" s="1"/>
  <c r="O5998" i="95" s="1"/>
  <c r="O5999" i="95" s="1"/>
  <c r="O6000" i="95" s="1"/>
  <c r="O6001" i="95" s="1"/>
  <c r="O6002" i="95" s="1"/>
  <c r="O6003" i="95" s="1"/>
  <c r="O6004" i="95" s="1"/>
  <c r="O6005" i="95" s="1"/>
  <c r="O6006" i="95" s="1"/>
  <c r="O6007" i="95" s="1"/>
  <c r="O6008" i="95" s="1"/>
  <c r="O6009" i="95" s="1"/>
  <c r="O6010" i="95" s="1"/>
  <c r="O6011" i="95" s="1"/>
  <c r="O6012" i="95" s="1"/>
  <c r="O6013" i="95" s="1"/>
  <c r="O6014" i="95" s="1"/>
  <c r="O6015" i="95" s="1"/>
  <c r="O6016" i="95" s="1"/>
  <c r="O6017" i="95" s="1"/>
  <c r="O6018" i="95" s="1"/>
  <c r="O6019" i="95" s="1"/>
  <c r="O6020" i="95" s="1"/>
  <c r="O6021" i="95" s="1"/>
  <c r="O6022" i="95" s="1"/>
  <c r="O6023" i="95" s="1"/>
  <c r="O6024" i="95" s="1"/>
  <c r="O6025" i="95" s="1"/>
  <c r="O6026" i="95" s="1"/>
  <c r="O4923" i="94"/>
  <c r="O4924" i="94" s="1"/>
  <c r="O4925" i="94" s="1"/>
  <c r="O4926" i="94" s="1"/>
  <c r="O4927" i="94" s="1"/>
  <c r="O4928" i="94" s="1"/>
  <c r="O4929" i="94" s="1"/>
  <c r="O4930" i="94" s="1"/>
  <c r="O4931" i="94" s="1"/>
  <c r="O4932" i="94" s="1"/>
  <c r="O4933" i="94" s="1"/>
  <c r="O4934" i="94" s="1"/>
  <c r="O4935" i="94" s="1"/>
  <c r="Z67" i="89"/>
  <c r="Z67" i="90" s="1"/>
  <c r="Z67" i="91" s="1"/>
  <c r="Z67" i="92" s="1"/>
  <c r="Z67" i="93" s="1"/>
  <c r="Z41" i="89"/>
  <c r="Z41" i="90" s="1"/>
  <c r="Z41" i="91" s="1"/>
  <c r="Z41" i="92" s="1"/>
  <c r="Z41" i="93" s="1"/>
  <c r="Z42" i="89"/>
  <c r="Z42" i="90" s="1"/>
  <c r="Z42" i="91" s="1"/>
  <c r="Z42" i="92" s="1"/>
  <c r="Z42" i="93" s="1"/>
  <c r="Z40" i="89"/>
  <c r="Z40" i="90" s="1"/>
  <c r="Z40" i="91" s="1"/>
  <c r="Z40" i="92" s="1"/>
  <c r="Z40" i="93" s="1"/>
  <c r="Z101" i="89"/>
  <c r="Z101" i="90" s="1"/>
  <c r="Z101" i="91" s="1"/>
  <c r="Z101" i="92" s="1"/>
  <c r="Z101" i="93" s="1"/>
  <c r="Z128" i="89"/>
  <c r="Z128" i="90" s="1"/>
  <c r="Z128" i="91" s="1"/>
  <c r="Z128" i="92" s="1"/>
  <c r="Z128" i="93" s="1"/>
  <c r="C169" i="86"/>
  <c r="C169" i="85"/>
  <c r="O4936" i="94" l="1"/>
  <c r="O4937" i="94" s="1"/>
  <c r="O4938" i="94" s="1"/>
  <c r="O4939" i="94" s="1"/>
  <c r="O4940" i="94" s="1"/>
  <c r="O4941" i="94" s="1"/>
  <c r="O4942" i="94" s="1"/>
  <c r="O4943" i="94" s="1"/>
  <c r="O4944" i="94" s="1"/>
  <c r="O4945" i="94" s="1"/>
  <c r="O4946" i="94" s="1"/>
  <c r="O4947" i="94" s="1"/>
  <c r="O4948" i="94" s="1"/>
  <c r="O4949" i="94" s="1"/>
  <c r="O4950" i="94" s="1"/>
  <c r="O4951" i="94" s="1"/>
  <c r="O4952" i="94" s="1"/>
  <c r="O4953" i="94" s="1"/>
  <c r="O4954" i="94" s="1"/>
  <c r="O4955" i="94" s="1"/>
  <c r="O4956" i="94" s="1"/>
  <c r="O4957" i="94" s="1"/>
  <c r="O4958" i="94" s="1"/>
  <c r="O4959" i="94" s="1"/>
  <c r="O4960" i="94" s="1"/>
  <c r="O4961" i="94" s="1"/>
  <c r="O4962" i="94" s="1"/>
  <c r="O4963" i="94" s="1"/>
  <c r="O4964" i="94" s="1"/>
  <c r="O4965" i="94" s="1"/>
  <c r="O4966" i="94" s="1"/>
  <c r="O4967" i="94" s="1"/>
  <c r="O4968" i="94" s="1"/>
  <c r="O4969" i="94" s="1"/>
  <c r="O4970" i="94" s="1"/>
  <c r="O4971" i="94" s="1"/>
  <c r="O4972" i="94" s="1"/>
  <c r="O4973" i="94" s="1"/>
  <c r="O4974" i="94" s="1"/>
  <c r="O4975" i="94" s="1"/>
  <c r="O4976" i="94" s="1"/>
  <c r="O4977" i="94" s="1"/>
  <c r="O4978" i="94" s="1"/>
  <c r="O4979" i="94" s="1"/>
  <c r="O4980" i="94" s="1"/>
  <c r="O4981" i="94" s="1"/>
  <c r="O4982" i="94" s="1"/>
  <c r="O4983" i="94" s="1"/>
  <c r="O4984" i="94" s="1"/>
  <c r="O4985" i="94" s="1"/>
  <c r="O4986" i="94" s="1"/>
  <c r="O4987" i="94" s="1"/>
  <c r="O4988" i="94" s="1"/>
  <c r="O4989" i="94" s="1"/>
  <c r="O4990" i="94" s="1"/>
  <c r="O4991" i="94" s="1"/>
  <c r="O4992" i="94" s="1"/>
  <c r="O4993" i="94" s="1"/>
  <c r="O4994" i="94" s="1"/>
  <c r="O4995" i="94" s="1"/>
  <c r="O4996" i="94" s="1"/>
  <c r="O4997" i="94" s="1"/>
  <c r="O4998" i="94" s="1"/>
  <c r="O4999" i="94" s="1"/>
  <c r="O5000" i="94" s="1"/>
  <c r="O5001" i="94" s="1"/>
  <c r="O5002" i="94" s="1"/>
  <c r="O5003" i="94" s="1"/>
  <c r="O5004" i="94" s="1"/>
  <c r="O5005" i="94" s="1"/>
  <c r="O5006" i="94" s="1"/>
  <c r="O5007" i="94" s="1"/>
  <c r="O5008" i="94" s="1"/>
  <c r="O5009" i="94" s="1"/>
  <c r="O5010" i="94" s="1"/>
  <c r="O5011" i="94" s="1"/>
  <c r="O5012" i="94" s="1"/>
  <c r="O5013" i="94" s="1"/>
  <c r="O5014" i="94" s="1"/>
  <c r="O5015" i="94" s="1"/>
  <c r="O5016" i="94" s="1"/>
  <c r="O5017" i="94" s="1"/>
  <c r="O5018" i="94" s="1"/>
  <c r="O5019" i="94" s="1"/>
  <c r="O5020" i="94" s="1"/>
  <c r="O5021" i="94" s="1"/>
  <c r="O5022" i="94" s="1"/>
  <c r="O5023" i="94" s="1"/>
  <c r="O5024" i="94" s="1"/>
  <c r="O5025" i="94" s="1"/>
  <c r="O5026" i="94" s="1"/>
  <c r="O5027" i="94" s="1"/>
  <c r="O5028" i="94" s="1"/>
  <c r="O5029" i="94" s="1"/>
  <c r="O5030" i="94" s="1"/>
  <c r="O5031" i="94" s="1"/>
  <c r="O5032" i="94" s="1"/>
  <c r="O5033" i="94" s="1"/>
  <c r="O5034" i="94" s="1"/>
  <c r="O5035" i="94" s="1"/>
  <c r="O5036" i="94" s="1"/>
  <c r="O5037" i="94" s="1"/>
  <c r="O5038" i="94" s="1"/>
  <c r="O5039" i="94" s="1"/>
  <c r="O5040" i="94" s="1"/>
  <c r="O5041" i="94" s="1"/>
  <c r="O5042" i="94" s="1"/>
  <c r="O5043" i="94" s="1"/>
  <c r="O5044" i="94" s="1"/>
  <c r="O5045" i="94" s="1"/>
  <c r="O5046" i="94" s="1"/>
  <c r="O5047" i="94" s="1"/>
  <c r="O5048" i="94" s="1"/>
  <c r="O5049" i="94" s="1"/>
  <c r="O5050" i="94" s="1"/>
  <c r="O5051" i="94" s="1"/>
  <c r="O5052" i="94" s="1"/>
  <c r="O5053" i="94" s="1"/>
  <c r="O5054" i="94" s="1"/>
  <c r="O5055" i="94" s="1"/>
  <c r="O5056" i="94" s="1"/>
  <c r="O5057" i="94" s="1"/>
  <c r="O5058" i="94" s="1"/>
  <c r="O5059" i="94" s="1"/>
  <c r="O5060" i="94" s="1"/>
  <c r="O5061" i="94" s="1"/>
  <c r="O5062" i="94" s="1"/>
  <c r="O5063" i="94" s="1"/>
  <c r="O5064" i="94" s="1"/>
  <c r="O5065" i="94" s="1"/>
  <c r="O5066" i="94" s="1"/>
  <c r="O5067" i="94" s="1"/>
  <c r="O5068" i="94" s="1"/>
  <c r="O5069" i="94" s="1"/>
  <c r="O5070" i="94" s="1"/>
  <c r="O5071" i="94" s="1"/>
  <c r="O5072" i="94" s="1"/>
  <c r="O5073" i="94" s="1"/>
  <c r="O5074" i="94" s="1"/>
  <c r="O5075" i="94" s="1"/>
  <c r="O5076" i="94" s="1"/>
  <c r="O5077" i="94" s="1"/>
  <c r="O5078" i="94" s="1"/>
  <c r="O5079" i="94" s="1"/>
  <c r="O5080" i="94" s="1"/>
  <c r="O5081" i="94" s="1"/>
  <c r="O5082" i="94" s="1"/>
  <c r="O5083" i="94" s="1"/>
  <c r="O5084" i="94" s="1"/>
  <c r="O5085" i="94" s="1"/>
  <c r="O5086" i="94" s="1"/>
  <c r="O5087" i="94" s="1"/>
  <c r="O5088" i="94" s="1"/>
  <c r="O5089" i="94" s="1"/>
  <c r="O5090" i="94" s="1"/>
  <c r="O5091" i="94" s="1"/>
  <c r="O5092" i="94" s="1"/>
  <c r="O5093" i="94" s="1"/>
  <c r="E95" i="83"/>
  <c r="E96" i="83"/>
  <c r="E97" i="83"/>
  <c r="E98" i="83"/>
  <c r="E99" i="83"/>
  <c r="E100" i="83"/>
  <c r="E102" i="83"/>
  <c r="E103" i="83"/>
  <c r="E104" i="83"/>
  <c r="E122" i="83"/>
  <c r="E123" i="83"/>
  <c r="E124" i="83"/>
  <c r="E125" i="83"/>
  <c r="E126" i="83"/>
  <c r="E127" i="83"/>
  <c r="E130" i="83"/>
  <c r="E131" i="83"/>
  <c r="E132" i="83"/>
  <c r="G122" i="31"/>
  <c r="G123" i="31"/>
  <c r="G124" i="31"/>
  <c r="G125" i="31"/>
  <c r="G126" i="31"/>
  <c r="G127" i="31"/>
  <c r="G129" i="31"/>
  <c r="G130" i="31"/>
  <c r="G131" i="31"/>
  <c r="G132" i="31"/>
  <c r="G140" i="31"/>
  <c r="G141" i="31"/>
  <c r="G142" i="31"/>
  <c r="G95" i="31"/>
  <c r="G96" i="31"/>
  <c r="G97" i="31"/>
  <c r="G98" i="31"/>
  <c r="G99" i="31"/>
  <c r="G100" i="31"/>
  <c r="G102" i="31"/>
  <c r="G103" i="31"/>
  <c r="G104" i="31"/>
  <c r="G105" i="31"/>
  <c r="G115" i="31"/>
  <c r="O5094" i="94" l="1"/>
  <c r="O5095" i="94" s="1"/>
  <c r="O5096" i="94" s="1"/>
  <c r="O5097" i="94" s="1"/>
  <c r="Y132" i="83"/>
  <c r="Y126" i="83"/>
  <c r="Y124" i="83"/>
  <c r="Y130" i="83"/>
  <c r="Y131" i="83"/>
  <c r="Y127" i="83"/>
  <c r="Y123" i="83"/>
  <c r="Y125" i="83"/>
  <c r="Y95" i="83"/>
  <c r="Y122" i="83"/>
  <c r="Y99" i="31"/>
  <c r="Z99" i="31" s="1"/>
  <c r="Y102" i="83"/>
  <c r="Y104" i="83"/>
  <c r="Y100" i="83"/>
  <c r="Y103" i="83"/>
  <c r="Y97" i="83"/>
  <c r="Y99" i="83"/>
  <c r="Y141" i="31"/>
  <c r="Z141" i="31" s="1"/>
  <c r="Z141" i="83" s="1"/>
  <c r="Z141" i="84" s="1"/>
  <c r="Z141" i="85" s="1"/>
  <c r="Z136" i="93"/>
  <c r="Y131" i="31"/>
  <c r="Z131" i="31" s="1"/>
  <c r="Y129" i="31"/>
  <c r="Z129" i="31" s="1"/>
  <c r="Z129" i="83" s="1"/>
  <c r="Z129" i="84" s="1"/>
  <c r="Z129" i="85" s="1"/>
  <c r="Z129" i="86" s="1"/>
  <c r="Z129" i="87" s="1"/>
  <c r="Z129" i="88" s="1"/>
  <c r="Y126" i="31"/>
  <c r="Z126" i="31" s="1"/>
  <c r="Y124" i="31"/>
  <c r="Z124" i="31" s="1"/>
  <c r="Y122" i="31"/>
  <c r="Z122" i="31" s="1"/>
  <c r="Y98" i="83"/>
  <c r="Y142" i="31"/>
  <c r="Z142" i="31" s="1"/>
  <c r="Z142" i="83" s="1"/>
  <c r="Z142" i="84" s="1"/>
  <c r="Y140" i="31"/>
  <c r="Z140" i="31" s="1"/>
  <c r="Z140" i="83" s="1"/>
  <c r="Z140" i="84" s="1"/>
  <c r="Z140" i="85" s="1"/>
  <c r="Z135" i="93"/>
  <c r="Y132" i="31"/>
  <c r="Z132" i="31" s="1"/>
  <c r="Y130" i="31"/>
  <c r="Z130" i="31" s="1"/>
  <c r="Y127" i="31"/>
  <c r="Z127" i="31" s="1"/>
  <c r="Y125" i="31"/>
  <c r="Z125" i="31" s="1"/>
  <c r="Y123" i="31"/>
  <c r="Z123" i="31" s="1"/>
  <c r="Y96" i="83"/>
  <c r="Y98" i="31"/>
  <c r="Z98" i="31" s="1"/>
  <c r="Y96" i="31"/>
  <c r="Z96" i="31" s="1"/>
  <c r="Y95" i="31"/>
  <c r="Z95" i="31" s="1"/>
  <c r="Y115" i="31"/>
  <c r="Z115" i="31" s="1"/>
  <c r="Z115" i="83" s="1"/>
  <c r="Y105" i="31"/>
  <c r="Z105" i="31" s="1"/>
  <c r="Z105" i="83" s="1"/>
  <c r="Y97" i="31"/>
  <c r="Z97" i="31" s="1"/>
  <c r="Y103" i="31"/>
  <c r="Z103" i="31" s="1"/>
  <c r="Y104" i="31"/>
  <c r="Z104" i="31" s="1"/>
  <c r="Y102" i="31"/>
  <c r="Z102" i="31" s="1"/>
  <c r="Y100" i="31"/>
  <c r="Z100" i="31" s="1"/>
  <c r="O5098" i="94" l="1"/>
  <c r="O5099" i="94" s="1"/>
  <c r="O5100" i="94" s="1"/>
  <c r="O5101" i="94" s="1"/>
  <c r="O5102" i="94" s="1"/>
  <c r="O5103" i="94" s="1"/>
  <c r="O5104" i="94" s="1"/>
  <c r="O5105" i="94" s="1"/>
  <c r="O5106" i="94" s="1"/>
  <c r="O5107" i="94" s="1"/>
  <c r="O5108" i="94" s="1"/>
  <c r="O5109" i="94" s="1"/>
  <c r="O5110" i="94" s="1"/>
  <c r="O5111" i="94" s="1"/>
  <c r="O5112" i="94" s="1"/>
  <c r="O5113" i="94" s="1"/>
  <c r="O5114" i="94" s="1"/>
  <c r="O5115" i="94" s="1"/>
  <c r="O5116" i="94" s="1"/>
  <c r="O5117" i="94" s="1"/>
  <c r="O5118" i="94" s="1"/>
  <c r="O5119" i="94" s="1"/>
  <c r="O5120" i="94" s="1"/>
  <c r="O5121" i="94" s="1"/>
  <c r="O5122" i="94" s="1"/>
  <c r="O5123" i="94" s="1"/>
  <c r="O5124" i="94" s="1"/>
  <c r="O5125" i="94" s="1"/>
  <c r="O5126" i="94" s="1"/>
  <c r="O5127" i="94" s="1"/>
  <c r="O5128" i="94" s="1"/>
  <c r="O5129" i="94" s="1"/>
  <c r="O5130" i="94" s="1"/>
  <c r="O5131" i="94" s="1"/>
  <c r="O5132" i="94" s="1"/>
  <c r="O5133" i="94" s="1"/>
  <c r="O5134" i="94" s="1"/>
  <c r="O5135" i="94" s="1"/>
  <c r="O5136" i="94" s="1"/>
  <c r="O5137" i="94" s="1"/>
  <c r="O5138" i="94" s="1"/>
  <c r="O5139" i="94" s="1"/>
  <c r="O5140" i="94" s="1"/>
  <c r="O5141" i="94" s="1"/>
  <c r="O5142" i="94" s="1"/>
  <c r="O5143" i="94" s="1"/>
  <c r="O5144" i="94" s="1"/>
  <c r="O5145" i="94" s="1"/>
  <c r="O5146" i="94" s="1"/>
  <c r="O5147" i="94" s="1"/>
  <c r="O5148" i="94" s="1"/>
  <c r="O5149" i="94" s="1"/>
  <c r="O5150" i="94" s="1"/>
  <c r="O5151" i="94" s="1"/>
  <c r="O5152" i="94" s="1"/>
  <c r="O5153" i="94" s="1"/>
  <c r="O5154" i="94" s="1"/>
  <c r="O5155" i="94" s="1"/>
  <c r="O5156" i="94" s="1"/>
  <c r="O5157" i="94" s="1"/>
  <c r="O5158" i="94" s="1"/>
  <c r="O5159" i="94" s="1"/>
  <c r="O5160" i="94" s="1"/>
  <c r="O5161" i="94" s="1"/>
  <c r="O5162" i="94" s="1"/>
  <c r="O5163" i="94" s="1"/>
  <c r="O5164" i="94" s="1"/>
  <c r="O5165" i="94" s="1"/>
  <c r="O5166" i="94" s="1"/>
  <c r="O5167" i="94" s="1"/>
  <c r="O5168" i="94" s="1"/>
  <c r="O5169" i="94" s="1"/>
  <c r="O5170" i="94" s="1"/>
  <c r="O5171" i="94" s="1"/>
  <c r="O5172" i="94" s="1"/>
  <c r="O5173" i="94" s="1"/>
  <c r="O5174" i="94" s="1"/>
  <c r="O5175" i="94" s="1"/>
  <c r="O5176" i="94" s="1"/>
  <c r="O5177" i="94" s="1"/>
  <c r="O5178" i="94" s="1"/>
  <c r="O5179" i="94" s="1"/>
  <c r="O5180" i="94" s="1"/>
  <c r="O5181" i="94" s="1"/>
  <c r="O5182" i="94" s="1"/>
  <c r="O5183" i="94" s="1"/>
  <c r="O5184" i="94" s="1"/>
  <c r="O5185" i="94" s="1"/>
  <c r="O5186" i="94" s="1"/>
  <c r="O5187" i="94" s="1"/>
  <c r="O5188" i="94" s="1"/>
  <c r="O5189" i="94" s="1"/>
  <c r="O5190" i="94" s="1"/>
  <c r="O5191" i="94" s="1"/>
  <c r="O5192" i="94" s="1"/>
  <c r="O5193" i="94" s="1"/>
  <c r="O5194" i="94" s="1"/>
  <c r="O5195" i="94" s="1"/>
  <c r="O5196" i="94" s="1"/>
  <c r="O5197" i="94" s="1"/>
  <c r="O5198" i="94" s="1"/>
  <c r="O5199" i="94" s="1"/>
  <c r="O5200" i="94" s="1"/>
  <c r="O5201" i="94" s="1"/>
  <c r="O5202" i="94" s="1"/>
  <c r="O5203" i="94" s="1"/>
  <c r="O5204" i="94" s="1"/>
  <c r="O5205" i="94" s="1"/>
  <c r="O5206" i="94" s="1"/>
  <c r="O5207" i="94" s="1"/>
  <c r="O5208" i="94" s="1"/>
  <c r="O5209" i="94" s="1"/>
  <c r="O5210" i="94" s="1"/>
  <c r="O5211" i="94" s="1"/>
  <c r="O5212" i="94" s="1"/>
  <c r="O5213" i="94" s="1"/>
  <c r="O5214" i="94" s="1"/>
  <c r="O5215" i="94" s="1"/>
  <c r="O5216" i="94" s="1"/>
  <c r="O5217" i="94" s="1"/>
  <c r="O5218" i="94" s="1"/>
  <c r="O5219" i="94" s="1"/>
  <c r="O5220" i="94" s="1"/>
  <c r="O5221" i="94" s="1"/>
  <c r="O5222" i="94" s="1"/>
  <c r="O5223" i="94" s="1"/>
  <c r="O5224" i="94" s="1"/>
  <c r="O5225" i="94" s="1"/>
  <c r="O5226" i="94" s="1"/>
  <c r="O5227" i="94" s="1"/>
  <c r="O5228" i="94" s="1"/>
  <c r="O5229" i="94" s="1"/>
  <c r="O5230" i="94" s="1"/>
  <c r="O5231" i="94" s="1"/>
  <c r="O5232" i="94" s="1"/>
  <c r="O5233" i="94" s="1"/>
  <c r="O5234" i="94" s="1"/>
  <c r="O5235" i="94" s="1"/>
  <c r="O5236" i="94" s="1"/>
  <c r="O5237" i="94" s="1"/>
  <c r="O5238" i="94" s="1"/>
  <c r="O5239" i="94" s="1"/>
  <c r="O5240" i="94" s="1"/>
  <c r="O5241" i="94" s="1"/>
  <c r="O5242" i="94" s="1"/>
  <c r="O5243" i="94" s="1"/>
  <c r="O5244" i="94" s="1"/>
  <c r="O5245" i="94" s="1"/>
  <c r="O5246" i="94" s="1"/>
  <c r="O5247" i="94" s="1"/>
  <c r="O5248" i="94" s="1"/>
  <c r="O5249" i="94" s="1"/>
  <c r="O5250" i="94" s="1"/>
  <c r="O5251" i="94" s="1"/>
  <c r="O5252" i="94" s="1"/>
  <c r="O5253" i="94" s="1"/>
  <c r="O5254" i="94" s="1"/>
  <c r="O5255" i="94" s="1"/>
  <c r="Z129" i="89"/>
  <c r="Z129" i="90" s="1"/>
  <c r="Z129" i="91" s="1"/>
  <c r="Z129" i="92" s="1"/>
  <c r="Z129" i="93" s="1"/>
  <c r="Z105" i="84"/>
  <c r="Z105" i="85" s="1"/>
  <c r="Z105" i="86" s="1"/>
  <c r="Z105" i="87" s="1"/>
  <c r="Z105" i="88" s="1"/>
  <c r="Z130" i="83"/>
  <c r="Z130" i="84" s="1"/>
  <c r="Z130" i="85" s="1"/>
  <c r="Z130" i="86" s="1"/>
  <c r="Z130" i="87" s="1"/>
  <c r="Z130" i="88" s="1"/>
  <c r="Z98" i="83"/>
  <c r="Z98" i="84" s="1"/>
  <c r="Z98" i="85" s="1"/>
  <c r="Z98" i="86" s="1"/>
  <c r="Z98" i="87" s="1"/>
  <c r="Z98" i="88" s="1"/>
  <c r="Z122" i="83"/>
  <c r="Z122" i="84" s="1"/>
  <c r="Z122" i="85" s="1"/>
  <c r="Z122" i="86" s="1"/>
  <c r="Z122" i="87" s="1"/>
  <c r="Z122" i="88" s="1"/>
  <c r="Z124" i="83"/>
  <c r="Z124" i="84" s="1"/>
  <c r="Z124" i="85" s="1"/>
  <c r="Z124" i="86" s="1"/>
  <c r="Z124" i="87" s="1"/>
  <c r="Z124" i="88" s="1"/>
  <c r="Z115" i="84"/>
  <c r="Z115" i="85" s="1"/>
  <c r="Z115" i="86" s="1"/>
  <c r="Z115" i="87" s="1"/>
  <c r="Z115" i="88" s="1"/>
  <c r="Z137" i="86"/>
  <c r="Z137" i="87" s="1"/>
  <c r="Z137" i="88" s="1"/>
  <c r="Z137" i="89" s="1"/>
  <c r="Z137" i="90" s="1"/>
  <c r="Z137" i="91" s="1"/>
  <c r="Z137" i="92" s="1"/>
  <c r="Z141" i="86"/>
  <c r="Z141" i="87" s="1"/>
  <c r="Z141" i="88" s="1"/>
  <c r="Z139" i="86"/>
  <c r="Z139" i="87" s="1"/>
  <c r="Z139" i="88" s="1"/>
  <c r="Z126" i="83"/>
  <c r="Z126" i="84" s="1"/>
  <c r="Z126" i="85" s="1"/>
  <c r="Z126" i="86" s="1"/>
  <c r="Z126" i="87" s="1"/>
  <c r="Z126" i="88" s="1"/>
  <c r="Z111" i="86"/>
  <c r="Z111" i="87" s="1"/>
  <c r="Z111" i="88" s="1"/>
  <c r="Z132" i="83"/>
  <c r="Z132" i="84" s="1"/>
  <c r="Z125" i="83"/>
  <c r="Z125" i="84" s="1"/>
  <c r="Z125" i="85" s="1"/>
  <c r="Z125" i="86" s="1"/>
  <c r="Z125" i="87" s="1"/>
  <c r="Z125" i="88" s="1"/>
  <c r="Z123" i="83"/>
  <c r="Z123" i="84" s="1"/>
  <c r="Z123" i="85" s="1"/>
  <c r="Z123" i="86" s="1"/>
  <c r="Z123" i="87" s="1"/>
  <c r="Z123" i="88" s="1"/>
  <c r="Z138" i="86"/>
  <c r="Z138" i="87" s="1"/>
  <c r="Z138" i="88" s="1"/>
  <c r="Z127" i="83"/>
  <c r="Z127" i="84" s="1"/>
  <c r="Z127" i="85" s="1"/>
  <c r="Z127" i="86" s="1"/>
  <c r="Z127" i="87" s="1"/>
  <c r="Z127" i="88" s="1"/>
  <c r="Z140" i="86"/>
  <c r="Z140" i="87" s="1"/>
  <c r="Z140" i="88" s="1"/>
  <c r="Z131" i="83"/>
  <c r="Z131" i="84" s="1"/>
  <c r="Z131" i="85" s="1"/>
  <c r="Z131" i="86" s="1"/>
  <c r="Z131" i="87" s="1"/>
  <c r="Z131" i="88" s="1"/>
  <c r="Z142" i="85"/>
  <c r="Z142" i="86" s="1"/>
  <c r="Z142" i="87" s="1"/>
  <c r="Z142" i="88" s="1"/>
  <c r="Z133" i="84"/>
  <c r="Z102" i="83"/>
  <c r="Z102" i="84" s="1"/>
  <c r="Z102" i="85" s="1"/>
  <c r="Z102" i="86" s="1"/>
  <c r="Z102" i="87" s="1"/>
  <c r="Z102" i="88" s="1"/>
  <c r="Z106" i="86"/>
  <c r="Z106" i="87" s="1"/>
  <c r="Z106" i="88" s="1"/>
  <c r="Z110" i="86"/>
  <c r="Z110" i="87" s="1"/>
  <c r="Z110" i="88" s="1"/>
  <c r="Z110" i="89" s="1"/>
  <c r="Z110" i="90" s="1"/>
  <c r="Z110" i="91" s="1"/>
  <c r="Z110" i="92" s="1"/>
  <c r="Z110" i="93" s="1"/>
  <c r="Z96" i="83"/>
  <c r="Z96" i="84" s="1"/>
  <c r="Z96" i="85" s="1"/>
  <c r="Z96" i="86" s="1"/>
  <c r="Z96" i="87" s="1"/>
  <c r="Z113" i="86"/>
  <c r="Z113" i="87" s="1"/>
  <c r="Z113" i="88" s="1"/>
  <c r="Z99" i="83"/>
  <c r="Z99" i="84" s="1"/>
  <c r="Z99" i="85" s="1"/>
  <c r="Z99" i="86" s="1"/>
  <c r="Z99" i="87" s="1"/>
  <c r="Z99" i="88" s="1"/>
  <c r="Z95" i="83"/>
  <c r="Z114" i="84"/>
  <c r="Z114" i="85" s="1"/>
  <c r="Z114" i="86" s="1"/>
  <c r="Z114" i="87" s="1"/>
  <c r="Z114" i="88" s="1"/>
  <c r="Z97" i="83"/>
  <c r="Z97" i="84" s="1"/>
  <c r="Z97" i="85" s="1"/>
  <c r="Z97" i="86" s="1"/>
  <c r="Z97" i="87" s="1"/>
  <c r="Z97" i="88" s="1"/>
  <c r="Z112" i="86"/>
  <c r="Z112" i="87" s="1"/>
  <c r="Z112" i="88" s="1"/>
  <c r="Z100" i="83"/>
  <c r="Z100" i="84" s="1"/>
  <c r="Z100" i="85" s="1"/>
  <c r="Z100" i="86" s="1"/>
  <c r="Z100" i="87" s="1"/>
  <c r="Z100" i="88" s="1"/>
  <c r="Z103" i="83"/>
  <c r="Z103" i="84" s="1"/>
  <c r="Z103" i="85" s="1"/>
  <c r="Z103" i="86" s="1"/>
  <c r="Z103" i="87" s="1"/>
  <c r="Z103" i="88" s="1"/>
  <c r="Z104" i="83"/>
  <c r="Z104" i="84" s="1"/>
  <c r="Z104" i="85" s="1"/>
  <c r="Z104" i="86" s="1"/>
  <c r="Z104" i="87" s="1"/>
  <c r="Z104" i="88" s="1"/>
  <c r="Z133" i="85" l="1"/>
  <c r="Z133" i="86" s="1"/>
  <c r="Z133" i="87" s="1"/>
  <c r="Z133" i="88" s="1"/>
  <c r="Z132" i="85"/>
  <c r="Z132" i="86" s="1"/>
  <c r="Z132" i="87" s="1"/>
  <c r="Z132" i="88" s="1"/>
  <c r="Z132" i="89" s="1"/>
  <c r="Z132" i="90" s="1"/>
  <c r="Z132" i="91" s="1"/>
  <c r="Z132" i="92" s="1"/>
  <c r="Z132" i="93" s="1"/>
  <c r="O5256" i="94"/>
  <c r="O5257" i="94" s="1"/>
  <c r="O5258" i="94" s="1"/>
  <c r="O5259" i="94" s="1"/>
  <c r="O5260" i="94" s="1"/>
  <c r="Z140" i="89"/>
  <c r="Z140" i="90" s="1"/>
  <c r="Z140" i="91" s="1"/>
  <c r="Z127" i="89"/>
  <c r="Z127" i="90" s="1"/>
  <c r="Z127" i="91" s="1"/>
  <c r="Z127" i="92" s="1"/>
  <c r="Z127" i="93" s="1"/>
  <c r="Z124" i="89"/>
  <c r="Z124" i="90" s="1"/>
  <c r="Z124" i="91" s="1"/>
  <c r="Z124" i="92" s="1"/>
  <c r="Z124" i="93" s="1"/>
  <c r="Z115" i="89"/>
  <c r="Z115" i="90" s="1"/>
  <c r="Z115" i="91" s="1"/>
  <c r="Z115" i="92" s="1"/>
  <c r="Z115" i="93" s="1"/>
  <c r="Z138" i="89"/>
  <c r="Z138" i="90" s="1"/>
  <c r="Z122" i="89"/>
  <c r="Z122" i="90" s="1"/>
  <c r="Z122" i="91" s="1"/>
  <c r="Z122" i="92" s="1"/>
  <c r="Z122" i="93" s="1"/>
  <c r="Z141" i="89"/>
  <c r="Z141" i="90" s="1"/>
  <c r="Z141" i="91" s="1"/>
  <c r="Z141" i="92" s="1"/>
  <c r="Z141" i="93" s="1"/>
  <c r="Z131" i="89"/>
  <c r="Z131" i="90" s="1"/>
  <c r="Z131" i="91" s="1"/>
  <c r="Z131" i="92" s="1"/>
  <c r="Z131" i="93" s="1"/>
  <c r="Z97" i="89"/>
  <c r="Z97" i="90" s="1"/>
  <c r="Z97" i="91" s="1"/>
  <c r="Z97" i="92" s="1"/>
  <c r="Z97" i="93" s="1"/>
  <c r="Z114" i="89"/>
  <c r="Z114" i="90" s="1"/>
  <c r="Z99" i="89"/>
  <c r="Z99" i="90" s="1"/>
  <c r="Z99" i="91" s="1"/>
  <c r="Z99" i="92" s="1"/>
  <c r="Z99" i="93" s="1"/>
  <c r="Z123" i="89"/>
  <c r="Z123" i="90" s="1"/>
  <c r="Z123" i="91" s="1"/>
  <c r="Z123" i="92" s="1"/>
  <c r="Z123" i="93" s="1"/>
  <c r="Z98" i="89"/>
  <c r="Z98" i="90" s="1"/>
  <c r="Z98" i="91" s="1"/>
  <c r="Z98" i="92" s="1"/>
  <c r="Z98" i="93" s="1"/>
  <c r="Z142" i="89"/>
  <c r="Z142" i="90" s="1"/>
  <c r="Z142" i="91" s="1"/>
  <c r="Z142" i="92" s="1"/>
  <c r="Z142" i="93" s="1"/>
  <c r="Z113" i="89"/>
  <c r="Z113" i="90" s="1"/>
  <c r="Z130" i="89"/>
  <c r="Z130" i="90" s="1"/>
  <c r="Z130" i="91" s="1"/>
  <c r="Z130" i="92" s="1"/>
  <c r="Z130" i="93" s="1"/>
  <c r="Z112" i="89"/>
  <c r="Z125" i="89"/>
  <c r="Z125" i="90" s="1"/>
  <c r="Z125" i="91" s="1"/>
  <c r="Z125" i="92" s="1"/>
  <c r="Z125" i="93" s="1"/>
  <c r="Z105" i="89"/>
  <c r="Z105" i="90" s="1"/>
  <c r="Z105" i="91" s="1"/>
  <c r="Z105" i="92" s="1"/>
  <c r="Z105" i="93" s="1"/>
  <c r="Z104" i="89"/>
  <c r="Z104" i="90" s="1"/>
  <c r="Z104" i="91" s="1"/>
  <c r="Z104" i="92" s="1"/>
  <c r="Z104" i="93" s="1"/>
  <c r="Z106" i="89"/>
  <c r="Z106" i="90" s="1"/>
  <c r="Z111" i="89"/>
  <c r="Z126" i="89"/>
  <c r="Z126" i="90" s="1"/>
  <c r="Z126" i="91" s="1"/>
  <c r="Z126" i="92" s="1"/>
  <c r="Z126" i="93" s="1"/>
  <c r="Z103" i="89"/>
  <c r="Z103" i="90" s="1"/>
  <c r="Z103" i="91" s="1"/>
  <c r="Z103" i="92" s="1"/>
  <c r="Z103" i="93" s="1"/>
  <c r="Z102" i="89"/>
  <c r="Z102" i="90" s="1"/>
  <c r="Z102" i="91" s="1"/>
  <c r="Z102" i="92" s="1"/>
  <c r="Z102" i="93" s="1"/>
  <c r="Z100" i="89"/>
  <c r="Z100" i="90" s="1"/>
  <c r="Z100" i="91" s="1"/>
  <c r="Z100" i="92" s="1"/>
  <c r="Z100" i="93" s="1"/>
  <c r="Z139" i="89"/>
  <c r="Z139" i="90" s="1"/>
  <c r="Z137" i="93"/>
  <c r="Z95" i="84"/>
  <c r="Z96" i="88"/>
  <c r="C71" i="83"/>
  <c r="C69" i="83"/>
  <c r="C119" i="83"/>
  <c r="E166" i="86"/>
  <c r="Y166" i="86" s="1"/>
  <c r="E162" i="86"/>
  <c r="Y162" i="86" s="1"/>
  <c r="E161" i="86"/>
  <c r="Y161" i="86" s="1"/>
  <c r="E160" i="86"/>
  <c r="Y160" i="86" s="1"/>
  <c r="E159" i="86"/>
  <c r="E157" i="86"/>
  <c r="Y157" i="86" s="1"/>
  <c r="E156" i="86"/>
  <c r="Y156" i="86" s="1"/>
  <c r="E155" i="86"/>
  <c r="Y155" i="86" s="1"/>
  <c r="E154" i="86"/>
  <c r="Y154" i="86" s="1"/>
  <c r="E153" i="86"/>
  <c r="Y153" i="86" s="1"/>
  <c r="E152" i="86"/>
  <c r="Y152" i="86" s="1"/>
  <c r="E151" i="86"/>
  <c r="E143" i="86"/>
  <c r="E146" i="86" s="1"/>
  <c r="E116" i="86"/>
  <c r="E119" i="86" s="1"/>
  <c r="E87" i="86"/>
  <c r="Y87" i="86" s="1"/>
  <c r="E86" i="86"/>
  <c r="E79" i="86"/>
  <c r="Y79" i="86" s="1"/>
  <c r="E78" i="86"/>
  <c r="E72" i="86"/>
  <c r="E70" i="86"/>
  <c r="E66" i="86"/>
  <c r="Y66" i="86" s="1"/>
  <c r="E65" i="86"/>
  <c r="E63" i="86"/>
  <c r="Y63" i="86" s="1"/>
  <c r="E62" i="86"/>
  <c r="Y62" i="86" s="1"/>
  <c r="E61" i="86"/>
  <c r="E55" i="86"/>
  <c r="Y55" i="86" s="1"/>
  <c r="E54" i="86"/>
  <c r="Y54" i="86" s="1"/>
  <c r="E51" i="86"/>
  <c r="Y51" i="86" s="1"/>
  <c r="E50" i="86"/>
  <c r="E39" i="86"/>
  <c r="Y39" i="86" s="1"/>
  <c r="E38" i="86"/>
  <c r="Y38" i="86" s="1"/>
  <c r="E37" i="86"/>
  <c r="Y37" i="86" s="1"/>
  <c r="E36" i="86"/>
  <c r="Y36" i="86" s="1"/>
  <c r="E35" i="86"/>
  <c r="Y35" i="86" s="1"/>
  <c r="E34" i="86"/>
  <c r="Y34" i="86" s="1"/>
  <c r="E33" i="86"/>
  <c r="Y33" i="86" s="1"/>
  <c r="E32" i="86"/>
  <c r="Y32" i="86" s="1"/>
  <c r="E31" i="86"/>
  <c r="Y31" i="86" s="1"/>
  <c r="E30" i="86"/>
  <c r="E25" i="86"/>
  <c r="Y25" i="86" s="1"/>
  <c r="E24" i="86"/>
  <c r="Y24" i="86" s="1"/>
  <c r="E23" i="86"/>
  <c r="Y23" i="86" s="1"/>
  <c r="E22" i="86"/>
  <c r="E20" i="86"/>
  <c r="Y20" i="86" s="1"/>
  <c r="E19" i="86"/>
  <c r="Y19" i="86" s="1"/>
  <c r="E18" i="86"/>
  <c r="E12" i="86"/>
  <c r="Y12" i="86" s="1"/>
  <c r="E11" i="86"/>
  <c r="Y11" i="86" s="1"/>
  <c r="E10" i="86"/>
  <c r="Y10" i="86" s="1"/>
  <c r="E9" i="86"/>
  <c r="Y9" i="86" s="1"/>
  <c r="E8" i="86"/>
  <c r="Y8" i="86" s="1"/>
  <c r="E7" i="86"/>
  <c r="Y7" i="86" s="1"/>
  <c r="E6" i="86"/>
  <c r="Y6" i="86" s="1"/>
  <c r="E5" i="86"/>
  <c r="E166" i="85"/>
  <c r="Y166" i="85" s="1"/>
  <c r="E162" i="85"/>
  <c r="Y162" i="85" s="1"/>
  <c r="E161" i="85"/>
  <c r="Y161" i="85" s="1"/>
  <c r="E160" i="85"/>
  <c r="Y160" i="85" s="1"/>
  <c r="E159" i="85"/>
  <c r="E157" i="85"/>
  <c r="Y157" i="85" s="1"/>
  <c r="E156" i="85"/>
  <c r="Y156" i="85" s="1"/>
  <c r="E155" i="85"/>
  <c r="Y155" i="85" s="1"/>
  <c r="E154" i="85"/>
  <c r="Y154" i="85" s="1"/>
  <c r="E153" i="85"/>
  <c r="Y153" i="85" s="1"/>
  <c r="E152" i="85"/>
  <c r="Y152" i="85" s="1"/>
  <c r="E151" i="85"/>
  <c r="T146" i="85"/>
  <c r="S146" i="85"/>
  <c r="Q146" i="85"/>
  <c r="P146" i="85"/>
  <c r="O146" i="85"/>
  <c r="M146" i="85"/>
  <c r="L146" i="85"/>
  <c r="K146" i="85"/>
  <c r="G146" i="85"/>
  <c r="F146" i="85"/>
  <c r="E143" i="85"/>
  <c r="E146" i="85" s="1"/>
  <c r="T119" i="85"/>
  <c r="S119" i="85"/>
  <c r="Q119" i="85"/>
  <c r="P119" i="85"/>
  <c r="O119" i="85"/>
  <c r="M119" i="85"/>
  <c r="L119" i="85"/>
  <c r="K119" i="85"/>
  <c r="G119" i="85"/>
  <c r="F119" i="85"/>
  <c r="E116" i="85"/>
  <c r="E119" i="85" s="1"/>
  <c r="E87" i="85"/>
  <c r="Y87" i="85" s="1"/>
  <c r="T90" i="85"/>
  <c r="S90" i="85"/>
  <c r="P90" i="85"/>
  <c r="M90" i="85"/>
  <c r="L90" i="85"/>
  <c r="K90" i="85"/>
  <c r="E86" i="85"/>
  <c r="E79" i="85"/>
  <c r="Y79" i="85" s="1"/>
  <c r="Q82" i="85"/>
  <c r="P82" i="85"/>
  <c r="F82" i="85"/>
  <c r="E78" i="85"/>
  <c r="F72" i="85"/>
  <c r="F71" i="85" s="1"/>
  <c r="F73" i="85" s="1"/>
  <c r="E72" i="85"/>
  <c r="E71" i="85" s="1"/>
  <c r="E70" i="85"/>
  <c r="E69" i="85" s="1"/>
  <c r="E66" i="85"/>
  <c r="Y66" i="85" s="1"/>
  <c r="E65" i="85"/>
  <c r="E63" i="85"/>
  <c r="Y63" i="85" s="1"/>
  <c r="E62" i="85"/>
  <c r="Y62" i="85" s="1"/>
  <c r="E61" i="85"/>
  <c r="E55" i="85"/>
  <c r="Y55" i="85" s="1"/>
  <c r="E51" i="85"/>
  <c r="Y51" i="85" s="1"/>
  <c r="E50" i="85"/>
  <c r="E39" i="85"/>
  <c r="Y39" i="85" s="1"/>
  <c r="E38" i="85"/>
  <c r="Y38" i="85" s="1"/>
  <c r="E37" i="85"/>
  <c r="Y37" i="85" s="1"/>
  <c r="E36" i="85"/>
  <c r="Y36" i="85" s="1"/>
  <c r="E35" i="85"/>
  <c r="Y35" i="85" s="1"/>
  <c r="E34" i="85"/>
  <c r="Y34" i="85" s="1"/>
  <c r="E33" i="85"/>
  <c r="Y33" i="85" s="1"/>
  <c r="E32" i="85"/>
  <c r="Y32" i="85" s="1"/>
  <c r="E31" i="85"/>
  <c r="Y31" i="85" s="1"/>
  <c r="E30" i="85"/>
  <c r="E25" i="85"/>
  <c r="Y25" i="85" s="1"/>
  <c r="E24" i="85"/>
  <c r="Y24" i="85" s="1"/>
  <c r="E23" i="85"/>
  <c r="Y23" i="85" s="1"/>
  <c r="E22" i="85"/>
  <c r="E20" i="85"/>
  <c r="Y20" i="85" s="1"/>
  <c r="E19" i="85"/>
  <c r="Y19" i="85" s="1"/>
  <c r="E18" i="85"/>
  <c r="E12" i="85"/>
  <c r="Y12" i="85" s="1"/>
  <c r="E11" i="85"/>
  <c r="Y11" i="85" s="1"/>
  <c r="E10" i="85"/>
  <c r="Y10" i="85" s="1"/>
  <c r="E9" i="85"/>
  <c r="Y9" i="85" s="1"/>
  <c r="E8" i="85"/>
  <c r="Y8" i="85" s="1"/>
  <c r="E7" i="85"/>
  <c r="Y7" i="85" s="1"/>
  <c r="E6" i="85"/>
  <c r="Y6" i="85" s="1"/>
  <c r="T14" i="85"/>
  <c r="Q14" i="85"/>
  <c r="P14" i="85"/>
  <c r="K14" i="85"/>
  <c r="F14" i="85"/>
  <c r="E5" i="85"/>
  <c r="E166" i="84"/>
  <c r="E162" i="84"/>
  <c r="E161" i="84"/>
  <c r="E160" i="84"/>
  <c r="E159" i="84"/>
  <c r="E157" i="84"/>
  <c r="E156" i="84"/>
  <c r="E155" i="84"/>
  <c r="E154" i="84"/>
  <c r="E153" i="84"/>
  <c r="E152" i="84"/>
  <c r="E151" i="84"/>
  <c r="U146" i="84"/>
  <c r="T146" i="84"/>
  <c r="S146" i="84"/>
  <c r="Q146" i="84"/>
  <c r="P146" i="84"/>
  <c r="O146" i="84"/>
  <c r="M146" i="84"/>
  <c r="L146" i="84"/>
  <c r="K146" i="84"/>
  <c r="G146" i="84"/>
  <c r="E146" i="84"/>
  <c r="U119" i="84"/>
  <c r="T119" i="84"/>
  <c r="S119" i="84"/>
  <c r="Q119" i="84"/>
  <c r="P119" i="84"/>
  <c r="O119" i="84"/>
  <c r="M119" i="84"/>
  <c r="L119" i="84"/>
  <c r="K119" i="84"/>
  <c r="G119" i="84"/>
  <c r="E116" i="84"/>
  <c r="E119" i="84" s="1"/>
  <c r="E87" i="84"/>
  <c r="T90" i="84"/>
  <c r="S90" i="84"/>
  <c r="Q90" i="84"/>
  <c r="O90" i="84"/>
  <c r="M90" i="84"/>
  <c r="G90" i="84"/>
  <c r="E86" i="84"/>
  <c r="E79" i="84"/>
  <c r="U82" i="84"/>
  <c r="Q82" i="84"/>
  <c r="P82" i="84"/>
  <c r="M82" i="84"/>
  <c r="K82" i="84"/>
  <c r="G82" i="84"/>
  <c r="E78" i="84"/>
  <c r="L71" i="84"/>
  <c r="F72" i="84"/>
  <c r="F71" i="84" s="1"/>
  <c r="F73" i="84" s="1"/>
  <c r="E72" i="84"/>
  <c r="E71" i="84" s="1"/>
  <c r="L69" i="84"/>
  <c r="E70" i="84"/>
  <c r="E69" i="84" s="1"/>
  <c r="E66" i="84"/>
  <c r="E65" i="84"/>
  <c r="E63" i="84"/>
  <c r="E62" i="84"/>
  <c r="E61" i="84"/>
  <c r="E55" i="84"/>
  <c r="E54" i="84"/>
  <c r="E53" i="84"/>
  <c r="E51" i="84"/>
  <c r="E50" i="84"/>
  <c r="E39" i="84"/>
  <c r="E38" i="84"/>
  <c r="E37" i="84"/>
  <c r="E36" i="84"/>
  <c r="E35" i="84"/>
  <c r="E34" i="84"/>
  <c r="E33" i="84"/>
  <c r="E32" i="84"/>
  <c r="E31" i="84"/>
  <c r="E30" i="84"/>
  <c r="E25" i="84"/>
  <c r="E24" i="84"/>
  <c r="E23" i="84"/>
  <c r="E22" i="84"/>
  <c r="E20" i="84"/>
  <c r="E19" i="84"/>
  <c r="E18" i="84"/>
  <c r="E12" i="84"/>
  <c r="E11" i="84"/>
  <c r="E10" i="84"/>
  <c r="E9" i="84"/>
  <c r="E8" i="84"/>
  <c r="E7" i="84"/>
  <c r="E6" i="84"/>
  <c r="G14" i="84"/>
  <c r="E5" i="84"/>
  <c r="E166" i="83"/>
  <c r="E162" i="83"/>
  <c r="E161" i="83"/>
  <c r="E160" i="83"/>
  <c r="E159" i="83"/>
  <c r="E157" i="83"/>
  <c r="E156" i="83"/>
  <c r="E155" i="83"/>
  <c r="E154" i="83"/>
  <c r="E153" i="83"/>
  <c r="E152" i="83"/>
  <c r="E151" i="83"/>
  <c r="T146" i="83"/>
  <c r="S146" i="83"/>
  <c r="Q146" i="83"/>
  <c r="P146" i="83"/>
  <c r="O146" i="83"/>
  <c r="M146" i="83"/>
  <c r="L146" i="83"/>
  <c r="K146" i="83"/>
  <c r="G146" i="83"/>
  <c r="F146" i="83"/>
  <c r="E146" i="83"/>
  <c r="D146" i="83"/>
  <c r="T119" i="83"/>
  <c r="S119" i="83"/>
  <c r="Q119" i="83"/>
  <c r="P119" i="83"/>
  <c r="O119" i="83"/>
  <c r="M119" i="83"/>
  <c r="L119" i="83"/>
  <c r="K119" i="83"/>
  <c r="G119" i="83"/>
  <c r="F119" i="83"/>
  <c r="E119" i="83"/>
  <c r="D119" i="83"/>
  <c r="E87" i="83"/>
  <c r="E86" i="83"/>
  <c r="E79" i="83"/>
  <c r="S91" i="83"/>
  <c r="P91" i="83"/>
  <c r="E78" i="83"/>
  <c r="L71" i="83"/>
  <c r="F71" i="83"/>
  <c r="E72" i="83"/>
  <c r="E71" i="83" s="1"/>
  <c r="L69" i="83"/>
  <c r="F69" i="83"/>
  <c r="E70" i="83"/>
  <c r="E69" i="83" s="1"/>
  <c r="E66" i="83"/>
  <c r="E65" i="83"/>
  <c r="E63" i="83"/>
  <c r="E62" i="83"/>
  <c r="E61" i="83"/>
  <c r="E55" i="83"/>
  <c r="E54" i="83"/>
  <c r="E51" i="83"/>
  <c r="E50" i="83"/>
  <c r="E39" i="83"/>
  <c r="E38" i="83"/>
  <c r="E37" i="83"/>
  <c r="E36" i="83"/>
  <c r="E35" i="83"/>
  <c r="E34" i="83"/>
  <c r="E33" i="83"/>
  <c r="E32" i="83"/>
  <c r="E31" i="83"/>
  <c r="E30" i="83"/>
  <c r="E25" i="83"/>
  <c r="E24" i="83"/>
  <c r="E23" i="83"/>
  <c r="E22" i="83"/>
  <c r="E20" i="83"/>
  <c r="E19" i="83"/>
  <c r="E18" i="83"/>
  <c r="E12" i="83"/>
  <c r="E11" i="83"/>
  <c r="E10" i="83"/>
  <c r="E9" i="83"/>
  <c r="E8" i="83"/>
  <c r="E7" i="83"/>
  <c r="E6" i="83"/>
  <c r="E5" i="83"/>
  <c r="L146" i="31"/>
  <c r="L71" i="31"/>
  <c r="L69" i="31"/>
  <c r="L119" i="31"/>
  <c r="J146" i="31"/>
  <c r="J71" i="31"/>
  <c r="J69" i="31"/>
  <c r="J119" i="31"/>
  <c r="I146" i="31"/>
  <c r="I71" i="31"/>
  <c r="I69" i="31"/>
  <c r="I119" i="31"/>
  <c r="F71" i="31"/>
  <c r="F69" i="31"/>
  <c r="E146" i="31"/>
  <c r="E71" i="31"/>
  <c r="E69" i="31"/>
  <c r="E119" i="31"/>
  <c r="F119" i="31"/>
  <c r="U119" i="31"/>
  <c r="U146" i="31"/>
  <c r="U71" i="31"/>
  <c r="U69" i="31"/>
  <c r="O3" i="81"/>
  <c r="O4" i="81" s="1"/>
  <c r="O5" i="81" s="1"/>
  <c r="O6" i="81" s="1"/>
  <c r="O7" i="81" s="1"/>
  <c r="O8" i="81" s="1"/>
  <c r="O9" i="81" s="1"/>
  <c r="O10" i="81" s="1"/>
  <c r="O11" i="81" s="1"/>
  <c r="O12" i="81" s="1"/>
  <c r="O13" i="81" s="1"/>
  <c r="O14" i="81" s="1"/>
  <c r="O15" i="81" s="1"/>
  <c r="O16" i="81" s="1"/>
  <c r="O17" i="81" s="1"/>
  <c r="O18" i="81" s="1"/>
  <c r="O19" i="81" s="1"/>
  <c r="O20" i="81" s="1"/>
  <c r="O21" i="81" s="1"/>
  <c r="O22" i="81" s="1"/>
  <c r="O23" i="81" s="1"/>
  <c r="O24" i="81" s="1"/>
  <c r="O25" i="81" s="1"/>
  <c r="O26" i="81" s="1"/>
  <c r="O27" i="81" s="1"/>
  <c r="O28" i="81" s="1"/>
  <c r="O29" i="81" s="1"/>
  <c r="O30" i="81" s="1"/>
  <c r="O31" i="81" s="1"/>
  <c r="O32" i="81" s="1"/>
  <c r="O33" i="81" s="1"/>
  <c r="O34" i="81" s="1"/>
  <c r="O35" i="81" s="1"/>
  <c r="O36" i="81" s="1"/>
  <c r="O37" i="81" s="1"/>
  <c r="O38" i="81" s="1"/>
  <c r="O39" i="81" s="1"/>
  <c r="O40" i="81" s="1"/>
  <c r="O41" i="81" s="1"/>
  <c r="O42" i="81" s="1"/>
  <c r="T170" i="31"/>
  <c r="T146" i="31"/>
  <c r="T71" i="31"/>
  <c r="T69" i="31"/>
  <c r="T119" i="31"/>
  <c r="O4" i="80"/>
  <c r="O5" i="80" s="1"/>
  <c r="O6" i="80" s="1"/>
  <c r="O7" i="80" s="1"/>
  <c r="O8" i="80" s="1"/>
  <c r="O9" i="80" s="1"/>
  <c r="O10" i="80" s="1"/>
  <c r="O11" i="80" s="1"/>
  <c r="O12" i="80" s="1"/>
  <c r="O13" i="80" s="1"/>
  <c r="O14" i="80" s="1"/>
  <c r="O15" i="80" s="1"/>
  <c r="S170" i="31"/>
  <c r="S146" i="31"/>
  <c r="S69" i="31"/>
  <c r="S71" i="31"/>
  <c r="S119" i="31"/>
  <c r="O3" i="79"/>
  <c r="O4" i="79" s="1"/>
  <c r="O5" i="79" s="1"/>
  <c r="O6" i="79" s="1"/>
  <c r="O7" i="79" s="1"/>
  <c r="O8" i="79" s="1"/>
  <c r="O9" i="79" s="1"/>
  <c r="O10" i="79" s="1"/>
  <c r="O11" i="79" s="1"/>
  <c r="Q170" i="31"/>
  <c r="Q69" i="31"/>
  <c r="Q146" i="31"/>
  <c r="Q71" i="31"/>
  <c r="Q119" i="31"/>
  <c r="O3" i="78"/>
  <c r="O4" i="78" s="1"/>
  <c r="O5" i="78" s="1"/>
  <c r="O6" i="78" s="1"/>
  <c r="O7" i="78" s="1"/>
  <c r="O8" i="78" s="1"/>
  <c r="O9" i="78" s="1"/>
  <c r="O10" i="78" s="1"/>
  <c r="O11" i="78" s="1"/>
  <c r="O12" i="78" s="1"/>
  <c r="O13" i="78" s="1"/>
  <c r="O14" i="78" s="1"/>
  <c r="O15" i="78" s="1"/>
  <c r="O16" i="78" s="1"/>
  <c r="O17" i="78" s="1"/>
  <c r="O18" i="78" s="1"/>
  <c r="O19" i="78" s="1"/>
  <c r="O20" i="78" s="1"/>
  <c r="O21" i="78" s="1"/>
  <c r="O22" i="78" s="1"/>
  <c r="O23" i="78" s="1"/>
  <c r="O24" i="78" s="1"/>
  <c r="O25" i="78" s="1"/>
  <c r="O26" i="78" s="1"/>
  <c r="O27" i="78" s="1"/>
  <c r="O28" i="78" s="1"/>
  <c r="O29" i="78" s="1"/>
  <c r="O30" i="78" s="1"/>
  <c r="O31" i="78" s="1"/>
  <c r="O32" i="78" s="1"/>
  <c r="O33" i="78" s="1"/>
  <c r="O34" i="78" s="1"/>
  <c r="O35" i="78" s="1"/>
  <c r="O36" i="78" s="1"/>
  <c r="O37" i="78" s="1"/>
  <c r="O38" i="78" s="1"/>
  <c r="O39" i="78" s="1"/>
  <c r="O40" i="78" s="1"/>
  <c r="O41" i="78" s="1"/>
  <c r="P170" i="31"/>
  <c r="P146" i="31"/>
  <c r="P71" i="31"/>
  <c r="P69" i="31"/>
  <c r="P119" i="31"/>
  <c r="O3" i="77"/>
  <c r="O4" i="77" s="1"/>
  <c r="O5" i="77" s="1"/>
  <c r="O6" i="77" s="1"/>
  <c r="O7" i="77" s="1"/>
  <c r="O8" i="77" s="1"/>
  <c r="O9" i="77" s="1"/>
  <c r="O10" i="77" s="1"/>
  <c r="O11" i="77" s="1"/>
  <c r="O12" i="77" s="1"/>
  <c r="O13" i="77" s="1"/>
  <c r="O14" i="77" s="1"/>
  <c r="O15" i="77" s="1"/>
  <c r="O16" i="77" s="1"/>
  <c r="O17" i="77" s="1"/>
  <c r="O18" i="77" s="1"/>
  <c r="O19" i="77" s="1"/>
  <c r="O20" i="77" s="1"/>
  <c r="O21" i="77" s="1"/>
  <c r="O22" i="77" s="1"/>
  <c r="O23" i="77" s="1"/>
  <c r="O24" i="77" s="1"/>
  <c r="O25" i="77" s="1"/>
  <c r="O26" i="77" s="1"/>
  <c r="O27" i="77" s="1"/>
  <c r="O28" i="77" s="1"/>
  <c r="O29" i="77" s="1"/>
  <c r="O30" i="77" s="1"/>
  <c r="O31" i="77" s="1"/>
  <c r="O32" i="77" s="1"/>
  <c r="O33" i="77" s="1"/>
  <c r="O34" i="77" s="1"/>
  <c r="O35" i="77" s="1"/>
  <c r="O36" i="77" s="1"/>
  <c r="O37" i="77" s="1"/>
  <c r="O38" i="77" s="1"/>
  <c r="O39" i="77" s="1"/>
  <c r="O40" i="77" s="1"/>
  <c r="O41" i="77" s="1"/>
  <c r="O42" i="77" s="1"/>
  <c r="O43" i="77" s="1"/>
  <c r="O44" i="77" s="1"/>
  <c r="O45" i="77" s="1"/>
  <c r="O46" i="77" s="1"/>
  <c r="O47" i="77" s="1"/>
  <c r="O48" i="77" s="1"/>
  <c r="O49" i="77" s="1"/>
  <c r="O50" i="77" s="1"/>
  <c r="O51" i="77" s="1"/>
  <c r="O52" i="77" s="1"/>
  <c r="O53" i="77" s="1"/>
  <c r="O54" i="77" s="1"/>
  <c r="O55" i="77" s="1"/>
  <c r="O56" i="77" s="1"/>
  <c r="O170" i="31"/>
  <c r="O146" i="31"/>
  <c r="O71" i="31"/>
  <c r="O69" i="31"/>
  <c r="O119" i="31"/>
  <c r="M71" i="31"/>
  <c r="K71" i="31"/>
  <c r="H71" i="31"/>
  <c r="G72" i="31"/>
  <c r="G71" i="31" s="1"/>
  <c r="D71" i="31"/>
  <c r="C71" i="31"/>
  <c r="G12" i="31"/>
  <c r="O3" i="74"/>
  <c r="O4" i="74" s="1"/>
  <c r="O5" i="74" s="1"/>
  <c r="O6" i="74" s="1"/>
  <c r="O7" i="74" s="1"/>
  <c r="O8" i="74" s="1"/>
  <c r="O9" i="74" s="1"/>
  <c r="O10" i="74" s="1"/>
  <c r="O11" i="74" s="1"/>
  <c r="O12" i="74" s="1"/>
  <c r="O13" i="74" s="1"/>
  <c r="O14" i="74" s="1"/>
  <c r="O15" i="74" s="1"/>
  <c r="O16" i="74" s="1"/>
  <c r="O17" i="74" s="1"/>
  <c r="O18" i="74" s="1"/>
  <c r="O19" i="74" s="1"/>
  <c r="O20" i="74" s="1"/>
  <c r="O21" i="74" s="1"/>
  <c r="O22" i="74" s="1"/>
  <c r="O23" i="74" s="1"/>
  <c r="O24" i="74" s="1"/>
  <c r="O25" i="74" s="1"/>
  <c r="M170" i="31"/>
  <c r="M146" i="31"/>
  <c r="M69" i="31"/>
  <c r="M119" i="31"/>
  <c r="L170" i="31"/>
  <c r="K170" i="31"/>
  <c r="K146" i="31"/>
  <c r="K69" i="31"/>
  <c r="K119" i="31"/>
  <c r="O3" i="82"/>
  <c r="O4" i="82" s="1"/>
  <c r="O5" i="82" s="1"/>
  <c r="O6" i="82" s="1"/>
  <c r="O7" i="82" s="1"/>
  <c r="O8" i="82" s="1"/>
  <c r="O9" i="82" s="1"/>
  <c r="O10" i="82" s="1"/>
  <c r="O11" i="82" s="1"/>
  <c r="O12" i="82" s="1"/>
  <c r="O13" i="82" s="1"/>
  <c r="O3" i="72"/>
  <c r="O4" i="72" s="1"/>
  <c r="O5" i="72" s="1"/>
  <c r="O6" i="72" s="1"/>
  <c r="O7" i="72" s="1"/>
  <c r="O8" i="72" s="1"/>
  <c r="O9" i="72" s="1"/>
  <c r="O10" i="72" s="1"/>
  <c r="O11" i="72" s="1"/>
  <c r="O12" i="72" s="1"/>
  <c r="O13" i="72" s="1"/>
  <c r="O14" i="72" s="1"/>
  <c r="J170" i="31"/>
  <c r="I170" i="31"/>
  <c r="H170" i="31"/>
  <c r="H119" i="31"/>
  <c r="H146" i="31"/>
  <c r="H69" i="31"/>
  <c r="O3" i="70"/>
  <c r="O4" i="70" s="1"/>
  <c r="O5" i="70" s="1"/>
  <c r="O6" i="70" s="1"/>
  <c r="O7" i="70" s="1"/>
  <c r="O8" i="70" s="1"/>
  <c r="O9" i="70" s="1"/>
  <c r="O10" i="70" s="1"/>
  <c r="O11" i="70" s="1"/>
  <c r="O12" i="70" s="1"/>
  <c r="O13" i="70" s="1"/>
  <c r="O14" i="70" s="1"/>
  <c r="O15" i="70" s="1"/>
  <c r="O16" i="70" s="1"/>
  <c r="O17" i="70" s="1"/>
  <c r="O18" i="70" s="1"/>
  <c r="O19" i="70" s="1"/>
  <c r="O20" i="70" s="1"/>
  <c r="O21" i="70" s="1"/>
  <c r="O22" i="70" s="1"/>
  <c r="O23" i="70" s="1"/>
  <c r="O24" i="70" s="1"/>
  <c r="O25" i="70" s="1"/>
  <c r="O26" i="70" s="1"/>
  <c r="O27" i="70" s="1"/>
  <c r="O28" i="70" s="1"/>
  <c r="O29" i="70" s="1"/>
  <c r="O30" i="70" s="1"/>
  <c r="O31" i="70" s="1"/>
  <c r="O32" i="70" s="1"/>
  <c r="O33" i="70" s="1"/>
  <c r="O34" i="70" s="1"/>
  <c r="O35" i="70" s="1"/>
  <c r="O36" i="70" s="1"/>
  <c r="O37" i="70" s="1"/>
  <c r="O38" i="70" s="1"/>
  <c r="O39" i="70" s="1"/>
  <c r="O40" i="70" s="1"/>
  <c r="O41" i="70" s="1"/>
  <c r="O42" i="70" s="1"/>
  <c r="O43" i="70" s="1"/>
  <c r="O44" i="70" s="1"/>
  <c r="O45" i="70" s="1"/>
  <c r="O46" i="70" s="1"/>
  <c r="O47" i="70" s="1"/>
  <c r="O48" i="70" s="1"/>
  <c r="O49" i="70" s="1"/>
  <c r="O50" i="70" s="1"/>
  <c r="O51" i="70" s="1"/>
  <c r="O52" i="70" s="1"/>
  <c r="O53" i="70" s="1"/>
  <c r="O54" i="70" s="1"/>
  <c r="O55" i="70" s="1"/>
  <c r="O56" i="70" s="1"/>
  <c r="O57" i="70" s="1"/>
  <c r="O58" i="70" s="1"/>
  <c r="O59" i="70" s="1"/>
  <c r="O60" i="70" s="1"/>
  <c r="O61" i="70" s="1"/>
  <c r="O62" i="70" s="1"/>
  <c r="O63" i="70" s="1"/>
  <c r="O64" i="70" s="1"/>
  <c r="O65" i="70" s="1"/>
  <c r="O66" i="70" s="1"/>
  <c r="O67" i="70" s="1"/>
  <c r="O68" i="70" s="1"/>
  <c r="O69" i="70" s="1"/>
  <c r="O70" i="70" s="1"/>
  <c r="O71" i="70" s="1"/>
  <c r="O72" i="70" s="1"/>
  <c r="O73" i="70" s="1"/>
  <c r="O74" i="70" s="1"/>
  <c r="O75" i="70" s="1"/>
  <c r="O76" i="70" s="1"/>
  <c r="O77" i="70" s="1"/>
  <c r="O78" i="70" s="1"/>
  <c r="O79" i="70" s="1"/>
  <c r="O80" i="70" s="1"/>
  <c r="O81" i="70" s="1"/>
  <c r="O82" i="70" s="1"/>
  <c r="O83" i="70" s="1"/>
  <c r="O84" i="70" s="1"/>
  <c r="O85" i="70" s="1"/>
  <c r="O86" i="70" s="1"/>
  <c r="O87" i="70" s="1"/>
  <c r="O88" i="70" s="1"/>
  <c r="O89" i="70" s="1"/>
  <c r="O90" i="70" s="1"/>
  <c r="O91" i="70" s="1"/>
  <c r="O92" i="70" s="1"/>
  <c r="O93" i="70" s="1"/>
  <c r="O94" i="70" s="1"/>
  <c r="G170" i="31"/>
  <c r="G166" i="31"/>
  <c r="G162" i="31"/>
  <c r="G161" i="31"/>
  <c r="G160" i="31"/>
  <c r="G159" i="31"/>
  <c r="G157" i="31"/>
  <c r="G156" i="31"/>
  <c r="G155" i="31"/>
  <c r="G154" i="31"/>
  <c r="G153" i="31"/>
  <c r="G152" i="31"/>
  <c r="G151" i="31"/>
  <c r="G143" i="31"/>
  <c r="G146" i="31" s="1"/>
  <c r="G87" i="31"/>
  <c r="G86" i="31"/>
  <c r="G70" i="31"/>
  <c r="G69" i="31" s="1"/>
  <c r="G66" i="31"/>
  <c r="G65" i="31"/>
  <c r="G63" i="31"/>
  <c r="G62" i="31"/>
  <c r="G61" i="31"/>
  <c r="G55" i="31"/>
  <c r="G51" i="31"/>
  <c r="G50" i="31"/>
  <c r="G39" i="31"/>
  <c r="G38" i="31"/>
  <c r="G37" i="31"/>
  <c r="G36" i="31"/>
  <c r="G35" i="31"/>
  <c r="G34" i="31"/>
  <c r="G33" i="31"/>
  <c r="G32" i="31"/>
  <c r="G31" i="31"/>
  <c r="G30" i="31"/>
  <c r="G25" i="31"/>
  <c r="G24" i="31"/>
  <c r="G23" i="31"/>
  <c r="G22" i="31"/>
  <c r="G19" i="31"/>
  <c r="G20" i="31"/>
  <c r="G18" i="31"/>
  <c r="G116" i="31"/>
  <c r="G119" i="31" s="1"/>
  <c r="G79" i="31"/>
  <c r="G78" i="31"/>
  <c r="G6" i="31"/>
  <c r="G8" i="31"/>
  <c r="G7" i="31"/>
  <c r="G9" i="31"/>
  <c r="G10" i="31"/>
  <c r="G11" i="31"/>
  <c r="G5" i="31"/>
  <c r="Y5" i="31" s="1"/>
  <c r="O66" i="69"/>
  <c r="O67" i="69" s="1"/>
  <c r="O68" i="69" s="1"/>
  <c r="O69" i="69" s="1"/>
  <c r="O70" i="69" s="1"/>
  <c r="O71" i="69" s="1"/>
  <c r="O72" i="69" s="1"/>
  <c r="O73" i="69" s="1"/>
  <c r="O74" i="69" s="1"/>
  <c r="O75" i="69" s="1"/>
  <c r="O76" i="69" s="1"/>
  <c r="O77" i="69" s="1"/>
  <c r="O78" i="69" s="1"/>
  <c r="O79" i="69" s="1"/>
  <c r="O80" i="69" s="1"/>
  <c r="O81" i="69" s="1"/>
  <c r="O82" i="69" s="1"/>
  <c r="O83" i="69" s="1"/>
  <c r="O84" i="69" s="1"/>
  <c r="O85" i="69" s="1"/>
  <c r="O86" i="69" s="1"/>
  <c r="O87" i="69" s="1"/>
  <c r="O88" i="69" s="1"/>
  <c r="O89" i="69" s="1"/>
  <c r="O90" i="69" s="1"/>
  <c r="O91" i="69" s="1"/>
  <c r="O92" i="69" s="1"/>
  <c r="O93" i="69" s="1"/>
  <c r="O94" i="69" s="1"/>
  <c r="O95" i="69" s="1"/>
  <c r="O96" i="69" s="1"/>
  <c r="O97" i="69" s="1"/>
  <c r="O98" i="69" s="1"/>
  <c r="O99" i="69" s="1"/>
  <c r="O100" i="69" s="1"/>
  <c r="O101" i="69" s="1"/>
  <c r="O102" i="69" s="1"/>
  <c r="O103" i="69" s="1"/>
  <c r="O104" i="69" s="1"/>
  <c r="D170" i="31"/>
  <c r="F146" i="31"/>
  <c r="D146" i="31"/>
  <c r="D69" i="31"/>
  <c r="E170" i="31"/>
  <c r="C69" i="31"/>
  <c r="D119" i="31"/>
  <c r="F170" i="31"/>
  <c r="O42" i="78" l="1"/>
  <c r="O43" i="78" s="1"/>
  <c r="O44" i="78" s="1"/>
  <c r="O45" i="78" s="1"/>
  <c r="O46" i="78" s="1"/>
  <c r="O47" i="78" s="1"/>
  <c r="O48" i="78" s="1"/>
  <c r="O49" i="78" s="1"/>
  <c r="O50" i="78" s="1"/>
  <c r="O51" i="78" s="1"/>
  <c r="O52" i="78" s="1"/>
  <c r="O53" i="78" s="1"/>
  <c r="O54" i="78" s="1"/>
  <c r="O55" i="78" s="1"/>
  <c r="O56" i="78" s="1"/>
  <c r="O57" i="78" s="1"/>
  <c r="O58" i="78" s="1"/>
  <c r="O59" i="78" s="1"/>
  <c r="O60" i="78" s="1"/>
  <c r="O61" i="78" s="1"/>
  <c r="O62" i="78" s="1"/>
  <c r="O63" i="78" s="1"/>
  <c r="O64" i="78" s="1"/>
  <c r="O65" i="78" s="1"/>
  <c r="O66" i="78" s="1"/>
  <c r="O67" i="78" s="1"/>
  <c r="O68" i="78" s="1"/>
  <c r="O69" i="78" s="1"/>
  <c r="O70" i="78" s="1"/>
  <c r="O71" i="78" s="1"/>
  <c r="O72" i="78" s="1"/>
  <c r="O73" i="78" s="1"/>
  <c r="O74" i="78" s="1"/>
  <c r="O75" i="78" s="1"/>
  <c r="O76" i="78" s="1"/>
  <c r="O77" i="78" s="1"/>
  <c r="O78" i="78" s="1"/>
  <c r="O79" i="78" s="1"/>
  <c r="O80" i="78" s="1"/>
  <c r="O81" i="78" s="1"/>
  <c r="G64" i="31"/>
  <c r="Z140" i="92"/>
  <c r="Z140" i="93" s="1"/>
  <c r="Z138" i="91"/>
  <c r="Z139" i="91"/>
  <c r="Z113" i="91"/>
  <c r="Z106" i="91"/>
  <c r="Z114" i="91"/>
  <c r="Z114" i="92" s="1"/>
  <c r="Z114" i="93" s="1"/>
  <c r="Z112" i="90"/>
  <c r="Z111" i="90"/>
  <c r="Z133" i="89"/>
  <c r="Z133" i="90" s="1"/>
  <c r="Z133" i="91" s="1"/>
  <c r="Z133" i="92" s="1"/>
  <c r="Z133" i="93" s="1"/>
  <c r="O5261" i="94"/>
  <c r="O5262" i="94" s="1"/>
  <c r="O5263" i="94" s="1"/>
  <c r="O5264" i="94" s="1"/>
  <c r="O5265" i="94" s="1"/>
  <c r="O5266" i="94" s="1"/>
  <c r="O5267" i="94" s="1"/>
  <c r="O5268" i="94" s="1"/>
  <c r="O5269" i="94" s="1"/>
  <c r="O5270" i="94" s="1"/>
  <c r="O5271" i="94" s="1"/>
  <c r="O5272" i="94" s="1"/>
  <c r="O5273" i="94" s="1"/>
  <c r="O5274" i="94" s="1"/>
  <c r="O5275" i="94" s="1"/>
  <c r="O5276" i="94" s="1"/>
  <c r="O5277" i="94" s="1"/>
  <c r="O5278" i="94" s="1"/>
  <c r="O5279" i="94" s="1"/>
  <c r="O5280" i="94" s="1"/>
  <c r="O5281" i="94" s="1"/>
  <c r="O5282" i="94" s="1"/>
  <c r="O5283" i="94" s="1"/>
  <c r="O5284" i="94" s="1"/>
  <c r="O5285" i="94" s="1"/>
  <c r="O5286" i="94" s="1"/>
  <c r="O5287" i="94" s="1"/>
  <c r="O5288" i="94" s="1"/>
  <c r="O5289" i="94" s="1"/>
  <c r="O5290" i="94" s="1"/>
  <c r="O5291" i="94" s="1"/>
  <c r="O5292" i="94" s="1"/>
  <c r="O5293" i="94" s="1"/>
  <c r="O5294" i="94" s="1"/>
  <c r="O5295" i="94" s="1"/>
  <c r="O5296" i="94" s="1"/>
  <c r="O5297" i="94" s="1"/>
  <c r="O5298" i="94" s="1"/>
  <c r="O5299" i="94" s="1"/>
  <c r="O5300" i="94" s="1"/>
  <c r="O5301" i="94" s="1"/>
  <c r="O5302" i="94" s="1"/>
  <c r="O5303" i="94" s="1"/>
  <c r="O5304" i="94" s="1"/>
  <c r="O5305" i="94" s="1"/>
  <c r="O5306" i="94" s="1"/>
  <c r="O5307" i="94" s="1"/>
  <c r="O5308" i="94" s="1"/>
  <c r="O5309" i="94" s="1"/>
  <c r="O5310" i="94" s="1"/>
  <c r="O5311" i="94" s="1"/>
  <c r="O5312" i="94" s="1"/>
  <c r="O5313" i="94" s="1"/>
  <c r="O5314" i="94" s="1"/>
  <c r="O5315" i="94" s="1"/>
  <c r="O5316" i="94" s="1"/>
  <c r="O5317" i="94" s="1"/>
  <c r="O5318" i="94" s="1"/>
  <c r="O5319" i="94" s="1"/>
  <c r="O5320" i="94" s="1"/>
  <c r="O5321" i="94" s="1"/>
  <c r="O5322" i="94" s="1"/>
  <c r="O5323" i="94" s="1"/>
  <c r="O5324" i="94" s="1"/>
  <c r="O5325" i="94" s="1"/>
  <c r="O5326" i="94" s="1"/>
  <c r="O5327" i="94" s="1"/>
  <c r="O5328" i="94" s="1"/>
  <c r="O5329" i="94" s="1"/>
  <c r="O5330" i="94" s="1"/>
  <c r="O5331" i="94" s="1"/>
  <c r="O5332" i="94" s="1"/>
  <c r="O5333" i="94" s="1"/>
  <c r="O5334" i="94" s="1"/>
  <c r="O5335" i="94" s="1"/>
  <c r="O5336" i="94" s="1"/>
  <c r="O5337" i="94" s="1"/>
  <c r="O5338" i="94" s="1"/>
  <c r="O5339" i="94" s="1"/>
  <c r="O5340" i="94" s="1"/>
  <c r="O5341" i="94" s="1"/>
  <c r="O5342" i="94" s="1"/>
  <c r="O5343" i="94" s="1"/>
  <c r="O5344" i="94" s="1"/>
  <c r="O5345" i="94" s="1"/>
  <c r="O5346" i="94" s="1"/>
  <c r="O5347" i="94" s="1"/>
  <c r="O5348" i="94" s="1"/>
  <c r="O5349" i="94" s="1"/>
  <c r="O5350" i="94" s="1"/>
  <c r="O5351" i="94" s="1"/>
  <c r="O5352" i="94" s="1"/>
  <c r="O5353" i="94" s="1"/>
  <c r="O5354" i="94" s="1"/>
  <c r="O5355" i="94" s="1"/>
  <c r="O5356" i="94" s="1"/>
  <c r="O5357" i="94" s="1"/>
  <c r="O5358" i="94" s="1"/>
  <c r="O5359" i="94" s="1"/>
  <c r="O5360" i="94" s="1"/>
  <c r="O5361" i="94" s="1"/>
  <c r="O5362" i="94" s="1"/>
  <c r="O5363" i="94" s="1"/>
  <c r="O5364" i="94" s="1"/>
  <c r="O5365" i="94" s="1"/>
  <c r="O5366" i="94" s="1"/>
  <c r="O5367" i="94" s="1"/>
  <c r="O5368" i="94" s="1"/>
  <c r="O5369" i="94" s="1"/>
  <c r="O5370" i="94" s="1"/>
  <c r="O5371" i="94" s="1"/>
  <c r="O5372" i="94" s="1"/>
  <c r="O5373" i="94" s="1"/>
  <c r="O5374" i="94" s="1"/>
  <c r="O5375" i="94" s="1"/>
  <c r="O5376" i="94" s="1"/>
  <c r="O5377" i="94" s="1"/>
  <c r="O5378" i="94" s="1"/>
  <c r="O5379" i="94" s="1"/>
  <c r="O5380" i="94" s="1"/>
  <c r="O5381" i="94" s="1"/>
  <c r="O5382" i="94" s="1"/>
  <c r="O5383" i="94" s="1"/>
  <c r="O5384" i="94" s="1"/>
  <c r="O5385" i="94" s="1"/>
  <c r="O5386" i="94" s="1"/>
  <c r="O5387" i="94" s="1"/>
  <c r="O5388" i="94" s="1"/>
  <c r="O5389" i="94" s="1"/>
  <c r="O5390" i="94" s="1"/>
  <c r="O5391" i="94" s="1"/>
  <c r="O5392" i="94" s="1"/>
  <c r="O5393" i="94" s="1"/>
  <c r="O5394" i="94" s="1"/>
  <c r="O5395" i="94" s="1"/>
  <c r="O5396" i="94" s="1"/>
  <c r="O5397" i="94" s="1"/>
  <c r="O5398" i="94" s="1"/>
  <c r="O5399" i="94" s="1"/>
  <c r="O5400" i="94" s="1"/>
  <c r="O5401" i="94" s="1"/>
  <c r="O5402" i="94" s="1"/>
  <c r="O5403" i="94" s="1"/>
  <c r="O5404" i="94" s="1"/>
  <c r="O5405" i="94" s="1"/>
  <c r="O5406" i="94" s="1"/>
  <c r="O57" i="77"/>
  <c r="O58" i="77" s="1"/>
  <c r="O59" i="77" s="1"/>
  <c r="O60" i="77" s="1"/>
  <c r="O12" i="79"/>
  <c r="O13" i="79" s="1"/>
  <c r="O14" i="79" s="1"/>
  <c r="O15" i="79" s="1"/>
  <c r="O16" i="79" s="1"/>
  <c r="O17" i="79" s="1"/>
  <c r="O18" i="79" s="1"/>
  <c r="O19" i="79" s="1"/>
  <c r="O20" i="79" s="1"/>
  <c r="O21" i="79" s="1"/>
  <c r="O22" i="79" s="1"/>
  <c r="O23" i="79" s="1"/>
  <c r="O24" i="79" s="1"/>
  <c r="O25" i="79" s="1"/>
  <c r="O26" i="79" s="1"/>
  <c r="O27" i="79" s="1"/>
  <c r="O28" i="79" s="1"/>
  <c r="O29" i="79" s="1"/>
  <c r="O30" i="79" s="1"/>
  <c r="O31" i="79" s="1"/>
  <c r="O32" i="79" s="1"/>
  <c r="O33" i="79" s="1"/>
  <c r="O34" i="79" s="1"/>
  <c r="O35" i="79" s="1"/>
  <c r="O36" i="79" s="1"/>
  <c r="O37" i="79" s="1"/>
  <c r="O38" i="79" s="1"/>
  <c r="O39" i="79" s="1"/>
  <c r="O40" i="79" s="1"/>
  <c r="O41" i="79" s="1"/>
  <c r="O42" i="79" s="1"/>
  <c r="O43" i="79" s="1"/>
  <c r="O44" i="79" s="1"/>
  <c r="O45" i="79" s="1"/>
  <c r="O46" i="79" s="1"/>
  <c r="O47" i="79" s="1"/>
  <c r="O48" i="79" s="1"/>
  <c r="O49" i="79" s="1"/>
  <c r="O50" i="79" s="1"/>
  <c r="O51" i="79" s="1"/>
  <c r="O52" i="79" s="1"/>
  <c r="O53" i="79" s="1"/>
  <c r="O54" i="79" s="1"/>
  <c r="O55" i="79" s="1"/>
  <c r="O56" i="79" s="1"/>
  <c r="O57" i="79" s="1"/>
  <c r="O58" i="79" s="1"/>
  <c r="O59" i="79" s="1"/>
  <c r="O26" i="74"/>
  <c r="O27" i="74" s="1"/>
  <c r="O28" i="74" s="1"/>
  <c r="O29" i="74" s="1"/>
  <c r="O30" i="74" s="1"/>
  <c r="O31" i="74" s="1"/>
  <c r="O32" i="74" s="1"/>
  <c r="O33" i="74" s="1"/>
  <c r="O34" i="74" s="1"/>
  <c r="O35" i="74" s="1"/>
  <c r="O36" i="74" s="1"/>
  <c r="O37" i="74" s="1"/>
  <c r="O38" i="74" s="1"/>
  <c r="O16" i="80"/>
  <c r="O17" i="80" s="1"/>
  <c r="O18" i="80" s="1"/>
  <c r="O19" i="80" s="1"/>
  <c r="O20" i="80" s="1"/>
  <c r="O21" i="80" s="1"/>
  <c r="O22" i="80" s="1"/>
  <c r="O23" i="80" s="1"/>
  <c r="O24" i="80" s="1"/>
  <c r="O25" i="80" s="1"/>
  <c r="O26" i="80" s="1"/>
  <c r="O27" i="80" s="1"/>
  <c r="O28" i="80" s="1"/>
  <c r="O29" i="80" s="1"/>
  <c r="O30" i="80" s="1"/>
  <c r="O31" i="80" s="1"/>
  <c r="O32" i="80" s="1"/>
  <c r="O33" i="80" s="1"/>
  <c r="O34" i="80" s="1"/>
  <c r="O35" i="80" s="1"/>
  <c r="O36" i="80" s="1"/>
  <c r="O37" i="80" s="1"/>
  <c r="O14" i="82"/>
  <c r="O15" i="82" s="1"/>
  <c r="O16" i="82" s="1"/>
  <c r="O17" i="82" s="1"/>
  <c r="O18" i="82" s="1"/>
  <c r="O19" i="82" s="1"/>
  <c r="O20" i="82" s="1"/>
  <c r="O21" i="82" s="1"/>
  <c r="O22" i="82" s="1"/>
  <c r="O23" i="82" s="1"/>
  <c r="O24" i="82" s="1"/>
  <c r="O25" i="82" s="1"/>
  <c r="O26" i="82" s="1"/>
  <c r="O27" i="82" s="1"/>
  <c r="O28" i="82" s="1"/>
  <c r="O29" i="82" s="1"/>
  <c r="O30" i="82" s="1"/>
  <c r="O31" i="82" s="1"/>
  <c r="O32" i="82" s="1"/>
  <c r="O33" i="82" s="1"/>
  <c r="O34" i="82" s="1"/>
  <c r="O35" i="82" s="1"/>
  <c r="O36" i="82" s="1"/>
  <c r="O37" i="82" s="1"/>
  <c r="O38" i="82" s="1"/>
  <c r="O39" i="82" s="1"/>
  <c r="O40" i="82" s="1"/>
  <c r="O41" i="82" s="1"/>
  <c r="O42" i="82" s="1"/>
  <c r="O43" i="82" s="1"/>
  <c r="O44" i="82" s="1"/>
  <c r="O45" i="82" s="1"/>
  <c r="O46" i="82" s="1"/>
  <c r="O47" i="82" s="1"/>
  <c r="O48" i="82" s="1"/>
  <c r="O49" i="82" s="1"/>
  <c r="O50" i="82" s="1"/>
  <c r="O51" i="82" s="1"/>
  <c r="O52" i="82" s="1"/>
  <c r="O53" i="82" s="1"/>
  <c r="O54" i="82" s="1"/>
  <c r="O55" i="82" s="1"/>
  <c r="O56" i="82" s="1"/>
  <c r="O57" i="82" s="1"/>
  <c r="O58" i="82" s="1"/>
  <c r="E82" i="85"/>
  <c r="E158" i="84"/>
  <c r="E21" i="83"/>
  <c r="E60" i="83"/>
  <c r="E150" i="83"/>
  <c r="F17" i="83"/>
  <c r="E29" i="83"/>
  <c r="G147" i="31"/>
  <c r="Y18" i="86"/>
  <c r="Y17" i="86" s="1"/>
  <c r="E17" i="86"/>
  <c r="Y72" i="86"/>
  <c r="Y71" i="86" s="1"/>
  <c r="E71" i="86"/>
  <c r="Y50" i="86"/>
  <c r="Y49" i="86" s="1"/>
  <c r="E49" i="86"/>
  <c r="Y65" i="86"/>
  <c r="Y64" i="86" s="1"/>
  <c r="E82" i="86"/>
  <c r="Y61" i="86"/>
  <c r="Y60" i="86" s="1"/>
  <c r="E60" i="86"/>
  <c r="Y22" i="86"/>
  <c r="Y21" i="86" s="1"/>
  <c r="E21" i="86"/>
  <c r="Y30" i="86"/>
  <c r="Y29" i="86" s="1"/>
  <c r="E29" i="86"/>
  <c r="Y70" i="86"/>
  <c r="Y69" i="86" s="1"/>
  <c r="E69" i="86"/>
  <c r="Y151" i="86"/>
  <c r="Y150" i="86" s="1"/>
  <c r="E150" i="86"/>
  <c r="Y159" i="86"/>
  <c r="Y158" i="86" s="1"/>
  <c r="E158" i="86"/>
  <c r="Y61" i="85"/>
  <c r="Y60" i="85" s="1"/>
  <c r="E60" i="85"/>
  <c r="Y22" i="85"/>
  <c r="Y21" i="85" s="1"/>
  <c r="E21" i="85"/>
  <c r="Y30" i="85"/>
  <c r="Y29" i="85" s="1"/>
  <c r="E29" i="85"/>
  <c r="Y50" i="85"/>
  <c r="Y49" i="85" s="1"/>
  <c r="E49" i="85"/>
  <c r="Y159" i="85"/>
  <c r="Y158" i="85" s="1"/>
  <c r="E158" i="85"/>
  <c r="Y18" i="85"/>
  <c r="Y17" i="85" s="1"/>
  <c r="E17" i="85"/>
  <c r="Y65" i="85"/>
  <c r="Y64" i="85" s="1"/>
  <c r="Y70" i="85"/>
  <c r="Y69" i="85" s="1"/>
  <c r="Y151" i="85"/>
  <c r="Y150" i="85" s="1"/>
  <c r="E150" i="85"/>
  <c r="E17" i="84"/>
  <c r="E60" i="84"/>
  <c r="E150" i="84"/>
  <c r="E21" i="84"/>
  <c r="E29" i="84"/>
  <c r="E49" i="84"/>
  <c r="F21" i="83"/>
  <c r="F29" i="83"/>
  <c r="E49" i="83"/>
  <c r="F60" i="83"/>
  <c r="F158" i="83"/>
  <c r="E17" i="83"/>
  <c r="F49" i="83"/>
  <c r="F150" i="83"/>
  <c r="E158" i="83"/>
  <c r="E17" i="31"/>
  <c r="E150" i="31"/>
  <c r="F17" i="31"/>
  <c r="I17" i="31"/>
  <c r="I150" i="31"/>
  <c r="J49" i="31"/>
  <c r="E49" i="31"/>
  <c r="F49" i="31"/>
  <c r="I49" i="31"/>
  <c r="J60" i="31"/>
  <c r="E21" i="31"/>
  <c r="E29" i="31"/>
  <c r="E158" i="31"/>
  <c r="F21" i="31"/>
  <c r="F29" i="31"/>
  <c r="I21" i="31"/>
  <c r="I29" i="31"/>
  <c r="I158" i="31"/>
  <c r="J17" i="31"/>
  <c r="J150" i="31"/>
  <c r="F158" i="31"/>
  <c r="F150" i="31"/>
  <c r="E60" i="31"/>
  <c r="F60" i="31"/>
  <c r="I60" i="31"/>
  <c r="J21" i="31"/>
  <c r="J29" i="31"/>
  <c r="J158" i="31"/>
  <c r="H60" i="31"/>
  <c r="L21" i="84"/>
  <c r="C150" i="31"/>
  <c r="U17" i="31"/>
  <c r="U21" i="31"/>
  <c r="U158" i="31"/>
  <c r="T49" i="31"/>
  <c r="T158" i="31"/>
  <c r="U49" i="31"/>
  <c r="U29" i="31"/>
  <c r="U150" i="31"/>
  <c r="U60" i="31"/>
  <c r="T29" i="31"/>
  <c r="T150" i="31"/>
  <c r="T60" i="31"/>
  <c r="T21" i="31"/>
  <c r="T17" i="31"/>
  <c r="S21" i="31"/>
  <c r="S158" i="31"/>
  <c r="S49" i="31"/>
  <c r="S29" i="31"/>
  <c r="S150" i="31"/>
  <c r="S60" i="31"/>
  <c r="S17" i="31"/>
  <c r="Q17" i="31"/>
  <c r="Q21" i="31"/>
  <c r="Q158" i="31"/>
  <c r="Q49" i="31"/>
  <c r="Q29" i="31"/>
  <c r="Q150" i="31"/>
  <c r="Q60" i="31"/>
  <c r="P60" i="31"/>
  <c r="P150" i="31"/>
  <c r="P21" i="31"/>
  <c r="P158" i="31"/>
  <c r="P17" i="31"/>
  <c r="P49" i="31"/>
  <c r="P29" i="31"/>
  <c r="O17" i="31"/>
  <c r="O29" i="31"/>
  <c r="O49" i="31"/>
  <c r="O150" i="31"/>
  <c r="O60" i="31"/>
  <c r="O21" i="31"/>
  <c r="O158" i="31"/>
  <c r="M60" i="31"/>
  <c r="M21" i="31"/>
  <c r="M150" i="31"/>
  <c r="M29" i="31"/>
  <c r="M17" i="31"/>
  <c r="M158" i="31"/>
  <c r="M49" i="31"/>
  <c r="L49" i="83"/>
  <c r="L17" i="31"/>
  <c r="L158" i="83"/>
  <c r="L21" i="31"/>
  <c r="L158" i="31"/>
  <c r="L60" i="83"/>
  <c r="L150" i="84"/>
  <c r="L49" i="31"/>
  <c r="L150" i="83"/>
  <c r="L60" i="84"/>
  <c r="L158" i="84"/>
  <c r="L29" i="31"/>
  <c r="L21" i="83"/>
  <c r="L29" i="83"/>
  <c r="L49" i="84"/>
  <c r="L150" i="31"/>
  <c r="L17" i="84"/>
  <c r="L60" i="31"/>
  <c r="L17" i="83"/>
  <c r="L29" i="84"/>
  <c r="K158" i="31"/>
  <c r="K21" i="31"/>
  <c r="K49" i="31"/>
  <c r="K29" i="31"/>
  <c r="K150" i="31"/>
  <c r="K60" i="31"/>
  <c r="K17" i="31"/>
  <c r="H17" i="31"/>
  <c r="H158" i="31"/>
  <c r="H21" i="31"/>
  <c r="H49" i="31"/>
  <c r="H29" i="31"/>
  <c r="H150" i="31"/>
  <c r="G17" i="31"/>
  <c r="G158" i="31"/>
  <c r="G21" i="31"/>
  <c r="G49" i="31"/>
  <c r="G29" i="31"/>
  <c r="G150" i="31"/>
  <c r="G60" i="31"/>
  <c r="D158" i="31"/>
  <c r="D150" i="31"/>
  <c r="D21" i="31"/>
  <c r="D49" i="31"/>
  <c r="D29" i="31"/>
  <c r="D60" i="31"/>
  <c r="D17" i="31"/>
  <c r="C17" i="83"/>
  <c r="C17" i="31"/>
  <c r="C49" i="83"/>
  <c r="C29" i="31"/>
  <c r="C21" i="83"/>
  <c r="C158" i="83"/>
  <c r="C60" i="31"/>
  <c r="C49" i="31"/>
  <c r="C29" i="83"/>
  <c r="C158" i="31"/>
  <c r="C150" i="83"/>
  <c r="C60" i="83"/>
  <c r="C21" i="31"/>
  <c r="E82" i="83"/>
  <c r="E82" i="31"/>
  <c r="J90" i="31"/>
  <c r="J14" i="31"/>
  <c r="E14" i="86"/>
  <c r="Y5" i="86"/>
  <c r="Y14" i="86" s="1"/>
  <c r="E90" i="86"/>
  <c r="E14" i="85"/>
  <c r="E90" i="85"/>
  <c r="E14" i="84"/>
  <c r="E90" i="84"/>
  <c r="Z96" i="89"/>
  <c r="Z96" i="90" s="1"/>
  <c r="Z96" i="91" s="1"/>
  <c r="Z96" i="92" s="1"/>
  <c r="Z96" i="93" s="1"/>
  <c r="Z95" i="85"/>
  <c r="O43" i="81"/>
  <c r="O44" i="81" s="1"/>
  <c r="O45" i="81" s="1"/>
  <c r="Y18" i="88"/>
  <c r="Y35" i="88"/>
  <c r="Y63" i="88"/>
  <c r="Y11" i="88"/>
  <c r="Y33" i="88"/>
  <c r="Y61" i="88"/>
  <c r="Y157" i="88"/>
  <c r="Y8" i="88"/>
  <c r="Y30" i="88"/>
  <c r="Y86" i="88"/>
  <c r="Y154" i="88"/>
  <c r="Y159" i="88"/>
  <c r="Y9" i="88"/>
  <c r="Y31" i="88"/>
  <c r="Y87" i="88"/>
  <c r="Y155" i="88"/>
  <c r="Y7" i="88"/>
  <c r="Y25" i="88"/>
  <c r="Y51" i="88"/>
  <c r="Y79" i="88"/>
  <c r="Y153" i="88"/>
  <c r="F82" i="83"/>
  <c r="F90" i="83"/>
  <c r="Y23" i="88"/>
  <c r="Y72" i="88"/>
  <c r="Y71" i="88" s="1"/>
  <c r="Y151" i="88"/>
  <c r="Y166" i="88"/>
  <c r="Y5" i="88"/>
  <c r="Y39" i="88"/>
  <c r="Y78" i="86"/>
  <c r="Y20" i="88"/>
  <c r="Y37" i="88"/>
  <c r="Y66" i="88"/>
  <c r="Y161" i="88"/>
  <c r="Y6" i="88"/>
  <c r="Y24" i="88"/>
  <c r="Y50" i="88"/>
  <c r="Y78" i="88"/>
  <c r="Y152" i="88"/>
  <c r="Y22" i="88"/>
  <c r="Y38" i="88"/>
  <c r="Y70" i="88"/>
  <c r="Y69" i="88" s="1"/>
  <c r="Y143" i="88"/>
  <c r="Y162" i="88"/>
  <c r="Y116" i="86"/>
  <c r="Y19" i="88"/>
  <c r="Y36" i="88"/>
  <c r="Y65" i="88"/>
  <c r="Y160" i="88"/>
  <c r="Y34" i="88"/>
  <c r="Y62" i="88"/>
  <c r="Y86" i="86"/>
  <c r="Y143" i="86"/>
  <c r="Y10" i="88"/>
  <c r="Y32" i="88"/>
  <c r="Y55" i="88"/>
  <c r="Y116" i="88"/>
  <c r="Y156" i="88"/>
  <c r="T82" i="85"/>
  <c r="S82" i="85"/>
  <c r="S14" i="85"/>
  <c r="Q90" i="85"/>
  <c r="O90" i="85"/>
  <c r="O82" i="85"/>
  <c r="O14" i="85"/>
  <c r="M14" i="85"/>
  <c r="M82" i="85"/>
  <c r="L90" i="84"/>
  <c r="Y161" i="84"/>
  <c r="L82" i="31"/>
  <c r="Y32" i="83"/>
  <c r="Y55" i="83"/>
  <c r="Y152" i="83"/>
  <c r="E147" i="83"/>
  <c r="S147" i="83"/>
  <c r="S169" i="83" s="1"/>
  <c r="L14" i="85"/>
  <c r="L82" i="83"/>
  <c r="L90" i="83"/>
  <c r="L82" i="85"/>
  <c r="K82" i="85"/>
  <c r="Y72" i="85"/>
  <c r="Y71" i="85" s="1"/>
  <c r="G82" i="85"/>
  <c r="G90" i="85"/>
  <c r="G14" i="85"/>
  <c r="Y31" i="83"/>
  <c r="F14" i="31"/>
  <c r="F90" i="85"/>
  <c r="Y116" i="85"/>
  <c r="D119" i="85"/>
  <c r="D14" i="85"/>
  <c r="Y5" i="85"/>
  <c r="D90" i="85"/>
  <c r="Y86" i="85"/>
  <c r="Y143" i="85"/>
  <c r="D146" i="85"/>
  <c r="D82" i="31"/>
  <c r="D82" i="85"/>
  <c r="Y78" i="85"/>
  <c r="L147" i="83"/>
  <c r="U14" i="84"/>
  <c r="E82" i="84"/>
  <c r="T14" i="84"/>
  <c r="T82" i="84"/>
  <c r="S82" i="84"/>
  <c r="P90" i="84"/>
  <c r="O14" i="31"/>
  <c r="Y157" i="84"/>
  <c r="Y152" i="84"/>
  <c r="Y162" i="84"/>
  <c r="Y166" i="84"/>
  <c r="Y23" i="84"/>
  <c r="Y33" i="84"/>
  <c r="Y39" i="84"/>
  <c r="Y61" i="84"/>
  <c r="Y6" i="84"/>
  <c r="Y10" i="84"/>
  <c r="Y11" i="84"/>
  <c r="Y20" i="84"/>
  <c r="Y22" i="84"/>
  <c r="Y24" i="84"/>
  <c r="Y32" i="84"/>
  <c r="Y50" i="84"/>
  <c r="Y70" i="84"/>
  <c r="Y69" i="84" s="1"/>
  <c r="M147" i="83"/>
  <c r="Y37" i="84"/>
  <c r="Y54" i="84"/>
  <c r="Y55" i="84"/>
  <c r="Y63" i="84"/>
  <c r="Y66" i="84"/>
  <c r="Y19" i="84"/>
  <c r="Y53" i="84"/>
  <c r="Y151" i="84"/>
  <c r="Y38" i="84"/>
  <c r="Y25" i="84"/>
  <c r="Y153" i="84"/>
  <c r="Y8" i="84"/>
  <c r="Y30" i="84"/>
  <c r="Y36" i="84"/>
  <c r="Y65" i="84"/>
  <c r="Y154" i="84"/>
  <c r="Y9" i="84"/>
  <c r="Y31" i="84"/>
  <c r="Y51" i="84"/>
  <c r="Y79" i="84"/>
  <c r="Y155" i="84"/>
  <c r="Y156" i="84"/>
  <c r="Y7" i="84"/>
  <c r="Y12" i="84"/>
  <c r="Y34" i="84"/>
  <c r="Y62" i="84"/>
  <c r="Y87" i="84"/>
  <c r="Y159" i="84"/>
  <c r="Y35" i="84"/>
  <c r="Y160" i="84"/>
  <c r="Y72" i="84"/>
  <c r="Y71" i="84" s="1"/>
  <c r="K14" i="84"/>
  <c r="L14" i="84"/>
  <c r="M14" i="84"/>
  <c r="L82" i="84"/>
  <c r="U90" i="84"/>
  <c r="O14" i="84"/>
  <c r="P14" i="84"/>
  <c r="Q14" i="84"/>
  <c r="O82" i="84"/>
  <c r="K90" i="84"/>
  <c r="K91" i="84" s="1"/>
  <c r="S14" i="84"/>
  <c r="Y79" i="83"/>
  <c r="Y33" i="83"/>
  <c r="Y61" i="83"/>
  <c r="E14" i="83"/>
  <c r="Y34" i="83"/>
  <c r="Y62" i="83"/>
  <c r="F14" i="83"/>
  <c r="O147" i="83"/>
  <c r="Y35" i="83"/>
  <c r="Y63" i="83"/>
  <c r="P147" i="83"/>
  <c r="Y19" i="83"/>
  <c r="Y36" i="83"/>
  <c r="Y65" i="83"/>
  <c r="Q147" i="83"/>
  <c r="Y12" i="83"/>
  <c r="Y20" i="83"/>
  <c r="Y37" i="83"/>
  <c r="Y66" i="83"/>
  <c r="Y11" i="83"/>
  <c r="Y22" i="83"/>
  <c r="Y38" i="83"/>
  <c r="Y70" i="83"/>
  <c r="Y69" i="83" s="1"/>
  <c r="Y6" i="83"/>
  <c r="E90" i="83"/>
  <c r="Y10" i="83"/>
  <c r="Y23" i="83"/>
  <c r="Y39" i="83"/>
  <c r="Y72" i="83"/>
  <c r="Y71" i="83" s="1"/>
  <c r="Y9" i="83"/>
  <c r="Y24" i="83"/>
  <c r="Y50" i="83"/>
  <c r="Y54" i="83"/>
  <c r="L14" i="83"/>
  <c r="Y8" i="83"/>
  <c r="Y25" i="83"/>
  <c r="Y51" i="83"/>
  <c r="Y87" i="83"/>
  <c r="Y7" i="83"/>
  <c r="Y30" i="83"/>
  <c r="U14" i="31"/>
  <c r="K147" i="83"/>
  <c r="Y153" i="83"/>
  <c r="D90" i="31"/>
  <c r="Y154" i="83"/>
  <c r="Y155" i="83"/>
  <c r="Y156" i="83"/>
  <c r="I14" i="31"/>
  <c r="Y157" i="83"/>
  <c r="P82" i="31"/>
  <c r="E14" i="31"/>
  <c r="Y159" i="83"/>
  <c r="L14" i="31"/>
  <c r="F147" i="83"/>
  <c r="T147" i="83"/>
  <c r="Y160" i="83"/>
  <c r="K82" i="31"/>
  <c r="Y161" i="83"/>
  <c r="Y162" i="83"/>
  <c r="Y166" i="83"/>
  <c r="G147" i="83"/>
  <c r="D146" i="84"/>
  <c r="D82" i="84"/>
  <c r="Y78" i="84"/>
  <c r="D147" i="83"/>
  <c r="Y18" i="84"/>
  <c r="Y116" i="84"/>
  <c r="D119" i="84"/>
  <c r="D14" i="84"/>
  <c r="Y5" i="84"/>
  <c r="D90" i="84"/>
  <c r="Y86" i="84"/>
  <c r="Y151" i="83"/>
  <c r="C82" i="83"/>
  <c r="Y78" i="83"/>
  <c r="Y18" i="83"/>
  <c r="Y5" i="83"/>
  <c r="C14" i="83"/>
  <c r="C90" i="31"/>
  <c r="Y86" i="83"/>
  <c r="C90" i="83"/>
  <c r="C146" i="83"/>
  <c r="C147" i="83" s="1"/>
  <c r="T91" i="83"/>
  <c r="S14" i="31"/>
  <c r="Q14" i="31"/>
  <c r="Q90" i="31"/>
  <c r="Q91" i="83"/>
  <c r="P14" i="31"/>
  <c r="O91" i="83"/>
  <c r="M14" i="31"/>
  <c r="M91" i="83"/>
  <c r="M82" i="31"/>
  <c r="K91" i="83"/>
  <c r="K90" i="31"/>
  <c r="Y156" i="31"/>
  <c r="Z156" i="31" s="1"/>
  <c r="K14" i="31"/>
  <c r="H14" i="31"/>
  <c r="Y8" i="31"/>
  <c r="Z8" i="31" s="1"/>
  <c r="Y6" i="31"/>
  <c r="Z6" i="31" s="1"/>
  <c r="Y12" i="31"/>
  <c r="Z12" i="31" s="1"/>
  <c r="Y143" i="31"/>
  <c r="Y166" i="31"/>
  <c r="Z166" i="31" s="1"/>
  <c r="G14" i="31"/>
  <c r="Y155" i="31"/>
  <c r="Z155" i="31" s="1"/>
  <c r="Y154" i="31"/>
  <c r="Z154" i="31" s="1"/>
  <c r="Y159" i="31"/>
  <c r="Y160" i="31"/>
  <c r="Z160" i="31" s="1"/>
  <c r="Y11" i="31"/>
  <c r="Z11" i="31" s="1"/>
  <c r="Y157" i="31"/>
  <c r="Z157" i="31" s="1"/>
  <c r="Y162" i="31"/>
  <c r="Z162" i="31" s="1"/>
  <c r="Y10" i="31"/>
  <c r="Z10" i="31" s="1"/>
  <c r="Y161" i="31"/>
  <c r="Z161" i="31" s="1"/>
  <c r="Y151" i="31"/>
  <c r="D91" i="83"/>
  <c r="D14" i="31"/>
  <c r="Y9" i="31"/>
  <c r="Z9" i="31" s="1"/>
  <c r="Y152" i="31"/>
  <c r="Z152" i="31" s="1"/>
  <c r="Y7" i="31"/>
  <c r="Z7" i="31" s="1"/>
  <c r="Y153" i="31"/>
  <c r="Z153" i="31" s="1"/>
  <c r="Z5" i="31"/>
  <c r="C14" i="31"/>
  <c r="T14" i="31"/>
  <c r="H82" i="31"/>
  <c r="Y87" i="31"/>
  <c r="Z87" i="31" s="1"/>
  <c r="Y79" i="31"/>
  <c r="Z79" i="31" s="1"/>
  <c r="Y116" i="31"/>
  <c r="U90" i="31"/>
  <c r="F82" i="31"/>
  <c r="I90" i="31"/>
  <c r="J82" i="31"/>
  <c r="U82" i="31"/>
  <c r="I82" i="31"/>
  <c r="L90" i="31"/>
  <c r="M90" i="31"/>
  <c r="O82" i="31"/>
  <c r="S90" i="31"/>
  <c r="T90" i="31"/>
  <c r="F90" i="31"/>
  <c r="G90" i="31"/>
  <c r="T82" i="31"/>
  <c r="Y39" i="31"/>
  <c r="Z39" i="31" s="1"/>
  <c r="H90" i="31"/>
  <c r="P90" i="31"/>
  <c r="S82" i="31"/>
  <c r="E90" i="31"/>
  <c r="Y78" i="31"/>
  <c r="Z78" i="31" s="1"/>
  <c r="C82" i="31"/>
  <c r="G82" i="31"/>
  <c r="Y55" i="31"/>
  <c r="Z55" i="31" s="1"/>
  <c r="O90" i="31"/>
  <c r="Q82" i="31"/>
  <c r="Y31" i="31"/>
  <c r="Z31" i="31" s="1"/>
  <c r="Y32" i="31"/>
  <c r="Z32" i="31" s="1"/>
  <c r="Y33" i="31"/>
  <c r="Z33" i="31" s="1"/>
  <c r="Y30" i="31"/>
  <c r="Y61" i="31"/>
  <c r="Y34" i="31"/>
  <c r="Z34" i="31" s="1"/>
  <c r="Y35" i="31"/>
  <c r="Z35" i="31" s="1"/>
  <c r="Y36" i="31"/>
  <c r="Z36" i="31" s="1"/>
  <c r="Y50" i="31"/>
  <c r="Y37" i="31"/>
  <c r="Z37" i="31" s="1"/>
  <c r="Y51" i="31"/>
  <c r="Z51" i="31" s="1"/>
  <c r="Y38" i="31"/>
  <c r="Z38" i="31" s="1"/>
  <c r="Y24" i="31"/>
  <c r="Z24" i="31" s="1"/>
  <c r="Y65" i="31"/>
  <c r="Y18" i="31"/>
  <c r="Y66" i="31"/>
  <c r="Z66" i="31" s="1"/>
  <c r="Y19" i="31"/>
  <c r="Z19" i="31" s="1"/>
  <c r="Y25" i="31"/>
  <c r="Z25" i="31" s="1"/>
  <c r="Y20" i="31"/>
  <c r="Z20" i="31" s="1"/>
  <c r="Y72" i="31"/>
  <c r="Y62" i="31"/>
  <c r="Z62" i="31" s="1"/>
  <c r="Y63" i="31"/>
  <c r="Z63" i="31" s="1"/>
  <c r="Y86" i="31"/>
  <c r="Z86" i="31" s="1"/>
  <c r="Y70" i="31"/>
  <c r="C119" i="31"/>
  <c r="Y22" i="31"/>
  <c r="C146" i="31"/>
  <c r="Y23" i="31"/>
  <c r="Z23" i="31" s="1"/>
  <c r="Y170" i="31"/>
  <c r="Z170" i="31" s="1"/>
  <c r="O105" i="69"/>
  <c r="O106" i="69" s="1"/>
  <c r="O107" i="69" s="1"/>
  <c r="O108" i="69" s="1"/>
  <c r="O109" i="69" s="1"/>
  <c r="O110" i="69" s="1"/>
  <c r="O111" i="69" s="1"/>
  <c r="O112" i="69" s="1"/>
  <c r="O113" i="69" s="1"/>
  <c r="O114" i="69" s="1"/>
  <c r="O115" i="69" s="1"/>
  <c r="O116" i="69" s="1"/>
  <c r="O117" i="69" s="1"/>
  <c r="O118" i="69" s="1"/>
  <c r="O119" i="69" s="1"/>
  <c r="O120" i="69" s="1"/>
  <c r="O121" i="69" s="1"/>
  <c r="O122" i="69" s="1"/>
  <c r="O123" i="69" s="1"/>
  <c r="O124" i="69" s="1"/>
  <c r="O125" i="69" s="1"/>
  <c r="O126" i="69" s="1"/>
  <c r="O127" i="69" s="1"/>
  <c r="O128" i="69" s="1"/>
  <c r="O129" i="69" s="1"/>
  <c r="O130" i="69" s="1"/>
  <c r="O131" i="69" s="1"/>
  <c r="O132" i="69" s="1"/>
  <c r="O133" i="69" s="1"/>
  <c r="O134" i="69" s="1"/>
  <c r="O135" i="69" s="1"/>
  <c r="O136" i="69" s="1"/>
  <c r="O137" i="69" s="1"/>
  <c r="L147" i="85"/>
  <c r="T147" i="84"/>
  <c r="K147" i="84"/>
  <c r="F147" i="84"/>
  <c r="S147" i="84"/>
  <c r="M147" i="84"/>
  <c r="U147" i="84"/>
  <c r="O3" i="68"/>
  <c r="O4" i="68" s="1"/>
  <c r="O5" i="68" s="1"/>
  <c r="O6" i="68" s="1"/>
  <c r="O7" i="68" s="1"/>
  <c r="O8" i="68" s="1"/>
  <c r="O9" i="68" s="1"/>
  <c r="O10" i="68" s="1"/>
  <c r="O11" i="68" s="1"/>
  <c r="O12" i="68" s="1"/>
  <c r="O13" i="68" s="1"/>
  <c r="O14" i="68" s="1"/>
  <c r="O15" i="68" s="1"/>
  <c r="O16" i="68" s="1"/>
  <c r="O17" i="68" s="1"/>
  <c r="O18" i="68" s="1"/>
  <c r="O19" i="68" s="1"/>
  <c r="O20" i="68" s="1"/>
  <c r="O21" i="68" s="1"/>
  <c r="O22" i="68" s="1"/>
  <c r="O23" i="68" s="1"/>
  <c r="O24" i="68" s="1"/>
  <c r="O25" i="68" s="1"/>
  <c r="O26" i="68" s="1"/>
  <c r="U147" i="31"/>
  <c r="S147" i="31"/>
  <c r="P147" i="31"/>
  <c r="O59" i="82" l="1"/>
  <c r="O60" i="82" s="1"/>
  <c r="O61" i="82" s="1"/>
  <c r="O62" i="82" s="1"/>
  <c r="O63" i="82" s="1"/>
  <c r="O64" i="82" s="1"/>
  <c r="O65" i="82" s="1"/>
  <c r="O66" i="82" s="1"/>
  <c r="O67" i="82" s="1"/>
  <c r="O68" i="82" s="1"/>
  <c r="O69" i="82" s="1"/>
  <c r="O70" i="82" s="1"/>
  <c r="O71" i="82" s="1"/>
  <c r="O72" i="82" s="1"/>
  <c r="O73" i="82" s="1"/>
  <c r="O74" i="82" s="1"/>
  <c r="O75" i="82" s="1"/>
  <c r="O76" i="82" s="1"/>
  <c r="O77" i="82" s="1"/>
  <c r="O78" i="82" s="1"/>
  <c r="O79" i="82" s="1"/>
  <c r="O80" i="82" s="1"/>
  <c r="O81" i="82" s="1"/>
  <c r="O82" i="82" s="1"/>
  <c r="O83" i="82" s="1"/>
  <c r="O84" i="82" s="1"/>
  <c r="O85" i="82" s="1"/>
  <c r="O86" i="82" s="1"/>
  <c r="O87" i="82" s="1"/>
  <c r="O88" i="82" s="1"/>
  <c r="O89" i="82" s="1"/>
  <c r="O90" i="82" s="1"/>
  <c r="O91" i="82" s="1"/>
  <c r="O92" i="82" s="1"/>
  <c r="O93" i="82" s="1"/>
  <c r="O94" i="82" s="1"/>
  <c r="O95" i="82" s="1"/>
  <c r="O96" i="82" s="1"/>
  <c r="O97" i="82" s="1"/>
  <c r="O98" i="82" s="1"/>
  <c r="O99" i="82" s="1"/>
  <c r="O100" i="82" s="1"/>
  <c r="O101" i="82" s="1"/>
  <c r="O102" i="82" s="1"/>
  <c r="O103" i="82" s="1"/>
  <c r="O104" i="82" s="1"/>
  <c r="O105" i="82" s="1"/>
  <c r="O106" i="82" s="1"/>
  <c r="O107" i="82" s="1"/>
  <c r="O82" i="78"/>
  <c r="O83" i="78" s="1"/>
  <c r="O84" i="78" s="1"/>
  <c r="O85" i="78" s="1"/>
  <c r="O86" i="78" s="1"/>
  <c r="O87" i="78" s="1"/>
  <c r="O88" i="78" s="1"/>
  <c r="O89" i="78" s="1"/>
  <c r="O90" i="78" s="1"/>
  <c r="O91" i="78" s="1"/>
  <c r="O92" i="78" s="1"/>
  <c r="O93" i="78" s="1"/>
  <c r="O94" i="78" s="1"/>
  <c r="O95" i="78" s="1"/>
  <c r="O96" i="78" s="1"/>
  <c r="O97" i="78" s="1"/>
  <c r="O98" i="78" s="1"/>
  <c r="O99" i="78" s="1"/>
  <c r="O100" i="78" s="1"/>
  <c r="O101" i="78" s="1"/>
  <c r="O102" i="78" s="1"/>
  <c r="O103" i="78" s="1"/>
  <c r="O104" i="78" s="1"/>
  <c r="O105" i="78" s="1"/>
  <c r="O106" i="78" s="1"/>
  <c r="O107" i="78" s="1"/>
  <c r="O108" i="78" s="1"/>
  <c r="O109" i="78" s="1"/>
  <c r="O110" i="78" s="1"/>
  <c r="O111" i="78" s="1"/>
  <c r="O112" i="78" s="1"/>
  <c r="O113" i="78" s="1"/>
  <c r="O114" i="78" s="1"/>
  <c r="O115" i="78" s="1"/>
  <c r="O116" i="78" s="1"/>
  <c r="O117" i="78" s="1"/>
  <c r="O118" i="78" s="1"/>
  <c r="O119" i="78" s="1"/>
  <c r="O120" i="78" s="1"/>
  <c r="O121" i="78" s="1"/>
  <c r="O122" i="78" s="1"/>
  <c r="O123" i="78" s="1"/>
  <c r="O124" i="78" s="1"/>
  <c r="O125" i="78" s="1"/>
  <c r="O126" i="78" s="1"/>
  <c r="O127" i="78" s="1"/>
  <c r="O128" i="78" s="1"/>
  <c r="O129" i="78" s="1"/>
  <c r="O130" i="78" s="1"/>
  <c r="O131" i="78" s="1"/>
  <c r="O132" i="78" s="1"/>
  <c r="O133" i="78" s="1"/>
  <c r="O134" i="78" s="1"/>
  <c r="O135" i="78" s="1"/>
  <c r="O136" i="78" s="1"/>
  <c r="O137" i="78" s="1"/>
  <c r="O138" i="78" s="1"/>
  <c r="O139" i="78" s="1"/>
  <c r="O140" i="78" s="1"/>
  <c r="O141" i="78" s="1"/>
  <c r="O142" i="78" s="1"/>
  <c r="O143" i="78" s="1"/>
  <c r="O144" i="78" s="1"/>
  <c r="O145" i="78" s="1"/>
  <c r="O146" i="78" s="1"/>
  <c r="O147" i="78" s="1"/>
  <c r="O148" i="78" s="1"/>
  <c r="O149" i="78" s="1"/>
  <c r="O150" i="78" s="1"/>
  <c r="O151" i="78" s="1"/>
  <c r="O152" i="78" s="1"/>
  <c r="O153" i="78" s="1"/>
  <c r="O154" i="78" s="1"/>
  <c r="O155" i="78" s="1"/>
  <c r="O156" i="78" s="1"/>
  <c r="O157" i="78" s="1"/>
  <c r="O158" i="78" s="1"/>
  <c r="O159" i="78" s="1"/>
  <c r="O160" i="78" s="1"/>
  <c r="O161" i="78" s="1"/>
  <c r="O162" i="78" s="1"/>
  <c r="O163" i="78" s="1"/>
  <c r="O164" i="78" s="1"/>
  <c r="O165" i="78" s="1"/>
  <c r="O166" i="78" s="1"/>
  <c r="O167" i="78" s="1"/>
  <c r="O168" i="78" s="1"/>
  <c r="O169" i="78" s="1"/>
  <c r="O170" i="78" s="1"/>
  <c r="O171" i="78" s="1"/>
  <c r="O172" i="78" s="1"/>
  <c r="O173" i="78" s="1"/>
  <c r="O174" i="78" s="1"/>
  <c r="O175" i="78" s="1"/>
  <c r="O176" i="78" s="1"/>
  <c r="O177" i="78" s="1"/>
  <c r="O178" i="78" s="1"/>
  <c r="O179" i="78" s="1"/>
  <c r="O180" i="78" s="1"/>
  <c r="O181" i="78" s="1"/>
  <c r="O182" i="78" s="1"/>
  <c r="O183" i="78" s="1"/>
  <c r="O184" i="78" s="1"/>
  <c r="O185" i="78" s="1"/>
  <c r="O186" i="78" s="1"/>
  <c r="O187" i="78" s="1"/>
  <c r="O188" i="78" s="1"/>
  <c r="O189" i="78" s="1"/>
  <c r="O190" i="78" s="1"/>
  <c r="O191" i="78" s="1"/>
  <c r="O192" i="78" s="1"/>
  <c r="O193" i="78" s="1"/>
  <c r="O194" i="78" s="1"/>
  <c r="O195" i="78" s="1"/>
  <c r="O196" i="78" s="1"/>
  <c r="O197" i="78" s="1"/>
  <c r="O198" i="78" s="1"/>
  <c r="O199" i="78" s="1"/>
  <c r="O200" i="78" s="1"/>
  <c r="O201" i="78" s="1"/>
  <c r="O202" i="78" s="1"/>
  <c r="O203" i="78" s="1"/>
  <c r="O204" i="78" s="1"/>
  <c r="O205" i="78" s="1"/>
  <c r="O206" i="78" s="1"/>
  <c r="O207" i="78" s="1"/>
  <c r="O208" i="78" s="1"/>
  <c r="O209" i="78" s="1"/>
  <c r="O210" i="78" s="1"/>
  <c r="O211" i="78" s="1"/>
  <c r="O212" i="78" s="1"/>
  <c r="O213" i="78" s="1"/>
  <c r="O214" i="78" s="1"/>
  <c r="O215" i="78" s="1"/>
  <c r="O216" i="78" s="1"/>
  <c r="O217" i="78" s="1"/>
  <c r="O218" i="78" s="1"/>
  <c r="O219" i="78" s="1"/>
  <c r="O220" i="78" s="1"/>
  <c r="O221" i="78" s="1"/>
  <c r="O222" i="78" s="1"/>
  <c r="O223" i="78" s="1"/>
  <c r="O224" i="78" s="1"/>
  <c r="O225" i="78" s="1"/>
  <c r="O226" i="78" s="1"/>
  <c r="O227" i="78" s="1"/>
  <c r="O228" i="78" s="1"/>
  <c r="O229" i="78" s="1"/>
  <c r="O230" i="78" s="1"/>
  <c r="O231" i="78" s="1"/>
  <c r="O232" i="78" s="1"/>
  <c r="O233" i="78" s="1"/>
  <c r="O234" i="78" s="1"/>
  <c r="O235" i="78" s="1"/>
  <c r="O236" i="78" s="1"/>
  <c r="O237" i="78" s="1"/>
  <c r="O238" i="78" s="1"/>
  <c r="O239" i="78" s="1"/>
  <c r="O240" i="78" s="1"/>
  <c r="O241" i="78" s="1"/>
  <c r="O242" i="78" s="1"/>
  <c r="O243" i="78" s="1"/>
  <c r="O244" i="78" s="1"/>
  <c r="O245" i="78" s="1"/>
  <c r="O246" i="78" s="1"/>
  <c r="O247" i="78" s="1"/>
  <c r="O248" i="78" s="1"/>
  <c r="O249" i="78" s="1"/>
  <c r="O250" i="78" s="1"/>
  <c r="O251" i="78" s="1"/>
  <c r="O252" i="78" s="1"/>
  <c r="O253" i="78" s="1"/>
  <c r="O254" i="78" s="1"/>
  <c r="O255" i="78" s="1"/>
  <c r="O256" i="78" s="1"/>
  <c r="O257" i="78" s="1"/>
  <c r="O258" i="78" s="1"/>
  <c r="O259" i="78" s="1"/>
  <c r="O260" i="78" s="1"/>
  <c r="O261" i="78" s="1"/>
  <c r="O262" i="78" s="1"/>
  <c r="O263" i="78" s="1"/>
  <c r="O264" i="78" s="1"/>
  <c r="O265" i="78" s="1"/>
  <c r="O266" i="78" s="1"/>
  <c r="O267" i="78" s="1"/>
  <c r="O268" i="78" s="1"/>
  <c r="O269" i="78" s="1"/>
  <c r="O270" i="78" s="1"/>
  <c r="O271" i="78" s="1"/>
  <c r="O272" i="78" s="1"/>
  <c r="O273" i="78" s="1"/>
  <c r="O274" i="78" s="1"/>
  <c r="O275" i="78" s="1"/>
  <c r="O276" i="78" s="1"/>
  <c r="O277" i="78" s="1"/>
  <c r="O278" i="78" s="1"/>
  <c r="O279" i="78" s="1"/>
  <c r="O280" i="78" s="1"/>
  <c r="O281" i="78" s="1"/>
  <c r="O282" i="78" s="1"/>
  <c r="O283" i="78" s="1"/>
  <c r="O284" i="78" s="1"/>
  <c r="O285" i="78" s="1"/>
  <c r="O286" i="78" s="1"/>
  <c r="O287" i="78" s="1"/>
  <c r="O288" i="78" s="1"/>
  <c r="O289" i="78" s="1"/>
  <c r="O290" i="78" s="1"/>
  <c r="O291" i="78" s="1"/>
  <c r="O292" i="78" s="1"/>
  <c r="O293" i="78" s="1"/>
  <c r="O294" i="78" s="1"/>
  <c r="O295" i="78" s="1"/>
  <c r="O296" i="78" s="1"/>
  <c r="O297" i="78" s="1"/>
  <c r="O298" i="78" s="1"/>
  <c r="O299" i="78" s="1"/>
  <c r="O300" i="78" s="1"/>
  <c r="O301" i="78" s="1"/>
  <c r="O302" i="78" s="1"/>
  <c r="O303" i="78" s="1"/>
  <c r="O304" i="78" s="1"/>
  <c r="O305" i="78" s="1"/>
  <c r="O306" i="78" s="1"/>
  <c r="O307" i="78" s="1"/>
  <c r="O308" i="78" s="1"/>
  <c r="O309" i="78" s="1"/>
  <c r="O310" i="78" s="1"/>
  <c r="O311" i="78" s="1"/>
  <c r="O312" i="78" s="1"/>
  <c r="O313" i="78" s="1"/>
  <c r="O314" i="78" s="1"/>
  <c r="O315" i="78" s="1"/>
  <c r="O316" i="78" s="1"/>
  <c r="O317" i="78" s="1"/>
  <c r="O318" i="78" s="1"/>
  <c r="O319" i="78" s="1"/>
  <c r="O320" i="78" s="1"/>
  <c r="O321" i="78" s="1"/>
  <c r="O322" i="78" s="1"/>
  <c r="O323" i="78" s="1"/>
  <c r="O324" i="78" s="1"/>
  <c r="O325" i="78" s="1"/>
  <c r="O326" i="78" s="1"/>
  <c r="O327" i="78" s="1"/>
  <c r="O328" i="78" s="1"/>
  <c r="O329" i="78" s="1"/>
  <c r="O330" i="78" s="1"/>
  <c r="O331" i="78" s="1"/>
  <c r="O332" i="78" s="1"/>
  <c r="O333" i="78" s="1"/>
  <c r="O334" i="78" s="1"/>
  <c r="O335" i="78" s="1"/>
  <c r="O336" i="78" s="1"/>
  <c r="O337" i="78" s="1"/>
  <c r="O338" i="78" s="1"/>
  <c r="O339" i="78" s="1"/>
  <c r="O340" i="78" s="1"/>
  <c r="O341" i="78" s="1"/>
  <c r="O342" i="78" s="1"/>
  <c r="O343" i="78" s="1"/>
  <c r="O344" i="78" s="1"/>
  <c r="O345" i="78" s="1"/>
  <c r="O346" i="78" s="1"/>
  <c r="O347" i="78" s="1"/>
  <c r="O348" i="78" s="1"/>
  <c r="O349" i="78" s="1"/>
  <c r="O350" i="78" s="1"/>
  <c r="O351" i="78" s="1"/>
  <c r="O352" i="78" s="1"/>
  <c r="O353" i="78" s="1"/>
  <c r="O354" i="78" s="1"/>
  <c r="O355" i="78" s="1"/>
  <c r="O356" i="78" s="1"/>
  <c r="O357" i="78" s="1"/>
  <c r="O358" i="78" s="1"/>
  <c r="O359" i="78" s="1"/>
  <c r="O360" i="78" s="1"/>
  <c r="O361" i="78" s="1"/>
  <c r="O362" i="78" s="1"/>
  <c r="O363" i="78" s="1"/>
  <c r="O364" i="78" s="1"/>
  <c r="O365" i="78" s="1"/>
  <c r="O366" i="78" s="1"/>
  <c r="O367" i="78" s="1"/>
  <c r="O368" i="78" s="1"/>
  <c r="O369" i="78" s="1"/>
  <c r="O370" i="78" s="1"/>
  <c r="O371" i="78" s="1"/>
  <c r="O372" i="78" s="1"/>
  <c r="O373" i="78" s="1"/>
  <c r="O374" i="78" s="1"/>
  <c r="O375" i="78" s="1"/>
  <c r="O376" i="78" s="1"/>
  <c r="O377" i="78" s="1"/>
  <c r="O378" i="78" s="1"/>
  <c r="O379" i="78" s="1"/>
  <c r="O380" i="78" s="1"/>
  <c r="O381" i="78" s="1"/>
  <c r="O382" i="78" s="1"/>
  <c r="O383" i="78" s="1"/>
  <c r="O384" i="78" s="1"/>
  <c r="O385" i="78" s="1"/>
  <c r="O386" i="78" s="1"/>
  <c r="O387" i="78" s="1"/>
  <c r="O388" i="78" s="1"/>
  <c r="O389" i="78" s="1"/>
  <c r="O390" i="78" s="1"/>
  <c r="O391" i="78" s="1"/>
  <c r="O392" i="78" s="1"/>
  <c r="O393" i="78" s="1"/>
  <c r="O394" i="78" s="1"/>
  <c r="O395" i="78" s="1"/>
  <c r="O396" i="78" s="1"/>
  <c r="O397" i="78" s="1"/>
  <c r="O398" i="78" s="1"/>
  <c r="O399" i="78" s="1"/>
  <c r="O400" i="78" s="1"/>
  <c r="O401" i="78" s="1"/>
  <c r="O402" i="78" s="1"/>
  <c r="O403" i="78" s="1"/>
  <c r="O404" i="78" s="1"/>
  <c r="O405" i="78" s="1"/>
  <c r="O406" i="78" s="1"/>
  <c r="O407" i="78" s="1"/>
  <c r="O408" i="78" s="1"/>
  <c r="O409" i="78" s="1"/>
  <c r="O410" i="78" s="1"/>
  <c r="O411" i="78" s="1"/>
  <c r="O412" i="78" s="1"/>
  <c r="O413" i="78" s="1"/>
  <c r="O414" i="78" s="1"/>
  <c r="O415" i="78" s="1"/>
  <c r="O416" i="78" s="1"/>
  <c r="O417" i="78" s="1"/>
  <c r="O418" i="78" s="1"/>
  <c r="O419" i="78" s="1"/>
  <c r="O420" i="78" s="1"/>
  <c r="O421" i="78" s="1"/>
  <c r="O422" i="78" s="1"/>
  <c r="O423" i="78" s="1"/>
  <c r="O424" i="78" s="1"/>
  <c r="O425" i="78" s="1"/>
  <c r="O426" i="78" s="1"/>
  <c r="O427" i="78" s="1"/>
  <c r="O428" i="78" s="1"/>
  <c r="O429" i="78" s="1"/>
  <c r="O430" i="78" s="1"/>
  <c r="O431" i="78" s="1"/>
  <c r="O432" i="78" s="1"/>
  <c r="O433" i="78" s="1"/>
  <c r="O434" i="78" s="1"/>
  <c r="O435" i="78" s="1"/>
  <c r="O436" i="78" s="1"/>
  <c r="O437" i="78" s="1"/>
  <c r="O438" i="78" s="1"/>
  <c r="O439" i="78" s="1"/>
  <c r="O440" i="78" s="1"/>
  <c r="O441" i="78" s="1"/>
  <c r="O442" i="78" s="1"/>
  <c r="O443" i="78" s="1"/>
  <c r="O444" i="78" s="1"/>
  <c r="O445" i="78" s="1"/>
  <c r="O446" i="78" s="1"/>
  <c r="O447" i="78" s="1"/>
  <c r="O448" i="78" s="1"/>
  <c r="O449" i="78" s="1"/>
  <c r="O450" i="78" s="1"/>
  <c r="O451" i="78" s="1"/>
  <c r="O452" i="78" s="1"/>
  <c r="O453" i="78" s="1"/>
  <c r="O454" i="78" s="1"/>
  <c r="O455" i="78" s="1"/>
  <c r="O456" i="78" s="1"/>
  <c r="O457" i="78" s="1"/>
  <c r="O458" i="78" s="1"/>
  <c r="O459" i="78" s="1"/>
  <c r="O460" i="78" s="1"/>
  <c r="O461" i="78" s="1"/>
  <c r="O462" i="78" s="1"/>
  <c r="O463" i="78" s="1"/>
  <c r="O464" i="78" s="1"/>
  <c r="O465" i="78" s="1"/>
  <c r="O466" i="78" s="1"/>
  <c r="O467" i="78" s="1"/>
  <c r="O468" i="78" s="1"/>
  <c r="O469" i="78" s="1"/>
  <c r="O470" i="78" s="1"/>
  <c r="O471" i="78" s="1"/>
  <c r="O472" i="78" s="1"/>
  <c r="O473" i="78" s="1"/>
  <c r="O474" i="78" s="1"/>
  <c r="O475" i="78" s="1"/>
  <c r="O476" i="78" s="1"/>
  <c r="O477" i="78" s="1"/>
  <c r="O478" i="78" s="1"/>
  <c r="O479" i="78" s="1"/>
  <c r="O480" i="78" s="1"/>
  <c r="O481" i="78" s="1"/>
  <c r="O482" i="78" s="1"/>
  <c r="O483" i="78" s="1"/>
  <c r="O484" i="78" s="1"/>
  <c r="O485" i="78" s="1"/>
  <c r="O486" i="78" s="1"/>
  <c r="O487" i="78" s="1"/>
  <c r="O488" i="78" s="1"/>
  <c r="O489" i="78" s="1"/>
  <c r="O490" i="78" s="1"/>
  <c r="O491" i="78" s="1"/>
  <c r="O492" i="78" s="1"/>
  <c r="O493" i="78" s="1"/>
  <c r="O494" i="78" s="1"/>
  <c r="O495" i="78" s="1"/>
  <c r="O496" i="78" s="1"/>
  <c r="O497" i="78" s="1"/>
  <c r="O498" i="78" s="1"/>
  <c r="O499" i="78" s="1"/>
  <c r="O500" i="78" s="1"/>
  <c r="O501" i="78" s="1"/>
  <c r="O502" i="78" s="1"/>
  <c r="O503" i="78" s="1"/>
  <c r="O504" i="78" s="1"/>
  <c r="O505" i="78" s="1"/>
  <c r="O506" i="78" s="1"/>
  <c r="O507" i="78" s="1"/>
  <c r="O508" i="78" s="1"/>
  <c r="O509" i="78" s="1"/>
  <c r="O510" i="78" s="1"/>
  <c r="O511" i="78" s="1"/>
  <c r="O512" i="78" s="1"/>
  <c r="O513" i="78" s="1"/>
  <c r="O514" i="78" s="1"/>
  <c r="O515" i="78" s="1"/>
  <c r="O516" i="78" s="1"/>
  <c r="O517" i="78" s="1"/>
  <c r="O518" i="78" s="1"/>
  <c r="O519" i="78" s="1"/>
  <c r="O520" i="78" s="1"/>
  <c r="O521" i="78" s="1"/>
  <c r="O522" i="78" s="1"/>
  <c r="O523" i="78" s="1"/>
  <c r="O524" i="78" s="1"/>
  <c r="O525" i="78" s="1"/>
  <c r="O526" i="78" s="1"/>
  <c r="O527" i="78" s="1"/>
  <c r="O528" i="78" s="1"/>
  <c r="O529" i="78" s="1"/>
  <c r="O530" i="78" s="1"/>
  <c r="O531" i="78" s="1"/>
  <c r="O532" i="78" s="1"/>
  <c r="O533" i="78" s="1"/>
  <c r="O534" i="78" s="1"/>
  <c r="O535" i="78" s="1"/>
  <c r="O536" i="78" s="1"/>
  <c r="O537" i="78" s="1"/>
  <c r="O538" i="78" s="1"/>
  <c r="O539" i="78" s="1"/>
  <c r="O540" i="78" s="1"/>
  <c r="O541" i="78" s="1"/>
  <c r="O542" i="78" s="1"/>
  <c r="O543" i="78" s="1"/>
  <c r="O544" i="78" s="1"/>
  <c r="O545" i="78" s="1"/>
  <c r="O546" i="78" s="1"/>
  <c r="O547" i="78" s="1"/>
  <c r="O548" i="78" s="1"/>
  <c r="O549" i="78" s="1"/>
  <c r="O550" i="78" s="1"/>
  <c r="O551" i="78" s="1"/>
  <c r="O552" i="78" s="1"/>
  <c r="O553" i="78" s="1"/>
  <c r="O554" i="78" s="1"/>
  <c r="O555" i="78" s="1"/>
  <c r="O556" i="78" s="1"/>
  <c r="O557" i="78" s="1"/>
  <c r="O558" i="78" s="1"/>
  <c r="O559" i="78" s="1"/>
  <c r="O560" i="78" s="1"/>
  <c r="O561" i="78" s="1"/>
  <c r="O562" i="78" s="1"/>
  <c r="O563" i="78" s="1"/>
  <c r="O564" i="78" s="1"/>
  <c r="O565" i="78" s="1"/>
  <c r="O566" i="78" s="1"/>
  <c r="O567" i="78" s="1"/>
  <c r="O568" i="78" s="1"/>
  <c r="O569" i="78" s="1"/>
  <c r="O570" i="78" s="1"/>
  <c r="O571" i="78" s="1"/>
  <c r="O572" i="78" s="1"/>
  <c r="O573" i="78" s="1"/>
  <c r="O574" i="78" s="1"/>
  <c r="O575" i="78" s="1"/>
  <c r="O576" i="78" s="1"/>
  <c r="O577" i="78" s="1"/>
  <c r="O578" i="78" s="1"/>
  <c r="O579" i="78" s="1"/>
  <c r="O580" i="78" s="1"/>
  <c r="O581" i="78" s="1"/>
  <c r="O582" i="78" s="1"/>
  <c r="O583" i="78" s="1"/>
  <c r="O584" i="78" s="1"/>
  <c r="O585" i="78" s="1"/>
  <c r="O586" i="78" s="1"/>
  <c r="O587" i="78" s="1"/>
  <c r="O588" i="78" s="1"/>
  <c r="O589" i="78" s="1"/>
  <c r="O590" i="78" s="1"/>
  <c r="O591" i="78" s="1"/>
  <c r="O592" i="78" s="1"/>
  <c r="O593" i="78" s="1"/>
  <c r="O594" i="78" s="1"/>
  <c r="O595" i="78" s="1"/>
  <c r="O596" i="78" s="1"/>
  <c r="O597" i="78" s="1"/>
  <c r="O598" i="78" s="1"/>
  <c r="O599" i="78" s="1"/>
  <c r="O600" i="78" s="1"/>
  <c r="O601" i="78" s="1"/>
  <c r="O602" i="78" s="1"/>
  <c r="O603" i="78" s="1"/>
  <c r="O604" i="78" s="1"/>
  <c r="O605" i="78" s="1"/>
  <c r="O606" i="78" s="1"/>
  <c r="O607" i="78" s="1"/>
  <c r="O608" i="78" s="1"/>
  <c r="O609" i="78" s="1"/>
  <c r="O610" i="78" s="1"/>
  <c r="O611" i="78" s="1"/>
  <c r="O612" i="78" s="1"/>
  <c r="O613" i="78" s="1"/>
  <c r="O614" i="78" s="1"/>
  <c r="O615" i="78" s="1"/>
  <c r="O616" i="78" s="1"/>
  <c r="O617" i="78" s="1"/>
  <c r="O618" i="78" s="1"/>
  <c r="O619" i="78" s="1"/>
  <c r="O620" i="78" s="1"/>
  <c r="O621" i="78" s="1"/>
  <c r="O622" i="78" s="1"/>
  <c r="O623" i="78" s="1"/>
  <c r="O624" i="78" s="1"/>
  <c r="O625" i="78" s="1"/>
  <c r="O626" i="78" s="1"/>
  <c r="O627" i="78" s="1"/>
  <c r="O628" i="78" s="1"/>
  <c r="O629" i="78" s="1"/>
  <c r="O630" i="78" s="1"/>
  <c r="O631" i="78" s="1"/>
  <c r="O632" i="78" s="1"/>
  <c r="O633" i="78" s="1"/>
  <c r="O634" i="78" s="1"/>
  <c r="O635" i="78" s="1"/>
  <c r="O636" i="78" s="1"/>
  <c r="O637" i="78" s="1"/>
  <c r="O638" i="78" s="1"/>
  <c r="O639" i="78" s="1"/>
  <c r="O640" i="78" s="1"/>
  <c r="O641" i="78" s="1"/>
  <c r="O642" i="78" s="1"/>
  <c r="O643" i="78" s="1"/>
  <c r="O644" i="78" s="1"/>
  <c r="O645" i="78" s="1"/>
  <c r="O646" i="78" s="1"/>
  <c r="O647" i="78" s="1"/>
  <c r="O648" i="78" s="1"/>
  <c r="O649" i="78" s="1"/>
  <c r="O650" i="78" s="1"/>
  <c r="O651" i="78" s="1"/>
  <c r="O652" i="78" s="1"/>
  <c r="O653" i="78" s="1"/>
  <c r="O654" i="78" s="1"/>
  <c r="O655" i="78" s="1"/>
  <c r="O656" i="78" s="1"/>
  <c r="O657" i="78" s="1"/>
  <c r="O658" i="78" s="1"/>
  <c r="O659" i="78" s="1"/>
  <c r="O660" i="78" s="1"/>
  <c r="O661" i="78" s="1"/>
  <c r="O662" i="78" s="1"/>
  <c r="O663" i="78" s="1"/>
  <c r="O664" i="78" s="1"/>
  <c r="O665" i="78" s="1"/>
  <c r="O666" i="78" s="1"/>
  <c r="O667" i="78" s="1"/>
  <c r="O668" i="78" s="1"/>
  <c r="O669" i="78" s="1"/>
  <c r="O670" i="78" s="1"/>
  <c r="O671" i="78" s="1"/>
  <c r="O672" i="78" s="1"/>
  <c r="O673" i="78" s="1"/>
  <c r="O674" i="78" s="1"/>
  <c r="O675" i="78" s="1"/>
  <c r="O676" i="78" s="1"/>
  <c r="O677" i="78" s="1"/>
  <c r="O678" i="78" s="1"/>
  <c r="O679" i="78" s="1"/>
  <c r="O680" i="78" s="1"/>
  <c r="O681" i="78" s="1"/>
  <c r="O682" i="78" s="1"/>
  <c r="O683" i="78" s="1"/>
  <c r="O684" i="78" s="1"/>
  <c r="O685" i="78" s="1"/>
  <c r="O686" i="78" s="1"/>
  <c r="O687" i="78" s="1"/>
  <c r="O688" i="78" s="1"/>
  <c r="O689" i="78" s="1"/>
  <c r="O690" i="78" s="1"/>
  <c r="O691" i="78" s="1"/>
  <c r="O692" i="78" s="1"/>
  <c r="O693" i="78" s="1"/>
  <c r="O694" i="78" s="1"/>
  <c r="O695" i="78" s="1"/>
  <c r="O696" i="78" s="1"/>
  <c r="O697" i="78" s="1"/>
  <c r="O698" i="78" s="1"/>
  <c r="O699" i="78" s="1"/>
  <c r="O700" i="78" s="1"/>
  <c r="O701" i="78" s="1"/>
  <c r="O702" i="78" s="1"/>
  <c r="O703" i="78" s="1"/>
  <c r="O704" i="78" s="1"/>
  <c r="O705" i="78" s="1"/>
  <c r="O706" i="78" s="1"/>
  <c r="O707" i="78" s="1"/>
  <c r="O708" i="78" s="1"/>
  <c r="O709" i="78" s="1"/>
  <c r="O710" i="78" s="1"/>
  <c r="O711" i="78" s="1"/>
  <c r="O712" i="78" s="1"/>
  <c r="O713" i="78" s="1"/>
  <c r="O714" i="78" s="1"/>
  <c r="O715" i="78" s="1"/>
  <c r="O716" i="78" s="1"/>
  <c r="O717" i="78" s="1"/>
  <c r="O718" i="78" s="1"/>
  <c r="O719" i="78" s="1"/>
  <c r="O720" i="78" s="1"/>
  <c r="O721" i="78" s="1"/>
  <c r="O722" i="78" s="1"/>
  <c r="O723" i="78" s="1"/>
  <c r="O724" i="78" s="1"/>
  <c r="O725" i="78" s="1"/>
  <c r="O726" i="78" s="1"/>
  <c r="O727" i="78" s="1"/>
  <c r="O728" i="78" s="1"/>
  <c r="O729" i="78" s="1"/>
  <c r="O730" i="78" s="1"/>
  <c r="O731" i="78" s="1"/>
  <c r="O732" i="78" s="1"/>
  <c r="O733" i="78" s="1"/>
  <c r="O734" i="78" s="1"/>
  <c r="O735" i="78" s="1"/>
  <c r="O736" i="78" s="1"/>
  <c r="O737" i="78" s="1"/>
  <c r="O738" i="78" s="1"/>
  <c r="O739" i="78" s="1"/>
  <c r="O740" i="78" s="1"/>
  <c r="O741" i="78" s="1"/>
  <c r="O742" i="78" s="1"/>
  <c r="O743" i="78" s="1"/>
  <c r="O744" i="78" s="1"/>
  <c r="O745" i="78" s="1"/>
  <c r="O746" i="78" s="1"/>
  <c r="O747" i="78" s="1"/>
  <c r="O748" i="78" s="1"/>
  <c r="O749" i="78" s="1"/>
  <c r="O750" i="78" s="1"/>
  <c r="O751" i="78" s="1"/>
  <c r="O752" i="78" s="1"/>
  <c r="O753" i="78" s="1"/>
  <c r="O754" i="78" s="1"/>
  <c r="O755" i="78" s="1"/>
  <c r="O756" i="78" s="1"/>
  <c r="O757" i="78" s="1"/>
  <c r="O758" i="78" s="1"/>
  <c r="O759" i="78" s="1"/>
  <c r="O760" i="78" s="1"/>
  <c r="O761" i="78" s="1"/>
  <c r="O762" i="78" s="1"/>
  <c r="O763" i="78" s="1"/>
  <c r="O764" i="78" s="1"/>
  <c r="O765" i="78" s="1"/>
  <c r="O766" i="78" s="1"/>
  <c r="O767" i="78" s="1"/>
  <c r="O768" i="78" s="1"/>
  <c r="O769" i="78" s="1"/>
  <c r="O770" i="78" s="1"/>
  <c r="O771" i="78" s="1"/>
  <c r="O772" i="78" s="1"/>
  <c r="O773" i="78" s="1"/>
  <c r="O774" i="78" s="1"/>
  <c r="O775" i="78" s="1"/>
  <c r="O776" i="78" s="1"/>
  <c r="O777" i="78" s="1"/>
  <c r="O778" i="78" s="1"/>
  <c r="O779" i="78" s="1"/>
  <c r="O780" i="78" s="1"/>
  <c r="O781" i="78" s="1"/>
  <c r="O782" i="78" s="1"/>
  <c r="O783" i="78" s="1"/>
  <c r="O784" i="78" s="1"/>
  <c r="O785" i="78" s="1"/>
  <c r="O786" i="78" s="1"/>
  <c r="O787" i="78" s="1"/>
  <c r="O788" i="78" s="1"/>
  <c r="O789" i="78" s="1"/>
  <c r="O790" i="78" s="1"/>
  <c r="O791" i="78" s="1"/>
  <c r="O792" i="78" s="1"/>
  <c r="O793" i="78" s="1"/>
  <c r="O794" i="78" s="1"/>
  <c r="O795" i="78" s="1"/>
  <c r="O796" i="78" s="1"/>
  <c r="O797" i="78" s="1"/>
  <c r="O798" i="78" s="1"/>
  <c r="O799" i="78" s="1"/>
  <c r="O800" i="78" s="1"/>
  <c r="O801" i="78" s="1"/>
  <c r="O802" i="78" s="1"/>
  <c r="O803" i="78" s="1"/>
  <c r="O804" i="78" s="1"/>
  <c r="O805" i="78" s="1"/>
  <c r="O806" i="78" s="1"/>
  <c r="O807" i="78" s="1"/>
  <c r="O808" i="78" s="1"/>
  <c r="O809" i="78" s="1"/>
  <c r="O810" i="78" s="1"/>
  <c r="O811" i="78" s="1"/>
  <c r="O812" i="78" s="1"/>
  <c r="O813" i="78" s="1"/>
  <c r="O814" i="78" s="1"/>
  <c r="O815" i="78" s="1"/>
  <c r="O816" i="78" s="1"/>
  <c r="O817" i="78" s="1"/>
  <c r="O818" i="78" s="1"/>
  <c r="O819" i="78" s="1"/>
  <c r="O820" i="78" s="1"/>
  <c r="O821" i="78" s="1"/>
  <c r="O822" i="78" s="1"/>
  <c r="O823" i="78" s="1"/>
  <c r="O824" i="78" s="1"/>
  <c r="O825" i="78" s="1"/>
  <c r="O826" i="78" s="1"/>
  <c r="O827" i="78" s="1"/>
  <c r="O828" i="78" s="1"/>
  <c r="O829" i="78" s="1"/>
  <c r="O830" i="78" s="1"/>
  <c r="O831" i="78" s="1"/>
  <c r="O832" i="78" s="1"/>
  <c r="O833" i="78" s="1"/>
  <c r="O834" i="78" s="1"/>
  <c r="O835" i="78" s="1"/>
  <c r="O836" i="78" s="1"/>
  <c r="O837" i="78" s="1"/>
  <c r="O838" i="78" s="1"/>
  <c r="O839" i="78" s="1"/>
  <c r="O840" i="78" s="1"/>
  <c r="O841" i="78" s="1"/>
  <c r="O842" i="78" s="1"/>
  <c r="O843" i="78" s="1"/>
  <c r="O844" i="78" s="1"/>
  <c r="O845" i="78" s="1"/>
  <c r="O846" i="78" s="1"/>
  <c r="O847" i="78" s="1"/>
  <c r="O848" i="78" s="1"/>
  <c r="O849" i="78" s="1"/>
  <c r="O850" i="78" s="1"/>
  <c r="O851" i="78" s="1"/>
  <c r="O852" i="78" s="1"/>
  <c r="O853" i="78" s="1"/>
  <c r="O854" i="78" s="1"/>
  <c r="O855" i="78" s="1"/>
  <c r="O856" i="78" s="1"/>
  <c r="O857" i="78" s="1"/>
  <c r="O858" i="78" s="1"/>
  <c r="O859" i="78" s="1"/>
  <c r="O860" i="78" s="1"/>
  <c r="O861" i="78" s="1"/>
  <c r="O862" i="78" s="1"/>
  <c r="O863" i="78" s="1"/>
  <c r="O864" i="78" s="1"/>
  <c r="O865" i="78" s="1"/>
  <c r="O866" i="78" s="1"/>
  <c r="O867" i="78" s="1"/>
  <c r="O868" i="78" s="1"/>
  <c r="O869" i="78" s="1"/>
  <c r="O870" i="78" s="1"/>
  <c r="O871" i="78" s="1"/>
  <c r="O872" i="78" s="1"/>
  <c r="O873" i="78" s="1"/>
  <c r="O874" i="78" s="1"/>
  <c r="O875" i="78" s="1"/>
  <c r="O876" i="78" s="1"/>
  <c r="O877" i="78" s="1"/>
  <c r="O878" i="78" s="1"/>
  <c r="O879" i="78" s="1"/>
  <c r="O880" i="78" s="1"/>
  <c r="O881" i="78" s="1"/>
  <c r="O882" i="78" s="1"/>
  <c r="O883" i="78" s="1"/>
  <c r="O884" i="78" s="1"/>
  <c r="O885" i="78" s="1"/>
  <c r="O886" i="78" s="1"/>
  <c r="O887" i="78" s="1"/>
  <c r="O888" i="78" s="1"/>
  <c r="O889" i="78" s="1"/>
  <c r="O890" i="78" s="1"/>
  <c r="O891" i="78" s="1"/>
  <c r="O892" i="78" s="1"/>
  <c r="O893" i="78" s="1"/>
  <c r="O894" i="78" s="1"/>
  <c r="O895" i="78" s="1"/>
  <c r="O896" i="78" s="1"/>
  <c r="O897" i="78" s="1"/>
  <c r="O898" i="78" s="1"/>
  <c r="O899" i="78" s="1"/>
  <c r="O900" i="78" s="1"/>
  <c r="O901" i="78" s="1"/>
  <c r="O902" i="78" s="1"/>
  <c r="O903" i="78" s="1"/>
  <c r="O904" i="78" s="1"/>
  <c r="O905" i="78" s="1"/>
  <c r="O906" i="78" s="1"/>
  <c r="O907" i="78" s="1"/>
  <c r="O908" i="78" s="1"/>
  <c r="O909" i="78" s="1"/>
  <c r="O910" i="78" s="1"/>
  <c r="O911" i="78" s="1"/>
  <c r="O912" i="78" s="1"/>
  <c r="O913" i="78" s="1"/>
  <c r="O914" i="78" s="1"/>
  <c r="O915" i="78" s="1"/>
  <c r="O916" i="78" s="1"/>
  <c r="O917" i="78" s="1"/>
  <c r="O918" i="78" s="1"/>
  <c r="O919" i="78" s="1"/>
  <c r="O920" i="78" s="1"/>
  <c r="O921" i="78" s="1"/>
  <c r="O922" i="78" s="1"/>
  <c r="O923" i="78" s="1"/>
  <c r="O924" i="78" s="1"/>
  <c r="O925" i="78" s="1"/>
  <c r="O926" i="78" s="1"/>
  <c r="O927" i="78" s="1"/>
  <c r="O928" i="78" s="1"/>
  <c r="O929" i="78" s="1"/>
  <c r="O930" i="78" s="1"/>
  <c r="O931" i="78" s="1"/>
  <c r="O932" i="78" s="1"/>
  <c r="O933" i="78" s="1"/>
  <c r="O934" i="78" s="1"/>
  <c r="O935" i="78" s="1"/>
  <c r="O936" i="78" s="1"/>
  <c r="O937" i="78" s="1"/>
  <c r="O938" i="78" s="1"/>
  <c r="O939" i="78" s="1"/>
  <c r="O940" i="78" s="1"/>
  <c r="O941" i="78" s="1"/>
  <c r="O942" i="78" s="1"/>
  <c r="O943" i="78" s="1"/>
  <c r="O944" i="78" s="1"/>
  <c r="O945" i="78" s="1"/>
  <c r="O946" i="78" s="1"/>
  <c r="O947" i="78" s="1"/>
  <c r="O948" i="78" s="1"/>
  <c r="O949" i="78" s="1"/>
  <c r="O950" i="78" s="1"/>
  <c r="O951" i="78" s="1"/>
  <c r="O952" i="78" s="1"/>
  <c r="O953" i="78" s="1"/>
  <c r="O954" i="78" s="1"/>
  <c r="O955" i="78" s="1"/>
  <c r="O956" i="78" s="1"/>
  <c r="O957" i="78" s="1"/>
  <c r="O958" i="78" s="1"/>
  <c r="O959" i="78" s="1"/>
  <c r="O960" i="78" s="1"/>
  <c r="O961" i="78" s="1"/>
  <c r="O962" i="78" s="1"/>
  <c r="O963" i="78" s="1"/>
  <c r="O964" i="78" s="1"/>
  <c r="O965" i="78" s="1"/>
  <c r="O966" i="78" s="1"/>
  <c r="O967" i="78" s="1"/>
  <c r="O968" i="78" s="1"/>
  <c r="O969" i="78" s="1"/>
  <c r="O970" i="78" s="1"/>
  <c r="O971" i="78" s="1"/>
  <c r="O972" i="78" s="1"/>
  <c r="O973" i="78" s="1"/>
  <c r="O974" i="78" s="1"/>
  <c r="O975" i="78" s="1"/>
  <c r="O976" i="78" s="1"/>
  <c r="O977" i="78" s="1"/>
  <c r="O978" i="78" s="1"/>
  <c r="O979" i="78" s="1"/>
  <c r="O980" i="78" s="1"/>
  <c r="O981" i="78" s="1"/>
  <c r="O982" i="78" s="1"/>
  <c r="O983" i="78" s="1"/>
  <c r="O984" i="78" s="1"/>
  <c r="O985" i="78" s="1"/>
  <c r="O986" i="78" s="1"/>
  <c r="O987" i="78" s="1"/>
  <c r="O988" i="78" s="1"/>
  <c r="O989" i="78" s="1"/>
  <c r="O990" i="78" s="1"/>
  <c r="O991" i="78" s="1"/>
  <c r="O992" i="78" s="1"/>
  <c r="O993" i="78" s="1"/>
  <c r="O994" i="78" s="1"/>
  <c r="O995" i="78" s="1"/>
  <c r="O996" i="78" s="1"/>
  <c r="O997" i="78" s="1"/>
  <c r="O998" i="78" s="1"/>
  <c r="O999" i="78" s="1"/>
  <c r="O1000" i="78" s="1"/>
  <c r="O1001" i="78" s="1"/>
  <c r="O1002" i="78" s="1"/>
  <c r="O1003" i="78" s="1"/>
  <c r="O1004" i="78" s="1"/>
  <c r="O1005" i="78" s="1"/>
  <c r="Y64" i="31"/>
  <c r="Y64" i="84"/>
  <c r="Y64" i="83"/>
  <c r="Y64" i="88"/>
  <c r="E91" i="31"/>
  <c r="Y60" i="83"/>
  <c r="Y49" i="83"/>
  <c r="Z170" i="89"/>
  <c r="Z170" i="88"/>
  <c r="Z170" i="87"/>
  <c r="Z170" i="86"/>
  <c r="Z170" i="85"/>
  <c r="Z170" i="84"/>
  <c r="Z106" i="92"/>
  <c r="Z106" i="93" s="1"/>
  <c r="Z113" i="92"/>
  <c r="Z113" i="93" s="1"/>
  <c r="Z139" i="92"/>
  <c r="Z139" i="93" s="1"/>
  <c r="Z138" i="92"/>
  <c r="Z138" i="93" s="1"/>
  <c r="Z111" i="91"/>
  <c r="Z112" i="91"/>
  <c r="H167" i="31"/>
  <c r="Y14" i="31"/>
  <c r="E167" i="31"/>
  <c r="E167" i="85"/>
  <c r="E167" i="84"/>
  <c r="O5407" i="94"/>
  <c r="O5408" i="94" s="1"/>
  <c r="O5409" i="94" s="1"/>
  <c r="O5410" i="94" s="1"/>
  <c r="O5411" i="94" s="1"/>
  <c r="O5412" i="94" s="1"/>
  <c r="O38" i="80"/>
  <c r="O39" i="80" s="1"/>
  <c r="O40" i="80" s="1"/>
  <c r="O41" i="80" s="1"/>
  <c r="O42" i="80" s="1"/>
  <c r="O43" i="80" s="1"/>
  <c r="O44" i="80" s="1"/>
  <c r="O45" i="80" s="1"/>
  <c r="O46" i="80" s="1"/>
  <c r="O47" i="80" s="1"/>
  <c r="O48" i="80" s="1"/>
  <c r="O49" i="80" s="1"/>
  <c r="O50" i="80" s="1"/>
  <c r="O51" i="80" s="1"/>
  <c r="O52" i="80" s="1"/>
  <c r="O53" i="80" s="1"/>
  <c r="O54" i="80" s="1"/>
  <c r="O55" i="80" s="1"/>
  <c r="O56" i="80" s="1"/>
  <c r="O57" i="80" s="1"/>
  <c r="O58" i="80" s="1"/>
  <c r="O59" i="80" s="1"/>
  <c r="O60" i="80" s="1"/>
  <c r="O61" i="80" s="1"/>
  <c r="O62" i="80" s="1"/>
  <c r="O63" i="80" s="1"/>
  <c r="O64" i="80" s="1"/>
  <c r="O65" i="80" s="1"/>
  <c r="O66" i="77"/>
  <c r="O67" i="77" s="1"/>
  <c r="O68" i="77" s="1"/>
  <c r="O69" i="77" s="1"/>
  <c r="O70" i="77" s="1"/>
  <c r="O71" i="77" s="1"/>
  <c r="O72" i="77" s="1"/>
  <c r="O73" i="77" s="1"/>
  <c r="O74" i="77" s="1"/>
  <c r="O75" i="77" s="1"/>
  <c r="O76" i="77" s="1"/>
  <c r="O77" i="77" s="1"/>
  <c r="O78" i="77" s="1"/>
  <c r="O79" i="77" s="1"/>
  <c r="O80" i="77" s="1"/>
  <c r="O81" i="77" s="1"/>
  <c r="O82" i="77" s="1"/>
  <c r="O83" i="77" s="1"/>
  <c r="O84" i="77" s="1"/>
  <c r="O85" i="77" s="1"/>
  <c r="O86" i="77" s="1"/>
  <c r="O87" i="77" s="1"/>
  <c r="O88" i="77" s="1"/>
  <c r="O89" i="77" s="1"/>
  <c r="O90" i="77" s="1"/>
  <c r="O91" i="77" s="1"/>
  <c r="O92" i="77" s="1"/>
  <c r="O93" i="77" s="1"/>
  <c r="O94" i="77" s="1"/>
  <c r="O95" i="77" s="1"/>
  <c r="O96" i="77" s="1"/>
  <c r="O97" i="77" s="1"/>
  <c r="O98" i="77" s="1"/>
  <c r="O99" i="77" s="1"/>
  <c r="O100" i="77" s="1"/>
  <c r="O101" i="77" s="1"/>
  <c r="O102" i="77" s="1"/>
  <c r="O103" i="77" s="1"/>
  <c r="O104" i="77" s="1"/>
  <c r="O105" i="77" s="1"/>
  <c r="O106" i="77" s="1"/>
  <c r="O107" i="77" s="1"/>
  <c r="O108" i="77" s="1"/>
  <c r="O109" i="77" s="1"/>
  <c r="O110" i="77" s="1"/>
  <c r="O111" i="77" s="1"/>
  <c r="O112" i="77" s="1"/>
  <c r="O113" i="77" s="1"/>
  <c r="O114" i="77" s="1"/>
  <c r="O115" i="77" s="1"/>
  <c r="O116" i="77" s="1"/>
  <c r="O117" i="77" s="1"/>
  <c r="O118" i="77" s="1"/>
  <c r="O119" i="77" s="1"/>
  <c r="O120" i="77" s="1"/>
  <c r="O121" i="77" s="1"/>
  <c r="O122" i="77" s="1"/>
  <c r="O123" i="77" s="1"/>
  <c r="O124" i="77" s="1"/>
  <c r="O125" i="77" s="1"/>
  <c r="O126" i="77" s="1"/>
  <c r="O127" i="77" s="1"/>
  <c r="O128" i="77" s="1"/>
  <c r="O129" i="77" s="1"/>
  <c r="O130" i="77" s="1"/>
  <c r="O131" i="77" s="1"/>
  <c r="O132" i="77" s="1"/>
  <c r="O133" i="77" s="1"/>
  <c r="O134" i="77" s="1"/>
  <c r="O135" i="77" s="1"/>
  <c r="O136" i="77" s="1"/>
  <c r="O137" i="77" s="1"/>
  <c r="O138" i="77" s="1"/>
  <c r="O139" i="77" s="1"/>
  <c r="O140" i="77" s="1"/>
  <c r="O141" i="77" s="1"/>
  <c r="O142" i="77" s="1"/>
  <c r="O143" i="77" s="1"/>
  <c r="O144" i="77" s="1"/>
  <c r="O145" i="77" s="1"/>
  <c r="O146" i="77" s="1"/>
  <c r="O147" i="77" s="1"/>
  <c r="O148" i="77" s="1"/>
  <c r="O149" i="77" s="1"/>
  <c r="O150" i="77" s="1"/>
  <c r="O151" i="77" s="1"/>
  <c r="O152" i="77" s="1"/>
  <c r="O153" i="77" s="1"/>
  <c r="O154" i="77" s="1"/>
  <c r="O155" i="77" s="1"/>
  <c r="O156" i="77" s="1"/>
  <c r="O157" i="77" s="1"/>
  <c r="O158" i="77" s="1"/>
  <c r="O159" i="77" s="1"/>
  <c r="O160" i="77" s="1"/>
  <c r="O161" i="77" s="1"/>
  <c r="O162" i="77" s="1"/>
  <c r="O163" i="77" s="1"/>
  <c r="O164" i="77" s="1"/>
  <c r="O165" i="77" s="1"/>
  <c r="O166" i="77" s="1"/>
  <c r="O167" i="77" s="1"/>
  <c r="O168" i="77" s="1"/>
  <c r="O169" i="77" s="1"/>
  <c r="O170" i="77" s="1"/>
  <c r="O171" i="77" s="1"/>
  <c r="O172" i="77" s="1"/>
  <c r="O173" i="77" s="1"/>
  <c r="O174" i="77" s="1"/>
  <c r="O175" i="77" s="1"/>
  <c r="O176" i="77" s="1"/>
  <c r="O177" i="77" s="1"/>
  <c r="O178" i="77" s="1"/>
  <c r="O179" i="77" s="1"/>
  <c r="O180" i="77" s="1"/>
  <c r="O181" i="77" s="1"/>
  <c r="O182" i="77" s="1"/>
  <c r="O183" i="77" s="1"/>
  <c r="O184" i="77" s="1"/>
  <c r="O185" i="77" s="1"/>
  <c r="O186" i="77" s="1"/>
  <c r="O187" i="77" s="1"/>
  <c r="O188" i="77" s="1"/>
  <c r="O189" i="77" s="1"/>
  <c r="O190" i="77" s="1"/>
  <c r="O191" i="77" s="1"/>
  <c r="O192" i="77" s="1"/>
  <c r="O193" i="77" s="1"/>
  <c r="O194" i="77" s="1"/>
  <c r="O195" i="77" s="1"/>
  <c r="O196" i="77" s="1"/>
  <c r="O197" i="77" s="1"/>
  <c r="O198" i="77" s="1"/>
  <c r="O199" i="77" s="1"/>
  <c r="O200" i="77" s="1"/>
  <c r="O201" i="77" s="1"/>
  <c r="O202" i="77" s="1"/>
  <c r="O203" i="77" s="1"/>
  <c r="O204" i="77" s="1"/>
  <c r="O205" i="77" s="1"/>
  <c r="O206" i="77" s="1"/>
  <c r="O207" i="77" s="1"/>
  <c r="O208" i="77" s="1"/>
  <c r="O209" i="77" s="1"/>
  <c r="O210" i="77" s="1"/>
  <c r="O211" i="77" s="1"/>
  <c r="O212" i="77" s="1"/>
  <c r="O213" i="77" s="1"/>
  <c r="O214" i="77" s="1"/>
  <c r="O215" i="77" s="1"/>
  <c r="O216" i="77" s="1"/>
  <c r="O217" i="77" s="1"/>
  <c r="O218" i="77" s="1"/>
  <c r="O219" i="77" s="1"/>
  <c r="O220" i="77" s="1"/>
  <c r="O221" i="77" s="1"/>
  <c r="O222" i="77" s="1"/>
  <c r="O223" i="77" s="1"/>
  <c r="O224" i="77" s="1"/>
  <c r="O225" i="77" s="1"/>
  <c r="O226" i="77" s="1"/>
  <c r="O227" i="77" s="1"/>
  <c r="O228" i="77" s="1"/>
  <c r="O229" i="77" s="1"/>
  <c r="O230" i="77" s="1"/>
  <c r="O231" i="77" s="1"/>
  <c r="O232" i="77" s="1"/>
  <c r="O233" i="77" s="1"/>
  <c r="O234" i="77" s="1"/>
  <c r="O235" i="77" s="1"/>
  <c r="O236" i="77" s="1"/>
  <c r="O237" i="77" s="1"/>
  <c r="O238" i="77" s="1"/>
  <c r="O239" i="77" s="1"/>
  <c r="O240" i="77" s="1"/>
  <c r="O241" i="77" s="1"/>
  <c r="O242" i="77" s="1"/>
  <c r="O243" i="77" s="1"/>
  <c r="O244" i="77" s="1"/>
  <c r="O245" i="77" s="1"/>
  <c r="O246" i="77" s="1"/>
  <c r="O247" i="77" s="1"/>
  <c r="O248" i="77" s="1"/>
  <c r="O249" i="77" s="1"/>
  <c r="O250" i="77" s="1"/>
  <c r="O251" i="77" s="1"/>
  <c r="O252" i="77" s="1"/>
  <c r="O253" i="77" s="1"/>
  <c r="O254" i="77" s="1"/>
  <c r="O255" i="77" s="1"/>
  <c r="O256" i="77" s="1"/>
  <c r="O257" i="77" s="1"/>
  <c r="O258" i="77" s="1"/>
  <c r="O259" i="77" s="1"/>
  <c r="O260" i="77" s="1"/>
  <c r="O261" i="77" s="1"/>
  <c r="O262" i="77" s="1"/>
  <c r="O263" i="77" s="1"/>
  <c r="O264" i="77" s="1"/>
  <c r="O265" i="77" s="1"/>
  <c r="O266" i="77" s="1"/>
  <c r="O267" i="77" s="1"/>
  <c r="O268" i="77" s="1"/>
  <c r="O269" i="77" s="1"/>
  <c r="O270" i="77" s="1"/>
  <c r="O271" i="77" s="1"/>
  <c r="O272" i="77" s="1"/>
  <c r="O273" i="77" s="1"/>
  <c r="O274" i="77" s="1"/>
  <c r="O275" i="77" s="1"/>
  <c r="O276" i="77" s="1"/>
  <c r="O277" i="77" s="1"/>
  <c r="O278" i="77" s="1"/>
  <c r="O279" i="77" s="1"/>
  <c r="O280" i="77" s="1"/>
  <c r="O281" i="77" s="1"/>
  <c r="O282" i="77" s="1"/>
  <c r="O283" i="77" s="1"/>
  <c r="O284" i="77" s="1"/>
  <c r="O285" i="77" s="1"/>
  <c r="O286" i="77" s="1"/>
  <c r="O287" i="77" s="1"/>
  <c r="O288" i="77" s="1"/>
  <c r="O289" i="77" s="1"/>
  <c r="O290" i="77" s="1"/>
  <c r="O291" i="77" s="1"/>
  <c r="O292" i="77" s="1"/>
  <c r="O293" i="77" s="1"/>
  <c r="O294" i="77" s="1"/>
  <c r="O295" i="77" s="1"/>
  <c r="O296" i="77" s="1"/>
  <c r="O297" i="77" s="1"/>
  <c r="O298" i="77" s="1"/>
  <c r="O299" i="77" s="1"/>
  <c r="O300" i="77" s="1"/>
  <c r="O301" i="77" s="1"/>
  <c r="O302" i="77" s="1"/>
  <c r="O303" i="77" s="1"/>
  <c r="O304" i="77" s="1"/>
  <c r="O305" i="77" s="1"/>
  <c r="O306" i="77" s="1"/>
  <c r="O307" i="77" s="1"/>
  <c r="O308" i="77" s="1"/>
  <c r="O309" i="77" s="1"/>
  <c r="O310" i="77" s="1"/>
  <c r="O311" i="77" s="1"/>
  <c r="O312" i="77" s="1"/>
  <c r="O313" i="77" s="1"/>
  <c r="O314" i="77" s="1"/>
  <c r="O315" i="77" s="1"/>
  <c r="O316" i="77" s="1"/>
  <c r="O317" i="77" s="1"/>
  <c r="O318" i="77" s="1"/>
  <c r="O319" i="77" s="1"/>
  <c r="O320" i="77" s="1"/>
  <c r="O321" i="77" s="1"/>
  <c r="O322" i="77" s="1"/>
  <c r="O323" i="77" s="1"/>
  <c r="O324" i="77" s="1"/>
  <c r="O325" i="77" s="1"/>
  <c r="O326" i="77" s="1"/>
  <c r="O327" i="77" s="1"/>
  <c r="O328" i="77" s="1"/>
  <c r="O329" i="77" s="1"/>
  <c r="O330" i="77" s="1"/>
  <c r="O331" i="77" s="1"/>
  <c r="O332" i="77" s="1"/>
  <c r="O333" i="77" s="1"/>
  <c r="O334" i="77" s="1"/>
  <c r="O335" i="77" s="1"/>
  <c r="O336" i="77" s="1"/>
  <c r="O337" i="77" s="1"/>
  <c r="O338" i="77" s="1"/>
  <c r="O339" i="77" s="1"/>
  <c r="O340" i="77" s="1"/>
  <c r="O341" i="77" s="1"/>
  <c r="O342" i="77" s="1"/>
  <c r="O343" i="77" s="1"/>
  <c r="O344" i="77" s="1"/>
  <c r="O345" i="77" s="1"/>
  <c r="O346" i="77" s="1"/>
  <c r="O347" i="77" s="1"/>
  <c r="O348" i="77" s="1"/>
  <c r="O349" i="77" s="1"/>
  <c r="O350" i="77" s="1"/>
  <c r="O351" i="77" s="1"/>
  <c r="O352" i="77" s="1"/>
  <c r="O353" i="77" s="1"/>
  <c r="O354" i="77" s="1"/>
  <c r="O355" i="77" s="1"/>
  <c r="O356" i="77" s="1"/>
  <c r="O357" i="77" s="1"/>
  <c r="O358" i="77" s="1"/>
  <c r="O359" i="77" s="1"/>
  <c r="O360" i="77" s="1"/>
  <c r="O361" i="77" s="1"/>
  <c r="O362" i="77" s="1"/>
  <c r="O363" i="77" s="1"/>
  <c r="O364" i="77" s="1"/>
  <c r="O365" i="77" s="1"/>
  <c r="O366" i="77" s="1"/>
  <c r="O367" i="77" s="1"/>
  <c r="O368" i="77" s="1"/>
  <c r="O369" i="77" s="1"/>
  <c r="O370" i="77" s="1"/>
  <c r="O371" i="77" s="1"/>
  <c r="O372" i="77" s="1"/>
  <c r="O373" i="77" s="1"/>
  <c r="O374" i="77" s="1"/>
  <c r="O375" i="77" s="1"/>
  <c r="O376" i="77" s="1"/>
  <c r="O377" i="77" s="1"/>
  <c r="O378" i="77" s="1"/>
  <c r="O379" i="77" s="1"/>
  <c r="O380" i="77" s="1"/>
  <c r="O381" i="77" s="1"/>
  <c r="O382" i="77" s="1"/>
  <c r="O383" i="77" s="1"/>
  <c r="O384" i="77" s="1"/>
  <c r="O385" i="77" s="1"/>
  <c r="O386" i="77" s="1"/>
  <c r="O387" i="77" s="1"/>
  <c r="O388" i="77" s="1"/>
  <c r="O389" i="77" s="1"/>
  <c r="O390" i="77" s="1"/>
  <c r="O391" i="77" s="1"/>
  <c r="O392" i="77" s="1"/>
  <c r="O393" i="77" s="1"/>
  <c r="O394" i="77" s="1"/>
  <c r="O395" i="77" s="1"/>
  <c r="O396" i="77" s="1"/>
  <c r="O397" i="77" s="1"/>
  <c r="O398" i="77" s="1"/>
  <c r="O399" i="77" s="1"/>
  <c r="O400" i="77" s="1"/>
  <c r="O401" i="77" s="1"/>
  <c r="O402" i="77" s="1"/>
  <c r="O403" i="77" s="1"/>
  <c r="O404" i="77" s="1"/>
  <c r="O405" i="77" s="1"/>
  <c r="O406" i="77" s="1"/>
  <c r="O407" i="77" s="1"/>
  <c r="O408" i="77" s="1"/>
  <c r="O409" i="77" s="1"/>
  <c r="O410" i="77" s="1"/>
  <c r="O411" i="77" s="1"/>
  <c r="O412" i="77" s="1"/>
  <c r="O413" i="77" s="1"/>
  <c r="O414" i="77" s="1"/>
  <c r="O415" i="77" s="1"/>
  <c r="O416" i="77" s="1"/>
  <c r="O417" i="77" s="1"/>
  <c r="O418" i="77" s="1"/>
  <c r="O419" i="77" s="1"/>
  <c r="O420" i="77" s="1"/>
  <c r="O421" i="77" s="1"/>
  <c r="O422" i="77" s="1"/>
  <c r="O423" i="77" s="1"/>
  <c r="O424" i="77" s="1"/>
  <c r="O425" i="77" s="1"/>
  <c r="O426" i="77" s="1"/>
  <c r="O427" i="77" s="1"/>
  <c r="O428" i="77" s="1"/>
  <c r="O429" i="77" s="1"/>
  <c r="O430" i="77" s="1"/>
  <c r="O431" i="77" s="1"/>
  <c r="O432" i="77" s="1"/>
  <c r="O433" i="77" s="1"/>
  <c r="O434" i="77" s="1"/>
  <c r="O435" i="77" s="1"/>
  <c r="O436" i="77" s="1"/>
  <c r="O437" i="77" s="1"/>
  <c r="O438" i="77" s="1"/>
  <c r="O439" i="77" s="1"/>
  <c r="O440" i="77" s="1"/>
  <c r="O441" i="77" s="1"/>
  <c r="O442" i="77" s="1"/>
  <c r="O443" i="77" s="1"/>
  <c r="O444" i="77" s="1"/>
  <c r="O445" i="77" s="1"/>
  <c r="O446" i="77" s="1"/>
  <c r="O447" i="77" s="1"/>
  <c r="O448" i="77" s="1"/>
  <c r="O449" i="77" s="1"/>
  <c r="O450" i="77" s="1"/>
  <c r="O451" i="77" s="1"/>
  <c r="O452" i="77" s="1"/>
  <c r="O453" i="77" s="1"/>
  <c r="O454" i="77" s="1"/>
  <c r="O455" i="77" s="1"/>
  <c r="O456" i="77" s="1"/>
  <c r="O457" i="77" s="1"/>
  <c r="O458" i="77" s="1"/>
  <c r="O459" i="77" s="1"/>
  <c r="O460" i="77" s="1"/>
  <c r="O461" i="77" s="1"/>
  <c r="O462" i="77" s="1"/>
  <c r="O463" i="77" s="1"/>
  <c r="O464" i="77" s="1"/>
  <c r="O465" i="77" s="1"/>
  <c r="O466" i="77" s="1"/>
  <c r="O467" i="77" s="1"/>
  <c r="O468" i="77" s="1"/>
  <c r="O469" i="77" s="1"/>
  <c r="O470" i="77" s="1"/>
  <c r="O471" i="77" s="1"/>
  <c r="O472" i="77" s="1"/>
  <c r="O473" i="77" s="1"/>
  <c r="O474" i="77" s="1"/>
  <c r="O475" i="77" s="1"/>
  <c r="O476" i="77" s="1"/>
  <c r="O477" i="77" s="1"/>
  <c r="O478" i="77" s="1"/>
  <c r="O479" i="77" s="1"/>
  <c r="O480" i="77" s="1"/>
  <c r="O481" i="77" s="1"/>
  <c r="O482" i="77" s="1"/>
  <c r="O483" i="77" s="1"/>
  <c r="O484" i="77" s="1"/>
  <c r="O485" i="77" s="1"/>
  <c r="O486" i="77" s="1"/>
  <c r="O487" i="77" s="1"/>
  <c r="O488" i="77" s="1"/>
  <c r="O489" i="77" s="1"/>
  <c r="O490" i="77" s="1"/>
  <c r="O491" i="77" s="1"/>
  <c r="O492" i="77" s="1"/>
  <c r="O493" i="77" s="1"/>
  <c r="O494" i="77" s="1"/>
  <c r="O495" i="77" s="1"/>
  <c r="O496" i="77" s="1"/>
  <c r="O497" i="77" s="1"/>
  <c r="O498" i="77" s="1"/>
  <c r="O499" i="77" s="1"/>
  <c r="O500" i="77" s="1"/>
  <c r="O501" i="77" s="1"/>
  <c r="O502" i="77" s="1"/>
  <c r="O503" i="77" s="1"/>
  <c r="O504" i="77" s="1"/>
  <c r="O505" i="77" s="1"/>
  <c r="O506" i="77" s="1"/>
  <c r="O507" i="77" s="1"/>
  <c r="O508" i="77" s="1"/>
  <c r="O509" i="77" s="1"/>
  <c r="O510" i="77" s="1"/>
  <c r="O511" i="77" s="1"/>
  <c r="O512" i="77" s="1"/>
  <c r="O513" i="77" s="1"/>
  <c r="O514" i="77" s="1"/>
  <c r="O515" i="77" s="1"/>
  <c r="O516" i="77" s="1"/>
  <c r="O517" i="77" s="1"/>
  <c r="O518" i="77" s="1"/>
  <c r="O519" i="77" s="1"/>
  <c r="O520" i="77" s="1"/>
  <c r="O521" i="77" s="1"/>
  <c r="O522" i="77" s="1"/>
  <c r="O523" i="77" s="1"/>
  <c r="O524" i="77" s="1"/>
  <c r="O525" i="77" s="1"/>
  <c r="O526" i="77" s="1"/>
  <c r="O527" i="77" s="1"/>
  <c r="O528" i="77" s="1"/>
  <c r="O529" i="77" s="1"/>
  <c r="O530" i="77" s="1"/>
  <c r="O531" i="77" s="1"/>
  <c r="O532" i="77" s="1"/>
  <c r="O533" i="77" s="1"/>
  <c r="O534" i="77" s="1"/>
  <c r="O535" i="77" s="1"/>
  <c r="O536" i="77" s="1"/>
  <c r="O537" i="77" s="1"/>
  <c r="O538" i="77" s="1"/>
  <c r="O539" i="77" s="1"/>
  <c r="O540" i="77" s="1"/>
  <c r="O541" i="77" s="1"/>
  <c r="O542" i="77" s="1"/>
  <c r="O543" i="77" s="1"/>
  <c r="O544" i="77" s="1"/>
  <c r="O545" i="77" s="1"/>
  <c r="O546" i="77" s="1"/>
  <c r="O547" i="77" s="1"/>
  <c r="O548" i="77" s="1"/>
  <c r="O549" i="77" s="1"/>
  <c r="O550" i="77" s="1"/>
  <c r="O551" i="77" s="1"/>
  <c r="O552" i="77" s="1"/>
  <c r="O553" i="77" s="1"/>
  <c r="O554" i="77" s="1"/>
  <c r="O555" i="77" s="1"/>
  <c r="O556" i="77" s="1"/>
  <c r="O557" i="77" s="1"/>
  <c r="O558" i="77" s="1"/>
  <c r="O559" i="77" s="1"/>
  <c r="O560" i="77" s="1"/>
  <c r="O561" i="77" s="1"/>
  <c r="O562" i="77" s="1"/>
  <c r="O563" i="77" s="1"/>
  <c r="O564" i="77" s="1"/>
  <c r="O565" i="77" s="1"/>
  <c r="O566" i="77" s="1"/>
  <c r="O567" i="77" s="1"/>
  <c r="O568" i="77" s="1"/>
  <c r="O569" i="77" s="1"/>
  <c r="O570" i="77" s="1"/>
  <c r="O571" i="77" s="1"/>
  <c r="O572" i="77" s="1"/>
  <c r="O573" i="77" s="1"/>
  <c r="O574" i="77" s="1"/>
  <c r="O575" i="77" s="1"/>
  <c r="O576" i="77" s="1"/>
  <c r="O577" i="77" s="1"/>
  <c r="O578" i="77" s="1"/>
  <c r="O579" i="77" s="1"/>
  <c r="O580" i="77" s="1"/>
  <c r="O581" i="77" s="1"/>
  <c r="O582" i="77" s="1"/>
  <c r="O583" i="77" s="1"/>
  <c r="O584" i="77" s="1"/>
  <c r="O585" i="77" s="1"/>
  <c r="O586" i="77" s="1"/>
  <c r="O587" i="77" s="1"/>
  <c r="O588" i="77" s="1"/>
  <c r="O589" i="77" s="1"/>
  <c r="O590" i="77" s="1"/>
  <c r="O591" i="77" s="1"/>
  <c r="O592" i="77" s="1"/>
  <c r="O593" i="77" s="1"/>
  <c r="O594" i="77" s="1"/>
  <c r="O595" i="77" s="1"/>
  <c r="O596" i="77" s="1"/>
  <c r="O597" i="77" s="1"/>
  <c r="O598" i="77" s="1"/>
  <c r="O599" i="77" s="1"/>
  <c r="O600" i="77" s="1"/>
  <c r="O601" i="77" s="1"/>
  <c r="O602" i="77" s="1"/>
  <c r="O603" i="77" s="1"/>
  <c r="O604" i="77" s="1"/>
  <c r="O605" i="77" s="1"/>
  <c r="O606" i="77" s="1"/>
  <c r="O607" i="77" s="1"/>
  <c r="O608" i="77" s="1"/>
  <c r="O609" i="77" s="1"/>
  <c r="O610" i="77" s="1"/>
  <c r="O611" i="77" s="1"/>
  <c r="O612" i="77" s="1"/>
  <c r="O613" i="77" s="1"/>
  <c r="O614" i="77" s="1"/>
  <c r="O615" i="77" s="1"/>
  <c r="O616" i="77" s="1"/>
  <c r="O617" i="77" s="1"/>
  <c r="O618" i="77" s="1"/>
  <c r="O619" i="77" s="1"/>
  <c r="O620" i="77" s="1"/>
  <c r="O621" i="77" s="1"/>
  <c r="O622" i="77" s="1"/>
  <c r="O623" i="77" s="1"/>
  <c r="O624" i="77" s="1"/>
  <c r="O625" i="77" s="1"/>
  <c r="O626" i="77" s="1"/>
  <c r="O627" i="77" s="1"/>
  <c r="O628" i="77" s="1"/>
  <c r="O629" i="77" s="1"/>
  <c r="O630" i="77" s="1"/>
  <c r="O631" i="77" s="1"/>
  <c r="O632" i="77" s="1"/>
  <c r="O633" i="77" s="1"/>
  <c r="O634" i="77" s="1"/>
  <c r="O635" i="77" s="1"/>
  <c r="O636" i="77" s="1"/>
  <c r="O637" i="77" s="1"/>
  <c r="O638" i="77" s="1"/>
  <c r="O639" i="77" s="1"/>
  <c r="O640" i="77" s="1"/>
  <c r="O641" i="77" s="1"/>
  <c r="O642" i="77" s="1"/>
  <c r="O643" i="77" s="1"/>
  <c r="O644" i="77" s="1"/>
  <c r="O645" i="77" s="1"/>
  <c r="O646" i="77" s="1"/>
  <c r="O647" i="77" s="1"/>
  <c r="O648" i="77" s="1"/>
  <c r="O649" i="77" s="1"/>
  <c r="O650" i="77" s="1"/>
  <c r="O651" i="77" s="1"/>
  <c r="O652" i="77" s="1"/>
  <c r="O653" i="77" s="1"/>
  <c r="O654" i="77" s="1"/>
  <c r="O655" i="77" s="1"/>
  <c r="O656" i="77" s="1"/>
  <c r="O657" i="77" s="1"/>
  <c r="O658" i="77" s="1"/>
  <c r="O659" i="77" s="1"/>
  <c r="O660" i="77" s="1"/>
  <c r="O661" i="77" s="1"/>
  <c r="O662" i="77" s="1"/>
  <c r="O663" i="77" s="1"/>
  <c r="O664" i="77" s="1"/>
  <c r="O665" i="77" s="1"/>
  <c r="O666" i="77" s="1"/>
  <c r="O667" i="77" s="1"/>
  <c r="O668" i="77" s="1"/>
  <c r="O669" i="77" s="1"/>
  <c r="O670" i="77" s="1"/>
  <c r="O671" i="77" s="1"/>
  <c r="O672" i="77" s="1"/>
  <c r="O673" i="77" s="1"/>
  <c r="O674" i="77" s="1"/>
  <c r="O675" i="77" s="1"/>
  <c r="O676" i="77" s="1"/>
  <c r="O677" i="77" s="1"/>
  <c r="O678" i="77" s="1"/>
  <c r="O679" i="77" s="1"/>
  <c r="O680" i="77" s="1"/>
  <c r="O681" i="77" s="1"/>
  <c r="O682" i="77" s="1"/>
  <c r="O683" i="77" s="1"/>
  <c r="O684" i="77" s="1"/>
  <c r="O685" i="77" s="1"/>
  <c r="O686" i="77" s="1"/>
  <c r="O687" i="77" s="1"/>
  <c r="O688" i="77" s="1"/>
  <c r="O689" i="77" s="1"/>
  <c r="O690" i="77" s="1"/>
  <c r="O691" i="77" s="1"/>
  <c r="O692" i="77" s="1"/>
  <c r="O693" i="77" s="1"/>
  <c r="O694" i="77" s="1"/>
  <c r="O695" i="77" s="1"/>
  <c r="O696" i="77" s="1"/>
  <c r="O697" i="77" s="1"/>
  <c r="O698" i="77" s="1"/>
  <c r="O699" i="77" s="1"/>
  <c r="O700" i="77" s="1"/>
  <c r="O701" i="77" s="1"/>
  <c r="O702" i="77" s="1"/>
  <c r="O703" i="77" s="1"/>
  <c r="O704" i="77" s="1"/>
  <c r="O705" i="77" s="1"/>
  <c r="O706" i="77" s="1"/>
  <c r="O707" i="77" s="1"/>
  <c r="O708" i="77" s="1"/>
  <c r="O709" i="77" s="1"/>
  <c r="O710" i="77" s="1"/>
  <c r="O711" i="77" s="1"/>
  <c r="O712" i="77" s="1"/>
  <c r="O713" i="77" s="1"/>
  <c r="O714" i="77" s="1"/>
  <c r="O715" i="77" s="1"/>
  <c r="O716" i="77" s="1"/>
  <c r="O717" i="77" s="1"/>
  <c r="O718" i="77" s="1"/>
  <c r="O719" i="77" s="1"/>
  <c r="O720" i="77" s="1"/>
  <c r="O721" i="77" s="1"/>
  <c r="O722" i="77" s="1"/>
  <c r="O723" i="77" s="1"/>
  <c r="O724" i="77" s="1"/>
  <c r="O725" i="77" s="1"/>
  <c r="O726" i="77" s="1"/>
  <c r="O727" i="77" s="1"/>
  <c r="O728" i="77" s="1"/>
  <c r="O729" i="77" s="1"/>
  <c r="O730" i="77" s="1"/>
  <c r="O731" i="77" s="1"/>
  <c r="O732" i="77" s="1"/>
  <c r="O733" i="77" s="1"/>
  <c r="O734" i="77" s="1"/>
  <c r="O735" i="77" s="1"/>
  <c r="O736" i="77" s="1"/>
  <c r="O737" i="77" s="1"/>
  <c r="O738" i="77" s="1"/>
  <c r="O739" i="77" s="1"/>
  <c r="O740" i="77" s="1"/>
  <c r="O741" i="77" s="1"/>
  <c r="O742" i="77" s="1"/>
  <c r="O743" i="77" s="1"/>
  <c r="O744" i="77" s="1"/>
  <c r="O745" i="77" s="1"/>
  <c r="O746" i="77" s="1"/>
  <c r="O747" i="77" s="1"/>
  <c r="O748" i="77" s="1"/>
  <c r="O749" i="77" s="1"/>
  <c r="O750" i="77" s="1"/>
  <c r="O751" i="77" s="1"/>
  <c r="O752" i="77" s="1"/>
  <c r="O753" i="77" s="1"/>
  <c r="O754" i="77" s="1"/>
  <c r="O755" i="77" s="1"/>
  <c r="O756" i="77" s="1"/>
  <c r="O757" i="77" s="1"/>
  <c r="O758" i="77" s="1"/>
  <c r="O759" i="77" s="1"/>
  <c r="O760" i="77" s="1"/>
  <c r="O761" i="77" s="1"/>
  <c r="O762" i="77" s="1"/>
  <c r="O763" i="77" s="1"/>
  <c r="O764" i="77" s="1"/>
  <c r="O765" i="77" s="1"/>
  <c r="O766" i="77" s="1"/>
  <c r="O767" i="77" s="1"/>
  <c r="O768" i="77" s="1"/>
  <c r="O769" i="77" s="1"/>
  <c r="O770" i="77" s="1"/>
  <c r="O771" i="77" s="1"/>
  <c r="O772" i="77" s="1"/>
  <c r="O773" i="77" s="1"/>
  <c r="O774" i="77" s="1"/>
  <c r="O775" i="77" s="1"/>
  <c r="O776" i="77" s="1"/>
  <c r="O777" i="77" s="1"/>
  <c r="O778" i="77" s="1"/>
  <c r="O779" i="77" s="1"/>
  <c r="O780" i="77" s="1"/>
  <c r="O781" i="77" s="1"/>
  <c r="O782" i="77" s="1"/>
  <c r="O783" i="77" s="1"/>
  <c r="O784" i="77" s="1"/>
  <c r="O785" i="77" s="1"/>
  <c r="O786" i="77" s="1"/>
  <c r="O787" i="77" s="1"/>
  <c r="O788" i="77" s="1"/>
  <c r="O789" i="77" s="1"/>
  <c r="O790" i="77" s="1"/>
  <c r="O791" i="77" s="1"/>
  <c r="O792" i="77" s="1"/>
  <c r="O793" i="77" s="1"/>
  <c r="O794" i="77" s="1"/>
  <c r="O795" i="77" s="1"/>
  <c r="O796" i="77" s="1"/>
  <c r="O797" i="77" s="1"/>
  <c r="O798" i="77" s="1"/>
  <c r="O799" i="77" s="1"/>
  <c r="O800" i="77" s="1"/>
  <c r="O801" i="77" s="1"/>
  <c r="O802" i="77" s="1"/>
  <c r="O803" i="77" s="1"/>
  <c r="O804" i="77" s="1"/>
  <c r="O805" i="77" s="1"/>
  <c r="O806" i="77" s="1"/>
  <c r="O807" i="77" s="1"/>
  <c r="O808" i="77" s="1"/>
  <c r="O809" i="77" s="1"/>
  <c r="O810" i="77" s="1"/>
  <c r="O811" i="77" s="1"/>
  <c r="O812" i="77" s="1"/>
  <c r="O813" i="77" s="1"/>
  <c r="O814" i="77" s="1"/>
  <c r="O815" i="77" s="1"/>
  <c r="O816" i="77" s="1"/>
  <c r="O817" i="77" s="1"/>
  <c r="O818" i="77" s="1"/>
  <c r="O819" i="77" s="1"/>
  <c r="O820" i="77" s="1"/>
  <c r="O821" i="77" s="1"/>
  <c r="O822" i="77" s="1"/>
  <c r="O823" i="77" s="1"/>
  <c r="O824" i="77" s="1"/>
  <c r="O825" i="77" s="1"/>
  <c r="O826" i="77" s="1"/>
  <c r="O827" i="77" s="1"/>
  <c r="O828" i="77" s="1"/>
  <c r="O829" i="77" s="1"/>
  <c r="O830" i="77" s="1"/>
  <c r="O831" i="77" s="1"/>
  <c r="O832" i="77" s="1"/>
  <c r="O833" i="77" s="1"/>
  <c r="O834" i="77" s="1"/>
  <c r="O835" i="77" s="1"/>
  <c r="O836" i="77" s="1"/>
  <c r="O837" i="77" s="1"/>
  <c r="O838" i="77" s="1"/>
  <c r="O839" i="77" s="1"/>
  <c r="O840" i="77" s="1"/>
  <c r="O841" i="77" s="1"/>
  <c r="O842" i="77" s="1"/>
  <c r="O843" i="77" s="1"/>
  <c r="O844" i="77" s="1"/>
  <c r="O845" i="77" s="1"/>
  <c r="O846" i="77" s="1"/>
  <c r="O847" i="77" s="1"/>
  <c r="O848" i="77" s="1"/>
  <c r="O849" i="77" s="1"/>
  <c r="O850" i="77" s="1"/>
  <c r="O851" i="77" s="1"/>
  <c r="O852" i="77" s="1"/>
  <c r="O853" i="77" s="1"/>
  <c r="O854" i="77" s="1"/>
  <c r="O855" i="77" s="1"/>
  <c r="O856" i="77" s="1"/>
  <c r="O857" i="77" s="1"/>
  <c r="O858" i="77" s="1"/>
  <c r="O859" i="77" s="1"/>
  <c r="O860" i="77" s="1"/>
  <c r="O861" i="77" s="1"/>
  <c r="O862" i="77" s="1"/>
  <c r="O863" i="77" s="1"/>
  <c r="O864" i="77" s="1"/>
  <c r="O865" i="77" s="1"/>
  <c r="O866" i="77" s="1"/>
  <c r="O867" i="77" s="1"/>
  <c r="O868" i="77" s="1"/>
  <c r="O869" i="77" s="1"/>
  <c r="O870" i="77" s="1"/>
  <c r="O871" i="77" s="1"/>
  <c r="O872" i="77" s="1"/>
  <c r="O873" i="77" s="1"/>
  <c r="O874" i="77" s="1"/>
  <c r="O875" i="77" s="1"/>
  <c r="O876" i="77" s="1"/>
  <c r="O877" i="77" s="1"/>
  <c r="O878" i="77" s="1"/>
  <c r="O879" i="77" s="1"/>
  <c r="O880" i="77" s="1"/>
  <c r="O881" i="77" s="1"/>
  <c r="O882" i="77" s="1"/>
  <c r="O883" i="77" s="1"/>
  <c r="O884" i="77" s="1"/>
  <c r="O885" i="77" s="1"/>
  <c r="O886" i="77" s="1"/>
  <c r="O887" i="77" s="1"/>
  <c r="O888" i="77" s="1"/>
  <c r="O889" i="77" s="1"/>
  <c r="O890" i="77" s="1"/>
  <c r="O891" i="77" s="1"/>
  <c r="O892" i="77" s="1"/>
  <c r="O893" i="77" s="1"/>
  <c r="O894" i="77" s="1"/>
  <c r="O895" i="77" s="1"/>
  <c r="O896" i="77" s="1"/>
  <c r="O897" i="77" s="1"/>
  <c r="O898" i="77" s="1"/>
  <c r="O899" i="77" s="1"/>
  <c r="O900" i="77" s="1"/>
  <c r="O901" i="77" s="1"/>
  <c r="O902" i="77" s="1"/>
  <c r="O903" i="77" s="1"/>
  <c r="O904" i="77" s="1"/>
  <c r="O905" i="77" s="1"/>
  <c r="O906" i="77" s="1"/>
  <c r="O907" i="77" s="1"/>
  <c r="O908" i="77" s="1"/>
  <c r="O909" i="77" s="1"/>
  <c r="O910" i="77" s="1"/>
  <c r="O911" i="77" s="1"/>
  <c r="O912" i="77" s="1"/>
  <c r="O913" i="77" s="1"/>
  <c r="O914" i="77" s="1"/>
  <c r="O915" i="77" s="1"/>
  <c r="O916" i="77" s="1"/>
  <c r="O917" i="77" s="1"/>
  <c r="O918" i="77" s="1"/>
  <c r="O919" i="77" s="1"/>
  <c r="O920" i="77" s="1"/>
  <c r="O921" i="77" s="1"/>
  <c r="O922" i="77" s="1"/>
  <c r="O923" i="77" s="1"/>
  <c r="O924" i="77" s="1"/>
  <c r="O925" i="77" s="1"/>
  <c r="O926" i="77" s="1"/>
  <c r="O927" i="77" s="1"/>
  <c r="O928" i="77" s="1"/>
  <c r="O929" i="77" s="1"/>
  <c r="O930" i="77" s="1"/>
  <c r="O931" i="77" s="1"/>
  <c r="O932" i="77" s="1"/>
  <c r="O933" i="77" s="1"/>
  <c r="O934" i="77" s="1"/>
  <c r="O935" i="77" s="1"/>
  <c r="O936" i="77" s="1"/>
  <c r="O937" i="77" s="1"/>
  <c r="O938" i="77" s="1"/>
  <c r="O939" i="77" s="1"/>
  <c r="O940" i="77" s="1"/>
  <c r="O941" i="77" s="1"/>
  <c r="O942" i="77" s="1"/>
  <c r="O943" i="77" s="1"/>
  <c r="O944" i="77" s="1"/>
  <c r="O945" i="77" s="1"/>
  <c r="O946" i="77" s="1"/>
  <c r="O947" i="77" s="1"/>
  <c r="O948" i="77" s="1"/>
  <c r="O949" i="77" s="1"/>
  <c r="O950" i="77" s="1"/>
  <c r="O951" i="77" s="1"/>
  <c r="O952" i="77" s="1"/>
  <c r="O953" i="77" s="1"/>
  <c r="O954" i="77" s="1"/>
  <c r="O955" i="77" s="1"/>
  <c r="O956" i="77" s="1"/>
  <c r="O957" i="77" s="1"/>
  <c r="O958" i="77" s="1"/>
  <c r="O959" i="77" s="1"/>
  <c r="O960" i="77" s="1"/>
  <c r="O961" i="77" s="1"/>
  <c r="O962" i="77" s="1"/>
  <c r="O963" i="77" s="1"/>
  <c r="O964" i="77" s="1"/>
  <c r="O965" i="77" s="1"/>
  <c r="O966" i="77" s="1"/>
  <c r="O967" i="77" s="1"/>
  <c r="O968" i="77" s="1"/>
  <c r="O969" i="77" s="1"/>
  <c r="O970" i="77" s="1"/>
  <c r="O971" i="77" s="1"/>
  <c r="O972" i="77" s="1"/>
  <c r="O973" i="77" s="1"/>
  <c r="O974" i="77" s="1"/>
  <c r="O975" i="77" s="1"/>
  <c r="O976" i="77" s="1"/>
  <c r="O977" i="77" s="1"/>
  <c r="O978" i="77" s="1"/>
  <c r="O979" i="77" s="1"/>
  <c r="O980" i="77" s="1"/>
  <c r="O981" i="77" s="1"/>
  <c r="O982" i="77" s="1"/>
  <c r="O983" i="77" s="1"/>
  <c r="O984" i="77" s="1"/>
  <c r="O985" i="77" s="1"/>
  <c r="O986" i="77" s="1"/>
  <c r="O987" i="77" s="1"/>
  <c r="O988" i="77" s="1"/>
  <c r="O989" i="77" s="1"/>
  <c r="O990" i="77" s="1"/>
  <c r="O991" i="77" s="1"/>
  <c r="O992" i="77" s="1"/>
  <c r="O993" i="77" s="1"/>
  <c r="O994" i="77" s="1"/>
  <c r="O995" i="77" s="1"/>
  <c r="O996" i="77" s="1"/>
  <c r="O997" i="77" s="1"/>
  <c r="O998" i="77" s="1"/>
  <c r="O999" i="77" s="1"/>
  <c r="O1000" i="77" s="1"/>
  <c r="O1001" i="77" s="1"/>
  <c r="O1002" i="77" s="1"/>
  <c r="O1003" i="77" s="1"/>
  <c r="O61" i="77"/>
  <c r="O39" i="74"/>
  <c r="O40" i="74" s="1"/>
  <c r="O41" i="74" s="1"/>
  <c r="O42" i="74" s="1"/>
  <c r="O43" i="74" s="1"/>
  <c r="O44" i="74" s="1"/>
  <c r="O45" i="74" s="1"/>
  <c r="O46" i="74" s="1"/>
  <c r="O47" i="74" s="1"/>
  <c r="O48" i="74" s="1"/>
  <c r="O49" i="74" s="1"/>
  <c r="O50" i="74" s="1"/>
  <c r="O51" i="74" s="1"/>
  <c r="O52" i="74" s="1"/>
  <c r="O53" i="74" s="1"/>
  <c r="O54" i="74" s="1"/>
  <c r="O55" i="74" s="1"/>
  <c r="O56" i="74" s="1"/>
  <c r="O57" i="74" s="1"/>
  <c r="O58" i="74" s="1"/>
  <c r="O59" i="74" s="1"/>
  <c r="O60" i="74" s="1"/>
  <c r="O60" i="79"/>
  <c r="O61" i="79" s="1"/>
  <c r="O62" i="79" s="1"/>
  <c r="O63" i="79" s="1"/>
  <c r="O64" i="79" s="1"/>
  <c r="O65" i="79" s="1"/>
  <c r="O66" i="79" s="1"/>
  <c r="O67" i="79" s="1"/>
  <c r="O68" i="79" s="1"/>
  <c r="O69" i="79" s="1"/>
  <c r="O70" i="79" s="1"/>
  <c r="O71" i="79" s="1"/>
  <c r="O72" i="79" s="1"/>
  <c r="O73" i="79" s="1"/>
  <c r="O74" i="79" s="1"/>
  <c r="O75" i="79" s="1"/>
  <c r="O76" i="79" s="1"/>
  <c r="O77" i="79" s="1"/>
  <c r="O78" i="79" s="1"/>
  <c r="O79" i="79" s="1"/>
  <c r="O80" i="79" s="1"/>
  <c r="O81" i="79" s="1"/>
  <c r="O82" i="79" s="1"/>
  <c r="O83" i="79" s="1"/>
  <c r="O84" i="79" s="1"/>
  <c r="O85" i="79" s="1"/>
  <c r="O86" i="79" s="1"/>
  <c r="O87" i="79" s="1"/>
  <c r="O88" i="79" s="1"/>
  <c r="O89" i="79" s="1"/>
  <c r="O90" i="79" s="1"/>
  <c r="O91" i="79" s="1"/>
  <c r="O92" i="79" s="1"/>
  <c r="O93" i="79" s="1"/>
  <c r="O94" i="79" s="1"/>
  <c r="O95" i="79" s="1"/>
  <c r="O96" i="79" s="1"/>
  <c r="O97" i="79" s="1"/>
  <c r="O98" i="79" s="1"/>
  <c r="O99" i="79" s="1"/>
  <c r="O100" i="79" s="1"/>
  <c r="O101" i="79" s="1"/>
  <c r="O102" i="79" s="1"/>
  <c r="O103" i="79" s="1"/>
  <c r="O104" i="79" s="1"/>
  <c r="O105" i="79" s="1"/>
  <c r="O106" i="79" s="1"/>
  <c r="O107" i="79" s="1"/>
  <c r="O108" i="79" s="1"/>
  <c r="O109" i="79" s="1"/>
  <c r="O110" i="79" s="1"/>
  <c r="O111" i="79" s="1"/>
  <c r="O112" i="79" s="1"/>
  <c r="O113" i="79" s="1"/>
  <c r="O114" i="79" s="1"/>
  <c r="O115" i="79" s="1"/>
  <c r="O116" i="79" s="1"/>
  <c r="O117" i="79" s="1"/>
  <c r="O118" i="79" s="1"/>
  <c r="O119" i="79" s="1"/>
  <c r="O120" i="79" s="1"/>
  <c r="O121" i="79" s="1"/>
  <c r="O122" i="79" s="1"/>
  <c r="O123" i="79" s="1"/>
  <c r="O124" i="79" s="1"/>
  <c r="O125" i="79" s="1"/>
  <c r="O126" i="79" s="1"/>
  <c r="O127" i="79" s="1"/>
  <c r="O128" i="79" s="1"/>
  <c r="O129" i="79" s="1"/>
  <c r="O130" i="79" s="1"/>
  <c r="O131" i="79" s="1"/>
  <c r="O132" i="79" s="1"/>
  <c r="O133" i="79" s="1"/>
  <c r="O134" i="79" s="1"/>
  <c r="O135" i="79" s="1"/>
  <c r="O136" i="79" s="1"/>
  <c r="O137" i="79" s="1"/>
  <c r="O138" i="79" s="1"/>
  <c r="O139" i="79" s="1"/>
  <c r="O140" i="79" s="1"/>
  <c r="O141" i="79" s="1"/>
  <c r="O142" i="79" s="1"/>
  <c r="O143" i="79" s="1"/>
  <c r="O144" i="79" s="1"/>
  <c r="O145" i="79" s="1"/>
  <c r="O146" i="79" s="1"/>
  <c r="O147" i="79" s="1"/>
  <c r="O148" i="79" s="1"/>
  <c r="O149" i="79" s="1"/>
  <c r="O150" i="79" s="1"/>
  <c r="O151" i="79" s="1"/>
  <c r="O152" i="79" s="1"/>
  <c r="O153" i="79" s="1"/>
  <c r="O154" i="79" s="1"/>
  <c r="O155" i="79" s="1"/>
  <c r="O156" i="79" s="1"/>
  <c r="O157" i="79" s="1"/>
  <c r="O158" i="79" s="1"/>
  <c r="O159" i="79" s="1"/>
  <c r="O160" i="79" s="1"/>
  <c r="O161" i="79" s="1"/>
  <c r="O162" i="79" s="1"/>
  <c r="O163" i="79" s="1"/>
  <c r="O164" i="79" s="1"/>
  <c r="O165" i="79" s="1"/>
  <c r="O166" i="79" s="1"/>
  <c r="O167" i="79" s="1"/>
  <c r="O168" i="79" s="1"/>
  <c r="O169" i="79" s="1"/>
  <c r="O170" i="79" s="1"/>
  <c r="O171" i="79" s="1"/>
  <c r="O172" i="79" s="1"/>
  <c r="O173" i="79" s="1"/>
  <c r="O174" i="79" s="1"/>
  <c r="O175" i="79" s="1"/>
  <c r="O176" i="79" s="1"/>
  <c r="O177" i="79" s="1"/>
  <c r="O178" i="79" s="1"/>
  <c r="O179" i="79" s="1"/>
  <c r="O180" i="79" s="1"/>
  <c r="O181" i="79" s="1"/>
  <c r="O182" i="79" s="1"/>
  <c r="O183" i="79" s="1"/>
  <c r="O184" i="79" s="1"/>
  <c r="O185" i="79" s="1"/>
  <c r="O186" i="79" s="1"/>
  <c r="O187" i="79" s="1"/>
  <c r="O188" i="79" s="1"/>
  <c r="O189" i="79" s="1"/>
  <c r="O190" i="79" s="1"/>
  <c r="O191" i="79" s="1"/>
  <c r="O192" i="79" s="1"/>
  <c r="O193" i="79" s="1"/>
  <c r="O194" i="79" s="1"/>
  <c r="O195" i="79" s="1"/>
  <c r="O196" i="79" s="1"/>
  <c r="O197" i="79" s="1"/>
  <c r="O198" i="79" s="1"/>
  <c r="O199" i="79" s="1"/>
  <c r="O200" i="79" s="1"/>
  <c r="O201" i="79" s="1"/>
  <c r="O202" i="79" s="1"/>
  <c r="O203" i="79" s="1"/>
  <c r="O204" i="79" s="1"/>
  <c r="O205" i="79" s="1"/>
  <c r="O206" i="79" s="1"/>
  <c r="O207" i="79" s="1"/>
  <c r="O208" i="79" s="1"/>
  <c r="O209" i="79" s="1"/>
  <c r="O210" i="79" s="1"/>
  <c r="O211" i="79" s="1"/>
  <c r="O212" i="79" s="1"/>
  <c r="O213" i="79" s="1"/>
  <c r="O214" i="79" s="1"/>
  <c r="O215" i="79" s="1"/>
  <c r="O216" i="79" s="1"/>
  <c r="O217" i="79" s="1"/>
  <c r="O218" i="79" s="1"/>
  <c r="O219" i="79" s="1"/>
  <c r="O220" i="79" s="1"/>
  <c r="O221" i="79" s="1"/>
  <c r="O222" i="79" s="1"/>
  <c r="O223" i="79" s="1"/>
  <c r="O224" i="79" s="1"/>
  <c r="O225" i="79" s="1"/>
  <c r="O226" i="79" s="1"/>
  <c r="O227" i="79" s="1"/>
  <c r="O228" i="79" s="1"/>
  <c r="O229" i="79" s="1"/>
  <c r="O230" i="79" s="1"/>
  <c r="O231" i="79" s="1"/>
  <c r="O232" i="79" s="1"/>
  <c r="O233" i="79" s="1"/>
  <c r="O234" i="79" s="1"/>
  <c r="O235" i="79" s="1"/>
  <c r="O236" i="79" s="1"/>
  <c r="O237" i="79" s="1"/>
  <c r="O238" i="79" s="1"/>
  <c r="O239" i="79" s="1"/>
  <c r="O240" i="79" s="1"/>
  <c r="O241" i="79" s="1"/>
  <c r="O242" i="79" s="1"/>
  <c r="O243" i="79" s="1"/>
  <c r="O244" i="79" s="1"/>
  <c r="O245" i="79" s="1"/>
  <c r="O246" i="79" s="1"/>
  <c r="O247" i="79" s="1"/>
  <c r="O248" i="79" s="1"/>
  <c r="O249" i="79" s="1"/>
  <c r="O250" i="79" s="1"/>
  <c r="O251" i="79" s="1"/>
  <c r="O252" i="79" s="1"/>
  <c r="O253" i="79" s="1"/>
  <c r="O254" i="79" s="1"/>
  <c r="O255" i="79" s="1"/>
  <c r="O256" i="79" s="1"/>
  <c r="O257" i="79" s="1"/>
  <c r="O258" i="79" s="1"/>
  <c r="O259" i="79" s="1"/>
  <c r="O260" i="79" s="1"/>
  <c r="O261" i="79" s="1"/>
  <c r="O262" i="79" s="1"/>
  <c r="O263" i="79" s="1"/>
  <c r="O264" i="79" s="1"/>
  <c r="O265" i="79" s="1"/>
  <c r="O266" i="79" s="1"/>
  <c r="O267" i="79" s="1"/>
  <c r="O268" i="79" s="1"/>
  <c r="O269" i="79" s="1"/>
  <c r="O270" i="79" s="1"/>
  <c r="O271" i="79" s="1"/>
  <c r="O272" i="79" s="1"/>
  <c r="O273" i="79" s="1"/>
  <c r="O274" i="79" s="1"/>
  <c r="O275" i="79" s="1"/>
  <c r="O276" i="79" s="1"/>
  <c r="O277" i="79" s="1"/>
  <c r="O278" i="79" s="1"/>
  <c r="O279" i="79" s="1"/>
  <c r="O280" i="79" s="1"/>
  <c r="O281" i="79" s="1"/>
  <c r="O282" i="79" s="1"/>
  <c r="O283" i="79" s="1"/>
  <c r="O284" i="79" s="1"/>
  <c r="O285" i="79" s="1"/>
  <c r="O286" i="79" s="1"/>
  <c r="O287" i="79" s="1"/>
  <c r="O288" i="79" s="1"/>
  <c r="O289" i="79" s="1"/>
  <c r="O290" i="79" s="1"/>
  <c r="O291" i="79" s="1"/>
  <c r="O292" i="79" s="1"/>
  <c r="O293" i="79" s="1"/>
  <c r="O294" i="79" s="1"/>
  <c r="O295" i="79" s="1"/>
  <c r="O296" i="79" s="1"/>
  <c r="O297" i="79" s="1"/>
  <c r="O298" i="79" s="1"/>
  <c r="O299" i="79" s="1"/>
  <c r="O300" i="79" s="1"/>
  <c r="O301" i="79" s="1"/>
  <c r="O302" i="79" s="1"/>
  <c r="O303" i="79" s="1"/>
  <c r="O304" i="79" s="1"/>
  <c r="O305" i="79" s="1"/>
  <c r="O306" i="79" s="1"/>
  <c r="O307" i="79" s="1"/>
  <c r="O308" i="79" s="1"/>
  <c r="O309" i="79" s="1"/>
  <c r="O310" i="79" s="1"/>
  <c r="O311" i="79" s="1"/>
  <c r="O312" i="79" s="1"/>
  <c r="O313" i="79" s="1"/>
  <c r="O314" i="79" s="1"/>
  <c r="O315" i="79" s="1"/>
  <c r="O316" i="79" s="1"/>
  <c r="O317" i="79" s="1"/>
  <c r="O318" i="79" s="1"/>
  <c r="O319" i="79" s="1"/>
  <c r="O320" i="79" s="1"/>
  <c r="O321" i="79" s="1"/>
  <c r="O322" i="79" s="1"/>
  <c r="O323" i="79" s="1"/>
  <c r="O324" i="79" s="1"/>
  <c r="O325" i="79" s="1"/>
  <c r="O326" i="79" s="1"/>
  <c r="O327" i="79" s="1"/>
  <c r="O328" i="79" s="1"/>
  <c r="O329" i="79" s="1"/>
  <c r="O330" i="79" s="1"/>
  <c r="O331" i="79" s="1"/>
  <c r="O332" i="79" s="1"/>
  <c r="O333" i="79" s="1"/>
  <c r="O334" i="79" s="1"/>
  <c r="O335" i="79" s="1"/>
  <c r="O336" i="79" s="1"/>
  <c r="O337" i="79" s="1"/>
  <c r="O338" i="79" s="1"/>
  <c r="O339" i="79" s="1"/>
  <c r="O340" i="79" s="1"/>
  <c r="O341" i="79" s="1"/>
  <c r="O342" i="79" s="1"/>
  <c r="O343" i="79" s="1"/>
  <c r="O344" i="79" s="1"/>
  <c r="O345" i="79" s="1"/>
  <c r="O346" i="79" s="1"/>
  <c r="O347" i="79" s="1"/>
  <c r="O348" i="79" s="1"/>
  <c r="O349" i="79" s="1"/>
  <c r="O350" i="79" s="1"/>
  <c r="O351" i="79" s="1"/>
  <c r="O352" i="79" s="1"/>
  <c r="O353" i="79" s="1"/>
  <c r="O354" i="79" s="1"/>
  <c r="O355" i="79" s="1"/>
  <c r="O356" i="79" s="1"/>
  <c r="O357" i="79" s="1"/>
  <c r="O358" i="79" s="1"/>
  <c r="O359" i="79" s="1"/>
  <c r="O360" i="79" s="1"/>
  <c r="O361" i="79" s="1"/>
  <c r="O362" i="79" s="1"/>
  <c r="O363" i="79" s="1"/>
  <c r="O364" i="79" s="1"/>
  <c r="O365" i="79" s="1"/>
  <c r="O366" i="79" s="1"/>
  <c r="O367" i="79" s="1"/>
  <c r="O368" i="79" s="1"/>
  <c r="O369" i="79" s="1"/>
  <c r="O370" i="79" s="1"/>
  <c r="O371" i="79" s="1"/>
  <c r="O372" i="79" s="1"/>
  <c r="O373" i="79" s="1"/>
  <c r="O374" i="79" s="1"/>
  <c r="O375" i="79" s="1"/>
  <c r="O376" i="79" s="1"/>
  <c r="O377" i="79" s="1"/>
  <c r="O378" i="79" s="1"/>
  <c r="O379" i="79" s="1"/>
  <c r="O380" i="79" s="1"/>
  <c r="O381" i="79" s="1"/>
  <c r="O382" i="79" s="1"/>
  <c r="O383" i="79" s="1"/>
  <c r="O384" i="79" s="1"/>
  <c r="O385" i="79" s="1"/>
  <c r="O386" i="79" s="1"/>
  <c r="O387" i="79" s="1"/>
  <c r="O388" i="79" s="1"/>
  <c r="O389" i="79" s="1"/>
  <c r="O390" i="79" s="1"/>
  <c r="O391" i="79" s="1"/>
  <c r="O392" i="79" s="1"/>
  <c r="O393" i="79" s="1"/>
  <c r="O394" i="79" s="1"/>
  <c r="O395" i="79" s="1"/>
  <c r="O396" i="79" s="1"/>
  <c r="O397" i="79" s="1"/>
  <c r="O398" i="79" s="1"/>
  <c r="O399" i="79" s="1"/>
  <c r="O400" i="79" s="1"/>
  <c r="O401" i="79" s="1"/>
  <c r="O402" i="79" s="1"/>
  <c r="O403" i="79" s="1"/>
  <c r="O404" i="79" s="1"/>
  <c r="O405" i="79" s="1"/>
  <c r="O406" i="79" s="1"/>
  <c r="O407" i="79" s="1"/>
  <c r="O408" i="79" s="1"/>
  <c r="O409" i="79" s="1"/>
  <c r="O410" i="79" s="1"/>
  <c r="O411" i="79" s="1"/>
  <c r="O412" i="79" s="1"/>
  <c r="O413" i="79" s="1"/>
  <c r="O414" i="79" s="1"/>
  <c r="O415" i="79" s="1"/>
  <c r="O416" i="79" s="1"/>
  <c r="O417" i="79" s="1"/>
  <c r="O418" i="79" s="1"/>
  <c r="O419" i="79" s="1"/>
  <c r="O420" i="79" s="1"/>
  <c r="O421" i="79" s="1"/>
  <c r="O422" i="79" s="1"/>
  <c r="O423" i="79" s="1"/>
  <c r="O424" i="79" s="1"/>
  <c r="O425" i="79" s="1"/>
  <c r="O426" i="79" s="1"/>
  <c r="O427" i="79" s="1"/>
  <c r="O428" i="79" s="1"/>
  <c r="O429" i="79" s="1"/>
  <c r="O430" i="79" s="1"/>
  <c r="O431" i="79" s="1"/>
  <c r="O432" i="79" s="1"/>
  <c r="O433" i="79" s="1"/>
  <c r="O434" i="79" s="1"/>
  <c r="O435" i="79" s="1"/>
  <c r="O436" i="79" s="1"/>
  <c r="O437" i="79" s="1"/>
  <c r="O438" i="79" s="1"/>
  <c r="O439" i="79" s="1"/>
  <c r="O440" i="79" s="1"/>
  <c r="O441" i="79" s="1"/>
  <c r="O442" i="79" s="1"/>
  <c r="O443" i="79" s="1"/>
  <c r="O444" i="79" s="1"/>
  <c r="O445" i="79" s="1"/>
  <c r="O446" i="79" s="1"/>
  <c r="O447" i="79" s="1"/>
  <c r="O448" i="79" s="1"/>
  <c r="O449" i="79" s="1"/>
  <c r="O450" i="79" s="1"/>
  <c r="O451" i="79" s="1"/>
  <c r="O452" i="79" s="1"/>
  <c r="O453" i="79" s="1"/>
  <c r="O454" i="79" s="1"/>
  <c r="O455" i="79" s="1"/>
  <c r="O456" i="79" s="1"/>
  <c r="O457" i="79" s="1"/>
  <c r="O458" i="79" s="1"/>
  <c r="O459" i="79" s="1"/>
  <c r="O460" i="79" s="1"/>
  <c r="O461" i="79" s="1"/>
  <c r="O462" i="79" s="1"/>
  <c r="O463" i="79" s="1"/>
  <c r="O464" i="79" s="1"/>
  <c r="O465" i="79" s="1"/>
  <c r="O466" i="79" s="1"/>
  <c r="O467" i="79" s="1"/>
  <c r="O468" i="79" s="1"/>
  <c r="O469" i="79" s="1"/>
  <c r="O470" i="79" s="1"/>
  <c r="O471" i="79" s="1"/>
  <c r="O472" i="79" s="1"/>
  <c r="O473" i="79" s="1"/>
  <c r="O474" i="79" s="1"/>
  <c r="O475" i="79" s="1"/>
  <c r="O476" i="79" s="1"/>
  <c r="O477" i="79" s="1"/>
  <c r="O478" i="79" s="1"/>
  <c r="O479" i="79" s="1"/>
  <c r="O480" i="79" s="1"/>
  <c r="O481" i="79" s="1"/>
  <c r="O482" i="79" s="1"/>
  <c r="O483" i="79" s="1"/>
  <c r="O484" i="79" s="1"/>
  <c r="O485" i="79" s="1"/>
  <c r="O486" i="79" s="1"/>
  <c r="O487" i="79" s="1"/>
  <c r="O488" i="79" s="1"/>
  <c r="O489" i="79" s="1"/>
  <c r="O490" i="79" s="1"/>
  <c r="O491" i="79" s="1"/>
  <c r="O492" i="79" s="1"/>
  <c r="O493" i="79" s="1"/>
  <c r="O494" i="79" s="1"/>
  <c r="O495" i="79" s="1"/>
  <c r="O496" i="79" s="1"/>
  <c r="O497" i="79" s="1"/>
  <c r="O498" i="79" s="1"/>
  <c r="O499" i="79" s="1"/>
  <c r="O500" i="79" s="1"/>
  <c r="O501" i="79" s="1"/>
  <c r="O502" i="79" s="1"/>
  <c r="O503" i="79" s="1"/>
  <c r="O504" i="79" s="1"/>
  <c r="O505" i="79" s="1"/>
  <c r="O506" i="79" s="1"/>
  <c r="O507" i="79" s="1"/>
  <c r="O508" i="79" s="1"/>
  <c r="O509" i="79" s="1"/>
  <c r="O510" i="79" s="1"/>
  <c r="O511" i="79" s="1"/>
  <c r="O512" i="79" s="1"/>
  <c r="O513" i="79" s="1"/>
  <c r="O514" i="79" s="1"/>
  <c r="O515" i="79" s="1"/>
  <c r="O516" i="79" s="1"/>
  <c r="O517" i="79" s="1"/>
  <c r="O518" i="79" s="1"/>
  <c r="O519" i="79" s="1"/>
  <c r="O520" i="79" s="1"/>
  <c r="O521" i="79" s="1"/>
  <c r="O522" i="79" s="1"/>
  <c r="O523" i="79" s="1"/>
  <c r="O524" i="79" s="1"/>
  <c r="O525" i="79" s="1"/>
  <c r="O526" i="79" s="1"/>
  <c r="O527" i="79" s="1"/>
  <c r="O528" i="79" s="1"/>
  <c r="O529" i="79" s="1"/>
  <c r="O530" i="79" s="1"/>
  <c r="O531" i="79" s="1"/>
  <c r="O532" i="79" s="1"/>
  <c r="O533" i="79" s="1"/>
  <c r="O534" i="79" s="1"/>
  <c r="O535" i="79" s="1"/>
  <c r="O536" i="79" s="1"/>
  <c r="O537" i="79" s="1"/>
  <c r="O538" i="79" s="1"/>
  <c r="O539" i="79" s="1"/>
  <c r="O540" i="79" s="1"/>
  <c r="O541" i="79" s="1"/>
  <c r="O542" i="79" s="1"/>
  <c r="O543" i="79" s="1"/>
  <c r="O544" i="79" s="1"/>
  <c r="O545" i="79" s="1"/>
  <c r="O546" i="79" s="1"/>
  <c r="O547" i="79" s="1"/>
  <c r="O548" i="79" s="1"/>
  <c r="O549" i="79" s="1"/>
  <c r="O550" i="79" s="1"/>
  <c r="O551" i="79" s="1"/>
  <c r="O552" i="79" s="1"/>
  <c r="O553" i="79" s="1"/>
  <c r="O554" i="79" s="1"/>
  <c r="O555" i="79" s="1"/>
  <c r="O556" i="79" s="1"/>
  <c r="O557" i="79" s="1"/>
  <c r="O558" i="79" s="1"/>
  <c r="O559" i="79" s="1"/>
  <c r="O560" i="79" s="1"/>
  <c r="O561" i="79" s="1"/>
  <c r="O562" i="79" s="1"/>
  <c r="O563" i="79" s="1"/>
  <c r="O564" i="79" s="1"/>
  <c r="O565" i="79" s="1"/>
  <c r="O566" i="79" s="1"/>
  <c r="O567" i="79" s="1"/>
  <c r="O568" i="79" s="1"/>
  <c r="O569" i="79" s="1"/>
  <c r="O570" i="79" s="1"/>
  <c r="O571" i="79" s="1"/>
  <c r="O572" i="79" s="1"/>
  <c r="O573" i="79" s="1"/>
  <c r="O574" i="79" s="1"/>
  <c r="O575" i="79" s="1"/>
  <c r="O576" i="79" s="1"/>
  <c r="O577" i="79" s="1"/>
  <c r="O578" i="79" s="1"/>
  <c r="O579" i="79" s="1"/>
  <c r="O580" i="79" s="1"/>
  <c r="O581" i="79" s="1"/>
  <c r="O582" i="79" s="1"/>
  <c r="O583" i="79" s="1"/>
  <c r="O584" i="79" s="1"/>
  <c r="O585" i="79" s="1"/>
  <c r="O586" i="79" s="1"/>
  <c r="O587" i="79" s="1"/>
  <c r="O588" i="79" s="1"/>
  <c r="O589" i="79" s="1"/>
  <c r="O590" i="79" s="1"/>
  <c r="O591" i="79" s="1"/>
  <c r="O592" i="79" s="1"/>
  <c r="O593" i="79" s="1"/>
  <c r="O594" i="79" s="1"/>
  <c r="O595" i="79" s="1"/>
  <c r="O596" i="79" s="1"/>
  <c r="O597" i="79" s="1"/>
  <c r="O598" i="79" s="1"/>
  <c r="O599" i="79" s="1"/>
  <c r="O600" i="79" s="1"/>
  <c r="O601" i="79" s="1"/>
  <c r="O602" i="79" s="1"/>
  <c r="O603" i="79" s="1"/>
  <c r="O604" i="79" s="1"/>
  <c r="O605" i="79" s="1"/>
  <c r="O606" i="79" s="1"/>
  <c r="O607" i="79" s="1"/>
  <c r="O608" i="79" s="1"/>
  <c r="O609" i="79" s="1"/>
  <c r="O610" i="79" s="1"/>
  <c r="O611" i="79" s="1"/>
  <c r="O612" i="79" s="1"/>
  <c r="O613" i="79" s="1"/>
  <c r="O614" i="79" s="1"/>
  <c r="O615" i="79" s="1"/>
  <c r="O616" i="79" s="1"/>
  <c r="O617" i="79" s="1"/>
  <c r="O618" i="79" s="1"/>
  <c r="O619" i="79" s="1"/>
  <c r="O620" i="79" s="1"/>
  <c r="O621" i="79" s="1"/>
  <c r="O622" i="79" s="1"/>
  <c r="O623" i="79" s="1"/>
  <c r="O624" i="79" s="1"/>
  <c r="O625" i="79" s="1"/>
  <c r="O626" i="79" s="1"/>
  <c r="O627" i="79" s="1"/>
  <c r="O628" i="79" s="1"/>
  <c r="O629" i="79" s="1"/>
  <c r="O630" i="79" s="1"/>
  <c r="O631" i="79" s="1"/>
  <c r="O632" i="79" s="1"/>
  <c r="O633" i="79" s="1"/>
  <c r="O634" i="79" s="1"/>
  <c r="O635" i="79" s="1"/>
  <c r="O636" i="79" s="1"/>
  <c r="O637" i="79" s="1"/>
  <c r="O638" i="79" s="1"/>
  <c r="O639" i="79" s="1"/>
  <c r="O640" i="79" s="1"/>
  <c r="O641" i="79" s="1"/>
  <c r="O642" i="79" s="1"/>
  <c r="O643" i="79" s="1"/>
  <c r="O644" i="79" s="1"/>
  <c r="O645" i="79" s="1"/>
  <c r="O646" i="79" s="1"/>
  <c r="O647" i="79" s="1"/>
  <c r="O648" i="79" s="1"/>
  <c r="O649" i="79" s="1"/>
  <c r="O650" i="79" s="1"/>
  <c r="O651" i="79" s="1"/>
  <c r="O652" i="79" s="1"/>
  <c r="O653" i="79" s="1"/>
  <c r="O654" i="79" s="1"/>
  <c r="O655" i="79" s="1"/>
  <c r="O656" i="79" s="1"/>
  <c r="O657" i="79" s="1"/>
  <c r="O658" i="79" s="1"/>
  <c r="O659" i="79" s="1"/>
  <c r="O660" i="79" s="1"/>
  <c r="O661" i="79" s="1"/>
  <c r="O662" i="79" s="1"/>
  <c r="O663" i="79" s="1"/>
  <c r="O664" i="79" s="1"/>
  <c r="O665" i="79" s="1"/>
  <c r="O666" i="79" s="1"/>
  <c r="O667" i="79" s="1"/>
  <c r="O668" i="79" s="1"/>
  <c r="O669" i="79" s="1"/>
  <c r="O670" i="79" s="1"/>
  <c r="O671" i="79" s="1"/>
  <c r="O672" i="79" s="1"/>
  <c r="O673" i="79" s="1"/>
  <c r="O674" i="79" s="1"/>
  <c r="O675" i="79" s="1"/>
  <c r="O676" i="79" s="1"/>
  <c r="O677" i="79" s="1"/>
  <c r="O678" i="79" s="1"/>
  <c r="O679" i="79" s="1"/>
  <c r="O680" i="79" s="1"/>
  <c r="O681" i="79" s="1"/>
  <c r="O682" i="79" s="1"/>
  <c r="O683" i="79" s="1"/>
  <c r="O684" i="79" s="1"/>
  <c r="O685" i="79" s="1"/>
  <c r="O686" i="79" s="1"/>
  <c r="O687" i="79" s="1"/>
  <c r="O688" i="79" s="1"/>
  <c r="O689" i="79" s="1"/>
  <c r="O690" i="79" s="1"/>
  <c r="O691" i="79" s="1"/>
  <c r="O692" i="79" s="1"/>
  <c r="O693" i="79" s="1"/>
  <c r="O694" i="79" s="1"/>
  <c r="O695" i="79" s="1"/>
  <c r="O696" i="79" s="1"/>
  <c r="O697" i="79" s="1"/>
  <c r="O698" i="79" s="1"/>
  <c r="O699" i="79" s="1"/>
  <c r="O700" i="79" s="1"/>
  <c r="O701" i="79" s="1"/>
  <c r="O702" i="79" s="1"/>
  <c r="O703" i="79" s="1"/>
  <c r="O704" i="79" s="1"/>
  <c r="O705" i="79" s="1"/>
  <c r="O706" i="79" s="1"/>
  <c r="O707" i="79" s="1"/>
  <c r="O708" i="79" s="1"/>
  <c r="O709" i="79" s="1"/>
  <c r="O710" i="79" s="1"/>
  <c r="O711" i="79" s="1"/>
  <c r="O712" i="79" s="1"/>
  <c r="O713" i="79" s="1"/>
  <c r="O714" i="79" s="1"/>
  <c r="O715" i="79" s="1"/>
  <c r="O716" i="79" s="1"/>
  <c r="O717" i="79" s="1"/>
  <c r="O718" i="79" s="1"/>
  <c r="O719" i="79" s="1"/>
  <c r="O720" i="79" s="1"/>
  <c r="O721" i="79" s="1"/>
  <c r="O722" i="79" s="1"/>
  <c r="O723" i="79" s="1"/>
  <c r="O724" i="79" s="1"/>
  <c r="O725" i="79" s="1"/>
  <c r="O726" i="79" s="1"/>
  <c r="O727" i="79" s="1"/>
  <c r="O728" i="79" s="1"/>
  <c r="O729" i="79" s="1"/>
  <c r="O730" i="79" s="1"/>
  <c r="O731" i="79" s="1"/>
  <c r="O732" i="79" s="1"/>
  <c r="O733" i="79" s="1"/>
  <c r="O734" i="79" s="1"/>
  <c r="O735" i="79" s="1"/>
  <c r="O736" i="79" s="1"/>
  <c r="O737" i="79" s="1"/>
  <c r="O738" i="79" s="1"/>
  <c r="O739" i="79" s="1"/>
  <c r="O740" i="79" s="1"/>
  <c r="O741" i="79" s="1"/>
  <c r="O742" i="79" s="1"/>
  <c r="O743" i="79" s="1"/>
  <c r="O744" i="79" s="1"/>
  <c r="O745" i="79" s="1"/>
  <c r="O746" i="79" s="1"/>
  <c r="O747" i="79" s="1"/>
  <c r="O748" i="79" s="1"/>
  <c r="O749" i="79" s="1"/>
  <c r="O750" i="79" s="1"/>
  <c r="O751" i="79" s="1"/>
  <c r="O752" i="79" s="1"/>
  <c r="O753" i="79" s="1"/>
  <c r="O754" i="79" s="1"/>
  <c r="O755" i="79" s="1"/>
  <c r="O756" i="79" s="1"/>
  <c r="O757" i="79" s="1"/>
  <c r="O758" i="79" s="1"/>
  <c r="O759" i="79" s="1"/>
  <c r="O760" i="79" s="1"/>
  <c r="O761" i="79" s="1"/>
  <c r="O762" i="79" s="1"/>
  <c r="O763" i="79" s="1"/>
  <c r="O764" i="79" s="1"/>
  <c r="O765" i="79" s="1"/>
  <c r="O766" i="79" s="1"/>
  <c r="O767" i="79" s="1"/>
  <c r="O768" i="79" s="1"/>
  <c r="O769" i="79" s="1"/>
  <c r="O770" i="79" s="1"/>
  <c r="O771" i="79" s="1"/>
  <c r="O772" i="79" s="1"/>
  <c r="O773" i="79" s="1"/>
  <c r="O774" i="79" s="1"/>
  <c r="O775" i="79" s="1"/>
  <c r="O776" i="79" s="1"/>
  <c r="O777" i="79" s="1"/>
  <c r="O778" i="79" s="1"/>
  <c r="O779" i="79" s="1"/>
  <c r="O780" i="79" s="1"/>
  <c r="O781" i="79" s="1"/>
  <c r="O782" i="79" s="1"/>
  <c r="O783" i="79" s="1"/>
  <c r="O784" i="79" s="1"/>
  <c r="O785" i="79" s="1"/>
  <c r="O786" i="79" s="1"/>
  <c r="O787" i="79" s="1"/>
  <c r="O788" i="79" s="1"/>
  <c r="O789" i="79" s="1"/>
  <c r="O790" i="79" s="1"/>
  <c r="O791" i="79" s="1"/>
  <c r="O792" i="79" s="1"/>
  <c r="O793" i="79" s="1"/>
  <c r="O794" i="79" s="1"/>
  <c r="O795" i="79" s="1"/>
  <c r="O796" i="79" s="1"/>
  <c r="O797" i="79" s="1"/>
  <c r="O798" i="79" s="1"/>
  <c r="O799" i="79" s="1"/>
  <c r="O800" i="79" s="1"/>
  <c r="O801" i="79" s="1"/>
  <c r="O802" i="79" s="1"/>
  <c r="O803" i="79" s="1"/>
  <c r="O804" i="79" s="1"/>
  <c r="O805" i="79" s="1"/>
  <c r="O806" i="79" s="1"/>
  <c r="O807" i="79" s="1"/>
  <c r="O808" i="79" s="1"/>
  <c r="O809" i="79" s="1"/>
  <c r="O810" i="79" s="1"/>
  <c r="O811" i="79" s="1"/>
  <c r="O812" i="79" s="1"/>
  <c r="O813" i="79" s="1"/>
  <c r="O814" i="79" s="1"/>
  <c r="O815" i="79" s="1"/>
  <c r="O816" i="79" s="1"/>
  <c r="O817" i="79" s="1"/>
  <c r="O818" i="79" s="1"/>
  <c r="O819" i="79" s="1"/>
  <c r="O820" i="79" s="1"/>
  <c r="O821" i="79" s="1"/>
  <c r="O822" i="79" s="1"/>
  <c r="O823" i="79" s="1"/>
  <c r="O824" i="79" s="1"/>
  <c r="O825" i="79" s="1"/>
  <c r="O826" i="79" s="1"/>
  <c r="O827" i="79" s="1"/>
  <c r="O828" i="79" s="1"/>
  <c r="O829" i="79" s="1"/>
  <c r="O830" i="79" s="1"/>
  <c r="O831" i="79" s="1"/>
  <c r="O832" i="79" s="1"/>
  <c r="O833" i="79" s="1"/>
  <c r="O834" i="79" s="1"/>
  <c r="O835" i="79" s="1"/>
  <c r="O836" i="79" s="1"/>
  <c r="O837" i="79" s="1"/>
  <c r="O838" i="79" s="1"/>
  <c r="O839" i="79" s="1"/>
  <c r="O840" i="79" s="1"/>
  <c r="O841" i="79" s="1"/>
  <c r="O842" i="79" s="1"/>
  <c r="O843" i="79" s="1"/>
  <c r="O844" i="79" s="1"/>
  <c r="O845" i="79" s="1"/>
  <c r="O846" i="79" s="1"/>
  <c r="O847" i="79" s="1"/>
  <c r="O848" i="79" s="1"/>
  <c r="O849" i="79" s="1"/>
  <c r="O850" i="79" s="1"/>
  <c r="O851" i="79" s="1"/>
  <c r="O852" i="79" s="1"/>
  <c r="O853" i="79" s="1"/>
  <c r="O854" i="79" s="1"/>
  <c r="O855" i="79" s="1"/>
  <c r="O856" i="79" s="1"/>
  <c r="O857" i="79" s="1"/>
  <c r="O858" i="79" s="1"/>
  <c r="O859" i="79" s="1"/>
  <c r="O860" i="79" s="1"/>
  <c r="O861" i="79" s="1"/>
  <c r="O862" i="79" s="1"/>
  <c r="O863" i="79" s="1"/>
  <c r="O864" i="79" s="1"/>
  <c r="O865" i="79" s="1"/>
  <c r="O866" i="79" s="1"/>
  <c r="O867" i="79" s="1"/>
  <c r="O868" i="79" s="1"/>
  <c r="O869" i="79" s="1"/>
  <c r="O870" i="79" s="1"/>
  <c r="O871" i="79" s="1"/>
  <c r="O872" i="79" s="1"/>
  <c r="O873" i="79" s="1"/>
  <c r="O874" i="79" s="1"/>
  <c r="O875" i="79" s="1"/>
  <c r="O876" i="79" s="1"/>
  <c r="O877" i="79" s="1"/>
  <c r="O878" i="79" s="1"/>
  <c r="O879" i="79" s="1"/>
  <c r="O880" i="79" s="1"/>
  <c r="O881" i="79" s="1"/>
  <c r="O882" i="79" s="1"/>
  <c r="O883" i="79" s="1"/>
  <c r="O884" i="79" s="1"/>
  <c r="O885" i="79" s="1"/>
  <c r="O886" i="79" s="1"/>
  <c r="O887" i="79" s="1"/>
  <c r="O888" i="79" s="1"/>
  <c r="O889" i="79" s="1"/>
  <c r="O890" i="79" s="1"/>
  <c r="O891" i="79" s="1"/>
  <c r="O892" i="79" s="1"/>
  <c r="O893" i="79" s="1"/>
  <c r="O894" i="79" s="1"/>
  <c r="O895" i="79" s="1"/>
  <c r="O896" i="79" s="1"/>
  <c r="O897" i="79" s="1"/>
  <c r="O898" i="79" s="1"/>
  <c r="O899" i="79" s="1"/>
  <c r="O900" i="79" s="1"/>
  <c r="O901" i="79" s="1"/>
  <c r="O902" i="79" s="1"/>
  <c r="O903" i="79" s="1"/>
  <c r="O904" i="79" s="1"/>
  <c r="O905" i="79" s="1"/>
  <c r="O906" i="79" s="1"/>
  <c r="O907" i="79" s="1"/>
  <c r="O908" i="79" s="1"/>
  <c r="O909" i="79" s="1"/>
  <c r="O910" i="79" s="1"/>
  <c r="O911" i="79" s="1"/>
  <c r="O912" i="79" s="1"/>
  <c r="O913" i="79" s="1"/>
  <c r="O914" i="79" s="1"/>
  <c r="O915" i="79" s="1"/>
  <c r="O916" i="79" s="1"/>
  <c r="O917" i="79" s="1"/>
  <c r="O918" i="79" s="1"/>
  <c r="O919" i="79" s="1"/>
  <c r="O920" i="79" s="1"/>
  <c r="O921" i="79" s="1"/>
  <c r="O922" i="79" s="1"/>
  <c r="O923" i="79" s="1"/>
  <c r="O924" i="79" s="1"/>
  <c r="O925" i="79" s="1"/>
  <c r="O926" i="79" s="1"/>
  <c r="O927" i="79" s="1"/>
  <c r="O928" i="79" s="1"/>
  <c r="O929" i="79" s="1"/>
  <c r="O930" i="79" s="1"/>
  <c r="O931" i="79" s="1"/>
  <c r="O932" i="79" s="1"/>
  <c r="O933" i="79" s="1"/>
  <c r="O934" i="79" s="1"/>
  <c r="O935" i="79" s="1"/>
  <c r="O936" i="79" s="1"/>
  <c r="O937" i="79" s="1"/>
  <c r="O938" i="79" s="1"/>
  <c r="O939" i="79" s="1"/>
  <c r="O940" i="79" s="1"/>
  <c r="O941" i="79" s="1"/>
  <c r="O942" i="79" s="1"/>
  <c r="O943" i="79" s="1"/>
  <c r="O944" i="79" s="1"/>
  <c r="O945" i="79" s="1"/>
  <c r="O946" i="79" s="1"/>
  <c r="O947" i="79" s="1"/>
  <c r="O948" i="79" s="1"/>
  <c r="O949" i="79" s="1"/>
  <c r="O950" i="79" s="1"/>
  <c r="O951" i="79" s="1"/>
  <c r="O952" i="79" s="1"/>
  <c r="O953" i="79" s="1"/>
  <c r="O954" i="79" s="1"/>
  <c r="O955" i="79" s="1"/>
  <c r="O956" i="79" s="1"/>
  <c r="O957" i="79" s="1"/>
  <c r="O958" i="79" s="1"/>
  <c r="O959" i="79" s="1"/>
  <c r="O960" i="79" s="1"/>
  <c r="O961" i="79" s="1"/>
  <c r="O962" i="79" s="1"/>
  <c r="O963" i="79" s="1"/>
  <c r="O964" i="79" s="1"/>
  <c r="O965" i="79" s="1"/>
  <c r="O966" i="79" s="1"/>
  <c r="O967" i="79" s="1"/>
  <c r="O968" i="79" s="1"/>
  <c r="O969" i="79" s="1"/>
  <c r="O970" i="79" s="1"/>
  <c r="O971" i="79" s="1"/>
  <c r="O972" i="79" s="1"/>
  <c r="O973" i="79" s="1"/>
  <c r="O974" i="79" s="1"/>
  <c r="O975" i="79" s="1"/>
  <c r="O976" i="79" s="1"/>
  <c r="O977" i="79" s="1"/>
  <c r="O978" i="79" s="1"/>
  <c r="O979" i="79" s="1"/>
  <c r="O980" i="79" s="1"/>
  <c r="O981" i="79" s="1"/>
  <c r="O982" i="79" s="1"/>
  <c r="O983" i="79" s="1"/>
  <c r="O984" i="79" s="1"/>
  <c r="O985" i="79" s="1"/>
  <c r="O986" i="79" s="1"/>
  <c r="O987" i="79" s="1"/>
  <c r="O988" i="79" s="1"/>
  <c r="O989" i="79" s="1"/>
  <c r="O990" i="79" s="1"/>
  <c r="O991" i="79" s="1"/>
  <c r="O992" i="79" s="1"/>
  <c r="O993" i="79" s="1"/>
  <c r="O994" i="79" s="1"/>
  <c r="O995" i="79" s="1"/>
  <c r="O996" i="79" s="1"/>
  <c r="O997" i="79" s="1"/>
  <c r="O998" i="79" s="1"/>
  <c r="O999" i="79" s="1"/>
  <c r="O1000" i="79" s="1"/>
  <c r="O1001" i="79" s="1"/>
  <c r="O1002" i="79" s="1"/>
  <c r="O1003" i="79" s="1"/>
  <c r="O1004" i="79" s="1"/>
  <c r="O1005" i="79" s="1"/>
  <c r="O138" i="69"/>
  <c r="O139" i="69" s="1"/>
  <c r="O140" i="69" s="1"/>
  <c r="O141" i="69" s="1"/>
  <c r="O142" i="69" s="1"/>
  <c r="O143" i="69" s="1"/>
  <c r="O144" i="69" s="1"/>
  <c r="O145" i="69" s="1"/>
  <c r="O146" i="69" s="1"/>
  <c r="O147" i="69" s="1"/>
  <c r="O148" i="69" s="1"/>
  <c r="O149" i="69" s="1"/>
  <c r="O150" i="69" s="1"/>
  <c r="O151" i="69" s="1"/>
  <c r="O152" i="69" s="1"/>
  <c r="O153" i="69" s="1"/>
  <c r="O154" i="69" s="1"/>
  <c r="O155" i="69" s="1"/>
  <c r="O156" i="69" s="1"/>
  <c r="O157" i="69" s="1"/>
  <c r="O158" i="69" s="1"/>
  <c r="O159" i="69" s="1"/>
  <c r="O160" i="69" s="1"/>
  <c r="O161" i="69" s="1"/>
  <c r="O162" i="69" s="1"/>
  <c r="O163" i="69" s="1"/>
  <c r="O164" i="69" s="1"/>
  <c r="O165" i="69" s="1"/>
  <c r="O166" i="69" s="1"/>
  <c r="O167" i="69" s="1"/>
  <c r="O168" i="69" s="1"/>
  <c r="O169" i="69" s="1"/>
  <c r="O170" i="69" s="1"/>
  <c r="O171" i="69" s="1"/>
  <c r="O172" i="69" s="1"/>
  <c r="O173" i="69" s="1"/>
  <c r="O174" i="69" s="1"/>
  <c r="O175" i="69" s="1"/>
  <c r="O176" i="69" s="1"/>
  <c r="O177" i="69" s="1"/>
  <c r="O178" i="69" s="1"/>
  <c r="O179" i="69" s="1"/>
  <c r="O180" i="69" s="1"/>
  <c r="O181" i="69" s="1"/>
  <c r="O182" i="69" s="1"/>
  <c r="O183" i="69" s="1"/>
  <c r="O184" i="69" s="1"/>
  <c r="O185" i="69" s="1"/>
  <c r="O186" i="69" s="1"/>
  <c r="O187" i="69" s="1"/>
  <c r="O188" i="69" s="1"/>
  <c r="O189" i="69" s="1"/>
  <c r="O190" i="69" s="1"/>
  <c r="O191" i="69" s="1"/>
  <c r="O192" i="69" s="1"/>
  <c r="O193" i="69" s="1"/>
  <c r="O194" i="69" s="1"/>
  <c r="O195" i="69" s="1"/>
  <c r="O196" i="69" s="1"/>
  <c r="O197" i="69" s="1"/>
  <c r="O198" i="69" s="1"/>
  <c r="O199" i="69" s="1"/>
  <c r="O200" i="69" s="1"/>
  <c r="O201" i="69" s="1"/>
  <c r="O202" i="69" s="1"/>
  <c r="O203" i="69" s="1"/>
  <c r="O204" i="69" s="1"/>
  <c r="O205" i="69" s="1"/>
  <c r="O206" i="69" s="1"/>
  <c r="O207" i="69" s="1"/>
  <c r="O208" i="69" s="1"/>
  <c r="O209" i="69" s="1"/>
  <c r="O210" i="69" s="1"/>
  <c r="O211" i="69" s="1"/>
  <c r="G91" i="31"/>
  <c r="E73" i="85"/>
  <c r="E167" i="83"/>
  <c r="E91" i="83"/>
  <c r="F73" i="83"/>
  <c r="F74" i="83" s="1"/>
  <c r="G167" i="31"/>
  <c r="G73" i="31"/>
  <c r="G74" i="31" s="1"/>
  <c r="E167" i="86"/>
  <c r="E73" i="86"/>
  <c r="E74" i="86" s="1"/>
  <c r="E73" i="84"/>
  <c r="F167" i="83"/>
  <c r="E73" i="83"/>
  <c r="E74" i="83" s="1"/>
  <c r="E73" i="31"/>
  <c r="E74" i="31" s="1"/>
  <c r="I73" i="31"/>
  <c r="I74" i="31" s="1"/>
  <c r="I167" i="31"/>
  <c r="F73" i="31"/>
  <c r="J91" i="31"/>
  <c r="T167" i="31"/>
  <c r="J167" i="31"/>
  <c r="F167" i="31"/>
  <c r="J73" i="31"/>
  <c r="J74" i="31" s="1"/>
  <c r="U167" i="31"/>
  <c r="O46" i="81"/>
  <c r="O47" i="81" s="1"/>
  <c r="O48" i="81" s="1"/>
  <c r="O49" i="81" s="1"/>
  <c r="O50" i="81" s="1"/>
  <c r="O51" i="81" s="1"/>
  <c r="O52" i="81" s="1"/>
  <c r="O53" i="81" s="1"/>
  <c r="O54" i="81" s="1"/>
  <c r="O55" i="81" s="1"/>
  <c r="O56" i="81" s="1"/>
  <c r="O59" i="81" s="1"/>
  <c r="O60" i="81" s="1"/>
  <c r="O61" i="81" s="1"/>
  <c r="O62" i="81" s="1"/>
  <c r="O63" i="81" s="1"/>
  <c r="O64" i="81" s="1"/>
  <c r="O65" i="81" s="1"/>
  <c r="O66" i="81" s="1"/>
  <c r="O67" i="81" s="1"/>
  <c r="O68" i="81" s="1"/>
  <c r="O69" i="81" s="1"/>
  <c r="O70" i="81" s="1"/>
  <c r="O71" i="81" s="1"/>
  <c r="O72" i="81" s="1"/>
  <c r="O73" i="81" s="1"/>
  <c r="O74" i="81" s="1"/>
  <c r="O75" i="81" s="1"/>
  <c r="O76" i="81" s="1"/>
  <c r="O77" i="81" s="1"/>
  <c r="O78" i="81" s="1"/>
  <c r="O79" i="81" s="1"/>
  <c r="O80" i="81" s="1"/>
  <c r="O81" i="81" s="1"/>
  <c r="O82" i="81" s="1"/>
  <c r="O83" i="81" s="1"/>
  <c r="O84" i="81" s="1"/>
  <c r="O85" i="81" s="1"/>
  <c r="O86" i="81" s="1"/>
  <c r="O87" i="81" s="1"/>
  <c r="O88" i="81" s="1"/>
  <c r="O89" i="81" s="1"/>
  <c r="O90" i="81" s="1"/>
  <c r="O91" i="81" s="1"/>
  <c r="O92" i="81" s="1"/>
  <c r="O93" i="81" s="1"/>
  <c r="O94" i="81" s="1"/>
  <c r="O95" i="81" s="1"/>
  <c r="O96" i="81" s="1"/>
  <c r="O97" i="81" s="1"/>
  <c r="O98" i="81" s="1"/>
  <c r="O99" i="81" s="1"/>
  <c r="O100" i="81" s="1"/>
  <c r="O101" i="81" s="1"/>
  <c r="O102" i="81" s="1"/>
  <c r="O103" i="81" s="1"/>
  <c r="O104" i="81" s="1"/>
  <c r="O105" i="81" s="1"/>
  <c r="O106" i="81" s="1"/>
  <c r="O107" i="81" s="1"/>
  <c r="O108" i="81" s="1"/>
  <c r="O109" i="81" s="1"/>
  <c r="O110" i="81" s="1"/>
  <c r="O111" i="81" s="1"/>
  <c r="O112" i="81" s="1"/>
  <c r="O113" i="81" s="1"/>
  <c r="O114" i="81" s="1"/>
  <c r="O115" i="81" s="1"/>
  <c r="O116" i="81" s="1"/>
  <c r="O117" i="81" s="1"/>
  <c r="O118" i="81" s="1"/>
  <c r="O119" i="81" s="1"/>
  <c r="O120" i="81" s="1"/>
  <c r="O121" i="81" s="1"/>
  <c r="O122" i="81" s="1"/>
  <c r="O123" i="81" s="1"/>
  <c r="O124" i="81" s="1"/>
  <c r="O125" i="81" s="1"/>
  <c r="O126" i="81" s="1"/>
  <c r="O127" i="81" s="1"/>
  <c r="O128" i="81" s="1"/>
  <c r="O129" i="81" s="1"/>
  <c r="O130" i="81" s="1"/>
  <c r="O131" i="81" s="1"/>
  <c r="O132" i="81" s="1"/>
  <c r="O133" i="81" s="1"/>
  <c r="O134" i="81" s="1"/>
  <c r="O135" i="81" s="1"/>
  <c r="O136" i="81" s="1"/>
  <c r="O137" i="81" s="1"/>
  <c r="O138" i="81" s="1"/>
  <c r="O139" i="81" s="1"/>
  <c r="O140" i="81" s="1"/>
  <c r="O141" i="81" s="1"/>
  <c r="O142" i="81" s="1"/>
  <c r="O143" i="81" s="1"/>
  <c r="O144" i="81" s="1"/>
  <c r="O145" i="81" s="1"/>
  <c r="O146" i="81" s="1"/>
  <c r="O147" i="81" s="1"/>
  <c r="O148" i="81" s="1"/>
  <c r="O149" i="81" s="1"/>
  <c r="O150" i="81" s="1"/>
  <c r="O151" i="81" s="1"/>
  <c r="O152" i="81" s="1"/>
  <c r="O153" i="81" s="1"/>
  <c r="O154" i="81" s="1"/>
  <c r="O155" i="81" s="1"/>
  <c r="O156" i="81" s="1"/>
  <c r="O157" i="81" s="1"/>
  <c r="O158" i="81" s="1"/>
  <c r="O159" i="81" s="1"/>
  <c r="O160" i="81" s="1"/>
  <c r="O161" i="81" s="1"/>
  <c r="O162" i="81" s="1"/>
  <c r="O163" i="81" s="1"/>
  <c r="O164" i="81" s="1"/>
  <c r="O165" i="81" s="1"/>
  <c r="O166" i="81" s="1"/>
  <c r="O167" i="81" s="1"/>
  <c r="O168" i="81" s="1"/>
  <c r="O169" i="81" s="1"/>
  <c r="O170" i="81" s="1"/>
  <c r="O171" i="81" s="1"/>
  <c r="O172" i="81" s="1"/>
  <c r="O173" i="81" s="1"/>
  <c r="O174" i="81" s="1"/>
  <c r="O175" i="81" s="1"/>
  <c r="O176" i="81" s="1"/>
  <c r="O177" i="81" s="1"/>
  <c r="O178" i="81" s="1"/>
  <c r="O179" i="81" s="1"/>
  <c r="O180" i="81" s="1"/>
  <c r="O181" i="81" s="1"/>
  <c r="O182" i="81" s="1"/>
  <c r="O183" i="81" s="1"/>
  <c r="O184" i="81" s="1"/>
  <c r="O185" i="81" s="1"/>
  <c r="O186" i="81" s="1"/>
  <c r="O187" i="81" s="1"/>
  <c r="O188" i="81" s="1"/>
  <c r="O189" i="81" s="1"/>
  <c r="O190" i="81" s="1"/>
  <c r="O191" i="81" s="1"/>
  <c r="O192" i="81" s="1"/>
  <c r="O193" i="81" s="1"/>
  <c r="O194" i="81" s="1"/>
  <c r="O195" i="81" s="1"/>
  <c r="O196" i="81" s="1"/>
  <c r="O197" i="81" s="1"/>
  <c r="O198" i="81" s="1"/>
  <c r="O199" i="81" s="1"/>
  <c r="O200" i="81" s="1"/>
  <c r="O201" i="81" s="1"/>
  <c r="O202" i="81" s="1"/>
  <c r="O203" i="81" s="1"/>
  <c r="O204" i="81" s="1"/>
  <c r="O205" i="81" s="1"/>
  <c r="O206" i="81" s="1"/>
  <c r="O207" i="81" s="1"/>
  <c r="O208" i="81" s="1"/>
  <c r="O209" i="81" s="1"/>
  <c r="O210" i="81" s="1"/>
  <c r="O211" i="81" s="1"/>
  <c r="O212" i="81" s="1"/>
  <c r="O213" i="81" s="1"/>
  <c r="O214" i="81" s="1"/>
  <c r="O215" i="81" s="1"/>
  <c r="O216" i="81" s="1"/>
  <c r="O217" i="81" s="1"/>
  <c r="O218" i="81" s="1"/>
  <c r="O219" i="81" s="1"/>
  <c r="O220" i="81" s="1"/>
  <c r="O221" i="81" s="1"/>
  <c r="O222" i="81" s="1"/>
  <c r="O223" i="81" s="1"/>
  <c r="O224" i="81" s="1"/>
  <c r="O225" i="81" s="1"/>
  <c r="O226" i="81" s="1"/>
  <c r="O227" i="81" s="1"/>
  <c r="O228" i="81" s="1"/>
  <c r="O229" i="81" s="1"/>
  <c r="O230" i="81" s="1"/>
  <c r="O231" i="81" s="1"/>
  <c r="O232" i="81" s="1"/>
  <c r="O233" i="81" s="1"/>
  <c r="O234" i="81" s="1"/>
  <c r="O235" i="81" s="1"/>
  <c r="O236" i="81" s="1"/>
  <c r="O237" i="81" s="1"/>
  <c r="O238" i="81" s="1"/>
  <c r="O239" i="81" s="1"/>
  <c r="O240" i="81" s="1"/>
  <c r="O241" i="81" s="1"/>
  <c r="O242" i="81" s="1"/>
  <c r="O243" i="81" s="1"/>
  <c r="O244" i="81" s="1"/>
  <c r="O245" i="81" s="1"/>
  <c r="O246" i="81" s="1"/>
  <c r="O247" i="81" s="1"/>
  <c r="O248" i="81" s="1"/>
  <c r="O249" i="81" s="1"/>
  <c r="O250" i="81" s="1"/>
  <c r="O251" i="81" s="1"/>
  <c r="O252" i="81" s="1"/>
  <c r="O253" i="81" s="1"/>
  <c r="O254" i="81" s="1"/>
  <c r="O255" i="81" s="1"/>
  <c r="O256" i="81" s="1"/>
  <c r="O257" i="81" s="1"/>
  <c r="O258" i="81" s="1"/>
  <c r="O259" i="81" s="1"/>
  <c r="O260" i="81" s="1"/>
  <c r="O261" i="81" s="1"/>
  <c r="O262" i="81" s="1"/>
  <c r="O263" i="81" s="1"/>
  <c r="O264" i="81" s="1"/>
  <c r="O265" i="81" s="1"/>
  <c r="O266" i="81" s="1"/>
  <c r="O267" i="81" s="1"/>
  <c r="O268" i="81" s="1"/>
  <c r="O269" i="81" s="1"/>
  <c r="O270" i="81" s="1"/>
  <c r="O271" i="81" s="1"/>
  <c r="O272" i="81" s="1"/>
  <c r="O273" i="81" s="1"/>
  <c r="O274" i="81" s="1"/>
  <c r="O275" i="81" s="1"/>
  <c r="O276" i="81" s="1"/>
  <c r="O277" i="81" s="1"/>
  <c r="O278" i="81" s="1"/>
  <c r="O279" i="81" s="1"/>
  <c r="O280" i="81" s="1"/>
  <c r="O281" i="81" s="1"/>
  <c r="O282" i="81" s="1"/>
  <c r="O283" i="81" s="1"/>
  <c r="O284" i="81" s="1"/>
  <c r="O285" i="81" s="1"/>
  <c r="O286" i="81" s="1"/>
  <c r="O287" i="81" s="1"/>
  <c r="O288" i="81" s="1"/>
  <c r="O289" i="81" s="1"/>
  <c r="O290" i="81" s="1"/>
  <c r="O291" i="81" s="1"/>
  <c r="O292" i="81" s="1"/>
  <c r="O293" i="81" s="1"/>
  <c r="O294" i="81" s="1"/>
  <c r="O295" i="81" s="1"/>
  <c r="O296" i="81" s="1"/>
  <c r="O297" i="81" s="1"/>
  <c r="O298" i="81" s="1"/>
  <c r="O299" i="81" s="1"/>
  <c r="O300" i="81" s="1"/>
  <c r="O301" i="81" s="1"/>
  <c r="O302" i="81" s="1"/>
  <c r="O303" i="81" s="1"/>
  <c r="O304" i="81" s="1"/>
  <c r="O305" i="81" s="1"/>
  <c r="O306" i="81" s="1"/>
  <c r="O307" i="81" s="1"/>
  <c r="O308" i="81" s="1"/>
  <c r="O309" i="81" s="1"/>
  <c r="O310" i="81" s="1"/>
  <c r="O311" i="81" s="1"/>
  <c r="O312" i="81" s="1"/>
  <c r="O313" i="81" s="1"/>
  <c r="O314" i="81" s="1"/>
  <c r="O315" i="81" s="1"/>
  <c r="O316" i="81" s="1"/>
  <c r="O317" i="81" s="1"/>
  <c r="O318" i="81" s="1"/>
  <c r="O319" i="81" s="1"/>
  <c r="O320" i="81" s="1"/>
  <c r="O321" i="81" s="1"/>
  <c r="O322" i="81" s="1"/>
  <c r="O323" i="81" s="1"/>
  <c r="O324" i="81" s="1"/>
  <c r="O325" i="81" s="1"/>
  <c r="O326" i="81" s="1"/>
  <c r="O327" i="81" s="1"/>
  <c r="O328" i="81" s="1"/>
  <c r="O329" i="81" s="1"/>
  <c r="O330" i="81" s="1"/>
  <c r="O331" i="81" s="1"/>
  <c r="O332" i="81" s="1"/>
  <c r="O333" i="81" s="1"/>
  <c r="O334" i="81" s="1"/>
  <c r="O335" i="81" s="1"/>
  <c r="O336" i="81" s="1"/>
  <c r="O337" i="81" s="1"/>
  <c r="O338" i="81" s="1"/>
  <c r="O339" i="81" s="1"/>
  <c r="O340" i="81" s="1"/>
  <c r="O341" i="81" s="1"/>
  <c r="O342" i="81" s="1"/>
  <c r="O343" i="81" s="1"/>
  <c r="O344" i="81" s="1"/>
  <c r="O345" i="81" s="1"/>
  <c r="O346" i="81" s="1"/>
  <c r="O347" i="81" s="1"/>
  <c r="O348" i="81" s="1"/>
  <c r="O349" i="81" s="1"/>
  <c r="O350" i="81" s="1"/>
  <c r="O351" i="81" s="1"/>
  <c r="O352" i="81" s="1"/>
  <c r="O353" i="81" s="1"/>
  <c r="O354" i="81" s="1"/>
  <c r="O355" i="81" s="1"/>
  <c r="O356" i="81" s="1"/>
  <c r="O357" i="81" s="1"/>
  <c r="O358" i="81" s="1"/>
  <c r="O359" i="81" s="1"/>
  <c r="O360" i="81" s="1"/>
  <c r="O361" i="81" s="1"/>
  <c r="O362" i="81" s="1"/>
  <c r="O363" i="81" s="1"/>
  <c r="O364" i="81" s="1"/>
  <c r="O365" i="81" s="1"/>
  <c r="O366" i="81" s="1"/>
  <c r="O367" i="81" s="1"/>
  <c r="O368" i="81" s="1"/>
  <c r="O369" i="81" s="1"/>
  <c r="O370" i="81" s="1"/>
  <c r="O371" i="81" s="1"/>
  <c r="O372" i="81" s="1"/>
  <c r="O373" i="81" s="1"/>
  <c r="O374" i="81" s="1"/>
  <c r="O375" i="81" s="1"/>
  <c r="O376" i="81" s="1"/>
  <c r="O377" i="81" s="1"/>
  <c r="O378" i="81" s="1"/>
  <c r="O379" i="81" s="1"/>
  <c r="O380" i="81" s="1"/>
  <c r="O381" i="81" s="1"/>
  <c r="O382" i="81" s="1"/>
  <c r="O383" i="81" s="1"/>
  <c r="O384" i="81" s="1"/>
  <c r="O385" i="81" s="1"/>
  <c r="O386" i="81" s="1"/>
  <c r="O387" i="81" s="1"/>
  <c r="O388" i="81" s="1"/>
  <c r="O389" i="81" s="1"/>
  <c r="O390" i="81" s="1"/>
  <c r="O391" i="81" s="1"/>
  <c r="O392" i="81" s="1"/>
  <c r="O393" i="81" s="1"/>
  <c r="O394" i="81" s="1"/>
  <c r="O395" i="81" s="1"/>
  <c r="O396" i="81" s="1"/>
  <c r="O397" i="81" s="1"/>
  <c r="O398" i="81" s="1"/>
  <c r="O399" i="81" s="1"/>
  <c r="O400" i="81" s="1"/>
  <c r="O401" i="81" s="1"/>
  <c r="O402" i="81" s="1"/>
  <c r="O403" i="81" s="1"/>
  <c r="O404" i="81" s="1"/>
  <c r="O405" i="81" s="1"/>
  <c r="O406" i="81" s="1"/>
  <c r="O407" i="81" s="1"/>
  <c r="O408" i="81" s="1"/>
  <c r="O409" i="81" s="1"/>
  <c r="O410" i="81" s="1"/>
  <c r="O411" i="81" s="1"/>
  <c r="O412" i="81" s="1"/>
  <c r="O413" i="81" s="1"/>
  <c r="O414" i="81" s="1"/>
  <c r="O415" i="81" s="1"/>
  <c r="O416" i="81" s="1"/>
  <c r="O417" i="81" s="1"/>
  <c r="O418" i="81" s="1"/>
  <c r="O419" i="81" s="1"/>
  <c r="O420" i="81" s="1"/>
  <c r="O421" i="81" s="1"/>
  <c r="O422" i="81" s="1"/>
  <c r="O423" i="81" s="1"/>
  <c r="O424" i="81" s="1"/>
  <c r="O425" i="81" s="1"/>
  <c r="O426" i="81" s="1"/>
  <c r="O427" i="81" s="1"/>
  <c r="O428" i="81" s="1"/>
  <c r="O429" i="81" s="1"/>
  <c r="O430" i="81" s="1"/>
  <c r="O431" i="81" s="1"/>
  <c r="O432" i="81" s="1"/>
  <c r="O433" i="81" s="1"/>
  <c r="O434" i="81" s="1"/>
  <c r="O435" i="81" s="1"/>
  <c r="O436" i="81" s="1"/>
  <c r="O437" i="81" s="1"/>
  <c r="O438" i="81" s="1"/>
  <c r="O439" i="81" s="1"/>
  <c r="O440" i="81" s="1"/>
  <c r="O441" i="81" s="1"/>
  <c r="O442" i="81" s="1"/>
  <c r="O443" i="81" s="1"/>
  <c r="O444" i="81" s="1"/>
  <c r="O445" i="81" s="1"/>
  <c r="O446" i="81" s="1"/>
  <c r="O447" i="81" s="1"/>
  <c r="O448" i="81" s="1"/>
  <c r="O449" i="81" s="1"/>
  <c r="O450" i="81" s="1"/>
  <c r="O451" i="81" s="1"/>
  <c r="O452" i="81" s="1"/>
  <c r="O453" i="81" s="1"/>
  <c r="O454" i="81" s="1"/>
  <c r="O455" i="81" s="1"/>
  <c r="O456" i="81" s="1"/>
  <c r="O457" i="81" s="1"/>
  <c r="O458" i="81" s="1"/>
  <c r="O459" i="81" s="1"/>
  <c r="O460" i="81" s="1"/>
  <c r="O461" i="81" s="1"/>
  <c r="O462" i="81" s="1"/>
  <c r="O463" i="81" s="1"/>
  <c r="O464" i="81" s="1"/>
  <c r="O465" i="81" s="1"/>
  <c r="O466" i="81" s="1"/>
  <c r="O467" i="81" s="1"/>
  <c r="O468" i="81" s="1"/>
  <c r="O469" i="81" s="1"/>
  <c r="O470" i="81" s="1"/>
  <c r="O471" i="81" s="1"/>
  <c r="O472" i="81" s="1"/>
  <c r="O473" i="81" s="1"/>
  <c r="O474" i="81" s="1"/>
  <c r="O475" i="81" s="1"/>
  <c r="O476" i="81" s="1"/>
  <c r="O477" i="81" s="1"/>
  <c r="O478" i="81" s="1"/>
  <c r="O479" i="81" s="1"/>
  <c r="O480" i="81" s="1"/>
  <c r="O481" i="81" s="1"/>
  <c r="O482" i="81" s="1"/>
  <c r="O483" i="81" s="1"/>
  <c r="O484" i="81" s="1"/>
  <c r="O485" i="81" s="1"/>
  <c r="O486" i="81" s="1"/>
  <c r="O487" i="81" s="1"/>
  <c r="O488" i="81" s="1"/>
  <c r="O489" i="81" s="1"/>
  <c r="O490" i="81" s="1"/>
  <c r="O491" i="81" s="1"/>
  <c r="O492" i="81" s="1"/>
  <c r="O493" i="81" s="1"/>
  <c r="O494" i="81" s="1"/>
  <c r="O495" i="81" s="1"/>
  <c r="O496" i="81" s="1"/>
  <c r="O497" i="81" s="1"/>
  <c r="O498" i="81" s="1"/>
  <c r="O499" i="81" s="1"/>
  <c r="O500" i="81" s="1"/>
  <c r="O501" i="81" s="1"/>
  <c r="O502" i="81" s="1"/>
  <c r="O503" i="81" s="1"/>
  <c r="O504" i="81" s="1"/>
  <c r="O505" i="81" s="1"/>
  <c r="O506" i="81" s="1"/>
  <c r="O507" i="81" s="1"/>
  <c r="O508" i="81" s="1"/>
  <c r="O509" i="81" s="1"/>
  <c r="O510" i="81" s="1"/>
  <c r="O511" i="81" s="1"/>
  <c r="O512" i="81" s="1"/>
  <c r="O513" i="81" s="1"/>
  <c r="O514" i="81" s="1"/>
  <c r="O515" i="81" s="1"/>
  <c r="O516" i="81" s="1"/>
  <c r="O517" i="81" s="1"/>
  <c r="O518" i="81" s="1"/>
  <c r="O519" i="81" s="1"/>
  <c r="O520" i="81" s="1"/>
  <c r="O521" i="81" s="1"/>
  <c r="O522" i="81" s="1"/>
  <c r="O523" i="81" s="1"/>
  <c r="O524" i="81" s="1"/>
  <c r="O525" i="81" s="1"/>
  <c r="O526" i="81" s="1"/>
  <c r="O527" i="81" s="1"/>
  <c r="O528" i="81" s="1"/>
  <c r="O529" i="81" s="1"/>
  <c r="O530" i="81" s="1"/>
  <c r="O531" i="81" s="1"/>
  <c r="O532" i="81" s="1"/>
  <c r="O533" i="81" s="1"/>
  <c r="O534" i="81" s="1"/>
  <c r="O535" i="81" s="1"/>
  <c r="O536" i="81" s="1"/>
  <c r="O537" i="81" s="1"/>
  <c r="O538" i="81" s="1"/>
  <c r="O539" i="81" s="1"/>
  <c r="O540" i="81" s="1"/>
  <c r="O541" i="81" s="1"/>
  <c r="O542" i="81" s="1"/>
  <c r="O543" i="81" s="1"/>
  <c r="O544" i="81" s="1"/>
  <c r="O545" i="81" s="1"/>
  <c r="O546" i="81" s="1"/>
  <c r="O547" i="81" s="1"/>
  <c r="O548" i="81" s="1"/>
  <c r="O549" i="81" s="1"/>
  <c r="O550" i="81" s="1"/>
  <c r="O551" i="81" s="1"/>
  <c r="O552" i="81" s="1"/>
  <c r="O553" i="81" s="1"/>
  <c r="O554" i="81" s="1"/>
  <c r="O555" i="81" s="1"/>
  <c r="O556" i="81" s="1"/>
  <c r="O557" i="81" s="1"/>
  <c r="O558" i="81" s="1"/>
  <c r="O559" i="81" s="1"/>
  <c r="O560" i="81" s="1"/>
  <c r="O561" i="81" s="1"/>
  <c r="O562" i="81" s="1"/>
  <c r="O563" i="81" s="1"/>
  <c r="O564" i="81" s="1"/>
  <c r="O565" i="81" s="1"/>
  <c r="O566" i="81" s="1"/>
  <c r="O567" i="81" s="1"/>
  <c r="O568" i="81" s="1"/>
  <c r="O569" i="81" s="1"/>
  <c r="O570" i="81" s="1"/>
  <c r="O571" i="81" s="1"/>
  <c r="O572" i="81" s="1"/>
  <c r="O573" i="81" s="1"/>
  <c r="O574" i="81" s="1"/>
  <c r="O575" i="81" s="1"/>
  <c r="O576" i="81" s="1"/>
  <c r="O577" i="81" s="1"/>
  <c r="O578" i="81" s="1"/>
  <c r="O579" i="81" s="1"/>
  <c r="O580" i="81" s="1"/>
  <c r="O581" i="81" s="1"/>
  <c r="O582" i="81" s="1"/>
  <c r="O583" i="81" s="1"/>
  <c r="O584" i="81" s="1"/>
  <c r="O585" i="81" s="1"/>
  <c r="O586" i="81" s="1"/>
  <c r="O587" i="81" s="1"/>
  <c r="O588" i="81" s="1"/>
  <c r="O589" i="81" s="1"/>
  <c r="O590" i="81" s="1"/>
  <c r="O591" i="81" s="1"/>
  <c r="O592" i="81" s="1"/>
  <c r="O593" i="81" s="1"/>
  <c r="O594" i="81" s="1"/>
  <c r="O595" i="81" s="1"/>
  <c r="O596" i="81" s="1"/>
  <c r="O597" i="81" s="1"/>
  <c r="O598" i="81" s="1"/>
  <c r="O599" i="81" s="1"/>
  <c r="O600" i="81" s="1"/>
  <c r="O601" i="81" s="1"/>
  <c r="O602" i="81" s="1"/>
  <c r="O603" i="81" s="1"/>
  <c r="O604" i="81" s="1"/>
  <c r="O605" i="81" s="1"/>
  <c r="O606" i="81" s="1"/>
  <c r="O607" i="81" s="1"/>
  <c r="O608" i="81" s="1"/>
  <c r="O609" i="81" s="1"/>
  <c r="O610" i="81" s="1"/>
  <c r="O611" i="81" s="1"/>
  <c r="O612" i="81" s="1"/>
  <c r="O613" i="81" s="1"/>
  <c r="O614" i="81" s="1"/>
  <c r="O615" i="81" s="1"/>
  <c r="O616" i="81" s="1"/>
  <c r="O617" i="81" s="1"/>
  <c r="O618" i="81" s="1"/>
  <c r="O619" i="81" s="1"/>
  <c r="O620" i="81" s="1"/>
  <c r="O621" i="81" s="1"/>
  <c r="O622" i="81" s="1"/>
  <c r="O623" i="81" s="1"/>
  <c r="O624" i="81" s="1"/>
  <c r="O625" i="81" s="1"/>
  <c r="O626" i="81" s="1"/>
  <c r="O627" i="81" s="1"/>
  <c r="O628" i="81" s="1"/>
  <c r="O629" i="81" s="1"/>
  <c r="O630" i="81" s="1"/>
  <c r="O631" i="81" s="1"/>
  <c r="O632" i="81" s="1"/>
  <c r="O633" i="81" s="1"/>
  <c r="O634" i="81" s="1"/>
  <c r="O635" i="81" s="1"/>
  <c r="O636" i="81" s="1"/>
  <c r="O637" i="81" s="1"/>
  <c r="O638" i="81" s="1"/>
  <c r="O639" i="81" s="1"/>
  <c r="O640" i="81" s="1"/>
  <c r="O641" i="81" s="1"/>
  <c r="O642" i="81" s="1"/>
  <c r="O643" i="81" s="1"/>
  <c r="O644" i="81" s="1"/>
  <c r="O645" i="81" s="1"/>
  <c r="O646" i="81" s="1"/>
  <c r="O647" i="81" s="1"/>
  <c r="O648" i="81" s="1"/>
  <c r="O649" i="81" s="1"/>
  <c r="O650" i="81" s="1"/>
  <c r="O651" i="81" s="1"/>
  <c r="O652" i="81" s="1"/>
  <c r="O653" i="81" s="1"/>
  <c r="O654" i="81" s="1"/>
  <c r="O655" i="81" s="1"/>
  <c r="O656" i="81" s="1"/>
  <c r="O657" i="81" s="1"/>
  <c r="O658" i="81" s="1"/>
  <c r="O659" i="81" s="1"/>
  <c r="O660" i="81" s="1"/>
  <c r="O661" i="81" s="1"/>
  <c r="O662" i="81" s="1"/>
  <c r="O663" i="81" s="1"/>
  <c r="O664" i="81" s="1"/>
  <c r="O665" i="81" s="1"/>
  <c r="O666" i="81" s="1"/>
  <c r="O667" i="81" s="1"/>
  <c r="O668" i="81" s="1"/>
  <c r="O669" i="81" s="1"/>
  <c r="O670" i="81" s="1"/>
  <c r="O671" i="81" s="1"/>
  <c r="O672" i="81" s="1"/>
  <c r="O673" i="81" s="1"/>
  <c r="O674" i="81" s="1"/>
  <c r="O675" i="81" s="1"/>
  <c r="O676" i="81" s="1"/>
  <c r="O677" i="81" s="1"/>
  <c r="O678" i="81" s="1"/>
  <c r="O679" i="81" s="1"/>
  <c r="O680" i="81" s="1"/>
  <c r="O681" i="81" s="1"/>
  <c r="O682" i="81" s="1"/>
  <c r="O683" i="81" s="1"/>
  <c r="O684" i="81" s="1"/>
  <c r="O685" i="81" s="1"/>
  <c r="O686" i="81" s="1"/>
  <c r="O687" i="81" s="1"/>
  <c r="O688" i="81" s="1"/>
  <c r="O689" i="81" s="1"/>
  <c r="O690" i="81" s="1"/>
  <c r="O691" i="81" s="1"/>
  <c r="O692" i="81" s="1"/>
  <c r="O693" i="81" s="1"/>
  <c r="O694" i="81" s="1"/>
  <c r="O695" i="81" s="1"/>
  <c r="O696" i="81" s="1"/>
  <c r="O697" i="81" s="1"/>
  <c r="O698" i="81" s="1"/>
  <c r="O699" i="81" s="1"/>
  <c r="O700" i="81" s="1"/>
  <c r="O701" i="81" s="1"/>
  <c r="O702" i="81" s="1"/>
  <c r="O703" i="81" s="1"/>
  <c r="O704" i="81" s="1"/>
  <c r="O705" i="81" s="1"/>
  <c r="O706" i="81" s="1"/>
  <c r="O707" i="81" s="1"/>
  <c r="O708" i="81" s="1"/>
  <c r="O709" i="81" s="1"/>
  <c r="O710" i="81" s="1"/>
  <c r="O711" i="81" s="1"/>
  <c r="O712" i="81" s="1"/>
  <c r="O713" i="81" s="1"/>
  <c r="O714" i="81" s="1"/>
  <c r="O715" i="81" s="1"/>
  <c r="O716" i="81" s="1"/>
  <c r="O717" i="81" s="1"/>
  <c r="O718" i="81" s="1"/>
  <c r="O719" i="81" s="1"/>
  <c r="O720" i="81" s="1"/>
  <c r="O721" i="81" s="1"/>
  <c r="O722" i="81" s="1"/>
  <c r="O723" i="81" s="1"/>
  <c r="O724" i="81" s="1"/>
  <c r="O725" i="81" s="1"/>
  <c r="O726" i="81" s="1"/>
  <c r="O727" i="81" s="1"/>
  <c r="O728" i="81" s="1"/>
  <c r="O729" i="81" s="1"/>
  <c r="O730" i="81" s="1"/>
  <c r="O731" i="81" s="1"/>
  <c r="O732" i="81" s="1"/>
  <c r="O733" i="81" s="1"/>
  <c r="O734" i="81" s="1"/>
  <c r="O735" i="81" s="1"/>
  <c r="O736" i="81" s="1"/>
  <c r="O737" i="81" s="1"/>
  <c r="O738" i="81" s="1"/>
  <c r="O739" i="81" s="1"/>
  <c r="O740" i="81" s="1"/>
  <c r="O741" i="81" s="1"/>
  <c r="O742" i="81" s="1"/>
  <c r="O743" i="81" s="1"/>
  <c r="O744" i="81" s="1"/>
  <c r="O745" i="81" s="1"/>
  <c r="O746" i="81" s="1"/>
  <c r="O747" i="81" s="1"/>
  <c r="O748" i="81" s="1"/>
  <c r="O749" i="81" s="1"/>
  <c r="O750" i="81" s="1"/>
  <c r="O751" i="81" s="1"/>
  <c r="O752" i="81" s="1"/>
  <c r="O753" i="81" s="1"/>
  <c r="O754" i="81" s="1"/>
  <c r="O755" i="81" s="1"/>
  <c r="O756" i="81" s="1"/>
  <c r="O757" i="81" s="1"/>
  <c r="O758" i="81" s="1"/>
  <c r="O759" i="81" s="1"/>
  <c r="O760" i="81" s="1"/>
  <c r="O761" i="81" s="1"/>
  <c r="O762" i="81" s="1"/>
  <c r="O763" i="81" s="1"/>
  <c r="O764" i="81" s="1"/>
  <c r="O765" i="81" s="1"/>
  <c r="O766" i="81" s="1"/>
  <c r="O767" i="81" s="1"/>
  <c r="O768" i="81" s="1"/>
  <c r="O769" i="81" s="1"/>
  <c r="O770" i="81" s="1"/>
  <c r="O771" i="81" s="1"/>
  <c r="O772" i="81" s="1"/>
  <c r="O773" i="81" s="1"/>
  <c r="O774" i="81" s="1"/>
  <c r="O775" i="81" s="1"/>
  <c r="O776" i="81" s="1"/>
  <c r="O777" i="81" s="1"/>
  <c r="O778" i="81" s="1"/>
  <c r="O779" i="81" s="1"/>
  <c r="O780" i="81" s="1"/>
  <c r="O781" i="81" s="1"/>
  <c r="O782" i="81" s="1"/>
  <c r="O783" i="81" s="1"/>
  <c r="O784" i="81" s="1"/>
  <c r="O785" i="81" s="1"/>
  <c r="O786" i="81" s="1"/>
  <c r="O787" i="81" s="1"/>
  <c r="O788" i="81" s="1"/>
  <c r="O789" i="81" s="1"/>
  <c r="O790" i="81" s="1"/>
  <c r="O791" i="81" s="1"/>
  <c r="O792" i="81" s="1"/>
  <c r="O793" i="81" s="1"/>
  <c r="O794" i="81" s="1"/>
  <c r="O795" i="81" s="1"/>
  <c r="O796" i="81" s="1"/>
  <c r="O797" i="81" s="1"/>
  <c r="O798" i="81" s="1"/>
  <c r="O799" i="81" s="1"/>
  <c r="O800" i="81" s="1"/>
  <c r="O801" i="81" s="1"/>
  <c r="O802" i="81" s="1"/>
  <c r="O803" i="81" s="1"/>
  <c r="O804" i="81" s="1"/>
  <c r="O805" i="81" s="1"/>
  <c r="O806" i="81" s="1"/>
  <c r="O807" i="81" s="1"/>
  <c r="O808" i="81" s="1"/>
  <c r="O809" i="81" s="1"/>
  <c r="O810" i="81" s="1"/>
  <c r="O811" i="81" s="1"/>
  <c r="O812" i="81" s="1"/>
  <c r="O813" i="81" s="1"/>
  <c r="O814" i="81" s="1"/>
  <c r="O815" i="81" s="1"/>
  <c r="O816" i="81" s="1"/>
  <c r="O817" i="81" s="1"/>
  <c r="O818" i="81" s="1"/>
  <c r="O819" i="81" s="1"/>
  <c r="O820" i="81" s="1"/>
  <c r="O821" i="81" s="1"/>
  <c r="O822" i="81" s="1"/>
  <c r="O823" i="81" s="1"/>
  <c r="O824" i="81" s="1"/>
  <c r="O825" i="81" s="1"/>
  <c r="O826" i="81" s="1"/>
  <c r="O827" i="81" s="1"/>
  <c r="O828" i="81" s="1"/>
  <c r="O829" i="81" s="1"/>
  <c r="O830" i="81" s="1"/>
  <c r="O831" i="81" s="1"/>
  <c r="O832" i="81" s="1"/>
  <c r="O833" i="81" s="1"/>
  <c r="O834" i="81" s="1"/>
  <c r="O835" i="81" s="1"/>
  <c r="O836" i="81" s="1"/>
  <c r="O837" i="81" s="1"/>
  <c r="O838" i="81" s="1"/>
  <c r="O839" i="81" s="1"/>
  <c r="O840" i="81" s="1"/>
  <c r="O841" i="81" s="1"/>
  <c r="O842" i="81" s="1"/>
  <c r="O843" i="81" s="1"/>
  <c r="O844" i="81" s="1"/>
  <c r="O845" i="81" s="1"/>
  <c r="O846" i="81" s="1"/>
  <c r="O847" i="81" s="1"/>
  <c r="O848" i="81" s="1"/>
  <c r="O849" i="81" s="1"/>
  <c r="O850" i="81" s="1"/>
  <c r="O851" i="81" s="1"/>
  <c r="O852" i="81" s="1"/>
  <c r="O853" i="81" s="1"/>
  <c r="O854" i="81" s="1"/>
  <c r="O855" i="81" s="1"/>
  <c r="O856" i="81" s="1"/>
  <c r="O857" i="81" s="1"/>
  <c r="O858" i="81" s="1"/>
  <c r="O859" i="81" s="1"/>
  <c r="O860" i="81" s="1"/>
  <c r="O861" i="81" s="1"/>
  <c r="O862" i="81" s="1"/>
  <c r="O863" i="81" s="1"/>
  <c r="O864" i="81" s="1"/>
  <c r="O865" i="81" s="1"/>
  <c r="O866" i="81" s="1"/>
  <c r="O867" i="81" s="1"/>
  <c r="O868" i="81" s="1"/>
  <c r="O869" i="81" s="1"/>
  <c r="O870" i="81" s="1"/>
  <c r="O871" i="81" s="1"/>
  <c r="O872" i="81" s="1"/>
  <c r="O873" i="81" s="1"/>
  <c r="O874" i="81" s="1"/>
  <c r="O875" i="81" s="1"/>
  <c r="O876" i="81" s="1"/>
  <c r="O877" i="81" s="1"/>
  <c r="O878" i="81" s="1"/>
  <c r="O879" i="81" s="1"/>
  <c r="O880" i="81" s="1"/>
  <c r="O881" i="81" s="1"/>
  <c r="O882" i="81" s="1"/>
  <c r="O883" i="81" s="1"/>
  <c r="O884" i="81" s="1"/>
  <c r="O885" i="81" s="1"/>
  <c r="O886" i="81" s="1"/>
  <c r="O887" i="81" s="1"/>
  <c r="O888" i="81" s="1"/>
  <c r="O889" i="81" s="1"/>
  <c r="O890" i="81" s="1"/>
  <c r="O891" i="81" s="1"/>
  <c r="O892" i="81" s="1"/>
  <c r="O893" i="81" s="1"/>
  <c r="O894" i="81" s="1"/>
  <c r="O895" i="81" s="1"/>
  <c r="O896" i="81" s="1"/>
  <c r="O897" i="81" s="1"/>
  <c r="O898" i="81" s="1"/>
  <c r="O899" i="81" s="1"/>
  <c r="O900" i="81" s="1"/>
  <c r="O901" i="81" s="1"/>
  <c r="O902" i="81" s="1"/>
  <c r="O903" i="81" s="1"/>
  <c r="O904" i="81" s="1"/>
  <c r="O905" i="81" s="1"/>
  <c r="O906" i="81" s="1"/>
  <c r="O907" i="81" s="1"/>
  <c r="O908" i="81" s="1"/>
  <c r="O909" i="81" s="1"/>
  <c r="O910" i="81" s="1"/>
  <c r="O911" i="81" s="1"/>
  <c r="O912" i="81" s="1"/>
  <c r="O913" i="81" s="1"/>
  <c r="O914" i="81" s="1"/>
  <c r="O915" i="81" s="1"/>
  <c r="O916" i="81" s="1"/>
  <c r="O917" i="81" s="1"/>
  <c r="O918" i="81" s="1"/>
  <c r="O919" i="81" s="1"/>
  <c r="O920" i="81" s="1"/>
  <c r="O921" i="81" s="1"/>
  <c r="O922" i="81" s="1"/>
  <c r="O923" i="81" s="1"/>
  <c r="O924" i="81" s="1"/>
  <c r="O925" i="81" s="1"/>
  <c r="O926" i="81" s="1"/>
  <c r="O927" i="81" s="1"/>
  <c r="O928" i="81" s="1"/>
  <c r="O929" i="81" s="1"/>
  <c r="O930" i="81" s="1"/>
  <c r="O931" i="81" s="1"/>
  <c r="O932" i="81" s="1"/>
  <c r="O933" i="81" s="1"/>
  <c r="O934" i="81" s="1"/>
  <c r="O935" i="81" s="1"/>
  <c r="O936" i="81" s="1"/>
  <c r="O937" i="81" s="1"/>
  <c r="O938" i="81" s="1"/>
  <c r="O939" i="81" s="1"/>
  <c r="O940" i="81" s="1"/>
  <c r="O941" i="81" s="1"/>
  <c r="O942" i="81" s="1"/>
  <c r="O943" i="81" s="1"/>
  <c r="O944" i="81" s="1"/>
  <c r="O945" i="81" s="1"/>
  <c r="O946" i="81" s="1"/>
  <c r="O947" i="81" s="1"/>
  <c r="O948" i="81" s="1"/>
  <c r="O949" i="81" s="1"/>
  <c r="O950" i="81" s="1"/>
  <c r="O951" i="81" s="1"/>
  <c r="O952" i="81" s="1"/>
  <c r="O953" i="81" s="1"/>
  <c r="O954" i="81" s="1"/>
  <c r="O955" i="81" s="1"/>
  <c r="O956" i="81" s="1"/>
  <c r="O957" i="81" s="1"/>
  <c r="O958" i="81" s="1"/>
  <c r="O959" i="81" s="1"/>
  <c r="O960" i="81" s="1"/>
  <c r="O961" i="81" s="1"/>
  <c r="O962" i="81" s="1"/>
  <c r="O963" i="81" s="1"/>
  <c r="O964" i="81" s="1"/>
  <c r="O965" i="81" s="1"/>
  <c r="O966" i="81" s="1"/>
  <c r="O967" i="81" s="1"/>
  <c r="O968" i="81" s="1"/>
  <c r="O969" i="81" s="1"/>
  <c r="O970" i="81" s="1"/>
  <c r="O971" i="81" s="1"/>
  <c r="O972" i="81" s="1"/>
  <c r="O973" i="81" s="1"/>
  <c r="O974" i="81" s="1"/>
  <c r="O975" i="81" s="1"/>
  <c r="O976" i="81" s="1"/>
  <c r="O977" i="81" s="1"/>
  <c r="O978" i="81" s="1"/>
  <c r="O979" i="81" s="1"/>
  <c r="O980" i="81" s="1"/>
  <c r="O981" i="81" s="1"/>
  <c r="O982" i="81" s="1"/>
  <c r="O983" i="81" s="1"/>
  <c r="O984" i="81" s="1"/>
  <c r="O985" i="81" s="1"/>
  <c r="O986" i="81" s="1"/>
  <c r="O987" i="81" s="1"/>
  <c r="O988" i="81" s="1"/>
  <c r="O989" i="81" s="1"/>
  <c r="O990" i="81" s="1"/>
  <c r="O991" i="81" s="1"/>
  <c r="O992" i="81" s="1"/>
  <c r="O993" i="81" s="1"/>
  <c r="O994" i="81" s="1"/>
  <c r="O995" i="81" s="1"/>
  <c r="O996" i="81" s="1"/>
  <c r="O997" i="81" s="1"/>
  <c r="O998" i="81" s="1"/>
  <c r="O999" i="81" s="1"/>
  <c r="O1000" i="81" s="1"/>
  <c r="O1001" i="81" s="1"/>
  <c r="O1002" i="81" s="1"/>
  <c r="O1003" i="81" s="1"/>
  <c r="O1004" i="81" s="1"/>
  <c r="M167" i="31"/>
  <c r="Q167" i="31"/>
  <c r="C167" i="31"/>
  <c r="D167" i="31"/>
  <c r="C167" i="83"/>
  <c r="C73" i="83"/>
  <c r="C74" i="83" s="1"/>
  <c r="U73" i="31"/>
  <c r="T73" i="31"/>
  <c r="T74" i="31" s="1"/>
  <c r="S167" i="31"/>
  <c r="S73" i="31"/>
  <c r="S74" i="31" s="1"/>
  <c r="Q73" i="31"/>
  <c r="Q74" i="31" s="1"/>
  <c r="Y21" i="88"/>
  <c r="P167" i="31"/>
  <c r="Y21" i="84"/>
  <c r="P73" i="31"/>
  <c r="O73" i="31"/>
  <c r="O74" i="31" s="1"/>
  <c r="O167" i="31"/>
  <c r="M73" i="31"/>
  <c r="M74" i="31" s="1"/>
  <c r="L167" i="31"/>
  <c r="L167" i="83"/>
  <c r="L73" i="83"/>
  <c r="L74" i="83" s="1"/>
  <c r="L167" i="84"/>
  <c r="L73" i="84"/>
  <c r="L74" i="84" s="1"/>
  <c r="L73" i="31"/>
  <c r="L74" i="31" s="1"/>
  <c r="K73" i="31"/>
  <c r="K74" i="31" s="1"/>
  <c r="K167" i="31"/>
  <c r="H73" i="31"/>
  <c r="H74" i="31" s="1"/>
  <c r="Y167" i="86"/>
  <c r="Y60" i="88"/>
  <c r="D73" i="31"/>
  <c r="D74" i="31" s="1"/>
  <c r="Y49" i="84"/>
  <c r="Y21" i="83"/>
  <c r="Y158" i="84"/>
  <c r="Y150" i="88"/>
  <c r="Z151" i="31"/>
  <c r="Z150" i="31" s="1"/>
  <c r="Y150" i="31"/>
  <c r="Y17" i="84"/>
  <c r="Y49" i="88"/>
  <c r="Y60" i="84"/>
  <c r="Y17" i="83"/>
  <c r="Y29" i="84"/>
  <c r="Y158" i="88"/>
  <c r="Y17" i="88"/>
  <c r="Y167" i="85"/>
  <c r="Y73" i="85"/>
  <c r="Z159" i="31"/>
  <c r="Z158" i="31" s="1"/>
  <c r="Y158" i="31"/>
  <c r="Y150" i="83"/>
  <c r="Y29" i="88"/>
  <c r="Y158" i="83"/>
  <c r="Y150" i="84"/>
  <c r="Y29" i="83"/>
  <c r="Y73" i="86"/>
  <c r="Y74" i="86" s="1"/>
  <c r="Z22" i="31"/>
  <c r="Z21" i="31" s="1"/>
  <c r="Y21" i="31"/>
  <c r="Z65" i="31"/>
  <c r="Z64" i="31" s="1"/>
  <c r="Z30" i="31"/>
  <c r="Z29" i="31" s="1"/>
  <c r="Y29" i="31"/>
  <c r="Z70" i="31"/>
  <c r="Z69" i="31" s="1"/>
  <c r="Y69" i="31"/>
  <c r="Z72" i="31"/>
  <c r="Z71" i="31" s="1"/>
  <c r="Y71" i="31"/>
  <c r="Z50" i="31"/>
  <c r="Z49" i="31" s="1"/>
  <c r="Y49" i="31"/>
  <c r="C73" i="31"/>
  <c r="C74" i="31" s="1"/>
  <c r="Z18" i="31"/>
  <c r="Z17" i="31" s="1"/>
  <c r="Y17" i="31"/>
  <c r="Z61" i="31"/>
  <c r="Z60" i="31" s="1"/>
  <c r="Y60" i="31"/>
  <c r="O27" i="68"/>
  <c r="O28" i="68" s="1"/>
  <c r="O29" i="68" s="1"/>
  <c r="O30" i="68" s="1"/>
  <c r="O31" i="68" s="1"/>
  <c r="O32" i="68" s="1"/>
  <c r="O33" i="68" s="1"/>
  <c r="O34" i="68" s="1"/>
  <c r="O35" i="68" s="1"/>
  <c r="O36" i="68" s="1"/>
  <c r="O37" i="68" s="1"/>
  <c r="O38" i="68" s="1"/>
  <c r="O39" i="68" s="1"/>
  <c r="O40" i="68" s="1"/>
  <c r="O41" i="68" s="1"/>
  <c r="O42" i="68" s="1"/>
  <c r="O43" i="68" s="1"/>
  <c r="O44" i="68" s="1"/>
  <c r="O45" i="68" s="1"/>
  <c r="O46" i="68" s="1"/>
  <c r="O47" i="68" s="1"/>
  <c r="O48" i="68" s="1"/>
  <c r="O49" i="68" s="1"/>
  <c r="O50" i="68" s="1"/>
  <c r="O51" i="68" s="1"/>
  <c r="O52" i="68" s="1"/>
  <c r="O53" i="68" s="1"/>
  <c r="O54" i="68" s="1"/>
  <c r="O55" i="68" s="1"/>
  <c r="O56" i="68" s="1"/>
  <c r="O57" i="68" s="1"/>
  <c r="O58" i="68" s="1"/>
  <c r="O59" i="68" s="1"/>
  <c r="O60" i="68" s="1"/>
  <c r="O61" i="68" s="1"/>
  <c r="O62" i="68" s="1"/>
  <c r="O63" i="68" s="1"/>
  <c r="O64" i="68" s="1"/>
  <c r="O65" i="68" s="1"/>
  <c r="O66" i="68" s="1"/>
  <c r="O67" i="68" s="1"/>
  <c r="O68" i="68" s="1"/>
  <c r="O73" i="68" s="1"/>
  <c r="O74" i="68" s="1"/>
  <c r="O75" i="68" s="1"/>
  <c r="O76" i="68" s="1"/>
  <c r="O77" i="68" s="1"/>
  <c r="O78" i="68" s="1"/>
  <c r="O79" i="68" s="1"/>
  <c r="O80" i="68" s="1"/>
  <c r="O81" i="68" s="1"/>
  <c r="O82" i="68" s="1"/>
  <c r="O83" i="68" s="1"/>
  <c r="O84" i="68" s="1"/>
  <c r="O85" i="68" s="1"/>
  <c r="O86" i="68" s="1"/>
  <c r="O87" i="68" s="1"/>
  <c r="O88" i="68" s="1"/>
  <c r="Z170" i="93"/>
  <c r="Z170" i="91"/>
  <c r="Z170" i="92"/>
  <c r="Z170" i="90"/>
  <c r="L91" i="31"/>
  <c r="Z82" i="31"/>
  <c r="Z87" i="83"/>
  <c r="Z87" i="84" s="1"/>
  <c r="Z87" i="85" s="1"/>
  <c r="Z87" i="86" s="1"/>
  <c r="Z87" i="87" s="1"/>
  <c r="Z87" i="88" s="1"/>
  <c r="Z162" i="83"/>
  <c r="Z162" i="84" s="1"/>
  <c r="Z162" i="85" s="1"/>
  <c r="Z162" i="86" s="1"/>
  <c r="Z162" i="87" s="1"/>
  <c r="Z162" i="88" s="1"/>
  <c r="Z156" i="83"/>
  <c r="Z156" i="84" s="1"/>
  <c r="Z156" i="85" s="1"/>
  <c r="Z156" i="86" s="1"/>
  <c r="Z39" i="83"/>
  <c r="Z39" i="84" s="1"/>
  <c r="Z39" i="85" s="1"/>
  <c r="Z39" i="86" s="1"/>
  <c r="Z39" i="87" s="1"/>
  <c r="Z39" i="88" s="1"/>
  <c r="Z37" i="83"/>
  <c r="Z37" i="84" s="1"/>
  <c r="Z37" i="85" s="1"/>
  <c r="Z37" i="86" s="1"/>
  <c r="Z37" i="87" s="1"/>
  <c r="Z37" i="88" s="1"/>
  <c r="Z62" i="83"/>
  <c r="Z62" i="84" s="1"/>
  <c r="Z62" i="85" s="1"/>
  <c r="Z62" i="86" s="1"/>
  <c r="Z62" i="87" s="1"/>
  <c r="Z62" i="88" s="1"/>
  <c r="Z5" i="83"/>
  <c r="Z5" i="84" s="1"/>
  <c r="Z5" i="85" s="1"/>
  <c r="Z153" i="83"/>
  <c r="Z153" i="84" s="1"/>
  <c r="Z153" i="85" s="1"/>
  <c r="Z153" i="86" s="1"/>
  <c r="Z79" i="83"/>
  <c r="Z79" i="84" s="1"/>
  <c r="Z79" i="85" s="1"/>
  <c r="Z79" i="86" s="1"/>
  <c r="Z79" i="87" s="1"/>
  <c r="Z79" i="88" s="1"/>
  <c r="Z36" i="83"/>
  <c r="Z36" i="84" s="1"/>
  <c r="Z36" i="85" s="1"/>
  <c r="Z36" i="86" s="1"/>
  <c r="Z36" i="87" s="1"/>
  <c r="Z36" i="88" s="1"/>
  <c r="Z166" i="83"/>
  <c r="Z166" i="84" s="1"/>
  <c r="Z166" i="85" s="1"/>
  <c r="Z166" i="86" s="1"/>
  <c r="Z166" i="87" s="1"/>
  <c r="Z166" i="88" s="1"/>
  <c r="Z66" i="83"/>
  <c r="Z66" i="84" s="1"/>
  <c r="Z66" i="85" s="1"/>
  <c r="Z66" i="86" s="1"/>
  <c r="Z66" i="87" s="1"/>
  <c r="Z66" i="88" s="1"/>
  <c r="Z161" i="83"/>
  <c r="Z161" i="84" s="1"/>
  <c r="Z161" i="85" s="1"/>
  <c r="Z161" i="86" s="1"/>
  <c r="Z161" i="87" s="1"/>
  <c r="Z161" i="88" s="1"/>
  <c r="Z155" i="83"/>
  <c r="Z155" i="84" s="1"/>
  <c r="Z155" i="85" s="1"/>
  <c r="Z155" i="86" s="1"/>
  <c r="Z23" i="83"/>
  <c r="Z23" i="84" s="1"/>
  <c r="Z23" i="85" s="1"/>
  <c r="Z23" i="86" s="1"/>
  <c r="Z23" i="87" s="1"/>
  <c r="Z23" i="88" s="1"/>
  <c r="Z20" i="83"/>
  <c r="Z20" i="84" s="1"/>
  <c r="Z20" i="85" s="1"/>
  <c r="Z20" i="86" s="1"/>
  <c r="Z20" i="87" s="1"/>
  <c r="Z20" i="88" s="1"/>
  <c r="Z34" i="83"/>
  <c r="Z34" i="84" s="1"/>
  <c r="Z34" i="85" s="1"/>
  <c r="Z34" i="86" s="1"/>
  <c r="Z34" i="87" s="1"/>
  <c r="Z34" i="88" s="1"/>
  <c r="Z51" i="83"/>
  <c r="Z51" i="84" s="1"/>
  <c r="Z51" i="85" s="1"/>
  <c r="Z51" i="86" s="1"/>
  <c r="Z51" i="87" s="1"/>
  <c r="Z51" i="88" s="1"/>
  <c r="Z10" i="83"/>
  <c r="Z10" i="84" s="1"/>
  <c r="Z10" i="85" s="1"/>
  <c r="Z10" i="86" s="1"/>
  <c r="Z10" i="87" s="1"/>
  <c r="Z10" i="88" s="1"/>
  <c r="Z12" i="83"/>
  <c r="Z12" i="84" s="1"/>
  <c r="Z12" i="85" s="1"/>
  <c r="Z12" i="86" s="1"/>
  <c r="Z12" i="87" s="1"/>
  <c r="Z170" i="83"/>
  <c r="Z160" i="83"/>
  <c r="Z160" i="84" s="1"/>
  <c r="Z160" i="85" s="1"/>
  <c r="Z160" i="86" s="1"/>
  <c r="Z160" i="87" s="1"/>
  <c r="Z160" i="88" s="1"/>
  <c r="Z154" i="83"/>
  <c r="Z154" i="84" s="1"/>
  <c r="Z154" i="85" s="1"/>
  <c r="Z154" i="86" s="1"/>
  <c r="Z25" i="83"/>
  <c r="Z25" i="84" s="1"/>
  <c r="Z25" i="85" s="1"/>
  <c r="Z25" i="86" s="1"/>
  <c r="Z25" i="87" s="1"/>
  <c r="Z25" i="88" s="1"/>
  <c r="Z33" i="83"/>
  <c r="Z33" i="84" s="1"/>
  <c r="Z33" i="85" s="1"/>
  <c r="Z33" i="86" s="1"/>
  <c r="Z33" i="87" s="1"/>
  <c r="Z33" i="88" s="1"/>
  <c r="Z54" i="83"/>
  <c r="Z54" i="84" s="1"/>
  <c r="Z19" i="83"/>
  <c r="Z19" i="84" s="1"/>
  <c r="Z19" i="85" s="1"/>
  <c r="Z19" i="86" s="1"/>
  <c r="Z19" i="87" s="1"/>
  <c r="Z19" i="88" s="1"/>
  <c r="Z31" i="83"/>
  <c r="Z31" i="84" s="1"/>
  <c r="Z31" i="85" s="1"/>
  <c r="Z31" i="86" s="1"/>
  <c r="Z31" i="87" s="1"/>
  <c r="Z31" i="88" s="1"/>
  <c r="Z152" i="83"/>
  <c r="Z152" i="84" s="1"/>
  <c r="Z152" i="85" s="1"/>
  <c r="Z152" i="86" s="1"/>
  <c r="Y146" i="83"/>
  <c r="Z24" i="83"/>
  <c r="Z24" i="84" s="1"/>
  <c r="Z24" i="85" s="1"/>
  <c r="Z24" i="86" s="1"/>
  <c r="Z24" i="87" s="1"/>
  <c r="Z24" i="88" s="1"/>
  <c r="Z38" i="83"/>
  <c r="Z38" i="84" s="1"/>
  <c r="Z38" i="85" s="1"/>
  <c r="Z38" i="86" s="1"/>
  <c r="Z38" i="87" s="1"/>
  <c r="Z38" i="88" s="1"/>
  <c r="Z63" i="83"/>
  <c r="Z63" i="84" s="1"/>
  <c r="Z63" i="85" s="1"/>
  <c r="Z63" i="86" s="1"/>
  <c r="Z63" i="87" s="1"/>
  <c r="Z63" i="88" s="1"/>
  <c r="Z55" i="83"/>
  <c r="Z55" i="84" s="1"/>
  <c r="Z55" i="85" s="1"/>
  <c r="Z55" i="86" s="1"/>
  <c r="Z55" i="87" s="1"/>
  <c r="Z55" i="88" s="1"/>
  <c r="Z55" i="89" s="1"/>
  <c r="Z55" i="90" s="1"/>
  <c r="Z53" i="84"/>
  <c r="Z53" i="85" s="1"/>
  <c r="Z53" i="86" s="1"/>
  <c r="Z53" i="87" s="1"/>
  <c r="Z53" i="88" s="1"/>
  <c r="Z53" i="89" s="1"/>
  <c r="Z53" i="90" s="1"/>
  <c r="Z53" i="91" s="1"/>
  <c r="Z53" i="92" s="1"/>
  <c r="Z53" i="93" s="1"/>
  <c r="Z35" i="83"/>
  <c r="Z35" i="84" s="1"/>
  <c r="Z35" i="85" s="1"/>
  <c r="Z35" i="86" s="1"/>
  <c r="Z35" i="87" s="1"/>
  <c r="Z35" i="88" s="1"/>
  <c r="Z32" i="83"/>
  <c r="Z32" i="84" s="1"/>
  <c r="Z32" i="85" s="1"/>
  <c r="Z32" i="86" s="1"/>
  <c r="Z32" i="87" s="1"/>
  <c r="Z32" i="88" s="1"/>
  <c r="Y146" i="31"/>
  <c r="Z143" i="31"/>
  <c r="Z157" i="83"/>
  <c r="Z157" i="84" s="1"/>
  <c r="Z157" i="85" s="1"/>
  <c r="Z157" i="86" s="1"/>
  <c r="Z157" i="87" s="1"/>
  <c r="Z157" i="88" s="1"/>
  <c r="Z11" i="83"/>
  <c r="Z11" i="84" s="1"/>
  <c r="Z11" i="85" s="1"/>
  <c r="Z11" i="86" s="1"/>
  <c r="Z11" i="87" s="1"/>
  <c r="Z11" i="88" s="1"/>
  <c r="Y119" i="86"/>
  <c r="Z6" i="83"/>
  <c r="Z6" i="84" s="1"/>
  <c r="Y82" i="85"/>
  <c r="Y146" i="86"/>
  <c r="Y90" i="86"/>
  <c r="Y146" i="88"/>
  <c r="Y119" i="31"/>
  <c r="Z116" i="31"/>
  <c r="Y146" i="84"/>
  <c r="Y82" i="86"/>
  <c r="Y146" i="85"/>
  <c r="Z7" i="83"/>
  <c r="Z7" i="84" s="1"/>
  <c r="Z7" i="85" s="1"/>
  <c r="Z7" i="86" s="1"/>
  <c r="Z7" i="87" s="1"/>
  <c r="Z7" i="88" s="1"/>
  <c r="Y90" i="85"/>
  <c r="Y119" i="84"/>
  <c r="Y14" i="85"/>
  <c r="Z9" i="83"/>
  <c r="Z9" i="84" s="1"/>
  <c r="Z9" i="85" s="1"/>
  <c r="Z9" i="86" s="1"/>
  <c r="Z9" i="87" s="1"/>
  <c r="Z9" i="88" s="1"/>
  <c r="Y119" i="83"/>
  <c r="Z90" i="31"/>
  <c r="Z86" i="83"/>
  <c r="Z14" i="31"/>
  <c r="Z95" i="86"/>
  <c r="Y119" i="88"/>
  <c r="Z78" i="83"/>
  <c r="Z8" i="83"/>
  <c r="Z8" i="84" s="1"/>
  <c r="Z8" i="85" s="1"/>
  <c r="Z8" i="86" s="1"/>
  <c r="Z8" i="87" s="1"/>
  <c r="Z8" i="88" s="1"/>
  <c r="Y119" i="85"/>
  <c r="U91" i="31"/>
  <c r="F91" i="83"/>
  <c r="P91" i="31"/>
  <c r="Y82" i="88"/>
  <c r="Y90" i="88"/>
  <c r="Y14" i="88"/>
  <c r="C91" i="83"/>
  <c r="L91" i="83"/>
  <c r="D91" i="31"/>
  <c r="C91" i="31"/>
  <c r="Y90" i="84"/>
  <c r="M169" i="83"/>
  <c r="Q91" i="31"/>
  <c r="Y82" i="84"/>
  <c r="Y14" i="84"/>
  <c r="K91" i="31"/>
  <c r="H91" i="31"/>
  <c r="Y90" i="83"/>
  <c r="Y82" i="83"/>
  <c r="F91" i="85"/>
  <c r="T147" i="85"/>
  <c r="Y14" i="83"/>
  <c r="M91" i="31"/>
  <c r="F91" i="31"/>
  <c r="T169" i="83"/>
  <c r="Q169" i="83"/>
  <c r="P169" i="83"/>
  <c r="O169" i="83"/>
  <c r="K169" i="83"/>
  <c r="G91" i="83"/>
  <c r="G169" i="83" s="1"/>
  <c r="D169" i="83"/>
  <c r="Y90" i="31"/>
  <c r="Y82" i="31"/>
  <c r="T74" i="85"/>
  <c r="O91" i="31"/>
  <c r="I91" i="31"/>
  <c r="S91" i="31"/>
  <c r="T91" i="31"/>
  <c r="Q91" i="85"/>
  <c r="E147" i="86"/>
  <c r="E91" i="85"/>
  <c r="E91" i="84"/>
  <c r="P91" i="85"/>
  <c r="F74" i="31"/>
  <c r="U74" i="31"/>
  <c r="P74" i="31"/>
  <c r="T147" i="31"/>
  <c r="S91" i="84"/>
  <c r="S91" i="85"/>
  <c r="O147" i="85"/>
  <c r="L91" i="85"/>
  <c r="F74" i="85"/>
  <c r="Q91" i="84"/>
  <c r="T91" i="84"/>
  <c r="O91" i="85"/>
  <c r="H74" i="85"/>
  <c r="H91" i="85"/>
  <c r="E147" i="85"/>
  <c r="F147" i="85"/>
  <c r="F91" i="84"/>
  <c r="S74" i="85"/>
  <c r="M147" i="85"/>
  <c r="Q147" i="85"/>
  <c r="S147" i="85"/>
  <c r="L147" i="84"/>
  <c r="H147" i="85"/>
  <c r="L91" i="84"/>
  <c r="O91" i="84"/>
  <c r="P147" i="85"/>
  <c r="T74" i="84"/>
  <c r="M91" i="85"/>
  <c r="G147" i="85"/>
  <c r="G91" i="85"/>
  <c r="T91" i="85"/>
  <c r="K74" i="84"/>
  <c r="K169" i="84" s="1"/>
  <c r="E147" i="84"/>
  <c r="Q147" i="31"/>
  <c r="M74" i="85"/>
  <c r="D147" i="85"/>
  <c r="E74" i="85"/>
  <c r="Q74" i="85"/>
  <c r="K91" i="85"/>
  <c r="L74" i="85"/>
  <c r="Q147" i="84"/>
  <c r="P147" i="84"/>
  <c r="D147" i="84"/>
  <c r="D91" i="85"/>
  <c r="G74" i="85"/>
  <c r="G91" i="84"/>
  <c r="P74" i="85"/>
  <c r="K147" i="85"/>
  <c r="G147" i="84"/>
  <c r="O147" i="84"/>
  <c r="U74" i="84"/>
  <c r="P91" i="84"/>
  <c r="M74" i="84"/>
  <c r="U91" i="84"/>
  <c r="G74" i="84"/>
  <c r="M91" i="84"/>
  <c r="E91" i="86"/>
  <c r="O74" i="85"/>
  <c r="K74" i="85"/>
  <c r="O74" i="84"/>
  <c r="Q74" i="84"/>
  <c r="E74" i="84"/>
  <c r="S74" i="84"/>
  <c r="F74" i="84"/>
  <c r="P74" i="84"/>
  <c r="L147" i="31"/>
  <c r="O147" i="31"/>
  <c r="I147" i="31"/>
  <c r="K147" i="31"/>
  <c r="H147" i="31"/>
  <c r="M147" i="31"/>
  <c r="C147" i="84"/>
  <c r="D91" i="84"/>
  <c r="D74" i="85"/>
  <c r="D74" i="84"/>
  <c r="C74" i="84"/>
  <c r="J147" i="31"/>
  <c r="F147" i="31"/>
  <c r="D147" i="31"/>
  <c r="E147" i="31"/>
  <c r="C147" i="31"/>
  <c r="Z54" i="85" l="1"/>
  <c r="Z54" i="86" s="1"/>
  <c r="Z54" i="87" s="1"/>
  <c r="Z54" i="88" s="1"/>
  <c r="Z54" i="89" s="1"/>
  <c r="Z54" i="90" s="1"/>
  <c r="Z54" i="91" s="1"/>
  <c r="Z54" i="92" s="1"/>
  <c r="Z54" i="93" s="1"/>
  <c r="Z119" i="31"/>
  <c r="Z116" i="83"/>
  <c r="Z119" i="83" s="1"/>
  <c r="Z146" i="31"/>
  <c r="Z143" i="83"/>
  <c r="Z143" i="84" s="1"/>
  <c r="Z112" i="92"/>
  <c r="Z112" i="93" s="1"/>
  <c r="Z111" i="92"/>
  <c r="Z111" i="93" s="1"/>
  <c r="E169" i="83"/>
  <c r="F169" i="31"/>
  <c r="H169" i="31"/>
  <c r="O66" i="80"/>
  <c r="O67" i="80" s="1"/>
  <c r="O68" i="80" s="1"/>
  <c r="O69" i="80" s="1"/>
  <c r="O70" i="80" s="1"/>
  <c r="O71" i="80" s="1"/>
  <c r="O72" i="80" s="1"/>
  <c r="O73" i="80" s="1"/>
  <c r="O74" i="80" s="1"/>
  <c r="O75" i="80" s="1"/>
  <c r="O76" i="80" s="1"/>
  <c r="O77" i="80" s="1"/>
  <c r="O78" i="80" s="1"/>
  <c r="O79" i="80" s="1"/>
  <c r="O80" i="80" s="1"/>
  <c r="O81" i="80" s="1"/>
  <c r="O82" i="80" s="1"/>
  <c r="O83" i="80" s="1"/>
  <c r="O84" i="80" s="1"/>
  <c r="O85" i="80" s="1"/>
  <c r="O86" i="80" s="1"/>
  <c r="O87" i="80" s="1"/>
  <c r="O88" i="80" s="1"/>
  <c r="O89" i="80" s="1"/>
  <c r="O90" i="80" s="1"/>
  <c r="O91" i="80" s="1"/>
  <c r="O92" i="80" s="1"/>
  <c r="O93" i="80" s="1"/>
  <c r="O94" i="80" s="1"/>
  <c r="O61" i="74"/>
  <c r="O62" i="74" s="1"/>
  <c r="O63" i="74" s="1"/>
  <c r="O64" i="74" s="1"/>
  <c r="O65" i="74" s="1"/>
  <c r="O66" i="74" s="1"/>
  <c r="O67" i="74" s="1"/>
  <c r="O68" i="74" s="1"/>
  <c r="O69" i="74" s="1"/>
  <c r="O70" i="74" s="1"/>
  <c r="O71" i="74" s="1"/>
  <c r="O72" i="74" s="1"/>
  <c r="O73" i="74" s="1"/>
  <c r="O74" i="74" s="1"/>
  <c r="O75" i="74" s="1"/>
  <c r="O76" i="74" s="1"/>
  <c r="O77" i="74" s="1"/>
  <c r="O78" i="74" s="1"/>
  <c r="O79" i="74" s="1"/>
  <c r="O80" i="74" s="1"/>
  <c r="O81" i="74" s="1"/>
  <c r="O82" i="74" s="1"/>
  <c r="O83" i="74" s="1"/>
  <c r="O84" i="74" s="1"/>
  <c r="O85" i="74" s="1"/>
  <c r="O86" i="74" s="1"/>
  <c r="O87" i="74" s="1"/>
  <c r="O88" i="74" s="1"/>
  <c r="O89" i="74" s="1"/>
  <c r="O90" i="74" s="1"/>
  <c r="O91" i="74" s="1"/>
  <c r="O92" i="74" s="1"/>
  <c r="O93" i="74" s="1"/>
  <c r="O94" i="74" s="1"/>
  <c r="O95" i="74" s="1"/>
  <c r="O96" i="74" s="1"/>
  <c r="O97" i="74" s="1"/>
  <c r="O98" i="74" s="1"/>
  <c r="O99" i="74" s="1"/>
  <c r="O100" i="74" s="1"/>
  <c r="O101" i="74" s="1"/>
  <c r="O102" i="74" s="1"/>
  <c r="O103" i="74" s="1"/>
  <c r="O104" i="74" s="1"/>
  <c r="O105" i="74" s="1"/>
  <c r="O106" i="74" s="1"/>
  <c r="O107" i="74" s="1"/>
  <c r="O108" i="74" s="1"/>
  <c r="O109" i="74" s="1"/>
  <c r="O110" i="74" s="1"/>
  <c r="O111" i="74" s="1"/>
  <c r="O5413" i="94"/>
  <c r="O5414" i="94" s="1"/>
  <c r="O5415" i="94" s="1"/>
  <c r="O5416" i="94" s="1"/>
  <c r="O5417" i="94" s="1"/>
  <c r="O5418" i="94" s="1"/>
  <c r="O5419" i="94" s="1"/>
  <c r="O5420" i="94" s="1"/>
  <c r="O5421" i="94" s="1"/>
  <c r="O5422" i="94" s="1"/>
  <c r="O5423" i="94" s="1"/>
  <c r="O5424" i="94" s="1"/>
  <c r="O5425" i="94" s="1"/>
  <c r="O5426" i="94" s="1"/>
  <c r="O5427" i="94" s="1"/>
  <c r="O5428" i="94" s="1"/>
  <c r="O5429" i="94" s="1"/>
  <c r="O5430" i="94" s="1"/>
  <c r="O5431" i="94" s="1"/>
  <c r="O5432" i="94" s="1"/>
  <c r="O5433" i="94" s="1"/>
  <c r="O5434" i="94" s="1"/>
  <c r="O5435" i="94" s="1"/>
  <c r="O5436" i="94" s="1"/>
  <c r="O5437" i="94" s="1"/>
  <c r="O5438" i="94" s="1"/>
  <c r="O5439" i="94" s="1"/>
  <c r="O5440" i="94" s="1"/>
  <c r="O5441" i="94" s="1"/>
  <c r="O5442" i="94" s="1"/>
  <c r="O5443" i="94" s="1"/>
  <c r="O5444" i="94" s="1"/>
  <c r="O5445" i="94" s="1"/>
  <c r="O5446" i="94" s="1"/>
  <c r="O5447" i="94" s="1"/>
  <c r="O5448" i="94" s="1"/>
  <c r="O5449" i="94" s="1"/>
  <c r="O5450" i="94" s="1"/>
  <c r="O5451" i="94" s="1"/>
  <c r="O5452" i="94" s="1"/>
  <c r="O5453" i="94" s="1"/>
  <c r="O5454" i="94" s="1"/>
  <c r="O5455" i="94" s="1"/>
  <c r="O5456" i="94" s="1"/>
  <c r="O5457" i="94" s="1"/>
  <c r="O5458" i="94" s="1"/>
  <c r="O5459" i="94" s="1"/>
  <c r="O5460" i="94" s="1"/>
  <c r="O5461" i="94" s="1"/>
  <c r="O5462" i="94" s="1"/>
  <c r="O5463" i="94" s="1"/>
  <c r="O5464" i="94" s="1"/>
  <c r="O5465" i="94" s="1"/>
  <c r="O5466" i="94" s="1"/>
  <c r="O5467" i="94" s="1"/>
  <c r="O5468" i="94" s="1"/>
  <c r="O5469" i="94" s="1"/>
  <c r="O5470" i="94" s="1"/>
  <c r="O5471" i="94" s="1"/>
  <c r="O5472" i="94" s="1"/>
  <c r="O5473" i="94" s="1"/>
  <c r="O5474" i="94" s="1"/>
  <c r="O5475" i="94" s="1"/>
  <c r="O5476" i="94" s="1"/>
  <c r="O5477" i="94" s="1"/>
  <c r="O5478" i="94" s="1"/>
  <c r="O5479" i="94" s="1"/>
  <c r="O5480" i="94" s="1"/>
  <c r="O5481" i="94" s="1"/>
  <c r="O5482" i="94" s="1"/>
  <c r="O5483" i="94" s="1"/>
  <c r="O5484" i="94" s="1"/>
  <c r="O5485" i="94" s="1"/>
  <c r="O5486" i="94" s="1"/>
  <c r="O5487" i="94" s="1"/>
  <c r="O5488" i="94" s="1"/>
  <c r="O5489" i="94" s="1"/>
  <c r="O5490" i="94" s="1"/>
  <c r="O5491" i="94" s="1"/>
  <c r="O5492" i="94" s="1"/>
  <c r="O5493" i="94" s="1"/>
  <c r="O5494" i="94" s="1"/>
  <c r="O5495" i="94" s="1"/>
  <c r="O5496" i="94" s="1"/>
  <c r="O5497" i="94" s="1"/>
  <c r="O5498" i="94" s="1"/>
  <c r="O5499" i="94" s="1"/>
  <c r="O5500" i="94" s="1"/>
  <c r="O5501" i="94" s="1"/>
  <c r="O5502" i="94" s="1"/>
  <c r="O5503" i="94" s="1"/>
  <c r="O5504" i="94" s="1"/>
  <c r="O5505" i="94" s="1"/>
  <c r="O5506" i="94" s="1"/>
  <c r="O5507" i="94" s="1"/>
  <c r="O5508" i="94" s="1"/>
  <c r="O5509" i="94" s="1"/>
  <c r="O5510" i="94" s="1"/>
  <c r="O5511" i="94" s="1"/>
  <c r="O5512" i="94" s="1"/>
  <c r="O5513" i="94" s="1"/>
  <c r="O5514" i="94" s="1"/>
  <c r="O5515" i="94" s="1"/>
  <c r="O5516" i="94" s="1"/>
  <c r="O5517" i="94" s="1"/>
  <c r="O5518" i="94" s="1"/>
  <c r="O5519" i="94" s="1"/>
  <c r="O5520" i="94" s="1"/>
  <c r="O5521" i="94" s="1"/>
  <c r="O5522" i="94" s="1"/>
  <c r="O5523" i="94" s="1"/>
  <c r="O5524" i="94" s="1"/>
  <c r="O5525" i="94" s="1"/>
  <c r="O5526" i="94" s="1"/>
  <c r="O5527" i="94" s="1"/>
  <c r="O5528" i="94" s="1"/>
  <c r="O5529" i="94" s="1"/>
  <c r="O5530" i="94" s="1"/>
  <c r="O5531" i="94" s="1"/>
  <c r="O5532" i="94" s="1"/>
  <c r="Z152" i="87"/>
  <c r="Z152" i="88" s="1"/>
  <c r="Z152" i="89" s="1"/>
  <c r="Z152" i="90" s="1"/>
  <c r="Z152" i="91" s="1"/>
  <c r="Z152" i="92" s="1"/>
  <c r="Z152" i="93" s="1"/>
  <c r="Z155" i="87"/>
  <c r="Z155" i="88" s="1"/>
  <c r="Z155" i="89" s="1"/>
  <c r="Z155" i="90" s="1"/>
  <c r="Z155" i="91" s="1"/>
  <c r="Z155" i="92" s="1"/>
  <c r="Z155" i="93" s="1"/>
  <c r="Z154" i="87"/>
  <c r="Z154" i="88" s="1"/>
  <c r="Z154" i="89" s="1"/>
  <c r="Z154" i="90" s="1"/>
  <c r="Z154" i="91" s="1"/>
  <c r="Z154" i="92" s="1"/>
  <c r="Z154" i="93" s="1"/>
  <c r="Z153" i="87"/>
  <c r="Z153" i="88" s="1"/>
  <c r="Z153" i="89" s="1"/>
  <c r="Z153" i="90" s="1"/>
  <c r="Z153" i="91" s="1"/>
  <c r="Z153" i="92" s="1"/>
  <c r="Z153" i="93" s="1"/>
  <c r="Z156" i="87"/>
  <c r="Z156" i="88" s="1"/>
  <c r="Z156" i="89" s="1"/>
  <c r="Z156" i="90" s="1"/>
  <c r="Z156" i="91" s="1"/>
  <c r="Z156" i="92" s="1"/>
  <c r="Z156" i="93" s="1"/>
  <c r="D169" i="85"/>
  <c r="E169" i="31"/>
  <c r="G169" i="31"/>
  <c r="D169" i="31"/>
  <c r="D171" i="31" s="1"/>
  <c r="D170" i="83" s="1"/>
  <c r="O108" i="82"/>
  <c r="O109" i="82" s="1"/>
  <c r="O110" i="82" s="1"/>
  <c r="O111" i="82" s="1"/>
  <c r="O112" i="82" s="1"/>
  <c r="O113" i="82" s="1"/>
  <c r="O114" i="82" s="1"/>
  <c r="O115" i="82" s="1"/>
  <c r="O116" i="82" s="1"/>
  <c r="O117" i="82" s="1"/>
  <c r="O118" i="82" s="1"/>
  <c r="O119" i="82" s="1"/>
  <c r="O120" i="82" s="1"/>
  <c r="O121" i="82" s="1"/>
  <c r="O122" i="82" s="1"/>
  <c r="O123" i="82" s="1"/>
  <c r="O124" i="82" s="1"/>
  <c r="O125" i="82" s="1"/>
  <c r="O126" i="82" s="1"/>
  <c r="O127" i="82" s="1"/>
  <c r="O128" i="82" s="1"/>
  <c r="O129" i="82" s="1"/>
  <c r="O130" i="82" s="1"/>
  <c r="Z159" i="83"/>
  <c r="Z159" i="84" s="1"/>
  <c r="Y167" i="84"/>
  <c r="Z61" i="83"/>
  <c r="Z61" i="84" s="1"/>
  <c r="Z30" i="83"/>
  <c r="Z29" i="83" s="1"/>
  <c r="Z22" i="83"/>
  <c r="Z22" i="84" s="1"/>
  <c r="Y167" i="88"/>
  <c r="Z65" i="83"/>
  <c r="Z64" i="83" s="1"/>
  <c r="Z70" i="83"/>
  <c r="Z70" i="84" s="1"/>
  <c r="Z72" i="83"/>
  <c r="Z72" i="84" s="1"/>
  <c r="Z151" i="83"/>
  <c r="Z150" i="83" s="1"/>
  <c r="Z18" i="83"/>
  <c r="Y73" i="83"/>
  <c r="Y74" i="83" s="1"/>
  <c r="Y167" i="83"/>
  <c r="Y73" i="84"/>
  <c r="Y74" i="84" s="1"/>
  <c r="Y167" i="31"/>
  <c r="Z167" i="31"/>
  <c r="Y73" i="88"/>
  <c r="Y74" i="88" s="1"/>
  <c r="Z50" i="83"/>
  <c r="Y73" i="31"/>
  <c r="Y74" i="31" s="1"/>
  <c r="Z73" i="31"/>
  <c r="Z74" i="31" s="1"/>
  <c r="F169" i="83"/>
  <c r="Z32" i="89"/>
  <c r="Z32" i="90" s="1"/>
  <c r="Z32" i="91" s="1"/>
  <c r="Z32" i="92" s="1"/>
  <c r="Z32" i="93" s="1"/>
  <c r="Z23" i="89"/>
  <c r="Z23" i="90" s="1"/>
  <c r="Z23" i="91" s="1"/>
  <c r="Z23" i="92" s="1"/>
  <c r="Z23" i="93" s="1"/>
  <c r="Z37" i="89"/>
  <c r="Z37" i="90" s="1"/>
  <c r="Z37" i="91" s="1"/>
  <c r="Z37" i="92" s="1"/>
  <c r="Z37" i="93" s="1"/>
  <c r="Z20" i="89"/>
  <c r="Z20" i="90" s="1"/>
  <c r="Z20" i="91" s="1"/>
  <c r="Z20" i="92" s="1"/>
  <c r="Z20" i="93" s="1"/>
  <c r="Z35" i="89"/>
  <c r="Z35" i="90" s="1"/>
  <c r="Z35" i="91" s="1"/>
  <c r="Z35" i="92" s="1"/>
  <c r="Z35" i="93" s="1"/>
  <c r="Z39" i="89"/>
  <c r="Z39" i="90" s="1"/>
  <c r="Z39" i="91" s="1"/>
  <c r="Z39" i="92" s="1"/>
  <c r="Z39" i="93" s="1"/>
  <c r="Z19" i="89"/>
  <c r="Z19" i="90" s="1"/>
  <c r="Z19" i="91" s="1"/>
  <c r="Z19" i="92" s="1"/>
  <c r="Z19" i="93" s="1"/>
  <c r="Z66" i="89"/>
  <c r="Z66" i="90" s="1"/>
  <c r="Z66" i="91" s="1"/>
  <c r="Z66" i="92" s="1"/>
  <c r="Z66" i="93" s="1"/>
  <c r="Z63" i="89"/>
  <c r="Z63" i="90" s="1"/>
  <c r="Z63" i="91" s="1"/>
  <c r="Z63" i="92" s="1"/>
  <c r="Z63" i="93" s="1"/>
  <c r="Z38" i="89"/>
  <c r="Z38" i="90" s="1"/>
  <c r="Z38" i="91" s="1"/>
  <c r="Z38" i="92" s="1"/>
  <c r="Z38" i="93" s="1"/>
  <c r="Z33" i="89"/>
  <c r="Z33" i="90" s="1"/>
  <c r="Z33" i="91" s="1"/>
  <c r="Z33" i="92" s="1"/>
  <c r="Z33" i="93" s="1"/>
  <c r="Z55" i="91"/>
  <c r="Z55" i="92" s="1"/>
  <c r="Z55" i="93" s="1"/>
  <c r="Z24" i="89"/>
  <c r="Z24" i="90" s="1"/>
  <c r="Z24" i="91" s="1"/>
  <c r="Z24" i="92" s="1"/>
  <c r="Z24" i="93" s="1"/>
  <c r="Z36" i="89"/>
  <c r="Z36" i="90" s="1"/>
  <c r="Z36" i="91" s="1"/>
  <c r="Z36" i="92" s="1"/>
  <c r="Z36" i="93" s="1"/>
  <c r="Z51" i="89"/>
  <c r="Z51" i="90" s="1"/>
  <c r="Z51" i="91" s="1"/>
  <c r="Z51" i="92" s="1"/>
  <c r="Z51" i="93" s="1"/>
  <c r="Z25" i="89"/>
  <c r="Z25" i="90" s="1"/>
  <c r="Z25" i="91" s="1"/>
  <c r="Z25" i="92" s="1"/>
  <c r="Z25" i="93" s="1"/>
  <c r="Z34" i="89"/>
  <c r="Z34" i="90" s="1"/>
  <c r="Z34" i="91" s="1"/>
  <c r="Z34" i="92" s="1"/>
  <c r="Z34" i="93" s="1"/>
  <c r="Z31" i="89"/>
  <c r="Z31" i="90" s="1"/>
  <c r="Z31" i="91" s="1"/>
  <c r="Z31" i="92" s="1"/>
  <c r="Z31" i="93" s="1"/>
  <c r="Z62" i="89"/>
  <c r="Z62" i="90" s="1"/>
  <c r="Z62" i="91" s="1"/>
  <c r="Z62" i="92" s="1"/>
  <c r="Z62" i="93" s="1"/>
  <c r="Z79" i="89"/>
  <c r="Z79" i="90" s="1"/>
  <c r="Z79" i="91" s="1"/>
  <c r="Z79" i="92" s="1"/>
  <c r="Z79" i="93" s="1"/>
  <c r="Z157" i="89"/>
  <c r="Z157" i="90" s="1"/>
  <c r="Z157" i="91" s="1"/>
  <c r="Z157" i="92" s="1"/>
  <c r="Z157" i="93" s="1"/>
  <c r="Z8" i="89"/>
  <c r="Z8" i="90" s="1"/>
  <c r="Z8" i="91" s="1"/>
  <c r="Z8" i="92" s="1"/>
  <c r="Z8" i="93" s="1"/>
  <c r="Z11" i="89"/>
  <c r="Z11" i="90" s="1"/>
  <c r="Z11" i="91" s="1"/>
  <c r="Z11" i="92" s="1"/>
  <c r="Z11" i="93" s="1"/>
  <c r="Z160" i="89"/>
  <c r="Z160" i="90" s="1"/>
  <c r="Z160" i="91" s="1"/>
  <c r="Z160" i="92" s="1"/>
  <c r="Z160" i="93" s="1"/>
  <c r="Z7" i="89"/>
  <c r="Z7" i="90" s="1"/>
  <c r="Z7" i="91" s="1"/>
  <c r="Z7" i="92" s="1"/>
  <c r="Z7" i="93" s="1"/>
  <c r="Z9" i="89"/>
  <c r="Z9" i="90" s="1"/>
  <c r="Z9" i="91" s="1"/>
  <c r="Z9" i="92" s="1"/>
  <c r="Z9" i="93" s="1"/>
  <c r="Z161" i="89"/>
  <c r="Z161" i="90" s="1"/>
  <c r="Z161" i="91" s="1"/>
  <c r="Z161" i="92" s="1"/>
  <c r="Z161" i="93" s="1"/>
  <c r="Z10" i="89"/>
  <c r="Z10" i="90" s="1"/>
  <c r="Z10" i="91" s="1"/>
  <c r="Z10" i="92" s="1"/>
  <c r="Z10" i="93" s="1"/>
  <c r="Z162" i="89"/>
  <c r="Z162" i="90" s="1"/>
  <c r="Z162" i="91" s="1"/>
  <c r="Z162" i="92" s="1"/>
  <c r="Z162" i="93" s="1"/>
  <c r="Z87" i="89"/>
  <c r="Z87" i="90" s="1"/>
  <c r="Z87" i="91" s="1"/>
  <c r="Z87" i="92" s="1"/>
  <c r="Z87" i="93" s="1"/>
  <c r="Z166" i="89"/>
  <c r="Z166" i="90" s="1"/>
  <c r="Z166" i="91" s="1"/>
  <c r="Z166" i="92" s="1"/>
  <c r="Z166" i="93" s="1"/>
  <c r="Z12" i="88"/>
  <c r="L169" i="83"/>
  <c r="L169" i="85"/>
  <c r="Z90" i="83"/>
  <c r="Z91" i="31"/>
  <c r="Y74" i="85"/>
  <c r="Y147" i="31"/>
  <c r="Z82" i="83"/>
  <c r="Y147" i="84"/>
  <c r="Y147" i="85"/>
  <c r="Y147" i="88"/>
  <c r="Y147" i="83"/>
  <c r="Y91" i="85"/>
  <c r="Y147" i="86"/>
  <c r="Y91" i="86"/>
  <c r="Z78" i="84"/>
  <c r="Z78" i="85" s="1"/>
  <c r="Z14" i="83"/>
  <c r="Z14" i="84"/>
  <c r="Z6" i="85"/>
  <c r="Z6" i="86" s="1"/>
  <c r="Z6" i="87" s="1"/>
  <c r="Z86" i="84"/>
  <c r="Z95" i="87"/>
  <c r="Z5" i="86"/>
  <c r="P169" i="31"/>
  <c r="P171" i="31" s="1"/>
  <c r="T169" i="85"/>
  <c r="C169" i="83"/>
  <c r="Y91" i="88"/>
  <c r="O212" i="69"/>
  <c r="O213" i="69" s="1"/>
  <c r="Y91" i="84"/>
  <c r="C169" i="31"/>
  <c r="Y91" i="83"/>
  <c r="Y91" i="31"/>
  <c r="T169" i="84"/>
  <c r="F169" i="85"/>
  <c r="F169" i="84"/>
  <c r="O169" i="85"/>
  <c r="S169" i="31"/>
  <c r="S171" i="31" s="1"/>
  <c r="S170" i="83" s="1"/>
  <c r="T169" i="31"/>
  <c r="T171" i="31" s="1"/>
  <c r="T170" i="83" s="1"/>
  <c r="U169" i="31"/>
  <c r="U171" i="31" s="1"/>
  <c r="U170" i="83" s="1"/>
  <c r="S169" i="84"/>
  <c r="E169" i="85"/>
  <c r="H169" i="85"/>
  <c r="K169" i="31"/>
  <c r="K171" i="31" s="1"/>
  <c r="K170" i="83" s="1"/>
  <c r="Q169" i="31"/>
  <c r="Q171" i="31" s="1"/>
  <c r="Q170" i="83" s="1"/>
  <c r="P169" i="85"/>
  <c r="S169" i="85"/>
  <c r="L169" i="84"/>
  <c r="Q169" i="85"/>
  <c r="M169" i="85"/>
  <c r="E169" i="84"/>
  <c r="Q169" i="84"/>
  <c r="I169" i="31"/>
  <c r="P169" i="84"/>
  <c r="G169" i="85"/>
  <c r="U169" i="84"/>
  <c r="O169" i="84"/>
  <c r="E169" i="86"/>
  <c r="G169" i="84"/>
  <c r="K169" i="85"/>
  <c r="D169" i="84"/>
  <c r="M169" i="84"/>
  <c r="O169" i="31"/>
  <c r="O171" i="31" s="1"/>
  <c r="O170" i="83" s="1"/>
  <c r="C169" i="84"/>
  <c r="L169" i="31"/>
  <c r="L171" i="31" s="1"/>
  <c r="L170" i="83" s="1"/>
  <c r="M169" i="31"/>
  <c r="M171" i="31" s="1"/>
  <c r="M170" i="83" s="1"/>
  <c r="J169" i="31"/>
  <c r="J171" i="31" s="1"/>
  <c r="E171" i="31"/>
  <c r="E170" i="83" s="1"/>
  <c r="O112" i="74" l="1"/>
  <c r="O113" i="74" s="1"/>
  <c r="O114" i="74" s="1"/>
  <c r="O115" i="74" s="1"/>
  <c r="O116" i="74" s="1"/>
  <c r="O117" i="74" s="1"/>
  <c r="O118" i="74" s="1"/>
  <c r="O119" i="74" s="1"/>
  <c r="O120" i="74" s="1"/>
  <c r="O121" i="74" s="1"/>
  <c r="O122" i="74" s="1"/>
  <c r="O123" i="74" s="1"/>
  <c r="O124" i="74" s="1"/>
  <c r="O125" i="74" s="1"/>
  <c r="O126" i="74" s="1"/>
  <c r="O127" i="74" s="1"/>
  <c r="O128" i="74" s="1"/>
  <c r="O129" i="74" s="1"/>
  <c r="O130" i="74" s="1"/>
  <c r="O131" i="74" s="1"/>
  <c r="O132" i="74" s="1"/>
  <c r="O133" i="74" s="1"/>
  <c r="O134" i="74" s="1"/>
  <c r="O135" i="74" s="1"/>
  <c r="O136" i="74" s="1"/>
  <c r="O137" i="74" s="1"/>
  <c r="O138" i="74" s="1"/>
  <c r="O139" i="74" s="1"/>
  <c r="O140" i="74" s="1"/>
  <c r="O141" i="74" s="1"/>
  <c r="O142" i="74" s="1"/>
  <c r="O143" i="74" s="1"/>
  <c r="O144" i="74" s="1"/>
  <c r="O145" i="74" s="1"/>
  <c r="O146" i="74" s="1"/>
  <c r="O147" i="74" s="1"/>
  <c r="O148" i="74" s="1"/>
  <c r="O149" i="74" s="1"/>
  <c r="O150" i="74" s="1"/>
  <c r="O151" i="74" s="1"/>
  <c r="O152" i="74" s="1"/>
  <c r="O153" i="74" s="1"/>
  <c r="O154" i="74" s="1"/>
  <c r="O155" i="74" s="1"/>
  <c r="O156" i="74" s="1"/>
  <c r="O157" i="74" s="1"/>
  <c r="O158" i="74" s="1"/>
  <c r="O159" i="74" s="1"/>
  <c r="O160" i="74" s="1"/>
  <c r="O161" i="74" s="1"/>
  <c r="O162" i="74" s="1"/>
  <c r="O163" i="74" s="1"/>
  <c r="O164" i="74" s="1"/>
  <c r="O165" i="74" s="1"/>
  <c r="O166" i="74" s="1"/>
  <c r="O167" i="74" s="1"/>
  <c r="O168" i="74" s="1"/>
  <c r="O169" i="74" s="1"/>
  <c r="O170" i="74" s="1"/>
  <c r="O171" i="74" s="1"/>
  <c r="O172" i="74" s="1"/>
  <c r="O173" i="74" s="1"/>
  <c r="O174" i="74" s="1"/>
  <c r="O175" i="74" s="1"/>
  <c r="O176" i="74" s="1"/>
  <c r="O177" i="74" s="1"/>
  <c r="O178" i="74" s="1"/>
  <c r="O179" i="74" s="1"/>
  <c r="O180" i="74" s="1"/>
  <c r="O181" i="74" s="1"/>
  <c r="O182" i="74" s="1"/>
  <c r="O183" i="74" s="1"/>
  <c r="O184" i="74" s="1"/>
  <c r="O185" i="74" s="1"/>
  <c r="O186" i="74" s="1"/>
  <c r="O187" i="74" s="1"/>
  <c r="O188" i="74" s="1"/>
  <c r="O189" i="74" s="1"/>
  <c r="O190" i="74" s="1"/>
  <c r="O191" i="74" s="1"/>
  <c r="O192" i="74" s="1"/>
  <c r="O193" i="74" s="1"/>
  <c r="O194" i="74" s="1"/>
  <c r="O195" i="74" s="1"/>
  <c r="O196" i="74" s="1"/>
  <c r="O197" i="74" s="1"/>
  <c r="O198" i="74" s="1"/>
  <c r="O199" i="74" s="1"/>
  <c r="O200" i="74" s="1"/>
  <c r="O201" i="74" s="1"/>
  <c r="O202" i="74" s="1"/>
  <c r="O203" i="74" s="1"/>
  <c r="O204" i="74" s="1"/>
  <c r="O205" i="74" s="1"/>
  <c r="O206" i="74" s="1"/>
  <c r="O207" i="74" s="1"/>
  <c r="O208" i="74" s="1"/>
  <c r="O209" i="74" s="1"/>
  <c r="O210" i="74" s="1"/>
  <c r="O211" i="74" s="1"/>
  <c r="O212" i="74" s="1"/>
  <c r="O213" i="74" s="1"/>
  <c r="O214" i="74" s="1"/>
  <c r="O215" i="74" s="1"/>
  <c r="O216" i="74" s="1"/>
  <c r="O217" i="74" s="1"/>
  <c r="O218" i="74" s="1"/>
  <c r="O219" i="74" s="1"/>
  <c r="O220" i="74" s="1"/>
  <c r="O221" i="74" s="1"/>
  <c r="O222" i="74" s="1"/>
  <c r="O223" i="74" s="1"/>
  <c r="O224" i="74" s="1"/>
  <c r="O225" i="74" s="1"/>
  <c r="O226" i="74" s="1"/>
  <c r="O227" i="74" s="1"/>
  <c r="O228" i="74" s="1"/>
  <c r="O229" i="74" s="1"/>
  <c r="O230" i="74" s="1"/>
  <c r="O231" i="74" s="1"/>
  <c r="O232" i="74" s="1"/>
  <c r="O233" i="74" s="1"/>
  <c r="O234" i="74" s="1"/>
  <c r="O235" i="74" s="1"/>
  <c r="O236" i="74" s="1"/>
  <c r="O237" i="74" s="1"/>
  <c r="O238" i="74" s="1"/>
  <c r="O239" i="74" s="1"/>
  <c r="O240" i="74" s="1"/>
  <c r="O241" i="74" s="1"/>
  <c r="O242" i="74" s="1"/>
  <c r="O243" i="74" s="1"/>
  <c r="O244" i="74" s="1"/>
  <c r="O245" i="74" s="1"/>
  <c r="O246" i="74" s="1"/>
  <c r="O247" i="74" s="1"/>
  <c r="O248" i="74" s="1"/>
  <c r="O249" i="74" s="1"/>
  <c r="O250" i="74" s="1"/>
  <c r="O251" i="74" s="1"/>
  <c r="O252" i="74" s="1"/>
  <c r="O253" i="74" s="1"/>
  <c r="O254" i="74" s="1"/>
  <c r="O255" i="74" s="1"/>
  <c r="O256" i="74" s="1"/>
  <c r="O257" i="74" s="1"/>
  <c r="O258" i="74" s="1"/>
  <c r="O259" i="74" s="1"/>
  <c r="O260" i="74" s="1"/>
  <c r="O261" i="74" s="1"/>
  <c r="O262" i="74" s="1"/>
  <c r="O263" i="74" s="1"/>
  <c r="O264" i="74" s="1"/>
  <c r="O265" i="74" s="1"/>
  <c r="O266" i="74" s="1"/>
  <c r="O267" i="74" s="1"/>
  <c r="O268" i="74" s="1"/>
  <c r="O269" i="74" s="1"/>
  <c r="O270" i="74" s="1"/>
  <c r="O271" i="74" s="1"/>
  <c r="O272" i="74" s="1"/>
  <c r="O273" i="74" s="1"/>
  <c r="O274" i="74" s="1"/>
  <c r="O275" i="74" s="1"/>
  <c r="O276" i="74" s="1"/>
  <c r="O277" i="74" s="1"/>
  <c r="O278" i="74" s="1"/>
  <c r="O279" i="74" s="1"/>
  <c r="O280" i="74" s="1"/>
  <c r="O281" i="74" s="1"/>
  <c r="O282" i="74" s="1"/>
  <c r="O283" i="74" s="1"/>
  <c r="O284" i="74" s="1"/>
  <c r="O285" i="74" s="1"/>
  <c r="O286" i="74" s="1"/>
  <c r="O287" i="74" s="1"/>
  <c r="O288" i="74" s="1"/>
  <c r="O289" i="74" s="1"/>
  <c r="O290" i="74" s="1"/>
  <c r="O291" i="74" s="1"/>
  <c r="O292" i="74" s="1"/>
  <c r="O293" i="74" s="1"/>
  <c r="O294" i="74" s="1"/>
  <c r="O295" i="74" s="1"/>
  <c r="O296" i="74" s="1"/>
  <c r="O297" i="74" s="1"/>
  <c r="O298" i="74" s="1"/>
  <c r="O299" i="74" s="1"/>
  <c r="O300" i="74" s="1"/>
  <c r="O301" i="74" s="1"/>
  <c r="O302" i="74" s="1"/>
  <c r="O303" i="74" s="1"/>
  <c r="O304" i="74" s="1"/>
  <c r="O305" i="74" s="1"/>
  <c r="O306" i="74" s="1"/>
  <c r="O307" i="74" s="1"/>
  <c r="O308" i="74" s="1"/>
  <c r="O309" i="74" s="1"/>
  <c r="O310" i="74" s="1"/>
  <c r="O311" i="74" s="1"/>
  <c r="O312" i="74" s="1"/>
  <c r="O313" i="74" s="1"/>
  <c r="O314" i="74" s="1"/>
  <c r="O315" i="74" s="1"/>
  <c r="O316" i="74" s="1"/>
  <c r="O317" i="74" s="1"/>
  <c r="O318" i="74" s="1"/>
  <c r="O319" i="74" s="1"/>
  <c r="O320" i="74" s="1"/>
  <c r="O321" i="74" s="1"/>
  <c r="O322" i="74" s="1"/>
  <c r="O323" i="74" s="1"/>
  <c r="O324" i="74" s="1"/>
  <c r="O325" i="74" s="1"/>
  <c r="O326" i="74" s="1"/>
  <c r="O327" i="74" s="1"/>
  <c r="O328" i="74" s="1"/>
  <c r="O329" i="74" s="1"/>
  <c r="O330" i="74" s="1"/>
  <c r="O331" i="74" s="1"/>
  <c r="O332" i="74" s="1"/>
  <c r="O333" i="74" s="1"/>
  <c r="O334" i="74" s="1"/>
  <c r="O335" i="74" s="1"/>
  <c r="O336" i="74" s="1"/>
  <c r="O337" i="74" s="1"/>
  <c r="O338" i="74" s="1"/>
  <c r="O339" i="74" s="1"/>
  <c r="O340" i="74" s="1"/>
  <c r="O341" i="74" s="1"/>
  <c r="O342" i="74" s="1"/>
  <c r="O343" i="74" s="1"/>
  <c r="O344" i="74" s="1"/>
  <c r="O345" i="74" s="1"/>
  <c r="O346" i="74" s="1"/>
  <c r="O347" i="74" s="1"/>
  <c r="O348" i="74" s="1"/>
  <c r="O349" i="74" s="1"/>
  <c r="O350" i="74" s="1"/>
  <c r="O351" i="74" s="1"/>
  <c r="O352" i="74" s="1"/>
  <c r="O353" i="74" s="1"/>
  <c r="O354" i="74" s="1"/>
  <c r="O355" i="74" s="1"/>
  <c r="O356" i="74" s="1"/>
  <c r="O357" i="74" s="1"/>
  <c r="O358" i="74" s="1"/>
  <c r="O359" i="74" s="1"/>
  <c r="O360" i="74" s="1"/>
  <c r="O361" i="74" s="1"/>
  <c r="O362" i="74" s="1"/>
  <c r="O363" i="74" s="1"/>
  <c r="O364" i="74" s="1"/>
  <c r="O365" i="74" s="1"/>
  <c r="O366" i="74" s="1"/>
  <c r="O367" i="74" s="1"/>
  <c r="O368" i="74" s="1"/>
  <c r="O369" i="74" s="1"/>
  <c r="O370" i="74" s="1"/>
  <c r="O371" i="74" s="1"/>
  <c r="O372" i="74" s="1"/>
  <c r="O373" i="74" s="1"/>
  <c r="O374" i="74" s="1"/>
  <c r="O375" i="74" s="1"/>
  <c r="O376" i="74" s="1"/>
  <c r="O377" i="74" s="1"/>
  <c r="O378" i="74" s="1"/>
  <c r="O379" i="74" s="1"/>
  <c r="O380" i="74" s="1"/>
  <c r="O381" i="74" s="1"/>
  <c r="O382" i="74" s="1"/>
  <c r="O383" i="74" s="1"/>
  <c r="O384" i="74" s="1"/>
  <c r="O385" i="74" s="1"/>
  <c r="O386" i="74" s="1"/>
  <c r="O387" i="74" s="1"/>
  <c r="O388" i="74" s="1"/>
  <c r="O389" i="74" s="1"/>
  <c r="O390" i="74" s="1"/>
  <c r="O391" i="74" s="1"/>
  <c r="O392" i="74" s="1"/>
  <c r="O393" i="74" s="1"/>
  <c r="O394" i="74" s="1"/>
  <c r="O395" i="74" s="1"/>
  <c r="O396" i="74" s="1"/>
  <c r="O397" i="74" s="1"/>
  <c r="O398" i="74" s="1"/>
  <c r="O399" i="74" s="1"/>
  <c r="O400" i="74" s="1"/>
  <c r="O401" i="74" s="1"/>
  <c r="O402" i="74" s="1"/>
  <c r="O403" i="74" s="1"/>
  <c r="O404" i="74" s="1"/>
  <c r="O405" i="74" s="1"/>
  <c r="O406" i="74" s="1"/>
  <c r="O407" i="74" s="1"/>
  <c r="O408" i="74" s="1"/>
  <c r="O409" i="74" s="1"/>
  <c r="O410" i="74" s="1"/>
  <c r="O411" i="74" s="1"/>
  <c r="O412" i="74" s="1"/>
  <c r="O413" i="74" s="1"/>
  <c r="O414" i="74" s="1"/>
  <c r="O415" i="74" s="1"/>
  <c r="O416" i="74" s="1"/>
  <c r="O417" i="74" s="1"/>
  <c r="O418" i="74" s="1"/>
  <c r="O419" i="74" s="1"/>
  <c r="O420" i="74" s="1"/>
  <c r="O421" i="74" s="1"/>
  <c r="O422" i="74" s="1"/>
  <c r="O423" i="74" s="1"/>
  <c r="O424" i="74" s="1"/>
  <c r="O425" i="74" s="1"/>
  <c r="O426" i="74" s="1"/>
  <c r="O427" i="74" s="1"/>
  <c r="O428" i="74" s="1"/>
  <c r="O429" i="74" s="1"/>
  <c r="O430" i="74" s="1"/>
  <c r="O431" i="74" s="1"/>
  <c r="O432" i="74" s="1"/>
  <c r="O433" i="74" s="1"/>
  <c r="O434" i="74" s="1"/>
  <c r="O435" i="74" s="1"/>
  <c r="O436" i="74" s="1"/>
  <c r="O437" i="74" s="1"/>
  <c r="O438" i="74" s="1"/>
  <c r="O439" i="74" s="1"/>
  <c r="O440" i="74" s="1"/>
  <c r="O441" i="74" s="1"/>
  <c r="O442" i="74" s="1"/>
  <c r="O443" i="74" s="1"/>
  <c r="O444" i="74" s="1"/>
  <c r="O445" i="74" s="1"/>
  <c r="O446" i="74" s="1"/>
  <c r="O447" i="74" s="1"/>
  <c r="O448" i="74" s="1"/>
  <c r="O449" i="74" s="1"/>
  <c r="O450" i="74" s="1"/>
  <c r="O451" i="74" s="1"/>
  <c r="O452" i="74" s="1"/>
  <c r="O453" i="74" s="1"/>
  <c r="O454" i="74" s="1"/>
  <c r="O455" i="74" s="1"/>
  <c r="O456" i="74" s="1"/>
  <c r="O457" i="74" s="1"/>
  <c r="O458" i="74" s="1"/>
  <c r="O459" i="74" s="1"/>
  <c r="O460" i="74" s="1"/>
  <c r="O461" i="74" s="1"/>
  <c r="O462" i="74" s="1"/>
  <c r="O463" i="74" s="1"/>
  <c r="O464" i="74" s="1"/>
  <c r="O465" i="74" s="1"/>
  <c r="O466" i="74" s="1"/>
  <c r="O467" i="74" s="1"/>
  <c r="O468" i="74" s="1"/>
  <c r="O469" i="74" s="1"/>
  <c r="O470" i="74" s="1"/>
  <c r="O471" i="74" s="1"/>
  <c r="O472" i="74" s="1"/>
  <c r="O473" i="74" s="1"/>
  <c r="O474" i="74" s="1"/>
  <c r="O475" i="74" s="1"/>
  <c r="O476" i="74" s="1"/>
  <c r="O477" i="74" s="1"/>
  <c r="O478" i="74" s="1"/>
  <c r="O479" i="74" s="1"/>
  <c r="O480" i="74" s="1"/>
  <c r="O481" i="74" s="1"/>
  <c r="O482" i="74" s="1"/>
  <c r="O483" i="74" s="1"/>
  <c r="O484" i="74" s="1"/>
  <c r="O485" i="74" s="1"/>
  <c r="O486" i="74" s="1"/>
  <c r="O487" i="74" s="1"/>
  <c r="O488" i="74" s="1"/>
  <c r="O489" i="74" s="1"/>
  <c r="O490" i="74" s="1"/>
  <c r="O491" i="74" s="1"/>
  <c r="O492" i="74" s="1"/>
  <c r="O493" i="74" s="1"/>
  <c r="O494" i="74" s="1"/>
  <c r="O495" i="74" s="1"/>
  <c r="O496" i="74" s="1"/>
  <c r="O497" i="74" s="1"/>
  <c r="O498" i="74" s="1"/>
  <c r="O499" i="74" s="1"/>
  <c r="O500" i="74" s="1"/>
  <c r="O501" i="74" s="1"/>
  <c r="O502" i="74" s="1"/>
  <c r="O503" i="74" s="1"/>
  <c r="O504" i="74" s="1"/>
  <c r="O505" i="74" s="1"/>
  <c r="O506" i="74" s="1"/>
  <c r="O507" i="74" s="1"/>
  <c r="O508" i="74" s="1"/>
  <c r="O509" i="74" s="1"/>
  <c r="O510" i="74" s="1"/>
  <c r="O511" i="74" s="1"/>
  <c r="O512" i="74" s="1"/>
  <c r="O513" i="74" s="1"/>
  <c r="O514" i="74" s="1"/>
  <c r="O515" i="74" s="1"/>
  <c r="O516" i="74" s="1"/>
  <c r="O517" i="74" s="1"/>
  <c r="O518" i="74" s="1"/>
  <c r="O519" i="74" s="1"/>
  <c r="O520" i="74" s="1"/>
  <c r="O521" i="74" s="1"/>
  <c r="O522" i="74" s="1"/>
  <c r="O523" i="74" s="1"/>
  <c r="O524" i="74" s="1"/>
  <c r="O525" i="74" s="1"/>
  <c r="O526" i="74" s="1"/>
  <c r="O527" i="74" s="1"/>
  <c r="O528" i="74" s="1"/>
  <c r="O529" i="74" s="1"/>
  <c r="O530" i="74" s="1"/>
  <c r="O531" i="74" s="1"/>
  <c r="O532" i="74" s="1"/>
  <c r="O533" i="74" s="1"/>
  <c r="O534" i="74" s="1"/>
  <c r="O535" i="74" s="1"/>
  <c r="O536" i="74" s="1"/>
  <c r="O537" i="74" s="1"/>
  <c r="O538" i="74" s="1"/>
  <c r="O539" i="74" s="1"/>
  <c r="O540" i="74" s="1"/>
  <c r="O541" i="74" s="1"/>
  <c r="O542" i="74" s="1"/>
  <c r="O543" i="74" s="1"/>
  <c r="O544" i="74" s="1"/>
  <c r="O545" i="74" s="1"/>
  <c r="O546" i="74" s="1"/>
  <c r="O547" i="74" s="1"/>
  <c r="O548" i="74" s="1"/>
  <c r="O549" i="74" s="1"/>
  <c r="O550" i="74" s="1"/>
  <c r="O551" i="74" s="1"/>
  <c r="O552" i="74" s="1"/>
  <c r="O553" i="74" s="1"/>
  <c r="O554" i="74" s="1"/>
  <c r="O555" i="74" s="1"/>
  <c r="O556" i="74" s="1"/>
  <c r="O557" i="74" s="1"/>
  <c r="O558" i="74" s="1"/>
  <c r="O559" i="74" s="1"/>
  <c r="O560" i="74" s="1"/>
  <c r="O561" i="74" s="1"/>
  <c r="O562" i="74" s="1"/>
  <c r="O563" i="74" s="1"/>
  <c r="O564" i="74" s="1"/>
  <c r="O565" i="74" s="1"/>
  <c r="O566" i="74" s="1"/>
  <c r="O567" i="74" s="1"/>
  <c r="O568" i="74" s="1"/>
  <c r="O569" i="74" s="1"/>
  <c r="O570" i="74" s="1"/>
  <c r="O571" i="74" s="1"/>
  <c r="O572" i="74" s="1"/>
  <c r="O573" i="74" s="1"/>
  <c r="O574" i="74" s="1"/>
  <c r="O575" i="74" s="1"/>
  <c r="O576" i="74" s="1"/>
  <c r="O577" i="74" s="1"/>
  <c r="O578" i="74" s="1"/>
  <c r="O579" i="74" s="1"/>
  <c r="O580" i="74" s="1"/>
  <c r="O581" i="74" s="1"/>
  <c r="O582" i="74" s="1"/>
  <c r="O583" i="74" s="1"/>
  <c r="O584" i="74" s="1"/>
  <c r="O585" i="74" s="1"/>
  <c r="O586" i="74" s="1"/>
  <c r="O587" i="74" s="1"/>
  <c r="O588" i="74" s="1"/>
  <c r="O589" i="74" s="1"/>
  <c r="O590" i="74" s="1"/>
  <c r="O591" i="74" s="1"/>
  <c r="O592" i="74" s="1"/>
  <c r="O593" i="74" s="1"/>
  <c r="O594" i="74" s="1"/>
  <c r="O595" i="74" s="1"/>
  <c r="O596" i="74" s="1"/>
  <c r="O597" i="74" s="1"/>
  <c r="O598" i="74" s="1"/>
  <c r="O599" i="74" s="1"/>
  <c r="O600" i="74" s="1"/>
  <c r="O601" i="74" s="1"/>
  <c r="O602" i="74" s="1"/>
  <c r="O603" i="74" s="1"/>
  <c r="O604" i="74" s="1"/>
  <c r="O605" i="74" s="1"/>
  <c r="O606" i="74" s="1"/>
  <c r="O607" i="74" s="1"/>
  <c r="O608" i="74" s="1"/>
  <c r="O609" i="74" s="1"/>
  <c r="O610" i="74" s="1"/>
  <c r="O611" i="74" s="1"/>
  <c r="O612" i="74" s="1"/>
  <c r="O613" i="74" s="1"/>
  <c r="O614" i="74" s="1"/>
  <c r="O615" i="74" s="1"/>
  <c r="O616" i="74" s="1"/>
  <c r="O617" i="74" s="1"/>
  <c r="O618" i="74" s="1"/>
  <c r="O619" i="74" s="1"/>
  <c r="O620" i="74" s="1"/>
  <c r="O621" i="74" s="1"/>
  <c r="O622" i="74" s="1"/>
  <c r="O623" i="74" s="1"/>
  <c r="O624" i="74" s="1"/>
  <c r="O625" i="74" s="1"/>
  <c r="O626" i="74" s="1"/>
  <c r="O627" i="74" s="1"/>
  <c r="O628" i="74" s="1"/>
  <c r="O629" i="74" s="1"/>
  <c r="O630" i="74" s="1"/>
  <c r="O631" i="74" s="1"/>
  <c r="O632" i="74" s="1"/>
  <c r="O633" i="74" s="1"/>
  <c r="O634" i="74" s="1"/>
  <c r="O635" i="74" s="1"/>
  <c r="O636" i="74" s="1"/>
  <c r="O637" i="74" s="1"/>
  <c r="O638" i="74" s="1"/>
  <c r="O639" i="74" s="1"/>
  <c r="O640" i="74" s="1"/>
  <c r="O641" i="74" s="1"/>
  <c r="O642" i="74" s="1"/>
  <c r="O643" i="74" s="1"/>
  <c r="O644" i="74" s="1"/>
  <c r="O645" i="74" s="1"/>
  <c r="O646" i="74" s="1"/>
  <c r="O647" i="74" s="1"/>
  <c r="O648" i="74" s="1"/>
  <c r="O649" i="74" s="1"/>
  <c r="O650" i="74" s="1"/>
  <c r="O651" i="74" s="1"/>
  <c r="O652" i="74" s="1"/>
  <c r="O653" i="74" s="1"/>
  <c r="O654" i="74" s="1"/>
  <c r="O655" i="74" s="1"/>
  <c r="O656" i="74" s="1"/>
  <c r="O657" i="74" s="1"/>
  <c r="O658" i="74" s="1"/>
  <c r="O659" i="74" s="1"/>
  <c r="O660" i="74" s="1"/>
  <c r="O661" i="74" s="1"/>
  <c r="O662" i="74" s="1"/>
  <c r="O663" i="74" s="1"/>
  <c r="O664" i="74" s="1"/>
  <c r="O665" i="74" s="1"/>
  <c r="O666" i="74" s="1"/>
  <c r="O667" i="74" s="1"/>
  <c r="O668" i="74" s="1"/>
  <c r="O669" i="74" s="1"/>
  <c r="O670" i="74" s="1"/>
  <c r="O671" i="74" s="1"/>
  <c r="O672" i="74" s="1"/>
  <c r="O673" i="74" s="1"/>
  <c r="O674" i="74" s="1"/>
  <c r="O675" i="74" s="1"/>
  <c r="O676" i="74" s="1"/>
  <c r="O677" i="74" s="1"/>
  <c r="O678" i="74" s="1"/>
  <c r="O679" i="74" s="1"/>
  <c r="O680" i="74" s="1"/>
  <c r="O681" i="74" s="1"/>
  <c r="O682" i="74" s="1"/>
  <c r="O683" i="74" s="1"/>
  <c r="O684" i="74" s="1"/>
  <c r="O685" i="74" s="1"/>
  <c r="O686" i="74" s="1"/>
  <c r="O687" i="74" s="1"/>
  <c r="O688" i="74" s="1"/>
  <c r="O689" i="74" s="1"/>
  <c r="O690" i="74" s="1"/>
  <c r="O691" i="74" s="1"/>
  <c r="O692" i="74" s="1"/>
  <c r="O693" i="74" s="1"/>
  <c r="O694" i="74" s="1"/>
  <c r="O695" i="74" s="1"/>
  <c r="O696" i="74" s="1"/>
  <c r="O697" i="74" s="1"/>
  <c r="O698" i="74" s="1"/>
  <c r="O699" i="74" s="1"/>
  <c r="O700" i="74" s="1"/>
  <c r="O701" i="74" s="1"/>
  <c r="O702" i="74" s="1"/>
  <c r="O703" i="74" s="1"/>
  <c r="O704" i="74" s="1"/>
  <c r="O705" i="74" s="1"/>
  <c r="O706" i="74" s="1"/>
  <c r="O707" i="74" s="1"/>
  <c r="O708" i="74" s="1"/>
  <c r="O709" i="74" s="1"/>
  <c r="O710" i="74" s="1"/>
  <c r="O711" i="74" s="1"/>
  <c r="O712" i="74" s="1"/>
  <c r="O713" i="74" s="1"/>
  <c r="O714" i="74" s="1"/>
  <c r="O715" i="74" s="1"/>
  <c r="O716" i="74" s="1"/>
  <c r="O717" i="74" s="1"/>
  <c r="O718" i="74" s="1"/>
  <c r="O719" i="74" s="1"/>
  <c r="O720" i="74" s="1"/>
  <c r="O721" i="74" s="1"/>
  <c r="O722" i="74" s="1"/>
  <c r="O723" i="74" s="1"/>
  <c r="O724" i="74" s="1"/>
  <c r="O725" i="74" s="1"/>
  <c r="O726" i="74" s="1"/>
  <c r="O727" i="74" s="1"/>
  <c r="O728" i="74" s="1"/>
  <c r="O729" i="74" s="1"/>
  <c r="O730" i="74" s="1"/>
  <c r="O731" i="74" s="1"/>
  <c r="O732" i="74" s="1"/>
  <c r="O733" i="74" s="1"/>
  <c r="O734" i="74" s="1"/>
  <c r="O735" i="74" s="1"/>
  <c r="O736" i="74" s="1"/>
  <c r="O737" i="74" s="1"/>
  <c r="O738" i="74" s="1"/>
  <c r="O739" i="74" s="1"/>
  <c r="O740" i="74" s="1"/>
  <c r="O741" i="74" s="1"/>
  <c r="O742" i="74" s="1"/>
  <c r="O743" i="74" s="1"/>
  <c r="O744" i="74" s="1"/>
  <c r="O745" i="74" s="1"/>
  <c r="O746" i="74" s="1"/>
  <c r="O747" i="74" s="1"/>
  <c r="O748" i="74" s="1"/>
  <c r="O749" i="74" s="1"/>
  <c r="O750" i="74" s="1"/>
  <c r="O751" i="74" s="1"/>
  <c r="O752" i="74" s="1"/>
  <c r="O753" i="74" s="1"/>
  <c r="O754" i="74" s="1"/>
  <c r="O755" i="74" s="1"/>
  <c r="O756" i="74" s="1"/>
  <c r="O757" i="74" s="1"/>
  <c r="O758" i="74" s="1"/>
  <c r="O759" i="74" s="1"/>
  <c r="O760" i="74" s="1"/>
  <c r="O761" i="74" s="1"/>
  <c r="O762" i="74" s="1"/>
  <c r="O763" i="74" s="1"/>
  <c r="O764" i="74" s="1"/>
  <c r="O765" i="74" s="1"/>
  <c r="O766" i="74" s="1"/>
  <c r="O767" i="74" s="1"/>
  <c r="O768" i="74" s="1"/>
  <c r="O769" i="74" s="1"/>
  <c r="O770" i="74" s="1"/>
  <c r="O771" i="74" s="1"/>
  <c r="O772" i="74" s="1"/>
  <c r="O773" i="74" s="1"/>
  <c r="O774" i="74" s="1"/>
  <c r="O775" i="74" s="1"/>
  <c r="O776" i="74" s="1"/>
  <c r="O777" i="74" s="1"/>
  <c r="O778" i="74" s="1"/>
  <c r="O779" i="74" s="1"/>
  <c r="O780" i="74" s="1"/>
  <c r="O781" i="74" s="1"/>
  <c r="O782" i="74" s="1"/>
  <c r="O783" i="74" s="1"/>
  <c r="O784" i="74" s="1"/>
  <c r="O785" i="74" s="1"/>
  <c r="O786" i="74" s="1"/>
  <c r="O787" i="74" s="1"/>
  <c r="O788" i="74" s="1"/>
  <c r="O789" i="74" s="1"/>
  <c r="O790" i="74" s="1"/>
  <c r="O791" i="74" s="1"/>
  <c r="O792" i="74" s="1"/>
  <c r="O793" i="74" s="1"/>
  <c r="O794" i="74" s="1"/>
  <c r="O795" i="74" s="1"/>
  <c r="O796" i="74" s="1"/>
  <c r="O797" i="74" s="1"/>
  <c r="O798" i="74" s="1"/>
  <c r="O799" i="74" s="1"/>
  <c r="O800" i="74" s="1"/>
  <c r="O801" i="74" s="1"/>
  <c r="O802" i="74" s="1"/>
  <c r="O803" i="74" s="1"/>
  <c r="O804" i="74" s="1"/>
  <c r="O805" i="74" s="1"/>
  <c r="O806" i="74" s="1"/>
  <c r="O807" i="74" s="1"/>
  <c r="O808" i="74" s="1"/>
  <c r="O809" i="74" s="1"/>
  <c r="O810" i="74" s="1"/>
  <c r="O811" i="74" s="1"/>
  <c r="O812" i="74" s="1"/>
  <c r="O813" i="74" s="1"/>
  <c r="O814" i="74" s="1"/>
  <c r="O815" i="74" s="1"/>
  <c r="O816" i="74" s="1"/>
  <c r="O817" i="74" s="1"/>
  <c r="O818" i="74" s="1"/>
  <c r="O819" i="74" s="1"/>
  <c r="O820" i="74" s="1"/>
  <c r="O821" i="74" s="1"/>
  <c r="O822" i="74" s="1"/>
  <c r="O823" i="74" s="1"/>
  <c r="O824" i="74" s="1"/>
  <c r="O825" i="74" s="1"/>
  <c r="O826" i="74" s="1"/>
  <c r="O827" i="74" s="1"/>
  <c r="O828" i="74" s="1"/>
  <c r="O829" i="74" s="1"/>
  <c r="O830" i="74" s="1"/>
  <c r="O831" i="74" s="1"/>
  <c r="O832" i="74" s="1"/>
  <c r="O833" i="74" s="1"/>
  <c r="O834" i="74" s="1"/>
  <c r="O835" i="74" s="1"/>
  <c r="O836" i="74" s="1"/>
  <c r="O837" i="74" s="1"/>
  <c r="O838" i="74" s="1"/>
  <c r="O839" i="74" s="1"/>
  <c r="O840" i="74" s="1"/>
  <c r="O841" i="74" s="1"/>
  <c r="O842" i="74" s="1"/>
  <c r="O843" i="74" s="1"/>
  <c r="O844" i="74" s="1"/>
  <c r="O845" i="74" s="1"/>
  <c r="O846" i="74" s="1"/>
  <c r="O847" i="74" s="1"/>
  <c r="O848" i="74" s="1"/>
  <c r="O849" i="74" s="1"/>
  <c r="O850" i="74" s="1"/>
  <c r="O851" i="74" s="1"/>
  <c r="O852" i="74" s="1"/>
  <c r="O853" i="74" s="1"/>
  <c r="O854" i="74" s="1"/>
  <c r="O855" i="74" s="1"/>
  <c r="O856" i="74" s="1"/>
  <c r="O857" i="74" s="1"/>
  <c r="O858" i="74" s="1"/>
  <c r="O859" i="74" s="1"/>
  <c r="O860" i="74" s="1"/>
  <c r="O861" i="74" s="1"/>
  <c r="O862" i="74" s="1"/>
  <c r="O863" i="74" s="1"/>
  <c r="O864" i="74" s="1"/>
  <c r="O865" i="74" s="1"/>
  <c r="O866" i="74" s="1"/>
  <c r="O867" i="74" s="1"/>
  <c r="O868" i="74" s="1"/>
  <c r="O869" i="74" s="1"/>
  <c r="O870" i="74" s="1"/>
  <c r="O871" i="74" s="1"/>
  <c r="O872" i="74" s="1"/>
  <c r="O873" i="74" s="1"/>
  <c r="O874" i="74" s="1"/>
  <c r="O875" i="74" s="1"/>
  <c r="O876" i="74" s="1"/>
  <c r="O877" i="74" s="1"/>
  <c r="O878" i="74" s="1"/>
  <c r="O879" i="74" s="1"/>
  <c r="O880" i="74" s="1"/>
  <c r="O881" i="74" s="1"/>
  <c r="O882" i="74" s="1"/>
  <c r="O883" i="74" s="1"/>
  <c r="O884" i="74" s="1"/>
  <c r="O885" i="74" s="1"/>
  <c r="O886" i="74" s="1"/>
  <c r="O887" i="74" s="1"/>
  <c r="O888" i="74" s="1"/>
  <c r="O889" i="74" s="1"/>
  <c r="O890" i="74" s="1"/>
  <c r="O891" i="74" s="1"/>
  <c r="O892" i="74" s="1"/>
  <c r="O893" i="74" s="1"/>
  <c r="O894" i="74" s="1"/>
  <c r="O895" i="74" s="1"/>
  <c r="O896" i="74" s="1"/>
  <c r="O897" i="74" s="1"/>
  <c r="O898" i="74" s="1"/>
  <c r="O899" i="74" s="1"/>
  <c r="O900" i="74" s="1"/>
  <c r="O901" i="74" s="1"/>
  <c r="O902" i="74" s="1"/>
  <c r="O903" i="74" s="1"/>
  <c r="O904" i="74" s="1"/>
  <c r="O905" i="74" s="1"/>
  <c r="O906" i="74" s="1"/>
  <c r="O907" i="74" s="1"/>
  <c r="O908" i="74" s="1"/>
  <c r="O909" i="74" s="1"/>
  <c r="O910" i="74" s="1"/>
  <c r="O911" i="74" s="1"/>
  <c r="O912" i="74" s="1"/>
  <c r="O913" i="74" s="1"/>
  <c r="O914" i="74" s="1"/>
  <c r="O915" i="74" s="1"/>
  <c r="O916" i="74" s="1"/>
  <c r="O917" i="74" s="1"/>
  <c r="O918" i="74" s="1"/>
  <c r="O919" i="74" s="1"/>
  <c r="O920" i="74" s="1"/>
  <c r="O921" i="74" s="1"/>
  <c r="O922" i="74" s="1"/>
  <c r="O923" i="74" s="1"/>
  <c r="O924" i="74" s="1"/>
  <c r="O925" i="74" s="1"/>
  <c r="O926" i="74" s="1"/>
  <c r="O927" i="74" s="1"/>
  <c r="O928" i="74" s="1"/>
  <c r="O929" i="74" s="1"/>
  <c r="O930" i="74" s="1"/>
  <c r="O931" i="74" s="1"/>
  <c r="O932" i="74" s="1"/>
  <c r="O933" i="74" s="1"/>
  <c r="O934" i="74" s="1"/>
  <c r="O935" i="74" s="1"/>
  <c r="O936" i="74" s="1"/>
  <c r="O937" i="74" s="1"/>
  <c r="O938" i="74" s="1"/>
  <c r="O939" i="74" s="1"/>
  <c r="O940" i="74" s="1"/>
  <c r="O941" i="74" s="1"/>
  <c r="O942" i="74" s="1"/>
  <c r="O943" i="74" s="1"/>
  <c r="O944" i="74" s="1"/>
  <c r="O945" i="74" s="1"/>
  <c r="O946" i="74" s="1"/>
  <c r="O947" i="74" s="1"/>
  <c r="O948" i="74" s="1"/>
  <c r="O949" i="74" s="1"/>
  <c r="O950" i="74" s="1"/>
  <c r="O951" i="74" s="1"/>
  <c r="O952" i="74" s="1"/>
  <c r="O953" i="74" s="1"/>
  <c r="O954" i="74" s="1"/>
  <c r="O955" i="74" s="1"/>
  <c r="O956" i="74" s="1"/>
  <c r="O957" i="74" s="1"/>
  <c r="O958" i="74" s="1"/>
  <c r="O959" i="74" s="1"/>
  <c r="O960" i="74" s="1"/>
  <c r="O961" i="74" s="1"/>
  <c r="O962" i="74" s="1"/>
  <c r="O963" i="74" s="1"/>
  <c r="O964" i="74" s="1"/>
  <c r="O965" i="74" s="1"/>
  <c r="O966" i="74" s="1"/>
  <c r="O967" i="74" s="1"/>
  <c r="O968" i="74" s="1"/>
  <c r="O969" i="74" s="1"/>
  <c r="O970" i="74" s="1"/>
  <c r="O971" i="74" s="1"/>
  <c r="O972" i="74" s="1"/>
  <c r="O973" i="74" s="1"/>
  <c r="O974" i="74" s="1"/>
  <c r="O975" i="74" s="1"/>
  <c r="O976" i="74" s="1"/>
  <c r="O977" i="74" s="1"/>
  <c r="O978" i="74" s="1"/>
  <c r="O979" i="74" s="1"/>
  <c r="O980" i="74" s="1"/>
  <c r="O981" i="74" s="1"/>
  <c r="O982" i="74" s="1"/>
  <c r="O983" i="74" s="1"/>
  <c r="O984" i="74" s="1"/>
  <c r="O985" i="74" s="1"/>
  <c r="O986" i="74" s="1"/>
  <c r="O987" i="74" s="1"/>
  <c r="O988" i="74" s="1"/>
  <c r="O989" i="74" s="1"/>
  <c r="O990" i="74" s="1"/>
  <c r="O991" i="74" s="1"/>
  <c r="O992" i="74" s="1"/>
  <c r="O993" i="74" s="1"/>
  <c r="O994" i="74" s="1"/>
  <c r="O995" i="74" s="1"/>
  <c r="O996" i="74" s="1"/>
  <c r="O997" i="74" s="1"/>
  <c r="O998" i="74" s="1"/>
  <c r="O999" i="74" s="1"/>
  <c r="O1000" i="74" s="1"/>
  <c r="O1001" i="74" s="1"/>
  <c r="O1002" i="74" s="1"/>
  <c r="O1003" i="74" s="1"/>
  <c r="O1004" i="74" s="1"/>
  <c r="O1005" i="74" s="1"/>
  <c r="O1006" i="74" s="1"/>
  <c r="O1007" i="74" s="1"/>
  <c r="O1008" i="74" s="1"/>
  <c r="O1009" i="74" s="1"/>
  <c r="O1010" i="74" s="1"/>
  <c r="O1011" i="74" s="1"/>
  <c r="O1012" i="74" s="1"/>
  <c r="O1013" i="74" s="1"/>
  <c r="O1014" i="74" s="1"/>
  <c r="O1015" i="74" s="1"/>
  <c r="Z147" i="31"/>
  <c r="Z169" i="31" s="1"/>
  <c r="Z171" i="31" s="1"/>
  <c r="P170" i="83"/>
  <c r="P171" i="83" s="1"/>
  <c r="P170" i="84" s="1"/>
  <c r="P171" i="84" s="1"/>
  <c r="P170" i="85" s="1"/>
  <c r="J170" i="83"/>
  <c r="J171" i="83" s="1"/>
  <c r="O95" i="80"/>
  <c r="O96" i="80" s="1"/>
  <c r="O97" i="80" s="1"/>
  <c r="O98" i="80" s="1"/>
  <c r="O99" i="80" s="1"/>
  <c r="O100" i="80" s="1"/>
  <c r="O101" i="80" s="1"/>
  <c r="O102" i="80" s="1"/>
  <c r="O103" i="80" s="1"/>
  <c r="O104" i="80" s="1"/>
  <c r="O105" i="80" s="1"/>
  <c r="O106" i="80" s="1"/>
  <c r="O107" i="80" s="1"/>
  <c r="O108" i="80" s="1"/>
  <c r="O109" i="80" s="1"/>
  <c r="O110" i="80" s="1"/>
  <c r="O111" i="80" s="1"/>
  <c r="O112" i="80" s="1"/>
  <c r="O113" i="80" s="1"/>
  <c r="O114" i="80" s="1"/>
  <c r="O115" i="80" s="1"/>
  <c r="O116" i="80" s="1"/>
  <c r="O117" i="80" s="1"/>
  <c r="O118" i="80" s="1"/>
  <c r="O119" i="80" s="1"/>
  <c r="O120" i="80" s="1"/>
  <c r="O121" i="80" s="1"/>
  <c r="O122" i="80" s="1"/>
  <c r="O123" i="80" s="1"/>
  <c r="O124" i="80" s="1"/>
  <c r="O125" i="80" s="1"/>
  <c r="O126" i="80" s="1"/>
  <c r="O127" i="80" s="1"/>
  <c r="O128" i="80" s="1"/>
  <c r="O129" i="80" s="1"/>
  <c r="O130" i="80" s="1"/>
  <c r="O131" i="80" s="1"/>
  <c r="O132" i="80" s="1"/>
  <c r="O133" i="80" s="1"/>
  <c r="O134" i="80" s="1"/>
  <c r="O135" i="80" s="1"/>
  <c r="O136" i="80" s="1"/>
  <c r="O137" i="80" s="1"/>
  <c r="O138" i="80" s="1"/>
  <c r="O139" i="80" s="1"/>
  <c r="O140" i="80" s="1"/>
  <c r="O141" i="80" s="1"/>
  <c r="O142" i="80" s="1"/>
  <c r="O143" i="80" s="1"/>
  <c r="O144" i="80" s="1"/>
  <c r="O145" i="80" s="1"/>
  <c r="O146" i="80" s="1"/>
  <c r="O147" i="80" s="1"/>
  <c r="O148" i="80" s="1"/>
  <c r="O149" i="80" s="1"/>
  <c r="O150" i="80" s="1"/>
  <c r="O151" i="80" s="1"/>
  <c r="O152" i="80" s="1"/>
  <c r="O153" i="80" s="1"/>
  <c r="O154" i="80" s="1"/>
  <c r="O155" i="80" s="1"/>
  <c r="O156" i="80" s="1"/>
  <c r="O157" i="80" s="1"/>
  <c r="O158" i="80" s="1"/>
  <c r="O159" i="80" s="1"/>
  <c r="O160" i="80" s="1"/>
  <c r="O161" i="80" s="1"/>
  <c r="O162" i="80" s="1"/>
  <c r="O163" i="80" s="1"/>
  <c r="O164" i="80" s="1"/>
  <c r="O165" i="80" s="1"/>
  <c r="O166" i="80" s="1"/>
  <c r="O167" i="80" s="1"/>
  <c r="O168" i="80" s="1"/>
  <c r="O169" i="80" s="1"/>
  <c r="O170" i="80" s="1"/>
  <c r="O171" i="80" s="1"/>
  <c r="O172" i="80" s="1"/>
  <c r="O173" i="80" s="1"/>
  <c r="O174" i="80" s="1"/>
  <c r="O175" i="80" s="1"/>
  <c r="O176" i="80" s="1"/>
  <c r="O177" i="80" s="1"/>
  <c r="O178" i="80" s="1"/>
  <c r="O179" i="80" s="1"/>
  <c r="O180" i="80" s="1"/>
  <c r="O181" i="80" s="1"/>
  <c r="O182" i="80" s="1"/>
  <c r="O183" i="80" s="1"/>
  <c r="O184" i="80" s="1"/>
  <c r="O185" i="80" s="1"/>
  <c r="O186" i="80" s="1"/>
  <c r="O187" i="80" s="1"/>
  <c r="O188" i="80" s="1"/>
  <c r="O189" i="80" s="1"/>
  <c r="O190" i="80" s="1"/>
  <c r="O191" i="80" s="1"/>
  <c r="O192" i="80" s="1"/>
  <c r="O193" i="80" s="1"/>
  <c r="O194" i="80" s="1"/>
  <c r="O195" i="80" s="1"/>
  <c r="O196" i="80" s="1"/>
  <c r="O197" i="80" s="1"/>
  <c r="O198" i="80" s="1"/>
  <c r="O199" i="80" s="1"/>
  <c r="O200" i="80" s="1"/>
  <c r="O201" i="80" s="1"/>
  <c r="O202" i="80" s="1"/>
  <c r="O203" i="80" s="1"/>
  <c r="O204" i="80" s="1"/>
  <c r="O205" i="80" s="1"/>
  <c r="O206" i="80" s="1"/>
  <c r="O207" i="80" s="1"/>
  <c r="O208" i="80" s="1"/>
  <c r="O209" i="80" s="1"/>
  <c r="O210" i="80" s="1"/>
  <c r="O211" i="80" s="1"/>
  <c r="O212" i="80" s="1"/>
  <c r="O213" i="80" s="1"/>
  <c r="O214" i="80" s="1"/>
  <c r="O215" i="80" s="1"/>
  <c r="O216" i="80" s="1"/>
  <c r="O217" i="80" s="1"/>
  <c r="O218" i="80" s="1"/>
  <c r="O219" i="80" s="1"/>
  <c r="O220" i="80" s="1"/>
  <c r="O221" i="80" s="1"/>
  <c r="O222" i="80" s="1"/>
  <c r="O223" i="80" s="1"/>
  <c r="O224" i="80" s="1"/>
  <c r="O225" i="80" s="1"/>
  <c r="O226" i="80" s="1"/>
  <c r="O227" i="80" s="1"/>
  <c r="O228" i="80" s="1"/>
  <c r="O229" i="80" s="1"/>
  <c r="O230" i="80" s="1"/>
  <c r="O231" i="80" s="1"/>
  <c r="O232" i="80" s="1"/>
  <c r="O233" i="80" s="1"/>
  <c r="O234" i="80" s="1"/>
  <c r="O235" i="80" s="1"/>
  <c r="O236" i="80" s="1"/>
  <c r="O237" i="80" s="1"/>
  <c r="O238" i="80" s="1"/>
  <c r="O239" i="80" s="1"/>
  <c r="O240" i="80" s="1"/>
  <c r="O241" i="80" s="1"/>
  <c r="O242" i="80" s="1"/>
  <c r="O243" i="80" s="1"/>
  <c r="O244" i="80" s="1"/>
  <c r="O245" i="80" s="1"/>
  <c r="O246" i="80" s="1"/>
  <c r="O247" i="80" s="1"/>
  <c r="O248" i="80" s="1"/>
  <c r="O249" i="80" s="1"/>
  <c r="O250" i="80" s="1"/>
  <c r="O251" i="80" s="1"/>
  <c r="O252" i="80" s="1"/>
  <c r="O253" i="80" s="1"/>
  <c r="O254" i="80" s="1"/>
  <c r="O255" i="80" s="1"/>
  <c r="O256" i="80" s="1"/>
  <c r="O257" i="80" s="1"/>
  <c r="O258" i="80" s="1"/>
  <c r="O259" i="80" s="1"/>
  <c r="O260" i="80" s="1"/>
  <c r="O261" i="80" s="1"/>
  <c r="O262" i="80" s="1"/>
  <c r="O263" i="80" s="1"/>
  <c r="O264" i="80" s="1"/>
  <c r="O265" i="80" s="1"/>
  <c r="O266" i="80" s="1"/>
  <c r="O267" i="80" s="1"/>
  <c r="O268" i="80" s="1"/>
  <c r="O269" i="80" s="1"/>
  <c r="O270" i="80" s="1"/>
  <c r="O271" i="80" s="1"/>
  <c r="O272" i="80" s="1"/>
  <c r="O273" i="80" s="1"/>
  <c r="O274" i="80" s="1"/>
  <c r="O275" i="80" s="1"/>
  <c r="O276" i="80" s="1"/>
  <c r="O277" i="80" s="1"/>
  <c r="O278" i="80" s="1"/>
  <c r="O279" i="80" s="1"/>
  <c r="O280" i="80" s="1"/>
  <c r="O281" i="80" s="1"/>
  <c r="O282" i="80" s="1"/>
  <c r="O283" i="80" s="1"/>
  <c r="O284" i="80" s="1"/>
  <c r="O285" i="80" s="1"/>
  <c r="O286" i="80" s="1"/>
  <c r="O287" i="80" s="1"/>
  <c r="O288" i="80" s="1"/>
  <c r="O289" i="80" s="1"/>
  <c r="O290" i="80" s="1"/>
  <c r="O291" i="80" s="1"/>
  <c r="O292" i="80" s="1"/>
  <c r="O293" i="80" s="1"/>
  <c r="O294" i="80" s="1"/>
  <c r="O295" i="80" s="1"/>
  <c r="O296" i="80" s="1"/>
  <c r="O297" i="80" s="1"/>
  <c r="O298" i="80" s="1"/>
  <c r="O299" i="80" s="1"/>
  <c r="O300" i="80" s="1"/>
  <c r="O301" i="80" s="1"/>
  <c r="O302" i="80" s="1"/>
  <c r="O303" i="80" s="1"/>
  <c r="O304" i="80" s="1"/>
  <c r="O305" i="80" s="1"/>
  <c r="O306" i="80" s="1"/>
  <c r="O307" i="80" s="1"/>
  <c r="O308" i="80" s="1"/>
  <c r="O309" i="80" s="1"/>
  <c r="O310" i="80" s="1"/>
  <c r="O311" i="80" s="1"/>
  <c r="O312" i="80" s="1"/>
  <c r="O313" i="80" s="1"/>
  <c r="O314" i="80" s="1"/>
  <c r="O315" i="80" s="1"/>
  <c r="O316" i="80" s="1"/>
  <c r="O317" i="80" s="1"/>
  <c r="O318" i="80" s="1"/>
  <c r="O319" i="80" s="1"/>
  <c r="O320" i="80" s="1"/>
  <c r="O321" i="80" s="1"/>
  <c r="O322" i="80" s="1"/>
  <c r="O323" i="80" s="1"/>
  <c r="O324" i="80" s="1"/>
  <c r="O325" i="80" s="1"/>
  <c r="O326" i="80" s="1"/>
  <c r="O327" i="80" s="1"/>
  <c r="O328" i="80" s="1"/>
  <c r="O329" i="80" s="1"/>
  <c r="O330" i="80" s="1"/>
  <c r="O331" i="80" s="1"/>
  <c r="O332" i="80" s="1"/>
  <c r="O333" i="80" s="1"/>
  <c r="O334" i="80" s="1"/>
  <c r="O335" i="80" s="1"/>
  <c r="O336" i="80" s="1"/>
  <c r="O337" i="80" s="1"/>
  <c r="O338" i="80" s="1"/>
  <c r="O339" i="80" s="1"/>
  <c r="O340" i="80" s="1"/>
  <c r="O341" i="80" s="1"/>
  <c r="O342" i="80" s="1"/>
  <c r="O343" i="80" s="1"/>
  <c r="O344" i="80" s="1"/>
  <c r="O345" i="80" s="1"/>
  <c r="O346" i="80" s="1"/>
  <c r="O347" i="80" s="1"/>
  <c r="O348" i="80" s="1"/>
  <c r="O349" i="80" s="1"/>
  <c r="O350" i="80" s="1"/>
  <c r="O351" i="80" s="1"/>
  <c r="O352" i="80" s="1"/>
  <c r="O353" i="80" s="1"/>
  <c r="O354" i="80" s="1"/>
  <c r="O355" i="80" s="1"/>
  <c r="O356" i="80" s="1"/>
  <c r="O357" i="80" s="1"/>
  <c r="O358" i="80" s="1"/>
  <c r="O359" i="80" s="1"/>
  <c r="O360" i="80" s="1"/>
  <c r="O361" i="80" s="1"/>
  <c r="O362" i="80" s="1"/>
  <c r="O363" i="80" s="1"/>
  <c r="O364" i="80" s="1"/>
  <c r="O365" i="80" s="1"/>
  <c r="O366" i="80" s="1"/>
  <c r="O367" i="80" s="1"/>
  <c r="O368" i="80" s="1"/>
  <c r="O369" i="80" s="1"/>
  <c r="O370" i="80" s="1"/>
  <c r="O371" i="80" s="1"/>
  <c r="O372" i="80" s="1"/>
  <c r="O373" i="80" s="1"/>
  <c r="O374" i="80" s="1"/>
  <c r="O375" i="80" s="1"/>
  <c r="O376" i="80" s="1"/>
  <c r="O377" i="80" s="1"/>
  <c r="O378" i="80" s="1"/>
  <c r="O379" i="80" s="1"/>
  <c r="O380" i="80" s="1"/>
  <c r="O381" i="80" s="1"/>
  <c r="O382" i="80" s="1"/>
  <c r="O383" i="80" s="1"/>
  <c r="O384" i="80" s="1"/>
  <c r="O385" i="80" s="1"/>
  <c r="O386" i="80" s="1"/>
  <c r="O387" i="80" s="1"/>
  <c r="O388" i="80" s="1"/>
  <c r="O389" i="80" s="1"/>
  <c r="O390" i="80" s="1"/>
  <c r="O391" i="80" s="1"/>
  <c r="O392" i="80" s="1"/>
  <c r="O393" i="80" s="1"/>
  <c r="O394" i="80" s="1"/>
  <c r="O395" i="80" s="1"/>
  <c r="O396" i="80" s="1"/>
  <c r="O397" i="80" s="1"/>
  <c r="O398" i="80" s="1"/>
  <c r="O399" i="80" s="1"/>
  <c r="O400" i="80" s="1"/>
  <c r="O401" i="80" s="1"/>
  <c r="O402" i="80" s="1"/>
  <c r="O403" i="80" s="1"/>
  <c r="O404" i="80" s="1"/>
  <c r="O405" i="80" s="1"/>
  <c r="O406" i="80" s="1"/>
  <c r="O407" i="80" s="1"/>
  <c r="O408" i="80" s="1"/>
  <c r="O409" i="80" s="1"/>
  <c r="O410" i="80" s="1"/>
  <c r="O411" i="80" s="1"/>
  <c r="O412" i="80" s="1"/>
  <c r="O413" i="80" s="1"/>
  <c r="O414" i="80" s="1"/>
  <c r="O415" i="80" s="1"/>
  <c r="O416" i="80" s="1"/>
  <c r="O417" i="80" s="1"/>
  <c r="O418" i="80" s="1"/>
  <c r="O419" i="80" s="1"/>
  <c r="O420" i="80" s="1"/>
  <c r="O421" i="80" s="1"/>
  <c r="O422" i="80" s="1"/>
  <c r="O423" i="80" s="1"/>
  <c r="O424" i="80" s="1"/>
  <c r="O425" i="80" s="1"/>
  <c r="O426" i="80" s="1"/>
  <c r="O427" i="80" s="1"/>
  <c r="O428" i="80" s="1"/>
  <c r="O429" i="80" s="1"/>
  <c r="O430" i="80" s="1"/>
  <c r="O431" i="80" s="1"/>
  <c r="O432" i="80" s="1"/>
  <c r="O433" i="80" s="1"/>
  <c r="O434" i="80" s="1"/>
  <c r="O435" i="80" s="1"/>
  <c r="O436" i="80" s="1"/>
  <c r="O437" i="80" s="1"/>
  <c r="O438" i="80" s="1"/>
  <c r="O439" i="80" s="1"/>
  <c r="O440" i="80" s="1"/>
  <c r="O441" i="80" s="1"/>
  <c r="O442" i="80" s="1"/>
  <c r="O443" i="80" s="1"/>
  <c r="O444" i="80" s="1"/>
  <c r="O445" i="80" s="1"/>
  <c r="O446" i="80" s="1"/>
  <c r="O447" i="80" s="1"/>
  <c r="O448" i="80" s="1"/>
  <c r="O449" i="80" s="1"/>
  <c r="O450" i="80" s="1"/>
  <c r="O451" i="80" s="1"/>
  <c r="O452" i="80" s="1"/>
  <c r="O453" i="80" s="1"/>
  <c r="O454" i="80" s="1"/>
  <c r="O455" i="80" s="1"/>
  <c r="O456" i="80" s="1"/>
  <c r="O457" i="80" s="1"/>
  <c r="O458" i="80" s="1"/>
  <c r="O459" i="80" s="1"/>
  <c r="O460" i="80" s="1"/>
  <c r="O461" i="80" s="1"/>
  <c r="O462" i="80" s="1"/>
  <c r="O463" i="80" s="1"/>
  <c r="O464" i="80" s="1"/>
  <c r="O465" i="80" s="1"/>
  <c r="O466" i="80" s="1"/>
  <c r="O467" i="80" s="1"/>
  <c r="O468" i="80" s="1"/>
  <c r="O469" i="80" s="1"/>
  <c r="O470" i="80" s="1"/>
  <c r="O471" i="80" s="1"/>
  <c r="O472" i="80" s="1"/>
  <c r="O473" i="80" s="1"/>
  <c r="O474" i="80" s="1"/>
  <c r="O475" i="80" s="1"/>
  <c r="O476" i="80" s="1"/>
  <c r="O477" i="80" s="1"/>
  <c r="O478" i="80" s="1"/>
  <c r="O479" i="80" s="1"/>
  <c r="O480" i="80" s="1"/>
  <c r="O481" i="80" s="1"/>
  <c r="O482" i="80" s="1"/>
  <c r="O483" i="80" s="1"/>
  <c r="O484" i="80" s="1"/>
  <c r="O485" i="80" s="1"/>
  <c r="O486" i="80" s="1"/>
  <c r="O487" i="80" s="1"/>
  <c r="O488" i="80" s="1"/>
  <c r="O489" i="80" s="1"/>
  <c r="O490" i="80" s="1"/>
  <c r="O491" i="80" s="1"/>
  <c r="O492" i="80" s="1"/>
  <c r="O493" i="80" s="1"/>
  <c r="O494" i="80" s="1"/>
  <c r="O495" i="80" s="1"/>
  <c r="O496" i="80" s="1"/>
  <c r="O497" i="80" s="1"/>
  <c r="O498" i="80" s="1"/>
  <c r="O499" i="80" s="1"/>
  <c r="O500" i="80" s="1"/>
  <c r="O501" i="80" s="1"/>
  <c r="O502" i="80" s="1"/>
  <c r="O503" i="80" s="1"/>
  <c r="O504" i="80" s="1"/>
  <c r="O505" i="80" s="1"/>
  <c r="O506" i="80" s="1"/>
  <c r="O507" i="80" s="1"/>
  <c r="O508" i="80" s="1"/>
  <c r="O509" i="80" s="1"/>
  <c r="O510" i="80" s="1"/>
  <c r="O511" i="80" s="1"/>
  <c r="O512" i="80" s="1"/>
  <c r="O513" i="80" s="1"/>
  <c r="O514" i="80" s="1"/>
  <c r="O515" i="80" s="1"/>
  <c r="O516" i="80" s="1"/>
  <c r="O517" i="80" s="1"/>
  <c r="O518" i="80" s="1"/>
  <c r="O519" i="80" s="1"/>
  <c r="O520" i="80" s="1"/>
  <c r="O521" i="80" s="1"/>
  <c r="O522" i="80" s="1"/>
  <c r="O523" i="80" s="1"/>
  <c r="O524" i="80" s="1"/>
  <c r="O525" i="80" s="1"/>
  <c r="O526" i="80" s="1"/>
  <c r="O527" i="80" s="1"/>
  <c r="O528" i="80" s="1"/>
  <c r="O529" i="80" s="1"/>
  <c r="O530" i="80" s="1"/>
  <c r="O531" i="80" s="1"/>
  <c r="O532" i="80" s="1"/>
  <c r="O533" i="80" s="1"/>
  <c r="O534" i="80" s="1"/>
  <c r="O535" i="80" s="1"/>
  <c r="O536" i="80" s="1"/>
  <c r="O537" i="80" s="1"/>
  <c r="O538" i="80" s="1"/>
  <c r="O539" i="80" s="1"/>
  <c r="O540" i="80" s="1"/>
  <c r="O541" i="80" s="1"/>
  <c r="O542" i="80" s="1"/>
  <c r="O543" i="80" s="1"/>
  <c r="O544" i="80" s="1"/>
  <c r="O545" i="80" s="1"/>
  <c r="O546" i="80" s="1"/>
  <c r="O547" i="80" s="1"/>
  <c r="O548" i="80" s="1"/>
  <c r="O549" i="80" s="1"/>
  <c r="O550" i="80" s="1"/>
  <c r="O551" i="80" s="1"/>
  <c r="O552" i="80" s="1"/>
  <c r="O553" i="80" s="1"/>
  <c r="O554" i="80" s="1"/>
  <c r="O555" i="80" s="1"/>
  <c r="O556" i="80" s="1"/>
  <c r="O557" i="80" s="1"/>
  <c r="O558" i="80" s="1"/>
  <c r="O559" i="80" s="1"/>
  <c r="O560" i="80" s="1"/>
  <c r="O561" i="80" s="1"/>
  <c r="O562" i="80" s="1"/>
  <c r="O563" i="80" s="1"/>
  <c r="O564" i="80" s="1"/>
  <c r="O565" i="80" s="1"/>
  <c r="O566" i="80" s="1"/>
  <c r="O567" i="80" s="1"/>
  <c r="O568" i="80" s="1"/>
  <c r="O569" i="80" s="1"/>
  <c r="O570" i="80" s="1"/>
  <c r="O571" i="80" s="1"/>
  <c r="O572" i="80" s="1"/>
  <c r="O573" i="80" s="1"/>
  <c r="O574" i="80" s="1"/>
  <c r="O575" i="80" s="1"/>
  <c r="O576" i="80" s="1"/>
  <c r="O577" i="80" s="1"/>
  <c r="O578" i="80" s="1"/>
  <c r="O579" i="80" s="1"/>
  <c r="O580" i="80" s="1"/>
  <c r="O581" i="80" s="1"/>
  <c r="O582" i="80" s="1"/>
  <c r="O583" i="80" s="1"/>
  <c r="O584" i="80" s="1"/>
  <c r="O585" i="80" s="1"/>
  <c r="O586" i="80" s="1"/>
  <c r="O587" i="80" s="1"/>
  <c r="O588" i="80" s="1"/>
  <c r="O589" i="80" s="1"/>
  <c r="O590" i="80" s="1"/>
  <c r="O591" i="80" s="1"/>
  <c r="O592" i="80" s="1"/>
  <c r="O593" i="80" s="1"/>
  <c r="O594" i="80" s="1"/>
  <c r="O595" i="80" s="1"/>
  <c r="O596" i="80" s="1"/>
  <c r="O597" i="80" s="1"/>
  <c r="O598" i="80" s="1"/>
  <c r="O599" i="80" s="1"/>
  <c r="O600" i="80" s="1"/>
  <c r="O601" i="80" s="1"/>
  <c r="O602" i="80" s="1"/>
  <c r="O603" i="80" s="1"/>
  <c r="O604" i="80" s="1"/>
  <c r="O605" i="80" s="1"/>
  <c r="O606" i="80" s="1"/>
  <c r="O607" i="80" s="1"/>
  <c r="O608" i="80" s="1"/>
  <c r="O609" i="80" s="1"/>
  <c r="O610" i="80" s="1"/>
  <c r="O611" i="80" s="1"/>
  <c r="O612" i="80" s="1"/>
  <c r="O613" i="80" s="1"/>
  <c r="O614" i="80" s="1"/>
  <c r="O615" i="80" s="1"/>
  <c r="O616" i="80" s="1"/>
  <c r="O617" i="80" s="1"/>
  <c r="O618" i="80" s="1"/>
  <c r="O619" i="80" s="1"/>
  <c r="O620" i="80" s="1"/>
  <c r="O621" i="80" s="1"/>
  <c r="O622" i="80" s="1"/>
  <c r="O623" i="80" s="1"/>
  <c r="O624" i="80" s="1"/>
  <c r="O625" i="80" s="1"/>
  <c r="O626" i="80" s="1"/>
  <c r="O627" i="80" s="1"/>
  <c r="O628" i="80" s="1"/>
  <c r="O629" i="80" s="1"/>
  <c r="O630" i="80" s="1"/>
  <c r="O631" i="80" s="1"/>
  <c r="O632" i="80" s="1"/>
  <c r="O633" i="80" s="1"/>
  <c r="O634" i="80" s="1"/>
  <c r="O635" i="80" s="1"/>
  <c r="O636" i="80" s="1"/>
  <c r="O637" i="80" s="1"/>
  <c r="O638" i="80" s="1"/>
  <c r="O639" i="80" s="1"/>
  <c r="O640" i="80" s="1"/>
  <c r="O641" i="80" s="1"/>
  <c r="O642" i="80" s="1"/>
  <c r="O643" i="80" s="1"/>
  <c r="O644" i="80" s="1"/>
  <c r="O645" i="80" s="1"/>
  <c r="O646" i="80" s="1"/>
  <c r="O647" i="80" s="1"/>
  <c r="O648" i="80" s="1"/>
  <c r="O649" i="80" s="1"/>
  <c r="O650" i="80" s="1"/>
  <c r="O651" i="80" s="1"/>
  <c r="O652" i="80" s="1"/>
  <c r="O653" i="80" s="1"/>
  <c r="O654" i="80" s="1"/>
  <c r="O655" i="80" s="1"/>
  <c r="O656" i="80" s="1"/>
  <c r="O657" i="80" s="1"/>
  <c r="O658" i="80" s="1"/>
  <c r="O659" i="80" s="1"/>
  <c r="O660" i="80" s="1"/>
  <c r="O661" i="80" s="1"/>
  <c r="O662" i="80" s="1"/>
  <c r="O663" i="80" s="1"/>
  <c r="O664" i="80" s="1"/>
  <c r="O665" i="80" s="1"/>
  <c r="O666" i="80" s="1"/>
  <c r="O667" i="80" s="1"/>
  <c r="O668" i="80" s="1"/>
  <c r="O669" i="80" s="1"/>
  <c r="O670" i="80" s="1"/>
  <c r="O671" i="80" s="1"/>
  <c r="O672" i="80" s="1"/>
  <c r="O673" i="80" s="1"/>
  <c r="O674" i="80" s="1"/>
  <c r="O675" i="80" s="1"/>
  <c r="O676" i="80" s="1"/>
  <c r="O677" i="80" s="1"/>
  <c r="O678" i="80" s="1"/>
  <c r="O679" i="80" s="1"/>
  <c r="O680" i="80" s="1"/>
  <c r="O681" i="80" s="1"/>
  <c r="O682" i="80" s="1"/>
  <c r="O683" i="80" s="1"/>
  <c r="O684" i="80" s="1"/>
  <c r="O685" i="80" s="1"/>
  <c r="O686" i="80" s="1"/>
  <c r="O687" i="80" s="1"/>
  <c r="O688" i="80" s="1"/>
  <c r="O689" i="80" s="1"/>
  <c r="O690" i="80" s="1"/>
  <c r="O691" i="80" s="1"/>
  <c r="O692" i="80" s="1"/>
  <c r="O693" i="80" s="1"/>
  <c r="O694" i="80" s="1"/>
  <c r="O695" i="80" s="1"/>
  <c r="O696" i="80" s="1"/>
  <c r="O697" i="80" s="1"/>
  <c r="O698" i="80" s="1"/>
  <c r="O699" i="80" s="1"/>
  <c r="O700" i="80" s="1"/>
  <c r="O701" i="80" s="1"/>
  <c r="O702" i="80" s="1"/>
  <c r="O703" i="80" s="1"/>
  <c r="O704" i="80" s="1"/>
  <c r="O705" i="80" s="1"/>
  <c r="O706" i="80" s="1"/>
  <c r="O707" i="80" s="1"/>
  <c r="O708" i="80" s="1"/>
  <c r="O709" i="80" s="1"/>
  <c r="O710" i="80" s="1"/>
  <c r="O711" i="80" s="1"/>
  <c r="O712" i="80" s="1"/>
  <c r="O713" i="80" s="1"/>
  <c r="O714" i="80" s="1"/>
  <c r="O715" i="80" s="1"/>
  <c r="O716" i="80" s="1"/>
  <c r="O717" i="80" s="1"/>
  <c r="O718" i="80" s="1"/>
  <c r="O719" i="80" s="1"/>
  <c r="O720" i="80" s="1"/>
  <c r="O721" i="80" s="1"/>
  <c r="O722" i="80" s="1"/>
  <c r="O723" i="80" s="1"/>
  <c r="O724" i="80" s="1"/>
  <c r="O725" i="80" s="1"/>
  <c r="O726" i="80" s="1"/>
  <c r="O727" i="80" s="1"/>
  <c r="O728" i="80" s="1"/>
  <c r="O729" i="80" s="1"/>
  <c r="O730" i="80" s="1"/>
  <c r="O731" i="80" s="1"/>
  <c r="O732" i="80" s="1"/>
  <c r="O733" i="80" s="1"/>
  <c r="O734" i="80" s="1"/>
  <c r="O735" i="80" s="1"/>
  <c r="O736" i="80" s="1"/>
  <c r="O737" i="80" s="1"/>
  <c r="O738" i="80" s="1"/>
  <c r="O739" i="80" s="1"/>
  <c r="O740" i="80" s="1"/>
  <c r="O741" i="80" s="1"/>
  <c r="O742" i="80" s="1"/>
  <c r="O743" i="80" s="1"/>
  <c r="O744" i="80" s="1"/>
  <c r="O745" i="80" s="1"/>
  <c r="O746" i="80" s="1"/>
  <c r="O747" i="80" s="1"/>
  <c r="O748" i="80" s="1"/>
  <c r="O749" i="80" s="1"/>
  <c r="O750" i="80" s="1"/>
  <c r="O751" i="80" s="1"/>
  <c r="O752" i="80" s="1"/>
  <c r="O753" i="80" s="1"/>
  <c r="O754" i="80" s="1"/>
  <c r="O755" i="80" s="1"/>
  <c r="O756" i="80" s="1"/>
  <c r="O757" i="80" s="1"/>
  <c r="O758" i="80" s="1"/>
  <c r="O759" i="80" s="1"/>
  <c r="O760" i="80" s="1"/>
  <c r="O761" i="80" s="1"/>
  <c r="O762" i="80" s="1"/>
  <c r="O763" i="80" s="1"/>
  <c r="O764" i="80" s="1"/>
  <c r="O765" i="80" s="1"/>
  <c r="O766" i="80" s="1"/>
  <c r="O767" i="80" s="1"/>
  <c r="O768" i="80" s="1"/>
  <c r="O769" i="80" s="1"/>
  <c r="O770" i="80" s="1"/>
  <c r="O771" i="80" s="1"/>
  <c r="O772" i="80" s="1"/>
  <c r="O773" i="80" s="1"/>
  <c r="O774" i="80" s="1"/>
  <c r="O775" i="80" s="1"/>
  <c r="O776" i="80" s="1"/>
  <c r="O777" i="80" s="1"/>
  <c r="O778" i="80" s="1"/>
  <c r="O779" i="80" s="1"/>
  <c r="O780" i="80" s="1"/>
  <c r="O781" i="80" s="1"/>
  <c r="O782" i="80" s="1"/>
  <c r="O783" i="80" s="1"/>
  <c r="O784" i="80" s="1"/>
  <c r="O785" i="80" s="1"/>
  <c r="O786" i="80" s="1"/>
  <c r="O787" i="80" s="1"/>
  <c r="O788" i="80" s="1"/>
  <c r="O789" i="80" s="1"/>
  <c r="O790" i="80" s="1"/>
  <c r="O791" i="80" s="1"/>
  <c r="O792" i="80" s="1"/>
  <c r="O793" i="80" s="1"/>
  <c r="O794" i="80" s="1"/>
  <c r="O795" i="80" s="1"/>
  <c r="O796" i="80" s="1"/>
  <c r="O797" i="80" s="1"/>
  <c r="O798" i="80" s="1"/>
  <c r="O799" i="80" s="1"/>
  <c r="O800" i="80" s="1"/>
  <c r="O801" i="80" s="1"/>
  <c r="O802" i="80" s="1"/>
  <c r="O803" i="80" s="1"/>
  <c r="O804" i="80" s="1"/>
  <c r="O805" i="80" s="1"/>
  <c r="O806" i="80" s="1"/>
  <c r="O807" i="80" s="1"/>
  <c r="O808" i="80" s="1"/>
  <c r="O809" i="80" s="1"/>
  <c r="O810" i="80" s="1"/>
  <c r="O811" i="80" s="1"/>
  <c r="O812" i="80" s="1"/>
  <c r="O813" i="80" s="1"/>
  <c r="O814" i="80" s="1"/>
  <c r="O815" i="80" s="1"/>
  <c r="O816" i="80" s="1"/>
  <c r="O817" i="80" s="1"/>
  <c r="O818" i="80" s="1"/>
  <c r="O819" i="80" s="1"/>
  <c r="O820" i="80" s="1"/>
  <c r="O821" i="80" s="1"/>
  <c r="O822" i="80" s="1"/>
  <c r="O823" i="80" s="1"/>
  <c r="O824" i="80" s="1"/>
  <c r="O825" i="80" s="1"/>
  <c r="O826" i="80" s="1"/>
  <c r="O827" i="80" s="1"/>
  <c r="O828" i="80" s="1"/>
  <c r="O829" i="80" s="1"/>
  <c r="O830" i="80" s="1"/>
  <c r="O831" i="80" s="1"/>
  <c r="O832" i="80" s="1"/>
  <c r="O833" i="80" s="1"/>
  <c r="O834" i="80" s="1"/>
  <c r="O835" i="80" s="1"/>
  <c r="O836" i="80" s="1"/>
  <c r="O837" i="80" s="1"/>
  <c r="O838" i="80" s="1"/>
  <c r="O839" i="80" s="1"/>
  <c r="O840" i="80" s="1"/>
  <c r="O841" i="80" s="1"/>
  <c r="O842" i="80" s="1"/>
  <c r="O843" i="80" s="1"/>
  <c r="O844" i="80" s="1"/>
  <c r="O845" i="80" s="1"/>
  <c r="O846" i="80" s="1"/>
  <c r="O847" i="80" s="1"/>
  <c r="O848" i="80" s="1"/>
  <c r="O849" i="80" s="1"/>
  <c r="O850" i="80" s="1"/>
  <c r="O851" i="80" s="1"/>
  <c r="O852" i="80" s="1"/>
  <c r="O853" i="80" s="1"/>
  <c r="O854" i="80" s="1"/>
  <c r="O855" i="80" s="1"/>
  <c r="O856" i="80" s="1"/>
  <c r="O857" i="80" s="1"/>
  <c r="O858" i="80" s="1"/>
  <c r="O859" i="80" s="1"/>
  <c r="O860" i="80" s="1"/>
  <c r="O861" i="80" s="1"/>
  <c r="O862" i="80" s="1"/>
  <c r="O863" i="80" s="1"/>
  <c r="O864" i="80" s="1"/>
  <c r="O865" i="80" s="1"/>
  <c r="O866" i="80" s="1"/>
  <c r="O867" i="80" s="1"/>
  <c r="O868" i="80" s="1"/>
  <c r="O869" i="80" s="1"/>
  <c r="O870" i="80" s="1"/>
  <c r="O871" i="80" s="1"/>
  <c r="O872" i="80" s="1"/>
  <c r="O873" i="80" s="1"/>
  <c r="O874" i="80" s="1"/>
  <c r="O875" i="80" s="1"/>
  <c r="O876" i="80" s="1"/>
  <c r="O877" i="80" s="1"/>
  <c r="O878" i="80" s="1"/>
  <c r="O879" i="80" s="1"/>
  <c r="O880" i="80" s="1"/>
  <c r="O881" i="80" s="1"/>
  <c r="O882" i="80" s="1"/>
  <c r="O883" i="80" s="1"/>
  <c r="O884" i="80" s="1"/>
  <c r="O885" i="80" s="1"/>
  <c r="O886" i="80" s="1"/>
  <c r="O887" i="80" s="1"/>
  <c r="O888" i="80" s="1"/>
  <c r="O889" i="80" s="1"/>
  <c r="O890" i="80" s="1"/>
  <c r="O891" i="80" s="1"/>
  <c r="O892" i="80" s="1"/>
  <c r="O893" i="80" s="1"/>
  <c r="O894" i="80" s="1"/>
  <c r="O895" i="80" s="1"/>
  <c r="O896" i="80" s="1"/>
  <c r="O897" i="80" s="1"/>
  <c r="O898" i="80" s="1"/>
  <c r="O899" i="80" s="1"/>
  <c r="O900" i="80" s="1"/>
  <c r="O901" i="80" s="1"/>
  <c r="O902" i="80" s="1"/>
  <c r="O903" i="80" s="1"/>
  <c r="O904" i="80" s="1"/>
  <c r="O905" i="80" s="1"/>
  <c r="O906" i="80" s="1"/>
  <c r="O907" i="80" s="1"/>
  <c r="O908" i="80" s="1"/>
  <c r="O909" i="80" s="1"/>
  <c r="O910" i="80" s="1"/>
  <c r="O911" i="80" s="1"/>
  <c r="O912" i="80" s="1"/>
  <c r="O913" i="80" s="1"/>
  <c r="O914" i="80" s="1"/>
  <c r="O915" i="80" s="1"/>
  <c r="O916" i="80" s="1"/>
  <c r="O917" i="80" s="1"/>
  <c r="O918" i="80" s="1"/>
  <c r="O919" i="80" s="1"/>
  <c r="O920" i="80" s="1"/>
  <c r="O921" i="80" s="1"/>
  <c r="O922" i="80" s="1"/>
  <c r="O923" i="80" s="1"/>
  <c r="O924" i="80" s="1"/>
  <c r="O925" i="80" s="1"/>
  <c r="O926" i="80" s="1"/>
  <c r="O927" i="80" s="1"/>
  <c r="O928" i="80" s="1"/>
  <c r="O929" i="80" s="1"/>
  <c r="O930" i="80" s="1"/>
  <c r="O931" i="80" s="1"/>
  <c r="O932" i="80" s="1"/>
  <c r="O933" i="80" s="1"/>
  <c r="O934" i="80" s="1"/>
  <c r="O935" i="80" s="1"/>
  <c r="O936" i="80" s="1"/>
  <c r="O937" i="80" s="1"/>
  <c r="O938" i="80" s="1"/>
  <c r="O939" i="80" s="1"/>
  <c r="O940" i="80" s="1"/>
  <c r="O941" i="80" s="1"/>
  <c r="O942" i="80" s="1"/>
  <c r="O943" i="80" s="1"/>
  <c r="O944" i="80" s="1"/>
  <c r="O945" i="80" s="1"/>
  <c r="O946" i="80" s="1"/>
  <c r="O947" i="80" s="1"/>
  <c r="O948" i="80" s="1"/>
  <c r="O949" i="80" s="1"/>
  <c r="O950" i="80" s="1"/>
  <c r="O951" i="80" s="1"/>
  <c r="O952" i="80" s="1"/>
  <c r="O953" i="80" s="1"/>
  <c r="O954" i="80" s="1"/>
  <c r="O955" i="80" s="1"/>
  <c r="O956" i="80" s="1"/>
  <c r="O957" i="80" s="1"/>
  <c r="O958" i="80" s="1"/>
  <c r="O959" i="80" s="1"/>
  <c r="O960" i="80" s="1"/>
  <c r="O961" i="80" s="1"/>
  <c r="O962" i="80" s="1"/>
  <c r="O963" i="80" s="1"/>
  <c r="O964" i="80" s="1"/>
  <c r="O965" i="80" s="1"/>
  <c r="O966" i="80" s="1"/>
  <c r="O967" i="80" s="1"/>
  <c r="O968" i="80" s="1"/>
  <c r="O969" i="80" s="1"/>
  <c r="O970" i="80" s="1"/>
  <c r="O971" i="80" s="1"/>
  <c r="O972" i="80" s="1"/>
  <c r="O973" i="80" s="1"/>
  <c r="O974" i="80" s="1"/>
  <c r="O975" i="80" s="1"/>
  <c r="O976" i="80" s="1"/>
  <c r="O977" i="80" s="1"/>
  <c r="O978" i="80" s="1"/>
  <c r="O979" i="80" s="1"/>
  <c r="O980" i="80" s="1"/>
  <c r="O981" i="80" s="1"/>
  <c r="O982" i="80" s="1"/>
  <c r="O983" i="80" s="1"/>
  <c r="O984" i="80" s="1"/>
  <c r="O985" i="80" s="1"/>
  <c r="O986" i="80" s="1"/>
  <c r="O987" i="80" s="1"/>
  <c r="O988" i="80" s="1"/>
  <c r="O989" i="80" s="1"/>
  <c r="O990" i="80" s="1"/>
  <c r="O991" i="80" s="1"/>
  <c r="O992" i="80" s="1"/>
  <c r="O993" i="80" s="1"/>
  <c r="O994" i="80" s="1"/>
  <c r="O995" i="80" s="1"/>
  <c r="O996" i="80" s="1"/>
  <c r="O997" i="80" s="1"/>
  <c r="O998" i="80" s="1"/>
  <c r="O999" i="80" s="1"/>
  <c r="O1000" i="80" s="1"/>
  <c r="O1001" i="80" s="1"/>
  <c r="O1002" i="80" s="1"/>
  <c r="O1003" i="80" s="1"/>
  <c r="O1004" i="80" s="1"/>
  <c r="O1005" i="80" s="1"/>
  <c r="O1006" i="80" s="1"/>
  <c r="O1007" i="80" s="1"/>
  <c r="O1008" i="80" s="1"/>
  <c r="O1009" i="80" s="1"/>
  <c r="O1010" i="80" s="1"/>
  <c r="O1011" i="80" s="1"/>
  <c r="O1012" i="80" s="1"/>
  <c r="O1013" i="80" s="1"/>
  <c r="O1014" i="80" s="1"/>
  <c r="O5533" i="94"/>
  <c r="O5534" i="94" s="1"/>
  <c r="O5535" i="94" s="1"/>
  <c r="O5536" i="94" s="1"/>
  <c r="O5537" i="94" s="1"/>
  <c r="O5538" i="94" s="1"/>
  <c r="O131" i="82"/>
  <c r="O132" i="82" s="1"/>
  <c r="O133" i="82" s="1"/>
  <c r="O134" i="82" s="1"/>
  <c r="O135" i="82" s="1"/>
  <c r="O136" i="82" s="1"/>
  <c r="O137" i="82" s="1"/>
  <c r="O138" i="82" s="1"/>
  <c r="O139" i="82" s="1"/>
  <c r="O140" i="82" s="1"/>
  <c r="O141" i="82" s="1"/>
  <c r="O142" i="82" s="1"/>
  <c r="O143" i="82" s="1"/>
  <c r="O144" i="82" s="1"/>
  <c r="O145" i="82" s="1"/>
  <c r="O146" i="82" s="1"/>
  <c r="O147" i="82" s="1"/>
  <c r="O148" i="82" s="1"/>
  <c r="O149" i="82" s="1"/>
  <c r="O150" i="82" s="1"/>
  <c r="O151" i="82" s="1"/>
  <c r="O152" i="82" s="1"/>
  <c r="O153" i="82" s="1"/>
  <c r="O154" i="82" s="1"/>
  <c r="O155" i="82" s="1"/>
  <c r="O156" i="82" s="1"/>
  <c r="O157" i="82" s="1"/>
  <c r="O158" i="82" s="1"/>
  <c r="O159" i="82" s="1"/>
  <c r="O160" i="82" s="1"/>
  <c r="O161" i="82" s="1"/>
  <c r="O162" i="82" s="1"/>
  <c r="O163" i="82" s="1"/>
  <c r="O164" i="82" s="1"/>
  <c r="O165" i="82" s="1"/>
  <c r="O166" i="82" s="1"/>
  <c r="O167" i="82" s="1"/>
  <c r="O168" i="82" s="1"/>
  <c r="O169" i="82" s="1"/>
  <c r="O170" i="82" s="1"/>
  <c r="O171" i="82" s="1"/>
  <c r="O172" i="82" s="1"/>
  <c r="O173" i="82" s="1"/>
  <c r="O174" i="82" s="1"/>
  <c r="O175" i="82" s="1"/>
  <c r="O176" i="82" s="1"/>
  <c r="O177" i="82" s="1"/>
  <c r="O178" i="82" s="1"/>
  <c r="O179" i="82" s="1"/>
  <c r="O180" i="82" s="1"/>
  <c r="O181" i="82" s="1"/>
  <c r="O182" i="82" s="1"/>
  <c r="O183" i="82" s="1"/>
  <c r="O184" i="82" s="1"/>
  <c r="O185" i="82" s="1"/>
  <c r="O186" i="82" s="1"/>
  <c r="O187" i="82" s="1"/>
  <c r="O188" i="82" s="1"/>
  <c r="O189" i="82" s="1"/>
  <c r="O190" i="82" s="1"/>
  <c r="O191" i="82" s="1"/>
  <c r="O192" i="82" s="1"/>
  <c r="O193" i="82" s="1"/>
  <c r="O194" i="82" s="1"/>
  <c r="O195" i="82" s="1"/>
  <c r="O196" i="82" s="1"/>
  <c r="O197" i="82" s="1"/>
  <c r="O198" i="82" s="1"/>
  <c r="O199" i="82" s="1"/>
  <c r="O200" i="82" s="1"/>
  <c r="O201" i="82" s="1"/>
  <c r="O202" i="82" s="1"/>
  <c r="O203" i="82" s="1"/>
  <c r="O204" i="82" s="1"/>
  <c r="O205" i="82" s="1"/>
  <c r="O206" i="82" s="1"/>
  <c r="O207" i="82" s="1"/>
  <c r="O208" i="82" s="1"/>
  <c r="O209" i="82" s="1"/>
  <c r="O210" i="82" s="1"/>
  <c r="O211" i="82" s="1"/>
  <c r="O212" i="82" s="1"/>
  <c r="O213" i="82" s="1"/>
  <c r="O214" i="82" s="1"/>
  <c r="O215" i="82" s="1"/>
  <c r="O216" i="82" s="1"/>
  <c r="O217" i="82" s="1"/>
  <c r="O218" i="82" s="1"/>
  <c r="O219" i="82" s="1"/>
  <c r="O220" i="82" s="1"/>
  <c r="O221" i="82" s="1"/>
  <c r="O222" i="82" s="1"/>
  <c r="O223" i="82" s="1"/>
  <c r="O224" i="82" s="1"/>
  <c r="O225" i="82" s="1"/>
  <c r="O226" i="82" s="1"/>
  <c r="O227" i="82" s="1"/>
  <c r="O228" i="82" s="1"/>
  <c r="O229" i="82" s="1"/>
  <c r="O230" i="82" s="1"/>
  <c r="O231" i="82" s="1"/>
  <c r="O232" i="82" s="1"/>
  <c r="O233" i="82" s="1"/>
  <c r="O234" i="82" s="1"/>
  <c r="O235" i="82" s="1"/>
  <c r="O236" i="82" s="1"/>
  <c r="O237" i="82" s="1"/>
  <c r="O238" i="82" s="1"/>
  <c r="O239" i="82" s="1"/>
  <c r="O240" i="82" s="1"/>
  <c r="O241" i="82" s="1"/>
  <c r="O242" i="82" s="1"/>
  <c r="O243" i="82" s="1"/>
  <c r="O244" i="82" s="1"/>
  <c r="O245" i="82" s="1"/>
  <c r="O246" i="82" s="1"/>
  <c r="O247" i="82" s="1"/>
  <c r="O248" i="82" s="1"/>
  <c r="O249" i="82" s="1"/>
  <c r="O250" i="82" s="1"/>
  <c r="O251" i="82" s="1"/>
  <c r="O252" i="82" s="1"/>
  <c r="O253" i="82" s="1"/>
  <c r="O254" i="82" s="1"/>
  <c r="O255" i="82" s="1"/>
  <c r="O256" i="82" s="1"/>
  <c r="O257" i="82" s="1"/>
  <c r="O258" i="82" s="1"/>
  <c r="O259" i="82" s="1"/>
  <c r="O260" i="82" s="1"/>
  <c r="O261" i="82" s="1"/>
  <c r="O262" i="82" s="1"/>
  <c r="O263" i="82" s="1"/>
  <c r="O264" i="82" s="1"/>
  <c r="O265" i="82" s="1"/>
  <c r="O266" i="82" s="1"/>
  <c r="O267" i="82" s="1"/>
  <c r="O268" i="82" s="1"/>
  <c r="O269" i="82" s="1"/>
  <c r="O270" i="82" s="1"/>
  <c r="O271" i="82" s="1"/>
  <c r="O272" i="82" s="1"/>
  <c r="O273" i="82" s="1"/>
  <c r="O274" i="82" s="1"/>
  <c r="O275" i="82" s="1"/>
  <c r="O276" i="82" s="1"/>
  <c r="O277" i="82" s="1"/>
  <c r="O278" i="82" s="1"/>
  <c r="O279" i="82" s="1"/>
  <c r="O280" i="82" s="1"/>
  <c r="O281" i="82" s="1"/>
  <c r="O282" i="82" s="1"/>
  <c r="O283" i="82" s="1"/>
  <c r="O284" i="82" s="1"/>
  <c r="O285" i="82" s="1"/>
  <c r="O286" i="82" s="1"/>
  <c r="O287" i="82" s="1"/>
  <c r="Z22" i="85"/>
  <c r="Z21" i="84"/>
  <c r="Z151" i="84"/>
  <c r="Z150" i="84" s="1"/>
  <c r="Z60" i="83"/>
  <c r="Z158" i="83"/>
  <c r="Z167" i="83" s="1"/>
  <c r="Z21" i="83"/>
  <c r="Z30" i="84"/>
  <c r="Z30" i="85" s="1"/>
  <c r="Z71" i="83"/>
  <c r="Z65" i="84"/>
  <c r="Z69" i="83"/>
  <c r="Z50" i="84"/>
  <c r="Z49" i="83"/>
  <c r="Z159" i="85"/>
  <c r="Z158" i="84"/>
  <c r="Z72" i="85"/>
  <c r="Z71" i="84"/>
  <c r="Z70" i="85"/>
  <c r="Z69" i="84"/>
  <c r="Z61" i="85"/>
  <c r="Z60" i="84"/>
  <c r="Z18" i="84"/>
  <c r="Z17" i="83"/>
  <c r="Z12" i="89"/>
  <c r="Z12" i="90" s="1"/>
  <c r="Z12" i="91" s="1"/>
  <c r="Z12" i="92" s="1"/>
  <c r="Z12" i="93" s="1"/>
  <c r="Y169" i="88"/>
  <c r="Z91" i="83"/>
  <c r="Z116" i="84"/>
  <c r="Z116" i="85" s="1"/>
  <c r="Y169" i="85"/>
  <c r="Z14" i="85"/>
  <c r="Y169" i="86"/>
  <c r="Z82" i="84"/>
  <c r="Z146" i="83"/>
  <c r="Z147" i="83" s="1"/>
  <c r="Z90" i="84"/>
  <c r="Z86" i="85"/>
  <c r="Z82" i="85"/>
  <c r="Z78" i="86"/>
  <c r="Z95" i="88"/>
  <c r="Z6" i="88"/>
  <c r="Z14" i="86"/>
  <c r="Z5" i="87"/>
  <c r="Z5" i="88" s="1"/>
  <c r="D171" i="83"/>
  <c r="E171" i="83"/>
  <c r="K171" i="83"/>
  <c r="L171" i="83"/>
  <c r="U171" i="83"/>
  <c r="U170" i="84" s="1"/>
  <c r="T171" i="83"/>
  <c r="S171" i="83"/>
  <c r="O171" i="83"/>
  <c r="M171" i="83"/>
  <c r="O214" i="69"/>
  <c r="O215" i="69" s="1"/>
  <c r="O216" i="69" s="1"/>
  <c r="O217" i="69" s="1"/>
  <c r="O218" i="69" s="1"/>
  <c r="O219" i="69" s="1"/>
  <c r="Y169" i="84"/>
  <c r="Q171" i="83"/>
  <c r="Q170" i="84" s="1"/>
  <c r="Y169" i="83"/>
  <c r="Y169" i="31"/>
  <c r="Y171" i="31" s="1"/>
  <c r="C171" i="31"/>
  <c r="C170" i="83" s="1"/>
  <c r="Z65" i="85" l="1"/>
  <c r="Z64" i="85" s="1"/>
  <c r="Z64" i="84"/>
  <c r="J170" i="84"/>
  <c r="J171" i="84" s="1"/>
  <c r="J170" i="85" s="1"/>
  <c r="M170" i="84"/>
  <c r="M171" i="84" s="1"/>
  <c r="M170" i="85" s="1"/>
  <c r="T170" i="84"/>
  <c r="T171" i="84" s="1"/>
  <c r="T170" i="85" s="1"/>
  <c r="O170" i="84"/>
  <c r="O171" i="84" s="1"/>
  <c r="O170" i="85" s="1"/>
  <c r="S170" i="84"/>
  <c r="S171" i="84" s="1"/>
  <c r="S170" i="85" s="1"/>
  <c r="L170" i="84"/>
  <c r="L171" i="84" s="1"/>
  <c r="L170" i="85" s="1"/>
  <c r="E170" i="84"/>
  <c r="E171" i="84" s="1"/>
  <c r="E170" i="85" s="1"/>
  <c r="K170" i="84"/>
  <c r="K171" i="84" s="1"/>
  <c r="K170" i="85" s="1"/>
  <c r="D170" i="84"/>
  <c r="D171" i="84" s="1"/>
  <c r="D170" i="85" s="1"/>
  <c r="D171" i="85" s="1"/>
  <c r="D170" i="86" s="1"/>
  <c r="N171" i="85"/>
  <c r="N170" i="86" s="1"/>
  <c r="O5539" i="94"/>
  <c r="O5540" i="94" s="1"/>
  <c r="O5541" i="94" s="1"/>
  <c r="O5542" i="94" s="1"/>
  <c r="O5543" i="94" s="1"/>
  <c r="O5544" i="94" s="1"/>
  <c r="O5545" i="94" s="1"/>
  <c r="O5546" i="94" s="1"/>
  <c r="O5547" i="94" s="1"/>
  <c r="O5548" i="94" s="1"/>
  <c r="O5549" i="94" s="1"/>
  <c r="O5550" i="94" s="1"/>
  <c r="O5551" i="94" s="1"/>
  <c r="O5552" i="94" s="1"/>
  <c r="O5553" i="94" s="1"/>
  <c r="O5554" i="94" s="1"/>
  <c r="O5555" i="94" s="1"/>
  <c r="O5556" i="94" s="1"/>
  <c r="O5557" i="94" s="1"/>
  <c r="O5558" i="94" s="1"/>
  <c r="O5559" i="94" s="1"/>
  <c r="O5560" i="94" s="1"/>
  <c r="O5561" i="94" s="1"/>
  <c r="O5562" i="94" s="1"/>
  <c r="O5563" i="94" s="1"/>
  <c r="O5564" i="94" s="1"/>
  <c r="O5565" i="94" s="1"/>
  <c r="O5566" i="94" s="1"/>
  <c r="O5567" i="94" s="1"/>
  <c r="O5568" i="94" s="1"/>
  <c r="O5569" i="94" s="1"/>
  <c r="O5570" i="94" s="1"/>
  <c r="O5571" i="94" s="1"/>
  <c r="O5572" i="94" s="1"/>
  <c r="O5573" i="94" s="1"/>
  <c r="O5574" i="94" s="1"/>
  <c r="O5575" i="94" s="1"/>
  <c r="O5576" i="94" s="1"/>
  <c r="O5577" i="94" s="1"/>
  <c r="O5578" i="94" s="1"/>
  <c r="O5579" i="94" s="1"/>
  <c r="O5580" i="94" s="1"/>
  <c r="O5581" i="94" s="1"/>
  <c r="O5582" i="94" s="1"/>
  <c r="O5583" i="94" s="1"/>
  <c r="O5584" i="94" s="1"/>
  <c r="O5585" i="94" s="1"/>
  <c r="O5586" i="94" s="1"/>
  <c r="O5587" i="94" s="1"/>
  <c r="O5588" i="94" s="1"/>
  <c r="O5589" i="94" s="1"/>
  <c r="O5590" i="94" s="1"/>
  <c r="O5591" i="94" s="1"/>
  <c r="O5592" i="94" s="1"/>
  <c r="O5593" i="94" s="1"/>
  <c r="O5594" i="94" s="1"/>
  <c r="O5595" i="94" s="1"/>
  <c r="O5596" i="94" s="1"/>
  <c r="O5597" i="94" s="1"/>
  <c r="O5598" i="94" s="1"/>
  <c r="O5599" i="94" s="1"/>
  <c r="O5600" i="94" s="1"/>
  <c r="O5601" i="94" s="1"/>
  <c r="O5602" i="94" s="1"/>
  <c r="O5603" i="94" s="1"/>
  <c r="O5604" i="94" s="1"/>
  <c r="O5605" i="94" s="1"/>
  <c r="O5606" i="94" s="1"/>
  <c r="O5607" i="94" s="1"/>
  <c r="O5608" i="94" s="1"/>
  <c r="O5609" i="94" s="1"/>
  <c r="O5610" i="94" s="1"/>
  <c r="O5611" i="94" s="1"/>
  <c r="O5612" i="94" s="1"/>
  <c r="O5613" i="94" s="1"/>
  <c r="O5614" i="94" s="1"/>
  <c r="O5615" i="94" s="1"/>
  <c r="O5616" i="94" s="1"/>
  <c r="O5617" i="94" s="1"/>
  <c r="O5618" i="94" s="1"/>
  <c r="O5619" i="94" s="1"/>
  <c r="O5620" i="94" s="1"/>
  <c r="O5621" i="94" s="1"/>
  <c r="O5622" i="94" s="1"/>
  <c r="O5623" i="94" s="1"/>
  <c r="O5624" i="94" s="1"/>
  <c r="O5625" i="94" s="1"/>
  <c r="O5626" i="94" s="1"/>
  <c r="O5627" i="94" s="1"/>
  <c r="O5628" i="94" s="1"/>
  <c r="O5629" i="94" s="1"/>
  <c r="O5630" i="94" s="1"/>
  <c r="O5631" i="94" s="1"/>
  <c r="O5632" i="94" s="1"/>
  <c r="O5633" i="94" s="1"/>
  <c r="O5634" i="94" s="1"/>
  <c r="O5635" i="94" s="1"/>
  <c r="O5636" i="94" s="1"/>
  <c r="O5637" i="94" s="1"/>
  <c r="O5638" i="94" s="1"/>
  <c r="O5639" i="94" s="1"/>
  <c r="O5640" i="94" s="1"/>
  <c r="O5641" i="94" s="1"/>
  <c r="O5642" i="94" s="1"/>
  <c r="O5643" i="94" s="1"/>
  <c r="O5644" i="94" s="1"/>
  <c r="O5645" i="94" s="1"/>
  <c r="O5646" i="94" s="1"/>
  <c r="O5647" i="94" s="1"/>
  <c r="O5648" i="94" s="1"/>
  <c r="O5649" i="94" s="1"/>
  <c r="O5650" i="94" s="1"/>
  <c r="O5651" i="94" s="1"/>
  <c r="O5652" i="94" s="1"/>
  <c r="O5653" i="94" s="1"/>
  <c r="O5654" i="94" s="1"/>
  <c r="O5655" i="94" s="1"/>
  <c r="O5656" i="94" s="1"/>
  <c r="O5657" i="94" s="1"/>
  <c r="O5658" i="94" s="1"/>
  <c r="O5659" i="94" s="1"/>
  <c r="O5660" i="94" s="1"/>
  <c r="O5661" i="94" s="1"/>
  <c r="O5662" i="94" s="1"/>
  <c r="O5663" i="94" s="1"/>
  <c r="O5664" i="94" s="1"/>
  <c r="O5665" i="94" s="1"/>
  <c r="O5666" i="94" s="1"/>
  <c r="O5667" i="94" s="1"/>
  <c r="O5668" i="94" s="1"/>
  <c r="O5669" i="94" s="1"/>
  <c r="O5670" i="94" s="1"/>
  <c r="O5671" i="94" s="1"/>
  <c r="O5672" i="94" s="1"/>
  <c r="O5673" i="94" s="1"/>
  <c r="O5674" i="94" s="1"/>
  <c r="O5675" i="94" s="1"/>
  <c r="O5676" i="94" s="1"/>
  <c r="O5677" i="94" s="1"/>
  <c r="O5678" i="94" s="1"/>
  <c r="O5679" i="94" s="1"/>
  <c r="O5680" i="94" s="1"/>
  <c r="Z22" i="86"/>
  <c r="Z21" i="85"/>
  <c r="Z29" i="84"/>
  <c r="Z151" i="85"/>
  <c r="Z150" i="85" s="1"/>
  <c r="Z167" i="84"/>
  <c r="Z73" i="83"/>
  <c r="Z74" i="83" s="1"/>
  <c r="Z169" i="83" s="1"/>
  <c r="Z171" i="83" s="1"/>
  <c r="Z70" i="86"/>
  <c r="Z69" i="85"/>
  <c r="Z72" i="86"/>
  <c r="Z71" i="85"/>
  <c r="Z17" i="84"/>
  <c r="Z18" i="85"/>
  <c r="Z159" i="86"/>
  <c r="Z158" i="85"/>
  <c r="Z61" i="86"/>
  <c r="Z60" i="85"/>
  <c r="Z30" i="86"/>
  <c r="Z29" i="85"/>
  <c r="Z50" i="85"/>
  <c r="Z49" i="84"/>
  <c r="Z6" i="89"/>
  <c r="Z6" i="90" s="1"/>
  <c r="Z6" i="91" s="1"/>
  <c r="Z6" i="92" s="1"/>
  <c r="Z6" i="93" s="1"/>
  <c r="Z119" i="84"/>
  <c r="Z91" i="84"/>
  <c r="Z14" i="87"/>
  <c r="Z146" i="84"/>
  <c r="Z143" i="85"/>
  <c r="Z116" i="86"/>
  <c r="Z119" i="85"/>
  <c r="Z95" i="89"/>
  <c r="Z95" i="90" s="1"/>
  <c r="Z95" i="91" s="1"/>
  <c r="Z95" i="92" s="1"/>
  <c r="Z95" i="93" s="1"/>
  <c r="Z14" i="88"/>
  <c r="Z5" i="89"/>
  <c r="Z5" i="90" s="1"/>
  <c r="Z5" i="91" s="1"/>
  <c r="Z5" i="92" s="1"/>
  <c r="Z5" i="93" s="1"/>
  <c r="Z82" i="86"/>
  <c r="Z78" i="87"/>
  <c r="Z90" i="85"/>
  <c r="Z91" i="85" s="1"/>
  <c r="Z86" i="86"/>
  <c r="U171" i="84"/>
  <c r="U170" i="85" s="1"/>
  <c r="O220" i="69"/>
  <c r="O221" i="69" s="1"/>
  <c r="O222" i="69" s="1"/>
  <c r="O223" i="69" s="1"/>
  <c r="Q171" i="84"/>
  <c r="Q170" i="85" s="1"/>
  <c r="F171" i="31"/>
  <c r="F170" i="83" s="1"/>
  <c r="Z65" i="86" l="1"/>
  <c r="Z64" i="86" s="1"/>
  <c r="P171" i="85"/>
  <c r="P170" i="86" s="1"/>
  <c r="S171" i="85"/>
  <c r="S170" i="86" s="1"/>
  <c r="V171" i="86"/>
  <c r="V170" i="87" s="1"/>
  <c r="T171" i="85"/>
  <c r="T170" i="86" s="1"/>
  <c r="W171" i="86"/>
  <c r="W170" i="87" s="1"/>
  <c r="E171" i="85"/>
  <c r="L171" i="85"/>
  <c r="L170" i="86" s="1"/>
  <c r="P171" i="86"/>
  <c r="P170" i="87" s="1"/>
  <c r="K171" i="85"/>
  <c r="K170" i="86" s="1"/>
  <c r="K171" i="86" s="1"/>
  <c r="K170" i="87" s="1"/>
  <c r="O171" i="86"/>
  <c r="O170" i="87" s="1"/>
  <c r="U171" i="85"/>
  <c r="X171" i="86"/>
  <c r="X170" i="87" s="1"/>
  <c r="M171" i="85"/>
  <c r="M170" i="86" s="1"/>
  <c r="O171" i="85"/>
  <c r="O170" i="86" s="1"/>
  <c r="R171" i="86"/>
  <c r="R170" i="87" s="1"/>
  <c r="O5681" i="94"/>
  <c r="O5682" i="94" s="1"/>
  <c r="O5683" i="94" s="1"/>
  <c r="O5684" i="94" s="1"/>
  <c r="O5685" i="94" s="1"/>
  <c r="O5686" i="94" s="1"/>
  <c r="O5687" i="94" s="1"/>
  <c r="O5688" i="94" s="1"/>
  <c r="O5689" i="94" s="1"/>
  <c r="Z22" i="87"/>
  <c r="Z21" i="86"/>
  <c r="Z167" i="85"/>
  <c r="Z151" i="86"/>
  <c r="Z61" i="87"/>
  <c r="Z60" i="86"/>
  <c r="Z159" i="87"/>
  <c r="Z158" i="86"/>
  <c r="Z17" i="85"/>
  <c r="Z18" i="86"/>
  <c r="Z73" i="84"/>
  <c r="Z74" i="84" s="1"/>
  <c r="Z50" i="86"/>
  <c r="Z49" i="85"/>
  <c r="Z72" i="87"/>
  <c r="Z71" i="86"/>
  <c r="Z30" i="87"/>
  <c r="Z29" i="86"/>
  <c r="Z70" i="87"/>
  <c r="Z69" i="86"/>
  <c r="Z14" i="91"/>
  <c r="Z14" i="90"/>
  <c r="Z14" i="89"/>
  <c r="Z14" i="92"/>
  <c r="Z14" i="93"/>
  <c r="Z147" i="84"/>
  <c r="Z143" i="86"/>
  <c r="Z146" i="85"/>
  <c r="Z147" i="85" s="1"/>
  <c r="Z82" i="87"/>
  <c r="Z78" i="88"/>
  <c r="Z90" i="86"/>
  <c r="Z91" i="86" s="1"/>
  <c r="Z86" i="87"/>
  <c r="Z116" i="87"/>
  <c r="Z119" i="86"/>
  <c r="D171" i="86"/>
  <c r="D170" i="87" s="1"/>
  <c r="S171" i="86"/>
  <c r="S170" i="87" s="1"/>
  <c r="O224" i="69"/>
  <c r="O225" i="69" s="1"/>
  <c r="F171" i="83"/>
  <c r="F170" i="84" s="1"/>
  <c r="C171" i="83"/>
  <c r="C170" i="84" s="1"/>
  <c r="G171" i="31"/>
  <c r="G170" i="83" s="1"/>
  <c r="Z65" i="87" l="1"/>
  <c r="Z64" i="87" s="1"/>
  <c r="U170" i="86"/>
  <c r="U171" i="86" s="1"/>
  <c r="U170" i="87" s="1"/>
  <c r="U171" i="87" s="1"/>
  <c r="E170" i="86"/>
  <c r="E171" i="86" s="1"/>
  <c r="E170" i="87" s="1"/>
  <c r="E171" i="87" s="1"/>
  <c r="E170" i="88" s="1"/>
  <c r="V171" i="87"/>
  <c r="D171" i="87"/>
  <c r="D170" i="88" s="1"/>
  <c r="D171" i="88" s="1"/>
  <c r="D170" i="89" s="1"/>
  <c r="Q171" i="85"/>
  <c r="Q170" i="86" s="1"/>
  <c r="Q171" i="86" s="1"/>
  <c r="Q170" i="87" s="1"/>
  <c r="T171" i="86"/>
  <c r="T170" i="87" s="1"/>
  <c r="X171" i="87"/>
  <c r="O5690" i="94"/>
  <c r="O5691" i="94" s="1"/>
  <c r="O5692" i="94" s="1"/>
  <c r="O5693" i="94" s="1"/>
  <c r="O5694" i="94" s="1"/>
  <c r="O5695" i="94" s="1"/>
  <c r="O5696" i="94" s="1"/>
  <c r="O5697" i="94" s="1"/>
  <c r="O5698" i="94" s="1"/>
  <c r="O5699" i="94" s="1"/>
  <c r="O5700" i="94" s="1"/>
  <c r="O5701" i="94" s="1"/>
  <c r="O5702" i="94" s="1"/>
  <c r="O5703" i="94" s="1"/>
  <c r="O5704" i="94" s="1"/>
  <c r="O5705" i="94" s="1"/>
  <c r="O5706" i="94" s="1"/>
  <c r="O5707" i="94" s="1"/>
  <c r="O5708" i="94" s="1"/>
  <c r="O5709" i="94" s="1"/>
  <c r="O5710" i="94" s="1"/>
  <c r="O5711" i="94" s="1"/>
  <c r="O5712" i="94" s="1"/>
  <c r="O5713" i="94" s="1"/>
  <c r="O5714" i="94" s="1"/>
  <c r="O5715" i="94" s="1"/>
  <c r="O5716" i="94" s="1"/>
  <c r="O5717" i="94" s="1"/>
  <c r="O5718" i="94" s="1"/>
  <c r="O5719" i="94" s="1"/>
  <c r="O5720" i="94" s="1"/>
  <c r="O5721" i="94" s="1"/>
  <c r="O5722" i="94" s="1"/>
  <c r="O5723" i="94" s="1"/>
  <c r="O5724" i="94" s="1"/>
  <c r="O5725" i="94" s="1"/>
  <c r="O5726" i="94" s="1"/>
  <c r="O5727" i="94" s="1"/>
  <c r="O5728" i="94" s="1"/>
  <c r="O5729" i="94" s="1"/>
  <c r="O5730" i="94" s="1"/>
  <c r="O5731" i="94" s="1"/>
  <c r="O5732" i="94" s="1"/>
  <c r="O5733" i="94" s="1"/>
  <c r="O5734" i="94" s="1"/>
  <c r="O5735" i="94" s="1"/>
  <c r="O5736" i="94" s="1"/>
  <c r="O5737" i="94" s="1"/>
  <c r="O5738" i="94" s="1"/>
  <c r="O5739" i="94" s="1"/>
  <c r="O5740" i="94" s="1"/>
  <c r="O5741" i="94" s="1"/>
  <c r="O5742" i="94" s="1"/>
  <c r="O5743" i="94" s="1"/>
  <c r="O5744" i="94" s="1"/>
  <c r="O5745" i="94" s="1"/>
  <c r="O5746" i="94" s="1"/>
  <c r="O5747" i="94" s="1"/>
  <c r="O5748" i="94" s="1"/>
  <c r="O5749" i="94" s="1"/>
  <c r="O5750" i="94" s="1"/>
  <c r="O5751" i="94" s="1"/>
  <c r="O5752" i="94" s="1"/>
  <c r="O5753" i="94" s="1"/>
  <c r="O5754" i="94" s="1"/>
  <c r="O5755" i="94" s="1"/>
  <c r="O5756" i="94" s="1"/>
  <c r="O5757" i="94" s="1"/>
  <c r="O5758" i="94" s="1"/>
  <c r="O5759" i="94" s="1"/>
  <c r="O5760" i="94" s="1"/>
  <c r="O5761" i="94" s="1"/>
  <c r="O5762" i="94" s="1"/>
  <c r="O5763" i="94" s="1"/>
  <c r="O5764" i="94" s="1"/>
  <c r="O5765" i="94" s="1"/>
  <c r="O5766" i="94" s="1"/>
  <c r="O5767" i="94" s="1"/>
  <c r="O5768" i="94" s="1"/>
  <c r="O5769" i="94" s="1"/>
  <c r="O5770" i="94" s="1"/>
  <c r="O5771" i="94" s="1"/>
  <c r="O5772" i="94" s="1"/>
  <c r="O5773" i="94" s="1"/>
  <c r="O5774" i="94" s="1"/>
  <c r="O5775" i="94" s="1"/>
  <c r="O5776" i="94" s="1"/>
  <c r="O5777" i="94" s="1"/>
  <c r="O5778" i="94" s="1"/>
  <c r="O5779" i="94" s="1"/>
  <c r="O5780" i="94" s="1"/>
  <c r="O5781" i="94" s="1"/>
  <c r="O5782" i="94" s="1"/>
  <c r="O5783" i="94" s="1"/>
  <c r="O5784" i="94" s="1"/>
  <c r="O5785" i="94" s="1"/>
  <c r="O5786" i="94" s="1"/>
  <c r="O5787" i="94" s="1"/>
  <c r="O5788" i="94" s="1"/>
  <c r="O5789" i="94" s="1"/>
  <c r="O5790" i="94" s="1"/>
  <c r="O5791" i="94" s="1"/>
  <c r="O5792" i="94" s="1"/>
  <c r="O5793" i="94" s="1"/>
  <c r="O5794" i="94" s="1"/>
  <c r="O5795" i="94" s="1"/>
  <c r="O5796" i="94" s="1"/>
  <c r="O5797" i="94" s="1"/>
  <c r="O5798" i="94" s="1"/>
  <c r="O5799" i="94" s="1"/>
  <c r="O5800" i="94" s="1"/>
  <c r="O5801" i="94" s="1"/>
  <c r="O5802" i="94" s="1"/>
  <c r="O5803" i="94" s="1"/>
  <c r="O5804" i="94" s="1"/>
  <c r="O5805" i="94" s="1"/>
  <c r="O5806" i="94" s="1"/>
  <c r="O5807" i="94" s="1"/>
  <c r="O5808" i="94" s="1"/>
  <c r="O5809" i="94" s="1"/>
  <c r="O5810" i="94" s="1"/>
  <c r="O5811" i="94" s="1"/>
  <c r="O5812" i="94" s="1"/>
  <c r="O5813" i="94" s="1"/>
  <c r="O5814" i="94" s="1"/>
  <c r="O5815" i="94" s="1"/>
  <c r="O5816" i="94" s="1"/>
  <c r="O5817" i="94" s="1"/>
  <c r="O5818" i="94" s="1"/>
  <c r="O5819" i="94" s="1"/>
  <c r="O5820" i="94" s="1"/>
  <c r="O5821" i="94" s="1"/>
  <c r="O5822" i="94" s="1"/>
  <c r="O5823" i="94" s="1"/>
  <c r="O5824" i="94" s="1"/>
  <c r="O5825" i="94" s="1"/>
  <c r="O5826" i="94" s="1"/>
  <c r="O5827" i="94" s="1"/>
  <c r="O5828" i="94" s="1"/>
  <c r="O5829" i="94" s="1"/>
  <c r="O5830" i="94" s="1"/>
  <c r="O5831" i="94" s="1"/>
  <c r="O5832" i="94" s="1"/>
  <c r="O5833" i="94" s="1"/>
  <c r="O5834" i="94" s="1"/>
  <c r="O5835" i="94" s="1"/>
  <c r="O5836" i="94" s="1"/>
  <c r="O5837" i="94" s="1"/>
  <c r="O5838" i="94" s="1"/>
  <c r="Z150" i="86"/>
  <c r="Z167" i="86" s="1"/>
  <c r="Z151" i="87"/>
  <c r="Z150" i="87" s="1"/>
  <c r="Z22" i="88"/>
  <c r="Z21" i="87"/>
  <c r="Z50" i="87"/>
  <c r="Z49" i="86"/>
  <c r="Z17" i="86"/>
  <c r="Z18" i="87"/>
  <c r="Z73" i="85"/>
  <c r="Z74" i="85" s="1"/>
  <c r="Z169" i="85" s="1"/>
  <c r="Z171" i="85" s="1"/>
  <c r="Z70" i="88"/>
  <c r="Z69" i="87"/>
  <c r="Z159" i="88"/>
  <c r="Z158" i="87"/>
  <c r="Z30" i="88"/>
  <c r="Z29" i="87"/>
  <c r="Z61" i="88"/>
  <c r="Z60" i="87"/>
  <c r="Z169" i="84"/>
  <c r="Z171" i="84" s="1"/>
  <c r="Z72" i="88"/>
  <c r="Z71" i="87"/>
  <c r="Z143" i="87"/>
  <c r="Z146" i="86"/>
  <c r="Z147" i="86" s="1"/>
  <c r="Z90" i="87"/>
  <c r="Z91" i="87" s="1"/>
  <c r="Z86" i="88"/>
  <c r="Z82" i="88"/>
  <c r="Z78" i="89"/>
  <c r="Z116" i="88"/>
  <c r="Z119" i="87"/>
  <c r="K171" i="87"/>
  <c r="K170" i="88" s="1"/>
  <c r="F171" i="84"/>
  <c r="F170" i="85" s="1"/>
  <c r="O226" i="69"/>
  <c r="O227" i="69" s="1"/>
  <c r="C171" i="84"/>
  <c r="C170" i="85" s="1"/>
  <c r="H171" i="31"/>
  <c r="H170" i="83" s="1"/>
  <c r="I171" i="31"/>
  <c r="Z65" i="88" l="1"/>
  <c r="Z64" i="88" s="1"/>
  <c r="I170" i="83"/>
  <c r="Y170" i="83" s="1"/>
  <c r="Y171" i="83" s="1"/>
  <c r="X170" i="88"/>
  <c r="X171" i="88" s="1"/>
  <c r="X170" i="89" s="1"/>
  <c r="X171" i="89" s="1"/>
  <c r="X170" i="90" s="1"/>
  <c r="X171" i="90" s="1"/>
  <c r="U171" i="89"/>
  <c r="V170" i="88"/>
  <c r="V171" i="88" s="1"/>
  <c r="J171" i="85"/>
  <c r="J170" i="86" s="1"/>
  <c r="N171" i="86"/>
  <c r="Q171" i="87"/>
  <c r="W171" i="87"/>
  <c r="F171" i="85"/>
  <c r="F170" i="86" s="1"/>
  <c r="F171" i="86" s="1"/>
  <c r="C171" i="85"/>
  <c r="C170" i="86" s="1"/>
  <c r="O5839" i="94"/>
  <c r="O5840" i="94" s="1"/>
  <c r="O5841" i="94" s="1"/>
  <c r="O5842" i="94" s="1"/>
  <c r="O5843" i="94" s="1"/>
  <c r="O5844" i="94" s="1"/>
  <c r="O5845" i="94" s="1"/>
  <c r="O5846" i="94" s="1"/>
  <c r="O5847" i="94" s="1"/>
  <c r="O5848" i="94" s="1"/>
  <c r="O5849" i="94" s="1"/>
  <c r="O5850" i="94" s="1"/>
  <c r="O5851" i="94" s="1"/>
  <c r="O5852" i="94" s="1"/>
  <c r="O5853" i="94" s="1"/>
  <c r="O5854" i="94" s="1"/>
  <c r="O5855" i="94" s="1"/>
  <c r="O5856" i="94" s="1"/>
  <c r="O5857" i="94" s="1"/>
  <c r="O5858" i="94" s="1"/>
  <c r="O5859" i="94" s="1"/>
  <c r="O5860" i="94" s="1"/>
  <c r="O5861" i="94" s="1"/>
  <c r="O5862" i="94" s="1"/>
  <c r="O5863" i="94" s="1"/>
  <c r="O5864" i="94" s="1"/>
  <c r="O5865" i="94" s="1"/>
  <c r="O5866" i="94" s="1"/>
  <c r="O5867" i="94" s="1"/>
  <c r="O5868" i="94" s="1"/>
  <c r="O5869" i="94" s="1"/>
  <c r="O5870" i="94" s="1"/>
  <c r="O5871" i="94" s="1"/>
  <c r="O5872" i="94" s="1"/>
  <c r="O5873" i="94" s="1"/>
  <c r="O5874" i="94" s="1"/>
  <c r="O5875" i="94" s="1"/>
  <c r="O5876" i="94" s="1"/>
  <c r="O5877" i="94" s="1"/>
  <c r="O5878" i="94" s="1"/>
  <c r="O5879" i="94" s="1"/>
  <c r="O5880" i="94" s="1"/>
  <c r="O5881" i="94" s="1"/>
  <c r="O5882" i="94" s="1"/>
  <c r="O5883" i="94" s="1"/>
  <c r="O5884" i="94" s="1"/>
  <c r="O5885" i="94" s="1"/>
  <c r="O5886" i="94" s="1"/>
  <c r="O5887" i="94" s="1"/>
  <c r="O5888" i="94" s="1"/>
  <c r="O5889" i="94" s="1"/>
  <c r="O5890" i="94" s="1"/>
  <c r="O5891" i="94" s="1"/>
  <c r="O5892" i="94" s="1"/>
  <c r="O5893" i="94" s="1"/>
  <c r="O5894" i="94" s="1"/>
  <c r="O5895" i="94" s="1"/>
  <c r="O5896" i="94" s="1"/>
  <c r="O5897" i="94" s="1"/>
  <c r="O5898" i="94" s="1"/>
  <c r="O5899" i="94" s="1"/>
  <c r="O5900" i="94" s="1"/>
  <c r="O5901" i="94" s="1"/>
  <c r="O5902" i="94" s="1"/>
  <c r="O5903" i="94" s="1"/>
  <c r="O5904" i="94" s="1"/>
  <c r="O5905" i="94" s="1"/>
  <c r="O5906" i="94" s="1"/>
  <c r="O5907" i="94" s="1"/>
  <c r="O5908" i="94" s="1"/>
  <c r="O5909" i="94" s="1"/>
  <c r="O5910" i="94" s="1"/>
  <c r="O5911" i="94" s="1"/>
  <c r="O5912" i="94" s="1"/>
  <c r="O5913" i="94" s="1"/>
  <c r="O5914" i="94" s="1"/>
  <c r="O5915" i="94" s="1"/>
  <c r="Z167" i="87"/>
  <c r="Z151" i="88"/>
  <c r="Z150" i="88" s="1"/>
  <c r="Z22" i="89"/>
  <c r="Z21" i="88"/>
  <c r="Z73" i="86"/>
  <c r="Z74" i="86" s="1"/>
  <c r="Z169" i="86" s="1"/>
  <c r="Z171" i="86" s="1"/>
  <c r="Z158" i="88"/>
  <c r="Z159" i="89"/>
  <c r="Z69" i="88"/>
  <c r="Z70" i="89"/>
  <c r="Z17" i="87"/>
  <c r="Z18" i="88"/>
  <c r="Z29" i="88"/>
  <c r="Z30" i="89"/>
  <c r="Z71" i="88"/>
  <c r="Z72" i="89"/>
  <c r="Z60" i="88"/>
  <c r="Z61" i="89"/>
  <c r="Z50" i="88"/>
  <c r="Z49" i="87"/>
  <c r="Z82" i="89"/>
  <c r="Z78" i="90"/>
  <c r="D171" i="89"/>
  <c r="D170" i="90" s="1"/>
  <c r="K171" i="88"/>
  <c r="K170" i="89" s="1"/>
  <c r="E171" i="88"/>
  <c r="E170" i="89" s="1"/>
  <c r="Z146" i="87"/>
  <c r="Z147" i="87" s="1"/>
  <c r="Z143" i="88"/>
  <c r="Z116" i="89"/>
  <c r="Z119" i="88"/>
  <c r="Z90" i="88"/>
  <c r="Z91" i="88" s="1"/>
  <c r="Z86" i="89"/>
  <c r="O228" i="69"/>
  <c r="O229" i="69" s="1"/>
  <c r="G171" i="83"/>
  <c r="G170" i="84" s="1"/>
  <c r="H171" i="83"/>
  <c r="Z65" i="89" l="1"/>
  <c r="Z64" i="89" s="1"/>
  <c r="O5916" i="94"/>
  <c r="O5917" i="94" s="1"/>
  <c r="O5918" i="94" s="1"/>
  <c r="O5919" i="94" s="1"/>
  <c r="O5920" i="94" s="1"/>
  <c r="O5921" i="94" s="1"/>
  <c r="O5922" i="94" s="1"/>
  <c r="O5923" i="94" s="1"/>
  <c r="O5924" i="94" s="1"/>
  <c r="O5925" i="94" s="1"/>
  <c r="O5926" i="94" s="1"/>
  <c r="O5927" i="94" s="1"/>
  <c r="O5928" i="94" s="1"/>
  <c r="O5929" i="94" s="1"/>
  <c r="O5930" i="94" s="1"/>
  <c r="O5931" i="94" s="1"/>
  <c r="O5932" i="94" s="1"/>
  <c r="O5933" i="94" s="1"/>
  <c r="O5934" i="94" s="1"/>
  <c r="O5935" i="94" s="1"/>
  <c r="O5936" i="94" s="1"/>
  <c r="O5937" i="94" s="1"/>
  <c r="O5938" i="94" s="1"/>
  <c r="O5939" i="94" s="1"/>
  <c r="O5940" i="94" s="1"/>
  <c r="O5941" i="94" s="1"/>
  <c r="O5942" i="94" s="1"/>
  <c r="O5943" i="94" s="1"/>
  <c r="O5944" i="94" s="1"/>
  <c r="O5945" i="94" s="1"/>
  <c r="O5946" i="94" s="1"/>
  <c r="O5947" i="94" s="1"/>
  <c r="O5948" i="94" s="1"/>
  <c r="O5949" i="94" s="1"/>
  <c r="O5950" i="94" s="1"/>
  <c r="O5951" i="94" s="1"/>
  <c r="O5952" i="94" s="1"/>
  <c r="O5953" i="94" s="1"/>
  <c r="O5954" i="94" s="1"/>
  <c r="O5955" i="94" s="1"/>
  <c r="O5956" i="94" s="1"/>
  <c r="O5957" i="94" s="1"/>
  <c r="O5958" i="94" s="1"/>
  <c r="O5959" i="94" s="1"/>
  <c r="O5960" i="94" s="1"/>
  <c r="O5961" i="94" s="1"/>
  <c r="O5962" i="94" s="1"/>
  <c r="O5963" i="94" s="1"/>
  <c r="O5964" i="94" s="1"/>
  <c r="O5965" i="94" s="1"/>
  <c r="O5966" i="94" s="1"/>
  <c r="O5967" i="94" s="1"/>
  <c r="O5968" i="94" s="1"/>
  <c r="O5969" i="94" s="1"/>
  <c r="O5970" i="94" s="1"/>
  <c r="O5971" i="94" s="1"/>
  <c r="O5972" i="94" s="1"/>
  <c r="O5973" i="94" s="1"/>
  <c r="O5974" i="94" s="1"/>
  <c r="O5975" i="94" s="1"/>
  <c r="O5976" i="94" s="1"/>
  <c r="O5977" i="94" s="1"/>
  <c r="O5978" i="94" s="1"/>
  <c r="O5979" i="94" s="1"/>
  <c r="O5980" i="94" s="1"/>
  <c r="O5981" i="94" s="1"/>
  <c r="O5982" i="94" s="1"/>
  <c r="O5983" i="94" s="1"/>
  <c r="O5984" i="94" s="1"/>
  <c r="O5985" i="94" s="1"/>
  <c r="O5986" i="94" s="1"/>
  <c r="O5987" i="94" s="1"/>
  <c r="O5988" i="94" s="1"/>
  <c r="O5989" i="94" s="1"/>
  <c r="O5990" i="94" s="1"/>
  <c r="O5991" i="94" s="1"/>
  <c r="O5992" i="94" s="1"/>
  <c r="O5993" i="94" s="1"/>
  <c r="O5994" i="94" s="1"/>
  <c r="O5995" i="94" s="1"/>
  <c r="O5996" i="94" s="1"/>
  <c r="O5997" i="94" s="1"/>
  <c r="O5998" i="94" s="1"/>
  <c r="O5999" i="94" s="1"/>
  <c r="O6000" i="94" s="1"/>
  <c r="O6001" i="94" s="1"/>
  <c r="O6002" i="94" s="1"/>
  <c r="O6003" i="94" s="1"/>
  <c r="O6004" i="94" s="1"/>
  <c r="O6005" i="94" s="1"/>
  <c r="O6006" i="94" s="1"/>
  <c r="O6007" i="94" s="1"/>
  <c r="F170" i="87"/>
  <c r="T171" i="87"/>
  <c r="N170" i="87"/>
  <c r="X170" i="91"/>
  <c r="X171" i="91" s="1"/>
  <c r="X170" i="92" s="1"/>
  <c r="X171" i="92" s="1"/>
  <c r="H170" i="84"/>
  <c r="H171" i="84" s="1"/>
  <c r="H170" i="85" s="1"/>
  <c r="I171" i="83"/>
  <c r="V170" i="89"/>
  <c r="V171" i="89" s="1"/>
  <c r="T170" i="88"/>
  <c r="T171" i="88" s="1"/>
  <c r="T170" i="89" s="1"/>
  <c r="T171" i="89" s="1"/>
  <c r="T170" i="90" s="1"/>
  <c r="T171" i="90" s="1"/>
  <c r="T170" i="91" s="1"/>
  <c r="T171" i="91" s="1"/>
  <c r="T170" i="92" s="1"/>
  <c r="T171" i="92" s="1"/>
  <c r="T170" i="93" s="1"/>
  <c r="T171" i="93" s="1"/>
  <c r="D171" i="90"/>
  <c r="Q170" i="88"/>
  <c r="Q171" i="88" s="1"/>
  <c r="Q170" i="89" s="1"/>
  <c r="Q171" i="89" s="1"/>
  <c r="Q170" i="90" s="1"/>
  <c r="W170" i="88"/>
  <c r="W171" i="88" s="1"/>
  <c r="W170" i="89" s="1"/>
  <c r="Z151" i="89"/>
  <c r="Z150" i="89" s="1"/>
  <c r="Z167" i="88"/>
  <c r="Z22" i="90"/>
  <c r="Z21" i="89"/>
  <c r="Z30" i="90"/>
  <c r="Z29" i="89"/>
  <c r="Z17" i="88"/>
  <c r="Z18" i="89"/>
  <c r="Z73" i="87"/>
  <c r="Z74" i="87" s="1"/>
  <c r="Z169" i="87" s="1"/>
  <c r="Z171" i="87" s="1"/>
  <c r="Z49" i="88"/>
  <c r="Z50" i="89"/>
  <c r="Z70" i="90"/>
  <c r="Z69" i="89"/>
  <c r="Z61" i="90"/>
  <c r="Z60" i="89"/>
  <c r="Z159" i="90"/>
  <c r="Z158" i="89"/>
  <c r="Z72" i="90"/>
  <c r="Z71" i="89"/>
  <c r="Z90" i="89"/>
  <c r="Z91" i="89" s="1"/>
  <c r="Z86" i="90"/>
  <c r="Z78" i="91"/>
  <c r="Z82" i="90"/>
  <c r="Z119" i="89"/>
  <c r="Z116" i="90"/>
  <c r="K171" i="89"/>
  <c r="K170" i="90" s="1"/>
  <c r="E171" i="89"/>
  <c r="E170" i="90" s="1"/>
  <c r="Z143" i="89"/>
  <c r="Z146" i="88"/>
  <c r="Z147" i="88" s="1"/>
  <c r="F171" i="87"/>
  <c r="F170" i="88" s="1"/>
  <c r="C171" i="86"/>
  <c r="O230" i="69"/>
  <c r="O231" i="69" s="1"/>
  <c r="Z65" i="90" l="1"/>
  <c r="Z64" i="90" s="1"/>
  <c r="X170" i="93"/>
  <c r="X171" i="93" s="1"/>
  <c r="D170" i="91"/>
  <c r="D171" i="91" s="1"/>
  <c r="D170" i="92" s="1"/>
  <c r="D171" i="92" s="1"/>
  <c r="D170" i="93" s="1"/>
  <c r="D171" i="93" s="1"/>
  <c r="I170" i="84"/>
  <c r="Y170" i="84" s="1"/>
  <c r="W171" i="89"/>
  <c r="V170" i="90"/>
  <c r="V171" i="90" s="1"/>
  <c r="L171" i="86"/>
  <c r="C170" i="87"/>
  <c r="N171" i="93"/>
  <c r="O6008" i="94"/>
  <c r="O6009" i="94" s="1"/>
  <c r="O6010" i="94" s="1"/>
  <c r="O6011" i="94" s="1"/>
  <c r="O6012" i="94" s="1"/>
  <c r="O6013" i="94" s="1"/>
  <c r="O6014" i="94" s="1"/>
  <c r="O6015" i="94" s="1"/>
  <c r="O6016" i="94" s="1"/>
  <c r="O6017" i="94" s="1"/>
  <c r="O6018" i="94" s="1"/>
  <c r="O6019" i="94" s="1"/>
  <c r="O6020" i="94" s="1"/>
  <c r="O6021" i="94" s="1"/>
  <c r="O6022" i="94" s="1"/>
  <c r="O6023" i="94" s="1"/>
  <c r="O6024" i="94" s="1"/>
  <c r="O6025" i="94" s="1"/>
  <c r="O6026" i="94" s="1"/>
  <c r="O6027" i="94" s="1"/>
  <c r="O6028" i="94" s="1"/>
  <c r="O6029" i="94" s="1"/>
  <c r="O6030" i="94" s="1"/>
  <c r="O6031" i="94" s="1"/>
  <c r="O6032" i="94" s="1"/>
  <c r="O6033" i="94" s="1"/>
  <c r="O6034" i="94" s="1"/>
  <c r="O6035" i="94" s="1"/>
  <c r="O6036" i="94" s="1"/>
  <c r="O6037" i="94" s="1"/>
  <c r="O6038" i="94" s="1"/>
  <c r="O6039" i="94" s="1"/>
  <c r="O6040" i="94" s="1"/>
  <c r="O6041" i="94" s="1"/>
  <c r="O6042" i="94" s="1"/>
  <c r="O6043" i="94" s="1"/>
  <c r="O6044" i="94" s="1"/>
  <c r="O6045" i="94" s="1"/>
  <c r="O6046" i="94" s="1"/>
  <c r="O6047" i="94" s="1"/>
  <c r="O6048" i="94" s="1"/>
  <c r="O6049" i="94" s="1"/>
  <c r="O6050" i="94" s="1"/>
  <c r="O6051" i="94" s="1"/>
  <c r="O6052" i="94" s="1"/>
  <c r="O6053" i="94" s="1"/>
  <c r="O6054" i="94" s="1"/>
  <c r="O6055" i="94" s="1"/>
  <c r="O6056" i="94" s="1"/>
  <c r="O6057" i="94" s="1"/>
  <c r="O6058" i="94" s="1"/>
  <c r="O6059" i="94" s="1"/>
  <c r="O6060" i="94" s="1"/>
  <c r="O6061" i="94" s="1"/>
  <c r="O6062" i="94" s="1"/>
  <c r="O6063" i="94" s="1"/>
  <c r="O6064" i="94" s="1"/>
  <c r="O6065" i="94" s="1"/>
  <c r="O6066" i="94" s="1"/>
  <c r="O6067" i="94" s="1"/>
  <c r="O6068" i="94" s="1"/>
  <c r="O6069" i="94" s="1"/>
  <c r="O6070" i="94" s="1"/>
  <c r="O6071" i="94" s="1"/>
  <c r="O6072" i="94" s="1"/>
  <c r="O6073" i="94" s="1"/>
  <c r="O6074" i="94" s="1"/>
  <c r="O6075" i="94" s="1"/>
  <c r="O6076" i="94" s="1"/>
  <c r="O6077" i="94" s="1"/>
  <c r="O6078" i="94" s="1"/>
  <c r="O6079" i="94" s="1"/>
  <c r="O6080" i="94" s="1"/>
  <c r="O6081" i="94" s="1"/>
  <c r="O6082" i="94" s="1"/>
  <c r="O6083" i="94" s="1"/>
  <c r="O6084" i="94" s="1"/>
  <c r="O6085" i="94" s="1"/>
  <c r="O6086" i="94" s="1"/>
  <c r="O6087" i="94" s="1"/>
  <c r="O6088" i="94" s="1"/>
  <c r="O6089" i="94" s="1"/>
  <c r="O6090" i="94" s="1"/>
  <c r="O6091" i="94" s="1"/>
  <c r="O6092" i="94" s="1"/>
  <c r="O6093" i="94" s="1"/>
  <c r="O6094" i="94" s="1"/>
  <c r="O6095" i="94" s="1"/>
  <c r="O6096" i="94" s="1"/>
  <c r="O6097" i="94" s="1"/>
  <c r="O6098" i="94" s="1"/>
  <c r="O6099" i="94" s="1"/>
  <c r="O6100" i="94" s="1"/>
  <c r="O6101" i="94" s="1"/>
  <c r="O6102" i="94" s="1"/>
  <c r="O6103" i="94" s="1"/>
  <c r="O6104" i="94" s="1"/>
  <c r="O6105" i="94" s="1"/>
  <c r="O6106" i="94" s="1"/>
  <c r="O6107" i="94" s="1"/>
  <c r="O6108" i="94" s="1"/>
  <c r="O6109" i="94" s="1"/>
  <c r="O6110" i="94" s="1"/>
  <c r="O6111" i="94" s="1"/>
  <c r="O6112" i="94" s="1"/>
  <c r="O6113" i="94" s="1"/>
  <c r="O6114" i="94" s="1"/>
  <c r="O6115" i="94" s="1"/>
  <c r="O6116" i="94" s="1"/>
  <c r="O6117" i="94" s="1"/>
  <c r="O6118" i="94" s="1"/>
  <c r="O6119" i="94" s="1"/>
  <c r="O6120" i="94" s="1"/>
  <c r="O6121" i="94" s="1"/>
  <c r="O6122" i="94" s="1"/>
  <c r="O6123" i="94" s="1"/>
  <c r="O6124" i="94" s="1"/>
  <c r="O6125" i="94" s="1"/>
  <c r="O6126" i="94" s="1"/>
  <c r="O6127" i="94" s="1"/>
  <c r="O6128" i="94" s="1"/>
  <c r="O6129" i="94" s="1"/>
  <c r="O6130" i="94" s="1"/>
  <c r="O6131" i="94" s="1"/>
  <c r="O6132" i="94" s="1"/>
  <c r="O6133" i="94" s="1"/>
  <c r="O6134" i="94" s="1"/>
  <c r="O6135" i="94" s="1"/>
  <c r="O6136" i="94" s="1"/>
  <c r="O6137" i="94" s="1"/>
  <c r="O6138" i="94" s="1"/>
  <c r="O6139" i="94" s="1"/>
  <c r="O6140" i="94" s="1"/>
  <c r="O6141" i="94" s="1"/>
  <c r="O6142" i="94" s="1"/>
  <c r="O6143" i="94" s="1"/>
  <c r="O6144" i="94" s="1"/>
  <c r="O6145" i="94" s="1"/>
  <c r="O6146" i="94" s="1"/>
  <c r="O6147" i="94" s="1"/>
  <c r="O6148" i="94" s="1"/>
  <c r="O6149" i="94" s="1"/>
  <c r="O6150" i="94" s="1"/>
  <c r="O6151" i="94" s="1"/>
  <c r="O6152" i="94" s="1"/>
  <c r="O6153" i="94" s="1"/>
  <c r="O6154" i="94" s="1"/>
  <c r="O6155" i="94" s="1"/>
  <c r="O6156" i="94" s="1"/>
  <c r="O6157" i="94" s="1"/>
  <c r="O6158" i="94" s="1"/>
  <c r="O6159" i="94" s="1"/>
  <c r="O6160" i="94" s="1"/>
  <c r="O6161" i="94" s="1"/>
  <c r="O6162" i="94" s="1"/>
  <c r="O6163" i="94" s="1"/>
  <c r="Z151" i="90"/>
  <c r="Z150" i="90" s="1"/>
  <c r="Z167" i="89"/>
  <c r="Z22" i="91"/>
  <c r="Z21" i="90"/>
  <c r="E171" i="90"/>
  <c r="Q171" i="90"/>
  <c r="Q170" i="91" s="1"/>
  <c r="Q171" i="91" s="1"/>
  <c r="Q170" i="92" s="1"/>
  <c r="Q171" i="92" s="1"/>
  <c r="Q170" i="93" s="1"/>
  <c r="Q171" i="93" s="1"/>
  <c r="K171" i="90"/>
  <c r="Z70" i="91"/>
  <c r="Z69" i="90"/>
  <c r="Z17" i="89"/>
  <c r="Z18" i="90"/>
  <c r="Z73" i="88"/>
  <c r="Z74" i="88" s="1"/>
  <c r="Z169" i="88" s="1"/>
  <c r="Z171" i="88" s="1"/>
  <c r="Z50" i="90"/>
  <c r="Z49" i="89"/>
  <c r="Z159" i="91"/>
  <c r="Z158" i="90"/>
  <c r="Z30" i="91"/>
  <c r="Z29" i="90"/>
  <c r="Z72" i="91"/>
  <c r="Z71" i="90"/>
  <c r="Z61" i="91"/>
  <c r="Z60" i="90"/>
  <c r="Z146" i="89"/>
  <c r="Z147" i="89" s="1"/>
  <c r="Z143" i="90"/>
  <c r="Z116" i="91"/>
  <c r="Z119" i="90"/>
  <c r="Z78" i="92"/>
  <c r="Z82" i="91"/>
  <c r="Z86" i="91"/>
  <c r="Z90" i="90"/>
  <c r="Z91" i="90" s="1"/>
  <c r="F171" i="88"/>
  <c r="F170" i="89" s="1"/>
  <c r="O232" i="69"/>
  <c r="O233" i="69" s="1"/>
  <c r="O234" i="69" s="1"/>
  <c r="O235" i="69" s="1"/>
  <c r="H171" i="85"/>
  <c r="H170" i="86" s="1"/>
  <c r="Y171" i="84"/>
  <c r="G171" i="84"/>
  <c r="G170" i="85" s="1"/>
  <c r="Z65" i="91" l="1"/>
  <c r="Z64" i="91" s="1"/>
  <c r="E170" i="91"/>
  <c r="E171" i="91" s="1"/>
  <c r="E170" i="92" s="1"/>
  <c r="E171" i="92" s="1"/>
  <c r="V170" i="91"/>
  <c r="V171" i="91" s="1"/>
  <c r="I171" i="84"/>
  <c r="I170" i="85" s="1"/>
  <c r="I171" i="85" s="1"/>
  <c r="I170" i="86" s="1"/>
  <c r="I171" i="86" s="1"/>
  <c r="K170" i="91"/>
  <c r="K171" i="91" s="1"/>
  <c r="K170" i="92" s="1"/>
  <c r="K171" i="92" s="1"/>
  <c r="K170" i="93" s="1"/>
  <c r="K171" i="93" s="1"/>
  <c r="R171" i="87"/>
  <c r="R170" i="88" s="1"/>
  <c r="R171" i="88" s="1"/>
  <c r="L170" i="87"/>
  <c r="L171" i="87" s="1"/>
  <c r="L170" i="88" s="1"/>
  <c r="L171" i="88" s="1"/>
  <c r="L170" i="89" s="1"/>
  <c r="L171" i="89" s="1"/>
  <c r="L170" i="90" s="1"/>
  <c r="L171" i="90" s="1"/>
  <c r="W170" i="90"/>
  <c r="W171" i="90" s="1"/>
  <c r="M171" i="86"/>
  <c r="C171" i="87"/>
  <c r="C170" i="88" s="1"/>
  <c r="O6164" i="94"/>
  <c r="O6165" i="94" s="1"/>
  <c r="O6166" i="94" s="1"/>
  <c r="O6167" i="94" s="1"/>
  <c r="O6168" i="94" s="1"/>
  <c r="O6169" i="94" s="1"/>
  <c r="O6170" i="94" s="1"/>
  <c r="O6171" i="94" s="1"/>
  <c r="O6172" i="94" s="1"/>
  <c r="O6173" i="94" s="1"/>
  <c r="O6174" i="94" s="1"/>
  <c r="O6175" i="94" s="1"/>
  <c r="O6176" i="94" s="1"/>
  <c r="O6177" i="94" s="1"/>
  <c r="O6178" i="94" s="1"/>
  <c r="O6179" i="94" s="1"/>
  <c r="O6180" i="94" s="1"/>
  <c r="O6181" i="94" s="1"/>
  <c r="O6182" i="94" s="1"/>
  <c r="O6183" i="94" s="1"/>
  <c r="O6184" i="94" s="1"/>
  <c r="O6185" i="94" s="1"/>
  <c r="O6186" i="94" s="1"/>
  <c r="O6187" i="94" s="1"/>
  <c r="O6188" i="94" s="1"/>
  <c r="O6189" i="94" s="1"/>
  <c r="O6190" i="94" s="1"/>
  <c r="O6191" i="94" s="1"/>
  <c r="O6192" i="94" s="1"/>
  <c r="O6193" i="94" s="1"/>
  <c r="O6194" i="94" s="1"/>
  <c r="O6195" i="94" s="1"/>
  <c r="O6196" i="94" s="1"/>
  <c r="O6197" i="94" s="1"/>
  <c r="O6198" i="94" s="1"/>
  <c r="O6199" i="94" s="1"/>
  <c r="O6200" i="94" s="1"/>
  <c r="O6201" i="94" s="1"/>
  <c r="O6202" i="94" s="1"/>
  <c r="O6203" i="94" s="1"/>
  <c r="O6204" i="94" s="1"/>
  <c r="O6205" i="94" s="1"/>
  <c r="O6206" i="94" s="1"/>
  <c r="O6207" i="94" s="1"/>
  <c r="O6208" i="94" s="1"/>
  <c r="O6209" i="94" s="1"/>
  <c r="O6210" i="94" s="1"/>
  <c r="O6211" i="94" s="1"/>
  <c r="O6212" i="94" s="1"/>
  <c r="O6213" i="94" s="1"/>
  <c r="O6214" i="94" s="1"/>
  <c r="O6215" i="94" s="1"/>
  <c r="O6216" i="94" s="1"/>
  <c r="O6217" i="94" s="1"/>
  <c r="O6218" i="94" s="1"/>
  <c r="O6219" i="94" s="1"/>
  <c r="O6220" i="94" s="1"/>
  <c r="O6221" i="94" s="1"/>
  <c r="O6222" i="94" s="1"/>
  <c r="O6223" i="94" s="1"/>
  <c r="O6224" i="94" s="1"/>
  <c r="O6225" i="94" s="1"/>
  <c r="O6226" i="94" s="1"/>
  <c r="O6227" i="94" s="1"/>
  <c r="O6228" i="94" s="1"/>
  <c r="O6229" i="94" s="1"/>
  <c r="O6230" i="94" s="1"/>
  <c r="O6231" i="94" s="1"/>
  <c r="O6232" i="94" s="1"/>
  <c r="O6233" i="94" s="1"/>
  <c r="O6234" i="94" s="1"/>
  <c r="O6235" i="94" s="1"/>
  <c r="O6236" i="94" s="1"/>
  <c r="O6237" i="94" s="1"/>
  <c r="O6238" i="94" s="1"/>
  <c r="O6239" i="94" s="1"/>
  <c r="O6240" i="94" s="1"/>
  <c r="O6241" i="94" s="1"/>
  <c r="O6242" i="94" s="1"/>
  <c r="O6243" i="94" s="1"/>
  <c r="O6244" i="94" s="1"/>
  <c r="O6245" i="94" s="1"/>
  <c r="O6246" i="94" s="1"/>
  <c r="O6247" i="94" s="1"/>
  <c r="O6248" i="94" s="1"/>
  <c r="O6249" i="94" s="1"/>
  <c r="O6250" i="94" s="1"/>
  <c r="O6251" i="94" s="1"/>
  <c r="O6252" i="94" s="1"/>
  <c r="O6253" i="94" s="1"/>
  <c r="O6254" i="94" s="1"/>
  <c r="O6255" i="94" s="1"/>
  <c r="O6256" i="94" s="1"/>
  <c r="O6257" i="94" s="1"/>
  <c r="O6258" i="94" s="1"/>
  <c r="O6259" i="94" s="1"/>
  <c r="O6260" i="94" s="1"/>
  <c r="O6261" i="94" s="1"/>
  <c r="O6262" i="94" s="1"/>
  <c r="O6263" i="94" s="1"/>
  <c r="O6264" i="94" s="1"/>
  <c r="O6265" i="94" s="1"/>
  <c r="O6266" i="94" s="1"/>
  <c r="O6267" i="94" s="1"/>
  <c r="O6268" i="94" s="1"/>
  <c r="O6269" i="94" s="1"/>
  <c r="O6270" i="94" s="1"/>
  <c r="O6271" i="94" s="1"/>
  <c r="O6272" i="94" s="1"/>
  <c r="O6273" i="94" s="1"/>
  <c r="O6274" i="94" s="1"/>
  <c r="O6275" i="94" s="1"/>
  <c r="O6276" i="94" s="1"/>
  <c r="O6277" i="94" s="1"/>
  <c r="O6278" i="94" s="1"/>
  <c r="O6279" i="94" s="1"/>
  <c r="O6280" i="94" s="1"/>
  <c r="O6281" i="94" s="1"/>
  <c r="O6282" i="94" s="1"/>
  <c r="O6283" i="94" s="1"/>
  <c r="O6284" i="94" s="1"/>
  <c r="O6285" i="94" s="1"/>
  <c r="O6286" i="94" s="1"/>
  <c r="O6287" i="94" s="1"/>
  <c r="O6288" i="94" s="1"/>
  <c r="O6289" i="94" s="1"/>
  <c r="O6290" i="94" s="1"/>
  <c r="O6291" i="94" s="1"/>
  <c r="O6292" i="94" s="1"/>
  <c r="O6293" i="94" s="1"/>
  <c r="O6294" i="94" s="1"/>
  <c r="O6295" i="94" s="1"/>
  <c r="O6296" i="94" s="1"/>
  <c r="O6297" i="94" s="1"/>
  <c r="O6298" i="94" s="1"/>
  <c r="O6299" i="94" s="1"/>
  <c r="O6300" i="94" s="1"/>
  <c r="O6301" i="94" s="1"/>
  <c r="O6302" i="94" s="1"/>
  <c r="O6303" i="94" s="1"/>
  <c r="O6304" i="94" s="1"/>
  <c r="O6305" i="94" s="1"/>
  <c r="O6306" i="94" s="1"/>
  <c r="O6307" i="94" s="1"/>
  <c r="O6308" i="94" s="1"/>
  <c r="O6309" i="94" s="1"/>
  <c r="O6310" i="94" s="1"/>
  <c r="O6311" i="94" s="1"/>
  <c r="O6312" i="94" s="1"/>
  <c r="O6313" i="94" s="1"/>
  <c r="O6314" i="94" s="1"/>
  <c r="O6315" i="94" s="1"/>
  <c r="O6316" i="94" s="1"/>
  <c r="O6317" i="94" s="1"/>
  <c r="O6318" i="94" s="1"/>
  <c r="O6319" i="94" s="1"/>
  <c r="O6320" i="94" s="1"/>
  <c r="O6321" i="94" s="1"/>
  <c r="O236" i="69"/>
  <c r="O237" i="69" s="1"/>
  <c r="O238" i="69" s="1"/>
  <c r="O239" i="69" s="1"/>
  <c r="O240" i="69" s="1"/>
  <c r="O241" i="69" s="1"/>
  <c r="O242" i="69" s="1"/>
  <c r="O243" i="69" s="1"/>
  <c r="O244" i="69" s="1"/>
  <c r="O245" i="69" s="1"/>
  <c r="O246" i="69" s="1"/>
  <c r="O247" i="69" s="1"/>
  <c r="O248" i="69" s="1"/>
  <c r="O249" i="69" s="1"/>
  <c r="O250" i="69" s="1"/>
  <c r="O251" i="69" s="1"/>
  <c r="O252" i="69" s="1"/>
  <c r="O253" i="69" s="1"/>
  <c r="O254" i="69" s="1"/>
  <c r="O255" i="69" s="1"/>
  <c r="O256" i="69" s="1"/>
  <c r="O257" i="69" s="1"/>
  <c r="O258" i="69" s="1"/>
  <c r="Z151" i="91"/>
  <c r="Z150" i="91" s="1"/>
  <c r="Z167" i="90"/>
  <c r="Z22" i="92"/>
  <c r="Z21" i="91"/>
  <c r="Z30" i="92"/>
  <c r="Z29" i="91"/>
  <c r="Z159" i="92"/>
  <c r="Z158" i="91"/>
  <c r="Z50" i="91"/>
  <c r="Z49" i="90"/>
  <c r="Z17" i="90"/>
  <c r="Z18" i="91"/>
  <c r="Z61" i="92"/>
  <c r="Z60" i="91"/>
  <c r="Z73" i="89"/>
  <c r="Z74" i="89" s="1"/>
  <c r="Z169" i="89" s="1"/>
  <c r="Z171" i="89" s="1"/>
  <c r="Z72" i="92"/>
  <c r="Z71" i="91"/>
  <c r="Z70" i="92"/>
  <c r="Z69" i="91"/>
  <c r="Z78" i="93"/>
  <c r="Z82" i="93" s="1"/>
  <c r="Z82" i="92"/>
  <c r="Z86" i="92"/>
  <c r="Z90" i="91"/>
  <c r="Z91" i="91" s="1"/>
  <c r="Z116" i="92"/>
  <c r="Z119" i="91"/>
  <c r="Z143" i="91"/>
  <c r="Z146" i="90"/>
  <c r="Z147" i="90" s="1"/>
  <c r="F171" i="89"/>
  <c r="F170" i="90" s="1"/>
  <c r="H171" i="86"/>
  <c r="H170" i="87" s="1"/>
  <c r="Z65" i="92" l="1"/>
  <c r="Z64" i="92" s="1"/>
  <c r="V170" i="92"/>
  <c r="V171" i="92" s="1"/>
  <c r="V170" i="93" s="1"/>
  <c r="V171" i="93" s="1"/>
  <c r="Y170" i="85"/>
  <c r="Y171" i="85" s="1"/>
  <c r="E170" i="93"/>
  <c r="E171" i="93" s="1"/>
  <c r="S171" i="87"/>
  <c r="M170" i="87"/>
  <c r="O171" i="87"/>
  <c r="O170" i="88" s="1"/>
  <c r="O171" i="88" s="1"/>
  <c r="O170" i="89" s="1"/>
  <c r="O171" i="89" s="1"/>
  <c r="O170" i="90" s="1"/>
  <c r="O171" i="90" s="1"/>
  <c r="I170" i="87"/>
  <c r="I171" i="87" s="1"/>
  <c r="I170" i="88" s="1"/>
  <c r="I171" i="88" s="1"/>
  <c r="I170" i="89" s="1"/>
  <c r="I171" i="89" s="1"/>
  <c r="W170" i="91"/>
  <c r="W171" i="91" s="1"/>
  <c r="W170" i="92" s="1"/>
  <c r="W171" i="92" s="1"/>
  <c r="L170" i="91"/>
  <c r="L171" i="91" s="1"/>
  <c r="L170" i="92" s="1"/>
  <c r="L171" i="92" s="1"/>
  <c r="S170" i="88"/>
  <c r="S171" i="88" s="1"/>
  <c r="R171" i="89"/>
  <c r="N171" i="87"/>
  <c r="N170" i="88" s="1"/>
  <c r="N171" i="88" s="1"/>
  <c r="N170" i="89" s="1"/>
  <c r="N171" i="89" s="1"/>
  <c r="N170" i="90" s="1"/>
  <c r="N171" i="90" s="1"/>
  <c r="N170" i="91" s="1"/>
  <c r="N171" i="91" s="1"/>
  <c r="J171" i="86"/>
  <c r="J170" i="87" s="1"/>
  <c r="C171" i="88"/>
  <c r="C170" i="89" s="1"/>
  <c r="O6322" i="94"/>
  <c r="O6323" i="94" s="1"/>
  <c r="O6324" i="94" s="1"/>
  <c r="O6325" i="94" s="1"/>
  <c r="O6326" i="94" s="1"/>
  <c r="O6327" i="94" s="1"/>
  <c r="O6328" i="94" s="1"/>
  <c r="O6329" i="94" s="1"/>
  <c r="O6330" i="94" s="1"/>
  <c r="O6331" i="94" s="1"/>
  <c r="O6332" i="94" s="1"/>
  <c r="O6333" i="94" s="1"/>
  <c r="O6334" i="94" s="1"/>
  <c r="O6335" i="94" s="1"/>
  <c r="O6336" i="94" s="1"/>
  <c r="O6337" i="94" s="1"/>
  <c r="O6338" i="94" s="1"/>
  <c r="O6339" i="94" s="1"/>
  <c r="O6340" i="94" s="1"/>
  <c r="O6341" i="94" s="1"/>
  <c r="O6342" i="94" s="1"/>
  <c r="O6343" i="94" s="1"/>
  <c r="O6344" i="94" s="1"/>
  <c r="O6345" i="94" s="1"/>
  <c r="O6346" i="94" s="1"/>
  <c r="O6347" i="94" s="1"/>
  <c r="O6348" i="94" s="1"/>
  <c r="O6349" i="94" s="1"/>
  <c r="O6350" i="94" s="1"/>
  <c r="O6351" i="94" s="1"/>
  <c r="O6352" i="94" s="1"/>
  <c r="O6353" i="94" s="1"/>
  <c r="O6354" i="94" s="1"/>
  <c r="O6355" i="94" s="1"/>
  <c r="O6356" i="94" s="1"/>
  <c r="O6357" i="94" s="1"/>
  <c r="O6358" i="94" s="1"/>
  <c r="O6359" i="94" s="1"/>
  <c r="O6360" i="94" s="1"/>
  <c r="O6361" i="94" s="1"/>
  <c r="O6362" i="94" s="1"/>
  <c r="O6363" i="94" s="1"/>
  <c r="O6364" i="94" s="1"/>
  <c r="O6365" i="94" s="1"/>
  <c r="O6366" i="94" s="1"/>
  <c r="O6367" i="94" s="1"/>
  <c r="O6368" i="94" s="1"/>
  <c r="O6369" i="94" s="1"/>
  <c r="O6370" i="94" s="1"/>
  <c r="O6371" i="94" s="1"/>
  <c r="O6372" i="94" s="1"/>
  <c r="O6373" i="94" s="1"/>
  <c r="O6374" i="94" s="1"/>
  <c r="O6375" i="94" s="1"/>
  <c r="O6376" i="94" s="1"/>
  <c r="O6377" i="94" s="1"/>
  <c r="O6378" i="94" s="1"/>
  <c r="O6379" i="94" s="1"/>
  <c r="O6380" i="94" s="1"/>
  <c r="O6381" i="94" s="1"/>
  <c r="O6382" i="94" s="1"/>
  <c r="O6383" i="94" s="1"/>
  <c r="O6384" i="94" s="1"/>
  <c r="O6385" i="94" s="1"/>
  <c r="O259" i="69"/>
  <c r="O260" i="69" s="1"/>
  <c r="O261" i="69" s="1"/>
  <c r="O262" i="69" s="1"/>
  <c r="Z167" i="91"/>
  <c r="Z151" i="92"/>
  <c r="Z150" i="92" s="1"/>
  <c r="Z22" i="93"/>
  <c r="Z21" i="93" s="1"/>
  <c r="Z21" i="92"/>
  <c r="F171" i="90"/>
  <c r="Z73" i="90"/>
  <c r="Z74" i="90" s="1"/>
  <c r="Z169" i="90" s="1"/>
  <c r="Z171" i="90" s="1"/>
  <c r="Z61" i="93"/>
  <c r="Z60" i="93" s="1"/>
  <c r="Z60" i="92"/>
  <c r="Z17" i="91"/>
  <c r="Z18" i="92"/>
  <c r="Z70" i="93"/>
  <c r="Z69" i="93" s="1"/>
  <c r="Z69" i="92"/>
  <c r="Z50" i="92"/>
  <c r="Z49" i="91"/>
  <c r="Z72" i="93"/>
  <c r="Z71" i="93" s="1"/>
  <c r="Z71" i="92"/>
  <c r="Z159" i="93"/>
  <c r="Z158" i="93" s="1"/>
  <c r="Z158" i="92"/>
  <c r="Z30" i="93"/>
  <c r="Z29" i="93" s="1"/>
  <c r="Z29" i="92"/>
  <c r="Z143" i="92"/>
  <c r="Z146" i="91"/>
  <c r="Z147" i="91" s="1"/>
  <c r="Z116" i="93"/>
  <c r="Z119" i="93" s="1"/>
  <c r="Z119" i="92"/>
  <c r="Z86" i="93"/>
  <c r="Z90" i="93" s="1"/>
  <c r="Z91" i="93" s="1"/>
  <c r="Z90" i="92"/>
  <c r="Z91" i="92" s="1"/>
  <c r="H171" i="87"/>
  <c r="H170" i="88" s="1"/>
  <c r="G171" i="85"/>
  <c r="G170" i="86" s="1"/>
  <c r="Y170" i="86" s="1"/>
  <c r="Z65" i="93" l="1"/>
  <c r="Z64" i="93" s="1"/>
  <c r="O6386" i="94"/>
  <c r="O6387" i="94" s="1"/>
  <c r="O6388" i="94" s="1"/>
  <c r="O6389" i="94" s="1"/>
  <c r="O6390" i="94" s="1"/>
  <c r="O6391" i="94" s="1"/>
  <c r="O6392" i="94" s="1"/>
  <c r="O6393" i="94" s="1"/>
  <c r="O6394" i="94" s="1"/>
  <c r="O6395" i="94" s="1"/>
  <c r="O6396" i="94" s="1"/>
  <c r="O6397" i="94" s="1"/>
  <c r="O6398" i="94" s="1"/>
  <c r="O6399" i="94" s="1"/>
  <c r="O6400" i="94" s="1"/>
  <c r="O6401" i="94" s="1"/>
  <c r="O6402" i="94" s="1"/>
  <c r="O6403" i="94" s="1"/>
  <c r="O6404" i="94" s="1"/>
  <c r="O6405" i="94" s="1"/>
  <c r="O6406" i="94" s="1"/>
  <c r="O6407" i="94" s="1"/>
  <c r="O6408" i="94" s="1"/>
  <c r="O6409" i="94" s="1"/>
  <c r="O6410" i="94" s="1"/>
  <c r="O6411" i="94" s="1"/>
  <c r="O6412" i="94" s="1"/>
  <c r="O6413" i="94" s="1"/>
  <c r="O6414" i="94" s="1"/>
  <c r="O6415" i="94" s="1"/>
  <c r="O6416" i="94" s="1"/>
  <c r="O6417" i="94" s="1"/>
  <c r="O6418" i="94" s="1"/>
  <c r="O6419" i="94" s="1"/>
  <c r="O6420" i="94" s="1"/>
  <c r="O6421" i="94" s="1"/>
  <c r="O6422" i="94" s="1"/>
  <c r="O6423" i="94" s="1"/>
  <c r="O6424" i="94" s="1"/>
  <c r="O6425" i="94" s="1"/>
  <c r="O6426" i="94" s="1"/>
  <c r="O6427" i="94" s="1"/>
  <c r="O6428" i="94" s="1"/>
  <c r="O6429" i="94" s="1"/>
  <c r="O6430" i="94" s="1"/>
  <c r="O6431" i="94" s="1"/>
  <c r="O6432" i="94" s="1"/>
  <c r="O6433" i="94" s="1"/>
  <c r="O6434" i="94" s="1"/>
  <c r="O6435" i="94" s="1"/>
  <c r="O6436" i="94" s="1"/>
  <c r="O6437" i="94" s="1"/>
  <c r="O6438" i="94" s="1"/>
  <c r="O6439" i="94" s="1"/>
  <c r="O6440" i="94" s="1"/>
  <c r="O6441" i="94" s="1"/>
  <c r="O6442" i="94" s="1"/>
  <c r="O6443" i="94" s="1"/>
  <c r="O6444" i="94" s="1"/>
  <c r="O6445" i="94" s="1"/>
  <c r="O6446" i="94" s="1"/>
  <c r="O6447" i="94" s="1"/>
  <c r="O6448" i="94" s="1"/>
  <c r="O6449" i="94" s="1"/>
  <c r="O6450" i="94" s="1"/>
  <c r="O6451" i="94" s="1"/>
  <c r="O6452" i="94" s="1"/>
  <c r="O6453" i="94" s="1"/>
  <c r="O6454" i="94" s="1"/>
  <c r="O6455" i="94" s="1"/>
  <c r="O6456" i="94" s="1"/>
  <c r="O6457" i="94" s="1"/>
  <c r="O6458" i="94" s="1"/>
  <c r="O6459" i="94" s="1"/>
  <c r="O6460" i="94" s="1"/>
  <c r="O6461" i="94" s="1"/>
  <c r="O6462" i="94" s="1"/>
  <c r="O6463" i="94" s="1"/>
  <c r="O6464" i="94" s="1"/>
  <c r="O6465" i="94" s="1"/>
  <c r="O6466" i="94" s="1"/>
  <c r="O6467" i="94" s="1"/>
  <c r="O6468" i="94" s="1"/>
  <c r="O6469" i="94" s="1"/>
  <c r="O6470" i="94" s="1"/>
  <c r="O6471" i="94" s="1"/>
  <c r="O6472" i="94" s="1"/>
  <c r="O6473" i="94" s="1"/>
  <c r="O6474" i="94" s="1"/>
  <c r="O6475" i="94" s="1"/>
  <c r="O6476" i="94" s="1"/>
  <c r="O6477" i="94" s="1"/>
  <c r="O6478" i="94" s="1"/>
  <c r="O6479" i="94" s="1"/>
  <c r="O6480" i="94" s="1"/>
  <c r="O6481" i="94" s="1"/>
  <c r="O6482" i="94" s="1"/>
  <c r="O6483" i="94" s="1"/>
  <c r="L170" i="93"/>
  <c r="L171" i="93" s="1"/>
  <c r="W170" i="93"/>
  <c r="W171" i="93" s="1"/>
  <c r="F170" i="91"/>
  <c r="F171" i="91" s="1"/>
  <c r="F170" i="92" s="1"/>
  <c r="F171" i="92" s="1"/>
  <c r="I170" i="90"/>
  <c r="I171" i="90" s="1"/>
  <c r="J171" i="87"/>
  <c r="P171" i="87"/>
  <c r="C171" i="89"/>
  <c r="C170" i="90" s="1"/>
  <c r="C171" i="90" s="1"/>
  <c r="C170" i="91" s="1"/>
  <c r="C171" i="91" s="1"/>
  <c r="C170" i="92" s="1"/>
  <c r="C171" i="92" s="1"/>
  <c r="C170" i="93" s="1"/>
  <c r="C171" i="93" s="1"/>
  <c r="O263" i="69"/>
  <c r="O264" i="69" s="1"/>
  <c r="O265" i="69" s="1"/>
  <c r="O266" i="69" s="1"/>
  <c r="O267" i="69" s="1"/>
  <c r="O268" i="69" s="1"/>
  <c r="O269" i="69" s="1"/>
  <c r="O270" i="69" s="1"/>
  <c r="O271" i="69" s="1"/>
  <c r="O272" i="69" s="1"/>
  <c r="O273" i="69" s="1"/>
  <c r="O274" i="69" s="1"/>
  <c r="O275" i="69" s="1"/>
  <c r="O276" i="69" s="1"/>
  <c r="O277" i="69" s="1"/>
  <c r="O278" i="69" s="1"/>
  <c r="O279" i="69" s="1"/>
  <c r="O280" i="69" s="1"/>
  <c r="O281" i="69" s="1"/>
  <c r="O282" i="69" s="1"/>
  <c r="O283" i="69" s="1"/>
  <c r="O284" i="69" s="1"/>
  <c r="O285" i="69" s="1"/>
  <c r="O286" i="69" s="1"/>
  <c r="O287" i="69" s="1"/>
  <c r="O288" i="69" s="1"/>
  <c r="O289" i="69" s="1"/>
  <c r="Z151" i="93"/>
  <c r="Z150" i="93" s="1"/>
  <c r="Z167" i="93" s="1"/>
  <c r="Z167" i="92"/>
  <c r="Z50" i="93"/>
  <c r="Z49" i="93" s="1"/>
  <c r="Z49" i="92"/>
  <c r="Z17" i="92"/>
  <c r="Z18" i="93"/>
  <c r="Z73" i="91"/>
  <c r="Z74" i="91" s="1"/>
  <c r="Z169" i="91" s="1"/>
  <c r="Z171" i="91" s="1"/>
  <c r="Z143" i="93"/>
  <c r="Z146" i="93" s="1"/>
  <c r="Z147" i="93" s="1"/>
  <c r="Z146" i="92"/>
  <c r="Z147" i="92" s="1"/>
  <c r="H171" i="88"/>
  <c r="H170" i="89" s="1"/>
  <c r="G171" i="86"/>
  <c r="F170" i="93" l="1"/>
  <c r="F171" i="93" s="1"/>
  <c r="M171" i="87"/>
  <c r="M170" i="88" s="1"/>
  <c r="M171" i="88" s="1"/>
  <c r="G170" i="87"/>
  <c r="I170" i="91"/>
  <c r="I171" i="91" s="1"/>
  <c r="I170" i="92" s="1"/>
  <c r="I171" i="92" s="1"/>
  <c r="P170" i="88"/>
  <c r="P171" i="88" s="1"/>
  <c r="J170" i="88"/>
  <c r="J171" i="88" s="1"/>
  <c r="O6484" i="94"/>
  <c r="O6485" i="94" s="1"/>
  <c r="O6486" i="94" s="1"/>
  <c r="O6487" i="94" s="1"/>
  <c r="O6488" i="94" s="1"/>
  <c r="O6489" i="94" s="1"/>
  <c r="O6490" i="94" s="1"/>
  <c r="O6491" i="94" s="1"/>
  <c r="O6492" i="94" s="1"/>
  <c r="O6493" i="94" s="1"/>
  <c r="O6494" i="94" s="1"/>
  <c r="O6495" i="94" s="1"/>
  <c r="O6496" i="94" s="1"/>
  <c r="O6497" i="94" s="1"/>
  <c r="O6498" i="94" s="1"/>
  <c r="O6499" i="94" s="1"/>
  <c r="O6500" i="94" s="1"/>
  <c r="O6501" i="94" s="1"/>
  <c r="O6502" i="94" s="1"/>
  <c r="O6503" i="94" s="1"/>
  <c r="O6504" i="94" s="1"/>
  <c r="O6505" i="94" s="1"/>
  <c r="O6506" i="94" s="1"/>
  <c r="O6507" i="94" s="1"/>
  <c r="O6508" i="94" s="1"/>
  <c r="O6509" i="94" s="1"/>
  <c r="O6510" i="94" s="1"/>
  <c r="O6511" i="94" s="1"/>
  <c r="O6512" i="94" s="1"/>
  <c r="O6513" i="94" s="1"/>
  <c r="O6514" i="94" s="1"/>
  <c r="O6515" i="94" s="1"/>
  <c r="O6516" i="94" s="1"/>
  <c r="O6517" i="94" s="1"/>
  <c r="O6518" i="94" s="1"/>
  <c r="O6519" i="94" s="1"/>
  <c r="O6520" i="94" s="1"/>
  <c r="O6521" i="94" s="1"/>
  <c r="O290" i="69"/>
  <c r="O291" i="69" s="1"/>
  <c r="O292" i="69" s="1"/>
  <c r="O293" i="69" s="1"/>
  <c r="O294" i="69" s="1"/>
  <c r="O295" i="69" s="1"/>
  <c r="O296" i="69" s="1"/>
  <c r="O297" i="69" s="1"/>
  <c r="O298" i="69" s="1"/>
  <c r="O299" i="69" s="1"/>
  <c r="O300" i="69" s="1"/>
  <c r="O301" i="69" s="1"/>
  <c r="O302" i="69" s="1"/>
  <c r="O303" i="69" s="1"/>
  <c r="O304" i="69" s="1"/>
  <c r="O305" i="69" s="1"/>
  <c r="O306" i="69" s="1"/>
  <c r="O307" i="69" s="1"/>
  <c r="O308" i="69" s="1"/>
  <c r="O309" i="69" s="1"/>
  <c r="O310" i="69" s="1"/>
  <c r="O311" i="69" s="1"/>
  <c r="O312" i="69" s="1"/>
  <c r="O313" i="69" s="1"/>
  <c r="O314" i="69" s="1"/>
  <c r="O315" i="69" s="1"/>
  <c r="O316" i="69" s="1"/>
  <c r="O317" i="69" s="1"/>
  <c r="O318" i="69" s="1"/>
  <c r="O319" i="69" s="1"/>
  <c r="O320" i="69" s="1"/>
  <c r="O321" i="69" s="1"/>
  <c r="O322" i="69" s="1"/>
  <c r="O323" i="69" s="1"/>
  <c r="O324" i="69" s="1"/>
  <c r="O325" i="69" s="1"/>
  <c r="O326" i="69" s="1"/>
  <c r="O327" i="69" s="1"/>
  <c r="O328" i="69" s="1"/>
  <c r="O329" i="69" s="1"/>
  <c r="O330" i="69" s="1"/>
  <c r="O331" i="69" s="1"/>
  <c r="O332" i="69" s="1"/>
  <c r="O333" i="69" s="1"/>
  <c r="O334" i="69" s="1"/>
  <c r="O335" i="69" s="1"/>
  <c r="O336" i="69" s="1"/>
  <c r="O337" i="69" s="1"/>
  <c r="O338" i="69" s="1"/>
  <c r="O339" i="69" s="1"/>
  <c r="O340" i="69" s="1"/>
  <c r="O341" i="69" s="1"/>
  <c r="O342" i="69" s="1"/>
  <c r="O343" i="69" s="1"/>
  <c r="O344" i="69" s="1"/>
  <c r="O345" i="69" s="1"/>
  <c r="O346" i="69" s="1"/>
  <c r="O347" i="69" s="1"/>
  <c r="O348" i="69" s="1"/>
  <c r="O349" i="69" s="1"/>
  <c r="O350" i="69" s="1"/>
  <c r="O351" i="69" s="1"/>
  <c r="O352" i="69" s="1"/>
  <c r="O353" i="69" s="1"/>
  <c r="O354" i="69" s="1"/>
  <c r="O355" i="69" s="1"/>
  <c r="O356" i="69" s="1"/>
  <c r="O357" i="69" s="1"/>
  <c r="O358" i="69" s="1"/>
  <c r="O359" i="69" s="1"/>
  <c r="O360" i="69" s="1"/>
  <c r="O361" i="69" s="1"/>
  <c r="O362" i="69" s="1"/>
  <c r="O363" i="69" s="1"/>
  <c r="O364" i="69" s="1"/>
  <c r="O365" i="69" s="1"/>
  <c r="O366" i="69" s="1"/>
  <c r="O367" i="69" s="1"/>
  <c r="O368" i="69" s="1"/>
  <c r="O369" i="69" s="1"/>
  <c r="O370" i="69" s="1"/>
  <c r="O371" i="69" s="1"/>
  <c r="O372" i="69" s="1"/>
  <c r="O373" i="69" s="1"/>
  <c r="O374" i="69" s="1"/>
  <c r="O375" i="69" s="1"/>
  <c r="O376" i="69" s="1"/>
  <c r="Z73" i="92"/>
  <c r="Z74" i="92" s="1"/>
  <c r="Z169" i="92" s="1"/>
  <c r="Z17" i="93"/>
  <c r="Z73" i="93" s="1"/>
  <c r="Z74" i="93" s="1"/>
  <c r="Z169" i="93" s="1"/>
  <c r="Z171" i="93" s="1"/>
  <c r="H171" i="89"/>
  <c r="H170" i="90" s="1"/>
  <c r="Y171" i="86"/>
  <c r="O6522" i="94" l="1"/>
  <c r="O6523" i="94" s="1"/>
  <c r="O6524" i="94" s="1"/>
  <c r="O6525" i="94" s="1"/>
  <c r="O6526" i="94" s="1"/>
  <c r="O6527" i="94" s="1"/>
  <c r="O6528" i="94" s="1"/>
  <c r="O6529" i="94" s="1"/>
  <c r="O6530" i="94" s="1"/>
  <c r="O6531" i="94" s="1"/>
  <c r="O6532" i="94" s="1"/>
  <c r="O6533" i="94" s="1"/>
  <c r="O6534" i="94" s="1"/>
  <c r="O6535" i="94" s="1"/>
  <c r="O6536" i="94" s="1"/>
  <c r="O6537" i="94" s="1"/>
  <c r="O6538" i="94" s="1"/>
  <c r="O6539" i="94" s="1"/>
  <c r="O6540" i="94" s="1"/>
  <c r="O6541" i="94" s="1"/>
  <c r="O6542" i="94" s="1"/>
  <c r="O6543" i="94" s="1"/>
  <c r="O6544" i="94" s="1"/>
  <c r="O6545" i="94" s="1"/>
  <c r="O6546" i="94" s="1"/>
  <c r="O6547" i="94" s="1"/>
  <c r="O6548" i="94" s="1"/>
  <c r="O6549" i="94" s="1"/>
  <c r="O6550" i="94" s="1"/>
  <c r="O6551" i="94" s="1"/>
  <c r="O6552" i="94" s="1"/>
  <c r="O6553" i="94" s="1"/>
  <c r="O6554" i="94" s="1"/>
  <c r="O6555" i="94" s="1"/>
  <c r="O6556" i="94" s="1"/>
  <c r="O6557" i="94" s="1"/>
  <c r="O6558" i="94" s="1"/>
  <c r="O6559" i="94" s="1"/>
  <c r="O6560" i="94" s="1"/>
  <c r="O6561" i="94" s="1"/>
  <c r="O6562" i="94" s="1"/>
  <c r="O6563" i="94" s="1"/>
  <c r="O6564" i="94" s="1"/>
  <c r="O6565" i="94" s="1"/>
  <c r="O6566" i="94" s="1"/>
  <c r="O6567" i="94" s="1"/>
  <c r="O6568" i="94" s="1"/>
  <c r="O6569" i="94" s="1"/>
  <c r="O6570" i="94" s="1"/>
  <c r="O6571" i="94" s="1"/>
  <c r="O6572" i="94" s="1"/>
  <c r="O6573" i="94" s="1"/>
  <c r="O6574" i="94" s="1"/>
  <c r="O6575" i="94" s="1"/>
  <c r="O6576" i="94" s="1"/>
  <c r="O6577" i="94" s="1"/>
  <c r="O6578" i="94" s="1"/>
  <c r="O6579" i="94" s="1"/>
  <c r="O6580" i="94" s="1"/>
  <c r="O6581" i="94" s="1"/>
  <c r="O6582" i="94" s="1"/>
  <c r="O6583" i="94" s="1"/>
  <c r="O6584" i="94" s="1"/>
  <c r="O6585" i="94" s="1"/>
  <c r="O6586" i="94" s="1"/>
  <c r="O6587" i="94" s="1"/>
  <c r="O6588" i="94" s="1"/>
  <c r="O6589" i="94" s="1"/>
  <c r="O6590" i="94" s="1"/>
  <c r="O6591" i="94" s="1"/>
  <c r="O6592" i="94" s="1"/>
  <c r="O6593" i="94" s="1"/>
  <c r="O6594" i="94" s="1"/>
  <c r="O6595" i="94" s="1"/>
  <c r="O6596" i="94" s="1"/>
  <c r="O6597" i="94" s="1"/>
  <c r="O6598" i="94" s="1"/>
  <c r="O6599" i="94" s="1"/>
  <c r="O6600" i="94" s="1"/>
  <c r="O6601" i="94" s="1"/>
  <c r="O6602" i="94" s="1"/>
  <c r="O6603" i="94" s="1"/>
  <c r="O6604" i="94" s="1"/>
  <c r="O6605" i="94" s="1"/>
  <c r="O6606" i="94" s="1"/>
  <c r="O6607" i="94" s="1"/>
  <c r="O6608" i="94" s="1"/>
  <c r="O6609" i="94" s="1"/>
  <c r="O6610" i="94" s="1"/>
  <c r="O6611" i="94" s="1"/>
  <c r="O6612" i="94" s="1"/>
  <c r="O6613" i="94" s="1"/>
  <c r="O6614" i="94" s="1"/>
  <c r="O6615" i="94" s="1"/>
  <c r="O6616" i="94" s="1"/>
  <c r="O6617" i="94" s="1"/>
  <c r="O6618" i="94" s="1"/>
  <c r="O6619" i="94" s="1"/>
  <c r="O6620" i="94" s="1"/>
  <c r="O6621" i="94" s="1"/>
  <c r="O6622" i="94" s="1"/>
  <c r="O6623" i="94" s="1"/>
  <c r="O6624" i="94" s="1"/>
  <c r="O6625" i="94" s="1"/>
  <c r="O6626" i="94" s="1"/>
  <c r="I170" i="93"/>
  <c r="I171" i="93" s="1"/>
  <c r="J170" i="89"/>
  <c r="J171" i="89" s="1"/>
  <c r="M170" i="89"/>
  <c r="M171" i="89" s="1"/>
  <c r="G171" i="87"/>
  <c r="Y170" i="87"/>
  <c r="Y171" i="87" s="1"/>
  <c r="Z171" i="92"/>
  <c r="H171" i="90"/>
  <c r="H170" i="91" l="1"/>
  <c r="H171" i="91" s="1"/>
  <c r="H170" i="92" s="1"/>
  <c r="H171" i="92" s="1"/>
  <c r="M170" i="90"/>
  <c r="M171" i="90" s="1"/>
  <c r="J170" i="90"/>
  <c r="J171" i="90" s="1"/>
  <c r="G170" i="88"/>
  <c r="G171" i="88" s="1"/>
  <c r="G170" i="89" s="1"/>
  <c r="O6627" i="94"/>
  <c r="O6628" i="94" s="1"/>
  <c r="O6629" i="94" s="1"/>
  <c r="O6630" i="94" s="1"/>
  <c r="O6631" i="94" s="1"/>
  <c r="O6632" i="94" s="1"/>
  <c r="O6633" i="94" s="1"/>
  <c r="O6634" i="94" s="1"/>
  <c r="O6635" i="94" s="1"/>
  <c r="O6636" i="94" s="1"/>
  <c r="O6637" i="94" s="1"/>
  <c r="O6638" i="94" s="1"/>
  <c r="O6639" i="94" s="1"/>
  <c r="O6640" i="94" s="1"/>
  <c r="O6641" i="94" s="1"/>
  <c r="O6642" i="94" s="1"/>
  <c r="O6643" i="94" s="1"/>
  <c r="O6644" i="94" s="1"/>
  <c r="O6645" i="94" s="1"/>
  <c r="O6646" i="94" s="1"/>
  <c r="O6647" i="94" s="1"/>
  <c r="O6648" i="94" s="1"/>
  <c r="O6649" i="94" s="1"/>
  <c r="O6650" i="94" s="1"/>
  <c r="O6651" i="94" s="1"/>
  <c r="O6652" i="94" s="1"/>
  <c r="O6653" i="94" s="1"/>
  <c r="O6654" i="94" s="1"/>
  <c r="O6655" i="94" s="1"/>
  <c r="O6656" i="94" s="1"/>
  <c r="O6657" i="94" s="1"/>
  <c r="O6658" i="94" s="1"/>
  <c r="O6659" i="94" s="1"/>
  <c r="O6660" i="94" s="1"/>
  <c r="O6661" i="94" s="1"/>
  <c r="O6662" i="94" s="1"/>
  <c r="O6663" i="94" s="1"/>
  <c r="O6664" i="94" s="1"/>
  <c r="O6665" i="94" s="1"/>
  <c r="O6666" i="94" s="1"/>
  <c r="O6667" i="94" s="1"/>
  <c r="O6668" i="94" s="1"/>
  <c r="O6669" i="94" s="1"/>
  <c r="O6670" i="94" s="1"/>
  <c r="O6671" i="94" s="1"/>
  <c r="O6672" i="94" s="1"/>
  <c r="O6673" i="94" s="1"/>
  <c r="O6674" i="94" s="1"/>
  <c r="O6675" i="94" s="1"/>
  <c r="O6676" i="94" s="1"/>
  <c r="O6677" i="94" s="1"/>
  <c r="O6678" i="94" s="1"/>
  <c r="O6679" i="94" s="1"/>
  <c r="O6680" i="94" s="1"/>
  <c r="O6681" i="94" s="1"/>
  <c r="O6682" i="94" s="1"/>
  <c r="O6683" i="94" s="1"/>
  <c r="O6684" i="94" s="1"/>
  <c r="O6685" i="94" s="1"/>
  <c r="O6686" i="94" s="1"/>
  <c r="O6687" i="94" s="1"/>
  <c r="O6688" i="94" s="1"/>
  <c r="O6689" i="94" s="1"/>
  <c r="O6690" i="94" s="1"/>
  <c r="O6691" i="94" s="1"/>
  <c r="O6692" i="94" s="1"/>
  <c r="O6693" i="94" s="1"/>
  <c r="O6694" i="94" s="1"/>
  <c r="O6695" i="94" s="1"/>
  <c r="O6696" i="94" s="1"/>
  <c r="O6697" i="94" s="1"/>
  <c r="O6698" i="94" s="1"/>
  <c r="O6699" i="94" s="1"/>
  <c r="O6700" i="94" s="1"/>
  <c r="O6701" i="94" s="1"/>
  <c r="O6702" i="94" s="1"/>
  <c r="O6703" i="94" s="1"/>
  <c r="O6704" i="94" s="1"/>
  <c r="O6705" i="94" s="1"/>
  <c r="O6706" i="94" s="1"/>
  <c r="O6707" i="94" s="1"/>
  <c r="O6708" i="94" s="1"/>
  <c r="O6709" i="94" s="1"/>
  <c r="O6710" i="94" s="1"/>
  <c r="O6711" i="94" s="1"/>
  <c r="O6712" i="94" s="1"/>
  <c r="O6713" i="94" s="1"/>
  <c r="O6714" i="94" s="1"/>
  <c r="O6715" i="94" s="1"/>
  <c r="O6716" i="94" s="1"/>
  <c r="O6717" i="94" s="1"/>
  <c r="O6718" i="94" s="1"/>
  <c r="O6719" i="94" s="1"/>
  <c r="O6720" i="94" s="1"/>
  <c r="O6721" i="94" s="1"/>
  <c r="O6722" i="94" s="1"/>
  <c r="O6723" i="94" s="1"/>
  <c r="O6724" i="94" s="1"/>
  <c r="O6725" i="94" s="1"/>
  <c r="O6726" i="94" s="1"/>
  <c r="O6727" i="94" s="1"/>
  <c r="O6728" i="94" s="1"/>
  <c r="O6729" i="94" s="1"/>
  <c r="O6730" i="94" s="1"/>
  <c r="O6731" i="94" s="1"/>
  <c r="O6732" i="94" s="1"/>
  <c r="O6733" i="94" s="1"/>
  <c r="O6734" i="94" s="1"/>
  <c r="O6735" i="94" s="1"/>
  <c r="O6736" i="94" s="1"/>
  <c r="O6737" i="94" s="1"/>
  <c r="O6738" i="94" s="1"/>
  <c r="O6739" i="94" s="1"/>
  <c r="O6740" i="94" s="1"/>
  <c r="O6741" i="94" s="1"/>
  <c r="O6742" i="94" s="1"/>
  <c r="O6743" i="94" s="1"/>
  <c r="O6744" i="94" s="1"/>
  <c r="O6745" i="94" s="1"/>
  <c r="O6746" i="94" s="1"/>
  <c r="O6747" i="94" s="1"/>
  <c r="O6748" i="94" s="1"/>
  <c r="O6749" i="94" s="1"/>
  <c r="O6750" i="94" s="1"/>
  <c r="O6751" i="94" s="1"/>
  <c r="O6752" i="94" s="1"/>
  <c r="O6753" i="94" s="1"/>
  <c r="O6754" i="94" s="1"/>
  <c r="O6755" i="94" s="1"/>
  <c r="O6756" i="94" s="1"/>
  <c r="O6757" i="94" s="1"/>
  <c r="O6758" i="94" s="1"/>
  <c r="O6759" i="94" s="1"/>
  <c r="O6760" i="94" s="1"/>
  <c r="O6761" i="94" s="1"/>
  <c r="O6762" i="94" s="1"/>
  <c r="O6763" i="94" s="1"/>
  <c r="O6764" i="94" s="1"/>
  <c r="O6765" i="94" s="1"/>
  <c r="O6766" i="94" s="1"/>
  <c r="O6767" i="94" s="1"/>
  <c r="O6768" i="94" s="1"/>
  <c r="O6769" i="94" s="1"/>
  <c r="O6770" i="94" s="1"/>
  <c r="O6771" i="94" s="1"/>
  <c r="O6772" i="94" s="1"/>
  <c r="O6773" i="94" s="1"/>
  <c r="O6774" i="94" s="1"/>
  <c r="O6775" i="94" s="1"/>
  <c r="O6776" i="94" s="1"/>
  <c r="O6777" i="94" s="1"/>
  <c r="O6778" i="94" s="1"/>
  <c r="O6779" i="94" s="1"/>
  <c r="O6780" i="94" s="1"/>
  <c r="O6781" i="94" s="1"/>
  <c r="O6782" i="94" s="1"/>
  <c r="O6783" i="94" s="1"/>
  <c r="O6784" i="94" s="1"/>
  <c r="O6785" i="94" s="1"/>
  <c r="O6786" i="94" s="1"/>
  <c r="O6787" i="94" s="1"/>
  <c r="O6788" i="94" s="1"/>
  <c r="O6789" i="94" s="1"/>
  <c r="O6790" i="94" s="1"/>
  <c r="O6791" i="94" s="1"/>
  <c r="H170" i="93" l="1"/>
  <c r="H171" i="93" s="1"/>
  <c r="J170" i="91"/>
  <c r="J171" i="91" s="1"/>
  <c r="J170" i="92" s="1"/>
  <c r="J171" i="92" s="1"/>
  <c r="M170" i="91"/>
  <c r="M171" i="91" s="1"/>
  <c r="M170" i="92" s="1"/>
  <c r="M171" i="92" s="1"/>
  <c r="Y170" i="88"/>
  <c r="Y171" i="88" s="1"/>
  <c r="Y170" i="89"/>
  <c r="Y171" i="89" s="1"/>
  <c r="O6792" i="94"/>
  <c r="O6793" i="94" s="1"/>
  <c r="O6794" i="94" s="1"/>
  <c r="O6795" i="94" s="1"/>
  <c r="O6796" i="94" s="1"/>
  <c r="O6797" i="94" s="1"/>
  <c r="O6798" i="94" s="1"/>
  <c r="O6799" i="94" s="1"/>
  <c r="O6800" i="94" s="1"/>
  <c r="O6801" i="94" s="1"/>
  <c r="O6802" i="94" s="1"/>
  <c r="O6803" i="94" s="1"/>
  <c r="O6804" i="94" s="1"/>
  <c r="O6805" i="94" s="1"/>
  <c r="O6806" i="94" s="1"/>
  <c r="O6807" i="94" s="1"/>
  <c r="O6808" i="94" s="1"/>
  <c r="O6809" i="94" s="1"/>
  <c r="O6810" i="94" s="1"/>
  <c r="O6811" i="94" s="1"/>
  <c r="O6812" i="94" s="1"/>
  <c r="O6813" i="94" s="1"/>
  <c r="O6814" i="94" s="1"/>
  <c r="O6815" i="94" s="1"/>
  <c r="O6816" i="94" s="1"/>
  <c r="O6817" i="94" s="1"/>
  <c r="O6818" i="94" s="1"/>
  <c r="G171" i="89"/>
  <c r="G170" i="90" s="1"/>
  <c r="M170" i="93" l="1"/>
  <c r="M171" i="93" s="1"/>
  <c r="J170" i="93"/>
  <c r="J171" i="93" s="1"/>
  <c r="O6819" i="94"/>
  <c r="O6820" i="94" s="1"/>
  <c r="O6821" i="94" s="1"/>
  <c r="O6822" i="94" s="1"/>
  <c r="O6823" i="94" s="1"/>
  <c r="O6824" i="94" s="1"/>
  <c r="O6825" i="94" s="1"/>
  <c r="O6826" i="94" s="1"/>
  <c r="O6827" i="94" s="1"/>
  <c r="O6828" i="94" s="1"/>
  <c r="O6829" i="94" s="1"/>
  <c r="O6830" i="94" s="1"/>
  <c r="O6831" i="94" s="1"/>
  <c r="O6832" i="94" s="1"/>
  <c r="O6833" i="94" s="1"/>
  <c r="O6834" i="94" s="1"/>
  <c r="O6835" i="94" s="1"/>
  <c r="O6836" i="94" s="1"/>
  <c r="O6837" i="94" s="1"/>
  <c r="O6838" i="94" s="1"/>
  <c r="O6839" i="94" s="1"/>
  <c r="O6840" i="94" s="1"/>
  <c r="O6841" i="94" s="1"/>
  <c r="O6842" i="94" s="1"/>
  <c r="O6843" i="94" s="1"/>
  <c r="O6844" i="94" s="1"/>
  <c r="O6845" i="94" s="1"/>
  <c r="O6846" i="94" s="1"/>
  <c r="O6847" i="94" s="1"/>
  <c r="O6848" i="94" s="1"/>
  <c r="O6849" i="94" s="1"/>
  <c r="O6850" i="94" s="1"/>
  <c r="O6851" i="94" s="1"/>
  <c r="O6852" i="94" s="1"/>
  <c r="O6853" i="94" s="1"/>
  <c r="O6854" i="94" s="1"/>
  <c r="O6855" i="94" s="1"/>
  <c r="O6856" i="94" s="1"/>
  <c r="O6857" i="94" s="1"/>
  <c r="O6858" i="94" s="1"/>
  <c r="O6859" i="94" s="1"/>
  <c r="O6860" i="94" s="1"/>
  <c r="O6861" i="94" s="1"/>
  <c r="O6862" i="94" s="1"/>
  <c r="O6863" i="94" s="1"/>
  <c r="O6864" i="94" s="1"/>
  <c r="O6865" i="94" s="1"/>
  <c r="O6866" i="94" s="1"/>
  <c r="O6867" i="94" s="1"/>
  <c r="O6868" i="94" s="1"/>
  <c r="O6869" i="94" s="1"/>
  <c r="O6870" i="94" s="1"/>
  <c r="O6871" i="94" s="1"/>
  <c r="O6872" i="94" s="1"/>
  <c r="O6873" i="94" s="1"/>
  <c r="O6874" i="94" s="1"/>
  <c r="O6875" i="94" s="1"/>
  <c r="O6876" i="94" s="1"/>
  <c r="O6877" i="94" s="1"/>
  <c r="O6878" i="94" s="1"/>
  <c r="O6879" i="94" s="1"/>
  <c r="O6880" i="94" s="1"/>
  <c r="O6881" i="94" s="1"/>
  <c r="O6882" i="94" s="1"/>
  <c r="O6883" i="94" s="1"/>
  <c r="O6884" i="94" s="1"/>
  <c r="O6885" i="94" s="1"/>
  <c r="O6886" i="94" s="1"/>
  <c r="O6887" i="94" s="1"/>
  <c r="O6888" i="94" s="1"/>
  <c r="O6889" i="94" s="1"/>
  <c r="O6890" i="94" s="1"/>
  <c r="O6891" i="94" s="1"/>
  <c r="O6892" i="94" s="1"/>
  <c r="O6893" i="94" s="1"/>
  <c r="O6894" i="94" s="1"/>
  <c r="O6895" i="94" s="1"/>
  <c r="O6896" i="94" s="1"/>
  <c r="O6897" i="94" s="1"/>
  <c r="O6898" i="94" s="1"/>
  <c r="O6899" i="94" s="1"/>
  <c r="O6900" i="94" s="1"/>
  <c r="O6901" i="94" s="1"/>
  <c r="O6902" i="94" s="1"/>
  <c r="O6903" i="94" s="1"/>
  <c r="O6904" i="94" s="1"/>
  <c r="O6905" i="94" s="1"/>
  <c r="O6906" i="94" s="1"/>
  <c r="O6907" i="94" s="1"/>
  <c r="O6908" i="94" s="1"/>
  <c r="O6909" i="94" s="1"/>
  <c r="O6910" i="94" s="1"/>
  <c r="O6911" i="94" s="1"/>
  <c r="O6912" i="94" s="1"/>
  <c r="O6913" i="94" s="1"/>
  <c r="O6914" i="94" s="1"/>
  <c r="O6915" i="94" s="1"/>
  <c r="O6916" i="94" s="1"/>
  <c r="G171" i="90"/>
  <c r="G170" i="91" s="1"/>
  <c r="Y170" i="90"/>
  <c r="Y171" i="90" s="1"/>
  <c r="O6917" i="94" l="1"/>
  <c r="O6918" i="94" s="1"/>
  <c r="O6919" i="94" s="1"/>
  <c r="O6920" i="94" s="1"/>
  <c r="O6921" i="94" s="1"/>
  <c r="O6922" i="94" s="1"/>
  <c r="O6923" i="94" s="1"/>
  <c r="O6924" i="94" s="1"/>
  <c r="O6925" i="94" s="1"/>
  <c r="O6926" i="94" s="1"/>
  <c r="G171" i="91"/>
  <c r="G170" i="92" s="1"/>
  <c r="Y170" i="91"/>
  <c r="Y171" i="91" s="1"/>
  <c r="Y173" i="91" s="1"/>
  <c r="O6927" i="94" l="1"/>
  <c r="O6928" i="94" s="1"/>
  <c r="O6929" i="94" s="1"/>
  <c r="O6930" i="94" s="1"/>
  <c r="O6931" i="94" s="1"/>
  <c r="O6932" i="94" s="1"/>
  <c r="O6933" i="94" s="1"/>
  <c r="O6934" i="94" s="1"/>
  <c r="O6935" i="94" s="1"/>
  <c r="O6936" i="94" s="1"/>
  <c r="O6937" i="94" s="1"/>
  <c r="O6938" i="94" s="1"/>
  <c r="O6939" i="94" s="1"/>
  <c r="O6940" i="94" s="1"/>
  <c r="O6941" i="94" s="1"/>
  <c r="O6942" i="94" s="1"/>
  <c r="O6943" i="94" s="1"/>
  <c r="O6944" i="94" s="1"/>
  <c r="O6945" i="94" s="1"/>
  <c r="O6946" i="94" s="1"/>
  <c r="O6947" i="94" s="1"/>
  <c r="O6948" i="94" s="1"/>
  <c r="O6949" i="94" s="1"/>
  <c r="O6950" i="94" s="1"/>
  <c r="O6951" i="94" s="1"/>
  <c r="O6952" i="94" s="1"/>
  <c r="O6953" i="94" s="1"/>
  <c r="O6954" i="94" s="1"/>
  <c r="O6955" i="94" s="1"/>
  <c r="O6956" i="94" s="1"/>
  <c r="O6957" i="94" s="1"/>
  <c r="O6958" i="94" s="1"/>
  <c r="O6959" i="94" s="1"/>
  <c r="O6960" i="94" s="1"/>
  <c r="O6961" i="94" s="1"/>
  <c r="O6962" i="94" s="1"/>
  <c r="O6963" i="94" s="1"/>
  <c r="O6964" i="94" s="1"/>
  <c r="O6965" i="94" s="1"/>
  <c r="O6966" i="94" s="1"/>
  <c r="O6967" i="94" s="1"/>
  <c r="O6968" i="94" s="1"/>
  <c r="O6969" i="94" s="1"/>
  <c r="O6970" i="94" s="1"/>
  <c r="O6971" i="94" s="1"/>
  <c r="O6972" i="94" s="1"/>
  <c r="O6973" i="94" s="1"/>
  <c r="O6974" i="94" s="1"/>
  <c r="O6975" i="94" s="1"/>
  <c r="O6976" i="94" s="1"/>
  <c r="O6977" i="94" s="1"/>
  <c r="O6978" i="94" s="1"/>
  <c r="O6979" i="94" s="1"/>
  <c r="O6980" i="94" s="1"/>
  <c r="O6981" i="94" s="1"/>
  <c r="O6982" i="94" s="1"/>
  <c r="O6983" i="94" s="1"/>
  <c r="O6984" i="94" s="1"/>
  <c r="O6985" i="94" s="1"/>
  <c r="O6986" i="94" s="1"/>
  <c r="O6987" i="94" s="1"/>
  <c r="O6988" i="94" s="1"/>
  <c r="O6989" i="94" s="1"/>
  <c r="O6990" i="94" s="1"/>
  <c r="O6991" i="94" s="1"/>
  <c r="O6992" i="94" s="1"/>
  <c r="O6993" i="94" s="1"/>
  <c r="O6994" i="94" s="1"/>
  <c r="O6995" i="94" s="1"/>
  <c r="O6996" i="94" s="1"/>
  <c r="O6997" i="94" s="1"/>
  <c r="O6998" i="94" s="1"/>
  <c r="O6999" i="94" s="1"/>
  <c r="O7000" i="94" s="1"/>
  <c r="O7001" i="94" s="1"/>
  <c r="O7002" i="94" s="1"/>
  <c r="O7003" i="94" s="1"/>
  <c r="O7004" i="94" s="1"/>
  <c r="O7005" i="94" s="1"/>
  <c r="O7006" i="94" s="1"/>
  <c r="O7007" i="94" s="1"/>
  <c r="O7008" i="94" s="1"/>
  <c r="O7009" i="94" s="1"/>
  <c r="O7010" i="94" s="1"/>
  <c r="O7011" i="94" s="1"/>
  <c r="O7012" i="94" s="1"/>
  <c r="O7013" i="94" s="1"/>
  <c r="O7014" i="94" s="1"/>
  <c r="O7015" i="94" s="1"/>
  <c r="O7016" i="94" s="1"/>
  <c r="O7017" i="94" s="1"/>
  <c r="O7018" i="94" s="1"/>
  <c r="O7019" i="94" s="1"/>
  <c r="O7020" i="94" s="1"/>
  <c r="O7021" i="94" s="1"/>
  <c r="O7022" i="94" s="1"/>
  <c r="O7023" i="94" s="1"/>
  <c r="O7024" i="94" s="1"/>
  <c r="O7025" i="94" s="1"/>
  <c r="O7026" i="94" s="1"/>
  <c r="O7027" i="94" s="1"/>
  <c r="O7028" i="94" s="1"/>
  <c r="O7029" i="94" s="1"/>
  <c r="O7030" i="94" s="1"/>
  <c r="O7031" i="94" s="1"/>
  <c r="O7032" i="94" s="1"/>
  <c r="O7033" i="94" s="1"/>
  <c r="O7034" i="94" s="1"/>
  <c r="O7035" i="94" s="1"/>
  <c r="O7036" i="94" s="1"/>
  <c r="O7037" i="94" s="1"/>
  <c r="O7038" i="94" s="1"/>
  <c r="O7039" i="94" s="1"/>
  <c r="O7040" i="94" s="1"/>
  <c r="O7041" i="94" s="1"/>
  <c r="O7042" i="94" s="1"/>
  <c r="O7043" i="94" s="1"/>
  <c r="O7044" i="94" s="1"/>
  <c r="O7045" i="94" s="1"/>
  <c r="O7046" i="94" s="1"/>
  <c r="O7047" i="94" s="1"/>
  <c r="O7048" i="94" s="1"/>
  <c r="O7049" i="94" s="1"/>
  <c r="O7050" i="94" s="1"/>
  <c r="O7051" i="94" s="1"/>
  <c r="O7052" i="94" s="1"/>
  <c r="O7053" i="94" s="1"/>
  <c r="O7054" i="94" s="1"/>
  <c r="O7055" i="94" s="1"/>
  <c r="O7056" i="94" s="1"/>
  <c r="O7057" i="94" s="1"/>
  <c r="O7058" i="94" s="1"/>
  <c r="O7059" i="94" s="1"/>
  <c r="O7060" i="94" s="1"/>
  <c r="O7061" i="94" s="1"/>
  <c r="O7062" i="94" s="1"/>
  <c r="O7063" i="94" s="1"/>
  <c r="O7064" i="94" s="1"/>
  <c r="O7065" i="94" s="1"/>
  <c r="O7066" i="94" s="1"/>
  <c r="G171" i="92"/>
  <c r="G170" i="93" s="1"/>
  <c r="Y170" i="92"/>
  <c r="Y171" i="92" s="1"/>
  <c r="O7067" i="94" l="1"/>
  <c r="O7068" i="94" s="1"/>
  <c r="O7069" i="94" s="1"/>
  <c r="O7070" i="94" s="1"/>
  <c r="O7071" i="94" s="1"/>
  <c r="O7072" i="94" s="1"/>
  <c r="O7073" i="94" s="1"/>
  <c r="O7074" i="94" s="1"/>
  <c r="G171" i="93"/>
  <c r="Y170" i="93"/>
  <c r="Y171" i="93" s="1"/>
  <c r="O7075" i="94" l="1"/>
  <c r="O7076" i="94" s="1"/>
  <c r="O7077" i="94" s="1"/>
  <c r="O7078" i="94" s="1"/>
  <c r="O7079" i="94" s="1"/>
  <c r="O7080" i="94" s="1"/>
  <c r="O7081" i="94" s="1"/>
  <c r="O7082" i="94" s="1"/>
  <c r="O7083" i="94" s="1"/>
  <c r="O7084" i="94" s="1"/>
  <c r="O7085" i="94" s="1"/>
  <c r="O7086" i="94" s="1"/>
  <c r="O7087" i="94" s="1"/>
  <c r="O7088" i="94" s="1"/>
  <c r="O7089" i="94" s="1"/>
  <c r="O7090" i="94" s="1"/>
  <c r="O7091" i="94" s="1"/>
  <c r="O7092" i="94" s="1"/>
  <c r="O7093" i="94" s="1"/>
  <c r="O7094" i="94" s="1"/>
  <c r="O7095" i="94" s="1"/>
  <c r="O7096" i="94" s="1"/>
  <c r="O7097" i="94" s="1"/>
  <c r="O7098" i="94" s="1"/>
  <c r="O7099" i="94" s="1"/>
  <c r="O7100" i="94" s="1"/>
  <c r="O7101" i="94" s="1"/>
  <c r="O7102" i="94" s="1"/>
  <c r="O7103" i="94" s="1"/>
  <c r="O7104" i="94" s="1"/>
  <c r="O7105" i="94" s="1"/>
  <c r="O7106" i="94" s="1"/>
  <c r="O7107" i="94" s="1"/>
  <c r="O7108" i="94" s="1"/>
  <c r="O7109" i="94" s="1"/>
  <c r="O7110" i="94" s="1"/>
  <c r="O7111" i="94" s="1"/>
  <c r="O7112" i="94" s="1"/>
  <c r="O7113" i="94" s="1"/>
  <c r="O7114" i="94" s="1"/>
  <c r="O7115" i="94" s="1"/>
  <c r="O7116" i="94" s="1"/>
  <c r="O7117" i="94" s="1"/>
  <c r="O7118" i="94" s="1"/>
  <c r="O7119" i="94" s="1"/>
  <c r="O7120" i="94" s="1"/>
  <c r="O7121" i="94" s="1"/>
  <c r="O7122" i="94" s="1"/>
  <c r="O7123" i="94" s="1"/>
  <c r="O7124" i="94" s="1"/>
  <c r="O7125" i="94" s="1"/>
  <c r="O7126" i="94" s="1"/>
  <c r="O7127" i="94" s="1"/>
  <c r="O7128" i="94" s="1"/>
  <c r="O7129" i="94" s="1"/>
  <c r="O7130" i="94" s="1"/>
  <c r="O7131" i="94" s="1"/>
  <c r="O7132" i="94" s="1"/>
  <c r="O7133" i="94" s="1"/>
  <c r="O7134" i="94" s="1"/>
  <c r="O7135" i="94" s="1"/>
  <c r="O7136" i="94" s="1"/>
  <c r="O7137" i="94" s="1"/>
  <c r="O7138" i="94" s="1"/>
  <c r="O7139" i="94" s="1"/>
  <c r="O7140" i="94" s="1"/>
  <c r="O7141" i="94" s="1"/>
  <c r="O7142" i="94" s="1"/>
  <c r="O7143" i="94" s="1"/>
  <c r="O7144" i="94" s="1"/>
  <c r="O7145" i="94" s="1"/>
  <c r="O7146" i="94" s="1"/>
  <c r="O7147" i="94" s="1"/>
  <c r="O7148" i="94" s="1"/>
  <c r="O7149" i="94" s="1"/>
  <c r="O7150" i="94" s="1"/>
  <c r="O7151" i="94" s="1"/>
  <c r="O7152" i="94" s="1"/>
  <c r="O7153" i="94" s="1"/>
  <c r="O7154" i="94" s="1"/>
  <c r="O7155" i="94" s="1"/>
  <c r="O7156" i="94" s="1"/>
  <c r="O7157" i="94" s="1"/>
  <c r="O7158" i="94" s="1"/>
  <c r="O7159" i="94" s="1"/>
  <c r="O7160" i="94" s="1"/>
  <c r="O7161" i="94" s="1"/>
  <c r="O7162" i="94" s="1"/>
  <c r="O7163" i="94" s="1"/>
  <c r="O7164" i="94" s="1"/>
  <c r="O7165" i="94" s="1"/>
  <c r="O7166" i="94" s="1"/>
  <c r="O7167" i="94" s="1"/>
  <c r="O7168" i="94" s="1"/>
  <c r="O7169" i="94" s="1"/>
  <c r="O7170" i="94" s="1"/>
  <c r="O7171" i="94" s="1"/>
  <c r="O7172" i="94" s="1"/>
  <c r="O7173" i="94" s="1"/>
  <c r="O7174" i="94" s="1"/>
  <c r="O7175" i="94" s="1"/>
  <c r="O7176" i="94" s="1"/>
  <c r="O7177" i="94" s="1"/>
  <c r="O7178" i="94" s="1"/>
  <c r="O7179" i="94" s="1"/>
  <c r="O7180" i="94" s="1"/>
  <c r="O7181" i="94" s="1"/>
  <c r="O7182" i="94" s="1"/>
  <c r="O7183" i="94" s="1"/>
  <c r="O7184" i="94" s="1"/>
  <c r="O7185" i="94" s="1"/>
  <c r="O7186" i="94" s="1"/>
  <c r="O7187" i="94" s="1"/>
  <c r="O7188" i="94" s="1"/>
  <c r="O7189" i="94" s="1"/>
  <c r="O7190" i="94" s="1"/>
  <c r="O7191" i="94" s="1"/>
  <c r="O7192" i="94" s="1"/>
  <c r="O7193" i="94" s="1"/>
  <c r="O7194" i="94" s="1"/>
  <c r="O7195" i="94" s="1"/>
  <c r="O7196" i="94" s="1"/>
  <c r="O7197" i="94" s="1"/>
  <c r="O7198" i="94" s="1"/>
  <c r="O7199" i="94" s="1"/>
  <c r="O7200" i="94" s="1"/>
  <c r="O7201" i="94" s="1"/>
  <c r="O7202" i="94" s="1"/>
  <c r="O7203" i="94" s="1"/>
  <c r="O7204" i="94" s="1"/>
  <c r="O7205" i="94" s="1"/>
  <c r="O7206" i="94" s="1"/>
  <c r="O7207" i="94" s="1"/>
  <c r="O7208" i="94" s="1"/>
  <c r="O7209" i="94" s="1"/>
  <c r="O7210" i="94" s="1"/>
  <c r="O7211" i="94" s="1"/>
  <c r="O7212" i="94" s="1"/>
  <c r="O7213" i="94" s="1"/>
  <c r="O7214" i="94" s="1"/>
  <c r="O377" i="69"/>
  <c r="O378" i="69" s="1"/>
  <c r="O379" i="69" s="1"/>
  <c r="O380" i="69" s="1"/>
  <c r="O381" i="69" s="1"/>
  <c r="O382" i="69" s="1"/>
  <c r="O383" i="69" s="1"/>
  <c r="O384" i="69" s="1"/>
  <c r="O385" i="69" s="1"/>
  <c r="O386" i="69" s="1"/>
  <c r="O387" i="69" s="1"/>
  <c r="O388" i="69" s="1"/>
  <c r="O389" i="69" s="1"/>
  <c r="O390" i="69" s="1"/>
  <c r="O391" i="69" s="1"/>
  <c r="O392" i="69" s="1"/>
  <c r="O393" i="69" s="1"/>
  <c r="O394" i="69" s="1"/>
  <c r="O395" i="69" s="1"/>
  <c r="O396" i="69" s="1"/>
  <c r="O397" i="69" s="1"/>
  <c r="O398" i="69" s="1"/>
  <c r="O399" i="69" s="1"/>
  <c r="O400" i="69" s="1"/>
  <c r="O401" i="69" s="1"/>
  <c r="O402" i="69" s="1"/>
  <c r="O403" i="69" s="1"/>
  <c r="O404" i="69" s="1"/>
  <c r="O405" i="69" s="1"/>
  <c r="O406" i="69" s="1"/>
  <c r="O407" i="69" s="1"/>
  <c r="O408" i="69" s="1"/>
  <c r="O409" i="69" s="1"/>
  <c r="O410" i="69" s="1"/>
  <c r="O411" i="69" s="1"/>
  <c r="O412" i="69" s="1"/>
  <c r="O413" i="69" s="1"/>
  <c r="O414" i="69" s="1"/>
  <c r="O415" i="69" s="1"/>
  <c r="O416" i="69" s="1"/>
  <c r="O417" i="69" s="1"/>
  <c r="O418" i="69" s="1"/>
  <c r="O419" i="69" s="1"/>
  <c r="O420" i="69" s="1"/>
  <c r="O421" i="69" s="1"/>
  <c r="O422" i="69" s="1"/>
  <c r="O423" i="69" s="1"/>
  <c r="O7215" i="94" l="1"/>
  <c r="O7216" i="94" s="1"/>
  <c r="O7217" i="94" s="1"/>
  <c r="O7218" i="94" s="1"/>
  <c r="O424" i="69"/>
  <c r="O425" i="69" s="1"/>
  <c r="O426" i="69" s="1"/>
  <c r="O427" i="69" s="1"/>
  <c r="O428" i="69" s="1"/>
  <c r="O429" i="69" s="1"/>
  <c r="O430" i="69" s="1"/>
  <c r="O431" i="69" s="1"/>
  <c r="O432" i="69" s="1"/>
  <c r="O433" i="69" s="1"/>
  <c r="O434" i="69" s="1"/>
  <c r="O435" i="69" s="1"/>
  <c r="O436" i="69" s="1"/>
  <c r="O437" i="69" s="1"/>
  <c r="O438" i="69" s="1"/>
  <c r="O439" i="69" s="1"/>
  <c r="O440" i="69" s="1"/>
  <c r="O441" i="69" s="1"/>
  <c r="O442" i="69" s="1"/>
  <c r="O443" i="69" s="1"/>
  <c r="O444" i="69" s="1"/>
  <c r="O445" i="69" s="1"/>
  <c r="O446" i="69" s="1"/>
  <c r="O447" i="69" s="1"/>
  <c r="O448" i="69" s="1"/>
  <c r="O449" i="69" s="1"/>
  <c r="O450" i="69" s="1"/>
  <c r="O451" i="69" s="1"/>
  <c r="O452" i="69" s="1"/>
  <c r="O453" i="69" s="1"/>
  <c r="O454" i="69" s="1"/>
  <c r="O455" i="69" s="1"/>
  <c r="O456" i="69" s="1"/>
  <c r="O457" i="69" s="1"/>
  <c r="O458" i="69" s="1"/>
  <c r="O459" i="69" s="1"/>
  <c r="O460" i="69" s="1"/>
  <c r="O461" i="69" s="1"/>
  <c r="O462" i="69" s="1"/>
  <c r="O7219" i="94" l="1"/>
  <c r="O7220" i="94" s="1"/>
  <c r="O7221" i="94" s="1"/>
  <c r="O7222" i="94" s="1"/>
  <c r="O7223" i="94" s="1"/>
  <c r="O7224" i="94" s="1"/>
  <c r="O7225" i="94" s="1"/>
  <c r="O7226" i="94" s="1"/>
  <c r="O7227" i="94" s="1"/>
  <c r="O7228" i="94" s="1"/>
  <c r="O7229" i="94" s="1"/>
  <c r="O7230" i="94" s="1"/>
  <c r="O7231" i="94" s="1"/>
  <c r="O7232" i="94" s="1"/>
  <c r="O7233" i="94" s="1"/>
  <c r="O7234" i="94" s="1"/>
  <c r="O7235" i="94" s="1"/>
  <c r="O7236" i="94" s="1"/>
  <c r="O7237" i="94" s="1"/>
  <c r="O7238" i="94" s="1"/>
  <c r="O7239" i="94" s="1"/>
  <c r="O7240" i="94" s="1"/>
  <c r="O7241" i="94" s="1"/>
  <c r="O463" i="69"/>
  <c r="O464" i="69" s="1"/>
  <c r="O465" i="69" s="1"/>
  <c r="O466" i="69" s="1"/>
  <c r="O467" i="69" s="1"/>
  <c r="O468" i="69" s="1"/>
  <c r="O469" i="69" s="1"/>
  <c r="O470" i="69" s="1"/>
  <c r="O471" i="69" s="1"/>
  <c r="O472" i="69" s="1"/>
  <c r="O473" i="69" s="1"/>
  <c r="O474" i="69" s="1"/>
  <c r="O475" i="69" s="1"/>
  <c r="O476" i="69" s="1"/>
  <c r="O477" i="69" s="1"/>
  <c r="O478" i="69" s="1"/>
  <c r="O479" i="69" s="1"/>
  <c r="O480" i="69" s="1"/>
  <c r="O481" i="69" s="1"/>
  <c r="O482" i="69" s="1"/>
  <c r="O483" i="69" s="1"/>
  <c r="O484" i="69" s="1"/>
  <c r="O485" i="69" s="1"/>
  <c r="O486" i="69" s="1"/>
  <c r="O487" i="69" s="1"/>
  <c r="O488" i="69" s="1"/>
  <c r="O489" i="69" s="1"/>
  <c r="O490" i="69" s="1"/>
  <c r="O491" i="69" s="1"/>
  <c r="O492" i="69" s="1"/>
  <c r="O493" i="69" s="1"/>
  <c r="O494" i="69" s="1"/>
  <c r="O495" i="69" s="1"/>
  <c r="O496" i="69" s="1"/>
  <c r="O497" i="69" s="1"/>
  <c r="O498" i="69" s="1"/>
  <c r="O499" i="69" s="1"/>
  <c r="O500" i="69" s="1"/>
  <c r="O501" i="69" s="1"/>
  <c r="O502" i="69" s="1"/>
  <c r="O503" i="69" s="1"/>
  <c r="O504" i="69" s="1"/>
  <c r="O505" i="69" s="1"/>
  <c r="O506" i="69" s="1"/>
  <c r="O507" i="69" s="1"/>
  <c r="O508" i="69" s="1"/>
  <c r="O509" i="69" s="1"/>
  <c r="O510" i="69" s="1"/>
  <c r="O511" i="69" s="1"/>
  <c r="O512" i="69" s="1"/>
  <c r="O513" i="69" s="1"/>
  <c r="O514" i="69" s="1"/>
  <c r="O515" i="69" s="1"/>
  <c r="O516" i="69" s="1"/>
  <c r="O517" i="69" s="1"/>
  <c r="O518" i="69" s="1"/>
  <c r="O519" i="69" s="1"/>
  <c r="O520" i="69" s="1"/>
  <c r="O521" i="69" s="1"/>
  <c r="O522" i="69" s="1"/>
  <c r="O523" i="69" s="1"/>
  <c r="O524" i="69" s="1"/>
  <c r="O525" i="69" s="1"/>
  <c r="O526" i="69" s="1"/>
  <c r="O527" i="69" s="1"/>
  <c r="O528" i="69" s="1"/>
  <c r="O529" i="69" s="1"/>
  <c r="O530" i="69" s="1"/>
  <c r="O531" i="69" s="1"/>
  <c r="O532" i="69" s="1"/>
  <c r="O533" i="69" s="1"/>
  <c r="O534" i="69" s="1"/>
  <c r="O535" i="69" s="1"/>
  <c r="O536" i="69" s="1"/>
  <c r="O537" i="69" s="1"/>
  <c r="O538" i="69" s="1"/>
  <c r="O539" i="69" s="1"/>
  <c r="O540" i="69" s="1"/>
  <c r="O541" i="69" s="1"/>
  <c r="O542" i="69" s="1"/>
  <c r="O543" i="69" s="1"/>
  <c r="O7242" i="94" l="1"/>
  <c r="O7243" i="94" s="1"/>
  <c r="O7244" i="94" s="1"/>
  <c r="O7245" i="94" s="1"/>
  <c r="O7246" i="94" s="1"/>
  <c r="O7247" i="94" s="1"/>
  <c r="O7248" i="94" s="1"/>
  <c r="O7249" i="94" s="1"/>
  <c r="O7250" i="94" s="1"/>
  <c r="O7251" i="94" s="1"/>
  <c r="O7252" i="94" s="1"/>
  <c r="O7253" i="94" s="1"/>
  <c r="O7254" i="94" s="1"/>
  <c r="O7255" i="94" s="1"/>
  <c r="O7256" i="94" s="1"/>
  <c r="O7257" i="94" s="1"/>
  <c r="O7258" i="94" s="1"/>
  <c r="O7259" i="94" s="1"/>
  <c r="O7260" i="94" s="1"/>
  <c r="O7261" i="94" s="1"/>
  <c r="O7262" i="94" s="1"/>
  <c r="O7263" i="94" s="1"/>
  <c r="O7264" i="94" s="1"/>
  <c r="O7265" i="94" s="1"/>
  <c r="O7266" i="94" s="1"/>
  <c r="O7267" i="94" s="1"/>
  <c r="O7268" i="94" s="1"/>
  <c r="O7269" i="94" s="1"/>
  <c r="O7270" i="94" s="1"/>
  <c r="O7271" i="94" s="1"/>
  <c r="O7272" i="94" s="1"/>
  <c r="O7273" i="94" s="1"/>
  <c r="O7274" i="94" s="1"/>
  <c r="O7275" i="94" s="1"/>
  <c r="O7276" i="94" s="1"/>
  <c r="O7277" i="94" s="1"/>
  <c r="O7278" i="94" s="1"/>
  <c r="O7279" i="94" s="1"/>
  <c r="O7280" i="94" s="1"/>
  <c r="O7281" i="94" s="1"/>
  <c r="O7282" i="94" s="1"/>
  <c r="O7283" i="94" s="1"/>
  <c r="O7284" i="94" s="1"/>
  <c r="O7285" i="94" s="1"/>
  <c r="O7286" i="94" s="1"/>
  <c r="O7287" i="94" s="1"/>
  <c r="O7288" i="94" s="1"/>
  <c r="O7289" i="94" s="1"/>
  <c r="O7290" i="94" s="1"/>
  <c r="O7291" i="94" s="1"/>
  <c r="O7292" i="94" s="1"/>
  <c r="O7293" i="94" s="1"/>
  <c r="O7294" i="94" s="1"/>
  <c r="O7295" i="94" s="1"/>
  <c r="O7296" i="94" s="1"/>
  <c r="O7297" i="94" s="1"/>
  <c r="O7298" i="94" s="1"/>
  <c r="O7299" i="94" s="1"/>
  <c r="O7300" i="94" s="1"/>
  <c r="O7301" i="94" s="1"/>
  <c r="O7302" i="94" s="1"/>
  <c r="O7303" i="94" s="1"/>
  <c r="O7304" i="94" s="1"/>
  <c r="O7305" i="94" s="1"/>
  <c r="O7306" i="94" s="1"/>
  <c r="O7307" i="94" s="1"/>
  <c r="O7308" i="94" s="1"/>
  <c r="O7309" i="94" s="1"/>
  <c r="O7310" i="94" s="1"/>
  <c r="O7311" i="94" s="1"/>
  <c r="O7312" i="94" s="1"/>
  <c r="O7313" i="94" s="1"/>
  <c r="O7314" i="94" s="1"/>
  <c r="O7315" i="94" s="1"/>
  <c r="O7316" i="94" s="1"/>
  <c r="O7317" i="94" s="1"/>
  <c r="O7318" i="94" s="1"/>
  <c r="O7319" i="94" s="1"/>
  <c r="O7320" i="94" s="1"/>
  <c r="O7321" i="94" s="1"/>
  <c r="O7322" i="94" s="1"/>
  <c r="O7323" i="94" s="1"/>
  <c r="O7324" i="94" s="1"/>
  <c r="O7325" i="94" s="1"/>
  <c r="O7326" i="94" s="1"/>
  <c r="O7327" i="94" s="1"/>
  <c r="O7328" i="94" s="1"/>
  <c r="O7329" i="94" s="1"/>
  <c r="O7330" i="94" s="1"/>
  <c r="O7331" i="94" s="1"/>
  <c r="O7332" i="94" s="1"/>
  <c r="O7333" i="94" s="1"/>
  <c r="O7334" i="94" s="1"/>
  <c r="O7335" i="94" s="1"/>
  <c r="O7336" i="94" s="1"/>
  <c r="O7337" i="94" s="1"/>
  <c r="O7338" i="94" s="1"/>
  <c r="O7339" i="94" s="1"/>
  <c r="O7340" i="94" s="1"/>
  <c r="O7341" i="94" s="1"/>
  <c r="O7342" i="94" s="1"/>
  <c r="O7343" i="94" s="1"/>
  <c r="O7344" i="94" s="1"/>
  <c r="O7345" i="94" s="1"/>
  <c r="O7346" i="94" s="1"/>
  <c r="O7347" i="94" s="1"/>
  <c r="O7348" i="94" s="1"/>
  <c r="O7349" i="94" s="1"/>
  <c r="O7350" i="94" s="1"/>
  <c r="O7351" i="94" s="1"/>
  <c r="O7352" i="94" s="1"/>
  <c r="O7353" i="94" s="1"/>
  <c r="O7354" i="94" s="1"/>
  <c r="O7355" i="94" s="1"/>
  <c r="O7356" i="94" s="1"/>
  <c r="O7357" i="94" s="1"/>
  <c r="O7358" i="94" s="1"/>
  <c r="O7359" i="94" s="1"/>
  <c r="O7360" i="94" s="1"/>
  <c r="O7361" i="94" s="1"/>
  <c r="O7362" i="94" s="1"/>
  <c r="O7363" i="94" s="1"/>
  <c r="O7364" i="94" s="1"/>
  <c r="O7365" i="94" s="1"/>
  <c r="O7366" i="94" s="1"/>
  <c r="O7367" i="94" s="1"/>
  <c r="O7368" i="94" s="1"/>
  <c r="O7369" i="94" s="1"/>
  <c r="O7370" i="94" s="1"/>
  <c r="O7371" i="94" s="1"/>
  <c r="O7372" i="94" s="1"/>
  <c r="O7373" i="94" s="1"/>
  <c r="O544" i="69"/>
  <c r="O545" i="69" s="1"/>
  <c r="O546" i="69" s="1"/>
  <c r="O547" i="69" s="1"/>
  <c r="O548" i="69" s="1"/>
  <c r="O549" i="69" s="1"/>
  <c r="O550" i="69" s="1"/>
  <c r="O551" i="69" s="1"/>
  <c r="O552" i="69" s="1"/>
  <c r="O553" i="69" s="1"/>
  <c r="O554" i="69" s="1"/>
  <c r="O555" i="69" s="1"/>
  <c r="O556" i="69" s="1"/>
  <c r="O557" i="69" s="1"/>
  <c r="O558" i="69" s="1"/>
  <c r="O559" i="69" s="1"/>
  <c r="O560" i="69" s="1"/>
  <c r="O561" i="69" s="1"/>
  <c r="O562" i="69" s="1"/>
  <c r="O563" i="69" s="1"/>
  <c r="O564" i="69" s="1"/>
  <c r="O565" i="69" s="1"/>
  <c r="O566" i="69" s="1"/>
  <c r="O567" i="69" s="1"/>
  <c r="O568" i="69" s="1"/>
  <c r="O569" i="69" s="1"/>
  <c r="O570" i="69" s="1"/>
  <c r="O571" i="69" s="1"/>
  <c r="O572" i="69" s="1"/>
  <c r="O573" i="69" s="1"/>
  <c r="O574" i="69" s="1"/>
  <c r="O575" i="69" s="1"/>
  <c r="O576" i="69" s="1"/>
  <c r="O577" i="69" s="1"/>
  <c r="O578" i="69" s="1"/>
  <c r="O579" i="69" s="1"/>
  <c r="O580" i="69" s="1"/>
  <c r="O581" i="69" s="1"/>
  <c r="O582" i="69" s="1"/>
  <c r="O583" i="69" s="1"/>
  <c r="O584" i="69" s="1"/>
  <c r="O585" i="69" s="1"/>
  <c r="O586" i="69" s="1"/>
  <c r="O587" i="69" s="1"/>
  <c r="O588" i="69" s="1"/>
  <c r="O589" i="69" s="1"/>
  <c r="O590" i="69" s="1"/>
  <c r="O591" i="69" s="1"/>
  <c r="O592" i="69" s="1"/>
  <c r="O593" i="69" s="1"/>
  <c r="O594" i="69" s="1"/>
  <c r="O595" i="69" s="1"/>
  <c r="O596" i="69" s="1"/>
  <c r="O597" i="69" s="1"/>
  <c r="O598" i="69" s="1"/>
  <c r="O599" i="69" s="1"/>
  <c r="O600" i="69" s="1"/>
  <c r="O601" i="69" s="1"/>
  <c r="O602" i="69" s="1"/>
  <c r="O603" i="69" s="1"/>
  <c r="O604" i="69" s="1"/>
  <c r="O605" i="69" s="1"/>
  <c r="O606" i="69" s="1"/>
  <c r="O607" i="69" s="1"/>
  <c r="O608" i="69" s="1"/>
  <c r="O609" i="69" s="1"/>
  <c r="O610" i="69" s="1"/>
  <c r="O611" i="69" s="1"/>
  <c r="O612" i="69" s="1"/>
  <c r="O613" i="69" s="1"/>
  <c r="O614" i="69" s="1"/>
  <c r="O615" i="69" s="1"/>
  <c r="O616" i="69" s="1"/>
  <c r="O617" i="69" s="1"/>
  <c r="O618" i="69" s="1"/>
  <c r="O619" i="69" s="1"/>
  <c r="O620" i="69" s="1"/>
  <c r="O621" i="69" s="1"/>
  <c r="O622" i="69" s="1"/>
  <c r="O623" i="69" s="1"/>
  <c r="O624" i="69" s="1"/>
  <c r="O625" i="69" s="1"/>
  <c r="O626" i="69" s="1"/>
  <c r="O627" i="69" s="1"/>
  <c r="O628" i="69" s="1"/>
  <c r="O629" i="69" s="1"/>
  <c r="O630" i="69" s="1"/>
  <c r="O631" i="69" s="1"/>
  <c r="O632" i="69" s="1"/>
  <c r="O633" i="69" s="1"/>
  <c r="O634" i="69" s="1"/>
  <c r="O635" i="69" s="1"/>
  <c r="O636" i="69" s="1"/>
  <c r="O637" i="69" s="1"/>
  <c r="O638" i="69" s="1"/>
  <c r="O639" i="69" s="1"/>
  <c r="O640" i="69" s="1"/>
  <c r="O641" i="69" s="1"/>
  <c r="O642" i="69" s="1"/>
  <c r="O643" i="69" s="1"/>
  <c r="O644" i="69" s="1"/>
  <c r="O645" i="69" s="1"/>
  <c r="O646" i="69" s="1"/>
  <c r="O647" i="69" s="1"/>
  <c r="O648" i="69" s="1"/>
  <c r="O649" i="69" s="1"/>
  <c r="O650" i="69" s="1"/>
  <c r="O651" i="69" s="1"/>
  <c r="O652" i="69" s="1"/>
  <c r="O653" i="69" s="1"/>
  <c r="O654" i="69" s="1"/>
  <c r="O655" i="69" s="1"/>
  <c r="O656" i="69" s="1"/>
  <c r="O657" i="69" s="1"/>
  <c r="O658" i="69" s="1"/>
  <c r="O659" i="69" s="1"/>
  <c r="O7374" i="94" l="1"/>
  <c r="O7375" i="94" s="1"/>
  <c r="O7376" i="94" s="1"/>
  <c r="O7377" i="94" s="1"/>
  <c r="O7378" i="94" s="1"/>
  <c r="O7379" i="94" s="1"/>
  <c r="O7380" i="94" s="1"/>
  <c r="O7381" i="94" s="1"/>
  <c r="O7382" i="94" s="1"/>
  <c r="O7383" i="94" s="1"/>
  <c r="O7384" i="94" s="1"/>
  <c r="O7385" i="94" s="1"/>
  <c r="O7386" i="94" s="1"/>
  <c r="O7387" i="94" s="1"/>
  <c r="O7388" i="94" s="1"/>
  <c r="O7389" i="94" s="1"/>
  <c r="O7390" i="94" s="1"/>
  <c r="O7391" i="94" s="1"/>
  <c r="O7392" i="94" s="1"/>
  <c r="O7393" i="94" s="1"/>
  <c r="O7394" i="94" s="1"/>
  <c r="O7395" i="94" s="1"/>
  <c r="O7396" i="94" s="1"/>
  <c r="O7397" i="94" s="1"/>
  <c r="O7398" i="94" s="1"/>
  <c r="O7399" i="94" s="1"/>
  <c r="O7400" i="94" s="1"/>
  <c r="O7401" i="94" s="1"/>
  <c r="O7402" i="94" s="1"/>
  <c r="O7403" i="94" s="1"/>
  <c r="O7404" i="94" s="1"/>
  <c r="O7405" i="94" s="1"/>
  <c r="O7406" i="94" s="1"/>
  <c r="O7407" i="94" s="1"/>
  <c r="O7408" i="94" s="1"/>
  <c r="O7409" i="94" s="1"/>
  <c r="O7410" i="94" s="1"/>
  <c r="O7411" i="94" s="1"/>
  <c r="O7412" i="94" s="1"/>
  <c r="O7413" i="94" s="1"/>
  <c r="O7414" i="94" s="1"/>
  <c r="O7415" i="94" s="1"/>
  <c r="O7416" i="94" s="1"/>
  <c r="O7417" i="94" s="1"/>
  <c r="O7418" i="94" s="1"/>
  <c r="O7419" i="94" s="1"/>
  <c r="O660" i="69"/>
  <c r="O7420" i="94" l="1"/>
  <c r="O7421" i="94" s="1"/>
  <c r="O7422" i="94" s="1"/>
  <c r="O7423" i="94" s="1"/>
  <c r="O7424" i="94" s="1"/>
  <c r="O7425" i="94" s="1"/>
  <c r="O7426" i="94" s="1"/>
  <c r="O7427" i="94" s="1"/>
  <c r="O7428" i="94" s="1"/>
  <c r="O7429" i="94" s="1"/>
  <c r="O7430" i="94" s="1"/>
  <c r="O7431" i="94" s="1"/>
  <c r="O7432" i="94" s="1"/>
  <c r="O7433" i="94" s="1"/>
  <c r="O7434" i="94" s="1"/>
  <c r="O7435" i="94" s="1"/>
  <c r="O7436" i="94" s="1"/>
  <c r="O7437" i="94" s="1"/>
  <c r="O7438" i="94" s="1"/>
  <c r="O7439" i="94" s="1"/>
  <c r="O7440" i="94" s="1"/>
  <c r="O7441" i="94" s="1"/>
  <c r="O7442" i="94" s="1"/>
  <c r="O7443" i="94" s="1"/>
  <c r="O7444" i="94" s="1"/>
  <c r="O7445" i="94" s="1"/>
  <c r="O7446" i="94" s="1"/>
  <c r="O7447" i="94" s="1"/>
  <c r="O7448" i="94" s="1"/>
  <c r="O7449" i="94" s="1"/>
  <c r="O7450" i="94" s="1"/>
  <c r="O7451" i="94" s="1"/>
  <c r="O7452" i="94" s="1"/>
  <c r="O7453" i="94" s="1"/>
  <c r="O7454" i="94" s="1"/>
  <c r="O7455" i="94" s="1"/>
  <c r="O7456" i="94" s="1"/>
  <c r="O7457" i="94" s="1"/>
  <c r="O7458" i="94" s="1"/>
  <c r="O7459" i="94" s="1"/>
  <c r="O7460" i="94" s="1"/>
  <c r="O7461" i="94" s="1"/>
  <c r="O7462" i="94" s="1"/>
  <c r="O7463" i="94" s="1"/>
  <c r="O7464" i="94" s="1"/>
  <c r="O7465" i="94" s="1"/>
  <c r="O7466" i="94" s="1"/>
  <c r="O7467" i="94" s="1"/>
  <c r="O7468" i="94" s="1"/>
  <c r="O7469" i="94" s="1"/>
  <c r="O7470" i="94" s="1"/>
  <c r="O7471" i="94" s="1"/>
  <c r="O7472" i="94" s="1"/>
  <c r="O7473" i="94" s="1"/>
  <c r="O7474" i="94" s="1"/>
  <c r="O7475" i="94" s="1"/>
  <c r="O7476" i="94" s="1"/>
  <c r="O7477" i="94" s="1"/>
  <c r="O7478" i="94" s="1"/>
  <c r="O7479" i="94" s="1"/>
  <c r="O7480" i="94" s="1"/>
  <c r="O7481" i="94" s="1"/>
  <c r="O7482" i="94" s="1"/>
  <c r="O7483" i="94" s="1"/>
  <c r="O7484" i="94" s="1"/>
  <c r="O7485" i="94" s="1"/>
  <c r="O7486" i="94" s="1"/>
  <c r="O7487" i="94" s="1"/>
  <c r="O7488" i="94" s="1"/>
  <c r="O7489" i="94" s="1"/>
  <c r="O7490" i="94" s="1"/>
  <c r="O7491" i="94" s="1"/>
  <c r="O7492" i="94" s="1"/>
  <c r="O7493" i="94" s="1"/>
  <c r="O7494" i="94" s="1"/>
  <c r="O7495" i="94" s="1"/>
  <c r="O7496" i="94" s="1"/>
  <c r="O7497" i="94" s="1"/>
  <c r="O7498" i="94" s="1"/>
  <c r="O7499" i="94" s="1"/>
  <c r="O7500" i="94" s="1"/>
  <c r="O7501" i="94" s="1"/>
  <c r="O7502" i="94" s="1"/>
  <c r="O7503" i="94" s="1"/>
  <c r="O7504" i="94" s="1"/>
  <c r="O7505" i="94" s="1"/>
  <c r="O7506" i="94" s="1"/>
  <c r="O7507" i="94" s="1"/>
  <c r="O7508" i="94" s="1"/>
  <c r="O7509" i="94" s="1"/>
  <c r="O661" i="69"/>
  <c r="O662" i="69" s="1"/>
  <c r="O663" i="69" s="1"/>
  <c r="O664" i="69" s="1"/>
  <c r="O665" i="69" s="1"/>
  <c r="O666" i="69" s="1"/>
  <c r="O667" i="69" s="1"/>
  <c r="O668" i="69" s="1"/>
  <c r="O669" i="69" s="1"/>
  <c r="O670" i="69" s="1"/>
  <c r="O671" i="69" s="1"/>
  <c r="O672" i="69" s="1"/>
  <c r="O673" i="69" s="1"/>
  <c r="O674" i="69" s="1"/>
  <c r="O675" i="69" s="1"/>
  <c r="O676" i="69" s="1"/>
  <c r="O677" i="69" s="1"/>
  <c r="O678" i="69" s="1"/>
  <c r="O679" i="69" s="1"/>
  <c r="O680" i="69" s="1"/>
  <c r="O681" i="69" s="1"/>
  <c r="O682" i="69" s="1"/>
  <c r="O683" i="69" s="1"/>
  <c r="O684" i="69" s="1"/>
  <c r="O685" i="69" s="1"/>
  <c r="O686" i="69" s="1"/>
  <c r="O687" i="69" s="1"/>
  <c r="O688" i="69" s="1"/>
  <c r="O689" i="69" s="1"/>
  <c r="O690" i="69" s="1"/>
  <c r="O691" i="69" s="1"/>
  <c r="O692" i="69" s="1"/>
  <c r="O693" i="69" s="1"/>
  <c r="O694" i="69" s="1"/>
  <c r="O695" i="69" s="1"/>
  <c r="O696" i="69" s="1"/>
  <c r="O697" i="69" s="1"/>
  <c r="O698" i="69" s="1"/>
  <c r="O699" i="69" s="1"/>
  <c r="O700" i="69" s="1"/>
  <c r="O701" i="69" s="1"/>
  <c r="O702" i="69" s="1"/>
  <c r="O703" i="69" s="1"/>
  <c r="O704" i="69" s="1"/>
  <c r="O705" i="69" s="1"/>
  <c r="O706" i="69" s="1"/>
  <c r="O707" i="69" s="1"/>
  <c r="O708" i="69" s="1"/>
  <c r="O709" i="69" s="1"/>
  <c r="O710" i="69" s="1"/>
  <c r="O711" i="69" s="1"/>
  <c r="O712" i="69" s="1"/>
  <c r="O713" i="69" s="1"/>
  <c r="O714" i="69" s="1"/>
  <c r="O715" i="69" s="1"/>
  <c r="O716" i="69" s="1"/>
  <c r="O717" i="69" s="1"/>
  <c r="O718" i="69" s="1"/>
  <c r="O719" i="69" s="1"/>
  <c r="O720" i="69" s="1"/>
  <c r="O721" i="69" s="1"/>
  <c r="O722" i="69" s="1"/>
  <c r="O723" i="69" s="1"/>
  <c r="O724" i="69" s="1"/>
  <c r="O725" i="69" s="1"/>
  <c r="O726" i="69" s="1"/>
  <c r="O727" i="69" s="1"/>
  <c r="O728" i="69" s="1"/>
  <c r="O729" i="69" s="1"/>
  <c r="O730" i="69" s="1"/>
  <c r="O731" i="69" s="1"/>
  <c r="O732" i="69" s="1"/>
  <c r="O733" i="69" s="1"/>
  <c r="O734" i="69" s="1"/>
  <c r="O735" i="69" s="1"/>
  <c r="O736" i="69" s="1"/>
  <c r="O737" i="69" s="1"/>
  <c r="O738" i="69" s="1"/>
  <c r="O739" i="69" s="1"/>
  <c r="O740" i="69" s="1"/>
  <c r="O741" i="69" s="1"/>
  <c r="O742" i="69" s="1"/>
  <c r="O7510" i="94" l="1"/>
  <c r="O7511" i="94" s="1"/>
  <c r="O7512" i="94" s="1"/>
  <c r="O7513" i="94" s="1"/>
  <c r="O7514" i="94" s="1"/>
  <c r="O7515" i="94" s="1"/>
  <c r="O7516" i="94" s="1"/>
  <c r="O7517" i="94" s="1"/>
  <c r="O7518" i="94" s="1"/>
  <c r="O7519" i="94" s="1"/>
  <c r="O7520" i="94" s="1"/>
  <c r="O7521" i="94" s="1"/>
  <c r="O7522" i="94" s="1"/>
  <c r="O7523" i="94" s="1"/>
  <c r="O7524" i="94" s="1"/>
  <c r="O7525" i="94" s="1"/>
  <c r="O7526" i="94" s="1"/>
  <c r="O7527" i="94" s="1"/>
  <c r="O7528" i="94" s="1"/>
  <c r="O7529" i="94" s="1"/>
  <c r="O7530" i="94" s="1"/>
  <c r="O7531" i="94" s="1"/>
  <c r="O7532" i="94" s="1"/>
  <c r="O7533" i="94" s="1"/>
  <c r="O7534" i="94" s="1"/>
  <c r="O7535" i="94" s="1"/>
  <c r="O7536" i="94" s="1"/>
  <c r="O7537" i="94" s="1"/>
  <c r="O7538" i="94" s="1"/>
  <c r="O7539" i="94" s="1"/>
  <c r="O7540" i="94" s="1"/>
  <c r="O7541" i="94" s="1"/>
  <c r="O7542" i="94" s="1"/>
  <c r="O7543" i="94" s="1"/>
  <c r="O7544" i="94" s="1"/>
  <c r="O7545" i="94" s="1"/>
  <c r="O7546" i="94" s="1"/>
  <c r="O7547" i="94" s="1"/>
  <c r="O7548" i="94" s="1"/>
  <c r="O7549" i="94" s="1"/>
  <c r="O7550" i="94" s="1"/>
  <c r="O7551" i="94" s="1"/>
  <c r="O7552" i="94" s="1"/>
  <c r="O7553" i="94" s="1"/>
  <c r="O7554" i="94" s="1"/>
  <c r="O7555" i="94" s="1"/>
  <c r="O7556" i="94" s="1"/>
  <c r="O7557" i="94" s="1"/>
  <c r="O7558" i="94" s="1"/>
  <c r="O7559" i="94" s="1"/>
  <c r="O7560" i="94" s="1"/>
  <c r="O7561" i="94" s="1"/>
  <c r="O7562" i="94" s="1"/>
  <c r="O7563" i="94" s="1"/>
  <c r="O7564" i="94" s="1"/>
  <c r="O7565" i="94" s="1"/>
  <c r="O7566" i="94" s="1"/>
  <c r="O7567" i="94" s="1"/>
  <c r="O7568" i="94" s="1"/>
  <c r="O7569" i="94" s="1"/>
  <c r="O7570" i="94" s="1"/>
  <c r="O7571" i="94" s="1"/>
  <c r="O7572" i="94" s="1"/>
  <c r="O7573" i="94" s="1"/>
  <c r="O7574" i="94" s="1"/>
  <c r="O7575" i="94" s="1"/>
  <c r="O7576" i="94" s="1"/>
  <c r="O7577" i="94" s="1"/>
  <c r="O7578" i="94" s="1"/>
  <c r="O7579" i="94" s="1"/>
  <c r="O7580" i="94" s="1"/>
  <c r="O7581" i="94" s="1"/>
  <c r="O7582" i="94" s="1"/>
  <c r="O7583" i="94" s="1"/>
  <c r="O7584" i="94" s="1"/>
  <c r="O7585" i="94" s="1"/>
  <c r="O7586" i="94" s="1"/>
  <c r="O7587" i="94" s="1"/>
  <c r="O7588" i="94" s="1"/>
  <c r="O7589" i="94" s="1"/>
  <c r="O7590" i="94" s="1"/>
  <c r="O7591" i="94" s="1"/>
  <c r="O7592" i="94" s="1"/>
  <c r="O7593" i="94" s="1"/>
  <c r="O7594" i="94" s="1"/>
  <c r="O7595" i="94" s="1"/>
  <c r="O7596" i="94" s="1"/>
  <c r="O7597" i="94" s="1"/>
  <c r="O7598" i="94" s="1"/>
  <c r="O7599" i="94" s="1"/>
  <c r="O7600" i="94" s="1"/>
  <c r="O7601" i="94" s="1"/>
  <c r="O7602" i="94" s="1"/>
  <c r="O7603" i="94" s="1"/>
  <c r="O7604" i="94" s="1"/>
  <c r="O7605" i="94" s="1"/>
  <c r="O7606" i="94" s="1"/>
  <c r="O7607" i="94" s="1"/>
  <c r="O7608" i="94" s="1"/>
  <c r="O7609" i="94" s="1"/>
  <c r="O7610" i="94" s="1"/>
  <c r="O7611" i="94" s="1"/>
  <c r="O7612" i="94" s="1"/>
  <c r="O7613" i="94" s="1"/>
  <c r="O7614" i="94" s="1"/>
  <c r="O7615" i="94" s="1"/>
  <c r="O7616" i="94" s="1"/>
  <c r="O7617" i="94" s="1"/>
  <c r="O7618" i="94" s="1"/>
  <c r="O7619" i="94" s="1"/>
  <c r="O7620" i="94" s="1"/>
  <c r="O7621" i="94" s="1"/>
  <c r="O7622" i="94" s="1"/>
  <c r="O7623" i="94" s="1"/>
  <c r="O7624" i="94" s="1"/>
  <c r="O7625" i="94" s="1"/>
  <c r="O7626" i="94" s="1"/>
  <c r="O7627" i="94" s="1"/>
  <c r="O7628" i="94" s="1"/>
  <c r="O7629" i="94" s="1"/>
  <c r="O7630" i="94" s="1"/>
  <c r="O7631" i="94" s="1"/>
  <c r="O7632" i="94" s="1"/>
  <c r="O7633" i="94" s="1"/>
  <c r="O7634" i="94" s="1"/>
  <c r="O7635" i="94" s="1"/>
  <c r="O7636" i="94" s="1"/>
  <c r="O7637" i="94" s="1"/>
  <c r="O7638" i="94" s="1"/>
  <c r="O7639" i="94" s="1"/>
  <c r="O7640" i="94" s="1"/>
  <c r="O7641" i="94" s="1"/>
  <c r="O7642" i="94" s="1"/>
  <c r="O7643" i="94" s="1"/>
  <c r="O7644" i="94" s="1"/>
  <c r="O7645" i="94" s="1"/>
  <c r="O7646" i="94" s="1"/>
  <c r="O7647" i="94" s="1"/>
  <c r="O7648" i="94" s="1"/>
  <c r="O7649" i="94" s="1"/>
  <c r="O7650" i="94" s="1"/>
  <c r="O7651" i="94" s="1"/>
  <c r="O7652" i="94" s="1"/>
  <c r="O7653" i="94" s="1"/>
  <c r="O7654" i="94" s="1"/>
  <c r="O7655" i="94" s="1"/>
  <c r="O7656" i="94" s="1"/>
  <c r="O7657" i="94" s="1"/>
  <c r="O7658" i="94" s="1"/>
  <c r="O7659" i="94" s="1"/>
  <c r="O7660" i="94" s="1"/>
  <c r="O7661" i="94" s="1"/>
  <c r="O7662" i="94" s="1"/>
  <c r="O7663" i="94" s="1"/>
  <c r="O7664" i="94" s="1"/>
  <c r="O7665" i="94" s="1"/>
  <c r="O7666" i="94" s="1"/>
  <c r="O7667" i="94" s="1"/>
  <c r="O7668" i="94" s="1"/>
  <c r="O7669" i="94" s="1"/>
  <c r="O7670" i="94" s="1"/>
  <c r="O7671" i="94" s="1"/>
  <c r="O7672" i="94" s="1"/>
  <c r="O7673" i="94" s="1"/>
  <c r="O7674" i="94" s="1"/>
  <c r="O7675" i="94" s="1"/>
  <c r="O7676" i="94" s="1"/>
  <c r="O7677" i="94" s="1"/>
  <c r="O7678" i="94" s="1"/>
  <c r="O7679" i="94" s="1"/>
  <c r="O7680" i="94" s="1"/>
  <c r="O7681" i="94" s="1"/>
  <c r="O7682" i="94" s="1"/>
  <c r="O7683" i="94" s="1"/>
  <c r="O7684" i="94" s="1"/>
  <c r="O7685" i="94" s="1"/>
  <c r="O7686" i="94" s="1"/>
  <c r="O7687" i="94" s="1"/>
  <c r="O7688" i="94" s="1"/>
  <c r="O7689" i="94" s="1"/>
  <c r="O7690" i="94" l="1"/>
  <c r="O7691" i="94" s="1"/>
  <c r="O7692" i="94" s="1"/>
  <c r="O7693" i="94" s="1"/>
  <c r="O7694" i="94" s="1"/>
  <c r="O7695" i="94" s="1"/>
  <c r="O7696" i="94" s="1"/>
  <c r="O7697" i="94" s="1"/>
  <c r="O7698" i="94" s="1"/>
  <c r="O7699" i="94" s="1"/>
  <c r="O7700" i="94" s="1"/>
  <c r="O7701" i="94" s="1"/>
  <c r="O7702" i="94" l="1"/>
  <c r="O7703" i="94" s="1"/>
  <c r="O7704" i="94" s="1"/>
  <c r="O7705" i="94" s="1"/>
  <c r="O7706" i="94" s="1"/>
  <c r="O7707" i="94" s="1"/>
  <c r="O7708" i="94" s="1"/>
  <c r="O7709" i="94" s="1"/>
  <c r="O7710" i="94" s="1"/>
  <c r="O7711" i="94" s="1"/>
  <c r="O7712" i="94" s="1"/>
  <c r="O7713" i="94" s="1"/>
  <c r="O7714" i="94" s="1"/>
  <c r="O7715" i="94" s="1"/>
  <c r="O7716" i="94" s="1"/>
  <c r="O7717" i="94" s="1"/>
  <c r="O7718" i="94" s="1"/>
  <c r="O7719" i="94" s="1"/>
  <c r="O7720" i="94" s="1"/>
  <c r="O7721" i="94" s="1"/>
  <c r="O7722" i="94" s="1"/>
  <c r="O7723" i="94" s="1"/>
  <c r="O7724" i="94" s="1"/>
  <c r="O7725" i="94" s="1"/>
  <c r="O7726" i="94" s="1"/>
  <c r="O7727" i="94" s="1"/>
  <c r="O7728" i="94" s="1"/>
  <c r="O7729" i="94" s="1"/>
  <c r="O7730" i="94" s="1"/>
  <c r="O7731" i="94" s="1"/>
  <c r="O7732" i="94" s="1"/>
  <c r="O7733" i="94" s="1"/>
  <c r="O7734" i="94" s="1"/>
  <c r="O7735" i="94" s="1"/>
  <c r="O7736" i="94" s="1"/>
  <c r="O7737" i="94" s="1"/>
  <c r="O7738" i="94" s="1"/>
  <c r="O7739" i="94" s="1"/>
  <c r="O7740" i="94" s="1"/>
  <c r="O7741" i="94" s="1"/>
  <c r="O7742" i="94" s="1"/>
  <c r="O7743" i="94" s="1"/>
  <c r="O7744" i="94" s="1"/>
  <c r="O7745" i="94" s="1"/>
  <c r="O7746" i="94" s="1"/>
  <c r="O7747" i="94" s="1"/>
  <c r="O7748" i="94" s="1"/>
  <c r="O7749" i="94" s="1"/>
  <c r="O7750" i="94" s="1"/>
  <c r="O7751" i="94" s="1"/>
  <c r="O7752" i="94" s="1"/>
  <c r="O7753" i="94" s="1"/>
  <c r="O7754" i="94" s="1"/>
  <c r="O7755" i="94" s="1"/>
  <c r="O7756" i="94" s="1"/>
  <c r="O7757" i="94" s="1"/>
  <c r="O7758" i="94" s="1"/>
  <c r="O7759" i="94" s="1"/>
  <c r="O7760" i="94" s="1"/>
  <c r="O7761" i="94" s="1"/>
  <c r="O7762" i="94" s="1"/>
  <c r="O7763" i="94" s="1"/>
  <c r="O7764" i="94" s="1"/>
  <c r="O7765" i="94" s="1"/>
  <c r="O7766" i="94" s="1"/>
  <c r="O7767" i="94" s="1"/>
  <c r="O7768" i="94" s="1"/>
  <c r="O7769" i="94" s="1"/>
  <c r="O7770" i="94" s="1"/>
  <c r="O7771" i="94" s="1"/>
  <c r="O7772" i="94" s="1"/>
  <c r="O7773" i="94" s="1"/>
  <c r="O7774" i="94" s="1"/>
  <c r="O7775" i="94" s="1"/>
  <c r="O7776" i="94" s="1"/>
  <c r="O7777" i="94" s="1"/>
  <c r="O7778" i="94" s="1"/>
  <c r="O7779" i="94" s="1"/>
  <c r="O7780" i="94" s="1"/>
  <c r="O7781" i="94" s="1"/>
  <c r="O7782" i="94" s="1"/>
  <c r="O7783" i="94" s="1"/>
  <c r="O7784" i="94" s="1"/>
  <c r="O7785" i="94" s="1"/>
  <c r="O7786" i="94" s="1"/>
  <c r="O7787" i="94" s="1"/>
  <c r="O7788" i="94" s="1"/>
  <c r="O7789" i="94" s="1"/>
  <c r="O7790" i="94" s="1"/>
  <c r="O7791" i="94" s="1"/>
  <c r="O7792" i="94" s="1"/>
  <c r="O7793" i="94" s="1"/>
  <c r="O7794" i="94" s="1"/>
  <c r="O7795" i="94" s="1"/>
  <c r="O7796" i="94" s="1"/>
  <c r="O7797" i="94" s="1"/>
  <c r="O7798" i="94" s="1"/>
  <c r="O7799" i="94" s="1"/>
  <c r="O7800" i="94" s="1"/>
  <c r="O7801" i="94" s="1"/>
  <c r="O7802" i="94" s="1"/>
  <c r="O7803" i="94" s="1"/>
  <c r="O7804" i="94" s="1"/>
  <c r="O7805" i="94" s="1"/>
  <c r="O7806" i="94" s="1"/>
  <c r="O7807" i="94" s="1"/>
  <c r="O7808" i="94" s="1"/>
  <c r="O7809" i="94" s="1"/>
  <c r="O7810" i="94" s="1"/>
  <c r="O7811" i="94" s="1"/>
  <c r="O7812" i="94" s="1"/>
  <c r="O7813" i="94" s="1"/>
  <c r="O7814" i="94" s="1"/>
  <c r="O7815" i="94" s="1"/>
  <c r="O7816" i="94" s="1"/>
  <c r="O7817" i="94" s="1"/>
  <c r="O7818" i="94" s="1"/>
  <c r="O7819" i="94" s="1"/>
  <c r="O7820" i="94" s="1"/>
  <c r="O7821" i="94" s="1"/>
  <c r="O7822" i="94" s="1"/>
  <c r="O7823" i="94" s="1"/>
  <c r="O7824" i="94" s="1"/>
  <c r="O7825" i="94" s="1"/>
  <c r="O7826" i="94" s="1"/>
  <c r="O7827" i="94" s="1"/>
  <c r="O7828" i="94" s="1"/>
  <c r="O7829" i="94" s="1"/>
  <c r="O7830" i="94" s="1"/>
  <c r="O7831" i="94" s="1"/>
  <c r="O7832" i="94" s="1"/>
  <c r="O7833" i="94" s="1"/>
  <c r="O7834" i="94" s="1"/>
  <c r="O7835" i="94" s="1"/>
  <c r="O7836" i="94" s="1"/>
  <c r="O7837" i="94" s="1"/>
  <c r="O7838" i="94" s="1"/>
  <c r="O7839" i="94" l="1"/>
  <c r="O7840" i="94" s="1"/>
  <c r="O7841" i="94" s="1"/>
  <c r="O7842" i="94" s="1"/>
  <c r="O7843" i="94" s="1"/>
  <c r="O7844" i="94" l="1"/>
  <c r="O7845" i="94" s="1"/>
  <c r="O7846" i="94" s="1"/>
  <c r="O7847" i="94" s="1"/>
  <c r="O7848" i="94" s="1"/>
  <c r="O7849" i="94" s="1"/>
  <c r="O7850" i="94" s="1"/>
  <c r="O7851" i="94" s="1"/>
  <c r="O7852" i="94" s="1"/>
  <c r="O7853" i="94" s="1"/>
  <c r="O7854" i="94" s="1"/>
  <c r="O7855" i="94" s="1"/>
  <c r="O7856" i="94" s="1"/>
  <c r="O7857" i="94" s="1"/>
  <c r="O7858" i="94" s="1"/>
  <c r="O7859" i="94" s="1"/>
  <c r="O7860" i="94" s="1"/>
  <c r="O7861" i="94" s="1"/>
  <c r="O7862" i="94" s="1"/>
  <c r="O7863" i="94" s="1"/>
  <c r="O7864" i="94" s="1"/>
  <c r="O7865" i="94" s="1"/>
  <c r="O7866" i="94" s="1"/>
  <c r="O7867" i="94" s="1"/>
  <c r="O7868" i="94" s="1"/>
  <c r="O7869" i="94" s="1"/>
  <c r="O7870" i="94" s="1"/>
  <c r="O7871" i="94" s="1"/>
  <c r="O7872" i="94" s="1"/>
  <c r="O7873" i="94" s="1"/>
  <c r="O7874" i="94" s="1"/>
  <c r="O7875" i="94" s="1"/>
  <c r="O7876" i="94" s="1"/>
  <c r="O7877" i="94" s="1"/>
  <c r="O7878" i="94" s="1"/>
  <c r="O7879" i="94" s="1"/>
  <c r="O7880" i="94" s="1"/>
  <c r="O7881" i="94" s="1"/>
  <c r="O7882" i="94" s="1"/>
  <c r="O7883" i="94" s="1"/>
  <c r="O7884" i="94" s="1"/>
  <c r="O7885" i="94" s="1"/>
  <c r="O7886" i="94" s="1"/>
  <c r="O7887" i="94" s="1"/>
  <c r="O7888" i="94" s="1"/>
  <c r="O7889" i="94" s="1"/>
  <c r="O7890" i="94" s="1"/>
  <c r="O7891" i="94" s="1"/>
  <c r="O7892" i="94" s="1"/>
  <c r="O7893" i="94" s="1"/>
  <c r="O7894" i="94" s="1"/>
  <c r="O7895" i="94" s="1"/>
  <c r="O7896" i="94" s="1"/>
  <c r="O7897" i="94" s="1"/>
  <c r="O7898" i="94" s="1"/>
  <c r="O7899" i="94" s="1"/>
  <c r="O7900" i="94" s="1"/>
  <c r="O7901" i="94" s="1"/>
  <c r="O7902" i="94" s="1"/>
  <c r="O7903" i="94" s="1"/>
  <c r="O7904" i="94" s="1"/>
  <c r="O7905" i="94" s="1"/>
  <c r="O7906" i="94" s="1"/>
  <c r="O7907" i="94" s="1"/>
  <c r="O7908" i="94" s="1"/>
  <c r="O7909" i="94" s="1"/>
  <c r="O7910" i="94" s="1"/>
  <c r="O7911" i="94" s="1"/>
  <c r="O7912" i="94" s="1"/>
  <c r="O7913" i="94" s="1"/>
  <c r="O7914" i="94" s="1"/>
  <c r="O7915" i="94" s="1"/>
  <c r="O7916" i="94" s="1"/>
  <c r="O7917" i="94" s="1"/>
  <c r="O7918" i="94" s="1"/>
  <c r="O7919" i="94" s="1"/>
  <c r="O7920" i="94" s="1"/>
  <c r="O7921" i="94" s="1"/>
  <c r="O7922" i="94" s="1"/>
  <c r="O7923" i="94" s="1"/>
  <c r="O7924" i="94" s="1"/>
  <c r="O7925" i="94" s="1"/>
  <c r="O7926" i="94" s="1"/>
  <c r="O7927" i="94" s="1"/>
  <c r="O7928" i="94" s="1"/>
  <c r="O7929" i="94" s="1"/>
  <c r="O7930" i="94" s="1"/>
  <c r="O7931" i="94" s="1"/>
  <c r="O7932" i="94" s="1"/>
  <c r="O7933" i="94" s="1"/>
  <c r="O7934" i="94" s="1"/>
  <c r="O7935" i="94" s="1"/>
  <c r="O7936" i="94" s="1"/>
  <c r="O7937" i="94" s="1"/>
  <c r="O7938" i="94" s="1"/>
  <c r="O7939" i="94" s="1"/>
  <c r="O7940" i="94" s="1"/>
  <c r="O7941" i="94" s="1"/>
  <c r="O7942" i="94" s="1"/>
  <c r="O7943" i="94" s="1"/>
  <c r="O7944" i="94" s="1"/>
  <c r="O7945" i="94" s="1"/>
  <c r="O7946" i="94" s="1"/>
  <c r="O7947" i="94" s="1"/>
  <c r="O7948" i="94" s="1"/>
  <c r="O7949" i="94" s="1"/>
  <c r="O7950" i="94" s="1"/>
  <c r="O7951" i="94" s="1"/>
  <c r="O7952" i="94" s="1"/>
  <c r="O7953" i="94" s="1"/>
  <c r="O7954" i="94" s="1"/>
  <c r="O7955" i="94" s="1"/>
  <c r="O7956" i="94" s="1"/>
  <c r="O7957" i="94" s="1"/>
  <c r="O7958" i="94" s="1"/>
  <c r="O7959" i="94" s="1"/>
  <c r="O7960" i="94" s="1"/>
  <c r="O7961" i="94" s="1"/>
  <c r="O7962" i="94" s="1"/>
  <c r="O7963" i="94" s="1"/>
  <c r="O7964" i="94" s="1"/>
  <c r="O7965" i="94" s="1"/>
  <c r="O7966" i="94" s="1"/>
  <c r="O7967" i="94" s="1"/>
  <c r="O7968" i="94" s="1"/>
  <c r="O7969" i="94" s="1"/>
  <c r="O7970" i="94" s="1"/>
  <c r="O7971" i="94" s="1"/>
  <c r="O7972" i="94" s="1"/>
  <c r="O7973" i="94" s="1"/>
  <c r="O7974" i="94" s="1"/>
  <c r="O7975" i="94" s="1"/>
  <c r="O7976" i="94" s="1"/>
  <c r="O7977" i="94" s="1"/>
  <c r="O7978" i="94" s="1"/>
  <c r="O7979" i="94" s="1"/>
  <c r="O7980" i="94" s="1"/>
  <c r="O7981" i="94" s="1"/>
  <c r="O7982" i="94" s="1"/>
  <c r="O7983" i="94" s="1"/>
  <c r="O7984" i="94" s="1"/>
  <c r="O7985" i="94" s="1"/>
  <c r="O7986" i="94" s="1"/>
  <c r="O7987" i="94" s="1"/>
  <c r="O7988" i="94" s="1"/>
  <c r="O7989" i="94" s="1"/>
  <c r="O7990" i="94" s="1"/>
  <c r="O7991" i="94" s="1"/>
  <c r="O7992" i="94" s="1"/>
  <c r="O7993" i="94" s="1"/>
  <c r="O7994" i="94" s="1"/>
  <c r="O7995" i="94" s="1"/>
  <c r="O7996" i="94" s="1"/>
  <c r="O7997" i="94" s="1"/>
  <c r="O7998" i="94" s="1"/>
  <c r="O7999" i="94" s="1"/>
  <c r="O8000" i="94" s="1"/>
  <c r="O8001" i="94" s="1"/>
  <c r="O8002" i="94" s="1"/>
  <c r="O8003" i="94" s="1"/>
  <c r="O8004" i="94" s="1"/>
  <c r="O8005" i="94" s="1"/>
  <c r="O8006" i="94" s="1"/>
  <c r="O8007" i="94" s="1"/>
  <c r="O8008" i="94" s="1"/>
</calcChain>
</file>

<file path=xl/sharedStrings.xml><?xml version="1.0" encoding="utf-8"?>
<sst xmlns="http://schemas.openxmlformats.org/spreadsheetml/2006/main" count="135861" uniqueCount="8806">
  <si>
    <t>FECHA</t>
  </si>
  <si>
    <t>CHQ.</t>
  </si>
  <si>
    <t>ENTRADAS</t>
  </si>
  <si>
    <t>SALIDAS</t>
  </si>
  <si>
    <t>SALDO</t>
  </si>
  <si>
    <t>Saldo Inicial</t>
  </si>
  <si>
    <t>BANCO</t>
  </si>
  <si>
    <t>DESCRIPCION</t>
  </si>
  <si>
    <t>TIPO</t>
  </si>
  <si>
    <t>BENEFICIARIO</t>
  </si>
  <si>
    <t>CONCEPTO</t>
  </si>
  <si>
    <t>ESTADO</t>
  </si>
  <si>
    <t>USO</t>
  </si>
  <si>
    <t>CONCEPTOS</t>
  </si>
  <si>
    <t>Total de Egresos Propios</t>
  </si>
  <si>
    <t>Flujo de Operación</t>
  </si>
  <si>
    <t>Flujo en Prestamos</t>
  </si>
  <si>
    <t>Flujo en Traspasos</t>
  </si>
  <si>
    <t xml:space="preserve">FLUJO DISPONIBLE DEL MES </t>
  </si>
  <si>
    <t>ENERO</t>
  </si>
  <si>
    <t>COMENTARIOS</t>
  </si>
  <si>
    <t>ENTRADA</t>
  </si>
  <si>
    <t>SALIDA</t>
  </si>
  <si>
    <t>SALDO INICIAL</t>
  </si>
  <si>
    <t>OTROS INGRESOS</t>
  </si>
  <si>
    <t>PRESTAMOS</t>
  </si>
  <si>
    <t>DOLARES</t>
  </si>
  <si>
    <t>INICIAL</t>
  </si>
  <si>
    <t>INGRESO</t>
  </si>
  <si>
    <t>PRESTAMO</t>
  </si>
  <si>
    <t>VENTA PIÑAS</t>
  </si>
  <si>
    <t>VENTA GANADO</t>
  </si>
  <si>
    <t>CABALLOS</t>
  </si>
  <si>
    <t>TRASPASO CAJA</t>
  </si>
  <si>
    <t>PRODUCTOS FINANCIEROS</t>
  </si>
  <si>
    <t>MGZ121</t>
  </si>
  <si>
    <t>MGZ BBVA</t>
  </si>
  <si>
    <t>MGZ DOLARES</t>
  </si>
  <si>
    <t>MGZ BAJIO</t>
  </si>
  <si>
    <t>VICTOR BANAMEX</t>
  </si>
  <si>
    <t>VICTOR BANORTE</t>
  </si>
  <si>
    <t>RODRIGO</t>
  </si>
  <si>
    <t>MOY</t>
  </si>
  <si>
    <t>NORMA RUTH</t>
  </si>
  <si>
    <t>VALERIA</t>
  </si>
  <si>
    <t>MANUEL BANAMEX</t>
  </si>
  <si>
    <t>PEDRO C</t>
  </si>
  <si>
    <t>JUAN</t>
  </si>
  <si>
    <t>NORMA SANCHEZ</t>
  </si>
  <si>
    <t>JOSE CARLOS</t>
  </si>
  <si>
    <t>CESARIA</t>
  </si>
  <si>
    <t>ALAN</t>
  </si>
  <si>
    <t>ELVIA</t>
  </si>
  <si>
    <t>RAYA</t>
  </si>
  <si>
    <t>PERSONALES</t>
  </si>
  <si>
    <t>PRODUCCION</t>
  </si>
  <si>
    <t>ADMINISTRATIVO</t>
  </si>
  <si>
    <t>FINANCIERO</t>
  </si>
  <si>
    <t>ACTIVOS</t>
  </si>
  <si>
    <t>IMPUESTOS</t>
  </si>
  <si>
    <t>GANADERIA</t>
  </si>
  <si>
    <t>VICTOR</t>
  </si>
  <si>
    <t>NORMA</t>
  </si>
  <si>
    <t>MOISES</t>
  </si>
  <si>
    <t>FUTBOL/BEISBOL</t>
  </si>
  <si>
    <t>APOYO FAMILIA</t>
  </si>
  <si>
    <t>APOYO TERCEROS</t>
  </si>
  <si>
    <t>PAGOS FAMILIA</t>
  </si>
  <si>
    <t>SEGUROS Y BECAS</t>
  </si>
  <si>
    <t>VEHICULOS PERSONALES</t>
  </si>
  <si>
    <t>FERTILIZANTES Y AGROQUIMICOS</t>
  </si>
  <si>
    <t>ACOLCHADO PLASTICO</t>
  </si>
  <si>
    <t>MALLA SOMBRA</t>
  </si>
  <si>
    <t>CORTES Y FLETES</t>
  </si>
  <si>
    <t>FOLIO AUTORIZACION</t>
  </si>
  <si>
    <t>DOCUMENTO</t>
  </si>
  <si>
    <t>METODO</t>
  </si>
  <si>
    <t>AUTOMATICO</t>
  </si>
  <si>
    <t>CHEQUE</t>
  </si>
  <si>
    <t>EFECTIVO</t>
  </si>
  <si>
    <t>FAMILIAS</t>
  </si>
  <si>
    <t>TRASPASO</t>
  </si>
  <si>
    <t>TERRENOS</t>
  </si>
  <si>
    <t>BANCARIOS</t>
  </si>
  <si>
    <t>EXTERNOS</t>
  </si>
  <si>
    <t>COMISION BANCARIA</t>
  </si>
  <si>
    <t>INTERES BANCARIO</t>
  </si>
  <si>
    <t>INTERES EXTERNO</t>
  </si>
  <si>
    <t>ASESORIAS</t>
  </si>
  <si>
    <t>SIPARE/IMSS</t>
  </si>
  <si>
    <t>TELEFONOS/INTERNET</t>
  </si>
  <si>
    <t>LUZ/AGUA</t>
  </si>
  <si>
    <t>SERVICIOS MECANICOS</t>
  </si>
  <si>
    <t>REFACCIONES MAQUINARIA Y VEHICULOS</t>
  </si>
  <si>
    <t>COMBUSTIBLE</t>
  </si>
  <si>
    <t>MATERIALES VARIOS</t>
  </si>
  <si>
    <t>RIEGO Y POZOS</t>
  </si>
  <si>
    <t>ENERGIA ELECTRICA, AGUA, GAS Y OXIGENO GRUPOS</t>
  </si>
  <si>
    <t>TELEFONOS</t>
  </si>
  <si>
    <t>TRANSFERENCIA</t>
  </si>
  <si>
    <t>REEMBOLSO</t>
  </si>
  <si>
    <t>VEHICULOS TRABAJO</t>
  </si>
  <si>
    <t>VARIOS OPERACIÓN</t>
  </si>
  <si>
    <t>OPERACION</t>
  </si>
  <si>
    <t>TENENCIAS</t>
  </si>
  <si>
    <t>INGRESOS</t>
  </si>
  <si>
    <t xml:space="preserve">TOTAL INGRESOS </t>
  </si>
  <si>
    <t>TOTAL SALIDA DE PRESTAMO</t>
  </si>
  <si>
    <t>TOTAL  ENTRADA PRESTAMO</t>
  </si>
  <si>
    <t xml:space="preserve">Total de Egresos </t>
  </si>
  <si>
    <t>TOTAL  ENTRADA TRASPASO</t>
  </si>
  <si>
    <t>TOTAL SALIDA TRASPASO</t>
  </si>
  <si>
    <t>RAYA MGZ</t>
  </si>
  <si>
    <t>ANTICIPOS RAYA MGZ</t>
  </si>
  <si>
    <t>RAYA GANADERIA</t>
  </si>
  <si>
    <t>TOTAL DISPONIBLE PARA SIGUIENTE MES EN BANCOS</t>
  </si>
  <si>
    <t>VARIOS ADMINISTRACION</t>
  </si>
  <si>
    <t>COMPRA DE PIÑAS</t>
  </si>
  <si>
    <t>REMESAS</t>
  </si>
  <si>
    <t>REFERENCIA</t>
  </si>
  <si>
    <t>DOMICILIADO</t>
  </si>
  <si>
    <t>TOTALES</t>
  </si>
  <si>
    <t>MANUEL BARRERA</t>
  </si>
  <si>
    <t>VENTA EXTERNA</t>
  </si>
  <si>
    <t>EXTERNA</t>
  </si>
  <si>
    <t>DEV. VENTA EXTERNA</t>
  </si>
  <si>
    <t>SALDO ANTERIOR</t>
  </si>
  <si>
    <t>EFECTIVO PERSONAL</t>
  </si>
  <si>
    <t>GARRAFONES DE AGUA</t>
  </si>
  <si>
    <t>OFICINA Y ALMACEN</t>
  </si>
  <si>
    <t>PRESTAMO PERSONAL</t>
  </si>
  <si>
    <t>LAVADO DE FRONTIER CABRERA</t>
  </si>
  <si>
    <t>LAVADO CABRERA</t>
  </si>
  <si>
    <t>JUAN ALDANA</t>
  </si>
  <si>
    <t>JOSE CARLOS MEZA</t>
  </si>
  <si>
    <t>DIANA GALINDO</t>
  </si>
  <si>
    <t>INTERESES DICIEMBRE</t>
  </si>
  <si>
    <t>THELMA TROLLE</t>
  </si>
  <si>
    <t>MARIO AGUIRRE</t>
  </si>
  <si>
    <t>OFICINA</t>
  </si>
  <si>
    <t>JORGE CABRERA</t>
  </si>
  <si>
    <t>MOISES GASPERIN</t>
  </si>
  <si>
    <t>POLICIAS MUNICIPALES</t>
  </si>
  <si>
    <t>LISTA DE RAYA</t>
  </si>
  <si>
    <t>ISLA</t>
  </si>
  <si>
    <t>ALMACEN Y MANTENIMIENTO</t>
  </si>
  <si>
    <t>OPERADORES/JEFES DE CUADRILLAS</t>
  </si>
  <si>
    <t>EL CORTE</t>
  </si>
  <si>
    <t>CUADRILLA VLADIMIR</t>
  </si>
  <si>
    <t>MAYORALES</t>
  </si>
  <si>
    <t>RAYA LOS TIGRES</t>
  </si>
  <si>
    <t>DIA DOMINGO</t>
  </si>
  <si>
    <t>PRESTAMO SEMANAL OCELOTA</t>
  </si>
  <si>
    <t>ONESIMO BALDERAS</t>
  </si>
  <si>
    <t>DESCARGAS</t>
  </si>
  <si>
    <t>RAMON SANTOS CAMACHO</t>
  </si>
  <si>
    <t>MANUEL PASCUAL</t>
  </si>
  <si>
    <t>MOVIMIENTOS GANADERIA</t>
  </si>
  <si>
    <t>COMIDAS</t>
  </si>
  <si>
    <t>FELIX HERNANDEZ CRUZ</t>
  </si>
  <si>
    <t>GAS Y OXIGENO PARA ONESIMO</t>
  </si>
  <si>
    <t>CARBONES PARA PULIDORA</t>
  </si>
  <si>
    <t>DEVOLUCION LOS TIGRES MANUEL BARRERA</t>
  </si>
  <si>
    <t>ENRIQUE BAIZABAL</t>
  </si>
  <si>
    <t>EMILIO GUTIERREZ RAMIREZ</t>
  </si>
  <si>
    <t>OSCAR PRIETO</t>
  </si>
  <si>
    <t>RECARGA TELCEL</t>
  </si>
  <si>
    <t>TRASPASO MGZ121</t>
  </si>
  <si>
    <t>TRASPASO MGZBBVA</t>
  </si>
  <si>
    <t>TRASPASO MGZ DOLARES</t>
  </si>
  <si>
    <t>TRASPASO MGZ BAJIO</t>
  </si>
  <si>
    <t>TRASPASO VICTOR BANAMEX</t>
  </si>
  <si>
    <t>TRASPASO VICTOR BANORTE</t>
  </si>
  <si>
    <t>TRASPASO RODRIGO</t>
  </si>
  <si>
    <t>TRASPASO MOY</t>
  </si>
  <si>
    <t>TRASPASO NORMA RUTH</t>
  </si>
  <si>
    <t>TRASPASO VALERIA</t>
  </si>
  <si>
    <t>TRASPASO MANUEL BANAMEX</t>
  </si>
  <si>
    <t>TRASPASO PEDRO C</t>
  </si>
  <si>
    <t>TRASPASO JUAN</t>
  </si>
  <si>
    <t>TRASPASO NORMA SANCHEZ</t>
  </si>
  <si>
    <t>TRASPASO JOSE CARLOS</t>
  </si>
  <si>
    <t>TRASPASO CESARIA</t>
  </si>
  <si>
    <t>TRASPASO ALAN</t>
  </si>
  <si>
    <t>TRASPASO ELVIA</t>
  </si>
  <si>
    <t>CAJA</t>
  </si>
  <si>
    <t>SEGUROS CAMPO</t>
  </si>
  <si>
    <t>AIRE ACONDICIONADO</t>
  </si>
  <si>
    <t>MTTO EQUIPO DE OFICINA</t>
  </si>
  <si>
    <t>LLANTAS Y SERVICIOS ALINEACION-BALANCEO</t>
  </si>
  <si>
    <t>FEBRERO</t>
  </si>
  <si>
    <t>MARZO</t>
  </si>
  <si>
    <t>ABRIL</t>
  </si>
  <si>
    <t>MAYO</t>
  </si>
  <si>
    <t>JULIO</t>
  </si>
  <si>
    <t>TRASPASO VICTOR BANCOMER</t>
  </si>
  <si>
    <t>PRESTAMO CASA CORDOVA</t>
  </si>
  <si>
    <t>SEGURO CASA CORDOVA</t>
  </si>
  <si>
    <t>INTERES CASA CORDOVA</t>
  </si>
  <si>
    <t>VENTA POMELERO</t>
  </si>
  <si>
    <t>TRASPASO CAJA TIGRES</t>
  </si>
  <si>
    <t>TRABAJADORES</t>
  </si>
  <si>
    <t>CIGARROS RODRIGO</t>
  </si>
  <si>
    <t>GASTOS</t>
  </si>
  <si>
    <t>PASAJES DE LA SEMANA</t>
  </si>
  <si>
    <t>ANTONIO ACOSTA</t>
  </si>
  <si>
    <t>RICARDO MORA</t>
  </si>
  <si>
    <t>MEDICO ABEL TEXON</t>
  </si>
  <si>
    <t>CAJA TIGRES</t>
  </si>
  <si>
    <t>SOCIOS</t>
  </si>
  <si>
    <t>ARMANDO YESCAS</t>
  </si>
  <si>
    <t>ARRENDAMIENTO OFICINA</t>
  </si>
  <si>
    <t>VIATICOS</t>
  </si>
  <si>
    <t>RESERVAS</t>
  </si>
  <si>
    <t>LAVADO Y ENGRASADO VEHICULOS</t>
  </si>
  <si>
    <t>RENTA TIERRAS</t>
  </si>
  <si>
    <t>ARRENDAMIENTO OFICINA/BODEGA</t>
  </si>
  <si>
    <t>MTTO INSTALACIONES</t>
  </si>
  <si>
    <t xml:space="preserve">MMTO EQUIPOS </t>
  </si>
  <si>
    <t>DESCARGA DE PRODUCTOS</t>
  </si>
  <si>
    <t>RESERVA</t>
  </si>
  <si>
    <t>LAVADO Y ENGRASADO VEHICULOS ADMTVO</t>
  </si>
  <si>
    <t>ok</t>
  </si>
  <si>
    <t>JARDINERIA EN OFICINA</t>
  </si>
  <si>
    <t>EFECTIVO DE VIAJES EL POMELERO</t>
  </si>
  <si>
    <t>GERENCIA</t>
  </si>
  <si>
    <t>AMADEO LOPEZ CERVANTES</t>
  </si>
  <si>
    <t>PRESTAMO SEMANAL TIERRA NUEVA</t>
  </si>
  <si>
    <t>RECARGAR TONER</t>
  </si>
  <si>
    <t>GAS SABANETA 5</t>
  </si>
  <si>
    <t>TALLER ELECTRICO EL PIPI (PIPA)</t>
  </si>
  <si>
    <t>LUIS MIGUEL GASPERIN</t>
  </si>
  <si>
    <t>LUCIANO RAMIREZ</t>
  </si>
  <si>
    <t>LOS DESGLOSES</t>
  </si>
  <si>
    <t>ACUMULADO</t>
  </si>
  <si>
    <t>ADALBERTO FLORES</t>
  </si>
  <si>
    <t>DESCARGAS Y CARGAS</t>
  </si>
  <si>
    <t>GAS LOMA LARGA</t>
  </si>
  <si>
    <t>IVAN LOPEZ (ATLETICO ISLA)</t>
  </si>
  <si>
    <t>EFECTIVO SEMANAL</t>
  </si>
  <si>
    <t>EFECTIVO SEMANAL Y VIATICOS</t>
  </si>
  <si>
    <t>JOSE GAYA (ATLETICO ISLA)</t>
  </si>
  <si>
    <t>ARMANDO GALVAN (ATLETICO ISLA)</t>
  </si>
  <si>
    <t>AGOSTO</t>
  </si>
  <si>
    <t>JUNIO</t>
  </si>
  <si>
    <t>.</t>
  </si>
  <si>
    <t>SEPTIEMBRE</t>
  </si>
  <si>
    <t>OCTUBRE</t>
  </si>
  <si>
    <t>NOVIEMBRE</t>
  </si>
  <si>
    <t>DICIEMBRE</t>
  </si>
  <si>
    <t>PERDIDA EN VENTA FRUTA</t>
  </si>
  <si>
    <t>CORTES POMELERO</t>
  </si>
  <si>
    <t>PRECIO VENTA</t>
  </si>
  <si>
    <t>30% ANTICIPO</t>
  </si>
  <si>
    <t>MES</t>
  </si>
  <si>
    <t>CAPITAL</t>
  </si>
  <si>
    <t>INTERES</t>
  </si>
  <si>
    <t>TOTAL</t>
  </si>
  <si>
    <t>MORATORIOS</t>
  </si>
  <si>
    <t xml:space="preserve">TASA MENSUAL </t>
  </si>
  <si>
    <t>dias</t>
  </si>
  <si>
    <t>PRESTAMO CHOFER</t>
  </si>
  <si>
    <t>GASTOS MOY</t>
  </si>
  <si>
    <t>CUADRILLA DIEGO</t>
  </si>
  <si>
    <t>RODRIGUEZ</t>
  </si>
  <si>
    <t>GENARO PEREZ</t>
  </si>
  <si>
    <t>DAVID FLORES</t>
  </si>
  <si>
    <t>LAVADO DE CHEROKEE MOY</t>
  </si>
  <si>
    <t>MARIO COBOS GOMEZ</t>
  </si>
  <si>
    <t>ALEJANDRO CRUZ PASCUAL</t>
  </si>
  <si>
    <t>VIATICOS ISLA</t>
  </si>
  <si>
    <t xml:space="preserve">113MIL EN VIAJES DE PLANTA </t>
  </si>
  <si>
    <t>EUGENIO AYALA</t>
  </si>
  <si>
    <t>FLECHAS</t>
  </si>
  <si>
    <t>ESTEBAN CERVANTES LUNA</t>
  </si>
  <si>
    <t>MANTENIMIENTO Y PRODUCTO DE ALBERCA RODRIGO</t>
  </si>
  <si>
    <t>TRABAJOS VETERINARIOS</t>
  </si>
  <si>
    <t>RAYAS DE LUIS MIGUEL</t>
  </si>
  <si>
    <t>CUADRILLA GALERAS</t>
  </si>
  <si>
    <t xml:space="preserve">LUIS ENRIQUE </t>
  </si>
  <si>
    <t xml:space="preserve">TRASPASO LUIS ENRIQUE </t>
  </si>
  <si>
    <t>GASTOS CORDOBA VALERIA</t>
  </si>
  <si>
    <t>ROGELIO SILVA (RIEGO LOS TIGRES)</t>
  </si>
  <si>
    <t>RESTANTE DE VAN Y HOTEL OAXACA</t>
  </si>
  <si>
    <t>1 VIAJE DE PLANTA DE FRATELLOS A FRATELLOS</t>
  </si>
  <si>
    <t>PRESTAMO SEMANAL GRUPO 12</t>
  </si>
  <si>
    <t>Comentarios</t>
  </si>
  <si>
    <t xml:space="preserve">TRABAJO EN DIA FESTIVO </t>
  </si>
  <si>
    <t xml:space="preserve">MANUEL </t>
  </si>
  <si>
    <t>REVISAR CORTO EN LINEA DE BOMA DE GASOLINA</t>
  </si>
  <si>
    <t>VIATICOS CHAVOS DE FUERA</t>
  </si>
  <si>
    <t>TALLER EL PIPI (FORD MEZA)</t>
  </si>
  <si>
    <t>DESCARGAS Y MOVIMIENTOS AYER</t>
  </si>
  <si>
    <t>PAGO DE PIÑAS LALO OAXACA REM 9249</t>
  </si>
  <si>
    <t>CHEQUE BANAMEX 263 JUAN ALDANA</t>
  </si>
  <si>
    <t>CHEQUE BANAMEX 193 CESARIA OCTAVO</t>
  </si>
  <si>
    <t>DEPOSITO A TARJETA DE CREDITO BANAMEX RODRIGO</t>
  </si>
  <si>
    <t>EFECTIVO A CAMION DE LA BASURA</t>
  </si>
  <si>
    <t>UZYEL PEREZ</t>
  </si>
  <si>
    <t>OFICINA (ARMANDO)</t>
  </si>
  <si>
    <t>FACTURA DE TORO LOS TIGRES</t>
  </si>
  <si>
    <t>GASTOS ACAYUCAN (CLUTCH TOMAS)</t>
  </si>
  <si>
    <t>CORTE Y ESTIBA DE MIGUEL GUTIERREZ REM 9251</t>
  </si>
  <si>
    <t>PRESTAMO A CHOFER DE MIGUEL GUTIERREZ REM 9251</t>
  </si>
  <si>
    <t>1 PESADA DE VIAJE A MIGUEL GUTIERREZ REM 9251</t>
  </si>
  <si>
    <t>PAPEL DE VIAJE A MIGUEL REMISION 9251</t>
  </si>
  <si>
    <t>PASAJES DE GRUPO 12</t>
  </si>
  <si>
    <t>EFECTIVOS APOYO</t>
  </si>
  <si>
    <t>DEPOSITO A GAYA (MOY)</t>
  </si>
  <si>
    <t>TALACHA A EQUIPO</t>
  </si>
  <si>
    <t>REPARACION DE ALTERNADOR</t>
  </si>
  <si>
    <t>PAR DE BALEROS Y PONER ALTERNADOR EN FRATELLOS</t>
  </si>
  <si>
    <t>ANTONIO ACOSTA (FREIGLENTHER)</t>
  </si>
  <si>
    <t>RICARDO MORA (17.980*480)</t>
  </si>
  <si>
    <t>JORGE ROMAN (ESAU)</t>
  </si>
  <si>
    <t>SAMUEL BRAVO (ISORAS)</t>
  </si>
  <si>
    <t>TANQUES DE GAS</t>
  </si>
  <si>
    <t>TACOS DEL JUEVES A RODRIGUITO</t>
  </si>
  <si>
    <t>CLUTCH PARA FREIGLENTHER TOMAS</t>
  </si>
  <si>
    <t>PRESTAMO LOMA DEL TIGRE</t>
  </si>
  <si>
    <t>PRESTAMO LOMA LARGA</t>
  </si>
  <si>
    <t>PRESTAMO SABANETA 5</t>
  </si>
  <si>
    <t>PASAJES GRUPO TIERRA NUEVA</t>
  </si>
  <si>
    <t>REPARAR LINEA DE COMPRESOR DE CLIMA</t>
  </si>
  <si>
    <t>RELLENAR Y TORNEAR FLECHA DE EQUIPO</t>
  </si>
  <si>
    <t>CARGAS ABONO Y NAILO</t>
  </si>
  <si>
    <t>PROYECTO Y FIRMA DE ENTRONQUE LOS TIGRES</t>
  </si>
  <si>
    <t>PAGO DE LIQUIDACION POR RENUNCIA</t>
  </si>
  <si>
    <t>GASTOS CORDOBA DON VICTOR</t>
  </si>
  <si>
    <t>GIBRAN JAFET MEDINA GALINDO</t>
  </si>
  <si>
    <t>COMPRA Y CAMBIO DE FILTRO</t>
  </si>
  <si>
    <t>PIOLA PARA MOTOBOMBA DE EQUIPO</t>
  </si>
  <si>
    <t>REPARACION DE CAMIONETA DE JUAN ALDANA</t>
  </si>
  <si>
    <t>RESTANTE DE SUELDO</t>
  </si>
  <si>
    <t>PAGO DE PIÑAS LALO OAXACA REM 9256</t>
  </si>
  <si>
    <t>ARREGLAR CAMIONETA (MAZA DE CARRERA LA SOLEDAD)</t>
  </si>
  <si>
    <t>JORGE CABRERA (FRONTIER)</t>
  </si>
  <si>
    <t>JUAN ALDANA (FELIX MECANICO)</t>
  </si>
  <si>
    <t>GASTOS CABALLOS DE CARRERAS (BETO RANGEL)</t>
  </si>
  <si>
    <t>PAGO DE HOTEL ISLA</t>
  </si>
  <si>
    <t>MANGUERA PARA ERIK</t>
  </si>
  <si>
    <t>ALIMENTO PARA BORREGOS RANCHO DE LICHO</t>
  </si>
  <si>
    <t>COMPRAS PERSEVERANCIA</t>
  </si>
  <si>
    <t>CORTE Y PINTADA VIAJE DE MIGUEL GUTIERREZ REMISION 9258</t>
  </si>
  <si>
    <t>PRESTAMO CHOFER VIAJE DE MIGUEL GUTIERREZ REM 9258</t>
  </si>
  <si>
    <t>PESADA VIAJE DE MIGUEL GUTIERREZ REM 9258</t>
  </si>
  <si>
    <t>PAPEL VIAJE DE MIGUEL GUTIERREZ REM 9258</t>
  </si>
  <si>
    <t>CORTE Y PINTADA VIAJE DE MIGUEL GUTIERREZ REM 9259</t>
  </si>
  <si>
    <t>PAPEL VIAJE DE MIGUEL GUTIERREZ REM 9259</t>
  </si>
  <si>
    <t>PRESTAMO CHOFER VIAJE DE MIGUEL GUTIERREZ REM 9259</t>
  </si>
  <si>
    <t>PRESTAMO GRUPO RODRIGUEZ</t>
  </si>
  <si>
    <t>TAPON DE ACEITE PARA LA PIPA</t>
  </si>
  <si>
    <t>BROCHA PARA JORGE ROMAN</t>
  </si>
  <si>
    <t>VIATICOS JUGADORES DE FUERA</t>
  </si>
  <si>
    <t>JOSE GAYA</t>
  </si>
  <si>
    <t>JUAN DECEANO</t>
  </si>
  <si>
    <t>RICARDO MORA ROMAN (17.830*490)</t>
  </si>
  <si>
    <t>RAYMUNDO GONZAGA FLORES</t>
  </si>
  <si>
    <t>RICARDO MORA ROMAN</t>
  </si>
  <si>
    <t>RICARDO MORA ROMAN(19.520*490)</t>
  </si>
  <si>
    <t>HUGO MONTES CALDERON</t>
  </si>
  <si>
    <t>CARLOS GONZALEZ TADEO</t>
  </si>
  <si>
    <t>PAGO DE COLEGIATURA XAVIER GASPERIN</t>
  </si>
  <si>
    <t>CUERPOS Y SELLOS EQUIPO</t>
  </si>
  <si>
    <t>LAVADO RANGER Y CHEROKEE</t>
  </si>
  <si>
    <t>DEVOLUCION TICKET 52701 ADALBERTO FLORES</t>
  </si>
  <si>
    <t>GASTOS CORDOBA AGENCIA FORD</t>
  </si>
  <si>
    <t>LIMPIEZA EXTERIOR OFICINA</t>
  </si>
  <si>
    <t>ERIK REYES</t>
  </si>
  <si>
    <t>ADALBERTO FLORES (RANGER MOY)</t>
  </si>
  <si>
    <t>ALAN PRADO (ULISES)</t>
  </si>
  <si>
    <t>LAVADO DE INFINITI Y RAPTOR RODRIGO</t>
  </si>
  <si>
    <t>GASTOS VERACRUZ MOY</t>
  </si>
  <si>
    <t>PAGO DE PIÑAS LALO OAXACA REMISION 9256</t>
  </si>
  <si>
    <t>PAGO DE PIÑAS LALO OAXACA REMISION 9261</t>
  </si>
  <si>
    <t>JARDINERIA EN CASA DE DOÑA NORMA</t>
  </si>
  <si>
    <t>JARDINERIA EN CASA DE RODRIGO</t>
  </si>
  <si>
    <t>REPARACION DE LUCES DE EQUIPO NOCHE EN RANCHO</t>
  </si>
  <si>
    <t>PIEZAS DE RIEGO PARA MEZA</t>
  </si>
  <si>
    <t>BOLSAS PARA PRODUCTOS</t>
  </si>
  <si>
    <t>CHEQUE BANAMEX 313 NORMA SANCHEZ</t>
  </si>
  <si>
    <t>CHEQUE BANAMEX 177 ALAN PRADO</t>
  </si>
  <si>
    <t>CHEQUE BANAMEX 178 ALAN PRADO</t>
  </si>
  <si>
    <t>PAGO DE VACACIONES 2025</t>
  </si>
  <si>
    <t>DEPOSITO DE ALIMENTOS A BETO RANGEL</t>
  </si>
  <si>
    <t>ABONO A CUENTA</t>
  </si>
  <si>
    <t>ARBITRAJE DE PARTIDO DE MAÑANA</t>
  </si>
  <si>
    <t>MAURICIO PALAFOX</t>
  </si>
  <si>
    <t>TALLER EL PIPI (ESAU)</t>
  </si>
  <si>
    <t>DANNA MICHELLE SOSA LARA</t>
  </si>
  <si>
    <t>GASTOS CABALLOS DE CARRERAS</t>
  </si>
  <si>
    <t>ESPUELA DE ORO</t>
  </si>
  <si>
    <t>COMPRAS BODEGA AURRERA</t>
  </si>
  <si>
    <t>DESCARGA DE ABONO</t>
  </si>
  <si>
    <t>COMPRAS GANADERIA</t>
  </si>
  <si>
    <t>LAVADO DE FORD VINO MEZA</t>
  </si>
  <si>
    <t>EFECTIVO SEMANAL ATLETICO ISLA</t>
  </si>
  <si>
    <t>EFECTIVO SEMANAL Y VIATICOS ATLETICO ISLA</t>
  </si>
  <si>
    <t>PAGO DE FACTURA MARIA ZENAIDA SALAZAR</t>
  </si>
  <si>
    <t>DEPOSITO BANCO AZTECA</t>
  </si>
  <si>
    <t>PAGO DE RENTA</t>
  </si>
  <si>
    <t>DEVOLUCION LOS TIGRES MARINO SOLANO</t>
  </si>
  <si>
    <t>APOYOS</t>
  </si>
  <si>
    <t>EFECTIVO PARA BASURERO MUNICIPAL</t>
  </si>
  <si>
    <t>LIMPIEZA DE OFICINA</t>
  </si>
  <si>
    <t>PRESTAMO DOÑA NORMA</t>
  </si>
  <si>
    <t>PRESTAMO VALERIA</t>
  </si>
  <si>
    <t>LISTA DE RAYA (PROVICIONAL)</t>
  </si>
  <si>
    <t>ERNESTINA GALINDO</t>
  </si>
  <si>
    <t>ARMANDO GALVAN</t>
  </si>
  <si>
    <t>JUAN ALDANA (SOLDAR ESCAPE)</t>
  </si>
  <si>
    <t>GIANINNA CARDENAS GASPERIN</t>
  </si>
  <si>
    <t>VALERIA GASPERIN</t>
  </si>
  <si>
    <t>MARINO SOLANO</t>
  </si>
  <si>
    <t>IVAN LOPEZ</t>
  </si>
  <si>
    <t>ULISES SANCHEZ</t>
  </si>
  <si>
    <t>OCELOTA</t>
  </si>
  <si>
    <t>GRUPO 12</t>
  </si>
  <si>
    <t>CUADRILLA CAMACHO</t>
  </si>
  <si>
    <t>RIEGO</t>
  </si>
  <si>
    <t>DIA</t>
  </si>
  <si>
    <t>CORTE Y ESTIBA MARIO PATIÑO</t>
  </si>
  <si>
    <t>RICARDO MORA ROMAN (17.580*450)</t>
  </si>
  <si>
    <t>RECARGA DE RODRIGUITO</t>
  </si>
  <si>
    <t>LIQUIDO PARA MONTE</t>
  </si>
  <si>
    <t>CHEQUE BANCOMER 344 MGZ</t>
  </si>
  <si>
    <t>CORTE DE MIGUEL GUTIERREZ REMISION 9267</t>
  </si>
  <si>
    <t>PESADA DE VIAJE A MIGUEL GUTIERREZ REMISION 9267</t>
  </si>
  <si>
    <t>PRESTAMO A CHOFER DE MIGUEL GUTIERREZ REMISION 9267</t>
  </si>
  <si>
    <t>PERIODICO DE VIAJE A MIGUEL GUTIERREZ REMISION 9267</t>
  </si>
  <si>
    <t>COMPRAS DOÑA NORMA</t>
  </si>
  <si>
    <t>PAGO DE GANADO ACAYUCAN</t>
  </si>
  <si>
    <t>SELLOS PARA GATO DE EQUIPO</t>
  </si>
  <si>
    <t>DEPOSITO BANAMEX DAIRAM HUERTA</t>
  </si>
  <si>
    <t>MANTENIMIENTO TORRE LATITUD</t>
  </si>
  <si>
    <t>CAMBIAR FARO REVERSERO Y LUZ TRASERA</t>
  </si>
  <si>
    <t>CAMBIO DE MARCHA Y REPARACION DE CALAVERA</t>
  </si>
  <si>
    <t>VIAJES DE PIÑA EL POMELERO</t>
  </si>
  <si>
    <t>ROBERTO LAZARO (TERRENO CIRCUNVALACION)</t>
  </si>
  <si>
    <t>RICARDO MORA (18.350*480)</t>
  </si>
  <si>
    <t>DAGOBERTO FERNANDEZ BONILLA</t>
  </si>
  <si>
    <t>ALAN PRADO</t>
  </si>
  <si>
    <t>EUGENIO TOTO TEXNA</t>
  </si>
  <si>
    <t>ONESIMO BALDERAS (ERIK REYES)</t>
  </si>
  <si>
    <t>PEDRO PINTADO PEREZ</t>
  </si>
  <si>
    <t>VICTOR GASPERIN</t>
  </si>
  <si>
    <t>TALLER EL PIPI (PIPA)</t>
  </si>
  <si>
    <t>TALLER EL PIPI (S10 JORGE)</t>
  </si>
  <si>
    <t>DEPOSITO A BETO RANGEL (MOY)</t>
  </si>
  <si>
    <t>VETERINARIO DE GATOS RODRIGO</t>
  </si>
  <si>
    <t>PAGO DE PIÑAS LALO OAXACA REMISION 9268</t>
  </si>
  <si>
    <t>EMPAQUES PARA EL RIEGO</t>
  </si>
  <si>
    <t>PAGO DE PRESTAMO TICKET 52796</t>
  </si>
  <si>
    <t>COMPRAS VALERIA</t>
  </si>
  <si>
    <t>GASTOS CORDOBA (RAPTOR DON VICTOR)</t>
  </si>
  <si>
    <t>RECARGA TELCEL VIVIKITA</t>
  </si>
  <si>
    <t>LAVAR CAMIOPNETA S10</t>
  </si>
  <si>
    <t>PAGO DE FUTBOL DELFINES</t>
  </si>
  <si>
    <t>PATA PARA PLANA</t>
  </si>
  <si>
    <t>LISTA DE RAYA (COMPLETO)</t>
  </si>
  <si>
    <t>REPARACION DE MARCHA Y LUCES TRASERAS</t>
  </si>
  <si>
    <t>REPARAR LUZ DE TABLERO Y FRONTAL</t>
  </si>
  <si>
    <t>UZIEL PEREZ (ATLETICO ISLA)</t>
  </si>
  <si>
    <t>NORMA ACOSTA</t>
  </si>
  <si>
    <t>JORGE ROMAN</t>
  </si>
  <si>
    <t>RODRIGO GASPERIN</t>
  </si>
  <si>
    <t>TALLER EL PIPI (CHEVROLET JUAN ALDANA)</t>
  </si>
  <si>
    <t>TALLER EL PIPI (CARRO DE GEÑO)</t>
  </si>
  <si>
    <t>MANTENIMIENTO Y PRODUCTO PARA ALBERCA DE RODRIGO</t>
  </si>
  <si>
    <t>PAGO DE PRESTAMO TICKET 52802</t>
  </si>
  <si>
    <t>CORTE DE MIGUEL GUTIERREZ REMISION 9270</t>
  </si>
  <si>
    <t>PRESTAMO A CHOFER DE MIGUEL REMISION 9270</t>
  </si>
  <si>
    <t>PERIODICO DE VIAJE A MIGUEL GUTIERREZ REMISION 9270</t>
  </si>
  <si>
    <t>ALIMENTO PARA COCHINOS</t>
  </si>
  <si>
    <t>REFRESCOS PERSONAL DE GANADERIA</t>
  </si>
  <si>
    <t>TRABAJO DE 3 CABALLOS Y VIATICOS</t>
  </si>
  <si>
    <t>COCAS RODRIGO</t>
  </si>
  <si>
    <t>DEVOLUCION DE TICKET REPETIDO 52845</t>
  </si>
  <si>
    <t>COMPRA DE SULFATO FERROSO</t>
  </si>
  <si>
    <t>RENTA</t>
  </si>
  <si>
    <t>BOLSAS Y MARCADORES</t>
  </si>
  <si>
    <t>RICARDO MORA (18.340*450)</t>
  </si>
  <si>
    <t>CESAR GOMEZ MACIAS</t>
  </si>
  <si>
    <t>DANIEL BAEZ (CABALLOS DE CARRERAS)</t>
  </si>
  <si>
    <t>ING ERICK REYES</t>
  </si>
  <si>
    <t>COMPRAS RODRIGO</t>
  </si>
  <si>
    <t>VALVULA ESTACIONARIO</t>
  </si>
  <si>
    <t>CHEQUE BANAMEX 314 NORMA SANCHEZ</t>
  </si>
  <si>
    <t>PAGO A TARJETA DE CREDITO PLATINUM</t>
  </si>
  <si>
    <t>EFECTIVO MENSUAL</t>
  </si>
  <si>
    <t>CORTE DE MIGUEL GUTIERREZ REMISION 9272</t>
  </si>
  <si>
    <t>PRESTAMO A CHOFER DE MIGUEL GUTIERREZ REMISION 9272</t>
  </si>
  <si>
    <t>PERIODICO DE VIAJE A MIGUEL GUTIERREZ REMISION 9272</t>
  </si>
  <si>
    <t>PAGO ATRASADO DE HOTEL ISLA</t>
  </si>
  <si>
    <t>INSTALACION DE TABLERO DE ARRANCADOR</t>
  </si>
  <si>
    <t>COMPRAS DE AYER RODRIGO</t>
  </si>
  <si>
    <t>REPOSICION DE GASTOS CORDOBA</t>
  </si>
  <si>
    <t>LOMA LARGA</t>
  </si>
  <si>
    <t>JUAN DECEANO (PIPA)</t>
  </si>
  <si>
    <t>REYNA GASPERIN CRIVELLY</t>
  </si>
  <si>
    <t>RICARDO MORA (18.030*450)</t>
  </si>
  <si>
    <t>JESUS TORRES RIVERA</t>
  </si>
  <si>
    <t>ROGELIO SILVA (PANCHO VILLA)</t>
  </si>
  <si>
    <t>ADALBERTO FLORES (DON VICTOR)</t>
  </si>
  <si>
    <t>PAGO DE PIÑAS LALO OAXACA REMISION</t>
  </si>
  <si>
    <t>COCAS OFICINA</t>
  </si>
  <si>
    <t>CONEXIÓN Y BARRILES PARA PIPA</t>
  </si>
  <si>
    <t>LAVADO DE INFINITI RODRIGO</t>
  </si>
  <si>
    <t>CHEQUE BANCOMER 087 LUIS ENRIQUE BAIZABAL</t>
  </si>
  <si>
    <t>CHEQUE BANCOMER 093 LUIS ENRIQUE BAIZABAL</t>
  </si>
  <si>
    <t>DEPOSITO PARA COMPLETAR CHEQUES</t>
  </si>
  <si>
    <t>TRABAJO DE CABALLOS CANSECO</t>
  </si>
  <si>
    <t>CAMBIO DE NOMBRE A RECIBO CFE LOS TIGRES</t>
  </si>
  <si>
    <t>EFECTIVO PARA BASURERO</t>
  </si>
  <si>
    <t>PAGO DE IMPUESTOS RODRIGO GASPERIN</t>
  </si>
  <si>
    <t>PAGO DE IMSS RODRIGO GASPERIN</t>
  </si>
  <si>
    <t>COMPRAS ALMACEN</t>
  </si>
  <si>
    <t>CHEQUE BANAMEX 264 JUAN ALDANA</t>
  </si>
  <si>
    <t>MADERA PARA TODOS LOS RANCHOS</t>
  </si>
  <si>
    <t>GASTOS SEMANAL</t>
  </si>
  <si>
    <t>LAVADO DE CHEVROLET MANUEL</t>
  </si>
  <si>
    <t>TALACHA Y VALVULA A TORTON</t>
  </si>
  <si>
    <t>PAGO DE COLEGIATURA</t>
  </si>
  <si>
    <t>GASTOS VERACRUZ</t>
  </si>
  <si>
    <t>MANUEL BARRERA (CUENTA DE LUIS ENRIQUE BAIZABAL)</t>
  </si>
  <si>
    <t>JOSE LOZANO (LA NONNA)</t>
  </si>
  <si>
    <t>SABANETA 5</t>
  </si>
  <si>
    <t>LOMA DEL TIGRE</t>
  </si>
  <si>
    <t>VULCANIZADORA EL GREÑAS (CARLITOS)</t>
  </si>
  <si>
    <t>ROSA EMILIA PEREZ</t>
  </si>
  <si>
    <t>MANUEL PASCUAL (MOY)</t>
  </si>
  <si>
    <t>RAYAS LUIS MIGUEL</t>
  </si>
  <si>
    <t>BOLSAS PARA SILO</t>
  </si>
  <si>
    <t>GASTOS ACAYUCAN</t>
  </si>
  <si>
    <t>ASESORIAS GANADERIA</t>
  </si>
  <si>
    <t>LINEA DE ALTA TENSION E INSTALACION DE ARRANCADORES Y BASE</t>
  </si>
  <si>
    <t>CLUTCH PARA PIPA ACAYUCAN</t>
  </si>
  <si>
    <t>LAVADO DE RAPTOR RODRIGO</t>
  </si>
  <si>
    <t>LAVADO DE NP300</t>
  </si>
  <si>
    <t>LISTA DE RAYA ESPECIAL</t>
  </si>
  <si>
    <t>PESADAS DE SILO</t>
  </si>
  <si>
    <t>GASTOS VIAJE A TUXTEPEC</t>
  </si>
  <si>
    <t>MANLIO ALPIREZ</t>
  </si>
  <si>
    <t>ERNESTINA GALINDO MORALES</t>
  </si>
  <si>
    <t>POLICIAS</t>
  </si>
  <si>
    <t>GENARO PEREZ CUACUAS</t>
  </si>
  <si>
    <t>PAGO DE 8 PESADAS DE SILO PARA PERSEVERANCIA</t>
  </si>
  <si>
    <t>CORTE Y ESTIBAS VIAJE DE MIGUEL GUTIERREZ REM 9276</t>
  </si>
  <si>
    <t>PRESTAMO CHOFER VIAJE MIGUEL GUTIERREZ REM 9276</t>
  </si>
  <si>
    <t>PAPEL VIAJE DE MIGUEL GUTIERREZ REM 9276</t>
  </si>
  <si>
    <t>RICARDO MORA ROMAN(16.310*450)</t>
  </si>
  <si>
    <t>JUAN CARLOS MONTES</t>
  </si>
  <si>
    <t>$1,000 pero regresó $700 el 9/01</t>
  </si>
  <si>
    <t>se duplicó por error</t>
  </si>
  <si>
    <t>Era de 1700 se repitió por error</t>
  </si>
  <si>
    <t>HECTOR ACOSTA</t>
  </si>
  <si>
    <t xml:space="preserve">JUAN ALBERTO RANGEL </t>
  </si>
  <si>
    <t xml:space="preserve">LEO SANCHEZ </t>
  </si>
  <si>
    <t xml:space="preserve">CATALINA DIAZ </t>
  </si>
  <si>
    <t>VIVIKA GASPERIN</t>
  </si>
  <si>
    <t xml:space="preserve">VALERIA GASPERIN </t>
  </si>
  <si>
    <t>CLAUDIA PERDOMO</t>
  </si>
  <si>
    <t>10 TONS DE SULFAMIN</t>
  </si>
  <si>
    <t>INTERESES</t>
  </si>
  <si>
    <t>DOMICIALIZACION</t>
  </si>
  <si>
    <t>COT 1</t>
  </si>
  <si>
    <t>13 LTS DAP PLUS</t>
  </si>
  <si>
    <t>REEMBOLSO RECIBOS CFE MGZ</t>
  </si>
  <si>
    <t>REEMBOLSO RECIBOS TELCEL MGZ</t>
  </si>
  <si>
    <t>VENTA DE PIÑAS</t>
  </si>
  <si>
    <t>HAYVAR Y KARMEX</t>
  </si>
  <si>
    <t>YARA</t>
  </si>
  <si>
    <t>COMPRA DE 101400 HIJUELOS DE PIÑA</t>
  </si>
  <si>
    <t>COMPRA DE 250 HIJUELOS DE PIÑA</t>
  </si>
  <si>
    <t>ABONO A SALDO</t>
  </si>
  <si>
    <t>FAC 63543 A 63858</t>
  </si>
  <si>
    <t>TAC X4014 A X4937</t>
  </si>
  <si>
    <t>COMPRA DE HIJUELOS DE PIÑA</t>
  </si>
  <si>
    <t>TRASPASO A BANCOMER</t>
  </si>
  <si>
    <t>6 LT COSMOSUL, 3 LT TORDON</t>
  </si>
  <si>
    <t>POLEA TENSORA CAMION TIGRES</t>
  </si>
  <si>
    <t>REEMBOLSO  COMPRA DE MARCHA S10</t>
  </si>
  <si>
    <t>REEMBOLSO DE COMPRA CON TC</t>
  </si>
  <si>
    <t>13 BOMBAS DE MOCHULA ASPERSORAS Y BOQUILLAS</t>
  </si>
  <si>
    <t>10 CAJAS (25,000 TC MANUEL Y 11,000 MGZ)</t>
  </si>
  <si>
    <t>10 CAJAS DE MADUMAX</t>
  </si>
  <si>
    <t>COMPRA DE 177700 HIJUELOS DE PIÑA</t>
  </si>
  <si>
    <t>COMPRA DE 152000 HIJUELOS DE PIÑA</t>
  </si>
  <si>
    <t>COT 2025-7</t>
  </si>
  <si>
    <t>227 KG MICROZINC</t>
  </si>
  <si>
    <t>4 ALAMBRES DE PUAS</t>
  </si>
  <si>
    <t>FAC A14218</t>
  </si>
  <si>
    <t>REFACCIONES</t>
  </si>
  <si>
    <t>LIQUIDACION FACTURA 936</t>
  </si>
  <si>
    <t>RADIOS, REPARACIONES Y ACCESORIOS</t>
  </si>
  <si>
    <t>COT 2025-9</t>
  </si>
  <si>
    <t>COMPRA DE 25350 HIJUELOS DE PIÑA</t>
  </si>
  <si>
    <t>TRASPASO DE BANCOMER</t>
  </si>
  <si>
    <t>COMPRA DE 83000 HIJUELOS DE PIÑA</t>
  </si>
  <si>
    <t>COMPRA DE 1700 HIJUELOS DE PIÑA</t>
  </si>
  <si>
    <t>COT 13</t>
  </si>
  <si>
    <t>FERTIGRO, SULF DE MAGNESIO, SULFATO FERROSO</t>
  </si>
  <si>
    <t>MICRO ZINC</t>
  </si>
  <si>
    <t>SEGUROS IMSSS</t>
  </si>
  <si>
    <t>NISSAN NP300</t>
  </si>
  <si>
    <t>NISSAN VERSA</t>
  </si>
  <si>
    <t>CHEVROLET S10 REDILAS</t>
  </si>
  <si>
    <t>CHEVROLET S10 PICKUP</t>
  </si>
  <si>
    <t>COMISION</t>
  </si>
  <si>
    <t>IVA</t>
  </si>
  <si>
    <t>PRODUCTOS PARA EL CAMPO</t>
  </si>
  <si>
    <t>BANAMEX</t>
  </si>
  <si>
    <t>TERESITA DE JESUS OCHOA DOMINGUEZ</t>
  </si>
  <si>
    <t>VICTOR BARRERA (BANAMEX)</t>
  </si>
  <si>
    <t>DEMO AGROINSUMOS SA DE CV</t>
  </si>
  <si>
    <t>ALEJANDRO REYES ROLDAN</t>
  </si>
  <si>
    <t>CESARIA OCTAVO ARIAS</t>
  </si>
  <si>
    <t>JUAN ALDANA GUAZOZON</t>
  </si>
  <si>
    <t>BIOINVTAGS</t>
  </si>
  <si>
    <t>SG SAN MARCOS</t>
  </si>
  <si>
    <t>SERVICIO DEL CENTRO DE ISLA (CENTRO)</t>
  </si>
  <si>
    <t>VICTOR MANUEL GASPERIN CRIVELLI</t>
  </si>
  <si>
    <t>MGZ BANCOMER</t>
  </si>
  <si>
    <t>MOISES GASPERIN ACOSTA</t>
  </si>
  <si>
    <t>CESAR DOROTEO TOVAR (ELIAS HERNANDEZ)</t>
  </si>
  <si>
    <t>FYNGSA</t>
  </si>
  <si>
    <t>YUNUEN CUEVAS</t>
  </si>
  <si>
    <t>OMAR ARMAS MAULEON</t>
  </si>
  <si>
    <t>ALAN DE JESUS PRADO RAMOS</t>
  </si>
  <si>
    <t>NORMA SANCHEZ GOMEZ</t>
  </si>
  <si>
    <t>FERTILIZANTES TEPEYAC</t>
  </si>
  <si>
    <t>VICTOR RUIZ LIMON</t>
  </si>
  <si>
    <t>SCARLETT RODRIGUEZ FLORES</t>
  </si>
  <si>
    <t>GONZALO AMADOR DEMENEGHI</t>
  </si>
  <si>
    <t>MARIA EVELINA MARTINEZ MORALES</t>
  </si>
  <si>
    <t>SAT</t>
  </si>
  <si>
    <t>SIPARE</t>
  </si>
  <si>
    <t>NISSAN NRFM</t>
  </si>
  <si>
    <t>GM FINANCIAL</t>
  </si>
  <si>
    <t>*****</t>
  </si>
  <si>
    <t>BALERO DE CENTRO PARA TORTON BURRITO</t>
  </si>
  <si>
    <t>LAVADO DE TRACTOR CARLOS</t>
  </si>
  <si>
    <t>PRESTAMO A CHOFER DE MIGUEL GUTIERREZ REMISION 9278</t>
  </si>
  <si>
    <t>CORTE DE MIGUEL GUTIERREZ REMISION 9278</t>
  </si>
  <si>
    <t>PERIODICO DE VIAJE A MIGUEL GUTIERREZ REMISION 9278</t>
  </si>
  <si>
    <t>PASAJE GRUPO OCOSOTEPEC</t>
  </si>
  <si>
    <t>PRESTAMO GRUPO OCOSOTEPEC</t>
  </si>
  <si>
    <t>PRESTAMO GRUPO LOMA DEL TIGRE</t>
  </si>
  <si>
    <t>PRESTAMO GRUPO SABANETA 5</t>
  </si>
  <si>
    <t>PRESTAMO GRUPO LOMA LARGA</t>
  </si>
  <si>
    <t>COJIN PARA SELLO</t>
  </si>
  <si>
    <t>PRESTAMO VALERIA GASPERIN</t>
  </si>
  <si>
    <t>PRESTAMO MOISES GASPERIN</t>
  </si>
  <si>
    <t>PRESTAMO SEMANAL SABANETA 3</t>
  </si>
  <si>
    <t>PAGO DE RECIBOS DE LUZ</t>
  </si>
  <si>
    <t>JUAN DECEANO (JORGE ROMAN)</t>
  </si>
  <si>
    <t>LAVADO CLEAN CAR (CARLOS RODRIGUEZ)</t>
  </si>
  <si>
    <t>JAIME MONTES ARMAS</t>
  </si>
  <si>
    <t>RICARDO MORA (18.220*450)</t>
  </si>
  <si>
    <t>DOMINGO ARIZMENDI GUTIERREZ</t>
  </si>
  <si>
    <t>BENIGNO LOPEZ MARTINEZ</t>
  </si>
  <si>
    <t>ENRIQUE BAIZABAL HERRERA</t>
  </si>
  <si>
    <t>LA TITA Y CIRCUNVALACION</t>
  </si>
  <si>
    <t>COMPRA DE LINEA PARA CAMION</t>
  </si>
  <si>
    <t>TALACHA A FORD DE MEZA</t>
  </si>
  <si>
    <t>PAGO DE PIÑAS LALO OAXACA REMISION 9280</t>
  </si>
  <si>
    <t>COMISION VIAJES ALEJANDRO</t>
  </si>
  <si>
    <t>TALACHA A CAMIONETA DE MEZA</t>
  </si>
  <si>
    <t>TANQUES DE GAS VARIOS</t>
  </si>
  <si>
    <t>SERVICIO Y CAMBIO DE BOBINA</t>
  </si>
  <si>
    <t>JUAN DECEANO (CAMION LOS TIGRES)</t>
  </si>
  <si>
    <t>VULCANIZADORA EL GREÑAS</t>
  </si>
  <si>
    <t>EL POLLO</t>
  </si>
  <si>
    <t>JUAN ALDANA 8CHEVROLET)</t>
  </si>
  <si>
    <t>FILTROS PARA CAFÉ</t>
  </si>
  <si>
    <t>LAVADO DE INFINITI</t>
  </si>
  <si>
    <t>CHEQUE BANAMEX 200 JOSE CARLOS MEZA</t>
  </si>
  <si>
    <t>CORTE DE MIGUEL GUTIERREZ REMISION 9282</t>
  </si>
  <si>
    <t>PRESTAMO A CHOFER DE MIGUEL GUTIERREZ REMISION 9282</t>
  </si>
  <si>
    <t>PERIODICO DE VIAJE A MIGUEL GUTIERREZ REMISION 9282</t>
  </si>
  <si>
    <t>MOVIMIENTOS GANADERIA (VENTA FRANCISCO ROMAN)</t>
  </si>
  <si>
    <t>ABONO DE EFECTIVO MENSUAL ENERO</t>
  </si>
  <si>
    <t>PAGO DE PRESTAMO TICKET 52962</t>
  </si>
  <si>
    <t>PAGO DE PRESTAMO TICKET 52963</t>
  </si>
  <si>
    <t>2 BUJES Y PAGO A TORNERO</t>
  </si>
  <si>
    <t>PAGO DE PAQUETERIA DHL MOY</t>
  </si>
  <si>
    <t>RECARGA NORMITA</t>
  </si>
  <si>
    <t>PAR DE TORNILLOS PARA MACHETES</t>
  </si>
  <si>
    <t>TORNILLOS Y CUERDA PARA BOMBA</t>
  </si>
  <si>
    <t>GASTOS CORDOBA RODRIGO</t>
  </si>
  <si>
    <t>RICARDO MORA (18.810*450)</t>
  </si>
  <si>
    <t>LUCIO GOMEZ HERNANDEZ</t>
  </si>
  <si>
    <t>MIGUEL GASPERIN CRIVELLI</t>
  </si>
  <si>
    <t>TALLER EL PIPI (TRACTOR 6140 ERASMO)</t>
  </si>
  <si>
    <t>MARINO SOLANO (RAPTOR RODRIGO)</t>
  </si>
  <si>
    <t>COMPRAS OFICINA</t>
  </si>
  <si>
    <t>JARRAS PARA ALMACEN</t>
  </si>
  <si>
    <t>MOVIMIENTOS GANADERIA (GUIAS)</t>
  </si>
  <si>
    <t>COPIA DE LLAVES</t>
  </si>
  <si>
    <t>CHEQUE BANAMEX 251 JOSE CARLOS MEZA</t>
  </si>
  <si>
    <t>VENTA DE BECERROS A FRANCISCO ROMAN HDEZ.</t>
  </si>
  <si>
    <t>RECIBOS DE LUZ</t>
  </si>
  <si>
    <t>RECIBO DE LUZ</t>
  </si>
  <si>
    <t>RECIBOS DE LUZ CORDOBA</t>
  </si>
  <si>
    <t>RECIBOS DE LUZ ISLA</t>
  </si>
  <si>
    <t>RECIBO DE TELMEX</t>
  </si>
  <si>
    <t>RECIBOS DE TELMEX</t>
  </si>
  <si>
    <t>REPARACION DE MARCHA Y TERMINALES EN FRATELLOS</t>
  </si>
  <si>
    <t>VALERIA/RODRIGO</t>
  </si>
  <si>
    <t>FRATELLOS, LOS TIGRES</t>
  </si>
  <si>
    <t>COMPRAS DE MOY AYER</t>
  </si>
  <si>
    <t>GASTOS CORDOBA (VALERIA)</t>
  </si>
  <si>
    <t>PRESTAMO A CHOFER DE MIGUEL REMISION 9286</t>
  </si>
  <si>
    <t>CORTE DE MIGUEL GUTIERREZ REMISION 9286</t>
  </si>
  <si>
    <t>PERIODICO DE VIAJE A MIGUEL REMISION 9286</t>
  </si>
  <si>
    <t>MANTENIMIENTO GENERAL DEL JARDIN CASA DE DOÑA NORMA</t>
  </si>
  <si>
    <t>MANTENIMIENTO GENERAL DEL JARDIN CASA DE RODRIGO</t>
  </si>
  <si>
    <t>LAVADO DE LA RAPTOR</t>
  </si>
  <si>
    <t>CHEQUE BANCOMER 094 LUIS ENRIQUE BAIZABAL</t>
  </si>
  <si>
    <t>CHEQUE BANAMEX 252 JOSE CARLOS MEZA</t>
  </si>
  <si>
    <t>CHEQUE BANAMEX 259 JOSE CARLOS MEZA</t>
  </si>
  <si>
    <t>PAGO DE PIÑAS LALO OAXACA REMISION 9287</t>
  </si>
  <si>
    <t>RESTANTE RECIBOS DE LUZ</t>
  </si>
  <si>
    <t>120 RAJAS DE MADERA (FRATELLOS)</t>
  </si>
  <si>
    <t>ARBITRAJES, PINTADA Y VIATICOS</t>
  </si>
  <si>
    <t>RICARDO MORA (17.670*480)</t>
  </si>
  <si>
    <t>ANGULOS DE 2 PULGADAS PARA PALAPA DE CASA DE DON VICTOR</t>
  </si>
  <si>
    <t>POLLOS PARA MAYORALES</t>
  </si>
  <si>
    <t>VIATICOS CD DEL CARMEN</t>
  </si>
  <si>
    <t>SELLOS DE GATO PARA LA CUCHILLA</t>
  </si>
  <si>
    <t>PAGO DE SILO</t>
  </si>
  <si>
    <t>LAVADO DE FORD 3 TONELADAS</t>
  </si>
  <si>
    <t>REPARACION DE LINEA, INTERMITENTE Y FARO</t>
  </si>
  <si>
    <t>ARRANCAR CARRO Y REPARAR CORTO</t>
  </si>
  <si>
    <t>LAVADO DE S10</t>
  </si>
  <si>
    <t>REPARACION DE CLUTCH Y SILINDRO USADO</t>
  </si>
  <si>
    <t>GASTOS A CORDOBA EL LUNES</t>
  </si>
  <si>
    <t>REPARAR MARCHA Y PONER FAROS DE NIEBL</t>
  </si>
  <si>
    <t>PONER FAROS A PIPA Y MODULOS</t>
  </si>
  <si>
    <t>TORTILLAS DEL 21 AL 27 DE OCTUBRE</t>
  </si>
  <si>
    <t>TORTILLAS DEL 28 DE OCTUBRE AL 3 DE NOVIEMBRE</t>
  </si>
  <si>
    <t>EMILIO SUMUANO</t>
  </si>
  <si>
    <t>BETO RENGEL</t>
  </si>
  <si>
    <t>PIERO GASPERIN</t>
  </si>
  <si>
    <t>TALLER EL PIPI (CARRO E PEDRO)</t>
  </si>
  <si>
    <t>TALLER EL PIPI (TORTON CARLITOS)</t>
  </si>
  <si>
    <t>MAURO GONZALEZ (TORTON GEÑO)</t>
  </si>
  <si>
    <t>TALLER EL PIPI (NP300 ERIK REYES)</t>
  </si>
  <si>
    <t>TALLER EL PIPI (PIPA ERIK)</t>
  </si>
  <si>
    <t>MIGUELO GASPERIN</t>
  </si>
  <si>
    <t>EFECTIVO A MIGUEL GASPERIN</t>
  </si>
  <si>
    <t>LAVAR ASIENTOS FRONTIER CABERA</t>
  </si>
  <si>
    <t>CHAPEADA Y BARRIDA PATIOSOFICINA</t>
  </si>
  <si>
    <t>CARGA DE FERTILIZANTES</t>
  </si>
  <si>
    <t>3 PARES DE MACHETES P CHAPEADORAS</t>
  </si>
  <si>
    <t>dia domingo</t>
  </si>
  <si>
    <t>JOSE MIGUEL GASPERIN</t>
  </si>
  <si>
    <t>CABRERA</t>
  </si>
  <si>
    <t>ULISES</t>
  </si>
  <si>
    <t>DAVID FLORES PEREZ</t>
  </si>
  <si>
    <t>ONESIMO</t>
  </si>
  <si>
    <t>manuel</t>
  </si>
  <si>
    <t>TALACHA A S10</t>
  </si>
  <si>
    <t>PACAS DE ALFALFA</t>
  </si>
  <si>
    <t>HERRADA DE CABALLOS</t>
  </si>
  <si>
    <t>MOVIMIENTOS GANADERIA LA UNION</t>
  </si>
  <si>
    <t>CALIBRAR LLANTA DE FORD MEZA</t>
  </si>
  <si>
    <t>DEPOSITO SCOTIABANK</t>
  </si>
  <si>
    <t>PAGO DE IVA (FACTURAS DE CARGADORES)</t>
  </si>
  <si>
    <t>DIANA GALINDO (GUIAS)</t>
  </si>
  <si>
    <t>LUZ DEL CARMEN VAZQUEZ MARTINEZ</t>
  </si>
  <si>
    <t>ADALBERTO FLORES(GASOLINA)</t>
  </si>
  <si>
    <t>PAGO DE PRESTAMO TICKET 52797</t>
  </si>
  <si>
    <t>GASTOS VERACRUZ (MOISES)</t>
  </si>
  <si>
    <t>FACTURAS DE VALES COMBUSTIBLE Y CONTROL COSECHA</t>
  </si>
  <si>
    <t>PERIODICO DE VIAJE A MIGUEL GUTIERREZ REMISION 9292</t>
  </si>
  <si>
    <t>PRESTAMO A CHOFER DE MIGUEL GUTIERREZ REMISION 9292</t>
  </si>
  <si>
    <t>CORTE DE MIGUEL GUTIERREZ REMISION 9292</t>
  </si>
  <si>
    <t>PAGO DE PIÑAS LALO OAXACA REMISION 9293</t>
  </si>
  <si>
    <t>PAGO DE RECIBO DE AGUA</t>
  </si>
  <si>
    <t>PAGO DE RECIBOS DE AGUA</t>
  </si>
  <si>
    <t>PESADA DE SILO</t>
  </si>
  <si>
    <t>BANDA PARA CARRO DE CARLITOS</t>
  </si>
  <si>
    <t>PAGO DE TARJETA DE CREIDTO VIVIKA</t>
  </si>
  <si>
    <t>TINTA PARA SELLO</t>
  </si>
  <si>
    <t>ALFREDO AHUJA TRAPAGA</t>
  </si>
  <si>
    <t>JOSE EZEQUIEL DE JESUS FLORES</t>
  </si>
  <si>
    <t>RICARDO MORA (18.470*450)</t>
  </si>
  <si>
    <t>OFICINA Y CIRCUNVALACION</t>
  </si>
  <si>
    <t>DAVID</t>
  </si>
  <si>
    <t>PEPOY (JUAN ALDANA)</t>
  </si>
  <si>
    <t>CORTE DE MIGUEL GUTIERREZ REMISION 9295</t>
  </si>
  <si>
    <t>PRESTAMO A CHOFER DE MIGUEL GUTIERREZ REMISION 9295</t>
  </si>
  <si>
    <t>1 PESADA DE VIAJE A MIGUEL GUTIERREZ REMISION 9295</t>
  </si>
  <si>
    <t>VIRUTA Y ALIMENTOS CABALLO DE ROSSI (CAMPECHE)</t>
  </si>
  <si>
    <t>MANTENIMIENTO DE ALBERCA RODRIGO</t>
  </si>
  <si>
    <t>ROTOCHAMBER PARA LA PIPA</t>
  </si>
  <si>
    <t>MOVIMIENTOS GANDERIA  ACTUALIZACION UPP</t>
  </si>
  <si>
    <t>PERIODICO DE VIAJE A MIGUEL GUTIERREZ REMISION 9295</t>
  </si>
  <si>
    <t>PERNO PARA CUCHILLA DE MACHETES</t>
  </si>
  <si>
    <t>PAGOS DE VERIFICACIONES Y COMISIONES</t>
  </si>
  <si>
    <t>PAGO DE ARETES SINIGA</t>
  </si>
  <si>
    <t>EMPAQUES PARA RIEGO</t>
  </si>
  <si>
    <t>TANQUES DE GAS PERSEVERANCIA</t>
  </si>
  <si>
    <t>LAVADO DE CHEROKEE</t>
  </si>
  <si>
    <t>RICARDO MORA (18.910*450)</t>
  </si>
  <si>
    <t>GERMAN FERNANDEZ GONZALEZ</t>
  </si>
  <si>
    <t>ROBERTO LAZARO</t>
  </si>
  <si>
    <t>CARLOS GONZALES TADEO</t>
  </si>
  <si>
    <t>ONESIMO BALDERAS (CARLOS)</t>
  </si>
  <si>
    <t>RAPTOR DON VICTOR Y CHEROKEE MOY</t>
  </si>
  <si>
    <t>CARLOS MEZA</t>
  </si>
  <si>
    <t>DE CONTADO</t>
  </si>
  <si>
    <t>FORD RANGER RAPTOR</t>
  </si>
  <si>
    <t>COMPRA DE 3000 HIJUELOS DE PIÑA</t>
  </si>
  <si>
    <t>COMPRA DE 1000 HIJUELOS DE PIÑA</t>
  </si>
  <si>
    <t>COT 15</t>
  </si>
  <si>
    <t>20 LTS DE BAPCER</t>
  </si>
  <si>
    <t>COMPRA DE 25700 HIJUELOS DE PIÑA</t>
  </si>
  <si>
    <t>COMPRA DE 5500 HIJUELOS DE PIÑA</t>
  </si>
  <si>
    <t>COMPRA DE 2500 HIJUELOS DE PIÑA</t>
  </si>
  <si>
    <t>COMPRA DE 25000 HIJUELOS DE PIÑA</t>
  </si>
  <si>
    <t>COMPRA DE 50800 HIJUELOS DE PIÑA</t>
  </si>
  <si>
    <t>COMPRA DE 18750 HIJUELOS DE PIÑA</t>
  </si>
  <si>
    <t>COT 18</t>
  </si>
  <si>
    <t>15 KG DE VERDEABON</t>
  </si>
  <si>
    <t>38 LTS DE BAPCER</t>
  </si>
  <si>
    <t>FAC X4953 A X5380</t>
  </si>
  <si>
    <t>COT 17</t>
  </si>
  <si>
    <t>1OO KG FEP INICIO, 240 LT FERTIGRO</t>
  </si>
  <si>
    <t>50 KG MICRIMIX</t>
  </si>
  <si>
    <t>COT 20</t>
  </si>
  <si>
    <t>200 KG FEP INICIO</t>
  </si>
  <si>
    <t>FAC 11539</t>
  </si>
  <si>
    <t>ACEITES, FILTROS Y REFACIONESPARA TRACTORES</t>
  </si>
  <si>
    <t>REEMBOLSO RECIBOS TELMEX MGZ</t>
  </si>
  <si>
    <t>COT 23</t>
  </si>
  <si>
    <t>150 LTS FOSFIPOL K</t>
  </si>
  <si>
    <t>75 LTS COSMOSUL</t>
  </si>
  <si>
    <t>25 LTS DAP PLUS</t>
  </si>
  <si>
    <t>100 KG K3</t>
  </si>
  <si>
    <t>COT 24</t>
  </si>
  <si>
    <t>600 KG FEP INICIO</t>
  </si>
  <si>
    <t>FORD CREDIT</t>
  </si>
  <si>
    <t>MARIA EVELINA MARTINEZ ROSALES</t>
  </si>
  <si>
    <t>PRODUCTORE DE PIÑA SANTIAGO Y ASOCIADOS (GENARO MORAO)</t>
  </si>
  <si>
    <t>VALERIA GASPERIN ACOSTA</t>
  </si>
  <si>
    <t>AGRICOLA Y COMERCIALIZADORA RIVERA</t>
  </si>
  <si>
    <t>JOSE CARLOS MEZA RIPOLL</t>
  </si>
  <si>
    <t>ELVIA MARIA GUEZALA MANZANILLA</t>
  </si>
  <si>
    <t>NORMA RUTH ACOSTA CAPETILLO</t>
  </si>
  <si>
    <t>ZIRAHUEN SALGADO CARRION</t>
  </si>
  <si>
    <t>ROSALBA GIL RIVERA</t>
  </si>
  <si>
    <t>DIRACSA</t>
  </si>
  <si>
    <t>SERVICIO AGROTECNICO ISLA</t>
  </si>
  <si>
    <t>TRASPASO DE BANAMEX</t>
  </si>
  <si>
    <t>MODIFICACION DE CONTRATO DE APERTURA DE CREDITO</t>
  </si>
  <si>
    <t>HONORARIOS TRAMITE CFE</t>
  </si>
  <si>
    <t>COMPRA DE 50700 HIJUELOS DE PIÑA</t>
  </si>
  <si>
    <t>ANTICIPO 50% DE 3 MARCHAS T 9 CRUCETAS CHEVROLETS S10</t>
  </si>
  <si>
    <t>CHIP TELCEL MOY</t>
  </si>
  <si>
    <t>BALEROS Y CHUMASERAS PARA CHAPIADORA</t>
  </si>
  <si>
    <t>SERVICIO RANGER RAPTOR</t>
  </si>
  <si>
    <t>REPARACION Y REFACIONES DE VEHICULOS TIGRES</t>
  </si>
  <si>
    <t>REPARACION Y REFACIONES DE IMPLEMENTOS AGRICOLAS</t>
  </si>
  <si>
    <t>FAC C2878 A C3038</t>
  </si>
  <si>
    <t>FAC AAA122EA</t>
  </si>
  <si>
    <t>REPARACION Y REFACCIONES DE MOTOCICLETAS</t>
  </si>
  <si>
    <t>COBRO DE CHEQUE PARA CAJA CGICA</t>
  </si>
  <si>
    <t>TRASPASO A BANAMEX</t>
  </si>
  <si>
    <t>COMPRA DE 177350 HIJUELOS DE PIÑA</t>
  </si>
  <si>
    <t>COMPRA DE 253020 HIJUELOS DE PIÑA</t>
  </si>
  <si>
    <t>IMPUESTO 3% SOBRE EROGACIONES</t>
  </si>
  <si>
    <t>COMPRA DE 184850 HIJUELOS DE PIÑA</t>
  </si>
  <si>
    <t>84 KG DE VERDEABON</t>
  </si>
  <si>
    <t>TOYOTA DE DON ALFREDO</t>
  </si>
  <si>
    <t>CONTRATO 010101000623176</t>
  </si>
  <si>
    <t>PAGO DELETRA DE ENERO  FORD LOBO RAPTOR VICTOR</t>
  </si>
  <si>
    <t>COMPRA DE 9700 HIJUELOS DE PIÑA</t>
  </si>
  <si>
    <t>COMPRA DE 1400 HIJUELOS DE PIÑA</t>
  </si>
  <si>
    <t>SERVICIO RAPTOR RODRIGO</t>
  </si>
  <si>
    <t>TIGRES</t>
  </si>
  <si>
    <t xml:space="preserve">5 KG DE HYVAR </t>
  </si>
  <si>
    <t>REFACCIONES PARA CAMIONES</t>
  </si>
  <si>
    <t>COMPRA DE 177500 HIJUELOS DE PIÑA</t>
  </si>
  <si>
    <t>FAC 8202,8348,8349,8360,8361,8362,8363</t>
  </si>
  <si>
    <t>CONUSLTAS MEDICAS</t>
  </si>
  <si>
    <t>FARMACIA RUBEN DE LA FUENTE</t>
  </si>
  <si>
    <t>FAC C3039 A C3229</t>
  </si>
  <si>
    <t>MICHELIN</t>
  </si>
  <si>
    <t>FACT 8058, 8141, 8252</t>
  </si>
  <si>
    <t>COMPENZACION</t>
  </si>
  <si>
    <t>PIMURI</t>
  </si>
  <si>
    <t>BANCOMER</t>
  </si>
  <si>
    <t>MGZ BANAMEX</t>
  </si>
  <si>
    <t>MARIA DE LOURDES DE LA FUENTE GUILLEN</t>
  </si>
  <si>
    <t>ALEJANDRO LIMA AMARO</t>
  </si>
  <si>
    <t>LUIS ENRIQUE BAIZABAL SANCHEZ</t>
  </si>
  <si>
    <t>GOMSA AUTOMITRIZ VERACRUZ SA DE CV</t>
  </si>
  <si>
    <t>RADIOMOVIL DIPSA SA DE CV</t>
  </si>
  <si>
    <t>REFACCIONES E IMPLEMENTOS SAN MARCOS</t>
  </si>
  <si>
    <t>DIMOTORS COATZACOALCOS</t>
  </si>
  <si>
    <t>JOSE LUIS GASPERIN AMADOR (BONY)</t>
  </si>
  <si>
    <t>SERVICO DEL CENTRO DE ISLA SA DE CV (MATILLA)</t>
  </si>
  <si>
    <t>ALEJANDRO BALTAZAR LARA (PIERO)</t>
  </si>
  <si>
    <t>MIGUEL GUTIERREZ</t>
  </si>
  <si>
    <t>GOBIERNO DEL ESTADO</t>
  </si>
  <si>
    <t>JUAN PABLO CHAGALA FRAY</t>
  </si>
  <si>
    <t>TERESITA DE JESUS OCHIA DOMINGUEZ</t>
  </si>
  <si>
    <t>TOYOTA FINANCIAL</t>
  </si>
  <si>
    <t>FORD CREDIT DE  MEXIVO SA DE CV SOFOM</t>
  </si>
  <si>
    <t>DEISSY ADRIANA CHAVEZ ESPEJO</t>
  </si>
  <si>
    <t>JOSE LUIS MANICA GRAJALES</t>
  </si>
  <si>
    <t>JOSE RUBEN DE LA FUENTE SALAZAR</t>
  </si>
  <si>
    <t>AMERICA PATRICIA GASPERIN DEL VALLE</t>
  </si>
  <si>
    <t>SERVICIO DEL CENTRO DE ISLA SA DE CV (MATILLA)</t>
  </si>
  <si>
    <t>CARLOS ENTONIO CIVELLI CRUZ</t>
  </si>
  <si>
    <t xml:space="preserve">COMISION </t>
  </si>
  <si>
    <t>BANBAJIO</t>
  </si>
  <si>
    <t>CHEQUE BANCOMER 345 MGZ</t>
  </si>
  <si>
    <t>EFECTIVO A LOS TIGRES</t>
  </si>
  <si>
    <t>PRESTAMO PERSONAL (DESC. ESTE SABADO)</t>
  </si>
  <si>
    <t>PISTOLAS PARA ERIK REYES</t>
  </si>
  <si>
    <t>ABONO DE PRESTAMO  MANLIO ALPIREZ</t>
  </si>
  <si>
    <t>MOVIMIENTOS GANADERIA VENTA DE LIZETTE TOLEDO Y ACTUALIZACIO</t>
  </si>
  <si>
    <t>ARETES SINIGA</t>
  </si>
  <si>
    <t>DEPOSITO A FRANCISCO MELCHOR</t>
  </si>
  <si>
    <t>REDADA DEL TABLERO DEL ARRANCADOR PESV</t>
  </si>
  <si>
    <t>ARREGLAR LUZ DE LOS FRATELLOS</t>
  </si>
  <si>
    <t>ROSA PEREZ</t>
  </si>
  <si>
    <t>SILVIO GONZALEZ MERLIN</t>
  </si>
  <si>
    <t>DIANA GALIINDO</t>
  </si>
  <si>
    <t>ROGELIO SILVA</t>
  </si>
  <si>
    <t>ALBERTO DE JESUS MOLINA</t>
  </si>
  <si>
    <t>GUIAS Y FACTURAS DE VENTA FRANCISCO ROMAN</t>
  </si>
  <si>
    <t>PAGO DE PIÑAS LALO OAXACA REMISION 9297</t>
  </si>
  <si>
    <t>PRESTAMO DE AVENGERS</t>
  </si>
  <si>
    <t>CHEQUE BANAMEX 1913 MGZ</t>
  </si>
  <si>
    <t>CHEQUE BANAMEX 1912 MGZ</t>
  </si>
  <si>
    <t>CHEQUE BANAMEX 1905 MGZ</t>
  </si>
  <si>
    <t>CHEQUE BANAMEX 727 NORMA ACOSTA</t>
  </si>
  <si>
    <t>CHEQUE BANAMEX 726 NORMA ACOSTA</t>
  </si>
  <si>
    <t>PAGO DE PIÑAS MARIO PATIÑO</t>
  </si>
  <si>
    <t>PAGO DE INTERESES DE AGOSTO 2024 A FEBRERO 2025</t>
  </si>
  <si>
    <t>CORTE DE MIGUEL GUTIERREZ REMISION 9298</t>
  </si>
  <si>
    <t>PERIODICO DE VIAJE A MIGUEL TEM 9298</t>
  </si>
  <si>
    <t>PRESTAMO A CHOFER DE MIGUEL REM 9298</t>
  </si>
  <si>
    <t>REPARACIONES ELECTRICAS VARIAS</t>
  </si>
  <si>
    <t>CHEQUE BANAMEX 194 CESARIA OCTAVO</t>
  </si>
  <si>
    <t>CHEQUE BANAMEX 315 NORMA SANCHEZ</t>
  </si>
  <si>
    <t>GASTOS DE VIAJES ATLETICO ISLA</t>
  </si>
  <si>
    <t>MARIO PATIÑO</t>
  </si>
  <si>
    <t>RICARDO MORA (19.450*450)</t>
  </si>
  <si>
    <t>IGOR VAZQUEZ GONZALEZ</t>
  </si>
  <si>
    <t>SABANETA 3</t>
  </si>
  <si>
    <t>OCOZOTEPEC</t>
  </si>
  <si>
    <t>DAVID (146*2.5 Y 40*4)</t>
  </si>
  <si>
    <t>MANTENIMIENTO ALBERCA CASA DE DOÑA NORMA</t>
  </si>
  <si>
    <t>DEPOSITO A BETILLO RANGEL (MOY)</t>
  </si>
  <si>
    <t>PRIMER PAGO DE PACAS DE PANGOLA</t>
  </si>
  <si>
    <t>VENTA DE VACAS LIZETTE TOLEDO</t>
  </si>
  <si>
    <t>PRESTAMO A CUADRILLA</t>
  </si>
  <si>
    <t>LIMPIEZA DE OFICINA ANTIER Y HOY</t>
  </si>
  <si>
    <t>COMISION DE 2 ONCENAS POR CONSEGUIR GENTE</t>
  </si>
  <si>
    <t>ARETADO DE PERSEVERANCIA Y LOS TIGRES</t>
  </si>
  <si>
    <t>COMPRAS DE CAFÉ DOLCE GUSTO</t>
  </si>
  <si>
    <t>ABONO DE VENTA DE GANADO FRANCISCO ROMAN</t>
  </si>
  <si>
    <t>DEPOSITO COPPEL MARIANO EDEL</t>
  </si>
  <si>
    <t>HIDRO CASA VALERIA</t>
  </si>
  <si>
    <t>DEPOSITO POLICIA FISCAL DE ISLA</t>
  </si>
  <si>
    <t xml:space="preserve">TORTILLAS DEL 4 DE NOVIEMBRE DEL 2024 AL 1 DE DICIEMBRE DEL </t>
  </si>
  <si>
    <t>EFECTIVO BASURERO MUNICIPAL</t>
  </si>
  <si>
    <t>NICOLAS AGUIRRE</t>
  </si>
  <si>
    <t>JUAN SANTIBAÑEZ (RAMIRO MURILLO)</t>
  </si>
  <si>
    <t>JOSE ULISES SANCHEZ LOPEZ</t>
  </si>
  <si>
    <t>LUIS CHAZARO</t>
  </si>
  <si>
    <t>JOSE GAYA, IVAN LOPEZ Y ARMANDO GALVAN</t>
  </si>
  <si>
    <t>MILLO</t>
  </si>
  <si>
    <t>POLICIA FISCAL MARIO VEGA</t>
  </si>
  <si>
    <t>EFECTIVO VIAJES POMELERO</t>
  </si>
  <si>
    <t>PAGO DE VENTA DE GANADO FRANCISCO ROMAN</t>
  </si>
  <si>
    <t>PRESTAMO CHOFER VIAJE DE MIGUEL GUTIERREZ REM 9302</t>
  </si>
  <si>
    <t>CORTE Y ESTIBAS VIAJE DE MIGUEL GUTIERREZ REM 9302</t>
  </si>
  <si>
    <t>PESADA VIAJE DE MIGUEL GUTIERREZ REM 9302</t>
  </si>
  <si>
    <t>DEPOSITO A BETO RANGEL PARA VIRUTA</t>
  </si>
  <si>
    <t>LAVAR VERSA</t>
  </si>
  <si>
    <t>DEPOSITO BANCOMER</t>
  </si>
  <si>
    <t>TRABAJO DE CABALLOS (DANIEL BAEZ)</t>
  </si>
  <si>
    <t>VALVULA Y TUERCA PARA PIPA</t>
  </si>
  <si>
    <t>VENTA DE GANADO FRANCISCO ROMAN</t>
  </si>
  <si>
    <t>PALPADAS GANADERIA</t>
  </si>
  <si>
    <t>PRESTAMO SEMANAL OCOZOTEPEC</t>
  </si>
  <si>
    <t>PASAJE DE GRUPO OCOZOTEPEC</t>
  </si>
  <si>
    <t>PRESTAMO SEMANAL LOMA LARGA</t>
  </si>
  <si>
    <t>PRESTAMO SEMANAL LOMA DEL TIGRE</t>
  </si>
  <si>
    <t>PRESTAMO SEMANAL SABANETA 5</t>
  </si>
  <si>
    <t>1 FARDO DE PITA</t>
  </si>
  <si>
    <t>ALBERTO</t>
  </si>
  <si>
    <t>AGUSTIN SANCHEZ</t>
  </si>
  <si>
    <t>JUAN DECEANO (POLI)</t>
  </si>
  <si>
    <t>RAMON VILLALOBOS</t>
  </si>
  <si>
    <t>FABIAN GUTIERREZ GONZALEZ</t>
  </si>
  <si>
    <t>ARMANDO</t>
  </si>
  <si>
    <t>SOLDADURA DE REVESTIMIENTO</t>
  </si>
  <si>
    <t>LAVADO FRONTIER RODRIGO</t>
  </si>
  <si>
    <t>COPIAS DE LLAVES PARA OSCAR</t>
  </si>
  <si>
    <t>PRESTAMO A CHOFER DE MIGUEL GUTIERREZ REMISION 9324</t>
  </si>
  <si>
    <t>CORTE DE MIGUEL GUTIERREZ REMISION 9324</t>
  </si>
  <si>
    <t>PERIODICO DE VIAJE A MIGUEL GUTIERREZ REMISION 9324</t>
  </si>
  <si>
    <t>ALIMENTO DE ENERO</t>
  </si>
  <si>
    <t>TRABAJOS DE MEDICO JOSE IVAN MENDEZ</t>
  </si>
  <si>
    <t>PAGO DE MANTENIMIENTO TORRE LATITUD</t>
  </si>
  <si>
    <t>RECIBO DE LUZ TORRE LATITUD</t>
  </si>
  <si>
    <t>PAGO DE PIÑAS LALO OAXACA</t>
  </si>
  <si>
    <t>RICARDO MORA (18.980*450)</t>
  </si>
  <si>
    <t>REYNA GASPERIN CRIVELLI</t>
  </si>
  <si>
    <t>PILAR JILOTEO ALEMAN</t>
  </si>
  <si>
    <t>DEPOSITO A FEDERICO RANGEL (TRABAJO DE CABALLO)</t>
  </si>
  <si>
    <t>VIATICOS ATLETICO ISLA</t>
  </si>
  <si>
    <t>LAVADO DE JETTA</t>
  </si>
  <si>
    <t>CORTE Y ESTIBAS VIAJE DE MIGUEL GUTIERREZ REM 9327</t>
  </si>
  <si>
    <t>PRESTAMO CHOFER VIAJE DE MIGUEL GUTIERREZ REM 9327</t>
  </si>
  <si>
    <t>PESADA CORTE DE MIGUEL GUTIERREZ REM 9327</t>
  </si>
  <si>
    <t>PERIODICO DE VIAJE A MIGUEL DOMINGO REM 9302</t>
  </si>
  <si>
    <t>PERIODICO DE VIAJE A MIGUEL GUTIERREZ REM 9327</t>
  </si>
  <si>
    <t>TALACHA FRONTIER</t>
  </si>
  <si>
    <t>RICARDO MORA ROMAN(20.250*450)</t>
  </si>
  <si>
    <t>DAVID (150X2.5 Y 60X4)</t>
  </si>
  <si>
    <t>DEPOSITO EN DOLARES BIANCA MENDEZ</t>
  </si>
  <si>
    <t>MOVER FERTILIZANTES</t>
  </si>
  <si>
    <t>LAVADO DE CAMIONETA FRONTIER</t>
  </si>
  <si>
    <t>PAGO DE PRESTAMO MANLIO ALPIREZ</t>
  </si>
  <si>
    <t>PAGO DE HOTEL</t>
  </si>
  <si>
    <t>COMPOSTURA DE MOTOBOMBA</t>
  </si>
  <si>
    <t>CHEQUE BANCOMER 095 LUIS E. BAIZABAL</t>
  </si>
  <si>
    <t>CHEQUE BANCOMER 096 LUIS E. BAIZABAL</t>
  </si>
  <si>
    <t>DEPOSITO DE RENTA DE CASA NUEVA</t>
  </si>
  <si>
    <t>ULTIMO PAGO A VALERIA GASPERIN</t>
  </si>
  <si>
    <t>COMPRA DE BOLSAS</t>
  </si>
  <si>
    <t>FILTROS</t>
  </si>
  <si>
    <t>ALMACEN</t>
  </si>
  <si>
    <t>LUIS ENRIQUE</t>
  </si>
  <si>
    <t>AVENGERS</t>
  </si>
  <si>
    <t>FACTURAS EN EFECTIVO</t>
  </si>
  <si>
    <t>COBRO DE CHEQUE PARA CAJA CHICA</t>
  </si>
  <si>
    <t>NOMINA SEMANAL</t>
  </si>
  <si>
    <t>NOMINA QUINCENAL</t>
  </si>
  <si>
    <t>BALATAS PARA LA PIPA</t>
  </si>
  <si>
    <t>COMPRA DE 202800 HIJUELOS DE PIÑA</t>
  </si>
  <si>
    <t>COT 25 Y 26 TIGRES</t>
  </si>
  <si>
    <t>20 KG BIOACTIVO</t>
  </si>
  <si>
    <t>20 LTS DE COSMOSUL</t>
  </si>
  <si>
    <t>1,000 KG FEP INICIO</t>
  </si>
  <si>
    <t>100 KG MICROMIX</t>
  </si>
  <si>
    <t>COMPLETO PARA 75 LTS COSMOSUL</t>
  </si>
  <si>
    <t>COT 27</t>
  </si>
  <si>
    <t>120 MADUMAX, 100 VERDEABON</t>
  </si>
  <si>
    <t>GARANTIA FEGA</t>
  </si>
  <si>
    <t>GARANTIA FEGA IVA</t>
  </si>
  <si>
    <t>COT 28</t>
  </si>
  <si>
    <t>15 ABAMECTINA, 3 DAP PLUS</t>
  </si>
  <si>
    <t>20 FOSFIPOL</t>
  </si>
  <si>
    <t>20 K3</t>
  </si>
  <si>
    <t>15 COSMOSUL</t>
  </si>
  <si>
    <t>10 T0NS SULFATO AMINIO</t>
  </si>
  <si>
    <t>COMPLETO PARA 15 ABAMECTINA</t>
  </si>
  <si>
    <t>COBRO DE PRESTAMO</t>
  </si>
  <si>
    <t>COT 30</t>
  </si>
  <si>
    <t>2 DAP PLUS, 20 GALANT, 30 KARMEX</t>
  </si>
  <si>
    <t>COT 35</t>
  </si>
  <si>
    <t>35 KG DE FEP INICIO</t>
  </si>
  <si>
    <t>COT 33</t>
  </si>
  <si>
    <t>50 COSMOSUL Y 13 DAP PLUS</t>
  </si>
  <si>
    <t>160 LTS FOSFIPOL</t>
  </si>
  <si>
    <t>93 KG K3</t>
  </si>
  <si>
    <t>75 ABAMECTINA, 30 COSMOSUL</t>
  </si>
  <si>
    <t>FAC X5381 A X5933</t>
  </si>
  <si>
    <t>10 TONS DE SULFAATO DE AMONIO</t>
  </si>
  <si>
    <t>JESUS MARCIAL ACEVEDO</t>
  </si>
  <si>
    <t>MARIO PATIÑO MALDOADO</t>
  </si>
  <si>
    <t>VICTOR MANUE GASPERIN CRIVELLI</t>
  </si>
  <si>
    <t>RENE RODOLFO</t>
  </si>
  <si>
    <t>PRODUCTOS PARA EL CAMPO DEL SUR</t>
  </si>
  <si>
    <t>SERVICO DEL CENTRO DE ISLA (CENTRO)</t>
  </si>
  <si>
    <t>FAC 1505 Y 1506</t>
  </si>
  <si>
    <t>15 BULTOS DE CIR</t>
  </si>
  <si>
    <t>DEPOSITO SOLICITADO POR RODRIGO</t>
  </si>
  <si>
    <t>TC BANCOMER MOY</t>
  </si>
  <si>
    <t>FORD RAPTOR VICTR</t>
  </si>
  <si>
    <t>BALERO PARA EL EDQUIPO</t>
  </si>
  <si>
    <t>COT 29</t>
  </si>
  <si>
    <t>90 KG BIOACTIVO</t>
  </si>
  <si>
    <t>62.6 KG MICTOMIX, 375 KG NIT DE MAGNESIO</t>
  </si>
  <si>
    <t>CONECCIONES PARA PIPA TIGRES</t>
  </si>
  <si>
    <t>10 BULTOS DE CIR TIGRES</t>
  </si>
  <si>
    <t>10 TONS DE SULFATO DE AMONIO</t>
  </si>
  <si>
    <t>COT 32</t>
  </si>
  <si>
    <t>200 KG DE BIOACTIVO</t>
  </si>
  <si>
    <t>COMPRA DE 253500 HIJUELOS DE PIÑA</t>
  </si>
  <si>
    <t>125 KG MICROMIX, 1,000 KG NIT MAGNESIO</t>
  </si>
  <si>
    <t>FAC 184B22C6</t>
  </si>
  <si>
    <t>REPARACION MINISPLIT CASA RODRIGO</t>
  </si>
  <si>
    <t>150 BIOACTIVO</t>
  </si>
  <si>
    <t>175 MICROMIX</t>
  </si>
  <si>
    <t>BALATAS PARA LA PIÑA Y CAMIONES</t>
  </si>
  <si>
    <t>PAGO DE PRESTAMO</t>
  </si>
  <si>
    <t>PAGO DE LETRA 5 DE TRACTOR</t>
  </si>
  <si>
    <t>REFACCIONES Y REPARCION DE TRACTORES</t>
  </si>
  <si>
    <t>REFACCIONARIA PREMIER</t>
  </si>
  <si>
    <t>LUIS GONZALO GONZALEZ KUSTER</t>
  </si>
  <si>
    <t>MANUEL BARRERA (BANCOMER)</t>
  </si>
  <si>
    <t>MARIA ANDREA FARIAS ANDRADE (MARCOS AVENDAÑO)</t>
  </si>
  <si>
    <t>OZIEL CANO GARCIA</t>
  </si>
  <si>
    <t>MARIA ISIDRA ASCANIO COAZOZON</t>
  </si>
  <si>
    <t>MIREYA DE LOURDES ZAMUDIO AZAMAR</t>
  </si>
  <si>
    <t>VALERIA GASPERIN ACOSTA (BANCOMER)</t>
  </si>
  <si>
    <t>DIMASUR</t>
  </si>
  <si>
    <t>CARLOS ANTONIO CRIVELLI CRUZ</t>
  </si>
  <si>
    <t>VENTA DE HIJUELOS DE PIÑA</t>
  </si>
  <si>
    <t>TRASPASO A BANORTE</t>
  </si>
  <si>
    <t>FAC 68</t>
  </si>
  <si>
    <t>CONTABILIDADD</t>
  </si>
  <si>
    <t>FAC 5B4E6734</t>
  </si>
  <si>
    <t>INTERNET FIBRA</t>
  </si>
  <si>
    <t>20 EXPO 16</t>
  </si>
  <si>
    <t>SERVICIO DE BANCA ELECTRONICA</t>
  </si>
  <si>
    <t>TC PRESTIGE  5482360000071294</t>
  </si>
  <si>
    <t>PAGO 1 FACT C134</t>
  </si>
  <si>
    <t>ASESORIA FINANCIERA</t>
  </si>
  <si>
    <t>64 BULTOS DE MAIZ MOLIDO</t>
  </si>
  <si>
    <t>20 BULTOS DE GRASUPLEX</t>
  </si>
  <si>
    <t>FAC 70</t>
  </si>
  <si>
    <t>COTIZACION 3419</t>
  </si>
  <si>
    <t>DE BANCOMER</t>
  </si>
  <si>
    <t xml:space="preserve">IMPUESTOS </t>
  </si>
  <si>
    <t>IMPUESTOS MOISES GASPERIN ACOSTA</t>
  </si>
  <si>
    <t>TC AMERICAN EXPRESS</t>
  </si>
  <si>
    <t>PRODUCTOS VETERINARIOS</t>
  </si>
  <si>
    <t>MNA</t>
  </si>
  <si>
    <t>4 SOYA, 2 MACROFOSCAL, 2 GRASA, 14 BECERRO, 10 EXPO</t>
  </si>
  <si>
    <t>PURINA</t>
  </si>
  <si>
    <t>10 OMOLIN</t>
  </si>
  <si>
    <t>RACHO ORO VERDE</t>
  </si>
  <si>
    <t>FACTURAS 71 Y 73</t>
  </si>
  <si>
    <t>TC PREMIER 5188999110104680</t>
  </si>
  <si>
    <t>SERVICIO FIBRA OPTICA</t>
  </si>
  <si>
    <t>ALIMENTO PARA GANADO</t>
  </si>
  <si>
    <t>FINIQUITO FAC C134</t>
  </si>
  <si>
    <t>FACT 6B47DFEA</t>
  </si>
  <si>
    <t>DENTISTA PUEBLA</t>
  </si>
  <si>
    <t>FAC 661</t>
  </si>
  <si>
    <t>BIOENERGY, HI PHOS FERTIÑITY, GRASSUPLEX, MAIZ MOLIDO</t>
  </si>
  <si>
    <t>MAIZ MOLIDO, GRASUPLEX</t>
  </si>
  <si>
    <t>FAC 74</t>
  </si>
  <si>
    <t>FAC C138</t>
  </si>
  <si>
    <t>HEIDI JANNET RODRIGUEZ MARTINEZ</t>
  </si>
  <si>
    <t>TELMEX</t>
  </si>
  <si>
    <t>ANA LUZ PENA ARROYO</t>
  </si>
  <si>
    <t>ORALIA DEL CARMEN CANEPA MARTINEZ</t>
  </si>
  <si>
    <t>JORGE CARLOS LAGOS SAUCEDO</t>
  </si>
  <si>
    <t>AGROVETERINARIA EL MAYORAL SA DE CV</t>
  </si>
  <si>
    <t>EDITH ROSAS MOTA</t>
  </si>
  <si>
    <t>MOISES GASPERIN ZUCULOTTO</t>
  </si>
  <si>
    <t>AMERICAN EXPRESS</t>
  </si>
  <si>
    <t>MARIA DEL ROSARIO HUSCANGA CRUZ</t>
  </si>
  <si>
    <t>ROSALVA GONZALEZ MADIGAL</t>
  </si>
  <si>
    <t>MARISOL RETURETA CANO</t>
  </si>
  <si>
    <t>LUCIA MERINO LARA</t>
  </si>
  <si>
    <t>JOSE ANTONIO GARCIA PIÑA</t>
  </si>
  <si>
    <t>AGROVETERINARIA EL MAYORAL</t>
  </si>
  <si>
    <t>COMISIONES CASA CORDOBA</t>
  </si>
  <si>
    <t>SEGURO CASA CORDOBA</t>
  </si>
  <si>
    <t>CAPITAL CASA CORDOBA</t>
  </si>
  <si>
    <t>INTERESES CASA CORDOBA</t>
  </si>
  <si>
    <t>MEMBRESIA ENLACE GLOBAL</t>
  </si>
  <si>
    <t>BANORTE</t>
  </si>
  <si>
    <t>POLIZA 105200000615</t>
  </si>
  <si>
    <t>SEGUBECA ALEJANDRA MEJIA GASPERIN</t>
  </si>
  <si>
    <t>POLIZA 105200000614</t>
  </si>
  <si>
    <t>SEGUBECA XAVIER GASPERIN PERDOMO</t>
  </si>
  <si>
    <t xml:space="preserve">MAPFRE MEXICO SA </t>
  </si>
  <si>
    <t>MAPFRE MEXICO SA</t>
  </si>
  <si>
    <t>VENTA DEHIJUELOS DE PIÑA</t>
  </si>
  <si>
    <t>COMISION CHEQUES GIRADOS</t>
  </si>
  <si>
    <t>COMIISON MANEJO DE CUENTA</t>
  </si>
  <si>
    <t>ELIAS HERNANDEZ</t>
  </si>
  <si>
    <t>VENTADE HIJUELOS DE PIÑA</t>
  </si>
  <si>
    <t xml:space="preserve"> </t>
  </si>
  <si>
    <t>CARGO POR INTERESES TC</t>
  </si>
  <si>
    <t>CARGO 9 POR VEHICULO CHEVROLET GROOVE</t>
  </si>
  <si>
    <t>VICTOR MANUEL BARRERA</t>
  </si>
  <si>
    <t>TC BANAMEX</t>
  </si>
  <si>
    <t>BANCOPPEL</t>
  </si>
  <si>
    <t>VENTA DE 101400 HIJUELOS DE PIÑA</t>
  </si>
  <si>
    <t>COBRO DE HEQUE PARA RAYAS</t>
  </si>
  <si>
    <t>VENTA DE 83000 HIJUELOS DE PIÑA</t>
  </si>
  <si>
    <t>SEGURO IMSSS</t>
  </si>
  <si>
    <t>VENTA DE 1000 HIJUELOS DE PIÑA</t>
  </si>
  <si>
    <t>VENTA DE 152000 HIJUELOS DE PIÑA</t>
  </si>
  <si>
    <t>COBRO DE CHEQUE PARA RAYAS</t>
  </si>
  <si>
    <t>PERSONAL</t>
  </si>
  <si>
    <t>DEPOSITO EN EFECTIVO</t>
  </si>
  <si>
    <t>CHEVROLET GROOVE</t>
  </si>
  <si>
    <t>VENTA DE 25350 HIJUELOS DE PIÑA</t>
  </si>
  <si>
    <t>VENTA DE 2500 HIJUELOS DE PIÑA</t>
  </si>
  <si>
    <t>VENTA DE 177500 HIJUELOS DE PIÑA</t>
  </si>
  <si>
    <t>VENTA DE 25700 HIJUELOS DE PIÑA</t>
  </si>
  <si>
    <t>VENTA DE 1400 HIJUELOS DE PIÑA</t>
  </si>
  <si>
    <t>VENTA DE 25000 HIJUELOS DE PIÑA</t>
  </si>
  <si>
    <t>VENTA DE 50800 HIJUELOS DE PIÑA</t>
  </si>
  <si>
    <t>VENTA DE 18750 HIJUELOS DE PIÑA</t>
  </si>
  <si>
    <t>VENTA DE 50700 HIJUELOS DE PIÑA</t>
  </si>
  <si>
    <t>COBRO DE CHEQUE</t>
  </si>
  <si>
    <t>VENTA DE 177350 HIJUELOS DE PIÑA</t>
  </si>
  <si>
    <t>VENTA DE 253020 HIJUELOS DE PIÑA</t>
  </si>
  <si>
    <t>VENTA DE 9700 HIJUELOS DE PIÑA</t>
  </si>
  <si>
    <t>VENTA DE 253500 HIJUELOS DE PIÑA</t>
  </si>
  <si>
    <t>LUIS ENRIQIE BAIZABAL SANCHEZ</t>
  </si>
  <si>
    <t>COMICION</t>
  </si>
  <si>
    <t>VENTA DE 250 HIJUELOS DE PIÑA</t>
  </si>
  <si>
    <t>VENTA DE 1700 HIJUELOS DE PIÑA</t>
  </si>
  <si>
    <t>VENTA DE 3000 HIJUELOS DE PIÑA</t>
  </si>
  <si>
    <t>VENTA DE 202800 HIJUELOS DE PIÑA</t>
  </si>
  <si>
    <t>VENTA DE 177700 HIJUELOS DE PIÑA</t>
  </si>
  <si>
    <t>COMISION MANEJO DE CUENTA</t>
  </si>
  <si>
    <t>SEGURO DE AUTO</t>
  </si>
  <si>
    <t>VENTA DE 184850 HIJUELOS DE PIÑA</t>
  </si>
  <si>
    <t>ALAN PRADO RAMOS</t>
  </si>
  <si>
    <t>(BANCOMER) MOISES GASPERIN ZUCULOTTO</t>
  </si>
  <si>
    <t>VENTA DE 5500 HIJUELOS DE PIÑA</t>
  </si>
  <si>
    <t>TESORERIA DE LA FEDERACION</t>
  </si>
  <si>
    <t>GASTOS VALERIA</t>
  </si>
  <si>
    <t>DEPOSITO A FEDERICO RANGEL</t>
  </si>
  <si>
    <t>DEPOSITO PARA REPARACION DE BMW</t>
  </si>
  <si>
    <t>DEPOSITO DELFINES</t>
  </si>
  <si>
    <t>APOYO PARA ESCUELA</t>
  </si>
  <si>
    <t>CAMBIO DE AUTOMATICO A MARCHA</t>
  </si>
  <si>
    <t>COMPRA DE CUCHARAS</t>
  </si>
  <si>
    <t>PAGO DE VAN ATLETICO ISLA</t>
  </si>
  <si>
    <t>DIANA GALINDO/JUAN ALDANA</t>
  </si>
  <si>
    <t>TALLER EL PIPI (TOMAS CASTRO)</t>
  </si>
  <si>
    <t>ALBERTO MOLINA</t>
  </si>
  <si>
    <t>COMPOSTURA DE LUZ POZO PERSEVERANCIA</t>
  </si>
  <si>
    <t>SERVICIO DE CHEVROLET</t>
  </si>
  <si>
    <t>FACTURAS ARMAS (PIPA)</t>
  </si>
  <si>
    <t>GASTOS COATZA</t>
  </si>
  <si>
    <t>PAGO A FISIO GUSTAVO</t>
  </si>
  <si>
    <t>DEPOSITO PARA REPARACIONES DE CASA</t>
  </si>
  <si>
    <t>12 KILOS DE CANAL PARA PIPA</t>
  </si>
  <si>
    <t>FACTURA ARMAS (REMOLQUE DE JUAN ALDANA)</t>
  </si>
  <si>
    <t>CAMBIO DE MANIJA Y BASE DE TAPA</t>
  </si>
  <si>
    <t>TAMBOR DE FRENOS Y MUELLE PARA CARRO DE PEDRO</t>
  </si>
  <si>
    <t>TORTILLAS DEL 2 AL 8 DE DICIEMBRE DEL 2024</t>
  </si>
  <si>
    <t>SEGUNDO PAGO DE PACAS DE PANGOLA</t>
  </si>
  <si>
    <t>HECTOR LOPEZ CHAGALA</t>
  </si>
  <si>
    <t>JOSMAR MERCADO VAZQUEZ</t>
  </si>
  <si>
    <t>JUAN DECEANO (ERIK REYES)</t>
  </si>
  <si>
    <t>ATLETICO ISLA</t>
  </si>
  <si>
    <t>GIOVANNY GONZALEZ RAMIREZ</t>
  </si>
  <si>
    <t>JOSE GAYA, ARMANDO GALVAN, IVAN LOPEZ</t>
  </si>
  <si>
    <t>TALLER EL PIPI (CHEVROLET JUAN A.)</t>
  </si>
  <si>
    <t xml:space="preserve">BANCOMER </t>
  </si>
  <si>
    <t xml:space="preserve">DEPOSITO EFECTIVO </t>
  </si>
  <si>
    <t>MARINO</t>
  </si>
  <si>
    <t>PENALIZACION CHEQUE SIN FONDO</t>
  </si>
  <si>
    <t>CHEQUE BANCOMER 092 LUIS ENRIQUE BAIZABAL</t>
  </si>
  <si>
    <t>PASAJE</t>
  </si>
  <si>
    <t>PAGO LUZ</t>
  </si>
  <si>
    <t>PAGO DE INTERNET</t>
  </si>
  <si>
    <t>PAGO LIMPIEZA</t>
  </si>
  <si>
    <t>EFECTIVO ISLA</t>
  </si>
  <si>
    <t>PAGO CILO</t>
  </si>
  <si>
    <t>NOTA TALLER RESTO</t>
  </si>
  <si>
    <t>PAGO RENTA</t>
  </si>
  <si>
    <t>NOTA TALLER</t>
  </si>
  <si>
    <t>NOTA LAVADO</t>
  </si>
  <si>
    <t>NOTA</t>
  </si>
  <si>
    <t>PAGO SOBRES</t>
  </si>
  <si>
    <t>NOMINA</t>
  </si>
  <si>
    <t>PRESTAMO LLEGADA</t>
  </si>
  <si>
    <t>PASAJE LLEGADA</t>
  </si>
  <si>
    <t>DEVOLUCION</t>
  </si>
  <si>
    <t>DANIEL MONTERO</t>
  </si>
  <si>
    <t>ANDRES RAMIREZ</t>
  </si>
  <si>
    <t>SALVADOR GARCIA</t>
  </si>
  <si>
    <t>JACINTO HDZ</t>
  </si>
  <si>
    <t>PABLO PASCUAL</t>
  </si>
  <si>
    <t>ALVARO PASCUAL</t>
  </si>
  <si>
    <t>ALAVARO PASCUAL</t>
  </si>
  <si>
    <t>BODEGA 2</t>
  </si>
  <si>
    <t>ARMANDO RAM</t>
  </si>
  <si>
    <t>OFICINA Y CASA LA NONA</t>
  </si>
  <si>
    <t>MARCO BTA</t>
  </si>
  <si>
    <t>RUBEN PEREZ</t>
  </si>
  <si>
    <t>HORNATO HDZ</t>
  </si>
  <si>
    <t>JESUS APOLINAR</t>
  </si>
  <si>
    <t>ANGEL</t>
  </si>
  <si>
    <t>SERVICIO ELECTRICO</t>
  </si>
  <si>
    <t>PAREJITOS</t>
  </si>
  <si>
    <t>TOÑO</t>
  </si>
  <si>
    <t>TORTILLERIA</t>
  </si>
  <si>
    <t>OFICICA</t>
  </si>
  <si>
    <t>JORNALES</t>
  </si>
  <si>
    <t>ENCARGADOS</t>
  </si>
  <si>
    <t>JOEL ROMERO</t>
  </si>
  <si>
    <t>MARIO PRADO</t>
  </si>
  <si>
    <t>ARISTEO</t>
  </si>
  <si>
    <t>PABLO FDZ</t>
  </si>
  <si>
    <t>26 PERSONAS</t>
  </si>
  <si>
    <t>MANUEL ISLA</t>
  </si>
  <si>
    <t>PAGO ARRANCADOR</t>
  </si>
  <si>
    <t>PAGO DEL DIA DOMINGO</t>
  </si>
  <si>
    <t>PAGO LIMAS</t>
  </si>
  <si>
    <t>PAGO ACEITE CUBETA</t>
  </si>
  <si>
    <t>PAGO BANDAS PARA EL CARRO</t>
  </si>
  <si>
    <t>PAGO PASAJE PARA IR POR EL CARRO</t>
  </si>
  <si>
    <t>PASAJE MES</t>
  </si>
  <si>
    <t>NOTA TALLER CADENA</t>
  </si>
  <si>
    <t>NOTA SOLDADURA DEL EQUIPO</t>
  </si>
  <si>
    <t>PAGO CAMBIO DE ACEITE</t>
  </si>
  <si>
    <t>NOTA ALBAÑIL OBRA RANCHO</t>
  </si>
  <si>
    <t>PAGO GAS</t>
  </si>
  <si>
    <t>DANIEL ROMERO</t>
  </si>
  <si>
    <t>MANUEL ESCRIBANO</t>
  </si>
  <si>
    <t>ROMUALDO LOPEZ</t>
  </si>
  <si>
    <t>PANCHO LOPEZ</t>
  </si>
  <si>
    <t>JAIME DE LA ROSA</t>
  </si>
  <si>
    <t>JACIEL RAM</t>
  </si>
  <si>
    <t>LIZBETH LUIS</t>
  </si>
  <si>
    <t>ALEXANDER RAM</t>
  </si>
  <si>
    <t>REYNA TENORIO</t>
  </si>
  <si>
    <t>MARIO LOPEZ</t>
  </si>
  <si>
    <t>6 PERSONAS</t>
  </si>
  <si>
    <t>ROYER</t>
  </si>
  <si>
    <t>JUSTO PAREJITOS</t>
  </si>
  <si>
    <t>SR DE PANCHO VILLA</t>
  </si>
  <si>
    <t>ANTONIO HDZ</t>
  </si>
  <si>
    <t>BODEGA 1</t>
  </si>
  <si>
    <t>RESTO DE BANDAS DEL CARRO</t>
  </si>
  <si>
    <t>PAGO ADICTIVO</t>
  </si>
  <si>
    <t>PAGO ELECTRICISTA PARA EL RANCHO</t>
  </si>
  <si>
    <t>ARTICULO DE LIMPIEZA</t>
  </si>
  <si>
    <t>PAGO DE LEVANTADA DE BASURA</t>
  </si>
  <si>
    <t>PAGO ALBAÑIL</t>
  </si>
  <si>
    <t>PAGO ACEITE Y CODOS</t>
  </si>
  <si>
    <t>GASTOS PARA ACONDICIONAR</t>
  </si>
  <si>
    <t>RESTO ARREGLO MOTO</t>
  </si>
  <si>
    <t>ALEXANDER</t>
  </si>
  <si>
    <t>ALEXIS</t>
  </si>
  <si>
    <t>BENY</t>
  </si>
  <si>
    <t>MONICA CHONTAL</t>
  </si>
  <si>
    <t>PARA LA CASA</t>
  </si>
  <si>
    <t>DOMINGO LERDO</t>
  </si>
  <si>
    <t>MARTIN TRICHE</t>
  </si>
  <si>
    <t>LIZBET RAM</t>
  </si>
  <si>
    <t>SR DE LA BASURA</t>
  </si>
  <si>
    <t>BONY</t>
  </si>
  <si>
    <t>YOBY</t>
  </si>
  <si>
    <t>LAVADO</t>
  </si>
  <si>
    <t>OFICINA CASA</t>
  </si>
  <si>
    <t>CARLOS RAMIREZ</t>
  </si>
  <si>
    <t>5 PERSONAS</t>
  </si>
  <si>
    <t>MAYORALES (SEMANA DOBLE RUBEN)</t>
  </si>
  <si>
    <t>4 PERSONAS</t>
  </si>
  <si>
    <t>MANUEL</t>
  </si>
  <si>
    <t>PAGO DE ARREGLO DE LUZ</t>
  </si>
  <si>
    <t>PAGO FALTANTE DE UNA TARDE</t>
  </si>
  <si>
    <t>PAGO  ARRANCADOR CARRO</t>
  </si>
  <si>
    <t>PAGO CHAMBER CARRO</t>
  </si>
  <si>
    <t>PAGO TORNILLOS</t>
  </si>
  <si>
    <t>PAGO TAPIZAR EL TRACTOR</t>
  </si>
  <si>
    <t>PAGO GRAPAS</t>
  </si>
  <si>
    <t>NOTA ARREGLO DE EQUIPO</t>
  </si>
  <si>
    <t>NOTA MOFLES</t>
  </si>
  <si>
    <t>NOTA  TALLER</t>
  </si>
  <si>
    <t>PASAJE LLEGADA LUNES</t>
  </si>
  <si>
    <t>ABONO DE PRESTAMO BLANCA</t>
  </si>
  <si>
    <t>ALVARO PASC UAL</t>
  </si>
  <si>
    <t>BODEGA 3</t>
  </si>
  <si>
    <t>DANIEL  MONTERO</t>
  </si>
  <si>
    <t>ARMANDO RAMIREZ</t>
  </si>
  <si>
    <t>SIMPLICIO MATI</t>
  </si>
  <si>
    <t>QUINTAS</t>
  </si>
  <si>
    <t>ROBERTO</t>
  </si>
  <si>
    <t>CILO</t>
  </si>
  <si>
    <t>MACHETEROS</t>
  </si>
  <si>
    <t>SAMUEL LARA</t>
  </si>
  <si>
    <t>ANGEL SANCHEZ</t>
  </si>
  <si>
    <t>9 PERSONAS</t>
  </si>
  <si>
    <t>CARGA DE GAS A TANQUES DE LOMA LARGA Y OCELOTA</t>
  </si>
  <si>
    <t>PAGO DE FUTBOL</t>
  </si>
  <si>
    <t>JAIR CABALLERO</t>
  </si>
  <si>
    <t>JUAN CARLOS FLORES (JAIR CABALLERO)</t>
  </si>
  <si>
    <t>BOQUILLAS PARA BOMBA DE FUMIGAR</t>
  </si>
  <si>
    <t>PAGO DE RUBEN MURILLO A VICTOR GASPERIN CRIVELLI</t>
  </si>
  <si>
    <t>INTERESES ENERO Y FEBRERO THELMA TROLLE</t>
  </si>
  <si>
    <t>DESCARGA DE ABONO 75X4</t>
  </si>
  <si>
    <t>COPIAS DE LLAVES Y CALIBRADA DE F350</t>
  </si>
  <si>
    <t>PAGO DE DHL MOISES</t>
  </si>
  <si>
    <t>DEPOSITO A CUENTA MGZ</t>
  </si>
  <si>
    <t>TANQUE DE GAS</t>
  </si>
  <si>
    <t>RENTA DE CUARTO PARA MACHETEROS</t>
  </si>
  <si>
    <t>2 TORNILLOS DE CENTRO TORTON NUEVO</t>
  </si>
  <si>
    <t>SELLOS PARA EQUIPO</t>
  </si>
  <si>
    <t>ALBERTO DE JESUS</t>
  </si>
  <si>
    <t>RAMIRO MURILLO</t>
  </si>
  <si>
    <t>gastos veracruz</t>
  </si>
  <si>
    <t>GASTOS MEDICOS JULIANA GASPERIN</t>
  </si>
  <si>
    <t>PAGO DE ARETADA FRATELLOS Y LA TITA</t>
  </si>
  <si>
    <t>PAGO DE NOTA MOTO DM 200</t>
  </si>
  <si>
    <t>PAGO A TARJETA PRESTIGE DE DON VICTOR</t>
  </si>
  <si>
    <t>COMPRA DE CAFÉ</t>
  </si>
  <si>
    <t>ARTEMIO MERINO</t>
  </si>
  <si>
    <t>PIERO GASPERIN (JUAN DECEANO)</t>
  </si>
  <si>
    <t>PAGO DE HOTEL ISLA JOSE GAYA</t>
  </si>
  <si>
    <t>CARGAS Y DESCARGAS DE ABONO</t>
  </si>
  <si>
    <t>DEPOSITO A DANIEL BAEZ (CARRERA 3 DE FEBRERO)</t>
  </si>
  <si>
    <t>DEPOSITO A BETO RANGEL</t>
  </si>
  <si>
    <t>LAVADO DE RANGER MOY</t>
  </si>
  <si>
    <t>DIFERENCIA DE BALEROS PARA CHAPEADORA</t>
  </si>
  <si>
    <t>ALIMENTO, GASTOS Y CUIDA DE MORO EN CAMPECHE</t>
  </si>
  <si>
    <t>TOMAS CASTRO BASURTO</t>
  </si>
  <si>
    <t>JESUS MOLINA</t>
  </si>
  <si>
    <t>PAGO DE LUZ RIEGO DE LA SOLEDAD</t>
  </si>
  <si>
    <t>CARGA Y DESCARGAS DE ABONO DE AYER</t>
  </si>
  <si>
    <t>DESCARGAS ANOCHE</t>
  </si>
  <si>
    <t>PAGO DE LUZ LOS TIGRES</t>
  </si>
  <si>
    <t>CHEQUE SANTANDER 015 ELVIA GUEZALA</t>
  </si>
  <si>
    <t>PRESTAMO CHOFER MIGUEL GUTIERREZ REMISION 9338</t>
  </si>
  <si>
    <t>CORTE Y ESTIBA MIGUEL GUTIERREZ REMISION 9338</t>
  </si>
  <si>
    <t>PERIODICO MIGUEL GUTIERREZ REMISION 9338</t>
  </si>
  <si>
    <t>PAGO DE TARJETA LIVERPOOL</t>
  </si>
  <si>
    <t>RELLENAR Y TORNEAR CARRETE DE RASTRA</t>
  </si>
  <si>
    <t>COMPRA DE MAIZ FRATELLOS</t>
  </si>
  <si>
    <t>COMPRA DE BOMBA DE FUMIGAR</t>
  </si>
  <si>
    <t>CHICOTE PARA ACELERADOR DE PIPA</t>
  </si>
  <si>
    <t>PRODUCTO PARA RODRIGO Y ACEITE DE CAMIONETA</t>
  </si>
  <si>
    <t>COMPRA DE TORDON</t>
  </si>
  <si>
    <t>FERNANDO MOLINA</t>
  </si>
  <si>
    <t>MANUEL BARRERA (RIEGO)</t>
  </si>
  <si>
    <t>DAGOBERTO FERNANDEZ</t>
  </si>
  <si>
    <t>RICARDO MORA ROMAN (19.870X450)</t>
  </si>
  <si>
    <t>JORGE CABRERA AGUILERA</t>
  </si>
  <si>
    <t>JORGE ROMAN (RODRIGO)</t>
  </si>
  <si>
    <t>FRANCISCO MORENO</t>
  </si>
  <si>
    <t>VENTA DE VACA A TAQUERO</t>
  </si>
  <si>
    <t>PACAS DE CHETUMAL</t>
  </si>
  <si>
    <t>DESCARGAS Y REVOLTURA</t>
  </si>
  <si>
    <t>CORTE DE MIGUEL GUTIERREZ REM 9339</t>
  </si>
  <si>
    <t>PRESTAMO DE CHOFER MIGUEL GUTIERREZ REM 9339</t>
  </si>
  <si>
    <t>PERIODICO DE VIAJE A MIGUEL GUTIERREZ 9339</t>
  </si>
  <si>
    <t>CHEQUE BANCOMER 346 MGZ</t>
  </si>
  <si>
    <t>CHEQUE BANCOMER 350 MGZ</t>
  </si>
  <si>
    <t>CHEQUE BANCOMER 348 MGZ</t>
  </si>
  <si>
    <t>CHEQUE BANCOMER 349 MGZ</t>
  </si>
  <si>
    <t>CHEQUE BANCOMER 097 LUIS ENRIQUE BAIZABAL</t>
  </si>
  <si>
    <t>MOVIMIENTOS GANADERIA (VENTA FRANCISCO ROMAN Y GUIAS</t>
  </si>
  <si>
    <t>CARBONATO Y DESTORCEDORES</t>
  </si>
  <si>
    <t>APOYO PASAJES A LA UNIVERSIDAD</t>
  </si>
  <si>
    <t>LAVADO DE LA FRONTIER</t>
  </si>
  <si>
    <t>DESCARGA DE 70 BULTOS DE ABONO</t>
  </si>
  <si>
    <t>CHEQUE BANAMEX 253 JOSE CARLOS MEZA</t>
  </si>
  <si>
    <t>DEPOSITO FRIDA COCO</t>
  </si>
  <si>
    <t>ANTICIPO DE FLETE GANADO</t>
  </si>
  <si>
    <t>PAGO DE TARJETA PALACIO DE HIERRO</t>
  </si>
  <si>
    <t>PAGO DE VAN PARA XALAPA</t>
  </si>
  <si>
    <t>PAGO DE ARBITROS Y VIATICOS DE LOCAL</t>
  </si>
  <si>
    <t>DEPOSITO CARNICERIA LA ESPECIAL</t>
  </si>
  <si>
    <t>RICARDO MORA (19.340*450)</t>
  </si>
  <si>
    <t>EZEQUIEL FLORES</t>
  </si>
  <si>
    <t>DAVID (70X4)</t>
  </si>
  <si>
    <t>ARTURO ESPERON (GASTOS GANADERIA)</t>
  </si>
  <si>
    <t>PIEZAS PARA CARRO DE BURRITO (ARMAS)</t>
  </si>
  <si>
    <t>DEPOSITO A MOISES GASPERIN</t>
  </si>
  <si>
    <t>REPARACION DE CHEVROLET</t>
  </si>
  <si>
    <t>PRESTAMO CHOFER MIGUEL GUTIERREZ REM 9341</t>
  </si>
  <si>
    <t>CORTE Y ESTIBA MIGUEL GUTIERREZ REMISION 9341</t>
  </si>
  <si>
    <t>LAVADO DE CAMIONETA MEZA</t>
  </si>
  <si>
    <t>RENTA ERIK REYES</t>
  </si>
  <si>
    <t>DEVOLUCION RAYAS TIGRES</t>
  </si>
  <si>
    <t>RESTANTE DE FLETE</t>
  </si>
  <si>
    <t>LAVADO DE CAMIONETAS RODRIGO</t>
  </si>
  <si>
    <t>COMPRA DE CUCHARAS PARA RAMIRO</t>
  </si>
  <si>
    <t>PAGOP DE HOTEL ISLA JOSE GAYA</t>
  </si>
  <si>
    <t>PERIODICO DE VIAJE A MIGUEL REM 9341</t>
  </si>
  <si>
    <t>GASTOS GANADERIA</t>
  </si>
  <si>
    <t>TERCER PAGO DE PACAS DE PANGOLA</t>
  </si>
  <si>
    <t>COMPRA DE MARCHA PARA CARRO DE TOMAS</t>
  </si>
  <si>
    <t>PONER MARCHA A CARRO DE TOMAS</t>
  </si>
  <si>
    <t>ARREGLAR LUCES DEL TRACTOR EN PERSEVERANCIA</t>
  </si>
  <si>
    <t>JUAN DECEANO (RAMIRO MURILLO)</t>
  </si>
  <si>
    <t>GASTOS ATLETICO ISLA</t>
  </si>
  <si>
    <t>JUAN ALDANA (FELIX)</t>
  </si>
  <si>
    <t>IGOR MACARIO VAZQUEZ</t>
  </si>
  <si>
    <t>RICARDO MORA ROMAN (18.830X450)</t>
  </si>
  <si>
    <t>ERIC REYES</t>
  </si>
  <si>
    <t>ARTURO ESPERON (GANADERIA)</t>
  </si>
  <si>
    <t>JOSE GAYA,IVAN LOPEZ Y ARMANDO GALVAN</t>
  </si>
  <si>
    <t>VICENTE GASPERIN</t>
  </si>
  <si>
    <t>RIGOBERTO CORDOBA</t>
  </si>
  <si>
    <t>TALLER EL PIPI (RIGO)</t>
  </si>
  <si>
    <t>TALLER EL PIPI (TRACTOR EQUIPO)</t>
  </si>
  <si>
    <t>100 RAJAS LA SOLEDAD</t>
  </si>
  <si>
    <t>DEPOSITO A FEDERICO RANGEL (CAMPECHE)</t>
  </si>
  <si>
    <t>PAGO DE AGUA LA NONNA</t>
  </si>
  <si>
    <t>PAGO DE SEGURO INFONAVIT RODRIGO GASPERIN</t>
  </si>
  <si>
    <t>PRESTAMO GRUPO OCELOTA</t>
  </si>
  <si>
    <t>CARGADOR LAPTOP</t>
  </si>
  <si>
    <t>PRESTAMO GRUPO SABANETA 3</t>
  </si>
  <si>
    <t>SACOS DE BICARBONATO PARA LA TITA Y MATALIMONES</t>
  </si>
  <si>
    <t>CORTE Y ESTIBAS VIAJE DE MIGUEL GUTIERREZ REM 9342</t>
  </si>
  <si>
    <t>PRESTAMO CHOPFER VIAJE DE MIGUEL GUTIERREZ REM 9342</t>
  </si>
  <si>
    <t>PESADA VIAJE DE MIGUEL GUTIERREZ REM 9342</t>
  </si>
  <si>
    <t>PAPEL VIAJE DE MIGUEL GUTIERREZ REM 9342</t>
  </si>
  <si>
    <t>2 IDAS A BASURERO</t>
  </si>
  <si>
    <t>FELIX HERNADEZ CRUZ</t>
  </si>
  <si>
    <t>RICARDO MORA ROMAN(20.490*450)</t>
  </si>
  <si>
    <t>PEDRO GUADALUPE MARQUEZ HUERTA</t>
  </si>
  <si>
    <t xml:space="preserve">Presté 30,000 en MGZ BBVA </t>
  </si>
  <si>
    <t>EFECTIVO A PERSONAL DE CFE</t>
  </si>
  <si>
    <t>LAVADO DE AYER RANGER MOY</t>
  </si>
  <si>
    <t>2 ESPIGAS PARA TRACTOR</t>
  </si>
  <si>
    <t>5 JUEGOS DE HERRADURA 4 HERRADAS Y MEDICAMENTOS</t>
  </si>
  <si>
    <t>CARGA DE ABONO A TOMAS</t>
  </si>
  <si>
    <t>COMPRA DE JARRAS</t>
  </si>
  <si>
    <t>RELLENAR PALANCA Y SOLDAR BUJE</t>
  </si>
  <si>
    <t>BALATAS PARA S10 DE JORGE</t>
  </si>
  <si>
    <t>COMPRA DE SOMBRERO PARA RODRIGO</t>
  </si>
  <si>
    <t>MANUEL BARRERA (CORTE DE PERSEV.)</t>
  </si>
  <si>
    <t>ONESIMO BALDERAS (JORGE)</t>
  </si>
  <si>
    <t>BELEM ALFONSO CANELA</t>
  </si>
  <si>
    <t>AMADEO LOPEZ</t>
  </si>
  <si>
    <t>CARGADOR PARA RODRIGUITO</t>
  </si>
  <si>
    <t>GAS GRUPO OCELOTA</t>
  </si>
  <si>
    <t>MOVIMIENTOS GANDERIA (GUIAS)</t>
  </si>
  <si>
    <t>HERRADAS DE CABALLOS DE CARRERAS</t>
  </si>
  <si>
    <t>CARGA DE ABONO TOMAS CASTRO</t>
  </si>
  <si>
    <t>EFECTIVO DE GANADERIA JUAN ALDANA</t>
  </si>
  <si>
    <t>POLLOS A PERSONAL DE GANADERIA</t>
  </si>
  <si>
    <t>AGUAS Y REFRESCOS</t>
  </si>
  <si>
    <t>REPARACION DE LINEA REVENTADA DE EQUIPO</t>
  </si>
  <si>
    <t>2 TALACHAS Y PARCHE CARRO DE GEÑO</t>
  </si>
  <si>
    <t>MARINO SOLANO (VIVIKA)</t>
  </si>
  <si>
    <t>TOMAS CASTRO</t>
  </si>
  <si>
    <t>MOISES GASPERIN (DEPOSITO A CLAUDIA PERDOMO)</t>
  </si>
  <si>
    <t>ALBERTO DE JESUS (ALMACEN 54X4)</t>
  </si>
  <si>
    <t>TALLER EL PIPI (EQUIPO PERSEVERANCIA)</t>
  </si>
  <si>
    <t>SERVICIO BANCA ELECTRONICA</t>
  </si>
  <si>
    <t>TORNILLO DE CENTRO Y TUERCAS PARA PIPA</t>
  </si>
  <si>
    <t>MOVIMIENTOS GANADERIA VENTA FRANCISCO ROMAN Y GUIAS</t>
  </si>
  <si>
    <t>CARGAS Y DESCARGAS HOY</t>
  </si>
  <si>
    <t>VENTA DE BECERROS A FRANCISCO ROMAN</t>
  </si>
  <si>
    <t>DEPOSITO A BETO RANGEL MOY</t>
  </si>
  <si>
    <t>CAMBIO DE MANGUERA A FORD F350</t>
  </si>
  <si>
    <t>CHEQUE BANAMEX 1914 MGZ</t>
  </si>
  <si>
    <t>CHEQUE BANAMEX 1916 MGZ</t>
  </si>
  <si>
    <t>CHEQUE BANAMEX 1917 MGZ</t>
  </si>
  <si>
    <t>CHEQUE BANAMEX 265 JUAN ALDANA</t>
  </si>
  <si>
    <t>CHEQUE SANTANDER 016 ELVIA GUEZALA</t>
  </si>
  <si>
    <t>CHEQUE SANTANDER 017 ELVIA GUEZALA</t>
  </si>
  <si>
    <t>PAGO A DANIEL BAEZ</t>
  </si>
  <si>
    <t>PAGO DE COLEGIATURAS</t>
  </si>
  <si>
    <t>MANTENIMIENTO DE JARDIN CASA DE DOÑA NORMA</t>
  </si>
  <si>
    <t>APOYO PASAJES A LA ESCUELA</t>
  </si>
  <si>
    <t>DEPOSITO A BETO RANGEL (EVENTO CAMPECHE)</t>
  </si>
  <si>
    <t>DEPOSITO A BETILLO RANGEL</t>
  </si>
  <si>
    <t>DEPOSITO A DANIEL BAEZ</t>
  </si>
  <si>
    <t>ARBITRAJES Y PINTADA</t>
  </si>
  <si>
    <t>VIATICOS A JUGADORES DE FUERA</t>
  </si>
  <si>
    <t>COMPRA DE LLAVE NARIZ</t>
  </si>
  <si>
    <t>PAGO DE RECIBOS TELMEX</t>
  </si>
  <si>
    <t>PAGO DE RECIBO TELMEX</t>
  </si>
  <si>
    <t>EFECTIVO PARA CERVEZAS BEISBOL</t>
  </si>
  <si>
    <t>PONER TOLBA A LODERA</t>
  </si>
  <si>
    <t>MARINO SOLANO (RODRIGO)</t>
  </si>
  <si>
    <t>LAMPARAS Y MANO DE OBRA LOS TIGRES</t>
  </si>
  <si>
    <t>CAMBIO DE CUCHILLAS FRATELLOS</t>
  </si>
  <si>
    <t>REVISION DE FRENOS CHEROKEE</t>
  </si>
  <si>
    <t>GASTOS SEMANALES</t>
  </si>
  <si>
    <t>TAXI Y LAVADO DE CAMIONETAS DE RODRIGO</t>
  </si>
  <si>
    <t>DEPOSITO A TC ORO RODRIGO</t>
  </si>
  <si>
    <t>RECIBO DE LUZ PANCHO VILLA</t>
  </si>
  <si>
    <t>TORTILLAS DEL 9 AL 15 DE DICIEMBRE DEL 2024</t>
  </si>
  <si>
    <t>ROGELIO SILVA (RODRIGO)</t>
  </si>
  <si>
    <t>ROGELIO SILVA (MEZA)</t>
  </si>
  <si>
    <t>JOSE GAYA, ARMANDO, IVAN Y UZYEL</t>
  </si>
  <si>
    <t>TALLER MORTEO (MANUEL PASCUAL)</t>
  </si>
  <si>
    <t>ARGELIA LOPEZ</t>
  </si>
  <si>
    <t>TIERRA NUEVA</t>
  </si>
  <si>
    <t>CAMACHO</t>
  </si>
  <si>
    <t xml:space="preserve"> REPARACION DE LA PALAPA CASA DE DOÑA NORMA</t>
  </si>
  <si>
    <t>MANTENIMIENTO PORTON CASA DE RODRIGO Y FUGA DE AGUA OFICINA</t>
  </si>
  <si>
    <t>EMIGDIO ZUMUANO(MILLO)</t>
  </si>
  <si>
    <t>EFECTIVO PERSONAL (CARRERA CAMPECHE)</t>
  </si>
  <si>
    <t>Se pagaron 14,000 pero 7,300 traia Juan que eran de AVENGERS</t>
  </si>
  <si>
    <t>DEPOSITO A MGZ BANCOMER</t>
  </si>
  <si>
    <t>GASTOS AUDI VERACRUZ</t>
  </si>
  <si>
    <t>1  ROLLO DE ALAMBRE DE PUAS</t>
  </si>
  <si>
    <t>CONEXIONES BOQUILLAS PARA RASTRA DE 28</t>
  </si>
  <si>
    <t>APOYO PARA MEDICAMENTOS</t>
  </si>
  <si>
    <t>PAGO DE AUDI DOÑA NORMA</t>
  </si>
  <si>
    <t>CARLOS RODRIGUEZ</t>
  </si>
  <si>
    <t>GASTOS DEL DOMINGO A VERACRUZ</t>
  </si>
  <si>
    <t>ACEITES PARA MOTOSIERRA</t>
  </si>
  <si>
    <t>MOVIMIENTOS GANADERIA (ACT. UPP)</t>
  </si>
  <si>
    <t>DEPOSITO A ZUCULOTTO PARA PAGO DE FERTILIZANTE</t>
  </si>
  <si>
    <t>FAROS REVERSEROS PARA CAMION</t>
  </si>
  <si>
    <t>EFECTIVO PARA GASOLINA</t>
  </si>
  <si>
    <t>COMPRA DE 300 LTS DE DIESEL</t>
  </si>
  <si>
    <t>RECIBOS DE LUZ FRATELLOS Y LOS TIGRES</t>
  </si>
  <si>
    <t>TORNILLOS PARA ENCAMADORA</t>
  </si>
  <si>
    <t>DEVOLUCION DE GASTOS COATZA ADALBERTO FLORES</t>
  </si>
  <si>
    <t>DEVOLUCION DE BEISBOL MARINO SOLANO</t>
  </si>
  <si>
    <t>ADALBERTO FLORES (VALERIA)</t>
  </si>
  <si>
    <t>TALLER EL PIPI (RABON DE FRANCISCO)</t>
  </si>
  <si>
    <t>CARLOS GONZALEZ</t>
  </si>
  <si>
    <t>Eran 15,000 pero regresó 3970 el 25/feb</t>
  </si>
  <si>
    <t>Devolvió 3,970 que los resté a los 15,000 del 21/feb</t>
  </si>
  <si>
    <t>Pagado en caja tickets 52663, 52792, 52931</t>
  </si>
  <si>
    <t>Presté 13,000 en BBVA el 13/ene</t>
  </si>
  <si>
    <t>Pagado en caja tickets 53225 y 53219</t>
  </si>
  <si>
    <t>ALIMENTO PARA PERRO</t>
  </si>
  <si>
    <t>PAGO DE AGUA</t>
  </si>
  <si>
    <t>PRESTAMO RODRIGO</t>
  </si>
  <si>
    <t>EFECTIVO LOS TIGRES</t>
  </si>
  <si>
    <t>PRESTAMO A CHOFER DE MIGUEL REMISION 9344</t>
  </si>
  <si>
    <t>PERIODICO DE VIAJE A MIGUEL GUTIERREZ REM 9344</t>
  </si>
  <si>
    <t>CORTE DE MIGUEL GUTIERREZ REMISION 9344</t>
  </si>
  <si>
    <t>CORONA PARA DON GUILLERMO GARCIA</t>
  </si>
  <si>
    <t>PAGO DE DIESEL PARA HILUX</t>
  </si>
  <si>
    <t>DEPOSITO PARA PAGO DE AUDI</t>
  </si>
  <si>
    <t>GASOLINA PARA NP300</t>
  </si>
  <si>
    <t>PIEZAS PARA CASA DE MOY</t>
  </si>
  <si>
    <t>COMPRA DE DIESEL (390LTS)</t>
  </si>
  <si>
    <t>GASTOS VERACRUZ (AUDI)</t>
  </si>
  <si>
    <t>BALEROS PARA REMOLQUE DE JUAN</t>
  </si>
  <si>
    <t>PANCHO</t>
  </si>
  <si>
    <t>GERMAN FERNANDEZ</t>
  </si>
  <si>
    <t>RICARDO MORA (19.820*450)</t>
  </si>
  <si>
    <t>EMIGDIO SOMUANO</t>
  </si>
  <si>
    <t>CHEQUE MGZ 351 DE BANCOMER</t>
  </si>
  <si>
    <t>EFECTIVO PARA ALIMENTO DE GANADERIA</t>
  </si>
  <si>
    <t>COMPRA DE PIÑAS (BANBAJIO)</t>
  </si>
  <si>
    <t>MOVIMIENTOS GANADERIA -VENTA FRANCISCO ROMAN</t>
  </si>
  <si>
    <t>CORTE DE MIGUEL GUTIERREZ REMISION 9345</t>
  </si>
  <si>
    <t>PRESTAMO A CHOFER DE MIGUEL GUTIERREZ REMISION 9345</t>
  </si>
  <si>
    <t>PERIODICO DE VIAJE A MIGUEL GUTIERREZ REMISION 9345</t>
  </si>
  <si>
    <t>COMPRA DE 40O LTS DE DIESEL</t>
  </si>
  <si>
    <t>RICARDO MORA (19.850*490)</t>
  </si>
  <si>
    <t>JUAN CARLOS DIEGUEZ</t>
  </si>
  <si>
    <t>VENTA DE GANADO A FRANCISCO ROMAN</t>
  </si>
  <si>
    <t>CHEQUE BANAMEX 266 JUAN ALDANA</t>
  </si>
  <si>
    <t>PAGO DE TARJETA DE CREDITO PREMIER</t>
  </si>
  <si>
    <t>IVA DE FACTURAS CARGADORES</t>
  </si>
  <si>
    <t>PAGO DE PRESTAMOS</t>
  </si>
  <si>
    <t>PALPADAS DE LA TITA</t>
  </si>
  <si>
    <t>PAGO DE GASOLINA</t>
  </si>
  <si>
    <t>CORTE DE MIGUEL GUTIERREZ REM</t>
  </si>
  <si>
    <t>DEPOSITO A RODRIGO SALAS</t>
  </si>
  <si>
    <t>VIRUTA Y HERRADAS (BETILLO RANGEL)</t>
  </si>
  <si>
    <t>PERIODICO DE VIAJE A MIGUEL</t>
  </si>
  <si>
    <t>PRESTAMO A CHOFER DE MIGUEL</t>
  </si>
  <si>
    <t>GUIAS Y FACTURAS FRANCISCO ROMAN</t>
  </si>
  <si>
    <t>COMPRA DE DIESEL PARA EQUIPO</t>
  </si>
  <si>
    <t>EFECTIVO PARA DIESEL LOS TIGRES</t>
  </si>
  <si>
    <t>CHEQUE BANAMEX 185 ALAN PRADO</t>
  </si>
  <si>
    <t>CHEQUE BANAMEX 184 ALAN PRADO</t>
  </si>
  <si>
    <t>CHEQUE BANAMEX 183 ALAN PRADO</t>
  </si>
  <si>
    <t>EFECTIVO PARA BEISBOL RODRIGO</t>
  </si>
  <si>
    <t>EFECTIVO PERSONAL (BEISBOL)</t>
  </si>
  <si>
    <t>PAGO DE LUZ LA NONNA</t>
  </si>
  <si>
    <t>EFECTIVO PARA DIESEL</t>
  </si>
  <si>
    <t>POLLO PARA REGADORES</t>
  </si>
  <si>
    <t>EFECTIVO PARA VIAJE A XALAPA Y CORDOBA</t>
  </si>
  <si>
    <t>VIATICCOS JUGADORES DE FUERA</t>
  </si>
  <si>
    <t>CHAPEADA DE CAMPO</t>
  </si>
  <si>
    <t>DOÑA NORMA</t>
  </si>
  <si>
    <t>RICARDO MORA (18.280*450)</t>
  </si>
  <si>
    <t>GASTOS CABALLOS DE CARRERAS (CAMPECHE)</t>
  </si>
  <si>
    <t>HUGO SANTOS</t>
  </si>
  <si>
    <t>CARLOS MEZA (MOY)</t>
  </si>
  <si>
    <t>REPARACION DE TELEFONO0S E INTERNET TELMEX</t>
  </si>
  <si>
    <t>PERIODICO VIAJE MIGUEL GUTIERREZ</t>
  </si>
  <si>
    <t>TRABAJOS ELECTRICOS EN CASA DE MOY</t>
  </si>
  <si>
    <t>CORTE MIGUEL GUTIERREZ (REMISION 9351)</t>
  </si>
  <si>
    <t>PRESTAMO A CHOFER DE MIGUEL GUTIERREZ</t>
  </si>
  <si>
    <t>TORNILLO DE CENTRO Y TUERCAS</t>
  </si>
  <si>
    <t>COMPRA DE 400 LTS DE DIESEL</t>
  </si>
  <si>
    <t>GASOLINA PARA FORD ARMANDO</t>
  </si>
  <si>
    <t>CRUZETA PARA EQUIPO</t>
  </si>
  <si>
    <t>VALVULA DE RETENSION AIRE</t>
  </si>
  <si>
    <t>SERVICIO DE MOTO</t>
  </si>
  <si>
    <t>EFECTIVO PARA GASOLINA DE NP300</t>
  </si>
  <si>
    <t>PONER FAROS REVERSEROS Y TERMINALES DE BATERIAS</t>
  </si>
  <si>
    <t>REPARACION DE CORTO EN CAJA DE FUSIBLES</t>
  </si>
  <si>
    <t>DESCARGAS (BODEGA)</t>
  </si>
  <si>
    <t>TORTILLAS DEL 16 AL 22 DE DICIEMBRE DEL 2024</t>
  </si>
  <si>
    <t>VICTOR VERGARA</t>
  </si>
  <si>
    <t>ABEL VARGAS ROMERO</t>
  </si>
  <si>
    <t>RICARDO</t>
  </si>
  <si>
    <t>JUAN DECEANO (FREIGLENTHER TOMAS)</t>
  </si>
  <si>
    <t>FLAVIO</t>
  </si>
  <si>
    <t>URIEL</t>
  </si>
  <si>
    <t>GALERAS</t>
  </si>
  <si>
    <t>ANTONIO RODRIGUEZ (SIEMBRA)</t>
  </si>
  <si>
    <t>TALLER ELECTRICO EL PIPI (FRANCISCO)</t>
  </si>
  <si>
    <t>TALLER EL PIPI (TRACTOR GUACAMAYO)</t>
  </si>
  <si>
    <t>PAPAEL VIAJE DE MIGUEL GUTIERREZ</t>
  </si>
  <si>
    <t>GASOLINA</t>
  </si>
  <si>
    <t>CORTE DE MIGUEL GUTIERREZ REMISION 9353</t>
  </si>
  <si>
    <t>PEDRO GUADALUPE MARQUEZ</t>
  </si>
  <si>
    <t>FAC 9792</t>
  </si>
  <si>
    <t>ACEITEPARA TRACTORES</t>
  </si>
  <si>
    <t>FAC 43226, 43449</t>
  </si>
  <si>
    <t>GAS ESTACIONARIO</t>
  </si>
  <si>
    <t>DEPOSITO EFECTIVO</t>
  </si>
  <si>
    <t>COT 36</t>
  </si>
  <si>
    <t>FERTILIZANTES</t>
  </si>
  <si>
    <t>COTIZACION GAMALIEN</t>
  </si>
  <si>
    <t>GARANTIA DE CREDITO BANCARIO</t>
  </si>
  <si>
    <t>GARANTIA DE CREDITO BANCARIO IVA</t>
  </si>
  <si>
    <t>PRESTAMO CREDITO BANAMEX</t>
  </si>
  <si>
    <t xml:space="preserve">PRESTAMO  </t>
  </si>
  <si>
    <t>COT 37</t>
  </si>
  <si>
    <t>120 KG VERDEABON</t>
  </si>
  <si>
    <t>30 BAPCER</t>
  </si>
  <si>
    <t>COT 37 TIGRES</t>
  </si>
  <si>
    <t>A VICTOR BANORTE</t>
  </si>
  <si>
    <t>REFACCIONES PARA BOMBAS Y 1 FARDO DE PITA</t>
  </si>
  <si>
    <t>COT 39</t>
  </si>
  <si>
    <t>1 TON SULF AMONIO Y 3 DE DAP</t>
  </si>
  <si>
    <t>COT 43</t>
  </si>
  <si>
    <t>20 BIOACTIVO, 40 MOLIBDENO</t>
  </si>
  <si>
    <t>125 KG NUTRIGRIP MKP</t>
  </si>
  <si>
    <t>80 VERDEABON</t>
  </si>
  <si>
    <t>20 BAPCER</t>
  </si>
  <si>
    <t>COMPRA DE 95600 HIJUELOS DE PIÑA</t>
  </si>
  <si>
    <t>FAC 2858</t>
  </si>
  <si>
    <t>REPARACION BALATAS FORD LOBO RAPTOR VICTOR</t>
  </si>
  <si>
    <t>FAC 458</t>
  </si>
  <si>
    <t>SERVICIO COCHGE DEL CONTA PEPE</t>
  </si>
  <si>
    <t>CARGO POR CARTERA</t>
  </si>
  <si>
    <t>5 TONS DE SULFATO DE AMONIO GRANULADO</t>
  </si>
  <si>
    <t>FAC 9820</t>
  </si>
  <si>
    <t>REFACCIONES PARA TRACTORES</t>
  </si>
  <si>
    <t>COMPRA DE 800 HIJUELOS DE PIÑA</t>
  </si>
  <si>
    <t>2 ROLLOS ALAMBRE DE PUAS</t>
  </si>
  <si>
    <t>3 POR CIENTO EROGACIONES</t>
  </si>
  <si>
    <t>FAC 1315 Y 1317</t>
  </si>
  <si>
    <t>CONTABILIDAD</t>
  </si>
  <si>
    <t>10 TON SULFATO AMONIO Y 4 DE DAP</t>
  </si>
  <si>
    <t>5 TONS DE DAP</t>
  </si>
  <si>
    <t>COMPRA DE 48000 HIJUELOS DE PIÑA</t>
  </si>
  <si>
    <t>NOMINA QUIN 15 FEBRERO</t>
  </si>
  <si>
    <t>NOMINA SEM 23 FEBRERO</t>
  </si>
  <si>
    <t>COMPLETO NOMINA QUIN 30 ENERO</t>
  </si>
  <si>
    <t>PACIAL 1 FACT A14219</t>
  </si>
  <si>
    <t>REFACCIONARIA REYES</t>
  </si>
  <si>
    <t>COMPRA DE 461250 HIJUELOS DE PIÑA</t>
  </si>
  <si>
    <t>CFE 85709111341</t>
  </si>
  <si>
    <t>CFE 857150600187</t>
  </si>
  <si>
    <t>TELMEX 2838740332</t>
  </si>
  <si>
    <t>TELMEX 2838740544</t>
  </si>
  <si>
    <t>TELMEX 2838740836</t>
  </si>
  <si>
    <t>DISTRIBUIDORA DE GAS ISLA</t>
  </si>
  <si>
    <t>ANANAS AGRO</t>
  </si>
  <si>
    <t>HUMBERTO MORTEO AGUILERA</t>
  </si>
  <si>
    <t>DIANA ESTHER RINCON COBOS</t>
  </si>
  <si>
    <t>NOVA AGROTRADE SA DE CV</t>
  </si>
  <si>
    <t>****</t>
  </si>
  <si>
    <t>ADELAIDA MEZA COBOS</t>
  </si>
  <si>
    <t>NR FINANCE MEXICO SA</t>
  </si>
  <si>
    <t>NF FINANCE MEXICO SA</t>
  </si>
  <si>
    <t>ELIAS HERNANDEZ SOLEDAD</t>
  </si>
  <si>
    <t>CFE</t>
  </si>
  <si>
    <t>PRESTAMO A CHFER DE MIGUEL GUTIERREZ</t>
  </si>
  <si>
    <t>EFECTIVO DE SILO</t>
  </si>
  <si>
    <t>PAGO DE GANADERIA FRANCISCO ROMAN</t>
  </si>
  <si>
    <t>GASOLINA PARA ODESSEY VALERIA</t>
  </si>
  <si>
    <t>RESTANTE DE MATERIAL PARA CASA DE MOY</t>
  </si>
  <si>
    <t>BOQUILLAS PARA BOMBAS</t>
  </si>
  <si>
    <t>COLEGIATURA DE XAVIER GASPERIN</t>
  </si>
  <si>
    <t>CORTE DE MIGUEL GUTIERREZ REMISION 9354</t>
  </si>
  <si>
    <t>PRESTAMO A CHOFER DE MIGUEL GUTIERREZ REMISION 9354</t>
  </si>
  <si>
    <t>PERIODICODE VIAJE A MIGUEL GUTIERREZ REMISION 9354</t>
  </si>
  <si>
    <t>TRAMITE DE VERIFICACION CAMIONETA DE MICHELLE</t>
  </si>
  <si>
    <t>REPORTE DE CREDITO RODRIGO</t>
  </si>
  <si>
    <t>PAGO DE INTERNACION DHL MOY</t>
  </si>
  <si>
    <t>MOVIMIENTOS GANADERIA  GUIAS</t>
  </si>
  <si>
    <t>TRABAJOS EN CASA NUEVA DE MOY</t>
  </si>
  <si>
    <t>PAGO DE VERIFICACION CAMIONETA DE MICHELLE</t>
  </si>
  <si>
    <t>EFECTIVO PARA DIESEL Y GASOLINA</t>
  </si>
  <si>
    <t>RICARDO MORA (20.050*450)</t>
  </si>
  <si>
    <t>ALBERTO  MOLINA</t>
  </si>
  <si>
    <t>MANUEL BARRERA (MOY)</t>
  </si>
  <si>
    <t>PAGO DE CASA TIGRES</t>
  </si>
  <si>
    <t>IMPUESTOS VICTOR M GASPERIN</t>
  </si>
  <si>
    <t>IMPUESTOS VALERIA GASPERIN</t>
  </si>
  <si>
    <t>TC PLATINUM</t>
  </si>
  <si>
    <t>VENTA DE TORO</t>
  </si>
  <si>
    <t>1600 KG D EMAIZ, 400 KG DE GRASUPLEX</t>
  </si>
  <si>
    <t>OLIVER AGUILAR TYNES</t>
  </si>
  <si>
    <t>ESPERANZA HERNANDEZ RODRIGUEZ (CATRACHA)</t>
  </si>
  <si>
    <t>FRANCISCO ROMAN HERNANDEZ (VICTOR MANUELCONTRERAS)</t>
  </si>
  <si>
    <t>TIMBRES PARA FACTURAS</t>
  </si>
  <si>
    <t>YUGO DE USO PARA CARRO DE LOS TIGRES</t>
  </si>
  <si>
    <t>BALERO DE CENTRO Y HULES PARA CARRO DE LOS TIGRES</t>
  </si>
  <si>
    <t>LAVADO DE VERSA AZUL</t>
  </si>
  <si>
    <t>CUBETAS Y TRAPEADOR</t>
  </si>
  <si>
    <t>GASOLINA PARA RAPTOR RODRIGO</t>
  </si>
  <si>
    <t>PERNOS Y SEGUROS DE TRACTORES</t>
  </si>
  <si>
    <t>PRESTAMO RODRIGO GASPERIN</t>
  </si>
  <si>
    <t>DEPOSITO A MGZ BANCOMER (PRODUCTOS)</t>
  </si>
  <si>
    <t>DEPOSITO PARA LOS TIGRES</t>
  </si>
  <si>
    <t>PASAJE DE GRUPO TIERRA NUEVA</t>
  </si>
  <si>
    <t>EFECTIVO PARA DIESEL Y GASOLINA DE EQUIPO</t>
  </si>
  <si>
    <t>EFECTIVO PARA DIESEL (400 LTS)</t>
  </si>
  <si>
    <t>EFECTIVO PARA GASOLINA DE FORD</t>
  </si>
  <si>
    <t>ERIK REYES (RODRIGO)</t>
  </si>
  <si>
    <t>DAVID FLORES (BODEGA)</t>
  </si>
  <si>
    <t>RICARDO CERVANTES</t>
  </si>
  <si>
    <t>ROSA PEREZ (MANUEL)</t>
  </si>
  <si>
    <t>CURACION DE CABALLO (MAURICIO)</t>
  </si>
  <si>
    <t>COMPRA DE MASCARILLA</t>
  </si>
  <si>
    <t>GASTOS A VERACRUZ (AUDI DON VICTOR)</t>
  </si>
  <si>
    <t>PERIODICO DE VIAJE A MIGUEL GUTIERREZ REM 9380</t>
  </si>
  <si>
    <t>PRESTAMO A CHOFER DE MIGUEL GUTIERREZ REM 9380</t>
  </si>
  <si>
    <t>CORTE DE MIGUEL GUTIERREZ REM 9380</t>
  </si>
  <si>
    <t>PACAS DE CHETUMAL PARA ENGORDA</t>
  </si>
  <si>
    <t>PAGO DE VETERINARIO</t>
  </si>
  <si>
    <t>CUIDADOR DE YEGUA EN CAMPECHE</t>
  </si>
  <si>
    <t>EFECTIVO PARA DIESEL Y GASOLINA (450/40 LTS)</t>
  </si>
  <si>
    <t>EFECTIVO PARA COMBUSTIBLE LOS TIGRES</t>
  </si>
  <si>
    <t>REPARACION DE CLIMAS DE VALERIA</t>
  </si>
  <si>
    <t>COMISIONES DE DEPOSITOS A LOS TIGRES</t>
  </si>
  <si>
    <t>CARGA DE NAILOSQ</t>
  </si>
  <si>
    <t>ERIK REYES (NP300)</t>
  </si>
  <si>
    <t>CARLOS MEZA (F350)</t>
  </si>
  <si>
    <t>ADALBERTO FLORES (VERSA)</t>
  </si>
  <si>
    <t>BELEN (DON VICTOR)</t>
  </si>
  <si>
    <t>RICARDO MORA (20.840*450)</t>
  </si>
  <si>
    <t>JUAN ALDANA (VACAS DE MATALIMONES)</t>
  </si>
  <si>
    <t>ARMANDO YESCAS (GATOS DE RODRIGO)</t>
  </si>
  <si>
    <t>BETILLO RANGEL (GASTOS CABALLOS DE CARRERAS)</t>
  </si>
  <si>
    <t>MANUEL BARRERA (AYER Y HOY)</t>
  </si>
  <si>
    <t>BALATAS FORD RAPTOR VICTOR</t>
  </si>
  <si>
    <t>FAC 360, 364, 385, 387, 388</t>
  </si>
  <si>
    <t>PINTURAS BEREL</t>
  </si>
  <si>
    <t>COMPRA DE 86500 HIJUELOS DE PÍÑA</t>
  </si>
  <si>
    <t>NOMINA SEM 2 FEB</t>
  </si>
  <si>
    <t>NOMINA SEM 9 FEB</t>
  </si>
  <si>
    <t>NOMINA SEM 16 FEB</t>
  </si>
  <si>
    <t>FAC 2935FA70</t>
  </si>
  <si>
    <t>TORNO FELCHA CHAPEADORA</t>
  </si>
  <si>
    <t>DOMICILIDO</t>
  </si>
  <si>
    <t>COT 47</t>
  </si>
  <si>
    <t>14 LTS DE SENCOR</t>
  </si>
  <si>
    <t>250 KG DE UREA</t>
  </si>
  <si>
    <t>MATERIALES PARA CASA RENTADA DE MOY</t>
  </si>
  <si>
    <t>FERREHOGAR</t>
  </si>
  <si>
    <t>FACTURA 256</t>
  </si>
  <si>
    <t>LLANTAS Y SERVICIOS</t>
  </si>
  <si>
    <t>REPARACION FRENOS AUDI</t>
  </si>
  <si>
    <t>2 TONS DE DAP Y 2 TONS DE SULFATO DE AMONIO</t>
  </si>
  <si>
    <t>REPRACION A CLIMA DE TRACTOR 6100D</t>
  </si>
  <si>
    <t>(PRESTAMO DE RODRIGO)</t>
  </si>
  <si>
    <t>30 LTS DE BAPCER</t>
  </si>
  <si>
    <t>120 KG DE VERDEABON</t>
  </si>
  <si>
    <t>ANTICIPO REFACCIONES AUDI</t>
  </si>
  <si>
    <t>PAGO DEPIÑAS</t>
  </si>
  <si>
    <t>CHEQUE 351</t>
  </si>
  <si>
    <t>PAGO 2</t>
  </si>
  <si>
    <t>FINIQUITO 50% DE 3 MARCHAS T 9 CRUCETAS CHEVROLETS S10</t>
  </si>
  <si>
    <t>GEMA AUTOMOTORES</t>
  </si>
  <si>
    <t>MARGARITA GUZMAN LUNA</t>
  </si>
  <si>
    <t>ANDREA FARIAS (ANGEL AVENDAÑO GALAPAGOS)</t>
  </si>
  <si>
    <t>DARIANA SCARLETT BALDERAS RASCON</t>
  </si>
  <si>
    <t>ERIKA CRIVELLI SOSA</t>
  </si>
  <si>
    <t>JORGE SANTOS ROMERO</t>
  </si>
  <si>
    <t>ALSEN CENTER SA DE CV</t>
  </si>
  <si>
    <t>PEDRO JOSE PIXTAN CASAS</t>
  </si>
  <si>
    <t>PIMURI SPR DE RL</t>
  </si>
  <si>
    <t>GOMSA AUTOMOTRIZ DE VERACRUZ SA DE CV</t>
  </si>
  <si>
    <t>PAGO 1 DE 2</t>
  </si>
  <si>
    <t>TENENCIAS DE PLACAS XW6294A CAMION RODRIGO</t>
  </si>
  <si>
    <t>COT 51</t>
  </si>
  <si>
    <t>100 KG MICRO ZINC, 650 KG DE NUTRIGRIP</t>
  </si>
  <si>
    <t>COT 53</t>
  </si>
  <si>
    <t>FAC C3235 A C3419</t>
  </si>
  <si>
    <t>COT 54</t>
  </si>
  <si>
    <t>450 KG DE NITRATO DE CALCIO</t>
  </si>
  <si>
    <t>PARA INSTALAR LAVADORA Y SECADORA CASA MOY</t>
  </si>
  <si>
    <t>PAGO 2 DE 2</t>
  </si>
  <si>
    <t>FINIQUITO REFACCIONES AUDI</t>
  </si>
  <si>
    <t>GOBIERNO DEL ESTADO DE VERACRUZ</t>
  </si>
  <si>
    <t>SERVICIO DEL CENTRO DE ISLA MATILLA</t>
  </si>
  <si>
    <t>DE MGZ BANAMEX</t>
  </si>
  <si>
    <t>30 EXPO 16</t>
  </si>
  <si>
    <t>10 GRAUPLEX, 20 MAIZ MOLIDO</t>
  </si>
  <si>
    <t>FAC 75</t>
  </si>
  <si>
    <t>PAGO OBRA CFE PANCHO VILLA</t>
  </si>
  <si>
    <t>ROZALVA GONZALEZ MADRIGAL</t>
  </si>
  <si>
    <t xml:space="preserve">CFE </t>
  </si>
  <si>
    <t>RUBEN MONTALVO FARIAS</t>
  </si>
  <si>
    <t>IMPUESTOS ENERO</t>
  </si>
  <si>
    <t>FIANZA CFE POZO RIEGO FRATELLOS</t>
  </si>
  <si>
    <t>DANAE LIMA ALOR</t>
  </si>
  <si>
    <t>Presté $30,000 en Moy el 19/feb</t>
  </si>
  <si>
    <t>Pagado en caja tickets, 53359, 53499 y 53644</t>
  </si>
  <si>
    <t>VENTA DE 800 HIJUELOS DE PIÑA</t>
  </si>
  <si>
    <t>VENTA DE 48000 HIJUELOS DE PIÑA</t>
  </si>
  <si>
    <t>CHEQUE 265</t>
  </si>
  <si>
    <t>VENTA DE 95600 HIJUELOS DE PIÑA</t>
  </si>
  <si>
    <t>VENTA DE 86500 HIJUELOS DE PÍÑA</t>
  </si>
  <si>
    <t>TIMBRES PARA FACTURAR</t>
  </si>
  <si>
    <t>VENTA DE 224200 HIJUELOS DE PIÑA</t>
  </si>
  <si>
    <t>VENTA DE 461250 HIJUELOS DE PIÑA</t>
  </si>
  <si>
    <t>COBRO DE CHEQUE PARCAJA</t>
  </si>
  <si>
    <t>SANTANDER</t>
  </si>
  <si>
    <t xml:space="preserve">COMISION  </t>
  </si>
  <si>
    <t>VENTA DE 177600 HIJUELOS DE PIÑQ</t>
  </si>
  <si>
    <t>ARTICULOS PARA LIMPIAR LA CASA</t>
  </si>
  <si>
    <t>ARRANCADOR</t>
  </si>
  <si>
    <t>JUEGO DE TERMINALES PARA EL CARRO</t>
  </si>
  <si>
    <t>EFECTIVO ISLA 30 DE ENERO</t>
  </si>
  <si>
    <t>PAGO FILTRO DE AIRE CARRO</t>
  </si>
  <si>
    <t>PAGO ACEITE MOTOR PARA EL CARRO</t>
  </si>
  <si>
    <t>PAGO  DE DESCARGADA DE ABONO</t>
  </si>
  <si>
    <t>PAQUETES DE LIMAS</t>
  </si>
  <si>
    <t>DISEL DIA JUEVES PARA EL CARRO</t>
  </si>
  <si>
    <t>PAGO GASOLINA VIERNES</t>
  </si>
  <si>
    <t>PAGO DEL CILO</t>
  </si>
  <si>
    <t>PAGO</t>
  </si>
  <si>
    <t>PAGO GASOLINA</t>
  </si>
  <si>
    <t>PAGO ELECTRICISTA</t>
  </si>
  <si>
    <t>PAGO RECARGA MES</t>
  </si>
  <si>
    <t>NOTA RESTO</t>
  </si>
  <si>
    <t>CAMBIADA DE LLANTAS</t>
  </si>
  <si>
    <t>NOTA ARREGLO DE LA VENTA</t>
  </si>
  <si>
    <t>ESTEBAN STGO</t>
  </si>
  <si>
    <t>FRANCISCO LOPEZ TRAB</t>
  </si>
  <si>
    <t>SEVERO RAM</t>
  </si>
  <si>
    <t>PETRA STGO</t>
  </si>
  <si>
    <t>SAMUEL</t>
  </si>
  <si>
    <t>RICARDO RAM 3 MOTOS</t>
  </si>
  <si>
    <t>SR DEL CILO</t>
  </si>
  <si>
    <t>CHINTO</t>
  </si>
  <si>
    <t>RUBN NOLAZCO</t>
  </si>
  <si>
    <t>RUBEN NOLAZCO</t>
  </si>
  <si>
    <t>ARREGLO DEL EQUIPO RANCHO</t>
  </si>
  <si>
    <t>HILEEL LUNA</t>
  </si>
  <si>
    <t>16 PERSONAS</t>
  </si>
  <si>
    <t>21 PERSONAS</t>
  </si>
  <si>
    <t>EL RESTO ME CONFUNDI</t>
  </si>
  <si>
    <t>pago del internet</t>
  </si>
  <si>
    <t>PAGO ACEITE</t>
  </si>
  <si>
    <t>PAGO DE GAS</t>
  </si>
  <si>
    <t>COPIAS DE IMPRESIONES</t>
  </si>
  <si>
    <t>PAGO GASOLINA S10</t>
  </si>
  <si>
    <t>PAGP DEL CILO</t>
  </si>
  <si>
    <t>PAGO AROMATIZANTE</t>
  </si>
  <si>
    <t>CASA DE LA NONNA</t>
  </si>
  <si>
    <t>MARIO ROMERO</t>
  </si>
  <si>
    <t>ALBERTO RASCON</t>
  </si>
  <si>
    <t>MARCIAL STGO</t>
  </si>
  <si>
    <t>DONALDO STGO</t>
  </si>
  <si>
    <t>MARIANO PAS</t>
  </si>
  <si>
    <t>3 MOTOS RICARDO RAM</t>
  </si>
  <si>
    <t>ALEJANDRO TRICHE</t>
  </si>
  <si>
    <t>CASA</t>
  </si>
  <si>
    <t>TEODORO</t>
  </si>
  <si>
    <t>10 PERSONAS</t>
  </si>
  <si>
    <t>ANDRES RAM</t>
  </si>
  <si>
    <t>COPIAS DE LISTAS</t>
  </si>
  <si>
    <t>PAGO COMPRA LIBRETA Y 2 LAPICEROS</t>
  </si>
  <si>
    <t>PAGO ADELANTADO DE SEMANA EL  DIA MIERCOLES</t>
  </si>
  <si>
    <t>PAGO DE UN DIA</t>
  </si>
  <si>
    <t>PAGO PASTA DE HERIDA</t>
  </si>
  <si>
    <t>PAGO CONEXIONES</t>
  </si>
  <si>
    <t>PAGO PINTURA Y TINER</t>
  </si>
  <si>
    <t>NOTAS</t>
  </si>
  <si>
    <t>PAGO PINTURA PARA MARCAR</t>
  </si>
  <si>
    <t>PAGO SOBRES 4 PAQ</t>
  </si>
  <si>
    <t>PAGO LISTON</t>
  </si>
  <si>
    <t>PAGO FABULOSO Y CUBETA</t>
  </si>
  <si>
    <t>NOMINA RESTO MAYORALES</t>
  </si>
  <si>
    <t>JACINTO LUNES</t>
  </si>
  <si>
    <t>REYES APOLONIO</t>
  </si>
  <si>
    <t>ROSA P</t>
  </si>
  <si>
    <t>CARLOS DE RODRIGUEZ</t>
  </si>
  <si>
    <t>QUEMADO DEL PIE</t>
  </si>
  <si>
    <t>LEONARDO</t>
  </si>
  <si>
    <t>EDGAR HDZ</t>
  </si>
  <si>
    <t>BODEGA 2 CRISTINA</t>
  </si>
  <si>
    <t>2 CAMARAS</t>
  </si>
  <si>
    <t>3 MOTOS RAMIREZ</t>
  </si>
  <si>
    <t>JACINTO</t>
  </si>
  <si>
    <t>TORTILLAS</t>
  </si>
  <si>
    <t>AGUA</t>
  </si>
  <si>
    <t>SILDA</t>
  </si>
  <si>
    <t>REINA TENORIO</t>
  </si>
  <si>
    <t>ROMUALDO</t>
  </si>
  <si>
    <t>8 PERSONAS</t>
  </si>
  <si>
    <t>ME EQUIVOQUE</t>
  </si>
  <si>
    <t>PAGO GASOLINA CAMIONETA PRESTADA Y MOTO</t>
  </si>
  <si>
    <t>PAGO RESTO  NO COBRARON HACE QUINCE DIAS</t>
  </si>
  <si>
    <t>PAGO MOTO</t>
  </si>
  <si>
    <t>PAGO DE UN DIA DE TRABAJO</t>
  </si>
  <si>
    <t>PAGO CHUMASERA</t>
  </si>
  <si>
    <t>NOTA ELECTRICO ARREGLO RANCHO</t>
  </si>
  <si>
    <t>PAGO BALERO RASTRA</t>
  </si>
  <si>
    <t>PAGO GASOLINA 3 MOTOS</t>
  </si>
  <si>
    <t>PAGO 2 TINTAS NEGRAS</t>
  </si>
  <si>
    <t>PASAJE MEWS</t>
  </si>
  <si>
    <t>ALVARO Y PABLO PASCUAL</t>
  </si>
  <si>
    <t>CRISTINA Y FELIPE</t>
  </si>
  <si>
    <t>DANIEL HDZ</t>
  </si>
  <si>
    <t>DULCE LAGUNES</t>
  </si>
  <si>
    <t>MARCELA LUIS</t>
  </si>
  <si>
    <t>BEBY ANGUEBEN</t>
  </si>
  <si>
    <t>RICARDO RAMIREZ</t>
  </si>
  <si>
    <t>OFICINA LT</t>
  </si>
  <si>
    <t>ARON ESTEBAN</t>
  </si>
  <si>
    <t>13 PERSONAS</t>
  </si>
  <si>
    <t>$14,135 pero ya no pagó y el 3/03 le dio entrada a 14,000</t>
  </si>
  <si>
    <t>COMPRA DE CHAMBER PARA PIPA</t>
  </si>
  <si>
    <t>COMPRA DE TUBO PARA HACER PALINES</t>
  </si>
  <si>
    <t>REPARACION DE CAMIONETA DE VALERIA</t>
  </si>
  <si>
    <t>TRAMITES GANADERIA LUIS MIGUEL</t>
  </si>
  <si>
    <t>LAVADO DE RAPTOR RODRIGO Y TAXI</t>
  </si>
  <si>
    <t>CONSULTA DE BURO DE CREDITO DON VICTOR</t>
  </si>
  <si>
    <t>PRESTAMO VIVIKA GASPERIN</t>
  </si>
  <si>
    <t>EFECTIVO PARA DIESEL (500 LTS)</t>
  </si>
  <si>
    <t>MARCELO LOZANO MENDIOLA</t>
  </si>
  <si>
    <t>OCELOTA (ENRIQUE B.)</t>
  </si>
  <si>
    <t>REPOSICION DE GASTOS VERACRUZ AUDI</t>
  </si>
  <si>
    <t>COMPRA DE MALLA PARA FILTRO DE EQUIPO</t>
  </si>
  <si>
    <t>DIESEL PARA LOS TIGRES</t>
  </si>
  <si>
    <t>EFECTIVO PARA GASOLINA Y PERSONAL</t>
  </si>
  <si>
    <t>CHEQUE BANAMEX 195 CESARIA OCTAVO</t>
  </si>
  <si>
    <t>CHEQUE BANAMEX 316 NORMA SANCHEZ</t>
  </si>
  <si>
    <t>CHEQUE BANAMEX 1921 MGZ</t>
  </si>
  <si>
    <t>CHEQUE BANAMEX 1918 MGZ</t>
  </si>
  <si>
    <t>CHEQUE BANAMEX 1924 MGZ</t>
  </si>
  <si>
    <t>CHEQUE BANAMEX 1922 MGZ</t>
  </si>
  <si>
    <t>LAVADO Y TAXI DE RODRIGO</t>
  </si>
  <si>
    <t>EFECTIVO PARA DIESEL (EQUIPO)</t>
  </si>
  <si>
    <t>PAGO DE PRESTAMO (AUDI)</t>
  </si>
  <si>
    <t>EFECTIVO PARA BEISBOL</t>
  </si>
  <si>
    <t>PAGO DE ARBITRAJE, COMISARIO Y VIATICOS</t>
  </si>
  <si>
    <t>RAMIRO MURILLO (HILUX)</t>
  </si>
  <si>
    <t>ERIK REYES (GARRAFA)</t>
  </si>
  <si>
    <t>ARMANDO YESCAS (450/50)</t>
  </si>
  <si>
    <t>MATERIALES GANADERIA PERSEVERANCIA</t>
  </si>
  <si>
    <t>TAPA DE PVC PARA RIEGO</t>
  </si>
  <si>
    <t>LAVADO CAMIONETA MEZA F350</t>
  </si>
  <si>
    <t>AJUSTAR BASE DE ALTERNADOR Y CAMBIO DE BANDA</t>
  </si>
  <si>
    <t>BANDA PARA ALTERNADOR DE PIPA</t>
  </si>
  <si>
    <t>REPARACION DE 3 CAÑONES DE RIEGO</t>
  </si>
  <si>
    <t>MIGUEL ANGEL</t>
  </si>
  <si>
    <t>ARMANDO YESCAS (400 LTS)</t>
  </si>
  <si>
    <t>TALLER EL PIPI (PIPA BURRITO)</t>
  </si>
  <si>
    <t>RIGOBERTO CORDOBA (BURRITO)</t>
  </si>
  <si>
    <t>GASOLINA AYER</t>
  </si>
  <si>
    <t>CONEXIÓN PARA MANGUERA</t>
  </si>
  <si>
    <t>GASOLINA, LAVADO Y TAXI DE INFINITI</t>
  </si>
  <si>
    <t>CHEQUE SANTANDER 018 ELVIA GUEZALA</t>
  </si>
  <si>
    <t>CORTE ESTIBADA Y PINTADA MIGUEL GUTIERREZ REM 9399</t>
  </si>
  <si>
    <t>PRESTAMO A CHOFER DE MIGUEL REM 9399</t>
  </si>
  <si>
    <t>PERIODICO DE VIAJE A MIGUEL REM 9399</t>
  </si>
  <si>
    <t>PAGOS DE CABALLOS (28FEB/03MARZO/08MARZO)</t>
  </si>
  <si>
    <t>CHEQUE SANTANDER 020 ELVIA GUEZALA</t>
  </si>
  <si>
    <t>PAGO DE TELCEL</t>
  </si>
  <si>
    <t>VALVULA Y CODO PARA TORTON FRANCISCO</t>
  </si>
  <si>
    <t>REFRESCOS OFICINA</t>
  </si>
  <si>
    <t>TAXIS (TALLER PITUFOS INFINITI)</t>
  </si>
  <si>
    <t>DEPOSITO A BETO RANGEL (PAGO CAMPECHE)</t>
  </si>
  <si>
    <t>PAGO DE 4 PESADAS DE SILO</t>
  </si>
  <si>
    <t>PAGO DE RENTA DE MACHETEROS</t>
  </si>
  <si>
    <t>.EFECTIVO PARA DIESEL</t>
  </si>
  <si>
    <t>CHICOTE PARA CARRO DE GELO</t>
  </si>
  <si>
    <t>ADALBERTO FLORES (RODRIGO)</t>
  </si>
  <si>
    <t>DIANA GALINDO (FRANCISCO ROMAN)</t>
  </si>
  <si>
    <t>RICARDO MORA ROMAN (20.2X490)</t>
  </si>
  <si>
    <t>CESAR GOMEZ</t>
  </si>
  <si>
    <t>MOISES GASPERIN (GASTOS CABALLOS DE CARRERAS)</t>
  </si>
  <si>
    <t>ENRIQUE BAIZABAL (F350)</t>
  </si>
  <si>
    <t>RAMIRO MURILLO (JUAN SANTIBAÑEZ)</t>
  </si>
  <si>
    <t>ARMANDO YESCAS (450/50LTS)</t>
  </si>
  <si>
    <t>JUAN DECEANO (JORGE)</t>
  </si>
  <si>
    <t>DIESEL PARA EL EQUIPO</t>
  </si>
  <si>
    <t>COMPONER FACIA DE INFINITI</t>
  </si>
  <si>
    <t>COMIDAS Y COMPRAS PARA PERSONAL DE GANADERIA</t>
  </si>
  <si>
    <t>CHEQUE SANTANDER 023 ELVIA GUEZALA</t>
  </si>
  <si>
    <t>EFECTIVO PARA DOÑA CATA</t>
  </si>
  <si>
    <t>VENTA DE BECERROS FRANCISCO ROMAN</t>
  </si>
  <si>
    <t>GASTOS MEDICOS XAVIER GASPERIN</t>
  </si>
  <si>
    <t>ALIMENTO, HERRADAS Y FLETE (BETO RANGEL)</t>
  </si>
  <si>
    <t>DEPOSITO PARA PAGO DE PIEZA DE CHEVROLET JUAN</t>
  </si>
  <si>
    <t>PERIODICO MIGUEL GUTIERREZ REM 9391</t>
  </si>
  <si>
    <t>MANTENIMIENTO ALBERCA RODRIGO</t>
  </si>
  <si>
    <t>PAGO A MEDICO JOSE IVAN MENDEZ</t>
  </si>
  <si>
    <t>PAGO DE RENTA MARZO</t>
  </si>
  <si>
    <t>CORTE DE MIGUEL GUTIERREZ REM 9391</t>
  </si>
  <si>
    <t>PRESTAMO A CHOFER DE MIGUEL REM 9391</t>
  </si>
  <si>
    <t>PAGO DE REPARACION A PATACHIN</t>
  </si>
  <si>
    <t>PAGO A FELIX MECANICO</t>
  </si>
  <si>
    <t>ULTIMO PAGO DE PACAS DE PANGOLA</t>
  </si>
  <si>
    <t>PAGO DE 100 RAJAS</t>
  </si>
  <si>
    <t>2 ROLLOS DE ALAMBRE Y AISLADORES</t>
  </si>
  <si>
    <t>3 ROLLOS DE MALLA BORREGUERA</t>
  </si>
  <si>
    <t>1 PESADA DE VIAJE A MIGUEL REM 9391</t>
  </si>
  <si>
    <t>DIESEL PARA EQUIPO</t>
  </si>
  <si>
    <t>CINTAS PARA EQUIPO</t>
  </si>
  <si>
    <t>RENTA DE CUARTO EXTRA</t>
  </si>
  <si>
    <t>ARMANDO YESCAS - ERIK R. (100 LTS)</t>
  </si>
  <si>
    <t>TALLER LOS PITUFOS (ADALBERTO FLORES)</t>
  </si>
  <si>
    <t>JUAN ALDANA (CARGADA DE SILO)</t>
  </si>
  <si>
    <t>ALAN PRADO (JETTA)</t>
  </si>
  <si>
    <t>ERICK VELASCO (JUAN ALDANA)</t>
  </si>
  <si>
    <t>MARIO</t>
  </si>
  <si>
    <t>GASTOS CABALOOS DE CARRERAS</t>
  </si>
  <si>
    <t>MOISES GASPERIN (CASA NUEVA)</t>
  </si>
  <si>
    <t>RICARDO MORA (13*490/5.550*450)</t>
  </si>
  <si>
    <t>JUAN ALDANA (PULSADOR)</t>
  </si>
  <si>
    <t>JUAN ALDANA (LOS TIGRES)</t>
  </si>
  <si>
    <t>JUAN ALDANA (MATALIMONES)</t>
  </si>
  <si>
    <t>RAMIRO MURILLO (MACHETEROS)</t>
  </si>
  <si>
    <t>ARMANDO YESCAS (450/50 LTS)</t>
  </si>
  <si>
    <t>DEPOSITO PARA DIESEL LOS TIGRES</t>
  </si>
  <si>
    <t>BILLETE FALSO Y CENTAVOS</t>
  </si>
  <si>
    <t>PERIODICO DE VIAJE A MIGUEL REM 9393</t>
  </si>
  <si>
    <t>CHEQUE BANAMEX 2926 VICTOR GASPERIN</t>
  </si>
  <si>
    <t>PRESTAMO A CHOFER DE MIGUEL REM 9393</t>
  </si>
  <si>
    <t>CORTE DE MIGUEL REM 9393</t>
  </si>
  <si>
    <t>CHEQUE BANCOMER 0354 MGZ</t>
  </si>
  <si>
    <t>PAGO DE PIÑAS MACONICO REM 9396</t>
  </si>
  <si>
    <t>BOQUILLAS DE TERESITA PARA ENRIQUE</t>
  </si>
  <si>
    <t>COMIDAS DE GENTE DE SILO</t>
  </si>
  <si>
    <t>AGUA OXIGENADA Y JABONES</t>
  </si>
  <si>
    <t>PAGO DE PRESTAMO AYER</t>
  </si>
  <si>
    <t>ENTRADA DE CHEQUE REPETIDA</t>
  </si>
  <si>
    <t>DEPOSITO PARA CARRERA BETO RANGEL</t>
  </si>
  <si>
    <t>JORGE ROMAN (S10)</t>
  </si>
  <si>
    <t>RUBEN FLORES FLORES</t>
  </si>
  <si>
    <t>RICARDO MORA (18.900*490)</t>
  </si>
  <si>
    <t>ARMANDO YESCAS (RAMIRO MURILLO)</t>
  </si>
  <si>
    <t>ARMANDO YESCAS (500 LTS)</t>
  </si>
  <si>
    <t>ALAN PRADO (CHEQUE VICTOR GASPERIN)</t>
  </si>
  <si>
    <t>BOMBA PARA PIPA Y VIATICOS</t>
  </si>
  <si>
    <t>MANTENIMIENTO DE TORRE LATITUD</t>
  </si>
  <si>
    <t>PAGO DE TORNERO (BOMBA Y POLEA)</t>
  </si>
  <si>
    <t>DIESEL ERICK REYES</t>
  </si>
  <si>
    <t>DEPOSITO LOS TIGRES</t>
  </si>
  <si>
    <t>JUNTA Y SILICON PARA PIPA</t>
  </si>
  <si>
    <t>PAGO DE PRESTAMO ANTIER</t>
  </si>
  <si>
    <t>2 PACAS DE PERIODICO</t>
  </si>
  <si>
    <t>DIANA GALINDO (TORO DE PADRE)</t>
  </si>
  <si>
    <t>ERIK REYES (PIPA)</t>
  </si>
  <si>
    <t>ERIC REYES MENDEZ</t>
  </si>
  <si>
    <t>ROSA EMILIA FERNANDEZ</t>
  </si>
  <si>
    <t>ARMANDO YESCAS (FORD BLANCA)</t>
  </si>
  <si>
    <t>PAGO DE PAQUETE</t>
  </si>
  <si>
    <t>ESCOBA PARA ALMACEN</t>
  </si>
  <si>
    <t>GASOLINA PARA INFINITI</t>
  </si>
  <si>
    <t>GASOLINA DE FORD VINO Y F350</t>
  </si>
  <si>
    <t>ACEITE PARA S10 LOS TIGRES</t>
  </si>
  <si>
    <t>PESADA DE TORO</t>
  </si>
  <si>
    <t>CHEQUE BANCOMER 355 MGZ</t>
  </si>
  <si>
    <t>CHEQUE BANCOMER 356 MGZ</t>
  </si>
  <si>
    <t>CHEQUE BANAMEX 2927 VICTOR GASPERIN</t>
  </si>
  <si>
    <t>CHEQUE BANAMEX 2928 VICTOR GASPERIN</t>
  </si>
  <si>
    <t>CHEQUE BANAMEX 1923 MGZ</t>
  </si>
  <si>
    <t>CHEQUE BANAMEX 255 CARLOS MEZA</t>
  </si>
  <si>
    <t>CHEQUE BANAMEX 267 JUAN ALDANA</t>
  </si>
  <si>
    <t>CHEQUE BANAMEX 196 CESARIA OCTAVO</t>
  </si>
  <si>
    <t>CORTE DE MIGUEL REM 9399</t>
  </si>
  <si>
    <t>VIATICOS COATZA</t>
  </si>
  <si>
    <t>EFECTIVO PARA VAN SUB 13</t>
  </si>
  <si>
    <t>EFECTIVO ATRASADO DE VAN</t>
  </si>
  <si>
    <t>VENTA DE TORO LIZETTE TOLEDO</t>
  </si>
  <si>
    <t>RICARDO MORA (18.850*490)</t>
  </si>
  <si>
    <t>JUAN CARLOS FERNANDEZ</t>
  </si>
  <si>
    <t>ERIK REYES (100 LTS)</t>
  </si>
  <si>
    <t>ANTONIO ACOSTA (MOISES)</t>
  </si>
  <si>
    <t>RAYAS LUIS MIGUEL GASPERIN</t>
  </si>
  <si>
    <t>ERROR EN LISTA DE AYER (SABANETA 5)</t>
  </si>
  <si>
    <t>GASOLINA DE BMW</t>
  </si>
  <si>
    <t>GASOLINA DE CHEROKEE</t>
  </si>
  <si>
    <t>APOYO DE ESCUELA</t>
  </si>
  <si>
    <t>1 FARDO DE PITA PARA RAMIRO</t>
  </si>
  <si>
    <t>CAMBIO DE ARRANCADORES FRATELLOS 1 Y 2</t>
  </si>
  <si>
    <t>GASOLINA PARA TOYOTA</t>
  </si>
  <si>
    <t>GASOLINA PARA VERSA BLANCO</t>
  </si>
  <si>
    <t>GASOLINA PARA FORD F350</t>
  </si>
  <si>
    <t>TRABAJOS ELECTRICOS EN CASA DE MOISES</t>
  </si>
  <si>
    <t>PARCHADA DE RAPTOR RODRIGO</t>
  </si>
  <si>
    <t>GASOLINA PARA S10</t>
  </si>
  <si>
    <t>REVISION CAJA DE FUSIBLES Y CORTO FORD MEZA</t>
  </si>
  <si>
    <t>GASOLINA PARA FORD BLANCA</t>
  </si>
  <si>
    <t>TORNILLOS DE CENTRO REMOLQUE VERDE</t>
  </si>
  <si>
    <t>LAVADO COMPLETO FRONTIER CABRERA</t>
  </si>
  <si>
    <t>MICHELLE TROLLE</t>
  </si>
  <si>
    <t>JUAN ALDANA (PERSEVERANCIA)</t>
  </si>
  <si>
    <t>ABEL VARGAS</t>
  </si>
  <si>
    <t>IVAN LOPEZ, ARMANDO GALVAN, JOSE GAYA</t>
  </si>
  <si>
    <t>TALLER EL PIPI (F350 MEZA)</t>
  </si>
  <si>
    <t>PERIODICO MIGUEL GUTUIERREZ</t>
  </si>
  <si>
    <t>GASOLINA FRONTIER</t>
  </si>
  <si>
    <t>PRESTAMO CHOFER MIGUEL GUTIERREZ REM 9404</t>
  </si>
  <si>
    <t>CORTE, ESTIBADA Y PINTADA MIGUEL GUTIERREZ REM 9404</t>
  </si>
  <si>
    <t>PESADA VIAJE MIGUEL GUTIERREZ DEL DIA VIERNES REM 9399</t>
  </si>
  <si>
    <t>CARGA DE GAS 3 TANQUES HILARIO SABANETA 5 Y 3</t>
  </si>
  <si>
    <t>REPARACION GOLPE DE CAMIONETA</t>
  </si>
  <si>
    <t>GASOLINA FORD F350</t>
  </si>
  <si>
    <t>ABONO DE PRESTAMO MANLIO ALPIRES</t>
  </si>
  <si>
    <t>PAGO DE VAN SUB 15</t>
  </si>
  <si>
    <t>DEPOSITO BANCOMER MOY (HERNAN ZAMUDIO)</t>
  </si>
  <si>
    <t>BOQUILLAS PARA EQUIPO</t>
  </si>
  <si>
    <t>RICARDO MORA (19.710X490)</t>
  </si>
  <si>
    <t>MANLIO ALPIRES</t>
  </si>
  <si>
    <t>MOISES GASPERIN (GASTOS FUTBOL)</t>
  </si>
  <si>
    <t>DEVOLUCION DE BOQUILLAS AYER (ERIK REYES)</t>
  </si>
  <si>
    <t>CHEQUE BANAMEX 317 NORMA SANCHEZ</t>
  </si>
  <si>
    <t>GASOLINA PARA CHEVROLET</t>
  </si>
  <si>
    <t>MOVIMIENTOS GANADERIA (LOS TIGRES)</t>
  </si>
  <si>
    <t>PAGO DE INFONAVIT</t>
  </si>
  <si>
    <t>PAGO DE IMPUESTOS</t>
  </si>
  <si>
    <t>PAGO DE INTERESES MARZO OLIVER AGUILAR YUNES</t>
  </si>
  <si>
    <t>GASOLINA PARA VERSA GRIS</t>
  </si>
  <si>
    <t>PASTILLA Y MANO DE OBRA DEL RIEGO PERSEVERANCIA</t>
  </si>
  <si>
    <t>REPOSICION DE TAXIS</t>
  </si>
  <si>
    <t>PAGO DE PIÑAS EL POMELERO</t>
  </si>
  <si>
    <t>PAGO DE PIÑAS DESECHO LA NONNA</t>
  </si>
  <si>
    <t>PRESTAMO CHOFER VIAJE MIGUEL GUTIERREZ REM 9406</t>
  </si>
  <si>
    <t>PAGO DE LIQUIDACION</t>
  </si>
  <si>
    <t>CORTE VIAJE DE MIGUEL GUTIERREZ REM 9406</t>
  </si>
  <si>
    <t>PESADA VIAJE DE MIGUEL GUTIERREZ REM 9406</t>
  </si>
  <si>
    <t>APOYO RENATA FUTBOL</t>
  </si>
  <si>
    <t>SOBRE DE TOXON 90%</t>
  </si>
  <si>
    <t>COCHINOS FRATELLOS</t>
  </si>
  <si>
    <t>TGASOLINA CAM DE JUAN ALDANA</t>
  </si>
  <si>
    <t>GASOLINA CHEVROLET GANADERA</t>
  </si>
  <si>
    <t>CARGA DE 350 LITROS DE DIESEL</t>
  </si>
  <si>
    <t>DESCARGA DE 75 BULTOS DE CARBON</t>
  </si>
  <si>
    <t>DIANA GALINDO (VENTA DE TOROS)</t>
  </si>
  <si>
    <t>LUIS VILLASEÑOR</t>
  </si>
  <si>
    <t>JOSE LOZANO</t>
  </si>
  <si>
    <t>RICARDO MORA ROMAN (12*450) (7.350*490)</t>
  </si>
  <si>
    <t>RIACRDO MORA ROMAN</t>
  </si>
  <si>
    <t>JUANALDANA</t>
  </si>
  <si>
    <t>LAVADO DE S10 LOS TIGRES</t>
  </si>
  <si>
    <t>DEPOSITO COPPEL (JOSE LUIS MARTINEZ)</t>
  </si>
  <si>
    <t>PAGOS DE TELCEL (MANUEL,VIVIKA Y DOÑA NORMA)</t>
  </si>
  <si>
    <t>LAVADO DE CHEROKEE AYER Y TAXI</t>
  </si>
  <si>
    <t>PERIODICO DE VIAJE A MIGUEL GUTIERREZ REM 9410</t>
  </si>
  <si>
    <t>PRESTAMO A CHOFER DE MIGUEL GUTIERREZ REM 9410</t>
  </si>
  <si>
    <t>CORTE DE MIGUEL GUTIERREZ REM 9410</t>
  </si>
  <si>
    <t>ARREGLAR 3 CAÑONES DE RIEGO</t>
  </si>
  <si>
    <t>CHEQUE BANCOMER 0357 MGZ</t>
  </si>
  <si>
    <t>PAGO DE PIÑAS CERRO COLORADO</t>
  </si>
  <si>
    <t>GASOLINA PARA FRONTIER</t>
  </si>
  <si>
    <t>MOVIMIENTOS GANDERIA /GUIAS</t>
  </si>
  <si>
    <t>GASOLINA PARA S10 LOS TIGRES</t>
  </si>
  <si>
    <t>GASOLINA PARA CHEVROLET SILVERADO</t>
  </si>
  <si>
    <t>PAGO ATRASADO HOTEL ISLA</t>
  </si>
  <si>
    <t>ARMANDO YESCAS (TOÑO)</t>
  </si>
  <si>
    <t>RICARDO MORA (18.570*450)</t>
  </si>
  <si>
    <t>FRANCISCO LOPEZ</t>
  </si>
  <si>
    <t>ARMANDO YESCAS (450 LTS)</t>
  </si>
  <si>
    <t>JUAN ALDANA (ESPUELA DE ORO)</t>
  </si>
  <si>
    <t>LAVADO RANGER MOY</t>
  </si>
  <si>
    <t>GASOLINA PARA RANGER MOY</t>
  </si>
  <si>
    <t>CHEQUE BANCOMER 0360 MGZ</t>
  </si>
  <si>
    <t>REPARACION DE CHEVROLET JUAN ALDANA</t>
  </si>
  <si>
    <t>PAGO DE HONORARIOS NOVIEMBRE Y DICIEMBRE 2024</t>
  </si>
  <si>
    <t>PAGO DE CONTRARECIBO 3139</t>
  </si>
  <si>
    <t>GASOLINA DE RAPTOR RODRIGO</t>
  </si>
  <si>
    <t>LAVADO RAPTOR RODRIGO</t>
  </si>
  <si>
    <t>BALERO PARA ALTERNADOR DE TRACTOR PEPE</t>
  </si>
  <si>
    <t>GASOLINA DE INFINITI RODRIGO</t>
  </si>
  <si>
    <t>CHEQUE BANAMEX 0268 JUAN ALDANA</t>
  </si>
  <si>
    <t>CHEQUE BANAMEX 0318 NORMA SANCHEZ</t>
  </si>
  <si>
    <t>PAGO DE PRESTAMOS GENARO PEREZ CUACUAS</t>
  </si>
  <si>
    <t>GARRAFA DE JABON LIQUIDO</t>
  </si>
  <si>
    <t>TALLER EL PIPI (CAMBIO CAJA DE FUSIBLES Y LUCES)</t>
  </si>
  <si>
    <t>PINTASERVICE (COMEX)</t>
  </si>
  <si>
    <t>ERIK REYES (50 LTS)</t>
  </si>
  <si>
    <t>ARMANDO YESCAS (400/50 LTS)</t>
  </si>
  <si>
    <t>CHEQUE SANTANDER 024 ELVIA GUEZALA</t>
  </si>
  <si>
    <t>CHEQUE SANTANDER 025 ELVIA GUEZALA</t>
  </si>
  <si>
    <t>GASOLINA PARA VERSA AZUL</t>
  </si>
  <si>
    <t>REPARACION DE ALTERNADOR EN FRATELLOS</t>
  </si>
  <si>
    <t>MATERIAL PARA CARRETE DE RASTRA</t>
  </si>
  <si>
    <t>CORTE DE MIGUEL GUTIERREZ REM 9420</t>
  </si>
  <si>
    <t>PRESTAMO A CHOFER DE MIGUEL GUTIERREZ REM 9420</t>
  </si>
  <si>
    <t>PERIODICO DE VIAJE A MIGUEL GUTIERREZ REM 9420</t>
  </si>
  <si>
    <t>GASOLINA DE FRONTIER</t>
  </si>
  <si>
    <t>EFECTIVO PARA MUCHACHA DE SINIGA</t>
  </si>
  <si>
    <t>PRESTAMO GRUPO TIERRA NUEVA</t>
  </si>
  <si>
    <t>VIATICOS MICHELLE</t>
  </si>
  <si>
    <t>TAXIS TRABAJADORAS DE MICHELLE</t>
  </si>
  <si>
    <t>PAGO DE DESECHO LA NONNA</t>
  </si>
  <si>
    <t>DEPOSITO PARA CARRERA (BETILLO RANGEL)</t>
  </si>
  <si>
    <t>GASTOS PERSONALES (CUOTA)</t>
  </si>
  <si>
    <t>DIESEL PARA PIPA</t>
  </si>
  <si>
    <t>TALLER EL PIPI (TRACTOR PEPE)</t>
  </si>
  <si>
    <t>RICARDO MORA (19.970*490)</t>
  </si>
  <si>
    <t>DIANA GALINDO (LIZETTE TOLEDO)</t>
  </si>
  <si>
    <t>ARMANDO YESCAS (350 LTS)</t>
  </si>
  <si>
    <t>MOISES GASPERIN (SANTANDER)</t>
  </si>
  <si>
    <t>ERIK REYES (40 LTS)</t>
  </si>
  <si>
    <t>2 TALACHAS Y REFRESCOS DE PERSONAL</t>
  </si>
  <si>
    <t>ARBITRAJE, PINTURA, VIATICOS Y COMISARIO</t>
  </si>
  <si>
    <t>3 TANQUES DE GAS</t>
  </si>
  <si>
    <t>GASOLINA PARA JETTA</t>
  </si>
  <si>
    <t>CAMBIO DE CARBONES Y CARBONES A MARCHA</t>
  </si>
  <si>
    <t>DIESEL DE HILUX NEGRA</t>
  </si>
  <si>
    <t>PIEZAS DE CASA DE DOÑA NORMA</t>
  </si>
  <si>
    <t>TRABAJOS EN CASA DE DOÑA NORMA</t>
  </si>
  <si>
    <t>TRABAJOS EN CASA DE RODRIGO</t>
  </si>
  <si>
    <t>LAVADO DE AYER FRONTIER</t>
  </si>
  <si>
    <t>TORTILLAS DEL 23 AL 29 DE DICIEMBRE DEL 2024</t>
  </si>
  <si>
    <t>UZYEL, GAYA, IVAN Y ARMANDO</t>
  </si>
  <si>
    <t>TALLER EL PIPI (TORTON PEDRO)</t>
  </si>
  <si>
    <t>DEPOSITO PARA ALFALFA</t>
  </si>
  <si>
    <t>PERIODICO DE MIGUEL GUTIERREZ REM 9423</t>
  </si>
  <si>
    <t>PRESTAMO A CHOFER DE MIGUEL GUTIERREZ REM 9423</t>
  </si>
  <si>
    <t>CORTE DE MIGUEL GUTIERREZ REM 9423</t>
  </si>
  <si>
    <t>MANTENIMIENTO DE CABALLOS RODRIGO</t>
  </si>
  <si>
    <t>REPARACION DE MARCHA FORD ARMANDO</t>
  </si>
  <si>
    <t>REPARACION DE CLUTCH CHEVROLET MANUEL</t>
  </si>
  <si>
    <t>SISTEMA DE ARRANQUE Y CAMBIO DE BATERIA</t>
  </si>
  <si>
    <t>VENTA DE 2 TOROS LIZETTE TOLEDO</t>
  </si>
  <si>
    <t>GASOLINA PARA CHEVROLET S10</t>
  </si>
  <si>
    <t>COMPRA DE DIESEL (450 LTS)</t>
  </si>
  <si>
    <t>RAJAS DE MADERA PERSEVERANCIA</t>
  </si>
  <si>
    <t>SILLA DE MONTAR</t>
  </si>
  <si>
    <t>GASOLINA PARA SILVERADO</t>
  </si>
  <si>
    <t>PAGO PENDIENTE DE MONTAS DANIEL BAEZ</t>
  </si>
  <si>
    <t>RICARDO MORA (19.430*480)</t>
  </si>
  <si>
    <t>TALLER EL PIPI</t>
  </si>
  <si>
    <t>ARNULFO VELAZQUEZ</t>
  </si>
  <si>
    <t>TALLER EL PIPI (F350 ENRIQUE)</t>
  </si>
  <si>
    <t>DEPOSITO A MGZ PARA PAGO DE RUIZ</t>
  </si>
  <si>
    <t>PAGO DE PIÑAS GABINO GASPERIN</t>
  </si>
  <si>
    <t>FILTROS Y TORNILLO DE CENTRO PARA PIPA</t>
  </si>
  <si>
    <t>CHAMBER PARA FREIGLENTHER TOMAS</t>
  </si>
  <si>
    <t>ESCOBA PARA DOÑA PETRA</t>
  </si>
  <si>
    <t>GASOLINA DEL SABADO</t>
  </si>
  <si>
    <t>PERIODICO DE MIGUEL GUTIERREZ REM 9425</t>
  </si>
  <si>
    <t>PRESTAMO A CHOFER DE MIGUEL GUTIERREZ REM 9425</t>
  </si>
  <si>
    <t>CORTE DE MIGUEL GUTIERREZ REM 9425</t>
  </si>
  <si>
    <t>EFECTIVO PARA FUTBOL</t>
  </si>
  <si>
    <t>CHICOTE PARA AHOGADOR</t>
  </si>
  <si>
    <t>BALEROS PARA RASTRA NUEVA</t>
  </si>
  <si>
    <t>GAS Y OXIGENO DE TALLER</t>
  </si>
  <si>
    <t>COMPRAS PARA CURACION DE CABALLO CORTADO</t>
  </si>
  <si>
    <t>PAGO DE TARJETA DE CREDITO ORO</t>
  </si>
  <si>
    <t>JAVIER BONILLA GONZALEZ</t>
  </si>
  <si>
    <t>RICARDO MORA (18.060*450)</t>
  </si>
  <si>
    <t>JUAN DECEANO (CARRO DE GEÑO)</t>
  </si>
  <si>
    <t>ARMANDO YESCAS (300/50 LTS)</t>
  </si>
  <si>
    <t>JUAN ALDANA (MOY)</t>
  </si>
  <si>
    <t>DIESEL A RODRIGUEZ Y TAXI A LOS TIGRES</t>
  </si>
  <si>
    <t>MANTENIMIENTO DE ALBERCA Y COMPRA DE ASPIRADORA</t>
  </si>
  <si>
    <t>PRESTAMO OCELOTA</t>
  </si>
  <si>
    <t>PAGO A NOTARIO DE RODRIGUEZ</t>
  </si>
  <si>
    <t>RECIBO DE LUZ LA NONNA</t>
  </si>
  <si>
    <t>PAGO DE IVA DE FACTURAS DE DESCARGAS  1001 -1002</t>
  </si>
  <si>
    <t>DEPOSITO A ARTURO ESPERON (FLETE)</t>
  </si>
  <si>
    <t>DEPOSITO A FRANCISCO MELCHOR (CORDOBA)</t>
  </si>
  <si>
    <t>COMPRAS DE ESCUELA VIVIKITA</t>
  </si>
  <si>
    <t>GASOLINA CHEVROLET</t>
  </si>
  <si>
    <t>PASTEL PARA MARINO</t>
  </si>
  <si>
    <t>EMPATAR MANGUERA</t>
  </si>
  <si>
    <t>DANIEL ROMERO (LOS TIGRES)</t>
  </si>
  <si>
    <t>MARIO AGUIRRE (RODRIGO)</t>
  </si>
  <si>
    <t>MARINO SOLANO (LUZ DE RIEGO PANCHO VILLA)</t>
  </si>
  <si>
    <t>ALAN (FRATELLOS Y LOS TIGRES)</t>
  </si>
  <si>
    <t>LUZ DEL CARMEN VAZQUEZ</t>
  </si>
  <si>
    <t>VICTOR GASPERIN (AUDI)</t>
  </si>
  <si>
    <t>ARMANDO YESCAS (350/40 LTS)</t>
  </si>
  <si>
    <t>TALACHA A FORD MEZA</t>
  </si>
  <si>
    <t>CHEQUE BANCOMER 0361 MGZ</t>
  </si>
  <si>
    <t>CHEQUE BANAMEX 0257 JOSE CARLOS MEZA</t>
  </si>
  <si>
    <t>TAXI Y LAVADO DE RAPTOR RODRIGO</t>
  </si>
  <si>
    <t>PRESTAMO CHOFER VIAJE DE MIGUEL GUTIERREZ REM 9435</t>
  </si>
  <si>
    <t>CORTE VIAJE DE MIGUEL GUTIERREZ REM 9435</t>
  </si>
  <si>
    <t>PESADA VIAJE DE MIGUEL REM 9435</t>
  </si>
  <si>
    <t>DEPOSITO PARA COLEGIATUR DE ALEJANDRA</t>
  </si>
  <si>
    <t>EFECTIVO TITO MOLINA ATLETICO ISLA</t>
  </si>
  <si>
    <t>PERIODICO DE VIAJE A MIGUEL GUTIERREZ REM 9435</t>
  </si>
  <si>
    <t>COMPLETO DE FLETE GANADERIA</t>
  </si>
  <si>
    <t>DEPOSITO A MICHELLE</t>
  </si>
  <si>
    <t>COMBUSTIBLES LOS TIGRES</t>
  </si>
  <si>
    <t>CINTA DE AISLAR</t>
  </si>
  <si>
    <t>CARNE PARA MOISES</t>
  </si>
  <si>
    <t>RICARDO MORA ROMAN(8.690*490)(11.490*450)</t>
  </si>
  <si>
    <t>CHEQUE SANTANDER 026 ELVIA GUEZALA</t>
  </si>
  <si>
    <t>CHEQUE SANTANDER 029 ELVIA GUEZALA</t>
  </si>
  <si>
    <t>CHEQUE SANTANDER 030 ELVIA GUEZALA</t>
  </si>
  <si>
    <t>CHEQUE BANAMEX 1927 MGZ</t>
  </si>
  <si>
    <t>CHEQUE BANAMEX 0270 JUAN ALDANA</t>
  </si>
  <si>
    <t>DEPOSITO A CUENTA PARA PAGO DE TENENCIA</t>
  </si>
  <si>
    <t>PAGO DE VACAS LIZETTE TOLEDO 2587-6968</t>
  </si>
  <si>
    <t>SAL MINERAL</t>
  </si>
  <si>
    <t>400 LTS DE DIESEL</t>
  </si>
  <si>
    <t>DIESEL PARA HILUX</t>
  </si>
  <si>
    <t>GASOLINA VERSA</t>
  </si>
  <si>
    <t>PAGO A ESPUELA DE ORO</t>
  </si>
  <si>
    <t>RECARGA ATRASADA DE RODRIGUITO</t>
  </si>
  <si>
    <t>ABONO DE SILO</t>
  </si>
  <si>
    <t>PAGO DE 2 VAN PARA ORIZABA Y VERACRUZ</t>
  </si>
  <si>
    <t>DESCARGAS DE ABONO</t>
  </si>
  <si>
    <t>REPARACION DE 3 CAÑONES</t>
  </si>
  <si>
    <t>ADELANTO DE CARROCERIA CAMION DE LOS TIGRES</t>
  </si>
  <si>
    <t>ARMANDO YESCAS (JORGE ROMAN)</t>
  </si>
  <si>
    <t>DIANA GALINDO (ARETES Y UPP)</t>
  </si>
  <si>
    <t>MANUEL (VICTOR GASPERIN)</t>
  </si>
  <si>
    <t>ROSALVA</t>
  </si>
  <si>
    <t>RAMIROLURILLO</t>
  </si>
  <si>
    <t>AMANSADA DE POTRANCA</t>
  </si>
  <si>
    <t>LAVADO DE SILVERADO</t>
  </si>
  <si>
    <t>DESENGRASANTE PARA PIPA</t>
  </si>
  <si>
    <t>CORTE Y PINTADA MIGUEL GUTIERREZ REM 9440</t>
  </si>
  <si>
    <t>PRESTAMO A CHOFER DE MIGUEL GUTIERREZ REM 9440</t>
  </si>
  <si>
    <t>PERIODICO DE MIGUEL GUTIERREZ REM 9440</t>
  </si>
  <si>
    <t>TRABAJOS DE LUZ EN CASA DE MOISES</t>
  </si>
  <si>
    <t>GASOLINA Y LAVADO DE RAPTOR RODRIGO</t>
  </si>
  <si>
    <t>GASOLINA Y LAVADO DE INFINITI VIVIKA</t>
  </si>
  <si>
    <t>GASOLINA DE CHEVROLET</t>
  </si>
  <si>
    <t>REPARACION DE LIMPIADORES PARABRISAS</t>
  </si>
  <si>
    <t>CAMBIO DE PAR DE FAROS EQUIPO</t>
  </si>
  <si>
    <t>PACAS DE PANGOLA LOS TIGRES</t>
  </si>
  <si>
    <t>SERVICIO A MOTOBOMBA</t>
  </si>
  <si>
    <t>JUAN ALDANA (JEREMIAS XOLO)</t>
  </si>
  <si>
    <t>IGNACIO XOLO TOLEM</t>
  </si>
  <si>
    <t>RICARDO MORA (18.820*450+120)</t>
  </si>
  <si>
    <t>MAURICIO ORTIZ</t>
  </si>
  <si>
    <t>ESAU CARBALLO</t>
  </si>
  <si>
    <t>TALLER EL PIPI (EQUIPO ERIK)</t>
  </si>
  <si>
    <t>IVAN, ARMANDO Y GAYA</t>
  </si>
  <si>
    <t>GASTOS GANADERIA (MOISES)</t>
  </si>
  <si>
    <t>200 LT DE DIESEL</t>
  </si>
  <si>
    <t>GASOLINA PARA CAMIONETA S10</t>
  </si>
  <si>
    <t>EFECTIVO BEISBOL</t>
  </si>
  <si>
    <t>PRESTAMO CHOFER VIAJE DE MIGUEL GUTIERREZ REM 9441</t>
  </si>
  <si>
    <t>CORTE VIAJE DE MIGUEL GUTIERREZ REM 9441</t>
  </si>
  <si>
    <t>PESADA VIAJE DE MIGUEL GUTIERREZ REM 9441</t>
  </si>
  <si>
    <t>PAPEL CORTE DE MIGUEL GUTIERREZ REM 9441</t>
  </si>
  <si>
    <t>MIGUEL FERNANDEZ GONZALEZ</t>
  </si>
  <si>
    <t>RICARDO MORA ROMAN(19.550*490)</t>
  </si>
  <si>
    <t>DIANA  GALINDO</t>
  </si>
  <si>
    <t>BOMBA DE CLUTCH DE S10</t>
  </si>
  <si>
    <t xml:space="preserve"> PIEZAS PARA EL RIEGO</t>
  </si>
  <si>
    <t>GASOLINA F-350 MEZA</t>
  </si>
  <si>
    <t>EFECTIVO RODRIGO</t>
  </si>
  <si>
    <t>GASOLINA PARA FORD VINO</t>
  </si>
  <si>
    <t>GASTOS VERACRUZ VALERIA</t>
  </si>
  <si>
    <t>GASOLINA PARA PICADORA DE MATALIMONES</t>
  </si>
  <si>
    <t>PASAJE A RANCHO</t>
  </si>
  <si>
    <t>DESCARGAS (PLASTICO Y ABONO)</t>
  </si>
  <si>
    <t>50 LTS DE DIESEL</t>
  </si>
  <si>
    <t>REPARACION DE LUCES CHEVROLET MANUEL</t>
  </si>
  <si>
    <t>GASOLINA DE NP300</t>
  </si>
  <si>
    <t>EVARISTO ARIAS PASCUAL</t>
  </si>
  <si>
    <t>ANTONIO RODRIGUEZ</t>
  </si>
  <si>
    <t>PAGO DE PIÑAS CABRERA (2 CAMIONETAS)</t>
  </si>
  <si>
    <t>PAGO DEL DIA 26 DE FEBRERO VALERIA</t>
  </si>
  <si>
    <t>CORTE DE MIGUEL GUTIERREZ REM 9452</t>
  </si>
  <si>
    <t>PRESTAMO A CHOFER DE MIGUEL REM 9452</t>
  </si>
  <si>
    <t>PERIODICO DE VIAJE A MIGUEL GUTIERREZ REM 9452</t>
  </si>
  <si>
    <t>PAGO DE USO DE RIEGO</t>
  </si>
  <si>
    <t>CLUTCH Y BALERO DE CARRO LOS TIGRES</t>
  </si>
  <si>
    <t>GASOLINA PARA VERSA</t>
  </si>
  <si>
    <t>GASOLINA AYER VERSA</t>
  </si>
  <si>
    <t>DEPOSITO DE DELFINES FUTBOL</t>
  </si>
  <si>
    <t>PAGO DE MELAZA</t>
  </si>
  <si>
    <t>DIESEL Y GASOLINA</t>
  </si>
  <si>
    <t>TAXIS RODRIGO</t>
  </si>
  <si>
    <t>CARGA DE GAS ESTACIONARIO Y MATERIALES CASA DE MOY</t>
  </si>
  <si>
    <t>TRABAJOS EN CASA DE MOISES</t>
  </si>
  <si>
    <t>GASOLINA FORD VINO</t>
  </si>
  <si>
    <t>RAFAEL RODRIGUEZ (MAYORALES)</t>
  </si>
  <si>
    <t>RICARDO MORA (20.020*450)</t>
  </si>
  <si>
    <t>FERNANDO MOLINA (LA SOLEDAD)</t>
  </si>
  <si>
    <t>ARMANDO YESCAS (350/50 LTS)</t>
  </si>
  <si>
    <t>TANQUES DE GAS PARA GRUPOS</t>
  </si>
  <si>
    <t>GASOLINA RAPTOR RODRIGO</t>
  </si>
  <si>
    <t>GASOLINA PARA AUDI</t>
  </si>
  <si>
    <t>CORTE DE MIGUEL GUTIERREZ REM 9458</t>
  </si>
  <si>
    <t>PRESTAMO DE CHOFER MIGUEL GUTIERREZ REM 9458</t>
  </si>
  <si>
    <t>PERIODICO DE VIAJE A MIGUEL GUTIERREZ REM 9458</t>
  </si>
  <si>
    <t>1 PESADA DE VIAJE A MIGUEL</t>
  </si>
  <si>
    <t>PRESTAMO DE GRUPO RODRIGUEZ</t>
  </si>
  <si>
    <t>CHEQUE BANAMEX 11929 MGZ</t>
  </si>
  <si>
    <t>DEPOSITO BANAMEX LEONOR SEGURA</t>
  </si>
  <si>
    <t>PAGO DE ENVIO DE PAQUETERIA</t>
  </si>
  <si>
    <t>VENTA DE 2 VACAS LIZETTE TOLEDO</t>
  </si>
  <si>
    <t>ALIMENTO DE CABALLOS MARZO</t>
  </si>
  <si>
    <t>DESCARGA Y CARGA DE FEERTILIZANTES</t>
  </si>
  <si>
    <t>TAXIS DE RODRIGO</t>
  </si>
  <si>
    <t>GASOLINA FORD BLANCA</t>
  </si>
  <si>
    <t>DOÑA NORMA (HECTOR)</t>
  </si>
  <si>
    <t>RICARDO MORA (17.970*490)</t>
  </si>
  <si>
    <t>JUAN SEBASTIAN RUIZ IBAÑEZ</t>
  </si>
  <si>
    <t>ADALBERTO FLORES LARA</t>
  </si>
  <si>
    <t>GASTOS BEISBOL RODRIGO</t>
  </si>
  <si>
    <t>DOÑA NORMA (ALAN)</t>
  </si>
  <si>
    <t>Prestado ticket 54043</t>
  </si>
  <si>
    <t>Prestado 12/mar ticket 54046</t>
  </si>
  <si>
    <t>Pagado ticket 54068</t>
  </si>
  <si>
    <t>Pagado 15/ene ticket 58230</t>
  </si>
  <si>
    <t>Prestado 11/ene</t>
  </si>
  <si>
    <t>Pagado 28/ene ticket 53109</t>
  </si>
  <si>
    <t>Pagado 22/ene ticket 52992</t>
  </si>
  <si>
    <t xml:space="preserve">Prestado 20/ene </t>
  </si>
  <si>
    <t>Pagado 22/ene ticket 52993</t>
  </si>
  <si>
    <t>Pagado 15/ene ticket 52846</t>
  </si>
  <si>
    <t xml:space="preserve">Prestado 12/ene </t>
  </si>
  <si>
    <t>Pagado 28/feb ticket 53730</t>
  </si>
  <si>
    <t>Prestado 26 y 27/feb tickets 53686 y 53719</t>
  </si>
  <si>
    <t>Pagado 4/mar ticket 53858</t>
  </si>
  <si>
    <t>Prestado 26/feb ticket 53692</t>
  </si>
  <si>
    <t>DEISY JIMENEZ</t>
  </si>
  <si>
    <t xml:space="preserve">Pagué 1,500 de gasolina y en lugar de cobrarlos mejor esto lo pongo como gasto de operación </t>
  </si>
  <si>
    <t>ESQUINEROS Y AISLADORES</t>
  </si>
  <si>
    <t>COMPRA DE 224200 HIJUELOS DE PIÑA</t>
  </si>
  <si>
    <t>COMPRA DE 177600 HIJUELOS DE PIÑQ</t>
  </si>
  <si>
    <t>CHEQUE 11924</t>
  </si>
  <si>
    <t>CHEQUE 11922</t>
  </si>
  <si>
    <t>CHEQUE 11918</t>
  </si>
  <si>
    <t>CHEQUE 11921</t>
  </si>
  <si>
    <t>MANGUERA</t>
  </si>
  <si>
    <t>COT 56</t>
  </si>
  <si>
    <t>10 KG DE VERDEABON</t>
  </si>
  <si>
    <t>2 LTS DE BAPCER</t>
  </si>
  <si>
    <t>1 LT DE PGR</t>
  </si>
  <si>
    <t>10 LTS DE PGR</t>
  </si>
  <si>
    <t>CHEQUE 11923</t>
  </si>
  <si>
    <t>COMPRA DE 151500 HIJUELOS DE PIÑA</t>
  </si>
  <si>
    <t>COMPRA DE 151000 HIJUELOS DE PIÑA</t>
  </si>
  <si>
    <t>COMPRA DE 152300 HIJUELOS DE PIÑA</t>
  </si>
  <si>
    <t>120 LTS DE MADUMAX</t>
  </si>
  <si>
    <t>COT 60</t>
  </si>
  <si>
    <t>12 DAP PLUS, 36 GALANT, 600 PUNCE</t>
  </si>
  <si>
    <t>COMPRA DE 1800 HIJUELOS DE PIÑA</t>
  </si>
  <si>
    <t>2 ALAMBRE ELEC Y 2 BOLSA AISLADORES</t>
  </si>
  <si>
    <t>COMPRA DE 25500 HIJUELOS DE PIÑA</t>
  </si>
  <si>
    <t>5 CAJAS DE MADUMAX</t>
  </si>
  <si>
    <t>COMPRA DE CONTADO TIGRES</t>
  </si>
  <si>
    <t xml:space="preserve">COMBUSTIBLE </t>
  </si>
  <si>
    <t>BALEROS Y CONOS</t>
  </si>
  <si>
    <t>1 TON DE COUNTER</t>
  </si>
  <si>
    <t>COMPRA DE 101500 HIJUELOS DE PIÑA</t>
  </si>
  <si>
    <t>COT 58</t>
  </si>
  <si>
    <t>450 KG FEP PROD, 25 KG MICRO ZINC, 100 KG NIT POTASIO</t>
  </si>
  <si>
    <t>20 LTS DE DIMETOATO</t>
  </si>
  <si>
    <t>FACT 1306, 1314, 1315</t>
  </si>
  <si>
    <t>SER DE AUDITORIAS OCT NOV Y ADICIONAL DIC 24</t>
  </si>
  <si>
    <t>MATERIAL CASA MOY</t>
  </si>
  <si>
    <t>COMPRA DE 126800 HIJUELOS DE PIÑA</t>
  </si>
  <si>
    <t>COT 67 Y 70</t>
  </si>
  <si>
    <t>UREA, FEP PRDO, MICROMIX</t>
  </si>
  <si>
    <t xml:space="preserve">COT 67  </t>
  </si>
  <si>
    <t>DIMETOATO</t>
  </si>
  <si>
    <t>COT 70</t>
  </si>
  <si>
    <t>DIAZINON, SULTRON</t>
  </si>
  <si>
    <t>30 LTS DE DIAZINON</t>
  </si>
  <si>
    <t>COMPRA DE 354500 HIJUELOS DE PIÑA</t>
  </si>
  <si>
    <t>COMPRA DE 76000 HIJUELOS DE PIÑA</t>
  </si>
  <si>
    <t>QUINCENA</t>
  </si>
  <si>
    <t>CHEQUE 11927</t>
  </si>
  <si>
    <t>PRESTAMO NORMA Y VALERIA</t>
  </si>
  <si>
    <t>CAJERO</t>
  </si>
  <si>
    <t>ISR</t>
  </si>
  <si>
    <t>FAC B89, B90, B92, B93</t>
  </si>
  <si>
    <t>ACCESORIOS LA CRUZ</t>
  </si>
  <si>
    <t>FAC A14219, A14464</t>
  </si>
  <si>
    <t>FAC 1320, 1322</t>
  </si>
  <si>
    <t>CONTABILIDAD FEBRERO</t>
  </si>
  <si>
    <t>COMBUSTIBLE TIGRES</t>
  </si>
  <si>
    <t>FAC 417FE1EB, 3084D8F6, 54D16</t>
  </si>
  <si>
    <t>REP CLIMA RODRIGO, CAMBI OCLIMAS MOY</t>
  </si>
  <si>
    <t>FAC PD44283, PD44008</t>
  </si>
  <si>
    <t>FAC 883B</t>
  </si>
  <si>
    <t>TALACHAS</t>
  </si>
  <si>
    <t>FAC A3634</t>
  </si>
  <si>
    <t>REFACCIONARIA DEL CENTRO</t>
  </si>
  <si>
    <t>COMPRA DE CONTADO</t>
  </si>
  <si>
    <t>40 SACOS DE COUNTER</t>
  </si>
  <si>
    <t>CHEQUE 11929</t>
  </si>
  <si>
    <t>CONTADO</t>
  </si>
  <si>
    <t>COMPRA DE 86000 HIJUELOS DE PIÑA</t>
  </si>
  <si>
    <t>COMPRA DE 217000 HIJUELOS DE PIÑA</t>
  </si>
  <si>
    <t>TRASPASO A BANBAJIO</t>
  </si>
  <si>
    <t>A BANORTE</t>
  </si>
  <si>
    <t>FAC 1051, 1064, 1104</t>
  </si>
  <si>
    <t>PERFECTO</t>
  </si>
  <si>
    <t>FAC 5561, 5625</t>
  </si>
  <si>
    <t>DON CHANO</t>
  </si>
  <si>
    <t>FACT 45976</t>
  </si>
  <si>
    <t>REFACCIONARIA LOPEZ</t>
  </si>
  <si>
    <t>FAC 860B</t>
  </si>
  <si>
    <t>FAC 1837, 1852, 1868, 1879</t>
  </si>
  <si>
    <t>RENTA EQUIPO DE IMPRESIÓN</t>
  </si>
  <si>
    <t>COT 79</t>
  </si>
  <si>
    <t>50 LTS DE BAPCER</t>
  </si>
  <si>
    <t>30 LTS DE PGR</t>
  </si>
  <si>
    <t>COT 78</t>
  </si>
  <si>
    <t>COT 78, 79</t>
  </si>
  <si>
    <t>HERVICIDA Y VERDEABON</t>
  </si>
  <si>
    <t>ESTHILENO Y CARBON TIGRES</t>
  </si>
  <si>
    <t>GAS ESTACIONARIO $1,998.36 MICHELL, $2,810.88 VIVIKA</t>
  </si>
  <si>
    <t>CONSORCIO AGROPECUARIO FINCA L (EVERARDO AGUILAR)</t>
  </si>
  <si>
    <t>JORGE DEMENEGHI CARDENAS</t>
  </si>
  <si>
    <t>CONSULTORIA LEGAL Y ADMINISTRATIVA</t>
  </si>
  <si>
    <t>ZULLY RUIZ ZARATE</t>
  </si>
  <si>
    <t>ALMA ROSA ROSETE CRUZ</t>
  </si>
  <si>
    <t>CARRETA</t>
  </si>
  <si>
    <t>MGZ BANBAJIO</t>
  </si>
  <si>
    <t>CONCEPCION ESCOBEDO AGUILAR</t>
  </si>
  <si>
    <t>FELICIANO MAYO CULEBRO</t>
  </si>
  <si>
    <t>HUGO ARTURO LOPEZ AVENDAÑO</t>
  </si>
  <si>
    <t xml:space="preserve">SERMAC SOLUCIONES DEIGITALES </t>
  </si>
  <si>
    <t>PAGO DE PIÑAS</t>
  </si>
  <si>
    <t>ANTICIPO NIMINA</t>
  </si>
  <si>
    <t>15 CASCOS DE DE SEGURIDAD</t>
  </si>
  <si>
    <t>COMPLETO DE NIMINA</t>
  </si>
  <si>
    <t>NOMINAS</t>
  </si>
  <si>
    <t>PAGO DE PIÑAS AMOISES GASPERIN ZARATE</t>
  </si>
  <si>
    <t>1 TON DE PROTECTOR SOLAR</t>
  </si>
  <si>
    <t>3 TON DE PROTECTOR SOLAR</t>
  </si>
  <si>
    <t>15 TONS DE BAUKORN</t>
  </si>
  <si>
    <t>COMPRA DE 1575 HIJUELOS DE PIÑA</t>
  </si>
  <si>
    <t>FAC F58</t>
  </si>
  <si>
    <t>REPARACION DE EQUIPO DE ASPERSION</t>
  </si>
  <si>
    <t>A BANCOMER</t>
  </si>
  <si>
    <t>1 LLANTA REMOLQUE GANADERO JUAN</t>
  </si>
  <si>
    <t>COPMPRA DE CONTADO TIGRES</t>
  </si>
  <si>
    <t>PASO 1 DE 3 TONS DE BLAUKORN</t>
  </si>
  <si>
    <t>20 LTS DE VOGA</t>
  </si>
  <si>
    <t>PASO 2 DE 3 TONS DE BLAUKORN</t>
  </si>
  <si>
    <t>PAGO DELETRA DE MARZO  FORD LOBO RAPTOR VICTOR</t>
  </si>
  <si>
    <t>ANTICIPO REDILA DE CAMION</t>
  </si>
  <si>
    <t>MATERIALS CASA MOISES</t>
  </si>
  <si>
    <t>170 LTS DE DIAZINON</t>
  </si>
  <si>
    <t>REMISIONES DE FEBRERO</t>
  </si>
  <si>
    <t>PAGO TOTAL</t>
  </si>
  <si>
    <t>COT 72</t>
  </si>
  <si>
    <t>18 LTS SULTRON</t>
  </si>
  <si>
    <t>250 KG DE FEP PRODUCCION</t>
  </si>
  <si>
    <t>PAGO SEG CAM VALERIA Y 12 A BETO RANGEL</t>
  </si>
  <si>
    <t>COT 73</t>
  </si>
  <si>
    <t>MICRO ZINC, NIT DE POTASIO, UREA</t>
  </si>
  <si>
    <t>60 LTS PROBORATE</t>
  </si>
  <si>
    <t>FAC 4E2FCA2A</t>
  </si>
  <si>
    <t>REPARACION DE RADIADOR COM FORD MEZA</t>
  </si>
  <si>
    <t>PAGO 1 FACT 85</t>
  </si>
  <si>
    <t>IMPRESIÓN DE HOJAS EMBRETADAS MGZ</t>
  </si>
  <si>
    <t>DIFERENCIA DE TRAMITES DE CAMBIO DE PROPIETARIO CHEROKEE</t>
  </si>
  <si>
    <t>PAGO 2FINIQUITO  FACT 85</t>
  </si>
  <si>
    <t>TRASPASO DE BANBAJIO</t>
  </si>
  <si>
    <t>ANTICIPO 2 REDILA CAMION</t>
  </si>
  <si>
    <t>FAC 1185, 1208</t>
  </si>
  <si>
    <t>SERVICIOS ELECTRICOS</t>
  </si>
  <si>
    <t>TORNERO</t>
  </si>
  <si>
    <t>COT 77</t>
  </si>
  <si>
    <t>NIT CALCIO,UREA, MICROS</t>
  </si>
  <si>
    <t>46 KG BIOACTIVOS</t>
  </si>
  <si>
    <t>FAC 7419, 7450, 7596</t>
  </si>
  <si>
    <t>LLANTERA EL MORO</t>
  </si>
  <si>
    <t>FAC 327, 455, 609, 610</t>
  </si>
  <si>
    <t>LLANTERA JORGE SANTOS</t>
  </si>
  <si>
    <t>3 FARDOS DE PITA</t>
  </si>
  <si>
    <t>SERVICIO HUNDAU CLAUDIA</t>
  </si>
  <si>
    <t>RENTA DE CAMIONETA</t>
  </si>
  <si>
    <t>REEMBOLSO RECIBOS CFE</t>
  </si>
  <si>
    <t>REEMBOLSP RECIBOS TELCEL</t>
  </si>
  <si>
    <t>MARTIN MACONICO</t>
  </si>
  <si>
    <t>MARIA ELENA HERNANDEZ AGUILAR</t>
  </si>
  <si>
    <t>COMPLEX AGRO</t>
  </si>
  <si>
    <t>SERAFIN NOLASCO DIAZ</t>
  </si>
  <si>
    <t>CARLOS JAIME MORO RODRIGUEZ</t>
  </si>
  <si>
    <t>SG SAN MARCOS SA DE CV</t>
  </si>
  <si>
    <t>MARCOS AVENDAÑO</t>
  </si>
  <si>
    <t>FORD  CREDIT DE MEXICO SA DE CV</t>
  </si>
  <si>
    <t>LUIS ANGEL BARRALES GONZALEZ</t>
  </si>
  <si>
    <t>MAUEL BARRERA (BANCOMER)</t>
  </si>
  <si>
    <t>MARIA ZENAIDA SALAZAR CRUZ</t>
  </si>
  <si>
    <t>MACONICO</t>
  </si>
  <si>
    <t>MARIA ELENA OLMOS CARDENAS</t>
  </si>
  <si>
    <t>ABC LEASING DE MEXICO SAPI DE CV</t>
  </si>
  <si>
    <t>HULDA DEL VALLE LAGUNES</t>
  </si>
  <si>
    <t>AZAEL NUÑEZ</t>
  </si>
  <si>
    <t>FARRERA MOTORS DEL SURESTE SA DE CV</t>
  </si>
  <si>
    <t>ARMANDO AIZA GARFIAS</t>
  </si>
  <si>
    <t>TRASPASO A BANACOMER</t>
  </si>
  <si>
    <t>CREDITO</t>
  </si>
  <si>
    <t>FAC 65249 A 65659</t>
  </si>
  <si>
    <t>FAC X5943 A X7435</t>
  </si>
  <si>
    <t>FAC C3419 A C3487</t>
  </si>
  <si>
    <t>LIQUIDACION PAGO PENDIENTES</t>
  </si>
  <si>
    <t>LIQUIDACION DE FACTURA DE TRACTOR</t>
  </si>
  <si>
    <t>FAC 1331 Y 1333</t>
  </si>
  <si>
    <t>CONTABILIDAD MARZO</t>
  </si>
  <si>
    <t>FAC 1329 Y 1338</t>
  </si>
  <si>
    <t>AUDITORIA OCNTABLE DIC Y ENERO</t>
  </si>
  <si>
    <t>FACTURA</t>
  </si>
  <si>
    <t>FAC 20829|</t>
  </si>
  <si>
    <t>PAGO 1 FACTURA</t>
  </si>
  <si>
    <t>PAGO 2 FINIQUITO DE FACTURA</t>
  </si>
  <si>
    <t>SERVICIO DEL CENTRO DE ISLA CENTRO</t>
  </si>
  <si>
    <t>EDGAR REYES MENDEZ</t>
  </si>
  <si>
    <t>CONSULTORIA LEGAL Y ADMNISTRATIVA</t>
  </si>
  <si>
    <t>SERVICIO AGROTECNICO TIGRES</t>
  </si>
  <si>
    <t>ABONO A SALDO ENERO</t>
  </si>
  <si>
    <t>FAC 78, 80, 81</t>
  </si>
  <si>
    <t>CABALLO CANABARO</t>
  </si>
  <si>
    <t>3% SOBRE NOMINA</t>
  </si>
  <si>
    <t>TC LIVERPOOL</t>
  </si>
  <si>
    <t>FAC 428, 446, 447</t>
  </si>
  <si>
    <t>SERV CONTABLE OCT NOV Y ADIC DIC 2024</t>
  </si>
  <si>
    <t>DEPOSITO DE LUIS MIGUEL</t>
  </si>
  <si>
    <t>FAC 85 Y 86</t>
  </si>
  <si>
    <t>TENENCIA BMW</t>
  </si>
  <si>
    <t>TENENCIAS NISSAN PATHFIDER DE GIANNINA</t>
  </si>
  <si>
    <t>TENENCIA MOTO ITALIKA AZUN 150 2016</t>
  </si>
  <si>
    <t>PAGO 1 FACT C147</t>
  </si>
  <si>
    <t>REM 24260, 24599, 24986</t>
  </si>
  <si>
    <t>NITROGENO PARA EMBRIONES</t>
  </si>
  <si>
    <t>FAC 87,88, 91</t>
  </si>
  <si>
    <t>INTERNET FIBRA MARZO</t>
  </si>
  <si>
    <t>ACCESORIOS PARA CABALLOS</t>
  </si>
  <si>
    <t>PAGO 2 FINIQUITO FACTURA 147</t>
  </si>
  <si>
    <t>PAG0 1 FAC 157</t>
  </si>
  <si>
    <t>FAC 472 Y 486</t>
  </si>
  <si>
    <t>SERVICIOS CONTABLES DIC Y ENERO</t>
  </si>
  <si>
    <t>FAC 2087</t>
  </si>
  <si>
    <t>EMBIONES</t>
  </si>
  <si>
    <t>VETERINARIA ESPUELA DE ORO</t>
  </si>
  <si>
    <t>FAC 91 Y 92</t>
  </si>
  <si>
    <t>IMPUESTO 3%SOBRE EROGACIONES GENERALES</t>
  </si>
  <si>
    <t>MARIA CONCEPCION MORENO BALCAZZAR</t>
  </si>
  <si>
    <t>ROSALINO MAY SALVADOR</t>
  </si>
  <si>
    <t>PADRE TOMAS ALONSO</t>
  </si>
  <si>
    <t>CONSUELO PIÑA GOMEZ</t>
  </si>
  <si>
    <t>LIVERPOOL</t>
  </si>
  <si>
    <t>INOCENCIO GENARO PEREZ CUACUAS</t>
  </si>
  <si>
    <t>DIANA</t>
  </si>
  <si>
    <t>SERGIO ANTONIO BAIZABAL ESTEVES</t>
  </si>
  <si>
    <t>ABS MEXIUCO SA DE CV</t>
  </si>
  <si>
    <t>GOBIERO DEL ESTADO DE VERACRUZ</t>
  </si>
  <si>
    <t>PAGO PARA INSTALAR LUZ EN P VILLA</t>
  </si>
  <si>
    <t>DE BANAMEX</t>
  </si>
  <si>
    <t>CFE DISTRIBUCION APORT NORTE</t>
  </si>
  <si>
    <t>RETEN PARA CHAPEADORA</t>
  </si>
  <si>
    <t>PAGO DE SKY</t>
  </si>
  <si>
    <t>CUOTA DE MARZO CASINO ESPAÑOL</t>
  </si>
  <si>
    <t>LAVADO Y TAXI DE RANGER MOY</t>
  </si>
  <si>
    <t>GASOLINA DE S10</t>
  </si>
  <si>
    <t>GASOLINA PARA FORD</t>
  </si>
  <si>
    <t>VIAJES DE 2 CAMIONETAS CABRERA</t>
  </si>
  <si>
    <t>VIAJES EL POMELERO</t>
  </si>
  <si>
    <t>PAGO DE PREDIAL</t>
  </si>
  <si>
    <t>10 MTS DE MANGUERA VERDE DE 2 PARA EQUIPO</t>
  </si>
  <si>
    <t>PAGO DE VACAS MAZOCO</t>
  </si>
  <si>
    <t>PAGO DE CABALLOS</t>
  </si>
  <si>
    <t>PAGO TRABAJO DE CABALLOS</t>
  </si>
  <si>
    <t>GASTOS FUTBOL</t>
  </si>
  <si>
    <t>ARREGLAR 2 CAÑONES</t>
  </si>
  <si>
    <t>CHEQUE SANTANDER 031 ELVIA GUEZALA</t>
  </si>
  <si>
    <t>DEPOSITO A GABRIELA FLORES GONZALEZ</t>
  </si>
  <si>
    <t>CUCHILLAS DE FRATELLOS</t>
  </si>
  <si>
    <t>PAGO DE AGUA MARZO Y ABRIL</t>
  </si>
  <si>
    <t>PRESTAMO CHOFER MIGUEL GUTIERREZ REM 9484</t>
  </si>
  <si>
    <t>CORTE Y ESTIBA MIGUEL GUTIERREZ REM 9484</t>
  </si>
  <si>
    <t>PERIODICO DE VIAJE A MIGUEL GUTIERREZ</t>
  </si>
  <si>
    <t>CHAPA Y CAMBIO DE MUEBLE CAJA FUERTE</t>
  </si>
  <si>
    <t>PREDIAL DE LAS 50 HECTAREAS MGZ</t>
  </si>
  <si>
    <t>CHEQUE BANAMEX 0319 NORMA SANCHEZ</t>
  </si>
  <si>
    <t>CHEQUE BANAMEX 0186 ALAN PRADO</t>
  </si>
  <si>
    <t>CHEQUE BANAMEX 0198 CESARIA OCTAVO</t>
  </si>
  <si>
    <t>300 LTS DE DIESEL</t>
  </si>
  <si>
    <t>COMPRAS BODEGA</t>
  </si>
  <si>
    <t>BETILLO RANGEL</t>
  </si>
  <si>
    <t>PEDRO MARQUEZ</t>
  </si>
  <si>
    <t>RICARDO MORA ROMAN (18.910X490)</t>
  </si>
  <si>
    <t>JOSE LOZANO FLORES</t>
  </si>
  <si>
    <t>MANTENIMIENTO ALBERCA CASA DE DON VICTOR</t>
  </si>
  <si>
    <t>GASTOS A CORDOBA DEL LUNES- VALERIA</t>
  </si>
  <si>
    <t>RAYA TIGRES</t>
  </si>
  <si>
    <t>EFECTIVO PARA GASOLINA MARINO</t>
  </si>
  <si>
    <t>REPARACION DE VALERO DE SILVERADO MANUEL</t>
  </si>
  <si>
    <t>DECARGA DE ABONO</t>
  </si>
  <si>
    <t>GASOLINA CHEVROLET SILVERADO BLANCA</t>
  </si>
  <si>
    <t>COMPRAS VARIAS GANADERIA</t>
  </si>
  <si>
    <t>ARBITRAJE , COMISARIO, VIATICOS Y PINTURA</t>
  </si>
  <si>
    <t>PRESTAMO PERSONAL JOSMAR MERCADO VAZQUEZ</t>
  </si>
  <si>
    <t>LAVADO S10</t>
  </si>
  <si>
    <t>EFECTIVO PARA 450 LT DE SIESEL Y 50 LT DE GASOLINA</t>
  </si>
  <si>
    <t>EFECTIVO PARA GASOLINA FORD BLANCA</t>
  </si>
  <si>
    <t>ANTICIPO DE VENTA DE GANADO FRANCISCO ROMAN</t>
  </si>
  <si>
    <t>GASOLINA NP30</t>
  </si>
  <si>
    <t>CAMBIO DE PALANCA DE DIRECCIONALES  FRAILANGE</t>
  </si>
  <si>
    <t>PAGOD E FACTURAS DE REPARACION DE MOTOS</t>
  </si>
  <si>
    <t>REPARACION DE LA PALAPA DE LA CASA DE DON VICTOR</t>
  </si>
  <si>
    <t>REPARACION DE FUGA Y CAMBIO DE LLAVE  CASA DE VALERIA</t>
  </si>
  <si>
    <t>COMPRA DE BATERIAS</t>
  </si>
  <si>
    <t>DEPOSITO A EFREN GUZMAN</t>
  </si>
  <si>
    <t>ALBERTO FLORES</t>
  </si>
  <si>
    <t>ALBERTO DE JESUS  MOLINA</t>
  </si>
  <si>
    <t>JOSE GAYA(ATLETICO ISLA)</t>
  </si>
  <si>
    <t>VICTOR MANUEL GASPERIN</t>
  </si>
  <si>
    <t>GAYA, ARMANDO IVAN Y UZIEL</t>
  </si>
  <si>
    <t>POLICIA MUNICIPAL</t>
  </si>
  <si>
    <t>ERICK REYES</t>
  </si>
  <si>
    <t>OPERADORES Y JEFES DE CUADRILLA</t>
  </si>
  <si>
    <t>TALLER DE PIERO</t>
  </si>
  <si>
    <t>EMILIO ZUMUANO MILLO</t>
  </si>
  <si>
    <t>EMILIO ZUMUANO</t>
  </si>
  <si>
    <t>PERIODICO MIGUEL GUTIERREZ</t>
  </si>
  <si>
    <t>PRESTAMO CHOFER MIGUEL GUTIERREZ REM 9489</t>
  </si>
  <si>
    <t>CORTE Y ESTIBA MIGUEL GUTIERREZ REM 9489</t>
  </si>
  <si>
    <t>LAVADO DE TRACTORES</t>
  </si>
  <si>
    <t>RICARDO MORA ROMAN (19.780X490)</t>
  </si>
  <si>
    <t>CARLOS GONZALEZ RODRIGUEZ</t>
  </si>
  <si>
    <t>ALIMENTO PARA COCHINOS FRATELLOS</t>
  </si>
  <si>
    <t>DEPOSITO AYER JESUS ROGELIO ENRIQUEZ</t>
  </si>
  <si>
    <t>CORTE DE MIGUEL GUYIERREZ REM 9491</t>
  </si>
  <si>
    <t>PRESTAMO A CHOFER DE MIGUEL GUTIERREZ REM 9491</t>
  </si>
  <si>
    <t>PERIODICO DE VIAJE A MIGUEL GUTIERREZ REM 9491</t>
  </si>
  <si>
    <t>COMPRA DE PINZA ARETADORA PARA CURSO</t>
  </si>
  <si>
    <t>PESADA DE VIAJE A MIGUEL GUTIERREZ REM 9191</t>
  </si>
  <si>
    <t>PATROCINIO PARA CARRERA DE COLORES</t>
  </si>
  <si>
    <t>TORTILLAS DEL 30 DE DICIEMBRE AL 5 DE ENERO</t>
  </si>
  <si>
    <t>GASTOS HONDA VALERIA</t>
  </si>
  <si>
    <t>SOBRES DE EFECTIVO Y CINTA</t>
  </si>
  <si>
    <t>RICARDO MORA (19.300*490)</t>
  </si>
  <si>
    <t>EL MEME ASADOR</t>
  </si>
  <si>
    <t>APOYO POR ACCIDENTE A MARIO</t>
  </si>
  <si>
    <t>PERIODICO DE VIAJE A MIGUEL GUTIERREZ REM 9497</t>
  </si>
  <si>
    <t>PRESTAMO A CHOFER DE MIGUEL GUTIERREZ REM 9497</t>
  </si>
  <si>
    <t>CORTE DE MIGUEL GUTIERREZ REM 9497</t>
  </si>
  <si>
    <t>1 PESADA DE VIAJE A MIGUEL GUTIERREZ REM 9497</t>
  </si>
  <si>
    <t>BOLSAS PARA PRODUCTO</t>
  </si>
  <si>
    <t>150 LTS DE DIESEL</t>
  </si>
  <si>
    <t>PAGO DE GANADERIA CRUZ MARIA</t>
  </si>
  <si>
    <t>400 LTS DE DIESEL Y 50 LTS DE GASOLINA</t>
  </si>
  <si>
    <t>CUOTA DE CASINO ESPAÑOL</t>
  </si>
  <si>
    <t>DEPOSITO HSBC VALERIA LOPEZ</t>
  </si>
  <si>
    <t>DESCARGAS NAILOS</t>
  </si>
  <si>
    <t>LIMPIEZA DE BENDIX Y BORNES</t>
  </si>
  <si>
    <t>GASOLINA DE SILVERADO</t>
  </si>
  <si>
    <t>RICARDO MORA (19.360*480)</t>
  </si>
  <si>
    <t>OPERADORES (FREDY)</t>
  </si>
  <si>
    <t>PAGO DE TARJETA LIVERPOOL VIVIKA</t>
  </si>
  <si>
    <t>PAGO DE TARJETA PALACIO DE HIERRO VIVIKA</t>
  </si>
  <si>
    <t>PAGO DE ALIMENTO LA TITA</t>
  </si>
  <si>
    <t>MOVIMNIENTOS GANADERIA</t>
  </si>
  <si>
    <t>GASOLINA DE VERSA</t>
  </si>
  <si>
    <t>COMPRAS CURACIONES DE CABALLOS</t>
  </si>
  <si>
    <t>GASOLINA PARA EQUIPO</t>
  </si>
  <si>
    <t>VIATICOS PUEBLA (CARROCERIAS)</t>
  </si>
  <si>
    <t>GASOLINA DE JETTA</t>
  </si>
  <si>
    <t>450 LTS DE DIESEL</t>
  </si>
  <si>
    <t>DIANA GALINDO (VENTAS DE CHICO, CRUZ MARIA Y GUIAS JUAN)</t>
  </si>
  <si>
    <t>CHARLIE RAMOS JUAREZ</t>
  </si>
  <si>
    <t>DESCARGAS AYER</t>
  </si>
  <si>
    <t>PACAS DE PERIODICO PARA RAMIRO MURILLO</t>
  </si>
  <si>
    <t>CHEQUE BANAMEX 1928 MGZ</t>
  </si>
  <si>
    <t>CHEQUE BANAMEX 1930 MGZ</t>
  </si>
  <si>
    <t>CHEQUE BANAMEX 1932 MGZ</t>
  </si>
  <si>
    <t>CHEQUE BANAMEX 1933 MGZ</t>
  </si>
  <si>
    <t>CHEQUE BANAMEX 1934 MGZ</t>
  </si>
  <si>
    <t>PATROCINIO DE CARRERA CETIS 144</t>
  </si>
  <si>
    <t>PRESTAMO CHOFER VIAJE DE MIGUEL GUTIERREZ REM 9504</t>
  </si>
  <si>
    <t>PAPEL VIAJE DE MIGUEL GUTIERREZ REM 9504</t>
  </si>
  <si>
    <t>CORTE VIAJE DE MIGUEL GUTIERREZ REM 9504</t>
  </si>
  <si>
    <t>PRESTAMO CHOFER VIAJE DE MIGUEL GUTIERREZ REM 9505</t>
  </si>
  <si>
    <t>PAPEL VIAJE DE MIGUEL GUTIERREZ REM 9505</t>
  </si>
  <si>
    <t>CORTE VIAJE DE MIGUEL GUTIERREZ REM 9505</t>
  </si>
  <si>
    <t>REPOSICION DE GASTOS VALERIA AYER</t>
  </si>
  <si>
    <t>GASOLINA, TAXIS Y LAVADO DE INFINITI VIVIKA</t>
  </si>
  <si>
    <t>RENTA DE MACHETEROS</t>
  </si>
  <si>
    <t>TANQUE DE GAS MACHETEROS</t>
  </si>
  <si>
    <t>REPORTE DE BURO DE CREDITO VICTOR GASPERIN</t>
  </si>
  <si>
    <t>REPARACION DE LUCES EQUIPO ERIK</t>
  </si>
  <si>
    <t>JUNTAS FLECHA CAMION TOMAS</t>
  </si>
  <si>
    <t>459 LTS DIESEL, 50 LTS GASOLINA</t>
  </si>
  <si>
    <t>50 LTS DE DIESEL EQUIPO</t>
  </si>
  <si>
    <t>COMPRAS GANADERIA (GASTROADE, SUERO Y FOSFAENEMA)</t>
  </si>
  <si>
    <t>PAGO DE 2 VACAS LIZETTE TOLEDO (5977/2580)</t>
  </si>
  <si>
    <t>DAVID RICARDO ILLESCAS ROJAS</t>
  </si>
  <si>
    <t>DIANA GALINDO (TORETES CHICO ROMAN)</t>
  </si>
  <si>
    <t>RICARDO MORA ROMAN(19.110*450)</t>
  </si>
  <si>
    <t>PEDRO MARQUEZ CUATEPOTZO</t>
  </si>
  <si>
    <t>RICARDO MORA ROMAN(19.400*490)</t>
  </si>
  <si>
    <t>PAGO DE HOTEL ATRASADO</t>
  </si>
  <si>
    <t>EFECTIVO PARA LOS TIGRES</t>
  </si>
  <si>
    <t>GAS Y OXIGENO</t>
  </si>
  <si>
    <t>EFECTIVO DE RODRIGO</t>
  </si>
  <si>
    <t>CHEQUE SANTANDER 032 ELVIA GUEZALA</t>
  </si>
  <si>
    <t>CHEQUE BANAMEX 260 JOSE CARLOS MEZA</t>
  </si>
  <si>
    <t>100 LTS DE DIESEL</t>
  </si>
  <si>
    <t>DEPOSITO A PACO MECANICO CORDOBA</t>
  </si>
  <si>
    <t>HERRADAS DE CABALLOS</t>
  </si>
  <si>
    <t>LAVADO DE RADIADORES RAPTOR RODRIGO</t>
  </si>
  <si>
    <t>CAMBIO DE BALATAS VERSA AZUL</t>
  </si>
  <si>
    <t>LAVADO DE RAPTOR RODRIGO Y VERSA AZUL</t>
  </si>
  <si>
    <t>GASOLINA DE FORD BLANCA</t>
  </si>
  <si>
    <t>POLARIZADO DE TRACTOR</t>
  </si>
  <si>
    <t>REPARACION DE ALTERNADOR CARRO DE PEDRO</t>
  </si>
  <si>
    <t>VICTOR GASPERIN (RAPTOR)</t>
  </si>
  <si>
    <t>BELEN ALFONSO</t>
  </si>
  <si>
    <t>CARLOS GONZALEZ (RODRIGO)</t>
  </si>
  <si>
    <t>CAMBIO DE FUSIBLES PERSEVERANCIA</t>
  </si>
  <si>
    <t>ANTICIPO DE TRABAJOS EN FRATELLOS (LINEA CORTADA)</t>
  </si>
  <si>
    <t>PAGO DE VAN A VERACRUZ Y CORDOBA</t>
  </si>
  <si>
    <t>COMPRAS GANADERIA (CURACIONES)</t>
  </si>
  <si>
    <t>EFECTIVO PARA BASURERO (2 VIAJES)</t>
  </si>
  <si>
    <t>GASTOS A VERACRUZ DEL LUNES</t>
  </si>
  <si>
    <t>COMISIONES POR CONSEGUIR GENTE</t>
  </si>
  <si>
    <t>COMPRA DE CAFÉ SOLUBLE</t>
  </si>
  <si>
    <t>2 TALACHAS Y ROTACION FREIGLENTHER TOMAS</t>
  </si>
  <si>
    <t>PAGO DE CARPINTERIA EN CASA DE DON VICTOR</t>
  </si>
  <si>
    <t>TRABAJOS EN CASA DE DON VICTOR</t>
  </si>
  <si>
    <t>ROGELIO SILVA (CASA 2)</t>
  </si>
  <si>
    <t>JUAN ALDANA (FRATELLOS)</t>
  </si>
  <si>
    <t>JUAN DECEANO HERNANDEZ</t>
  </si>
  <si>
    <t>TEODORO SOTO</t>
  </si>
  <si>
    <t>DESCARGAS ABONO</t>
  </si>
  <si>
    <t>REPARACION AUTOMATICO Y SERVICIO A MARCHA</t>
  </si>
  <si>
    <t>PRESTAMO CHOFER VIAJE DE MIGUEL GUTIERREZ REM 9510</t>
  </si>
  <si>
    <t>CORTE Y ESTIBA VIAJE DE MIGUEL GUTIERREZ REM 9510</t>
  </si>
  <si>
    <t>MOVIMIENTOS GANDERIA</t>
  </si>
  <si>
    <t>PERIODICO DE VIAJE A MIGUEL GUTIERREZ REM 9510</t>
  </si>
  <si>
    <t>SERVICIO DE MOTO (MOY)</t>
  </si>
  <si>
    <t>PERIODICO PARA RAMIRO MURILLO</t>
  </si>
  <si>
    <t>MATERIAL PARA SANGRADO</t>
  </si>
  <si>
    <t>CARGAS FERTILIZANTES</t>
  </si>
  <si>
    <t>PACAS CHETUMAL PARA MATALIMONES</t>
  </si>
  <si>
    <t>RAJAS DE MADERA FRATELLOS</t>
  </si>
  <si>
    <t>BOLSAS PARA SILO LOS TIGRES</t>
  </si>
  <si>
    <t>DIFERENCIA DE COMPRA DE OMOLIN</t>
  </si>
  <si>
    <t>REPARACION DE CORTO EN REVERSEROS</t>
  </si>
  <si>
    <t>DEPOSITO COPPEL A MARIANO</t>
  </si>
  <si>
    <t>FRANCISCO ROMAN HERNANDEZ</t>
  </si>
  <si>
    <t>PABLO REDONDA (PEPOI-RODRIGO)</t>
  </si>
  <si>
    <t>FRANCISCO XOLO (CHICOLIGAS)</t>
  </si>
  <si>
    <t>MEDICO CARLOS TEXON</t>
  </si>
  <si>
    <t>DEPOSITO DE GASTOS DOÑA REYNA GASPERIN</t>
  </si>
  <si>
    <t>BUJE Y SOPORTE PARA PIPA</t>
  </si>
  <si>
    <t>PARCHE PARA CHEROKEE DE MOISES</t>
  </si>
  <si>
    <t>VIAJE DE ARENA PARA PERSEVERANCIA</t>
  </si>
  <si>
    <t>BATERIA DE LLAVE ODESSEY</t>
  </si>
  <si>
    <t>TARPALAS PARA CUADRILLA CAMACHO</t>
  </si>
  <si>
    <t>PAPEL VIAJE DE MIGUEL GUTIERREZ REM 9511</t>
  </si>
  <si>
    <t>CORTE Y PINTADA VIAJE DE MIGUEL GUTIERREZ REM 9511</t>
  </si>
  <si>
    <t>PAGO DE RECIBO DE AGUA MARZO</t>
  </si>
  <si>
    <t>VIATICO ISLA</t>
  </si>
  <si>
    <t>PAGO DE TELMEX</t>
  </si>
  <si>
    <t>PAGOS DE TELMEX</t>
  </si>
  <si>
    <t>CHEQUE BANAMEX 261 JOSE CARLOS MEZA</t>
  </si>
  <si>
    <t>CHEQUE BANAMEX 200 CESARIA OCTAVO</t>
  </si>
  <si>
    <t>PAGO DE ARBITRAJE MAÑANA</t>
  </si>
  <si>
    <t>PAGO DE PIÑAS MAGACHI</t>
  </si>
  <si>
    <t>JUAN DECEANO (ERIK)</t>
  </si>
  <si>
    <t>GREGORIO SOTO REYES</t>
  </si>
  <si>
    <t>ANTONIO RODRIGUEZ ALFONSO</t>
  </si>
  <si>
    <t>DIANA GALINDO (VENTA DE VACAS ABIGAIL MORALES)</t>
  </si>
  <si>
    <t>RICARDO MORA ROMAN(17.750*520)</t>
  </si>
  <si>
    <t>TERRENO DE CIRCUNVALACION</t>
  </si>
  <si>
    <t>DESCARGAS NAILO Y ABONO</t>
  </si>
  <si>
    <t>COMISION ALEJANDRO REYES</t>
  </si>
  <si>
    <t>REELAY PARA BOMBA FRATELLOS 2</t>
  </si>
  <si>
    <t>CHEQUE BANAMEX 1935 MGZ</t>
  </si>
  <si>
    <t>CHEQUE BANAMEX 0187 ALAN PRADO</t>
  </si>
  <si>
    <t>LAVADO Y TAXI INFINITI</t>
  </si>
  <si>
    <t>ENVIO DE PAQUETERIA BANBAJIO</t>
  </si>
  <si>
    <t>ALFALFA PARA PERSEVERANCIA</t>
  </si>
  <si>
    <t>DEPOSITO A PACO MECANICO</t>
  </si>
  <si>
    <t>CUOTA DE CASINO ESPAÑOL ABRIL</t>
  </si>
  <si>
    <t>VENTA DE VACAS A CRUZ MARIA</t>
  </si>
  <si>
    <t>CAMBIO DE BATERIA Y TERMINALES  Y CHECAR LUCES TRACTOR 7525</t>
  </si>
  <si>
    <t>PRESTAMO CHOFER VIAJE DE MIGUEL GUTIERREZ REM 9512</t>
  </si>
  <si>
    <t>PAPEL VIAJE DE MIGUEL GUTIERRES REM 9512</t>
  </si>
  <si>
    <t>CORTE VIAJE DE MIGUEL GUTIERREZ REM 9512</t>
  </si>
  <si>
    <t>PESADA VIAJE DE MIGUEL GUTIERREZ REM 9512</t>
  </si>
  <si>
    <t>RENTA DE LA CASA</t>
  </si>
  <si>
    <t>RIGOBERTO COLOTL MONTES</t>
  </si>
  <si>
    <t>RICARDO MORA ROMAN(18.470*490)</t>
  </si>
  <si>
    <t xml:space="preserve">DIA FESTIVO </t>
  </si>
  <si>
    <t>RAYA SEMANAL</t>
  </si>
  <si>
    <t>ARRANCAR PIPA</t>
  </si>
  <si>
    <t>CAMBIO DE UNIDADES Y MODULOS</t>
  </si>
  <si>
    <t>CAMARA PARA TRACTOR 7525 GUACAMAYO</t>
  </si>
  <si>
    <t>REPARACION DE MOTO</t>
  </si>
  <si>
    <t>PAGO DE CARPINTERO CASA DE DOÑA NORMA</t>
  </si>
  <si>
    <t>TRABAJOS EN CASA DE MOY</t>
  </si>
  <si>
    <t>TACOS DE CUIDADOR EN CASA DE RODRIGO</t>
  </si>
  <si>
    <t>CORTE DE MIGUEL GUTIERREZ REM 9513</t>
  </si>
  <si>
    <t>PRESTAMO A CHOFER DE MIGUEL REM 9513</t>
  </si>
  <si>
    <t>PERIODICO DE VIAJE A MIGUEL REM 9513</t>
  </si>
  <si>
    <t>LISTA DE RAYA ESPECIAL (ZACARIAS)</t>
  </si>
  <si>
    <t>EFECTIVO PARA CHANO SOSA BEISBOL</t>
  </si>
  <si>
    <t>BALATAS Y SEGURO DE CLUTCH</t>
  </si>
  <si>
    <t>TORTILLAS DEL 6 AL 12 DE ENERO</t>
  </si>
  <si>
    <t>LUIS MIGUEL GASPERIN MURILLO</t>
  </si>
  <si>
    <t>TALLER EL PIPI (POLI)</t>
  </si>
  <si>
    <t>JORE ROMAN</t>
  </si>
  <si>
    <t>POLICIA</t>
  </si>
  <si>
    <t>ALAN, MARINO</t>
  </si>
  <si>
    <t>RICARDO MORA (19.50*480)</t>
  </si>
  <si>
    <t>MARINO SOLANO CHAVEZ</t>
  </si>
  <si>
    <t>GAYA, IVAN Y ARMANDO</t>
  </si>
  <si>
    <t>MAURO GONZALEZ (TORTON PEDRO)</t>
  </si>
  <si>
    <t>AGUSTIN SANCHEZ GONZALEZ</t>
  </si>
  <si>
    <t>PRESTAMO CHOFER VIAJE DE MIGUEL GUTIERREZ REM 9514</t>
  </si>
  <si>
    <t>PAPEL VIAJE DE MIGUEL GUTIERREZ REM 9514</t>
  </si>
  <si>
    <t>CORTE VIAJE DE MIGUEL GUTIERREZ REM 9514</t>
  </si>
  <si>
    <t>CESAR MACIAS GOMEZ</t>
  </si>
  <si>
    <t>RICARDO MORA ROMAN(18.670*490)</t>
  </si>
  <si>
    <t>PAGO DE GANADO DE ABIGAIL MORALES PRIETO</t>
  </si>
  <si>
    <t>TALACHA Y PARCHE RADIAL S10 JORGE</t>
  </si>
  <si>
    <t>DEPOSITO MARGARITA LIRA</t>
  </si>
  <si>
    <t>CHEQUE BANAMEX 1937 MGZ</t>
  </si>
  <si>
    <t>PRESTAMO A RAFA QUESERO</t>
  </si>
  <si>
    <t>CAMBIAR CABLES DE TIERRA Y CORRIENTE Y AJUSTAR MARCHA</t>
  </si>
  <si>
    <t>PRESTAMO GRUPO OCOSOSTEPEC</t>
  </si>
  <si>
    <t>VIATICOS DE JUGADORES DE FUERA (ATRASADO)</t>
  </si>
  <si>
    <t>NOCHE PENDIENTE DE HOTEL ISLA</t>
  </si>
  <si>
    <t>PAGO A TORNERO Y BIRLOS CON TUERCAS PARA RASTRA</t>
  </si>
  <si>
    <t>COMPRA DE CAFETERA</t>
  </si>
  <si>
    <t>EFECTIVO PARA MEDICO POR MORDEDURA DE VIBORA</t>
  </si>
  <si>
    <t>ABRAZADERAS Y TORNILLOS COMPLETOS</t>
  </si>
  <si>
    <t>PAGO DE RECIBO DE LUZ 0094</t>
  </si>
  <si>
    <t>GASTOS A CORDOBA MAÑANA</t>
  </si>
  <si>
    <t>ENRIQUE BAIZABAL (10 PERSONAS)</t>
  </si>
  <si>
    <t>RAFA QUESERO (GIOVANY GASPERIN)</t>
  </si>
  <si>
    <t>LUIS DANIEL RAMIREZ ARIAS</t>
  </si>
  <si>
    <t>RANCHO PANCHO VILLA</t>
  </si>
  <si>
    <t>ADALBERTO FLORES (HONDA VALERIA)</t>
  </si>
  <si>
    <t>GAS PARA ZAVANETA 3,4 Y 5, LOMA DEL TIGRE</t>
  </si>
  <si>
    <t>CARGAS DE ABONO</t>
  </si>
  <si>
    <t>GUIAS Y FACTURAS (CRUZ MARIA Y LIZETTE TOLEDO)</t>
  </si>
  <si>
    <t>PERIODICO DE VIAJE A MIGUEL REM 9517</t>
  </si>
  <si>
    <t>PRESTAMO A CHOFER DE MIGUEL REM 9517</t>
  </si>
  <si>
    <t>CORTE DE MIGUEL GUTIERREZ REM 9517</t>
  </si>
  <si>
    <t>REPUESTO, GOMAS Y METAL PARA PALANCA DE CARRO</t>
  </si>
  <si>
    <t>MONTAR TIRO A RANGER DE MOY</t>
  </si>
  <si>
    <t>REPARACION DE LUZ EN CASA DE MOISES</t>
  </si>
  <si>
    <t>RECARGA RODRIGUITO</t>
  </si>
  <si>
    <t>CONSULTAS DE BURO DE CREDITO</t>
  </si>
  <si>
    <t>ENGRASAR TRIPOIDES Y CAMBIAR HULES FORD ARMANDO</t>
  </si>
  <si>
    <t>JUAN CARLOS DIEGUEZ MONTES</t>
  </si>
  <si>
    <t>RICARDO MORA (19.870*480)</t>
  </si>
  <si>
    <t>JUAN DECEANO (TORTON PEDRO)</t>
  </si>
  <si>
    <t>ANTONIO ACOSTA (PITUFOS)</t>
  </si>
  <si>
    <t>RUBEN (CHARRA)</t>
  </si>
  <si>
    <t>MANUEL BARRERA (DOÑA NORMA Y MOISES)</t>
  </si>
  <si>
    <t>COMPRA DE AZUCAR</t>
  </si>
  <si>
    <t>PAGO DE 2 VACAS LIZETTE TOLEDO (2037/6209)</t>
  </si>
  <si>
    <t>RECIBO DE AGUA ABRIL</t>
  </si>
  <si>
    <t>REPOSICION DE GASTOS VALERIA</t>
  </si>
  <si>
    <t>GASTOS VERACRUZ MOISES</t>
  </si>
  <si>
    <t>CARGA DE PRODUCTO</t>
  </si>
  <si>
    <t>LAVADO DE LA CHEROKEE</t>
  </si>
  <si>
    <t>CORTE VIAJE DE MIGUEL GUTIERREZ REM 9518</t>
  </si>
  <si>
    <t>PINTADA DE CORTE DE MIGUEL GUTIERREZ REM 9518</t>
  </si>
  <si>
    <t>PRESTAMO CHOFER VIAJE DE MIGUEL GUTIERREZ REM 9518</t>
  </si>
  <si>
    <t>PAPEL VIAJE DE MIGUEL GUTIERREZ REM 9518</t>
  </si>
  <si>
    <t>PRESTAMO SEMANAL</t>
  </si>
  <si>
    <t>GASTOS RODRIGO</t>
  </si>
  <si>
    <t>RETEN USADO DE DIFERENCIAL (BIONICO)</t>
  </si>
  <si>
    <t>ADALBERTO FLORES (HONDA CORDOBA)</t>
  </si>
  <si>
    <t>CARLOS GONAZALEZ TADEO</t>
  </si>
  <si>
    <t>RICARDO MORA ROMAN(18.980*490)</t>
  </si>
  <si>
    <t>RICARDO MORA ROMAN(40*8)</t>
  </si>
  <si>
    <t>RICARDO CERVANTEZ GARCIA</t>
  </si>
  <si>
    <t>Prestado 31/mar en MGZ 121</t>
  </si>
  <si>
    <t>Pagado en caja ticket 54644</t>
  </si>
  <si>
    <t>Pagado 5/abr en ticket 54728</t>
  </si>
  <si>
    <t xml:space="preserve">Prestado 27/feb en ticket 53720 </t>
  </si>
  <si>
    <t xml:space="preserve">Prestado 31/mar en MGZ 121 </t>
  </si>
  <si>
    <t>Pagado en caja ticket 54905</t>
  </si>
  <si>
    <t>TAXI A SANTIAGO (MUESTRAS DE SANGRADO)</t>
  </si>
  <si>
    <t>MANGUER ADE ALTA PRESION PARA EQUIPO</t>
  </si>
  <si>
    <t>INTERESES MARZO Y ABRIL</t>
  </si>
  <si>
    <t>REPOSICION DE GASOLINA</t>
  </si>
  <si>
    <t>FACTURA GAMALIEL (TUERCA Y RETEN)</t>
  </si>
  <si>
    <t>DIANA GALINDO (TEXON)</t>
  </si>
  <si>
    <t>ONESIMO BALDERAS (RASTRA-JORGE)</t>
  </si>
  <si>
    <t>Pagado en caja ticket 55041</t>
  </si>
  <si>
    <t>COMPRA DE CHAPA PARA BODEGA DEL DIESEL</t>
  </si>
  <si>
    <t>LAVADO DE AYER FRONTIER CABRERA</t>
  </si>
  <si>
    <t>MUELLE PARA MACHETES</t>
  </si>
  <si>
    <t>PAGO DE INTERESES ABRIL OLIVER AGUILAR</t>
  </si>
  <si>
    <t>CHEQUE BANAMEX 1936 MGZ</t>
  </si>
  <si>
    <t>CHEQUE BANAMEX 202 CESARIA OCTAVO</t>
  </si>
  <si>
    <t>COMPRA DE MADERA</t>
  </si>
  <si>
    <t>COMPRA DE CANDADO Y CADENA PARA FIERRO VIEJO</t>
  </si>
  <si>
    <t>PAGO DE RECIBO DE LUZ CASA DE LA NONNA</t>
  </si>
  <si>
    <t>PAGO A INGENIERO DE ARRANCADOR BOMBA</t>
  </si>
  <si>
    <t>INSTALACION DE CUCHILLAS Y APARTARAYOS FRATELLOS POZO 2</t>
  </si>
  <si>
    <t>REPARAR LUZ EN PERSEVERANCIA</t>
  </si>
  <si>
    <t>REPARAR LUZ EN BODEGA DE OFICINA</t>
  </si>
  <si>
    <t>REPARAR LUCES DE S10 JORGE</t>
  </si>
  <si>
    <t>CAMBIAR BANDAS DE ALTERNADOR</t>
  </si>
  <si>
    <t>CHEQUE BANAMEX 204 CESARIA OCTAVO</t>
  </si>
  <si>
    <t>CHEQUE BANAMEX 205 CESARIA OCTAVO</t>
  </si>
  <si>
    <t>CHEQUE BANAMEX 320 NORMA SANCHEZ</t>
  </si>
  <si>
    <t>CHEQUE BANAMEX 262 JOSE CARLOS MEZA</t>
  </si>
  <si>
    <t>DEPOSITO A OVIDIO ALEGRIA</t>
  </si>
  <si>
    <t>GASOLINA MOTOBOMBA</t>
  </si>
  <si>
    <t>COMIDAS DE RANCHO</t>
  </si>
  <si>
    <t>COMPRAS RAMIRO (CONEXIONES)</t>
  </si>
  <si>
    <t>ARBITRAJES, VIATICOS, PINTADA</t>
  </si>
  <si>
    <t>2 FARDOS DE PITA PARA RAMIRO MURILLO</t>
  </si>
  <si>
    <t>DIANA GALINDO (CRUZ MARIA)</t>
  </si>
  <si>
    <t>ARMANDO YESCAS (MOY)</t>
  </si>
  <si>
    <t>FRATELLOS Y LOS TIGRES</t>
  </si>
  <si>
    <t>ROGELIO SILVA (FUSIBLES ALTA)</t>
  </si>
  <si>
    <t>ROGELIO SILVA (PASTILLA)</t>
  </si>
  <si>
    <t>HULE DE CENTRO CAMION DE GEÑO</t>
  </si>
  <si>
    <t>OXIGENO PARA EL TALLER</t>
  </si>
  <si>
    <t>TALACHA CAMIONETA F350</t>
  </si>
  <si>
    <t>COMIDA</t>
  </si>
  <si>
    <t>COMPRA DE  GARRAFAS DE JABON LIQUIDO</t>
  </si>
  <si>
    <t>MUELLES PARA MACHETES DE LA CHAPEADORA</t>
  </si>
  <si>
    <t>CAMBIO DE ESPEJO DEL TRACTOR DEL EQUIPO</t>
  </si>
  <si>
    <t>LAVADO DE NP 300</t>
  </si>
  <si>
    <t>PAGO DE VACACIONES OSCAR</t>
  </si>
  <si>
    <t>DEVOLUCION RAYA TIGRES</t>
  </si>
  <si>
    <t>PRESTAMO CHOFER MIGUEL GUTIERREZ REM 9521</t>
  </si>
  <si>
    <t>PERIODICO MIGUEL GUTIERREZ REM 9521</t>
  </si>
  <si>
    <t>ASESORIAS GANDERIA</t>
  </si>
  <si>
    <t>PAGO DE VACAS VENTA DE LIZETTE TOLEDO</t>
  </si>
  <si>
    <t>CORTE Y ESTIBAS VIAJE DE MIGUEL GUTIERREZ REM 9521</t>
  </si>
  <si>
    <t>TRABAJOS PALAPA CASA DE DON VICTOR</t>
  </si>
  <si>
    <t>PRIMER PAGO DE PACAS</t>
  </si>
  <si>
    <t>ALBERTO FLLORES</t>
  </si>
  <si>
    <t>OSCAR PRIETO BRAVO</t>
  </si>
  <si>
    <t>RICARDO MORA ROMAN(17.990*490)</t>
  </si>
  <si>
    <t>EMIGDIO ZUMUANO -MILLO</t>
  </si>
  <si>
    <t>REPARACION DE BOMBA DE OFICINA</t>
  </si>
  <si>
    <t>DESCARGA DE ABONO NOVATEC</t>
  </si>
  <si>
    <t>CORTE Y ESTIBA MIGUEL GUTIERREZ REM 9522</t>
  </si>
  <si>
    <t>PRESTAMO CHOFER MIGUEL GUTIERREZ REM 9522</t>
  </si>
  <si>
    <t>PERIODICO MIGUEL GUTIERREZ REM 9522</t>
  </si>
  <si>
    <t>IGNACIO MATA CARRION</t>
  </si>
  <si>
    <t>EMILIO SOMOANO</t>
  </si>
  <si>
    <t>ALBERTO DE JESUS (1536X2.5)</t>
  </si>
  <si>
    <t>RICARDO MORA ROMAN (18.950X480)</t>
  </si>
  <si>
    <t>IGOR VAZQUEZ</t>
  </si>
  <si>
    <t>LAVADO Y TAXIS MOY</t>
  </si>
  <si>
    <t>ACEITE PARA RAPTOR RODRIGO</t>
  </si>
  <si>
    <t>TORTILLAS DEL 13 AL 19 DE ENERO</t>
  </si>
  <si>
    <t>CORTE DE MIGUEL GUTIERREZ REM 9524</t>
  </si>
  <si>
    <t>PRESTAMO A CHOFER DE MIGUEL REM 9524</t>
  </si>
  <si>
    <t>PERIODICO DE VIAJE A MIGUEL REM 9524</t>
  </si>
  <si>
    <t>GASTOS CORDOBA SERVICIO RAPTOR RODRIGO</t>
  </si>
  <si>
    <t>ABRAZADERAS Y BOQUILLAS</t>
  </si>
  <si>
    <t>COMPRAS PARA CABALLOS</t>
  </si>
  <si>
    <t>RICARDO MORA (20.130*490)</t>
  </si>
  <si>
    <t>ARMANDO YESCAS (RAMIRO)</t>
  </si>
  <si>
    <t>RIGOBERTO CORDOBA (ELECTRICO)</t>
  </si>
  <si>
    <t>APORTACION DE FUTBOL TITO MOLINA</t>
  </si>
  <si>
    <t>CUCHILLAS PARA PERSEVERANCIA</t>
  </si>
  <si>
    <t>DEPOSITO PARA VIRUTA BETILLO RANGEL</t>
  </si>
  <si>
    <t>TERMINALES PARA PIPA</t>
  </si>
  <si>
    <t>RELLENAR Y TORNEAR FLECHA DE CHAPEADORA</t>
  </si>
  <si>
    <t>CORTE VIAJE DE MIGUEL GUTIERREZ REM 9529</t>
  </si>
  <si>
    <t>PRESTAMO CHOFER VIAJE DE MIGUEL GUTIERRREZ REM 9529</t>
  </si>
  <si>
    <t>PAGO DE IVA DE FACTURAS DE DESCARGAS DE LA 1009 A LA 1018</t>
  </si>
  <si>
    <t>CARGAS Y DESCARGAS</t>
  </si>
  <si>
    <t>PAGO DE PAQUETERIA</t>
  </si>
  <si>
    <t>COMPRA DE ACAMAYAS ZAMUDIO</t>
  </si>
  <si>
    <t>PERIODICO DE VIAJE A MIGUEL REM 9529</t>
  </si>
  <si>
    <t>TRABAJOS DE CABALLOS DANIEL BAEZ</t>
  </si>
  <si>
    <t>RICARDO MORA ROMAN(18.920*490)</t>
  </si>
  <si>
    <t>ALEJANDRO TORRES</t>
  </si>
  <si>
    <t>TAXIS Y LAVADO DE INFINITI RODRIGO</t>
  </si>
  <si>
    <t>REPOSICION DE GASTOS RODRIGO</t>
  </si>
  <si>
    <t>PAGO DE GANADERIA LIZETTE TOLEDO</t>
  </si>
  <si>
    <t>ACEITES PARA DIRECCION</t>
  </si>
  <si>
    <t>COMIDAS INGENIEROS DE GRASSUPLEX</t>
  </si>
  <si>
    <t>TRASTES Y BOTELLAS PARA JUGO DE PIÑA</t>
  </si>
  <si>
    <t>PAGO DE HERRADAS BETILLO RANGEL</t>
  </si>
  <si>
    <t>CORTE Y ESTIBAS VIAJE DE MIGUEL GUTIERRES REM 9531</t>
  </si>
  <si>
    <t>PASA DE PIÑA DE CAMIONETA CORTE MIGUEL GUTIERREZ REM 9531</t>
  </si>
  <si>
    <t>PRESTAMO CHOFER VIAJE DE MIGUEL GUTIERREZ REM 9531</t>
  </si>
  <si>
    <t>MOVIMIENTOS GANADERIA VENTA DE ABIGAIL MORALES PRIETO</t>
  </si>
  <si>
    <t>EXPRIMIDOR Y GARRAFA DE AGUARDIENTE</t>
  </si>
  <si>
    <t>LAVADO DE CAMION LOS TIGRES</t>
  </si>
  <si>
    <t>RELLENAR 2 TANQUES DE GAS</t>
  </si>
  <si>
    <t>BARRENAR PLACAS DE ENCAMADORA</t>
  </si>
  <si>
    <t>GASOLINA PARA MOTO</t>
  </si>
  <si>
    <t>TORNILLOS Y REPARACION DE MOTOBOMBA</t>
  </si>
  <si>
    <t>CHEQUE BANCOMER 098 LUIS ENRIQUE BAIZABAL</t>
  </si>
  <si>
    <t>CHEQUE BANAMEX 272 JUAN ALDANA</t>
  </si>
  <si>
    <t>CHEQUE BANAMEX 273 JUAN ALDANA</t>
  </si>
  <si>
    <t>TOMAS CASTRO (RODRIGUEZ)</t>
  </si>
  <si>
    <t>JUAN ALDANA (SILVERADO)</t>
  </si>
  <si>
    <t>ANTONIO ACOSTA (DON VICTOR)</t>
  </si>
  <si>
    <t>RICARDO MORA ROMAN(14.330*490)</t>
  </si>
  <si>
    <t>JOSE CARLOS MEZA (OCELOTA)</t>
  </si>
  <si>
    <t>ERIK REYES (EQUIPO NOCHE)</t>
  </si>
  <si>
    <t>DEPOSITO PARA ALFALFA BETILLO RANGEL</t>
  </si>
  <si>
    <t>CORTE Y ESTIBA MIGUEL GUTIERREZ REM 9550</t>
  </si>
  <si>
    <t>PRESTAMO CHOFER MIGUEL GUTIERREZ REM 9550</t>
  </si>
  <si>
    <t>PERIODICO MIGUEL GUTIERREZ REM 9550</t>
  </si>
  <si>
    <t>DEPOSITO DE TORRE LATITUD</t>
  </si>
  <si>
    <t>GARRAFAS PARA DIESEL</t>
  </si>
  <si>
    <t>PINTURA PARA PIÑAS</t>
  </si>
  <si>
    <t>DEPOSITO SCOTIABANK MEDICO JOSE IVAN MENDEZ</t>
  </si>
  <si>
    <t>GASTOS CORDOBA MAÑANA</t>
  </si>
  <si>
    <t>RICARDO MORA ROMAN (19.290X480)</t>
  </si>
  <si>
    <t>DIANA GALINDO (VENTA DE FRANCISCO ROMAN)</t>
  </si>
  <si>
    <t>BRUNO RAMIREZ</t>
  </si>
  <si>
    <t>MARINO SOLANO (FORD MOY)</t>
  </si>
  <si>
    <t>CHEQUE BANAMEX 321 NORMA SANCHEZ</t>
  </si>
  <si>
    <t>CHEQUE BANAMEX 322 NORMA SANCHEZ</t>
  </si>
  <si>
    <t>COMPRA DE BECERRO 20</t>
  </si>
  <si>
    <t>HERRADA Y HERRADURAS</t>
  </si>
  <si>
    <t>EFECTIVO DE FUTBOL</t>
  </si>
  <si>
    <t>RAJAS DE MADERA</t>
  </si>
  <si>
    <t>COMPRA DE OMOLIN</t>
  </si>
  <si>
    <t>BALEROS CARRETILLA</t>
  </si>
  <si>
    <t>PLANO ARQUITECTONICO CASA TITA</t>
  </si>
  <si>
    <t>CHEQUE BANAMEX 263 JOSE CARLOS MEZA</t>
  </si>
  <si>
    <t>CHEQUE BANAMEX 188 ALAN PRADO</t>
  </si>
  <si>
    <t>CHEQUE BANAMEX 274 JUAN ALDANA</t>
  </si>
  <si>
    <t>PAGO DE RENTA DE TIERRAS TOTI</t>
  </si>
  <si>
    <t>GASTOS SAN MIGUEL</t>
  </si>
  <si>
    <t>PAGO DE VAN</t>
  </si>
  <si>
    <t>EFECTIVO PERSONAL VIVIKA</t>
  </si>
  <si>
    <t>BELEN (PERSEVERANCIA Y RORO)</t>
  </si>
  <si>
    <t>JUAN ALDANA (TODOS LOS RANCHOS)</t>
  </si>
  <si>
    <t>JUAN ECHAVARRIA</t>
  </si>
  <si>
    <t>ARIOSTO HERNANDEZ ESCOBAR</t>
  </si>
  <si>
    <t>MANTENIMIENTO DE ALBERCA NORMA ACOSTA</t>
  </si>
  <si>
    <t>YUGO PARA EQUIPO</t>
  </si>
  <si>
    <t>TALACHAS FORD MEZA</t>
  </si>
  <si>
    <t>CORTE DE MIGUEL GUTIERREZ</t>
  </si>
  <si>
    <t>DEPOSITO BANCOMER JOSE FRANCISCO DAVALOS</t>
  </si>
  <si>
    <t>PASAJES SEMANAL</t>
  </si>
  <si>
    <t>PAGO DE ATLETICO ISLA</t>
  </si>
  <si>
    <t>TORTILLAS DEL 20 AL 26 DE ENERO</t>
  </si>
  <si>
    <t>NICOLAS AGUIRRE GONZALES</t>
  </si>
  <si>
    <t>ESAU CARVALLO</t>
  </si>
  <si>
    <t>RICARDO MORA (17.920*480)</t>
  </si>
  <si>
    <t>RAYMUNDO GONZAGA</t>
  </si>
  <si>
    <t>JOSE GAYA, IVAN LOPEZ, ARMANDO GALVAN</t>
  </si>
  <si>
    <t>PRESTAMO CHOFER VIAJE DE MIGUEL GUTIERREZ REM 9558</t>
  </si>
  <si>
    <t>CORTE Y ESTIBAS VIAJE DE MIGUEL GUTIERREZ REM 9558</t>
  </si>
  <si>
    <t>PAPEL VIAJE DE MIGUEL GUTIERREZ REM 9558</t>
  </si>
  <si>
    <t>GASTOS A CORDOBA</t>
  </si>
  <si>
    <t>RICARDO MORA ROMAN(19.280*490)</t>
  </si>
  <si>
    <t>EEFCTIVO MENSUAL</t>
  </si>
  <si>
    <t>INSTALACION DE CLIMA RODRIGO</t>
  </si>
  <si>
    <t>PRESTAMO CHOFEER VIAJE DE MIGUEL GUTIERREZ REM 9563</t>
  </si>
  <si>
    <t>CORTE Y ESTIBAS VIAJE DE MIGUEL GUTIERREZ REM 9563</t>
  </si>
  <si>
    <t>PAPEL VIAJE DE MIGUEL GUTIERREZ REM 9563</t>
  </si>
  <si>
    <t>PAGO DE VACAS ABIGAIL MORALES PRIETO(CARNICERO ALEJANDRO)</t>
  </si>
  <si>
    <t>PAGO DE INTERESES MARZO</t>
  </si>
  <si>
    <t>TANQUES DE GAS DE GRUPOS</t>
  </si>
  <si>
    <t>REINA GASPERIN CRIVELLI</t>
  </si>
  <si>
    <t>OFICINA Y ALAMCEN</t>
  </si>
  <si>
    <t>RICARDO MORA RAOMAN(18.060*480)</t>
  </si>
  <si>
    <t>LAURIANO FELIPE GARCIA</t>
  </si>
  <si>
    <t>ELISEO PASCUAL HERNADEZ</t>
  </si>
  <si>
    <t>MARIO PATIÑO MALDONADO</t>
  </si>
  <si>
    <t>RIGOBERTO CORDOBA (JUAN ALDANA)</t>
  </si>
  <si>
    <t>CORREGUIR FALSO EN LUNES DE GASOLINA</t>
  </si>
  <si>
    <t xml:space="preserve">5,000 pero pague 500 de gasolina el 5/mayo </t>
  </si>
  <si>
    <t xml:space="preserve">5,000 pero le di 1,000 a Lino de gastos de San Miguel de allende </t>
  </si>
  <si>
    <t xml:space="preserve">Eran 5,000 de EFECTIVO PERSONAL pero le di 1,000 a Lino de gastos de San Miguel de allende </t>
  </si>
  <si>
    <t>Pago a mi tio Rodrigo</t>
  </si>
  <si>
    <t>5 ROLLOS DE ALAMBRE DE PUAS</t>
  </si>
  <si>
    <t>30 SACOS DE CIR</t>
  </si>
  <si>
    <t>2 FARDOS DE PITA</t>
  </si>
  <si>
    <t>COT 81</t>
  </si>
  <si>
    <t>8 KG AMINOCEL</t>
  </si>
  <si>
    <t>20 LTS ENERBOOTS</t>
  </si>
  <si>
    <t>COT 80</t>
  </si>
  <si>
    <t>1250 KG NIT MAGNESIO</t>
  </si>
  <si>
    <t>200 KG ENERBOOTS</t>
  </si>
  <si>
    <t>COT 82</t>
  </si>
  <si>
    <t>1,750 KG DE NIT DE POTASIO</t>
  </si>
  <si>
    <t>80 LTS DE PROBORATE</t>
  </si>
  <si>
    <t>20 LTS DE PRG</t>
  </si>
  <si>
    <t>10 DAP PLUS, 20 KARMEX, 10 HYVAR</t>
  </si>
  <si>
    <t>COMPRA DE 61500 HIJUELOS DE PIÑA</t>
  </si>
  <si>
    <t>COT 84</t>
  </si>
  <si>
    <t>500 KG CARBON, 3 ETHILENOS</t>
  </si>
  <si>
    <t>10 SACOS DE CIR</t>
  </si>
  <si>
    <t>CHEVROLET S1O REDILAS</t>
  </si>
  <si>
    <t>IMPUESTO 3% OSBRE EROGACIONES GENERALES</t>
  </si>
  <si>
    <t>COT 85</t>
  </si>
  <si>
    <t>250 KG DE CARBON ACTIVADO</t>
  </si>
  <si>
    <t>COMPLETO PARA 250 KG DE CARBON ACTIVADO</t>
  </si>
  <si>
    <t>COMPRA DE 127000 HIJUELOS DE PIÑA</t>
  </si>
  <si>
    <t>3 SACOS DE CARBON ACTIVADO</t>
  </si>
  <si>
    <t>FACTURAS 10006, 10035, 10037</t>
  </si>
  <si>
    <t xml:space="preserve">REFACCIONES PARA TRACRTORES </t>
  </si>
  <si>
    <t>COMPRA DE 66200 HIJUELOS DE PIÑA</t>
  </si>
  <si>
    <t>COT 88</t>
  </si>
  <si>
    <t>30 HYVAR, 200 VERDEABON</t>
  </si>
  <si>
    <t>40 DIMETOATO, 26 GALANT, 68 KARMEX</t>
  </si>
  <si>
    <t>50 BAPCER</t>
  </si>
  <si>
    <t>FAC 14465</t>
  </si>
  <si>
    <t>FAC 6889, 6936, 6979</t>
  </si>
  <si>
    <t>REFACCIONARIA ARMAS</t>
  </si>
  <si>
    <t>BALERO PARA EL EQUIPO DE CARBURAR</t>
  </si>
  <si>
    <t>COT 89</t>
  </si>
  <si>
    <t>ETHILENO Y CARBON</t>
  </si>
  <si>
    <t>COT 90</t>
  </si>
  <si>
    <t>50 KG MICRO ZINC</t>
  </si>
  <si>
    <t>COMPRA DE 3500 HIJUELOS DE PIÑA</t>
  </si>
  <si>
    <t>COMPRA DE 1500 HIJUELOS DE PIÑA</t>
  </si>
  <si>
    <t>COMPRA DE 4000 HIJUELOS DE PIÑA</t>
  </si>
  <si>
    <t>COMPRA DE 9500 HIJUELOS DE PIÑA</t>
  </si>
  <si>
    <t>1 CAJA DE MADUMAX TIGRES</t>
  </si>
  <si>
    <t>1 TANQUE DE ETHILENO</t>
  </si>
  <si>
    <t>ACCESORIOS PARA BOMBAS DE MOCHILA</t>
  </si>
  <si>
    <t>COT 96 (MITAD)</t>
  </si>
  <si>
    <t>25 LTS DE BAPCER</t>
  </si>
  <si>
    <t>15 DIMETOATO, 20 NUTRISORB, 15 PGR</t>
  </si>
  <si>
    <t>3 BOMBAS DE FUMIGAR</t>
  </si>
  <si>
    <t>COMPRA DE 24500 HIJUELOS DE PIÑA</t>
  </si>
  <si>
    <t>COMPLETO PARA NOMINAS</t>
  </si>
  <si>
    <t>CHEQUE 11936</t>
  </si>
  <si>
    <t>COMPRA DE 159300 HIJUELOS DE PIÑA</t>
  </si>
  <si>
    <t>COMPRA DE 158500 HIJUELOS DE PIÑA</t>
  </si>
  <si>
    <t>FAC 2366</t>
  </si>
  <si>
    <t>PAGO PARCIAL 4</t>
  </si>
  <si>
    <t>COT 98 Y 99</t>
  </si>
  <si>
    <t>40 VOGA</t>
  </si>
  <si>
    <t>40 DIMETOATO, 40 NUTRISORB</t>
  </si>
  <si>
    <t>COT 97 MITAD</t>
  </si>
  <si>
    <t>100 KG DE VERDEABON</t>
  </si>
  <si>
    <t>BANDA PARA TRACTOR 6100</t>
  </si>
  <si>
    <t>COT 100</t>
  </si>
  <si>
    <t>600 KG CARBON, 6 TANQUES ETHILENO</t>
  </si>
  <si>
    <t>COT 102</t>
  </si>
  <si>
    <t>90 LT DIMETOATO, 60 LT NUTRISORB</t>
  </si>
  <si>
    <t>COT 101</t>
  </si>
  <si>
    <t>320 LTS ROGOR, 240 KG PRONTIUS</t>
  </si>
  <si>
    <t>ALAMBRES DE PUAS</t>
  </si>
  <si>
    <t>POLIZA 41024000404813</t>
  </si>
  <si>
    <t>COMPLETO PAE SEGURO A LA INFINITI</t>
  </si>
  <si>
    <t>8 BULTOS DE FEP PRODUCCION PARA LICHO</t>
  </si>
  <si>
    <t>COMPRA DE 329500 HIJUELOS DE PIÑA</t>
  </si>
  <si>
    <t>COT 103,104,105</t>
  </si>
  <si>
    <t>COMPLERO PARA ESTAS COTIZACION</t>
  </si>
  <si>
    <t>ALEMBRES, AISLADORES, GRAPAS</t>
  </si>
  <si>
    <t>REFACCIONES PARA CAMION TOMAS Y TIGRES</t>
  </si>
  <si>
    <t>FAC 138ED074 Y 8EB12CC6</t>
  </si>
  <si>
    <t>CLIMAS NUEVOS MOY Y RODRIGO 1 C/U</t>
  </si>
  <si>
    <t>COMPRA DE 51000 HIJUELOS DE PIÑA</t>
  </si>
  <si>
    <t>REFACCIONES CAMION TOMAS</t>
  </si>
  <si>
    <t>COT 108</t>
  </si>
  <si>
    <t>COT 107</t>
  </si>
  <si>
    <t>COT 110</t>
  </si>
  <si>
    <t>PROBORATE</t>
  </si>
  <si>
    <t>10 LITROS DE TORDON</t>
  </si>
  <si>
    <t>COT 111</t>
  </si>
  <si>
    <t>900 KG NOTRATO DE POTASIO</t>
  </si>
  <si>
    <t>REFACCIONES CAMION GEÑO</t>
  </si>
  <si>
    <t>REFACCIONES CAMION FRANCISCO</t>
  </si>
  <si>
    <t>COT 112</t>
  </si>
  <si>
    <t>100 DE KG DE VERDEABON</t>
  </si>
  <si>
    <t>20 DIMETOATO, 20 PGR</t>
  </si>
  <si>
    <t>ELENA CABALLERO JIMENEZ (CHICO CABALLERO)</t>
  </si>
  <si>
    <t>GEORGINA NAVARRETE MENDOZA (MIGUELO)</t>
  </si>
  <si>
    <t>CHICO CABALLERO</t>
  </si>
  <si>
    <t>JORGE DEMENEGHI CARENAS</t>
  </si>
  <si>
    <t>***</t>
  </si>
  <si>
    <t>MANUEL BARRERA (BANAMEX)</t>
  </si>
  <si>
    <t>TRACTO PARTES Y ACEROS EL AGUILA</t>
  </si>
  <si>
    <t xml:space="preserve">PAGO PARCIAL FACTURA </t>
  </si>
  <si>
    <t>CORPORATIVO AGRICOLA</t>
  </si>
  <si>
    <t>SERVICIO HONDA ODDISEY</t>
  </si>
  <si>
    <t>HIDRASUR</t>
  </si>
  <si>
    <t>VALVULAS, CONEXIONES, NIPLES</t>
  </si>
  <si>
    <t>SENSOR BATERIA HODDISEY</t>
  </si>
  <si>
    <t>FAC C952A924, 582F1780, D0B900D5</t>
  </si>
  <si>
    <t>PAPELERIA CLICK WEB</t>
  </si>
  <si>
    <t>PAGO 3 CARROCERIA</t>
  </si>
  <si>
    <t>PAGO PARCIAL A CARROCERIA</t>
  </si>
  <si>
    <t>COT 87</t>
  </si>
  <si>
    <t>75 KG DE MICRO ZINC</t>
  </si>
  <si>
    <t>POLIZA 4102400040481</t>
  </si>
  <si>
    <t>SEGURO INDINITI</t>
  </si>
  <si>
    <t>ORPI</t>
  </si>
  <si>
    <t>REEMBOLSO GASOLINA</t>
  </si>
  <si>
    <t>FAC C3961 A C4072</t>
  </si>
  <si>
    <t>FAC A24DCDE9</t>
  </si>
  <si>
    <t>SOLDAR IMPLEMENTOS AGRICOLAS</t>
  </si>
  <si>
    <t>FAC 32569012</t>
  </si>
  <si>
    <t>REPARACION CLIMA TRACTOR 6155J</t>
  </si>
  <si>
    <t>FAC 2878</t>
  </si>
  <si>
    <t>SERVICIO CAMBIO ACEITE A VEHICULO</t>
  </si>
  <si>
    <t>PAGO 1 DE 3</t>
  </si>
  <si>
    <t>GPS AUTOGUIADOR PARA TRACTOR</t>
  </si>
  <si>
    <t>MANO DE OBRA SENSOR HONDA ODDISEY</t>
  </si>
  <si>
    <t xml:space="preserve">1 FARDO DE PITA </t>
  </si>
  <si>
    <t>MOTOSIERRA</t>
  </si>
  <si>
    <t>10 LTS DE VOGA</t>
  </si>
  <si>
    <t>COT 91</t>
  </si>
  <si>
    <t>50 KG DE MICRO ZINC</t>
  </si>
  <si>
    <t>40 LTS DE PROBORATE</t>
  </si>
  <si>
    <t>PAGO 2 DE 3</t>
  </si>
  <si>
    <t>A BANAMEX</t>
  </si>
  <si>
    <t>PAGO 3 DE 3</t>
  </si>
  <si>
    <t>REPARAACION DE CAMION TIGRES</t>
  </si>
  <si>
    <t>NOTAS 2080 Y 2081</t>
  </si>
  <si>
    <t>GCOMBUSTIBLE TIGRES</t>
  </si>
  <si>
    <t>COT 292</t>
  </si>
  <si>
    <t>108 VALVULAS Y 108 CONEXIONES</t>
  </si>
  <si>
    <t>COMLETO PARA 108 VALVULAS Y 108 CONEXIONES</t>
  </si>
  <si>
    <t>108 CONEXIONES RAPIDAS</t>
  </si>
  <si>
    <t xml:space="preserve">VALVULAS  </t>
  </si>
  <si>
    <t>COMPLETO PARA SEGURO DE LA INFINITI</t>
  </si>
  <si>
    <t>COT 104 Y 105</t>
  </si>
  <si>
    <t>88 DOMETOATO, 48 CLORPIRIFOS, 36 METIL TIOFANATO</t>
  </si>
  <si>
    <t>COT 103 Y 104</t>
  </si>
  <si>
    <t>40 ENERBOOTS, 80 NUTRISORB, 60 PGR, 20 HADDACK</t>
  </si>
  <si>
    <t>COT 105</t>
  </si>
  <si>
    <t>200 KG DE VERDEABON</t>
  </si>
  <si>
    <t>SERVICIO FORD RANGER MOY</t>
  </si>
  <si>
    <t>15 SACOS DE CIR</t>
  </si>
  <si>
    <t>20 SACOS DE CIR</t>
  </si>
  <si>
    <t>FAC C4021 A C4102</t>
  </si>
  <si>
    <t>FAC 26,27,28,29,30,31,33,34,36</t>
  </si>
  <si>
    <t>REPARACION DE TRACTORES Y REFACCIONESQ</t>
  </si>
  <si>
    <t>SERVICIO FORD RAPTOR RODRIGO</t>
  </si>
  <si>
    <t>MATERIAL PARA INSTALACION CLIMA RODRIGO</t>
  </si>
  <si>
    <t>COTR 112</t>
  </si>
  <si>
    <t>AUTO DIEZ VERACRUZ SA DE CV</t>
  </si>
  <si>
    <t>ABRAHAM ROSAS RAMIREZ</t>
  </si>
  <si>
    <t>AUTO DIEZ VERADRUZ SA DE CV</t>
  </si>
  <si>
    <t>MIRIAM LIZZETH RUEDAS TAPIA</t>
  </si>
  <si>
    <t>ORGANIZACIÓN PIÑERA DE ALTA CALIDAD</t>
  </si>
  <si>
    <t>SERVICIO DEL CENTR DE ISLA MATILLA</t>
  </si>
  <si>
    <t>AUTO DIEZ VERACRUZ</t>
  </si>
  <si>
    <t>FERTILIZANTES PETEYAC</t>
  </si>
  <si>
    <t>ZIRAHUEN SAL GADO CARRION</t>
  </si>
  <si>
    <t>VICTOR MANUEL GASPERIN CRIVELLO</t>
  </si>
  <si>
    <t>GABRIEL OCHOA HIPOLITO</t>
  </si>
  <si>
    <t>JOSE LUIS GASPERIN AMADOR</t>
  </si>
  <si>
    <t>DENISSE MAYORA MUÑOZ</t>
  </si>
  <si>
    <t>SERVICIO DEL CENTRO DE ISLA (MATILLA)</t>
  </si>
  <si>
    <t>758525800600 1</t>
  </si>
  <si>
    <t>GASTOS ADMON SUP Y SEGUIMIENTO COMISION</t>
  </si>
  <si>
    <t>GASTOS ADMON SUP Y SEGUIMIENTO IVA COMISION</t>
  </si>
  <si>
    <t>COT 86</t>
  </si>
  <si>
    <t>100 LTS DE DIMETOATO</t>
  </si>
  <si>
    <t>FAC C3847 A C3951</t>
  </si>
  <si>
    <t>FAC X7451 A X8132</t>
  </si>
  <si>
    <t>COMPLETO PARA FAC X7451 A X8132</t>
  </si>
  <si>
    <t>140 LTS DE DIMETOATO</t>
  </si>
  <si>
    <t>DE BANBAJIO</t>
  </si>
  <si>
    <t>SEG IMSSS DE RODRIGO</t>
  </si>
  <si>
    <t>POLIZA 272477068</t>
  </si>
  <si>
    <t>SEGURO VIDA PROFESIONAL VICTORIA MEJIA GASPERIN</t>
  </si>
  <si>
    <t>PAGO 2 LIQUIDACION FACTURA 157</t>
  </si>
  <si>
    <t>IMPUESTOS MARZO</t>
  </si>
  <si>
    <t>POLIZA 294703509</t>
  </si>
  <si>
    <t>GASTOS MED VICTOR, NORMA, MOY, VALE. VICTORIA, ALE</t>
  </si>
  <si>
    <t>PAGO MINIMO</t>
  </si>
  <si>
    <t>LIQUIDACION DE NOTAS A LA FECHA</t>
  </si>
  <si>
    <t>FAC 1206</t>
  </si>
  <si>
    <t>1 TON DE PROTION</t>
  </si>
  <si>
    <t>FAC C158</t>
  </si>
  <si>
    <t>PAGO 1 FAC 178</t>
  </si>
  <si>
    <t>SIRAPE</t>
  </si>
  <si>
    <t>GRUPO NACIONAL PROVINCIAL SAB</t>
  </si>
  <si>
    <t>AMERICAN EXTRESS</t>
  </si>
  <si>
    <t>ROSALVA GONZALEZ MADRIGAL</t>
  </si>
  <si>
    <t>MARIA DEL ROSARIO USCANGA CRUZ</t>
  </si>
  <si>
    <t>ROSALBA CALIZ GONZALEZ</t>
  </si>
  <si>
    <t>ROSALBA GONZALEZ MADRIGAL</t>
  </si>
  <si>
    <t xml:space="preserve">BANAMEX </t>
  </si>
  <si>
    <t>PATY</t>
  </si>
  <si>
    <t>LAVADO DE RAPTOR DON VICTOR Y TAXI</t>
  </si>
  <si>
    <t>REPARACION DE PARABRISAS RAPTOR RODRIGO</t>
  </si>
  <si>
    <t>TRABAJO SAN MIGUEL</t>
  </si>
  <si>
    <t>DEPOSITO A BETILLO PARA VIRUTA DEL MORO</t>
  </si>
  <si>
    <t>PASAJE GRUPO TIERRA NUEVA</t>
  </si>
  <si>
    <t>CODOS PARA RIEGO</t>
  </si>
  <si>
    <t>COLCHON PARA OPERADOR DE RETRO</t>
  </si>
  <si>
    <t>MOVER CUCHILLAS Y CRUZETAS DE POSTE PERSEVERANCIA</t>
  </si>
  <si>
    <t>LINO ACOSTA</t>
  </si>
  <si>
    <t>REPOSICIÓN DE GASOLINA FRONTIER</t>
  </si>
  <si>
    <t>POLIZA VI0001749437</t>
  </si>
  <si>
    <t>SEGURO BECA VIDA RODRIGUITOQ</t>
  </si>
  <si>
    <t>SEGUROS MONTERREY NEW YORK LIFE</t>
  </si>
  <si>
    <t>TENENCIA DEL PORCHE</t>
  </si>
  <si>
    <t>CARGO 11 POR VEHICULO CHEVROLET GROOVE</t>
  </si>
  <si>
    <t>PAGO DE TC</t>
  </si>
  <si>
    <t>IMPUESTOS 2024</t>
  </si>
  <si>
    <t>CARGO 10 POR VEHICULO CHEVROLET GROOVE</t>
  </si>
  <si>
    <t>VENTA DE 151000 HIJUELOS DE PIÑA</t>
  </si>
  <si>
    <t>VENTADE 1800 HIJUELOS DE PIÑA</t>
  </si>
  <si>
    <t>VENTA DE 101500 HIJUELOS DE PIÑA</t>
  </si>
  <si>
    <t>VENTA DE 76000 HIJUELOS DE PIÑA</t>
  </si>
  <si>
    <t>VENTA DE 3500 HIJUELOS DE PIÑA</t>
  </si>
  <si>
    <t>VENTA DE 329500 HIJUELOS DE PIÑA</t>
  </si>
  <si>
    <t>VENTA DE 25500 HIJUELOS DE PIÑA</t>
  </si>
  <si>
    <t>DESPOSITO EN FECTIVO</t>
  </si>
  <si>
    <t>VENTA DE 158500 HIJUELOS DE PIÑA</t>
  </si>
  <si>
    <t>CHEQUE 321</t>
  </si>
  <si>
    <t>VENTA DE 152300 HIJUELOS DE PIÑA</t>
  </si>
  <si>
    <t>VENTA DE 126800 HIJUELOS DE PIÑA</t>
  </si>
  <si>
    <t>VENTA DE 61500 HIJUELOS DE PIÑA</t>
  </si>
  <si>
    <t>VENTA DE 127000 HIJUELOS DE PIÑA</t>
  </si>
  <si>
    <t>VENTA DE 1500 HIJUELOS DE PIÑA</t>
  </si>
  <si>
    <t>VENTA DE 1575 HIJUELOS DE PIÑA</t>
  </si>
  <si>
    <t>CHEQUE 98</t>
  </si>
  <si>
    <t>VENTA DE 151500 HIJUELOS DE PIÑA</t>
  </si>
  <si>
    <t>VENTA DE 1800 HIJUELOS DE PIÑA</t>
  </si>
  <si>
    <t>VENTA DE 86000 HIJUELOS DE PIÑA</t>
  </si>
  <si>
    <t>VENTA DE 24500 HIJUELOS DE PIÑA</t>
  </si>
  <si>
    <t>VENTA DE 159300 HIJUELOS DE PIÑA</t>
  </si>
  <si>
    <t>VENTA DE 51000 HIJUELOS DE PIÑA</t>
  </si>
  <si>
    <t xml:space="preserve">CHEQUE </t>
  </si>
  <si>
    <t>VENTA DE 217000 HIJUELOS DE PIÑA</t>
  </si>
  <si>
    <t>VENTA DE 66200 HIJUELOS DE PIÑA</t>
  </si>
  <si>
    <t>VENTA DE 4000 HIJUELOS DE PIÑA</t>
  </si>
  <si>
    <t>IMPUESTOS FEBRERO</t>
  </si>
  <si>
    <t>BANEMX</t>
  </si>
  <si>
    <t>COMPLETO PARA 5 CAJAS DE MADUMAX</t>
  </si>
  <si>
    <t>CHEQUE SIN FONDO</t>
  </si>
  <si>
    <t>CHEQUE SIN FONDO IVA</t>
  </si>
  <si>
    <t>VENTA DE 354500 HIJUELOS DE PIÑA</t>
  </si>
  <si>
    <t>VENTA DE 9500 HIJUELOS DE PIÑA</t>
  </si>
  <si>
    <t>RAYMUNDO RODRIGUEZ RAMIREZ (MANGO)</t>
  </si>
  <si>
    <t>GENARO MORAO</t>
  </si>
  <si>
    <t>PAGO DE DELFINES NORMITA</t>
  </si>
  <si>
    <t>PAGO DE AGUA MARZO, ABRIL Y MAYO</t>
  </si>
  <si>
    <t>BASE PARA PANTALLA DE RODRIGO</t>
  </si>
  <si>
    <t>CHEQUE BANAMEX 1940 MGZ</t>
  </si>
  <si>
    <t>CHEQUE SANTANDER 033 ELVIA GUEZALA</t>
  </si>
  <si>
    <t>CHEQUE BANAMEX 206 CESARIA OCTAVO</t>
  </si>
  <si>
    <t>CHEQUE BANAMEX 323 NORMA SANCHEZ</t>
  </si>
  <si>
    <t>REPOSICION DE GASTOS SAN MIGUEL</t>
  </si>
  <si>
    <t>PAGO DE CAMIONETAS DE PIÑA CABRERA</t>
  </si>
  <si>
    <t>CORTE DE MIGUEL GUTIERREZ REM 9576</t>
  </si>
  <si>
    <t>PINTADA DE PIÑA MIGUEL GUTIERREZ REM 9576</t>
  </si>
  <si>
    <t>1 PESADA DE VIAJE A MIGUEL GUTIERREZ REM 9576</t>
  </si>
  <si>
    <t>PRESTAMO A CHOFER DE MIGUEL REM 9576</t>
  </si>
  <si>
    <t>PERIODICO DE VIAJE A MIGUEL GUTIERREZ REM 9576</t>
  </si>
  <si>
    <t>COMPRA DE PERIODICO</t>
  </si>
  <si>
    <t>CENA DE ANOCHE Y COMIDAS DE SEMANA</t>
  </si>
  <si>
    <t>MANGUERA DE RETROCESO TORTON FRANCISCO</t>
  </si>
  <si>
    <t>OFICINA (ALAN PRADO)</t>
  </si>
  <si>
    <t>RICARDO MORA (19.810*490)</t>
  </si>
  <si>
    <t>RICARDO MORA (12*40)</t>
  </si>
  <si>
    <t>JOREG CABRERA</t>
  </si>
  <si>
    <t>ARMANDO YESCAS (RODRIGO)</t>
  </si>
  <si>
    <t>CESAR (OPERADOR DE RETRO)</t>
  </si>
  <si>
    <t>JUAN DECEANO (FRANCISCO MORENO)</t>
  </si>
  <si>
    <t>INGRESO GANADERIA CRUZ MARIA</t>
  </si>
  <si>
    <t>INGRESO GANADERIA FRANCISCO ROMAN</t>
  </si>
  <si>
    <t>INGRESO GANADERIA ALEJANDRO CARNICERO (ABIGAIL)</t>
  </si>
  <si>
    <t>DESECHABLES Y PASTEL PARA MANUEL</t>
  </si>
  <si>
    <t>DEPOSITO A FISCALIA</t>
  </si>
  <si>
    <t>PRESTAMO CHOFER VIAJE DE MIGUEL GUTIERREZ REM 9581</t>
  </si>
  <si>
    <t>PESADA VIAJE DE MIGUEL GUTIERREZ REM 9581</t>
  </si>
  <si>
    <t>CORTE VIAJE DE MIGUEL GUTIERREZ REM 9581</t>
  </si>
  <si>
    <t>PINTADA DE PIÑA VIAJE DE MIGUEL GUTIERREZ REM 9581</t>
  </si>
  <si>
    <t>PAPELVIAJE DE MIGUEL GUTIERREZ REM 9581</t>
  </si>
  <si>
    <t>MOVIMIENTOS GANADERIA  VENTA DE TORO , GUIAS A LA FERIA</t>
  </si>
  <si>
    <t>PINTURA PARA PIÑAS DE MIGUEL</t>
  </si>
  <si>
    <t>PEDAZO DE MANGUERA Y CONEXIONES</t>
  </si>
  <si>
    <t>RICARDO MORA ROMAN(19.220*490)</t>
  </si>
  <si>
    <t>RICARDO MORA ROMAN(13*40)</t>
  </si>
  <si>
    <t>PACAS DE PERIODICO</t>
  </si>
  <si>
    <t>JARRAS PARA PRODUCTO</t>
  </si>
  <si>
    <t>DEPOSITO PARA DIESEL BETO RANGEL</t>
  </si>
  <si>
    <t>DEPOSITO DE MONTA DE CARRERA DANIEL BAEZ</t>
  </si>
  <si>
    <t>GASTOS DE PERSONAL DE LA FERIA</t>
  </si>
  <si>
    <t>CHEQUE BANAMEX 2932 VICTOR GASPERIN</t>
  </si>
  <si>
    <t>CHEQUE BANAMEX 2933 VICTOR GASPERIN</t>
  </si>
  <si>
    <t>INGRESO GANADERIA TORO DEL QUESERO</t>
  </si>
  <si>
    <t>10 TALACHAS A CAMION DE PEDRO</t>
  </si>
  <si>
    <t>DIANA GALINDO (TORO FELIPE PEREZ)</t>
  </si>
  <si>
    <t>VULCANIZADORA RODRIGUEZ</t>
  </si>
  <si>
    <t>CORTE DE MIGUEL GUTIERREZ REM 9592</t>
  </si>
  <si>
    <t>PRESTAMO A CHOFER DE MIGUEL REM 9592</t>
  </si>
  <si>
    <t>PERIODICO DE VIAJE A MIGUEL REM 9592</t>
  </si>
  <si>
    <t>COMPLETO DE RAYA</t>
  </si>
  <si>
    <t>TALACHA F 350 MEZA</t>
  </si>
  <si>
    <t>ABONO A PRESTAMOS</t>
  </si>
  <si>
    <t>RENTA DE CUARTO MACHETEROS</t>
  </si>
  <si>
    <t>RESTANTE DE MONTADA DANIEL BAEZ</t>
  </si>
  <si>
    <t>LIQUIDACION DE SILO</t>
  </si>
  <si>
    <t>TORTILLAS DEL 27 DE ENERO AL 2 DE FEBRERO</t>
  </si>
  <si>
    <t>TORTILLAS DEL 3 AL 9 DE FEBRERO</t>
  </si>
  <si>
    <t>PACAS DE PANGOLA</t>
  </si>
  <si>
    <t>COMPRA DE BOMBA Y MATERIAL PARA BOMBA PERSEVERANCIA</t>
  </si>
  <si>
    <t>REPARAR FUGA Y FILTRO PARA ROTOPLAS DE DOÑA NORMA</t>
  </si>
  <si>
    <t>RICARDO MORA (19.690*480)</t>
  </si>
  <si>
    <t>ARMANDO YESCAS MEDEL</t>
  </si>
  <si>
    <t>VICTORINO XOLO TOLEM</t>
  </si>
  <si>
    <t>FRANCISCO XOLO TOLEM</t>
  </si>
  <si>
    <t>ROTE DE MIGUEL GUTIERREZ (REM 9595)</t>
  </si>
  <si>
    <t>PERIODICO MIGUEL G (REM 9595)</t>
  </si>
  <si>
    <t>PRESTAMO CHFER MIGUEL REM 9595</t>
  </si>
  <si>
    <t>DEPOSITO BANAMEX VICTOR HUGO R</t>
  </si>
  <si>
    <t>MANGUERA Y SELLO PARA RETRO</t>
  </si>
  <si>
    <t>PERIODICO DE VIAJE A MIGUEL GUTIERREZ REM 9597</t>
  </si>
  <si>
    <t>CORTE DE MIGUEL GUTIERREZ REM 9597</t>
  </si>
  <si>
    <t>PRESTAMO A CHOFER DE MIGUEL GUTIERREZ REM 9597</t>
  </si>
  <si>
    <t>INGRESO DE GANADERIA AVENGERS</t>
  </si>
  <si>
    <t>PAGO A TORNERO (TRACTOR 7525)</t>
  </si>
  <si>
    <t>COTIZACION DE FERREHOGAR</t>
  </si>
  <si>
    <t>CAMBIO DE BOMBA Y REPARACIONES PERSEVERANCIA</t>
  </si>
  <si>
    <t>PAGO DE TORRE LATITUD</t>
  </si>
  <si>
    <t>LAVADO DE FRONTIER SABADO</t>
  </si>
  <si>
    <t>RICARDO MORA (19*520)</t>
  </si>
  <si>
    <t>RIGOBERTO CORDOBA (TRACTOR GABRIEL)</t>
  </si>
  <si>
    <t>JOSE CARLOS MEZA (PINTADA DE PIÑAS)</t>
  </si>
  <si>
    <t>VICTOR GASPERIN CRIVELLI</t>
  </si>
  <si>
    <t>FACTURA GAMALIEL (MANGUERA Y CONEXIONES)</t>
  </si>
  <si>
    <t>TORNILLOS Y TUERCAS PARA RIN</t>
  </si>
  <si>
    <t>TALACHA A RANGER MOY</t>
  </si>
  <si>
    <t>COMPONER RADIADORES DE RAPTOR DON VICTOR</t>
  </si>
  <si>
    <t>GASTOS CORDOBA RAPTOR DON VICTOR</t>
  </si>
  <si>
    <t>USO DE RIEGO</t>
  </si>
  <si>
    <t>CORTE VIAJE DE MIGUEL GUTIERREZ REM 9599</t>
  </si>
  <si>
    <t>PRESTAMO CHOFER VIAJE DE MIGUEL GUTIERREZ REM 9599</t>
  </si>
  <si>
    <t>PAPEL CORTE DE MIGUEL GUTIERREZ REM 9599</t>
  </si>
  <si>
    <t>DESENGRASANTE Y JABON PARA CAMION</t>
  </si>
  <si>
    <t>PAGO DE TOTAL PLAY</t>
  </si>
  <si>
    <t>PAGO A TORNERO (TORNILLO ALTERNADOR)</t>
  </si>
  <si>
    <t>BOQUILLAS DE BOMBAS</t>
  </si>
  <si>
    <t>BALERO PARA ALTERNADOR</t>
  </si>
  <si>
    <t>COMPRAS GANADERIA (ESPUELA DE ORO)</t>
  </si>
  <si>
    <t>EFECTIVO DE TRABAJO SAN MIGUEL</t>
  </si>
  <si>
    <t>REPARACION DE MARCHA Y ALTERNADOR</t>
  </si>
  <si>
    <t>JUAN DECEANO (RETRO)</t>
  </si>
  <si>
    <t>DIANA GALINDO (EVELYN)</t>
  </si>
  <si>
    <t>RICARDO MORA ROMAN(19.210*520)</t>
  </si>
  <si>
    <t>RIGOBERTO CORDOBA (TRACTOR 7505)</t>
  </si>
  <si>
    <t>ALAN PRADO (MOY)</t>
  </si>
  <si>
    <t>RIGOBERTO CORDOBA (TRACTOR GUACAMAYO)</t>
  </si>
  <si>
    <t>CAMBIO DE BALATAS CHEVROLET MANUEL</t>
  </si>
  <si>
    <t>CORTE Y PINTADA DE MARIO PATIÑO REM 9605</t>
  </si>
  <si>
    <t>CADENA, FILTRO Y BUJIA PARA MOTOSIERRA</t>
  </si>
  <si>
    <t>PIEZAS PARA RIEGO</t>
  </si>
  <si>
    <t>COMIDAS DE LA SEMANA</t>
  </si>
  <si>
    <t>CARGA Y DESCARGA</t>
  </si>
  <si>
    <t>ULISES SANCHEZ (RIEGO)</t>
  </si>
  <si>
    <t>RICARDO MORA (17.980*480+14*40)</t>
  </si>
  <si>
    <t>CESAR SANCHEZ (OPERADOR DE RETRO)</t>
  </si>
  <si>
    <t>DEVOLUCION DEPOSITO DE PIÑAS</t>
  </si>
  <si>
    <t>CHEQUE BANAMEX 264 JOSE CARLOS MEZA</t>
  </si>
  <si>
    <t>CHEQUE BANAMEX 189 ALAN PRADO</t>
  </si>
  <si>
    <t>CORTE DE MIGUEL GUTIERREZ REM 9606</t>
  </si>
  <si>
    <t>PRESTAMO A CHOFER DE MIGUEL GUTIERREZ REM 9606</t>
  </si>
  <si>
    <t>PERIODICO DE MIGUEL GUTIERREZ REM 9606</t>
  </si>
  <si>
    <t>PIEZAS PARA CAMION DE GEÑO</t>
  </si>
  <si>
    <t>GASTOS A PEROTE (CAMION)</t>
  </si>
  <si>
    <t>LAVADO Y TAXIS CHEROKEE MOY</t>
  </si>
  <si>
    <t>TAXI RODRIGUEZ-DOÑA NORMA</t>
  </si>
  <si>
    <t>MASCARILLAS PARA EQUIPO</t>
  </si>
  <si>
    <t>COMPRAS GANADERIA (EXPO YMEGLUDOL)</t>
  </si>
  <si>
    <t>DIANA GALINDO (COCHINOS)</t>
  </si>
  <si>
    <t>RICARDO MORA (19*490)</t>
  </si>
  <si>
    <t>JOSE MONTES CALDERON</t>
  </si>
  <si>
    <t>CORTE DE MIGUEL GUTIERREZ REM 9611</t>
  </si>
  <si>
    <t>PRESTAMO A CHOFER DE MIGUEL REM 9611</t>
  </si>
  <si>
    <t>PERIODICO DE VIAJE A MIGUEL REM9611</t>
  </si>
  <si>
    <t>LIQUIDACION DE PRESTAMO FRANCISCO HERNANDEZ FLORES</t>
  </si>
  <si>
    <t>CORTE Y ESTIBA MARIO PATIÑO REM 9612</t>
  </si>
  <si>
    <t>CHEQUE BANAMEX 208 CESARIA OCTAVO</t>
  </si>
  <si>
    <t>CHEQUE BANAMEX 276 JUAN ALDANA</t>
  </si>
  <si>
    <t>CHEQUE BANAMEX 1943 MGZ</t>
  </si>
  <si>
    <t>CHEQUE BANAMEX 1938 MGZ</t>
  </si>
  <si>
    <t>CHEQUE BANAMEX 1939 MGZ</t>
  </si>
  <si>
    <t>CHEQUE BANAMEX 1941 MGZ</t>
  </si>
  <si>
    <t>INSTALACION DE LUCES Y REPARACIONES TORTON</t>
  </si>
  <si>
    <t>TAXIS</t>
  </si>
  <si>
    <t>RICARDO MORA (18.490*480)</t>
  </si>
  <si>
    <t>RAMON SANTOS</t>
  </si>
  <si>
    <t>JOSE ANTONIO</t>
  </si>
  <si>
    <t>RIGOBERTO CORDOBA (TORTON FRANCISCO)</t>
  </si>
  <si>
    <t>PAGO DE PIÑAS MAX RAMIRO</t>
  </si>
  <si>
    <t>COMPRAS GANADERIA (ALPIREZ)</t>
  </si>
  <si>
    <t>FILTRO DE CABINA HILUX RAMIRO</t>
  </si>
  <si>
    <t>APOYO PERSONAL DE RODRIGO</t>
  </si>
  <si>
    <t>CARGA DE FERTILIZANTE WALBERTO</t>
  </si>
  <si>
    <t>TAXIS Y LAVADO DE RAPTOR RODRIGO</t>
  </si>
  <si>
    <t>INGRESO GANADERIA MOISES</t>
  </si>
  <si>
    <t>DESCARGA DE 960 BULTOS</t>
  </si>
  <si>
    <t>MATERIAL Y MANO DE OBRA REPARACION DE BAÑO</t>
  </si>
  <si>
    <t>REPARACION DE MODULO Y LUZ STOP</t>
  </si>
  <si>
    <t>PAGO DE FINIQUITO LABORAL</t>
  </si>
  <si>
    <t>TRABAJOS VETERINARIOS DE SANGRADO</t>
  </si>
  <si>
    <t>TORTILLAS DEL 10 AL 16 DE FEBRERO</t>
  </si>
  <si>
    <t>TORTILLAS DEL 17 AL 23 DE FEBRERO</t>
  </si>
  <si>
    <t>TORTILLAS DEL 24 DE FEBRERO AL 2 DE MARZO</t>
  </si>
  <si>
    <t>JOSE ULISES SANCHEZ FLORES</t>
  </si>
  <si>
    <t>ALEXIS DOMINGUEZ</t>
  </si>
  <si>
    <t>EMIGDIO SOMUANO (DOÑA NORMA)</t>
  </si>
  <si>
    <t>RIGOBERTO CORDOBA (FREIGLENTHER TOMAS)</t>
  </si>
  <si>
    <t>CARLOS ABEL TEXON</t>
  </si>
  <si>
    <t>PRESTAMO CHOFER VIAJE DE MIGUEL GUTIERREZ REM 9621</t>
  </si>
  <si>
    <t>CORTE Y ESTIBAS VIAJE DE MIGUEL GUTIERREZ 9621</t>
  </si>
  <si>
    <t>PAPPEL VIAJE DE MIGUEL GUTIERREZ REM 9621</t>
  </si>
  <si>
    <t>MOVIMIENTOS GANADERIA (GUIAS DE REGRESO DE FERIA )</t>
  </si>
  <si>
    <t>RICARDO MORA ROMAN(19.210*490)</t>
  </si>
  <si>
    <t>DINERO PARA SIEMBRA</t>
  </si>
  <si>
    <t>TAZA Y TUERCAS PARA REMOLQUE</t>
  </si>
  <si>
    <t>BOLEADAS DE ZAPATOS RODRIGO</t>
  </si>
  <si>
    <t>PERIODICO MIGUEL GUTIERREZ REM 9625</t>
  </si>
  <si>
    <t>PRESTAMO CHOFER MIGUEL GUTIERREZ REM 9625</t>
  </si>
  <si>
    <t>CORTE Y ESTIBA MIGUEL GUTIERREZ REM 9625</t>
  </si>
  <si>
    <t>PRESTAMO  GRUPO SABANETA 5</t>
  </si>
  <si>
    <t>CHEQUE BANCOMER 0363 MGZ</t>
  </si>
  <si>
    <t>RODRIGO GASPERIN (RAMIRO MURILLO)</t>
  </si>
  <si>
    <t>ISAIAS TEMICH TEXNA</t>
  </si>
  <si>
    <t>RICARDO MORA ROMAN(19.1X490)</t>
  </si>
  <si>
    <t>DAVID PASCUAL HERNANDEZ</t>
  </si>
  <si>
    <t>EL POLLLO (RAFAEL )</t>
  </si>
  <si>
    <t>LAUREANO FELIPE GARCIA</t>
  </si>
  <si>
    <t>APOYO POLITICO</t>
  </si>
  <si>
    <t>CHEQUE BANAMEX 0729 NORMA ACOSTA</t>
  </si>
  <si>
    <t>CHEQUE BANAMEX 0277 JUAN ALDANA</t>
  </si>
  <si>
    <t>CHEQUE BANAMEX 0209 CESARIA OCTAVO</t>
  </si>
  <si>
    <t>CHEQUE BANCOMER 0099 LUIS ENRIQUE BAIZABAL</t>
  </si>
  <si>
    <t>PERIODICO DE VIAJE A MIGUEL REM 9643</t>
  </si>
  <si>
    <t>PRESTAMO A CHOFER DE MIGUEL REM 9643</t>
  </si>
  <si>
    <t>CORTE DE MIGUEL REM 9643</t>
  </si>
  <si>
    <t>SELLOS PARA GATO DE LA ENCALADORA</t>
  </si>
  <si>
    <t>VARILLAS DE FIERRO COLADO</t>
  </si>
  <si>
    <t>REYNELL ORTEGA</t>
  </si>
  <si>
    <t>RICARDO MORA (18.070*490)</t>
  </si>
  <si>
    <t>ONESIMO BALDERAS (TALLER)</t>
  </si>
  <si>
    <t>TRABAJADA Y DIESEL AYER BAEZ</t>
  </si>
  <si>
    <t>EFECTIVO PARA TAMALES DOÑA MARI AMADOR</t>
  </si>
  <si>
    <t>COMPRA DE VENTIPULMIN PARA LA TITA</t>
  </si>
  <si>
    <t>SERVICIO A CONMUTADOR</t>
  </si>
  <si>
    <t>RECIBO TELMEX DEPTO</t>
  </si>
  <si>
    <t>RECIBO TELMEX</t>
  </si>
  <si>
    <t>PAGO DE INTERESES MAYO</t>
  </si>
  <si>
    <t>PRESTAMO CHOFER VIAJE DE MIGUEL GUTIERREZ REM 9650</t>
  </si>
  <si>
    <t>CORTE VIAJE DE MIGUEL GUTIERREZ REM 9650</t>
  </si>
  <si>
    <t>PAPEL VIAJE DE MIGUEL GUTIERREZ REM 9650</t>
  </si>
  <si>
    <t>IMPRESIONES VIVIKA</t>
  </si>
  <si>
    <t>RAMON MARTINEZ</t>
  </si>
  <si>
    <t>JOSE LUIS MARTINEZ MARIN</t>
  </si>
  <si>
    <t>LA TITA/CIRCUNVALACION</t>
  </si>
  <si>
    <t>OLIVER YUNES (LUIS VILLASEÑOR)</t>
  </si>
  <si>
    <t>MIGUEL ANGEL BANDALA MURIETA</t>
  </si>
  <si>
    <t>RICARDO MORA ROMAN(18.890*490)</t>
  </si>
  <si>
    <t>FILTRO PARA CAMIONETA DE MEZA</t>
  </si>
  <si>
    <t>PRESTAMO PARA HAMACAS DE SIEMBRA</t>
  </si>
  <si>
    <t>2 VIAJES DE PLANTA A LOS TIGRES</t>
  </si>
  <si>
    <t>TRABAJOS VARIOS</t>
  </si>
  <si>
    <t>PRESTAMO CHOFER MIGUEL GUTIERREZ REM 9656</t>
  </si>
  <si>
    <t>CORTE Y ESTIBA MIGUEL GUTIERREZ REM 9656</t>
  </si>
  <si>
    <t>PERIODICO DE VIAJE A MIGUEL REM 9656</t>
  </si>
  <si>
    <t>CARGA DE ABONO</t>
  </si>
  <si>
    <t>JAVIER BONILLA</t>
  </si>
  <si>
    <t>Pagado 13/mar ticket 54088</t>
  </si>
  <si>
    <t>Pagado ticket 55505 (40,000)</t>
  </si>
  <si>
    <t>Prestado tickets 53906 y 54562</t>
  </si>
  <si>
    <t>TAXIS Y LAVADO DE INFINITI</t>
  </si>
  <si>
    <t>CHEQUE SANTANDER 0034 ELVIA GUEZALA</t>
  </si>
  <si>
    <t>CHEQUE BANAMEX 2934 VICTOR GASPERIN</t>
  </si>
  <si>
    <t>PAGO DE PIÑAS FRANK SOSA</t>
  </si>
  <si>
    <t>CHEQUE BANAMEX 0324 NORMA SANCHEZ</t>
  </si>
  <si>
    <t>CHEQUE BANAMEX 0265 JOSE CARLOS MEZA</t>
  </si>
  <si>
    <t>PAGO DE SIEM</t>
  </si>
  <si>
    <t>DEPOSITO A PERICA RANGEL</t>
  </si>
  <si>
    <t>SIEMBRA DE PASTO EN CASA</t>
  </si>
  <si>
    <t>GASTOS CORDOBA EL LUNES</t>
  </si>
  <si>
    <t>DEPOSITO DE HERRADAS BETILLO RANGEL</t>
  </si>
  <si>
    <t>HIERBICIDA PARA OFICINA</t>
  </si>
  <si>
    <t>PERIODICO DE VIAJE A MIGUEL REM 9664</t>
  </si>
  <si>
    <t>CORTE DE MIGUEL REM 9664</t>
  </si>
  <si>
    <t>PINTADA DE VIAJE A MIGUEL REM 9664</t>
  </si>
  <si>
    <t>PRESTAMO A CHOFER DE MIGUEL REM 9664</t>
  </si>
  <si>
    <t>CARBONES PULIDORA</t>
  </si>
  <si>
    <t>REPARACION DE AUTOMATICO</t>
  </si>
  <si>
    <t>REPARACION DE CONTACTO Y SISTEMA DE ARRANQUE</t>
  </si>
  <si>
    <t>ACEITE PARA BOMBA NUEVA</t>
  </si>
  <si>
    <t>TORTILLAS DEL 3 DE MARZO AL 13 DE ABRIL</t>
  </si>
  <si>
    <t>RICARDO MORA (20*490)</t>
  </si>
  <si>
    <t>RICARDO MORA (10*40)</t>
  </si>
  <si>
    <t>TALLER EL PIPI (CARRO DE PEDRO)</t>
  </si>
  <si>
    <t>JUAN ALDANA (AZICATES)</t>
  </si>
  <si>
    <t>APOYO PARA  FUTBOL RENATA</t>
  </si>
  <si>
    <t>INTERESES MAYO</t>
  </si>
  <si>
    <t>REPOSICION DE GASOLINA Y ACEITE DEL SABADO</t>
  </si>
  <si>
    <t>COMIDA PARA LOS DEL EQUIPO ANOCHE</t>
  </si>
  <si>
    <t>CARGADOR DE COMPUTADORA Y BATERIAS PARA ALFONSO</t>
  </si>
  <si>
    <t>PRESTAMO CHOFER VIAJE DE MIGUEL GUTIERREZ REM 9668</t>
  </si>
  <si>
    <t>CORTE Y ESTIBAS VIAJE DE MIGUEL GUTIERREZ REM  9668</t>
  </si>
  <si>
    <t>PAPEL VIAJE DE MIGUEL GUTIERREZ REM 9668</t>
  </si>
  <si>
    <t>EFECTIVO FERNANDO MOLINA</t>
  </si>
  <si>
    <t>DEVOLUCION TICKET 55763 ADALBERTO FLORES</t>
  </si>
  <si>
    <t>PAGO DE RECIBO DE LUZ FRATELLOS 062</t>
  </si>
  <si>
    <t>PAGO DE RECIBO DE LUZ</t>
  </si>
  <si>
    <t>GAS OCOZOTEPEC</t>
  </si>
  <si>
    <t>RICARDO MORA ROMAN(18.590*490)</t>
  </si>
  <si>
    <t>JUAN ANDRES (POZO 1)</t>
  </si>
  <si>
    <t>BOLSAS PARA PRODUCTOS ALMACEN</t>
  </si>
  <si>
    <t>GARRAFONES DE AGUA AYER</t>
  </si>
  <si>
    <t>CAJA PARA PIPA</t>
  </si>
  <si>
    <t>GASTOS CAJA DE PIPA</t>
  </si>
  <si>
    <t>COMPRA DE ARETES</t>
  </si>
  <si>
    <t>MOVIMIENTOS GANADERIA (EVELYN)</t>
  </si>
  <si>
    <t>PRESTAMO A CHOFER DE MIGUEL REM 9670</t>
  </si>
  <si>
    <t>CORTE DE MIGUEL GUTIERREZ REM 9670</t>
  </si>
  <si>
    <t>PERIODICO DE VIAJE A MIGUEL REM 9670</t>
  </si>
  <si>
    <t>CAMBIO DE BATERIA PEDRO PINTADO</t>
  </si>
  <si>
    <t>IVA DE FACTURAS DESCARGADORES</t>
  </si>
  <si>
    <t>BATEA PARA MACHETEROS RAMIRO</t>
  </si>
  <si>
    <t>ARAÑAS PARA RANCHO</t>
  </si>
  <si>
    <t>PIEZAS PARA CARRETON DE GANADO Y REMOLQUE</t>
  </si>
  <si>
    <t>REPARACION DE BOMBA DE AGUA</t>
  </si>
  <si>
    <t>REPOSICION DE GASTOS VERACRUZ</t>
  </si>
  <si>
    <t>CUÑA Y CINTA PARA FREIGLENTHER</t>
  </si>
  <si>
    <t>RICARDO MORA (19.400*480)</t>
  </si>
  <si>
    <t>APOYO DEPORTIVO</t>
  </si>
  <si>
    <t>ORING E INYECTOR PARA RETRO</t>
  </si>
  <si>
    <t>YUGO PARA CAJA DE PIPA</t>
  </si>
  <si>
    <t>UNIFORMES DE ATLETICO ISLA</t>
  </si>
  <si>
    <t>VIATICOS TRASBORDE DE PIÑA EN CORDOBA REM 9668</t>
  </si>
  <si>
    <t>TRASBORDE DE PIÑA MIGUEL GUTIERREZ REM 9668</t>
  </si>
  <si>
    <t>PERIODICO DE VIAJE A MIGUEL REM 9671</t>
  </si>
  <si>
    <t>PRESTAMO A CHOFER DE MIGUEL REM 9671</t>
  </si>
  <si>
    <t>CORTE DE MIGUEL REM 9671</t>
  </si>
  <si>
    <t>DEPOSITO A PACO MECANICO RAPTOR</t>
  </si>
  <si>
    <t>VALVULA PARA CARRO DE GEÑO</t>
  </si>
  <si>
    <t>CHEQUE SANTANDER 035 ELVIA GUEZALA</t>
  </si>
  <si>
    <t>ARMANDO MATIAZ GRAJALES</t>
  </si>
  <si>
    <t>JORGE CABRERA (MIGUEL GUTIERREZ)</t>
  </si>
  <si>
    <t>RICARDO MORA (18.590*300)</t>
  </si>
  <si>
    <t>VICENTE ARGUELLO</t>
  </si>
  <si>
    <t>RICARDO MORA )18.930*490)</t>
  </si>
  <si>
    <t>RAFAEL NUÑEZ PEÑA</t>
  </si>
  <si>
    <t>Apoyo político a Tavo Mazoco</t>
  </si>
  <si>
    <t>LAMPARAS PARA RANCHO</t>
  </si>
  <si>
    <t>PAGO DE TOTALPLAY</t>
  </si>
  <si>
    <t>CAMION DE LA BASURA</t>
  </si>
  <si>
    <t>APOYO DE RODRIGO</t>
  </si>
  <si>
    <t>PAGO DE LUZ DEPARTAMENTO</t>
  </si>
  <si>
    <t>PAGOS DE LUZ CORDOBA</t>
  </si>
  <si>
    <t>RECIBOS DE LUZ RANCHOS</t>
  </si>
  <si>
    <t>SONDEAR RADIADOR DE CHEVROLET MANUEL</t>
  </si>
  <si>
    <t>2 TALACHAS Y PARCHE A TORTON FRANCISCO</t>
  </si>
  <si>
    <t>CHEQUE BANCOMER 0362 MGZ</t>
  </si>
  <si>
    <t>CHEQUE BANCOMER 0364 MGZ</t>
  </si>
  <si>
    <t>CHEQUE BANCOMER 0365 MGZ</t>
  </si>
  <si>
    <t>CHEQUE BANAMEX 210 CESARIA OCTAVO</t>
  </si>
  <si>
    <t>CHEQUE BANAMEX 190 ALAN PRADO</t>
  </si>
  <si>
    <t>CHEQUE BANAMEX 278 JUAN ALDANA</t>
  </si>
  <si>
    <t>BATERIAS AAA</t>
  </si>
  <si>
    <t>2 FLETES DE PLANTA PERSEVERANCIA</t>
  </si>
  <si>
    <t>BUJES PARA RASTRA</t>
  </si>
  <si>
    <t>CHEQUE BANCOMER LUIS ENRIQUE BAIZABAL NO. 100</t>
  </si>
  <si>
    <t>ALFONSO BARRERA</t>
  </si>
  <si>
    <t>TALLER CORTEZ</t>
  </si>
  <si>
    <t>VULC. EL GREÑAS  (FRANCISCO MORENO)</t>
  </si>
  <si>
    <t>DANNA SOSA</t>
  </si>
  <si>
    <t>LUCIANO RAMIREZ SANCHEZ</t>
  </si>
  <si>
    <t>AMADEO LOPEZ CERVANTES (9 PERSONAS)</t>
  </si>
  <si>
    <t>GASTOS MEDICOS (RODRIGO)</t>
  </si>
  <si>
    <t>DEPOSITOS DE FUTBOL MOY</t>
  </si>
  <si>
    <t>SERVICIO Y REPARACION DE MARCHA</t>
  </si>
  <si>
    <t>GASTOS CORDOBA DOÑA NORMA</t>
  </si>
  <si>
    <t>EFECTIVO DE JARDINERO</t>
  </si>
  <si>
    <t>EUGENIO AYALA (MEDICAMENTOS)</t>
  </si>
  <si>
    <t>SAMUEL BRAVO</t>
  </si>
  <si>
    <t>MANTENIMIENTO DE ALBERCA DOÑA NORMA</t>
  </si>
  <si>
    <t>REPOSICION DE GASTOS DOÑA NORMA</t>
  </si>
  <si>
    <t>DEVOLUCION DE RAYA LUIS MIGUEL GASPERIN</t>
  </si>
  <si>
    <t>SOBRES EFECTIVO</t>
  </si>
  <si>
    <t>CORTE DE MIGUEL GUTIERREZ REM 9675</t>
  </si>
  <si>
    <t>PRESTAMO A CHOFER DE MIGUEL REM 9675</t>
  </si>
  <si>
    <t>PERIODICO DE VIAJE A MIGUEL REM 9675</t>
  </si>
  <si>
    <t>VIAJES DE PLANTA</t>
  </si>
  <si>
    <t>REPARACION DE ALTERNADOR FRATELLOS</t>
  </si>
  <si>
    <t>REPARACION DE LINEA Y FARO A EQUIPO</t>
  </si>
  <si>
    <t>SERVICIO COMPLETO RADIADOR DE FRONTIER</t>
  </si>
  <si>
    <t>HACER LLAVE DE CAMAROTE</t>
  </si>
  <si>
    <t>TORTILLAS DEL 14 AL 27 DE ABRIL</t>
  </si>
  <si>
    <t>EFECTIVO A DOÑA NORMA</t>
  </si>
  <si>
    <t>RICARDO MORA (18.720*490)</t>
  </si>
  <si>
    <t>BRAULIO ITURBIDE</t>
  </si>
  <si>
    <t>TALLER EL PIPI (TORTON GEÑO)</t>
  </si>
  <si>
    <t>TALLER EL PIPI (ERIK)</t>
  </si>
  <si>
    <t>MAX</t>
  </si>
  <si>
    <t>MAX RAMIRO GONZALEZ</t>
  </si>
  <si>
    <t>COMPRA 255500 DE HIJUELOS DE PIÑA</t>
  </si>
  <si>
    <t>REPOSISION FACTIRAS EN EFECTIVO</t>
  </si>
  <si>
    <t>CABAOLLOS</t>
  </si>
  <si>
    <t>COT 113</t>
  </si>
  <si>
    <t>BALATAS CAMION GEÑO</t>
  </si>
  <si>
    <t>COT 114</t>
  </si>
  <si>
    <t>600 KG CARBON, 5 T ETHILENO</t>
  </si>
  <si>
    <t>COT 115</t>
  </si>
  <si>
    <t>100 KG SULFATO DE MAGNESIO</t>
  </si>
  <si>
    <t>40 L CLORPIRIFOS, 40 L DIMETOATO, 24 K METIL TIOFANATO</t>
  </si>
  <si>
    <t>COT 117</t>
  </si>
  <si>
    <t>5 LT DAP PLUS, 700 KG FEP PRODUCCION</t>
  </si>
  <si>
    <t>30 LT VOGA</t>
  </si>
  <si>
    <t>40 DIMETOAT, 20 HADDAK, 20 NUTRISORB, 40 PROBORATE</t>
  </si>
  <si>
    <t>COMPRA DE 135300 HIJUELOS DE PIÑA</t>
  </si>
  <si>
    <t>2 HAS DE MALLA SOMBRA</t>
  </si>
  <si>
    <t>FILTRO PARA LA PIPAP</t>
  </si>
  <si>
    <t>COT 118</t>
  </si>
  <si>
    <t>120 BANACOM, 80 FOSFIPOL</t>
  </si>
  <si>
    <t>360 CARBENDAZIM</t>
  </si>
  <si>
    <t>160 NUTRISORB</t>
  </si>
  <si>
    <t>40 NUTRISORB, 40 RADIGROW, 40 PGR</t>
  </si>
  <si>
    <t>300 KG DE NITRABOR</t>
  </si>
  <si>
    <t>13 BULTOS DE CIR</t>
  </si>
  <si>
    <t>COT 119</t>
  </si>
  <si>
    <t>60 CARBENDAZIM</t>
  </si>
  <si>
    <t>2 TONS DE MKP</t>
  </si>
  <si>
    <t>40 BIOINVTAGS MO, 120 FOSFIPOL</t>
  </si>
  <si>
    <t>FAC X9517 A X10397</t>
  </si>
  <si>
    <t>COMBUSTIBLE ISLA</t>
  </si>
  <si>
    <t>FAC 1345 Y 1347</t>
  </si>
  <si>
    <t>CONTABILIDAD ABRIL</t>
  </si>
  <si>
    <t>FAC 3682</t>
  </si>
  <si>
    <t>FAC 5673</t>
  </si>
  <si>
    <t>REFACCIONES PARA EQUIPO</t>
  </si>
  <si>
    <t>FAC 99ACC6F6</t>
  </si>
  <si>
    <t>LA UNICA</t>
  </si>
  <si>
    <t>REFACCIONES CAMION PEDRO</t>
  </si>
  <si>
    <t>COMPRA DE 4550 HIJUELOS DE PIÑA</t>
  </si>
  <si>
    <t>COMPRA DE 2550 HIJUELOS DE PINA</t>
  </si>
  <si>
    <t>COMRA DE 3500 HIJUELOS DE PINA</t>
  </si>
  <si>
    <t>FACTURA C41871C2</t>
  </si>
  <si>
    <t>REPARACION CLIMA MOY</t>
  </si>
  <si>
    <t>REFACCIONES PIPA</t>
  </si>
  <si>
    <t>COT 121 Y 10 CAJAS DE MADUMAX</t>
  </si>
  <si>
    <t>120 DE VERDEABON</t>
  </si>
  <si>
    <t xml:space="preserve">COT 121  </t>
  </si>
  <si>
    <t>3O BAPCER</t>
  </si>
  <si>
    <t>COT 121</t>
  </si>
  <si>
    <t>20 VOGA</t>
  </si>
  <si>
    <t>20 HADDAK, 20 PGR, 20 NUTRISORB</t>
  </si>
  <si>
    <t>PAGO 1 DE 2 50%</t>
  </si>
  <si>
    <t>MINISPLIT 36000 BTU OFICINA</t>
  </si>
  <si>
    <t>COT 124</t>
  </si>
  <si>
    <t>30 DAP PLUS</t>
  </si>
  <si>
    <t>10 VOGA</t>
  </si>
  <si>
    <t>40 AMETREX, 80 KARMEX, 30 SENCOR</t>
  </si>
  <si>
    <t>COMPLETO PARA 40 AMETREX, 80 KARMEX, 30 SENCOR</t>
  </si>
  <si>
    <t>COMPRA DE 177250 HIJUELOS DE PIÑA</t>
  </si>
  <si>
    <t>COMPRA DE 126600 HIJUELOS DE PIÑA</t>
  </si>
  <si>
    <t>5 CAJAS DE FELINO</t>
  </si>
  <si>
    <t>CRUCETAS PIPA</t>
  </si>
  <si>
    <t>COT 123</t>
  </si>
  <si>
    <t>750 F FEP PROD</t>
  </si>
  <si>
    <t>2O L VOGA</t>
  </si>
  <si>
    <t>20 L DIMETOATO</t>
  </si>
  <si>
    <t>60 HADDACK, 40 NUTRISORB, 20 PROBORATE</t>
  </si>
  <si>
    <t>COMPLETO PARA COT 127</t>
  </si>
  <si>
    <t>COMPLETO PARA 140 lts de nutrisorb</t>
  </si>
  <si>
    <t>REFACCIONES PIPA Y CAMION GEÑO</t>
  </si>
  <si>
    <t>COT 129</t>
  </si>
  <si>
    <t>5 DAP PLUS, 34 HYVAR</t>
  </si>
  <si>
    <t>50 GALANT, 75 KARMEX</t>
  </si>
  <si>
    <t>CHUMASRAS EQUIPO</t>
  </si>
  <si>
    <t>COMPRA DE 108300 HIJUELOS DE PIÑA</t>
  </si>
  <si>
    <t>COT 130</t>
  </si>
  <si>
    <t>80 MALATHION</t>
  </si>
  <si>
    <t>COT 132</t>
  </si>
  <si>
    <t>20 GALANT</t>
  </si>
  <si>
    <t>COT 131</t>
  </si>
  <si>
    <t>15 CIR</t>
  </si>
  <si>
    <t>FAC 1360 Y 1362</t>
  </si>
  <si>
    <t>CONTABILIDAD MAYO</t>
  </si>
  <si>
    <t>FAC 3660</t>
  </si>
  <si>
    <t>FAC 45336 Y 45596</t>
  </si>
  <si>
    <t>FAC B95</t>
  </si>
  <si>
    <t>IVA DE GARANTIA FEGA</t>
  </si>
  <si>
    <t>PRODUCTORES DE PIÑA SANTIAGO Y ASOCIADOS (GENARO MORAO)</t>
  </si>
  <si>
    <t>RAYMUNDO RAMIREZ RODRIGUEZ (MANGO)</t>
  </si>
  <si>
    <t>SAMY MARCIAL</t>
  </si>
  <si>
    <t>NOEL HERNANDEZ PULIDO (CALAMBRITO)</t>
  </si>
  <si>
    <t>PIÑAS Y ÑIMONES DEL GOLFO</t>
  </si>
  <si>
    <t>NRF MEXICO</t>
  </si>
  <si>
    <t>BLANCA ESTELA CRFUZ GONZALEZ (BETO MAPACHE)</t>
  </si>
  <si>
    <t>BIOIMVTAGS</t>
  </si>
  <si>
    <t>MANGO</t>
  </si>
  <si>
    <t>IRACEMA PEREZ DELFIN</t>
  </si>
  <si>
    <t>PEDRO PRIETO (PATO)</t>
  </si>
  <si>
    <t>JOSE ALEJANDRO SERAPIO MONTERO</t>
  </si>
  <si>
    <t>FRANCISCO MARTINEZ LOPEZ</t>
  </si>
  <si>
    <t>FRANK SOSA</t>
  </si>
  <si>
    <t>ORGANIZAICON PIÑERA DE ALTA CALIDAD</t>
  </si>
  <si>
    <t>SAMUEL VENTURA MARCIAL</t>
  </si>
  <si>
    <t>PRODUCTOS PAR ALE CAMPO DEL SUR</t>
  </si>
  <si>
    <t>MIREYA DE LOIRDES ZAMUDIO AZAMAR</t>
  </si>
  <si>
    <t>TONY MARCIAL</t>
  </si>
  <si>
    <t>AGIROLA Y COMERCIALIZADORA RIVERA</t>
  </si>
  <si>
    <t>ADELA FARNANDEZ CADENA (CESAR CHAPARRO)</t>
  </si>
  <si>
    <t>LOCALIZADOR GPS DEL VERSA</t>
  </si>
  <si>
    <t>FAC 117</t>
  </si>
  <si>
    <t>TALACHAS TIGRES</t>
  </si>
  <si>
    <t>REFACCIONES HILUX RAMIRO</t>
  </si>
  <si>
    <t>TENSOR Y PASADOR</t>
  </si>
  <si>
    <t>IMPLEMENTO AGRICOLA (MARIPOSA SANJEADORA)</t>
  </si>
  <si>
    <t>5 LTS GLIFOSATO, 20 LTS TORDON</t>
  </si>
  <si>
    <t>DEPOSITO DE JAIR CABALLERO (POR ERROR)</t>
  </si>
  <si>
    <t>REFACICONES Y MANO OBRA RAPTOR VICTOR</t>
  </si>
  <si>
    <t>2,050 KG DE MKP</t>
  </si>
  <si>
    <t>BANTAS HILUX RAMIRO</t>
  </si>
  <si>
    <t>REPARACION PARABRIZAS Y SERVICIO LOBO VICTOR</t>
  </si>
  <si>
    <t>COT 119 Y COUNTER</t>
  </si>
  <si>
    <t>ENERBOOTS, HADDAK, NUTRISORB, PGRM RADIGROW, SELECTO, COUTER</t>
  </si>
  <si>
    <t>FAC C4109 A C4665</t>
  </si>
  <si>
    <t>FACTURAS AAA1F372</t>
  </si>
  <si>
    <t>REPARACION DE MOTOCICLETA JUAN DECEANO</t>
  </si>
  <si>
    <t>FAC 488</t>
  </si>
  <si>
    <t>PAGO PARCIAL 1 FAC T 14768</t>
  </si>
  <si>
    <t>FAC 5438</t>
  </si>
  <si>
    <t>MEDICAMENTOS</t>
  </si>
  <si>
    <t>FAC 8263,8552,8553,8750</t>
  </si>
  <si>
    <t>CONSULTAS MEDICAS</t>
  </si>
  <si>
    <t>FAC 662</t>
  </si>
  <si>
    <t>FAC 7473</t>
  </si>
  <si>
    <t>LLANTAS CAMION GEÑO</t>
  </si>
  <si>
    <t>COT 120</t>
  </si>
  <si>
    <t>120 K VERDEABON</t>
  </si>
  <si>
    <t>12 VOGA</t>
  </si>
  <si>
    <t xml:space="preserve"> COT 120</t>
  </si>
  <si>
    <t>20 DIMETOATO</t>
  </si>
  <si>
    <t>20 HADDACK, 20 NUTRISORB, 20 PGR</t>
  </si>
  <si>
    <t>COT 122</t>
  </si>
  <si>
    <t>600 CARBON, 5 ETHILENO</t>
  </si>
  <si>
    <t>COMPRA DE 2100 HIJUELOS DE PIÑA</t>
  </si>
  <si>
    <t>BOMBA DE DIRECCION HILUZ</t>
  </si>
  <si>
    <t>REMISIONES DE ABRIL</t>
  </si>
  <si>
    <t>COMPRA DE 97500 HIJUELOS DE PIÑA</t>
  </si>
  <si>
    <t>REPARACION REDILA CAMION</t>
  </si>
  <si>
    <t>REF PREMIER</t>
  </si>
  <si>
    <t>HACER MANGUERA TRACTOR PEPE</t>
  </si>
  <si>
    <t>HACER MANGUERA RASTRA</t>
  </si>
  <si>
    <t>BALEROS RASTRA GRANDE</t>
  </si>
  <si>
    <t>COT 125</t>
  </si>
  <si>
    <t>80 VOGA</t>
  </si>
  <si>
    <t>100 MALATHION</t>
  </si>
  <si>
    <t>COT 126</t>
  </si>
  <si>
    <t>20 BANACOP</t>
  </si>
  <si>
    <t>GAMALIEN</t>
  </si>
  <si>
    <t>FAC 7255.7256.7257.7272.7284.7336.7355.7376.7410.7411.7421</t>
  </si>
  <si>
    <t>REFACCIONEARIA PREMIER</t>
  </si>
  <si>
    <t>FAC 7361.8481.8490.8566.8568.8596</t>
  </si>
  <si>
    <t>LLANTERA MICHELIN</t>
  </si>
  <si>
    <t>FAC 11013,11189</t>
  </si>
  <si>
    <t>FAC 14768 FINIQUITO</t>
  </si>
  <si>
    <t>FAC C4669 A C4744</t>
  </si>
  <si>
    <t>FAC 17FBAFAF</t>
  </si>
  <si>
    <t>REPARACIO DE FLECHA CARDAN DE PIPA</t>
  </si>
  <si>
    <t>COMPRA DE 203000 HIJUELOS DE PIÑA</t>
  </si>
  <si>
    <t>FACTURAS EFECTIVO</t>
  </si>
  <si>
    <t>COBRO DE CHEQUE PARA CAJA</t>
  </si>
  <si>
    <t>COMPLETO DE NOMINA</t>
  </si>
  <si>
    <t>FAC D867B797, 281DC80A, 0126C6DF, A31CB6BD, 3EFE5619</t>
  </si>
  <si>
    <t>COT 135</t>
  </si>
  <si>
    <t>PAGO 1 REPARACION DE REDILA</t>
  </si>
  <si>
    <t>PAGO 2 REPARACION DE REDILA</t>
  </si>
  <si>
    <t>PAGO 3 REPARACION DE REDILA</t>
  </si>
  <si>
    <t>PAGO 4 REPARACION DE REDILA</t>
  </si>
  <si>
    <t>ROAD TRACK CENTER SA DE CV</t>
  </si>
  <si>
    <t>LEOVIGILDO RODRIGUEZ MORALES</t>
  </si>
  <si>
    <t>DECADA AUNTOMOTRIZ S DE RL DE CV</t>
  </si>
  <si>
    <t>ALEJANDRO BALTAZAR LARA</t>
  </si>
  <si>
    <t>SCARLET RODRIGUEZ FLORES</t>
  </si>
  <si>
    <t xml:space="preserve">JUAN ALDANA GUAZOZON </t>
  </si>
  <si>
    <t>FREDDY RODRIGUEZ</t>
  </si>
  <si>
    <t>MAXIMO MOLINA VALENZUELA (ARMANDO MULATO)</t>
  </si>
  <si>
    <t>ANANAS AGRO SA DE CV</t>
  </si>
  <si>
    <t>NATHALY ABURTO GALAN</t>
  </si>
  <si>
    <t>JOSE IGNACIO HERNANDEZ BERNAL</t>
  </si>
  <si>
    <t>GASTOS DE AVALUO HIPOTECARIO COMISION</t>
  </si>
  <si>
    <t>COT 127</t>
  </si>
  <si>
    <t>125 AGRIMIX, 3500 FEP PRODCUCCION</t>
  </si>
  <si>
    <t>140 NUTRISORB</t>
  </si>
  <si>
    <t>INTERNET FIBRA ABRIL</t>
  </si>
  <si>
    <t>DE BACOMER</t>
  </si>
  <si>
    <t>LA POTRANCA</t>
  </si>
  <si>
    <t>POLIZA 274671072</t>
  </si>
  <si>
    <t>GASTOS MEDICOS XAVIER GASPERIN P</t>
  </si>
  <si>
    <t>FAC 2323</t>
  </si>
  <si>
    <t>EMBRIONES CONGELADOS</t>
  </si>
  <si>
    <t>FAC 97 Y 98</t>
  </si>
  <si>
    <t>5 EXPO 16</t>
  </si>
  <si>
    <t>PAGO PARCIAL 2 FACT 178</t>
  </si>
  <si>
    <t>FAC 100</t>
  </si>
  <si>
    <t>IMSSS DE RODRIGO</t>
  </si>
  <si>
    <t>IMPUESTO 3% RODRIGO</t>
  </si>
  <si>
    <t>IMPUESTO 3% VICTOR GASPERIN</t>
  </si>
  <si>
    <t>IMPUESTOS ABRIL</t>
  </si>
  <si>
    <t>MEDICAMENTO PARA CABALLOS</t>
  </si>
  <si>
    <t>VENTA DE 1 TORO</t>
  </si>
  <si>
    <t>IMPUESTOS ABRIL PEDRO CARDENAS</t>
  </si>
  <si>
    <t>A BANBAJIO</t>
  </si>
  <si>
    <t>LA PRADERA</t>
  </si>
  <si>
    <t>FAC 3084 Y 3087</t>
  </si>
  <si>
    <t>FAC 102</t>
  </si>
  <si>
    <t>NOTAS 8403 Y 8430</t>
  </si>
  <si>
    <t>ROGELIO ENRIQUE VERA FOMPEROSA</t>
  </si>
  <si>
    <t>GRUPO NACIONAL PROVINCIAL</t>
  </si>
  <si>
    <t>ABS MEXICO SA DE CV</t>
  </si>
  <si>
    <t>GOBIERNO DEL ESTADO DE VERCARUZ</t>
  </si>
  <si>
    <t>FERNANDO MOLINA LANDA</t>
  </si>
  <si>
    <t>VICTOR MANUEL GASPRIN CRIVELLI</t>
  </si>
  <si>
    <t>PIÑAS TRES HERMANOS</t>
  </si>
  <si>
    <t>ARMANDO PIÑA GOYENECHEA</t>
  </si>
  <si>
    <t>GUADALUPE PAREDES LAGUNEZ</t>
  </si>
  <si>
    <t>COMPRA DE RODRIGO</t>
  </si>
  <si>
    <t>ESTEBAN MAYA SANTIAGO</t>
  </si>
  <si>
    <t>JOSE CARLOS VELAZQUEZ VAZQUEZ</t>
  </si>
  <si>
    <t>PAGO TC</t>
  </si>
  <si>
    <t>VENTA DE 135300 HIJUELOS DE PIÑA</t>
  </si>
  <si>
    <t>VENTA DE 2100 HIJUELOS DE PIÑA</t>
  </si>
  <si>
    <t>VENTA DE 108300 HIJUELOS DE PIÑA</t>
  </si>
  <si>
    <t>VENTA 255500 DE HIJUELOS DE PIÑA</t>
  </si>
  <si>
    <t>PARA SEGURO GROOVE</t>
  </si>
  <si>
    <t>IMPUEDTOS ABRIL</t>
  </si>
  <si>
    <t>SEGURO CHEVROLET GROOVE</t>
  </si>
  <si>
    <t>VENTA DE 126600 HIJUELOS DE PIÑA</t>
  </si>
  <si>
    <t>VENTA DE 4550 HIJUELOS DE PIÑA</t>
  </si>
  <si>
    <t>VENTA DE 97500 HIJUELOS DE PIÑA</t>
  </si>
  <si>
    <t>1 21405223041</t>
  </si>
  <si>
    <t>VENTA DE 203000 HIJUELOS DE PIÑA</t>
  </si>
  <si>
    <t>CHEQE SIN FONDO</t>
  </si>
  <si>
    <t>CHEQUE 208</t>
  </si>
  <si>
    <t>VENTA DE 2550 HIJUELOS DE PINA</t>
  </si>
  <si>
    <t>ALAN DE JESUS PRAD RAMOS</t>
  </si>
  <si>
    <t>VENTA DE 3500 HIJUELOS DE PINA</t>
  </si>
  <si>
    <t>VENTA DE 177250 HIJUELOS DE PIÑA</t>
  </si>
  <si>
    <t>ELVIA MARIA GUEZALA MNZANILLA</t>
  </si>
  <si>
    <t>DINERO COMPLETO DEL AGUA</t>
  </si>
  <si>
    <t>DINERO RODRIGO</t>
  </si>
  <si>
    <t>EFECTIVO OSLA VIEERNES 28 FEB</t>
  </si>
  <si>
    <t>EFECTIVO ISLA MARINO</t>
  </si>
  <si>
    <t>PAGO DEL FOCO MOTO</t>
  </si>
  <si>
    <t>PAGO AGUA</t>
  </si>
  <si>
    <t>PAGO DEL AGUA YLUZ</t>
  </si>
  <si>
    <t>PAGO GASOLINA MOTO</t>
  </si>
  <si>
    <t>PAGO BOQUILLAS</t>
  </si>
  <si>
    <t>PAGO DE UN DIA DE ADELANTO POR URGENCIA</t>
  </si>
  <si>
    <t>PAGO TORNILLOS Y ADICTIVO</t>
  </si>
  <si>
    <t>PAGO BULTOS DE SEVIN</t>
  </si>
  <si>
    <t>PAGO GASOLINA CAMIONETA</t>
  </si>
  <si>
    <t>PAGO ENFERMERA Y MEDICINA</t>
  </si>
  <si>
    <t>PAGO CARCASA PARA VALERO</t>
  </si>
  <si>
    <t>PAGO CHAPA</t>
  </si>
  <si>
    <t>PAGO FLECHA DEL 66</t>
  </si>
  <si>
    <t>PAGO DISEL VIERN</t>
  </si>
  <si>
    <t>PAGO GASOLINA VIER</t>
  </si>
  <si>
    <t>ME CONFUNDI X2</t>
  </si>
  <si>
    <t>EFECTIVO ISLA VIERNES (UNICO VALIDO)</t>
  </si>
  <si>
    <t>PAGO GASOLINA SABADO</t>
  </si>
  <si>
    <t>PAGO DE FOCO RESTO</t>
  </si>
  <si>
    <t>PAGO GASOLINA SAB</t>
  </si>
  <si>
    <t>NOTA PONER FLECHA</t>
  </si>
  <si>
    <t>PAGO LAVADO</t>
  </si>
  <si>
    <t>NOTA REPARACION DEL AGUILON DEL EQUIPO</t>
  </si>
  <si>
    <t>PRESTAMO PERSONAL SAB</t>
  </si>
  <si>
    <t>SAMUEL LUNES</t>
  </si>
  <si>
    <t>CASA LA NONNA</t>
  </si>
  <si>
    <t>ALBERTO R</t>
  </si>
  <si>
    <t>ALVARO Y PABLO</t>
  </si>
  <si>
    <t>IVAN RAM</t>
  </si>
  <si>
    <t>MARGARITO HDZ</t>
  </si>
  <si>
    <t>LIZETH LUIS</t>
  </si>
  <si>
    <t>SIMPLICIO MATIAS</t>
  </si>
  <si>
    <t>GELACIO CASTILLO</t>
  </si>
  <si>
    <t>EZEQUIEL HDZ</t>
  </si>
  <si>
    <t>LEONARDO HDZ</t>
  </si>
  <si>
    <t>MARGARITO CORTADO</t>
  </si>
  <si>
    <t>DNIEL ROMERO</t>
  </si>
  <si>
    <t>KJACINTO HDZ</t>
  </si>
  <si>
    <t>MECANICO</t>
  </si>
  <si>
    <t>RICARDO ZETINA</t>
  </si>
  <si>
    <t>FRANCISCO SANCHEZ</t>
  </si>
  <si>
    <t>FRANACISCO LOPEZ (JORNALERO)</t>
  </si>
  <si>
    <t>DEVOLUCION DE LAS 4 PERSONAS QUE SE REGRESARON</t>
  </si>
  <si>
    <t>ISLA 4 DE MARZO</t>
  </si>
  <si>
    <t>ISLA 5 DE MARZO</t>
  </si>
  <si>
    <t>ISLA MANUEL</t>
  </si>
  <si>
    <t>PAGO DISEL DOM</t>
  </si>
  <si>
    <t>PAGO GASOLINA GARRAFA</t>
  </si>
  <si>
    <t>PAGO GASOLINA LUN</t>
  </si>
  <si>
    <t>PAGO INTERNET</t>
  </si>
  <si>
    <t>PAGO TORNILLOS Y TUERCAS</t>
  </si>
  <si>
    <t>PAGO DISEL CARRO LUN</t>
  </si>
  <si>
    <t>PAGO DE CARGAR DISEL</t>
  </si>
  <si>
    <t>PAGO COMBUSTIBLE</t>
  </si>
  <si>
    <t>PAGO GRASA</t>
  </si>
  <si>
    <t>PAGO DISEL MARTES</t>
  </si>
  <si>
    <t>PAGO DISEL CARGAR</t>
  </si>
  <si>
    <t>PAGO FILTRO</t>
  </si>
  <si>
    <t>PAGO BOLSAS NEGRAS PARA BASURA</t>
  </si>
  <si>
    <t>PAGO ARREGLO DE MOTO BUJIA</t>
  </si>
  <si>
    <t>PAGO GASOLINA SAB10MAR</t>
  </si>
  <si>
    <t>PAGO GASOLINA SAB08MAR</t>
  </si>
  <si>
    <t>PAGO DE GARRAFAS DE DISEL</t>
  </si>
  <si>
    <t>PAGO PINTURA DOM</t>
  </si>
  <si>
    <t>PAGO GASOLINA PARA LA S10</t>
  </si>
  <si>
    <t>8 MOTOS HIDALGO</t>
  </si>
  <si>
    <t>MARTIN TRICHE LUN</t>
  </si>
  <si>
    <t>DANIEL R</t>
  </si>
  <si>
    <t>PANCHO LOP</t>
  </si>
  <si>
    <t>ROMUALDO LOP</t>
  </si>
  <si>
    <t>GENARO CRUZ</t>
  </si>
  <si>
    <t>LEONARDO RAM</t>
  </si>
  <si>
    <t>DANIEL LOCO</t>
  </si>
  <si>
    <t>8 MOTOS</t>
  </si>
  <si>
    <t>MARTIN TR</t>
  </si>
  <si>
    <t>MARIO ROM</t>
  </si>
  <si>
    <t>JOEL ROM</t>
  </si>
  <si>
    <t>18 PERSONAS</t>
  </si>
  <si>
    <t>11 PERSONAS</t>
  </si>
  <si>
    <t>DEPOSITO 11 MARZO</t>
  </si>
  <si>
    <t>DEPOSITO 12 MARZO</t>
  </si>
  <si>
    <t>DEPOSITO 13 MARZO</t>
  </si>
  <si>
    <t>PAGO DISEL LUNES</t>
  </si>
  <si>
    <t>PAGO DISEL PARA CARRO</t>
  </si>
  <si>
    <t>PAGO CUMBUSTIBLE</t>
  </si>
  <si>
    <t>PAGO LIMAS JUEV</t>
  </si>
  <si>
    <t>PAGO DISEL CARRO</t>
  </si>
  <si>
    <t>PAGO GRASA PARA EL CARRO</t>
  </si>
  <si>
    <t>PAGO DISEL VIERNES</t>
  </si>
  <si>
    <t>PAGO GASOLINA 2 MOTOS</t>
  </si>
  <si>
    <t>PAGO GASOLINA 5 MOTOS</t>
  </si>
  <si>
    <t>PAGO POLLOS</t>
  </si>
  <si>
    <t>PRESTAMO PERSNAL</t>
  </si>
  <si>
    <t>DEVOLUCION ISLA</t>
  </si>
  <si>
    <t>DANIEL</t>
  </si>
  <si>
    <t>MARIO P</t>
  </si>
  <si>
    <t>PANCHO L</t>
  </si>
  <si>
    <t>ANDRES RANIREZ</t>
  </si>
  <si>
    <t>RICRADO RAM</t>
  </si>
  <si>
    <t xml:space="preserve"> 5 TRABAJADORES DE HIDALGO</t>
  </si>
  <si>
    <t>CARLOS HDZ</t>
  </si>
  <si>
    <t>MOFLES</t>
  </si>
  <si>
    <t>3 PERSONAS</t>
  </si>
  <si>
    <t>SILDA HDZ</t>
  </si>
  <si>
    <t>DEPOSITO OXXO MARTES</t>
  </si>
  <si>
    <t>PAGO ARTICULOS PARA LIMPIAR LA CASA</t>
  </si>
  <si>
    <t>PAGO DISEL</t>
  </si>
  <si>
    <t>PAGO GASOLINA AL TRACTOR PARA IR A BUSCAR AL CARRO</t>
  </si>
  <si>
    <t>PAGO GASOLINA MOTOS</t>
  </si>
  <si>
    <t>PAGO REFRESCO RANCHO</t>
  </si>
  <si>
    <t>PASAJE LLEGADA SOLO QUISO PASAJE</t>
  </si>
  <si>
    <t>DANIEL ROM</t>
  </si>
  <si>
    <t>GABRIELA MTZ</t>
  </si>
  <si>
    <t>LEONEL RAM</t>
  </si>
  <si>
    <t>MAURA STGO</t>
  </si>
  <si>
    <t>YAHIR GONZALES</t>
  </si>
  <si>
    <t>GILBERTO GONZALEZ</t>
  </si>
  <si>
    <t>3 MOTOS JUANITA</t>
  </si>
  <si>
    <t>7 MOTOS HIDALGO</t>
  </si>
  <si>
    <t>RODRIGUEZ (CARRO)</t>
  </si>
  <si>
    <t>RUFINA</t>
  </si>
  <si>
    <t>BENJAMIN</t>
  </si>
  <si>
    <t>LEINARDO HDZ</t>
  </si>
  <si>
    <t>1 PERS PEDRO GUTIERREZ</t>
  </si>
  <si>
    <t>JORNALEROS</t>
  </si>
  <si>
    <t>PAGO DOBLE VUELTA RODRIGUEZ CON EL CARRO</t>
  </si>
  <si>
    <t>PASAJE Y PRESTAMO</t>
  </si>
  <si>
    <t>PAGO CINTA Y ARREGLO DE MOTO</t>
  </si>
  <si>
    <t>PAGO BOTE DE BAURA Y JABON</t>
  </si>
  <si>
    <t>PAGO BALERO</t>
  </si>
  <si>
    <t>PAGO COMPONER MOTO</t>
  </si>
  <si>
    <t>NOTA ARREGLO CUCHILLA RANCHO</t>
  </si>
  <si>
    <t>SIEMBRA</t>
  </si>
  <si>
    <t>MACARIA RAM</t>
  </si>
  <si>
    <t>CELIA GONZALEZ</t>
  </si>
  <si>
    <t>SEMBRADORES</t>
  </si>
  <si>
    <t>FRANCISCO JUANITA</t>
  </si>
  <si>
    <t>CAMIONETA DE SAMUEL</t>
  </si>
  <si>
    <t>LIZBETH RAM</t>
  </si>
  <si>
    <t>MARCELA RAM</t>
  </si>
  <si>
    <t>ESTEBAN RAM</t>
  </si>
  <si>
    <t>3 MOTOS SEMBRADORES</t>
  </si>
  <si>
    <t>BENI ELECTRICO</t>
  </si>
  <si>
    <t>PANCHO S10</t>
  </si>
  <si>
    <t>ROGELIO</t>
  </si>
  <si>
    <t>SANTOS</t>
  </si>
  <si>
    <t>14 PERSONAS</t>
  </si>
  <si>
    <t>EFECTIVO 01 DE ABRIL</t>
  </si>
  <si>
    <t>EFECTIVO 04 DE ABRIL</t>
  </si>
  <si>
    <t>PAGO ARTICULOS DE LIMPIEZA</t>
  </si>
  <si>
    <t>PAGO PAQ DE LIMAS</t>
  </si>
  <si>
    <t>PAGO PASAJE PASADO</t>
  </si>
  <si>
    <t>PAGO COMIDA PARA TRACTORISTAS</t>
  </si>
  <si>
    <t>PAGO CENA LUNES TRACTORISTAS</t>
  </si>
  <si>
    <t>PAGO DE EFERMERA</t>
  </si>
  <si>
    <t>PAGO  AGUA</t>
  </si>
  <si>
    <t>PAGO MAGUERA</t>
  </si>
  <si>
    <t>PAGO UNA CUBETA DE GRASA Y ACEITE</t>
  </si>
  <si>
    <t>RESTAMO PERSONAL</t>
  </si>
  <si>
    <t>PAGO REFRESCO</t>
  </si>
  <si>
    <t>PAGO RESTO</t>
  </si>
  <si>
    <t>PAGO SEMANA ACTUAL</t>
  </si>
  <si>
    <t>PAGO TRES COMIDA  EN LA SEMANA</t>
  </si>
  <si>
    <t>PASAJE DE LLEGADA</t>
  </si>
  <si>
    <t>MIGUEL I</t>
  </si>
  <si>
    <t>2 CORTADOS DE JUANITA</t>
  </si>
  <si>
    <t>TRACTORISTAS ISLA</t>
  </si>
  <si>
    <t>PANCHO LOPEZ 31 MARZ</t>
  </si>
  <si>
    <t>GENTE QUE RENTA B3</t>
  </si>
  <si>
    <t>PANCHO LOP 4-ABRIL</t>
  </si>
  <si>
    <t>SEMBRADOR</t>
  </si>
  <si>
    <t>FELIPE GUTIERREZ</t>
  </si>
  <si>
    <t>ALEXIS RA</t>
  </si>
  <si>
    <t>ROBERTO STGO</t>
  </si>
  <si>
    <t>PANCHO LOPEZ S10</t>
  </si>
  <si>
    <t>2 MOTOS CARGADORES</t>
  </si>
  <si>
    <t>5 MTOS SIEMBRA SANTOS</t>
  </si>
  <si>
    <t>5 MTOS SIEMBRA ROGELIO</t>
  </si>
  <si>
    <t>VETERINARIA</t>
  </si>
  <si>
    <t>SRA DEL RANCHO</t>
  </si>
  <si>
    <t>TORTILLERIA PASADA</t>
  </si>
  <si>
    <t>3 CHOFERES ISLA</t>
  </si>
  <si>
    <t>GUADALUPE PEGUEROS</t>
  </si>
  <si>
    <t>EFECTIVO ISLA MARTES 8 ABRIL</t>
  </si>
  <si>
    <t>EFECTIVO ISLA VIERNES 14 ABRIL</t>
  </si>
  <si>
    <t>PAGO GASOLINA LUNES</t>
  </si>
  <si>
    <t>PAGO DISEL SABADO EN LA TARDE</t>
  </si>
  <si>
    <t>8 BULTOS DE SEVIN</t>
  </si>
  <si>
    <t>ESPEJO CAMIONETA</t>
  </si>
  <si>
    <t>PAGO MEDICINA Y ENFERMERA</t>
  </si>
  <si>
    <t>RECARGA</t>
  </si>
  <si>
    <t>COMBUSTIBLE MARTES 8 DE ABRIL</t>
  </si>
  <si>
    <t>COMBUSTIBLE VIERNES 11 ABRIL</t>
  </si>
  <si>
    <t>PAGO SOBRE</t>
  </si>
  <si>
    <t>REFRESCO</t>
  </si>
  <si>
    <t>PAGO GASOLINA 6 MOTO</t>
  </si>
  <si>
    <t>PAGO GASOLINA 8 MOTOS</t>
  </si>
  <si>
    <t>CORTADO URIEL LARA</t>
  </si>
  <si>
    <t>CARLOS ROBLERO</t>
  </si>
  <si>
    <t>LIZBET LUIS</t>
  </si>
  <si>
    <t>7 PERSONAS</t>
  </si>
  <si>
    <t>YOBI</t>
  </si>
  <si>
    <t>SIEMBRA ROGELIO</t>
  </si>
  <si>
    <t>SIEMBRA SANTOS</t>
  </si>
  <si>
    <t>MOTOS HIDALGO</t>
  </si>
  <si>
    <t>MOTOS CARGADORES</t>
  </si>
  <si>
    <t>CINTA PARA CILO</t>
  </si>
  <si>
    <t>PRESTAMO PERSPNAL</t>
  </si>
  <si>
    <t>PAGO DISEL LUNES 14</t>
  </si>
  <si>
    <t>PAGO 2 PAQUETES DE LIMAS Y UN SILICON</t>
  </si>
  <si>
    <t>PAGO GASOLINA  LUNES</t>
  </si>
  <si>
    <t>PAGO DE LA LIMPIEZA CASA</t>
  </si>
  <si>
    <t>PAGO JABON FABULOSO</t>
  </si>
  <si>
    <t>PAGO 11 TORNILLOS PARA EL EQUIPO</t>
  </si>
  <si>
    <t>PAGO HOJAS PAQUETE Y SOBRES</t>
  </si>
  <si>
    <t>PAGO GASOLINA 6 MOTOS</t>
  </si>
  <si>
    <t>PAGO GASOLINA 7 MOTOS</t>
  </si>
  <si>
    <t>NOTA ELECTRISISTA</t>
  </si>
  <si>
    <t>PAGO DISEL SAB</t>
  </si>
  <si>
    <t>PRESTAMO LLEGDA</t>
  </si>
  <si>
    <t>ESAU GUTIERREZ</t>
  </si>
  <si>
    <t>FRANCISCA MTZ</t>
  </si>
  <si>
    <t>MARIELA STGO</t>
  </si>
  <si>
    <t>LEONEL STGO</t>
  </si>
  <si>
    <t>SRA ROSARIO</t>
  </si>
  <si>
    <t>CASA LA NONA</t>
  </si>
  <si>
    <t>BOODEGA 2</t>
  </si>
  <si>
    <t>CARGADORES</t>
  </si>
  <si>
    <t>HIDALDO</t>
  </si>
  <si>
    <t>3 ENCARGADOS MOTOS</t>
  </si>
  <si>
    <t>RUBEN NOLLAZCO</t>
  </si>
  <si>
    <t>17 PERSONAS</t>
  </si>
  <si>
    <t>NAY</t>
  </si>
  <si>
    <t>SEBASTIAN HDZ</t>
  </si>
  <si>
    <t>PAGO ARTICULOS DE REGAR PASTO MANGUERA ETC</t>
  </si>
  <si>
    <t>PAGO POLLO</t>
  </si>
  <si>
    <t>PAGO CONEXIÓN RIEGO</t>
  </si>
  <si>
    <t>PAGO GRASA, TUERCAS ARANDELAS</t>
  </si>
  <si>
    <t>PAGO ESCOOBA</t>
  </si>
  <si>
    <t>PAGO GASOLINA PARA MOTOSIERRA</t>
  </si>
  <si>
    <t>PAGO AGUAY LUZ</t>
  </si>
  <si>
    <t>NOTA COMIDA</t>
  </si>
  <si>
    <t>PAGO GASOLINA, LIMAS, ABRAZADERAS</t>
  </si>
  <si>
    <t>PRSTAMO LLEGADA</t>
  </si>
  <si>
    <t>ROSA CASA LA NONNA</t>
  </si>
  <si>
    <t>TRACTORISTA ISLA</t>
  </si>
  <si>
    <t>SIMPLICIO</t>
  </si>
  <si>
    <t>FRANCISCO LOPEZ JORNA</t>
  </si>
  <si>
    <t>ESTEBAN RAMIREZ</t>
  </si>
  <si>
    <t>SIEMBRA 5 MOTOS</t>
  </si>
  <si>
    <t>SIEMBRA 6 MOTOS</t>
  </si>
  <si>
    <t>3 MTOS ENCARGADOS</t>
  </si>
  <si>
    <t>TALACHERO</t>
  </si>
  <si>
    <t>SRA DE LOS LONCHES</t>
  </si>
  <si>
    <t>12 PERSONAS</t>
  </si>
  <si>
    <t>PAGO TORNILLOS PERICOS TUERCAS LLAVES</t>
  </si>
  <si>
    <t>PAGO DISEL JUEVES</t>
  </si>
  <si>
    <t>PAGO PINTURA Y BROCHAS PARA EL CERRO</t>
  </si>
  <si>
    <t>PAGO COMIDA</t>
  </si>
  <si>
    <t>PAGO LIMAS Y MACHETES</t>
  </si>
  <si>
    <t>PAGO ARTICULOS DE LIMPIEZA RANCHO</t>
  </si>
  <si>
    <t>PAGO REFRESCOS</t>
  </si>
  <si>
    <t>PAGO GASOLINA 2</t>
  </si>
  <si>
    <t>PAGO LONA</t>
  </si>
  <si>
    <t>PAGO SILLAS</t>
  </si>
  <si>
    <t>PAGO MANGUERA PARA REGAR</t>
  </si>
  <si>
    <t>PAGO GASOLINA SIEMBRA</t>
  </si>
  <si>
    <t>PAGO GASOLINA HIDALGO</t>
  </si>
  <si>
    <t>PAGO POLLO SABADO</t>
  </si>
  <si>
    <t>PAQUETE BOLSAS NEGRAS</t>
  </si>
  <si>
    <t>JAIRO PASCUAL</t>
  </si>
  <si>
    <t>TALLER PAREJITOS</t>
  </si>
  <si>
    <t>FRANCISCO ISLA</t>
  </si>
  <si>
    <t>CERRO</t>
  </si>
  <si>
    <t>6 MOTOS</t>
  </si>
  <si>
    <t>7 MOTOS</t>
  </si>
  <si>
    <t>3 ENCARGADOS</t>
  </si>
  <si>
    <t>ENCARGADOS REGAR CERRO</t>
  </si>
  <si>
    <t>JAQUELIN HDZ</t>
  </si>
  <si>
    <t>PAGO FILADA</t>
  </si>
  <si>
    <t>PAGO ARREGLO DE MTO</t>
  </si>
  <si>
    <t>SEMBRADORES ROGELIO</t>
  </si>
  <si>
    <t>CAMIONETA SAMUEL</t>
  </si>
  <si>
    <t>5 MOTOS SIEMBRA SANTOS</t>
  </si>
  <si>
    <t>5 MOTOS SIEMBRA ROGELIO</t>
  </si>
  <si>
    <t>SAMUEL CAMIONETA</t>
  </si>
  <si>
    <t>JAIME</t>
  </si>
  <si>
    <t>MOTO BOMBA</t>
  </si>
  <si>
    <t>2 PERSONAS</t>
  </si>
  <si>
    <t>PAGO MOFLES</t>
  </si>
  <si>
    <t>PAGO MANGUERA CONEXIONES ABRASEDERAS</t>
  </si>
  <si>
    <t>PAGO MAS MANGUERA</t>
  </si>
  <si>
    <t>PAGO ZAPATILLAS</t>
  </si>
  <si>
    <t>PAGO AGUA PARA TOMAR</t>
  </si>
  <si>
    <t>PAGO BATERIA</t>
  </si>
  <si>
    <t>PAGO TUERCAS BALEROS CARCASA</t>
  </si>
  <si>
    <t>PAGO AGUA DEVOLUCION</t>
  </si>
  <si>
    <t>PAGO GASOLNA</t>
  </si>
  <si>
    <t>PAGO LAMINAS</t>
  </si>
  <si>
    <t>SENON PASCUAL</t>
  </si>
  <si>
    <t>MARIO PRAD</t>
  </si>
  <si>
    <t>DONALDO</t>
  </si>
  <si>
    <t>ANGEL RA</t>
  </si>
  <si>
    <t>FLORENCIO RAMIREZ</t>
  </si>
  <si>
    <t>5 MOTOS SANTOS</t>
  </si>
  <si>
    <t>7 MOTOS DE HIDALGO</t>
  </si>
  <si>
    <t>5 MOTOS SEMBRADORES ROGELIO</t>
  </si>
  <si>
    <t>2 MOTOS ENCARGADOS</t>
  </si>
  <si>
    <t>LUCIANA GONZALEZ</t>
  </si>
  <si>
    <t>LEONEL RAMIREZ</t>
  </si>
  <si>
    <t>PRESTAMO PASAJE</t>
  </si>
  <si>
    <t>PAGO ANTICOGELANTE</t>
  </si>
  <si>
    <t>PAGO ENFERMERA MEDICINA</t>
  </si>
  <si>
    <t>PASAJE LLEGDA</t>
  </si>
  <si>
    <t>GASOLINA 6 MOTOS</t>
  </si>
  <si>
    <t>GASOLINA 5 MOTOS</t>
  </si>
  <si>
    <t>GASOLONA MOTOS</t>
  </si>
  <si>
    <t>NOTA ANTICIPO REPARACIIN CARROCERIA</t>
  </si>
  <si>
    <t>GASOLINA S10</t>
  </si>
  <si>
    <t>PAGO OXITOCINA</t>
  </si>
  <si>
    <t>NOTA COCHINO</t>
  </si>
  <si>
    <t>JOEL ALBAÑIL</t>
  </si>
  <si>
    <t>SEMBRADORES SANTOS</t>
  </si>
  <si>
    <t>MARCIAL STGO MORDIDO</t>
  </si>
  <si>
    <t>FELIPE REMOLINO</t>
  </si>
  <si>
    <t>MONICA</t>
  </si>
  <si>
    <t>2 PERSONAS 1 NO QUISO</t>
  </si>
  <si>
    <t>ISIDRO LOPEZ</t>
  </si>
  <si>
    <t>HIDALGO</t>
  </si>
  <si>
    <t>JUANITA</t>
  </si>
  <si>
    <t>CARPINTERO CUATE</t>
  </si>
  <si>
    <t>ALBAÑIL</t>
  </si>
  <si>
    <t>VALERO CARCASA Y RETEN</t>
  </si>
  <si>
    <t>PAGO TUERCAS</t>
  </si>
  <si>
    <t>PAGO RETEN Y TUERCAS</t>
  </si>
  <si>
    <t>MANGUERA Y ABRASADERA</t>
  </si>
  <si>
    <t>NOTA CARROCERIA ANTICIPO 2</t>
  </si>
  <si>
    <t>NOTA ALBAÑIL 2</t>
  </si>
  <si>
    <t>PAGO JABON</t>
  </si>
  <si>
    <t>PAGO SILICON Y BUJIA</t>
  </si>
  <si>
    <t>PAGO PILA</t>
  </si>
  <si>
    <t>PASAJE LLEGADA EN LA SEMANA</t>
  </si>
  <si>
    <t>CARPINTERIA CUATE</t>
  </si>
  <si>
    <t>JOEL</t>
  </si>
  <si>
    <t>7 MTOS HIDALGO</t>
  </si>
  <si>
    <t>MOTOS SIEMBRA</t>
  </si>
  <si>
    <t>4 MOTOS ENCARGADOS</t>
  </si>
  <si>
    <t>RANCHO</t>
  </si>
  <si>
    <t>19 PERSONAS</t>
  </si>
  <si>
    <t>JOSE GONZALEZ</t>
  </si>
  <si>
    <t>VENTA DE GANADO</t>
  </si>
  <si>
    <t>Prestado por Rodri en caja Ticket 53858</t>
  </si>
  <si>
    <t>iEFECTIVO ISLA</t>
  </si>
  <si>
    <t xml:space="preserve">Pago a Rodrigo de 1,000 dolares que le correspondian y no se gastó </t>
  </si>
  <si>
    <t>Pagados con AMEX día 14/may</t>
  </si>
  <si>
    <t>PAGO DE CARROCERIA SABADO</t>
  </si>
  <si>
    <t>ABRAZADERAS PARA CARROCERIA</t>
  </si>
  <si>
    <t>PRESTAMO A CHOFER DE MIGUEL REM 9677</t>
  </si>
  <si>
    <t>CORTE  DE MIGUEL GUTIERREZ REM 9677</t>
  </si>
  <si>
    <t>PERIODICO DE VIAJE A MIGUEL REM 9677</t>
  </si>
  <si>
    <t>CAMBIO DE BATERIA Y REVISION DE LINEA S10</t>
  </si>
  <si>
    <t>BOMBA DE AGUA PARA CAMION FREIGLENTHER</t>
  </si>
  <si>
    <t>BOMBA DE AGUA PARA CHEROKEE</t>
  </si>
  <si>
    <t>GASTOS ACAYUCAN (BOMBAS)</t>
  </si>
  <si>
    <t>CHAPA Y JALADERA DE PUERTA</t>
  </si>
  <si>
    <t>REPARACION DE PUERTA OFICINA DE CAMPO</t>
  </si>
  <si>
    <t>PRESTAMO GRUPO SABANETA  3</t>
  </si>
  <si>
    <t>MONTAR CARROCERIA DE CAMION LOS TIGRES</t>
  </si>
  <si>
    <t>CHEQUE BANAMEX MGZ</t>
  </si>
  <si>
    <t>RICARDO MORA (19.880*480)</t>
  </si>
  <si>
    <t>TALLER EL PIPI (S10 JORGE ROMAN)</t>
  </si>
  <si>
    <t>ANTONIO ACOSTA (CAMION TOMAS)</t>
  </si>
  <si>
    <t>ANTONIO ACOSTA (CHEROKEE MOY)</t>
  </si>
  <si>
    <t>OFICINA DE CAMPO</t>
  </si>
  <si>
    <t>POLLO CARPINTERO (OSCAR)</t>
  </si>
  <si>
    <t>BENINGNO LOPEZ MARTINEZ</t>
  </si>
  <si>
    <t>HECTOR CABERTA</t>
  </si>
  <si>
    <t>DESENGRASANTE Y ATOMIZADOR</t>
  </si>
  <si>
    <t>PAGO DE AGUA MAYO Y JUNIO</t>
  </si>
  <si>
    <t>PAGO DE AGUA MAYO</t>
  </si>
  <si>
    <t>CHEQUE BANAMEX 1945 MGZ</t>
  </si>
  <si>
    <t>PRESTAMO  A DOS PERSONAS</t>
  </si>
  <si>
    <t>PINTADA DE CARROCERIA</t>
  </si>
  <si>
    <t>PAGO DE FUTBOL DELFINES NORMITA</t>
  </si>
  <si>
    <t>CARLOS GONZALEZ (BURRITO)</t>
  </si>
  <si>
    <t>TERRENO CIRCUNVALACION</t>
  </si>
  <si>
    <t>DIANA GALINDO (GUIA LOS TIGRES)</t>
  </si>
  <si>
    <t>ENRIQUE BAIZABAL (OCELOTA)</t>
  </si>
  <si>
    <t>RUBEN AGUILAR</t>
  </si>
  <si>
    <t>EFECTIVO LOS TIGRES ROSA EMILIA</t>
  </si>
  <si>
    <t>PLAFONES PARA FREIGLENTHER LOS TIGRES</t>
  </si>
  <si>
    <t>CORTE DE MIGUEL REM 9682</t>
  </si>
  <si>
    <t>PRESTAMO A CHOFER DE MIGUEL REM 9682</t>
  </si>
  <si>
    <t>PERIODICO DE VIAJE A MIGUEL REM 9682</t>
  </si>
  <si>
    <t>PRESTAMO GRUPO RDODRIGUEZ</t>
  </si>
  <si>
    <t>GASTOS RAPTOR RODRIGO</t>
  </si>
  <si>
    <t>REPARACION DE BOMBA</t>
  </si>
  <si>
    <t>HACER RODILLO PARA ARADO</t>
  </si>
  <si>
    <t>REPARACION DE LUZ EN CASA DE RODRIGO</t>
  </si>
  <si>
    <t>REPARACION DE LUZ PERSEVERANCIA</t>
  </si>
  <si>
    <t>COMIDAS OPERADOR DE RETRO</t>
  </si>
  <si>
    <t>COPIA DE LLAVES OFICIN A DE CAMPO Y BATERIAS</t>
  </si>
  <si>
    <t>RICARDO MORA (19.370*490)</t>
  </si>
  <si>
    <t>JOHNSTON LITO ESCOBAR CALOCH</t>
  </si>
  <si>
    <t>ROGELIO SILVA (FUSIBLES)</t>
  </si>
  <si>
    <t>REPARACION DE CAJA DE FUSIBLES Y CAMBIO DE BANDA EN FRATELLO</t>
  </si>
  <si>
    <t>SOLERA PARA REJA DE ARADO</t>
  </si>
  <si>
    <t>COMIDAS DE LA SEMANA OPERADOR DE RETRO</t>
  </si>
  <si>
    <t>LAVADO DE TORTON VIEJO</t>
  </si>
  <si>
    <t>DEPOSITO A MECANICO FRANCISCO MELCHOR</t>
  </si>
  <si>
    <t>COMPRA DE MEDICAMENTO</t>
  </si>
  <si>
    <t>CHEQUE BANAMEX 0325 NORMA SANCHEZ</t>
  </si>
  <si>
    <t>CHEQUE BANAMEX 0191 ALAN PRADO</t>
  </si>
  <si>
    <t>CHEQUE BANAMEX 0266 JOSE CARLOS MEZA</t>
  </si>
  <si>
    <t>CHEQUE BANCOMER 0101 LUIS ENRIQUE BAIZABAL</t>
  </si>
  <si>
    <t>RIGOBERTO CORDOBA (PIPA Y TRACTOR EQUIPO)</t>
  </si>
  <si>
    <t>VICTOR HERNANDEZ VAZQUEZ</t>
  </si>
  <si>
    <t>RECARGA DE AYER</t>
  </si>
  <si>
    <t>ESCOBAS</t>
  </si>
  <si>
    <t>TELEFONO PARA OFICINA</t>
  </si>
  <si>
    <t>HONORARIOS ENERO Y AGUINALDO</t>
  </si>
  <si>
    <t>CORTE DE MIGUEL REM 9685</t>
  </si>
  <si>
    <t>PRESTAMO A CHOFER DE MIGUEL REM 9685</t>
  </si>
  <si>
    <t>PERIODICO DE VIAJE A MIGUEL REM 9685</t>
  </si>
  <si>
    <t>ABONO A PRESTAMOS GENARO PEREZ CUACUAS</t>
  </si>
  <si>
    <t>FLETES DE PLANTA PERSEVERANCIA</t>
  </si>
  <si>
    <t>APOYO PARA CLIMA DE HOSPITAL</t>
  </si>
  <si>
    <t>RASPAR CALLES DE FRATELLOS</t>
  </si>
  <si>
    <t>CAFES DOLCE GUSTO</t>
  </si>
  <si>
    <t>CHEQUE BANAMEX 0192 ALAN PRADO</t>
  </si>
  <si>
    <t>CHEQUE BANAMEX 0279 JUAN ALDANA</t>
  </si>
  <si>
    <t>CAMBIO DE CUCHILLAS PANCHO VILLA</t>
  </si>
  <si>
    <t>REPARACION DE TRANSFORMADOR PANCHO VILLA</t>
  </si>
  <si>
    <t>CARGAS Y DESCARGA</t>
  </si>
  <si>
    <t>REPARACION DE  CAÑON RIEGO</t>
  </si>
  <si>
    <t>MULTA DE POLICIA</t>
  </si>
  <si>
    <t>RICARDO MORA (19.640*490)</t>
  </si>
  <si>
    <t>ANTONIO ACOSTA (JORGE)</t>
  </si>
  <si>
    <t>DOÑA MARU GASPERIN</t>
  </si>
  <si>
    <t>PIEZAS PARA ASPERSORA</t>
  </si>
  <si>
    <t>REPARACION DE LUCES Y MODULOS LED</t>
  </si>
  <si>
    <t>ANTICIPO DE LAMINADOR TORTON VIEJO</t>
  </si>
  <si>
    <t>HACER INSTALACION A FREIGLENTHER LOS TIGRES</t>
  </si>
  <si>
    <t>LAVADO DE FORD MEZA</t>
  </si>
  <si>
    <t>INGRESO DE GANADERIA JUAN ALDANA</t>
  </si>
  <si>
    <t>GASTOS CORDOBA DEL LUNES</t>
  </si>
  <si>
    <t>CAMBIO DE BATERIA FORD MEZA</t>
  </si>
  <si>
    <t>CAMBIO DE VALVULA DE CLIMA S10</t>
  </si>
  <si>
    <t>DEPOSITO PARA DOÑA REYNA GASPERIN</t>
  </si>
  <si>
    <t>TORTILLAS DEL 28 DE ABRIL AL 4 DE MAYO</t>
  </si>
  <si>
    <t>TALLER ELECTRICO CHERRI (TOMAS)</t>
  </si>
  <si>
    <t>TALLER EL PIPI (TOÑO)</t>
  </si>
  <si>
    <t>PEDRO POIXTAN (JORGE)</t>
  </si>
  <si>
    <t>LAVAR CAMIONETA DE CABRERA</t>
  </si>
  <si>
    <t>DIA DIMUNGO</t>
  </si>
  <si>
    <t>MIGUEL (LAVADO CABRERA)</t>
  </si>
  <si>
    <t>GASTOS DE FUTBOL</t>
  </si>
  <si>
    <t>BOLAS DE PITA DEL DOMINGO</t>
  </si>
  <si>
    <t>CARGA DE ABONO Y MALLA SOMBRA</t>
  </si>
  <si>
    <t>PINTURA Y MANTENIMIENTO DE ELEVADOR TORRE LATITUD</t>
  </si>
  <si>
    <t>GASTOS CORDOBA RAPTOR DE RODRIGO</t>
  </si>
  <si>
    <t>PIOLA Y CUERDA DE BOMBA</t>
  </si>
  <si>
    <t>ABRAZADERAS, GRASA Y PISTOLAS</t>
  </si>
  <si>
    <t>SOBRES ATLETICO ISLA</t>
  </si>
  <si>
    <t>FREDY LUNA RODRIGUEZ</t>
  </si>
  <si>
    <t>JORGE CABRERA (CHEVROLET)</t>
  </si>
  <si>
    <t>ALBERTO  DE JESUS MOLINA</t>
  </si>
  <si>
    <t>ERASMO CANDELARIO FARIAS</t>
  </si>
  <si>
    <t>PAGO DE DISNEY</t>
  </si>
  <si>
    <t>PAGO DE INTERESES (ABRIL, MAYO, JUNIO Y JULIO)</t>
  </si>
  <si>
    <t>SOLERA, TUBO Y TORNILLOS COMPLETOS</t>
  </si>
  <si>
    <t>LIMPIADORES DE INFINITI</t>
  </si>
  <si>
    <t>COMPRAR Y CAMBIAR TERMINALES</t>
  </si>
  <si>
    <t>PRESTAMO Y PASAJE SEMANAL TIERRA NUEVA</t>
  </si>
  <si>
    <t>PAGO DE RENTA MACHETEROS</t>
  </si>
  <si>
    <t>CORTE DE MIGUEL REM 9687</t>
  </si>
  <si>
    <t>PRESTAMO A CHOFER DE MIGUEL REM 9687</t>
  </si>
  <si>
    <t>PERIODICO DE VIAJE A MIGUEL REM 9687</t>
  </si>
  <si>
    <t>ONESIMO BALDERAS (RUEDA MARCADORA Y CARRETILLA)</t>
  </si>
  <si>
    <t>DIANA GALINDO (TORO ELIAS)</t>
  </si>
  <si>
    <t>RICARDO MORA (18.520*500)</t>
  </si>
  <si>
    <t>CESAR GOMEZ FARIAS</t>
  </si>
  <si>
    <t>Pagado en caja ticket 56042</t>
  </si>
  <si>
    <t>Prestado en MGZ BBVA</t>
  </si>
  <si>
    <t>4 VIAJES DE PLANTA PERSEVERANCIA</t>
  </si>
  <si>
    <t>ASESORIAS VETERINARIA</t>
  </si>
  <si>
    <t>PRESTAMO SEMANAL RODRIGUEZ</t>
  </si>
  <si>
    <t>CHEQUE BANAMEX 0280 JUAN ALDANA</t>
  </si>
  <si>
    <t>CHEQUE BANAMEX 0211 CESARIA OCTAVO</t>
  </si>
  <si>
    <t>CHEQUE BANAMEX 0193 ALAN PRADO</t>
  </si>
  <si>
    <t>CHEQUE BANCOMER 0102 LUIS ENRIQUE BAIZABAL</t>
  </si>
  <si>
    <t>SOLERA PARA PALINES</t>
  </si>
  <si>
    <t>GASTOS COSAMALOAPAN SAT</t>
  </si>
  <si>
    <t>REPOSICION DE GASTOS</t>
  </si>
  <si>
    <t>JUVENCIO SANCHEZ</t>
  </si>
  <si>
    <t>MANUEL BARRERA SOTO</t>
  </si>
  <si>
    <t>MANUEL (RODRIGO GASPERIN)</t>
  </si>
  <si>
    <t>ALBERO (193X2.5)</t>
  </si>
  <si>
    <t>MATERIAL PARA COLADERO DE CASA DE RODRIGO</t>
  </si>
  <si>
    <t>REPOSICION DE FUSIBLES FRATELLOS</t>
  </si>
  <si>
    <t>CORTE  VIAJE DE MIGUEL GUTIERREZ REM 9688</t>
  </si>
  <si>
    <t>PINTADA VIAJE DE MIGUEL GUTIERREZ REM 9688</t>
  </si>
  <si>
    <t>PRESTAMO CHOFER VIAJE DE MIGUEL GUTIERREZ REM 9688</t>
  </si>
  <si>
    <t>PAPPEL VIAJE DE MIGUEL GUTIERREZ REM 9688</t>
  </si>
  <si>
    <t>GAS SABANETA 3</t>
  </si>
  <si>
    <t>VIATICOS ACAYUCAN</t>
  </si>
  <si>
    <t>DEPOSITOS MOY (FUTBOL)</t>
  </si>
  <si>
    <t>COTIZACION ARMAS (TAMBOR Y BIRLOS)</t>
  </si>
  <si>
    <t>REPARACION DE VENTILADORES JETTA</t>
  </si>
  <si>
    <t>BOLSAS PARA ALMACEN</t>
  </si>
  <si>
    <t>RICARDO MORA ROMAN(18.610*490)</t>
  </si>
  <si>
    <t>HELADIO RIVERA GOMEZ</t>
  </si>
  <si>
    <t>TALLER PIOLIN (ALAN)</t>
  </si>
  <si>
    <t>PAGO DE JARDINERIA</t>
  </si>
  <si>
    <t>APOYO DE ECUELA</t>
  </si>
  <si>
    <t>COMPRAS MOISES</t>
  </si>
  <si>
    <t>CERGA Y DESCARGA</t>
  </si>
  <si>
    <t>CHEQUE BANCOMER 0103 LUIS ENRIQUE BAIZABAL</t>
  </si>
  <si>
    <t>CHEQUE BANCOMER 0371 MGZ</t>
  </si>
  <si>
    <t>CHEQUE BANCOMER 0372 MGZ</t>
  </si>
  <si>
    <t>CHEQUE BANAMEX 0326 NORMA SANCHEZ</t>
  </si>
  <si>
    <t>CHEQUE BANAMEX 0267 CARLOS MEZA</t>
  </si>
  <si>
    <t>DEPOSITO A TC LIVERPOOL</t>
  </si>
  <si>
    <t>JARRA Y BOLSAS ALMACEN</t>
  </si>
  <si>
    <t>TALACHAS FREIGLENTHER</t>
  </si>
  <si>
    <t>PAGO DE NOTA ESPUELA DE ORO</t>
  </si>
  <si>
    <t>VULC. EL GREÑAS (TOMAS)</t>
  </si>
  <si>
    <t>CORTE DE MIGUEL GUTIERREZ REM 9689</t>
  </si>
  <si>
    <t>PRESTAMO A CHOFER DE MIGUEL REM 9689</t>
  </si>
  <si>
    <t>PERIODICO DE VIAJE A MIGUEL REM 9689</t>
  </si>
  <si>
    <t>GASTOS COATZA MICHELLE</t>
  </si>
  <si>
    <t>GASOLINA PARA ATLETICO ISLA</t>
  </si>
  <si>
    <t>DESENGRASANTE PARA TRACTOR</t>
  </si>
  <si>
    <t>COMPRAS Y TAXIS RODRIGO</t>
  </si>
  <si>
    <t>TERMINALES PARA FREIGLENTHER TOMAS</t>
  </si>
  <si>
    <t>COMISION POR CONSEGUIR GENTE</t>
  </si>
  <si>
    <t>REPARAR MARCHA Y LUCES DE SILVERADO</t>
  </si>
  <si>
    <t>FORRAR ASIENTO</t>
  </si>
  <si>
    <t>TORTILLAS DEL 5 AL 11 DE MAYO</t>
  </si>
  <si>
    <t>RENTA DE GRUA PANCHO VILLA</t>
  </si>
  <si>
    <t>LUI SMIGUEL GASPERIN</t>
  </si>
  <si>
    <t>RICARDO MORA (18.110*490)</t>
  </si>
  <si>
    <t>ERIK REYES (EQUIPO)</t>
  </si>
  <si>
    <t>TALLER EL PIPI (JUAN ALDANA)</t>
  </si>
  <si>
    <t>CORTE VIAJE DE MIGUEL GUTIERREZ  REM 9690</t>
  </si>
  <si>
    <t>PRESTAMO CHOFER VIAJE DE MIGUEL GUTIERREZ REM 9690</t>
  </si>
  <si>
    <t>PAPPEL VIAJE DE MIGUEL GUTIERREZ REM 9690</t>
  </si>
  <si>
    <t>LIQUIDO PARA TERENO DE MOY</t>
  </si>
  <si>
    <t>RICARDO MORA ROMAN(18.320*490)</t>
  </si>
  <si>
    <t>MODESTO BENITES ALVARADO</t>
  </si>
  <si>
    <t>COMPRA DE BOLETOS DE IGLESIA SAN NICOLAS</t>
  </si>
  <si>
    <t>APOYO PARA ESCUELA AQUILES SERDAN</t>
  </si>
  <si>
    <t>PAGO DE INSCRIPCION XAVIER GASPERIN</t>
  </si>
  <si>
    <t>ALIMENTOS OPERADOR RETRO</t>
  </si>
  <si>
    <t>GASTOS FUTBOL DEL SABADO</t>
  </si>
  <si>
    <t>TANQUES DE GAS PARA GRUPOSQ</t>
  </si>
  <si>
    <t>PARCHAR RAPTOR DE RODRIGO</t>
  </si>
  <si>
    <t>VICTOR HDZ VAZQUEZ</t>
  </si>
  <si>
    <t>ATLETICO ISLA (ARMANDO)</t>
  </si>
  <si>
    <t>DEPOSITO A MGZ BANAMEX</t>
  </si>
  <si>
    <t>PAGO DE PREDIALES</t>
  </si>
  <si>
    <t>LAVADO DE INFINITI Y RAPTOR</t>
  </si>
  <si>
    <t>PIEZAS PARA BOMBAS DE MOCHILA</t>
  </si>
  <si>
    <t>PAGOS TELCEL</t>
  </si>
  <si>
    <t>DEPOSITO A JOSE GAYA</t>
  </si>
  <si>
    <t>REPARACION DE LUZ EN CASA DE VALERIA</t>
  </si>
  <si>
    <t>PITA PARA LONA DE CARRO</t>
  </si>
  <si>
    <t>ALAN PRADO (PAGO DE RADIO)</t>
  </si>
  <si>
    <t>MANUEL ESCRIBANO (LOS TIGRES)</t>
  </si>
  <si>
    <t>ROMAS CASTRO</t>
  </si>
  <si>
    <t>PAGO DE HERRADAS,CURACIONES Y MATERIALES</t>
  </si>
  <si>
    <t>PRESTAMO CHOFER VIAJE DE MIGUEL GUTIERREZ REM 9728</t>
  </si>
  <si>
    <t>CORTE Y PINTADA VIAJE DE MIGUEL GUTIERREZ REM 9728</t>
  </si>
  <si>
    <t>PAPEL VIAJE DE MIGUEL GUTIERREZ REM 9728</t>
  </si>
  <si>
    <t>ACTA DE DIVORCIO</t>
  </si>
  <si>
    <t>DEPOSITO A CUENTA DE VICTOR GASPERIN BANAMEX</t>
  </si>
  <si>
    <t>ALEJANDRO TORRES RIVERA</t>
  </si>
  <si>
    <t>RICARDO MORA ROMAN(18.240*530)</t>
  </si>
  <si>
    <t>MANUEL (PAGO DE IMPUESTOS)</t>
  </si>
  <si>
    <t>PRESTAMO CHOFER VIAJE DE MIGUEL GUTIERRREZ REM 9729</t>
  </si>
  <si>
    <t>CORTE Y PINTADA VIAJE DE MIGUEL GUTIERREZ REM 9729</t>
  </si>
  <si>
    <t>PAPEL VIAJE DE MIGUEL GUTIERREZ REM 9729</t>
  </si>
  <si>
    <t>BOLSAS DE AISLADORES</t>
  </si>
  <si>
    <t>CHEQUE BANCOMER 0374 MGZ</t>
  </si>
  <si>
    <t>CAMBIAR BOTON, BRAZO Y PLUMAS A CARROS DE PEDRO Y FRANCISCO</t>
  </si>
  <si>
    <t>HACER CARRETE A FLECHA DE RASTRA</t>
  </si>
  <si>
    <t>JOSE GAYA (MOISES)</t>
  </si>
  <si>
    <t>GERMAN  FERNANDEZ GONZALEZ</t>
  </si>
  <si>
    <t>RICARDO MORA ROMAN(18.150*530)</t>
  </si>
  <si>
    <t>GUSTAVO SOSA (FISIO)</t>
  </si>
  <si>
    <t>TALLER EL PIPI (PEDRO Y FRANCISCO)</t>
  </si>
  <si>
    <t>ONESIMO BALDERAS (JORGE ROMAN)</t>
  </si>
  <si>
    <t>REPARACION DE SILVERADO JUAN ALDANA</t>
  </si>
  <si>
    <t>RECIBO DE AGUA</t>
  </si>
  <si>
    <t>PAGO DE VACA FLACA FRATELLOS</t>
  </si>
  <si>
    <t>CHEQUE BANAMEX 0281 JUAN ALDANA</t>
  </si>
  <si>
    <t>CHEQUE BANAMEX 0327 NORMA SANCHEZ</t>
  </si>
  <si>
    <t>CHEQUE BANAMEX 0194 ALAN PRADO</t>
  </si>
  <si>
    <t>CHEQUE BANAMEX 0268 JOSE CARLOS MEZA</t>
  </si>
  <si>
    <t>CHEQUE BANAMEX 0212 CESARIA OCTAVO</t>
  </si>
  <si>
    <t>DEPOSITO SANTANDER GERSON ESAU SANTOS CHAVEZ</t>
  </si>
  <si>
    <t>CASCOS PARA GENTE</t>
  </si>
  <si>
    <t>EFECTIVO PERSONAL AYER RODRIGO</t>
  </si>
  <si>
    <t>TALLER EL PIPI (SENSOR DE CIGÜEÑAL)</t>
  </si>
  <si>
    <t>GASTOS COSAMALOAPAN</t>
  </si>
  <si>
    <t>COMPRAS ATLETICO ISLA</t>
  </si>
  <si>
    <t>PAGO DE TRABAJOS</t>
  </si>
  <si>
    <t>VIATICOS CARROCERIA DE CAMION</t>
  </si>
  <si>
    <t>LAVADO DE CAMION</t>
  </si>
  <si>
    <t>EFECTIVO DE MOTO RODRIGO</t>
  </si>
  <si>
    <t>REPARACION DE MOTOBOMBA</t>
  </si>
  <si>
    <t>PAGO DE 2 FACTURAS</t>
  </si>
  <si>
    <t>PIEZA Y CAMBIO DE MOTORSITO DE PLUMAS</t>
  </si>
  <si>
    <t>TORTILLAS DEL 12 AL 18 DE MAYO</t>
  </si>
  <si>
    <t>ABONO A TRABAJOS DE SANGRADO</t>
  </si>
  <si>
    <t>ADALBERTO FLORES (ATLETICO ISLA)</t>
  </si>
  <si>
    <t>MARINO SOLANO (CERVEZAS)</t>
  </si>
  <si>
    <t>PEDRO POIXTAN (CLIMA DE TRACTOR)</t>
  </si>
  <si>
    <t>TALLER EL PIPI (FREIGLENTHER TOMAS)</t>
  </si>
  <si>
    <t>RECIBO DE AGUA JUNIO</t>
  </si>
  <si>
    <t>RECIBO DE LUZ LOS TIGRES 0094</t>
  </si>
  <si>
    <t>COMIDA RETRO</t>
  </si>
  <si>
    <t>PAGO SEMANAL, GASTOS DE HURTADO Y GASOLINA</t>
  </si>
  <si>
    <t>PAGO DE CALOGIATURA JUNIO XAVIER GASPERIN</t>
  </si>
  <si>
    <t>REPARACION SISTEMA DE ARRANQUE Y MARCHA</t>
  </si>
  <si>
    <t>TABLON PROVICIONAL PARA CARGADORES</t>
  </si>
  <si>
    <t>ALAN (PANCHO VILLA)</t>
  </si>
  <si>
    <t>ROBERTO LAZARO CRUZ</t>
  </si>
  <si>
    <t>EMPAQUES PARA BOQUILLA</t>
  </si>
  <si>
    <t>COMPRAS GANADERIA (BIELDO)</t>
  </si>
  <si>
    <t>DEPOSITO BANCOMER VALENTIN MARTINEZ</t>
  </si>
  <si>
    <t>TARJETA DE CIRCULACION INFINITI</t>
  </si>
  <si>
    <t>ADELANTO DE SEMANA CLAUDIA PERDOMO</t>
  </si>
  <si>
    <t>TALACHA S10</t>
  </si>
  <si>
    <t>DESCARGA Y REVOLTURA</t>
  </si>
  <si>
    <t>ESCOBAS PARA ALMACEN</t>
  </si>
  <si>
    <t>RODRIGO (REUNION)</t>
  </si>
  <si>
    <t>MANUEL (RODRIGO)</t>
  </si>
  <si>
    <t>VULC. EL GREÑAS</t>
  </si>
  <si>
    <t>PAGO A 3 CORTADORES ALEJANDRO REYES</t>
  </si>
  <si>
    <t>PULIDA DE F350 ENRIQUE</t>
  </si>
  <si>
    <t>ROTULADA DE F350 ENRIQUE</t>
  </si>
  <si>
    <t>ADELANTO DE LAMINACION A CAMION TORTON</t>
  </si>
  <si>
    <t>REPOSICION DE GASTOS PEROTE</t>
  </si>
  <si>
    <t>BALANCINES Y PALANCA</t>
  </si>
  <si>
    <t>COMPRA DE CINTAS PARA EQUIPO</t>
  </si>
  <si>
    <t>TAXIS Y LAVADO DE AUDI</t>
  </si>
  <si>
    <t>JORGE CABRERA (ACARREO)</t>
  </si>
  <si>
    <t>ANTONIO ACOSTA (CARROCERIA ENRIQUE)</t>
  </si>
  <si>
    <t>ANTONIO (SIEMBRA)</t>
  </si>
  <si>
    <t>COMPLETO PARA VIAJE DE PACAS DE PANGOLA</t>
  </si>
  <si>
    <t>CAFÉ PARA OFICINA DE CAMPO</t>
  </si>
  <si>
    <t>PALANCA DE VELOCIDADES PARA CARRO DE LOS TIGRES</t>
  </si>
  <si>
    <t>PAGO DEL SABADO ARMANDO GALVAN</t>
  </si>
  <si>
    <t>MOVIMIENTOS GANADERIA (VENTA DE FRANCISCO ROMAN)</t>
  </si>
  <si>
    <t>REPARACION DE FAROS DE NIEBLA Y REVERSEROS</t>
  </si>
  <si>
    <t>REPARAR CORTO, MARCHA Y CABLES DE TIERRA</t>
  </si>
  <si>
    <t>EFECTIVO POR TRABAJOS VARIOS</t>
  </si>
  <si>
    <t>SELLO PARA PALANCA</t>
  </si>
  <si>
    <t>ARRANCAR TRACTOR E INSTALAR FAROS EN FRATELLOS</t>
  </si>
  <si>
    <t>JUAN ALDANA (MOISES)</t>
  </si>
  <si>
    <t>TALLER EL PIPI (FRANCISCO)</t>
  </si>
  <si>
    <t>TALLER EL PIPI (PIPA POLI)</t>
  </si>
  <si>
    <t>LOS TIGRES/FRATELLOS</t>
  </si>
  <si>
    <t>ANTONIO ACOSTA ($33,000)</t>
  </si>
  <si>
    <t>JUAN DECEANO (TORTON TIGRES)</t>
  </si>
  <si>
    <t>TALLER EL PIPI (TRACTOR-PIPA ERIK REYES)</t>
  </si>
  <si>
    <t>VIATICOS DE JUGADORES</t>
  </si>
  <si>
    <t>DESCARGA DE PLASTICO</t>
  </si>
  <si>
    <t>VIATICOS CORDOBA</t>
  </si>
  <si>
    <t>PAGO DE JARDINERO</t>
  </si>
  <si>
    <t>CHEQUE BANAMEX 0282 JUAN ALDANA</t>
  </si>
  <si>
    <t>CHEQUE BANAMEX 0195 ALAN PRADO</t>
  </si>
  <si>
    <t>CHEQUE BANCOMER 0375 MGZ</t>
  </si>
  <si>
    <t>CHEQUE BANCOMER 0376 MGZ</t>
  </si>
  <si>
    <t>CHEQUE BANAMEX 0730 NORMA ACOSTA</t>
  </si>
  <si>
    <t>BILLETES DE 20</t>
  </si>
  <si>
    <t>CORTE DE MIGUEL GUTIERREZ REM 9732</t>
  </si>
  <si>
    <t>PRESTAMO A CHOFER DE MIGUEL REM 9732</t>
  </si>
  <si>
    <t>PERIODICO DE VIAJE A MIGUEL REM 9732</t>
  </si>
  <si>
    <t>ENVIO DE PAQUETERIA SOFAGRO</t>
  </si>
  <si>
    <t>TAXI</t>
  </si>
  <si>
    <t>COMPRA DE BOQUILLAS</t>
  </si>
  <si>
    <t>CHEQUE BANAMEX 0108 MOISES GASPERIN</t>
  </si>
  <si>
    <t>CHEQUE BANAMEX 0107 MOISES GASPERIN</t>
  </si>
  <si>
    <t>ATLETICO ISLA (JOSE GAYA)</t>
  </si>
  <si>
    <t>ADALBERTO FLORES (RAPTOR VICTOR)</t>
  </si>
  <si>
    <t>VLADIMIR HERNANDEZ AGUILAR</t>
  </si>
  <si>
    <t>RICARDO MORA (18.610*490)</t>
  </si>
  <si>
    <t>LAVADO DE TRACTORES ENCABINADOS</t>
  </si>
  <si>
    <t>TARJETA DE CIRCULACION DE CARRO LOS TIGRES</t>
  </si>
  <si>
    <t>PAGO A REFACCIONARIA DEL CENTRO</t>
  </si>
  <si>
    <t>LAVADO DE BMW</t>
  </si>
  <si>
    <t>LAVADO DE RAPTOR RODRIGO Y FRONTIER CABRERA</t>
  </si>
  <si>
    <t>COMPRA DE FOCO PARA MOTO</t>
  </si>
  <si>
    <t>COMIDA DE TRACTORISTAS</t>
  </si>
  <si>
    <t>INGRESO DE GANADERIA LUIS MIGUEL</t>
  </si>
  <si>
    <t>SOBRES DE EFECTIVO</t>
  </si>
  <si>
    <t>TORTILLAS DEL 19 AL 25 DE MAYO</t>
  </si>
  <si>
    <t>CARLOS RODRIGUEZ Y DON PEPE</t>
  </si>
  <si>
    <t>LAVADO DE CAMIONETA HILUX</t>
  </si>
  <si>
    <t>GASTOS DE FUTBOL SABADO</t>
  </si>
  <si>
    <t>PAGO DE USO DE RIEGO LA SOLEDAD</t>
  </si>
  <si>
    <t>PAGO DE IVA A FACTURAS</t>
  </si>
  <si>
    <t>PIEZAS PARA LA PIPA</t>
  </si>
  <si>
    <t>PLACA PARA HACER PALINES DE SIEMBRA</t>
  </si>
  <si>
    <t>PAGO RESTANTE DE GANADERIA FRANCISCO ROMAN</t>
  </si>
  <si>
    <t>CARGAS DE ABONO Y PLASTICO ACOLCHADO</t>
  </si>
  <si>
    <t>PAGO DE INTERESES OLIVER AGUILAR YUNES</t>
  </si>
  <si>
    <t>DEPOSITO A CUENTA PARA PAGO DE INTERESES</t>
  </si>
  <si>
    <t>DEPOSITO A CUENTA PARA PAGO DE IMPUESTOS</t>
  </si>
  <si>
    <t>CAFÉ PARA OFICINA</t>
  </si>
  <si>
    <t>FOLIOS DE SALIDA ALMACEN</t>
  </si>
  <si>
    <t>GASTOS SEMANALES OPERADOR RETRO</t>
  </si>
  <si>
    <t>ACEITE DE 2 TIEMPOS</t>
  </si>
  <si>
    <t>LUZ DEL CARMEN VAZQUEZ MARTINEZ (CARGADORES)</t>
  </si>
  <si>
    <t>VICTOR MANUEL BARRERA SOTO</t>
  </si>
  <si>
    <t>PAGO DE TRABAJOS VARIOS</t>
  </si>
  <si>
    <t>PRESTAMO CHOFER VIAJE DE MIGUEL GUTIERREZ REM 9749</t>
  </si>
  <si>
    <t>CORTE VIAJE DE MIGUEL GUTIERREZ REM 9749</t>
  </si>
  <si>
    <t>PAPEL VIAJE DE MIGUEL GUTIERREZ  REM 9749</t>
  </si>
  <si>
    <t>CODOS DE 4 PULGADAS</t>
  </si>
  <si>
    <t>CAMBIO DE FLECHA DEL DIA 25 DE JUNIO</t>
  </si>
  <si>
    <t>PASTEL PARA DIANA</t>
  </si>
  <si>
    <t>COMPRA DE MARTILLO</t>
  </si>
  <si>
    <t>REPARAR FALSO Y 1 PAR DE TERMINALES</t>
  </si>
  <si>
    <t>GASY OXIGENO AYER</t>
  </si>
  <si>
    <t>CARGA DE NAILO</t>
  </si>
  <si>
    <t>JUAN CARLOS FERNANDEZ CALDERON</t>
  </si>
  <si>
    <t>RICARDO MORA ROMAN(18.150*490)</t>
  </si>
  <si>
    <t>TALLER MORTEO (RAPTOR VICTOR)</t>
  </si>
  <si>
    <t>TALLER EL PIPI (CARRO DE FRANCISCO)</t>
  </si>
  <si>
    <t>JOSE CARLOS MEZA (ONESIMO)</t>
  </si>
  <si>
    <t>CONRO DE CHEQUE PARA CAJA CHICA</t>
  </si>
  <si>
    <t>COT 136</t>
  </si>
  <si>
    <t>260 KG DE FEP PRODUCCION</t>
  </si>
  <si>
    <t>COT  138</t>
  </si>
  <si>
    <t>200 FOSFIPOL K</t>
  </si>
  <si>
    <t>99 CARBENDAZIM</t>
  </si>
  <si>
    <t>COMPRA DE 18000 HIJUELOS DE PIÑA</t>
  </si>
  <si>
    <t>AVENGERS   COT 139</t>
  </si>
  <si>
    <t>20 CLORPIRIFOS, 60 DIMETOATO</t>
  </si>
  <si>
    <t>COMPRA DE 101500 HIJUELOS DE PIÑAS</t>
  </si>
  <si>
    <t>FAC 3748 Y 3749</t>
  </si>
  <si>
    <t>FAC 892B</t>
  </si>
  <si>
    <t>TALACHARO MARCELO</t>
  </si>
  <si>
    <t>FAC A901</t>
  </si>
  <si>
    <t>REPARCION CHEROKEE</t>
  </si>
  <si>
    <t>COMPRA DE 126750 HIJUELOS DE PIÑA</t>
  </si>
  <si>
    <t>COMPR DE 101400 HIJUELOS DE PIÑA</t>
  </si>
  <si>
    <t>COMPRA DE 50000 HIJUELOS DE PIÑA</t>
  </si>
  <si>
    <t>COT 143</t>
  </si>
  <si>
    <t>COT 144</t>
  </si>
  <si>
    <t>20 CLORPIRIFOS, 20 DIMETOATO</t>
  </si>
  <si>
    <t>COT 145</t>
  </si>
  <si>
    <t>PARCIAL FACTURA 3251</t>
  </si>
  <si>
    <t>COT 146</t>
  </si>
  <si>
    <t>20 NEBIOL</t>
  </si>
  <si>
    <t>COMPRA DE 64200 HIJUELOS DE PIÑA</t>
  </si>
  <si>
    <t>|758034</t>
  </si>
  <si>
    <t>COT 148 Y 1 TARANTINO Y 1 HEAT</t>
  </si>
  <si>
    <t>1 DAP PLUS, 6 GALANT, 8 KARMEX, 1TARANTINO, 1 HEAT</t>
  </si>
  <si>
    <t>10 BULOTOS DE CIR TIGRES</t>
  </si>
  <si>
    <t>COT 149</t>
  </si>
  <si>
    <t>5 DAP PLUS, 50 GALANT, 34 HYVAR, 75 KARMEX</t>
  </si>
  <si>
    <t>300 K UREA</t>
  </si>
  <si>
    <t>COT 150</t>
  </si>
  <si>
    <t>6 DAP PLUS</t>
  </si>
  <si>
    <t>40 AMETREX, 80 KARMEX, 30 SENCOR, 30 GALANT</t>
  </si>
  <si>
    <t>COT 151</t>
  </si>
  <si>
    <t>6 DAP PLUS, 20 HYVAR, 40 KARMEX</t>
  </si>
  <si>
    <t>BALEROS RETENES Y TAZAS</t>
  </si>
  <si>
    <t>3 ROLLOS ALAMBRE PUAS</t>
  </si>
  <si>
    <t>SEGUROS IMSSS DE VICTOR M GASPERIN</t>
  </si>
  <si>
    <t>SEGURO IMSSS MGZ</t>
  </si>
  <si>
    <t>REEMBOLSO PAGO SIPARE MGZ</t>
  </si>
  <si>
    <t>DE VICTOR BANORTE</t>
  </si>
  <si>
    <t>IFT</t>
  </si>
  <si>
    <t>ÉRMISO DE RADIOS DE COMUNICACIÓN 2025</t>
  </si>
  <si>
    <t>COMPRA DE 50 HIJUELOS DE PIÑA</t>
  </si>
  <si>
    <t>COMPRA DE 145 HIJUELOS DE PIÑA</t>
  </si>
  <si>
    <t>COMPRA DE 126500 HIJUELOS DE PIÑA</t>
  </si>
  <si>
    <t>COMPRA DE 101200 HIJUELOS DE PIÑA</t>
  </si>
  <si>
    <t>COMPRA DE 50400 HIJUELOS DE PIÑA</t>
  </si>
  <si>
    <t>COMPRA DE 50500 HIJUELOS DE PIÑA</t>
  </si>
  <si>
    <t>COT  163</t>
  </si>
  <si>
    <t>3 DAP PLUS, 17 HYVAR</t>
  </si>
  <si>
    <t>2 CAJAS DE GALANT</t>
  </si>
  <si>
    <t>17 GALANT, 38 KARMEX</t>
  </si>
  <si>
    <t>FAC 345</t>
  </si>
  <si>
    <t>REPARACION DE PULSADOR</t>
  </si>
  <si>
    <t>YOSHIRA GARCIA ACOSTA (LICHO BARRADAS)</t>
  </si>
  <si>
    <t>TOMAS JIMENEZ MORALES</t>
  </si>
  <si>
    <t>CESARIA OCTAVO ARIAQS</t>
  </si>
  <si>
    <t>JUAN ENRIQUE MARCIAL AGUILERA (JESUS MARCIAL)</t>
  </si>
  <si>
    <t xml:space="preserve">COMISION FEDERAL DE TELECOMUNICAICONES </t>
  </si>
  <si>
    <t>ALAN DE JESUSU PRADO RAMOS</t>
  </si>
  <si>
    <t>MIGUEL ANGEL SALAZAR ALVARADO</t>
  </si>
  <si>
    <t>SEGURO HILUX</t>
  </si>
  <si>
    <t>ANTIVIRUS EQUIPO COMPUTO CONTADORES</t>
  </si>
  <si>
    <t>REEMBOLSO FACTURAS COMBUSTIBLE</t>
  </si>
  <si>
    <t>COMPRA DE 58500 HIJUELOS DE PIÑA</t>
  </si>
  <si>
    <t>MOTOR ASPERSOSA DE TRACTOR</t>
  </si>
  <si>
    <t>CHEQUES</t>
  </si>
  <si>
    <t>COT 137</t>
  </si>
  <si>
    <t>FAC C4784 A C4984</t>
  </si>
  <si>
    <t>COMBUSTOBLE</t>
  </si>
  <si>
    <t>PARCIAL 1 FAC A14770</t>
  </si>
  <si>
    <t>FAC 248B56F8</t>
  </si>
  <si>
    <t>IMPRESORA OFINCA CAMPO</t>
  </si>
  <si>
    <t>FAC 135</t>
  </si>
  <si>
    <t>FAC 58589213, Y PAGO 2 DE LA 43677CB7</t>
  </si>
  <si>
    <t>REPARACION Y MTTO DE CLIMAS Y 1 CLIMA NVO</t>
  </si>
  <si>
    <t>40 MALATHION, 20 ADH</t>
  </si>
  <si>
    <t>COT S/N</t>
  </si>
  <si>
    <t>8 VOGA, 20 DIMETOATO</t>
  </si>
  <si>
    <t>50 BAPCER MIX</t>
  </si>
  <si>
    <t>200 VERDEABON</t>
  </si>
  <si>
    <t>200 KG DE AXIONE (METIL TIOFANATO)</t>
  </si>
  <si>
    <t>FAC A218</t>
  </si>
  <si>
    <t>LON</t>
  </si>
  <si>
    <t>15 SENCOR</t>
  </si>
  <si>
    <t>COT 141</t>
  </si>
  <si>
    <t>20LTS PROBORATE</t>
  </si>
  <si>
    <t xml:space="preserve">25 MICROZINC, 300 NIT CALCIO, 400 NIT POTASIO, 100 UREA </t>
  </si>
  <si>
    <t xml:space="preserve">PAGO MATERIAL CASA DE RODRIGO </t>
  </si>
  <si>
    <t>COMPRA DE 75600 HIJUELOS DE PIÑA</t>
  </si>
  <si>
    <t>TIMBRES DE FACTURACION MGZ</t>
  </si>
  <si>
    <t>DE VALERIA BANCOMER</t>
  </si>
  <si>
    <t>COMPRA DE 5365 HIJUELOS DE PIÑA</t>
  </si>
  <si>
    <t>COMPRA DE 4800 HIJUELOS DE PIÑA</t>
  </si>
  <si>
    <t>COMPRA DE 150 HIJUELOS DE PIÑA</t>
  </si>
  <si>
    <t xml:space="preserve">CORO DE CHEQUE PARA CAJA </t>
  </si>
  <si>
    <t>COMPRA DE 5100 HIJUELOS DE PIÑA</t>
  </si>
  <si>
    <t>3 BOMBAS, 8 BOQUILLAS (MEZA)</t>
  </si>
  <si>
    <t>COT 155</t>
  </si>
  <si>
    <t>10 NEBIOL, 6 RHIZO</t>
  </si>
  <si>
    <t>COT 157</t>
  </si>
  <si>
    <t>650 K FEP  PRODUCCION, 200 K NOT POTASIO</t>
  </si>
  <si>
    <t>COMPLETO PARA 650 K FEP  PRODUCCION, 200 K NOT POTASIO</t>
  </si>
  <si>
    <t>FAC C4985 A C5053</t>
  </si>
  <si>
    <t>COMPRA DE 7900 HIJUELOS DE PIÑA</t>
  </si>
  <si>
    <t>COMPRA DE 5300 HIJUELOS DE PIÑA</t>
  </si>
  <si>
    <t>BALEROS, SILICON, ACEITE</t>
  </si>
  <si>
    <t>LONA PARA CAMION</t>
  </si>
  <si>
    <t>COT 163 Y 164</t>
  </si>
  <si>
    <t>2 DAP PLUS, 17 HYVAR, 200 VERDEABON</t>
  </si>
  <si>
    <t>30 VOGA</t>
  </si>
  <si>
    <t>COT 163, 164 Y 165</t>
  </si>
  <si>
    <t>17 GALANT, 17 KARMEX, 20 DIMETOATO, 420 CARBON, 4 ETHILENO</t>
  </si>
  <si>
    <t>COT 164</t>
  </si>
  <si>
    <t>REDILA FORD ENRIQUE</t>
  </si>
  <si>
    <t>FAC 8596, 8597, 8598, 8599, 85600</t>
  </si>
  <si>
    <t>FAC 10342</t>
  </si>
  <si>
    <t>DTENSOR PARA MPLEMENTO AGRICOLA</t>
  </si>
  <si>
    <t>REPARACION REFRI OFICINA</t>
  </si>
  <si>
    <t>CANCELACION DE HIPOTECA Y CONVENIO MODIFICATORIO</t>
  </si>
  <si>
    <t>JOSE EDUARDO RIDRIGUEZ ZARATE</t>
  </si>
  <si>
    <t>ANTARIX</t>
  </si>
  <si>
    <t>ROGELIO BETANZOS LOPEZ</t>
  </si>
  <si>
    <t>INTERCERAMIC</t>
  </si>
  <si>
    <t>ELVIA MARIAQ GUEZALA MANZANILLA</t>
  </si>
  <si>
    <t>MIREYA DE LOURDEZ ZAMUDIO AZAMAR</t>
  </si>
  <si>
    <t xml:space="preserve">AGRICOLA Y COMERCIALIZADORA </t>
  </si>
  <si>
    <t>LEOPOLDO ANTONIO MUÑIZ DESCALZO</t>
  </si>
  <si>
    <t>GASTOS AVALUO HIPOTECARIO</t>
  </si>
  <si>
    <t>PARCIAL 3 FACT C 178</t>
  </si>
  <si>
    <t>REMISONES 25347 Y 25806</t>
  </si>
  <si>
    <t>FAC 103 Y 105</t>
  </si>
  <si>
    <t>ABONO A CASA TIGRES</t>
  </si>
  <si>
    <t>SEGURO IMSSS RODRIGO GASPERIN</t>
  </si>
  <si>
    <t>IMPUESTOS MAYO</t>
  </si>
  <si>
    <t>SERVICIO INTENET BANDA ANCHA MAYO</t>
  </si>
  <si>
    <t>FAC 106 Y 108</t>
  </si>
  <si>
    <t>FINIQUITO FAC C178</t>
  </si>
  <si>
    <t>FAC C179</t>
  </si>
  <si>
    <t>2 ROLLOS ALAMBRE PUAS</t>
  </si>
  <si>
    <t>OLIVER AGUILAR YUNES</t>
  </si>
  <si>
    <t>GOBOERNO DEL ESTADO</t>
  </si>
  <si>
    <t>HEIDI JANNET RODRIGURZ MARTINEZ</t>
  </si>
  <si>
    <t>ROSALVA GONZALEZ MADRIGAL (PURINA)</t>
  </si>
  <si>
    <t>MOISES GASPERIN ZUCULOTTO (BANAMEX)</t>
  </si>
  <si>
    <t xml:space="preserve">PAGO DE IMPUESTO SOBRE NOMINA </t>
  </si>
  <si>
    <t>DE BANCOPPEL</t>
  </si>
  <si>
    <t>TC ORO BANAMEX</t>
  </si>
  <si>
    <t>VENTA DE 50000 HIJUELOS DE PIÑA</t>
  </si>
  <si>
    <t>VENTA DE 4800 HIJUELOS DE PIÑA</t>
  </si>
  <si>
    <t>VENTA DE 150 HIJUELOS DE PIÑA</t>
  </si>
  <si>
    <t>VENTA DE 50 HIJUELOS DE PIÑA</t>
  </si>
  <si>
    <t>VENTA DE 50500 HIJUELOS DE PIÑA</t>
  </si>
  <si>
    <t>VENTA DE 64200 HIJUELOS DE PIÑA</t>
  </si>
  <si>
    <t>VENTA DE 126500 HIJUELOS DE PIÑA</t>
  </si>
  <si>
    <t>VENTA DE 5300 HIJUELOS DE PIÑA</t>
  </si>
  <si>
    <t xml:space="preserve">IMPUESTOS MAYO </t>
  </si>
  <si>
    <t>VENTA DE 5100 HIJUELOS DE PIÑA</t>
  </si>
  <si>
    <t>VENTA DE 101200 HIJUELOS DE PIÑA</t>
  </si>
  <si>
    <t>VENTA DE 58500 HIJUELOS DE PIÑA</t>
  </si>
  <si>
    <t>VENTA DE 126750 HIJUELOS DE PIÑA</t>
  </si>
  <si>
    <t>VENTA DE 75600 HIJUELOS DE PIÑA</t>
  </si>
  <si>
    <t>VENTA DE 5365 HIJUELOS DE PIÑA</t>
  </si>
  <si>
    <t>VENTA DE 145 HIJUELOS DE PIÑA</t>
  </si>
  <si>
    <t>VENTA DE 18000 HIJUELOS DE PIÑA</t>
  </si>
  <si>
    <t>VENTA DE 101500 HIJUELOS DE PIÑAS</t>
  </si>
  <si>
    <t>VENTA DE 50400 HIJUELOS DE PIÑA</t>
  </si>
  <si>
    <t>COT 158</t>
  </si>
  <si>
    <t>200 KG DE UREA</t>
  </si>
  <si>
    <t>VENTA DE 7900 HIJUELOS DE PIÑA</t>
  </si>
  <si>
    <t>PAGO DESCARGADA DE ABONO</t>
  </si>
  <si>
    <t>PAGO ACEITE FILTRO GRASA</t>
  </si>
  <si>
    <t>PAGO MALLA TUERCAS TORENILLOS ARANDELAS</t>
  </si>
  <si>
    <t>DEPOSITO MIERCOLES 4 JUNIO</t>
  </si>
  <si>
    <t>PAGO BALEROS Y CARCASA</t>
  </si>
  <si>
    <t>PAGO PINTURA</t>
  </si>
  <si>
    <t>PAGO PIEZA RELOJ</t>
  </si>
  <si>
    <t>NOTA ARREGLO DE LUCES S10</t>
  </si>
  <si>
    <t>NOTA NUMEROS PARA LOS LOTES</t>
  </si>
  <si>
    <t>NOTA RESTO CARROCERIA</t>
  </si>
  <si>
    <t>NOTA 1 TALLER</t>
  </si>
  <si>
    <t>NOTA 2</t>
  </si>
  <si>
    <t>PAGO TRANSMISION</t>
  </si>
  <si>
    <t>ALBERTO ROMERO BARRIENTOS</t>
  </si>
  <si>
    <t>JORNALEROS SABADO</t>
  </si>
  <si>
    <t>JAVIER RAM</t>
  </si>
  <si>
    <t>SALVADOR LOPEZ</t>
  </si>
  <si>
    <t>RUFINA HDZ</t>
  </si>
  <si>
    <t>ELECTRICO</t>
  </si>
  <si>
    <t>TALLER EL CUATE</t>
  </si>
  <si>
    <t>ENCARGADOS 4</t>
  </si>
  <si>
    <t>CHANO PASCUAL</t>
  </si>
  <si>
    <t>PAGO DE BOTAS</t>
  </si>
  <si>
    <t>PAGO ACEITE PARA EL CARRO</t>
  </si>
  <si>
    <t>PAGO JARDINERO</t>
  </si>
  <si>
    <t>PAGO DIA</t>
  </si>
  <si>
    <t>DEPOSITO MIERCOLES 11 JUNIO</t>
  </si>
  <si>
    <t>PAGO TALLER TALACHERO</t>
  </si>
  <si>
    <t>PAGO SRA DE LA LIMPIEZ CASA LA NONNA</t>
  </si>
  <si>
    <t>PAGO ELECTRICISTA RANCHO</t>
  </si>
  <si>
    <t>PAGO LAMPARAS Y FOTOCOPIAS</t>
  </si>
  <si>
    <t>PAGO BUJIA Y TORNILLOS</t>
  </si>
  <si>
    <t>COMPONER LUZ Y CUCHILLAS</t>
  </si>
  <si>
    <t>PAGO ALUMBRADO RANCHO</t>
  </si>
  <si>
    <t>PAGO  LIQUIDO FUMIGAR</t>
  </si>
  <si>
    <t>PAGO AGUA Y LUZ</t>
  </si>
  <si>
    <t>PAGO TAPON DEPOSITO CARRO</t>
  </si>
  <si>
    <t>CUCHILLITO</t>
  </si>
  <si>
    <t>CRISTINA HDZ</t>
  </si>
  <si>
    <t>ROSARIO</t>
  </si>
  <si>
    <t>PAGO MAYA MTRS</t>
  </si>
  <si>
    <t>PAGO COLA DE RATA PARA EL EQUIPO</t>
  </si>
  <si>
    <t>PAGO ABRASADOR</t>
  </si>
  <si>
    <t>PAGO SILICON</t>
  </si>
  <si>
    <t>PAGO CUBETAS CASA</t>
  </si>
  <si>
    <t>PAGO JABON FABULOSO BOLSAS</t>
  </si>
  <si>
    <t>ALBERTO BARRIENTOS</t>
  </si>
  <si>
    <t>RAYMUNDO LOPEZ</t>
  </si>
  <si>
    <t>BENJAMIN MTZ</t>
  </si>
  <si>
    <t>BLANCA BILLANUEVA</t>
  </si>
  <si>
    <t>ANDRES MTZ</t>
  </si>
  <si>
    <t>MARINERO</t>
  </si>
  <si>
    <t>ANA</t>
  </si>
  <si>
    <t>ESTEBAN LUIS</t>
  </si>
  <si>
    <t>MARCELA</t>
  </si>
  <si>
    <t>MARINO ISLA</t>
  </si>
  <si>
    <t>ISLA MARTES 17 DE JUNIO</t>
  </si>
  <si>
    <t>PAGO ACEITR HIDRAULICO</t>
  </si>
  <si>
    <t>PAGO ACCESORIOS NEUMATICOS CALIBRADOR</t>
  </si>
  <si>
    <t>PAGO LIQUIDO DRGOCSON</t>
  </si>
  <si>
    <t>PAGO PIEZAS EQUIPO</t>
  </si>
  <si>
    <t>PAGO LIQUIDO ROSADO</t>
  </si>
  <si>
    <t>PAGO ESCOBA Y JABON BODEGA RANCH</t>
  </si>
  <si>
    <t>DEVOLUCION PASAJE Y PRESTAMO 8 PERSONAS</t>
  </si>
  <si>
    <t>PAGO HIDROLAVADORA TRACTORES</t>
  </si>
  <si>
    <t>PAGO GASOLONERIA</t>
  </si>
  <si>
    <t>NOTA REPARAR DEPOSITO DE AGUA CAMION</t>
  </si>
  <si>
    <t>MANUEL ESCRIBANO 2</t>
  </si>
  <si>
    <t>TALLER DON LUIS</t>
  </si>
  <si>
    <t>MANI</t>
  </si>
  <si>
    <t>45000(Le pagué a mi tia Reyna 30,000)</t>
  </si>
  <si>
    <t>75000 (Le pagué a mi tia Reyna 30,000)</t>
  </si>
  <si>
    <t>2M a Jorge Dem, lo demas en compras necesarias donde no habia credito</t>
  </si>
  <si>
    <t>Casi no pagamos nada a la gasolina debemos 1.1M</t>
  </si>
  <si>
    <t xml:space="preserve">Reparacion transformador, CFE ranchos </t>
  </si>
  <si>
    <t>100 de tortillas, seguro hilux 35, permiso radios 30</t>
  </si>
  <si>
    <t>Mario Patiño y Oliver</t>
  </si>
  <si>
    <t>Conta Genaro</t>
  </si>
  <si>
    <t>Yo presté 20</t>
  </si>
  <si>
    <t xml:space="preserve">Pago a Rodri </t>
  </si>
  <si>
    <t>Oliver 1.5</t>
  </si>
  <si>
    <t>VALVULA SELECTORA Y CONEXIÓN DE PALANCA</t>
  </si>
  <si>
    <t>FRANELAS Y LIQUIDO PARA VIDRIOS</t>
  </si>
  <si>
    <t>ACEITE PARA TRANSMISION</t>
  </si>
  <si>
    <t>DEPOSITO MARGARITA LIRO</t>
  </si>
  <si>
    <t>CAMBIO DE SELLO SINFÍN</t>
  </si>
  <si>
    <t>TAXIS OFICINA</t>
  </si>
  <si>
    <t>JUAN DECEANO (CARRO DE PEDRO)</t>
  </si>
  <si>
    <t>DIANA GALINDO (GUIAS RANCHOS)</t>
  </si>
  <si>
    <t>ARNULFO VELAZQUEZ (CHEVROLET MANUEL)</t>
  </si>
  <si>
    <t>TORNILLOS PARA RASTRA</t>
  </si>
  <si>
    <t>RECTIFICAR DISCOS</t>
  </si>
  <si>
    <t>DEPOSITO A CUENTA BANCOMER</t>
  </si>
  <si>
    <t>CRUCETA PARA CAMION DE PEDRO</t>
  </si>
  <si>
    <t>PAGO DE PALPADA DE 292 VACAS TODOS LOS RANCHOS</t>
  </si>
  <si>
    <t>TANQUES DE GAS PANCHO</t>
  </si>
  <si>
    <t>TALACHA Y PARCHE A TORTON FRANCISCO</t>
  </si>
  <si>
    <t>BALANCINES Y ZAPATILLAS PARA BOMBAS</t>
  </si>
  <si>
    <t>CODOS DE 3 Y 4 PULGADAS PARA RIEGO</t>
  </si>
  <si>
    <t>ARMANDO GRAJALES</t>
  </si>
  <si>
    <t>MEDICO RAMON VILLALOBOS</t>
  </si>
  <si>
    <t>DEPOSITO SCOTIABANK CARLOS A. VARELA</t>
  </si>
  <si>
    <t>PAGO DE CASINO ESPAÑOL</t>
  </si>
  <si>
    <t>DEPOSITO COPPEL JANET ORTEGA</t>
  </si>
  <si>
    <t>DEPOSITO BANCOMER DANIELA ELIZABETH RUIZ</t>
  </si>
  <si>
    <t>SELLOS PARA TRACTOR</t>
  </si>
  <si>
    <t>LAVADO DE RAPTOR DON VICTOR</t>
  </si>
  <si>
    <t>COPIA DER LLAVE DE TRACTOR</t>
  </si>
  <si>
    <t>DESPEGAR MARCHA Y ARRANCAR TRACTOR</t>
  </si>
  <si>
    <t>PRESTAMO GÜERO VICIO</t>
  </si>
  <si>
    <t>CARGA Y DESCARGA DE ABONO</t>
  </si>
  <si>
    <t>ADALBERTO MOLINA</t>
  </si>
  <si>
    <t>CARGA DE PLASTICO</t>
  </si>
  <si>
    <t>COMPRAS FUTBOL</t>
  </si>
  <si>
    <t>REPARACION DE MOTO SIEMBRA</t>
  </si>
  <si>
    <t>REPARACION DE STOP FREIGLENTHER</t>
  </si>
  <si>
    <t>SOBRES DE FUTBOL</t>
  </si>
  <si>
    <t>COMPRA DE CERVEZAS PARA FUTBOL</t>
  </si>
  <si>
    <t>LAVADO DE FRONTIER</t>
  </si>
  <si>
    <t>TALLER EL PIPI (BURRITO)</t>
  </si>
  <si>
    <t>MARINO SOLANO (ATLETICO ISLA)</t>
  </si>
  <si>
    <t>CUADRILLA RIEGO</t>
  </si>
  <si>
    <t>ANTICIPO DE CORTE DE MIGUEL GUTIERREZ</t>
  </si>
  <si>
    <t>COMPRA DE FABULOSO</t>
  </si>
  <si>
    <t>COMPRA DE ESCORFINA</t>
  </si>
  <si>
    <t>CHEQUE BANAMEX 0109 MOISES GASPERIN</t>
  </si>
  <si>
    <t>CHEQUE BANAMEX 0732 NORMA ACOSTA</t>
  </si>
  <si>
    <t>COMPRA DE PIEZAS PARA ARREGLAR PIPA</t>
  </si>
  <si>
    <t>BOMBA DE DIRECCION PARA VOLTEO</t>
  </si>
  <si>
    <t>RESTANTE DE CORTE MIGUEL GUTIERREZ REM 9757</t>
  </si>
  <si>
    <t>PRESTAMO A CHOFER DE MIGUEL REM 9757</t>
  </si>
  <si>
    <t>PERIODICO DE VIAJE A MIGUEL REM 9757</t>
  </si>
  <si>
    <t>TALACHAS DE REMOLQUE</t>
  </si>
  <si>
    <t>MOVIMIENTOS GANADERIA ISLA Y LA UNION</t>
  </si>
  <si>
    <t>ACTA DE NACIMIENTO RODRIGO</t>
  </si>
  <si>
    <t>CARGA DE NAILOS</t>
  </si>
  <si>
    <t>GASTOS SEMANALES RETRO</t>
  </si>
  <si>
    <t>TALACHA FORD F350</t>
  </si>
  <si>
    <t>GÜERO VICIO</t>
  </si>
  <si>
    <t>JUAN PABLO TEMICH TOTO</t>
  </si>
  <si>
    <t>RICARDO MORA (18.560*600)</t>
  </si>
  <si>
    <t>RAFAEL NUÑEZ</t>
  </si>
  <si>
    <t>DEPOSITO PARA MEDICAMENTO DE XAVI</t>
  </si>
  <si>
    <t>CHEQUE BANCOMER 0377 MGZ</t>
  </si>
  <si>
    <t>MOVIMIENTOS GANADERIA (CARNICEROS)</t>
  </si>
  <si>
    <t>COMPRA DE CRUCETA</t>
  </si>
  <si>
    <t>EFECTIVO DE ATLETICO ISLA (MARINO)</t>
  </si>
  <si>
    <t>LISTA DE RAYA PENDIENTE</t>
  </si>
  <si>
    <t>COTIZACION ARMAS (PIPA)</t>
  </si>
  <si>
    <t>CAMBIO DE FOCO CALAVERA Y LUZ EXTRA</t>
  </si>
  <si>
    <t>PAGO DE PIÑAS POMELERO</t>
  </si>
  <si>
    <t>VIATICOS CIUDAD DE MEXICO</t>
  </si>
  <si>
    <t>GERENCIA (DOÑA NORMA/VALERIA)</t>
  </si>
  <si>
    <t>TALLER EL PIPI (HILUX MEZA)</t>
  </si>
  <si>
    <t>ANTONIO ACOSTA (EFECTIVO ALEJANDRO)</t>
  </si>
  <si>
    <t>ABRAZDERAS PARA PIPA</t>
  </si>
  <si>
    <t>DEPOSITO A MEDICO HERTZ MARIN</t>
  </si>
  <si>
    <t>DEPOSITO A BETILLOS RANGEL</t>
  </si>
  <si>
    <t>REPARACUION DE PARRILLA INFINITI</t>
  </si>
  <si>
    <t>DEPOSITO BANCOMER PABLO HERNANDEZ</t>
  </si>
  <si>
    <t>PALANCA Y JUEGO DE TORNILLOS PARA BOMBAS</t>
  </si>
  <si>
    <t>LLAVE STILSON Y CONECTOR DE TANQUE</t>
  </si>
  <si>
    <t>CARGAS</t>
  </si>
  <si>
    <t>DEPOSITO BANAMEX</t>
  </si>
  <si>
    <t>PAGO DE GANADERIA KRISTELLE FARIAS</t>
  </si>
  <si>
    <t>JUAN DECEANO (ARMAS)</t>
  </si>
  <si>
    <t>GASTOS DE CABALLOS</t>
  </si>
  <si>
    <t>DIANA GALINDO (KRISTELL FARIAS)</t>
  </si>
  <si>
    <t>PAGO DE GANADERIA JUVENCIO (KRISTELLE FARIAS)</t>
  </si>
  <si>
    <t>PAGO DE GANADERIA AZAEL</t>
  </si>
  <si>
    <t>COMPRAS GANADERIA (ALIMENTOS)</t>
  </si>
  <si>
    <t>LAVADO DE AYER (FRONTIER CABRERA)</t>
  </si>
  <si>
    <t>MATERIALES PARA EL VOLTEO</t>
  </si>
  <si>
    <t>CORTE DE MIGUEL GUTIERREZ REMISION 9760</t>
  </si>
  <si>
    <t>PRESTAMO DE CHOFER REM 9760</t>
  </si>
  <si>
    <t>EFECTIVO DE ALEJANDRO REYES</t>
  </si>
  <si>
    <t>PAGO POR TRAER EFECTIVO</t>
  </si>
  <si>
    <t>PAGO DE SILO (BANCOMER)</t>
  </si>
  <si>
    <t>RESTANTE DE MOVIMIENTOS GANADERIA AYER</t>
  </si>
  <si>
    <t>PERIODICO DE VIAJE A MIGUEL REM 9760</t>
  </si>
  <si>
    <t>TALACHA A REMOLQUE</t>
  </si>
  <si>
    <t>VIATICOS A JUNTA Y DE JUGADORES DE ORIZABA</t>
  </si>
  <si>
    <t>DEPOSITO PARA ANTICIPO DE VAN (AMERICA MURRIETA)</t>
  </si>
  <si>
    <t>CAMBIO DE SWITCH TRACTOR DE EQUIPO</t>
  </si>
  <si>
    <t>ABRAZADERAS Y MANGUERA PARA EQUIPO</t>
  </si>
  <si>
    <t>ZAPATILLAS Y BOQUILLAS PARA BOMBAS</t>
  </si>
  <si>
    <t>RICARDO MORAN</t>
  </si>
  <si>
    <t>GASTOS GANADERIA (ELIZABETH TOLEDO)</t>
  </si>
  <si>
    <t>ATLETICO ISLA (TUXTEPEC-USILA)</t>
  </si>
  <si>
    <t>PAGO DE RENTA  CASA DE LOS MACHETEROS</t>
  </si>
  <si>
    <t>TACOS PARA RODRIGO</t>
  </si>
  <si>
    <t>COMPRAS MOY</t>
  </si>
  <si>
    <t>TURBO Y BASE DEL FILTRO DE LA PIPA Y CASETAS A CORDOBA</t>
  </si>
  <si>
    <t>RENTA DE 13 HECTAREAS LOS TIGRES</t>
  </si>
  <si>
    <t>REPARACION DE EQUIPO</t>
  </si>
  <si>
    <t>LAVADO Y COMPRA DE HULE PARA RAPTOR RODRIGO</t>
  </si>
  <si>
    <t>MANTENIMIENTO DEL JARDIN CASA DE DOÑA NORMA</t>
  </si>
  <si>
    <t>SAMUEL HERNANDEZ (VICTOR GASPERIN)</t>
  </si>
  <si>
    <t>RAYA LUIS MIGUEL</t>
  </si>
  <si>
    <t>COMISION POR GENTE DE ISLA</t>
  </si>
  <si>
    <t>CODO Y ABRAZADERAS SINFÍN</t>
  </si>
  <si>
    <t>BOMBA SUMERGIBLE PARA CASA DE RODRIGO</t>
  </si>
  <si>
    <t>LAVADO DE F350</t>
  </si>
  <si>
    <t>GUANTES PARA PALPAR</t>
  </si>
  <si>
    <t>REPARACION DE CREMAYERA CHEVROLET MANUEL</t>
  </si>
  <si>
    <t>LANZAS Y PISTOLAS PARA MANGUERAS DE EQUIPO</t>
  </si>
  <si>
    <t>REPARACIONES A PIPA (ERIK REYES)</t>
  </si>
  <si>
    <t>DEPOSITO PARA DOÑA REYNA</t>
  </si>
  <si>
    <t>IMPRESIONES DE MOY</t>
  </si>
  <si>
    <t>REPARACION DE CLIMA Y FRENOS JETTA</t>
  </si>
  <si>
    <t>DAVID GARCIA HERNANDEZ (RAMIRO)</t>
  </si>
  <si>
    <t>RICARDO MORA (18.110*650)</t>
  </si>
  <si>
    <t>ERIK REYES (YUCA)</t>
  </si>
  <si>
    <t>TALLER ELECTRICO EL PIPI</t>
  </si>
  <si>
    <t>TRABAJOS VARIOS CASA DE RODRIGO</t>
  </si>
  <si>
    <t>RESTO DE  MATERIALES PARA LA BOMBA CASA DE RODRIGO</t>
  </si>
  <si>
    <t>EMIGDIO ZUMUANO (MILLO)</t>
  </si>
  <si>
    <t>EMIGDIO ZUMUANO (CASA DE RODRIGO)</t>
  </si>
  <si>
    <t>DIFERENCIA DE COMPRAS RODRIGO</t>
  </si>
  <si>
    <t>DEPOSITO A CUENTA DE MGZ BANAMEX PARA PAGO DE INTERESES</t>
  </si>
  <si>
    <t>DEPOSITO A LA CUENTA DE MGZ BANAMEX PARA COMPRA DE PRODUCTOS</t>
  </si>
  <si>
    <t>GAS TODOS LOS GRUPOS(8 TANQUES)</t>
  </si>
  <si>
    <t>PARCHADO DE LLANTA DEL VERSA</t>
  </si>
  <si>
    <t>GARRAFON DE AGUA</t>
  </si>
  <si>
    <t>TORNILLO PARA CHAPEADORA</t>
  </si>
  <si>
    <t>PINZA PARA ARETAR</t>
  </si>
  <si>
    <t>ARMANDO YESCAS (TICKET 56746)</t>
  </si>
  <si>
    <t>BENIGNO LOPEZ MARTINEZ (17 PERSONAS)</t>
  </si>
  <si>
    <t>DESCARGA 35 TONELADAS</t>
  </si>
  <si>
    <t>PAGO DE TARJETAS DON VICTOR</t>
  </si>
  <si>
    <t>CORTE DE CAMIONETA EL POMELERO</t>
  </si>
  <si>
    <t>BOLSAS DE PRODUCTOS</t>
  </si>
  <si>
    <t>CARBURADOR PARA MOTOSIERRA</t>
  </si>
  <si>
    <t>DEPOSITO SANTANDER JOVANI SANTAMARIA</t>
  </si>
  <si>
    <t>RICARDO MORA (JORGE CABRERA)</t>
  </si>
  <si>
    <t>TONER PARA IMPRESORA</t>
  </si>
  <si>
    <t>COMPRA DE ESCOBAS</t>
  </si>
  <si>
    <t>1 FOCO PARA CASA DE RODRIGO</t>
  </si>
  <si>
    <t>MOVIMIENTOS GANADERIA (SINIGA)</t>
  </si>
  <si>
    <t>BALERO PARA EQUIPO DE CARBURAR</t>
  </si>
  <si>
    <t>HULE PARA PUERTA DE CAMIONETA RAPTOR</t>
  </si>
  <si>
    <t>CHAPA Y REPARACION DE PUERTA OFICINA DE CAMPO</t>
  </si>
  <si>
    <t>MANGUERA PARA EQUIPO DE CARBURAR</t>
  </si>
  <si>
    <t>PAGO A TORNERO (TERCER PUNTO)</t>
  </si>
  <si>
    <t>DEVOLUCION DE TICKET 56737 MACHETEROS (RAMIRO MURILLO)</t>
  </si>
  <si>
    <t>LAVADO DE INFINITI Y TAXIS</t>
  </si>
  <si>
    <t>CAMBIO DE CARBURADOR Y SERVICIO A MOTOSIERRA</t>
  </si>
  <si>
    <t>POLLO (OSCAR PRIETO)</t>
  </si>
  <si>
    <t>POLI (ERIK REYES)</t>
  </si>
  <si>
    <t>SILICON PARA TANQUES</t>
  </si>
  <si>
    <t>BOQUILLAS Y LANZAS PARA BOMBAS</t>
  </si>
  <si>
    <t>COPIAS DE LLAVES OFICINA DE CAMPO</t>
  </si>
  <si>
    <t>ARMANDO YESCAS (OSCAR PRIETO)</t>
  </si>
  <si>
    <t>CHEQUE BANCOMER 0379 MGZ</t>
  </si>
  <si>
    <t>CHEQUE BANCOMER 0378 MGZ</t>
  </si>
  <si>
    <t>EFECTIVO PERSONAL MOY</t>
  </si>
  <si>
    <t>VIATICOS PARA CAMION PIPA</t>
  </si>
  <si>
    <t>CHEQUE BANAMEX VALERIA GASPERIN 0040</t>
  </si>
  <si>
    <t>CHEQUE BANAMEX MOISES GASPERIN 0110</t>
  </si>
  <si>
    <t>CHEQUE BANAMEX NORMA ACOSTA 0773</t>
  </si>
  <si>
    <t>CHEQUE BANAMEX VICTOR GASPERIN 2936</t>
  </si>
  <si>
    <t>PAGO DE TARJETA ORO</t>
  </si>
  <si>
    <t>VIATICOS Y ARBITRAJE JOSE GAYA</t>
  </si>
  <si>
    <t>MICHELLE PEREZ</t>
  </si>
  <si>
    <t>DEVOLUCION RAYA TIGRESS</t>
  </si>
  <si>
    <t>GASTOS MEDICOS DE ACCIDENTADO</t>
  </si>
  <si>
    <t>DEPOSITO A GONZALO MARIN</t>
  </si>
  <si>
    <t>RESTANTE DE REPARACION DE TRANSFORMADOR PANCHO VILLA</t>
  </si>
  <si>
    <t>REPARACION DE AUTOMATICO EN PERSEVERANCIA</t>
  </si>
  <si>
    <t>EFECTIVO PARA CERVEZAS</t>
  </si>
  <si>
    <t>PAGO DE PRESTAMO VALERIA</t>
  </si>
  <si>
    <t>REPARACION DE LUCES, APAGADORES Y PLAFONES</t>
  </si>
  <si>
    <t>DIANA ARISBETH ANASTACIO GALINDO</t>
  </si>
  <si>
    <t>GRUPO GREGORIO (GALERAS)</t>
  </si>
  <si>
    <t>TALLER CHERRI (TOMAS CASTRO)</t>
  </si>
  <si>
    <t>RESTO REPARACION CHEVROLET MANUEL BARRERA</t>
  </si>
  <si>
    <t>SOBRES FUTBOL</t>
  </si>
  <si>
    <t>DEVOLUCION DE ATLETICO ISLA MARINO SOLANO</t>
  </si>
  <si>
    <t>GASTO SEMANAL</t>
  </si>
  <si>
    <t>TALACHA DEL REMOLQUE</t>
  </si>
  <si>
    <t>GASOLINA PARA LA FRONTIER</t>
  </si>
  <si>
    <t>OXIGENO PARA TALLER</t>
  </si>
  <si>
    <t>GAS GRUPOS</t>
  </si>
  <si>
    <t>DEPOSITO A JOSE FRANCISCO GONZALEZ</t>
  </si>
  <si>
    <t>DESCARGA DE 145 BULTOS DE ABONO</t>
  </si>
  <si>
    <t>RAYAS LISTA ESPECIAL</t>
  </si>
  <si>
    <t>PRESTAMO GRUPO OCELOTAS</t>
  </si>
  <si>
    <t>COMIDA SEMANA OPERADOR RETRO</t>
  </si>
  <si>
    <t>GASTOS CABALLOS</t>
  </si>
  <si>
    <t>OPERADORES (ANTONIO RODRIGUEZ ALFONSO )</t>
  </si>
  <si>
    <t>ENRIQUE BAIZABL (10 PERSONAS)</t>
  </si>
  <si>
    <t>HONORARIOS FIN DE MES DE FEBRERO A JULIO</t>
  </si>
  <si>
    <t>GASTOS VERACRUZ RODRIGO</t>
  </si>
  <si>
    <t>GASOLINA INFINITI DE RODRIGO</t>
  </si>
  <si>
    <t>LAVADO Y TAXIS DE INFINITI</t>
  </si>
  <si>
    <t>PAGO DE FACTURA (IMPLEMENTO DE DRENES)</t>
  </si>
  <si>
    <t>MANGUERA Y ABRAZADERAS PARA EQUIPO</t>
  </si>
  <si>
    <t>EFECTIVO PARA PINTURA Y MATERIAL DE INFINITI</t>
  </si>
  <si>
    <t>CHEQUE BANCOMER MGZ 0380</t>
  </si>
  <si>
    <t>DEPOSITO A PACO MECANICO DE CORDOBA</t>
  </si>
  <si>
    <t>TRABAJO DE CABALLO MORO</t>
  </si>
  <si>
    <t>LA TITA, FRATELLOS, NONNA, LOS TIGRES Y CIRCUNV.</t>
  </si>
  <si>
    <t>MOISES GASPERIN (CABALLOS DE CARRERAS)</t>
  </si>
  <si>
    <t>CARGA DE GAS EN CASA</t>
  </si>
  <si>
    <t>PASTEL PARA DANNA</t>
  </si>
  <si>
    <t>CORTE DE CAMIONETAZO EL POMELERO</t>
  </si>
  <si>
    <t>MOVIMIENTOS GANADERIA (VENTA DE TOROS Y VACAS)</t>
  </si>
  <si>
    <t>PAGO ATRASADO DE CAMION DE LA BASURA</t>
  </si>
  <si>
    <t>ABRAZADERAS PARA EQUIPO</t>
  </si>
  <si>
    <t>NARCIZO BONILLA (PIJUL)</t>
  </si>
  <si>
    <t>OFICINA (ARMANDO YESCAS)</t>
  </si>
  <si>
    <t>PAGO DE GANADERIA CARNICERO ALEJANDRO (ABIGAIL)</t>
  </si>
  <si>
    <t>FACTURA DE REMISIONES ALMACEN DAVID FLORES</t>
  </si>
  <si>
    <t>DEVOLUCION GASTOS CORDOBA VALERIA (ADALBERTO FLORES)</t>
  </si>
  <si>
    <t xml:space="preserve">REPARAR SISTEMA DE ARRANQUE Y CONTACTO DE LINEAS HIDRAULICO </t>
  </si>
  <si>
    <t>DEPOSITO PARA BALONES JOSE GAYA</t>
  </si>
  <si>
    <t>PAGO DE AGUA JULIO</t>
  </si>
  <si>
    <t>COMPRAS PAPELERIA</t>
  </si>
  <si>
    <t>CARGA DE FERTILIZANTE</t>
  </si>
  <si>
    <t>CODO PARA SOPLETEAR Y SILICON</t>
  </si>
  <si>
    <t>TRAMO DE SOLERA</t>
  </si>
  <si>
    <t>CONTROLES DE PORTON TORRE LATITUD</t>
  </si>
  <si>
    <t>EMPAQUES</t>
  </si>
  <si>
    <t>TALLER EL PIPI (TRACTOR DE ERASMO)</t>
  </si>
  <si>
    <t>NARCISO BONILLA (PIJUL)</t>
  </si>
  <si>
    <t>TOMAS CASTRO (FREIGLENTHER)</t>
  </si>
  <si>
    <t>1000 pero deolvió 400 el 24 de julio</t>
  </si>
  <si>
    <t>En salida el 22 eran 1,000 pero devolvió 400 aquí por eso le puse $600</t>
  </si>
  <si>
    <t>Pagado 10/jul ticket 56721</t>
  </si>
  <si>
    <t>prestado 8/jul ticket 56675</t>
  </si>
  <si>
    <t>$10600, se llevó 10,000 y regresó 10,600</t>
  </si>
  <si>
    <t xml:space="preserve">Pagué 1,000 de gasolina en cordoba por eso lo saco asi </t>
  </si>
  <si>
    <t>GASTOS AGENCIA HONDA CORDOBA</t>
  </si>
  <si>
    <t>REPARACION DE MOTO POR GOLPE</t>
  </si>
  <si>
    <t>CHEQUE BANAMEX 0731 NORMA ACOSTA</t>
  </si>
  <si>
    <t>CHEQUE BANAMEX 2937 VICTOR GASPERIN</t>
  </si>
  <si>
    <t>CHEQUE BANAMEX 0111 MOISES GASPERIN</t>
  </si>
  <si>
    <t>CHEQUE BANCOMER 0382 MGZ</t>
  </si>
  <si>
    <t>CHEQUE BANCOMER 0384 MGZ</t>
  </si>
  <si>
    <t>DEPOSITO A TARJETA DE CREDITO PLATINUM</t>
  </si>
  <si>
    <t>CHEQUE BANCOMER 0105 LUIS ENRIQUE BAIZABAL</t>
  </si>
  <si>
    <t>CHEQUE BANCOMER 0106 LUIS ENRIQUE BAIZABAL</t>
  </si>
  <si>
    <t>PAQUETERIA POR COBRAR</t>
  </si>
  <si>
    <t>CORTE DE MIGUEL GUTIERREZ REM 9796</t>
  </si>
  <si>
    <t>PRESTAMO A CHOFER DE MIGUEL REM 9796</t>
  </si>
  <si>
    <t>PERIODICO DE VIAJE A MIGUEL REM 9796</t>
  </si>
  <si>
    <t>VIATICOS Y ARBITRAJES JOSE GAYA</t>
  </si>
  <si>
    <t>RESTANTE DE LAMINACION A INFINITI</t>
  </si>
  <si>
    <t>PAGO A TORNERO POR CAMPANA DE MARCHA</t>
  </si>
  <si>
    <t>REPARACION DE MARCHA Y PONER FAROS</t>
  </si>
  <si>
    <t>PEDRO PINTADO (LEONEL ELVIRA)</t>
  </si>
  <si>
    <t>RICARDO MORA (15.850*550)</t>
  </si>
  <si>
    <t>TALLER EL PIPI (TRACTOR DE PEPE)</t>
  </si>
  <si>
    <t>CAMIONETAZO POMELERO</t>
  </si>
  <si>
    <t>COMISION POR CONSEGUIR GENTE DE POTRERO</t>
  </si>
  <si>
    <t>GASTOS A VERACRUZ RODRIGO</t>
  </si>
  <si>
    <t>DEVOLUCION DE AYER AGENCIA HONDA CORDOBA</t>
  </si>
  <si>
    <t>REPOSICION DE TAXIS MOY</t>
  </si>
  <si>
    <t>COMPRA DE CAFÉ DOLCE GUSTO</t>
  </si>
  <si>
    <t>COMISION POR CONSEGUIR GENTE ISLA</t>
  </si>
  <si>
    <t>EFECTIVO DE PIÑAS EL POMELERO</t>
  </si>
  <si>
    <t>REPARACIONES EN CASA DE RODRIGO</t>
  </si>
  <si>
    <t>REPARACIONES EN CASA DE VALERIA</t>
  </si>
  <si>
    <t>REPARACION EN OFICINA</t>
  </si>
  <si>
    <t>NARCISO BONILLA PEREZ</t>
  </si>
  <si>
    <t>DIANA GALINDO (VALERIA)</t>
  </si>
  <si>
    <t>TAXIS Y LAVADO INFINITI</t>
  </si>
  <si>
    <t>TANQUES DE GAS GRUPOS</t>
  </si>
  <si>
    <t>LAVADO Y ENGRASADO HILUX</t>
  </si>
  <si>
    <t>LAVADO DE VERSA</t>
  </si>
  <si>
    <t>CARGA DE NAILO Y ABONO</t>
  </si>
  <si>
    <t>CHEQUE BANAMEX 2938</t>
  </si>
  <si>
    <t>COMPRA DE FELINO (VENENO)</t>
  </si>
  <si>
    <t>REPOSICION DE TAXI</t>
  </si>
  <si>
    <t>BOMBAS DE MOCHILA</t>
  </si>
  <si>
    <t>IVA DE DESCARGAS</t>
  </si>
  <si>
    <t>DIA OPERADOR RETRO</t>
  </si>
  <si>
    <t>PRESTAMO NORMA ACOSTA</t>
  </si>
  <si>
    <t>CORTE DE GREGORIO JIMENEZ REM 9808</t>
  </si>
  <si>
    <t>PRESTAMO A CHOFER DE GREGORIO JIMENEZ REM 9808</t>
  </si>
  <si>
    <t>DAVIS FLORES</t>
  </si>
  <si>
    <t>BARTOLO CRUZ GARCIA</t>
  </si>
  <si>
    <t>RICARDO MORA (15.810*600)</t>
  </si>
  <si>
    <t>SILVESTRE ALCANTARA RUBIO</t>
  </si>
  <si>
    <t>NONIMAS</t>
  </si>
  <si>
    <t>DE BANORTE</t>
  </si>
  <si>
    <t>COT 172</t>
  </si>
  <si>
    <t>300 K CARBON ACTIVADO, 3 TANQ ETHILRNO</t>
  </si>
  <si>
    <t>ISR RETENCIONES ENERO A JUNIO MGZ</t>
  </si>
  <si>
    <t>DEVOLCUCION DE LO DEL TERRENO DE NORMA ACOSTA</t>
  </si>
  <si>
    <t>REPARACIO ELECTRICA INFINITI</t>
  </si>
  <si>
    <t>COT 181</t>
  </si>
  <si>
    <t>100 VERDEABON</t>
  </si>
  <si>
    <t>25 BAPCER</t>
  </si>
  <si>
    <t>30 PACKARD</t>
  </si>
  <si>
    <t>VALVUAL DE ESCAPE Y TUERCAS</t>
  </si>
  <si>
    <t>COMPLETO PARA 30 PACKARD</t>
  </si>
  <si>
    <t>LUZ ARIANA AMADOR (LALO OAXACA)</t>
  </si>
  <si>
    <t>NORMA RITH ACOSTA CAPETILLO</t>
  </si>
  <si>
    <t>VICTOR RUZ LIMON</t>
  </si>
  <si>
    <t>VICTOR MANUEL GASPERIN ACOSTA</t>
  </si>
  <si>
    <t>LIDIA HERNANDEZ ORTEGA (PIEDRA)</t>
  </si>
  <si>
    <t xml:space="preserve">MANUEL BARRERA </t>
  </si>
  <si>
    <t>COMISIONES DE CREDITO</t>
  </si>
  <si>
    <t>COT 169</t>
  </si>
  <si>
    <t>400 CARBON, 5 ETHILENO</t>
  </si>
  <si>
    <t>FAC 35 Y 68</t>
  </si>
  <si>
    <t>COBRO DE CHEQUE PARA NOMINAS</t>
  </si>
  <si>
    <t>COLLARINES PISTOLAS CILINDROS PARA COMBAS</t>
  </si>
  <si>
    <t>LINEA DE CREDITO LIQUIDO</t>
  </si>
  <si>
    <t>COT 170 (CONTADO)</t>
  </si>
  <si>
    <t>25 MICROZINC, 250 NIT POTASIO, 50 UREA</t>
  </si>
  <si>
    <t>20 PROBORATE</t>
  </si>
  <si>
    <t>FAC C5054 A C5455</t>
  </si>
  <si>
    <t>FAC X10392 A X10853</t>
  </si>
  <si>
    <t>FAC 65, 66, 67, 69, 70, 71, 72, 90</t>
  </si>
  <si>
    <t>FINIQUITO FAC A14770</t>
  </si>
  <si>
    <t>FAC 1875D10F</t>
  </si>
  <si>
    <t>MTTO REFRI QUE SE PASO A OFICINA DE CAMPO</t>
  </si>
  <si>
    <t>FAC C137</t>
  </si>
  <si>
    <t>NOTA 10712</t>
  </si>
  <si>
    <t>FAC A2917</t>
  </si>
  <si>
    <t>SERVICIO VERSA</t>
  </si>
  <si>
    <t>FAC F188</t>
  </si>
  <si>
    <t>REPARACION DE IMPLEMENTOS AGRICOLAS</t>
  </si>
  <si>
    <t>FAC 02B0EE7E</t>
  </si>
  <si>
    <t>FAC AE3071D4</t>
  </si>
  <si>
    <t>SERVICO ELECTRICO SANCHEZ</t>
  </si>
  <si>
    <t>FAC 1139</t>
  </si>
  <si>
    <t>SERVICIO LLANTAS PERFECTO</t>
  </si>
  <si>
    <t>FAC 1371 Y 1373</t>
  </si>
  <si>
    <t>CONTABILIDAD JUNIO</t>
  </si>
  <si>
    <t>FAC 495</t>
  </si>
  <si>
    <t>FAC A3760</t>
  </si>
  <si>
    <t>PARCIAL 1 FAC 3393</t>
  </si>
  <si>
    <t>MATERIALES ALVAREZ</t>
  </si>
  <si>
    <t>LIQUIDACION FACTURA C5455</t>
  </si>
  <si>
    <t>COT 168</t>
  </si>
  <si>
    <t>180 DIMETOATO, 144 CARBENDAZIM</t>
  </si>
  <si>
    <t>COMPLETO PARA 180 DIMETOATO, 144 CARBENDAZIM</t>
  </si>
  <si>
    <t>FAC 46437</t>
  </si>
  <si>
    <t>INTERESES CANCELACION ANTICIPADA</t>
  </si>
  <si>
    <t>LIQUIDACION ANTICIPADA DE CREDITO LIQUIDO</t>
  </si>
  <si>
    <t>COT 171 CONTADO</t>
  </si>
  <si>
    <t>5 DAPPLUS, 50 GALANT, 27 HYVAR, 75 KARMEX, 200 VERDEABON</t>
  </si>
  <si>
    <t>300 UREA</t>
  </si>
  <si>
    <t>COMPRA DE 2200 HIJUELOS DE PIÑA</t>
  </si>
  <si>
    <t>1 21975422254</t>
  </si>
  <si>
    <t xml:space="preserve">ISR ENERO A JUNIO </t>
  </si>
  <si>
    <t>LAMINAS PARA REPARAR REMOLQUE</t>
  </si>
  <si>
    <t>NIPLE PARA EL RIEGO</t>
  </si>
  <si>
    <t>CONTRATO DE APERTURA DE CREDITO</t>
  </si>
  <si>
    <t>COT 180</t>
  </si>
  <si>
    <t>120 KG CARBON, 3 ETHILENO</t>
  </si>
  <si>
    <t>COT 179</t>
  </si>
  <si>
    <t>5 DAP PLUS</t>
  </si>
  <si>
    <t>COMPRA DE 2000 HIJUELOS DE PIÑA</t>
  </si>
  <si>
    <t>COMPLETO PARA COMPRA DE 30000 HIJUELOS DE PIÑA</t>
  </si>
  <si>
    <t>COMPRA DE 2850 HIJUELOS DE PIÑA</t>
  </si>
  <si>
    <t>0 398720269</t>
  </si>
  <si>
    <t>COMPRA DE 4300 HIJUELOS DE PIÑA</t>
  </si>
  <si>
    <t>COMPRA DE 8600 HIJUELOS DE PIÑA</t>
  </si>
  <si>
    <t>FAC A 2920</t>
  </si>
  <si>
    <t>SERVICIO CHEROKEE MOY</t>
  </si>
  <si>
    <t>COT 188</t>
  </si>
  <si>
    <t>20 ALGAS MARINAS, 10 NEBIOL, 6 RHIZO</t>
  </si>
  <si>
    <t>4 MAS DE RHIZO</t>
  </si>
  <si>
    <t>COMPLETO PARA COTIZACION COMPLETA</t>
  </si>
  <si>
    <t>TOMAS ALEMAN GUILLEN (LOS CUATES)</t>
  </si>
  <si>
    <t>CONCEPCION ESCOVEDO AGUILAR</t>
  </si>
  <si>
    <t>DELFINA ALVAREZ MENDOZA</t>
  </si>
  <si>
    <t>SERVICIO DEN CENTRO DE ISLA (MATILLA)</t>
  </si>
  <si>
    <t>JUVENCIO SANCHEZ CAZARIN</t>
  </si>
  <si>
    <t>MIREYA DE LOURDES ZAM UDIO AZAMAR</t>
  </si>
  <si>
    <t>INSCRIPCION A DELFINES DE NORMITA</t>
  </si>
  <si>
    <t>TALACHA A HILUX</t>
  </si>
  <si>
    <t>HACER MANGUERA PARA EQUIPO</t>
  </si>
  <si>
    <t>ARREGLAR ESPEJO RETROVISOR</t>
  </si>
  <si>
    <t>LLAVE DE PASO DE PILETA</t>
  </si>
  <si>
    <t>PRESTAMO CHOFER MIGUEL GUTIERREZ REM 9830</t>
  </si>
  <si>
    <t>CORTE Y ESTIBA MIGUEL GUTIERREZ REM 9830</t>
  </si>
  <si>
    <t>VULC. EL GREÑAS (MEZA)</t>
  </si>
  <si>
    <t>RICARDO MORA ROMAN (17.5X600)</t>
  </si>
  <si>
    <t>NOTAS 8488 Y 8520</t>
  </si>
  <si>
    <t>MEDICAMENTOS PARA GANADO</t>
  </si>
  <si>
    <t>FAC 109 Y 110</t>
  </si>
  <si>
    <t>IMPUESTOS 3% SOBRE NOMINA</t>
  </si>
  <si>
    <t>PAGO DE RODRIGO GASPERIN</t>
  </si>
  <si>
    <t>TC 5491380211282919 PLATINUM</t>
  </si>
  <si>
    <t>FACTURAS 111 Y 114</t>
  </si>
  <si>
    <t>PULSADOR CERCO ELECTRICO</t>
  </si>
  <si>
    <t>COMPLETO PARA PULSADOR CERCO ELECTRICO</t>
  </si>
  <si>
    <t>ROGELIO ENRIQUE VERA FOMPEROSA (LA POTRANCA)</t>
  </si>
  <si>
    <t>Pagado en Victor Banamex AMEX 17/jul</t>
  </si>
  <si>
    <t>CHEQUE 109</t>
  </si>
  <si>
    <t>CHEQUE 111</t>
  </si>
  <si>
    <t>VENTA DE TERRENO</t>
  </si>
  <si>
    <t>VENTA DE 8600 HIJUELOS DE PIÑA</t>
  </si>
  <si>
    <t>IMPUESTOS JUNIO</t>
  </si>
  <si>
    <t>COBRO DE CHEQUE PARA C AJA</t>
  </si>
  <si>
    <t>DIFERENCIA DE MANGUERA Y ABRAZADERAS</t>
  </si>
  <si>
    <t>RETIRO BANCOMER MARINO SOLANO</t>
  </si>
  <si>
    <t>CHEQUE BANAMEX 734 NORMA ACOSTA</t>
  </si>
  <si>
    <t>RESTANTE DE MOVIMIENTOS GANADERIA</t>
  </si>
  <si>
    <t>PAGO DE VIAJE DE GRAVA PARA RIEGO DE FRATELLOS</t>
  </si>
  <si>
    <t>PERIODICO DE VIAJE A MIGUEL AYER REM 9830</t>
  </si>
  <si>
    <t>ARRANCAR CARRO Y CAMBIAR BANDA EN FRATELLOS</t>
  </si>
  <si>
    <t>DIANA GALINDO (CHICO ROMAN)</t>
  </si>
  <si>
    <t>TALLER EL PIPI (FRANCISCO MORENO)</t>
  </si>
  <si>
    <t>$1,050.00 (Prestado 30/jul ticket 57110)</t>
  </si>
  <si>
    <t>$4,500 (Pagado 16/jul ticket 57063)</t>
  </si>
  <si>
    <t>$75000, (prestado 28/jul ticket 57075)</t>
  </si>
  <si>
    <t>Pagado 12/jul 10,000 ticket 56781 y 19/jul 5,000 ticket 56905</t>
  </si>
  <si>
    <t>TORNILLO DE CENTRO PARA PIPA</t>
  </si>
  <si>
    <t>CHEQUE BANAMEX 0041 VALERIA GASPERIN</t>
  </si>
  <si>
    <t>MAZA Y TUERCA PARA REMOLQUE DE GANADERIA</t>
  </si>
  <si>
    <t>TAPON DE GASOLINA F350</t>
  </si>
  <si>
    <t>VENTA DE GANADERIA FRANCISCO ROMAN</t>
  </si>
  <si>
    <t>DEPOSITO A JOSE ALBERTO RANGEL</t>
  </si>
  <si>
    <t>DIANA GALINDO (GUIA JUAN)</t>
  </si>
  <si>
    <t>ONESIMO (JUAN ALDANA)</t>
  </si>
  <si>
    <t>FLETES DE PLANTA DE PIÑA</t>
  </si>
  <si>
    <t>COT 192</t>
  </si>
  <si>
    <t>1 ETHILENO</t>
  </si>
  <si>
    <t>COT 191</t>
  </si>
  <si>
    <t>50 MICROMIX, 625 NIT POT</t>
  </si>
  <si>
    <t>90 MALATHION, 30 NUTRISORB</t>
  </si>
  <si>
    <t>COMPLETO PARA 40 DE VOGA</t>
  </si>
  <si>
    <t>A VALERIA BANCOMER</t>
  </si>
  <si>
    <t>DEPOSITO A LOS TIGRES</t>
  </si>
  <si>
    <t>COMPRAS BODEGA Y ARAÑA</t>
  </si>
  <si>
    <t>COMPRA DE VENENO</t>
  </si>
  <si>
    <t>CHEQUE BANAMEX 0113 MOISES GASPERIN</t>
  </si>
  <si>
    <t>CHEQUE BANAMEX 0736 NORMA ACOSTA</t>
  </si>
  <si>
    <t>CORTE DE MIGUEL GUTIERREZ REM 9838</t>
  </si>
  <si>
    <t>PRESTAMO A CHOFER DE MIGUEL REM 9838</t>
  </si>
  <si>
    <t>PERIODICO DE VIAJE A MIGUEL REM 9838</t>
  </si>
  <si>
    <t>REPARACION DE PUERTA A TORTON FRANCISCO</t>
  </si>
  <si>
    <t>VALVULA DE ESCAPE Y ROTOCHAMBER</t>
  </si>
  <si>
    <t>REPARACION DE MOTOSIERRA</t>
  </si>
  <si>
    <t>RESTANTE DE COMIDAS OPERADOR DE RETRO</t>
  </si>
  <si>
    <t>PAGO A MALENA, VICTORIA Y JULIA</t>
  </si>
  <si>
    <t>COMPRA DE CARGADORES</t>
  </si>
  <si>
    <t>CAMBIO DE BALATAS RANGER MOY</t>
  </si>
  <si>
    <t>INSTALAR REVERSEROS A ENRIQUE E INSTALACION A JORGE</t>
  </si>
  <si>
    <t>PITUFOS (JORGE ROMAN)</t>
  </si>
  <si>
    <t>JUAN DECEANO (VOLTEO)</t>
  </si>
  <si>
    <t>TALLER MORTEO</t>
  </si>
  <si>
    <t>TALLER EL PIPI (S10 Y F350)</t>
  </si>
  <si>
    <t>viaje de planta perse a frat</t>
  </si>
  <si>
    <t>MANTENIMIENTO ALBERCA DE DON VICTOR</t>
  </si>
  <si>
    <t>DEPOSITO PARA GASTOS Y ARBITRAJE</t>
  </si>
  <si>
    <t>AGUAS Y GASTOS PONY</t>
  </si>
  <si>
    <t>LAVADO Y TAXI DE RAPTOR RODRIGO</t>
  </si>
  <si>
    <t>FILTRO PARA FREIGLENTHER TOMAS</t>
  </si>
  <si>
    <t>REPUESTO DE CHUMAZERA Y TUERCAS</t>
  </si>
  <si>
    <t>CORTE Y TRASBORDE DE CAMIONETA POMELERO</t>
  </si>
  <si>
    <t>DEPOSITOS A ESTELA Y NICOLAS</t>
  </si>
  <si>
    <t>REPARACION DE LUZ FRATELLOS (FUSIBLES)</t>
  </si>
  <si>
    <t>2 REPARACIONES DE LUZ EN LA TITA</t>
  </si>
  <si>
    <t>PACO REYES (JORGE)</t>
  </si>
  <si>
    <t>ROGELIO SILVA (JUAN ALDANA)</t>
  </si>
  <si>
    <t>Pago parcial de 28/jul ticket 57090</t>
  </si>
  <si>
    <t>3600(se restaron 700 para completar el pago de un prestamo de Norma)</t>
  </si>
  <si>
    <t>Pagados 2,000 30/jul en ticket 57120, $7,300 2/ago ticket 57174 y $700 1/ago ticket 57156</t>
  </si>
  <si>
    <t>COMISION EMISION CHEQUERA</t>
  </si>
  <si>
    <t>LAMINACION DE CARRO TORTON VIEJO</t>
  </si>
  <si>
    <t>COMPRA DE LAMPARAS</t>
  </si>
  <si>
    <t>2 TANQUES DE GAS</t>
  </si>
  <si>
    <t>LAVADO DE HILUX</t>
  </si>
  <si>
    <t>PAGO DE DIA DOMINGO</t>
  </si>
  <si>
    <t>CHEQUE BANAMEX 2940 VICTOR GASPERIN</t>
  </si>
  <si>
    <t>DEPOSITO A BETILLO RANGEL (LACTANASE)</t>
  </si>
  <si>
    <t>TABLAS PARA ESCRIBIR</t>
  </si>
  <si>
    <t>BOMBA DE AIRE Y BOQUILLA PARA CARRETILLAS</t>
  </si>
  <si>
    <t>CORTE DE MIGUEL GUTIERREZ REM 9852</t>
  </si>
  <si>
    <t>PRESTAMO A CHOFER DE MIGUEL REM 9852</t>
  </si>
  <si>
    <t>PERIODICO DE VIAJE A MIGUEL REM 9852</t>
  </si>
  <si>
    <t>JOSELINE HERNANDEZ LASCARES</t>
  </si>
  <si>
    <t>RICARDO MORA (15.650*600)</t>
  </si>
  <si>
    <t>CHEQUE BANAMEX 1947 MGZ</t>
  </si>
  <si>
    <t>GASTOS CONMUTADOR</t>
  </si>
  <si>
    <t>CONEXIÓN PARA TOMA DE AGUA DE PIPA</t>
  </si>
  <si>
    <t>ANTICIPO DE VENTA DE GANADO A ABIGAIL</t>
  </si>
  <si>
    <t>MANO DE OBRA DE TRANSFORMADOR LA TITA</t>
  </si>
  <si>
    <t>CAMBIO DE BENDIX Y SERVICIO DE MARCHA</t>
  </si>
  <si>
    <t>SOLDAR ESCAPE DE NP300</t>
  </si>
  <si>
    <t>JOSE LUIS MARTINEZ</t>
  </si>
  <si>
    <t>PAGO PIEZAS ISLA</t>
  </si>
  <si>
    <t>PAGO RAID</t>
  </si>
  <si>
    <t>PAGO ACEITE HIDRAULICO</t>
  </si>
  <si>
    <t>PAGO SERVICIOS</t>
  </si>
  <si>
    <t>DEPOSITO MIERCOLES 2 DE JULIO</t>
  </si>
  <si>
    <t>PAGO PARCHADA</t>
  </si>
  <si>
    <t>PAGO LUZ AGUA</t>
  </si>
  <si>
    <t>PRESTAMOLLEGADA</t>
  </si>
  <si>
    <t>APOLNAR</t>
  </si>
  <si>
    <t>JUVENTINO</t>
  </si>
  <si>
    <t>LUCIO CRUZ</t>
  </si>
  <si>
    <t>INTERNET</t>
  </si>
  <si>
    <t>ARMANDO STGO</t>
  </si>
  <si>
    <t>SOBRES</t>
  </si>
  <si>
    <t>ARMANDORAM</t>
  </si>
  <si>
    <t>PAGO RIATA PARA JALAR TRACTOR</t>
  </si>
  <si>
    <t>PAGO PRODUCTOS LIMPIEZA</t>
  </si>
  <si>
    <t>NOTAS 2</t>
  </si>
  <si>
    <t>PAGO LIQUIDO FAENA</t>
  </si>
  <si>
    <t>LIZBETH</t>
  </si>
  <si>
    <t>LUCIANA FDZ</t>
  </si>
  <si>
    <t>REYNA MALAGA</t>
  </si>
  <si>
    <t>MAXIMO LOPEZ</t>
  </si>
  <si>
    <t>JACINTA HDZ</t>
  </si>
  <si>
    <t>YOBI TALACHERA</t>
  </si>
  <si>
    <t>MOFLES QUINTAS</t>
  </si>
  <si>
    <t>4 MOTOS</t>
  </si>
  <si>
    <t>ENCARGADOS MOTOS</t>
  </si>
  <si>
    <t>JACINTO Y RUBEN</t>
  </si>
  <si>
    <t>TOERTILLERIA</t>
  </si>
  <si>
    <t>PAGO PIEZAS PARA EL TRACTOR</t>
  </si>
  <si>
    <t>PAGO RECARGA</t>
  </si>
  <si>
    <t>PAGO CABLES TRACTOR</t>
  </si>
  <si>
    <t>PAGOS GASOLINA SIEMBRA</t>
  </si>
  <si>
    <t>PAGO EXTENCION</t>
  </si>
  <si>
    <t>APARTADO DE POSIBLE RENTA</t>
  </si>
  <si>
    <t>PAGO DE ENMICADO DE TARJETA DE CIRCULACION</t>
  </si>
  <si>
    <t>PASAJE SIEMBRA</t>
  </si>
  <si>
    <t>LZBETH LUIS</t>
  </si>
  <si>
    <t>YAHIR</t>
  </si>
  <si>
    <t>BODEGA</t>
  </si>
  <si>
    <t>APOLINAR GARCIA</t>
  </si>
  <si>
    <t>BENJAMIN MARTINEZ</t>
  </si>
  <si>
    <t>2 MOTOS MAYORALES</t>
  </si>
  <si>
    <t>ENCARGADOS 5</t>
  </si>
  <si>
    <t>FIERRO</t>
  </si>
  <si>
    <t>FRANCISCO MORALES</t>
  </si>
  <si>
    <t>ROGELIO CUADRILLA SIEMBRA</t>
  </si>
  <si>
    <t>RAUL</t>
  </si>
  <si>
    <t>RICARDO AMADOR 4 MOTOS</t>
  </si>
  <si>
    <t>ENCARGADOS 2</t>
  </si>
  <si>
    <t>DEVOLUCION DE LA RENTA</t>
  </si>
  <si>
    <t>PAGO DE LIQUIDO PARA FUMIGAR</t>
  </si>
  <si>
    <t>PAGO INYECTORES</t>
  </si>
  <si>
    <t>PAGO PRODUCTOS DE LIMPIEZA</t>
  </si>
  <si>
    <t>PAGO ACEITE CARRO</t>
  </si>
  <si>
    <t>PAGO CARGADA</t>
  </si>
  <si>
    <t>PAGO LLANTA MOTO</t>
  </si>
  <si>
    <t>PAGO LIMPIEZA CASA</t>
  </si>
  <si>
    <t>ENRIQUE HDZ</t>
  </si>
  <si>
    <t>JUVENTINO GARCIA</t>
  </si>
  <si>
    <t>MOTOS ENCARGADOS</t>
  </si>
  <si>
    <t>ROGELIO SIEMBRA</t>
  </si>
  <si>
    <t>6 MOTOS ROGELIO SIEMBRA</t>
  </si>
  <si>
    <t>ANGEL DE JESUS</t>
  </si>
  <si>
    <t>20 PERSONAS</t>
  </si>
  <si>
    <t>BIGOTE RAUL</t>
  </si>
  <si>
    <t>ROSARIO SRA LIMPIEZA</t>
  </si>
  <si>
    <t>MOTOS RICARDO</t>
  </si>
  <si>
    <t>PEGAMENTO PVC PARA EL AGUA</t>
  </si>
  <si>
    <t>PAGO LIMA</t>
  </si>
  <si>
    <t>PAGO PAQUETE DE BOLSA</t>
  </si>
  <si>
    <t>DEPOSITO ISLA 01 AGOSTO</t>
  </si>
  <si>
    <t>PAGO TUBO CODO AGUA</t>
  </si>
  <si>
    <t>PAGO CAMARA MOTO</t>
  </si>
  <si>
    <t>PAGO PEGAMENTO PARA BOMBAS</t>
  </si>
  <si>
    <t>PAGO CLORO ESCOBA FABULOSO</t>
  </si>
  <si>
    <t>YHAIR</t>
  </si>
  <si>
    <t>CAROLINA RAM</t>
  </si>
  <si>
    <t>MARCIANA RAM</t>
  </si>
  <si>
    <t>TEODORO MORALES</t>
  </si>
  <si>
    <t>ROGELIO SIEMBRA 7 MOTOS</t>
  </si>
  <si>
    <t>MAYORALES 2 MOTOS</t>
  </si>
  <si>
    <t>RICARDO 4 MOTOS</t>
  </si>
  <si>
    <t>TALLER FIERRO</t>
  </si>
  <si>
    <t>BENJAMIN ANSELMO</t>
  </si>
  <si>
    <t>ARMANFO STGO</t>
  </si>
  <si>
    <t>JOSE MANUEL HDZ</t>
  </si>
  <si>
    <t>ERROR CREDITO</t>
  </si>
  <si>
    <t>DEVOLUCION ERORR</t>
  </si>
  <si>
    <t>MXJEAOSOYO</t>
  </si>
  <si>
    <t>VMBS COPPEL</t>
  </si>
  <si>
    <t>TRASPAOS A BANCOPPEL</t>
  </si>
  <si>
    <t>PAGO DE CONSTANCIA (PERSONAL)</t>
  </si>
  <si>
    <t>PAG DE TARJETA DE CREDITO</t>
  </si>
  <si>
    <t>VICTOR BANCOPPEL</t>
  </si>
  <si>
    <t>VENTA DE 2200 HIJUELOS DE PIÑA</t>
  </si>
  <si>
    <t>VENTA DE 2000 HIJUELOS DE PIÑA</t>
  </si>
  <si>
    <t>UMPUESTOS JUNIO</t>
  </si>
  <si>
    <t>VENTA DE 4300 HIJUELOS DE PIÑA</t>
  </si>
  <si>
    <t>COMPRAS OFICINA (AGUAS)</t>
  </si>
  <si>
    <t>FOCO PARA ALMACEN DE COMBUSTIBLE</t>
  </si>
  <si>
    <t>FOCOS PARA OFICINA DE CAMPO Y ALMACEN</t>
  </si>
  <si>
    <t>BANDAS PARA EQUIPO</t>
  </si>
  <si>
    <t>MOTOR DE LIMPIA PARABRISAS</t>
  </si>
  <si>
    <t>CHEQUE SANTANDER 0036 ELVIA GUEZALA</t>
  </si>
  <si>
    <t>PAGO DE LUZ TORRE LATITUD</t>
  </si>
  <si>
    <t>CHEQUE BANCOMER 0387 MGZ</t>
  </si>
  <si>
    <t>CARRERA DEL DE ROSSI</t>
  </si>
  <si>
    <t>COMPRA DE VENENO Y BOLSAS</t>
  </si>
  <si>
    <t>RIGOBERTO CORDOBA (VOLTEO)</t>
  </si>
  <si>
    <t>ERIK REYES (POLI)</t>
  </si>
  <si>
    <t>GASTOS EXTRA DEL SABADO</t>
  </si>
  <si>
    <t>TANQUE DE GAS LOMA LARGA</t>
  </si>
  <si>
    <t>GASTOS A VERACRUZ VALERIA</t>
  </si>
  <si>
    <t>RETIRO DE BANCOMER MANUEL BARRERA</t>
  </si>
  <si>
    <t>CERTIFACION DE FACTURA GIOVANY AULI</t>
  </si>
  <si>
    <t>MOVIMIENTO GANADERIA JUAN ALDANA</t>
  </si>
  <si>
    <t>EFECTIVO A POLICIAS</t>
  </si>
  <si>
    <t>REPARAR LUZ INTERIOR Y LUZ LARGA</t>
  </si>
  <si>
    <t>CAMBIO DE PIEZA A RAPTOR DON VICTOR</t>
  </si>
  <si>
    <t>ATLETICO ISLA (MOISES)</t>
  </si>
  <si>
    <t>JOSE CARLOZ MEZA</t>
  </si>
  <si>
    <t>TALLER EL PIPI (CARROS TOMAS/FRANCISCO)</t>
  </si>
  <si>
    <t>ALAN (TALLER MORTEO)</t>
  </si>
  <si>
    <t>BOMBA LIMPIAPARABRISAS DE SILVERADO</t>
  </si>
  <si>
    <t>VIATICOS GAYA, JUNTA, COLOMBIANOS Y ALTA DE FICHAJES</t>
  </si>
  <si>
    <t>DEVOLUCION DE GASTOS VALERIA (ADALBERTO FLORES)</t>
  </si>
  <si>
    <t>CODO PARA PIPA</t>
  </si>
  <si>
    <t>LAVADO CAMIONETA JORGE CABRERA</t>
  </si>
  <si>
    <t>CHEQUE BANAMEX 0737 NORMA ACOSTA</t>
  </si>
  <si>
    <t>CHEQUE BANAMEX 0112 MOISES GASPERIN</t>
  </si>
  <si>
    <t>CHEQUE BANAMEX 0042 VALERIA GASPERIN</t>
  </si>
  <si>
    <t>CHEQUE BANAMEX 2939 VICTOR GASPERIN</t>
  </si>
  <si>
    <t>DIANA GALINDO (ABIGAIL/CARLIN)</t>
  </si>
  <si>
    <t>COMISION POR CONSEGUIR GENTE DE ISLA</t>
  </si>
  <si>
    <t>TALACHA A TRACTOR DE EQUIPO ERIK</t>
  </si>
  <si>
    <t>MANGUERA Y ACEITES PARA VOLTEO</t>
  </si>
  <si>
    <t>PAGO DE NICOLAS Y SEÑORAS DE ISLA</t>
  </si>
  <si>
    <t>COMIDAS Y REFRESCOS PARA TRACTORISTAS</t>
  </si>
  <si>
    <t>PAGO DE TRANSFORMADOR LA TITA</t>
  </si>
  <si>
    <t>PAGO DE GANADERIA JUAN ALDANA</t>
  </si>
  <si>
    <t>EFECTIVO PARA CERVEZAS ATLETICO ISLA</t>
  </si>
  <si>
    <t>TORTILLAS DEL 26 DE MAYO AL 01 DE JUNIO</t>
  </si>
  <si>
    <t>ABONO DE TRABAJOS VETERINARIOS</t>
  </si>
  <si>
    <t>REPARACION DE LUCES EN GENERAL A CARRO DE PEDRO</t>
  </si>
  <si>
    <t>REPARAR CHAPA Y LUCES A SILVERADO</t>
  </si>
  <si>
    <t>VICTOR BARRERA</t>
  </si>
  <si>
    <t>DAVID GARCIA HERNANDEZ</t>
  </si>
  <si>
    <t>JOSE CARLOS MEZA (RODRIGO)</t>
  </si>
  <si>
    <t>ROGELIO SILVA (MOISES)</t>
  </si>
  <si>
    <t>GREGORIO (GALERAS)</t>
  </si>
  <si>
    <t>VARIOS</t>
  </si>
  <si>
    <t>TALLER EL PIPI (PEDRO)</t>
  </si>
  <si>
    <t>FOCOS PARA CASA DE RODRIGO</t>
  </si>
  <si>
    <t>COMPRA DE ESCOBA</t>
  </si>
  <si>
    <t>GAS PARA TODOS LOS GRUPOS 8 TANQUES</t>
  </si>
  <si>
    <t>TORNILLOS PARA TRACTOR</t>
  </si>
  <si>
    <t>RUEDA MARCADORA PARA SIEMBRA</t>
  </si>
  <si>
    <t>ESCOBA PARA CAMION</t>
  </si>
  <si>
    <t>PIEZA Y TRABAJO EN CASA DE RODRIGO</t>
  </si>
  <si>
    <t>TALACHA A FORD F350</t>
  </si>
  <si>
    <t>REPOSICION DE GASTOS Y TRANSITO</t>
  </si>
  <si>
    <t>DEVOLUCION DE MADUMAX TERESITA</t>
  </si>
  <si>
    <t>PABLO FELIPE RAMIREZ</t>
  </si>
  <si>
    <t>EMILIO GUTIEREZ RAMIREZ</t>
  </si>
  <si>
    <t>VICTOR VAZQUEZ</t>
  </si>
  <si>
    <t>1 TANQUE DE GAS</t>
  </si>
  <si>
    <t>MANGUERA Y TUERCA PARA VOLTEO</t>
  </si>
  <si>
    <t>FILTRO PARA CAMION LOS TIGRES</t>
  </si>
  <si>
    <t>MANTENIMIENTO DE PATIO OFICINAS</t>
  </si>
  <si>
    <t>PRESTAMO CHOFER MIGUEL GUTIERREZ REM 9871</t>
  </si>
  <si>
    <t>CORTE Y ESTIBA MIGUEL GUTIERREZ REM 9871</t>
  </si>
  <si>
    <t>PASAJE DE LOS TIGRES</t>
  </si>
  <si>
    <t>4 TALACHAS DE LLANTAS NUEVAS</t>
  </si>
  <si>
    <t>MAZA Y TUERCA PARA CARRETON DE GANADERIA</t>
  </si>
  <si>
    <t>PERIODICO DE VIAJE A MIGUEL REM 981</t>
  </si>
  <si>
    <t>CADENA Y CANDADO PARA BODEGA DE DIESEL</t>
  </si>
  <si>
    <t>CASCOS PARA CUADRILLA</t>
  </si>
  <si>
    <t>PRESTAMO PERSONAL (RODRIGO)</t>
  </si>
  <si>
    <t>BALEROS PARA CARRETILLA DE SIEMBRA</t>
  </si>
  <si>
    <t>HUGO MONTES</t>
  </si>
  <si>
    <t>RICARDO MORA (18.070X500)</t>
  </si>
  <si>
    <t>ANGEL SANCHEZ PASCUAL (EQUIPO ERIK)</t>
  </si>
  <si>
    <t>ANGEL SANCHEZ PASCUAL</t>
  </si>
  <si>
    <t>VULC.EL GREÑAS (TRACTOR 6100 ESAU)</t>
  </si>
  <si>
    <t>ONESIMO BALDERAS (JUAN ALDANA)</t>
  </si>
  <si>
    <t>APRETAR MARCHA Y CAMBIAR PLAFON DIRECCIONAL A VOLTEO</t>
  </si>
  <si>
    <t>CORTE DE MIGUEL GUTIERREZ REM 9875</t>
  </si>
  <si>
    <t>PRESTAMO A CHOFER DE MIGUEL REM 9875</t>
  </si>
  <si>
    <t>PERIODICO DE VIAJE A MIGUEL REM 9875</t>
  </si>
  <si>
    <t>COPIA DE LLAVE DE COMBUSTIBLE</t>
  </si>
  <si>
    <t>TALACHAS Y CAMBIO DE BIRLOS</t>
  </si>
  <si>
    <t>RESTANTE DE PAGO DE MOTO</t>
  </si>
  <si>
    <t>GARRAFAS PARA COMBUSTIBLE</t>
  </si>
  <si>
    <t>TALLER EL PIPI (VOLTEO-FRATELLOS)</t>
  </si>
  <si>
    <t>RICARDO MORA (17.340*550)</t>
  </si>
  <si>
    <t>VULC. EL GREÑAS (CARRO DE LOS TIGRES)</t>
  </si>
  <si>
    <t>ONESIMO BALDERAS BALDERAS</t>
  </si>
  <si>
    <t>PAGO DE RUBEN MURILLO A VICTOR GASPERIN</t>
  </si>
  <si>
    <t>CARGA DE GAS A CASA</t>
  </si>
  <si>
    <t>APARTARAYOS DE LA TITA</t>
  </si>
  <si>
    <t>REPARACION DE LUZ EN POZO FRATELLOS 2</t>
  </si>
  <si>
    <t>COMPRA DE CARPETA</t>
  </si>
  <si>
    <t>UNIFORMES DE DELFINES ALEJANDRA Y VICTORIA</t>
  </si>
  <si>
    <t>UNIFORME DE DELFINES NORMITA</t>
  </si>
  <si>
    <t>POLLOS PARA TRABAJADORES</t>
  </si>
  <si>
    <t>PAGO A ZAMUDIO</t>
  </si>
  <si>
    <t>LAVADO INFINITI</t>
  </si>
  <si>
    <t>CHEQUE BANAMEX 0043 VALERIA GASPERIN</t>
  </si>
  <si>
    <t>CHEQUE BANAMEX 0338 MANUEL BARRERA</t>
  </si>
  <si>
    <t>PAGO DE INTERESES OLIVER AGUILAR</t>
  </si>
  <si>
    <t>RENTA DE CASA</t>
  </si>
  <si>
    <t>CARGA DE 20 TON BLAUKORN</t>
  </si>
  <si>
    <t>TALACHAS DE TRACTOR 61400</t>
  </si>
  <si>
    <t>GASTOS A PUEBLA DOÑA NORMA</t>
  </si>
  <si>
    <t>DESCARGAS BLAUKORN</t>
  </si>
  <si>
    <t>PAGO A TAXISTA LOS TIGRES</t>
  </si>
  <si>
    <t>ARBITRAJE Y GASTOS DE JUGADORES</t>
  </si>
  <si>
    <t>WALBERTO ZAMUDIO</t>
  </si>
  <si>
    <t>VULC. EL GREÑAS (ERIK REYES)</t>
  </si>
  <si>
    <t>JACINTO SANTIAGO (ACCIDENTE)</t>
  </si>
  <si>
    <t>CURACION DE ACCIDENTE Y MEDICAMENTOS</t>
  </si>
  <si>
    <t>TAXI A LOS TIGRES</t>
  </si>
  <si>
    <t>PRESTAMO A CHOFER DE MIGUEL REM 9885</t>
  </si>
  <si>
    <t>CORTE DE MIGUEL REM 9885</t>
  </si>
  <si>
    <t>PERIODICO DE VIAJE A MIGUEL REM 9885</t>
  </si>
  <si>
    <t>1 PESADA DE AYER</t>
  </si>
  <si>
    <t>CRUCETA Y CAMBIO RAPTOR DON VICTOR</t>
  </si>
  <si>
    <t>PAGO DE ZAPATOS (MOY)</t>
  </si>
  <si>
    <t>HERRADURAS Y HERRADAS</t>
  </si>
  <si>
    <t>CAMBIO DE AUTOMATICO EN BOMBA</t>
  </si>
  <si>
    <t>BOTAS PARA GANADERIA</t>
  </si>
  <si>
    <t>ALAN (JACINTO SANTIAGO)</t>
  </si>
  <si>
    <t>JACINTO SANTIAGO</t>
  </si>
  <si>
    <t>RICARDO MORA (18.860*500)</t>
  </si>
  <si>
    <t>JAHIR GALERAS</t>
  </si>
  <si>
    <t>BELEN (PERSEVERANCIA)</t>
  </si>
  <si>
    <t>DESCARGA 154 BULTOS CHICOS, 26 GRANDES Y 30 ROLLOS</t>
  </si>
  <si>
    <t>DESCARGA DE ABONO SABADO</t>
  </si>
  <si>
    <t>FUT BOL EXTRA</t>
  </si>
  <si>
    <t>FRANCISCO HERNANDEZ FLORES</t>
  </si>
  <si>
    <t>PASAJE A LOS TIGRES</t>
  </si>
  <si>
    <t>SOBRES DE ARMANDO Y GUSTAVO</t>
  </si>
  <si>
    <t>ARRANCAR INFINITI (NOTA ATRASADA)</t>
  </si>
  <si>
    <t>GASTOS CORDOBA (INFINITI)</t>
  </si>
  <si>
    <t>DEVOLUCION TIGRES</t>
  </si>
  <si>
    <t>PACAS DE PANGOLA Y CHETUMAL</t>
  </si>
  <si>
    <t>COLA LOCA Y TORNILLOS</t>
  </si>
  <si>
    <t>DESCARGA DE FERTILIZANTE</t>
  </si>
  <si>
    <t>MENSULIDAD DE INGLES VICTORIA</t>
  </si>
  <si>
    <t>COMISION POR GENTE DE POTRERO</t>
  </si>
  <si>
    <t>MUELLES PARA MACHETES</t>
  </si>
  <si>
    <t>DANIEL ROMERO (CHOFER)</t>
  </si>
  <si>
    <t>CORTE VIAJE DE MIGUEL GUTIERREZ REM 9902</t>
  </si>
  <si>
    <t>PRESTAMO CHOFER VIAJE DE MIGUEL GUTIERREZ REM 9902</t>
  </si>
  <si>
    <t>PERIODICO DE VIAJE A MIGUEL REM 9902</t>
  </si>
  <si>
    <t>FILTRO, MAYA Y PITA PARA EQUIPO</t>
  </si>
  <si>
    <t>CHEQUE BANAMEX 2941 VICTOR GASPERIN</t>
  </si>
  <si>
    <t>1 TANQUE DE GAS LOMA LARGA</t>
  </si>
  <si>
    <t>EFECTIVO PERSONAL MOISES</t>
  </si>
  <si>
    <t>RICARDO MORA ROMAN(16.950*530)</t>
  </si>
  <si>
    <t>JUAN ROBERTO CAMPOS ARAMBULA</t>
  </si>
  <si>
    <t xml:space="preserve">36000 lo quité porque se regresó el mismo día, se pagó con la cuenta </t>
  </si>
  <si>
    <t>PAGO DE JUNIO</t>
  </si>
  <si>
    <t>CARREA CABARROS</t>
  </si>
  <si>
    <t>FAC 2570</t>
  </si>
  <si>
    <t>FAC 115</t>
  </si>
  <si>
    <t xml:space="preserve">PAGO DE GANADO </t>
  </si>
  <si>
    <t>FACT B3099</t>
  </si>
  <si>
    <t>SEGUROS IMSSS VICTOR M GASPERIN</t>
  </si>
  <si>
    <t>SEGUROS IMSSS RODRIGO GASPERIN</t>
  </si>
  <si>
    <t>IMPUESTO SOBRE NOMINA 3% VMGC</t>
  </si>
  <si>
    <t>IMPUESTO SOBRE NOMINA 3% VRGA</t>
  </si>
  <si>
    <t>INTERNET FIBRA JULIO</t>
  </si>
  <si>
    <t>VENTA DE DOS NOVILLONAS</t>
  </si>
  <si>
    <t>REISIONES 26564 Y 26930</t>
  </si>
  <si>
    <t>PRODUCTOS PARA GANADERIA</t>
  </si>
  <si>
    <t>IMPUESTOS JULIO 2025</t>
  </si>
  <si>
    <t>GENOVEVO MOLINA TEJEDA</t>
  </si>
  <si>
    <t xml:space="preserve">ORALIA DEL CARMEN CANEPA </t>
  </si>
  <si>
    <t>DIEG GARCIA PACHECO</t>
  </si>
  <si>
    <t>MELISSA RAMOS VAZQUES (MAYORAL PV)</t>
  </si>
  <si>
    <t>VICTOR MANUEL GASPERINCRIVELLI</t>
  </si>
  <si>
    <t>COMPLETO PARA VENTA DE 30000 HIJUELOS DE PIÑA</t>
  </si>
  <si>
    <t>VENTA DE 2850 HIJUELOS DE PIÑA</t>
  </si>
  <si>
    <t>COMISION CHEQUE GIRADOS</t>
  </si>
  <si>
    <t>45000(prestado en BBVA 14/jul)</t>
  </si>
  <si>
    <t>75000(prestado en BBVA 14/jul)</t>
  </si>
  <si>
    <t>Prestado en BBVA 14/jul</t>
  </si>
  <si>
    <t>Pagado en tickets 57200,57268, 57385, 57481</t>
  </si>
  <si>
    <t>EFECTIVO DEL SABADO ATLETICO ISLA (MARINO)</t>
  </si>
  <si>
    <t>REPARACIONES DE INFINITI (PACO CORDOBA)</t>
  </si>
  <si>
    <t>BALEROS PARA REMOLQUE DE GANADERIA</t>
  </si>
  <si>
    <t>CHEQUE BANAMEX 1948 MGZ</t>
  </si>
  <si>
    <t>CHEQUE BANAMEX 1949 MGZ</t>
  </si>
  <si>
    <t>CHEQUE BANAMEX 1950 MGZ</t>
  </si>
  <si>
    <t>CHEQUE BANAMEX 1951 MGZ</t>
  </si>
  <si>
    <t>CHEQUE BANAMEX 0115 MOISES GASPERIN ACOSTA</t>
  </si>
  <si>
    <t>CHEQUE BANAMEX 2942 VICTOR GASPERIN</t>
  </si>
  <si>
    <t>CHEQUE BANAMEX 0738 NORMA ACOSTA</t>
  </si>
  <si>
    <t>CAJA PARA CAMION DE LOS TIGRES</t>
  </si>
  <si>
    <t>CORTE VIAJE DE MIGUEL GUTIERREZ REM 9911</t>
  </si>
  <si>
    <t>PRESTAMO CHOFER VIAJE MIGUEL GUTIERREZ REM 9911</t>
  </si>
  <si>
    <t>PAPEL CORTE DE MIGUEL GUTIERREZ REM 9911</t>
  </si>
  <si>
    <t>GASTOS DOÑA REYNA</t>
  </si>
  <si>
    <t>GASTOS CORDOBA INFINITI</t>
  </si>
  <si>
    <t>MUELLE PARA MACHETE</t>
  </si>
  <si>
    <t>CASCOS PARA ENRIQUE BAIZABAL</t>
  </si>
  <si>
    <t>GASTOS VETERINARIOS DE GATOS RODRIGO</t>
  </si>
  <si>
    <t>DEPOSITO A JOSE GAYA PARA JUNTA</t>
  </si>
  <si>
    <t>TALACHAS Y PARCHE FREIGLENTHER</t>
  </si>
  <si>
    <t>RICARDO MORA ROMAN(18.100*530)</t>
  </si>
  <si>
    <t>ALBERTO DE JESUS MOLINA (132X2.5)</t>
  </si>
  <si>
    <t>GIANINNA CARDENAS</t>
  </si>
  <si>
    <t>COMPRAS DE RODRIGO</t>
  </si>
  <si>
    <t>PAGO DE 2 SEMANAS OPERADORES</t>
  </si>
  <si>
    <t>COMPRA DE MELAZA</t>
  </si>
  <si>
    <t>MASCARILLA PARA EQUIPO</t>
  </si>
  <si>
    <t>ENVIO DE PAQUETERIA</t>
  </si>
  <si>
    <t>TANQUE DE GAS OCELOTA</t>
  </si>
  <si>
    <t>1 PACA DE PERIODICO</t>
  </si>
  <si>
    <t>CHEQUE BANAMEX 0339 VICTOR MANUEL BARRERA</t>
  </si>
  <si>
    <t>EFECTIVO A GAYA ATRASADO</t>
  </si>
  <si>
    <t>CARGA DE FERTILIZANTE (BLAUKORN)</t>
  </si>
  <si>
    <t>PABLO REDONDA TORRES</t>
  </si>
  <si>
    <t>ARMANDO YESCAS (ANGEL SANCHEZ)</t>
  </si>
  <si>
    <t>INTERESES JUNIO, JULIO Y AGOSTO</t>
  </si>
  <si>
    <t>PAGO DE AYER (MOISES)</t>
  </si>
  <si>
    <t>CHEQUE BANAMEX 0340 MANUEL BARRERA</t>
  </si>
  <si>
    <t>CHEQUE BANAMEX 2944 VICTOR GASPERIN</t>
  </si>
  <si>
    <t>CHEQUE BANAMEX 0116 MOISES GASPERIN</t>
  </si>
  <si>
    <t>CHEQUE BANAMEX 0044 VALERIA GASPERIN</t>
  </si>
  <si>
    <t>LAVADO COMPLETO Y ENGRASADO DE CHASIS</t>
  </si>
  <si>
    <t>VIATICOS A CORDOBA RODRIGO</t>
  </si>
  <si>
    <t>VIATICOS A CORDOBA VALERIA</t>
  </si>
  <si>
    <t>PARCHADA DE VERSA</t>
  </si>
  <si>
    <t>ARMANDO MATIAS GRAJALES</t>
  </si>
  <si>
    <t>SABENETA 5</t>
  </si>
  <si>
    <t>RAFAEL NUÑEZ (FORD F350)</t>
  </si>
  <si>
    <t>ALBERTO DE JESUS (169X2.5)</t>
  </si>
  <si>
    <t>INOCENTE MOSCOSO</t>
  </si>
  <si>
    <t>DESCARGA DE NAILO ANOCHE</t>
  </si>
  <si>
    <t>VENTA DE BORREGOS AVENGERS</t>
  </si>
  <si>
    <t>BOMBAS Y TORDON</t>
  </si>
  <si>
    <t>DESCARGA DE NAILO EN RANCHO</t>
  </si>
  <si>
    <t>CONEXIONES PARA CAJA DE CAMION LOS TIGRES</t>
  </si>
  <si>
    <t>CORTE DE MIGUEL REM 9935</t>
  </si>
  <si>
    <t>PRESTAMO A CHOFER DE MIGUEL REM 9935</t>
  </si>
  <si>
    <t>PERIODICO DE VIAJE A MIGUEL REM 9935</t>
  </si>
  <si>
    <t>FACTURAS DE MATERIAL PARA OFICINA</t>
  </si>
  <si>
    <t>COMPOSTURA DE LLAVES Y PILETA OFICINA</t>
  </si>
  <si>
    <t>GASTOS DE VIAJE A QUERETARO</t>
  </si>
  <si>
    <t>INSTALAR LUZ DE DEFENSA</t>
  </si>
  <si>
    <t>INSTALAR FAROS Y HACER TORRETA</t>
  </si>
  <si>
    <t>CAMBIO DE RELAY Y LUCES EQUIPO</t>
  </si>
  <si>
    <t>TALACHA Y CALIBRADA CARRO DE PEDRO</t>
  </si>
  <si>
    <t>EFECTIVO A CASA DE RODRIGO</t>
  </si>
  <si>
    <t>TORTILLAS DEL 2 AL 15 DE JUNIO</t>
  </si>
  <si>
    <t>DAVID GARCIA</t>
  </si>
  <si>
    <t>YOSMAR MERCADO</t>
  </si>
  <si>
    <t>JORGE ROMAN (ISLA)</t>
  </si>
  <si>
    <t>RICARDO MORA (18.110*530)</t>
  </si>
  <si>
    <t>TALLER ERL PIPI (TORTON PEDRO)</t>
  </si>
  <si>
    <t>TALLER EL PIPI (TRACTOR 7525)</t>
  </si>
  <si>
    <t>TALLER EL PIPI (6100 EQUIPO)</t>
  </si>
  <si>
    <t>PAGO DE DIA LUNES Y SABADO</t>
  </si>
  <si>
    <t>LAVADO DE TRACTOR 6115 Y 6140</t>
  </si>
  <si>
    <t>DANA SOSA</t>
  </si>
  <si>
    <t>LAVADO DE F350 ENRIQUE</t>
  </si>
  <si>
    <t>VENTA DE PIÑAS FRANK SOSA</t>
  </si>
  <si>
    <t>LAVADA DE LA AUDY</t>
  </si>
  <si>
    <t>LAVADO DE LA RAPTOR DE RODRIGO</t>
  </si>
  <si>
    <t>PRESTAMO GRUPO OCOSOTEOPEC</t>
  </si>
  <si>
    <t>RECIBOS DE AGUA JULIO Y AGOSTO</t>
  </si>
  <si>
    <t>RECIBOS DE LUZ JULIO Y AGOSTO</t>
  </si>
  <si>
    <t>RECIBO DE LUZ AGOSTO</t>
  </si>
  <si>
    <t>RECIBO DE AGUA JULIO Y AGOSTO</t>
  </si>
  <si>
    <t>CORTE DE MIGUEL REM 9945</t>
  </si>
  <si>
    <t>PRESTAMO A CHOFER MIGUEL REM 9945</t>
  </si>
  <si>
    <t>PERIODICO DE VIAJE A MIGUEL REM 9945</t>
  </si>
  <si>
    <t>MANGUERA DE FRENO, BARRIL Y EMPATE DE VOLTEO</t>
  </si>
  <si>
    <t>DESCARGAS TORTON</t>
  </si>
  <si>
    <t>DEPOSITO PARA MODULO DE ODESSEY VALERIA</t>
  </si>
  <si>
    <t>DEPOSITO A EDUARDO AGUIRRE DOMINGUEZ</t>
  </si>
  <si>
    <t>PAGO DE VIAJES EL POMELERO</t>
  </si>
  <si>
    <t>EMILIO GUTIERREZ  RAMIREZ</t>
  </si>
  <si>
    <t>RANCHO Y POZOS FRATELLOS/LOS TIGRES</t>
  </si>
  <si>
    <t>RICARDO MORA (18.480*550)</t>
  </si>
  <si>
    <t>FRANCISCO CAMPOS (VALERIA GASPERIN)</t>
  </si>
  <si>
    <t>PIEZAS PARA ENCAMADORA Y RUEDA DE SIEMBRA</t>
  </si>
  <si>
    <t>ACEITE Y GASOLINA PARA MOTOBOMBA LA TITA</t>
  </si>
  <si>
    <t>COMPRA DE NEGASUN</t>
  </si>
  <si>
    <t>DESCARGA DE 140 BULTOS</t>
  </si>
  <si>
    <t>10 ZAPATILLAS</t>
  </si>
  <si>
    <t>REVISION DE LUCES FRONTALES</t>
  </si>
  <si>
    <t>PERIODICO DE VIAJE A MIGUEL GUTIERREZ REM 9950</t>
  </si>
  <si>
    <t>CORTE DE MIGUEL GUTIERREZ REM 9950</t>
  </si>
  <si>
    <t>PRESTAMO A CHOFER DE MIGUEL GUTIERREZ REM 9950</t>
  </si>
  <si>
    <t>IVAN LOPEZ (RODRIGO)</t>
  </si>
  <si>
    <t>ALBERTO DE JESUS (140X2.5)</t>
  </si>
  <si>
    <t>ARMANDO YESCAS(ENRIQUE BAIZABAL)</t>
  </si>
  <si>
    <t>RIGOBERTO (EL PIPI)</t>
  </si>
  <si>
    <t>RICARDO MORA (16.420*550)</t>
  </si>
  <si>
    <t>BARRIL, CONEXIÓN Y ACCESORIO</t>
  </si>
  <si>
    <t>CHEQUE BANAMEX 0117 MOISES GASPERIN</t>
  </si>
  <si>
    <t>PAGO DE AGUA JUNIO, JULIO Y AGOSTO</t>
  </si>
  <si>
    <t>RENTA DE TIERRAS</t>
  </si>
  <si>
    <t>FILTRO DE AIRE PARA S10 JORGE</t>
  </si>
  <si>
    <t>MEDICAMENTOS DE GANADERIA</t>
  </si>
  <si>
    <t>SERVICIO A RADIADOR RAPTOR DON VICTOR</t>
  </si>
  <si>
    <t>ALAN (GALLETAS)</t>
  </si>
  <si>
    <t>EZEQUIEL AGUILAR</t>
  </si>
  <si>
    <t>ALBERTO DE JESUS (66X2.5)</t>
  </si>
  <si>
    <t>ATLETICO ISLA (JUNTA)</t>
  </si>
  <si>
    <t>MOFLES MARTINEZ (MOSCOSO)</t>
  </si>
  <si>
    <t>GUALBERTO ZAMUDIO</t>
  </si>
  <si>
    <t>FLECHA PARA GANCHOS DE CAMION</t>
  </si>
  <si>
    <t>COPIA LLAVE TRACTOR</t>
  </si>
  <si>
    <t>BOQUILLAS PARA ENRIQUE</t>
  </si>
  <si>
    <t>CHEQUE BANAMEX 0341 VICTOR BARRERA</t>
  </si>
  <si>
    <t>CHEQUE BANAMEX 01189 MOISES GASPERIN ACOSTA</t>
  </si>
  <si>
    <t>CHEQUE BANAMEX 0739 NORMA ACOSTA</t>
  </si>
  <si>
    <t>CHEQUE BANAMEX 0740 NORMA ACOSTA</t>
  </si>
  <si>
    <t>CHEQUE BANAMEX 0045 VALERIA GASPERIN</t>
  </si>
  <si>
    <t>CHEQUE BANAMEX 2943 VICTOR GASPERIN</t>
  </si>
  <si>
    <t>ABONO DE COMPRA DE CAMION VOLVO</t>
  </si>
  <si>
    <t>LIBROS DE XAVIER GASPERIN</t>
  </si>
  <si>
    <t>HACER INSTALACION PARA 2 FAROS TRACTOR PIPA</t>
  </si>
  <si>
    <t>ONESIMO BALDERAS (GEÑO)</t>
  </si>
  <si>
    <t>TALLER EL PIPI (EQUIPO NOCHE)</t>
  </si>
  <si>
    <t>TALLER EL PIPI (TORTON FRANCISCO)</t>
  </si>
  <si>
    <t>TARPALAS PARA RAMIRO</t>
  </si>
  <si>
    <t>LAVADA Y TAXI DE INFINITI</t>
  </si>
  <si>
    <t>CHEQUE BANAMEX 0342 MANUEL BARRERA</t>
  </si>
  <si>
    <t>ACTA DE NACIMIENTO DOÑA NORMA</t>
  </si>
  <si>
    <t>SELLO PARA ATLETICO ISLA</t>
  </si>
  <si>
    <t>CERVEZAS ATLETICO ISLA</t>
  </si>
  <si>
    <t>ARBITRAJE Y VIATICOS DE JUGADORES</t>
  </si>
  <si>
    <t>DIANA GALINDO (DIABLO)</t>
  </si>
  <si>
    <t>ATLETICO ISLA (GAYA)</t>
  </si>
  <si>
    <t>MANTENIMIENTO GENERAL ALBERCA CASA DE DON VICTOR</t>
  </si>
  <si>
    <t>MANGUERA Y LLAVE PERICA</t>
  </si>
  <si>
    <t>COMIDA PARA LOS DEL EQUIPO</t>
  </si>
  <si>
    <t>TRABAJOS EN CASA DE VALERIA</t>
  </si>
  <si>
    <t>CAMBIO DE CRUCETA CHEVROLET MANUEL</t>
  </si>
  <si>
    <t>CORTE DE MIGUEL REM 9960</t>
  </si>
  <si>
    <t>PRESTAMO A CHOFER DE MIGUEL REM 9960</t>
  </si>
  <si>
    <t>PERIODICO A VIAJE DE MIGUEL REM 9960</t>
  </si>
  <si>
    <t>PAGOS DE TELCEL</t>
  </si>
  <si>
    <t>PAGO DE MARISCOS A ZAMUDIO</t>
  </si>
  <si>
    <t>ABONO A TRABAJOS VETERINARIOS</t>
  </si>
  <si>
    <t>PEDRO PEREZ PINTADO</t>
  </si>
  <si>
    <t>RICARDO MORA (16.870*550)</t>
  </si>
  <si>
    <t>ESAU CARBALLO OCTAVO</t>
  </si>
  <si>
    <t>MEDICO CARLOS ABEL TEXON</t>
  </si>
  <si>
    <t>LLAVE PARA TRACTOR</t>
  </si>
  <si>
    <t>SOBRES FUTBOL ATOLETICO ISLA</t>
  </si>
  <si>
    <t>REFACCIONES CLIMA S10</t>
  </si>
  <si>
    <t>CARLOS GONZALEZ (BURRO)</t>
  </si>
  <si>
    <t>GAMALIEL</t>
  </si>
  <si>
    <t>DIMETOATO Y NIT DE POTASIO</t>
  </si>
  <si>
    <t>COT 181 Y 190</t>
  </si>
  <si>
    <t>20 VERDEABON, 5 DAP PLUS, 20 HYVAR</t>
  </si>
  <si>
    <t>40 DIMETOATO, 40 KARMEX</t>
  </si>
  <si>
    <t>60 PACKARD</t>
  </si>
  <si>
    <t>COT 190</t>
  </si>
  <si>
    <t>250 UREA</t>
  </si>
  <si>
    <t>FAC 1A9EBB1D</t>
  </si>
  <si>
    <t>FLETES DE PLANTA</t>
  </si>
  <si>
    <t>FAC A 3846</t>
  </si>
  <si>
    <t>MADUMAX</t>
  </si>
  <si>
    <t>CARBON Y ETILENO</t>
  </si>
  <si>
    <t xml:space="preserve">PAGO DE RIEGO A MARCOS DE LA FUENTE </t>
  </si>
  <si>
    <t>4 ALAMBRES, ESQUIINEROS Y AISLADORES</t>
  </si>
  <si>
    <t>COT 205 NUTRIENTE VEG 3-CPA</t>
  </si>
  <si>
    <t>MATERIALES PARA BOMBAS</t>
  </si>
  <si>
    <t xml:space="preserve">CREDITO BANAMEX </t>
  </si>
  <si>
    <t>PAGO A CREDITO BANAMEX</t>
  </si>
  <si>
    <t>COMISION CREDITO</t>
  </si>
  <si>
    <t>IVA COMISION</t>
  </si>
  <si>
    <t>MATERIALES</t>
  </si>
  <si>
    <t>CONTABILIDAD FACT 1383 Y 1385</t>
  </si>
  <si>
    <t xml:space="preserve">COT 206 20 LTS VOGA </t>
  </si>
  <si>
    <t>COT 206</t>
  </si>
  <si>
    <t>COT 201</t>
  </si>
  <si>
    <t>120 MADUMAX</t>
  </si>
  <si>
    <t>10 CIR</t>
  </si>
  <si>
    <t>FACTURA 18FF8144</t>
  </si>
  <si>
    <t>NOMINA QUINCENA 15 AGO</t>
  </si>
  <si>
    <t>REEMBOLSO FACTURAS EN EFECTIVO</t>
  </si>
  <si>
    <t>NOMINA SEMANA 17 AGO</t>
  </si>
  <si>
    <t>NOMINA SEMANA 24 AGO</t>
  </si>
  <si>
    <t>COT 211</t>
  </si>
  <si>
    <t>200 DIMETOATO</t>
  </si>
  <si>
    <t>60 VOGA</t>
  </si>
  <si>
    <t>100 NUTRISORB, 100 PACKHARD</t>
  </si>
  <si>
    <t>20 LITROS DE TORDON XT</t>
  </si>
  <si>
    <t>PAGO 1 600 SACOS DE BLAUKORN</t>
  </si>
  <si>
    <t>ACCESORIOS PARA BOMBAS Y 2 CAJAS DE MADUMAX</t>
  </si>
  <si>
    <t>FAC B 97</t>
  </si>
  <si>
    <t>ACCESORIOS LA CRUS</t>
  </si>
  <si>
    <t>COT 218</t>
  </si>
  <si>
    <t>260 CARBON, 4 ETHILENO</t>
  </si>
  <si>
    <t>20 CIR</t>
  </si>
  <si>
    <t>24 MADUMAX TIGRES</t>
  </si>
  <si>
    <t>FAC 10423 Y 10464</t>
  </si>
  <si>
    <t>GUANTES ESCOBAS GRAPAS MACHETES</t>
  </si>
  <si>
    <t>COT 220</t>
  </si>
  <si>
    <t>40 DIMETOATO</t>
  </si>
  <si>
    <t>40 NUTRISORB, 40 PACKHARD, 20 PROBORATE</t>
  </si>
  <si>
    <t>10 TONS DE BLAUCKHORN ISLA</t>
  </si>
  <si>
    <t>10 CAJAS MADUMAX TIGRES Y 10 ISLA</t>
  </si>
  <si>
    <t>5 TONS DE BLAUKHORN TIGRES</t>
  </si>
  <si>
    <t>FAC D640594E</t>
  </si>
  <si>
    <t>COT 222</t>
  </si>
  <si>
    <t>16 VOGA</t>
  </si>
  <si>
    <t>ALAMBRE ELECT, ALAMBREPUAS, GRAPAS, AISLADORES</t>
  </si>
  <si>
    <t>2 CAJAS DE FELINO</t>
  </si>
  <si>
    <t>SEMANA 7 SEPT</t>
  </si>
  <si>
    <t>QUINCENA 31 AGO</t>
  </si>
  <si>
    <t>SEMANA 31 AGO</t>
  </si>
  <si>
    <t>FACTURAS</t>
  </si>
  <si>
    <t>EFECTIVO AGOSTO</t>
  </si>
  <si>
    <t>BALERO D CENTRO CAMION FRANCISCO</t>
  </si>
  <si>
    <t>FAC A 2937</t>
  </si>
  <si>
    <t>VENTILADORES CAM RAPTOR VICTOR</t>
  </si>
  <si>
    <t>COT 239</t>
  </si>
  <si>
    <t>360 CAQRBON, 4 ETHILENO</t>
  </si>
  <si>
    <t>COT 202</t>
  </si>
  <si>
    <t>212 CARBENDAZIM, 320 CLORPIRIFOS, 320 DIMETOATO, 320 VYDATE CLV</t>
  </si>
  <si>
    <t>160 NUTRISORB, 40 RADIGROW</t>
  </si>
  <si>
    <t>FORD CREDIT DE MEXICO SA DE CV</t>
  </si>
  <si>
    <t>URBANO DE JESUS ANGULO</t>
  </si>
  <si>
    <t>VICTOR MAUEL GASPERIN CRIVELLI</t>
  </si>
  <si>
    <t>COMERCIALIZADORA AGRICOLA CERE</t>
  </si>
  <si>
    <t>ANFRUTE SA DE CV (CEPILLO)</t>
  </si>
  <si>
    <t>MARIO AGUSTIN MALPICA ORTIZ</t>
  </si>
  <si>
    <t>GREGORIO JIMENEZ</t>
  </si>
  <si>
    <t>******</t>
  </si>
  <si>
    <t>INGENIERIA EN IRRIGACION</t>
  </si>
  <si>
    <t>LIDIA DELFIN ANGHEBEN (EVERARDO AGUILAR)</t>
  </si>
  <si>
    <t>LUIS ARMANDO TORRES RIOS</t>
  </si>
  <si>
    <t>VICTOR MANUEL BARRERA (BANAMEX)</t>
  </si>
  <si>
    <t>ELISEO GONZALEZ GONZALEZ (FRANK SOSA)</t>
  </si>
  <si>
    <t>PIÑAS EBENEZER SA DE CV (ABDIEL MARCIAL)</t>
  </si>
  <si>
    <t>DISTRIBUIDORA DE REFACCIONES AGRICOLAS DE LA CUENCA</t>
  </si>
  <si>
    <t>MOISES GASPERIN ZARATE</t>
  </si>
  <si>
    <t>FYNGA</t>
  </si>
  <si>
    <t>NORMA RUTH ACOSA CAPETILLO</t>
  </si>
  <si>
    <t xml:space="preserve">AGRICOLA Y COMERCIALIZADORA RIVERA </t>
  </si>
  <si>
    <t>EL PATO</t>
  </si>
  <si>
    <t>INTERESES LINEA DE CREDITO LIQUIDO</t>
  </si>
  <si>
    <t>PAGOA CAPITAL DE LINEA DE CREDITO LIQUIDO</t>
  </si>
  <si>
    <t>COBRO  DE CHEQUE PARA CAJA CHICA</t>
  </si>
  <si>
    <t>FAC 91</t>
  </si>
  <si>
    <t>REPARACION Y REFACCIONES DE TRACTORES</t>
  </si>
  <si>
    <t>FAC 143 Y 148</t>
  </si>
  <si>
    <t>FAC 133 A</t>
  </si>
  <si>
    <t>REPARCION DE ESCAPES Y SOPORTES</t>
  </si>
  <si>
    <t>3 CAJAS DE FELINO</t>
  </si>
  <si>
    <t>PAGO A CAPITAL DE CREDITO LIQUIDO</t>
  </si>
  <si>
    <t>PAGO DE LLANTAS DE TRACTOR</t>
  </si>
  <si>
    <t>PAGO DE RIEGO A MARCOS DE LA FUENTE</t>
  </si>
  <si>
    <t>PARRILLA PARA GENTE</t>
  </si>
  <si>
    <t>COT 200</t>
  </si>
  <si>
    <t>COT 200 VOGA</t>
  </si>
  <si>
    <t>COT 204</t>
  </si>
  <si>
    <t>7 BOMBAS</t>
  </si>
  <si>
    <t xml:space="preserve">BIRLOS PARA CAMION DE LOS TIGRES </t>
  </si>
  <si>
    <t>20 TON BLAUKORN</t>
  </si>
  <si>
    <t>UREA 300KG COT 208</t>
  </si>
  <si>
    <t xml:space="preserve">COT 208 Y 207 </t>
  </si>
  <si>
    <t>COT 210</t>
  </si>
  <si>
    <t>350 CARBON, 4 ETHILENO</t>
  </si>
  <si>
    <t>150 CARBENDAZIM, 200 DIMETOATO</t>
  </si>
  <si>
    <t>200 METALAXIL+CLOROTALONIL, 60 NUTRISORB</t>
  </si>
  <si>
    <t>FORD RAPTOR VICTOR</t>
  </si>
  <si>
    <t>CONMUTADOR</t>
  </si>
  <si>
    <t>COT 212 Y 213</t>
  </si>
  <si>
    <t>COT 212</t>
  </si>
  <si>
    <t>20 NUTRISORB, 60 PACKHARD, 20 PROBORATE, 10 NUTRIENTE VEG 3 CPA</t>
  </si>
  <si>
    <t>COT 213</t>
  </si>
  <si>
    <t>20 DIMEROATO</t>
  </si>
  <si>
    <t>12 CUERPOS DE INCERCION EQUIPO ASPERSION</t>
  </si>
  <si>
    <t>POLIZA DE SERVICIOS MICROSIP 2025</t>
  </si>
  <si>
    <t xml:space="preserve">REEMBOLSO TELCEL VICTOR G </t>
  </si>
  <si>
    <t>COMPLETO PARA 600 SACOS DE BLAUKORN</t>
  </si>
  <si>
    <t>CAMBIO DE AMORTIGUADORES Y GOMAS ODDISEY</t>
  </si>
  <si>
    <t>COT 219</t>
  </si>
  <si>
    <t>120 KG METIL TIOFANATO</t>
  </si>
  <si>
    <t>COT 214</t>
  </si>
  <si>
    <t>180 FOSFIPOL</t>
  </si>
  <si>
    <t>150 CARBENDAZIM, 200 CLORPISIFOS, 140 DIMETOATO, 152 VIDATE CLV</t>
  </si>
  <si>
    <t>100 NUTRISORB, 80 RADIGROW</t>
  </si>
  <si>
    <t>COMPLETO PARA COT 220</t>
  </si>
  <si>
    <t>COMPETO PARA 20 LTS DE VOGA</t>
  </si>
  <si>
    <t>FAC 92, 100, 124, 125, 126, 127, 177, 178 JULIO</t>
  </si>
  <si>
    <t>FAC DE AGOSTO</t>
  </si>
  <si>
    <t>FAC C5462 A C5665</t>
  </si>
  <si>
    <t>FAC X10853 A X11271</t>
  </si>
  <si>
    <t>COMPLETO PARA COT 214</t>
  </si>
  <si>
    <t>CPMPLETO PARA 150 CARBENDAZIM, 200 CLORPISIFOS, 140 DIMETOATO, 152 VIDATE CLV</t>
  </si>
  <si>
    <t>POLIZA 701-3574-1</t>
  </si>
  <si>
    <t>SEGURO FORD LOBO RATOR RODRIGO</t>
  </si>
  <si>
    <t>POLIZA 701-3587-1</t>
  </si>
  <si>
    <t>SEGURO AUDI</t>
  </si>
  <si>
    <t>10 TONS DE BLAUKHORN TIGRES</t>
  </si>
  <si>
    <t>FAC A2933</t>
  </si>
  <si>
    <t>REPARACION RAPTOR VICTOR</t>
  </si>
  <si>
    <t>6 MTS DE MANGUERA PARA EL EQUIPO</t>
  </si>
  <si>
    <t>FAC 41D71631</t>
  </si>
  <si>
    <t>4 PERSON PARA IMPLEMENTOS</t>
  </si>
  <si>
    <t>PAGO DEVUELTO</t>
  </si>
  <si>
    <t xml:space="preserve">6 MTS DE MANGUERA PARA EL EQUIPO </t>
  </si>
  <si>
    <t>GANADERIA MOY</t>
  </si>
  <si>
    <t>2 GARRAFAS DE LAFAM</t>
  </si>
  <si>
    <t>CAMBIO BALATAS RAPTOR RODRIGO</t>
  </si>
  <si>
    <t>COT 221</t>
  </si>
  <si>
    <t>8 DAP PLUS, 50 GALANT, 80 GLIFOSATO, 44 HYVAR, 95 KARMEX</t>
  </si>
  <si>
    <t>25 VOGA</t>
  </si>
  <si>
    <t>COT 238</t>
  </si>
  <si>
    <t>250 KG FEP PRODDUCCION, 125 DE MAP TECNICO</t>
  </si>
  <si>
    <t>60 LT FOSFIPOL</t>
  </si>
  <si>
    <t>10 LT VOGA</t>
  </si>
  <si>
    <t>30 KG CARBENDAZIM, 40 LT CLORPIRIFOS, 40 LT DIMETOATO, 40 LT VYDATE</t>
  </si>
  <si>
    <t>20 LT NUTRISORB, 20 LT RADIGROW</t>
  </si>
  <si>
    <t>ABONO A YARA</t>
  </si>
  <si>
    <t>MITAD COT 240</t>
  </si>
  <si>
    <t>160 METIL TIOFANATO</t>
  </si>
  <si>
    <t>SE RESTAN 50,000 PARA FACTURAS DE ESTA EMPRES</t>
  </si>
  <si>
    <t>PROYECTO DE RIEGO</t>
  </si>
  <si>
    <t>10 VOGA TIGRES</t>
  </si>
  <si>
    <t xml:space="preserve">MIREYA DE LOURDES ZAMUDIO AZAMAR </t>
  </si>
  <si>
    <t>OTHONIEL VENTURA MARCIAL</t>
  </si>
  <si>
    <t>YONATHAN NAHUM CARVAJAL ALMENDRA</t>
  </si>
  <si>
    <t>VERONICA CASTRO GUAZOZON</t>
  </si>
  <si>
    <t xml:space="preserve">OMAR ARMAS </t>
  </si>
  <si>
    <t>FORD CREDIT DE MEXICO SA DE CV SOFOM</t>
  </si>
  <si>
    <t>BLANZA ROSA PINCERATO ABRAHAM</t>
  </si>
  <si>
    <t>HDI SEGUROS</t>
  </si>
  <si>
    <t>CARLOS ANTONIO CRIVELLI CRUZ (PREMIER)</t>
  </si>
  <si>
    <t>DIMOTORS COATZACOALCOS SE DE CV</t>
  </si>
  <si>
    <t>BLANCA ROSA ONCERATO ABRAHM</t>
  </si>
  <si>
    <t>TECNOLOGIA HIDRAULICA DEL PAPALOAPAN</t>
  </si>
  <si>
    <t>FAC C5673 A C5908</t>
  </si>
  <si>
    <t>FAC 344 F</t>
  </si>
  <si>
    <t>HACER FLECHAS PARA RASTRA</t>
  </si>
  <si>
    <t>MENSUALIDAD DEL SEPTIEMBRE LOBO RAPTOR VICTOR</t>
  </si>
  <si>
    <t>FAC 158</t>
  </si>
  <si>
    <t>REPARACION DE FLECHA DE RASTRA</t>
  </si>
  <si>
    <t>ISIDRO HERRERA CHAVARRIA</t>
  </si>
  <si>
    <t>FORD CREDIT DE MEXICO</t>
  </si>
  <si>
    <t>EMMA FERRER MORALES</t>
  </si>
  <si>
    <t>FAC 116, 117, 119, 121</t>
  </si>
  <si>
    <t>TIMBRES FACTURAS DE RODRIGO</t>
  </si>
  <si>
    <t>5 BULTOS ALIMEBNTO PARA BORREGOS</t>
  </si>
  <si>
    <t>FACTURAS CIAH002572</t>
  </si>
  <si>
    <t>DISPOSITIVOS, VENZOATO, INDUCEL</t>
  </si>
  <si>
    <t>TRASPASO DE BANORTE</t>
  </si>
  <si>
    <t>REGISTROS DE GANADERIA FRATELLOS</t>
  </si>
  <si>
    <t>1O TORDON</t>
  </si>
  <si>
    <t>15 EXPO, 3 INICIADOR</t>
  </si>
  <si>
    <t>FAC 501, 523, 535</t>
  </si>
  <si>
    <t>COTABIULIDAD FEBRERO, MARZO, ABRIL 2025</t>
  </si>
  <si>
    <t>ALIMENTO PARA CABALLOS</t>
  </si>
  <si>
    <t>FAC 122 Y 124</t>
  </si>
  <si>
    <t>INCELACTIVE, NOVORMON, CIPIOACTIVE</t>
  </si>
  <si>
    <t>CUARTO DE MILLA</t>
  </si>
  <si>
    <t>JORGE CARLOS LAGOS SAUEDO</t>
  </si>
  <si>
    <t>ABS MEXICO</t>
  </si>
  <si>
    <t>ASOCIACION MEXICANA DE CRIADORES DE CEBU</t>
  </si>
  <si>
    <t>ANA LIZ PENA ARROYO</t>
  </si>
  <si>
    <t>INOCENCIO GENARO PEREZ CUCUAS</t>
  </si>
  <si>
    <t>FERNANDO ALVAREZ VARGAS</t>
  </si>
  <si>
    <t>ROGELIO YUNUEN CUEVAS NARANJO</t>
  </si>
  <si>
    <t>COT 244</t>
  </si>
  <si>
    <t>100 DIAZINON</t>
  </si>
  <si>
    <t>2 BOMBAS, 30 TORDON, 29 LAFAM</t>
  </si>
  <si>
    <t>REFACCIONES PARA RASTRA DE 24 DISCOS</t>
  </si>
  <si>
    <t>NOMINA QUINCENAL 15 SEP 2025</t>
  </si>
  <si>
    <t>NOMINA SEMANAL 14 SEP 2025</t>
  </si>
  <si>
    <t>FAC X11305 A X11682</t>
  </si>
  <si>
    <t>FAC 1346, 1357, 1363</t>
  </si>
  <si>
    <t>AUDITORIAS FEBRERO, MARZO, ABRIL 2025</t>
  </si>
  <si>
    <t>BALERO PARA RASTRA</t>
  </si>
  <si>
    <t>FAC 1395 Y 1397</t>
  </si>
  <si>
    <t>CONTABILIDAD AGOSTO 2025</t>
  </si>
  <si>
    <t>FAC 1156</t>
  </si>
  <si>
    <t>SERVICIO DE SUSPENSIONES</t>
  </si>
  <si>
    <t>FINIQUITO PARCIAL 2 FAC 3393</t>
  </si>
  <si>
    <t>MATERIALES ALVARES</t>
  </si>
  <si>
    <t>FAC CE9C23ET</t>
  </si>
  <si>
    <t>REPARACION DE CLIMAS</t>
  </si>
  <si>
    <t>FAC F-7048</t>
  </si>
  <si>
    <t>REFACCIONES ARMAS</t>
  </si>
  <si>
    <t>PARCIAL 1 FAC A15351</t>
  </si>
  <si>
    <t>FAC 1919, 1934, 1961, 1972</t>
  </si>
  <si>
    <t>FAC B98</t>
  </si>
  <si>
    <t>FAC A3828</t>
  </si>
  <si>
    <t>FAC C2250F83</t>
  </si>
  <si>
    <t>5 ROLLOS DE ALAMBRE PUAS</t>
  </si>
  <si>
    <t>COT 246</t>
  </si>
  <si>
    <t>520 CARBON, 5 ETHILENOS</t>
  </si>
  <si>
    <t>COT 248</t>
  </si>
  <si>
    <t>60 KG METIL TIOFANATO</t>
  </si>
  <si>
    <t>SERMAC SOLUCIONES</t>
  </si>
  <si>
    <t>CONSORCIO AGRICOLA ISLEÑO (WILLY)</t>
  </si>
  <si>
    <t>GREOGORIO CRUZ RODRGUEZ (ARMAND CORTEZ)</t>
  </si>
  <si>
    <t>COMISION POR PAGO TARDIO</t>
  </si>
  <si>
    <t>IMPUESTOS DE JULIO</t>
  </si>
  <si>
    <t>MOISES GASPERIN ACCOSTA</t>
  </si>
  <si>
    <t>VENTA DE HIJUQ</t>
  </si>
  <si>
    <t>IMPUESTOS JULIO</t>
  </si>
  <si>
    <t xml:space="preserve">VICTOR MANUEL GASPERIN CRIVELLI </t>
  </si>
  <si>
    <t>VALERIA GASPRIN ACOSTA</t>
  </si>
  <si>
    <t>VALRIA GASPERIN ACOSTA</t>
  </si>
  <si>
    <t xml:space="preserve">COBRO DE CHEQUE PARA CAJA </t>
  </si>
  <si>
    <t>IMPUESTOS DE MARZO 2025</t>
  </si>
  <si>
    <t>RETIRO DE EFECTIVO PARA CAJA CHICA</t>
  </si>
  <si>
    <t>RETIRO EN VENTANILLA</t>
  </si>
  <si>
    <t>PAGO A TC</t>
  </si>
  <si>
    <t>COMPRA OXXO</t>
  </si>
  <si>
    <t>TARJETA DEBITO</t>
  </si>
  <si>
    <t>COMPLETO PARA RECIBOS DE LUZ</t>
  </si>
  <si>
    <t>VICTOR BANCOMER</t>
  </si>
  <si>
    <t>OXOO</t>
  </si>
  <si>
    <t>ALAN DE JESUS PREADO RAMOS</t>
  </si>
  <si>
    <r>
      <t>$ 49,900 (</t>
    </r>
    <r>
      <rPr>
        <sz val="8"/>
        <color theme="1"/>
        <rFont val="Arial"/>
        <family val="2"/>
      </rPr>
      <t xml:space="preserve">Prestado Rodri en caja ticket 57095) </t>
    </r>
  </si>
  <si>
    <t>$ 49,300(prestado en bbva 18/jun)</t>
  </si>
  <si>
    <t>Pagado $10,000 en Victor Banamex (AMEX) 20/08/25 y $25,000 en caja día 19/09/25</t>
  </si>
  <si>
    <t>CONEXIONES PARA TANQUE DE PRODUCTO</t>
  </si>
  <si>
    <t>PACAS DE PANGOLA Y DESTORCEDORES PERSEVERANCIA</t>
  </si>
  <si>
    <t>TAXI DON VICTOR</t>
  </si>
  <si>
    <t>ARETES IDENTIFICADORES</t>
  </si>
  <si>
    <t>COMPRAS RODRIGO (TOCHE)</t>
  </si>
  <si>
    <t>GASTOS OPERADOR DE RETRO</t>
  </si>
  <si>
    <t>SERVICIO A CLIMA S10</t>
  </si>
  <si>
    <t>GASTOS A CORDOBA DON VICTOR</t>
  </si>
  <si>
    <t>COMPRAS RODRIGO CORDOBA</t>
  </si>
  <si>
    <t>GASTOS CORDOBA (RAPTOR RODRIGO)</t>
  </si>
  <si>
    <t>PIEZA PARA CAMIONETA DE DOÑA NORMA</t>
  </si>
  <si>
    <t>PERIODICO DE MIGUEL REM 9962</t>
  </si>
  <si>
    <t>CORTE DE MIGUEL REM 9962</t>
  </si>
  <si>
    <t>PRESTAMO A CHOFER DE MIGUEL REM 9962</t>
  </si>
  <si>
    <t>ABONO A VENTA DE SAL</t>
  </si>
  <si>
    <t>DEVOLUCION TICKET 57847 ADALBERTO FLORES</t>
  </si>
  <si>
    <t>JARRAS Y LIGA PARA EQUIPO</t>
  </si>
  <si>
    <t>RAFAEL RUIZ (EL POLLO)</t>
  </si>
  <si>
    <t>VICENTE GASPERIN (JOSE MIGUEL)</t>
  </si>
  <si>
    <t>LAVADO DE RAPTOR</t>
  </si>
  <si>
    <t>DEPOSITO BANCOMER ELIZET OLIVEROS</t>
  </si>
  <si>
    <t>TALACHAS Y REPARACIONES CARRO NUEVO DE GEÑO</t>
  </si>
  <si>
    <t>CHEQUE BANAMEX 0047 VALERIA GASPERIN</t>
  </si>
  <si>
    <t>CHEQUE BANAMEX 0119 MOISES GASPERIN</t>
  </si>
  <si>
    <t>REPARACIONES ELECTRICAS TRACTOR 6140</t>
  </si>
  <si>
    <t>REPARACIONES ELECTRICAS NISSAN ERICK</t>
  </si>
  <si>
    <t>VULC. EL GREÑAS (CAMION VERDE)</t>
  </si>
  <si>
    <t>DANNA MICHELE SOSA LARA</t>
  </si>
  <si>
    <t>EFECTIVO PERSONAL MICHELLE</t>
  </si>
  <si>
    <t>GASTOS MICHELLE VERACRUZ</t>
  </si>
  <si>
    <t>PRESTAMO A ADRIANA ACOSTA</t>
  </si>
  <si>
    <t>PAGO DE VAN DE AYER (JOSE GAYA)</t>
  </si>
  <si>
    <t>PASTEL PARA OSCAR</t>
  </si>
  <si>
    <t>PRESTAMO DE CHOFER MIGUEL REM 9964</t>
  </si>
  <si>
    <t>CORTE DE MIGUEL REM 9964</t>
  </si>
  <si>
    <t>PERIODICO DE VIAJE A MIGUEL REM 9964</t>
  </si>
  <si>
    <t>COMPRAS FEREHOGAR</t>
  </si>
  <si>
    <t>CHEQUE BANAMEX 0048 VALERIA GASPERIN</t>
  </si>
  <si>
    <t>RETIRO EN VENTANILLA BANAMEX MANUEL BARRERA</t>
  </si>
  <si>
    <t>RICARDO MORA (17.520*550)</t>
  </si>
  <si>
    <t>AERMANDO YESCAS</t>
  </si>
  <si>
    <t>TALACHA A DOMICILIO DE EQUIPO</t>
  </si>
  <si>
    <t>GASTOS MEDICOS MAYORAL</t>
  </si>
  <si>
    <t>CHEQUE SANTANDER 0037 ELVIA GUEZALA</t>
  </si>
  <si>
    <t>CHEQUE BANAMEX 0049 VALERIA GASPERIN</t>
  </si>
  <si>
    <t>CHEQUE BANAMEX 1955 MGZ</t>
  </si>
  <si>
    <t>CHEQUE BANAMEX 1954 MGZ</t>
  </si>
  <si>
    <t>CHEQUE BANAMEX 1953 MGZ</t>
  </si>
  <si>
    <t>CHEQUE BANAMEX 1952 MGZ</t>
  </si>
  <si>
    <t>VULC. EL GREÑAS (ERIK)</t>
  </si>
  <si>
    <t>JUAN ALDANA (CHICO)</t>
  </si>
  <si>
    <t>LAVADOS DE RAPTOR E INFINITI, TAXI Y PILA DE CONTROL</t>
  </si>
  <si>
    <t>LIMPIAR POZO</t>
  </si>
  <si>
    <t>DESTAPAR BEBEDEROS</t>
  </si>
  <si>
    <t>REPOSICION DE TAXI RODRIGUEZ</t>
  </si>
  <si>
    <t>PASAJES</t>
  </si>
  <si>
    <t>RECONEXION DE LUCES A TORTON</t>
  </si>
  <si>
    <t>ADAPTAR MOTOR DE LIMPIADORES Y BULBO DE STOP</t>
  </si>
  <si>
    <t>BULBO PARA VOLVO DE GEÑO</t>
  </si>
  <si>
    <t>TOMAS CASTRO (RAMIRO)</t>
  </si>
  <si>
    <t>RAFAEL RODRIGUEZ</t>
  </si>
  <si>
    <t>TELLER EL PIPI (PEDRO)</t>
  </si>
  <si>
    <t>TALLER EL PIPI (VOLVO GEÑO)</t>
  </si>
  <si>
    <t>CORTE Y ESTIBAS VIAJE DE MIGUEL GUTIERREZ REM 9973</t>
  </si>
  <si>
    <t>PRESTAMO CHOFER VIAJE DE MIGEUL GUTIERREZ  REM 9973</t>
  </si>
  <si>
    <t>PAPPEL VIAJE DE MIGUEL GUTIERREZ REM 9973</t>
  </si>
  <si>
    <t>RICARDO MORA ROMAN(16.520*550)</t>
  </si>
  <si>
    <t>RAYMUNDO GONZAZA FLORES</t>
  </si>
  <si>
    <t>CAMBIO DE BIRLOS TORTON PEDRO</t>
  </si>
  <si>
    <t>DEPOSITO BANAMEX YOLANDA RODRIGUEZ</t>
  </si>
  <si>
    <t>TORTILLAS DEL 16 DE JUNIO AL 27 DE JULIO</t>
  </si>
  <si>
    <t>JABON LIQUIDO PARA MANOS</t>
  </si>
  <si>
    <t>DEPOSITO A BETILLO RANGEL (TRABAJO DE CABALLO)</t>
  </si>
  <si>
    <t>MOVIMIENTOS GANADERIA (BEBO Y MAZOCO)</t>
  </si>
  <si>
    <t>REPARAR CORTO Y FARO A EQUIPO</t>
  </si>
  <si>
    <t>GARRAFONES DE AGUA SABADO Y HOY</t>
  </si>
  <si>
    <t>GASTOS SEMANALES OPERADOR DE RETRO</t>
  </si>
  <si>
    <t>PABLO ERNESTO FELIPE RAMIREZ</t>
  </si>
  <si>
    <t>ALEXANDER LOPEZ GUTIERREZ</t>
  </si>
  <si>
    <t>FREDY LUNA</t>
  </si>
  <si>
    <t>TALLER EL PIPI (7525)</t>
  </si>
  <si>
    <t>BALERO DE CENTRO PARA FREIGHTLINER</t>
  </si>
  <si>
    <t>TAXI Y PIJAS CASA DE RODRIGO</t>
  </si>
  <si>
    <t>MOVIMIENTOS GANADERIA (CHICO ROMAN)</t>
  </si>
  <si>
    <t>JUAN DECEANO (TOMAS CASTRO)</t>
  </si>
  <si>
    <t>TORNILLO DE CENTRO Y TUERCAS PARA FREIGHTLINER</t>
  </si>
  <si>
    <t>DEPOSITO BANAMEX JOSE ROMERO</t>
  </si>
  <si>
    <t>DEPOSITO A GAYA PARA JUNTA</t>
  </si>
  <si>
    <t>PAGO DE HONORARIOS AGOSTO</t>
  </si>
  <si>
    <t>BATERIAS</t>
  </si>
  <si>
    <t>TALACHA HILUX</t>
  </si>
  <si>
    <t>COLEGIATURA ROSA</t>
  </si>
  <si>
    <t>LAVADO Y TAXIS INFINITI</t>
  </si>
  <si>
    <t>PAGO DE DELFINES VICTORIA Y ALEJANDRA</t>
  </si>
  <si>
    <t>JUAN DECEANO (TOMAS)</t>
  </si>
  <si>
    <t>VALVULAS DE AIRE PARA CAMION DE FRANCISCO</t>
  </si>
  <si>
    <t>GALLETAS</t>
  </si>
  <si>
    <t>MOVIMIENTOS GANADERIA (BENEDICTO PEÑA)</t>
  </si>
  <si>
    <t>PAGO DE GANADERIA BENEDICTO PEÑA</t>
  </si>
  <si>
    <t>BOQUILLAS Y PISTOLAS PARA ERIK REYES</t>
  </si>
  <si>
    <t>AMBULANCIA HECTOR</t>
  </si>
  <si>
    <t>BALERO Y TORNILLO FREIGHTLINER</t>
  </si>
  <si>
    <t>REFACCIONES VOLTEO</t>
  </si>
  <si>
    <t>CAMBIO DE CARBONES TRACTOR 7525</t>
  </si>
  <si>
    <t>COMPRA DE CERVEZAS Y REFRESCOS ATLETICO ISLA</t>
  </si>
  <si>
    <t>CHEQUE BANAMEX 0343 MANUEL BARRERA</t>
  </si>
  <si>
    <t>CHEQUE BANAMEX 0197 ALAN PRADO</t>
  </si>
  <si>
    <t>CHEQUE BANAMEX 1957 MGZ</t>
  </si>
  <si>
    <t>CHEQUE BANAMEX 1956 MGZ</t>
  </si>
  <si>
    <t>TAXI RODRIGO</t>
  </si>
  <si>
    <t>ATLETICO ISLA (ARBITROS, VIATICOS, JONA)</t>
  </si>
  <si>
    <t>TALACHA A F350</t>
  </si>
  <si>
    <t>PAGO DE USO DE CUENTA 2025</t>
  </si>
  <si>
    <t>REFRESCOS PARA TRABAJADORES AYER Y ANTIER</t>
  </si>
  <si>
    <t>SUSPENSION DE CAMION POR HACER PIPA</t>
  </si>
  <si>
    <t>VULC. EL GREÑAS (RAFAEL NUÑEZ)</t>
  </si>
  <si>
    <t>ANTONIO RODRIGUEZ (JORGE ROMAN)</t>
  </si>
  <si>
    <t>APOYO</t>
  </si>
  <si>
    <t>GUSTAVO SOSA</t>
  </si>
  <si>
    <t>ESCOBAS PARA OFICINA</t>
  </si>
  <si>
    <t>OXIGENO PARA ONESIMO</t>
  </si>
  <si>
    <t>ABONO DE LIQUIDACION LABORAL POR DESPIDO</t>
  </si>
  <si>
    <t>TALACHA, VALVULA Y ROTACION A FREIGHTLINER</t>
  </si>
  <si>
    <t>SERVICIO A CLIMA DE TRACTOR 6100</t>
  </si>
  <si>
    <t>CORTE VIAJE DE MIGUEL GUTIERREZ REM 10037</t>
  </si>
  <si>
    <t>PRESTAMO CHOFER VIAJE DE MIGUEL GUTIERREZ REM 10037</t>
  </si>
  <si>
    <t>PAPEL VIAJE DE MIGUEL GUTIERREZ REM 10037</t>
  </si>
  <si>
    <t>YUGO DE USO PARA RABON DE FRANCISCO</t>
  </si>
  <si>
    <t>GASOLINA PARA LA TITA</t>
  </si>
  <si>
    <t>PAGO DE PIÑAS JORGE CRODA</t>
  </si>
  <si>
    <t>RICARDO MORA ROMAN(17.890*550)</t>
  </si>
  <si>
    <t>RAFAEL ALEJANDRO GONZALEZ</t>
  </si>
  <si>
    <t>ERICK REYES MENDEZ</t>
  </si>
  <si>
    <t>JUAN DECANO</t>
  </si>
  <si>
    <t>MEDICINAS Y TAXI DE RODRIGO</t>
  </si>
  <si>
    <t>MASA PARA RASTRA AMARILLA</t>
  </si>
  <si>
    <t>REPARACIONES DE SUSPENSION JETTA</t>
  </si>
  <si>
    <t>VENTA DE PIÑA ARMANDO CORTEZ</t>
  </si>
  <si>
    <t>ANTICIPO VENTA DE PIÑA LALO OAXACA</t>
  </si>
  <si>
    <t>ASESORIAS VETERINARIAS</t>
  </si>
  <si>
    <t>GAS PARA MACHETEROS</t>
  </si>
  <si>
    <t>COMPRA DE REFRACTOMETRO</t>
  </si>
  <si>
    <t>PASAJE TIERRA NUEVA</t>
  </si>
  <si>
    <t>ALBARDON CHICO PARA VOLVO VERDE</t>
  </si>
  <si>
    <t>COMPRAS PARA CURACIONES GANADERIA</t>
  </si>
  <si>
    <t>DEPOSITO PARA HERRADA DEL DE ROSSI</t>
  </si>
  <si>
    <t>RECIBO DE AGUA SEPTIEMBRE</t>
  </si>
  <si>
    <t>LAVADO DE AUDI</t>
  </si>
  <si>
    <t>BOMBA DE AGUA PARA TORTON DE PEDRO</t>
  </si>
  <si>
    <t>GASTOS COATZA MOY</t>
  </si>
  <si>
    <t>MANGUERA PARA BEBEDEROS</t>
  </si>
  <si>
    <t>TALACHAS SILVERADO Y REMOLQUE</t>
  </si>
  <si>
    <t>CALIBRAR Y ROTAR LLANTAS A RABON DE FRANCISCO</t>
  </si>
  <si>
    <t>ARMANDO YESCAS (REFRESCOS E INYECCIONES)</t>
  </si>
  <si>
    <t>TRABAJOS DE CARROS</t>
  </si>
  <si>
    <t>PAGO FINAL DE LIQUIDACION LABORAL</t>
  </si>
  <si>
    <t>PASTEL PARA CONTA PEPE</t>
  </si>
  <si>
    <t>VENTA DE TORO A MARTIN MENDEZ</t>
  </si>
  <si>
    <t>CHEQUE BANAMEX 0345 MANUEL BARRERA</t>
  </si>
  <si>
    <t>CHEQUE BANAMEX 0120 MOISES GASPERIN</t>
  </si>
  <si>
    <t>GASTOSA VERACRUZ VIVIKA MAÑANA</t>
  </si>
  <si>
    <t>INTERESES OLIVER AGUILAR</t>
  </si>
  <si>
    <t>DEPOSITO BBVA PARA CARRERA DEL DE ROSSI</t>
  </si>
  <si>
    <t>PAGOS DE LUZ</t>
  </si>
  <si>
    <t>ABRAZADERA Y PEDAZO DE MANGUERA</t>
  </si>
  <si>
    <t>MANGUERA NEGRA PARA EQUIPO</t>
  </si>
  <si>
    <t>CORNETA PARA VOLVO DE GEÑO</t>
  </si>
  <si>
    <t>ALIMENTO PARA PERRO DE LA OFICINA</t>
  </si>
  <si>
    <t>CHEQUE BANAMEX 0269 JOSE CARLOS MEZA</t>
  </si>
  <si>
    <t>CHEQUE SANTANDER 0038 ELVIA GUEZALA</t>
  </si>
  <si>
    <t>ADAPTAR CORNETA Y SWITCH DE VOLVO</t>
  </si>
  <si>
    <t>PERIODICO DE VIAJE A MIGUEL REM 10055</t>
  </si>
  <si>
    <t>PRESTAMO A CHOFER DE MIGUEL REM 10055</t>
  </si>
  <si>
    <t>CORTE DE MIGUEL REM 10055</t>
  </si>
  <si>
    <t>DEPOSITO DE TRABAJO DEL DE ROSSI</t>
  </si>
  <si>
    <t>GASTOS VETERINARIOS DE GATO</t>
  </si>
  <si>
    <t>FERNANDO PALACIO CHAVEZ</t>
  </si>
  <si>
    <t>TALLER EL PIPI (GEÑO)</t>
  </si>
  <si>
    <t>GASTOS CABALLOS DE CARRERAS (BETILLO)</t>
  </si>
  <si>
    <t>COMISION EVERARDO AGUILAR</t>
  </si>
  <si>
    <t>REPARAR SISTEMA DE ARRANQUE Y CORTO EN PERSEVERANCIA</t>
  </si>
  <si>
    <t>REPOSICION GASTOS LOMA-JUEVES</t>
  </si>
  <si>
    <t>GASTOS VALERIA MAÑANA</t>
  </si>
  <si>
    <t>EFECTIVO A BRUNO PARA PESADA ATRASADA</t>
  </si>
  <si>
    <t>AGUAS ATLETICO ISLA</t>
  </si>
  <si>
    <t>GASTOS RODRIGO TUXTEPEC</t>
  </si>
  <si>
    <t>ABONO A COMPRA DE CAMION VOLVO</t>
  </si>
  <si>
    <t>TORTILLAS DEL 28 DE JULIO AL 03 DE AGOSTO</t>
  </si>
  <si>
    <t>ALBERTO REGULES</t>
  </si>
  <si>
    <t>TALLER EL PIPI (ERIK TRACTOR 7525)</t>
  </si>
  <si>
    <t>ARMANDO GALVAN (RODRIGO)</t>
  </si>
  <si>
    <t>CORTE Y PINTADA VIAJE DE MIGUEL GUTIERREZ REM 10062</t>
  </si>
  <si>
    <t>PRESTAMO CHOFER VIAJE DE MIGUEL GUTIERREZ REM 10062</t>
  </si>
  <si>
    <t>PAPEL VIAJE DE MIGUEL GUTIERREZ REM 10062</t>
  </si>
  <si>
    <t>RICARDO MORA ROMAN(17.650*590)</t>
  </si>
  <si>
    <t>PASAJE LOS TIGRES</t>
  </si>
  <si>
    <t>DEPOSITO ELISA GASPERIN CRIVELLI</t>
  </si>
  <si>
    <t>DESCARGA DE PLASTICO ACOLCHADO</t>
  </si>
  <si>
    <t>GAS DE GRUPOS</t>
  </si>
  <si>
    <t>TALACHAS TRACTOR 6140</t>
  </si>
  <si>
    <t>MANGUERAS Y CONEXIONES PARA ERIK</t>
  </si>
  <si>
    <t>CAMBIO DE UNIDADES A TRACTOR 6100</t>
  </si>
  <si>
    <t>CAMBIO DE LLAVIN Y CORTO EN PERSEVERANCIA</t>
  </si>
  <si>
    <t>EFECTIVO DE RODRIGO GASPERIN</t>
  </si>
  <si>
    <t>POLLOS Y REFRESCOS A PERSONAL Y MEDICOS</t>
  </si>
  <si>
    <t>GASTOS SEMANA OPERADOR DE RETRO</t>
  </si>
  <si>
    <t>ANGEL SANCHEZ PASCUAL (ERIK)</t>
  </si>
  <si>
    <t>INGRID AYALA</t>
  </si>
  <si>
    <t>CHEQUE BANCOMER MGZ 0385</t>
  </si>
  <si>
    <t>DEPOSITO A TARJETA ORO</t>
  </si>
  <si>
    <t>DIFERENCIA DE MANGUERAS Y CONEXIONES ERIK</t>
  </si>
  <si>
    <t>CORTE VIAJE DE MIGUEL GUTIERREZ REM 10070</t>
  </si>
  <si>
    <t>PRESTAMO CHOFER VIAJE DE MIGUEL GUTIERREZ REM 10070</t>
  </si>
  <si>
    <t>PAPEL VIAJE DE MIGUEL GUTIERREZ REM 10070</t>
  </si>
  <si>
    <t>PAGO A TRABAJADOR (AYUDANTE)</t>
  </si>
  <si>
    <t>TAPON DE RADIADOR</t>
  </si>
  <si>
    <t>DEPOSITO A FRANCISCO MELCHOR PARA REFACCIONES</t>
  </si>
  <si>
    <t>DEPOSITO A DAVID DE JESUS BRITO</t>
  </si>
  <si>
    <t>ALFREDO MORGADO CORTEZ</t>
  </si>
  <si>
    <t>RICARDO MORA ROMAN(17.430*550)</t>
  </si>
  <si>
    <t>LUIS ROBERTO LOPEZ BRIONES</t>
  </si>
  <si>
    <t>JUAN DECEANO (RABON FRANCISCO)</t>
  </si>
  <si>
    <t>RODRIGO GASPERIN (RAPTOR)</t>
  </si>
  <si>
    <t>ATLETICO ISLA (MOY)</t>
  </si>
  <si>
    <t>DEPOSITO A BETILLO PARA PLATINUM POWER</t>
  </si>
  <si>
    <t>REPOSICION DE GASTOS DEL DOMINGO</t>
  </si>
  <si>
    <t>VENTA DE VACA A LUIS MIGUEL</t>
  </si>
  <si>
    <t>MADERA PARA RANCHOS</t>
  </si>
  <si>
    <t>UNIFORME DE NORMITA</t>
  </si>
  <si>
    <t>COLEGIATURAS VIVIKITA Y NORMA</t>
  </si>
  <si>
    <t>CARGA DE 20 TONELADAS DE ABONO</t>
  </si>
  <si>
    <t>PAGO DE PIÑAS ARTEMIO MONTERO</t>
  </si>
  <si>
    <t>PARCHE Y VALVULA A S10 JORGE</t>
  </si>
  <si>
    <t>DESCARGA 18 TON</t>
  </si>
  <si>
    <t>GASTOS CABALLOS DE CARRERAS (CARRERA DEL 4)</t>
  </si>
  <si>
    <t>CHEQUE BANAMEX 0121 MOISES GASPERIN</t>
  </si>
  <si>
    <t>EFECTIVO A PABLO LOPEZ PARA COMPRAS</t>
  </si>
  <si>
    <t>EFECTIVO A AYUDANTE DE CAMPO</t>
  </si>
  <si>
    <t>TONER Y ENGRAPADORA</t>
  </si>
  <si>
    <t>RESTANTE DE GASTOS OPERADOR DE RETRO</t>
  </si>
  <si>
    <t>CHEQUE BANAMEX 0050 VALERIA GASPERIN</t>
  </si>
  <si>
    <t>CHEQUE BANAMEX 1960 MGZ</t>
  </si>
  <si>
    <t>CHEQUE BANAMEX 1961 MGZ</t>
  </si>
  <si>
    <t>CHEQUE BANAMEX 1962 MGZ</t>
  </si>
  <si>
    <t>CHEQUE BANAMEX 0122 MOISES GASPERIN</t>
  </si>
  <si>
    <t>EFECTIVO A RODRIGO</t>
  </si>
  <si>
    <t>EFECTIVO POR COMPRA DE CAMION</t>
  </si>
  <si>
    <t>PAGO DE PIÑAS PASTRANA</t>
  </si>
  <si>
    <t>PAGO DE PIÑAS ELIAS HERNANDEZ</t>
  </si>
  <si>
    <t>LAVADO DE LAS 2 RAPTOR</t>
  </si>
  <si>
    <t>PERIODICO DE VIAJE A MIGUEL REM 10098</t>
  </si>
  <si>
    <t>PRESTAMO A CHOFER DE MIGUEL REM 10098</t>
  </si>
  <si>
    <t>CORTE DE MIGUEL REM 10098</t>
  </si>
  <si>
    <t>TUERCAS Y TORNILLOS DE CENTRO PARA VOLTEO</t>
  </si>
  <si>
    <t>DEPOSITO A GAYA (ARBITRAJE, TARJETAS Y APOYO A LIGA)</t>
  </si>
  <si>
    <t>ESCRITURAS DE DEPARTAMENTO</t>
  </si>
  <si>
    <t>DIANA GALINDO (REGISTROS)</t>
  </si>
  <si>
    <t>FRATELLOS/LOS TIGRES</t>
  </si>
  <si>
    <t>PEDRO PEREZ JARA (17.980*550)</t>
  </si>
  <si>
    <t>MANEJO DE CUENTAS 2025</t>
  </si>
  <si>
    <t>ANTICIPO A LAMINADOR PARA PINTADA DE CABINA DEL CAMION VOLVO</t>
  </si>
  <si>
    <t>QUITADA DE CARROCERIA DEL CAMION VOLVO</t>
  </si>
  <si>
    <t>PAGO DE INTERESES SEPTIEMBRE</t>
  </si>
  <si>
    <t>TOMA DE AGUA PARA EL VOLTEO</t>
  </si>
  <si>
    <t>CAJA DE FELINO</t>
  </si>
  <si>
    <t>PAGO DE PIÑAS JORGE MAULEON REM 10034</t>
  </si>
  <si>
    <t>LAVADO DE LA NP300</t>
  </si>
  <si>
    <t>CAPSULAS CAFÉ CAPUCHINO</t>
  </si>
  <si>
    <t>CAMBIO DE ACTUADORES RAPTOR DE RODRIGO</t>
  </si>
  <si>
    <t>REPARACION DE FUGA DE GAS CASA DE MOY</t>
  </si>
  <si>
    <t>REPARACION DE PORTON CASA DE RODRIGO</t>
  </si>
  <si>
    <t>REPARACIONES ELECTRICAS TRACTOR 6140 ENCABINADOO SERV A DOM</t>
  </si>
  <si>
    <t>PRESTAMO CHOFER VIAJE DE MIGUEL GUTIERREZ REM 10109</t>
  </si>
  <si>
    <t>CORTE  VIAJE DE MIGUEL GUTIERREZ REM 10109</t>
  </si>
  <si>
    <t>PAPELVIAJE DE MIGUEL GUTUIERREZ REM 10109</t>
  </si>
  <si>
    <t>LISTA DE RAYAS</t>
  </si>
  <si>
    <t>COMPRA DE AUTOPARTE DEL CAMION (PIPA)</t>
  </si>
  <si>
    <t>FRANSCISCO XOLO TOLEM</t>
  </si>
  <si>
    <t>ARMNANDO YESCAS</t>
  </si>
  <si>
    <t>TALLER MECANICO MORTEO</t>
  </si>
  <si>
    <t>EMEIGDIO ZUMUANO (MILLO)</t>
  </si>
  <si>
    <t>NARCSISO BONILLA PEREZ (18.600*550)</t>
  </si>
  <si>
    <t>GREGORIO GALERAS</t>
  </si>
  <si>
    <t>ANTONIO ACOSTA(CACMION PIPA)</t>
  </si>
  <si>
    <t>ADELANTO DEL  TRABAJO DEL MECANICO</t>
  </si>
  <si>
    <t>TAPON DEPOSITO RADIADOR F350</t>
  </si>
  <si>
    <t>RAFAEL</t>
  </si>
  <si>
    <t>CORTE DE 4 TONELADAS PARA CARRO DE ALEJANDRO</t>
  </si>
  <si>
    <t>ESCOBA PARA OFICINA</t>
  </si>
  <si>
    <t>REPOSICION DE GASTOS DEL JUEVES</t>
  </si>
  <si>
    <t>TAXI DE CASA DE RODRIGO</t>
  </si>
  <si>
    <t>COMPRA DE MEDICAMENTOS PARA LA HIERBA</t>
  </si>
  <si>
    <t>COMPRA DE PACAS CHETUMAL PARA LOS TIGRES</t>
  </si>
  <si>
    <t>REPARAR MARCHA Y SISTEMA DE ARRANQUE</t>
  </si>
  <si>
    <t>NARCISO BONILLA</t>
  </si>
  <si>
    <t>ADALBERTO FLORES (AGENCIA- RANGER MOY)</t>
  </si>
  <si>
    <t>TALLER EL PIPI (F350 RAFAEL)</t>
  </si>
  <si>
    <t>TRABAJO DE RAPTOR RODRIGO</t>
  </si>
  <si>
    <t>GUIAS TIGRES</t>
  </si>
  <si>
    <t>CORTE DE MIGUEL REM 10127</t>
  </si>
  <si>
    <t>PRESTAMO A CHOFER DE MIGUEL REM 10127</t>
  </si>
  <si>
    <t>PERIODICO DE VIAJE A MIGUEL REM 10127</t>
  </si>
  <si>
    <t>BALERO PARA TRACTOR 6400</t>
  </si>
  <si>
    <t>DEPOSITO A PACO MELCHOR PARA PIEZAS DE RAPTOR</t>
  </si>
  <si>
    <t>PINZA NARIGUERA</t>
  </si>
  <si>
    <t>RAFAEL RUIZ (POLLO)</t>
  </si>
  <si>
    <t>ANTONIO ACOSTA (PACO CORDOBA)</t>
  </si>
  <si>
    <t>RICARDO MORA (17.740*550)</t>
  </si>
  <si>
    <t>ETANISLAO LOPEZ LUNA (MACHETEROS)</t>
  </si>
  <si>
    <t>CIRCUNVALACION</t>
  </si>
  <si>
    <t>ONESIMO BALDERAS (RODRIGO)</t>
  </si>
  <si>
    <t>DEPOSITO A ROSA LOS TIGRES</t>
  </si>
  <si>
    <t>COMPRAS OXXO</t>
  </si>
  <si>
    <t>DESCARGA DE 24 ROLLOS DE PLASTICO ACOLCHADO</t>
  </si>
  <si>
    <t>PAGO DE AGUA SEPTIEMBRE Y OCTUBRE</t>
  </si>
  <si>
    <t>DEPOSITO A GAYA (IDA A TUXTEPEC)</t>
  </si>
  <si>
    <t>GASTOS RETRO</t>
  </si>
  <si>
    <t>REPARACION DE ALTERNADOR Y CAMBIO DE BALERO EN RANCHO</t>
  </si>
  <si>
    <t>SERVICIO COMPLETO MOTOBOMBA</t>
  </si>
  <si>
    <t>PARCHE Y VALVULA A F350 ENRIQUE</t>
  </si>
  <si>
    <t>OFICINA (ALAN)</t>
  </si>
  <si>
    <t>ALBERTO (120X2.5 Y 13X4)</t>
  </si>
  <si>
    <t>VICTOR HENANDEZ VAZQUEZ</t>
  </si>
  <si>
    <t>TALLER EL PIPI (MATALIONES) 6140</t>
  </si>
  <si>
    <t>DESAYUNO A MEDICO</t>
  </si>
  <si>
    <t>FANCLUTCH DE F350 CHICA</t>
  </si>
  <si>
    <t>DEPOSITO BANAMEX SAUL V A</t>
  </si>
  <si>
    <t>GASTOS A VERACRUZ (RECOGER FACTURA CHEVROLET)</t>
  </si>
  <si>
    <t>CAMBIO DE USO A RECIBO DE AGUA</t>
  </si>
  <si>
    <t>COMPRA DE MALLA Y CANDADO</t>
  </si>
  <si>
    <t>CHEQUE BANAMEX 0741 NORMA ACOSTA</t>
  </si>
  <si>
    <t>PAGO DE PIÑAS ARTEMIO MONTERO (AYER)</t>
  </si>
  <si>
    <t>TALACHAS Y TAXIS INFINITI</t>
  </si>
  <si>
    <t>ALAN PRADO (CAMI)</t>
  </si>
  <si>
    <t>EDUARDO CHAGALA (10 TON A $90)</t>
  </si>
  <si>
    <t>CAMBIO DE BOMBA DE GASOLINA FRONTIER</t>
  </si>
  <si>
    <t>USO DE RIEGO LA SOLEDAD</t>
  </si>
  <si>
    <t>DEPOSITO PARA PAGO DE MELAZA</t>
  </si>
  <si>
    <t>DEPOSITO A FRIDA COCO</t>
  </si>
  <si>
    <t>PERIODICO DE VIAJE A MIGUEL REM 10141</t>
  </si>
  <si>
    <t>PRESTAMO A CHOFER DE MIGUEL REM 10141</t>
  </si>
  <si>
    <t>CORTE DE VIAJE A MIGUEL REM 10141</t>
  </si>
  <si>
    <t>CHEQUE BANAMEX 1963 MGZ</t>
  </si>
  <si>
    <t>CHEQUE BANAMEX 1964 MGZ</t>
  </si>
  <si>
    <t>CHEQUE BANAMEX 0123 MOISES GASPERIN</t>
  </si>
  <si>
    <t>CHEQUE BANAMEX 0742 NORMA ACOSTA</t>
  </si>
  <si>
    <t>MANTENIMIENTO DE ALBERCA DON VICTOR</t>
  </si>
  <si>
    <t>LAVADO Y TAXIS INFINITI RODRIGO</t>
  </si>
  <si>
    <t>GASTOS CABALLOS DE CARRERAS (DE ROSSI)</t>
  </si>
  <si>
    <t>GASTOS GANADERIA (MOY)</t>
  </si>
  <si>
    <t>RICARDO MORA (18*550)</t>
  </si>
  <si>
    <t>RAYAS</t>
  </si>
  <si>
    <t>ABONO A RENTA DE TIERRAS</t>
  </si>
  <si>
    <t>CAMBIO DE FUSIBLES PERSEVERANCIA Y FRATELLOS</t>
  </si>
  <si>
    <t>LAMPARA PARA VELADOR</t>
  </si>
  <si>
    <t>DEVOLUCION DE GASTOS ADALBERTO FLORES</t>
  </si>
  <si>
    <t>PAGO DE PIÑAS JOAQUIN ALFONSO</t>
  </si>
  <si>
    <t>DEPOSITO A GAYA-MOY</t>
  </si>
  <si>
    <t>DEPOSITO A GAYA-RODRIGO</t>
  </si>
  <si>
    <t>ARIOSTO HERNANDEZ ESCOBAR (TOTTI)</t>
  </si>
  <si>
    <t>ALFREDO ALEJANDRO HERNANDEZ</t>
  </si>
  <si>
    <t>JUAN ALDANA (JERINGAS)</t>
  </si>
  <si>
    <t>RAMIRO MURILLO (ANGEL SANCHEZ)</t>
  </si>
  <si>
    <t>MANEJO DE CUENTAS 2025 NORMA SANCHEZ</t>
  </si>
  <si>
    <t>MANEJO DE CUENTA 2025 LUIS ENRIQUE BAIZABAL</t>
  </si>
  <si>
    <t>PRESTAMO CHOFER VIAJE DE MIGUEL GUTIERREZ REM 10149</t>
  </si>
  <si>
    <t>CORTE VIAJE DE MIGUEL GUTIERREZ REM 10149</t>
  </si>
  <si>
    <t>PAPEL VIAJE DE MIGUEL GUTIERREZ REM 10149</t>
  </si>
  <si>
    <t>RICARDO MORA ROMAN(17.620*550)</t>
  </si>
  <si>
    <t>ROLLOS DE ALAMBRE PARA LOS TIGRES</t>
  </si>
  <si>
    <t>GAS PARA TODOS LOS GRUPOS</t>
  </si>
  <si>
    <t>PARRILLA CHICA Y CONEXIONES (VELADORES)</t>
  </si>
  <si>
    <t>COMPRA Y CAMBIO DE BENDIX A RABON DE FRANCISCO</t>
  </si>
  <si>
    <t>LAMPARAS PARA PATIO DE LA OFICINA</t>
  </si>
  <si>
    <t>LAVADO DE CHEROKEE Y TAXI</t>
  </si>
  <si>
    <t>DEPOSITO PARA PIEZAS DE PORSCHE</t>
  </si>
  <si>
    <t>BATERIA PARA CONTROL DE HILUX</t>
  </si>
  <si>
    <t>REPARACION DE BOMBA DE GASOLINA CHEVROLET MANUEL</t>
  </si>
  <si>
    <t>VIATICOS CORDOBA(RODRIGO)</t>
  </si>
  <si>
    <t>PAGO DE TELMEX 0074</t>
  </si>
  <si>
    <t>ANGEL SANCHEZ PASCUAL (RAMIRO)</t>
  </si>
  <si>
    <t>APOLINAR FELIPE GARCIA</t>
  </si>
  <si>
    <t>JUAN PASCUAL HERNANDEZ</t>
  </si>
  <si>
    <t>ALAN (CHEROKEE MOY)</t>
  </si>
  <si>
    <t>ALAN (RAMIRO MURILLO)</t>
  </si>
  <si>
    <t>TALLER ELECTRICO PIPI</t>
  </si>
  <si>
    <t>CAMBIO DE VALVULA A CLIMA DE FRONTIER</t>
  </si>
  <si>
    <t>REPARACION DE RAPTOR</t>
  </si>
  <si>
    <t>PAGO DE DELFINES (ALEJANDRA/VICTORIA)</t>
  </si>
  <si>
    <t>PRESTAMO CHOFER VIAJE DE MIGUEL GUTIERREZ REM 10155</t>
  </si>
  <si>
    <t>CORTE VIAJE DE MIGUEL GUTIERREZ REM 10155</t>
  </si>
  <si>
    <t>REPARACIONES TELMEX CASA DE RODRIGO</t>
  </si>
  <si>
    <t>PAPEL VIAJE DE MIGUEL GUTIERREZ REM 10155</t>
  </si>
  <si>
    <t>YUGO PARA RABON DE FRANCISCO</t>
  </si>
  <si>
    <t>DEPOSITO BANORTE (HOTEL VALLES)</t>
  </si>
  <si>
    <t>PASAJES DE LA SEMANA PASADA</t>
  </si>
  <si>
    <t>GASTOS RODRIGO CORDOBA</t>
  </si>
  <si>
    <t>DEPOSITO BANORTE CARLOS GONZALEZ</t>
  </si>
  <si>
    <t>PEDRO POIXTAN (CABRERA)</t>
  </si>
  <si>
    <t>RODRIGO GASPERIN (FRANCISCO MELCHOR)</t>
  </si>
  <si>
    <t>LEO SANCHEZ GARCIA</t>
  </si>
  <si>
    <t>RICARDO MORA ROMAN 18.930*550</t>
  </si>
  <si>
    <t>CONOS Y ARANDELAS PARA REMOLQUE GANADERO</t>
  </si>
  <si>
    <t>COMPRA DE SEMEVIN</t>
  </si>
  <si>
    <t>GASOLINA Y MATERIAL PARA CURACION DE HIERBA</t>
  </si>
  <si>
    <t>DEPOSITO BANCOMER (FIESTA RODRIGUITO)</t>
  </si>
  <si>
    <t>PINTURA DE CHASIS VOLVO NUEVO</t>
  </si>
  <si>
    <t>PAGO DE PAQUETERIA POR COBRAR</t>
  </si>
  <si>
    <t>TALACHA Y ROTACION S10 JORGE</t>
  </si>
  <si>
    <t>COMPRA DE NIPLES</t>
  </si>
  <si>
    <t>LAPICEROS</t>
  </si>
  <si>
    <t>BALERO PARA EQUIPO</t>
  </si>
  <si>
    <t>HACER INSTALACION PARA FFARO DE REMOLQUE-PIPA</t>
  </si>
  <si>
    <t>ONESIMO BALDERAS (ERIK)</t>
  </si>
  <si>
    <t>TALLER ELECTRICO PIPI (PILAR)</t>
  </si>
  <si>
    <t>CHEQUE BANAMEX 0124 MOISES GASPERIN</t>
  </si>
  <si>
    <t>CHEQUE BANAMEX 0743 NORMA ACOSTA</t>
  </si>
  <si>
    <t>PAGO DE PIÑAS RICARDO BORJA</t>
  </si>
  <si>
    <t>GASTOS MOY COATZA</t>
  </si>
  <si>
    <t>REPARACION DE CORTO EN CLIMA</t>
  </si>
  <si>
    <t>RECARGAS ALBERTO</t>
  </si>
  <si>
    <t>DEPOSITO MENSUAL</t>
  </si>
  <si>
    <t>ALUMBRADO DE PATIO DE OFICINA</t>
  </si>
  <si>
    <t>ERIK REYES (TRACTOR 6100)</t>
  </si>
  <si>
    <t>CHEQUE BANAMEX 0744 NORMA ACOSTA</t>
  </si>
  <si>
    <t>PAGO DE MARISCOS ZAMUDIO</t>
  </si>
  <si>
    <t>REPARACION DE MARCHA, BOMBA DE GASOLINA Y LUCES</t>
  </si>
  <si>
    <t>MEDICAMENTOS PARA CURAR HIERBA</t>
  </si>
  <si>
    <t>GAS Y OXIGENO PARA TALLER</t>
  </si>
  <si>
    <t>DESCARGAS (35 TON/165)</t>
  </si>
  <si>
    <t>ACEITES Y GASOLINA MOTOBOMBA</t>
  </si>
  <si>
    <t>TALLER ELECTRICO EL PIPI (SILVERADO JUAN)</t>
  </si>
  <si>
    <t>LAVADO F-350</t>
  </si>
  <si>
    <t>LAVADO RAPTOR</t>
  </si>
  <si>
    <t>RENTA DE MESA PARA RODRIGO</t>
  </si>
  <si>
    <t>COTIZACION PARA VOLTEO</t>
  </si>
  <si>
    <t>COMPOSTURA DE COMPUTADORA</t>
  </si>
  <si>
    <t>TANQUES DE GAS SABANETAS</t>
  </si>
  <si>
    <t>PAGO DE LIQUIDACION LABORAL POR RENUNCIA</t>
  </si>
  <si>
    <t>REPARACIONES EN CASA DE MOISES</t>
  </si>
  <si>
    <t>MATERIAL PARA TOMA DE AGUA DE RANCHO (CRUZERO)</t>
  </si>
  <si>
    <t>PAGO DE USO DE CUENTAS 2025</t>
  </si>
  <si>
    <t>ARMADO YESCAS</t>
  </si>
  <si>
    <t>TECNICO MIGUEL (OSCAR PRIETO)</t>
  </si>
  <si>
    <t>INOCENTE FRANCO MOSCOSO</t>
  </si>
  <si>
    <t>VIGILANTES LOTES</t>
  </si>
  <si>
    <t>LAVADO DE TRACTORES (FERNANDO LUNA Y CARLOS GONZALEZ)</t>
  </si>
  <si>
    <t>LAVADO DE TRACTOR</t>
  </si>
  <si>
    <t>PAGO DE PIÑAS ARTEMIO</t>
  </si>
  <si>
    <t>PRESTAMO CHOFER MIGUEL GUTIERREZ REM 10199</t>
  </si>
  <si>
    <t>CORTE Y ESTIBA MIGUEL GUTIERREZ REM 10199</t>
  </si>
  <si>
    <t>FERNANDO PALACIOS CHAVEZ</t>
  </si>
  <si>
    <t>RICARDO MORA ROMAN (17.670x590)</t>
  </si>
  <si>
    <t>MEDICAMENTO PARA BORREGOS EL APOSTOL</t>
  </si>
  <si>
    <t>ABONO A COMPRA DE CARRO VOLVO</t>
  </si>
  <si>
    <t>PAGO DE PIÑAS JULIAN POZA RICA</t>
  </si>
  <si>
    <t>PAGOP DE PREDIAL SAN MIGUEL DE GUERRERO</t>
  </si>
  <si>
    <t>GASTOS MEDICOS DE ACCIDENTE LABORAL</t>
  </si>
  <si>
    <t>GASTOS VERACRUZ (SERVIDOR)</t>
  </si>
  <si>
    <t>JEREMIAS XOLO (BETO MAYORAL)</t>
  </si>
  <si>
    <t>PARRILLA, REGULADOR Y NIPLE PARA MACHETEROS</t>
  </si>
  <si>
    <t>COT 254</t>
  </si>
  <si>
    <t>625 FEP PRODUCCION, 325 MAP TECNICO</t>
  </si>
  <si>
    <t>160 FOSFIPOL</t>
  </si>
  <si>
    <t>100 CLORPIRIFOS, 40 DIMETOATO, 100 VYDATE CLV</t>
  </si>
  <si>
    <t>20 NUTRISORB, 60 RADIGROW</t>
  </si>
  <si>
    <t>FAC 0D6A0DE6</t>
  </si>
  <si>
    <t>FAC X11711 A X12146</t>
  </si>
  <si>
    <t>FAC B99</t>
  </si>
  <si>
    <t>FAC 48442</t>
  </si>
  <si>
    <t>REFACCIONAIRA LOPEZ</t>
  </si>
  <si>
    <t>COT 256</t>
  </si>
  <si>
    <t>20 SPECTRA</t>
  </si>
  <si>
    <t>40 BANACOP</t>
  </si>
  <si>
    <t>40 AGREX F</t>
  </si>
  <si>
    <t>COT 245</t>
  </si>
  <si>
    <t>ANTICIPO 20 TOCS DE BLAUKHORN</t>
  </si>
  <si>
    <t>NOMINA SEMANAL 28 SEP</t>
  </si>
  <si>
    <t>NOMINA QUINCENAL 30 SEP</t>
  </si>
  <si>
    <t>20 CAJAS DE MADUMAX</t>
  </si>
  <si>
    <t>FAC F-7243</t>
  </si>
  <si>
    <t>PARCIAL 3 FAC A15351</t>
  </si>
  <si>
    <t>FACT 1407 Y 1409</t>
  </si>
  <si>
    <t>CONTABILIDAD SEPTIEMBRE 2025</t>
  </si>
  <si>
    <t>BOILER CASA VICTOR</t>
  </si>
  <si>
    <t>COT 258 Y 262</t>
  </si>
  <si>
    <t>240 DIMETOATO, 200 CLORPIRIFOS, 100 METILTIOFANATO, 200 VYDATE</t>
  </si>
  <si>
    <t>300 FOSFIPOL</t>
  </si>
  <si>
    <t>140 NUTRISORB, 100 RADIGROW, 40 PACKHARD, 20 PROBORATE</t>
  </si>
  <si>
    <t>REPARAR Y REFORZAR MUELLES S10 REDILAS TIGRES</t>
  </si>
  <si>
    <t xml:space="preserve"> VENTA DE HIJUELOS DE PIÑA DE RODRIGO GASPERIN ACOSTA</t>
  </si>
  <si>
    <t>30 LTS DE TORDON Y 5 SACOS DE UREA</t>
  </si>
  <si>
    <t>BOLSA DE AIRE CAMION TOMAS</t>
  </si>
  <si>
    <t>FACTURA W 20950</t>
  </si>
  <si>
    <t>FAC X12464 A X13613</t>
  </si>
  <si>
    <t>CRUCETA Y BALERO CAMION CARLITOS</t>
  </si>
  <si>
    <t>BOLSAS AIRE CAMION PEDRO</t>
  </si>
  <si>
    <t>10 LTS DE LAFAM TIGRES</t>
  </si>
  <si>
    <t>REFACCIONES CAMION PEDRO Y VOLTEO</t>
  </si>
  <si>
    <t>SEGURO AGRICOLA</t>
  </si>
  <si>
    <t>TELCEL 2838745161</t>
  </si>
  <si>
    <t>TELCEL 2831044626</t>
  </si>
  <si>
    <t>TELCEL 2838734870</t>
  </si>
  <si>
    <t>COT 272</t>
  </si>
  <si>
    <t>60 MALATHION</t>
  </si>
  <si>
    <t>FACTURA 1370</t>
  </si>
  <si>
    <t>AUDITORIAS MAYO</t>
  </si>
  <si>
    <t>FACTURA 1379</t>
  </si>
  <si>
    <t>AUDITORIAS JUNIO</t>
  </si>
  <si>
    <t>COT 271</t>
  </si>
  <si>
    <t>FAC 8610, 8505, 8731, 8733, 8828, 8831, 8856, 8857</t>
  </si>
  <si>
    <t>FREDY CORTEZ</t>
  </si>
  <si>
    <t>FORD CFEDIT</t>
  </si>
  <si>
    <t>OSSIEL MOISES GASPERIN DEMENEGHI</t>
  </si>
  <si>
    <t>ARTURO OVALLE HERRERA (JORGE MAULEON)</t>
  </si>
  <si>
    <t>ZARKI SA DE CV (GABINO GASPERIN)</t>
  </si>
  <si>
    <t>MARIO GONZALEZ CAMACHO (BARRERA)</t>
  </si>
  <si>
    <t>CARLOS DOMINGUEZ</t>
  </si>
  <si>
    <t>DON CHAVA</t>
  </si>
  <si>
    <t>COMERCIALIZADORA CARRERA FRUTOS Y LEGUMBRES (CHIMUNDA)</t>
  </si>
  <si>
    <t>LA MAS DORADA S DE PR DE RL DE CV</t>
  </si>
  <si>
    <t>RODRIGO GASPERIN ACOSTA</t>
  </si>
  <si>
    <t>FRAK SOSA</t>
  </si>
  <si>
    <t>FRANCISCO CABALLERO</t>
  </si>
  <si>
    <t>ALEJANDROP ZERAPIO</t>
  </si>
  <si>
    <t xml:space="preserve">SERVICIO AGROTECNICO TIGRES </t>
  </si>
  <si>
    <t>FORTINO RODRIGUEZ TRONCO (YAHIR CABALLERO)</t>
  </si>
  <si>
    <t>GENERAL DE SEGUROS</t>
  </si>
  <si>
    <t>LUCERO LIZETH DOMINGUEZ GONZALEZ (CARLOS DOMINGUEZ)</t>
  </si>
  <si>
    <t>VIRIDIANA LARA LARA</t>
  </si>
  <si>
    <t>COT 250</t>
  </si>
  <si>
    <t>60 AGREX F</t>
  </si>
  <si>
    <t>COT 252</t>
  </si>
  <si>
    <t>5 SACOS DE CIR</t>
  </si>
  <si>
    <t>COT 251 Y DOS FARDOS DE PITA</t>
  </si>
  <si>
    <t>336 KG DE VERDEABON</t>
  </si>
  <si>
    <t xml:space="preserve">COT 251  </t>
  </si>
  <si>
    <t>COT 251</t>
  </si>
  <si>
    <t>60 DIMETOATO</t>
  </si>
  <si>
    <t>LIQUIDACOIN DE SALDO PENDIENTE</t>
  </si>
  <si>
    <t>FAC 3593</t>
  </si>
  <si>
    <t>FLETE DE RETRO</t>
  </si>
  <si>
    <t>FAC 3594</t>
  </si>
  <si>
    <t>RENTA RETRO 7 MAYO A 24 JUNIO</t>
  </si>
  <si>
    <t>FAC C5904 C6081</t>
  </si>
  <si>
    <t>PARCIAL 2 FACT A15351</t>
  </si>
  <si>
    <t>DEVOLUCION DE PAGO DE FERREHOGAR</t>
  </si>
  <si>
    <t>FAC A5511 Y A5607</t>
  </si>
  <si>
    <t>MEDICAMENTOS PARA PERSONAL</t>
  </si>
  <si>
    <t>FAC A9082</t>
  </si>
  <si>
    <t>FAC62440319, CD2FA086, F1A38F60, 2366CB6A</t>
  </si>
  <si>
    <t>FAC 664</t>
  </si>
  <si>
    <t>LLANTAS</t>
  </si>
  <si>
    <t>FAC A5871</t>
  </si>
  <si>
    <t xml:space="preserve">REFACCIONES PARA EQUIPOS </t>
  </si>
  <si>
    <t>FAC C6087 A C6307</t>
  </si>
  <si>
    <t>FAC X12,346 A X12,316</t>
  </si>
  <si>
    <t>FAC 921B</t>
  </si>
  <si>
    <t>TALACHAS ISLA</t>
  </si>
  <si>
    <t>PARCIAL 1 FAC 3523</t>
  </si>
  <si>
    <t>FAC 1281A</t>
  </si>
  <si>
    <t>SERVICO ELECTRICOSANCHEZ</t>
  </si>
  <si>
    <t>FACTURA 215FA057</t>
  </si>
  <si>
    <t>FAC F7155</t>
  </si>
  <si>
    <t>REFACCIONARIOA ARMAS</t>
  </si>
  <si>
    <t>FAC 10560</t>
  </si>
  <si>
    <t>FAC A3846 Y A3469</t>
  </si>
  <si>
    <t>REFACCIONARIOA DEL CENTRO</t>
  </si>
  <si>
    <t>RECIBO TELMEX 2838740332</t>
  </si>
  <si>
    <t>RECIBO TELMEX 2838740836</t>
  </si>
  <si>
    <t>RECIBO TELMEX 2838740544</t>
  </si>
  <si>
    <t>NOMINA SEMANA 21 SEP 25</t>
  </si>
  <si>
    <t>FAC A 2128</t>
  </si>
  <si>
    <t>VALES DE COMBUSTIBLE Y DE COMPRAS</t>
  </si>
  <si>
    <t>PAGO 2 FINIQUITO 20 TONS DE BLAUKHORN</t>
  </si>
  <si>
    <t>COT 260</t>
  </si>
  <si>
    <t>500 KG CARBON ACTIVADO</t>
  </si>
  <si>
    <t>6 TANQUES DE ETHILENO</t>
  </si>
  <si>
    <t>COT 259</t>
  </si>
  <si>
    <t>60 NUTRISORB, 60 PACKHARD, 60 PROBORATE</t>
  </si>
  <si>
    <t>PULSADOR PARA CERCO ELECTRICO</t>
  </si>
  <si>
    <t>1 CAJA DE FELINO</t>
  </si>
  <si>
    <t>HONORARIOS DE CANCELACION DE HIPOTECA</t>
  </si>
  <si>
    <t>PAGO DE RIEGO</t>
  </si>
  <si>
    <t>FAC 5A32A6FA</t>
  </si>
  <si>
    <t>FINIQUITO SALDO A LA FECHA</t>
  </si>
  <si>
    <t>FINIQUITO SALDO</t>
  </si>
  <si>
    <t>LIQUIDACION SALDO PENDIENTE</t>
  </si>
  <si>
    <t>COT 261</t>
  </si>
  <si>
    <t>10 DAP PLUS, 36 KARMEX</t>
  </si>
  <si>
    <t>COMPLETO PARA REMISION RI11187</t>
  </si>
  <si>
    <t>TORNILLOS</t>
  </si>
  <si>
    <t>SERVIDOR CONTABILIDAD</t>
  </si>
  <si>
    <t>21 PUNTAS PARA SUBSUELO Y TORNILLOS</t>
  </si>
  <si>
    <t>FORT LOBO RAPTOR VICTOR</t>
  </si>
  <si>
    <t>10 TIGRES, 10 ISLA</t>
  </si>
  <si>
    <t>COT 263</t>
  </si>
  <si>
    <t>60 HOTIHUMUS</t>
  </si>
  <si>
    <t>100 FOSFIPOL</t>
  </si>
  <si>
    <t>100 CLORPIRIFOS, 60 DIMETOATO, 100 METALAXIL+CLOROTALONIL, 50 METILTIOFANATO</t>
  </si>
  <si>
    <t>60 RADIGROW</t>
  </si>
  <si>
    <t>4 BULTOS DE CARBON TIGRES</t>
  </si>
  <si>
    <t>PRODUCTOS PARA PIÑAS</t>
  </si>
  <si>
    <t>PARCIAL 4 FINIQUITO FAC A15351</t>
  </si>
  <si>
    <t>COT 269</t>
  </si>
  <si>
    <t>500 CARBON, 10 ETHILENO</t>
  </si>
  <si>
    <t>COT 264</t>
  </si>
  <si>
    <t>120 MALATHION</t>
  </si>
  <si>
    <t>60 NUTRISORB</t>
  </si>
  <si>
    <t xml:space="preserve">REEMBOLSO COMPRA </t>
  </si>
  <si>
    <t>TUBO GALVANIZADO</t>
  </si>
  <si>
    <t>CAMBIO DE BALATAS RAPTOR VICTOR</t>
  </si>
  <si>
    <t>NIPLES Y VALVULAS</t>
  </si>
  <si>
    <t>POLIZA 7050093516</t>
  </si>
  <si>
    <t>SEGURO S10 TIGRES</t>
  </si>
  <si>
    <t>GRUPO CONSTRUCTOR VELASCO</t>
  </si>
  <si>
    <t>SERVICO DEN CENTRO DE ISLA (CENTRO)</t>
  </si>
  <si>
    <t>DISTRIBUIDORA DE REFACCIONES AGRICOLAS DEL SUR</t>
  </si>
  <si>
    <t>ADOLFO FLORES BEUTELSPACHER (AGROPECUARIA DEL SOL)</t>
  </si>
  <si>
    <t>DIMOTORS COATZACOALCOS SA DE CV</t>
  </si>
  <si>
    <t>LEOPOLDO ANTONIO MUÑIZ DESCALSO</t>
  </si>
  <si>
    <t>LUIS ARMANDO TORRES RIOS (MARCOS AVENDAÑO)</t>
  </si>
  <si>
    <t>AGRICERES SA DE CV</t>
  </si>
  <si>
    <t>LUIS RAFAEL CORTINA LAVALLE</t>
  </si>
  <si>
    <t>ABRAHAM ROSAS RAMIRES</t>
  </si>
  <si>
    <t>QUALITAS</t>
  </si>
  <si>
    <t>CAMION TOÑO ACOSTA</t>
  </si>
  <si>
    <t>SEGUROS IMSSS VICTOR MANUEL GASPERIN C</t>
  </si>
  <si>
    <t>SEGUROS IMSSS RODRIGO</t>
  </si>
  <si>
    <t>IMPUESTOS AGOSTO</t>
  </si>
  <si>
    <t>IMPUESTOS AGOSTO VALERIA</t>
  </si>
  <si>
    <t>1 TON GASUPLEX</t>
  </si>
  <si>
    <t>FINIQUITO FAC C195</t>
  </si>
  <si>
    <t>FAC 123 Y 127</t>
  </si>
  <si>
    <t>PAGO DE PESTAMO</t>
  </si>
  <si>
    <t>ALIMENTO PARA BORREGOS</t>
  </si>
  <si>
    <t>4 BIOENERGY, 4 HI PHOS FERTILITY</t>
  </si>
  <si>
    <t>FAC 128</t>
  </si>
  <si>
    <t>PARCIAL 1 FAC C196</t>
  </si>
  <si>
    <t>GASTOS MEDICO XAVIER</t>
  </si>
  <si>
    <t xml:space="preserve">TELMEX NEGOCIO SEPTIEMBRE </t>
  </si>
  <si>
    <t>16 VACUNAS CLORTRIGEN</t>
  </si>
  <si>
    <t>10 KG PASTO, 1 BOLEADORA</t>
  </si>
  <si>
    <t>VENTA DE UN TORO</t>
  </si>
  <si>
    <t>FAC 130</t>
  </si>
  <si>
    <t>POLIZA 2882300043104</t>
  </si>
  <si>
    <t>SEGURO GASTOS MEDICOS M RODRIGO Y FAMILIA</t>
  </si>
  <si>
    <t>10 BECERRO 20</t>
  </si>
  <si>
    <t>POLIZA 136942430</t>
  </si>
  <si>
    <t>SEGURO VIDA PROFESIONAL VIVIKITA</t>
  </si>
  <si>
    <t>VACUNAS PARA GANADO</t>
  </si>
  <si>
    <t>FACTURA 549</t>
  </si>
  <si>
    <t>SERVICIOS CONTABLES MAYO</t>
  </si>
  <si>
    <t>FACTURA 562</t>
  </si>
  <si>
    <t>SERVICIOS CONTABLES JUNIO</t>
  </si>
  <si>
    <t>CRISTOVAL ELVIRA LAGUNES</t>
  </si>
  <si>
    <t>MELISSA RAMOS VAZQUEZ (EL MAYORAL PV)</t>
  </si>
  <si>
    <t>MELISSA RAMOS VAZQUEZ</t>
  </si>
  <si>
    <t>YERLIN ARLETTE PEREZ PEREZ (JESUS BARELA)</t>
  </si>
  <si>
    <t>CRISTOBAL ELVIRA LAGUNES</t>
  </si>
  <si>
    <t>EFECTIVO PARA PONER CARROCERIA DE VOLVO</t>
  </si>
  <si>
    <t>REPOSICION DE CANDADO ROTO (COMBUSTIBLE)</t>
  </si>
  <si>
    <t>REPARACIONES RANGER MOY (PACO CORDOBA)</t>
  </si>
  <si>
    <t>CARGA ABONO A CARRO DE FRANCISCO</t>
  </si>
  <si>
    <t>DEPOSITO BANCOMERCRYO CELL</t>
  </si>
  <si>
    <t>DEPOSITO BANCOMER LUIS RUBEN GLEZ</t>
  </si>
  <si>
    <t>DEPOSITO SANTANDER CARLOS F. JUAREZ</t>
  </si>
  <si>
    <t>TALACHA A TRACTOR ENCABINADO EQUIPO</t>
  </si>
  <si>
    <t>ABRAZADERAS Y ORING PARA MANGUERAS DE EQUIPO</t>
  </si>
  <si>
    <t>DAVID FLORES(70*4, 28*2.5)</t>
  </si>
  <si>
    <t>VULC. EL GREÑAS (PILAR)</t>
  </si>
  <si>
    <t>MARINO SOLANO (RANGER MOY)</t>
  </si>
  <si>
    <t>MATERIAL PARA CURACION</t>
  </si>
  <si>
    <t>REPARACION DE RAPTOR RODRIGO</t>
  </si>
  <si>
    <t>CORTE VIAJE DE MIGUEL GUTIERREZ REM 10217</t>
  </si>
  <si>
    <t>PRESTAMO CHOFER VIAJE DE MIGUEL GUTIERREZ REM 10217</t>
  </si>
  <si>
    <t>PAPEL VIAJE DE MIGUEL GUTIERREZ REM 10217</t>
  </si>
  <si>
    <t>TANQUE DE GAS OCOZOTEPEC</t>
  </si>
  <si>
    <t>REPARACION DE MARCHA CHEVROLET DE MANUEL</t>
  </si>
  <si>
    <t>RICARDO MORA ROMAN(17.930*550)</t>
  </si>
  <si>
    <t>PRESTAMO CHOFER VIAJE MIGUEL GUTIERREZ REM 10221</t>
  </si>
  <si>
    <t>CORTE VIAJE DE MIGUEL GUTIERREZ REM 10221</t>
  </si>
  <si>
    <t>PAPEL VIAJE DE MIGUEL GUTIERREZ REM 10221</t>
  </si>
  <si>
    <t>RECONECTAR FAROS Y CORREGUIR CORTO</t>
  </si>
  <si>
    <t>CAMBIAR CALAVERA Y REPARAR FARO</t>
  </si>
  <si>
    <t>CHEQUE BANAMEX 1965 MGZ</t>
  </si>
  <si>
    <t>CHEQUE BANAMEX 1967 MGZ</t>
  </si>
  <si>
    <t>CHEQUE BANAMEX 1966 MGZ</t>
  </si>
  <si>
    <t>CHEQUE BANAMEX 0346 MANUEL BARRERA</t>
  </si>
  <si>
    <t>CHEQUE BANAMEX 0745 NORMA ACOSTA</t>
  </si>
  <si>
    <t>TAXIS MOY</t>
  </si>
  <si>
    <t>RICARDO MORA ROMAN(18.090*550)</t>
  </si>
  <si>
    <t>JORTGE CABRERA</t>
  </si>
  <si>
    <t>TALLER EL PIPI (TRACTOR 6140)</t>
  </si>
  <si>
    <t>TALLER EL PIPI (NP300 ERIK)</t>
  </si>
  <si>
    <t>LAVADO DE RAPTOR Y TAXIS</t>
  </si>
  <si>
    <t>DESCARGA DE ABONO Y TANQUES</t>
  </si>
  <si>
    <t>MANTENIMEINTO GENERAL ALBERCA CASA DE RODRIGO</t>
  </si>
  <si>
    <t>COMPRA DE CANDADO</t>
  </si>
  <si>
    <t>QUITAR Y CAMBIAR IMANES DE ALTERNADOR A DOMICILIO</t>
  </si>
  <si>
    <t>LUBRICANTES PARA RIEGO</t>
  </si>
  <si>
    <t>CHEQUE BANAMEX 0746 NORMA ACOSTA</t>
  </si>
  <si>
    <t>CHEQUE BANAMEX 0347 MANUEL BARRERA</t>
  </si>
  <si>
    <t>AIRE PARA LLANTAS DE TRACTORES</t>
  </si>
  <si>
    <t>CAMBIO DE ANTICONGELANTE Y SERVICIO JETTA ALAN</t>
  </si>
  <si>
    <t>PAGO A VETERINARIO (GATO DE RODRIGO)</t>
  </si>
  <si>
    <t>TALLER EL PIPI (TRACTOR SERGIO)</t>
  </si>
  <si>
    <t>DIANA GALINDO (TORO DE HECTOR JIMENEZ)</t>
  </si>
  <si>
    <t>MOFLES EL GALLO</t>
  </si>
  <si>
    <t>CORTE Y ESTIBA GREGORIO JIMENEZ REM 10226</t>
  </si>
  <si>
    <t>PRESTAMO CHOFER GREGORIO JIMENEZ REM 10226</t>
  </si>
  <si>
    <t>PAGO DE TORO A HECTOR JIMENEZ</t>
  </si>
  <si>
    <t>TALACHA EN FRATELLOS Y OFICINA</t>
  </si>
  <si>
    <t>FACTURAS DE RUIZ</t>
  </si>
  <si>
    <t>REPARACION DE PUERTA DE ALMACEN</t>
  </si>
  <si>
    <t>ADELANTO DE TRABAJO EN CRUZERO</t>
  </si>
  <si>
    <t>DIFERENCIA DEL VETERINARIO AYER</t>
  </si>
  <si>
    <t>FOCOS DE CASA DE RODRIGO</t>
  </si>
  <si>
    <t>RICARDO MORA ROMAN (10.940X550)</t>
  </si>
  <si>
    <t>NARCISO HERNANDEZ JIMENEZ</t>
  </si>
  <si>
    <t>LUIS ALFONSO RODRIGUEZ SANCHEZ</t>
  </si>
  <si>
    <t>EQUIPO APLICACIÓN FOLIAR</t>
  </si>
  <si>
    <t>ADMINISTRATIVO (OSCAR/ERIK)</t>
  </si>
  <si>
    <t>LAVADO F-350(MEZA)</t>
  </si>
  <si>
    <t>GASTOS A LOMA</t>
  </si>
  <si>
    <t>TONER Y CALCULADORA</t>
  </si>
  <si>
    <t>PRESTAMO A CHOFER DE MIGUEL REM 10237</t>
  </si>
  <si>
    <t>CORTE DE MIGUEL REM 10237</t>
  </si>
  <si>
    <t>PONER FUSIBLES DE ALTA TENCION EN FRATELLOS</t>
  </si>
  <si>
    <t>CUERPOS DE 1/2 PARA EQUIPO</t>
  </si>
  <si>
    <t>REPARAR CORTO Y CAMBIAR ARNES DE F350</t>
  </si>
  <si>
    <t>PERIODICO DE VIAJE A MIGUEL REM 10237</t>
  </si>
  <si>
    <t>OSACAR PRIETO/DAVID FLORES</t>
  </si>
  <si>
    <t>ATLETICO ISLA (RODRIGO)</t>
  </si>
  <si>
    <t>RICARDO MORA (19.070*550)</t>
  </si>
  <si>
    <t>FELIX HERNDEZ CRUZ</t>
  </si>
  <si>
    <t>PANCHO VILLA</t>
  </si>
  <si>
    <t>TALLER EL PIPI (FORD RAFAEL)</t>
  </si>
  <si>
    <t>REFACCIONES PARA PIPA NUEVA</t>
  </si>
  <si>
    <t>PAGO DE INTERESES OLIVER</t>
  </si>
  <si>
    <t>COMPRAS RODRIGO AYER</t>
  </si>
  <si>
    <t>LIQUIDACION DE TRABAJO BEBEDEROS DE CRUZERO</t>
  </si>
  <si>
    <t>REPARACION DE MOTOBOMBA MOCHILA</t>
  </si>
  <si>
    <t>CAMBIO DE LLAVIN, POLEAS Y FALSO CONTACTO EN RANCHO</t>
  </si>
  <si>
    <t>DEPOSITO RAUL OCTAVIO COLINA B.</t>
  </si>
  <si>
    <t>CARBONES Y CARDA PARA PULIDORA</t>
  </si>
  <si>
    <t>JUAN ANTONIO TEMICH TEXNA</t>
  </si>
  <si>
    <t>TALLER EL PIPI (7525 ESAU)</t>
  </si>
  <si>
    <t>ABONO A COMPRA DE CAMION VOLVO VERDE</t>
  </si>
  <si>
    <t>DEPOSITO A ROSA EMILIA (LOS TIGRES)</t>
  </si>
  <si>
    <t>CORTE DE MIGUEL GUTIERREZ REM 10247</t>
  </si>
  <si>
    <t>PERIODICO DE VIAJE A MIGUEL GUTIERREZ REM 10247</t>
  </si>
  <si>
    <t>PRESTAMO A CHOFER DE MIGUEL GUTIERREZ REM 10247</t>
  </si>
  <si>
    <t>TRANSMISION PARA MOTO</t>
  </si>
  <si>
    <t>DEPOSITO PARA JUNTA JOSE GAYA</t>
  </si>
  <si>
    <t>HERRADAS, CLAVOS Y HERRADURAS</t>
  </si>
  <si>
    <t>COMPRAS PARA YEGUA DE MOY</t>
  </si>
  <si>
    <t>RICARDO MORA (18.790*550)</t>
  </si>
  <si>
    <t>JUAN ALDANA (MOISES GASPERIN)</t>
  </si>
  <si>
    <t>RENTA DE CUARTO EXTRA MACHETEROS</t>
  </si>
  <si>
    <t>APOYO PARA BAILABLE MARIO AGUIRRE</t>
  </si>
  <si>
    <t>OXIGENO Y GAS PARA EL TALLER</t>
  </si>
  <si>
    <t>PRESTAMO CHOFER MIGUEL GUTIERREZ REM 10256</t>
  </si>
  <si>
    <t>CORTE Y ESTIBA MIGUEL GUTIERREZ REM 10256</t>
  </si>
  <si>
    <t>PERIODICO MIGUEL GUTIERREZ REM 10256</t>
  </si>
  <si>
    <t>MOVIMIENTOS GANADERIA(ACTUALIZACION DE 2 UPPS)</t>
  </si>
  <si>
    <t>REPOSICION DE GASTOS COATZA-MOY</t>
  </si>
  <si>
    <t>DEPOSITO DE VIATICOS Y ARBITRAJE JOSE GAYA</t>
  </si>
  <si>
    <t>COMPRAS GANADERIA (ALIMENTO Y CURACIONES)</t>
  </si>
  <si>
    <t>CHEQUE BANAMEX 0747 NORMA ACOSTA</t>
  </si>
  <si>
    <t>CHEQUE BANAMEX 1968 MGZ</t>
  </si>
  <si>
    <t>PAGO DE PIÑAS CUCO</t>
  </si>
  <si>
    <t>PAGO DE PIÑAS TOMAS MATA</t>
  </si>
  <si>
    <t>PAGO DE PIÑAS MARTIN MACONICO</t>
  </si>
  <si>
    <t>COMPRA DE PIEZA PARA TRACTOR</t>
  </si>
  <si>
    <t>PAGO DE TRAMITE SAN ANDRES</t>
  </si>
  <si>
    <t>COPLE PARA RIEGO</t>
  </si>
  <si>
    <t>CINTA TEFLON Y LLAVE PARA TANQUES DE PRODUCTO</t>
  </si>
  <si>
    <t>PAGO DE PIÑAS OSCAR HERNANDEZ</t>
  </si>
  <si>
    <t>PAGO DE CAMIONETAZOS</t>
  </si>
  <si>
    <t>ALEJANDRO TORRES RIVRA</t>
  </si>
  <si>
    <t>RICARDO MORA ROMAN (17.650X550)</t>
  </si>
  <si>
    <t>COMPRA DE CONEXIONES Y SOLDADURA DE FLECHA</t>
  </si>
  <si>
    <t>REPARACION DE BOMBAS</t>
  </si>
  <si>
    <t>PERMISO PARA CAMION</t>
  </si>
  <si>
    <t>PAGO DE INTERESES</t>
  </si>
  <si>
    <t>DEPOSITO JOSE GAYA (MOY)</t>
  </si>
  <si>
    <t>MANUEL BARRERA (ANTONIO ACOSTA)</t>
  </si>
  <si>
    <t>LAVADO DE RAPTOR Y TAXI</t>
  </si>
  <si>
    <t>PAGO DE COMPOSTURA DE CAMION PIPA</t>
  </si>
  <si>
    <t>CAJA DE GUANTES</t>
  </si>
  <si>
    <t>PRESTAMO A CHOFER DE MIGUEL REM 10273</t>
  </si>
  <si>
    <t>CORTE DE MIGUEL REM 10273</t>
  </si>
  <si>
    <t>ARRANCAR CARRO EN PERSEVERANCIA Y CAMBIAR TERMINALES</t>
  </si>
  <si>
    <t>REPONER FUSIBLES Y SERVICIO A CAJA</t>
  </si>
  <si>
    <t>RELLENAR Y TORNEAR FLECHA</t>
  </si>
  <si>
    <t>CRUCETA PARA CARRO DE CARLOS ROMERO</t>
  </si>
  <si>
    <t>NOTAS DE DEVOLUCION ALMACEN</t>
  </si>
  <si>
    <t>POLLO PARA TRACTORISTAS</t>
  </si>
  <si>
    <t>RECONEXION DE LUCES CAMION</t>
  </si>
  <si>
    <t>PERIODICO DE VIAJE A MIGUEL REM 10273</t>
  </si>
  <si>
    <t>COMPRA DE CERVEZAS ATLETICO ISLA</t>
  </si>
  <si>
    <t>RUBEN FLORES</t>
  </si>
  <si>
    <t>RICARDO MORA (18.460*550)</t>
  </si>
  <si>
    <t>TALLER EL PIPI (TORTON BURRITO)</t>
  </si>
  <si>
    <t>ALFREDO AHUJA (DAVID FLORES)</t>
  </si>
  <si>
    <t>LLEVAR CAMION A PUEBLA</t>
  </si>
  <si>
    <t>TALCHA FORD F350</t>
  </si>
  <si>
    <t>TOÑO ACOSTA</t>
  </si>
  <si>
    <t>PRESTAMO SEMANAL VIGILANTES</t>
  </si>
  <si>
    <t>RESTANTE DE SOBRES</t>
  </si>
  <si>
    <t>COMPOSTURA DE PERCHERO</t>
  </si>
  <si>
    <t>CHEQUE BANAMEX 0348 MANUEL BARRERA</t>
  </si>
  <si>
    <t>COPLES Y REDUCCIONES PARA RIEGO</t>
  </si>
  <si>
    <t>ADALBERTO FLORES (MOISES)</t>
  </si>
  <si>
    <t>TORNILLOS PARA MARCHA</t>
  </si>
  <si>
    <t>DEPOSITO COPPEL FERNANDA LILA</t>
  </si>
  <si>
    <t>PAGO DE PIÑAS MACONICO</t>
  </si>
  <si>
    <t>PARCHE RADIAL A RABON DE FRANCISCO</t>
  </si>
  <si>
    <t>MALLA PARA FILTRO Y GASOLINA</t>
  </si>
  <si>
    <t>MOVIMIENTOS RODRIGUEZ</t>
  </si>
  <si>
    <t>PAGO DE LUZ RANCHOS</t>
  </si>
  <si>
    <t>DESENGRASANTE Y SILICON PARA CAMION</t>
  </si>
  <si>
    <t>TRATAMIENTO DEL DE ROSSI</t>
  </si>
  <si>
    <t>TALLER EL PIPI (CARRO DE BURRITO)</t>
  </si>
  <si>
    <t>PETRA CAMINO GAPI</t>
  </si>
  <si>
    <t>LECTRON Y CRAYONES</t>
  </si>
  <si>
    <t>DEPOSITO CIRILO SORCIA</t>
  </si>
  <si>
    <t>DEPOSITO MIGUEL A. TORICES</t>
  </si>
  <si>
    <t>MOVIMIENTOS GANADERIA ISLA/LA UNION</t>
  </si>
  <si>
    <t>PRESTAMO CHOFER MIGUEL GUTIERREZ</t>
  </si>
  <si>
    <t>CORTE Y ESTIBA MIGUEL GUTIERREZ REM 10298</t>
  </si>
  <si>
    <t>PINTADA MIGUEL GUTIERREZ REMISION 10298</t>
  </si>
  <si>
    <t>TAXI MOY</t>
  </si>
  <si>
    <t>ARMANDO GRAJALES MATIAZ</t>
  </si>
  <si>
    <t>JAIME MONTES</t>
  </si>
  <si>
    <t>RICARDO MORA ROMAN (17.970X580)</t>
  </si>
  <si>
    <t>RICARDO MORA ROMAN (3 TON)</t>
  </si>
  <si>
    <t>FAC 893270DC2 Y FE516665</t>
  </si>
  <si>
    <t>REPARACION DE CLIMAS CASA RODRIGO</t>
  </si>
  <si>
    <t>REM 393558</t>
  </si>
  <si>
    <t>18 KG PRONTIUS (METIL TIOFANATO)</t>
  </si>
  <si>
    <t>ALAMBRE DE PUAS</t>
  </si>
  <si>
    <t>COT 273, 2 CAJAS DE FELINO Y REF BOMBAS</t>
  </si>
  <si>
    <t>COT 273</t>
  </si>
  <si>
    <t>20 METIL TIOFANATO</t>
  </si>
  <si>
    <t>20 CPA, 40 NUTRISORB</t>
  </si>
  <si>
    <t>COT 277</t>
  </si>
  <si>
    <t>8 VOGA</t>
  </si>
  <si>
    <t>25 MICRO ZINC</t>
  </si>
  <si>
    <t>20 HADDAK, 20 NUTRISORB</t>
  </si>
  <si>
    <t>COTIZACION TOMA AGUA TERRENO CRUCERO</t>
  </si>
  <si>
    <t>TERMINAL CAMION PEDRO</t>
  </si>
  <si>
    <t>COMPLETO PARA COT 277</t>
  </si>
  <si>
    <t>COMPLETO PARA 8 VOGAS</t>
  </si>
  <si>
    <t>COT 280</t>
  </si>
  <si>
    <t>COMPLETO PARA 60 PROBORATE</t>
  </si>
  <si>
    <t>50 MICRO ZINC</t>
  </si>
  <si>
    <t>COT281</t>
  </si>
  <si>
    <t>5 DAPPLUS, 50 GALANT, 100 GLIFOSATO, 34 HYVAR, 75 KARMEX</t>
  </si>
  <si>
    <t>COT 281</t>
  </si>
  <si>
    <t>IMPUESTOS SOBRE NOMINA MGZ</t>
  </si>
  <si>
    <t>48 AMETRINA, 7 DAP PLUS</t>
  </si>
  <si>
    <t>COT 282</t>
  </si>
  <si>
    <t>500 CARBON, 1 ETHILENO</t>
  </si>
  <si>
    <t>FAC X13614 A X14319</t>
  </si>
  <si>
    <t>COT 283</t>
  </si>
  <si>
    <t>100 MICRO ZINC</t>
  </si>
  <si>
    <t>COT 284</t>
  </si>
  <si>
    <t>2500 NIT DE CALCIO</t>
  </si>
  <si>
    <t>NOMINA SEMANAL 26 OCT</t>
  </si>
  <si>
    <t>20 TORDON</t>
  </si>
  <si>
    <t>COT 285</t>
  </si>
  <si>
    <t>40 HORTIHUMUS</t>
  </si>
  <si>
    <t>80 FOSFIPOL K</t>
  </si>
  <si>
    <t>80 CLORPIRIFOS, 80 DIMETOATO, 80 METALAXIL+CLOROTALONIL, 60 METIL TIOFANATO</t>
  </si>
  <si>
    <t>40 BOQUILLAS CONO VERDE</t>
  </si>
  <si>
    <t>INTERESES AGOSTO, SEPTIEMBRE Y $10,000 DE OCTUBRE</t>
  </si>
  <si>
    <t>PAGO DE INTERESES A MARIO PATIÑO</t>
  </si>
  <si>
    <t>FAC X14348 A X14541</t>
  </si>
  <si>
    <t>FACTURA D87E2961</t>
  </si>
  <si>
    <t>FAC A2960</t>
  </si>
  <si>
    <t>REARACION LOBO VICTOR</t>
  </si>
  <si>
    <t>FAC B100</t>
  </si>
  <si>
    <t>TORNILLOS PIPA</t>
  </si>
  <si>
    <t>REMISION 873</t>
  </si>
  <si>
    <t>COT 291 Y 292</t>
  </si>
  <si>
    <t>COT 293</t>
  </si>
  <si>
    <t>200 CARBON, 2 ETHILENO</t>
  </si>
  <si>
    <t>COT 294</t>
  </si>
  <si>
    <t>BARRERA</t>
  </si>
  <si>
    <t>LUIS PEREZ PEREZ (BARRERA)</t>
  </si>
  <si>
    <t>PIEdRA</t>
  </si>
  <si>
    <t>LUIS JAVIER CALDERON QUINTO (GREGORIO JIMENEZ)</t>
  </si>
  <si>
    <t>PIEDRA</t>
  </si>
  <si>
    <t>CORAL GOMEZ VIVEROS (FRANK SOSA)</t>
  </si>
  <si>
    <t>LORENA ISIDRO BELTRAN (MARAVILLA)</t>
  </si>
  <si>
    <t>MAGACHI</t>
  </si>
  <si>
    <t>JOSE GUADALUPE SILVA BANDA (BETO MAPACHE)</t>
  </si>
  <si>
    <t>VICTOR MAUEL GASPERIN CRIVELLIA</t>
  </si>
  <si>
    <t>VICO DON CHAVA</t>
  </si>
  <si>
    <t>INGENIERIA EN IRRIGACION DEL SURESTE</t>
  </si>
  <si>
    <t>TOMAS MATA</t>
  </si>
  <si>
    <t>ISVEN YASEL CONDADO HERNANDEZ (BARRERA)</t>
  </si>
  <si>
    <t>LLIRA DEL ROCIO ALCALA BONILLA</t>
  </si>
  <si>
    <t>ROSA MARIA CRUZ MAGAÑA</t>
  </si>
  <si>
    <t>OSSIEL MOISES GASPERIN DEMENEGHI (MOISES GASPERIN ZARATE)</t>
  </si>
  <si>
    <t>ARTURO RODRIGUEZ</t>
  </si>
  <si>
    <t>OSCAR HERNANDEZ</t>
  </si>
  <si>
    <t>LUIS PEREZ PEREZ (CANELA)</t>
  </si>
  <si>
    <t>DANIEL LARA LENDECHEZ (DANIEL TACHICON)</t>
  </si>
  <si>
    <t>BANAMEC</t>
  </si>
  <si>
    <t>PIÑAS Y LIMONES DEL GOLFO (SEBASTIAN FIGUEROA)</t>
  </si>
  <si>
    <t>COT 278</t>
  </si>
  <si>
    <t>200 FOSFIPOL</t>
  </si>
  <si>
    <t>200 CLORPIRIFOS, 200 DIMETOATO, 80 METALAXIL+CLOROTALONIL, 120 METIL TIOFANATO, 80 VYDATE CLV</t>
  </si>
  <si>
    <t>100 NUTRISORB, 100 RADIGROW</t>
  </si>
  <si>
    <t>12 BAPCER</t>
  </si>
  <si>
    <t>COT 279</t>
  </si>
  <si>
    <t>60 HORTIHUMUS</t>
  </si>
  <si>
    <t>150 TERRAMICINA AGRICOLA, 100 VERDEABON</t>
  </si>
  <si>
    <t>90 CARBENDAZIM, 180 CLORPIRIFOS, 160 DIMETOATO, 180 VYDATE CLV</t>
  </si>
  <si>
    <t>125 MICRO ZINC</t>
  </si>
  <si>
    <t>40 HADDAK, 80 NUTRISORB, 40 PACKARD, 20 PGR, 100 RADIGROW</t>
  </si>
  <si>
    <t>160 BANACOP, 140 FOSFIPOL</t>
  </si>
  <si>
    <t>3 ANGULOS TOMA AGUA TERRENO CRUCERO</t>
  </si>
  <si>
    <t>COMPRA ED</t>
  </si>
  <si>
    <t>BUJES Y NUDOS</t>
  </si>
  <si>
    <t>CANAL U Y PTR</t>
  </si>
  <si>
    <t>CONEXIONES RAPIDAS, REDUCCIONES, ,ANGUERA</t>
  </si>
  <si>
    <t>FAC B4100BBF Y D12E9F74</t>
  </si>
  <si>
    <t>10 TORDON, 1 BOMBA AZUL JACO</t>
  </si>
  <si>
    <t>FAC C6312 A C6471</t>
  </si>
  <si>
    <t>PAGO DE CAPITAL DE CREDITO LIQUIDO</t>
  </si>
  <si>
    <t>FAC C6478 A C6562</t>
  </si>
  <si>
    <t>FAC A3953 Y A3955</t>
  </si>
  <si>
    <t>FAC 1420 Y 1422</t>
  </si>
  <si>
    <t>CONTABILIDAD OCTUBRE</t>
  </si>
  <si>
    <t>FAC F7AQ27006</t>
  </si>
  <si>
    <t>REPARACION CLIMA CONTADORES</t>
  </si>
  <si>
    <t>PARCIAL 1 FAC A15361</t>
  </si>
  <si>
    <t>FINIQUITO FAC 3523</t>
  </si>
  <si>
    <t>FAC 1319A,1320A,1332A</t>
  </si>
  <si>
    <t>SERVICIO ELECTRICO AUTOMOTRIZ</t>
  </si>
  <si>
    <t>FAC 663</t>
  </si>
  <si>
    <t>FAC 623</t>
  </si>
  <si>
    <t>2 CAJAS DE MADUMAX TIGRES</t>
  </si>
  <si>
    <t>COT 286</t>
  </si>
  <si>
    <t>COT 289</t>
  </si>
  <si>
    <t>40 METALAXIL + CLOROTALONIL</t>
  </si>
  <si>
    <t>COT 290</t>
  </si>
  <si>
    <t>200 CARBON, 3 ETHILENO</t>
  </si>
  <si>
    <t>REPARACION PORCHE</t>
  </si>
  <si>
    <t>10 CAJAS DE MADUMAX TIGRES</t>
  </si>
  <si>
    <t>BANACOMER</t>
  </si>
  <si>
    <t>YOSHIRA GARCIA ACOSTA (MISES G ZARATE)</t>
  </si>
  <si>
    <t>BETO MAPACHE</t>
  </si>
  <si>
    <t>BLANCA ROSA PRINCERATO ABRAHAM</t>
  </si>
  <si>
    <t>ALFONSO PONCE RANGEL (MARCOS AVENDAÑO?</t>
  </si>
  <si>
    <t>PASAJE Y PRESTAMO TIERRA NUEVA</t>
  </si>
  <si>
    <t>TOALLAS Y FOCO PARA OFICINA</t>
  </si>
  <si>
    <t>GASTOS VETERINARIO DE GATO</t>
  </si>
  <si>
    <t>REPARACION DE MARCHA EN OFICINA Y PERSEVERANCIA</t>
  </si>
  <si>
    <t>DEPOSITO PARA VIRUTA Y HERRADAS</t>
  </si>
  <si>
    <t>RECORTE DE YEGUAS</t>
  </si>
  <si>
    <t>APOYO PARA OPERACIÓN</t>
  </si>
  <si>
    <t>PAGO FINAL DE TERRENO LOS TIGRES RUBEN MURILLO (LIQUIDACION)</t>
  </si>
  <si>
    <t>PRESTAMO CHOFER MIGUEL GUTIERREZ REM 10300</t>
  </si>
  <si>
    <t>CORTE Y ESTIBA MIGUEL GUTIERREZ REM 10300</t>
  </si>
  <si>
    <t>PERIODICO MIGUE GUTIERREZ REM 10300</t>
  </si>
  <si>
    <t>PAGO A MEDICO RICARDO FERNANDEZ</t>
  </si>
  <si>
    <t>DEPOSITO A VIVIKA GASPERIN</t>
  </si>
  <si>
    <t>ROTULACION DE VOLVO NUEVO</t>
  </si>
  <si>
    <t>CUERDA PARA BOMBA</t>
  </si>
  <si>
    <t>GASTOS CABALLOS DE CARRERAS (BETILLO-MOY)</t>
  </si>
  <si>
    <t>MARIANO ROMANO</t>
  </si>
  <si>
    <t>RICARDO MORA ROMAN (18.380X590)</t>
  </si>
  <si>
    <t>MOISES GASPERIN (YEGUA)</t>
  </si>
  <si>
    <t>RUBEN AGUILAR (TOÑO)</t>
  </si>
  <si>
    <t>LAVADO Y TAXI RAPTOR RODRIGO</t>
  </si>
  <si>
    <t>LAVADO DE INFINITI Y DE RAPTOR RODRIGO</t>
  </si>
  <si>
    <t>RECARGA MICHELLE</t>
  </si>
  <si>
    <t>CHEQUE BANCOMER 0104 LUIS ENRIQUE BAIZABAL</t>
  </si>
  <si>
    <t>CHEQUE SANTANDER 0039 ELVIA GUEZALA</t>
  </si>
  <si>
    <t>FILTRO DE AIRE PARA CAMION DE FRANCISCO</t>
  </si>
  <si>
    <t>COMPRAS PARA EL EQUIPO</t>
  </si>
  <si>
    <t>ENRIQUE PULIDO VILLA</t>
  </si>
  <si>
    <t>ROBERTO LAZARO (POLI)</t>
  </si>
  <si>
    <t>AMANZADA DE UNA POTRANCA</t>
  </si>
  <si>
    <t>CORTE Y PINTADA VIAJE DE MIGUEL GUTIERREZ REM 10304</t>
  </si>
  <si>
    <t>COMPOSTURA DE TANQUE DE AGUA</t>
  </si>
  <si>
    <t>TALACHA Y VALVULA A TRACTOR</t>
  </si>
  <si>
    <t>HACER INSTALACION DE REVERSERO Y DIRECCIONAL AL VOLVO</t>
  </si>
  <si>
    <t>CAMBIAR AUTOMATICO Y REPARAR ARRANQUE FORD F350</t>
  </si>
  <si>
    <t>PRESTAMO A CHOFER DE MIGUEL REM 10304</t>
  </si>
  <si>
    <t>PERIODICO DE VIAJE A MIGUEL REM 10304</t>
  </si>
  <si>
    <t>SOBRE EXTRA DE FUTBOL</t>
  </si>
  <si>
    <t>ROBERTO XOLO PEREZ</t>
  </si>
  <si>
    <t>RICARDO MORA ROMAN(18.060*590)</t>
  </si>
  <si>
    <t>VULCANIZADORA EL GREÑAS (FERNANDO PALACIOS)</t>
  </si>
  <si>
    <t>EQUIPO ALICACION FOLIAR</t>
  </si>
  <si>
    <t>TALLER EL PIPI (VOLVO NUEVO)</t>
  </si>
  <si>
    <t>TALLER EL PIPI (RAFAEL NUÑEZ)</t>
  </si>
  <si>
    <t>PRESTAMO CHOFER VIAJE DE MIGUEL GUTIERREZ REM 10306</t>
  </si>
  <si>
    <t>CORTE Y ESTIBAS VIAJE DE MIGUEL GUTIERREZ REM 10306</t>
  </si>
  <si>
    <t>PAPEL VIAJE DE MIGUEL GUTIERREZ REM 10306</t>
  </si>
  <si>
    <t>DAGOBERTO FERNANEZ BONILLA</t>
  </si>
  <si>
    <t>RICARDO MORA ROMAN(18.140*550)</t>
  </si>
  <si>
    <t>DEVOLUCION DE SOBRES ATLETICO ISLA (MOY)</t>
  </si>
  <si>
    <t>2 CHUMACERAS PARA CHAPIADORA</t>
  </si>
  <si>
    <t>PAGO DE PRESTAMO A VALERIA</t>
  </si>
  <si>
    <t>REPARACION DE INTERNET CASA DE RODRIGO</t>
  </si>
  <si>
    <t>CHEQUE BANAMEX 1969 MGZ</t>
  </si>
  <si>
    <t>ABONO A PRESTAMO DE RODRIGO LORENZO</t>
  </si>
  <si>
    <t>REPARACION DE LUCES 6140 Y PEDRO</t>
  </si>
  <si>
    <t>ANTONIO CANSECO</t>
  </si>
  <si>
    <t>AGUSTIN REYES LOPEZ</t>
  </si>
  <si>
    <t>PRESTAMO CHOFER MIGUEL GUTIERREZ REM 10308</t>
  </si>
  <si>
    <t>CORTE Y ESTIBA MIGUEL GUTIERREZ REM 10308</t>
  </si>
  <si>
    <t>GUIAS Y FACTURAS Y ACTAULIZACION DE UPP</t>
  </si>
  <si>
    <t>PAPEL VIAJE DE MIGUEL GUTIERREZ REM 10308</t>
  </si>
  <si>
    <t>RECIBOS DE AGUA OCTUBRE Y NOVIEMBRE</t>
  </si>
  <si>
    <t>PEDAZO DE MANGUERA Y CONEXIÓN</t>
  </si>
  <si>
    <t>PAGO DE PIÑAS FREDY CORTEZ</t>
  </si>
  <si>
    <t>PAGO DE PIÑAS ABDIEL MARCIAL</t>
  </si>
  <si>
    <t>CORONA DE FLORES</t>
  </si>
  <si>
    <t>RICARDO MORA ROMAN (17.8X550)</t>
  </si>
  <si>
    <t>JARRA PARA PRODUCTO</t>
  </si>
  <si>
    <t>APERTURA DE CUENTA ROBERTO LAZARO</t>
  </si>
  <si>
    <t>HACER TRAMO DE MANGUERA</t>
  </si>
  <si>
    <t>PAGO DE PIÑAS ARTEMIO MERINO</t>
  </si>
  <si>
    <t>TALACHA A DOMICILIO SILVERADO</t>
  </si>
  <si>
    <t>CHEQUE BANAMEX MGZ 1970</t>
  </si>
  <si>
    <t>CHEQUE BANAMEX MGZ 1971</t>
  </si>
  <si>
    <t>CHEQUE BANAMEX MGZ 1972</t>
  </si>
  <si>
    <t>CHEQUE BANAMEX VALERIA GASPERIN 0051</t>
  </si>
  <si>
    <t>CELULAR, CARGADOR Y CHIP PARA RAMIRO MURILLO</t>
  </si>
  <si>
    <t>ARRANCAR CARRO Y REPARAR FUGA DE CORRIENTE</t>
  </si>
  <si>
    <t>PAGO DE MANTENIMIENTO TORRE LATTUD</t>
  </si>
  <si>
    <t>CARGAS DE FERTILIZANTES</t>
  </si>
  <si>
    <t>PRESTAMO CHOFER MIGUEL GUTIERREZ REM 10362</t>
  </si>
  <si>
    <t>CORTE Y ESTIBA MIGUEL GUTIERREZ REM 10362</t>
  </si>
  <si>
    <t>PAPEL VIAJE DE MIGUEL GUTIERREZ REM 10362</t>
  </si>
  <si>
    <t>COTIZACION ARMAS (CAMION DE GEÑO)</t>
  </si>
  <si>
    <t>CEDULA CATASTRAL</t>
  </si>
  <si>
    <t>RECTIFICAR TAPAS DE MASA DE RASTRA</t>
  </si>
  <si>
    <t>VIATICOS MAÑANA A CORDOBA</t>
  </si>
  <si>
    <t>RICARDO MORA ROMAN (18.310X550)</t>
  </si>
  <si>
    <t>MOISES GASPERIN A.</t>
  </si>
  <si>
    <t>MARINO SOLANO (INFINITI DE RODRIGO)</t>
  </si>
  <si>
    <t>LAVADO Y TAXI RODRIGO</t>
  </si>
  <si>
    <t>COMPRA DE GALLETAS</t>
  </si>
  <si>
    <t>VIATICOS VALERIA</t>
  </si>
  <si>
    <t>PAGO DE FLETE ARTURO ESPERON</t>
  </si>
  <si>
    <t>PAGO A VETERINARIO DE GATO</t>
  </si>
  <si>
    <t>COMPRAS Y TAXIS DE RODRIGO</t>
  </si>
  <si>
    <t>PERIODICO DE VIAJE MIGUEL GUTIERREZ REM 10364</t>
  </si>
  <si>
    <t>PRESTAMO A CHOFER DE MIGUEL GUTIERREZ REM 10364</t>
  </si>
  <si>
    <t>CORTE DE MIGUEL GUTIERREZ REM 10364</t>
  </si>
  <si>
    <t>CARGA DE 25 TONELADAS DE ABONO</t>
  </si>
  <si>
    <t>COPLES PARA RIEGO</t>
  </si>
  <si>
    <t>CHEQUE BANAMEX 0349 MANUEL BARRERA</t>
  </si>
  <si>
    <t>CHEQUE BANAMEX 1972 MGZ</t>
  </si>
  <si>
    <t>ARMANDO YESCAS (RODRIGO GASPERIN)</t>
  </si>
  <si>
    <t>RICARDO MORA (19.840*550)</t>
  </si>
  <si>
    <t>ARTURO AZAEL CRUZ</t>
  </si>
  <si>
    <t>COMPRA DE BOLSAS Y CUCHARAS</t>
  </si>
  <si>
    <t>RESTANTE DE VIAJE DE ALIMENTOS</t>
  </si>
  <si>
    <t>REJAS PARA PIÑA</t>
  </si>
  <si>
    <t>CALIBRADA DE LLANTAS</t>
  </si>
  <si>
    <t>RESTANTE DE AMANZADA DE CABALLO</t>
  </si>
  <si>
    <t>APOYO DE MOISES POR ACCIDENTE</t>
  </si>
  <si>
    <t>REPARACION DE RETENES DE SINFÍN CHEVROLET MANUEL</t>
  </si>
  <si>
    <t>REPARACION DE LUZ LARGA Y STOP DE F350 ENRIQUE</t>
  </si>
  <si>
    <t>REPARACION DE PIPA EQUIPO</t>
  </si>
  <si>
    <t>ALAN (MOISES)</t>
  </si>
  <si>
    <t>VULC. EL GREÑAS (TRACTOR ESAU)</t>
  </si>
  <si>
    <t>JUAN HERNANDEZ (RICHAR)</t>
  </si>
  <si>
    <t>TALLER EL PIPI (FORD ENRIQUE)</t>
  </si>
  <si>
    <t>ADMINISTRATIVO (OSCAR PRIETO)</t>
  </si>
  <si>
    <t>CARGA DE ABONO A CAMION DE FRANCISCO</t>
  </si>
  <si>
    <t>EFECTIVO MICHEL</t>
  </si>
  <si>
    <t>PRESTAMO CHOFER MIGUEL GUTIERREZ REM 10367</t>
  </si>
  <si>
    <t>CORTE Y ESTIBA MIGUEL GUTIERREZ REM 10367</t>
  </si>
  <si>
    <t>RICARDO MORA ROMAN (18.920X550)</t>
  </si>
  <si>
    <t>REPARACIONES RAPTOR DE DON VICTOR</t>
  </si>
  <si>
    <t>DEPOSITO A CIRILO SORCIA</t>
  </si>
  <si>
    <t>DEPOSITO A MARGARITA LIRO</t>
  </si>
  <si>
    <t>REPARACIONES DE INFINITI (FRANCISCO MELCHOR)</t>
  </si>
  <si>
    <t>CHEQUE BANAMEX 11974 MGZ</t>
  </si>
  <si>
    <t>GASTOS DE OPERADOR DE RETRO</t>
  </si>
  <si>
    <t>VIATICOS CORDOBA (INFINITI)</t>
  </si>
  <si>
    <t>COTIZACION ARMAS PARA VOLTEO</t>
  </si>
  <si>
    <t>PARCHAR TINA DE RODRIGO Y TAXIS</t>
  </si>
  <si>
    <t>GASTOS COATZA MOISES</t>
  </si>
  <si>
    <t>TANQUE DE OXIGENO MEDICINAL PARA RODRIGO</t>
  </si>
  <si>
    <t>CHEQUE BANAMEX 0053 VALERIA GASPERIN</t>
  </si>
  <si>
    <t>CHEQUE BANAMEX 0748 NORMA ACOSTA</t>
  </si>
  <si>
    <t>CHEQUE BANAMEX 0350 MANUEL BARRERA</t>
  </si>
  <si>
    <t>ABONO DE PRESTAMO A RODRIGO LORENZO</t>
  </si>
  <si>
    <t>1 TALACHA EN CAMPO</t>
  </si>
  <si>
    <t>MOVIMEINTOS GANDERIA (GUIAS)</t>
  </si>
  <si>
    <t>ACEITE 3 EN 1</t>
  </si>
  <si>
    <t>PASAR CORRIENTE Y MOVER AUDI Q8</t>
  </si>
  <si>
    <t>DEPOSITO ANA LUNA</t>
  </si>
  <si>
    <t>GASTOS DE VIAJE A COMPRAR PIPA</t>
  </si>
  <si>
    <t>ANTICIPO DE COMPRA DE PIPA</t>
  </si>
  <si>
    <t>VICTOR MANUEL TOTO SANTOS</t>
  </si>
  <si>
    <t>ANGELSANCHEZ PASCUAL</t>
  </si>
  <si>
    <t>PARCHAR LLANTA Y VALVULA</t>
  </si>
  <si>
    <t>REPARACION DE BOMBA, COPLE, NIPLE Y ABRAZADERAS</t>
  </si>
  <si>
    <t>REPARACION DE PARABRISAS Y TAXIS</t>
  </si>
  <si>
    <t>LLANTAS DE TRACTOR PARA BEBEDEROS</t>
  </si>
  <si>
    <t>PAGO DE PREDIALES DE MGZ</t>
  </si>
  <si>
    <t>APOYO POR EL DIA DEL CARTERO</t>
  </si>
  <si>
    <t>COPLES DE REPARACION</t>
  </si>
  <si>
    <t>CAMBIO DE TERMINALES TORTON BURRITO</t>
  </si>
  <si>
    <t>VULC. EL GREÑAS (ERIK EQUIPO)</t>
  </si>
  <si>
    <t>CORREOS DE MEXICO</t>
  </si>
  <si>
    <t>TUERCA PARA REMOLQUE GANADERO</t>
  </si>
  <si>
    <t>TUBO DE 8 PULGADAS</t>
  </si>
  <si>
    <t>SERVICIO DE JETTA</t>
  </si>
  <si>
    <t>LAVADO Y TAXIS RODRIGO</t>
  </si>
  <si>
    <t>GASOLINA Y COMPRAS PARA MOTOSIERRA</t>
  </si>
  <si>
    <t>CHEQUE BANAMEX 0749 NORMA ACOSTA</t>
  </si>
  <si>
    <t>DEPOSITO A TC ORO</t>
  </si>
  <si>
    <t>TRAMO DE PIOLA</t>
  </si>
  <si>
    <t>DESENGRASANTE Y CEPILLO PARA CAMION</t>
  </si>
  <si>
    <t>GRASERAS PARA RASTRA</t>
  </si>
  <si>
    <t>CHEQUE SANTANDER 01 ROBERTO LAZARO</t>
  </si>
  <si>
    <t>MOVIMIENTOS GANDERIA(VENTA FRSNCISCO ROMAN) Y GUIAS</t>
  </si>
  <si>
    <t>CELULAR PARA CUENTA DE ROBERTO LAZARO</t>
  </si>
  <si>
    <t>PIEZAS PARA CAMION DE BURRITO</t>
  </si>
  <si>
    <t>CHEQUE BANAMEX 0052 VALERIA GASPERIN</t>
  </si>
  <si>
    <t>CHEQUE BANAMEX 0198 ALAN PRADO</t>
  </si>
  <si>
    <t>RENTAS DE 2 CUARTOS PARA MACHETEROS</t>
  </si>
  <si>
    <t>CAMBIO DE HULES DE BARRA</t>
  </si>
  <si>
    <t>PRODUCTO PARA ALBERCA DE RODRIGO</t>
  </si>
  <si>
    <t>CAMBIO DE ANTICONGELANTE Y VALVULA ROTA</t>
  </si>
  <si>
    <t>GUISOS Y COCINADA DE BORREGO PARA DON VICTOR</t>
  </si>
  <si>
    <t>OXIGENO PARA RODRIGO</t>
  </si>
  <si>
    <t>PEGAMENTO PARA ALMACEN</t>
  </si>
  <si>
    <t>CAMBIAR FAROS DE NIEBLA, DIRECCIONALES Y STOP A TORTON</t>
  </si>
  <si>
    <t>CAMBIO DE CARBONES TRACTOR DE ESAU</t>
  </si>
  <si>
    <t>APOYO ESCOLAR DE 2 SEMANAS</t>
  </si>
  <si>
    <t>EFECTIVO PERSONAL A CLAUDIA</t>
  </si>
  <si>
    <t>LAVADO Y ENGRASADO DE HILUX BLANCA</t>
  </si>
  <si>
    <t>RENTA CASA</t>
  </si>
  <si>
    <t>MARIO MAULEON</t>
  </si>
  <si>
    <t>OPERADORES/JEFES DE CUADRILLA</t>
  </si>
  <si>
    <t>ERROR EN LISTA DE RAYA</t>
  </si>
  <si>
    <t>QUEMADORES PARA GRUPO DE ENRIQUE</t>
  </si>
  <si>
    <t>PRESTAMO SEMANAL HILARIO C. SALAS</t>
  </si>
  <si>
    <t>CORTE DE MIGUEL REM 10370 10370</t>
  </si>
  <si>
    <t>PRESTAMO A CHOFER DE MIGUEL REM 10370</t>
  </si>
  <si>
    <t>PERIODICO DE VIAJE A MIGUEL REM 10370</t>
  </si>
  <si>
    <t>COPLES DE RIEGO</t>
  </si>
  <si>
    <t>SERVICIO A ALTERNADOR Y LUZ DE NIEBLA</t>
  </si>
  <si>
    <t>SALOMON CAYETANO ARIAS</t>
  </si>
  <si>
    <t>DAVID RODRIGUEZ GARCIA</t>
  </si>
  <si>
    <t>RICARDO MORA (18.070*590)</t>
  </si>
  <si>
    <t>DEPOSITO A BETILLO RANGEL (MOISES)</t>
  </si>
  <si>
    <t>LAVADO DE INFINITI Y VERSA</t>
  </si>
  <si>
    <t>TALACHA A TORTON BURRITO</t>
  </si>
  <si>
    <t>MOVIMIENTOS GANADERIA (VENTA DE LORENZO FERNANDEZ)</t>
  </si>
  <si>
    <t>PAGO DE PIÑAS JORGE LUIS MAULEON</t>
  </si>
  <si>
    <t>PRESTAMO A CHOFER DE MIGUEL REM 9293 8AVENGERS)</t>
  </si>
  <si>
    <t>CORTE DE MIGUEL REM 9293 (AVENGERS)</t>
  </si>
  <si>
    <t>PINTADA DE MIGUEL REM 9293 (AVENGERS)</t>
  </si>
  <si>
    <t>SELLOS Y MEDIDA !/2 PARA EQUIPO</t>
  </si>
  <si>
    <t>VIATICOS A VERACRUZ RODRIGO</t>
  </si>
  <si>
    <t>VULC. EL GREÑAS (TOMAS CASTRO)</t>
  </si>
  <si>
    <t>DANIEL PAZ HERNANDEZ</t>
  </si>
  <si>
    <t>RICARDO MORA (17.880*550)</t>
  </si>
  <si>
    <t>COT 295</t>
  </si>
  <si>
    <t>160 KARMEX</t>
  </si>
  <si>
    <t>COT 265</t>
  </si>
  <si>
    <t>20 DAP PLUS, 80 HYVAR</t>
  </si>
  <si>
    <t>FAC E00D2A93</t>
  </si>
  <si>
    <t>FAC A2963 Y A2964</t>
  </si>
  <si>
    <t>REPARACIONES $9464 RAPTOR VICTOR Y $2519 CHEROKEE MOY</t>
  </si>
  <si>
    <t>REEMBOLSO COT 296 FYNGSA</t>
  </si>
  <si>
    <t>COT 298</t>
  </si>
  <si>
    <t>FINIQUITO FACTURA 4519</t>
  </si>
  <si>
    <t>60 NUTRISORB, 20 PROBORATE</t>
  </si>
  <si>
    <t>QUINCENA 31 OCT</t>
  </si>
  <si>
    <t>SEMANA 2 NOV</t>
  </si>
  <si>
    <t>BALEROS RASTRA</t>
  </si>
  <si>
    <t xml:space="preserve">BOLSA DE AIRE CAMION </t>
  </si>
  <si>
    <t>PAGO PARCIAL 1 FAC E717E5FC (NVO SALDO $31,987.50)</t>
  </si>
  <si>
    <t>BALERO PARA EL EQUIPO</t>
  </si>
  <si>
    <t>REPARACION CAMIONETA CHWVROLET GANADERA</t>
  </si>
  <si>
    <t>COT 299</t>
  </si>
  <si>
    <t>5 DAP PLUS, 50 GALANT, 33 HYVAR, 75 KARMEX</t>
  </si>
  <si>
    <t>COT 302</t>
  </si>
  <si>
    <t>320 CARBON, 3 ETHILENO</t>
  </si>
  <si>
    <t>REFACCIONES PIPA Y TORTON VOLVO</t>
  </si>
  <si>
    <t>COT 303</t>
  </si>
  <si>
    <t>60 HADDAK, 20 PROBORATE</t>
  </si>
  <si>
    <t>ARANDELAS TUERCAS MAZA BUJES</t>
  </si>
  <si>
    <t>BALANCINES PARA BOMBAS (ENRIQUE)</t>
  </si>
  <si>
    <t>60 FUNGOXYL (METALAXIL + CLOROTALONIL)</t>
  </si>
  <si>
    <t>PARCIAL 1 FAC A15362 (SALDO NUEVO $16,795)</t>
  </si>
  <si>
    <t>VALVULA Y CRUECTA VOLTEO</t>
  </si>
  <si>
    <t>BANDAS Y CRUCETAS PIPA</t>
  </si>
  <si>
    <t>PARCIAL 2 FINIQUITO FAC E717E5FC</t>
  </si>
  <si>
    <t>COT 309</t>
  </si>
  <si>
    <t>40 CARBON, 3 ETHILENOS</t>
  </si>
  <si>
    <t>completo para BANDAS Y CRUCETAS PIPA</t>
  </si>
  <si>
    <t>4 GALANT TIGRES</t>
  </si>
  <si>
    <t>COMPRA 2300 DE HIJUELOS DE PIÑA</t>
  </si>
  <si>
    <t>CRUCETA MANGUERA CODOS</t>
  </si>
  <si>
    <t>TERMINAL CAMION TOMAS</t>
  </si>
  <si>
    <t>CAMARA DE AIRE Y TUERCAS CAMION PEDRO</t>
  </si>
  <si>
    <t>FAC 1388, 1397 Y 1406</t>
  </si>
  <si>
    <t>AUDITORIAS JULIO, AGOSTO Y SEPTIEMBRE</t>
  </si>
  <si>
    <t>COT 306</t>
  </si>
  <si>
    <t>120 NUTRISORB, 110 PGR</t>
  </si>
  <si>
    <t>125 MICROMIX</t>
  </si>
  <si>
    <t>COT 308</t>
  </si>
  <si>
    <t>60 HADDAK, 60 NUTRISORB, 60 PGR</t>
  </si>
  <si>
    <t>75 MICROMIX</t>
  </si>
  <si>
    <t>COT 313</t>
  </si>
  <si>
    <t>120 CARBON, 3 ETHILENO</t>
  </si>
  <si>
    <t>REFACCIONES REMILQUE</t>
  </si>
  <si>
    <t>REFACCIONES CAMION</t>
  </si>
  <si>
    <t xml:space="preserve">NOMINA SEMANAL  </t>
  </si>
  <si>
    <t>FAC 10656</t>
  </si>
  <si>
    <t>COT 315</t>
  </si>
  <si>
    <t>80 HADDAK</t>
  </si>
  <si>
    <t>REFACCIONES PARA LA PIPA</t>
  </si>
  <si>
    <t>COT 317</t>
  </si>
  <si>
    <t>FAC 9369804F</t>
  </si>
  <si>
    <t>FAC 1436 Y 1438</t>
  </si>
  <si>
    <t>SERVICIO CONABLE NOVIEMBRE</t>
  </si>
  <si>
    <t>PARCIAL 2 FINIQUITO FAC A15362</t>
  </si>
  <si>
    <t>SOCIEDAD</t>
  </si>
  <si>
    <t>PAGO DE PIÑAS DE LA SOCIEDAD</t>
  </si>
  <si>
    <t>COT 319</t>
  </si>
  <si>
    <t>30 FUNGYCOP. 60 SPECTRA</t>
  </si>
  <si>
    <t>118 TERRAMICINA AGRICOLA</t>
  </si>
  <si>
    <t>10 LAFAM</t>
  </si>
  <si>
    <t>COT 322</t>
  </si>
  <si>
    <t>100 MICROMIX</t>
  </si>
  <si>
    <t>REPOSISION DE 100 MALATHION</t>
  </si>
  <si>
    <t>REFACIONARIA ARMAS</t>
  </si>
  <si>
    <t>REFACCIONES PARA LA PIPA NUEVA</t>
  </si>
  <si>
    <t>FAC 4F264F42</t>
  </si>
  <si>
    <t>REAL PRESTAMO</t>
  </si>
  <si>
    <t>TERMINALES CAMION PEDRO</t>
  </si>
  <si>
    <t>10 T DE SULFATO DE AMONIO</t>
  </si>
  <si>
    <t>CHEQUE 11969</t>
  </si>
  <si>
    <t>CHEQUE 11972</t>
  </si>
  <si>
    <t>CHEQUE 11970</t>
  </si>
  <si>
    <t>CHEQUE 11971</t>
  </si>
  <si>
    <t>CHEQUE 11973</t>
  </si>
  <si>
    <t>CHEQUE 11974</t>
  </si>
  <si>
    <t>CHEQUE 11975</t>
  </si>
  <si>
    <t>CHEQUE 11976</t>
  </si>
  <si>
    <t>VENTANILLA</t>
  </si>
  <si>
    <t>RAFAEL NUÑEZ RINCON (EL TORO)</t>
  </si>
  <si>
    <t>ARMANDO ACOSTA DOMINGUEZ (EL PATO)</t>
  </si>
  <si>
    <t>FORTINO RODRIGUWZ TRONCO (JAIR CABALLERO)</t>
  </si>
  <si>
    <t>GISSELL CORTES PRIETO (FREDY CORTES)</t>
  </si>
  <si>
    <t>LUIS JAVIER ALVAREZ BUSTOS (CUCO ALVAREZ)</t>
  </si>
  <si>
    <t>FREDY CORTES</t>
  </si>
  <si>
    <t>BRENDA AISSLINN GUTIERREZ SALOMON (DANIEL TACHICON)</t>
  </si>
  <si>
    <t xml:space="preserve">ELIAS HERNANDEZ </t>
  </si>
  <si>
    <t>DANIEL TACHICON</t>
  </si>
  <si>
    <t>VICTOR BARRERA SOTO</t>
  </si>
  <si>
    <t>GM FINANCIAL DE MEXICO</t>
  </si>
  <si>
    <t>JORGE MAULEON</t>
  </si>
  <si>
    <t>ARLETTE MOLINA GARCIA</t>
  </si>
  <si>
    <t>MAX GONZALEZ</t>
  </si>
  <si>
    <t>LUIS  JAVIER ALVAREZ BUSTOS (CUCO)</t>
  </si>
  <si>
    <t>PIÑAS |</t>
  </si>
  <si>
    <t>COT 293 (2)</t>
  </si>
  <si>
    <t>FAC 3614 Y 3615</t>
  </si>
  <si>
    <t>RENTA DE RETROEXCABADORA</t>
  </si>
  <si>
    <t>PAGO APRA CARROCERIA</t>
  </si>
  <si>
    <t>SALDO A LA FECHA</t>
  </si>
  <si>
    <t>PARCIAL FINIQUITO 2 FAC A15361</t>
  </si>
  <si>
    <t>FAC 2B114698</t>
  </si>
  <si>
    <t>IMPRESORA ALMACEN</t>
  </si>
  <si>
    <t>FAC C6568 A C6803</t>
  </si>
  <si>
    <t>FAC  X14599 A X15033</t>
  </si>
  <si>
    <t>FAC 8891</t>
  </si>
  <si>
    <t>FAC 648</t>
  </si>
  <si>
    <t>BEREL</t>
  </si>
  <si>
    <t>COT 297</t>
  </si>
  <si>
    <t>400 CARBON, 3 ETHILENOS</t>
  </si>
  <si>
    <t>REEMBOLSO RECIBOS CFE OFICINA</t>
  </si>
  <si>
    <t>REEMBOLSO RECIBOS TELCEL</t>
  </si>
  <si>
    <t>FORD LOBO RAPTOR VICTOR</t>
  </si>
  <si>
    <t>VCOPLES PARA VALEROS DE RASTRA</t>
  </si>
  <si>
    <t>FAC AAA11713</t>
  </si>
  <si>
    <t>REPARACION MOTOCICLETAS JUAN DECEANO Y ONESIMO BALDERAS</t>
  </si>
  <si>
    <t>DOÑA MARU</t>
  </si>
  <si>
    <t>40 LITROS DE TORDON</t>
  </si>
  <si>
    <t>COMPLETO PARA 40 LTS DE TORDON</t>
  </si>
  <si>
    <t>SEGURO AGRICOLA BANBAJIO</t>
  </si>
  <si>
    <t>SEGURO AGRICOLA SOFAGRO</t>
  </si>
  <si>
    <t>TIMBRES PARA FACTURAR MGZ</t>
  </si>
  <si>
    <t>COMPRA DE 490 HIJUELOS DE PIÑA</t>
  </si>
  <si>
    <t>FAC 348 F</t>
  </si>
  <si>
    <t>4 COPLES PARA VALERO DE RASTRA</t>
  </si>
  <si>
    <t>COPLEA VALVULAS REDUCCIONES</t>
  </si>
  <si>
    <t>200 UREA, 400 DAP, 175 SULF MAG, 200 SULF POT, 25 SULF ZINC</t>
  </si>
  <si>
    <t>COMPLETO PARA 200 UREA, 400 DAP, 175 SULF MAG, 200 SULF POT, 25 SULF ZINC</t>
  </si>
  <si>
    <t>PARCIAL 2 FINIQUITO FAC 168</t>
  </si>
  <si>
    <t xml:space="preserve">FAC 189, 190, 191, 192, 193, 194 </t>
  </si>
  <si>
    <t>PARCIAL 1 FAC 195 NUEVO SALDO $145,000</t>
  </si>
  <si>
    <t>150 DIAZINON</t>
  </si>
  <si>
    <t>COT 312</t>
  </si>
  <si>
    <t>20 DIAZINON</t>
  </si>
  <si>
    <t>CT031278</t>
  </si>
  <si>
    <t>ANTICIPO 50% DE 300 GORRAS</t>
  </si>
  <si>
    <t>CT031280</t>
  </si>
  <si>
    <t>PAGO DE PAQUETERIA DE 300 GORRAS</t>
  </si>
  <si>
    <t>DISPOSISION DE CREDITO LIQUIDO</t>
  </si>
  <si>
    <t>FAC 238</t>
  </si>
  <si>
    <t>REPARACION DE CLIMA DE TRACTOR CARLOS</t>
  </si>
  <si>
    <t>PAGO DE INTERESES LINEA DE CREDITO LIQUIDO</t>
  </si>
  <si>
    <t>PAGO DE CAPITAL CREDITO LIQUIDO</t>
  </si>
  <si>
    <t>PARCIAL 2 FAC 195 (NUEVO SALDO 45,000)</t>
  </si>
  <si>
    <t>REPARACION DE TRACTORES</t>
  </si>
  <si>
    <t>TENSORE DE BANDA Y CRUCETAS HILUX NEGRA</t>
  </si>
  <si>
    <t>COT 318</t>
  </si>
  <si>
    <t>650 MAGNIT, 199 MICROMIX, 2500 NIT CALCIO, 2500 UREA</t>
  </si>
  <si>
    <t>100 HADDAK, 100 NUTRISORB, 100 PGR</t>
  </si>
  <si>
    <t>VENATANILLA</t>
  </si>
  <si>
    <t>COT 321</t>
  </si>
  <si>
    <t>160 CARBON, 2 ETHILENO</t>
  </si>
  <si>
    <t>PAGO DE INTERESES CREDITO SOFAGRO</t>
  </si>
  <si>
    <t>COMISIONES CREDITO SOFAGRO</t>
  </si>
  <si>
    <t>FAC D685872C</t>
  </si>
  <si>
    <t>REDILAS</t>
  </si>
  <si>
    <t xml:space="preserve">COMPENSACION </t>
  </si>
  <si>
    <t>REEMBOLSO 10 CAJAS DE MADUMAX</t>
  </si>
  <si>
    <t>CHEQUE 386</t>
  </si>
  <si>
    <t>CHEQUE 389</t>
  </si>
  <si>
    <t>CHEQUE 388</t>
  </si>
  <si>
    <t xml:space="preserve">DEVOLUCION DE PRESTAMO </t>
  </si>
  <si>
    <t>10 ROLLOS DEP LASTICO DE 11.80 X 300</t>
  </si>
  <si>
    <t>JAIME ANTONIO ACOSTA CAPETILLO</t>
  </si>
  <si>
    <t>MIRIAM LIZETH RIEDAS TAPIA</t>
  </si>
  <si>
    <t>JUAN ANDRES LOPEZ GASPERIN</t>
  </si>
  <si>
    <t>MOISES HUERTA GARCIA</t>
  </si>
  <si>
    <t>AUT RENTAS BEHAR SA DE CV</t>
  </si>
  <si>
    <t>DECADA AUTOMOTRIZ S DE RL DE CV</t>
  </si>
  <si>
    <t>SOCIEDAD FINANCIERA AGROPECUARIA SA DE CV SOFOM</t>
  </si>
  <si>
    <t>ABONO INTERBANCARIO POR COMPENZACION</t>
  </si>
  <si>
    <t>FAC 131 Y 132</t>
  </si>
  <si>
    <t xml:space="preserve">IMPUESTOS 3% SOBRE NOMINA VICTOR </t>
  </si>
  <si>
    <t>IMPUESTOS 3% SOBRE NOMINA RODRIGO</t>
  </si>
  <si>
    <t>SEGUROS IMSSS VICTOR</t>
  </si>
  <si>
    <t>G MEDICOS VICTOR NORMA MOY VALERIA VICTORIA ALEJANDRA</t>
  </si>
  <si>
    <t>IMPUESTOS SEPTIEMBRE VICTOR GASPERIN</t>
  </si>
  <si>
    <t>IMPUESTOS SEPTIEMBRE VALERIA</t>
  </si>
  <si>
    <t>NOTAS 8683,8696,8724,7855</t>
  </si>
  <si>
    <t>TRUCID Y VIGANTOL</t>
  </si>
  <si>
    <t>FAC 134</t>
  </si>
  <si>
    <t>FINIQUITO FACT C196</t>
  </si>
  <si>
    <t>ACESORIA FINANCIERA</t>
  </si>
  <si>
    <t>FAC C167</t>
  </si>
  <si>
    <t>PARCIAL 1 FAC D22</t>
  </si>
  <si>
    <t>10 0MOLIN</t>
  </si>
  <si>
    <t>FAC 136</t>
  </si>
  <si>
    <t>6 HIPHOS, 6 BIOENERGY</t>
  </si>
  <si>
    <t>FAC 137</t>
  </si>
  <si>
    <t>TIMBRES FACTURAS DE VMGC</t>
  </si>
  <si>
    <t>FAC 138</t>
  </si>
  <si>
    <t>IMPUESTOS SOBRE NOMINA 3% VICTOR MAUNEL GASPERIN C</t>
  </si>
  <si>
    <t>SEGUROS IMSSS VICTOR RODRIGO GASPERIN ACOSTA</t>
  </si>
  <si>
    <t>IMPUESTO SOBRE NOMINA 3% VICTOR RODRIGO GASPERIN ACOSTA</t>
  </si>
  <si>
    <t>IMPUESTOS OCTUBRE VICTOR GASPERIN</t>
  </si>
  <si>
    <t>FAC 140</t>
  </si>
  <si>
    <t>FAC 577, 591 Y 608</t>
  </si>
  <si>
    <t>SERV CONTABLE JULIO, AGOSTO Y SEPTIEMBRE</t>
  </si>
  <si>
    <t>6 EOLLOS ALAMBRE PUAS</t>
  </si>
  <si>
    <t>REM 27456 Y 27816</t>
  </si>
  <si>
    <t>NITROGENO</t>
  </si>
  <si>
    <t>FAC 142</t>
  </si>
  <si>
    <t>PARCIAL 2 FAC D22 (NUEVO SALDO 10,000)</t>
  </si>
  <si>
    <t>DEPOSITO</t>
  </si>
  <si>
    <t>**</t>
  </si>
  <si>
    <t>FACTURA 146</t>
  </si>
  <si>
    <t>SUPERVISION ADMINISTRATIVA</t>
  </si>
  <si>
    <t>ANA LUZ PENA ARROYO (MNA)</t>
  </si>
  <si>
    <t>ORALIA DE CARMEN CANEPA MARTINEZ</t>
  </si>
  <si>
    <t>ARTUTO ESPERON FUENTES (SANTOS PAULINO BALTAZAR)</t>
  </si>
  <si>
    <t>VICTR BANORTE</t>
  </si>
  <si>
    <t>FERNANDO FLORES GUADARRAMA</t>
  </si>
  <si>
    <t>GOBIERNO DEL ESTADO DE VERACRIZ</t>
  </si>
  <si>
    <t>GUSTAVO ADOLFO MALAGA POLITO</t>
  </si>
  <si>
    <t>HECTOR MANUEL MALAGA POLITO</t>
  </si>
  <si>
    <t>COMISION CREDITO CASA CRODOBA</t>
  </si>
  <si>
    <t xml:space="preserve"> VENTA DE HIJUELOS DE PIÑA</t>
  </si>
  <si>
    <t>CHEQUE 120</t>
  </si>
  <si>
    <t>CHEQUED 121</t>
  </si>
  <si>
    <t>CHEQUE 122</t>
  </si>
  <si>
    <t>CHEQUE 123</t>
  </si>
  <si>
    <t>CHEQUE 124</t>
  </si>
  <si>
    <t>IMPUESTOS SEPTIEMBRE</t>
  </si>
  <si>
    <t>IMPUESTOS OCTUBRE</t>
  </si>
  <si>
    <t>TETENCIA HONDAY TUCSON CLAUDIA</t>
  </si>
  <si>
    <t>CHEQUE 125</t>
  </si>
  <si>
    <t>CHEQUE 126</t>
  </si>
  <si>
    <t>CHEQUE 127</t>
  </si>
  <si>
    <t>CHEQUE 128</t>
  </si>
  <si>
    <t>CHEQUE 741</t>
  </si>
  <si>
    <t>CHEQUE 742</t>
  </si>
  <si>
    <t>CHEQUE 743</t>
  </si>
  <si>
    <t>CHEQUE 744</t>
  </si>
  <si>
    <t>CHEQUE 745</t>
  </si>
  <si>
    <t>CHEQUE 746</t>
  </si>
  <si>
    <t>CHEQUE 747</t>
  </si>
  <si>
    <t>PAGO DE ISR POR VENTA DE TERRENO</t>
  </si>
  <si>
    <t>CHEQUE 748</t>
  </si>
  <si>
    <t>CHEQUE 749</t>
  </si>
  <si>
    <t>2 FARDOS DE PITA TIGRES</t>
  </si>
  <si>
    <t>CHEQUE 750</t>
  </si>
  <si>
    <t>CHEQUE 751</t>
  </si>
  <si>
    <t>DANIEL GUILLEN GARDUZA (ELIAS HERNANDEZ)</t>
  </si>
  <si>
    <t>LIC PABLO DANIEL SALAS RIAÑO</t>
  </si>
  <si>
    <t>NORMA RUTHACOSTA CAPETILLO</t>
  </si>
  <si>
    <t>PEDRO MORA HERRERA</t>
  </si>
  <si>
    <t>PIÑAS TRES  HERMANOS SA DE CV</t>
  </si>
  <si>
    <t>CHEQUE 50</t>
  </si>
  <si>
    <t>CHEQUE 51</t>
  </si>
  <si>
    <t>CHEQUE 53</t>
  </si>
  <si>
    <t>CHEQUE 52</t>
  </si>
  <si>
    <t>DE BANOMER</t>
  </si>
  <si>
    <t>CHEQUE 54</t>
  </si>
  <si>
    <t>CHEQUE 55</t>
  </si>
  <si>
    <t>CHEQUE 56</t>
  </si>
  <si>
    <t>VALERIA GASPERIN ACOsta</t>
  </si>
  <si>
    <t>GUANTES</t>
  </si>
  <si>
    <t>CHEQUE 345</t>
  </si>
  <si>
    <t>REEMBOLSO COMPRAS DE FERTILIZANTES</t>
  </si>
  <si>
    <t>CHEQUE 346</t>
  </si>
  <si>
    <t>CHEQUE 347</t>
  </si>
  <si>
    <t>CHEQUE 348</t>
  </si>
  <si>
    <t>COMPLETO TC</t>
  </si>
  <si>
    <t>CHEQUE 349</t>
  </si>
  <si>
    <t>CHEQUE 350</t>
  </si>
  <si>
    <t>MANEJO DE CUENTA</t>
  </si>
  <si>
    <t>TC BANAMAEX</t>
  </si>
  <si>
    <t>VENTA DE 2300 HIJUELOS DE PIÑA</t>
  </si>
  <si>
    <t>CHEQUE 269</t>
  </si>
  <si>
    <t>CHEQUE 104</t>
  </si>
  <si>
    <t>OCMISION</t>
  </si>
  <si>
    <t>CHEQUE 107</t>
  </si>
  <si>
    <t>VENTA 2300 DE HIJUELOS DE PIÑA</t>
  </si>
  <si>
    <t>CHEQUE 198</t>
  </si>
  <si>
    <t>PAGO DE TARJETA DE CREDITO</t>
  </si>
  <si>
    <t>CHEQUE 199</t>
  </si>
  <si>
    <t>CHEQUE 38</t>
  </si>
  <si>
    <t>CHEQUE 39</t>
  </si>
  <si>
    <t>SANTANDE</t>
  </si>
  <si>
    <t>PAGO A TORNERO DE MARCHA</t>
  </si>
  <si>
    <t>DEVOLUCION DE GASTOS VERACRUZ</t>
  </si>
  <si>
    <t>CERTIFICACION DE CONTRATOS PARA PROYECTO DE MALLA</t>
  </si>
  <si>
    <t>ADELANTO DE PINTADA DE CARROCERIA VERDE</t>
  </si>
  <si>
    <t>REPARACION DE FASIA FRONTIER</t>
  </si>
  <si>
    <t>REPARACION DE MARCHA EN RANCHO</t>
  </si>
  <si>
    <t>RECIBO DE AGUA OCTUBRE Y NOVIEMBRE</t>
  </si>
  <si>
    <t>TALLER EL PIPI (TRACTOR DE ESAU)</t>
  </si>
  <si>
    <t>RUBEN AGUILAR HERNADEZ</t>
  </si>
  <si>
    <t>TALLER EL PIPI (TRACTOR ESAU)</t>
  </si>
  <si>
    <t>ABONO A COMPRA DE ALIMENTOS</t>
  </si>
  <si>
    <t>APLICACIÓN DE PRODUCTO PARA EL GRILLO</t>
  </si>
  <si>
    <t>PAGO DE GANADERIA LORENZO FERNANDEZ CHAVEZ</t>
  </si>
  <si>
    <t>PAGO DE TRABAJOS VETERINARIOS</t>
  </si>
  <si>
    <t>GUIAS DE FERIA</t>
  </si>
  <si>
    <t>CHEQUE SANTANDER 03 ROBERTO LAZARO</t>
  </si>
  <si>
    <t>CHEQUE BANAMEX 055 VALERIA GASPERIN</t>
  </si>
  <si>
    <t>COMPRAS MAYORALES</t>
  </si>
  <si>
    <t>PAGO DE PALPADAS</t>
  </si>
  <si>
    <t>PRESTAMO CHOFER VIAJE DE MIGUEL UTIERREZ REM10372</t>
  </si>
  <si>
    <t>CORTE Y PINTADA VIAJE DE MIGUEL GUTIERREZ REM 10372</t>
  </si>
  <si>
    <t>PAPEL VIAJE DE MIGUEL GUTIERREZ REM 10372</t>
  </si>
  <si>
    <t>CAMBIAR SELENOIDE Y PIEZA</t>
  </si>
  <si>
    <t>PAGO DE PIÑAS JOSE LUIS PRIETO (MAGACHI)</t>
  </si>
  <si>
    <t>RICARDO MORA ROMAN(18.680*550)</t>
  </si>
  <si>
    <t>ACTA DE NACIMIENTO A SUEGRO DE RODRIGO</t>
  </si>
  <si>
    <t>REPOSICION DE GASTOS MOY</t>
  </si>
  <si>
    <t>COTIZACION ARMAS (TUERCAS, ABRAZADERAS Y ARANDELAS</t>
  </si>
  <si>
    <t>CAMBIO DE CABLES Y CAMBIO DE BOBINA</t>
  </si>
  <si>
    <t>VIATICOS VIVIKA</t>
  </si>
  <si>
    <t>APOYO PARA ASOCIACION ISTMEÑA UNIDOS POR ISLA</t>
  </si>
  <si>
    <t>GASTOS DE TRABAJADORES DE LA FERIA</t>
  </si>
  <si>
    <t>REDUCCIONES Y TEE PARA RIEGO</t>
  </si>
  <si>
    <t>LAVADO DE RADIADORES Y CAMBIO DE ANTICONGELANTE A RAPTOR DON</t>
  </si>
  <si>
    <t>LIBERTADES DE GRAVAMEN</t>
  </si>
  <si>
    <t>CHEQUE BANAMEX 0125 MOISES GASPERIN</t>
  </si>
  <si>
    <t>DESPARASITANTE, JABON Y LIQUIDOS PARA PERRO</t>
  </si>
  <si>
    <t>LIBERTAD DE GRAVAMEN SAN ANDRES</t>
  </si>
  <si>
    <t>JUAN DECEANO (CAMION DE PEDRO)</t>
  </si>
  <si>
    <t>TALLER EL PIPI (F350 RAFAEL NUÑEZ)</t>
  </si>
  <si>
    <t>PROFESOR JUVENTINO LOPEZ</t>
  </si>
  <si>
    <t>MOFLES Y RADIADORES MARTINEZ (TOÑO)</t>
  </si>
  <si>
    <t>PERIODICO DE VIAJE A MIGUEL REM 10375</t>
  </si>
  <si>
    <t>CORTE DE MIGUEL REM 10375</t>
  </si>
  <si>
    <t>PRESTAMO A CHOFER DE MIGUEL REM 10375</t>
  </si>
  <si>
    <t>PERIODICO DE VIAJE A MIGUEL REM 10376</t>
  </si>
  <si>
    <t>PRESTAMO A CHOFER DE MIGUEL REM 10376</t>
  </si>
  <si>
    <t>CORTE DE MIGUEL REM 10376</t>
  </si>
  <si>
    <t>LAVADO COMPLETO Y ENSERADO DE RAPTOR DON VICTOR</t>
  </si>
  <si>
    <t>PAGO A TELCEL</t>
  </si>
  <si>
    <t>INSTALACION DE REVERSEROS A VOLTEO</t>
  </si>
  <si>
    <t>PACAS DE PANGOLA FERIA Y PERSEVERANCIA</t>
  </si>
  <si>
    <t>DEPOSITO ELEKTRA</t>
  </si>
  <si>
    <t>RICARDO MORA (17.370*550)</t>
  </si>
  <si>
    <t>ADMINISTRATIVO (FESTIVO)</t>
  </si>
  <si>
    <t>ADMINISTRATIVO (OSCAR Y ERIC)</t>
  </si>
  <si>
    <t>ALMACEN Y MANTENIMIENTO (FESTIVO)</t>
  </si>
  <si>
    <t>CHEQUE BANAMEX 0750 NORMA ACOSTA</t>
  </si>
  <si>
    <t>DEPOSITO BANAMEX RUTH A</t>
  </si>
  <si>
    <t>DEPOSITO A PACO (PIEZA DE AUDI)</t>
  </si>
  <si>
    <t>TALACHAS Y CALIBRADAS A TOMAS Y GEÑO</t>
  </si>
  <si>
    <t>COMPRAS HIDRASUR PARA RIEGO</t>
  </si>
  <si>
    <t>2 TANQUES DE GAS GRUPOS</t>
  </si>
  <si>
    <t>PINTADA CARROCERIA</t>
  </si>
  <si>
    <t>INSTALAR LUCES DE NIEBLA Y REPARAR LUCES LARGAS</t>
  </si>
  <si>
    <t>RECONEXION DE PLAFONES TRAZEROS Y LUCES FRONTALES</t>
  </si>
  <si>
    <t>CADENA PARA MOTOSIERRA</t>
  </si>
  <si>
    <t>ALIMENTO DE GATOS RODRIGO</t>
  </si>
  <si>
    <t>RUBEN AGUILAR HERNANDEZ</t>
  </si>
  <si>
    <t>ABRAZADERAS, LLAVES Y FILTRO</t>
  </si>
  <si>
    <t>CERTIFICAR CONTRATOS</t>
  </si>
  <si>
    <t>PAGO DE PIÑAS MIGUELO GASPERIN</t>
  </si>
  <si>
    <t>PAGO DE TORTILLAS DEL 04 DE AGOSTO AL 16 DE NOVIEMBRE</t>
  </si>
  <si>
    <t>CHEQUE BANAMEX 0126 MOISES GASPERIN</t>
  </si>
  <si>
    <t>COMPRA DE CAMION PARA PIPA</t>
  </si>
  <si>
    <t>VENTA DE GANADO (ESPOSA DE PIPO)</t>
  </si>
  <si>
    <t>DESCARGA DE FERTILIZANTES</t>
  </si>
  <si>
    <t>PASAJE Y PRESTAMO GRUPO TIERRA NUEVA</t>
  </si>
  <si>
    <t>LAVADO Y TAXIS RAPTOR</t>
  </si>
  <si>
    <t>GASTOS POR IR A BUSCAR CAMION PIPA</t>
  </si>
  <si>
    <t>MONTAR CARROCERIA Y CORTAR CHASIS</t>
  </si>
  <si>
    <t>COMPRA DE TORNILLOS COMPLETOS</t>
  </si>
  <si>
    <t>RICARDO MORA (17*550)</t>
  </si>
  <si>
    <t>AMADEO LOPEZ HERNANDEZ  (10 PERSONAS)</t>
  </si>
  <si>
    <t>ANTONIO ACOSTA (CABERTA/BIONICO)</t>
  </si>
  <si>
    <t>PRESTAMO GRUPO RODRIGUEZ CLARA</t>
  </si>
  <si>
    <t>CHEQUE BANAMEX 1975 MGZ</t>
  </si>
  <si>
    <t>CHEQUE BANAMEX 1976 MGZ</t>
  </si>
  <si>
    <t>GUIAS DE TIANGUIS ACAYUCAN</t>
  </si>
  <si>
    <t>TRAMITES SINIGA</t>
  </si>
  <si>
    <t>PAGO DE ARGOLLAS, BAÑO Y CERTIFICADO DE GUSANO BARRENADOR</t>
  </si>
  <si>
    <t>DEPOSITO PARA FLETE ARTURO ESPERON</t>
  </si>
  <si>
    <t>GASTOS TIANGUIS DE ACAYUCAN</t>
  </si>
  <si>
    <t>PAGO DE CARGADORES</t>
  </si>
  <si>
    <t>TALACHAS ERIK REYES</t>
  </si>
  <si>
    <t>COMPRA DE TONER</t>
  </si>
  <si>
    <t>ANTICIPO DE MESAS PARA POSADA DE RANCHO</t>
  </si>
  <si>
    <t>CHEQUE BANAMEX 0127 MOISES GASPERIN</t>
  </si>
  <si>
    <t>PAGO A SEDARPA</t>
  </si>
  <si>
    <t>ANTICIPO DE MUSICO PARA POSADA DE RANCHO</t>
  </si>
  <si>
    <t>GASTOS DE FERIA</t>
  </si>
  <si>
    <t>ANTICIPO DE CARPA PARA POSADA DE RANCHO</t>
  </si>
  <si>
    <t>GASTOS A MEXICO POR EFECTIVO</t>
  </si>
  <si>
    <t>REPOSICION GASTOS VIVIKA</t>
  </si>
  <si>
    <t>COMPRA DE MUELLE USADO Y TORNILLO DE CENTRO</t>
  </si>
  <si>
    <t>CHEQUE BANAMEX 057 VALERIA GASPERIN</t>
  </si>
  <si>
    <t>CHEQUE BANAMEX 0128 VALERIA GASPERIN</t>
  </si>
  <si>
    <t>CHEQUE BANCOMER 109 LUIS ENRIQUE BAIZABAL</t>
  </si>
  <si>
    <t>CHEQUE BANCOMER 107 LUIS ENRIQUE BAIZABAL</t>
  </si>
  <si>
    <t>PAGO DE TRABAJOS EN CASA DE DOÑA NORMA</t>
  </si>
  <si>
    <t>PAGO RESTANTE DE FLETE</t>
  </si>
  <si>
    <t>COMPRAS VIVIKA</t>
  </si>
  <si>
    <t>HILARIO C SALAS</t>
  </si>
  <si>
    <t>LAVADO DE CAMIONETA RAPTOR RODRIFGO</t>
  </si>
  <si>
    <t>PASAJES PARA LAVAR CAMIONETA RODRIGO</t>
  </si>
  <si>
    <t>EFECTIVO POR VIAJE A MEXICO (ALEJANDRO REYES)</t>
  </si>
  <si>
    <t>APOYO ESCOLAR</t>
  </si>
  <si>
    <t>INSTALACION DE LUCES Y CAMBIO DE FAROS</t>
  </si>
  <si>
    <t>REPARAR LUZ DE NIEBLA Y REVERSERO</t>
  </si>
  <si>
    <t>EQUIPO APLICACION FOLIAR</t>
  </si>
  <si>
    <t>TALLER EL PIPI (PIPA NUEVA)</t>
  </si>
  <si>
    <t>TALLER EL PIPI (CAMION DE FRANCISCO)</t>
  </si>
  <si>
    <t>PAGO DE COMISIONES</t>
  </si>
  <si>
    <t>CORTE Y ESTIBAS VIAJE DE MIGUEL GUTIERREZ REM 10388</t>
  </si>
  <si>
    <t>PRESTAMO CHOFER VIAJE DE MIGUEL GUTIERREZ REM 10388</t>
  </si>
  <si>
    <t>PAPEL VIAJE DE MIGUEL GUTIERREZ REM 10388</t>
  </si>
  <si>
    <t>RICARDO MORA ROMAN(19.070*550)</t>
  </si>
  <si>
    <t>FILTRO DE AIRE PARA CAMION DE TOMAS</t>
  </si>
  <si>
    <t>DESCARGAS SABADO</t>
  </si>
  <si>
    <t>TRASPASO DE EFECTIVO A CUENTA</t>
  </si>
  <si>
    <t>PERIODICO DE VIAJE A MIGUEL REM 10395</t>
  </si>
  <si>
    <t>CORTE DE MIGUEL REM 10395</t>
  </si>
  <si>
    <t>PRESTAMO A CHOFER DE MIGUEL REM 10395</t>
  </si>
  <si>
    <t>PESADA DE CARRO MIGUEL REM 10395</t>
  </si>
  <si>
    <t>MOVIEMINTOS GANADERIA Y TAXIS  A MAZOCO (VENTA DE MARTHA ELE</t>
  </si>
  <si>
    <t>PASTEL PARA ALFONSO</t>
  </si>
  <si>
    <t>RECIBO DE LUZ RANCHOS</t>
  </si>
  <si>
    <t>RECIBOS DE LUZ CORDOBA Y LA NONNA</t>
  </si>
  <si>
    <t>REPARAR CORTO EN LINEA DE CLIMA Y LUCES</t>
  </si>
  <si>
    <t>CAMBIO DE BATERIA Y LLAVIN</t>
  </si>
  <si>
    <t>CALCOMANIAS PARA CARROS</t>
  </si>
  <si>
    <t>VENTA DE TORO A MARTHA ELENA HERNANDEZ</t>
  </si>
  <si>
    <t>REPARACION DE TENSOR DE POLEA</t>
  </si>
  <si>
    <t>CERTIFICACION DE CONTRATO</t>
  </si>
  <si>
    <t>GASTOS CORDOBA (SOFAGRO)</t>
  </si>
  <si>
    <t>PAGO DE PRESTAMO ENRIQUE PULIDO VILLA (TICKET 59127)</t>
  </si>
  <si>
    <t>TRAMITES GANADERIA</t>
  </si>
  <si>
    <t>LAVADO DE CAMIONETA RAPTOR RODRIGO</t>
  </si>
  <si>
    <t>PASAJES PARA IR A LAVAR CAMIONETA RODRIGO</t>
  </si>
  <si>
    <t>COMPRA DE BOLSAS PARA PRODUCTO</t>
  </si>
  <si>
    <t>REPARACION DE MARCHA FRONTIER</t>
  </si>
  <si>
    <t>FILTRO PARA CAMIONETA S10</t>
  </si>
  <si>
    <t>FLECHA DE F350 CHICA</t>
  </si>
  <si>
    <t>FELIX (HILUX RAMIRO)</t>
  </si>
  <si>
    <t>PAGO DE PIÑAS MAX GONZALEZ</t>
  </si>
  <si>
    <t>RECIBOS DE AGUA NOVIEMBRE Y DICIEMBRE</t>
  </si>
  <si>
    <t>PASTEL PARA YOSSELIN</t>
  </si>
  <si>
    <t>RESTANTE DE FLECHA F350 CHICA</t>
  </si>
  <si>
    <t>CARGA DE FERTILIZANTES AYER</t>
  </si>
  <si>
    <t>ABONO A COMPRA DE CAMION VOLVO Y CARROCERIA</t>
  </si>
  <si>
    <t>COMPOSTURA DE CAMIONETA FORD BEIGE</t>
  </si>
  <si>
    <t>VIATICOS POR IR A BUSCAR FLECHA DE FORD F350 CHICA</t>
  </si>
  <si>
    <t>PERIODICO DE VIAJE A MIGUEL REM 10431</t>
  </si>
  <si>
    <t>PRESTAMO A CHOFER DE MIGUEL REM 10431</t>
  </si>
  <si>
    <t>CORTE Y ESTIBA DE MIGUEL REM 10341</t>
  </si>
  <si>
    <t>TUBOS Y COPLES PARA RIEGO</t>
  </si>
  <si>
    <t>LUIS MARIO PORTILLA</t>
  </si>
  <si>
    <t>RICARDO MORA (17.660*550)</t>
  </si>
  <si>
    <t>CHEQUE BANAMEX 11978 MGZ</t>
  </si>
  <si>
    <t>CHEQUE BANAMEX 11977 MGZ</t>
  </si>
  <si>
    <t>CHEQUE BANCOMER 0389 MGZ</t>
  </si>
  <si>
    <t>CHEQUE BANCOMER 0386 MGZ</t>
  </si>
  <si>
    <t>CHEQUE BANCOMER 0388 MGZ</t>
  </si>
  <si>
    <t>PAGO DE GANADERIA PIPO</t>
  </si>
  <si>
    <t>CHEQUE BANAMEX 0199 ALAN PRADO</t>
  </si>
  <si>
    <t>CHEQUE BANAMEX 0751 NORMA ACOSTA</t>
  </si>
  <si>
    <t>CHEQUE BANAMEX VALERIA GASPERIN 0056</t>
  </si>
  <si>
    <t>TUBOS PARA HACER TUMBABURRO A PIPA</t>
  </si>
  <si>
    <t>TAPON DE GASOLINA FORD F350 CHICA</t>
  </si>
  <si>
    <t>RAYAS LUYIS MIGUEL</t>
  </si>
  <si>
    <t>GUISADAS DE BORREGOS MOY</t>
  </si>
  <si>
    <t>PERIODICO DE VIAJE A MIGUEL REM 10441</t>
  </si>
  <si>
    <t>PRESTAMO A CHOFER DE MIGUEL REM 10441</t>
  </si>
  <si>
    <t>CORTE DE MIGUEL REM 10441</t>
  </si>
  <si>
    <t>COTIZACION GAMALIEL PARA PIPA</t>
  </si>
  <si>
    <t>REPARACION DE ALTERNADOR Y MARCHA</t>
  </si>
  <si>
    <t>TALACHA A CAMION DE TOMAS</t>
  </si>
  <si>
    <t>APRETAR BIRLOS</t>
  </si>
  <si>
    <t>REPARACION DE SILVERADO (SINFÍN)</t>
  </si>
  <si>
    <t>CURACIONES DE YEGUA LA LEONA</t>
  </si>
  <si>
    <t>MARIO ÑECA</t>
  </si>
  <si>
    <t>TALLER EL PIPI (SILVERADO JUAN ALDANA)</t>
  </si>
  <si>
    <t>VICTORINO XOLO (MOISES G.)</t>
  </si>
  <si>
    <t>LAVADO COMPLETO CAMIONETA JORGE CABRERA</t>
  </si>
  <si>
    <t>CORTE Y ESTIBA VIAJE DE MIGUEL GUTIERREZ REM 10453</t>
  </si>
  <si>
    <t>PRESTAMO CHOFER VIAJE DE MIGUEL GUTIERREZ REM 10453</t>
  </si>
  <si>
    <t>PERIODICO DE VIAJE A MIGUEL REM 10453</t>
  </si>
  <si>
    <t>COMISIONES ALEJANDRO REYES</t>
  </si>
  <si>
    <t>2 VIAJES DE PLANTA DE LOS TIGRES</t>
  </si>
  <si>
    <t>COMPRA DE HERBICIDA PARA TERRENO</t>
  </si>
  <si>
    <t>COMPRA DE MEDICAMENTOS GANADERIA</t>
  </si>
  <si>
    <t>PAGO DE CAMIONETAS DE PIÑA LUIS MIGUEL</t>
  </si>
  <si>
    <t>APOYO PERSONAL MOY</t>
  </si>
  <si>
    <t>PAGO DE TARJETA PALACIO</t>
  </si>
  <si>
    <t>RIACRDO MORA ROMAN(17.820*550)</t>
  </si>
  <si>
    <t>IRVING NARANJO</t>
  </si>
  <si>
    <t>DIFERENCIA DE COMPRAS GANADERIA</t>
  </si>
  <si>
    <t>POSADA Y AGUINALDO TORRE LATITUD</t>
  </si>
  <si>
    <t>DEPOSITO BANAMEX JUANA IRIS</t>
  </si>
  <si>
    <t>TALACHA Y LAVADO DE HILUX AZUL</t>
  </si>
  <si>
    <t>TAXI A LOS TIGRES POR HILUX AZUL</t>
  </si>
  <si>
    <t>GASTOS VERACRUZ MICHELLE</t>
  </si>
  <si>
    <t>EFECTIVO PERSONAL A MICHELLE</t>
  </si>
  <si>
    <t>APOYO PARA POSADA DE MAESTROS</t>
  </si>
  <si>
    <t>ENVIO DE PAQUETERIA A ORALIA CANEPA</t>
  </si>
  <si>
    <t>PAGO A CUIDADOR DE CORTE</t>
  </si>
  <si>
    <t>4 VIAJES DE PLANTA DE LOS TIGRES</t>
  </si>
  <si>
    <t>PAGO DE UNA CAMIONETA DE PIÑA LUIS MIGUEL</t>
  </si>
  <si>
    <t>VIATICOS PARA IR A BUSCAR CAMION ACHICHICA PUEBLA</t>
  </si>
  <si>
    <t>EFECTIVO DE TRABAJOS VARIOS</t>
  </si>
  <si>
    <t>EFECTIVO PARA REGALOS DE POSADA DE CAMPO</t>
  </si>
  <si>
    <t>ANTONIO ACOSTA (RABON INTERNATIONAL)</t>
  </si>
  <si>
    <t>LAVADO DE RANGER</t>
  </si>
  <si>
    <t>DEPOSITO ROSA LOS TIGRES</t>
  </si>
  <si>
    <t>3 VIAJES DE PLANTA LOS TIGRES</t>
  </si>
  <si>
    <t>CARGA DE PIPA DE AGUA</t>
  </si>
  <si>
    <t>EFECTIVO PARA POSADA</t>
  </si>
  <si>
    <t>COMPRA DE RETEN AYER</t>
  </si>
  <si>
    <t>ALIMENTO DE PERRO</t>
  </si>
  <si>
    <t>POLICIAS MUNICIPALES (RODRIGO)</t>
  </si>
  <si>
    <t>COMPRA DE ALAMBRE Y AISLADORES</t>
  </si>
  <si>
    <t>CHEQUE BANAMEX 0752 NORMA ACOSTA</t>
  </si>
  <si>
    <t>PASAR CARGA Y REPARAR ALTERNADOR</t>
  </si>
  <si>
    <t>MOVIMIENTOS GANADERIA (CHICO/MARRANOS)</t>
  </si>
  <si>
    <t>TALACHA DE S10</t>
  </si>
  <si>
    <t>6 VIAJES DE PLANTA DE LOS TIGRES</t>
  </si>
  <si>
    <t>APOYO PARA FESTEJOS DE LA VIRGEN</t>
  </si>
  <si>
    <t>REPARACION DE AUDI FRANCISCO MELCHOR</t>
  </si>
  <si>
    <t>CHEQUE BANAMEX 058 VALERIA GASPERIN</t>
  </si>
  <si>
    <t>CHEQUE BANAMEX 0753 NORMA ACOSTA</t>
  </si>
  <si>
    <t>PAGO DE PIÑAS JAVIER SOSA</t>
  </si>
  <si>
    <t>MOISES GASPERIN (GANADERIA)</t>
  </si>
  <si>
    <t>TALLER EL PIPI (CAMION ACHICHICA)</t>
  </si>
  <si>
    <t>LILIA ABURTO (IGLESIA LA LUPITA)</t>
  </si>
  <si>
    <t>REVISION DE LINEAS Y RELLENAR GAS</t>
  </si>
  <si>
    <t>CAMBIO DE 4 FUSIBLES FRATELLOS</t>
  </si>
  <si>
    <t>ROSCADO DE PIEZA EN TORNO</t>
  </si>
  <si>
    <t>CORTE DE MIGUEL GUTIERREZ REM 10476</t>
  </si>
  <si>
    <t>PRESTAMO A CHOFER DE MIGUEL GUTIERREZ REM 10476</t>
  </si>
  <si>
    <t>APOYO PARA POSADA</t>
  </si>
  <si>
    <t>MANTENIMIENTO GENERAL  JARDIN CASA DE DOÑA NORMA</t>
  </si>
  <si>
    <t>6 VIAJES DE PLANTA DE LOS TIGRES A EZEQUIEL AGUILAR</t>
  </si>
  <si>
    <t>PRESTAMO A COSECHA PARA SIEMBRA DE MAIZ</t>
  </si>
  <si>
    <t>USO DE CUENTA 2025</t>
  </si>
  <si>
    <t>ERIK REYES (PIPA NUEVA)</t>
  </si>
  <si>
    <t>JUAN DECEANO (HILUX RAMIRO)</t>
  </si>
  <si>
    <t>RICARDO ROMAN (18.510*550</t>
  </si>
  <si>
    <t>DIANA GALINDO (MOY)</t>
  </si>
  <si>
    <t>TRANSITO MUNICIPAL</t>
  </si>
  <si>
    <t>LA PERLA</t>
  </si>
  <si>
    <t>CHICOTE TOMA DE FUERZA VOLTEO</t>
  </si>
  <si>
    <t>MONTAR CARROCERIA</t>
  </si>
  <si>
    <t>PAGO DE 2 MARRANOS</t>
  </si>
  <si>
    <t>RENTA DE CUARTOS MACHETEROS</t>
  </si>
  <si>
    <t>TALACHAS EQUIPO</t>
  </si>
  <si>
    <t>PAGO DE PIÑAS ANDRES SOSA</t>
  </si>
  <si>
    <t>PAGO DE PIÑAS CAMIONETAS LUIS MIGUEL</t>
  </si>
  <si>
    <t>PAGO A TRABAJADOR POR CUIDAR CORTE</t>
  </si>
  <si>
    <t>TORTILLAS DEL 17 AL 23 DE NOVIEMBRE</t>
  </si>
  <si>
    <t>ANTONIO ACOSTA (CABERTA)</t>
  </si>
  <si>
    <t>ALFREDO ALEJANDRO HERNANDEZ OREANA</t>
  </si>
  <si>
    <t>ALFREDO ALEJANDRO HERNANDEZ OREANA (FLECHAS)</t>
  </si>
  <si>
    <t>DESCARGA DE VIAJES  DE PLANTA</t>
  </si>
  <si>
    <t>CORTE Y ESTIBAS VIAJE DE MIGUEL GUTIERREZ REM 10496</t>
  </si>
  <si>
    <t>PRESTAMO CHOFER VIAJE DE MIGUEL GUTIERREZ REM 10496</t>
  </si>
  <si>
    <t>PAGO DE PIÑAS JOSE TADEO (LUIS MIGUEL)</t>
  </si>
  <si>
    <t>DEPOSITO DE BANCO AZTECA GIANINNA GASPERIN</t>
  </si>
  <si>
    <t>RICARDO MORA ROMAN(19.050*550)</t>
  </si>
  <si>
    <t>TOALLAS PARA OFICINA</t>
  </si>
  <si>
    <t>PAGO DE PIÑAS DE ARTEMIIO MONTERO</t>
  </si>
  <si>
    <t>LAVADO DE HILUX MEZA</t>
  </si>
  <si>
    <t>PASTEL Y DESECHABLES ADALBERTO FLORES</t>
  </si>
  <si>
    <t>COMPRA DE HERBICIDA</t>
  </si>
  <si>
    <t>COPLES PARA TUBOS DE OFICINA</t>
  </si>
  <si>
    <t>REMISIONES DE SALIDA ALMACEN</t>
  </si>
  <si>
    <t>PAGO DE FACTURA DE REPARACION RANGER MOY</t>
  </si>
  <si>
    <t>PAGO DE PIÑAS LUIS MIGUEL (CAMIONETAS)</t>
  </si>
  <si>
    <t>5 VIAJES DE PLANTA LOS TIGRES (SABADO Y HOY)</t>
  </si>
  <si>
    <t>LAVADO CABRERA (SABADO)</t>
  </si>
  <si>
    <t>FELIX  HERNANDEZ CRUZ</t>
  </si>
  <si>
    <t>DAVID FLORES (ALFREDO AHUJA)</t>
  </si>
  <si>
    <t>PAPEL DE VIAJES MIGUEL GUTIERREZ</t>
  </si>
  <si>
    <t>PRESTAMO CHOFER MIGUEL GUTIERREZ REM 10509</t>
  </si>
  <si>
    <t>CORTE Y ESTIBA MIGUEL GUTIERREZ REM 10509</t>
  </si>
  <si>
    <t>GASTOS DE AYER A VERACRUZ</t>
  </si>
  <si>
    <t>RETEN Y GRASA PARA EQUIPO FOLIAR</t>
  </si>
  <si>
    <t>RECIBOS DE TELMEX DICIEMBRE</t>
  </si>
  <si>
    <t>RECIBO DE TELMEX DICIEMBRE Y ENERO</t>
  </si>
  <si>
    <t>PASAJE GRUPO OCOSOTEPE</t>
  </si>
  <si>
    <t>PAGO DE RENTA DE CASA</t>
  </si>
  <si>
    <t>PAGO DE PIÑAS CAMIONETA (LUIS MIGUEL)</t>
  </si>
  <si>
    <t>BALERO DE CENTRO PARA CAMION DE TOMAS</t>
  </si>
  <si>
    <t>DEPOSITO COPPEL FABIOLA GAMBOA</t>
  </si>
  <si>
    <t>CERVEZAS PARA POSADA DEL RANCHO</t>
  </si>
  <si>
    <t>RICARDO MORA ROMAN (19.820X550)</t>
  </si>
  <si>
    <t>MARINO SOLANO (HILUX RODRIGO)</t>
  </si>
  <si>
    <t>PETRA CAMINO GAPY</t>
  </si>
  <si>
    <t>PIEZAS PARA CAMIONETA DE JUAN ALDANA</t>
  </si>
  <si>
    <t>CHEQUE SANTANDER 04 ROBERTO LAZARO</t>
  </si>
  <si>
    <t>GARRAFON DE AGUA PARA RANCHO</t>
  </si>
  <si>
    <t>5 VIAJES DE PLANTA DE FRATELLOS</t>
  </si>
  <si>
    <t>APOYO DE AGUINALDO</t>
  </si>
  <si>
    <t>COMPRA DE TINAS Y DESECHABLES PARA POSADA DE RANCHO</t>
  </si>
  <si>
    <t>COMPRA DE CARPETAS</t>
  </si>
  <si>
    <t>REPARAR LUZ LARGA DE CAMION A PEDRO</t>
  </si>
  <si>
    <t>ROTOCHAMBER PARA CAMION PIPA</t>
  </si>
  <si>
    <t>CUCHARAS PARA RAMIRO MURILLO</t>
  </si>
  <si>
    <t>DESCARGAS DE FERTILIZANTES</t>
  </si>
  <si>
    <t>ANTONIO ACOSTA (CLUTCH, FOCOS Y ESPEJO)</t>
  </si>
  <si>
    <t>CARGADORES FYPA (CTM)</t>
  </si>
  <si>
    <t>CARGADORES FYNGSA</t>
  </si>
  <si>
    <t>CHUMACERA PARA EQUIPO</t>
  </si>
  <si>
    <t>PTR PARA EQUIPO</t>
  </si>
  <si>
    <t>1 CUBETA DE PINTURA PARA ARBOLES LA TITA</t>
  </si>
  <si>
    <t>AGUINALDOS DE TRABAJADORAS VIVIKA</t>
  </si>
  <si>
    <t>COLEGIATURAS VIVIKA</t>
  </si>
  <si>
    <t>CHEQUE SANTANDER 05 ROBERTO LAZARO</t>
  </si>
  <si>
    <t>CHEQUE SANTANDER 06 ROBERTO LAZARO</t>
  </si>
  <si>
    <t>MATRACAS PARA PIPA</t>
  </si>
  <si>
    <t>LAVADO Y TALACHA DE RAPTOR RODRIGO</t>
  </si>
  <si>
    <t>TRABAJOS ELECTRICOS PIPA</t>
  </si>
  <si>
    <t>DESCARGA DE ABONO 80 BULTOS</t>
  </si>
  <si>
    <t>MUELLES PARA MACHETE</t>
  </si>
  <si>
    <t>EL PIPI</t>
  </si>
  <si>
    <t>ABONO A COMPRA DE CAMION Y CARROCERIA</t>
  </si>
  <si>
    <t>RECTIFICAR VOLANTE DE SILVERADO JUAN ALDANA</t>
  </si>
  <si>
    <t>CORTE Y PINTADA DE MIGUEL GUTIERREZ REM 10524</t>
  </si>
  <si>
    <t>PRESTAMO A CHOFER DE MIGUEL GUTIERREZ REM 10524</t>
  </si>
  <si>
    <t>TINTA PARA IMPRESORA DE LOS TIGRES</t>
  </si>
  <si>
    <t>LAMPARAS PARA OFICINA</t>
  </si>
  <si>
    <t>COMPRAS PARA CANASTAS DE POSADA OFICINA</t>
  </si>
  <si>
    <t>CHEQUE BANAMEX 0328 NORMA SANCHEZ</t>
  </si>
  <si>
    <t>CHEQUE BANAMEX 0270 JOSE CARLOS MEZA</t>
  </si>
  <si>
    <t>CHEQUE BANAMEX 11981 MGZ</t>
  </si>
  <si>
    <t>CHEQUE BANAMEX 11979 MGZ</t>
  </si>
  <si>
    <t>CHEQUE BANAMEX 11980 MGZ</t>
  </si>
  <si>
    <t>REPARACIONES DE MOTO</t>
  </si>
  <si>
    <t>RESTANTE DE SILLAS Y MESAS PARA POSADA DE RANCHO</t>
  </si>
  <si>
    <t>RICARDO MORA (18.690*590)</t>
  </si>
  <si>
    <t>FRANCISCO XOLO (MAYORALES)</t>
  </si>
  <si>
    <t>AGUINALDO RAYAS LUIS MIGUEL</t>
  </si>
  <si>
    <t>FRANELAS PARA POSADA DE RANCHO</t>
  </si>
  <si>
    <t>COMPRA DE REFRESCOS RODRIGO</t>
  </si>
  <si>
    <t>REFRESCOS Y HIELOS PARA POSADA DE RANCHO</t>
  </si>
  <si>
    <t>PAGO DE BASURERO</t>
  </si>
  <si>
    <t>PAGO RESTANTE DE CARPAS</t>
  </si>
  <si>
    <t>PAGO DE BUÑUELOS RODRIGO</t>
  </si>
  <si>
    <t>LIMONES, HIELO, TRASTES DE POSADA RANCHO</t>
  </si>
  <si>
    <t>PAGO A FISCALIA (CARLOS ROMERO)</t>
  </si>
  <si>
    <t>PAGO DE GUISADA DE TAMALES</t>
  </si>
  <si>
    <t>PAQUETES DE AGUA PARA POSADA DE RANCHO</t>
  </si>
  <si>
    <t>LISTA DE RAYA ESPECIAL (AGUINALDOS)</t>
  </si>
  <si>
    <t>INSTALACION DE LAMPARAS OFICINA</t>
  </si>
  <si>
    <t>APOYO PARA CENA NAVIDEÑA</t>
  </si>
  <si>
    <t>REPARAR LUCES Y CORTO A TRACTOR</t>
  </si>
  <si>
    <t>CAMBIO DE LUCES Y PLAFONES</t>
  </si>
  <si>
    <t>REPARACIONES EN CASA DE DOÑA NORMA</t>
  </si>
  <si>
    <t>REPARACION DE PUERTA OFICINA</t>
  </si>
  <si>
    <t>AGUA MIEL Y HIELOS PARA POSADA DE RANCHO</t>
  </si>
  <si>
    <t>PESADA DE VIAJE A MIGUEL REM 10532</t>
  </si>
  <si>
    <t>PAGO DE PRESTAMO PETRA CAMINO (TICKET 60113)</t>
  </si>
  <si>
    <t>RESTANTE DE PAGO A MUSICO (POSADA RANCHO)</t>
  </si>
  <si>
    <t>CARLOS ROMERO</t>
  </si>
  <si>
    <t>ARMANDO YESCAS (POSADA RANCHO)</t>
  </si>
  <si>
    <t>MANUEL BARRERA (A DESCONTAR)</t>
  </si>
  <si>
    <t>TOÑO LOS TIGRES</t>
  </si>
  <si>
    <t>PEDRO PINTADO (RODRIGO)</t>
  </si>
  <si>
    <t>TALLER EL PIPI (TRACTOR PILAR)</t>
  </si>
  <si>
    <t>TALLER EL PIPI (RABON TOMAS)</t>
  </si>
  <si>
    <t>MILLO (VICTOR GASPERIN)</t>
  </si>
  <si>
    <t>MILLO (OFICINA DE CAMPO)</t>
  </si>
  <si>
    <t>DESECHABLES PARA POSADA</t>
  </si>
  <si>
    <t>REPARACION DE ESPEJO PIPA</t>
  </si>
  <si>
    <t>LAVAR CAMIONETA DE MANUEL</t>
  </si>
  <si>
    <t>BAJA DE MOTOCICLETA ROBADA VMGC</t>
  </si>
  <si>
    <t>DEPOSITO BANCOMER EDGAR HERNANDEZ HERVIS</t>
  </si>
  <si>
    <t>COMPRA DE JABON</t>
  </si>
  <si>
    <t>AGUINALDOS BANAMEX</t>
  </si>
  <si>
    <t>CHEQUE BANAMEX 200 ALAN PRADO</t>
  </si>
  <si>
    <t>AGUINALDOS GANADERA Y MUNICIPIO</t>
  </si>
  <si>
    <t>COMPRA DE BOTELLAS Y SELOFAN PARA POSADA DE OFICINA</t>
  </si>
  <si>
    <t>PASTEL PARA DOÑA PETRA</t>
  </si>
  <si>
    <t>TAXIS Y LAVADOS DE INFINITI Y RAPTOR</t>
  </si>
  <si>
    <t>COMPRA DE CERVEZAS PARA POSADA DE OFICINA</t>
  </si>
  <si>
    <t>COMPRA DE REFRESCOS Y AGUAS PARA POSADA DE OFICINA</t>
  </si>
  <si>
    <t>EFECTIVO POR MANEJO DE CUENTAS</t>
  </si>
  <si>
    <t>COMPRA DE REGALOS PARA POSADA DE OFICINA</t>
  </si>
  <si>
    <t>GASOLINA PARA MOTO DE RIFA</t>
  </si>
  <si>
    <t>AGUINALDO A TRABAJADORES DE ZIRAHUEN</t>
  </si>
  <si>
    <t>CARGAS Y DESCARGAS DE FERTILIZANTES</t>
  </si>
  <si>
    <t>SOBRE PARA ETHEL (POSADA OFICINA)</t>
  </si>
  <si>
    <t>SOBRE PARA ELI (POSADA OFICINA)</t>
  </si>
  <si>
    <t>SOBRE PARA LENCY (POSADA OFICINA)</t>
  </si>
  <si>
    <t>PAPEL PARA REGALOS (POSADA OFICINA)</t>
  </si>
  <si>
    <t>HIELOS, BOLSAS Y SAL (POSADA OFICINA)</t>
  </si>
  <si>
    <t>MUELLE ABRAZADERA Y TUERCAS PARA REMOLQUE</t>
  </si>
  <si>
    <t>CUÑA Y TORNILLOS AYER</t>
  </si>
  <si>
    <t>PRESTAMO A CHOFER DE MIGUEL REM 10538</t>
  </si>
  <si>
    <t>CORTE DE MIGUEL REM 10538</t>
  </si>
  <si>
    <t>BOLSAS DE HIELO (POSADA OFICINA)</t>
  </si>
  <si>
    <t>VIATICOS DE MAÑANA (VALERIA)</t>
  </si>
  <si>
    <t>PAGO DE CAMIONETAS LUIS MIGUEL</t>
  </si>
  <si>
    <t>EFECTIVO PARA PIÑATAS (POSADA OFICINA)</t>
  </si>
  <si>
    <t>ONESIMO BALDERAS (REMOLQUE GANADERIA)</t>
  </si>
  <si>
    <t>RICARDO MORA (19.160*550)</t>
  </si>
  <si>
    <t>PAGO DE SILLAS ROTAS  DE POSADA DE CAMPO</t>
  </si>
  <si>
    <t>AGUINALDO</t>
  </si>
  <si>
    <t>AGUINALDO DE CARGADORES DE BASE</t>
  </si>
  <si>
    <t>ALIMENTO PARA GATOS DE RODRIGO</t>
  </si>
  <si>
    <t>GASTOS VETERINARIOS DEL CHULO</t>
  </si>
  <si>
    <t>PAGO DE DESAYUNO EN HACIENDA</t>
  </si>
  <si>
    <t>PINTURA PARA TABLITAS DE SIEMBRA</t>
  </si>
  <si>
    <t>DOMINGO MARVAEZ</t>
  </si>
  <si>
    <t>DIA DE HOY</t>
  </si>
  <si>
    <t>PAGO DE PIÑAS CUCO (AYER MOY)</t>
  </si>
  <si>
    <t>LAVADO DE CHEVROLET CABRERA AYER</t>
  </si>
  <si>
    <t>PAGO A JARDINERO Y AGUINALDO</t>
  </si>
  <si>
    <t>PAGO DE JARDINERIA EN CASA DE DOÑA NORMA</t>
  </si>
  <si>
    <t>CHEQUE BANAMEX 0283 JUAN ALDANA</t>
  </si>
  <si>
    <t>CHEQUE BANAMEX 0213 CESARIA OCTAVO</t>
  </si>
  <si>
    <t>PAGO DE PRESTAMO MANLIIO ALPIREZ</t>
  </si>
  <si>
    <t>GUISADA DE VACA Y COCHINO POSADA OFICINA</t>
  </si>
  <si>
    <t>PAGO DE SINIGA(CUOTA ARETES)</t>
  </si>
  <si>
    <t>PRESTAMO CHOFER REM 10542</t>
  </si>
  <si>
    <t>CORTE Y ESTIBA MIGUEL GUTIERREZ REM 10542</t>
  </si>
  <si>
    <t>PESADA MIGUEL GUTIERREZ REM 10542</t>
  </si>
  <si>
    <t>PESADA DEL DIA 23 REM 10538 MIGUEL GUTIERREZ</t>
  </si>
  <si>
    <t>AGUINALDO A CORTADORES DE BASE</t>
  </si>
  <si>
    <t>PAGO DE PIÑAS LALO OAXACA (LUIS MIGUEL)</t>
  </si>
  <si>
    <t>PANCHO VILLA, FRATELLOS, LOS TIGRES</t>
  </si>
  <si>
    <t>TOÑO(TIGRES)</t>
  </si>
  <si>
    <t>RICARDO MORA ROMANN (20.130X550)</t>
  </si>
  <si>
    <t>PASTEL DE AYER ALAN</t>
  </si>
  <si>
    <t>RESTANTE DE AGUINALDO</t>
  </si>
  <si>
    <t>COMISION POR GENETE DE ISLA</t>
  </si>
  <si>
    <t>AGUINALDOS SEMBRADORES</t>
  </si>
  <si>
    <t>AGUINALDOS DE SEMBRADORES</t>
  </si>
  <si>
    <t>PASTEL PARA ARMANDO</t>
  </si>
  <si>
    <t>CAMBIAR CABLE Y FARO FUNDIDO A BRAZO</t>
  </si>
  <si>
    <t>ARRANCAR CHEROKEE Y PASAR CARGA</t>
  </si>
  <si>
    <t>PAGO DE PIÑAS DEL 6 AL 12 DE DICIEMBRE</t>
  </si>
  <si>
    <t>AGUINALDO A TRABAJADORA</t>
  </si>
  <si>
    <t>CARLOS ROMERO GONZALEZ</t>
  </si>
  <si>
    <t>CUADRILLA RAUL</t>
  </si>
  <si>
    <t>TALLER EL PIPI (EQUIPO PERSEV.)</t>
  </si>
  <si>
    <t>TALLER EL PIPI (CHEROKEE MOY)</t>
  </si>
  <si>
    <t>PRESTAMO CHFER MIGUEL GUTIERREZ REM 10546</t>
  </si>
  <si>
    <t>CORTE Y ESTIBA MIGUEL GUTIERREZ REM 10546</t>
  </si>
  <si>
    <t>AGUINALDO 2025 CUADRILLA BLADIMIR</t>
  </si>
  <si>
    <t>JUAN CALOS DIEGUEZ MONTES</t>
  </si>
  <si>
    <t>RICARDO MORA ROMAN (19.510X550)</t>
  </si>
  <si>
    <t>BLADIMIR HERNANDEZ AGUILAR</t>
  </si>
  <si>
    <t>PAGO DE PIÑAS RODRIGO (CAMIONETAS)</t>
  </si>
  <si>
    <t>FILTRO DE ACEITE PARA PIPA</t>
  </si>
  <si>
    <t>TALACHAS A CAMIONETA S10 JORGE</t>
  </si>
  <si>
    <t>IVA DE FACTURAS DE CARGADORES</t>
  </si>
  <si>
    <t>REVISAR ARRANQUE, REPARAR CORTO A DOMICILIO Y MATERIAL</t>
  </si>
  <si>
    <t>DEPOSITO HSBC ROSA IVET MARTINEZ</t>
  </si>
  <si>
    <t>TALLER EL PIPI (TRACTOR 7525 ESAU)</t>
  </si>
  <si>
    <t>DAVID FLORES(54X4 Y 363X2.5)</t>
  </si>
  <si>
    <t>AGUINALDO A CARGADORES DE GUALBERTO</t>
  </si>
  <si>
    <t>CORTE Y ESTIBAS VIAJE DE MIGUEL GUTIERREZ REM 10554</t>
  </si>
  <si>
    <t>REPARAR ALTERNADOR, LUCES Y SWITCH</t>
  </si>
  <si>
    <t>SERVICO DE MARCHA Y CAMBIO DE BATERIA</t>
  </si>
  <si>
    <t>GASTOS CORDOBA MOY</t>
  </si>
  <si>
    <t>RICARDO MORA ROMAN (19.600*550)</t>
  </si>
  <si>
    <t>TALLER EL PIPI (TRACTOR 6140 SIN CABINA)</t>
  </si>
  <si>
    <t>TALLER EL PIPI (S10 JORGE Y CHEROKEE)</t>
  </si>
  <si>
    <t>CHEQUE BANCOMER 0393 MGZ</t>
  </si>
  <si>
    <t>CHEQUE BANCOMER 0394 MGZ</t>
  </si>
  <si>
    <t>CHEQUE BANAMEX 0214 CESARIA OCTAVO</t>
  </si>
  <si>
    <t>CHEQUE BANAMEX 0284 JUAN ALDANA</t>
  </si>
  <si>
    <t>CHEQUE BANAMEX 0059 VALERIA GASPERIN</t>
  </si>
  <si>
    <t>CHEQUE BANAMEX 11986 MGZ</t>
  </si>
  <si>
    <t>CHEQUE BANAMEX 11988 MGZ</t>
  </si>
  <si>
    <t>REPARACION DE CLIMA A VOLVO</t>
  </si>
  <si>
    <t>REPARACION DE LUZ LA TITA</t>
  </si>
  <si>
    <t>REPARACION DE BOTON DE VIDRIOS Y PIEZA</t>
  </si>
  <si>
    <t>COMPRA DE JABON (PIPA Y VOLVO)</t>
  </si>
  <si>
    <t>PRESTAMO CHOFER MIGUEL GUTIERREZ REM 10555</t>
  </si>
  <si>
    <t>CORTE Y ESTIBA MIGUEL GUTIERREZ REM 10555</t>
  </si>
  <si>
    <t>PEDRO POIXTAN (CAMION DE GEÑO)</t>
  </si>
  <si>
    <t>PIJUL (19.920X550)</t>
  </si>
  <si>
    <t>RICARDO MORA (18.870*550)</t>
  </si>
  <si>
    <t>TALLER EL PIPI (RABON FRANCISCO)</t>
  </si>
  <si>
    <t>POLIZA 138836994</t>
  </si>
  <si>
    <t>SEGURO VIDA NORMITA</t>
  </si>
  <si>
    <t>SEGURO IMSSS VICTOR MANUE LGASPERIN</t>
  </si>
  <si>
    <t>IMPUESTO SOBRE NOMINA VICTOR MANUEL GASPERIN CRIVELLI</t>
  </si>
  <si>
    <t>IMPUESTOS SOBRE NOMINA 3% RODRIGO</t>
  </si>
  <si>
    <t>IMPUESTOS NOVIEMBRE VICTOR M GASPERIN</t>
  </si>
  <si>
    <t>IMPUESTOS NOVIEMBRE VALERIA GASPERIN</t>
  </si>
  <si>
    <t>IMPUESTOS NOVIEMBRE MOISES GASPERIN ACOSTA</t>
  </si>
  <si>
    <t>PARCIAL 3 FINIQUITO FAC D22</t>
  </si>
  <si>
    <t>FAC D67</t>
  </si>
  <si>
    <t>FAC 148</t>
  </si>
  <si>
    <t>FAC 149</t>
  </si>
  <si>
    <t>FAC 150</t>
  </si>
  <si>
    <t>1 VIGANTOL, 1 CATOSAL</t>
  </si>
  <si>
    <t>FAC D68 Y D91</t>
  </si>
  <si>
    <t>PAGO PODAR PASTO DESORILLAR</t>
  </si>
  <si>
    <t>PAGO GARRAFAS DE ANTICONGELANTE</t>
  </si>
  <si>
    <t>PAGO DE PITA</t>
  </si>
  <si>
    <t>DEPOSITO 07 AGOSTO</t>
  </si>
  <si>
    <t>PAGO DE SEMANA Y PASAJE</t>
  </si>
  <si>
    <t>NOTA ELECTRICISTA</t>
  </si>
  <si>
    <t>PRESTAMO SEMBRADORES</t>
  </si>
  <si>
    <t>LIZBETH LUI</t>
  </si>
  <si>
    <t>JARDINERO</t>
  </si>
  <si>
    <t>FRANCISCO</t>
  </si>
  <si>
    <t>JUVENTINO RAM</t>
  </si>
  <si>
    <t>NICASIO RAM</t>
  </si>
  <si>
    <t>SERVICIO SOCIAL</t>
  </si>
  <si>
    <t>CARLITOS</t>
  </si>
  <si>
    <t>ROMUALDO RAM</t>
  </si>
  <si>
    <t>7 PERSONAS ROGELIO</t>
  </si>
  <si>
    <t>PAGO DE LIMA</t>
  </si>
  <si>
    <t>PAGO DE DOS CUBETAS DE GRASA</t>
  </si>
  <si>
    <t>PAGO DIA DE TRABAJO</t>
  </si>
  <si>
    <t>PAGO COMPRAR TRAPEADOR ARTICULOS LIMPIEZA</t>
  </si>
  <si>
    <t>DINERO EFECTIVO 12 AGOSTO</t>
  </si>
  <si>
    <t>LIQUIDO PARA FRENOS Y TORNILLOS</t>
  </si>
  <si>
    <t>COMPONER LA SALIDA 12 AGOS</t>
  </si>
  <si>
    <t>ENTRADA EFECTIVO ISLA 12 AGOSTO</t>
  </si>
  <si>
    <t>PAGO DIA AYUDAR EN LA OFICINA</t>
  </si>
  <si>
    <t>PASAJE LLEGADA DOMINGO PASADO</t>
  </si>
  <si>
    <t>MARIO PRADO EN ISLA</t>
  </si>
  <si>
    <t>GILBERTO LOPEZ</t>
  </si>
  <si>
    <t>4 MOTOS JUANITA</t>
  </si>
  <si>
    <t>2 ENCARGADOS</t>
  </si>
  <si>
    <t>CAROLINA PRADO</t>
  </si>
  <si>
    <t>24 PERSONAS</t>
  </si>
  <si>
    <t>2 PERSONAS SILDA Y ROSA HDZ</t>
  </si>
  <si>
    <t>SALVADOR  LOPEZ</t>
  </si>
  <si>
    <t>MARCIANA</t>
  </si>
  <si>
    <t>GREYSI LERDO</t>
  </si>
  <si>
    <t>DOMINGO L</t>
  </si>
  <si>
    <t>DEVOLUCION 18 DE AGOSTO</t>
  </si>
  <si>
    <t>PAGO LIMPIAR CASA</t>
  </si>
  <si>
    <t>RASTRERO Y BALERO</t>
  </si>
  <si>
    <t>PAGO CURACIONES</t>
  </si>
  <si>
    <t>PAGO ELECTRISCISTA</t>
  </si>
  <si>
    <t>NOTA SELLOS PARA LA PIPA</t>
  </si>
  <si>
    <t>PADSAJE MES</t>
  </si>
  <si>
    <t>CHAYO SEÑORA</t>
  </si>
  <si>
    <t>RUBEN</t>
  </si>
  <si>
    <t>2 MOTOS GASOLINA</t>
  </si>
  <si>
    <t>TALACHA</t>
  </si>
  <si>
    <t>FIERRO 1</t>
  </si>
  <si>
    <t>FIERRO 2</t>
  </si>
  <si>
    <t>MERE</t>
  </si>
  <si>
    <t>ESTEBAN</t>
  </si>
  <si>
    <t>ANDRES RAMIIREZ</t>
  </si>
  <si>
    <t>NICASIO HDZ</t>
  </si>
  <si>
    <t>ROSA HDZ</t>
  </si>
  <si>
    <t>ACEITE</t>
  </si>
  <si>
    <t>COMPRAR MATERIALES CEMENTO Y GRAVA</t>
  </si>
  <si>
    <t>COPAR TUBO PVC</t>
  </si>
  <si>
    <t>ACEITE HIDRAULICO</t>
  </si>
  <si>
    <t>NOTA TALLER 1</t>
  </si>
  <si>
    <t>NOTA TALLER 2</t>
  </si>
  <si>
    <t>PAGO ARREGLO MOTO</t>
  </si>
  <si>
    <t>PAGO DOS GARRAFAS ACEITE</t>
  </si>
  <si>
    <t>NOTA TIENDA DEL RANCHO</t>
  </si>
  <si>
    <t>FRANCISO LOPEZ</t>
  </si>
  <si>
    <t>ROSA</t>
  </si>
  <si>
    <t>BONI</t>
  </si>
  <si>
    <t>2 MTOS MAYORALES</t>
  </si>
  <si>
    <t>SRA RANCHO</t>
  </si>
  <si>
    <t>MAURICIO LOPEZ</t>
  </si>
  <si>
    <t>MAUEL ESCRIBANO</t>
  </si>
  <si>
    <t>2 PESADAS</t>
  </si>
  <si>
    <t>PAGO GOMAS PARABRISAS</t>
  </si>
  <si>
    <t>PAGO CAMARA</t>
  </si>
  <si>
    <t>PGO BOLSAS NEGRAS YPARA VENENO</t>
  </si>
  <si>
    <t>PAGO DE GRAPAS</t>
  </si>
  <si>
    <t>PAGO RELOJ</t>
  </si>
  <si>
    <t>PAGO NOTA</t>
  </si>
  <si>
    <t>PAGO NOTA TALLER</t>
  </si>
  <si>
    <t>PAGO 10 PALAS 2 FOCOS</t>
  </si>
  <si>
    <t>YAHIR ENCARG</t>
  </si>
  <si>
    <t>FELIPE LOPEZ</t>
  </si>
  <si>
    <t>MTOS HIDALGO</t>
  </si>
  <si>
    <t>TALLER</t>
  </si>
  <si>
    <t>ANSELMO BTA</t>
  </si>
  <si>
    <t>JOSE ANTONIO JUANITA</t>
  </si>
  <si>
    <t>MIGUEL RAMIREZ</t>
  </si>
  <si>
    <t>CELESTE ARMAS</t>
  </si>
  <si>
    <t>14 PRSONAS</t>
  </si>
  <si>
    <t>PAGO GASAS Y GUANTES</t>
  </si>
  <si>
    <t>PAGO CORTADO</t>
  </si>
  <si>
    <t>PAGO MANGUERA</t>
  </si>
  <si>
    <t>PAGO ARREGLO DE MOTO</t>
  </si>
  <si>
    <t>PAGO VALEROS</t>
  </si>
  <si>
    <t>ENFERMERA</t>
  </si>
  <si>
    <t>ZAQUEO GUTIERREZ</t>
  </si>
  <si>
    <t>DIEGO COLORADO</t>
  </si>
  <si>
    <t>MARCELINA CORDOBA</t>
  </si>
  <si>
    <t>URIEL LARA</t>
  </si>
  <si>
    <t>MICAELA ALCANTARA</t>
  </si>
  <si>
    <t>MARCELINA</t>
  </si>
  <si>
    <t>PAGO MANIGUETA MOTO</t>
  </si>
  <si>
    <t>PAGO TALACHERO</t>
  </si>
  <si>
    <t>PAGO DOS PIEZAS ZU</t>
  </si>
  <si>
    <t>PAGO ARTICULOS LIMPIEZA RANCHO</t>
  </si>
  <si>
    <t>PAGO PICO PARA HOYO BODEGA</t>
  </si>
  <si>
    <t>PANCHO GASOLINA</t>
  </si>
  <si>
    <t>EMILIANA RAM</t>
  </si>
  <si>
    <t>ESMERALDA RAM</t>
  </si>
  <si>
    <t>SALVADOR</t>
  </si>
  <si>
    <t>FELIPE</t>
  </si>
  <si>
    <t>PAGO DE SERVICIO</t>
  </si>
  <si>
    <t>PAGO LIBRETA Y LAPICERO</t>
  </si>
  <si>
    <t>PAGO LAMPARA PARA CARBURAR</t>
  </si>
  <si>
    <t>PAGO LIQUIDO LAFAM</t>
  </si>
  <si>
    <t>PAGO 2 ESTILSON</t>
  </si>
  <si>
    <t>PRESTAMO DE LIZBETH ME EQUIVOQUE</t>
  </si>
  <si>
    <t>LIDIA HDZ</t>
  </si>
  <si>
    <t>SIEMBRA ROGELIO MOTOS</t>
  </si>
  <si>
    <t>FELIPE TADEO</t>
  </si>
  <si>
    <t>SILDA RAM</t>
  </si>
  <si>
    <t>PAGO ABONO 1</t>
  </si>
  <si>
    <t>PAGO PIEZAS TRACTOR</t>
  </si>
  <si>
    <t>PAGO 2 PAQ DE LIMAS</t>
  </si>
  <si>
    <t>PAGO JABON AROMATIZANTE Y PAQUETE DE BOLSAS</t>
  </si>
  <si>
    <t>TAMALES DE DOÑA NORMA</t>
  </si>
  <si>
    <t>PAGO RETEN CHAPEADORA</t>
  </si>
  <si>
    <t>PAGO GRPAS Y ESCABAOLLOS</t>
  </si>
  <si>
    <t>DEPOSITO ISLA 01-OCT</t>
  </si>
  <si>
    <t>PAGO 3 DIAS</t>
  </si>
  <si>
    <t>PAGO RETEN SE VOLVIO A DAÑAR</t>
  </si>
  <si>
    <t>PAGO DOCTOR RESTO</t>
  </si>
  <si>
    <t>COMPRAS DE CLORO FABULOSO Y JABON PARA CORREDOR</t>
  </si>
  <si>
    <t>DEVOLUICIO ISLA</t>
  </si>
  <si>
    <t>DOCTOE ENRIQUE</t>
  </si>
  <si>
    <t>MARIA CRUZ</t>
  </si>
  <si>
    <t>EULOGIO</t>
  </si>
  <si>
    <t>TERE ILLESCAS</t>
  </si>
  <si>
    <t>MANUEL ESCIBANO</t>
  </si>
  <si>
    <t>ANSELMO HDZ</t>
  </si>
  <si>
    <t>BENJAMIN BTA</t>
  </si>
  <si>
    <t>SALVADOR HDZ</t>
  </si>
  <si>
    <t>VELADOR</t>
  </si>
  <si>
    <t>ENRIQUE</t>
  </si>
  <si>
    <t>VULCANIZADORA</t>
  </si>
  <si>
    <t>SRA DE LA IMPIEZA</t>
  </si>
  <si>
    <t>LIZ</t>
  </si>
  <si>
    <t>PAGO PIEZAS DEL EQUIPO</t>
  </si>
  <si>
    <t>PAGO PARA COMPRAR ARTICULOS DE LIMPIEZA</t>
  </si>
  <si>
    <t>PAGO DE CANDADOS PARA LA CASA</t>
  </si>
  <si>
    <t>PAGO IMPERMIABLE</t>
  </si>
  <si>
    <t>PAGO COMPOSTURA Y LIMPIEZA CLIMAS</t>
  </si>
  <si>
    <t>PAGO CUIDADOR</t>
  </si>
  <si>
    <t>PAGO INSTALACION BOMBA</t>
  </si>
  <si>
    <t>PAGO COMPRA DE JABON</t>
  </si>
  <si>
    <t>PRESTAMO TOTAL</t>
  </si>
  <si>
    <t>GIN</t>
  </si>
  <si>
    <t>VELADOR RANCHO</t>
  </si>
  <si>
    <t>PARA EL RANCHO</t>
  </si>
  <si>
    <t>GLORIA</t>
  </si>
  <si>
    <t>JUNIOR CUEVAS</t>
  </si>
  <si>
    <t>DEVOLUCION CLIMAS</t>
  </si>
  <si>
    <t>2 ZU Y TORNILLOS</t>
  </si>
  <si>
    <t>PAGO ESTUFA</t>
  </si>
  <si>
    <t>PAGO FUSIBLES</t>
  </si>
  <si>
    <t>PAGO DIAS DE TRABAJO</t>
  </si>
  <si>
    <t>PAGO LIMPIEZA DE LA CASA</t>
  </si>
  <si>
    <t>PAGO DE BOLSAS DE BASURA</t>
  </si>
  <si>
    <t>MACHETEROS 8</t>
  </si>
  <si>
    <t>SRA CHAYO</t>
  </si>
  <si>
    <t>SIMPLICIO LOPEZ</t>
  </si>
  <si>
    <t>DE MOTOS JACINTO</t>
  </si>
  <si>
    <t>PAGO RIATA</t>
  </si>
  <si>
    <t>PAGO GASOLINA Y MANGUERA</t>
  </si>
  <si>
    <t>GASOLINA DOMINGO</t>
  </si>
  <si>
    <t>PAGOGASOLINA MOTOBOMBA</t>
  </si>
  <si>
    <t>PAGO BALEROS Y SEPARADORES RASTRA</t>
  </si>
  <si>
    <t>PAGO DESENGRASANTE</t>
  </si>
  <si>
    <t>PAGO  MANGUERZ ADAPTADOR</t>
  </si>
  <si>
    <t>PAGO RASTRA</t>
  </si>
  <si>
    <t>NICASIO MTZ</t>
  </si>
  <si>
    <t>MONICA CONTAL</t>
  </si>
  <si>
    <t>TALACHERA</t>
  </si>
  <si>
    <t>TRANASFERIA OXXO MARTES 28 OCT</t>
  </si>
  <si>
    <t>PAGO MANGUERA PARA LA PIPA</t>
  </si>
  <si>
    <t>PRESTAMO Y PASAJE</t>
  </si>
  <si>
    <t>PAGO ART LIMPIEZA</t>
  </si>
  <si>
    <t>PAGO CAMARA, LLANTA Y TALACHA</t>
  </si>
  <si>
    <t>PASAJE LLEGADA DE 300</t>
  </si>
  <si>
    <t>PAGO CUBETA DE GRASA</t>
  </si>
  <si>
    <t>PAGO CGUMASERA</t>
  </si>
  <si>
    <t>CAMBIO DE ACEITE</t>
  </si>
  <si>
    <t>PRESTAMO PERSONALASAJE LLEGADA</t>
  </si>
  <si>
    <t>REYES MTZ</t>
  </si>
  <si>
    <t>JORGE REGULO</t>
  </si>
  <si>
    <t>6 PERSONAS MARTES</t>
  </si>
  <si>
    <t>MISAEL HDZ</t>
  </si>
  <si>
    <t>VELADOR 1</t>
  </si>
  <si>
    <t>VELADOR 2</t>
  </si>
  <si>
    <t>BODEGA 2 (ELLOS RENTAN APARTE)</t>
  </si>
  <si>
    <t>JOSUE</t>
  </si>
  <si>
    <t>REYES</t>
  </si>
  <si>
    <t>RICARDO CONTRERAS</t>
  </si>
  <si>
    <t>PAGO DE FOCIBLES Y UN CARBUCLIM</t>
  </si>
  <si>
    <t>PAGO BATERIA CAMIONETA</t>
  </si>
  <si>
    <t>PAGO ATOMIZADOR Y DESENGRASANTE</t>
  </si>
  <si>
    <t>PAGO SOLDADURA DE MOTO Y PATA DE LA MOTO</t>
  </si>
  <si>
    <t>JOSUE SEMBRADOR</t>
  </si>
  <si>
    <t>BERNABE BTA</t>
  </si>
  <si>
    <t>JESSICA HDZ</t>
  </si>
  <si>
    <t>NERY HDZ</t>
  </si>
  <si>
    <t>BODEGA 1 MANI</t>
  </si>
  <si>
    <t>MAYORALES 2</t>
  </si>
  <si>
    <t>TALACHERA ISAC</t>
  </si>
  <si>
    <t>GLORIA MTZ</t>
  </si>
  <si>
    <t>ARTICULOS DE LIMPIEZA</t>
  </si>
  <si>
    <t>PAGO FUCIBLES</t>
  </si>
  <si>
    <t>PAGO COMIDA DOMINGO</t>
  </si>
  <si>
    <t>SILDA LOPEZ</t>
  </si>
  <si>
    <t>CRISTOFER</t>
  </si>
  <si>
    <t>ADRIANA RAM</t>
  </si>
  <si>
    <t>PAGO DE CURACIONES</t>
  </si>
  <si>
    <t>PAGO DE TAXI A US PUEBLO</t>
  </si>
  <si>
    <t>PAGO PERNOS</t>
  </si>
  <si>
    <t>PAGO CORTA COCOS</t>
  </si>
  <si>
    <t>PAGO CHAPA PUERTA RANCHO</t>
  </si>
  <si>
    <t>PAGO PUESTA DE CHAPA</t>
  </si>
  <si>
    <t>PAGO CANDADO CASA LA NONNA</t>
  </si>
  <si>
    <t>NOTA LAVADO 2 CAM. 1 TRAC</t>
  </si>
  <si>
    <t>GILBERTO LOPEZ(CAIDO DEL RELMOLQUE)</t>
  </si>
  <si>
    <t>BENI</t>
  </si>
  <si>
    <t>TOÑO LAVADO</t>
  </si>
  <si>
    <t>JUAN CUELLO</t>
  </si>
  <si>
    <t>CINTHIA SANCHEZ</t>
  </si>
  <si>
    <t>AMALIA Y EZEQUIEL</t>
  </si>
  <si>
    <t>PAGO COCA</t>
  </si>
  <si>
    <t>PAGP FUCIBLES SUBSUELO</t>
  </si>
  <si>
    <t>PAGO FUCIBLES ARADO, TUERCAS Y POLLO</t>
  </si>
  <si>
    <t>PAGO DOS CAJAS LIMAS</t>
  </si>
  <si>
    <t>PAGO COMPRAS  JABON, PASTA, PAPEL, BOLSAS, AROMATIZANTE, ETC</t>
  </si>
  <si>
    <t>PAGO BOTES PARA BASURA Y CAJAS DE PLASTICO</t>
  </si>
  <si>
    <t>PAGO DE CUBETAS</t>
  </si>
  <si>
    <t>PAGO SEÑORA DE LA LIMPIEZA</t>
  </si>
  <si>
    <t>PAGO SEMANA</t>
  </si>
  <si>
    <t>EFECTIVO ENTRADA</t>
  </si>
  <si>
    <t>DEVOLICION</t>
  </si>
  <si>
    <t>GERARDO VEGA</t>
  </si>
  <si>
    <t>PLACIDO GARCIA</t>
  </si>
  <si>
    <t>ELOY STGO</t>
  </si>
  <si>
    <t>LEOBARDO HDZ</t>
  </si>
  <si>
    <t>CRISTINA BODEGA DE TRABAJADORES</t>
  </si>
  <si>
    <t>GILBERTO LOPEZ (FRACTURADO)</t>
  </si>
  <si>
    <t>PAGO COMPOSTURA DE PATA MOTO</t>
  </si>
  <si>
    <t>PAGO BOTAS</t>
  </si>
  <si>
    <t>PAGO PAQUETES DE LIMA</t>
  </si>
  <si>
    <t>FUCIBLES</t>
  </si>
  <si>
    <t>PAGO CLORO Y RECOGEDOR</t>
  </si>
  <si>
    <t>EFECTIVO ISLA 05 DIC</t>
  </si>
  <si>
    <t>COLEGIATURA</t>
  </si>
  <si>
    <t>NOTA FERRETERIA COSAS PARA EL RANCHO</t>
  </si>
  <si>
    <t>NOTA PAGO DE ELECTRICISTA</t>
  </si>
  <si>
    <t>NOTA LAVADO COMPLETO</t>
  </si>
  <si>
    <t>PAGO ACEITE MOTO</t>
  </si>
  <si>
    <t>OFICNA</t>
  </si>
  <si>
    <t>MANUEL ESC</t>
  </si>
  <si>
    <t>MACHETEROS 10</t>
  </si>
  <si>
    <t>BENY ELECTRICISTA</t>
  </si>
  <si>
    <t>CHAYO</t>
  </si>
  <si>
    <t>PAGO COMPRAR BASCULA</t>
  </si>
  <si>
    <t>PAGO CUCHARAS PARA ABONAR</t>
  </si>
  <si>
    <t>DEPOSITO MIERCOLES 10 DIC</t>
  </si>
  <si>
    <t>PAGO DE AYUDA</t>
  </si>
  <si>
    <t>PAGO SRA DE LA LIMPIEZA</t>
  </si>
  <si>
    <t>COMPRA SOBRES</t>
  </si>
  <si>
    <t>EDGAR PASCUAL</t>
  </si>
  <si>
    <t>ADRIANA HDZ</t>
  </si>
  <si>
    <t>MOLES QUINTAS</t>
  </si>
  <si>
    <t>PAGO VALBULA GAS Y PUESTA</t>
  </si>
  <si>
    <t>AGUSTIN PASCUAL</t>
  </si>
  <si>
    <t>LUZ STGO</t>
  </si>
  <si>
    <t>VALENTIN VEGA</t>
  </si>
  <si>
    <t>PRESTAMO A CHOFER DE MIGUEL REM 10532</t>
  </si>
  <si>
    <t>RESTANTE DE AGUAS Y REFRESCOS</t>
  </si>
  <si>
    <t>COT 323</t>
  </si>
  <si>
    <t>5 DAPPLUS, 50 GALANT, 50 HYVAR, 100 KARMEX</t>
  </si>
  <si>
    <t>4 ROLLO ALAMBRE PUAS</t>
  </si>
  <si>
    <t>COT 327</t>
  </si>
  <si>
    <t>15 FUNGYCOP, 20 SPECTRA</t>
  </si>
  <si>
    <t>24 TERRAMICINA AGRICOLA</t>
  </si>
  <si>
    <t xml:space="preserve">MATERIALES </t>
  </si>
  <si>
    <t>REEMBOLSO REFACCIONES S10 REDILS TIGRES</t>
  </si>
  <si>
    <t>PARCIAL 1 FAC A15378 (SALDO NUEVO $20,000)</t>
  </si>
  <si>
    <t>DEPOSITO DE ROBERTO LAZARO</t>
  </si>
  <si>
    <t>PRESTAMO A DON PANCHO</t>
  </si>
  <si>
    <t>750 KG DE DAP (PRESTAMO A CON PANCHO)</t>
  </si>
  <si>
    <t>COT 335</t>
  </si>
  <si>
    <t>20 TONS SULFATO DE AMONIO, 133 SACOS DE COUNTER</t>
  </si>
  <si>
    <t>FA 8858, 8859, 8862, 8941, 8942</t>
  </si>
  <si>
    <t>100 MALATHION, 100 DIAZINON</t>
  </si>
  <si>
    <t>BALEROS EQUIPO CARBURAR</t>
  </si>
  <si>
    <t>COMPRA DE 443800 HIJUELOS DE PIÑA</t>
  </si>
  <si>
    <t xml:space="preserve">IMPUESTO SOBRE NOMINA </t>
  </si>
  <si>
    <t>REPARACION DE MINI SPLIT</t>
  </si>
  <si>
    <t>200 HADDACK</t>
  </si>
  <si>
    <t>FAC 1F23AEF4</t>
  </si>
  <si>
    <t>CHEQUE 11979</t>
  </si>
  <si>
    <t>CHEQUE 11980</t>
  </si>
  <si>
    <t>REPOSISION FACTURAS EFECTIVO</t>
  </si>
  <si>
    <t>CHEQUE 11981</t>
  </si>
  <si>
    <t>PLAFONES PARA CAMIONES</t>
  </si>
  <si>
    <t>FAC 744</t>
  </si>
  <si>
    <t>CAMBIO ACEITE RAPTOR RODRIGO</t>
  </si>
  <si>
    <t>FAC 683</t>
  </si>
  <si>
    <t>PARCIAL 2 FAC A15378</t>
  </si>
  <si>
    <t>FAC A4049</t>
  </si>
  <si>
    <t>REFACIONARIA DEL CENTRO</t>
  </si>
  <si>
    <t>FAC B101</t>
  </si>
  <si>
    <t>FAC 1451, 1453, 1455</t>
  </si>
  <si>
    <t>SERVICIO CONTABLE DICIEMBRE Y AGUINALDO</t>
  </si>
  <si>
    <t>FAC A6038</t>
  </si>
  <si>
    <t>30 TON SULFATO DE AMONIO</t>
  </si>
  <si>
    <t>CUERPOS DE INSERTO PAR EL EQUIPO</t>
  </si>
  <si>
    <t>COT 342</t>
  </si>
  <si>
    <t>2,200 KG NIT DE CALCIO</t>
  </si>
  <si>
    <t>100 HADDAK, 100 NUTRISORB</t>
  </si>
  <si>
    <t>10 TOS DE SULFAT DE AMINIO TIGRES</t>
  </si>
  <si>
    <t>67 BULTOS DE COUNTER TIGRES</t>
  </si>
  <si>
    <t>COT 325</t>
  </si>
  <si>
    <t>120 HADDACK, 120 NUTRISORB</t>
  </si>
  <si>
    <t>52 SIBRES DE UTRISHA</t>
  </si>
  <si>
    <t>FAC 1998, 2008. 2016</t>
  </si>
  <si>
    <t>RENTA DE COPIADORA IMPRESORA</t>
  </si>
  <si>
    <t>29 BOQUILLAS PARA EL EQUIPO</t>
  </si>
  <si>
    <t>COMPLETO PARA 29 BOQUILLAS</t>
  </si>
  <si>
    <t>PARCIAL 3 FINIQUITO FAC A15378</t>
  </si>
  <si>
    <t>FAC 15732 Y A15733</t>
  </si>
  <si>
    <t>REP FACT EFECTIVO</t>
  </si>
  <si>
    <t>FAC A4048</t>
  </si>
  <si>
    <t>FAC 49257, 49258</t>
  </si>
  <si>
    <t>EVELYN CRUZ GONZALEZ (FREDDY TORALES)</t>
  </si>
  <si>
    <t>LORENA ISIDRI BELTRAN (LUIS CRUZ)</t>
  </si>
  <si>
    <t>SILVERIA TEJEDA DOMINGUEZ</t>
  </si>
  <si>
    <t>ELIZABETH ROSALES DILIEGROS (CHEPO SOSA)</t>
  </si>
  <si>
    <t>ABOGAIL GONZALEZ VILLALOBOS (JOSE TADEO)</t>
  </si>
  <si>
    <t>ROSAURA CARRILLO ARROYO</t>
  </si>
  <si>
    <t>CRISTIAN DANIEL TIZAPANTZI MOLINA (ARTURO ILLESCAS)</t>
  </si>
  <si>
    <t>ELIZABETH ROSALES DILIEGROS (JOSE SOSA)</t>
  </si>
  <si>
    <t>ARSENIO OVALLE HERNANDEZ</t>
  </si>
  <si>
    <t>OSCAR VAZQUEZ APANGO</t>
  </si>
  <si>
    <t>BLANCA ESTELA CRUZ GONZALEZ (BETO MAPACHE)</t>
  </si>
  <si>
    <t>SAMUEL HERNANDEZ SUAREZ</t>
  </si>
  <si>
    <t>DISTRIBUIDORA DE FRUTAS BULBARELA (RAMON MONTERO)</t>
  </si>
  <si>
    <t>SERMAC SOLUCIONES SA DE CV</t>
  </si>
  <si>
    <t xml:space="preserve">EDITH VIRGINIA LUSTRILLO CRUZ </t>
  </si>
  <si>
    <t>BANEMAX</t>
  </si>
  <si>
    <t>SANDRA MARLEN GONZALEZ VARGAS (JESUS MARCIAL)</t>
  </si>
  <si>
    <t>SILVERIA TEJEDA DOMINGUEZ (FREDDY TORALES)</t>
  </si>
  <si>
    <t>SILVERIA TEJEDA DOMINGUEZ (BICHO)</t>
  </si>
  <si>
    <t>FREDDY TORALES</t>
  </si>
  <si>
    <t>HUGO ARTUOR LOPEZ AVENDAÑO</t>
  </si>
  <si>
    <t>$117,378 PAGO EL 15 DE DIC 25</t>
  </si>
  <si>
    <t>COMPLETO PARA 20 ROLLOS DE PLASTICO TIGRES</t>
  </si>
  <si>
    <t>REEMBOLSO COMPRAS HERVICIDA</t>
  </si>
  <si>
    <t>FINIQUITO ORDEN 031278</t>
  </si>
  <si>
    <t>FINIQUITO DE GORRAS</t>
  </si>
  <si>
    <t>COT330</t>
  </si>
  <si>
    <t>5 BIOINVTAGS CPA</t>
  </si>
  <si>
    <t>COT 330</t>
  </si>
  <si>
    <t>2,500 KG NITRATO DE CALCIO</t>
  </si>
  <si>
    <t>FAC C6809 A C6982</t>
  </si>
  <si>
    <t>FAC X15064 A X 15686</t>
  </si>
  <si>
    <t>TUBOS PVC Y COPLES</t>
  </si>
  <si>
    <t>VYDATE</t>
  </si>
  <si>
    <t>CHEQUE 390</t>
  </si>
  <si>
    <t>20 ROLLOS PLASTICO TIGRES</t>
  </si>
  <si>
    <t>TIGRES; 75 MALATHION, 25 DIAZINON; ISLA: 80 DIAZINON</t>
  </si>
  <si>
    <t>BANDAS EQUIPO</t>
  </si>
  <si>
    <t>HIDROLAVADORA DE GASOLINA</t>
  </si>
  <si>
    <t>COT 336</t>
  </si>
  <si>
    <t>10 DAP PLUS, 10 GALANT, 26 HYVAR, 75 KARMEX, 300 UREA</t>
  </si>
  <si>
    <t>20 TONS SULFATO DE AMONIO</t>
  </si>
  <si>
    <t>PRESUYPUESTOS 3815 Y 3816</t>
  </si>
  <si>
    <t>ANTIVIRUS</t>
  </si>
  <si>
    <t>FAC C4BB66CE, 5E8370D3. 863E0507,D2F3E057, B2F24F2E, 4BE1D232</t>
  </si>
  <si>
    <t>CLICK WEB</t>
  </si>
  <si>
    <t>400 MOCAP, 100 VOGA</t>
  </si>
  <si>
    <t>COMPRA 2100 DE HIJUELOS DE PIÑA</t>
  </si>
  <si>
    <t>118 SACOS DE COUNTER</t>
  </si>
  <si>
    <t>5 DAP PLUS, 50 GALANT, 50 HYVAR, 100 KARMEX</t>
  </si>
  <si>
    <t>COMPLETO PARA 118 SACOS DE COUNTER</t>
  </si>
  <si>
    <t>FAC B8473, B8474</t>
  </si>
  <si>
    <t>20 HYVAR</t>
  </si>
  <si>
    <t>200 MALATHION</t>
  </si>
  <si>
    <t>CHEQUE 393</t>
  </si>
  <si>
    <t>CHEQUE 394</t>
  </si>
  <si>
    <t>PENALIZACION CHEQUE DEVUELTO</t>
  </si>
  <si>
    <t>FAC 700 Y 962</t>
  </si>
  <si>
    <t>LLANTERA</t>
  </si>
  <si>
    <t>FAC B7950 Y B7951</t>
  </si>
  <si>
    <t>EL MORO</t>
  </si>
  <si>
    <t>NOTAS 11925 Y 11965</t>
  </si>
  <si>
    <t>COMERCIALIZADORA EXPLOSION  S DE RL DE CV</t>
  </si>
  <si>
    <t>JOSE SOSA</t>
  </si>
  <si>
    <t>VICTOR CRUZ DIAZ )BICHO)</t>
  </si>
  <si>
    <t>JOSE TADEO</t>
  </si>
  <si>
    <t>CHEPO SOSA</t>
  </si>
  <si>
    <t>AGROINDUSTRIAS RAIKER S DE RL DE CV</t>
  </si>
  <si>
    <t>TROPICLINC (MIGUEL GUTIERREZ)</t>
  </si>
  <si>
    <t>MIRIAM LIZETH RUEDAS TAPIA</t>
  </si>
  <si>
    <t>ISVEN</t>
  </si>
  <si>
    <t>ROMULO PERALTA</t>
  </si>
  <si>
    <t>FAC 147</t>
  </si>
  <si>
    <t>SERVICIO SUPERVISION ADMINISTRATIVA</t>
  </si>
  <si>
    <t>CHEQUE 752</t>
  </si>
  <si>
    <t>CHEQUE 753</t>
  </si>
  <si>
    <t>IMPUESTOS NOVIEMBRE</t>
  </si>
  <si>
    <t>CHEQUE 57</t>
  </si>
  <si>
    <t>CHEQUE 59</t>
  </si>
  <si>
    <t>BOMBA DE CLUTCH S10 ESTAQUITAS</t>
  </si>
  <si>
    <t>CARGO AUTOMATICO TC</t>
  </si>
  <si>
    <t>CHEQUE 283</t>
  </si>
  <si>
    <t>CHEQUE 284</t>
  </si>
  <si>
    <t>CHEQUE 382</t>
  </si>
  <si>
    <t>CHEQUE 270</t>
  </si>
  <si>
    <t>CHEQUE 213</t>
  </si>
  <si>
    <t>CHEQUE 214</t>
  </si>
  <si>
    <t>CHEQUE 200</t>
  </si>
  <si>
    <t>PAGO DE MENSUALIDAD DEL 17 DE JULIO 2025</t>
  </si>
  <si>
    <t>IMPUESTO 3% SOBRE EROGACIONES GENERALES</t>
  </si>
  <si>
    <t>APERTURA DE CUENTA</t>
  </si>
  <si>
    <t>SEGURO PROTECCION DE CUENTA</t>
  </si>
  <si>
    <t>VENTA DE 490 HIJUELOS DE PIÑA</t>
  </si>
  <si>
    <t>POLIZA PROTECICON DE CUENTA</t>
  </si>
  <si>
    <t>DEPOSITO A MGZ</t>
  </si>
  <si>
    <t>VENTA DE 443800 HIJUELOS DE PIÑA</t>
  </si>
  <si>
    <t>IMPUESTOS NOEIEMBRE</t>
  </si>
  <si>
    <t>ROBERT LAZARO CRUZ</t>
  </si>
  <si>
    <t>TRASPASO ROBERTO</t>
  </si>
  <si>
    <t>OK</t>
  </si>
  <si>
    <t>IMPUESTO ESTATAL</t>
  </si>
  <si>
    <t>HERBICIDA</t>
  </si>
  <si>
    <t>TRASPADO PARA MANEJO DE CUENTA</t>
  </si>
  <si>
    <t>TRASPASO PARA REAL PRESTAMO</t>
  </si>
  <si>
    <t>PORTAL COM ABONO A SALDO</t>
  </si>
  <si>
    <t>SIN MOVIMIENTO</t>
  </si>
  <si>
    <t>BANCOMER DEVOLUCION ABC LEASING</t>
  </si>
  <si>
    <t>EQUIPOS DIVERSOS</t>
  </si>
  <si>
    <t>COMERCIALIZADORA EXPLOSION S DE RL DE CV</t>
  </si>
  <si>
    <t>0-6-25</t>
  </si>
  <si>
    <t>SIN MOVIMIENTOS</t>
  </si>
  <si>
    <t>VERIFICAR ESTO</t>
  </si>
  <si>
    <t>DEVOLCUION CAJA</t>
  </si>
  <si>
    <t>DEBE SER EL 29 NOVIEMBRE</t>
  </si>
  <si>
    <t>DIFERENCIA DE TIRGES DICE QUE SALEN 30,000</t>
  </si>
  <si>
    <t xml:space="preserve">CHECAR DE DONDE VIENE ESTE </t>
  </si>
  <si>
    <t>ESTOS NO VIENEN EN BANCO DE CAJA</t>
  </si>
  <si>
    <t>CHECA LA DIFERENCIA DE CAJA</t>
  </si>
  <si>
    <t>DEL BANCO SALIERON 550,000</t>
  </si>
  <si>
    <t>DE DONDE VIENE ESTE LA SALIDA A DODNE FUE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</si>
</sst>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7" formatCode="&quot;$&quot;#,##0.00;\-&quot;$&quot;#,##0.00"/>
    <numFmt numFmtId="8" formatCode="&quot;$&quot;#,##0.00;[Red]\-&quot;$&quot;#,##0.00"/>
    <numFmt numFmtId="44" formatCode="_-&quot;$&quot;* #,##0.00_-;\-&quot;$&quot;* #,##0.00_-;_-&quot;$&quot;* &quot;-&quot;??_-;_-@_-"/>
    <numFmt numFmtId="164" formatCode="d/mm/yy;@"/>
    <numFmt numFmtId="165" formatCode="_-&quot;$&quot;* #,##0.000_-;\-&quot;$&quot;* #,##0.000_-;_-&quot;$&quot;* &quot;-&quot;??_-;_-@_-"/>
    <numFmt numFmtId="166" formatCode="\$#,##0.00;\-\$#,##0.00"/>
  </numFmts>
  <fonts count="29" x14ac:knownFonts="1">
    <font>
      <sz val="11"/>
      <color theme="1"/>
      <name val="Calibri"/>
      <family val="2"/>
      <scheme val="minor"/>
    </font>
    <font>
      <sz val="8"/>
      <color theme="1"/>
      <name val="Calibri"/>
      <family val="2"/>
      <scheme val="minor"/>
    </font>
    <font>
      <sz val="11"/>
      <color theme="1"/>
      <name val="Calibri"/>
      <family val="2"/>
      <scheme val="minor"/>
    </font>
    <font>
      <sz val="8"/>
      <name val="Arial"/>
      <family val="2"/>
    </font>
    <font>
      <b/>
      <sz val="8"/>
      <name val="Arial"/>
      <family val="2"/>
    </font>
    <font>
      <b/>
      <sz val="8"/>
      <color rgb="FFFF0000"/>
      <name val="Arial"/>
      <family val="2"/>
    </font>
    <font>
      <sz val="8"/>
      <color rgb="FFFF0000"/>
      <name val="Arial"/>
      <family val="2"/>
    </font>
    <font>
      <sz val="8"/>
      <color theme="1"/>
      <name val="Arial"/>
      <family val="2"/>
    </font>
    <font>
      <sz val="8"/>
      <name val="Calibri"/>
      <family val="2"/>
      <scheme val="minor"/>
    </font>
    <font>
      <sz val="11"/>
      <color theme="1"/>
      <name val="Arial"/>
      <family val="2"/>
    </font>
    <font>
      <b/>
      <sz val="11"/>
      <color theme="1"/>
      <name val="Arial"/>
      <family val="2"/>
    </font>
    <font>
      <sz val="8"/>
      <color rgb="FF0000FF"/>
      <name val="Arial"/>
      <family val="2"/>
    </font>
    <font>
      <i/>
      <sz val="11"/>
      <color theme="1"/>
      <name val="Arial"/>
      <family val="2"/>
    </font>
    <font>
      <sz val="10"/>
      <color indexed="8"/>
      <name val="Arial"/>
      <family val="2"/>
    </font>
    <font>
      <sz val="8"/>
      <color indexed="8"/>
      <name val="Arial"/>
      <family val="2"/>
    </font>
    <font>
      <sz val="8"/>
      <color rgb="FF000000"/>
      <name val="Arial"/>
      <family val="2"/>
    </font>
    <font>
      <b/>
      <sz val="8"/>
      <color theme="1"/>
      <name val="Arial"/>
      <family val="2"/>
    </font>
    <font>
      <sz val="8"/>
      <color theme="5"/>
      <name val="Arial"/>
      <family val="2"/>
    </font>
    <font>
      <sz val="8"/>
      <color rgb="FF666666"/>
      <name val="Arial"/>
      <family val="2"/>
    </font>
    <font>
      <sz val="11"/>
      <name val="Arial"/>
      <family val="2"/>
    </font>
    <font>
      <sz val="8"/>
      <name val="Franklin Gothic Book"/>
      <family val="2"/>
    </font>
    <font>
      <sz val="8"/>
      <color theme="1"/>
      <name val="Franklin Gothic Book"/>
      <family val="2"/>
    </font>
    <font>
      <sz val="10"/>
      <color theme="1"/>
      <name val="Arial"/>
      <family val="2"/>
    </font>
    <font>
      <sz val="10"/>
      <name val="Arial"/>
      <family val="2"/>
    </font>
    <font>
      <sz val="8"/>
      <color theme="1"/>
      <name val="Calibri"/>
      <family val="2"/>
      <scheme val="minor"/>
    </font>
    <font>
      <b/>
      <sz val="11"/>
      <color theme="1"/>
      <name val="Calibri"/>
      <family val="2"/>
      <scheme val="minor"/>
    </font>
    <font>
      <b/>
      <i/>
      <sz val="11"/>
      <color theme="1"/>
      <name val="Arial"/>
      <family val="2"/>
    </font>
    <font>
      <sz val="8"/>
      <color indexed="22"/>
      <name val="Franklin Gothic Book"/>
      <family val="2"/>
    </font>
    <font>
      <sz val="8"/>
      <color rgb="FFFF0000"/>
      <name val="Calibri"/>
      <family val="2"/>
      <scheme val="minor"/>
    </font>
  </fonts>
  <fills count="18">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rgb="FFFF000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00FFFF"/>
        <bgColor indexed="64"/>
      </patternFill>
    </fill>
    <fill>
      <patternFill patternType="solid">
        <fgColor rgb="FF66FF99"/>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medium">
        <color indexed="64"/>
      </right>
      <top/>
      <bottom style="medium">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hair">
        <color indexed="64"/>
      </left>
      <right/>
      <top/>
      <bottom/>
      <diagonal/>
    </border>
    <border>
      <left/>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right/>
      <top style="thin">
        <color indexed="64"/>
      </top>
      <bottom style="medium">
        <color indexed="64"/>
      </bottom>
      <diagonal/>
    </border>
    <border>
      <left style="thick">
        <color indexed="64"/>
      </left>
      <right style="thick">
        <color indexed="64"/>
      </right>
      <top/>
      <bottom/>
      <diagonal/>
    </border>
    <border>
      <left/>
      <right/>
      <top style="medium">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22"/>
      </left>
      <right style="thin">
        <color indexed="22"/>
      </right>
      <top style="thin">
        <color indexed="22"/>
      </top>
      <bottom/>
      <diagonal/>
    </border>
    <border>
      <left/>
      <right/>
      <top style="medium">
        <color indexed="64"/>
      </top>
      <bottom style="medium">
        <color indexed="64"/>
      </bottom>
      <diagonal/>
    </border>
  </borders>
  <cellStyleXfs count="4">
    <xf numFmtId="0" fontId="0" fillId="0" borderId="0"/>
    <xf numFmtId="44" fontId="2" fillId="0" borderId="0" applyFont="0" applyFill="0" applyBorder="0" applyAlignment="0" applyProtection="0"/>
    <xf numFmtId="0" fontId="13" fillId="0" borderId="0"/>
    <xf numFmtId="44" fontId="2" fillId="0" borderId="0" applyFont="0" applyFill="0" applyBorder="0" applyAlignment="0" applyProtection="0"/>
  </cellStyleXfs>
  <cellXfs count="614">
    <xf numFmtId="0" fontId="0" fillId="0" borderId="0" xfId="0"/>
    <xf numFmtId="164" fontId="4" fillId="2" borderId="2" xfId="0" applyNumberFormat="1" applyFont="1" applyFill="1" applyBorder="1" applyAlignment="1">
      <alignment horizontal="center"/>
    </xf>
    <xf numFmtId="164" fontId="4" fillId="2" borderId="3" xfId="0" applyNumberFormat="1" applyFont="1" applyFill="1" applyBorder="1" applyAlignment="1">
      <alignment horizontal="center"/>
    </xf>
    <xf numFmtId="164" fontId="4" fillId="2" borderId="4" xfId="0" applyNumberFormat="1" applyFont="1" applyFill="1" applyBorder="1" applyAlignment="1">
      <alignment horizontal="center"/>
    </xf>
    <xf numFmtId="0" fontId="4" fillId="2" borderId="5" xfId="0" applyFont="1" applyFill="1" applyBorder="1" applyAlignment="1">
      <alignment horizontal="center"/>
    </xf>
    <xf numFmtId="164" fontId="4" fillId="2" borderId="6" xfId="0" applyNumberFormat="1" applyFont="1" applyFill="1" applyBorder="1" applyAlignment="1">
      <alignment horizontal="center"/>
    </xf>
    <xf numFmtId="44" fontId="3" fillId="0" borderId="0" xfId="1" applyFont="1"/>
    <xf numFmtId="1" fontId="0" fillId="0" borderId="0" xfId="0" applyNumberFormat="1" applyAlignment="1">
      <alignment horizontal="center"/>
    </xf>
    <xf numFmtId="0" fontId="7" fillId="0" borderId="0" xfId="0" applyFont="1"/>
    <xf numFmtId="1" fontId="0" fillId="0" borderId="0" xfId="0" applyNumberFormat="1" applyAlignment="1">
      <alignment horizontal="left"/>
    </xf>
    <xf numFmtId="0" fontId="10" fillId="0" borderId="10" xfId="0" applyFont="1" applyBorder="1" applyAlignment="1">
      <alignment horizontal="center"/>
    </xf>
    <xf numFmtId="0" fontId="9" fillId="0" borderId="11" xfId="0" applyFont="1" applyBorder="1" applyAlignment="1">
      <alignment horizontal="center"/>
    </xf>
    <xf numFmtId="0" fontId="9" fillId="0" borderId="11" xfId="0" applyFont="1" applyBorder="1"/>
    <xf numFmtId="0" fontId="10" fillId="4" borderId="11" xfId="0" applyFont="1" applyFill="1" applyBorder="1"/>
    <xf numFmtId="0" fontId="9" fillId="4" borderId="11" xfId="0" applyFont="1" applyFill="1" applyBorder="1"/>
    <xf numFmtId="0" fontId="9" fillId="0" borderId="7" xfId="0" applyFont="1" applyBorder="1" applyAlignment="1">
      <alignment horizontal="center"/>
    </xf>
    <xf numFmtId="49" fontId="10" fillId="3" borderId="11" xfId="0" applyNumberFormat="1" applyFont="1" applyFill="1" applyBorder="1" applyAlignment="1">
      <alignment horizontal="left" vertical="top"/>
    </xf>
    <xf numFmtId="49" fontId="10" fillId="7" borderId="11" xfId="0" applyNumberFormat="1" applyFont="1" applyFill="1" applyBorder="1" applyAlignment="1">
      <alignment horizontal="left" vertical="center"/>
    </xf>
    <xf numFmtId="49" fontId="10" fillId="0" borderId="11" xfId="0" applyNumberFormat="1" applyFont="1" applyBorder="1" applyAlignment="1">
      <alignment horizontal="left" vertical="top"/>
    </xf>
    <xf numFmtId="49" fontId="10" fillId="8" borderId="11" xfId="0" applyNumberFormat="1" applyFont="1" applyFill="1" applyBorder="1" applyAlignment="1">
      <alignment horizontal="left" vertical="center" wrapText="1"/>
    </xf>
    <xf numFmtId="15" fontId="3" fillId="0" borderId="0" xfId="0" applyNumberFormat="1" applyFont="1" applyAlignment="1" applyProtection="1">
      <alignment horizontal="center"/>
      <protection hidden="1"/>
    </xf>
    <xf numFmtId="1" fontId="3" fillId="0" borderId="0" xfId="0" applyNumberFormat="1" applyFont="1" applyAlignment="1" applyProtection="1">
      <alignment horizontal="center"/>
      <protection hidden="1"/>
    </xf>
    <xf numFmtId="0" fontId="3" fillId="0" borderId="0" xfId="0" applyFont="1" applyAlignment="1" applyProtection="1">
      <alignment horizontal="center"/>
      <protection hidden="1"/>
    </xf>
    <xf numFmtId="1" fontId="3" fillId="0" borderId="0" xfId="0" applyNumberFormat="1" applyFont="1" applyAlignment="1" applyProtection="1">
      <alignment horizontal="center"/>
      <protection locked="0"/>
    </xf>
    <xf numFmtId="44" fontId="3" fillId="0" borderId="0" xfId="1" applyFont="1" applyProtection="1">
      <protection locked="0"/>
    </xf>
    <xf numFmtId="0" fontId="7" fillId="0" borderId="0" xfId="0" applyFont="1" applyProtection="1">
      <protection locked="0"/>
    </xf>
    <xf numFmtId="15" fontId="7" fillId="0" borderId="0" xfId="0" applyNumberFormat="1" applyFont="1" applyAlignment="1" applyProtection="1">
      <alignment horizontal="center"/>
      <protection locked="0"/>
    </xf>
    <xf numFmtId="44" fontId="6" fillId="0" borderId="0" xfId="1" applyFont="1" applyProtection="1">
      <protection locked="0"/>
    </xf>
    <xf numFmtId="0" fontId="7" fillId="0" borderId="0" xfId="0" applyFont="1" applyAlignment="1" applyProtection="1">
      <alignment horizontal="center"/>
      <protection locked="0"/>
    </xf>
    <xf numFmtId="0" fontId="7" fillId="0" borderId="0" xfId="0" applyFont="1" applyAlignment="1" applyProtection="1">
      <alignment wrapText="1"/>
      <protection locked="0"/>
    </xf>
    <xf numFmtId="1" fontId="3" fillId="0" borderId="13" xfId="0" applyNumberFormat="1" applyFont="1" applyBorder="1" applyAlignment="1" applyProtection="1">
      <alignment horizontal="center"/>
      <protection hidden="1"/>
    </xf>
    <xf numFmtId="0" fontId="9" fillId="0" borderId="15" xfId="0" applyFont="1" applyBorder="1" applyAlignment="1">
      <alignment horizontal="center"/>
    </xf>
    <xf numFmtId="44" fontId="9" fillId="0" borderId="11" xfId="0" applyNumberFormat="1" applyFont="1" applyBorder="1"/>
    <xf numFmtId="44" fontId="10" fillId="0" borderId="11" xfId="0" applyNumberFormat="1" applyFont="1" applyBorder="1"/>
    <xf numFmtId="44" fontId="9" fillId="4" borderId="11" xfId="0" applyNumberFormat="1" applyFont="1" applyFill="1" applyBorder="1"/>
    <xf numFmtId="44" fontId="9" fillId="3" borderId="11" xfId="0" applyNumberFormat="1" applyFont="1" applyFill="1" applyBorder="1"/>
    <xf numFmtId="44" fontId="10" fillId="8" borderId="11" xfId="0" applyNumberFormat="1" applyFont="1" applyFill="1" applyBorder="1" applyAlignment="1">
      <alignment horizontal="left" vertical="center"/>
    </xf>
    <xf numFmtId="0" fontId="9" fillId="0" borderId="10" xfId="0" applyFont="1" applyBorder="1" applyAlignment="1">
      <alignment horizontal="center"/>
    </xf>
    <xf numFmtId="44" fontId="10" fillId="8" borderId="14" xfId="0" applyNumberFormat="1" applyFont="1" applyFill="1" applyBorder="1" applyAlignment="1">
      <alignment horizontal="left" vertical="center"/>
    </xf>
    <xf numFmtId="0" fontId="3" fillId="0" borderId="0" xfId="0" applyFont="1" applyAlignment="1" applyProtection="1">
      <alignment wrapText="1"/>
      <protection hidden="1"/>
    </xf>
    <xf numFmtId="44" fontId="10" fillId="0" borderId="14" xfId="0" applyNumberFormat="1" applyFont="1" applyBorder="1"/>
    <xf numFmtId="0" fontId="7" fillId="0" borderId="0" xfId="0" applyFont="1" applyAlignment="1" applyProtection="1">
      <alignment horizontal="center"/>
      <protection hidden="1"/>
    </xf>
    <xf numFmtId="15" fontId="4" fillId="2" borderId="1" xfId="0" applyNumberFormat="1" applyFont="1" applyFill="1" applyBorder="1" applyAlignment="1" applyProtection="1">
      <alignment horizontal="center"/>
      <protection hidden="1"/>
    </xf>
    <xf numFmtId="164" fontId="4" fillId="2" borderId="1" xfId="0" applyNumberFormat="1" applyFont="1" applyFill="1" applyBorder="1" applyAlignment="1" applyProtection="1">
      <alignment horizontal="center"/>
      <protection hidden="1"/>
    </xf>
    <xf numFmtId="0" fontId="4" fillId="2" borderId="1" xfId="0" applyFont="1" applyFill="1" applyBorder="1" applyAlignment="1" applyProtection="1">
      <alignment horizontal="center"/>
      <protection hidden="1"/>
    </xf>
    <xf numFmtId="44" fontId="4" fillId="2" borderId="1" xfId="1" applyFont="1" applyFill="1" applyBorder="1" applyAlignment="1" applyProtection="1">
      <alignment horizontal="center"/>
      <protection hidden="1"/>
    </xf>
    <xf numFmtId="44" fontId="4" fillId="2" borderId="17" xfId="1" applyFont="1" applyFill="1" applyBorder="1" applyAlignment="1">
      <alignment horizontal="center"/>
    </xf>
    <xf numFmtId="15" fontId="3" fillId="0" borderId="13" xfId="0" applyNumberFormat="1" applyFont="1" applyBorder="1" applyAlignment="1" applyProtection="1">
      <alignment horizontal="center"/>
      <protection hidden="1"/>
    </xf>
    <xf numFmtId="0" fontId="3" fillId="0" borderId="13" xfId="0" applyFont="1" applyBorder="1" applyAlignment="1" applyProtection="1">
      <alignment horizontal="center"/>
      <protection hidden="1"/>
    </xf>
    <xf numFmtId="0" fontId="7" fillId="0" borderId="0" xfId="0" applyFont="1" applyAlignment="1" applyProtection="1">
      <alignment wrapText="1"/>
      <protection hidden="1"/>
    </xf>
    <xf numFmtId="0" fontId="7" fillId="0" borderId="13" xfId="0" applyFont="1" applyBorder="1" applyAlignment="1" applyProtection="1">
      <alignment horizontal="center"/>
      <protection hidden="1"/>
    </xf>
    <xf numFmtId="0" fontId="9" fillId="0" borderId="8" xfId="0" applyFont="1" applyBorder="1" applyAlignment="1">
      <alignment horizontal="center"/>
    </xf>
    <xf numFmtId="0" fontId="9" fillId="0" borderId="9" xfId="0" applyFont="1" applyBorder="1" applyAlignment="1">
      <alignment horizontal="center"/>
    </xf>
    <xf numFmtId="164" fontId="4" fillId="2" borderId="18" xfId="0" applyNumberFormat="1" applyFont="1" applyFill="1" applyBorder="1" applyAlignment="1">
      <alignment horizontal="center"/>
    </xf>
    <xf numFmtId="15" fontId="4" fillId="2" borderId="1" xfId="0" applyNumberFormat="1" applyFont="1" applyFill="1" applyBorder="1" applyAlignment="1" applyProtection="1">
      <alignment horizontal="center" wrapText="1"/>
      <protection hidden="1"/>
    </xf>
    <xf numFmtId="0" fontId="7" fillId="0" borderId="0" xfId="0" applyFont="1" applyProtection="1">
      <protection hidden="1"/>
    </xf>
    <xf numFmtId="0" fontId="3" fillId="0" borderId="0" xfId="0" applyFont="1" applyAlignment="1" applyProtection="1">
      <alignment horizontal="center"/>
      <protection locked="0"/>
    </xf>
    <xf numFmtId="0" fontId="3" fillId="0" borderId="0" xfId="0" applyFont="1" applyProtection="1">
      <protection locked="0"/>
    </xf>
    <xf numFmtId="0" fontId="0" fillId="0" borderId="0" xfId="0" applyAlignment="1">
      <alignment horizontal="left" vertical="center"/>
    </xf>
    <xf numFmtId="0" fontId="0" fillId="0" borderId="0" xfId="0" applyAlignment="1">
      <alignment horizontal="left" vertical="center" wrapText="1"/>
    </xf>
    <xf numFmtId="49" fontId="9" fillId="0" borderId="11" xfId="0" applyNumberFormat="1" applyFont="1" applyBorder="1" applyAlignment="1">
      <alignment horizontal="right" vertical="top"/>
    </xf>
    <xf numFmtId="49" fontId="9" fillId="0" borderId="11" xfId="0" applyNumberFormat="1" applyFont="1" applyBorder="1" applyAlignment="1">
      <alignment horizontal="right" vertical="top" wrapText="1"/>
    </xf>
    <xf numFmtId="44" fontId="9" fillId="0" borderId="14" xfId="0" applyNumberFormat="1" applyFont="1" applyBorder="1"/>
    <xf numFmtId="0" fontId="9" fillId="0" borderId="11" xfId="0" applyFont="1" applyBorder="1" applyAlignment="1">
      <alignment horizontal="right"/>
    </xf>
    <xf numFmtId="44" fontId="10" fillId="4" borderId="14" xfId="0" applyNumberFormat="1" applyFont="1" applyFill="1" applyBorder="1"/>
    <xf numFmtId="0" fontId="10" fillId="4" borderId="11" xfId="0" applyFont="1" applyFill="1" applyBorder="1" applyAlignment="1">
      <alignment horizontal="center"/>
    </xf>
    <xf numFmtId="0" fontId="12" fillId="0" borderId="11" xfId="0" applyFont="1" applyBorder="1" applyAlignment="1">
      <alignment horizontal="left"/>
    </xf>
    <xf numFmtId="0" fontId="12" fillId="0" borderId="11" xfId="0" applyFont="1" applyBorder="1"/>
    <xf numFmtId="49" fontId="12" fillId="0" borderId="11" xfId="0" applyNumberFormat="1" applyFont="1" applyBorder="1" applyAlignment="1">
      <alignment horizontal="left" vertical="top"/>
    </xf>
    <xf numFmtId="0" fontId="7" fillId="0" borderId="13" xfId="0" applyFont="1" applyBorder="1" applyAlignment="1" applyProtection="1">
      <alignment horizontal="center"/>
      <protection locked="0"/>
    </xf>
    <xf numFmtId="0" fontId="10" fillId="0" borderId="11" xfId="0" applyFont="1" applyBorder="1"/>
    <xf numFmtId="44" fontId="5" fillId="2" borderId="1" xfId="1" applyFont="1" applyFill="1" applyBorder="1" applyAlignment="1" applyProtection="1">
      <alignment horizontal="center"/>
      <protection hidden="1"/>
    </xf>
    <xf numFmtId="0" fontId="9" fillId="0" borderId="10" xfId="0" applyFont="1" applyBorder="1" applyAlignment="1">
      <alignment horizontal="center" wrapText="1"/>
    </xf>
    <xf numFmtId="0" fontId="9" fillId="0" borderId="16" xfId="0" applyFont="1" applyBorder="1" applyAlignment="1">
      <alignment horizontal="center"/>
    </xf>
    <xf numFmtId="0" fontId="9" fillId="0" borderId="14" xfId="0" applyFont="1" applyBorder="1" applyAlignment="1">
      <alignment horizontal="center"/>
    </xf>
    <xf numFmtId="0" fontId="9" fillId="0" borderId="14" xfId="0" applyFont="1" applyBorder="1"/>
    <xf numFmtId="44" fontId="9" fillId="3" borderId="14" xfId="0" applyNumberFormat="1" applyFont="1" applyFill="1" applyBorder="1"/>
    <xf numFmtId="44" fontId="9" fillId="4" borderId="14" xfId="0" applyNumberFormat="1" applyFont="1" applyFill="1" applyBorder="1"/>
    <xf numFmtId="44" fontId="10" fillId="4" borderId="11" xfId="0" applyNumberFormat="1" applyFont="1" applyFill="1" applyBorder="1"/>
    <xf numFmtId="0" fontId="10" fillId="9" borderId="10" xfId="0" applyFont="1" applyFill="1" applyBorder="1" applyAlignment="1">
      <alignment wrapText="1"/>
    </xf>
    <xf numFmtId="44" fontId="10" fillId="9" borderId="16" xfId="0" applyNumberFormat="1" applyFont="1" applyFill="1" applyBorder="1"/>
    <xf numFmtId="44" fontId="10" fillId="9" borderId="10" xfId="0" applyNumberFormat="1" applyFont="1" applyFill="1" applyBorder="1"/>
    <xf numFmtId="44" fontId="10" fillId="7" borderId="14" xfId="0" applyNumberFormat="1" applyFont="1" applyFill="1" applyBorder="1" applyAlignment="1">
      <alignment vertical="center"/>
    </xf>
    <xf numFmtId="44" fontId="10" fillId="7" borderId="11" xfId="0" applyNumberFormat="1" applyFont="1" applyFill="1" applyBorder="1" applyAlignment="1">
      <alignment vertical="center"/>
    </xf>
    <xf numFmtId="0" fontId="0" fillId="0" borderId="0" xfId="0" applyAlignment="1">
      <alignment vertical="center"/>
    </xf>
    <xf numFmtId="44" fontId="10" fillId="7" borderId="12" xfId="0" applyNumberFormat="1" applyFont="1" applyFill="1" applyBorder="1" applyAlignment="1">
      <alignment vertical="center"/>
    </xf>
    <xf numFmtId="0" fontId="10" fillId="3" borderId="11" xfId="0" applyFont="1" applyFill="1" applyBorder="1" applyAlignment="1">
      <alignment horizontal="center"/>
    </xf>
    <xf numFmtId="49" fontId="10" fillId="3" borderId="11" xfId="0" applyNumberFormat="1" applyFont="1" applyFill="1" applyBorder="1" applyAlignment="1">
      <alignment horizontal="left" vertical="center"/>
    </xf>
    <xf numFmtId="44" fontId="10" fillId="3" borderId="12" xfId="0" applyNumberFormat="1" applyFont="1" applyFill="1" applyBorder="1" applyAlignment="1">
      <alignment vertical="center"/>
    </xf>
    <xf numFmtId="0" fontId="7" fillId="0" borderId="13" xfId="0" applyFont="1" applyBorder="1" applyProtection="1">
      <protection locked="0"/>
    </xf>
    <xf numFmtId="0" fontId="0" fillId="0" borderId="0" xfId="0" applyAlignment="1">
      <alignment wrapText="1"/>
    </xf>
    <xf numFmtId="49" fontId="10" fillId="3" borderId="11" xfId="0" applyNumberFormat="1" applyFont="1" applyFill="1" applyBorder="1" applyAlignment="1">
      <alignment horizontal="center" vertical="top"/>
    </xf>
    <xf numFmtId="2" fontId="0" fillId="0" borderId="0" xfId="0" applyNumberFormat="1"/>
    <xf numFmtId="0" fontId="7" fillId="0" borderId="0" xfId="0" applyFont="1" applyAlignment="1">
      <alignment horizontal="center"/>
    </xf>
    <xf numFmtId="44" fontId="9" fillId="5" borderId="11" xfId="0" applyNumberFormat="1" applyFont="1" applyFill="1" applyBorder="1"/>
    <xf numFmtId="0" fontId="9" fillId="6" borderId="11" xfId="0" applyFont="1" applyFill="1" applyBorder="1" applyAlignment="1">
      <alignment horizontal="center"/>
    </xf>
    <xf numFmtId="44" fontId="9" fillId="6" borderId="11" xfId="0" applyNumberFormat="1" applyFont="1" applyFill="1" applyBorder="1"/>
    <xf numFmtId="0" fontId="9" fillId="6" borderId="11" xfId="0" applyFont="1" applyFill="1" applyBorder="1"/>
    <xf numFmtId="44" fontId="10" fillId="6" borderId="11" xfId="0" applyNumberFormat="1" applyFont="1" applyFill="1" applyBorder="1"/>
    <xf numFmtId="1" fontId="3" fillId="0" borderId="19" xfId="0" applyNumberFormat="1" applyFont="1" applyBorder="1" applyAlignment="1" applyProtection="1">
      <alignment horizontal="center"/>
      <protection hidden="1"/>
    </xf>
    <xf numFmtId="15" fontId="3" fillId="0" borderId="0" xfId="0" applyNumberFormat="1" applyFont="1" applyAlignment="1" applyProtection="1">
      <alignment horizontal="center" wrapText="1"/>
      <protection hidden="1"/>
    </xf>
    <xf numFmtId="0" fontId="7" fillId="0" borderId="13" xfId="0" applyFont="1" applyBorder="1" applyProtection="1">
      <protection hidden="1"/>
    </xf>
    <xf numFmtId="44" fontId="0" fillId="0" borderId="0" xfId="0" applyNumberFormat="1"/>
    <xf numFmtId="0" fontId="0" fillId="0" borderId="0" xfId="0" applyAlignment="1">
      <alignment horizontal="center"/>
    </xf>
    <xf numFmtId="1" fontId="3" fillId="0" borderId="0" xfId="0" applyNumberFormat="1" applyFont="1" applyAlignment="1" applyProtection="1">
      <alignment horizontal="left"/>
      <protection hidden="1"/>
    </xf>
    <xf numFmtId="15" fontId="7" fillId="0" borderId="0" xfId="0" applyNumberFormat="1" applyFont="1"/>
    <xf numFmtId="0" fontId="7" fillId="0" borderId="19" xfId="0" applyFont="1" applyBorder="1" applyAlignment="1" applyProtection="1">
      <alignment horizontal="center"/>
      <protection locked="0"/>
    </xf>
    <xf numFmtId="14" fontId="7" fillId="0" borderId="13" xfId="0" applyNumberFormat="1" applyFont="1" applyBorder="1" applyAlignment="1">
      <alignment horizontal="left" vertical="center" wrapText="1"/>
    </xf>
    <xf numFmtId="0" fontId="7" fillId="0" borderId="13" xfId="0" applyFont="1" applyBorder="1" applyAlignment="1">
      <alignment horizontal="left" vertical="center"/>
    </xf>
    <xf numFmtId="0" fontId="7" fillId="0" borderId="13" xfId="0" applyFont="1" applyBorder="1" applyAlignment="1">
      <alignment horizontal="left" vertical="center" wrapText="1"/>
    </xf>
    <xf numFmtId="14" fontId="7" fillId="0" borderId="13" xfId="0" applyNumberFormat="1" applyFont="1" applyBorder="1" applyAlignment="1">
      <alignment horizontal="left" vertical="center"/>
    </xf>
    <xf numFmtId="44" fontId="7" fillId="0" borderId="13" xfId="1" applyFont="1" applyFill="1" applyBorder="1" applyAlignment="1">
      <alignment vertical="center" wrapText="1"/>
    </xf>
    <xf numFmtId="0" fontId="7" fillId="0" borderId="0" xfId="0" applyFont="1" applyAlignment="1">
      <alignment horizontal="left" vertical="center"/>
    </xf>
    <xf numFmtId="0" fontId="7" fillId="0" borderId="0" xfId="0" applyFont="1" applyAlignment="1">
      <alignment horizontal="left" vertical="center" wrapText="1"/>
    </xf>
    <xf numFmtId="44" fontId="7" fillId="0" borderId="0" xfId="1" applyFont="1" applyFill="1" applyBorder="1" applyAlignment="1">
      <alignment vertical="center" wrapText="1"/>
    </xf>
    <xf numFmtId="14" fontId="7" fillId="0" borderId="0" xfId="0" applyNumberFormat="1" applyFont="1" applyAlignment="1">
      <alignment horizontal="left" vertical="center"/>
    </xf>
    <xf numFmtId="44" fontId="7" fillId="0" borderId="0" xfId="1" applyFont="1" applyFill="1" applyBorder="1" applyAlignment="1">
      <alignment horizontal="left" vertical="center"/>
    </xf>
    <xf numFmtId="44" fontId="7" fillId="0" borderId="0" xfId="1" applyFont="1" applyFill="1" applyBorder="1" applyAlignment="1">
      <alignment vertical="center"/>
    </xf>
    <xf numFmtId="44" fontId="7" fillId="0" borderId="0" xfId="1" applyFont="1" applyFill="1" applyBorder="1" applyAlignment="1">
      <alignment horizontal="center" vertical="center"/>
    </xf>
    <xf numFmtId="0" fontId="6" fillId="0" borderId="0" xfId="0" applyFont="1" applyAlignment="1">
      <alignment horizontal="left" vertical="center" wrapText="1"/>
    </xf>
    <xf numFmtId="44" fontId="6" fillId="0" borderId="0" xfId="1" applyFont="1" applyFill="1" applyBorder="1" applyAlignment="1">
      <alignment horizontal="left" vertical="center" wrapText="1"/>
    </xf>
    <xf numFmtId="165" fontId="7" fillId="0" borderId="0" xfId="1" applyNumberFormat="1" applyFont="1" applyFill="1" applyBorder="1" applyAlignment="1">
      <alignment horizontal="left" vertical="center"/>
    </xf>
    <xf numFmtId="0" fontId="7" fillId="0" borderId="0" xfId="0" applyFont="1" applyAlignment="1" applyProtection="1">
      <alignment horizontal="left" vertical="center"/>
      <protection hidden="1"/>
    </xf>
    <xf numFmtId="0" fontId="7" fillId="0" borderId="0" xfId="0" applyFont="1" applyAlignment="1" applyProtection="1">
      <alignment horizontal="left" vertical="center" wrapText="1"/>
      <protection hidden="1"/>
    </xf>
    <xf numFmtId="0" fontId="7" fillId="0" borderId="13" xfId="0" applyFont="1" applyBorder="1"/>
    <xf numFmtId="49" fontId="10" fillId="3" borderId="14" xfId="0" applyNumberFormat="1" applyFont="1" applyFill="1" applyBorder="1" applyAlignment="1">
      <alignment horizontal="left" vertical="top"/>
    </xf>
    <xf numFmtId="44" fontId="10" fillId="3" borderId="20" xfId="0" applyNumberFormat="1" applyFont="1" applyFill="1" applyBorder="1"/>
    <xf numFmtId="7" fontId="9" fillId="4" borderId="11" xfId="0" applyNumberFormat="1" applyFont="1" applyFill="1" applyBorder="1"/>
    <xf numFmtId="44" fontId="9" fillId="2" borderId="14" xfId="0" applyNumberFormat="1" applyFont="1" applyFill="1" applyBorder="1"/>
    <xf numFmtId="44" fontId="9" fillId="2" borderId="11" xfId="0" applyNumberFormat="1" applyFont="1" applyFill="1" applyBorder="1"/>
    <xf numFmtId="0" fontId="12" fillId="2" borderId="11" xfId="0" applyFont="1" applyFill="1" applyBorder="1" applyAlignment="1">
      <alignment horizontal="left"/>
    </xf>
    <xf numFmtId="0" fontId="9" fillId="2" borderId="14" xfId="0" applyFont="1" applyFill="1" applyBorder="1" applyAlignment="1">
      <alignment horizontal="center"/>
    </xf>
    <xf numFmtId="0" fontId="9" fillId="2" borderId="11" xfId="0" applyFont="1" applyFill="1" applyBorder="1" applyAlignment="1">
      <alignment horizontal="center"/>
    </xf>
    <xf numFmtId="44" fontId="9" fillId="2" borderId="0" xfId="0" applyNumberFormat="1" applyFont="1" applyFill="1"/>
    <xf numFmtId="0" fontId="12" fillId="2" borderId="11" xfId="0" applyFont="1" applyFill="1" applyBorder="1"/>
    <xf numFmtId="44" fontId="10" fillId="2" borderId="14" xfId="0" applyNumberFormat="1" applyFont="1" applyFill="1" applyBorder="1"/>
    <xf numFmtId="44" fontId="10" fillId="2" borderId="11" xfId="0" applyNumberFormat="1" applyFont="1" applyFill="1" applyBorder="1"/>
    <xf numFmtId="44" fontId="9" fillId="7" borderId="14" xfId="0" applyNumberFormat="1" applyFont="1" applyFill="1" applyBorder="1"/>
    <xf numFmtId="44" fontId="9" fillId="7" borderId="11" xfId="0" applyNumberFormat="1" applyFont="1" applyFill="1" applyBorder="1"/>
    <xf numFmtId="0" fontId="12" fillId="7" borderId="11" xfId="0" applyFont="1" applyFill="1" applyBorder="1"/>
    <xf numFmtId="44" fontId="10" fillId="7" borderId="14" xfId="0" applyNumberFormat="1" applyFont="1" applyFill="1" applyBorder="1"/>
    <xf numFmtId="44" fontId="10" fillId="7" borderId="11" xfId="0" applyNumberFormat="1" applyFont="1" applyFill="1" applyBorder="1"/>
    <xf numFmtId="0" fontId="12" fillId="7" borderId="11" xfId="0" applyFont="1" applyFill="1" applyBorder="1" applyAlignment="1">
      <alignment horizontal="left"/>
    </xf>
    <xf numFmtId="0" fontId="9" fillId="7" borderId="14" xfId="0" applyFont="1" applyFill="1" applyBorder="1" applyAlignment="1">
      <alignment horizontal="center"/>
    </xf>
    <xf numFmtId="0" fontId="9" fillId="7" borderId="11" xfId="0" applyFont="1" applyFill="1" applyBorder="1" applyAlignment="1">
      <alignment horizontal="center"/>
    </xf>
    <xf numFmtId="44" fontId="0" fillId="0" borderId="0" xfId="1" applyFont="1"/>
    <xf numFmtId="44" fontId="19" fillId="0" borderId="14" xfId="0" applyNumberFormat="1" applyFont="1" applyBorder="1"/>
    <xf numFmtId="15" fontId="7" fillId="0" borderId="0" xfId="0" applyNumberFormat="1" applyFont="1" applyAlignment="1" applyProtection="1">
      <alignment horizontal="left"/>
      <protection locked="0"/>
    </xf>
    <xf numFmtId="15" fontId="4" fillId="2" borderId="17" xfId="0" applyNumberFormat="1" applyFont="1" applyFill="1" applyBorder="1" applyAlignment="1" applyProtection="1">
      <alignment horizontal="center"/>
      <protection hidden="1"/>
    </xf>
    <xf numFmtId="15" fontId="7" fillId="0" borderId="19" xfId="0" applyNumberFormat="1" applyFont="1" applyBorder="1" applyAlignment="1" applyProtection="1">
      <alignment horizontal="center"/>
      <protection locked="0"/>
    </xf>
    <xf numFmtId="44" fontId="3" fillId="0" borderId="0" xfId="1" applyFont="1" applyFill="1" applyBorder="1"/>
    <xf numFmtId="44" fontId="4" fillId="2" borderId="17" xfId="1" applyFont="1" applyFill="1" applyBorder="1" applyAlignment="1" applyProtection="1">
      <alignment horizontal="center"/>
      <protection locked="0"/>
    </xf>
    <xf numFmtId="164" fontId="4" fillId="2" borderId="1" xfId="0" applyNumberFormat="1" applyFont="1" applyFill="1" applyBorder="1" applyAlignment="1" applyProtection="1">
      <alignment horizontal="center"/>
      <protection locked="0"/>
    </xf>
    <xf numFmtId="7" fontId="0" fillId="0" borderId="0" xfId="0" applyNumberFormat="1"/>
    <xf numFmtId="44" fontId="7" fillId="0" borderId="0" xfId="0" applyNumberFormat="1" applyFont="1"/>
    <xf numFmtId="15" fontId="4" fillId="2" borderId="1" xfId="0" applyNumberFormat="1" applyFont="1" applyFill="1" applyBorder="1" applyAlignment="1" applyProtection="1">
      <alignment horizontal="left" wrapText="1"/>
      <protection hidden="1"/>
    </xf>
    <xf numFmtId="0" fontId="7" fillId="0" borderId="0" xfId="0" applyFont="1" applyAlignment="1" applyProtection="1">
      <alignment horizontal="left"/>
      <protection locked="0"/>
    </xf>
    <xf numFmtId="44" fontId="7" fillId="0" borderId="0" xfId="1" applyFont="1" applyProtection="1">
      <protection locked="0"/>
    </xf>
    <xf numFmtId="44" fontId="7" fillId="0" borderId="0" xfId="0" applyNumberFormat="1" applyFont="1" applyProtection="1">
      <protection locked="0"/>
    </xf>
    <xf numFmtId="44" fontId="3" fillId="0" borderId="0" xfId="1" applyFont="1" applyFill="1" applyProtection="1">
      <protection locked="0"/>
    </xf>
    <xf numFmtId="14" fontId="0" fillId="0" borderId="0" xfId="0" applyNumberFormat="1"/>
    <xf numFmtId="1" fontId="3" fillId="0" borderId="0" xfId="0" applyNumberFormat="1" applyFont="1" applyAlignment="1" applyProtection="1">
      <alignment horizontal="center" wrapText="1"/>
      <protection locked="0"/>
    </xf>
    <xf numFmtId="0" fontId="7" fillId="0" borderId="0" xfId="0" applyFont="1" applyAlignment="1" applyProtection="1">
      <alignment horizontal="center" wrapText="1"/>
      <protection locked="0"/>
    </xf>
    <xf numFmtId="9" fontId="0" fillId="0" borderId="0" xfId="1" applyNumberFormat="1" applyFont="1"/>
    <xf numFmtId="9" fontId="0" fillId="0" borderId="0" xfId="0" applyNumberFormat="1"/>
    <xf numFmtId="9" fontId="0" fillId="0" borderId="0" xfId="0" applyNumberFormat="1" applyAlignment="1">
      <alignment horizontal="center"/>
    </xf>
    <xf numFmtId="44" fontId="0" fillId="0" borderId="0" xfId="1" applyFont="1" applyAlignment="1">
      <alignment horizontal="center"/>
    </xf>
    <xf numFmtId="44" fontId="0" fillId="12" borderId="0" xfId="1" applyFont="1" applyFill="1"/>
    <xf numFmtId="44" fontId="0" fillId="12" borderId="0" xfId="0" applyNumberFormat="1" applyFill="1"/>
    <xf numFmtId="10" fontId="0" fillId="0" borderId="0" xfId="1" applyNumberFormat="1" applyFont="1"/>
    <xf numFmtId="164" fontId="4" fillId="2" borderId="1" xfId="0" applyNumberFormat="1" applyFont="1" applyFill="1" applyBorder="1" applyAlignment="1" applyProtection="1">
      <alignment horizontal="center" wrapText="1"/>
      <protection hidden="1"/>
    </xf>
    <xf numFmtId="1" fontId="3" fillId="0" borderId="0" xfId="0" applyNumberFormat="1" applyFont="1" applyAlignment="1" applyProtection="1">
      <alignment horizontal="center" wrapText="1"/>
      <protection hidden="1"/>
    </xf>
    <xf numFmtId="15" fontId="7" fillId="0" borderId="0" xfId="0" applyNumberFormat="1" applyFont="1" applyAlignment="1" applyProtection="1">
      <alignment horizontal="center" wrapText="1"/>
      <protection locked="0"/>
    </xf>
    <xf numFmtId="15" fontId="7" fillId="0" borderId="0" xfId="0" applyNumberFormat="1" applyFont="1" applyAlignment="1" applyProtection="1">
      <alignment horizontal="left" wrapText="1"/>
      <protection locked="0"/>
    </xf>
    <xf numFmtId="44" fontId="6" fillId="0" borderId="0" xfId="1" applyFont="1" applyFill="1" applyBorder="1" applyAlignment="1">
      <alignment vertical="center"/>
    </xf>
    <xf numFmtId="44" fontId="6" fillId="0" borderId="0" xfId="1" applyFont="1" applyFill="1" applyBorder="1" applyAlignment="1">
      <alignment horizontal="left" vertical="center"/>
    </xf>
    <xf numFmtId="44" fontId="6" fillId="0" borderId="0" xfId="1" applyFont="1" applyFill="1" applyBorder="1" applyAlignment="1">
      <alignment horizontal="center" vertical="center"/>
    </xf>
    <xf numFmtId="44" fontId="6" fillId="0" borderId="0" xfId="0" applyNumberFormat="1" applyFont="1" applyAlignment="1">
      <alignment horizontal="left" vertical="center"/>
    </xf>
    <xf numFmtId="44" fontId="6" fillId="0" borderId="0" xfId="1" applyFont="1" applyFill="1" applyBorder="1" applyAlignment="1">
      <alignment vertical="center" wrapText="1"/>
    </xf>
    <xf numFmtId="14" fontId="6" fillId="0" borderId="13" xfId="0" applyNumberFormat="1" applyFont="1" applyBorder="1" applyAlignment="1">
      <alignment horizontal="left" vertical="center" wrapText="1"/>
    </xf>
    <xf numFmtId="0" fontId="25" fillId="0" borderId="0" xfId="0" applyFont="1"/>
    <xf numFmtId="49" fontId="26" fillId="0" borderId="11" xfId="0" applyNumberFormat="1" applyFont="1" applyBorder="1" applyAlignment="1">
      <alignment horizontal="left" vertical="top"/>
    </xf>
    <xf numFmtId="44" fontId="10" fillId="2" borderId="0" xfId="0" applyNumberFormat="1" applyFont="1" applyFill="1"/>
    <xf numFmtId="49" fontId="26" fillId="7" borderId="11" xfId="0" applyNumberFormat="1" applyFont="1" applyFill="1" applyBorder="1" applyAlignment="1">
      <alignment horizontal="left" vertical="top"/>
    </xf>
    <xf numFmtId="0" fontId="26" fillId="7" borderId="11" xfId="0" applyFont="1" applyFill="1" applyBorder="1"/>
    <xf numFmtId="49" fontId="26" fillId="2" borderId="11" xfId="0" applyNumberFormat="1" applyFont="1" applyFill="1" applyBorder="1" applyAlignment="1">
      <alignment horizontal="left" vertical="top"/>
    </xf>
    <xf numFmtId="15" fontId="7" fillId="0" borderId="0" xfId="0" applyNumberFormat="1" applyFont="1" applyAlignment="1" applyProtection="1">
      <alignment horizontal="center"/>
      <protection hidden="1"/>
    </xf>
    <xf numFmtId="14" fontId="7" fillId="0" borderId="0" xfId="0" applyNumberFormat="1" applyFont="1" applyAlignment="1" applyProtection="1">
      <alignment horizontal="left" vertical="center" wrapText="1"/>
      <protection hidden="1"/>
    </xf>
    <xf numFmtId="14" fontId="6" fillId="0" borderId="0" xfId="0" applyNumberFormat="1" applyFont="1" applyAlignment="1" applyProtection="1">
      <alignment horizontal="left" vertical="center" wrapText="1"/>
      <protection hidden="1"/>
    </xf>
    <xf numFmtId="44" fontId="7" fillId="0" borderId="0" xfId="1" applyFont="1" applyFill="1" applyBorder="1" applyAlignment="1" applyProtection="1">
      <alignment vertical="center" wrapText="1"/>
      <protection hidden="1"/>
    </xf>
    <xf numFmtId="44" fontId="6" fillId="0" borderId="0" xfId="0" applyNumberFormat="1" applyFont="1" applyAlignment="1" applyProtection="1">
      <alignment horizontal="left" vertical="center"/>
      <protection hidden="1"/>
    </xf>
    <xf numFmtId="44" fontId="3" fillId="0" borderId="0" xfId="1" applyFont="1" applyFill="1" applyBorder="1" applyAlignment="1" applyProtection="1">
      <alignment vertical="center" wrapText="1"/>
      <protection hidden="1"/>
    </xf>
    <xf numFmtId="44" fontId="6" fillId="0" borderId="0" xfId="1" applyFont="1" applyFill="1" applyBorder="1" applyAlignment="1" applyProtection="1">
      <alignment horizontal="left" vertical="center" wrapText="1"/>
      <protection hidden="1"/>
    </xf>
    <xf numFmtId="44" fontId="6" fillId="0" borderId="0" xfId="1" applyFont="1" applyFill="1" applyBorder="1" applyAlignment="1" applyProtection="1">
      <alignment horizontal="left" vertical="center"/>
      <protection hidden="1"/>
    </xf>
    <xf numFmtId="44" fontId="3" fillId="0" borderId="0" xfId="1" applyFont="1" applyFill="1" applyBorder="1" applyAlignment="1" applyProtection="1">
      <alignment vertical="center"/>
      <protection hidden="1"/>
    </xf>
    <xf numFmtId="44" fontId="6" fillId="0" borderId="0" xfId="1" applyFont="1" applyFill="1" applyBorder="1" applyAlignment="1" applyProtection="1">
      <alignment vertical="center"/>
      <protection hidden="1"/>
    </xf>
    <xf numFmtId="44" fontId="6" fillId="0" borderId="0" xfId="1" applyFont="1" applyFill="1" applyBorder="1" applyAlignment="1" applyProtection="1">
      <alignment vertical="center" wrapText="1"/>
      <protection hidden="1"/>
    </xf>
    <xf numFmtId="0" fontId="7" fillId="0" borderId="0" xfId="0" applyFont="1" applyAlignment="1" applyProtection="1">
      <alignment horizontal="center" vertical="center"/>
      <protection hidden="1"/>
    </xf>
    <xf numFmtId="44" fontId="6" fillId="0" borderId="0" xfId="1" applyFont="1" applyFill="1" applyBorder="1" applyAlignment="1" applyProtection="1">
      <alignment horizontal="center" vertical="center"/>
      <protection hidden="1"/>
    </xf>
    <xf numFmtId="44" fontId="3" fillId="0" borderId="0" xfId="1" applyFont="1" applyFill="1" applyBorder="1" applyAlignment="1" applyProtection="1">
      <alignment horizontal="left" vertical="center"/>
      <protection hidden="1"/>
    </xf>
    <xf numFmtId="44" fontId="3" fillId="0" borderId="0" xfId="1" applyFont="1" applyFill="1" applyBorder="1" applyAlignment="1" applyProtection="1">
      <alignment horizontal="center" vertical="center"/>
      <protection hidden="1"/>
    </xf>
    <xf numFmtId="0" fontId="3" fillId="0" borderId="0" xfId="0" applyFont="1" applyProtection="1">
      <protection hidden="1"/>
    </xf>
    <xf numFmtId="0" fontId="7" fillId="0" borderId="0" xfId="0" applyFont="1" applyAlignment="1" applyProtection="1">
      <alignment horizontal="left" wrapText="1"/>
      <protection hidden="1"/>
    </xf>
    <xf numFmtId="0" fontId="7" fillId="0" borderId="0" xfId="0" applyFont="1" applyAlignment="1" applyProtection="1">
      <alignment horizontal="left"/>
      <protection hidden="1"/>
    </xf>
    <xf numFmtId="44" fontId="7" fillId="0" borderId="0" xfId="1" applyFont="1" applyFill="1" applyBorder="1" applyAlignment="1" applyProtection="1">
      <alignment horizontal="left" vertical="center"/>
      <protection hidden="1"/>
    </xf>
    <xf numFmtId="15" fontId="7" fillId="0" borderId="0" xfId="0" applyNumberFormat="1" applyFont="1" applyAlignment="1" applyProtection="1">
      <alignment horizontal="left"/>
      <protection hidden="1"/>
    </xf>
    <xf numFmtId="0" fontId="7" fillId="0" borderId="13" xfId="0" applyFont="1" applyBorder="1" applyAlignment="1" applyProtection="1">
      <alignment horizontal="left"/>
      <protection hidden="1"/>
    </xf>
    <xf numFmtId="14" fontId="7" fillId="0" borderId="0" xfId="0" applyNumberFormat="1" applyFont="1" applyAlignment="1" applyProtection="1">
      <alignment horizontal="left" vertical="center"/>
      <protection hidden="1"/>
    </xf>
    <xf numFmtId="44" fontId="7" fillId="0" borderId="0" xfId="1" applyFont="1" applyFill="1" applyBorder="1" applyAlignment="1" applyProtection="1">
      <alignment horizontal="center" vertical="center"/>
      <protection hidden="1"/>
    </xf>
    <xf numFmtId="44" fontId="7" fillId="0" borderId="0" xfId="1" applyFont="1" applyFill="1" applyBorder="1" applyAlignment="1" applyProtection="1">
      <alignment horizontal="left" vertical="center" wrapText="1"/>
      <protection hidden="1"/>
    </xf>
    <xf numFmtId="44" fontId="7" fillId="0" borderId="0" xfId="1" applyFont="1" applyFill="1" applyBorder="1" applyAlignment="1" applyProtection="1">
      <alignment vertical="center"/>
      <protection hidden="1"/>
    </xf>
    <xf numFmtId="0" fontId="7" fillId="0" borderId="0" xfId="0" applyFont="1" applyAlignment="1" applyProtection="1">
      <alignment horizontal="center" vertical="center" wrapText="1"/>
      <protection hidden="1"/>
    </xf>
    <xf numFmtId="44" fontId="7" fillId="0" borderId="0" xfId="1" applyFont="1" applyFill="1" applyBorder="1" applyAlignment="1" applyProtection="1">
      <alignment horizontal="left"/>
      <protection hidden="1"/>
    </xf>
    <xf numFmtId="44" fontId="7" fillId="0" borderId="0" xfId="0" applyNumberFormat="1" applyFont="1" applyAlignment="1" applyProtection="1">
      <alignment horizontal="left" vertical="center"/>
      <protection hidden="1"/>
    </xf>
    <xf numFmtId="14" fontId="7" fillId="0" borderId="0" xfId="0" applyNumberFormat="1" applyFont="1" applyAlignment="1" applyProtection="1">
      <alignment horizontal="center" vertical="center"/>
      <protection hidden="1"/>
    </xf>
    <xf numFmtId="44" fontId="3" fillId="0" borderId="0" xfId="1" applyFont="1" applyFill="1" applyBorder="1" applyProtection="1">
      <protection hidden="1"/>
    </xf>
    <xf numFmtId="15" fontId="7" fillId="0" borderId="0" xfId="0" applyNumberFormat="1" applyFont="1" applyProtection="1">
      <protection hidden="1"/>
    </xf>
    <xf numFmtId="7" fontId="7" fillId="0" borderId="0" xfId="0" applyNumberFormat="1" applyFont="1" applyProtection="1">
      <protection hidden="1"/>
    </xf>
    <xf numFmtId="0" fontId="15" fillId="0" borderId="0" xfId="0" applyFont="1" applyAlignment="1" applyProtection="1">
      <alignment horizontal="center"/>
      <protection hidden="1"/>
    </xf>
    <xf numFmtId="7" fontId="3" fillId="0" borderId="0" xfId="0" applyNumberFormat="1" applyFont="1" applyProtection="1">
      <protection hidden="1"/>
    </xf>
    <xf numFmtId="7" fontId="7" fillId="0" borderId="0" xfId="0" applyNumberFormat="1" applyFont="1" applyAlignment="1" applyProtection="1">
      <alignment horizontal="left"/>
      <protection hidden="1"/>
    </xf>
    <xf numFmtId="7" fontId="7" fillId="0" borderId="0" xfId="0" applyNumberFormat="1" applyFont="1" applyAlignment="1" applyProtection="1">
      <alignment horizontal="left" wrapText="1"/>
      <protection hidden="1"/>
    </xf>
    <xf numFmtId="15" fontId="4" fillId="2" borderId="1" xfId="0" applyNumberFormat="1" applyFont="1" applyFill="1" applyBorder="1" applyAlignment="1" applyProtection="1">
      <alignment horizontal="center"/>
      <protection locked="0"/>
    </xf>
    <xf numFmtId="15" fontId="4" fillId="2" borderId="1" xfId="0" applyNumberFormat="1" applyFont="1" applyFill="1" applyBorder="1" applyAlignment="1" applyProtection="1">
      <alignment horizontal="center" wrapText="1"/>
      <protection locked="0"/>
    </xf>
    <xf numFmtId="0" fontId="4" fillId="2" borderId="1" xfId="0" applyFont="1" applyFill="1" applyBorder="1" applyAlignment="1" applyProtection="1">
      <alignment horizontal="center"/>
      <protection locked="0"/>
    </xf>
    <xf numFmtId="44" fontId="4" fillId="2" borderId="1" xfId="1" applyFont="1" applyFill="1" applyBorder="1" applyAlignment="1" applyProtection="1">
      <alignment horizontal="center"/>
      <protection locked="0"/>
    </xf>
    <xf numFmtId="44" fontId="5" fillId="2" borderId="1" xfId="1" applyFont="1" applyFill="1" applyBorder="1" applyAlignment="1" applyProtection="1">
      <alignment horizontal="center"/>
      <protection locked="0"/>
    </xf>
    <xf numFmtId="15" fontId="7" fillId="0" borderId="0" xfId="0" applyNumberFormat="1" applyFont="1" applyProtection="1">
      <protection locked="0"/>
    </xf>
    <xf numFmtId="15" fontId="3" fillId="0" borderId="0" xfId="0" applyNumberFormat="1" applyFont="1" applyAlignment="1" applyProtection="1">
      <alignment horizontal="center"/>
      <protection locked="0"/>
    </xf>
    <xf numFmtId="7" fontId="7" fillId="0" borderId="0" xfId="0" applyNumberFormat="1" applyFont="1" applyProtection="1">
      <protection locked="0"/>
    </xf>
    <xf numFmtId="0" fontId="3" fillId="0" borderId="0" xfId="0" applyFont="1" applyAlignment="1" applyProtection="1">
      <alignment horizontal="left"/>
      <protection locked="0"/>
    </xf>
    <xf numFmtId="7" fontId="3" fillId="0" borderId="0" xfId="0" applyNumberFormat="1" applyFont="1" applyProtection="1">
      <protection locked="0"/>
    </xf>
    <xf numFmtId="7" fontId="7" fillId="0" borderId="13" xfId="0" applyNumberFormat="1" applyFont="1" applyBorder="1" applyProtection="1">
      <protection locked="0"/>
    </xf>
    <xf numFmtId="7" fontId="27" fillId="0" borderId="0" xfId="0" applyNumberFormat="1" applyFont="1" applyAlignment="1" applyProtection="1">
      <alignment horizontal="right"/>
      <protection locked="0"/>
    </xf>
    <xf numFmtId="44" fontId="3" fillId="0" borderId="0" xfId="1" applyFont="1" applyBorder="1" applyProtection="1">
      <protection locked="0"/>
    </xf>
    <xf numFmtId="44" fontId="6" fillId="0" borderId="0" xfId="1" applyFont="1" applyBorder="1" applyProtection="1">
      <protection locked="0"/>
    </xf>
    <xf numFmtId="44" fontId="3" fillId="0" borderId="0" xfId="1" applyFont="1" applyBorder="1"/>
    <xf numFmtId="0" fontId="4" fillId="2" borderId="1" xfId="0" applyFont="1" applyFill="1" applyBorder="1" applyAlignment="1" applyProtection="1">
      <alignment horizontal="left"/>
      <protection hidden="1"/>
    </xf>
    <xf numFmtId="164" fontId="4" fillId="2" borderId="17" xfId="0" applyNumberFormat="1" applyFont="1" applyFill="1" applyBorder="1" applyAlignment="1" applyProtection="1">
      <alignment horizontal="center"/>
      <protection hidden="1"/>
    </xf>
    <xf numFmtId="15" fontId="4" fillId="2" borderId="17" xfId="0" applyNumberFormat="1" applyFont="1" applyFill="1" applyBorder="1" applyAlignment="1" applyProtection="1">
      <alignment horizontal="center" wrapText="1"/>
      <protection hidden="1"/>
    </xf>
    <xf numFmtId="0" fontId="4" fillId="2" borderId="17" xfId="0" applyFont="1" applyFill="1" applyBorder="1" applyAlignment="1" applyProtection="1">
      <alignment horizontal="center"/>
      <protection hidden="1"/>
    </xf>
    <xf numFmtId="164" fontId="4" fillId="2" borderId="17" xfId="0" applyNumberFormat="1" applyFont="1" applyFill="1" applyBorder="1" applyAlignment="1" applyProtection="1">
      <alignment horizontal="center"/>
      <protection locked="0"/>
    </xf>
    <xf numFmtId="164" fontId="4" fillId="2" borderId="17" xfId="0" applyNumberFormat="1" applyFont="1" applyFill="1" applyBorder="1" applyAlignment="1" applyProtection="1">
      <alignment horizontal="center" wrapText="1"/>
      <protection locked="0"/>
    </xf>
    <xf numFmtId="0" fontId="4" fillId="2" borderId="17" xfId="0" applyFont="1" applyFill="1" applyBorder="1" applyAlignment="1" applyProtection="1">
      <alignment horizontal="center" wrapText="1"/>
      <protection hidden="1"/>
    </xf>
    <xf numFmtId="44" fontId="4" fillId="2" borderId="17" xfId="1" applyFont="1" applyFill="1" applyBorder="1" applyAlignment="1" applyProtection="1">
      <alignment horizontal="center"/>
      <protection hidden="1"/>
    </xf>
    <xf numFmtId="44" fontId="5" fillId="2" borderId="17" xfId="1" applyFont="1" applyFill="1" applyBorder="1" applyAlignment="1" applyProtection="1">
      <alignment horizontal="center"/>
      <protection hidden="1"/>
    </xf>
    <xf numFmtId="0" fontId="3" fillId="0" borderId="0" xfId="0" applyFont="1" applyAlignment="1" applyProtection="1">
      <alignment horizontal="left" vertical="center" wrapText="1"/>
      <protection hidden="1"/>
    </xf>
    <xf numFmtId="0" fontId="3" fillId="0" borderId="0" xfId="0" applyFont="1" applyAlignment="1" applyProtection="1">
      <alignment horizontal="left" vertical="center"/>
      <protection hidden="1"/>
    </xf>
    <xf numFmtId="0" fontId="17" fillId="0" borderId="0" xfId="0" applyFont="1" applyAlignment="1" applyProtection="1">
      <alignment horizontal="left" vertical="center" wrapText="1"/>
      <protection hidden="1"/>
    </xf>
    <xf numFmtId="44" fontId="6" fillId="0" borderId="0" xfId="1" applyFont="1" applyFill="1" applyBorder="1" applyProtection="1">
      <protection hidden="1"/>
    </xf>
    <xf numFmtId="0" fontId="7" fillId="0" borderId="0" xfId="0" applyFont="1" applyAlignment="1" applyProtection="1">
      <alignment horizontal="left" wrapText="1"/>
      <protection locked="0"/>
    </xf>
    <xf numFmtId="0" fontId="3" fillId="0" borderId="0" xfId="0" applyFont="1" applyAlignment="1">
      <alignment horizontal="center"/>
    </xf>
    <xf numFmtId="44" fontId="3" fillId="0" borderId="0" xfId="1" applyFont="1" applyFill="1" applyBorder="1" applyProtection="1">
      <protection locked="0"/>
    </xf>
    <xf numFmtId="44" fontId="6" fillId="0" borderId="0" xfId="1" applyFont="1" applyFill="1" applyBorder="1" applyProtection="1">
      <protection locked="0"/>
    </xf>
    <xf numFmtId="15" fontId="15" fillId="0" borderId="0" xfId="0" applyNumberFormat="1" applyFont="1" applyAlignment="1" applyProtection="1">
      <alignment horizontal="center"/>
      <protection locked="0"/>
    </xf>
    <xf numFmtId="14" fontId="3" fillId="0" borderId="0" xfId="0" applyNumberFormat="1" applyFont="1" applyAlignment="1" applyProtection="1">
      <alignment horizontal="center"/>
      <protection hidden="1"/>
    </xf>
    <xf numFmtId="0" fontId="11" fillId="0" borderId="0" xfId="0" applyFont="1" applyProtection="1">
      <protection locked="0"/>
    </xf>
    <xf numFmtId="0" fontId="16" fillId="13" borderId="0" xfId="0" applyFont="1" applyFill="1" applyAlignment="1" applyProtection="1">
      <alignment horizontal="center"/>
      <protection locked="0"/>
    </xf>
    <xf numFmtId="44" fontId="16" fillId="0" borderId="0" xfId="1" applyFont="1" applyFill="1" applyBorder="1" applyAlignment="1" applyProtection="1">
      <alignment vertical="center" wrapText="1"/>
      <protection hidden="1"/>
    </xf>
    <xf numFmtId="44" fontId="7" fillId="11" borderId="0" xfId="1" applyFont="1" applyFill="1" applyBorder="1" applyAlignment="1" applyProtection="1">
      <alignment vertical="center" wrapText="1"/>
      <protection hidden="1"/>
    </xf>
    <xf numFmtId="44" fontId="7" fillId="11" borderId="0" xfId="1" applyFont="1" applyFill="1" applyBorder="1" applyAlignment="1">
      <alignment vertical="center" wrapText="1"/>
    </xf>
    <xf numFmtId="44" fontId="3" fillId="0" borderId="0" xfId="1" applyFont="1" applyFill="1" applyBorder="1" applyAlignment="1">
      <alignment vertical="center" wrapText="1"/>
    </xf>
    <xf numFmtId="0" fontId="3" fillId="0" borderId="0" xfId="0" applyFont="1" applyAlignment="1">
      <alignment horizontal="left" vertical="center"/>
    </xf>
    <xf numFmtId="0" fontId="24" fillId="0" borderId="0" xfId="0" applyFont="1" applyAlignment="1">
      <alignment horizontal="left" vertical="center"/>
    </xf>
    <xf numFmtId="0" fontId="24" fillId="0" borderId="0" xfId="0" applyFont="1" applyAlignment="1">
      <alignment horizontal="left" vertical="center" wrapText="1"/>
    </xf>
    <xf numFmtId="0" fontId="1" fillId="0" borderId="0" xfId="0" applyFont="1" applyAlignment="1">
      <alignment horizontal="left" vertical="center"/>
    </xf>
    <xf numFmtId="44" fontId="7" fillId="0" borderId="0" xfId="1" applyFont="1" applyFill="1" applyBorder="1" applyProtection="1">
      <protection locked="0"/>
    </xf>
    <xf numFmtId="3" fontId="7" fillId="0" borderId="0" xfId="0" applyNumberFormat="1" applyFont="1" applyProtection="1">
      <protection locked="0"/>
    </xf>
    <xf numFmtId="15" fontId="3" fillId="0" borderId="22" xfId="0" applyNumberFormat="1" applyFont="1" applyBorder="1" applyAlignment="1" applyProtection="1">
      <alignment horizontal="center"/>
      <protection hidden="1"/>
    </xf>
    <xf numFmtId="0" fontId="7" fillId="0" borderId="22" xfId="0" applyFont="1" applyBorder="1" applyAlignment="1" applyProtection="1">
      <alignment horizontal="left" vertical="center"/>
      <protection hidden="1"/>
    </xf>
    <xf numFmtId="0" fontId="7" fillId="0" borderId="22" xfId="0" applyFont="1" applyBorder="1" applyAlignment="1" applyProtection="1">
      <alignment horizontal="left" vertical="center" wrapText="1"/>
      <protection hidden="1"/>
    </xf>
    <xf numFmtId="14" fontId="7" fillId="0" borderId="22" xfId="0" applyNumberFormat="1" applyFont="1" applyBorder="1" applyAlignment="1" applyProtection="1">
      <alignment horizontal="left" vertical="center" wrapText="1"/>
      <protection hidden="1"/>
    </xf>
    <xf numFmtId="0" fontId="3" fillId="0" borderId="22" xfId="0" applyFont="1" applyBorder="1" applyAlignment="1" applyProtection="1">
      <alignment horizontal="center"/>
      <protection hidden="1"/>
    </xf>
    <xf numFmtId="1" fontId="3" fillId="0" borderId="22" xfId="0" applyNumberFormat="1" applyFont="1" applyBorder="1" applyAlignment="1" applyProtection="1">
      <alignment horizontal="center"/>
      <protection hidden="1"/>
    </xf>
    <xf numFmtId="14" fontId="7" fillId="0" borderId="22" xfId="0" applyNumberFormat="1" applyFont="1" applyBorder="1" applyAlignment="1" applyProtection="1">
      <alignment horizontal="left" vertical="center"/>
      <protection hidden="1"/>
    </xf>
    <xf numFmtId="14" fontId="6" fillId="0" borderId="22" xfId="0" applyNumberFormat="1" applyFont="1" applyBorder="1" applyAlignment="1" applyProtection="1">
      <alignment horizontal="left" vertical="center" wrapText="1"/>
      <protection hidden="1"/>
    </xf>
    <xf numFmtId="44" fontId="5" fillId="2" borderId="23" xfId="1" applyFont="1" applyFill="1" applyBorder="1" applyAlignment="1" applyProtection="1">
      <alignment horizontal="center"/>
      <protection hidden="1"/>
    </xf>
    <xf numFmtId="44" fontId="4" fillId="2" borderId="24" xfId="1" applyFont="1" applyFill="1" applyBorder="1" applyAlignment="1">
      <alignment horizontal="center"/>
    </xf>
    <xf numFmtId="44" fontId="4" fillId="0" borderId="0" xfId="1" applyFont="1" applyFill="1" applyBorder="1" applyAlignment="1" applyProtection="1">
      <alignment horizontal="center"/>
      <protection hidden="1"/>
    </xf>
    <xf numFmtId="0" fontId="24" fillId="0" borderId="0" xfId="0" applyFont="1" applyAlignment="1" applyProtection="1">
      <alignment horizontal="left" vertical="center"/>
      <protection hidden="1"/>
    </xf>
    <xf numFmtId="44" fontId="6" fillId="0" borderId="0" xfId="0" applyNumberFormat="1" applyFont="1" applyProtection="1">
      <protection hidden="1"/>
    </xf>
    <xf numFmtId="0" fontId="15" fillId="0" borderId="0" xfId="0" applyFont="1" applyProtection="1">
      <protection hidden="1"/>
    </xf>
    <xf numFmtId="44" fontId="7" fillId="0" borderId="0" xfId="0" applyNumberFormat="1" applyFont="1" applyProtection="1">
      <protection hidden="1"/>
    </xf>
    <xf numFmtId="14" fontId="0" fillId="0" borderId="0" xfId="0" applyNumberFormat="1" applyAlignment="1">
      <alignment horizontal="left" vertical="center"/>
    </xf>
    <xf numFmtId="14" fontId="7" fillId="0" borderId="0" xfId="0" applyNumberFormat="1" applyFont="1" applyAlignment="1" applyProtection="1">
      <alignment wrapText="1"/>
      <protection hidden="1"/>
    </xf>
    <xf numFmtId="14" fontId="7" fillId="0" borderId="0" xfId="0" applyNumberFormat="1" applyFont="1" applyAlignment="1" applyProtection="1">
      <alignment horizontal="left"/>
      <protection hidden="1"/>
    </xf>
    <xf numFmtId="15" fontId="7" fillId="0" borderId="22" xfId="0" applyNumberFormat="1" applyFont="1" applyBorder="1" applyAlignment="1" applyProtection="1">
      <alignment horizontal="center"/>
      <protection hidden="1"/>
    </xf>
    <xf numFmtId="44" fontId="7" fillId="0" borderId="0" xfId="0" applyNumberFormat="1" applyFont="1" applyAlignment="1">
      <alignment horizontal="left" vertical="center" wrapText="1"/>
    </xf>
    <xf numFmtId="44" fontId="6" fillId="0" borderId="0" xfId="0" applyNumberFormat="1" applyFont="1" applyAlignment="1">
      <alignment horizontal="left" vertical="center" wrapText="1"/>
    </xf>
    <xf numFmtId="0" fontId="7" fillId="0" borderId="0" xfId="0" applyFont="1" applyAlignment="1">
      <alignment horizontal="left"/>
    </xf>
    <xf numFmtId="0" fontId="7" fillId="0" borderId="0" xfId="0" applyFont="1" applyAlignment="1" applyProtection="1">
      <alignment horizontal="center" wrapText="1"/>
      <protection hidden="1"/>
    </xf>
    <xf numFmtId="15" fontId="7" fillId="0" borderId="22" xfId="0" applyNumberFormat="1" applyFont="1" applyBorder="1" applyAlignment="1" applyProtection="1">
      <alignment horizontal="center"/>
      <protection locked="0"/>
    </xf>
    <xf numFmtId="14" fontId="7" fillId="0" borderId="0" xfId="0" applyNumberFormat="1" applyFont="1" applyAlignment="1">
      <alignment horizontal="left" vertical="center" wrapText="1"/>
    </xf>
    <xf numFmtId="0" fontId="7" fillId="0" borderId="22" xfId="0" applyFont="1" applyBorder="1" applyAlignment="1" applyProtection="1">
      <alignment horizontal="center"/>
      <protection locked="0"/>
    </xf>
    <xf numFmtId="14" fontId="6" fillId="0" borderId="0" xfId="0" applyNumberFormat="1" applyFont="1" applyAlignment="1">
      <alignment horizontal="left" vertical="center" wrapText="1"/>
    </xf>
    <xf numFmtId="14" fontId="7" fillId="0" borderId="0" xfId="0" applyNumberFormat="1" applyFont="1" applyProtection="1">
      <protection locked="0"/>
    </xf>
    <xf numFmtId="15" fontId="15" fillId="0" borderId="0" xfId="0" applyNumberFormat="1" applyFont="1" applyAlignment="1" applyProtection="1">
      <alignment horizontal="center"/>
      <protection hidden="1"/>
    </xf>
    <xf numFmtId="44" fontId="4" fillId="0" borderId="0" xfId="1" applyFont="1" applyFill="1" applyBorder="1" applyAlignment="1">
      <alignment horizontal="center"/>
    </xf>
    <xf numFmtId="44" fontId="4" fillId="2" borderId="1" xfId="1" applyFont="1" applyFill="1" applyBorder="1" applyAlignment="1">
      <alignment horizontal="center"/>
    </xf>
    <xf numFmtId="15" fontId="7" fillId="0" borderId="21" xfId="0" applyNumberFormat="1" applyFont="1" applyBorder="1" applyAlignment="1" applyProtection="1">
      <alignment horizontal="center"/>
      <protection hidden="1"/>
    </xf>
    <xf numFmtId="15" fontId="14" fillId="0" borderId="0" xfId="2" applyNumberFormat="1" applyFont="1" applyAlignment="1" applyProtection="1">
      <alignment horizontal="right" wrapText="1"/>
      <protection hidden="1"/>
    </xf>
    <xf numFmtId="0" fontId="14" fillId="0" borderId="0" xfId="2" applyFont="1" applyAlignment="1" applyProtection="1">
      <alignment horizontal="center" wrapText="1"/>
      <protection hidden="1"/>
    </xf>
    <xf numFmtId="0" fontId="14" fillId="0" borderId="0" xfId="2" applyFont="1" applyProtection="1">
      <protection hidden="1"/>
    </xf>
    <xf numFmtId="7" fontId="14" fillId="0" borderId="0" xfId="2" applyNumberFormat="1" applyFont="1" applyAlignment="1" applyProtection="1">
      <alignment horizontal="right" wrapText="1"/>
      <protection hidden="1"/>
    </xf>
    <xf numFmtId="0" fontId="14" fillId="0" borderId="0" xfId="2" applyFont="1" applyAlignment="1" applyProtection="1">
      <alignment horizontal="left" wrapText="1"/>
      <protection hidden="1"/>
    </xf>
    <xf numFmtId="0" fontId="14" fillId="0" borderId="0" xfId="2" applyFont="1" applyAlignment="1" applyProtection="1">
      <alignment wrapText="1"/>
      <protection hidden="1"/>
    </xf>
    <xf numFmtId="0" fontId="3" fillId="0" borderId="0" xfId="0" applyFont="1" applyAlignment="1" applyProtection="1">
      <alignment horizontal="left"/>
      <protection hidden="1"/>
    </xf>
    <xf numFmtId="0" fontId="14" fillId="0" borderId="0" xfId="2" applyFont="1" applyAlignment="1" applyProtection="1">
      <alignment horizontal="left"/>
      <protection hidden="1"/>
    </xf>
    <xf numFmtId="0" fontId="3" fillId="0" borderId="0" xfId="0" applyFont="1" applyAlignment="1" applyProtection="1">
      <alignment horizontal="left" wrapText="1"/>
      <protection hidden="1"/>
    </xf>
    <xf numFmtId="0" fontId="3" fillId="0" borderId="0" xfId="2" applyFont="1" applyProtection="1">
      <protection hidden="1"/>
    </xf>
    <xf numFmtId="0" fontId="7" fillId="0" borderId="0" xfId="2" applyFont="1" applyAlignment="1" applyProtection="1">
      <alignment horizontal="center" wrapText="1"/>
      <protection hidden="1"/>
    </xf>
    <xf numFmtId="0" fontId="7" fillId="0" borderId="0" xfId="2" applyFont="1" applyProtection="1">
      <protection hidden="1"/>
    </xf>
    <xf numFmtId="0" fontId="7" fillId="0" borderId="0" xfId="2" applyFont="1" applyAlignment="1" applyProtection="1">
      <alignment horizontal="left" wrapText="1"/>
      <protection hidden="1"/>
    </xf>
    <xf numFmtId="7" fontId="7" fillId="0" borderId="0" xfId="2" applyNumberFormat="1" applyFont="1" applyAlignment="1" applyProtection="1">
      <alignment horizontal="right" wrapText="1"/>
      <protection hidden="1"/>
    </xf>
    <xf numFmtId="15" fontId="7" fillId="0" borderId="0" xfId="2" applyNumberFormat="1" applyFont="1" applyAlignment="1" applyProtection="1">
      <alignment horizontal="right" wrapText="1"/>
      <protection hidden="1"/>
    </xf>
    <xf numFmtId="7" fontId="3" fillId="0" borderId="0" xfId="2" applyNumberFormat="1" applyFont="1" applyAlignment="1" applyProtection="1">
      <alignment horizontal="right" wrapText="1"/>
      <protection hidden="1"/>
    </xf>
    <xf numFmtId="1" fontId="7" fillId="0" borderId="0" xfId="0" applyNumberFormat="1" applyFont="1" applyAlignment="1" applyProtection="1">
      <alignment horizontal="center"/>
      <protection hidden="1"/>
    </xf>
    <xf numFmtId="15" fontId="3" fillId="0" borderId="0" xfId="0" applyNumberFormat="1" applyFont="1" applyProtection="1">
      <protection hidden="1"/>
    </xf>
    <xf numFmtId="0" fontId="3" fillId="0" borderId="0" xfId="0" applyFont="1" applyAlignment="1" applyProtection="1">
      <alignment horizontal="center" wrapText="1"/>
      <protection hidden="1"/>
    </xf>
    <xf numFmtId="1" fontId="3" fillId="0" borderId="0" xfId="0" applyNumberFormat="1" applyFont="1" applyAlignment="1" applyProtection="1">
      <alignment horizontal="center"/>
      <protection locked="0" hidden="1"/>
    </xf>
    <xf numFmtId="0" fontId="20" fillId="0" borderId="0" xfId="0" applyFont="1" applyAlignment="1" applyProtection="1">
      <alignment horizontal="left"/>
      <protection hidden="1"/>
    </xf>
    <xf numFmtId="0" fontId="21" fillId="0" borderId="0" xfId="0" applyFont="1" applyAlignment="1" applyProtection="1">
      <alignment horizontal="left"/>
      <protection hidden="1"/>
    </xf>
    <xf numFmtId="0" fontId="22" fillId="0" borderId="0" xfId="0" applyFont="1" applyProtection="1">
      <protection hidden="1"/>
    </xf>
    <xf numFmtId="0" fontId="23" fillId="0" borderId="0" xfId="0" applyFont="1" applyProtection="1">
      <protection hidden="1"/>
    </xf>
    <xf numFmtId="6" fontId="7" fillId="0" borderId="0" xfId="0" applyNumberFormat="1" applyFont="1" applyProtection="1">
      <protection locked="0"/>
    </xf>
    <xf numFmtId="7" fontId="22" fillId="0" borderId="0" xfId="0" applyNumberFormat="1" applyFont="1" applyProtection="1">
      <protection locked="0"/>
    </xf>
    <xf numFmtId="7" fontId="23" fillId="0" borderId="0" xfId="0" applyNumberFormat="1" applyFont="1" applyProtection="1">
      <protection locked="0"/>
    </xf>
    <xf numFmtId="7" fontId="0" fillId="0" borderId="0" xfId="0" applyNumberFormat="1" applyProtection="1">
      <protection locked="0"/>
    </xf>
    <xf numFmtId="0" fontId="14" fillId="14" borderId="0" xfId="2" applyFont="1" applyFill="1" applyProtection="1">
      <protection hidden="1"/>
    </xf>
    <xf numFmtId="15" fontId="3" fillId="14" borderId="0" xfId="0" applyNumberFormat="1" applyFont="1" applyFill="1" applyAlignment="1" applyProtection="1">
      <alignment horizontal="center"/>
      <protection hidden="1"/>
    </xf>
    <xf numFmtId="0" fontId="7" fillId="14" borderId="0" xfId="0" applyFont="1" applyFill="1" applyProtection="1">
      <protection hidden="1"/>
    </xf>
    <xf numFmtId="1" fontId="3" fillId="14" borderId="0" xfId="0" applyNumberFormat="1" applyFont="1" applyFill="1" applyAlignment="1" applyProtection="1">
      <alignment horizontal="center"/>
      <protection hidden="1"/>
    </xf>
    <xf numFmtId="0" fontId="14" fillId="14" borderId="0" xfId="2" applyFont="1" applyFill="1" applyAlignment="1" applyProtection="1">
      <alignment horizontal="left" wrapText="1"/>
      <protection hidden="1"/>
    </xf>
    <xf numFmtId="7" fontId="14" fillId="14" borderId="0" xfId="2" applyNumberFormat="1" applyFont="1" applyFill="1" applyAlignment="1" applyProtection="1">
      <alignment horizontal="right" wrapText="1"/>
      <protection hidden="1"/>
    </xf>
    <xf numFmtId="0" fontId="7" fillId="14" borderId="0" xfId="0" applyFont="1" applyFill="1" applyProtection="1">
      <protection locked="0"/>
    </xf>
    <xf numFmtId="44" fontId="3" fillId="0" borderId="0" xfId="0" applyNumberFormat="1" applyFont="1" applyAlignment="1" applyProtection="1">
      <alignment horizontal="left" vertical="center" wrapText="1"/>
      <protection hidden="1"/>
    </xf>
    <xf numFmtId="44" fontId="3" fillId="0" borderId="0" xfId="0" applyNumberFormat="1" applyFont="1" applyAlignment="1" applyProtection="1">
      <alignment horizontal="left" vertical="center"/>
      <protection hidden="1"/>
    </xf>
    <xf numFmtId="44" fontId="6" fillId="0" borderId="0" xfId="0" applyNumberFormat="1" applyFont="1" applyAlignment="1" applyProtection="1">
      <alignment horizontal="left" vertical="center" wrapText="1"/>
      <protection hidden="1"/>
    </xf>
    <xf numFmtId="44" fontId="4" fillId="0" borderId="17" xfId="1" applyFont="1" applyFill="1" applyBorder="1" applyAlignment="1" applyProtection="1">
      <alignment horizontal="center"/>
      <protection hidden="1"/>
    </xf>
    <xf numFmtId="7" fontId="7" fillId="0" borderId="0" xfId="0" applyNumberFormat="1" applyFont="1" applyAlignment="1" applyProtection="1">
      <alignment horizontal="right"/>
      <protection hidden="1"/>
    </xf>
    <xf numFmtId="15" fontId="14" fillId="0" borderId="13" xfId="2" applyNumberFormat="1" applyFont="1" applyBorder="1" applyAlignment="1" applyProtection="1">
      <alignment horizontal="right" wrapText="1"/>
      <protection hidden="1"/>
    </xf>
    <xf numFmtId="0" fontId="14" fillId="0" borderId="13" xfId="2" applyFont="1" applyBorder="1" applyAlignment="1" applyProtection="1">
      <alignment horizontal="center" wrapText="1"/>
      <protection hidden="1"/>
    </xf>
    <xf numFmtId="0" fontId="14" fillId="0" borderId="13" xfId="2" applyFont="1" applyBorder="1" applyAlignment="1" applyProtection="1">
      <alignment horizontal="left"/>
      <protection hidden="1"/>
    </xf>
    <xf numFmtId="7" fontId="14" fillId="0" borderId="13" xfId="2" applyNumberFormat="1" applyFont="1" applyBorder="1" applyAlignment="1" applyProtection="1">
      <alignment horizontal="right" wrapText="1"/>
      <protection hidden="1"/>
    </xf>
    <xf numFmtId="14" fontId="7" fillId="0" borderId="0" xfId="0" applyNumberFormat="1" applyFont="1" applyAlignment="1" applyProtection="1">
      <alignment horizontal="center"/>
      <protection hidden="1"/>
    </xf>
    <xf numFmtId="14" fontId="7" fillId="0" borderId="0" xfId="0" applyNumberFormat="1" applyFont="1" applyAlignment="1" applyProtection="1">
      <alignment horizontal="center" vertical="center" wrapText="1"/>
      <protection hidden="1"/>
    </xf>
    <xf numFmtId="0" fontId="7" fillId="0" borderId="0" xfId="1" applyNumberFormat="1" applyFont="1" applyFill="1" applyBorder="1" applyAlignment="1" applyProtection="1">
      <alignment horizontal="left" vertical="center"/>
      <protection hidden="1"/>
    </xf>
    <xf numFmtId="14" fontId="7" fillId="0" borderId="0" xfId="0" applyNumberFormat="1" applyFont="1" applyAlignment="1">
      <alignment horizontal="center"/>
    </xf>
    <xf numFmtId="14" fontId="1" fillId="0" borderId="0" xfId="0" applyNumberFormat="1" applyFont="1" applyAlignment="1">
      <alignment horizontal="left" vertical="center" wrapText="1"/>
    </xf>
    <xf numFmtId="44" fontId="1" fillId="0" borderId="0" xfId="1" applyFont="1" applyFill="1" applyBorder="1" applyAlignment="1">
      <alignment horizontal="left" vertical="center"/>
    </xf>
    <xf numFmtId="44" fontId="1" fillId="0" borderId="0" xfId="1" applyFont="1" applyFill="1" applyBorder="1" applyAlignment="1">
      <alignment vertical="center" wrapText="1"/>
    </xf>
    <xf numFmtId="44" fontId="1" fillId="0" borderId="0" xfId="1" applyFont="1" applyFill="1" applyBorder="1" applyAlignment="1">
      <alignment vertical="center"/>
    </xf>
    <xf numFmtId="0" fontId="1" fillId="0" borderId="0" xfId="0" applyFont="1" applyAlignment="1">
      <alignment horizontal="left" vertical="center" wrapText="1"/>
    </xf>
    <xf numFmtId="44" fontId="28" fillId="0" borderId="0" xfId="1" applyFont="1" applyFill="1" applyBorder="1" applyAlignment="1">
      <alignment horizontal="left" vertical="center" wrapText="1"/>
    </xf>
    <xf numFmtId="44" fontId="28" fillId="0" borderId="0" xfId="1" applyFont="1" applyFill="1" applyBorder="1" applyAlignment="1">
      <alignment horizontal="left" vertical="center"/>
    </xf>
    <xf numFmtId="44" fontId="28" fillId="0" borderId="0" xfId="1" applyFont="1" applyFill="1" applyBorder="1" applyAlignment="1">
      <alignment vertical="center"/>
    </xf>
    <xf numFmtId="44" fontId="28" fillId="0" borderId="0" xfId="1" applyFont="1" applyFill="1" applyBorder="1" applyAlignment="1">
      <alignment vertical="center" wrapText="1"/>
    </xf>
    <xf numFmtId="44" fontId="5" fillId="2" borderId="0" xfId="1" applyFont="1" applyFill="1" applyBorder="1" applyAlignment="1" applyProtection="1">
      <alignment horizontal="center"/>
      <protection hidden="1"/>
    </xf>
    <xf numFmtId="15" fontId="7" fillId="0" borderId="13" xfId="0" applyNumberFormat="1" applyFont="1" applyBorder="1" applyAlignment="1" applyProtection="1">
      <alignment horizontal="center"/>
      <protection hidden="1"/>
    </xf>
    <xf numFmtId="0" fontId="7" fillId="0" borderId="13" xfId="0" applyFont="1" applyBorder="1" applyAlignment="1" applyProtection="1">
      <alignment horizontal="left" vertical="center"/>
      <protection hidden="1"/>
    </xf>
    <xf numFmtId="0" fontId="7" fillId="0" borderId="13" xfId="0" applyFont="1" applyBorder="1" applyAlignment="1" applyProtection="1">
      <alignment horizontal="left" vertical="center" wrapText="1"/>
      <protection hidden="1"/>
    </xf>
    <xf numFmtId="1" fontId="3" fillId="0" borderId="13" xfId="0" applyNumberFormat="1" applyFont="1" applyBorder="1" applyAlignment="1" applyProtection="1">
      <alignment horizontal="center" wrapText="1"/>
      <protection hidden="1"/>
    </xf>
    <xf numFmtId="0" fontId="7" fillId="0" borderId="13" xfId="0" applyFont="1" applyBorder="1" applyAlignment="1" applyProtection="1">
      <alignment wrapText="1"/>
      <protection hidden="1"/>
    </xf>
    <xf numFmtId="44" fontId="3" fillId="0" borderId="13" xfId="1" applyFont="1" applyFill="1" applyBorder="1" applyAlignment="1" applyProtection="1">
      <alignment vertical="center" wrapText="1"/>
      <protection hidden="1"/>
    </xf>
    <xf numFmtId="44" fontId="6" fillId="0" borderId="13" xfId="1" applyFont="1" applyFill="1" applyBorder="1" applyAlignment="1" applyProtection="1">
      <alignment horizontal="center" vertical="center"/>
      <protection hidden="1"/>
    </xf>
    <xf numFmtId="44" fontId="7" fillId="0" borderId="13" xfId="1" applyFont="1" applyFill="1" applyBorder="1" applyAlignment="1" applyProtection="1">
      <alignment vertical="center" wrapText="1"/>
      <protection hidden="1"/>
    </xf>
    <xf numFmtId="15" fontId="7" fillId="0" borderId="21" xfId="0" applyNumberFormat="1" applyFont="1" applyBorder="1" applyAlignment="1" applyProtection="1">
      <alignment horizontal="center"/>
      <protection locked="0"/>
    </xf>
    <xf numFmtId="15" fontId="3" fillId="0" borderId="21" xfId="0" applyNumberFormat="1" applyFont="1" applyBorder="1" applyAlignment="1" applyProtection="1">
      <alignment horizontal="center"/>
      <protection hidden="1"/>
    </xf>
    <xf numFmtId="1" fontId="3" fillId="0" borderId="13" xfId="0" applyNumberFormat="1" applyFont="1" applyBorder="1" applyAlignment="1" applyProtection="1">
      <alignment horizontal="center"/>
      <protection locked="0"/>
    </xf>
    <xf numFmtId="1" fontId="3" fillId="0" borderId="13" xfId="0" applyNumberFormat="1" applyFont="1" applyBorder="1" applyAlignment="1" applyProtection="1">
      <alignment horizontal="center" wrapText="1"/>
      <protection locked="0"/>
    </xf>
    <xf numFmtId="44" fontId="7" fillId="0" borderId="13" xfId="1" applyFont="1" applyFill="1" applyBorder="1" applyAlignment="1">
      <alignment horizontal="left" vertical="center"/>
    </xf>
    <xf numFmtId="44" fontId="6" fillId="0" borderId="13" xfId="1" applyFont="1" applyFill="1" applyBorder="1" applyAlignment="1">
      <alignment horizontal="left" vertical="center"/>
    </xf>
    <xf numFmtId="44" fontId="7" fillId="0" borderId="13" xfId="1" applyFont="1" applyFill="1" applyBorder="1" applyAlignment="1" applyProtection="1">
      <alignment horizontal="center" vertical="center"/>
      <protection hidden="1"/>
    </xf>
    <xf numFmtId="44" fontId="6" fillId="0" borderId="13" xfId="1" applyFont="1" applyFill="1" applyBorder="1" applyAlignment="1" applyProtection="1">
      <alignment horizontal="left" vertical="center" wrapText="1"/>
      <protection hidden="1"/>
    </xf>
    <xf numFmtId="15" fontId="7" fillId="0" borderId="13" xfId="0" applyNumberFormat="1" applyFont="1" applyBorder="1" applyAlignment="1" applyProtection="1">
      <alignment horizontal="center"/>
      <protection locked="0"/>
    </xf>
    <xf numFmtId="0" fontId="3" fillId="0" borderId="13" xfId="0" applyFont="1" applyBorder="1" applyAlignment="1" applyProtection="1">
      <alignment wrapText="1"/>
      <protection hidden="1"/>
    </xf>
    <xf numFmtId="44" fontId="6" fillId="0" borderId="13" xfId="1" applyFont="1" applyFill="1" applyBorder="1" applyAlignment="1">
      <alignment horizontal="left" vertical="center" wrapText="1"/>
    </xf>
    <xf numFmtId="0" fontId="7" fillId="0" borderId="13" xfId="0" applyFont="1" applyBorder="1" applyAlignment="1">
      <alignment horizontal="center"/>
    </xf>
    <xf numFmtId="14" fontId="7" fillId="0" borderId="13" xfId="0" applyNumberFormat="1" applyFont="1" applyBorder="1" applyAlignment="1">
      <alignment horizontal="center"/>
    </xf>
    <xf numFmtId="14" fontId="7" fillId="0" borderId="13" xfId="0" applyNumberFormat="1" applyFont="1" applyBorder="1" applyProtection="1">
      <protection locked="0"/>
    </xf>
    <xf numFmtId="44" fontId="3" fillId="0" borderId="13" xfId="1" applyFont="1" applyBorder="1" applyProtection="1">
      <protection locked="0"/>
    </xf>
    <xf numFmtId="44" fontId="6" fillId="0" borderId="13" xfId="1" applyFont="1" applyBorder="1" applyProtection="1">
      <protection locked="0"/>
    </xf>
    <xf numFmtId="14" fontId="7" fillId="0" borderId="0" xfId="0" applyNumberFormat="1" applyFont="1" applyAlignment="1" applyProtection="1">
      <alignment horizontal="left"/>
      <protection locked="0"/>
    </xf>
    <xf numFmtId="14" fontId="7" fillId="0" borderId="13" xfId="0" applyNumberFormat="1" applyFont="1" applyBorder="1" applyAlignment="1" applyProtection="1">
      <alignment horizontal="left"/>
      <protection locked="0"/>
    </xf>
    <xf numFmtId="44" fontId="7" fillId="0" borderId="13" xfId="1" applyFont="1" applyBorder="1" applyProtection="1">
      <protection locked="0"/>
    </xf>
    <xf numFmtId="15" fontId="3" fillId="0" borderId="13" xfId="0" applyNumberFormat="1" applyFont="1" applyBorder="1" applyAlignment="1" applyProtection="1">
      <alignment horizontal="center" wrapText="1"/>
      <protection hidden="1"/>
    </xf>
    <xf numFmtId="0" fontId="7" fillId="0" borderId="13" xfId="0" applyFont="1" applyBorder="1" applyAlignment="1" applyProtection="1">
      <alignment horizontal="center" vertical="center" wrapText="1"/>
      <protection hidden="1"/>
    </xf>
    <xf numFmtId="0" fontId="7" fillId="0" borderId="13" xfId="0" applyFont="1" applyBorder="1" applyAlignment="1" applyProtection="1">
      <alignment horizontal="center" vertical="center"/>
      <protection hidden="1"/>
    </xf>
    <xf numFmtId="44" fontId="6" fillId="0" borderId="13" xfId="1" applyFont="1" applyFill="1" applyBorder="1" applyAlignment="1" applyProtection="1">
      <alignment horizontal="left" vertical="center"/>
      <protection hidden="1"/>
    </xf>
    <xf numFmtId="14" fontId="3" fillId="0" borderId="13" xfId="0" applyNumberFormat="1" applyFont="1" applyBorder="1" applyAlignment="1" applyProtection="1">
      <alignment horizontal="center"/>
      <protection hidden="1"/>
    </xf>
    <xf numFmtId="14" fontId="7" fillId="0" borderId="13" xfId="0" applyNumberFormat="1" applyFont="1" applyBorder="1" applyAlignment="1" applyProtection="1">
      <alignment horizontal="left" vertical="center"/>
      <protection hidden="1"/>
    </xf>
    <xf numFmtId="7" fontId="14" fillId="0" borderId="25" xfId="2" applyNumberFormat="1" applyFont="1" applyBorder="1" applyAlignment="1" applyProtection="1">
      <alignment horizontal="right" wrapText="1"/>
      <protection hidden="1"/>
    </xf>
    <xf numFmtId="1" fontId="3" fillId="0" borderId="0" xfId="0" applyNumberFormat="1" applyFont="1" applyAlignment="1" applyProtection="1">
      <alignment horizontal="left" wrapText="1"/>
      <protection hidden="1"/>
    </xf>
    <xf numFmtId="7" fontId="16" fillId="0" borderId="0" xfId="0" applyNumberFormat="1" applyFont="1" applyProtection="1">
      <protection hidden="1"/>
    </xf>
    <xf numFmtId="7" fontId="16" fillId="0" borderId="0" xfId="0" applyNumberFormat="1" applyFont="1"/>
    <xf numFmtId="7" fontId="14" fillId="0" borderId="0" xfId="1" applyNumberFormat="1" applyFont="1" applyFill="1" applyBorder="1" applyAlignment="1" applyProtection="1">
      <alignment horizontal="right" wrapText="1"/>
      <protection hidden="1"/>
    </xf>
    <xf numFmtId="7" fontId="7" fillId="0" borderId="0" xfId="1" applyNumberFormat="1" applyFont="1" applyFill="1" applyBorder="1" applyProtection="1">
      <protection hidden="1"/>
    </xf>
    <xf numFmtId="0" fontId="14" fillId="0" borderId="13" xfId="2" applyFont="1" applyBorder="1" applyProtection="1">
      <protection hidden="1"/>
    </xf>
    <xf numFmtId="0" fontId="14" fillId="0" borderId="13" xfId="2" applyFont="1" applyBorder="1" applyAlignment="1" applyProtection="1">
      <alignment wrapText="1"/>
      <protection hidden="1"/>
    </xf>
    <xf numFmtId="7" fontId="14" fillId="0" borderId="13" xfId="1" applyNumberFormat="1" applyFont="1" applyFill="1" applyBorder="1" applyAlignment="1" applyProtection="1">
      <alignment horizontal="right" wrapText="1"/>
      <protection hidden="1"/>
    </xf>
    <xf numFmtId="0" fontId="14" fillId="10" borderId="0" xfId="2" applyFont="1" applyFill="1" applyAlignment="1" applyProtection="1">
      <alignment horizontal="left" wrapText="1"/>
      <protection hidden="1"/>
    </xf>
    <xf numFmtId="8" fontId="7" fillId="0" borderId="0" xfId="0" applyNumberFormat="1" applyFont="1" applyProtection="1">
      <protection hidden="1"/>
    </xf>
    <xf numFmtId="14" fontId="3" fillId="0" borderId="0" xfId="0" applyNumberFormat="1" applyFont="1" applyAlignment="1" applyProtection="1">
      <alignment wrapText="1"/>
      <protection hidden="1"/>
    </xf>
    <xf numFmtId="44" fontId="7" fillId="0" borderId="13" xfId="1" applyFont="1" applyFill="1" applyBorder="1" applyAlignment="1" applyProtection="1">
      <alignment horizontal="left" vertical="center" wrapText="1"/>
      <protection hidden="1"/>
    </xf>
    <xf numFmtId="14" fontId="7" fillId="0" borderId="0" xfId="0" applyNumberFormat="1" applyFont="1" applyProtection="1">
      <protection hidden="1"/>
    </xf>
    <xf numFmtId="14" fontId="7" fillId="0" borderId="13" xfId="0" applyNumberFormat="1" applyFont="1" applyBorder="1" applyAlignment="1" applyProtection="1">
      <alignment horizontal="center" vertical="center"/>
      <protection hidden="1"/>
    </xf>
    <xf numFmtId="44" fontId="7" fillId="0" borderId="13" xfId="1" applyFont="1" applyFill="1" applyBorder="1" applyAlignment="1" applyProtection="1">
      <alignment vertical="center"/>
      <protection hidden="1"/>
    </xf>
    <xf numFmtId="44" fontId="6" fillId="0" borderId="13" xfId="1" applyFont="1" applyFill="1" applyBorder="1" applyAlignment="1" applyProtection="1">
      <alignment vertical="center"/>
      <protection hidden="1"/>
    </xf>
    <xf numFmtId="14" fontId="7" fillId="0" borderId="13" xfId="0" applyNumberFormat="1" applyFont="1" applyBorder="1" applyAlignment="1" applyProtection="1">
      <alignment horizontal="center"/>
      <protection hidden="1"/>
    </xf>
    <xf numFmtId="14" fontId="7" fillId="0" borderId="13" xfId="0" applyNumberFormat="1" applyFont="1" applyBorder="1" applyProtection="1">
      <protection hidden="1"/>
    </xf>
    <xf numFmtId="44" fontId="3" fillId="0" borderId="13" xfId="1" applyFont="1" applyFill="1" applyBorder="1" applyProtection="1">
      <protection hidden="1"/>
    </xf>
    <xf numFmtId="44" fontId="6" fillId="0" borderId="13" xfId="1" applyFont="1" applyFill="1" applyBorder="1" applyProtection="1">
      <protection hidden="1"/>
    </xf>
    <xf numFmtId="14" fontId="7" fillId="0" borderId="13" xfId="0" applyNumberFormat="1" applyFont="1" applyBorder="1" applyAlignment="1" applyProtection="1">
      <alignment horizontal="left"/>
      <protection hidden="1"/>
    </xf>
    <xf numFmtId="7" fontId="3" fillId="0" borderId="13" xfId="2" applyNumberFormat="1" applyFont="1" applyBorder="1" applyAlignment="1" applyProtection="1">
      <alignment horizontal="right" wrapText="1"/>
      <protection hidden="1"/>
    </xf>
    <xf numFmtId="7" fontId="14" fillId="0" borderId="0" xfId="2" applyNumberFormat="1" applyFont="1" applyAlignment="1" applyProtection="1">
      <alignment horizontal="left" wrapText="1"/>
      <protection hidden="1"/>
    </xf>
    <xf numFmtId="15" fontId="7" fillId="0" borderId="13" xfId="0" applyNumberFormat="1" applyFont="1" applyBorder="1" applyProtection="1">
      <protection hidden="1"/>
    </xf>
    <xf numFmtId="7" fontId="3" fillId="0" borderId="13" xfId="0" applyNumberFormat="1" applyFont="1" applyBorder="1" applyProtection="1">
      <protection hidden="1"/>
    </xf>
    <xf numFmtId="44" fontId="7" fillId="0" borderId="0" xfId="0" applyNumberFormat="1" applyFont="1" applyAlignment="1" applyProtection="1">
      <alignment wrapText="1"/>
      <protection hidden="1"/>
    </xf>
    <xf numFmtId="0" fontId="6" fillId="0" borderId="0" xfId="1" applyNumberFormat="1" applyFont="1" applyFill="1" applyBorder="1" applyAlignment="1" applyProtection="1">
      <alignment horizontal="left" vertical="center" wrapText="1"/>
      <protection hidden="1"/>
    </xf>
    <xf numFmtId="44" fontId="7" fillId="0" borderId="13" xfId="0" applyNumberFormat="1" applyFont="1" applyBorder="1" applyAlignment="1" applyProtection="1">
      <alignment wrapText="1"/>
      <protection hidden="1"/>
    </xf>
    <xf numFmtId="44" fontId="3" fillId="0" borderId="13" xfId="1" applyFont="1" applyFill="1" applyBorder="1" applyAlignment="1" applyProtection="1">
      <alignment horizontal="center" vertical="center"/>
      <protection hidden="1"/>
    </xf>
    <xf numFmtId="17" fontId="7" fillId="0" borderId="0" xfId="0" applyNumberFormat="1" applyFont="1" applyAlignment="1">
      <alignment horizontal="left" vertical="center"/>
    </xf>
    <xf numFmtId="17" fontId="7" fillId="0" borderId="0" xfId="0" applyNumberFormat="1" applyFont="1" applyAlignment="1" applyProtection="1">
      <alignment horizontal="left" vertical="center" wrapText="1"/>
      <protection hidden="1"/>
    </xf>
    <xf numFmtId="44" fontId="3" fillId="0" borderId="0" xfId="1" applyFont="1" applyFill="1" applyBorder="1" applyAlignment="1" applyProtection="1">
      <alignment horizontal="center"/>
      <protection hidden="1"/>
    </xf>
    <xf numFmtId="3" fontId="7" fillId="0" borderId="0" xfId="0" applyNumberFormat="1" applyFont="1" applyAlignment="1" applyProtection="1">
      <alignment horizontal="left" vertical="center"/>
      <protection hidden="1"/>
    </xf>
    <xf numFmtId="44" fontId="7" fillId="0" borderId="0" xfId="0" applyNumberFormat="1" applyFont="1" applyAlignment="1" applyProtection="1">
      <alignment horizontal="left" vertical="center" wrapText="1"/>
      <protection hidden="1"/>
    </xf>
    <xf numFmtId="44" fontId="28" fillId="0" borderId="0" xfId="0" applyNumberFormat="1" applyFont="1" applyAlignment="1">
      <alignment horizontal="left" vertical="center" wrapText="1"/>
    </xf>
    <xf numFmtId="0" fontId="7" fillId="0" borderId="13" xfId="0" applyFont="1" applyBorder="1" applyAlignment="1" applyProtection="1">
      <alignment horizontal="left"/>
      <protection locked="0"/>
    </xf>
    <xf numFmtId="44" fontId="7" fillId="0" borderId="13" xfId="1" applyFont="1" applyFill="1" applyBorder="1" applyAlignment="1" applyProtection="1">
      <alignment horizontal="left" vertical="center"/>
      <protection hidden="1"/>
    </xf>
    <xf numFmtId="3" fontId="7" fillId="0" borderId="0" xfId="0" applyNumberFormat="1" applyFont="1" applyProtection="1">
      <protection hidden="1"/>
    </xf>
    <xf numFmtId="14" fontId="7" fillId="0" borderId="13" xfId="0" applyNumberFormat="1" applyFont="1" applyBorder="1" applyAlignment="1" applyProtection="1">
      <alignment horizontal="left" vertical="center" wrapText="1"/>
      <protection hidden="1"/>
    </xf>
    <xf numFmtId="17" fontId="7" fillId="0" borderId="13" xfId="0" applyNumberFormat="1" applyFont="1" applyBorder="1" applyAlignment="1" applyProtection="1">
      <alignment horizontal="left" vertical="center" wrapText="1"/>
      <protection hidden="1"/>
    </xf>
    <xf numFmtId="14" fontId="7" fillId="0" borderId="13" xfId="0" applyNumberFormat="1" applyFont="1" applyBorder="1" applyAlignment="1" applyProtection="1">
      <alignment wrapText="1"/>
      <protection hidden="1"/>
    </xf>
    <xf numFmtId="0" fontId="3" fillId="0" borderId="13" xfId="0" applyFont="1" applyBorder="1" applyProtection="1">
      <protection hidden="1"/>
    </xf>
    <xf numFmtId="44" fontId="3" fillId="0" borderId="13" xfId="0" applyNumberFormat="1" applyFont="1" applyBorder="1" applyAlignment="1" applyProtection="1">
      <alignment horizontal="left" vertical="center" wrapText="1"/>
      <protection hidden="1"/>
    </xf>
    <xf numFmtId="44" fontId="3" fillId="0" borderId="0" xfId="1" applyFont="1" applyFill="1" applyBorder="1" applyAlignment="1" applyProtection="1">
      <alignment horizontal="left" vertical="center" wrapText="1"/>
      <protection hidden="1"/>
    </xf>
    <xf numFmtId="44" fontId="1" fillId="0" borderId="13" xfId="1" applyFont="1" applyFill="1" applyBorder="1" applyAlignment="1">
      <alignment vertical="center" wrapText="1"/>
    </xf>
    <xf numFmtId="44" fontId="28" fillId="0" borderId="13" xfId="1" applyFont="1" applyFill="1" applyBorder="1" applyAlignment="1">
      <alignment horizontal="left" vertical="center" wrapText="1"/>
    </xf>
    <xf numFmtId="44" fontId="28" fillId="0" borderId="13" xfId="0" applyNumberFormat="1" applyFont="1" applyBorder="1" applyAlignment="1">
      <alignment horizontal="left" vertical="center" wrapText="1"/>
    </xf>
    <xf numFmtId="44" fontId="6" fillId="0" borderId="13" xfId="1" applyFont="1" applyFill="1" applyBorder="1" applyAlignment="1" applyProtection="1">
      <alignment vertical="center" wrapText="1"/>
      <protection hidden="1"/>
    </xf>
    <xf numFmtId="0" fontId="7" fillId="0" borderId="13" xfId="0" applyFont="1" applyBorder="1" applyAlignment="1">
      <alignment horizontal="left"/>
    </xf>
    <xf numFmtId="44" fontId="6" fillId="0" borderId="13" xfId="0" applyNumberFormat="1" applyFont="1" applyBorder="1"/>
    <xf numFmtId="7" fontId="7" fillId="0" borderId="0" xfId="1" applyNumberFormat="1" applyFont="1" applyFill="1" applyBorder="1" applyAlignment="1" applyProtection="1">
      <alignment horizontal="right" wrapText="1"/>
      <protection hidden="1"/>
    </xf>
    <xf numFmtId="7" fontId="3" fillId="0" borderId="0" xfId="1" applyNumberFormat="1" applyFont="1" applyFill="1" applyBorder="1" applyProtection="1">
      <protection hidden="1"/>
    </xf>
    <xf numFmtId="7" fontId="20" fillId="0" borderId="0" xfId="1" applyNumberFormat="1" applyFont="1" applyFill="1" applyBorder="1" applyAlignment="1" applyProtection="1">
      <alignment horizontal="right"/>
      <protection hidden="1"/>
    </xf>
    <xf numFmtId="7" fontId="7" fillId="0" borderId="13" xfId="1" applyNumberFormat="1" applyFont="1" applyFill="1" applyBorder="1" applyProtection="1">
      <protection hidden="1"/>
    </xf>
    <xf numFmtId="7" fontId="3" fillId="0" borderId="13" xfId="1" applyNumberFormat="1" applyFont="1" applyFill="1" applyBorder="1" applyProtection="1">
      <protection hidden="1"/>
    </xf>
    <xf numFmtId="44" fontId="3" fillId="0" borderId="13" xfId="1" applyFont="1" applyFill="1" applyBorder="1" applyProtection="1">
      <protection locked="0"/>
    </xf>
    <xf numFmtId="44" fontId="6" fillId="0" borderId="13" xfId="1" applyFont="1" applyFill="1" applyBorder="1" applyProtection="1">
      <protection locked="0"/>
    </xf>
    <xf numFmtId="44" fontId="3" fillId="0" borderId="13" xfId="1" applyFont="1" applyFill="1" applyBorder="1"/>
    <xf numFmtId="0" fontId="24" fillId="0" borderId="13" xfId="0" applyFont="1" applyBorder="1" applyAlignment="1">
      <alignment horizontal="left" vertical="center"/>
    </xf>
    <xf numFmtId="0" fontId="7" fillId="0" borderId="13" xfId="0" applyFont="1" applyBorder="1" applyAlignment="1" applyProtection="1">
      <alignment horizontal="center" wrapText="1"/>
      <protection locked="0"/>
    </xf>
    <xf numFmtId="1" fontId="3" fillId="10" borderId="0" xfId="0" applyNumberFormat="1" applyFont="1" applyFill="1" applyAlignment="1" applyProtection="1">
      <alignment horizontal="center"/>
      <protection hidden="1"/>
    </xf>
    <xf numFmtId="44" fontId="25" fillId="0" borderId="0" xfId="1" applyFont="1"/>
    <xf numFmtId="44" fontId="0" fillId="0" borderId="0" xfId="1" applyFont="1" applyAlignment="1">
      <alignment vertical="center"/>
    </xf>
    <xf numFmtId="0" fontId="7" fillId="0" borderId="21" xfId="0" applyFont="1" applyBorder="1" applyAlignment="1" applyProtection="1">
      <alignment horizontal="left"/>
      <protection locked="0"/>
    </xf>
    <xf numFmtId="0" fontId="7" fillId="0" borderId="0" xfId="0" applyFont="1" applyAlignment="1">
      <alignment vertical="center" wrapText="1"/>
    </xf>
    <xf numFmtId="0" fontId="1" fillId="0" borderId="13" xfId="0" applyFont="1" applyBorder="1" applyAlignment="1">
      <alignment horizontal="left" vertical="center"/>
    </xf>
    <xf numFmtId="0" fontId="1" fillId="0" borderId="13" xfId="0" applyFont="1" applyBorder="1" applyAlignment="1">
      <alignment horizontal="left" vertical="center" wrapText="1"/>
    </xf>
    <xf numFmtId="0" fontId="7" fillId="0" borderId="13" xfId="0" applyFont="1" applyBorder="1" applyAlignment="1">
      <alignment vertical="center" wrapText="1"/>
    </xf>
    <xf numFmtId="44" fontId="7" fillId="0" borderId="13" xfId="0" applyNumberFormat="1" applyFont="1" applyBorder="1" applyProtection="1">
      <protection locked="0"/>
    </xf>
    <xf numFmtId="15" fontId="4" fillId="2" borderId="1" xfId="0" applyNumberFormat="1" applyFont="1" applyFill="1" applyBorder="1" applyAlignment="1" applyProtection="1">
      <alignment wrapText="1"/>
      <protection hidden="1"/>
    </xf>
    <xf numFmtId="14" fontId="7" fillId="0" borderId="0" xfId="0" applyNumberFormat="1" applyFont="1" applyAlignment="1">
      <alignment vertical="center" wrapText="1"/>
    </xf>
    <xf numFmtId="0" fontId="7" fillId="0" borderId="0" xfId="0" applyFont="1" applyAlignment="1">
      <alignment vertical="center"/>
    </xf>
    <xf numFmtId="44" fontId="7" fillId="0" borderId="0" xfId="1" applyFont="1" applyFill="1" applyProtection="1">
      <protection locked="0"/>
    </xf>
    <xf numFmtId="44" fontId="7" fillId="0" borderId="13" xfId="0" applyNumberFormat="1" applyFont="1" applyBorder="1" applyAlignment="1">
      <alignment horizontal="left" vertical="center" wrapText="1"/>
    </xf>
    <xf numFmtId="44" fontId="6" fillId="0" borderId="13" xfId="1" applyFont="1" applyFill="1" applyBorder="1" applyAlignment="1">
      <alignment vertical="center" wrapText="1"/>
    </xf>
    <xf numFmtId="15" fontId="3" fillId="0" borderId="0" xfId="0" applyNumberFormat="1" applyFont="1" applyAlignment="1">
      <alignment horizontal="right"/>
    </xf>
    <xf numFmtId="15" fontId="7" fillId="0" borderId="0" xfId="0" applyNumberFormat="1" applyFont="1" applyAlignment="1" applyProtection="1">
      <alignment horizontal="right"/>
      <protection hidden="1"/>
    </xf>
    <xf numFmtId="7" fontId="3" fillId="0" borderId="0" xfId="1" applyNumberFormat="1" applyFont="1" applyFill="1" applyBorder="1" applyAlignment="1" applyProtection="1">
      <alignment horizontal="right"/>
      <protection hidden="1"/>
    </xf>
    <xf numFmtId="15" fontId="3" fillId="0" borderId="0" xfId="0" applyNumberFormat="1" applyFont="1" applyAlignment="1" applyProtection="1">
      <alignment horizontal="right"/>
      <protection hidden="1"/>
    </xf>
    <xf numFmtId="15" fontId="3" fillId="0" borderId="13" xfId="0" applyNumberFormat="1" applyFont="1" applyBorder="1" applyAlignment="1" applyProtection="1">
      <alignment horizontal="right"/>
      <protection hidden="1"/>
    </xf>
    <xf numFmtId="0" fontId="3" fillId="0" borderId="13" xfId="0" applyFont="1" applyBorder="1" applyAlignment="1" applyProtection="1">
      <alignment horizontal="left"/>
      <protection hidden="1"/>
    </xf>
    <xf numFmtId="7" fontId="7" fillId="0" borderId="0" xfId="1" applyNumberFormat="1" applyFont="1" applyFill="1" applyBorder="1" applyAlignment="1" applyProtection="1">
      <alignment horizontal="right"/>
      <protection hidden="1"/>
    </xf>
    <xf numFmtId="0" fontId="24" fillId="0" borderId="13" xfId="0" applyFont="1" applyBorder="1" applyAlignment="1" applyProtection="1">
      <alignment horizontal="left" vertical="center" wrapText="1"/>
      <protection hidden="1"/>
    </xf>
    <xf numFmtId="15" fontId="7" fillId="0" borderId="13" xfId="0" applyNumberFormat="1" applyFont="1" applyBorder="1" applyProtection="1">
      <protection locked="0"/>
    </xf>
    <xf numFmtId="0" fontId="3" fillId="0" borderId="13" xfId="0" applyFont="1" applyBorder="1" applyAlignment="1" applyProtection="1">
      <alignment horizontal="center"/>
      <protection locked="0"/>
    </xf>
    <xf numFmtId="7" fontId="3" fillId="0" borderId="13" xfId="0" applyNumberFormat="1" applyFont="1" applyBorder="1" applyProtection="1">
      <protection locked="0"/>
    </xf>
    <xf numFmtId="7" fontId="3" fillId="0" borderId="13" xfId="1" applyNumberFormat="1" applyFont="1" applyFill="1" applyBorder="1" applyAlignment="1" applyProtection="1">
      <alignment horizontal="right"/>
      <protection hidden="1"/>
    </xf>
    <xf numFmtId="7" fontId="7" fillId="0" borderId="13" xfId="1" applyNumberFormat="1" applyFont="1" applyFill="1" applyBorder="1" applyAlignment="1" applyProtection="1">
      <alignment horizontal="right"/>
      <protection hidden="1"/>
    </xf>
    <xf numFmtId="0" fontId="18" fillId="0" borderId="13" xfId="0" applyFont="1" applyBorder="1" applyAlignment="1" applyProtection="1">
      <alignment horizontal="left" wrapText="1"/>
      <protection hidden="1"/>
    </xf>
    <xf numFmtId="0" fontId="18" fillId="0" borderId="0" xfId="0" applyFont="1" applyAlignment="1" applyProtection="1">
      <alignment horizontal="left" wrapText="1"/>
      <protection hidden="1"/>
    </xf>
    <xf numFmtId="0" fontId="7" fillId="0" borderId="13" xfId="0" applyFont="1" applyBorder="1" applyAlignment="1" applyProtection="1">
      <alignment horizontal="left" wrapText="1"/>
      <protection hidden="1"/>
    </xf>
    <xf numFmtId="44" fontId="6" fillId="0" borderId="0" xfId="0" applyNumberFormat="1" applyFont="1"/>
    <xf numFmtId="44" fontId="6" fillId="0" borderId="0" xfId="0" applyNumberFormat="1" applyFont="1" applyAlignment="1" applyProtection="1">
      <alignment horizontal="center"/>
      <protection locked="0"/>
    </xf>
    <xf numFmtId="166" fontId="7" fillId="0" borderId="0" xfId="0" applyNumberFormat="1" applyFont="1" applyProtection="1">
      <protection locked="0"/>
    </xf>
    <xf numFmtId="166" fontId="3" fillId="0" borderId="0" xfId="0" applyNumberFormat="1" applyFont="1" applyProtection="1">
      <protection locked="0"/>
    </xf>
    <xf numFmtId="0" fontId="21" fillId="0" borderId="0" xfId="0" applyFont="1" applyAlignment="1">
      <alignment horizontal="left"/>
    </xf>
    <xf numFmtId="0" fontId="3" fillId="0" borderId="13" xfId="0" applyFont="1" applyBorder="1" applyAlignment="1" applyProtection="1">
      <alignment horizontal="left"/>
      <protection locked="0"/>
    </xf>
    <xf numFmtId="0" fontId="3" fillId="0" borderId="0" xfId="1" applyNumberFormat="1" applyFont="1" applyFill="1" applyProtection="1">
      <protection locked="0"/>
    </xf>
    <xf numFmtId="0" fontId="6" fillId="0" borderId="0" xfId="1" applyNumberFormat="1" applyFont="1" applyProtection="1">
      <protection locked="0"/>
    </xf>
    <xf numFmtId="0" fontId="3" fillId="0" borderId="0" xfId="1" applyNumberFormat="1" applyFont="1" applyFill="1" applyBorder="1" applyProtection="1">
      <protection locked="0"/>
    </xf>
    <xf numFmtId="7" fontId="7" fillId="0" borderId="0" xfId="1" applyNumberFormat="1" applyFont="1" applyFill="1" applyBorder="1" applyProtection="1">
      <protection locked="0"/>
    </xf>
    <xf numFmtId="166" fontId="7" fillId="0" borderId="0" xfId="1" applyNumberFormat="1" applyFont="1" applyFill="1" applyBorder="1" applyProtection="1">
      <protection locked="0"/>
    </xf>
    <xf numFmtId="7" fontId="7" fillId="0" borderId="13" xfId="1" applyNumberFormat="1" applyFont="1" applyFill="1" applyBorder="1" applyProtection="1">
      <protection locked="0"/>
    </xf>
    <xf numFmtId="166" fontId="7" fillId="0" borderId="13" xfId="1" applyNumberFormat="1" applyFont="1" applyFill="1" applyBorder="1" applyProtection="1">
      <protection locked="0"/>
    </xf>
    <xf numFmtId="15" fontId="7" fillId="0" borderId="5" xfId="0" applyNumberFormat="1" applyFont="1" applyBorder="1" applyAlignment="1" applyProtection="1">
      <alignment horizontal="center"/>
      <protection hidden="1"/>
    </xf>
    <xf numFmtId="15" fontId="3" fillId="0" borderId="5" xfId="0" applyNumberFormat="1" applyFont="1" applyBorder="1" applyAlignment="1" applyProtection="1">
      <alignment horizontal="center" wrapText="1"/>
      <protection hidden="1"/>
    </xf>
    <xf numFmtId="0" fontId="7" fillId="0" borderId="5" xfId="0" applyFont="1" applyBorder="1" applyAlignment="1" applyProtection="1">
      <alignment horizontal="left" vertical="center"/>
      <protection hidden="1"/>
    </xf>
    <xf numFmtId="0" fontId="3" fillId="0" borderId="5" xfId="0" applyFont="1" applyBorder="1" applyAlignment="1" applyProtection="1">
      <alignment horizontal="center"/>
      <protection hidden="1"/>
    </xf>
    <xf numFmtId="1" fontId="3" fillId="0" borderId="5" xfId="0" applyNumberFormat="1" applyFont="1" applyBorder="1" applyAlignment="1" applyProtection="1">
      <alignment horizontal="center"/>
      <protection hidden="1"/>
    </xf>
    <xf numFmtId="0" fontId="0" fillId="0" borderId="5" xfId="0" applyBorder="1" applyAlignment="1">
      <alignment horizontal="left" vertical="center"/>
    </xf>
    <xf numFmtId="0" fontId="3" fillId="0" borderId="5" xfId="0" applyFont="1" applyBorder="1" applyAlignment="1" applyProtection="1">
      <alignment wrapText="1"/>
      <protection hidden="1"/>
    </xf>
    <xf numFmtId="44" fontId="7" fillId="0" borderId="5" xfId="1" applyFont="1" applyFill="1" applyBorder="1" applyAlignment="1" applyProtection="1">
      <alignment vertical="center"/>
      <protection hidden="1"/>
    </xf>
    <xf numFmtId="44" fontId="6" fillId="0" borderId="5" xfId="1" applyFont="1" applyFill="1" applyBorder="1" applyAlignment="1" applyProtection="1">
      <alignment vertical="center"/>
      <protection hidden="1"/>
    </xf>
    <xf numFmtId="0" fontId="7" fillId="0" borderId="5" xfId="0" applyFont="1" applyBorder="1" applyProtection="1">
      <protection locked="0"/>
    </xf>
    <xf numFmtId="0" fontId="0" fillId="16" borderId="0" xfId="0" applyFill="1" applyAlignment="1">
      <alignment horizontal="center"/>
    </xf>
    <xf numFmtId="44" fontId="7" fillId="16" borderId="13" xfId="1" applyFont="1" applyFill="1" applyBorder="1" applyAlignment="1" applyProtection="1">
      <alignment vertical="center" wrapText="1"/>
      <protection hidden="1"/>
    </xf>
    <xf numFmtId="15" fontId="3" fillId="0" borderId="5" xfId="0" applyNumberFormat="1" applyFont="1" applyBorder="1" applyAlignment="1" applyProtection="1">
      <alignment horizontal="center"/>
      <protection hidden="1"/>
    </xf>
    <xf numFmtId="0" fontId="7" fillId="0" borderId="5" xfId="0" applyFont="1" applyBorder="1" applyAlignment="1" applyProtection="1">
      <alignment horizontal="center"/>
      <protection locked="0"/>
    </xf>
    <xf numFmtId="0" fontId="7" fillId="0" borderId="5" xfId="0" applyFont="1" applyBorder="1" applyAlignment="1" applyProtection="1">
      <alignment horizontal="left"/>
      <protection locked="0"/>
    </xf>
    <xf numFmtId="44" fontId="3" fillId="0" borderId="5" xfId="1" applyFont="1" applyFill="1" applyBorder="1" applyProtection="1">
      <protection locked="0"/>
    </xf>
    <xf numFmtId="44" fontId="6" fillId="0" borderId="5" xfId="1" applyFont="1" applyFill="1" applyBorder="1" applyProtection="1">
      <protection locked="0"/>
    </xf>
    <xf numFmtId="0" fontId="7" fillId="0" borderId="13" xfId="0" applyFont="1" applyBorder="1" applyAlignment="1" applyProtection="1">
      <alignment horizontal="left" wrapText="1"/>
      <protection locked="0"/>
    </xf>
    <xf numFmtId="0" fontId="7" fillId="0" borderId="13" xfId="0" applyFont="1" applyBorder="1" applyAlignment="1" applyProtection="1">
      <alignment wrapText="1"/>
      <protection locked="0"/>
    </xf>
    <xf numFmtId="44" fontId="3" fillId="16" borderId="13" xfId="1" applyFont="1" applyFill="1" applyBorder="1"/>
    <xf numFmtId="0" fontId="3" fillId="0" borderId="13" xfId="0" applyFont="1" applyBorder="1" applyAlignment="1">
      <alignment horizontal="center"/>
    </xf>
    <xf numFmtId="44" fontId="7" fillId="16" borderId="13" xfId="1" applyFont="1" applyFill="1" applyBorder="1" applyAlignment="1">
      <alignment vertical="center" wrapText="1"/>
    </xf>
    <xf numFmtId="44" fontId="3" fillId="16" borderId="13" xfId="1" applyFont="1" applyFill="1" applyBorder="1" applyProtection="1">
      <protection hidden="1"/>
    </xf>
    <xf numFmtId="1" fontId="3" fillId="15" borderId="0" xfId="0" applyNumberFormat="1" applyFont="1" applyFill="1" applyAlignment="1" applyProtection="1">
      <alignment horizontal="center"/>
      <protection locked="0"/>
    </xf>
    <xf numFmtId="1" fontId="3" fillId="15" borderId="0" xfId="0" applyNumberFormat="1" applyFont="1" applyFill="1" applyAlignment="1" applyProtection="1">
      <alignment horizontal="center" wrapText="1"/>
      <protection locked="0"/>
    </xf>
    <xf numFmtId="15" fontId="7" fillId="0" borderId="13" xfId="0" applyNumberFormat="1" applyFont="1" applyBorder="1" applyAlignment="1" applyProtection="1">
      <alignment horizontal="left"/>
      <protection locked="0"/>
    </xf>
    <xf numFmtId="15" fontId="7" fillId="0" borderId="26" xfId="0" applyNumberFormat="1" applyFont="1" applyBorder="1" applyAlignment="1" applyProtection="1">
      <alignment horizontal="center"/>
      <protection locked="0"/>
    </xf>
    <xf numFmtId="15" fontId="3" fillId="0" borderId="26" xfId="0" applyNumberFormat="1" applyFont="1" applyBorder="1" applyAlignment="1" applyProtection="1">
      <alignment horizontal="center"/>
      <protection hidden="1"/>
    </xf>
    <xf numFmtId="15" fontId="7" fillId="0" borderId="26" xfId="0" applyNumberFormat="1" applyFont="1" applyBorder="1" applyAlignment="1" applyProtection="1">
      <alignment horizontal="left"/>
      <protection locked="0"/>
    </xf>
    <xf numFmtId="0" fontId="7" fillId="0" borderId="26" xfId="0" applyFont="1" applyBorder="1" applyAlignment="1">
      <alignment horizontal="center"/>
    </xf>
    <xf numFmtId="0" fontId="7" fillId="0" borderId="26" xfId="0" applyFont="1" applyBorder="1" applyAlignment="1" applyProtection="1">
      <alignment horizontal="center"/>
      <protection locked="0"/>
    </xf>
    <xf numFmtId="0" fontId="7" fillId="0" borderId="26" xfId="0" applyFont="1" applyBorder="1" applyProtection="1">
      <protection locked="0"/>
    </xf>
    <xf numFmtId="44" fontId="3" fillId="0" borderId="26" xfId="1" applyFont="1" applyBorder="1" applyProtection="1">
      <protection locked="0"/>
    </xf>
    <xf numFmtId="44" fontId="6" fillId="0" borderId="26" xfId="1" applyFont="1" applyBorder="1" applyProtection="1">
      <protection locked="0"/>
    </xf>
    <xf numFmtId="44" fontId="3" fillId="16" borderId="26" xfId="1" applyFont="1" applyFill="1" applyBorder="1"/>
    <xf numFmtId="0" fontId="7" fillId="15" borderId="0" xfId="0" applyFont="1" applyFill="1" applyAlignment="1" applyProtection="1">
      <alignment horizontal="center"/>
      <protection locked="0"/>
    </xf>
    <xf numFmtId="0" fontId="7" fillId="15" borderId="0" xfId="0" applyFont="1" applyFill="1" applyAlignment="1" applyProtection="1">
      <alignment horizontal="center" wrapText="1"/>
      <protection locked="0"/>
    </xf>
    <xf numFmtId="0" fontId="7" fillId="15" borderId="0" xfId="0" applyFont="1" applyFill="1" applyAlignment="1" applyProtection="1">
      <alignment horizontal="center"/>
      <protection hidden="1"/>
    </xf>
    <xf numFmtId="0" fontId="7" fillId="15" borderId="13" xfId="0" applyFont="1" applyFill="1" applyBorder="1" applyAlignment="1" applyProtection="1">
      <alignment horizontal="center"/>
      <protection locked="0"/>
    </xf>
    <xf numFmtId="0" fontId="7" fillId="0" borderId="5" xfId="0" applyFont="1" applyBorder="1" applyAlignment="1">
      <alignment horizontal="center"/>
    </xf>
    <xf numFmtId="44" fontId="7" fillId="0" borderId="13" xfId="0" applyNumberFormat="1" applyFont="1" applyBorder="1" applyProtection="1">
      <protection hidden="1"/>
    </xf>
    <xf numFmtId="1" fontId="3" fillId="15" borderId="13" xfId="0" applyNumberFormat="1" applyFont="1" applyFill="1" applyBorder="1" applyAlignment="1" applyProtection="1">
      <alignment horizontal="center"/>
      <protection hidden="1"/>
    </xf>
    <xf numFmtId="0" fontId="7" fillId="15" borderId="13" xfId="0" applyFont="1" applyFill="1" applyBorder="1" applyAlignment="1" applyProtection="1">
      <alignment wrapText="1"/>
      <protection hidden="1"/>
    </xf>
    <xf numFmtId="15" fontId="15" fillId="0" borderId="13" xfId="0" applyNumberFormat="1" applyFont="1" applyBorder="1" applyAlignment="1" applyProtection="1">
      <alignment horizontal="center"/>
      <protection locked="0"/>
    </xf>
    <xf numFmtId="15" fontId="7" fillId="0" borderId="26" xfId="0" applyNumberFormat="1" applyFont="1" applyBorder="1" applyAlignment="1" applyProtection="1">
      <alignment horizontal="center"/>
      <protection hidden="1"/>
    </xf>
    <xf numFmtId="0" fontId="7" fillId="0" borderId="26" xfId="0" applyFont="1" applyBorder="1" applyAlignment="1" applyProtection="1">
      <alignment horizontal="left" vertical="center"/>
      <protection hidden="1"/>
    </xf>
    <xf numFmtId="0" fontId="7" fillId="0" borderId="26" xfId="0" applyFont="1" applyBorder="1" applyAlignment="1" applyProtection="1">
      <alignment horizontal="left" vertical="center" wrapText="1"/>
      <protection hidden="1"/>
    </xf>
    <xf numFmtId="0" fontId="3" fillId="0" borderId="26" xfId="0" applyFont="1" applyBorder="1" applyAlignment="1" applyProtection="1">
      <alignment horizontal="center"/>
      <protection hidden="1"/>
    </xf>
    <xf numFmtId="1" fontId="3" fillId="0" borderId="26" xfId="0" applyNumberFormat="1" applyFont="1" applyBorder="1" applyAlignment="1" applyProtection="1">
      <alignment horizontal="center"/>
      <protection hidden="1"/>
    </xf>
    <xf numFmtId="0" fontId="3" fillId="0" borderId="26" xfId="0" applyFont="1" applyBorder="1" applyAlignment="1" applyProtection="1">
      <alignment wrapText="1"/>
      <protection hidden="1"/>
    </xf>
    <xf numFmtId="44" fontId="7" fillId="0" borderId="26" xfId="1" applyFont="1" applyFill="1" applyBorder="1" applyAlignment="1" applyProtection="1">
      <alignment vertical="center" wrapText="1"/>
      <protection hidden="1"/>
    </xf>
    <xf numFmtId="44" fontId="6" fillId="0" borderId="26" xfId="1" applyFont="1" applyFill="1" applyBorder="1" applyAlignment="1" applyProtection="1">
      <alignment horizontal="left" vertical="center" wrapText="1"/>
      <protection hidden="1"/>
    </xf>
    <xf numFmtId="44" fontId="7" fillId="16" borderId="26" xfId="1" applyFont="1" applyFill="1" applyBorder="1" applyAlignment="1" applyProtection="1">
      <alignment vertical="center" wrapText="1"/>
      <protection hidden="1"/>
    </xf>
    <xf numFmtId="44" fontId="7" fillId="16" borderId="5" xfId="1" applyFont="1" applyFill="1" applyBorder="1" applyAlignment="1" applyProtection="1">
      <alignment vertical="center" wrapText="1"/>
      <protection hidden="1"/>
    </xf>
    <xf numFmtId="0" fontId="7" fillId="0" borderId="5" xfId="0" applyFont="1" applyBorder="1" applyAlignment="1" applyProtection="1">
      <alignment horizontal="left" vertical="center" wrapText="1"/>
      <protection hidden="1"/>
    </xf>
    <xf numFmtId="0" fontId="7" fillId="0" borderId="5" xfId="0" applyFont="1" applyBorder="1" applyAlignment="1" applyProtection="1">
      <alignment horizontal="center"/>
      <protection hidden="1"/>
    </xf>
    <xf numFmtId="44" fontId="7" fillId="0" borderId="5" xfId="1" applyFont="1" applyFill="1" applyBorder="1" applyAlignment="1" applyProtection="1">
      <alignment horizontal="left" vertical="center"/>
      <protection hidden="1"/>
    </xf>
    <xf numFmtId="44" fontId="6" fillId="0" borderId="5" xfId="1" applyFont="1" applyFill="1" applyBorder="1" applyAlignment="1" applyProtection="1">
      <alignment horizontal="left" vertical="center"/>
      <protection hidden="1"/>
    </xf>
    <xf numFmtId="0" fontId="7" fillId="0" borderId="5" xfId="0" applyFont="1" applyBorder="1" applyAlignment="1" applyProtection="1">
      <alignment horizontal="left"/>
      <protection hidden="1"/>
    </xf>
    <xf numFmtId="0" fontId="7" fillId="0" borderId="5" xfId="0" applyFont="1" applyBorder="1" applyProtection="1">
      <protection hidden="1"/>
    </xf>
    <xf numFmtId="44" fontId="3" fillId="0" borderId="5" xfId="1" applyFont="1" applyFill="1" applyBorder="1" applyProtection="1">
      <protection hidden="1"/>
    </xf>
    <xf numFmtId="44" fontId="6" fillId="0" borderId="5" xfId="1" applyFont="1" applyFill="1" applyBorder="1" applyProtection="1">
      <protection hidden="1"/>
    </xf>
    <xf numFmtId="15" fontId="3" fillId="0" borderId="26" xfId="0" applyNumberFormat="1" applyFont="1" applyBorder="1" applyAlignment="1" applyProtection="1">
      <alignment horizontal="center" wrapText="1"/>
      <protection hidden="1"/>
    </xf>
    <xf numFmtId="0" fontId="7" fillId="0" borderId="26" xfId="0" applyFont="1" applyBorder="1" applyAlignment="1" applyProtection="1">
      <alignment horizontal="left"/>
      <protection locked="0"/>
    </xf>
    <xf numFmtId="0" fontId="7" fillId="15" borderId="0" xfId="0" applyFont="1" applyFill="1" applyProtection="1">
      <protection locked="0"/>
    </xf>
    <xf numFmtId="0" fontId="7" fillId="0" borderId="21" xfId="0" applyFont="1" applyBorder="1" applyAlignment="1">
      <alignment horizontal="center"/>
    </xf>
    <xf numFmtId="0" fontId="7" fillId="0" borderId="21" xfId="0" applyFont="1" applyBorder="1" applyAlignment="1" applyProtection="1">
      <alignment horizontal="center"/>
      <protection locked="0"/>
    </xf>
    <xf numFmtId="0" fontId="7" fillId="0" borderId="21" xfId="0" applyFont="1" applyBorder="1" applyProtection="1">
      <protection locked="0"/>
    </xf>
    <xf numFmtId="44" fontId="3" fillId="0" borderId="21" xfId="1" applyFont="1" applyBorder="1" applyProtection="1">
      <protection locked="0"/>
    </xf>
    <xf numFmtId="44" fontId="6" fillId="0" borderId="21" xfId="1" applyFont="1" applyBorder="1" applyProtection="1">
      <protection locked="0"/>
    </xf>
    <xf numFmtId="44" fontId="3" fillId="0" borderId="21" xfId="1" applyFont="1" applyBorder="1"/>
    <xf numFmtId="15" fontId="15" fillId="0" borderId="13" xfId="0" applyNumberFormat="1" applyFont="1" applyBorder="1" applyAlignment="1" applyProtection="1">
      <alignment horizontal="center"/>
      <protection hidden="1"/>
    </xf>
    <xf numFmtId="15" fontId="7" fillId="0" borderId="13" xfId="0" applyNumberFormat="1" applyFont="1" applyBorder="1" applyAlignment="1" applyProtection="1">
      <alignment horizontal="left"/>
      <protection hidden="1"/>
    </xf>
    <xf numFmtId="15" fontId="7" fillId="0" borderId="26" xfId="0" applyNumberFormat="1" applyFont="1" applyBorder="1" applyAlignment="1" applyProtection="1">
      <alignment horizontal="left"/>
      <protection hidden="1"/>
    </xf>
    <xf numFmtId="0" fontId="7" fillId="0" borderId="26" xfId="0" applyFont="1" applyBorder="1" applyAlignment="1" applyProtection="1">
      <alignment horizontal="center"/>
      <protection hidden="1"/>
    </xf>
    <xf numFmtId="0" fontId="7" fillId="0" borderId="26" xfId="0" applyFont="1" applyBorder="1" applyProtection="1">
      <protection hidden="1"/>
    </xf>
    <xf numFmtId="44" fontId="3" fillId="0" borderId="26" xfId="1" applyFont="1" applyFill="1" applyBorder="1" applyProtection="1">
      <protection hidden="1"/>
    </xf>
    <xf numFmtId="44" fontId="6" fillId="0" borderId="26" xfId="1" applyFont="1" applyFill="1" applyBorder="1" applyProtection="1">
      <protection hidden="1"/>
    </xf>
    <xf numFmtId="0" fontId="7" fillId="0" borderId="26" xfId="0" applyFont="1" applyBorder="1" applyAlignment="1">
      <alignment horizontal="left" vertical="center"/>
    </xf>
    <xf numFmtId="44" fontId="3" fillId="0" borderId="26" xfId="1" applyFont="1" applyFill="1" applyBorder="1" applyProtection="1">
      <protection locked="0"/>
    </xf>
    <xf numFmtId="44" fontId="6" fillId="0" borderId="26" xfId="1" applyFont="1" applyFill="1" applyBorder="1" applyProtection="1">
      <protection locked="0"/>
    </xf>
    <xf numFmtId="7" fontId="14" fillId="16" borderId="13" xfId="2" applyNumberFormat="1" applyFont="1" applyFill="1" applyBorder="1" applyAlignment="1" applyProtection="1">
      <alignment horizontal="right" wrapText="1"/>
      <protection hidden="1"/>
    </xf>
    <xf numFmtId="7" fontId="7" fillId="16" borderId="13" xfId="0" applyNumberFormat="1" applyFont="1" applyFill="1" applyBorder="1" applyProtection="1">
      <protection hidden="1"/>
    </xf>
    <xf numFmtId="166" fontId="7" fillId="0" borderId="13" xfId="0" applyNumberFormat="1" applyFont="1" applyBorder="1" applyProtection="1">
      <protection locked="0"/>
    </xf>
    <xf numFmtId="15" fontId="3" fillId="0" borderId="13" xfId="0" applyNumberFormat="1" applyFont="1" applyBorder="1" applyAlignment="1" applyProtection="1">
      <alignment horizontal="center"/>
      <protection locked="0"/>
    </xf>
    <xf numFmtId="44" fontId="3" fillId="15" borderId="0" xfId="1" applyFont="1" applyFill="1" applyBorder="1" applyProtection="1">
      <protection locked="0"/>
    </xf>
    <xf numFmtId="44" fontId="3" fillId="15" borderId="0" xfId="1" applyFont="1" applyFill="1" applyProtection="1">
      <protection locked="0"/>
    </xf>
    <xf numFmtId="7" fontId="22" fillId="0" borderId="13" xfId="0" applyNumberFormat="1" applyFont="1" applyBorder="1" applyProtection="1">
      <protection locked="0"/>
    </xf>
    <xf numFmtId="7" fontId="7" fillId="16" borderId="0" xfId="0" applyNumberFormat="1" applyFont="1" applyFill="1" applyProtection="1">
      <protection hidden="1"/>
    </xf>
    <xf numFmtId="166" fontId="7" fillId="11" borderId="0" xfId="0" applyNumberFormat="1" applyFont="1" applyFill="1" applyProtection="1">
      <protection locked="0"/>
    </xf>
    <xf numFmtId="166" fontId="7" fillId="11" borderId="0" xfId="1" applyNumberFormat="1" applyFont="1" applyFill="1" applyBorder="1" applyProtection="1">
      <protection locked="0"/>
    </xf>
    <xf numFmtId="166" fontId="7" fillId="15" borderId="0" xfId="0" applyNumberFormat="1" applyFont="1" applyFill="1" applyProtection="1">
      <protection locked="0"/>
    </xf>
    <xf numFmtId="166" fontId="7" fillId="11" borderId="13" xfId="1" applyNumberFormat="1" applyFont="1" applyFill="1" applyBorder="1" applyProtection="1">
      <protection locked="0"/>
    </xf>
    <xf numFmtId="7" fontId="7" fillId="11" borderId="0" xfId="1" applyNumberFormat="1" applyFont="1" applyFill="1" applyBorder="1" applyProtection="1">
      <protection locked="0"/>
    </xf>
    <xf numFmtId="7" fontId="7" fillId="11" borderId="0" xfId="0" applyNumberFormat="1" applyFont="1" applyFill="1" applyProtection="1">
      <protection locked="0"/>
    </xf>
    <xf numFmtId="166" fontId="3" fillId="11" borderId="0" xfId="0" applyNumberFormat="1" applyFont="1" applyFill="1" applyProtection="1">
      <protection locked="0"/>
    </xf>
    <xf numFmtId="7" fontId="7" fillId="11" borderId="13" xfId="1" applyNumberFormat="1" applyFont="1" applyFill="1" applyBorder="1" applyProtection="1">
      <protection locked="0"/>
    </xf>
    <xf numFmtId="7" fontId="3" fillId="11" borderId="0" xfId="0" applyNumberFormat="1" applyFont="1" applyFill="1" applyProtection="1">
      <protection locked="0"/>
    </xf>
    <xf numFmtId="44" fontId="7" fillId="0" borderId="13" xfId="1" applyFont="1" applyFill="1" applyBorder="1" applyProtection="1">
      <protection locked="0"/>
    </xf>
    <xf numFmtId="44" fontId="7" fillId="11" borderId="13" xfId="1" applyFont="1" applyFill="1" applyBorder="1" applyProtection="1">
      <protection locked="0"/>
    </xf>
    <xf numFmtId="44" fontId="9" fillId="15" borderId="14" xfId="0" applyNumberFormat="1" applyFont="1" applyFill="1" applyBorder="1"/>
    <xf numFmtId="44" fontId="6" fillId="15" borderId="0" xfId="1" applyFont="1" applyFill="1" applyBorder="1" applyProtection="1">
      <protection locked="0"/>
    </xf>
    <xf numFmtId="44" fontId="6" fillId="15" borderId="13" xfId="1" applyFont="1" applyFill="1" applyBorder="1" applyProtection="1">
      <protection locked="0"/>
    </xf>
    <xf numFmtId="44" fontId="6" fillId="15" borderId="0" xfId="1" applyFont="1" applyFill="1" applyProtection="1">
      <protection locked="0"/>
    </xf>
    <xf numFmtId="44" fontId="6" fillId="0" borderId="0" xfId="1" applyFont="1" applyFill="1" applyProtection="1">
      <protection locked="0"/>
    </xf>
    <xf numFmtId="44" fontId="3" fillId="15" borderId="0" xfId="1" applyFont="1" applyFill="1" applyBorder="1" applyProtection="1">
      <protection hidden="1"/>
    </xf>
    <xf numFmtId="44" fontId="6" fillId="15" borderId="0" xfId="1" applyFont="1" applyFill="1" applyBorder="1" applyProtection="1">
      <protection hidden="1"/>
    </xf>
    <xf numFmtId="44" fontId="6" fillId="15" borderId="0" xfId="1" applyFont="1" applyFill="1" applyBorder="1" applyAlignment="1" applyProtection="1">
      <alignment horizontal="left" vertical="center" wrapText="1"/>
      <protection hidden="1"/>
    </xf>
    <xf numFmtId="44" fontId="19" fillId="15" borderId="14" xfId="0" applyNumberFormat="1" applyFont="1" applyFill="1" applyBorder="1"/>
    <xf numFmtId="44" fontId="7" fillId="15" borderId="0" xfId="0" applyNumberFormat="1" applyFont="1" applyFill="1" applyProtection="1">
      <protection locked="0"/>
    </xf>
    <xf numFmtId="44" fontId="7" fillId="15" borderId="0" xfId="0" applyNumberFormat="1" applyFont="1" applyFill="1" applyProtection="1">
      <protection hidden="1"/>
    </xf>
    <xf numFmtId="7" fontId="3" fillId="15" borderId="0" xfId="0" applyNumberFormat="1" applyFont="1" applyFill="1" applyProtection="1">
      <protection locked="0"/>
    </xf>
    <xf numFmtId="7" fontId="3" fillId="17" borderId="0" xfId="0" applyNumberFormat="1" applyFont="1" applyFill="1" applyProtection="1">
      <protection locked="0"/>
    </xf>
    <xf numFmtId="7" fontId="7" fillId="17" borderId="0" xfId="1" applyNumberFormat="1" applyFont="1" applyFill="1" applyBorder="1" applyProtection="1">
      <protection hidden="1"/>
    </xf>
    <xf numFmtId="7" fontId="3" fillId="17" borderId="0" xfId="1" applyNumberFormat="1" applyFont="1" applyFill="1" applyBorder="1" applyAlignment="1" applyProtection="1">
      <alignment horizontal="right"/>
      <protection hidden="1"/>
    </xf>
    <xf numFmtId="7" fontId="7" fillId="17" borderId="0" xfId="1" applyNumberFormat="1" applyFont="1" applyFill="1" applyBorder="1" applyProtection="1">
      <protection locked="0"/>
    </xf>
    <xf numFmtId="7" fontId="7" fillId="17" borderId="13" xfId="1" applyNumberFormat="1" applyFont="1" applyFill="1" applyBorder="1" applyProtection="1">
      <protection locked="0"/>
    </xf>
    <xf numFmtId="0" fontId="7" fillId="0" borderId="0" xfId="0" applyFont="1" applyAlignment="1" applyProtection="1">
      <alignment horizontal="center" vertical="center"/>
      <protection locked="0"/>
    </xf>
  </cellXfs>
  <cellStyles count="4">
    <cellStyle name="Moneda" xfId="1" builtinId="4"/>
    <cellStyle name="Moneda 3" xfId="3" xr:uid="{E0410093-E7BE-1346-887D-8F8A1564D976}"/>
    <cellStyle name="Normal" xfId="0" builtinId="0"/>
    <cellStyle name="Normal_Hoja1" xfId="2" xr:uid="{2A2CCEC6-9EC4-4FEB-BF82-812EB66945C5}"/>
  </cellStyles>
  <dxfs count="36">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border outline="0">
        <bottom style="thin">
          <color indexed="64"/>
        </bottom>
      </border>
    </dxf>
    <dxf>
      <numFmt numFmtId="164" formatCode="d/mm/yy;@"/>
      <fill>
        <patternFill patternType="solid">
          <fgColor indexed="64"/>
          <bgColor theme="0" tint="-0.14999847407452621"/>
        </patternFill>
      </fill>
      <alignment horizontal="center" vertical="bottom"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8"/>
        <color auto="1"/>
        <name val="Arial"/>
        <family val="2"/>
        <scheme val="none"/>
      </font>
      <numFmt numFmtId="164" formatCode="d/mm/yy;@"/>
      <fill>
        <patternFill patternType="solid">
          <fgColor indexed="64"/>
          <bgColor theme="0" tint="-0.14999847407452621"/>
        </patternFill>
      </fill>
      <alignment horizontal="center" vertical="bottom" textRotation="0" wrapText="0" indent="0" justifyLastLine="0" shrinkToFit="0" readingOrder="0"/>
    </dxf>
    <dxf>
      <numFmt numFmtId="0" formatCode="General"/>
    </dxf>
    <dxf>
      <border diagonalUp="0" diagonalDown="0">
        <left style="thin">
          <color indexed="64"/>
        </left>
        <right style="thin">
          <color indexed="64"/>
        </right>
        <top style="thin">
          <color indexed="64"/>
        </top>
        <bottom style="thin">
          <color indexed="64"/>
        </bottom>
      </border>
    </dxf>
    <dxf>
      <numFmt numFmtId="0" formatCode="General"/>
    </dxf>
    <dxf>
      <border outline="0">
        <bottom style="thin">
          <color indexed="64"/>
        </bottom>
      </border>
    </dxf>
    <dxf>
      <font>
        <b/>
        <i val="0"/>
        <strike val="0"/>
        <condense val="0"/>
        <extend val="0"/>
        <outline val="0"/>
        <shadow val="0"/>
        <u val="none"/>
        <vertAlign val="baseline"/>
        <sz val="8"/>
        <color auto="1"/>
        <name val="Aria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s>
  <tableStyles count="0" defaultTableStyle="TableStyleMedium2" defaultPivotStyle="PivotStyleLight16"/>
  <colors>
    <mruColors>
      <color rgb="FF66FF99"/>
      <color rgb="FF00FFFF"/>
      <color rgb="FFCC99FF"/>
      <color rgb="FFE5AFD0"/>
      <color rgb="FFFFCC66"/>
      <color rgb="FF99CCFF"/>
      <color rgb="FF99FF99"/>
      <color rgb="FF99CC00"/>
      <color rgb="FF9999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59246A-99D9-47C5-A441-99BAC971EF69}" name="RAYA" displayName="RAYA" ref="G1:G4" totalsRowShown="0" headerRowDxfId="35" dataDxfId="33" headerRowBorderDxfId="34" tableBorderDxfId="32">
  <autoFilter ref="G1:G4" xr:uid="{9159246A-99D9-47C5-A441-99BAC971EF69}"/>
  <tableColumns count="1">
    <tableColumn id="1" xr3:uid="{41AE1DB0-53D2-468E-A42E-FD9A2CC2260F}" name="RAYA" dataDxf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1F4EEA-ADB1-4A4A-8AB4-4E8385BEA5BE}" name="PERSONALES" displayName="PERSONALES" ref="H1:H8" totalsRowShown="0" headerRowDxfId="30" headerRowBorderDxfId="29" tableBorderDxfId="28">
  <autoFilter ref="H1:H8" xr:uid="{E41F4EEA-ADB1-4A4A-8AB4-4E8385BEA5BE}"/>
  <tableColumns count="1">
    <tableColumn id="1" xr3:uid="{025C9E8A-50C1-43D7-A300-1FCA8611C256}" name="PERSONALE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DA5115-CBE3-4D90-8F11-DFEBABA0823F}" name="Tabla3" displayName="Tabla3" ref="R1:R2" totalsRowShown="0" headerRowDxfId="27">
  <autoFilter ref="R1:R2" xr:uid="{9DDA5115-CBE3-4D90-8F11-DFEBABA0823F}"/>
  <tableColumns count="1">
    <tableColumn id="1" xr3:uid="{C4D16226-77DF-4D57-8C48-64C95FF1044C}" name="INICIAL"/>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A0FA1E-8632-430A-8943-943C9ED83FDF}" name="Tabla4" displayName="Tabla4" ref="F1:F10" totalsRowShown="0" headerRowDxfId="26" headerRowBorderDxfId="25" tableBorderDxfId="24">
  <autoFilter ref="F1:F10" xr:uid="{08A0FA1E-8632-430A-8943-943C9ED83FDF}"/>
  <tableColumns count="1">
    <tableColumn id="1" xr3:uid="{AC259FCA-9210-4A8E-9E47-941383561C69}" name="INGRESO"/>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6D49BF8-A076-4237-A07E-15FD4092DF3A}" name="Tabla5" displayName="Tabla5" ref="C1:C4" totalsRowShown="0" headerRowDxfId="23" headerRowBorderDxfId="22" tableBorderDxfId="21">
  <autoFilter ref="C1:C4" xr:uid="{06D49BF8-A076-4237-A07E-15FD4092DF3A}"/>
  <tableColumns count="1">
    <tableColumn id="1" xr3:uid="{7F93302D-DEF5-42AD-B412-0DA3D770711C}" name="TIPO"/>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6365792-7884-4C64-BAA6-0F6FE743F744}" name="METODO" displayName="METODO" ref="A1:A7" totalsRowShown="0" headerRowDxfId="20" headerRowBorderDxfId="19" tableBorderDxfId="18">
  <autoFilter ref="A1:A7" xr:uid="{76365792-7884-4C64-BAA6-0F6FE743F744}"/>
  <tableColumns count="1">
    <tableColumn id="1" xr3:uid="{F4C193D5-DC5B-497C-B8B8-0449989C5491}" name="ESTADO"/>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D2A352A-2D0C-44C5-8AE6-DF55A8B7C0A9}" name="Tabla10" displayName="Tabla10" ref="B1:B24" totalsRowShown="0" headerRowDxfId="17" headerRowBorderDxfId="16" tableBorderDxfId="15">
  <autoFilter ref="B1:B24" xr:uid="{ED2A352A-2D0C-44C5-8AE6-DF55A8B7C0A9}"/>
  <tableColumns count="1">
    <tableColumn id="1" xr3:uid="{5CCEE828-B34A-44D7-9377-2AAF9A83F585}" name="BANCO"/>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7FAF94B-7CEC-411D-A318-F2FDC234398B}" name="FAMILIAS" displayName="FAMILIAS" ref="I1:I9" totalsRowShown="0" headerRowDxfId="14" headerRowBorderDxfId="13">
  <autoFilter ref="I1:I9" xr:uid="{B7FAF94B-7CEC-411D-A318-F2FDC234398B}"/>
  <tableColumns count="1">
    <tableColumn id="1" xr3:uid="{7A98E606-7764-4A70-8417-6B933DC67938}" name="FAMILIA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CD2E23B-AE94-415B-9DD6-2D15B9DF85C0}" name="PRODUCCION" displayName="PRODUCCION" ref="J1:J8" totalsRowShown="0" headerRowDxfId="12">
  <autoFilter ref="J1:J8" xr:uid="{8CD2E23B-AE94-415B-9DD6-2D15B9DF85C0}"/>
  <tableColumns count="1">
    <tableColumn id="1" xr3:uid="{4E7B0BC2-03AD-4C1C-A103-5FB69C8448E8}" name="PRODUCC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D02768F-5B3D-44BE-88E8-943014B82D19}" name="OPERACION" displayName="OPERACION" ref="K1:K20" totalsRowShown="0" headerRowDxfId="11">
  <autoFilter ref="K1:K20" xr:uid="{2D02768F-5B3D-44BE-88E8-943014B82D19}"/>
  <tableColumns count="1">
    <tableColumn id="1" xr3:uid="{A15EB111-0342-4458-98C0-03433917B367}" name="OPERACIO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A8BD621-D7B2-4997-9EF4-BC86C65E4C50}" name="ADMINISTRATIVO" displayName="ADMINISTRATIVO" ref="L1:L11" totalsRowShown="0" headerRowDxfId="10">
  <autoFilter ref="L1:L11" xr:uid="{EA8BD621-D7B2-4997-9EF4-BC86C65E4C50}"/>
  <tableColumns count="1">
    <tableColumn id="1" xr3:uid="{7C3F9ED7-AF0A-49E7-951A-5E47BEC8E153}" name="ADMINISTRATIVO"/>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0102E5D-E900-47AB-9DDB-624DBD213DCF}" name="FINANCIERO" displayName="FINANCIERO" ref="M1:M4" totalsRowShown="0" headerRowDxfId="9">
  <autoFilter ref="M1:M4" xr:uid="{50102E5D-E900-47AB-9DDB-624DBD213DCF}"/>
  <tableColumns count="1">
    <tableColumn id="1" xr3:uid="{12BF37AD-827F-4C0C-ABC0-54B71FC07E37}" name="FINANCIERO"/>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089E402-B43B-4996-882F-6BA70FE4F943}" name="PRESTAMO" displayName="PRESTAMO" ref="N1:N5" totalsRowShown="0" headerRowDxfId="8">
  <autoFilter ref="N1:N5" xr:uid="{F089E402-B43B-4996-882F-6BA70FE4F943}"/>
  <tableColumns count="1">
    <tableColumn id="1" xr3:uid="{F5371BE4-3C56-4BFD-9E5B-B091B4EF3FBA}" name="PRESTAMO"/>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B797C8F-A7C7-4C54-9C83-EEBD71E392BA}" name="ACTIVOS" displayName="ACTIVOS" ref="O1:O5" totalsRowShown="0" headerRowDxfId="7">
  <autoFilter ref="O1:O5" xr:uid="{6B797C8F-A7C7-4C54-9C83-EEBD71E392BA}"/>
  <tableColumns count="1">
    <tableColumn id="1" xr3:uid="{F8ED15DB-287E-4C61-91A5-2E15B4AD1007}" name="ACTIVO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379739E-6EB4-44E2-AE34-85A3FE36B3B3}" name="IMPUESTOS" displayName="IMPUESTOS" ref="P1:P2" totalsRowShown="0" headerRowDxfId="6">
  <autoFilter ref="P1:P2" xr:uid="{8379739E-6EB4-44E2-AE34-85A3FE36B3B3}"/>
  <tableColumns count="1">
    <tableColumn id="1" xr3:uid="{61D3CB72-A3DC-4849-BC90-6C678FD1A656}" name="IMPUESTO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A2C4391-01BE-4819-A47D-3BBD27300B82}" name="TRASPASO" displayName="TRASPASO" ref="Q1:Q24" totalsRowShown="0" headerRowDxfId="5">
  <autoFilter ref="Q1:Q24" xr:uid="{CA2C4391-01BE-4819-A47D-3BBD27300B82}"/>
  <tableColumns count="1">
    <tableColumn id="1" xr3:uid="{52C18CF4-99E7-44CE-9066-2AB8FE51C408}" name="TRASPASO"/>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19FB459-23A2-41A2-BCA7-CE352BDED74A}" name="ENTRADA" displayName="ENTRADA" ref="D1:D4" totalsRowShown="0" headerRowDxfId="4" headerRowBorderDxfId="3">
  <autoFilter ref="D1:D4" xr:uid="{419FB459-23A2-41A2-BCA7-CE352BDED74A}"/>
  <tableColumns count="1">
    <tableColumn id="1" xr3:uid="{4FB71A35-D8A5-4510-8590-97BCE054B6D8}" name="ENTRADA"/>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9CB15A5-5860-4EA1-B263-99D854DF6961}" name="SALIDA" displayName="SALIDA" ref="E1:E13" totalsRowShown="0" headerRowDxfId="2" headerRowBorderDxfId="1">
  <autoFilter ref="E1:E13" xr:uid="{A9CB15A5-5860-4EA1-B263-99D854DF6961}"/>
  <tableColumns count="1">
    <tableColumn id="1" xr3:uid="{8E3745D1-CD0B-4A12-90DE-D29B8C741FBB}" name="SALIDA"/>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3762936-5158-4E43-A059-A96241975128}" name="EXTERNA" displayName="EXTERNA" ref="S1:S2" totalsRowShown="0" headerRowDxfId="0">
  <autoFilter ref="S1:S2" xr:uid="{A3762936-5158-4E43-A059-A96241975128}"/>
  <tableColumns count="1">
    <tableColumn id="1" xr3:uid="{A09DCA04-529C-49EF-8EEB-63C0E2FEA5E4}" name="EXTERNA"/>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2.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3487-9033-41FC-B1AB-A83582C325F2}">
  <sheetPr>
    <pageSetUpPr fitToPage="1"/>
  </sheetPr>
  <dimension ref="A1:Z173"/>
  <sheetViews>
    <sheetView topLeftCell="B2" zoomScale="110" zoomScaleNormal="110" workbookViewId="0">
      <pane xSplit="1" ySplit="1" topLeftCell="Q164" activePane="bottomRight" state="frozen"/>
      <selection activeCell="B2" sqref="B2"/>
      <selection pane="topRight" activeCell="C2" sqref="C2"/>
      <selection pane="bottomLeft" activeCell="B3" sqref="B3"/>
      <selection pane="bottomRight" activeCell="X166" sqref="X166"/>
    </sheetView>
  </sheetViews>
  <sheetFormatPr baseColWidth="10" defaultRowHeight="14.4" x14ac:dyDescent="0.3"/>
  <cols>
    <col min="1" max="1" width="7.109375" customWidth="1"/>
    <col min="2" max="2" width="41.33203125" bestFit="1" customWidth="1"/>
    <col min="3" max="3" width="15" customWidth="1"/>
    <col min="4" max="4" width="15.44140625" customWidth="1"/>
    <col min="5" max="5" width="15.109375" bestFit="1" customWidth="1"/>
    <col min="6" max="6" width="16.33203125" customWidth="1"/>
    <col min="7" max="7" width="16.109375" customWidth="1"/>
    <col min="8" max="8" width="16.44140625" customWidth="1"/>
    <col min="9" max="9" width="13.6640625" customWidth="1"/>
    <col min="10" max="17" width="14.109375" customWidth="1"/>
    <col min="18" max="18" width="15.21875" bestFit="1" customWidth="1"/>
    <col min="19" max="21" width="14.109375" customWidth="1"/>
    <col min="22" max="23" width="15.109375" bestFit="1" customWidth="1"/>
    <col min="24" max="24" width="14.109375" customWidth="1"/>
    <col min="25" max="26" width="17.44140625" customWidth="1"/>
  </cols>
  <sheetData>
    <row r="1" spans="1:26" ht="15" thickBot="1" x14ac:dyDescent="0.35">
      <c r="B1" s="15" t="s">
        <v>19</v>
      </c>
      <c r="C1" s="51"/>
      <c r="D1" s="52"/>
      <c r="E1" s="51"/>
      <c r="F1" s="52"/>
      <c r="G1" s="51"/>
      <c r="H1" s="52"/>
      <c r="I1" s="31"/>
      <c r="J1" s="31"/>
      <c r="K1" s="31"/>
      <c r="L1" s="31"/>
      <c r="M1" s="31"/>
      <c r="N1" s="31"/>
      <c r="O1" s="31"/>
      <c r="P1" s="31"/>
      <c r="Q1" s="31"/>
      <c r="R1" s="31"/>
      <c r="S1" s="31"/>
      <c r="T1" s="31"/>
      <c r="U1" s="31"/>
      <c r="V1" s="31"/>
      <c r="W1" s="31"/>
      <c r="X1" s="31"/>
      <c r="Y1" s="31"/>
      <c r="Z1" s="31"/>
    </row>
    <row r="2" spans="1:26" ht="28.8" thickBot="1" x14ac:dyDescent="0.35">
      <c r="B2" s="10" t="s">
        <v>13</v>
      </c>
      <c r="C2" s="73" t="s">
        <v>35</v>
      </c>
      <c r="D2" s="37" t="s">
        <v>36</v>
      </c>
      <c r="E2" s="72" t="s">
        <v>37</v>
      </c>
      <c r="F2" s="37" t="s">
        <v>38</v>
      </c>
      <c r="G2" s="72" t="s">
        <v>39</v>
      </c>
      <c r="H2" s="72" t="s">
        <v>40</v>
      </c>
      <c r="I2" s="72" t="s">
        <v>41</v>
      </c>
      <c r="J2" s="72" t="s">
        <v>42</v>
      </c>
      <c r="K2" s="72" t="s">
        <v>43</v>
      </c>
      <c r="L2" s="72" t="s">
        <v>44</v>
      </c>
      <c r="M2" s="72" t="s">
        <v>45</v>
      </c>
      <c r="N2" s="72" t="s">
        <v>1383</v>
      </c>
      <c r="O2" s="72" t="s">
        <v>47</v>
      </c>
      <c r="P2" s="72" t="s">
        <v>48</v>
      </c>
      <c r="Q2" s="72" t="s">
        <v>49</v>
      </c>
      <c r="R2" s="72" t="s">
        <v>1041</v>
      </c>
      <c r="S2" s="72" t="s">
        <v>50</v>
      </c>
      <c r="T2" s="72" t="s">
        <v>51</v>
      </c>
      <c r="U2" s="72" t="s">
        <v>52</v>
      </c>
      <c r="V2" s="72" t="s">
        <v>185</v>
      </c>
      <c r="W2" s="72" t="s">
        <v>208</v>
      </c>
      <c r="X2" s="72" t="s">
        <v>220</v>
      </c>
      <c r="Y2" s="72" t="s">
        <v>121</v>
      </c>
      <c r="Z2" s="72" t="s">
        <v>234</v>
      </c>
    </row>
    <row r="3" spans="1:26" x14ac:dyDescent="0.3">
      <c r="B3" s="65" t="s">
        <v>2</v>
      </c>
      <c r="C3" s="74"/>
      <c r="D3" s="11"/>
      <c r="E3" s="11"/>
      <c r="F3" s="11"/>
      <c r="G3" s="11"/>
      <c r="H3" s="11"/>
      <c r="I3" s="11"/>
      <c r="J3" s="11"/>
      <c r="K3" s="11"/>
      <c r="L3" s="11"/>
      <c r="M3" s="11"/>
      <c r="N3" s="11"/>
      <c r="O3" s="11"/>
      <c r="P3" s="11"/>
      <c r="Q3" s="11"/>
      <c r="R3" s="11"/>
      <c r="S3" s="11"/>
      <c r="T3" s="11"/>
      <c r="U3" s="11"/>
      <c r="V3" s="11"/>
      <c r="W3" s="11"/>
      <c r="X3" s="11"/>
      <c r="Y3" s="95"/>
      <c r="Z3" s="95"/>
    </row>
    <row r="4" spans="1:26" x14ac:dyDescent="0.3">
      <c r="B4" s="130" t="s">
        <v>105</v>
      </c>
      <c r="C4" s="131"/>
      <c r="D4" s="132"/>
      <c r="E4" s="132"/>
      <c r="F4" s="132"/>
      <c r="G4" s="132"/>
      <c r="H4" s="132"/>
      <c r="I4" s="132"/>
      <c r="J4" s="132"/>
      <c r="K4" s="132"/>
      <c r="L4" s="132"/>
      <c r="M4" s="132"/>
      <c r="N4" s="144"/>
      <c r="O4" s="132"/>
      <c r="P4" s="132"/>
      <c r="Q4" s="132"/>
      <c r="R4" s="132"/>
      <c r="S4" s="132"/>
      <c r="T4" s="132"/>
      <c r="U4" s="132"/>
      <c r="V4" s="132"/>
      <c r="W4" s="132"/>
      <c r="X4" s="132"/>
      <c r="Y4" s="132"/>
      <c r="Z4" s="132"/>
    </row>
    <row r="5" spans="1:26" x14ac:dyDescent="0.3">
      <c r="A5">
        <v>11.1</v>
      </c>
      <c r="B5" s="63" t="s">
        <v>30</v>
      </c>
      <c r="C5" s="62">
        <f>IFERROR(SUMIFS('MGZ121'!$M$2:'MGZ121'!$M$175,'MGZ121'!$H$2:$H$175,"ENTRADA",'MGZ121'!$J$2:$J$175,$B5),0)</f>
        <v>6887540</v>
      </c>
      <c r="D5" s="62">
        <f>IFERROR(SUMIFS('MGZ BBVA'!$M$2:$M$88,'MGZ BBVA'!$H$2:$H$88,"ENTRADA",'MGZ BBVA'!$J$2:$J$88,$B5),0)</f>
        <v>2018660</v>
      </c>
      <c r="E5" s="62">
        <f>IFERROR(SUMIFS('MGZ DOLARES'!$M$2:$M$2,'MGZ DOLARES'!$F$2:$F$2,"ENTRADA",'MGZ DOLARES'!$J$2:$J$2,$B5),0)</f>
        <v>0</v>
      </c>
      <c r="F5" s="62">
        <f>IFERROR(SUMIFS('MGZ BAJIO'!$M$2:$M$4,'MGZ BAJIO'!$H$2:$H$4,"ENTRADA",'MGZ BAJIO'!$J$2:$J$4,$B5),0)</f>
        <v>0</v>
      </c>
      <c r="G5" s="62">
        <f>IFERROR(SUMIFS('VICTOR BANAMEX'!$M$2:$M$65,'VICTOR BANAMEX'!$H$2:$H$65,"ENTRADA",'VICTOR BANAMEX'!$J$2:$J$65,$B5),0)</f>
        <v>0</v>
      </c>
      <c r="H5" s="62">
        <f>IFERROR(SUMIFS('VICTOR BANORTE'!$M$2:$M$9,'VICTOR BANORTE'!$H$2:$H$9,"ENTRADA",'VICTOR BANORTE'!$J$2:$J$9,$B5),0)</f>
        <v>0</v>
      </c>
      <c r="I5" s="62">
        <f>IFERROR(SUMIFS(RODRIGO!$M$2:$M$2,RODRIGO!$H$2:$H$2,"ENTRADA",RODRIGO!$J$2:$J$2,$B5),0)</f>
        <v>0</v>
      </c>
      <c r="J5" s="62">
        <f>IFERROR(SUMIFS(MOY!$M$2:$M$12,MOY!$H$2:$H$12,"ENTRADA",MOY!$J$2:$J$12,$B5),0)</f>
        <v>0</v>
      </c>
      <c r="K5" s="62">
        <f>IFERROR(SUMIFS('NORMA RUTH'!$M$2:$M$12,'NORMA RUTH'!$H$2:$H$12,"ENTRADA",'NORMA RUTH'!$J$2:$J$12,$B5),0)</f>
        <v>70000</v>
      </c>
      <c r="L5" s="62">
        <f>IFERROR(SUMIFS(VALERIA!$M$2:$M$10,VALERIA!$H$2:$H$10,"ENTRADA",VALERIA!$J$2:$J$10,$B5),0)</f>
        <v>0</v>
      </c>
      <c r="M5" s="62">
        <f>IFERROR(SUMIFS('MANUEL BANAMEX'!$M$2:$M$25,'MANUEL BANAMEX'!$H$2:$H$25,"ENTRADA",'MANUEL BANAMEX'!$J$2:$J$25,$B5),0)</f>
        <v>0</v>
      </c>
      <c r="N5" s="62">
        <f>IFERROR(SUMIFS(ROBERTO!$M$2:$M$2,ROBERTO!$H$2:$H$2,"ENTRADA",ROBERTO!$J$2:$J$2,$B5),0)</f>
        <v>0</v>
      </c>
      <c r="O5" s="62">
        <f>IFERROR(SUMIFS(JUAN!$M$2:$M$11,JUAN!$H$2:$H$11,"ENTRADA",JUAN!$J$2:$J$11,$B5),0)</f>
        <v>0</v>
      </c>
      <c r="P5" s="62">
        <f>IFERROR(SUMIFS('NORMA SANCHEZ'!$M$2:$M$14,'NORMA SANCHEZ'!$H$2:$H$14,"ENTRADA",'NORMA SANCHEZ'!$J$2:$J$14,$B5),0)</f>
        <v>0</v>
      </c>
      <c r="Q5" s="62">
        <f>IFERROR(SUMIFS('JOSE CARLOS'!$M$2:$M$16,'JOSE CARLOS'!$H$2:$H$16,"ENTRADA",'JOSE CARLOS'!$J$2:$J$16,$B5),0)</f>
        <v>0</v>
      </c>
      <c r="R5" s="62">
        <f>IFERROR(SUMIFS('LUIS ENRIQUE '!$M$2:$M$21,'LUIS ENRIQUE '!$H$2:$H$21,"ENTRADA",'LUIS ENRIQUE '!$J$2:$J$21,$B5),0)</f>
        <v>0</v>
      </c>
      <c r="S5" s="62">
        <f>IFERROR(SUMIFS(CESARIA!$M$2:$M$15,CESARIA!$H$2:$H$15,"ENTRADA",CESARIA!$J$2:$J$15,$B5),0)</f>
        <v>0</v>
      </c>
      <c r="T5" s="62">
        <f>IFERROR(SUMIFS(ALAN!$M$2:$M$14,ALAN!$H$2:$H$14,"ENTRADA",ALAN!$J$2:$J$14,$B5),0)</f>
        <v>0</v>
      </c>
      <c r="U5" s="62">
        <f>IFERROR(SUMIFS(ELVIA!$M$2:$M$6,ELVIA!$H$2:$H$6,"ENTRADA",ELVIA!$J$2:$J$6,$B5),0)</f>
        <v>0</v>
      </c>
      <c r="V5" s="62">
        <f>IFERROR(SUMIFS(CAJA!$M$2:$M$586,CAJA!$H$2:$H$586,"ENTRADA",CAJA!$J$2:$J$586,$B5),0)</f>
        <v>1050602</v>
      </c>
      <c r="W5" s="62">
        <f>IFERROR(SUMIFS('CAJA TIGRES'!$M$2:$M$139,'CAJA TIGRES'!$H$2:$H$139,"ENTRADA",'CAJA TIGRES'!$J$2:$J$139,$B5),0)</f>
        <v>0</v>
      </c>
      <c r="X5" s="62">
        <f>IFERROR(SUMIFS(RESERVA!$M$2:$M$2,RESERVA!$H$2:$H$2,"ENTRADA",RESERVA!$J$2:$J$2,$B5),0)</f>
        <v>0</v>
      </c>
      <c r="Y5" s="96">
        <f t="shared" ref="Y5:Y13" si="0">SUM(C5:X5)</f>
        <v>10026802</v>
      </c>
      <c r="Z5" s="96">
        <f>Y5</f>
        <v>10026802</v>
      </c>
    </row>
    <row r="6" spans="1:26" x14ac:dyDescent="0.3">
      <c r="A6">
        <v>11.2</v>
      </c>
      <c r="B6" s="63" t="s">
        <v>31</v>
      </c>
      <c r="C6" s="62">
        <f>IFERROR(SUMIFS('MGZ121'!$M$2:'MGZ121'!$M$175,'MGZ121'!$H$2:$H$175,"ENTRADA",'MGZ121'!$J$2:$J$175,$B6),0)</f>
        <v>0</v>
      </c>
      <c r="D6" s="62">
        <f>IFERROR(SUMIFS('MGZ BBVA'!$M$2:$M$88,'MGZ BBVA'!$H$2:$H$88,"ENTRADA",'MGZ BBVA'!$J$2:$J$88,$B6),0)</f>
        <v>0</v>
      </c>
      <c r="E6" s="62">
        <f>IFERROR(SUMIFS('MGZ DOLARES'!$M$2:$M$2,'MGZ DOLARES'!$F$2:$F$2,"ENTRADA",'MGZ DOLARES'!$J$2:$J$2,$B6),0)</f>
        <v>0</v>
      </c>
      <c r="F6" s="62">
        <f>IFERROR(SUMIFS('MGZ BAJIO'!$M$2:$M$4,'MGZ BAJIO'!$H$2:$H$4,"ENTRADA",'MGZ BAJIO'!$J$2:$J$4,$B6),0)</f>
        <v>0</v>
      </c>
      <c r="G6" s="62">
        <f>IFERROR(SUMIFS('VICTOR BANAMEX'!$M$2:$M$65,'VICTOR BANAMEX'!$H$2:$H$65,"ENTRADA",'VICTOR BANAMEX'!$J$2:$J$65,$B6),0)</f>
        <v>0</v>
      </c>
      <c r="H6" s="62">
        <f>IFERROR(SUMIFS('VICTOR BANORTE'!$M$2:$M$9,'VICTOR BANORTE'!$H$2:$H$9,"ENTRADA",'VICTOR BANORTE'!$J$2:$J$9,$B6),0)</f>
        <v>0</v>
      </c>
      <c r="I6" s="62">
        <f>IFERROR(SUMIFS(RODRIGO!$M$2:$M$2,RODRIGO!$H$2:$H$2,"ENTRADA",RODRIGO!$J$2:$J$2,$B6),0)</f>
        <v>0</v>
      </c>
      <c r="J6" s="62">
        <f>IFERROR(SUMIFS(MOY!$M$2:$M$12,MOY!$H$2:$H$12,"ENTRADA",MOY!$J$2:$J$12,$B6),0)</f>
        <v>0</v>
      </c>
      <c r="K6" s="62">
        <f>IFERROR(SUMIFS('NORMA RUTH'!$M$2:$M$12,'NORMA RUTH'!$H$2:$H$12,"ENTRADA",'NORMA RUTH'!$J$2:$J$12,$B6),0)</f>
        <v>0</v>
      </c>
      <c r="L6" s="62">
        <f>IFERROR(SUMIFS(VALERIA!$M$2:$M$10,VALERIA!$H$2:$H$10,"ENTRADA",VALERIA!$J$2:$J$10,$B6),0)</f>
        <v>0</v>
      </c>
      <c r="M6" s="62">
        <f>IFERROR(SUMIFS('MANUEL BANAMEX'!$M$2:$M$25,'MANUEL BANAMEX'!$H$2:$H$25,"ENTRADA",'MANUEL BANAMEX'!$J$2:$J$25,$B6),0)</f>
        <v>0</v>
      </c>
      <c r="N6" s="62">
        <f>IFERROR(SUMIFS(ROBERTO!$M$2:$M$2,ROBERTO!$H$2:$H$2,"ENTRADA",ROBERTO!$J$2:$J$2,$B6),0)</f>
        <v>0</v>
      </c>
      <c r="O6" s="62">
        <f>IFERROR(SUMIFS(JUAN!$M$2:$M$11,JUAN!$H$2:$H$11,"ENTRADA",JUAN!$J$2:$J$11,$B6),0)</f>
        <v>0</v>
      </c>
      <c r="P6" s="62">
        <f>IFERROR(SUMIFS('NORMA SANCHEZ'!$M$2:$M$14,'NORMA SANCHEZ'!$H$2:$H$14,"ENTRADA",'NORMA SANCHEZ'!$J$2:$J$14,$B6),0)</f>
        <v>0</v>
      </c>
      <c r="Q6" s="62">
        <f>IFERROR(SUMIFS('JOSE CARLOS'!$M$2:$M$16,'JOSE CARLOS'!$H$2:$H$16,"ENTRADA",'JOSE CARLOS'!$J$2:$J$16,$B6),0)</f>
        <v>0</v>
      </c>
      <c r="R6" s="62">
        <f>IFERROR(SUMIFS('LUIS ENRIQUE '!$M$2:$M$21,'LUIS ENRIQUE '!$H$2:$H$21,"ENTRADA",'LUIS ENRIQUE '!$J$2:$J$21,$B6),0)</f>
        <v>0</v>
      </c>
      <c r="S6" s="62">
        <f>IFERROR(SUMIFS(CESARIA!$M$2:$M$15,CESARIA!$H$2:$H$15,"ENTRADA",CESARIA!$J$2:$J$15,$B6),0)</f>
        <v>0</v>
      </c>
      <c r="T6" s="62">
        <f>IFERROR(SUMIFS(ALAN!$M$2:$M$14,ALAN!$H$2:$H$14,"ENTRADA",ALAN!$J$2:$J$14,$B6),0)</f>
        <v>0</v>
      </c>
      <c r="U6" s="62">
        <f>IFERROR(SUMIFS(ELVIA!$M$2:$M$6,ELVIA!$H$2:$H$6,"ENTRADA",ELVIA!$J$2:$J$6,$B6),0)</f>
        <v>0</v>
      </c>
      <c r="V6" s="62">
        <f>IFERROR(SUMIFS(CAJA!$M$2:$M$586,CAJA!$H$2:$H$586,"ENTRADA",CAJA!$J$2:$J$586,$B6),0)</f>
        <v>185975</v>
      </c>
      <c r="W6" s="62">
        <f>IFERROR(SUMIFS('CAJA TIGRES'!$M$2:$M$139,'CAJA TIGRES'!$H$2:$H$139,"ENTRADA",'CAJA TIGRES'!$J$2:$J$139,$B6),0)</f>
        <v>0</v>
      </c>
      <c r="X6" s="62">
        <f>IFERROR(SUMIFS(RESERVA!$M$2:$M$2,RESERVA!$H$2:$H$2,"ENTRADA",RESERVA!$J$2:$J$2,$B6),0)</f>
        <v>0</v>
      </c>
      <c r="Y6" s="96">
        <f t="shared" si="0"/>
        <v>185975</v>
      </c>
      <c r="Z6" s="96">
        <f t="shared" ref="Z6:Z13" si="1">Y6</f>
        <v>185975</v>
      </c>
    </row>
    <row r="7" spans="1:26" x14ac:dyDescent="0.3">
      <c r="A7">
        <v>11.3</v>
      </c>
      <c r="B7" s="63" t="s">
        <v>24</v>
      </c>
      <c r="C7" s="62">
        <f>IFERROR(SUMIFS('MGZ121'!$M$2:'MGZ121'!$M$175,'MGZ121'!$H$2:$H$175,"ENTRADA",'MGZ121'!$J$2:$J$175,$B7),0)</f>
        <v>0</v>
      </c>
      <c r="D7" s="62">
        <f>IFERROR(SUMIFS('MGZ BBVA'!$M$2:$M$88,'MGZ BBVA'!$H$2:$H$88,"ENTRADA",'MGZ BBVA'!$J$2:$J$88,$B7),0)</f>
        <v>0</v>
      </c>
      <c r="E7" s="62">
        <f>IFERROR(SUMIFS('MGZ DOLARES'!$M$2:$M$2,'MGZ DOLARES'!$F$2:$F$2,"ENTRADA",'MGZ DOLARES'!$J$2:$J$2,$B7),0)</f>
        <v>0</v>
      </c>
      <c r="F7" s="62">
        <f>IFERROR(SUMIFS('MGZ BAJIO'!$M$2:$M$4,'MGZ BAJIO'!$H$2:$H$4,"ENTRADA",'MGZ BAJIO'!$J$2:$J$4,$B7),0)</f>
        <v>0</v>
      </c>
      <c r="G7" s="62">
        <f>IFERROR(SUMIFS('VICTOR BANAMEX'!$M$2:$M$65,'VICTOR BANAMEX'!$H$2:$H$65,"ENTRADA",'VICTOR BANAMEX'!$J$2:$J$65,$B7),0)</f>
        <v>0</v>
      </c>
      <c r="H7" s="62">
        <f>IFERROR(SUMIFS('VICTOR BANORTE'!$M$2:$M$9,'VICTOR BANORTE'!$H$2:$H$9,"ENTRADA",'VICTOR BANORTE'!$J$2:$J$9,$B7),0)</f>
        <v>0</v>
      </c>
      <c r="I7" s="62">
        <f>IFERROR(SUMIFS(RODRIGO!$M$2:$M$2,RODRIGO!$H$2:$H$2,"ENTRADA",RODRIGO!$J$2:$J$2,$B7),0)</f>
        <v>0</v>
      </c>
      <c r="J7" s="62">
        <f>IFERROR(SUMIFS(MOY!$M$2:$M$12,MOY!$H$2:$H$12,"ENTRADA",MOY!$J$2:$J$12,$B7),0)</f>
        <v>0</v>
      </c>
      <c r="K7" s="62">
        <f>IFERROR(SUMIFS('NORMA RUTH'!$M$2:$M$12,'NORMA RUTH'!$H$2:$H$12,"ENTRADA",'NORMA RUTH'!$J$2:$J$12,$B7),0)</f>
        <v>0</v>
      </c>
      <c r="L7" s="62">
        <f>IFERROR(SUMIFS(VALERIA!$M$2:$M$10,VALERIA!$H$2:$H$10,"ENTRADA",VALERIA!$J$2:$J$10,$B7),0)</f>
        <v>0</v>
      </c>
      <c r="M7" s="62">
        <f>IFERROR(SUMIFS('MANUEL BANAMEX'!$M$2:$M$25,'MANUEL BANAMEX'!$H$2:$H$25,"ENTRADA",'MANUEL BANAMEX'!$J$2:$J$25,$B7),0)</f>
        <v>0</v>
      </c>
      <c r="N7" s="62">
        <f>IFERROR(SUMIFS(ROBERTO!$M$2:$M$2,ROBERTO!$H$2:$H$2,"ENTRADA",ROBERTO!$J$2:$J$2,$B7),0)</f>
        <v>0</v>
      </c>
      <c r="O7" s="62">
        <f>IFERROR(SUMIFS(JUAN!$M$2:$M$11,JUAN!$H$2:$H$11,"ENTRADA",JUAN!$J$2:$J$11,$B7),0)</f>
        <v>0</v>
      </c>
      <c r="P7" s="62">
        <f>IFERROR(SUMIFS('NORMA SANCHEZ'!$M$2:$M$14,'NORMA SANCHEZ'!$H$2:$H$14,"ENTRADA",'NORMA SANCHEZ'!$J$2:$J$14,$B7),0)</f>
        <v>0</v>
      </c>
      <c r="Q7" s="62">
        <f>IFERROR(SUMIFS('JOSE CARLOS'!$M$2:$M$16,'JOSE CARLOS'!$H$2:$H$16,"ENTRADA",'JOSE CARLOS'!$J$2:$J$16,$B7),0)</f>
        <v>0</v>
      </c>
      <c r="R7" s="62">
        <f>IFERROR(SUMIFS('LUIS ENRIQUE '!$M$2:$M$21,'LUIS ENRIQUE '!$H$2:$H$21,"ENTRADA",'LUIS ENRIQUE '!$J$2:$J$21,$B7),0)</f>
        <v>0</v>
      </c>
      <c r="S7" s="62">
        <f>IFERROR(SUMIFS(CESARIA!$M$2:$M$15,CESARIA!$H$2:$H$15,"ENTRADA",CESARIA!$J$2:$J$15,$B7),0)</f>
        <v>0</v>
      </c>
      <c r="T7" s="62">
        <f>IFERROR(SUMIFS(ALAN!$M$2:$M$14,ALAN!$H$2:$H$14,"ENTRADA",ALAN!$J$2:$J$14,$B7),0)</f>
        <v>0</v>
      </c>
      <c r="U7" s="62">
        <f>IFERROR(SUMIFS(ELVIA!$M$2:$M$6,ELVIA!$H$2:$H$6,"ENTRADA",ELVIA!$J$2:$J$6,$B7),0)</f>
        <v>0</v>
      </c>
      <c r="V7" s="62">
        <f>IFERROR(SUMIFS(CAJA!$M$2:$M$586,CAJA!$H$2:$H$586,"ENTRADA",CAJA!$J$2:$J$586,$B7),0)</f>
        <v>0</v>
      </c>
      <c r="W7" s="62">
        <f>IFERROR(SUMIFS('CAJA TIGRES'!$M$2:$M$139,'CAJA TIGRES'!$H$2:$H$139,"ENTRADA",'CAJA TIGRES'!$J$2:$J$139,$B7),0)</f>
        <v>0</v>
      </c>
      <c r="X7" s="62">
        <f>IFERROR(SUMIFS(RESERVA!$M$2:$M$2,RESERVA!$H$2:$H$2,"ENTRADA",RESERVA!$J$2:$J$2,$B7),0)</f>
        <v>0</v>
      </c>
      <c r="Y7" s="96">
        <f t="shared" si="0"/>
        <v>0</v>
      </c>
      <c r="Z7" s="96">
        <f t="shared" si="1"/>
        <v>0</v>
      </c>
    </row>
    <row r="8" spans="1:26" x14ac:dyDescent="0.3">
      <c r="A8">
        <v>11.4</v>
      </c>
      <c r="B8" s="63" t="s">
        <v>32</v>
      </c>
      <c r="C8" s="62">
        <f>IFERROR(SUMIFS('MGZ121'!$M$2:'MGZ121'!$M$175,'MGZ121'!$H$2:$H$175,"ENTRADA",'MGZ121'!$J$2:$J$175,$B8),0)</f>
        <v>0</v>
      </c>
      <c r="D8" s="62">
        <f>IFERROR(SUMIFS('MGZ BBVA'!$M$2:$M$88,'MGZ BBVA'!$H$2:$H$88,"ENTRADA",'MGZ BBVA'!$J$2:$J$88,$B8),0)</f>
        <v>0</v>
      </c>
      <c r="E8" s="62">
        <f>IFERROR(SUMIFS('MGZ DOLARES'!$M$2:$M$2,'MGZ DOLARES'!$F$2:$F$2,"ENTRADA",'MGZ DOLARES'!$J$2:$J$2,$B8),0)</f>
        <v>0</v>
      </c>
      <c r="F8" s="62">
        <f>IFERROR(SUMIFS('MGZ BAJIO'!$M$2:$M$4,'MGZ BAJIO'!$H$2:$H$4,"ENTRADA",'MGZ BAJIO'!$J$2:$J$4,$B8),0)</f>
        <v>0</v>
      </c>
      <c r="G8" s="62">
        <f>IFERROR(SUMIFS('VICTOR BANAMEX'!$M$2:$M$65,'VICTOR BANAMEX'!$H$2:$H$65,"ENTRADA",'VICTOR BANAMEX'!$J$2:$J$65,$B8),0)</f>
        <v>0</v>
      </c>
      <c r="H8" s="62">
        <f>IFERROR(SUMIFS('VICTOR BANORTE'!$M$2:$M$9,'VICTOR BANORTE'!$H$2:$H$9,"ENTRADA",'VICTOR BANORTE'!$J$2:$J$9,$B8),0)</f>
        <v>0</v>
      </c>
      <c r="I8" s="62">
        <f>IFERROR(SUMIFS(RODRIGO!$M$2:$M$2,RODRIGO!$H$2:$H$2,"ENTRADA",RODRIGO!$J$2:$J$2,$B8),0)</f>
        <v>0</v>
      </c>
      <c r="J8" s="62">
        <f>IFERROR(SUMIFS(MOY!$M$2:$M$12,MOY!$H$2:$H$12,"ENTRADA",MOY!$J$2:$J$12,$B8),0)</f>
        <v>0</v>
      </c>
      <c r="K8" s="62">
        <f>IFERROR(SUMIFS('NORMA RUTH'!$M$2:$M$12,'NORMA RUTH'!$H$2:$H$12,"ENTRADA",'NORMA RUTH'!$J$2:$J$12,$B8),0)</f>
        <v>0</v>
      </c>
      <c r="L8" s="62">
        <f>IFERROR(SUMIFS(VALERIA!$M$2:$M$10,VALERIA!$H$2:$H$10,"ENTRADA",VALERIA!$J$2:$J$10,$B8),0)</f>
        <v>0</v>
      </c>
      <c r="M8" s="62">
        <f>IFERROR(SUMIFS('MANUEL BANAMEX'!$M$2:$M$25,'MANUEL BANAMEX'!$H$2:$H$25,"ENTRADA",'MANUEL BANAMEX'!$J$2:$J$25,$B8),0)</f>
        <v>0</v>
      </c>
      <c r="N8" s="62">
        <f>IFERROR(SUMIFS(ROBERTO!$M$2:$M$2,ROBERTO!$H$2:$H$2,"ENTRADA",ROBERTO!$J$2:$J$2,$B8),0)</f>
        <v>0</v>
      </c>
      <c r="O8" s="62">
        <f>IFERROR(SUMIFS(JUAN!$M$2:$M$11,JUAN!$H$2:$H$11,"ENTRADA",JUAN!$J$2:$J$11,$B8),0)</f>
        <v>0</v>
      </c>
      <c r="P8" s="62">
        <f>IFERROR(SUMIFS('NORMA SANCHEZ'!$M$2:$M$14,'NORMA SANCHEZ'!$H$2:$H$14,"ENTRADA",'NORMA SANCHEZ'!$J$2:$J$14,$B8),0)</f>
        <v>0</v>
      </c>
      <c r="Q8" s="62">
        <f>IFERROR(SUMIFS('JOSE CARLOS'!$M$2:$M$16,'JOSE CARLOS'!$H$2:$H$16,"ENTRADA",'JOSE CARLOS'!$J$2:$J$16,$B8),0)</f>
        <v>0</v>
      </c>
      <c r="R8" s="62">
        <f>IFERROR(SUMIFS('LUIS ENRIQUE '!$M$2:$M$21,'LUIS ENRIQUE '!$H$2:$H$21,"ENTRADA",'LUIS ENRIQUE '!$J$2:$J$21,$B8),0)</f>
        <v>0</v>
      </c>
      <c r="S8" s="62">
        <f>IFERROR(SUMIFS(CESARIA!$M$2:$M$15,CESARIA!$H$2:$H$15,"ENTRADA",CESARIA!$J$2:$J$15,$B8),0)</f>
        <v>0</v>
      </c>
      <c r="T8" s="62">
        <f>IFERROR(SUMIFS(ALAN!$M$2:$M$14,ALAN!$H$2:$H$14,"ENTRADA",ALAN!$J$2:$J$14,$B8),0)</f>
        <v>0</v>
      </c>
      <c r="U8" s="62">
        <f>IFERROR(SUMIFS(ELVIA!$M$2:$M$6,ELVIA!$H$2:$H$6,"ENTRADA",ELVIA!$J$2:$J$6,$B8),0)</f>
        <v>0</v>
      </c>
      <c r="V8" s="62">
        <f>IFERROR(SUMIFS(CAJA!$M$2:$M$586,CAJA!$H$2:$H$586,"ENTRADA",CAJA!$J$2:$J$586,$B8),0)</f>
        <v>0</v>
      </c>
      <c r="W8" s="62">
        <f>IFERROR(SUMIFS('CAJA TIGRES'!$M$2:$M$139,'CAJA TIGRES'!$H$2:$H$139,"ENTRADA",'CAJA TIGRES'!$J$2:$J$139,$B8),0)</f>
        <v>0</v>
      </c>
      <c r="X8" s="62">
        <f>IFERROR(SUMIFS(RESERVA!$M$2:$M$2,RESERVA!$H$2:$H$2,"ENTRADA",RESERVA!$J$2:$J$2,$B8),0)</f>
        <v>0</v>
      </c>
      <c r="Y8" s="96">
        <f t="shared" si="0"/>
        <v>0</v>
      </c>
      <c r="Z8" s="96">
        <f t="shared" si="1"/>
        <v>0</v>
      </c>
    </row>
    <row r="9" spans="1:26" x14ac:dyDescent="0.3">
      <c r="A9">
        <v>11.5</v>
      </c>
      <c r="B9" s="63" t="s">
        <v>34</v>
      </c>
      <c r="C9" s="62">
        <f>IFERROR(SUMIFS('MGZ121'!$M$2:'MGZ121'!$M$175,'MGZ121'!$H$2:$H$175,"ENTRADA",'MGZ121'!$J$2:$J$175,$B9),0)</f>
        <v>0.02</v>
      </c>
      <c r="D9" s="62">
        <f>IFERROR(SUMIFS('MGZ BBVA'!$M$2:$M$88,'MGZ BBVA'!$H$2:$H$88,"ENTRADA",'MGZ BBVA'!$J$2:$J$88,$B9),0)</f>
        <v>0.97</v>
      </c>
      <c r="E9" s="62">
        <f>IFERROR(SUMIFS('MGZ DOLARES'!$M$2:$M$2,'MGZ DOLARES'!$F$2:$F$2,"ENTRADA",'MGZ DOLARES'!$J$2:$J$2,$B9),0)</f>
        <v>0</v>
      </c>
      <c r="F9" s="62">
        <f>IFERROR(SUMIFS('MGZ BAJIO'!$M$2:$M$4,'MGZ BAJIO'!$H$2:$H$4,"ENTRADA",'MGZ BAJIO'!$J$2:$J$4,$B9),0)</f>
        <v>0</v>
      </c>
      <c r="G9" s="62">
        <f>IFERROR(SUMIFS('VICTOR BANAMEX'!$M$2:$M$65,'VICTOR BANAMEX'!$H$2:$H$65,"ENTRADA",'VICTOR BANAMEX'!$J$2:$J$65,$B9),0)</f>
        <v>0</v>
      </c>
      <c r="H9" s="62">
        <f>IFERROR(SUMIFS('VICTOR BANORTE'!$M$2:$M$9,'VICTOR BANORTE'!$H$2:$H$9,"ENTRADA",'VICTOR BANORTE'!$J$2:$J$9,$B9),0)</f>
        <v>0</v>
      </c>
      <c r="I9" s="62">
        <f>IFERROR(SUMIFS(RODRIGO!$M$2:$M$2,RODRIGO!$H$2:$H$2,"ENTRADA",RODRIGO!$J$2:$J$2,$B9),0)</f>
        <v>0</v>
      </c>
      <c r="J9" s="62">
        <f>IFERROR(SUMIFS(MOY!$M$2:$M$12,MOY!$H$2:$H$12,"ENTRADA",MOY!$J$2:$J$12,$B9),0)</f>
        <v>0</v>
      </c>
      <c r="K9" s="62">
        <f>IFERROR(SUMIFS('NORMA RUTH'!$M$2:$M$12,'NORMA RUTH'!$H$2:$H$12,"ENTRADA",'NORMA RUTH'!$J$2:$J$12,$B9),0)</f>
        <v>0</v>
      </c>
      <c r="L9" s="62">
        <f>IFERROR(SUMIFS(VALERIA!$M$2:$M$10,VALERIA!$H$2:$H$10,"ENTRADA",VALERIA!$J$2:$J$10,$B9),0)</f>
        <v>0</v>
      </c>
      <c r="M9" s="62">
        <f>IFERROR(SUMIFS('MANUEL BANAMEX'!$M$2:$M$25,'MANUEL BANAMEX'!$H$2:$H$25,"ENTRADA",'MANUEL BANAMEX'!$J$2:$J$25,$B9),0)</f>
        <v>0</v>
      </c>
      <c r="N9" s="62">
        <f>IFERROR(SUMIFS(ROBERTO!$M$2:$M$2,ROBERTO!$H$2:$H$2,"ENTRADA",ROBERTO!$J$2:$J$2,$B9),0)</f>
        <v>0</v>
      </c>
      <c r="O9" s="62">
        <f>IFERROR(SUMIFS(JUAN!$M$2:$M$11,JUAN!$H$2:$H$11,"ENTRADA",JUAN!$J$2:$J$11,$B9),0)</f>
        <v>0</v>
      </c>
      <c r="P9" s="62">
        <f>IFERROR(SUMIFS('NORMA SANCHEZ'!$M$2:$M$14,'NORMA SANCHEZ'!$H$2:$H$14,"ENTRADA",'NORMA SANCHEZ'!$J$2:$J$14,$B9),0)</f>
        <v>0</v>
      </c>
      <c r="Q9" s="62">
        <f>IFERROR(SUMIFS('JOSE CARLOS'!$M$2:$M$16,'JOSE CARLOS'!$H$2:$H$16,"ENTRADA",'JOSE CARLOS'!$J$2:$J$16,$B9),0)</f>
        <v>0</v>
      </c>
      <c r="R9" s="62">
        <f>IFERROR(SUMIFS('LUIS ENRIQUE '!$M$2:$M$21,'LUIS ENRIQUE '!$H$2:$H$21,"ENTRADA",'LUIS ENRIQUE '!$J$2:$J$21,$B9),0)</f>
        <v>0</v>
      </c>
      <c r="S9" s="62">
        <f>IFERROR(SUMIFS(CESARIA!$M$2:$M$15,CESARIA!$H$2:$H$15,"ENTRADA",CESARIA!$J$2:$J$15,$B9),0)</f>
        <v>0</v>
      </c>
      <c r="T9" s="62">
        <f>IFERROR(SUMIFS(ALAN!$M$2:$M$14,ALAN!$H$2:$H$14,"ENTRADA",ALAN!$J$2:$J$14,$B9),0)</f>
        <v>0</v>
      </c>
      <c r="U9" s="62">
        <f>IFERROR(SUMIFS(ELVIA!$M$2:$M$6,ELVIA!$H$2:$H$6,"ENTRADA",ELVIA!$J$2:$J$6,$B9),0)</f>
        <v>0</v>
      </c>
      <c r="V9" s="62">
        <f>IFERROR(SUMIFS(CAJA!$M$2:$M$586,CAJA!$H$2:$H$586,"ENTRADA",CAJA!$J$2:$J$586,$B9),0)</f>
        <v>0</v>
      </c>
      <c r="W9" s="62">
        <f>IFERROR(SUMIFS('CAJA TIGRES'!$M$2:$M$139,'CAJA TIGRES'!$H$2:$H$139,"ENTRADA",'CAJA TIGRES'!$J$2:$J$139,$B9),0)</f>
        <v>0</v>
      </c>
      <c r="X9" s="62">
        <f>IFERROR(SUMIFS(RESERVA!$M$2:$M$2,RESERVA!$H$2:$H$2,"ENTRADA",RESERVA!$J$2:$J$2,$B9),0)</f>
        <v>0</v>
      </c>
      <c r="Y9" s="96">
        <f t="shared" si="0"/>
        <v>0.99</v>
      </c>
      <c r="Z9" s="96">
        <f t="shared" si="1"/>
        <v>0.99</v>
      </c>
    </row>
    <row r="10" spans="1:26" x14ac:dyDescent="0.3">
      <c r="A10">
        <v>11.6</v>
      </c>
      <c r="B10" s="63" t="s">
        <v>118</v>
      </c>
      <c r="C10" s="62">
        <f>IFERROR(SUMIFS('MGZ121'!$M$2:'MGZ121'!$M$175,'MGZ121'!$H$2:$H$175,"ENTRADA",'MGZ121'!$J$2:$J$175,$B10),0)</f>
        <v>0</v>
      </c>
      <c r="D10" s="62">
        <f>IFERROR(SUMIFS('MGZ BBVA'!$M$2:$M$88,'MGZ BBVA'!$H$2:$H$88,"ENTRADA",'MGZ BBVA'!$J$2:$J$88,$B10),0)</f>
        <v>0</v>
      </c>
      <c r="E10" s="62">
        <f>IFERROR(SUMIFS('MGZ DOLARES'!$M$2:$M$2,'MGZ DOLARES'!$F$2:$F$2,"ENTRADA",'MGZ DOLARES'!$J$2:$J$2,$B10),0)</f>
        <v>0</v>
      </c>
      <c r="F10" s="62">
        <f>IFERROR(SUMIFS('MGZ BAJIO'!$M$2:$M$4,'MGZ BAJIO'!$H$2:$H$4,"ENTRADA",'MGZ BAJIO'!$J$2:$J$4,$B10),0)</f>
        <v>0</v>
      </c>
      <c r="G10" s="62">
        <f>IFERROR(SUMIFS('VICTOR BANAMEX'!$M$2:$M$65,'VICTOR BANAMEX'!$H$2:$H$65,"ENTRADA",'VICTOR BANAMEX'!$J$2:$J$65,$B10),0)</f>
        <v>0</v>
      </c>
      <c r="H10" s="62">
        <f>IFERROR(SUMIFS('VICTOR BANORTE'!$M$2:$M$9,'VICTOR BANORTE'!$H$2:$H$9,"ENTRADA",'VICTOR BANORTE'!$J$2:$J$9,$B10),0)</f>
        <v>0</v>
      </c>
      <c r="I10" s="62">
        <f>IFERROR(SUMIFS(RODRIGO!$M$2:$M$2,RODRIGO!$H$2:$H$2,"ENTRADA",RODRIGO!$J$2:$J$2,$B10),0)</f>
        <v>0</v>
      </c>
      <c r="J10" s="62">
        <f>IFERROR(SUMIFS(MOY!$M$2:$M$12,MOY!$H$2:$H$12,"ENTRADA",MOY!$J$2:$J$12,$B10),0)</f>
        <v>0</v>
      </c>
      <c r="K10" s="62">
        <f>IFERROR(SUMIFS('NORMA RUTH'!$M$2:$M$12,'NORMA RUTH'!$H$2:$H$12,"ENTRADA",'NORMA RUTH'!$J$2:$J$12,$B10),0)</f>
        <v>0</v>
      </c>
      <c r="L10" s="62">
        <f>IFERROR(SUMIFS(VALERIA!$M$2:$M$10,VALERIA!$H$2:$H$10,"ENTRADA",VALERIA!$J$2:$J$10,$B10),0)</f>
        <v>0</v>
      </c>
      <c r="M10" s="62">
        <f>IFERROR(SUMIFS('MANUEL BANAMEX'!$M$2:$M$25,'MANUEL BANAMEX'!$H$2:$H$25,"ENTRADA",'MANUEL BANAMEX'!$J$2:$J$25,$B10),0)</f>
        <v>0</v>
      </c>
      <c r="N10" s="62">
        <f>IFERROR(SUMIFS(ROBERTO!$M$2:$M$2,ROBERTO!$H$2:$H$2,"ENTRADA",ROBERTO!$J$2:$J$2,$B10),0)</f>
        <v>0</v>
      </c>
      <c r="O10" s="62">
        <f>IFERROR(SUMIFS(JUAN!$M$2:$M$11,JUAN!$H$2:$H$11,"ENTRADA",JUAN!$J$2:$J$11,$B10),0)</f>
        <v>0</v>
      </c>
      <c r="P10" s="62">
        <f>IFERROR(SUMIFS('NORMA SANCHEZ'!$M$2:$M$14,'NORMA SANCHEZ'!$H$2:$H$14,"ENTRADA",'NORMA SANCHEZ'!$J$2:$J$14,$B10),0)</f>
        <v>0</v>
      </c>
      <c r="Q10" s="62">
        <f>IFERROR(SUMIFS('JOSE CARLOS'!$M$2:$M$16,'JOSE CARLOS'!$H$2:$H$16,"ENTRADA",'JOSE CARLOS'!$J$2:$J$16,$B10),0)</f>
        <v>0</v>
      </c>
      <c r="R10" s="62">
        <f>IFERROR(SUMIFS('LUIS ENRIQUE '!$M$2:$M$21,'LUIS ENRIQUE '!$H$2:$H$21,"ENTRADA",'LUIS ENRIQUE '!$J$2:$J$21,$B10),0)</f>
        <v>0</v>
      </c>
      <c r="S10" s="62">
        <f>IFERROR(SUMIFS(CESARIA!$M$2:$M$15,CESARIA!$H$2:$H$15,"ENTRADA",CESARIA!$J$2:$J$15,$B10),0)</f>
        <v>0</v>
      </c>
      <c r="T10" s="62">
        <f>IFERROR(SUMIFS(ALAN!$M$2:$M$14,ALAN!$H$2:$H$14,"ENTRADA",ALAN!$J$2:$J$14,$B10),0)</f>
        <v>0</v>
      </c>
      <c r="U10" s="62">
        <f>IFERROR(SUMIFS(ELVIA!$M$2:$M$6,ELVIA!$H$2:$H$6,"ENTRADA",ELVIA!$J$2:$J$6,$B10),0)</f>
        <v>0</v>
      </c>
      <c r="V10" s="62">
        <f>IFERROR(SUMIFS(CAJA!$M$2:$M$586,CAJA!$H$2:$H$586,"ENTRADA",CAJA!$J$2:$J$586,$B10),0)</f>
        <v>0</v>
      </c>
      <c r="W10" s="62">
        <f>IFERROR(SUMIFS('CAJA TIGRES'!$M$2:$M$139,'CAJA TIGRES'!$H$2:$H$139,"ENTRADA",'CAJA TIGRES'!$J$2:$J$139,$B10),0)</f>
        <v>0</v>
      </c>
      <c r="X10" s="62">
        <f>IFERROR(SUMIFS(RESERVA!$M$2:$M$2,RESERVA!$H$2:$H$2,"ENTRADA",RESERVA!$J$2:$J$2,$B10),0)</f>
        <v>0</v>
      </c>
      <c r="Y10" s="96">
        <f t="shared" si="0"/>
        <v>0</v>
      </c>
      <c r="Z10" s="96">
        <f t="shared" si="1"/>
        <v>0</v>
      </c>
    </row>
    <row r="11" spans="1:26" x14ac:dyDescent="0.3">
      <c r="A11">
        <v>11.7</v>
      </c>
      <c r="B11" s="63" t="s">
        <v>100</v>
      </c>
      <c r="C11" s="62">
        <f>IFERROR(SUMIFS('MGZ121'!$M$2:'MGZ121'!$M$175,'MGZ121'!$H$2:$H$175,"ENTRADA",'MGZ121'!$J$2:$J$175,$B11),0)</f>
        <v>0</v>
      </c>
      <c r="D11" s="62">
        <f>IFERROR(SUMIFS('MGZ BBVA'!$M$2:$M$88,'MGZ BBVA'!$H$2:$H$88,"ENTRADA",'MGZ BBVA'!$J$2:$J$88,$B11),0)</f>
        <v>0</v>
      </c>
      <c r="E11" s="62">
        <f>IFERROR(SUMIFS('MGZ DOLARES'!$M$2:$M$2,'MGZ DOLARES'!$F$2:$F$2,"ENTRADA",'MGZ DOLARES'!$J$2:$J$2,$B11),0)</f>
        <v>0</v>
      </c>
      <c r="F11" s="62">
        <f>IFERROR(SUMIFS('MGZ BAJIO'!$M$2:$M$4,'MGZ BAJIO'!$H$2:$H$4,"ENTRADA",'MGZ BAJIO'!$J$2:$J$4,$B11),0)</f>
        <v>0</v>
      </c>
      <c r="G11" s="62">
        <f>IFERROR(SUMIFS('VICTOR BANAMEX'!$M$2:$M$65,'VICTOR BANAMEX'!$H$2:$H$65,"ENTRADA",'VICTOR BANAMEX'!$J$2:$J$65,$B11),0)</f>
        <v>0</v>
      </c>
      <c r="H11" s="62">
        <f>IFERROR(SUMIFS('VICTOR BANORTE'!$M$2:$M$9,'VICTOR BANORTE'!$H$2:$H$9,"ENTRADA",'VICTOR BANORTE'!$J$2:$J$9,$B11),0)</f>
        <v>0</v>
      </c>
      <c r="I11" s="62">
        <f>IFERROR(SUMIFS(RODRIGO!$M$2:$M$2,RODRIGO!$H$2:$H$2,"ENTRADA",RODRIGO!$J$2:$J$2,$B11),0)</f>
        <v>0</v>
      </c>
      <c r="J11" s="62">
        <f>IFERROR(SUMIFS(MOY!$M$2:$M$12,MOY!$H$2:$H$12,"ENTRADA",MOY!$J$2:$J$12,$B11),0)</f>
        <v>0</v>
      </c>
      <c r="K11" s="62">
        <f>IFERROR(SUMIFS('NORMA RUTH'!$M$2:$M$12,'NORMA RUTH'!$H$2:$H$12,"ENTRADA",'NORMA RUTH'!$J$2:$J$12,$B11),0)</f>
        <v>0</v>
      </c>
      <c r="L11" s="62">
        <f>IFERROR(SUMIFS(VALERIA!$M$2:$M$10,VALERIA!$H$2:$H$10,"ENTRADA",VALERIA!$J$2:$J$10,$B11),0)</f>
        <v>0</v>
      </c>
      <c r="M11" s="62">
        <f>IFERROR(SUMIFS('MANUEL BANAMEX'!$M$2:$M$25,'MANUEL BANAMEX'!$H$2:$H$25,"ENTRADA",'MANUEL BANAMEX'!$J$2:$J$25,$B11),0)</f>
        <v>0</v>
      </c>
      <c r="N11" s="62">
        <f>IFERROR(SUMIFS(ROBERTO!$M$2:$M$2,ROBERTO!$H$2:$H$2,"ENTRADA",ROBERTO!$J$2:$J$2,$B11),0)</f>
        <v>0</v>
      </c>
      <c r="O11" s="62">
        <f>IFERROR(SUMIFS(JUAN!$M$2:$M$11,JUAN!$H$2:$H$11,"ENTRADA",JUAN!$J$2:$J$11,$B11),0)</f>
        <v>0</v>
      </c>
      <c r="P11" s="62">
        <f>IFERROR(SUMIFS('NORMA SANCHEZ'!$M$2:$M$14,'NORMA SANCHEZ'!$H$2:$H$14,"ENTRADA",'NORMA SANCHEZ'!$J$2:$J$14,$B11),0)</f>
        <v>0</v>
      </c>
      <c r="Q11" s="62">
        <f>IFERROR(SUMIFS('JOSE CARLOS'!$M$2:$M$16,'JOSE CARLOS'!$H$2:$H$16,"ENTRADA",'JOSE CARLOS'!$J$2:$J$16,$B11),0)</f>
        <v>0</v>
      </c>
      <c r="R11" s="62">
        <f>IFERROR(SUMIFS('LUIS ENRIQUE '!$M$2:$M$21,'LUIS ENRIQUE '!$H$2:$H$21,"ENTRADA",'LUIS ENRIQUE '!$J$2:$J$21,$B11),0)</f>
        <v>0</v>
      </c>
      <c r="S11" s="62">
        <f>IFERROR(SUMIFS(CESARIA!$M$2:$M$15,CESARIA!$H$2:$H$15,"ENTRADA",CESARIA!$J$2:$J$15,$B11),0)</f>
        <v>0</v>
      </c>
      <c r="T11" s="62">
        <f>IFERROR(SUMIFS(ALAN!$M$2:$M$14,ALAN!$H$2:$H$14,"ENTRADA",ALAN!$J$2:$J$14,$B11),0)</f>
        <v>0</v>
      </c>
      <c r="U11" s="62">
        <f>IFERROR(SUMIFS(ELVIA!$M$2:$M$6,ELVIA!$H$2:$H$6,"ENTRADA",ELVIA!$J$2:$J$6,$B11),0)</f>
        <v>0</v>
      </c>
      <c r="V11" s="62">
        <f>IFERROR(SUMIFS(CAJA!$M$2:$M$586,CAJA!$H$2:$H$586,"ENTRADA",CAJA!$J$2:$J$586,$B11),0)</f>
        <v>0</v>
      </c>
      <c r="W11" s="62">
        <f>IFERROR(SUMIFS('CAJA TIGRES'!$M$2:$M$139,'CAJA TIGRES'!$H$2:$H$139,"ENTRADA",'CAJA TIGRES'!$J$2:$J$139,$B11),0)</f>
        <v>0</v>
      </c>
      <c r="X11" s="62">
        <f>IFERROR(SUMIFS(RESERVA!$M$2:$M$2,RESERVA!$H$2:$H$2,"ENTRADA",RESERVA!$J$2:$J$2,$B11),0)</f>
        <v>0</v>
      </c>
      <c r="Y11" s="96">
        <f t="shared" si="0"/>
        <v>0</v>
      </c>
      <c r="Z11" s="96">
        <f t="shared" si="1"/>
        <v>0</v>
      </c>
    </row>
    <row r="12" spans="1:26" x14ac:dyDescent="0.3">
      <c r="A12">
        <v>11.8</v>
      </c>
      <c r="B12" s="63" t="s">
        <v>123</v>
      </c>
      <c r="C12" s="62">
        <f>IFERROR(SUMIFS('MGZ121'!$M$2:'MGZ121'!$M$175,'MGZ121'!$H$2:$H$175,"ENTRADA",'MGZ121'!$J$2:$J$175,$B12),0)</f>
        <v>0</v>
      </c>
      <c r="D12" s="62">
        <f>IFERROR(SUMIFS('MGZ BBVA'!$M$2:$M$88,'MGZ BBVA'!$H$2:$H$88,"ENTRADA",'MGZ BBVA'!$J$2:$J$88,$B12),0)</f>
        <v>0</v>
      </c>
      <c r="E12" s="62">
        <f>IFERROR(SUMIFS('MGZ DOLARES'!$M$2:$M$2,'MGZ DOLARES'!$F$2:$F$2,"ENTRADA",'MGZ DOLARES'!$J$2:$J$2,$B12),0)</f>
        <v>0</v>
      </c>
      <c r="F12" s="62">
        <f>IFERROR(SUMIFS('MGZ BAJIO'!$M$2:$M$4,'MGZ BAJIO'!$H$2:$H$4,"ENTRADA",'MGZ BAJIO'!$J$2:$J$4,$B12),0)</f>
        <v>0</v>
      </c>
      <c r="G12" s="62">
        <f>IFERROR(SUMIFS('VICTOR BANAMEX'!$M$2:$M$65,'VICTOR BANAMEX'!$H$2:$H$65,"ENTRADA",'VICTOR BANAMEX'!$J$2:$J$65,$B12),0)</f>
        <v>0</v>
      </c>
      <c r="H12" s="62">
        <f>IFERROR(SUMIFS('VICTOR BANORTE'!$M$2:$M$9,'VICTOR BANORTE'!$H$2:$H$9,"ENTRADA",'VICTOR BANORTE'!$J$2:$J$9,$B12),0)</f>
        <v>0</v>
      </c>
      <c r="I12" s="62">
        <f>IFERROR(SUMIFS(RODRIGO!$M$2:$M$2,RODRIGO!$H$2:$H$2,"ENTRADA",RODRIGO!$J$2:$J$2,$B12),0)</f>
        <v>0</v>
      </c>
      <c r="J12" s="62">
        <f>IFERROR(SUMIFS(MOY!$M$2:$M$12,MOY!$H$2:$H$12,"ENTRADA",MOY!$J$2:$J$12,$B12),0)</f>
        <v>0</v>
      </c>
      <c r="K12" s="62">
        <f>IFERROR(SUMIFS('NORMA RUTH'!$M$2:$M$12,'NORMA RUTH'!$H$2:$H$12,"ENTRADA",'NORMA RUTH'!$J$2:$J$12,$B12),0)</f>
        <v>0</v>
      </c>
      <c r="L12" s="62">
        <f>IFERROR(SUMIFS(VALERIA!$M$2:$M$10,VALERIA!$H$2:$H$10,"ENTRADA",VALERIA!$J$2:$J$10,$B12),0)</f>
        <v>0</v>
      </c>
      <c r="M12" s="62">
        <f>IFERROR(SUMIFS('MANUEL BANAMEX'!$M$2:$M$25,'MANUEL BANAMEX'!$H$2:$H$25,"ENTRADA",'MANUEL BANAMEX'!$J$2:$J$25,$B12),0)</f>
        <v>8000</v>
      </c>
      <c r="N12" s="62">
        <f>IFERROR(SUMIFS(ROBERTO!$M$2:$M$2,ROBERTO!$H$2:$H$2,"ENTRADA",ROBERTO!$J$2:$J$2,$B12),0)</f>
        <v>0</v>
      </c>
      <c r="O12" s="62">
        <f>IFERROR(SUMIFS(JUAN!$M$2:$M$11,JUAN!$H$2:$H$11,"ENTRADA",JUAN!$J$2:$J$11,$B12),0)</f>
        <v>0</v>
      </c>
      <c r="P12" s="62">
        <f>IFERROR(SUMIFS('NORMA SANCHEZ'!$M$2:$M$14,'NORMA SANCHEZ'!$H$2:$H$14,"ENTRADA",'NORMA SANCHEZ'!$J$2:$J$14,$B12),0)</f>
        <v>8000</v>
      </c>
      <c r="Q12" s="62">
        <f>IFERROR(SUMIFS('JOSE CARLOS'!$M$2:$M$16,'JOSE CARLOS'!$H$2:$H$16,"ENTRADA",'JOSE CARLOS'!$J$2:$J$16,$B12),0)</f>
        <v>0</v>
      </c>
      <c r="R12" s="62">
        <f>IFERROR(SUMIFS('LUIS ENRIQUE '!$M$2:$M$21,'LUIS ENRIQUE '!$H$2:$H$21,"ENTRADA",'LUIS ENRIQUE '!$J$2:$J$21,$B12),0)</f>
        <v>0</v>
      </c>
      <c r="S12" s="62">
        <f>IFERROR(SUMIFS(CESARIA!$M$2:$M$15,CESARIA!$H$2:$H$15,"ENTRADA",CESARIA!$J$2:$J$15,$B12),0)</f>
        <v>0</v>
      </c>
      <c r="T12" s="62">
        <f>IFERROR(SUMIFS(ALAN!$M$2:$M$14,ALAN!$H$2:$H$14,"ENTRADA",ALAN!$J$2:$J$14,$B12),0)</f>
        <v>0</v>
      </c>
      <c r="U12" s="62">
        <f>IFERROR(SUMIFS(ELVIA!$M$2:$M$6,ELVIA!$H$2:$H$6,"ENTRADA",ELVIA!$J$2:$J$6,$B12),0)</f>
        <v>0</v>
      </c>
      <c r="V12" s="62">
        <f>IFERROR(SUMIFS(CAJA!$M$2:$M$586,CAJA!$H$2:$H$586,"ENTRADA",CAJA!$J$2:$J$586,$B12),0)</f>
        <v>0</v>
      </c>
      <c r="W12" s="62">
        <f>IFERROR(SUMIFS('CAJA TIGRES'!$M$2:$M$139,'CAJA TIGRES'!$H$2:$H$139,"ENTRADA",'CAJA TIGRES'!$J$2:$J$139,$B12),0)</f>
        <v>0</v>
      </c>
      <c r="X12" s="62">
        <f>IFERROR(SUMIFS(RESERVA!$M$2:$M$2,RESERVA!$H$2:$H$2,"ENTRADA",RESERVA!$J$2:$J$2,$B12),0)</f>
        <v>0</v>
      </c>
      <c r="Y12" s="96">
        <f t="shared" si="0"/>
        <v>16000</v>
      </c>
      <c r="Z12" s="96">
        <f t="shared" si="1"/>
        <v>16000</v>
      </c>
    </row>
    <row r="13" spans="1:26" x14ac:dyDescent="0.3">
      <c r="B13" s="63" t="s">
        <v>199</v>
      </c>
      <c r="C13" s="62">
        <f>IFERROR(SUMIFS('MGZ121'!$M$2:'MGZ121'!$M$175,'MGZ121'!$H$2:$H$175,"ENTRADA",'MGZ121'!$J$2:$J$175,$B13),0)</f>
        <v>0</v>
      </c>
      <c r="D13" s="62">
        <f>IFERROR(SUMIFS('MGZ BBVA'!$M$2:$M$88,'MGZ BBVA'!$H$2:$H$88,"ENTRADA",'MGZ BBVA'!$J$2:$J$88,$B13),0)</f>
        <v>0</v>
      </c>
      <c r="E13" s="62">
        <f>IFERROR(SUMIFS('MGZ DOLARES'!$M$2:$M$2,'MGZ DOLARES'!$F$2:$F$2,"ENTRADA",'MGZ DOLARES'!$J$2:$J$2,$B13),0)</f>
        <v>0</v>
      </c>
      <c r="F13" s="62">
        <f>IFERROR(SUMIFS('MGZ BAJIO'!$M$2:$M$4,'MGZ BAJIO'!$H$2:$H$4,"ENTRADA",'MGZ BAJIO'!$J$2:$J$4,$B13),0)</f>
        <v>0</v>
      </c>
      <c r="G13" s="62">
        <f>IFERROR(SUMIFS('VICTOR BANAMEX'!$M$2:$M$65,'VICTOR BANAMEX'!$H$2:$H$65,"ENTRADA",'VICTOR BANAMEX'!$J$2:$J$65,$B13),0)</f>
        <v>0</v>
      </c>
      <c r="H13" s="62">
        <f>IFERROR(SUMIFS('VICTOR BANORTE'!$M$2:$M$9,'VICTOR BANORTE'!$H$2:$H$9,"ENTRADA",'VICTOR BANORTE'!$J$2:$J$9,$B13),0)</f>
        <v>0</v>
      </c>
      <c r="I13" s="62">
        <f>IFERROR(SUMIFS(RODRIGO!$M$2:$M$2,RODRIGO!$H$2:$H$2,"ENTRADA",RODRIGO!$J$2:$J$2,$B13),0)</f>
        <v>0</v>
      </c>
      <c r="J13" s="62">
        <f>IFERROR(SUMIFS(MOY!$M$2:$M$12,MOY!$H$2:$H$12,"ENTRADA",MOY!$J$2:$J$12,$B13),0)</f>
        <v>0</v>
      </c>
      <c r="K13" s="62">
        <f>IFERROR(SUMIFS('NORMA RUTH'!$M$2:$M$12,'NORMA RUTH'!$H$2:$H$12,"ENTRADA",'NORMA RUTH'!$J$2:$J$12,$B13),0)</f>
        <v>0</v>
      </c>
      <c r="L13" s="62">
        <f>IFERROR(SUMIFS(VALERIA!$M$2:$M$10,VALERIA!$H$2:$H$10,"ENTRADA",VALERIA!$J$2:$J$10,$B13),0)</f>
        <v>0</v>
      </c>
      <c r="M13" s="62">
        <f>IFERROR(SUMIFS('MANUEL BANAMEX'!$M$2:$M$25,'MANUEL BANAMEX'!$H$2:$H$25,"ENTRADA",'MANUEL BANAMEX'!$J$2:$J$25,$B13),0)</f>
        <v>0</v>
      </c>
      <c r="N13" s="62">
        <f>IFERROR(SUMIFS(ROBERTO!$M$2:$M$2,ROBERTO!$H$2:$H$2,"ENTRADA",ROBERTO!$J$2:$J$2,$B13),0)</f>
        <v>0</v>
      </c>
      <c r="O13" s="62">
        <f>IFERROR(SUMIFS(JUAN!$M$2:$M$11,JUAN!$H$2:$H$11,"ENTRADA",JUAN!$J$2:$J$11,$B13),0)</f>
        <v>0</v>
      </c>
      <c r="P13" s="62">
        <f>IFERROR(SUMIFS('NORMA SANCHEZ'!$M$2:$M$14,'NORMA SANCHEZ'!$H$2:$H$14,"ENTRADA",'NORMA SANCHEZ'!$J$2:$J$14,$B13),0)</f>
        <v>0</v>
      </c>
      <c r="Q13" s="62">
        <f>IFERROR(SUMIFS('JOSE CARLOS'!$M$2:$M$16,'JOSE CARLOS'!$H$2:$H$16,"ENTRADA",'JOSE CARLOS'!$J$2:$J$16,$B13),0)</f>
        <v>0</v>
      </c>
      <c r="R13" s="62">
        <f>IFERROR(SUMIFS('LUIS ENRIQUE '!$M$2:$M$21,'LUIS ENRIQUE '!$H$2:$H$21,"ENTRADA",'LUIS ENRIQUE '!$J$2:$J$21,$B13),0)</f>
        <v>0</v>
      </c>
      <c r="S13" s="62">
        <f>IFERROR(SUMIFS(CESARIA!$M$2:$M$15,CESARIA!$H$2:$H$15,"ENTRADA",CESARIA!$J$2:$J$15,$B13),0)</f>
        <v>0</v>
      </c>
      <c r="T13" s="62">
        <f>IFERROR(SUMIFS(ALAN!$M$2:$M$14,ALAN!$H$2:$H$14,"ENTRADA",ALAN!$J$2:$J$14,$B13),0)</f>
        <v>0</v>
      </c>
      <c r="U13" s="62">
        <f>IFERROR(SUMIFS(ELVIA!$M$2:$M$6,ELVIA!$H$2:$H$6,"ENTRADA",ELVIA!$J$2:$J$6,$B13),0)</f>
        <v>0</v>
      </c>
      <c r="V13" s="62">
        <f>IFERROR(SUMIFS(CAJA!$M$2:$M$586,CAJA!$H$2:$H$586,"ENTRADA",CAJA!$J$2:$J$586,$B13),0)</f>
        <v>139080</v>
      </c>
      <c r="W13" s="62">
        <f>IFERROR(SUMIFS('CAJA TIGRES'!$M$2:$M$139,'CAJA TIGRES'!$H$2:$H$139,"ENTRADA",'CAJA TIGRES'!$J$2:$J$139,$B13),0)</f>
        <v>0</v>
      </c>
      <c r="X13" s="62">
        <f>IFERROR(SUMIFS(RESERVA!$M$2:$M$2,RESERVA!$H$2:$H$2,"ENTRADA",RESERVA!$J$2:$J$2,$B13),0)</f>
        <v>0</v>
      </c>
      <c r="Y13" s="96">
        <f t="shared" si="0"/>
        <v>139080</v>
      </c>
      <c r="Z13" s="96">
        <f t="shared" si="1"/>
        <v>139080</v>
      </c>
    </row>
    <row r="14" spans="1:26" x14ac:dyDescent="0.3">
      <c r="B14" s="13" t="s">
        <v>106</v>
      </c>
      <c r="C14" s="64">
        <f>SUM(C5:C13)</f>
        <v>6887540.0199999996</v>
      </c>
      <c r="D14" s="64">
        <f t="shared" ref="D14:X14" si="2">SUM(D5:D13)</f>
        <v>2018660.97</v>
      </c>
      <c r="E14" s="64">
        <f t="shared" si="2"/>
        <v>0</v>
      </c>
      <c r="F14" s="64">
        <f t="shared" si="2"/>
        <v>0</v>
      </c>
      <c r="G14" s="64">
        <f t="shared" si="2"/>
        <v>0</v>
      </c>
      <c r="H14" s="64">
        <f t="shared" si="2"/>
        <v>0</v>
      </c>
      <c r="I14" s="64">
        <f t="shared" si="2"/>
        <v>0</v>
      </c>
      <c r="J14" s="64">
        <f t="shared" si="2"/>
        <v>0</v>
      </c>
      <c r="K14" s="64">
        <f t="shared" si="2"/>
        <v>70000</v>
      </c>
      <c r="L14" s="64">
        <f t="shared" si="2"/>
        <v>0</v>
      </c>
      <c r="M14" s="64">
        <f t="shared" si="2"/>
        <v>8000</v>
      </c>
      <c r="N14" s="64">
        <f t="shared" si="2"/>
        <v>0</v>
      </c>
      <c r="O14" s="64">
        <f t="shared" si="2"/>
        <v>0</v>
      </c>
      <c r="P14" s="64">
        <f t="shared" si="2"/>
        <v>8000</v>
      </c>
      <c r="Q14" s="64">
        <f t="shared" si="2"/>
        <v>0</v>
      </c>
      <c r="R14" s="64">
        <f t="shared" ref="R14" si="3">SUM(R5:R13)</f>
        <v>0</v>
      </c>
      <c r="S14" s="64">
        <f t="shared" si="2"/>
        <v>0</v>
      </c>
      <c r="T14" s="64">
        <f t="shared" si="2"/>
        <v>0</v>
      </c>
      <c r="U14" s="64">
        <f t="shared" si="2"/>
        <v>0</v>
      </c>
      <c r="V14" s="64">
        <f t="shared" si="2"/>
        <v>1375657</v>
      </c>
      <c r="W14" s="64">
        <f t="shared" si="2"/>
        <v>0</v>
      </c>
      <c r="X14" s="64">
        <f t="shared" si="2"/>
        <v>0</v>
      </c>
      <c r="Y14" s="64">
        <f>SUM(Y5:Y13)</f>
        <v>10367857.99</v>
      </c>
      <c r="Z14" s="64">
        <f>SUM(Z5:Z13)</f>
        <v>10367857.99</v>
      </c>
    </row>
    <row r="15" spans="1:26" ht="9" customHeight="1" x14ac:dyDescent="0.3">
      <c r="B15" s="12"/>
      <c r="C15" s="75"/>
      <c r="D15" s="12"/>
      <c r="E15" s="12"/>
      <c r="F15" s="12"/>
      <c r="G15" s="12"/>
      <c r="H15" s="12"/>
      <c r="I15" s="12"/>
      <c r="J15" s="12"/>
      <c r="K15" s="12"/>
      <c r="L15" s="12"/>
      <c r="M15" s="12"/>
      <c r="N15" s="12"/>
      <c r="O15" s="12"/>
      <c r="P15" s="12"/>
      <c r="Q15" s="12"/>
      <c r="R15" s="12"/>
      <c r="S15" s="12"/>
      <c r="T15" s="12"/>
      <c r="U15" s="12"/>
      <c r="V15" s="12"/>
      <c r="W15" s="12"/>
      <c r="X15" s="12"/>
      <c r="Y15" s="97"/>
      <c r="Z15" s="97"/>
    </row>
    <row r="16" spans="1:26" x14ac:dyDescent="0.3">
      <c r="B16" s="86" t="s">
        <v>3</v>
      </c>
      <c r="C16" s="75"/>
      <c r="D16" s="12"/>
      <c r="E16" s="12"/>
      <c r="F16" s="12"/>
      <c r="G16" s="12"/>
      <c r="H16" s="12"/>
      <c r="I16" s="12"/>
      <c r="J16" s="12"/>
      <c r="K16" s="12"/>
      <c r="L16" s="12"/>
      <c r="M16" s="12"/>
      <c r="N16" s="12"/>
      <c r="O16" s="12"/>
      <c r="P16" s="12"/>
      <c r="Q16" s="12"/>
      <c r="R16" s="12"/>
      <c r="S16" s="12"/>
      <c r="T16" s="12"/>
      <c r="U16" s="12"/>
      <c r="V16" s="12"/>
      <c r="W16" s="12"/>
      <c r="X16" s="12"/>
      <c r="Y16" s="97"/>
      <c r="Z16" s="97"/>
    </row>
    <row r="17" spans="1:26" s="180" customFormat="1" x14ac:dyDescent="0.3">
      <c r="A17" s="180">
        <v>1</v>
      </c>
      <c r="B17" s="185" t="s">
        <v>53</v>
      </c>
      <c r="C17" s="135">
        <f>SUM(C18:C20)</f>
        <v>0</v>
      </c>
      <c r="D17" s="135">
        <f t="shared" ref="D17:Z17" si="4">SUM(D18:D20)</f>
        <v>0</v>
      </c>
      <c r="E17" s="135">
        <f t="shared" si="4"/>
        <v>0</v>
      </c>
      <c r="F17" s="135">
        <f t="shared" si="4"/>
        <v>0</v>
      </c>
      <c r="G17" s="135">
        <f t="shared" si="4"/>
        <v>0</v>
      </c>
      <c r="H17" s="135">
        <f t="shared" si="4"/>
        <v>0</v>
      </c>
      <c r="I17" s="135">
        <f t="shared" si="4"/>
        <v>0</v>
      </c>
      <c r="J17" s="135">
        <f t="shared" si="4"/>
        <v>0</v>
      </c>
      <c r="K17" s="135">
        <f t="shared" si="4"/>
        <v>0</v>
      </c>
      <c r="L17" s="135">
        <f t="shared" si="4"/>
        <v>0</v>
      </c>
      <c r="M17" s="135">
        <f t="shared" si="4"/>
        <v>0</v>
      </c>
      <c r="N17" s="135">
        <f t="shared" si="4"/>
        <v>0</v>
      </c>
      <c r="O17" s="135">
        <f t="shared" si="4"/>
        <v>0</v>
      </c>
      <c r="P17" s="135">
        <f t="shared" si="4"/>
        <v>0</v>
      </c>
      <c r="Q17" s="135">
        <f t="shared" si="4"/>
        <v>0</v>
      </c>
      <c r="R17" s="135">
        <f t="shared" ref="R17" si="5">SUM(R18:R20)</f>
        <v>0</v>
      </c>
      <c r="S17" s="135">
        <f t="shared" si="4"/>
        <v>0</v>
      </c>
      <c r="T17" s="135">
        <f t="shared" si="4"/>
        <v>0</v>
      </c>
      <c r="U17" s="135">
        <f t="shared" si="4"/>
        <v>0</v>
      </c>
      <c r="V17" s="135">
        <f t="shared" si="4"/>
        <v>2185598.71</v>
      </c>
      <c r="W17" s="135">
        <f t="shared" si="4"/>
        <v>793614</v>
      </c>
      <c r="X17" s="135">
        <f t="shared" si="4"/>
        <v>0</v>
      </c>
      <c r="Y17" s="135">
        <f t="shared" si="4"/>
        <v>2979212.71</v>
      </c>
      <c r="Z17" s="135">
        <f t="shared" si="4"/>
        <v>2979212.71</v>
      </c>
    </row>
    <row r="18" spans="1:26" x14ac:dyDescent="0.3">
      <c r="A18">
        <v>1.1000000000000001</v>
      </c>
      <c r="B18" s="60" t="s">
        <v>112</v>
      </c>
      <c r="C18" s="62">
        <f>IFERROR(SUMIFS('MGZ121'!$N$2:$N$175,'MGZ121'!H$2:H$175,"SALIDA",'MGZ121'!$J$2:$J$175,$B18),0)</f>
        <v>0</v>
      </c>
      <c r="D18" s="62">
        <f>IFERROR(SUMIFS('MGZ BBVA'!$N$2:$N$88,'MGZ BBVA'!$H$2:$H$88,"SALIDA",'MGZ BBVA'!$J$2:$J$88,$B18),0)</f>
        <v>0</v>
      </c>
      <c r="E18" s="62">
        <f>IFERROR(SUMIFS('MGZ DOLARES'!$N$2:$N$2,'MGZ DOLARES'!$F$2:$F$2,"SALIDA",'MGZ DOLARES'!$J$2:$J$2,$B18),0)</f>
        <v>0</v>
      </c>
      <c r="F18" s="62">
        <f>IFERROR(SUMIFS('MGZ BAJIO'!$N$2:$N$4,'MGZ BAJIO'!$H$2:$H$4,"SALIDA",'MGZ BAJIO'!$J$2:$J$4,$B18),0)</f>
        <v>0</v>
      </c>
      <c r="G18" s="62">
        <f>IFERROR(SUMIFS('VICTOR BANAMEX'!$N$2:$N$65,'VICTOR BANAMEX'!$H$2:$H$65,"SALIDA",'VICTOR BANAMEX'!$J$2:$J$65,$B18),0)</f>
        <v>0</v>
      </c>
      <c r="H18" s="62">
        <f>IFERROR(SUMIFS('VICTOR BANORTE'!$N$2:$N$9,'VICTOR BANORTE'!$H$2:$H$9,"SALIDA",'VICTOR BANORTE'!$J$2:$J$9,$B18),0)</f>
        <v>0</v>
      </c>
      <c r="I18" s="62">
        <f>IFERROR(SUMIFS(RODRIGO!$N$2:$N$2,RODRIGO!$H$2:$H$2,"SALIDA",RODRIGO!$J$2:$J$2,$B18),0)</f>
        <v>0</v>
      </c>
      <c r="J18" s="62">
        <f>IFERROR(SUMIFS(MOY!$N$2:$N$12,MOY!$H$2:$H$12,"SALIDA",MOY!$J$2:$J$12,$B18),0)</f>
        <v>0</v>
      </c>
      <c r="K18" s="62">
        <f>IFERROR(SUMIFS('NORMA RUTH'!$N$2:$N$12,'NORMA RUTH'!$H$2:$H$12,"SALIDA",'NORMA RUTH'!$J$2:$J$12,$B18),0)</f>
        <v>0</v>
      </c>
      <c r="L18" s="62">
        <f>IFERROR(SUMIFS(VALERIA!$N$2:$N$10,VALERIA!$H$2:$H$10,"SALIDA",VALERIA!$J$2:$J$10,$B18),0)</f>
        <v>0</v>
      </c>
      <c r="M18" s="62">
        <f>IFERROR(SUMIFS('MANUEL BANAMEX'!$N$2:$N$25,'MANUEL BANAMEX'!$H$2:$H$25,"SALIDA",'MANUEL BANAMEX'!$J$2:$J$25,$B18),0)</f>
        <v>0</v>
      </c>
      <c r="N18" s="62">
        <f>IFERROR(SUMIFS(ROBERTO!$N$2:$N$2,ROBERTO!$H$2:$H$2,"SALIDA",ROBERTO!$J$2:$J$2,$B18),0)</f>
        <v>0</v>
      </c>
      <c r="O18" s="62">
        <f>IFERROR(SUMIFS(JUAN!$N$2:$N$11,JUAN!$H$2:$H$11,"SALIDA",JUAN!$J$2:$J$11,$B18),0)</f>
        <v>0</v>
      </c>
      <c r="P18" s="62">
        <f>IFERROR(SUMIFS('NORMA SANCHEZ'!$N$2:$N$14,'NORMA SANCHEZ'!$H$2:$H$14,"SALIDA",'NORMA SANCHEZ'!$J$2:$J$14,$B18),0)</f>
        <v>0</v>
      </c>
      <c r="Q18" s="62">
        <f>IFERROR(SUMIFS('JOSE CARLOS'!$N$2:$N$16,'JOSE CARLOS'!$H$2:$H$16,"SALIDA",'JOSE CARLOS'!$J$2:$J$16,$B18),0)</f>
        <v>0</v>
      </c>
      <c r="R18" s="62">
        <f>IFERROR(SUMIFS('LUIS ENRIQUE '!$N$2:$N$21,'LUIS ENRIQUE '!$H$2:$H$21,"SALIDA",'LUIS ENRIQUE '!$J$2:$J$21,$B18),0)</f>
        <v>0</v>
      </c>
      <c r="S18" s="62">
        <f>IFERROR(SUMIFS(CESARIA!$N$2:$N$15,CESARIA!$H$2:$H$15,"SALIDA",CESARIA!$J$2:$J$15,$B18),0)</f>
        <v>0</v>
      </c>
      <c r="T18" s="62">
        <f>IFERROR(SUMIFS(ALAN!$N$2:$N$14,ALAN!$H$2:$H$14,"SALIDA",ALAN!$J$2:$J$14,$B18),0)</f>
        <v>0</v>
      </c>
      <c r="U18" s="62">
        <f>IFERROR(SUMIFS(ELVIA!$N$2:$N$6,ELVIA!$H$2:$H$6,"SALIDA",ELVIA!$J$2:$J$6,$B18),0)</f>
        <v>0</v>
      </c>
      <c r="V18" s="62">
        <f>IFERROR(SUMIFS(CAJA!$N$2:$N$586,CAJA!$H$2:$H$586,"SALIDA",CAJA!$J$2:$J$586,$B18),0)</f>
        <v>1814168.71</v>
      </c>
      <c r="W18" s="62">
        <f>IFERROR(SUMIFS('CAJA TIGRES'!$N$2:$N$139,'CAJA TIGRES'!$H$2:$H$139,"SALIDA",'CAJA TIGRES'!$J$2:$J$139,$B18),0)</f>
        <v>747964</v>
      </c>
      <c r="X18" s="62">
        <f>IFERROR(SUMIFS(RESERVA!$N$2:$N$2,RESERVA!$H$2:$H$2,"SALIDA",RESERVA!$J$2:$J$2,$B18),0)</f>
        <v>0</v>
      </c>
      <c r="Y18" s="96">
        <f>SUM(C18:X18)</f>
        <v>2562132.71</v>
      </c>
      <c r="Z18" s="96">
        <f t="shared" ref="Z18:Z20" si="6">Y18</f>
        <v>2562132.71</v>
      </c>
    </row>
    <row r="19" spans="1:26" x14ac:dyDescent="0.3">
      <c r="A19">
        <v>1.2</v>
      </c>
      <c r="B19" s="60" t="s">
        <v>113</v>
      </c>
      <c r="C19" s="62">
        <f>IFERROR(SUMIFS('MGZ121'!$N$2:$N$175,'MGZ121'!H$2:H$175,"SALIDA",'MGZ121'!$J$2:$J$175,$B19),0)</f>
        <v>0</v>
      </c>
      <c r="D19" s="62">
        <f>IFERROR(SUMIFS('MGZ BBVA'!$N$2:$N$88,'MGZ BBVA'!$H$2:$H$88,"SALIDA",'MGZ BBVA'!$J$2:$J$88,$B19),0)</f>
        <v>0</v>
      </c>
      <c r="E19" s="62">
        <f>IFERROR(SUMIFS('MGZ DOLARES'!$N$2:$N$2,'MGZ DOLARES'!$F$2:$F$2,"SALIDA",'MGZ DOLARES'!$J$2:$J$2,$B19),0)</f>
        <v>0</v>
      </c>
      <c r="F19" s="62">
        <f>IFERROR(SUMIFS('MGZ BAJIO'!$N$2:$N$4,'MGZ BAJIO'!$H$2:$H$4,"SALIDA",'MGZ BAJIO'!$J$2:$J$4,$B19),0)</f>
        <v>0</v>
      </c>
      <c r="G19" s="62">
        <f>IFERROR(SUMIFS('VICTOR BANAMEX'!$N$2:$N$65,'VICTOR BANAMEX'!$H$2:$H$65,"SALIDA",'VICTOR BANAMEX'!$J$2:$J$65,$B19),0)</f>
        <v>0</v>
      </c>
      <c r="H19" s="62">
        <f>IFERROR(SUMIFS('VICTOR BANORTE'!$N$2:$N$9,'VICTOR BANORTE'!$H$2:$H$9,"SALIDA",'VICTOR BANORTE'!$J$2:$J$9,$B19),0)</f>
        <v>0</v>
      </c>
      <c r="I19" s="62">
        <f>IFERROR(SUMIFS(RODRIGO!$N$2:$N$2,RODRIGO!$H$2:$H$2,"SALIDA",RODRIGO!$J$2:$J$2,$B19),0)</f>
        <v>0</v>
      </c>
      <c r="J19" s="62">
        <f>IFERROR(SUMIFS(MOY!$N$2:$N$12,MOY!$H$2:$H$12,"SALIDA",MOY!$J$2:$J$12,$B19),0)</f>
        <v>0</v>
      </c>
      <c r="K19" s="62">
        <f>IFERROR(SUMIFS('NORMA RUTH'!$N$2:$N$12,'NORMA RUTH'!$H$2:$H$12,"SALIDA",'NORMA RUTH'!$J$2:$J$12,$B19),0)</f>
        <v>0</v>
      </c>
      <c r="L19" s="62">
        <f>IFERROR(SUMIFS(VALERIA!$N$2:$N$10,VALERIA!$H$2:$H$10,"SALIDA",VALERIA!$J$2:$J$10,$B19),0)</f>
        <v>0</v>
      </c>
      <c r="M19" s="62">
        <f>IFERROR(SUMIFS('MANUEL BANAMEX'!$N$2:$N$25,'MANUEL BANAMEX'!$H$2:$H$25,"SALIDA",'MANUEL BANAMEX'!$J$2:$J$25,$B19),0)</f>
        <v>0</v>
      </c>
      <c r="N19" s="62">
        <f>IFERROR(SUMIFS(ROBERTO!$N$2:$N$2,ROBERTO!$H$2:$H$2,"SALIDA",ROBERTO!$J$2:$J$2,$B19),0)</f>
        <v>0</v>
      </c>
      <c r="O19" s="62">
        <f>IFERROR(SUMIFS(JUAN!$N$2:$N$11,JUAN!$H$2:$H$11,"SALIDA",JUAN!$J$2:$J$11,$B19),0)</f>
        <v>0</v>
      </c>
      <c r="P19" s="62">
        <f>IFERROR(SUMIFS('NORMA SANCHEZ'!$N$2:$N$14,'NORMA SANCHEZ'!$H$2:$H$14,"SALIDA",'NORMA SANCHEZ'!$J$2:$J$14,$B19),0)</f>
        <v>0</v>
      </c>
      <c r="Q19" s="62">
        <f>IFERROR(SUMIFS('JOSE CARLOS'!$N$2:$N$16,'JOSE CARLOS'!$H$2:$H$16,"SALIDA",'JOSE CARLOS'!$J$2:$J$16,$B19),0)</f>
        <v>0</v>
      </c>
      <c r="R19" s="62">
        <f>IFERROR(SUMIFS('LUIS ENRIQUE '!$N$2:$N$21,'LUIS ENRIQUE '!$H$2:$H$21,"SALIDA",'LUIS ENRIQUE '!$J$2:$J$21,$B19),0)</f>
        <v>0</v>
      </c>
      <c r="S19" s="62">
        <f>IFERROR(SUMIFS(CESARIA!$N$2:$N$15,CESARIA!$H$2:$H$15,"SALIDA",CESARIA!$J$2:$J$15,$B19),0)</f>
        <v>0</v>
      </c>
      <c r="T19" s="62">
        <f>IFERROR(SUMIFS(ALAN!$N$2:$N$14,ALAN!$H$2:$H$14,"SALIDA",ALAN!$J$2:$J$14,$B19),0)</f>
        <v>0</v>
      </c>
      <c r="U19" s="62">
        <f>IFERROR(SUMIFS(ELVIA!$N$2:$N$6,ELVIA!$H$2:$H$6,"SALIDA",ELVIA!$J$2:$J$6,$B19),0)</f>
        <v>0</v>
      </c>
      <c r="V19" s="62">
        <f>IFERROR(SUMIFS(CAJA!$N$2:$N$586,CAJA!$H$2:$H$586,"SALIDA",CAJA!$J$2:$J$586,$B19),0)</f>
        <v>256663</v>
      </c>
      <c r="W19" s="62">
        <f>IFERROR(SUMIFS('CAJA TIGRES'!$N$2:$N$139,'CAJA TIGRES'!$H$2:$H$139,"SALIDA",'CAJA TIGRES'!$J$2:$J$139,$B19),0)</f>
        <v>24900</v>
      </c>
      <c r="X19" s="62">
        <f>IFERROR(SUMIFS(RESERVA!$N$2:$N$2,RESERVA!$H$2:$H$2,"SALIDA",RESERVA!$J$2:$J$2,$B19),0)</f>
        <v>0</v>
      </c>
      <c r="Y19" s="96">
        <f>SUM(C19:X19)</f>
        <v>281563</v>
      </c>
      <c r="Z19" s="96">
        <f t="shared" si="6"/>
        <v>281563</v>
      </c>
    </row>
    <row r="20" spans="1:26" x14ac:dyDescent="0.3">
      <c r="A20">
        <v>1.3</v>
      </c>
      <c r="B20" s="60" t="s">
        <v>114</v>
      </c>
      <c r="C20" s="62">
        <f>IFERROR(SUMIFS('MGZ121'!$N$2:$N$175,'MGZ121'!H$2:H$175,"SALIDA",'MGZ121'!$J$2:$J$175,$B20),0)</f>
        <v>0</v>
      </c>
      <c r="D20" s="62">
        <f>IFERROR(SUMIFS('MGZ BBVA'!$N$2:$N$88,'MGZ BBVA'!$H$2:$H$88,"SALIDA",'MGZ BBVA'!$J$2:$J$88,$B20),0)</f>
        <v>0</v>
      </c>
      <c r="E20" s="62">
        <f>IFERROR(SUMIFS('MGZ DOLARES'!$N$2:$N$2,'MGZ DOLARES'!$F$2:$F$2,"SALIDA",'MGZ DOLARES'!$J$2:$J$2,$B20),0)</f>
        <v>0</v>
      </c>
      <c r="F20" s="62">
        <f>IFERROR(SUMIFS('MGZ BAJIO'!$N$2:$N$4,'MGZ BAJIO'!$H$2:$H$4,"SALIDA",'MGZ BAJIO'!$J$2:$J$4,$B20),0)</f>
        <v>0</v>
      </c>
      <c r="G20" s="62">
        <f>IFERROR(SUMIFS('VICTOR BANAMEX'!$N$2:$N$65,'VICTOR BANAMEX'!$H$2:$H$65,"SALIDA",'VICTOR BANAMEX'!$J$2:$J$65,$B20),0)</f>
        <v>0</v>
      </c>
      <c r="H20" s="62">
        <f>IFERROR(SUMIFS('VICTOR BANORTE'!$N$2:$N$9,'VICTOR BANORTE'!$H$2:$H$9,"SALIDA",'VICTOR BANORTE'!$J$2:$J$9,$B20),0)</f>
        <v>0</v>
      </c>
      <c r="I20" s="62">
        <f>IFERROR(SUMIFS(RODRIGO!$N$2:$N$2,RODRIGO!$H$2:$H$2,"SALIDA",RODRIGO!$J$2:$J$2,$B20),0)</f>
        <v>0</v>
      </c>
      <c r="J20" s="62">
        <f>IFERROR(SUMIFS(MOY!$N$2:$N$12,MOY!$H$2:$H$12,"SALIDA",MOY!$J$2:$J$12,$B20),0)</f>
        <v>0</v>
      </c>
      <c r="K20" s="62">
        <f>IFERROR(SUMIFS('NORMA RUTH'!$N$2:$N$12,'NORMA RUTH'!$H$2:$H$12,"SALIDA",'NORMA RUTH'!$J$2:$J$12,$B20),0)</f>
        <v>0</v>
      </c>
      <c r="L20" s="62">
        <f>IFERROR(SUMIFS(VALERIA!$N$2:$N$10,VALERIA!$H$2:$H$10,"SALIDA",VALERIA!$J$2:$J$10,$B20),0)</f>
        <v>0</v>
      </c>
      <c r="M20" s="62">
        <f>IFERROR(SUMIFS('MANUEL BANAMEX'!$N$2:$N$25,'MANUEL BANAMEX'!$H$2:$H$25,"SALIDA",'MANUEL BANAMEX'!$J$2:$J$25,$B20),0)</f>
        <v>0</v>
      </c>
      <c r="N20" s="62">
        <f>IFERROR(SUMIFS(ROBERTO!$N$2:$N$2,ROBERTO!$H$2:$H$2,"SALIDA",ROBERTO!$J$2:$J$2,$B20),0)</f>
        <v>0</v>
      </c>
      <c r="O20" s="62">
        <f>IFERROR(SUMIFS(JUAN!$N$2:$N$11,JUAN!$H$2:$H$11,"SALIDA",JUAN!$J$2:$J$11,$B20),0)</f>
        <v>0</v>
      </c>
      <c r="P20" s="62">
        <f>IFERROR(SUMIFS('NORMA SANCHEZ'!$N$2:$N$14,'NORMA SANCHEZ'!$H$2:$H$14,"SALIDA",'NORMA SANCHEZ'!$J$2:$J$14,$B20),0)</f>
        <v>0</v>
      </c>
      <c r="Q20" s="62">
        <f>IFERROR(SUMIFS('JOSE CARLOS'!$N$2:$N$16,'JOSE CARLOS'!$H$2:$H$16,"SALIDA",'JOSE CARLOS'!$J$2:$J$16,$B20),0)</f>
        <v>0</v>
      </c>
      <c r="R20" s="62">
        <f>IFERROR(SUMIFS('LUIS ENRIQUE '!$N$2:$N$21,'LUIS ENRIQUE '!$H$2:$H$21,"SALIDA",'LUIS ENRIQUE '!$J$2:$J$21,$B20),0)</f>
        <v>0</v>
      </c>
      <c r="S20" s="62">
        <f>IFERROR(SUMIFS(CESARIA!$N$2:$N$15,CESARIA!$H$2:$H$15,"SALIDA",CESARIA!$J$2:$J$15,$B20),0)</f>
        <v>0</v>
      </c>
      <c r="T20" s="62">
        <f>IFERROR(SUMIFS(ALAN!$N$2:$N$14,ALAN!$H$2:$H$14,"SALIDA",ALAN!$J$2:$J$14,$B20),0)</f>
        <v>0</v>
      </c>
      <c r="U20" s="62">
        <f>IFERROR(SUMIFS(ELVIA!$N$2:$N$6,ELVIA!$H$2:$H$6,"SALIDA",ELVIA!$J$2:$J$6,$B20),0)</f>
        <v>0</v>
      </c>
      <c r="V20" s="62">
        <f>IFERROR(SUMIFS(CAJA!$N$2:$N$586,CAJA!$H$2:$H$586,"SALIDA",CAJA!$J$2:$J$586,$B20),0)</f>
        <v>114767</v>
      </c>
      <c r="W20" s="62">
        <f>IFERROR(SUMIFS('CAJA TIGRES'!$N$2:$N$139,'CAJA TIGRES'!$H$2:$H$139,"SALIDA",'CAJA TIGRES'!$J$2:$J$139,$B20),0)</f>
        <v>20750</v>
      </c>
      <c r="X20" s="62">
        <f>IFERROR(SUMIFS(RESERVA!$N$2:$N$2,RESERVA!$H$2:$H$2,"SALIDA",RESERVA!$J$2:$J$2,$B20),0)</f>
        <v>0</v>
      </c>
      <c r="Y20" s="96">
        <f>SUM(C20:X20)</f>
        <v>135517</v>
      </c>
      <c r="Z20" s="96">
        <f t="shared" si="6"/>
        <v>135517</v>
      </c>
    </row>
    <row r="21" spans="1:26" s="180" customFormat="1" x14ac:dyDescent="0.3">
      <c r="A21" s="180">
        <v>4</v>
      </c>
      <c r="B21" s="185" t="s">
        <v>55</v>
      </c>
      <c r="C21" s="135">
        <f>SUM(C22:C28)</f>
        <v>1589681.29</v>
      </c>
      <c r="D21" s="135">
        <f t="shared" ref="D21:Z21" si="7">SUM(D22:D28)</f>
        <v>130150</v>
      </c>
      <c r="E21" s="135">
        <f t="shared" si="7"/>
        <v>0</v>
      </c>
      <c r="F21" s="135">
        <f t="shared" si="7"/>
        <v>0</v>
      </c>
      <c r="G21" s="135">
        <f t="shared" si="7"/>
        <v>0</v>
      </c>
      <c r="H21" s="135">
        <f t="shared" si="7"/>
        <v>0</v>
      </c>
      <c r="I21" s="135">
        <f t="shared" si="7"/>
        <v>0</v>
      </c>
      <c r="J21" s="135">
        <f t="shared" si="7"/>
        <v>0</v>
      </c>
      <c r="K21" s="135">
        <f t="shared" si="7"/>
        <v>0</v>
      </c>
      <c r="L21" s="135">
        <f t="shared" si="7"/>
        <v>0</v>
      </c>
      <c r="M21" s="135">
        <f t="shared" si="7"/>
        <v>25000</v>
      </c>
      <c r="N21" s="135">
        <f>SUM(N22:N28)</f>
        <v>0</v>
      </c>
      <c r="O21" s="135">
        <f t="shared" si="7"/>
        <v>0</v>
      </c>
      <c r="P21" s="135">
        <f t="shared" si="7"/>
        <v>0</v>
      </c>
      <c r="Q21" s="135">
        <f t="shared" si="7"/>
        <v>0</v>
      </c>
      <c r="R21" s="135">
        <f t="shared" ref="R21" si="8">SUM(R22:R28)</f>
        <v>0</v>
      </c>
      <c r="S21" s="135">
        <f t="shared" si="7"/>
        <v>0</v>
      </c>
      <c r="T21" s="135">
        <f t="shared" si="7"/>
        <v>0</v>
      </c>
      <c r="U21" s="135">
        <f t="shared" si="7"/>
        <v>0</v>
      </c>
      <c r="V21" s="135">
        <f t="shared" si="7"/>
        <v>197530</v>
      </c>
      <c r="W21" s="135">
        <f t="shared" si="7"/>
        <v>0</v>
      </c>
      <c r="X21" s="135">
        <f t="shared" si="7"/>
        <v>0</v>
      </c>
      <c r="Y21" s="135">
        <f t="shared" si="7"/>
        <v>1942361.29</v>
      </c>
      <c r="Z21" s="135">
        <f t="shared" si="7"/>
        <v>1942361.29</v>
      </c>
    </row>
    <row r="22" spans="1:26" x14ac:dyDescent="0.3">
      <c r="A22">
        <v>4.0999999999999996</v>
      </c>
      <c r="B22" s="60" t="s">
        <v>70</v>
      </c>
      <c r="C22" s="62">
        <f>IFERROR(SUMIFS('MGZ121'!$N$2:$N$175,'MGZ121'!H$2:H$175,"SALIDA",'MGZ121'!$J$2:$J$175,$B22),0)</f>
        <v>1589681.29</v>
      </c>
      <c r="D22" s="62">
        <f>IFERROR(SUMIFS('MGZ BBVA'!$N$2:$N$88,'MGZ BBVA'!$H$2:$H$88,"SALIDA",'MGZ BBVA'!$J$2:$J$88,$B22),0)</f>
        <v>130150</v>
      </c>
      <c r="E22" s="62">
        <f>IFERROR(SUMIFS('MGZ DOLARES'!$N$2:$N$2,'MGZ DOLARES'!$F$2:$F$2,"SALIDA",'MGZ DOLARES'!$J$2:$J$2,$B22),0)</f>
        <v>0</v>
      </c>
      <c r="F22" s="62">
        <f>IFERROR(SUMIFS('MGZ BAJIO'!$N$2:$N$4,'MGZ BAJIO'!$H$2:$H$4,"SALIDA",'MGZ BAJIO'!$J$2:$J$4,$B22),0)</f>
        <v>0</v>
      </c>
      <c r="G22" s="62">
        <f>IFERROR(SUMIFS('VICTOR BANAMEX'!$N$2:$N$65,'VICTOR BANAMEX'!$H$2:$H$65,"SALIDA",'VICTOR BANAMEX'!$J$2:$J$65,$B22),0)</f>
        <v>0</v>
      </c>
      <c r="H22" s="62">
        <f>IFERROR(SUMIFS('VICTOR BANORTE'!$N$2:$N$9,'VICTOR BANORTE'!$H$2:$H$9,"SALIDA",'VICTOR BANORTE'!$J$2:$J$9,$B22),0)</f>
        <v>0</v>
      </c>
      <c r="I22" s="62">
        <f>IFERROR(SUMIFS(RODRIGO!$N$2:$N$2,RODRIGO!$H$2:$H$2,"SALIDA",RODRIGO!$J$2:$J$2,$B22),0)</f>
        <v>0</v>
      </c>
      <c r="J22" s="62">
        <f>IFERROR(SUMIFS(MOY!$N$2:$N$12,MOY!$H$2:$H$12,"SALIDA",MOY!$J$2:$J$12,$B22),0)</f>
        <v>0</v>
      </c>
      <c r="K22" s="62">
        <f>IFERROR(SUMIFS('NORMA RUTH'!$N$2:$N$12,'NORMA RUTH'!$H$2:$H$12,"SALIDA",'NORMA RUTH'!$J$2:$J$12,$B22),0)</f>
        <v>0</v>
      </c>
      <c r="L22" s="62">
        <f>IFERROR(SUMIFS(VALERIA!$N$2:$N$10,VALERIA!$H$2:$H$10,"SALIDA",VALERIA!$J$2:$J$10,$B22),0)</f>
        <v>0</v>
      </c>
      <c r="M22" s="62">
        <f>IFERROR(SUMIFS('MANUEL BANAMEX'!$N$2:$N$25,'MANUEL BANAMEX'!$H$2:$H$25,"SALIDA",'MANUEL BANAMEX'!$J$2:$J$25,$B22),0)</f>
        <v>25000</v>
      </c>
      <c r="N22" s="62">
        <f>IFERROR(SUMIFS(ROBERTO!$N$2:$N$2,ROBERTO!$H$2:$H$2,"SALIDA",ROBERTO!$J$2:$J$2,$B22),0)</f>
        <v>0</v>
      </c>
      <c r="O22" s="62">
        <f>IFERROR(SUMIFS(JUAN!$N$2:$N$11,JUAN!$H$2:$H$11,"SALIDA",JUAN!$J$2:$J$11,$B22),0)</f>
        <v>0</v>
      </c>
      <c r="P22" s="62">
        <f>IFERROR(SUMIFS('NORMA SANCHEZ'!$N$2:$N$14,'NORMA SANCHEZ'!$H$2:$H$14,"SALIDA",'NORMA SANCHEZ'!$J$2:$J$14,$B22),0)</f>
        <v>0</v>
      </c>
      <c r="Q22" s="62">
        <f>IFERROR(SUMIFS('JOSE CARLOS'!$N$2:$N$16,'JOSE CARLOS'!$H$2:$H$16,"SALIDA",'JOSE CARLOS'!$J$2:$J$16,$B22),0)</f>
        <v>0</v>
      </c>
      <c r="R22" s="62">
        <f>IFERROR(SUMIFS('LUIS ENRIQUE '!$N$2:$N$21,'LUIS ENRIQUE '!$H$2:$H$21,"SALIDA",'LUIS ENRIQUE '!$J$2:$J$21,$B22),0)</f>
        <v>0</v>
      </c>
      <c r="S22" s="62">
        <f>IFERROR(SUMIFS(CESARIA!$N$2:$N$15,CESARIA!$H$2:$H$15,"SALIDA",CESARIA!$J$2:$J$15,$B22),0)</f>
        <v>0</v>
      </c>
      <c r="T22" s="62">
        <f>IFERROR(SUMIFS(ALAN!$N$2:$N$14,ALAN!$H$2:$H$14,"SALIDA",ALAN!$J$2:$J$14,$B22),0)</f>
        <v>0</v>
      </c>
      <c r="U22" s="62">
        <f>IFERROR(SUMIFS(ELVIA!$N$2:$N$6,ELVIA!$H$2:$H$6,"SALIDA",ELVIA!$J$2:$J$6,$B22),0)</f>
        <v>0</v>
      </c>
      <c r="V22" s="62">
        <f>IFERROR(SUMIFS(CAJA!$N$2:$N$586,CAJA!$H$2:$H$586,"SALIDA",CAJA!$J$2:$J$586,$B22),0)</f>
        <v>0</v>
      </c>
      <c r="W22" s="62">
        <f>IFERROR(SUMIFS('CAJA TIGRES'!$N$2:$N$139,'CAJA TIGRES'!$H$2:$H$139,"SALIDA",'CAJA TIGRES'!$J$2:$J$139,$B22),0)</f>
        <v>0</v>
      </c>
      <c r="X22" s="62">
        <f>IFERROR(SUMIFS(RESERVA!$N$2:$N$2,RESERVA!$H$2:$H$2,"SALIDA",RESERVA!$J$2:$J$2,$B22),0)</f>
        <v>0</v>
      </c>
      <c r="Y22" s="96">
        <f t="shared" ref="Y22:Y28" si="9">SUM(C22:X22)</f>
        <v>1744831.29</v>
      </c>
      <c r="Z22" s="96">
        <f t="shared" ref="Z22:Z26" si="10">Y22</f>
        <v>1744831.29</v>
      </c>
    </row>
    <row r="23" spans="1:26" x14ac:dyDescent="0.3">
      <c r="A23">
        <v>4.2</v>
      </c>
      <c r="B23" s="60" t="s">
        <v>71</v>
      </c>
      <c r="C23" s="62">
        <f>IFERROR(SUMIFS('MGZ121'!$N$2:$N$175,'MGZ121'!H$2:H$175,"SALIDA",'MGZ121'!$J$2:$J$175,$B23),0)</f>
        <v>0</v>
      </c>
      <c r="D23" s="62">
        <f>IFERROR(SUMIFS('MGZ BBVA'!$N$2:$N$88,'MGZ BBVA'!$H$2:$H$88,"SALIDA",'MGZ BBVA'!$J$2:$J$88,$B23),0)</f>
        <v>0</v>
      </c>
      <c r="E23" s="62">
        <f>IFERROR(SUMIFS('MGZ DOLARES'!$N$2:$N$2,'MGZ DOLARES'!$F$2:$F$2,"SALIDA",'MGZ DOLARES'!$J$2:$J$2,$B23),0)</f>
        <v>0</v>
      </c>
      <c r="F23" s="62">
        <f>IFERROR(SUMIFS('MGZ BAJIO'!$N$2:$N$4,'MGZ BAJIO'!$H$2:$H$4,"SALIDA",'MGZ BAJIO'!$J$2:$J$4,$B23),0)</f>
        <v>0</v>
      </c>
      <c r="G23" s="62">
        <f>IFERROR(SUMIFS('VICTOR BANAMEX'!$N$2:$N$65,'VICTOR BANAMEX'!$H$2:$H$65,"SALIDA",'VICTOR BANAMEX'!$J$2:$J$65,$B23),0)</f>
        <v>0</v>
      </c>
      <c r="H23" s="62">
        <f>IFERROR(SUMIFS('VICTOR BANORTE'!$N$2:$N$9,'VICTOR BANORTE'!$H$2:$H$9,"SALIDA",'VICTOR BANORTE'!$J$2:$J$9,$B23),0)</f>
        <v>0</v>
      </c>
      <c r="I23" s="62">
        <f>IFERROR(SUMIFS(RODRIGO!$N$2:$N$2,RODRIGO!$H$2:$H$2,"SALIDA",RODRIGO!$J$2:$J$2,$B23),0)</f>
        <v>0</v>
      </c>
      <c r="J23" s="62">
        <f>IFERROR(SUMIFS(MOY!$N$2:$N$12,MOY!$H$2:$H$12,"SALIDA",MOY!$J$2:$J$12,$B23),0)</f>
        <v>0</v>
      </c>
      <c r="K23" s="62">
        <f>IFERROR(SUMIFS('NORMA RUTH'!$N$2:$N$12,'NORMA RUTH'!$H$2:$H$12,"SALIDA",'NORMA RUTH'!$J$2:$J$12,$B23),0)</f>
        <v>0</v>
      </c>
      <c r="L23" s="62">
        <f>IFERROR(SUMIFS(VALERIA!$N$2:$N$10,VALERIA!$H$2:$H$10,"SALIDA",VALERIA!$J$2:$J$10,$B23),0)</f>
        <v>0</v>
      </c>
      <c r="M23" s="62">
        <f>IFERROR(SUMIFS('MANUEL BANAMEX'!$N$2:$N$25,'MANUEL BANAMEX'!$H$2:$H$25,"SALIDA",'MANUEL BANAMEX'!$J$2:$J$25,$B23),0)</f>
        <v>0</v>
      </c>
      <c r="N23" s="62">
        <f>IFERROR(SUMIFS(ROBERTO!$N$2:$N$2,ROBERTO!$H$2:$H$2,"SALIDA",ROBERTO!$J$2:$J$2,$B23),0)</f>
        <v>0</v>
      </c>
      <c r="O23" s="62">
        <f>IFERROR(SUMIFS(JUAN!$N$2:$N$11,JUAN!$H$2:$H$11,"SALIDA",JUAN!$J$2:$J$11,$B23),0)</f>
        <v>0</v>
      </c>
      <c r="P23" s="62">
        <f>IFERROR(SUMIFS('NORMA SANCHEZ'!$N$2:$N$14,'NORMA SANCHEZ'!$H$2:$H$14,"SALIDA",'NORMA SANCHEZ'!$J$2:$J$14,$B23),0)</f>
        <v>0</v>
      </c>
      <c r="Q23" s="62">
        <f>IFERROR(SUMIFS('JOSE CARLOS'!$N$2:$N$16,'JOSE CARLOS'!$H$2:$H$16,"SALIDA",'JOSE CARLOS'!$J$2:$J$16,$B23),0)</f>
        <v>0</v>
      </c>
      <c r="R23" s="62">
        <f>IFERROR(SUMIFS('LUIS ENRIQUE '!$N$2:$N$21,'LUIS ENRIQUE '!$H$2:$H$21,"SALIDA",'LUIS ENRIQUE '!$J$2:$J$21,$B23),0)</f>
        <v>0</v>
      </c>
      <c r="S23" s="62">
        <f>IFERROR(SUMIFS(CESARIA!$N$2:$N$15,CESARIA!$H$2:$H$15,"SALIDA",CESARIA!$J$2:$J$15,$B23),0)</f>
        <v>0</v>
      </c>
      <c r="T23" s="62">
        <f>IFERROR(SUMIFS(ALAN!$N$2:$N$14,ALAN!$H$2:$H$14,"SALIDA",ALAN!$J$2:$J$14,$B23),0)</f>
        <v>0</v>
      </c>
      <c r="U23" s="62">
        <f>IFERROR(SUMIFS(ELVIA!$N$2:$N$6,ELVIA!$H$2:$H$6,"SALIDA",ELVIA!$J$2:$J$6,$B23),0)</f>
        <v>0</v>
      </c>
      <c r="V23" s="62">
        <f>IFERROR(SUMIFS(CAJA!$N$2:$N$586,CAJA!$H$2:$H$586,"SALIDA",CAJA!$J$2:$J$586,$B23),0)</f>
        <v>0</v>
      </c>
      <c r="W23" s="62">
        <f>IFERROR(SUMIFS('CAJA TIGRES'!$N$2:$N$139,'CAJA TIGRES'!$H$2:$H$139,"SALIDA",'CAJA TIGRES'!$J$2:$J$139,$B23),0)</f>
        <v>0</v>
      </c>
      <c r="X23" s="62">
        <f>IFERROR(SUMIFS(RESERVA!$N$2:$N$2,RESERVA!$H$2:$H$2,"SALIDA",RESERVA!$J$2:$J$2,$B23),0)</f>
        <v>0</v>
      </c>
      <c r="Y23" s="96">
        <f t="shared" si="9"/>
        <v>0</v>
      </c>
      <c r="Z23" s="96">
        <f t="shared" si="10"/>
        <v>0</v>
      </c>
    </row>
    <row r="24" spans="1:26" x14ac:dyDescent="0.3">
      <c r="A24">
        <v>4.3</v>
      </c>
      <c r="B24" s="60" t="s">
        <v>72</v>
      </c>
      <c r="C24" s="62">
        <f>IFERROR(SUMIFS('MGZ121'!$N$2:$N$175,'MGZ121'!H$2:H$175,"SALIDA",'MGZ121'!$J$2:$J$175,$B24),0)</f>
        <v>0</v>
      </c>
      <c r="D24" s="62">
        <f>IFERROR(SUMIFS('MGZ BBVA'!$N$2:$N$88,'MGZ BBVA'!$H$2:$H$88,"SALIDA",'MGZ BBVA'!$J$2:$J$88,$B24),0)</f>
        <v>0</v>
      </c>
      <c r="E24" s="62">
        <f>IFERROR(SUMIFS('MGZ DOLARES'!$N$2:$N$2,'MGZ DOLARES'!$F$2:$F$2,"SALIDA",'MGZ DOLARES'!$J$2:$J$2,$B24),0)</f>
        <v>0</v>
      </c>
      <c r="F24" s="62">
        <f>IFERROR(SUMIFS('MGZ BAJIO'!$N$2:$N$4,'MGZ BAJIO'!$H$2:$H$4,"SALIDA",'MGZ BAJIO'!$J$2:$J$4,$B24),0)</f>
        <v>0</v>
      </c>
      <c r="G24" s="62">
        <f>IFERROR(SUMIFS('VICTOR BANAMEX'!$N$2:$N$65,'VICTOR BANAMEX'!$H$2:$H$65,"SALIDA",'VICTOR BANAMEX'!$J$2:$J$65,$B24),0)</f>
        <v>0</v>
      </c>
      <c r="H24" s="62">
        <f>IFERROR(SUMIFS('VICTOR BANORTE'!$N$2:$N$9,'VICTOR BANORTE'!$H$2:$H$9,"SALIDA",'VICTOR BANORTE'!$J$2:$J$9,$B24),0)</f>
        <v>0</v>
      </c>
      <c r="I24" s="62">
        <f>IFERROR(SUMIFS(RODRIGO!$N$2:$N$2,RODRIGO!$H$2:$H$2,"SALIDA",RODRIGO!$J$2:$J$2,$B24),0)</f>
        <v>0</v>
      </c>
      <c r="J24" s="62">
        <f>IFERROR(SUMIFS(MOY!$N$2:$N$12,MOY!$H$2:$H$12,"SALIDA",MOY!$J$2:$J$12,$B24),0)</f>
        <v>0</v>
      </c>
      <c r="K24" s="62">
        <f>IFERROR(SUMIFS('NORMA RUTH'!$N$2:$N$12,'NORMA RUTH'!$H$2:$H$12,"SALIDA",'NORMA RUTH'!$J$2:$J$12,$B24),0)</f>
        <v>0</v>
      </c>
      <c r="L24" s="62">
        <f>IFERROR(SUMIFS(VALERIA!$N$2:$N$10,VALERIA!$H$2:$H$10,"SALIDA",VALERIA!$J$2:$J$10,$B24),0)</f>
        <v>0</v>
      </c>
      <c r="M24" s="62">
        <f>IFERROR(SUMIFS('MANUEL BANAMEX'!$N$2:$N$25,'MANUEL BANAMEX'!$H$2:$H$25,"SALIDA",'MANUEL BANAMEX'!$J$2:$J$25,$B24),0)</f>
        <v>0</v>
      </c>
      <c r="N24" s="62">
        <f>IFERROR(SUMIFS(ROBERTO!$N$2:$N$2,ROBERTO!$H$2:$H$2,"SALIDA",ROBERTO!$J$2:$J$2,$B24),0)</f>
        <v>0</v>
      </c>
      <c r="O24" s="62">
        <f>IFERROR(SUMIFS(JUAN!$N$2:$N$11,JUAN!$H$2:$H$11,"SALIDA",JUAN!$J$2:$J$11,$B24),0)</f>
        <v>0</v>
      </c>
      <c r="P24" s="62">
        <f>IFERROR(SUMIFS('NORMA SANCHEZ'!$N$2:$N$14,'NORMA SANCHEZ'!$H$2:$H$14,"SALIDA",'NORMA SANCHEZ'!$J$2:$J$14,$B24),0)</f>
        <v>0</v>
      </c>
      <c r="Q24" s="62">
        <f>IFERROR(SUMIFS('JOSE CARLOS'!$N$2:$N$16,'JOSE CARLOS'!$H$2:$H$16,"SALIDA",'JOSE CARLOS'!$J$2:$J$16,$B24),0)</f>
        <v>0</v>
      </c>
      <c r="R24" s="62">
        <f>IFERROR(SUMIFS('LUIS ENRIQUE '!$N$2:$N$21,'LUIS ENRIQUE '!$H$2:$H$21,"SALIDA",'LUIS ENRIQUE '!$J$2:$J$21,$B24),0)</f>
        <v>0</v>
      </c>
      <c r="S24" s="62">
        <f>IFERROR(SUMIFS(CESARIA!$N$2:$N$15,CESARIA!$H$2:$H$15,"SALIDA",CESARIA!$J$2:$J$15,$B24),0)</f>
        <v>0</v>
      </c>
      <c r="T24" s="62">
        <f>IFERROR(SUMIFS(ALAN!$N$2:$N$14,ALAN!$H$2:$H$14,"SALIDA",ALAN!$J$2:$J$14,$B24),0)</f>
        <v>0</v>
      </c>
      <c r="U24" s="62">
        <f>IFERROR(SUMIFS(ELVIA!$N$2:$N$6,ELVIA!$H$2:$H$6,"SALIDA",ELVIA!$J$2:$J$6,$B24),0)</f>
        <v>0</v>
      </c>
      <c r="V24" s="62">
        <f>IFERROR(SUMIFS(CAJA!$N$2:$N$586,CAJA!$H$2:$H$586,"SALIDA",CAJA!$J$2:$J$586,$B24),0)</f>
        <v>0</v>
      </c>
      <c r="W24" s="62">
        <f>IFERROR(SUMIFS('CAJA TIGRES'!$N$2:$N$139,'CAJA TIGRES'!$H$2:$H$139,"SALIDA",'CAJA TIGRES'!$J$2:$J$139,$B24),0)</f>
        <v>0</v>
      </c>
      <c r="X24" s="62">
        <f>IFERROR(SUMIFS(RESERVA!$N$2:$N$2,RESERVA!$H$2:$H$2,"SALIDA",RESERVA!$J$2:$J$2,$B24),0)</f>
        <v>0</v>
      </c>
      <c r="Y24" s="96">
        <f t="shared" si="9"/>
        <v>0</v>
      </c>
      <c r="Z24" s="96">
        <f t="shared" si="10"/>
        <v>0</v>
      </c>
    </row>
    <row r="25" spans="1:26" x14ac:dyDescent="0.3">
      <c r="A25">
        <v>4.4000000000000004</v>
      </c>
      <c r="B25" s="60" t="s">
        <v>73</v>
      </c>
      <c r="C25" s="62">
        <f>IFERROR(SUMIFS('MGZ121'!$N$2:$N$175,'MGZ121'!H$2:H$175,"SALIDA",'MGZ121'!$J$2:$J$175,$B25),0)</f>
        <v>0</v>
      </c>
      <c r="D25" s="62">
        <f>IFERROR(SUMIFS('MGZ BBVA'!$N$2:$N$88,'MGZ BBVA'!$H$2:$H$88,"SALIDA",'MGZ BBVA'!$J$2:$J$88,$B25),0)</f>
        <v>0</v>
      </c>
      <c r="E25" s="62">
        <f>IFERROR(SUMIFS('MGZ DOLARES'!$N$2:$N$2,'MGZ DOLARES'!$F$2:$F$2,"SALIDA",'MGZ DOLARES'!$J$2:$J$2,$B25),0)</f>
        <v>0</v>
      </c>
      <c r="F25" s="62">
        <f>IFERROR(SUMIFS('MGZ BAJIO'!$N$2:$N$4,'MGZ BAJIO'!$H$2:$H$4,"SALIDA",'MGZ BAJIO'!$J$2:$J$4,$B25),0)</f>
        <v>0</v>
      </c>
      <c r="G25" s="62">
        <f>IFERROR(SUMIFS('VICTOR BANAMEX'!$N$2:$N$65,'VICTOR BANAMEX'!$H$2:$H$65,"SALIDA",'VICTOR BANAMEX'!$J$2:$J$65,$B25),0)</f>
        <v>0</v>
      </c>
      <c r="H25" s="62">
        <f>IFERROR(SUMIFS('VICTOR BANORTE'!$N$2:$N$9,'VICTOR BANORTE'!$H$2:$H$9,"SALIDA",'VICTOR BANORTE'!$J$2:$J$9,$B25),0)</f>
        <v>0</v>
      </c>
      <c r="I25" s="62">
        <f>IFERROR(SUMIFS(RODRIGO!$N$2:$N$2,RODRIGO!$H$2:$H$2,"SALIDA",RODRIGO!$J$2:$J$2,$B25),0)</f>
        <v>0</v>
      </c>
      <c r="J25" s="62">
        <f>IFERROR(SUMIFS(MOY!$N$2:$N$12,MOY!$H$2:$H$12,"SALIDA",MOY!$J$2:$J$12,$B25),0)</f>
        <v>0</v>
      </c>
      <c r="K25" s="62">
        <f>IFERROR(SUMIFS('NORMA RUTH'!$N$2:$N$12,'NORMA RUTH'!$H$2:$H$12,"SALIDA",'NORMA RUTH'!$J$2:$J$12,$B25),0)</f>
        <v>0</v>
      </c>
      <c r="L25" s="62">
        <f>IFERROR(SUMIFS(VALERIA!$N$2:$N$10,VALERIA!$H$2:$H$10,"SALIDA",VALERIA!$J$2:$J$10,$B25),0)</f>
        <v>0</v>
      </c>
      <c r="M25" s="62">
        <f>IFERROR(SUMIFS('MANUEL BANAMEX'!$N$2:$N$25,'MANUEL BANAMEX'!$H$2:$H$25,"SALIDA",'MANUEL BANAMEX'!$J$2:$J$25,$B25),0)</f>
        <v>0</v>
      </c>
      <c r="N25" s="62">
        <f>IFERROR(SUMIFS(ROBERTO!$N$2:$N$2,ROBERTO!$H$2:$H$2,"SALIDA",ROBERTO!$J$2:$J$2,$B25),0)</f>
        <v>0</v>
      </c>
      <c r="O25" s="62">
        <f>IFERROR(SUMIFS(JUAN!$N$2:$N$11,JUAN!$H$2:$H$11,"SALIDA",JUAN!$J$2:$J$11,$B25),0)</f>
        <v>0</v>
      </c>
      <c r="P25" s="62">
        <f>IFERROR(SUMIFS('NORMA SANCHEZ'!$N$2:$N$14,'NORMA SANCHEZ'!$H$2:$H$14,"SALIDA",'NORMA SANCHEZ'!$J$2:$J$14,$B25),0)</f>
        <v>0</v>
      </c>
      <c r="Q25" s="62">
        <f>IFERROR(SUMIFS('JOSE CARLOS'!$N$2:$N$16,'JOSE CARLOS'!$H$2:$H$16,"SALIDA",'JOSE CARLOS'!$J$2:$J$16,$B25),0)</f>
        <v>0</v>
      </c>
      <c r="R25" s="62">
        <f>IFERROR(SUMIFS('LUIS ENRIQUE '!$N$2:$N$21,'LUIS ENRIQUE '!$H$2:$H$21,"SALIDA",'LUIS ENRIQUE '!$J$2:$J$21,$B25),0)</f>
        <v>0</v>
      </c>
      <c r="S25" s="62">
        <f>IFERROR(SUMIFS(CESARIA!$N$2:$N$15,CESARIA!$H$2:$H$15,"SALIDA",CESARIA!$J$2:$J$15,$B25),0)</f>
        <v>0</v>
      </c>
      <c r="T25" s="62">
        <f>IFERROR(SUMIFS(ALAN!$N$2:$N$14,ALAN!$H$2:$H$14,"SALIDA",ALAN!$J$2:$J$14,$B25),0)</f>
        <v>0</v>
      </c>
      <c r="U25" s="62">
        <f>IFERROR(SUMIFS(ELVIA!$N$2:$N$6,ELVIA!$H$2:$H$6,"SALIDA",ELVIA!$J$2:$J$6,$B25),0)</f>
        <v>0</v>
      </c>
      <c r="V25" s="62">
        <f>IFERROR(SUMIFS(CAJA!$N$2:$N$586,CAJA!$H$2:$H$586,"SALIDA",CAJA!$J$2:$J$586,$B25),0)</f>
        <v>144030</v>
      </c>
      <c r="W25" s="62">
        <f>IFERROR(SUMIFS('CAJA TIGRES'!$N$2:$N$139,'CAJA TIGRES'!$H$2:$H$139,"SALIDA",'CAJA TIGRES'!$J$2:$J$139,$B25),0)</f>
        <v>0</v>
      </c>
      <c r="X25" s="62">
        <f>IFERROR(SUMIFS(RESERVA!$N$2:$N$2,RESERVA!$H$2:$H$2,"SALIDA",RESERVA!$J$2:$J$2,$B25),0)</f>
        <v>0</v>
      </c>
      <c r="Y25" s="96">
        <f t="shared" si="9"/>
        <v>144030</v>
      </c>
      <c r="Z25" s="96">
        <f t="shared" si="10"/>
        <v>144030</v>
      </c>
    </row>
    <row r="26" spans="1:26" x14ac:dyDescent="0.3">
      <c r="B26" s="60" t="s">
        <v>117</v>
      </c>
      <c r="C26" s="62">
        <f>IFERROR(SUMIFS('MGZ121'!$N$2:$N$175,'MGZ121'!H$2:H$175,"SALIDA",'MGZ121'!$J$2:$J$175,$B26),0)</f>
        <v>0</v>
      </c>
      <c r="D26" s="62">
        <f>IFERROR(SUMIFS('MGZ BBVA'!$N$2:$N$88,'MGZ BBVA'!$H$2:$H$88,"SALIDA",'MGZ BBVA'!$J$2:$J$88,$B26),0)</f>
        <v>0</v>
      </c>
      <c r="E26" s="62">
        <f>IFERROR(SUMIFS('MGZ DOLARES'!$N$2:$N$2,'MGZ DOLARES'!$F$2:$F$2,"SALIDA",'MGZ DOLARES'!$J$2:$J$2,$B26),0)</f>
        <v>0</v>
      </c>
      <c r="F26" s="62">
        <f>IFERROR(SUMIFS('MGZ BAJIO'!$N$2:$N$4,'MGZ BAJIO'!$H$2:$H$4,"SALIDA",'MGZ BAJIO'!$J$2:$J$4,$B26),0)</f>
        <v>0</v>
      </c>
      <c r="G26" s="62">
        <f>IFERROR(SUMIFS('VICTOR BANAMEX'!$N$2:$N$65,'VICTOR BANAMEX'!$H$2:$H$65,"SALIDA",'VICTOR BANAMEX'!$J$2:$J$65,$B26),0)</f>
        <v>0</v>
      </c>
      <c r="H26" s="62">
        <f>IFERROR(SUMIFS('VICTOR BANORTE'!$N$2:$N$9,'VICTOR BANORTE'!$H$2:$H$9,"SALIDA",'VICTOR BANORTE'!$J$2:$J$9,$B26),0)</f>
        <v>0</v>
      </c>
      <c r="I26" s="62">
        <f>IFERROR(SUMIFS(RODRIGO!$N$2:$N$2,RODRIGO!$H$2:$H$2,"SALIDA",RODRIGO!$J$2:$J$2,$B26),0)</f>
        <v>0</v>
      </c>
      <c r="J26" s="62">
        <f>IFERROR(SUMIFS(MOY!$N$2:$N$12,MOY!$H$2:$H$12,"SALIDA",MOY!$J$2:$J$12,$B26),0)</f>
        <v>0</v>
      </c>
      <c r="K26" s="62">
        <f>IFERROR(SUMIFS('NORMA RUTH'!$N$2:$N$12,'NORMA RUTH'!$H$2:$H$12,"SALIDA",'NORMA RUTH'!$J$2:$J$12,$B26),0)</f>
        <v>0</v>
      </c>
      <c r="L26" s="62">
        <f>IFERROR(SUMIFS(VALERIA!$N$2:$N$10,VALERIA!$H$2:$H$10,"SALIDA",VALERIA!$J$2:$J$10,$B26),0)</f>
        <v>0</v>
      </c>
      <c r="M26" s="62">
        <f>IFERROR(SUMIFS('MANUEL BANAMEX'!$N$2:$N$25,'MANUEL BANAMEX'!$H$2:$H$25,"SALIDA",'MANUEL BANAMEX'!$J$2:$J$25,$B26),0)</f>
        <v>0</v>
      </c>
      <c r="N26" s="62">
        <f>IFERROR(SUMIFS(ROBERTO!$N$2:$N$2,ROBERTO!$H$2:$H$2,"SALIDA",ROBERTO!$J$2:$J$2,$B26),0)</f>
        <v>0</v>
      </c>
      <c r="O26" s="62">
        <f>IFERROR(SUMIFS(JUAN!$N$2:$N$11,JUAN!$H$2:$H$11,"SALIDA",JUAN!$J$2:$J$11,$B26),0)</f>
        <v>0</v>
      </c>
      <c r="P26" s="62">
        <f>IFERROR(SUMIFS('NORMA SANCHEZ'!$N$2:$N$14,'NORMA SANCHEZ'!$H$2:$H$14,"SALIDA",'NORMA SANCHEZ'!$J$2:$J$14,$B26),0)</f>
        <v>0</v>
      </c>
      <c r="Q26" s="62">
        <f>IFERROR(SUMIFS('JOSE CARLOS'!$N$2:$N$16,'JOSE CARLOS'!$H$2:$H$16,"SALIDA",'JOSE CARLOS'!$J$2:$J$16,$B26),0)</f>
        <v>0</v>
      </c>
      <c r="R26" s="62">
        <f>IFERROR(SUMIFS('LUIS ENRIQUE '!$N$2:$N$21,'LUIS ENRIQUE '!$H$2:$H$21,"SALIDA",'LUIS ENRIQUE '!$J$2:$J$21,$B26),0)</f>
        <v>0</v>
      </c>
      <c r="S26" s="62">
        <f>IFERROR(SUMIFS(CESARIA!$N$2:$N$15,CESARIA!$H$2:$H$15,"SALIDA",CESARIA!$J$2:$J$15,$B26),0)</f>
        <v>0</v>
      </c>
      <c r="T26" s="62">
        <f>IFERROR(SUMIFS(ALAN!$N$2:$N$14,ALAN!$H$2:$H$14,"SALIDA",ALAN!$J$2:$J$14,$B26),0)</f>
        <v>0</v>
      </c>
      <c r="U26" s="62">
        <f>IFERROR(SUMIFS(ELVIA!$N$2:$N$6,ELVIA!$H$2:$H$6,"SALIDA",ELVIA!$J$2:$J$6,$B26),0)</f>
        <v>0</v>
      </c>
      <c r="V26" s="62">
        <f>IFERROR(SUMIFS(CAJA!$N$2:$N$586,CAJA!$H$2:$H$586,"SALIDA",CAJA!$J$2:$J$586,$B26),0)</f>
        <v>0</v>
      </c>
      <c r="W26" s="62">
        <f>IFERROR(SUMIFS('CAJA TIGRES'!$N$2:$N$139,'CAJA TIGRES'!$H$2:$H$139,"SALIDA",'CAJA TIGRES'!$J$2:$J$139,$B26),0)</f>
        <v>0</v>
      </c>
      <c r="X26" s="62">
        <f>IFERROR(SUMIFS(RESERVA!$N$2:$N$2,RESERVA!$H$2:$H$2,"SALIDA",RESERVA!$J$2:$J$2,$B26),0)</f>
        <v>0</v>
      </c>
      <c r="Y26" s="96">
        <f t="shared" si="9"/>
        <v>0</v>
      </c>
      <c r="Z26" s="96">
        <f t="shared" si="10"/>
        <v>0</v>
      </c>
    </row>
    <row r="27" spans="1:26" x14ac:dyDescent="0.3">
      <c r="B27" s="60" t="s">
        <v>251</v>
      </c>
      <c r="C27" s="62">
        <f>IFERROR(SUMIFS('MGZ121'!$N$2:$N$175,'MGZ121'!H$2:H$175,"SALIDA",'MGZ121'!$J$2:$J$175,$B27),0)</f>
        <v>0</v>
      </c>
      <c r="D27" s="62">
        <f>IFERROR(SUMIFS('MGZ BBVA'!$N$2:$N$88,'MGZ BBVA'!$H$2:$H$88,"SALIDA",'MGZ BBVA'!$J$2:$J$88,$B27),0)</f>
        <v>0</v>
      </c>
      <c r="E27" s="62">
        <f>IFERROR(SUMIFS('MGZ DOLARES'!$N$2:$N$2,'MGZ DOLARES'!$F$2:$F$2,"SALIDA",'MGZ DOLARES'!$J$2:$J$2,$B27),0)</f>
        <v>0</v>
      </c>
      <c r="F27" s="62">
        <f>IFERROR(SUMIFS('MGZ BAJIO'!$N$2:$N$4,'MGZ BAJIO'!$H$2:$H$4,"SALIDA",'MGZ BAJIO'!$J$2:$J$4,$B27),0)</f>
        <v>0</v>
      </c>
      <c r="G27" s="62">
        <f>IFERROR(SUMIFS('VICTOR BANAMEX'!$N$2:$N$65,'VICTOR BANAMEX'!$H$2:$H$65,"SALIDA",'VICTOR BANAMEX'!$J$2:$J$65,$B27),0)</f>
        <v>0</v>
      </c>
      <c r="H27" s="62">
        <f>IFERROR(SUMIFS('VICTOR BANORTE'!$N$2:$N$9,'VICTOR BANORTE'!$H$2:$H$9,"SALIDA",'VICTOR BANORTE'!$J$2:$J$9,$B27),0)</f>
        <v>0</v>
      </c>
      <c r="I27" s="62">
        <f>IFERROR(SUMIFS(RODRIGO!$N$2:$N$2,RODRIGO!$H$2:$H$2,"SALIDA",RODRIGO!$J$2:$J$2,$B27),0)</f>
        <v>0</v>
      </c>
      <c r="J27" s="62">
        <f>IFERROR(SUMIFS(MOY!$N$2:$N$12,MOY!$H$2:$H$12,"SALIDA",MOY!$J$2:$J$12,$B27),0)</f>
        <v>0</v>
      </c>
      <c r="K27" s="62">
        <f>IFERROR(SUMIFS('NORMA RUTH'!$N$2:$N$12,'NORMA RUTH'!$H$2:$H$12,"SALIDA",'NORMA RUTH'!$J$2:$J$12,$B27),0)</f>
        <v>0</v>
      </c>
      <c r="L27" s="62">
        <f>IFERROR(SUMIFS(VALERIA!$N$2:$N$10,VALERIA!$H$2:$H$10,"SALIDA",VALERIA!$J$2:$J$10,$B27),0)</f>
        <v>0</v>
      </c>
      <c r="M27" s="62">
        <f>IFERROR(SUMIFS('MANUEL BANAMEX'!$N$2:$N$25,'MANUEL BANAMEX'!$H$2:$H$25,"SALIDA",'MANUEL BANAMEX'!$J$2:$J$25,$B27),0)</f>
        <v>0</v>
      </c>
      <c r="N27" s="62">
        <f>IFERROR(SUMIFS(ROBERTO!$N$2:$N$2,ROBERTO!$H$2:$H$2,"SALIDA",ROBERTO!$J$2:$J$2,$B27),0)</f>
        <v>0</v>
      </c>
      <c r="O27" s="62">
        <f>IFERROR(SUMIFS(JUAN!$N$2:$N$11,JUAN!$H$2:$H$11,"SALIDA",JUAN!$J$2:$J$11,$B27),0)</f>
        <v>0</v>
      </c>
      <c r="P27" s="62">
        <f>IFERROR(SUMIFS('NORMA SANCHEZ'!$N$2:$N$14,'NORMA SANCHEZ'!$H$2:$H$14,"SALIDA",'NORMA SANCHEZ'!$J$2:$J$14,$B27),0)</f>
        <v>0</v>
      </c>
      <c r="Q27" s="62">
        <f>IFERROR(SUMIFS('JOSE CARLOS'!$N$2:$N$16,'JOSE CARLOS'!$H$2:$H$16,"SALIDA",'JOSE CARLOS'!$J$2:$J$16,$B27),0)</f>
        <v>0</v>
      </c>
      <c r="R27" s="62">
        <f>IFERROR(SUMIFS('LUIS ENRIQUE '!$N$2:$N$21,'LUIS ENRIQUE '!$H$2:$H$21,"SALIDA",'LUIS ENRIQUE '!$J$2:$J$21,$B27),0)</f>
        <v>0</v>
      </c>
      <c r="S27" s="62">
        <f>IFERROR(SUMIFS(CESARIA!$N$2:$N$15,CESARIA!$H$2:$H$15,"SALIDA",CESARIA!$J$2:$J$15,$B27),0)</f>
        <v>0</v>
      </c>
      <c r="T27" s="62">
        <f>IFERROR(SUMIFS(ALAN!$N$2:$N$14,ALAN!$H$2:$H$14,"SALIDA",ALAN!$J$2:$J$14,$B27),0)</f>
        <v>0</v>
      </c>
      <c r="U27" s="62">
        <f>IFERROR(SUMIFS(ELVIA!$N$2:$N$6,ELVIA!$H$2:$H$6,"SALIDA",ELVIA!$J$2:$J$6,$B27),0)</f>
        <v>0</v>
      </c>
      <c r="V27" s="62">
        <f>IFERROR(SUMIFS(CAJA!$N$2:$N$586,CAJA!$H$2:$H$586,"SALIDA",CAJA!$J$2:$J$586,$B27),0)</f>
        <v>0</v>
      </c>
      <c r="W27" s="62">
        <f>IFERROR(SUMIFS('CAJA TIGRES'!$N$2:$N$139,'CAJA TIGRES'!$H$2:$H$139,"SALIDA",'CAJA TIGRES'!$J$2:$J$139,$B27),0)</f>
        <v>0</v>
      </c>
      <c r="X27" s="62">
        <f>IFERROR(SUMIFS(RESERVA!$N$2:$N$2,RESERVA!$H$2:$H$2,"SALIDA",RESERVA!$J$2:$J$2,$B27),0)</f>
        <v>0</v>
      </c>
      <c r="Y27" s="96">
        <f t="shared" si="9"/>
        <v>0</v>
      </c>
      <c r="Z27" s="96">
        <f t="shared" ref="Z27" si="11">Y27</f>
        <v>0</v>
      </c>
    </row>
    <row r="28" spans="1:26" x14ac:dyDescent="0.3">
      <c r="B28" s="60" t="s">
        <v>261</v>
      </c>
      <c r="C28" s="62">
        <f>IFERROR(SUMIFS('MGZ121'!$N$2:$N$175,'MGZ121'!H$2:H$175,"SALIDA",'MGZ121'!$J$2:$J$175,$B28),0)</f>
        <v>0</v>
      </c>
      <c r="D28" s="62">
        <f>IFERROR(SUMIFS('MGZ BBVA'!$N$2:$N$88,'MGZ BBVA'!$H$2:$H$88,"SALIDA",'MGZ BBVA'!$J$2:$J$88,$B28),0)</f>
        <v>0</v>
      </c>
      <c r="E28" s="62">
        <f>IFERROR(SUMIFS('MGZ DOLARES'!$N$2:$N$2,'MGZ DOLARES'!$F$2:$F$2,"SALIDA",'MGZ DOLARES'!$J$2:$J$2,$B28),0)</f>
        <v>0</v>
      </c>
      <c r="F28" s="62">
        <f>IFERROR(SUMIFS('MGZ BAJIO'!$N$2:$N$4,'MGZ BAJIO'!$H$2:$H$4,"SALIDA",'MGZ BAJIO'!$J$2:$J$4,$B28),0)</f>
        <v>0</v>
      </c>
      <c r="G28" s="62">
        <f>IFERROR(SUMIFS('VICTOR BANAMEX'!$N$2:$N$65,'VICTOR BANAMEX'!$H$2:$H$65,"SALIDA",'VICTOR BANAMEX'!$J$2:$J$65,$B28),0)</f>
        <v>0</v>
      </c>
      <c r="H28" s="62">
        <f>IFERROR(SUMIFS('VICTOR BANORTE'!$N$2:$N$9,'VICTOR BANORTE'!$H$2:$H$9,"SALIDA",'VICTOR BANORTE'!$J$2:$J$9,$B28),0)</f>
        <v>0</v>
      </c>
      <c r="I28" s="62">
        <f>IFERROR(SUMIFS(RODRIGO!$N$2:$N$2,RODRIGO!$H$2:$H$2,"SALIDA",RODRIGO!$J$2:$J$2,$B28),0)</f>
        <v>0</v>
      </c>
      <c r="J28" s="62">
        <f>IFERROR(SUMIFS(MOY!$N$2:$N$12,MOY!$H$2:$H$12,"SALIDA",MOY!$J$2:$J$12,$B28),0)</f>
        <v>0</v>
      </c>
      <c r="K28" s="62">
        <f>IFERROR(SUMIFS('NORMA RUTH'!$N$2:$N$12,'NORMA RUTH'!$H$2:$H$12,"SALIDA",'NORMA RUTH'!$J$2:$J$12,$B28),0)</f>
        <v>0</v>
      </c>
      <c r="L28" s="62">
        <f>IFERROR(SUMIFS(VALERIA!$N$2:$N$10,VALERIA!$H$2:$H$10,"SALIDA",VALERIA!$J$2:$J$10,$B28),0)</f>
        <v>0</v>
      </c>
      <c r="M28" s="62">
        <f>IFERROR(SUMIFS('MANUEL BANAMEX'!$N$2:$N$25,'MANUEL BANAMEX'!$H$2:$H$25,"SALIDA",'MANUEL BANAMEX'!$J$2:$J$25,$B28),0)</f>
        <v>0</v>
      </c>
      <c r="N28" s="62">
        <f>IFERROR(SUMIFS(ROBERTO!$N$2:$N$2,ROBERTO!$H$2:$H$2,"SALIDA",ROBERTO!$J$2:$J$2,$B28),0)</f>
        <v>0</v>
      </c>
      <c r="O28" s="62">
        <f>IFERROR(SUMIFS(JUAN!$N$2:$N$11,JUAN!$H$2:$H$11,"SALIDA",JUAN!$J$2:$J$11,$B28),0)</f>
        <v>0</v>
      </c>
      <c r="P28" s="62">
        <f>IFERROR(SUMIFS('NORMA SANCHEZ'!$N$2:$N$14,'NORMA SANCHEZ'!$H$2:$H$14,"SALIDA",'NORMA SANCHEZ'!$J$2:$J$14,$B28),0)</f>
        <v>0</v>
      </c>
      <c r="Q28" s="62">
        <f>IFERROR(SUMIFS('JOSE CARLOS'!$N$2:$N$16,'JOSE CARLOS'!$H$2:$H$16,"SALIDA",'JOSE CARLOS'!$J$2:$J$16,$B28),0)</f>
        <v>0</v>
      </c>
      <c r="R28" s="62">
        <f>IFERROR(SUMIFS('LUIS ENRIQUE '!$N$2:$N$21,'LUIS ENRIQUE '!$H$2:$H$21,"SALIDA",'LUIS ENRIQUE '!$J$2:$J$21,$B28),0)</f>
        <v>0</v>
      </c>
      <c r="S28" s="62">
        <f>IFERROR(SUMIFS(CESARIA!$N$2:$N$15,CESARIA!$H$2:$H$15,"SALIDA",CESARIA!$J$2:$J$15,$B28),0)</f>
        <v>0</v>
      </c>
      <c r="T28" s="62">
        <f>IFERROR(SUMIFS(ALAN!$N$2:$N$14,ALAN!$H$2:$H$14,"SALIDA",ALAN!$J$2:$J$14,$B28),0)</f>
        <v>0</v>
      </c>
      <c r="U28" s="62">
        <f>IFERROR(SUMIFS(ELVIA!$N$2:$N$6,ELVIA!$H$2:$H$6,"SALIDA",ELVIA!$J$2:$J$6,$B28),0)</f>
        <v>0</v>
      </c>
      <c r="V28" s="62">
        <f>IFERROR(SUMIFS(CAJA!$N$2:$N$586,CAJA!$H$2:$H$586,"SALIDA",CAJA!$J$2:$J$586,$B28),0)</f>
        <v>53500</v>
      </c>
      <c r="W28" s="62">
        <f>IFERROR(SUMIFS('CAJA TIGRES'!$N$2:$N$139,'CAJA TIGRES'!$H$2:$H$139,"SALIDA",'CAJA TIGRES'!$J$2:$J$139,$B28),0)</f>
        <v>0</v>
      </c>
      <c r="X28" s="62">
        <f>IFERROR(SUMIFS(RESERVA!$N$2:$N$2,RESERVA!$H$2:$H$2,"SALIDA",RESERVA!$J$2:$J$2,$B28),0)</f>
        <v>0</v>
      </c>
      <c r="Y28" s="96">
        <f t="shared" si="9"/>
        <v>53500</v>
      </c>
      <c r="Z28" s="96">
        <f t="shared" ref="Z28" si="12">Y28</f>
        <v>53500</v>
      </c>
    </row>
    <row r="29" spans="1:26" s="180" customFormat="1" x14ac:dyDescent="0.3">
      <c r="A29" s="180">
        <v>5</v>
      </c>
      <c r="B29" s="185" t="s">
        <v>103</v>
      </c>
      <c r="C29" s="135">
        <f>SUM(C30:C48)</f>
        <v>356709.74000000005</v>
      </c>
      <c r="D29" s="135">
        <f t="shared" ref="D29:Z29" si="13">SUM(D30:D48)</f>
        <v>856259.52</v>
      </c>
      <c r="E29" s="135">
        <f t="shared" si="13"/>
        <v>0</v>
      </c>
      <c r="F29" s="135">
        <f t="shared" si="13"/>
        <v>0</v>
      </c>
      <c r="G29" s="135">
        <f t="shared" si="13"/>
        <v>148474.2928067329</v>
      </c>
      <c r="H29" s="135">
        <f t="shared" si="13"/>
        <v>0</v>
      </c>
      <c r="I29" s="135">
        <f t="shared" si="13"/>
        <v>0</v>
      </c>
      <c r="J29" s="135">
        <f t="shared" si="13"/>
        <v>0</v>
      </c>
      <c r="K29" s="135">
        <f t="shared" si="13"/>
        <v>0</v>
      </c>
      <c r="L29" s="135">
        <f t="shared" si="13"/>
        <v>0</v>
      </c>
      <c r="M29" s="135">
        <f t="shared" si="13"/>
        <v>38785</v>
      </c>
      <c r="N29" s="135">
        <f t="shared" si="13"/>
        <v>0</v>
      </c>
      <c r="O29" s="135">
        <f t="shared" si="13"/>
        <v>0</v>
      </c>
      <c r="P29" s="135">
        <f t="shared" si="13"/>
        <v>0</v>
      </c>
      <c r="Q29" s="135">
        <f t="shared" si="13"/>
        <v>0</v>
      </c>
      <c r="R29" s="135">
        <f t="shared" ref="R29" si="14">SUM(R30:R48)</f>
        <v>0</v>
      </c>
      <c r="S29" s="135">
        <f t="shared" si="13"/>
        <v>0</v>
      </c>
      <c r="T29" s="135">
        <f t="shared" si="13"/>
        <v>0</v>
      </c>
      <c r="U29" s="135">
        <f t="shared" si="13"/>
        <v>0</v>
      </c>
      <c r="V29" s="135">
        <f t="shared" si="13"/>
        <v>337216</v>
      </c>
      <c r="W29" s="135">
        <f t="shared" si="13"/>
        <v>125232</v>
      </c>
      <c r="X29" s="135">
        <f t="shared" si="13"/>
        <v>0</v>
      </c>
      <c r="Y29" s="135">
        <f t="shared" si="13"/>
        <v>1862676.5528067329</v>
      </c>
      <c r="Z29" s="135">
        <f t="shared" si="13"/>
        <v>1862676.5528067329</v>
      </c>
    </row>
    <row r="30" spans="1:26" x14ac:dyDescent="0.3">
      <c r="A30">
        <v>5.0999999999999996</v>
      </c>
      <c r="B30" s="60" t="s">
        <v>92</v>
      </c>
      <c r="C30" s="62">
        <f>IFERROR(SUMIFS('MGZ121'!$N$2:$N$175,'MGZ121'!H$2:H$175,"SALIDA",'MGZ121'!$J$2:$J$175,$B30),0)</f>
        <v>0</v>
      </c>
      <c r="D30" s="62">
        <f>IFERROR(SUMIFS('MGZ BBVA'!$N$2:$N$88,'MGZ BBVA'!$H$2:$H$88,"SALIDA",'MGZ BBVA'!$J$2:$J$88,$B30),0)</f>
        <v>49085</v>
      </c>
      <c r="E30" s="62">
        <f>IFERROR(SUMIFS('MGZ DOLARES'!$N$2:$N$2,'MGZ DOLARES'!$F$2:$F$2,"SALIDA",'MGZ DOLARES'!$J$2:$J$2,$B30),0)</f>
        <v>0</v>
      </c>
      <c r="F30" s="62">
        <f>IFERROR(SUMIFS('MGZ BAJIO'!$N$2:$N$4,'MGZ BAJIO'!$H$2:$H$4,"SALIDA",'MGZ BAJIO'!$J$2:$J$4,$B30),0)</f>
        <v>0</v>
      </c>
      <c r="G30" s="62">
        <f>IFERROR(SUMIFS('VICTOR BANAMEX'!$N$2:$N$65,'VICTOR BANAMEX'!$H$2:$H$65,"SALIDA",'VICTOR BANAMEX'!$J$2:$J$65,$B30),0)</f>
        <v>0</v>
      </c>
      <c r="H30" s="62">
        <f>IFERROR(SUMIFS('VICTOR BANORTE'!$N$2:$N$9,'VICTOR BANORTE'!$H$2:$H$9,"SALIDA",'VICTOR BANORTE'!$J$2:$J$9,$B30),0)</f>
        <v>0</v>
      </c>
      <c r="I30" s="62">
        <f>IFERROR(SUMIFS(RODRIGO!$N$2:$N$2,RODRIGO!$H$2:$H$2,"SALIDA",RODRIGO!$J$2:$J$2,$B30),0)</f>
        <v>0</v>
      </c>
      <c r="J30" s="62">
        <f>IFERROR(SUMIFS(MOY!$N$2:$N$12,MOY!$H$2:$H$12,"SALIDA",MOY!$J$2:$J$12,$B30),0)</f>
        <v>0</v>
      </c>
      <c r="K30" s="62">
        <f>IFERROR(SUMIFS('NORMA RUTH'!$N$2:$N$12,'NORMA RUTH'!$H$2:$H$12,"SALIDA",'NORMA RUTH'!$J$2:$J$12,$B30),0)</f>
        <v>0</v>
      </c>
      <c r="L30" s="62">
        <f>IFERROR(SUMIFS(VALERIA!$N$2:$N$10,VALERIA!$H$2:$H$10,"SALIDA",VALERIA!$J$2:$J$10,$B30),0)</f>
        <v>0</v>
      </c>
      <c r="M30" s="62">
        <f>IFERROR(SUMIFS('MANUEL BANAMEX'!$N$2:$N$25,'MANUEL BANAMEX'!$H$2:$H$25,"SALIDA",'MANUEL BANAMEX'!$J$2:$J$25,$B30),0)</f>
        <v>0</v>
      </c>
      <c r="N30" s="62">
        <f>IFERROR(SUMIFS(ROBERTO!$N$2:$N$2,ROBERTO!$H$2:$H$2,"SALIDA",ROBERTO!$J$2:$J$2,$B30),0)</f>
        <v>0</v>
      </c>
      <c r="O30" s="62">
        <f>IFERROR(SUMIFS(JUAN!$N$2:$N$11,JUAN!$H$2:$H$11,"SALIDA",JUAN!$J$2:$J$11,$B30),0)</f>
        <v>0</v>
      </c>
      <c r="P30" s="62">
        <f>IFERROR(SUMIFS('NORMA SANCHEZ'!$N$2:$N$14,'NORMA SANCHEZ'!$H$2:$H$14,"SALIDA",'NORMA SANCHEZ'!$J$2:$J$14,$B30),0)</f>
        <v>0</v>
      </c>
      <c r="Q30" s="62">
        <f>IFERROR(SUMIFS('JOSE CARLOS'!$N$2:$N$16,'JOSE CARLOS'!$H$2:$H$16,"SALIDA",'JOSE CARLOS'!$J$2:$J$16,$B30),0)</f>
        <v>0</v>
      </c>
      <c r="R30" s="62">
        <f>IFERROR(SUMIFS('LUIS ENRIQUE '!$N$2:$N$21,'LUIS ENRIQUE '!$H$2:$H$21,"SALIDA",'LUIS ENRIQUE '!$J$2:$J$21,$B30),0)</f>
        <v>0</v>
      </c>
      <c r="S30" s="62">
        <f>IFERROR(SUMIFS(CESARIA!$N$2:$N$15,CESARIA!$H$2:$H$15,"SALIDA",CESARIA!$J$2:$J$15,$B30),0)</f>
        <v>0</v>
      </c>
      <c r="T30" s="62">
        <f>IFERROR(SUMIFS(ALAN!$N$2:$N$14,ALAN!$H$2:$H$14,"SALIDA",ALAN!$J$2:$J$14,$B30),0)</f>
        <v>0</v>
      </c>
      <c r="U30" s="62">
        <f>IFERROR(SUMIFS(ELVIA!$N$2:$N$6,ELVIA!$H$2:$H$6,"SALIDA",ELVIA!$J$2:$J$6,$B30),0)</f>
        <v>0</v>
      </c>
      <c r="V30" s="62">
        <f>IFERROR(SUMIFS(CAJA!$N$2:$N$586,CAJA!$H$2:$H$586,"SALIDA",CAJA!$J$2:$J$586,$B30),0)</f>
        <v>27365</v>
      </c>
      <c r="W30" s="62">
        <f>IFERROR(SUMIFS('CAJA TIGRES'!$N$2:$N$139,'CAJA TIGRES'!$H$2:$H$139,"SALIDA",'CAJA TIGRES'!$J$2:$J$139,$B30),0)</f>
        <v>24395</v>
      </c>
      <c r="X30" s="62">
        <f>IFERROR(SUMIFS(RESERVA!$N$2:$N$2,RESERVA!$H$2:$H$2,"SALIDA",RESERVA!$J$2:$J$2,$B30),0)</f>
        <v>0</v>
      </c>
      <c r="Y30" s="96">
        <f t="shared" ref="Y30:Y48" si="15">SUM(C30:X30)</f>
        <v>100845</v>
      </c>
      <c r="Z30" s="96">
        <f t="shared" ref="Z30:Z47" si="16">Y30</f>
        <v>100845</v>
      </c>
    </row>
    <row r="31" spans="1:26" ht="27.6" x14ac:dyDescent="0.3">
      <c r="A31">
        <v>5.2</v>
      </c>
      <c r="B31" s="61" t="s">
        <v>93</v>
      </c>
      <c r="C31" s="62">
        <f>IFERROR(SUMIFS('MGZ121'!$N$2:$N$175,'MGZ121'!H$2:H$175,"SALIDA",'MGZ121'!$J$2:$J$175,$B31),0)</f>
        <v>42305</v>
      </c>
      <c r="D31" s="62">
        <f>IFERROR(SUMIFS('MGZ BBVA'!$N$2:$N$88,'MGZ BBVA'!$H$2:$H$88,"SALIDA",'MGZ BBVA'!$J$2:$J$88,$B31),0)</f>
        <v>226545.09</v>
      </c>
      <c r="E31" s="62">
        <f>IFERROR(SUMIFS('MGZ DOLARES'!$N$2:$N$2,'MGZ DOLARES'!$F$2:$F$2,"SALIDA",'MGZ DOLARES'!$J$2:$J$2,$B31),0)</f>
        <v>0</v>
      </c>
      <c r="F31" s="62">
        <f>IFERROR(SUMIFS('MGZ BAJIO'!$N$2:$N$4,'MGZ BAJIO'!$H$2:$H$4,"SALIDA",'MGZ BAJIO'!$J$2:$J$4,$B31),0)</f>
        <v>0</v>
      </c>
      <c r="G31" s="62">
        <f>IFERROR(SUMIFS('VICTOR BANAMEX'!$N$2:$N$65,'VICTOR BANAMEX'!$H$2:$H$65,"SALIDA",'VICTOR BANAMEX'!$J$2:$J$65,$B31),0)</f>
        <v>0</v>
      </c>
      <c r="H31" s="62">
        <f>IFERROR(SUMIFS('VICTOR BANORTE'!$N$2:$N$9,'VICTOR BANORTE'!$H$2:$H$9,"SALIDA",'VICTOR BANORTE'!$J$2:$J$9,$B31),0)</f>
        <v>0</v>
      </c>
      <c r="I31" s="62">
        <f>IFERROR(SUMIFS(RODRIGO!$N$2:$N$2,RODRIGO!$H$2:$H$2,"SALIDA",RODRIGO!$J$2:$J$2,$B31),0)</f>
        <v>0</v>
      </c>
      <c r="J31" s="62">
        <f>IFERROR(SUMIFS(MOY!$N$2:$N$12,MOY!$H$2:$H$12,"SALIDA",MOY!$J$2:$J$12,$B31),0)</f>
        <v>0</v>
      </c>
      <c r="K31" s="62">
        <f>IFERROR(SUMIFS('NORMA RUTH'!$N$2:$N$12,'NORMA RUTH'!$H$2:$H$12,"SALIDA",'NORMA RUTH'!$J$2:$J$12,$B31),0)</f>
        <v>0</v>
      </c>
      <c r="L31" s="62">
        <f>IFERROR(SUMIFS(VALERIA!$N$2:$N$10,VALERIA!$H$2:$H$10,"SALIDA",VALERIA!$J$2:$J$10,$B31),0)</f>
        <v>0</v>
      </c>
      <c r="M31" s="62">
        <f>IFERROR(SUMIFS('MANUEL BANAMEX'!$N$2:$N$25,'MANUEL BANAMEX'!$H$2:$H$25,"SALIDA",'MANUEL BANAMEX'!$J$2:$J$25,$B31),0)</f>
        <v>7000</v>
      </c>
      <c r="N31" s="62">
        <f>IFERROR(SUMIFS(ROBERTO!$N$2:$N$2,ROBERTO!$H$2:$H$2,"SALIDA",ROBERTO!$J$2:$J$2,$B31),0)</f>
        <v>0</v>
      </c>
      <c r="O31" s="62">
        <f>IFERROR(SUMIFS(JUAN!$N$2:$N$11,JUAN!$H$2:$H$11,"SALIDA",JUAN!$J$2:$J$11,$B31),0)</f>
        <v>0</v>
      </c>
      <c r="P31" s="62">
        <f>IFERROR(SUMIFS('NORMA SANCHEZ'!$N$2:$N$14,'NORMA SANCHEZ'!$H$2:$H$14,"SALIDA",'NORMA SANCHEZ'!$J$2:$J$14,$B31),0)</f>
        <v>0</v>
      </c>
      <c r="Q31" s="62">
        <f>IFERROR(SUMIFS('JOSE CARLOS'!$N$2:$N$16,'JOSE CARLOS'!$H$2:$H$16,"SALIDA",'JOSE CARLOS'!$J$2:$J$16,$B31),0)</f>
        <v>0</v>
      </c>
      <c r="R31" s="62">
        <f>IFERROR(SUMIFS('LUIS ENRIQUE '!$N$2:$N$21,'LUIS ENRIQUE '!$H$2:$H$21,"SALIDA",'LUIS ENRIQUE '!$J$2:$J$21,$B31),0)</f>
        <v>0</v>
      </c>
      <c r="S31" s="62">
        <f>IFERROR(SUMIFS(CESARIA!$N$2:$N$15,CESARIA!$H$2:$H$15,"SALIDA",CESARIA!$J$2:$J$15,$B31),0)</f>
        <v>0</v>
      </c>
      <c r="T31" s="62">
        <f>IFERROR(SUMIFS(ALAN!$N$2:$N$14,ALAN!$H$2:$H$14,"SALIDA",ALAN!$J$2:$J$14,$B31),0)</f>
        <v>0</v>
      </c>
      <c r="U31" s="62">
        <f>IFERROR(SUMIFS(ELVIA!$N$2:$N$6,ELVIA!$H$2:$H$6,"SALIDA",ELVIA!$J$2:$J$6,$B31),0)</f>
        <v>0</v>
      </c>
      <c r="V31" s="62">
        <f>IFERROR(SUMIFS(CAJA!$N$2:$N$586,CAJA!$H$2:$H$586,"SALIDA",CAJA!$J$2:$J$586,$B31),0)</f>
        <v>22745</v>
      </c>
      <c r="W31" s="62">
        <f>IFERROR(SUMIFS('CAJA TIGRES'!$N$2:$N$139,'CAJA TIGRES'!$H$2:$H$139,"SALIDA",'CAJA TIGRES'!$J$2:$J$139,$B31),0)</f>
        <v>8780</v>
      </c>
      <c r="X31" s="62">
        <f>IFERROR(SUMIFS(RESERVA!$N$2:$N$2,RESERVA!$H$2:$H$2,"SALIDA",RESERVA!$J$2:$J$2,$B31),0)</f>
        <v>0</v>
      </c>
      <c r="Y31" s="96">
        <f t="shared" si="15"/>
        <v>307375.08999999997</v>
      </c>
      <c r="Z31" s="96">
        <f t="shared" si="16"/>
        <v>307375.08999999997</v>
      </c>
    </row>
    <row r="32" spans="1:26" x14ac:dyDescent="0.3">
      <c r="A32">
        <v>5.3</v>
      </c>
      <c r="B32" s="60" t="s">
        <v>94</v>
      </c>
      <c r="C32" s="62">
        <f>IFERROR(SUMIFS('MGZ121'!$N$2:$N$175,'MGZ121'!H$2:H$175,"SALIDA",'MGZ121'!$J$2:$J$175,$B32),0)</f>
        <v>286868.91000000003</v>
      </c>
      <c r="D32" s="62">
        <f>IFERROR(SUMIFS('MGZ BBVA'!$N$2:$N$88,'MGZ BBVA'!$H$2:$H$88,"SALIDA",'MGZ BBVA'!$J$2:$J$88,$B32),0)</f>
        <v>508798.77</v>
      </c>
      <c r="E32" s="62">
        <f>IFERROR(SUMIFS('MGZ DOLARES'!$N$2:$N$2,'MGZ DOLARES'!$F$2:$F$2,"SALIDA",'MGZ DOLARES'!$J$2:$J$2,$B32),0)</f>
        <v>0</v>
      </c>
      <c r="F32" s="62">
        <f>IFERROR(SUMIFS('MGZ BAJIO'!$N$2:$N$4,'MGZ BAJIO'!$H$2:$H$4,"SALIDA",'MGZ BAJIO'!$J$2:$J$4,$B32),0)</f>
        <v>0</v>
      </c>
      <c r="G32" s="62">
        <f>IFERROR(SUMIFS('VICTOR BANAMEX'!$N$2:$N$65,'VICTOR BANAMEX'!$H$2:$H$65,"SALIDA",'VICTOR BANAMEX'!$J$2:$J$65,$B32),0)</f>
        <v>0</v>
      </c>
      <c r="H32" s="62">
        <f>IFERROR(SUMIFS('VICTOR BANORTE'!$N$2:$N$9,'VICTOR BANORTE'!$H$2:$H$9,"SALIDA",'VICTOR BANORTE'!$J$2:$J$9,$B32),0)</f>
        <v>0</v>
      </c>
      <c r="I32" s="62">
        <f>IFERROR(SUMIFS(RODRIGO!$N$2:$N$2,RODRIGO!$H$2:$H$2,"SALIDA",RODRIGO!$J$2:$J$2,$B32),0)</f>
        <v>0</v>
      </c>
      <c r="J32" s="62">
        <f>IFERROR(SUMIFS(MOY!$N$2:$N$12,MOY!$H$2:$H$12,"SALIDA",MOY!$J$2:$J$12,$B32),0)</f>
        <v>0</v>
      </c>
      <c r="K32" s="62">
        <f>IFERROR(SUMIFS('NORMA RUTH'!$N$2:$N$12,'NORMA RUTH'!$H$2:$H$12,"SALIDA",'NORMA RUTH'!$J$2:$J$12,$B32),0)</f>
        <v>0</v>
      </c>
      <c r="L32" s="62">
        <f>IFERROR(SUMIFS(VALERIA!$N$2:$N$10,VALERIA!$H$2:$H$10,"SALIDA",VALERIA!$J$2:$J$10,$B32),0)</f>
        <v>0</v>
      </c>
      <c r="M32" s="62">
        <f>IFERROR(SUMIFS('MANUEL BANAMEX'!$N$2:$N$25,'MANUEL BANAMEX'!$H$2:$H$25,"SALIDA",'MANUEL BANAMEX'!$J$2:$J$25,$B32),0)</f>
        <v>0</v>
      </c>
      <c r="N32" s="62">
        <f>IFERROR(SUMIFS(ROBERTO!$N$2:$N$2,ROBERTO!$H$2:$H$2,"SALIDA",ROBERTO!$J$2:$J$2,$B32),0)</f>
        <v>0</v>
      </c>
      <c r="O32" s="62">
        <f>IFERROR(SUMIFS(JUAN!$N$2:$N$11,JUAN!$H$2:$H$11,"SALIDA",JUAN!$J$2:$J$11,$B32),0)</f>
        <v>0</v>
      </c>
      <c r="P32" s="62">
        <f>IFERROR(SUMIFS('NORMA SANCHEZ'!$N$2:$N$14,'NORMA SANCHEZ'!$H$2:$H$14,"SALIDA",'NORMA SANCHEZ'!$J$2:$J$14,$B32),0)</f>
        <v>0</v>
      </c>
      <c r="Q32" s="62">
        <f>IFERROR(SUMIFS('JOSE CARLOS'!$N$2:$N$16,'JOSE CARLOS'!$H$2:$H$16,"SALIDA",'JOSE CARLOS'!$J$2:$J$16,$B32),0)</f>
        <v>0</v>
      </c>
      <c r="R32" s="62">
        <f>IFERROR(SUMIFS('LUIS ENRIQUE '!$N$2:$N$21,'LUIS ENRIQUE '!$H$2:$H$21,"SALIDA",'LUIS ENRIQUE '!$J$2:$J$21,$B32),0)</f>
        <v>0</v>
      </c>
      <c r="S32" s="62">
        <f>IFERROR(SUMIFS(CESARIA!$N$2:$N$15,CESARIA!$H$2:$H$15,"SALIDA",CESARIA!$J$2:$J$15,$B32),0)</f>
        <v>0</v>
      </c>
      <c r="T32" s="62">
        <f>IFERROR(SUMIFS(ALAN!$N$2:$N$14,ALAN!$H$2:$H$14,"SALIDA",ALAN!$J$2:$J$14,$B32),0)</f>
        <v>0</v>
      </c>
      <c r="U32" s="62">
        <f>IFERROR(SUMIFS(ELVIA!$N$2:$N$6,ELVIA!$H$2:$H$6,"SALIDA",ELVIA!$J$2:$J$6,$B32),0)</f>
        <v>0</v>
      </c>
      <c r="V32" s="62">
        <f>IFERROR(SUMIFS(CAJA!$N$2:$N$586,CAJA!$H$2:$H$586,"SALIDA",CAJA!$J$2:$J$586,$B32),0)</f>
        <v>500</v>
      </c>
      <c r="W32" s="62">
        <f>IFERROR(SUMIFS('CAJA TIGRES'!$N$2:$N$139,'CAJA TIGRES'!$H$2:$H$139,"SALIDA",'CAJA TIGRES'!$J$2:$J$139,$B32),0)</f>
        <v>0</v>
      </c>
      <c r="X32" s="62">
        <f>IFERROR(SUMIFS(RESERVA!$N$2:$N$2,RESERVA!$H$2:$H$2,"SALIDA",RESERVA!$J$2:$J$2,$B32),0)</f>
        <v>0</v>
      </c>
      <c r="Y32" s="96">
        <f t="shared" si="15"/>
        <v>796167.68000000005</v>
      </c>
      <c r="Z32" s="96">
        <f t="shared" si="16"/>
        <v>796167.68000000005</v>
      </c>
    </row>
    <row r="33" spans="1:26" x14ac:dyDescent="0.3">
      <c r="A33">
        <v>5.4</v>
      </c>
      <c r="B33" s="60" t="s">
        <v>95</v>
      </c>
      <c r="C33" s="62">
        <f>IFERROR(SUMIFS('MGZ121'!$N$2:$N$175,'MGZ121'!H$2:H$175,"SALIDA",'MGZ121'!$J$2:$J$175,$B33),0)</f>
        <v>17920</v>
      </c>
      <c r="D33" s="62">
        <f>IFERROR(SUMIFS('MGZ BBVA'!$N$2:$N$88,'MGZ BBVA'!$H$2:$H$88,"SALIDA",'MGZ BBVA'!$J$2:$J$88,$B33),0)</f>
        <v>0</v>
      </c>
      <c r="E33" s="62">
        <f>IFERROR(SUMIFS('MGZ DOLARES'!$N$2:$N$2,'MGZ DOLARES'!$F$2:$F$2,"SALIDA",'MGZ DOLARES'!$J$2:$J$2,$B33),0)</f>
        <v>0</v>
      </c>
      <c r="F33" s="62">
        <f>IFERROR(SUMIFS('MGZ BAJIO'!$N$2:$N$4,'MGZ BAJIO'!$H$2:$H$4,"SALIDA",'MGZ BAJIO'!$J$2:$J$4,$B33),0)</f>
        <v>0</v>
      </c>
      <c r="G33" s="62">
        <f>IFERROR(SUMIFS('VICTOR BANAMEX'!$N$2:$N$65,'VICTOR BANAMEX'!$H$2:$H$65,"SALIDA",'VICTOR BANAMEX'!$J$2:$J$65,$B33),0)</f>
        <v>0</v>
      </c>
      <c r="H33" s="62">
        <f>IFERROR(SUMIFS('VICTOR BANORTE'!$N$2:$N$9,'VICTOR BANORTE'!$H$2:$H$9,"SALIDA",'VICTOR BANORTE'!$J$2:$J$9,$B33),0)</f>
        <v>0</v>
      </c>
      <c r="I33" s="62">
        <f>IFERROR(SUMIFS(RODRIGO!$N$2:$N$2,RODRIGO!$H$2:$H$2,"SALIDA",RODRIGO!$J$2:$J$2,$B33),0)</f>
        <v>0</v>
      </c>
      <c r="J33" s="62">
        <f>IFERROR(SUMIFS(MOY!$N$2:$N$12,MOY!$H$2:$H$12,"SALIDA",MOY!$J$2:$J$12,$B33),0)</f>
        <v>0</v>
      </c>
      <c r="K33" s="62">
        <f>IFERROR(SUMIFS('NORMA RUTH'!$N$2:$N$12,'NORMA RUTH'!$H$2:$H$12,"SALIDA",'NORMA RUTH'!$J$2:$J$12,$B33),0)</f>
        <v>0</v>
      </c>
      <c r="L33" s="62">
        <f>IFERROR(SUMIFS(VALERIA!$N$2:$N$10,VALERIA!$H$2:$H$10,"SALIDA",VALERIA!$J$2:$J$10,$B33),0)</f>
        <v>0</v>
      </c>
      <c r="M33" s="62">
        <f>IFERROR(SUMIFS('MANUEL BANAMEX'!$N$2:$N$25,'MANUEL BANAMEX'!$H$2:$H$25,"SALIDA",'MANUEL BANAMEX'!$J$2:$J$25,$B33),0)</f>
        <v>0</v>
      </c>
      <c r="N33" s="62">
        <f>IFERROR(SUMIFS(ROBERTO!$N$2:$N$2,ROBERTO!$H$2:$H$2,"SALIDA",ROBERTO!$J$2:$J$2,$B33),0)</f>
        <v>0</v>
      </c>
      <c r="O33" s="62">
        <f>IFERROR(SUMIFS(JUAN!$N$2:$N$11,JUAN!$H$2:$H$11,"SALIDA",JUAN!$J$2:$J$11,$B33),0)</f>
        <v>0</v>
      </c>
      <c r="P33" s="62">
        <f>IFERROR(SUMIFS('NORMA SANCHEZ'!$N$2:$N$14,'NORMA SANCHEZ'!$H$2:$H$14,"SALIDA",'NORMA SANCHEZ'!$J$2:$J$14,$B33),0)</f>
        <v>0</v>
      </c>
      <c r="Q33" s="62">
        <f>IFERROR(SUMIFS('JOSE CARLOS'!$N$2:$N$16,'JOSE CARLOS'!$H$2:$H$16,"SALIDA",'JOSE CARLOS'!$J$2:$J$16,$B33),0)</f>
        <v>0</v>
      </c>
      <c r="R33" s="62">
        <f>IFERROR(SUMIFS('LUIS ENRIQUE '!$N$2:$N$21,'LUIS ENRIQUE '!$H$2:$H$21,"SALIDA",'LUIS ENRIQUE '!$J$2:$J$21,$B33),0)</f>
        <v>0</v>
      </c>
      <c r="S33" s="62">
        <f>IFERROR(SUMIFS(CESARIA!$N$2:$N$15,CESARIA!$H$2:$H$15,"SALIDA",CESARIA!$J$2:$J$15,$B33),0)</f>
        <v>0</v>
      </c>
      <c r="T33" s="62">
        <f>IFERROR(SUMIFS(ALAN!$N$2:$N$14,ALAN!$H$2:$H$14,"SALIDA",ALAN!$J$2:$J$14,$B33),0)</f>
        <v>0</v>
      </c>
      <c r="U33" s="62">
        <f>IFERROR(SUMIFS(ELVIA!$N$2:$N$6,ELVIA!$H$2:$H$6,"SALIDA",ELVIA!$J$2:$J$6,$B33),0)</f>
        <v>0</v>
      </c>
      <c r="V33" s="62">
        <f>IFERROR(SUMIFS(CAJA!$N$2:$N$586,CAJA!$H$2:$H$586,"SALIDA",CAJA!$J$2:$J$586,$B33),0)</f>
        <v>11311</v>
      </c>
      <c r="W33" s="62">
        <f>IFERROR(SUMIFS('CAJA TIGRES'!$N$2:$N$139,'CAJA TIGRES'!$H$2:$H$139,"SALIDA",'CAJA TIGRES'!$J$2:$J$139,$B33),0)</f>
        <v>2695</v>
      </c>
      <c r="X33" s="62">
        <f>IFERROR(SUMIFS(RESERVA!$N$2:$N$2,RESERVA!$H$2:$H$2,"SALIDA",RESERVA!$J$2:$J$2,$B33),0)</f>
        <v>0</v>
      </c>
      <c r="Y33" s="96">
        <f t="shared" si="15"/>
        <v>31926</v>
      </c>
      <c r="Z33" s="96">
        <f t="shared" si="16"/>
        <v>31926</v>
      </c>
    </row>
    <row r="34" spans="1:26" x14ac:dyDescent="0.3">
      <c r="A34">
        <v>5.5</v>
      </c>
      <c r="B34" s="60" t="s">
        <v>60</v>
      </c>
      <c r="C34" s="62">
        <f>IFERROR(SUMIFS('MGZ121'!$N$2:$N$175,'MGZ121'!H$2:H$175,"SALIDA",'MGZ121'!$J$2:$J$175,$B34),0)</f>
        <v>0</v>
      </c>
      <c r="D34" s="62">
        <f>IFERROR(SUMIFS('MGZ BBVA'!$N$2:$N$88,'MGZ BBVA'!$H$2:$H$88,"SALIDA",'MGZ BBVA'!$J$2:$J$88,$B34),0)</f>
        <v>0</v>
      </c>
      <c r="E34" s="62">
        <f>IFERROR(SUMIFS('MGZ DOLARES'!$N$2:$N$2,'MGZ DOLARES'!$F$2:$F$2,"SALIDA",'MGZ DOLARES'!$J$2:$J$2,$B34),0)</f>
        <v>0</v>
      </c>
      <c r="F34" s="62">
        <f>IFERROR(SUMIFS('MGZ BAJIO'!$N$2:$N$4,'MGZ BAJIO'!$H$2:$H$4,"SALIDA",'MGZ BAJIO'!$J$2:$J$4,$B34),0)</f>
        <v>0</v>
      </c>
      <c r="G34" s="62">
        <f>IFERROR(SUMIFS('VICTOR BANAMEX'!$N$2:$N$65,'VICTOR BANAMEX'!$H$2:$H$65,"SALIDA",'VICTOR BANAMEX'!$J$2:$J$65,$B34),0)</f>
        <v>114880</v>
      </c>
      <c r="H34" s="62">
        <f>IFERROR(SUMIFS('VICTOR BANORTE'!$N$2:$N$9,'VICTOR BANORTE'!$H$2:$H$9,"SALIDA",'VICTOR BANORTE'!$J$2:$J$9,$B34),0)</f>
        <v>0</v>
      </c>
      <c r="I34" s="62">
        <f>IFERROR(SUMIFS(RODRIGO!$N$2:$N$2,RODRIGO!$H$2:$H$2,"SALIDA",RODRIGO!$J$2:$J$2,$B34),0)</f>
        <v>0</v>
      </c>
      <c r="J34" s="62">
        <f>IFERROR(SUMIFS(MOY!$N$2:$N$12,MOY!$H$2:$H$12,"SALIDA",MOY!$J$2:$J$12,$B34),0)</f>
        <v>0</v>
      </c>
      <c r="K34" s="62">
        <f>IFERROR(SUMIFS('NORMA RUTH'!$N$2:$N$12,'NORMA RUTH'!$H$2:$H$12,"SALIDA",'NORMA RUTH'!$J$2:$J$12,$B34),0)</f>
        <v>0</v>
      </c>
      <c r="L34" s="62">
        <f>IFERROR(SUMIFS(VALERIA!$N$2:$N$10,VALERIA!$H$2:$H$10,"SALIDA",VALERIA!$J$2:$J$10,$B34),0)</f>
        <v>0</v>
      </c>
      <c r="M34" s="62">
        <f>IFERROR(SUMIFS('MANUEL BANAMEX'!$N$2:$N$25,'MANUEL BANAMEX'!$H$2:$H$25,"SALIDA",'MANUEL BANAMEX'!$J$2:$J$25,$B34),0)</f>
        <v>0</v>
      </c>
      <c r="N34" s="62">
        <f>IFERROR(SUMIFS(ROBERTO!$N$2:$N$2,ROBERTO!$H$2:$H$2,"SALIDA",ROBERTO!$J$2:$J$2,$B34),0)</f>
        <v>0</v>
      </c>
      <c r="O34" s="62">
        <f>IFERROR(SUMIFS(JUAN!$N$2:$N$11,JUAN!$H$2:$H$11,"SALIDA",JUAN!$J$2:$J$11,$B34),0)</f>
        <v>0</v>
      </c>
      <c r="P34" s="62">
        <f>IFERROR(SUMIFS('NORMA SANCHEZ'!$N$2:$N$14,'NORMA SANCHEZ'!$H$2:$H$14,"SALIDA",'NORMA SANCHEZ'!$J$2:$J$14,$B34),0)</f>
        <v>0</v>
      </c>
      <c r="Q34" s="62">
        <f>IFERROR(SUMIFS('JOSE CARLOS'!$N$2:$N$16,'JOSE CARLOS'!$H$2:$H$16,"SALIDA",'JOSE CARLOS'!$J$2:$J$16,$B34),0)</f>
        <v>0</v>
      </c>
      <c r="R34" s="62">
        <f>IFERROR(SUMIFS('LUIS ENRIQUE '!$N$2:$N$21,'LUIS ENRIQUE '!$H$2:$H$21,"SALIDA",'LUIS ENRIQUE '!$J$2:$J$21,$B34),0)</f>
        <v>0</v>
      </c>
      <c r="S34" s="62">
        <f>IFERROR(SUMIFS(CESARIA!$N$2:$N$15,CESARIA!$H$2:$H$15,"SALIDA",CESARIA!$J$2:$J$15,$B34),0)</f>
        <v>0</v>
      </c>
      <c r="T34" s="62">
        <f>IFERROR(SUMIFS(ALAN!$N$2:$N$14,ALAN!$H$2:$H$14,"SALIDA",ALAN!$J$2:$J$14,$B34),0)</f>
        <v>0</v>
      </c>
      <c r="U34" s="62">
        <f>IFERROR(SUMIFS(ELVIA!$N$2:$N$6,ELVIA!$H$2:$H$6,"SALIDA",ELVIA!$J$2:$J$6,$B34),0)</f>
        <v>0</v>
      </c>
      <c r="V34" s="62">
        <f>IFERROR(SUMIFS(CAJA!$N$2:$N$586,CAJA!$H$2:$H$586,"SALIDA",CAJA!$J$2:$J$586,$B34),0)</f>
        <v>117055</v>
      </c>
      <c r="W34" s="62">
        <f>IFERROR(SUMIFS('CAJA TIGRES'!$N$2:$N$139,'CAJA TIGRES'!$H$2:$H$139,"SALIDA",'CAJA TIGRES'!$J$2:$J$139,$B34),0)</f>
        <v>28235</v>
      </c>
      <c r="X34" s="62">
        <f>IFERROR(SUMIFS(RESERVA!$N$2:$N$2,RESERVA!$H$2:$H$2,"SALIDA",RESERVA!$J$2:$J$2,$B34),0)</f>
        <v>0</v>
      </c>
      <c r="Y34" s="96">
        <f t="shared" si="15"/>
        <v>260170</v>
      </c>
      <c r="Z34" s="96">
        <f t="shared" si="16"/>
        <v>260170</v>
      </c>
    </row>
    <row r="35" spans="1:26" x14ac:dyDescent="0.3">
      <c r="A35">
        <v>5.6</v>
      </c>
      <c r="B35" s="60" t="s">
        <v>96</v>
      </c>
      <c r="C35" s="62">
        <f>IFERROR(SUMIFS('MGZ121'!$N$2:$N$175,'MGZ121'!H$2:H$175,"SALIDA",'MGZ121'!$J$2:$J$175,$B35),0)</f>
        <v>0</v>
      </c>
      <c r="D35" s="62">
        <f>IFERROR(SUMIFS('MGZ BBVA'!$N$2:$N$88,'MGZ BBVA'!$H$2:$H$88,"SALIDA",'MGZ BBVA'!$J$2:$J$88,$B35),0)</f>
        <v>0</v>
      </c>
      <c r="E35" s="62">
        <f>IFERROR(SUMIFS('MGZ DOLARES'!$N$2:$N$2,'MGZ DOLARES'!$F$2:$F$2,"SALIDA",'MGZ DOLARES'!$J$2:$J$2,$B35),0)</f>
        <v>0</v>
      </c>
      <c r="F35" s="62">
        <f>IFERROR(SUMIFS('MGZ BAJIO'!$N$2:$N$4,'MGZ BAJIO'!$H$2:$H$4,"SALIDA",'MGZ BAJIO'!$J$2:$J$4,$B35),0)</f>
        <v>0</v>
      </c>
      <c r="G35" s="62">
        <f>IFERROR(SUMIFS('VICTOR BANAMEX'!$N$2:$N$65,'VICTOR BANAMEX'!$H$2:$H$65,"SALIDA",'VICTOR BANAMEX'!$J$2:$J$65,$B35),0)</f>
        <v>0</v>
      </c>
      <c r="H35" s="62">
        <f>IFERROR(SUMIFS('VICTOR BANORTE'!$N$2:$N$9,'VICTOR BANORTE'!$H$2:$H$9,"SALIDA",'VICTOR BANORTE'!$J$2:$J$9,$B35),0)</f>
        <v>0</v>
      </c>
      <c r="I35" s="62">
        <f>IFERROR(SUMIFS(RODRIGO!$N$2:$N$2,RODRIGO!$H$2:$H$2,"SALIDA",RODRIGO!$J$2:$J$2,$B35),0)</f>
        <v>0</v>
      </c>
      <c r="J35" s="62">
        <f>IFERROR(SUMIFS(MOY!$N$2:$N$12,MOY!$H$2:$H$12,"SALIDA",MOY!$J$2:$J$12,$B35),0)</f>
        <v>0</v>
      </c>
      <c r="K35" s="62">
        <f>IFERROR(SUMIFS('NORMA RUTH'!$N$2:$N$12,'NORMA RUTH'!$H$2:$H$12,"SALIDA",'NORMA RUTH'!$J$2:$J$12,$B35),0)</f>
        <v>0</v>
      </c>
      <c r="L35" s="62">
        <f>IFERROR(SUMIFS(VALERIA!$N$2:$N$10,VALERIA!$H$2:$H$10,"SALIDA",VALERIA!$J$2:$J$10,$B35),0)</f>
        <v>0</v>
      </c>
      <c r="M35" s="62">
        <f>IFERROR(SUMIFS('MANUEL BANAMEX'!$N$2:$N$25,'MANUEL BANAMEX'!$H$2:$H$25,"SALIDA",'MANUEL BANAMEX'!$J$2:$J$25,$B35),0)</f>
        <v>0</v>
      </c>
      <c r="N35" s="62">
        <f>IFERROR(SUMIFS(ROBERTO!$N$2:$N$2,ROBERTO!$H$2:$H$2,"SALIDA",ROBERTO!$J$2:$J$2,$B35),0)</f>
        <v>0</v>
      </c>
      <c r="O35" s="62">
        <f>IFERROR(SUMIFS(JUAN!$N$2:$N$11,JUAN!$H$2:$H$11,"SALIDA",JUAN!$J$2:$J$11,$B35),0)</f>
        <v>0</v>
      </c>
      <c r="P35" s="62">
        <f>IFERROR(SUMIFS('NORMA SANCHEZ'!$N$2:$N$14,'NORMA SANCHEZ'!$H$2:$H$14,"SALIDA",'NORMA SANCHEZ'!$J$2:$J$14,$B35),0)</f>
        <v>0</v>
      </c>
      <c r="Q35" s="62">
        <f>IFERROR(SUMIFS('JOSE CARLOS'!$N$2:$N$16,'JOSE CARLOS'!$H$2:$H$16,"SALIDA",'JOSE CARLOS'!$J$2:$J$16,$B35),0)</f>
        <v>0</v>
      </c>
      <c r="R35" s="62">
        <f>IFERROR(SUMIFS('LUIS ENRIQUE '!$N$2:$N$21,'LUIS ENRIQUE '!$H$2:$H$21,"SALIDA",'LUIS ENRIQUE '!$J$2:$J$21,$B35),0)</f>
        <v>0</v>
      </c>
      <c r="S35" s="62">
        <f>IFERROR(SUMIFS(CESARIA!$N$2:$N$15,CESARIA!$H$2:$H$15,"SALIDA",CESARIA!$J$2:$J$15,$B35),0)</f>
        <v>0</v>
      </c>
      <c r="T35" s="62">
        <f>IFERROR(SUMIFS(ALAN!$N$2:$N$14,ALAN!$H$2:$H$14,"SALIDA",ALAN!$J$2:$J$14,$B35),0)</f>
        <v>0</v>
      </c>
      <c r="U35" s="62">
        <f>IFERROR(SUMIFS(ELVIA!$N$2:$N$6,ELVIA!$H$2:$H$6,"SALIDA",ELVIA!$J$2:$J$6,$B35),0)</f>
        <v>0</v>
      </c>
      <c r="V35" s="62">
        <f>IFERROR(SUMIFS(CAJA!$N$2:$N$586,CAJA!$H$2:$H$586,"SALIDA",CAJA!$J$2:$J$586,$B35),0)</f>
        <v>15400</v>
      </c>
      <c r="W35" s="62">
        <f>IFERROR(SUMIFS('CAJA TIGRES'!$N$2:$N$139,'CAJA TIGRES'!$H$2:$H$139,"SALIDA",'CAJA TIGRES'!$J$2:$J$139,$B35),0)</f>
        <v>0</v>
      </c>
      <c r="X35" s="62">
        <f>IFERROR(SUMIFS(RESERVA!$N$2:$N$2,RESERVA!$H$2:$H$2,"SALIDA",RESERVA!$J$2:$J$2,$B35),0)</f>
        <v>0</v>
      </c>
      <c r="Y35" s="96">
        <f t="shared" si="15"/>
        <v>15400</v>
      </c>
      <c r="Z35" s="96">
        <f t="shared" si="16"/>
        <v>15400</v>
      </c>
    </row>
    <row r="36" spans="1:26" ht="27.6" x14ac:dyDescent="0.3">
      <c r="A36">
        <v>5.7</v>
      </c>
      <c r="B36" s="61" t="s">
        <v>97</v>
      </c>
      <c r="C36" s="62">
        <f>IFERROR(SUMIFS('MGZ121'!$N$2:$N$175,'MGZ121'!H$2:H$175,"SALIDA",'MGZ121'!$J$2:$J$175,$B36),0)</f>
        <v>0</v>
      </c>
      <c r="D36" s="62">
        <f>IFERROR(SUMIFS('MGZ BBVA'!$N$2:$N$88,'MGZ BBVA'!$H$2:$H$88,"SALIDA",'MGZ BBVA'!$J$2:$J$88,$B36),0)</f>
        <v>0</v>
      </c>
      <c r="E36" s="62">
        <f>IFERROR(SUMIFS('MGZ DOLARES'!$N$2:$N$2,'MGZ DOLARES'!$F$2:$F$2,"SALIDA",'MGZ DOLARES'!$J$2:$J$2,$B36),0)</f>
        <v>0</v>
      </c>
      <c r="F36" s="62">
        <f>IFERROR(SUMIFS('MGZ BAJIO'!$N$2:$N$4,'MGZ BAJIO'!$H$2:$H$4,"SALIDA",'MGZ BAJIO'!$J$2:$J$4,$B36),0)</f>
        <v>0</v>
      </c>
      <c r="G36" s="62">
        <f>IFERROR(SUMIFS('VICTOR BANAMEX'!$N$2:$N$65,'VICTOR BANAMEX'!$H$2:$H$65,"SALIDA",'VICTOR BANAMEX'!$J$2:$J$65,$B36),0)</f>
        <v>0</v>
      </c>
      <c r="H36" s="62">
        <f>IFERROR(SUMIFS('VICTOR BANORTE'!$N$2:$N$9,'VICTOR BANORTE'!$H$2:$H$9,"SALIDA",'VICTOR BANORTE'!$J$2:$J$9,$B36),0)</f>
        <v>0</v>
      </c>
      <c r="I36" s="62">
        <f>IFERROR(SUMIFS(RODRIGO!$N$2:$N$2,RODRIGO!$H$2:$H$2,"SALIDA",RODRIGO!$J$2:$J$2,$B36),0)</f>
        <v>0</v>
      </c>
      <c r="J36" s="62">
        <f>IFERROR(SUMIFS(MOY!$N$2:$N$12,MOY!$H$2:$H$12,"SALIDA",MOY!$J$2:$J$12,$B36),0)</f>
        <v>0</v>
      </c>
      <c r="K36" s="62">
        <f>IFERROR(SUMIFS('NORMA RUTH'!$N$2:$N$12,'NORMA RUTH'!$H$2:$H$12,"SALIDA",'NORMA RUTH'!$J$2:$J$12,$B36),0)</f>
        <v>0</v>
      </c>
      <c r="L36" s="62">
        <f>IFERROR(SUMIFS(VALERIA!$N$2:$N$10,VALERIA!$H$2:$H$10,"SALIDA",VALERIA!$J$2:$J$10,$B36),0)</f>
        <v>0</v>
      </c>
      <c r="M36" s="62">
        <f>IFERROR(SUMIFS('MANUEL BANAMEX'!$N$2:$N$25,'MANUEL BANAMEX'!$H$2:$H$25,"SALIDA",'MANUEL BANAMEX'!$J$2:$J$25,$B36),0)</f>
        <v>21673</v>
      </c>
      <c r="N36" s="62">
        <f>IFERROR(SUMIFS(ROBERTO!$N$2:$N$2,ROBERTO!$H$2:$H$2,"SALIDA",ROBERTO!$J$2:$J$2,$B36),0)</f>
        <v>0</v>
      </c>
      <c r="O36" s="62">
        <f>IFERROR(SUMIFS(JUAN!$N$2:$N$11,JUAN!$H$2:$H$11,"SALIDA",JUAN!$J$2:$J$11,$B36),0)</f>
        <v>0</v>
      </c>
      <c r="P36" s="62">
        <f>IFERROR(SUMIFS('NORMA SANCHEZ'!$N$2:$N$14,'NORMA SANCHEZ'!$H$2:$H$14,"SALIDA",'NORMA SANCHEZ'!$J$2:$J$14,$B36),0)</f>
        <v>0</v>
      </c>
      <c r="Q36" s="62">
        <f>IFERROR(SUMIFS('JOSE CARLOS'!$N$2:$N$16,'JOSE CARLOS'!$H$2:$H$16,"SALIDA",'JOSE CARLOS'!$J$2:$J$16,$B36),0)</f>
        <v>0</v>
      </c>
      <c r="R36" s="62">
        <f>IFERROR(SUMIFS('LUIS ENRIQUE '!$N$2:$N$21,'LUIS ENRIQUE '!$H$2:$H$21,"SALIDA",'LUIS ENRIQUE '!$J$2:$J$21,$B36),0)</f>
        <v>0</v>
      </c>
      <c r="S36" s="62">
        <f>IFERROR(SUMIFS(CESARIA!$N$2:$N$15,CESARIA!$H$2:$H$15,"SALIDA",CESARIA!$J$2:$J$15,$B36),0)</f>
        <v>0</v>
      </c>
      <c r="T36" s="62">
        <f>IFERROR(SUMIFS(ALAN!$N$2:$N$14,ALAN!$H$2:$H$14,"SALIDA",ALAN!$J$2:$J$14,$B36),0)</f>
        <v>0</v>
      </c>
      <c r="U36" s="62">
        <f>IFERROR(SUMIFS(ELVIA!$N$2:$N$6,ELVIA!$H$2:$H$6,"SALIDA",ELVIA!$J$2:$J$6,$B36),0)</f>
        <v>0</v>
      </c>
      <c r="V36" s="62">
        <f>IFERROR(SUMIFS(CAJA!$N$2:$N$586,CAJA!$H$2:$H$586,"SALIDA",CAJA!$J$2:$J$586,$B36),0)</f>
        <v>15678</v>
      </c>
      <c r="W36" s="62">
        <f>IFERROR(SUMIFS('CAJA TIGRES'!$N$2:$N$139,'CAJA TIGRES'!$H$2:$H$139,"SALIDA",'CAJA TIGRES'!$J$2:$J$139,$B36),0)</f>
        <v>2140</v>
      </c>
      <c r="X36" s="62">
        <f>IFERROR(SUMIFS(RESERVA!$N$2:$N$2,RESERVA!$H$2:$H$2,"SALIDA",RESERVA!$J$2:$J$2,$B36),0)</f>
        <v>0</v>
      </c>
      <c r="Y36" s="96">
        <f t="shared" si="15"/>
        <v>39491</v>
      </c>
      <c r="Z36" s="96">
        <f t="shared" si="16"/>
        <v>39491</v>
      </c>
    </row>
    <row r="37" spans="1:26" x14ac:dyDescent="0.3">
      <c r="A37">
        <v>5.8</v>
      </c>
      <c r="B37" s="60" t="s">
        <v>98</v>
      </c>
      <c r="C37" s="62">
        <f>IFERROR(SUMIFS('MGZ121'!$N$2:$N$175,'MGZ121'!H$2:H$175,"SALIDA",'MGZ121'!$J$2:$J$175,$B37),0)</f>
        <v>0</v>
      </c>
      <c r="D37" s="62">
        <f>IFERROR(SUMIFS('MGZ BBVA'!$N$2:$N$88,'MGZ BBVA'!$H$2:$H$88,"SALIDA",'MGZ BBVA'!$J$2:$J$88,$B37),0)</f>
        <v>58</v>
      </c>
      <c r="E37" s="62">
        <f>IFERROR(SUMIFS('MGZ DOLARES'!$N$2:$N$2,'MGZ DOLARES'!$F$2:$F$2,"SALIDA",'MGZ DOLARES'!$J$2:$J$2,$B37),0)</f>
        <v>0</v>
      </c>
      <c r="F37" s="62">
        <f>IFERROR(SUMIFS('MGZ BAJIO'!$N$2:$N$4,'MGZ BAJIO'!$H$2:$H$4,"SALIDA",'MGZ BAJIO'!$J$2:$J$4,$B37),0)</f>
        <v>0</v>
      </c>
      <c r="G37" s="62">
        <f>IFERROR(SUMIFS('VICTOR BANAMEX'!$N$2:$N$65,'VICTOR BANAMEX'!$H$2:$H$65,"SALIDA",'VICTOR BANAMEX'!$J$2:$J$65,$B37),0)</f>
        <v>0</v>
      </c>
      <c r="H37" s="62">
        <f>IFERROR(SUMIFS('VICTOR BANORTE'!$N$2:$N$9,'VICTOR BANORTE'!$H$2:$H$9,"SALIDA",'VICTOR BANORTE'!$J$2:$J$9,$B37),0)</f>
        <v>0</v>
      </c>
      <c r="I37" s="62">
        <f>IFERROR(SUMIFS(RODRIGO!$N$2:$N$2,RODRIGO!$H$2:$H$2,"SALIDA",RODRIGO!$J$2:$J$2,$B37),0)</f>
        <v>0</v>
      </c>
      <c r="J37" s="62">
        <f>IFERROR(SUMIFS(MOY!$N$2:$N$12,MOY!$H$2:$H$12,"SALIDA",MOY!$J$2:$J$12,$B37),0)</f>
        <v>0</v>
      </c>
      <c r="K37" s="62">
        <f>IFERROR(SUMIFS('NORMA RUTH'!$N$2:$N$12,'NORMA RUTH'!$H$2:$H$12,"SALIDA",'NORMA RUTH'!$J$2:$J$12,$B37),0)</f>
        <v>0</v>
      </c>
      <c r="L37" s="62">
        <f>IFERROR(SUMIFS(VALERIA!$N$2:$N$10,VALERIA!$H$2:$H$10,"SALIDA",VALERIA!$J$2:$J$10,$B37),0)</f>
        <v>0</v>
      </c>
      <c r="M37" s="62">
        <f>IFERROR(SUMIFS('MANUEL BANAMEX'!$N$2:$N$25,'MANUEL BANAMEX'!$H$2:$H$25,"SALIDA",'MANUEL BANAMEX'!$J$2:$J$25,$B37),0)</f>
        <v>10112</v>
      </c>
      <c r="N37" s="62">
        <f>IFERROR(SUMIFS(ROBERTO!$N$2:$N$2,ROBERTO!$H$2:$H$2,"SALIDA",ROBERTO!$J$2:$J$2,$B37),0)</f>
        <v>0</v>
      </c>
      <c r="O37" s="62">
        <f>IFERROR(SUMIFS(JUAN!$N$2:$N$11,JUAN!$H$2:$H$11,"SALIDA",JUAN!$J$2:$J$11,$B37),0)</f>
        <v>0</v>
      </c>
      <c r="P37" s="62">
        <f>IFERROR(SUMIFS('NORMA SANCHEZ'!$N$2:$N$14,'NORMA SANCHEZ'!$H$2:$H$14,"SALIDA",'NORMA SANCHEZ'!$J$2:$J$14,$B37),0)</f>
        <v>0</v>
      </c>
      <c r="Q37" s="62">
        <f>IFERROR(SUMIFS('JOSE CARLOS'!$N$2:$N$16,'JOSE CARLOS'!$H$2:$H$16,"SALIDA",'JOSE CARLOS'!$J$2:$J$16,$B37),0)</f>
        <v>0</v>
      </c>
      <c r="R37" s="62">
        <f>IFERROR(SUMIFS('LUIS ENRIQUE '!$N$2:$N$21,'LUIS ENRIQUE '!$H$2:$H$21,"SALIDA",'LUIS ENRIQUE '!$J$2:$J$21,$B37),0)</f>
        <v>0</v>
      </c>
      <c r="S37" s="62">
        <f>IFERROR(SUMIFS(CESARIA!$N$2:$N$15,CESARIA!$H$2:$H$15,"SALIDA",CESARIA!$J$2:$J$15,$B37),0)</f>
        <v>0</v>
      </c>
      <c r="T37" s="62">
        <f>IFERROR(SUMIFS(ALAN!$N$2:$N$14,ALAN!$H$2:$H$14,"SALIDA",ALAN!$J$2:$J$14,$B37),0)</f>
        <v>0</v>
      </c>
      <c r="U37" s="62">
        <f>IFERROR(SUMIFS(ELVIA!$N$2:$N$6,ELVIA!$H$2:$H$6,"SALIDA",ELVIA!$J$2:$J$6,$B37),0)</f>
        <v>0</v>
      </c>
      <c r="V37" s="62">
        <f>IFERROR(SUMIFS(CAJA!$N$2:$N$586,CAJA!$H$2:$H$586,"SALIDA",CAJA!$J$2:$J$586,$B37),0)</f>
        <v>0</v>
      </c>
      <c r="W37" s="62">
        <f>IFERROR(SUMIFS('CAJA TIGRES'!$N$2:$N$139,'CAJA TIGRES'!$H$2:$H$139,"SALIDA",'CAJA TIGRES'!$J$2:$J$139,$B37),0)</f>
        <v>0</v>
      </c>
      <c r="X37" s="62">
        <f>IFERROR(SUMIFS(RESERVA!$N$2:$N$2,RESERVA!$H$2:$H$2,"SALIDA",RESERVA!$J$2:$J$2,$B37),0)</f>
        <v>0</v>
      </c>
      <c r="Y37" s="96">
        <f t="shared" si="15"/>
        <v>10170</v>
      </c>
      <c r="Z37" s="96">
        <f t="shared" si="16"/>
        <v>10170</v>
      </c>
    </row>
    <row r="38" spans="1:26" x14ac:dyDescent="0.3">
      <c r="A38">
        <v>5.9</v>
      </c>
      <c r="B38" s="60" t="s">
        <v>102</v>
      </c>
      <c r="C38" s="62">
        <f>IFERROR(SUMIFS('MGZ121'!$N$2:$N$175,'MGZ121'!H$2:H$175,"SALIDA",'MGZ121'!$J$2:$J$175,$B38),0)</f>
        <v>9615.83</v>
      </c>
      <c r="D38" s="62">
        <f>IFERROR(SUMIFS('MGZ BBVA'!$N$2:$N$88,'MGZ BBVA'!$H$2:$H$88,"SALIDA",'MGZ BBVA'!$J$2:$J$88,$B38),0)</f>
        <v>42768.66</v>
      </c>
      <c r="E38" s="62">
        <f>IFERROR(SUMIFS('MGZ DOLARES'!$N$2:$N$2,'MGZ DOLARES'!$F$2:$F$2,"SALIDA",'MGZ DOLARES'!$J$2:$J$2,$B38),0)</f>
        <v>0</v>
      </c>
      <c r="F38" s="62">
        <f>IFERROR(SUMIFS('MGZ BAJIO'!$N$2:$N$4,'MGZ BAJIO'!$H$2:$H$4,"SALIDA",'MGZ BAJIO'!$J$2:$J$4,$B38),0)</f>
        <v>0</v>
      </c>
      <c r="G38" s="62">
        <f>IFERROR(SUMIFS('VICTOR BANAMEX'!$N$2:$N$65,'VICTOR BANAMEX'!$H$2:$H$65,"SALIDA",'VICTOR BANAMEX'!$J$2:$J$65,$B38),0)</f>
        <v>33594.292806732898</v>
      </c>
      <c r="H38" s="62">
        <f>IFERROR(SUMIFS('VICTOR BANORTE'!$N$2:$N$9,'VICTOR BANORTE'!$H$2:$H$9,"SALIDA",'VICTOR BANORTE'!$J$2:$J$9,$B38),0)</f>
        <v>0</v>
      </c>
      <c r="I38" s="62">
        <f>IFERROR(SUMIFS(RODRIGO!$N$2:$N$2,RODRIGO!$H$2:$H$2,"SALIDA",RODRIGO!$J$2:$J$2,$B38),0)</f>
        <v>0</v>
      </c>
      <c r="J38" s="62">
        <f>IFERROR(SUMIFS(MOY!$N$2:$N$12,MOY!$H$2:$H$12,"SALIDA",MOY!$J$2:$J$12,$B38),0)</f>
        <v>0</v>
      </c>
      <c r="K38" s="62">
        <f>IFERROR(SUMIFS('NORMA RUTH'!$N$2:$N$12,'NORMA RUTH'!$H$2:$H$12,"SALIDA",'NORMA RUTH'!$J$2:$J$12,$B38),0)</f>
        <v>0</v>
      </c>
      <c r="L38" s="62">
        <f>IFERROR(SUMIFS(VALERIA!$N$2:$N$10,VALERIA!$H$2:$H$10,"SALIDA",VALERIA!$J$2:$J$10,$B38),0)</f>
        <v>0</v>
      </c>
      <c r="M38" s="62">
        <f>IFERROR(SUMIFS('MANUEL BANAMEX'!$N$2:$N$25,'MANUEL BANAMEX'!$H$2:$H$25,"SALIDA",'MANUEL BANAMEX'!$J$2:$J$25,$B38),0)</f>
        <v>0</v>
      </c>
      <c r="N38" s="62">
        <f>IFERROR(SUMIFS(ROBERTO!$N$2:$N$2,ROBERTO!$H$2:$H$2,"SALIDA",ROBERTO!$J$2:$J$2,$B38),0)</f>
        <v>0</v>
      </c>
      <c r="O38" s="62">
        <f>IFERROR(SUMIFS(JUAN!$N$2:$N$11,JUAN!$H$2:$H$11,"SALIDA",JUAN!$J$2:$J$11,$B38),0)</f>
        <v>0</v>
      </c>
      <c r="P38" s="62">
        <f>IFERROR(SUMIFS('NORMA SANCHEZ'!$N$2:$N$14,'NORMA SANCHEZ'!$H$2:$H$14,"SALIDA",'NORMA SANCHEZ'!$J$2:$J$14,$B38),0)</f>
        <v>0</v>
      </c>
      <c r="Q38" s="62">
        <f>IFERROR(SUMIFS('JOSE CARLOS'!$N$2:$N$16,'JOSE CARLOS'!$H$2:$H$16,"SALIDA",'JOSE CARLOS'!$J$2:$J$16,$B38),0)</f>
        <v>0</v>
      </c>
      <c r="R38" s="62">
        <f>IFERROR(SUMIFS('LUIS ENRIQUE '!$N$2:$N$21,'LUIS ENRIQUE '!$H$2:$H$21,"SALIDA",'LUIS ENRIQUE '!$J$2:$J$21,$B38),0)</f>
        <v>0</v>
      </c>
      <c r="S38" s="62">
        <f>IFERROR(SUMIFS(CESARIA!$N$2:$N$15,CESARIA!$H$2:$H$15,"SALIDA",CESARIA!$J$2:$J$15,$B38),0)</f>
        <v>0</v>
      </c>
      <c r="T38" s="62">
        <f>IFERROR(SUMIFS(ALAN!$N$2:$N$14,ALAN!$H$2:$H$14,"SALIDA",ALAN!$J$2:$J$14,$B38),0)</f>
        <v>0</v>
      </c>
      <c r="U38" s="62">
        <f>IFERROR(SUMIFS(ELVIA!$N$2:$N$6,ELVIA!$H$2:$H$6,"SALIDA",ELVIA!$J$2:$J$6,$B38),0)</f>
        <v>0</v>
      </c>
      <c r="V38" s="62">
        <f>IFERROR(SUMIFS(CAJA!$N$2:$N$586,CAJA!$H$2:$H$586,"SALIDA",CAJA!$J$2:$J$586,$B38),0)</f>
        <v>90608</v>
      </c>
      <c r="W38" s="62">
        <f>IFERROR(SUMIFS('CAJA TIGRES'!$N$2:$N$139,'CAJA TIGRES'!$H$2:$H$139,"SALIDA",'CAJA TIGRES'!$J$2:$J$139,$B38),0)</f>
        <v>54237</v>
      </c>
      <c r="X38" s="62">
        <f>IFERROR(SUMIFS(RESERVA!$N$2:$N$2,RESERVA!$H$2:$H$2,"SALIDA",RESERVA!$J$2:$J$2,$B38),0)</f>
        <v>0</v>
      </c>
      <c r="Y38" s="96">
        <f t="shared" si="15"/>
        <v>230823.7828067329</v>
      </c>
      <c r="Z38" s="96">
        <f t="shared" si="16"/>
        <v>230823.7828067329</v>
      </c>
    </row>
    <row r="39" spans="1:26" x14ac:dyDescent="0.3">
      <c r="A39" s="92">
        <v>5.0999999999999996</v>
      </c>
      <c r="B39" s="60" t="s">
        <v>104</v>
      </c>
      <c r="C39" s="62">
        <f>IFERROR(SUMIFS('MGZ121'!$N$2:$N$175,'MGZ121'!H$2:H$175,"SALIDA",'MGZ121'!$J$2:$J$175,$B39),0)</f>
        <v>0</v>
      </c>
      <c r="D39" s="62">
        <f>IFERROR(SUMIFS('MGZ BBVA'!$N$2:$N$88,'MGZ BBVA'!$H$2:$H$88,"SALIDA",'MGZ BBVA'!$J$2:$J$88,$B39),0)</f>
        <v>0</v>
      </c>
      <c r="E39" s="62">
        <f>IFERROR(SUMIFS('MGZ DOLARES'!$N$2:$N$2,'MGZ DOLARES'!$F$2:$F$2,"SALIDA",'MGZ DOLARES'!$J$2:$J$2,$B39),0)</f>
        <v>0</v>
      </c>
      <c r="F39" s="62">
        <f>IFERROR(SUMIFS('MGZ BAJIO'!$N$2:$N$4,'MGZ BAJIO'!$H$2:$H$4,"SALIDA",'MGZ BAJIO'!$J$2:$J$4,$B39),0)</f>
        <v>0</v>
      </c>
      <c r="G39" s="62">
        <f>IFERROR(SUMIFS('VICTOR BANAMEX'!$N$2:$N$65,'VICTOR BANAMEX'!$H$2:$H$65,"SALIDA",'VICTOR BANAMEX'!$J$2:$J$65,$B39),0)</f>
        <v>0</v>
      </c>
      <c r="H39" s="62">
        <f>IFERROR(SUMIFS('VICTOR BANORTE'!$N$2:$N$9,'VICTOR BANORTE'!$H$2:$H$9,"SALIDA",'VICTOR BANORTE'!$J$2:$J$9,$B39),0)</f>
        <v>0</v>
      </c>
      <c r="I39" s="62">
        <f>IFERROR(SUMIFS(RODRIGO!$N$2:$N$2,RODRIGO!$H$2:$H$2,"SALIDA",RODRIGO!$J$2:$J$2,$B39),0)</f>
        <v>0</v>
      </c>
      <c r="J39" s="62">
        <f>IFERROR(SUMIFS(MOY!$N$2:$N$12,MOY!$H$2:$H$12,"SALIDA",MOY!$J$2:$J$12,$B39),0)</f>
        <v>0</v>
      </c>
      <c r="K39" s="62">
        <f>IFERROR(SUMIFS('NORMA RUTH'!$N$2:$N$12,'NORMA RUTH'!$H$2:$H$12,"SALIDA",'NORMA RUTH'!$J$2:$J$12,$B39),0)</f>
        <v>0</v>
      </c>
      <c r="L39" s="62">
        <f>IFERROR(SUMIFS(VALERIA!$N$2:$N$10,VALERIA!$H$2:$H$10,"SALIDA",VALERIA!$J$2:$J$10,$B39),0)</f>
        <v>0</v>
      </c>
      <c r="M39" s="62">
        <f>IFERROR(SUMIFS('MANUEL BANAMEX'!$N$2:$N$25,'MANUEL BANAMEX'!$H$2:$H$25,"SALIDA",'MANUEL BANAMEX'!$J$2:$J$25,$B39),0)</f>
        <v>0</v>
      </c>
      <c r="N39" s="62">
        <f>IFERROR(SUMIFS(ROBERTO!$N$2:$N$2,ROBERTO!$H$2:$H$2,"SALIDA",ROBERTO!$J$2:$J$2,$B39),0)</f>
        <v>0</v>
      </c>
      <c r="O39" s="62">
        <f>IFERROR(SUMIFS(JUAN!$N$2:$N$11,JUAN!$H$2:$H$11,"SALIDA",JUAN!$J$2:$J$11,$B39),0)</f>
        <v>0</v>
      </c>
      <c r="P39" s="62">
        <f>IFERROR(SUMIFS('NORMA SANCHEZ'!$N$2:$N$14,'NORMA SANCHEZ'!$H$2:$H$14,"SALIDA",'NORMA SANCHEZ'!$J$2:$J$14,$B39),0)</f>
        <v>0</v>
      </c>
      <c r="Q39" s="62">
        <f>IFERROR(SUMIFS('JOSE CARLOS'!$N$2:$N$16,'JOSE CARLOS'!$H$2:$H$16,"SALIDA",'JOSE CARLOS'!$J$2:$J$16,$B39),0)</f>
        <v>0</v>
      </c>
      <c r="R39" s="62">
        <f>IFERROR(SUMIFS('LUIS ENRIQUE '!$N$2:$N$21,'LUIS ENRIQUE '!$H$2:$H$21,"SALIDA",'LUIS ENRIQUE '!$J$2:$J$21,$B39),0)</f>
        <v>0</v>
      </c>
      <c r="S39" s="62">
        <f>IFERROR(SUMIFS(CESARIA!$N$2:$N$15,CESARIA!$H$2:$H$15,"SALIDA",CESARIA!$J$2:$J$15,$B39),0)</f>
        <v>0</v>
      </c>
      <c r="T39" s="62">
        <f>IFERROR(SUMIFS(ALAN!$N$2:$N$14,ALAN!$H$2:$H$14,"SALIDA",ALAN!$J$2:$J$14,$B39),0)</f>
        <v>0</v>
      </c>
      <c r="U39" s="62">
        <f>IFERROR(SUMIFS(ELVIA!$N$2:$N$6,ELVIA!$H$2:$H$6,"SALIDA",ELVIA!$J$2:$J$6,$B39),0)</f>
        <v>0</v>
      </c>
      <c r="V39" s="62">
        <f>IFERROR(SUMIFS(CAJA!$N$2:$N$586,CAJA!$H$2:$H$586,"SALIDA",CAJA!$J$2:$J$586,$B39),0)</f>
        <v>0</v>
      </c>
      <c r="W39" s="62">
        <f>IFERROR(SUMIFS('CAJA TIGRES'!$N$2:$N$139,'CAJA TIGRES'!$H$2:$H$139,"SALIDA",'CAJA TIGRES'!$J$2:$J$139,$B39),0)</f>
        <v>0</v>
      </c>
      <c r="X39" s="62">
        <f>IFERROR(SUMIFS(RESERVA!$N$2:$N$2,RESERVA!$H$2:$H$2,"SALIDA",RESERVA!$J$2:$J$2,$B39),0)</f>
        <v>0</v>
      </c>
      <c r="Y39" s="96">
        <f t="shared" si="15"/>
        <v>0</v>
      </c>
      <c r="Z39" s="96">
        <f t="shared" si="16"/>
        <v>0</v>
      </c>
    </row>
    <row r="40" spans="1:26" x14ac:dyDescent="0.3">
      <c r="A40" s="92"/>
      <c r="B40" s="60" t="s">
        <v>186</v>
      </c>
      <c r="C40" s="62">
        <f>IFERROR(SUMIFS('MGZ121'!$N$2:$N$175,'MGZ121'!H$2:H$175,"SALIDA",'MGZ121'!$J$2:$J$175,$B40),0)</f>
        <v>0</v>
      </c>
      <c r="D40" s="62">
        <f>IFERROR(SUMIFS('MGZ BBVA'!$N$2:$N$88,'MGZ BBVA'!$H$2:$H$88,"SALIDA",'MGZ BBVA'!$J$2:$J$88,$B40),0)</f>
        <v>0</v>
      </c>
      <c r="E40" s="62">
        <f>IFERROR(SUMIFS('MGZ DOLARES'!$N$2:$N$2,'MGZ DOLARES'!$F$2:$F$2,"SALIDA",'MGZ DOLARES'!$J$2:$J$2,$B40),0)</f>
        <v>0</v>
      </c>
      <c r="F40" s="62">
        <f>IFERROR(SUMIFS('MGZ BAJIO'!$N$2:$N$4,'MGZ BAJIO'!$H$2:$H$4,"SALIDA",'MGZ BAJIO'!$J$2:$J$4,$B40),0)</f>
        <v>0</v>
      </c>
      <c r="G40" s="62">
        <f>IFERROR(SUMIFS('VICTOR BANAMEX'!$N$2:$N$65,'VICTOR BANAMEX'!$H$2:$H$65,"SALIDA",'VICTOR BANAMEX'!$J$2:$J$65,$B40),0)</f>
        <v>0</v>
      </c>
      <c r="H40" s="62">
        <f>IFERROR(SUMIFS('VICTOR BANORTE'!$N$2:$N$9,'VICTOR BANORTE'!$H$2:$H$9,"SALIDA",'VICTOR BANORTE'!$J$2:$J$9,$B40),0)</f>
        <v>0</v>
      </c>
      <c r="I40" s="62">
        <f>IFERROR(SUMIFS(RODRIGO!$N$2:$N$2,RODRIGO!$H$2:$H$2,"SALIDA",RODRIGO!$J$2:$J$2,$B40),0)</f>
        <v>0</v>
      </c>
      <c r="J40" s="62">
        <f>IFERROR(SUMIFS(MOY!$N$2:$N$12,MOY!$H$2:$H$12,"SALIDA",MOY!$J$2:$J$12,$B40),0)</f>
        <v>0</v>
      </c>
      <c r="K40" s="62">
        <f>IFERROR(SUMIFS('NORMA RUTH'!$N$2:$N$12,'NORMA RUTH'!$H$2:$H$12,"SALIDA",'NORMA RUTH'!$J$2:$J$12,$B40),0)</f>
        <v>0</v>
      </c>
      <c r="L40" s="62">
        <f>IFERROR(SUMIFS(VALERIA!$N$2:$N$10,VALERIA!$H$2:$H$10,"SALIDA",VALERIA!$J$2:$J$10,$B40),0)</f>
        <v>0</v>
      </c>
      <c r="M40" s="62">
        <f>IFERROR(SUMIFS('MANUEL BANAMEX'!$N$2:$N$25,'MANUEL BANAMEX'!$H$2:$H$25,"SALIDA",'MANUEL BANAMEX'!$J$2:$J$25,$B40),0)</f>
        <v>0</v>
      </c>
      <c r="N40" s="62">
        <f>IFERROR(SUMIFS(ROBERTO!$N$2:$N$2,ROBERTO!$H$2:$H$2,"SALIDA",ROBERTO!$J$2:$J$2,$B40),0)</f>
        <v>0</v>
      </c>
      <c r="O40" s="62">
        <f>IFERROR(SUMIFS(JUAN!$N$2:$N$11,JUAN!$H$2:$H$11,"SALIDA",JUAN!$J$2:$J$11,$B40),0)</f>
        <v>0</v>
      </c>
      <c r="P40" s="62">
        <f>IFERROR(SUMIFS('NORMA SANCHEZ'!$N$2:$N$14,'NORMA SANCHEZ'!$H$2:$H$14,"SALIDA",'NORMA SANCHEZ'!$J$2:$J$14,$B40),0)</f>
        <v>0</v>
      </c>
      <c r="Q40" s="62">
        <f>IFERROR(SUMIFS('JOSE CARLOS'!$N$2:$N$16,'JOSE CARLOS'!$H$2:$H$16,"SALIDA",'JOSE CARLOS'!$J$2:$J$16,$B40),0)</f>
        <v>0</v>
      </c>
      <c r="R40" s="62">
        <f>IFERROR(SUMIFS('LUIS ENRIQUE '!$N$2:$N$21,'LUIS ENRIQUE '!$H$2:$H$21,"SALIDA",'LUIS ENRIQUE '!$J$2:$J$21,$B40),0)</f>
        <v>0</v>
      </c>
      <c r="S40" s="62">
        <f>IFERROR(SUMIFS(CESARIA!$N$2:$N$15,CESARIA!$H$2:$H$15,"SALIDA",CESARIA!$J$2:$J$15,$B40),0)</f>
        <v>0</v>
      </c>
      <c r="T40" s="62">
        <f>IFERROR(SUMIFS(ALAN!$N$2:$N$14,ALAN!$H$2:$H$14,"SALIDA",ALAN!$J$2:$J$14,$B40),0)</f>
        <v>0</v>
      </c>
      <c r="U40" s="62">
        <f>IFERROR(SUMIFS(ELVIA!$N$2:$N$6,ELVIA!$H$2:$H$6,"SALIDA",ELVIA!$J$2:$J$6,$B40),0)</f>
        <v>0</v>
      </c>
      <c r="V40" s="62">
        <f>IFERROR(SUMIFS(CAJA!$N$2:$N$586,CAJA!$H$2:$H$586,"SALIDA",CAJA!$J$2:$J$586,$B40),0)</f>
        <v>0</v>
      </c>
      <c r="W40" s="62">
        <f>IFERROR(SUMIFS('CAJA TIGRES'!$N$2:$N$139,'CAJA TIGRES'!$H$2:$H$139,"SALIDA",'CAJA TIGRES'!$J$2:$J$139,$B40),0)</f>
        <v>0</v>
      </c>
      <c r="X40" s="62">
        <f>IFERROR(SUMIFS(RESERVA!$N$2:$N$2,RESERVA!$H$2:$H$2,"SALIDA",RESERVA!$J$2:$J$2,$B40),0)</f>
        <v>0</v>
      </c>
      <c r="Y40" s="96">
        <f t="shared" si="15"/>
        <v>0</v>
      </c>
      <c r="Z40" s="96">
        <f t="shared" si="16"/>
        <v>0</v>
      </c>
    </row>
    <row r="41" spans="1:26" x14ac:dyDescent="0.3">
      <c r="A41" s="92"/>
      <c r="B41" s="60" t="s">
        <v>218</v>
      </c>
      <c r="C41" s="62">
        <f>IFERROR(SUMIFS('MGZ121'!$N$2:$N$175,'MGZ121'!H$2:H$175,"SALIDA",'MGZ121'!$J$2:$J$175,$B41),0)</f>
        <v>0</v>
      </c>
      <c r="D41" s="62">
        <f>IFERROR(SUMIFS('MGZ BBVA'!$N$2:$N$88,'MGZ BBVA'!$H$2:$H$88,"SALIDA",'MGZ BBVA'!$J$2:$J$88,$B41),0)</f>
        <v>0</v>
      </c>
      <c r="E41" s="62">
        <f>IFERROR(SUMIFS('MGZ DOLARES'!$N$2:$N$2,'MGZ DOLARES'!$F$2:$F$2,"SALIDA",'MGZ DOLARES'!$J$2:$J$2,$B41),0)</f>
        <v>0</v>
      </c>
      <c r="F41" s="62">
        <f>IFERROR(SUMIFS('MGZ BAJIO'!$N$2:$N$4,'MGZ BAJIO'!$H$2:$H$4,"SALIDA",'MGZ BAJIO'!$J$2:$J$4,$B41),0)</f>
        <v>0</v>
      </c>
      <c r="G41" s="62">
        <f>IFERROR(SUMIFS('VICTOR BANAMEX'!$N$2:$N$65,'VICTOR BANAMEX'!$H$2:$H$65,"SALIDA",'VICTOR BANAMEX'!$J$2:$J$65,$B41),0)</f>
        <v>0</v>
      </c>
      <c r="H41" s="62">
        <f>IFERROR(SUMIFS('VICTOR BANORTE'!$N$2:$N$9,'VICTOR BANORTE'!$H$2:$H$9,"SALIDA",'VICTOR BANORTE'!$J$2:$J$9,$B41),0)</f>
        <v>0</v>
      </c>
      <c r="I41" s="62">
        <f>IFERROR(SUMIFS(RODRIGO!$N$2:$N$2,RODRIGO!$H$2:$H$2,"SALIDA",RODRIGO!$J$2:$J$2,$B41),0)</f>
        <v>0</v>
      </c>
      <c r="J41" s="62">
        <f>IFERROR(SUMIFS(MOY!$N$2:$N$12,MOY!$H$2:$H$12,"SALIDA",MOY!$J$2:$J$12,$B41),0)</f>
        <v>0</v>
      </c>
      <c r="K41" s="62">
        <f>IFERROR(SUMIFS('NORMA RUTH'!$N$2:$N$12,'NORMA RUTH'!$H$2:$H$12,"SALIDA",'NORMA RUTH'!$J$2:$J$12,$B41),0)</f>
        <v>0</v>
      </c>
      <c r="L41" s="62">
        <f>IFERROR(SUMIFS(VALERIA!$N$2:$N$10,VALERIA!$H$2:$H$10,"SALIDA",VALERIA!$J$2:$J$10,$B41),0)</f>
        <v>0</v>
      </c>
      <c r="M41" s="62">
        <f>IFERROR(SUMIFS('MANUEL BANAMEX'!$N$2:$N$25,'MANUEL BANAMEX'!$H$2:$H$25,"SALIDA",'MANUEL BANAMEX'!$J$2:$J$25,$B41),0)</f>
        <v>0</v>
      </c>
      <c r="N41" s="62">
        <f>IFERROR(SUMIFS(ROBERTO!$N$2:$N$2,ROBERTO!$H$2:$H$2,"SALIDA",ROBERTO!$J$2:$J$2,$B41),0)</f>
        <v>0</v>
      </c>
      <c r="O41" s="62">
        <f>IFERROR(SUMIFS(JUAN!$N$2:$N$11,JUAN!$H$2:$H$11,"SALIDA",JUAN!$J$2:$J$11,$B41),0)</f>
        <v>0</v>
      </c>
      <c r="P41" s="62">
        <f>IFERROR(SUMIFS('NORMA SANCHEZ'!$N$2:$N$14,'NORMA SANCHEZ'!$H$2:$H$14,"SALIDA",'NORMA SANCHEZ'!$J$2:$J$14,$B41),0)</f>
        <v>0</v>
      </c>
      <c r="Q41" s="62">
        <f>IFERROR(SUMIFS('JOSE CARLOS'!$N$2:$N$16,'JOSE CARLOS'!$H$2:$H$16,"SALIDA",'JOSE CARLOS'!$J$2:$J$16,$B41),0)</f>
        <v>0</v>
      </c>
      <c r="R41" s="62">
        <f>IFERROR(SUMIFS('LUIS ENRIQUE '!$N$2:$N$21,'LUIS ENRIQUE '!$H$2:$H$21,"SALIDA",'LUIS ENRIQUE '!$J$2:$J$21,$B41),0)</f>
        <v>0</v>
      </c>
      <c r="S41" s="62">
        <f>IFERROR(SUMIFS(CESARIA!$N$2:$N$15,CESARIA!$H$2:$H$15,"SALIDA",CESARIA!$J$2:$J$15,$B41),0)</f>
        <v>0</v>
      </c>
      <c r="T41" s="62">
        <f>IFERROR(SUMIFS(ALAN!$N$2:$N$14,ALAN!$H$2:$H$14,"SALIDA",ALAN!$J$2:$J$14,$B41),0)</f>
        <v>0</v>
      </c>
      <c r="U41" s="62">
        <f>IFERROR(SUMIFS(ELVIA!$N$2:$N$6,ELVIA!$H$2:$H$6,"SALIDA",ELVIA!$J$2:$J$6,$B41),0)</f>
        <v>0</v>
      </c>
      <c r="V41" s="62">
        <f>IFERROR(SUMIFS(CAJA!$N$2:$N$586,CAJA!$H$2:$H$586,"SALIDA",CAJA!$J$2:$J$586,$B41),0)</f>
        <v>745</v>
      </c>
      <c r="W41" s="62">
        <f>IFERROR(SUMIFS('CAJA TIGRES'!$N$2:$N$139,'CAJA TIGRES'!$H$2:$H$139,"SALIDA",'CAJA TIGRES'!$J$2:$J$139,$B41),0)</f>
        <v>0</v>
      </c>
      <c r="X41" s="62">
        <f>IFERROR(SUMIFS(RESERVA!$N$2:$N$2,RESERVA!$H$2:$H$2,"SALIDA",RESERVA!$J$2:$J$2,$B41),0)</f>
        <v>0</v>
      </c>
      <c r="Y41" s="96">
        <f t="shared" si="15"/>
        <v>745</v>
      </c>
      <c r="Z41" s="96">
        <f t="shared" si="16"/>
        <v>745</v>
      </c>
    </row>
    <row r="42" spans="1:26" ht="27.6" x14ac:dyDescent="0.3">
      <c r="A42" s="92"/>
      <c r="B42" s="61" t="s">
        <v>189</v>
      </c>
      <c r="C42" s="62">
        <f>IFERROR(SUMIFS('MGZ121'!$N$2:$N$175,'MGZ121'!H$2:H$175,"SALIDA",'MGZ121'!$J$2:$J$175,$B42),0)</f>
        <v>0</v>
      </c>
      <c r="D42" s="62">
        <f>IFERROR(SUMIFS('MGZ BBVA'!$N$2:$N$88,'MGZ BBVA'!$H$2:$H$88,"SALIDA",'MGZ BBVA'!$J$2:$J$88,$B42),0)</f>
        <v>29004</v>
      </c>
      <c r="E42" s="62">
        <f>IFERROR(SUMIFS('MGZ DOLARES'!$N$2:$N$2,'MGZ DOLARES'!$F$2:$F$2,"SALIDA",'MGZ DOLARES'!$J$2:$J$2,$B42),0)</f>
        <v>0</v>
      </c>
      <c r="F42" s="62">
        <f>IFERROR(SUMIFS('MGZ BAJIO'!$N$2:$N$4,'MGZ BAJIO'!$H$2:$H$4,"SALIDA",'MGZ BAJIO'!$J$2:$J$4,$B42),0)</f>
        <v>0</v>
      </c>
      <c r="G42" s="62">
        <f>IFERROR(SUMIFS('VICTOR BANAMEX'!$N$2:$N$65,'VICTOR BANAMEX'!$H$2:$H$65,"SALIDA",'VICTOR BANAMEX'!$J$2:$J$65,$B42),0)</f>
        <v>0</v>
      </c>
      <c r="H42" s="62">
        <f>IFERROR(SUMIFS('VICTOR BANORTE'!$N$2:$N$9,'VICTOR BANORTE'!$H$2:$H$9,"SALIDA",'VICTOR BANORTE'!$J$2:$J$9,$B42),0)</f>
        <v>0</v>
      </c>
      <c r="I42" s="62">
        <f>IFERROR(SUMIFS(RODRIGO!$N$2:$N$2,RODRIGO!$H$2:$H$2,"SALIDA",RODRIGO!$J$2:$J$2,$B42),0)</f>
        <v>0</v>
      </c>
      <c r="J42" s="62">
        <f>IFERROR(SUMIFS(MOY!$N$2:$N$12,MOY!$H$2:$H$12,"SALIDA",MOY!$J$2:$J$12,$B42),0)</f>
        <v>0</v>
      </c>
      <c r="K42" s="62">
        <f>IFERROR(SUMIFS('NORMA RUTH'!$N$2:$N$12,'NORMA RUTH'!$H$2:$H$12,"SALIDA",'NORMA RUTH'!$J$2:$J$12,$B42),0)</f>
        <v>0</v>
      </c>
      <c r="L42" s="62">
        <f>IFERROR(SUMIFS(VALERIA!$N$2:$N$10,VALERIA!$H$2:$H$10,"SALIDA",VALERIA!$J$2:$J$10,$B42),0)</f>
        <v>0</v>
      </c>
      <c r="M42" s="62">
        <f>IFERROR(SUMIFS('MANUEL BANAMEX'!$N$2:$N$25,'MANUEL BANAMEX'!$H$2:$H$25,"SALIDA",'MANUEL BANAMEX'!$J$2:$J$25,$B42),0)</f>
        <v>0</v>
      </c>
      <c r="N42" s="62">
        <f>IFERROR(SUMIFS(ROBERTO!$N$2:$N$2,ROBERTO!$H$2:$H$2,"SALIDA",ROBERTO!$J$2:$J$2,$B42),0)</f>
        <v>0</v>
      </c>
      <c r="O42" s="62">
        <f>IFERROR(SUMIFS(JUAN!$N$2:$N$11,JUAN!$H$2:$H$11,"SALIDA",JUAN!$J$2:$J$11,$B42),0)</f>
        <v>0</v>
      </c>
      <c r="P42" s="62">
        <f>IFERROR(SUMIFS('NORMA SANCHEZ'!$N$2:$N$14,'NORMA SANCHEZ'!$H$2:$H$14,"SALIDA",'NORMA SANCHEZ'!$J$2:$J$14,$B42),0)</f>
        <v>0</v>
      </c>
      <c r="Q42" s="62">
        <f>IFERROR(SUMIFS('JOSE CARLOS'!$N$2:$N$16,'JOSE CARLOS'!$H$2:$H$16,"SALIDA",'JOSE CARLOS'!$J$2:$J$16,$B42),0)</f>
        <v>0</v>
      </c>
      <c r="R42" s="62">
        <f>IFERROR(SUMIFS('LUIS ENRIQUE '!$N$2:$N$21,'LUIS ENRIQUE '!$H$2:$H$21,"SALIDA",'LUIS ENRIQUE '!$J$2:$J$21,$B42),0)</f>
        <v>0</v>
      </c>
      <c r="S42" s="62">
        <f>IFERROR(SUMIFS(CESARIA!$N$2:$N$15,CESARIA!$H$2:$H$15,"SALIDA",CESARIA!$J$2:$J$15,$B42),0)</f>
        <v>0</v>
      </c>
      <c r="T42" s="62">
        <f>IFERROR(SUMIFS(ALAN!$N$2:$N$14,ALAN!$H$2:$H$14,"SALIDA",ALAN!$J$2:$J$14,$B42),0)</f>
        <v>0</v>
      </c>
      <c r="U42" s="62">
        <f>IFERROR(SUMIFS(ELVIA!$N$2:$N$6,ELVIA!$H$2:$H$6,"SALIDA",ELVIA!$J$2:$J$6,$B42),0)</f>
        <v>0</v>
      </c>
      <c r="V42" s="62">
        <f>IFERROR(SUMIFS(CAJA!$N$2:$N$586,CAJA!$H$2:$H$586,"SALIDA",CAJA!$J$2:$J$586,$B42),0)</f>
        <v>0</v>
      </c>
      <c r="W42" s="62">
        <f>IFERROR(SUMIFS('CAJA TIGRES'!$N$2:$N$139,'CAJA TIGRES'!$H$2:$H$139,"SALIDA",'CAJA TIGRES'!$J$2:$J$139,$B42),0)</f>
        <v>0</v>
      </c>
      <c r="X42" s="62">
        <f>IFERROR(SUMIFS(RESERVA!$N$2:$N$2,RESERVA!$H$2:$H$2,"SALIDA",RESERVA!$J$2:$J$2,$B42),0)</f>
        <v>0</v>
      </c>
      <c r="Y42" s="96">
        <f t="shared" si="15"/>
        <v>29004</v>
      </c>
      <c r="Z42" s="96">
        <f t="shared" si="16"/>
        <v>29004</v>
      </c>
    </row>
    <row r="43" spans="1:26" x14ac:dyDescent="0.3">
      <c r="A43" s="92"/>
      <c r="B43" s="61" t="s">
        <v>214</v>
      </c>
      <c r="C43" s="62">
        <f>IFERROR(SUMIFS('MGZ121'!$N$2:$N$175,'MGZ121'!H$2:H$175,"SALIDA",'MGZ121'!$J$2:$J$175,$B43),0)</f>
        <v>0</v>
      </c>
      <c r="D43" s="62">
        <f>IFERROR(SUMIFS('MGZ BBVA'!$N$2:$N$88,'MGZ BBVA'!$H$2:$H$88,"SALIDA",'MGZ BBVA'!$J$2:$J$88,$B43),0)</f>
        <v>0</v>
      </c>
      <c r="E43" s="62">
        <f>IFERROR(SUMIFS('MGZ DOLARES'!$N$2:$N$2,'MGZ DOLARES'!$F$2:$F$2,"SALIDA",'MGZ DOLARES'!$J$2:$J$2,$B43),0)</f>
        <v>0</v>
      </c>
      <c r="F43" s="62">
        <f>IFERROR(SUMIFS('MGZ BAJIO'!$N$2:$N$4,'MGZ BAJIO'!$H$2:$H$4,"SALIDA",'MGZ BAJIO'!$J$2:$J$4,$B43),0)</f>
        <v>0</v>
      </c>
      <c r="G43" s="62">
        <f>IFERROR(SUMIFS('VICTOR BANAMEX'!$N$2:$N$65,'VICTOR BANAMEX'!$H$2:$H$65,"SALIDA",'VICTOR BANAMEX'!$J$2:$J$65,$B43),0)</f>
        <v>0</v>
      </c>
      <c r="H43" s="62">
        <f>IFERROR(SUMIFS('VICTOR BANORTE'!$N$2:$N$9,'VICTOR BANORTE'!$H$2:$H$9,"SALIDA",'VICTOR BANORTE'!$J$2:$J$9,$B43),0)</f>
        <v>0</v>
      </c>
      <c r="I43" s="62">
        <f>IFERROR(SUMIFS(RODRIGO!$N$2:$N$2,RODRIGO!$H$2:$H$2,"SALIDA",RODRIGO!$J$2:$J$2,$B43),0)</f>
        <v>0</v>
      </c>
      <c r="J43" s="62">
        <f>IFERROR(SUMIFS(MOY!$N$2:$N$12,MOY!$H$2:$H$12,"SALIDA",MOY!$J$2:$J$12,$B43),0)</f>
        <v>0</v>
      </c>
      <c r="K43" s="62">
        <f>IFERROR(SUMIFS('NORMA RUTH'!$N$2:$N$12,'NORMA RUTH'!$H$2:$H$12,"SALIDA",'NORMA RUTH'!$J$2:$J$12,$B43),0)</f>
        <v>0</v>
      </c>
      <c r="L43" s="62">
        <f>IFERROR(SUMIFS(VALERIA!$N$2:$N$10,VALERIA!$H$2:$H$10,"SALIDA",VALERIA!$J$2:$J$10,$B43),0)</f>
        <v>0</v>
      </c>
      <c r="M43" s="62">
        <f>IFERROR(SUMIFS('MANUEL BANAMEX'!$N$2:$N$25,'MANUEL BANAMEX'!$H$2:$H$25,"SALIDA",'MANUEL BANAMEX'!$J$2:$J$25,$B43),0)</f>
        <v>0</v>
      </c>
      <c r="N43" s="62">
        <f>IFERROR(SUMIFS(ROBERTO!$N$2:$N$2,ROBERTO!$H$2:$H$2,"SALIDA",ROBERTO!$J$2:$J$2,$B43),0)</f>
        <v>0</v>
      </c>
      <c r="O43" s="62">
        <f>IFERROR(SUMIFS(JUAN!$N$2:$N$11,JUAN!$H$2:$H$11,"SALIDA",JUAN!$J$2:$J$11,$B43),0)</f>
        <v>0</v>
      </c>
      <c r="P43" s="62">
        <f>IFERROR(SUMIFS('NORMA SANCHEZ'!$N$2:$N$14,'NORMA SANCHEZ'!$H$2:$H$14,"SALIDA",'NORMA SANCHEZ'!$J$2:$J$14,$B43),0)</f>
        <v>0</v>
      </c>
      <c r="Q43" s="62">
        <f>IFERROR(SUMIFS('JOSE CARLOS'!$N$2:$N$16,'JOSE CARLOS'!$H$2:$H$16,"SALIDA",'JOSE CARLOS'!$J$2:$J$16,$B43),0)</f>
        <v>0</v>
      </c>
      <c r="R43" s="62">
        <f>IFERROR(SUMIFS('LUIS ENRIQUE '!$N$2:$N$21,'LUIS ENRIQUE '!$H$2:$H$21,"SALIDA",'LUIS ENRIQUE '!$J$2:$J$21,$B43),0)</f>
        <v>0</v>
      </c>
      <c r="S43" s="62">
        <f>IFERROR(SUMIFS(CESARIA!$N$2:$N$15,CESARIA!$H$2:$H$15,"SALIDA",CESARIA!$J$2:$J$15,$B43),0)</f>
        <v>0</v>
      </c>
      <c r="T43" s="62">
        <f>IFERROR(SUMIFS(ALAN!$N$2:$N$14,ALAN!$H$2:$H$14,"SALIDA",ALAN!$J$2:$J$14,$B43),0)</f>
        <v>0</v>
      </c>
      <c r="U43" s="62">
        <f>IFERROR(SUMIFS(ELVIA!$N$2:$N$6,ELVIA!$H$2:$H$6,"SALIDA",ELVIA!$J$2:$J$6,$B43),0)</f>
        <v>0</v>
      </c>
      <c r="V43" s="62">
        <f>IFERROR(SUMIFS(CAJA!$N$2:$N$586,CAJA!$H$2:$H$586,"SALIDA",CAJA!$J$2:$J$586,$B43),0)</f>
        <v>6670</v>
      </c>
      <c r="W43" s="62">
        <f>IFERROR(SUMIFS('CAJA TIGRES'!$N$2:$N$139,'CAJA TIGRES'!$H$2:$H$139,"SALIDA",'CAJA TIGRES'!$J$2:$J$139,$B43),0)</f>
        <v>750</v>
      </c>
      <c r="X43" s="62">
        <f>IFERROR(SUMIFS(RESERVA!$N$2:$N$2,RESERVA!$H$2:$H$2,"SALIDA",RESERVA!$J$2:$J$2,$B43),0)</f>
        <v>0</v>
      </c>
      <c r="Y43" s="96">
        <f t="shared" si="15"/>
        <v>7420</v>
      </c>
      <c r="Z43" s="96">
        <f t="shared" si="16"/>
        <v>7420</v>
      </c>
    </row>
    <row r="44" spans="1:26" x14ac:dyDescent="0.3">
      <c r="A44" s="92"/>
      <c r="B44" s="61" t="s">
        <v>215</v>
      </c>
      <c r="C44" s="62">
        <f>IFERROR(SUMIFS('MGZ121'!$N$2:$N$175,'MGZ121'!H$2:H$175,"SALIDA",'MGZ121'!$J$2:$J$175,$B44),0)</f>
        <v>0</v>
      </c>
      <c r="D44" s="62">
        <f>IFERROR(SUMIFS('MGZ BBVA'!$N$2:$N$88,'MGZ BBVA'!$H$2:$H$88,"SALIDA",'MGZ BBVA'!$J$2:$J$88,$B44),0)</f>
        <v>0</v>
      </c>
      <c r="E44" s="62">
        <f>IFERROR(SUMIFS('MGZ DOLARES'!$N$2:$N$2,'MGZ DOLARES'!$F$2:$F$2,"SALIDA",'MGZ DOLARES'!$J$2:$J$2,$B44),0)</f>
        <v>0</v>
      </c>
      <c r="F44" s="62">
        <f>IFERROR(SUMIFS('MGZ BAJIO'!$N$2:$N$4,'MGZ BAJIO'!$H$2:$H$4,"SALIDA",'MGZ BAJIO'!$J$2:$J$4,$B44),0)</f>
        <v>0</v>
      </c>
      <c r="G44" s="62">
        <f>IFERROR(SUMIFS('VICTOR BANAMEX'!$N$2:$N$65,'VICTOR BANAMEX'!$H$2:$H$65,"SALIDA",'VICTOR BANAMEX'!$J$2:$J$65,$B44),0)</f>
        <v>0</v>
      </c>
      <c r="H44" s="62">
        <f>IFERROR(SUMIFS('VICTOR BANORTE'!$N$2:$N$9,'VICTOR BANORTE'!$H$2:$H$9,"SALIDA",'VICTOR BANORTE'!$J$2:$J$9,$B44),0)</f>
        <v>0</v>
      </c>
      <c r="I44" s="62">
        <f>IFERROR(SUMIFS(RODRIGO!$N$2:$N$2,RODRIGO!$H$2:$H$2,"SALIDA",RODRIGO!$J$2:$J$2,$B44),0)</f>
        <v>0</v>
      </c>
      <c r="J44" s="62">
        <f>IFERROR(SUMIFS(MOY!$N$2:$N$12,MOY!$H$2:$H$12,"SALIDA",MOY!$J$2:$J$12,$B44),0)</f>
        <v>0</v>
      </c>
      <c r="K44" s="62">
        <f>IFERROR(SUMIFS('NORMA RUTH'!$N$2:$N$12,'NORMA RUTH'!$H$2:$H$12,"SALIDA",'NORMA RUTH'!$J$2:$J$12,$B44),0)</f>
        <v>0</v>
      </c>
      <c r="L44" s="62">
        <f>IFERROR(SUMIFS(VALERIA!$N$2:$N$10,VALERIA!$H$2:$H$10,"SALIDA",VALERIA!$J$2:$J$10,$B44),0)</f>
        <v>0</v>
      </c>
      <c r="M44" s="62">
        <f>IFERROR(SUMIFS('MANUEL BANAMEX'!$N$2:$N$25,'MANUEL BANAMEX'!$H$2:$H$25,"SALIDA",'MANUEL BANAMEX'!$J$2:$J$25,$B44),0)</f>
        <v>0</v>
      </c>
      <c r="N44" s="62">
        <f>IFERROR(SUMIFS(ROBERTO!$N$2:$N$2,ROBERTO!$H$2:$H$2,"SALIDA",ROBERTO!$J$2:$J$2,$B44),0)</f>
        <v>0</v>
      </c>
      <c r="O44" s="62">
        <f>IFERROR(SUMIFS(JUAN!$N$2:$N$11,JUAN!$H$2:$H$11,"SALIDA",JUAN!$J$2:$J$11,$B44),0)</f>
        <v>0</v>
      </c>
      <c r="P44" s="62">
        <f>IFERROR(SUMIFS('NORMA SANCHEZ'!$N$2:$N$14,'NORMA SANCHEZ'!$H$2:$H$14,"SALIDA",'NORMA SANCHEZ'!$J$2:$J$14,$B44),0)</f>
        <v>0</v>
      </c>
      <c r="Q44" s="62">
        <f>IFERROR(SUMIFS('JOSE CARLOS'!$N$2:$N$16,'JOSE CARLOS'!$H$2:$H$16,"SALIDA",'JOSE CARLOS'!$J$2:$J$16,$B44),0)</f>
        <v>0</v>
      </c>
      <c r="R44" s="62">
        <f>IFERROR(SUMIFS('LUIS ENRIQUE '!$N$2:$N$21,'LUIS ENRIQUE '!$H$2:$H$21,"SALIDA",'LUIS ENRIQUE '!$J$2:$J$21,$B44),0)</f>
        <v>0</v>
      </c>
      <c r="S44" s="62">
        <f>IFERROR(SUMIFS(CESARIA!$N$2:$N$15,CESARIA!$H$2:$H$15,"SALIDA",CESARIA!$J$2:$J$15,$B44),0)</f>
        <v>0</v>
      </c>
      <c r="T44" s="62">
        <f>IFERROR(SUMIFS(ALAN!$N$2:$N$14,ALAN!$H$2:$H$14,"SALIDA",ALAN!$J$2:$J$14,$B44),0)</f>
        <v>0</v>
      </c>
      <c r="U44" s="62">
        <f>IFERROR(SUMIFS(ELVIA!$N$2:$N$6,ELVIA!$H$2:$H$6,"SALIDA",ELVIA!$J$2:$J$6,$B44),0)</f>
        <v>0</v>
      </c>
      <c r="V44" s="62">
        <f>IFERROR(SUMIFS(CAJA!$N$2:$N$586,CAJA!$H$2:$H$586,"SALIDA",CAJA!$J$2:$J$586,$B44),0)</f>
        <v>0</v>
      </c>
      <c r="W44" s="62">
        <f>IFERROR(SUMIFS('CAJA TIGRES'!$N$2:$N$139,'CAJA TIGRES'!$H$2:$H$139,"SALIDA",'CAJA TIGRES'!$J$2:$J$139,$B44),0)</f>
        <v>0</v>
      </c>
      <c r="X44" s="62">
        <f>IFERROR(SUMIFS(RESERVA!$N$2:$N$2,RESERVA!$H$2:$H$2,"SALIDA",RESERVA!$J$2:$J$2,$B44),0)</f>
        <v>0</v>
      </c>
      <c r="Y44" s="96">
        <f t="shared" si="15"/>
        <v>0</v>
      </c>
      <c r="Z44" s="96">
        <f t="shared" si="16"/>
        <v>0</v>
      </c>
    </row>
    <row r="45" spans="1:26" x14ac:dyDescent="0.3">
      <c r="A45" s="92"/>
      <c r="B45" s="61" t="s">
        <v>216</v>
      </c>
      <c r="C45" s="62">
        <f>IFERROR(SUMIFS('MGZ121'!$N$2:$N$175,'MGZ121'!H$2:H$175,"SALIDA",'MGZ121'!$J$2:$J$175,$B45),0)</f>
        <v>0</v>
      </c>
      <c r="D45" s="62">
        <f>IFERROR(SUMIFS('MGZ BBVA'!$N$2:$N$88,'MGZ BBVA'!$H$2:$H$88,"SALIDA",'MGZ BBVA'!$J$2:$J$88,$B45),0)</f>
        <v>0</v>
      </c>
      <c r="E45" s="62">
        <f>IFERROR(SUMIFS('MGZ DOLARES'!$N$2:$N$2,'MGZ DOLARES'!$F$2:$F$2,"SALIDA",'MGZ DOLARES'!$J$2:$J$2,$B45),0)</f>
        <v>0</v>
      </c>
      <c r="F45" s="62">
        <f>IFERROR(SUMIFS('MGZ BAJIO'!$N$2:$N$4,'MGZ BAJIO'!$H$2:$H$4,"SALIDA",'MGZ BAJIO'!$J$2:$J$4,$B45),0)</f>
        <v>0</v>
      </c>
      <c r="G45" s="62">
        <f>IFERROR(SUMIFS('VICTOR BANAMEX'!$N$2:$N$65,'VICTOR BANAMEX'!$H$2:$H$65,"SALIDA",'VICTOR BANAMEX'!$J$2:$J$65,$B45),0)</f>
        <v>0</v>
      </c>
      <c r="H45" s="62">
        <f>IFERROR(SUMIFS('VICTOR BANORTE'!$N$2:$N$9,'VICTOR BANORTE'!$H$2:$H$9,"SALIDA",'VICTOR BANORTE'!$J$2:$J$9,$B45),0)</f>
        <v>0</v>
      </c>
      <c r="I45" s="62">
        <f>IFERROR(SUMIFS(RODRIGO!$N$2:$N$2,RODRIGO!$H$2:$H$2,"SALIDA",RODRIGO!$J$2:$J$2,$B45),0)</f>
        <v>0</v>
      </c>
      <c r="J45" s="62">
        <f>IFERROR(SUMIFS(MOY!$N$2:$N$12,MOY!$H$2:$H$12,"SALIDA",MOY!$J$2:$J$12,$B45),0)</f>
        <v>0</v>
      </c>
      <c r="K45" s="62">
        <f>IFERROR(SUMIFS('NORMA RUTH'!$N$2:$N$12,'NORMA RUTH'!$H$2:$H$12,"SALIDA",'NORMA RUTH'!$J$2:$J$12,$B45),0)</f>
        <v>0</v>
      </c>
      <c r="L45" s="62">
        <f>IFERROR(SUMIFS(VALERIA!$N$2:$N$10,VALERIA!$H$2:$H$10,"SALIDA",VALERIA!$J$2:$J$10,$B45),0)</f>
        <v>0</v>
      </c>
      <c r="M45" s="62">
        <f>IFERROR(SUMIFS('MANUEL BANAMEX'!$N$2:$N$25,'MANUEL BANAMEX'!$H$2:$H$25,"SALIDA",'MANUEL BANAMEX'!$J$2:$J$25,$B45),0)</f>
        <v>0</v>
      </c>
      <c r="N45" s="62">
        <f>IFERROR(SUMIFS(ROBERTO!$N$2:$N$2,ROBERTO!$H$2:$H$2,"SALIDA",ROBERTO!$J$2:$J$2,$B45),0)</f>
        <v>0</v>
      </c>
      <c r="O45" s="62">
        <f>IFERROR(SUMIFS(JUAN!$N$2:$N$11,JUAN!$H$2:$H$11,"SALIDA",JUAN!$J$2:$J$11,$B45),0)</f>
        <v>0</v>
      </c>
      <c r="P45" s="62">
        <f>IFERROR(SUMIFS('NORMA SANCHEZ'!$N$2:$N$14,'NORMA SANCHEZ'!$H$2:$H$14,"SALIDA",'NORMA SANCHEZ'!$J$2:$J$14,$B45),0)</f>
        <v>0</v>
      </c>
      <c r="Q45" s="62">
        <f>IFERROR(SUMIFS('JOSE CARLOS'!$N$2:$N$16,'JOSE CARLOS'!$H$2:$H$16,"SALIDA",'JOSE CARLOS'!$J$2:$J$16,$B45),0)</f>
        <v>0</v>
      </c>
      <c r="R45" s="62">
        <f>IFERROR(SUMIFS('LUIS ENRIQUE '!$N$2:$N$21,'LUIS ENRIQUE '!$H$2:$H$21,"SALIDA",'LUIS ENRIQUE '!$J$2:$J$21,$B45),0)</f>
        <v>0</v>
      </c>
      <c r="S45" s="62">
        <f>IFERROR(SUMIFS(CESARIA!$N$2:$N$15,CESARIA!$H$2:$H$15,"SALIDA",CESARIA!$J$2:$J$15,$B45),0)</f>
        <v>0</v>
      </c>
      <c r="T45" s="62">
        <f>IFERROR(SUMIFS(ALAN!$N$2:$N$14,ALAN!$H$2:$H$14,"SALIDA",ALAN!$J$2:$J$14,$B45),0)</f>
        <v>0</v>
      </c>
      <c r="U45" s="62">
        <f>IFERROR(SUMIFS(ELVIA!$N$2:$N$6,ELVIA!$H$2:$H$6,"SALIDA",ELVIA!$J$2:$J$6,$B45),0)</f>
        <v>0</v>
      </c>
      <c r="V45" s="62">
        <f>IFERROR(SUMIFS(CAJA!$N$2:$N$586,CAJA!$H$2:$H$586,"SALIDA",CAJA!$J$2:$J$586,$B45),0)</f>
        <v>2000</v>
      </c>
      <c r="W45" s="62">
        <f>IFERROR(SUMIFS('CAJA TIGRES'!$N$2:$N$139,'CAJA TIGRES'!$H$2:$H$139,"SALIDA",'CAJA TIGRES'!$J$2:$J$139,$B45),0)</f>
        <v>4000</v>
      </c>
      <c r="X45" s="62">
        <f>IFERROR(SUMIFS(RESERVA!$N$2:$N$2,RESERVA!$H$2:$H$2,"SALIDA",RESERVA!$J$2:$J$2,$B45),0)</f>
        <v>0</v>
      </c>
      <c r="Y45" s="96">
        <f t="shared" si="15"/>
        <v>6000</v>
      </c>
      <c r="Z45" s="96">
        <f t="shared" si="16"/>
        <v>6000</v>
      </c>
    </row>
    <row r="46" spans="1:26" x14ac:dyDescent="0.3">
      <c r="A46" s="92"/>
      <c r="B46" s="61" t="s">
        <v>217</v>
      </c>
      <c r="C46" s="62">
        <f>IFERROR(SUMIFS('MGZ121'!$N$2:$N$175,'MGZ121'!H$2:H$175,"SALIDA",'MGZ121'!$J$2:$J$175,$B46),0)</f>
        <v>0</v>
      </c>
      <c r="D46" s="62">
        <f>IFERROR(SUMIFS('MGZ BBVA'!$N$2:$N$88,'MGZ BBVA'!$H$2:$H$88,"SALIDA",'MGZ BBVA'!$J$2:$J$88,$B46),0)</f>
        <v>0</v>
      </c>
      <c r="E46" s="62">
        <f>IFERROR(SUMIFS('MGZ DOLARES'!$N$2:$N$2,'MGZ DOLARES'!$F$2:$F$2,"SALIDA",'MGZ DOLARES'!$J$2:$J$2,$B46),0)</f>
        <v>0</v>
      </c>
      <c r="F46" s="62">
        <f>IFERROR(SUMIFS('MGZ BAJIO'!$N$2:$N$4,'MGZ BAJIO'!$H$2:$H$4,"SALIDA",'MGZ BAJIO'!$J$2:$J$4,$B46),0)</f>
        <v>0</v>
      </c>
      <c r="G46" s="62">
        <f>IFERROR(SUMIFS('VICTOR BANAMEX'!$N$2:$N$65,'VICTOR BANAMEX'!$H$2:$H$65,"SALIDA",'VICTOR BANAMEX'!$J$2:$J$65,$B46),0)</f>
        <v>0</v>
      </c>
      <c r="H46" s="62">
        <f>IFERROR(SUMIFS('VICTOR BANORTE'!$N$2:$N$9,'VICTOR BANORTE'!$H$2:$H$9,"SALIDA",'VICTOR BANORTE'!$J$2:$J$9,$B46),0)</f>
        <v>0</v>
      </c>
      <c r="I46" s="62">
        <f>IFERROR(SUMIFS(RODRIGO!$N$2:$N$2,RODRIGO!$H$2:$H$2,"SALIDA",RODRIGO!$J$2:$J$2,$B46),0)</f>
        <v>0</v>
      </c>
      <c r="J46" s="62">
        <f>IFERROR(SUMIFS(MOY!$N$2:$N$12,MOY!$H$2:$H$12,"SALIDA",MOY!$J$2:$J$12,$B46),0)</f>
        <v>0</v>
      </c>
      <c r="K46" s="62">
        <f>IFERROR(SUMIFS('NORMA RUTH'!$N$2:$N$12,'NORMA RUTH'!$H$2:$H$12,"SALIDA",'NORMA RUTH'!$J$2:$J$12,$B46),0)</f>
        <v>0</v>
      </c>
      <c r="L46" s="62">
        <f>IFERROR(SUMIFS(VALERIA!$N$2:$N$10,VALERIA!$H$2:$H$10,"SALIDA",VALERIA!$J$2:$J$10,$B46),0)</f>
        <v>0</v>
      </c>
      <c r="M46" s="62">
        <f>IFERROR(SUMIFS('MANUEL BANAMEX'!$N$2:$N$25,'MANUEL BANAMEX'!$H$2:$H$25,"SALIDA",'MANUEL BANAMEX'!$J$2:$J$25,$B46),0)</f>
        <v>0</v>
      </c>
      <c r="N46" s="62">
        <f>IFERROR(SUMIFS(ROBERTO!$N$2:$N$2,ROBERTO!$H$2:$H$2,"SALIDA",ROBERTO!$J$2:$J$2,$B46),0)</f>
        <v>0</v>
      </c>
      <c r="O46" s="62">
        <f>IFERROR(SUMIFS(JUAN!$N$2:$N$11,JUAN!$H$2:$H$11,"SALIDA",JUAN!$J$2:$J$11,$B46),0)</f>
        <v>0</v>
      </c>
      <c r="P46" s="62">
        <f>IFERROR(SUMIFS('NORMA SANCHEZ'!$N$2:$N$14,'NORMA SANCHEZ'!$H$2:$H$14,"SALIDA",'NORMA SANCHEZ'!$J$2:$J$14,$B46),0)</f>
        <v>0</v>
      </c>
      <c r="Q46" s="62">
        <f>IFERROR(SUMIFS('JOSE CARLOS'!$N$2:$N$16,'JOSE CARLOS'!$H$2:$H$16,"SALIDA",'JOSE CARLOS'!$J$2:$J$16,$B46),0)</f>
        <v>0</v>
      </c>
      <c r="R46" s="62">
        <f>IFERROR(SUMIFS('LUIS ENRIQUE '!$N$2:$N$21,'LUIS ENRIQUE '!$H$2:$H$21,"SALIDA",'LUIS ENRIQUE '!$J$2:$J$21,$B46),0)</f>
        <v>0</v>
      </c>
      <c r="S46" s="62">
        <f>IFERROR(SUMIFS(CESARIA!$N$2:$N$15,CESARIA!$H$2:$H$15,"SALIDA",CESARIA!$J$2:$J$15,$B46),0)</f>
        <v>0</v>
      </c>
      <c r="T46" s="62">
        <f>IFERROR(SUMIFS(ALAN!$N$2:$N$14,ALAN!$H$2:$H$14,"SALIDA",ALAN!$J$2:$J$14,$B46),0)</f>
        <v>0</v>
      </c>
      <c r="U46" s="62">
        <f>IFERROR(SUMIFS(ELVIA!$N$2:$N$6,ELVIA!$H$2:$H$6,"SALIDA",ELVIA!$J$2:$J$6,$B46),0)</f>
        <v>0</v>
      </c>
      <c r="V46" s="62">
        <f>IFERROR(SUMIFS(CAJA!$N$2:$N$586,CAJA!$H$2:$H$586,"SALIDA",CAJA!$J$2:$J$586,$B46),0)</f>
        <v>0</v>
      </c>
      <c r="W46" s="62">
        <f>IFERROR(SUMIFS('CAJA TIGRES'!$N$2:$N$139,'CAJA TIGRES'!$H$2:$H$139,"SALIDA",'CAJA TIGRES'!$J$2:$J$139,$B46),0)</f>
        <v>0</v>
      </c>
      <c r="X46" s="62">
        <f>IFERROR(SUMIFS(RESERVA!$N$2:$N$2,RESERVA!$H$2:$H$2,"SALIDA",RESERVA!$J$2:$J$2,$B46),0)</f>
        <v>0</v>
      </c>
      <c r="Y46" s="96">
        <f t="shared" si="15"/>
        <v>0</v>
      </c>
      <c r="Z46" s="96">
        <f t="shared" si="16"/>
        <v>0</v>
      </c>
    </row>
    <row r="47" spans="1:26" x14ac:dyDescent="0.3">
      <c r="A47" s="92"/>
      <c r="B47" s="61" t="s">
        <v>219</v>
      </c>
      <c r="C47" s="62">
        <f>IFERROR(SUMIFS('MGZ121'!$N$2:$N$175,'MGZ121'!H$2:H$175,"SALIDA",'MGZ121'!$J$2:$J$175,$B47),0)</f>
        <v>0</v>
      </c>
      <c r="D47" s="62">
        <f>IFERROR(SUMIFS('MGZ BBVA'!$N$2:$N$88,'MGZ BBVA'!$H$2:$H$88,"SALIDA",'MGZ BBVA'!$J$2:$J$88,$B47),0)</f>
        <v>0</v>
      </c>
      <c r="E47" s="62">
        <f>IFERROR(SUMIFS('MGZ DOLARES'!$N$2:$N$2,'MGZ DOLARES'!$F$2:$F$2,"SALIDA",'MGZ DOLARES'!$J$2:$J$2,$B47),0)</f>
        <v>0</v>
      </c>
      <c r="F47" s="62">
        <f>IFERROR(SUMIFS('MGZ BAJIO'!$N$2:$N$4,'MGZ BAJIO'!$H$2:$H$4,"SALIDA",'MGZ BAJIO'!$J$2:$J$4,$B47),0)</f>
        <v>0</v>
      </c>
      <c r="G47" s="62">
        <f>IFERROR(SUMIFS('VICTOR BANAMEX'!$N$2:$N$65,'VICTOR BANAMEX'!$H$2:$H$65,"SALIDA",'VICTOR BANAMEX'!$J$2:$J$65,$B47),0)</f>
        <v>0</v>
      </c>
      <c r="H47" s="62">
        <f>IFERROR(SUMIFS('VICTOR BANORTE'!$N$2:$N$9,'VICTOR BANORTE'!$H$2:$H$9,"SALIDA",'VICTOR BANORTE'!$J$2:$J$9,$B47),0)</f>
        <v>0</v>
      </c>
      <c r="I47" s="62">
        <f>IFERROR(SUMIFS(RODRIGO!$N$2:$N$2,RODRIGO!$H$2:$H$2,"SALIDA",RODRIGO!$J$2:$J$2,$B47),0)</f>
        <v>0</v>
      </c>
      <c r="J47" s="62">
        <f>IFERROR(SUMIFS(MOY!$N$2:$N$12,MOY!$H$2:$H$12,"SALIDA",MOY!$J$2:$J$12,$B47),0)</f>
        <v>0</v>
      </c>
      <c r="K47" s="62">
        <f>IFERROR(SUMIFS('NORMA RUTH'!$N$2:$N$12,'NORMA RUTH'!$H$2:$H$12,"SALIDA",'NORMA RUTH'!$J$2:$J$12,$B47),0)</f>
        <v>0</v>
      </c>
      <c r="L47" s="62">
        <f>IFERROR(SUMIFS(VALERIA!$N$2:$N$10,VALERIA!$H$2:$H$10,"SALIDA",VALERIA!$J$2:$J$10,$B47),0)</f>
        <v>0</v>
      </c>
      <c r="M47" s="62">
        <f>IFERROR(SUMIFS('MANUEL BANAMEX'!$N$2:$N$25,'MANUEL BANAMEX'!$H$2:$H$25,"SALIDA",'MANUEL BANAMEX'!$J$2:$J$25,$B47),0)</f>
        <v>0</v>
      </c>
      <c r="N47" s="62">
        <f>IFERROR(SUMIFS(ROBERTO!$N$2:$N$2,ROBERTO!$H$2:$H$2,"SALIDA",ROBERTO!$J$2:$J$2,$B47),0)</f>
        <v>0</v>
      </c>
      <c r="O47" s="62">
        <f>IFERROR(SUMIFS(JUAN!$N$2:$N$11,JUAN!$H$2:$H$11,"SALIDA",JUAN!$J$2:$J$11,$B47),0)</f>
        <v>0</v>
      </c>
      <c r="P47" s="62">
        <f>IFERROR(SUMIFS('NORMA SANCHEZ'!$N$2:$N$14,'NORMA SANCHEZ'!$H$2:$H$14,"SALIDA",'NORMA SANCHEZ'!$J$2:$J$14,$B47),0)</f>
        <v>0</v>
      </c>
      <c r="Q47" s="62">
        <f>IFERROR(SUMIFS('JOSE CARLOS'!$N$2:$N$16,'JOSE CARLOS'!$H$2:$H$16,"SALIDA",'JOSE CARLOS'!$J$2:$J$16,$B47),0)</f>
        <v>0</v>
      </c>
      <c r="R47" s="62">
        <f>IFERROR(SUMIFS('LUIS ENRIQUE '!$N$2:$N$21,'LUIS ENRIQUE '!$H$2:$H$21,"SALIDA",'LUIS ENRIQUE '!$J$2:$J$21,$B47),0)</f>
        <v>0</v>
      </c>
      <c r="S47" s="62">
        <f>IFERROR(SUMIFS(CESARIA!$N$2:$N$15,CESARIA!$H$2:$H$15,"SALIDA",CESARIA!$J$2:$J$15,$B47),0)</f>
        <v>0</v>
      </c>
      <c r="T47" s="62">
        <f>IFERROR(SUMIFS(ALAN!$N$2:$N$14,ALAN!$H$2:$H$14,"SALIDA",ALAN!$J$2:$J$14,$B47),0)</f>
        <v>0</v>
      </c>
      <c r="U47" s="62">
        <f>IFERROR(SUMIFS(ELVIA!$N$2:$N$6,ELVIA!$H$2:$H$6,"SALIDA",ELVIA!$J$2:$J$6,$B47),0)</f>
        <v>0</v>
      </c>
      <c r="V47" s="62">
        <f>IFERROR(SUMIFS(CAJA!$N$2:$N$586,CAJA!$H$2:$H$586,"SALIDA",CAJA!$J$2:$J$586,$B47),0)</f>
        <v>27139</v>
      </c>
      <c r="W47" s="62">
        <f>IFERROR(SUMIFS('CAJA TIGRES'!$N$2:$N$139,'CAJA TIGRES'!$H$2:$H$139,"SALIDA",'CAJA TIGRES'!$J$2:$J$139,$B47),0)</f>
        <v>0</v>
      </c>
      <c r="X47" s="62">
        <f>IFERROR(SUMIFS(RESERVA!$N$2:$N$2,RESERVA!$H$2:$H$2,"SALIDA",RESERVA!$J$2:$J$2,$B47),0)</f>
        <v>0</v>
      </c>
      <c r="Y47" s="96">
        <f t="shared" si="15"/>
        <v>27139</v>
      </c>
      <c r="Z47" s="96">
        <f t="shared" si="16"/>
        <v>27139</v>
      </c>
    </row>
    <row r="48" spans="1:26" x14ac:dyDescent="0.3">
      <c r="A48" s="92"/>
      <c r="B48" s="61" t="s">
        <v>250</v>
      </c>
      <c r="C48" s="62">
        <f>IFERROR(SUMIFS('MGZ121'!$N$2:$N$175,'MGZ121'!H$2:H$175,"SALIDA",'MGZ121'!$J$2:$J$175,$B48),0)</f>
        <v>0</v>
      </c>
      <c r="D48" s="62">
        <f>IFERROR(SUMIFS('MGZ BBVA'!$N$2:$N$88,'MGZ BBVA'!$H$2:$H$88,"SALIDA",'MGZ BBVA'!$J$2:$J$88,$B48),0)</f>
        <v>0</v>
      </c>
      <c r="E48" s="62">
        <f>IFERROR(SUMIFS('MGZ DOLARES'!$N$2:$N$2,'MGZ DOLARES'!$F$2:$F$2,"SALIDA",'MGZ DOLARES'!$J$2:$J$2,$B48),0)</f>
        <v>0</v>
      </c>
      <c r="F48" s="62">
        <f>IFERROR(SUMIFS('MGZ BAJIO'!$N$2:$N$4,'MGZ BAJIO'!$H$2:$H$4,"SALIDA",'MGZ BAJIO'!$J$2:$J$4,$B48),0)</f>
        <v>0</v>
      </c>
      <c r="G48" s="62">
        <f>IFERROR(SUMIFS('VICTOR BANAMEX'!$N$2:$N$65,'VICTOR BANAMEX'!$H$2:$H$65,"SALIDA",'VICTOR BANAMEX'!$J$2:$J$65,$B48),0)</f>
        <v>0</v>
      </c>
      <c r="H48" s="62">
        <f>IFERROR(SUMIFS('VICTOR BANORTE'!$N$2:$N$9,'VICTOR BANORTE'!$H$2:$H$9,"SALIDA",'VICTOR BANORTE'!$J$2:$J$9,$B48),0)</f>
        <v>0</v>
      </c>
      <c r="I48" s="62">
        <f>IFERROR(SUMIFS(RODRIGO!$N$2:$N$2,RODRIGO!$H$2:$H$2,"SALIDA",RODRIGO!$J$2:$J$2,$B48),0)</f>
        <v>0</v>
      </c>
      <c r="J48" s="62">
        <f>IFERROR(SUMIFS(MOY!$N$2:$N$12,MOY!$H$2:$H$12,"SALIDA",MOY!$J$2:$J$12,$B48),0)</f>
        <v>0</v>
      </c>
      <c r="K48" s="62">
        <f>IFERROR(SUMIFS('NORMA RUTH'!$N$2:$N$12,'NORMA RUTH'!$H$2:$H$12,"SALIDA",'NORMA RUTH'!$J$2:$J$12,$B48),0)</f>
        <v>0</v>
      </c>
      <c r="L48" s="62">
        <f>IFERROR(SUMIFS(VALERIA!$N$2:$N$10,VALERIA!$H$2:$H$10,"SALIDA",VALERIA!$J$2:$J$10,$B48),0)</f>
        <v>0</v>
      </c>
      <c r="M48" s="62">
        <f>IFERROR(SUMIFS('MANUEL BANAMEX'!$N$2:$N$25,'MANUEL BANAMEX'!$H$2:$H$25,"SALIDA",'MANUEL BANAMEX'!$J$2:$J$25,$B48),0)</f>
        <v>0</v>
      </c>
      <c r="N48" s="62">
        <f>IFERROR(SUMIFS(ROBERTO!$N$2:$N$2,ROBERTO!$H$2:$H$2,"SALIDA",ROBERTO!$J$2:$J$2,$B48),0)</f>
        <v>0</v>
      </c>
      <c r="O48" s="62">
        <f>IFERROR(SUMIFS(JUAN!$N$2:$N$11,JUAN!$H$2:$H$11,"SALIDA",JUAN!$J$2:$J$11,$B48),0)</f>
        <v>0</v>
      </c>
      <c r="P48" s="62">
        <f>IFERROR(SUMIFS('NORMA SANCHEZ'!$N$2:$N$14,'NORMA SANCHEZ'!$H$2:$H$14,"SALIDA",'NORMA SANCHEZ'!$J$2:$J$14,$B48),0)</f>
        <v>0</v>
      </c>
      <c r="Q48" s="62">
        <f>IFERROR(SUMIFS('JOSE CARLOS'!$N$2:$N$16,'JOSE CARLOS'!$H$2:$H$16,"SALIDA",'JOSE CARLOS'!$J$2:$J$16,$B48),0)</f>
        <v>0</v>
      </c>
      <c r="R48" s="62">
        <f>IFERROR(SUMIFS('LUIS ENRIQUE '!$N$2:$N$21,'LUIS ENRIQUE '!$H$2:$H$21,"SALIDA",'LUIS ENRIQUE '!$J$2:$J$21,$B48),0)</f>
        <v>0</v>
      </c>
      <c r="S48" s="62">
        <f>IFERROR(SUMIFS(CESARIA!$N$2:$N$15,CESARIA!$H$2:$H$15,"SALIDA",CESARIA!$J$2:$J$15,$B48),0)</f>
        <v>0</v>
      </c>
      <c r="T48" s="62">
        <f>IFERROR(SUMIFS(ALAN!$N$2:$N$14,ALAN!$H$2:$H$14,"SALIDA",ALAN!$J$2:$J$14,$B48),0)</f>
        <v>0</v>
      </c>
      <c r="U48" s="62">
        <f>IFERROR(SUMIFS(ELVIA!$N$2:$N$6,ELVIA!$H$2:$H$6,"SALIDA",ELVIA!$J$2:$J$6,$B48),0)</f>
        <v>0</v>
      </c>
      <c r="V48" s="62">
        <f>IFERROR(SUMIFS(CAJA!$N$2:$N$586,CAJA!$H$2:$H$586,"SALIDA",CAJA!$J$2:$J$586,$B48),0)</f>
        <v>0</v>
      </c>
      <c r="W48" s="62">
        <f>IFERROR(SUMIFS('CAJA TIGRES'!$N$2:$N$139,'CAJA TIGRES'!$H$2:$H$139,"SALIDA",'CAJA TIGRES'!$J$2:$J$139,$B48),0)</f>
        <v>0</v>
      </c>
      <c r="X48" s="62">
        <f>IFERROR(SUMIFS(RESERVA!$N$2:$N$2,RESERVA!$H$2:$H$2,"SALIDA",RESERVA!$J$2:$J$2,$B48),0)</f>
        <v>0</v>
      </c>
      <c r="Y48" s="96">
        <f t="shared" si="15"/>
        <v>0</v>
      </c>
      <c r="Z48" s="96">
        <f t="shared" ref="Z48" si="17">Y48</f>
        <v>0</v>
      </c>
    </row>
    <row r="49" spans="1:26" s="180" customFormat="1" x14ac:dyDescent="0.3">
      <c r="A49" s="180">
        <v>6</v>
      </c>
      <c r="B49" s="185" t="s">
        <v>56</v>
      </c>
      <c r="C49" s="135">
        <f>SUM(C50:C59)</f>
        <v>132325.39000000001</v>
      </c>
      <c r="D49" s="135">
        <f t="shared" ref="D49:Z49" si="18">SUM(D50:D59)</f>
        <v>44844</v>
      </c>
      <c r="E49" s="135">
        <f t="shared" si="18"/>
        <v>0</v>
      </c>
      <c r="F49" s="135">
        <f t="shared" si="18"/>
        <v>0</v>
      </c>
      <c r="G49" s="135">
        <f t="shared" si="18"/>
        <v>96653.61</v>
      </c>
      <c r="H49" s="135">
        <f t="shared" si="18"/>
        <v>0</v>
      </c>
      <c r="I49" s="135">
        <f t="shared" si="18"/>
        <v>0</v>
      </c>
      <c r="J49" s="135">
        <f t="shared" si="18"/>
        <v>0</v>
      </c>
      <c r="K49" s="135">
        <f t="shared" si="18"/>
        <v>0</v>
      </c>
      <c r="L49" s="135">
        <f t="shared" si="18"/>
        <v>0</v>
      </c>
      <c r="M49" s="135">
        <f t="shared" si="18"/>
        <v>2610</v>
      </c>
      <c r="N49" s="135">
        <f>SUM(N50:N59)</f>
        <v>0</v>
      </c>
      <c r="O49" s="135">
        <f t="shared" si="18"/>
        <v>3197.24</v>
      </c>
      <c r="P49" s="135">
        <f t="shared" si="18"/>
        <v>0</v>
      </c>
      <c r="Q49" s="135">
        <f t="shared" si="18"/>
        <v>0</v>
      </c>
      <c r="R49" s="135">
        <f t="shared" ref="R49" si="19">SUM(R50:R59)</f>
        <v>0</v>
      </c>
      <c r="S49" s="135">
        <f t="shared" si="18"/>
        <v>3197.24</v>
      </c>
      <c r="T49" s="135">
        <f t="shared" si="18"/>
        <v>475.94</v>
      </c>
      <c r="U49" s="135">
        <f t="shared" si="18"/>
        <v>0</v>
      </c>
      <c r="V49" s="135">
        <f t="shared" si="18"/>
        <v>44541.55</v>
      </c>
      <c r="W49" s="135">
        <f t="shared" si="18"/>
        <v>6920</v>
      </c>
      <c r="X49" s="135">
        <f t="shared" si="18"/>
        <v>0</v>
      </c>
      <c r="Y49" s="135">
        <f t="shared" si="18"/>
        <v>334764.97000000003</v>
      </c>
      <c r="Z49" s="135">
        <f t="shared" si="18"/>
        <v>334764.97000000003</v>
      </c>
    </row>
    <row r="50" spans="1:26" x14ac:dyDescent="0.3">
      <c r="A50">
        <v>6.1</v>
      </c>
      <c r="B50" s="60" t="s">
        <v>88</v>
      </c>
      <c r="C50" s="62">
        <f>IFERROR(SUMIFS('MGZ121'!$N$2:$N$175,'MGZ121'!H$2:H$175,"SALIDA",'MGZ121'!$J$2:$J$175,$B50),0)</f>
        <v>0</v>
      </c>
      <c r="D50" s="62">
        <f>IFERROR(SUMIFS('MGZ BBVA'!$N$2:$N$88,'MGZ BBVA'!$H$2:$H$88,"SALIDA",'MGZ BBVA'!$J$2:$J$88,$B50),0)</f>
        <v>0</v>
      </c>
      <c r="E50" s="62">
        <f>IFERROR(SUMIFS('MGZ DOLARES'!$N$2:$N$2,'MGZ DOLARES'!$F$2:$F$2,"SALIDA",'MGZ DOLARES'!$J$2:$J$2,$B50),0)</f>
        <v>0</v>
      </c>
      <c r="F50" s="62">
        <f>IFERROR(SUMIFS('MGZ BAJIO'!$N$2:$N$4,'MGZ BAJIO'!$H$2:$H$4,"SALIDA",'MGZ BAJIO'!$J$2:$J$4,$B50),0)</f>
        <v>0</v>
      </c>
      <c r="G50" s="62">
        <f>IFERROR(SUMIFS('VICTOR BANAMEX'!$N$2:$N$65,'VICTOR BANAMEX'!$H$2:$H$65,"SALIDA",'VICTOR BANAMEX'!$J$2:$J$65,$B50),0)</f>
        <v>58960</v>
      </c>
      <c r="H50" s="62">
        <f>IFERROR(SUMIFS('VICTOR BANORTE'!$N$2:$N$9,'VICTOR BANORTE'!$H$2:$H$9,"SALIDA",'VICTOR BANORTE'!$J$2:$J$9,$B50),0)</f>
        <v>0</v>
      </c>
      <c r="I50" s="62">
        <f>IFERROR(SUMIFS(RODRIGO!$N$2:$N$2,RODRIGO!$H$2:$H$2,"SALIDA",RODRIGO!$J$2:$J$2,$B50),0)</f>
        <v>0</v>
      </c>
      <c r="J50" s="62">
        <f>IFERROR(SUMIFS(MOY!$N$2:$N$12,MOY!$H$2:$H$12,"SALIDA",MOY!$J$2:$J$12,$B50),0)</f>
        <v>0</v>
      </c>
      <c r="K50" s="62">
        <f>IFERROR(SUMIFS('NORMA RUTH'!$N$2:$N$12,'NORMA RUTH'!$H$2:$H$12,"SALIDA",'NORMA RUTH'!$J$2:$J$12,$B50),0)</f>
        <v>0</v>
      </c>
      <c r="L50" s="62">
        <f>IFERROR(SUMIFS(VALERIA!$N$2:$N$10,VALERIA!$H$2:$H$10,"SALIDA",VALERIA!$J$2:$J$10,$B50),0)</f>
        <v>0</v>
      </c>
      <c r="M50" s="62">
        <f>IFERROR(SUMIFS('MANUEL BANAMEX'!$N$2:$N$25,'MANUEL BANAMEX'!$H$2:$H$25,"SALIDA",'MANUEL BANAMEX'!$J$2:$J$25,$B50),0)</f>
        <v>0</v>
      </c>
      <c r="N50" s="62">
        <f>IFERROR(SUMIFS(ROBERTO!$N$2:$N$2,ROBERTO!$H$2:$H$2,"SALIDA",ROBERTO!$J$2:$J$2,$B50),0)</f>
        <v>0</v>
      </c>
      <c r="O50" s="62">
        <f>IFERROR(SUMIFS(JUAN!$N$2:$N$11,JUAN!$H$2:$H$11,"SALIDA",JUAN!$J$2:$J$11,$B50),0)</f>
        <v>0</v>
      </c>
      <c r="P50" s="62">
        <f>IFERROR(SUMIFS('NORMA SANCHEZ'!$N$2:$N$14,'NORMA SANCHEZ'!$H$2:$H$14,"SALIDA",'NORMA SANCHEZ'!$J$2:$J$14,$B50),0)</f>
        <v>0</v>
      </c>
      <c r="Q50" s="62">
        <f>IFERROR(SUMIFS('JOSE CARLOS'!$N$2:$N$16,'JOSE CARLOS'!$H$2:$H$16,"SALIDA",'JOSE CARLOS'!$J$2:$J$16,$B50),0)</f>
        <v>0</v>
      </c>
      <c r="R50" s="62">
        <f>IFERROR(SUMIFS('LUIS ENRIQUE '!$N$2:$N$21,'LUIS ENRIQUE '!$H$2:$H$21,"SALIDA",'LUIS ENRIQUE '!$J$2:$J$21,$B50),0)</f>
        <v>0</v>
      </c>
      <c r="S50" s="62">
        <f>IFERROR(SUMIFS(CESARIA!$N$2:$N$15,CESARIA!$H$2:$H$15,"SALIDA",CESARIA!$J$2:$J$15,$B50),0)</f>
        <v>0</v>
      </c>
      <c r="T50" s="62">
        <f>IFERROR(SUMIFS(ALAN!$N$2:$N$14,ALAN!$H$2:$H$14,"SALIDA",ALAN!$J$2:$J$14,$B50),0)</f>
        <v>0</v>
      </c>
      <c r="U50" s="62">
        <f>IFERROR(SUMIFS(ELVIA!$N$2:$N$6,ELVIA!$H$2:$H$6,"SALIDA",ELVIA!$J$2:$J$6,$B50),0)</f>
        <v>0</v>
      </c>
      <c r="V50" s="62">
        <f>IFERROR(SUMIFS(CAJA!$N$2:$N$586,CAJA!$H$2:$H$586,"SALIDA",CAJA!$J$2:$J$586,$B50),0)</f>
        <v>4500</v>
      </c>
      <c r="W50" s="62">
        <f>IFERROR(SUMIFS('CAJA TIGRES'!$N$2:$N$139,'CAJA TIGRES'!$H$2:$H$139,"SALIDA",'CAJA TIGRES'!$J$2:$J$139,$B50),0)</f>
        <v>0</v>
      </c>
      <c r="X50" s="62">
        <f>IFERROR(SUMIFS(RESERVA!$N$2:$N$2,RESERVA!$H$2:$H$2,"SALIDA",RESERVA!$J$2:$J$2,$B50),0)</f>
        <v>0</v>
      </c>
      <c r="Y50" s="96">
        <f t="shared" ref="Y50:Y59" si="20">SUM(C50:X50)</f>
        <v>63460</v>
      </c>
      <c r="Z50" s="96">
        <f t="shared" ref="Z50:Z59" si="21">Y50</f>
        <v>63460</v>
      </c>
    </row>
    <row r="51" spans="1:26" x14ac:dyDescent="0.3">
      <c r="A51">
        <v>6.2</v>
      </c>
      <c r="B51" s="60" t="s">
        <v>89</v>
      </c>
      <c r="C51" s="62">
        <f>IFERROR(SUMIFS('MGZ121'!$N$2:$N$175,'MGZ121'!H$2:H$175,"SALIDA",'MGZ121'!$J$2:$J$175,$B51),0)</f>
        <v>132325.39000000001</v>
      </c>
      <c r="D51" s="62">
        <f>IFERROR(SUMIFS('MGZ BBVA'!$N$2:$N$88,'MGZ BBVA'!$H$2:$H$88,"SALIDA",'MGZ BBVA'!$J$2:$J$88,$B51),0)</f>
        <v>0</v>
      </c>
      <c r="E51" s="62">
        <f>IFERROR(SUMIFS('MGZ DOLARES'!$N$2:$N$2,'MGZ DOLARES'!$F$2:$F$2,"SALIDA",'MGZ DOLARES'!$J$2:$J$2,$B51),0)</f>
        <v>0</v>
      </c>
      <c r="F51" s="62">
        <f>IFERROR(SUMIFS('MGZ BAJIO'!$N$2:$N$4,'MGZ BAJIO'!$H$2:$H$4,"SALIDA",'MGZ BAJIO'!$J$2:$J$4,$B51),0)</f>
        <v>0</v>
      </c>
      <c r="G51" s="62">
        <f>IFERROR(SUMIFS('VICTOR BANAMEX'!$N$2:$N$65,'VICTOR BANAMEX'!$H$2:$H$65,"SALIDA",'VICTOR BANAMEX'!$J$2:$J$65,$B51),0)</f>
        <v>22324.73</v>
      </c>
      <c r="H51" s="62">
        <f>IFERROR(SUMIFS('VICTOR BANORTE'!$N$2:$N$9,'VICTOR BANORTE'!$H$2:$H$9,"SALIDA",'VICTOR BANORTE'!$J$2:$J$9,$B51),0)</f>
        <v>0</v>
      </c>
      <c r="I51" s="62">
        <f>IFERROR(SUMIFS(RODRIGO!$N$2:$N$2,RODRIGO!$H$2:$H$2,"SALIDA",RODRIGO!$J$2:$J$2,$B51),0)</f>
        <v>0</v>
      </c>
      <c r="J51" s="62">
        <f>IFERROR(SUMIFS(MOY!$N$2:$N$12,MOY!$H$2:$H$12,"SALIDA",MOY!$J$2:$J$12,$B51),0)</f>
        <v>0</v>
      </c>
      <c r="K51" s="62">
        <f>IFERROR(SUMIFS('NORMA RUTH'!$N$2:$N$12,'NORMA RUTH'!$H$2:$H$12,"SALIDA",'NORMA RUTH'!$J$2:$J$12,$B51),0)</f>
        <v>0</v>
      </c>
      <c r="L51" s="62">
        <f>IFERROR(SUMIFS(VALERIA!$N$2:$N$10,VALERIA!$H$2:$H$10,"SALIDA",VALERIA!$J$2:$J$10,$B51),0)</f>
        <v>0</v>
      </c>
      <c r="M51" s="62">
        <f>IFERROR(SUMIFS('MANUEL BANAMEX'!$N$2:$N$25,'MANUEL BANAMEX'!$H$2:$H$25,"SALIDA",'MANUEL BANAMEX'!$J$2:$J$25,$B51),0)</f>
        <v>0</v>
      </c>
      <c r="N51" s="62">
        <f>IFERROR(SUMIFS(ROBERTO!$N$2:$N$2,ROBERTO!$H$2:$H$2,"SALIDA",ROBERTO!$J$2:$J$2,$B51),0)</f>
        <v>0</v>
      </c>
      <c r="O51" s="62">
        <f>IFERROR(SUMIFS(JUAN!$N$2:$N$11,JUAN!$H$2:$H$11,"SALIDA",JUAN!$J$2:$J$11,$B51),0)</f>
        <v>3197.24</v>
      </c>
      <c r="P51" s="62">
        <f>IFERROR(SUMIFS('NORMA SANCHEZ'!$N$2:$N$14,'NORMA SANCHEZ'!$H$2:$H$14,"SALIDA",'NORMA SANCHEZ'!$J$2:$J$14,$B51),0)</f>
        <v>0</v>
      </c>
      <c r="Q51" s="62">
        <f>IFERROR(SUMIFS('JOSE CARLOS'!$N$2:$N$16,'JOSE CARLOS'!$H$2:$H$16,"SALIDA",'JOSE CARLOS'!$J$2:$J$16,$B51),0)</f>
        <v>0</v>
      </c>
      <c r="R51" s="62">
        <f>IFERROR(SUMIFS('LUIS ENRIQUE '!$N$2:$N$21,'LUIS ENRIQUE '!$H$2:$H$21,"SALIDA",'LUIS ENRIQUE '!$J$2:$J$21,$B51),0)</f>
        <v>0</v>
      </c>
      <c r="S51" s="62">
        <f>IFERROR(SUMIFS(CESARIA!$N$2:$N$15,CESARIA!$H$2:$H$15,"SALIDA",CESARIA!$J$2:$J$15,$B51),0)</f>
        <v>3197.24</v>
      </c>
      <c r="T51" s="62">
        <f>IFERROR(SUMIFS(ALAN!$N$2:$N$14,ALAN!$H$2:$H$14,"SALIDA",ALAN!$J$2:$J$14,$B51),0)</f>
        <v>0</v>
      </c>
      <c r="U51" s="62">
        <f>IFERROR(SUMIFS(ELVIA!$N$2:$N$6,ELVIA!$H$2:$H$6,"SALIDA",ELVIA!$J$2:$J$6,$B51),0)</f>
        <v>0</v>
      </c>
      <c r="V51" s="62">
        <f>IFERROR(SUMIFS(CAJA!$N$2:$N$586,CAJA!$H$2:$H$586,"SALIDA",CAJA!$J$2:$J$586,$B51),0)</f>
        <v>9562.5300000000007</v>
      </c>
      <c r="W51" s="62">
        <f>IFERROR(SUMIFS('CAJA TIGRES'!$N$2:$N$139,'CAJA TIGRES'!$H$2:$H$139,"SALIDA",'CAJA TIGRES'!$J$2:$J$139,$B51),0)</f>
        <v>0</v>
      </c>
      <c r="X51" s="62">
        <f>IFERROR(SUMIFS(RESERVA!$N$2:$N$2,RESERVA!$H$2:$H$2,"SALIDA",RESERVA!$J$2:$J$2,$B51),0)</f>
        <v>0</v>
      </c>
      <c r="Y51" s="96">
        <f t="shared" si="20"/>
        <v>170607.13</v>
      </c>
      <c r="Z51" s="96">
        <f t="shared" si="21"/>
        <v>170607.13</v>
      </c>
    </row>
    <row r="52" spans="1:26" x14ac:dyDescent="0.3">
      <c r="B52" s="60" t="s">
        <v>8786</v>
      </c>
      <c r="C52" s="62">
        <f>IFERROR(SUMIFS('MGZ121'!$N$2:$N$175,'MGZ121'!H$2:H$175,"SALIDA",'MGZ121'!$J$2:$J$175,$B52),0)</f>
        <v>0</v>
      </c>
      <c r="D52" s="62">
        <f>IFERROR(SUMIFS('MGZ BBVA'!$N$2:$N$88,'MGZ BBVA'!$H$2:$H$88,"SALIDA",'MGZ BBVA'!$J$2:$J$88,$B52),0)</f>
        <v>0</v>
      </c>
      <c r="E52" s="62">
        <f>IFERROR(SUMIFS('MGZ DOLARES'!$N$2:$N$2,'MGZ DOLARES'!$F$2:$F$2,"SALIDA",'MGZ DOLARES'!$J$2:$J$2,$B52),0)</f>
        <v>0</v>
      </c>
      <c r="F52" s="62">
        <f>IFERROR(SUMIFS('MGZ BAJIO'!$N$2:$N$4,'MGZ BAJIO'!$H$2:$H$4,"SALIDA",'MGZ BAJIO'!$J$2:$J$4,$B52),0)</f>
        <v>0</v>
      </c>
      <c r="G52" s="62">
        <f>IFERROR(SUMIFS('VICTOR BANAMEX'!$N$2:$N$65,'VICTOR BANAMEX'!$H$2:$H$65,"SALIDA",'VICTOR BANAMEX'!$J$2:$J$65,$B52),0)</f>
        <v>0</v>
      </c>
      <c r="H52" s="62">
        <f>IFERROR(SUMIFS('VICTOR BANORTE'!$N$2:$N$9,'VICTOR BANORTE'!$H$2:$H$9,"SALIDA",'VICTOR BANORTE'!$J$2:$J$9,$B52),0)</f>
        <v>0</v>
      </c>
      <c r="I52" s="62">
        <f>IFERROR(SUMIFS(RODRIGO!$N$2:$N$2,RODRIGO!$H$2:$H$2,"SALIDA",RODRIGO!$J$2:$J$2,$B52),0)</f>
        <v>0</v>
      </c>
      <c r="J52" s="62">
        <f>IFERROR(SUMIFS(MOY!$N$2:$N$12,MOY!$H$2:$H$12,"SALIDA",MOY!$J$2:$J$12,$B52),0)</f>
        <v>0</v>
      </c>
      <c r="K52" s="62">
        <f>IFERROR(SUMIFS('NORMA RUTH'!$N$2:$N$12,'NORMA RUTH'!$H$2:$H$12,"SALIDA",'NORMA RUTH'!$J$2:$J$12,$B52),0)</f>
        <v>0</v>
      </c>
      <c r="L52" s="62">
        <f>IFERROR(SUMIFS(VALERIA!$N$2:$N$10,VALERIA!$H$2:$H$10,"SALIDA",VALERIA!$J$2:$J$10,$B52),0)</f>
        <v>0</v>
      </c>
      <c r="M52" s="62">
        <f>IFERROR(SUMIFS('MANUEL BANAMEX'!$N$2:$N$25,'MANUEL BANAMEX'!$H$2:$H$25,"SALIDA",'MANUEL BANAMEX'!$J$2:$J$25,$B52),0)</f>
        <v>0</v>
      </c>
      <c r="N52" s="62">
        <f>IFERROR(SUMIFS(ROBERTO!$N$2:$N$2,ROBERTO!$H$2:$H$2,"SALIDA",ROBERTO!$J$2:$J$2,$B52),0)</f>
        <v>0</v>
      </c>
      <c r="O52" s="62">
        <f>IFERROR(SUMIFS(JUAN!$N$2:$N$11,JUAN!$H$2:$H$11,"SALIDA",JUAN!$J$2:$J$11,$B52),0)</f>
        <v>0</v>
      </c>
      <c r="P52" s="62">
        <f>IFERROR(SUMIFS('NORMA SANCHEZ'!$N$2:$N$14,'NORMA SANCHEZ'!$H$2:$H$14,"SALIDA",'NORMA SANCHEZ'!$J$2:$J$14,$B52),0)</f>
        <v>0</v>
      </c>
      <c r="Q52" s="62">
        <f>IFERROR(SUMIFS('JOSE CARLOS'!$N$2:$N$16,'JOSE CARLOS'!$H$2:$H$16,"SALIDA",'JOSE CARLOS'!$J$2:$J$16,$B52),0)</f>
        <v>0</v>
      </c>
      <c r="R52" s="62">
        <f>IFERROR(SUMIFS('LUIS ENRIQUE '!$N$2:$N$21,'LUIS ENRIQUE '!$H$2:$H$21,"SALIDA",'LUIS ENRIQUE '!$J$2:$J$21,$B52),0)</f>
        <v>0</v>
      </c>
      <c r="S52" s="62">
        <f>IFERROR(SUMIFS(CESARIA!$N$2:$N$15,CESARIA!$H$2:$H$15,"SALIDA",CESARIA!$J$2:$J$15,$B52),0)</f>
        <v>0</v>
      </c>
      <c r="T52" s="62">
        <f>IFERROR(SUMIFS(ALAN!$N$2:$N$14,ALAN!$H$2:$H$14,"SALIDA",ALAN!$J$2:$J$14,$B52),0)</f>
        <v>0</v>
      </c>
      <c r="U52" s="62">
        <f>IFERROR(SUMIFS(ELVIA!$N$2:$N$6,ELVIA!$H$2:$H$6,"SALIDA",ELVIA!$J$2:$J$6,$B52),0)</f>
        <v>0</v>
      </c>
      <c r="V52" s="62">
        <f>IFERROR(SUMIFS(CAJA!$N$2:$N$586,CAJA!$H$2:$H$586,"SALIDA",CAJA!$J$2:$J$586,$B52),0)</f>
        <v>0</v>
      </c>
      <c r="W52" s="62">
        <f>IFERROR(SUMIFS('CAJA TIGRES'!$N$2:$N$139,'CAJA TIGRES'!$H$2:$H$139,"SALIDA",'CAJA TIGRES'!$J$2:$J$139,$B52),0)</f>
        <v>0</v>
      </c>
      <c r="X52" s="62">
        <f>IFERROR(SUMIFS(RESERVA!$N$2:$N$2,RESERVA!$H$2:$H$2,"SALIDA",RESERVA!$J$2:$J$2,$B52),0)</f>
        <v>0</v>
      </c>
      <c r="Y52" s="96">
        <f t="shared" si="20"/>
        <v>0</v>
      </c>
      <c r="Z52" s="96">
        <f t="shared" ref="Z52:Z53" si="22">Y52</f>
        <v>0</v>
      </c>
    </row>
    <row r="53" spans="1:26" x14ac:dyDescent="0.3">
      <c r="A53">
        <v>6.3</v>
      </c>
      <c r="B53" s="60" t="s">
        <v>90</v>
      </c>
      <c r="C53" s="62">
        <f>IFERROR(SUMIFS('MGZ121'!$N$2:$N$175,'MGZ121'!H$2:H$175,"SALIDA",'MGZ121'!$J$2:$J$175,$B53),0)</f>
        <v>0</v>
      </c>
      <c r="D53" s="62">
        <f>IFERROR(SUMIFS('MGZ BBVA'!$N$2:$N$88,'MGZ BBVA'!$H$2:$H$88,"SALIDA",'MGZ BBVA'!$J$2:$J$88,$B53),0)</f>
        <v>0</v>
      </c>
      <c r="E53" s="62">
        <f>IFERROR(SUMIFS('MGZ DOLARES'!$N$2:$N$2,'MGZ DOLARES'!$F$2:$F$2,"SALIDA",'MGZ DOLARES'!$J$2:$J$2,$B53),0)</f>
        <v>0</v>
      </c>
      <c r="F53" s="62">
        <f>IFERROR(SUMIFS('MGZ BAJIO'!$N$2:$N$4,'MGZ BAJIO'!$H$2:$H$4,"SALIDA",'MGZ BAJIO'!$J$2:$J$4,$B53),0)</f>
        <v>0</v>
      </c>
      <c r="G53" s="62">
        <f>IFERROR(SUMIFS('VICTOR BANAMEX'!$N$2:$N$65,'VICTOR BANAMEX'!$H$2:$H$65,"SALIDA",'VICTOR BANAMEX'!$J$2:$J$65,$B53),0)</f>
        <v>14382.88</v>
      </c>
      <c r="H53" s="62">
        <f>IFERROR(SUMIFS('VICTOR BANORTE'!$N$2:$N$9,'VICTOR BANORTE'!$H$2:$H$9,"SALIDA",'VICTOR BANORTE'!$J$2:$J$9,$B53),0)</f>
        <v>0</v>
      </c>
      <c r="I53" s="62">
        <f>IFERROR(SUMIFS(RODRIGO!$N$2:$N$2,RODRIGO!$H$2:$H$2,"SALIDA",RODRIGO!$J$2:$J$2,$B53),0)</f>
        <v>0</v>
      </c>
      <c r="J53" s="62">
        <f>IFERROR(SUMIFS(MOY!$N$2:$N$12,MOY!$H$2:$H$12,"SALIDA",MOY!$J$2:$J$12,$B53),0)</f>
        <v>0</v>
      </c>
      <c r="K53" s="62">
        <f>IFERROR(SUMIFS('NORMA RUTH'!$N$2:$N$12,'NORMA RUTH'!$H$2:$H$12,"SALIDA",'NORMA RUTH'!$J$2:$J$12,$B53),0)</f>
        <v>0</v>
      </c>
      <c r="L53" s="62">
        <f>IFERROR(SUMIFS(VALERIA!$N$2:$N$10,VALERIA!$H$2:$H$10,"SALIDA",VALERIA!$J$2:$J$10,$B53),0)</f>
        <v>0</v>
      </c>
      <c r="M53" s="62">
        <f>IFERROR(SUMIFS('MANUEL BANAMEX'!$N$2:$N$25,'MANUEL BANAMEX'!$H$2:$H$25,"SALIDA",'MANUEL BANAMEX'!$J$2:$J$25,$B53),0)</f>
        <v>2610</v>
      </c>
      <c r="N53" s="62">
        <f>IFERROR(SUMIFS(ROBERTO!$N$2:$N$2,ROBERTO!$H$2:$H$2,"SALIDA",ROBERTO!$J$2:$J$2,$B53),0)</f>
        <v>0</v>
      </c>
      <c r="O53" s="62">
        <f>IFERROR(SUMIFS(JUAN!$N$2:$N$11,JUAN!$H$2:$H$11,"SALIDA",JUAN!$J$2:$J$11,$B53),0)</f>
        <v>0</v>
      </c>
      <c r="P53" s="62">
        <f>IFERROR(SUMIFS('NORMA SANCHEZ'!$N$2:$N$14,'NORMA SANCHEZ'!$H$2:$H$14,"SALIDA",'NORMA SANCHEZ'!$J$2:$J$14,$B53),0)</f>
        <v>0</v>
      </c>
      <c r="Q53" s="62">
        <f>IFERROR(SUMIFS('JOSE CARLOS'!$N$2:$N$16,'JOSE CARLOS'!$H$2:$H$16,"SALIDA",'JOSE CARLOS'!$J$2:$J$16,$B53),0)</f>
        <v>0</v>
      </c>
      <c r="R53" s="62">
        <f>IFERROR(SUMIFS('LUIS ENRIQUE '!$N$2:$N$21,'LUIS ENRIQUE '!$H$2:$H$21,"SALIDA",'LUIS ENRIQUE '!$J$2:$J$21,$B53),0)</f>
        <v>0</v>
      </c>
      <c r="S53" s="62">
        <f>IFERROR(SUMIFS(CESARIA!$N$2:$N$15,CESARIA!$H$2:$H$15,"SALIDA",CESARIA!$J$2:$J$15,$B53),0)</f>
        <v>0</v>
      </c>
      <c r="T53" s="62">
        <f>IFERROR(SUMIFS(ALAN!$N$2:$N$14,ALAN!$H$2:$H$14,"SALIDA",ALAN!$J$2:$J$14,$B53),0)</f>
        <v>0</v>
      </c>
      <c r="U53" s="62">
        <f>IFERROR(SUMIFS(ELVIA!$N$2:$N$6,ELVIA!$H$2:$H$6,"SALIDA",ELVIA!$J$2:$J$6,$B53),0)</f>
        <v>0</v>
      </c>
      <c r="V53" s="62">
        <f>IFERROR(SUMIFS(CAJA!$N$2:$N$586,CAJA!$H$2:$H$586,"SALIDA",CAJA!$J$2:$J$586,$B53),0)</f>
        <v>0</v>
      </c>
      <c r="W53" s="62">
        <f>IFERROR(SUMIFS('CAJA TIGRES'!$N$2:$N$139,'CAJA TIGRES'!$H$2:$H$139,"SALIDA",'CAJA TIGRES'!$J$2:$J$139,$B53),0)</f>
        <v>700</v>
      </c>
      <c r="X53" s="62">
        <f>IFERROR(SUMIFS(RESERVA!$N$2:$N$2,RESERVA!$H$2:$H$2,"SALIDA",RESERVA!$J$2:$J$2,$B53),0)</f>
        <v>0</v>
      </c>
      <c r="Y53" s="96">
        <f t="shared" si="20"/>
        <v>17692.879999999997</v>
      </c>
      <c r="Z53" s="96">
        <f t="shared" si="22"/>
        <v>17692.879999999997</v>
      </c>
    </row>
    <row r="54" spans="1:26" x14ac:dyDescent="0.3">
      <c r="A54">
        <v>6.4</v>
      </c>
      <c r="B54" s="60" t="s">
        <v>91</v>
      </c>
      <c r="C54" s="62">
        <f>IFERROR(SUMIFS('MGZ121'!$N$2:$N$175,'MGZ121'!H$2:H$175,"SALIDA",'MGZ121'!$J$2:$J$175,$B54),0)</f>
        <v>0</v>
      </c>
      <c r="D54" s="62">
        <f>IFERROR(SUMIFS('MGZ BBVA'!$N$2:$N$88,'MGZ BBVA'!$H$2:$H$88,"SALIDA",'MGZ BBVA'!$J$2:$J$88,$B54),0)</f>
        <v>0</v>
      </c>
      <c r="E54" s="62">
        <f>IFERROR(SUMIFS('MGZ DOLARES'!$N$2:$N$2,'MGZ DOLARES'!$F$2:$F$2,"SALIDA",'MGZ DOLARES'!$J$2:$J$2,$B54),0)</f>
        <v>0</v>
      </c>
      <c r="F54" s="62">
        <f>IFERROR(SUMIFS('MGZ BAJIO'!$N$2:$N$4,'MGZ BAJIO'!$H$2:$H$4,"SALIDA",'MGZ BAJIO'!$J$2:$J$4,$B54),0)</f>
        <v>0</v>
      </c>
      <c r="G54" s="62">
        <f>IFERROR(SUMIFS('VICTOR BANAMEX'!$N$2:$N$65,'VICTOR BANAMEX'!$H$2:$H$65,"SALIDA",'VICTOR BANAMEX'!$J$2:$J$65,$B54),0)</f>
        <v>0</v>
      </c>
      <c r="H54" s="62">
        <f>IFERROR(SUMIFS('VICTOR BANORTE'!$N$2:$N$9,'VICTOR BANORTE'!$H$2:$H$9,"SALIDA",'VICTOR BANORTE'!$J$2:$J$9,$B54),0)</f>
        <v>0</v>
      </c>
      <c r="I54" s="62">
        <f>IFERROR(SUMIFS(RODRIGO!$N$2:$N$2,RODRIGO!$H$2:$H$2,"SALIDA",RODRIGO!$J$2:$J$2,$B54),0)</f>
        <v>0</v>
      </c>
      <c r="J54" s="62">
        <f>IFERROR(SUMIFS(MOY!$N$2:$N$12,MOY!$H$2:$H$12,"SALIDA",MOY!$J$2:$J$12,$B54),0)</f>
        <v>0</v>
      </c>
      <c r="K54" s="62">
        <f>IFERROR(SUMIFS('NORMA RUTH'!$N$2:$N$12,'NORMA RUTH'!$H$2:$H$12,"SALIDA",'NORMA RUTH'!$J$2:$J$12,$B54),0)</f>
        <v>0</v>
      </c>
      <c r="L54" s="62">
        <f>IFERROR(SUMIFS(VALERIA!$N$2:$N$10,VALERIA!$H$2:$H$10,"SALIDA",VALERIA!$J$2:$J$10,$B54),0)</f>
        <v>0</v>
      </c>
      <c r="M54" s="62">
        <f>IFERROR(SUMIFS('MANUEL BANAMEX'!$N$2:$N$25,'MANUEL BANAMEX'!$H$2:$H$25,"SALIDA",'MANUEL BANAMEX'!$J$2:$J$25,$B54),0)</f>
        <v>0</v>
      </c>
      <c r="N54" s="62">
        <f>IFERROR(SUMIFS(ROBERTO!$N$2:$N$2,ROBERTO!$H$2:$H$2,"SALIDA",ROBERTO!$J$2:$J$2,$B54),0)</f>
        <v>0</v>
      </c>
      <c r="O54" s="62">
        <f>IFERROR(SUMIFS(JUAN!$N$2:$N$11,JUAN!$H$2:$H$11,"SALIDA",JUAN!$J$2:$J$11,$B54),0)</f>
        <v>0</v>
      </c>
      <c r="P54" s="62">
        <f>IFERROR(SUMIFS('NORMA SANCHEZ'!$N$2:$N$14,'NORMA SANCHEZ'!$H$2:$H$14,"SALIDA",'NORMA SANCHEZ'!$J$2:$J$14,$B54),0)</f>
        <v>0</v>
      </c>
      <c r="Q54" s="62">
        <f>IFERROR(SUMIFS('JOSE CARLOS'!$N$2:$N$16,'JOSE CARLOS'!$H$2:$H$16,"SALIDA",'JOSE CARLOS'!$J$2:$J$16,$B54),0)</f>
        <v>0</v>
      </c>
      <c r="R54" s="62">
        <f>IFERROR(SUMIFS('LUIS ENRIQUE '!$N$2:$N$21,'LUIS ENRIQUE '!$H$2:$H$21,"SALIDA",'LUIS ENRIQUE '!$J$2:$J$21,$B54),0)</f>
        <v>0</v>
      </c>
      <c r="S54" s="62">
        <f>IFERROR(SUMIFS(CESARIA!$N$2:$N$15,CESARIA!$H$2:$H$15,"SALIDA",CESARIA!$J$2:$J$15,$B54),0)</f>
        <v>0</v>
      </c>
      <c r="T54" s="62">
        <f>IFERROR(SUMIFS(ALAN!$N$2:$N$14,ALAN!$H$2:$H$14,"SALIDA",ALAN!$J$2:$J$14,$B54),0)</f>
        <v>0</v>
      </c>
      <c r="U54" s="62">
        <f>IFERROR(SUMIFS(ELVIA!$N$2:$N$6,ELVIA!$H$2:$H$6,"SALIDA",ELVIA!$J$2:$J$6,$B54),0)</f>
        <v>0</v>
      </c>
      <c r="V54" s="62">
        <f>IFERROR(SUMIFS(CAJA!$N$2:$N$586,CAJA!$H$2:$H$586,"SALIDA",CAJA!$J$2:$J$586,$B54),0)</f>
        <v>8117</v>
      </c>
      <c r="W54" s="62">
        <f>IFERROR(SUMIFS('CAJA TIGRES'!$N$2:$N$139,'CAJA TIGRES'!$H$2:$H$139,"SALIDA",'CAJA TIGRES'!$J$2:$J$139,$B54),0)</f>
        <v>0</v>
      </c>
      <c r="X54" s="62">
        <f>IFERROR(SUMIFS(RESERVA!$N$2:$N$2,RESERVA!$H$2:$H$2,"SALIDA",RESERVA!$J$2:$J$2,$B54),0)</f>
        <v>0</v>
      </c>
      <c r="Y54" s="96">
        <f t="shared" si="20"/>
        <v>8117</v>
      </c>
      <c r="Z54" s="96">
        <f t="shared" ref="Z54" si="23">Y54</f>
        <v>8117</v>
      </c>
    </row>
    <row r="55" spans="1:26" x14ac:dyDescent="0.3">
      <c r="A55">
        <v>6.5</v>
      </c>
      <c r="B55" s="60" t="s">
        <v>116</v>
      </c>
      <c r="C55" s="62">
        <f>IFERROR(SUMIFS('MGZ121'!$N$2:$N$175,'MGZ121'!H$2:H$175,"SALIDA",'MGZ121'!$J$2:$J$175,$B55),0)</f>
        <v>0</v>
      </c>
      <c r="D55" s="62">
        <f>IFERROR(SUMIFS('MGZ BBVA'!$N$2:$N$88,'MGZ BBVA'!$H$2:$H$88,"SALIDA",'MGZ BBVA'!$J$2:$J$88,$B55),0)</f>
        <v>44844</v>
      </c>
      <c r="E55" s="62">
        <f>IFERROR(SUMIFS('MGZ DOLARES'!$N$2:$N$2,'MGZ DOLARES'!$F$2:$F$2,"SALIDA",'MGZ DOLARES'!$J$2:$J$2,$B55),0)</f>
        <v>0</v>
      </c>
      <c r="F55" s="62">
        <f>IFERROR(SUMIFS('MGZ BAJIO'!$N$2:$N$4,'MGZ BAJIO'!$H$2:$H$4,"SALIDA",'MGZ BAJIO'!$J$2:$J$4,$B55),0)</f>
        <v>0</v>
      </c>
      <c r="G55" s="62">
        <f>IFERROR(SUMIFS('VICTOR BANAMEX'!$N$2:$N$65,'VICTOR BANAMEX'!$H$2:$H$65,"SALIDA",'VICTOR BANAMEX'!$J$2:$J$65,$B55),0)</f>
        <v>986</v>
      </c>
      <c r="H55" s="62">
        <f>IFERROR(SUMIFS('VICTOR BANORTE'!$N$2:$N$9,'VICTOR BANORTE'!$H$2:$H$9,"SALIDA",'VICTOR BANORTE'!$J$2:$J$9,$B55),0)</f>
        <v>0</v>
      </c>
      <c r="I55" s="62">
        <f>IFERROR(SUMIFS(RODRIGO!$N$2:$N$2,RODRIGO!$H$2:$H$2,"SALIDA",RODRIGO!$J$2:$J$2,$B55),0)</f>
        <v>0</v>
      </c>
      <c r="J55" s="62">
        <f>IFERROR(SUMIFS(MOY!$N$2:$N$12,MOY!$H$2:$H$12,"SALIDA",MOY!$J$2:$J$12,$B55),0)</f>
        <v>0</v>
      </c>
      <c r="K55" s="62">
        <f>IFERROR(SUMIFS('NORMA RUTH'!$N$2:$N$12,'NORMA RUTH'!$H$2:$H$12,"SALIDA",'NORMA RUTH'!$J$2:$J$12,$B55),0)</f>
        <v>0</v>
      </c>
      <c r="L55" s="62">
        <f>IFERROR(SUMIFS(VALERIA!$N$2:$N$10,VALERIA!$H$2:$H$10,"SALIDA",VALERIA!$J$2:$J$10,$B55),0)</f>
        <v>0</v>
      </c>
      <c r="M55" s="62">
        <f>IFERROR(SUMIFS('MANUEL BANAMEX'!$N$2:$N$25,'MANUEL BANAMEX'!$H$2:$H$25,"SALIDA",'MANUEL BANAMEX'!$J$2:$J$25,$B55),0)</f>
        <v>0</v>
      </c>
      <c r="N55" s="62">
        <f>IFERROR(SUMIFS(ROBERTO!$N$2:$N$2,ROBERTO!$H$2:$H$2,"SALIDA",ROBERTO!$J$2:$J$2,$B55),0)</f>
        <v>0</v>
      </c>
      <c r="O55" s="62">
        <f>IFERROR(SUMIFS(JUAN!$N$2:$N$11,JUAN!$H$2:$H$11,"SALIDA",JUAN!$J$2:$J$11,$B55),0)</f>
        <v>0</v>
      </c>
      <c r="P55" s="62">
        <f>IFERROR(SUMIFS('NORMA SANCHEZ'!$N$2:$N$14,'NORMA SANCHEZ'!$H$2:$H$14,"SALIDA",'NORMA SANCHEZ'!$J$2:$J$14,$B55),0)</f>
        <v>0</v>
      </c>
      <c r="Q55" s="62">
        <f>IFERROR(SUMIFS('JOSE CARLOS'!$N$2:$N$16,'JOSE CARLOS'!$H$2:$H$16,"SALIDA",'JOSE CARLOS'!$J$2:$J$16,$B55),0)</f>
        <v>0</v>
      </c>
      <c r="R55" s="62">
        <f>IFERROR(SUMIFS('LUIS ENRIQUE '!$N$2:$N$21,'LUIS ENRIQUE '!$H$2:$H$21,"SALIDA",'LUIS ENRIQUE '!$J$2:$J$21,$B55),0)</f>
        <v>0</v>
      </c>
      <c r="S55" s="62">
        <f>IFERROR(SUMIFS(CESARIA!$N$2:$N$15,CESARIA!$H$2:$H$15,"SALIDA",CESARIA!$J$2:$J$15,$B55),0)</f>
        <v>0</v>
      </c>
      <c r="T55" s="62">
        <f>IFERROR(SUMIFS(ALAN!$N$2:$N$14,ALAN!$H$2:$H$14,"SALIDA",ALAN!$J$2:$J$14,$B55),0)</f>
        <v>475.94</v>
      </c>
      <c r="U55" s="62">
        <f>IFERROR(SUMIFS(ELVIA!$N$2:$N$6,ELVIA!$H$2:$H$6,"SALIDA",ELVIA!$J$2:$J$6,$B55),0)</f>
        <v>0</v>
      </c>
      <c r="V55" s="62">
        <f>IFERROR(SUMIFS(CAJA!$N$2:$N$586,CAJA!$H$2:$H$586,"SALIDA",CAJA!$J$2:$J$586,$B55),0)</f>
        <v>18862.02</v>
      </c>
      <c r="W55" s="62">
        <f>IFERROR(SUMIFS('CAJA TIGRES'!$N$2:$N$139,'CAJA TIGRES'!$H$2:$H$139,"SALIDA",'CAJA TIGRES'!$J$2:$J$139,$B55),0)</f>
        <v>6220</v>
      </c>
      <c r="X55" s="62">
        <f>IFERROR(SUMIFS(RESERVA!$N$2:$N$2,RESERVA!$H$2:$H$2,"SALIDA",RESERVA!$J$2:$J$2,$B55),0)</f>
        <v>0</v>
      </c>
      <c r="Y55" s="96">
        <f t="shared" si="20"/>
        <v>71387.960000000006</v>
      </c>
      <c r="Z55" s="96">
        <f t="shared" si="21"/>
        <v>71387.960000000006</v>
      </c>
    </row>
    <row r="56" spans="1:26" x14ac:dyDescent="0.3">
      <c r="B56" s="60" t="s">
        <v>188</v>
      </c>
      <c r="C56" s="62">
        <f>IFERROR(SUMIFS('MGZ121'!$N$2:$N$175,'MGZ121'!H$2:H$175,"SALIDA",'MGZ121'!$J$2:$J$175,$B56),0)</f>
        <v>0</v>
      </c>
      <c r="D56" s="62">
        <f>IFERROR(SUMIFS('MGZ BBVA'!$N$2:$N$88,'MGZ BBVA'!$H$2:$H$88,"SALIDA",'MGZ BBVA'!$J$2:$J$88,$B56),0)</f>
        <v>0</v>
      </c>
      <c r="E56" s="62">
        <f>IFERROR(SUMIFS('MGZ DOLARES'!$N$2:$N$2,'MGZ DOLARES'!$F$2:$F$2,"SALIDA",'MGZ DOLARES'!$J$2:$J$2,$B56),0)</f>
        <v>0</v>
      </c>
      <c r="F56" s="62">
        <f>IFERROR(SUMIFS('MGZ BAJIO'!$N$2:$N$4,'MGZ BAJIO'!$H$2:$H$4,"SALIDA",'MGZ BAJIO'!$J$2:$J$4,$B56),0)</f>
        <v>0</v>
      </c>
      <c r="G56" s="62">
        <f>IFERROR(SUMIFS('VICTOR BANAMEX'!$N$2:$N$65,'VICTOR BANAMEX'!$H$2:$H$65,"SALIDA",'VICTOR BANAMEX'!$J$2:$J$65,$B56),0)</f>
        <v>0</v>
      </c>
      <c r="H56" s="62">
        <f>IFERROR(SUMIFS('VICTOR BANORTE'!$N$2:$N$9,'VICTOR BANORTE'!$H$2:$H$9,"SALIDA",'VICTOR BANORTE'!$J$2:$J$9,$B56),0)</f>
        <v>0</v>
      </c>
      <c r="I56" s="62">
        <f>IFERROR(SUMIFS(RODRIGO!$N$2:$N$2,RODRIGO!$H$2:$H$2,"SALIDA",RODRIGO!$J$2:$J$2,$B56),0)</f>
        <v>0</v>
      </c>
      <c r="J56" s="62">
        <f>IFERROR(SUMIFS(MOY!$N$2:$N$12,MOY!$H$2:$H$12,"SALIDA",MOY!$J$2:$J$12,$B56),0)</f>
        <v>0</v>
      </c>
      <c r="K56" s="62">
        <f>IFERROR(SUMIFS('NORMA RUTH'!$N$2:$N$12,'NORMA RUTH'!$H$2:$H$12,"SALIDA",'NORMA RUTH'!$J$2:$J$12,$B56),0)</f>
        <v>0</v>
      </c>
      <c r="L56" s="62">
        <f>IFERROR(SUMIFS(VALERIA!$N$2:$N$10,VALERIA!$H$2:$H$10,"SALIDA",VALERIA!$J$2:$J$10,$B56),0)</f>
        <v>0</v>
      </c>
      <c r="M56" s="62">
        <f>IFERROR(SUMIFS('MANUEL BANAMEX'!$N$2:$N$25,'MANUEL BANAMEX'!$H$2:$H$25,"SALIDA",'MANUEL BANAMEX'!$J$2:$J$25,$B56),0)</f>
        <v>0</v>
      </c>
      <c r="N56" s="62">
        <f>IFERROR(SUMIFS(ROBERTO!$N$2:$N$2,ROBERTO!$H$2:$H$2,"SALIDA",ROBERTO!$J$2:$J$2,$B56),0)</f>
        <v>0</v>
      </c>
      <c r="O56" s="62">
        <f>IFERROR(SUMIFS(JUAN!$N$2:$N$11,JUAN!$H$2:$H$11,"SALIDA",JUAN!$J$2:$J$11,$B56),0)</f>
        <v>0</v>
      </c>
      <c r="P56" s="62">
        <f>IFERROR(SUMIFS('NORMA SANCHEZ'!$N$2:$N$14,'NORMA SANCHEZ'!$H$2:$H$14,"SALIDA",'NORMA SANCHEZ'!$J$2:$J$14,$B56),0)</f>
        <v>0</v>
      </c>
      <c r="Q56" s="62">
        <f>IFERROR(SUMIFS('JOSE CARLOS'!$N$2:$N$16,'JOSE CARLOS'!$H$2:$H$16,"SALIDA",'JOSE CARLOS'!$J$2:$J$16,$B56),0)</f>
        <v>0</v>
      </c>
      <c r="R56" s="62">
        <f>IFERROR(SUMIFS('LUIS ENRIQUE '!$N$2:$N$21,'LUIS ENRIQUE '!$H$2:$H$21,"SALIDA",'LUIS ENRIQUE '!$J$2:$J$21,$B56),0)</f>
        <v>0</v>
      </c>
      <c r="S56" s="62">
        <f>IFERROR(SUMIFS(CESARIA!$N$2:$N$15,CESARIA!$H$2:$H$15,"SALIDA",CESARIA!$J$2:$J$15,$B56),0)</f>
        <v>0</v>
      </c>
      <c r="T56" s="62">
        <f>IFERROR(SUMIFS(ALAN!$N$2:$N$14,ALAN!$H$2:$H$14,"SALIDA",ALAN!$J$2:$J$14,$B56),0)</f>
        <v>0</v>
      </c>
      <c r="U56" s="62">
        <f>IFERROR(SUMIFS(ELVIA!$N$2:$N$6,ELVIA!$H$2:$H$6,"SALIDA",ELVIA!$J$2:$J$6,$B56),0)</f>
        <v>0</v>
      </c>
      <c r="V56" s="62">
        <f>IFERROR(SUMIFS(CAJA!$N$2:$N$586,CAJA!$H$2:$H$586,"SALIDA",CAJA!$J$2:$J$586,$B56),0)</f>
        <v>0</v>
      </c>
      <c r="W56" s="62">
        <f>IFERROR(SUMIFS('CAJA TIGRES'!$N$2:$N$139,'CAJA TIGRES'!$H$2:$H$139,"SALIDA",'CAJA TIGRES'!$J$2:$J$139,$B56),0)</f>
        <v>0</v>
      </c>
      <c r="X56" s="62">
        <f>IFERROR(SUMIFS(RESERVA!$N$2:$N$2,RESERVA!$H$2:$H$2,"SALIDA",RESERVA!$J$2:$J$2,$B56),0)</f>
        <v>0</v>
      </c>
      <c r="Y56" s="96">
        <f t="shared" si="20"/>
        <v>0</v>
      </c>
      <c r="Z56" s="96">
        <f t="shared" si="21"/>
        <v>0</v>
      </c>
    </row>
    <row r="57" spans="1:26" x14ac:dyDescent="0.3">
      <c r="B57" s="60" t="s">
        <v>211</v>
      </c>
      <c r="C57" s="62">
        <f>IFERROR(SUMIFS('MGZ121'!$N$2:$N$175,'MGZ121'!H$2:H$175,"SALIDA",'MGZ121'!$J$2:$J$175,$B57),0)</f>
        <v>0</v>
      </c>
      <c r="D57" s="62">
        <f>IFERROR(SUMIFS('MGZ BBVA'!$N$2:$N$88,'MGZ BBVA'!$H$2:$H$88,"SALIDA",'MGZ BBVA'!$J$2:$J$88,$B57),0)</f>
        <v>0</v>
      </c>
      <c r="E57" s="62">
        <f>IFERROR(SUMIFS('MGZ DOLARES'!$N$2:$N$2,'MGZ DOLARES'!$F$2:$F$2,"SALIDA",'MGZ DOLARES'!$J$2:$J$2,$B57),0)</f>
        <v>0</v>
      </c>
      <c r="F57" s="62">
        <f>IFERROR(SUMIFS('MGZ BAJIO'!$N$2:$N$4,'MGZ BAJIO'!$H$2:$H$4,"SALIDA",'MGZ BAJIO'!$J$2:$J$4,$B57),0)</f>
        <v>0</v>
      </c>
      <c r="G57" s="62">
        <f>IFERROR(SUMIFS('VICTOR BANAMEX'!$N$2:$N$65,'VICTOR BANAMEX'!$H$2:$H$65,"SALIDA",'VICTOR BANAMEX'!$J$2:$J$65,$B57),0)</f>
        <v>0</v>
      </c>
      <c r="H57" s="62">
        <f>IFERROR(SUMIFS('VICTOR BANORTE'!$N$2:$N$9,'VICTOR BANORTE'!$H$2:$H$9,"SALIDA",'VICTOR BANORTE'!$J$2:$J$9,$B57),0)</f>
        <v>0</v>
      </c>
      <c r="I57" s="62">
        <f>IFERROR(SUMIFS(RODRIGO!$N$2:$N$2,RODRIGO!$H$2:$H$2,"SALIDA",RODRIGO!$J$2:$J$2,$B57),0)</f>
        <v>0</v>
      </c>
      <c r="J57" s="62">
        <f>IFERROR(SUMIFS(MOY!$N$2:$N$12,MOY!$H$2:$H$12,"SALIDA",MOY!$J$2:$J$12,$B57),0)</f>
        <v>0</v>
      </c>
      <c r="K57" s="62">
        <f>IFERROR(SUMIFS('NORMA RUTH'!$N$2:$N$12,'NORMA RUTH'!$H$2:$H$12,"SALIDA",'NORMA RUTH'!$J$2:$J$12,$B57),0)</f>
        <v>0</v>
      </c>
      <c r="L57" s="62">
        <f>IFERROR(SUMIFS(VALERIA!$N$2:$N$10,VALERIA!$H$2:$H$10,"SALIDA",VALERIA!$J$2:$J$10,$B57),0)</f>
        <v>0</v>
      </c>
      <c r="M57" s="62">
        <f>IFERROR(SUMIFS('MANUEL BANAMEX'!$N$2:$N$25,'MANUEL BANAMEX'!$H$2:$H$25,"SALIDA",'MANUEL BANAMEX'!$J$2:$J$25,$B57),0)</f>
        <v>0</v>
      </c>
      <c r="N57" s="62">
        <f>IFERROR(SUMIFS(ROBERTO!$N$2:$N$2,ROBERTO!$H$2:$H$2,"SALIDA",ROBERTO!$J$2:$J$2,$B57),0)</f>
        <v>0</v>
      </c>
      <c r="O57" s="62">
        <f>IFERROR(SUMIFS(JUAN!$N$2:$N$11,JUAN!$H$2:$H$11,"SALIDA",JUAN!$J$2:$J$11,$B57),0)</f>
        <v>0</v>
      </c>
      <c r="P57" s="62">
        <f>IFERROR(SUMIFS('NORMA SANCHEZ'!$N$2:$N$14,'NORMA SANCHEZ'!$H$2:$H$14,"SALIDA",'NORMA SANCHEZ'!$J$2:$J$14,$B57),0)</f>
        <v>0</v>
      </c>
      <c r="Q57" s="62">
        <f>IFERROR(SUMIFS('JOSE CARLOS'!$N$2:$N$16,'JOSE CARLOS'!$H$2:$H$16,"SALIDA",'JOSE CARLOS'!$J$2:$J$16,$B57),0)</f>
        <v>0</v>
      </c>
      <c r="R57" s="62">
        <f>IFERROR(SUMIFS('LUIS ENRIQUE '!$N$2:$N$21,'LUIS ENRIQUE '!$H$2:$H$21,"SALIDA",'LUIS ENRIQUE '!$J$2:$J$21,$B57),0)</f>
        <v>0</v>
      </c>
      <c r="S57" s="62">
        <f>IFERROR(SUMIFS(CESARIA!$N$2:$N$15,CESARIA!$H$2:$H$15,"SALIDA",CESARIA!$J$2:$J$15,$B57),0)</f>
        <v>0</v>
      </c>
      <c r="T57" s="62">
        <f>IFERROR(SUMIFS(ALAN!$N$2:$N$14,ALAN!$H$2:$H$14,"SALIDA",ALAN!$J$2:$J$14,$B57),0)</f>
        <v>0</v>
      </c>
      <c r="U57" s="62">
        <f>IFERROR(SUMIFS(ELVIA!$N$2:$N$6,ELVIA!$H$2:$H$6,"SALIDA",ELVIA!$J$2:$J$6,$B57),0)</f>
        <v>0</v>
      </c>
      <c r="V57" s="62">
        <f>IFERROR(SUMIFS(CAJA!$N$2:$N$586,CAJA!$H$2:$H$586,"SALIDA",CAJA!$J$2:$J$586,$B57),0)</f>
        <v>0</v>
      </c>
      <c r="W57" s="62">
        <f>IFERROR(SUMIFS('CAJA TIGRES'!$N$2:$N$139,'CAJA TIGRES'!$H$2:$H$139,"SALIDA",'CAJA TIGRES'!$J$2:$J$139,$B57),0)</f>
        <v>0</v>
      </c>
      <c r="X57" s="62">
        <f>IFERROR(SUMIFS(RESERVA!$N$2:$N$2,RESERVA!$H$2:$H$2,"SALIDA",RESERVA!$J$2:$J$2,$B57),0)</f>
        <v>0</v>
      </c>
      <c r="Y57" s="96">
        <f t="shared" si="20"/>
        <v>0</v>
      </c>
      <c r="Z57" s="96">
        <f t="shared" si="21"/>
        <v>0</v>
      </c>
    </row>
    <row r="58" spans="1:26" x14ac:dyDescent="0.3">
      <c r="B58" s="60" t="s">
        <v>212</v>
      </c>
      <c r="C58" s="62">
        <f>IFERROR(SUMIFS('MGZ121'!$N$2:$N$175,'MGZ121'!H$2:H$175,"SALIDA",'MGZ121'!$J$2:$J$175,$B58),0)</f>
        <v>0</v>
      </c>
      <c r="D58" s="62">
        <f>IFERROR(SUMIFS('MGZ BBVA'!$N$2:$N$88,'MGZ BBVA'!$H$2:$H$88,"SALIDA",'MGZ BBVA'!$J$2:$J$88,$B58),0)</f>
        <v>0</v>
      </c>
      <c r="E58" s="62">
        <f>IFERROR(SUMIFS('MGZ DOLARES'!$N$2:$N$2,'MGZ DOLARES'!$F$2:$F$2,"SALIDA",'MGZ DOLARES'!$J$2:$J$2,$B58),0)</f>
        <v>0</v>
      </c>
      <c r="F58" s="62">
        <f>IFERROR(SUMIFS('MGZ BAJIO'!$N$2:$N$4,'MGZ BAJIO'!$H$2:$H$4,"SALIDA",'MGZ BAJIO'!$J$2:$J$4,$B58),0)</f>
        <v>0</v>
      </c>
      <c r="G58" s="62">
        <f>IFERROR(SUMIFS('VICTOR BANAMEX'!$N$2:$N$65,'VICTOR BANAMEX'!$H$2:$H$65,"SALIDA",'VICTOR BANAMEX'!$J$2:$J$65,$B58),0)</f>
        <v>0</v>
      </c>
      <c r="H58" s="62">
        <f>IFERROR(SUMIFS('VICTOR BANORTE'!$N$2:$N$9,'VICTOR BANORTE'!$H$2:$H$9,"SALIDA",'VICTOR BANORTE'!$J$2:$J$9,$B58),0)</f>
        <v>0</v>
      </c>
      <c r="I58" s="62">
        <f>IFERROR(SUMIFS(RODRIGO!$N$2:$N$2,RODRIGO!$H$2:$H$2,"SALIDA",RODRIGO!$J$2:$J$2,$B58),0)</f>
        <v>0</v>
      </c>
      <c r="J58" s="62">
        <f>IFERROR(SUMIFS(MOY!$N$2:$N$12,MOY!$H$2:$H$12,"SALIDA",MOY!$J$2:$J$12,$B58),0)</f>
        <v>0</v>
      </c>
      <c r="K58" s="62">
        <f>IFERROR(SUMIFS('NORMA RUTH'!$N$2:$N$12,'NORMA RUTH'!$H$2:$H$12,"SALIDA",'NORMA RUTH'!$J$2:$J$12,$B58),0)</f>
        <v>0</v>
      </c>
      <c r="L58" s="62">
        <f>IFERROR(SUMIFS(VALERIA!$N$2:$N$10,VALERIA!$H$2:$H$10,"SALIDA",VALERIA!$J$2:$J$10,$B58),0)</f>
        <v>0</v>
      </c>
      <c r="M58" s="62">
        <f>IFERROR(SUMIFS('MANUEL BANAMEX'!$N$2:$N$25,'MANUEL BANAMEX'!$H$2:$H$25,"SALIDA",'MANUEL BANAMEX'!$J$2:$J$25,$B58),0)</f>
        <v>0</v>
      </c>
      <c r="N58" s="62">
        <f>IFERROR(SUMIFS(ROBERTO!$N$2:$N$2,ROBERTO!$H$2:$H$2,"SALIDA",ROBERTO!$J$2:$J$2,$B58),0)</f>
        <v>0</v>
      </c>
      <c r="O58" s="62">
        <f>IFERROR(SUMIFS(JUAN!$N$2:$N$11,JUAN!$H$2:$H$11,"SALIDA",JUAN!$J$2:$J$11,$B58),0)</f>
        <v>0</v>
      </c>
      <c r="P58" s="62">
        <f>IFERROR(SUMIFS('NORMA SANCHEZ'!$N$2:$N$14,'NORMA SANCHEZ'!$H$2:$H$14,"SALIDA",'NORMA SANCHEZ'!$J$2:$J$14,$B58),0)</f>
        <v>0</v>
      </c>
      <c r="Q58" s="62">
        <f>IFERROR(SUMIFS('JOSE CARLOS'!$N$2:$N$16,'JOSE CARLOS'!$H$2:$H$16,"SALIDA",'JOSE CARLOS'!$J$2:$J$16,$B58),0)</f>
        <v>0</v>
      </c>
      <c r="R58" s="62">
        <f>IFERROR(SUMIFS('LUIS ENRIQUE '!$N$2:$N$21,'LUIS ENRIQUE '!$H$2:$H$21,"SALIDA",'LUIS ENRIQUE '!$J$2:$J$21,$B58),0)</f>
        <v>0</v>
      </c>
      <c r="S58" s="62">
        <f>IFERROR(SUMIFS(CESARIA!$N$2:$N$15,CESARIA!$H$2:$H$15,"SALIDA",CESARIA!$J$2:$J$15,$B58),0)</f>
        <v>0</v>
      </c>
      <c r="T58" s="62">
        <f>IFERROR(SUMIFS(ALAN!$N$2:$N$14,ALAN!$H$2:$H$14,"SALIDA",ALAN!$J$2:$J$14,$B58),0)</f>
        <v>0</v>
      </c>
      <c r="U58" s="62">
        <f>IFERROR(SUMIFS(ELVIA!$N$2:$N$6,ELVIA!$H$2:$H$6,"SALIDA",ELVIA!$J$2:$J$6,$B58),0)</f>
        <v>0</v>
      </c>
      <c r="V58" s="62">
        <f>IFERROR(SUMIFS(CAJA!$N$2:$N$586,CAJA!$H$2:$H$586,"SALIDA",CAJA!$J$2:$J$586,$B58),0)</f>
        <v>3500</v>
      </c>
      <c r="W58" s="62">
        <f>IFERROR(SUMIFS('CAJA TIGRES'!$N$2:$N$139,'CAJA TIGRES'!$H$2:$H$139,"SALIDA",'CAJA TIGRES'!$J$2:$J$139,$B58),0)</f>
        <v>0</v>
      </c>
      <c r="X58" s="62">
        <f>IFERROR(SUMIFS(RESERVA!$N$2:$N$2,RESERVA!$H$2:$H$2,"SALIDA",RESERVA!$J$2:$J$2,$B58),0)</f>
        <v>0</v>
      </c>
      <c r="Y58" s="96">
        <f t="shared" si="20"/>
        <v>3500</v>
      </c>
      <c r="Z58" s="96">
        <f t="shared" si="21"/>
        <v>3500</v>
      </c>
    </row>
    <row r="59" spans="1:26" ht="27.6" x14ac:dyDescent="0.3">
      <c r="B59" s="61" t="s">
        <v>221</v>
      </c>
      <c r="C59" s="62">
        <f>IFERROR(SUMIFS('MGZ121'!$N$2:$N$175,'MGZ121'!H$2:H$175,"SALIDA",'MGZ121'!$J$2:$J$175,$B59),0)</f>
        <v>0</v>
      </c>
      <c r="D59" s="62">
        <f>IFERROR(SUMIFS('MGZ BBVA'!$N$2:$N$88,'MGZ BBVA'!$H$2:$H$88,"SALIDA",'MGZ BBVA'!$J$2:$J$88,$B59),0)</f>
        <v>0</v>
      </c>
      <c r="E59" s="62">
        <f>IFERROR(SUMIFS('MGZ DOLARES'!$N$2:$N$2,'MGZ DOLARES'!$F$2:$F$2,"SALIDA",'MGZ DOLARES'!$J$2:$J$2,$B59),0)</f>
        <v>0</v>
      </c>
      <c r="F59" s="62">
        <f>IFERROR(SUMIFS('MGZ BAJIO'!$N$2:$N$4,'MGZ BAJIO'!$H$2:$H$4,"SALIDA",'MGZ BAJIO'!$J$2:$J$4,$B59),0)</f>
        <v>0</v>
      </c>
      <c r="G59" s="62">
        <f>IFERROR(SUMIFS('VICTOR BANAMEX'!$N$2:$N$65,'VICTOR BANAMEX'!$H$2:$H$65,"SALIDA",'VICTOR BANAMEX'!$J$2:$J$65,$B59),0)</f>
        <v>0</v>
      </c>
      <c r="H59" s="62">
        <f>IFERROR(SUMIFS('VICTOR BANORTE'!$N$2:$N$9,'VICTOR BANORTE'!$H$2:$H$9,"SALIDA",'VICTOR BANORTE'!$J$2:$J$9,$B59),0)</f>
        <v>0</v>
      </c>
      <c r="I59" s="62">
        <f>IFERROR(SUMIFS(RODRIGO!$N$2:$N$2,RODRIGO!$H$2:$H$2,"SALIDA",RODRIGO!$J$2:$J$2,$B59),0)</f>
        <v>0</v>
      </c>
      <c r="J59" s="62">
        <f>IFERROR(SUMIFS(MOY!$N$2:$N$12,MOY!$H$2:$H$12,"SALIDA",MOY!$J$2:$J$12,$B59),0)</f>
        <v>0</v>
      </c>
      <c r="K59" s="62">
        <f>IFERROR(SUMIFS('NORMA RUTH'!$N$2:$N$12,'NORMA RUTH'!$H$2:$H$12,"SALIDA",'NORMA RUTH'!$J$2:$J$12,$B59),0)</f>
        <v>0</v>
      </c>
      <c r="L59" s="62">
        <f>IFERROR(SUMIFS(VALERIA!$N$2:$N$10,VALERIA!$H$2:$H$10,"SALIDA",VALERIA!$J$2:$J$10,$B59),0)</f>
        <v>0</v>
      </c>
      <c r="M59" s="62">
        <f>IFERROR(SUMIFS('MANUEL BANAMEX'!$N$2:$N$25,'MANUEL BANAMEX'!$H$2:$H$25,"SALIDA",'MANUEL BANAMEX'!$J$2:$J$25,$B59),0)</f>
        <v>0</v>
      </c>
      <c r="N59" s="62">
        <f>IFERROR(SUMIFS(ROBERTO!$N$2:$N$2,ROBERTO!$H$2:$H$2,"SALIDA",ROBERTO!$J$2:$J$2,$B59),0)</f>
        <v>0</v>
      </c>
      <c r="O59" s="62">
        <f>IFERROR(SUMIFS(JUAN!$N$2:$N$11,JUAN!$H$2:$H$11,"SALIDA",JUAN!$J$2:$J$11,$B59),0)</f>
        <v>0</v>
      </c>
      <c r="P59" s="62">
        <f>IFERROR(SUMIFS('NORMA SANCHEZ'!$N$2:$N$14,'NORMA SANCHEZ'!$H$2:$H$14,"SALIDA",'NORMA SANCHEZ'!$J$2:$J$14,$B59),0)</f>
        <v>0</v>
      </c>
      <c r="Q59" s="62">
        <f>IFERROR(SUMIFS('JOSE CARLOS'!$N$2:$N$16,'JOSE CARLOS'!$H$2:$H$16,"SALIDA",'JOSE CARLOS'!$J$2:$J$16,$B59),0)</f>
        <v>0</v>
      </c>
      <c r="R59" s="62">
        <f>IFERROR(SUMIFS('LUIS ENRIQUE '!$N$2:$N$21,'LUIS ENRIQUE '!$H$2:$H$21,"SALIDA",'LUIS ENRIQUE '!$J$2:$J$21,$B59),0)</f>
        <v>0</v>
      </c>
      <c r="S59" s="62">
        <f>IFERROR(SUMIFS(CESARIA!$N$2:$N$15,CESARIA!$H$2:$H$15,"SALIDA",CESARIA!$J$2:$J$15,$B59),0)</f>
        <v>0</v>
      </c>
      <c r="T59" s="62">
        <f>IFERROR(SUMIFS(ALAN!$N$2:$N$14,ALAN!$H$2:$H$14,"SALIDA",ALAN!$J$2:$J$14,$B59),0)</f>
        <v>0</v>
      </c>
      <c r="U59" s="62">
        <f>IFERROR(SUMIFS(ELVIA!$N$2:$N$6,ELVIA!$H$2:$H$6,"SALIDA",ELVIA!$J$2:$J$6,$B59),0)</f>
        <v>0</v>
      </c>
      <c r="V59" s="62">
        <f>IFERROR(SUMIFS(CAJA!$N$2:$N$586,CAJA!$H$2:$H$586,"SALIDA",CAJA!$J$2:$J$586,$B59),0)</f>
        <v>0</v>
      </c>
      <c r="W59" s="62">
        <f>IFERROR(SUMIFS('CAJA TIGRES'!$N$2:$N$139,'CAJA TIGRES'!$H$2:$H$139,"SALIDA",'CAJA TIGRES'!$J$2:$J$139,$B59),0)</f>
        <v>0</v>
      </c>
      <c r="X59" s="62">
        <f>IFERROR(SUMIFS(RESERVA!$N$2:$N$2,RESERVA!$H$2:$H$2,"SALIDA",RESERVA!$J$2:$J$2,$B59),0)</f>
        <v>0</v>
      </c>
      <c r="Y59" s="96">
        <f t="shared" si="20"/>
        <v>0</v>
      </c>
      <c r="Z59" s="96">
        <f t="shared" si="21"/>
        <v>0</v>
      </c>
    </row>
    <row r="60" spans="1:26" s="180" customFormat="1" x14ac:dyDescent="0.3">
      <c r="A60" s="180">
        <v>7</v>
      </c>
      <c r="B60" s="185" t="s">
        <v>57</v>
      </c>
      <c r="C60" s="135">
        <f>SUM(C61:C63)</f>
        <v>451084.35000000003</v>
      </c>
      <c r="D60" s="135">
        <f t="shared" ref="D60:Z60" si="24">SUM(D61:D63)</f>
        <v>1037.04</v>
      </c>
      <c r="E60" s="135">
        <f t="shared" si="24"/>
        <v>0</v>
      </c>
      <c r="F60" s="135">
        <f t="shared" si="24"/>
        <v>580</v>
      </c>
      <c r="G60" s="135">
        <f t="shared" si="24"/>
        <v>508.21</v>
      </c>
      <c r="H60" s="135">
        <f t="shared" si="24"/>
        <v>511.4</v>
      </c>
      <c r="I60" s="135">
        <f t="shared" si="24"/>
        <v>0</v>
      </c>
      <c r="J60" s="135">
        <f t="shared" si="24"/>
        <v>455.88</v>
      </c>
      <c r="K60" s="135">
        <f t="shared" si="24"/>
        <v>324.8</v>
      </c>
      <c r="L60" s="135">
        <f t="shared" si="24"/>
        <v>585.79999999999995</v>
      </c>
      <c r="M60" s="135">
        <f t="shared" si="24"/>
        <v>0</v>
      </c>
      <c r="N60" s="135">
        <f t="shared" si="24"/>
        <v>0</v>
      </c>
      <c r="O60" s="135">
        <f t="shared" si="24"/>
        <v>568.4</v>
      </c>
      <c r="P60" s="135">
        <f t="shared" si="24"/>
        <v>191.4</v>
      </c>
      <c r="Q60" s="135">
        <f t="shared" si="24"/>
        <v>359.6</v>
      </c>
      <c r="R60" s="135">
        <f t="shared" ref="R60" si="25">SUM(R61:R63)</f>
        <v>2476.6</v>
      </c>
      <c r="S60" s="135">
        <f t="shared" si="24"/>
        <v>1136.8000000000002</v>
      </c>
      <c r="T60" s="135">
        <f t="shared" si="24"/>
        <v>560.30999999999995</v>
      </c>
      <c r="U60" s="135">
        <f t="shared" si="24"/>
        <v>324.8</v>
      </c>
      <c r="V60" s="135">
        <f t="shared" si="24"/>
        <v>319000</v>
      </c>
      <c r="W60" s="135">
        <f t="shared" si="24"/>
        <v>0</v>
      </c>
      <c r="X60" s="135">
        <f t="shared" si="24"/>
        <v>0</v>
      </c>
      <c r="Y60" s="135">
        <f t="shared" si="24"/>
        <v>779705.39</v>
      </c>
      <c r="Z60" s="135">
        <f t="shared" si="24"/>
        <v>779705.39</v>
      </c>
    </row>
    <row r="61" spans="1:26" x14ac:dyDescent="0.3">
      <c r="A61">
        <v>7.1</v>
      </c>
      <c r="B61" s="60" t="s">
        <v>85</v>
      </c>
      <c r="C61" s="62">
        <f>IFERROR(SUMIFS('MGZ121'!$N$2:$N$175,'MGZ121'!H$2:H$175,"SALIDA",'MGZ121'!$J$2:$J$175,$B61),0)</f>
        <v>55044.7</v>
      </c>
      <c r="D61" s="62">
        <f>IFERROR(SUMIFS('MGZ BBVA'!$N$2:$N$88,'MGZ BBVA'!$H$2:$H$88,"SALIDA",'MGZ BBVA'!$J$2:$J$88,$B61),0)</f>
        <v>1037.04</v>
      </c>
      <c r="E61" s="62">
        <f>IFERROR(SUMIFS('MGZ DOLARES'!$N$2:$N$2,'MGZ DOLARES'!$F$2:$F$2,"SALIDA",'MGZ DOLARES'!$J$2:$J$2,$B61),0)</f>
        <v>0</v>
      </c>
      <c r="F61" s="62">
        <f>IFERROR(SUMIFS('MGZ BAJIO'!$N$2:$N$4,'MGZ BAJIO'!$H$2:$H$4,"SALIDA",'MGZ BAJIO'!$J$2:$J$4,$B61),0)</f>
        <v>580</v>
      </c>
      <c r="G61" s="62">
        <f>IFERROR(SUMIFS('VICTOR BANAMEX'!$N$2:$N$65,'VICTOR BANAMEX'!$H$2:$H$65,"SALIDA",'VICTOR BANAMEX'!$J$2:$J$65,$B61),0)</f>
        <v>508.21</v>
      </c>
      <c r="H61" s="62">
        <f>IFERROR(SUMIFS('VICTOR BANORTE'!$N$2:$N$9,'VICTOR BANORTE'!$H$2:$H$9,"SALIDA",'VICTOR BANORTE'!$J$2:$J$9,$B61),0)</f>
        <v>511.4</v>
      </c>
      <c r="I61" s="62">
        <f>IFERROR(SUMIFS(RODRIGO!$N$2:$N$2,RODRIGO!$H$2:$H$2,"SALIDA",RODRIGO!$J$2:$J$2,$B61),0)</f>
        <v>0</v>
      </c>
      <c r="J61" s="62">
        <f>IFERROR(SUMIFS(MOY!$N$2:$N$12,MOY!$H$2:$H$12,"SALIDA",MOY!$J$2:$J$12,$B61),0)</f>
        <v>455.88</v>
      </c>
      <c r="K61" s="62">
        <f>IFERROR(SUMIFS('NORMA RUTH'!$N$2:$N$12,'NORMA RUTH'!$H$2:$H$12,"SALIDA",'NORMA RUTH'!$J$2:$J$12,$B61),0)</f>
        <v>324.8</v>
      </c>
      <c r="L61" s="62">
        <f>IFERROR(SUMIFS(VALERIA!$N$2:$N$10,VALERIA!$H$2:$H$10,"SALIDA",VALERIA!$J$2:$J$10,$B61),0)</f>
        <v>585.79999999999995</v>
      </c>
      <c r="M61" s="62">
        <f>IFERROR(SUMIFS('MANUEL BANAMEX'!$N$2:$N$25,'MANUEL BANAMEX'!$H$2:$H$25,"SALIDA",'MANUEL BANAMEX'!$J$2:$J$25,$B61),0)</f>
        <v>0</v>
      </c>
      <c r="N61" s="62">
        <f>IFERROR(SUMIFS(ROBERTO!$N$2:$N$2,ROBERTO!$H$2:$H$2,"SALIDA",ROBERTO!$J$2:$J$2,$B61),0)</f>
        <v>0</v>
      </c>
      <c r="O61" s="62">
        <f>IFERROR(SUMIFS(JUAN!$N$2:$N$11,JUAN!$H$2:$H$11,"SALIDA",JUAN!$J$2:$J$11,$B61),0)</f>
        <v>568.4</v>
      </c>
      <c r="P61" s="62">
        <f>IFERROR(SUMIFS('NORMA SANCHEZ'!$N$2:$N$14,'NORMA SANCHEZ'!$H$2:$H$14,"SALIDA",'NORMA SANCHEZ'!$J$2:$J$14,$B61),0)</f>
        <v>191.4</v>
      </c>
      <c r="Q61" s="62">
        <f>IFERROR(SUMIFS('JOSE CARLOS'!$N$2:$N$16,'JOSE CARLOS'!$H$2:$H$16,"SALIDA",'JOSE CARLOS'!$J$2:$J$16,$B61),0)</f>
        <v>359.6</v>
      </c>
      <c r="R61" s="62">
        <f>IFERROR(SUMIFS('LUIS ENRIQUE '!$N$2:$N$21,'LUIS ENRIQUE '!$H$2:$H$21,"SALIDA",'LUIS ENRIQUE '!$J$2:$J$21,$B61),0)</f>
        <v>2476.6</v>
      </c>
      <c r="S61" s="62">
        <f>IFERROR(SUMIFS(CESARIA!$N$2:$N$15,CESARIA!$H$2:$H$15,"SALIDA",CESARIA!$J$2:$J$15,$B61),0)</f>
        <v>1136.8000000000002</v>
      </c>
      <c r="T61" s="62">
        <f>IFERROR(SUMIFS(ALAN!$N$2:$N$14,ALAN!$H$2:$H$14,"SALIDA",ALAN!$J$2:$J$14,$B61),0)</f>
        <v>560.30999999999995</v>
      </c>
      <c r="U61" s="62">
        <f>IFERROR(SUMIFS(ELVIA!$N$2:$N$6,ELVIA!$H$2:$H$6,"SALIDA",ELVIA!$J$2:$J$6,$B61),0)</f>
        <v>324.8</v>
      </c>
      <c r="V61" s="62">
        <f>IFERROR(SUMIFS(CAJA!$N$2:$N$586,CAJA!$H$2:$H$586,"SALIDA",CAJA!$J$2:$J$586,$B61),0)</f>
        <v>0</v>
      </c>
      <c r="W61" s="62">
        <f>IFERROR(SUMIFS('CAJA TIGRES'!$N$2:$N$139,'CAJA TIGRES'!$H$2:$H$139,"SALIDA",'CAJA TIGRES'!$J$2:$J$139,$B61),0)</f>
        <v>0</v>
      </c>
      <c r="X61" s="62">
        <f>IFERROR(SUMIFS(RESERVA!$N$2:$N$2,RESERVA!$H$2:$H$2,"SALIDA",RESERVA!$J$2:$J$2,$B61),0)</f>
        <v>0</v>
      </c>
      <c r="Y61" s="96">
        <f>SUM(C61:X61)</f>
        <v>64665.740000000005</v>
      </c>
      <c r="Z61" s="96">
        <f t="shared" ref="Z61:Z63" si="26">Y61</f>
        <v>64665.740000000005</v>
      </c>
    </row>
    <row r="62" spans="1:26" x14ac:dyDescent="0.3">
      <c r="A62">
        <v>7.2</v>
      </c>
      <c r="B62" s="60" t="s">
        <v>86</v>
      </c>
      <c r="C62" s="62">
        <f>IFERROR(SUMIFS('MGZ121'!$N$2:$N$175,'MGZ121'!H$2:H$175,"SALIDA",'MGZ121'!$J$2:$J$175,$B62),0)</f>
        <v>396039.65</v>
      </c>
      <c r="D62" s="62">
        <f>IFERROR(SUMIFS('MGZ BBVA'!$N$2:$N$88,'MGZ BBVA'!$H$2:$H$88,"SALIDA",'MGZ BBVA'!$J$2:$J$88,$B62),0)</f>
        <v>0</v>
      </c>
      <c r="E62" s="62">
        <f>IFERROR(SUMIFS('MGZ DOLARES'!$N$2:$N$2,'MGZ DOLARES'!$F$2:$F$2,"SALIDA",'MGZ DOLARES'!$J$2:$J$2,$B62),0)</f>
        <v>0</v>
      </c>
      <c r="F62" s="62">
        <f>IFERROR(SUMIFS('MGZ BAJIO'!$N$2:$N$4,'MGZ BAJIO'!$H$2:$H$4,"SALIDA",'MGZ BAJIO'!$J$2:$J$4,$B62),0)</f>
        <v>0</v>
      </c>
      <c r="G62" s="62">
        <f>IFERROR(SUMIFS('VICTOR BANAMEX'!$N$2:$N$65,'VICTOR BANAMEX'!$H$2:$H$65,"SALIDA",'VICTOR BANAMEX'!$J$2:$J$65,$B62),0)</f>
        <v>0</v>
      </c>
      <c r="H62" s="62">
        <f>IFERROR(SUMIFS('VICTOR BANORTE'!$N$2:$N$9,'VICTOR BANORTE'!$H$2:$H$9,"SALIDA",'VICTOR BANORTE'!$J$2:$J$9,$B62),0)</f>
        <v>0</v>
      </c>
      <c r="I62" s="62">
        <f>IFERROR(SUMIFS(RODRIGO!$N$2:$N$2,RODRIGO!$H$2:$H$2,"SALIDA",RODRIGO!$J$2:$J$2,$B62),0)</f>
        <v>0</v>
      </c>
      <c r="J62" s="62">
        <f>IFERROR(SUMIFS(MOY!$N$2:$N$12,MOY!$H$2:$H$12,"SALIDA",MOY!$J$2:$J$12,$B62),0)</f>
        <v>0</v>
      </c>
      <c r="K62" s="62">
        <f>IFERROR(SUMIFS('NORMA RUTH'!$N$2:$N$12,'NORMA RUTH'!$H$2:$H$12,"SALIDA",'NORMA RUTH'!$J$2:$J$12,$B62),0)</f>
        <v>0</v>
      </c>
      <c r="L62" s="62">
        <f>IFERROR(SUMIFS(VALERIA!$N$2:$N$10,VALERIA!$H$2:$H$10,"SALIDA",VALERIA!$J$2:$J$10,$B62),0)</f>
        <v>0</v>
      </c>
      <c r="M62" s="62">
        <f>IFERROR(SUMIFS('MANUEL BANAMEX'!$N$2:$N$25,'MANUEL BANAMEX'!$H$2:$H$25,"SALIDA",'MANUEL BANAMEX'!$J$2:$J$25,$B62),0)</f>
        <v>0</v>
      </c>
      <c r="N62" s="62">
        <f>IFERROR(SUMIFS(ROBERTO!$N$2:$N$2,ROBERTO!$H$2:$H$2,"SALIDA",ROBERTO!$J$2:$J$2,$B62),0)</f>
        <v>0</v>
      </c>
      <c r="O62" s="62">
        <f>IFERROR(SUMIFS(JUAN!$N$2:$N$11,JUAN!$H$2:$H$11,"SALIDA",JUAN!$J$2:$J$11,$B62),0)</f>
        <v>0</v>
      </c>
      <c r="P62" s="62">
        <f>IFERROR(SUMIFS('NORMA SANCHEZ'!$N$2:$N$14,'NORMA SANCHEZ'!$H$2:$H$14,"SALIDA",'NORMA SANCHEZ'!$J$2:$J$14,$B62),0)</f>
        <v>0</v>
      </c>
      <c r="Q62" s="62">
        <f>IFERROR(SUMIFS('JOSE CARLOS'!$N$2:$N$16,'JOSE CARLOS'!$H$2:$H$16,"SALIDA",'JOSE CARLOS'!$J$2:$J$16,$B62),0)</f>
        <v>0</v>
      </c>
      <c r="R62" s="62">
        <f>IFERROR(SUMIFS('LUIS ENRIQUE '!$N$2:$N$21,'LUIS ENRIQUE '!$H$2:$H$21,"SALIDA",'LUIS ENRIQUE '!$J$2:$J$21,$B62),0)</f>
        <v>0</v>
      </c>
      <c r="S62" s="62">
        <f>IFERROR(SUMIFS(CESARIA!$N$2:$N$15,CESARIA!$H$2:$H$15,"SALIDA",CESARIA!$J$2:$J$15,$B62),0)</f>
        <v>0</v>
      </c>
      <c r="T62" s="62">
        <f>IFERROR(SUMIFS(ALAN!$N$2:$N$14,ALAN!$H$2:$H$14,"SALIDA",ALAN!$J$2:$J$14,$B62),0)</f>
        <v>0</v>
      </c>
      <c r="U62" s="62">
        <f>IFERROR(SUMIFS(ELVIA!$N$2:$N$6,ELVIA!$H$2:$H$6,"SALIDA",ELVIA!$J$2:$J$6,$B62),0)</f>
        <v>0</v>
      </c>
      <c r="V62" s="62">
        <f>IFERROR(SUMIFS(CAJA!$N$2:$N$586,CAJA!$H$2:$H$586,"SALIDA",CAJA!$J$2:$J$586,$B62),0)</f>
        <v>0</v>
      </c>
      <c r="W62" s="62">
        <f>IFERROR(SUMIFS('CAJA TIGRES'!$N$2:$N$139,'CAJA TIGRES'!$H$2:$H$139,"SALIDA",'CAJA TIGRES'!$J$2:$J$139,$B62),0)</f>
        <v>0</v>
      </c>
      <c r="X62" s="62">
        <f>IFERROR(SUMIFS(RESERVA!$N$2:$N$2,RESERVA!$H$2:$H$2,"SALIDA",RESERVA!$J$2:$J$2,$B62),0)</f>
        <v>0</v>
      </c>
      <c r="Y62" s="96">
        <f>SUM(C62:X62)</f>
        <v>396039.65</v>
      </c>
      <c r="Z62" s="96">
        <f t="shared" si="26"/>
        <v>396039.65</v>
      </c>
    </row>
    <row r="63" spans="1:26" x14ac:dyDescent="0.3">
      <c r="A63">
        <v>7.3</v>
      </c>
      <c r="B63" s="60" t="s">
        <v>87</v>
      </c>
      <c r="C63" s="62">
        <f>IFERROR(SUMIFS('MGZ121'!$N$2:$N$175,'MGZ121'!H$2:H$175,"SALIDA",'MGZ121'!$J$2:$J$175,$B63),0)</f>
        <v>0</v>
      </c>
      <c r="D63" s="62">
        <f>IFERROR(SUMIFS('MGZ BBVA'!$N$2:$N$88,'MGZ BBVA'!$H$2:$H$88,"SALIDA",'MGZ BBVA'!$J$2:$J$88,$B63),0)</f>
        <v>0</v>
      </c>
      <c r="E63" s="62">
        <f>IFERROR(SUMIFS('MGZ DOLARES'!$N$2:$N$2,'MGZ DOLARES'!$F$2:$F$2,"SALIDA",'MGZ DOLARES'!$J$2:$J$2,$B63),0)</f>
        <v>0</v>
      </c>
      <c r="F63" s="62">
        <f>IFERROR(SUMIFS('MGZ BAJIO'!$N$2:$N$4,'MGZ BAJIO'!$H$2:$H$4,"SALIDA",'MGZ BAJIO'!$J$2:$J$4,$B63),0)</f>
        <v>0</v>
      </c>
      <c r="G63" s="62">
        <f>IFERROR(SUMIFS('VICTOR BANAMEX'!$N$2:$N$65,'VICTOR BANAMEX'!$H$2:$H$65,"SALIDA",'VICTOR BANAMEX'!$J$2:$J$65,$B63),0)</f>
        <v>0</v>
      </c>
      <c r="H63" s="62">
        <f>IFERROR(SUMIFS('VICTOR BANORTE'!$N$2:$N$9,'VICTOR BANORTE'!$H$2:$H$9,"SALIDA",'VICTOR BANORTE'!$J$2:$J$9,$B63),0)</f>
        <v>0</v>
      </c>
      <c r="I63" s="62">
        <f>IFERROR(SUMIFS(RODRIGO!$N$2:$N$2,RODRIGO!$H$2:$H$2,"SALIDA",RODRIGO!$J$2:$J$2,$B63),0)</f>
        <v>0</v>
      </c>
      <c r="J63" s="62">
        <f>IFERROR(SUMIFS(MOY!$N$2:$N$12,MOY!$H$2:$H$12,"SALIDA",MOY!$J$2:$J$12,$B63),0)</f>
        <v>0</v>
      </c>
      <c r="K63" s="62">
        <f>IFERROR(SUMIFS('NORMA RUTH'!$N$2:$N$12,'NORMA RUTH'!$H$2:$H$12,"SALIDA",'NORMA RUTH'!$J$2:$J$12,$B63),0)</f>
        <v>0</v>
      </c>
      <c r="L63" s="62">
        <f>IFERROR(SUMIFS(VALERIA!$N$2:$N$10,VALERIA!$H$2:$H$10,"SALIDA",VALERIA!$J$2:$J$10,$B63),0)</f>
        <v>0</v>
      </c>
      <c r="M63" s="62">
        <f>IFERROR(SUMIFS('MANUEL BANAMEX'!$N$2:$N$25,'MANUEL BANAMEX'!$H$2:$H$25,"SALIDA",'MANUEL BANAMEX'!$J$2:$J$25,$B63),0)</f>
        <v>0</v>
      </c>
      <c r="N63" s="62">
        <f>IFERROR(SUMIFS(ROBERTO!$N$2:$N$2,ROBERTO!$H$2:$H$2,"SALIDA",ROBERTO!$J$2:$J$2,$B63),0)</f>
        <v>0</v>
      </c>
      <c r="O63" s="62">
        <f>IFERROR(SUMIFS(JUAN!$N$2:$N$11,JUAN!$H$2:$H$11,"SALIDA",JUAN!$J$2:$J$11,$B63),0)</f>
        <v>0</v>
      </c>
      <c r="P63" s="62">
        <f>IFERROR(SUMIFS('NORMA SANCHEZ'!$N$2:$N$14,'NORMA SANCHEZ'!$H$2:$H$14,"SALIDA",'NORMA SANCHEZ'!$J$2:$J$14,$B63),0)</f>
        <v>0</v>
      </c>
      <c r="Q63" s="62">
        <f>IFERROR(SUMIFS('JOSE CARLOS'!$N$2:$N$16,'JOSE CARLOS'!$H$2:$H$16,"SALIDA",'JOSE CARLOS'!$J$2:$J$16,$B63),0)</f>
        <v>0</v>
      </c>
      <c r="R63" s="62">
        <f>IFERROR(SUMIFS('LUIS ENRIQUE '!$N$2:$N$21,'LUIS ENRIQUE '!$H$2:$H$21,"SALIDA",'LUIS ENRIQUE '!$J$2:$J$21,$B63),0)</f>
        <v>0</v>
      </c>
      <c r="S63" s="62">
        <f>IFERROR(SUMIFS(CESARIA!$N$2:$N$15,CESARIA!$H$2:$H$15,"SALIDA",CESARIA!$J$2:$J$15,$B63),0)</f>
        <v>0</v>
      </c>
      <c r="T63" s="62">
        <f>IFERROR(SUMIFS(ALAN!$N$2:$N$14,ALAN!$H$2:$H$14,"SALIDA",ALAN!$J$2:$J$14,$B63),0)</f>
        <v>0</v>
      </c>
      <c r="U63" s="62">
        <f>IFERROR(SUMIFS(ELVIA!$N$2:$N$6,ELVIA!$H$2:$H$6,"SALIDA",ELVIA!$J$2:$J$6,$B63),0)</f>
        <v>0</v>
      </c>
      <c r="V63" s="62">
        <f>IFERROR(SUMIFS(CAJA!$N$2:$N$586,CAJA!$H$2:$H$586,"SALIDA",CAJA!$J$2:$J$586,$B63),0)</f>
        <v>319000</v>
      </c>
      <c r="W63" s="62">
        <f>IFERROR(SUMIFS('CAJA TIGRES'!$N$2:$N$139,'CAJA TIGRES'!$H$2:$H$139,"SALIDA",'CAJA TIGRES'!$J$2:$J$139,$B63),0)</f>
        <v>0</v>
      </c>
      <c r="X63" s="62">
        <f>IFERROR(SUMIFS(RESERVA!$N$2:$N$2,RESERVA!$H$2:$H$2,"SALIDA",RESERVA!$J$2:$J$2,$B63),0)</f>
        <v>0</v>
      </c>
      <c r="Y63" s="96">
        <f>SUM(C63:X63)</f>
        <v>319000</v>
      </c>
      <c r="Z63" s="96">
        <f t="shared" si="26"/>
        <v>319000</v>
      </c>
    </row>
    <row r="64" spans="1:26" s="180" customFormat="1" x14ac:dyDescent="0.3">
      <c r="A64" s="180">
        <v>9</v>
      </c>
      <c r="B64" s="185" t="s">
        <v>58</v>
      </c>
      <c r="C64" s="182">
        <f>SUM(C65:C68)</f>
        <v>79922.05</v>
      </c>
      <c r="D64" s="182">
        <f t="shared" ref="D64:X64" si="27">SUM(D65:D68)</f>
        <v>59357.11</v>
      </c>
      <c r="E64" s="182">
        <f t="shared" si="27"/>
        <v>0</v>
      </c>
      <c r="F64" s="182">
        <f t="shared" si="27"/>
        <v>0</v>
      </c>
      <c r="G64" s="182">
        <f t="shared" si="27"/>
        <v>0</v>
      </c>
      <c r="H64" s="182">
        <f t="shared" si="27"/>
        <v>0</v>
      </c>
      <c r="I64" s="182">
        <f t="shared" si="27"/>
        <v>0</v>
      </c>
      <c r="J64" s="182">
        <f t="shared" si="27"/>
        <v>0</v>
      </c>
      <c r="K64" s="182">
        <f t="shared" si="27"/>
        <v>0</v>
      </c>
      <c r="L64" s="182">
        <f t="shared" si="27"/>
        <v>0</v>
      </c>
      <c r="M64" s="182">
        <f t="shared" si="27"/>
        <v>0</v>
      </c>
      <c r="N64" s="182">
        <f t="shared" si="27"/>
        <v>0</v>
      </c>
      <c r="O64" s="182">
        <f t="shared" si="27"/>
        <v>0</v>
      </c>
      <c r="P64" s="182">
        <f t="shared" si="27"/>
        <v>0</v>
      </c>
      <c r="Q64" s="182">
        <f t="shared" si="27"/>
        <v>0</v>
      </c>
      <c r="R64" s="182">
        <f t="shared" si="27"/>
        <v>0</v>
      </c>
      <c r="S64" s="182">
        <f t="shared" si="27"/>
        <v>0</v>
      </c>
      <c r="T64" s="182">
        <f t="shared" si="27"/>
        <v>0</v>
      </c>
      <c r="U64" s="182">
        <f t="shared" si="27"/>
        <v>0</v>
      </c>
      <c r="V64" s="182">
        <f t="shared" si="27"/>
        <v>0</v>
      </c>
      <c r="W64" s="182">
        <f t="shared" si="27"/>
        <v>0</v>
      </c>
      <c r="X64" s="182">
        <f t="shared" si="27"/>
        <v>0</v>
      </c>
      <c r="Y64" s="182">
        <f>SUM(Y65:Y68)</f>
        <v>139279.16</v>
      </c>
      <c r="Z64" s="182">
        <f>SUM(Z65:Z68)</f>
        <v>139279.16</v>
      </c>
    </row>
    <row r="65" spans="1:26" x14ac:dyDescent="0.3">
      <c r="A65">
        <v>9.1</v>
      </c>
      <c r="B65" s="60" t="s">
        <v>101</v>
      </c>
      <c r="C65" s="62">
        <f>IFERROR(SUMIFS('MGZ121'!$N$2:$N$175,'MGZ121'!H$2:H$175,"SALIDA",'MGZ121'!$J$2:$J$175,$B65),0)</f>
        <v>79922.05</v>
      </c>
      <c r="D65" s="62">
        <f>IFERROR(SUMIFS('MGZ BBVA'!$N$2:$N$88,'MGZ BBVA'!$H$2:$H$88,"SALIDA",'MGZ BBVA'!$J$2:$J$88,$B65),0)</f>
        <v>59357.11</v>
      </c>
      <c r="E65" s="62">
        <f>IFERROR(SUMIFS('MGZ DOLARES'!$N$2:$N$2,'MGZ DOLARES'!$F$2:$F$2,"SALIDA",'MGZ DOLARES'!$J$2:$J$2,$B65),0)</f>
        <v>0</v>
      </c>
      <c r="F65" s="62">
        <f>IFERROR(SUMIFS('MGZ BAJIO'!$N$2:$N$4,'MGZ BAJIO'!$H$2:$H$4,"SALIDA",'MGZ BAJIO'!$J$2:$J$4,$B65),0)</f>
        <v>0</v>
      </c>
      <c r="G65" s="62">
        <f>IFERROR(SUMIFS('VICTOR BANAMEX'!$N$2:$N$65,'VICTOR BANAMEX'!$H$2:$H$65,"SALIDA",'VICTOR BANAMEX'!$J$2:$J$65,$B65),0)</f>
        <v>0</v>
      </c>
      <c r="H65" s="62">
        <f>IFERROR(SUMIFS('VICTOR BANORTE'!$N$2:$N$9,'VICTOR BANORTE'!$H$2:$H$9,"SALIDA",'VICTOR BANORTE'!$J$2:$J$9,$B65),0)</f>
        <v>0</v>
      </c>
      <c r="I65" s="62">
        <f>IFERROR(SUMIFS(RODRIGO!$N$2:$N$2,RODRIGO!$H$2:$H$2,"SALIDA",RODRIGO!$J$2:$J$2,$B65),0)</f>
        <v>0</v>
      </c>
      <c r="J65" s="62">
        <f>IFERROR(SUMIFS(MOY!$N$2:$N$12,MOY!$H$2:$H$12,"SALIDA",MOY!$J$2:$J$12,$B65),0)</f>
        <v>0</v>
      </c>
      <c r="K65" s="62">
        <f>IFERROR(SUMIFS('NORMA RUTH'!$N$2:$N$12,'NORMA RUTH'!$H$2:$H$12,"SALIDA",'NORMA RUTH'!$J$2:$J$12,$B65),0)</f>
        <v>0</v>
      </c>
      <c r="L65" s="62">
        <f>IFERROR(SUMIFS(VALERIA!$N$2:$N$10,VALERIA!$H$2:$H$10,"SALIDA",VALERIA!$J$2:$J$10,$B65),0)</f>
        <v>0</v>
      </c>
      <c r="M65" s="62">
        <f>IFERROR(SUMIFS('MANUEL BANAMEX'!$N$2:$N$25,'MANUEL BANAMEX'!$H$2:$H$25,"SALIDA",'MANUEL BANAMEX'!$J$2:$J$25,$B65),0)</f>
        <v>0</v>
      </c>
      <c r="N65" s="62">
        <f>IFERROR(SUMIFS(ROBERTO!$N$2:$N$2,ROBERTO!$H$2:$H$2,"SALIDA",ROBERTO!$J$2:$J$2,$B65),0)</f>
        <v>0</v>
      </c>
      <c r="O65" s="62">
        <f>IFERROR(SUMIFS(JUAN!$N$2:$N$11,JUAN!$H$2:$H$11,"SALIDA",JUAN!$J$2:$J$11,$B65),0)</f>
        <v>0</v>
      </c>
      <c r="P65" s="62">
        <f>IFERROR(SUMIFS('NORMA SANCHEZ'!$N$2:$N$14,'NORMA SANCHEZ'!$H$2:$H$14,"SALIDA",'NORMA SANCHEZ'!$J$2:$J$14,$B65),0)</f>
        <v>0</v>
      </c>
      <c r="Q65" s="62">
        <f>IFERROR(SUMIFS('JOSE CARLOS'!$N$2:$N$16,'JOSE CARLOS'!$H$2:$H$16,"SALIDA",'JOSE CARLOS'!$J$2:$J$16,$B65),0)</f>
        <v>0</v>
      </c>
      <c r="R65" s="62">
        <f>IFERROR(SUMIFS('LUIS ENRIQUE '!$N$2:$N$21,'LUIS ENRIQUE '!$H$2:$H$21,"SALIDA",'LUIS ENRIQUE '!$J$2:$J$21,$B65),0)</f>
        <v>0</v>
      </c>
      <c r="S65" s="62">
        <f>IFERROR(SUMIFS(CESARIA!$N$2:$N$15,CESARIA!$H$2:$H$15,"SALIDA",CESARIA!$J$2:$J$15,$B65),0)</f>
        <v>0</v>
      </c>
      <c r="T65" s="62">
        <f>IFERROR(SUMIFS(ALAN!$N$2:$N$14,ALAN!$H$2:$H$14,"SALIDA",ALAN!$J$2:$J$14,$B65),0)</f>
        <v>0</v>
      </c>
      <c r="U65" s="62">
        <f>IFERROR(SUMIFS(ELVIA!$N$2:$N$6,ELVIA!$H$2:$H$6,"SALIDA",ELVIA!$J$2:$J$6,$B65),0)</f>
        <v>0</v>
      </c>
      <c r="V65" s="62">
        <f>IFERROR(SUMIFS(CAJA!$N$2:$N$586,CAJA!$H$2:$H$586,"SALIDA",CAJA!$J$2:$J$586,$B65),0)</f>
        <v>0</v>
      </c>
      <c r="W65" s="62">
        <f>IFERROR(SUMIFS('CAJA TIGRES'!$N$2:$N$139,'CAJA TIGRES'!$H$2:$H$139,"SALIDA",'CAJA TIGRES'!$J$2:$J$139,$B65),0)</f>
        <v>0</v>
      </c>
      <c r="X65" s="62">
        <f>IFERROR(SUMIFS(RESERVA!$N$2:$N$2,RESERVA!$H$2:$H$2,"SALIDA",RESERVA!$J$2:$J$2,$B65),0)</f>
        <v>0</v>
      </c>
      <c r="Y65" s="96">
        <f>SUM(C65:X65)</f>
        <v>139279.16</v>
      </c>
      <c r="Z65" s="96">
        <f t="shared" ref="Z65:Z67" si="28">Y65</f>
        <v>139279.16</v>
      </c>
    </row>
    <row r="66" spans="1:26" x14ac:dyDescent="0.3">
      <c r="A66">
        <v>9.1999999999999993</v>
      </c>
      <c r="B66" s="60" t="s">
        <v>82</v>
      </c>
      <c r="C66" s="62">
        <f>IFERROR(SUMIFS('MGZ121'!$N$2:$N$175,'MGZ121'!H$2:H$175,"SALIDA",'MGZ121'!$J$2:$J$175,$B66),0)</f>
        <v>0</v>
      </c>
      <c r="D66" s="62">
        <f>IFERROR(SUMIFS('MGZ BBVA'!$N$2:$N$88,'MGZ BBVA'!$H$2:$H$88,"SALIDA",'MGZ BBVA'!$J$2:$J$88,$B66),0)</f>
        <v>0</v>
      </c>
      <c r="E66" s="62">
        <f>IFERROR(SUMIFS('MGZ DOLARES'!$N$2:$N$2,'MGZ DOLARES'!$F$2:$F$2,"SALIDA",'MGZ DOLARES'!$J$2:$J$2,$B66),0)</f>
        <v>0</v>
      </c>
      <c r="F66" s="62">
        <f>IFERROR(SUMIFS('MGZ BAJIO'!$N$2:$N$4,'MGZ BAJIO'!$H$2:$H$4,"SALIDA",'MGZ BAJIO'!$J$2:$J$4,$B66),0)</f>
        <v>0</v>
      </c>
      <c r="G66" s="62">
        <f>IFERROR(SUMIFS('VICTOR BANAMEX'!$N$2:$N$65,'VICTOR BANAMEX'!$H$2:$H$65,"SALIDA",'VICTOR BANAMEX'!$J$2:$J$65,$B66),0)</f>
        <v>0</v>
      </c>
      <c r="H66" s="62">
        <f>IFERROR(SUMIFS('VICTOR BANORTE'!$N$2:$N$9,'VICTOR BANORTE'!$H$2:$H$9,"SALIDA",'VICTOR BANORTE'!$J$2:$J$9,$B66),0)</f>
        <v>0</v>
      </c>
      <c r="I66" s="62">
        <f>IFERROR(SUMIFS(RODRIGO!$N$2:$N$2,RODRIGO!$H$2:$H$2,"SALIDA",RODRIGO!$J$2:$J$2,$B66),0)</f>
        <v>0</v>
      </c>
      <c r="J66" s="62">
        <f>IFERROR(SUMIFS(MOY!$N$2:$N$12,MOY!$H$2:$H$12,"SALIDA",MOY!$J$2:$J$12,$B66),0)</f>
        <v>0</v>
      </c>
      <c r="K66" s="62">
        <f>IFERROR(SUMIFS('NORMA RUTH'!$N$2:$N$12,'NORMA RUTH'!$H$2:$H$12,"SALIDA",'NORMA RUTH'!$J$2:$J$12,$B66),0)</f>
        <v>0</v>
      </c>
      <c r="L66" s="62">
        <f>IFERROR(SUMIFS(VALERIA!$N$2:$N$10,VALERIA!$H$2:$H$10,"SALIDA",VALERIA!$J$2:$J$10,$B66),0)</f>
        <v>0</v>
      </c>
      <c r="M66" s="62">
        <f>IFERROR(SUMIFS('MANUEL BANAMEX'!$N$2:$N$25,'MANUEL BANAMEX'!$H$2:$H$25,"SALIDA",'MANUEL BANAMEX'!$J$2:$J$25,$B66),0)</f>
        <v>0</v>
      </c>
      <c r="N66" s="62">
        <f>IFERROR(SUMIFS(ROBERTO!$N$2:$N$2,ROBERTO!$H$2:$H$2,"SALIDA",ROBERTO!$J$2:$J$2,$B66),0)</f>
        <v>0</v>
      </c>
      <c r="O66" s="62">
        <f>IFERROR(SUMIFS(JUAN!$N$2:$N$11,JUAN!$H$2:$H$11,"SALIDA",JUAN!$J$2:$J$11,$B66),0)</f>
        <v>0</v>
      </c>
      <c r="P66" s="62">
        <f>IFERROR(SUMIFS('NORMA SANCHEZ'!$N$2:$N$14,'NORMA SANCHEZ'!$H$2:$H$14,"SALIDA",'NORMA SANCHEZ'!$J$2:$J$14,$B66),0)</f>
        <v>0</v>
      </c>
      <c r="Q66" s="62">
        <f>IFERROR(SUMIFS('JOSE CARLOS'!$N$2:$N$16,'JOSE CARLOS'!$H$2:$H$16,"SALIDA",'JOSE CARLOS'!$J$2:$J$16,$B66),0)</f>
        <v>0</v>
      </c>
      <c r="R66" s="62">
        <f>IFERROR(SUMIFS('LUIS ENRIQUE '!$N$2:$N$21,'LUIS ENRIQUE '!$H$2:$H$21,"SALIDA",'LUIS ENRIQUE '!$J$2:$J$21,$B66),0)</f>
        <v>0</v>
      </c>
      <c r="S66" s="62">
        <f>IFERROR(SUMIFS(CESARIA!$N$2:$N$15,CESARIA!$H$2:$H$15,"SALIDA",CESARIA!$J$2:$J$15,$B66),0)</f>
        <v>0</v>
      </c>
      <c r="T66" s="62">
        <f>IFERROR(SUMIFS(ALAN!$N$2:$N$14,ALAN!$H$2:$H$14,"SALIDA",ALAN!$J$2:$J$14,$B66),0)</f>
        <v>0</v>
      </c>
      <c r="U66" s="62">
        <f>IFERROR(SUMIFS(ELVIA!$N$2:$N$6,ELVIA!$H$2:$H$6,"SALIDA",ELVIA!$J$2:$J$6,$B66),0)</f>
        <v>0</v>
      </c>
      <c r="V66" s="62">
        <f>IFERROR(SUMIFS(CAJA!$N$2:$N$586,CAJA!$H$2:$H$586,"SALIDA",CAJA!$J$2:$J$586,$B66),0)</f>
        <v>0</v>
      </c>
      <c r="W66" s="62">
        <f>IFERROR(SUMIFS('CAJA TIGRES'!$N$2:$N$139,'CAJA TIGRES'!$H$2:$H$139,"SALIDA",'CAJA TIGRES'!$J$2:$J$139,$B66),0)</f>
        <v>0</v>
      </c>
      <c r="X66" s="62">
        <f>IFERROR(SUMIFS(RESERVA!$N$2:$N$2,RESERVA!$H$2:$H$2,"SALIDA",RESERVA!$J$2:$J$2,$B66),0)</f>
        <v>0</v>
      </c>
      <c r="Y66" s="96">
        <f>SUM(C66:X66)</f>
        <v>0</v>
      </c>
      <c r="Z66" s="96">
        <f t="shared" si="28"/>
        <v>0</v>
      </c>
    </row>
    <row r="67" spans="1:26" x14ac:dyDescent="0.3">
      <c r="B67" s="60" t="s">
        <v>187</v>
      </c>
      <c r="C67" s="62">
        <f>IFERROR(SUMIFS('MGZ121'!$N$2:$N$175,'MGZ121'!H$2:H$175,"SALIDA",'MGZ121'!$J$2:$J$175,$B67),0)</f>
        <v>0</v>
      </c>
      <c r="D67" s="62">
        <f>IFERROR(SUMIFS('MGZ BBVA'!$N$2:$N$88,'MGZ BBVA'!$H$2:$H$88,"SALIDA",'MGZ BBVA'!$J$2:$J$88,$B67),0)</f>
        <v>0</v>
      </c>
      <c r="E67" s="62">
        <f>IFERROR(SUMIFS('MGZ DOLARES'!$N$2:$N$2,'MGZ DOLARES'!$F$2:$F$2,"SALIDA",'MGZ DOLARES'!$J$2:$J$2,$B67),0)</f>
        <v>0</v>
      </c>
      <c r="F67" s="62">
        <f>IFERROR(SUMIFS('MGZ BAJIO'!$N$2:$N$4,'MGZ BAJIO'!$H$2:$H$4,"SALIDA",'MGZ BAJIO'!$J$2:$J$4,$B67),0)</f>
        <v>0</v>
      </c>
      <c r="G67" s="62">
        <f>IFERROR(SUMIFS('VICTOR BANAMEX'!$N$2:$N$65,'VICTOR BANAMEX'!$H$2:$H$65,"SALIDA",'VICTOR BANAMEX'!$J$2:$J$65,$B67),0)</f>
        <v>0</v>
      </c>
      <c r="H67" s="62">
        <f>IFERROR(SUMIFS('VICTOR BANORTE'!$N$2:$N$9,'VICTOR BANORTE'!$H$2:$H$9,"SALIDA",'VICTOR BANORTE'!$J$2:$J$9,$B67),0)</f>
        <v>0</v>
      </c>
      <c r="I67" s="62">
        <f>IFERROR(SUMIFS(RODRIGO!$N$2:$N$2,RODRIGO!$H$2:$H$2,"SALIDA",RODRIGO!$J$2:$J$2,$B67),0)</f>
        <v>0</v>
      </c>
      <c r="J67" s="62">
        <f>IFERROR(SUMIFS(MOY!$N$2:$N$12,MOY!$H$2:$H$12,"SALIDA",MOY!$J$2:$J$12,$B67),0)</f>
        <v>0</v>
      </c>
      <c r="K67" s="62">
        <f>IFERROR(SUMIFS('NORMA RUTH'!$N$2:$N$12,'NORMA RUTH'!$H$2:$H$12,"SALIDA",'NORMA RUTH'!$J$2:$J$12,$B67),0)</f>
        <v>0</v>
      </c>
      <c r="L67" s="62">
        <f>IFERROR(SUMIFS(VALERIA!$N$2:$N$10,VALERIA!$H$2:$H$10,"SALIDA",VALERIA!$J$2:$J$10,$B67),0)</f>
        <v>0</v>
      </c>
      <c r="M67" s="62">
        <f>IFERROR(SUMIFS('MANUEL BANAMEX'!$N$2:$N$25,'MANUEL BANAMEX'!$H$2:$H$25,"SALIDA",'MANUEL BANAMEX'!$J$2:$J$25,$B67),0)</f>
        <v>0</v>
      </c>
      <c r="N67" s="62">
        <f>IFERROR(SUMIFS(ROBERTO!$N$2:$N$2,ROBERTO!$H$2:$H$2,"SALIDA",ROBERTO!$J$2:$J$2,$B67),0)</f>
        <v>0</v>
      </c>
      <c r="O67" s="62">
        <f>IFERROR(SUMIFS(JUAN!$N$2:$N$11,JUAN!$H$2:$H$11,"SALIDA",JUAN!$J$2:$J$11,$B67),0)</f>
        <v>0</v>
      </c>
      <c r="P67" s="62">
        <f>IFERROR(SUMIFS('NORMA SANCHEZ'!$N$2:$N$14,'NORMA SANCHEZ'!$H$2:$H$14,"SALIDA",'NORMA SANCHEZ'!$J$2:$J$14,$B67),0)</f>
        <v>0</v>
      </c>
      <c r="Q67" s="62">
        <f>IFERROR(SUMIFS('JOSE CARLOS'!$N$2:$N$16,'JOSE CARLOS'!$H$2:$H$16,"SALIDA",'JOSE CARLOS'!$J$2:$J$16,$B67),0)</f>
        <v>0</v>
      </c>
      <c r="R67" s="62">
        <f>IFERROR(SUMIFS('LUIS ENRIQUE '!$N$2:$N$21,'LUIS ENRIQUE '!$H$2:$H$21,"SALIDA",'LUIS ENRIQUE '!$J$2:$J$21,$B67),0)</f>
        <v>0</v>
      </c>
      <c r="S67" s="62">
        <f>IFERROR(SUMIFS(CESARIA!$N$2:$N$15,CESARIA!$H$2:$H$15,"SALIDA",CESARIA!$J$2:$J$15,$B67),0)</f>
        <v>0</v>
      </c>
      <c r="T67" s="62">
        <f>IFERROR(SUMIFS(ALAN!$N$2:$N$14,ALAN!$H$2:$H$14,"SALIDA",ALAN!$J$2:$J$14,$B67),0)</f>
        <v>0</v>
      </c>
      <c r="U67" s="62">
        <f>IFERROR(SUMIFS(ELVIA!$N$2:$N$6,ELVIA!$H$2:$H$6,"SALIDA",ELVIA!$J$2:$J$6,$B67),0)</f>
        <v>0</v>
      </c>
      <c r="V67" s="62">
        <f>IFERROR(SUMIFS(CAJA!$N$2:$N$586,CAJA!$H$2:$H$586,"SALIDA",CAJA!$J$2:$J$586,$B67),0)</f>
        <v>0</v>
      </c>
      <c r="W67" s="62">
        <f>IFERROR(SUMIFS('CAJA TIGRES'!$N$2:$N$139,'CAJA TIGRES'!$H$2:$H$139,"SALIDA",'CAJA TIGRES'!$J$2:$J$139,$B67),0)</f>
        <v>0</v>
      </c>
      <c r="X67" s="62">
        <f>IFERROR(SUMIFS(RESERVA!$N$2:$N$2,RESERVA!$H$2:$H$2,"SALIDA",RESERVA!$J$2:$J$2,$B67),0)</f>
        <v>0</v>
      </c>
      <c r="Y67" s="96">
        <f>SUM(C67:X67)</f>
        <v>0</v>
      </c>
      <c r="Z67" s="96">
        <f t="shared" si="28"/>
        <v>0</v>
      </c>
    </row>
    <row r="68" spans="1:26" x14ac:dyDescent="0.3">
      <c r="B68" s="60" t="s">
        <v>8793</v>
      </c>
      <c r="C68" s="62">
        <f>IFERROR(SUMIFS('MGZ121'!$N$2:$N$175,'MGZ121'!H$2:H$175,"SALIDA",'MGZ121'!$J$2:$J$175,$B68),0)</f>
        <v>0</v>
      </c>
      <c r="D68" s="62">
        <f>IFERROR(SUMIFS('MGZ BBVA'!$N$2:$N$88,'MGZ BBVA'!$H$2:$H$88,"SALIDA",'MGZ BBVA'!$J$2:$J$88,$B68),0)</f>
        <v>0</v>
      </c>
      <c r="E68" s="62">
        <f>IFERROR(SUMIFS('MGZ DOLARES'!$N$2:$N$2,'MGZ DOLARES'!$F$2:$F$2,"SALIDA",'MGZ DOLARES'!$J$2:$J$2,$B68),0)</f>
        <v>0</v>
      </c>
      <c r="F68" s="62">
        <f>IFERROR(SUMIFS('MGZ BAJIO'!$N$2:$N$4,'MGZ BAJIO'!$H$2:$H$4,"SALIDA",'MGZ BAJIO'!$J$2:$J$4,$B68),0)</f>
        <v>0</v>
      </c>
      <c r="G68" s="62">
        <f>IFERROR(SUMIFS('VICTOR BANAMEX'!$N$2:$N$65,'VICTOR BANAMEX'!$H$2:$H$65,"SALIDA",'VICTOR BANAMEX'!$J$2:$J$65,$B68),0)</f>
        <v>0</v>
      </c>
      <c r="H68" s="62">
        <f>IFERROR(SUMIFS('VICTOR BANORTE'!$N$2:$N$9,'VICTOR BANORTE'!$H$2:$H$9,"SALIDA",'VICTOR BANORTE'!$J$2:$J$9,$B68),0)</f>
        <v>0</v>
      </c>
      <c r="I68" s="62">
        <f>IFERROR(SUMIFS(RODRIGO!$N$2:$N$2,RODRIGO!$H$2:$H$2,"SALIDA",RODRIGO!$J$2:$J$2,$B68),0)</f>
        <v>0</v>
      </c>
      <c r="J68" s="62">
        <f>IFERROR(SUMIFS(MOY!$N$2:$N$12,MOY!$H$2:$H$12,"SALIDA",MOY!$J$2:$J$12,$B68),0)</f>
        <v>0</v>
      </c>
      <c r="K68" s="62">
        <f>IFERROR(SUMIFS('NORMA RUTH'!$N$2:$N$12,'NORMA RUTH'!$H$2:$H$12,"SALIDA",'NORMA RUTH'!$J$2:$J$12,$B68),0)</f>
        <v>0</v>
      </c>
      <c r="L68" s="62">
        <f>IFERROR(SUMIFS(VALERIA!$N$2:$N$10,VALERIA!$H$2:$H$10,"SALIDA",VALERIA!$J$2:$J$10,$B68),0)</f>
        <v>0</v>
      </c>
      <c r="M68" s="62">
        <f>IFERROR(SUMIFS('MANUEL BANAMEX'!$N$2:$N$25,'MANUEL BANAMEX'!$H$2:$H$25,"SALIDA",'MANUEL BANAMEX'!$J$2:$J$25,$B68),0)</f>
        <v>0</v>
      </c>
      <c r="N68" s="62">
        <f>IFERROR(SUMIFS(ROBERTO!$N$2:$N$2,ROBERTO!$H$2:$H$2,"SALIDA",ROBERTO!$J$2:$J$2,$B68),0)</f>
        <v>0</v>
      </c>
      <c r="O68" s="62">
        <f>IFERROR(SUMIFS(JUAN!$N$2:$N$11,JUAN!$H$2:$H$11,"SALIDA",JUAN!$J$2:$J$11,$B68),0)</f>
        <v>0</v>
      </c>
      <c r="P68" s="62">
        <f>IFERROR(SUMIFS('NORMA SANCHEZ'!$N$2:$N$14,'NORMA SANCHEZ'!$H$2:$H$14,"SALIDA",'NORMA SANCHEZ'!$J$2:$J$14,$B68),0)</f>
        <v>0</v>
      </c>
      <c r="Q68" s="62">
        <f>IFERROR(SUMIFS('JOSE CARLOS'!$N$2:$N$16,'JOSE CARLOS'!$H$2:$H$16,"SALIDA",'JOSE CARLOS'!$J$2:$J$16,$B68),0)</f>
        <v>0</v>
      </c>
      <c r="R68" s="62">
        <f>IFERROR(SUMIFS('LUIS ENRIQUE '!$N$2:$N$21,'LUIS ENRIQUE '!$H$2:$H$21,"SALIDA",'LUIS ENRIQUE '!$J$2:$J$21,$B68),0)</f>
        <v>0</v>
      </c>
      <c r="S68" s="62">
        <f>IFERROR(SUMIFS(CESARIA!$N$2:$N$15,CESARIA!$H$2:$H$15,"SALIDA",CESARIA!$J$2:$J$15,$B68),0)</f>
        <v>0</v>
      </c>
      <c r="T68" s="62">
        <f>IFERROR(SUMIFS(ALAN!$N$2:$N$14,ALAN!$H$2:$H$14,"SALIDA",ALAN!$J$2:$J$14,$B68),0)</f>
        <v>0</v>
      </c>
      <c r="U68" s="62">
        <f>IFERROR(SUMIFS(ELVIA!$N$2:$N$6,ELVIA!$H$2:$H$6,"SALIDA",ELVIA!$J$2:$J$6,$B68),0)</f>
        <v>0</v>
      </c>
      <c r="V68" s="62">
        <f>IFERROR(SUMIFS(CAJA!$N$2:$N$586,CAJA!$H$2:$H$586,"SALIDA",CAJA!$J$2:$J$586,$B68),0)</f>
        <v>0</v>
      </c>
      <c r="W68" s="62">
        <f>IFERROR(SUMIFS('CAJA TIGRES'!$N$2:$N$139,'CAJA TIGRES'!$H$2:$H$139,"SALIDA",'CAJA TIGRES'!$J$2:$J$139,$B68),0)</f>
        <v>0</v>
      </c>
      <c r="X68" s="62">
        <f>IFERROR(SUMIFS(RESERVA!$N$2:$N$2,RESERVA!$H$2:$H$2,"SALIDA",RESERVA!$J$2:$J$2,$B68),0)</f>
        <v>0</v>
      </c>
      <c r="Y68" s="96">
        <f>SUM(C68:X68)</f>
        <v>0</v>
      </c>
      <c r="Z68" s="96">
        <f t="shared" ref="Z68" si="29">Y68</f>
        <v>0</v>
      </c>
    </row>
    <row r="69" spans="1:26" s="180" customFormat="1" x14ac:dyDescent="0.3">
      <c r="A69" s="180">
        <v>10</v>
      </c>
      <c r="B69" s="185" t="s">
        <v>59</v>
      </c>
      <c r="C69" s="182">
        <f>C70</f>
        <v>414368</v>
      </c>
      <c r="D69" s="182">
        <f t="shared" ref="D69:Z69" si="30">D70</f>
        <v>14367</v>
      </c>
      <c r="E69" s="182">
        <f t="shared" si="30"/>
        <v>0</v>
      </c>
      <c r="F69" s="182">
        <f t="shared" si="30"/>
        <v>0</v>
      </c>
      <c r="G69" s="182">
        <f t="shared" si="30"/>
        <v>35244</v>
      </c>
      <c r="H69" s="182">
        <f t="shared" si="30"/>
        <v>0</v>
      </c>
      <c r="I69" s="182">
        <f t="shared" si="30"/>
        <v>0</v>
      </c>
      <c r="J69" s="182">
        <f t="shared" si="30"/>
        <v>0</v>
      </c>
      <c r="K69" s="182">
        <f t="shared" si="30"/>
        <v>22704</v>
      </c>
      <c r="L69" s="182">
        <f t="shared" si="30"/>
        <v>29481</v>
      </c>
      <c r="M69" s="182">
        <f t="shared" si="30"/>
        <v>14235</v>
      </c>
      <c r="N69" s="182">
        <f t="shared" si="30"/>
        <v>0</v>
      </c>
      <c r="O69" s="182">
        <f t="shared" si="30"/>
        <v>1531</v>
      </c>
      <c r="P69" s="182">
        <f t="shared" si="30"/>
        <v>4858</v>
      </c>
      <c r="Q69" s="182">
        <f t="shared" si="30"/>
        <v>2750</v>
      </c>
      <c r="R69" s="182">
        <f t="shared" si="30"/>
        <v>19120</v>
      </c>
      <c r="S69" s="182">
        <f t="shared" si="30"/>
        <v>5705</v>
      </c>
      <c r="T69" s="182">
        <f t="shared" si="30"/>
        <v>0</v>
      </c>
      <c r="U69" s="182">
        <f t="shared" si="30"/>
        <v>10711</v>
      </c>
      <c r="V69" s="182">
        <f t="shared" si="30"/>
        <v>1305.4000000000001</v>
      </c>
      <c r="W69" s="182">
        <f t="shared" si="30"/>
        <v>0</v>
      </c>
      <c r="X69" s="182">
        <f t="shared" si="30"/>
        <v>0</v>
      </c>
      <c r="Y69" s="182">
        <f t="shared" si="30"/>
        <v>576379.4</v>
      </c>
      <c r="Z69" s="182">
        <f t="shared" si="30"/>
        <v>576379.4</v>
      </c>
    </row>
    <row r="70" spans="1:26" x14ac:dyDescent="0.3">
      <c r="A70">
        <v>10.1</v>
      </c>
      <c r="B70" s="60" t="s">
        <v>59</v>
      </c>
      <c r="C70" s="62">
        <f>IFERROR(SUMIFS('MGZ121'!$N$2:$N$175,'MGZ121'!H$2:H$175,"SALIDA",'MGZ121'!$J$2:$J$175,$B70),0)</f>
        <v>414368</v>
      </c>
      <c r="D70" s="62">
        <f>IFERROR(SUMIFS('MGZ BBVA'!$N$2:$N$88,'MGZ BBVA'!$H$2:$H$88,"SALIDA",'MGZ BBVA'!$J$2:$J$88,$B70),0)</f>
        <v>14367</v>
      </c>
      <c r="E70" s="62">
        <f>IFERROR(SUMIFS('MGZ DOLARES'!$N$2:$N$2,'MGZ DOLARES'!$F$2:$F$2,"SALIDA",'MGZ DOLARES'!$J$2:$J$2,$B70),0)</f>
        <v>0</v>
      </c>
      <c r="F70" s="62">
        <f>IFERROR(SUMIFS('MGZ BAJIO'!$N$2:$N$4,'MGZ BAJIO'!$H$2:$H$4,"SALIDA",'MGZ BAJIO'!$J$2:$J$4,$B70),0)</f>
        <v>0</v>
      </c>
      <c r="G70" s="62">
        <f>IFERROR(SUMIFS('VICTOR BANAMEX'!$N$2:$N$65,'VICTOR BANAMEX'!$H$2:$H$65,"SALIDA",'VICTOR BANAMEX'!$J$2:$J$65,$B70),0)</f>
        <v>35244</v>
      </c>
      <c r="H70" s="62">
        <f>IFERROR(SUMIFS('VICTOR BANORTE'!$N$2:$N$9,'VICTOR BANORTE'!$H$2:$H$9,"SALIDA",'VICTOR BANORTE'!$J$2:$J$9,$B70),0)</f>
        <v>0</v>
      </c>
      <c r="I70" s="62">
        <f>IFERROR(SUMIFS(RODRIGO!$N$2:$N$2,RODRIGO!$H$2:$H$2,"SALIDA",RODRIGO!$J$2:$J$2,$B70),0)</f>
        <v>0</v>
      </c>
      <c r="J70" s="62">
        <f>IFERROR(SUMIFS(MOY!$N$2:$N$12,MOY!$H$2:$H$12,"SALIDA",MOY!$J$2:$J$12,$B70),0)</f>
        <v>0</v>
      </c>
      <c r="K70" s="62">
        <f>IFERROR(SUMIFS('NORMA RUTH'!$N$2:$N$12,'NORMA RUTH'!$H$2:$H$12,"SALIDA",'NORMA RUTH'!$J$2:$J$12,$B70),0)</f>
        <v>22704</v>
      </c>
      <c r="L70" s="62">
        <f>IFERROR(SUMIFS(VALERIA!$N$2:$N$10,VALERIA!$H$2:$H$10,"SALIDA",VALERIA!$J$2:$J$10,$B70),0)</f>
        <v>29481</v>
      </c>
      <c r="M70" s="62">
        <f>IFERROR(SUMIFS('MANUEL BANAMEX'!$N$2:$N$25,'MANUEL BANAMEX'!$H$2:$H$25,"SALIDA",'MANUEL BANAMEX'!$J$2:$J$25,$B70),0)</f>
        <v>14235</v>
      </c>
      <c r="N70" s="62">
        <f>IFERROR(SUMIFS(ROBERTO!$N$2:$N$2,ROBERTO!$H$2:$H$2,"SALIDA",ROBERTO!$J$2:$J$2,$B70),0)</f>
        <v>0</v>
      </c>
      <c r="O70" s="62">
        <f>IFERROR(SUMIFS(JUAN!$N$2:$N$11,JUAN!$H$2:$H$11,"SALIDA",JUAN!$J$2:$J$11,$B70),0)</f>
        <v>1531</v>
      </c>
      <c r="P70" s="62">
        <f>IFERROR(SUMIFS('NORMA SANCHEZ'!$N$2:$N$14,'NORMA SANCHEZ'!$H$2:$H$14,"SALIDA",'NORMA SANCHEZ'!$J$2:$J$14,$B70),0)</f>
        <v>4858</v>
      </c>
      <c r="Q70" s="62">
        <f>IFERROR(SUMIFS('JOSE CARLOS'!$N$2:$N$16,'JOSE CARLOS'!$H$2:$H$16,"SALIDA",'JOSE CARLOS'!$J$2:$J$16,$B70),0)</f>
        <v>2750</v>
      </c>
      <c r="R70" s="62">
        <f>IFERROR(SUMIFS('LUIS ENRIQUE '!$N$2:$N$21,'LUIS ENRIQUE '!$H$2:$H$21,"SALIDA",'LUIS ENRIQUE '!$J$2:$J$21,$B70),0)</f>
        <v>19120</v>
      </c>
      <c r="S70" s="62">
        <f>IFERROR(SUMIFS(CESARIA!$N$2:$N$15,CESARIA!$H$2:$H$15,"SALIDA",CESARIA!$J$2:$J$15,$B70),0)</f>
        <v>5705</v>
      </c>
      <c r="T70" s="62">
        <f>IFERROR(SUMIFS(ALAN!$N$2:$N$14,ALAN!$H$2:$H$14,"SALIDA",ALAN!$J$2:$J$14,$B70),0)</f>
        <v>0</v>
      </c>
      <c r="U70" s="62">
        <f>IFERROR(SUMIFS(ELVIA!$N$2:$N$6,ELVIA!$H$2:$H$6,"SALIDA",ELVIA!$J$2:$J$6,$B70),0)</f>
        <v>10711</v>
      </c>
      <c r="V70" s="62">
        <f>IFERROR(SUMIFS(CAJA!$N$2:$N$586,CAJA!$H$2:$H$586,"SALIDA",CAJA!$J$2:$J$586,$B70),0)</f>
        <v>1305.4000000000001</v>
      </c>
      <c r="W70" s="62">
        <f>IFERROR(SUMIFS('CAJA TIGRES'!$N$2:$N$139,'CAJA TIGRES'!$H$2:$H$139,"SALIDA",'CAJA TIGRES'!$J$2:$J$139,$B70),0)</f>
        <v>0</v>
      </c>
      <c r="X70" s="62">
        <f>IFERROR(SUMIFS(RESERVA!$N$2:$N$2,RESERVA!$H$2:$H$2,"SALIDA",RESERVA!$J$2:$J$2,$B70),0)</f>
        <v>0</v>
      </c>
      <c r="Y70" s="96">
        <f>SUM(C70:X70)</f>
        <v>576379.4</v>
      </c>
      <c r="Z70" s="96">
        <f t="shared" ref="Z70" si="31">Y70</f>
        <v>576379.4</v>
      </c>
    </row>
    <row r="71" spans="1:26" s="180" customFormat="1" x14ac:dyDescent="0.3">
      <c r="A71" s="180">
        <v>13</v>
      </c>
      <c r="B71" s="185" t="s">
        <v>124</v>
      </c>
      <c r="C71" s="182">
        <f>C72</f>
        <v>0</v>
      </c>
      <c r="D71" s="182">
        <f t="shared" ref="D71:Z71" si="32">D72</f>
        <v>0</v>
      </c>
      <c r="E71" s="182">
        <f t="shared" si="32"/>
        <v>0</v>
      </c>
      <c r="F71" s="182">
        <f t="shared" si="32"/>
        <v>0</v>
      </c>
      <c r="G71" s="182">
        <f t="shared" si="32"/>
        <v>0</v>
      </c>
      <c r="H71" s="182">
        <f t="shared" si="32"/>
        <v>0</v>
      </c>
      <c r="I71" s="182">
        <f t="shared" si="32"/>
        <v>0</v>
      </c>
      <c r="J71" s="182">
        <f t="shared" si="32"/>
        <v>0</v>
      </c>
      <c r="K71" s="182">
        <f t="shared" si="32"/>
        <v>0</v>
      </c>
      <c r="L71" s="182">
        <f t="shared" si="32"/>
        <v>0</v>
      </c>
      <c r="M71" s="182">
        <f t="shared" si="32"/>
        <v>8180.42</v>
      </c>
      <c r="N71" s="182">
        <f t="shared" si="32"/>
        <v>0</v>
      </c>
      <c r="O71" s="182">
        <f t="shared" si="32"/>
        <v>0</v>
      </c>
      <c r="P71" s="182">
        <f t="shared" si="32"/>
        <v>7586.43</v>
      </c>
      <c r="Q71" s="182">
        <f t="shared" si="32"/>
        <v>0</v>
      </c>
      <c r="R71" s="182">
        <f t="shared" si="32"/>
        <v>0</v>
      </c>
      <c r="S71" s="182">
        <f t="shared" si="32"/>
        <v>0</v>
      </c>
      <c r="T71" s="182">
        <f t="shared" si="32"/>
        <v>0</v>
      </c>
      <c r="U71" s="182">
        <f t="shared" si="32"/>
        <v>0</v>
      </c>
      <c r="V71" s="182">
        <f t="shared" si="32"/>
        <v>0</v>
      </c>
      <c r="W71" s="182">
        <f t="shared" si="32"/>
        <v>0</v>
      </c>
      <c r="X71" s="182">
        <f t="shared" si="32"/>
        <v>0</v>
      </c>
      <c r="Y71" s="182">
        <f t="shared" si="32"/>
        <v>15766.85</v>
      </c>
      <c r="Z71" s="182">
        <f t="shared" si="32"/>
        <v>15766.85</v>
      </c>
    </row>
    <row r="72" spans="1:26" x14ac:dyDescent="0.3">
      <c r="A72">
        <v>13.1</v>
      </c>
      <c r="B72" s="60" t="s">
        <v>125</v>
      </c>
      <c r="C72" s="62">
        <f>IFERROR(SUMIFS('MGZ121'!$N$2:$N$175,'MGZ121'!H$2:H$175,"SALIDA",'MGZ121'!$J$2:$J$175,$B72),0)</f>
        <v>0</v>
      </c>
      <c r="D72" s="62">
        <f>IFERROR(SUMIFS('MGZ BBVA'!$N$2:$N$88,'MGZ BBVA'!$H$2:$H$88,"SALIDA",'MGZ BBVA'!$J$2:$J$88,$B72),0)</f>
        <v>0</v>
      </c>
      <c r="E72" s="62">
        <f>IFERROR(SUMIFS('MGZ DOLARES'!$N$2:$N$2,'MGZ DOLARES'!$F$2:$F$2,"SALIDA",'MGZ DOLARES'!$J$2:$J$2,$B72),0)</f>
        <v>0</v>
      </c>
      <c r="F72" s="62">
        <f>IFERROR(SUMIFS('MGZ BAJIO'!$N$2:$N$4,'MGZ BAJIO'!$H$2:$H$4,"SALIDA",'MGZ BAJIO'!$J$2:$J$4,$B72),0)</f>
        <v>0</v>
      </c>
      <c r="G72" s="62">
        <f>IFERROR(SUMIFS('VICTOR BANAMEX'!$N$2:$N$65,'VICTOR BANAMEX'!$H$2:$H$65,"SALIDA",'VICTOR BANAMEX'!$J$2:$J$65,$B72),0)</f>
        <v>0</v>
      </c>
      <c r="H72" s="62">
        <f>IFERROR(SUMIFS('VICTOR BANORTE'!$N$2:$N$9,'VICTOR BANORTE'!$H$2:$H$9,"SALIDA",'VICTOR BANORTE'!$J$2:$J$9,$B72),0)</f>
        <v>0</v>
      </c>
      <c r="I72" s="62">
        <f>IFERROR(SUMIFS(RODRIGO!$N$2:$N$2,RODRIGO!$H$2:$H$2,"SALIDA",RODRIGO!$J$2:$J$2,$B72),0)</f>
        <v>0</v>
      </c>
      <c r="J72" s="62">
        <f>IFERROR(SUMIFS(MOY!$N$2:$N$12,MOY!$H$2:$H$12,"SALIDA",MOY!$J$2:$J$12,$B72),0)</f>
        <v>0</v>
      </c>
      <c r="K72" s="62">
        <f>IFERROR(SUMIFS('NORMA RUTH'!$N$2:$N$12,'NORMA RUTH'!$H$2:$H$12,"SALIDA",'NORMA RUTH'!$J$2:$J$12,$B72),0)</f>
        <v>0</v>
      </c>
      <c r="L72" s="62">
        <f>IFERROR(SUMIFS(VALERIA!$N$2:$N$10,VALERIA!$H$2:$H$10,"SALIDA",VALERIA!$J$2:$J$10,$B72),0)</f>
        <v>0</v>
      </c>
      <c r="M72" s="62">
        <f>IFERROR(SUMIFS('MANUEL BANAMEX'!$N$2:$N$25,'MANUEL BANAMEX'!$H$2:$H$25,"SALIDA",'MANUEL BANAMEX'!$J$2:$J$25,$B72),0)</f>
        <v>8180.42</v>
      </c>
      <c r="N72" s="62">
        <f>IFERROR(SUMIFS(ROBERTO!$N$2:$N$2,ROBERTO!$H$2:$H$2,"SALIDA",ROBERTO!$J$2:$J$2,$B72),0)</f>
        <v>0</v>
      </c>
      <c r="O72" s="62">
        <f>IFERROR(SUMIFS(JUAN!$N$2:$N$11,JUAN!$H$2:$H$11,"SALIDA",JUAN!$J$2:$J$11,$B72),0)</f>
        <v>0</v>
      </c>
      <c r="P72" s="62">
        <f>IFERROR(SUMIFS('NORMA SANCHEZ'!$N$2:$N$14,'NORMA SANCHEZ'!$H$2:$H$14,"SALIDA",'NORMA SANCHEZ'!$J$2:$J$14,$B72),0)</f>
        <v>7586.43</v>
      </c>
      <c r="Q72" s="62">
        <f>IFERROR(SUMIFS('JOSE CARLOS'!$N$2:$N$16,'JOSE CARLOS'!$H$2:$H$16,"SALIDA",'JOSE CARLOS'!$J$2:$J$16,$B72),0)</f>
        <v>0</v>
      </c>
      <c r="R72" s="62">
        <f>IFERROR(SUMIFS('LUIS ENRIQUE '!$N$2:$N$21,'LUIS ENRIQUE '!$H$2:$H$21,"SALIDA",'LUIS ENRIQUE '!$J$2:$J$21,$B72),0)</f>
        <v>0</v>
      </c>
      <c r="S72" s="62">
        <f>IFERROR(SUMIFS(CESARIA!$N$2:$N$15,CESARIA!$H$2:$H$15,"SALIDA",CESARIA!$J$2:$J$15,$B72),0)</f>
        <v>0</v>
      </c>
      <c r="T72" s="62">
        <f>IFERROR(SUMIFS(ALAN!$N$2:$N$14,ALAN!$H$2:$H$14,"SALIDA",ALAN!$J$2:$J$14,$B72),0)</f>
        <v>0</v>
      </c>
      <c r="U72" s="62">
        <f>IFERROR(SUMIFS(ELVIA!$N$2:$N$6,ELVIA!$H$2:$H$6,"SALIDA",ELVIA!$J$2:$J$6,$B72),0)</f>
        <v>0</v>
      </c>
      <c r="V72" s="62">
        <f>IFERROR(SUMIFS(CAJA!$N$2:$N$586,CAJA!$H$2:$H$586,"SALIDA",CAJA!$J$2:$J$586,$B72),0)</f>
        <v>0</v>
      </c>
      <c r="W72" s="62">
        <f>IFERROR(SUMIFS('CAJA TIGRES'!$N$2:$N$139,'CAJA TIGRES'!$H$2:$H$139,"SALIDA",'CAJA TIGRES'!$J$2:$J$139,$B72),0)</f>
        <v>0</v>
      </c>
      <c r="X72" s="62">
        <f>IFERROR(SUMIFS(RESERVA!$N$2:$N$2,RESERVA!$H$2:$H$2,"SALIDA",RESERVA!$J$2:$J$2,$B72),0)</f>
        <v>0</v>
      </c>
      <c r="Y72" s="96">
        <f>SUM(C72:X72)</f>
        <v>15766.85</v>
      </c>
      <c r="Z72" s="96">
        <f t="shared" ref="Z72" si="33">Y72</f>
        <v>15766.85</v>
      </c>
    </row>
    <row r="73" spans="1:26" x14ac:dyDescent="0.3">
      <c r="B73" s="125" t="s">
        <v>14</v>
      </c>
      <c r="C73" s="126">
        <f>C17+C21+C29+C49+C60+C64+C69+C71</f>
        <v>3024090.82</v>
      </c>
      <c r="D73" s="126">
        <f t="shared" ref="D73:Z73" si="34">D17+D21+D29+D49+D60+D64+D69+D71</f>
        <v>1106014.6700000002</v>
      </c>
      <c r="E73" s="126">
        <f t="shared" si="34"/>
        <v>0</v>
      </c>
      <c r="F73" s="126">
        <f t="shared" si="34"/>
        <v>580</v>
      </c>
      <c r="G73" s="126">
        <f>G17+G21+G29+G49+G60+G64+G69+G71</f>
        <v>280880.11280673288</v>
      </c>
      <c r="H73" s="126">
        <f t="shared" si="34"/>
        <v>511.4</v>
      </c>
      <c r="I73" s="126">
        <f t="shared" si="34"/>
        <v>0</v>
      </c>
      <c r="J73" s="126">
        <f t="shared" si="34"/>
        <v>455.88</v>
      </c>
      <c r="K73" s="126">
        <f t="shared" si="34"/>
        <v>23028.799999999999</v>
      </c>
      <c r="L73" s="126">
        <f t="shared" si="34"/>
        <v>30066.799999999999</v>
      </c>
      <c r="M73" s="126">
        <f t="shared" si="34"/>
        <v>88810.42</v>
      </c>
      <c r="N73" s="126">
        <f t="shared" si="34"/>
        <v>0</v>
      </c>
      <c r="O73" s="126">
        <f t="shared" si="34"/>
        <v>5296.6399999999994</v>
      </c>
      <c r="P73" s="126">
        <f t="shared" si="34"/>
        <v>12635.83</v>
      </c>
      <c r="Q73" s="126">
        <f t="shared" si="34"/>
        <v>3109.6</v>
      </c>
      <c r="R73" s="126">
        <f t="shared" ref="R73" si="35">R17+R21+R29+R49+R60+R64+R69+R71</f>
        <v>21596.6</v>
      </c>
      <c r="S73" s="126">
        <f t="shared" si="34"/>
        <v>10039.040000000001</v>
      </c>
      <c r="T73" s="126">
        <f t="shared" si="34"/>
        <v>1036.25</v>
      </c>
      <c r="U73" s="126">
        <f t="shared" si="34"/>
        <v>11035.8</v>
      </c>
      <c r="V73" s="126">
        <f t="shared" si="34"/>
        <v>3085191.6599999997</v>
      </c>
      <c r="W73" s="126">
        <f t="shared" si="34"/>
        <v>925766</v>
      </c>
      <c r="X73" s="126">
        <f t="shared" si="34"/>
        <v>0</v>
      </c>
      <c r="Y73" s="126">
        <f t="shared" si="34"/>
        <v>8630146.3228067327</v>
      </c>
      <c r="Z73" s="126">
        <f t="shared" si="34"/>
        <v>8630146.3228067327</v>
      </c>
    </row>
    <row r="74" spans="1:26" s="84" customFormat="1" ht="22.8" customHeight="1" x14ac:dyDescent="0.3">
      <c r="B74" s="17" t="s">
        <v>15</v>
      </c>
      <c r="C74" s="85">
        <f t="shared" ref="C74:Y74" si="36">C14-C73</f>
        <v>3863449.1999999997</v>
      </c>
      <c r="D74" s="85">
        <f t="shared" si="36"/>
        <v>912646.29999999981</v>
      </c>
      <c r="E74" s="85">
        <f t="shared" si="36"/>
        <v>0</v>
      </c>
      <c r="F74" s="85">
        <f t="shared" si="36"/>
        <v>-580</v>
      </c>
      <c r="G74" s="85">
        <f>G14-G73</f>
        <v>-280880.11280673288</v>
      </c>
      <c r="H74" s="85">
        <f t="shared" si="36"/>
        <v>-511.4</v>
      </c>
      <c r="I74" s="85">
        <f t="shared" si="36"/>
        <v>0</v>
      </c>
      <c r="J74" s="85">
        <f t="shared" si="36"/>
        <v>-455.88</v>
      </c>
      <c r="K74" s="85">
        <f t="shared" si="36"/>
        <v>46971.199999999997</v>
      </c>
      <c r="L74" s="85">
        <f t="shared" si="36"/>
        <v>-30066.799999999999</v>
      </c>
      <c r="M74" s="85">
        <f t="shared" si="36"/>
        <v>-80810.42</v>
      </c>
      <c r="N74" s="83">
        <f t="shared" si="36"/>
        <v>0</v>
      </c>
      <c r="O74" s="85">
        <f t="shared" si="36"/>
        <v>-5296.6399999999994</v>
      </c>
      <c r="P74" s="85">
        <f t="shared" si="36"/>
        <v>-4635.83</v>
      </c>
      <c r="Q74" s="85">
        <f t="shared" si="36"/>
        <v>-3109.6</v>
      </c>
      <c r="R74" s="85">
        <f t="shared" ref="R74" si="37">R14-R73</f>
        <v>-21596.6</v>
      </c>
      <c r="S74" s="85">
        <f t="shared" si="36"/>
        <v>-10039.040000000001</v>
      </c>
      <c r="T74" s="85">
        <f t="shared" si="36"/>
        <v>-1036.25</v>
      </c>
      <c r="U74" s="85">
        <f t="shared" si="36"/>
        <v>-11035.8</v>
      </c>
      <c r="V74" s="85">
        <f t="shared" si="36"/>
        <v>-1709534.6599999997</v>
      </c>
      <c r="W74" s="85">
        <f t="shared" si="36"/>
        <v>-925766</v>
      </c>
      <c r="X74" s="85">
        <f t="shared" si="36"/>
        <v>0</v>
      </c>
      <c r="Y74" s="85">
        <f t="shared" si="36"/>
        <v>1737711.6671932675</v>
      </c>
      <c r="Z74" s="85">
        <f t="shared" ref="Z74" si="38">Z14-Z73</f>
        <v>1737711.6671932675</v>
      </c>
    </row>
    <row r="75" spans="1:26" ht="7.2" customHeight="1" x14ac:dyDescent="0.3">
      <c r="B75" s="18"/>
      <c r="C75" s="40"/>
      <c r="D75" s="33"/>
      <c r="E75" s="33"/>
      <c r="F75" s="33"/>
      <c r="G75" s="33"/>
      <c r="H75" s="33"/>
      <c r="I75" s="33"/>
      <c r="J75" s="33"/>
      <c r="K75" s="33"/>
      <c r="L75" s="33"/>
      <c r="M75" s="33"/>
      <c r="N75" s="33"/>
      <c r="O75" s="33"/>
      <c r="P75" s="33"/>
      <c r="Q75" s="33"/>
      <c r="R75" s="33"/>
      <c r="S75" s="33"/>
      <c r="T75" s="33"/>
      <c r="U75" s="33"/>
      <c r="V75" s="33"/>
      <c r="W75" s="33"/>
      <c r="X75" s="33"/>
      <c r="Y75" s="98"/>
      <c r="Z75" s="98"/>
    </row>
    <row r="76" spans="1:26" x14ac:dyDescent="0.3">
      <c r="B76" s="65" t="s">
        <v>2</v>
      </c>
      <c r="C76" s="40"/>
      <c r="D76" s="33"/>
      <c r="E76" s="33"/>
      <c r="F76" s="33"/>
      <c r="G76" s="33"/>
      <c r="H76" s="33"/>
      <c r="I76" s="33"/>
      <c r="J76" s="33"/>
      <c r="K76" s="33"/>
      <c r="L76" s="33"/>
      <c r="M76" s="33"/>
      <c r="N76" s="33"/>
      <c r="O76" s="33"/>
      <c r="P76" s="33"/>
      <c r="Q76" s="33"/>
      <c r="R76" s="33"/>
      <c r="S76" s="33"/>
      <c r="T76" s="33"/>
      <c r="U76" s="33"/>
      <c r="V76" s="33"/>
      <c r="W76" s="33"/>
      <c r="X76" s="33"/>
      <c r="Y76" s="98"/>
      <c r="Z76" s="98"/>
    </row>
    <row r="77" spans="1:26" x14ac:dyDescent="0.3">
      <c r="A77">
        <v>8</v>
      </c>
      <c r="B77" s="134" t="s">
        <v>25</v>
      </c>
      <c r="C77" s="128"/>
      <c r="D77" s="129"/>
      <c r="E77" s="129"/>
      <c r="F77" s="129"/>
      <c r="G77" s="129"/>
      <c r="H77" s="129"/>
      <c r="I77" s="129"/>
      <c r="J77" s="129"/>
      <c r="K77" s="129"/>
      <c r="L77" s="129"/>
      <c r="M77" s="129"/>
      <c r="N77" s="138"/>
      <c r="O77" s="129"/>
      <c r="P77" s="129"/>
      <c r="Q77" s="129"/>
      <c r="R77" s="129"/>
      <c r="S77" s="129"/>
      <c r="T77" s="129"/>
      <c r="U77" s="129"/>
      <c r="V77" s="129"/>
      <c r="W77" s="129"/>
      <c r="X77" s="129"/>
      <c r="Y77" s="129"/>
      <c r="Z77" s="129"/>
    </row>
    <row r="78" spans="1:26" x14ac:dyDescent="0.3">
      <c r="A78">
        <v>8.1</v>
      </c>
      <c r="B78" s="63" t="s">
        <v>83</v>
      </c>
      <c r="C78" s="62">
        <f>IFERROR(SUMIFS('MGZ121'!$M$2:'MGZ121'!$M$175,'MGZ121'!$H$2:$H$175,"ENTRADA",'MGZ121'!$J$2:$J$175,B78),0)</f>
        <v>0</v>
      </c>
      <c r="D78" s="62">
        <f>IFERROR(SUMIFS('MGZ BBVA'!$M$2:$M$88,'MGZ BBVA'!$H$2:$H$88,"ENTRADA",'MGZ BBVA'!$J$2:$J$88,$B78),0)</f>
        <v>0</v>
      </c>
      <c r="E78" s="62">
        <f>IFERROR(SUMIFS('MGZ DOLARES'!$M$2:$M$2,'MGZ DOLARES'!$F$2:$F$2,"ENTRADA",'MGZ DOLARES'!$J$2:$J$2,$B78),0)</f>
        <v>0</v>
      </c>
      <c r="F78" s="62">
        <f>IFERROR(SUMIFS('MGZ BAJIO'!$M$2:$M$4,'MGZ BAJIO'!$H$2:$H$4,"ENTRADA",'MGZ BAJIO'!$J$2:$J$4,$B78),0)</f>
        <v>0</v>
      </c>
      <c r="G78" s="62">
        <f>IFERROR(SUMIFS('VICTOR BANAMEX'!$M$2:$M$65,'VICTOR BANAMEX'!$H$2:$H$65,"ENTRADA",'VICTOR BANAMEX'!$J$2:$J$65,$B78),0)</f>
        <v>0</v>
      </c>
      <c r="H78" s="62">
        <f>IFERROR(SUMIFS('VICTOR BANORTE'!$M$2:$M$9,'VICTOR BANORTE'!$H$2:$H$9,"ENTRADA",'VICTOR BANORTE'!$J$2:$J$9,$B78),0)</f>
        <v>0</v>
      </c>
      <c r="I78" s="62">
        <f>IFERROR(SUMIFS(RODRIGO!$M$2:$M$2,RODRIGO!$H$2:$H$2,"ENTRADA",RODRIGO!$J$2:$J$2,$B78),0)</f>
        <v>0</v>
      </c>
      <c r="J78" s="62">
        <f>IFERROR(SUMIFS(MOY!$M$2:$M$12,MOY!$H$2:$H$12,"ENTRADA",MOY!$J$2:$J$12,$B78),0)</f>
        <v>0</v>
      </c>
      <c r="K78" s="62">
        <f>IFERROR(SUMIFS('NORMA RUTH'!$M$2:$M$12,'NORMA RUTH'!$H$2:$H$12,"ENTRADA",'NORMA RUTH'!$J$2:$J$12,$B78),0)</f>
        <v>0</v>
      </c>
      <c r="L78" s="62">
        <f>IFERROR(SUMIFS(VALERIA!$M$2:$M$10,VALERIA!$H$2:$H$10,"ENTRADA",VALERIA!$J$2:$J$10,$B78),0)</f>
        <v>0</v>
      </c>
      <c r="M78" s="62">
        <f>IFERROR(SUMIFS('MANUEL BANAMEX'!$M$2:$M$25,'MANUEL BANAMEX'!$H$2:$H$25,"ENTRADA",'MANUEL BANAMEX'!$J$2:$J$25,$B78),0)</f>
        <v>0</v>
      </c>
      <c r="N78" s="62">
        <f>IFERROR(SUMIFS(ROBERTO!$M$2:$M$2,ROBERTO!$H$2:$H$2,"ENTRADA",ROBERTO!$J$2:$J$2,$B78),0)</f>
        <v>0</v>
      </c>
      <c r="O78" s="62">
        <f>IFERROR(SUMIFS(JUAN!$M$2:$M$11,JUAN!$H$2:$H$11,"ENTRADA",JUAN!$J$2:$J$11,$B78),0)</f>
        <v>0</v>
      </c>
      <c r="P78" s="62">
        <f>IFERROR(SUMIFS('NORMA SANCHEZ'!$M$2:$M$14,'NORMA SANCHEZ'!$H$2:$H$14,"ENTRADA",'NORMA SANCHEZ'!$J$2:$J$14,$B78),0)</f>
        <v>0</v>
      </c>
      <c r="Q78" s="62">
        <f>IFERROR(SUMIFS('JOSE CARLOS'!$M$2:$M$16,'JOSE CARLOS'!$H$2:$H$16,"ENTRADA",'JOSE CARLOS'!$J$2:$J$16,$B78),0)</f>
        <v>0</v>
      </c>
      <c r="R78" s="62">
        <f>IFERROR(SUMIFS('LUIS ENRIQUE '!$M$2:$M$21,'LUIS ENRIQUE '!$H$2:$H$21,"ENTRADA",'LUIS ENRIQUE '!$J$2:$J$21,$B78),0)</f>
        <v>0</v>
      </c>
      <c r="S78" s="62">
        <f>IFERROR(SUMIFS(CESARIA!$M$2:$M$15,CESARIA!$H$2:$H$15,"ENTRADA",CESARIA!$J$2:$J$15,$B78),0)</f>
        <v>0</v>
      </c>
      <c r="T78" s="62">
        <f>IFERROR(SUMIFS(ALAN!$M$2:$M$14,ALAN!$H$2:$H$14,"ENTRADA",ALAN!$J$2:$J$14,$B78),0)</f>
        <v>0</v>
      </c>
      <c r="U78" s="62">
        <f>IFERROR(SUMIFS(ELVIA!$M$2:$M$6,ELVIA!$H$2:$H$6,"ENTRADA",ELVIA!$J$2:$J$6,$B78),0)</f>
        <v>0</v>
      </c>
      <c r="V78" s="62">
        <f>IFERROR(SUMIFS(CAJA!$M$2:$M$586,CAJA!$H$2:$H$586,"ENTRADA",CAJA!$J$2:$J$586,$B78),0)</f>
        <v>0</v>
      </c>
      <c r="W78" s="62">
        <f>IFERROR(SUMIFS('CAJA TIGRES'!$M$2:$M$139,'CAJA TIGRES'!$H$2:$H$139,"ENTRADA",'CAJA TIGRES'!$J$2:$J$139,$B78),0)</f>
        <v>0</v>
      </c>
      <c r="X78" s="62">
        <f>IFERROR(SUMIFS(RESERVA!$M$2:$M$2,RESERVA!$H$2:$H$2,"ENTRADA",RESERVA!$J$2:$J$2,$B78),0)</f>
        <v>0</v>
      </c>
      <c r="Y78" s="96">
        <f>SUM(C78:X78)</f>
        <v>0</v>
      </c>
      <c r="Z78" s="96">
        <f t="shared" ref="Z78:Z81" si="39">Y78</f>
        <v>0</v>
      </c>
    </row>
    <row r="79" spans="1:26" x14ac:dyDescent="0.3">
      <c r="A79">
        <v>8.1999999999999993</v>
      </c>
      <c r="B79" s="63" t="s">
        <v>84</v>
      </c>
      <c r="C79" s="62">
        <f>IFERROR(SUMIFS('MGZ121'!$M$2:'MGZ121'!$M$175,'MGZ121'!$H$2:$H$175,"ENTRADA",'MGZ121'!$J$2:$J$175,B79),0)</f>
        <v>314585</v>
      </c>
      <c r="D79" s="62">
        <f>IFERROR(SUMIFS('MGZ BBVA'!$M$2:$M$88,'MGZ BBVA'!$H$2:$H$88,"ENTRADA",'MGZ BBVA'!$J$2:$J$88,$B79),0)</f>
        <v>0</v>
      </c>
      <c r="E79" s="62">
        <f>IFERROR(SUMIFS('MGZ DOLARES'!$M$2:$M$2,'MGZ DOLARES'!$F$2:$F$2,"ENTRADA",'MGZ DOLARES'!$J$2:$J$2,$B79),0)</f>
        <v>0</v>
      </c>
      <c r="F79" s="62">
        <f>IFERROR(SUMIFS('MGZ BAJIO'!$M$2:$M$4,'MGZ BAJIO'!$H$2:$H$4,"ENTRADA",'MGZ BAJIO'!$J$2:$J$4,$B79),0)</f>
        <v>0</v>
      </c>
      <c r="G79" s="62">
        <f>IFERROR(SUMIFS('VICTOR BANAMEX'!$M$2:$M$65,'VICTOR BANAMEX'!$H$2:$H$65,"ENTRADA",'VICTOR BANAMEX'!$J$2:$J$65,$B79),0)</f>
        <v>0</v>
      </c>
      <c r="H79" s="62">
        <f>IFERROR(SUMIFS('VICTOR BANORTE'!$M$2:$M$9,'VICTOR BANORTE'!$H$2:$H$9,"ENTRADA",'VICTOR BANORTE'!$J$2:$J$9,$B79),0)</f>
        <v>0</v>
      </c>
      <c r="I79" s="62">
        <f>IFERROR(SUMIFS(RODRIGO!$M$2:$M$2,RODRIGO!$H$2:$H$2,"ENTRADA",RODRIGO!$J$2:$J$2,$B79),0)</f>
        <v>0</v>
      </c>
      <c r="J79" s="62">
        <f>IFERROR(SUMIFS(MOY!$M$2:$M$12,MOY!$H$2:$H$12,"ENTRADA",MOY!$J$2:$J$12,$B79),0)</f>
        <v>0</v>
      </c>
      <c r="K79" s="62">
        <f>IFERROR(SUMIFS('NORMA RUTH'!$M$2:$M$12,'NORMA RUTH'!$H$2:$H$12,"ENTRADA",'NORMA RUTH'!$J$2:$J$12,$B79),0)</f>
        <v>0</v>
      </c>
      <c r="L79" s="62">
        <f>IFERROR(SUMIFS(VALERIA!$M$2:$M$10,VALERIA!$H$2:$H$10,"ENTRADA",VALERIA!$J$2:$J$10,$B79),0)</f>
        <v>0</v>
      </c>
      <c r="M79" s="62">
        <f>IFERROR(SUMIFS('MANUEL BANAMEX'!$M$2:$M$25,'MANUEL BANAMEX'!$H$2:$H$25,"ENTRADA",'MANUEL BANAMEX'!$J$2:$J$25,$B79),0)</f>
        <v>0</v>
      </c>
      <c r="N79" s="62">
        <f>IFERROR(SUMIFS(ROBERTO!$M$2:$M$2,ROBERTO!$H$2:$H$2,"ENTRADA",ROBERTO!$J$2:$J$2,$B79),0)</f>
        <v>0</v>
      </c>
      <c r="O79" s="62">
        <f>IFERROR(SUMIFS(JUAN!$M$2:$M$11,JUAN!$H$2:$H$11,"ENTRADA",JUAN!$J$2:$J$11,$B79),0)</f>
        <v>0</v>
      </c>
      <c r="P79" s="62">
        <f>IFERROR(SUMIFS('NORMA SANCHEZ'!$M$2:$M$14,'NORMA SANCHEZ'!$H$2:$H$14,"ENTRADA",'NORMA SANCHEZ'!$J$2:$J$14,$B79),0)</f>
        <v>0</v>
      </c>
      <c r="Q79" s="62">
        <f>IFERROR(SUMIFS('JOSE CARLOS'!$M$2:$M$16,'JOSE CARLOS'!$H$2:$H$16,"ENTRADA",'JOSE CARLOS'!$J$2:$J$16,$B79),0)</f>
        <v>0</v>
      </c>
      <c r="R79" s="62">
        <f>IFERROR(SUMIFS('LUIS ENRIQUE '!$M$2:$M$21,'LUIS ENRIQUE '!$H$2:$H$21,"ENTRADA",'LUIS ENRIQUE '!$J$2:$J$21,$B79),0)</f>
        <v>0</v>
      </c>
      <c r="S79" s="62">
        <f>IFERROR(SUMIFS(CESARIA!$M$2:$M$15,CESARIA!$H$2:$H$15,"ENTRADA",CESARIA!$J$2:$J$15,$B79),0)</f>
        <v>0</v>
      </c>
      <c r="T79" s="62">
        <f>IFERROR(SUMIFS(ALAN!$M$2:$M$14,ALAN!$H$2:$H$14,"ENTRADA",ALAN!$J$2:$J$14,$B79),0)</f>
        <v>0</v>
      </c>
      <c r="U79" s="62">
        <f>IFERROR(SUMIFS(ELVIA!$M$2:$M$6,ELVIA!$H$2:$H$6,"ENTRADA",ELVIA!$J$2:$J$6,$B79),0)</f>
        <v>0</v>
      </c>
      <c r="V79" s="62">
        <f>IFERROR(SUMIFS(CAJA!$M$2:$M$586,CAJA!$H$2:$H$586,"ENTRADA",CAJA!$J$2:$J$586,$B79),0)</f>
        <v>89910</v>
      </c>
      <c r="W79" s="62">
        <f>IFERROR(SUMIFS('CAJA TIGRES'!$M$2:$M$139,'CAJA TIGRES'!$H$2:$H$139,"ENTRADA",'CAJA TIGRES'!$J$2:$J$139,$B79),0)</f>
        <v>0</v>
      </c>
      <c r="X79" s="62">
        <f>IFERROR(SUMIFS(RESERVA!$M$2:$M$2,RESERVA!$H$2:$H$2,"ENTRADA",RESERVA!$J$2:$J$2,$B79),0)</f>
        <v>0</v>
      </c>
      <c r="Y79" s="96">
        <f>SUM(C79:X79)</f>
        <v>404495</v>
      </c>
      <c r="Z79" s="96">
        <f t="shared" si="39"/>
        <v>404495</v>
      </c>
    </row>
    <row r="80" spans="1:26" x14ac:dyDescent="0.3">
      <c r="B80" s="63" t="s">
        <v>201</v>
      </c>
      <c r="C80" s="62">
        <f>IFERROR(SUMIFS('MGZ121'!$M$2:'MGZ121'!$M$175,'MGZ121'!$H$2:$H$175,"ENTRADA",'MGZ121'!$J$2:$J$175,B80),0)</f>
        <v>0</v>
      </c>
      <c r="D80" s="62">
        <f>IFERROR(SUMIFS('MGZ BBVA'!$M$2:$M$88,'MGZ BBVA'!$H$2:$H$88,"ENTRADA",'MGZ BBVA'!$J$2:$J$88,$B80),0)</f>
        <v>0</v>
      </c>
      <c r="E80" s="62">
        <f>IFERROR(SUMIFS('MGZ DOLARES'!$M$2:$M$2,'MGZ DOLARES'!$F$2:$F$2,"ENTRADA",'MGZ DOLARES'!$J$2:$J$2,$B80),0)</f>
        <v>0</v>
      </c>
      <c r="F80" s="62">
        <f>IFERROR(SUMIFS('MGZ BAJIO'!$M$2:$M$4,'MGZ BAJIO'!$H$2:$H$4,"ENTRADA",'MGZ BAJIO'!$J$2:$J$4,$B80),0)</f>
        <v>0</v>
      </c>
      <c r="G80" s="62">
        <f>IFERROR(SUMIFS('VICTOR BANAMEX'!$M$2:$M$65,'VICTOR BANAMEX'!$H$2:$H$65,"ENTRADA",'VICTOR BANAMEX'!$J$2:$J$65,$B80),0)</f>
        <v>0</v>
      </c>
      <c r="H80" s="62">
        <f>IFERROR(SUMIFS('VICTOR BANORTE'!$M$2:$M$9,'VICTOR BANORTE'!$H$2:$H$9,"ENTRADA",'VICTOR BANORTE'!$J$2:$J$9,$B80),0)</f>
        <v>0</v>
      </c>
      <c r="I80" s="62">
        <f>IFERROR(SUMIFS(RODRIGO!$M$2:$M$2,RODRIGO!$H$2:$H$2,"ENTRADA",RODRIGO!$J$2:$J$2,$B80),0)</f>
        <v>0</v>
      </c>
      <c r="J80" s="62">
        <f>IFERROR(SUMIFS(MOY!$M$2:$M$12,MOY!$H$2:$H$12,"ENTRADA",MOY!$J$2:$J$12,$B80),0)</f>
        <v>0</v>
      </c>
      <c r="K80" s="62">
        <f>IFERROR(SUMIFS('NORMA RUTH'!$M$2:$M$12,'NORMA RUTH'!$H$2:$H$12,"ENTRADA",'NORMA RUTH'!$J$2:$J$12,$B80),0)</f>
        <v>0</v>
      </c>
      <c r="L80" s="62">
        <f>IFERROR(SUMIFS(VALERIA!$M$2:$M$10,VALERIA!$H$2:$H$10,"ENTRADA",VALERIA!$J$2:$J$10,$B80),0)</f>
        <v>0</v>
      </c>
      <c r="M80" s="62">
        <f>IFERROR(SUMIFS('MANUEL BANAMEX'!$M$2:$M$25,'MANUEL BANAMEX'!$H$2:$H$25,"ENTRADA",'MANUEL BANAMEX'!$J$2:$J$25,$B80),0)</f>
        <v>0</v>
      </c>
      <c r="N80" s="62">
        <f>IFERROR(SUMIFS(ROBERTO!$M$2:$M$2,ROBERTO!$H$2:$H$2,"ENTRADA",ROBERTO!$J$2:$J$2,$B80),0)</f>
        <v>0</v>
      </c>
      <c r="O80" s="62">
        <f>IFERROR(SUMIFS(JUAN!$M$2:$M$11,JUAN!$H$2:$H$11,"ENTRADA",JUAN!$J$2:$J$11,$B80),0)</f>
        <v>0</v>
      </c>
      <c r="P80" s="62">
        <f>IFERROR(SUMIFS('NORMA SANCHEZ'!$M$2:$M$14,'NORMA SANCHEZ'!$H$2:$H$14,"ENTRADA",'NORMA SANCHEZ'!$J$2:$J$14,$B80),0)</f>
        <v>0</v>
      </c>
      <c r="Q80" s="62">
        <f>IFERROR(SUMIFS('JOSE CARLOS'!$M$2:$M$16,'JOSE CARLOS'!$H$2:$H$16,"ENTRADA",'JOSE CARLOS'!$J$2:$J$16,$B80),0)</f>
        <v>0</v>
      </c>
      <c r="R80" s="62">
        <f>IFERROR(SUMIFS('LUIS ENRIQUE '!$M$2:$M$21,'LUIS ENRIQUE '!$H$2:$H$21,"ENTRADA",'LUIS ENRIQUE '!$J$2:$J$21,$B80),0)</f>
        <v>0</v>
      </c>
      <c r="S80" s="62">
        <f>IFERROR(SUMIFS(CESARIA!$M$2:$M$15,CESARIA!$H$2:$H$15,"ENTRADA",CESARIA!$J$2:$J$15,$B80),0)</f>
        <v>0</v>
      </c>
      <c r="T80" s="62">
        <f>IFERROR(SUMIFS(ALAN!$M$2:$M$14,ALAN!$H$2:$H$14,"ENTRADA",ALAN!$J$2:$J$14,$B80),0)</f>
        <v>0</v>
      </c>
      <c r="U80" s="62">
        <f>IFERROR(SUMIFS(ELVIA!$M$2:$M$6,ELVIA!$H$2:$H$6,"ENTRADA",ELVIA!$J$2:$J$6,$B80),0)</f>
        <v>0</v>
      </c>
      <c r="V80" s="62">
        <f>IFERROR(SUMIFS(CAJA!$M$2:$M$586,CAJA!$H$2:$H$586,"ENTRADA",CAJA!$J$2:$J$586,$B80),0)</f>
        <v>1000</v>
      </c>
      <c r="W80" s="62">
        <f>IFERROR(SUMIFS('CAJA TIGRES'!$M$2:$M$139,'CAJA TIGRES'!$H$2:$H$139,"ENTRADA",'CAJA TIGRES'!$J$2:$J$139,$B80),0)</f>
        <v>150</v>
      </c>
      <c r="X80" s="62">
        <f>IFERROR(SUMIFS(RESERVA!$M$2:$M$2,RESERVA!$H$2:$H$2,"ENTRADA",RESERVA!$J$2:$J$2,$B80),0)</f>
        <v>0</v>
      </c>
      <c r="Y80" s="96">
        <f>SUM(C80:X80)</f>
        <v>1150</v>
      </c>
      <c r="Z80" s="96">
        <f t="shared" si="39"/>
        <v>1150</v>
      </c>
    </row>
    <row r="81" spans="1:26" x14ac:dyDescent="0.3">
      <c r="B81" s="63" t="s">
        <v>209</v>
      </c>
      <c r="C81" s="62">
        <f>IFERROR(SUMIFS('MGZ121'!$M$2:'MGZ121'!$M$175,'MGZ121'!$H$2:$H$175,"ENTRADA",'MGZ121'!$J$2:$J$175,B81),0)</f>
        <v>0</v>
      </c>
      <c r="D81" s="62">
        <f>IFERROR(SUMIFS('MGZ BBVA'!$M$2:$M$88,'MGZ BBVA'!$H$2:$H$88,"ENTRADA",'MGZ BBVA'!$J$2:$J$88,$B81),0)</f>
        <v>43000</v>
      </c>
      <c r="E81" s="62">
        <f>IFERROR(SUMIFS('MGZ DOLARES'!$M$2:$M$2,'MGZ DOLARES'!$F$2:$F$2,"ENTRADA",'MGZ DOLARES'!$J$2:$J$2,$B81),0)</f>
        <v>0</v>
      </c>
      <c r="F81" s="62">
        <f>IFERROR(SUMIFS('MGZ BAJIO'!$M$2:$M$4,'MGZ BAJIO'!$H$2:$H$4,"ENTRADA",'MGZ BAJIO'!$J$2:$J$4,$B81),0)</f>
        <v>0</v>
      </c>
      <c r="G81" s="62">
        <f>IFERROR(SUMIFS('VICTOR BANAMEX'!$M$2:$M$65,'VICTOR BANAMEX'!$H$2:$H$65,"ENTRADA",'VICTOR BANAMEX'!$J$2:$J$65,$B81),0)</f>
        <v>0</v>
      </c>
      <c r="H81" s="62">
        <f>IFERROR(SUMIFS('VICTOR BANORTE'!$M$2:$M$9,'VICTOR BANORTE'!$H$2:$H$9,"ENTRADA",'VICTOR BANORTE'!$J$2:$J$9,$B81),0)</f>
        <v>0</v>
      </c>
      <c r="I81" s="62">
        <f>IFERROR(SUMIFS(RODRIGO!$M$2:$M$2,RODRIGO!$H$2:$H$2,"ENTRADA",RODRIGO!$J$2:$J$2,$B81),0)</f>
        <v>0</v>
      </c>
      <c r="J81" s="62">
        <f>IFERROR(SUMIFS(MOY!$M$2:$M$12,MOY!$H$2:$H$12,"ENTRADA",MOY!$J$2:$J$12,$B81),0)</f>
        <v>0</v>
      </c>
      <c r="K81" s="62">
        <f>IFERROR(SUMIFS('NORMA RUTH'!$M$2:$M$12,'NORMA RUTH'!$H$2:$H$12,"ENTRADA",'NORMA RUTH'!$J$2:$J$12,$B81),0)</f>
        <v>0</v>
      </c>
      <c r="L81" s="62">
        <f>IFERROR(SUMIFS(VALERIA!$M$2:$M$10,VALERIA!$H$2:$H$10,"ENTRADA",VALERIA!$J$2:$J$10,$B81),0)</f>
        <v>0</v>
      </c>
      <c r="M81" s="62">
        <f>IFERROR(SUMIFS('MANUEL BANAMEX'!$M$2:$M$25,'MANUEL BANAMEX'!$H$2:$H$25,"ENTRADA",'MANUEL BANAMEX'!$J$2:$J$25,$B81),0)</f>
        <v>0</v>
      </c>
      <c r="N81" s="62">
        <f>IFERROR(SUMIFS(ROBERTO!$M$2:$M$2,ROBERTO!$H$2:$H$2,"ENTRADA",ROBERTO!$J$2:$J$2,$B81),0)</f>
        <v>0</v>
      </c>
      <c r="O81" s="62">
        <f>IFERROR(SUMIFS(JUAN!$M$2:$M$11,JUAN!$H$2:$H$11,"ENTRADA",JUAN!$J$2:$J$11,$B81),0)</f>
        <v>0</v>
      </c>
      <c r="P81" s="62">
        <f>IFERROR(SUMIFS('NORMA SANCHEZ'!$M$2:$M$14,'NORMA SANCHEZ'!$H$2:$H$14,"ENTRADA",'NORMA SANCHEZ'!$J$2:$J$14,$B81),0)</f>
        <v>0</v>
      </c>
      <c r="Q81" s="62">
        <f>IFERROR(SUMIFS('JOSE CARLOS'!$M$2:$M$16,'JOSE CARLOS'!$H$2:$H$16,"ENTRADA",'JOSE CARLOS'!$J$2:$J$16,$B81),0)</f>
        <v>0</v>
      </c>
      <c r="R81" s="62">
        <f>IFERROR(SUMIFS('LUIS ENRIQUE '!$M$2:$M$21,'LUIS ENRIQUE '!$H$2:$H$21,"ENTRADA",'LUIS ENRIQUE '!$J$2:$J$21,$B81),0)</f>
        <v>0</v>
      </c>
      <c r="S81" s="62">
        <f>IFERROR(SUMIFS(CESARIA!$M$2:$M$15,CESARIA!$H$2:$H$15,"ENTRADA",CESARIA!$J$2:$J$15,$B81),0)</f>
        <v>0</v>
      </c>
      <c r="T81" s="62">
        <f>IFERROR(SUMIFS(ALAN!$M$2:$M$14,ALAN!$H$2:$H$14,"ENTRADA",ALAN!$J$2:$J$14,$B81),0)</f>
        <v>0</v>
      </c>
      <c r="U81" s="62">
        <f>IFERROR(SUMIFS(ELVIA!$M$2:$M$6,ELVIA!$H$2:$H$6,"ENTRADA",ELVIA!$J$2:$J$6,$B81),0)</f>
        <v>0</v>
      </c>
      <c r="V81" s="62">
        <f>IFERROR(SUMIFS(CAJA!$M$2:$M$586,CAJA!$H$2:$H$586,"ENTRADA",CAJA!$J$2:$J$586,$B81),0)</f>
        <v>62000</v>
      </c>
      <c r="W81" s="62">
        <f>IFERROR(SUMIFS('CAJA TIGRES'!$M$2:$M$139,'CAJA TIGRES'!$H$2:$H$139,"ENTRADA",'CAJA TIGRES'!$J$2:$J$139,$B81),0)</f>
        <v>0</v>
      </c>
      <c r="X81" s="62">
        <f>IFERROR(SUMIFS(RESERVA!$M$2:$M$2,RESERVA!$H$2:$H$2,"ENTRADA",RESERVA!$J$2:$J$2,$B81),0)</f>
        <v>0</v>
      </c>
      <c r="Y81" s="96">
        <f>SUM(C81:X81)</f>
        <v>105000</v>
      </c>
      <c r="Z81" s="96">
        <f t="shared" si="39"/>
        <v>105000</v>
      </c>
    </row>
    <row r="82" spans="1:26" x14ac:dyDescent="0.3">
      <c r="B82" s="13" t="s">
        <v>108</v>
      </c>
      <c r="C82" s="64">
        <f>SUM(C78:C81)</f>
        <v>314585</v>
      </c>
      <c r="D82" s="64">
        <f t="shared" ref="D82:Y82" si="40">SUM(D78:D81)</f>
        <v>43000</v>
      </c>
      <c r="E82" s="64">
        <f t="shared" si="40"/>
        <v>0</v>
      </c>
      <c r="F82" s="64">
        <f t="shared" si="40"/>
        <v>0</v>
      </c>
      <c r="G82" s="64">
        <f t="shared" si="40"/>
        <v>0</v>
      </c>
      <c r="H82" s="64">
        <f t="shared" si="40"/>
        <v>0</v>
      </c>
      <c r="I82" s="64">
        <f t="shared" si="40"/>
        <v>0</v>
      </c>
      <c r="J82" s="64">
        <f t="shared" si="40"/>
        <v>0</v>
      </c>
      <c r="K82" s="64">
        <f t="shared" si="40"/>
        <v>0</v>
      </c>
      <c r="L82" s="64">
        <f t="shared" si="40"/>
        <v>0</v>
      </c>
      <c r="M82" s="64">
        <f t="shared" si="40"/>
        <v>0</v>
      </c>
      <c r="N82" s="64">
        <f t="shared" si="40"/>
        <v>0</v>
      </c>
      <c r="O82" s="64">
        <f t="shared" si="40"/>
        <v>0</v>
      </c>
      <c r="P82" s="64">
        <f t="shared" si="40"/>
        <v>0</v>
      </c>
      <c r="Q82" s="64">
        <f t="shared" si="40"/>
        <v>0</v>
      </c>
      <c r="R82" s="64">
        <f t="shared" ref="R82" si="41">SUM(R78:R81)</f>
        <v>0</v>
      </c>
      <c r="S82" s="64">
        <f t="shared" si="40"/>
        <v>0</v>
      </c>
      <c r="T82" s="64">
        <f t="shared" si="40"/>
        <v>0</v>
      </c>
      <c r="U82" s="64">
        <f t="shared" si="40"/>
        <v>0</v>
      </c>
      <c r="V82" s="64">
        <f t="shared" si="40"/>
        <v>152910</v>
      </c>
      <c r="W82" s="64">
        <f t="shared" si="40"/>
        <v>150</v>
      </c>
      <c r="X82" s="64">
        <f t="shared" si="40"/>
        <v>0</v>
      </c>
      <c r="Y82" s="64">
        <f t="shared" si="40"/>
        <v>510645</v>
      </c>
      <c r="Z82" s="64">
        <f t="shared" ref="Z82" si="42">SUM(Z78:Z81)</f>
        <v>510645</v>
      </c>
    </row>
    <row r="83" spans="1:26" ht="10.199999999999999" customHeight="1" x14ac:dyDescent="0.3">
      <c r="B83" s="70"/>
      <c r="C83" s="40"/>
      <c r="D83" s="33"/>
      <c r="E83" s="33"/>
      <c r="F83" s="33"/>
      <c r="G83" s="33"/>
      <c r="H83" s="33"/>
      <c r="I83" s="33"/>
      <c r="J83" s="33"/>
      <c r="K83" s="33"/>
      <c r="L83" s="33"/>
      <c r="M83" s="33"/>
      <c r="N83" s="33"/>
      <c r="O83" s="33"/>
      <c r="P83" s="33"/>
      <c r="Q83" s="33"/>
      <c r="R83" s="33"/>
      <c r="S83" s="33"/>
      <c r="T83" s="33"/>
      <c r="U83" s="33"/>
      <c r="V83" s="33"/>
      <c r="W83" s="33"/>
      <c r="X83" s="33"/>
      <c r="Y83" s="98"/>
      <c r="Z83" s="98"/>
    </row>
    <row r="84" spans="1:26" x14ac:dyDescent="0.3">
      <c r="B84" s="91" t="s">
        <v>3</v>
      </c>
      <c r="C84" s="40"/>
      <c r="D84" s="33"/>
      <c r="E84" s="33"/>
      <c r="F84" s="33"/>
      <c r="G84" s="33"/>
      <c r="H84" s="33"/>
      <c r="I84" s="33"/>
      <c r="J84" s="33"/>
      <c r="K84" s="33"/>
      <c r="L84" s="33"/>
      <c r="M84" s="33"/>
      <c r="N84" s="33"/>
      <c r="O84" s="33"/>
      <c r="P84" s="33"/>
      <c r="Q84" s="33"/>
      <c r="R84" s="33"/>
      <c r="S84" s="33"/>
      <c r="T84" s="33"/>
      <c r="U84" s="33"/>
      <c r="V84" s="33"/>
      <c r="W84" s="33"/>
      <c r="X84" s="33"/>
      <c r="Y84" s="98"/>
      <c r="Z84" s="98"/>
    </row>
    <row r="85" spans="1:26" x14ac:dyDescent="0.3">
      <c r="A85">
        <v>8</v>
      </c>
      <c r="B85" s="134" t="s">
        <v>25</v>
      </c>
      <c r="C85" s="135"/>
      <c r="D85" s="136"/>
      <c r="E85" s="136"/>
      <c r="F85" s="136"/>
      <c r="G85" s="136"/>
      <c r="H85" s="136"/>
      <c r="I85" s="136"/>
      <c r="J85" s="136"/>
      <c r="K85" s="136"/>
      <c r="L85" s="136"/>
      <c r="M85" s="136"/>
      <c r="N85" s="141"/>
      <c r="O85" s="136"/>
      <c r="P85" s="136"/>
      <c r="Q85" s="136"/>
      <c r="R85" s="136"/>
      <c r="S85" s="136"/>
      <c r="T85" s="136"/>
      <c r="U85" s="136"/>
      <c r="V85" s="136"/>
      <c r="W85" s="136"/>
      <c r="X85" s="136"/>
      <c r="Y85" s="136"/>
      <c r="Z85" s="136"/>
    </row>
    <row r="86" spans="1:26" x14ac:dyDescent="0.3">
      <c r="A86">
        <v>8.1</v>
      </c>
      <c r="B86" s="63" t="s">
        <v>83</v>
      </c>
      <c r="C86" s="62">
        <f>IFERROR(SUMIFS('MGZ121'!$N$2:'MGZ121'!$N$175,'MGZ121'!$H$2:$H$175,"SALIDA",'MGZ121'!$J$2:$J$175,B86),0)</f>
        <v>0</v>
      </c>
      <c r="D86" s="62">
        <f>IFERROR(SUMIFS('MGZ BBVA'!$N$2:$N$88,'MGZ BBVA'!$H$2:$H$88,"SALIDA",'MGZ BBVA'!$J$2:$J$88,$B86),0)</f>
        <v>0</v>
      </c>
      <c r="E86" s="62">
        <f>IFERROR(SUMIFS('MGZ DOLARES'!$N$2:$N$2,'MGZ DOLARES'!$F$2:$F$2,"SALIDA",'MGZ DOLARES'!$J$2:$J$2,$B86),0)</f>
        <v>0</v>
      </c>
      <c r="F86" s="62">
        <f>IFERROR(SUMIFS('MGZ BAJIO'!$N$2:$N$4,'MGZ BAJIO'!$H$4,"SALIDA",'MGZ BAJIO'!$J$4,$B86),0)</f>
        <v>0</v>
      </c>
      <c r="G86" s="62">
        <f>IFERROR(SUMIFS('VICTOR BANAMEX'!$N$2:$N$65,'VICTOR BANAMEX'!$H$2:$H$65,"SALIDA",'VICTOR BANAMEX'!$J$2:$J$65,$B86),0)</f>
        <v>0</v>
      </c>
      <c r="H86" s="62">
        <f>IFERROR(SUMIFS('VICTOR BANORTE'!$N$2:$N$9,'VICTOR BANORTE'!$H$2:$H$9,"SALIDA",'VICTOR BANORTE'!$J$2:$J$9,$B86),0)</f>
        <v>0</v>
      </c>
      <c r="I86" s="62">
        <f>IFERROR(SUMIFS(RODRIGO!$N$2:$N$2,RODRIGO!$H$2:$H$2,"SALIDA",RODRIGO!$J$2:$J$2,$B86),0)</f>
        <v>0</v>
      </c>
      <c r="J86" s="62">
        <f>IFERROR(SUMIFS(MOY!$N$2:$N$12,MOY!$H$2:$H$12,"SALIDA",MOY!$J$2:$J$12,$B86),0)</f>
        <v>0</v>
      </c>
      <c r="K86" s="62">
        <f>IFERROR(SUMIFS('NORMA RUTH'!$N$2:$N$12,'NORMA RUTH'!$H$2:$H$12,"SALIDA",'NORMA RUTH'!$J$2:$J$12,$B86),0)</f>
        <v>0</v>
      </c>
      <c r="L86" s="62">
        <f>IFERROR(SUMIFS(VALERIA!$N$2:$N$10,VALERIA!$H$2:$H$10,"SALIDA",VALERIA!$J$2:$J$10,$B86),0)</f>
        <v>0</v>
      </c>
      <c r="M86" s="62">
        <f>IFERROR(SUMIFS('MANUEL BANAMEX'!$N$2:$N$25,'MANUEL BANAMEX'!$H$2:$H$25,"SALIDA",'MANUEL BANAMEX'!$J$2:$J$25,$B86),0)</f>
        <v>0</v>
      </c>
      <c r="N86" s="62">
        <f>IFERROR(SUMIFS(ROBERTO!$N$2:$N$2,ROBERTO!$H$2:$H$2,"SALIDA",ROBERTO!$J$2:$J$2,$B86),0)</f>
        <v>0</v>
      </c>
      <c r="O86" s="62">
        <f>IFERROR(SUMIFS(JUAN!$N$2:$N$11,JUAN!$H$2:$H$11,"SALIDA",JUAN!$J$2:$J$11,$B86),0)</f>
        <v>0</v>
      </c>
      <c r="P86" s="62">
        <f>IFERROR(SUMIFS('NORMA SANCHEZ'!$N$2:$N$14,'NORMA SANCHEZ'!$H$2:$H$14,"SALIDA",'NORMA SANCHEZ'!$J$2:$J$14,$B86),0)</f>
        <v>0</v>
      </c>
      <c r="Q86" s="62">
        <f>IFERROR(SUMIFS('JOSE CARLOS'!$N$2:$N$16,'JOSE CARLOS'!$H$2:$H$16,"SALIDA",'JOSE CARLOS'!$J$2:$J$16,$B86),0)</f>
        <v>0</v>
      </c>
      <c r="R86" s="62">
        <f>IFERROR(SUMIFS('LUIS ENRIQUE '!$N$2:$N$21,'LUIS ENRIQUE '!$H$2:$H$21,"SALIDA",'LUIS ENRIQUE '!$J$2:$J$21,$B86),0)</f>
        <v>0</v>
      </c>
      <c r="S86" s="62">
        <f>IFERROR(SUMIFS(CESARIA!$N$2:$N$15,CESARIA!$H$2:$H$15,"SALIDA",CESARIA!$J$2:$J$15,$B86),0)</f>
        <v>0</v>
      </c>
      <c r="T86" s="62">
        <f>IFERROR(SUMIFS(ALAN!$N$2:$N$14,ALAN!$H$2:$H$14,"SALIDA",ALAN!$J$2:$J$14,$B86),0)</f>
        <v>0</v>
      </c>
      <c r="U86" s="62">
        <f>IFERROR(SUMIFS(ELVIA!$N$2:$N$6,ELVIA!$H$2:$H$6,"SALIDA",ELVIA!$J$2:$J$6,$B86),0)</f>
        <v>0</v>
      </c>
      <c r="V86" s="62">
        <f>IFERROR(SUMIFS(CAJA!$N$2:$N$586,CAJA!$H$2:$H$586,"SALIDA",CAJA!$J$2:$J$586,$B86),0)</f>
        <v>0</v>
      </c>
      <c r="W86" s="62">
        <f>IFERROR(SUMIFS('CAJA TIGRES'!$N$2:$N$139,'CAJA TIGRES'!$H$2:$H$139,"SALIDA",'CAJA TIGRES'!$J$2:$J$139,$B86),0)</f>
        <v>0</v>
      </c>
      <c r="X86" s="62">
        <f>IFERROR(SUMIFS(RESERVA!$N$2:$N$2,RESERVA!$H$2:$H$2,"SALIDA",RESERVA!$J$2:$J$2,$B86),0)</f>
        <v>0</v>
      </c>
      <c r="Y86" s="96">
        <f>SUM(C86:X86)</f>
        <v>0</v>
      </c>
      <c r="Z86" s="96">
        <f t="shared" ref="Z86:Z89" si="43">Y86</f>
        <v>0</v>
      </c>
    </row>
    <row r="87" spans="1:26" x14ac:dyDescent="0.3">
      <c r="A87">
        <v>8.1999999999999993</v>
      </c>
      <c r="B87" s="63" t="s">
        <v>84</v>
      </c>
      <c r="C87" s="62">
        <f>IFERROR(SUMIFS('MGZ121'!$N$2:'MGZ121'!$N$175,'MGZ121'!$H$2:$H$175,"SALIDA",'MGZ121'!$J$2:$J$175,B87),0)</f>
        <v>0</v>
      </c>
      <c r="D87" s="62">
        <f>IFERROR(SUMIFS('MGZ BBVA'!$N$2:$N$88,'MGZ BBVA'!$H$2:$H$88,"SALIDA",'MGZ BBVA'!$J$2:$J$88,$B87),0)</f>
        <v>0</v>
      </c>
      <c r="E87" s="62">
        <f>IFERROR(SUMIFS('MGZ DOLARES'!$N$2:$N$2,'MGZ DOLARES'!$F$2:$F$2,"SALIDA",'MGZ DOLARES'!$J$2:$J$2,$B87),0)</f>
        <v>0</v>
      </c>
      <c r="F87" s="62">
        <f>IFERROR(SUMIFS('MGZ BAJIO'!$N$2:$N$4,'MGZ BAJIO'!$H$4,"SALIDA",'MGZ BAJIO'!$J$4,$B87),0)</f>
        <v>0</v>
      </c>
      <c r="G87" s="62">
        <f>IFERROR(SUMIFS('VICTOR BANAMEX'!$N$2:$N$65,'VICTOR BANAMEX'!$H$2:$H$65,"SALIDA",'VICTOR BANAMEX'!$J$2:$J$65,$B87),0)</f>
        <v>0</v>
      </c>
      <c r="H87" s="62">
        <f>IFERROR(SUMIFS('VICTOR BANORTE'!$N$2:$N$9,'VICTOR BANORTE'!$H$2:$H$9,"SALIDA",'VICTOR BANORTE'!$J$2:$J$9,$B87),0)</f>
        <v>0</v>
      </c>
      <c r="I87" s="62">
        <f>IFERROR(SUMIFS(RODRIGO!$N$2:$N$2,RODRIGO!$H$2:$H$2,"SALIDA",RODRIGO!$J$2:$J$2,$B87),0)</f>
        <v>0</v>
      </c>
      <c r="J87" s="62">
        <f>IFERROR(SUMIFS(MOY!$N$2:$N$12,MOY!$H$2:$H$12,"SALIDA",MOY!$J$2:$J$12,$B87),0)</f>
        <v>0</v>
      </c>
      <c r="K87" s="62">
        <f>IFERROR(SUMIFS('NORMA RUTH'!$N$2:$N$12,'NORMA RUTH'!$H$2:$H$12,"SALIDA",'NORMA RUTH'!$J$2:$J$12,$B87),0)</f>
        <v>0</v>
      </c>
      <c r="L87" s="62">
        <f>IFERROR(SUMIFS(VALERIA!$N$2:$N$10,VALERIA!$H$2:$H$10,"SALIDA",VALERIA!$J$2:$J$10,$B87),0)</f>
        <v>0</v>
      </c>
      <c r="M87" s="62">
        <f>IFERROR(SUMIFS('MANUEL BANAMEX'!$N$2:$N$25,'MANUEL BANAMEX'!$H$2:$H$25,"SALIDA",'MANUEL BANAMEX'!$J$2:$J$25,$B87),0)</f>
        <v>0</v>
      </c>
      <c r="N87" s="62">
        <f>IFERROR(SUMIFS(ROBERTO!$N$2:$N$2,ROBERTO!$H$2:$H$2,"SALIDA",ROBERTO!$J$2:$J$2,$B87),0)</f>
        <v>0</v>
      </c>
      <c r="O87" s="62">
        <f>IFERROR(SUMIFS(JUAN!$N$2:$N$11,JUAN!$H$2:$H$11,"SALIDA",JUAN!$J$2:$J$11,$B87),0)</f>
        <v>0</v>
      </c>
      <c r="P87" s="62">
        <f>IFERROR(SUMIFS('NORMA SANCHEZ'!$N$2:$N$14,'NORMA SANCHEZ'!$H$2:$H$14,"SALIDA",'NORMA SANCHEZ'!$J$2:$J$14,$B87),0)</f>
        <v>0</v>
      </c>
      <c r="Q87" s="62">
        <f>IFERROR(SUMIFS('JOSE CARLOS'!$N$2:$N$16,'JOSE CARLOS'!$H$2:$H$16,"SALIDA",'JOSE CARLOS'!$J$2:$J$16,$B87),0)</f>
        <v>0</v>
      </c>
      <c r="R87" s="62">
        <f>IFERROR(SUMIFS('LUIS ENRIQUE '!$N$2:$N$21,'LUIS ENRIQUE '!$H$2:$H$21,"SALIDA",'LUIS ENRIQUE '!$J$2:$J$21,$B87),0)</f>
        <v>0</v>
      </c>
      <c r="S87" s="62">
        <f>IFERROR(SUMIFS(CESARIA!$N$2:$N$15,CESARIA!$H$2:$H$15,"SALIDA",CESARIA!$J$2:$J$15,$B87),0)</f>
        <v>0</v>
      </c>
      <c r="T87" s="62">
        <f>IFERROR(SUMIFS(ALAN!$N$2:$N$14,ALAN!$H$2:$H$14,"SALIDA",ALAN!$J$2:$J$14,$B87),0)</f>
        <v>0</v>
      </c>
      <c r="U87" s="62">
        <f>IFERROR(SUMIFS(ELVIA!$N$2:$N$6,ELVIA!$H$2:$H$6,"SALIDA",ELVIA!$J$2:$J$6,$B87),0)</f>
        <v>0</v>
      </c>
      <c r="V87" s="62">
        <f>IFERROR(SUMIFS(CAJA!$N$2:$N$586,CAJA!$H$2:$H$586,"SALIDA",CAJA!$J$2:$J$586,$B87),0)</f>
        <v>0</v>
      </c>
      <c r="W87" s="62">
        <f>IFERROR(SUMIFS('CAJA TIGRES'!$N$2:$N$139,'CAJA TIGRES'!$H$2:$H$139,"SALIDA",'CAJA TIGRES'!$J$2:$J$139,$B87),0)</f>
        <v>0</v>
      </c>
      <c r="X87" s="62">
        <f>IFERROR(SUMIFS(RESERVA!$N$2:$N$2,RESERVA!$H$2:$H$2,"SALIDA",RESERVA!$J$2:$J$2,$B87),0)</f>
        <v>0</v>
      </c>
      <c r="Y87" s="96">
        <f>SUM(C87:X87)</f>
        <v>0</v>
      </c>
      <c r="Z87" s="96">
        <f t="shared" si="43"/>
        <v>0</v>
      </c>
    </row>
    <row r="88" spans="1:26" x14ac:dyDescent="0.3">
      <c r="B88" s="63" t="s">
        <v>201</v>
      </c>
      <c r="C88" s="62">
        <f>IFERROR(SUMIFS('MGZ121'!$N$2:'MGZ121'!$N$175,'MGZ121'!$H$2:$H$175,"SALIDA",'MGZ121'!$J$2:$J$175,B88),0)</f>
        <v>0</v>
      </c>
      <c r="D88" s="62">
        <f>IFERROR(SUMIFS('MGZ BBVA'!$N$2:$N$88,'MGZ BBVA'!$H$2:$H$88,"SALIDA",'MGZ BBVA'!$J$2:$J$88,$B88),0)</f>
        <v>0</v>
      </c>
      <c r="E88" s="62">
        <f>IFERROR(SUMIFS('MGZ DOLARES'!$N$2:$N$2,'MGZ DOLARES'!$F$2:$F$2,"SALIDA",'MGZ DOLARES'!$J$2:$J$2,$B88),0)</f>
        <v>0</v>
      </c>
      <c r="F88" s="62">
        <f>IFERROR(SUMIFS('MGZ BAJIO'!$N$2:$N$4,'MGZ BAJIO'!$H$4,"SALIDA",'MGZ BAJIO'!$J$4,$B88),0)</f>
        <v>0</v>
      </c>
      <c r="G88" s="62">
        <f>IFERROR(SUMIFS('VICTOR BANAMEX'!$N$2:$N$65,'VICTOR BANAMEX'!$H$2:$H$65,"SALIDA",'VICTOR BANAMEX'!$J$2:$J$65,$B88),0)</f>
        <v>0</v>
      </c>
      <c r="H88" s="62">
        <f>IFERROR(SUMIFS('VICTOR BANORTE'!$N$2:$N$9,'VICTOR BANORTE'!$H$2:$H$9,"SALIDA",'VICTOR BANORTE'!$J$2:$J$9,$B88),0)</f>
        <v>0</v>
      </c>
      <c r="I88" s="62">
        <f>IFERROR(SUMIFS(RODRIGO!$N$2:$N$2,RODRIGO!$H$2:$H$2,"SALIDA",RODRIGO!$J$2:$J$2,$B88),0)</f>
        <v>0</v>
      </c>
      <c r="J88" s="62">
        <f>IFERROR(SUMIFS(MOY!$N$2:$N$12,MOY!$H$2:$H$12,"SALIDA",MOY!$J$2:$J$12,$B88),0)</f>
        <v>0</v>
      </c>
      <c r="K88" s="62">
        <f>IFERROR(SUMIFS('NORMA RUTH'!$N$2:$N$12,'NORMA RUTH'!$H$2:$H$12,"SALIDA",'NORMA RUTH'!$J$2:$J$12,$B88),0)</f>
        <v>0</v>
      </c>
      <c r="L88" s="62">
        <f>IFERROR(SUMIFS(VALERIA!$N$2:$N$10,VALERIA!$H$2:$H$10,"SALIDA",VALERIA!$J$2:$J$10,$B88),0)</f>
        <v>0</v>
      </c>
      <c r="M88" s="62">
        <f>IFERROR(SUMIFS('MANUEL BANAMEX'!$N$2:$N$25,'MANUEL BANAMEX'!$H$2:$H$25,"SALIDA",'MANUEL BANAMEX'!$J$2:$J$25,$B88),0)</f>
        <v>0</v>
      </c>
      <c r="N88" s="62">
        <f>IFERROR(SUMIFS(ROBERTO!$N$2:$N$2,ROBERTO!$H$2:$H$2,"SALIDA",ROBERTO!$J$2:$J$2,$B88),0)</f>
        <v>0</v>
      </c>
      <c r="O88" s="62">
        <f>IFERROR(SUMIFS(JUAN!$N$2:$N$11,JUAN!$H$2:$H$11,"SALIDA",JUAN!$J$2:$J$11,$B88),0)</f>
        <v>0</v>
      </c>
      <c r="P88" s="62">
        <f>IFERROR(SUMIFS('NORMA SANCHEZ'!$N$2:$N$14,'NORMA SANCHEZ'!$H$2:$H$14,"SALIDA",'NORMA SANCHEZ'!$J$2:$J$14,$B88),0)</f>
        <v>0</v>
      </c>
      <c r="Q88" s="62">
        <f>IFERROR(SUMIFS('JOSE CARLOS'!$N$2:$N$16,'JOSE CARLOS'!$H$2:$H$16,"SALIDA",'JOSE CARLOS'!$J$2:$J$16,$B88),0)</f>
        <v>0</v>
      </c>
      <c r="R88" s="62">
        <f>IFERROR(SUMIFS('LUIS ENRIQUE '!$N$2:$N$21,'LUIS ENRIQUE '!$H$2:$H$21,"SALIDA",'LUIS ENRIQUE '!$J$2:$J$21,$B88),0)</f>
        <v>0</v>
      </c>
      <c r="S88" s="62">
        <f>IFERROR(SUMIFS(CESARIA!$N$2:$N$15,CESARIA!$H$2:$H$15,"SALIDA",CESARIA!$J$2:$J$15,$B88),0)</f>
        <v>0</v>
      </c>
      <c r="T88" s="62">
        <f>IFERROR(SUMIFS(ALAN!$N$2:$N$14,ALAN!$H$2:$H$14,"SALIDA",ALAN!$J$2:$J$14,$B88),0)</f>
        <v>0</v>
      </c>
      <c r="U88" s="62">
        <f>IFERROR(SUMIFS(ELVIA!$N$2:$N$6,ELVIA!$H$2:$H$6,"SALIDA",ELVIA!$J$2:$J$6,$B88),0)</f>
        <v>0</v>
      </c>
      <c r="V88" s="62">
        <f>IFERROR(SUMIFS(CAJA!$N$2:$N$586,CAJA!$H$2:$H$586,"SALIDA",CAJA!$J$2:$J$586,$B88),0)</f>
        <v>40000</v>
      </c>
      <c r="W88" s="62">
        <f>IFERROR(SUMIFS('CAJA TIGRES'!$N$2:$N$139,'CAJA TIGRES'!$H$2:$H$139,"SALIDA",'CAJA TIGRES'!$J$2:$J$139,$B88),0)</f>
        <v>0</v>
      </c>
      <c r="X88" s="62">
        <f>IFERROR(SUMIFS(RESERVA!$N$2:$N$2,RESERVA!$H$2:$H$2,"SALIDA",RESERVA!$J$2:$J$2,$B88),0)</f>
        <v>0</v>
      </c>
      <c r="Y88" s="96">
        <f>SUM(C88:X88)</f>
        <v>40000</v>
      </c>
      <c r="Z88" s="96">
        <f t="shared" si="43"/>
        <v>40000</v>
      </c>
    </row>
    <row r="89" spans="1:26" x14ac:dyDescent="0.3">
      <c r="B89" s="63" t="s">
        <v>209</v>
      </c>
      <c r="C89" s="62">
        <f>IFERROR(SUMIFS('MGZ121'!$N$2:'MGZ121'!$N$175,'MGZ121'!$H$2:$H$175,"SALIDA",'MGZ121'!$J$2:$J$175,B89),0)</f>
        <v>0</v>
      </c>
      <c r="D89" s="62">
        <f>IFERROR(SUMIFS('MGZ BBVA'!$N$2:$N$88,'MGZ BBVA'!$H$2:$H$88,"SALIDA",'MGZ BBVA'!$J$2:$J$88,$B89),0)</f>
        <v>0</v>
      </c>
      <c r="E89" s="62">
        <f>IFERROR(SUMIFS('MGZ DOLARES'!$N$2:$N$2,'MGZ DOLARES'!$F$2:$F$2,"SALIDA",'MGZ DOLARES'!$J$2:$J$2,$B89),0)</f>
        <v>0</v>
      </c>
      <c r="F89" s="62">
        <f>IFERROR(SUMIFS('MGZ BAJIO'!$N$2:$N$4,'MGZ BAJIO'!$H$4,"SALIDA",'MGZ BAJIO'!$J$4,$B89),0)</f>
        <v>0</v>
      </c>
      <c r="G89" s="62">
        <f>IFERROR(SUMIFS('VICTOR BANAMEX'!$N$2:$N$65,'VICTOR BANAMEX'!$H$2:$H$65,"SALIDA",'VICTOR BANAMEX'!$J$2:$J$65,$B89),0)</f>
        <v>0</v>
      </c>
      <c r="H89" s="62">
        <f>IFERROR(SUMIFS('VICTOR BANORTE'!$N$2:$N$9,'VICTOR BANORTE'!$H$2:$H$9,"SALIDA",'VICTOR BANORTE'!$J$2:$J$9,$B89),0)</f>
        <v>0</v>
      </c>
      <c r="I89" s="62">
        <f>IFERROR(SUMIFS(RODRIGO!$N$2:$N$2,RODRIGO!$H$2:$H$2,"SALIDA",RODRIGO!$J$2:$J$2,$B89),0)</f>
        <v>0</v>
      </c>
      <c r="J89" s="62">
        <f>IFERROR(SUMIFS(MOY!$N$2:$N$12,MOY!$H$2:$H$12,"SALIDA",MOY!$J$2:$J$12,$B89),0)</f>
        <v>0</v>
      </c>
      <c r="K89" s="62">
        <f>IFERROR(SUMIFS('NORMA RUTH'!$N$2:$N$12,'NORMA RUTH'!$H$2:$H$12,"SALIDA",'NORMA RUTH'!$J$2:$J$12,$B89),0)</f>
        <v>0</v>
      </c>
      <c r="L89" s="62">
        <f>IFERROR(SUMIFS(VALERIA!$N$2:$N$10,VALERIA!$H$2:$H$10,"SALIDA",VALERIA!$J$2:$J$10,$B89),0)</f>
        <v>0</v>
      </c>
      <c r="M89" s="62">
        <f>IFERROR(SUMIFS('MANUEL BANAMEX'!$N$2:$N$25,'MANUEL BANAMEX'!$H$2:$H$25,"SALIDA",'MANUEL BANAMEX'!$J$2:$J$25,$B89),0)</f>
        <v>0</v>
      </c>
      <c r="N89" s="62">
        <f>IFERROR(SUMIFS(ROBERTO!$N$2:$N$2,ROBERTO!$H$2:$H$2,"SALIDA",ROBERTO!$J$2:$J$2,$B89),0)</f>
        <v>0</v>
      </c>
      <c r="O89" s="62">
        <f>IFERROR(SUMIFS(JUAN!$N$2:$N$11,JUAN!$H$2:$H$11,"SALIDA",JUAN!$J$2:$J$11,$B89),0)</f>
        <v>0</v>
      </c>
      <c r="P89" s="62">
        <f>IFERROR(SUMIFS('NORMA SANCHEZ'!$N$2:$N$14,'NORMA SANCHEZ'!$H$2:$H$14,"SALIDA",'NORMA SANCHEZ'!$J$2:$J$14,$B89),0)</f>
        <v>0</v>
      </c>
      <c r="Q89" s="62">
        <f>IFERROR(SUMIFS('JOSE CARLOS'!$N$2:$N$16,'JOSE CARLOS'!$H$2:$H$16,"SALIDA",'JOSE CARLOS'!$J$2:$J$16,$B89),0)</f>
        <v>0</v>
      </c>
      <c r="R89" s="62">
        <f>IFERROR(SUMIFS('LUIS ENRIQUE '!$N$2:$N$21,'LUIS ENRIQUE '!$H$2:$H$21,"SALIDA",'LUIS ENRIQUE '!$J$2:$J$21,$B89),0)</f>
        <v>0</v>
      </c>
      <c r="S89" s="62">
        <f>IFERROR(SUMIFS(CESARIA!$N$2:$N$15,CESARIA!$H$2:$H$15,"SALIDA",CESARIA!$J$2:$J$15,$B89),0)</f>
        <v>0</v>
      </c>
      <c r="T89" s="62">
        <f>IFERROR(SUMIFS(ALAN!$N$2:$N$14,ALAN!$H$2:$H$14,"SALIDA",ALAN!$J$2:$J$14,$B89),0)</f>
        <v>0</v>
      </c>
      <c r="U89" s="62">
        <f>IFERROR(SUMIFS(ELVIA!$N$2:$N$6,ELVIA!$H$2:$H$6,"SALIDA",ELVIA!$J$2:$J$6,$B89),0)</f>
        <v>0</v>
      </c>
      <c r="V89" s="62">
        <f>IFERROR(SUMIFS(CAJA!$N$2:$N$586,CAJA!$H$2:$H$586,"SALIDA",CAJA!$J$2:$J$586,$B89),0)</f>
        <v>92000</v>
      </c>
      <c r="W89" s="62">
        <f>IFERROR(SUMIFS('CAJA TIGRES'!$N$2:$N$139,'CAJA TIGRES'!$H$2:$H$139,"SALIDA",'CAJA TIGRES'!$J$2:$J$139,$B89),0)</f>
        <v>0</v>
      </c>
      <c r="X89" s="62">
        <f>IFERROR(SUMIFS(RESERVA!$N$2:$N$2,RESERVA!$H$2:$H$2,"SALIDA",RESERVA!$J$2:$J$2,$B89),0)</f>
        <v>0</v>
      </c>
      <c r="Y89" s="96">
        <f>SUM(C89:X89)</f>
        <v>92000</v>
      </c>
      <c r="Z89" s="96">
        <f t="shared" si="43"/>
        <v>92000</v>
      </c>
    </row>
    <row r="90" spans="1:26" x14ac:dyDescent="0.3">
      <c r="B90" s="16" t="s">
        <v>107</v>
      </c>
      <c r="C90" s="76">
        <f>SUM(C86:C89)</f>
        <v>0</v>
      </c>
      <c r="D90" s="76">
        <f t="shared" ref="D90:Y90" si="44">SUM(D86:D89)</f>
        <v>0</v>
      </c>
      <c r="E90" s="76">
        <f t="shared" si="44"/>
        <v>0</v>
      </c>
      <c r="F90" s="76">
        <f t="shared" si="44"/>
        <v>0</v>
      </c>
      <c r="G90" s="76">
        <f t="shared" si="44"/>
        <v>0</v>
      </c>
      <c r="H90" s="76">
        <f t="shared" si="44"/>
        <v>0</v>
      </c>
      <c r="I90" s="76">
        <f t="shared" si="44"/>
        <v>0</v>
      </c>
      <c r="J90" s="76">
        <f t="shared" si="44"/>
        <v>0</v>
      </c>
      <c r="K90" s="76">
        <f t="shared" si="44"/>
        <v>0</v>
      </c>
      <c r="L90" s="76">
        <f t="shared" si="44"/>
        <v>0</v>
      </c>
      <c r="M90" s="76">
        <f t="shared" si="44"/>
        <v>0</v>
      </c>
      <c r="N90" s="76">
        <f t="shared" si="44"/>
        <v>0</v>
      </c>
      <c r="O90" s="76">
        <f t="shared" si="44"/>
        <v>0</v>
      </c>
      <c r="P90" s="76">
        <f t="shared" si="44"/>
        <v>0</v>
      </c>
      <c r="Q90" s="76">
        <f t="shared" si="44"/>
        <v>0</v>
      </c>
      <c r="R90" s="76">
        <f t="shared" ref="R90" si="45">SUM(R86:R89)</f>
        <v>0</v>
      </c>
      <c r="S90" s="76">
        <f t="shared" si="44"/>
        <v>0</v>
      </c>
      <c r="T90" s="76">
        <f t="shared" si="44"/>
        <v>0</v>
      </c>
      <c r="U90" s="76">
        <f t="shared" si="44"/>
        <v>0</v>
      </c>
      <c r="V90" s="76">
        <f t="shared" si="44"/>
        <v>132000</v>
      </c>
      <c r="W90" s="76">
        <f t="shared" si="44"/>
        <v>0</v>
      </c>
      <c r="X90" s="76">
        <f t="shared" si="44"/>
        <v>0</v>
      </c>
      <c r="Y90" s="76">
        <f t="shared" si="44"/>
        <v>132000</v>
      </c>
      <c r="Z90" s="76">
        <f t="shared" ref="Z90" si="46">SUM(Z86:Z89)</f>
        <v>132000</v>
      </c>
    </row>
    <row r="91" spans="1:26" s="84" customFormat="1" ht="21" customHeight="1" x14ac:dyDescent="0.3">
      <c r="B91" s="17" t="s">
        <v>16</v>
      </c>
      <c r="C91" s="82">
        <f>C82-C90</f>
        <v>314585</v>
      </c>
      <c r="D91" s="82">
        <f t="shared" ref="D91:Y91" si="47">D82-D90</f>
        <v>43000</v>
      </c>
      <c r="E91" s="82">
        <f t="shared" si="47"/>
        <v>0</v>
      </c>
      <c r="F91" s="82">
        <f t="shared" si="47"/>
        <v>0</v>
      </c>
      <c r="G91" s="82">
        <f>G82-G90</f>
        <v>0</v>
      </c>
      <c r="H91" s="82">
        <f t="shared" si="47"/>
        <v>0</v>
      </c>
      <c r="I91" s="82">
        <f t="shared" si="47"/>
        <v>0</v>
      </c>
      <c r="J91" s="82">
        <f t="shared" si="47"/>
        <v>0</v>
      </c>
      <c r="K91" s="82">
        <f t="shared" si="47"/>
        <v>0</v>
      </c>
      <c r="L91" s="82">
        <f t="shared" si="47"/>
        <v>0</v>
      </c>
      <c r="M91" s="82">
        <f t="shared" si="47"/>
        <v>0</v>
      </c>
      <c r="N91" s="82">
        <f t="shared" si="47"/>
        <v>0</v>
      </c>
      <c r="O91" s="82">
        <f t="shared" si="47"/>
        <v>0</v>
      </c>
      <c r="P91" s="82">
        <f t="shared" si="47"/>
        <v>0</v>
      </c>
      <c r="Q91" s="82">
        <f t="shared" si="47"/>
        <v>0</v>
      </c>
      <c r="R91" s="82">
        <f t="shared" ref="R91" si="48">R82-R90</f>
        <v>0</v>
      </c>
      <c r="S91" s="82">
        <f t="shared" si="47"/>
        <v>0</v>
      </c>
      <c r="T91" s="82">
        <f t="shared" si="47"/>
        <v>0</v>
      </c>
      <c r="U91" s="82">
        <f t="shared" si="47"/>
        <v>0</v>
      </c>
      <c r="V91" s="82">
        <f t="shared" si="47"/>
        <v>20910</v>
      </c>
      <c r="W91" s="82">
        <f t="shared" si="47"/>
        <v>150</v>
      </c>
      <c r="X91" s="82">
        <f t="shared" si="47"/>
        <v>0</v>
      </c>
      <c r="Y91" s="82">
        <f t="shared" si="47"/>
        <v>378645</v>
      </c>
      <c r="Z91" s="82">
        <f t="shared" ref="Z91" si="49">Z82-Z90</f>
        <v>378645</v>
      </c>
    </row>
    <row r="92" spans="1:26" ht="7.2" customHeight="1" x14ac:dyDescent="0.3">
      <c r="B92" s="18"/>
      <c r="C92" s="40"/>
      <c r="D92" s="33"/>
      <c r="E92" s="33"/>
      <c r="F92" s="33"/>
      <c r="G92" s="33"/>
      <c r="H92" s="33"/>
      <c r="I92" s="33"/>
      <c r="J92" s="33"/>
      <c r="K92" s="33"/>
      <c r="L92" s="33"/>
      <c r="M92" s="33"/>
      <c r="N92" s="33"/>
      <c r="O92" s="33"/>
      <c r="P92" s="33"/>
      <c r="Q92" s="33"/>
      <c r="R92" s="33"/>
      <c r="S92" s="33"/>
      <c r="T92" s="33"/>
      <c r="U92" s="33"/>
      <c r="V92" s="33"/>
      <c r="W92" s="33"/>
      <c r="X92" s="33"/>
      <c r="Y92" s="98"/>
      <c r="Z92" s="98"/>
    </row>
    <row r="93" spans="1:26" x14ac:dyDescent="0.3">
      <c r="B93" s="65" t="s">
        <v>2</v>
      </c>
      <c r="C93" s="40"/>
      <c r="D93" s="33"/>
      <c r="E93" s="33"/>
      <c r="F93" s="33"/>
      <c r="G93" s="33"/>
      <c r="H93" s="33"/>
      <c r="I93" s="33"/>
      <c r="J93" s="33"/>
      <c r="K93" s="33"/>
      <c r="L93" s="33"/>
      <c r="M93" s="33"/>
      <c r="N93" s="33"/>
      <c r="O93" s="33"/>
      <c r="P93" s="33"/>
      <c r="Q93" s="33"/>
      <c r="R93" s="33"/>
      <c r="S93" s="33"/>
      <c r="T93" s="33"/>
      <c r="U93" s="33"/>
      <c r="V93" s="33"/>
      <c r="W93" s="33"/>
      <c r="X93" s="33"/>
      <c r="Y93" s="98"/>
      <c r="Z93" s="98"/>
    </row>
    <row r="94" spans="1:26" x14ac:dyDescent="0.3">
      <c r="A94">
        <v>12</v>
      </c>
      <c r="B94" s="134" t="s">
        <v>81</v>
      </c>
      <c r="C94" s="128"/>
      <c r="D94" s="129"/>
      <c r="E94" s="129"/>
      <c r="F94" s="129"/>
      <c r="G94" s="129"/>
      <c r="H94" s="129"/>
      <c r="I94" s="129"/>
      <c r="J94" s="129"/>
      <c r="K94" s="129"/>
      <c r="L94" s="129"/>
      <c r="M94" s="129"/>
      <c r="N94" s="138"/>
      <c r="O94" s="129"/>
      <c r="P94" s="129"/>
      <c r="Q94" s="129"/>
      <c r="R94" s="129"/>
      <c r="S94" s="129"/>
      <c r="T94" s="129"/>
      <c r="U94" s="129"/>
      <c r="V94" s="129"/>
      <c r="W94" s="129"/>
      <c r="X94" s="129"/>
      <c r="Y94" s="129"/>
      <c r="Z94" s="129"/>
    </row>
    <row r="95" spans="1:26" x14ac:dyDescent="0.3">
      <c r="B95" s="63" t="s">
        <v>167</v>
      </c>
      <c r="C95" s="62">
        <f>IFERROR(SUMIFS('MGZ121'!$M$2:'MGZ121'!$M$175,'MGZ121'!$H$2:$H$175,"ENTRADA",'MGZ121'!$J$2:$J$175,$B95),0)</f>
        <v>0</v>
      </c>
      <c r="D95" s="62">
        <f>IFERROR(SUMIFS('MGZ BBVA'!$M$2:$M$88,'MGZ BBVA'!$H$2:$H$88,"ENTRADA",'MGZ BBVA'!$J$2:$J$88,$B95),0)</f>
        <v>1031150</v>
      </c>
      <c r="E95" s="62">
        <f>IFERROR(SUMIFS('MGZ DOLARES'!$M$2:$M$2,'MGZ DOLARES'!$F$2:$F$2,"ENTRADA",'MGZ DOLARES'!$J$2:$J$2,$B95),0)</f>
        <v>0</v>
      </c>
      <c r="F95" s="62">
        <f>IFERROR(SUMIFS('MGZ BAJIO'!$M$2:$M$4,'MGZ BAJIO'!$H$2:$H$4,"ENTRADA",'MGZ BAJIO'!$J$2:$J$4,$B95),0)</f>
        <v>0</v>
      </c>
      <c r="G95" s="62">
        <f>IFERROR(SUMIFS('VICTOR BANAMEX'!$M$2:$M$65,'VICTOR BANAMEX'!$H$2:$H$65,"ENTRADA",'VICTOR BANAMEX'!$J$2:$J$65,$B95),0)</f>
        <v>272870.39</v>
      </c>
      <c r="H95" s="62">
        <f>IFERROR(SUMIFS('VICTOR BANORTE'!$M$2:$M$9,'VICTOR BANORTE'!$H$2:$H$9,"ENTRADA",'VICTOR BANORTE'!$J$2:$J$9,$B95),0)</f>
        <v>0</v>
      </c>
      <c r="I95" s="62">
        <f>IFERROR(SUMIFS(RODRIGO!$M$2:$M$2,RODRIGO!$H$2:$H$2,"ENTRADA",RODRIGO!$J$2:$J$2,$B95),0)</f>
        <v>0</v>
      </c>
      <c r="J95" s="62">
        <f>IFERROR(SUMIFS(MOY!$M$2:$M$12,MOY!$H$2:$H$12,"ENTRADA",MOY!$J$2:$J$12,$B95),0)</f>
        <v>237000</v>
      </c>
      <c r="K95" s="62">
        <f>IFERROR(SUMIFS('NORMA RUTH'!$M$2:$M$12,'NORMA RUTH'!$H$2:$H$12,"ENTRADA",'NORMA RUTH'!$J$2:$J$12,$B95),0)</f>
        <v>21261.46</v>
      </c>
      <c r="L95" s="62">
        <f>IFERROR(SUMIFS(VALERIA!$M$2:$M$10,VALERIA!$H$2:$H$10,"ENTRADA",VALERIA!$J$2:$J$10,$B95),0)</f>
        <v>40000</v>
      </c>
      <c r="M95" s="62">
        <f>IFERROR(SUMIFS('MANUEL BANAMEX'!$M$2:$M$25,'MANUEL BANAMEX'!$H$2:$H$25,"ENTRADA",'MANUEL BANAMEX'!$J$2:$J$25,$B95),0)</f>
        <v>80895</v>
      </c>
      <c r="N95" s="62">
        <f>IFERROR(SUMIFS(ROBERTO!$M$2:$M$2,ROBERTO!$H$2:$H$2,"ENTRADA",ROBERTO!$J$2:$J$2,$B95),0)</f>
        <v>0</v>
      </c>
      <c r="O95" s="62">
        <f>IFERROR(SUMIFS(JUAN!$M$2:$M$11,JUAN!$H$2:$H$11,"ENTRADA",JUAN!$J$2:$J$11,$B95),0)</f>
        <v>366165</v>
      </c>
      <c r="P95" s="62">
        <f>IFERROR(SUMIFS('NORMA SANCHEZ'!$M$2:$M$14,'NORMA SANCHEZ'!$H$2:$H$14,"ENTRADA",'NORMA SANCHEZ'!$J$2:$J$14,$B95),0)</f>
        <v>705766.25</v>
      </c>
      <c r="Q95" s="62">
        <f>IFERROR(SUMIFS('JOSE CARLOS'!$M$2:$M$16,'JOSE CARLOS'!$H$2:$H$16,"ENTRADA",'JOSE CARLOS'!$J$2:$J$16,$B95),0)</f>
        <v>570775</v>
      </c>
      <c r="R95" s="62">
        <f>IFERROR(SUMIFS('LUIS ENRIQUE '!$M$2:$M$21,'LUIS ENRIQUE '!$H$2:$H$21,"ENTRADA",'LUIS ENRIQUE '!$J$2:$J$21,$B95),0)</f>
        <v>0</v>
      </c>
      <c r="S95" s="62">
        <f>IFERROR(SUMIFS(CESARIA!$M$2:$M$15,CESARIA!$H$2:$H$15,"ENTRADA",CESARIA!$J$2:$J$15,$B95),0)</f>
        <v>610571.25</v>
      </c>
      <c r="T95" s="62">
        <f>IFERROR(SUMIFS(ALAN!$M$2:$M$14,ALAN!$H$2:$H$14,"ENTRADA",ALAN!$J$2:$J$14,$B95),0)</f>
        <v>350957.5</v>
      </c>
      <c r="U95" s="62">
        <f>IFERROR(SUMIFS(ELVIA!$M$2:$M$6,ELVIA!$H$2:$H$6,"ENTRADA",ELVIA!$J$2:$J$6,$B95),0)</f>
        <v>10862.5</v>
      </c>
      <c r="V95" s="62">
        <f>IFERROR(SUMIFS(CAJA!$M$2:$M$586,CAJA!$H$2:$H$586,"ENTRADA",CAJA!$J$2:$J$586,$B95),0)</f>
        <v>281246.84000000003</v>
      </c>
      <c r="W95" s="62">
        <f>IFERROR(SUMIFS('CAJA TIGRES'!$M$2:$M$139,'CAJA TIGRES'!$H$2:$H$139,"ENTRADA",'CAJA TIGRES'!$J$2:$J$139,$B95),0)</f>
        <v>0</v>
      </c>
      <c r="X95" s="62">
        <f>IFERROR(SUMIFS(RESERVA!$M$2:$M$2,RESERVA!$H$2:$H$2,"ENTRADA",RESERVA!$J$2:$J$2,$B95),0)</f>
        <v>0</v>
      </c>
      <c r="Y95" s="96">
        <f t="shared" ref="Y95:Y105" si="50">SUM(C95:X95)</f>
        <v>4579521.1899999995</v>
      </c>
      <c r="Z95" s="96">
        <f t="shared" ref="Z95:Z118" si="51">Y95</f>
        <v>4579521.1899999995</v>
      </c>
    </row>
    <row r="96" spans="1:26" x14ac:dyDescent="0.3">
      <c r="B96" s="63" t="s">
        <v>168</v>
      </c>
      <c r="C96" s="62">
        <f>IFERROR(SUMIFS('MGZ121'!$M$2:'MGZ121'!$M$175,'MGZ121'!$H$2:$H$175,"ENTRADA",'MGZ121'!$J$2:$J$175,$B96),0)</f>
        <v>150000</v>
      </c>
      <c r="D96" s="62">
        <f>IFERROR(SUMIFS('MGZ BBVA'!$M$2:$M$88,'MGZ BBVA'!$H$2:$H$88,"ENTRADA",'MGZ BBVA'!$J$2:$J$88,$B96),0)</f>
        <v>0</v>
      </c>
      <c r="E96" s="62">
        <f>IFERROR(SUMIFS('MGZ DOLARES'!$M$2:$M$2,'MGZ DOLARES'!$F$2:$F$2,"ENTRADA",'MGZ DOLARES'!$J$2:$J$2,$B96),0)</f>
        <v>0</v>
      </c>
      <c r="F96" s="62">
        <f>IFERROR(SUMIFS('MGZ BAJIO'!$M$2:$M$4,'MGZ BAJIO'!$H$2:$H$4,"ENTRADA",'MGZ BAJIO'!$J$2:$J$4,$B96),0)</f>
        <v>0</v>
      </c>
      <c r="G96" s="62">
        <f>IFERROR(SUMIFS('VICTOR BANAMEX'!$M$2:$M$65,'VICTOR BANAMEX'!$H$2:$H$65,"ENTRADA",'VICTOR BANAMEX'!$J$2:$J$65,$B96),0)</f>
        <v>64900</v>
      </c>
      <c r="H96" s="62">
        <f>IFERROR(SUMIFS('VICTOR BANORTE'!$M$2:$M$9,'VICTOR BANORTE'!$H$2:$H$9,"ENTRADA",'VICTOR BANORTE'!$J$2:$J$9,$B96),0)</f>
        <v>0</v>
      </c>
      <c r="I96" s="62">
        <f>IFERROR(SUMIFS(RODRIGO!$M$2:$M$2,RODRIGO!$H$2:$H$2,"ENTRADA",RODRIGO!$J$2:$J$2,$B96),0)</f>
        <v>0</v>
      </c>
      <c r="J96" s="62">
        <f>IFERROR(SUMIFS(MOY!$M$2:$M$12,MOY!$H$2:$H$12,"ENTRADA",MOY!$J$2:$J$12,$B96),0)</f>
        <v>0</v>
      </c>
      <c r="K96" s="62">
        <f>IFERROR(SUMIFS('NORMA RUTH'!$M$2:$M$12,'NORMA RUTH'!$H$2:$H$12,"ENTRADA",'NORMA RUTH'!$J$2:$J$12,$B96),0)</f>
        <v>0</v>
      </c>
      <c r="L96" s="62">
        <f>IFERROR(SUMIFS(VALERIA!$M$2:$M$10,VALERIA!$H$2:$H$10,"ENTRADA",VALERIA!$J$2:$J$10,$B96),0)</f>
        <v>0</v>
      </c>
      <c r="M96" s="62">
        <f>IFERROR(SUMIFS('MANUEL BANAMEX'!$M$2:$M$25,'MANUEL BANAMEX'!$H$2:$H$25,"ENTRADA",'MANUEL BANAMEX'!$J$2:$J$25,$B96),0)</f>
        <v>0</v>
      </c>
      <c r="N96" s="62">
        <f>IFERROR(SUMIFS(ROBERTO!$M$2:$M$2,ROBERTO!$H$2:$H$2,"ENTRADA",ROBERTO!$J$2:$J$2,$B96),0)</f>
        <v>0</v>
      </c>
      <c r="O96" s="62">
        <f>IFERROR(SUMIFS(JUAN!$M$2:$M$11,JUAN!$H$2:$H$11,"ENTRADA",JUAN!$J$2:$J$11,$B96),0)</f>
        <v>0</v>
      </c>
      <c r="P96" s="62">
        <f>IFERROR(SUMIFS('NORMA SANCHEZ'!$M$2:$M$14,'NORMA SANCHEZ'!$H$2:$H$14,"ENTRADA",'NORMA SANCHEZ'!$J$2:$J$14,$B96),0)</f>
        <v>0</v>
      </c>
      <c r="Q96" s="62">
        <f>IFERROR(SUMIFS('JOSE CARLOS'!$M$2:$M$16,'JOSE CARLOS'!$H$2:$H$16,"ENTRADA",'JOSE CARLOS'!$J$2:$J$16,$B96),0)</f>
        <v>2865</v>
      </c>
      <c r="R96" s="62">
        <f>IFERROR(SUMIFS('LUIS ENRIQUE '!$M$2:$M$21,'LUIS ENRIQUE '!$H$2:$H$21,"ENTRADA",'LUIS ENRIQUE '!$J$2:$J$21,$B96),0)</f>
        <v>1319833.25</v>
      </c>
      <c r="S96" s="62">
        <f>IFERROR(SUMIFS(CESARIA!$M$2:$M$15,CESARIA!$H$2:$H$15,"ENTRADA",CESARIA!$J$2:$J$15,$B96),0)</f>
        <v>0</v>
      </c>
      <c r="T96" s="62">
        <f>IFERROR(SUMIFS(ALAN!$M$2:$M$14,ALAN!$H$2:$H$14,"ENTRADA",ALAN!$J$2:$J$14,$B96),0)</f>
        <v>365078.75</v>
      </c>
      <c r="U96" s="62">
        <f>IFERROR(SUMIFS(ELVIA!$M$2:$M$6,ELVIA!$H$2:$H$6,"ENTRADA",ELVIA!$J$2:$J$6,$B96),0)</f>
        <v>0</v>
      </c>
      <c r="V96" s="62">
        <f>IFERROR(SUMIFS(CAJA!$M$2:$M$586,CAJA!$H$2:$H$586,"ENTRADA",CAJA!$J$2:$J$586,$B96),0)</f>
        <v>35000</v>
      </c>
      <c r="W96" s="62">
        <f>IFERROR(SUMIFS('CAJA TIGRES'!$M$2:$M$139,'CAJA TIGRES'!$H$2:$H$139,"ENTRADA",'CAJA TIGRES'!$J$2:$J$139,$B96),0)</f>
        <v>0</v>
      </c>
      <c r="X96" s="62">
        <f>IFERROR(SUMIFS(RESERVA!$M$2:$M$2,RESERVA!$H$2:$H$2,"ENTRADA",RESERVA!$J$2:$J$2,$B96),0)</f>
        <v>0</v>
      </c>
      <c r="Y96" s="96">
        <f t="shared" si="50"/>
        <v>1937677</v>
      </c>
      <c r="Z96" s="96">
        <f t="shared" si="51"/>
        <v>1937677</v>
      </c>
    </row>
    <row r="97" spans="2:26" x14ac:dyDescent="0.3">
      <c r="B97" s="63" t="s">
        <v>169</v>
      </c>
      <c r="C97" s="62">
        <f>IFERROR(SUMIFS('MGZ121'!$M$2:'MGZ121'!$M$175,'MGZ121'!$H$2:$H$175,"ENTRADA",'MGZ121'!$J$2:$J$175,$B97),0)</f>
        <v>0</v>
      </c>
      <c r="D97" s="62">
        <f>IFERROR(SUMIFS('MGZ BBVA'!$M$2:$M$88,'MGZ BBVA'!$H$2:$H$88,"ENTRADA",'MGZ BBVA'!$J$2:$J$88,$B97),0)</f>
        <v>0</v>
      </c>
      <c r="E97" s="62">
        <f>IFERROR(SUMIFS('MGZ DOLARES'!$M$2:$M$2,'MGZ DOLARES'!$F$2:$F$2,"ENTRADA",'MGZ DOLARES'!$J$2:$J$2,$B97),0)</f>
        <v>0</v>
      </c>
      <c r="F97" s="62">
        <f>IFERROR(SUMIFS('MGZ BAJIO'!$M$2:$M$4,'MGZ BAJIO'!$H$2:$H$4,"ENTRADA",'MGZ BAJIO'!$J$2:$J$4,$B97),0)</f>
        <v>0</v>
      </c>
      <c r="G97" s="62">
        <f>IFERROR(SUMIFS('VICTOR BANAMEX'!$M$2:$M$65,'VICTOR BANAMEX'!$H$2:$H$65,"ENTRADA",'VICTOR BANAMEX'!$J$2:$J$65,$B97),0)</f>
        <v>0</v>
      </c>
      <c r="H97" s="62">
        <f>IFERROR(SUMIFS('VICTOR BANORTE'!$M$2:$M$9,'VICTOR BANORTE'!$H$2:$H$9,"ENTRADA",'VICTOR BANORTE'!$J$2:$J$9,$B97),0)</f>
        <v>0</v>
      </c>
      <c r="I97" s="62">
        <f>IFERROR(SUMIFS(RODRIGO!$M$2:$M$2,RODRIGO!$H$2:$H$2,"ENTRADA",RODRIGO!$J$2:$J$2,$B97),0)</f>
        <v>0</v>
      </c>
      <c r="J97" s="62">
        <f>IFERROR(SUMIFS(MOY!$M$2:$M$12,MOY!$H$2:$H$12,"ENTRADA",MOY!$J$2:$J$12,$B97),0)</f>
        <v>0</v>
      </c>
      <c r="K97" s="62">
        <f>IFERROR(SUMIFS('NORMA RUTH'!$M$2:$M$12,'NORMA RUTH'!$H$2:$H$12,"ENTRADA",'NORMA RUTH'!$J$2:$J$12,$B97),0)</f>
        <v>0</v>
      </c>
      <c r="L97" s="62">
        <f>IFERROR(SUMIFS(VALERIA!$M$2:$M$10,VALERIA!$H$2:$H$10,"ENTRADA",VALERIA!$J$2:$J$10,$B97),0)</f>
        <v>0</v>
      </c>
      <c r="M97" s="62">
        <f>IFERROR(SUMIFS('MANUEL BANAMEX'!$M$2:$M$25,'MANUEL BANAMEX'!$H$2:$H$25,"ENTRADA",'MANUEL BANAMEX'!$J$2:$J$25,$B97),0)</f>
        <v>0</v>
      </c>
      <c r="N97" s="62">
        <f>IFERROR(SUMIFS(ROBERTO!$M$2:$M$2,ROBERTO!$H$2:$H$2,"ENTRADA",ROBERTO!$J$2:$J$2,$B97),0)</f>
        <v>0</v>
      </c>
      <c r="O97" s="62">
        <f>IFERROR(SUMIFS(JUAN!$M$2:$M$11,JUAN!$H$2:$H$11,"ENTRADA",JUAN!$J$2:$J$11,$B97),0)</f>
        <v>0</v>
      </c>
      <c r="P97" s="62">
        <f>IFERROR(SUMIFS('NORMA SANCHEZ'!$M$2:$M$14,'NORMA SANCHEZ'!$H$2:$H$14,"ENTRADA",'NORMA SANCHEZ'!$J$2:$J$14,$B97),0)</f>
        <v>0</v>
      </c>
      <c r="Q97" s="62">
        <f>IFERROR(SUMIFS('JOSE CARLOS'!$M$2:$M$16,'JOSE CARLOS'!$H$2:$H$16,"ENTRADA",'JOSE CARLOS'!$J$2:$J$16,$B97),0)</f>
        <v>0</v>
      </c>
      <c r="R97" s="62">
        <f>IFERROR(SUMIFS('LUIS ENRIQUE '!$M$2:$M$21,'LUIS ENRIQUE '!$H$2:$H$21,"ENTRADA",'LUIS ENRIQUE '!$J$2:$J$21,$B97),0)</f>
        <v>0</v>
      </c>
      <c r="S97" s="62">
        <f>IFERROR(SUMIFS(CESARIA!$M$2:$M$15,CESARIA!$H$2:$H$15,"ENTRADA",CESARIA!$J$2:$J$15,$B97),0)</f>
        <v>0</v>
      </c>
      <c r="T97" s="62">
        <f>IFERROR(SUMIFS(ALAN!$M$2:$M$14,ALAN!$H$2:$H$14,"ENTRADA",ALAN!$J$2:$J$14,$B97),0)</f>
        <v>0</v>
      </c>
      <c r="U97" s="62">
        <f>IFERROR(SUMIFS(ELVIA!$M$2:$M$6,ELVIA!$H$2:$H$6,"ENTRADA",ELVIA!$J$2:$J$6,$B97),0)</f>
        <v>0</v>
      </c>
      <c r="V97" s="62">
        <f>IFERROR(SUMIFS(CAJA!$M$2:$M$586,CAJA!$H$2:$H$586,"ENTRADA",CAJA!$J$2:$J$586,$B97),0)</f>
        <v>0</v>
      </c>
      <c r="W97" s="62">
        <f>IFERROR(SUMIFS('CAJA TIGRES'!$M$2:$M$139,'CAJA TIGRES'!$H$2:$H$139,"ENTRADA",'CAJA TIGRES'!$J$2:$J$139,$B97),0)</f>
        <v>0</v>
      </c>
      <c r="X97" s="62">
        <f>IFERROR(SUMIFS(RESERVA!$M$2:$M$2,RESERVA!$H$2:$H$2,"ENTRADA",RESERVA!$J$2:$J$2,$B97),0)</f>
        <v>0</v>
      </c>
      <c r="Y97" s="96">
        <f t="shared" si="50"/>
        <v>0</v>
      </c>
      <c r="Z97" s="96">
        <f t="shared" si="51"/>
        <v>0</v>
      </c>
    </row>
    <row r="98" spans="2:26" x14ac:dyDescent="0.3">
      <c r="B98" s="63" t="s">
        <v>170</v>
      </c>
      <c r="C98" s="62">
        <f>IFERROR(SUMIFS('MGZ121'!$M$2:'MGZ121'!$M$175,'MGZ121'!$H$2:$H$175,"ENTRADA",'MGZ121'!$J$2:$J$175,$B98),0)</f>
        <v>0</v>
      </c>
      <c r="D98" s="62">
        <f>IFERROR(SUMIFS('MGZ BBVA'!$M$2:$M$88,'MGZ BBVA'!$H$2:$H$88,"ENTRADA",'MGZ BBVA'!$J$2:$J$88,$B98),0)</f>
        <v>0</v>
      </c>
      <c r="E98" s="62">
        <f>IFERROR(SUMIFS('MGZ DOLARES'!$M$2:$M$2,'MGZ DOLARES'!$F$2:$F$2,"ENTRADA",'MGZ DOLARES'!$J$2:$J$2,$B98),0)</f>
        <v>0</v>
      </c>
      <c r="F98" s="62">
        <f>IFERROR(SUMIFS('MGZ BAJIO'!$M$2:$M$4,'MGZ BAJIO'!$H$2:$H$4,"ENTRADA",'MGZ BAJIO'!$J$2:$J$4,$B98),0)</f>
        <v>0</v>
      </c>
      <c r="G98" s="62">
        <f>IFERROR(SUMIFS('VICTOR BANAMEX'!$M$2:$M$65,'VICTOR BANAMEX'!$H$2:$H$65,"ENTRADA",'VICTOR BANAMEX'!$J$2:$J$65,$B98),0)</f>
        <v>0</v>
      </c>
      <c r="H98" s="62">
        <f>IFERROR(SUMIFS('VICTOR BANORTE'!$M$2:$M$9,'VICTOR BANORTE'!$H$2:$H$9,"ENTRADA",'VICTOR BANORTE'!$J$2:$J$9,$B98),0)</f>
        <v>0</v>
      </c>
      <c r="I98" s="62">
        <f>IFERROR(SUMIFS(RODRIGO!$M$2:$M$2,RODRIGO!$H$2:$H$2,"ENTRADA",RODRIGO!$J$2:$J$2,$B98),0)</f>
        <v>0</v>
      </c>
      <c r="J98" s="62">
        <f>IFERROR(SUMIFS(MOY!$M$2:$M$12,MOY!$H$2:$H$12,"ENTRADA",MOY!$J$2:$J$12,$B98),0)</f>
        <v>0</v>
      </c>
      <c r="K98" s="62">
        <f>IFERROR(SUMIFS('NORMA RUTH'!$M$2:$M$12,'NORMA RUTH'!$H$2:$H$12,"ENTRADA",'NORMA RUTH'!$J$2:$J$12,$B98),0)</f>
        <v>0</v>
      </c>
      <c r="L98" s="62">
        <f>IFERROR(SUMIFS(VALERIA!$M$2:$M$10,VALERIA!$H$2:$H$10,"ENTRADA",VALERIA!$J$2:$J$10,$B98),0)</f>
        <v>0</v>
      </c>
      <c r="M98" s="62">
        <f>IFERROR(SUMIFS('MANUEL BANAMEX'!$M$2:$M$25,'MANUEL BANAMEX'!$H$2:$H$25,"ENTRADA",'MANUEL BANAMEX'!$J$2:$J$25,$B98),0)</f>
        <v>0</v>
      </c>
      <c r="N98" s="62">
        <f>IFERROR(SUMIFS(ROBERTO!$M$2:$M$2,ROBERTO!$H$2:$H$2,"ENTRADA",ROBERTO!$J$2:$J$2,$B98),0)</f>
        <v>0</v>
      </c>
      <c r="O98" s="62">
        <f>IFERROR(SUMIFS(JUAN!$M$2:$M$11,JUAN!$H$2:$H$11,"ENTRADA",JUAN!$J$2:$J$11,$B98),0)</f>
        <v>0</v>
      </c>
      <c r="P98" s="62">
        <f>IFERROR(SUMIFS('NORMA SANCHEZ'!$M$2:$M$14,'NORMA SANCHEZ'!$H$2:$H$14,"ENTRADA",'NORMA SANCHEZ'!$J$2:$J$14,$B98),0)</f>
        <v>0</v>
      </c>
      <c r="Q98" s="62">
        <f>IFERROR(SUMIFS('JOSE CARLOS'!$M$2:$M$16,'JOSE CARLOS'!$H$2:$H$16,"ENTRADA",'JOSE CARLOS'!$J$2:$J$16,$B98),0)</f>
        <v>0</v>
      </c>
      <c r="R98" s="62">
        <f>IFERROR(SUMIFS('LUIS ENRIQUE '!$M$2:$M$21,'LUIS ENRIQUE '!$H$2:$H$21,"ENTRADA",'LUIS ENRIQUE '!$J$2:$J$21,$B98),0)</f>
        <v>0</v>
      </c>
      <c r="S98" s="62">
        <f>IFERROR(SUMIFS(CESARIA!$M$2:$M$15,CESARIA!$H$2:$H$15,"ENTRADA",CESARIA!$J$2:$J$15,$B98),0)</f>
        <v>0</v>
      </c>
      <c r="T98" s="62">
        <f>IFERROR(SUMIFS(ALAN!$M$2:$M$14,ALAN!$H$2:$H$14,"ENTRADA",ALAN!$J$2:$J$14,$B98),0)</f>
        <v>0</v>
      </c>
      <c r="U98" s="62">
        <f>IFERROR(SUMIFS(ELVIA!$M$2:$M$6,ELVIA!$H$2:$H$6,"ENTRADA",ELVIA!$J$2:$J$6,$B98),0)</f>
        <v>0</v>
      </c>
      <c r="V98" s="62">
        <f>IFERROR(SUMIFS(CAJA!$M$2:$M$586,CAJA!$H$2:$H$586,"ENTRADA",CAJA!$J$2:$J$586,$B98),0)</f>
        <v>0</v>
      </c>
      <c r="W98" s="62">
        <f>IFERROR(SUMIFS('CAJA TIGRES'!$M$2:$M$139,'CAJA TIGRES'!$H$2:$H$139,"ENTRADA",'CAJA TIGRES'!$J$2:$J$139,$B98),0)</f>
        <v>0</v>
      </c>
      <c r="X98" s="62">
        <f>IFERROR(SUMIFS(RESERVA!$M$2:$M$2,RESERVA!$H$2:$H$2,"ENTRADA",RESERVA!$J$2:$J$2,$B98),0)</f>
        <v>0</v>
      </c>
      <c r="Y98" s="96">
        <f t="shared" si="50"/>
        <v>0</v>
      </c>
      <c r="Z98" s="96">
        <f t="shared" si="51"/>
        <v>0</v>
      </c>
    </row>
    <row r="99" spans="2:26" x14ac:dyDescent="0.3">
      <c r="B99" s="63" t="s">
        <v>171</v>
      </c>
      <c r="C99" s="62">
        <f>IFERROR(SUMIFS('MGZ121'!$M$2:'MGZ121'!$M$175,'MGZ121'!$H$2:$H$175,"ENTRADA",'MGZ121'!$J$2:$J$175,$B99),0)</f>
        <v>0</v>
      </c>
      <c r="D99" s="62">
        <f>IFERROR(SUMIFS('MGZ BBVA'!$M$2:$M$88,'MGZ BBVA'!$H$2:$H$88,"ENTRADA",'MGZ BBVA'!$J$2:$J$88,$B99),0)</f>
        <v>0</v>
      </c>
      <c r="E99" s="62">
        <f>IFERROR(SUMIFS('MGZ DOLARES'!$M$2:$M$2,'MGZ DOLARES'!$F$2:$F$2,"ENTRADA",'MGZ DOLARES'!$J$2:$J$2,$B99),0)</f>
        <v>0</v>
      </c>
      <c r="F99" s="62">
        <f>IFERROR(SUMIFS('MGZ BAJIO'!$M$2:$M$4,'MGZ BAJIO'!$H$2:$H$4,"ENTRADA",'MGZ BAJIO'!$J$2:$J$4,$B99),0)</f>
        <v>0</v>
      </c>
      <c r="G99" s="62">
        <f>IFERROR(SUMIFS('VICTOR BANAMEX'!$M$2:$M$65,'VICTOR BANAMEX'!$H$2:$H$65,"ENTRADA",'VICTOR BANAMEX'!$J$2:$J$65,$B99),0)</f>
        <v>0</v>
      </c>
      <c r="H99" s="62">
        <f>IFERROR(SUMIFS('VICTOR BANORTE'!$M$2:$M$9,'VICTOR BANORTE'!$H$2:$H$9,"ENTRADA",'VICTOR BANORTE'!$J$2:$J$9,$B99),0)</f>
        <v>62260</v>
      </c>
      <c r="I99" s="62">
        <f>IFERROR(SUMIFS(RODRIGO!$M$2:$M$2,RODRIGO!$H$2:$H$2,"ENTRADA",RODRIGO!$J$2:$J$2,$B99),0)</f>
        <v>0</v>
      </c>
      <c r="J99" s="62">
        <f>IFERROR(SUMIFS(MOY!$M$2:$M$12,MOY!$H$2:$H$12,"ENTRADA",MOY!$J$2:$J$12,$B99),0)</f>
        <v>0</v>
      </c>
      <c r="K99" s="62">
        <f>IFERROR(SUMIFS('NORMA RUTH'!$M$2:$M$12,'NORMA RUTH'!$H$2:$H$12,"ENTRADA",'NORMA RUTH'!$J$2:$J$12,$B99),0)</f>
        <v>0</v>
      </c>
      <c r="L99" s="62">
        <f>IFERROR(SUMIFS(VALERIA!$M$2:$M$10,VALERIA!$H$2:$H$10,"ENTRADA",VALERIA!$J$2:$J$10,$B99),0)</f>
        <v>0</v>
      </c>
      <c r="M99" s="62">
        <f>IFERROR(SUMIFS('MANUEL BANAMEX'!$M$2:$M$25,'MANUEL BANAMEX'!$H$2:$H$25,"ENTRADA",'MANUEL BANAMEX'!$J$2:$J$25,$B99),0)</f>
        <v>0</v>
      </c>
      <c r="N99" s="62">
        <f>IFERROR(SUMIFS(ROBERTO!$M$2:$M$2,ROBERTO!$H$2:$H$2,"ENTRADA",ROBERTO!$J$2:$J$2,$B99),0)</f>
        <v>0</v>
      </c>
      <c r="O99" s="62">
        <f>IFERROR(SUMIFS(JUAN!$M$2:$M$11,JUAN!$H$2:$H$11,"ENTRADA",JUAN!$J$2:$J$11,$B99),0)</f>
        <v>0</v>
      </c>
      <c r="P99" s="62">
        <f>IFERROR(SUMIFS('NORMA SANCHEZ'!$M$2:$M$14,'NORMA SANCHEZ'!$H$2:$H$14,"ENTRADA",'NORMA SANCHEZ'!$J$2:$J$14,$B99),0)</f>
        <v>0</v>
      </c>
      <c r="Q99" s="62">
        <f>IFERROR(SUMIFS('JOSE CARLOS'!$M$2:$M$16,'JOSE CARLOS'!$H$2:$H$16,"ENTRADA",'JOSE CARLOS'!$J$2:$J$16,$B99),0)</f>
        <v>0</v>
      </c>
      <c r="R99" s="62">
        <f>IFERROR(SUMIFS('LUIS ENRIQUE '!$M$2:$M$21,'LUIS ENRIQUE '!$H$2:$H$21,"ENTRADA",'LUIS ENRIQUE '!$J$2:$J$21,$B99),0)</f>
        <v>0</v>
      </c>
      <c r="S99" s="62">
        <f>IFERROR(SUMIFS(CESARIA!$M$2:$M$15,CESARIA!$H$2:$H$15,"ENTRADA",CESARIA!$J$2:$J$15,$B99),0)</f>
        <v>0</v>
      </c>
      <c r="T99" s="62">
        <f>IFERROR(SUMIFS(ALAN!$M$2:$M$14,ALAN!$H$2:$H$14,"ENTRADA",ALAN!$J$2:$J$14,$B99),0)</f>
        <v>0</v>
      </c>
      <c r="U99" s="62">
        <f>IFERROR(SUMIFS(ELVIA!$M$2:$M$6,ELVIA!$H$2:$H$6,"ENTRADA",ELVIA!$J$2:$J$6,$B99),0)</f>
        <v>0</v>
      </c>
      <c r="V99" s="62">
        <f>IFERROR(SUMIFS(CAJA!$M$2:$M$586,CAJA!$H$2:$H$586,"ENTRADA",CAJA!$J$2:$J$586,$B99),0)</f>
        <v>0</v>
      </c>
      <c r="W99" s="62">
        <f>IFERROR(SUMIFS('CAJA TIGRES'!$M$2:$M$139,'CAJA TIGRES'!$H$2:$H$139,"ENTRADA",'CAJA TIGRES'!$J$2:$J$139,$B99),0)</f>
        <v>0</v>
      </c>
      <c r="X99" s="62">
        <f>IFERROR(SUMIFS(RESERVA!$M$2:$M$2,RESERVA!$H$2:$H$2,"ENTRADA",RESERVA!$J$2:$J$2,$B99),0)</f>
        <v>0</v>
      </c>
      <c r="Y99" s="96">
        <f t="shared" si="50"/>
        <v>62260</v>
      </c>
      <c r="Z99" s="96">
        <f t="shared" si="51"/>
        <v>62260</v>
      </c>
    </row>
    <row r="100" spans="2:26" x14ac:dyDescent="0.3">
      <c r="B100" s="63" t="s">
        <v>172</v>
      </c>
      <c r="C100" s="62">
        <f>IFERROR(SUMIFS('MGZ121'!$M$2:'MGZ121'!$M$175,'MGZ121'!$H$2:$H$175,"ENTRADA",'MGZ121'!$J$2:$J$175,$B100),0)</f>
        <v>0</v>
      </c>
      <c r="D100" s="62">
        <f>IFERROR(SUMIFS('MGZ BBVA'!$M$2:$M$88,'MGZ BBVA'!$H$2:$H$88,"ENTRADA",'MGZ BBVA'!$J$2:$J$88,$B100),0)</f>
        <v>0</v>
      </c>
      <c r="E100" s="62">
        <f>IFERROR(SUMIFS('MGZ DOLARES'!$M$2:$M$2,'MGZ DOLARES'!$F$2:$F$2,"ENTRADA",'MGZ DOLARES'!$J$2:$J$2,$B100),0)</f>
        <v>0</v>
      </c>
      <c r="F100" s="62">
        <f>IFERROR(SUMIFS('MGZ BAJIO'!$M$2:$M$4,'MGZ BAJIO'!$H$2:$H$4,"ENTRADA",'MGZ BAJIO'!$J$2:$J$4,$B100),0)</f>
        <v>0</v>
      </c>
      <c r="G100" s="62">
        <f>IFERROR(SUMIFS('VICTOR BANAMEX'!$M$2:$M$65,'VICTOR BANAMEX'!$H$2:$H$65,"ENTRADA",'VICTOR BANAMEX'!$J$2:$J$65,$B100),0)</f>
        <v>0</v>
      </c>
      <c r="H100" s="62">
        <f>IFERROR(SUMIFS('VICTOR BANORTE'!$M$2:$M$9,'VICTOR BANORTE'!$H$2:$H$9,"ENTRADA",'VICTOR BANORTE'!$J$2:$J$9,$B100),0)</f>
        <v>0</v>
      </c>
      <c r="I100" s="62">
        <f>IFERROR(SUMIFS(RODRIGO!$M$2:$M$2,RODRIGO!$H$2:$H$2,"ENTRADA",RODRIGO!$J$2:$J$2,$B100),0)</f>
        <v>0</v>
      </c>
      <c r="J100" s="62">
        <f>IFERROR(SUMIFS(MOY!$M$2:$M$12,MOY!$H$2:$H$12,"ENTRADA",MOY!$J$2:$J$12,$B100),0)</f>
        <v>0</v>
      </c>
      <c r="K100" s="62">
        <f>IFERROR(SUMIFS('NORMA RUTH'!$M$2:$M$12,'NORMA RUTH'!$H$2:$H$12,"ENTRADA",'NORMA RUTH'!$J$2:$J$12,$B100),0)</f>
        <v>0</v>
      </c>
      <c r="L100" s="62">
        <f>IFERROR(SUMIFS(VALERIA!$M$2:$M$10,VALERIA!$H$2:$H$10,"ENTRADA",VALERIA!$J$2:$J$10,$B100),0)</f>
        <v>0</v>
      </c>
      <c r="M100" s="62">
        <f>IFERROR(SUMIFS('MANUEL BANAMEX'!$M$2:$M$25,'MANUEL BANAMEX'!$H$2:$H$25,"ENTRADA",'MANUEL BANAMEX'!$J$2:$J$25,$B100),0)</f>
        <v>0</v>
      </c>
      <c r="N100" s="62">
        <f>IFERROR(SUMIFS(ROBERTO!$M$2:$M$2,ROBERTO!$H$2:$H$2,"ENTRADA",ROBERTO!$J$2:$J$2,$B100),0)</f>
        <v>0</v>
      </c>
      <c r="O100" s="62">
        <f>IFERROR(SUMIFS(JUAN!$M$2:$M$11,JUAN!$H$2:$H$11,"ENTRADA",JUAN!$J$2:$J$11,$B100),0)</f>
        <v>0</v>
      </c>
      <c r="P100" s="62">
        <f>IFERROR(SUMIFS('NORMA SANCHEZ'!$M$2:$M$14,'NORMA SANCHEZ'!$H$2:$H$14,"ENTRADA",'NORMA SANCHEZ'!$J$2:$J$14,$B100),0)</f>
        <v>0</v>
      </c>
      <c r="Q100" s="62">
        <f>IFERROR(SUMIFS('JOSE CARLOS'!$M$2:$M$16,'JOSE CARLOS'!$H$2:$H$16,"ENTRADA",'JOSE CARLOS'!$J$2:$J$16,$B100),0)</f>
        <v>0</v>
      </c>
      <c r="R100" s="62">
        <f>IFERROR(SUMIFS('LUIS ENRIQUE '!$M$2:$M$21,'LUIS ENRIQUE '!$H$2:$H$21,"ENTRADA",'LUIS ENRIQUE '!$J$2:$J$21,$B100),0)</f>
        <v>0</v>
      </c>
      <c r="S100" s="62">
        <f>IFERROR(SUMIFS(CESARIA!$M$2:$M$15,CESARIA!$H$2:$H$15,"ENTRADA",CESARIA!$J$2:$J$15,$B100),0)</f>
        <v>0</v>
      </c>
      <c r="T100" s="62">
        <f>IFERROR(SUMIFS(ALAN!$M$2:$M$14,ALAN!$H$2:$H$14,"ENTRADA",ALAN!$J$2:$J$14,$B100),0)</f>
        <v>0</v>
      </c>
      <c r="U100" s="62">
        <f>IFERROR(SUMIFS(ELVIA!$M$2:$M$6,ELVIA!$H$2:$H$6,"ENTRADA",ELVIA!$J$2:$J$6,$B100),0)</f>
        <v>0</v>
      </c>
      <c r="V100" s="62">
        <f>IFERROR(SUMIFS(CAJA!$M$2:$M$586,CAJA!$H$2:$H$586,"ENTRADA",CAJA!$J$2:$J$586,$B100),0)</f>
        <v>0</v>
      </c>
      <c r="W100" s="62">
        <f>IFERROR(SUMIFS('CAJA TIGRES'!$M$2:$M$139,'CAJA TIGRES'!$H$2:$H$139,"ENTRADA",'CAJA TIGRES'!$J$2:$J$139,$B100),0)</f>
        <v>0</v>
      </c>
      <c r="X100" s="62">
        <f>IFERROR(SUMIFS(RESERVA!$M$2:$M$2,RESERVA!$H$2:$H$2,"ENTRADA",RESERVA!$J$2:$J$2,$B100),0)</f>
        <v>0</v>
      </c>
      <c r="Y100" s="96">
        <f t="shared" si="50"/>
        <v>0</v>
      </c>
      <c r="Z100" s="96">
        <f t="shared" si="51"/>
        <v>0</v>
      </c>
    </row>
    <row r="101" spans="2:26" x14ac:dyDescent="0.3">
      <c r="B101" s="63" t="s">
        <v>195</v>
      </c>
      <c r="C101" s="62">
        <f>IFERROR(SUMIFS('MGZ121'!$M$2:'MGZ121'!$M$175,'MGZ121'!$H$2:$H$175,"ENTRADA",'MGZ121'!$J$2:$J$175,$B101),0)</f>
        <v>0</v>
      </c>
      <c r="D101" s="62">
        <f>IFERROR(SUMIFS('MGZ BBVA'!$M$2:$M$88,'MGZ BBVA'!$H$2:$H$88,"ENTRADA",'MGZ BBVA'!$J$2:$J$88,$B101),0)</f>
        <v>0</v>
      </c>
      <c r="E101" s="62">
        <f>IFERROR(SUMIFS('MGZ DOLARES'!$M$2:$M$2,'MGZ DOLARES'!$F$2:$F$2,"ENTRADA",'MGZ DOLARES'!$J$2:$J$2,$B101),0)</f>
        <v>0</v>
      </c>
      <c r="F101" s="62">
        <f>IFERROR(SUMIFS('MGZ BAJIO'!$M$2:$M$4,'MGZ BAJIO'!$H$2:$H$4,"ENTRADA",'MGZ BAJIO'!$J$2:$J$4,$B101),0)</f>
        <v>0</v>
      </c>
      <c r="G101" s="62">
        <f>IFERROR(SUMIFS('VICTOR BANAMEX'!$M$2:$M$65,'VICTOR BANAMEX'!$H$2:$H$65,"ENTRADA",'VICTOR BANAMEX'!$J$2:$J$65,$B101),0)</f>
        <v>0</v>
      </c>
      <c r="H101" s="62">
        <f>IFERROR(SUMIFS('VICTOR BANORTE'!$M$2:$M$9,'VICTOR BANORTE'!$H$2:$H$9,"ENTRADA",'VICTOR BANORTE'!$J$2:$J$9,$B101),0)</f>
        <v>0</v>
      </c>
      <c r="I101" s="62">
        <f>IFERROR(SUMIFS(RODRIGO!$M$2:$M$2,RODRIGO!$H$2:$H$2,"ENTRADA",RODRIGO!$J$2:$J$2,$B101),0)</f>
        <v>0</v>
      </c>
      <c r="J101" s="62">
        <f>IFERROR(SUMIFS(MOY!$M$2:$M$12,MOY!$H$2:$H$12,"ENTRADA",MOY!$J$2:$J$12,$B101),0)</f>
        <v>0</v>
      </c>
      <c r="K101" s="62">
        <f>IFERROR(SUMIFS('NORMA RUTH'!$M$2:$M$12,'NORMA RUTH'!$H$2:$H$12,"ENTRADA",'NORMA RUTH'!$J$2:$J$12,$B101),0)</f>
        <v>0</v>
      </c>
      <c r="L101" s="62">
        <f>IFERROR(SUMIFS(VALERIA!$M$2:$M$10,VALERIA!$H$2:$H$10,"ENTRADA",VALERIA!$J$2:$J$10,$B101),0)</f>
        <v>0</v>
      </c>
      <c r="M101" s="62">
        <f>IFERROR(SUMIFS('MANUEL BANAMEX'!$M$2:$M$25,'MANUEL BANAMEX'!$H$2:$H$25,"ENTRADA",'MANUEL BANAMEX'!$J$2:$J$25,$B101),0)</f>
        <v>0</v>
      </c>
      <c r="N101" s="62">
        <f>IFERROR(SUMIFS(ROBERTO!$M$2:$M$2,ROBERTO!$H$2:$H$2,"ENTRADA",ROBERTO!$J$2:$J$2,$B101),0)</f>
        <v>0</v>
      </c>
      <c r="O101" s="62">
        <f>IFERROR(SUMIFS(JUAN!$M$2:$M$11,JUAN!$H$2:$H$11,"ENTRADA",JUAN!$J$2:$J$11,$B101),0)</f>
        <v>0</v>
      </c>
      <c r="P101" s="62">
        <f>IFERROR(SUMIFS('NORMA SANCHEZ'!$M$2:$M$14,'NORMA SANCHEZ'!$H$2:$H$14,"ENTRADA",'NORMA SANCHEZ'!$J$2:$J$14,$B101),0)</f>
        <v>0</v>
      </c>
      <c r="Q101" s="62">
        <f>IFERROR(SUMIFS('JOSE CARLOS'!$M$2:$M$16,'JOSE CARLOS'!$H$2:$H$16,"ENTRADA",'JOSE CARLOS'!$J$2:$J$16,$B101),0)</f>
        <v>0</v>
      </c>
      <c r="R101" s="62">
        <f>IFERROR(SUMIFS('LUIS ENRIQUE '!$M$2:$M$21,'LUIS ENRIQUE '!$H$2:$H$21,"ENTRADA",'LUIS ENRIQUE '!$J$2:$J$21,$B101),0)</f>
        <v>0</v>
      </c>
      <c r="S101" s="62">
        <f>IFERROR(SUMIFS(CESARIA!$M$2:$M$15,CESARIA!$H$2:$H$15,"ENTRADA",CESARIA!$J$2:$J$15,$B101),0)</f>
        <v>0</v>
      </c>
      <c r="T101" s="62">
        <f>IFERROR(SUMIFS(ALAN!$M$2:$M$14,ALAN!$H$2:$H$14,"ENTRADA",ALAN!$J$2:$J$14,$B101),0)</f>
        <v>0</v>
      </c>
      <c r="U101" s="62">
        <f>IFERROR(SUMIFS(ELVIA!$M$2:$M$6,ELVIA!$H$2:$H$6,"ENTRADA",ELVIA!$J$2:$J$6,$B101),0)</f>
        <v>0</v>
      </c>
      <c r="V101" s="62">
        <f>IFERROR(SUMIFS(CAJA!$M$2:$M$586,CAJA!$H$2:$H$586,"ENTRADA",CAJA!$J$2:$J$586,$B101),0)</f>
        <v>0</v>
      </c>
      <c r="W101" s="62">
        <f>IFERROR(SUMIFS('CAJA TIGRES'!$M$2:$M$139,'CAJA TIGRES'!$H$2:$H$139,"ENTRADA",'CAJA TIGRES'!$J$2:$J$139,$B101),0)</f>
        <v>0</v>
      </c>
      <c r="X101" s="62">
        <f>IFERROR(SUMIFS(RESERVA!$M$2:$M$2,RESERVA!$H$2:$H$2,"ENTRADA",RESERVA!$J$2:$J$2,$B101),0)</f>
        <v>0</v>
      </c>
      <c r="Y101" s="96">
        <f t="shared" si="50"/>
        <v>0</v>
      </c>
      <c r="Z101" s="96">
        <f t="shared" si="51"/>
        <v>0</v>
      </c>
    </row>
    <row r="102" spans="2:26" x14ac:dyDescent="0.3">
      <c r="B102" s="63" t="s">
        <v>173</v>
      </c>
      <c r="C102" s="62">
        <f>IFERROR(SUMIFS('MGZ121'!$M$2:'MGZ121'!$M$175,'MGZ121'!$H$2:$H$175,"ENTRADA",'MGZ121'!$J$2:$J$175,$B102),0)</f>
        <v>0</v>
      </c>
      <c r="D102" s="62">
        <f>IFERROR(SUMIFS('MGZ BBVA'!$M$2:$M$88,'MGZ BBVA'!$H$2:$H$88,"ENTRADA",'MGZ BBVA'!$J$2:$J$88,$B102),0)</f>
        <v>0</v>
      </c>
      <c r="E102" s="62">
        <f>IFERROR(SUMIFS('MGZ DOLARES'!$M$2:$M$2,'MGZ DOLARES'!$F$2:$F$2,"ENTRADA",'MGZ DOLARES'!$J$2:$J$2,$B102),0)</f>
        <v>0</v>
      </c>
      <c r="F102" s="62">
        <f>IFERROR(SUMIFS('MGZ BAJIO'!$M$2:$M$4,'MGZ BAJIO'!$H$2:$H$4,"ENTRADA",'MGZ BAJIO'!$J$2:$J$4,$B102),0)</f>
        <v>0</v>
      </c>
      <c r="G102" s="62">
        <f>IFERROR(SUMIFS('VICTOR BANAMEX'!$M$2:$M$65,'VICTOR BANAMEX'!$H$2:$H$65,"ENTRADA",'VICTOR BANAMEX'!$J$2:$J$65,$B102),0)</f>
        <v>0</v>
      </c>
      <c r="H102" s="62">
        <f>IFERROR(SUMIFS('VICTOR BANORTE'!$M$2:$M$9,'VICTOR BANORTE'!$H$2:$H$9,"ENTRADA",'VICTOR BANORTE'!$J$2:$J$9,$B102),0)</f>
        <v>0</v>
      </c>
      <c r="I102" s="62">
        <f>IFERROR(SUMIFS(RODRIGO!$M$2:$M$2,RODRIGO!$H$2:$H$2,"ENTRADA",RODRIGO!$J$2:$J$2,$B102),0)</f>
        <v>0</v>
      </c>
      <c r="J102" s="62">
        <f>IFERROR(SUMIFS(MOY!$M$2:$M$12,MOY!$H$2:$H$12,"ENTRADA",MOY!$J$2:$J$12,$B102),0)</f>
        <v>0</v>
      </c>
      <c r="K102" s="62">
        <f>IFERROR(SUMIFS('NORMA RUTH'!$M$2:$M$12,'NORMA RUTH'!$H$2:$H$12,"ENTRADA",'NORMA RUTH'!$J$2:$J$12,$B102),0)</f>
        <v>0</v>
      </c>
      <c r="L102" s="62">
        <f>IFERROR(SUMIFS(VALERIA!$M$2:$M$10,VALERIA!$H$2:$H$10,"ENTRADA",VALERIA!$J$2:$J$10,$B102),0)</f>
        <v>0</v>
      </c>
      <c r="M102" s="62">
        <f>IFERROR(SUMIFS('MANUEL BANAMEX'!$M$2:$M$25,'MANUEL BANAMEX'!$H$2:$H$25,"ENTRADA",'MANUEL BANAMEX'!$J$2:$J$25,$B102),0)</f>
        <v>0</v>
      </c>
      <c r="N102" s="62">
        <f>IFERROR(SUMIFS(ROBERTO!$M$2:$M$2,ROBERTO!$H$2:$H$2,"ENTRADA",ROBERTO!$J$2:$J$2,$B102),0)</f>
        <v>0</v>
      </c>
      <c r="O102" s="62">
        <f>IFERROR(SUMIFS(JUAN!$M$2:$M$11,JUAN!$H$2:$H$11,"ENTRADA",JUAN!$J$2:$J$11,$B102),0)</f>
        <v>0</v>
      </c>
      <c r="P102" s="62">
        <f>IFERROR(SUMIFS('NORMA SANCHEZ'!$M$2:$M$14,'NORMA SANCHEZ'!$H$2:$H$14,"ENTRADA",'NORMA SANCHEZ'!$J$2:$J$14,$B102),0)</f>
        <v>0</v>
      </c>
      <c r="Q102" s="62">
        <f>IFERROR(SUMIFS('JOSE CARLOS'!$M$2:$M$16,'JOSE CARLOS'!$H$2:$H$16,"ENTRADA",'JOSE CARLOS'!$J$2:$J$16,$B102),0)</f>
        <v>0</v>
      </c>
      <c r="R102" s="62">
        <f>IFERROR(SUMIFS('LUIS ENRIQUE '!$M$2:$M$21,'LUIS ENRIQUE '!$H$2:$H$21,"ENTRADA",'LUIS ENRIQUE '!$J$2:$J$21,$B102),0)</f>
        <v>0</v>
      </c>
      <c r="S102" s="62">
        <f>IFERROR(SUMIFS(CESARIA!$M$2:$M$15,CESARIA!$H$2:$H$15,"ENTRADA",CESARIA!$J$2:$J$15,$B102),0)</f>
        <v>0</v>
      </c>
      <c r="T102" s="62">
        <f>IFERROR(SUMIFS(ALAN!$M$2:$M$14,ALAN!$H$2:$H$14,"ENTRADA",ALAN!$J$2:$J$14,$B102),0)</f>
        <v>0</v>
      </c>
      <c r="U102" s="62">
        <f>IFERROR(SUMIFS(ELVIA!$M$2:$M$6,ELVIA!$H$2:$H$6,"ENTRADA",ELVIA!$J$2:$J$6,$B102),0)</f>
        <v>0</v>
      </c>
      <c r="V102" s="62">
        <f>IFERROR(SUMIFS(CAJA!$M$2:$M$586,CAJA!$H$2:$H$586,"ENTRADA",CAJA!$J$2:$J$586,$B102),0)</f>
        <v>0</v>
      </c>
      <c r="W102" s="62">
        <f>IFERROR(SUMIFS('CAJA TIGRES'!$M$2:$M$139,'CAJA TIGRES'!$H$2:$H$139,"ENTRADA",'CAJA TIGRES'!$J$2:$J$139,$B102),0)</f>
        <v>0</v>
      </c>
      <c r="X102" s="62">
        <f>IFERROR(SUMIFS(RESERVA!$M$2:$M$2,RESERVA!$H$2:$H$2,"ENTRADA",RESERVA!$J$2:$J$2,$B102),0)</f>
        <v>0</v>
      </c>
      <c r="Y102" s="96">
        <f t="shared" si="50"/>
        <v>0</v>
      </c>
      <c r="Z102" s="96">
        <f t="shared" si="51"/>
        <v>0</v>
      </c>
    </row>
    <row r="103" spans="2:26" x14ac:dyDescent="0.3">
      <c r="B103" s="63" t="s">
        <v>174</v>
      </c>
      <c r="C103" s="62">
        <f>IFERROR(SUMIFS('MGZ121'!$M$2:'MGZ121'!$M$175,'MGZ121'!$H$2:$H$175,"ENTRADA",'MGZ121'!$J$2:$J$175,$B103),0)</f>
        <v>0</v>
      </c>
      <c r="D103" s="62">
        <f>IFERROR(SUMIFS('MGZ BBVA'!$M$2:$M$88,'MGZ BBVA'!$H$2:$H$88,"ENTRADA",'MGZ BBVA'!$J$2:$J$88,$B103),0)</f>
        <v>0</v>
      </c>
      <c r="E103" s="62">
        <f>IFERROR(SUMIFS('MGZ DOLARES'!$M$2:$M$2,'MGZ DOLARES'!$F$2:$F$2,"ENTRADA",'MGZ DOLARES'!$J$2:$J$2,$B103),0)</f>
        <v>0</v>
      </c>
      <c r="F103" s="62">
        <f>IFERROR(SUMIFS('MGZ BAJIO'!$M$2:$M$4,'MGZ BAJIO'!$H$2:$H$4,"ENTRADA",'MGZ BAJIO'!$J$2:$J$4,$B103),0)</f>
        <v>0</v>
      </c>
      <c r="G103" s="62">
        <f>IFERROR(SUMIFS('VICTOR BANAMEX'!$M$2:$M$65,'VICTOR BANAMEX'!$H$2:$H$65,"ENTRADA",'VICTOR BANAMEX'!$J$2:$J$65,$B103),0)</f>
        <v>0</v>
      </c>
      <c r="H103" s="62">
        <f>IFERROR(SUMIFS('VICTOR BANORTE'!$M$2:$M$9,'VICTOR BANORTE'!$H$2:$H$9,"ENTRADA",'VICTOR BANORTE'!$J$2:$J$9,$B103),0)</f>
        <v>0</v>
      </c>
      <c r="I103" s="62">
        <f>IFERROR(SUMIFS(RODRIGO!$M$2:$M$2,RODRIGO!$H$2:$H$2,"ENTRADA",RODRIGO!$J$2:$J$2,$B103),0)</f>
        <v>0</v>
      </c>
      <c r="J103" s="62">
        <f>IFERROR(SUMIFS(MOY!$M$2:$M$12,MOY!$H$2:$H$12,"ENTRADA",MOY!$J$2:$J$12,$B103),0)</f>
        <v>0</v>
      </c>
      <c r="K103" s="62">
        <f>IFERROR(SUMIFS('NORMA RUTH'!$M$2:$M$12,'NORMA RUTH'!$H$2:$H$12,"ENTRADA",'NORMA RUTH'!$J$2:$J$12,$B103),0)</f>
        <v>0</v>
      </c>
      <c r="L103" s="62">
        <f>IFERROR(SUMIFS(VALERIA!$M$2:$M$10,VALERIA!$H$2:$H$10,"ENTRADA",VALERIA!$J$2:$J$10,$B103),0)</f>
        <v>0</v>
      </c>
      <c r="M103" s="62">
        <f>IFERROR(SUMIFS('MANUEL BANAMEX'!$M$2:$M$25,'MANUEL BANAMEX'!$H$2:$H$25,"ENTRADA",'MANUEL BANAMEX'!$J$2:$J$25,$B103),0)</f>
        <v>0</v>
      </c>
      <c r="N103" s="62">
        <f>IFERROR(SUMIFS(ROBERTO!$M$2:$M$2,ROBERTO!$H$2:$H$2,"ENTRADA",ROBERTO!$J$2:$J$2,$B103),0)</f>
        <v>0</v>
      </c>
      <c r="O103" s="62">
        <f>IFERROR(SUMIFS(JUAN!$M$2:$M$11,JUAN!$H$2:$H$11,"ENTRADA",JUAN!$J$2:$J$11,$B103),0)</f>
        <v>0</v>
      </c>
      <c r="P103" s="62">
        <f>IFERROR(SUMIFS('NORMA SANCHEZ'!$M$2:$M$14,'NORMA SANCHEZ'!$H$2:$H$14,"ENTRADA",'NORMA SANCHEZ'!$J$2:$J$14,$B103),0)</f>
        <v>0</v>
      </c>
      <c r="Q103" s="62">
        <f>IFERROR(SUMIFS('JOSE CARLOS'!$M$2:$M$16,'JOSE CARLOS'!$H$2:$H$16,"ENTRADA",'JOSE CARLOS'!$J$2:$J$16,$B103),0)</f>
        <v>0</v>
      </c>
      <c r="R103" s="62">
        <f>IFERROR(SUMIFS('LUIS ENRIQUE '!$M$2:$M$21,'LUIS ENRIQUE '!$H$2:$H$21,"ENTRADA",'LUIS ENRIQUE '!$J$2:$J$21,$B103),0)</f>
        <v>0</v>
      </c>
      <c r="S103" s="62">
        <f>IFERROR(SUMIFS(CESARIA!$M$2:$M$15,CESARIA!$H$2:$H$15,"ENTRADA",CESARIA!$J$2:$J$15,$B103),0)</f>
        <v>0</v>
      </c>
      <c r="T103" s="62">
        <f>IFERROR(SUMIFS(ALAN!$M$2:$M$14,ALAN!$H$2:$H$14,"ENTRADA",ALAN!$J$2:$J$14,$B103),0)</f>
        <v>0</v>
      </c>
      <c r="U103" s="62">
        <f>IFERROR(SUMIFS(ELVIA!$M$2:$M$6,ELVIA!$H$2:$H$6,"ENTRADA",ELVIA!$J$2:$J$6,$B103),0)</f>
        <v>0</v>
      </c>
      <c r="V103" s="62">
        <f>IFERROR(SUMIFS(CAJA!$M$2:$M$586,CAJA!$H$2:$H$586,"ENTRADA",CAJA!$J$2:$J$586,$B103),0)</f>
        <v>0</v>
      </c>
      <c r="W103" s="62">
        <f>IFERROR(SUMIFS('CAJA TIGRES'!$M$2:$M$139,'CAJA TIGRES'!$H$2:$H$139,"ENTRADA",'CAJA TIGRES'!$J$2:$J$139,$B103),0)</f>
        <v>0</v>
      </c>
      <c r="X103" s="62">
        <f>IFERROR(SUMIFS(RESERVA!$M$2:$M$2,RESERVA!$H$2:$H$2,"ENTRADA",RESERVA!$J$2:$J$2,$B103),0)</f>
        <v>0</v>
      </c>
      <c r="Y103" s="96">
        <f t="shared" si="50"/>
        <v>0</v>
      </c>
      <c r="Z103" s="96">
        <f t="shared" si="51"/>
        <v>0</v>
      </c>
    </row>
    <row r="104" spans="2:26" x14ac:dyDescent="0.3">
      <c r="B104" s="63" t="s">
        <v>175</v>
      </c>
      <c r="C104" s="62">
        <f>IFERROR(SUMIFS('MGZ121'!$M$2:'MGZ121'!$M$175,'MGZ121'!$H$2:$H$175,"ENTRADA",'MGZ121'!$J$2:$J$175,$B104),0)</f>
        <v>0</v>
      </c>
      <c r="D104" s="62">
        <f>IFERROR(SUMIFS('MGZ BBVA'!$M$2:$M$88,'MGZ BBVA'!$H$2:$H$88,"ENTRADA",'MGZ BBVA'!$J$2:$J$88,$B104),0)</f>
        <v>0</v>
      </c>
      <c r="E104" s="62">
        <f>IFERROR(SUMIFS('MGZ DOLARES'!$M$2:$M$2,'MGZ DOLARES'!$F$2:$F$2,"ENTRADA",'MGZ DOLARES'!$J$2:$J$2,$B104),0)</f>
        <v>0</v>
      </c>
      <c r="F104" s="62">
        <f>IFERROR(SUMIFS('MGZ BAJIO'!$M$2:$M$4,'MGZ BAJIO'!$H$2:$H$4,"ENTRADA",'MGZ BAJIO'!$J$2:$J$4,$B104),0)</f>
        <v>0</v>
      </c>
      <c r="G104" s="62">
        <f>IFERROR(SUMIFS('VICTOR BANAMEX'!$M$2:$M$65,'VICTOR BANAMEX'!$H$2:$H$65,"ENTRADA",'VICTOR BANAMEX'!$J$2:$J$65,$B104),0)</f>
        <v>0</v>
      </c>
      <c r="H104" s="62">
        <f>IFERROR(SUMIFS('VICTOR BANORTE'!$M$2:$M$9,'VICTOR BANORTE'!$H$2:$H$9,"ENTRADA",'VICTOR BANORTE'!$J$2:$J$9,$B104),0)</f>
        <v>0</v>
      </c>
      <c r="I104" s="62">
        <f>IFERROR(SUMIFS(RODRIGO!$M$2:$M$2,RODRIGO!$H$2:$H$2,"ENTRADA",RODRIGO!$J$2:$J$2,$B104),0)</f>
        <v>0</v>
      </c>
      <c r="J104" s="62">
        <f>IFERROR(SUMIFS(MOY!$M$2:$M$12,MOY!$H$2:$H$12,"ENTRADA",MOY!$J$2:$J$12,$B104),0)</f>
        <v>0</v>
      </c>
      <c r="K104" s="62">
        <f>IFERROR(SUMIFS('NORMA RUTH'!$M$2:$M$12,'NORMA RUTH'!$H$2:$H$12,"ENTRADA",'NORMA RUTH'!$J$2:$J$12,$B104),0)</f>
        <v>0</v>
      </c>
      <c r="L104" s="62">
        <f>IFERROR(SUMIFS(VALERIA!$M$2:$M$10,VALERIA!$H$2:$H$10,"ENTRADA",VALERIA!$J$2:$J$10,$B104),0)</f>
        <v>0</v>
      </c>
      <c r="M104" s="62">
        <f>IFERROR(SUMIFS('MANUEL BANAMEX'!$M$2:$M$25,'MANUEL BANAMEX'!$H$2:$H$25,"ENTRADA",'MANUEL BANAMEX'!$J$2:$J$25,$B104),0)</f>
        <v>0</v>
      </c>
      <c r="N104" s="62">
        <f>IFERROR(SUMIFS(ROBERTO!$M$2:$M$2,ROBERTO!$H$2:$H$2,"ENTRADA",ROBERTO!$J$2:$J$2,$B104),0)</f>
        <v>0</v>
      </c>
      <c r="O104" s="62">
        <f>IFERROR(SUMIFS(JUAN!$M$2:$M$11,JUAN!$H$2:$H$11,"ENTRADA",JUAN!$J$2:$J$11,$B104),0)</f>
        <v>0</v>
      </c>
      <c r="P104" s="62">
        <f>IFERROR(SUMIFS('NORMA SANCHEZ'!$M$2:$M$14,'NORMA SANCHEZ'!$H$2:$H$14,"ENTRADA",'NORMA SANCHEZ'!$J$2:$J$14,$B104),0)</f>
        <v>0</v>
      </c>
      <c r="Q104" s="62">
        <f>IFERROR(SUMIFS('JOSE CARLOS'!$M$2:$M$16,'JOSE CARLOS'!$H$2:$H$16,"ENTRADA",'JOSE CARLOS'!$J$2:$J$16,$B104),0)</f>
        <v>0</v>
      </c>
      <c r="R104" s="62">
        <f>IFERROR(SUMIFS('LUIS ENRIQUE '!$M$2:$M$21,'LUIS ENRIQUE '!$H$2:$H$21,"ENTRADA",'LUIS ENRIQUE '!$J$2:$J$21,$B104),0)</f>
        <v>0</v>
      </c>
      <c r="S104" s="62">
        <f>IFERROR(SUMIFS(CESARIA!$M$2:$M$15,CESARIA!$H$2:$H$15,"ENTRADA",CESARIA!$J$2:$J$15,$B104),0)</f>
        <v>0</v>
      </c>
      <c r="T104" s="62">
        <f>IFERROR(SUMIFS(ALAN!$M$2:$M$14,ALAN!$H$2:$H$14,"ENTRADA",ALAN!$J$2:$J$14,$B104),0)</f>
        <v>0</v>
      </c>
      <c r="U104" s="62">
        <f>IFERROR(SUMIFS(ELVIA!$M$2:$M$6,ELVIA!$H$2:$H$6,"ENTRADA",ELVIA!$J$2:$J$6,$B104),0)</f>
        <v>0</v>
      </c>
      <c r="V104" s="62">
        <f>IFERROR(SUMIFS(CAJA!$M$2:$M$586,CAJA!$H$2:$H$586,"ENTRADA",CAJA!$J$2:$J$586,$B104),0)</f>
        <v>69752.28</v>
      </c>
      <c r="W104" s="62">
        <f>IFERROR(SUMIFS('CAJA TIGRES'!$M$2:$M$139,'CAJA TIGRES'!$H$2:$H$139,"ENTRADA",'CAJA TIGRES'!$J$2:$J$139,$B104),0)</f>
        <v>0</v>
      </c>
      <c r="X104" s="62">
        <f>IFERROR(SUMIFS(RESERVA!$M$2:$M$2,RESERVA!$H$2:$H$2,"ENTRADA",RESERVA!$J$2:$J$2,$B104),0)</f>
        <v>0</v>
      </c>
      <c r="Y104" s="96">
        <f t="shared" si="50"/>
        <v>69752.28</v>
      </c>
      <c r="Z104" s="96">
        <f t="shared" si="51"/>
        <v>69752.28</v>
      </c>
    </row>
    <row r="105" spans="2:26" x14ac:dyDescent="0.3">
      <c r="B105" s="63" t="s">
        <v>176</v>
      </c>
      <c r="C105" s="62">
        <f>IFERROR(SUMIFS('MGZ121'!$M$2:'MGZ121'!$M$175,'MGZ121'!$H$2:$H$175,"ENTRADA",'MGZ121'!$J$2:$J$175,$B105),0)</f>
        <v>0</v>
      </c>
      <c r="D105" s="62">
        <f>IFERROR(SUMIFS('MGZ BBVA'!$M$2:$M$88,'MGZ BBVA'!$H$2:$H$88,"ENTRADA",'MGZ BBVA'!$J$2:$J$88,$B105),0)</f>
        <v>0</v>
      </c>
      <c r="E105" s="62">
        <f>IFERROR(SUMIFS('MGZ DOLARES'!$M$2:$M$2,'MGZ DOLARES'!$F$2:$F$2,"ENTRADA",'MGZ DOLARES'!$J$2:$J$2,$B105),0)</f>
        <v>0</v>
      </c>
      <c r="F105" s="62">
        <f>IFERROR(SUMIFS('MGZ BAJIO'!$M$2:$M$4,'MGZ BAJIO'!$H$2:$H$4,"ENTRADA",'MGZ BAJIO'!$J$2:$J$4,$B105),0)</f>
        <v>0</v>
      </c>
      <c r="G105" s="62">
        <f>IFERROR(SUMIFS('VICTOR BANAMEX'!$M$2:$M$65,'VICTOR BANAMEX'!$H$2:$H$65,"ENTRADA",'VICTOR BANAMEX'!$J$2:$J$65,$B105),0)</f>
        <v>0</v>
      </c>
      <c r="H105" s="62">
        <f>IFERROR(SUMIFS('VICTOR BANORTE'!$M$2:$M$9,'VICTOR BANORTE'!$H$2:$H$9,"ENTRADA",'VICTOR BANORTE'!$J$2:$J$9,$B105),0)</f>
        <v>0</v>
      </c>
      <c r="I105" s="62">
        <f>IFERROR(SUMIFS(RODRIGO!$M$2:$M$2,RODRIGO!$H$2:$H$2,"ENTRADA",RODRIGO!$J$2:$J$2,$B105),0)</f>
        <v>0</v>
      </c>
      <c r="J105" s="62">
        <f>IFERROR(SUMIFS(MOY!$M$2:$M$12,MOY!$H$2:$H$12,"ENTRADA",MOY!$J$2:$J$12,$B105),0)</f>
        <v>0</v>
      </c>
      <c r="K105" s="62">
        <f>IFERROR(SUMIFS('NORMA RUTH'!$M$2:$M$12,'NORMA RUTH'!$H$2:$H$12,"ENTRADA",'NORMA RUTH'!$J$2:$J$12,$B105),0)</f>
        <v>0</v>
      </c>
      <c r="L105" s="62">
        <f>IFERROR(SUMIFS(VALERIA!$M$2:$M$10,VALERIA!$H$2:$H$10,"ENTRADA",VALERIA!$J$2:$J$10,$B105),0)</f>
        <v>0</v>
      </c>
      <c r="M105" s="62">
        <f>IFERROR(SUMIFS('MANUEL BANAMEX'!$M$2:$M$25,'MANUEL BANAMEX'!$H$2:$H$25,"ENTRADA",'MANUEL BANAMEX'!$J$2:$J$25,$B105),0)</f>
        <v>0</v>
      </c>
      <c r="N105" s="62">
        <f>IFERROR(SUMIFS(ROBERTO!$M$2:$M$2,ROBERTO!$H$2:$H$2,"ENTRADA",ROBERTO!$J$2:$J$2,$B105),0)</f>
        <v>0</v>
      </c>
      <c r="O105" s="62">
        <f>IFERROR(SUMIFS(JUAN!$M$2:$M$11,JUAN!$H$2:$H$11,"ENTRADA",JUAN!$J$2:$J$11,$B105),0)</f>
        <v>0</v>
      </c>
      <c r="P105" s="62">
        <f>IFERROR(SUMIFS('NORMA SANCHEZ'!$M$2:$M$14,'NORMA SANCHEZ'!$H$2:$H$14,"ENTRADA",'NORMA SANCHEZ'!$J$2:$J$14,$B105),0)</f>
        <v>0</v>
      </c>
      <c r="Q105" s="62">
        <f>IFERROR(SUMIFS('JOSE CARLOS'!$M$2:$M$16,'JOSE CARLOS'!$H$2:$H$16,"ENTRADA",'JOSE CARLOS'!$J$2:$J$16,$B105),0)</f>
        <v>0</v>
      </c>
      <c r="R105" s="62">
        <f>IFERROR(SUMIFS('LUIS ENRIQUE '!$M$2:$M$21,'LUIS ENRIQUE '!$H$2:$H$21,"ENTRADA",'LUIS ENRIQUE '!$J$2:$J$21,$B105),0)</f>
        <v>0</v>
      </c>
      <c r="S105" s="62">
        <f>IFERROR(SUMIFS(CESARIA!$M$2:$M$15,CESARIA!$H$2:$H$15,"ENTRADA",CESARIA!$J$2:$J$15,$B105),0)</f>
        <v>0</v>
      </c>
      <c r="T105" s="62">
        <f>IFERROR(SUMIFS(ALAN!$M$2:$M$14,ALAN!$H$2:$H$14,"ENTRADA",ALAN!$J$2:$J$14,$B105),0)</f>
        <v>0</v>
      </c>
      <c r="U105" s="62">
        <f>IFERROR(SUMIFS(ELVIA!$M$2:$M$6,ELVIA!$H$2:$H$6,"ENTRADA",ELVIA!$J$2:$J$6,$B105),0)</f>
        <v>0</v>
      </c>
      <c r="V105" s="62">
        <f>IFERROR(SUMIFS(CAJA!$M$2:$M$586,CAJA!$H$2:$H$586,"ENTRADA",CAJA!$J$2:$J$586,$B105),0)</f>
        <v>0</v>
      </c>
      <c r="W105" s="62">
        <f>IFERROR(SUMIFS('CAJA TIGRES'!$M$2:$M$139,'CAJA TIGRES'!$H$2:$H$139,"ENTRADA",'CAJA TIGRES'!$J$2:$J$139,$B105),0)</f>
        <v>0</v>
      </c>
      <c r="X105" s="62">
        <f>IFERROR(SUMIFS(RESERVA!$M$2:$M$2,RESERVA!$H$2:$H$2,"ENTRADA",RESERVA!$J$2:$J$2,$B105),0)</f>
        <v>0</v>
      </c>
      <c r="Y105" s="96">
        <f t="shared" si="50"/>
        <v>0</v>
      </c>
      <c r="Z105" s="96">
        <f t="shared" si="51"/>
        <v>0</v>
      </c>
    </row>
    <row r="106" spans="2:26" x14ac:dyDescent="0.3">
      <c r="B106" s="63" t="s">
        <v>177</v>
      </c>
      <c r="C106" s="62">
        <f>IFERROR(SUMIFS('MGZ121'!$M$2:'MGZ121'!$M$175,'MGZ121'!$H$2:$H$175,"ENTRADA",'MGZ121'!$J$2:$J$175,$B106),0)</f>
        <v>0</v>
      </c>
      <c r="D106" s="62">
        <f>IFERROR(SUMIFS('MGZ BBVA'!$M$2:$M$88,'MGZ BBVA'!$H$2:$H$88,"ENTRADA",'MGZ BBVA'!$J$2:$J$88,$B106),0)</f>
        <v>0</v>
      </c>
      <c r="E106" s="62">
        <f>IFERROR(SUMIFS('MGZ DOLARES'!$M$2:$M$2,'MGZ DOLARES'!$F$2:$F$2,"ENTRADA",'MGZ DOLARES'!$J$2:$J$2,$B106),0)</f>
        <v>0</v>
      </c>
      <c r="F106" s="62">
        <f>IFERROR(SUMIFS('MGZ BAJIO'!$M$2:$M$4,'MGZ BAJIO'!$H$2:$H$4,"ENTRADA",'MGZ BAJIO'!$J$2:$J$4,$B106),0)</f>
        <v>0</v>
      </c>
      <c r="G106" s="62">
        <f>IFERROR(SUMIFS('VICTOR BANAMEX'!$M$2:$M$65,'VICTOR BANAMEX'!$H$2:$H$65,"ENTRADA",'VICTOR BANAMEX'!$J$2:$J$65,$B106),0)</f>
        <v>0</v>
      </c>
      <c r="H106" s="62">
        <f>IFERROR(SUMIFS('VICTOR BANORTE'!$M$2:$M$9,'VICTOR BANORTE'!$H$2:$H$9,"ENTRADA",'VICTOR BANORTE'!$J$2:$J$9,$B106),0)</f>
        <v>0</v>
      </c>
      <c r="I106" s="62">
        <f>IFERROR(SUMIFS(RODRIGO!$M$2:$M$2,RODRIGO!$H$2:$H$2,"ENTRADA",RODRIGO!$J$2:$J$2,$B106),0)</f>
        <v>0</v>
      </c>
      <c r="J106" s="62">
        <f>IFERROR(SUMIFS(MOY!$M$2:$M$12,MOY!$H$2:$H$12,"ENTRADA",MOY!$J$2:$J$12,$B106),0)</f>
        <v>0</v>
      </c>
      <c r="K106" s="62">
        <f>IFERROR(SUMIFS('NORMA RUTH'!$M$2:$M$12,'NORMA RUTH'!$H$2:$H$12,"ENTRADA",'NORMA RUTH'!$J$2:$J$12,$B106),0)</f>
        <v>0</v>
      </c>
      <c r="L106" s="62">
        <f>IFERROR(SUMIFS(VALERIA!$M$2:$M$10,VALERIA!$H$2:$H$10,"ENTRADA",VALERIA!$J$2:$J$10,$B106),0)</f>
        <v>0</v>
      </c>
      <c r="M106" s="62">
        <f>IFERROR(SUMIFS('MANUEL BANAMEX'!$M$2:$M$25,'MANUEL BANAMEX'!$H$2:$H$25,"ENTRADA",'MANUEL BANAMEX'!$J$2:$J$25,$B106),0)</f>
        <v>0</v>
      </c>
      <c r="N106" s="62">
        <f>IFERROR(SUMIFS(ROBERTO!$M$2:$M$2,ROBERTO!$H$2:$H$2,"ENTRADA",ROBERTO!$J$2:$J$2,$B106),0)</f>
        <v>0</v>
      </c>
      <c r="O106" s="62">
        <f>IFERROR(SUMIFS(JUAN!$M$2:$M$11,JUAN!$H$2:$H$11,"ENTRADA",JUAN!$J$2:$J$11,$B106),0)</f>
        <v>0</v>
      </c>
      <c r="P106" s="62">
        <f>IFERROR(SUMIFS('NORMA SANCHEZ'!$M$2:$M$14,'NORMA SANCHEZ'!$H$2:$H$14,"ENTRADA",'NORMA SANCHEZ'!$J$2:$J$14,$B106),0)</f>
        <v>0</v>
      </c>
      <c r="Q106" s="62">
        <f>IFERROR(SUMIFS('JOSE CARLOS'!$M$2:$M$16,'JOSE CARLOS'!$H$2:$H$16,"ENTRADA",'JOSE CARLOS'!$J$2:$J$16,$B106),0)</f>
        <v>0</v>
      </c>
      <c r="R106" s="62">
        <f>IFERROR(SUMIFS('LUIS ENRIQUE '!$M$2:$M$21,'LUIS ENRIQUE '!$H$2:$H$21,"ENTRADA",'LUIS ENRIQUE '!$J$2:$J$21,$B106),0)</f>
        <v>0</v>
      </c>
      <c r="S106" s="62">
        <f>IFERROR(SUMIFS(CESARIA!$M$2:$M$15,CESARIA!$H$2:$H$15,"ENTRADA",CESARIA!$J$2:$J$15,$B106),0)</f>
        <v>0</v>
      </c>
      <c r="T106" s="62">
        <f>IFERROR(SUMIFS(ALAN!$M$2:$M$14,ALAN!$H$2:$H$14,"ENTRADA",ALAN!$J$2:$J$14,$B106),0)</f>
        <v>0</v>
      </c>
      <c r="U106" s="62">
        <f>IFERROR(SUMIFS(ELVIA!$M$2:$M$6,ELVIA!$H$2:$H$6,"ENTRADA",ELVIA!$J$2:$J$6,$B106),0)</f>
        <v>0</v>
      </c>
      <c r="V106" s="62">
        <f>IFERROR(SUMIFS(CAJA!$M$2:$M$586,CAJA!$H$2:$H$586,"ENTRADA",CAJA!$J$2:$J$586,$B106),0)</f>
        <v>0</v>
      </c>
      <c r="W106" s="62">
        <f>IFERROR(SUMIFS('CAJA TIGRES'!$M$2:$M$139,'CAJA TIGRES'!$H$2:$H$139,"ENTRADA",'CAJA TIGRES'!$J$2:$J$139,$B106),0)</f>
        <v>0</v>
      </c>
      <c r="X106" s="62">
        <f>IFERROR(SUMIFS(RESERVA!$M$2:$M$2,RESERVA!$H$2:$H$2,"ENTRADA",RESERVA!$J$2:$J$2,$B106),0)</f>
        <v>0</v>
      </c>
      <c r="Y106" s="96">
        <f t="shared" ref="Y106:Y114" si="52">SUM(C106:X106)</f>
        <v>0</v>
      </c>
      <c r="Z106" s="96">
        <f t="shared" ref="Z106:Z114" si="53">Y106</f>
        <v>0</v>
      </c>
    </row>
    <row r="107" spans="2:26" x14ac:dyDescent="0.3">
      <c r="B107" s="63" t="s">
        <v>8784</v>
      </c>
      <c r="C107" s="62">
        <f>IFERROR(SUMIFS('MGZ121'!$M$2:'MGZ121'!$M$175,'MGZ121'!$H$2:$H$175,"ENTRADA",'MGZ121'!$J$2:$J$175,$B107),0)</f>
        <v>0</v>
      </c>
      <c r="D107" s="62">
        <f>IFERROR(SUMIFS('MGZ BBVA'!$M$2:$M$88,'MGZ BBVA'!$H$2:$H$88,"ENTRADA",'MGZ BBVA'!$J$2:$J$88,$B107),0)</f>
        <v>0</v>
      </c>
      <c r="E107" s="62">
        <f>IFERROR(SUMIFS('MGZ DOLARES'!$M$2:$M$2,'MGZ DOLARES'!$F$2:$F$2,"ENTRADA",'MGZ DOLARES'!$J$2:$J$2,$B107),0)</f>
        <v>0</v>
      </c>
      <c r="F107" s="62">
        <f>IFERROR(SUMIFS('MGZ BAJIO'!$M$2:$M$4,'MGZ BAJIO'!$H$2:$H$4,"ENTRADA",'MGZ BAJIO'!$J$2:$J$4,$B107),0)</f>
        <v>0</v>
      </c>
      <c r="G107" s="62">
        <f>IFERROR(SUMIFS('VICTOR BANAMEX'!$M$2:$M$65,'VICTOR BANAMEX'!$H$2:$H$65,"ENTRADA",'VICTOR BANAMEX'!$J$2:$J$65,$B107),0)</f>
        <v>0</v>
      </c>
      <c r="H107" s="62">
        <f>IFERROR(SUMIFS('VICTOR BANORTE'!$M$2:$M$9,'VICTOR BANORTE'!$H$2:$H$9,"ENTRADA",'VICTOR BANORTE'!$J$2:$J$9,$B107),0)</f>
        <v>0</v>
      </c>
      <c r="I107" s="62">
        <f>IFERROR(SUMIFS(RODRIGO!$M$2:$M$2,RODRIGO!$H$2:$H$2,"ENTRADA",RODRIGO!$J$2:$J$2,$B107),0)</f>
        <v>0</v>
      </c>
      <c r="J107" s="62">
        <f>IFERROR(SUMIFS(MOY!$M$2:$M$12,MOY!$H$2:$H$12,"ENTRADA",MOY!$J$2:$J$12,$B107),0)</f>
        <v>0</v>
      </c>
      <c r="K107" s="62">
        <f>IFERROR(SUMIFS('NORMA RUTH'!$M$2:$M$12,'NORMA RUTH'!$H$2:$H$12,"ENTRADA",'NORMA RUTH'!$J$2:$J$12,$B107),0)</f>
        <v>0</v>
      </c>
      <c r="L107" s="62">
        <f>IFERROR(SUMIFS(VALERIA!$M$2:$M$10,VALERIA!$H$2:$H$10,"ENTRADA",VALERIA!$J$2:$J$10,$B107),0)</f>
        <v>0</v>
      </c>
      <c r="M107" s="62">
        <f>IFERROR(SUMIFS('MANUEL BANAMEX'!$M$2:$M$25,'MANUEL BANAMEX'!$H$2:$H$25,"ENTRADA",'MANUEL BANAMEX'!$J$2:$J$25,$B107),0)</f>
        <v>0</v>
      </c>
      <c r="N107" s="62">
        <f>IFERROR(SUMIFS(ROBERTO!$M$2:$M$2,ROBERTO!$H$2:$H$2,"ENTRADA",ROBERTO!$J$2:$J$2,$B107),0)</f>
        <v>0</v>
      </c>
      <c r="O107" s="62">
        <f>IFERROR(SUMIFS(JUAN!$M$2:$M$11,JUAN!$H$2:$H$11,"ENTRADA",JUAN!$J$2:$J$11,$B107),0)</f>
        <v>0</v>
      </c>
      <c r="P107" s="62">
        <f>IFERROR(SUMIFS('NORMA SANCHEZ'!$M$2:$M$14,'NORMA SANCHEZ'!$H$2:$H$14,"ENTRADA",'NORMA SANCHEZ'!$J$2:$J$14,$B107),0)</f>
        <v>0</v>
      </c>
      <c r="Q107" s="62">
        <f>IFERROR(SUMIFS('JOSE CARLOS'!$M$2:$M$16,'JOSE CARLOS'!$H$2:$H$16,"ENTRADA",'JOSE CARLOS'!$J$2:$J$16,$B107),0)</f>
        <v>0</v>
      </c>
      <c r="R107" s="62">
        <f>IFERROR(SUMIFS('LUIS ENRIQUE '!$M$2:$M$21,'LUIS ENRIQUE '!$H$2:$H$21,"ENTRADA",'LUIS ENRIQUE '!$J$2:$J$21,$B107),0)</f>
        <v>0</v>
      </c>
      <c r="S107" s="62">
        <f>IFERROR(SUMIFS(CESARIA!$M$2:$M$15,CESARIA!$H$2:$H$15,"ENTRADA",CESARIA!$J$2:$J$15,$B107),0)</f>
        <v>0</v>
      </c>
      <c r="T107" s="62">
        <f>IFERROR(SUMIFS(ALAN!$M$2:$M$14,ALAN!$H$2:$H$14,"ENTRADA",ALAN!$J$2:$J$14,$B107),0)</f>
        <v>0</v>
      </c>
      <c r="U107" s="62">
        <f>IFERROR(SUMIFS(ELVIA!$M$2:$M$6,ELVIA!$H$2:$H$6,"ENTRADA",ELVIA!$J$2:$J$6,$B107),0)</f>
        <v>0</v>
      </c>
      <c r="V107" s="62">
        <f>IFERROR(SUMIFS(CAJA!$M$2:$M$586,CAJA!$H$2:$H$586,"ENTRADA",CAJA!$J$2:$J$586,$B107),0)</f>
        <v>0</v>
      </c>
      <c r="W107" s="62">
        <f>IFERROR(SUMIFS('CAJA TIGRES'!$M$2:$M$139,'CAJA TIGRES'!$H$2:$H$139,"ENTRADA",'CAJA TIGRES'!$J$2:$J$139,$B107),0)</f>
        <v>0</v>
      </c>
      <c r="X107" s="62">
        <f>IFERROR(SUMIFS(RESERVA!$M$2:$M$2,RESERVA!$H$2:$H$2,"ENTRADA",RESERVA!$J$2:$J$2,$B107),0)</f>
        <v>0</v>
      </c>
      <c r="Y107" s="96">
        <f t="shared" si="52"/>
        <v>0</v>
      </c>
      <c r="Z107" s="96">
        <f t="shared" si="53"/>
        <v>0</v>
      </c>
    </row>
    <row r="108" spans="2:26" x14ac:dyDescent="0.3">
      <c r="B108" s="63" t="s">
        <v>280</v>
      </c>
      <c r="C108" s="62">
        <f>IFERROR(SUMIFS('MGZ121'!$M$2:'MGZ121'!$M$175,'MGZ121'!$H$2:$H$175,"ENTRADA",'MGZ121'!$J$2:$J$175,$B108),0)</f>
        <v>0</v>
      </c>
      <c r="D108" s="62">
        <f>IFERROR(SUMIFS('MGZ BBVA'!$M$2:$M$88,'MGZ BBVA'!$H$2:$H$88,"ENTRADA",'MGZ BBVA'!$J$2:$J$88,$B108),0)</f>
        <v>0</v>
      </c>
      <c r="E108" s="62">
        <f>IFERROR(SUMIFS('MGZ DOLARES'!$M$2:$M$2,'MGZ DOLARES'!$F$2:$F$2,"ENTRADA",'MGZ DOLARES'!$J$2:$J$2,$B108),0)</f>
        <v>0</v>
      </c>
      <c r="F108" s="62">
        <f>IFERROR(SUMIFS('MGZ BAJIO'!$M$2:$M$4,'MGZ BAJIO'!$H$2:$H$4,"ENTRADA",'MGZ BAJIO'!$J$2:$J$4,$B108),0)</f>
        <v>0</v>
      </c>
      <c r="G108" s="62">
        <f>IFERROR(SUMIFS('VICTOR BANAMEX'!$M$2:$M$65,'VICTOR BANAMEX'!$H$2:$H$65,"ENTRADA",'VICTOR BANAMEX'!$J$2:$J$65,$B108),0)</f>
        <v>0</v>
      </c>
      <c r="H108" s="62">
        <f>IFERROR(SUMIFS('VICTOR BANORTE'!$M$2:$M$9,'VICTOR BANORTE'!$H$2:$H$9,"ENTRADA",'VICTOR BANORTE'!$J$2:$J$9,$B108),0)</f>
        <v>0</v>
      </c>
      <c r="I108" s="62">
        <f>IFERROR(SUMIFS(RODRIGO!$M$2:$M$2,RODRIGO!$H$2:$H$2,"ENTRADA",RODRIGO!$J$2:$J$2,$B108),0)</f>
        <v>0</v>
      </c>
      <c r="J108" s="62">
        <f>IFERROR(SUMIFS(MOY!$M$2:$M$12,MOY!$H$2:$H$12,"ENTRADA",MOY!$J$2:$J$12,$B108),0)</f>
        <v>0</v>
      </c>
      <c r="K108" s="62">
        <f>IFERROR(SUMIFS('NORMA RUTH'!$M$2:$M$12,'NORMA RUTH'!$H$2:$H$12,"ENTRADA",'NORMA RUTH'!$J$2:$J$12,$B108),0)</f>
        <v>0</v>
      </c>
      <c r="L108" s="62">
        <f>IFERROR(SUMIFS(VALERIA!$M$2:$M$10,VALERIA!$H$2:$H$10,"ENTRADA",VALERIA!$J$2:$J$10,$B108),0)</f>
        <v>0</v>
      </c>
      <c r="M108" s="62">
        <f>IFERROR(SUMIFS('MANUEL BANAMEX'!$M$2:$M$25,'MANUEL BANAMEX'!$H$2:$H$25,"ENTRADA",'MANUEL BANAMEX'!$J$2:$J$25,$B108),0)</f>
        <v>0</v>
      </c>
      <c r="N108" s="62">
        <f>IFERROR(SUMIFS(ROBERTO!$M$2:$M$2,ROBERTO!$H$2:$H$2,"ENTRADA",ROBERTO!$J$2:$J$2,$B108),0)</f>
        <v>0</v>
      </c>
      <c r="O108" s="62">
        <f>IFERROR(SUMIFS(JUAN!$M$2:$M$11,JUAN!$H$2:$H$11,"ENTRADA",JUAN!$J$2:$J$11,$B108),0)</f>
        <v>0</v>
      </c>
      <c r="P108" s="62">
        <f>IFERROR(SUMIFS('NORMA SANCHEZ'!$M$2:$M$14,'NORMA SANCHEZ'!$H$2:$H$14,"ENTRADA",'NORMA SANCHEZ'!$J$2:$J$14,$B108),0)</f>
        <v>0</v>
      </c>
      <c r="Q108" s="62">
        <f>IFERROR(SUMIFS('JOSE CARLOS'!$M$2:$M$16,'JOSE CARLOS'!$H$2:$H$16,"ENTRADA",'JOSE CARLOS'!$J$2:$J$16,$B108),0)</f>
        <v>0</v>
      </c>
      <c r="R108" s="62">
        <f>IFERROR(SUMIFS('LUIS ENRIQUE '!$M$2:$M$21,'LUIS ENRIQUE '!$H$2:$H$21,"ENTRADA",'LUIS ENRIQUE '!$J$2:$J$21,$B108),0)</f>
        <v>0</v>
      </c>
      <c r="S108" s="62">
        <f>IFERROR(SUMIFS(CESARIA!$M$2:$M$15,CESARIA!$H$2:$H$15,"ENTRADA",CESARIA!$J$2:$J$15,$B108),0)</f>
        <v>0</v>
      </c>
      <c r="T108" s="62">
        <f>IFERROR(SUMIFS(ALAN!$M$2:$M$14,ALAN!$H$2:$H$14,"ENTRADA",ALAN!$J$2:$J$14,$B108),0)</f>
        <v>0</v>
      </c>
      <c r="U108" s="62">
        <f>IFERROR(SUMIFS(ELVIA!$M$2:$M$6,ELVIA!$H$2:$H$6,"ENTRADA",ELVIA!$J$2:$J$6,$B108),0)</f>
        <v>0</v>
      </c>
      <c r="V108" s="62">
        <f>IFERROR(SUMIFS(CAJA!$M$2:$M$586,CAJA!$H$2:$H$586,"ENTRADA",CAJA!$J$2:$J$586,$B108),0)</f>
        <v>1300000</v>
      </c>
      <c r="W108" s="62">
        <f>IFERROR(SUMIFS('CAJA TIGRES'!$M$2:$M$139,'CAJA TIGRES'!$H$2:$H$139,"ENTRADA",'CAJA TIGRES'!$J$2:$J$139,$B108),0)</f>
        <v>0</v>
      </c>
      <c r="X108" s="62">
        <f>IFERROR(SUMIFS(RESERVA!$M$2:$M$2,RESERVA!$H$2:$H$2,"ENTRADA",RESERVA!$J$2:$J$2,$B108),0)</f>
        <v>0</v>
      </c>
      <c r="Y108" s="96">
        <f t="shared" si="52"/>
        <v>1300000</v>
      </c>
      <c r="Z108" s="96">
        <f t="shared" si="53"/>
        <v>1300000</v>
      </c>
    </row>
    <row r="109" spans="2:26" x14ac:dyDescent="0.3">
      <c r="B109" s="63" t="s">
        <v>178</v>
      </c>
      <c r="C109" s="62">
        <f>IFERROR(SUMIFS('MGZ121'!$M$2:'MGZ121'!$M$175,'MGZ121'!$H$2:$H$175,"ENTRADA",'MGZ121'!$J$2:$J$175,$B109),0)</f>
        <v>0</v>
      </c>
      <c r="D109" s="62">
        <f>IFERROR(SUMIFS('MGZ BBVA'!$M$2:$M$88,'MGZ BBVA'!$H$2:$H$88,"ENTRADA",'MGZ BBVA'!$J$2:$J$88,$B109),0)</f>
        <v>0</v>
      </c>
      <c r="E109" s="62">
        <f>IFERROR(SUMIFS('MGZ DOLARES'!$M$2:$M$2,'MGZ DOLARES'!$F$2:$F$2,"ENTRADA",'MGZ DOLARES'!$J$2:$J$2,$B109),0)</f>
        <v>0</v>
      </c>
      <c r="F109" s="62">
        <f>IFERROR(SUMIFS('MGZ BAJIO'!$M$2:$M$4,'MGZ BAJIO'!$H$2:$H$4,"ENTRADA",'MGZ BAJIO'!$J$2:$J$4,$B109),0)</f>
        <v>0</v>
      </c>
      <c r="G109" s="62">
        <f>IFERROR(SUMIFS('VICTOR BANAMEX'!$M$2:$M$65,'VICTOR BANAMEX'!$H$2:$H$65,"ENTRADA",'VICTOR BANAMEX'!$J$2:$J$65,$B109),0)</f>
        <v>0</v>
      </c>
      <c r="H109" s="62">
        <f>IFERROR(SUMIFS('VICTOR BANORTE'!$M$2:$M$9,'VICTOR BANORTE'!$H$2:$H$9,"ENTRADA",'VICTOR BANORTE'!$J$2:$J$9,$B109),0)</f>
        <v>0</v>
      </c>
      <c r="I109" s="62">
        <f>IFERROR(SUMIFS(RODRIGO!$M$2:$M$2,RODRIGO!$H$2:$H$2,"ENTRADA",RODRIGO!$J$2:$J$2,$B109),0)</f>
        <v>0</v>
      </c>
      <c r="J109" s="62">
        <f>IFERROR(SUMIFS(MOY!$M$2:$M$12,MOY!$H$2:$H$12,"ENTRADA",MOY!$J$2:$J$12,$B109),0)</f>
        <v>0</v>
      </c>
      <c r="K109" s="62">
        <f>IFERROR(SUMIFS('NORMA RUTH'!$M$2:$M$12,'NORMA RUTH'!$H$2:$H$12,"ENTRADA",'NORMA RUTH'!$J$2:$J$12,$B109),0)</f>
        <v>0</v>
      </c>
      <c r="L109" s="62">
        <f>IFERROR(SUMIFS(VALERIA!$M$2:$M$10,VALERIA!$H$2:$H$10,"ENTRADA",VALERIA!$J$2:$J$10,$B109),0)</f>
        <v>0</v>
      </c>
      <c r="M109" s="62">
        <f>IFERROR(SUMIFS('MANUEL BANAMEX'!$M$2:$M$25,'MANUEL BANAMEX'!$H$2:$H$25,"ENTRADA",'MANUEL BANAMEX'!$J$2:$J$25,$B109),0)</f>
        <v>0</v>
      </c>
      <c r="N109" s="62">
        <f>IFERROR(SUMIFS(ROBERTO!$M$2:$M$2,ROBERTO!$H$2:$H$2,"ENTRADA",ROBERTO!$J$2:$J$2,$B109),0)</f>
        <v>0</v>
      </c>
      <c r="O109" s="62">
        <f>IFERROR(SUMIFS(JUAN!$M$2:$M$11,JUAN!$H$2:$H$11,"ENTRADA",JUAN!$J$2:$J$11,$B109),0)</f>
        <v>0</v>
      </c>
      <c r="P109" s="62">
        <f>IFERROR(SUMIFS('NORMA SANCHEZ'!$M$2:$M$14,'NORMA SANCHEZ'!$H$2:$H$14,"ENTRADA",'NORMA SANCHEZ'!$J$2:$J$14,$B109),0)</f>
        <v>0</v>
      </c>
      <c r="Q109" s="62">
        <f>IFERROR(SUMIFS('JOSE CARLOS'!$M$2:$M$16,'JOSE CARLOS'!$H$2:$H$16,"ENTRADA",'JOSE CARLOS'!$J$2:$J$16,$B109),0)</f>
        <v>0</v>
      </c>
      <c r="R109" s="62">
        <f>IFERROR(SUMIFS('LUIS ENRIQUE '!$M$2:$M$21,'LUIS ENRIQUE '!$H$2:$H$21,"ENTRADA",'LUIS ENRIQUE '!$J$2:$J$21,$B109),0)</f>
        <v>0</v>
      </c>
      <c r="S109" s="62">
        <f>IFERROR(SUMIFS(CESARIA!$M$2:$M$15,CESARIA!$H$2:$H$15,"ENTRADA",CESARIA!$J$2:$J$15,$B109),0)</f>
        <v>0</v>
      </c>
      <c r="T109" s="62">
        <f>IFERROR(SUMIFS(ALAN!$M$2:$M$14,ALAN!$H$2:$H$14,"ENTRADA",ALAN!$J$2:$J$14,$B109),0)</f>
        <v>0</v>
      </c>
      <c r="U109" s="62">
        <f>IFERROR(SUMIFS(ELVIA!$M$2:$M$6,ELVIA!$H$2:$H$6,"ENTRADA",ELVIA!$J$2:$J$6,$B109),0)</f>
        <v>0</v>
      </c>
      <c r="V109" s="62">
        <f>IFERROR(SUMIFS(CAJA!$M$2:$M$586,CAJA!$H$2:$H$586,"ENTRADA",CAJA!$J$2:$J$586,$B109),0)</f>
        <v>0</v>
      </c>
      <c r="W109" s="62">
        <f>IFERROR(SUMIFS('CAJA TIGRES'!$M$2:$M$139,'CAJA TIGRES'!$H$2:$H$139,"ENTRADA",'CAJA TIGRES'!$J$2:$J$139,$B109),0)</f>
        <v>0</v>
      </c>
      <c r="X109" s="62">
        <f>IFERROR(SUMIFS(RESERVA!$M$2:$M$2,RESERVA!$H$2:$H$2,"ENTRADA",RESERVA!$J$2:$J$2,$B109),0)</f>
        <v>0</v>
      </c>
      <c r="Y109" s="96">
        <f t="shared" si="52"/>
        <v>0</v>
      </c>
      <c r="Z109" s="96">
        <f t="shared" si="53"/>
        <v>0</v>
      </c>
    </row>
    <row r="110" spans="2:26" x14ac:dyDescent="0.3">
      <c r="B110" s="63" t="s">
        <v>179</v>
      </c>
      <c r="C110" s="62">
        <f>IFERROR(SUMIFS('MGZ121'!$M$2:'MGZ121'!$M$175,'MGZ121'!$H$2:$H$175,"ENTRADA",'MGZ121'!$J$2:$J$175,$B110),0)</f>
        <v>0</v>
      </c>
      <c r="D110" s="62">
        <f>IFERROR(SUMIFS('MGZ BBVA'!$M$2:$M$88,'MGZ BBVA'!$H$2:$H$88,"ENTRADA",'MGZ BBVA'!$J$2:$J$88,$B110),0)</f>
        <v>0</v>
      </c>
      <c r="E110" s="62">
        <f>IFERROR(SUMIFS('MGZ DOLARES'!$M$2:$M$2,'MGZ DOLARES'!$F$2:$F$2,"ENTRADA",'MGZ DOLARES'!$J$2:$J$2,$B110),0)</f>
        <v>0</v>
      </c>
      <c r="F110" s="62">
        <f>IFERROR(SUMIFS('MGZ BAJIO'!$M$2:$M$4,'MGZ BAJIO'!$H$2:$H$4,"ENTRADA",'MGZ BAJIO'!$J$2:$J$4,$B110),0)</f>
        <v>0</v>
      </c>
      <c r="G110" s="62">
        <f>IFERROR(SUMIFS('VICTOR BANAMEX'!$M$2:$M$65,'VICTOR BANAMEX'!$H$2:$H$65,"ENTRADA",'VICTOR BANAMEX'!$J$2:$J$65,$B110),0)</f>
        <v>0</v>
      </c>
      <c r="H110" s="62">
        <f>IFERROR(SUMIFS('VICTOR BANORTE'!$M$2:$M$9,'VICTOR BANORTE'!$H$2:$H$9,"ENTRADA",'VICTOR BANORTE'!$J$2:$J$9,$B110),0)</f>
        <v>0</v>
      </c>
      <c r="I110" s="62">
        <f>IFERROR(SUMIFS(RODRIGO!$M$2:$M$2,RODRIGO!$H$2:$H$2,"ENTRADA",RODRIGO!$J$2:$J$2,$B110),0)</f>
        <v>0</v>
      </c>
      <c r="J110" s="62">
        <f>IFERROR(SUMIFS(MOY!$M$2:$M$12,MOY!$H$2:$H$12,"ENTRADA",MOY!$J$2:$J$12,$B110),0)</f>
        <v>0</v>
      </c>
      <c r="K110" s="62">
        <f>IFERROR(SUMIFS('NORMA RUTH'!$M$2:$M$12,'NORMA RUTH'!$H$2:$H$12,"ENTRADA",'NORMA RUTH'!$J$2:$J$12,$B110),0)</f>
        <v>0</v>
      </c>
      <c r="L110" s="62">
        <f>IFERROR(SUMIFS(VALERIA!$M$2:$M$10,VALERIA!$H$2:$H$10,"ENTRADA",VALERIA!$J$2:$J$10,$B110),0)</f>
        <v>0</v>
      </c>
      <c r="M110" s="62">
        <f>IFERROR(SUMIFS('MANUEL BANAMEX'!$M$2:$M$25,'MANUEL BANAMEX'!$H$2:$H$25,"ENTRADA",'MANUEL BANAMEX'!$J$2:$J$25,$B110),0)</f>
        <v>0</v>
      </c>
      <c r="N110" s="62">
        <f>IFERROR(SUMIFS(ROBERTO!$M$2:$M$2,ROBERTO!$H$2:$H$2,"ENTRADA",ROBERTO!$J$2:$J$2,$B110),0)</f>
        <v>0</v>
      </c>
      <c r="O110" s="62">
        <f>IFERROR(SUMIFS(JUAN!$M$2:$M$11,JUAN!$H$2:$H$11,"ENTRADA",JUAN!$J$2:$J$11,$B110),0)</f>
        <v>0</v>
      </c>
      <c r="P110" s="62">
        <f>IFERROR(SUMIFS('NORMA SANCHEZ'!$M$2:$M$14,'NORMA SANCHEZ'!$H$2:$H$14,"ENTRADA",'NORMA SANCHEZ'!$J$2:$J$14,$B110),0)</f>
        <v>0</v>
      </c>
      <c r="Q110" s="62">
        <f>IFERROR(SUMIFS('JOSE CARLOS'!$M$2:$M$16,'JOSE CARLOS'!$H$2:$H$16,"ENTRADA",'JOSE CARLOS'!$J$2:$J$16,$B110),0)</f>
        <v>0</v>
      </c>
      <c r="R110" s="62">
        <f>IFERROR(SUMIFS('LUIS ENRIQUE '!$M$2:$M$21,'LUIS ENRIQUE '!$H$2:$H$21,"ENTRADA",'LUIS ENRIQUE '!$J$2:$J$21,$B110),0)</f>
        <v>0</v>
      </c>
      <c r="S110" s="62">
        <f>IFERROR(SUMIFS(CESARIA!$M$2:$M$15,CESARIA!$H$2:$H$15,"ENTRADA",CESARIA!$J$2:$J$15,$B110),0)</f>
        <v>0</v>
      </c>
      <c r="T110" s="62">
        <f>IFERROR(SUMIFS(ALAN!$M$2:$M$14,ALAN!$H$2:$H$14,"ENTRADA",ALAN!$J$2:$J$14,$B110),0)</f>
        <v>0</v>
      </c>
      <c r="U110" s="62">
        <f>IFERROR(SUMIFS(ELVIA!$M$2:$M$6,ELVIA!$H$2:$H$6,"ENTRADA",ELVIA!$J$2:$J$6,$B110),0)</f>
        <v>0</v>
      </c>
      <c r="V110" s="62">
        <f>IFERROR(SUMIFS(CAJA!$M$2:$M$586,CAJA!$H$2:$H$586,"ENTRADA",CAJA!$J$2:$J$586,$B110),0)</f>
        <v>360000</v>
      </c>
      <c r="W110" s="62">
        <f>IFERROR(SUMIFS('CAJA TIGRES'!$M$2:$M$139,'CAJA TIGRES'!$H$2:$H$139,"ENTRADA",'CAJA TIGRES'!$J$2:$J$139,$B110),0)</f>
        <v>0</v>
      </c>
      <c r="X110" s="62">
        <f>IFERROR(SUMIFS(RESERVA!$M$2:$M$2,RESERVA!$H$2:$H$2,"ENTRADA",RESERVA!$J$2:$J$2,$B110),0)</f>
        <v>0</v>
      </c>
      <c r="Y110" s="96">
        <f t="shared" si="52"/>
        <v>360000</v>
      </c>
      <c r="Z110" s="96">
        <f t="shared" si="53"/>
        <v>360000</v>
      </c>
    </row>
    <row r="111" spans="2:26" x14ac:dyDescent="0.3">
      <c r="B111" s="63" t="s">
        <v>180</v>
      </c>
      <c r="C111" s="62">
        <f>IFERROR(SUMIFS('MGZ121'!$M$2:'MGZ121'!$M$175,'MGZ121'!$H$2:$H$175,"ENTRADA",'MGZ121'!$J$2:$J$175,$B111),0)</f>
        <v>0</v>
      </c>
      <c r="D111" s="62">
        <f>IFERROR(SUMIFS('MGZ BBVA'!$M$2:$M$88,'MGZ BBVA'!$H$2:$H$88,"ENTRADA",'MGZ BBVA'!$J$2:$J$88,$B111),0)</f>
        <v>0</v>
      </c>
      <c r="E111" s="62">
        <f>IFERROR(SUMIFS('MGZ DOLARES'!$M$2:$M$2,'MGZ DOLARES'!$F$2:$F$2,"ENTRADA",'MGZ DOLARES'!$J$2:$J$2,$B111),0)</f>
        <v>0</v>
      </c>
      <c r="F111" s="62">
        <f>IFERROR(SUMIFS('MGZ BAJIO'!$M$2:$M$4,'MGZ BAJIO'!$H$2:$H$4,"ENTRADA",'MGZ BAJIO'!$J$2:$J$4,$B111),0)</f>
        <v>0</v>
      </c>
      <c r="G111" s="62">
        <f>IFERROR(SUMIFS('VICTOR BANAMEX'!$M$2:$M$65,'VICTOR BANAMEX'!$H$2:$H$65,"ENTRADA",'VICTOR BANAMEX'!$J$2:$J$65,$B111),0)</f>
        <v>0</v>
      </c>
      <c r="H111" s="62">
        <f>IFERROR(SUMIFS('VICTOR BANORTE'!$M$2:$M$9,'VICTOR BANORTE'!$H$2:$H$9,"ENTRADA",'VICTOR BANORTE'!$J$2:$J$9,$B111),0)</f>
        <v>0</v>
      </c>
      <c r="I111" s="62">
        <f>IFERROR(SUMIFS(RODRIGO!$M$2:$M$2,RODRIGO!$H$2:$H$2,"ENTRADA",RODRIGO!$J$2:$J$2,$B111),0)</f>
        <v>0</v>
      </c>
      <c r="J111" s="62">
        <f>IFERROR(SUMIFS(MOY!$M$2:$M$12,MOY!$H$2:$H$12,"ENTRADA",MOY!$J$2:$J$12,$B111),0)</f>
        <v>0</v>
      </c>
      <c r="K111" s="62">
        <f>IFERROR(SUMIFS('NORMA RUTH'!$M$2:$M$12,'NORMA RUTH'!$H$2:$H$12,"ENTRADA",'NORMA RUTH'!$J$2:$J$12,$B111),0)</f>
        <v>0</v>
      </c>
      <c r="L111" s="62">
        <f>IFERROR(SUMIFS(VALERIA!$M$2:$M$10,VALERIA!$H$2:$H$10,"ENTRADA",VALERIA!$J$2:$J$10,$B111),0)</f>
        <v>0</v>
      </c>
      <c r="M111" s="62">
        <f>IFERROR(SUMIFS('MANUEL BANAMEX'!$M$2:$M$25,'MANUEL BANAMEX'!$H$2:$H$25,"ENTRADA",'MANUEL BANAMEX'!$J$2:$J$25,$B111),0)</f>
        <v>0</v>
      </c>
      <c r="N111" s="62">
        <f>IFERROR(SUMIFS(ROBERTO!$M$2:$M$2,ROBERTO!$H$2:$H$2,"ENTRADA",ROBERTO!$J$2:$J$2,$B111),0)</f>
        <v>0</v>
      </c>
      <c r="O111" s="62">
        <f>IFERROR(SUMIFS(JUAN!$M$2:$M$11,JUAN!$H$2:$H$11,"ENTRADA",JUAN!$J$2:$J$11,$B111),0)</f>
        <v>0</v>
      </c>
      <c r="P111" s="62">
        <f>IFERROR(SUMIFS('NORMA SANCHEZ'!$M$2:$M$14,'NORMA SANCHEZ'!$H$2:$H$14,"ENTRADA",'NORMA SANCHEZ'!$J$2:$J$14,$B111),0)</f>
        <v>0</v>
      </c>
      <c r="Q111" s="62">
        <f>IFERROR(SUMIFS('JOSE CARLOS'!$M$2:$M$16,'JOSE CARLOS'!$H$2:$H$16,"ENTRADA",'JOSE CARLOS'!$J$2:$J$16,$B111),0)</f>
        <v>0</v>
      </c>
      <c r="R111" s="62">
        <f>IFERROR(SUMIFS('LUIS ENRIQUE '!$M$2:$M$21,'LUIS ENRIQUE '!$H$2:$H$21,"ENTRADA",'LUIS ENRIQUE '!$J$2:$J$21,$B111),0)</f>
        <v>0</v>
      </c>
      <c r="S111" s="62">
        <f>IFERROR(SUMIFS(CESARIA!$M$2:$M$15,CESARIA!$H$2:$H$15,"ENTRADA",CESARIA!$J$2:$J$15,$B111),0)</f>
        <v>0</v>
      </c>
      <c r="T111" s="62">
        <f>IFERROR(SUMIFS(ALAN!$M$2:$M$14,ALAN!$H$2:$H$14,"ENTRADA",ALAN!$J$2:$J$14,$B111),0)</f>
        <v>0</v>
      </c>
      <c r="U111" s="62">
        <f>IFERROR(SUMIFS(ELVIA!$M$2:$M$6,ELVIA!$H$2:$H$6,"ENTRADA",ELVIA!$J$2:$J$6,$B111),0)</f>
        <v>0</v>
      </c>
      <c r="V111" s="62">
        <f>IFERROR(SUMIFS(CAJA!$M$2:$M$586,CAJA!$H$2:$H$586,"ENTRADA",CAJA!$J$2:$J$586,$B111),0)</f>
        <v>701000</v>
      </c>
      <c r="W111" s="62">
        <f>IFERROR(SUMIFS('CAJA TIGRES'!$M$2:$M$139,'CAJA TIGRES'!$H$2:$H$139,"ENTRADA",'CAJA TIGRES'!$J$2:$J$139,$B111),0)</f>
        <v>0</v>
      </c>
      <c r="X111" s="62">
        <f>IFERROR(SUMIFS(RESERVA!$M$2:$M$2,RESERVA!$H$2:$H$2,"ENTRADA",RESERVA!$J$2:$J$2,$B111),0)</f>
        <v>0</v>
      </c>
      <c r="Y111" s="96">
        <f t="shared" si="52"/>
        <v>701000</v>
      </c>
      <c r="Z111" s="96">
        <f t="shared" si="53"/>
        <v>701000</v>
      </c>
    </row>
    <row r="112" spans="2:26" x14ac:dyDescent="0.3">
      <c r="B112" s="63" t="s">
        <v>181</v>
      </c>
      <c r="C112" s="62">
        <f>IFERROR(SUMIFS('MGZ121'!$M$2:'MGZ121'!$M$175,'MGZ121'!$H$2:$H$175,"ENTRADA",'MGZ121'!$J$2:$J$175,$B112),0)</f>
        <v>0</v>
      </c>
      <c r="D112" s="62">
        <f>IFERROR(SUMIFS('MGZ BBVA'!$M$2:$M$88,'MGZ BBVA'!$H$2:$H$88,"ENTRADA",'MGZ BBVA'!$J$2:$J$88,$B112),0)</f>
        <v>0</v>
      </c>
      <c r="E112" s="62">
        <f>IFERROR(SUMIFS('MGZ DOLARES'!$M$2:$M$2,'MGZ DOLARES'!$F$2:$F$2,"ENTRADA",'MGZ DOLARES'!$J$2:$J$2,$B112),0)</f>
        <v>0</v>
      </c>
      <c r="F112" s="62">
        <f>IFERROR(SUMIFS('MGZ BAJIO'!$M$2:$M$4,'MGZ BAJIO'!$H$2:$H$4,"ENTRADA",'MGZ BAJIO'!$J$2:$J$4,$B112),0)</f>
        <v>0</v>
      </c>
      <c r="G112" s="62">
        <f>IFERROR(SUMIFS('VICTOR BANAMEX'!$M$2:$M$65,'VICTOR BANAMEX'!$H$2:$H$65,"ENTRADA",'VICTOR BANAMEX'!$J$2:$J$65,$B112),0)</f>
        <v>0</v>
      </c>
      <c r="H112" s="62">
        <f>IFERROR(SUMIFS('VICTOR BANORTE'!$M$2:$M$9,'VICTOR BANORTE'!$H$2:$H$9,"ENTRADA",'VICTOR BANORTE'!$J$2:$J$9,$B112),0)</f>
        <v>0</v>
      </c>
      <c r="I112" s="62">
        <f>IFERROR(SUMIFS(RODRIGO!$M$2:$M$2,RODRIGO!$H$2:$H$2,"ENTRADA",RODRIGO!$J$2:$J$2,$B112),0)</f>
        <v>0</v>
      </c>
      <c r="J112" s="62">
        <f>IFERROR(SUMIFS(MOY!$M$2:$M$12,MOY!$H$2:$H$12,"ENTRADA",MOY!$J$2:$J$12,$B112),0)</f>
        <v>0</v>
      </c>
      <c r="K112" s="62">
        <f>IFERROR(SUMIFS('NORMA RUTH'!$M$2:$M$12,'NORMA RUTH'!$H$2:$H$12,"ENTRADA",'NORMA RUTH'!$J$2:$J$12,$B112),0)</f>
        <v>0</v>
      </c>
      <c r="L112" s="62">
        <f>IFERROR(SUMIFS(VALERIA!$M$2:$M$10,VALERIA!$H$2:$H$10,"ENTRADA",VALERIA!$J$2:$J$10,$B112),0)</f>
        <v>0</v>
      </c>
      <c r="M112" s="62">
        <f>IFERROR(SUMIFS('MANUEL BANAMEX'!$M$2:$M$25,'MANUEL BANAMEX'!$H$2:$H$25,"ENTRADA",'MANUEL BANAMEX'!$J$2:$J$25,$B112),0)</f>
        <v>0</v>
      </c>
      <c r="N112" s="62">
        <f>IFERROR(SUMIFS(ROBERTO!$M$2:$M$2,ROBERTO!$H$2:$H$2,"ENTRADA",ROBERTO!$J$2:$J$2,$B112),0)</f>
        <v>0</v>
      </c>
      <c r="O112" s="62">
        <f>IFERROR(SUMIFS(JUAN!$M$2:$M$11,JUAN!$H$2:$H$11,"ENTRADA",JUAN!$J$2:$J$11,$B112),0)</f>
        <v>0</v>
      </c>
      <c r="P112" s="62">
        <f>IFERROR(SUMIFS('NORMA SANCHEZ'!$M$2:$M$14,'NORMA SANCHEZ'!$H$2:$H$14,"ENTRADA",'NORMA SANCHEZ'!$J$2:$J$14,$B112),0)</f>
        <v>0</v>
      </c>
      <c r="Q112" s="62">
        <f>IFERROR(SUMIFS('JOSE CARLOS'!$M$2:$M$16,'JOSE CARLOS'!$H$2:$H$16,"ENTRADA",'JOSE CARLOS'!$J$2:$J$16,$B112),0)</f>
        <v>0</v>
      </c>
      <c r="R112" s="62">
        <f>IFERROR(SUMIFS('LUIS ENRIQUE '!$M$2:$M$21,'LUIS ENRIQUE '!$H$2:$H$21,"ENTRADA",'LUIS ENRIQUE '!$J$2:$J$21,$B112),0)</f>
        <v>0</v>
      </c>
      <c r="S112" s="62">
        <f>IFERROR(SUMIFS(CESARIA!$M$2:$M$15,CESARIA!$H$2:$H$15,"ENTRADA",CESARIA!$J$2:$J$15,$B112),0)</f>
        <v>0</v>
      </c>
      <c r="T112" s="62">
        <f>IFERROR(SUMIFS(ALAN!$M$2:$M$14,ALAN!$H$2:$H$14,"ENTRADA",ALAN!$J$2:$J$14,$B112),0)</f>
        <v>0</v>
      </c>
      <c r="U112" s="62">
        <f>IFERROR(SUMIFS(ELVIA!$M$2:$M$6,ELVIA!$H$2:$H$6,"ENTRADA",ELVIA!$J$2:$J$6,$B112),0)</f>
        <v>0</v>
      </c>
      <c r="V112" s="62">
        <f>IFERROR(SUMIFS(CAJA!$M$2:$M$586,CAJA!$H$2:$H$586,"ENTRADA",CAJA!$J$2:$J$586,$B112),0)</f>
        <v>570000</v>
      </c>
      <c r="W112" s="62">
        <f>IFERROR(SUMIFS('CAJA TIGRES'!$M$2:$M$139,'CAJA TIGRES'!$H$2:$H$139,"ENTRADA",'CAJA TIGRES'!$J$2:$J$139,$B112),0)</f>
        <v>0</v>
      </c>
      <c r="X112" s="62">
        <f>IFERROR(SUMIFS(RESERVA!$M$2:$M$2,RESERVA!$H$2:$H$2,"ENTRADA",RESERVA!$J$2:$J$2,$B112),0)</f>
        <v>0</v>
      </c>
      <c r="Y112" s="96">
        <f t="shared" si="52"/>
        <v>570000</v>
      </c>
      <c r="Z112" s="96">
        <f t="shared" si="53"/>
        <v>570000</v>
      </c>
    </row>
    <row r="113" spans="1:26" x14ac:dyDescent="0.3">
      <c r="B113" s="63" t="s">
        <v>182</v>
      </c>
      <c r="C113" s="62">
        <f>IFERROR(SUMIFS('MGZ121'!$M$2:'MGZ121'!$M$175,'MGZ121'!$H$2:$H$175,"ENTRADA",'MGZ121'!$J$2:$J$175,$B113),0)</f>
        <v>0</v>
      </c>
      <c r="D113" s="62">
        <f>IFERROR(SUMIFS('MGZ BBVA'!$M$2:$M$88,'MGZ BBVA'!$H$2:$H$88,"ENTRADA",'MGZ BBVA'!$J$2:$J$88,$B113),0)</f>
        <v>0</v>
      </c>
      <c r="E113" s="62">
        <f>IFERROR(SUMIFS('MGZ DOLARES'!$M$2:$M$2,'MGZ DOLARES'!$F$2:$F$2,"ENTRADA",'MGZ DOLARES'!$J$2:$J$2,$B113),0)</f>
        <v>0</v>
      </c>
      <c r="F113" s="62">
        <f>IFERROR(SUMIFS('MGZ BAJIO'!$M$2:$M$4,'MGZ BAJIO'!$H$2:$H$4,"ENTRADA",'MGZ BAJIO'!$J$2:$J$4,$B113),0)</f>
        <v>0</v>
      </c>
      <c r="G113" s="62">
        <f>IFERROR(SUMIFS('VICTOR BANAMEX'!$M$2:$M$65,'VICTOR BANAMEX'!$H$2:$H$65,"ENTRADA",'VICTOR BANAMEX'!$J$2:$J$65,$B113),0)</f>
        <v>0</v>
      </c>
      <c r="H113" s="62">
        <f>IFERROR(SUMIFS('VICTOR BANORTE'!$M$2:$M$9,'VICTOR BANORTE'!$H$2:$H$9,"ENTRADA",'VICTOR BANORTE'!$J$2:$J$9,$B113),0)</f>
        <v>0</v>
      </c>
      <c r="I113" s="62">
        <f>IFERROR(SUMIFS(RODRIGO!$M$2:$M$2,RODRIGO!$H$2:$H$2,"ENTRADA",RODRIGO!$J$2:$J$2,$B113),0)</f>
        <v>0</v>
      </c>
      <c r="J113" s="62">
        <f>IFERROR(SUMIFS(MOY!$M$2:$M$12,MOY!$H$2:$H$12,"ENTRADA",MOY!$J$2:$J$12,$B113),0)</f>
        <v>0</v>
      </c>
      <c r="K113" s="62">
        <f>IFERROR(SUMIFS('NORMA RUTH'!$M$2:$M$12,'NORMA RUTH'!$H$2:$H$12,"ENTRADA",'NORMA RUTH'!$J$2:$J$12,$B113),0)</f>
        <v>0</v>
      </c>
      <c r="L113" s="62">
        <f>IFERROR(SUMIFS(VALERIA!$M$2:$M$10,VALERIA!$H$2:$H$10,"ENTRADA",VALERIA!$J$2:$J$10,$B113),0)</f>
        <v>0</v>
      </c>
      <c r="M113" s="62">
        <f>IFERROR(SUMIFS('MANUEL BANAMEX'!$M$2:$M$25,'MANUEL BANAMEX'!$H$2:$H$25,"ENTRADA",'MANUEL BANAMEX'!$J$2:$J$25,$B113),0)</f>
        <v>0</v>
      </c>
      <c r="N113" s="62">
        <f>IFERROR(SUMIFS(ROBERTO!$M$2:$M$2,ROBERTO!$H$2:$H$2,"ENTRADA",ROBERTO!$J$2:$J$2,$B113),0)</f>
        <v>0</v>
      </c>
      <c r="O113" s="62">
        <f>IFERROR(SUMIFS(JUAN!$M$2:$M$11,JUAN!$H$2:$H$11,"ENTRADA",JUAN!$J$2:$J$11,$B113),0)</f>
        <v>0</v>
      </c>
      <c r="P113" s="62">
        <f>IFERROR(SUMIFS('NORMA SANCHEZ'!$M$2:$M$14,'NORMA SANCHEZ'!$H$2:$H$14,"ENTRADA",'NORMA SANCHEZ'!$J$2:$J$14,$B113),0)</f>
        <v>0</v>
      </c>
      <c r="Q113" s="62">
        <f>IFERROR(SUMIFS('JOSE CARLOS'!$M$2:$M$16,'JOSE CARLOS'!$H$2:$H$16,"ENTRADA",'JOSE CARLOS'!$J$2:$J$16,$B113),0)</f>
        <v>0</v>
      </c>
      <c r="R113" s="62">
        <f>IFERROR(SUMIFS('LUIS ENRIQUE '!$M$2:$M$21,'LUIS ENRIQUE '!$H$2:$H$21,"ENTRADA",'LUIS ENRIQUE '!$J$2:$J$21,$B113),0)</f>
        <v>0</v>
      </c>
      <c r="S113" s="62">
        <f>IFERROR(SUMIFS(CESARIA!$M$2:$M$15,CESARIA!$H$2:$H$15,"ENTRADA",CESARIA!$J$2:$J$15,$B113),0)</f>
        <v>0</v>
      </c>
      <c r="T113" s="62">
        <f>IFERROR(SUMIFS(ALAN!$M$2:$M$14,ALAN!$H$2:$H$14,"ENTRADA",ALAN!$J$2:$J$14,$B113),0)</f>
        <v>0</v>
      </c>
      <c r="U113" s="62">
        <f>IFERROR(SUMIFS(ELVIA!$M$2:$M$6,ELVIA!$H$2:$H$6,"ENTRADA",ELVIA!$J$2:$J$6,$B113),0)</f>
        <v>0</v>
      </c>
      <c r="V113" s="62">
        <f>IFERROR(SUMIFS(CAJA!$M$2:$M$586,CAJA!$H$2:$H$586,"ENTRADA",CAJA!$J$2:$J$586,$B113),0)</f>
        <v>600000</v>
      </c>
      <c r="W113" s="62">
        <f>IFERROR(SUMIFS('CAJA TIGRES'!$M$2:$M$139,'CAJA TIGRES'!$H$2:$H$139,"ENTRADA",'CAJA TIGRES'!$J$2:$J$139,$B113),0)</f>
        <v>0</v>
      </c>
      <c r="X113" s="62">
        <f>IFERROR(SUMIFS(RESERVA!$M$2:$M$2,RESERVA!$H$2:$H$2,"ENTRADA",RESERVA!$J$2:$J$2,$B113),0)</f>
        <v>0</v>
      </c>
      <c r="Y113" s="96">
        <f t="shared" si="52"/>
        <v>600000</v>
      </c>
      <c r="Z113" s="96">
        <f t="shared" si="53"/>
        <v>600000</v>
      </c>
    </row>
    <row r="114" spans="1:26" x14ac:dyDescent="0.3">
      <c r="B114" s="63" t="s">
        <v>183</v>
      </c>
      <c r="C114" s="62">
        <f>IFERROR(SUMIFS('MGZ121'!$M$2:'MGZ121'!$M$175,'MGZ121'!$H$2:$H$175,"ENTRADA",'MGZ121'!$J$2:$J$175,$B114),0)</f>
        <v>0</v>
      </c>
      <c r="D114" s="62">
        <f>IFERROR(SUMIFS('MGZ BBVA'!$M$2:$M$88,'MGZ BBVA'!$H$2:$H$88,"ENTRADA",'MGZ BBVA'!$J$2:$J$88,$B114),0)</f>
        <v>0</v>
      </c>
      <c r="E114" s="62">
        <f>IFERROR(SUMIFS('MGZ DOLARES'!$M$2:$M$2,'MGZ DOLARES'!$F$2:$F$2,"ENTRADA",'MGZ DOLARES'!$J$2:$J$2,$B114),0)</f>
        <v>0</v>
      </c>
      <c r="F114" s="62">
        <f>IFERROR(SUMIFS('MGZ BAJIO'!$M$2:$M$4,'MGZ BAJIO'!$H$2:$H$4,"ENTRADA",'MGZ BAJIO'!$J$2:$J$4,$B114),0)</f>
        <v>0</v>
      </c>
      <c r="G114" s="62">
        <f>IFERROR(SUMIFS('VICTOR BANAMEX'!$M$2:$M$65,'VICTOR BANAMEX'!$H$2:$H$65,"ENTRADA",'VICTOR BANAMEX'!$J$2:$J$65,$B114),0)</f>
        <v>365000</v>
      </c>
      <c r="H114" s="62">
        <f>IFERROR(SUMIFS('VICTOR BANORTE'!$M$2:$M$9,'VICTOR BANORTE'!$H$2:$H$9,"ENTRADA",'VICTOR BANORTE'!$J$2:$J$9,$B114),0)</f>
        <v>0</v>
      </c>
      <c r="I114" s="62">
        <f>IFERROR(SUMIFS(RODRIGO!$M$2:$M$2,RODRIGO!$H$2:$H$2,"ENTRADA",RODRIGO!$J$2:$J$2,$B114),0)</f>
        <v>0</v>
      </c>
      <c r="J114" s="62">
        <f>IFERROR(SUMIFS(MOY!$M$2:$M$12,MOY!$H$2:$H$12,"ENTRADA",MOY!$J$2:$J$12,$B114),0)</f>
        <v>0</v>
      </c>
      <c r="K114" s="62">
        <f>IFERROR(SUMIFS('NORMA RUTH'!$M$2:$M$12,'NORMA RUTH'!$H$2:$H$12,"ENTRADA",'NORMA RUTH'!$J$2:$J$12,$B114),0)</f>
        <v>0</v>
      </c>
      <c r="L114" s="62">
        <f>IFERROR(SUMIFS(VALERIA!$M$2:$M$10,VALERIA!$H$2:$H$10,"ENTRADA",VALERIA!$J$2:$J$10,$B114),0)</f>
        <v>0</v>
      </c>
      <c r="M114" s="62">
        <f>IFERROR(SUMIFS('MANUEL BANAMEX'!$M$2:$M$25,'MANUEL BANAMEX'!$H$2:$H$25,"ENTRADA",'MANUEL BANAMEX'!$J$2:$J$25,$B114),0)</f>
        <v>0</v>
      </c>
      <c r="N114" s="62">
        <f>IFERROR(SUMIFS(ROBERTO!$M$2:$M$2,ROBERTO!$H$2:$H$2,"ENTRADA",ROBERTO!$J$2:$J$2,$B114),0)</f>
        <v>0</v>
      </c>
      <c r="O114" s="62">
        <f>IFERROR(SUMIFS(JUAN!$M$2:$M$11,JUAN!$H$2:$H$11,"ENTRADA",JUAN!$J$2:$J$11,$B114),0)</f>
        <v>0</v>
      </c>
      <c r="P114" s="62">
        <f>IFERROR(SUMIFS('NORMA SANCHEZ'!$M$2:$M$14,'NORMA SANCHEZ'!$H$2:$H$14,"ENTRADA",'NORMA SANCHEZ'!$J$2:$J$14,$B114),0)</f>
        <v>0</v>
      </c>
      <c r="Q114" s="62">
        <f>IFERROR(SUMIFS('JOSE CARLOS'!$M$2:$M$16,'JOSE CARLOS'!$H$2:$H$16,"ENTRADA",'JOSE CARLOS'!$J$2:$J$16,$B114),0)</f>
        <v>0</v>
      </c>
      <c r="R114" s="62">
        <f>IFERROR(SUMIFS('LUIS ENRIQUE '!$M$2:$M$21,'LUIS ENRIQUE '!$H$2:$H$21,"ENTRADA",'LUIS ENRIQUE '!$J$2:$J$21,$B114),0)</f>
        <v>0</v>
      </c>
      <c r="S114" s="62">
        <f>IFERROR(SUMIFS(CESARIA!$M$2:$M$15,CESARIA!$H$2:$H$15,"ENTRADA",CESARIA!$J$2:$J$15,$B114),0)</f>
        <v>0</v>
      </c>
      <c r="T114" s="62">
        <f>IFERROR(SUMIFS(ALAN!$M$2:$M$14,ALAN!$H$2:$H$14,"ENTRADA",ALAN!$J$2:$J$14,$B114),0)</f>
        <v>0</v>
      </c>
      <c r="U114" s="62">
        <f>IFERROR(SUMIFS(ELVIA!$M$2:$M$6,ELVIA!$H$2:$H$6,"ENTRADA",ELVIA!$J$2:$J$6,$B114),0)</f>
        <v>0</v>
      </c>
      <c r="V114" s="62">
        <f>IFERROR(SUMIFS(CAJA!$M$2:$M$586,CAJA!$H$2:$H$586,"ENTRADA",CAJA!$J$2:$J$586,$B114),0)</f>
        <v>350000</v>
      </c>
      <c r="W114" s="62">
        <f>IFERROR(SUMIFS('CAJA TIGRES'!$M$2:$M$139,'CAJA TIGRES'!$H$2:$H$139,"ENTRADA",'CAJA TIGRES'!$J$2:$J$139,$B114),0)</f>
        <v>0</v>
      </c>
      <c r="X114" s="62">
        <f>IFERROR(SUMIFS(RESERVA!$M$2:$M$2,RESERVA!$H$2:$H$2,"ENTRADA",RESERVA!$J$2:$J$2,$B114),0)</f>
        <v>0</v>
      </c>
      <c r="Y114" s="96">
        <f t="shared" si="52"/>
        <v>715000</v>
      </c>
      <c r="Z114" s="96">
        <f t="shared" si="53"/>
        <v>715000</v>
      </c>
    </row>
    <row r="115" spans="1:26" x14ac:dyDescent="0.3">
      <c r="B115" s="63" t="s">
        <v>184</v>
      </c>
      <c r="C115" s="62">
        <f>IFERROR(SUMIFS('MGZ121'!$M$2:'MGZ121'!$M$175,'MGZ121'!$H$2:$H$175,"ENTRADA",'MGZ121'!$J$2:$J$175,$B115),0)</f>
        <v>0</v>
      </c>
      <c r="D115" s="62">
        <f>IFERROR(SUMIFS('MGZ BBVA'!$M$2:$M$88,'MGZ BBVA'!$H$2:$H$88,"ENTRADA",'MGZ BBVA'!$J$2:$J$88,$B115),0)</f>
        <v>0</v>
      </c>
      <c r="E115" s="62">
        <f>IFERROR(SUMIFS('MGZ DOLARES'!$M$2:$M$2,'MGZ DOLARES'!$F$2:$F$2,"ENTRADA",'MGZ DOLARES'!$J$2:$J$2,$B115),0)</f>
        <v>0</v>
      </c>
      <c r="F115" s="62">
        <f>IFERROR(SUMIFS('MGZ BAJIO'!$M$2:$M$4,'MGZ BAJIO'!$H$2:$H$4,"ENTRADA",'MGZ BAJIO'!$J$2:$J$4,$B115),0)</f>
        <v>0</v>
      </c>
      <c r="G115" s="62">
        <f>IFERROR(SUMIFS('VICTOR BANAMEX'!$M$2:$M$65,'VICTOR BANAMEX'!$H$2:$H$65,"ENTRADA",'VICTOR BANAMEX'!$J$2:$J$65,$B115),0)</f>
        <v>0</v>
      </c>
      <c r="H115" s="62">
        <f>IFERROR(SUMIFS('VICTOR BANORTE'!$M$2:$M$9,'VICTOR BANORTE'!$H$2:$H$9,"ENTRADA",'VICTOR BANORTE'!$J$2:$J$9,$B115),0)</f>
        <v>0</v>
      </c>
      <c r="I115" s="62">
        <f>IFERROR(SUMIFS(RODRIGO!$M$2:$M$2,RODRIGO!$H$2:$H$2,"ENTRADA",RODRIGO!$J$2:$J$2,$B115),0)</f>
        <v>0</v>
      </c>
      <c r="J115" s="62">
        <f>IFERROR(SUMIFS(MOY!$M$2:$M$12,MOY!$H$2:$H$12,"ENTRADA",MOY!$J$2:$J$12,$B115),0)</f>
        <v>0</v>
      </c>
      <c r="K115" s="62">
        <f>IFERROR(SUMIFS('NORMA RUTH'!$M$2:$M$12,'NORMA RUTH'!$H$2:$H$12,"ENTRADA",'NORMA RUTH'!$J$2:$J$12,$B115),0)</f>
        <v>0</v>
      </c>
      <c r="L115" s="62">
        <f>IFERROR(SUMIFS(VALERIA!$M$2:$M$10,VALERIA!$H$2:$H$10,"ENTRADA",VALERIA!$J$2:$J$10,$B115),0)</f>
        <v>0</v>
      </c>
      <c r="M115" s="62">
        <f>IFERROR(SUMIFS('MANUEL BANAMEX'!$M$2:$M$25,'MANUEL BANAMEX'!$H$2:$H$25,"ENTRADA",'MANUEL BANAMEX'!$J$2:$J$25,$B115),0)</f>
        <v>0</v>
      </c>
      <c r="N115" s="62">
        <f>IFERROR(SUMIFS(ROBERTO!$M$2:$M$2,ROBERTO!$H$2:$H$2,"ENTRADA",ROBERTO!$J$2:$J$2,$B115),0)</f>
        <v>0</v>
      </c>
      <c r="O115" s="62">
        <f>IFERROR(SUMIFS(JUAN!$M$2:$M$11,JUAN!$H$2:$H$11,"ENTRADA",JUAN!$J$2:$J$11,$B115),0)</f>
        <v>0</v>
      </c>
      <c r="P115" s="62">
        <f>IFERROR(SUMIFS('NORMA SANCHEZ'!$M$2:$M$14,'NORMA SANCHEZ'!$H$2:$H$14,"ENTRADA",'NORMA SANCHEZ'!$J$2:$J$14,$B115),0)</f>
        <v>0</v>
      </c>
      <c r="Q115" s="62">
        <f>IFERROR(SUMIFS('JOSE CARLOS'!$M$2:$M$16,'JOSE CARLOS'!$H$2:$H$16,"ENTRADA",'JOSE CARLOS'!$J$2:$J$16,$B115),0)</f>
        <v>0</v>
      </c>
      <c r="R115" s="62">
        <f>IFERROR(SUMIFS('LUIS ENRIQUE '!$M$2:$M$21,'LUIS ENRIQUE '!$H$2:$H$21,"ENTRADA",'LUIS ENRIQUE '!$J$2:$J$21,$B115),0)</f>
        <v>0</v>
      </c>
      <c r="S115" s="62">
        <f>IFERROR(SUMIFS(CESARIA!$M$2:$M$15,CESARIA!$H$2:$H$15,"ENTRADA",CESARIA!$J$2:$J$15,$B115),0)</f>
        <v>0</v>
      </c>
      <c r="T115" s="62">
        <f>IFERROR(SUMIFS(ALAN!$M$2:$M$14,ALAN!$H$2:$H$14,"ENTRADA",ALAN!$J$2:$J$14,$B115),0)</f>
        <v>0</v>
      </c>
      <c r="U115" s="62">
        <f>IFERROR(SUMIFS(ELVIA!$M$2:$M$6,ELVIA!$H$2:$H$6,"ENTRADA",ELVIA!$J$2:$J$6,$B115),0)</f>
        <v>0</v>
      </c>
      <c r="V115" s="62">
        <f>IFERROR(SUMIFS(CAJA!$M$2:$M$586,CAJA!$H$2:$H$586,"ENTRADA",CAJA!$J$2:$J$586,$B115),0)</f>
        <v>0</v>
      </c>
      <c r="W115" s="62">
        <f>IFERROR(SUMIFS('CAJA TIGRES'!$M$2:$M$139,'CAJA TIGRES'!$H$2:$H$139,"ENTRADA",'CAJA TIGRES'!$J$2:$J$139,$B115),0)</f>
        <v>0</v>
      </c>
      <c r="X115" s="62">
        <f>IFERROR(SUMIFS(RESERVA!$M$2:$M$2,RESERVA!$H$2:$H$2,"ENTRADA",RESERVA!$J$2:$J$2,$B115),0)</f>
        <v>0</v>
      </c>
      <c r="Y115" s="96">
        <f>SUM(C115:X115)</f>
        <v>0</v>
      </c>
      <c r="Z115" s="96">
        <f t="shared" si="51"/>
        <v>0</v>
      </c>
    </row>
    <row r="116" spans="1:26" x14ac:dyDescent="0.3">
      <c r="A116">
        <v>12.2</v>
      </c>
      <c r="B116" s="63" t="s">
        <v>33</v>
      </c>
      <c r="C116" s="62">
        <f>IFERROR(SUMIFS('MGZ121'!$M$2:'MGZ121'!$M$175,'MGZ121'!$H$2:$H$175,"ENTRADA",'MGZ121'!$J$2:$J$175,$B116),0)</f>
        <v>0</v>
      </c>
      <c r="D116" s="62">
        <f>IFERROR(SUMIFS('MGZ BBVA'!$M$2:$M$88,'MGZ BBVA'!$H$2:$H$88,"ENTRADA",'MGZ BBVA'!$J$2:$J$88,$B116),0)</f>
        <v>0</v>
      </c>
      <c r="E116" s="62">
        <f>IFERROR(SUMIFS('MGZ DOLARES'!$M$2:$M$2,'MGZ DOLARES'!$F$2:$F$2,"ENTRADA",'MGZ DOLARES'!$J$2:$J$2,$B116),0)</f>
        <v>0</v>
      </c>
      <c r="F116" s="62">
        <f>IFERROR(SUMIFS('MGZ BAJIO'!$M$2:$M$4,'MGZ BAJIO'!$H$2:$H$4,"ENTRADA",'MGZ BAJIO'!$J$2:$J$4,$B116),0)</f>
        <v>0</v>
      </c>
      <c r="G116" s="62">
        <f>IFERROR(SUMIFS('VICTOR BANAMEX'!$M$2:$M$65,'VICTOR BANAMEX'!$H$2:$H$65,"ENTRADA",'VICTOR BANAMEX'!$J$2:$J$65,$B116),0)</f>
        <v>0</v>
      </c>
      <c r="H116" s="62">
        <f>IFERROR(SUMIFS('VICTOR BANORTE'!$M$2:$M$9,'VICTOR BANORTE'!$H$2:$H$9,"ENTRADA",'VICTOR BANORTE'!$J$2:$J$9,$B116),0)</f>
        <v>0</v>
      </c>
      <c r="I116" s="62">
        <f>IFERROR(SUMIFS(RODRIGO!$M$2:$M$2,RODRIGO!$H$2:$H$2,"ENTRADA",RODRIGO!$J$2:$J$2,$B116),0)</f>
        <v>0</v>
      </c>
      <c r="J116" s="62">
        <f>IFERROR(SUMIFS(MOY!$M$2:$M$12,MOY!$H$2:$H$12,"ENTRADA",MOY!$J$2:$J$12,$B116),0)</f>
        <v>0</v>
      </c>
      <c r="K116" s="62">
        <f>IFERROR(SUMIFS('NORMA RUTH'!$M$2:$M$12,'NORMA RUTH'!$H$2:$H$12,"ENTRADA",'NORMA RUTH'!$J$2:$J$12,$B116),0)</f>
        <v>0</v>
      </c>
      <c r="L116" s="62">
        <f>IFERROR(SUMIFS(VALERIA!$M$2:$M$10,VALERIA!$H$2:$H$10,"ENTRADA",VALERIA!$J$2:$J$10,$B116),0)</f>
        <v>0</v>
      </c>
      <c r="M116" s="62">
        <f>IFERROR(SUMIFS('MANUEL BANAMEX'!$M$2:$M$25,'MANUEL BANAMEX'!$H$2:$H$25,"ENTRADA",'MANUEL BANAMEX'!$J$2:$J$25,$B116),0)</f>
        <v>0</v>
      </c>
      <c r="N116" s="62">
        <f>IFERROR(SUMIFS(ROBERTO!$M$2:$M$2,ROBERTO!$H$2:$H$2,"ENTRADA",ROBERTO!$J$2:$J$2,$B116),0)</f>
        <v>0</v>
      </c>
      <c r="O116" s="62">
        <f>IFERROR(SUMIFS(JUAN!$M$2:$M$11,JUAN!$H$2:$H$11,"ENTRADA",JUAN!$J$2:$J$11,$B116),0)</f>
        <v>0</v>
      </c>
      <c r="P116" s="62">
        <f>IFERROR(SUMIFS('NORMA SANCHEZ'!$M$2:$M$14,'NORMA SANCHEZ'!$H$2:$H$14,"ENTRADA",'NORMA SANCHEZ'!$J$2:$J$14,$B116),0)</f>
        <v>0</v>
      </c>
      <c r="Q116" s="62">
        <f>IFERROR(SUMIFS('JOSE CARLOS'!$M$2:$M$16,'JOSE CARLOS'!$H$2:$H$16,"ENTRADA",'JOSE CARLOS'!$J$2:$J$16,$B116),0)</f>
        <v>0</v>
      </c>
      <c r="R116" s="62">
        <f>IFERROR(SUMIFS('LUIS ENRIQUE '!$M$2:$M$21,'LUIS ENRIQUE '!$H$2:$H$21,"ENTRADA",'LUIS ENRIQUE '!$J$2:$J$21,$B116),0)</f>
        <v>2500</v>
      </c>
      <c r="S116" s="62">
        <f>IFERROR(SUMIFS(CESARIA!$M$2:$M$15,CESARIA!$H$2:$H$15,"ENTRADA",CESARIA!$J$2:$J$15,$B116),0)</f>
        <v>0</v>
      </c>
      <c r="T116" s="62">
        <f>IFERROR(SUMIFS(ALAN!$M$2:$M$14,ALAN!$H$2:$H$14,"ENTRADA",ALAN!$J$2:$J$14,$B116),0)</f>
        <v>0</v>
      </c>
      <c r="U116" s="62">
        <f>IFERROR(SUMIFS(ELVIA!$M$2:$M$6,ELVIA!$H$2:$H$6,"ENTRADA",ELVIA!$J$2:$J$6,$B116),0)</f>
        <v>0</v>
      </c>
      <c r="V116" s="62">
        <f>IFERROR(SUMIFS(CAJA!$M$2:$M$586,CAJA!$H$2:$H$586,"ENTRADA",CAJA!$J$2:$J$586,$B116),0)</f>
        <v>0</v>
      </c>
      <c r="W116" s="62">
        <f>IFERROR(SUMIFS('CAJA TIGRES'!$M$2:$M$139,'CAJA TIGRES'!$H$2:$H$139,"ENTRADA",'CAJA TIGRES'!$J$2:$J$139,$B116),0)</f>
        <v>975000</v>
      </c>
      <c r="X116" s="62">
        <f>IFERROR(SUMIFS(RESERVA!$M$2:$M$2,RESERVA!$H$2:$H$2,"ENTRADA",RESERVA!$J$2:$J$2,$B116),0)</f>
        <v>0</v>
      </c>
      <c r="Y116" s="96">
        <f>SUM(C116:X116)</f>
        <v>977500</v>
      </c>
      <c r="Z116" s="96">
        <f t="shared" si="51"/>
        <v>977500</v>
      </c>
    </row>
    <row r="117" spans="1:26" x14ac:dyDescent="0.3">
      <c r="B117" s="63" t="s">
        <v>200</v>
      </c>
      <c r="C117" s="62">
        <f>IFERROR(SUMIFS('MGZ121'!$M$2:'MGZ121'!$M$175,'MGZ121'!$H$2:$H$175,"ENTRADA",'MGZ121'!$J$2:$J$175,$B117),0)</f>
        <v>0</v>
      </c>
      <c r="D117" s="62">
        <f>IFERROR(SUMIFS('MGZ BBVA'!$M$2:$M$88,'MGZ BBVA'!$H$2:$H$88,"ENTRADA",'MGZ BBVA'!$J$2:$J$88,$B117),0)</f>
        <v>0</v>
      </c>
      <c r="E117" s="62">
        <f>IFERROR(SUMIFS('MGZ DOLARES'!$M$2:$M$2,'MGZ DOLARES'!$F$2:$F$2,"ENTRADA",'MGZ DOLARES'!$J$2:$J$2,$B117),0)</f>
        <v>0</v>
      </c>
      <c r="F117" s="62">
        <f>IFERROR(SUMIFS('MGZ BAJIO'!$M$2:$M$4,'MGZ BAJIO'!$H$2:$H$4,"ENTRADA",'MGZ BAJIO'!$J$2:$J$4,$B117),0)</f>
        <v>0</v>
      </c>
      <c r="G117" s="62">
        <f>IFERROR(SUMIFS('VICTOR BANAMEX'!$M$2:$M$65,'VICTOR BANAMEX'!$H$2:$H$65,"ENTRADA",'VICTOR BANAMEX'!$J$2:$J$65,$B117),0)</f>
        <v>0</v>
      </c>
      <c r="H117" s="62">
        <f>IFERROR(SUMIFS('VICTOR BANORTE'!$M$2:$M$9,'VICTOR BANORTE'!$H$2:$H$9,"ENTRADA",'VICTOR BANORTE'!$J$2:$J$9,$B117),0)</f>
        <v>0</v>
      </c>
      <c r="I117" s="62">
        <f>IFERROR(SUMIFS(RODRIGO!$M$2:$M$2,RODRIGO!$H$2:$H$2,"ENTRADA",RODRIGO!$J$2:$J$2,$B117),0)</f>
        <v>0</v>
      </c>
      <c r="J117" s="62">
        <f>IFERROR(SUMIFS(MOY!$M$2:$M$12,MOY!$H$2:$H$12,"ENTRADA",MOY!$J$2:$J$12,$B117),0)</f>
        <v>0</v>
      </c>
      <c r="K117" s="62">
        <f>IFERROR(SUMIFS('NORMA RUTH'!$M$2:$M$12,'NORMA RUTH'!$H$2:$H$12,"ENTRADA",'NORMA RUTH'!$J$2:$J$12,$B117),0)</f>
        <v>0</v>
      </c>
      <c r="L117" s="62">
        <f>IFERROR(SUMIFS(VALERIA!$M$2:$M$10,VALERIA!$H$2:$H$10,"ENTRADA",VALERIA!$J$2:$J$10,$B117),0)</f>
        <v>0</v>
      </c>
      <c r="M117" s="62">
        <f>IFERROR(SUMIFS('MANUEL BANAMEX'!$M$2:$M$25,'MANUEL BANAMEX'!$H$2:$H$25,"ENTRADA",'MANUEL BANAMEX'!$J$2:$J$25,$B117),0)</f>
        <v>0</v>
      </c>
      <c r="N117" s="62">
        <f>IFERROR(SUMIFS(ROBERTO!$M$2:$M$2,ROBERTO!$H$2:$H$2,"ENTRADA",ROBERTO!$J$2:$J$2,$B117),0)</f>
        <v>0</v>
      </c>
      <c r="O117" s="62">
        <f>IFERROR(SUMIFS(JUAN!$M$2:$M$11,JUAN!$H$2:$H$11,"ENTRADA",JUAN!$J$2:$J$11,$B117),0)</f>
        <v>0</v>
      </c>
      <c r="P117" s="62">
        <f>IFERROR(SUMIFS('NORMA SANCHEZ'!$M$2:$M$14,'NORMA SANCHEZ'!$H$2:$H$14,"ENTRADA",'NORMA SANCHEZ'!$J$2:$J$14,$B117),0)</f>
        <v>0</v>
      </c>
      <c r="Q117" s="62">
        <f>IFERROR(SUMIFS('JOSE CARLOS'!$M$2:$M$16,'JOSE CARLOS'!$H$2:$H$16,"ENTRADA",'JOSE CARLOS'!$J$2:$J$16,$B117),0)</f>
        <v>0</v>
      </c>
      <c r="R117" s="62">
        <f>IFERROR(SUMIFS('LUIS ENRIQUE '!$M$2:$M$21,'LUIS ENRIQUE '!$H$2:$H$21,"ENTRADA",'LUIS ENRIQUE '!$J$2:$J$21,$B117),0)</f>
        <v>0</v>
      </c>
      <c r="S117" s="62">
        <f>IFERROR(SUMIFS(CESARIA!$M$2:$M$15,CESARIA!$H$2:$H$15,"ENTRADA",CESARIA!$J$2:$J$15,$B117),0)</f>
        <v>0</v>
      </c>
      <c r="T117" s="62">
        <f>IFERROR(SUMIFS(ALAN!$M$2:$M$14,ALAN!$H$2:$H$14,"ENTRADA",ALAN!$J$2:$J$14,$B117),0)</f>
        <v>0</v>
      </c>
      <c r="U117" s="62">
        <f>IFERROR(SUMIFS(ELVIA!$M$2:$M$6,ELVIA!$H$2:$H$6,"ENTRADA",ELVIA!$J$2:$J$6,$B117),0)</f>
        <v>0</v>
      </c>
      <c r="V117" s="62">
        <f>IFERROR(SUMIFS(CAJA!$M$2:$M$586,CAJA!$H$2:$H$586,"ENTRADA",CAJA!$J$2:$J$586,$B117),0)</f>
        <v>50000</v>
      </c>
      <c r="W117" s="62">
        <f>IFERROR(SUMIFS('CAJA TIGRES'!$M$2:$M$139,'CAJA TIGRES'!$H$2:$H$139,"ENTRADA",'CAJA TIGRES'!$J$2:$J$139,$B117),0)</f>
        <v>0</v>
      </c>
      <c r="X117" s="62">
        <f>IFERROR(SUMIFS(RESERVA!$M$2:$M$2,RESERVA!$H$2:$H$2,"ENTRADA",RESERVA!$J$2:$J$2,$B117),0)</f>
        <v>0</v>
      </c>
      <c r="Y117" s="96">
        <f>SUM(C117:X117)</f>
        <v>50000</v>
      </c>
      <c r="Z117" s="96">
        <f t="shared" si="51"/>
        <v>50000</v>
      </c>
    </row>
    <row r="118" spans="1:26" x14ac:dyDescent="0.3">
      <c r="B118" s="63" t="s">
        <v>213</v>
      </c>
      <c r="C118" s="62">
        <f>IFERROR(SUMIFS('MGZ121'!$M$2:'MGZ121'!$M$175,'MGZ121'!$H$2:$H$175,"ENTRADA",'MGZ121'!$J$2:$J$175,$B118),0)</f>
        <v>0</v>
      </c>
      <c r="D118" s="62">
        <f>IFERROR(SUMIFS('MGZ BBVA'!$M$2:$M$88,'MGZ BBVA'!$H$2:$H$88,"ENTRADA",'MGZ BBVA'!$J$2:$J$88,$B118),0)</f>
        <v>0</v>
      </c>
      <c r="E118" s="62">
        <f>IFERROR(SUMIFS('MGZ DOLARES'!$M$2:$M$2,'MGZ DOLARES'!$F$2:$F$2,"ENTRADA",'MGZ DOLARES'!$J$2:$J$2,$B118),0)</f>
        <v>0</v>
      </c>
      <c r="F118" s="62">
        <f>IFERROR(SUMIFS('MGZ BAJIO'!$M$2:$M$4,'MGZ BAJIO'!$H$2:$H$4,"ENTRADA",'MGZ BAJIO'!$J$2:$J$4,$B118),0)</f>
        <v>0</v>
      </c>
      <c r="G118" s="62">
        <f>IFERROR(SUMIFS('VICTOR BANAMEX'!$M$2:$M$65,'VICTOR BANAMEX'!$H$2:$H$65,"ENTRADA",'VICTOR BANAMEX'!$J$2:$J$65,$B118),0)</f>
        <v>0</v>
      </c>
      <c r="H118" s="62">
        <f>IFERROR(SUMIFS('VICTOR BANORTE'!$M$2:$M$9,'VICTOR BANORTE'!$H$2:$H$9,"ENTRADA",'VICTOR BANORTE'!$J$2:$J$9,$B118),0)</f>
        <v>0</v>
      </c>
      <c r="I118" s="62">
        <f>IFERROR(SUMIFS(RODRIGO!$M$2:$M$2,RODRIGO!$H$2:$H$2,"ENTRADA",RODRIGO!$J$2:$J$2,$B118),0)</f>
        <v>0</v>
      </c>
      <c r="J118" s="62">
        <f>IFERROR(SUMIFS(MOY!$M$2:$M$12,MOY!$H$2:$H$12,"ENTRADA",MOY!$J$2:$J$12,$B118),0)</f>
        <v>0</v>
      </c>
      <c r="K118" s="62">
        <f>IFERROR(SUMIFS('NORMA RUTH'!$M$2:$M$12,'NORMA RUTH'!$H$2:$H$12,"ENTRADA",'NORMA RUTH'!$J$2:$J$12,$B118),0)</f>
        <v>0</v>
      </c>
      <c r="L118" s="62">
        <f>IFERROR(SUMIFS(VALERIA!$M$2:$M$10,VALERIA!$H$2:$H$10,"ENTRADA",VALERIA!$J$2:$J$10,$B118),0)</f>
        <v>0</v>
      </c>
      <c r="M118" s="62">
        <f>IFERROR(SUMIFS('MANUEL BANAMEX'!$M$2:$M$25,'MANUEL BANAMEX'!$H$2:$H$25,"ENTRADA",'MANUEL BANAMEX'!$J$2:$J$25,$B118),0)</f>
        <v>0</v>
      </c>
      <c r="N118" s="62">
        <f>IFERROR(SUMIFS(ROBERTO!$M$2:$M$2,ROBERTO!$H$2:$H$2,"ENTRADA",ROBERTO!$J$2:$J$2,$B118),0)</f>
        <v>0</v>
      </c>
      <c r="O118" s="62">
        <f>IFERROR(SUMIFS(JUAN!$M$2:$M$11,JUAN!$H$2:$H$11,"ENTRADA",JUAN!$J$2:$J$11,$B118),0)</f>
        <v>0</v>
      </c>
      <c r="P118" s="62">
        <f>IFERROR(SUMIFS('NORMA SANCHEZ'!$M$2:$M$14,'NORMA SANCHEZ'!$H$2:$H$14,"ENTRADA",'NORMA SANCHEZ'!$J$2:$J$14,$B118),0)</f>
        <v>0</v>
      </c>
      <c r="Q118" s="62">
        <f>IFERROR(SUMIFS('JOSE CARLOS'!$M$2:$M$16,'JOSE CARLOS'!$H$2:$H$16,"ENTRADA",'JOSE CARLOS'!$J$2:$J$16,$B118),0)</f>
        <v>0</v>
      </c>
      <c r="R118" s="62">
        <f>IFERROR(SUMIFS('LUIS ENRIQUE '!$M$2:$M$21,'LUIS ENRIQUE '!$H$2:$H$21,"ENTRADA",'LUIS ENRIQUE '!$J$2:$J$21,$B118),0)</f>
        <v>0</v>
      </c>
      <c r="S118" s="62">
        <f>IFERROR(SUMIFS(CESARIA!$M$2:$M$15,CESARIA!$H$2:$H$15,"ENTRADA",CESARIA!$J$2:$J$15,$B118),0)</f>
        <v>0</v>
      </c>
      <c r="T118" s="62">
        <f>IFERROR(SUMIFS(ALAN!$M$2:$M$14,ALAN!$H$2:$H$14,"ENTRADA",ALAN!$J$2:$J$14,$B118),0)</f>
        <v>0</v>
      </c>
      <c r="U118" s="62">
        <f>IFERROR(SUMIFS(ELVIA!$M$2:$M$6,ELVIA!$H$2:$H$6,"ENTRADA",ELVIA!$J$2:$J$6,$B118),0)</f>
        <v>0</v>
      </c>
      <c r="V118" s="62">
        <f>IFERROR(SUMIFS(CAJA!$M$2:$M$586,CAJA!$H$2:$H$586,"ENTRADA",CAJA!$J$2:$J$586,$B118),0)</f>
        <v>0</v>
      </c>
      <c r="W118" s="62">
        <f>IFERROR(SUMIFS('CAJA TIGRES'!$M$2:$M$139,'CAJA TIGRES'!$H$2:$H$139,"ENTRADA",'CAJA TIGRES'!$J$2:$J$139,$B118),0)</f>
        <v>0</v>
      </c>
      <c r="X118" s="62">
        <f>IFERROR(SUMIFS(RESERVA!$M$2:$M$2,RESERVA!$H$2:$H$2,"ENTRADA",RESERVA!$J$2:$J$2,$B118),0)</f>
        <v>0</v>
      </c>
      <c r="Y118" s="96">
        <f>SUM(C118:X118)</f>
        <v>0</v>
      </c>
      <c r="Z118" s="96">
        <f t="shared" si="51"/>
        <v>0</v>
      </c>
    </row>
    <row r="119" spans="1:26" x14ac:dyDescent="0.3">
      <c r="B119" s="13" t="s">
        <v>110</v>
      </c>
      <c r="C119" s="64">
        <f t="shared" ref="C119:M119" si="54">SUM(C95:C118)</f>
        <v>150000</v>
      </c>
      <c r="D119" s="64">
        <f t="shared" si="54"/>
        <v>1031150</v>
      </c>
      <c r="E119" s="64">
        <f t="shared" si="54"/>
        <v>0</v>
      </c>
      <c r="F119" s="64">
        <f t="shared" si="54"/>
        <v>0</v>
      </c>
      <c r="G119" s="64">
        <f t="shared" si="54"/>
        <v>702770.39</v>
      </c>
      <c r="H119" s="64">
        <f t="shared" si="54"/>
        <v>62260</v>
      </c>
      <c r="I119" s="64">
        <f t="shared" si="54"/>
        <v>0</v>
      </c>
      <c r="J119" s="64">
        <f t="shared" si="54"/>
        <v>237000</v>
      </c>
      <c r="K119" s="64">
        <f t="shared" si="54"/>
        <v>21261.46</v>
      </c>
      <c r="L119" s="64">
        <f t="shared" si="54"/>
        <v>40000</v>
      </c>
      <c r="M119" s="64">
        <f t="shared" si="54"/>
        <v>80895</v>
      </c>
      <c r="N119" s="64">
        <f t="shared" ref="N119" si="55">SUM(N95:N118)</f>
        <v>0</v>
      </c>
      <c r="O119" s="64">
        <f t="shared" ref="O119:Z119" si="56">SUM(O95:O118)</f>
        <v>366165</v>
      </c>
      <c r="P119" s="64">
        <f t="shared" si="56"/>
        <v>705766.25</v>
      </c>
      <c r="Q119" s="64">
        <f t="shared" si="56"/>
        <v>573640</v>
      </c>
      <c r="R119" s="64">
        <f t="shared" si="56"/>
        <v>1322333.25</v>
      </c>
      <c r="S119" s="64">
        <f t="shared" si="56"/>
        <v>610571.25</v>
      </c>
      <c r="T119" s="64">
        <f t="shared" si="56"/>
        <v>716036.25</v>
      </c>
      <c r="U119" s="64">
        <f t="shared" si="56"/>
        <v>10862.5</v>
      </c>
      <c r="V119" s="64">
        <f t="shared" si="56"/>
        <v>4316999.12</v>
      </c>
      <c r="W119" s="64">
        <f t="shared" si="56"/>
        <v>975000</v>
      </c>
      <c r="X119" s="64">
        <f t="shared" si="56"/>
        <v>0</v>
      </c>
      <c r="Y119" s="64">
        <f t="shared" si="56"/>
        <v>11922710.469999999</v>
      </c>
      <c r="Z119" s="64">
        <f t="shared" si="56"/>
        <v>11922710.469999999</v>
      </c>
    </row>
    <row r="120" spans="1:26" x14ac:dyDescent="0.3">
      <c r="B120" s="91" t="s">
        <v>3</v>
      </c>
      <c r="C120" s="62"/>
      <c r="D120" s="32"/>
      <c r="E120" s="32"/>
      <c r="F120" s="32"/>
      <c r="G120" s="32"/>
      <c r="H120" s="12"/>
      <c r="I120" s="12"/>
      <c r="J120" s="12"/>
      <c r="K120" s="12"/>
      <c r="L120" s="12"/>
      <c r="M120" s="12"/>
      <c r="N120" s="12"/>
      <c r="O120" s="12"/>
      <c r="P120" s="12"/>
      <c r="Q120" s="12"/>
      <c r="R120" s="12"/>
      <c r="S120" s="12"/>
      <c r="T120" s="12"/>
      <c r="U120" s="12"/>
      <c r="V120" s="12"/>
      <c r="W120" s="12"/>
      <c r="X120" s="12"/>
      <c r="Y120" s="96"/>
      <c r="Z120" s="96"/>
    </row>
    <row r="121" spans="1:26" x14ac:dyDescent="0.3">
      <c r="A121">
        <v>12</v>
      </c>
      <c r="B121" s="134" t="s">
        <v>81</v>
      </c>
      <c r="C121" s="128"/>
      <c r="D121" s="129"/>
      <c r="E121" s="129"/>
      <c r="F121" s="129"/>
      <c r="G121" s="129"/>
      <c r="H121" s="129"/>
      <c r="I121" s="129"/>
      <c r="J121" s="129"/>
      <c r="K121" s="129"/>
      <c r="L121" s="129"/>
      <c r="M121" s="129"/>
      <c r="N121" s="138"/>
      <c r="O121" s="129"/>
      <c r="P121" s="129"/>
      <c r="Q121" s="129"/>
      <c r="R121" s="129"/>
      <c r="S121" s="129"/>
      <c r="T121" s="129"/>
      <c r="U121" s="129"/>
      <c r="V121" s="129"/>
      <c r="W121" s="129"/>
      <c r="X121" s="129"/>
      <c r="Y121" s="129"/>
      <c r="Z121" s="129"/>
    </row>
    <row r="122" spans="1:26" x14ac:dyDescent="0.3">
      <c r="B122" s="63" t="s">
        <v>167</v>
      </c>
      <c r="C122" s="62">
        <f>IFERROR(SUMIFS('MGZ121'!$N$2:$N$175,'MGZ121'!H$2:H$175,"SALIDA",'MGZ121'!$J$2:$J$175,$B122),0)</f>
        <v>0</v>
      </c>
      <c r="D122" s="62">
        <f>IFERROR(SUMIFS('MGZ BBVA'!$N$2:$N$88,'MGZ BBVA'!$H$2:$H$88,"SALIDA",'MGZ BBVA'!$J$2:$J$88,$B122),0)</f>
        <v>150000</v>
      </c>
      <c r="E122" s="62">
        <f>IFERROR(SUMIFS('MGZ DOLARES'!$N$2:$N$2,'MGZ DOLARES'!$F$2:$F$2,"SALIDA",'MGZ DOLARES'!$J$2:$J$2,$B122),0)</f>
        <v>0</v>
      </c>
      <c r="F122" s="62">
        <f>IFERROR(SUMIFS('MGZ BAJIO'!$N$2:$N$4,'MGZ BAJIO'!$H$4,"SALIDA",'MGZ BAJIO'!$J$4,$B122),0)</f>
        <v>0</v>
      </c>
      <c r="G122" s="62">
        <f>IFERROR(SUMIFS('VICTOR BANAMEX'!$N$2:$N$65,'VICTOR BANAMEX'!$H$2:$H$65,"SALIDA",'VICTOR BANAMEX'!$J$2:$J$65,$B122),0)</f>
        <v>0</v>
      </c>
      <c r="H122" s="62">
        <f>IFERROR(SUMIFS('VICTOR BANORTE'!$N$2:$N$9,'VICTOR BANORTE'!$H$2:$H$9,"SALIDA",'VICTOR BANORTE'!$J$2:$J$9,$B122),0)</f>
        <v>0</v>
      </c>
      <c r="I122" s="62">
        <f>IFERROR(SUMIFS(RODRIGO!$N$2:$N$2,RODRIGO!$H$2:$H$2,"SALIDA",RODRIGO!$J$2:$J$2,$B122),0)</f>
        <v>0</v>
      </c>
      <c r="J122" s="62">
        <f>IFERROR(SUMIFS(MOY!$N$2:$N$12,MOY!$H$2:$H$12,"SALIDA",MOY!$J$2:$J$12,$B122),0)</f>
        <v>0</v>
      </c>
      <c r="K122" s="62">
        <f>IFERROR(SUMIFS('NORMA RUTH'!$N$2:$N$12,'NORMA RUTH'!$H$2:$H$12,"SALIDA",'NORMA RUTH'!$J$2:$J$12,$B122),0)</f>
        <v>0</v>
      </c>
      <c r="L122" s="62">
        <f>IFERROR(SUMIFS(VALERIA!$N$2:$N$10,VALERIA!$H$2:$H$10,"SALIDA",VALERIA!$J$2:$J$10,$B122),0)</f>
        <v>0</v>
      </c>
      <c r="M122" s="62">
        <f>IFERROR(SUMIFS('MANUEL BANAMEX'!$N$2:$N$25,'MANUEL BANAMEX'!$H$2:$H$25,"SALIDA",'MANUEL BANAMEX'!$J$2:$J$25,$B122),0)</f>
        <v>0</v>
      </c>
      <c r="N122" s="62">
        <f>IFERROR(SUMIFS(ROBERTO!$N$2:$N$2,ROBERTO!$H$2:$H$2,"SALIDA",ROBERTO!$J$2:$J$2,$B122),0)</f>
        <v>0</v>
      </c>
      <c r="O122" s="62">
        <f>IFERROR(SUMIFS(JUAN!$N$2:$N$11,JUAN!$H$2:$H$11,"SALIDA",JUAN!$J$2:$J$11,$B122),0)</f>
        <v>0</v>
      </c>
      <c r="P122" s="62">
        <f>IFERROR(SUMIFS('NORMA SANCHEZ'!$N$2:$N$14,'NORMA SANCHEZ'!$H$2:$H$14,"SALIDA",'NORMA SANCHEZ'!$J$2:$J$14,$B122),0)</f>
        <v>0</v>
      </c>
      <c r="Q122" s="62">
        <f>IFERROR(SUMIFS('JOSE CARLOS'!$N$2:$N$16,'JOSE CARLOS'!$H$2:$H$16,"SALIDA",'JOSE CARLOS'!$J$2:$J$16,$B122),0)</f>
        <v>0</v>
      </c>
      <c r="R122" s="62">
        <f>IFERROR(SUMIFS('LUIS ENRIQUE '!$N$2:$N$21,'LUIS ENRIQUE '!$H$2:$H$21,"SALIDA",'LUIS ENRIQUE '!$J$2:$J$21,$B122),0)</f>
        <v>0</v>
      </c>
      <c r="S122" s="62">
        <f>IFERROR(SUMIFS(CESARIA!$N$2:$N$15,CESARIA!$H$2:$H$15,"SALIDA",CESARIA!$J$2:$J$15,$B122),0)</f>
        <v>0</v>
      </c>
      <c r="T122" s="62">
        <f>IFERROR(SUMIFS(ALAN!$N$2:$N$14,ALAN!$H$2:$H$14,"SALIDA",ALAN!$J$2:$J$14,$B122),0)</f>
        <v>0</v>
      </c>
      <c r="U122" s="62">
        <f>IFERROR(SUMIFS(ELVIA!$N$2:$N$6,ELVIA!$H$2:$H$6,"SALIDA",ELVIA!$J$2:$J$6,$B122),0)</f>
        <v>0</v>
      </c>
      <c r="V122" s="62">
        <f>IFERROR(SUMIFS(CAJA!$N$2:$N$586,CAJA!$H$2:$H$586,"SALIDA",CAJA!$J$2:$J$586,$B122),0)</f>
        <v>0</v>
      </c>
      <c r="W122" s="62">
        <f>IFERROR(SUMIFS('CAJA TIGRES'!$N$2:$N$139,'CAJA TIGRES'!$H$2:$H$139,"SALIDA",'CAJA TIGRES'!$J$2:$J$139,$B122),0)</f>
        <v>0</v>
      </c>
      <c r="X122" s="62">
        <f>IFERROR(SUMIFS(RESERVA!$N$2:$N$2,RESERVA!$H$2:$H$2,"SALIDA",RESERVA!$J$2:$J$2,$B122),0)</f>
        <v>0</v>
      </c>
      <c r="Y122" s="96">
        <f t="shared" ref="Y122:Y132" si="57">SUM(C122:X122)</f>
        <v>150000</v>
      </c>
      <c r="Z122" s="96">
        <f t="shared" ref="Z122:Z145" si="58">Y122</f>
        <v>150000</v>
      </c>
    </row>
    <row r="123" spans="1:26" x14ac:dyDescent="0.3">
      <c r="B123" s="63" t="s">
        <v>168</v>
      </c>
      <c r="C123" s="62">
        <f>IFERROR(SUMIFS('MGZ121'!$N$2:$N$175,'MGZ121'!H$2:H$175,"SALIDA",'MGZ121'!$J$2:$J$175,$B123),0)</f>
        <v>1031150</v>
      </c>
      <c r="D123" s="62">
        <f>IFERROR(SUMIFS('MGZ BBVA'!$N$2:$N$88,'MGZ BBVA'!$H$2:$H$88,"SALIDA",'MGZ BBVA'!$J$2:$J$88,$B123),0)</f>
        <v>0</v>
      </c>
      <c r="E123" s="62">
        <f>IFERROR(SUMIFS('MGZ DOLARES'!$N$2:$N$2,'MGZ DOLARES'!$F$2:$F$2,"SALIDA",'MGZ DOLARES'!$J$2:$J$2,$B123),0)</f>
        <v>0</v>
      </c>
      <c r="F123" s="62">
        <f>IFERROR(SUMIFS('MGZ BAJIO'!$N$2:$N$4,'MGZ BAJIO'!$H$4,"SALIDA",'MGZ BAJIO'!$J$4,$B123),0)</f>
        <v>0</v>
      </c>
      <c r="G123" s="62">
        <f>IFERROR(SUMIFS('VICTOR BANAMEX'!$N$2:$N$65,'VICTOR BANAMEX'!$H$2:$H$65,"SALIDA",'VICTOR BANAMEX'!$J$2:$J$65,$B123),0)</f>
        <v>0</v>
      </c>
      <c r="H123" s="62">
        <f>IFERROR(SUMIFS('VICTOR BANORTE'!$N$2:$N$9,'VICTOR BANORTE'!$H$2:$H$9,"SALIDA",'VICTOR BANORTE'!$J$2:$J$9,$B123),0)</f>
        <v>0</v>
      </c>
      <c r="I123" s="62">
        <f>IFERROR(SUMIFS(RODRIGO!$N$2:$N$2,RODRIGO!$H$2:$H$2,"SALIDA",RODRIGO!$J$2:$J$2,$B123),0)</f>
        <v>0</v>
      </c>
      <c r="J123" s="62">
        <f>IFERROR(SUMIFS(MOY!$N$2:$N$12,MOY!$H$2:$H$12,"SALIDA",MOY!$J$2:$J$12,$B123),0)</f>
        <v>0</v>
      </c>
      <c r="K123" s="62">
        <f>IFERROR(SUMIFS('NORMA RUTH'!$N$2:$N$12,'NORMA RUTH'!$H$2:$H$12,"SALIDA",'NORMA RUTH'!$J$2:$J$12,$B123),0)</f>
        <v>0</v>
      </c>
      <c r="L123" s="62">
        <f>IFERROR(SUMIFS(VALERIA!$N$2:$N$10,VALERIA!$H$2:$H$10,"SALIDA",VALERIA!$J$2:$J$10,$B123),0)</f>
        <v>0</v>
      </c>
      <c r="M123" s="62">
        <f>IFERROR(SUMIFS('MANUEL BANAMEX'!$N$2:$N$25,'MANUEL BANAMEX'!$H$2:$H$25,"SALIDA",'MANUEL BANAMEX'!$J$2:$J$25,$B123),0)</f>
        <v>0</v>
      </c>
      <c r="N123" s="62">
        <f>IFERROR(SUMIFS(ROBERTO!$N$2:$N$2,ROBERTO!$H$2:$H$2,"SALIDA",ROBERTO!$J$2:$J$2,$B123),0)</f>
        <v>0</v>
      </c>
      <c r="O123" s="62">
        <f>IFERROR(SUMIFS(JUAN!$N$2:$N$11,JUAN!$H$2:$H$11,"SALIDA",JUAN!$J$2:$J$11,$B123),0)</f>
        <v>0</v>
      </c>
      <c r="P123" s="62">
        <f>IFERROR(SUMIFS('NORMA SANCHEZ'!$N$2:$N$14,'NORMA SANCHEZ'!$H$2:$H$14,"SALIDA",'NORMA SANCHEZ'!$J$2:$J$14,$B123),0)</f>
        <v>0</v>
      </c>
      <c r="Q123" s="62">
        <f>IFERROR(SUMIFS('JOSE CARLOS'!$N$2:$N$16,'JOSE CARLOS'!$H$2:$H$16,"SALIDA",'JOSE CARLOS'!$J$2:$J$16,$B123),0)</f>
        <v>0</v>
      </c>
      <c r="R123" s="62">
        <f>IFERROR(SUMIFS('LUIS ENRIQUE '!$N$2:$N$21,'LUIS ENRIQUE '!$H$2:$H$21,"SALIDA",'LUIS ENRIQUE '!$J$2:$J$21,$B123),0)</f>
        <v>0</v>
      </c>
      <c r="S123" s="62">
        <f>IFERROR(SUMIFS(CESARIA!$N$2:$N$15,CESARIA!$H$2:$H$15,"SALIDA",CESARIA!$J$2:$J$15,$B123),0)</f>
        <v>0</v>
      </c>
      <c r="T123" s="62">
        <f>IFERROR(SUMIFS(ALAN!$N$2:$N$14,ALAN!$H$2:$H$14,"SALIDA",ALAN!$J$2:$J$14,$B123),0)</f>
        <v>0</v>
      </c>
      <c r="U123" s="62">
        <f>IFERROR(SUMIFS(ELVIA!$N$2:$N$6,ELVIA!$H$2:$H$6,"SALIDA",ELVIA!$J$2:$J$6,$B123),0)</f>
        <v>0</v>
      </c>
      <c r="V123" s="62">
        <f>IFERROR(SUMIFS(CAJA!$N$2:$N$586,CAJA!$H$2:$H$586,"SALIDA",CAJA!$J$2:$J$586,$B123),0)</f>
        <v>0</v>
      </c>
      <c r="W123" s="62">
        <f>IFERROR(SUMIFS('CAJA TIGRES'!$N$2:$N$139,'CAJA TIGRES'!$H$2:$H$139,"SALIDA",'CAJA TIGRES'!$J$2:$J$139,$B123),0)</f>
        <v>0</v>
      </c>
      <c r="X123" s="62">
        <f>IFERROR(SUMIFS(RESERVA!$N$2:$N$2,RESERVA!$H$2:$H$2,"SALIDA",RESERVA!$J$2:$J$2,$B123),0)</f>
        <v>0</v>
      </c>
      <c r="Y123" s="96">
        <f t="shared" si="57"/>
        <v>1031150</v>
      </c>
      <c r="Z123" s="96">
        <f t="shared" si="58"/>
        <v>1031150</v>
      </c>
    </row>
    <row r="124" spans="1:26" x14ac:dyDescent="0.3">
      <c r="B124" s="63" t="s">
        <v>169</v>
      </c>
      <c r="C124" s="62">
        <f>IFERROR(SUMIFS('MGZ121'!$N$2:$N$175,'MGZ121'!H$2:H$175,"SALIDA",'MGZ121'!$J$2:$J$175,$B124),0)</f>
        <v>0</v>
      </c>
      <c r="D124" s="62">
        <f>IFERROR(SUMIFS('MGZ BBVA'!$N$2:$N$88,'MGZ BBVA'!$H$2:$H$88,"SALIDA",'MGZ BBVA'!$J$2:$J$88,$B124),0)</f>
        <v>0</v>
      </c>
      <c r="E124" s="62">
        <f>IFERROR(SUMIFS('MGZ DOLARES'!$N$2:$N$2,'MGZ DOLARES'!$F$2:$F$2,"SALIDA",'MGZ DOLARES'!$J$2:$J$2,$B124),0)</f>
        <v>0</v>
      </c>
      <c r="F124" s="62">
        <f>IFERROR(SUMIFS('MGZ BAJIO'!$N$2:$N$4,'MGZ BAJIO'!$H$4,"SALIDA",'MGZ BAJIO'!$J$4,$B124),0)</f>
        <v>0</v>
      </c>
      <c r="G124" s="62">
        <f>IFERROR(SUMIFS('VICTOR BANAMEX'!$N$2:$N$65,'VICTOR BANAMEX'!$H$2:$H$65,"SALIDA",'VICTOR BANAMEX'!$J$2:$J$65,$B124),0)</f>
        <v>0</v>
      </c>
      <c r="H124" s="62">
        <f>IFERROR(SUMIFS('VICTOR BANORTE'!$N$2:$N$9,'VICTOR BANORTE'!$H$2:$H$9,"SALIDA",'VICTOR BANORTE'!$J$2:$J$9,$B124),0)</f>
        <v>0</v>
      </c>
      <c r="I124" s="62">
        <f>IFERROR(SUMIFS(RODRIGO!$N$2:$N$2,RODRIGO!$H$2:$H$2,"SALIDA",RODRIGO!$J$2:$J$2,$B124),0)</f>
        <v>0</v>
      </c>
      <c r="J124" s="62">
        <f>IFERROR(SUMIFS(MOY!$N$2:$N$12,MOY!$H$2:$H$12,"SALIDA",MOY!$J$2:$J$12,$B124),0)</f>
        <v>0</v>
      </c>
      <c r="K124" s="62">
        <f>IFERROR(SUMIFS('NORMA RUTH'!$N$2:$N$12,'NORMA RUTH'!$H$2:$H$12,"SALIDA",'NORMA RUTH'!$J$2:$J$12,$B124),0)</f>
        <v>0</v>
      </c>
      <c r="L124" s="62">
        <f>IFERROR(SUMIFS(VALERIA!$N$2:$N$10,VALERIA!$H$2:$H$10,"SALIDA",VALERIA!$J$2:$J$10,$B124),0)</f>
        <v>0</v>
      </c>
      <c r="M124" s="62">
        <f>IFERROR(SUMIFS('MANUEL BANAMEX'!$N$2:$N$25,'MANUEL BANAMEX'!$H$2:$H$25,"SALIDA",'MANUEL BANAMEX'!$J$2:$J$25,$B124),0)</f>
        <v>0</v>
      </c>
      <c r="N124" s="62">
        <f>IFERROR(SUMIFS(ROBERTO!$N$2:$N$2,ROBERTO!$H$2:$H$2,"SALIDA",ROBERTO!$J$2:$J$2,$B124),0)</f>
        <v>0</v>
      </c>
      <c r="O124" s="62">
        <f>IFERROR(SUMIFS(JUAN!$N$2:$N$11,JUAN!$H$2:$H$11,"SALIDA",JUAN!$J$2:$J$11,$B124),0)</f>
        <v>0</v>
      </c>
      <c r="P124" s="62">
        <f>IFERROR(SUMIFS('NORMA SANCHEZ'!$N$2:$N$14,'NORMA SANCHEZ'!$H$2:$H$14,"SALIDA",'NORMA SANCHEZ'!$J$2:$J$14,$B124),0)</f>
        <v>0</v>
      </c>
      <c r="Q124" s="62">
        <f>IFERROR(SUMIFS('JOSE CARLOS'!$N$2:$N$16,'JOSE CARLOS'!$H$2:$H$16,"SALIDA",'JOSE CARLOS'!$J$2:$J$16,$B124),0)</f>
        <v>0</v>
      </c>
      <c r="R124" s="62">
        <f>IFERROR(SUMIFS('LUIS ENRIQUE '!$N$2:$N$21,'LUIS ENRIQUE '!$H$2:$H$21,"SALIDA",'LUIS ENRIQUE '!$J$2:$J$21,$B124),0)</f>
        <v>0</v>
      </c>
      <c r="S124" s="62">
        <f>IFERROR(SUMIFS(CESARIA!$N$2:$N$15,CESARIA!$H$2:$H$15,"SALIDA",CESARIA!$J$2:$J$15,$B124),0)</f>
        <v>0</v>
      </c>
      <c r="T124" s="62">
        <f>IFERROR(SUMIFS(ALAN!$N$2:$N$14,ALAN!$H$2:$H$14,"SALIDA",ALAN!$J$2:$J$14,$B124),0)</f>
        <v>0</v>
      </c>
      <c r="U124" s="62">
        <f>IFERROR(SUMIFS(ELVIA!$N$2:$N$6,ELVIA!$H$2:$H$6,"SALIDA",ELVIA!$J$2:$J$6,$B124),0)</f>
        <v>0</v>
      </c>
      <c r="V124" s="62">
        <f>IFERROR(SUMIFS(CAJA!$N$2:$N$586,CAJA!$H$2:$H$586,"SALIDA",CAJA!$J$2:$J$586,$B124),0)</f>
        <v>0</v>
      </c>
      <c r="W124" s="62">
        <f>IFERROR(SUMIFS('CAJA TIGRES'!$N$2:$N$139,'CAJA TIGRES'!$H$2:$H$139,"SALIDA",'CAJA TIGRES'!$J$2:$J$139,$B124),0)</f>
        <v>0</v>
      </c>
      <c r="X124" s="62">
        <f>IFERROR(SUMIFS(RESERVA!$N$2:$N$2,RESERVA!$H$2:$H$2,"SALIDA",RESERVA!$J$2:$J$2,$B124),0)</f>
        <v>0</v>
      </c>
      <c r="Y124" s="96">
        <f t="shared" si="57"/>
        <v>0</v>
      </c>
      <c r="Z124" s="96">
        <f t="shared" si="58"/>
        <v>0</v>
      </c>
    </row>
    <row r="125" spans="1:26" x14ac:dyDescent="0.3">
      <c r="B125" s="63" t="s">
        <v>170</v>
      </c>
      <c r="C125" s="62">
        <f>IFERROR(SUMIFS('MGZ121'!$N$2:$N$175,'MGZ121'!H$2:H$175,"SALIDA",'MGZ121'!$J$2:$J$175,$B125),0)</f>
        <v>0</v>
      </c>
      <c r="D125" s="62">
        <f>IFERROR(SUMIFS('MGZ BBVA'!$N$2:$N$88,'MGZ BBVA'!$H$2:$H$88,"SALIDA",'MGZ BBVA'!$J$2:$J$88,$B125),0)</f>
        <v>0</v>
      </c>
      <c r="E125" s="62">
        <f>IFERROR(SUMIFS('MGZ DOLARES'!$N$2:$N$2,'MGZ DOLARES'!$F$2:$F$2,"SALIDA",'MGZ DOLARES'!$J$2:$J$2,$B125),0)</f>
        <v>0</v>
      </c>
      <c r="F125" s="62">
        <f>IFERROR(SUMIFS('MGZ BAJIO'!$N$2:$N$4,'MGZ BAJIO'!$H$4,"SALIDA",'MGZ BAJIO'!$J$4,$B125),0)</f>
        <v>0</v>
      </c>
      <c r="G125" s="62">
        <f>IFERROR(SUMIFS('VICTOR BANAMEX'!$N$2:$N$65,'VICTOR BANAMEX'!$H$2:$H$65,"SALIDA",'VICTOR BANAMEX'!$J$2:$J$65,$B125),0)</f>
        <v>0</v>
      </c>
      <c r="H125" s="62">
        <f>IFERROR(SUMIFS('VICTOR BANORTE'!$N$2:$N$9,'VICTOR BANORTE'!$H$2:$H$9,"SALIDA",'VICTOR BANORTE'!$J$2:$J$9,$B125),0)</f>
        <v>0</v>
      </c>
      <c r="I125" s="62">
        <f>IFERROR(SUMIFS(RODRIGO!$N$2:$N$2,RODRIGO!$H$2:$H$2,"SALIDA",RODRIGO!$J$2:$J$2,$B125),0)</f>
        <v>0</v>
      </c>
      <c r="J125" s="62">
        <f>IFERROR(SUMIFS(MOY!$N$2:$N$12,MOY!$H$2:$H$12,"SALIDA",MOY!$J$2:$J$12,$B125),0)</f>
        <v>0</v>
      </c>
      <c r="K125" s="62">
        <f>IFERROR(SUMIFS('NORMA RUTH'!$N$2:$N$12,'NORMA RUTH'!$H$2:$H$12,"SALIDA",'NORMA RUTH'!$J$2:$J$12,$B125),0)</f>
        <v>0</v>
      </c>
      <c r="L125" s="62">
        <f>IFERROR(SUMIFS(VALERIA!$N$2:$N$10,VALERIA!$H$2:$H$10,"SALIDA",VALERIA!$J$2:$J$10,$B125),0)</f>
        <v>0</v>
      </c>
      <c r="M125" s="62">
        <f>IFERROR(SUMIFS('MANUEL BANAMEX'!$N$2:$N$25,'MANUEL BANAMEX'!$H$2:$H$25,"SALIDA",'MANUEL BANAMEX'!$J$2:$J$25,$B125),0)</f>
        <v>0</v>
      </c>
      <c r="N125" s="62">
        <f>IFERROR(SUMIFS(ROBERTO!$N$2:$N$2,ROBERTO!$H$2:$H$2,"SALIDA",ROBERTO!$J$2:$J$2,$B125),0)</f>
        <v>0</v>
      </c>
      <c r="O125" s="62">
        <f>IFERROR(SUMIFS(JUAN!$N$2:$N$11,JUAN!$H$2:$H$11,"SALIDA",JUAN!$J$2:$J$11,$B125),0)</f>
        <v>0</v>
      </c>
      <c r="P125" s="62">
        <f>IFERROR(SUMIFS('NORMA SANCHEZ'!$N$2:$N$14,'NORMA SANCHEZ'!$H$2:$H$14,"SALIDA",'NORMA SANCHEZ'!$J$2:$J$14,$B125),0)</f>
        <v>0</v>
      </c>
      <c r="Q125" s="62">
        <f>IFERROR(SUMIFS('JOSE CARLOS'!$N$2:$N$16,'JOSE CARLOS'!$H$2:$H$16,"SALIDA",'JOSE CARLOS'!$J$2:$J$16,$B125),0)</f>
        <v>0</v>
      </c>
      <c r="R125" s="62">
        <f>IFERROR(SUMIFS('LUIS ENRIQUE '!$N$2:$N$21,'LUIS ENRIQUE '!$H$2:$H$21,"SALIDA",'LUIS ENRIQUE '!$J$2:$J$21,$B125),0)</f>
        <v>0</v>
      </c>
      <c r="S125" s="62">
        <f>IFERROR(SUMIFS(CESARIA!$N$2:$N$15,CESARIA!$H$2:$H$15,"SALIDA",CESARIA!$J$2:$J$15,$B125),0)</f>
        <v>0</v>
      </c>
      <c r="T125" s="62">
        <f>IFERROR(SUMIFS(ALAN!$N$2:$N$14,ALAN!$H$2:$H$14,"SALIDA",ALAN!$J$2:$J$14,$B125),0)</f>
        <v>0</v>
      </c>
      <c r="U125" s="62">
        <f>IFERROR(SUMIFS(ELVIA!$N$2:$N$6,ELVIA!$H$2:$H$6,"SALIDA",ELVIA!$J$2:$J$6,$B125),0)</f>
        <v>0</v>
      </c>
      <c r="V125" s="62">
        <f>IFERROR(SUMIFS(CAJA!$N$2:$N$586,CAJA!$H$2:$H$586,"SALIDA",CAJA!$J$2:$J$586,$B125),0)</f>
        <v>0</v>
      </c>
      <c r="W125" s="62">
        <f>IFERROR(SUMIFS('CAJA TIGRES'!$N$2:$N$139,'CAJA TIGRES'!$H$2:$H$139,"SALIDA",'CAJA TIGRES'!$J$2:$J$139,$B125),0)</f>
        <v>0</v>
      </c>
      <c r="X125" s="62">
        <f>IFERROR(SUMIFS(RESERVA!$N$2:$N$2,RESERVA!$H$2:$H$2,"SALIDA",RESERVA!$J$2:$J$2,$B125),0)</f>
        <v>0</v>
      </c>
      <c r="Y125" s="96">
        <f t="shared" si="57"/>
        <v>0</v>
      </c>
      <c r="Z125" s="96">
        <f t="shared" si="58"/>
        <v>0</v>
      </c>
    </row>
    <row r="126" spans="1:26" x14ac:dyDescent="0.3">
      <c r="B126" s="63" t="s">
        <v>171</v>
      </c>
      <c r="C126" s="62">
        <f>IFERROR(SUMIFS('MGZ121'!$N$2:$N$175,'MGZ121'!H$2:H$175,"SALIDA",'MGZ121'!$J$2:$J$175,$B126),0)</f>
        <v>298370.39</v>
      </c>
      <c r="D126" s="62">
        <f>IFERROR(SUMIFS('MGZ BBVA'!$N$2:$N$88,'MGZ BBVA'!$H$2:$H$88,"SALIDA",'MGZ BBVA'!$J$2:$J$88,$B126),0)</f>
        <v>39400</v>
      </c>
      <c r="E126" s="62">
        <f>IFERROR(SUMIFS('MGZ DOLARES'!$N$2:$N$2,'MGZ DOLARES'!$F$2:$F$2,"SALIDA",'MGZ DOLARES'!$J$2:$J$2,$B126),0)</f>
        <v>0</v>
      </c>
      <c r="F126" s="62">
        <f>IFERROR(SUMIFS('MGZ BAJIO'!$N$2:$N$4,'MGZ BAJIO'!$H$4,"SALIDA",'MGZ BAJIO'!$J$4,$B126),0)</f>
        <v>0</v>
      </c>
      <c r="G126" s="62">
        <f>IFERROR(SUMIFS('VICTOR BANAMEX'!$N$2:$N$65,'VICTOR BANAMEX'!$H$2:$H$65,"SALIDA",'VICTOR BANAMEX'!$J$2:$J$65,$B126),0)</f>
        <v>0</v>
      </c>
      <c r="H126" s="62">
        <f>IFERROR(SUMIFS('VICTOR BANORTE'!$N$2:$N$9,'VICTOR BANORTE'!$H$2:$H$9,"SALIDA",'VICTOR BANORTE'!$J$2:$J$9,$B126),0)</f>
        <v>0</v>
      </c>
      <c r="I126" s="62">
        <f>IFERROR(SUMIFS(RODRIGO!$N$2:$N$2,RODRIGO!$H$2:$H$2,"SALIDA",RODRIGO!$J$2:$J$2,$B126),0)</f>
        <v>0</v>
      </c>
      <c r="J126" s="62">
        <f>IFERROR(SUMIFS(MOY!$N$2:$N$12,MOY!$H$2:$H$12,"SALIDA",MOY!$J$2:$J$12,$B126),0)</f>
        <v>0</v>
      </c>
      <c r="K126" s="62">
        <f>IFERROR(SUMIFS('NORMA RUTH'!$N$2:$N$12,'NORMA RUTH'!$H$2:$H$12,"SALIDA",'NORMA RUTH'!$J$2:$J$12,$B126),0)</f>
        <v>0</v>
      </c>
      <c r="L126" s="62">
        <f>IFERROR(SUMIFS(VALERIA!$N$2:$N$10,VALERIA!$H$2:$H$10,"SALIDA",VALERIA!$J$2:$J$10,$B126),0)</f>
        <v>0</v>
      </c>
      <c r="M126" s="62">
        <f>IFERROR(SUMIFS('MANUEL BANAMEX'!$N$2:$N$25,'MANUEL BANAMEX'!$H$2:$H$25,"SALIDA",'MANUEL BANAMEX'!$J$2:$J$25,$B126),0)</f>
        <v>0</v>
      </c>
      <c r="N126" s="62">
        <f>IFERROR(SUMIFS(ROBERTO!$N$2:$N$2,ROBERTO!$H$2:$H$2,"SALIDA",ROBERTO!$J$2:$J$2,$B126),0)</f>
        <v>0</v>
      </c>
      <c r="O126" s="62">
        <f>IFERROR(SUMIFS(JUAN!$N$2:$N$11,JUAN!$H$2:$H$11,"SALIDA",JUAN!$J$2:$J$11,$B126),0)</f>
        <v>0</v>
      </c>
      <c r="P126" s="62">
        <f>IFERROR(SUMIFS('NORMA SANCHEZ'!$N$2:$N$14,'NORMA SANCHEZ'!$H$2:$H$14,"SALIDA",'NORMA SANCHEZ'!$J$2:$J$14,$B126),0)</f>
        <v>0</v>
      </c>
      <c r="Q126" s="62">
        <f>IFERROR(SUMIFS('JOSE CARLOS'!$N$2:$N$16,'JOSE CARLOS'!$H$2:$H$16,"SALIDA",'JOSE CARLOS'!$J$2:$J$16,$B126),0)</f>
        <v>0</v>
      </c>
      <c r="R126" s="62">
        <f>IFERROR(SUMIFS('LUIS ENRIQUE '!$N$2:$N$21,'LUIS ENRIQUE '!$H$2:$H$21,"SALIDA",'LUIS ENRIQUE '!$J$2:$J$21,$B126),0)</f>
        <v>0</v>
      </c>
      <c r="S126" s="62">
        <f>IFERROR(SUMIFS(CESARIA!$N$2:$N$15,CESARIA!$H$2:$H$15,"SALIDA",CESARIA!$J$2:$J$15,$B126),0)</f>
        <v>0</v>
      </c>
      <c r="T126" s="62">
        <f>IFERROR(SUMIFS(ALAN!$N$2:$N$14,ALAN!$H$2:$H$14,"SALIDA",ALAN!$J$2:$J$14,$B126),0)</f>
        <v>365000</v>
      </c>
      <c r="U126" s="62">
        <f>IFERROR(SUMIFS(ELVIA!$N$2:$N$6,ELVIA!$H$2:$H$6,"SALIDA",ELVIA!$J$2:$J$6,$B126),0)</f>
        <v>0</v>
      </c>
      <c r="V126" s="62">
        <f>IFERROR(SUMIFS(CAJA!$N$2:$N$586,CAJA!$H$2:$H$586,"SALIDA",CAJA!$J$2:$J$586,$B126),0)</f>
        <v>0</v>
      </c>
      <c r="W126" s="62">
        <f>IFERROR(SUMIFS('CAJA TIGRES'!$N$2:$N$139,'CAJA TIGRES'!$H$2:$H$139,"SALIDA",'CAJA TIGRES'!$J$2:$J$139,$B126),0)</f>
        <v>0</v>
      </c>
      <c r="X126" s="62">
        <f>IFERROR(SUMIFS(RESERVA!$N$2:$N$2,RESERVA!$H$2:$H$2,"SALIDA",RESERVA!$J$2:$J$2,$B126),0)</f>
        <v>0</v>
      </c>
      <c r="Y126" s="96">
        <f t="shared" si="57"/>
        <v>702770.39</v>
      </c>
      <c r="Z126" s="96">
        <f t="shared" si="58"/>
        <v>702770.39</v>
      </c>
    </row>
    <row r="127" spans="1:26" x14ac:dyDescent="0.3">
      <c r="B127" s="63" t="s">
        <v>172</v>
      </c>
      <c r="C127" s="62">
        <f>IFERROR(SUMIFS('MGZ121'!$N$2:$N$175,'MGZ121'!H$2:H$175,"SALIDA",'MGZ121'!$J$2:$J$175,$B127),0)</f>
        <v>0</v>
      </c>
      <c r="D127" s="62">
        <f>IFERROR(SUMIFS('MGZ BBVA'!$N$2:$N$88,'MGZ BBVA'!$H$2:$H$88,"SALIDA",'MGZ BBVA'!$J$2:$J$88,$B127),0)</f>
        <v>0</v>
      </c>
      <c r="E127" s="62">
        <f>IFERROR(SUMIFS('MGZ DOLARES'!$N$2:$N$2,'MGZ DOLARES'!$F$2:$F$2,"SALIDA",'MGZ DOLARES'!$J$2:$J$2,$B127),0)</f>
        <v>0</v>
      </c>
      <c r="F127" s="62">
        <f>IFERROR(SUMIFS('MGZ BAJIO'!$N$2:$N$4,'MGZ BAJIO'!$H$4,"SALIDA",'MGZ BAJIO'!$J$4,$B127),0)</f>
        <v>0</v>
      </c>
      <c r="G127" s="62">
        <f>IFERROR(SUMIFS('VICTOR BANAMEX'!$N$2:$N$65,'VICTOR BANAMEX'!$H$2:$H$65,"SALIDA",'VICTOR BANAMEX'!$J$2:$J$65,$B127),0)</f>
        <v>62260</v>
      </c>
      <c r="H127" s="62">
        <f>IFERROR(SUMIFS('VICTOR BANORTE'!$N$2:$N$9,'VICTOR BANORTE'!$H$2:$H$9,"SALIDA",'VICTOR BANORTE'!$J$2:$J$9,$B127),0)</f>
        <v>0</v>
      </c>
      <c r="I127" s="62">
        <f>IFERROR(SUMIFS(RODRIGO!$N$2:$N$2,RODRIGO!$H$2:$H$2,"SALIDA",RODRIGO!$J$2:$J$2,$B127),0)</f>
        <v>0</v>
      </c>
      <c r="J127" s="62">
        <f>IFERROR(SUMIFS(MOY!$N$2:$N$12,MOY!$H$2:$H$12,"SALIDA",MOY!$J$2:$J$12,$B127),0)</f>
        <v>0</v>
      </c>
      <c r="K127" s="62">
        <f>IFERROR(SUMIFS('NORMA RUTH'!$N$2:$N$12,'NORMA RUTH'!$H$2:$H$12,"SALIDA",'NORMA RUTH'!$J$2:$J$12,$B127),0)</f>
        <v>0</v>
      </c>
      <c r="L127" s="62">
        <f>IFERROR(SUMIFS(VALERIA!$N$2:$N$10,VALERIA!$H$2:$H$10,"SALIDA",VALERIA!$J$2:$J$10,$B127),0)</f>
        <v>0</v>
      </c>
      <c r="M127" s="62">
        <f>IFERROR(SUMIFS('MANUEL BANAMEX'!$N$2:$N$25,'MANUEL BANAMEX'!$H$2:$H$25,"SALIDA",'MANUEL BANAMEX'!$J$2:$J$25,$B127),0)</f>
        <v>0</v>
      </c>
      <c r="N127" s="62">
        <f>IFERROR(SUMIFS(ROBERTO!$N$2:$N$2,ROBERTO!$H$2:$H$2,"SALIDA",ROBERTO!$J$2:$J$2,$B127),0)</f>
        <v>0</v>
      </c>
      <c r="O127" s="62">
        <f>IFERROR(SUMIFS(JUAN!$N$2:$N$11,JUAN!$H$2:$H$11,"SALIDA",JUAN!$J$2:$J$11,$B127),0)</f>
        <v>0</v>
      </c>
      <c r="P127" s="62">
        <f>IFERROR(SUMIFS('NORMA SANCHEZ'!$N$2:$N$14,'NORMA SANCHEZ'!$H$2:$H$14,"SALIDA",'NORMA SANCHEZ'!$J$2:$J$14,$B127),0)</f>
        <v>0</v>
      </c>
      <c r="Q127" s="62">
        <f>IFERROR(SUMIFS('JOSE CARLOS'!$N$2:$N$16,'JOSE CARLOS'!$H$2:$H$16,"SALIDA",'JOSE CARLOS'!$J$2:$J$16,$B127),0)</f>
        <v>0</v>
      </c>
      <c r="R127" s="62">
        <f>IFERROR(SUMIFS('LUIS ENRIQUE '!$N$2:$N$21,'LUIS ENRIQUE '!$H$2:$H$21,"SALIDA",'LUIS ENRIQUE '!$J$2:$J$21,$B127),0)</f>
        <v>0</v>
      </c>
      <c r="S127" s="62">
        <f>IFERROR(SUMIFS(CESARIA!$N$2:$N$15,CESARIA!$H$2:$H$15,"SALIDA",CESARIA!$J$2:$J$15,$B127),0)</f>
        <v>0</v>
      </c>
      <c r="T127" s="62">
        <f>IFERROR(SUMIFS(ALAN!$N$2:$N$14,ALAN!$H$2:$H$14,"SALIDA",ALAN!$J$2:$J$14,$B127),0)</f>
        <v>0</v>
      </c>
      <c r="U127" s="62">
        <f>IFERROR(SUMIFS(ELVIA!$N$2:$N$6,ELVIA!$H$2:$H$6,"SALIDA",ELVIA!$J$2:$J$6,$B127),0)</f>
        <v>0</v>
      </c>
      <c r="V127" s="62">
        <f>IFERROR(SUMIFS(CAJA!$N$2:$N$586,CAJA!$H$2:$H$586,"SALIDA",CAJA!$J$2:$J$586,$B127),0)</f>
        <v>0</v>
      </c>
      <c r="W127" s="62">
        <f>IFERROR(SUMIFS('CAJA TIGRES'!$N$2:$N$139,'CAJA TIGRES'!$H$2:$H$139,"SALIDA",'CAJA TIGRES'!$J$2:$J$139,$B127),0)</f>
        <v>0</v>
      </c>
      <c r="X127" s="62">
        <f>IFERROR(SUMIFS(RESERVA!$N$2:$N$2,RESERVA!$H$2:$H$2,"SALIDA",RESERVA!$J$2:$J$2,$B127),0)</f>
        <v>0</v>
      </c>
      <c r="Y127" s="96">
        <f t="shared" si="57"/>
        <v>62260</v>
      </c>
      <c r="Z127" s="96">
        <f t="shared" si="58"/>
        <v>62260</v>
      </c>
    </row>
    <row r="128" spans="1:26" x14ac:dyDescent="0.3">
      <c r="B128" s="63" t="s">
        <v>195</v>
      </c>
      <c r="C128" s="62">
        <f>IFERROR(SUMIFS('MGZ121'!$N$2:$N$175,'MGZ121'!H$2:H$175,"SALIDA",'MGZ121'!$J$2:$J$175,$B128),0)</f>
        <v>0</v>
      </c>
      <c r="D128" s="62">
        <f>IFERROR(SUMIFS('MGZ BBVA'!$N$2:$N$88,'MGZ BBVA'!$H$2:$H$88,"SALIDA",'MGZ BBVA'!$J$2:$J$88,$B128),0)</f>
        <v>0</v>
      </c>
      <c r="E128" s="62">
        <f>IFERROR(SUMIFS('MGZ DOLARES'!$N$2:$N$2,'MGZ DOLARES'!$F$2:$F$2,"SALIDA",'MGZ DOLARES'!$J$2:$J$2,$B128),0)</f>
        <v>0</v>
      </c>
      <c r="F128" s="62">
        <f>IFERROR(SUMIFS('MGZ BAJIO'!$N$2:$N$4,'MGZ BAJIO'!$H$4,"SALIDA",'MGZ BAJIO'!$J$4,$B128),0)</f>
        <v>0</v>
      </c>
      <c r="G128" s="62">
        <f>IFERROR(SUMIFS('VICTOR BANAMEX'!$N$2:$N$65,'VICTOR BANAMEX'!$H$2:$H$65,"SALIDA",'VICTOR BANAMEX'!$J$2:$J$65,$B128),0)</f>
        <v>0</v>
      </c>
      <c r="H128" s="62">
        <f>IFERROR(SUMIFS('VICTOR BANORTE'!$N$2:$N$9,'VICTOR BANORTE'!$H$2:$H$9,"SALIDA",'VICTOR BANORTE'!$J$2:$J$9,$B128),0)</f>
        <v>0</v>
      </c>
      <c r="I128" s="62">
        <f>IFERROR(SUMIFS(RODRIGO!$N$2:$N$2,RODRIGO!$H$2:$H$2,"SALIDA",RODRIGO!$J$2:$J$2,$B128),0)</f>
        <v>0</v>
      </c>
      <c r="J128" s="62">
        <f>IFERROR(SUMIFS(MOY!$N$2:$N$12,MOY!$H$2:$H$12,"SALIDA",MOY!$J$2:$J$12,$B128),0)</f>
        <v>0</v>
      </c>
      <c r="K128" s="62">
        <f>IFERROR(SUMIFS('NORMA RUTH'!$N$2:$N$12,'NORMA RUTH'!$H$2:$H$12,"SALIDA",'NORMA RUTH'!$J$2:$J$12,$B128),0)</f>
        <v>0</v>
      </c>
      <c r="L128" s="62">
        <f>IFERROR(SUMIFS(VALERIA!$N$2:$N$10,VALERIA!$H$2:$H$10,"SALIDA",VALERIA!$J$2:$J$10,$B128),0)</f>
        <v>0</v>
      </c>
      <c r="M128" s="62">
        <f>IFERROR(SUMIFS('MANUEL BANAMEX'!$N$2:$N$25,'MANUEL BANAMEX'!$H$2:$H$25,"SALIDA",'MANUEL BANAMEX'!$J$2:$J$25,$B128),0)</f>
        <v>0</v>
      </c>
      <c r="N128" s="62">
        <f>IFERROR(SUMIFS(ROBERTO!$N$2:$N$2,ROBERTO!$H$2:$H$2,"SALIDA",ROBERTO!$J$2:$J$2,$B128),0)</f>
        <v>0</v>
      </c>
      <c r="O128" s="62">
        <f>IFERROR(SUMIFS(JUAN!$N$2:$N$11,JUAN!$H$2:$H$11,"SALIDA",JUAN!$J$2:$J$11,$B128),0)</f>
        <v>0</v>
      </c>
      <c r="P128" s="62">
        <f>IFERROR(SUMIFS('NORMA SANCHEZ'!$N$2:$N$14,'NORMA SANCHEZ'!$H$2:$H$14,"SALIDA",'NORMA SANCHEZ'!$J$2:$J$14,$B128),0)</f>
        <v>0</v>
      </c>
      <c r="Q128" s="62">
        <f>IFERROR(SUMIFS('JOSE CARLOS'!$N$2:$N$16,'JOSE CARLOS'!$H$2:$H$16,"SALIDA",'JOSE CARLOS'!$J$2:$J$16,$B128),0)</f>
        <v>0</v>
      </c>
      <c r="R128" s="62">
        <f>IFERROR(SUMIFS('LUIS ENRIQUE '!$N$2:$N$21,'LUIS ENRIQUE '!$H$2:$H$21,"SALIDA",'LUIS ENRIQUE '!$J$2:$J$21,$B128),0)</f>
        <v>0</v>
      </c>
      <c r="S128" s="62">
        <f>IFERROR(SUMIFS(CESARIA!$N$2:$N$15,CESARIA!$H$2:$H$15,"SALIDA",CESARIA!$J$2:$J$15,$B128),0)</f>
        <v>0</v>
      </c>
      <c r="T128" s="62">
        <f>IFERROR(SUMIFS(ALAN!$N$2:$N$14,ALAN!$H$2:$H$14,"SALIDA",ALAN!$J$2:$J$14,$B128),0)</f>
        <v>0</v>
      </c>
      <c r="U128" s="62">
        <f>IFERROR(SUMIFS(ELVIA!$N$2:$N$6,ELVIA!$H$2:$H$6,"SALIDA",ELVIA!$J$2:$J$6,$B128),0)</f>
        <v>0</v>
      </c>
      <c r="V128" s="62">
        <f>IFERROR(SUMIFS(CAJA!$N$2:$N$586,CAJA!$H$2:$H$586,"SALIDA",CAJA!$J$2:$J$586,$B128),0)</f>
        <v>0</v>
      </c>
      <c r="W128" s="62">
        <f>IFERROR(SUMIFS('CAJA TIGRES'!$N$2:$N$139,'CAJA TIGRES'!$H$2:$H$139,"SALIDA",'CAJA TIGRES'!$J$2:$J$139,$B128),0)</f>
        <v>0</v>
      </c>
      <c r="X128" s="62">
        <f>IFERROR(SUMIFS(RESERVA!$N$2:$N$2,RESERVA!$H$2:$H$2,"SALIDA",RESERVA!$J$2:$J$2,$B128),0)</f>
        <v>0</v>
      </c>
      <c r="Y128" s="96">
        <f t="shared" si="57"/>
        <v>0</v>
      </c>
      <c r="Z128" s="96">
        <f t="shared" si="58"/>
        <v>0</v>
      </c>
    </row>
    <row r="129" spans="1:26" x14ac:dyDescent="0.3">
      <c r="B129" s="63" t="s">
        <v>173</v>
      </c>
      <c r="C129" s="62">
        <f>IFERROR(SUMIFS('MGZ121'!$N$2:$N$175,'MGZ121'!H$2:H$175,"SALIDA",'MGZ121'!$J$2:$J$175,$B129),0)</f>
        <v>0</v>
      </c>
      <c r="D129" s="62">
        <f>IFERROR(SUMIFS('MGZ BBVA'!$N$2:$N$88,'MGZ BBVA'!$H$2:$H$88,"SALIDA",'MGZ BBVA'!$J$2:$J$88,$B129),0)</f>
        <v>0</v>
      </c>
      <c r="E129" s="62">
        <f>IFERROR(SUMIFS('MGZ DOLARES'!$N$2:$N$2,'MGZ DOLARES'!$F$2:$F$2,"SALIDA",'MGZ DOLARES'!$J$2:$J$2,$B129),0)</f>
        <v>0</v>
      </c>
      <c r="F129" s="62">
        <f>IFERROR(SUMIFS('MGZ BAJIO'!$N$2:$N$4,'MGZ BAJIO'!$H$4,"SALIDA",'MGZ BAJIO'!$J$4,$B129),0)</f>
        <v>0</v>
      </c>
      <c r="G129" s="62">
        <f>IFERROR(SUMIFS('VICTOR BANAMEX'!$N$2:$N$65,'VICTOR BANAMEX'!$H$2:$H$65,"SALIDA",'VICTOR BANAMEX'!$J$2:$J$65,$B129),0)</f>
        <v>0</v>
      </c>
      <c r="H129" s="62">
        <f>IFERROR(SUMIFS('VICTOR BANORTE'!$N$2:$N$9,'VICTOR BANORTE'!$H$2:$H$9,"SALIDA",'VICTOR BANORTE'!$J$2:$J$9,$B129),0)</f>
        <v>0</v>
      </c>
      <c r="I129" s="62">
        <f>IFERROR(SUMIFS(RODRIGO!$N$2:$N$2,RODRIGO!$H$2:$H$2,"SALIDA",RODRIGO!$J$2:$J$2,$B129),0)</f>
        <v>0</v>
      </c>
      <c r="J129" s="62">
        <f>IFERROR(SUMIFS(MOY!$N$2:$N$12,MOY!$H$2:$H$12,"SALIDA",MOY!$J$2:$J$12,$B129),0)</f>
        <v>0</v>
      </c>
      <c r="K129" s="62">
        <f>IFERROR(SUMIFS('NORMA RUTH'!$N$2:$N$12,'NORMA RUTH'!$H$2:$H$12,"SALIDA",'NORMA RUTH'!$J$2:$J$12,$B129),0)</f>
        <v>0</v>
      </c>
      <c r="L129" s="62">
        <f>IFERROR(SUMIFS(VALERIA!$N$2:$N$10,VALERIA!$H$2:$H$10,"SALIDA",VALERIA!$J$2:$J$10,$B129),0)</f>
        <v>0</v>
      </c>
      <c r="M129" s="62">
        <f>IFERROR(SUMIFS('MANUEL BANAMEX'!$N$2:$N$25,'MANUEL BANAMEX'!$H$2:$H$25,"SALIDA",'MANUEL BANAMEX'!$J$2:$J$25,$B129),0)</f>
        <v>0</v>
      </c>
      <c r="N129" s="62">
        <f>IFERROR(SUMIFS(ROBERTO!$N$2:$N$2,ROBERTO!$H$2:$H$2,"SALIDA",ROBERTO!$J$2:$J$2,$B129),0)</f>
        <v>0</v>
      </c>
      <c r="O129" s="62">
        <f>IFERROR(SUMIFS(JUAN!$N$2:$N$11,JUAN!$H$2:$H$11,"SALIDA",JUAN!$J$2:$J$11,$B129),0)</f>
        <v>0</v>
      </c>
      <c r="P129" s="62">
        <f>IFERROR(SUMIFS('NORMA SANCHEZ'!$N$2:$N$14,'NORMA SANCHEZ'!$H$2:$H$14,"SALIDA",'NORMA SANCHEZ'!$J$2:$J$14,$B129),0)</f>
        <v>0</v>
      </c>
      <c r="Q129" s="62">
        <f>IFERROR(SUMIFS('JOSE CARLOS'!$N$2:$N$16,'JOSE CARLOS'!$H$2:$H$16,"SALIDA",'JOSE CARLOS'!$J$2:$J$16,$B129),0)</f>
        <v>0</v>
      </c>
      <c r="R129" s="62">
        <f>IFERROR(SUMIFS('LUIS ENRIQUE '!$N$2:$N$21,'LUIS ENRIQUE '!$H$2:$H$21,"SALIDA",'LUIS ENRIQUE '!$J$2:$J$21,$B129),0)</f>
        <v>0</v>
      </c>
      <c r="S129" s="62">
        <f>IFERROR(SUMIFS(CESARIA!$N$2:$N$15,CESARIA!$H$2:$H$15,"SALIDA",CESARIA!$J$2:$J$15,$B129),0)</f>
        <v>0</v>
      </c>
      <c r="T129" s="62">
        <f>IFERROR(SUMIFS(ALAN!$N$2:$N$14,ALAN!$H$2:$H$14,"SALIDA",ALAN!$J$2:$J$14,$B129),0)</f>
        <v>0</v>
      </c>
      <c r="U129" s="62">
        <f>IFERROR(SUMIFS(ELVIA!$N$2:$N$6,ELVIA!$H$2:$H$6,"SALIDA",ELVIA!$J$2:$J$6,$B129),0)</f>
        <v>0</v>
      </c>
      <c r="V129" s="62">
        <f>IFERROR(SUMIFS(CAJA!$N$2:$N$586,CAJA!$H$2:$H$586,"SALIDA",CAJA!$J$2:$J$586,$B129),0)</f>
        <v>0</v>
      </c>
      <c r="W129" s="62">
        <f>IFERROR(SUMIFS('CAJA TIGRES'!$N$2:$N$139,'CAJA TIGRES'!$H$2:$H$139,"SALIDA",'CAJA TIGRES'!$J$2:$J$139,$B129),0)</f>
        <v>0</v>
      </c>
      <c r="X129" s="62">
        <f>IFERROR(SUMIFS(RESERVA!$N$2:$N$2,RESERVA!$H$2:$H$2,"SALIDA",RESERVA!$J$2:$J$2,$B129),0)</f>
        <v>0</v>
      </c>
      <c r="Y129" s="96">
        <f t="shared" si="57"/>
        <v>0</v>
      </c>
      <c r="Z129" s="96">
        <f t="shared" si="58"/>
        <v>0</v>
      </c>
    </row>
    <row r="130" spans="1:26" x14ac:dyDescent="0.3">
      <c r="B130" s="63" t="s">
        <v>174</v>
      </c>
      <c r="C130" s="62">
        <f>IFERROR(SUMIFS('MGZ121'!$N$2:$N$175,'MGZ121'!H$2:H$175,"SALIDA",'MGZ121'!$J$2:$J$175,$B130),0)</f>
        <v>237000</v>
      </c>
      <c r="D130" s="62">
        <f>IFERROR(SUMIFS('MGZ BBVA'!$N$2:$N$88,'MGZ BBVA'!$H$2:$H$88,"SALIDA",'MGZ BBVA'!$J$2:$J$88,$B130),0)</f>
        <v>0</v>
      </c>
      <c r="E130" s="62">
        <f>IFERROR(SUMIFS('MGZ DOLARES'!$N$2:$N$2,'MGZ DOLARES'!$F$2:$F$2,"SALIDA",'MGZ DOLARES'!$J$2:$J$2,$B130),0)</f>
        <v>0</v>
      </c>
      <c r="F130" s="62">
        <f>IFERROR(SUMIFS('MGZ BAJIO'!$N$2:$N$4,'MGZ BAJIO'!$H$4,"SALIDA",'MGZ BAJIO'!$J$4,$B130),0)</f>
        <v>0</v>
      </c>
      <c r="G130" s="62">
        <f>IFERROR(SUMIFS('VICTOR BANAMEX'!$N$2:$N$65,'VICTOR BANAMEX'!$H$2:$H$65,"SALIDA",'VICTOR BANAMEX'!$J$2:$J$65,$B130),0)</f>
        <v>0</v>
      </c>
      <c r="H130" s="62">
        <f>IFERROR(SUMIFS('VICTOR BANORTE'!$N$2:$N$9,'VICTOR BANORTE'!$H$2:$H$9,"SALIDA",'VICTOR BANORTE'!$J$2:$J$9,$B130),0)</f>
        <v>0</v>
      </c>
      <c r="I130" s="62">
        <f>IFERROR(SUMIFS(RODRIGO!$N$2:$N$2,RODRIGO!$H$2:$H$2,"SALIDA",RODRIGO!$J$2:$J$2,$B130),0)</f>
        <v>0</v>
      </c>
      <c r="J130" s="62">
        <f>IFERROR(SUMIFS(MOY!$N$2:$N$12,MOY!$H$2:$H$12,"SALIDA",MOY!$J$2:$J$12,$B130),0)</f>
        <v>0</v>
      </c>
      <c r="K130" s="62">
        <f>IFERROR(SUMIFS('NORMA RUTH'!$N$2:$N$12,'NORMA RUTH'!$H$2:$H$12,"SALIDA",'NORMA RUTH'!$J$2:$J$12,$B130),0)</f>
        <v>0</v>
      </c>
      <c r="L130" s="62">
        <f>IFERROR(SUMIFS(VALERIA!$N$2:$N$10,VALERIA!$H$2:$H$10,"SALIDA",VALERIA!$J$2:$J$10,$B130),0)</f>
        <v>0</v>
      </c>
      <c r="M130" s="62">
        <f>IFERROR(SUMIFS('MANUEL BANAMEX'!$N$2:$N$25,'MANUEL BANAMEX'!$H$2:$H$25,"SALIDA",'MANUEL BANAMEX'!$J$2:$J$25,$B130),0)</f>
        <v>0</v>
      </c>
      <c r="N130" s="62">
        <f>IFERROR(SUMIFS(ROBERTO!$N$2:$N$2,ROBERTO!$H$2:$H$2,"SALIDA",ROBERTO!$J$2:$J$2,$B130),0)</f>
        <v>0</v>
      </c>
      <c r="O130" s="62">
        <f>IFERROR(SUMIFS(JUAN!$N$2:$N$11,JUAN!$H$2:$H$11,"SALIDA",JUAN!$J$2:$J$11,$B130),0)</f>
        <v>0</v>
      </c>
      <c r="P130" s="62">
        <f>IFERROR(SUMIFS('NORMA SANCHEZ'!$N$2:$N$14,'NORMA SANCHEZ'!$H$2:$H$14,"SALIDA",'NORMA SANCHEZ'!$J$2:$J$14,$B130),0)</f>
        <v>0</v>
      </c>
      <c r="Q130" s="62">
        <f>IFERROR(SUMIFS('JOSE CARLOS'!$N$2:$N$16,'JOSE CARLOS'!$H$2:$H$16,"SALIDA",'JOSE CARLOS'!$J$2:$J$16,$B130),0)</f>
        <v>0</v>
      </c>
      <c r="R130" s="62">
        <f>IFERROR(SUMIFS('LUIS ENRIQUE '!$N$2:$N$21,'LUIS ENRIQUE '!$H$2:$H$21,"SALIDA",'LUIS ENRIQUE '!$J$2:$J$21,$B130),0)</f>
        <v>0</v>
      </c>
      <c r="S130" s="62">
        <f>IFERROR(SUMIFS(CESARIA!$N$2:$N$15,CESARIA!$H$2:$H$15,"SALIDA",CESARIA!$J$2:$J$15,$B130),0)</f>
        <v>0</v>
      </c>
      <c r="T130" s="62">
        <f>IFERROR(SUMIFS(ALAN!$N$2:$N$14,ALAN!$H$2:$H$14,"SALIDA",ALAN!$J$2:$J$14,$B130),0)</f>
        <v>0</v>
      </c>
      <c r="U130" s="62">
        <f>IFERROR(SUMIFS(ELVIA!$N$2:$N$6,ELVIA!$H$2:$H$6,"SALIDA",ELVIA!$J$2:$J$6,$B130),0)</f>
        <v>0</v>
      </c>
      <c r="V130" s="62">
        <f>IFERROR(SUMIFS(CAJA!$N$2:$N$586,CAJA!$H$2:$H$586,"SALIDA",CAJA!$J$2:$J$586,$B130),0)</f>
        <v>0</v>
      </c>
      <c r="W130" s="62">
        <f>IFERROR(SUMIFS('CAJA TIGRES'!$N$2:$N$139,'CAJA TIGRES'!$H$2:$H$139,"SALIDA",'CAJA TIGRES'!$J$2:$J$139,$B130),0)</f>
        <v>0</v>
      </c>
      <c r="X130" s="62">
        <f>IFERROR(SUMIFS(RESERVA!$N$2:$N$2,RESERVA!$H$2:$H$2,"SALIDA",RESERVA!$J$2:$J$2,$B130),0)</f>
        <v>0</v>
      </c>
      <c r="Y130" s="96">
        <f t="shared" si="57"/>
        <v>237000</v>
      </c>
      <c r="Z130" s="96">
        <f t="shared" si="58"/>
        <v>237000</v>
      </c>
    </row>
    <row r="131" spans="1:26" x14ac:dyDescent="0.3">
      <c r="B131" s="63" t="s">
        <v>175</v>
      </c>
      <c r="C131" s="62">
        <f>IFERROR(SUMIFS('MGZ121'!$N$2:$N$175,'MGZ121'!H$2:H$175,"SALIDA",'MGZ121'!$J$2:$J$175,$B131),0)</f>
        <v>21261.46</v>
      </c>
      <c r="D131" s="62">
        <f>IFERROR(SUMIFS('MGZ BBVA'!$N$2:$N$88,'MGZ BBVA'!$H$2:$H$88,"SALIDA",'MGZ BBVA'!$J$2:$J$88,$B131),0)</f>
        <v>0</v>
      </c>
      <c r="E131" s="62">
        <f>IFERROR(SUMIFS('MGZ DOLARES'!$N$2:$N$2,'MGZ DOLARES'!$F$2:$F$2,"SALIDA",'MGZ DOLARES'!$J$2:$J$2,$B131),0)</f>
        <v>0</v>
      </c>
      <c r="F131" s="62">
        <f>IFERROR(SUMIFS('MGZ BAJIO'!$N$2:$N$4,'MGZ BAJIO'!$H$4,"SALIDA",'MGZ BAJIO'!$J$4,$B131),0)</f>
        <v>0</v>
      </c>
      <c r="G131" s="62">
        <f>IFERROR(SUMIFS('VICTOR BANAMEX'!$N$2:$N$65,'VICTOR BANAMEX'!$H$2:$H$65,"SALIDA",'VICTOR BANAMEX'!$J$2:$J$65,$B131),0)</f>
        <v>0</v>
      </c>
      <c r="H131" s="62">
        <f>IFERROR(SUMIFS('VICTOR BANORTE'!$N$2:$N$9,'VICTOR BANORTE'!$H$2:$H$9,"SALIDA",'VICTOR BANORTE'!$J$2:$J$9,$B131),0)</f>
        <v>0</v>
      </c>
      <c r="I131" s="62">
        <f>IFERROR(SUMIFS(RODRIGO!$N$2:$N$2,RODRIGO!$H$2:$H$2,"SALIDA",RODRIGO!$J$2:$J$2,$B131),0)</f>
        <v>0</v>
      </c>
      <c r="J131" s="62">
        <f>IFERROR(SUMIFS(MOY!$N$2:$N$12,MOY!$H$2:$H$12,"SALIDA",MOY!$J$2:$J$12,$B131),0)</f>
        <v>0</v>
      </c>
      <c r="K131" s="62">
        <f>IFERROR(SUMIFS('NORMA RUTH'!$N$2:$N$12,'NORMA RUTH'!$H$2:$H$12,"SALIDA",'NORMA RUTH'!$J$2:$J$12,$B131),0)</f>
        <v>0</v>
      </c>
      <c r="L131" s="62">
        <f>IFERROR(SUMIFS(VALERIA!$N$2:$N$10,VALERIA!$H$2:$H$10,"SALIDA",VALERIA!$J$2:$J$10,$B131),0)</f>
        <v>0</v>
      </c>
      <c r="M131" s="62">
        <f>IFERROR(SUMIFS('MANUEL BANAMEX'!$N$2:$N$25,'MANUEL BANAMEX'!$H$2:$H$25,"SALIDA",'MANUEL BANAMEX'!$J$2:$J$25,$B131),0)</f>
        <v>0</v>
      </c>
      <c r="N131" s="62">
        <f>IFERROR(SUMIFS(ROBERTO!$N$2:$N$2,ROBERTO!$H$2:$H$2,"SALIDA",ROBERTO!$J$2:$J$2,$B131),0)</f>
        <v>0</v>
      </c>
      <c r="O131" s="62">
        <f>IFERROR(SUMIFS(JUAN!$N$2:$N$11,JUAN!$H$2:$H$11,"SALIDA",JUAN!$J$2:$J$11,$B131),0)</f>
        <v>0</v>
      </c>
      <c r="P131" s="62">
        <f>IFERROR(SUMIFS('NORMA SANCHEZ'!$N$2:$N$14,'NORMA SANCHEZ'!$H$2:$H$14,"SALIDA",'NORMA SANCHEZ'!$J$2:$J$14,$B131),0)</f>
        <v>0</v>
      </c>
      <c r="Q131" s="62">
        <f>IFERROR(SUMIFS('JOSE CARLOS'!$N$2:$N$16,'JOSE CARLOS'!$H$2:$H$16,"SALIDA",'JOSE CARLOS'!$J$2:$J$16,$B131),0)</f>
        <v>0</v>
      </c>
      <c r="R131" s="62">
        <f>IFERROR(SUMIFS('LUIS ENRIQUE '!$N$2:$N$21,'LUIS ENRIQUE '!$H$2:$H$21,"SALIDA",'LUIS ENRIQUE '!$J$2:$J$21,$B131),0)</f>
        <v>0</v>
      </c>
      <c r="S131" s="62">
        <f>IFERROR(SUMIFS(CESARIA!$N$2:$N$15,CESARIA!$H$2:$H$15,"SALIDA",CESARIA!$J$2:$J$15,$B131),0)</f>
        <v>0</v>
      </c>
      <c r="T131" s="62">
        <f>IFERROR(SUMIFS(ALAN!$N$2:$N$14,ALAN!$H$2:$H$14,"SALIDA",ALAN!$J$2:$J$14,$B131),0)</f>
        <v>0</v>
      </c>
      <c r="U131" s="62">
        <f>IFERROR(SUMIFS(ELVIA!$N$2:$N$6,ELVIA!$H$2:$H$6,"SALIDA",ELVIA!$J$2:$J$6,$B131),0)</f>
        <v>0</v>
      </c>
      <c r="V131" s="62">
        <f>IFERROR(SUMIFS(CAJA!$N$2:$N$586,CAJA!$H$2:$H$586,"SALIDA",CAJA!$J$2:$J$586,$B131),0)</f>
        <v>0</v>
      </c>
      <c r="W131" s="62">
        <f>IFERROR(SUMIFS('CAJA TIGRES'!$N$2:$N$139,'CAJA TIGRES'!$H$2:$H$139,"SALIDA",'CAJA TIGRES'!$J$2:$J$139,$B131),0)</f>
        <v>0</v>
      </c>
      <c r="X131" s="62">
        <f>IFERROR(SUMIFS(RESERVA!$N$2:$N$2,RESERVA!$H$2:$H$2,"SALIDA",RESERVA!$J$2:$J$2,$B131),0)</f>
        <v>0</v>
      </c>
      <c r="Y131" s="96">
        <f t="shared" si="57"/>
        <v>21261.46</v>
      </c>
      <c r="Z131" s="96">
        <f t="shared" si="58"/>
        <v>21261.46</v>
      </c>
    </row>
    <row r="132" spans="1:26" x14ac:dyDescent="0.3">
      <c r="B132" s="63" t="s">
        <v>176</v>
      </c>
      <c r="C132" s="62">
        <f>IFERROR(SUMIFS('MGZ121'!$N$2:$N$175,'MGZ121'!H$2:H$175,"SALIDA",'MGZ121'!$J$2:$J$175,$B132),0)</f>
        <v>40000</v>
      </c>
      <c r="D132" s="62">
        <f>IFERROR(SUMIFS('MGZ BBVA'!$N$2:$N$88,'MGZ BBVA'!$H$2:$H$88,"SALIDA",'MGZ BBVA'!$J$2:$J$88,$B132),0)</f>
        <v>0</v>
      </c>
      <c r="E132" s="62">
        <f>IFERROR(SUMIFS('MGZ DOLARES'!$N$2:$N$2,'MGZ DOLARES'!$F$2:$F$2,"SALIDA",'MGZ DOLARES'!$J$2:$J$2,$B132),0)</f>
        <v>0</v>
      </c>
      <c r="F132" s="62">
        <f>IFERROR(SUMIFS('MGZ BAJIO'!$N$2:$N$4,'MGZ BAJIO'!$H$4,"SALIDA",'MGZ BAJIO'!$J$4,$B132),0)</f>
        <v>0</v>
      </c>
      <c r="G132" s="62">
        <f>IFERROR(SUMIFS('VICTOR BANAMEX'!$N$2:$N$65,'VICTOR BANAMEX'!$H$2:$H$65,"SALIDA",'VICTOR BANAMEX'!$J$2:$J$65,$B132),0)</f>
        <v>0</v>
      </c>
      <c r="H132" s="62">
        <f>IFERROR(SUMIFS('VICTOR BANORTE'!$N$2:$N$9,'VICTOR BANORTE'!$H$2:$H$9,"SALIDA",'VICTOR BANORTE'!$J$2:$J$9,$B132),0)</f>
        <v>0</v>
      </c>
      <c r="I132" s="62">
        <f>IFERROR(SUMIFS(RODRIGO!$N$2:$N$2,RODRIGO!$H$2:$H$2,"SALIDA",RODRIGO!$J$2:$J$2,$B132),0)</f>
        <v>0</v>
      </c>
      <c r="J132" s="62">
        <f>IFERROR(SUMIFS(MOY!$N$2:$N$12,MOY!$H$2:$H$12,"SALIDA",MOY!$J$2:$J$12,$B132),0)</f>
        <v>0</v>
      </c>
      <c r="K132" s="62">
        <f>IFERROR(SUMIFS('NORMA RUTH'!$N$2:$N$12,'NORMA RUTH'!$H$2:$H$12,"SALIDA",'NORMA RUTH'!$J$2:$J$12,$B132),0)</f>
        <v>0</v>
      </c>
      <c r="L132" s="62">
        <f>IFERROR(SUMIFS(VALERIA!$N$2:$N$10,VALERIA!$H$2:$H$10,"SALIDA",VALERIA!$J$2:$J$10,$B132),0)</f>
        <v>0</v>
      </c>
      <c r="M132" s="62">
        <f>IFERROR(SUMIFS('MANUEL BANAMEX'!$N$2:$N$25,'MANUEL BANAMEX'!$H$2:$H$25,"SALIDA",'MANUEL BANAMEX'!$J$2:$J$25,$B132),0)</f>
        <v>0</v>
      </c>
      <c r="N132" s="62">
        <f>IFERROR(SUMIFS(ROBERTO!$N$2:$N$2,ROBERTO!$H$2:$H$2,"SALIDA",ROBERTO!$J$2:$J$2,$B132),0)</f>
        <v>0</v>
      </c>
      <c r="O132" s="62">
        <f>IFERROR(SUMIFS(JUAN!$N$2:$N$11,JUAN!$H$2:$H$11,"SALIDA",JUAN!$J$2:$J$11,$B132),0)</f>
        <v>0</v>
      </c>
      <c r="P132" s="62">
        <f>IFERROR(SUMIFS('NORMA SANCHEZ'!$N$2:$N$14,'NORMA SANCHEZ'!$H$2:$H$14,"SALIDA",'NORMA SANCHEZ'!$J$2:$J$14,$B132),0)</f>
        <v>0</v>
      </c>
      <c r="Q132" s="62">
        <f>IFERROR(SUMIFS('JOSE CARLOS'!$N$2:$N$16,'JOSE CARLOS'!$H$2:$H$16,"SALIDA",'JOSE CARLOS'!$J$2:$J$16,$B132),0)</f>
        <v>0</v>
      </c>
      <c r="R132" s="62">
        <f>IFERROR(SUMIFS('LUIS ENRIQUE '!$N$2:$N$21,'LUIS ENRIQUE '!$H$2:$H$21,"SALIDA",'LUIS ENRIQUE '!$J$2:$J$21,$B132),0)</f>
        <v>0</v>
      </c>
      <c r="S132" s="62">
        <f>IFERROR(SUMIFS(CESARIA!$N$2:$N$15,CESARIA!$H$2:$H$15,"SALIDA",CESARIA!$J$2:$J$15,$B132),0)</f>
        <v>0</v>
      </c>
      <c r="T132" s="62">
        <f>IFERROR(SUMIFS(ALAN!$N$2:$N$14,ALAN!$H$2:$H$14,"SALIDA",ALAN!$J$2:$J$14,$B132),0)</f>
        <v>0</v>
      </c>
      <c r="U132" s="62">
        <f>IFERROR(SUMIFS(ELVIA!$N$2:$N$6,ELVIA!$H$2:$H$6,"SALIDA",ELVIA!$J$2:$J$6,$B132),0)</f>
        <v>0</v>
      </c>
      <c r="V132" s="62">
        <f>IFERROR(SUMIFS(CAJA!$N$2:$N$586,CAJA!$H$2:$H$586,"SALIDA",CAJA!$J$2:$J$586,$B132),0)</f>
        <v>0</v>
      </c>
      <c r="W132" s="62">
        <f>IFERROR(SUMIFS('CAJA TIGRES'!$N$2:$N$139,'CAJA TIGRES'!$H$2:$H$139,"SALIDA",'CAJA TIGRES'!$J$2:$J$139,$B132),0)</f>
        <v>0</v>
      </c>
      <c r="X132" s="62">
        <f>IFERROR(SUMIFS(RESERVA!$N$2:$N$2,RESERVA!$H$2:$H$2,"SALIDA",RESERVA!$J$2:$J$2,$B132),0)</f>
        <v>0</v>
      </c>
      <c r="Y132" s="96">
        <f t="shared" si="57"/>
        <v>40000</v>
      </c>
      <c r="Z132" s="96">
        <f t="shared" si="58"/>
        <v>40000</v>
      </c>
    </row>
    <row r="133" spans="1:26" x14ac:dyDescent="0.3">
      <c r="B133" s="63" t="s">
        <v>177</v>
      </c>
      <c r="C133" s="62">
        <f>IFERROR(SUMIFS('MGZ121'!$N$2:$N$175,'MGZ121'!H$2:H$175,"SALIDA",'MGZ121'!$J$2:$J$175,$B133),0)</f>
        <v>80895</v>
      </c>
      <c r="D133" s="62">
        <f>IFERROR(SUMIFS('MGZ BBVA'!$N$2:$N$88,'MGZ BBVA'!$H$2:$H$88,"SALIDA",'MGZ BBVA'!$J$2:$J$88,$B133),0)</f>
        <v>0</v>
      </c>
      <c r="E133" s="62">
        <f>IFERROR(SUMIFS('MGZ DOLARES'!$N$2:$N$2,'MGZ DOLARES'!$F$2:$F$2,"SALIDA",'MGZ DOLARES'!$J$2:$J$2,$B133),0)</f>
        <v>0</v>
      </c>
      <c r="F133" s="62">
        <f>IFERROR(SUMIFS('MGZ BAJIO'!$N$2:$N$4,'MGZ BAJIO'!$H$4,"SALIDA",'MGZ BAJIO'!$J$4,$B133),0)</f>
        <v>0</v>
      </c>
      <c r="G133" s="62">
        <f>IFERROR(SUMIFS('VICTOR BANAMEX'!$N$2:$N$65,'VICTOR BANAMEX'!$H$2:$H$65,"SALIDA",'VICTOR BANAMEX'!$J$2:$J$65,$B133),0)</f>
        <v>0</v>
      </c>
      <c r="H133" s="62">
        <f>IFERROR(SUMIFS('VICTOR BANORTE'!$N$2:$N$9,'VICTOR BANORTE'!$H$2:$H$9,"SALIDA",'VICTOR BANORTE'!$J$2:$J$9,$B133),0)</f>
        <v>0</v>
      </c>
      <c r="I133" s="62">
        <f>IFERROR(SUMIFS(RODRIGO!$N$2:$N$2,RODRIGO!$H$2:$H$2,"SALIDA",RODRIGO!$J$2:$J$2,$B133),0)</f>
        <v>0</v>
      </c>
      <c r="J133" s="62">
        <f>IFERROR(SUMIFS(MOY!$N$2:$N$12,MOY!$H$2:$H$12,"SALIDA",MOY!$J$2:$J$12,$B133),0)</f>
        <v>0</v>
      </c>
      <c r="K133" s="62">
        <f>IFERROR(SUMIFS('NORMA RUTH'!$N$2:$N$12,'NORMA RUTH'!$H$2:$H$12,"SALIDA",'NORMA RUTH'!$J$2:$J$12,$B133),0)</f>
        <v>0</v>
      </c>
      <c r="L133" s="62">
        <f>IFERROR(SUMIFS(VALERIA!$N$2:$N$10,VALERIA!$H$2:$H$10,"SALIDA",VALERIA!$J$2:$J$10,$B133),0)</f>
        <v>0</v>
      </c>
      <c r="M133" s="62">
        <f>IFERROR(SUMIFS('MANUEL BANAMEX'!$N$2:$N$25,'MANUEL BANAMEX'!$H$2:$H$25,"SALIDA",'MANUEL BANAMEX'!$J$2:$J$25,$B133),0)</f>
        <v>0</v>
      </c>
      <c r="N133" s="62">
        <f>IFERROR(SUMIFS(ROBERTO!$N$2:$N$2,ROBERTO!$H$2:$H$2,"SALIDA",ROBERTO!$J$2:$J$2,$B133),0)</f>
        <v>0</v>
      </c>
      <c r="O133" s="62">
        <f>IFERROR(SUMIFS(JUAN!$N$2:$N$11,JUAN!$H$2:$H$11,"SALIDA",JUAN!$J$2:$J$11,$B133),0)</f>
        <v>0</v>
      </c>
      <c r="P133" s="62">
        <f>IFERROR(SUMIFS('NORMA SANCHEZ'!$N$2:$N$14,'NORMA SANCHEZ'!$H$2:$H$14,"SALIDA",'NORMA SANCHEZ'!$J$2:$J$14,$B133),0)</f>
        <v>0</v>
      </c>
      <c r="Q133" s="62">
        <f>IFERROR(SUMIFS('JOSE CARLOS'!$N$2:$N$16,'JOSE CARLOS'!$H$2:$H$16,"SALIDA",'JOSE CARLOS'!$J$2:$J$16,$B133),0)</f>
        <v>0</v>
      </c>
      <c r="R133" s="62">
        <f>IFERROR(SUMIFS('LUIS ENRIQUE '!$N$2:$N$21,'LUIS ENRIQUE '!$H$2:$H$21,"SALIDA",'LUIS ENRIQUE '!$J$2:$J$21,$B133),0)</f>
        <v>0</v>
      </c>
      <c r="S133" s="62">
        <f>IFERROR(SUMIFS(CESARIA!$N$2:$N$15,CESARIA!$H$2:$H$15,"SALIDA",CESARIA!$J$2:$J$15,$B133),0)</f>
        <v>0</v>
      </c>
      <c r="T133" s="62">
        <f>IFERROR(SUMIFS(ALAN!$N$2:$N$14,ALAN!$H$2:$H$14,"SALIDA",ALAN!$J$2:$J$14,$B133),0)</f>
        <v>0</v>
      </c>
      <c r="U133" s="62">
        <f>IFERROR(SUMIFS(ELVIA!$N$2:$N$6,ELVIA!$H$2:$H$6,"SALIDA",ELVIA!$J$2:$J$6,$B133),0)</f>
        <v>0</v>
      </c>
      <c r="V133" s="62">
        <f>IFERROR(SUMIFS(CAJA!$N$2:$N$586,CAJA!$H$2:$H$586,"SALIDA",CAJA!$J$2:$J$586,$B133),0)</f>
        <v>0</v>
      </c>
      <c r="W133" s="62">
        <f>IFERROR(SUMIFS('CAJA TIGRES'!$N$2:$N$139,'CAJA TIGRES'!$H$2:$H$139,"SALIDA",'CAJA TIGRES'!$J$2:$J$139,$B133),0)</f>
        <v>0</v>
      </c>
      <c r="X133" s="62">
        <f>IFERROR(SUMIFS(RESERVA!$N$2:$N$2,RESERVA!$H$2:$H$2,"SALIDA",RESERVA!$J$2:$J$2,$B133),0)</f>
        <v>0</v>
      </c>
      <c r="Y133" s="96">
        <f t="shared" ref="Y133:Y139" si="59">SUM(C133:X133)</f>
        <v>80895</v>
      </c>
      <c r="Z133" s="96">
        <f t="shared" ref="Z133:Z139" si="60">Y133</f>
        <v>80895</v>
      </c>
    </row>
    <row r="134" spans="1:26" x14ac:dyDescent="0.3">
      <c r="B134" s="63" t="s">
        <v>8784</v>
      </c>
      <c r="C134" s="62">
        <f>IFERROR(SUMIFS('MGZ121'!$N$2:$N$175,'MGZ121'!H$2:H$175,"SALIDA",'MGZ121'!$J$2:$J$175,$B134),0)</f>
        <v>0</v>
      </c>
      <c r="D134" s="62">
        <f>IFERROR(SUMIFS('MGZ BBVA'!$N$2:$N$88,'MGZ BBVA'!$H$2:$H$88,"SALIDA",'MGZ BBVA'!$J$2:$J$88,$B134),0)</f>
        <v>0</v>
      </c>
      <c r="E134" s="62">
        <f>IFERROR(SUMIFS('MGZ DOLARES'!$N$2:$N$2,'MGZ DOLARES'!$F$2:$F$2,"SALIDA",'MGZ DOLARES'!$J$2:$J$2,$B134),0)</f>
        <v>0</v>
      </c>
      <c r="F134" s="62">
        <f>IFERROR(SUMIFS('MGZ BAJIO'!$N$2:$N$4,'MGZ BAJIO'!$H$4,"SALIDA",'MGZ BAJIO'!$J$4,$B134),0)</f>
        <v>0</v>
      </c>
      <c r="G134" s="62">
        <f>IFERROR(SUMIFS('VICTOR BANAMEX'!$N$2:$N$65,'VICTOR BANAMEX'!$H$2:$H$65,"SALIDA",'VICTOR BANAMEX'!$J$2:$J$65,$B134),0)</f>
        <v>0</v>
      </c>
      <c r="H134" s="62">
        <f>IFERROR(SUMIFS('VICTOR BANORTE'!$N$2:$N$9,'VICTOR BANORTE'!$H$2:$H$9,"SALIDA",'VICTOR BANORTE'!$J$2:$J$9,$B134),0)</f>
        <v>0</v>
      </c>
      <c r="I134" s="62">
        <f>IFERROR(SUMIFS(RODRIGO!$N$2:$N$2,RODRIGO!$H$2:$H$2,"SALIDA",RODRIGO!$J$2:$J$2,$B134),0)</f>
        <v>0</v>
      </c>
      <c r="J134" s="62">
        <f>IFERROR(SUMIFS(MOY!$N$2:$N$12,MOY!$H$2:$H$12,"SALIDA",MOY!$J$2:$J$12,$B134),0)</f>
        <v>0</v>
      </c>
      <c r="K134" s="62">
        <f>IFERROR(SUMIFS('NORMA RUTH'!$N$2:$N$12,'NORMA RUTH'!$H$2:$H$12,"SALIDA",'NORMA RUTH'!$J$2:$J$12,$B134),0)</f>
        <v>0</v>
      </c>
      <c r="L134" s="62">
        <f>IFERROR(SUMIFS(VALERIA!$N$2:$N$10,VALERIA!$H$2:$H$10,"SALIDA",VALERIA!$J$2:$J$10,$B134),0)</f>
        <v>0</v>
      </c>
      <c r="M134" s="62">
        <f>IFERROR(SUMIFS('MANUEL BANAMEX'!$N$2:$N$25,'MANUEL BANAMEX'!$H$2:$H$25,"SALIDA",'MANUEL BANAMEX'!$J$2:$J$25,$B134),0)</f>
        <v>0</v>
      </c>
      <c r="N134" s="62">
        <f>IFERROR(SUMIFS(ROBERTO!$N$2:$N$2,ROBERTO!$H$2:$H$2,"SALIDA",ROBERTO!$J$2:$J$2,$B134),0)</f>
        <v>0</v>
      </c>
      <c r="O134" s="62">
        <f>IFERROR(SUMIFS(JUAN!$N$2:$N$11,JUAN!$H$2:$H$11,"SALIDA",JUAN!$J$2:$J$11,$B134),0)</f>
        <v>0</v>
      </c>
      <c r="P134" s="62">
        <f>IFERROR(SUMIFS('NORMA SANCHEZ'!$N$2:$N$14,'NORMA SANCHEZ'!$H$2:$H$14,"SALIDA",'NORMA SANCHEZ'!$J$2:$J$14,$B134),0)</f>
        <v>0</v>
      </c>
      <c r="Q134" s="62">
        <f>IFERROR(SUMIFS('JOSE CARLOS'!$N$2:$N$16,'JOSE CARLOS'!$H$2:$H$16,"SALIDA",'JOSE CARLOS'!$J$2:$J$16,$B134),0)</f>
        <v>0</v>
      </c>
      <c r="R134" s="62">
        <f>IFERROR(SUMIFS('LUIS ENRIQUE '!$N$2:$N$21,'LUIS ENRIQUE '!$H$2:$H$21,"SALIDA",'LUIS ENRIQUE '!$J$2:$J$21,$B134),0)</f>
        <v>0</v>
      </c>
      <c r="S134" s="62">
        <f>IFERROR(SUMIFS(CESARIA!$N$2:$N$15,CESARIA!$H$2:$H$15,"SALIDA",CESARIA!$J$2:$J$15,$B134),0)</f>
        <v>0</v>
      </c>
      <c r="T134" s="62">
        <f>IFERROR(SUMIFS(ALAN!$N$2:$N$14,ALAN!$H$2:$H$14,"SALIDA",ALAN!$J$2:$J$14,$B134),0)</f>
        <v>0</v>
      </c>
      <c r="U134" s="62">
        <f>IFERROR(SUMIFS(ELVIA!$N$2:$N$6,ELVIA!$H$2:$H$6,"SALIDA",ELVIA!$J$2:$J$6,$B134),0)</f>
        <v>0</v>
      </c>
      <c r="V134" s="62">
        <f>IFERROR(SUMIFS(CAJA!$N$2:$N$586,CAJA!$H$2:$H$586,"SALIDA",CAJA!$J$2:$J$586,$B134),0)</f>
        <v>0</v>
      </c>
      <c r="W134" s="62">
        <f>IFERROR(SUMIFS('CAJA TIGRES'!$N$2:$N$139,'CAJA TIGRES'!$H$2:$H$139,"SALIDA",'CAJA TIGRES'!$J$2:$J$139,$B134),0)</f>
        <v>0</v>
      </c>
      <c r="X134" s="62">
        <f>IFERROR(SUMIFS(RESERVA!$N$2:$N$2,RESERVA!$H$2:$H$2,"SALIDA",RESERVA!$J$2:$J$2,$B134),0)</f>
        <v>0</v>
      </c>
      <c r="Y134" s="96">
        <f t="shared" si="59"/>
        <v>0</v>
      </c>
      <c r="Z134" s="96">
        <f t="shared" si="60"/>
        <v>0</v>
      </c>
    </row>
    <row r="135" spans="1:26" x14ac:dyDescent="0.3">
      <c r="B135" s="63" t="s">
        <v>280</v>
      </c>
      <c r="C135" s="62">
        <f>IFERROR(SUMIFS('MGZ121'!$N$2:$N$175,'MGZ121'!H$2:H$175,"SALIDA",'MGZ121'!$J$2:$J$175,$B135),0)</f>
        <v>0</v>
      </c>
      <c r="D135" s="62">
        <f>IFERROR(SUMIFS('MGZ BBVA'!$N$2:$N$88,'MGZ BBVA'!$H$2:$H$88,"SALIDA",'MGZ BBVA'!$J$2:$J$88,$B135),0)</f>
        <v>1319833.25</v>
      </c>
      <c r="E135" s="62">
        <f>IFERROR(SUMIFS('MGZ DOLARES'!$N$2:$N$2,'MGZ DOLARES'!$F$2:$F$2,"SALIDA",'MGZ DOLARES'!$J$2:$J$2,$B135),0)</f>
        <v>0</v>
      </c>
      <c r="F135" s="62">
        <f>IFERROR(SUMIFS('MGZ BAJIO'!$N$2:$N$4,'MGZ BAJIO'!$H$4,"SALIDA",'MGZ BAJIO'!$J$4,$B135),0)</f>
        <v>0</v>
      </c>
      <c r="G135" s="62">
        <f>IFERROR(SUMIFS('VICTOR BANAMEX'!$N$2:$N$65,'VICTOR BANAMEX'!$H$2:$H$65,"SALIDA",'VICTOR BANAMEX'!$J$2:$J$65,$B135),0)</f>
        <v>0</v>
      </c>
      <c r="H135" s="62">
        <f>IFERROR(SUMIFS('VICTOR BANORTE'!$N$2:$N$9,'VICTOR BANORTE'!$H$2:$H$9,"SALIDA",'VICTOR BANORTE'!$J$2:$J$9,$B135),0)</f>
        <v>0</v>
      </c>
      <c r="I135" s="62">
        <f>IFERROR(SUMIFS(RODRIGO!$N$2:$N$2,RODRIGO!$H$2:$H$2,"SALIDA",RODRIGO!$J$2:$J$2,$B135),0)</f>
        <v>0</v>
      </c>
      <c r="J135" s="62">
        <f>IFERROR(SUMIFS(MOY!$N$2:$N$12,MOY!$H$2:$H$12,"SALIDA",MOY!$J$2:$J$12,$B135),0)</f>
        <v>0</v>
      </c>
      <c r="K135" s="62">
        <f>IFERROR(SUMIFS('NORMA RUTH'!$N$2:$N$12,'NORMA RUTH'!$H$2:$H$12,"SALIDA",'NORMA RUTH'!$J$2:$J$12,$B135),0)</f>
        <v>0</v>
      </c>
      <c r="L135" s="62">
        <f>IFERROR(SUMIFS(VALERIA!$N$2:$N$10,VALERIA!$H$2:$H$10,"SALIDA",VALERIA!$J$2:$J$10,$B135),0)</f>
        <v>0</v>
      </c>
      <c r="M135" s="62">
        <f>IFERROR(SUMIFS('MANUEL BANAMEX'!$N$2:$N$25,'MANUEL BANAMEX'!$H$2:$H$25,"SALIDA",'MANUEL BANAMEX'!$J$2:$J$25,$B135),0)</f>
        <v>0</v>
      </c>
      <c r="N135" s="62">
        <f>IFERROR(SUMIFS(ROBERTO!$N$2:$N$2,ROBERTO!$H$2:$H$2,"SALIDA",ROBERTO!$J$2:$J$2,$B135),0)</f>
        <v>0</v>
      </c>
      <c r="O135" s="62">
        <f>IFERROR(SUMIFS(JUAN!$N$2:$N$11,JUAN!$H$2:$H$11,"SALIDA",JUAN!$J$2:$J$11,$B135),0)</f>
        <v>0</v>
      </c>
      <c r="P135" s="62">
        <f>IFERROR(SUMIFS('NORMA SANCHEZ'!$N$2:$N$14,'NORMA SANCHEZ'!$H$2:$H$14,"SALIDA",'NORMA SANCHEZ'!$J$2:$J$14,$B135),0)</f>
        <v>0</v>
      </c>
      <c r="Q135" s="62">
        <f>IFERROR(SUMIFS('JOSE CARLOS'!$N$2:$N$16,'JOSE CARLOS'!$H$2:$H$16,"SALIDA",'JOSE CARLOS'!$J$2:$J$16,$B135),0)</f>
        <v>0</v>
      </c>
      <c r="R135" s="62">
        <f>IFERROR(SUMIFS('LUIS ENRIQUE '!$N$2:$N$21,'LUIS ENRIQUE '!$H$2:$H$21,"SALIDA",'LUIS ENRIQUE '!$J$2:$J$21,$B135),0)</f>
        <v>0</v>
      </c>
      <c r="S135" s="62">
        <f>IFERROR(SUMIFS(CESARIA!$N$2:$N$15,CESARIA!$H$2:$H$15,"SALIDA",CESARIA!$J$2:$J$15,$B135),0)</f>
        <v>0</v>
      </c>
      <c r="T135" s="62">
        <f>IFERROR(SUMIFS(ALAN!$N$2:$N$14,ALAN!$H$2:$H$14,"SALIDA",ALAN!$J$2:$J$14,$B135),0)</f>
        <v>0</v>
      </c>
      <c r="U135" s="62">
        <f>IFERROR(SUMIFS(ELVIA!$N$2:$N$6,ELVIA!$H$2:$H$6,"SALIDA",ELVIA!$J$2:$J$6,$B135),0)</f>
        <v>0</v>
      </c>
      <c r="V135" s="62">
        <f>IFERROR(SUMIFS(CAJA!$N$2:$N$586,CAJA!$H$2:$H$586,"SALIDA",CAJA!$J$2:$J$586,$B135),0)</f>
        <v>2500</v>
      </c>
      <c r="W135" s="62">
        <f>IFERROR(SUMIFS('CAJA TIGRES'!$N$2:$N$139,'CAJA TIGRES'!$H$2:$H$139,"SALIDA",'CAJA TIGRES'!$J$2:$J$139,$B135),0)</f>
        <v>0</v>
      </c>
      <c r="X135" s="62">
        <f>IFERROR(SUMIFS(RESERVA!$N$2:$N$2,RESERVA!$H$2:$H$2,"SALIDA",RESERVA!$J$2:$J$2,$B135),0)</f>
        <v>0</v>
      </c>
      <c r="Y135" s="96">
        <f t="shared" si="59"/>
        <v>1322333.25</v>
      </c>
      <c r="Z135" s="96">
        <f t="shared" si="60"/>
        <v>1322333.25</v>
      </c>
    </row>
    <row r="136" spans="1:26" x14ac:dyDescent="0.3">
      <c r="B136" s="63" t="s">
        <v>178</v>
      </c>
      <c r="C136" s="62">
        <f>IFERROR(SUMIFS('MGZ121'!$N$2:$N$175,'MGZ121'!H$2:H$175,"SALIDA",'MGZ121'!$J$2:$J$175,$B136),0)</f>
        <v>0</v>
      </c>
      <c r="D136" s="62">
        <f>IFERROR(SUMIFS('MGZ BBVA'!$N$2:$N$88,'MGZ BBVA'!$H$2:$H$88,"SALIDA",'MGZ BBVA'!$J$2:$J$88,$B136),0)</f>
        <v>0</v>
      </c>
      <c r="E136" s="62">
        <f>IFERROR(SUMIFS('MGZ DOLARES'!$N$2:$N$2,'MGZ DOLARES'!$F$2:$F$2,"SALIDA",'MGZ DOLARES'!$J$2:$J$2,$B136),0)</f>
        <v>0</v>
      </c>
      <c r="F136" s="62">
        <f>IFERROR(SUMIFS('MGZ BAJIO'!$N$2:$N$4,'MGZ BAJIO'!$H$4,"SALIDA",'MGZ BAJIO'!$J$4,$B136),0)</f>
        <v>0</v>
      </c>
      <c r="G136" s="62">
        <f>IFERROR(SUMIFS('VICTOR BANAMEX'!$N$2:$N$65,'VICTOR BANAMEX'!$H$2:$H$65,"SALIDA",'VICTOR BANAMEX'!$J$2:$J$65,$B136),0)</f>
        <v>0</v>
      </c>
      <c r="H136" s="62">
        <f>IFERROR(SUMIFS('VICTOR BANORTE'!$N$2:$N$9,'VICTOR BANORTE'!$H$2:$H$9,"SALIDA",'VICTOR BANORTE'!$J$2:$J$9,$B136),0)</f>
        <v>0</v>
      </c>
      <c r="I136" s="62">
        <f>IFERROR(SUMIFS(RODRIGO!$N$2:$N$2,RODRIGO!$H$2:$H$2,"SALIDA",RODRIGO!$J$2:$J$2,$B136),0)</f>
        <v>0</v>
      </c>
      <c r="J136" s="62">
        <f>IFERROR(SUMIFS(MOY!$N$2:$N$12,MOY!$H$2:$H$12,"SALIDA",MOY!$J$2:$J$12,$B136),0)</f>
        <v>0</v>
      </c>
      <c r="K136" s="62">
        <f>IFERROR(SUMIFS('NORMA RUTH'!$N$2:$N$12,'NORMA RUTH'!$H$2:$H$12,"SALIDA",'NORMA RUTH'!$J$2:$J$12,$B136),0)</f>
        <v>0</v>
      </c>
      <c r="L136" s="62">
        <f>IFERROR(SUMIFS(VALERIA!$N$2:$N$10,VALERIA!$H$2:$H$10,"SALIDA",VALERIA!$J$2:$J$10,$B136),0)</f>
        <v>0</v>
      </c>
      <c r="M136" s="62">
        <f>IFERROR(SUMIFS('MANUEL BANAMEX'!$N$2:$N$25,'MANUEL BANAMEX'!$H$2:$H$25,"SALIDA",'MANUEL BANAMEX'!$J$2:$J$25,$B136),0)</f>
        <v>0</v>
      </c>
      <c r="N136" s="62">
        <f>IFERROR(SUMIFS(ROBERTO!$N$2:$N$2,ROBERTO!$H$2:$H$2,"SALIDA",ROBERTO!$J$2:$J$2,$B136),0)</f>
        <v>0</v>
      </c>
      <c r="O136" s="62">
        <f>IFERROR(SUMIFS(JUAN!$N$2:$N$11,JUAN!$H$2:$H$11,"SALIDA",JUAN!$J$2:$J$11,$B136),0)</f>
        <v>0</v>
      </c>
      <c r="P136" s="62">
        <f>IFERROR(SUMIFS('NORMA SANCHEZ'!$N$2:$N$14,'NORMA SANCHEZ'!$H$2:$H$14,"SALIDA",'NORMA SANCHEZ'!$J$2:$J$14,$B136),0)</f>
        <v>0</v>
      </c>
      <c r="Q136" s="62">
        <f>IFERROR(SUMIFS('JOSE CARLOS'!$N$2:$N$16,'JOSE CARLOS'!$H$2:$H$16,"SALIDA",'JOSE CARLOS'!$J$2:$J$16,$B136),0)</f>
        <v>0</v>
      </c>
      <c r="R136" s="62">
        <f>IFERROR(SUMIFS('LUIS ENRIQUE '!$N$2:$N$21,'LUIS ENRIQUE '!$H$2:$H$21,"SALIDA",'LUIS ENRIQUE '!$J$2:$J$21,$B136),0)</f>
        <v>0</v>
      </c>
      <c r="S136" s="62">
        <f>IFERROR(SUMIFS(CESARIA!$N$2:$N$15,CESARIA!$H$2:$H$15,"SALIDA",CESARIA!$J$2:$J$15,$B136),0)</f>
        <v>0</v>
      </c>
      <c r="T136" s="62">
        <f>IFERROR(SUMIFS(ALAN!$N$2:$N$14,ALAN!$H$2:$H$14,"SALIDA",ALAN!$J$2:$J$14,$B136),0)</f>
        <v>0</v>
      </c>
      <c r="U136" s="62">
        <f>IFERROR(SUMIFS(ELVIA!$N$2:$N$6,ELVIA!$H$2:$H$6,"SALIDA",ELVIA!$J$2:$J$6,$B136),0)</f>
        <v>0</v>
      </c>
      <c r="V136" s="62">
        <f>IFERROR(SUMIFS(CAJA!$N$2:$N$586,CAJA!$H$2:$H$586,"SALIDA",CAJA!$J$2:$J$586,$B136),0)</f>
        <v>0</v>
      </c>
      <c r="W136" s="62">
        <f>IFERROR(SUMIFS('CAJA TIGRES'!$N$2:$N$139,'CAJA TIGRES'!$H$2:$H$139,"SALIDA",'CAJA TIGRES'!$J$2:$J$139,$B136),0)</f>
        <v>0</v>
      </c>
      <c r="X136" s="62">
        <f>IFERROR(SUMIFS(RESERVA!$N$2:$N$2,RESERVA!$H$2:$H$2,"SALIDA",RESERVA!$J$2:$J$2,$B136),0)</f>
        <v>0</v>
      </c>
      <c r="Y136" s="96">
        <f t="shared" si="59"/>
        <v>0</v>
      </c>
      <c r="Z136" s="96">
        <f t="shared" si="60"/>
        <v>0</v>
      </c>
    </row>
    <row r="137" spans="1:26" x14ac:dyDescent="0.3">
      <c r="B137" s="63" t="s">
        <v>179</v>
      </c>
      <c r="C137" s="62">
        <f>IFERROR(SUMIFS('MGZ121'!$N$2:$N$175,'MGZ121'!H$2:H$175,"SALIDA",'MGZ121'!$J$2:$J$175,$B137),0)</f>
        <v>366165</v>
      </c>
      <c r="D137" s="62">
        <f>IFERROR(SUMIFS('MGZ BBVA'!$N$2:$N$88,'MGZ BBVA'!$H$2:$H$88,"SALIDA",'MGZ BBVA'!$J$2:$J$88,$B137),0)</f>
        <v>0</v>
      </c>
      <c r="E137" s="62">
        <f>IFERROR(SUMIFS('MGZ DOLARES'!$N$2:$N$2,'MGZ DOLARES'!$F$2:$F$2,"SALIDA",'MGZ DOLARES'!$J$2:$J$2,$B137),0)</f>
        <v>0</v>
      </c>
      <c r="F137" s="62">
        <f>IFERROR(SUMIFS('MGZ BAJIO'!$N$2:$N$4,'MGZ BAJIO'!$H$4,"SALIDA",'MGZ BAJIO'!$J$4,$B137),0)</f>
        <v>0</v>
      </c>
      <c r="G137" s="62">
        <f>IFERROR(SUMIFS('VICTOR BANAMEX'!$N$2:$N$65,'VICTOR BANAMEX'!$H$2:$H$65,"SALIDA",'VICTOR BANAMEX'!$J$2:$J$65,$B137),0)</f>
        <v>0</v>
      </c>
      <c r="H137" s="62">
        <f>IFERROR(SUMIFS('VICTOR BANORTE'!$N$2:$N$9,'VICTOR BANORTE'!$H$2:$H$9,"SALIDA",'VICTOR BANORTE'!$J$2:$J$9,$B137),0)</f>
        <v>0</v>
      </c>
      <c r="I137" s="62">
        <f>IFERROR(SUMIFS(RODRIGO!$N$2:$N$2,RODRIGO!$H$2:$H$2,"SALIDA",RODRIGO!$J$2:$J$2,$B137),0)</f>
        <v>0</v>
      </c>
      <c r="J137" s="62">
        <f>IFERROR(SUMIFS(MOY!$N$2:$N$12,MOY!$H$2:$H$12,"SALIDA",MOY!$J$2:$J$12,$B137),0)</f>
        <v>0</v>
      </c>
      <c r="K137" s="62">
        <f>IFERROR(SUMIFS('NORMA RUTH'!$N$2:$N$12,'NORMA RUTH'!$H$2:$H$12,"SALIDA",'NORMA RUTH'!$J$2:$J$12,$B137),0)</f>
        <v>0</v>
      </c>
      <c r="L137" s="62">
        <f>IFERROR(SUMIFS(VALERIA!$N$2:$N$10,VALERIA!$H$2:$H$10,"SALIDA",VALERIA!$J$2:$J$10,$B137),0)</f>
        <v>0</v>
      </c>
      <c r="M137" s="62">
        <f>IFERROR(SUMIFS('MANUEL BANAMEX'!$N$2:$N$25,'MANUEL BANAMEX'!$H$2:$H$25,"SALIDA",'MANUEL BANAMEX'!$J$2:$J$25,$B137),0)</f>
        <v>0</v>
      </c>
      <c r="N137" s="62">
        <f>IFERROR(SUMIFS(ROBERTO!$N$2:$N$2,ROBERTO!$H$2:$H$2,"SALIDA",ROBERTO!$J$2:$J$2,$B137),0)</f>
        <v>0</v>
      </c>
      <c r="O137" s="62">
        <f>IFERROR(SUMIFS(JUAN!$N$2:$N$11,JUAN!$H$2:$H$11,"SALIDA",JUAN!$J$2:$J$11,$B137),0)</f>
        <v>0</v>
      </c>
      <c r="P137" s="62">
        <f>IFERROR(SUMIFS('NORMA SANCHEZ'!$N$2:$N$14,'NORMA SANCHEZ'!$H$2:$H$14,"SALIDA",'NORMA SANCHEZ'!$J$2:$J$14,$B137),0)</f>
        <v>0</v>
      </c>
      <c r="Q137" s="62">
        <f>IFERROR(SUMIFS('JOSE CARLOS'!$N$2:$N$16,'JOSE CARLOS'!$H$2:$H$16,"SALIDA",'JOSE CARLOS'!$J$2:$J$16,$B137),0)</f>
        <v>0</v>
      </c>
      <c r="R137" s="62">
        <f>IFERROR(SUMIFS('LUIS ENRIQUE '!$N$2:$N$21,'LUIS ENRIQUE '!$H$2:$H$21,"SALIDA",'LUIS ENRIQUE '!$J$2:$J$21,$B137),0)</f>
        <v>0</v>
      </c>
      <c r="S137" s="62">
        <f>IFERROR(SUMIFS(CESARIA!$N$2:$N$15,CESARIA!$H$2:$H$15,"SALIDA",CESARIA!$J$2:$J$15,$B137),0)</f>
        <v>0</v>
      </c>
      <c r="T137" s="62">
        <f>IFERROR(SUMIFS(ALAN!$N$2:$N$14,ALAN!$H$2:$H$14,"SALIDA",ALAN!$J$2:$J$14,$B137),0)</f>
        <v>0</v>
      </c>
      <c r="U137" s="62">
        <f>IFERROR(SUMIFS(ELVIA!$N$2:$N$6,ELVIA!$H$2:$H$6,"SALIDA",ELVIA!$J$2:$J$6,$B137),0)</f>
        <v>0</v>
      </c>
      <c r="V137" s="62">
        <f>IFERROR(SUMIFS(CAJA!$N$2:$N$586,CAJA!$H$2:$H$586,"SALIDA",CAJA!$J$2:$J$586,$B137),0)</f>
        <v>0</v>
      </c>
      <c r="W137" s="62">
        <f>IFERROR(SUMIFS('CAJA TIGRES'!$N$2:$N$139,'CAJA TIGRES'!$H$2:$H$139,"SALIDA",'CAJA TIGRES'!$J$2:$J$139,$B137),0)</f>
        <v>0</v>
      </c>
      <c r="X137" s="62">
        <f>IFERROR(SUMIFS(RESERVA!$N$2:$N$2,RESERVA!$H$2:$H$2,"SALIDA",RESERVA!$J$2:$J$2,$B137),0)</f>
        <v>0</v>
      </c>
      <c r="Y137" s="96">
        <f t="shared" si="59"/>
        <v>366165</v>
      </c>
      <c r="Z137" s="96">
        <f t="shared" si="60"/>
        <v>366165</v>
      </c>
    </row>
    <row r="138" spans="1:26" x14ac:dyDescent="0.3">
      <c r="B138" s="63" t="s">
        <v>180</v>
      </c>
      <c r="C138" s="62">
        <f>IFERROR(SUMIFS('MGZ121'!$N$2:$N$175,'MGZ121'!H$2:H$175,"SALIDA",'MGZ121'!$J$2:$J$175,$B138),0)</f>
        <v>705766.25</v>
      </c>
      <c r="D138" s="62">
        <f>IFERROR(SUMIFS('MGZ BBVA'!$N$2:$N$88,'MGZ BBVA'!$H$2:$H$88,"SALIDA",'MGZ BBVA'!$J$2:$J$88,$B138),0)</f>
        <v>0</v>
      </c>
      <c r="E138" s="62">
        <f>IFERROR(SUMIFS('MGZ DOLARES'!$N$2:$N$2,'MGZ DOLARES'!$F$2:$F$2,"SALIDA",'MGZ DOLARES'!$J$2:$J$2,$B138),0)</f>
        <v>0</v>
      </c>
      <c r="F138" s="62">
        <f>IFERROR(SUMIFS('MGZ BAJIO'!$N$2:$N$4,'MGZ BAJIO'!$H$4,"SALIDA",'MGZ BAJIO'!$J$4,$B138),0)</f>
        <v>0</v>
      </c>
      <c r="G138" s="62">
        <f>IFERROR(SUMIFS('VICTOR BANAMEX'!$N$2:$N$65,'VICTOR BANAMEX'!$H$2:$H$65,"SALIDA",'VICTOR BANAMEX'!$J$2:$J$65,$B138),0)</f>
        <v>0</v>
      </c>
      <c r="H138" s="62">
        <f>IFERROR(SUMIFS('VICTOR BANORTE'!$N$2:$N$9,'VICTOR BANORTE'!$H$2:$H$9,"SALIDA",'VICTOR BANORTE'!$J$2:$J$9,$B138),0)</f>
        <v>0</v>
      </c>
      <c r="I138" s="62">
        <f>IFERROR(SUMIFS(RODRIGO!$N$2:$N$2,RODRIGO!$H$2:$H$2,"SALIDA",RODRIGO!$J$2:$J$2,$B138),0)</f>
        <v>0</v>
      </c>
      <c r="J138" s="62">
        <f>IFERROR(SUMIFS(MOY!$N$2:$N$12,MOY!$H$2:$H$12,"SALIDA",MOY!$J$2:$J$12,$B138),0)</f>
        <v>0</v>
      </c>
      <c r="K138" s="62">
        <f>IFERROR(SUMIFS('NORMA RUTH'!$N$2:$N$12,'NORMA RUTH'!$H$2:$H$12,"SALIDA",'NORMA RUTH'!$J$2:$J$12,$B138),0)</f>
        <v>0</v>
      </c>
      <c r="L138" s="62">
        <f>IFERROR(SUMIFS(VALERIA!$N$2:$N$10,VALERIA!$H$2:$H$10,"SALIDA",VALERIA!$J$2:$J$10,$B138),0)</f>
        <v>0</v>
      </c>
      <c r="M138" s="62">
        <f>IFERROR(SUMIFS('MANUEL BANAMEX'!$N$2:$N$25,'MANUEL BANAMEX'!$H$2:$H$25,"SALIDA",'MANUEL BANAMEX'!$J$2:$J$25,$B138),0)</f>
        <v>0</v>
      </c>
      <c r="N138" s="62">
        <f>IFERROR(SUMIFS(ROBERTO!$N$2:$N$2,ROBERTO!$H$2:$H$2,"SALIDA",ROBERTO!$J$2:$J$2,$B138),0)</f>
        <v>0</v>
      </c>
      <c r="O138" s="62">
        <f>IFERROR(SUMIFS(JUAN!$N$2:$N$11,JUAN!$H$2:$H$11,"SALIDA",JUAN!$J$2:$J$11,$B138),0)</f>
        <v>0</v>
      </c>
      <c r="P138" s="62">
        <f>IFERROR(SUMIFS('NORMA SANCHEZ'!$N$2:$N$14,'NORMA SANCHEZ'!$H$2:$H$14,"SALIDA",'NORMA SANCHEZ'!$J$2:$J$14,$B138),0)</f>
        <v>0</v>
      </c>
      <c r="Q138" s="62">
        <f>IFERROR(SUMIFS('JOSE CARLOS'!$N$2:$N$16,'JOSE CARLOS'!$H$2:$H$16,"SALIDA",'JOSE CARLOS'!$J$2:$J$16,$B138),0)</f>
        <v>0</v>
      </c>
      <c r="R138" s="62">
        <f>IFERROR(SUMIFS('LUIS ENRIQUE '!$N$2:$N$21,'LUIS ENRIQUE '!$H$2:$H$21,"SALIDA",'LUIS ENRIQUE '!$J$2:$J$21,$B138),0)</f>
        <v>0</v>
      </c>
      <c r="S138" s="62">
        <f>IFERROR(SUMIFS(CESARIA!$N$2:$N$15,CESARIA!$H$2:$H$15,"SALIDA",CESARIA!$J$2:$J$15,$B138),0)</f>
        <v>0</v>
      </c>
      <c r="T138" s="62">
        <f>IFERROR(SUMIFS(ALAN!$N$2:$N$14,ALAN!$H$2:$H$14,"SALIDA",ALAN!$J$2:$J$14,$B138),0)</f>
        <v>0</v>
      </c>
      <c r="U138" s="62">
        <f>IFERROR(SUMIFS(ELVIA!$N$2:$N$6,ELVIA!$H$2:$H$6,"SALIDA",ELVIA!$J$2:$J$6,$B138),0)</f>
        <v>0</v>
      </c>
      <c r="V138" s="62">
        <f>IFERROR(SUMIFS(CAJA!$N$2:$N$586,CAJA!$H$2:$H$586,"SALIDA",CAJA!$J$2:$J$586,$B138),0)</f>
        <v>0</v>
      </c>
      <c r="W138" s="62">
        <f>IFERROR(SUMIFS('CAJA TIGRES'!$N$2:$N$139,'CAJA TIGRES'!$H$2:$H$139,"SALIDA",'CAJA TIGRES'!$J$2:$J$139,$B138),0)</f>
        <v>0</v>
      </c>
      <c r="X138" s="62">
        <f>IFERROR(SUMIFS(RESERVA!$N$2:$N$2,RESERVA!$H$2:$H$2,"SALIDA",RESERVA!$J$2:$J$2,$B138),0)</f>
        <v>0</v>
      </c>
      <c r="Y138" s="96">
        <f t="shared" si="59"/>
        <v>705766.25</v>
      </c>
      <c r="Z138" s="96">
        <f t="shared" si="60"/>
        <v>705766.25</v>
      </c>
    </row>
    <row r="139" spans="1:26" x14ac:dyDescent="0.3">
      <c r="B139" s="63" t="s">
        <v>181</v>
      </c>
      <c r="C139" s="62">
        <f>IFERROR(SUMIFS('MGZ121'!$N$2:$N$175,'MGZ121'!H$2:H$175,"SALIDA",'MGZ121'!$J$2:$J$175,$B139),0)</f>
        <v>570775</v>
      </c>
      <c r="D139" s="62">
        <f>IFERROR(SUMIFS('MGZ BBVA'!$N$2:$N$88,'MGZ BBVA'!$H$2:$H$88,"SALIDA",'MGZ BBVA'!$J$2:$J$88,$B139),0)</f>
        <v>2865</v>
      </c>
      <c r="E139" s="62">
        <f>IFERROR(SUMIFS('MGZ DOLARES'!$N$2:$N$2,'MGZ DOLARES'!$F$2:$F$2,"SALIDA",'MGZ DOLARES'!$J$2:$J$2,$B139),0)</f>
        <v>0</v>
      </c>
      <c r="F139" s="62">
        <f>IFERROR(SUMIFS('MGZ BAJIO'!$N$2:$N$4,'MGZ BAJIO'!$H$4,"SALIDA",'MGZ BAJIO'!$J$4,$B139),0)</f>
        <v>0</v>
      </c>
      <c r="G139" s="62">
        <f>IFERROR(SUMIFS('VICTOR BANAMEX'!$N$2:$N$65,'VICTOR BANAMEX'!$H$2:$H$65,"SALIDA",'VICTOR BANAMEX'!$J$2:$J$65,$B139),0)</f>
        <v>0</v>
      </c>
      <c r="H139" s="62">
        <f>IFERROR(SUMIFS('VICTOR BANORTE'!$N$2:$N$9,'VICTOR BANORTE'!$H$2:$H$9,"SALIDA",'VICTOR BANORTE'!$J$2:$J$9,$B139),0)</f>
        <v>0</v>
      </c>
      <c r="I139" s="62">
        <f>IFERROR(SUMIFS(RODRIGO!$N$2:$N$2,RODRIGO!$H$2:$H$2,"SALIDA",RODRIGO!$J$2:$J$2,$B139),0)</f>
        <v>0</v>
      </c>
      <c r="J139" s="62">
        <f>IFERROR(SUMIFS(MOY!$N$2:$N$12,MOY!$H$2:$H$12,"SALIDA",MOY!$J$2:$J$12,$B139),0)</f>
        <v>0</v>
      </c>
      <c r="K139" s="62">
        <f>IFERROR(SUMIFS('NORMA RUTH'!$N$2:$N$12,'NORMA RUTH'!$H$2:$H$12,"SALIDA",'NORMA RUTH'!$J$2:$J$12,$B139),0)</f>
        <v>0</v>
      </c>
      <c r="L139" s="62">
        <f>IFERROR(SUMIFS(VALERIA!$N$2:$N$10,VALERIA!$H$2:$H$10,"SALIDA",VALERIA!$J$2:$J$10,$B139),0)</f>
        <v>0</v>
      </c>
      <c r="M139" s="62">
        <f>IFERROR(SUMIFS('MANUEL BANAMEX'!$N$2:$N$25,'MANUEL BANAMEX'!$H$2:$H$25,"SALIDA",'MANUEL BANAMEX'!$J$2:$J$25,$B139),0)</f>
        <v>0</v>
      </c>
      <c r="N139" s="62">
        <f>IFERROR(SUMIFS(ROBERTO!$N$2:$N$2,ROBERTO!$H$2:$H$2,"SALIDA",ROBERTO!$J$2:$J$2,$B139),0)</f>
        <v>0</v>
      </c>
      <c r="O139" s="62">
        <f>IFERROR(SUMIFS(JUAN!$N$2:$N$11,JUAN!$H$2:$H$11,"SALIDA",JUAN!$J$2:$J$11,$B139),0)</f>
        <v>0</v>
      </c>
      <c r="P139" s="62">
        <f>IFERROR(SUMIFS('NORMA SANCHEZ'!$N$2:$N$14,'NORMA SANCHEZ'!$H$2:$H$14,"SALIDA",'NORMA SANCHEZ'!$J$2:$J$14,$B139),0)</f>
        <v>0</v>
      </c>
      <c r="Q139" s="62">
        <f>IFERROR(SUMIFS('JOSE CARLOS'!$N$2:$N$16,'JOSE CARLOS'!$H$2:$H$16,"SALIDA",'JOSE CARLOS'!$J$2:$J$16,$B139),0)</f>
        <v>0</v>
      </c>
      <c r="R139" s="62">
        <f>IFERROR(SUMIFS('LUIS ENRIQUE '!$N$2:$N$21,'LUIS ENRIQUE '!$H$2:$H$21,"SALIDA",'LUIS ENRIQUE '!$J$2:$J$21,$B139),0)</f>
        <v>0</v>
      </c>
      <c r="S139" s="62">
        <f>IFERROR(SUMIFS(CESARIA!$N$2:$N$15,CESARIA!$H$2:$H$15,"SALIDA",CESARIA!$J$2:$J$15,$B139),0)</f>
        <v>0</v>
      </c>
      <c r="T139" s="62">
        <f>IFERROR(SUMIFS(ALAN!$N$2:$N$14,ALAN!$H$2:$H$14,"SALIDA",ALAN!$J$2:$J$14,$B139),0)</f>
        <v>0</v>
      </c>
      <c r="U139" s="62">
        <f>IFERROR(SUMIFS(ELVIA!$N$2:$N$6,ELVIA!$H$2:$H$6,"SALIDA",ELVIA!$J$2:$J$6,$B139),0)</f>
        <v>0</v>
      </c>
      <c r="V139" s="62">
        <f>IFERROR(SUMIFS(CAJA!$N$2:$N$586,CAJA!$H$2:$H$586,"SALIDA",CAJA!$J$2:$J$586,$B139),0)</f>
        <v>0</v>
      </c>
      <c r="W139" s="62">
        <f>IFERROR(SUMIFS('CAJA TIGRES'!$N$2:$N$139,'CAJA TIGRES'!$H$2:$H$139,"SALIDA",'CAJA TIGRES'!$J$2:$J$139,$B139),0)</f>
        <v>0</v>
      </c>
      <c r="X139" s="62">
        <f>IFERROR(SUMIFS(RESERVA!$N$2:$N$2,RESERVA!$H$2:$H$2,"SALIDA",RESERVA!$J$2:$J$2,$B139),0)</f>
        <v>0</v>
      </c>
      <c r="Y139" s="96">
        <f t="shared" si="59"/>
        <v>573640</v>
      </c>
      <c r="Z139" s="96">
        <f t="shared" si="60"/>
        <v>573640</v>
      </c>
    </row>
    <row r="140" spans="1:26" x14ac:dyDescent="0.3">
      <c r="B140" s="63" t="s">
        <v>182</v>
      </c>
      <c r="C140" s="62">
        <f>IFERROR(SUMIFS('MGZ121'!$N$2:$N$175,'MGZ121'!H$2:H$175,"SALIDA",'MGZ121'!$J$2:$J$175,$B140),0)</f>
        <v>610571.25</v>
      </c>
      <c r="D140" s="62">
        <f>IFERROR(SUMIFS('MGZ BBVA'!$N$2:$N$88,'MGZ BBVA'!$H$2:$H$88,"SALIDA",'MGZ BBVA'!$J$2:$J$88,$B140),0)</f>
        <v>0</v>
      </c>
      <c r="E140" s="62">
        <f>IFERROR(SUMIFS('MGZ DOLARES'!$N$2:$N$2,'MGZ DOLARES'!$F$2:$F$2,"SALIDA",'MGZ DOLARES'!$J$2:$J$2,$B140),0)</f>
        <v>0</v>
      </c>
      <c r="F140" s="62">
        <f>IFERROR(SUMIFS('MGZ BAJIO'!$N$2:$N$4,'MGZ BAJIO'!$H$4,"SALIDA",'MGZ BAJIO'!$J$4,$B140),0)</f>
        <v>0</v>
      </c>
      <c r="G140" s="62">
        <f>IFERROR(SUMIFS('VICTOR BANAMEX'!$N$2:$N$65,'VICTOR BANAMEX'!$H$2:$H$65,"SALIDA",'VICTOR BANAMEX'!$J$2:$J$65,$B140),0)</f>
        <v>0</v>
      </c>
      <c r="H140" s="62">
        <f>IFERROR(SUMIFS('VICTOR BANORTE'!$N$2:$N$9,'VICTOR BANORTE'!$H$2:$H$9,"SALIDA",'VICTOR BANORTE'!$J$2:$J$9,$B140),0)</f>
        <v>0</v>
      </c>
      <c r="I140" s="62">
        <f>IFERROR(SUMIFS(RODRIGO!$N$2:$N$2,RODRIGO!$H$2:$H$2,"SALIDA",RODRIGO!$J$2:$J$2,$B140),0)</f>
        <v>0</v>
      </c>
      <c r="J140" s="62">
        <f>IFERROR(SUMIFS(MOY!$N$2:$N$12,MOY!$H$2:$H$12,"SALIDA",MOY!$J$2:$J$12,$B140),0)</f>
        <v>0</v>
      </c>
      <c r="K140" s="62">
        <f>IFERROR(SUMIFS('NORMA RUTH'!$N$2:$N$12,'NORMA RUTH'!$H$2:$H$12,"SALIDA",'NORMA RUTH'!$J$2:$J$12,$B140),0)</f>
        <v>0</v>
      </c>
      <c r="L140" s="62">
        <f>IFERROR(SUMIFS(VALERIA!$N$2:$N$10,VALERIA!$H$2:$H$10,"SALIDA",VALERIA!$J$2:$J$10,$B140),0)</f>
        <v>0</v>
      </c>
      <c r="M140" s="62">
        <f>IFERROR(SUMIFS('MANUEL BANAMEX'!$N$2:$N$25,'MANUEL BANAMEX'!$H$2:$H$25,"SALIDA",'MANUEL BANAMEX'!$J$2:$J$25,$B140),0)</f>
        <v>0</v>
      </c>
      <c r="N140" s="62">
        <f>IFERROR(SUMIFS(ROBERTO!$N$2:$N$2,ROBERTO!$H$2:$H$2,"SALIDA",ROBERTO!$J$2:$J$2,$B140),0)</f>
        <v>0</v>
      </c>
      <c r="O140" s="62">
        <f>IFERROR(SUMIFS(JUAN!$N$2:$N$11,JUAN!$H$2:$H$11,"SALIDA",JUAN!$J$2:$J$11,$B140),0)</f>
        <v>0</v>
      </c>
      <c r="P140" s="62">
        <f>IFERROR(SUMIFS('NORMA SANCHEZ'!$N$2:$N$14,'NORMA SANCHEZ'!$H$2:$H$14,"SALIDA",'NORMA SANCHEZ'!$J$2:$J$14,$B140),0)</f>
        <v>0</v>
      </c>
      <c r="Q140" s="62">
        <f>IFERROR(SUMIFS('JOSE CARLOS'!$N$2:$N$16,'JOSE CARLOS'!$H$2:$H$16,"SALIDA",'JOSE CARLOS'!$J$2:$J$16,$B140),0)</f>
        <v>0</v>
      </c>
      <c r="R140" s="62">
        <f>IFERROR(SUMIFS('LUIS ENRIQUE '!$N$2:$N$21,'LUIS ENRIQUE '!$H$2:$H$21,"SALIDA",'LUIS ENRIQUE '!$J$2:$J$21,$B140),0)</f>
        <v>0</v>
      </c>
      <c r="S140" s="62">
        <f>IFERROR(SUMIFS(CESARIA!$N$2:$N$15,CESARIA!$H$2:$H$15,"SALIDA",CESARIA!$J$2:$J$15,$B140),0)</f>
        <v>0</v>
      </c>
      <c r="T140" s="62">
        <f>IFERROR(SUMIFS(ALAN!$N$2:$N$14,ALAN!$H$2:$H$14,"SALIDA",ALAN!$J$2:$J$14,$B140),0)</f>
        <v>0</v>
      </c>
      <c r="U140" s="62">
        <f>IFERROR(SUMIFS(ELVIA!$N$2:$N$6,ELVIA!$H$2:$H$6,"SALIDA",ELVIA!$J$2:$J$6,$B140),0)</f>
        <v>0</v>
      </c>
      <c r="V140" s="62">
        <f>IFERROR(SUMIFS(CAJA!$N$2:$N$586,CAJA!$H$2:$H$586,"SALIDA",CAJA!$J$2:$J$586,$B140),0)</f>
        <v>0</v>
      </c>
      <c r="W140" s="62">
        <f>IFERROR(SUMIFS('CAJA TIGRES'!$N$2:$N$139,'CAJA TIGRES'!$H$2:$H$139,"SALIDA",'CAJA TIGRES'!$J$2:$J$139,$B140),0)</f>
        <v>0</v>
      </c>
      <c r="X140" s="62">
        <f>IFERROR(SUMIFS(RESERVA!$N$2:$N$2,RESERVA!$H$2:$H$2,"SALIDA",RESERVA!$J$2:$J$2,$B140),0)</f>
        <v>0</v>
      </c>
      <c r="Y140" s="96">
        <f t="shared" ref="Y140:Y145" si="61">SUM(C140:X140)</f>
        <v>610571.25</v>
      </c>
      <c r="Z140" s="96">
        <f t="shared" si="58"/>
        <v>610571.25</v>
      </c>
    </row>
    <row r="141" spans="1:26" x14ac:dyDescent="0.3">
      <c r="B141" s="63" t="s">
        <v>183</v>
      </c>
      <c r="C141" s="62">
        <f>IFERROR(SUMIFS('MGZ121'!$N$2:$N$175,'MGZ121'!H$2:H$175,"SALIDA",'MGZ121'!$J$2:$J$175,$B141),0)</f>
        <v>350957.5</v>
      </c>
      <c r="D141" s="62">
        <f>IFERROR(SUMIFS('MGZ BBVA'!$N$2:$N$88,'MGZ BBVA'!$H$2:$H$88,"SALIDA",'MGZ BBVA'!$J$2:$J$88,$B141),0)</f>
        <v>365078.75</v>
      </c>
      <c r="E141" s="62">
        <f>IFERROR(SUMIFS('MGZ DOLARES'!$N$2:$N$2,'MGZ DOLARES'!$F$2:$F$2,"SALIDA",'MGZ DOLARES'!$J$2:$J$2,$B141),0)</f>
        <v>0</v>
      </c>
      <c r="F141" s="62">
        <f>IFERROR(SUMIFS('MGZ BAJIO'!$N$2:$N$4,'MGZ BAJIO'!$H$4,"SALIDA",'MGZ BAJIO'!$J$4,$B141),0)</f>
        <v>0</v>
      </c>
      <c r="G141" s="62">
        <f>IFERROR(SUMIFS('VICTOR BANAMEX'!$N$2:$N$65,'VICTOR BANAMEX'!$H$2:$H$65,"SALIDA",'VICTOR BANAMEX'!$J$2:$J$65,$B141),0)</f>
        <v>0</v>
      </c>
      <c r="H141" s="62">
        <f>IFERROR(SUMIFS('VICTOR BANORTE'!$N$2:$N$9,'VICTOR BANORTE'!$H$2:$H$9,"SALIDA",'VICTOR BANORTE'!$J$2:$J$9,$B141),0)</f>
        <v>0</v>
      </c>
      <c r="I141" s="62">
        <f>IFERROR(SUMIFS(RODRIGO!$N$2:$N$2,RODRIGO!$H$2:$H$2,"SALIDA",RODRIGO!$J$2:$J$2,$B141),0)</f>
        <v>0</v>
      </c>
      <c r="J141" s="62">
        <f>IFERROR(SUMIFS(MOY!$N$2:$N$12,MOY!$H$2:$H$12,"SALIDA",MOY!$J$2:$J$12,$B141),0)</f>
        <v>0</v>
      </c>
      <c r="K141" s="62">
        <f>IFERROR(SUMIFS('NORMA RUTH'!$N$2:$N$12,'NORMA RUTH'!$H$2:$H$12,"SALIDA",'NORMA RUTH'!$J$2:$J$12,$B141),0)</f>
        <v>0</v>
      </c>
      <c r="L141" s="62">
        <f>IFERROR(SUMIFS(VALERIA!$N$2:$N$10,VALERIA!$H$2:$H$10,"SALIDA",VALERIA!$J$2:$J$10,$B141),0)</f>
        <v>0</v>
      </c>
      <c r="M141" s="62">
        <f>IFERROR(SUMIFS('MANUEL BANAMEX'!$N$2:$N$25,'MANUEL BANAMEX'!$H$2:$H$25,"SALIDA",'MANUEL BANAMEX'!$J$2:$J$25,$B141),0)</f>
        <v>0</v>
      </c>
      <c r="N141" s="62">
        <f>IFERROR(SUMIFS(ROBERTO!$N$2:$N$2,ROBERTO!$H$2:$H$2,"SALIDA",ROBERTO!$J$2:$J$2,$B141),0)</f>
        <v>0</v>
      </c>
      <c r="O141" s="62">
        <f>IFERROR(SUMIFS(JUAN!$N$2:$N$11,JUAN!$H$2:$H$11,"SALIDA",JUAN!$J$2:$J$11,$B141),0)</f>
        <v>0</v>
      </c>
      <c r="P141" s="62">
        <f>IFERROR(SUMIFS('NORMA SANCHEZ'!$N$2:$N$14,'NORMA SANCHEZ'!$H$2:$H$14,"SALIDA",'NORMA SANCHEZ'!$J$2:$J$14,$B141),0)</f>
        <v>0</v>
      </c>
      <c r="Q141" s="62">
        <f>IFERROR(SUMIFS('JOSE CARLOS'!$N$2:$N$16,'JOSE CARLOS'!$H$2:$H$16,"SALIDA",'JOSE CARLOS'!$J$2:$J$16,$B141),0)</f>
        <v>0</v>
      </c>
      <c r="R141" s="62">
        <f>IFERROR(SUMIFS('LUIS ENRIQUE '!$N$2:$N$21,'LUIS ENRIQUE '!$H$2:$H$21,"SALIDA",'LUIS ENRIQUE '!$J$2:$J$21,$B141),0)</f>
        <v>0</v>
      </c>
      <c r="S141" s="62">
        <f>IFERROR(SUMIFS(CESARIA!$N$2:$N$15,CESARIA!$H$2:$H$15,"SALIDA",CESARIA!$J$2:$J$15,$B141),0)</f>
        <v>0</v>
      </c>
      <c r="T141" s="62">
        <f>IFERROR(SUMIFS(ALAN!$N$2:$N$14,ALAN!$H$2:$H$14,"SALIDA",ALAN!$J$2:$J$14,$B141),0)</f>
        <v>0</v>
      </c>
      <c r="U141" s="62">
        <f>IFERROR(SUMIFS(ELVIA!$N$2:$N$6,ELVIA!$H$2:$H$6,"SALIDA",ELVIA!$J$2:$J$6,$B141),0)</f>
        <v>0</v>
      </c>
      <c r="V141" s="62">
        <f>IFERROR(SUMIFS(CAJA!$N$2:$N$586,CAJA!$H$2:$H$586,"SALIDA",CAJA!$J$2:$J$586,$B141),0)</f>
        <v>0</v>
      </c>
      <c r="W141" s="62">
        <f>IFERROR(SUMIFS('CAJA TIGRES'!$N$2:$N$139,'CAJA TIGRES'!$H$2:$H$139,"SALIDA",'CAJA TIGRES'!$J$2:$J$139,$B141),0)</f>
        <v>0</v>
      </c>
      <c r="X141" s="62">
        <f>IFERROR(SUMIFS(RESERVA!$N$2:$N$2,RESERVA!$H$2:$H$2,"SALIDA",RESERVA!$J$2:$J$2,$B141),0)</f>
        <v>0</v>
      </c>
      <c r="Y141" s="96">
        <f t="shared" si="61"/>
        <v>716036.25</v>
      </c>
      <c r="Z141" s="96">
        <f t="shared" si="58"/>
        <v>716036.25</v>
      </c>
    </row>
    <row r="142" spans="1:26" x14ac:dyDescent="0.3">
      <c r="B142" s="63" t="s">
        <v>184</v>
      </c>
      <c r="C142" s="62">
        <f>IFERROR(SUMIFS('MGZ121'!$N$2:$N$175,'MGZ121'!H$2:H$175,"SALIDA",'MGZ121'!$J$2:$J$175,$B142),0)</f>
        <v>10862.5</v>
      </c>
      <c r="D142" s="62">
        <f>IFERROR(SUMIFS('MGZ BBVA'!$N$2:$N$88,'MGZ BBVA'!$H$2:$H$88,"SALIDA",'MGZ BBVA'!$J$2:$J$88,$B142),0)</f>
        <v>0</v>
      </c>
      <c r="E142" s="62">
        <f>IFERROR(SUMIFS('MGZ DOLARES'!$N$2:$N$2,'MGZ DOLARES'!$F$2:$F$2,"SALIDA",'MGZ DOLARES'!$J$2:$J$2,$B142),0)</f>
        <v>0</v>
      </c>
      <c r="F142" s="62">
        <f>IFERROR(SUMIFS('MGZ BAJIO'!$N$2:$N$4,'MGZ BAJIO'!$H$4,"SALIDA",'MGZ BAJIO'!$J$4,$B142),0)</f>
        <v>0</v>
      </c>
      <c r="G142" s="62">
        <f>IFERROR(SUMIFS('VICTOR BANAMEX'!$N$2:$N$65,'VICTOR BANAMEX'!$H$2:$H$65,"SALIDA",'VICTOR BANAMEX'!$J$2:$J$65,$B142),0)</f>
        <v>0</v>
      </c>
      <c r="H142" s="62">
        <f>IFERROR(SUMIFS('VICTOR BANORTE'!$N$2:$N$9,'VICTOR BANORTE'!$H$2:$H$9,"SALIDA",'VICTOR BANORTE'!$J$2:$J$9,$B142),0)</f>
        <v>0</v>
      </c>
      <c r="I142" s="62">
        <f>IFERROR(SUMIFS(RODRIGO!$N$2:$N$2,RODRIGO!$H$2:$H$2,"SALIDA",RODRIGO!$J$2:$J$2,$B142),0)</f>
        <v>0</v>
      </c>
      <c r="J142" s="62">
        <f>IFERROR(SUMIFS(MOY!$N$2:$N$12,MOY!$H$2:$H$12,"SALIDA",MOY!$J$2:$J$12,$B142),0)</f>
        <v>0</v>
      </c>
      <c r="K142" s="62">
        <f>IFERROR(SUMIFS('NORMA RUTH'!$N$2:$N$12,'NORMA RUTH'!$H$2:$H$12,"SALIDA",'NORMA RUTH'!$J$2:$J$12,$B142),0)</f>
        <v>0</v>
      </c>
      <c r="L142" s="62">
        <f>IFERROR(SUMIFS(VALERIA!$N$2:$N$10,VALERIA!$H$2:$H$10,"SALIDA",VALERIA!$J$2:$J$10,$B142),0)</f>
        <v>0</v>
      </c>
      <c r="M142" s="62">
        <f>IFERROR(SUMIFS('MANUEL BANAMEX'!$N$2:$N$25,'MANUEL BANAMEX'!$H$2:$H$25,"SALIDA",'MANUEL BANAMEX'!$J$2:$J$25,$B142),0)</f>
        <v>0</v>
      </c>
      <c r="N142" s="62">
        <f>IFERROR(SUMIFS(ROBERTO!$N$2:$N$2,ROBERTO!$H$2:$H$2,"SALIDA",ROBERTO!$J$2:$J$2,$B142),0)</f>
        <v>0</v>
      </c>
      <c r="O142" s="62">
        <f>IFERROR(SUMIFS(JUAN!$N$2:$N$11,JUAN!$H$2:$H$11,"SALIDA",JUAN!$J$2:$J$11,$B142),0)</f>
        <v>0</v>
      </c>
      <c r="P142" s="62">
        <f>IFERROR(SUMIFS('NORMA SANCHEZ'!$N$2:$N$14,'NORMA SANCHEZ'!$H$2:$H$14,"SALIDA",'NORMA SANCHEZ'!$J$2:$J$14,$B142),0)</f>
        <v>0</v>
      </c>
      <c r="Q142" s="62">
        <f>IFERROR(SUMIFS('JOSE CARLOS'!$N$2:$N$16,'JOSE CARLOS'!$H$2:$H$16,"SALIDA",'JOSE CARLOS'!$J$2:$J$16,$B142),0)</f>
        <v>0</v>
      </c>
      <c r="R142" s="62">
        <f>IFERROR(SUMIFS('LUIS ENRIQUE '!$N$2:$N$21,'LUIS ENRIQUE '!$H$2:$H$21,"SALIDA",'LUIS ENRIQUE '!$J$2:$J$21,$B142),0)</f>
        <v>0</v>
      </c>
      <c r="S142" s="62">
        <f>IFERROR(SUMIFS(CESARIA!$N$2:$N$15,CESARIA!$H$2:$H$15,"SALIDA",CESARIA!$J$2:$J$15,$B142),0)</f>
        <v>0</v>
      </c>
      <c r="T142" s="62">
        <f>IFERROR(SUMIFS(ALAN!$N$2:$N$14,ALAN!$H$2:$H$14,"SALIDA",ALAN!$J$2:$J$14,$B142),0)</f>
        <v>0</v>
      </c>
      <c r="U142" s="62">
        <f>IFERROR(SUMIFS(ELVIA!$N$2:$N$6,ELVIA!$H$2:$H$6,"SALIDA",ELVIA!$J$2:$J$6,$B142),0)</f>
        <v>0</v>
      </c>
      <c r="V142" s="62">
        <f>IFERROR(SUMIFS(CAJA!$N$2:$N$586,CAJA!$H$2:$H$586,"SALIDA",CAJA!$J$2:$J$586,$B142),0)</f>
        <v>0</v>
      </c>
      <c r="W142" s="62">
        <f>IFERROR(SUMIFS('CAJA TIGRES'!$N$2:$N$139,'CAJA TIGRES'!$H$2:$H$139,"SALIDA",'CAJA TIGRES'!$J$2:$J$139,$B142),0)</f>
        <v>0</v>
      </c>
      <c r="X142" s="62">
        <f>IFERROR(SUMIFS(RESERVA!$N$2:$N$2,RESERVA!$H$2:$H$2,"SALIDA",RESERVA!$J$2:$J$2,$B142),0)</f>
        <v>0</v>
      </c>
      <c r="Y142" s="96">
        <f t="shared" si="61"/>
        <v>10862.5</v>
      </c>
      <c r="Z142" s="96">
        <f t="shared" si="58"/>
        <v>10862.5</v>
      </c>
    </row>
    <row r="143" spans="1:26" x14ac:dyDescent="0.3">
      <c r="A143">
        <v>12.2</v>
      </c>
      <c r="B143" s="63" t="s">
        <v>33</v>
      </c>
      <c r="C143" s="62">
        <f>IFERROR(SUMIFS('MGZ121'!$N$2:$N$175,'MGZ121'!H$2:H$175,"SALIDA",'MGZ121'!$J$2:$J$175,$B143),0)</f>
        <v>281247.71999999997</v>
      </c>
      <c r="D143" s="62">
        <f>IFERROR(SUMIFS('MGZ BBVA'!$N$2:$N$88,'MGZ BBVA'!$H$2:$H$88,"SALIDA",'MGZ BBVA'!$J$2:$J$88,$B143),0)</f>
        <v>35000</v>
      </c>
      <c r="E143" s="62">
        <f>IFERROR(SUMIFS('MGZ DOLARES'!$N$2:$N$2,'MGZ DOLARES'!$F$2:$F$2,"SALIDA",'MGZ DOLARES'!$J$2:$J$2,$B143),0)</f>
        <v>0</v>
      </c>
      <c r="F143" s="62">
        <f>IFERROR(SUMIFS('MGZ BAJIO'!$N$2:$N$4,'MGZ BAJIO'!$H$4,"SALIDA",'MGZ BAJIO'!$J$4,$B143),0)</f>
        <v>0</v>
      </c>
      <c r="G143" s="62">
        <f>IFERROR(SUMIFS('VICTOR BANAMEX'!$N$2:$N$65,'VICTOR BANAMEX'!$H$2:$H$65,"SALIDA",'VICTOR BANAMEX'!$J$2:$J$65,$B143),0)</f>
        <v>0</v>
      </c>
      <c r="H143" s="62">
        <f>IFERROR(SUMIFS('VICTOR BANORTE'!$N$2:$N$9,'VICTOR BANORTE'!$H$2:$H$9,"SALIDA",'VICTOR BANORTE'!$J$2:$J$9,$B143),0)</f>
        <v>0</v>
      </c>
      <c r="I143" s="62">
        <f>IFERROR(SUMIFS(RODRIGO!$N$2:$N$2,RODRIGO!$H$2:$H$2,"SALIDA",RODRIGO!$J$2:$J$2,$B143),0)</f>
        <v>0</v>
      </c>
      <c r="J143" s="62">
        <f>IFERROR(SUMIFS(MOY!$N$2:$N$12,MOY!$H$2:$H$12,"SALIDA",MOY!$J$2:$J$12,$B143),0)</f>
        <v>0</v>
      </c>
      <c r="K143" s="62">
        <f>IFERROR(SUMIFS('NORMA RUTH'!$N$2:$N$12,'NORMA RUTH'!$H$2:$H$12,"SALIDA",'NORMA RUTH'!$J$2:$J$12,$B143),0)</f>
        <v>69752.28</v>
      </c>
      <c r="L143" s="62">
        <f>IFERROR(SUMIFS(VALERIA!$N$2:$N$10,VALERIA!$H$2:$H$10,"SALIDA",VALERIA!$J$2:$J$10,$B143),0)</f>
        <v>0</v>
      </c>
      <c r="M143" s="62">
        <f>IFERROR(SUMIFS('MANUEL BANAMEX'!$N$2:$N$25,'MANUEL BANAMEX'!$H$2:$H$25,"SALIDA",'MANUEL BANAMEX'!$J$2:$J$25,$B143),0)</f>
        <v>0</v>
      </c>
      <c r="N143" s="62">
        <f>IFERROR(SUMIFS(ROBERTO!$N$2:$N$2,ROBERTO!$H$2:$H$2,"SALIDA",ROBERTO!$J$2:$J$2,$B143),0)</f>
        <v>0</v>
      </c>
      <c r="O143" s="62">
        <f>IFERROR(SUMIFS(JUAN!$N$2:$N$11,JUAN!$H$2:$H$11,"SALIDA",JUAN!$J$2:$J$11,$B143),0)</f>
        <v>360000</v>
      </c>
      <c r="P143" s="62">
        <f>IFERROR(SUMIFS('NORMA SANCHEZ'!$N$2:$N$14,'NORMA SANCHEZ'!$H$2:$H$14,"SALIDA",'NORMA SANCHEZ'!$J$2:$J$14,$B143),0)</f>
        <v>701000</v>
      </c>
      <c r="Q143" s="62">
        <f>IFERROR(SUMIFS('JOSE CARLOS'!$N$2:$N$16,'JOSE CARLOS'!$H$2:$H$16,"SALIDA",'JOSE CARLOS'!$J$2:$J$16,$B143),0)</f>
        <v>570000</v>
      </c>
      <c r="R143" s="62">
        <f>IFERROR(SUMIFS('LUIS ENRIQUE '!$N$2:$N$21,'LUIS ENRIQUE '!$H$2:$H$21,"SALIDA",'LUIS ENRIQUE '!$J$2:$J$21,$B143),0)</f>
        <v>1300000</v>
      </c>
      <c r="S143" s="62">
        <f>IFERROR(SUMIFS(CESARIA!$N$2:$N$15,CESARIA!$H$2:$H$15,"SALIDA",CESARIA!$J$2:$J$15,$B143),0)</f>
        <v>600000</v>
      </c>
      <c r="T143" s="62">
        <f>IFERROR(SUMIFS(ALAN!$N$2:$N$14,ALAN!$H$2:$H$14,"SALIDA",ALAN!$J$2:$J$14,$B143),0)</f>
        <v>350000</v>
      </c>
      <c r="U143" s="62">
        <f>IFERROR(SUMIFS(ELVIA!$N$2:$N$6,ELVIA!$H$2:$H$6,"SALIDA",ELVIA!$J$2:$J$6,$B143),0)</f>
        <v>0</v>
      </c>
      <c r="V143" s="62">
        <f>IFERROR(SUMIFS(CAJA!$N$2:$N$586,CAJA!$H$2:$H$586,"SALIDA",CAJA!$J$2:$J$586,$B143),0)</f>
        <v>0</v>
      </c>
      <c r="W143" s="62">
        <f>IFERROR(SUMIFS('CAJA TIGRES'!$N$2:$N$139,'CAJA TIGRES'!$H$2:$H$139,"SALIDA",'CAJA TIGRES'!$J$2:$J$139,$B143),0)</f>
        <v>50000</v>
      </c>
      <c r="X143" s="62">
        <f>IFERROR(SUMIFS(RESERVA!$N$2:$N$2,RESERVA!$H$2:$H$2,"SALIDA",RESERVA!$J$2:$J$2,$B143),0)</f>
        <v>0</v>
      </c>
      <c r="Y143" s="96">
        <f t="shared" si="61"/>
        <v>4317000</v>
      </c>
      <c r="Z143" s="96">
        <f t="shared" si="58"/>
        <v>4317000</v>
      </c>
    </row>
    <row r="144" spans="1:26" x14ac:dyDescent="0.3">
      <c r="B144" s="63" t="s">
        <v>200</v>
      </c>
      <c r="C144" s="62">
        <f>IFERROR(SUMIFS('MGZ121'!$N$2:$N$175,'MGZ121'!H$2:H$175,"SALIDA",'MGZ121'!$J$2:$J$175,$B144),0)</f>
        <v>0</v>
      </c>
      <c r="D144" s="62">
        <f>IFERROR(SUMIFS('MGZ BBVA'!$N$2:$N$88,'MGZ BBVA'!$H$2:$H$88,"SALIDA",'MGZ BBVA'!$J$2:$J$88,$B144),0)</f>
        <v>0</v>
      </c>
      <c r="E144" s="62">
        <f>IFERROR(SUMIFS('MGZ DOLARES'!$N$2:$N$2,'MGZ DOLARES'!$F$2:$F$2,"SALIDA",'MGZ DOLARES'!$J$2:$J$2,$B144),0)</f>
        <v>0</v>
      </c>
      <c r="F144" s="62">
        <f>IFERROR(SUMIFS('MGZ BAJIO'!$N$2:$N$4,'MGZ BAJIO'!$H$4,"SALIDA",'MGZ BAJIO'!$J$4,$B144),0)</f>
        <v>0</v>
      </c>
      <c r="G144" s="62">
        <f>IFERROR(SUMIFS('VICTOR BANAMEX'!$N$2:$N$65,'VICTOR BANAMEX'!$H$2:$H$65,"SALIDA",'VICTOR BANAMEX'!$J$2:$J$65,$B144),0)</f>
        <v>0</v>
      </c>
      <c r="H144" s="62">
        <f>IFERROR(SUMIFS('VICTOR BANORTE'!$N$2:$N$9,'VICTOR BANORTE'!$H$2:$H$9,"SALIDA",'VICTOR BANORTE'!$J$2:$J$9,$B144),0)</f>
        <v>0</v>
      </c>
      <c r="I144" s="62">
        <f>IFERROR(SUMIFS(RODRIGO!$N$2:$N$2,RODRIGO!$H$2:$H$2,"SALIDA",RODRIGO!$J$2:$J$2,$B144),0)</f>
        <v>0</v>
      </c>
      <c r="J144" s="62">
        <f>IFERROR(SUMIFS(MOY!$N$2:$N$12,MOY!$H$2:$H$12,"SALIDA",MOY!$J$2:$J$12,$B144),0)</f>
        <v>0</v>
      </c>
      <c r="K144" s="62">
        <f>IFERROR(SUMIFS('NORMA RUTH'!$N$2:$N$12,'NORMA RUTH'!$H$2:$H$12,"SALIDA",'NORMA RUTH'!$J$2:$J$12,$B144),0)</f>
        <v>0</v>
      </c>
      <c r="L144" s="62">
        <f>IFERROR(SUMIFS(VALERIA!$N$2:$N$10,VALERIA!$H$2:$H$10,"SALIDA",VALERIA!$J$2:$J$10,$B144),0)</f>
        <v>0</v>
      </c>
      <c r="M144" s="62">
        <f>IFERROR(SUMIFS('MANUEL BANAMEX'!$N$2:$N$25,'MANUEL BANAMEX'!$H$2:$H$25,"SALIDA",'MANUEL BANAMEX'!$J$2:$J$25,$B144),0)</f>
        <v>0</v>
      </c>
      <c r="N144" s="62">
        <f>IFERROR(SUMIFS(ROBERTO!$N$2:$N$2,ROBERTO!$H$2:$H$2,"SALIDA",ROBERTO!$J$2:$J$2,$B144),0)</f>
        <v>0</v>
      </c>
      <c r="O144" s="62">
        <f>IFERROR(SUMIFS(JUAN!$N$2:$N$11,JUAN!$H$2:$H$11,"SALIDA",JUAN!$J$2:$J$11,$B144),0)</f>
        <v>0</v>
      </c>
      <c r="P144" s="62">
        <f>IFERROR(SUMIFS('NORMA SANCHEZ'!$N$2:$N$14,'NORMA SANCHEZ'!$H$2:$H$14,"SALIDA",'NORMA SANCHEZ'!$J$2:$J$14,$B144),0)</f>
        <v>0</v>
      </c>
      <c r="Q144" s="62">
        <f>IFERROR(SUMIFS('JOSE CARLOS'!$N$2:$N$16,'JOSE CARLOS'!$H$2:$H$16,"SALIDA",'JOSE CARLOS'!$J$2:$J$16,$B144),0)</f>
        <v>0</v>
      </c>
      <c r="R144" s="62">
        <f>IFERROR(SUMIFS('LUIS ENRIQUE '!$N$2:$N$21,'LUIS ENRIQUE '!$H$2:$H$21,"SALIDA",'LUIS ENRIQUE '!$J$2:$J$21,$B144),0)</f>
        <v>0</v>
      </c>
      <c r="S144" s="62">
        <f>IFERROR(SUMIFS(CESARIA!$N$2:$N$15,CESARIA!$H$2:$H$15,"SALIDA",CESARIA!$J$2:$J$15,$B144),0)</f>
        <v>0</v>
      </c>
      <c r="T144" s="62">
        <f>IFERROR(SUMIFS(ALAN!$N$2:$N$14,ALAN!$H$2:$H$14,"SALIDA",ALAN!$J$2:$J$14,$B144),0)</f>
        <v>0</v>
      </c>
      <c r="U144" s="62">
        <f>IFERROR(SUMIFS(ELVIA!$N$2:$N$6,ELVIA!$H$2:$H$6,"SALIDA",ELVIA!$J$2:$J$6,$B144),0)</f>
        <v>0</v>
      </c>
      <c r="V144" s="62">
        <f>IFERROR(SUMIFS(CAJA!$N$2:$N$586,CAJA!$H$2:$H$586,"SALIDA",CAJA!$J$2:$J$586,$B144),0)</f>
        <v>1005000</v>
      </c>
      <c r="W144" s="62">
        <f>IFERROR(SUMIFS('CAJA TIGRES'!$N$2:$N$139,'CAJA TIGRES'!$H$2:$H$139,"SALIDA",'CAJA TIGRES'!$J$2:$J$139,$B144),0)</f>
        <v>0</v>
      </c>
      <c r="X144" s="62">
        <f>IFERROR(SUMIFS(RESERVA!$N$2:$N$2,RESERVA!$H$2:$H$2,"SALIDA",RESERVA!$J$2:$J$2,$B144),0)</f>
        <v>0</v>
      </c>
      <c r="Y144" s="96">
        <f t="shared" si="61"/>
        <v>1005000</v>
      </c>
      <c r="Z144" s="96">
        <f t="shared" si="58"/>
        <v>1005000</v>
      </c>
    </row>
    <row r="145" spans="1:26" x14ac:dyDescent="0.3">
      <c r="B145" s="63" t="s">
        <v>213</v>
      </c>
      <c r="C145" s="62">
        <f>IFERROR(SUMIFS('MGZ121'!$N$2:$N$175,'MGZ121'!H$2:H$175,"SALIDA",'MGZ121'!$J$2:$J$175,$B145),0)</f>
        <v>0</v>
      </c>
      <c r="D145" s="62">
        <f>IFERROR(SUMIFS('MGZ BBVA'!$N$2:$N$88,'MGZ BBVA'!$H$2:$H$88,"SALIDA",'MGZ BBVA'!$J$2:$J$88,$B145),0)</f>
        <v>0</v>
      </c>
      <c r="E145" s="62">
        <f>IFERROR(SUMIFS('MGZ DOLARES'!$N$2:$N$2,'MGZ DOLARES'!$F$2:$F$2,"SALIDA",'MGZ DOLARES'!$J$2:$J$2,$B145),0)</f>
        <v>0</v>
      </c>
      <c r="F145" s="62">
        <f>IFERROR(SUMIFS('MGZ BAJIO'!$N$2:$N$4,'MGZ BAJIO'!$H$4,"SALIDA",'MGZ BAJIO'!$J$4,$B145),0)</f>
        <v>0</v>
      </c>
      <c r="G145" s="62">
        <f>IFERROR(SUMIFS('VICTOR BANAMEX'!$N$2:$N$65,'VICTOR BANAMEX'!$H$2:$H$65,"SALIDA",'VICTOR BANAMEX'!$J$2:$J$65,$B145),0)</f>
        <v>0</v>
      </c>
      <c r="H145" s="62">
        <f>IFERROR(SUMIFS('VICTOR BANORTE'!$N$2:$N$9,'VICTOR BANORTE'!$H$2:$H$9,"SALIDA",'VICTOR BANORTE'!$J$2:$J$9,$B145),0)</f>
        <v>0</v>
      </c>
      <c r="I145" s="62">
        <f>IFERROR(SUMIFS(RODRIGO!$N$2:$N$2,RODRIGO!$H$2:$H$2,"SALIDA",RODRIGO!$J$2:$J$2,$B145),0)</f>
        <v>0</v>
      </c>
      <c r="J145" s="62">
        <f>IFERROR(SUMIFS(MOY!$N$2:$N$12,MOY!$H$2:$H$12,"SALIDA",MOY!$J$2:$J$12,$B145),0)</f>
        <v>0</v>
      </c>
      <c r="K145" s="62">
        <f>IFERROR(SUMIFS('NORMA RUTH'!$N$2:$N$12,'NORMA RUTH'!$H$2:$H$12,"SALIDA",'NORMA RUTH'!$J$2:$J$12,$B145),0)</f>
        <v>0</v>
      </c>
      <c r="L145" s="62">
        <f>IFERROR(SUMIFS(VALERIA!$N$2:$N$10,VALERIA!$H$2:$H$10,"SALIDA",VALERIA!$J$2:$J$10,$B145),0)</f>
        <v>0</v>
      </c>
      <c r="M145" s="62">
        <f>IFERROR(SUMIFS('MANUEL BANAMEX'!$N$2:$N$25,'MANUEL BANAMEX'!$H$2:$H$25,"SALIDA",'MANUEL BANAMEX'!$J$2:$J$25,$B145),0)</f>
        <v>0</v>
      </c>
      <c r="N145" s="62">
        <f>IFERROR(SUMIFS(ROBERTO!$N$2:$N$2,ROBERTO!$H$2:$H$2,"SALIDA",ROBERTO!$J$2:$J$2,$B145),0)</f>
        <v>0</v>
      </c>
      <c r="O145" s="62">
        <f>IFERROR(SUMIFS(JUAN!$N$2:$N$11,JUAN!$H$2:$H$11,"SALIDA",JUAN!$J$2:$J$11,$B145),0)</f>
        <v>0</v>
      </c>
      <c r="P145" s="62">
        <f>IFERROR(SUMIFS('NORMA SANCHEZ'!$N$2:$N$14,'NORMA SANCHEZ'!$H$2:$H$14,"SALIDA",'NORMA SANCHEZ'!$J$2:$J$14,$B145),0)</f>
        <v>0</v>
      </c>
      <c r="Q145" s="62">
        <f>IFERROR(SUMIFS('JOSE CARLOS'!$N$2:$N$16,'JOSE CARLOS'!$H$2:$H$16,"SALIDA",'JOSE CARLOS'!$J$2:$J$16,$B145),0)</f>
        <v>0</v>
      </c>
      <c r="R145" s="62">
        <f>IFERROR(SUMIFS('LUIS ENRIQUE '!$N$2:$N$21,'LUIS ENRIQUE '!$H$2:$H$21,"SALIDA",'LUIS ENRIQUE '!$J$2:$J$21,$B145),0)</f>
        <v>0</v>
      </c>
      <c r="S145" s="62">
        <f>IFERROR(SUMIFS(CESARIA!$N$2:$N$15,CESARIA!$H$2:$H$15,"SALIDA",CESARIA!$J$2:$J$15,$B145),0)</f>
        <v>0</v>
      </c>
      <c r="T145" s="62">
        <f>IFERROR(SUMIFS(ALAN!$N$2:$N$14,ALAN!$H$2:$H$14,"SALIDA",ALAN!$J$2:$J$14,$B145),0)</f>
        <v>0</v>
      </c>
      <c r="U145" s="62">
        <f>IFERROR(SUMIFS(ELVIA!$N$2:$N$6,ELVIA!$H$2:$H$6,"SALIDA",ELVIA!$J$2:$J$6,$B145),0)</f>
        <v>0</v>
      </c>
      <c r="V145" s="62">
        <f>IFERROR(SUMIFS(CAJA!$N$2:$N$586,CAJA!$H$2:$H$586,"SALIDA",CAJA!$J$2:$J$586,$B145),0)</f>
        <v>0</v>
      </c>
      <c r="W145" s="62">
        <f>IFERROR(SUMIFS('CAJA TIGRES'!$N$2:$N$139,'CAJA TIGRES'!$H$2:$H$139,"SALIDA",'CAJA TIGRES'!$J$2:$J$139,$B145),0)</f>
        <v>0</v>
      </c>
      <c r="X145" s="62">
        <f>IFERROR(SUMIFS(RESERVA!$N$2:$N$2,RESERVA!$H$2:$H$2,"SALIDA",RESERVA!$J$2:$J$2,$B145),0)</f>
        <v>0</v>
      </c>
      <c r="Y145" s="96">
        <f t="shared" si="61"/>
        <v>0</v>
      </c>
      <c r="Z145" s="96">
        <f t="shared" si="58"/>
        <v>0</v>
      </c>
    </row>
    <row r="146" spans="1:26" x14ac:dyDescent="0.3">
      <c r="B146" s="16" t="s">
        <v>111</v>
      </c>
      <c r="C146" s="76">
        <f t="shared" ref="C146:M146" si="62">SUM(C122:C145)</f>
        <v>4605022.0699999994</v>
      </c>
      <c r="D146" s="76">
        <f t="shared" si="62"/>
        <v>1912177</v>
      </c>
      <c r="E146" s="76">
        <f t="shared" si="62"/>
        <v>0</v>
      </c>
      <c r="F146" s="76">
        <f t="shared" si="62"/>
        <v>0</v>
      </c>
      <c r="G146" s="76">
        <f t="shared" si="62"/>
        <v>62260</v>
      </c>
      <c r="H146" s="76">
        <f t="shared" si="62"/>
        <v>0</v>
      </c>
      <c r="I146" s="76">
        <f t="shared" si="62"/>
        <v>0</v>
      </c>
      <c r="J146" s="76">
        <f t="shared" si="62"/>
        <v>0</v>
      </c>
      <c r="K146" s="76">
        <f t="shared" si="62"/>
        <v>69752.28</v>
      </c>
      <c r="L146" s="76">
        <f t="shared" si="62"/>
        <v>0</v>
      </c>
      <c r="M146" s="76">
        <f t="shared" si="62"/>
        <v>0</v>
      </c>
      <c r="N146" s="76">
        <f t="shared" ref="N146" si="63">SUM(N122:N145)</f>
        <v>0</v>
      </c>
      <c r="O146" s="76">
        <f t="shared" ref="O146:Z146" si="64">SUM(O122:O145)</f>
        <v>360000</v>
      </c>
      <c r="P146" s="76">
        <f t="shared" si="64"/>
        <v>701000</v>
      </c>
      <c r="Q146" s="76">
        <f t="shared" si="64"/>
        <v>570000</v>
      </c>
      <c r="R146" s="76">
        <f t="shared" si="64"/>
        <v>1300000</v>
      </c>
      <c r="S146" s="76">
        <f t="shared" si="64"/>
        <v>600000</v>
      </c>
      <c r="T146" s="76">
        <f t="shared" si="64"/>
        <v>715000</v>
      </c>
      <c r="U146" s="76">
        <f t="shared" si="64"/>
        <v>0</v>
      </c>
      <c r="V146" s="76">
        <f t="shared" si="64"/>
        <v>1007500</v>
      </c>
      <c r="W146" s="76">
        <f t="shared" si="64"/>
        <v>50000</v>
      </c>
      <c r="X146" s="76">
        <f t="shared" si="64"/>
        <v>0</v>
      </c>
      <c r="Y146" s="76">
        <f t="shared" si="64"/>
        <v>11952711.35</v>
      </c>
      <c r="Z146" s="76">
        <f t="shared" si="64"/>
        <v>11952711.35</v>
      </c>
    </row>
    <row r="147" spans="1:26" s="84" customFormat="1" ht="22.2" customHeight="1" x14ac:dyDescent="0.3">
      <c r="B147" s="17" t="s">
        <v>17</v>
      </c>
      <c r="C147" s="82">
        <f t="shared" ref="C147:M147" si="65">C119-C146</f>
        <v>-4455022.0699999994</v>
      </c>
      <c r="D147" s="82">
        <f t="shared" si="65"/>
        <v>-881027</v>
      </c>
      <c r="E147" s="82">
        <f t="shared" si="65"/>
        <v>0</v>
      </c>
      <c r="F147" s="82">
        <f t="shared" si="65"/>
        <v>0</v>
      </c>
      <c r="G147" s="82">
        <f t="shared" si="65"/>
        <v>640510.39</v>
      </c>
      <c r="H147" s="82">
        <f t="shared" si="65"/>
        <v>62260</v>
      </c>
      <c r="I147" s="82">
        <f t="shared" si="65"/>
        <v>0</v>
      </c>
      <c r="J147" s="82">
        <f t="shared" si="65"/>
        <v>237000</v>
      </c>
      <c r="K147" s="82">
        <f t="shared" si="65"/>
        <v>-48490.82</v>
      </c>
      <c r="L147" s="82">
        <f t="shared" si="65"/>
        <v>40000</v>
      </c>
      <c r="M147" s="82">
        <f t="shared" si="65"/>
        <v>80895</v>
      </c>
      <c r="N147" s="82">
        <f t="shared" ref="N147" si="66">N119-N146</f>
        <v>0</v>
      </c>
      <c r="O147" s="82">
        <f t="shared" ref="O147:Z147" si="67">O119-O146</f>
        <v>6165</v>
      </c>
      <c r="P147" s="82">
        <f t="shared" si="67"/>
        <v>4766.25</v>
      </c>
      <c r="Q147" s="82">
        <f t="shared" si="67"/>
        <v>3640</v>
      </c>
      <c r="R147" s="82">
        <f t="shared" si="67"/>
        <v>22333.25</v>
      </c>
      <c r="S147" s="82">
        <f t="shared" si="67"/>
        <v>10571.25</v>
      </c>
      <c r="T147" s="82">
        <f t="shared" si="67"/>
        <v>1036.25</v>
      </c>
      <c r="U147" s="83">
        <f t="shared" si="67"/>
        <v>10862.5</v>
      </c>
      <c r="V147" s="83">
        <f t="shared" si="67"/>
        <v>3309499.12</v>
      </c>
      <c r="W147" s="83">
        <f t="shared" si="67"/>
        <v>925000</v>
      </c>
      <c r="X147" s="83">
        <f t="shared" si="67"/>
        <v>0</v>
      </c>
      <c r="Y147" s="83">
        <f t="shared" si="67"/>
        <v>-30000.88000000082</v>
      </c>
      <c r="Z147" s="83">
        <f t="shared" si="67"/>
        <v>-30000.88000000082</v>
      </c>
    </row>
    <row r="148" spans="1:26" ht="8.5500000000000007" customHeight="1" x14ac:dyDescent="0.3"/>
    <row r="149" spans="1:26" x14ac:dyDescent="0.3">
      <c r="B149" s="91" t="s">
        <v>3</v>
      </c>
      <c r="C149" s="75"/>
      <c r="D149" s="12"/>
      <c r="E149" s="12"/>
      <c r="F149" s="12"/>
      <c r="G149" s="12"/>
      <c r="H149" s="12"/>
      <c r="I149" s="12"/>
      <c r="J149" s="12"/>
      <c r="K149" s="12"/>
      <c r="L149" s="12"/>
      <c r="M149" s="12"/>
      <c r="N149" s="12"/>
      <c r="O149" s="12"/>
      <c r="P149" s="12"/>
      <c r="Q149" s="12"/>
      <c r="R149" s="12"/>
      <c r="S149" s="12"/>
      <c r="T149" s="12"/>
      <c r="U149" s="12"/>
      <c r="V149" s="12"/>
      <c r="W149" s="12"/>
      <c r="X149" s="12"/>
      <c r="Y149" s="97"/>
      <c r="Z149" s="97"/>
    </row>
    <row r="150" spans="1:26" s="180" customFormat="1" x14ac:dyDescent="0.3">
      <c r="A150" s="180">
        <v>2</v>
      </c>
      <c r="B150" s="185" t="s">
        <v>54</v>
      </c>
      <c r="C150" s="135">
        <f>SUM(C151:C157)</f>
        <v>0</v>
      </c>
      <c r="D150" s="135">
        <f t="shared" ref="D150:Z150" si="68">SUM(D151:D157)</f>
        <v>0</v>
      </c>
      <c r="E150" s="135">
        <f t="shared" si="68"/>
        <v>0</v>
      </c>
      <c r="F150" s="135">
        <f t="shared" si="68"/>
        <v>0</v>
      </c>
      <c r="G150" s="135">
        <f t="shared" si="68"/>
        <v>352409.87719326717</v>
      </c>
      <c r="H150" s="135">
        <f t="shared" si="68"/>
        <v>0</v>
      </c>
      <c r="I150" s="135">
        <f t="shared" si="68"/>
        <v>0</v>
      </c>
      <c r="J150" s="135">
        <f t="shared" si="68"/>
        <v>0</v>
      </c>
      <c r="K150" s="135">
        <f t="shared" si="68"/>
        <v>0</v>
      </c>
      <c r="L150" s="135">
        <f t="shared" si="68"/>
        <v>13210.65</v>
      </c>
      <c r="M150" s="135">
        <f t="shared" si="68"/>
        <v>0</v>
      </c>
      <c r="N150" s="135">
        <f t="shared" si="68"/>
        <v>0</v>
      </c>
      <c r="O150" s="135">
        <f t="shared" si="68"/>
        <v>0</v>
      </c>
      <c r="P150" s="135">
        <f t="shared" si="68"/>
        <v>0</v>
      </c>
      <c r="Q150" s="135">
        <f t="shared" si="68"/>
        <v>0</v>
      </c>
      <c r="R150" s="135">
        <f t="shared" ref="R150" si="69">SUM(R151:R157)</f>
        <v>0</v>
      </c>
      <c r="S150" s="135">
        <f t="shared" si="68"/>
        <v>0</v>
      </c>
      <c r="T150" s="135">
        <f t="shared" si="68"/>
        <v>0</v>
      </c>
      <c r="U150" s="135">
        <f t="shared" si="68"/>
        <v>0</v>
      </c>
      <c r="V150" s="135">
        <f t="shared" si="68"/>
        <v>681037</v>
      </c>
      <c r="W150" s="135">
        <f t="shared" si="68"/>
        <v>0</v>
      </c>
      <c r="X150" s="135">
        <f t="shared" si="68"/>
        <v>0</v>
      </c>
      <c r="Y150" s="135">
        <f t="shared" si="68"/>
        <v>1046657.5271932671</v>
      </c>
      <c r="Z150" s="135">
        <f t="shared" si="68"/>
        <v>1046657.5271932671</v>
      </c>
    </row>
    <row r="151" spans="1:26" x14ac:dyDescent="0.3">
      <c r="A151">
        <v>2.1</v>
      </c>
      <c r="B151" s="60" t="s">
        <v>61</v>
      </c>
      <c r="C151" s="62">
        <f>IFERROR(SUMIFS('MGZ121'!$N$2:$N$175,'MGZ121'!H$2:H$175,"SALIDA",'MGZ121'!$J$2:$J$175,$B151),0)</f>
        <v>0</v>
      </c>
      <c r="D151" s="62">
        <f>IFERROR(SUMIFS('MGZ BBVA'!$N$2:$N$88,'MGZ BBVA'!$H$2:$H$88,"SALIDA",'MGZ BBVA'!$J$2:$J$88,$B151),0)</f>
        <v>0</v>
      </c>
      <c r="E151" s="62">
        <f>IFERROR(SUMIFS('MGZ DOLARES'!$N$2:$N$2,'MGZ DOLARES'!$F$2:$F$2,"SALIDA",'MGZ DOLARES'!$J$2:$J$2,$B151),0)</f>
        <v>0</v>
      </c>
      <c r="F151" s="62">
        <f>IFERROR(SUMIFS('MGZ BAJIO'!$N$2:$N$4,'MGZ BAJIO'!$H$4,"SALIDA",'MGZ BAJIO'!$J$4,$B151),0)</f>
        <v>0</v>
      </c>
      <c r="G151" s="62">
        <f>IFERROR(SUMIFS('VICTOR BANAMEX'!$N$2:$N$65,'VICTOR BANAMEX'!$H$2:$H$65,"SALIDA",'VICTOR BANAMEX'!$J$2:$J$65,$B151),0)</f>
        <v>61697.282086379659</v>
      </c>
      <c r="H151" s="62">
        <f>IFERROR(SUMIFS('VICTOR BANORTE'!$N$2:$N$9,'VICTOR BANORTE'!$H$2:$H$9,"SALIDA",'VICTOR BANORTE'!$J$2:$J$9,$B151),0)</f>
        <v>0</v>
      </c>
      <c r="I151" s="62">
        <f>IFERROR(SUMIFS(RODRIGO!$N$2:$N$2,RODRIGO!$H$2:$H$2,"SALIDA",RODRIGO!$J$2:$J$2,$B151),0)</f>
        <v>0</v>
      </c>
      <c r="J151" s="62">
        <f>IFERROR(SUMIFS(MOY!$N$2:$N$12,MOY!$H$2:$H$12,"SALIDA",MOY!$J$2:$J$12,$B151),0)</f>
        <v>0</v>
      </c>
      <c r="K151" s="62">
        <f>IFERROR(SUMIFS('NORMA RUTH'!$N$2:$N$12,'NORMA RUTH'!$H$2:$H$12,"SALIDA",'NORMA RUTH'!$J$2:$J$12,$B151),0)</f>
        <v>0</v>
      </c>
      <c r="L151" s="62">
        <f>IFERROR(SUMIFS(VALERIA!$N$2:$N$10,VALERIA!$H$2:$H$10,"SALIDA",VALERIA!$J$2:$J$10,$B151),0)</f>
        <v>0</v>
      </c>
      <c r="M151" s="62">
        <f>IFERROR(SUMIFS('MANUEL BANAMEX'!$N$2:$N$25,'MANUEL BANAMEX'!$H$2:$H$25,"SALIDA",'MANUEL BANAMEX'!$J$2:$J$25,$B151),0)</f>
        <v>0</v>
      </c>
      <c r="N151" s="62">
        <f>IFERROR(SUMIFS(ROBERTO!$N$2:$N$2,ROBERTO!$H$2:$H$2,"SALIDA",ROBERTO!$J$2:$J$2,$B151),0)</f>
        <v>0</v>
      </c>
      <c r="O151" s="62">
        <f>IFERROR(SUMIFS(JUAN!$N$2:$N$11,JUAN!$H$2:$H$11,"SALIDA",JUAN!$J$2:$J$11,$B151),0)</f>
        <v>0</v>
      </c>
      <c r="P151" s="62">
        <f>IFERROR(SUMIFS('NORMA SANCHEZ'!$N$2:$N$14,'NORMA SANCHEZ'!$H$2:$H$14,"SALIDA",'NORMA SANCHEZ'!$J$2:$J$14,$B151),0)</f>
        <v>0</v>
      </c>
      <c r="Q151" s="62">
        <f>IFERROR(SUMIFS('JOSE CARLOS'!$N$2:$N$16,'JOSE CARLOS'!$H$2:$H$16,"SALIDA",'JOSE CARLOS'!$J$2:$J$16,$B151),0)</f>
        <v>0</v>
      </c>
      <c r="R151" s="62">
        <f>IFERROR(SUMIFS('LUIS ENRIQUE '!$N$2:$N$21,'LUIS ENRIQUE '!$H$2:$H$21,"SALIDA",'LUIS ENRIQUE '!$J$2:$J$21,$B151),0)</f>
        <v>0</v>
      </c>
      <c r="S151" s="62">
        <f>IFERROR(SUMIFS(CESARIA!$N$2:$N$15,CESARIA!$H$2:$H$15,"SALIDA",CESARIA!$J$2:$J$15,$B151),0)</f>
        <v>0</v>
      </c>
      <c r="T151" s="62">
        <f>IFERROR(SUMIFS(ALAN!$N$2:$N$14,ALAN!$H$2:$H$14,"SALIDA",ALAN!$J$2:$J$14,$B151),0)</f>
        <v>0</v>
      </c>
      <c r="U151" s="62">
        <f>IFERROR(SUMIFS(ELVIA!$N$2:$N$6,ELVIA!$H$2:$H$6,"SALIDA",ELVIA!$J$2:$J$6,$B151),0)</f>
        <v>0</v>
      </c>
      <c r="V151" s="62">
        <f>IFERROR(SUMIFS(CAJA!$N$2:$N$586,CAJA!$H$2:$H$586,"SALIDA",CAJA!$J$2:$J$586,$B151),0)</f>
        <v>105488</v>
      </c>
      <c r="W151" s="62">
        <f>IFERROR(SUMIFS('CAJA TIGRES'!$N$2:$N$139,'CAJA TIGRES'!$H$2:$H$139,"SALIDA",'CAJA TIGRES'!$J$2:$J$139,$B151),0)</f>
        <v>0</v>
      </c>
      <c r="X151" s="62">
        <f>IFERROR(SUMIFS(RESERVA!$N$2:$N$2,RESERVA!$H$2:$H$2,"SALIDA",RESERVA!$J$2:$J$2,$B151),0)</f>
        <v>0</v>
      </c>
      <c r="Y151" s="96">
        <f t="shared" ref="Y151:Y157" si="70">SUM(C151:X151)</f>
        <v>167185.28208637965</v>
      </c>
      <c r="Z151" s="96">
        <f t="shared" ref="Z151:Z157" si="71">Y151</f>
        <v>167185.28208637965</v>
      </c>
    </row>
    <row r="152" spans="1:26" x14ac:dyDescent="0.3">
      <c r="A152">
        <v>2.2000000000000002</v>
      </c>
      <c r="B152" s="60" t="s">
        <v>62</v>
      </c>
      <c r="C152" s="62">
        <f>IFERROR(SUMIFS('MGZ121'!$N$2:$N$175,'MGZ121'!H$2:H$175,"SALIDA",'MGZ121'!$J$2:$J$175,$B152),0)</f>
        <v>0</v>
      </c>
      <c r="D152" s="62">
        <f>IFERROR(SUMIFS('MGZ BBVA'!$N$2:$N$88,'MGZ BBVA'!$H$2:$H$88,"SALIDA",'MGZ BBVA'!$J$2:$J$88,$B152),0)</f>
        <v>0</v>
      </c>
      <c r="E152" s="62">
        <f>IFERROR(SUMIFS('MGZ DOLARES'!$N$2:$N$2,'MGZ DOLARES'!$F$2:$F$2,"SALIDA",'MGZ DOLARES'!$J$2:$J$2,$B152),0)</f>
        <v>0</v>
      </c>
      <c r="F152" s="62">
        <f>IFERROR(SUMIFS('MGZ BAJIO'!$N$2:$N$4,'MGZ BAJIO'!$H$4,"SALIDA",'MGZ BAJIO'!$J$4,$B152),0)</f>
        <v>0</v>
      </c>
      <c r="G152" s="62">
        <f>IFERROR(SUMIFS('VICTOR BANAMEX'!$N$2:$N$65,'VICTOR BANAMEX'!$H$2:$H$65,"SALIDA",'VICTOR BANAMEX'!$J$2:$J$65,$B152),0)</f>
        <v>74127.26166914143</v>
      </c>
      <c r="H152" s="62">
        <f>IFERROR(SUMIFS('VICTOR BANORTE'!$N$2:$N$9,'VICTOR BANORTE'!$H$2:$H$9,"SALIDA",'VICTOR BANORTE'!$J$2:$J$9,$B152),0)</f>
        <v>0</v>
      </c>
      <c r="I152" s="62">
        <f>IFERROR(SUMIFS(RODRIGO!$N$2:$N$2,RODRIGO!$H$2:$H$2,"SALIDA",RODRIGO!$J$2:$J$2,$B152),0)</f>
        <v>0</v>
      </c>
      <c r="J152" s="62">
        <f>IFERROR(SUMIFS(MOY!$N$2:$N$12,MOY!$H$2:$H$12,"SALIDA",MOY!$J$2:$J$12,$B152),0)</f>
        <v>0</v>
      </c>
      <c r="K152" s="62">
        <f>IFERROR(SUMIFS('NORMA RUTH'!$N$2:$N$12,'NORMA RUTH'!$H$2:$H$12,"SALIDA",'NORMA RUTH'!$J$2:$J$12,$B152),0)</f>
        <v>0</v>
      </c>
      <c r="L152" s="62">
        <f>IFERROR(SUMIFS(VALERIA!$N$2:$N$10,VALERIA!$H$2:$H$10,"SALIDA",VALERIA!$J$2:$J$10,$B152),0)</f>
        <v>0</v>
      </c>
      <c r="M152" s="62">
        <f>IFERROR(SUMIFS('MANUEL BANAMEX'!$N$2:$N$25,'MANUEL BANAMEX'!$H$2:$H$25,"SALIDA",'MANUEL BANAMEX'!$J$2:$J$25,$B152),0)</f>
        <v>0</v>
      </c>
      <c r="N152" s="62">
        <f>IFERROR(SUMIFS(ROBERTO!$N$2:$N$2,ROBERTO!$H$2:$H$2,"SALIDA",ROBERTO!$J$2:$J$2,$B152),0)</f>
        <v>0</v>
      </c>
      <c r="O152" s="62">
        <f>IFERROR(SUMIFS(JUAN!$N$2:$N$11,JUAN!$H$2:$H$11,"SALIDA",JUAN!$J$2:$J$11,$B152),0)</f>
        <v>0</v>
      </c>
      <c r="P152" s="62">
        <f>IFERROR(SUMIFS('NORMA SANCHEZ'!$N$2:$N$14,'NORMA SANCHEZ'!$H$2:$H$14,"SALIDA",'NORMA SANCHEZ'!$J$2:$J$14,$B152),0)</f>
        <v>0</v>
      </c>
      <c r="Q152" s="62">
        <f>IFERROR(SUMIFS('JOSE CARLOS'!$N$2:$N$16,'JOSE CARLOS'!$H$2:$H$16,"SALIDA",'JOSE CARLOS'!$J$2:$J$16,$B152),0)</f>
        <v>0</v>
      </c>
      <c r="R152" s="62">
        <f>IFERROR(SUMIFS('LUIS ENRIQUE '!$N$2:$N$21,'LUIS ENRIQUE '!$H$2:$H$21,"SALIDA",'LUIS ENRIQUE '!$J$2:$J$21,$B152),0)</f>
        <v>0</v>
      </c>
      <c r="S152" s="62">
        <f>IFERROR(SUMIFS(CESARIA!$N$2:$N$15,CESARIA!$H$2:$H$15,"SALIDA",CESARIA!$J$2:$J$15,$B152),0)</f>
        <v>0</v>
      </c>
      <c r="T152" s="62">
        <f>IFERROR(SUMIFS(ALAN!$N$2:$N$14,ALAN!$H$2:$H$14,"SALIDA",ALAN!$J$2:$J$14,$B152),0)</f>
        <v>0</v>
      </c>
      <c r="U152" s="62">
        <f>IFERROR(SUMIFS(ELVIA!$N$2:$N$6,ELVIA!$H$2:$H$6,"SALIDA",ELVIA!$J$2:$J$6,$B152),0)</f>
        <v>0</v>
      </c>
      <c r="V152" s="62">
        <f>IFERROR(SUMIFS(CAJA!$N$2:$N$586,CAJA!$H$2:$H$586,"SALIDA",CAJA!$J$2:$J$586,$B152),0)</f>
        <v>121000</v>
      </c>
      <c r="W152" s="62">
        <f>IFERROR(SUMIFS('CAJA TIGRES'!$N$2:$N$139,'CAJA TIGRES'!$H$2:$H$139,"SALIDA",'CAJA TIGRES'!$J$2:$J$139,$B152),0)</f>
        <v>0</v>
      </c>
      <c r="X152" s="62">
        <f>IFERROR(SUMIFS(RESERVA!$N$2:$N$2,RESERVA!$H$2:$H$2,"SALIDA",RESERVA!$J$2:$J$2,$B152),0)</f>
        <v>0</v>
      </c>
      <c r="Y152" s="96">
        <f t="shared" si="70"/>
        <v>195127.26166914142</v>
      </c>
      <c r="Z152" s="96">
        <f t="shared" si="71"/>
        <v>195127.26166914142</v>
      </c>
    </row>
    <row r="153" spans="1:26" x14ac:dyDescent="0.3">
      <c r="A153">
        <v>2.2999999999999998</v>
      </c>
      <c r="B153" s="60" t="s">
        <v>41</v>
      </c>
      <c r="C153" s="62">
        <f>IFERROR(SUMIFS('MGZ121'!$N$2:$N$175,'MGZ121'!H$2:H$175,"SALIDA",'MGZ121'!$J$2:$J$175,$B153),0)</f>
        <v>0</v>
      </c>
      <c r="D153" s="62">
        <f>IFERROR(SUMIFS('MGZ BBVA'!$N$2:$N$88,'MGZ BBVA'!$H$2:$H$88,"SALIDA",'MGZ BBVA'!$J$2:$J$88,$B153),0)</f>
        <v>0</v>
      </c>
      <c r="E153" s="62">
        <f>IFERROR(SUMIFS('MGZ DOLARES'!$N$2:$N$2,'MGZ DOLARES'!$F$2:$F$2,"SALIDA",'MGZ DOLARES'!$J$2:$J$2,$B153),0)</f>
        <v>0</v>
      </c>
      <c r="F153" s="62">
        <f>IFERROR(SUMIFS('MGZ BAJIO'!$N$2:$N$4,'MGZ BAJIO'!$H$4,"SALIDA",'MGZ BAJIO'!$J$4,$B153),0)</f>
        <v>0</v>
      </c>
      <c r="G153" s="62">
        <f>IFERROR(SUMIFS('VICTOR BANAMEX'!$N$2:$N$65,'VICTOR BANAMEX'!$H$2:$H$65,"SALIDA",'VICTOR BANAMEX'!$J$2:$J$65,$B153),0)</f>
        <v>104730.33991970368</v>
      </c>
      <c r="H153" s="62">
        <f>IFERROR(SUMIFS('VICTOR BANORTE'!$N$2:$N$9,'VICTOR BANORTE'!$H$2:$H$9,"SALIDA",'VICTOR BANORTE'!$J$2:$J$9,$B153),0)</f>
        <v>0</v>
      </c>
      <c r="I153" s="62">
        <f>IFERROR(SUMIFS(RODRIGO!$N$2:$N$2,RODRIGO!$H$2:$H$2,"SALIDA",RODRIGO!$J$2:$J$2,$B153),0)</f>
        <v>0</v>
      </c>
      <c r="J153" s="62">
        <f>IFERROR(SUMIFS(MOY!$N$2:$N$12,MOY!$H$2:$H$12,"SALIDA",MOY!$J$2:$J$12,$B153),0)</f>
        <v>0</v>
      </c>
      <c r="K153" s="62">
        <f>IFERROR(SUMIFS('NORMA RUTH'!$N$2:$N$12,'NORMA RUTH'!$H$2:$H$12,"SALIDA",'NORMA RUTH'!$J$2:$J$12,$B153),0)</f>
        <v>0</v>
      </c>
      <c r="L153" s="62">
        <f>IFERROR(SUMIFS(VALERIA!$N$2:$N$10,VALERIA!$H$2:$H$10,"SALIDA",VALERIA!$J$2:$J$10,$B153),0)</f>
        <v>0</v>
      </c>
      <c r="M153" s="62">
        <f>IFERROR(SUMIFS('MANUEL BANAMEX'!$N$2:$N$25,'MANUEL BANAMEX'!$H$2:$H$25,"SALIDA",'MANUEL BANAMEX'!$J$2:$J$25,$B153),0)</f>
        <v>0</v>
      </c>
      <c r="N153" s="62">
        <f>IFERROR(SUMIFS(ROBERTO!$N$2:$N$2,ROBERTO!$H$2:$H$2,"SALIDA",ROBERTO!$J$2:$J$2,$B153),0)</f>
        <v>0</v>
      </c>
      <c r="O153" s="62">
        <f>IFERROR(SUMIFS(JUAN!$N$2:$N$11,JUAN!$H$2:$H$11,"SALIDA",JUAN!$J$2:$J$11,$B153),0)</f>
        <v>0</v>
      </c>
      <c r="P153" s="62">
        <f>IFERROR(SUMIFS('NORMA SANCHEZ'!$N$2:$N$14,'NORMA SANCHEZ'!$H$2:$H$14,"SALIDA",'NORMA SANCHEZ'!$J$2:$J$14,$B153),0)</f>
        <v>0</v>
      </c>
      <c r="Q153" s="62">
        <f>IFERROR(SUMIFS('JOSE CARLOS'!$N$2:$N$16,'JOSE CARLOS'!$H$2:$H$16,"SALIDA",'JOSE CARLOS'!$J$2:$J$16,$B153),0)</f>
        <v>0</v>
      </c>
      <c r="R153" s="62">
        <f>IFERROR(SUMIFS('LUIS ENRIQUE '!$N$2:$N$21,'LUIS ENRIQUE '!$H$2:$H$21,"SALIDA",'LUIS ENRIQUE '!$J$2:$J$21,$B153),0)</f>
        <v>0</v>
      </c>
      <c r="S153" s="62">
        <f>IFERROR(SUMIFS(CESARIA!$N$2:$N$15,CESARIA!$H$2:$H$15,"SALIDA",CESARIA!$J$2:$J$15,$B153),0)</f>
        <v>0</v>
      </c>
      <c r="T153" s="62">
        <f>IFERROR(SUMIFS(ALAN!$N$2:$N$14,ALAN!$H$2:$H$14,"SALIDA",ALAN!$J$2:$J$14,$B153),0)</f>
        <v>0</v>
      </c>
      <c r="U153" s="62">
        <f>IFERROR(SUMIFS(ELVIA!$N$2:$N$6,ELVIA!$H$2:$H$6,"SALIDA",ELVIA!$J$2:$J$6,$B153),0)</f>
        <v>0</v>
      </c>
      <c r="V153" s="62">
        <f>IFERROR(SUMIFS(CAJA!$N$2:$N$586,CAJA!$H$2:$H$586,"SALIDA",CAJA!$J$2:$J$586,$B153),0)</f>
        <v>120021</v>
      </c>
      <c r="W153" s="62">
        <f>IFERROR(SUMIFS('CAJA TIGRES'!$N$2:$N$139,'CAJA TIGRES'!$H$2:$H$139,"SALIDA",'CAJA TIGRES'!$J$2:$J$139,$B153),0)</f>
        <v>0</v>
      </c>
      <c r="X153" s="62">
        <f>IFERROR(SUMIFS(RESERVA!$N$2:$N$2,RESERVA!$H$2:$H$2,"SALIDA",RESERVA!$J$2:$J$2,$B153),0)</f>
        <v>0</v>
      </c>
      <c r="Y153" s="96">
        <f t="shared" si="70"/>
        <v>224751.33991970366</v>
      </c>
      <c r="Z153" s="96">
        <f t="shared" si="71"/>
        <v>224751.33991970366</v>
      </c>
    </row>
    <row r="154" spans="1:26" x14ac:dyDescent="0.3">
      <c r="A154">
        <v>2.4</v>
      </c>
      <c r="B154" s="60" t="s">
        <v>63</v>
      </c>
      <c r="C154" s="62">
        <f>IFERROR(SUMIFS('MGZ121'!$N$2:$N$175,'MGZ121'!H$2:H$175,"SALIDA",'MGZ121'!$J$2:$J$175,$B154),0)</f>
        <v>0</v>
      </c>
      <c r="D154" s="62">
        <f>IFERROR(SUMIFS('MGZ BBVA'!$N$2:$N$88,'MGZ BBVA'!$H$2:$H$88,"SALIDA",'MGZ BBVA'!$J$2:$J$88,$B154),0)</f>
        <v>0</v>
      </c>
      <c r="E154" s="62">
        <f>IFERROR(SUMIFS('MGZ DOLARES'!$N$2:$N$2,'MGZ DOLARES'!$F$2:$F$2,"SALIDA",'MGZ DOLARES'!$J$2:$J$2,$B154),0)</f>
        <v>0</v>
      </c>
      <c r="F154" s="62">
        <f>IFERROR(SUMIFS('MGZ BAJIO'!$N$2:$N$4,'MGZ BAJIO'!$H$4,"SALIDA",'MGZ BAJIO'!$J$4,$B154),0)</f>
        <v>0</v>
      </c>
      <c r="G154" s="62">
        <f>IFERROR(SUMIFS('VICTOR BANAMEX'!$N$2:$N$65,'VICTOR BANAMEX'!$H$2:$H$65,"SALIDA",'VICTOR BANAMEX'!$J$2:$J$65,$B154),0)</f>
        <v>93622.420297041434</v>
      </c>
      <c r="H154" s="62">
        <f>IFERROR(SUMIFS('VICTOR BANORTE'!$N$2:$N$9,'VICTOR BANORTE'!$H$2:$H$9,"SALIDA",'VICTOR BANORTE'!$J$2:$J$9,$B154),0)</f>
        <v>0</v>
      </c>
      <c r="I154" s="62">
        <f>IFERROR(SUMIFS(RODRIGO!$N$2:$N$2,RODRIGO!$H$2:$H$2,"SALIDA",RODRIGO!$J$2:$J$2,$B154),0)</f>
        <v>0</v>
      </c>
      <c r="J154" s="62">
        <f>IFERROR(SUMIFS(MOY!$N$2:$N$12,MOY!$H$2:$H$12,"SALIDA",MOY!$J$2:$J$12,$B154),0)</f>
        <v>0</v>
      </c>
      <c r="K154" s="62">
        <f>IFERROR(SUMIFS('NORMA RUTH'!$N$2:$N$12,'NORMA RUTH'!$H$2:$H$12,"SALIDA",'NORMA RUTH'!$J$2:$J$12,$B154),0)</f>
        <v>0</v>
      </c>
      <c r="L154" s="62">
        <f>IFERROR(SUMIFS(VALERIA!$N$2:$N$10,VALERIA!$H$2:$H$10,"SALIDA",VALERIA!$J$2:$J$10,$B154),0)</f>
        <v>0</v>
      </c>
      <c r="M154" s="62">
        <f>IFERROR(SUMIFS('MANUEL BANAMEX'!$N$2:$N$25,'MANUEL BANAMEX'!$H$2:$H$25,"SALIDA",'MANUEL BANAMEX'!$J$2:$J$25,$B154),0)</f>
        <v>0</v>
      </c>
      <c r="N154" s="62">
        <f>IFERROR(SUMIFS(ROBERTO!$N$2:$N$2,ROBERTO!$H$2:$H$2,"SALIDA",ROBERTO!$J$2:$J$2,$B154),0)</f>
        <v>0</v>
      </c>
      <c r="O154" s="62">
        <f>IFERROR(SUMIFS(JUAN!$N$2:$N$11,JUAN!$H$2:$H$11,"SALIDA",JUAN!$J$2:$J$11,$B154),0)</f>
        <v>0</v>
      </c>
      <c r="P154" s="62">
        <f>IFERROR(SUMIFS('NORMA SANCHEZ'!$N$2:$N$14,'NORMA SANCHEZ'!$H$2:$H$14,"SALIDA",'NORMA SANCHEZ'!$J$2:$J$14,$B154),0)</f>
        <v>0</v>
      </c>
      <c r="Q154" s="62">
        <f>IFERROR(SUMIFS('JOSE CARLOS'!$N$2:$N$16,'JOSE CARLOS'!$H$2:$H$16,"SALIDA",'JOSE CARLOS'!$J$2:$J$16,$B154),0)</f>
        <v>0</v>
      </c>
      <c r="R154" s="62">
        <f>IFERROR(SUMIFS('LUIS ENRIQUE '!$N$2:$N$21,'LUIS ENRIQUE '!$H$2:$H$21,"SALIDA",'LUIS ENRIQUE '!$J$2:$J$21,$B154),0)</f>
        <v>0</v>
      </c>
      <c r="S154" s="62">
        <f>IFERROR(SUMIFS(CESARIA!$N$2:$N$15,CESARIA!$H$2:$H$15,"SALIDA",CESARIA!$J$2:$J$15,$B154),0)</f>
        <v>0</v>
      </c>
      <c r="T154" s="62">
        <f>IFERROR(SUMIFS(ALAN!$N$2:$N$14,ALAN!$H$2:$H$14,"SALIDA",ALAN!$J$2:$J$14,$B154),0)</f>
        <v>0</v>
      </c>
      <c r="U154" s="62">
        <f>IFERROR(SUMIFS(ELVIA!$N$2:$N$6,ELVIA!$H$2:$H$6,"SALIDA",ELVIA!$J$2:$J$6,$B154),0)</f>
        <v>0</v>
      </c>
      <c r="V154" s="62">
        <f>IFERROR(SUMIFS(CAJA!$N$2:$N$586,CAJA!$H$2:$H$586,"SALIDA",CAJA!$J$2:$J$586,$B154),0)</f>
        <v>99300</v>
      </c>
      <c r="W154" s="62">
        <f>IFERROR(SUMIFS('CAJA TIGRES'!$N$2:$N$139,'CAJA TIGRES'!$H$2:$H$139,"SALIDA",'CAJA TIGRES'!$J$2:$J$139,$B154),0)</f>
        <v>0</v>
      </c>
      <c r="X154" s="62">
        <f>IFERROR(SUMIFS(RESERVA!$N$2:$N$2,RESERVA!$H$2:$H$2,"SALIDA",RESERVA!$J$2:$J$2,$B154),0)</f>
        <v>0</v>
      </c>
      <c r="Y154" s="96">
        <f t="shared" si="70"/>
        <v>192922.42029704142</v>
      </c>
      <c r="Z154" s="96">
        <f t="shared" si="71"/>
        <v>192922.42029704142</v>
      </c>
    </row>
    <row r="155" spans="1:26" x14ac:dyDescent="0.3">
      <c r="A155">
        <v>2.5</v>
      </c>
      <c r="B155" s="60" t="s">
        <v>44</v>
      </c>
      <c r="C155" s="62">
        <f>IFERROR(SUMIFS('MGZ121'!$N$2:$N$175,'MGZ121'!H$2:H$175,"SALIDA",'MGZ121'!$J$2:$J$175,$B155),0)</f>
        <v>0</v>
      </c>
      <c r="D155" s="62">
        <f>IFERROR(SUMIFS('MGZ BBVA'!$N$2:$N$88,'MGZ BBVA'!$H$2:$H$88,"SALIDA",'MGZ BBVA'!$J$2:$J$88,$B155),0)</f>
        <v>0</v>
      </c>
      <c r="E155" s="62">
        <f>IFERROR(SUMIFS('MGZ DOLARES'!$N$2:$N$2,'MGZ DOLARES'!$F$2:$F$2,"SALIDA",'MGZ DOLARES'!$J$2:$J$2,$B155),0)</f>
        <v>0</v>
      </c>
      <c r="F155" s="62">
        <f>IFERROR(SUMIFS('MGZ BAJIO'!$N$2:$N$4,'MGZ BAJIO'!$H$4,"SALIDA",'MGZ BAJIO'!$J$4,$B155),0)</f>
        <v>0</v>
      </c>
      <c r="G155" s="62">
        <f>IFERROR(SUMIFS('VICTOR BANAMEX'!$N$2:$N$65,'VICTOR BANAMEX'!$H$2:$H$65,"SALIDA",'VICTOR BANAMEX'!$J$2:$J$65,$B155),0)</f>
        <v>18232.573221000952</v>
      </c>
      <c r="H155" s="62">
        <f>IFERROR(SUMIFS('VICTOR BANORTE'!$N$2:$N$9,'VICTOR BANORTE'!$H$2:$H$9,"SALIDA",'VICTOR BANORTE'!$J$2:$J$9,$B155),0)</f>
        <v>0</v>
      </c>
      <c r="I155" s="62">
        <f>IFERROR(SUMIFS(RODRIGO!$N$2:$N$2,RODRIGO!$H$2:$H$2,"SALIDA",RODRIGO!$J$2:$J$2,$B155),0)</f>
        <v>0</v>
      </c>
      <c r="J155" s="62">
        <f>IFERROR(SUMIFS(MOY!$N$2:$N$12,MOY!$H$2:$H$12,"SALIDA",MOY!$J$2:$J$12,$B155),0)</f>
        <v>0</v>
      </c>
      <c r="K155" s="62">
        <f>IFERROR(SUMIFS('NORMA RUTH'!$N$2:$N$12,'NORMA RUTH'!$H$2:$H$12,"SALIDA",'NORMA RUTH'!$J$2:$J$12,$B155),0)</f>
        <v>0</v>
      </c>
      <c r="L155" s="62">
        <f>IFERROR(SUMIFS(VALERIA!$N$2:$N$10,VALERIA!$H$2:$H$10,"SALIDA",VALERIA!$J$2:$J$10,$B155),0)</f>
        <v>13210.65</v>
      </c>
      <c r="M155" s="62">
        <f>IFERROR(SUMIFS('MANUEL BANAMEX'!$N$2:$N$25,'MANUEL BANAMEX'!$H$2:$H$25,"SALIDA",'MANUEL BANAMEX'!$J$2:$J$25,$B155),0)</f>
        <v>0</v>
      </c>
      <c r="N155" s="62">
        <f>IFERROR(SUMIFS(ROBERTO!$N$2:$N$2,ROBERTO!$H$2:$H$2,"SALIDA",ROBERTO!$J$2:$J$2,$B155),0)</f>
        <v>0</v>
      </c>
      <c r="O155" s="62">
        <f>IFERROR(SUMIFS(JUAN!$N$2:$N$11,JUAN!$H$2:$H$11,"SALIDA",JUAN!$J$2:$J$11,$B155),0)</f>
        <v>0</v>
      </c>
      <c r="P155" s="62">
        <f>IFERROR(SUMIFS('NORMA SANCHEZ'!$N$2:$N$14,'NORMA SANCHEZ'!$H$2:$H$14,"SALIDA",'NORMA SANCHEZ'!$J$2:$J$14,$B155),0)</f>
        <v>0</v>
      </c>
      <c r="Q155" s="62">
        <f>IFERROR(SUMIFS('JOSE CARLOS'!$N$2:$N$16,'JOSE CARLOS'!$H$2:$H$16,"SALIDA",'JOSE CARLOS'!$J$2:$J$16,$B155),0)</f>
        <v>0</v>
      </c>
      <c r="R155" s="62">
        <f>IFERROR(SUMIFS('LUIS ENRIQUE '!$N$2:$N$21,'LUIS ENRIQUE '!$H$2:$H$21,"SALIDA",'LUIS ENRIQUE '!$J$2:$J$21,$B155),0)</f>
        <v>0</v>
      </c>
      <c r="S155" s="62">
        <f>IFERROR(SUMIFS(CESARIA!$N$2:$N$15,CESARIA!$H$2:$H$15,"SALIDA",CESARIA!$J$2:$J$15,$B155),0)</f>
        <v>0</v>
      </c>
      <c r="T155" s="62">
        <f>IFERROR(SUMIFS(ALAN!$N$2:$N$14,ALAN!$H$2:$H$14,"SALIDA",ALAN!$J$2:$J$14,$B155),0)</f>
        <v>0</v>
      </c>
      <c r="U155" s="62">
        <f>IFERROR(SUMIFS(ELVIA!$N$2:$N$6,ELVIA!$H$2:$H$6,"SALIDA",ELVIA!$J$2:$J$6,$B155),0)</f>
        <v>0</v>
      </c>
      <c r="V155" s="62">
        <f>IFERROR(SUMIFS(CAJA!$N$2:$N$586,CAJA!$H$2:$H$586,"SALIDA",CAJA!$J$2:$J$586,$B155),0)</f>
        <v>26658</v>
      </c>
      <c r="W155" s="62">
        <f>IFERROR(SUMIFS('CAJA TIGRES'!$N$2:$N$139,'CAJA TIGRES'!$H$2:$H$139,"SALIDA",'CAJA TIGRES'!$J$2:$J$139,$B155),0)</f>
        <v>0</v>
      </c>
      <c r="X155" s="62">
        <f>IFERROR(SUMIFS(RESERVA!$N$2:$N$2,RESERVA!$H$2:$H$2,"SALIDA",RESERVA!$J$2:$J$2,$B155),0)</f>
        <v>0</v>
      </c>
      <c r="Y155" s="96">
        <f t="shared" si="70"/>
        <v>58101.223221000953</v>
      </c>
      <c r="Z155" s="96">
        <f t="shared" si="71"/>
        <v>58101.223221000953</v>
      </c>
    </row>
    <row r="156" spans="1:26" x14ac:dyDescent="0.3">
      <c r="A156">
        <v>2.6</v>
      </c>
      <c r="B156" s="60" t="s">
        <v>64</v>
      </c>
      <c r="C156" s="62">
        <f>IFERROR(SUMIFS('MGZ121'!$N$2:$N$175,'MGZ121'!H$2:H$175,"SALIDA",'MGZ121'!$J$2:$J$175,$B156),0)</f>
        <v>0</v>
      </c>
      <c r="D156" s="62">
        <f>IFERROR(SUMIFS('MGZ BBVA'!$N$2:$N$88,'MGZ BBVA'!$H$2:$H$88,"SALIDA",'MGZ BBVA'!$J$2:$J$88,$B156),0)</f>
        <v>0</v>
      </c>
      <c r="E156" s="62">
        <f>IFERROR(SUMIFS('MGZ DOLARES'!$N$2:$N$2,'MGZ DOLARES'!$F$2:$F$2,"SALIDA",'MGZ DOLARES'!$J$2:$J$2,$B156),0)</f>
        <v>0</v>
      </c>
      <c r="F156" s="62">
        <f>IFERROR(SUMIFS('MGZ BAJIO'!$N$2:$N$4,'MGZ BAJIO'!$H$4,"SALIDA",'MGZ BAJIO'!$J$4,$B156),0)</f>
        <v>0</v>
      </c>
      <c r="G156" s="62">
        <f>IFERROR(SUMIFS('VICTOR BANAMEX'!$N$2:$N$65,'VICTOR BANAMEX'!$H$2:$H$65,"SALIDA",'VICTOR BANAMEX'!$J$2:$J$65,$B156),0)</f>
        <v>0</v>
      </c>
      <c r="H156" s="62">
        <f>IFERROR(SUMIFS('VICTOR BANORTE'!$N$2:$N$9,'VICTOR BANORTE'!$H$2:$H$9,"SALIDA",'VICTOR BANORTE'!$J$2:$J$9,$B156),0)</f>
        <v>0</v>
      </c>
      <c r="I156" s="62">
        <f>IFERROR(SUMIFS(RODRIGO!$N$2:$N$2,RODRIGO!$H$2:$H$2,"SALIDA",RODRIGO!$J$2:$J$2,$B156),0)</f>
        <v>0</v>
      </c>
      <c r="J156" s="62">
        <f>IFERROR(SUMIFS(MOY!$N$2:$N$12,MOY!$H$2:$H$12,"SALIDA",MOY!$J$2:$J$12,$B156),0)</f>
        <v>0</v>
      </c>
      <c r="K156" s="62">
        <f>IFERROR(SUMIFS('NORMA RUTH'!$N$2:$N$12,'NORMA RUTH'!$H$2:$H$12,"SALIDA",'NORMA RUTH'!$J$2:$J$12,$B156),0)</f>
        <v>0</v>
      </c>
      <c r="L156" s="62">
        <f>IFERROR(SUMIFS(VALERIA!$N$2:$N$10,VALERIA!$H$2:$H$10,"SALIDA",VALERIA!$J$2:$J$10,$B156),0)</f>
        <v>0</v>
      </c>
      <c r="M156" s="62">
        <f>IFERROR(SUMIFS('MANUEL BANAMEX'!$N$2:$N$25,'MANUEL BANAMEX'!$H$2:$H$25,"SALIDA",'MANUEL BANAMEX'!$J$2:$J$25,$B156),0)</f>
        <v>0</v>
      </c>
      <c r="N156" s="62">
        <f>IFERROR(SUMIFS(ROBERTO!$N$2:$N$2,ROBERTO!$H$2:$H$2,"SALIDA",ROBERTO!$J$2:$J$2,$B156),0)</f>
        <v>0</v>
      </c>
      <c r="O156" s="62">
        <f>IFERROR(SUMIFS(JUAN!$N$2:$N$11,JUAN!$H$2:$H$11,"SALIDA",JUAN!$J$2:$J$11,$B156),0)</f>
        <v>0</v>
      </c>
      <c r="P156" s="62">
        <f>IFERROR(SUMIFS('NORMA SANCHEZ'!$N$2:$N$14,'NORMA SANCHEZ'!$H$2:$H$14,"SALIDA",'NORMA SANCHEZ'!$J$2:$J$14,$B156),0)</f>
        <v>0</v>
      </c>
      <c r="Q156" s="62">
        <f>IFERROR(SUMIFS('JOSE CARLOS'!$N$2:$N$16,'JOSE CARLOS'!$H$2:$H$16,"SALIDA",'JOSE CARLOS'!$J$2:$J$16,$B156),0)</f>
        <v>0</v>
      </c>
      <c r="R156" s="62">
        <f>IFERROR(SUMIFS('LUIS ENRIQUE '!$N$2:$N$21,'LUIS ENRIQUE '!$H$2:$H$21,"SALIDA",'LUIS ENRIQUE '!$J$2:$J$21,$B156),0)</f>
        <v>0</v>
      </c>
      <c r="S156" s="62">
        <f>IFERROR(SUMIFS(CESARIA!$N$2:$N$15,CESARIA!$H$2:$H$15,"SALIDA",CESARIA!$J$2:$J$15,$B156),0)</f>
        <v>0</v>
      </c>
      <c r="T156" s="62">
        <f>IFERROR(SUMIFS(ALAN!$N$2:$N$14,ALAN!$H$2:$H$14,"SALIDA",ALAN!$J$2:$J$14,$B156),0)</f>
        <v>0</v>
      </c>
      <c r="U156" s="62">
        <f>IFERROR(SUMIFS(ELVIA!$N$2:$N$6,ELVIA!$H$2:$H$6,"SALIDA",ELVIA!$J$2:$J$6,$B156),0)</f>
        <v>0</v>
      </c>
      <c r="V156" s="62">
        <f>IFERROR(SUMIFS(CAJA!$N$2:$N$586,CAJA!$H$2:$H$586,"SALIDA",CAJA!$J$2:$J$586,$B156),0)</f>
        <v>134800</v>
      </c>
      <c r="W156" s="62">
        <f>IFERROR(SUMIFS('CAJA TIGRES'!$N$2:$N$139,'CAJA TIGRES'!$H$2:$H$139,"SALIDA",'CAJA TIGRES'!$J$2:$J$139,$B156),0)</f>
        <v>0</v>
      </c>
      <c r="X156" s="62">
        <f>IFERROR(SUMIFS(RESERVA!$N$2:$N$2,RESERVA!$H$2:$H$2,"SALIDA",RESERVA!$J$2:$J$2,$B156),0)</f>
        <v>0</v>
      </c>
      <c r="Y156" s="96">
        <f t="shared" si="70"/>
        <v>134800</v>
      </c>
      <c r="Z156" s="96">
        <f t="shared" si="71"/>
        <v>134800</v>
      </c>
    </row>
    <row r="157" spans="1:26" x14ac:dyDescent="0.3">
      <c r="A157">
        <v>2.7</v>
      </c>
      <c r="B157" s="60" t="s">
        <v>32</v>
      </c>
      <c r="C157" s="62">
        <f>IFERROR(SUMIFS('MGZ121'!$N$2:$N$175,'MGZ121'!H$2:H$175,"SALIDA",'MGZ121'!$J$2:$J$175,$B157),0)</f>
        <v>0</v>
      </c>
      <c r="D157" s="62">
        <f>IFERROR(SUMIFS('MGZ BBVA'!$N$2:$N$88,'MGZ BBVA'!$H$2:$H$88,"SALIDA",'MGZ BBVA'!$J$2:$J$88,$B157),0)</f>
        <v>0</v>
      </c>
      <c r="E157" s="62">
        <f>IFERROR(SUMIFS('MGZ DOLARES'!$N$2:$N$2,'MGZ DOLARES'!$F$2:$F$2,"SALIDA",'MGZ DOLARES'!$J$2:$J$2,$B157),0)</f>
        <v>0</v>
      </c>
      <c r="F157" s="62">
        <f>IFERROR(SUMIFS('MGZ BAJIO'!$N$2:$N$4,'MGZ BAJIO'!$H$4,"SALIDA",'MGZ BAJIO'!$J$4,$B157),0)</f>
        <v>0</v>
      </c>
      <c r="G157" s="62">
        <f>IFERROR(SUMIFS('VICTOR BANAMEX'!$N$2:$N$65,'VICTOR BANAMEX'!$H$2:$H$65,"SALIDA",'VICTOR BANAMEX'!$J$2:$J$65,$B157),0)</f>
        <v>0</v>
      </c>
      <c r="H157" s="62">
        <f>IFERROR(SUMIFS('VICTOR BANORTE'!$N$2:$N$9,'VICTOR BANORTE'!$H$2:$H$9,"SALIDA",'VICTOR BANORTE'!$J$2:$J$9,$B157),0)</f>
        <v>0</v>
      </c>
      <c r="I157" s="62">
        <f>IFERROR(SUMIFS(RODRIGO!$N$2:$N$2,RODRIGO!$H$2:$H$2,"SALIDA",RODRIGO!$J$2:$J$2,$B157),0)</f>
        <v>0</v>
      </c>
      <c r="J157" s="62">
        <f>IFERROR(SUMIFS(MOY!$N$2:$N$12,MOY!$H$2:$H$12,"SALIDA",MOY!$J$2:$J$12,$B157),0)</f>
        <v>0</v>
      </c>
      <c r="K157" s="62">
        <f>IFERROR(SUMIFS('NORMA RUTH'!$N$2:$N$12,'NORMA RUTH'!$H$2:$H$12,"SALIDA",'NORMA RUTH'!$J$2:$J$12,$B157),0)</f>
        <v>0</v>
      </c>
      <c r="L157" s="62">
        <f>IFERROR(SUMIFS(VALERIA!$N$2:$N$10,VALERIA!$H$2:$H$10,"SALIDA",VALERIA!$J$2:$J$10,$B157),0)</f>
        <v>0</v>
      </c>
      <c r="M157" s="62">
        <f>IFERROR(SUMIFS('MANUEL BANAMEX'!$N$2:$N$25,'MANUEL BANAMEX'!$H$2:$H$25,"SALIDA",'MANUEL BANAMEX'!$J$2:$J$25,$B157),0)</f>
        <v>0</v>
      </c>
      <c r="N157" s="62">
        <f>IFERROR(SUMIFS(ROBERTO!$N$2:$N$2,ROBERTO!$H$2:$H$2,"SALIDA",ROBERTO!$J$2:$J$2,$B157),0)</f>
        <v>0</v>
      </c>
      <c r="O157" s="62">
        <f>IFERROR(SUMIFS(JUAN!$N$2:$N$11,JUAN!$H$2:$H$11,"SALIDA",JUAN!$J$2:$J$11,$B157),0)</f>
        <v>0</v>
      </c>
      <c r="P157" s="62">
        <f>IFERROR(SUMIFS('NORMA SANCHEZ'!$N$2:$N$14,'NORMA SANCHEZ'!$H$2:$H$14,"SALIDA",'NORMA SANCHEZ'!$J$2:$J$14,$B157),0)</f>
        <v>0</v>
      </c>
      <c r="Q157" s="62">
        <f>IFERROR(SUMIFS('JOSE CARLOS'!$N$2:$N$16,'JOSE CARLOS'!$H$2:$H$16,"SALIDA",'JOSE CARLOS'!$J$2:$J$16,$B157),0)</f>
        <v>0</v>
      </c>
      <c r="R157" s="62">
        <f>IFERROR(SUMIFS('LUIS ENRIQUE '!$N$2:$N$21,'LUIS ENRIQUE '!$H$2:$H$21,"SALIDA",'LUIS ENRIQUE '!$J$2:$J$21,$B157),0)</f>
        <v>0</v>
      </c>
      <c r="S157" s="62">
        <f>IFERROR(SUMIFS(CESARIA!$N$2:$N$15,CESARIA!$H$2:$H$15,"SALIDA",CESARIA!$J$2:$J$15,$B157),0)</f>
        <v>0</v>
      </c>
      <c r="T157" s="62">
        <f>IFERROR(SUMIFS(ALAN!$N$2:$N$14,ALAN!$H$2:$H$14,"SALIDA",ALAN!$J$2:$J$14,$B157),0)</f>
        <v>0</v>
      </c>
      <c r="U157" s="62">
        <f>IFERROR(SUMIFS(ELVIA!$N$2:$N$6,ELVIA!$H$2:$H$6,"SALIDA",ELVIA!$J$2:$J$6,$B157),0)</f>
        <v>0</v>
      </c>
      <c r="V157" s="62">
        <f>IFERROR(SUMIFS(CAJA!$N$2:$N$586,CAJA!$H$2:$H$586,"SALIDA",CAJA!$J$2:$J$586,$B157),0)</f>
        <v>73770</v>
      </c>
      <c r="W157" s="62">
        <f>IFERROR(SUMIFS('CAJA TIGRES'!$N$2:$N$139,'CAJA TIGRES'!$H$2:$H$139,"SALIDA",'CAJA TIGRES'!$J$2:$J$139,$B157),0)</f>
        <v>0</v>
      </c>
      <c r="X157" s="62">
        <f>IFERROR(SUMIFS(RESERVA!$N$2:$N$2,RESERVA!$H$2:$H$2,"SALIDA",RESERVA!$J$2:$J$2,$B157),0)</f>
        <v>0</v>
      </c>
      <c r="Y157" s="96">
        <f t="shared" si="70"/>
        <v>73770</v>
      </c>
      <c r="Z157" s="96">
        <f t="shared" si="71"/>
        <v>73770</v>
      </c>
    </row>
    <row r="158" spans="1:26" s="180" customFormat="1" x14ac:dyDescent="0.3">
      <c r="A158" s="180">
        <v>3</v>
      </c>
      <c r="B158" s="185" t="s">
        <v>80</v>
      </c>
      <c r="C158" s="135">
        <f>SUM(C159:C166)</f>
        <v>0</v>
      </c>
      <c r="D158" s="135">
        <f t="shared" ref="D158:Z158" si="72">SUM(D159:D166)</f>
        <v>0</v>
      </c>
      <c r="E158" s="135">
        <f t="shared" si="72"/>
        <v>0</v>
      </c>
      <c r="F158" s="135">
        <f t="shared" si="72"/>
        <v>0</v>
      </c>
      <c r="G158" s="135">
        <f t="shared" si="72"/>
        <v>0</v>
      </c>
      <c r="H158" s="135">
        <f t="shared" si="72"/>
        <v>62574.93</v>
      </c>
      <c r="I158" s="135">
        <f t="shared" si="72"/>
        <v>0</v>
      </c>
      <c r="J158" s="135">
        <f t="shared" si="72"/>
        <v>237089.65999999997</v>
      </c>
      <c r="K158" s="135">
        <f t="shared" si="72"/>
        <v>0</v>
      </c>
      <c r="L158" s="135">
        <f t="shared" si="72"/>
        <v>0</v>
      </c>
      <c r="M158" s="135">
        <f t="shared" si="72"/>
        <v>0</v>
      </c>
      <c r="N158" s="135">
        <f t="shared" si="72"/>
        <v>0</v>
      </c>
      <c r="O158" s="135">
        <f t="shared" si="72"/>
        <v>0</v>
      </c>
      <c r="P158" s="135">
        <f t="shared" si="72"/>
        <v>0</v>
      </c>
      <c r="Q158" s="135">
        <f t="shared" si="72"/>
        <v>0</v>
      </c>
      <c r="R158" s="135">
        <f t="shared" ref="R158" si="73">SUM(R159:R166)</f>
        <v>0</v>
      </c>
      <c r="S158" s="135">
        <f t="shared" si="72"/>
        <v>0</v>
      </c>
      <c r="T158" s="135">
        <f t="shared" si="72"/>
        <v>0</v>
      </c>
      <c r="U158" s="135">
        <f t="shared" si="72"/>
        <v>0</v>
      </c>
      <c r="V158" s="135">
        <f t="shared" si="72"/>
        <v>110040</v>
      </c>
      <c r="W158" s="135">
        <f t="shared" si="72"/>
        <v>0</v>
      </c>
      <c r="X158" s="135">
        <f t="shared" si="72"/>
        <v>0</v>
      </c>
      <c r="Y158" s="135">
        <f t="shared" si="72"/>
        <v>409704.58999999997</v>
      </c>
      <c r="Z158" s="135">
        <f t="shared" si="72"/>
        <v>409704.58999999997</v>
      </c>
    </row>
    <row r="159" spans="1:26" x14ac:dyDescent="0.3">
      <c r="A159">
        <v>3.1</v>
      </c>
      <c r="B159" s="60" t="s">
        <v>65</v>
      </c>
      <c r="C159" s="62">
        <f>IFERROR(SUMIFS('MGZ121'!$N$2:$N$175,'MGZ121'!H$2:H$175,"SALIDA",'MGZ121'!$J$2:$J$175,$B159),0)</f>
        <v>0</v>
      </c>
      <c r="D159" s="62">
        <f>IFERROR(SUMIFS('MGZ BBVA'!$N$2:$N$88,'MGZ BBVA'!$H$2:$H$88,"SALIDA",'MGZ BBVA'!$J$2:$J$88,$B159),0)</f>
        <v>0</v>
      </c>
      <c r="E159" s="62">
        <f>IFERROR(SUMIFS('MGZ DOLARES'!$N$2:$N$2,'MGZ DOLARES'!$F$2:$F$2,"SALIDA",'MGZ DOLARES'!$J$2:$J$2,$B159),0)</f>
        <v>0</v>
      </c>
      <c r="F159" s="62">
        <f>IFERROR(SUMIFS('MGZ BAJIO'!$N$2:$N$4,'MGZ BAJIO'!$H$4,"SALIDA",'MGZ BAJIO'!$J$4,$B159),0)</f>
        <v>0</v>
      </c>
      <c r="G159" s="62">
        <f>IFERROR(SUMIFS('VICTOR BANAMEX'!$N$2:$N$65,'VICTOR BANAMEX'!$H$2:$H$65,"SALIDA",'VICTOR BANAMEX'!$J$2:$J$65,$B159),0)</f>
        <v>0</v>
      </c>
      <c r="H159" s="62">
        <f>IFERROR(SUMIFS('VICTOR BANORTE'!$N$2:$N$9,'VICTOR BANORTE'!$H$2:$H$9,"SALIDA",'VICTOR BANORTE'!$J$2:$J$9,$B159),0)</f>
        <v>0</v>
      </c>
      <c r="I159" s="62">
        <f>IFERROR(SUMIFS(RODRIGO!$N$2:$N$2,RODRIGO!$H$2:$H$2,"SALIDA",RODRIGO!$J$2:$J$2,$B159),0)</f>
        <v>0</v>
      </c>
      <c r="J159" s="62">
        <f>IFERROR(SUMIFS(MOY!$N$2:$N$12,MOY!$H$2:$H$12,"SALIDA",MOY!$J$2:$J$12,$B159),0)</f>
        <v>0</v>
      </c>
      <c r="K159" s="62">
        <f>IFERROR(SUMIFS('NORMA RUTH'!$N$2:$N$12,'NORMA RUTH'!$H$2:$H$12,"SALIDA",'NORMA RUTH'!$J$2:$J$12,$B159),0)</f>
        <v>0</v>
      </c>
      <c r="L159" s="62">
        <f>IFERROR(SUMIFS(VALERIA!$N$2:$N$10,VALERIA!$H$2:$H$10,"SALIDA",VALERIA!$J$2:$J$10,$B159),0)</f>
        <v>0</v>
      </c>
      <c r="M159" s="62">
        <f>IFERROR(SUMIFS('MANUEL BANAMEX'!$N$2:$N$25,'MANUEL BANAMEX'!$H$2:$H$25,"SALIDA",'MANUEL BANAMEX'!$J$2:$J$25,$B159),0)</f>
        <v>0</v>
      </c>
      <c r="N159" s="62">
        <f>IFERROR(SUMIFS(ROBERTO!$N$2:$N$2,ROBERTO!$H$2:$H$2,"SALIDA",ROBERTO!$J$2:$J$2,$B159),0)</f>
        <v>0</v>
      </c>
      <c r="O159" s="62">
        <f>IFERROR(SUMIFS(JUAN!$N$2:$N$11,JUAN!$H$2:$H$11,"SALIDA",JUAN!$J$2:$J$11,$B159),0)</f>
        <v>0</v>
      </c>
      <c r="P159" s="62">
        <f>IFERROR(SUMIFS('NORMA SANCHEZ'!$N$2:$N$14,'NORMA SANCHEZ'!$H$2:$H$14,"SALIDA",'NORMA SANCHEZ'!$J$2:$J$14,$B159),0)</f>
        <v>0</v>
      </c>
      <c r="Q159" s="62">
        <f>IFERROR(SUMIFS('JOSE CARLOS'!$N$2:$N$16,'JOSE CARLOS'!$H$2:$H$16,"SALIDA",'JOSE CARLOS'!$J$2:$J$16,$B159),0)</f>
        <v>0</v>
      </c>
      <c r="R159" s="62">
        <f>IFERROR(SUMIFS('LUIS ENRIQUE '!$N$2:$N$21,'LUIS ENRIQUE '!$H$2:$H$21,"SALIDA",'LUIS ENRIQUE '!$J$2:$J$21,$B159),0)</f>
        <v>0</v>
      </c>
      <c r="S159" s="62">
        <f>IFERROR(SUMIFS(CESARIA!$N$2:$N$15,CESARIA!$H$2:$H$15,"SALIDA",CESARIA!$J$2:$J$15,$B159),0)</f>
        <v>0</v>
      </c>
      <c r="T159" s="62">
        <f>IFERROR(SUMIFS(ALAN!$N$2:$N$14,ALAN!$H$2:$H$14,"SALIDA",ALAN!$J$2:$J$14,$B159),0)</f>
        <v>0</v>
      </c>
      <c r="U159" s="62">
        <f>IFERROR(SUMIFS(ELVIA!$N$2:$N$6,ELVIA!$H$2:$H$6,"SALIDA",ELVIA!$J$2:$J$6,$B159),0)</f>
        <v>0</v>
      </c>
      <c r="V159" s="62">
        <f>IFERROR(SUMIFS(CAJA!$N$2:$N$586,CAJA!$H$2:$H$586,"SALIDA",CAJA!$J$2:$J$586,$B159),0)</f>
        <v>100000</v>
      </c>
      <c r="W159" s="62">
        <f>IFERROR(SUMIFS('CAJA TIGRES'!$N$2:$N$139,'CAJA TIGRES'!$H$2:$H$139,"SALIDA",'CAJA TIGRES'!$J$2:$J$139,$B159),0)</f>
        <v>0</v>
      </c>
      <c r="X159" s="62">
        <f>IFERROR(SUMIFS(RESERVA!$N$2:$N$2,RESERVA!$H$2:$H$2,"SALIDA",RESERVA!$J$2:$J$2,$B159),0)</f>
        <v>0</v>
      </c>
      <c r="Y159" s="96">
        <f t="shared" ref="Y159:Y166" si="74">SUM(C159:X159)</f>
        <v>100000</v>
      </c>
      <c r="Z159" s="96">
        <f t="shared" ref="Z159:Z166" si="75">Y159</f>
        <v>100000</v>
      </c>
    </row>
    <row r="160" spans="1:26" x14ac:dyDescent="0.3">
      <c r="A160">
        <v>3.2</v>
      </c>
      <c r="B160" s="60" t="s">
        <v>66</v>
      </c>
      <c r="C160" s="62">
        <f>IFERROR(SUMIFS('MGZ121'!$N$2:$N$175,'MGZ121'!H$2:H$175,"SALIDA",'MGZ121'!$J$2:$J$175,$B160),0)</f>
        <v>0</v>
      </c>
      <c r="D160" s="62">
        <f>IFERROR(SUMIFS('MGZ BBVA'!$N$2:$N$88,'MGZ BBVA'!$H$2:$H$88,"SALIDA",'MGZ BBVA'!$J$2:$J$88,$B160),0)</f>
        <v>0</v>
      </c>
      <c r="E160" s="62">
        <f>IFERROR(SUMIFS('MGZ DOLARES'!$N$2:$N$2,'MGZ DOLARES'!$F$2:$F$2,"SALIDA",'MGZ DOLARES'!$J$2:$J$2,$B160),0)</f>
        <v>0</v>
      </c>
      <c r="F160" s="62">
        <f>IFERROR(SUMIFS('MGZ BAJIO'!$N$2:$N$4,'MGZ BAJIO'!$H$4,"SALIDA",'MGZ BAJIO'!$J$4,$B160),0)</f>
        <v>0</v>
      </c>
      <c r="G160" s="62">
        <f>IFERROR(SUMIFS('VICTOR BANAMEX'!$N$2:$N$65,'VICTOR BANAMEX'!$H$2:$H$65,"SALIDA",'VICTOR BANAMEX'!$J$2:$J$65,$B160),0)</f>
        <v>0</v>
      </c>
      <c r="H160" s="62">
        <f>IFERROR(SUMIFS('VICTOR BANORTE'!$N$2:$N$9,'VICTOR BANORTE'!$H$2:$H$9,"SALIDA",'VICTOR BANORTE'!$J$2:$J$9,$B160),0)</f>
        <v>0</v>
      </c>
      <c r="I160" s="62">
        <f>IFERROR(SUMIFS(RODRIGO!$N$2:$N$2,RODRIGO!$H$2:$H$2,"SALIDA",RODRIGO!$J$2:$J$2,$B160),0)</f>
        <v>0</v>
      </c>
      <c r="J160" s="62">
        <f>IFERROR(SUMIFS(MOY!$N$2:$N$12,MOY!$H$2:$H$12,"SALIDA",MOY!$J$2:$J$12,$B160),0)</f>
        <v>0</v>
      </c>
      <c r="K160" s="62">
        <f>IFERROR(SUMIFS('NORMA RUTH'!$N$2:$N$12,'NORMA RUTH'!$H$2:$H$12,"SALIDA",'NORMA RUTH'!$J$2:$J$12,$B160),0)</f>
        <v>0</v>
      </c>
      <c r="L160" s="62">
        <f>IFERROR(SUMIFS(VALERIA!$N$2:$N$10,VALERIA!$H$2:$H$10,"SALIDA",VALERIA!$J$2:$J$10,$B160),0)</f>
        <v>0</v>
      </c>
      <c r="M160" s="62">
        <f>IFERROR(SUMIFS('MANUEL BANAMEX'!$N$2:$N$25,'MANUEL BANAMEX'!$H$2:$H$25,"SALIDA",'MANUEL BANAMEX'!$J$2:$J$25,$B160),0)</f>
        <v>0</v>
      </c>
      <c r="N160" s="62">
        <f>IFERROR(SUMIFS(ROBERTO!$N$2:$N$2,ROBERTO!$H$2:$H$2,"SALIDA",ROBERTO!$J$2:$J$2,$B160),0)</f>
        <v>0</v>
      </c>
      <c r="O160" s="62">
        <f>IFERROR(SUMIFS(JUAN!$N$2:$N$11,JUAN!$H$2:$H$11,"SALIDA",JUAN!$J$2:$J$11,$B160),0)</f>
        <v>0</v>
      </c>
      <c r="P160" s="62">
        <f>IFERROR(SUMIFS('NORMA SANCHEZ'!$N$2:$N$14,'NORMA SANCHEZ'!$H$2:$H$14,"SALIDA",'NORMA SANCHEZ'!$J$2:$J$14,$B160),0)</f>
        <v>0</v>
      </c>
      <c r="Q160" s="62">
        <f>IFERROR(SUMIFS('JOSE CARLOS'!$N$2:$N$16,'JOSE CARLOS'!$H$2:$H$16,"SALIDA",'JOSE CARLOS'!$J$2:$J$16,$B160),0)</f>
        <v>0</v>
      </c>
      <c r="R160" s="62">
        <f>IFERROR(SUMIFS('LUIS ENRIQUE '!$N$2:$N$21,'LUIS ENRIQUE '!$H$2:$H$21,"SALIDA",'LUIS ENRIQUE '!$J$2:$J$21,$B160),0)</f>
        <v>0</v>
      </c>
      <c r="S160" s="62">
        <f>IFERROR(SUMIFS(CESARIA!$N$2:$N$15,CESARIA!$H$2:$H$15,"SALIDA",CESARIA!$J$2:$J$15,$B160),0)</f>
        <v>0</v>
      </c>
      <c r="T160" s="62">
        <f>IFERROR(SUMIFS(ALAN!$N$2:$N$14,ALAN!$H$2:$H$14,"SALIDA",ALAN!$J$2:$J$14,$B160),0)</f>
        <v>0</v>
      </c>
      <c r="U160" s="62">
        <f>IFERROR(SUMIFS(ELVIA!$N$2:$N$6,ELVIA!$H$2:$H$6,"SALIDA",ELVIA!$J$2:$J$6,$B160),0)</f>
        <v>0</v>
      </c>
      <c r="V160" s="62">
        <f>IFERROR(SUMIFS(CAJA!$N$2:$N$586,CAJA!$H$2:$H$586,"SALIDA",CAJA!$J$2:$J$586,$B160),0)</f>
        <v>5640</v>
      </c>
      <c r="W160" s="62">
        <f>IFERROR(SUMIFS('CAJA TIGRES'!$N$2:$N$139,'CAJA TIGRES'!$H$2:$H$139,"SALIDA",'CAJA TIGRES'!$J$2:$J$139,$B160),0)</f>
        <v>0</v>
      </c>
      <c r="X160" s="62">
        <f>IFERROR(SUMIFS(RESERVA!$N$2:$N$2,RESERVA!$H$2:$H$2,"SALIDA",RESERVA!$J$2:$J$2,$B160),0)</f>
        <v>0</v>
      </c>
      <c r="Y160" s="96">
        <f t="shared" si="74"/>
        <v>5640</v>
      </c>
      <c r="Z160" s="96">
        <f t="shared" si="75"/>
        <v>5640</v>
      </c>
    </row>
    <row r="161" spans="1:26" x14ac:dyDescent="0.3">
      <c r="A161">
        <v>3.3</v>
      </c>
      <c r="B161" s="60" t="s">
        <v>67</v>
      </c>
      <c r="C161" s="62">
        <f>IFERROR(SUMIFS('MGZ121'!$N$2:$N$175,'MGZ121'!H$2:H$175,"SALIDA",'MGZ121'!$J$2:$J$175,$B161),0)</f>
        <v>0</v>
      </c>
      <c r="D161" s="62">
        <f>IFERROR(SUMIFS('MGZ BBVA'!$N$2:$N$88,'MGZ BBVA'!$H$2:$H$88,"SALIDA",'MGZ BBVA'!$J$2:$J$88,$B161),0)</f>
        <v>0</v>
      </c>
      <c r="E161" s="62">
        <f>IFERROR(SUMIFS('MGZ DOLARES'!$N$2:$N$2,'MGZ DOLARES'!$F$2:$F$2,"SALIDA",'MGZ DOLARES'!$J$2:$J$2,$B161),0)</f>
        <v>0</v>
      </c>
      <c r="F161" s="62">
        <f>IFERROR(SUMIFS('MGZ BAJIO'!$N$2:$N$4,'MGZ BAJIO'!$H$4,"SALIDA",'MGZ BAJIO'!$J$4,$B161),0)</f>
        <v>0</v>
      </c>
      <c r="G161" s="62">
        <f>IFERROR(SUMIFS('VICTOR BANAMEX'!$N$2:$N$65,'VICTOR BANAMEX'!$H$2:$H$65,"SALIDA",'VICTOR BANAMEX'!$J$2:$J$65,$B161),0)</f>
        <v>0</v>
      </c>
      <c r="H161" s="62">
        <f>IFERROR(SUMIFS('VICTOR BANORTE'!$N$2:$N$9,'VICTOR BANORTE'!$H$2:$H$9,"SALIDA",'VICTOR BANORTE'!$J$2:$J$9,$B161),0)</f>
        <v>0</v>
      </c>
      <c r="I161" s="62">
        <f>IFERROR(SUMIFS(RODRIGO!$N$2:$N$2,RODRIGO!$H$2:$H$2,"SALIDA",RODRIGO!$J$2:$J$2,$B161),0)</f>
        <v>0</v>
      </c>
      <c r="J161" s="62">
        <f>IFERROR(SUMIFS(MOY!$N$2:$N$12,MOY!$H$2:$H$12,"SALIDA",MOY!$J$2:$J$12,$B161),0)</f>
        <v>0</v>
      </c>
      <c r="K161" s="62">
        <f>IFERROR(SUMIFS('NORMA RUTH'!$N$2:$N$12,'NORMA RUTH'!$H$2:$H$12,"SALIDA",'NORMA RUTH'!$J$2:$J$12,$B161),0)</f>
        <v>0</v>
      </c>
      <c r="L161" s="62">
        <f>IFERROR(SUMIFS(VALERIA!$N$2:$N$10,VALERIA!$H$2:$H$10,"SALIDA",VALERIA!$J$2:$J$10,$B161),0)</f>
        <v>0</v>
      </c>
      <c r="M161" s="62">
        <f>IFERROR(SUMIFS('MANUEL BANAMEX'!$N$2:$N$25,'MANUEL BANAMEX'!$H$2:$H$25,"SALIDA",'MANUEL BANAMEX'!$J$2:$J$25,$B161),0)</f>
        <v>0</v>
      </c>
      <c r="N161" s="62">
        <f>IFERROR(SUMIFS(ROBERTO!$N$2:$N$2,ROBERTO!$H$2:$H$2,"SALIDA",ROBERTO!$J$2:$J$2,$B161),0)</f>
        <v>0</v>
      </c>
      <c r="O161" s="62">
        <f>IFERROR(SUMIFS(JUAN!$N$2:$N$11,JUAN!$H$2:$H$11,"SALIDA",JUAN!$J$2:$J$11,$B161),0)</f>
        <v>0</v>
      </c>
      <c r="P161" s="62">
        <f>IFERROR(SUMIFS('NORMA SANCHEZ'!$N$2:$N$14,'NORMA SANCHEZ'!$H$2:$H$14,"SALIDA",'NORMA SANCHEZ'!$J$2:$J$14,$B161),0)</f>
        <v>0</v>
      </c>
      <c r="Q161" s="62">
        <f>IFERROR(SUMIFS('JOSE CARLOS'!$N$2:$N$16,'JOSE CARLOS'!$H$2:$H$16,"SALIDA",'JOSE CARLOS'!$J$2:$J$16,$B161),0)</f>
        <v>0</v>
      </c>
      <c r="R161" s="62">
        <f>IFERROR(SUMIFS('LUIS ENRIQUE '!$N$2:$N$21,'LUIS ENRIQUE '!$H$2:$H$21,"SALIDA",'LUIS ENRIQUE '!$J$2:$J$21,$B161),0)</f>
        <v>0</v>
      </c>
      <c r="S161" s="62">
        <f>IFERROR(SUMIFS(CESARIA!$N$2:$N$15,CESARIA!$H$2:$H$15,"SALIDA",CESARIA!$J$2:$J$15,$B161),0)</f>
        <v>0</v>
      </c>
      <c r="T161" s="62">
        <f>IFERROR(SUMIFS(ALAN!$N$2:$N$14,ALAN!$H$2:$H$14,"SALIDA",ALAN!$J$2:$J$14,$B161),0)</f>
        <v>0</v>
      </c>
      <c r="U161" s="62">
        <f>IFERROR(SUMIFS(ELVIA!$N$2:$N$6,ELVIA!$H$2:$H$6,"SALIDA",ELVIA!$J$2:$J$6,$B161),0)</f>
        <v>0</v>
      </c>
      <c r="V161" s="62">
        <f>IFERROR(SUMIFS(CAJA!$N$2:$N$586,CAJA!$H$2:$H$586,"SALIDA",CAJA!$J$2:$J$586,$B161),0)</f>
        <v>4400</v>
      </c>
      <c r="W161" s="62">
        <f>IFERROR(SUMIFS('CAJA TIGRES'!$N$2:$N$139,'CAJA TIGRES'!$H$2:$H$139,"SALIDA",'CAJA TIGRES'!$J$2:$J$139,$B161),0)</f>
        <v>0</v>
      </c>
      <c r="X161" s="62">
        <f>IFERROR(SUMIFS(RESERVA!$N$2:$N$2,RESERVA!$H$2:$H$2,"SALIDA",RESERVA!$J$2:$J$2,$B161),0)</f>
        <v>0</v>
      </c>
      <c r="Y161" s="96">
        <f t="shared" si="74"/>
        <v>4400</v>
      </c>
      <c r="Z161" s="96">
        <f t="shared" si="75"/>
        <v>4400</v>
      </c>
    </row>
    <row r="162" spans="1:26" x14ac:dyDescent="0.3">
      <c r="A162">
        <v>3.4</v>
      </c>
      <c r="B162" s="60" t="s">
        <v>68</v>
      </c>
      <c r="C162" s="62">
        <f>IFERROR(SUMIFS('MGZ121'!$N$2:$N$175,'MGZ121'!H$2:H$175,"SALIDA",'MGZ121'!$J$2:$J$175,$B162),0)</f>
        <v>0</v>
      </c>
      <c r="D162" s="62">
        <f>IFERROR(SUMIFS('MGZ BBVA'!$N$2:$N$88,'MGZ BBVA'!$H$2:$H$88,"SALIDA",'MGZ BBVA'!$J$2:$J$88,$B162),0)</f>
        <v>0</v>
      </c>
      <c r="E162" s="62">
        <f>IFERROR(SUMIFS('MGZ DOLARES'!$N$2:$N$2,'MGZ DOLARES'!$F$2:$F$2,"SALIDA",'MGZ DOLARES'!$J$2:$J$2,$B162),0)</f>
        <v>0</v>
      </c>
      <c r="F162" s="62">
        <f>IFERROR(SUMIFS('MGZ BAJIO'!$N$2:$N$4,'MGZ BAJIO'!$H$4,"SALIDA",'MGZ BAJIO'!$J$4,$B162),0)</f>
        <v>0</v>
      </c>
      <c r="G162" s="62">
        <f>IFERROR(SUMIFS('VICTOR BANAMEX'!$N$2:$N$65,'VICTOR BANAMEX'!$H$2:$H$65,"SALIDA",'VICTOR BANAMEX'!$J$2:$J$65,$B162),0)</f>
        <v>0</v>
      </c>
      <c r="H162" s="62">
        <f>IFERROR(SUMIFS('VICTOR BANORTE'!$N$2:$N$9,'VICTOR BANORTE'!$H$2:$H$9,"SALIDA",'VICTOR BANORTE'!$J$2:$J$9,$B162),0)</f>
        <v>0</v>
      </c>
      <c r="I162" s="62">
        <f>IFERROR(SUMIFS(RODRIGO!$N$2:$N$2,RODRIGO!$H$2:$H$2,"SALIDA",RODRIGO!$J$2:$J$2,$B162),0)</f>
        <v>0</v>
      </c>
      <c r="J162" s="62">
        <f>IFERROR(SUMIFS(MOY!$N$2:$N$12,MOY!$H$2:$H$12,"SALIDA",MOY!$J$2:$J$12,$B162),0)</f>
        <v>237089.65999999997</v>
      </c>
      <c r="K162" s="62">
        <f>IFERROR(SUMIFS('NORMA RUTH'!$N$2:$N$12,'NORMA RUTH'!$H$2:$H$12,"SALIDA",'NORMA RUTH'!$J$2:$J$12,$B162),0)</f>
        <v>0</v>
      </c>
      <c r="L162" s="62">
        <f>IFERROR(SUMIFS(VALERIA!$N$2:$N$10,VALERIA!$H$2:$H$10,"SALIDA",VALERIA!$J$2:$J$10,$B162),0)</f>
        <v>0</v>
      </c>
      <c r="M162" s="62">
        <f>IFERROR(SUMIFS('MANUEL BANAMEX'!$N$2:$N$25,'MANUEL BANAMEX'!$H$2:$H$25,"SALIDA",'MANUEL BANAMEX'!$J$2:$J$25,$B162),0)</f>
        <v>0</v>
      </c>
      <c r="N162" s="62">
        <f>IFERROR(SUMIFS(ROBERTO!$N$2:$N$2,ROBERTO!$H$2:$H$2,"SALIDA",ROBERTO!$J$2:$J$2,$B162),0)</f>
        <v>0</v>
      </c>
      <c r="O162" s="62">
        <f>IFERROR(SUMIFS(JUAN!$N$2:$N$11,JUAN!$H$2:$H$11,"SALIDA",JUAN!$J$2:$J$11,$B162),0)</f>
        <v>0</v>
      </c>
      <c r="P162" s="62">
        <f>IFERROR(SUMIFS('NORMA SANCHEZ'!$N$2:$N$14,'NORMA SANCHEZ'!$H$2:$H$14,"SALIDA",'NORMA SANCHEZ'!$J$2:$J$14,$B162),0)</f>
        <v>0</v>
      </c>
      <c r="Q162" s="62">
        <f>IFERROR(SUMIFS('JOSE CARLOS'!$N$2:$N$16,'JOSE CARLOS'!$H$2:$H$16,"SALIDA",'JOSE CARLOS'!$J$2:$J$16,$B162),0)</f>
        <v>0</v>
      </c>
      <c r="R162" s="62">
        <f>IFERROR(SUMIFS('LUIS ENRIQUE '!$N$2:$N$21,'LUIS ENRIQUE '!$H$2:$H$21,"SALIDA",'LUIS ENRIQUE '!$J$2:$J$21,$B162),0)</f>
        <v>0</v>
      </c>
      <c r="S162" s="62">
        <f>IFERROR(SUMIFS(CESARIA!$N$2:$N$15,CESARIA!$H$2:$H$15,"SALIDA",CESARIA!$J$2:$J$15,$B162),0)</f>
        <v>0</v>
      </c>
      <c r="T162" s="62">
        <f>IFERROR(SUMIFS(ALAN!$N$2:$N$14,ALAN!$H$2:$H$14,"SALIDA",ALAN!$J$2:$J$14,$B162),0)</f>
        <v>0</v>
      </c>
      <c r="U162" s="62">
        <f>IFERROR(SUMIFS(ELVIA!$N$2:$N$6,ELVIA!$H$2:$H$6,"SALIDA",ELVIA!$J$2:$J$6,$B162),0)</f>
        <v>0</v>
      </c>
      <c r="V162" s="62">
        <f>IFERROR(SUMIFS(CAJA!$N$2:$N$586,CAJA!$H$2:$H$586,"SALIDA",CAJA!$J$2:$J$586,$B162),0)</f>
        <v>0</v>
      </c>
      <c r="W162" s="62">
        <f>IFERROR(SUMIFS('CAJA TIGRES'!$N$2:$N$139,'CAJA TIGRES'!$H$2:$H$139,"SALIDA",'CAJA TIGRES'!$J$2:$J$139,$B162),0)</f>
        <v>0</v>
      </c>
      <c r="X162" s="62">
        <f>IFERROR(SUMIFS(RESERVA!$N$2:$N$2,RESERVA!$H$2:$H$2,"SALIDA",RESERVA!$J$2:$J$2,$B162),0)</f>
        <v>0</v>
      </c>
      <c r="Y162" s="96">
        <f t="shared" si="74"/>
        <v>237089.65999999997</v>
      </c>
      <c r="Z162" s="96">
        <f t="shared" si="75"/>
        <v>237089.65999999997</v>
      </c>
    </row>
    <row r="163" spans="1:26" x14ac:dyDescent="0.3">
      <c r="A163">
        <v>3.5</v>
      </c>
      <c r="B163" s="60" t="s">
        <v>196</v>
      </c>
      <c r="C163" s="62">
        <f>IFERROR(SUMIFS('MGZ121'!$N$2:$N$175,'MGZ121'!H$2:H$175,"SALIDA",'MGZ121'!$J$2:$J$175,$B163),0)</f>
        <v>0</v>
      </c>
      <c r="D163" s="62">
        <f>IFERROR(SUMIFS('MGZ BBVA'!$N$2:$N$88,'MGZ BBVA'!$H$2:$H$88,"SALIDA",'MGZ BBVA'!$J$2:$J$88,$B163),0)</f>
        <v>0</v>
      </c>
      <c r="E163" s="62">
        <f>IFERROR(SUMIFS('MGZ DOLARES'!$N$2:$N$2,'MGZ DOLARES'!$F$2:$F$2,"SALIDA",'MGZ DOLARES'!$J$2:$J$2,$B163),0)</f>
        <v>0</v>
      </c>
      <c r="F163" s="62">
        <f>IFERROR(SUMIFS('MGZ BAJIO'!$N$2:$N$4,'MGZ BAJIO'!$H$4,"SALIDA",'MGZ BAJIO'!$J$4,$B163),0)</f>
        <v>0</v>
      </c>
      <c r="G163" s="62">
        <f>IFERROR(SUMIFS('VICTOR BANAMEX'!$N$2:$N$65,'VICTOR BANAMEX'!$H$2:$H$65,"SALIDA",'VICTOR BANAMEX'!$J$2:$J$65,$B163),0)</f>
        <v>0</v>
      </c>
      <c r="H163" s="62">
        <f>IFERROR(SUMIFS('VICTOR BANORTE'!$N$2:$N$9,'VICTOR BANORTE'!$H$2:$H$9,"SALIDA",'VICTOR BANORTE'!$J$2:$J$9,$B163),0)</f>
        <v>16560.599999999999</v>
      </c>
      <c r="I163" s="62">
        <f>IFERROR(SUMIFS(RODRIGO!$N$2:$N$2,RODRIGO!$H$2:$H$2,"SALIDA",RODRIGO!$J$2:$J$2,$B163),0)</f>
        <v>0</v>
      </c>
      <c r="J163" s="62">
        <f>IFERROR(SUMIFS(MOY!$N$2:$N$12,MOY!$H$2:$H$12,"SALIDA",MOY!$J$2:$J$12,$B163),0)</f>
        <v>0</v>
      </c>
      <c r="K163" s="62">
        <f>IFERROR(SUMIFS('NORMA RUTH'!$N$2:$N$12,'NORMA RUTH'!$H$2:$H$12,"SALIDA",'NORMA RUTH'!$J$2:$J$12,$B163),0)</f>
        <v>0</v>
      </c>
      <c r="L163" s="62">
        <f>IFERROR(SUMIFS(VALERIA!$N$2:$N$10,VALERIA!$H$2:$H$10,"SALIDA",VALERIA!$J$2:$J$10,$B163),0)</f>
        <v>0</v>
      </c>
      <c r="M163" s="62">
        <f>IFERROR(SUMIFS('MANUEL BANAMEX'!$N$2:$N$25,'MANUEL BANAMEX'!$H$2:$H$25,"SALIDA",'MANUEL BANAMEX'!$J$2:$J$25,$B163),0)</f>
        <v>0</v>
      </c>
      <c r="N163" s="62">
        <f>IFERROR(SUMIFS(ROBERTO!$N$2:$N$2,ROBERTO!$H$2:$H$2,"SALIDA",ROBERTO!$J$2:$J$2,$B163),0)</f>
        <v>0</v>
      </c>
      <c r="O163" s="62">
        <f>IFERROR(SUMIFS(JUAN!$N$2:$N$11,JUAN!$H$2:$H$11,"SALIDA",JUAN!$J$2:$J$11,$B163),0)</f>
        <v>0</v>
      </c>
      <c r="P163" s="62">
        <f>IFERROR(SUMIFS('NORMA SANCHEZ'!$N$2:$N$14,'NORMA SANCHEZ'!$H$2:$H$14,"SALIDA",'NORMA SANCHEZ'!$J$2:$J$14,$B163),0)</f>
        <v>0</v>
      </c>
      <c r="Q163" s="62">
        <f>IFERROR(SUMIFS('JOSE CARLOS'!$N$2:$N$16,'JOSE CARLOS'!$H$2:$H$16,"SALIDA",'JOSE CARLOS'!$J$2:$J$16,$B163),0)</f>
        <v>0</v>
      </c>
      <c r="R163" s="62">
        <f>IFERROR(SUMIFS('LUIS ENRIQUE '!$N$2:$N$21,'LUIS ENRIQUE '!$H$2:$H$21,"SALIDA",'LUIS ENRIQUE '!$J$2:$J$21,$B163),0)</f>
        <v>0</v>
      </c>
      <c r="S163" s="62">
        <f>IFERROR(SUMIFS(CESARIA!$N$2:$N$15,CESARIA!$H$2:$H$15,"SALIDA",CESARIA!$J$2:$J$15,$B163),0)</f>
        <v>0</v>
      </c>
      <c r="T163" s="62">
        <f>IFERROR(SUMIFS(ALAN!$N$2:$N$14,ALAN!$H$2:$H$14,"SALIDA",ALAN!$J$2:$J$14,$B163),0)</f>
        <v>0</v>
      </c>
      <c r="U163" s="62">
        <f>IFERROR(SUMIFS(ELVIA!$N$2:$N$6,ELVIA!$H$2:$H$6,"SALIDA",ELVIA!$J$2:$J$6,$B163),0)</f>
        <v>0</v>
      </c>
      <c r="V163" s="62">
        <f>IFERROR(SUMIFS(CAJA!$N$2:$N$586,CAJA!$H$2:$H$586,"SALIDA",CAJA!$J$2:$J$586,$B163),0)</f>
        <v>0</v>
      </c>
      <c r="W163" s="62">
        <f>IFERROR(SUMIFS('CAJA TIGRES'!$N$2:$N$139,'CAJA TIGRES'!$H$2:$H$139,"SALIDA",'CAJA TIGRES'!$J$2:$J$139,$B163),0)</f>
        <v>0</v>
      </c>
      <c r="X163" s="62">
        <f>IFERROR(SUMIFS(RESERVA!$N$2:$N$2,RESERVA!$H$2:$H$2,"SALIDA",RESERVA!$J$2:$J$2,$B163),0)</f>
        <v>0</v>
      </c>
      <c r="Y163" s="96">
        <f t="shared" si="74"/>
        <v>16560.599999999999</v>
      </c>
      <c r="Z163" s="96">
        <f t="shared" si="75"/>
        <v>16560.599999999999</v>
      </c>
    </row>
    <row r="164" spans="1:26" x14ac:dyDescent="0.3">
      <c r="A164">
        <v>3.6</v>
      </c>
      <c r="B164" s="60" t="s">
        <v>197</v>
      </c>
      <c r="C164" s="62">
        <f>IFERROR(SUMIFS('MGZ121'!$N$2:$N$175,'MGZ121'!H$2:H$175,"SALIDA",'MGZ121'!$J$2:$J$175,$B164),0)</f>
        <v>0</v>
      </c>
      <c r="D164" s="62">
        <f>IFERROR(SUMIFS('MGZ BBVA'!$N$2:$N$88,'MGZ BBVA'!$H$2:$H$88,"SALIDA",'MGZ BBVA'!$J$2:$J$88,$B164),0)</f>
        <v>0</v>
      </c>
      <c r="E164" s="62">
        <f>IFERROR(SUMIFS('MGZ DOLARES'!$N$2:$N$2,'MGZ DOLARES'!$F$2:$F$2,"SALIDA",'MGZ DOLARES'!$J$2:$J$2,$B164),0)</f>
        <v>0</v>
      </c>
      <c r="F164" s="62">
        <f>IFERROR(SUMIFS('MGZ BAJIO'!$N$2:$N$4,'MGZ BAJIO'!$H$4,"SALIDA",'MGZ BAJIO'!$J$4,$B164),0)</f>
        <v>0</v>
      </c>
      <c r="G164" s="62">
        <f>IFERROR(SUMIFS('VICTOR BANAMEX'!$N$2:$N$65,'VICTOR BANAMEX'!$H$2:$H$65,"SALIDA",'VICTOR BANAMEX'!$J$2:$J$65,$B164),0)</f>
        <v>0</v>
      </c>
      <c r="H164" s="62">
        <f>IFERROR(SUMIFS('VICTOR BANORTE'!$N$2:$N$9,'VICTOR BANORTE'!$H$2:$H$9,"SALIDA",'VICTOR BANORTE'!$J$2:$J$9,$B164),0)</f>
        <v>6566.33</v>
      </c>
      <c r="I164" s="62">
        <f>IFERROR(SUMIFS(RODRIGO!$N$2:$N$2,RODRIGO!$H$2:$H$2,"SALIDA",RODRIGO!$J$2:$J$2,$B164),0)</f>
        <v>0</v>
      </c>
      <c r="J164" s="62">
        <f>IFERROR(SUMIFS(MOY!$N$2:$N$12,MOY!$H$2:$H$12,"SALIDA",MOY!$J$2:$J$12,$B164),0)</f>
        <v>0</v>
      </c>
      <c r="K164" s="62">
        <f>IFERROR(SUMIFS('NORMA RUTH'!$N$2:$N$12,'NORMA RUTH'!$H$2:$H$12,"SALIDA",'NORMA RUTH'!$J$2:$J$12,$B164),0)</f>
        <v>0</v>
      </c>
      <c r="L164" s="62">
        <f>IFERROR(SUMIFS(VALERIA!$N$2:$N$10,VALERIA!$H$2:$H$10,"SALIDA",VALERIA!$J$2:$J$10,$B164),0)</f>
        <v>0</v>
      </c>
      <c r="M164" s="62">
        <f>IFERROR(SUMIFS('MANUEL BANAMEX'!$N$2:$N$25,'MANUEL BANAMEX'!$H$2:$H$25,"SALIDA",'MANUEL BANAMEX'!$J$2:$J$25,$B164),0)</f>
        <v>0</v>
      </c>
      <c r="N164" s="62">
        <f>IFERROR(SUMIFS(ROBERTO!$N$2:$N$2,ROBERTO!$H$2:$H$2,"SALIDA",ROBERTO!$J$2:$J$2,$B164),0)</f>
        <v>0</v>
      </c>
      <c r="O164" s="62">
        <f>IFERROR(SUMIFS(JUAN!$N$2:$N$11,JUAN!$H$2:$H$11,"SALIDA",JUAN!$J$2:$J$11,$B164),0)</f>
        <v>0</v>
      </c>
      <c r="P164" s="62">
        <f>IFERROR(SUMIFS('NORMA SANCHEZ'!$N$2:$N$14,'NORMA SANCHEZ'!$H$2:$H$14,"SALIDA",'NORMA SANCHEZ'!$J$2:$J$14,$B164),0)</f>
        <v>0</v>
      </c>
      <c r="Q164" s="62">
        <f>IFERROR(SUMIFS('JOSE CARLOS'!$N$2:$N$16,'JOSE CARLOS'!$H$2:$H$16,"SALIDA",'JOSE CARLOS'!$J$2:$J$16,$B164),0)</f>
        <v>0</v>
      </c>
      <c r="R164" s="62">
        <f>IFERROR(SUMIFS('LUIS ENRIQUE '!$N$2:$N$21,'LUIS ENRIQUE '!$H$2:$H$21,"SALIDA",'LUIS ENRIQUE '!$J$2:$J$21,$B164),0)</f>
        <v>0</v>
      </c>
      <c r="S164" s="62">
        <f>IFERROR(SUMIFS(CESARIA!$N$2:$N$15,CESARIA!$H$2:$H$15,"SALIDA",CESARIA!$J$2:$J$15,$B164),0)</f>
        <v>0</v>
      </c>
      <c r="T164" s="62">
        <f>IFERROR(SUMIFS(ALAN!$N$2:$N$14,ALAN!$H$2:$H$14,"SALIDA",ALAN!$J$2:$J$14,$B164),0)</f>
        <v>0</v>
      </c>
      <c r="U164" s="62">
        <f>IFERROR(SUMIFS(ELVIA!$N$2:$N$6,ELVIA!$H$2:$H$6,"SALIDA",ELVIA!$J$2:$J$6,$B164),0)</f>
        <v>0</v>
      </c>
      <c r="V164" s="62">
        <f>IFERROR(SUMIFS(CAJA!$N$2:$N$586,CAJA!$H$2:$H$586,"SALIDA",CAJA!$J$2:$J$586,$B164),0)</f>
        <v>0</v>
      </c>
      <c r="W164" s="62">
        <f>IFERROR(SUMIFS('CAJA TIGRES'!$N$2:$N$139,'CAJA TIGRES'!$H$2:$H$139,"SALIDA",'CAJA TIGRES'!$J$2:$J$139,$B164),0)</f>
        <v>0</v>
      </c>
      <c r="X164" s="62">
        <f>IFERROR(SUMIFS(RESERVA!$N$2:$N$2,RESERVA!$H$2:$H$2,"SALIDA",RESERVA!$J$2:$J$2,$B164),0)</f>
        <v>0</v>
      </c>
      <c r="Y164" s="96">
        <f t="shared" si="74"/>
        <v>6566.33</v>
      </c>
      <c r="Z164" s="96">
        <f t="shared" si="75"/>
        <v>6566.33</v>
      </c>
    </row>
    <row r="165" spans="1:26" x14ac:dyDescent="0.3">
      <c r="B165" s="60" t="s">
        <v>198</v>
      </c>
      <c r="C165" s="62">
        <f>IFERROR(SUMIFS('MGZ121'!$N$2:$N$175,'MGZ121'!H$2:H$175,"SALIDA",'MGZ121'!$J$2:$J$175,$B165),0)</f>
        <v>0</v>
      </c>
      <c r="D165" s="62">
        <f>IFERROR(SUMIFS('MGZ BBVA'!$N$2:$N$88,'MGZ BBVA'!$H$2:$H$88,"SALIDA",'MGZ BBVA'!$J$2:$J$88,$B165),0)</f>
        <v>0</v>
      </c>
      <c r="E165" s="62">
        <f>IFERROR(SUMIFS('MGZ DOLARES'!$N$2:$N$2,'MGZ DOLARES'!$F$2:$F$2,"SALIDA",'MGZ DOLARES'!$J$2:$J$2,$B165),0)</f>
        <v>0</v>
      </c>
      <c r="F165" s="62">
        <f>IFERROR(SUMIFS('MGZ BAJIO'!$N$2:$N$4,'MGZ BAJIO'!$H$4,"SALIDA",'MGZ BAJIO'!$J$4,$B165),0)</f>
        <v>0</v>
      </c>
      <c r="G165" s="62">
        <f>IFERROR(SUMIFS('VICTOR BANAMEX'!$N$2:$N$65,'VICTOR BANAMEX'!$H$2:$H$65,"SALIDA",'VICTOR BANAMEX'!$J$2:$J$65,$B165),0)</f>
        <v>0</v>
      </c>
      <c r="H165" s="62">
        <f>IFERROR(SUMIFS('VICTOR BANORTE'!$N$2:$N$9,'VICTOR BANORTE'!$H$2:$H$9,"SALIDA",'VICTOR BANORTE'!$J$2:$J$9,$B165),0)</f>
        <v>39448</v>
      </c>
      <c r="I165" s="62">
        <f>IFERROR(SUMIFS(RODRIGO!$N$2:$N$2,RODRIGO!$H$2:$H$2,"SALIDA",RODRIGO!$J$2:$J$2,$B165),0)</f>
        <v>0</v>
      </c>
      <c r="J165" s="62">
        <f>IFERROR(SUMIFS(MOY!$N$2:$N$12,MOY!$H$2:$H$12,"SALIDA",MOY!$J$2:$J$12,$B165),0)</f>
        <v>0</v>
      </c>
      <c r="K165" s="62">
        <f>IFERROR(SUMIFS('NORMA RUTH'!$N$2:$N$12,'NORMA RUTH'!$H$2:$H$12,"SALIDA",'NORMA RUTH'!$J$2:$J$12,$B165),0)</f>
        <v>0</v>
      </c>
      <c r="L165" s="62">
        <f>IFERROR(SUMIFS(VALERIA!$N$2:$N$10,VALERIA!$H$2:$H$10,"SALIDA",VALERIA!$J$2:$J$10,$B165),0)</f>
        <v>0</v>
      </c>
      <c r="M165" s="62">
        <f>IFERROR(SUMIFS('MANUEL BANAMEX'!$N$2:$N$25,'MANUEL BANAMEX'!$H$2:$H$25,"SALIDA",'MANUEL BANAMEX'!$J$2:$J$25,$B165),0)</f>
        <v>0</v>
      </c>
      <c r="N165" s="62">
        <f>IFERROR(SUMIFS(ROBERTO!$N$2:$N$2,ROBERTO!$H$2:$H$2,"SALIDA",ROBERTO!$J$2:$J$2,$B165),0)</f>
        <v>0</v>
      </c>
      <c r="O165" s="62">
        <f>IFERROR(SUMIFS(JUAN!$N$2:$N$11,JUAN!$H$2:$H$11,"SALIDA",JUAN!$J$2:$J$11,$B165),0)</f>
        <v>0</v>
      </c>
      <c r="P165" s="62">
        <f>IFERROR(SUMIFS('NORMA SANCHEZ'!$N$2:$N$14,'NORMA SANCHEZ'!$H$2:$H$14,"SALIDA",'NORMA SANCHEZ'!$J$2:$J$14,$B165),0)</f>
        <v>0</v>
      </c>
      <c r="Q165" s="62">
        <f>IFERROR(SUMIFS('JOSE CARLOS'!$N$2:$N$16,'JOSE CARLOS'!$H$2:$H$16,"SALIDA",'JOSE CARLOS'!$J$2:$J$16,$B165),0)</f>
        <v>0</v>
      </c>
      <c r="R165" s="62">
        <f>IFERROR(SUMIFS('LUIS ENRIQUE '!$N$2:$N$21,'LUIS ENRIQUE '!$H$2:$H$21,"SALIDA",'LUIS ENRIQUE '!$J$2:$J$21,$B165),0)</f>
        <v>0</v>
      </c>
      <c r="S165" s="62">
        <f>IFERROR(SUMIFS(CESARIA!$N$2:$N$15,CESARIA!$H$2:$H$15,"SALIDA",CESARIA!$J$2:$J$15,$B165),0)</f>
        <v>0</v>
      </c>
      <c r="T165" s="62">
        <f>IFERROR(SUMIFS(ALAN!$N$2:$N$14,ALAN!$H$2:$H$14,"SALIDA",ALAN!$J$2:$J$14,$B165),0)</f>
        <v>0</v>
      </c>
      <c r="U165" s="62">
        <f>IFERROR(SUMIFS(ELVIA!$N$2:$N$6,ELVIA!$H$2:$H$6,"SALIDA",ELVIA!$J$2:$J$6,$B165),0)</f>
        <v>0</v>
      </c>
      <c r="V165" s="62">
        <f>IFERROR(SUMIFS(CAJA!$N$2:$N$586,CAJA!$H$2:$H$586,"SALIDA",CAJA!$J$2:$J$586,$B165),0)</f>
        <v>0</v>
      </c>
      <c r="W165" s="62">
        <f>IFERROR(SUMIFS('CAJA TIGRES'!$N$2:$N$139,'CAJA TIGRES'!$H$2:$H$139,"SALIDA",'CAJA TIGRES'!$J$2:$J$139,$B165),0)</f>
        <v>0</v>
      </c>
      <c r="X165" s="62">
        <f>IFERROR(SUMIFS(RESERVA!$N$2:$N$2,RESERVA!$H$2:$H$2,"SALIDA",RESERVA!$J$2:$J$2,$B165),0)</f>
        <v>0</v>
      </c>
      <c r="Y165" s="96">
        <f t="shared" si="74"/>
        <v>39448</v>
      </c>
      <c r="Z165" s="96">
        <f t="shared" si="75"/>
        <v>39448</v>
      </c>
    </row>
    <row r="166" spans="1:26" x14ac:dyDescent="0.3">
      <c r="A166">
        <v>3.7</v>
      </c>
      <c r="B166" s="60" t="s">
        <v>69</v>
      </c>
      <c r="C166" s="62">
        <f>IFERROR(SUMIFS('MGZ121'!$N$2:$N$175,'MGZ121'!H$2:H$175,"SALIDA",'MGZ121'!$J$2:$J$175,$B166),0)</f>
        <v>0</v>
      </c>
      <c r="D166" s="62">
        <f>IFERROR(SUMIFS('MGZ BBVA'!$N$2:$N$88,'MGZ BBVA'!$H$2:$H$88,"SALIDA",'MGZ BBVA'!$J$2:$J$88,$B166),0)</f>
        <v>0</v>
      </c>
      <c r="E166" s="62">
        <f>IFERROR(SUMIFS('MGZ DOLARES'!$N$2:$N$2,'MGZ DOLARES'!$F$2:$F$2,"SALIDA",'MGZ DOLARES'!$J$2:$J$2,$B166),0)</f>
        <v>0</v>
      </c>
      <c r="F166" s="62">
        <f>IFERROR(SUMIFS('MGZ BAJIO'!$N$2:$N$4,'MGZ BAJIO'!$H$4,"SALIDA",'MGZ BAJIO'!$J$4,$B166),0)</f>
        <v>0</v>
      </c>
      <c r="G166" s="62">
        <f>IFERROR(SUMIFS('VICTOR BANAMEX'!$N$2:$N$65,'VICTOR BANAMEX'!$H$2:$H$65,"SALIDA",'VICTOR BANAMEX'!$J$2:$J$65,$B166),0)</f>
        <v>0</v>
      </c>
      <c r="H166" s="62">
        <f>IFERROR(SUMIFS('VICTOR BANORTE'!$N$2:$N$9,'VICTOR BANORTE'!$H$2:$H$9,"SALIDA",'VICTOR BANORTE'!$J$2:$J$9,$B166),0)</f>
        <v>0</v>
      </c>
      <c r="I166" s="62">
        <f>IFERROR(SUMIFS(RODRIGO!$N$2:$N$2,RODRIGO!$H$2:$H$2,"SALIDA",RODRIGO!$J$2:$J$2,$B166),0)</f>
        <v>0</v>
      </c>
      <c r="J166" s="62">
        <f>IFERROR(SUMIFS(MOY!$N$2:$N$12,MOY!$H$2:$H$12,"SALIDA",MOY!$J$2:$J$12,$B166),0)</f>
        <v>0</v>
      </c>
      <c r="K166" s="62">
        <f>IFERROR(SUMIFS('NORMA RUTH'!$N$2:$N$12,'NORMA RUTH'!$H$2:$H$12,"SALIDA",'NORMA RUTH'!$J$2:$J$12,$B166),0)</f>
        <v>0</v>
      </c>
      <c r="L166" s="62">
        <f>IFERROR(SUMIFS(VALERIA!$N$2:$N$10,VALERIA!$H$2:$H$10,"SALIDA",VALERIA!$J$2:$J$10,$B166),0)</f>
        <v>0</v>
      </c>
      <c r="M166" s="62">
        <f>IFERROR(SUMIFS('MANUEL BANAMEX'!$N$2:$N$25,'MANUEL BANAMEX'!$H$2:$H$25,"SALIDA",'MANUEL BANAMEX'!$J$2:$J$25,$B166),0)</f>
        <v>0</v>
      </c>
      <c r="N166" s="62">
        <f>IFERROR(SUMIFS(ROBERTO!$N$2:$N$2,ROBERTO!$H$2:$H$2,"SALIDA",ROBERTO!$J$2:$J$2,$B166),0)</f>
        <v>0</v>
      </c>
      <c r="O166" s="62">
        <f>IFERROR(SUMIFS(JUAN!$N$2:$N$11,JUAN!$H$2:$H$11,"SALIDA",JUAN!$J$2:$J$11,$B166),0)</f>
        <v>0</v>
      </c>
      <c r="P166" s="62">
        <f>IFERROR(SUMIFS('NORMA SANCHEZ'!$N$2:$N$14,'NORMA SANCHEZ'!$H$2:$H$14,"SALIDA",'NORMA SANCHEZ'!$J$2:$J$14,$B166),0)</f>
        <v>0</v>
      </c>
      <c r="Q166" s="62">
        <f>IFERROR(SUMIFS('JOSE CARLOS'!$N$2:$N$16,'JOSE CARLOS'!$H$2:$H$16,"SALIDA",'JOSE CARLOS'!$J$2:$J$16,$B166),0)</f>
        <v>0</v>
      </c>
      <c r="R166" s="62">
        <f>IFERROR(SUMIFS('LUIS ENRIQUE '!$N$2:$N$21,'LUIS ENRIQUE '!$H$2:$H$21,"SALIDA",'LUIS ENRIQUE '!$J$2:$J$21,$B166),0)</f>
        <v>0</v>
      </c>
      <c r="S166" s="62">
        <f>IFERROR(SUMIFS(CESARIA!$N$2:$N$15,CESARIA!$H$2:$H$15,"SALIDA",CESARIA!$J$2:$J$15,$B166),0)</f>
        <v>0</v>
      </c>
      <c r="T166" s="62">
        <f>IFERROR(SUMIFS(ALAN!$N$2:$N$14,ALAN!$H$2:$H$14,"SALIDA",ALAN!$J$2:$J$14,$B166),0)</f>
        <v>0</v>
      </c>
      <c r="U166" s="62">
        <f>IFERROR(SUMIFS(ELVIA!$N$2:$N$6,ELVIA!$H$2:$H$6,"SALIDA",ELVIA!$J$2:$J$6,$B166),0)</f>
        <v>0</v>
      </c>
      <c r="V166" s="62">
        <f>IFERROR(SUMIFS(CAJA!$N$2:$N$586,CAJA!$H$2:$H$586,"SALIDA",CAJA!$J$2:$J$586,$B166),0)</f>
        <v>0</v>
      </c>
      <c r="W166" s="62">
        <f>IFERROR(SUMIFS('CAJA TIGRES'!$N$2:$N$139,'CAJA TIGRES'!$H$2:$H$139,"SALIDA",'CAJA TIGRES'!$J$2:$J$139,$B166),0)</f>
        <v>0</v>
      </c>
      <c r="X166" s="62">
        <f>IFERROR(SUMIFS(RESERVA!$N$2:$N$2,RESERVA!$H$2:$H$2,"SALIDA",RESERVA!$J$2:$J$2,$B166),0)</f>
        <v>0</v>
      </c>
      <c r="Y166" s="96">
        <f t="shared" si="74"/>
        <v>0</v>
      </c>
      <c r="Z166" s="96">
        <f t="shared" si="75"/>
        <v>0</v>
      </c>
    </row>
    <row r="167" spans="1:26" s="84" customFormat="1" ht="19.2" customHeight="1" x14ac:dyDescent="0.3">
      <c r="B167" s="87" t="s">
        <v>109</v>
      </c>
      <c r="C167" s="88">
        <f>C150+C158</f>
        <v>0</v>
      </c>
      <c r="D167" s="88">
        <f t="shared" ref="D167:Z167" si="76">D150+D158</f>
        <v>0</v>
      </c>
      <c r="E167" s="88">
        <f t="shared" si="76"/>
        <v>0</v>
      </c>
      <c r="F167" s="88">
        <f t="shared" si="76"/>
        <v>0</v>
      </c>
      <c r="G167" s="88">
        <f>G150+G158</f>
        <v>352409.87719326717</v>
      </c>
      <c r="H167" s="88">
        <f t="shared" si="76"/>
        <v>62574.93</v>
      </c>
      <c r="I167" s="88">
        <f t="shared" si="76"/>
        <v>0</v>
      </c>
      <c r="J167" s="88">
        <f t="shared" si="76"/>
        <v>237089.65999999997</v>
      </c>
      <c r="K167" s="88">
        <f t="shared" si="76"/>
        <v>0</v>
      </c>
      <c r="L167" s="88">
        <f t="shared" si="76"/>
        <v>13210.65</v>
      </c>
      <c r="M167" s="88">
        <f t="shared" si="76"/>
        <v>0</v>
      </c>
      <c r="N167" s="88">
        <f t="shared" si="76"/>
        <v>0</v>
      </c>
      <c r="O167" s="88">
        <f t="shared" si="76"/>
        <v>0</v>
      </c>
      <c r="P167" s="88">
        <f t="shared" si="76"/>
        <v>0</v>
      </c>
      <c r="Q167" s="88">
        <f t="shared" si="76"/>
        <v>0</v>
      </c>
      <c r="R167" s="88">
        <f t="shared" ref="R167" si="77">R150+R158</f>
        <v>0</v>
      </c>
      <c r="S167" s="88">
        <f t="shared" si="76"/>
        <v>0</v>
      </c>
      <c r="T167" s="88">
        <f t="shared" si="76"/>
        <v>0</v>
      </c>
      <c r="U167" s="88">
        <f t="shared" si="76"/>
        <v>0</v>
      </c>
      <c r="V167" s="88">
        <f t="shared" si="76"/>
        <v>791077</v>
      </c>
      <c r="W167" s="88">
        <f t="shared" si="76"/>
        <v>0</v>
      </c>
      <c r="X167" s="88">
        <f t="shared" si="76"/>
        <v>0</v>
      </c>
      <c r="Y167" s="88">
        <f t="shared" si="76"/>
        <v>1456362.1171932672</v>
      </c>
      <c r="Z167" s="88">
        <f t="shared" si="76"/>
        <v>1456362.1171932672</v>
      </c>
    </row>
    <row r="168" spans="1:26" ht="8.5500000000000007" customHeight="1" x14ac:dyDescent="0.3">
      <c r="B168" s="18"/>
      <c r="C168" s="40"/>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x14ac:dyDescent="0.3">
      <c r="B169" s="19" t="s">
        <v>18</v>
      </c>
      <c r="C169" s="38">
        <f t="shared" ref="C169:M169" si="78">C74+C91+C147-C167</f>
        <v>-276987.86999999965</v>
      </c>
      <c r="D169" s="38">
        <f t="shared" si="78"/>
        <v>74619.299999999814</v>
      </c>
      <c r="E169" s="38">
        <f t="shared" si="78"/>
        <v>0</v>
      </c>
      <c r="F169" s="38">
        <f t="shared" si="78"/>
        <v>-580</v>
      </c>
      <c r="G169" s="38">
        <f t="shared" si="78"/>
        <v>7220.3999999999651</v>
      </c>
      <c r="H169" s="38">
        <f t="shared" si="78"/>
        <v>-826.33000000000175</v>
      </c>
      <c r="I169" s="38">
        <f t="shared" si="78"/>
        <v>0</v>
      </c>
      <c r="J169" s="38">
        <f t="shared" si="78"/>
        <v>-545.53999999997905</v>
      </c>
      <c r="K169" s="38">
        <f t="shared" si="78"/>
        <v>-1519.6200000000026</v>
      </c>
      <c r="L169" s="38">
        <f t="shared" si="78"/>
        <v>-3277.4499999999989</v>
      </c>
      <c r="M169" s="38">
        <f t="shared" si="78"/>
        <v>84.580000000001746</v>
      </c>
      <c r="N169" s="38">
        <f t="shared" ref="N169" si="79">N74+N91+N147-N167</f>
        <v>0</v>
      </c>
      <c r="O169" s="38">
        <f t="shared" ref="O169:Z169" si="80">O74+O91+O147-O167</f>
        <v>868.36000000000058</v>
      </c>
      <c r="P169" s="38">
        <f t="shared" si="80"/>
        <v>130.42000000000007</v>
      </c>
      <c r="Q169" s="38">
        <f t="shared" si="80"/>
        <v>530.40000000000009</v>
      </c>
      <c r="R169" s="38">
        <f t="shared" si="80"/>
        <v>736.65000000000146</v>
      </c>
      <c r="S169" s="38">
        <f t="shared" si="80"/>
        <v>532.20999999999913</v>
      </c>
      <c r="T169" s="38">
        <f t="shared" si="80"/>
        <v>0</v>
      </c>
      <c r="U169" s="36">
        <f t="shared" si="80"/>
        <v>-173.29999999999927</v>
      </c>
      <c r="V169" s="36">
        <f t="shared" si="80"/>
        <v>829797.46000000043</v>
      </c>
      <c r="W169" s="36">
        <f t="shared" si="80"/>
        <v>-616</v>
      </c>
      <c r="X169" s="36">
        <f t="shared" si="80"/>
        <v>0</v>
      </c>
      <c r="Y169" s="36">
        <f t="shared" si="80"/>
        <v>629993.66999999946</v>
      </c>
      <c r="Z169" s="36">
        <f t="shared" si="80"/>
        <v>629993.66999999946</v>
      </c>
    </row>
    <row r="170" spans="1:26" ht="15" thickBot="1" x14ac:dyDescent="0.35">
      <c r="B170" s="14" t="s">
        <v>5</v>
      </c>
      <c r="C170" s="77">
        <f>'MGZ121'!O2</f>
        <v>321592.24</v>
      </c>
      <c r="D170" s="34">
        <f>'MGZ BBVA'!O2</f>
        <v>6761.23</v>
      </c>
      <c r="E170" s="34">
        <f>'MGZ DOLARES'!O2</f>
        <v>6.92</v>
      </c>
      <c r="F170" s="34">
        <f>'MGZ BAJIO'!O2</f>
        <v>1870.75</v>
      </c>
      <c r="G170" s="34">
        <f>'VICTOR BANAMEX'!O2</f>
        <v>27.02</v>
      </c>
      <c r="H170" s="34">
        <f>'VICTOR BANORTE'!O2</f>
        <v>2191.6999999999998</v>
      </c>
      <c r="I170" s="34">
        <f>RODRIGO!O2</f>
        <v>0</v>
      </c>
      <c r="J170" s="34">
        <f>MOY!O2</f>
        <v>631.20000000000005</v>
      </c>
      <c r="K170" s="34">
        <f>'NORMA RUTH'!O2</f>
        <v>2176.5</v>
      </c>
      <c r="L170" s="34">
        <f>VALERIA!O2</f>
        <v>3943.65</v>
      </c>
      <c r="M170" s="34">
        <f>'MANUEL BANAMEX'!O2</f>
        <v>457.93</v>
      </c>
      <c r="N170" s="77">
        <f>ROBERTO!O2</f>
        <v>0</v>
      </c>
      <c r="O170" s="34">
        <f>JUAN!O2</f>
        <v>424.99</v>
      </c>
      <c r="P170" s="34">
        <f>'NORMA SANCHEZ'!O2</f>
        <v>1092.0899999999999</v>
      </c>
      <c r="Q170" s="34">
        <f>'JOSE CARLOS'!O2</f>
        <v>184.93</v>
      </c>
      <c r="R170" s="34">
        <f>'LUIS ENRIQUE '!O2</f>
        <v>399.92</v>
      </c>
      <c r="S170" s="34">
        <f>CESARIA!O2</f>
        <v>139.66999999999999</v>
      </c>
      <c r="T170" s="34">
        <f>ALAN!O2</f>
        <v>0</v>
      </c>
      <c r="U170" s="34">
        <f>ELVIA!O2</f>
        <v>1734.32</v>
      </c>
      <c r="V170" s="127">
        <f>CAJA!M2</f>
        <v>132450.18</v>
      </c>
      <c r="W170" s="127">
        <f>'CAJA TIGRES'!O2</f>
        <v>5836</v>
      </c>
      <c r="X170" s="34">
        <v>0</v>
      </c>
      <c r="Y170" s="94">
        <f>SUM(C170:X170)</f>
        <v>481921.24</v>
      </c>
      <c r="Z170" s="94">
        <f>Y170</f>
        <v>481921.24</v>
      </c>
    </row>
    <row r="171" spans="1:26" ht="28.8" thickBot="1" x14ac:dyDescent="0.35">
      <c r="B171" s="79" t="s">
        <v>115</v>
      </c>
      <c r="C171" s="80">
        <f t="shared" ref="C171:K171" si="81">C169+C170</f>
        <v>44604.370000000345</v>
      </c>
      <c r="D171" s="81">
        <f>D169+D170</f>
        <v>81380.52999999981</v>
      </c>
      <c r="E171" s="81">
        <f>E169+E170</f>
        <v>6.92</v>
      </c>
      <c r="F171" s="81">
        <f t="shared" si="81"/>
        <v>1290.75</v>
      </c>
      <c r="G171" s="81">
        <f t="shared" si="81"/>
        <v>7247.4199999999655</v>
      </c>
      <c r="H171" s="81">
        <f t="shared" si="81"/>
        <v>1365.3699999999981</v>
      </c>
      <c r="I171" s="81">
        <f t="shared" si="81"/>
        <v>0</v>
      </c>
      <c r="J171" s="81">
        <f t="shared" si="81"/>
        <v>85.660000000021</v>
      </c>
      <c r="K171" s="81">
        <f t="shared" si="81"/>
        <v>656.87999999999738</v>
      </c>
      <c r="L171" s="81">
        <f t="shared" ref="L171:N171" si="82">L169+L170</f>
        <v>666.20000000000118</v>
      </c>
      <c r="M171" s="81">
        <f t="shared" si="82"/>
        <v>542.51000000000181</v>
      </c>
      <c r="N171" s="81">
        <f t="shared" si="82"/>
        <v>0</v>
      </c>
      <c r="O171" s="81">
        <f t="shared" ref="O171" si="83">O169+O170</f>
        <v>1293.3500000000006</v>
      </c>
      <c r="P171" s="81">
        <f t="shared" ref="P171:Q171" si="84">P169+P170</f>
        <v>1222.51</v>
      </c>
      <c r="Q171" s="81">
        <f t="shared" si="84"/>
        <v>715.33000000000015</v>
      </c>
      <c r="R171" s="81">
        <f t="shared" ref="R171" si="85">R169+R170</f>
        <v>1136.5700000000015</v>
      </c>
      <c r="S171" s="81">
        <f t="shared" ref="S171:T171" si="86">S169+S170</f>
        <v>671.87999999999909</v>
      </c>
      <c r="T171" s="81">
        <f t="shared" si="86"/>
        <v>0</v>
      </c>
      <c r="U171" s="81">
        <f t="shared" ref="U171:X171" si="87">U169+U170</f>
        <v>1561.0200000000007</v>
      </c>
      <c r="V171" s="81">
        <f>V169+V170</f>
        <v>962247.64000000036</v>
      </c>
      <c r="W171" s="81">
        <f t="shared" si="87"/>
        <v>5220</v>
      </c>
      <c r="X171" s="81">
        <f t="shared" si="87"/>
        <v>0</v>
      </c>
      <c r="Y171" s="81">
        <f>Y169+Y170</f>
        <v>1111914.9099999995</v>
      </c>
      <c r="Z171" s="81">
        <f>Z169+Z170</f>
        <v>1111914.9099999995</v>
      </c>
    </row>
    <row r="172" spans="1:26" x14ac:dyDescent="0.3">
      <c r="C172" s="506" t="s">
        <v>222</v>
      </c>
      <c r="D172" s="506" t="s">
        <v>222</v>
      </c>
      <c r="E172" s="506" t="s">
        <v>222</v>
      </c>
      <c r="F172" s="506" t="s">
        <v>222</v>
      </c>
      <c r="G172" s="506" t="s">
        <v>222</v>
      </c>
      <c r="H172" s="506" t="s">
        <v>222</v>
      </c>
      <c r="I172" s="506" t="s">
        <v>222</v>
      </c>
      <c r="J172" s="506" t="s">
        <v>222</v>
      </c>
      <c r="K172" s="506" t="s">
        <v>222</v>
      </c>
      <c r="L172" s="506" t="s">
        <v>222</v>
      </c>
      <c r="M172" s="506" t="s">
        <v>222</v>
      </c>
      <c r="N172" s="506" t="s">
        <v>222</v>
      </c>
      <c r="O172" s="506" t="s">
        <v>222</v>
      </c>
      <c r="P172" s="506" t="s">
        <v>222</v>
      </c>
      <c r="Q172" s="506" t="s">
        <v>222</v>
      </c>
      <c r="R172" s="506" t="s">
        <v>222</v>
      </c>
      <c r="S172" s="506" t="s">
        <v>222</v>
      </c>
      <c r="T172" s="506" t="s">
        <v>222</v>
      </c>
      <c r="U172" s="506" t="s">
        <v>222</v>
      </c>
      <c r="V172" s="506" t="s">
        <v>222</v>
      </c>
      <c r="W172" s="506" t="s">
        <v>222</v>
      </c>
      <c r="X172" s="506" t="s">
        <v>222</v>
      </c>
      <c r="Y172" s="102"/>
      <c r="Z172" s="102"/>
    </row>
    <row r="173" spans="1:26" x14ac:dyDescent="0.3">
      <c r="Y173" s="102"/>
      <c r="Z173" s="102"/>
    </row>
  </sheetData>
  <sheetProtection formatCells="0" formatColumns="0" autoFilter="0" pivotTables="0"/>
  <dataValidations disablePrompts="1" count="1">
    <dataValidation type="list" allowBlank="1" showInputMessage="1" showErrorMessage="1" sqref="B41" xr:uid="{96799547-9557-445F-837F-F2082804DBBC}">
      <formula1>INDIRECT($I41)</formula1>
    </dataValidation>
  </dataValidations>
  <pageMargins left="0.70866141732283461" right="0.70866141732283461" top="0.74803149606299213" bottom="0.74803149606299213" header="0.31496062992125984" footer="0.31496062992125984"/>
  <pageSetup scale="45" fitToHeight="0" orientation="landscape" horizontalDpi="360" verticalDpi="360" r:id="rId1"/>
  <ignoredErrors>
    <ignoredError sqref="S21:Z21 S29:Z29 S49:Z49 S60:Z60 S69:Z69 S158:Z158 C158:M158 C69:M69 C60:M60 C49:M49 C29:M29 C21:M21 O158:R158 O69:Q69 O60:Q60 O49:R49 O29:R29 O21:Q21 C71:M71 E70 O71:Q71 R146 R119 S71:Z71 X70:Z70 G70 C64:Z64"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821BD-710B-472B-BA65-4FD2523E01D2}">
  <dimension ref="A1:AC173"/>
  <sheetViews>
    <sheetView topLeftCell="B2" workbookViewId="0">
      <pane xSplit="1" ySplit="1" topLeftCell="R158" activePane="bottomRight" state="frozen"/>
      <selection activeCell="B2" sqref="B2"/>
      <selection pane="topRight" activeCell="C2" sqref="C2"/>
      <selection pane="bottomLeft" activeCell="B3" sqref="B3"/>
      <selection pane="bottomRight" activeCell="X172" sqref="X172"/>
    </sheetView>
  </sheetViews>
  <sheetFormatPr baseColWidth="10" defaultRowHeight="14.4" x14ac:dyDescent="0.3"/>
  <cols>
    <col min="1" max="1" width="7.109375" customWidth="1"/>
    <col min="2" max="2" width="41.33203125" bestFit="1" customWidth="1"/>
    <col min="3" max="3" width="16.33203125" bestFit="1" customWidth="1"/>
    <col min="4" max="4" width="15.44140625" customWidth="1"/>
    <col min="5" max="5" width="15.109375" bestFit="1" customWidth="1"/>
    <col min="6" max="6" width="16.33203125" customWidth="1"/>
    <col min="7" max="7" width="16.109375" customWidth="1"/>
    <col min="8" max="8" width="16.44140625" customWidth="1"/>
    <col min="9" max="9" width="13.6640625" customWidth="1"/>
    <col min="10" max="17" width="14.109375" customWidth="1"/>
    <col min="18" max="18" width="15.109375" bestFit="1" customWidth="1"/>
    <col min="19" max="19" width="14.109375" customWidth="1"/>
    <col min="20" max="20" width="15.109375" bestFit="1" customWidth="1"/>
    <col min="21" max="21" width="14.109375" customWidth="1"/>
    <col min="22" max="23" width="15.109375" bestFit="1" customWidth="1"/>
    <col min="24" max="24" width="14.109375" customWidth="1"/>
    <col min="25" max="25" width="16" customWidth="1"/>
    <col min="26" max="26" width="17.44140625" customWidth="1"/>
    <col min="29" max="29" width="14.6640625" bestFit="1" customWidth="1"/>
  </cols>
  <sheetData>
    <row r="1" spans="1:29" ht="15" thickBot="1" x14ac:dyDescent="0.35">
      <c r="B1" s="15" t="s">
        <v>190</v>
      </c>
      <c r="C1" s="51"/>
      <c r="D1" s="52"/>
      <c r="E1" s="51"/>
      <c r="F1" s="52"/>
      <c r="G1" s="51"/>
      <c r="H1" s="52"/>
      <c r="I1" s="31"/>
      <c r="J1" s="31"/>
      <c r="K1" s="31"/>
      <c r="L1" s="31"/>
      <c r="M1" s="31"/>
      <c r="N1" s="31"/>
      <c r="O1" s="31"/>
      <c r="P1" s="31"/>
      <c r="Q1" s="31"/>
      <c r="R1" s="31"/>
      <c r="S1" s="31"/>
      <c r="T1" s="31"/>
      <c r="U1" s="31"/>
      <c r="V1" s="31"/>
      <c r="W1" s="31"/>
      <c r="X1" s="31"/>
      <c r="Y1" s="31"/>
      <c r="Z1" s="31"/>
    </row>
    <row r="2" spans="1:29" ht="28.8" thickBot="1" x14ac:dyDescent="0.35">
      <c r="B2" s="10" t="s">
        <v>13</v>
      </c>
      <c r="C2" s="73" t="s">
        <v>35</v>
      </c>
      <c r="D2" s="37" t="s">
        <v>36</v>
      </c>
      <c r="E2" s="72" t="s">
        <v>37</v>
      </c>
      <c r="F2" s="37" t="s">
        <v>38</v>
      </c>
      <c r="G2" s="72" t="s">
        <v>39</v>
      </c>
      <c r="H2" s="72" t="s">
        <v>40</v>
      </c>
      <c r="I2" s="72" t="s">
        <v>41</v>
      </c>
      <c r="J2" s="72" t="s">
        <v>42</v>
      </c>
      <c r="K2" s="72" t="s">
        <v>43</v>
      </c>
      <c r="L2" s="72" t="s">
        <v>44</v>
      </c>
      <c r="M2" s="72" t="s">
        <v>45</v>
      </c>
      <c r="N2" s="72" t="s">
        <v>1383</v>
      </c>
      <c r="O2" s="72" t="s">
        <v>47</v>
      </c>
      <c r="P2" s="72" t="s">
        <v>48</v>
      </c>
      <c r="Q2" s="72" t="s">
        <v>49</v>
      </c>
      <c r="R2" s="72" t="s">
        <v>1041</v>
      </c>
      <c r="S2" s="72" t="s">
        <v>50</v>
      </c>
      <c r="T2" s="72" t="s">
        <v>51</v>
      </c>
      <c r="U2" s="72" t="s">
        <v>52</v>
      </c>
      <c r="V2" s="72" t="s">
        <v>185</v>
      </c>
      <c r="W2" s="72" t="s">
        <v>208</v>
      </c>
      <c r="X2" s="72" t="s">
        <v>220</v>
      </c>
      <c r="Y2" s="72" t="s">
        <v>121</v>
      </c>
      <c r="Z2" s="72" t="s">
        <v>234</v>
      </c>
    </row>
    <row r="3" spans="1:29" x14ac:dyDescent="0.3">
      <c r="B3" s="65" t="s">
        <v>2</v>
      </c>
      <c r="C3" s="74"/>
      <c r="D3" s="11"/>
      <c r="E3" s="11"/>
      <c r="F3" s="11"/>
      <c r="G3" s="11"/>
      <c r="H3" s="11"/>
      <c r="I3" s="11"/>
      <c r="J3" s="11"/>
      <c r="K3" s="11"/>
      <c r="L3" s="11"/>
      <c r="M3" s="11"/>
      <c r="N3" s="11"/>
      <c r="O3" s="11"/>
      <c r="P3" s="11"/>
      <c r="Q3" s="11"/>
      <c r="R3" s="11"/>
      <c r="S3" s="11"/>
      <c r="T3" s="11"/>
      <c r="U3" s="11"/>
      <c r="V3" s="11"/>
      <c r="W3" s="11"/>
      <c r="X3" s="11"/>
      <c r="Y3" s="95"/>
      <c r="Z3" s="95"/>
    </row>
    <row r="4" spans="1:29" x14ac:dyDescent="0.3">
      <c r="B4" s="142" t="s">
        <v>105</v>
      </c>
      <c r="C4" s="143"/>
      <c r="D4" s="144"/>
      <c r="E4" s="144"/>
      <c r="F4" s="144"/>
      <c r="G4" s="144"/>
      <c r="H4" s="144"/>
      <c r="I4" s="132"/>
      <c r="J4" s="132"/>
      <c r="K4" s="144"/>
      <c r="L4" s="144"/>
      <c r="M4" s="144"/>
      <c r="N4" s="144"/>
      <c r="O4" s="144"/>
      <c r="P4" s="144"/>
      <c r="Q4" s="144"/>
      <c r="R4" s="144"/>
      <c r="S4" s="144"/>
      <c r="T4" s="144"/>
      <c r="U4" s="144"/>
      <c r="V4" s="144"/>
      <c r="W4" s="144"/>
      <c r="X4" s="144"/>
      <c r="Y4" s="144"/>
      <c r="Z4" s="132"/>
    </row>
    <row r="5" spans="1:29" x14ac:dyDescent="0.3">
      <c r="A5">
        <v>11.1</v>
      </c>
      <c r="B5" s="63" t="s">
        <v>30</v>
      </c>
      <c r="C5" s="62">
        <f>IFERROR(SUMIFS('MGZ121'!$M$176:'MGZ121'!$M$312,'MGZ121'!$H$176:$H$312,"ENTRADA",'MGZ121'!$J$176:$J$312,$B5),0)</f>
        <v>5483691</v>
      </c>
      <c r="D5" s="62">
        <f>IFERROR(SUMIFS('MGZ BBVA'!$M$89:$M$189,'MGZ BBVA'!$H$89:$H$189,"ENTRADA",'MGZ BBVA'!$J$89:$J$189,$B5),0)</f>
        <v>1831830</v>
      </c>
      <c r="E5" s="62">
        <f>IFERROR(SUMIFS('MGZ DOLARES'!$M$2:$M$2,'MGZ DOLARES'!$F$2:$F$2,"ENTRADA",'MGZ DOLARES'!$J$2:$J$2,$B5),0)</f>
        <v>0</v>
      </c>
      <c r="F5" s="62">
        <f>IFERROR(SUMIFS('MGZ BAJIO'!$M$5:$M$6,'MGZ BAJIO'!$H$5:$H$6,"ENTRADA",'MGZ BAJIO'!$J$5:$J$6,$B5),0)</f>
        <v>0</v>
      </c>
      <c r="G5" s="62">
        <f>IFERROR(SUMIFS('VICTOR BANAMEX'!$M$66:$M$106,'VICTOR BANAMEX'!$H$66:$H$106,"ENTRADA",'VICTOR BANAMEX'!$J$66:$J$106,$B5),0)</f>
        <v>0</v>
      </c>
      <c r="H5" s="62">
        <f>IFERROR(SUMIFS('VICTOR BANORTE'!$M$10:$M$28,'VICTOR BANORTE'!$H$10:$H$28,"ENTRADA",'VICTOR BANORTE'!$J$10:$J$28,$B5),0)</f>
        <v>0</v>
      </c>
      <c r="I5" s="62">
        <f>IFERROR(SUMIFS(RODRIGO!$M$2:$M$2,RODRIGO!$H$2:$H$2,"ENTRADA",RODRIGO!$J$2:$J$2,$B5),0)</f>
        <v>0</v>
      </c>
      <c r="J5" s="62">
        <f>IFERROR(SUMIFS(MOY!$M$13:$M$21,MOY!$H$13:$H$21,"ENTRADA",MOY!$J$13:$J$21,$B5),0)</f>
        <v>0</v>
      </c>
      <c r="K5" s="62">
        <f>IFERROR(SUMIFS('NORMA RUTH'!$M$13:$M$16,'NORMA RUTH'!$H$13:$H$16,"ENTRADA",'NORMA RUTH'!$J$13:$J$16,$B5),0)</f>
        <v>0</v>
      </c>
      <c r="L5" s="62">
        <f>IFERROR(SUMIFS(VALERIA!$M$11:$M$13,VALERIA!$H$11:$H$13,"ENTRADA",VALERIA!$J$11:$J$13,$B5),0)</f>
        <v>0</v>
      </c>
      <c r="M5" s="62">
        <f>IFERROR(SUMIFS('MANUEL BANAMEX'!$M$26:$M$29,'MANUEL BANAMEX'!$H$26:$H$29,"ENTRADA",'MANUEL BANAMEX'!$J$26:$J$29,$B5),0)</f>
        <v>0</v>
      </c>
      <c r="N5" s="62">
        <f>IFERROR(SUMIFS(ROBERTO!$M$2:$M$2,ROBERTO!$H$2:$H$2,"ENTRADA",ROBERTO!$J$2:$J$2,$B5),0)</f>
        <v>0</v>
      </c>
      <c r="O5" s="62">
        <f>IFERROR(SUMIFS(JUAN!$M$12:$M$19,JUAN!$H$12:$H$19,"ENTRADA",JUAN!$J$12:$J$19,$B5),0)</f>
        <v>0</v>
      </c>
      <c r="P5" s="62">
        <f>IFERROR(SUMIFS('NORMA SANCHEZ'!$M$15:$M$18,'NORMA SANCHEZ'!$H$15:$H$18,"ENTRADA",'NORMA SANCHEZ'!$J$15:$J$18,$B5),0)</f>
        <v>0</v>
      </c>
      <c r="Q5" s="62">
        <f>IFERROR(SUMIFS('JOSE CARLOS'!$M$17:$M$23,'JOSE CARLOS'!$H$17:$H$23,"ENTRADA",'JOSE CARLOS'!$J$17:$J$23,$B5),0)</f>
        <v>0</v>
      </c>
      <c r="R5" s="62">
        <f>IFERROR(SUMIFS('LUIS ENRIQUE '!$M$22:$M$29,'LUIS ENRIQUE '!$H$22:$H$29,"ENTRADA",'LUIS ENRIQUE '!$J$22:$J$29,$B5),0)</f>
        <v>0</v>
      </c>
      <c r="S5" s="62">
        <f>IFERROR(SUMIFS(CESARIA!$M$16:$M$18,CESARIA!$H$16:$H$18,"ENTRADA",CESARIA!$J$16:$J$18,$B5),0)</f>
        <v>0</v>
      </c>
      <c r="T5" s="62">
        <f>IFERROR(SUMIFS(ALAN!$M$15:$M$25,ALAN!$H$15:$H$25,"ENTRADA",ALAN!$J$15:$J$25,$B5),0)</f>
        <v>0</v>
      </c>
      <c r="U5" s="62">
        <f>IFERROR(SUMIFS(ELVIA!$M$7:$M$12,ELVIA!$H$7:$H$12,"ENTRADA",ELVIA!$J$7:$J$12,$B5),0)</f>
        <v>0</v>
      </c>
      <c r="V5" s="62">
        <f>IFERROR(SUMIFS(CAJA!$M$587:$M$1165,CAJA!$H$587:$H$1165,"ENTRADA",CAJA!$J$587:$J$1165,$B5),0)</f>
        <v>541315</v>
      </c>
      <c r="W5" s="62">
        <f>IFERROR(SUMIFS('CAJA TIGRES'!$M$140:$M$302,'CAJA TIGRES'!$H$140:$H$302,"ENTRADA",'CAJA TIGRES'!$J$140:$J$302,$B5),0)</f>
        <v>0</v>
      </c>
      <c r="X5" s="62">
        <f>IFERROR(SUMIFS(RESERVA!$M$2:$M$2,RESERVA!$H$2:$H$2,"ENTRADA",RESERVA!$J$2:$J$2,$B5),0)</f>
        <v>0</v>
      </c>
      <c r="Y5" s="96">
        <f t="shared" ref="Y5:Y13" si="0">SUM(C5:X5)</f>
        <v>7856836</v>
      </c>
      <c r="Z5" s="96">
        <f>Y5+'ENE25'!Z5</f>
        <v>17883638</v>
      </c>
    </row>
    <row r="6" spans="1:29" x14ac:dyDescent="0.3">
      <c r="A6">
        <v>11.2</v>
      </c>
      <c r="B6" s="63" t="s">
        <v>31</v>
      </c>
      <c r="C6" s="62">
        <f>IFERROR(SUMIFS('MGZ121'!$M$176:'MGZ121'!$M$312,'MGZ121'!$H$176:$H$312,"ENTRADA",'MGZ121'!$J$176:$J$312,$B6),0)</f>
        <v>0</v>
      </c>
      <c r="D6" s="62">
        <f>IFERROR(SUMIFS('MGZ BBVA'!$M$89:$M$189,'MGZ BBVA'!$H$89:$H$189,"ENTRADA",'MGZ BBVA'!$J$89:$J$189,$B6),0)</f>
        <v>0</v>
      </c>
      <c r="E6" s="62">
        <f>IFERROR(SUMIFS('MGZ DOLARES'!$M$2:$M$2,'MGZ DOLARES'!$F$2:$F$2,"ENTRADA",'MGZ DOLARES'!$J$2:$J$2,$B6),0)</f>
        <v>0</v>
      </c>
      <c r="F6" s="62">
        <f>IFERROR(SUMIFS('MGZ BAJIO'!$M$5:$M$6,'MGZ BAJIO'!$H$5:$H$6,"ENTRADA",'MGZ BAJIO'!$J$5:$J$6,$B6),0)</f>
        <v>0</v>
      </c>
      <c r="G6" s="62">
        <f>IFERROR(SUMIFS('VICTOR BANAMEX'!$M$66:$M$106,'VICTOR BANAMEX'!$H$66:$H$106,"ENTRADA",'VICTOR BANAMEX'!$J$66:$J$106,$B6),0)</f>
        <v>50000</v>
      </c>
      <c r="H6" s="62">
        <f>IFERROR(SUMIFS('VICTOR BANORTE'!$M$10:$M$28,'VICTOR BANORTE'!$H$10:$H$28,"ENTRADA",'VICTOR BANORTE'!$J$10:$J$28,$B6),0)</f>
        <v>0</v>
      </c>
      <c r="I6" s="62">
        <f>IFERROR(SUMIFS(RODRIGO!$M$2:$M$2,RODRIGO!$H$2:$H$2,"ENTRADA",RODRIGO!$J$2:$J$2,$B6),0)</f>
        <v>0</v>
      </c>
      <c r="J6" s="62">
        <f>IFERROR(SUMIFS(MOY!$M$13:$M$21,MOY!$H$13:$H$21,"ENTRADA",MOY!$J$13:$J$21,$B6),0)</f>
        <v>0</v>
      </c>
      <c r="K6" s="62">
        <f>IFERROR(SUMIFS('NORMA RUTH'!$M$13:$M$16,'NORMA RUTH'!$H$13:$H$16,"ENTRADA",'NORMA RUTH'!$J$13:$J$16,$B6),0)</f>
        <v>0</v>
      </c>
      <c r="L6" s="62">
        <f>IFERROR(SUMIFS(VALERIA!$M$11:$M$13,VALERIA!$H$11:$H$13,"ENTRADA",VALERIA!$J$11:$J$13,$B6),0)</f>
        <v>0</v>
      </c>
      <c r="M6" s="62">
        <f>IFERROR(SUMIFS('MANUEL BANAMEX'!$M$26:$M$29,'MANUEL BANAMEX'!$H$26:$H$29,"ENTRADA",'MANUEL BANAMEX'!$J$26:$J$29,$B6),0)</f>
        <v>0</v>
      </c>
      <c r="N6" s="62">
        <f>IFERROR(SUMIFS(ROBERTO!$M$2:$M$2,ROBERTO!$H$2:$H$2,"ENTRADA",ROBERTO!$J$2:$J$2,$B6),0)</f>
        <v>0</v>
      </c>
      <c r="O6" s="62">
        <f>IFERROR(SUMIFS(JUAN!$M$12:$M$19,JUAN!$H$12:$H$19,"ENTRADA",JUAN!$J$12:$J$19,$B6),0)</f>
        <v>0</v>
      </c>
      <c r="P6" s="62">
        <f>IFERROR(SUMIFS('NORMA SANCHEZ'!$M$15:$M$18,'NORMA SANCHEZ'!$H$15:$H$18,"ENTRADA",'NORMA SANCHEZ'!$J$15:$J$18,$B6),0)</f>
        <v>0</v>
      </c>
      <c r="Q6" s="62">
        <f>IFERROR(SUMIFS('JOSE CARLOS'!$M$17:$M$23,'JOSE CARLOS'!$H$17:$H$23,"ENTRADA",'JOSE CARLOS'!$J$17:$J$23,$B6),0)</f>
        <v>0</v>
      </c>
      <c r="R6" s="62">
        <f>IFERROR(SUMIFS('LUIS ENRIQUE '!$M$22:$M$29,'LUIS ENRIQUE '!$H$22:$H$29,"ENTRADA",'LUIS ENRIQUE '!$J$22:$J$29,$B6),0)</f>
        <v>0</v>
      </c>
      <c r="S6" s="62">
        <f>IFERROR(SUMIFS(CESARIA!$M$16:$M$18,CESARIA!$H$16:$H$18,"ENTRADA",CESARIA!$J$16:$J$18,$B6),0)</f>
        <v>0</v>
      </c>
      <c r="T6" s="62">
        <f>IFERROR(SUMIFS(ALAN!$M$15:$M$25,ALAN!$H$15:$H$25,"ENTRADA",ALAN!$J$15:$J$25,$B6),0)</f>
        <v>0</v>
      </c>
      <c r="U6" s="62">
        <f>IFERROR(SUMIFS(ELVIA!$M$7:$M$12,ELVIA!$H$7:$H$12,"ENTRADA",ELVIA!$J$7:$J$12,$B6),0)</f>
        <v>0</v>
      </c>
      <c r="V6" s="62">
        <f>IFERROR(SUMIFS(CAJA!$M$587:$M$1165,CAJA!$H$587:$H$1165,"ENTRADA",CAJA!$J$587:$J$1165,$B6),0)</f>
        <v>503995</v>
      </c>
      <c r="W6" s="62">
        <f>IFERROR(SUMIFS('CAJA TIGRES'!$M$140:$M$302,'CAJA TIGRES'!$H$140:$H$302,"ENTRADA",'CAJA TIGRES'!$J$140:$J$302,$B6),0)</f>
        <v>0</v>
      </c>
      <c r="X6" s="62">
        <f>IFERROR(SUMIFS(RESERVA!$M$2:$M$2,RESERVA!$H$2:$H$2,"ENTRADA",RESERVA!$J$2:$J$2,$B6),0)</f>
        <v>0</v>
      </c>
      <c r="Y6" s="96">
        <f t="shared" si="0"/>
        <v>553995</v>
      </c>
      <c r="Z6" s="96">
        <f>Y6+'ENE25'!Z6</f>
        <v>739970</v>
      </c>
    </row>
    <row r="7" spans="1:29" x14ac:dyDescent="0.3">
      <c r="A7">
        <v>11.3</v>
      </c>
      <c r="B7" s="63" t="s">
        <v>24</v>
      </c>
      <c r="C7" s="62">
        <f>IFERROR(SUMIFS('MGZ121'!$M$176:'MGZ121'!$M$312,'MGZ121'!$H$176:$H$312,"ENTRADA",'MGZ121'!$J$176:$J$312,$B7),0)</f>
        <v>0</v>
      </c>
      <c r="D7" s="62">
        <f>IFERROR(SUMIFS('MGZ BBVA'!$M$89:$M$189,'MGZ BBVA'!$H$89:$H$189,"ENTRADA",'MGZ BBVA'!$J$89:$J$189,$B7),0)</f>
        <v>0</v>
      </c>
      <c r="E7" s="62">
        <f>IFERROR(SUMIFS('MGZ DOLARES'!$M$2:$M$2,'MGZ DOLARES'!$F$2:$F$2,"ENTRADA",'MGZ DOLARES'!$J$2:$J$2,$B7),0)</f>
        <v>0</v>
      </c>
      <c r="F7" s="62">
        <f>IFERROR(SUMIFS('MGZ BAJIO'!$M$5:$M$6,'MGZ BAJIO'!$H$5:$H$6,"ENTRADA",'MGZ BAJIO'!$J$5:$J$6,$B7),0)</f>
        <v>0</v>
      </c>
      <c r="G7" s="62">
        <f>IFERROR(SUMIFS('VICTOR BANAMEX'!$M$66:$M$106,'VICTOR BANAMEX'!$H$66:$H$106,"ENTRADA",'VICTOR BANAMEX'!$J$66:$J$106,$B7),0)</f>
        <v>0</v>
      </c>
      <c r="H7" s="62">
        <f>IFERROR(SUMIFS('VICTOR BANORTE'!$M$10:$M$28,'VICTOR BANORTE'!$H$10:$H$28,"ENTRADA",'VICTOR BANORTE'!$J$10:$J$28,$B7),0)</f>
        <v>0</v>
      </c>
      <c r="I7" s="62">
        <f>IFERROR(SUMIFS(RODRIGO!$M$2:$M$2,RODRIGO!$H$2:$H$2,"ENTRADA",RODRIGO!$J$2:$J$2,$B7),0)</f>
        <v>0</v>
      </c>
      <c r="J7" s="62">
        <f>IFERROR(SUMIFS(MOY!$M$13:$M$21,MOY!$H$13:$H$21,"ENTRADA",MOY!$J$13:$J$21,$B7),0)</f>
        <v>0</v>
      </c>
      <c r="K7" s="62">
        <f>IFERROR(SUMIFS('NORMA RUTH'!$M$13:$M$16,'NORMA RUTH'!$H$13:$H$16,"ENTRADA",'NORMA RUTH'!$J$13:$J$16,$B7),0)</f>
        <v>0</v>
      </c>
      <c r="L7" s="62">
        <f>IFERROR(SUMIFS(VALERIA!$M$11:$M$13,VALERIA!$H$11:$H$13,"ENTRADA",VALERIA!$J$11:$J$13,$B7),0)</f>
        <v>0</v>
      </c>
      <c r="M7" s="62">
        <f>IFERROR(SUMIFS('MANUEL BANAMEX'!$M$26:$M$29,'MANUEL BANAMEX'!$H$26:$H$29,"ENTRADA",'MANUEL BANAMEX'!$J$26:$J$29,$B7),0)</f>
        <v>0</v>
      </c>
      <c r="N7" s="62">
        <f>IFERROR(SUMIFS(ROBERTO!$M$2:$M$2,ROBERTO!$H$2:$H$2,"ENTRADA",ROBERTO!$J$2:$J$2,$B7),0)</f>
        <v>0</v>
      </c>
      <c r="O7" s="62">
        <f>IFERROR(SUMIFS(JUAN!$M$12:$M$19,JUAN!$H$12:$H$19,"ENTRADA",JUAN!$J$12:$J$19,$B7),0)</f>
        <v>0</v>
      </c>
      <c r="P7" s="62">
        <f>IFERROR(SUMIFS('NORMA SANCHEZ'!$M$15:$M$18,'NORMA SANCHEZ'!$H$15:$H$18,"ENTRADA",'NORMA SANCHEZ'!$J$15:$J$18,$B7),0)</f>
        <v>0</v>
      </c>
      <c r="Q7" s="62">
        <f>IFERROR(SUMIFS('JOSE CARLOS'!$M$17:$M$23,'JOSE CARLOS'!$H$17:$H$23,"ENTRADA",'JOSE CARLOS'!$J$17:$J$23,$B7),0)</f>
        <v>0</v>
      </c>
      <c r="R7" s="62">
        <f>IFERROR(SUMIFS('LUIS ENRIQUE '!$M$22:$M$29,'LUIS ENRIQUE '!$H$22:$H$29,"ENTRADA",'LUIS ENRIQUE '!$J$22:$J$29,$B7),0)</f>
        <v>0</v>
      </c>
      <c r="S7" s="62">
        <f>IFERROR(SUMIFS(CESARIA!$M$16:$M$18,CESARIA!$H$16:$H$18,"ENTRADA",CESARIA!$J$16:$J$18,$B7),0)</f>
        <v>0</v>
      </c>
      <c r="T7" s="62">
        <f>IFERROR(SUMIFS(ALAN!$M$15:$M$25,ALAN!$H$15:$H$25,"ENTRADA",ALAN!$J$15:$J$25,$B7),0)</f>
        <v>0</v>
      </c>
      <c r="U7" s="62">
        <f>IFERROR(SUMIFS(ELVIA!$M$7:$M$12,ELVIA!$H$7:$H$12,"ENTRADA",ELVIA!$J$7:$J$12,$B7),0)</f>
        <v>0</v>
      </c>
      <c r="V7" s="62">
        <f>IFERROR(SUMIFS(CAJA!$M$587:$M$1165,CAJA!$H$587:$H$1165,"ENTRADA",CAJA!$J$587:$J$1165,$B7),0)</f>
        <v>500000</v>
      </c>
      <c r="W7" s="62">
        <f>IFERROR(SUMIFS('CAJA TIGRES'!$M$140:$M$302,'CAJA TIGRES'!$H$140:$H$302,"ENTRADA",'CAJA TIGRES'!$J$140:$J$302,$B7),0)</f>
        <v>0</v>
      </c>
      <c r="X7" s="62">
        <f>IFERROR(SUMIFS(RESERVA!$M$2:$M$2,RESERVA!$H$2:$H$2,"ENTRADA",RESERVA!$J$2:$J$2,$B7),0)</f>
        <v>0</v>
      </c>
      <c r="Y7" s="96">
        <f t="shared" si="0"/>
        <v>500000</v>
      </c>
      <c r="Z7" s="96">
        <f>Y7+'ENE25'!Z7</f>
        <v>500000</v>
      </c>
    </row>
    <row r="8" spans="1:29" x14ac:dyDescent="0.3">
      <c r="A8">
        <v>11.4</v>
      </c>
      <c r="B8" s="63" t="s">
        <v>32</v>
      </c>
      <c r="C8" s="62">
        <f>IFERROR(SUMIFS('MGZ121'!$M$176:'MGZ121'!$M$312,'MGZ121'!$H$176:$H$312,"ENTRADA",'MGZ121'!$J$176:$J$312,$B8),0)</f>
        <v>0</v>
      </c>
      <c r="D8" s="62">
        <f>IFERROR(SUMIFS('MGZ BBVA'!$M$89:$M$189,'MGZ BBVA'!$H$89:$H$189,"ENTRADA",'MGZ BBVA'!$J$89:$J$189,$B8),0)</f>
        <v>0</v>
      </c>
      <c r="E8" s="62">
        <f>IFERROR(SUMIFS('MGZ DOLARES'!$M$2:$M$2,'MGZ DOLARES'!$F$2:$F$2,"ENTRADA",'MGZ DOLARES'!$J$2:$J$2,$B8),0)</f>
        <v>0</v>
      </c>
      <c r="F8" s="62">
        <f>IFERROR(SUMIFS('MGZ BAJIO'!$M$5:$M$6,'MGZ BAJIO'!$H$5:$H$6,"ENTRADA",'MGZ BAJIO'!$J$5:$J$6,$B8),0)</f>
        <v>0</v>
      </c>
      <c r="G8" s="62">
        <f>IFERROR(SUMIFS('VICTOR BANAMEX'!$M$66:$M$106,'VICTOR BANAMEX'!$H$66:$H$106,"ENTRADA",'VICTOR BANAMEX'!$J$66:$J$106,$B8),0)</f>
        <v>0</v>
      </c>
      <c r="H8" s="62">
        <f>IFERROR(SUMIFS('VICTOR BANORTE'!$M$10:$M$28,'VICTOR BANORTE'!$H$10:$H$28,"ENTRADA",'VICTOR BANORTE'!$J$10:$J$28,$B8),0)</f>
        <v>0</v>
      </c>
      <c r="I8" s="62">
        <f>IFERROR(SUMIFS(RODRIGO!$M$2:$M$2,RODRIGO!$H$2:$H$2,"ENTRADA",RODRIGO!$J$2:$J$2,$B8),0)</f>
        <v>0</v>
      </c>
      <c r="J8" s="62">
        <f>IFERROR(SUMIFS(MOY!$M$13:$M$21,MOY!$H$13:$H$21,"ENTRADA",MOY!$J$13:$J$21,$B8),0)</f>
        <v>0</v>
      </c>
      <c r="K8" s="62">
        <f>IFERROR(SUMIFS('NORMA RUTH'!$M$13:$M$16,'NORMA RUTH'!$H$13:$H$16,"ENTRADA",'NORMA RUTH'!$J$13:$J$16,$B8),0)</f>
        <v>0</v>
      </c>
      <c r="L8" s="62">
        <f>IFERROR(SUMIFS(VALERIA!$M$11:$M$13,VALERIA!$H$11:$H$13,"ENTRADA",VALERIA!$J$11:$J$13,$B8),0)</f>
        <v>0</v>
      </c>
      <c r="M8" s="62">
        <f>IFERROR(SUMIFS('MANUEL BANAMEX'!$M$26:$M$29,'MANUEL BANAMEX'!$H$26:$H$29,"ENTRADA",'MANUEL BANAMEX'!$J$26:$J$29,$B8),0)</f>
        <v>0</v>
      </c>
      <c r="N8" s="62">
        <f>IFERROR(SUMIFS(ROBERTO!$M$2:$M$2,ROBERTO!$H$2:$H$2,"ENTRADA",ROBERTO!$J$2:$J$2,$B8),0)</f>
        <v>0</v>
      </c>
      <c r="O8" s="62">
        <f>IFERROR(SUMIFS(JUAN!$M$12:$M$19,JUAN!$H$12:$H$19,"ENTRADA",JUAN!$J$12:$J$19,$B8),0)</f>
        <v>0</v>
      </c>
      <c r="P8" s="62">
        <f>IFERROR(SUMIFS('NORMA SANCHEZ'!$M$15:$M$18,'NORMA SANCHEZ'!$H$15:$H$18,"ENTRADA",'NORMA SANCHEZ'!$J$15:$J$18,$B8),0)</f>
        <v>0</v>
      </c>
      <c r="Q8" s="62">
        <f>IFERROR(SUMIFS('JOSE CARLOS'!$M$17:$M$23,'JOSE CARLOS'!$H$17:$H$23,"ENTRADA",'JOSE CARLOS'!$J$17:$J$23,$B8),0)</f>
        <v>0</v>
      </c>
      <c r="R8" s="62">
        <f>IFERROR(SUMIFS('LUIS ENRIQUE '!$M$22:$M$29,'LUIS ENRIQUE '!$H$22:$H$29,"ENTRADA",'LUIS ENRIQUE '!$J$22:$J$29,$B8),0)</f>
        <v>0</v>
      </c>
      <c r="S8" s="62">
        <f>IFERROR(SUMIFS(CESARIA!$M$16:$M$18,CESARIA!$H$16:$H$18,"ENTRADA",CESARIA!$J$16:$J$18,$B8),0)</f>
        <v>0</v>
      </c>
      <c r="T8" s="62">
        <f>IFERROR(SUMIFS(ALAN!$M$15:$M$25,ALAN!$H$15:$H$25,"ENTRADA",ALAN!$J$15:$J$25,$B8),0)</f>
        <v>0</v>
      </c>
      <c r="U8" s="62">
        <f>IFERROR(SUMIFS(ELVIA!$M$7:$M$12,ELVIA!$H$7:$H$12,"ENTRADA",ELVIA!$J$7:$J$12,$B8),0)</f>
        <v>0</v>
      </c>
      <c r="V8" s="62">
        <f>IFERROR(SUMIFS(CAJA!$M$587:$M$1165,CAJA!$H$587:$H$1165,"ENTRADA",CAJA!$J$587:$J$1165,$B8),0)</f>
        <v>0</v>
      </c>
      <c r="W8" s="62">
        <f>IFERROR(SUMIFS('CAJA TIGRES'!$M$140:$M$302,'CAJA TIGRES'!$H$140:$H$302,"ENTRADA",'CAJA TIGRES'!$J$140:$J$302,$B8),0)</f>
        <v>0</v>
      </c>
      <c r="X8" s="62">
        <f>IFERROR(SUMIFS(RESERVA!$M$2:$M$2,RESERVA!$H$2:$H$2,"ENTRADA",RESERVA!$J$2:$J$2,$B8),0)</f>
        <v>0</v>
      </c>
      <c r="Y8" s="96">
        <f t="shared" si="0"/>
        <v>0</v>
      </c>
      <c r="Z8" s="96">
        <f>Y8+'ENE25'!Z8</f>
        <v>0</v>
      </c>
    </row>
    <row r="9" spans="1:29" x14ac:dyDescent="0.3">
      <c r="A9">
        <v>11.5</v>
      </c>
      <c r="B9" s="63" t="s">
        <v>34</v>
      </c>
      <c r="C9" s="62">
        <f>IFERROR(SUMIFS('MGZ121'!$M$176:'MGZ121'!$M$312,'MGZ121'!$H$176:$H$312,"ENTRADA",'MGZ121'!$J$176:$J$312,$B9),0)</f>
        <v>0.05</v>
      </c>
      <c r="D9" s="62">
        <f>IFERROR(SUMIFS('MGZ BBVA'!$M$89:$M$189,'MGZ BBVA'!$H$89:$H$189,"ENTRADA",'MGZ BBVA'!$J$89:$J$189,$B9),0)</f>
        <v>0</v>
      </c>
      <c r="E9" s="62">
        <f>IFERROR(SUMIFS('MGZ DOLARES'!$M$2:$M$2,'MGZ DOLARES'!$F$2:$F$2,"ENTRADA",'MGZ DOLARES'!$J$2:$J$2,$B9),0)</f>
        <v>0</v>
      </c>
      <c r="F9" s="62">
        <f>IFERROR(SUMIFS('MGZ BAJIO'!$M$5:$M$6,'MGZ BAJIO'!$H$5:$H$6,"ENTRADA",'MGZ BAJIO'!$J$5:$J$6,$B9),0)</f>
        <v>0</v>
      </c>
      <c r="G9" s="62">
        <f>IFERROR(SUMIFS('VICTOR BANAMEX'!$M$66:$M$106,'VICTOR BANAMEX'!$H$66:$H$106,"ENTRADA",'VICTOR BANAMEX'!$J$66:$J$106,$B9),0)</f>
        <v>0.22000000000000003</v>
      </c>
      <c r="H9" s="62">
        <f>IFERROR(SUMIFS('VICTOR BANORTE'!$M$10:$M$28,'VICTOR BANORTE'!$H$10:$H$28,"ENTRADA",'VICTOR BANORTE'!$J$10:$J$28,$B9),0)</f>
        <v>0</v>
      </c>
      <c r="I9" s="62">
        <f>IFERROR(SUMIFS(RODRIGO!$M$2:$M$2,RODRIGO!$H$2:$H$2,"ENTRADA",RODRIGO!$J$2:$J$2,$B9),0)</f>
        <v>0</v>
      </c>
      <c r="J9" s="62">
        <f>IFERROR(SUMIFS(MOY!$M$13:$M$21,MOY!$H$13:$H$21,"ENTRADA",MOY!$J$13:$J$21,$B9),0)</f>
        <v>0</v>
      </c>
      <c r="K9" s="62">
        <f>IFERROR(SUMIFS('NORMA RUTH'!$M$13:$M$16,'NORMA RUTH'!$H$13:$H$16,"ENTRADA",'NORMA RUTH'!$J$13:$J$16,$B9),0)</f>
        <v>0</v>
      </c>
      <c r="L9" s="62">
        <f>IFERROR(SUMIFS(VALERIA!$M$11:$M$13,VALERIA!$H$11:$H$13,"ENTRADA",VALERIA!$J$11:$J$13,$B9),0)</f>
        <v>0</v>
      </c>
      <c r="M9" s="62">
        <f>IFERROR(SUMIFS('MANUEL BANAMEX'!$M$26:$M$29,'MANUEL BANAMEX'!$H$26:$H$29,"ENTRADA",'MANUEL BANAMEX'!$J$26:$J$29,$B9),0)</f>
        <v>0</v>
      </c>
      <c r="N9" s="62">
        <f>IFERROR(SUMIFS(ROBERTO!$M$2:$M$2,ROBERTO!$H$2:$H$2,"ENTRADA",ROBERTO!$J$2:$J$2,$B9),0)</f>
        <v>0</v>
      </c>
      <c r="O9" s="62">
        <f>IFERROR(SUMIFS(JUAN!$M$12:$M$19,JUAN!$H$12:$H$19,"ENTRADA",JUAN!$J$12:$J$19,$B9),0)</f>
        <v>0</v>
      </c>
      <c r="P9" s="62">
        <f>IFERROR(SUMIFS('NORMA SANCHEZ'!$M$15:$M$18,'NORMA SANCHEZ'!$H$15:$H$18,"ENTRADA",'NORMA SANCHEZ'!$J$15:$J$18,$B9),0)</f>
        <v>0</v>
      </c>
      <c r="Q9" s="62">
        <f>IFERROR(SUMIFS('JOSE CARLOS'!$M$17:$M$23,'JOSE CARLOS'!$H$17:$H$23,"ENTRADA",'JOSE CARLOS'!$J$17:$J$23,$B9),0)</f>
        <v>0</v>
      </c>
      <c r="R9" s="62">
        <f>IFERROR(SUMIFS('LUIS ENRIQUE '!$M$22:$M$29,'LUIS ENRIQUE '!$H$22:$H$29,"ENTRADA",'LUIS ENRIQUE '!$J$22:$J$29,$B9),0)</f>
        <v>0</v>
      </c>
      <c r="S9" s="62">
        <f>IFERROR(SUMIFS(CESARIA!$M$16:$M$18,CESARIA!$H$16:$H$18,"ENTRADA",CESARIA!$J$16:$J$18,$B9),0)</f>
        <v>0</v>
      </c>
      <c r="T9" s="62">
        <f>IFERROR(SUMIFS(ALAN!$M$15:$M$25,ALAN!$H$15:$H$25,"ENTRADA",ALAN!$J$15:$J$25,$B9),0)</f>
        <v>0</v>
      </c>
      <c r="U9" s="62">
        <f>IFERROR(SUMIFS(ELVIA!$M$7:$M$12,ELVIA!$H$7:$H$12,"ENTRADA",ELVIA!$J$7:$J$12,$B9),0)</f>
        <v>0</v>
      </c>
      <c r="V9" s="62">
        <f>IFERROR(SUMIFS(CAJA!$M$587:$M$1165,CAJA!$H$587:$H$1165,"ENTRADA",CAJA!$J$587:$J$1165,$B9),0)</f>
        <v>0</v>
      </c>
      <c r="W9" s="62">
        <f>IFERROR(SUMIFS('CAJA TIGRES'!$M$140:$M$302,'CAJA TIGRES'!$H$140:$H$302,"ENTRADA",'CAJA TIGRES'!$J$140:$J$302,$B9),0)</f>
        <v>0</v>
      </c>
      <c r="X9" s="62">
        <f>IFERROR(SUMIFS(RESERVA!$M$2:$M$2,RESERVA!$H$2:$H$2,"ENTRADA",RESERVA!$J$2:$J$2,$B9),0)</f>
        <v>0</v>
      </c>
      <c r="Y9" s="96">
        <f t="shared" si="0"/>
        <v>0.27</v>
      </c>
      <c r="Z9" s="96">
        <f>Y9+'ENE25'!Z9</f>
        <v>1.26</v>
      </c>
    </row>
    <row r="10" spans="1:29" x14ac:dyDescent="0.3">
      <c r="A10">
        <v>11.6</v>
      </c>
      <c r="B10" s="63" t="s">
        <v>118</v>
      </c>
      <c r="C10" s="62">
        <f>IFERROR(SUMIFS('MGZ121'!$M$176:'MGZ121'!$M$312,'MGZ121'!$H$176:$H$312,"ENTRADA",'MGZ121'!$J$176:$J$312,$B10),0)</f>
        <v>0</v>
      </c>
      <c r="D10" s="62">
        <f>IFERROR(SUMIFS('MGZ BBVA'!$M$89:$M$189,'MGZ BBVA'!$H$89:$H$189,"ENTRADA",'MGZ BBVA'!$J$89:$J$189,$B10),0)</f>
        <v>0</v>
      </c>
      <c r="E10" s="62">
        <f>IFERROR(SUMIFS('MGZ DOLARES'!$M$2:$M$2,'MGZ DOLARES'!$F$2:$F$2,"ENTRADA",'MGZ DOLARES'!$J$2:$J$2,$B10),0)</f>
        <v>0</v>
      </c>
      <c r="F10" s="62">
        <f>IFERROR(SUMIFS('MGZ BAJIO'!$M$5:$M$6,'MGZ BAJIO'!$H$5:$H$6,"ENTRADA",'MGZ BAJIO'!$J$5:$J$6,$B10),0)</f>
        <v>0</v>
      </c>
      <c r="G10" s="62">
        <f>IFERROR(SUMIFS('VICTOR BANAMEX'!$M$66:$M$106,'VICTOR BANAMEX'!$H$66:$H$106,"ENTRADA",'VICTOR BANAMEX'!$J$66:$J$106,$B10),0)</f>
        <v>0</v>
      </c>
      <c r="H10" s="62">
        <f>IFERROR(SUMIFS('VICTOR BANORTE'!$M$10:$M$28,'VICTOR BANORTE'!$H$10:$H$28,"ENTRADA",'VICTOR BANORTE'!$J$10:$J$28,$B10),0)</f>
        <v>0</v>
      </c>
      <c r="I10" s="62">
        <f>IFERROR(SUMIFS(RODRIGO!$M$2:$M$2,RODRIGO!$H$2:$H$2,"ENTRADA",RODRIGO!$J$2:$J$2,$B10),0)</f>
        <v>0</v>
      </c>
      <c r="J10" s="62">
        <f>IFERROR(SUMIFS(MOY!$M$13:$M$21,MOY!$H$13:$H$21,"ENTRADA",MOY!$J$13:$J$21,$B10),0)</f>
        <v>0</v>
      </c>
      <c r="K10" s="62">
        <f>IFERROR(SUMIFS('NORMA RUTH'!$M$13:$M$16,'NORMA RUTH'!$H$13:$H$16,"ENTRADA",'NORMA RUTH'!$J$13:$J$16,$B10),0)</f>
        <v>0</v>
      </c>
      <c r="L10" s="62">
        <f>IFERROR(SUMIFS(VALERIA!$M$11:$M$13,VALERIA!$H$11:$H$13,"ENTRADA",VALERIA!$J$11:$J$13,$B10),0)</f>
        <v>0</v>
      </c>
      <c r="M10" s="62">
        <f>IFERROR(SUMIFS('MANUEL BANAMEX'!$M$26:$M$29,'MANUEL BANAMEX'!$H$26:$H$29,"ENTRADA",'MANUEL BANAMEX'!$J$26:$J$29,$B10),0)</f>
        <v>0</v>
      </c>
      <c r="N10" s="62">
        <f>IFERROR(SUMIFS(ROBERTO!$M$2:$M$2,ROBERTO!$H$2:$H$2,"ENTRADA",ROBERTO!$J$2:$J$2,$B10),0)</f>
        <v>0</v>
      </c>
      <c r="O10" s="62">
        <f>IFERROR(SUMIFS(JUAN!$M$12:$M$19,JUAN!$H$12:$H$19,"ENTRADA",JUAN!$J$12:$J$19,$B10),0)</f>
        <v>0</v>
      </c>
      <c r="P10" s="62">
        <f>IFERROR(SUMIFS('NORMA SANCHEZ'!$M$15:$M$18,'NORMA SANCHEZ'!$H$15:$H$18,"ENTRADA",'NORMA SANCHEZ'!$J$15:$J$18,$B10),0)</f>
        <v>0</v>
      </c>
      <c r="Q10" s="62">
        <f>IFERROR(SUMIFS('JOSE CARLOS'!$M$17:$M$23,'JOSE CARLOS'!$H$17:$H$23,"ENTRADA",'JOSE CARLOS'!$J$17:$J$23,$B10),0)</f>
        <v>0</v>
      </c>
      <c r="R10" s="62">
        <f>IFERROR(SUMIFS('LUIS ENRIQUE '!$M$22:$M$29,'LUIS ENRIQUE '!$H$22:$H$29,"ENTRADA",'LUIS ENRIQUE '!$J$22:$J$29,$B10),0)</f>
        <v>0</v>
      </c>
      <c r="S10" s="62">
        <f>IFERROR(SUMIFS(CESARIA!$M$16:$M$18,CESARIA!$H$16:$H$18,"ENTRADA",CESARIA!$J$16:$J$18,$B10),0)</f>
        <v>0</v>
      </c>
      <c r="T10" s="62">
        <f>IFERROR(SUMIFS(ALAN!$M$15:$M$25,ALAN!$H$15:$H$25,"ENTRADA",ALAN!$J$15:$J$25,$B10),0)</f>
        <v>0</v>
      </c>
      <c r="U10" s="62">
        <f>IFERROR(SUMIFS(ELVIA!$M$7:$M$12,ELVIA!$H$7:$H$12,"ENTRADA",ELVIA!$J$7:$J$12,$B10),0)</f>
        <v>0</v>
      </c>
      <c r="V10" s="62">
        <f>IFERROR(SUMIFS(CAJA!$M$587:$M$1165,CAJA!$H$587:$H$1165,"ENTRADA",CAJA!$J$587:$J$1165,$B10),0)</f>
        <v>0</v>
      </c>
      <c r="W10" s="62">
        <f>IFERROR(SUMIFS('CAJA TIGRES'!$M$140:$M$302,'CAJA TIGRES'!$H$140:$H$302,"ENTRADA",'CAJA TIGRES'!$J$140:$J$302,$B10),0)</f>
        <v>0</v>
      </c>
      <c r="X10" s="62">
        <f>IFERROR(SUMIFS(RESERVA!$M$2:$M$2,RESERVA!$H$2:$H$2,"ENTRADA",RESERVA!$J$2:$J$2,$B10),0)</f>
        <v>0</v>
      </c>
      <c r="Y10" s="96">
        <f t="shared" si="0"/>
        <v>0</v>
      </c>
      <c r="Z10" s="96">
        <f>Y10+'ENE25'!Z10</f>
        <v>0</v>
      </c>
    </row>
    <row r="11" spans="1:29" x14ac:dyDescent="0.3">
      <c r="A11">
        <v>11.7</v>
      </c>
      <c r="B11" s="63" t="s">
        <v>100</v>
      </c>
      <c r="C11" s="62">
        <f>IFERROR(SUMIFS('MGZ121'!$M$176:'MGZ121'!$M$312,'MGZ121'!$H$176:$H$312,"ENTRADA",'MGZ121'!$J$176:$J$312,$B11),0)</f>
        <v>0</v>
      </c>
      <c r="D11" s="62">
        <f>IFERROR(SUMIFS('MGZ BBVA'!$M$89:$M$189,'MGZ BBVA'!$H$89:$H$189,"ENTRADA",'MGZ BBVA'!$J$89:$J$189,$B11),0)</f>
        <v>0</v>
      </c>
      <c r="E11" s="62">
        <f>IFERROR(SUMIFS('MGZ DOLARES'!$M$2:$M$2,'MGZ DOLARES'!$F$2:$F$2,"ENTRADA",'MGZ DOLARES'!$J$2:$J$2,$B11),0)</f>
        <v>0</v>
      </c>
      <c r="F11" s="62">
        <f>IFERROR(SUMIFS('MGZ BAJIO'!$M$5:$M$6,'MGZ BAJIO'!$H$5:$H$6,"ENTRADA",'MGZ BAJIO'!$J$5:$J$6,$B11),0)</f>
        <v>0</v>
      </c>
      <c r="G11" s="62">
        <f>IFERROR(SUMIFS('VICTOR BANAMEX'!$M$66:$M$106,'VICTOR BANAMEX'!$H$66:$H$106,"ENTRADA",'VICTOR BANAMEX'!$J$66:$J$106,$B11),0)</f>
        <v>0</v>
      </c>
      <c r="H11" s="62">
        <f>IFERROR(SUMIFS('VICTOR BANORTE'!$M$10:$M$28,'VICTOR BANORTE'!$H$10:$H$28,"ENTRADA",'VICTOR BANORTE'!$J$10:$J$28,$B11),0)</f>
        <v>0</v>
      </c>
      <c r="I11" s="62">
        <f>IFERROR(SUMIFS(RODRIGO!$M$2:$M$2,RODRIGO!$H$2:$H$2,"ENTRADA",RODRIGO!$J$2:$J$2,$B11),0)</f>
        <v>0</v>
      </c>
      <c r="J11" s="62">
        <f>IFERROR(SUMIFS(MOY!$M$13:$M$21,MOY!$H$13:$H$21,"ENTRADA",MOY!$J$13:$J$21,$B11),0)</f>
        <v>0</v>
      </c>
      <c r="K11" s="62">
        <f>IFERROR(SUMIFS('NORMA RUTH'!$M$13:$M$16,'NORMA RUTH'!$H$13:$H$16,"ENTRADA",'NORMA RUTH'!$J$13:$J$16,$B11),0)</f>
        <v>0</v>
      </c>
      <c r="L11" s="62">
        <f>IFERROR(SUMIFS(VALERIA!$M$11:$M$13,VALERIA!$H$11:$H$13,"ENTRADA",VALERIA!$J$11:$J$13,$B11),0)</f>
        <v>0</v>
      </c>
      <c r="M11" s="62">
        <f>IFERROR(SUMIFS('MANUEL BANAMEX'!$M$26:$M$29,'MANUEL BANAMEX'!$H$26:$H$29,"ENTRADA",'MANUEL BANAMEX'!$J$26:$J$29,$B11),0)</f>
        <v>0</v>
      </c>
      <c r="N11" s="62">
        <f>IFERROR(SUMIFS(ROBERTO!$M$2:$M$2,ROBERTO!$H$2:$H$2,"ENTRADA",ROBERTO!$J$2:$J$2,$B11),0)</f>
        <v>0</v>
      </c>
      <c r="O11" s="62">
        <f>IFERROR(SUMIFS(JUAN!$M$12:$M$19,JUAN!$H$12:$H$19,"ENTRADA",JUAN!$J$12:$J$19,$B11),0)</f>
        <v>0</v>
      </c>
      <c r="P11" s="62">
        <f>IFERROR(SUMIFS('NORMA SANCHEZ'!$M$15:$M$18,'NORMA SANCHEZ'!$H$15:$H$18,"ENTRADA",'NORMA SANCHEZ'!$J$15:$J$18,$B11),0)</f>
        <v>0</v>
      </c>
      <c r="Q11" s="62">
        <f>IFERROR(SUMIFS('JOSE CARLOS'!$M$17:$M$23,'JOSE CARLOS'!$H$17:$H$23,"ENTRADA",'JOSE CARLOS'!$J$17:$J$23,$B11),0)</f>
        <v>0</v>
      </c>
      <c r="R11" s="62">
        <f>IFERROR(SUMIFS('LUIS ENRIQUE '!$M$22:$M$29,'LUIS ENRIQUE '!$H$22:$H$29,"ENTRADA",'LUIS ENRIQUE '!$J$22:$J$29,$B11),0)</f>
        <v>0</v>
      </c>
      <c r="S11" s="62">
        <f>IFERROR(SUMIFS(CESARIA!$M$16:$M$18,CESARIA!$H$16:$H$18,"ENTRADA",CESARIA!$J$16:$J$18,$B11),0)</f>
        <v>0</v>
      </c>
      <c r="T11" s="62">
        <f>IFERROR(SUMIFS(ALAN!$M$15:$M$25,ALAN!$H$15:$H$25,"ENTRADA",ALAN!$J$15:$J$25,$B11),0)</f>
        <v>0</v>
      </c>
      <c r="U11" s="62">
        <f>IFERROR(SUMIFS(ELVIA!$M$7:$M$12,ELVIA!$H$7:$H$12,"ENTRADA",ELVIA!$J$7:$J$12,$B11),0)</f>
        <v>0</v>
      </c>
      <c r="V11" s="62">
        <f>IFERROR(SUMIFS(CAJA!$M$587:$M$1165,CAJA!$H$587:$H$1165,"ENTRADA",CAJA!$J$587:$J$1165,$B11),0)</f>
        <v>650</v>
      </c>
      <c r="W11" s="62">
        <f>IFERROR(SUMIFS('CAJA TIGRES'!$M$140:$M$302,'CAJA TIGRES'!$H$140:$H$302,"ENTRADA",'CAJA TIGRES'!$J$140:$J$302,$B11),0)</f>
        <v>0</v>
      </c>
      <c r="X11" s="62">
        <f>IFERROR(SUMIFS(RESERVA!$M$2:$M$2,RESERVA!$H$2:$H$2,"ENTRADA",RESERVA!$J$2:$J$2,$B11),0)</f>
        <v>0</v>
      </c>
      <c r="Y11" s="96">
        <f t="shared" si="0"/>
        <v>650</v>
      </c>
      <c r="Z11" s="96">
        <f>Y11+'ENE25'!Z11</f>
        <v>650</v>
      </c>
    </row>
    <row r="12" spans="1:29" x14ac:dyDescent="0.3">
      <c r="A12">
        <v>11.8</v>
      </c>
      <c r="B12" s="63" t="s">
        <v>123</v>
      </c>
      <c r="C12" s="62">
        <f>IFERROR(SUMIFS('MGZ121'!$M$176:'MGZ121'!$M$312,'MGZ121'!$H$176:$H$312,"ENTRADA",'MGZ121'!$J$176:$J$312,$B12),0)</f>
        <v>0</v>
      </c>
      <c r="D12" s="62">
        <f>IFERROR(SUMIFS('MGZ BBVA'!$M$89:$M$189,'MGZ BBVA'!$H$89:$H$189,"ENTRADA",'MGZ BBVA'!$J$89:$J$189,$B12),0)</f>
        <v>0</v>
      </c>
      <c r="E12" s="62">
        <f>IFERROR(SUMIFS('MGZ DOLARES'!$M$2:$M$2,'MGZ DOLARES'!$F$2:$F$2,"ENTRADA",'MGZ DOLARES'!$J$2:$J$2,$B12),0)</f>
        <v>0</v>
      </c>
      <c r="F12" s="62">
        <f>IFERROR(SUMIFS('MGZ BAJIO'!$M$5:$M$6,'MGZ BAJIO'!$H$5:$H$6,"ENTRADA",'MGZ BAJIO'!$J$5:$J$6,$B12),0)</f>
        <v>0</v>
      </c>
      <c r="G12" s="62">
        <f>IFERROR(SUMIFS('VICTOR BANAMEX'!$M$66:$M$106,'VICTOR BANAMEX'!$H$66:$H$106,"ENTRADA",'VICTOR BANAMEX'!$J$66:$J$106,$B12),0)</f>
        <v>0</v>
      </c>
      <c r="H12" s="62">
        <f>IFERROR(SUMIFS('VICTOR BANORTE'!$M$10:$M$28,'VICTOR BANORTE'!$H$10:$H$28,"ENTRADA",'VICTOR BANORTE'!$J$10:$J$28,$B12),0)</f>
        <v>0</v>
      </c>
      <c r="I12" s="62">
        <f>IFERROR(SUMIFS(RODRIGO!$M$2:$M$2,RODRIGO!$H$2:$H$2,"ENTRADA",RODRIGO!$J$2:$J$2,$B12),0)</f>
        <v>0</v>
      </c>
      <c r="J12" s="62">
        <f>IFERROR(SUMIFS(MOY!$M$13:$M$21,MOY!$H$13:$H$21,"ENTRADA",MOY!$J$13:$J$21,$B12),0)</f>
        <v>0</v>
      </c>
      <c r="K12" s="62">
        <f>IFERROR(SUMIFS('NORMA RUTH'!$M$13:$M$16,'NORMA RUTH'!$H$13:$H$16,"ENTRADA",'NORMA RUTH'!$J$13:$J$16,$B12),0)</f>
        <v>0</v>
      </c>
      <c r="L12" s="62">
        <f>IFERROR(SUMIFS(VALERIA!$M$11:$M$13,VALERIA!$H$11:$H$13,"ENTRADA",VALERIA!$J$11:$J$13,$B12),0)</f>
        <v>0</v>
      </c>
      <c r="M12" s="62">
        <f>IFERROR(SUMIFS('MANUEL BANAMEX'!$M$26:$M$29,'MANUEL BANAMEX'!$H$26:$H$29,"ENTRADA",'MANUEL BANAMEX'!$J$26:$J$29,$B12),0)</f>
        <v>8000</v>
      </c>
      <c r="N12" s="62">
        <f>IFERROR(SUMIFS(ROBERTO!$M$2:$M$2,ROBERTO!$H$2:$H$2,"ENTRADA",ROBERTO!$J$2:$J$2,$B12),0)</f>
        <v>0</v>
      </c>
      <c r="O12" s="62">
        <f>IFERROR(SUMIFS(JUAN!$M$12:$M$19,JUAN!$H$12:$H$19,"ENTRADA",JUAN!$J$12:$J$19,$B12),0)</f>
        <v>0</v>
      </c>
      <c r="P12" s="62">
        <f>IFERROR(SUMIFS('NORMA SANCHEZ'!$M$15:$M$18,'NORMA SANCHEZ'!$H$15:$H$18,"ENTRADA",'NORMA SANCHEZ'!$J$15:$J$18,$B12),0)</f>
        <v>8000</v>
      </c>
      <c r="Q12" s="62">
        <f>IFERROR(SUMIFS('JOSE CARLOS'!$M$17:$M$23,'JOSE CARLOS'!$H$17:$H$23,"ENTRADA",'JOSE CARLOS'!$J$17:$J$23,$B12),0)</f>
        <v>0</v>
      </c>
      <c r="R12" s="62">
        <f>IFERROR(SUMIFS('LUIS ENRIQUE '!$M$22:$M$29,'LUIS ENRIQUE '!$H$22:$H$29,"ENTRADA",'LUIS ENRIQUE '!$J$22:$J$29,$B12),0)</f>
        <v>0</v>
      </c>
      <c r="S12" s="62">
        <f>IFERROR(SUMIFS(CESARIA!$M$16:$M$18,CESARIA!$H$16:$H$18,"ENTRADA",CESARIA!$J$16:$J$18,$B12),0)</f>
        <v>0</v>
      </c>
      <c r="T12" s="62">
        <f>IFERROR(SUMIFS(ALAN!$M$15:$M$25,ALAN!$H$15:$H$25,"ENTRADA",ALAN!$J$15:$J$25,$B12),0)</f>
        <v>0</v>
      </c>
      <c r="U12" s="62">
        <f>IFERROR(SUMIFS(ELVIA!$M$7:$M$12,ELVIA!$H$7:$H$12,"ENTRADA",ELVIA!$J$7:$J$12,$B12),0)</f>
        <v>0</v>
      </c>
      <c r="V12" s="62">
        <f>IFERROR(SUMIFS(CAJA!$M$587:$M$1165,CAJA!$H$587:$H$1165,"ENTRADA",CAJA!$J$587:$J$1165,$B12),0)</f>
        <v>0</v>
      </c>
      <c r="W12" s="62">
        <f>IFERROR(SUMIFS('CAJA TIGRES'!$M$140:$M$302,'CAJA TIGRES'!$H$140:$H$302,"ENTRADA",'CAJA TIGRES'!$J$140:$J$302,$B12),0)</f>
        <v>0</v>
      </c>
      <c r="X12" s="62">
        <f>IFERROR(SUMIFS(RESERVA!$M$2:$M$2,RESERVA!$H$2:$H$2,"ENTRADA",RESERVA!$J$2:$J$2,$B12),0)</f>
        <v>0</v>
      </c>
      <c r="Y12" s="96">
        <f t="shared" si="0"/>
        <v>16000</v>
      </c>
      <c r="Z12" s="96">
        <f>Y12+'ENE25'!Z12</f>
        <v>32000</v>
      </c>
      <c r="AC12" s="145"/>
    </row>
    <row r="13" spans="1:29" x14ac:dyDescent="0.3">
      <c r="B13" s="63" t="s">
        <v>199</v>
      </c>
      <c r="C13" s="62">
        <f>IFERROR(SUMIFS('MGZ121'!$M$176:'MGZ121'!$M$312,'MGZ121'!$H$176:$H$312,"ENTRADA",'MGZ121'!$J$176:$J$312,$B13),0)</f>
        <v>0</v>
      </c>
      <c r="D13" s="62">
        <f>IFERROR(SUMIFS('MGZ BBVA'!$M$89:$M$189,'MGZ BBVA'!$H$89:$H$189,"ENTRADA",'MGZ BBVA'!$J$89:$J$189,$B13),0)</f>
        <v>0</v>
      </c>
      <c r="E13" s="62">
        <f>IFERROR(SUMIFS('MGZ DOLARES'!$M$2:$M$2,'MGZ DOLARES'!$F$2:$F$2,"ENTRADA",'MGZ DOLARES'!$J$2:$J$2,$B13),0)</f>
        <v>0</v>
      </c>
      <c r="F13" s="62">
        <f>IFERROR(SUMIFS('MGZ BAJIO'!$M$5:$M$6,'MGZ BAJIO'!$H$5:$H$6,"ENTRADA",'MGZ BAJIO'!$J$5:$J$6,$B13),0)</f>
        <v>0</v>
      </c>
      <c r="G13" s="62">
        <f>IFERROR(SUMIFS('VICTOR BANAMEX'!$M$66:$M$106,'VICTOR BANAMEX'!$H$66:$H$106,"ENTRADA",'VICTOR BANAMEX'!$J$66:$J$106,$B13),0)</f>
        <v>0</v>
      </c>
      <c r="H13" s="62">
        <f>IFERROR(SUMIFS('VICTOR BANORTE'!$M$10:$M$28,'VICTOR BANORTE'!$H$10:$H$28,"ENTRADA",'VICTOR BANORTE'!$J$10:$J$28,$B13),0)</f>
        <v>0</v>
      </c>
      <c r="I13" s="62">
        <f>IFERROR(SUMIFS(RODRIGO!$M$2:$M$2,RODRIGO!$H$2:$H$2,"ENTRADA",RODRIGO!$J$2:$J$2,$B13),0)</f>
        <v>0</v>
      </c>
      <c r="J13" s="62">
        <f>IFERROR(SUMIFS(MOY!$M$13:$M$21,MOY!$H$13:$H$21,"ENTRADA",MOY!$J$13:$J$21,$B13),0)</f>
        <v>0</v>
      </c>
      <c r="K13" s="62">
        <f>IFERROR(SUMIFS('NORMA RUTH'!$M$13:$M$16,'NORMA RUTH'!$H$13:$H$16,"ENTRADA",'NORMA RUTH'!$J$13:$J$16,$B13),0)</f>
        <v>0</v>
      </c>
      <c r="L13" s="62">
        <f>IFERROR(SUMIFS(VALERIA!$M$11:$M$13,VALERIA!$H$11:$H$13,"ENTRADA",VALERIA!$J$11:$J$13,$B13),0)</f>
        <v>0</v>
      </c>
      <c r="M13" s="62">
        <f>IFERROR(SUMIFS('MANUEL BANAMEX'!$M$26:$M$29,'MANUEL BANAMEX'!$H$26:$H$29,"ENTRADA",'MANUEL BANAMEX'!$J$26:$J$29,$B13),0)</f>
        <v>0</v>
      </c>
      <c r="N13" s="62">
        <f>IFERROR(SUMIFS(ROBERTO!$M$2:$M$2,ROBERTO!$H$2:$H$2,"ENTRADA",ROBERTO!$J$2:$J$2,$B13),0)</f>
        <v>0</v>
      </c>
      <c r="O13" s="62">
        <f>IFERROR(SUMIFS(JUAN!$M$12:$M$19,JUAN!$H$12:$H$19,"ENTRADA",JUAN!$J$12:$J$19,$B13),0)</f>
        <v>0</v>
      </c>
      <c r="P13" s="62">
        <f>IFERROR(SUMIFS('NORMA SANCHEZ'!$M$15:$M$18,'NORMA SANCHEZ'!$H$15:$H$18,"ENTRADA",'NORMA SANCHEZ'!$J$15:$J$18,$B13),0)</f>
        <v>0</v>
      </c>
      <c r="Q13" s="62">
        <f>IFERROR(SUMIFS('JOSE CARLOS'!$M$17:$M$23,'JOSE CARLOS'!$H$17:$H$23,"ENTRADA",'JOSE CARLOS'!$J$17:$J$23,$B13),0)</f>
        <v>0</v>
      </c>
      <c r="R13" s="62">
        <f>IFERROR(SUMIFS('LUIS ENRIQUE '!$M$22:$M$29,'LUIS ENRIQUE '!$H$22:$H$29,"ENTRADA",'LUIS ENRIQUE '!$J$22:$J$29,$B13),0)</f>
        <v>0</v>
      </c>
      <c r="S13" s="62">
        <f>IFERROR(SUMIFS(CESARIA!$M$16:$M$18,CESARIA!$H$16:$H$18,"ENTRADA",CESARIA!$J$16:$J$18,$B13),0)</f>
        <v>0</v>
      </c>
      <c r="T13" s="62">
        <f>IFERROR(SUMIFS(ALAN!$M$15:$M$25,ALAN!$H$15:$H$25,"ENTRADA",ALAN!$J$15:$J$25,$B13),0)</f>
        <v>0</v>
      </c>
      <c r="U13" s="62">
        <f>IFERROR(SUMIFS(ELVIA!$M$7:$M$12,ELVIA!$H$7:$H$12,"ENTRADA",ELVIA!$J$7:$J$12,$B13),0)</f>
        <v>0</v>
      </c>
      <c r="V13" s="62">
        <f>IFERROR(SUMIFS(CAJA!$M$587:$M$1165,CAJA!$H$587:$H$1165,"ENTRADA",CAJA!$J$587:$J$1165,$B13),0)</f>
        <v>160760</v>
      </c>
      <c r="W13" s="62">
        <f>IFERROR(SUMIFS('CAJA TIGRES'!$M$140:$M$302,'CAJA TIGRES'!$H$140:$H$302,"ENTRADA",'CAJA TIGRES'!$J$140:$J$302,$B13),0)</f>
        <v>0</v>
      </c>
      <c r="X13" s="62">
        <f>IFERROR(SUMIFS(RESERVA!$M$2:$M$2,RESERVA!$H$2:$H$2,"ENTRADA",RESERVA!$J$2:$J$2,$B13),0)</f>
        <v>0</v>
      </c>
      <c r="Y13" s="96">
        <f t="shared" si="0"/>
        <v>160760</v>
      </c>
      <c r="Z13" s="96">
        <f>Y13+'ENE25'!Z13</f>
        <v>299840</v>
      </c>
      <c r="AC13" s="102"/>
    </row>
    <row r="14" spans="1:29" x14ac:dyDescent="0.3">
      <c r="B14" s="13" t="s">
        <v>106</v>
      </c>
      <c r="C14" s="64">
        <f>SUM(C5:C13)</f>
        <v>5483691.0499999998</v>
      </c>
      <c r="D14" s="64">
        <f t="shared" ref="D14:Y14" si="1">SUM(D5:D13)</f>
        <v>1831830</v>
      </c>
      <c r="E14" s="64">
        <f t="shared" si="1"/>
        <v>0</v>
      </c>
      <c r="F14" s="64">
        <f t="shared" si="1"/>
        <v>0</v>
      </c>
      <c r="G14" s="64">
        <f t="shared" si="1"/>
        <v>50000.22</v>
      </c>
      <c r="H14" s="64">
        <f t="shared" si="1"/>
        <v>0</v>
      </c>
      <c r="I14" s="64">
        <f t="shared" si="1"/>
        <v>0</v>
      </c>
      <c r="J14" s="64">
        <f t="shared" si="1"/>
        <v>0</v>
      </c>
      <c r="K14" s="64">
        <f t="shared" si="1"/>
        <v>0</v>
      </c>
      <c r="L14" s="64">
        <f t="shared" si="1"/>
        <v>0</v>
      </c>
      <c r="M14" s="64">
        <f t="shared" si="1"/>
        <v>8000</v>
      </c>
      <c r="N14" s="64">
        <f>SUM(N5:N13)</f>
        <v>0</v>
      </c>
      <c r="O14" s="64">
        <f t="shared" si="1"/>
        <v>0</v>
      </c>
      <c r="P14" s="64">
        <f t="shared" si="1"/>
        <v>8000</v>
      </c>
      <c r="Q14" s="64">
        <f t="shared" si="1"/>
        <v>0</v>
      </c>
      <c r="R14" s="64">
        <f t="shared" si="1"/>
        <v>0</v>
      </c>
      <c r="S14" s="64">
        <f t="shared" si="1"/>
        <v>0</v>
      </c>
      <c r="T14" s="64">
        <f t="shared" si="1"/>
        <v>0</v>
      </c>
      <c r="U14" s="64">
        <f t="shared" si="1"/>
        <v>0</v>
      </c>
      <c r="V14" s="64">
        <f t="shared" si="1"/>
        <v>1706720</v>
      </c>
      <c r="W14" s="64">
        <f t="shared" si="1"/>
        <v>0</v>
      </c>
      <c r="X14" s="64">
        <f t="shared" si="1"/>
        <v>0</v>
      </c>
      <c r="Y14" s="78">
        <f t="shared" si="1"/>
        <v>9088241.2699999996</v>
      </c>
      <c r="Z14" s="64">
        <f>SUM(Z5:Z13)</f>
        <v>19456099.260000002</v>
      </c>
    </row>
    <row r="15" spans="1:29" x14ac:dyDescent="0.3">
      <c r="B15" s="12"/>
      <c r="C15" s="75"/>
      <c r="D15" s="12"/>
      <c r="E15" s="12"/>
      <c r="F15" s="12"/>
      <c r="G15" s="12"/>
      <c r="H15" s="12"/>
      <c r="I15" s="12"/>
      <c r="J15" s="12"/>
      <c r="K15" s="12"/>
      <c r="L15" s="12"/>
      <c r="M15" s="12"/>
      <c r="N15" s="12"/>
      <c r="O15" s="12"/>
      <c r="P15" s="12"/>
      <c r="Q15" s="12"/>
      <c r="R15" s="12"/>
      <c r="S15" s="12"/>
      <c r="T15" s="12"/>
      <c r="U15" s="12"/>
      <c r="V15" s="12"/>
      <c r="W15" s="12"/>
      <c r="X15" s="12"/>
      <c r="Y15" s="97"/>
      <c r="Z15" s="97"/>
    </row>
    <row r="16" spans="1:29" x14ac:dyDescent="0.3">
      <c r="B16" s="86" t="s">
        <v>3</v>
      </c>
      <c r="C16" s="75"/>
      <c r="D16" s="12"/>
      <c r="E16" s="12"/>
      <c r="F16" s="12"/>
      <c r="G16" s="12"/>
      <c r="H16" s="12"/>
      <c r="I16" s="12"/>
      <c r="J16" s="12"/>
      <c r="K16" s="12"/>
      <c r="L16" s="12"/>
      <c r="M16" s="12"/>
      <c r="N16" s="12"/>
      <c r="O16" s="12"/>
      <c r="P16" s="12"/>
      <c r="Q16" s="12"/>
      <c r="R16" s="12"/>
      <c r="S16" s="12"/>
      <c r="T16" s="12"/>
      <c r="U16" s="12"/>
      <c r="V16" s="12"/>
      <c r="W16" s="12"/>
      <c r="X16" s="12"/>
      <c r="Y16" s="97"/>
      <c r="Z16" s="97"/>
    </row>
    <row r="17" spans="1:26" s="180" customFormat="1" x14ac:dyDescent="0.3">
      <c r="A17" s="180">
        <v>1</v>
      </c>
      <c r="B17" s="183" t="s">
        <v>53</v>
      </c>
      <c r="C17" s="135">
        <f>SUM(C18:C20)</f>
        <v>0</v>
      </c>
      <c r="D17" s="135">
        <f t="shared" ref="D17:Z17" si="2">SUM(D18:D20)</f>
        <v>0</v>
      </c>
      <c r="E17" s="135">
        <f t="shared" si="2"/>
        <v>0</v>
      </c>
      <c r="F17" s="135">
        <f t="shared" si="2"/>
        <v>0</v>
      </c>
      <c r="G17" s="135">
        <f t="shared" si="2"/>
        <v>0</v>
      </c>
      <c r="H17" s="135">
        <f t="shared" si="2"/>
        <v>0</v>
      </c>
      <c r="I17" s="135">
        <f t="shared" si="2"/>
        <v>0</v>
      </c>
      <c r="J17" s="135">
        <f t="shared" si="2"/>
        <v>0</v>
      </c>
      <c r="K17" s="135">
        <f t="shared" si="2"/>
        <v>0</v>
      </c>
      <c r="L17" s="135">
        <f t="shared" si="2"/>
        <v>0</v>
      </c>
      <c r="M17" s="135">
        <f t="shared" si="2"/>
        <v>0</v>
      </c>
      <c r="N17" s="135">
        <f>SUM(N18:N20)</f>
        <v>0</v>
      </c>
      <c r="O17" s="135">
        <f t="shared" si="2"/>
        <v>0</v>
      </c>
      <c r="P17" s="135">
        <f t="shared" si="2"/>
        <v>0</v>
      </c>
      <c r="Q17" s="135">
        <f t="shared" si="2"/>
        <v>0</v>
      </c>
      <c r="R17" s="135">
        <f t="shared" si="2"/>
        <v>0</v>
      </c>
      <c r="S17" s="135">
        <f t="shared" si="2"/>
        <v>0</v>
      </c>
      <c r="T17" s="135">
        <f t="shared" si="2"/>
        <v>0</v>
      </c>
      <c r="U17" s="135">
        <f t="shared" si="2"/>
        <v>0</v>
      </c>
      <c r="V17" s="135">
        <f t="shared" si="2"/>
        <v>2127330</v>
      </c>
      <c r="W17" s="135">
        <f t="shared" si="2"/>
        <v>830288</v>
      </c>
      <c r="X17" s="135">
        <f t="shared" si="2"/>
        <v>0</v>
      </c>
      <c r="Y17" s="135">
        <f t="shared" si="2"/>
        <v>2957618</v>
      </c>
      <c r="Z17" s="135">
        <f t="shared" si="2"/>
        <v>5936830.71</v>
      </c>
    </row>
    <row r="18" spans="1:26" x14ac:dyDescent="0.3">
      <c r="A18">
        <v>1.1000000000000001</v>
      </c>
      <c r="B18" s="60" t="s">
        <v>112</v>
      </c>
      <c r="C18" s="62">
        <f>IFERROR(SUMIFS('MGZ121'!$N$176:$N$312,'MGZ121'!H$176:H$312,"SALIDA",'MGZ121'!$J$176:$J$312,$B18),0)</f>
        <v>0</v>
      </c>
      <c r="D18" s="62">
        <f>IFERROR(SUMIFS('MGZ BBVA'!$N$89:$N$189,'MGZ BBVA'!$H$89:$H$189,"SALIDA",'MGZ BBVA'!$J$89:$J$189,$B18),0)</f>
        <v>0</v>
      </c>
      <c r="E18" s="62">
        <f>IFERROR(SUMIFS('MGZ DOLARES'!$N$2:$N$2,'MGZ DOLARES'!$F$2:$F$2,"SALIDA",'MGZ DOLARES'!$J$2:$J$2,$B18),0)</f>
        <v>0</v>
      </c>
      <c r="F18" s="62">
        <f>IFERROR(SUMIFS('MGZ BAJIO'!$N$5:$N$6,'MGZ BAJIO'!$H$5:$H$6,"SALIDA",'MGZ BAJIO'!$J$5:$J$6,$B18),0)</f>
        <v>0</v>
      </c>
      <c r="G18" s="62">
        <f>IFERROR(SUMIFS('VICTOR BANAMEX'!$N$66:$N$106,'VICTOR BANAMEX'!$H$66:$H$106,"SALIDA",'VICTOR BANAMEX'!$J$66:$J$106,$B18),0)</f>
        <v>0</v>
      </c>
      <c r="H18" s="62">
        <f>IFERROR(SUMIFS('VICTOR BANORTE'!$N$10:$N$28,'VICTOR BANORTE'!$H$10:$H$28,"SALIDA",'VICTOR BANORTE'!$J$10:$J$28,$B18),0)</f>
        <v>0</v>
      </c>
      <c r="I18" s="62">
        <f>IFERROR(SUMIFS(RODRIGO!$N$2:$N$2,RODRIGO!$H$2:$H$2,"SALIDA",RODRIGO!$J$2:$J$2,$B18),0)</f>
        <v>0</v>
      </c>
      <c r="J18" s="62">
        <f>IFERROR(SUMIFS(MOY!$N$13:$N$21,MOY!$H$13:$H$21,"SALIDA",MOY!$J$13:$J$21,$B18),0)</f>
        <v>0</v>
      </c>
      <c r="K18" s="62">
        <f>IFERROR(SUMIFS('NORMA RUTH'!$N$13:$N$16,'NORMA RUTH'!$H$13:$H$16,"SALIDA",'NORMA RUTH'!$J$13:$J$16,$B18),0)</f>
        <v>0</v>
      </c>
      <c r="L18" s="62">
        <f>IFERROR(SUMIFS(VALERIA!$N$11:$N$13,VALERIA!$H$11:$H$13,"SALIDA",VALERIA!$J$11:$J$13,$B18),0)</f>
        <v>0</v>
      </c>
      <c r="M18" s="62">
        <f>IFERROR(SUMIFS('MANUEL BANAMEX'!$N$26:$N$29,'MANUEL BANAMEX'!$H$26:$H$29,"SALIDA",'MANUEL BANAMEX'!$J$26:$J$29,$B18),0)</f>
        <v>0</v>
      </c>
      <c r="N18" s="62">
        <f>IFERROR(SUMIFS(ROBERTO!$N$2:$N$2,ROBERTO!$H$2:$H$2,"SALIDA",ROBERTO!$J$2:$J$2,$B18),0)</f>
        <v>0</v>
      </c>
      <c r="O18" s="62">
        <f>IFERROR(SUMIFS(JUAN!$N$12:$N$19,JUAN!$H$12:$H$19,"SALIDA",JUAN!$J$12:$J$19,$B18),0)</f>
        <v>0</v>
      </c>
      <c r="P18" s="62">
        <f>IFERROR(SUMIFS('NORMA SANCHEZ'!$N$15:$N$18,'NORMA SANCHEZ'!$H$15:$H$18,"SALIDA",'NORMA SANCHEZ'!$J$15:$J$18,$B18),0)</f>
        <v>0</v>
      </c>
      <c r="Q18" s="62">
        <f>IFERROR(SUMIFS('JOSE CARLOS'!$N$17:$N$23,'JOSE CARLOS'!$H$17:$H$23,"SALIDA",'JOSE CARLOS'!$J$17:$J$23,$B18),0)</f>
        <v>0</v>
      </c>
      <c r="R18" s="62">
        <f>IFERROR(SUMIFS('LUIS ENRIQUE '!$N$22:$N$29,'LUIS ENRIQUE '!$H$22:$H$29,"SALIDA",'LUIS ENRIQUE '!$J$22:$J$29,$B18),0)</f>
        <v>0</v>
      </c>
      <c r="S18" s="62">
        <f>IFERROR(SUMIFS(CESARIA!$N$16:$N$18,CESARIA!$H$16:$H$18,"SALIDA",CESARIA!$J$16:$J$18,$B18),0)</f>
        <v>0</v>
      </c>
      <c r="T18" s="62">
        <f>IFERROR(SUMIFS(ALAN!$N$15:$N$25,ALAN!$H$15:$H$25,"SALIDA",ALAN!$J$15:$J$25,$B18),0)</f>
        <v>0</v>
      </c>
      <c r="U18" s="62">
        <f>IFERROR(SUMIFS(ELVIA!$N$7:$N$12,ELVIA!$H$7:$H$12,"SALIDA",ELVIA!$J$7:$J$12,$B18),0)</f>
        <v>0</v>
      </c>
      <c r="V18" s="62">
        <f>IFERROR(SUMIFS(CAJA!$N$587:$N$1165,CAJA!$H$587:$H$1165,"SALIDA",CAJA!$J$587:$J$1165,$B18),0)</f>
        <v>1911847</v>
      </c>
      <c r="W18" s="62">
        <f>IFERROR(SUMIFS('CAJA TIGRES'!$N$140:$N$302,'CAJA TIGRES'!$H$140:$H$302,"SALIDA",'CAJA TIGRES'!$J$140:$J$302,$B18),0)</f>
        <v>786688</v>
      </c>
      <c r="X18" s="62">
        <f>IFERROR(SUMIFS(RESERVA!$N$2:$N$2,RESERVA!$H$2:$H$2,"SALIDA",RESERVA!$J$2:$J$2,$B18),0)</f>
        <v>0</v>
      </c>
      <c r="Y18" s="96">
        <f>SUM(C18:X18)</f>
        <v>2698535</v>
      </c>
      <c r="Z18" s="96">
        <f>Y18+'ENE25'!Z18</f>
        <v>5260667.71</v>
      </c>
    </row>
    <row r="19" spans="1:26" x14ac:dyDescent="0.3">
      <c r="A19">
        <v>1.2</v>
      </c>
      <c r="B19" s="60" t="s">
        <v>113</v>
      </c>
      <c r="C19" s="62">
        <f>IFERROR(SUMIFS('MGZ121'!$N$176:$N$312,'MGZ121'!H$176:H$312,"SALIDA",'MGZ121'!$J$176:$J$312,$B19),0)</f>
        <v>0</v>
      </c>
      <c r="D19" s="62">
        <f>IFERROR(SUMIFS('MGZ BBVA'!$N$89:$N$189,'MGZ BBVA'!$H$89:$H$189,"SALIDA",'MGZ BBVA'!$J$89:$J$189,$B19),0)</f>
        <v>0</v>
      </c>
      <c r="E19" s="62">
        <f>IFERROR(SUMIFS('MGZ DOLARES'!$N$2:$N$2,'MGZ DOLARES'!$F$2:$F$2,"SALIDA",'MGZ DOLARES'!$J$2:$J$2,$B19),0)</f>
        <v>0</v>
      </c>
      <c r="F19" s="62">
        <f>IFERROR(SUMIFS('MGZ BAJIO'!$N$5:$N$6,'MGZ BAJIO'!$H$5:$H$6,"SALIDA",'MGZ BAJIO'!$J$5:$J$6,$B19),0)</f>
        <v>0</v>
      </c>
      <c r="G19" s="62">
        <f>IFERROR(SUMIFS('VICTOR BANAMEX'!$N$66:$N$106,'VICTOR BANAMEX'!$H$66:$H$106,"SALIDA",'VICTOR BANAMEX'!$J$66:$J$106,$B19),0)</f>
        <v>0</v>
      </c>
      <c r="H19" s="62">
        <f>IFERROR(SUMIFS('VICTOR BANORTE'!$N$10:$N$28,'VICTOR BANORTE'!$H$10:$H$28,"SALIDA",'VICTOR BANORTE'!$J$10:$J$28,$B19),0)</f>
        <v>0</v>
      </c>
      <c r="I19" s="62">
        <f>IFERROR(SUMIFS(RODRIGO!$N$2:$N$2,RODRIGO!$H$2:$H$2,"SALIDA",RODRIGO!$J$2:$J$2,$B19),0)</f>
        <v>0</v>
      </c>
      <c r="J19" s="62">
        <f>IFERROR(SUMIFS(MOY!$N$13:$N$21,MOY!$H$13:$H$21,"SALIDA",MOY!$J$13:$J$21,$B19),0)</f>
        <v>0</v>
      </c>
      <c r="K19" s="62">
        <f>IFERROR(SUMIFS('NORMA RUTH'!$N$13:$N$16,'NORMA RUTH'!$H$13:$H$16,"SALIDA",'NORMA RUTH'!$J$13:$J$16,$B19),0)</f>
        <v>0</v>
      </c>
      <c r="L19" s="62">
        <f>IFERROR(SUMIFS(VALERIA!$N$11:$N$13,VALERIA!$H$11:$H$13,"SALIDA",VALERIA!$J$11:$J$13,$B19),0)</f>
        <v>0</v>
      </c>
      <c r="M19" s="62">
        <f>IFERROR(SUMIFS('MANUEL BANAMEX'!$N$26:$N$29,'MANUEL BANAMEX'!$H$26:$H$29,"SALIDA",'MANUEL BANAMEX'!$J$26:$J$29,$B19),0)</f>
        <v>0</v>
      </c>
      <c r="N19" s="62">
        <f>IFERROR(SUMIFS(ROBERTO!$N$2:$N$2,ROBERTO!$H$2:$H$2,"SALIDA",ROBERTO!$J$2:$J$2,$B19),0)</f>
        <v>0</v>
      </c>
      <c r="O19" s="62">
        <f>IFERROR(SUMIFS(JUAN!$N$12:$N$19,JUAN!$H$12:$H$19,"SALIDA",JUAN!$J$12:$J$19,$B19),0)</f>
        <v>0</v>
      </c>
      <c r="P19" s="62">
        <f>IFERROR(SUMIFS('NORMA SANCHEZ'!$N$15:$N$18,'NORMA SANCHEZ'!$H$15:$H$18,"SALIDA",'NORMA SANCHEZ'!$J$15:$J$18,$B19),0)</f>
        <v>0</v>
      </c>
      <c r="Q19" s="62">
        <f>IFERROR(SUMIFS('JOSE CARLOS'!$N$17:$N$23,'JOSE CARLOS'!$H$17:$H$23,"SALIDA",'JOSE CARLOS'!$J$17:$J$23,$B19),0)</f>
        <v>0</v>
      </c>
      <c r="R19" s="62">
        <f>IFERROR(SUMIFS('LUIS ENRIQUE '!$N$22:$N$29,'LUIS ENRIQUE '!$H$22:$H$29,"SALIDA",'LUIS ENRIQUE '!$J$22:$J$29,$B19),0)</f>
        <v>0</v>
      </c>
      <c r="S19" s="62">
        <f>IFERROR(SUMIFS(CESARIA!$N$16:$N$18,CESARIA!$H$16:$H$18,"SALIDA",CESARIA!$J$16:$J$18,$B19),0)</f>
        <v>0</v>
      </c>
      <c r="T19" s="62">
        <f>IFERROR(SUMIFS(ALAN!$N$15:$N$25,ALAN!$H$15:$H$25,"SALIDA",ALAN!$J$15:$J$25,$B19),0)</f>
        <v>0</v>
      </c>
      <c r="U19" s="62">
        <f>IFERROR(SUMIFS(ELVIA!$N$7:$N$12,ELVIA!$H$7:$H$12,"SALIDA",ELVIA!$J$7:$J$12,$B19),0)</f>
        <v>0</v>
      </c>
      <c r="V19" s="62">
        <f>IFERROR(SUMIFS(CAJA!$N$587:$N$1165,CAJA!$H$587:$H$1165,"SALIDA",CAJA!$J$587:$J$1165,$B19),0)</f>
        <v>106850</v>
      </c>
      <c r="W19" s="62">
        <f>IFERROR(SUMIFS('CAJA TIGRES'!$N$140:$N$302,'CAJA TIGRES'!$H$140:$H$302,"SALIDA",'CAJA TIGRES'!$J$140:$J$302,$B19),0)</f>
        <v>25500</v>
      </c>
      <c r="X19" s="62">
        <f>IFERROR(SUMIFS(RESERVA!$N$2:$N$2,RESERVA!$H$2:$H$2,"SALIDA",RESERVA!$J$2:$J$2,$B19),0)</f>
        <v>0</v>
      </c>
      <c r="Y19" s="96">
        <f>SUM(C19:X19)</f>
        <v>132350</v>
      </c>
      <c r="Z19" s="96">
        <f>Y19+'ENE25'!Z19</f>
        <v>413913</v>
      </c>
    </row>
    <row r="20" spans="1:26" x14ac:dyDescent="0.3">
      <c r="A20">
        <v>1.3</v>
      </c>
      <c r="B20" s="60" t="s">
        <v>114</v>
      </c>
      <c r="C20" s="62">
        <f>IFERROR(SUMIFS('MGZ121'!$N$176:$N$312,'MGZ121'!H$176:H$312,"SALIDA",'MGZ121'!$J$176:$J$312,$B20),0)</f>
        <v>0</v>
      </c>
      <c r="D20" s="62">
        <f>IFERROR(SUMIFS('MGZ BBVA'!$N$89:$N$189,'MGZ BBVA'!$H$89:$H$189,"SALIDA",'MGZ BBVA'!$J$89:$J$189,$B20),0)</f>
        <v>0</v>
      </c>
      <c r="E20" s="62">
        <f>IFERROR(SUMIFS('MGZ DOLARES'!$N$2:$N$2,'MGZ DOLARES'!$F$2:$F$2,"SALIDA",'MGZ DOLARES'!$J$2:$J$2,$B20),0)</f>
        <v>0</v>
      </c>
      <c r="F20" s="62">
        <f>IFERROR(SUMIFS('MGZ BAJIO'!$N$5:$N$6,'MGZ BAJIO'!$H$5:$H$6,"SALIDA",'MGZ BAJIO'!$J$5:$J$6,$B20),0)</f>
        <v>0</v>
      </c>
      <c r="G20" s="62">
        <f>IFERROR(SUMIFS('VICTOR BANAMEX'!$N$66:$N$106,'VICTOR BANAMEX'!$H$66:$H$106,"SALIDA",'VICTOR BANAMEX'!$J$66:$J$106,$B20),0)</f>
        <v>0</v>
      </c>
      <c r="H20" s="62">
        <f>IFERROR(SUMIFS('VICTOR BANORTE'!$N$10:$N$28,'VICTOR BANORTE'!$H$10:$H$28,"SALIDA",'VICTOR BANORTE'!$J$10:$J$28,$B20),0)</f>
        <v>0</v>
      </c>
      <c r="I20" s="62">
        <f>IFERROR(SUMIFS(RODRIGO!$N$2:$N$2,RODRIGO!$H$2:$H$2,"SALIDA",RODRIGO!$J$2:$J$2,$B20),0)</f>
        <v>0</v>
      </c>
      <c r="J20" s="62">
        <f>IFERROR(SUMIFS(MOY!$N$13:$N$21,MOY!$H$13:$H$21,"SALIDA",MOY!$J$13:$J$21,$B20),0)</f>
        <v>0</v>
      </c>
      <c r="K20" s="62">
        <f>IFERROR(SUMIFS('NORMA RUTH'!$N$13:$N$16,'NORMA RUTH'!$H$13:$H$16,"SALIDA",'NORMA RUTH'!$J$13:$J$16,$B20),0)</f>
        <v>0</v>
      </c>
      <c r="L20" s="62">
        <f>IFERROR(SUMIFS(VALERIA!$N$11:$N$13,VALERIA!$H$11:$H$13,"SALIDA",VALERIA!$J$11:$J$13,$B20),0)</f>
        <v>0</v>
      </c>
      <c r="M20" s="62">
        <f>IFERROR(SUMIFS('MANUEL BANAMEX'!$N$26:$N$29,'MANUEL BANAMEX'!$H$26:$H$29,"SALIDA",'MANUEL BANAMEX'!$J$26:$J$29,$B20),0)</f>
        <v>0</v>
      </c>
      <c r="N20" s="62">
        <f>IFERROR(SUMIFS(ROBERTO!$N$2:$N$2,ROBERTO!$H$2:$H$2,"SALIDA",ROBERTO!$J$2:$J$2,$B20),0)</f>
        <v>0</v>
      </c>
      <c r="O20" s="62">
        <f>IFERROR(SUMIFS(JUAN!$N$12:$N$19,JUAN!$H$12:$H$19,"SALIDA",JUAN!$J$12:$J$19,$B20),0)</f>
        <v>0</v>
      </c>
      <c r="P20" s="62">
        <f>IFERROR(SUMIFS('NORMA SANCHEZ'!$N$15:$N$18,'NORMA SANCHEZ'!$H$15:$H$18,"SALIDA",'NORMA SANCHEZ'!$J$15:$J$18,$B20),0)</f>
        <v>0</v>
      </c>
      <c r="Q20" s="62">
        <f>IFERROR(SUMIFS('JOSE CARLOS'!$N$17:$N$23,'JOSE CARLOS'!$H$17:$H$23,"SALIDA",'JOSE CARLOS'!$J$17:$J$23,$B20),0)</f>
        <v>0</v>
      </c>
      <c r="R20" s="62">
        <f>IFERROR(SUMIFS('LUIS ENRIQUE '!$N$22:$N$29,'LUIS ENRIQUE '!$H$22:$H$29,"SALIDA",'LUIS ENRIQUE '!$J$22:$J$29,$B20),0)</f>
        <v>0</v>
      </c>
      <c r="S20" s="62">
        <f>IFERROR(SUMIFS(CESARIA!$N$16:$N$18,CESARIA!$H$16:$H$18,"SALIDA",CESARIA!$J$16:$J$18,$B20),0)</f>
        <v>0</v>
      </c>
      <c r="T20" s="62">
        <f>IFERROR(SUMIFS(ALAN!$N$15:$N$25,ALAN!$H$15:$H$25,"SALIDA",ALAN!$J$15:$J$25,$B20),0)</f>
        <v>0</v>
      </c>
      <c r="U20" s="62">
        <f>IFERROR(SUMIFS(ELVIA!$N$7:$N$12,ELVIA!$H$7:$H$12,"SALIDA",ELVIA!$J$7:$J$12,$B20),0)</f>
        <v>0</v>
      </c>
      <c r="V20" s="62">
        <f>IFERROR(SUMIFS(CAJA!$N$587:$N$1165,CAJA!$H$587:$H$1165,"SALIDA",CAJA!$J$587:$J$1165,$B20),0)</f>
        <v>108633</v>
      </c>
      <c r="W20" s="62">
        <f>IFERROR(SUMIFS('CAJA TIGRES'!$N$140:$N$302,'CAJA TIGRES'!$H$140:$H$302,"SALIDA",'CAJA TIGRES'!$J$140:$J$302,$B20),0)</f>
        <v>18100</v>
      </c>
      <c r="X20" s="62">
        <f>IFERROR(SUMIFS(RESERVA!$N$2:$N$2,RESERVA!$H$2:$H$2,"SALIDA",RESERVA!$J$2:$J$2,$B20),0)</f>
        <v>0</v>
      </c>
      <c r="Y20" s="96">
        <f>SUM(C20:X20)</f>
        <v>126733</v>
      </c>
      <c r="Z20" s="96">
        <f>Y20+'ENE25'!Z20</f>
        <v>262250</v>
      </c>
    </row>
    <row r="21" spans="1:26" s="180" customFormat="1" x14ac:dyDescent="0.3">
      <c r="A21" s="180">
        <v>4</v>
      </c>
      <c r="B21" s="183" t="s">
        <v>55</v>
      </c>
      <c r="C21" s="135">
        <f>SUM(C22:C28)</f>
        <v>2089936.4</v>
      </c>
      <c r="D21" s="135">
        <f t="shared" ref="D21:Z21" si="3">SUM(D22:D28)</f>
        <v>1637926.32</v>
      </c>
      <c r="E21" s="135">
        <f t="shared" si="3"/>
        <v>0</v>
      </c>
      <c r="F21" s="135">
        <f t="shared" si="3"/>
        <v>0</v>
      </c>
      <c r="G21" s="135">
        <f t="shared" si="3"/>
        <v>0</v>
      </c>
      <c r="H21" s="135">
        <f t="shared" si="3"/>
        <v>0</v>
      </c>
      <c r="I21" s="135">
        <f t="shared" si="3"/>
        <v>0</v>
      </c>
      <c r="J21" s="135">
        <f t="shared" si="3"/>
        <v>0</v>
      </c>
      <c r="K21" s="135">
        <f t="shared" si="3"/>
        <v>0</v>
      </c>
      <c r="L21" s="135">
        <f t="shared" si="3"/>
        <v>0</v>
      </c>
      <c r="M21" s="135">
        <f t="shared" si="3"/>
        <v>0</v>
      </c>
      <c r="N21" s="135">
        <f>SUM(N22:N28)</f>
        <v>0</v>
      </c>
      <c r="O21" s="135">
        <f t="shared" si="3"/>
        <v>0</v>
      </c>
      <c r="P21" s="135">
        <f t="shared" si="3"/>
        <v>0</v>
      </c>
      <c r="Q21" s="135">
        <f t="shared" si="3"/>
        <v>0</v>
      </c>
      <c r="R21" s="135">
        <f t="shared" si="3"/>
        <v>0</v>
      </c>
      <c r="S21" s="135">
        <f t="shared" si="3"/>
        <v>0</v>
      </c>
      <c r="T21" s="135">
        <f t="shared" si="3"/>
        <v>0</v>
      </c>
      <c r="U21" s="135">
        <f t="shared" si="3"/>
        <v>0</v>
      </c>
      <c r="V21" s="135">
        <f t="shared" si="3"/>
        <v>155574</v>
      </c>
      <c r="W21" s="135">
        <f t="shared" si="3"/>
        <v>0</v>
      </c>
      <c r="X21" s="135">
        <f t="shared" si="3"/>
        <v>0</v>
      </c>
      <c r="Y21" s="135">
        <f t="shared" si="3"/>
        <v>3883436.7199999997</v>
      </c>
      <c r="Z21" s="135">
        <f t="shared" si="3"/>
        <v>5825798.0099999998</v>
      </c>
    </row>
    <row r="22" spans="1:26" x14ac:dyDescent="0.3">
      <c r="A22">
        <v>4.0999999999999996</v>
      </c>
      <c r="B22" s="60" t="s">
        <v>70</v>
      </c>
      <c r="C22" s="62">
        <f>IFERROR(SUMIFS('MGZ121'!$N$176:$N$312,'MGZ121'!H$176:H$312,"SALIDA",'MGZ121'!$J$176:$J$312,$B22),0)</f>
        <v>2089936.4</v>
      </c>
      <c r="D22" s="62">
        <f>IFERROR(SUMIFS('MGZ BBVA'!$N$89:$N$189,'MGZ BBVA'!$H$89:$H$189,"SALIDA",'MGZ BBVA'!$J$89:$J$189,$B22),0)</f>
        <v>1439726.32</v>
      </c>
      <c r="E22" s="62">
        <f>IFERROR(SUMIFS('MGZ DOLARES'!$N$2:$N$2,'MGZ DOLARES'!$F$2:$F$2,"SALIDA",'MGZ DOLARES'!$J$2:$J$2,$B22),0)</f>
        <v>0</v>
      </c>
      <c r="F22" s="62">
        <f>IFERROR(SUMIFS('MGZ BAJIO'!$N$5:$N$6,'MGZ BAJIO'!$H$5:$H$6,"SALIDA",'MGZ BAJIO'!$J$5:$J$6,$B22),0)</f>
        <v>0</v>
      </c>
      <c r="G22" s="62">
        <f>IFERROR(SUMIFS('VICTOR BANAMEX'!$N$66:$N$106,'VICTOR BANAMEX'!$H$66:$H$106,"SALIDA",'VICTOR BANAMEX'!$J$66:$J$106,$B22),0)</f>
        <v>0</v>
      </c>
      <c r="H22" s="62">
        <f>IFERROR(SUMIFS('VICTOR BANORTE'!$N$10:$N$28,'VICTOR BANORTE'!$H$10:$H$28,"SALIDA",'VICTOR BANORTE'!$J$10:$J$28,$B22),0)</f>
        <v>0</v>
      </c>
      <c r="I22" s="62">
        <f>IFERROR(SUMIFS(RODRIGO!$N$2:$N$2,RODRIGO!$H$2:$H$2,"SALIDA",RODRIGO!$J$2:$J$2,$B22),0)</f>
        <v>0</v>
      </c>
      <c r="J22" s="62">
        <f>IFERROR(SUMIFS(MOY!$N$13:$N$21,MOY!$H$13:$H$21,"SALIDA",MOY!$J$13:$J$21,$B22),0)</f>
        <v>0</v>
      </c>
      <c r="K22" s="62">
        <f>IFERROR(SUMIFS('NORMA RUTH'!$N$13:$N$16,'NORMA RUTH'!$H$13:$H$16,"SALIDA",'NORMA RUTH'!$J$13:$J$16,$B22),0)</f>
        <v>0</v>
      </c>
      <c r="L22" s="62">
        <f>IFERROR(SUMIFS(VALERIA!$N$11:$N$13,VALERIA!$H$11:$H$13,"SALIDA",VALERIA!$J$11:$J$13,$B22),0)</f>
        <v>0</v>
      </c>
      <c r="M22" s="62">
        <f>IFERROR(SUMIFS('MANUEL BANAMEX'!$N$26:$N$29,'MANUEL BANAMEX'!$H$26:$H$29,"SALIDA",'MANUEL BANAMEX'!$J$26:$J$29,$B22),0)</f>
        <v>0</v>
      </c>
      <c r="N22" s="62">
        <f>IFERROR(SUMIFS(ROBERTO!$N$2:$N$2,ROBERTO!$H$2:$H$2,"SALIDA",ROBERTO!$J$2:$J$2,$B22),0)</f>
        <v>0</v>
      </c>
      <c r="O22" s="62">
        <f>IFERROR(SUMIFS(JUAN!$N$12:$N$19,JUAN!$H$12:$H$19,"SALIDA",JUAN!$J$12:$J$19,$B22),0)</f>
        <v>0</v>
      </c>
      <c r="P22" s="62">
        <f>IFERROR(SUMIFS('NORMA SANCHEZ'!$N$15:$N$18,'NORMA SANCHEZ'!$H$15:$H$18,"SALIDA",'NORMA SANCHEZ'!$J$15:$J$18,$B22),0)</f>
        <v>0</v>
      </c>
      <c r="Q22" s="62">
        <f>IFERROR(SUMIFS('JOSE CARLOS'!$N$17:$N$23,'JOSE CARLOS'!$H$17:$H$23,"SALIDA",'JOSE CARLOS'!$J$17:$J$23,$B22),0)</f>
        <v>0</v>
      </c>
      <c r="R22" s="62">
        <f>IFERROR(SUMIFS('LUIS ENRIQUE '!$N$22:$N$29,'LUIS ENRIQUE '!$H$22:$H$29,"SALIDA",'LUIS ENRIQUE '!$J$22:$J$29,$B22),0)</f>
        <v>0</v>
      </c>
      <c r="S22" s="62">
        <f>IFERROR(SUMIFS(CESARIA!$N$16:$N$18,CESARIA!$H$16:$H$18,"SALIDA",CESARIA!$J$16:$J$18,$B22),0)</f>
        <v>0</v>
      </c>
      <c r="T22" s="62">
        <f>IFERROR(SUMIFS(ALAN!$N$15:$N$25,ALAN!$H$15:$H$25,"SALIDA",ALAN!$J$15:$J$25,$B22),0)</f>
        <v>0</v>
      </c>
      <c r="U22" s="62">
        <f>IFERROR(SUMIFS(ELVIA!$N$7:$N$12,ELVIA!$H$7:$H$12,"SALIDA",ELVIA!$J$7:$J$12,$B22),0)</f>
        <v>0</v>
      </c>
      <c r="V22" s="62">
        <f>IFERROR(SUMIFS(CAJA!$N$587:$N$1165,CAJA!$H$587:$H$1165,"SALIDA",CAJA!$J$587:$J$1165,$B22),0)</f>
        <v>0</v>
      </c>
      <c r="W22" s="62">
        <f>IFERROR(SUMIFS('CAJA TIGRES'!$N$140:$N$302,'CAJA TIGRES'!$H$140:$H$302,"SALIDA",'CAJA TIGRES'!$J$140:$J$302,$B22),0)</f>
        <v>0</v>
      </c>
      <c r="X22" s="62">
        <f>IFERROR(SUMIFS(RESERVA!$N$2:$N$2,RESERVA!$H$2:$H$2,"SALIDA",RESERVA!$J$2:$J$2,$B22),0)</f>
        <v>0</v>
      </c>
      <c r="Y22" s="96">
        <f t="shared" ref="Y22:Y28" si="4">SUM(C22:X22)</f>
        <v>3529662.7199999997</v>
      </c>
      <c r="Z22" s="96">
        <f>Y22+'ENE25'!Z22</f>
        <v>5274494.01</v>
      </c>
    </row>
    <row r="23" spans="1:26" x14ac:dyDescent="0.3">
      <c r="A23">
        <v>4.2</v>
      </c>
      <c r="B23" s="60" t="s">
        <v>71</v>
      </c>
      <c r="C23" s="62">
        <f>IFERROR(SUMIFS('MGZ121'!$N$176:$N$312,'MGZ121'!H$176:H$312,"SALIDA",'MGZ121'!$J$176:$J$312,$B23),0)</f>
        <v>0</v>
      </c>
      <c r="D23" s="62">
        <f>IFERROR(SUMIFS('MGZ BBVA'!$N$89:$N$189,'MGZ BBVA'!$H$89:$H$189,"SALIDA",'MGZ BBVA'!$J$89:$J$189,$B23),0)</f>
        <v>0</v>
      </c>
      <c r="E23" s="62">
        <f>IFERROR(SUMIFS('MGZ DOLARES'!$N$2:$N$2,'MGZ DOLARES'!$F$2:$F$2,"SALIDA",'MGZ DOLARES'!$J$2:$J$2,$B23),0)</f>
        <v>0</v>
      </c>
      <c r="F23" s="62">
        <f>IFERROR(SUMIFS('MGZ BAJIO'!$N$5:$N$6,'MGZ BAJIO'!$H$5:$H$6,"SALIDA",'MGZ BAJIO'!$J$5:$J$6,$B23),0)</f>
        <v>0</v>
      </c>
      <c r="G23" s="62">
        <f>IFERROR(SUMIFS('VICTOR BANAMEX'!$N$66:$N$106,'VICTOR BANAMEX'!$H$66:$H$106,"SALIDA",'VICTOR BANAMEX'!$J$66:$J$106,$B23),0)</f>
        <v>0</v>
      </c>
      <c r="H23" s="62">
        <f>IFERROR(SUMIFS('VICTOR BANORTE'!$N$10:$N$28,'VICTOR BANORTE'!$H$10:$H$28,"SALIDA",'VICTOR BANORTE'!$J$10:$J$28,$B23),0)</f>
        <v>0</v>
      </c>
      <c r="I23" s="62">
        <f>IFERROR(SUMIFS(RODRIGO!$N$2:$N$2,RODRIGO!$H$2:$H$2,"SALIDA",RODRIGO!$J$2:$J$2,$B23),0)</f>
        <v>0</v>
      </c>
      <c r="J23" s="62">
        <f>IFERROR(SUMIFS(MOY!$N$13:$N$21,MOY!$H$13:$H$21,"SALIDA",MOY!$J$13:$J$21,$B23),0)</f>
        <v>0</v>
      </c>
      <c r="K23" s="62">
        <f>IFERROR(SUMIFS('NORMA RUTH'!$N$13:$N$16,'NORMA RUTH'!$H$13:$H$16,"SALIDA",'NORMA RUTH'!$J$13:$J$16,$B23),0)</f>
        <v>0</v>
      </c>
      <c r="L23" s="62">
        <f>IFERROR(SUMIFS(VALERIA!$N$11:$N$13,VALERIA!$H$11:$H$13,"SALIDA",VALERIA!$J$11:$J$13,$B23),0)</f>
        <v>0</v>
      </c>
      <c r="M23" s="62">
        <f>IFERROR(SUMIFS('MANUEL BANAMEX'!$N$26:$N$29,'MANUEL BANAMEX'!$H$26:$H$29,"SALIDA",'MANUEL BANAMEX'!$J$26:$J$29,$B23),0)</f>
        <v>0</v>
      </c>
      <c r="N23" s="62">
        <f>IFERROR(SUMIFS(ROBERTO!$N$2:$N$2,ROBERTO!$H$2:$H$2,"SALIDA",ROBERTO!$J$2:$J$2,$B23),0)</f>
        <v>0</v>
      </c>
      <c r="O23" s="62">
        <f>IFERROR(SUMIFS(JUAN!$N$12:$N$19,JUAN!$H$12:$H$19,"SALIDA",JUAN!$J$12:$J$19,$B23),0)</f>
        <v>0</v>
      </c>
      <c r="P23" s="62">
        <f>IFERROR(SUMIFS('NORMA SANCHEZ'!$N$15:$N$18,'NORMA SANCHEZ'!$H$15:$H$18,"SALIDA",'NORMA SANCHEZ'!$J$15:$J$18,$B23),0)</f>
        <v>0</v>
      </c>
      <c r="Q23" s="62">
        <f>IFERROR(SUMIFS('JOSE CARLOS'!$N$17:$N$23,'JOSE CARLOS'!$H$17:$H$23,"SALIDA",'JOSE CARLOS'!$J$17:$J$23,$B23),0)</f>
        <v>0</v>
      </c>
      <c r="R23" s="62">
        <f>IFERROR(SUMIFS('LUIS ENRIQUE '!$N$22:$N$29,'LUIS ENRIQUE '!$H$22:$H$29,"SALIDA",'LUIS ENRIQUE '!$J$22:$J$29,$B23),0)</f>
        <v>0</v>
      </c>
      <c r="S23" s="62">
        <f>IFERROR(SUMIFS(CESARIA!$N$16:$N$18,CESARIA!$H$16:$H$18,"SALIDA",CESARIA!$J$16:$J$18,$B23),0)</f>
        <v>0</v>
      </c>
      <c r="T23" s="62">
        <f>IFERROR(SUMIFS(ALAN!$N$15:$N$25,ALAN!$H$15:$H$25,"SALIDA",ALAN!$J$15:$J$25,$B23),0)</f>
        <v>0</v>
      </c>
      <c r="U23" s="62">
        <f>IFERROR(SUMIFS(ELVIA!$N$7:$N$12,ELVIA!$H$7:$H$12,"SALIDA",ELVIA!$J$7:$J$12,$B23),0)</f>
        <v>0</v>
      </c>
      <c r="V23" s="62">
        <f>IFERROR(SUMIFS(CAJA!$N$587:$N$1165,CAJA!$H$587:$H$1165,"SALIDA",CAJA!$J$587:$J$1165,$B23),0)</f>
        <v>0</v>
      </c>
      <c r="W23" s="62">
        <f>IFERROR(SUMIFS('CAJA TIGRES'!$N$140:$N$302,'CAJA TIGRES'!$H$140:$H$302,"SALIDA",'CAJA TIGRES'!$J$140:$J$302,$B23),0)</f>
        <v>0</v>
      </c>
      <c r="X23" s="62">
        <f>IFERROR(SUMIFS(RESERVA!$N$2:$N$2,RESERVA!$H$2:$H$2,"SALIDA",RESERVA!$J$2:$J$2,$B23),0)</f>
        <v>0</v>
      </c>
      <c r="Y23" s="96">
        <f t="shared" si="4"/>
        <v>0</v>
      </c>
      <c r="Z23" s="96">
        <f>Y23+'ENE25'!Z23</f>
        <v>0</v>
      </c>
    </row>
    <row r="24" spans="1:26" x14ac:dyDescent="0.3">
      <c r="A24">
        <v>4.3</v>
      </c>
      <c r="B24" s="60" t="s">
        <v>72</v>
      </c>
      <c r="C24" s="62">
        <f>IFERROR(SUMIFS('MGZ121'!$N$176:$N$312,'MGZ121'!H$176:H$312,"SALIDA",'MGZ121'!$J$176:$J$312,$B24),0)</f>
        <v>0</v>
      </c>
      <c r="D24" s="62">
        <f>IFERROR(SUMIFS('MGZ BBVA'!$N$89:$N$189,'MGZ BBVA'!$H$89:$H$189,"SALIDA",'MGZ BBVA'!$J$89:$J$189,$B24),0)</f>
        <v>0</v>
      </c>
      <c r="E24" s="62">
        <f>IFERROR(SUMIFS('MGZ DOLARES'!$N$2:$N$2,'MGZ DOLARES'!$F$2:$F$2,"SALIDA",'MGZ DOLARES'!$J$2:$J$2,$B24),0)</f>
        <v>0</v>
      </c>
      <c r="F24" s="62">
        <f>IFERROR(SUMIFS('MGZ BAJIO'!$N$5:$N$6,'MGZ BAJIO'!$H$5:$H$6,"SALIDA",'MGZ BAJIO'!$J$5:$J$6,$B24),0)</f>
        <v>0</v>
      </c>
      <c r="G24" s="62">
        <f>IFERROR(SUMIFS('VICTOR BANAMEX'!$N$66:$N$106,'VICTOR BANAMEX'!$H$66:$H$106,"SALIDA",'VICTOR BANAMEX'!$J$66:$J$106,$B24),0)</f>
        <v>0</v>
      </c>
      <c r="H24" s="62">
        <f>IFERROR(SUMIFS('VICTOR BANORTE'!$N$10:$N$28,'VICTOR BANORTE'!$H$10:$H$28,"SALIDA",'VICTOR BANORTE'!$J$10:$J$28,$B24),0)</f>
        <v>0</v>
      </c>
      <c r="I24" s="62">
        <f>IFERROR(SUMIFS(RODRIGO!$N$2:$N$2,RODRIGO!$H$2:$H$2,"SALIDA",RODRIGO!$J$2:$J$2,$B24),0)</f>
        <v>0</v>
      </c>
      <c r="J24" s="62">
        <f>IFERROR(SUMIFS(MOY!$N$13:$N$21,MOY!$H$13:$H$21,"SALIDA",MOY!$J$13:$J$21,$B24),0)</f>
        <v>0</v>
      </c>
      <c r="K24" s="62">
        <f>IFERROR(SUMIFS('NORMA RUTH'!$N$13:$N$16,'NORMA RUTH'!$H$13:$H$16,"SALIDA",'NORMA RUTH'!$J$13:$J$16,$B24),0)</f>
        <v>0</v>
      </c>
      <c r="L24" s="62">
        <f>IFERROR(SUMIFS(VALERIA!$N$11:$N$13,VALERIA!$H$11:$H$13,"SALIDA",VALERIA!$J$11:$J$13,$B24),0)</f>
        <v>0</v>
      </c>
      <c r="M24" s="62">
        <f>IFERROR(SUMIFS('MANUEL BANAMEX'!$N$26:$N$29,'MANUEL BANAMEX'!$H$26:$H$29,"SALIDA",'MANUEL BANAMEX'!$J$26:$J$29,$B24),0)</f>
        <v>0</v>
      </c>
      <c r="N24" s="62">
        <f>IFERROR(SUMIFS(ROBERTO!$N$2:$N$2,ROBERTO!$H$2:$H$2,"SALIDA",ROBERTO!$J$2:$J$2,$B24),0)</f>
        <v>0</v>
      </c>
      <c r="O24" s="62">
        <f>IFERROR(SUMIFS(JUAN!$N$12:$N$19,JUAN!$H$12:$H$19,"SALIDA",JUAN!$J$12:$J$19,$B24),0)</f>
        <v>0</v>
      </c>
      <c r="P24" s="62">
        <f>IFERROR(SUMIFS('NORMA SANCHEZ'!$N$15:$N$18,'NORMA SANCHEZ'!$H$15:$H$18,"SALIDA",'NORMA SANCHEZ'!$J$15:$J$18,$B24),0)</f>
        <v>0</v>
      </c>
      <c r="Q24" s="62">
        <f>IFERROR(SUMIFS('JOSE CARLOS'!$N$17:$N$23,'JOSE CARLOS'!$H$17:$H$23,"SALIDA",'JOSE CARLOS'!$J$17:$J$23,$B24),0)</f>
        <v>0</v>
      </c>
      <c r="R24" s="62">
        <f>IFERROR(SUMIFS('LUIS ENRIQUE '!$N$22:$N$29,'LUIS ENRIQUE '!$H$22:$H$29,"SALIDA",'LUIS ENRIQUE '!$J$22:$J$29,$B24),0)</f>
        <v>0</v>
      </c>
      <c r="S24" s="62">
        <f>IFERROR(SUMIFS(CESARIA!$N$16:$N$18,CESARIA!$H$16:$H$18,"SALIDA",CESARIA!$J$16:$J$18,$B24),0)</f>
        <v>0</v>
      </c>
      <c r="T24" s="62">
        <f>IFERROR(SUMIFS(ALAN!$N$15:$N$25,ALAN!$H$15:$H$25,"SALIDA",ALAN!$J$15:$J$25,$B24),0)</f>
        <v>0</v>
      </c>
      <c r="U24" s="62">
        <f>IFERROR(SUMIFS(ELVIA!$N$7:$N$12,ELVIA!$H$7:$H$12,"SALIDA",ELVIA!$J$7:$J$12,$B24),0)</f>
        <v>0</v>
      </c>
      <c r="V24" s="62">
        <f>IFERROR(SUMIFS(CAJA!$N$587:$N$1165,CAJA!$H$587:$H$1165,"SALIDA",CAJA!$J$587:$J$1165,$B24),0)</f>
        <v>0</v>
      </c>
      <c r="W24" s="62">
        <f>IFERROR(SUMIFS('CAJA TIGRES'!$N$140:$N$302,'CAJA TIGRES'!$H$140:$H$302,"SALIDA",'CAJA TIGRES'!$J$140:$J$302,$B24),0)</f>
        <v>0</v>
      </c>
      <c r="X24" s="62">
        <f>IFERROR(SUMIFS(RESERVA!$N$2:$N$2,RESERVA!$H$2:$H$2,"SALIDA",RESERVA!$J$2:$J$2,$B24),0)</f>
        <v>0</v>
      </c>
      <c r="Y24" s="96">
        <f t="shared" si="4"/>
        <v>0</v>
      </c>
      <c r="Z24" s="96">
        <f>Y24+'ENE25'!Z24</f>
        <v>0</v>
      </c>
    </row>
    <row r="25" spans="1:26" x14ac:dyDescent="0.3">
      <c r="A25">
        <v>4.4000000000000004</v>
      </c>
      <c r="B25" s="60" t="s">
        <v>73</v>
      </c>
      <c r="C25" s="62">
        <f>IFERROR(SUMIFS('MGZ121'!$N$176:$N$312,'MGZ121'!H$176:H$312,"SALIDA",'MGZ121'!$J$176:$J$312,$B25),0)</f>
        <v>0</v>
      </c>
      <c r="D25" s="62">
        <f>IFERROR(SUMIFS('MGZ BBVA'!$N$89:$N$189,'MGZ BBVA'!$H$89:$H$189,"SALIDA",'MGZ BBVA'!$J$89:$J$189,$B25),0)</f>
        <v>0</v>
      </c>
      <c r="E25" s="62">
        <f>IFERROR(SUMIFS('MGZ DOLARES'!$N$2:$N$2,'MGZ DOLARES'!$F$2:$F$2,"SALIDA",'MGZ DOLARES'!$J$2:$J$2,$B25),0)</f>
        <v>0</v>
      </c>
      <c r="F25" s="62">
        <f>IFERROR(SUMIFS('MGZ BAJIO'!$N$5:$N$6,'MGZ BAJIO'!$H$5:$H$6,"SALIDA",'MGZ BAJIO'!$J$5:$J$6,$B25),0)</f>
        <v>0</v>
      </c>
      <c r="G25" s="62">
        <f>IFERROR(SUMIFS('VICTOR BANAMEX'!$N$66:$N$106,'VICTOR BANAMEX'!$H$66:$H$106,"SALIDA",'VICTOR BANAMEX'!$J$66:$J$106,$B25),0)</f>
        <v>0</v>
      </c>
      <c r="H25" s="62">
        <f>IFERROR(SUMIFS('VICTOR BANORTE'!$N$10:$N$28,'VICTOR BANORTE'!$H$10:$H$28,"SALIDA",'VICTOR BANORTE'!$J$10:$J$28,$B25),0)</f>
        <v>0</v>
      </c>
      <c r="I25" s="62">
        <f>IFERROR(SUMIFS(RODRIGO!$N$2:$N$2,RODRIGO!$H$2:$H$2,"SALIDA",RODRIGO!$J$2:$J$2,$B25),0)</f>
        <v>0</v>
      </c>
      <c r="J25" s="62">
        <f>IFERROR(SUMIFS(MOY!$N$13:$N$21,MOY!$H$13:$H$21,"SALIDA",MOY!$J$13:$J$21,$B25),0)</f>
        <v>0</v>
      </c>
      <c r="K25" s="62">
        <f>IFERROR(SUMIFS('NORMA RUTH'!$N$13:$N$16,'NORMA RUTH'!$H$13:$H$16,"SALIDA",'NORMA RUTH'!$J$13:$J$16,$B25),0)</f>
        <v>0</v>
      </c>
      <c r="L25" s="62">
        <f>IFERROR(SUMIFS(VALERIA!$N$11:$N$13,VALERIA!$H$11:$H$13,"SALIDA",VALERIA!$J$11:$J$13,$B25),0)</f>
        <v>0</v>
      </c>
      <c r="M25" s="62">
        <f>IFERROR(SUMIFS('MANUEL BANAMEX'!$N$26:$N$29,'MANUEL BANAMEX'!$H$26:$H$29,"SALIDA",'MANUEL BANAMEX'!$J$26:$J$29,$B25),0)</f>
        <v>0</v>
      </c>
      <c r="N25" s="62">
        <f>IFERROR(SUMIFS(ROBERTO!$N$2:$N$2,ROBERTO!$H$2:$H$2,"SALIDA",ROBERTO!$J$2:$J$2,$B25),0)</f>
        <v>0</v>
      </c>
      <c r="O25" s="62">
        <f>IFERROR(SUMIFS(JUAN!$N$12:$N$19,JUAN!$H$12:$H$19,"SALIDA",JUAN!$J$12:$J$19,$B25),0)</f>
        <v>0</v>
      </c>
      <c r="P25" s="62">
        <f>IFERROR(SUMIFS('NORMA SANCHEZ'!$N$15:$N$18,'NORMA SANCHEZ'!$H$15:$H$18,"SALIDA",'NORMA SANCHEZ'!$J$15:$J$18,$B25),0)</f>
        <v>0</v>
      </c>
      <c r="Q25" s="62">
        <f>IFERROR(SUMIFS('JOSE CARLOS'!$N$17:$N$23,'JOSE CARLOS'!$H$17:$H$23,"SALIDA",'JOSE CARLOS'!$J$17:$J$23,$B25),0)</f>
        <v>0</v>
      </c>
      <c r="R25" s="62">
        <f>IFERROR(SUMIFS('LUIS ENRIQUE '!$N$22:$N$29,'LUIS ENRIQUE '!$H$22:$H$29,"SALIDA",'LUIS ENRIQUE '!$J$22:$J$29,$B25),0)</f>
        <v>0</v>
      </c>
      <c r="S25" s="62">
        <f>IFERROR(SUMIFS(CESARIA!$N$16:$N$18,CESARIA!$H$16:$H$18,"SALIDA",CESARIA!$J$16:$J$18,$B25),0)</f>
        <v>0</v>
      </c>
      <c r="T25" s="62">
        <f>IFERROR(SUMIFS(ALAN!$N$15:$N$25,ALAN!$H$15:$H$25,"SALIDA",ALAN!$J$15:$J$25,$B25),0)</f>
        <v>0</v>
      </c>
      <c r="U25" s="62">
        <f>IFERROR(SUMIFS(ELVIA!$N$7:$N$12,ELVIA!$H$7:$H$12,"SALIDA",ELVIA!$J$7:$J$12,$B25),0)</f>
        <v>0</v>
      </c>
      <c r="V25" s="62">
        <f>IFERROR(SUMIFS(CAJA!$N$587:$N$1165,CAJA!$H$587:$H$1165,"SALIDA",CAJA!$J$587:$J$1165,$B25),0)</f>
        <v>104574</v>
      </c>
      <c r="W25" s="62">
        <f>IFERROR(SUMIFS('CAJA TIGRES'!$N$140:$N$302,'CAJA TIGRES'!$H$140:$H$302,"SALIDA",'CAJA TIGRES'!$J$140:$J$302,$B25),0)</f>
        <v>0</v>
      </c>
      <c r="X25" s="62">
        <f>IFERROR(SUMIFS(RESERVA!$N$2:$N$2,RESERVA!$H$2:$H$2,"SALIDA",RESERVA!$J$2:$J$2,$B25),0)</f>
        <v>0</v>
      </c>
      <c r="Y25" s="96">
        <f t="shared" si="4"/>
        <v>104574</v>
      </c>
      <c r="Z25" s="96">
        <f>Y25+'ENE25'!Z25</f>
        <v>248604</v>
      </c>
    </row>
    <row r="26" spans="1:26" x14ac:dyDescent="0.3">
      <c r="B26" s="60" t="s">
        <v>117</v>
      </c>
      <c r="C26" s="62">
        <f>IFERROR(SUMIFS('MGZ121'!$N$176:$N$312,'MGZ121'!H$176:H$312,"SALIDA",'MGZ121'!$J$176:$J$312,$B26),0)</f>
        <v>0</v>
      </c>
      <c r="D26" s="62">
        <f>IFERROR(SUMIFS('MGZ BBVA'!$N$89:$N$189,'MGZ BBVA'!$H$89:$H$189,"SALIDA",'MGZ BBVA'!$J$89:$J$189,$B26),0)</f>
        <v>198200</v>
      </c>
      <c r="E26" s="62">
        <f>IFERROR(SUMIFS('MGZ DOLARES'!$N$2:$N$2,'MGZ DOLARES'!$F$2:$F$2,"SALIDA",'MGZ DOLARES'!$J$2:$J$2,$B26),0)</f>
        <v>0</v>
      </c>
      <c r="F26" s="62">
        <f>IFERROR(SUMIFS('MGZ BAJIO'!$N$5:$N$6,'MGZ BAJIO'!$H$5:$H$6,"SALIDA",'MGZ BAJIO'!$J$5:$J$6,$B26),0)</f>
        <v>0</v>
      </c>
      <c r="G26" s="62">
        <f>IFERROR(SUMIFS('VICTOR BANAMEX'!$N$66:$N$106,'VICTOR BANAMEX'!$H$66:$H$106,"SALIDA",'VICTOR BANAMEX'!$J$66:$J$106,$B26),0)</f>
        <v>0</v>
      </c>
      <c r="H26" s="62">
        <f>IFERROR(SUMIFS('VICTOR BANORTE'!$N$10:$N$28,'VICTOR BANORTE'!$H$10:$H$28,"SALIDA",'VICTOR BANORTE'!$J$10:$J$28,$B26),0)</f>
        <v>0</v>
      </c>
      <c r="I26" s="62">
        <f>IFERROR(SUMIFS(RODRIGO!$N$2:$N$2,RODRIGO!$H$2:$H$2,"SALIDA",RODRIGO!$J$2:$J$2,$B26),0)</f>
        <v>0</v>
      </c>
      <c r="J26" s="62">
        <f>IFERROR(SUMIFS(MOY!$N$13:$N$21,MOY!$H$13:$H$21,"SALIDA",MOY!$J$13:$J$21,$B26),0)</f>
        <v>0</v>
      </c>
      <c r="K26" s="62">
        <f>IFERROR(SUMIFS('NORMA RUTH'!$N$13:$N$16,'NORMA RUTH'!$H$13:$H$16,"SALIDA",'NORMA RUTH'!$J$13:$J$16,$B26),0)</f>
        <v>0</v>
      </c>
      <c r="L26" s="62">
        <f>IFERROR(SUMIFS(VALERIA!$N$11:$N$13,VALERIA!$H$11:$H$13,"SALIDA",VALERIA!$J$11:$J$13,$B26),0)</f>
        <v>0</v>
      </c>
      <c r="M26" s="62">
        <f>IFERROR(SUMIFS('MANUEL BANAMEX'!$N$26:$N$29,'MANUEL BANAMEX'!$H$26:$H$29,"SALIDA",'MANUEL BANAMEX'!$J$26:$J$29,$B26),0)</f>
        <v>0</v>
      </c>
      <c r="N26" s="62">
        <f>IFERROR(SUMIFS(ROBERTO!$N$2:$N$2,ROBERTO!$H$2:$H$2,"SALIDA",ROBERTO!$J$2:$J$2,$B26),0)</f>
        <v>0</v>
      </c>
      <c r="O26" s="62">
        <f>IFERROR(SUMIFS(JUAN!$N$12:$N$19,JUAN!$H$12:$H$19,"SALIDA",JUAN!$J$12:$J$19,$B26),0)</f>
        <v>0</v>
      </c>
      <c r="P26" s="62">
        <f>IFERROR(SUMIFS('NORMA SANCHEZ'!$N$15:$N$18,'NORMA SANCHEZ'!$H$15:$H$18,"SALIDA",'NORMA SANCHEZ'!$J$15:$J$18,$B26),0)</f>
        <v>0</v>
      </c>
      <c r="Q26" s="62">
        <f>IFERROR(SUMIFS('JOSE CARLOS'!$N$17:$N$23,'JOSE CARLOS'!$H$17:$H$23,"SALIDA",'JOSE CARLOS'!$J$17:$J$23,$B26),0)</f>
        <v>0</v>
      </c>
      <c r="R26" s="62">
        <f>IFERROR(SUMIFS('LUIS ENRIQUE '!$N$22:$N$29,'LUIS ENRIQUE '!$H$22:$H$29,"SALIDA",'LUIS ENRIQUE '!$J$22:$J$29,$B26),0)</f>
        <v>0</v>
      </c>
      <c r="S26" s="62">
        <f>IFERROR(SUMIFS(CESARIA!$N$16:$N$18,CESARIA!$H$16:$H$18,"SALIDA",CESARIA!$J$16:$J$18,$B26),0)</f>
        <v>0</v>
      </c>
      <c r="T26" s="62">
        <f>IFERROR(SUMIFS(ALAN!$N$15:$N$25,ALAN!$H$15:$H$25,"SALIDA",ALAN!$J$15:$J$25,$B26),0)</f>
        <v>0</v>
      </c>
      <c r="U26" s="62">
        <f>IFERROR(SUMIFS(ELVIA!$N$7:$N$12,ELVIA!$H$7:$H$12,"SALIDA",ELVIA!$J$7:$J$12,$B26),0)</f>
        <v>0</v>
      </c>
      <c r="V26" s="62">
        <f>IFERROR(SUMIFS(CAJA!$N$587:$N$1165,CAJA!$H$587:$H$1165,"SALIDA",CAJA!$J$587:$J$1165,$B26),0)</f>
        <v>0</v>
      </c>
      <c r="W26" s="62">
        <f>IFERROR(SUMIFS('CAJA TIGRES'!$N$140:$N$302,'CAJA TIGRES'!$H$140:$H$302,"SALIDA",'CAJA TIGRES'!$J$140:$J$302,$B26),0)</f>
        <v>0</v>
      </c>
      <c r="X26" s="62">
        <f>IFERROR(SUMIFS(RESERVA!$N$2:$N$2,RESERVA!$H$2:$H$2,"SALIDA",RESERVA!$J$2:$J$2,$B26),0)</f>
        <v>0</v>
      </c>
      <c r="Y26" s="96">
        <f t="shared" si="4"/>
        <v>198200</v>
      </c>
      <c r="Z26" s="96">
        <f>Y26+'ENE25'!Z26</f>
        <v>198200</v>
      </c>
    </row>
    <row r="27" spans="1:26" x14ac:dyDescent="0.3">
      <c r="B27" s="60" t="s">
        <v>251</v>
      </c>
      <c r="C27" s="62">
        <f>IFERROR(SUMIFS('MGZ121'!$N$176:$N$312,'MGZ121'!H$176:H$312,"SALIDA",'MGZ121'!$J$176:$J$312,$B27),0)</f>
        <v>0</v>
      </c>
      <c r="D27" s="62">
        <f>IFERROR(SUMIFS('MGZ BBVA'!$N$89:$N$189,'MGZ BBVA'!$H$89:$H$189,"SALIDA",'MGZ BBVA'!$J$89:$J$189,$B27),0)</f>
        <v>0</v>
      </c>
      <c r="E27" s="62">
        <f>IFERROR(SUMIFS('MGZ DOLARES'!$N$2:$N$2,'MGZ DOLARES'!$F$2:$F$2,"SALIDA",'MGZ DOLARES'!$J$2:$J$2,$B27),0)</f>
        <v>0</v>
      </c>
      <c r="F27" s="62">
        <f>IFERROR(SUMIFS('MGZ BAJIO'!$N$5:$N$6,'MGZ BAJIO'!$H$5:$H$6,"SALIDA",'MGZ BAJIO'!$J$5:$J$6,$B27),0)</f>
        <v>0</v>
      </c>
      <c r="G27" s="62">
        <f>IFERROR(SUMIFS('VICTOR BANAMEX'!$N$66:$N$106,'VICTOR BANAMEX'!$H$66:$H$106,"SALIDA",'VICTOR BANAMEX'!$J$66:$J$106,$B27),0)</f>
        <v>0</v>
      </c>
      <c r="H27" s="62">
        <f>IFERROR(SUMIFS('VICTOR BANORTE'!$N$10:$N$28,'VICTOR BANORTE'!$H$10:$H$28,"SALIDA",'VICTOR BANORTE'!$J$10:$J$28,$B27),0)</f>
        <v>0</v>
      </c>
      <c r="I27" s="62">
        <f>IFERROR(SUMIFS(RODRIGO!$N$2:$N$2,RODRIGO!$H$2:$H$2,"SALIDA",RODRIGO!$J$2:$J$2,$B27),0)</f>
        <v>0</v>
      </c>
      <c r="J27" s="62">
        <f>IFERROR(SUMIFS(MOY!$N$13:$N$21,MOY!$H$13:$H$21,"SALIDA",MOY!$J$13:$J$21,$B27),0)</f>
        <v>0</v>
      </c>
      <c r="K27" s="62">
        <f>IFERROR(SUMIFS('NORMA RUTH'!$N$13:$N$16,'NORMA RUTH'!$H$13:$H$16,"SALIDA",'NORMA RUTH'!$J$13:$J$16,$B27),0)</f>
        <v>0</v>
      </c>
      <c r="L27" s="62">
        <f>IFERROR(SUMIFS(VALERIA!$N$11:$N$13,VALERIA!$H$11:$H$13,"SALIDA",VALERIA!$J$11:$J$13,$B27),0)</f>
        <v>0</v>
      </c>
      <c r="M27" s="62">
        <f>IFERROR(SUMIFS('MANUEL BANAMEX'!$N$26:$N$29,'MANUEL BANAMEX'!$H$26:$H$29,"SALIDA",'MANUEL BANAMEX'!$J$26:$J$29,$B27),0)</f>
        <v>0</v>
      </c>
      <c r="N27" s="62">
        <f>IFERROR(SUMIFS(ROBERTO!$N$2:$N$2,ROBERTO!$H$2:$H$2,"SALIDA",ROBERTO!$J$2:$J$2,$B27),0)</f>
        <v>0</v>
      </c>
      <c r="O27" s="62">
        <f>IFERROR(SUMIFS(JUAN!$N$12:$N$19,JUAN!$H$12:$H$19,"SALIDA",JUAN!$J$12:$J$19,$B27),0)</f>
        <v>0</v>
      </c>
      <c r="P27" s="62">
        <f>IFERROR(SUMIFS('NORMA SANCHEZ'!$N$15:$N$18,'NORMA SANCHEZ'!$H$15:$H$18,"SALIDA",'NORMA SANCHEZ'!$J$15:$J$18,$B27),0)</f>
        <v>0</v>
      </c>
      <c r="Q27" s="62">
        <f>IFERROR(SUMIFS('JOSE CARLOS'!$N$17:$N$23,'JOSE CARLOS'!$H$17:$H$23,"SALIDA",'JOSE CARLOS'!$J$17:$J$23,$B27),0)</f>
        <v>0</v>
      </c>
      <c r="R27" s="62">
        <f>IFERROR(SUMIFS('LUIS ENRIQUE '!$N$22:$N$29,'LUIS ENRIQUE '!$H$22:$H$29,"SALIDA",'LUIS ENRIQUE '!$J$22:$J$29,$B27),0)</f>
        <v>0</v>
      </c>
      <c r="S27" s="62">
        <f>IFERROR(SUMIFS(CESARIA!$N$16:$N$18,CESARIA!$H$16:$H$18,"SALIDA",CESARIA!$J$16:$J$18,$B27),0)</f>
        <v>0</v>
      </c>
      <c r="T27" s="62">
        <f>IFERROR(SUMIFS(ALAN!$N$15:$N$25,ALAN!$H$15:$H$25,"SALIDA",ALAN!$J$15:$J$25,$B27),0)</f>
        <v>0</v>
      </c>
      <c r="U27" s="62">
        <f>IFERROR(SUMIFS(ELVIA!$N$7:$N$12,ELVIA!$H$7:$H$12,"SALIDA",ELVIA!$J$7:$J$12,$B27),0)</f>
        <v>0</v>
      </c>
      <c r="V27" s="62">
        <f>IFERROR(SUMIFS(CAJA!$N$587:$N$1165,CAJA!$H$587:$H$1165,"SALIDA",CAJA!$J$587:$J$1165,$B27),0)</f>
        <v>0</v>
      </c>
      <c r="W27" s="62">
        <f>IFERROR(SUMIFS('CAJA TIGRES'!$N$140:$N$302,'CAJA TIGRES'!$H$140:$H$302,"SALIDA",'CAJA TIGRES'!$J$140:$J$302,$B27),0)</f>
        <v>0</v>
      </c>
      <c r="X27" s="62">
        <f>IFERROR(SUMIFS(RESERVA!$N$2:$N$2,RESERVA!$H$2:$H$2,"SALIDA",RESERVA!$J$2:$J$2,$B27),0)</f>
        <v>0</v>
      </c>
      <c r="Y27" s="96">
        <f t="shared" si="4"/>
        <v>0</v>
      </c>
      <c r="Z27" s="96">
        <f>Y27+'ENE25'!Z27</f>
        <v>0</v>
      </c>
    </row>
    <row r="28" spans="1:26" x14ac:dyDescent="0.3">
      <c r="B28" s="60" t="s">
        <v>261</v>
      </c>
      <c r="C28" s="62">
        <f>IFERROR(SUMIFS('MGZ121'!$N$176:$N$312,'MGZ121'!H$176:H$312,"SALIDA",'MGZ121'!$J$176:$J$312,$B28),0)</f>
        <v>0</v>
      </c>
      <c r="D28" s="62">
        <f>IFERROR(SUMIFS('MGZ BBVA'!$N$89:$N$189,'MGZ BBVA'!$H$89:$H$189,"SALIDA",'MGZ BBVA'!$J$89:$J$189,$B28),0)</f>
        <v>0</v>
      </c>
      <c r="E28" s="62">
        <f>IFERROR(SUMIFS('MGZ DOLARES'!$N$2:$N$2,'MGZ DOLARES'!$F$2:$F$2,"SALIDA",'MGZ DOLARES'!$J$2:$J$2,$B28),0)</f>
        <v>0</v>
      </c>
      <c r="F28" s="62">
        <f>IFERROR(SUMIFS('MGZ BAJIO'!$N$5:$N$6,'MGZ BAJIO'!$H$5:$H$6,"SALIDA",'MGZ BAJIO'!$J$5:$J$6,$B28),0)</f>
        <v>0</v>
      </c>
      <c r="G28" s="62">
        <f>IFERROR(SUMIFS('VICTOR BANAMEX'!$N$66:$N$106,'VICTOR BANAMEX'!$H$66:$H$106,"SALIDA",'VICTOR BANAMEX'!$J$66:$J$106,$B28),0)</f>
        <v>0</v>
      </c>
      <c r="H28" s="62">
        <f>IFERROR(SUMIFS('VICTOR BANORTE'!$N$10:$N$28,'VICTOR BANORTE'!$H$10:$H$28,"SALIDA",'VICTOR BANORTE'!$J$10:$J$28,$B28),0)</f>
        <v>0</v>
      </c>
      <c r="I28" s="62">
        <f>IFERROR(SUMIFS(RODRIGO!$N$2:$N$2,RODRIGO!$H$2:$H$2,"SALIDA",RODRIGO!$J$2:$J$2,$B28),0)</f>
        <v>0</v>
      </c>
      <c r="J28" s="62">
        <f>IFERROR(SUMIFS(MOY!$N$13:$N$21,MOY!$H$13:$H$21,"SALIDA",MOY!$J$13:$J$21,$B28),0)</f>
        <v>0</v>
      </c>
      <c r="K28" s="62">
        <f>IFERROR(SUMIFS('NORMA RUTH'!$N$13:$N$16,'NORMA RUTH'!$H$13:$H$16,"SALIDA",'NORMA RUTH'!$J$13:$J$16,$B28),0)</f>
        <v>0</v>
      </c>
      <c r="L28" s="62">
        <f>IFERROR(SUMIFS(VALERIA!$N$11:$N$13,VALERIA!$H$11:$H$13,"SALIDA",VALERIA!$J$11:$J$13,$B28),0)</f>
        <v>0</v>
      </c>
      <c r="M28" s="62">
        <f>IFERROR(SUMIFS('MANUEL BANAMEX'!$N$26:$N$29,'MANUEL BANAMEX'!$H$26:$H$29,"SALIDA",'MANUEL BANAMEX'!$J$26:$J$29,$B28),0)</f>
        <v>0</v>
      </c>
      <c r="N28" s="62">
        <f>IFERROR(SUMIFS(ROBERTO!$N$2:$N$2,ROBERTO!$H$2:$H$2,"SALIDA",ROBERTO!$J$2:$J$2,$B28),0)</f>
        <v>0</v>
      </c>
      <c r="O28" s="62">
        <f>IFERROR(SUMIFS(JUAN!$N$12:$N$19,JUAN!$H$12:$H$19,"SALIDA",JUAN!$J$12:$J$19,$B28),0)</f>
        <v>0</v>
      </c>
      <c r="P28" s="62">
        <f>IFERROR(SUMIFS('NORMA SANCHEZ'!$N$15:$N$18,'NORMA SANCHEZ'!$H$15:$H$18,"SALIDA",'NORMA SANCHEZ'!$J$15:$J$18,$B28),0)</f>
        <v>0</v>
      </c>
      <c r="Q28" s="62">
        <f>IFERROR(SUMIFS('JOSE CARLOS'!$N$17:$N$23,'JOSE CARLOS'!$H$17:$H$23,"SALIDA",'JOSE CARLOS'!$J$17:$J$23,$B28),0)</f>
        <v>0</v>
      </c>
      <c r="R28" s="62">
        <f>IFERROR(SUMIFS('LUIS ENRIQUE '!$N$22:$N$29,'LUIS ENRIQUE '!$H$22:$H$29,"SALIDA",'LUIS ENRIQUE '!$J$22:$J$29,$B28),0)</f>
        <v>0</v>
      </c>
      <c r="S28" s="62">
        <f>IFERROR(SUMIFS(CESARIA!$N$16:$N$18,CESARIA!$H$16:$H$18,"SALIDA",CESARIA!$J$16:$J$18,$B28),0)</f>
        <v>0</v>
      </c>
      <c r="T28" s="62">
        <f>IFERROR(SUMIFS(ALAN!$N$15:$N$25,ALAN!$H$15:$H$25,"SALIDA",ALAN!$J$15:$J$25,$B28),0)</f>
        <v>0</v>
      </c>
      <c r="U28" s="62">
        <f>IFERROR(SUMIFS(ELVIA!$N$7:$N$12,ELVIA!$H$7:$H$12,"SALIDA",ELVIA!$J$7:$J$12,$B28),0)</f>
        <v>0</v>
      </c>
      <c r="V28" s="62">
        <f>IFERROR(SUMIFS(CAJA!$N$587:$N$1165,CAJA!$H$587:$H$1165,"SALIDA",CAJA!$J$587:$J$1165,$B28),0)</f>
        <v>51000</v>
      </c>
      <c r="W28" s="62">
        <f>IFERROR(SUMIFS('CAJA TIGRES'!$N$140:$N$302,'CAJA TIGRES'!$H$140:$H$302,"SALIDA",'CAJA TIGRES'!$J$140:$J$302,$B28),0)</f>
        <v>0</v>
      </c>
      <c r="X28" s="62">
        <f>IFERROR(SUMIFS(RESERVA!$N$2:$N$2,RESERVA!$H$2:$H$2,"SALIDA",RESERVA!$J$2:$J$2,$B28),0)</f>
        <v>0</v>
      </c>
      <c r="Y28" s="96">
        <f t="shared" si="4"/>
        <v>51000</v>
      </c>
      <c r="Z28" s="96">
        <f>Y28+'ENE25'!Z28</f>
        <v>104500</v>
      </c>
    </row>
    <row r="29" spans="1:26" s="180" customFormat="1" x14ac:dyDescent="0.3">
      <c r="A29" s="180">
        <v>5</v>
      </c>
      <c r="B29" s="183" t="s">
        <v>103</v>
      </c>
      <c r="C29" s="135">
        <f>SUM(C30:C48)</f>
        <v>165301.79</v>
      </c>
      <c r="D29" s="135">
        <f t="shared" ref="D29:Z29" si="5">SUM(D30:D48)</f>
        <v>243632.71</v>
      </c>
      <c r="E29" s="135">
        <f t="shared" si="5"/>
        <v>0</v>
      </c>
      <c r="F29" s="135">
        <f t="shared" si="5"/>
        <v>0</v>
      </c>
      <c r="G29" s="135">
        <f t="shared" si="5"/>
        <v>145322.43</v>
      </c>
      <c r="H29" s="135">
        <f t="shared" si="5"/>
        <v>144158.03</v>
      </c>
      <c r="I29" s="135">
        <f t="shared" si="5"/>
        <v>0</v>
      </c>
      <c r="J29" s="135">
        <f t="shared" si="5"/>
        <v>0</v>
      </c>
      <c r="K29" s="135">
        <f t="shared" si="5"/>
        <v>0</v>
      </c>
      <c r="L29" s="135">
        <f t="shared" si="5"/>
        <v>0</v>
      </c>
      <c r="M29" s="135">
        <f t="shared" si="5"/>
        <v>0</v>
      </c>
      <c r="N29" s="135">
        <f>SUM(N30:N48)</f>
        <v>0</v>
      </c>
      <c r="O29" s="135">
        <f t="shared" si="5"/>
        <v>0</v>
      </c>
      <c r="P29" s="135">
        <f t="shared" si="5"/>
        <v>0</v>
      </c>
      <c r="Q29" s="135">
        <f t="shared" si="5"/>
        <v>0</v>
      </c>
      <c r="R29" s="135">
        <f t="shared" si="5"/>
        <v>0</v>
      </c>
      <c r="S29" s="135">
        <f t="shared" si="5"/>
        <v>0</v>
      </c>
      <c r="T29" s="135">
        <f t="shared" si="5"/>
        <v>0</v>
      </c>
      <c r="U29" s="135">
        <f t="shared" si="5"/>
        <v>0</v>
      </c>
      <c r="V29" s="135">
        <f t="shared" si="5"/>
        <v>540314.94999999995</v>
      </c>
      <c r="W29" s="135">
        <f t="shared" si="5"/>
        <v>172662</v>
      </c>
      <c r="X29" s="135">
        <f t="shared" si="5"/>
        <v>0</v>
      </c>
      <c r="Y29" s="135">
        <f t="shared" si="5"/>
        <v>1411391.91</v>
      </c>
      <c r="Z29" s="135">
        <f t="shared" si="5"/>
        <v>3274068.4628067329</v>
      </c>
    </row>
    <row r="30" spans="1:26" x14ac:dyDescent="0.3">
      <c r="A30">
        <v>5.0999999999999996</v>
      </c>
      <c r="B30" s="60" t="s">
        <v>92</v>
      </c>
      <c r="C30" s="62">
        <f>IFERROR(SUMIFS('MGZ121'!$N$176:$N$312,'MGZ121'!H$176:H$312,"SALIDA",'MGZ121'!$J$176:$J$312,$B30),0)</f>
        <v>6728.37</v>
      </c>
      <c r="D30" s="62">
        <f>IFERROR(SUMIFS('MGZ BBVA'!$N$89:$N$189,'MGZ BBVA'!$H$89:$H$189,"SALIDA",'MGZ BBVA'!$J$89:$J$189,$B30),0)</f>
        <v>90069.16</v>
      </c>
      <c r="E30" s="62">
        <f>IFERROR(SUMIFS('MGZ DOLARES'!$N$2:$N$2,'MGZ DOLARES'!$F$2:$F$2,"SALIDA",'MGZ DOLARES'!$J$2:$J$2,$B30),0)</f>
        <v>0</v>
      </c>
      <c r="F30" s="62">
        <f>IFERROR(SUMIFS('MGZ BAJIO'!$N$5:$N$6,'MGZ BAJIO'!$H$5:$H$6,"SALIDA",'MGZ BAJIO'!$J$5:$J$6,$B30),0)</f>
        <v>0</v>
      </c>
      <c r="G30" s="62">
        <f>IFERROR(SUMIFS('VICTOR BANAMEX'!$N$66:$N$106,'VICTOR BANAMEX'!$H$66:$H$106,"SALIDA",'VICTOR BANAMEX'!$J$66:$J$106,$B30),0)</f>
        <v>0</v>
      </c>
      <c r="H30" s="62">
        <f>IFERROR(SUMIFS('VICTOR BANORTE'!$N$10:$N$28,'VICTOR BANORTE'!$H$10:$H$28,"SALIDA",'VICTOR BANORTE'!$J$10:$J$28,$B30),0)</f>
        <v>0</v>
      </c>
      <c r="I30" s="62">
        <f>IFERROR(SUMIFS(RODRIGO!$N$2:$N$2,RODRIGO!$H$2:$H$2,"SALIDA",RODRIGO!$J$2:$J$2,$B30),0)</f>
        <v>0</v>
      </c>
      <c r="J30" s="62">
        <f>IFERROR(SUMIFS(MOY!$N$13:$N$21,MOY!$H$13:$H$21,"SALIDA",MOY!$J$13:$J$21,$B30),0)</f>
        <v>0</v>
      </c>
      <c r="K30" s="62">
        <f>IFERROR(SUMIFS('NORMA RUTH'!$N$13:$N$16,'NORMA RUTH'!$H$13:$H$16,"SALIDA",'NORMA RUTH'!$J$13:$J$16,$B30),0)</f>
        <v>0</v>
      </c>
      <c r="L30" s="62">
        <f>IFERROR(SUMIFS(VALERIA!$N$11:$N$13,VALERIA!$H$11:$H$13,"SALIDA",VALERIA!$J$11:$J$13,$B30),0)</f>
        <v>0</v>
      </c>
      <c r="M30" s="62">
        <f>IFERROR(SUMIFS('MANUEL BANAMEX'!$N$26:$N$29,'MANUEL BANAMEX'!$H$26:$H$29,"SALIDA",'MANUEL BANAMEX'!$J$26:$J$29,$B30),0)</f>
        <v>0</v>
      </c>
      <c r="N30" s="62">
        <f>IFERROR(SUMIFS(ROBERTO!$N$2:$N$2,ROBERTO!$H$2:$H$2,"SALIDA",ROBERTO!$J$2:$J$2,$B30),0)</f>
        <v>0</v>
      </c>
      <c r="O30" s="62">
        <f>IFERROR(SUMIFS(JUAN!$N$12:$N$19,JUAN!$H$12:$H$19,"SALIDA",JUAN!$J$12:$J$19,$B30),0)</f>
        <v>0</v>
      </c>
      <c r="P30" s="62">
        <f>IFERROR(SUMIFS('NORMA SANCHEZ'!$N$15:$N$18,'NORMA SANCHEZ'!$H$15:$H$18,"SALIDA",'NORMA SANCHEZ'!$J$15:$J$18,$B30),0)</f>
        <v>0</v>
      </c>
      <c r="Q30" s="62">
        <f>IFERROR(SUMIFS('JOSE CARLOS'!$N$17:$N$23,'JOSE CARLOS'!$H$17:$H$23,"SALIDA",'JOSE CARLOS'!$J$17:$J$23,$B30),0)</f>
        <v>0</v>
      </c>
      <c r="R30" s="62">
        <f>IFERROR(SUMIFS('LUIS ENRIQUE '!$N$22:$N$29,'LUIS ENRIQUE '!$H$22:$H$29,"SALIDA",'LUIS ENRIQUE '!$J$22:$J$29,$B30),0)</f>
        <v>0</v>
      </c>
      <c r="S30" s="62">
        <f>IFERROR(SUMIFS(CESARIA!$N$16:$N$18,CESARIA!$H$16:$H$18,"SALIDA",CESARIA!$J$16:$J$18,$B30),0)</f>
        <v>0</v>
      </c>
      <c r="T30" s="62">
        <f>IFERROR(SUMIFS(ALAN!$N$15:$N$25,ALAN!$H$15:$H$25,"SALIDA",ALAN!$J$15:$J$25,$B30),0)</f>
        <v>0</v>
      </c>
      <c r="U30" s="62">
        <f>IFERROR(SUMIFS(ELVIA!$N$7:$N$12,ELVIA!$H$7:$H$12,"SALIDA",ELVIA!$J$7:$J$12,$B30),0)</f>
        <v>0</v>
      </c>
      <c r="V30" s="62">
        <f>IFERROR(SUMIFS(CAJA!$N$587:$N$1165,CAJA!$H$587:$H$1165,"SALIDA",CAJA!$J$587:$J$1165,$B30),0)</f>
        <v>14777</v>
      </c>
      <c r="W30" s="62">
        <f>IFERROR(SUMIFS('CAJA TIGRES'!$N$140:$N$302,'CAJA TIGRES'!$H$140:$H$302,"SALIDA",'CAJA TIGRES'!$J$140:$J$302,$B30),0)</f>
        <v>73268</v>
      </c>
      <c r="X30" s="62">
        <f>IFERROR(SUMIFS(RESERVA!$N$2:$N$2,RESERVA!$H$2:$H$2,"SALIDA",RESERVA!$J$2:$J$2,$B30),0)</f>
        <v>0</v>
      </c>
      <c r="Y30" s="96">
        <f t="shared" ref="Y30:Y48" si="6">SUM(C30:X30)</f>
        <v>184842.53</v>
      </c>
      <c r="Z30" s="96">
        <f>Y30+'ENE25'!Z30</f>
        <v>285687.53000000003</v>
      </c>
    </row>
    <row r="31" spans="1:26" ht="27.6" x14ac:dyDescent="0.3">
      <c r="A31">
        <v>5.2</v>
      </c>
      <c r="B31" s="61" t="s">
        <v>93</v>
      </c>
      <c r="C31" s="62">
        <f>IFERROR(SUMIFS('MGZ121'!$N$176:$N$312,'MGZ121'!H$176:H$312,"SALIDA",'MGZ121'!$J$176:$J$312,$B31),0)</f>
        <v>34999</v>
      </c>
      <c r="D31" s="62">
        <f>IFERROR(SUMIFS('MGZ BBVA'!$N$89:$N$189,'MGZ BBVA'!$H$89:$H$189,"SALIDA",'MGZ BBVA'!$J$89:$J$189,$B31),0)</f>
        <v>92417.78</v>
      </c>
      <c r="E31" s="62">
        <f>IFERROR(SUMIFS('MGZ DOLARES'!$N$2:$N$2,'MGZ DOLARES'!$F$2:$F$2,"SALIDA",'MGZ DOLARES'!$J$2:$J$2,$B31),0)</f>
        <v>0</v>
      </c>
      <c r="F31" s="62">
        <f>IFERROR(SUMIFS('MGZ BAJIO'!$N$5:$N$6,'MGZ BAJIO'!$H$5:$H$6,"SALIDA",'MGZ BAJIO'!$J$5:$J$6,$B31),0)</f>
        <v>0</v>
      </c>
      <c r="G31" s="62">
        <f>IFERROR(SUMIFS('VICTOR BANAMEX'!$N$66:$N$106,'VICTOR BANAMEX'!$H$66:$H$106,"SALIDA",'VICTOR BANAMEX'!$J$66:$J$106,$B31),0)</f>
        <v>0</v>
      </c>
      <c r="H31" s="62">
        <f>IFERROR(SUMIFS('VICTOR BANORTE'!$N$10:$N$28,'VICTOR BANORTE'!$H$10:$H$28,"SALIDA",'VICTOR BANORTE'!$J$10:$J$28,$B31),0)</f>
        <v>0</v>
      </c>
      <c r="I31" s="62">
        <f>IFERROR(SUMIFS(RODRIGO!$N$2:$N$2,RODRIGO!$H$2:$H$2,"SALIDA",RODRIGO!$J$2:$J$2,$B31),0)</f>
        <v>0</v>
      </c>
      <c r="J31" s="62">
        <f>IFERROR(SUMIFS(MOY!$N$13:$N$21,MOY!$H$13:$H$21,"SALIDA",MOY!$J$13:$J$21,$B31),0)</f>
        <v>0</v>
      </c>
      <c r="K31" s="62">
        <f>IFERROR(SUMIFS('NORMA RUTH'!$N$13:$N$16,'NORMA RUTH'!$H$13:$H$16,"SALIDA",'NORMA RUTH'!$J$13:$J$16,$B31),0)</f>
        <v>0</v>
      </c>
      <c r="L31" s="62">
        <f>IFERROR(SUMIFS(VALERIA!$N$11:$N$13,VALERIA!$H$11:$H$13,"SALIDA",VALERIA!$J$11:$J$13,$B31),0)</f>
        <v>0</v>
      </c>
      <c r="M31" s="62">
        <f>IFERROR(SUMIFS('MANUEL BANAMEX'!$N$26:$N$29,'MANUEL BANAMEX'!$H$26:$H$29,"SALIDA",'MANUEL BANAMEX'!$J$26:$J$29,$B31),0)</f>
        <v>0</v>
      </c>
      <c r="N31" s="62">
        <f>IFERROR(SUMIFS(ROBERTO!$N$2:$N$2,ROBERTO!$H$2:$H$2,"SALIDA",ROBERTO!$J$2:$J$2,$B31),0)</f>
        <v>0</v>
      </c>
      <c r="O31" s="62">
        <f>IFERROR(SUMIFS(JUAN!$N$12:$N$19,JUAN!$H$12:$H$19,"SALIDA",JUAN!$J$12:$J$19,$B31),0)</f>
        <v>0</v>
      </c>
      <c r="P31" s="62">
        <f>IFERROR(SUMIFS('NORMA SANCHEZ'!$N$15:$N$18,'NORMA SANCHEZ'!$H$15:$H$18,"SALIDA",'NORMA SANCHEZ'!$J$15:$J$18,$B31),0)</f>
        <v>0</v>
      </c>
      <c r="Q31" s="62">
        <f>IFERROR(SUMIFS('JOSE CARLOS'!$N$17:$N$23,'JOSE CARLOS'!$H$17:$H$23,"SALIDA",'JOSE CARLOS'!$J$17:$J$23,$B31),0)</f>
        <v>0</v>
      </c>
      <c r="R31" s="62">
        <f>IFERROR(SUMIFS('LUIS ENRIQUE '!$N$22:$N$29,'LUIS ENRIQUE '!$H$22:$H$29,"SALIDA",'LUIS ENRIQUE '!$J$22:$J$29,$B31),0)</f>
        <v>0</v>
      </c>
      <c r="S31" s="62">
        <f>IFERROR(SUMIFS(CESARIA!$N$16:$N$18,CESARIA!$H$16:$H$18,"SALIDA",CESARIA!$J$16:$J$18,$B31),0)</f>
        <v>0</v>
      </c>
      <c r="T31" s="62">
        <f>IFERROR(SUMIFS(ALAN!$N$15:$N$25,ALAN!$H$15:$H$25,"SALIDA",ALAN!$J$15:$J$25,$B31),0)</f>
        <v>0</v>
      </c>
      <c r="U31" s="62">
        <f>IFERROR(SUMIFS(ELVIA!$N$7:$N$12,ELVIA!$H$7:$H$12,"SALIDA",ELVIA!$J$7:$J$12,$B31),0)</f>
        <v>0</v>
      </c>
      <c r="V31" s="62">
        <f>IFERROR(SUMIFS(CAJA!$N$587:$N$1165,CAJA!$H$587:$H$1165,"SALIDA",CAJA!$J$587:$J$1165,$B31),0)</f>
        <v>14731</v>
      </c>
      <c r="W31" s="62">
        <f>IFERROR(SUMIFS('CAJA TIGRES'!$N$140:$N$302,'CAJA TIGRES'!$H$140:$H$302,"SALIDA",'CAJA TIGRES'!$J$140:$J$302,$B31),0)</f>
        <v>6300</v>
      </c>
      <c r="X31" s="62">
        <f>IFERROR(SUMIFS(RESERVA!$N$2:$N$2,RESERVA!$H$2:$H$2,"SALIDA",RESERVA!$J$2:$J$2,$B31),0)</f>
        <v>0</v>
      </c>
      <c r="Y31" s="96">
        <f t="shared" si="6"/>
        <v>148447.78</v>
      </c>
      <c r="Z31" s="96">
        <f>Y31+'ENE25'!Z31</f>
        <v>455822.87</v>
      </c>
    </row>
    <row r="32" spans="1:26" x14ac:dyDescent="0.3">
      <c r="A32">
        <v>5.3</v>
      </c>
      <c r="B32" s="60" t="s">
        <v>94</v>
      </c>
      <c r="C32" s="62">
        <f>IFERROR(SUMIFS('MGZ121'!$N$176:$N$312,'MGZ121'!H$176:H$312,"SALIDA",'MGZ121'!$J$176:$J$312,$B32),0)</f>
        <v>105404.01</v>
      </c>
      <c r="D32" s="62">
        <f>IFERROR(SUMIFS('MGZ BBVA'!$N$89:$N$189,'MGZ BBVA'!$H$89:$H$189,"SALIDA",'MGZ BBVA'!$J$89:$J$189,$B32),0)</f>
        <v>0</v>
      </c>
      <c r="E32" s="62">
        <f>IFERROR(SUMIFS('MGZ DOLARES'!$N$2:$N$2,'MGZ DOLARES'!$F$2:$F$2,"SALIDA",'MGZ DOLARES'!$J$2:$J$2,$B32),0)</f>
        <v>0</v>
      </c>
      <c r="F32" s="62">
        <f>IFERROR(SUMIFS('MGZ BAJIO'!$N$5:$N$6,'MGZ BAJIO'!$H$5:$H$6,"SALIDA",'MGZ BAJIO'!$J$5:$J$6,$B32),0)</f>
        <v>0</v>
      </c>
      <c r="G32" s="62">
        <f>IFERROR(SUMIFS('VICTOR BANAMEX'!$N$66:$N$106,'VICTOR BANAMEX'!$H$66:$H$106,"SALIDA",'VICTOR BANAMEX'!$J$66:$J$106,$B32),0)</f>
        <v>0</v>
      </c>
      <c r="H32" s="62">
        <f>IFERROR(SUMIFS('VICTOR BANORTE'!$N$10:$N$28,'VICTOR BANORTE'!$H$10:$H$28,"SALIDA",'VICTOR BANORTE'!$J$10:$J$28,$B32),0)</f>
        <v>0</v>
      </c>
      <c r="I32" s="62">
        <f>IFERROR(SUMIFS(RODRIGO!$N$2:$N$2,RODRIGO!$H$2:$H$2,"SALIDA",RODRIGO!$J$2:$J$2,$B32),0)</f>
        <v>0</v>
      </c>
      <c r="J32" s="62">
        <f>IFERROR(SUMIFS(MOY!$N$13:$N$21,MOY!$H$13:$H$21,"SALIDA",MOY!$J$13:$J$21,$B32),0)</f>
        <v>0</v>
      </c>
      <c r="K32" s="62">
        <f>IFERROR(SUMIFS('NORMA RUTH'!$N$13:$N$16,'NORMA RUTH'!$H$13:$H$16,"SALIDA",'NORMA RUTH'!$J$13:$J$16,$B32),0)</f>
        <v>0</v>
      </c>
      <c r="L32" s="62">
        <f>IFERROR(SUMIFS(VALERIA!$N$11:$N$13,VALERIA!$H$11:$H$13,"SALIDA",VALERIA!$J$11:$J$13,$B32),0)</f>
        <v>0</v>
      </c>
      <c r="M32" s="62">
        <f>IFERROR(SUMIFS('MANUEL BANAMEX'!$N$26:$N$29,'MANUEL BANAMEX'!$H$26:$H$29,"SALIDA",'MANUEL BANAMEX'!$J$26:$J$29,$B32),0)</f>
        <v>0</v>
      </c>
      <c r="N32" s="62">
        <f>IFERROR(SUMIFS(ROBERTO!$N$2:$N$2,ROBERTO!$H$2:$H$2,"SALIDA",ROBERTO!$J$2:$J$2,$B32),0)</f>
        <v>0</v>
      </c>
      <c r="O32" s="62">
        <f>IFERROR(SUMIFS(JUAN!$N$12:$N$19,JUAN!$H$12:$H$19,"SALIDA",JUAN!$J$12:$J$19,$B32),0)</f>
        <v>0</v>
      </c>
      <c r="P32" s="62">
        <f>IFERROR(SUMIFS('NORMA SANCHEZ'!$N$15:$N$18,'NORMA SANCHEZ'!$H$15:$H$18,"SALIDA",'NORMA SANCHEZ'!$J$15:$J$18,$B32),0)</f>
        <v>0</v>
      </c>
      <c r="Q32" s="62">
        <f>IFERROR(SUMIFS('JOSE CARLOS'!$N$17:$N$23,'JOSE CARLOS'!$H$17:$H$23,"SALIDA",'JOSE CARLOS'!$J$17:$J$23,$B32),0)</f>
        <v>0</v>
      </c>
      <c r="R32" s="62">
        <f>IFERROR(SUMIFS('LUIS ENRIQUE '!$N$22:$N$29,'LUIS ENRIQUE '!$H$22:$H$29,"SALIDA",'LUIS ENRIQUE '!$J$22:$J$29,$B32),0)</f>
        <v>0</v>
      </c>
      <c r="S32" s="62">
        <f>IFERROR(SUMIFS(CESARIA!$N$16:$N$18,CESARIA!$H$16:$H$18,"SALIDA",CESARIA!$J$16:$J$18,$B32),0)</f>
        <v>0</v>
      </c>
      <c r="T32" s="62">
        <f>IFERROR(SUMIFS(ALAN!$N$15:$N$25,ALAN!$H$15:$H$25,"SALIDA",ALAN!$J$15:$J$25,$B32),0)</f>
        <v>0</v>
      </c>
      <c r="U32" s="62">
        <f>IFERROR(SUMIFS(ELVIA!$N$7:$N$12,ELVIA!$H$7:$H$12,"SALIDA",ELVIA!$J$7:$J$12,$B32),0)</f>
        <v>0</v>
      </c>
      <c r="V32" s="62">
        <f>IFERROR(SUMIFS(CAJA!$N$587:$N$1165,CAJA!$H$587:$H$1165,"SALIDA",CAJA!$J$587:$J$1165,$B32),0)</f>
        <v>49447</v>
      </c>
      <c r="W32" s="62">
        <f>IFERROR(SUMIFS('CAJA TIGRES'!$N$140:$N$302,'CAJA TIGRES'!$H$140:$H$302,"SALIDA",'CAJA TIGRES'!$J$140:$J$302,$B32),0)</f>
        <v>8700</v>
      </c>
      <c r="X32" s="62">
        <f>IFERROR(SUMIFS(RESERVA!$N$2:$N$2,RESERVA!$H$2:$H$2,"SALIDA",RESERVA!$J$2:$J$2,$B32),0)</f>
        <v>0</v>
      </c>
      <c r="Y32" s="96">
        <f t="shared" si="6"/>
        <v>163551.01</v>
      </c>
      <c r="Z32" s="96">
        <f>Y32+'ENE25'!Z32</f>
        <v>959718.69000000006</v>
      </c>
    </row>
    <row r="33" spans="1:26" x14ac:dyDescent="0.3">
      <c r="A33">
        <v>5.4</v>
      </c>
      <c r="B33" s="60" t="s">
        <v>95</v>
      </c>
      <c r="C33" s="62">
        <f>IFERROR(SUMIFS('MGZ121'!$N$176:$N$312,'MGZ121'!H$176:H$312,"SALIDA",'MGZ121'!$J$176:$J$312,$B33),0)</f>
        <v>4350</v>
      </c>
      <c r="D33" s="62">
        <f>IFERROR(SUMIFS('MGZ BBVA'!$N$89:$N$189,'MGZ BBVA'!$H$89:$H$189,"SALIDA",'MGZ BBVA'!$J$89:$J$189,$B33),0)</f>
        <v>6402</v>
      </c>
      <c r="E33" s="62">
        <f>IFERROR(SUMIFS('MGZ DOLARES'!$N$2:$N$2,'MGZ DOLARES'!$F$2:$F$2,"SALIDA",'MGZ DOLARES'!$J$2:$J$2,$B33),0)</f>
        <v>0</v>
      </c>
      <c r="F33" s="62">
        <f>IFERROR(SUMIFS('MGZ BAJIO'!$N$5:$N$6,'MGZ BAJIO'!$H$5:$H$6,"SALIDA",'MGZ BAJIO'!$J$5:$J$6,$B33),0)</f>
        <v>0</v>
      </c>
      <c r="G33" s="62">
        <f>IFERROR(SUMIFS('VICTOR BANAMEX'!$N$66:$N$106,'VICTOR BANAMEX'!$H$66:$H$106,"SALIDA",'VICTOR BANAMEX'!$J$66:$J$106,$B33),0)</f>
        <v>0</v>
      </c>
      <c r="H33" s="62">
        <f>IFERROR(SUMIFS('VICTOR BANORTE'!$N$10:$N$28,'VICTOR BANORTE'!$H$10:$H$28,"SALIDA",'VICTOR BANORTE'!$J$10:$J$28,$B33),0)</f>
        <v>0</v>
      </c>
      <c r="I33" s="62">
        <f>IFERROR(SUMIFS(RODRIGO!$N$2:$N$2,RODRIGO!$H$2:$H$2,"SALIDA",RODRIGO!$J$2:$J$2,$B33),0)</f>
        <v>0</v>
      </c>
      <c r="J33" s="62">
        <f>IFERROR(SUMIFS(MOY!$N$13:$N$21,MOY!$H$13:$H$21,"SALIDA",MOY!$J$13:$J$21,$B33),0)</f>
        <v>0</v>
      </c>
      <c r="K33" s="62">
        <f>IFERROR(SUMIFS('NORMA RUTH'!$N$13:$N$16,'NORMA RUTH'!$H$13:$H$16,"SALIDA",'NORMA RUTH'!$J$13:$J$16,$B33),0)</f>
        <v>0</v>
      </c>
      <c r="L33" s="62">
        <f>IFERROR(SUMIFS(VALERIA!$N$11:$N$13,VALERIA!$H$11:$H$13,"SALIDA",VALERIA!$J$11:$J$13,$B33),0)</f>
        <v>0</v>
      </c>
      <c r="M33" s="62">
        <f>IFERROR(SUMIFS('MANUEL BANAMEX'!$N$26:$N$29,'MANUEL BANAMEX'!$H$26:$H$29,"SALIDA",'MANUEL BANAMEX'!$J$26:$J$29,$B33),0)</f>
        <v>0</v>
      </c>
      <c r="N33" s="62">
        <f>IFERROR(SUMIFS(ROBERTO!$N$2:$N$2,ROBERTO!$H$2:$H$2,"SALIDA",ROBERTO!$J$2:$J$2,$B33),0)</f>
        <v>0</v>
      </c>
      <c r="O33" s="62">
        <f>IFERROR(SUMIFS(JUAN!$N$12:$N$19,JUAN!$H$12:$H$19,"SALIDA",JUAN!$J$12:$J$19,$B33),0)</f>
        <v>0</v>
      </c>
      <c r="P33" s="62">
        <f>IFERROR(SUMIFS('NORMA SANCHEZ'!$N$15:$N$18,'NORMA SANCHEZ'!$H$15:$H$18,"SALIDA",'NORMA SANCHEZ'!$J$15:$J$18,$B33),0)</f>
        <v>0</v>
      </c>
      <c r="Q33" s="62">
        <f>IFERROR(SUMIFS('JOSE CARLOS'!$N$17:$N$23,'JOSE CARLOS'!$H$17:$H$23,"SALIDA",'JOSE CARLOS'!$J$17:$J$23,$B33),0)</f>
        <v>0</v>
      </c>
      <c r="R33" s="62">
        <f>IFERROR(SUMIFS('LUIS ENRIQUE '!$N$22:$N$29,'LUIS ENRIQUE '!$H$22:$H$29,"SALIDA",'LUIS ENRIQUE '!$J$22:$J$29,$B33),0)</f>
        <v>0</v>
      </c>
      <c r="S33" s="62">
        <f>IFERROR(SUMIFS(CESARIA!$N$16:$N$18,CESARIA!$H$16:$H$18,"SALIDA",CESARIA!$J$16:$J$18,$B33),0)</f>
        <v>0</v>
      </c>
      <c r="T33" s="62">
        <f>IFERROR(SUMIFS(ALAN!$N$15:$N$25,ALAN!$H$15:$H$25,"SALIDA",ALAN!$J$15:$J$25,$B33),0)</f>
        <v>0</v>
      </c>
      <c r="U33" s="62">
        <f>IFERROR(SUMIFS(ELVIA!$N$7:$N$12,ELVIA!$H$7:$H$12,"SALIDA",ELVIA!$J$7:$J$12,$B33),0)</f>
        <v>0</v>
      </c>
      <c r="V33" s="62">
        <f>IFERROR(SUMIFS(CAJA!$N$587:$N$1165,CAJA!$H$587:$H$1165,"SALIDA",CAJA!$J$587:$J$1165,$B33),0)</f>
        <v>13790</v>
      </c>
      <c r="W33" s="62">
        <f>IFERROR(SUMIFS('CAJA TIGRES'!$N$140:$N$302,'CAJA TIGRES'!$H$140:$H$302,"SALIDA",'CAJA TIGRES'!$J$140:$J$302,$B33),0)</f>
        <v>12567</v>
      </c>
      <c r="X33" s="62">
        <f>IFERROR(SUMIFS(RESERVA!$N$2:$N$2,RESERVA!$H$2:$H$2,"SALIDA",RESERVA!$J$2:$J$2,$B33),0)</f>
        <v>0</v>
      </c>
      <c r="Y33" s="96">
        <f t="shared" si="6"/>
        <v>37109</v>
      </c>
      <c r="Z33" s="96">
        <f>Y33+'ENE25'!Z33</f>
        <v>69035</v>
      </c>
    </row>
    <row r="34" spans="1:26" x14ac:dyDescent="0.3">
      <c r="A34">
        <v>5.5</v>
      </c>
      <c r="B34" s="60" t="s">
        <v>60</v>
      </c>
      <c r="C34" s="62">
        <f>IFERROR(SUMIFS('MGZ121'!$N$176:$N$312,'MGZ121'!H$176:H$312,"SALIDA",'MGZ121'!$J$176:$J$312,$B34),0)</f>
        <v>2300</v>
      </c>
      <c r="D34" s="62">
        <f>IFERROR(SUMIFS('MGZ BBVA'!$N$89:$N$189,'MGZ BBVA'!$H$89:$H$189,"SALIDA",'MGZ BBVA'!$J$89:$J$189,$B34),0)</f>
        <v>0</v>
      </c>
      <c r="E34" s="62">
        <f>IFERROR(SUMIFS('MGZ DOLARES'!$N$2:$N$2,'MGZ DOLARES'!$F$2:$F$2,"SALIDA",'MGZ DOLARES'!$J$2:$J$2,$B34),0)</f>
        <v>0</v>
      </c>
      <c r="F34" s="62">
        <f>IFERROR(SUMIFS('MGZ BAJIO'!$N$5:$N$6,'MGZ BAJIO'!$H$5:$H$6,"SALIDA",'MGZ BAJIO'!$J$5:$J$6,$B34),0)</f>
        <v>0</v>
      </c>
      <c r="G34" s="62">
        <f>IFERROR(SUMIFS('VICTOR BANAMEX'!$N$66:$N$106,'VICTOR BANAMEX'!$H$66:$H$106,"SALIDA",'VICTOR BANAMEX'!$J$66:$J$106,$B34),0)</f>
        <v>108840</v>
      </c>
      <c r="H34" s="62">
        <f>IFERROR(SUMIFS('VICTOR BANORTE'!$N$10:$N$28,'VICTOR BANORTE'!$H$10:$H$28,"SALIDA",'VICTOR BANORTE'!$J$10:$J$28,$B34),0)</f>
        <v>135500</v>
      </c>
      <c r="I34" s="62">
        <f>IFERROR(SUMIFS(RODRIGO!$N$2:$N$2,RODRIGO!$H$2:$H$2,"SALIDA",RODRIGO!$J$2:$J$2,$B34),0)</f>
        <v>0</v>
      </c>
      <c r="J34" s="62">
        <f>IFERROR(SUMIFS(MOY!$N$13:$N$21,MOY!$H$13:$H$21,"SALIDA",MOY!$J$13:$J$21,$B34),0)</f>
        <v>0</v>
      </c>
      <c r="K34" s="62">
        <f>IFERROR(SUMIFS('NORMA RUTH'!$N$13:$N$16,'NORMA RUTH'!$H$13:$H$16,"SALIDA",'NORMA RUTH'!$J$13:$J$16,$B34),0)</f>
        <v>0</v>
      </c>
      <c r="L34" s="62">
        <f>IFERROR(SUMIFS(VALERIA!$N$11:$N$13,VALERIA!$H$11:$H$13,"SALIDA",VALERIA!$J$11:$J$13,$B34),0)</f>
        <v>0</v>
      </c>
      <c r="M34" s="62">
        <f>IFERROR(SUMIFS('MANUEL BANAMEX'!$N$26:$N$29,'MANUEL BANAMEX'!$H$26:$H$29,"SALIDA",'MANUEL BANAMEX'!$J$26:$J$29,$B34),0)</f>
        <v>0</v>
      </c>
      <c r="N34" s="62">
        <f>IFERROR(SUMIFS(ROBERTO!$N$2:$N$2,ROBERTO!$H$2:$H$2,"SALIDA",ROBERTO!$J$2:$J$2,$B34),0)</f>
        <v>0</v>
      </c>
      <c r="O34" s="62">
        <f>IFERROR(SUMIFS(JUAN!$N$12:$N$19,JUAN!$H$12:$H$19,"SALIDA",JUAN!$J$12:$J$19,$B34),0)</f>
        <v>0</v>
      </c>
      <c r="P34" s="62">
        <f>IFERROR(SUMIFS('NORMA SANCHEZ'!$N$15:$N$18,'NORMA SANCHEZ'!$H$15:$H$18,"SALIDA",'NORMA SANCHEZ'!$J$15:$J$18,$B34),0)</f>
        <v>0</v>
      </c>
      <c r="Q34" s="62">
        <f>IFERROR(SUMIFS('JOSE CARLOS'!$N$17:$N$23,'JOSE CARLOS'!$H$17:$H$23,"SALIDA",'JOSE CARLOS'!$J$17:$J$23,$B34),0)</f>
        <v>0</v>
      </c>
      <c r="R34" s="62">
        <f>IFERROR(SUMIFS('LUIS ENRIQUE '!$N$22:$N$29,'LUIS ENRIQUE '!$H$22:$H$29,"SALIDA",'LUIS ENRIQUE '!$J$22:$J$29,$B34),0)</f>
        <v>0</v>
      </c>
      <c r="S34" s="62">
        <f>IFERROR(SUMIFS(CESARIA!$N$16:$N$18,CESARIA!$H$16:$H$18,"SALIDA",CESARIA!$J$16:$J$18,$B34),0)</f>
        <v>0</v>
      </c>
      <c r="T34" s="62">
        <f>IFERROR(SUMIFS(ALAN!$N$15:$N$25,ALAN!$H$15:$H$25,"SALIDA",ALAN!$J$15:$J$25,$B34),0)</f>
        <v>0</v>
      </c>
      <c r="U34" s="62">
        <f>IFERROR(SUMIFS(ELVIA!$N$7:$N$12,ELVIA!$H$7:$H$12,"SALIDA",ELVIA!$J$7:$J$12,$B34),0)</f>
        <v>0</v>
      </c>
      <c r="V34" s="62">
        <f>IFERROR(SUMIFS(CAJA!$N$587:$N$1165,CAJA!$H$587:$H$1165,"SALIDA",CAJA!$J$587:$J$1165,$B34),0)</f>
        <v>182135</v>
      </c>
      <c r="W34" s="62">
        <f>IFERROR(SUMIFS('CAJA TIGRES'!$N$140:$N$302,'CAJA TIGRES'!$H$140:$H$302,"SALIDA",'CAJA TIGRES'!$J$140:$J$302,$B34),0)</f>
        <v>26666</v>
      </c>
      <c r="X34" s="62">
        <f>IFERROR(SUMIFS(RESERVA!$N$2:$N$2,RESERVA!$H$2:$H$2,"SALIDA",RESERVA!$J$2:$J$2,$B34),0)</f>
        <v>0</v>
      </c>
      <c r="Y34" s="96">
        <f t="shared" si="6"/>
        <v>455441</v>
      </c>
      <c r="Z34" s="96">
        <f>Y34+'ENE25'!Z34</f>
        <v>715611</v>
      </c>
    </row>
    <row r="35" spans="1:26" x14ac:dyDescent="0.3">
      <c r="A35">
        <v>5.6</v>
      </c>
      <c r="B35" s="60" t="s">
        <v>96</v>
      </c>
      <c r="C35" s="62">
        <f>IFERROR(SUMIFS('MGZ121'!$N$176:$N$312,'MGZ121'!H$176:H$312,"SALIDA",'MGZ121'!$J$176:$J$312,$B35),0)</f>
        <v>0</v>
      </c>
      <c r="D35" s="62">
        <f>IFERROR(SUMIFS('MGZ BBVA'!$N$89:$N$189,'MGZ BBVA'!$H$89:$H$189,"SALIDA",'MGZ BBVA'!$J$89:$J$189,$B35),0)</f>
        <v>0</v>
      </c>
      <c r="E35" s="62">
        <f>IFERROR(SUMIFS('MGZ DOLARES'!$N$2:$N$2,'MGZ DOLARES'!$F$2:$F$2,"SALIDA",'MGZ DOLARES'!$J$2:$J$2,$B35),0)</f>
        <v>0</v>
      </c>
      <c r="F35" s="62">
        <f>IFERROR(SUMIFS('MGZ BAJIO'!$N$5:$N$6,'MGZ BAJIO'!$H$5:$H$6,"SALIDA",'MGZ BAJIO'!$J$5:$J$6,$B35),0)</f>
        <v>0</v>
      </c>
      <c r="G35" s="62">
        <f>IFERROR(SUMIFS('VICTOR BANAMEX'!$N$66:$N$106,'VICTOR BANAMEX'!$H$66:$H$106,"SALIDA",'VICTOR BANAMEX'!$J$66:$J$106,$B35),0)</f>
        <v>0</v>
      </c>
      <c r="H35" s="62">
        <f>IFERROR(SUMIFS('VICTOR BANORTE'!$N$10:$N$28,'VICTOR BANORTE'!$H$10:$H$28,"SALIDA",'VICTOR BANORTE'!$J$10:$J$28,$B35),0)</f>
        <v>0</v>
      </c>
      <c r="I35" s="62">
        <f>IFERROR(SUMIFS(RODRIGO!$N$2:$N$2,RODRIGO!$H$2:$H$2,"SALIDA",RODRIGO!$J$2:$J$2,$B35),0)</f>
        <v>0</v>
      </c>
      <c r="J35" s="62">
        <f>IFERROR(SUMIFS(MOY!$N$13:$N$21,MOY!$H$13:$H$21,"SALIDA",MOY!$J$13:$J$21,$B35),0)</f>
        <v>0</v>
      </c>
      <c r="K35" s="62">
        <f>IFERROR(SUMIFS('NORMA RUTH'!$N$13:$N$16,'NORMA RUTH'!$H$13:$H$16,"SALIDA",'NORMA RUTH'!$J$13:$J$16,$B35),0)</f>
        <v>0</v>
      </c>
      <c r="L35" s="62">
        <f>IFERROR(SUMIFS(VALERIA!$N$11:$N$13,VALERIA!$H$11:$H$13,"SALIDA",VALERIA!$J$11:$J$13,$B35),0)</f>
        <v>0</v>
      </c>
      <c r="M35" s="62">
        <f>IFERROR(SUMIFS('MANUEL BANAMEX'!$N$26:$N$29,'MANUEL BANAMEX'!$H$26:$H$29,"SALIDA",'MANUEL BANAMEX'!$J$26:$J$29,$B35),0)</f>
        <v>0</v>
      </c>
      <c r="N35" s="62">
        <f>IFERROR(SUMIFS(ROBERTO!$N$2:$N$2,ROBERTO!$H$2:$H$2,"SALIDA",ROBERTO!$J$2:$J$2,$B35),0)</f>
        <v>0</v>
      </c>
      <c r="O35" s="62">
        <f>IFERROR(SUMIFS(JUAN!$N$12:$N$19,JUAN!$H$12:$H$19,"SALIDA",JUAN!$J$12:$J$19,$B35),0)</f>
        <v>0</v>
      </c>
      <c r="P35" s="62">
        <f>IFERROR(SUMIFS('NORMA SANCHEZ'!$N$15:$N$18,'NORMA SANCHEZ'!$H$15:$H$18,"SALIDA",'NORMA SANCHEZ'!$J$15:$J$18,$B35),0)</f>
        <v>0</v>
      </c>
      <c r="Q35" s="62">
        <f>IFERROR(SUMIFS('JOSE CARLOS'!$N$17:$N$23,'JOSE CARLOS'!$H$17:$H$23,"SALIDA",'JOSE CARLOS'!$J$17:$J$23,$B35),0)</f>
        <v>0</v>
      </c>
      <c r="R35" s="62">
        <f>IFERROR(SUMIFS('LUIS ENRIQUE '!$N$22:$N$29,'LUIS ENRIQUE '!$H$22:$H$29,"SALIDA",'LUIS ENRIQUE '!$J$22:$J$29,$B35),0)</f>
        <v>0</v>
      </c>
      <c r="S35" s="62">
        <f>IFERROR(SUMIFS(CESARIA!$N$16:$N$18,CESARIA!$H$16:$H$18,"SALIDA",CESARIA!$J$16:$J$18,$B35),0)</f>
        <v>0</v>
      </c>
      <c r="T35" s="62">
        <f>IFERROR(SUMIFS(ALAN!$N$15:$N$25,ALAN!$H$15:$H$25,"SALIDA",ALAN!$J$15:$J$25,$B35),0)</f>
        <v>0</v>
      </c>
      <c r="U35" s="62">
        <f>IFERROR(SUMIFS(ELVIA!$N$7:$N$12,ELVIA!$H$7:$H$12,"SALIDA",ELVIA!$J$7:$J$12,$B35),0)</f>
        <v>0</v>
      </c>
      <c r="V35" s="62">
        <f>IFERROR(SUMIFS(CAJA!$N$587:$N$1165,CAJA!$H$587:$H$1165,"SALIDA",CAJA!$J$587:$J$1165,$B35),0)</f>
        <v>1200</v>
      </c>
      <c r="W35" s="62">
        <f>IFERROR(SUMIFS('CAJA TIGRES'!$N$140:$N$302,'CAJA TIGRES'!$H$140:$H$302,"SALIDA",'CAJA TIGRES'!$J$140:$J$302,$B35),0)</f>
        <v>0</v>
      </c>
      <c r="X35" s="62">
        <f>IFERROR(SUMIFS(RESERVA!$N$2:$N$2,RESERVA!$H$2:$H$2,"SALIDA",RESERVA!$J$2:$J$2,$B35),0)</f>
        <v>0</v>
      </c>
      <c r="Y35" s="96">
        <f t="shared" si="6"/>
        <v>1200</v>
      </c>
      <c r="Z35" s="96">
        <f>Y35+'ENE25'!Z35</f>
        <v>16600</v>
      </c>
    </row>
    <row r="36" spans="1:26" ht="27.6" x14ac:dyDescent="0.3">
      <c r="A36">
        <v>5.7</v>
      </c>
      <c r="B36" s="61" t="s">
        <v>97</v>
      </c>
      <c r="C36" s="62">
        <f>IFERROR(SUMIFS('MGZ121'!$N$176:$N$312,'MGZ121'!H$176:H$312,"SALIDA",'MGZ121'!$J$176:$J$312,$B36),0)</f>
        <v>9561.7099999999991</v>
      </c>
      <c r="D36" s="62">
        <f>IFERROR(SUMIFS('MGZ BBVA'!$N$89:$N$189,'MGZ BBVA'!$H$89:$H$189,"SALIDA",'MGZ BBVA'!$J$89:$J$189,$B36),0)</f>
        <v>0</v>
      </c>
      <c r="E36" s="62">
        <f>IFERROR(SUMIFS('MGZ DOLARES'!$N$2:$N$2,'MGZ DOLARES'!$F$2:$F$2,"SALIDA",'MGZ DOLARES'!$J$2:$J$2,$B36),0)</f>
        <v>0</v>
      </c>
      <c r="F36" s="62">
        <f>IFERROR(SUMIFS('MGZ BAJIO'!$N$5:$N$6,'MGZ BAJIO'!$H$5:$H$6,"SALIDA",'MGZ BAJIO'!$J$5:$J$6,$B36),0)</f>
        <v>0</v>
      </c>
      <c r="G36" s="62">
        <f>IFERROR(SUMIFS('VICTOR BANAMEX'!$N$66:$N$106,'VICTOR BANAMEX'!$H$66:$H$106,"SALIDA",'VICTOR BANAMEX'!$J$66:$J$106,$B36),0)</f>
        <v>0</v>
      </c>
      <c r="H36" s="62">
        <f>IFERROR(SUMIFS('VICTOR BANORTE'!$N$10:$N$28,'VICTOR BANORTE'!$H$10:$H$28,"SALIDA",'VICTOR BANORTE'!$J$10:$J$28,$B36),0)</f>
        <v>8658.0300000000007</v>
      </c>
      <c r="I36" s="62">
        <f>IFERROR(SUMIFS(RODRIGO!$N$2:$N$2,RODRIGO!$H$2:$H$2,"SALIDA",RODRIGO!$J$2:$J$2,$B36),0)</f>
        <v>0</v>
      </c>
      <c r="J36" s="62">
        <f>IFERROR(SUMIFS(MOY!$N$13:$N$21,MOY!$H$13:$H$21,"SALIDA",MOY!$J$13:$J$21,$B36),0)</f>
        <v>0</v>
      </c>
      <c r="K36" s="62">
        <f>IFERROR(SUMIFS('NORMA RUTH'!$N$13:$N$16,'NORMA RUTH'!$H$13:$H$16,"SALIDA",'NORMA RUTH'!$J$13:$J$16,$B36),0)</f>
        <v>0</v>
      </c>
      <c r="L36" s="62">
        <f>IFERROR(SUMIFS(VALERIA!$N$11:$N$13,VALERIA!$H$11:$H$13,"SALIDA",VALERIA!$J$11:$J$13,$B36),0)</f>
        <v>0</v>
      </c>
      <c r="M36" s="62">
        <f>IFERROR(SUMIFS('MANUEL BANAMEX'!$N$26:$N$29,'MANUEL BANAMEX'!$H$26:$H$29,"SALIDA",'MANUEL BANAMEX'!$J$26:$J$29,$B36),0)</f>
        <v>0</v>
      </c>
      <c r="N36" s="62">
        <f>IFERROR(SUMIFS(ROBERTO!$N$2:$N$2,ROBERTO!$H$2:$H$2,"SALIDA",ROBERTO!$J$2:$J$2,$B36),0)</f>
        <v>0</v>
      </c>
      <c r="O36" s="62">
        <f>IFERROR(SUMIFS(JUAN!$N$12:$N$19,JUAN!$H$12:$H$19,"SALIDA",JUAN!$J$12:$J$19,$B36),0)</f>
        <v>0</v>
      </c>
      <c r="P36" s="62">
        <f>IFERROR(SUMIFS('NORMA SANCHEZ'!$N$15:$N$18,'NORMA SANCHEZ'!$H$15:$H$18,"SALIDA",'NORMA SANCHEZ'!$J$15:$J$18,$B36),0)</f>
        <v>0</v>
      </c>
      <c r="Q36" s="62">
        <f>IFERROR(SUMIFS('JOSE CARLOS'!$N$17:$N$23,'JOSE CARLOS'!$H$17:$H$23,"SALIDA",'JOSE CARLOS'!$J$17:$J$23,$B36),0)</f>
        <v>0</v>
      </c>
      <c r="R36" s="62">
        <f>IFERROR(SUMIFS('LUIS ENRIQUE '!$N$22:$N$29,'LUIS ENRIQUE '!$H$22:$H$29,"SALIDA",'LUIS ENRIQUE '!$J$22:$J$29,$B36),0)</f>
        <v>0</v>
      </c>
      <c r="S36" s="62">
        <f>IFERROR(SUMIFS(CESARIA!$N$16:$N$18,CESARIA!$H$16:$H$18,"SALIDA",CESARIA!$J$16:$J$18,$B36),0)</f>
        <v>0</v>
      </c>
      <c r="T36" s="62">
        <f>IFERROR(SUMIFS(ALAN!$N$15:$N$25,ALAN!$H$15:$H$25,"SALIDA",ALAN!$J$15:$J$25,$B36),0)</f>
        <v>0</v>
      </c>
      <c r="U36" s="62">
        <f>IFERROR(SUMIFS(ELVIA!$N$7:$N$12,ELVIA!$H$7:$H$12,"SALIDA",ELVIA!$J$7:$J$12,$B36),0)</f>
        <v>0</v>
      </c>
      <c r="V36" s="62">
        <f>IFERROR(SUMIFS(CAJA!$N$587:$N$1165,CAJA!$H$587:$H$1165,"SALIDA",CAJA!$J$587:$J$1165,$B36),0)</f>
        <v>57442.95</v>
      </c>
      <c r="W36" s="62">
        <f>IFERROR(SUMIFS('CAJA TIGRES'!$N$140:$N$302,'CAJA TIGRES'!$H$140:$H$302,"SALIDA",'CAJA TIGRES'!$J$140:$J$302,$B36),0)</f>
        <v>975</v>
      </c>
      <c r="X36" s="62">
        <f>IFERROR(SUMIFS(RESERVA!$N$2:$N$2,RESERVA!$H$2:$H$2,"SALIDA",RESERVA!$J$2:$J$2,$B36),0)</f>
        <v>0</v>
      </c>
      <c r="Y36" s="96">
        <f t="shared" si="6"/>
        <v>76637.69</v>
      </c>
      <c r="Z36" s="96">
        <f>Y36+'ENE25'!Z36</f>
        <v>116128.69</v>
      </c>
    </row>
    <row r="37" spans="1:26" x14ac:dyDescent="0.3">
      <c r="A37">
        <v>5.8</v>
      </c>
      <c r="B37" s="60" t="s">
        <v>98</v>
      </c>
      <c r="C37" s="62">
        <f>IFERROR(SUMIFS('MGZ121'!$N$176:$N$312,'MGZ121'!H$176:H$312,"SALIDA",'MGZ121'!$J$176:$J$312,$B37),0)</f>
        <v>0</v>
      </c>
      <c r="D37" s="62">
        <f>IFERROR(SUMIFS('MGZ BBVA'!$N$89:$N$189,'MGZ BBVA'!$H$89:$H$189,"SALIDA",'MGZ BBVA'!$J$89:$J$189,$B37),0)</f>
        <v>0</v>
      </c>
      <c r="E37" s="62">
        <f>IFERROR(SUMIFS('MGZ DOLARES'!$N$2:$N$2,'MGZ DOLARES'!$F$2:$F$2,"SALIDA",'MGZ DOLARES'!$J$2:$J$2,$B37),0)</f>
        <v>0</v>
      </c>
      <c r="F37" s="62">
        <f>IFERROR(SUMIFS('MGZ BAJIO'!$N$5:$N$6,'MGZ BAJIO'!$H$5:$H$6,"SALIDA",'MGZ BAJIO'!$J$5:$J$6,$B37),0)</f>
        <v>0</v>
      </c>
      <c r="G37" s="62">
        <f>IFERROR(SUMIFS('VICTOR BANAMEX'!$N$66:$N$106,'VICTOR BANAMEX'!$H$66:$H$106,"SALIDA",'VICTOR BANAMEX'!$J$66:$J$106,$B37),0)</f>
        <v>0</v>
      </c>
      <c r="H37" s="62">
        <f>IFERROR(SUMIFS('VICTOR BANORTE'!$N$10:$N$28,'VICTOR BANORTE'!$H$10:$H$28,"SALIDA",'VICTOR BANORTE'!$J$10:$J$28,$B37),0)</f>
        <v>0</v>
      </c>
      <c r="I37" s="62">
        <f>IFERROR(SUMIFS(RODRIGO!$N$2:$N$2,RODRIGO!$H$2:$H$2,"SALIDA",RODRIGO!$J$2:$J$2,$B37),0)</f>
        <v>0</v>
      </c>
      <c r="J37" s="62">
        <f>IFERROR(SUMIFS(MOY!$N$13:$N$21,MOY!$H$13:$H$21,"SALIDA",MOY!$J$13:$J$21,$B37),0)</f>
        <v>0</v>
      </c>
      <c r="K37" s="62">
        <f>IFERROR(SUMIFS('NORMA RUTH'!$N$13:$N$16,'NORMA RUTH'!$H$13:$H$16,"SALIDA",'NORMA RUTH'!$J$13:$J$16,$B37),0)</f>
        <v>0</v>
      </c>
      <c r="L37" s="62">
        <f>IFERROR(SUMIFS(VALERIA!$N$11:$N$13,VALERIA!$H$11:$H$13,"SALIDA",VALERIA!$J$11:$J$13,$B37),0)</f>
        <v>0</v>
      </c>
      <c r="M37" s="62">
        <f>IFERROR(SUMIFS('MANUEL BANAMEX'!$N$26:$N$29,'MANUEL BANAMEX'!$H$26:$H$29,"SALIDA",'MANUEL BANAMEX'!$J$26:$J$29,$B37),0)</f>
        <v>0</v>
      </c>
      <c r="N37" s="62">
        <f>IFERROR(SUMIFS(ROBERTO!$N$2:$N$2,ROBERTO!$H$2:$H$2,"SALIDA",ROBERTO!$J$2:$J$2,$B37),0)</f>
        <v>0</v>
      </c>
      <c r="O37" s="62">
        <f>IFERROR(SUMIFS(JUAN!$N$12:$N$19,JUAN!$H$12:$H$19,"SALIDA",JUAN!$J$12:$J$19,$B37),0)</f>
        <v>0</v>
      </c>
      <c r="P37" s="62">
        <f>IFERROR(SUMIFS('NORMA SANCHEZ'!$N$15:$N$18,'NORMA SANCHEZ'!$H$15:$H$18,"SALIDA",'NORMA SANCHEZ'!$J$15:$J$18,$B37),0)</f>
        <v>0</v>
      </c>
      <c r="Q37" s="62">
        <f>IFERROR(SUMIFS('JOSE CARLOS'!$N$17:$N$23,'JOSE CARLOS'!$H$17:$H$23,"SALIDA",'JOSE CARLOS'!$J$17:$J$23,$B37),0)</f>
        <v>0</v>
      </c>
      <c r="R37" s="62">
        <f>IFERROR(SUMIFS('LUIS ENRIQUE '!$N$22:$N$29,'LUIS ENRIQUE '!$H$22:$H$29,"SALIDA",'LUIS ENRIQUE '!$J$22:$J$29,$B37),0)</f>
        <v>0</v>
      </c>
      <c r="S37" s="62">
        <f>IFERROR(SUMIFS(CESARIA!$N$16:$N$18,CESARIA!$H$16:$H$18,"SALIDA",CESARIA!$J$16:$J$18,$B37),0)</f>
        <v>0</v>
      </c>
      <c r="T37" s="62">
        <f>IFERROR(SUMIFS(ALAN!$N$15:$N$25,ALAN!$H$15:$H$25,"SALIDA",ALAN!$J$15:$J$25,$B37),0)</f>
        <v>0</v>
      </c>
      <c r="U37" s="62">
        <f>IFERROR(SUMIFS(ELVIA!$N$7:$N$12,ELVIA!$H$7:$H$12,"SALIDA",ELVIA!$J$7:$J$12,$B37),0)</f>
        <v>0</v>
      </c>
      <c r="V37" s="62">
        <f>IFERROR(SUMIFS(CAJA!$N$587:$N$1165,CAJA!$H$587:$H$1165,"SALIDA",CAJA!$J$587:$J$1165,$B37),0)</f>
        <v>0</v>
      </c>
      <c r="W37" s="62">
        <f>IFERROR(SUMIFS('CAJA TIGRES'!$N$140:$N$302,'CAJA TIGRES'!$H$140:$H$302,"SALIDA",'CAJA TIGRES'!$J$140:$J$302,$B37),0)</f>
        <v>0</v>
      </c>
      <c r="X37" s="62">
        <f>IFERROR(SUMIFS(RESERVA!$N$2:$N$2,RESERVA!$H$2:$H$2,"SALIDA",RESERVA!$J$2:$J$2,$B37),0)</f>
        <v>0</v>
      </c>
      <c r="Y37" s="96">
        <f t="shared" si="6"/>
        <v>0</v>
      </c>
      <c r="Z37" s="96">
        <f>Y37+'ENE25'!Z37</f>
        <v>10170</v>
      </c>
    </row>
    <row r="38" spans="1:26" x14ac:dyDescent="0.3">
      <c r="A38">
        <v>5.9</v>
      </c>
      <c r="B38" s="60" t="s">
        <v>102</v>
      </c>
      <c r="C38" s="62">
        <f>IFERROR(SUMIFS('MGZ121'!$N$176:$N$312,'MGZ121'!H$176:H$312,"SALIDA",'MGZ121'!$J$176:$J$312,$B38),0)</f>
        <v>0</v>
      </c>
      <c r="D38" s="62">
        <f>IFERROR(SUMIFS('MGZ BBVA'!$N$89:$N$189,'MGZ BBVA'!$H$89:$H$189,"SALIDA",'MGZ BBVA'!$J$89:$J$189,$B38),0)</f>
        <v>11231.77</v>
      </c>
      <c r="E38" s="62">
        <f>IFERROR(SUMIFS('MGZ DOLARES'!$N$2:$N$2,'MGZ DOLARES'!$F$2:$F$2,"SALIDA",'MGZ DOLARES'!$J$2:$J$2,$B38),0)</f>
        <v>0</v>
      </c>
      <c r="F38" s="62">
        <f>IFERROR(SUMIFS('MGZ BAJIO'!$N$5:$N$6,'MGZ BAJIO'!$H$5:$H$6,"SALIDA",'MGZ BAJIO'!$J$5:$J$6,$B38),0)</f>
        <v>0</v>
      </c>
      <c r="G38" s="62">
        <f>IFERROR(SUMIFS('VICTOR BANAMEX'!$N$66:$N$106,'VICTOR BANAMEX'!$H$66:$H$106,"SALIDA",'VICTOR BANAMEX'!$J$66:$J$106,$B38),0)</f>
        <v>36482.429999999993</v>
      </c>
      <c r="H38" s="62">
        <f>IFERROR(SUMIFS('VICTOR BANORTE'!$N$10:$N$28,'VICTOR BANORTE'!$H$10:$H$28,"SALIDA",'VICTOR BANORTE'!$J$10:$J$28,$B38),0)</f>
        <v>0</v>
      </c>
      <c r="I38" s="62">
        <f>IFERROR(SUMIFS(RODRIGO!$N$2:$N$2,RODRIGO!$H$2:$H$2,"SALIDA",RODRIGO!$J$2:$J$2,$B38),0)</f>
        <v>0</v>
      </c>
      <c r="J38" s="62">
        <f>IFERROR(SUMIFS(MOY!$N$13:$N$21,MOY!$H$13:$H$21,"SALIDA",MOY!$J$13:$J$21,$B38),0)</f>
        <v>0</v>
      </c>
      <c r="K38" s="62">
        <f>IFERROR(SUMIFS('NORMA RUTH'!$N$13:$N$16,'NORMA RUTH'!$H$13:$H$16,"SALIDA",'NORMA RUTH'!$J$13:$J$16,$B38),0)</f>
        <v>0</v>
      </c>
      <c r="L38" s="62">
        <f>IFERROR(SUMIFS(VALERIA!$N$11:$N$13,VALERIA!$H$11:$H$13,"SALIDA",VALERIA!$J$11:$J$13,$B38),0)</f>
        <v>0</v>
      </c>
      <c r="M38" s="62">
        <f>IFERROR(SUMIFS('MANUEL BANAMEX'!$N$26:$N$29,'MANUEL BANAMEX'!$H$26:$H$29,"SALIDA",'MANUEL BANAMEX'!$J$26:$J$29,$B38),0)</f>
        <v>0</v>
      </c>
      <c r="N38" s="62">
        <f>IFERROR(SUMIFS(ROBERTO!$N$2:$N$2,ROBERTO!$H$2:$H$2,"SALIDA",ROBERTO!$J$2:$J$2,$B38),0)</f>
        <v>0</v>
      </c>
      <c r="O38" s="62">
        <f>IFERROR(SUMIFS(JUAN!$N$12:$N$19,JUAN!$H$12:$H$19,"SALIDA",JUAN!$J$12:$J$19,$B38),0)</f>
        <v>0</v>
      </c>
      <c r="P38" s="62">
        <f>IFERROR(SUMIFS('NORMA SANCHEZ'!$N$15:$N$18,'NORMA SANCHEZ'!$H$15:$H$18,"SALIDA",'NORMA SANCHEZ'!$J$15:$J$18,$B38),0)</f>
        <v>0</v>
      </c>
      <c r="Q38" s="62">
        <f>IFERROR(SUMIFS('JOSE CARLOS'!$N$17:$N$23,'JOSE CARLOS'!$H$17:$H$23,"SALIDA",'JOSE CARLOS'!$J$17:$J$23,$B38),0)</f>
        <v>0</v>
      </c>
      <c r="R38" s="62">
        <f>IFERROR(SUMIFS('LUIS ENRIQUE '!$N$22:$N$29,'LUIS ENRIQUE '!$H$22:$H$29,"SALIDA",'LUIS ENRIQUE '!$J$22:$J$29,$B38),0)</f>
        <v>0</v>
      </c>
      <c r="S38" s="62">
        <f>IFERROR(SUMIFS(CESARIA!$N$16:$N$18,CESARIA!$H$16:$H$18,"SALIDA",CESARIA!$J$16:$J$18,$B38),0)</f>
        <v>0</v>
      </c>
      <c r="T38" s="62">
        <f>IFERROR(SUMIFS(ALAN!$N$15:$N$25,ALAN!$H$15:$H$25,"SALIDA",ALAN!$J$15:$J$25,$B38),0)</f>
        <v>0</v>
      </c>
      <c r="U38" s="62">
        <f>IFERROR(SUMIFS(ELVIA!$N$7:$N$12,ELVIA!$H$7:$H$12,"SALIDA",ELVIA!$J$7:$J$12,$B38),0)</f>
        <v>0</v>
      </c>
      <c r="V38" s="62">
        <f>IFERROR(SUMIFS(CAJA!$N$587:$N$1165,CAJA!$H$587:$H$1165,"SALIDA",CAJA!$J$587:$J$1165,$B38),0)</f>
        <v>174128</v>
      </c>
      <c r="W38" s="62">
        <f>IFERROR(SUMIFS('CAJA TIGRES'!$N$140:$N$302,'CAJA TIGRES'!$H$140:$H$302,"SALIDA",'CAJA TIGRES'!$J$140:$J$302,$B38),0)</f>
        <v>40586</v>
      </c>
      <c r="X38" s="62">
        <f>IFERROR(SUMIFS(RESERVA!$N$2:$N$2,RESERVA!$H$2:$H$2,"SALIDA",RESERVA!$J$2:$J$2,$B38),0)</f>
        <v>0</v>
      </c>
      <c r="Y38" s="96">
        <f t="shared" si="6"/>
        <v>262428.2</v>
      </c>
      <c r="Z38" s="96">
        <f>Y38+'ENE25'!Z38</f>
        <v>493251.98280673288</v>
      </c>
    </row>
    <row r="39" spans="1:26" x14ac:dyDescent="0.3">
      <c r="A39" s="92">
        <v>5.0999999999999996</v>
      </c>
      <c r="B39" s="60" t="s">
        <v>104</v>
      </c>
      <c r="C39" s="62">
        <f>IFERROR(SUMIFS('MGZ121'!$N$176:$N$312,'MGZ121'!H$176:H$312,"SALIDA",'MGZ121'!$J$176:$J$312,$B39),0)</f>
        <v>0</v>
      </c>
      <c r="D39" s="62">
        <f>IFERROR(SUMIFS('MGZ BBVA'!$N$89:$N$189,'MGZ BBVA'!$H$89:$H$189,"SALIDA",'MGZ BBVA'!$J$89:$J$189,$B39),0)</f>
        <v>0</v>
      </c>
      <c r="E39" s="62">
        <f>IFERROR(SUMIFS('MGZ DOLARES'!$N$2:$N$2,'MGZ DOLARES'!$F$2:$F$2,"SALIDA",'MGZ DOLARES'!$J$2:$J$2,$B39),0)</f>
        <v>0</v>
      </c>
      <c r="F39" s="62">
        <f>IFERROR(SUMIFS('MGZ BAJIO'!$N$5:$N$6,'MGZ BAJIO'!$H$5:$H$6,"SALIDA",'MGZ BAJIO'!$J$5:$J$6,$B39),0)</f>
        <v>0</v>
      </c>
      <c r="G39" s="62">
        <f>IFERROR(SUMIFS('VICTOR BANAMEX'!$N$66:$N$106,'VICTOR BANAMEX'!$H$66:$H$106,"SALIDA",'VICTOR BANAMEX'!$J$66:$J$106,$B39),0)</f>
        <v>0</v>
      </c>
      <c r="H39" s="62">
        <f>IFERROR(SUMIFS('VICTOR BANORTE'!$N$10:$N$28,'VICTOR BANORTE'!$H$10:$H$28,"SALIDA",'VICTOR BANORTE'!$J$10:$J$28,$B39),0)</f>
        <v>0</v>
      </c>
      <c r="I39" s="62">
        <f>IFERROR(SUMIFS(RODRIGO!$N$2:$N$2,RODRIGO!$H$2:$H$2,"SALIDA",RODRIGO!$J$2:$J$2,$B39),0)</f>
        <v>0</v>
      </c>
      <c r="J39" s="62">
        <f>IFERROR(SUMIFS(MOY!$N$13:$N$21,MOY!$H$13:$H$21,"SALIDA",MOY!$J$13:$J$21,$B39),0)</f>
        <v>0</v>
      </c>
      <c r="K39" s="62">
        <f>IFERROR(SUMIFS('NORMA RUTH'!$N$13:$N$16,'NORMA RUTH'!$H$13:$H$16,"SALIDA",'NORMA RUTH'!$J$13:$J$16,$B39),0)</f>
        <v>0</v>
      </c>
      <c r="L39" s="62">
        <f>IFERROR(SUMIFS(VALERIA!$N$11:$N$13,VALERIA!$H$11:$H$13,"SALIDA",VALERIA!$J$11:$J$13,$B39),0)</f>
        <v>0</v>
      </c>
      <c r="M39" s="62">
        <f>IFERROR(SUMIFS('MANUEL BANAMEX'!$N$26:$N$29,'MANUEL BANAMEX'!$H$26:$H$29,"SALIDA",'MANUEL BANAMEX'!$J$26:$J$29,$B39),0)</f>
        <v>0</v>
      </c>
      <c r="N39" s="62">
        <f>IFERROR(SUMIFS(ROBERTO!$N$2:$N$2,ROBERTO!$H$2:$H$2,"SALIDA",ROBERTO!$J$2:$J$2,$B39),0)</f>
        <v>0</v>
      </c>
      <c r="O39" s="62">
        <f>IFERROR(SUMIFS(JUAN!$N$12:$N$19,JUAN!$H$12:$H$19,"SALIDA",JUAN!$J$12:$J$19,$B39),0)</f>
        <v>0</v>
      </c>
      <c r="P39" s="62">
        <f>IFERROR(SUMIFS('NORMA SANCHEZ'!$N$15:$N$18,'NORMA SANCHEZ'!$H$15:$H$18,"SALIDA",'NORMA SANCHEZ'!$J$15:$J$18,$B39),0)</f>
        <v>0</v>
      </c>
      <c r="Q39" s="62">
        <f>IFERROR(SUMIFS('JOSE CARLOS'!$N$17:$N$23,'JOSE CARLOS'!$H$17:$H$23,"SALIDA",'JOSE CARLOS'!$J$17:$J$23,$B39),0)</f>
        <v>0</v>
      </c>
      <c r="R39" s="62">
        <f>IFERROR(SUMIFS('LUIS ENRIQUE '!$N$22:$N$29,'LUIS ENRIQUE '!$H$22:$H$29,"SALIDA",'LUIS ENRIQUE '!$J$22:$J$29,$B39),0)</f>
        <v>0</v>
      </c>
      <c r="S39" s="62">
        <f>IFERROR(SUMIFS(CESARIA!$N$16:$N$18,CESARIA!$H$16:$H$18,"SALIDA",CESARIA!$J$16:$J$18,$B39),0)</f>
        <v>0</v>
      </c>
      <c r="T39" s="62">
        <f>IFERROR(SUMIFS(ALAN!$N$15:$N$25,ALAN!$H$15:$H$25,"SALIDA",ALAN!$J$15:$J$25,$B39),0)</f>
        <v>0</v>
      </c>
      <c r="U39" s="62">
        <f>IFERROR(SUMIFS(ELVIA!$N$7:$N$12,ELVIA!$H$7:$H$12,"SALIDA",ELVIA!$J$7:$J$12,$B39),0)</f>
        <v>0</v>
      </c>
      <c r="V39" s="62">
        <f>IFERROR(SUMIFS(CAJA!$N$587:$N$1165,CAJA!$H$587:$H$1165,"SALIDA",CAJA!$J$587:$J$1165,$B39),0)</f>
        <v>0</v>
      </c>
      <c r="W39" s="62">
        <f>IFERROR(SUMIFS('CAJA TIGRES'!$N$140:$N$302,'CAJA TIGRES'!$H$140:$H$302,"SALIDA",'CAJA TIGRES'!$J$140:$J$302,$B39),0)</f>
        <v>0</v>
      </c>
      <c r="X39" s="62">
        <f>IFERROR(SUMIFS(RESERVA!$N$2:$N$2,RESERVA!$H$2:$H$2,"SALIDA",RESERVA!$J$2:$J$2,$B39),0)</f>
        <v>0</v>
      </c>
      <c r="Y39" s="96">
        <f t="shared" si="6"/>
        <v>0</v>
      </c>
      <c r="Z39" s="96">
        <f>Y39+'ENE25'!Z39</f>
        <v>0</v>
      </c>
    </row>
    <row r="40" spans="1:26" x14ac:dyDescent="0.3">
      <c r="A40" s="92"/>
      <c r="B40" s="60" t="s">
        <v>186</v>
      </c>
      <c r="C40" s="62">
        <f>IFERROR(SUMIFS('MGZ121'!$N$176:$N$312,'MGZ121'!H$176:H$312,"SALIDA",'MGZ121'!$J$176:$J$312,$B40),0)</f>
        <v>0</v>
      </c>
      <c r="D40" s="62">
        <f>IFERROR(SUMIFS('MGZ BBVA'!$N$89:$N$189,'MGZ BBVA'!$H$89:$H$189,"SALIDA",'MGZ BBVA'!$J$89:$J$189,$B40),0)</f>
        <v>0</v>
      </c>
      <c r="E40" s="62">
        <f>IFERROR(SUMIFS('MGZ DOLARES'!$N$2:$N$2,'MGZ DOLARES'!$F$2:$F$2,"SALIDA",'MGZ DOLARES'!$J$2:$J$2,$B40),0)</f>
        <v>0</v>
      </c>
      <c r="F40" s="62">
        <f>IFERROR(SUMIFS('MGZ BAJIO'!$N$5:$N$6,'MGZ BAJIO'!$H$5:$H$6,"SALIDA",'MGZ BAJIO'!$J$5:$J$6,$B40),0)</f>
        <v>0</v>
      </c>
      <c r="G40" s="62">
        <f>IFERROR(SUMIFS('VICTOR BANAMEX'!$N$66:$N$106,'VICTOR BANAMEX'!$H$66:$H$106,"SALIDA",'VICTOR BANAMEX'!$J$66:$J$106,$B40),0)</f>
        <v>0</v>
      </c>
      <c r="H40" s="62">
        <f>IFERROR(SUMIFS('VICTOR BANORTE'!$N$10:$N$28,'VICTOR BANORTE'!$H$10:$H$28,"SALIDA",'VICTOR BANORTE'!$J$10:$J$28,$B40),0)</f>
        <v>0</v>
      </c>
      <c r="I40" s="62">
        <f>IFERROR(SUMIFS(RODRIGO!$N$2:$N$2,RODRIGO!$H$2:$H$2,"SALIDA",RODRIGO!$J$2:$J$2,$B40),0)</f>
        <v>0</v>
      </c>
      <c r="J40" s="62">
        <f>IFERROR(SUMIFS(MOY!$N$13:$N$21,MOY!$H$13:$H$21,"SALIDA",MOY!$J$13:$J$21,$B40),0)</f>
        <v>0</v>
      </c>
      <c r="K40" s="62">
        <f>IFERROR(SUMIFS('NORMA RUTH'!$N$13:$N$16,'NORMA RUTH'!$H$13:$H$16,"SALIDA",'NORMA RUTH'!$J$13:$J$16,$B40),0)</f>
        <v>0</v>
      </c>
      <c r="L40" s="62">
        <f>IFERROR(SUMIFS(VALERIA!$N$11:$N$13,VALERIA!$H$11:$H$13,"SALIDA",VALERIA!$J$11:$J$13,$B40),0)</f>
        <v>0</v>
      </c>
      <c r="M40" s="62">
        <f>IFERROR(SUMIFS('MANUEL BANAMEX'!$N$26:$N$29,'MANUEL BANAMEX'!$H$26:$H$29,"SALIDA",'MANUEL BANAMEX'!$J$26:$J$29,$B40),0)</f>
        <v>0</v>
      </c>
      <c r="N40" s="62">
        <f>IFERROR(SUMIFS(ROBERTO!$N$2:$N$2,ROBERTO!$H$2:$H$2,"SALIDA",ROBERTO!$J$2:$J$2,$B40),0)</f>
        <v>0</v>
      </c>
      <c r="O40" s="62">
        <f>IFERROR(SUMIFS(JUAN!$N$12:$N$19,JUAN!$H$12:$H$19,"SALIDA",JUAN!$J$12:$J$19,$B40),0)</f>
        <v>0</v>
      </c>
      <c r="P40" s="62">
        <f>IFERROR(SUMIFS('NORMA SANCHEZ'!$N$15:$N$18,'NORMA SANCHEZ'!$H$15:$H$18,"SALIDA",'NORMA SANCHEZ'!$J$15:$J$18,$B40),0)</f>
        <v>0</v>
      </c>
      <c r="Q40" s="62">
        <f>IFERROR(SUMIFS('JOSE CARLOS'!$N$17:$N$23,'JOSE CARLOS'!$H$17:$H$23,"SALIDA",'JOSE CARLOS'!$J$17:$J$23,$B40),0)</f>
        <v>0</v>
      </c>
      <c r="R40" s="62">
        <f>IFERROR(SUMIFS('LUIS ENRIQUE '!$N$22:$N$29,'LUIS ENRIQUE '!$H$22:$H$29,"SALIDA",'LUIS ENRIQUE '!$J$22:$J$29,$B40),0)</f>
        <v>0</v>
      </c>
      <c r="S40" s="62">
        <f>IFERROR(SUMIFS(CESARIA!$N$16:$N$18,CESARIA!$H$16:$H$18,"SALIDA",CESARIA!$J$16:$J$18,$B40),0)</f>
        <v>0</v>
      </c>
      <c r="T40" s="62">
        <f>IFERROR(SUMIFS(ALAN!$N$15:$N$25,ALAN!$H$15:$H$25,"SALIDA",ALAN!$J$15:$J$25,$B40),0)</f>
        <v>0</v>
      </c>
      <c r="U40" s="62">
        <f>IFERROR(SUMIFS(ELVIA!$N$7:$N$12,ELVIA!$H$7:$H$12,"SALIDA",ELVIA!$J$7:$J$12,$B40),0)</f>
        <v>0</v>
      </c>
      <c r="V40" s="62">
        <f>IFERROR(SUMIFS(CAJA!$N$587:$N$1165,CAJA!$H$587:$H$1165,"SALIDA",CAJA!$J$587:$J$1165,$B40),0)</f>
        <v>0</v>
      </c>
      <c r="W40" s="62">
        <f>IFERROR(SUMIFS('CAJA TIGRES'!$N$140:$N$302,'CAJA TIGRES'!$H$140:$H$302,"SALIDA",'CAJA TIGRES'!$J$140:$J$302,$B40),0)</f>
        <v>0</v>
      </c>
      <c r="X40" s="62">
        <f>IFERROR(SUMIFS(RESERVA!$N$2:$N$2,RESERVA!$H$2:$H$2,"SALIDA",RESERVA!$J$2:$J$2,$B40),0)</f>
        <v>0</v>
      </c>
      <c r="Y40" s="96">
        <f t="shared" si="6"/>
        <v>0</v>
      </c>
      <c r="Z40" s="96">
        <f>Y40+'ENE25'!Z40</f>
        <v>0</v>
      </c>
    </row>
    <row r="41" spans="1:26" x14ac:dyDescent="0.3">
      <c r="A41" s="92"/>
      <c r="B41" s="60" t="s">
        <v>218</v>
      </c>
      <c r="C41" s="62">
        <f>IFERROR(SUMIFS('MGZ121'!$N$176:$N$312,'MGZ121'!H$176:H$312,"SALIDA",'MGZ121'!$J$176:$J$312,$B41),0)</f>
        <v>1958.7</v>
      </c>
      <c r="D41" s="62">
        <f>IFERROR(SUMIFS('MGZ BBVA'!$N$89:$N$189,'MGZ BBVA'!$H$89:$H$189,"SALIDA",'MGZ BBVA'!$J$89:$J$189,$B41),0)</f>
        <v>0</v>
      </c>
      <c r="E41" s="62">
        <f>IFERROR(SUMIFS('MGZ DOLARES'!$N$2:$N$2,'MGZ DOLARES'!$F$2:$F$2,"SALIDA",'MGZ DOLARES'!$J$2:$J$2,$B41),0)</f>
        <v>0</v>
      </c>
      <c r="F41" s="62">
        <f>IFERROR(SUMIFS('MGZ BAJIO'!$N$5:$N$6,'MGZ BAJIO'!$H$5:$H$6,"SALIDA",'MGZ BAJIO'!$J$5:$J$6,$B41),0)</f>
        <v>0</v>
      </c>
      <c r="G41" s="62">
        <f>IFERROR(SUMIFS('VICTOR BANAMEX'!$N$66:$N$106,'VICTOR BANAMEX'!$H$66:$H$106,"SALIDA",'VICTOR BANAMEX'!$J$66:$J$106,$B41),0)</f>
        <v>0</v>
      </c>
      <c r="H41" s="62">
        <f>IFERROR(SUMIFS('VICTOR BANORTE'!$N$10:$N$28,'VICTOR BANORTE'!$H$10:$H$28,"SALIDA",'VICTOR BANORTE'!$J$10:$J$28,$B41),0)</f>
        <v>0</v>
      </c>
      <c r="I41" s="62">
        <f>IFERROR(SUMIFS(RODRIGO!$N$2:$N$2,RODRIGO!$H$2:$H$2,"SALIDA",RODRIGO!$J$2:$J$2,$B41),0)</f>
        <v>0</v>
      </c>
      <c r="J41" s="62">
        <f>IFERROR(SUMIFS(MOY!$N$13:$N$21,MOY!$H$13:$H$21,"SALIDA",MOY!$J$13:$J$21,$B41),0)</f>
        <v>0</v>
      </c>
      <c r="K41" s="62">
        <f>IFERROR(SUMIFS('NORMA RUTH'!$N$13:$N$16,'NORMA RUTH'!$H$13:$H$16,"SALIDA",'NORMA RUTH'!$J$13:$J$16,$B41),0)</f>
        <v>0</v>
      </c>
      <c r="L41" s="62">
        <f>IFERROR(SUMIFS(VALERIA!$N$11:$N$13,VALERIA!$H$11:$H$13,"SALIDA",VALERIA!$J$11:$J$13,$B41),0)</f>
        <v>0</v>
      </c>
      <c r="M41" s="62">
        <f>IFERROR(SUMIFS('MANUEL BANAMEX'!$N$26:$N$29,'MANUEL BANAMEX'!$H$26:$H$29,"SALIDA",'MANUEL BANAMEX'!$J$26:$J$29,$B41),0)</f>
        <v>0</v>
      </c>
      <c r="N41" s="62">
        <f>IFERROR(SUMIFS(ROBERTO!$N$2:$N$2,ROBERTO!$H$2:$H$2,"SALIDA",ROBERTO!$J$2:$J$2,$B41),0)</f>
        <v>0</v>
      </c>
      <c r="O41" s="62">
        <f>IFERROR(SUMIFS(JUAN!$N$12:$N$19,JUAN!$H$12:$H$19,"SALIDA",JUAN!$J$12:$J$19,$B41),0)</f>
        <v>0</v>
      </c>
      <c r="P41" s="62">
        <f>IFERROR(SUMIFS('NORMA SANCHEZ'!$N$15:$N$18,'NORMA SANCHEZ'!$H$15:$H$18,"SALIDA",'NORMA SANCHEZ'!$J$15:$J$18,$B41),0)</f>
        <v>0</v>
      </c>
      <c r="Q41" s="62">
        <f>IFERROR(SUMIFS('JOSE CARLOS'!$N$17:$N$23,'JOSE CARLOS'!$H$17:$H$23,"SALIDA",'JOSE CARLOS'!$J$17:$J$23,$B41),0)</f>
        <v>0</v>
      </c>
      <c r="R41" s="62">
        <f>IFERROR(SUMIFS('LUIS ENRIQUE '!$N$22:$N$29,'LUIS ENRIQUE '!$H$22:$H$29,"SALIDA",'LUIS ENRIQUE '!$J$22:$J$29,$B41),0)</f>
        <v>0</v>
      </c>
      <c r="S41" s="62">
        <f>IFERROR(SUMIFS(CESARIA!$N$16:$N$18,CESARIA!$H$16:$H$18,"SALIDA",CESARIA!$J$16:$J$18,$B41),0)</f>
        <v>0</v>
      </c>
      <c r="T41" s="62">
        <f>IFERROR(SUMIFS(ALAN!$N$15:$N$25,ALAN!$H$15:$H$25,"SALIDA",ALAN!$J$15:$J$25,$B41),0)</f>
        <v>0</v>
      </c>
      <c r="U41" s="62">
        <f>IFERROR(SUMIFS(ELVIA!$N$7:$N$12,ELVIA!$H$7:$H$12,"SALIDA",ELVIA!$J$7:$J$12,$B41),0)</f>
        <v>0</v>
      </c>
      <c r="V41" s="62">
        <f>IFERROR(SUMIFS(CAJA!$N$587:$N$1165,CAJA!$H$587:$H$1165,"SALIDA",CAJA!$J$587:$J$1165,$B41),0)</f>
        <v>0</v>
      </c>
      <c r="W41" s="62">
        <f>IFERROR(SUMIFS('CAJA TIGRES'!$N$140:$N$302,'CAJA TIGRES'!$H$140:$H$302,"SALIDA",'CAJA TIGRES'!$J$140:$J$302,$B41),0)</f>
        <v>0</v>
      </c>
      <c r="X41" s="62">
        <f>IFERROR(SUMIFS(RESERVA!$N$2:$N$2,RESERVA!$H$2:$H$2,"SALIDA",RESERVA!$J$2:$J$2,$B41),0)</f>
        <v>0</v>
      </c>
      <c r="Y41" s="96">
        <f t="shared" si="6"/>
        <v>1958.7</v>
      </c>
      <c r="Z41" s="96">
        <f>Y41+'ENE25'!Z41</f>
        <v>2703.7</v>
      </c>
    </row>
    <row r="42" spans="1:26" ht="27.6" x14ac:dyDescent="0.3">
      <c r="A42" s="92"/>
      <c r="B42" s="61" t="s">
        <v>189</v>
      </c>
      <c r="C42" s="62">
        <f>IFERROR(SUMIFS('MGZ121'!$N$176:$N$312,'MGZ121'!H$176:H$312,"SALIDA",'MGZ121'!$J$176:$J$312,$B42),0)</f>
        <v>0</v>
      </c>
      <c r="D42" s="62">
        <f>IFERROR(SUMIFS('MGZ BBVA'!$N$89:$N$189,'MGZ BBVA'!$H$89:$H$189,"SALIDA",'MGZ BBVA'!$J$89:$J$189,$B42),0)</f>
        <v>43512</v>
      </c>
      <c r="E42" s="62">
        <f>IFERROR(SUMIFS('MGZ DOLARES'!$N$2:$N$2,'MGZ DOLARES'!$F$2:$F$2,"SALIDA",'MGZ DOLARES'!$J$2:$J$2,$B42),0)</f>
        <v>0</v>
      </c>
      <c r="F42" s="62">
        <f>IFERROR(SUMIFS('MGZ BAJIO'!$N$5:$N$6,'MGZ BAJIO'!$H$5:$H$6,"SALIDA",'MGZ BAJIO'!$J$5:$J$6,$B42),0)</f>
        <v>0</v>
      </c>
      <c r="G42" s="62">
        <f>IFERROR(SUMIFS('VICTOR BANAMEX'!$N$66:$N$106,'VICTOR BANAMEX'!$H$66:$H$106,"SALIDA",'VICTOR BANAMEX'!$J$66:$J$106,$B42),0)</f>
        <v>0</v>
      </c>
      <c r="H42" s="62">
        <f>IFERROR(SUMIFS('VICTOR BANORTE'!$N$10:$N$28,'VICTOR BANORTE'!$H$10:$H$28,"SALIDA",'VICTOR BANORTE'!$J$10:$J$28,$B42),0)</f>
        <v>0</v>
      </c>
      <c r="I42" s="62">
        <f>IFERROR(SUMIFS(RODRIGO!$N$2:$N$2,RODRIGO!$H$2:$H$2,"SALIDA",RODRIGO!$J$2:$J$2,$B42),0)</f>
        <v>0</v>
      </c>
      <c r="J42" s="62">
        <f>IFERROR(SUMIFS(MOY!$N$13:$N$21,MOY!$H$13:$H$21,"SALIDA",MOY!$J$13:$J$21,$B42),0)</f>
        <v>0</v>
      </c>
      <c r="K42" s="62">
        <f>IFERROR(SUMIFS('NORMA RUTH'!$N$13:$N$16,'NORMA RUTH'!$H$13:$H$16,"SALIDA",'NORMA RUTH'!$J$13:$J$16,$B42),0)</f>
        <v>0</v>
      </c>
      <c r="L42" s="62">
        <f>IFERROR(SUMIFS(VALERIA!$N$11:$N$13,VALERIA!$H$11:$H$13,"SALIDA",VALERIA!$J$11:$J$13,$B42),0)</f>
        <v>0</v>
      </c>
      <c r="M42" s="62">
        <f>IFERROR(SUMIFS('MANUEL BANAMEX'!$N$26:$N$29,'MANUEL BANAMEX'!$H$26:$H$29,"SALIDA",'MANUEL BANAMEX'!$J$26:$J$29,$B42),0)</f>
        <v>0</v>
      </c>
      <c r="N42" s="62">
        <f>IFERROR(SUMIFS(ROBERTO!$N$2:$N$2,ROBERTO!$H$2:$H$2,"SALIDA",ROBERTO!$J$2:$J$2,$B42),0)</f>
        <v>0</v>
      </c>
      <c r="O42" s="62">
        <f>IFERROR(SUMIFS(JUAN!$N$12:$N$19,JUAN!$H$12:$H$19,"SALIDA",JUAN!$J$12:$J$19,$B42),0)</f>
        <v>0</v>
      </c>
      <c r="P42" s="62">
        <f>IFERROR(SUMIFS('NORMA SANCHEZ'!$N$15:$N$18,'NORMA SANCHEZ'!$H$15:$H$18,"SALIDA",'NORMA SANCHEZ'!$J$15:$J$18,$B42),0)</f>
        <v>0</v>
      </c>
      <c r="Q42" s="62">
        <f>IFERROR(SUMIFS('JOSE CARLOS'!$N$17:$N$23,'JOSE CARLOS'!$H$17:$H$23,"SALIDA",'JOSE CARLOS'!$J$17:$J$23,$B42),0)</f>
        <v>0</v>
      </c>
      <c r="R42" s="62">
        <f>IFERROR(SUMIFS('LUIS ENRIQUE '!$N$22:$N$29,'LUIS ENRIQUE '!$H$22:$H$29,"SALIDA",'LUIS ENRIQUE '!$J$22:$J$29,$B42),0)</f>
        <v>0</v>
      </c>
      <c r="S42" s="62">
        <f>IFERROR(SUMIFS(CESARIA!$N$16:$N$18,CESARIA!$H$16:$H$18,"SALIDA",CESARIA!$J$16:$J$18,$B42),0)</f>
        <v>0</v>
      </c>
      <c r="T42" s="62">
        <f>IFERROR(SUMIFS(ALAN!$N$15:$N$25,ALAN!$H$15:$H$25,"SALIDA",ALAN!$J$15:$J$25,$B42),0)</f>
        <v>0</v>
      </c>
      <c r="U42" s="62">
        <f>IFERROR(SUMIFS(ELVIA!$N$7:$N$12,ELVIA!$H$7:$H$12,"SALIDA",ELVIA!$J$7:$J$12,$B42),0)</f>
        <v>0</v>
      </c>
      <c r="V42" s="62">
        <f>IFERROR(SUMIFS(CAJA!$N$587:$N$1165,CAJA!$H$587:$H$1165,"SALIDA",CAJA!$J$587:$J$1165,$B42),0)</f>
        <v>0</v>
      </c>
      <c r="W42" s="62">
        <f>IFERROR(SUMIFS('CAJA TIGRES'!$N$140:$N$302,'CAJA TIGRES'!$H$140:$H$302,"SALIDA",'CAJA TIGRES'!$J$140:$J$302,$B42),0)</f>
        <v>500</v>
      </c>
      <c r="X42" s="62">
        <f>IFERROR(SUMIFS(RESERVA!$N$2:$N$2,RESERVA!$H$2:$H$2,"SALIDA",RESERVA!$J$2:$J$2,$B42),0)</f>
        <v>0</v>
      </c>
      <c r="Y42" s="96">
        <f t="shared" si="6"/>
        <v>44012</v>
      </c>
      <c r="Z42" s="96">
        <f>Y42+'ENE25'!Z42</f>
        <v>73016</v>
      </c>
    </row>
    <row r="43" spans="1:26" x14ac:dyDescent="0.3">
      <c r="A43" s="92"/>
      <c r="B43" s="61" t="s">
        <v>214</v>
      </c>
      <c r="C43" s="62">
        <f>IFERROR(SUMIFS('MGZ121'!$N$176:$N$312,'MGZ121'!H$176:H$312,"SALIDA",'MGZ121'!$J$176:$J$312,$B43),0)</f>
        <v>0</v>
      </c>
      <c r="D43" s="62">
        <f>IFERROR(SUMIFS('MGZ BBVA'!$N$89:$N$189,'MGZ BBVA'!$H$89:$H$189,"SALIDA",'MGZ BBVA'!$J$89:$J$189,$B43),0)</f>
        <v>0</v>
      </c>
      <c r="E43" s="62">
        <f>IFERROR(SUMIFS('MGZ DOLARES'!$N$2:$N$2,'MGZ DOLARES'!$F$2:$F$2,"SALIDA",'MGZ DOLARES'!$J$2:$J$2,$B43),0)</f>
        <v>0</v>
      </c>
      <c r="F43" s="62">
        <f>IFERROR(SUMIFS('MGZ BAJIO'!$N$5:$N$6,'MGZ BAJIO'!$H$5:$H$6,"SALIDA",'MGZ BAJIO'!$J$5:$J$6,$B43),0)</f>
        <v>0</v>
      </c>
      <c r="G43" s="62">
        <f>IFERROR(SUMIFS('VICTOR BANAMEX'!$N$66:$N$106,'VICTOR BANAMEX'!$H$66:$H$106,"SALIDA",'VICTOR BANAMEX'!$J$66:$J$106,$B43),0)</f>
        <v>0</v>
      </c>
      <c r="H43" s="62">
        <f>IFERROR(SUMIFS('VICTOR BANORTE'!$N$10:$N$28,'VICTOR BANORTE'!$H$10:$H$28,"SALIDA",'VICTOR BANORTE'!$J$10:$J$28,$B43),0)</f>
        <v>0</v>
      </c>
      <c r="I43" s="62">
        <f>IFERROR(SUMIFS(RODRIGO!$N$2:$N$2,RODRIGO!$H$2:$H$2,"SALIDA",RODRIGO!$J$2:$J$2,$B43),0)</f>
        <v>0</v>
      </c>
      <c r="J43" s="62">
        <f>IFERROR(SUMIFS(MOY!$N$13:$N$21,MOY!$H$13:$H$21,"SALIDA",MOY!$J$13:$J$21,$B43),0)</f>
        <v>0</v>
      </c>
      <c r="K43" s="62">
        <f>IFERROR(SUMIFS('NORMA RUTH'!$N$13:$N$16,'NORMA RUTH'!$H$13:$H$16,"SALIDA",'NORMA RUTH'!$J$13:$J$16,$B43),0)</f>
        <v>0</v>
      </c>
      <c r="L43" s="62">
        <f>IFERROR(SUMIFS(VALERIA!$N$11:$N$13,VALERIA!$H$11:$H$13,"SALIDA",VALERIA!$J$11:$J$13,$B43),0)</f>
        <v>0</v>
      </c>
      <c r="M43" s="62">
        <f>IFERROR(SUMIFS('MANUEL BANAMEX'!$N$26:$N$29,'MANUEL BANAMEX'!$H$26:$H$29,"SALIDA",'MANUEL BANAMEX'!$J$26:$J$29,$B43),0)</f>
        <v>0</v>
      </c>
      <c r="N43" s="62">
        <f>IFERROR(SUMIFS(ROBERTO!$N$2:$N$2,ROBERTO!$H$2:$H$2,"SALIDA",ROBERTO!$J$2:$J$2,$B43),0)</f>
        <v>0</v>
      </c>
      <c r="O43" s="62">
        <f>IFERROR(SUMIFS(JUAN!$N$12:$N$19,JUAN!$H$12:$H$19,"SALIDA",JUAN!$J$12:$J$19,$B43),0)</f>
        <v>0</v>
      </c>
      <c r="P43" s="62">
        <f>IFERROR(SUMIFS('NORMA SANCHEZ'!$N$15:$N$18,'NORMA SANCHEZ'!$H$15:$H$18,"SALIDA",'NORMA SANCHEZ'!$J$15:$J$18,$B43),0)</f>
        <v>0</v>
      </c>
      <c r="Q43" s="62">
        <f>IFERROR(SUMIFS('JOSE CARLOS'!$N$17:$N$23,'JOSE CARLOS'!$H$17:$H$23,"SALIDA",'JOSE CARLOS'!$J$17:$J$23,$B43),0)</f>
        <v>0</v>
      </c>
      <c r="R43" s="62">
        <f>IFERROR(SUMIFS('LUIS ENRIQUE '!$N$22:$N$29,'LUIS ENRIQUE '!$H$22:$H$29,"SALIDA",'LUIS ENRIQUE '!$J$22:$J$29,$B43),0)</f>
        <v>0</v>
      </c>
      <c r="S43" s="62">
        <f>IFERROR(SUMIFS(CESARIA!$N$16:$N$18,CESARIA!$H$16:$H$18,"SALIDA",CESARIA!$J$16:$J$18,$B43),0)</f>
        <v>0</v>
      </c>
      <c r="T43" s="62">
        <f>IFERROR(SUMIFS(ALAN!$N$15:$N$25,ALAN!$H$15:$H$25,"SALIDA",ALAN!$J$15:$J$25,$B43),0)</f>
        <v>0</v>
      </c>
      <c r="U43" s="62">
        <f>IFERROR(SUMIFS(ELVIA!$N$7:$N$12,ELVIA!$H$7:$H$12,"SALIDA",ELVIA!$J$7:$J$12,$B43),0)</f>
        <v>0</v>
      </c>
      <c r="V43" s="62">
        <f>IFERROR(SUMIFS(CAJA!$N$587:$N$1165,CAJA!$H$587:$H$1165,"SALIDA",CAJA!$J$587:$J$1165,$B43),0)</f>
        <v>4100</v>
      </c>
      <c r="W43" s="62">
        <f>IFERROR(SUMIFS('CAJA TIGRES'!$N$140:$N$302,'CAJA TIGRES'!$H$140:$H$302,"SALIDA",'CAJA TIGRES'!$J$140:$J$302,$B43),0)</f>
        <v>600</v>
      </c>
      <c r="X43" s="62">
        <f>IFERROR(SUMIFS(RESERVA!$N$2:$N$2,RESERVA!$H$2:$H$2,"SALIDA",RESERVA!$J$2:$J$2,$B43),0)</f>
        <v>0</v>
      </c>
      <c r="Y43" s="96">
        <f t="shared" si="6"/>
        <v>4700</v>
      </c>
      <c r="Z43" s="96">
        <f>Y43+'ENE25'!Z43</f>
        <v>12120</v>
      </c>
    </row>
    <row r="44" spans="1:26" x14ac:dyDescent="0.3">
      <c r="A44" s="92"/>
      <c r="B44" s="61" t="s">
        <v>215</v>
      </c>
      <c r="C44" s="62">
        <f>IFERROR(SUMIFS('MGZ121'!$N$176:$N$312,'MGZ121'!H$176:H$312,"SALIDA",'MGZ121'!$J$176:$J$312,$B44),0)</f>
        <v>0</v>
      </c>
      <c r="D44" s="62">
        <f>IFERROR(SUMIFS('MGZ BBVA'!$N$89:$N$189,'MGZ BBVA'!$H$89:$H$189,"SALIDA",'MGZ BBVA'!$J$89:$J$189,$B44),0)</f>
        <v>0</v>
      </c>
      <c r="E44" s="62">
        <f>IFERROR(SUMIFS('MGZ DOLARES'!$N$2:$N$2,'MGZ DOLARES'!$F$2:$F$2,"SALIDA",'MGZ DOLARES'!$J$2:$J$2,$B44),0)</f>
        <v>0</v>
      </c>
      <c r="F44" s="62">
        <f>IFERROR(SUMIFS('MGZ BAJIO'!$N$5:$N$6,'MGZ BAJIO'!$H$5:$H$6,"SALIDA",'MGZ BAJIO'!$J$5:$J$6,$B44),0)</f>
        <v>0</v>
      </c>
      <c r="G44" s="62">
        <f>IFERROR(SUMIFS('VICTOR BANAMEX'!$N$66:$N$106,'VICTOR BANAMEX'!$H$66:$H$106,"SALIDA",'VICTOR BANAMEX'!$J$66:$J$106,$B44),0)</f>
        <v>0</v>
      </c>
      <c r="H44" s="62">
        <f>IFERROR(SUMIFS('VICTOR BANORTE'!$N$10:$N$28,'VICTOR BANORTE'!$H$10:$H$28,"SALIDA",'VICTOR BANORTE'!$J$10:$J$28,$B44),0)</f>
        <v>0</v>
      </c>
      <c r="I44" s="62">
        <f>IFERROR(SUMIFS(RODRIGO!$N$2:$N$2,RODRIGO!$H$2:$H$2,"SALIDA",RODRIGO!$J$2:$J$2,$B44),0)</f>
        <v>0</v>
      </c>
      <c r="J44" s="62">
        <f>IFERROR(SUMIFS(MOY!$N$13:$N$21,MOY!$H$13:$H$21,"SALIDA",MOY!$J$13:$J$21,$B44),0)</f>
        <v>0</v>
      </c>
      <c r="K44" s="62">
        <f>IFERROR(SUMIFS('NORMA RUTH'!$N$13:$N$16,'NORMA RUTH'!$H$13:$H$16,"SALIDA",'NORMA RUTH'!$J$13:$J$16,$B44),0)</f>
        <v>0</v>
      </c>
      <c r="L44" s="62">
        <f>IFERROR(SUMIFS(VALERIA!$N$11:$N$13,VALERIA!$H$11:$H$13,"SALIDA",VALERIA!$J$11:$J$13,$B44),0)</f>
        <v>0</v>
      </c>
      <c r="M44" s="62">
        <f>IFERROR(SUMIFS('MANUEL BANAMEX'!$N$26:$N$29,'MANUEL BANAMEX'!$H$26:$H$29,"SALIDA",'MANUEL BANAMEX'!$J$26:$J$29,$B44),0)</f>
        <v>0</v>
      </c>
      <c r="N44" s="62">
        <f>IFERROR(SUMIFS(ROBERTO!$N$2:$N$2,ROBERTO!$H$2:$H$2,"SALIDA",ROBERTO!$J$2:$J$2,$B44),0)</f>
        <v>0</v>
      </c>
      <c r="O44" s="62">
        <f>IFERROR(SUMIFS(JUAN!$N$12:$N$19,JUAN!$H$12:$H$19,"SALIDA",JUAN!$J$12:$J$19,$B44),0)</f>
        <v>0</v>
      </c>
      <c r="P44" s="62">
        <f>IFERROR(SUMIFS('NORMA SANCHEZ'!$N$15:$N$18,'NORMA SANCHEZ'!$H$15:$H$18,"SALIDA",'NORMA SANCHEZ'!$J$15:$J$18,$B44),0)</f>
        <v>0</v>
      </c>
      <c r="Q44" s="62">
        <f>IFERROR(SUMIFS('JOSE CARLOS'!$N$17:$N$23,'JOSE CARLOS'!$H$17:$H$23,"SALIDA",'JOSE CARLOS'!$J$17:$J$23,$B44),0)</f>
        <v>0</v>
      </c>
      <c r="R44" s="62">
        <f>IFERROR(SUMIFS('LUIS ENRIQUE '!$N$22:$N$29,'LUIS ENRIQUE '!$H$22:$H$29,"SALIDA",'LUIS ENRIQUE '!$J$22:$J$29,$B44),0)</f>
        <v>0</v>
      </c>
      <c r="S44" s="62">
        <f>IFERROR(SUMIFS(CESARIA!$N$16:$N$18,CESARIA!$H$16:$H$18,"SALIDA",CESARIA!$J$16:$J$18,$B44),0)</f>
        <v>0</v>
      </c>
      <c r="T44" s="62">
        <f>IFERROR(SUMIFS(ALAN!$N$15:$N$25,ALAN!$H$15:$H$25,"SALIDA",ALAN!$J$15:$J$25,$B44),0)</f>
        <v>0</v>
      </c>
      <c r="U44" s="62">
        <f>IFERROR(SUMIFS(ELVIA!$N$7:$N$12,ELVIA!$H$7:$H$12,"SALIDA",ELVIA!$J$7:$J$12,$B44),0)</f>
        <v>0</v>
      </c>
      <c r="V44" s="62">
        <f>IFERROR(SUMIFS(CAJA!$N$587:$N$1165,CAJA!$H$587:$H$1165,"SALIDA",CAJA!$J$587:$J$1165,$B44),0)</f>
        <v>0</v>
      </c>
      <c r="W44" s="62">
        <f>IFERROR(SUMIFS('CAJA TIGRES'!$N$140:$N$302,'CAJA TIGRES'!$H$140:$H$302,"SALIDA",'CAJA TIGRES'!$J$140:$J$302,$B44),0)</f>
        <v>0</v>
      </c>
      <c r="X44" s="62">
        <f>IFERROR(SUMIFS(RESERVA!$N$2:$N$2,RESERVA!$H$2:$H$2,"SALIDA",RESERVA!$J$2:$J$2,$B44),0)</f>
        <v>0</v>
      </c>
      <c r="Y44" s="96">
        <f t="shared" si="6"/>
        <v>0</v>
      </c>
      <c r="Z44" s="96">
        <f>Y44+'ENE25'!Z44</f>
        <v>0</v>
      </c>
    </row>
    <row r="45" spans="1:26" x14ac:dyDescent="0.3">
      <c r="A45" s="92"/>
      <c r="B45" s="61" t="s">
        <v>216</v>
      </c>
      <c r="C45" s="62">
        <f>IFERROR(SUMIFS('MGZ121'!$N$176:$N$312,'MGZ121'!H$176:H$312,"SALIDA",'MGZ121'!$J$176:$J$312,$B45),0)</f>
        <v>0</v>
      </c>
      <c r="D45" s="62">
        <f>IFERROR(SUMIFS('MGZ BBVA'!$N$89:$N$189,'MGZ BBVA'!$H$89:$H$189,"SALIDA",'MGZ BBVA'!$J$89:$J$189,$B45),0)</f>
        <v>0</v>
      </c>
      <c r="E45" s="62">
        <f>IFERROR(SUMIFS('MGZ DOLARES'!$N$2:$N$2,'MGZ DOLARES'!$F$2:$F$2,"SALIDA",'MGZ DOLARES'!$J$2:$J$2,$B45),0)</f>
        <v>0</v>
      </c>
      <c r="F45" s="62">
        <f>IFERROR(SUMIFS('MGZ BAJIO'!$N$5:$N$6,'MGZ BAJIO'!$H$5:$H$6,"SALIDA",'MGZ BAJIO'!$J$5:$J$6,$B45),0)</f>
        <v>0</v>
      </c>
      <c r="G45" s="62">
        <f>IFERROR(SUMIFS('VICTOR BANAMEX'!$N$66:$N$106,'VICTOR BANAMEX'!$H$66:$H$106,"SALIDA",'VICTOR BANAMEX'!$J$66:$J$106,$B45),0)</f>
        <v>0</v>
      </c>
      <c r="H45" s="62">
        <f>IFERROR(SUMIFS('VICTOR BANORTE'!$N$10:$N$28,'VICTOR BANORTE'!$H$10:$H$28,"SALIDA",'VICTOR BANORTE'!$J$10:$J$28,$B45),0)</f>
        <v>0</v>
      </c>
      <c r="I45" s="62">
        <f>IFERROR(SUMIFS(RODRIGO!$N$2:$N$2,RODRIGO!$H$2:$H$2,"SALIDA",RODRIGO!$J$2:$J$2,$B45),0)</f>
        <v>0</v>
      </c>
      <c r="J45" s="62">
        <f>IFERROR(SUMIFS(MOY!$N$13:$N$21,MOY!$H$13:$H$21,"SALIDA",MOY!$J$13:$J$21,$B45),0)</f>
        <v>0</v>
      </c>
      <c r="K45" s="62">
        <f>IFERROR(SUMIFS('NORMA RUTH'!$N$13:$N$16,'NORMA RUTH'!$H$13:$H$16,"SALIDA",'NORMA RUTH'!$J$13:$J$16,$B45),0)</f>
        <v>0</v>
      </c>
      <c r="L45" s="62">
        <f>IFERROR(SUMIFS(VALERIA!$N$11:$N$13,VALERIA!$H$11:$H$13,"SALIDA",VALERIA!$J$11:$J$13,$B45),0)</f>
        <v>0</v>
      </c>
      <c r="M45" s="62">
        <f>IFERROR(SUMIFS('MANUEL BANAMEX'!$N$26:$N$29,'MANUEL BANAMEX'!$H$26:$H$29,"SALIDA",'MANUEL BANAMEX'!$J$26:$J$29,$B45),0)</f>
        <v>0</v>
      </c>
      <c r="N45" s="62">
        <f>IFERROR(SUMIFS(ROBERTO!$N$2:$N$2,ROBERTO!$H$2:$H$2,"SALIDA",ROBERTO!$J$2:$J$2,$B45),0)</f>
        <v>0</v>
      </c>
      <c r="O45" s="62">
        <f>IFERROR(SUMIFS(JUAN!$N$12:$N$19,JUAN!$H$12:$H$19,"SALIDA",JUAN!$J$12:$J$19,$B45),0)</f>
        <v>0</v>
      </c>
      <c r="P45" s="62">
        <f>IFERROR(SUMIFS('NORMA SANCHEZ'!$N$15:$N$18,'NORMA SANCHEZ'!$H$15:$H$18,"SALIDA",'NORMA SANCHEZ'!$J$15:$J$18,$B45),0)</f>
        <v>0</v>
      </c>
      <c r="Q45" s="62">
        <f>IFERROR(SUMIFS('JOSE CARLOS'!$N$17:$N$23,'JOSE CARLOS'!$H$17:$H$23,"SALIDA",'JOSE CARLOS'!$J$17:$J$23,$B45),0)</f>
        <v>0</v>
      </c>
      <c r="R45" s="62">
        <f>IFERROR(SUMIFS('LUIS ENRIQUE '!$N$22:$N$29,'LUIS ENRIQUE '!$H$22:$H$29,"SALIDA",'LUIS ENRIQUE '!$J$22:$J$29,$B45),0)</f>
        <v>0</v>
      </c>
      <c r="S45" s="62">
        <f>IFERROR(SUMIFS(CESARIA!$N$16:$N$18,CESARIA!$H$16:$H$18,"SALIDA",CESARIA!$J$16:$J$18,$B45),0)</f>
        <v>0</v>
      </c>
      <c r="T45" s="62">
        <f>IFERROR(SUMIFS(ALAN!$N$15:$N$25,ALAN!$H$15:$H$25,"SALIDA",ALAN!$J$15:$J$25,$B45),0)</f>
        <v>0</v>
      </c>
      <c r="U45" s="62">
        <f>IFERROR(SUMIFS(ELVIA!$N$7:$N$12,ELVIA!$H$7:$H$12,"SALIDA",ELVIA!$J$7:$J$12,$B45),0)</f>
        <v>0</v>
      </c>
      <c r="V45" s="62">
        <f>IFERROR(SUMIFS(CAJA!$N$587:$N$1165,CAJA!$H$587:$H$1165,"SALIDA",CAJA!$J$587:$J$1165,$B45),0)</f>
        <v>2000</v>
      </c>
      <c r="W45" s="62">
        <f>IFERROR(SUMIFS('CAJA TIGRES'!$N$140:$N$302,'CAJA TIGRES'!$H$140:$H$302,"SALIDA",'CAJA TIGRES'!$J$140:$J$302,$B45),0)</f>
        <v>2000</v>
      </c>
      <c r="X45" s="62">
        <f>IFERROR(SUMIFS(RESERVA!$N$2:$N$2,RESERVA!$H$2:$H$2,"SALIDA",RESERVA!$J$2:$J$2,$B45),0)</f>
        <v>0</v>
      </c>
      <c r="Y45" s="96">
        <f t="shared" si="6"/>
        <v>4000</v>
      </c>
      <c r="Z45" s="96">
        <f>Y45+'ENE25'!Z45</f>
        <v>10000</v>
      </c>
    </row>
    <row r="46" spans="1:26" x14ac:dyDescent="0.3">
      <c r="A46" s="92"/>
      <c r="B46" s="61" t="s">
        <v>217</v>
      </c>
      <c r="C46" s="62">
        <f>IFERROR(SUMIFS('MGZ121'!$N$176:$N$312,'MGZ121'!H$176:H$312,"SALIDA",'MGZ121'!$J$176:$J$312,$B46),0)</f>
        <v>0</v>
      </c>
      <c r="D46" s="62">
        <f>IFERROR(SUMIFS('MGZ BBVA'!$N$89:$N$189,'MGZ BBVA'!$H$89:$H$189,"SALIDA",'MGZ BBVA'!$J$89:$J$189,$B46),0)</f>
        <v>0</v>
      </c>
      <c r="E46" s="62">
        <f>IFERROR(SUMIFS('MGZ DOLARES'!$N$2:$N$2,'MGZ DOLARES'!$F$2:$F$2,"SALIDA",'MGZ DOLARES'!$J$2:$J$2,$B46),0)</f>
        <v>0</v>
      </c>
      <c r="F46" s="62">
        <f>IFERROR(SUMIFS('MGZ BAJIO'!$N$5:$N$6,'MGZ BAJIO'!$H$5:$H$6,"SALIDA",'MGZ BAJIO'!$J$5:$J$6,$B46),0)</f>
        <v>0</v>
      </c>
      <c r="G46" s="62">
        <f>IFERROR(SUMIFS('VICTOR BANAMEX'!$N$66:$N$106,'VICTOR BANAMEX'!$H$66:$H$106,"SALIDA",'VICTOR BANAMEX'!$J$66:$J$106,$B46),0)</f>
        <v>0</v>
      </c>
      <c r="H46" s="62">
        <f>IFERROR(SUMIFS('VICTOR BANORTE'!$N$10:$N$28,'VICTOR BANORTE'!$H$10:$H$28,"SALIDA",'VICTOR BANORTE'!$J$10:$J$28,$B46),0)</f>
        <v>0</v>
      </c>
      <c r="I46" s="62">
        <f>IFERROR(SUMIFS(RODRIGO!$N$2:$N$2,RODRIGO!$H$2:$H$2,"SALIDA",RODRIGO!$J$2:$J$2,$B46),0)</f>
        <v>0</v>
      </c>
      <c r="J46" s="62">
        <f>IFERROR(SUMIFS(MOY!$N$13:$N$21,MOY!$H$13:$H$21,"SALIDA",MOY!$J$13:$J$21,$B46),0)</f>
        <v>0</v>
      </c>
      <c r="K46" s="62">
        <f>IFERROR(SUMIFS('NORMA RUTH'!$N$13:$N$16,'NORMA RUTH'!$H$13:$H$16,"SALIDA",'NORMA RUTH'!$J$13:$J$16,$B46),0)</f>
        <v>0</v>
      </c>
      <c r="L46" s="62">
        <f>IFERROR(SUMIFS(VALERIA!$N$11:$N$13,VALERIA!$H$11:$H$13,"SALIDA",VALERIA!$J$11:$J$13,$B46),0)</f>
        <v>0</v>
      </c>
      <c r="M46" s="62">
        <f>IFERROR(SUMIFS('MANUEL BANAMEX'!$N$26:$N$29,'MANUEL BANAMEX'!$H$26:$H$29,"SALIDA",'MANUEL BANAMEX'!$J$26:$J$29,$B46),0)</f>
        <v>0</v>
      </c>
      <c r="N46" s="62">
        <f>IFERROR(SUMIFS(ROBERTO!$N$2:$N$2,ROBERTO!$H$2:$H$2,"SALIDA",ROBERTO!$J$2:$J$2,$B46),0)</f>
        <v>0</v>
      </c>
      <c r="O46" s="62">
        <f>IFERROR(SUMIFS(JUAN!$N$12:$N$19,JUAN!$H$12:$H$19,"SALIDA",JUAN!$J$12:$J$19,$B46),0)</f>
        <v>0</v>
      </c>
      <c r="P46" s="62">
        <f>IFERROR(SUMIFS('NORMA SANCHEZ'!$N$15:$N$18,'NORMA SANCHEZ'!$H$15:$H$18,"SALIDA",'NORMA SANCHEZ'!$J$15:$J$18,$B46),0)</f>
        <v>0</v>
      </c>
      <c r="Q46" s="62">
        <f>IFERROR(SUMIFS('JOSE CARLOS'!$N$17:$N$23,'JOSE CARLOS'!$H$17:$H$23,"SALIDA",'JOSE CARLOS'!$J$17:$J$23,$B46),0)</f>
        <v>0</v>
      </c>
      <c r="R46" s="62">
        <f>IFERROR(SUMIFS('LUIS ENRIQUE '!$N$22:$N$29,'LUIS ENRIQUE '!$H$22:$H$29,"SALIDA",'LUIS ENRIQUE '!$J$22:$J$29,$B46),0)</f>
        <v>0</v>
      </c>
      <c r="S46" s="62">
        <f>IFERROR(SUMIFS(CESARIA!$N$16:$N$18,CESARIA!$H$16:$H$18,"SALIDA",CESARIA!$J$16:$J$18,$B46),0)</f>
        <v>0</v>
      </c>
      <c r="T46" s="62">
        <f>IFERROR(SUMIFS(ALAN!$N$15:$N$25,ALAN!$H$15:$H$25,"SALIDA",ALAN!$J$15:$J$25,$B46),0)</f>
        <v>0</v>
      </c>
      <c r="U46" s="62">
        <f>IFERROR(SUMIFS(ELVIA!$N$7:$N$12,ELVIA!$H$7:$H$12,"SALIDA",ELVIA!$J$7:$J$12,$B46),0)</f>
        <v>0</v>
      </c>
      <c r="V46" s="62">
        <f>IFERROR(SUMIFS(CAJA!$N$587:$N$1165,CAJA!$H$587:$H$1165,"SALIDA",CAJA!$J$587:$J$1165,$B46),0)</f>
        <v>0</v>
      </c>
      <c r="W46" s="62">
        <f>IFERROR(SUMIFS('CAJA TIGRES'!$N$140:$N$302,'CAJA TIGRES'!$H$140:$H$302,"SALIDA",'CAJA TIGRES'!$J$140:$J$302,$B46),0)</f>
        <v>0</v>
      </c>
      <c r="X46" s="62">
        <f>IFERROR(SUMIFS(RESERVA!$N$2:$N$2,RESERVA!$H$2:$H$2,"SALIDA",RESERVA!$J$2:$J$2,$B46),0)</f>
        <v>0</v>
      </c>
      <c r="Y46" s="96">
        <f t="shared" si="6"/>
        <v>0</v>
      </c>
      <c r="Z46" s="96">
        <f>Y46+'ENE25'!Z46</f>
        <v>0</v>
      </c>
    </row>
    <row r="47" spans="1:26" x14ac:dyDescent="0.3">
      <c r="A47" s="92"/>
      <c r="B47" s="61" t="s">
        <v>219</v>
      </c>
      <c r="C47" s="62">
        <f>IFERROR(SUMIFS('MGZ121'!$N$176:$N$312,'MGZ121'!H$176:H$312,"SALIDA",'MGZ121'!$J$176:$J$312,$B47),0)</f>
        <v>0</v>
      </c>
      <c r="D47" s="62">
        <f>IFERROR(SUMIFS('MGZ BBVA'!$N$89:$N$189,'MGZ BBVA'!$H$89:$H$189,"SALIDA",'MGZ BBVA'!$J$89:$J$189,$B47),0)</f>
        <v>0</v>
      </c>
      <c r="E47" s="62">
        <f>IFERROR(SUMIFS('MGZ DOLARES'!$N$2:$N$2,'MGZ DOLARES'!$F$2:$F$2,"SALIDA",'MGZ DOLARES'!$J$2:$J$2,$B47),0)</f>
        <v>0</v>
      </c>
      <c r="F47" s="62">
        <f>IFERROR(SUMIFS('MGZ BAJIO'!$N$5:$N$6,'MGZ BAJIO'!$H$5:$H$6,"SALIDA",'MGZ BAJIO'!$J$5:$J$6,$B47),0)</f>
        <v>0</v>
      </c>
      <c r="G47" s="62">
        <f>IFERROR(SUMIFS('VICTOR BANAMEX'!$N$66:$N$106,'VICTOR BANAMEX'!$H$66:$H$106,"SALIDA",'VICTOR BANAMEX'!$J$66:$J$106,$B47),0)</f>
        <v>0</v>
      </c>
      <c r="H47" s="62">
        <f>IFERROR(SUMIFS('VICTOR BANORTE'!$N$10:$N$28,'VICTOR BANORTE'!$H$10:$H$28,"SALIDA",'VICTOR BANORTE'!$J$10:$J$28,$B47),0)</f>
        <v>0</v>
      </c>
      <c r="I47" s="62">
        <f>IFERROR(SUMIFS(RODRIGO!$N$2:$N$2,RODRIGO!$H$2:$H$2,"SALIDA",RODRIGO!$J$2:$J$2,$B47),0)</f>
        <v>0</v>
      </c>
      <c r="J47" s="62">
        <f>IFERROR(SUMIFS(MOY!$N$13:$N$21,MOY!$H$13:$H$21,"SALIDA",MOY!$J$13:$J$21,$B47),0)</f>
        <v>0</v>
      </c>
      <c r="K47" s="62">
        <f>IFERROR(SUMIFS('NORMA RUTH'!$N$13:$N$16,'NORMA RUTH'!$H$13:$H$16,"SALIDA",'NORMA RUTH'!$J$13:$J$16,$B47),0)</f>
        <v>0</v>
      </c>
      <c r="L47" s="62">
        <f>IFERROR(SUMIFS(VALERIA!$N$11:$N$13,VALERIA!$H$11:$H$13,"SALIDA",VALERIA!$J$11:$J$13,$B47),0)</f>
        <v>0</v>
      </c>
      <c r="M47" s="62">
        <f>IFERROR(SUMIFS('MANUEL BANAMEX'!$N$26:$N$29,'MANUEL BANAMEX'!$H$26:$H$29,"SALIDA",'MANUEL BANAMEX'!$J$26:$J$29,$B47),0)</f>
        <v>0</v>
      </c>
      <c r="N47" s="62">
        <f>IFERROR(SUMIFS(ROBERTO!$N$2:$N$2,ROBERTO!$H$2:$H$2,"SALIDA",ROBERTO!$J$2:$J$2,$B47),0)</f>
        <v>0</v>
      </c>
      <c r="O47" s="62">
        <f>IFERROR(SUMIFS(JUAN!$N$12:$N$19,JUAN!$H$12:$H$19,"SALIDA",JUAN!$J$12:$J$19,$B47),0)</f>
        <v>0</v>
      </c>
      <c r="P47" s="62">
        <f>IFERROR(SUMIFS('NORMA SANCHEZ'!$N$15:$N$18,'NORMA SANCHEZ'!$H$15:$H$18,"SALIDA",'NORMA SANCHEZ'!$J$15:$J$18,$B47),0)</f>
        <v>0</v>
      </c>
      <c r="Q47" s="62">
        <f>IFERROR(SUMIFS('JOSE CARLOS'!$N$17:$N$23,'JOSE CARLOS'!$H$17:$H$23,"SALIDA",'JOSE CARLOS'!$J$17:$J$23,$B47),0)</f>
        <v>0</v>
      </c>
      <c r="R47" s="62">
        <f>IFERROR(SUMIFS('LUIS ENRIQUE '!$N$22:$N$29,'LUIS ENRIQUE '!$H$22:$H$29,"SALIDA",'LUIS ENRIQUE '!$J$22:$J$29,$B47),0)</f>
        <v>0</v>
      </c>
      <c r="S47" s="62">
        <f>IFERROR(SUMIFS(CESARIA!$N$16:$N$18,CESARIA!$H$16:$H$18,"SALIDA",CESARIA!$J$16:$J$18,$B47),0)</f>
        <v>0</v>
      </c>
      <c r="T47" s="62">
        <f>IFERROR(SUMIFS(ALAN!$N$15:$N$25,ALAN!$H$15:$H$25,"SALIDA",ALAN!$J$15:$J$25,$B47),0)</f>
        <v>0</v>
      </c>
      <c r="U47" s="62">
        <f>IFERROR(SUMIFS(ELVIA!$N$7:$N$12,ELVIA!$H$7:$H$12,"SALIDA",ELVIA!$J$7:$J$12,$B47),0)</f>
        <v>0</v>
      </c>
      <c r="V47" s="62">
        <f>IFERROR(SUMIFS(CAJA!$N$587:$N$1165,CAJA!$H$587:$H$1165,"SALIDA",CAJA!$J$587:$J$1165,$B47),0)</f>
        <v>26564</v>
      </c>
      <c r="W47" s="62">
        <f>IFERROR(SUMIFS('CAJA TIGRES'!$N$140:$N$302,'CAJA TIGRES'!$H$140:$H$302,"SALIDA",'CAJA TIGRES'!$J$140:$J$302,$B47),0)</f>
        <v>500</v>
      </c>
      <c r="X47" s="62">
        <f>IFERROR(SUMIFS(RESERVA!$N$2:$N$2,RESERVA!$H$2:$H$2,"SALIDA",RESERVA!$J$2:$J$2,$B47),0)</f>
        <v>0</v>
      </c>
      <c r="Y47" s="96">
        <f t="shared" si="6"/>
        <v>27064</v>
      </c>
      <c r="Z47" s="96">
        <f>Y47+'ENE25'!Z47</f>
        <v>54203</v>
      </c>
    </row>
    <row r="48" spans="1:26" x14ac:dyDescent="0.3">
      <c r="A48" s="92"/>
      <c r="B48" s="61" t="s">
        <v>250</v>
      </c>
      <c r="C48" s="62">
        <f>IFERROR(SUMIFS('MGZ121'!$N$176:$N$312,'MGZ121'!H$176:H$312,"SALIDA",'MGZ121'!$J$176:$J$312,$B48),0)</f>
        <v>0</v>
      </c>
      <c r="D48" s="62">
        <f>IFERROR(SUMIFS('MGZ BBVA'!$N$89:$N$189,'MGZ BBVA'!$H$89:$H$189,"SALIDA",'MGZ BBVA'!$J$89:$J$189,$B48),0)</f>
        <v>0</v>
      </c>
      <c r="E48" s="62">
        <f>IFERROR(SUMIFS('MGZ DOLARES'!$N$2:$N$2,'MGZ DOLARES'!$F$2:$F$2,"SALIDA",'MGZ DOLARES'!$J$2:$J$2,$B48),0)</f>
        <v>0</v>
      </c>
      <c r="F48" s="62">
        <f>IFERROR(SUMIFS('MGZ BAJIO'!$N$5:$N$6,'MGZ BAJIO'!$H$5:$H$6,"SALIDA",'MGZ BAJIO'!$J$5:$J$6,$B48),0)</f>
        <v>0</v>
      </c>
      <c r="G48" s="62">
        <f>IFERROR(SUMIFS('VICTOR BANAMEX'!$N$66:$N$106,'VICTOR BANAMEX'!$H$66:$H$106,"SALIDA",'VICTOR BANAMEX'!$J$66:$J$106,$B48),0)</f>
        <v>0</v>
      </c>
      <c r="H48" s="62">
        <f>IFERROR(SUMIFS('VICTOR BANORTE'!$N$10:$N$28,'VICTOR BANORTE'!$H$10:$H$28,"SALIDA",'VICTOR BANORTE'!$J$10:$J$28,$B48),0)</f>
        <v>0</v>
      </c>
      <c r="I48" s="62">
        <f>IFERROR(SUMIFS(RODRIGO!$N$2:$N$2,RODRIGO!$H$2:$H$2,"SALIDA",RODRIGO!$J$2:$J$2,$B48),0)</f>
        <v>0</v>
      </c>
      <c r="J48" s="62">
        <f>IFERROR(SUMIFS(MOY!$N$13:$N$21,MOY!$H$13:$H$21,"SALIDA",MOY!$J$13:$J$21,$B48),0)</f>
        <v>0</v>
      </c>
      <c r="K48" s="62">
        <f>IFERROR(SUMIFS('NORMA RUTH'!$N$13:$N$16,'NORMA RUTH'!$H$13:$H$16,"SALIDA",'NORMA RUTH'!$J$13:$J$16,$B48),0)</f>
        <v>0</v>
      </c>
      <c r="L48" s="62">
        <f>IFERROR(SUMIFS(VALERIA!$N$11:$N$13,VALERIA!$H$11:$H$13,"SALIDA",VALERIA!$J$11:$J$13,$B48),0)</f>
        <v>0</v>
      </c>
      <c r="M48" s="62">
        <f>IFERROR(SUMIFS('MANUEL BANAMEX'!$N$26:$N$29,'MANUEL BANAMEX'!$H$26:$H$29,"SALIDA",'MANUEL BANAMEX'!$J$26:$J$29,$B48),0)</f>
        <v>0</v>
      </c>
      <c r="N48" s="62">
        <f>IFERROR(SUMIFS(ROBERTO!$N$2:$N$2,ROBERTO!$H$2:$H$2,"SALIDA",ROBERTO!$J$2:$J$2,$B48),0)</f>
        <v>0</v>
      </c>
      <c r="O48" s="62">
        <f>IFERROR(SUMIFS(JUAN!$N$12:$N$19,JUAN!$H$12:$H$19,"SALIDA",JUAN!$J$12:$J$19,$B48),0)</f>
        <v>0</v>
      </c>
      <c r="P48" s="62">
        <f>IFERROR(SUMIFS('NORMA SANCHEZ'!$N$15:$N$18,'NORMA SANCHEZ'!$H$15:$H$18,"SALIDA",'NORMA SANCHEZ'!$J$15:$J$18,$B48),0)</f>
        <v>0</v>
      </c>
      <c r="Q48" s="62">
        <f>IFERROR(SUMIFS('JOSE CARLOS'!$N$17:$N$23,'JOSE CARLOS'!$H$17:$H$23,"SALIDA",'JOSE CARLOS'!$J$17:$J$23,$B48),0)</f>
        <v>0</v>
      </c>
      <c r="R48" s="62">
        <f>IFERROR(SUMIFS('LUIS ENRIQUE '!$N$22:$N$29,'LUIS ENRIQUE '!$H$22:$H$29,"SALIDA",'LUIS ENRIQUE '!$J$22:$J$29,$B48),0)</f>
        <v>0</v>
      </c>
      <c r="S48" s="62">
        <f>IFERROR(SUMIFS(CESARIA!$N$16:$N$18,CESARIA!$H$16:$H$18,"SALIDA",CESARIA!$J$16:$J$18,$B48),0)</f>
        <v>0</v>
      </c>
      <c r="T48" s="62">
        <f>IFERROR(SUMIFS(ALAN!$N$15:$N$25,ALAN!$H$15:$H$25,"SALIDA",ALAN!$J$15:$J$25,$B48),0)</f>
        <v>0</v>
      </c>
      <c r="U48" s="62">
        <f>IFERROR(SUMIFS(ELVIA!$N$7:$N$12,ELVIA!$H$7:$H$12,"SALIDA",ELVIA!$J$7:$J$12,$B48),0)</f>
        <v>0</v>
      </c>
      <c r="V48" s="62">
        <f>IFERROR(SUMIFS(CAJA!$N$587:$N$1165,CAJA!$H$587:$H$1165,"SALIDA",CAJA!$J$587:$J$1165,$B48),0)</f>
        <v>0</v>
      </c>
      <c r="W48" s="62">
        <f>IFERROR(SUMIFS('CAJA TIGRES'!$N$140:$N$302,'CAJA TIGRES'!$H$140:$H$302,"SALIDA",'CAJA TIGRES'!$J$140:$J$302,$B48),0)</f>
        <v>0</v>
      </c>
      <c r="X48" s="62">
        <f>IFERROR(SUMIFS(RESERVA!$N$2:$N$2,RESERVA!$H$2:$H$2,"SALIDA",RESERVA!$J$2:$J$2,$B48),0)</f>
        <v>0</v>
      </c>
      <c r="Y48" s="96">
        <f t="shared" si="6"/>
        <v>0</v>
      </c>
      <c r="Z48" s="96">
        <f>Y48+'ENE25'!Z48</f>
        <v>0</v>
      </c>
    </row>
    <row r="49" spans="1:26" s="180" customFormat="1" x14ac:dyDescent="0.3">
      <c r="A49" s="180">
        <v>6</v>
      </c>
      <c r="B49" s="183" t="s">
        <v>56</v>
      </c>
      <c r="C49" s="135">
        <f>SUM(C50:C59)</f>
        <v>57569.74</v>
      </c>
      <c r="D49" s="135">
        <f t="shared" ref="D49:Z49" si="7">SUM(D50:D59)</f>
        <v>0</v>
      </c>
      <c r="E49" s="135">
        <f t="shared" si="7"/>
        <v>0</v>
      </c>
      <c r="F49" s="135">
        <f t="shared" si="7"/>
        <v>0</v>
      </c>
      <c r="G49" s="135">
        <f t="shared" si="7"/>
        <v>27723.88</v>
      </c>
      <c r="H49" s="135">
        <f t="shared" si="7"/>
        <v>1740</v>
      </c>
      <c r="I49" s="135">
        <f t="shared" si="7"/>
        <v>0</v>
      </c>
      <c r="J49" s="135">
        <f t="shared" si="7"/>
        <v>0</v>
      </c>
      <c r="K49" s="135">
        <f t="shared" si="7"/>
        <v>0</v>
      </c>
      <c r="L49" s="135">
        <f t="shared" si="7"/>
        <v>0</v>
      </c>
      <c r="M49" s="135">
        <f t="shared" si="7"/>
        <v>0</v>
      </c>
      <c r="N49" s="135">
        <f>SUM(N50:N59)</f>
        <v>0</v>
      </c>
      <c r="O49" s="135">
        <f t="shared" si="7"/>
        <v>1257.8399999999999</v>
      </c>
      <c r="P49" s="135">
        <f t="shared" si="7"/>
        <v>0</v>
      </c>
      <c r="Q49" s="135">
        <f t="shared" si="7"/>
        <v>0</v>
      </c>
      <c r="R49" s="135">
        <f t="shared" si="7"/>
        <v>0</v>
      </c>
      <c r="S49" s="135">
        <f t="shared" si="7"/>
        <v>1721.84</v>
      </c>
      <c r="T49" s="135">
        <f t="shared" si="7"/>
        <v>475.94</v>
      </c>
      <c r="U49" s="135">
        <f t="shared" si="7"/>
        <v>0</v>
      </c>
      <c r="V49" s="135">
        <f t="shared" si="7"/>
        <v>26684.14</v>
      </c>
      <c r="W49" s="135">
        <f t="shared" si="7"/>
        <v>1757</v>
      </c>
      <c r="X49" s="135">
        <f t="shared" si="7"/>
        <v>0</v>
      </c>
      <c r="Y49" s="135">
        <f>SUM(Y50:Y59)</f>
        <v>118930.38</v>
      </c>
      <c r="Z49" s="135">
        <f t="shared" si="7"/>
        <v>453695.35000000003</v>
      </c>
    </row>
    <row r="50" spans="1:26" x14ac:dyDescent="0.3">
      <c r="A50">
        <v>6.1</v>
      </c>
      <c r="B50" s="60" t="s">
        <v>88</v>
      </c>
      <c r="C50" s="62">
        <f>IFERROR(SUMIFS('MGZ121'!$N$176:$N$312,'MGZ121'!H$176:H$312,"SALIDA",'MGZ121'!$J$176:$J$312,$B50),0)</f>
        <v>13218.56</v>
      </c>
      <c r="D50" s="62">
        <f>IFERROR(SUMIFS('MGZ BBVA'!$N$89:$N$189,'MGZ BBVA'!$H$89:$H$189,"SALIDA",'MGZ BBVA'!$J$89:$J$189,$B50),0)</f>
        <v>0</v>
      </c>
      <c r="E50" s="62">
        <f>IFERROR(SUMIFS('MGZ DOLARES'!$N$2:$N$2,'MGZ DOLARES'!$F$2:$F$2,"SALIDA",'MGZ DOLARES'!$J$2:$J$2,$B50),0)</f>
        <v>0</v>
      </c>
      <c r="F50" s="62">
        <f>IFERROR(SUMIFS('MGZ BAJIO'!$N$5:$N$6,'MGZ BAJIO'!$H$5:$H$6,"SALIDA",'MGZ BAJIO'!$J$5:$J$6,$B50),0)</f>
        <v>0</v>
      </c>
      <c r="G50" s="62">
        <f>IFERROR(SUMIFS('VICTOR BANAMEX'!$N$66:$N$106,'VICTOR BANAMEX'!$H$66:$H$106,"SALIDA",'VICTOR BANAMEX'!$J$66:$J$106,$B50),0)</f>
        <v>11740</v>
      </c>
      <c r="H50" s="62">
        <f>IFERROR(SUMIFS('VICTOR BANORTE'!$N$10:$N$28,'VICTOR BANORTE'!$H$10:$H$28,"SALIDA",'VICTOR BANORTE'!$J$10:$J$28,$B50),0)</f>
        <v>1740</v>
      </c>
      <c r="I50" s="62">
        <f>IFERROR(SUMIFS(RODRIGO!$N$2:$N$2,RODRIGO!$H$2:$H$2,"SALIDA",RODRIGO!$J$2:$J$2,$B50),0)</f>
        <v>0</v>
      </c>
      <c r="J50" s="62">
        <f>IFERROR(SUMIFS(MOY!$N$13:$N$21,MOY!$H$13:$H$21,"SALIDA",MOY!$J$13:$J$21,$B50),0)</f>
        <v>0</v>
      </c>
      <c r="K50" s="62">
        <f>IFERROR(SUMIFS('NORMA RUTH'!$N$13:$N$16,'NORMA RUTH'!$H$13:$H$16,"SALIDA",'NORMA RUTH'!$J$13:$J$16,$B50),0)</f>
        <v>0</v>
      </c>
      <c r="L50" s="62">
        <f>IFERROR(SUMIFS(VALERIA!$N$11:$N$13,VALERIA!$H$11:$H$13,"SALIDA",VALERIA!$J$11:$J$13,$B50),0)</f>
        <v>0</v>
      </c>
      <c r="M50" s="62">
        <f>IFERROR(SUMIFS('MANUEL BANAMEX'!$N$26:$N$29,'MANUEL BANAMEX'!$H$26:$H$29,"SALIDA",'MANUEL BANAMEX'!$J$26:$J$29,$B50),0)</f>
        <v>0</v>
      </c>
      <c r="N50" s="62">
        <f>IFERROR(SUMIFS(ROBERTO!$N$2:$N$2,ROBERTO!$H$2:$H$2,"SALIDA",ROBERTO!$J$2:$J$2,$B50),0)</f>
        <v>0</v>
      </c>
      <c r="O50" s="62">
        <f>IFERROR(SUMIFS(JUAN!$N$12:$N$19,JUAN!$H$12:$H$19,"SALIDA",JUAN!$J$12:$J$19,$B50),0)</f>
        <v>0</v>
      </c>
      <c r="P50" s="62">
        <f>IFERROR(SUMIFS('NORMA SANCHEZ'!$N$15:$N$18,'NORMA SANCHEZ'!$H$15:$H$18,"SALIDA",'NORMA SANCHEZ'!$J$15:$J$18,$B50),0)</f>
        <v>0</v>
      </c>
      <c r="Q50" s="62">
        <f>IFERROR(SUMIFS('JOSE CARLOS'!$N$17:$N$23,'JOSE CARLOS'!$H$17:$H$23,"SALIDA",'JOSE CARLOS'!$J$17:$J$23,$B50),0)</f>
        <v>0</v>
      </c>
      <c r="R50" s="62">
        <f>IFERROR(SUMIFS('LUIS ENRIQUE '!$N$22:$N$29,'LUIS ENRIQUE '!$H$22:$H$29,"SALIDA",'LUIS ENRIQUE '!$J$22:$J$29,$B50),0)</f>
        <v>0</v>
      </c>
      <c r="S50" s="62">
        <f>IFERROR(SUMIFS(CESARIA!$N$16:$N$18,CESARIA!$H$16:$H$18,"SALIDA",CESARIA!$J$16:$J$18,$B50),0)</f>
        <v>0</v>
      </c>
      <c r="T50" s="62">
        <f>IFERROR(SUMIFS(ALAN!$N$15:$N$25,ALAN!$H$15:$H$25,"SALIDA",ALAN!$J$15:$J$25,$B50),0)</f>
        <v>0</v>
      </c>
      <c r="U50" s="62">
        <f>IFERROR(SUMIFS(ELVIA!$N$7:$N$12,ELVIA!$H$7:$H$12,"SALIDA",ELVIA!$J$7:$J$12,$B50),0)</f>
        <v>0</v>
      </c>
      <c r="V50" s="62">
        <f>IFERROR(SUMIFS(CAJA!$N$587:$N$1165,CAJA!$H$587:$H$1165,"SALIDA",CAJA!$J$587:$J$1165,$B50),0)</f>
        <v>3000</v>
      </c>
      <c r="W50" s="62">
        <f>IFERROR(SUMIFS('CAJA TIGRES'!$N$140:$N$302,'CAJA TIGRES'!$H$140:$H$302,"SALIDA",'CAJA TIGRES'!$J$140:$J$302,$B50),0)</f>
        <v>0</v>
      </c>
      <c r="X50" s="62">
        <f>IFERROR(SUMIFS(RESERVA!$N$2:$N$2,RESERVA!$H$2:$H$2,"SALIDA",RESERVA!$J$2:$J$2,$B50),0)</f>
        <v>0</v>
      </c>
      <c r="Y50" s="96">
        <f>SUM(C50:X50)</f>
        <v>29698.559999999998</v>
      </c>
      <c r="Z50" s="96">
        <f>Y50+'ENE25'!Z50</f>
        <v>93158.56</v>
      </c>
    </row>
    <row r="51" spans="1:26" x14ac:dyDescent="0.3">
      <c r="A51">
        <v>6.2</v>
      </c>
      <c r="B51" s="60" t="s">
        <v>89</v>
      </c>
      <c r="C51" s="62">
        <f>IFERROR(SUMIFS('MGZ121'!$N$176:$N$312,'MGZ121'!H$176:H$312,"SALIDA",'MGZ121'!$J$176:$J$312,$B51),0)</f>
        <v>41771.18</v>
      </c>
      <c r="D51" s="62">
        <f>IFERROR(SUMIFS('MGZ BBVA'!$N$89:$N$189,'MGZ BBVA'!$H$89:$H$189,"SALIDA",'MGZ BBVA'!$J$89:$J$189,$B51),0)</f>
        <v>0</v>
      </c>
      <c r="E51" s="62">
        <f>IFERROR(SUMIFS('MGZ DOLARES'!$N$2:$N$2,'MGZ DOLARES'!$F$2:$F$2,"SALIDA",'MGZ DOLARES'!$J$2:$J$2,$B51),0)</f>
        <v>0</v>
      </c>
      <c r="F51" s="62">
        <f>IFERROR(SUMIFS('MGZ BAJIO'!$N$5:$N$6,'MGZ BAJIO'!$H$5:$H$6,"SALIDA",'MGZ BAJIO'!$J$5:$J$6,$B51),0)</f>
        <v>0</v>
      </c>
      <c r="G51" s="62">
        <f>IFERROR(SUMIFS('VICTOR BANAMEX'!$N$66:$N$106,'VICTOR BANAMEX'!$H$66:$H$106,"SALIDA",'VICTOR BANAMEX'!$J$66:$J$106,$B51),0)</f>
        <v>8792.44</v>
      </c>
      <c r="H51" s="62">
        <f>IFERROR(SUMIFS('VICTOR BANORTE'!$N$10:$N$28,'VICTOR BANORTE'!$H$10:$H$28,"SALIDA",'VICTOR BANORTE'!$J$10:$J$28,$B51),0)</f>
        <v>0</v>
      </c>
      <c r="I51" s="62">
        <f>IFERROR(SUMIFS(RODRIGO!$N$2:$N$2,RODRIGO!$H$2:$H$2,"SALIDA",RODRIGO!$J$2:$J$2,$B51),0)</f>
        <v>0</v>
      </c>
      <c r="J51" s="62">
        <f>IFERROR(SUMIFS(MOY!$N$13:$N$21,MOY!$H$13:$H$21,"SALIDA",MOY!$J$13:$J$21,$B51),0)</f>
        <v>0</v>
      </c>
      <c r="K51" s="62">
        <f>IFERROR(SUMIFS('NORMA RUTH'!$N$13:$N$16,'NORMA RUTH'!$H$13:$H$16,"SALIDA",'NORMA RUTH'!$J$13:$J$16,$B51),0)</f>
        <v>0</v>
      </c>
      <c r="L51" s="62">
        <f>IFERROR(SUMIFS(VALERIA!$N$11:$N$13,VALERIA!$H$11:$H$13,"SALIDA",VALERIA!$J$11:$J$13,$B51),0)</f>
        <v>0</v>
      </c>
      <c r="M51" s="62">
        <f>IFERROR(SUMIFS('MANUEL BANAMEX'!$N$26:$N$29,'MANUEL BANAMEX'!$H$26:$H$29,"SALIDA",'MANUEL BANAMEX'!$J$26:$J$29,$B51),0)</f>
        <v>0</v>
      </c>
      <c r="N51" s="62">
        <f>IFERROR(SUMIFS(ROBERTO!$N$2:$N$2,ROBERTO!$H$2:$H$2,"SALIDA",ROBERTO!$J$2:$J$2,$B51),0)</f>
        <v>0</v>
      </c>
      <c r="O51" s="62">
        <f>IFERROR(SUMIFS(JUAN!$N$12:$N$19,JUAN!$H$12:$H$19,"SALIDA",JUAN!$J$12:$J$19,$B51),0)</f>
        <v>1257.8399999999999</v>
      </c>
      <c r="P51" s="62">
        <f>IFERROR(SUMIFS('NORMA SANCHEZ'!$N$15:$N$18,'NORMA SANCHEZ'!$H$15:$H$18,"SALIDA",'NORMA SANCHEZ'!$J$15:$J$18,$B51),0)</f>
        <v>0</v>
      </c>
      <c r="Q51" s="62">
        <f>IFERROR(SUMIFS('JOSE CARLOS'!$N$17:$N$23,'JOSE CARLOS'!$H$17:$H$23,"SALIDA",'JOSE CARLOS'!$J$17:$J$23,$B51),0)</f>
        <v>0</v>
      </c>
      <c r="R51" s="62">
        <f>IFERROR(SUMIFS('LUIS ENRIQUE '!$N$22:$N$29,'LUIS ENRIQUE '!$H$22:$H$29,"SALIDA",'LUIS ENRIQUE '!$J$22:$J$29,$B51),0)</f>
        <v>0</v>
      </c>
      <c r="S51" s="62">
        <f>IFERROR(SUMIFS(CESARIA!$N$16:$N$18,CESARIA!$H$16:$H$18,"SALIDA",CESARIA!$J$16:$J$18,$B51),0)</f>
        <v>1257.8399999999999</v>
      </c>
      <c r="T51" s="62">
        <f>IFERROR(SUMIFS(ALAN!$N$15:$N$25,ALAN!$H$15:$H$25,"SALIDA",ALAN!$J$15:$J$25,$B51),0)</f>
        <v>0</v>
      </c>
      <c r="U51" s="62">
        <f>IFERROR(SUMIFS(ELVIA!$N$7:$N$12,ELVIA!$H$7:$H$12,"SALIDA",ELVIA!$J$7:$J$12,$B51),0)</f>
        <v>0</v>
      </c>
      <c r="V51" s="62">
        <f>IFERROR(SUMIFS(CAJA!$N$587:$N$1165,CAJA!$H$587:$H$1165,"SALIDA",CAJA!$J$587:$J$1165,$B51),0)</f>
        <v>3769.14</v>
      </c>
      <c r="W51" s="62">
        <f>IFERROR(SUMIFS('CAJA TIGRES'!$N$140:$N$302,'CAJA TIGRES'!$H$140:$H$302,"SALIDA",'CAJA TIGRES'!$J$140:$J$302,$B51),0)</f>
        <v>0</v>
      </c>
      <c r="X51" s="62">
        <f>IFERROR(SUMIFS(RESERVA!$N$2:$N$2,RESERVA!$H$2:$H$2,"SALIDA",RESERVA!$J$2:$J$2,$B51),0)</f>
        <v>0</v>
      </c>
      <c r="Y51" s="96">
        <f>SUM(C51:X51)</f>
        <v>56848.439999999995</v>
      </c>
      <c r="Z51" s="96">
        <f>Y51+'ENE25'!Z51</f>
        <v>227455.57</v>
      </c>
    </row>
    <row r="52" spans="1:26" x14ac:dyDescent="0.3">
      <c r="B52" s="60" t="s">
        <v>8786</v>
      </c>
      <c r="C52" s="62">
        <f>IFERROR(SUMIFS('MGZ121'!$N$176:$N$312,'MGZ121'!H$176:H$312,"SALIDA",'MGZ121'!$J$176:$J$312,$B52),0)</f>
        <v>0</v>
      </c>
      <c r="D52" s="62">
        <f>IFERROR(SUMIFS('MGZ BBVA'!$N$89:$N$189,'MGZ BBVA'!$H$89:$H$189,"SALIDA",'MGZ BBVA'!$J$89:$J$189,$B52),0)</f>
        <v>0</v>
      </c>
      <c r="E52" s="62">
        <f>IFERROR(SUMIFS('MGZ DOLARES'!$N$2:$N$2,'MGZ DOLARES'!$F$2:$F$2,"SALIDA",'MGZ DOLARES'!$J$2:$J$2,$B52),0)</f>
        <v>0</v>
      </c>
      <c r="F52" s="62">
        <f>IFERROR(SUMIFS('MGZ BAJIO'!$N$5:$N$6,'MGZ BAJIO'!$H$5:$H$6,"SALIDA",'MGZ BAJIO'!$J$5:$J$6,$B52),0)</f>
        <v>0</v>
      </c>
      <c r="G52" s="62">
        <f>IFERROR(SUMIFS('VICTOR BANAMEX'!$N$66:$N$106,'VICTOR BANAMEX'!$H$66:$H$106,"SALIDA",'VICTOR BANAMEX'!$J$66:$J$106,$B52),0)</f>
        <v>0</v>
      </c>
      <c r="H52" s="62">
        <f>IFERROR(SUMIFS('VICTOR BANORTE'!$N$10:$N$28,'VICTOR BANORTE'!$H$10:$H$28,"SALIDA",'VICTOR BANORTE'!$J$10:$J$28,$B52),0)</f>
        <v>0</v>
      </c>
      <c r="I52" s="62">
        <f>IFERROR(SUMIFS(RODRIGO!$N$2:$N$2,RODRIGO!$H$2:$H$2,"SALIDA",RODRIGO!$J$2:$J$2,$B52),0)</f>
        <v>0</v>
      </c>
      <c r="J52" s="62">
        <f>IFERROR(SUMIFS(MOY!$N$13:$N$21,MOY!$H$13:$H$21,"SALIDA",MOY!$J$13:$J$21,$B52),0)</f>
        <v>0</v>
      </c>
      <c r="K52" s="62">
        <f>IFERROR(SUMIFS('NORMA RUTH'!$N$13:$N$16,'NORMA RUTH'!$H$13:$H$16,"SALIDA",'NORMA RUTH'!$J$13:$J$16,$B52),0)</f>
        <v>0</v>
      </c>
      <c r="L52" s="62">
        <f>IFERROR(SUMIFS(VALERIA!$N$11:$N$13,VALERIA!$H$11:$H$13,"SALIDA",VALERIA!$J$11:$J$13,$B52),0)</f>
        <v>0</v>
      </c>
      <c r="M52" s="62">
        <f>IFERROR(SUMIFS('MANUEL BANAMEX'!$N$26:$N$29,'MANUEL BANAMEX'!$H$26:$H$29,"SALIDA",'MANUEL BANAMEX'!$J$26:$J$29,$B52),0)</f>
        <v>0</v>
      </c>
      <c r="N52" s="62">
        <f>IFERROR(SUMIFS(ROBERTO!$N$2:$N$2,ROBERTO!$H$2:$H$2,"SALIDA",ROBERTO!$J$2:$J$2,$B52),0)</f>
        <v>0</v>
      </c>
      <c r="O52" s="62">
        <f>IFERROR(SUMIFS(JUAN!$N$12:$N$19,JUAN!$H$12:$H$19,"SALIDA",JUAN!$J$12:$J$19,$B52),0)</f>
        <v>0</v>
      </c>
      <c r="P52" s="62">
        <f>IFERROR(SUMIFS('NORMA SANCHEZ'!$N$15:$N$18,'NORMA SANCHEZ'!$H$15:$H$18,"SALIDA",'NORMA SANCHEZ'!$J$15:$J$18,$B52),0)</f>
        <v>0</v>
      </c>
      <c r="Q52" s="62">
        <f>IFERROR(SUMIFS('JOSE CARLOS'!$N$17:$N$23,'JOSE CARLOS'!$H$17:$H$23,"SALIDA",'JOSE CARLOS'!$J$17:$J$23,$B52),0)</f>
        <v>0</v>
      </c>
      <c r="R52" s="62">
        <f>IFERROR(SUMIFS('LUIS ENRIQUE '!$N$22:$N$29,'LUIS ENRIQUE '!$H$22:$H$29,"SALIDA",'LUIS ENRIQUE '!$J$22:$J$29,$B52),0)</f>
        <v>0</v>
      </c>
      <c r="S52" s="62">
        <f>IFERROR(SUMIFS(CESARIA!$N$16:$N$18,CESARIA!$H$16:$H$18,"SALIDA",CESARIA!$J$16:$J$18,$B52),0)</f>
        <v>0</v>
      </c>
      <c r="T52" s="62">
        <f>IFERROR(SUMIFS(ALAN!$N$15:$N$25,ALAN!$H$15:$H$25,"SALIDA",ALAN!$J$15:$J$25,$B52),0)</f>
        <v>0</v>
      </c>
      <c r="U52" s="62">
        <f>IFERROR(SUMIFS(ELVIA!$N$7:$N$12,ELVIA!$H$7:$H$12,"SALIDA",ELVIA!$J$7:$J$12,$B52),0)</f>
        <v>0</v>
      </c>
      <c r="V52" s="62">
        <f>IFERROR(SUMIFS(CAJA!$N$587:$N$1165,CAJA!$H$587:$H$1165,"SALIDA",CAJA!$J$587:$J$1165,$B52),0)</f>
        <v>0</v>
      </c>
      <c r="W52" s="62">
        <f>IFERROR(SUMIFS('CAJA TIGRES'!$N$140:$N$302,'CAJA TIGRES'!$H$140:$H$302,"SALIDA",'CAJA TIGRES'!$J$140:$J$302,$B52),0)</f>
        <v>0</v>
      </c>
      <c r="X52" s="62">
        <f>IFERROR(SUMIFS(RESERVA!$N$2:$N$2,RESERVA!$H$2:$H$2,"SALIDA",RESERVA!$J$2:$J$2,$B52),0)</f>
        <v>0</v>
      </c>
      <c r="Y52" s="96">
        <f t="shared" ref="Y52:Y53" si="8">SUM(C52:X52)</f>
        <v>0</v>
      </c>
      <c r="Z52" s="96">
        <f>Y52+'ENE25'!Z52</f>
        <v>0</v>
      </c>
    </row>
    <row r="53" spans="1:26" x14ac:dyDescent="0.3">
      <c r="A53">
        <v>6.3</v>
      </c>
      <c r="B53" s="60" t="s">
        <v>90</v>
      </c>
      <c r="C53" s="62">
        <f>IFERROR(SUMIFS('MGZ121'!$N$176:$N$312,'MGZ121'!H$176:H$312,"SALIDA",'MGZ121'!$J$176:$J$312,$B53),0)</f>
        <v>2580</v>
      </c>
      <c r="D53" s="62">
        <f>IFERROR(SUMIFS('MGZ BBVA'!$N$89:$N$189,'MGZ BBVA'!$H$89:$H$189,"SALIDA",'MGZ BBVA'!$J$89:$J$189,$B53),0)</f>
        <v>0</v>
      </c>
      <c r="E53" s="62">
        <f>IFERROR(SUMIFS('MGZ DOLARES'!$N$2:$N$2,'MGZ DOLARES'!$F$2:$F$2,"SALIDA",'MGZ DOLARES'!$J$2:$J$2,$B53),0)</f>
        <v>0</v>
      </c>
      <c r="F53" s="62">
        <f>IFERROR(SUMIFS('MGZ BAJIO'!$N$5:$N$6,'MGZ BAJIO'!$H$5:$H$6,"SALIDA",'MGZ BAJIO'!$J$5:$J$6,$B53),0)</f>
        <v>0</v>
      </c>
      <c r="G53" s="62">
        <f>IFERROR(SUMIFS('VICTOR BANAMEX'!$N$66:$N$106,'VICTOR BANAMEX'!$H$66:$H$106,"SALIDA",'VICTOR BANAMEX'!$J$66:$J$106,$B53),0)</f>
        <v>7191.44</v>
      </c>
      <c r="H53" s="62">
        <f>IFERROR(SUMIFS('VICTOR BANORTE'!$N$10:$N$28,'VICTOR BANORTE'!$H$10:$H$28,"SALIDA",'VICTOR BANORTE'!$J$10:$J$28,$B53),0)</f>
        <v>0</v>
      </c>
      <c r="I53" s="62">
        <f>IFERROR(SUMIFS(RODRIGO!$N$2:$N$2,RODRIGO!$H$2:$H$2,"SALIDA",RODRIGO!$J$2:$J$2,$B53),0)</f>
        <v>0</v>
      </c>
      <c r="J53" s="62">
        <f>IFERROR(SUMIFS(MOY!$N$13:$N$21,MOY!$H$13:$H$21,"SALIDA",MOY!$J$13:$J$21,$B53),0)</f>
        <v>0</v>
      </c>
      <c r="K53" s="62">
        <f>IFERROR(SUMIFS('NORMA RUTH'!$N$13:$N$16,'NORMA RUTH'!$H$13:$H$16,"SALIDA",'NORMA RUTH'!$J$13:$J$16,$B53),0)</f>
        <v>0</v>
      </c>
      <c r="L53" s="62">
        <f>IFERROR(SUMIFS(VALERIA!$N$11:$N$13,VALERIA!$H$11:$H$13,"SALIDA",VALERIA!$J$11:$J$13,$B53),0)</f>
        <v>0</v>
      </c>
      <c r="M53" s="62">
        <f>IFERROR(SUMIFS('MANUEL BANAMEX'!$N$26:$N$29,'MANUEL BANAMEX'!$H$26:$H$29,"SALIDA",'MANUEL BANAMEX'!$J$26:$J$29,$B53),0)</f>
        <v>0</v>
      </c>
      <c r="N53" s="62">
        <f>IFERROR(SUMIFS(ROBERTO!$N$2:$N$2,ROBERTO!$H$2:$H$2,"SALIDA",ROBERTO!$J$2:$J$2,$B53),0)</f>
        <v>0</v>
      </c>
      <c r="O53" s="62">
        <f>IFERROR(SUMIFS(JUAN!$N$12:$N$19,JUAN!$H$12:$H$19,"SALIDA",JUAN!$J$12:$J$19,$B53),0)</f>
        <v>0</v>
      </c>
      <c r="P53" s="62">
        <f>IFERROR(SUMIFS('NORMA SANCHEZ'!$N$15:$N$18,'NORMA SANCHEZ'!$H$15:$H$18,"SALIDA",'NORMA SANCHEZ'!$J$15:$J$18,$B53),0)</f>
        <v>0</v>
      </c>
      <c r="Q53" s="62">
        <f>IFERROR(SUMIFS('JOSE CARLOS'!$N$17:$N$23,'JOSE CARLOS'!$H$17:$H$23,"SALIDA",'JOSE CARLOS'!$J$17:$J$23,$B53),0)</f>
        <v>0</v>
      </c>
      <c r="R53" s="62">
        <f>IFERROR(SUMIFS('LUIS ENRIQUE '!$N$22:$N$29,'LUIS ENRIQUE '!$H$22:$H$29,"SALIDA",'LUIS ENRIQUE '!$J$22:$J$29,$B53),0)</f>
        <v>0</v>
      </c>
      <c r="S53" s="62">
        <f>IFERROR(SUMIFS(CESARIA!$N$16:$N$18,CESARIA!$H$16:$H$18,"SALIDA",CESARIA!$J$16:$J$18,$B53),0)</f>
        <v>0</v>
      </c>
      <c r="T53" s="62">
        <f>IFERROR(SUMIFS(ALAN!$N$15:$N$25,ALAN!$H$15:$H$25,"SALIDA",ALAN!$J$15:$J$25,$B53),0)</f>
        <v>0</v>
      </c>
      <c r="U53" s="62">
        <f>IFERROR(SUMIFS(ELVIA!$N$7:$N$12,ELVIA!$H$7:$H$12,"SALIDA",ELVIA!$J$7:$J$12,$B53),0)</f>
        <v>0</v>
      </c>
      <c r="V53" s="62">
        <f>IFERROR(SUMIFS(CAJA!$N$587:$N$1165,CAJA!$H$587:$H$1165,"SALIDA",CAJA!$J$587:$J$1165,$B53),0)</f>
        <v>0</v>
      </c>
      <c r="W53" s="62">
        <f>IFERROR(SUMIFS('CAJA TIGRES'!$N$140:$N$302,'CAJA TIGRES'!$H$140:$H$302,"SALIDA",'CAJA TIGRES'!$J$140:$J$302,$B53),0)</f>
        <v>350</v>
      </c>
      <c r="X53" s="62">
        <f>IFERROR(SUMIFS(RESERVA!$N$2:$N$2,RESERVA!$H$2:$H$2,"SALIDA",RESERVA!$J$2:$J$2,$B53),0)</f>
        <v>0</v>
      </c>
      <c r="Y53" s="96">
        <f t="shared" si="8"/>
        <v>10121.439999999999</v>
      </c>
      <c r="Z53" s="96">
        <f>Y53+'ENE25'!Z53</f>
        <v>27814.319999999996</v>
      </c>
    </row>
    <row r="54" spans="1:26" x14ac:dyDescent="0.3">
      <c r="A54">
        <v>6.4</v>
      </c>
      <c r="B54" s="60" t="s">
        <v>91</v>
      </c>
      <c r="C54" s="62">
        <f>IFERROR(SUMIFS('MGZ121'!$N$176:$N$312,'MGZ121'!H$176:H$312,"SALIDA",'MGZ121'!$J$176:$J$312,$B54),0)</f>
        <v>0</v>
      </c>
      <c r="D54" s="62">
        <f>IFERROR(SUMIFS('MGZ BBVA'!$N$89:$N$189,'MGZ BBVA'!$H$89:$H$189,"SALIDA",'MGZ BBVA'!$J$89:$J$189,$B54),0)</f>
        <v>0</v>
      </c>
      <c r="E54" s="62">
        <f>IFERROR(SUMIFS('MGZ DOLARES'!$N$2:$N$2,'MGZ DOLARES'!$F$2:$F$2,"SALIDA",'MGZ DOLARES'!$J$2:$J$2,$B54),0)</f>
        <v>0</v>
      </c>
      <c r="F54" s="62">
        <f>IFERROR(SUMIFS('MGZ BAJIO'!$N$5:$N$6,'MGZ BAJIO'!$H$5:$H$6,"SALIDA",'MGZ BAJIO'!$J$5:$J$6,$B54),0)</f>
        <v>0</v>
      </c>
      <c r="G54" s="62">
        <f>IFERROR(SUMIFS('VICTOR BANAMEX'!$N$66:$N$106,'VICTOR BANAMEX'!$H$66:$H$106,"SALIDA",'VICTOR BANAMEX'!$J$66:$J$106,$B54),0)</f>
        <v>0</v>
      </c>
      <c r="H54" s="62">
        <f>IFERROR(SUMIFS('VICTOR BANORTE'!$N$10:$N$28,'VICTOR BANORTE'!$H$10:$H$28,"SALIDA",'VICTOR BANORTE'!$J$10:$J$28,$B54),0)</f>
        <v>0</v>
      </c>
      <c r="I54" s="62">
        <f>IFERROR(SUMIFS(RODRIGO!$N$2:$N$2,RODRIGO!$H$2:$H$2,"SALIDA",RODRIGO!$J$2:$J$2,$B54),0)</f>
        <v>0</v>
      </c>
      <c r="J54" s="62">
        <f>IFERROR(SUMIFS(MOY!$N$13:$N$21,MOY!$H$13:$H$21,"SALIDA",MOY!$J$13:$J$21,$B54),0)</f>
        <v>0</v>
      </c>
      <c r="K54" s="62">
        <f>IFERROR(SUMIFS('NORMA RUTH'!$N$13:$N$16,'NORMA RUTH'!$H$13:$H$16,"SALIDA",'NORMA RUTH'!$J$13:$J$16,$B54),0)</f>
        <v>0</v>
      </c>
      <c r="L54" s="62">
        <f>IFERROR(SUMIFS(VALERIA!$N$11:$N$13,VALERIA!$H$11:$H$13,"SALIDA",VALERIA!$J$11:$J$13,$B54),0)</f>
        <v>0</v>
      </c>
      <c r="M54" s="62">
        <f>IFERROR(SUMIFS('MANUEL BANAMEX'!$N$26:$N$29,'MANUEL BANAMEX'!$H$26:$H$29,"SALIDA",'MANUEL BANAMEX'!$J$26:$J$29,$B54),0)</f>
        <v>0</v>
      </c>
      <c r="N54" s="62">
        <f>IFERROR(SUMIFS(ROBERTO!$N$2:$N$2,ROBERTO!$H$2:$H$2,"SALIDA",ROBERTO!$J$2:$J$2,$B54),0)</f>
        <v>0</v>
      </c>
      <c r="O54" s="62">
        <f>IFERROR(SUMIFS(JUAN!$N$12:$N$19,JUAN!$H$12:$H$19,"SALIDA",JUAN!$J$12:$J$19,$B54),0)</f>
        <v>0</v>
      </c>
      <c r="P54" s="62">
        <f>IFERROR(SUMIFS('NORMA SANCHEZ'!$N$15:$N$18,'NORMA SANCHEZ'!$H$15:$H$18,"SALIDA",'NORMA SANCHEZ'!$J$15:$J$18,$B54),0)</f>
        <v>0</v>
      </c>
      <c r="Q54" s="62">
        <f>IFERROR(SUMIFS('JOSE CARLOS'!$N$17:$N$23,'JOSE CARLOS'!$H$17:$H$23,"SALIDA",'JOSE CARLOS'!$J$17:$J$23,$B54),0)</f>
        <v>0</v>
      </c>
      <c r="R54" s="62">
        <f>IFERROR(SUMIFS('LUIS ENRIQUE '!$N$22:$N$29,'LUIS ENRIQUE '!$H$22:$H$29,"SALIDA",'LUIS ENRIQUE '!$J$22:$J$29,$B54),0)</f>
        <v>0</v>
      </c>
      <c r="S54" s="62">
        <f>IFERROR(SUMIFS(CESARIA!$N$16:$N$18,CESARIA!$H$16:$H$18,"SALIDA",CESARIA!$J$16:$J$18,$B54),0)</f>
        <v>0</v>
      </c>
      <c r="T54" s="62">
        <f>IFERROR(SUMIFS(ALAN!$N$15:$N$25,ALAN!$H$15:$H$25,"SALIDA",ALAN!$J$15:$J$25,$B54),0)</f>
        <v>0</v>
      </c>
      <c r="U54" s="62">
        <f>IFERROR(SUMIFS(ELVIA!$N$7:$N$12,ELVIA!$H$7:$H$12,"SALIDA",ELVIA!$J$7:$J$12,$B54),0)</f>
        <v>0</v>
      </c>
      <c r="V54" s="62">
        <f>IFERROR(SUMIFS(CAJA!$N$587:$N$1165,CAJA!$H$587:$H$1165,"SALIDA",CAJA!$J$587:$J$1165,$B54),0)</f>
        <v>0</v>
      </c>
      <c r="W54" s="62">
        <f>IFERROR(SUMIFS('CAJA TIGRES'!$N$140:$N$302,'CAJA TIGRES'!$H$140:$H$302,"SALIDA",'CAJA TIGRES'!$J$140:$J$302,$B54),0)</f>
        <v>0</v>
      </c>
      <c r="X54" s="62">
        <f>IFERROR(SUMIFS(RESERVA!$N$2:$N$2,RESERVA!$H$2:$H$2,"SALIDA",RESERVA!$J$2:$J$2,$B54),0)</f>
        <v>0</v>
      </c>
      <c r="Y54" s="96">
        <f t="shared" ref="Y54:Y59" si="9">SUM(C54:X54)</f>
        <v>0</v>
      </c>
      <c r="Z54" s="96">
        <f>Y54+'ENE25'!Z54</f>
        <v>8117</v>
      </c>
    </row>
    <row r="55" spans="1:26" x14ac:dyDescent="0.3">
      <c r="A55">
        <v>6.5</v>
      </c>
      <c r="B55" s="60" t="s">
        <v>116</v>
      </c>
      <c r="C55" s="62">
        <f>IFERROR(SUMIFS('MGZ121'!$N$176:$N$312,'MGZ121'!H$176:H$312,"SALIDA",'MGZ121'!$J$176:$J$312,$B55),0)</f>
        <v>0</v>
      </c>
      <c r="D55" s="62">
        <f>IFERROR(SUMIFS('MGZ BBVA'!$N$89:$N$189,'MGZ BBVA'!$H$89:$H$189,"SALIDA",'MGZ BBVA'!$J$89:$J$189,$B55),0)</f>
        <v>0</v>
      </c>
      <c r="E55" s="62">
        <f>IFERROR(SUMIFS('MGZ DOLARES'!$N$2:$N$2,'MGZ DOLARES'!$F$2:$F$2,"SALIDA",'MGZ DOLARES'!$J$2:$J$2,$B55),0)</f>
        <v>0</v>
      </c>
      <c r="F55" s="62">
        <f>IFERROR(SUMIFS('MGZ BAJIO'!$N$5:$N$6,'MGZ BAJIO'!$H$5:$H$6,"SALIDA",'MGZ BAJIO'!$J$5:$J$6,$B55),0)</f>
        <v>0</v>
      </c>
      <c r="G55" s="62">
        <f>IFERROR(SUMIFS('VICTOR BANAMEX'!$N$66:$N$106,'VICTOR BANAMEX'!$H$66:$H$106,"SALIDA",'VICTOR BANAMEX'!$J$66:$J$106,$B55),0)</f>
        <v>0</v>
      </c>
      <c r="H55" s="62">
        <f>IFERROR(SUMIFS('VICTOR BANORTE'!$N$10:$N$28,'VICTOR BANORTE'!$H$10:$H$28,"SALIDA",'VICTOR BANORTE'!$J$10:$J$28,$B55),0)</f>
        <v>0</v>
      </c>
      <c r="I55" s="62">
        <f>IFERROR(SUMIFS(RODRIGO!$N$2:$N$2,RODRIGO!$H$2:$H$2,"SALIDA",RODRIGO!$J$2:$J$2,$B55),0)</f>
        <v>0</v>
      </c>
      <c r="J55" s="62">
        <f>IFERROR(SUMIFS(MOY!$N$13:$N$21,MOY!$H$13:$H$21,"SALIDA",MOY!$J$13:$J$21,$B55),0)</f>
        <v>0</v>
      </c>
      <c r="K55" s="62">
        <f>IFERROR(SUMIFS('NORMA RUTH'!$N$13:$N$16,'NORMA RUTH'!$H$13:$H$16,"SALIDA",'NORMA RUTH'!$J$13:$J$16,$B55),0)</f>
        <v>0</v>
      </c>
      <c r="L55" s="62">
        <f>IFERROR(SUMIFS(VALERIA!$N$11:$N$13,VALERIA!$H$11:$H$13,"SALIDA",VALERIA!$J$11:$J$13,$B55),0)</f>
        <v>0</v>
      </c>
      <c r="M55" s="62">
        <f>IFERROR(SUMIFS('MANUEL BANAMEX'!$N$26:$N$29,'MANUEL BANAMEX'!$H$26:$H$29,"SALIDA",'MANUEL BANAMEX'!$J$26:$J$29,$B55),0)</f>
        <v>0</v>
      </c>
      <c r="N55" s="62">
        <f>IFERROR(SUMIFS(ROBERTO!$N$2:$N$2,ROBERTO!$H$2:$H$2,"SALIDA",ROBERTO!$J$2:$J$2,$B55),0)</f>
        <v>0</v>
      </c>
      <c r="O55" s="62">
        <f>IFERROR(SUMIFS(JUAN!$N$12:$N$19,JUAN!$H$12:$H$19,"SALIDA",JUAN!$J$12:$J$19,$B55),0)</f>
        <v>0</v>
      </c>
      <c r="P55" s="62">
        <f>IFERROR(SUMIFS('NORMA SANCHEZ'!$N$15:$N$18,'NORMA SANCHEZ'!$H$15:$H$18,"SALIDA",'NORMA SANCHEZ'!$J$15:$J$18,$B55),0)</f>
        <v>0</v>
      </c>
      <c r="Q55" s="62">
        <f>IFERROR(SUMIFS('JOSE CARLOS'!$N$17:$N$23,'JOSE CARLOS'!$H$17:$H$23,"SALIDA",'JOSE CARLOS'!$J$17:$J$23,$B55),0)</f>
        <v>0</v>
      </c>
      <c r="R55" s="62">
        <f>IFERROR(SUMIFS('LUIS ENRIQUE '!$N$22:$N$29,'LUIS ENRIQUE '!$H$22:$H$29,"SALIDA",'LUIS ENRIQUE '!$J$22:$J$29,$B55),0)</f>
        <v>0</v>
      </c>
      <c r="S55" s="62">
        <f>IFERROR(SUMIFS(CESARIA!$N$16:$N$18,CESARIA!$H$16:$H$18,"SALIDA",CESARIA!$J$16:$J$18,$B55),0)</f>
        <v>464</v>
      </c>
      <c r="T55" s="62">
        <f>IFERROR(SUMIFS(ALAN!$N$15:$N$25,ALAN!$H$15:$H$25,"SALIDA",ALAN!$J$15:$J$25,$B55),0)</f>
        <v>475.94</v>
      </c>
      <c r="U55" s="62">
        <f>IFERROR(SUMIFS(ELVIA!$N$7:$N$12,ELVIA!$H$7:$H$12,"SALIDA",ELVIA!$J$7:$J$12,$B55),0)</f>
        <v>0</v>
      </c>
      <c r="V55" s="62">
        <f>IFERROR(SUMIFS(CAJA!$N$587:$N$1165,CAJA!$H$587:$H$1165,"SALIDA",CAJA!$J$587:$J$1165,$B55),0)</f>
        <v>11915</v>
      </c>
      <c r="W55" s="62">
        <f>IFERROR(SUMIFS('CAJA TIGRES'!$N$140:$N$302,'CAJA TIGRES'!$H$140:$H$302,"SALIDA",'CAJA TIGRES'!$J$140:$J$302,$B55),0)</f>
        <v>1407</v>
      </c>
      <c r="X55" s="62">
        <f>IFERROR(SUMIFS(RESERVA!$N$2:$N$2,RESERVA!$H$2:$H$2,"SALIDA",RESERVA!$J$2:$J$2,$B55),0)</f>
        <v>0</v>
      </c>
      <c r="Y55" s="96">
        <f t="shared" si="9"/>
        <v>14261.94</v>
      </c>
      <c r="Z55" s="96">
        <f>Y55+'ENE25'!Z55</f>
        <v>85649.900000000009</v>
      </c>
    </row>
    <row r="56" spans="1:26" x14ac:dyDescent="0.3">
      <c r="B56" s="60" t="s">
        <v>188</v>
      </c>
      <c r="C56" s="62">
        <f>IFERROR(SUMIFS('MGZ121'!$N$176:$N$312,'MGZ121'!H$176:H$312,"SALIDA",'MGZ121'!$J$176:$J$312,$B56),0)</f>
        <v>0</v>
      </c>
      <c r="D56" s="62">
        <f>IFERROR(SUMIFS('MGZ BBVA'!$N$89:$N$189,'MGZ BBVA'!$H$89:$H$189,"SALIDA",'MGZ BBVA'!$J$89:$J$189,$B56),0)</f>
        <v>0</v>
      </c>
      <c r="E56" s="62">
        <f>IFERROR(SUMIFS('MGZ DOLARES'!$N$2:$N$2,'MGZ DOLARES'!$F$2:$F$2,"SALIDA",'MGZ DOLARES'!$J$2:$J$2,$B56),0)</f>
        <v>0</v>
      </c>
      <c r="F56" s="62">
        <f>IFERROR(SUMIFS('MGZ BAJIO'!$N$5:$N$6,'MGZ BAJIO'!$H$5:$H$6,"SALIDA",'MGZ BAJIO'!$J$5:$J$6,$B56),0)</f>
        <v>0</v>
      </c>
      <c r="G56" s="62">
        <f>IFERROR(SUMIFS('VICTOR BANAMEX'!$N$66:$N$106,'VICTOR BANAMEX'!$H$66:$H$106,"SALIDA",'VICTOR BANAMEX'!$J$66:$J$106,$B56),0)</f>
        <v>0</v>
      </c>
      <c r="H56" s="62">
        <f>IFERROR(SUMIFS('VICTOR BANORTE'!$N$10:$N$28,'VICTOR BANORTE'!$H$10:$H$28,"SALIDA",'VICTOR BANORTE'!$J$10:$J$28,$B56),0)</f>
        <v>0</v>
      </c>
      <c r="I56" s="62">
        <f>IFERROR(SUMIFS(RODRIGO!$N$2:$N$2,RODRIGO!$H$2:$H$2,"SALIDA",RODRIGO!$J$2:$J$2,$B56),0)</f>
        <v>0</v>
      </c>
      <c r="J56" s="62">
        <f>IFERROR(SUMIFS(MOY!$N$13:$N$21,MOY!$H$13:$H$21,"SALIDA",MOY!$J$13:$J$21,$B56),0)</f>
        <v>0</v>
      </c>
      <c r="K56" s="62">
        <f>IFERROR(SUMIFS('NORMA RUTH'!$N$13:$N$16,'NORMA RUTH'!$H$13:$H$16,"SALIDA",'NORMA RUTH'!$J$13:$J$16,$B56),0)</f>
        <v>0</v>
      </c>
      <c r="L56" s="62">
        <f>IFERROR(SUMIFS(VALERIA!$N$11:$N$13,VALERIA!$H$11:$H$13,"SALIDA",VALERIA!$J$11:$J$13,$B56),0)</f>
        <v>0</v>
      </c>
      <c r="M56" s="62">
        <f>IFERROR(SUMIFS('MANUEL BANAMEX'!$N$26:$N$29,'MANUEL BANAMEX'!$H$26:$H$29,"SALIDA",'MANUEL BANAMEX'!$J$26:$J$29,$B56),0)</f>
        <v>0</v>
      </c>
      <c r="N56" s="62">
        <f>IFERROR(SUMIFS(ROBERTO!$N$2:$N$2,ROBERTO!$H$2:$H$2,"SALIDA",ROBERTO!$J$2:$J$2,$B56),0)</f>
        <v>0</v>
      </c>
      <c r="O56" s="62">
        <f>IFERROR(SUMIFS(JUAN!$N$12:$N$19,JUAN!$H$12:$H$19,"SALIDA",JUAN!$J$12:$J$19,$B56),0)</f>
        <v>0</v>
      </c>
      <c r="P56" s="62">
        <f>IFERROR(SUMIFS('NORMA SANCHEZ'!$N$15:$N$18,'NORMA SANCHEZ'!$H$15:$H$18,"SALIDA",'NORMA SANCHEZ'!$J$15:$J$18,$B56),0)</f>
        <v>0</v>
      </c>
      <c r="Q56" s="62">
        <f>IFERROR(SUMIFS('JOSE CARLOS'!$N$17:$N$23,'JOSE CARLOS'!$H$17:$H$23,"SALIDA",'JOSE CARLOS'!$J$17:$J$23,$B56),0)</f>
        <v>0</v>
      </c>
      <c r="R56" s="62">
        <f>IFERROR(SUMIFS('LUIS ENRIQUE '!$N$22:$N$29,'LUIS ENRIQUE '!$H$22:$H$29,"SALIDA",'LUIS ENRIQUE '!$J$22:$J$29,$B56),0)</f>
        <v>0</v>
      </c>
      <c r="S56" s="62">
        <f>IFERROR(SUMIFS(CESARIA!$N$16:$N$18,CESARIA!$H$16:$H$18,"SALIDA",CESARIA!$J$16:$J$18,$B56),0)</f>
        <v>0</v>
      </c>
      <c r="T56" s="62">
        <f>IFERROR(SUMIFS(ALAN!$N$15:$N$25,ALAN!$H$15:$H$25,"SALIDA",ALAN!$J$15:$J$25,$B56),0)</f>
        <v>0</v>
      </c>
      <c r="U56" s="62">
        <f>IFERROR(SUMIFS(ELVIA!$N$7:$N$12,ELVIA!$H$7:$H$12,"SALIDA",ELVIA!$J$7:$J$12,$B56),0)</f>
        <v>0</v>
      </c>
      <c r="V56" s="62">
        <f>IFERROR(SUMIFS(CAJA!$N$587:$N$1165,CAJA!$H$587:$H$1165,"SALIDA",CAJA!$J$587:$J$1165,$B56),0)</f>
        <v>0</v>
      </c>
      <c r="W56" s="62">
        <f>IFERROR(SUMIFS('CAJA TIGRES'!$N$140:$N$302,'CAJA TIGRES'!$H$140:$H$302,"SALIDA",'CAJA TIGRES'!$J$140:$J$302,$B56),0)</f>
        <v>0</v>
      </c>
      <c r="X56" s="62">
        <f>IFERROR(SUMIFS(RESERVA!$N$2:$N$2,RESERVA!$H$2:$H$2,"SALIDA",RESERVA!$J$2:$J$2,$B56),0)</f>
        <v>0</v>
      </c>
      <c r="Y56" s="96">
        <f t="shared" si="9"/>
        <v>0</v>
      </c>
      <c r="Z56" s="96">
        <f>Y56+'ENE25'!Z56</f>
        <v>0</v>
      </c>
    </row>
    <row r="57" spans="1:26" x14ac:dyDescent="0.3">
      <c r="B57" s="60" t="s">
        <v>211</v>
      </c>
      <c r="C57" s="62">
        <f>IFERROR(SUMIFS('MGZ121'!$N$176:$N$312,'MGZ121'!H$176:H$312,"SALIDA",'MGZ121'!$J$176:$J$312,$B57),0)</f>
        <v>0</v>
      </c>
      <c r="D57" s="62">
        <f>IFERROR(SUMIFS('MGZ BBVA'!$N$89:$N$189,'MGZ BBVA'!$H$89:$H$189,"SALIDA",'MGZ BBVA'!$J$89:$J$189,$B57),0)</f>
        <v>0</v>
      </c>
      <c r="E57" s="62">
        <f>IFERROR(SUMIFS('MGZ DOLARES'!$N$2:$N$2,'MGZ DOLARES'!$F$2:$F$2,"SALIDA",'MGZ DOLARES'!$J$2:$J$2,$B57),0)</f>
        <v>0</v>
      </c>
      <c r="F57" s="62">
        <f>IFERROR(SUMIFS('MGZ BAJIO'!$N$5:$N$6,'MGZ BAJIO'!$H$5:$H$6,"SALIDA",'MGZ BAJIO'!$J$5:$J$6,$B57),0)</f>
        <v>0</v>
      </c>
      <c r="G57" s="62">
        <f>IFERROR(SUMIFS('VICTOR BANAMEX'!$N$66:$N$106,'VICTOR BANAMEX'!$H$66:$H$106,"SALIDA",'VICTOR BANAMEX'!$J$66:$J$106,$B57),0)</f>
        <v>0</v>
      </c>
      <c r="H57" s="62">
        <f>IFERROR(SUMIFS('VICTOR BANORTE'!$N$10:$N$28,'VICTOR BANORTE'!$H$10:$H$28,"SALIDA",'VICTOR BANORTE'!$J$10:$J$28,$B57),0)</f>
        <v>0</v>
      </c>
      <c r="I57" s="62">
        <f>IFERROR(SUMIFS(RODRIGO!$N$2:$N$2,RODRIGO!$H$2:$H$2,"SALIDA",RODRIGO!$J$2:$J$2,$B57),0)</f>
        <v>0</v>
      </c>
      <c r="J57" s="62">
        <f>IFERROR(SUMIFS(MOY!$N$13:$N$21,MOY!$H$13:$H$21,"SALIDA",MOY!$J$13:$J$21,$B57),0)</f>
        <v>0</v>
      </c>
      <c r="K57" s="62">
        <f>IFERROR(SUMIFS('NORMA RUTH'!$N$13:$N$16,'NORMA RUTH'!$H$13:$H$16,"SALIDA",'NORMA RUTH'!$J$13:$J$16,$B57),0)</f>
        <v>0</v>
      </c>
      <c r="L57" s="62">
        <f>IFERROR(SUMIFS(VALERIA!$N$11:$N$13,VALERIA!$H$11:$H$13,"SALIDA",VALERIA!$J$11:$J$13,$B57),0)</f>
        <v>0</v>
      </c>
      <c r="M57" s="62">
        <f>IFERROR(SUMIFS('MANUEL BANAMEX'!$N$26:$N$29,'MANUEL BANAMEX'!$H$26:$H$29,"SALIDA",'MANUEL BANAMEX'!$J$26:$J$29,$B57),0)</f>
        <v>0</v>
      </c>
      <c r="N57" s="62">
        <f>IFERROR(SUMIFS(ROBERTO!$N$2:$N$2,ROBERTO!$H$2:$H$2,"SALIDA",ROBERTO!$J$2:$J$2,$B57),0)</f>
        <v>0</v>
      </c>
      <c r="O57" s="62">
        <f>IFERROR(SUMIFS(JUAN!$N$12:$N$19,JUAN!$H$12:$H$19,"SALIDA",JUAN!$J$12:$J$19,$B57),0)</f>
        <v>0</v>
      </c>
      <c r="P57" s="62">
        <f>IFERROR(SUMIFS('NORMA SANCHEZ'!$N$15:$N$18,'NORMA SANCHEZ'!$H$15:$H$18,"SALIDA",'NORMA SANCHEZ'!$J$15:$J$18,$B57),0)</f>
        <v>0</v>
      </c>
      <c r="Q57" s="62">
        <f>IFERROR(SUMIFS('JOSE CARLOS'!$N$17:$N$23,'JOSE CARLOS'!$H$17:$H$23,"SALIDA",'JOSE CARLOS'!$J$17:$J$23,$B57),0)</f>
        <v>0</v>
      </c>
      <c r="R57" s="62">
        <f>IFERROR(SUMIFS('LUIS ENRIQUE '!$N$22:$N$29,'LUIS ENRIQUE '!$H$22:$H$29,"SALIDA",'LUIS ENRIQUE '!$J$22:$J$29,$B57),0)</f>
        <v>0</v>
      </c>
      <c r="S57" s="62">
        <f>IFERROR(SUMIFS(CESARIA!$N$16:$N$18,CESARIA!$H$16:$H$18,"SALIDA",CESARIA!$J$16:$J$18,$B57),0)</f>
        <v>0</v>
      </c>
      <c r="T57" s="62">
        <f>IFERROR(SUMIFS(ALAN!$N$15:$N$25,ALAN!$H$15:$H$25,"SALIDA",ALAN!$J$15:$J$25,$B57),0)</f>
        <v>0</v>
      </c>
      <c r="U57" s="62">
        <f>IFERROR(SUMIFS(ELVIA!$N$7:$N$12,ELVIA!$H$7:$H$12,"SALIDA",ELVIA!$J$7:$J$12,$B57),0)</f>
        <v>0</v>
      </c>
      <c r="V57" s="62">
        <f>IFERROR(SUMIFS(CAJA!$N$587:$N$1165,CAJA!$H$587:$H$1165,"SALIDA",CAJA!$J$587:$J$1165,$B57),0)</f>
        <v>0</v>
      </c>
      <c r="W57" s="62">
        <f>IFERROR(SUMIFS('CAJA TIGRES'!$N$140:$N$302,'CAJA TIGRES'!$H$140:$H$302,"SALIDA",'CAJA TIGRES'!$J$140:$J$302,$B57),0)</f>
        <v>0</v>
      </c>
      <c r="X57" s="62">
        <f>IFERROR(SUMIFS(RESERVA!$N$2:$N$2,RESERVA!$H$2:$H$2,"SALIDA",RESERVA!$J$2:$J$2,$B57),0)</f>
        <v>0</v>
      </c>
      <c r="Y57" s="96">
        <f t="shared" si="9"/>
        <v>0</v>
      </c>
      <c r="Z57" s="96">
        <f>Y57+'ENE25'!Z57</f>
        <v>0</v>
      </c>
    </row>
    <row r="58" spans="1:26" x14ac:dyDescent="0.3">
      <c r="B58" s="60" t="s">
        <v>212</v>
      </c>
      <c r="C58" s="62">
        <f>IFERROR(SUMIFS('MGZ121'!$N$176:$N$312,'MGZ121'!H$176:H$312,"SALIDA",'MGZ121'!$J$176:$J$312,$B58),0)</f>
        <v>0</v>
      </c>
      <c r="D58" s="62">
        <f>IFERROR(SUMIFS('MGZ BBVA'!$N$89:$N$189,'MGZ BBVA'!$H$89:$H$189,"SALIDA",'MGZ BBVA'!$J$89:$J$189,$B58),0)</f>
        <v>0</v>
      </c>
      <c r="E58" s="62">
        <f>IFERROR(SUMIFS('MGZ DOLARES'!$N$2:$N$2,'MGZ DOLARES'!$F$2:$F$2,"SALIDA",'MGZ DOLARES'!$J$2:$J$2,$B58),0)</f>
        <v>0</v>
      </c>
      <c r="F58" s="62">
        <f>IFERROR(SUMIFS('MGZ BAJIO'!$N$5:$N$6,'MGZ BAJIO'!$H$5:$H$6,"SALIDA",'MGZ BAJIO'!$J$5:$J$6,$B58),0)</f>
        <v>0</v>
      </c>
      <c r="G58" s="62">
        <f>IFERROR(SUMIFS('VICTOR BANAMEX'!$N$66:$N$106,'VICTOR BANAMEX'!$H$66:$H$106,"SALIDA",'VICTOR BANAMEX'!$J$66:$J$106,$B58),0)</f>
        <v>0</v>
      </c>
      <c r="H58" s="62">
        <f>IFERROR(SUMIFS('VICTOR BANORTE'!$N$10:$N$28,'VICTOR BANORTE'!$H$10:$H$28,"SALIDA",'VICTOR BANORTE'!$J$10:$J$28,$B58),0)</f>
        <v>0</v>
      </c>
      <c r="I58" s="62">
        <f>IFERROR(SUMIFS(RODRIGO!$N$2:$N$2,RODRIGO!$H$2:$H$2,"SALIDA",RODRIGO!$J$2:$J$2,$B58),0)</f>
        <v>0</v>
      </c>
      <c r="J58" s="62">
        <f>IFERROR(SUMIFS(MOY!$N$13:$N$21,MOY!$H$13:$H$21,"SALIDA",MOY!$J$13:$J$21,$B58),0)</f>
        <v>0</v>
      </c>
      <c r="K58" s="62">
        <f>IFERROR(SUMIFS('NORMA RUTH'!$N$13:$N$16,'NORMA RUTH'!$H$13:$H$16,"SALIDA",'NORMA RUTH'!$J$13:$J$16,$B58),0)</f>
        <v>0</v>
      </c>
      <c r="L58" s="62">
        <f>IFERROR(SUMIFS(VALERIA!$N$11:$N$13,VALERIA!$H$11:$H$13,"SALIDA",VALERIA!$J$11:$J$13,$B58),0)</f>
        <v>0</v>
      </c>
      <c r="M58" s="62">
        <f>IFERROR(SUMIFS('MANUEL BANAMEX'!$N$26:$N$29,'MANUEL BANAMEX'!$H$26:$H$29,"SALIDA",'MANUEL BANAMEX'!$J$26:$J$29,$B58),0)</f>
        <v>0</v>
      </c>
      <c r="N58" s="62">
        <f>IFERROR(SUMIFS(ROBERTO!$N$2:$N$2,ROBERTO!$H$2:$H$2,"SALIDA",ROBERTO!$J$2:$J$2,$B58),0)</f>
        <v>0</v>
      </c>
      <c r="O58" s="62">
        <f>IFERROR(SUMIFS(JUAN!$N$12:$N$19,JUAN!$H$12:$H$19,"SALIDA",JUAN!$J$12:$J$19,$B58),0)</f>
        <v>0</v>
      </c>
      <c r="P58" s="62">
        <f>IFERROR(SUMIFS('NORMA SANCHEZ'!$N$15:$N$18,'NORMA SANCHEZ'!$H$15:$H$18,"SALIDA",'NORMA SANCHEZ'!$J$15:$J$18,$B58),0)</f>
        <v>0</v>
      </c>
      <c r="Q58" s="62">
        <f>IFERROR(SUMIFS('JOSE CARLOS'!$N$17:$N$23,'JOSE CARLOS'!$H$17:$H$23,"SALIDA",'JOSE CARLOS'!$J$17:$J$23,$B58),0)</f>
        <v>0</v>
      </c>
      <c r="R58" s="62">
        <f>IFERROR(SUMIFS('LUIS ENRIQUE '!$N$22:$N$29,'LUIS ENRIQUE '!$H$22:$H$29,"SALIDA",'LUIS ENRIQUE '!$J$22:$J$29,$B58),0)</f>
        <v>0</v>
      </c>
      <c r="S58" s="62">
        <f>IFERROR(SUMIFS(CESARIA!$N$16:$N$18,CESARIA!$H$16:$H$18,"SALIDA",CESARIA!$J$16:$J$18,$B58),0)</f>
        <v>0</v>
      </c>
      <c r="T58" s="62">
        <f>IFERROR(SUMIFS(ALAN!$N$15:$N$25,ALAN!$H$15:$H$25,"SALIDA",ALAN!$J$15:$J$25,$B58),0)</f>
        <v>0</v>
      </c>
      <c r="U58" s="62">
        <f>IFERROR(SUMIFS(ELVIA!$N$7:$N$12,ELVIA!$H$7:$H$12,"SALIDA",ELVIA!$J$7:$J$12,$B58),0)</f>
        <v>0</v>
      </c>
      <c r="V58" s="62">
        <f>IFERROR(SUMIFS(CAJA!$N$587:$N$1165,CAJA!$H$587:$H$1165,"SALIDA",CAJA!$J$587:$J$1165,$B58),0)</f>
        <v>8000</v>
      </c>
      <c r="W58" s="62">
        <f>IFERROR(SUMIFS('CAJA TIGRES'!$N$140:$N$302,'CAJA TIGRES'!$H$140:$H$302,"SALIDA",'CAJA TIGRES'!$J$140:$J$302,$B58),0)</f>
        <v>0</v>
      </c>
      <c r="X58" s="62">
        <f>IFERROR(SUMIFS(RESERVA!$N$2:$N$2,RESERVA!$H$2:$H$2,"SALIDA",RESERVA!$J$2:$J$2,$B58),0)</f>
        <v>0</v>
      </c>
      <c r="Y58" s="96">
        <f t="shared" si="9"/>
        <v>8000</v>
      </c>
      <c r="Z58" s="96">
        <f>Y58+'ENE25'!Z58</f>
        <v>11500</v>
      </c>
    </row>
    <row r="59" spans="1:26" ht="27.6" x14ac:dyDescent="0.3">
      <c r="B59" s="61" t="s">
        <v>221</v>
      </c>
      <c r="C59" s="62">
        <f>IFERROR(SUMIFS('MGZ121'!$N$176:$N$312,'MGZ121'!H$176:H$312,"SALIDA",'MGZ121'!$J$176:$J$312,$B59),0)</f>
        <v>0</v>
      </c>
      <c r="D59" s="62">
        <f>IFERROR(SUMIFS('MGZ BBVA'!$N$89:$N$189,'MGZ BBVA'!$H$89:$H$189,"SALIDA",'MGZ BBVA'!$J$89:$J$189,$B59),0)</f>
        <v>0</v>
      </c>
      <c r="E59" s="62">
        <f>IFERROR(SUMIFS('MGZ DOLARES'!$N$2:$N$2,'MGZ DOLARES'!$F$2:$F$2,"SALIDA",'MGZ DOLARES'!$J$2:$J$2,$B59),0)</f>
        <v>0</v>
      </c>
      <c r="F59" s="62">
        <f>IFERROR(SUMIFS('MGZ BAJIO'!$N$5:$N$6,'MGZ BAJIO'!$H$5:$H$6,"SALIDA",'MGZ BAJIO'!$J$5:$J$6,$B59),0)</f>
        <v>0</v>
      </c>
      <c r="G59" s="62">
        <f>IFERROR(SUMIFS('VICTOR BANAMEX'!$N$66:$N$106,'VICTOR BANAMEX'!$H$66:$H$106,"SALIDA",'VICTOR BANAMEX'!$J$66:$J$106,$B59),0)</f>
        <v>0</v>
      </c>
      <c r="H59" s="62">
        <f>IFERROR(SUMIFS('VICTOR BANORTE'!$N$10:$N$28,'VICTOR BANORTE'!$H$10:$H$28,"SALIDA",'VICTOR BANORTE'!$J$10:$J$28,$B59),0)</f>
        <v>0</v>
      </c>
      <c r="I59" s="62">
        <f>IFERROR(SUMIFS(RODRIGO!$N$2:$N$2,RODRIGO!$H$2:$H$2,"SALIDA",RODRIGO!$J$2:$J$2,$B59),0)</f>
        <v>0</v>
      </c>
      <c r="J59" s="62">
        <f>IFERROR(SUMIFS(MOY!$N$13:$N$21,MOY!$H$13:$H$21,"SALIDA",MOY!$J$13:$J$21,$B59),0)</f>
        <v>0</v>
      </c>
      <c r="K59" s="62">
        <f>IFERROR(SUMIFS('NORMA RUTH'!$N$13:$N$16,'NORMA RUTH'!$H$13:$H$16,"SALIDA",'NORMA RUTH'!$J$13:$J$16,$B59),0)</f>
        <v>0</v>
      </c>
      <c r="L59" s="62">
        <f>IFERROR(SUMIFS(VALERIA!$N$11:$N$13,VALERIA!$H$11:$H$13,"SALIDA",VALERIA!$J$11:$J$13,$B59),0)</f>
        <v>0</v>
      </c>
      <c r="M59" s="62">
        <f>IFERROR(SUMIFS('MANUEL BANAMEX'!$N$26:$N$29,'MANUEL BANAMEX'!$H$26:$H$29,"SALIDA",'MANUEL BANAMEX'!$J$26:$J$29,$B59),0)</f>
        <v>0</v>
      </c>
      <c r="N59" s="62">
        <f>IFERROR(SUMIFS(ROBERTO!$N$2:$N$2,ROBERTO!$H$2:$H$2,"SALIDA",ROBERTO!$J$2:$J$2,$B59),0)</f>
        <v>0</v>
      </c>
      <c r="O59" s="62">
        <f>IFERROR(SUMIFS(JUAN!$N$12:$N$19,JUAN!$H$12:$H$19,"SALIDA",JUAN!$J$12:$J$19,$B59),0)</f>
        <v>0</v>
      </c>
      <c r="P59" s="62">
        <f>IFERROR(SUMIFS('NORMA SANCHEZ'!$N$15:$N$18,'NORMA SANCHEZ'!$H$15:$H$18,"SALIDA",'NORMA SANCHEZ'!$J$15:$J$18,$B59),0)</f>
        <v>0</v>
      </c>
      <c r="Q59" s="62">
        <f>IFERROR(SUMIFS('JOSE CARLOS'!$N$17:$N$23,'JOSE CARLOS'!$H$17:$H$23,"SALIDA",'JOSE CARLOS'!$J$17:$J$23,$B59),0)</f>
        <v>0</v>
      </c>
      <c r="R59" s="62">
        <f>IFERROR(SUMIFS('LUIS ENRIQUE '!$N$22:$N$29,'LUIS ENRIQUE '!$H$22:$H$29,"SALIDA",'LUIS ENRIQUE '!$J$22:$J$29,$B59),0)</f>
        <v>0</v>
      </c>
      <c r="S59" s="62">
        <f>IFERROR(SUMIFS(CESARIA!$N$16:$N$18,CESARIA!$H$16:$H$18,"SALIDA",CESARIA!$J$16:$J$18,$B59),0)</f>
        <v>0</v>
      </c>
      <c r="T59" s="62">
        <f>IFERROR(SUMIFS(ALAN!$N$15:$N$25,ALAN!$H$15:$H$25,"SALIDA",ALAN!$J$15:$J$25,$B59),0)</f>
        <v>0</v>
      </c>
      <c r="U59" s="62">
        <f>IFERROR(SUMIFS(ELVIA!$N$7:$N$12,ELVIA!$H$7:$H$12,"SALIDA",ELVIA!$J$7:$J$12,$B59),0)</f>
        <v>0</v>
      </c>
      <c r="V59" s="62">
        <f>IFERROR(SUMIFS(CAJA!$N$587:$N$1165,CAJA!$H$587:$H$1165,"SALIDA",CAJA!$J$587:$J$1165,$B59),0)</f>
        <v>0</v>
      </c>
      <c r="W59" s="62">
        <f>IFERROR(SUMIFS('CAJA TIGRES'!$N$140:$N$302,'CAJA TIGRES'!$H$140:$H$302,"SALIDA",'CAJA TIGRES'!$J$140:$J$302,$B59),0)</f>
        <v>0</v>
      </c>
      <c r="X59" s="62">
        <f>IFERROR(SUMIFS(RESERVA!$N$2:$N$2,RESERVA!$H$2:$H$2,"SALIDA",RESERVA!$J$2:$J$2,$B59),0)</f>
        <v>0</v>
      </c>
      <c r="Y59" s="96">
        <f t="shared" si="9"/>
        <v>0</v>
      </c>
      <c r="Z59" s="96">
        <f>Y59+'ENE25'!Z59</f>
        <v>0</v>
      </c>
    </row>
    <row r="60" spans="1:26" s="180" customFormat="1" x14ac:dyDescent="0.3">
      <c r="A60" s="180">
        <v>7</v>
      </c>
      <c r="B60" s="183" t="s">
        <v>57</v>
      </c>
      <c r="C60" s="135">
        <f>SUM(C61:C63)</f>
        <v>320451.67000000004</v>
      </c>
      <c r="D60" s="135">
        <f t="shared" ref="D60:Z60" si="10">SUM(D61:D63)</f>
        <v>912.92</v>
      </c>
      <c r="E60" s="135">
        <f t="shared" si="10"/>
        <v>0</v>
      </c>
      <c r="F60" s="135">
        <f t="shared" si="10"/>
        <v>580</v>
      </c>
      <c r="G60" s="135">
        <f t="shared" si="10"/>
        <v>402.84000000000003</v>
      </c>
      <c r="H60" s="135">
        <f t="shared" si="10"/>
        <v>511.4</v>
      </c>
      <c r="I60" s="135">
        <f t="shared" si="10"/>
        <v>0</v>
      </c>
      <c r="J60" s="135">
        <f t="shared" si="10"/>
        <v>459.35999999999996</v>
      </c>
      <c r="K60" s="135">
        <f t="shared" si="10"/>
        <v>290</v>
      </c>
      <c r="L60" s="135">
        <f t="shared" si="10"/>
        <v>568.4</v>
      </c>
      <c r="M60" s="135">
        <f t="shared" si="10"/>
        <v>0</v>
      </c>
      <c r="N60" s="135">
        <f>SUM(N61:N63)</f>
        <v>0</v>
      </c>
      <c r="O60" s="135">
        <f t="shared" si="10"/>
        <v>568.4</v>
      </c>
      <c r="P60" s="135">
        <f t="shared" si="10"/>
        <v>191.4</v>
      </c>
      <c r="Q60" s="135">
        <f t="shared" si="10"/>
        <v>302.83</v>
      </c>
      <c r="R60" s="135">
        <f t="shared" si="10"/>
        <v>83.52</v>
      </c>
      <c r="S60" s="135">
        <f t="shared" si="10"/>
        <v>0</v>
      </c>
      <c r="T60" s="135">
        <f t="shared" si="10"/>
        <v>389.81</v>
      </c>
      <c r="U60" s="135">
        <f t="shared" si="10"/>
        <v>0</v>
      </c>
      <c r="V60" s="135">
        <f t="shared" si="10"/>
        <v>8000</v>
      </c>
      <c r="W60" s="135">
        <f t="shared" si="10"/>
        <v>0</v>
      </c>
      <c r="X60" s="135">
        <f t="shared" si="10"/>
        <v>0</v>
      </c>
      <c r="Y60" s="135">
        <f>SUM(Y61:Y63)</f>
        <v>333712.55000000005</v>
      </c>
      <c r="Z60" s="135">
        <f t="shared" si="10"/>
        <v>1113417.94</v>
      </c>
    </row>
    <row r="61" spans="1:26" x14ac:dyDescent="0.3">
      <c r="A61">
        <v>7.1</v>
      </c>
      <c r="B61" s="60" t="s">
        <v>85</v>
      </c>
      <c r="C61" s="62">
        <f>IFERROR(SUMIFS('MGZ121'!$N$176:$N$312,'MGZ121'!H$176:H$312,"SALIDA",'MGZ121'!$J$176:$J$312,$B61),0)</f>
        <v>32885.619999999995</v>
      </c>
      <c r="D61" s="62">
        <f>IFERROR(SUMIFS('MGZ BBVA'!$N$89:$N$189,'MGZ BBVA'!$H$89:$H$189,"SALIDA",'MGZ BBVA'!$J$89:$J$189,$B61),0)</f>
        <v>912.92</v>
      </c>
      <c r="E61" s="62">
        <f>IFERROR(SUMIFS('MGZ DOLARES'!$N$2:$N$2,'MGZ DOLARES'!$F$2:$F$2,"SALIDA",'MGZ DOLARES'!$J$2:$J$2,$B61),0)</f>
        <v>0</v>
      </c>
      <c r="F61" s="62">
        <f>IFERROR(SUMIFS('MGZ BAJIO'!$N$5:$N$6,'MGZ BAJIO'!$H$5:$H$6,"SALIDA",'MGZ BAJIO'!$J$5:$J$6,$B61),0)</f>
        <v>580</v>
      </c>
      <c r="G61" s="62">
        <f>IFERROR(SUMIFS('VICTOR BANAMEX'!$N$66:$N$106,'VICTOR BANAMEX'!$H$66:$H$106,"SALIDA",'VICTOR BANAMEX'!$J$66:$J$106,$B61),0)</f>
        <v>402.84000000000003</v>
      </c>
      <c r="H61" s="62">
        <f>IFERROR(SUMIFS('VICTOR BANORTE'!$N$10:$N$28,'VICTOR BANORTE'!$H$10:$H$28,"SALIDA",'VICTOR BANORTE'!$J$10:$J$28,$B61),0)</f>
        <v>511.4</v>
      </c>
      <c r="I61" s="62">
        <f>IFERROR(SUMIFS(RODRIGO!$N$2:$N$2,RODRIGO!$H$2:$H$2,"SALIDA",RODRIGO!$J$2:$J$2,$B61),0)</f>
        <v>0</v>
      </c>
      <c r="J61" s="62">
        <f>IFERROR(SUMIFS(MOY!$N$13:$N$21,MOY!$H$13:$H$21,"SALIDA",MOY!$J$13:$J$21,$B61),0)</f>
        <v>459.35999999999996</v>
      </c>
      <c r="K61" s="62">
        <f>IFERROR(SUMIFS('NORMA RUTH'!$N$13:$N$16,'NORMA RUTH'!$H$13:$H$16,"SALIDA",'NORMA RUTH'!$J$13:$J$16,$B61),0)</f>
        <v>290</v>
      </c>
      <c r="L61" s="62">
        <f>IFERROR(SUMIFS(VALERIA!$N$11:$N$13,VALERIA!$H$11:$H$13,"SALIDA",VALERIA!$J$11:$J$13,$B61),0)</f>
        <v>568.4</v>
      </c>
      <c r="M61" s="62">
        <f>IFERROR(SUMIFS('MANUEL BANAMEX'!$N$26:$N$29,'MANUEL BANAMEX'!$H$26:$H$29,"SALIDA",'MANUEL BANAMEX'!$J$26:$J$29,$B61),0)</f>
        <v>0</v>
      </c>
      <c r="N61" s="62">
        <f>IFERROR(SUMIFS(ROBERTO!$N$2:$N$2,ROBERTO!$H$2:$H$2,"SALIDA",ROBERTO!$J$2:$J$2,$B61),0)</f>
        <v>0</v>
      </c>
      <c r="O61" s="62">
        <f>IFERROR(SUMIFS(JUAN!$N$12:$N$19,JUAN!$H$12:$H$19,"SALIDA",JUAN!$J$12:$J$19,$B61),0)</f>
        <v>568.4</v>
      </c>
      <c r="P61" s="62">
        <f>IFERROR(SUMIFS('NORMA SANCHEZ'!$N$15:$N$18,'NORMA SANCHEZ'!$H$15:$H$18,"SALIDA",'NORMA SANCHEZ'!$J$15:$J$18,$B61),0)</f>
        <v>191.4</v>
      </c>
      <c r="Q61" s="62">
        <f>IFERROR(SUMIFS('JOSE CARLOS'!$N$17:$N$23,'JOSE CARLOS'!$H$17:$H$23,"SALIDA",'JOSE CARLOS'!$J$17:$J$23,$B61),0)</f>
        <v>302.83</v>
      </c>
      <c r="R61" s="62">
        <f>IFERROR(SUMIFS('LUIS ENRIQUE '!$N$22:$N$29,'LUIS ENRIQUE '!$H$22:$H$29,"SALIDA",'LUIS ENRIQUE '!$J$22:$J$29,$B61),0)</f>
        <v>83.52</v>
      </c>
      <c r="S61" s="62">
        <f>IFERROR(SUMIFS(CESARIA!$N$16:$N$18,CESARIA!$H$16:$H$18,"SALIDA",CESARIA!$J$16:$J$18,$B61),0)</f>
        <v>0</v>
      </c>
      <c r="T61" s="62">
        <f>IFERROR(SUMIFS(ALAN!$N$15:$N$25,ALAN!$H$15:$H$25,"SALIDA",ALAN!$J$15:$J$25,$B61),0)</f>
        <v>389.81</v>
      </c>
      <c r="U61" s="62">
        <f>IFERROR(SUMIFS(ELVIA!$N$7:$N$12,ELVIA!$H$7:$H$12,"SALIDA",ELVIA!$J$7:$J$12,$B61),0)</f>
        <v>0</v>
      </c>
      <c r="V61" s="62">
        <f>IFERROR(SUMIFS(CAJA!$N$587:$N$1165,CAJA!$H$587:$H$1165,"SALIDA",CAJA!$J$587:$J$1165,$B61),0)</f>
        <v>0</v>
      </c>
      <c r="W61" s="62">
        <f>IFERROR(SUMIFS('CAJA TIGRES'!$N$140:$N$302,'CAJA TIGRES'!$H$140:$H$302,"SALIDA",'CAJA TIGRES'!$J$140:$J$302,$B61),0)</f>
        <v>0</v>
      </c>
      <c r="X61" s="62">
        <f>IFERROR(SUMIFS(RESERVA!$N$2:$N$2,RESERVA!$H$2:$H$2,"SALIDA",RESERVA!$J$2:$J$2,$B61),0)</f>
        <v>0</v>
      </c>
      <c r="Y61" s="96">
        <f>SUM(C61:X61)</f>
        <v>38146.499999999993</v>
      </c>
      <c r="Z61" s="96">
        <f>Y61+'ENE25'!Z61</f>
        <v>102812.23999999999</v>
      </c>
    </row>
    <row r="62" spans="1:26" x14ac:dyDescent="0.3">
      <c r="A62">
        <v>7.2</v>
      </c>
      <c r="B62" s="60" t="s">
        <v>86</v>
      </c>
      <c r="C62" s="62">
        <f>IFERROR(SUMIFS('MGZ121'!$N$176:$N$312,'MGZ121'!H$176:H$312,"SALIDA",'MGZ121'!$J$176:$J$312,$B62),0)</f>
        <v>287566.05000000005</v>
      </c>
      <c r="D62" s="62">
        <f>IFERROR(SUMIFS('MGZ BBVA'!$N$89:$N$189,'MGZ BBVA'!$H$89:$H$189,"SALIDA",'MGZ BBVA'!$J$89:$J$189,$B62),0)</f>
        <v>0</v>
      </c>
      <c r="E62" s="62">
        <f>IFERROR(SUMIFS('MGZ DOLARES'!$N$2:$N$2,'MGZ DOLARES'!$F$2:$F$2,"SALIDA",'MGZ DOLARES'!$J$2:$J$2,$B62),0)</f>
        <v>0</v>
      </c>
      <c r="F62" s="62">
        <f>IFERROR(SUMIFS('MGZ BAJIO'!$N$5:$N$6,'MGZ BAJIO'!$H$5:$H$6,"SALIDA",'MGZ BAJIO'!$J$5:$J$6,$B62),0)</f>
        <v>0</v>
      </c>
      <c r="G62" s="62">
        <f>IFERROR(SUMIFS('VICTOR BANAMEX'!$N$66:$N$106,'VICTOR BANAMEX'!$H$66:$H$106,"SALIDA",'VICTOR BANAMEX'!$J$66:$J$106,$B62),0)</f>
        <v>0</v>
      </c>
      <c r="H62" s="62">
        <f>IFERROR(SUMIFS('VICTOR BANORTE'!$N$10:$N$28,'VICTOR BANORTE'!$H$10:$H$28,"SALIDA",'VICTOR BANORTE'!$J$10:$J$28,$B62),0)</f>
        <v>0</v>
      </c>
      <c r="I62" s="62">
        <f>IFERROR(SUMIFS(RODRIGO!$N$2:$N$2,RODRIGO!$H$2:$H$2,"SALIDA",RODRIGO!$J$2:$J$2,$B62),0)</f>
        <v>0</v>
      </c>
      <c r="J62" s="62">
        <f>IFERROR(SUMIFS(MOY!$N$13:$N$21,MOY!$H$13:$H$21,"SALIDA",MOY!$J$13:$J$21,$B62),0)</f>
        <v>0</v>
      </c>
      <c r="K62" s="62">
        <f>IFERROR(SUMIFS('NORMA RUTH'!$N$13:$N$16,'NORMA RUTH'!$H$13:$H$16,"SALIDA",'NORMA RUTH'!$J$13:$J$16,$B62),0)</f>
        <v>0</v>
      </c>
      <c r="L62" s="62">
        <f>IFERROR(SUMIFS(VALERIA!$N$11:$N$13,VALERIA!$H$11:$H$13,"SALIDA",VALERIA!$J$11:$J$13,$B62),0)</f>
        <v>0</v>
      </c>
      <c r="M62" s="62">
        <f>IFERROR(SUMIFS('MANUEL BANAMEX'!$N$26:$N$29,'MANUEL BANAMEX'!$H$26:$H$29,"SALIDA",'MANUEL BANAMEX'!$J$26:$J$29,$B62),0)</f>
        <v>0</v>
      </c>
      <c r="N62" s="62">
        <f>IFERROR(SUMIFS(ROBERTO!$N$2:$N$2,ROBERTO!$H$2:$H$2,"SALIDA",ROBERTO!$J$2:$J$2,$B62),0)</f>
        <v>0</v>
      </c>
      <c r="O62" s="62">
        <f>IFERROR(SUMIFS(JUAN!$N$12:$N$19,JUAN!$H$12:$H$19,"SALIDA",JUAN!$J$12:$J$19,$B62),0)</f>
        <v>0</v>
      </c>
      <c r="P62" s="62">
        <f>IFERROR(SUMIFS('NORMA SANCHEZ'!$N$15:$N$18,'NORMA SANCHEZ'!$H$15:$H$18,"SALIDA",'NORMA SANCHEZ'!$J$15:$J$18,$B62),0)</f>
        <v>0</v>
      </c>
      <c r="Q62" s="62">
        <f>IFERROR(SUMIFS('JOSE CARLOS'!$N$17:$N$23,'JOSE CARLOS'!$H$17:$H$23,"SALIDA",'JOSE CARLOS'!$J$17:$J$23,$B62),0)</f>
        <v>0</v>
      </c>
      <c r="R62" s="62">
        <f>IFERROR(SUMIFS('LUIS ENRIQUE '!$N$22:$N$29,'LUIS ENRIQUE '!$H$22:$H$29,"SALIDA",'LUIS ENRIQUE '!$J$22:$J$29,$B62),0)</f>
        <v>0</v>
      </c>
      <c r="S62" s="62">
        <f>IFERROR(SUMIFS(CESARIA!$N$16:$N$18,CESARIA!$H$16:$H$18,"SALIDA",CESARIA!$J$16:$J$18,$B62),0)</f>
        <v>0</v>
      </c>
      <c r="T62" s="62">
        <f>IFERROR(SUMIFS(ALAN!$N$15:$N$25,ALAN!$H$15:$H$25,"SALIDA",ALAN!$J$15:$J$25,$B62),0)</f>
        <v>0</v>
      </c>
      <c r="U62" s="62">
        <f>IFERROR(SUMIFS(ELVIA!$N$7:$N$12,ELVIA!$H$7:$H$12,"SALIDA",ELVIA!$J$7:$J$12,$B62),0)</f>
        <v>0</v>
      </c>
      <c r="V62" s="62">
        <f>IFERROR(SUMIFS(CAJA!$N$587:$N$1165,CAJA!$H$587:$H$1165,"SALIDA",CAJA!$J$587:$J$1165,$B62),0)</f>
        <v>0</v>
      </c>
      <c r="W62" s="62">
        <f>IFERROR(SUMIFS('CAJA TIGRES'!$N$140:$N$302,'CAJA TIGRES'!$H$140:$H$302,"SALIDA",'CAJA TIGRES'!$J$140:$J$302,$B62),0)</f>
        <v>0</v>
      </c>
      <c r="X62" s="62">
        <f>IFERROR(SUMIFS(RESERVA!$N$2:$N$2,RESERVA!$H$2:$H$2,"SALIDA",RESERVA!$J$2:$J$2,$B62),0)</f>
        <v>0</v>
      </c>
      <c r="Y62" s="96">
        <f>SUM(C62:X62)</f>
        <v>287566.05000000005</v>
      </c>
      <c r="Z62" s="96">
        <f>Y62+'ENE25'!Z62</f>
        <v>683605.70000000007</v>
      </c>
    </row>
    <row r="63" spans="1:26" x14ac:dyDescent="0.3">
      <c r="A63">
        <v>7.3</v>
      </c>
      <c r="B63" s="60" t="s">
        <v>87</v>
      </c>
      <c r="C63" s="62">
        <f>IFERROR(SUMIFS('MGZ121'!$N$176:$N$312,'MGZ121'!H$176:H$312,"SALIDA",'MGZ121'!$J$176:$J$312,$B63),0)</f>
        <v>0</v>
      </c>
      <c r="D63" s="62">
        <f>IFERROR(SUMIFS('MGZ BBVA'!$N$89:$N$189,'MGZ BBVA'!$H$89:$H$189,"SALIDA",'MGZ BBVA'!$J$89:$J$189,$B63),0)</f>
        <v>0</v>
      </c>
      <c r="E63" s="62">
        <f>IFERROR(SUMIFS('MGZ DOLARES'!$N$2:$N$2,'MGZ DOLARES'!$F$2:$F$2,"SALIDA",'MGZ DOLARES'!$J$2:$J$2,$B63),0)</f>
        <v>0</v>
      </c>
      <c r="F63" s="62">
        <f>IFERROR(SUMIFS('MGZ BAJIO'!$N$5:$N$6,'MGZ BAJIO'!$H$5:$H$6,"SALIDA",'MGZ BAJIO'!$J$5:$J$6,$B63),0)</f>
        <v>0</v>
      </c>
      <c r="G63" s="62">
        <f>IFERROR(SUMIFS('VICTOR BANAMEX'!$N$66:$N$106,'VICTOR BANAMEX'!$H$66:$H$106,"SALIDA",'VICTOR BANAMEX'!$J$66:$J$106,$B63),0)</f>
        <v>0</v>
      </c>
      <c r="H63" s="62">
        <f>IFERROR(SUMIFS('VICTOR BANORTE'!$N$10:$N$28,'VICTOR BANORTE'!$H$10:$H$28,"SALIDA",'VICTOR BANORTE'!$J$10:$J$28,$B63),0)</f>
        <v>0</v>
      </c>
      <c r="I63" s="62">
        <f>IFERROR(SUMIFS(RODRIGO!$N$2:$N$2,RODRIGO!$H$2:$H$2,"SALIDA",RODRIGO!$J$2:$J$2,$B63),0)</f>
        <v>0</v>
      </c>
      <c r="J63" s="62">
        <f>IFERROR(SUMIFS(MOY!$N$13:$N$21,MOY!$H$13:$H$21,"SALIDA",MOY!$J$13:$J$21,$B63),0)</f>
        <v>0</v>
      </c>
      <c r="K63" s="62">
        <f>IFERROR(SUMIFS('NORMA RUTH'!$N$13:$N$16,'NORMA RUTH'!$H$13:$H$16,"SALIDA",'NORMA RUTH'!$J$13:$J$16,$B63),0)</f>
        <v>0</v>
      </c>
      <c r="L63" s="62">
        <f>IFERROR(SUMIFS(VALERIA!$N$11:$N$13,VALERIA!$H$11:$H$13,"SALIDA",VALERIA!$J$11:$J$13,$B63),0)</f>
        <v>0</v>
      </c>
      <c r="M63" s="62">
        <f>IFERROR(SUMIFS('MANUEL BANAMEX'!$N$26:$N$29,'MANUEL BANAMEX'!$H$26:$H$29,"SALIDA",'MANUEL BANAMEX'!$J$26:$J$29,$B63),0)</f>
        <v>0</v>
      </c>
      <c r="N63" s="62">
        <f>IFERROR(SUMIFS(ROBERTO!$N$2:$N$2,ROBERTO!$H$2:$H$2,"SALIDA",ROBERTO!$J$2:$J$2,$B63),0)</f>
        <v>0</v>
      </c>
      <c r="O63" s="62">
        <f>IFERROR(SUMIFS(JUAN!$N$12:$N$19,JUAN!$H$12:$H$19,"SALIDA",JUAN!$J$12:$J$19,$B63),0)</f>
        <v>0</v>
      </c>
      <c r="P63" s="62">
        <f>IFERROR(SUMIFS('NORMA SANCHEZ'!$N$15:$N$18,'NORMA SANCHEZ'!$H$15:$H$18,"SALIDA",'NORMA SANCHEZ'!$J$15:$J$18,$B63),0)</f>
        <v>0</v>
      </c>
      <c r="Q63" s="62">
        <f>IFERROR(SUMIFS('JOSE CARLOS'!$N$17:$N$23,'JOSE CARLOS'!$H$17:$H$23,"SALIDA",'JOSE CARLOS'!$J$17:$J$23,$B63),0)</f>
        <v>0</v>
      </c>
      <c r="R63" s="62">
        <f>IFERROR(SUMIFS('LUIS ENRIQUE '!$N$22:$N$29,'LUIS ENRIQUE '!$H$22:$H$29,"SALIDA",'LUIS ENRIQUE '!$J$22:$J$29,$B63),0)</f>
        <v>0</v>
      </c>
      <c r="S63" s="62">
        <f>IFERROR(SUMIFS(CESARIA!$N$16:$N$18,CESARIA!$H$16:$H$18,"SALIDA",CESARIA!$J$16:$J$18,$B63),0)</f>
        <v>0</v>
      </c>
      <c r="T63" s="62">
        <f>IFERROR(SUMIFS(ALAN!$N$15:$N$25,ALAN!$H$15:$H$25,"SALIDA",ALAN!$J$15:$J$25,$B63),0)</f>
        <v>0</v>
      </c>
      <c r="U63" s="62">
        <f>IFERROR(SUMIFS(ELVIA!$N$7:$N$12,ELVIA!$H$7:$H$12,"SALIDA",ELVIA!$J$7:$J$12,$B63),0)</f>
        <v>0</v>
      </c>
      <c r="V63" s="62">
        <f>IFERROR(SUMIFS(CAJA!$N$587:$N$1165,CAJA!$H$587:$H$1165,"SALIDA",CAJA!$J$587:$J$1165,$B63),0)</f>
        <v>8000</v>
      </c>
      <c r="W63" s="62">
        <f>IFERROR(SUMIFS('CAJA TIGRES'!$N$140:$N$302,'CAJA TIGRES'!$H$140:$H$302,"SALIDA",'CAJA TIGRES'!$J$140:$J$302,$B63),0)</f>
        <v>0</v>
      </c>
      <c r="X63" s="62">
        <f>IFERROR(SUMIFS(RESERVA!$N$2:$N$2,RESERVA!$H$2:$H$2,"SALIDA",RESERVA!$J$2:$J$2,$B63),0)</f>
        <v>0</v>
      </c>
      <c r="Y63" s="96">
        <f>SUM(C63:X63)</f>
        <v>8000</v>
      </c>
      <c r="Z63" s="96">
        <f>Y63+'ENE25'!Z63</f>
        <v>327000</v>
      </c>
    </row>
    <row r="64" spans="1:26" s="180" customFormat="1" x14ac:dyDescent="0.3">
      <c r="A64" s="180">
        <v>9</v>
      </c>
      <c r="B64" s="183" t="s">
        <v>58</v>
      </c>
      <c r="C64" s="182">
        <f>SUM(C65:C68)</f>
        <v>77846.09</v>
      </c>
      <c r="D64" s="182">
        <f t="shared" ref="D64:Y64" si="11">SUM(D65:D68)</f>
        <v>409357.11</v>
      </c>
      <c r="E64" s="182">
        <f t="shared" si="11"/>
        <v>0</v>
      </c>
      <c r="F64" s="182">
        <f t="shared" si="11"/>
        <v>0</v>
      </c>
      <c r="G64" s="182">
        <f t="shared" si="11"/>
        <v>0</v>
      </c>
      <c r="H64" s="182">
        <f t="shared" si="11"/>
        <v>0</v>
      </c>
      <c r="I64" s="182">
        <f t="shared" ref="I64" si="12">SUM(I65:I68)</f>
        <v>0</v>
      </c>
      <c r="J64" s="182">
        <f t="shared" si="11"/>
        <v>0</v>
      </c>
      <c r="K64" s="182">
        <f t="shared" si="11"/>
        <v>0</v>
      </c>
      <c r="L64" s="182">
        <f t="shared" si="11"/>
        <v>0</v>
      </c>
      <c r="M64" s="182">
        <f t="shared" si="11"/>
        <v>0</v>
      </c>
      <c r="N64" s="182">
        <f t="shared" si="11"/>
        <v>0</v>
      </c>
      <c r="O64" s="182">
        <f t="shared" si="11"/>
        <v>0</v>
      </c>
      <c r="P64" s="182">
        <f t="shared" si="11"/>
        <v>0</v>
      </c>
      <c r="Q64" s="182">
        <f t="shared" si="11"/>
        <v>0</v>
      </c>
      <c r="R64" s="182">
        <f t="shared" si="11"/>
        <v>0</v>
      </c>
      <c r="S64" s="182">
        <f t="shared" si="11"/>
        <v>0</v>
      </c>
      <c r="T64" s="182">
        <f t="shared" si="11"/>
        <v>0</v>
      </c>
      <c r="U64" s="182">
        <f t="shared" si="11"/>
        <v>0</v>
      </c>
      <c r="V64" s="182">
        <f t="shared" si="11"/>
        <v>0</v>
      </c>
      <c r="W64" s="182">
        <f t="shared" si="11"/>
        <v>0</v>
      </c>
      <c r="X64" s="182">
        <f t="shared" si="11"/>
        <v>0</v>
      </c>
      <c r="Y64" s="182">
        <f t="shared" si="11"/>
        <v>487203.19999999995</v>
      </c>
      <c r="Z64" s="182">
        <f>SUM(Z65:Z68)</f>
        <v>626482.36</v>
      </c>
    </row>
    <row r="65" spans="1:26" x14ac:dyDescent="0.3">
      <c r="A65">
        <v>9.1</v>
      </c>
      <c r="B65" s="60" t="s">
        <v>101</v>
      </c>
      <c r="C65" s="62">
        <f>IFERROR(SUMIFS('MGZ121'!$N$176:$N$312,'MGZ121'!H$176:H$312,"SALIDA",'MGZ121'!$J$176:$J$312,$B65),0)</f>
        <v>77846.09</v>
      </c>
      <c r="D65" s="62">
        <f>IFERROR(SUMIFS('MGZ BBVA'!$N$89:$N$189,'MGZ BBVA'!$H$89:$H$189,"SALIDA",'MGZ BBVA'!$J$89:$J$189,$B65),0)</f>
        <v>409357.11</v>
      </c>
      <c r="E65" s="62">
        <f>IFERROR(SUMIFS('MGZ DOLARES'!$N$2:$N$2,'MGZ DOLARES'!$F$2:$F$2,"SALIDA",'MGZ DOLARES'!$J$2:$J$2,$B65),0)</f>
        <v>0</v>
      </c>
      <c r="F65" s="62">
        <f>IFERROR(SUMIFS('MGZ BAJIO'!$N$5:$N$6,'MGZ BAJIO'!$H$5:$H$6,"SALIDA",'MGZ BAJIO'!$J$5:$J$6,$B65),0)</f>
        <v>0</v>
      </c>
      <c r="G65" s="62">
        <f>IFERROR(SUMIFS('VICTOR BANAMEX'!$N$66:$N$106,'VICTOR BANAMEX'!$H$66:$H$106,"SALIDA",'VICTOR BANAMEX'!$J$66:$J$106,$B65),0)</f>
        <v>0</v>
      </c>
      <c r="H65" s="62">
        <f>IFERROR(SUMIFS('VICTOR BANORTE'!$N$10:$N$28,'VICTOR BANORTE'!$H$10:$H$28,"SALIDA",'VICTOR BANORTE'!$J$10:$J$28,$B65),0)</f>
        <v>0</v>
      </c>
      <c r="I65" s="62">
        <f>IFERROR(SUMIFS(RODRIGO!$N$2:$N$2,RODRIGO!$H$2:$H$2,"SALIDA",RODRIGO!$J$2:$J$2,$B65),0)</f>
        <v>0</v>
      </c>
      <c r="J65" s="62">
        <f>IFERROR(SUMIFS(MOY!$N$13:$N$21,MOY!$H$13:$H$21,"SALIDA",MOY!$J$13:$J$21,$B65),0)</f>
        <v>0</v>
      </c>
      <c r="K65" s="62">
        <f>IFERROR(SUMIFS('NORMA RUTH'!$N$13:$N$16,'NORMA RUTH'!$H$13:$H$16,"SALIDA",'NORMA RUTH'!$J$13:$J$16,$B65),0)</f>
        <v>0</v>
      </c>
      <c r="L65" s="62">
        <f>IFERROR(SUMIFS(VALERIA!$N$11:$N$13,VALERIA!$H$11:$H$13,"SALIDA",VALERIA!$J$11:$J$13,$B65),0)</f>
        <v>0</v>
      </c>
      <c r="M65" s="62">
        <f>IFERROR(SUMIFS('MANUEL BANAMEX'!$N$26:$N$29,'MANUEL BANAMEX'!$H$26:$H$29,"SALIDA",'MANUEL BANAMEX'!$J$26:$J$29,$B65),0)</f>
        <v>0</v>
      </c>
      <c r="N65" s="62">
        <f>IFERROR(SUMIFS(ROBERTO!$N$2:$N$2,ROBERTO!$H$2:$H$2,"SALIDA",ROBERTO!$J$2:$J$2,$B65),0)</f>
        <v>0</v>
      </c>
      <c r="O65" s="62">
        <f>IFERROR(SUMIFS(JUAN!$N$12:$N$19,JUAN!$H$12:$H$19,"SALIDA",JUAN!$J$12:$J$19,$B65),0)</f>
        <v>0</v>
      </c>
      <c r="P65" s="62">
        <f>IFERROR(SUMIFS('NORMA SANCHEZ'!$N$15:$N$18,'NORMA SANCHEZ'!$H$15:$H$18,"SALIDA",'NORMA SANCHEZ'!$J$15:$J$18,$B65),0)</f>
        <v>0</v>
      </c>
      <c r="Q65" s="62">
        <f>IFERROR(SUMIFS('JOSE CARLOS'!$N$17:$N$23,'JOSE CARLOS'!$H$17:$H$23,"SALIDA",'JOSE CARLOS'!$J$17:$J$23,$B65),0)</f>
        <v>0</v>
      </c>
      <c r="R65" s="62">
        <f>IFERROR(SUMIFS('LUIS ENRIQUE '!$N$22:$N$29,'LUIS ENRIQUE '!$H$22:$H$29,"SALIDA",'LUIS ENRIQUE '!$J$22:$J$29,$B65),0)</f>
        <v>0</v>
      </c>
      <c r="S65" s="62">
        <f>IFERROR(SUMIFS(CESARIA!$N$16:$N$18,CESARIA!$H$16:$H$18,"SALIDA",CESARIA!$J$16:$J$18,$B65),0)</f>
        <v>0</v>
      </c>
      <c r="T65" s="62">
        <f>IFERROR(SUMIFS(ALAN!$N$15:$N$25,ALAN!$H$15:$H$25,"SALIDA",ALAN!$J$15:$J$25,$B65),0)</f>
        <v>0</v>
      </c>
      <c r="U65" s="62">
        <f>IFERROR(SUMIFS(ELVIA!$N$7:$N$12,ELVIA!$H$7:$H$12,"SALIDA",ELVIA!$J$7:$J$12,$B65),0)</f>
        <v>0</v>
      </c>
      <c r="V65" s="62">
        <f>IFERROR(SUMIFS(CAJA!$N$587:$N$1165,CAJA!$H$587:$H$1165,"SALIDA",CAJA!$J$587:$J$1165,$B65),0)</f>
        <v>0</v>
      </c>
      <c r="W65" s="62">
        <f>IFERROR(SUMIFS('CAJA TIGRES'!$N$140:$N$302,'CAJA TIGRES'!$H$140:$H$302,"SALIDA",'CAJA TIGRES'!$J$140:$J$302,$B65),0)</f>
        <v>0</v>
      </c>
      <c r="X65" s="62">
        <f>IFERROR(SUMIFS(RESERVA!$N$2:$N$2,RESERVA!$H$2:$H$2,"SALIDA",RESERVA!$J$2:$J$2,$B65),0)</f>
        <v>0</v>
      </c>
      <c r="Y65" s="96">
        <f>SUM(C65:X65)</f>
        <v>487203.19999999995</v>
      </c>
      <c r="Z65" s="96">
        <f>Y65+'ENE25'!Z65</f>
        <v>626482.36</v>
      </c>
    </row>
    <row r="66" spans="1:26" x14ac:dyDescent="0.3">
      <c r="A66">
        <v>9.1999999999999993</v>
      </c>
      <c r="B66" s="60" t="s">
        <v>82</v>
      </c>
      <c r="C66" s="62">
        <f>IFERROR(SUMIFS('MGZ121'!$N$176:$N$312,'MGZ121'!H$176:H$312,"SALIDA",'MGZ121'!$J$176:$J$312,$B66),0)</f>
        <v>0</v>
      </c>
      <c r="D66" s="62">
        <f>IFERROR(SUMIFS('MGZ BBVA'!$N$89:$N$189,'MGZ BBVA'!$H$89:$H$189,"SALIDA",'MGZ BBVA'!$J$89:$J$189,$B66),0)</f>
        <v>0</v>
      </c>
      <c r="E66" s="62">
        <f>IFERROR(SUMIFS('MGZ DOLARES'!$N$2:$N$2,'MGZ DOLARES'!$F$2:$F$2,"SALIDA",'MGZ DOLARES'!$J$2:$J$2,$B66),0)</f>
        <v>0</v>
      </c>
      <c r="F66" s="62">
        <f>IFERROR(SUMIFS('MGZ BAJIO'!$N$5:$N$6,'MGZ BAJIO'!$H$5:$H$6,"SALIDA",'MGZ BAJIO'!$J$5:$J$6,$B66),0)</f>
        <v>0</v>
      </c>
      <c r="G66" s="62">
        <f>IFERROR(SUMIFS('VICTOR BANAMEX'!$N$66:$N$106,'VICTOR BANAMEX'!$H$66:$H$106,"SALIDA",'VICTOR BANAMEX'!$J$66:$J$106,$B66),0)</f>
        <v>0</v>
      </c>
      <c r="H66" s="62">
        <f>IFERROR(SUMIFS('VICTOR BANORTE'!$N$10:$N$28,'VICTOR BANORTE'!$H$10:$H$28,"SALIDA",'VICTOR BANORTE'!$J$10:$J$28,$B66),0)</f>
        <v>0</v>
      </c>
      <c r="I66" s="62">
        <f>IFERROR(SUMIFS(RODRIGO!$N$2:$N$2,RODRIGO!$H$2:$H$2,"SALIDA",RODRIGO!$J$2:$J$2,$B66),0)</f>
        <v>0</v>
      </c>
      <c r="J66" s="62">
        <f>IFERROR(SUMIFS(MOY!$N$13:$N$21,MOY!$H$13:$H$21,"SALIDA",MOY!$J$13:$J$21,$B66),0)</f>
        <v>0</v>
      </c>
      <c r="K66" s="62">
        <f>IFERROR(SUMIFS('NORMA RUTH'!$N$13:$N$16,'NORMA RUTH'!$H$13:$H$16,"SALIDA",'NORMA RUTH'!$J$13:$J$16,$B66),0)</f>
        <v>0</v>
      </c>
      <c r="L66" s="62">
        <f>IFERROR(SUMIFS(VALERIA!$N$11:$N$13,VALERIA!$H$11:$H$13,"SALIDA",VALERIA!$J$11:$J$13,$B66),0)</f>
        <v>0</v>
      </c>
      <c r="M66" s="62">
        <f>IFERROR(SUMIFS('MANUEL BANAMEX'!$N$26:$N$29,'MANUEL BANAMEX'!$H$26:$H$29,"SALIDA",'MANUEL BANAMEX'!$J$26:$J$29,$B66),0)</f>
        <v>0</v>
      </c>
      <c r="N66" s="62">
        <f>IFERROR(SUMIFS(ROBERTO!$N$2:$N$2,ROBERTO!$H$2:$H$2,"SALIDA",ROBERTO!$J$2:$J$2,$B66),0)</f>
        <v>0</v>
      </c>
      <c r="O66" s="62">
        <f>IFERROR(SUMIFS(JUAN!$N$12:$N$19,JUAN!$H$12:$H$19,"SALIDA",JUAN!$J$12:$J$19,$B66),0)</f>
        <v>0</v>
      </c>
      <c r="P66" s="62">
        <f>IFERROR(SUMIFS('NORMA SANCHEZ'!$N$15:$N$18,'NORMA SANCHEZ'!$H$15:$H$18,"SALIDA",'NORMA SANCHEZ'!$J$15:$J$18,$B66),0)</f>
        <v>0</v>
      </c>
      <c r="Q66" s="62">
        <f>IFERROR(SUMIFS('JOSE CARLOS'!$N$17:$N$23,'JOSE CARLOS'!$H$17:$H$23,"SALIDA",'JOSE CARLOS'!$J$17:$J$23,$B66),0)</f>
        <v>0</v>
      </c>
      <c r="R66" s="62">
        <f>IFERROR(SUMIFS('LUIS ENRIQUE '!$N$22:$N$29,'LUIS ENRIQUE '!$H$22:$H$29,"SALIDA",'LUIS ENRIQUE '!$J$22:$J$29,$B66),0)</f>
        <v>0</v>
      </c>
      <c r="S66" s="62">
        <f>IFERROR(SUMIFS(CESARIA!$N$16:$N$18,CESARIA!$H$16:$H$18,"SALIDA",CESARIA!$J$16:$J$18,$B66),0)</f>
        <v>0</v>
      </c>
      <c r="T66" s="62">
        <f>IFERROR(SUMIFS(ALAN!$N$15:$N$25,ALAN!$H$15:$H$25,"SALIDA",ALAN!$J$15:$J$25,$B66),0)</f>
        <v>0</v>
      </c>
      <c r="U66" s="62">
        <f>IFERROR(SUMIFS(ELVIA!$N$7:$N$12,ELVIA!$H$7:$H$12,"SALIDA",ELVIA!$J$7:$J$12,$B66),0)</f>
        <v>0</v>
      </c>
      <c r="V66" s="62">
        <f>IFERROR(SUMIFS(CAJA!$N$587:$N$1165,CAJA!$H$587:$H$1165,"SALIDA",CAJA!$J$587:$J$1165,$B66),0)</f>
        <v>0</v>
      </c>
      <c r="W66" s="62">
        <f>IFERROR(SUMIFS('CAJA TIGRES'!$N$140:$N$302,'CAJA TIGRES'!$H$140:$H$302,"SALIDA",'CAJA TIGRES'!$J$140:$J$302,$B66),0)</f>
        <v>0</v>
      </c>
      <c r="X66" s="62">
        <f>IFERROR(SUMIFS(RESERVA!$N$2:$N$2,RESERVA!$H$2:$H$2,"SALIDA",RESERVA!$J$2:$J$2,$B66),0)</f>
        <v>0</v>
      </c>
      <c r="Y66" s="96">
        <f>SUM(C66:X66)</f>
        <v>0</v>
      </c>
      <c r="Z66" s="96">
        <f>Y66+'ENE25'!Z66</f>
        <v>0</v>
      </c>
    </row>
    <row r="67" spans="1:26" x14ac:dyDescent="0.3">
      <c r="B67" s="60" t="s">
        <v>187</v>
      </c>
      <c r="C67" s="62">
        <f>IFERROR(SUMIFS('MGZ121'!$N$176:$N$312,'MGZ121'!H$176:H$312,"SALIDA",'MGZ121'!$J$176:$J$312,$B67),0)</f>
        <v>0</v>
      </c>
      <c r="D67" s="62">
        <f>IFERROR(SUMIFS('MGZ BBVA'!$N$89:$N$189,'MGZ BBVA'!$H$89:$H$189,"SALIDA",'MGZ BBVA'!$J$89:$J$189,$B67),0)</f>
        <v>0</v>
      </c>
      <c r="E67" s="62">
        <f>IFERROR(SUMIFS('MGZ DOLARES'!$N$2:$N$2,'MGZ DOLARES'!$F$2:$F$2,"SALIDA",'MGZ DOLARES'!$J$2:$J$2,$B67),0)</f>
        <v>0</v>
      </c>
      <c r="F67" s="62">
        <f>IFERROR(SUMIFS('MGZ BAJIO'!$N$5:$N$6,'MGZ BAJIO'!$H$5:$H$6,"SALIDA",'MGZ BAJIO'!$J$5:$J$6,$B67),0)</f>
        <v>0</v>
      </c>
      <c r="G67" s="62">
        <f>IFERROR(SUMIFS('VICTOR BANAMEX'!$N$66:$N$106,'VICTOR BANAMEX'!$H$66:$H$106,"SALIDA",'VICTOR BANAMEX'!$J$66:$J$106,$B67),0)</f>
        <v>0</v>
      </c>
      <c r="H67" s="62">
        <f>IFERROR(SUMIFS('VICTOR BANORTE'!$N$10:$N$28,'VICTOR BANORTE'!$H$10:$H$28,"SALIDA",'VICTOR BANORTE'!$J$10:$J$28,$B67),0)</f>
        <v>0</v>
      </c>
      <c r="I67" s="62">
        <f>IFERROR(SUMIFS(RODRIGO!$N$2:$N$2,RODRIGO!$H$2:$H$2,"SALIDA",RODRIGO!$J$2:$J$2,$B67),0)</f>
        <v>0</v>
      </c>
      <c r="J67" s="62">
        <f>IFERROR(SUMIFS(MOY!$N$13:$N$21,MOY!$H$13:$H$21,"SALIDA",MOY!$J$13:$J$21,$B67),0)</f>
        <v>0</v>
      </c>
      <c r="K67" s="62">
        <f>IFERROR(SUMIFS('NORMA RUTH'!$N$13:$N$16,'NORMA RUTH'!$H$13:$H$16,"SALIDA",'NORMA RUTH'!$J$13:$J$16,$B67),0)</f>
        <v>0</v>
      </c>
      <c r="L67" s="62">
        <f>IFERROR(SUMIFS(VALERIA!$N$11:$N$13,VALERIA!$H$11:$H$13,"SALIDA",VALERIA!$J$11:$J$13,$B67),0)</f>
        <v>0</v>
      </c>
      <c r="M67" s="62">
        <f>IFERROR(SUMIFS('MANUEL BANAMEX'!$N$26:$N$29,'MANUEL BANAMEX'!$H$26:$H$29,"SALIDA",'MANUEL BANAMEX'!$J$26:$J$29,$B67),0)</f>
        <v>0</v>
      </c>
      <c r="N67" s="62">
        <f>IFERROR(SUMIFS(ROBERTO!$N$2:$N$2,ROBERTO!$H$2:$H$2,"SALIDA",ROBERTO!$J$2:$J$2,$B67),0)</f>
        <v>0</v>
      </c>
      <c r="O67" s="62">
        <f>IFERROR(SUMIFS(JUAN!$N$12:$N$19,JUAN!$H$12:$H$19,"SALIDA",JUAN!$J$12:$J$19,$B67),0)</f>
        <v>0</v>
      </c>
      <c r="P67" s="62">
        <f>IFERROR(SUMIFS('NORMA SANCHEZ'!$N$15:$N$18,'NORMA SANCHEZ'!$H$15:$H$18,"SALIDA",'NORMA SANCHEZ'!$J$15:$J$18,$B67),0)</f>
        <v>0</v>
      </c>
      <c r="Q67" s="62">
        <f>IFERROR(SUMIFS('JOSE CARLOS'!$N$17:$N$23,'JOSE CARLOS'!$H$17:$H$23,"SALIDA",'JOSE CARLOS'!$J$17:$J$23,$B67),0)</f>
        <v>0</v>
      </c>
      <c r="R67" s="62">
        <f>IFERROR(SUMIFS('LUIS ENRIQUE '!$N$22:$N$29,'LUIS ENRIQUE '!$H$22:$H$29,"SALIDA",'LUIS ENRIQUE '!$J$22:$J$29,$B67),0)</f>
        <v>0</v>
      </c>
      <c r="S67" s="62">
        <f>IFERROR(SUMIFS(CESARIA!$N$16:$N$18,CESARIA!$H$16:$H$18,"SALIDA",CESARIA!$J$16:$J$18,$B67),0)</f>
        <v>0</v>
      </c>
      <c r="T67" s="62">
        <f>IFERROR(SUMIFS(ALAN!$N$15:$N$25,ALAN!$H$15:$H$25,"SALIDA",ALAN!$J$15:$J$25,$B67),0)</f>
        <v>0</v>
      </c>
      <c r="U67" s="62">
        <f>IFERROR(SUMIFS(ELVIA!$N$7:$N$12,ELVIA!$H$7:$H$12,"SALIDA",ELVIA!$J$7:$J$12,$B67),0)</f>
        <v>0</v>
      </c>
      <c r="V67" s="62">
        <f>IFERROR(SUMIFS(CAJA!$N$587:$N$1165,CAJA!$H$587:$H$1165,"SALIDA",CAJA!$J$587:$J$1165,$B67),0)</f>
        <v>0</v>
      </c>
      <c r="W67" s="62">
        <f>IFERROR(SUMIFS('CAJA TIGRES'!$N$140:$N$302,'CAJA TIGRES'!$H$140:$H$302,"SALIDA",'CAJA TIGRES'!$J$140:$J$302,$B67),0)</f>
        <v>0</v>
      </c>
      <c r="X67" s="62">
        <f>IFERROR(SUMIFS(RESERVA!$N$2:$N$2,RESERVA!$H$2:$H$2,"SALIDA",RESERVA!$J$2:$J$2,$B67),0)</f>
        <v>0</v>
      </c>
      <c r="Y67" s="96">
        <f>SUM(C67:X67)</f>
        <v>0</v>
      </c>
      <c r="Z67" s="96">
        <f>Y67+'ENE25'!Z67</f>
        <v>0</v>
      </c>
    </row>
    <row r="68" spans="1:26" x14ac:dyDescent="0.3">
      <c r="B68" s="60" t="s">
        <v>8793</v>
      </c>
      <c r="C68" s="62">
        <f>IFERROR(SUMIFS('MGZ121'!$N$176:$N$312,'MGZ121'!H$176:H$312,"SALIDA",'MGZ121'!$J$176:$J$312,$B68),0)</f>
        <v>0</v>
      </c>
      <c r="D68" s="62">
        <f>IFERROR(SUMIFS('MGZ BBVA'!$N$89:$N$189,'MGZ BBVA'!$H$89:$H$189,"SALIDA",'MGZ BBVA'!$J$89:$J$189,$B68),0)</f>
        <v>0</v>
      </c>
      <c r="E68" s="62">
        <f>IFERROR(SUMIFS('MGZ DOLARES'!$N$2:$N$2,'MGZ DOLARES'!$F$2:$F$2,"SALIDA",'MGZ DOLARES'!$J$2:$J$2,$B68),0)</f>
        <v>0</v>
      </c>
      <c r="F68" s="62">
        <f>IFERROR(SUMIFS('MGZ BAJIO'!$N$5:$N$6,'MGZ BAJIO'!$H$5:$H$6,"SALIDA",'MGZ BAJIO'!$J$5:$J$6,$B68),0)</f>
        <v>0</v>
      </c>
      <c r="G68" s="62">
        <f>IFERROR(SUMIFS('VICTOR BANAMEX'!$N$66:$N$106,'VICTOR BANAMEX'!$H$66:$H$106,"SALIDA",'VICTOR BANAMEX'!$J$66:$J$106,$B68),0)</f>
        <v>0</v>
      </c>
      <c r="H68" s="62">
        <f>IFERROR(SUMIFS('VICTOR BANORTE'!$N$10:$N$28,'VICTOR BANORTE'!$H$10:$H$28,"SALIDA",'VICTOR BANORTE'!$J$10:$J$28,$B68),0)</f>
        <v>0</v>
      </c>
      <c r="I68" s="62">
        <f>IFERROR(SUMIFS(RODRIGO!$N$2:$N$2,RODRIGO!$H$2:$H$2,"SALIDA",RODRIGO!$J$2:$J$2,$B68),0)</f>
        <v>0</v>
      </c>
      <c r="J68" s="62">
        <f>IFERROR(SUMIFS(MOY!$N$13:$N$21,MOY!$H$13:$H$21,"SALIDA",MOY!$J$13:$J$21,$B68),0)</f>
        <v>0</v>
      </c>
      <c r="K68" s="62">
        <f>IFERROR(SUMIFS('NORMA RUTH'!$N$13:$N$16,'NORMA RUTH'!$H$13:$H$16,"SALIDA",'NORMA RUTH'!$J$13:$J$16,$B68),0)</f>
        <v>0</v>
      </c>
      <c r="L68" s="62">
        <f>IFERROR(SUMIFS(VALERIA!$N$11:$N$13,VALERIA!$H$11:$H$13,"SALIDA",VALERIA!$J$11:$J$13,$B68),0)</f>
        <v>0</v>
      </c>
      <c r="M68" s="62">
        <f>IFERROR(SUMIFS('MANUEL BANAMEX'!$N$26:$N$29,'MANUEL BANAMEX'!$H$26:$H$29,"SALIDA",'MANUEL BANAMEX'!$J$26:$J$29,$B68),0)</f>
        <v>0</v>
      </c>
      <c r="N68" s="62">
        <f>IFERROR(SUMIFS(ROBERTO!$N$2:$N$2,ROBERTO!$H$2:$H$2,"SALIDA",ROBERTO!$J$2:$J$2,$B68),0)</f>
        <v>0</v>
      </c>
      <c r="O68" s="62">
        <f>IFERROR(SUMIFS(JUAN!$N$12:$N$19,JUAN!$H$12:$H$19,"SALIDA",JUAN!$J$12:$J$19,$B68),0)</f>
        <v>0</v>
      </c>
      <c r="P68" s="62">
        <f>IFERROR(SUMIFS('NORMA SANCHEZ'!$N$15:$N$18,'NORMA SANCHEZ'!$H$15:$H$18,"SALIDA",'NORMA SANCHEZ'!$J$15:$J$18,$B68),0)</f>
        <v>0</v>
      </c>
      <c r="Q68" s="62">
        <f>IFERROR(SUMIFS('JOSE CARLOS'!$N$17:$N$23,'JOSE CARLOS'!$H$17:$H$23,"SALIDA",'JOSE CARLOS'!$J$17:$J$23,$B68),0)</f>
        <v>0</v>
      </c>
      <c r="R68" s="62">
        <f>IFERROR(SUMIFS('LUIS ENRIQUE '!$N$22:$N$29,'LUIS ENRIQUE '!$H$22:$H$29,"SALIDA",'LUIS ENRIQUE '!$J$22:$J$29,$B68),0)</f>
        <v>0</v>
      </c>
      <c r="S68" s="62">
        <f>IFERROR(SUMIFS(CESARIA!$N$16:$N$18,CESARIA!$H$16:$H$18,"SALIDA",CESARIA!$J$16:$J$18,$B68),0)</f>
        <v>0</v>
      </c>
      <c r="T68" s="62">
        <f>IFERROR(SUMIFS(ALAN!$N$15:$N$25,ALAN!$H$15:$H$25,"SALIDA",ALAN!$J$15:$J$25,$B68),0)</f>
        <v>0</v>
      </c>
      <c r="U68" s="62">
        <f>IFERROR(SUMIFS(ELVIA!$N$7:$N$12,ELVIA!$H$7:$H$12,"SALIDA",ELVIA!$J$7:$J$12,$B68),0)</f>
        <v>0</v>
      </c>
      <c r="V68" s="62">
        <f>IFERROR(SUMIFS(CAJA!$N$587:$N$1165,CAJA!$H$587:$H$1165,"SALIDA",CAJA!$J$587:$J$1165,$B68),0)</f>
        <v>0</v>
      </c>
      <c r="W68" s="62">
        <f>IFERROR(SUMIFS('CAJA TIGRES'!$N$140:$N$302,'CAJA TIGRES'!$H$140:$H$302,"SALIDA",'CAJA TIGRES'!$J$140:$J$302,$B68),0)</f>
        <v>0</v>
      </c>
      <c r="X68" s="62">
        <f>IFERROR(SUMIFS(RESERVA!$N$2:$N$2,RESERVA!$H$2:$H$2,"SALIDA",RESERVA!$J$2:$J$2,$B68),0)</f>
        <v>0</v>
      </c>
      <c r="Y68" s="96">
        <f>SUM(C68:X68)</f>
        <v>0</v>
      </c>
      <c r="Z68" s="96">
        <f>Y68+'ENE25'!Z68</f>
        <v>0</v>
      </c>
    </row>
    <row r="69" spans="1:26" s="180" customFormat="1" x14ac:dyDescent="0.3">
      <c r="A69" s="180">
        <v>10</v>
      </c>
      <c r="B69" s="183" t="s">
        <v>59</v>
      </c>
      <c r="C69" s="182">
        <f>C70</f>
        <v>9565</v>
      </c>
      <c r="D69" s="182">
        <f t="shared" ref="D69:Z69" si="13">D70</f>
        <v>0</v>
      </c>
      <c r="E69" s="182">
        <f t="shared" si="13"/>
        <v>0</v>
      </c>
      <c r="F69" s="182">
        <f t="shared" si="13"/>
        <v>0</v>
      </c>
      <c r="G69" s="182">
        <f t="shared" si="13"/>
        <v>42102</v>
      </c>
      <c r="H69" s="182">
        <f t="shared" si="13"/>
        <v>0</v>
      </c>
      <c r="I69" s="182">
        <f t="shared" si="13"/>
        <v>0</v>
      </c>
      <c r="J69" s="182">
        <f t="shared" si="13"/>
        <v>36340</v>
      </c>
      <c r="K69" s="182">
        <f t="shared" si="13"/>
        <v>22081</v>
      </c>
      <c r="L69" s="182">
        <f t="shared" si="13"/>
        <v>0</v>
      </c>
      <c r="M69" s="182">
        <f t="shared" si="13"/>
        <v>1484</v>
      </c>
      <c r="N69" s="182">
        <f>N70</f>
        <v>0</v>
      </c>
      <c r="O69" s="182">
        <f t="shared" si="13"/>
        <v>0</v>
      </c>
      <c r="P69" s="182">
        <f t="shared" si="13"/>
        <v>0</v>
      </c>
      <c r="Q69" s="182">
        <f t="shared" si="13"/>
        <v>0</v>
      </c>
      <c r="R69" s="182">
        <f t="shared" si="13"/>
        <v>0</v>
      </c>
      <c r="S69" s="182">
        <f t="shared" si="13"/>
        <v>0</v>
      </c>
      <c r="T69" s="182">
        <f t="shared" si="13"/>
        <v>0</v>
      </c>
      <c r="U69" s="182">
        <f t="shared" si="13"/>
        <v>0</v>
      </c>
      <c r="V69" s="182">
        <f t="shared" si="13"/>
        <v>815</v>
      </c>
      <c r="W69" s="182">
        <f t="shared" si="13"/>
        <v>0</v>
      </c>
      <c r="X69" s="182">
        <f t="shared" si="13"/>
        <v>0</v>
      </c>
      <c r="Y69" s="182">
        <f t="shared" si="13"/>
        <v>112387</v>
      </c>
      <c r="Z69" s="182">
        <f t="shared" si="13"/>
        <v>688766.4</v>
      </c>
    </row>
    <row r="70" spans="1:26" x14ac:dyDescent="0.3">
      <c r="A70">
        <v>10.1</v>
      </c>
      <c r="B70" s="60" t="s">
        <v>59</v>
      </c>
      <c r="C70" s="62">
        <f>IFERROR(SUMIFS('MGZ121'!$N$176:$N$312,'MGZ121'!H$176:H$312,"SALIDA",'MGZ121'!$J$176:$J$312,$B70),0)</f>
        <v>9565</v>
      </c>
      <c r="D70" s="62">
        <f>IFERROR(SUMIFS('MGZ BBVA'!$N$89:$N$189,'MGZ BBVA'!$H$89:$H$189,"SALIDA",'MGZ BBVA'!$J$89:$J$189,$B70),0)</f>
        <v>0</v>
      </c>
      <c r="E70" s="62">
        <f>IFERROR(SUMIFS('MGZ DOLARES'!$N$2:$N$2,'MGZ DOLARES'!$F$2:$F$2,"SALIDA",'MGZ DOLARES'!$J$2:$J$2,$B70),0)</f>
        <v>0</v>
      </c>
      <c r="F70" s="62">
        <f>IFERROR(SUMIFS('MGZ BAJIO'!$N$5:$N$6,'MGZ BAJIO'!$H$5:$H$6,"SALIDA",'MGZ BAJIO'!$J$5:$J$6,$B70),0)</f>
        <v>0</v>
      </c>
      <c r="G70" s="62">
        <f>IFERROR(SUMIFS('VICTOR BANAMEX'!$N$66:$N$106,'VICTOR BANAMEX'!$H$66:$H$106,"SALIDA",'VICTOR BANAMEX'!$J$66:$J$106,$B70),0)</f>
        <v>42102</v>
      </c>
      <c r="H70" s="62">
        <f>IFERROR(SUMIFS('VICTOR BANORTE'!$N$10:$N$28,'VICTOR BANORTE'!$H$10:$H$28,"SALIDA",'VICTOR BANORTE'!$J$10:$J$28,$B70),0)</f>
        <v>0</v>
      </c>
      <c r="I70" s="62">
        <f>IFERROR(SUMIFS(RODRIGO!$N$2:$N$2,RODRIGO!$H$2:$H$2,"SALIDA",RODRIGO!$J$2:$J$2,$B70),0)</f>
        <v>0</v>
      </c>
      <c r="J70" s="62">
        <f>IFERROR(SUMIFS(MOY!$N$13:$N$21,MOY!$H$13:$H$21,"SALIDA",MOY!$J$13:$J$21,$B70),0)</f>
        <v>36340</v>
      </c>
      <c r="K70" s="62">
        <f>IFERROR(SUMIFS('NORMA RUTH'!$N$13:$N$16,'NORMA RUTH'!$H$13:$H$16,"SALIDA",'NORMA RUTH'!$J$13:$J$16,$B70),0)</f>
        <v>22081</v>
      </c>
      <c r="L70" s="62">
        <f>IFERROR(SUMIFS(VALERIA!$N$11:$N$13,VALERIA!$H$11:$H$13,"SALIDA",VALERIA!$J$11:$J$13,$B70),0)</f>
        <v>0</v>
      </c>
      <c r="M70" s="62">
        <f>IFERROR(SUMIFS('MANUEL BANAMEX'!$N$26:$N$29,'MANUEL BANAMEX'!$H$26:$H$29,"SALIDA",'MANUEL BANAMEX'!$J$26:$J$29,$B70),0)</f>
        <v>1484</v>
      </c>
      <c r="N70" s="62">
        <f>IFERROR(SUMIFS(ROBERTO!$N$2:$N$2,ROBERTO!$H$2:$H$2,"SALIDA",ROBERTO!$J$2:$J$2,$B70),0)</f>
        <v>0</v>
      </c>
      <c r="O70" s="62">
        <f>IFERROR(SUMIFS(JUAN!$N$12:$N$19,JUAN!$H$12:$H$19,"SALIDA",JUAN!$J$12:$J$19,$B70),0)</f>
        <v>0</v>
      </c>
      <c r="P70" s="62">
        <f>IFERROR(SUMIFS('NORMA SANCHEZ'!$N$15:$N$18,'NORMA SANCHEZ'!$H$15:$H$18,"SALIDA",'NORMA SANCHEZ'!$J$15:$J$18,$B70),0)</f>
        <v>0</v>
      </c>
      <c r="Q70" s="62">
        <f>IFERROR(SUMIFS('JOSE CARLOS'!$N$17:$N$23,'JOSE CARLOS'!$H$17:$H$23,"SALIDA",'JOSE CARLOS'!$J$17:$J$23,$B70),0)</f>
        <v>0</v>
      </c>
      <c r="R70" s="62">
        <f>IFERROR(SUMIFS('LUIS ENRIQUE '!$N$22:$N$29,'LUIS ENRIQUE '!$H$22:$H$29,"SALIDA",'LUIS ENRIQUE '!$J$22:$J$29,$B70),0)</f>
        <v>0</v>
      </c>
      <c r="S70" s="62">
        <f>IFERROR(SUMIFS(CESARIA!$N$16:$N$18,CESARIA!$H$16:$H$18,"SALIDA",CESARIA!$J$16:$J$18,$B70),0)</f>
        <v>0</v>
      </c>
      <c r="T70" s="62">
        <f>IFERROR(SUMIFS(ALAN!$N$15:$N$25,ALAN!$H$15:$H$25,"SALIDA",ALAN!$J$15:$J$25,$B70),0)</f>
        <v>0</v>
      </c>
      <c r="U70" s="62">
        <f>IFERROR(SUMIFS(ELVIA!$N$7:$N$12,ELVIA!$H$7:$H$12,"SALIDA",ELVIA!$J$7:$J$12,$B70),0)</f>
        <v>0</v>
      </c>
      <c r="V70" s="62">
        <f>IFERROR(SUMIFS(CAJA!$N$587:$N$1165,CAJA!$H$587:$H$1165,"SALIDA",CAJA!$J$587:$J$1165,$B70),0)</f>
        <v>815</v>
      </c>
      <c r="W70" s="62">
        <f>IFERROR(SUMIFS('CAJA TIGRES'!$N$140:$N$302,'CAJA TIGRES'!$H$140:$H$302,"SALIDA",'CAJA TIGRES'!$J$140:$J$302,$B70),0)</f>
        <v>0</v>
      </c>
      <c r="X70" s="62">
        <f>IFERROR(SUMIFS(RESERVA!$N$2:$N$2,RESERVA!$H$2:$H$2,"SALIDA",RESERVA!$J$2:$J$2,$B70),0)</f>
        <v>0</v>
      </c>
      <c r="Y70" s="96">
        <f>SUM(C70:X70)</f>
        <v>112387</v>
      </c>
      <c r="Z70" s="96">
        <f>Y70+'ENE25'!Z70</f>
        <v>688766.4</v>
      </c>
    </row>
    <row r="71" spans="1:26" s="180" customFormat="1" x14ac:dyDescent="0.3">
      <c r="A71" s="180">
        <v>13</v>
      </c>
      <c r="B71" s="183" t="s">
        <v>124</v>
      </c>
      <c r="C71" s="182">
        <f>C72</f>
        <v>0</v>
      </c>
      <c r="D71" s="182">
        <f t="shared" ref="D71:Z71" si="14">D72</f>
        <v>0</v>
      </c>
      <c r="E71" s="182">
        <f t="shared" si="14"/>
        <v>0</v>
      </c>
      <c r="F71" s="182">
        <f t="shared" si="14"/>
        <v>0</v>
      </c>
      <c r="G71" s="182">
        <f t="shared" si="14"/>
        <v>0</v>
      </c>
      <c r="H71" s="182">
        <f t="shared" si="14"/>
        <v>0</v>
      </c>
      <c r="I71" s="182">
        <f t="shared" si="14"/>
        <v>0</v>
      </c>
      <c r="J71" s="182">
        <f t="shared" si="14"/>
        <v>0</v>
      </c>
      <c r="K71" s="182">
        <f t="shared" si="14"/>
        <v>0</v>
      </c>
      <c r="L71" s="182">
        <f t="shared" si="14"/>
        <v>0</v>
      </c>
      <c r="M71" s="182">
        <f t="shared" si="14"/>
        <v>7980.42</v>
      </c>
      <c r="N71" s="182">
        <f>N72</f>
        <v>0</v>
      </c>
      <c r="O71" s="182">
        <f t="shared" si="14"/>
        <v>0</v>
      </c>
      <c r="P71" s="182">
        <f t="shared" si="14"/>
        <v>7826.67</v>
      </c>
      <c r="Q71" s="182">
        <f t="shared" si="14"/>
        <v>0</v>
      </c>
      <c r="R71" s="182">
        <f t="shared" si="14"/>
        <v>0</v>
      </c>
      <c r="S71" s="182">
        <f t="shared" si="14"/>
        <v>0</v>
      </c>
      <c r="T71" s="182">
        <f t="shared" si="14"/>
        <v>0</v>
      </c>
      <c r="U71" s="182">
        <f t="shared" si="14"/>
        <v>0</v>
      </c>
      <c r="V71" s="182">
        <f t="shared" si="14"/>
        <v>0</v>
      </c>
      <c r="W71" s="182">
        <f t="shared" si="14"/>
        <v>0</v>
      </c>
      <c r="X71" s="182">
        <f t="shared" si="14"/>
        <v>0</v>
      </c>
      <c r="Y71" s="182">
        <f t="shared" si="14"/>
        <v>15807.09</v>
      </c>
      <c r="Z71" s="182">
        <f t="shared" si="14"/>
        <v>31573.940000000002</v>
      </c>
    </row>
    <row r="72" spans="1:26" x14ac:dyDescent="0.3">
      <c r="A72">
        <v>13.1</v>
      </c>
      <c r="B72" s="60" t="s">
        <v>125</v>
      </c>
      <c r="C72" s="62">
        <f>IFERROR(SUMIFS('MGZ121'!$N$176:$N$312,'MGZ121'!H$176:H$312,"SALIDA",'MGZ121'!$J$176:$J$312,$B72),0)</f>
        <v>0</v>
      </c>
      <c r="D72" s="62">
        <f>IFERROR(SUMIFS('MGZ BBVA'!$N$89:$N$189,'MGZ BBVA'!$H$89:$H$189,"SALIDA",'MGZ BBVA'!$J$89:$J$189,$B72),0)</f>
        <v>0</v>
      </c>
      <c r="E72" s="62">
        <f>IFERROR(SUMIFS('MGZ DOLARES'!$N$2:$N$2,'MGZ DOLARES'!$F$2:$F$2,"SALIDA",'MGZ DOLARES'!$J$2:$J$2,$B72),0)</f>
        <v>0</v>
      </c>
      <c r="F72" s="62">
        <f>IFERROR(SUMIFS('MGZ BAJIO'!$N$5:$N$6,'MGZ BAJIO'!$H$5:$H$6,"SALIDA",'MGZ BAJIO'!$J$5:$J$6,$B72),0)</f>
        <v>0</v>
      </c>
      <c r="G72" s="62">
        <f>IFERROR(SUMIFS('VICTOR BANAMEX'!$N$66:$N$106,'VICTOR BANAMEX'!$H$66:$H$106,"SALIDA",'VICTOR BANAMEX'!$J$66:$J$106,$B72),0)</f>
        <v>0</v>
      </c>
      <c r="H72" s="62">
        <f>IFERROR(SUMIFS('VICTOR BANORTE'!$N$10:$N$28,'VICTOR BANORTE'!$H$10:$H$28,"SALIDA",'VICTOR BANORTE'!$J$10:$J$28,$B72),0)</f>
        <v>0</v>
      </c>
      <c r="I72" s="62">
        <f>IFERROR(SUMIFS(RODRIGO!$N$2:$N$2,RODRIGO!$H$2:$H$2,"SALIDA",RODRIGO!$J$2:$J$2,$B72),0)</f>
        <v>0</v>
      </c>
      <c r="J72" s="62">
        <f>IFERROR(SUMIFS(MOY!$N$13:$N$21,MOY!$H$13:$H$21,"SALIDA",MOY!$J$13:$J$21,$B72),0)</f>
        <v>0</v>
      </c>
      <c r="K72" s="62">
        <f>IFERROR(SUMIFS('NORMA RUTH'!$N$13:$N$16,'NORMA RUTH'!$H$13:$H$16,"SALIDA",'NORMA RUTH'!$J$13:$J$16,$B72),0)</f>
        <v>0</v>
      </c>
      <c r="L72" s="62">
        <f>IFERROR(SUMIFS(VALERIA!$N$11:$N$13,VALERIA!$H$11:$H$13,"SALIDA",VALERIA!$J$11:$J$13,$B72),0)</f>
        <v>0</v>
      </c>
      <c r="M72" s="62">
        <f>IFERROR(SUMIFS('MANUEL BANAMEX'!$N$26:$N$29,'MANUEL BANAMEX'!$H$26:$H$29,"SALIDA",'MANUEL BANAMEX'!$J$26:$J$29,$B72),0)</f>
        <v>7980.42</v>
      </c>
      <c r="N72" s="62">
        <f>IFERROR(SUMIFS(ROBERTO!$N$2:$N$2,ROBERTO!$H$2:$H$2,"SALIDA",ROBERTO!$J$2:$J$2,$B72),0)</f>
        <v>0</v>
      </c>
      <c r="O72" s="62">
        <f>IFERROR(SUMIFS(JUAN!$N$12:$N$19,JUAN!$H$12:$H$19,"SALIDA",JUAN!$J$12:$J$19,$B72),0)</f>
        <v>0</v>
      </c>
      <c r="P72" s="62">
        <f>IFERROR(SUMIFS('NORMA SANCHEZ'!$N$15:$N$18,'NORMA SANCHEZ'!$H$15:$H$18,"SALIDA",'NORMA SANCHEZ'!$J$15:$J$18,$B72),0)</f>
        <v>7826.67</v>
      </c>
      <c r="Q72" s="62">
        <f>IFERROR(SUMIFS('JOSE CARLOS'!$N$17:$N$23,'JOSE CARLOS'!$H$17:$H$23,"SALIDA",'JOSE CARLOS'!$J$17:$J$23,$B72),0)</f>
        <v>0</v>
      </c>
      <c r="R72" s="62">
        <f>IFERROR(SUMIFS('LUIS ENRIQUE '!$N$22:$N$29,'LUIS ENRIQUE '!$H$22:$H$29,"SALIDA",'LUIS ENRIQUE '!$J$22:$J$29,$B72),0)</f>
        <v>0</v>
      </c>
      <c r="S72" s="62">
        <f>IFERROR(SUMIFS(CESARIA!$N$16:$N$18,CESARIA!$H$16:$H$18,"SALIDA",CESARIA!$J$16:$J$18,$B72),0)</f>
        <v>0</v>
      </c>
      <c r="T72" s="62">
        <f>IFERROR(SUMIFS(ALAN!$N$15:$N$25,ALAN!$H$15:$H$25,"SALIDA",ALAN!$J$15:$J$25,$B72),0)</f>
        <v>0</v>
      </c>
      <c r="U72" s="62">
        <f>IFERROR(SUMIFS(ELVIA!$N$7:$N$12,ELVIA!$H$7:$H$12,"SALIDA",ELVIA!$J$7:$J$12,$B72),0)</f>
        <v>0</v>
      </c>
      <c r="V72" s="62">
        <f>IFERROR(SUMIFS(CAJA!$N$587:$N$1165,CAJA!$H$587:$H$1165,"SALIDA",CAJA!$J$587:$J$1165,$B72),0)</f>
        <v>0</v>
      </c>
      <c r="W72" s="62">
        <f>IFERROR(SUMIFS('CAJA TIGRES'!$N$140:$N$302,'CAJA TIGRES'!$H$140:$H$302,"SALIDA",'CAJA TIGRES'!$J$140:$J$302,$B72),0)</f>
        <v>0</v>
      </c>
      <c r="X72" s="62">
        <f>IFERROR(SUMIFS(RESERVA!$N$2:$N$2,RESERVA!$H$2:$H$2,"SALIDA",RESERVA!$J$2:$J$2,$B72),0)</f>
        <v>0</v>
      </c>
      <c r="Y72" s="96">
        <f>SUM(C72:X72)</f>
        <v>15807.09</v>
      </c>
      <c r="Z72" s="96">
        <f>Y72+'ENE25'!Z72</f>
        <v>31573.940000000002</v>
      </c>
    </row>
    <row r="73" spans="1:26" x14ac:dyDescent="0.3">
      <c r="B73" s="125" t="s">
        <v>14</v>
      </c>
      <c r="C73" s="126">
        <f>C17+C21+C29+C49+C60+C64+C69+C71</f>
        <v>2720670.69</v>
      </c>
      <c r="D73" s="126">
        <f t="shared" ref="D73:Z73" si="15">D17+D21+D29+D49+D60+D64+D69+D71</f>
        <v>2291829.06</v>
      </c>
      <c r="E73" s="126">
        <f t="shared" si="15"/>
        <v>0</v>
      </c>
      <c r="F73" s="126">
        <f t="shared" si="15"/>
        <v>580</v>
      </c>
      <c r="G73" s="126">
        <f t="shared" si="15"/>
        <v>215551.15</v>
      </c>
      <c r="H73" s="126">
        <f t="shared" si="15"/>
        <v>146409.43</v>
      </c>
      <c r="I73" s="126">
        <f t="shared" si="15"/>
        <v>0</v>
      </c>
      <c r="J73" s="126">
        <f t="shared" si="15"/>
        <v>36799.360000000001</v>
      </c>
      <c r="K73" s="126">
        <f t="shared" si="15"/>
        <v>22371</v>
      </c>
      <c r="L73" s="126">
        <f t="shared" si="15"/>
        <v>568.4</v>
      </c>
      <c r="M73" s="126">
        <f t="shared" si="15"/>
        <v>9464.42</v>
      </c>
      <c r="N73" s="126">
        <f>N17+N21+N29+N49+N60+N64+N69+N71</f>
        <v>0</v>
      </c>
      <c r="O73" s="126">
        <f t="shared" si="15"/>
        <v>1826.2399999999998</v>
      </c>
      <c r="P73" s="126">
        <f t="shared" si="15"/>
        <v>8018.07</v>
      </c>
      <c r="Q73" s="126">
        <f t="shared" si="15"/>
        <v>302.83</v>
      </c>
      <c r="R73" s="126">
        <f t="shared" si="15"/>
        <v>83.52</v>
      </c>
      <c r="S73" s="126">
        <f t="shared" si="15"/>
        <v>1721.84</v>
      </c>
      <c r="T73" s="126">
        <f t="shared" si="15"/>
        <v>865.75</v>
      </c>
      <c r="U73" s="126">
        <f t="shared" si="15"/>
        <v>0</v>
      </c>
      <c r="V73" s="126">
        <f t="shared" si="15"/>
        <v>2858718.0900000003</v>
      </c>
      <c r="W73" s="126">
        <f t="shared" si="15"/>
        <v>1004707</v>
      </c>
      <c r="X73" s="126">
        <f t="shared" si="15"/>
        <v>0</v>
      </c>
      <c r="Y73" s="126">
        <f t="shared" si="15"/>
        <v>9320486.8499999996</v>
      </c>
      <c r="Z73" s="126">
        <f t="shared" si="15"/>
        <v>17950633.172806732</v>
      </c>
    </row>
    <row r="74" spans="1:26" s="84" customFormat="1" ht="22.8" customHeight="1" x14ac:dyDescent="0.3">
      <c r="B74" s="17" t="s">
        <v>15</v>
      </c>
      <c r="C74" s="83">
        <f>C14-C73</f>
        <v>2763020.36</v>
      </c>
      <c r="D74" s="83">
        <f t="shared" ref="D74:Z74" si="16">D14-D73</f>
        <v>-459999.06000000006</v>
      </c>
      <c r="E74" s="83">
        <f t="shared" si="16"/>
        <v>0</v>
      </c>
      <c r="F74" s="83">
        <f t="shared" si="16"/>
        <v>-580</v>
      </c>
      <c r="G74" s="83">
        <f t="shared" si="16"/>
        <v>-165550.93</v>
      </c>
      <c r="H74" s="83">
        <f t="shared" si="16"/>
        <v>-146409.43</v>
      </c>
      <c r="I74" s="85">
        <f t="shared" si="16"/>
        <v>0</v>
      </c>
      <c r="J74" s="85">
        <f t="shared" si="16"/>
        <v>-36799.360000000001</v>
      </c>
      <c r="K74" s="83">
        <f t="shared" si="16"/>
        <v>-22371</v>
      </c>
      <c r="L74" s="83">
        <f t="shared" si="16"/>
        <v>-568.4</v>
      </c>
      <c r="M74" s="83">
        <f t="shared" si="16"/>
        <v>-1464.42</v>
      </c>
      <c r="N74" s="83">
        <f>N14-N73</f>
        <v>0</v>
      </c>
      <c r="O74" s="83">
        <f t="shared" si="16"/>
        <v>-1826.2399999999998</v>
      </c>
      <c r="P74" s="83">
        <f t="shared" si="16"/>
        <v>-18.069999999999709</v>
      </c>
      <c r="Q74" s="83">
        <f t="shared" si="16"/>
        <v>-302.83</v>
      </c>
      <c r="R74" s="85">
        <f t="shared" si="16"/>
        <v>-83.52</v>
      </c>
      <c r="S74" s="83">
        <f t="shared" si="16"/>
        <v>-1721.84</v>
      </c>
      <c r="T74" s="83">
        <f t="shared" si="16"/>
        <v>-865.75</v>
      </c>
      <c r="U74" s="83">
        <f t="shared" si="16"/>
        <v>0</v>
      </c>
      <c r="V74" s="83">
        <f t="shared" si="16"/>
        <v>-1151998.0900000003</v>
      </c>
      <c r="W74" s="83">
        <f t="shared" si="16"/>
        <v>-1004707</v>
      </c>
      <c r="X74" s="83">
        <f t="shared" si="16"/>
        <v>0</v>
      </c>
      <c r="Y74" s="83">
        <f t="shared" si="16"/>
        <v>-232245.58000000007</v>
      </c>
      <c r="Z74" s="85">
        <f t="shared" si="16"/>
        <v>1505466.0871932693</v>
      </c>
    </row>
    <row r="75" spans="1:26" ht="7.2" customHeight="1" x14ac:dyDescent="0.3">
      <c r="B75" s="18"/>
      <c r="C75" s="40"/>
      <c r="D75" s="33"/>
      <c r="E75" s="33"/>
      <c r="F75" s="33"/>
      <c r="G75" s="33"/>
      <c r="H75" s="33"/>
      <c r="I75" s="33"/>
      <c r="J75" s="33"/>
      <c r="K75" s="33"/>
      <c r="L75" s="33"/>
      <c r="M75" s="33"/>
      <c r="N75" s="33"/>
      <c r="O75" s="33"/>
      <c r="P75" s="33"/>
      <c r="Q75" s="33"/>
      <c r="R75" s="33"/>
      <c r="S75" s="33"/>
      <c r="T75" s="33"/>
      <c r="U75" s="33"/>
      <c r="V75" s="33"/>
      <c r="W75" s="33"/>
      <c r="X75" s="33"/>
      <c r="Y75" s="98"/>
      <c r="Z75" s="98"/>
    </row>
    <row r="76" spans="1:26" x14ac:dyDescent="0.3">
      <c r="B76" s="65" t="s">
        <v>2</v>
      </c>
      <c r="C76" s="40"/>
      <c r="D76" s="33"/>
      <c r="E76" s="33"/>
      <c r="F76" s="33"/>
      <c r="G76" s="33"/>
      <c r="H76" s="33"/>
      <c r="I76" s="33"/>
      <c r="J76" s="33"/>
      <c r="K76" s="33"/>
      <c r="L76" s="33"/>
      <c r="M76" s="33"/>
      <c r="N76" s="33"/>
      <c r="O76" s="33"/>
      <c r="P76" s="33"/>
      <c r="Q76" s="33"/>
      <c r="R76" s="33"/>
      <c r="S76" s="33"/>
      <c r="T76" s="33"/>
      <c r="U76" s="33"/>
      <c r="V76" s="33"/>
      <c r="W76" s="33"/>
      <c r="X76" s="33"/>
      <c r="Y76" s="98"/>
      <c r="Z76" s="98"/>
    </row>
    <row r="77" spans="1:26" x14ac:dyDescent="0.3">
      <c r="A77">
        <v>8</v>
      </c>
      <c r="B77" s="139" t="s">
        <v>25</v>
      </c>
      <c r="C77" s="137"/>
      <c r="D77" s="138"/>
      <c r="E77" s="138"/>
      <c r="F77" s="138"/>
      <c r="G77" s="138"/>
      <c r="H77" s="138"/>
      <c r="I77" s="129"/>
      <c r="J77" s="129"/>
      <c r="K77" s="138"/>
      <c r="L77" s="138"/>
      <c r="M77" s="138"/>
      <c r="N77" s="138"/>
      <c r="O77" s="138"/>
      <c r="P77" s="138"/>
      <c r="Q77" s="138"/>
      <c r="R77" s="138"/>
      <c r="S77" s="138"/>
      <c r="T77" s="138"/>
      <c r="U77" s="138"/>
      <c r="V77" s="138"/>
      <c r="W77" s="138"/>
      <c r="X77" s="138"/>
      <c r="Y77" s="138"/>
      <c r="Z77" s="129"/>
    </row>
    <row r="78" spans="1:26" x14ac:dyDescent="0.3">
      <c r="A78">
        <v>8.1</v>
      </c>
      <c r="B78" s="63" t="s">
        <v>83</v>
      </c>
      <c r="C78" s="62">
        <f>IFERROR(SUMIFS('MGZ121'!$M$176:'MGZ121'!$M$312,'MGZ121'!$H$176:$H$312,"ENTRADA",'MGZ121'!$J$176:$J$312,$B78),0)</f>
        <v>5000000</v>
      </c>
      <c r="D78" s="62">
        <f>IFERROR(SUMIFS('MGZ BBVA'!$M$89:$M$189,'MGZ BBVA'!$H$89:$H$189,"ENTRADA",'MGZ BBVA'!$J$89:$J$189,$B78),0)</f>
        <v>0</v>
      </c>
      <c r="E78" s="62">
        <f>IFERROR(SUMIFS('MGZ DOLARES'!$M$2:$M$2,'MGZ DOLARES'!$F$2:$F$2,"ENTRADA",'MGZ DOLARES'!$J$2:$J$2,$B78),0)</f>
        <v>0</v>
      </c>
      <c r="F78" s="62">
        <f>IFERROR(SUMIFS('MGZ BAJIO'!$M$5:$M$6,'MGZ BAJIO'!$H$5:$H$6,"ENTRADA",'MGZ BAJIO'!$J$5:$J$6,$B78),0)</f>
        <v>0</v>
      </c>
      <c r="G78" s="62">
        <f>IFERROR(SUMIFS('VICTOR BANAMEX'!$M$66:$M$106,'VICTOR BANAMEX'!$H$66:$H$106,"ENTRADA",'VICTOR BANAMEX'!$J$66:$J$106,$B78),0)</f>
        <v>0</v>
      </c>
      <c r="H78" s="62">
        <f>IFERROR(SUMIFS('VICTOR BANORTE'!$M$10:$M$28,'VICTOR BANORTE'!$H$10:$H$28,"ENTRADA",'VICTOR BANORTE'!$J$10:$J$28,$B78),0)</f>
        <v>0</v>
      </c>
      <c r="I78" s="62">
        <f>IFERROR(SUMIFS(RODRIGO!$M$2:$M$2,RODRIGO!$H$2:$H$2,"ENTRADA",RODRIGO!$J$2:$J$2,$B78),0)</f>
        <v>0</v>
      </c>
      <c r="J78" s="62">
        <f>IFERROR(SUMIFS(MOY!$M$13:$M$21,MOY!$H$13:$H$21,"ENTRADA",MOY!$J$13:$J$21,$B78),0)</f>
        <v>0</v>
      </c>
      <c r="K78" s="62">
        <f>IFERROR(SUMIFS('NORMA RUTH'!$M$13:$M$16,'NORMA RUTH'!$H$13:$H$16,"ENTRADA",'NORMA RUTH'!$J$13:$J$16,$B78),0)</f>
        <v>0</v>
      </c>
      <c r="L78" s="62">
        <f>IFERROR(SUMIFS(VALERIA!$M$11:$M$13,VALERIA!$H$11:$H$13,"ENTRADA",VALERIA!$J$11:$J$13,$B78),0)</f>
        <v>0</v>
      </c>
      <c r="M78" s="62">
        <f>IFERROR(SUMIFS('MANUEL BANAMEX'!$M$26:$M$29,'MANUEL BANAMEX'!$H$26:$H$29,"ENTRADA",'MANUEL BANAMEX'!$J$26:$J$29,$B78),0)</f>
        <v>0</v>
      </c>
      <c r="N78" s="62">
        <f>IFERROR(SUMIFS(ROBERTO!$M$2:$M$2,ROBERTO!$H$2:$H$2,"ENTRADA",ROBERTO!$J$2:$J$2,$B78),0)</f>
        <v>0</v>
      </c>
      <c r="O78" s="62">
        <f>IFERROR(SUMIFS(JUAN!$M$12:$M$19,JUAN!$H$12:$H$19,"ENTRADA",JUAN!$J$12:$J$19,$B78),0)</f>
        <v>0</v>
      </c>
      <c r="P78" s="62">
        <f>IFERROR(SUMIFS('NORMA SANCHEZ'!$M$15:$M$18,'NORMA SANCHEZ'!$H$15:$H$18,"ENTRADA",'NORMA SANCHEZ'!$J$15:$J$18,$B78),0)</f>
        <v>0</v>
      </c>
      <c r="Q78" s="62">
        <f>IFERROR(SUMIFS('JOSE CARLOS'!$M$17:$M$23,'JOSE CARLOS'!$H$17:$H$23,"ENTRADA",'JOSE CARLOS'!$J$17:$J$23,$B78),0)</f>
        <v>0</v>
      </c>
      <c r="R78" s="62">
        <f>IFERROR(SUMIFS('LUIS ENRIQUE '!$M$22:$M$29,'LUIS ENRIQUE '!$H$22:$H$29,"ENTRADA",'LUIS ENRIQUE '!$J$22:$J$29,$B78),0)</f>
        <v>0</v>
      </c>
      <c r="S78" s="62">
        <f>IFERROR(SUMIFS(CESARIA!$M$16:$M$18,CESARIA!$H$16:$H$18,"ENTRADA",CESARIA!$J$16:$J$18,$B78),0)</f>
        <v>0</v>
      </c>
      <c r="T78" s="62">
        <f>IFERROR(SUMIFS(ALAN!$M$15:$M$25,ALAN!$H$15:$H$25,"ENTRADA",ALAN!$J$15:$J$25,$B78),0)</f>
        <v>0</v>
      </c>
      <c r="U78" s="62">
        <f>IFERROR(SUMIFS(ELVIA!$M$7:$M$12,ELVIA!$H$7:$H$12,"ENTRADA",ELVIA!$J$7:$J$12,$B78),0)</f>
        <v>0</v>
      </c>
      <c r="V78" s="62">
        <f>IFERROR(SUMIFS(CAJA!$M$587:$M$1165,CAJA!$H$587:$H$1165,"ENTRADA",CAJA!$J$587:$J$1165,$B78),0)</f>
        <v>0</v>
      </c>
      <c r="W78" s="62">
        <f>IFERROR(SUMIFS('CAJA TIGRES'!$M$140:$M$302,'CAJA TIGRES'!$H$140:$H$302,"ENTRADA",'CAJA TIGRES'!$J$140:$J$302,$B78),0)</f>
        <v>0</v>
      </c>
      <c r="X78" s="62">
        <f>IFERROR(SUMIFS(RESERVA!$M$2:$M$2,RESERVA!$H$2:$H$2,"ENTRADA",RESERVA!$J$2:$J$2,$B78),0)</f>
        <v>0</v>
      </c>
      <c r="Y78" s="96">
        <f>SUM(C78:X78)</f>
        <v>5000000</v>
      </c>
      <c r="Z78" s="96">
        <f>Y78+'ENE25'!Z78</f>
        <v>5000000</v>
      </c>
    </row>
    <row r="79" spans="1:26" x14ac:dyDescent="0.3">
      <c r="A79">
        <v>8.1999999999999993</v>
      </c>
      <c r="B79" s="63" t="s">
        <v>84</v>
      </c>
      <c r="C79" s="62">
        <f>IFERROR(SUMIFS('MGZ121'!$M$176:'MGZ121'!$M$312,'MGZ121'!$H$176:$H$312,"ENTRADA",'MGZ121'!$J$176:$J$312,$B79),0)</f>
        <v>0</v>
      </c>
      <c r="D79" s="62">
        <f>IFERROR(SUMIFS('MGZ BBVA'!$M$89:$M$189,'MGZ BBVA'!$H$89:$H$189,"ENTRADA",'MGZ BBVA'!$J$89:$J$189,$B79),0)</f>
        <v>135240</v>
      </c>
      <c r="E79" s="62">
        <f>IFERROR(SUMIFS('MGZ DOLARES'!$M$2:$M$2,'MGZ DOLARES'!$F$2:$F$2,"ENTRADA",'MGZ DOLARES'!$J$2:$J$2,$B79),0)</f>
        <v>0</v>
      </c>
      <c r="F79" s="62">
        <f>IFERROR(SUMIFS('MGZ BAJIO'!$M$5:$M$6,'MGZ BAJIO'!$H$5:$H$6,"ENTRADA",'MGZ BAJIO'!$J$5:$J$6,$B79),0)</f>
        <v>0</v>
      </c>
      <c r="G79" s="62">
        <f>IFERROR(SUMIFS('VICTOR BANAMEX'!$M$66:$M$106,'VICTOR BANAMEX'!$H$66:$H$106,"ENTRADA",'VICTOR BANAMEX'!$J$66:$J$106,$B79),0)</f>
        <v>168953</v>
      </c>
      <c r="H79" s="62">
        <f>IFERROR(SUMIFS('VICTOR BANORTE'!$M$10:$M$28,'VICTOR BANORTE'!$H$10:$H$28,"ENTRADA",'VICTOR BANORTE'!$J$10:$J$28,$B79),0)</f>
        <v>0</v>
      </c>
      <c r="I79" s="62">
        <f>IFERROR(SUMIFS(RODRIGO!$M$2:$M$2,RODRIGO!$H$2:$H$2,"ENTRADA",RODRIGO!$J$2:$J$2,$B79),0)</f>
        <v>0</v>
      </c>
      <c r="J79" s="62">
        <f>IFERROR(SUMIFS(MOY!$M$13:$M$21,MOY!$H$13:$H$21,"ENTRADA",MOY!$J$13:$J$21,$B79),0)</f>
        <v>0</v>
      </c>
      <c r="K79" s="62">
        <f>IFERROR(SUMIFS('NORMA RUTH'!$M$13:$M$16,'NORMA RUTH'!$H$13:$H$16,"ENTRADA",'NORMA RUTH'!$J$13:$J$16,$B79),0)</f>
        <v>0</v>
      </c>
      <c r="L79" s="62">
        <f>IFERROR(SUMIFS(VALERIA!$M$11:$M$13,VALERIA!$H$11:$H$13,"ENTRADA",VALERIA!$J$11:$J$13,$B79),0)</f>
        <v>0</v>
      </c>
      <c r="M79" s="62">
        <f>IFERROR(SUMIFS('MANUEL BANAMEX'!$M$26:$M$29,'MANUEL BANAMEX'!$H$26:$H$29,"ENTRADA",'MANUEL BANAMEX'!$J$26:$J$29,$B79),0)</f>
        <v>0</v>
      </c>
      <c r="N79" s="62">
        <f>IFERROR(SUMIFS(ROBERTO!$M$2:$M$2,ROBERTO!$H$2:$H$2,"ENTRADA",ROBERTO!$J$2:$J$2,$B79),0)</f>
        <v>0</v>
      </c>
      <c r="O79" s="62">
        <f>IFERROR(SUMIFS(JUAN!$M$12:$M$19,JUAN!$H$12:$H$19,"ENTRADA",JUAN!$J$12:$J$19,$B79),0)</f>
        <v>0</v>
      </c>
      <c r="P79" s="62">
        <f>IFERROR(SUMIFS('NORMA SANCHEZ'!$M$15:$M$18,'NORMA SANCHEZ'!$H$15:$H$18,"ENTRADA",'NORMA SANCHEZ'!$J$15:$J$18,$B79),0)</f>
        <v>0</v>
      </c>
      <c r="Q79" s="62">
        <f>IFERROR(SUMIFS('JOSE CARLOS'!$M$17:$M$23,'JOSE CARLOS'!$H$17:$H$23,"ENTRADA",'JOSE CARLOS'!$J$17:$J$23,$B79),0)</f>
        <v>0</v>
      </c>
      <c r="R79" s="62">
        <f>IFERROR(SUMIFS('LUIS ENRIQUE '!$M$22:$M$29,'LUIS ENRIQUE '!$H$22:$H$29,"ENTRADA",'LUIS ENRIQUE '!$J$22:$J$29,$B79),0)</f>
        <v>0</v>
      </c>
      <c r="S79" s="62">
        <f>IFERROR(SUMIFS(CESARIA!$M$16:$M$18,CESARIA!$H$16:$H$18,"ENTRADA",CESARIA!$J$16:$J$18,$B79),0)</f>
        <v>0</v>
      </c>
      <c r="T79" s="62">
        <f>IFERROR(SUMIFS(ALAN!$M$15:$M$25,ALAN!$H$15:$H$25,"ENTRADA",ALAN!$J$15:$J$25,$B79),0)</f>
        <v>0</v>
      </c>
      <c r="U79" s="62">
        <f>IFERROR(SUMIFS(ELVIA!$M$7:$M$12,ELVIA!$H$7:$H$12,"ENTRADA",ELVIA!$J$7:$J$12,$B79),0)</f>
        <v>100000</v>
      </c>
      <c r="V79" s="62">
        <f>IFERROR(SUMIFS(CAJA!$M$587:$M$1165,CAJA!$H$587:$H$1165,"ENTRADA",CAJA!$J$587:$J$1165,$B79),0)</f>
        <v>0</v>
      </c>
      <c r="W79" s="62">
        <f>IFERROR(SUMIFS('CAJA TIGRES'!$M$140:$M$302,'CAJA TIGRES'!$H$140:$H$302,"ENTRADA",'CAJA TIGRES'!$J$140:$J$302,$B79),0)</f>
        <v>0</v>
      </c>
      <c r="X79" s="62">
        <f>IFERROR(SUMIFS(RESERVA!$M$2:$M$2,RESERVA!$H$2:$H$2,"ENTRADA",RESERVA!$J$2:$J$2,$B79),0)</f>
        <v>0</v>
      </c>
      <c r="Y79" s="96">
        <f>SUM(C79:X79)</f>
        <v>404193</v>
      </c>
      <c r="Z79" s="96">
        <f>Y79+'ENE25'!Z79</f>
        <v>808688</v>
      </c>
    </row>
    <row r="80" spans="1:26" x14ac:dyDescent="0.3">
      <c r="B80" s="63" t="s">
        <v>201</v>
      </c>
      <c r="C80" s="62">
        <f>IFERROR(SUMIFS('MGZ121'!$M$176:'MGZ121'!$M$312,'MGZ121'!$H$176:$H$312,"ENTRADA",'MGZ121'!$J$176:$J$312,$B80),0)</f>
        <v>0</v>
      </c>
      <c r="D80" s="62">
        <f>IFERROR(SUMIFS('MGZ BBVA'!$M$89:$M$189,'MGZ BBVA'!$H$89:$H$189,"ENTRADA",'MGZ BBVA'!$J$89:$J$189,$B80),0)</f>
        <v>0</v>
      </c>
      <c r="E80" s="62">
        <f>IFERROR(SUMIFS('MGZ DOLARES'!$M$2:$M$2,'MGZ DOLARES'!$F$2:$F$2,"ENTRADA",'MGZ DOLARES'!$J$2:$J$2,$B80),0)</f>
        <v>0</v>
      </c>
      <c r="F80" s="62">
        <f>IFERROR(SUMIFS('MGZ BAJIO'!$M$5:$M$6,'MGZ BAJIO'!$H$5:$H$6,"ENTRADA",'MGZ BAJIO'!$J$5:$J$6,$B80),0)</f>
        <v>0</v>
      </c>
      <c r="G80" s="62">
        <f>IFERROR(SUMIFS('VICTOR BANAMEX'!$M$66:$M$106,'VICTOR BANAMEX'!$H$66:$H$106,"ENTRADA",'VICTOR BANAMEX'!$J$66:$J$106,$B80),0)</f>
        <v>0</v>
      </c>
      <c r="H80" s="62">
        <f>IFERROR(SUMIFS('VICTOR BANORTE'!$M$10:$M$28,'VICTOR BANORTE'!$H$10:$H$28,"ENTRADA",'VICTOR BANORTE'!$J$10:$J$28,$B80),0)</f>
        <v>0</v>
      </c>
      <c r="I80" s="62">
        <f>IFERROR(SUMIFS(RODRIGO!$M$2:$M$2,RODRIGO!$H$2:$H$2,"ENTRADA",RODRIGO!$J$2:$J$2,$B80),0)</f>
        <v>0</v>
      </c>
      <c r="J80" s="62">
        <f>IFERROR(SUMIFS(MOY!$M$13:$M$21,MOY!$H$13:$H$21,"ENTRADA",MOY!$J$13:$J$21,$B80),0)</f>
        <v>0</v>
      </c>
      <c r="K80" s="62">
        <f>IFERROR(SUMIFS('NORMA RUTH'!$M$13:$M$16,'NORMA RUTH'!$H$13:$H$16,"ENTRADA",'NORMA RUTH'!$J$13:$J$16,$B80),0)</f>
        <v>0</v>
      </c>
      <c r="L80" s="62">
        <f>IFERROR(SUMIFS(VALERIA!$M$11:$M$13,VALERIA!$H$11:$H$13,"ENTRADA",VALERIA!$J$11:$J$13,$B80),0)</f>
        <v>0</v>
      </c>
      <c r="M80" s="62">
        <f>IFERROR(SUMIFS('MANUEL BANAMEX'!$M$26:$M$29,'MANUEL BANAMEX'!$H$26:$H$29,"ENTRADA",'MANUEL BANAMEX'!$J$26:$J$29,$B80),0)</f>
        <v>0</v>
      </c>
      <c r="N80" s="62">
        <f>IFERROR(SUMIFS(ROBERTO!$M$2:$M$2,ROBERTO!$H$2:$H$2,"ENTRADA",ROBERTO!$J$2:$J$2,$B80),0)</f>
        <v>0</v>
      </c>
      <c r="O80" s="62">
        <f>IFERROR(SUMIFS(JUAN!$M$12:$M$19,JUAN!$H$12:$H$19,"ENTRADA",JUAN!$J$12:$J$19,$B80),0)</f>
        <v>0</v>
      </c>
      <c r="P80" s="62">
        <f>IFERROR(SUMIFS('NORMA SANCHEZ'!$M$15:$M$18,'NORMA SANCHEZ'!$H$15:$H$18,"ENTRADA",'NORMA SANCHEZ'!$J$15:$J$18,$B80),0)</f>
        <v>0</v>
      </c>
      <c r="Q80" s="62">
        <f>IFERROR(SUMIFS('JOSE CARLOS'!$M$17:$M$23,'JOSE CARLOS'!$H$17:$H$23,"ENTRADA",'JOSE CARLOS'!$J$17:$J$23,$B80),0)</f>
        <v>0</v>
      </c>
      <c r="R80" s="62">
        <f>IFERROR(SUMIFS('LUIS ENRIQUE '!$M$22:$M$29,'LUIS ENRIQUE '!$H$22:$H$29,"ENTRADA",'LUIS ENRIQUE '!$J$22:$J$29,$B80),0)</f>
        <v>0</v>
      </c>
      <c r="S80" s="62">
        <f>IFERROR(SUMIFS(CESARIA!$M$16:$M$18,CESARIA!$H$16:$H$18,"ENTRADA",CESARIA!$J$16:$J$18,$B80),0)</f>
        <v>0</v>
      </c>
      <c r="T80" s="62">
        <f>IFERROR(SUMIFS(ALAN!$M$15:$M$25,ALAN!$H$15:$H$25,"ENTRADA",ALAN!$J$15:$J$25,$B80),0)</f>
        <v>0</v>
      </c>
      <c r="U80" s="62">
        <f>IFERROR(SUMIFS(ELVIA!$M$7:$M$12,ELVIA!$H$7:$H$12,"ENTRADA",ELVIA!$J$7:$J$12,$B80),0)</f>
        <v>0</v>
      </c>
      <c r="V80" s="62">
        <f>IFERROR(SUMIFS(CAJA!$M$587:$M$1165,CAJA!$H$587:$H$1165,"ENTRADA",CAJA!$J$587:$J$1165,$B80),0)</f>
        <v>1000</v>
      </c>
      <c r="W80" s="62">
        <f>IFERROR(SUMIFS('CAJA TIGRES'!$M$140:$M$302,'CAJA TIGRES'!$H$140:$H$302,"ENTRADA",'CAJA TIGRES'!$J$140:$J$302,$B80),0)</f>
        <v>0</v>
      </c>
      <c r="X80" s="62">
        <f>IFERROR(SUMIFS(RESERVA!$M$2:$M$2,RESERVA!$H$2:$H$2,"ENTRADA",RESERVA!$J$2:$J$2,$B80),0)</f>
        <v>0</v>
      </c>
      <c r="Y80" s="96">
        <f>SUM(C80:X80)</f>
        <v>1000</v>
      </c>
      <c r="Z80" s="96">
        <f>Y80+'ENE25'!Z80</f>
        <v>2150</v>
      </c>
    </row>
    <row r="81" spans="1:26" x14ac:dyDescent="0.3">
      <c r="B81" s="63" t="s">
        <v>209</v>
      </c>
      <c r="C81" s="62">
        <f>IFERROR(SUMIFS('MGZ121'!$M$176:'MGZ121'!$M$312,'MGZ121'!$H$176:$H$312,"ENTRADA",'MGZ121'!$J$176:$J$312,$B81),0)</f>
        <v>0</v>
      </c>
      <c r="D81" s="62">
        <f>IFERROR(SUMIFS('MGZ BBVA'!$M$89:$M$189,'MGZ BBVA'!$H$89:$H$189,"ENTRADA",'MGZ BBVA'!$J$89:$J$189,$B81),0)</f>
        <v>50000</v>
      </c>
      <c r="E81" s="62">
        <f>IFERROR(SUMIFS('MGZ DOLARES'!$M$2:$M$2,'MGZ DOLARES'!$F$2:$F$2,"ENTRADA",'MGZ DOLARES'!$J$2:$J$2,$B81),0)</f>
        <v>0</v>
      </c>
      <c r="F81" s="62">
        <f>IFERROR(SUMIFS('MGZ BAJIO'!$M$5:$M$6,'MGZ BAJIO'!$H$5:$H$6,"ENTRADA",'MGZ BAJIO'!$J$5:$J$6,$B81),0)</f>
        <v>0</v>
      </c>
      <c r="G81" s="62">
        <f>IFERROR(SUMIFS('VICTOR BANAMEX'!$M$66:$M$106,'VICTOR BANAMEX'!$H$66:$H$106,"ENTRADA",'VICTOR BANAMEX'!$J$66:$J$106,$B81),0)</f>
        <v>0</v>
      </c>
      <c r="H81" s="62">
        <f>IFERROR(SUMIFS('VICTOR BANORTE'!$M$10:$M$28,'VICTOR BANORTE'!$H$10:$H$28,"ENTRADA",'VICTOR BANORTE'!$J$10:$J$28,$B81),0)</f>
        <v>0</v>
      </c>
      <c r="I81" s="62">
        <f>IFERROR(SUMIFS(RODRIGO!$M$2:$M$2,RODRIGO!$H$2:$H$2,"ENTRADA",RODRIGO!$J$2:$J$2,$B81),0)</f>
        <v>0</v>
      </c>
      <c r="J81" s="62">
        <f>IFERROR(SUMIFS(MOY!$M$13:$M$21,MOY!$H$13:$H$21,"ENTRADA",MOY!$J$13:$J$21,$B81),0)</f>
        <v>30000</v>
      </c>
      <c r="K81" s="62">
        <f>IFERROR(SUMIFS('NORMA RUTH'!$M$13:$M$16,'NORMA RUTH'!$H$13:$H$16,"ENTRADA",'NORMA RUTH'!$J$13:$J$16,$B81),0)</f>
        <v>0</v>
      </c>
      <c r="L81" s="62">
        <f>IFERROR(SUMIFS(VALERIA!$M$11:$M$13,VALERIA!$H$11:$H$13,"ENTRADA",VALERIA!$J$11:$J$13,$B81),0)</f>
        <v>0</v>
      </c>
      <c r="M81" s="62">
        <f>IFERROR(SUMIFS('MANUEL BANAMEX'!$M$26:$M$29,'MANUEL BANAMEX'!$H$26:$H$29,"ENTRADA",'MANUEL BANAMEX'!$J$26:$J$29,$B81),0)</f>
        <v>0</v>
      </c>
      <c r="N81" s="62">
        <f>IFERROR(SUMIFS(ROBERTO!$M$2:$M$2,ROBERTO!$H$2:$H$2,"ENTRADA",ROBERTO!$J$2:$J$2,$B81),0)</f>
        <v>0</v>
      </c>
      <c r="O81" s="62">
        <f>IFERROR(SUMIFS(JUAN!$M$12:$M$19,JUAN!$H$12:$H$19,"ENTRADA",JUAN!$J$12:$J$19,$B81),0)</f>
        <v>0</v>
      </c>
      <c r="P81" s="62">
        <f>IFERROR(SUMIFS('NORMA SANCHEZ'!$M$15:$M$18,'NORMA SANCHEZ'!$H$15:$H$18,"ENTRADA",'NORMA SANCHEZ'!$J$15:$J$18,$B81),0)</f>
        <v>0</v>
      </c>
      <c r="Q81" s="62">
        <f>IFERROR(SUMIFS('JOSE CARLOS'!$M$17:$M$23,'JOSE CARLOS'!$H$17:$H$23,"ENTRADA",'JOSE CARLOS'!$J$17:$J$23,$B81),0)</f>
        <v>0</v>
      </c>
      <c r="R81" s="62">
        <f>IFERROR(SUMIFS('LUIS ENRIQUE '!$M$22:$M$29,'LUIS ENRIQUE '!$H$22:$H$29,"ENTRADA",'LUIS ENRIQUE '!$J$22:$J$29,$B81),0)</f>
        <v>0</v>
      </c>
      <c r="S81" s="62">
        <f>IFERROR(SUMIFS(CESARIA!$M$16:$M$18,CESARIA!$H$16:$H$18,"ENTRADA",CESARIA!$J$16:$J$18,$B81),0)</f>
        <v>0</v>
      </c>
      <c r="T81" s="62">
        <f>IFERROR(SUMIFS(ALAN!$M$15:$M$25,ALAN!$H$15:$H$25,"ENTRADA",ALAN!$J$15:$J$25,$B81),0)</f>
        <v>0</v>
      </c>
      <c r="U81" s="62">
        <f>IFERROR(SUMIFS(ELVIA!$M$7:$M$12,ELVIA!$H$7:$H$12,"ENTRADA",ELVIA!$J$7:$J$12,$B81),0)</f>
        <v>0</v>
      </c>
      <c r="V81" s="62">
        <f>IFERROR(SUMIFS(CAJA!$M$587:$M$1165,CAJA!$H$587:$H$1165,"ENTRADA",CAJA!$J$587:$J$1165,$B81),0)</f>
        <v>71300</v>
      </c>
      <c r="W81" s="62">
        <f>IFERROR(SUMIFS('CAJA TIGRES'!$M$140:$M$302,'CAJA TIGRES'!$H$140:$H$302,"ENTRADA",'CAJA TIGRES'!$J$140:$J$302,$B81),0)</f>
        <v>0</v>
      </c>
      <c r="X81" s="62">
        <f>IFERROR(SUMIFS(RESERVA!$M$2:$M$2,RESERVA!$H$2:$H$2,"ENTRADA",RESERVA!$J$2:$J$2,$B81),0)</f>
        <v>0</v>
      </c>
      <c r="Y81" s="96">
        <f>SUM(C81:X81)</f>
        <v>151300</v>
      </c>
      <c r="Z81" s="96">
        <f>Y81+'ENE25'!Z81</f>
        <v>256300</v>
      </c>
    </row>
    <row r="82" spans="1:26" x14ac:dyDescent="0.3">
      <c r="B82" s="13" t="s">
        <v>108</v>
      </c>
      <c r="C82" s="64">
        <f>SUM(C78:C81)</f>
        <v>5000000</v>
      </c>
      <c r="D82" s="64">
        <f t="shared" ref="D82:Z82" si="17">SUM(D78:D81)</f>
        <v>185240</v>
      </c>
      <c r="E82" s="64">
        <f t="shared" si="17"/>
        <v>0</v>
      </c>
      <c r="F82" s="64">
        <f t="shared" si="17"/>
        <v>0</v>
      </c>
      <c r="G82" s="64">
        <f t="shared" si="17"/>
        <v>168953</v>
      </c>
      <c r="H82" s="64">
        <f t="shared" si="17"/>
        <v>0</v>
      </c>
      <c r="I82" s="64">
        <f t="shared" si="17"/>
        <v>0</v>
      </c>
      <c r="J82" s="64">
        <f t="shared" si="17"/>
        <v>30000</v>
      </c>
      <c r="K82" s="64">
        <f t="shared" si="17"/>
        <v>0</v>
      </c>
      <c r="L82" s="64">
        <f t="shared" si="17"/>
        <v>0</v>
      </c>
      <c r="M82" s="64">
        <f t="shared" si="17"/>
        <v>0</v>
      </c>
      <c r="N82" s="64">
        <f>SUM(N78:N81)</f>
        <v>0</v>
      </c>
      <c r="O82" s="64">
        <f t="shared" si="17"/>
        <v>0</v>
      </c>
      <c r="P82" s="64">
        <f t="shared" si="17"/>
        <v>0</v>
      </c>
      <c r="Q82" s="64">
        <f t="shared" si="17"/>
        <v>0</v>
      </c>
      <c r="R82" s="64">
        <f t="shared" si="17"/>
        <v>0</v>
      </c>
      <c r="S82" s="64">
        <f t="shared" si="17"/>
        <v>0</v>
      </c>
      <c r="T82" s="64">
        <f t="shared" si="17"/>
        <v>0</v>
      </c>
      <c r="U82" s="64">
        <f t="shared" si="17"/>
        <v>100000</v>
      </c>
      <c r="V82" s="64">
        <f t="shared" si="17"/>
        <v>72300</v>
      </c>
      <c r="W82" s="64">
        <f t="shared" si="17"/>
        <v>0</v>
      </c>
      <c r="X82" s="64">
        <f t="shared" si="17"/>
        <v>0</v>
      </c>
      <c r="Y82" s="78">
        <f t="shared" si="17"/>
        <v>5556493</v>
      </c>
      <c r="Z82" s="64">
        <f t="shared" si="17"/>
        <v>6067138</v>
      </c>
    </row>
    <row r="83" spans="1:26" ht="10.199999999999999" customHeight="1" x14ac:dyDescent="0.3">
      <c r="B83" s="70"/>
      <c r="C83" s="40"/>
      <c r="D83" s="33"/>
      <c r="E83" s="33"/>
      <c r="F83" s="33"/>
      <c r="G83" s="33"/>
      <c r="H83" s="33"/>
      <c r="I83" s="33"/>
      <c r="J83" s="33"/>
      <c r="K83" s="33"/>
      <c r="L83" s="33"/>
      <c r="M83" s="33"/>
      <c r="N83" s="33"/>
      <c r="O83" s="33"/>
      <c r="P83" s="33"/>
      <c r="Q83" s="33"/>
      <c r="R83" s="33"/>
      <c r="S83" s="33"/>
      <c r="T83" s="33"/>
      <c r="U83" s="33"/>
      <c r="V83" s="33"/>
      <c r="W83" s="33"/>
      <c r="X83" s="33"/>
      <c r="Y83" s="98"/>
      <c r="Z83" s="98"/>
    </row>
    <row r="84" spans="1:26" x14ac:dyDescent="0.3">
      <c r="B84" s="91" t="s">
        <v>3</v>
      </c>
      <c r="C84" s="40"/>
      <c r="D84" s="33"/>
      <c r="E84" s="33"/>
      <c r="F84" s="33"/>
      <c r="G84" s="33"/>
      <c r="H84" s="33"/>
      <c r="I84" s="33"/>
      <c r="J84" s="33"/>
      <c r="K84" s="33"/>
      <c r="L84" s="33"/>
      <c r="M84" s="33"/>
      <c r="N84" s="33"/>
      <c r="O84" s="33"/>
      <c r="P84" s="33"/>
      <c r="Q84" s="33"/>
      <c r="R84" s="33"/>
      <c r="S84" s="33"/>
      <c r="T84" s="33"/>
      <c r="U84" s="33"/>
      <c r="V84" s="33"/>
      <c r="W84" s="33"/>
      <c r="X84" s="33"/>
      <c r="Y84" s="98"/>
      <c r="Z84" s="98"/>
    </row>
    <row r="85" spans="1:26" x14ac:dyDescent="0.3">
      <c r="A85">
        <v>8</v>
      </c>
      <c r="B85" s="139" t="s">
        <v>25</v>
      </c>
      <c r="C85" s="140"/>
      <c r="D85" s="141"/>
      <c r="E85" s="141"/>
      <c r="F85" s="141"/>
      <c r="G85" s="141"/>
      <c r="H85" s="141"/>
      <c r="I85" s="136"/>
      <c r="J85" s="136"/>
      <c r="K85" s="141"/>
      <c r="L85" s="141"/>
      <c r="M85" s="141"/>
      <c r="N85" s="141"/>
      <c r="O85" s="141"/>
      <c r="P85" s="141"/>
      <c r="Q85" s="141"/>
      <c r="R85" s="141"/>
      <c r="S85" s="141"/>
      <c r="T85" s="141"/>
      <c r="U85" s="141"/>
      <c r="V85" s="141"/>
      <c r="W85" s="141"/>
      <c r="X85" s="141"/>
      <c r="Y85" s="141"/>
      <c r="Z85" s="136"/>
    </row>
    <row r="86" spans="1:26" x14ac:dyDescent="0.3">
      <c r="A86">
        <v>8.1</v>
      </c>
      <c r="B86" s="63" t="s">
        <v>83</v>
      </c>
      <c r="C86" s="62">
        <f>IFERROR(SUMIFS('MGZ121'!$N$176:$N$312,'MGZ121'!H$176:H$312,"SALIDA",'MGZ121'!$J$176:$J$312,$B86),0)</f>
        <v>0</v>
      </c>
      <c r="D86" s="62">
        <f>IFERROR(SUMIFS('MGZ BBVA'!$N$89:$N$189,'MGZ BBVA'!$H$89:$H$189,"SALIDA",'MGZ BBVA'!$J$89:$J$189,$B86),0)</f>
        <v>0</v>
      </c>
      <c r="E86" s="62">
        <f>IFERROR(SUMIFS('MGZ DOLARES'!$N$2:$N$2,'MGZ DOLARES'!$F$2:$F$2,"SALIDA",'MGZ DOLARES'!$J$2:$J$2,$B86),0)</f>
        <v>0</v>
      </c>
      <c r="F86" s="62">
        <f>IFERROR(SUMIFS('MGZ BAJIO'!$N$5:$N$6,'MGZ BAJIO'!$H$6,"SALIDA",'MGZ BAJIO'!$J$6,$B86),0)</f>
        <v>0</v>
      </c>
      <c r="G86" s="62">
        <f>IFERROR(SUMIFS('VICTOR BANAMEX'!$N$66:$N$106,'VICTOR BANAMEX'!$H$66:$H$106,"SALIDA",'VICTOR BANAMEX'!$J$66:$J$106,$B86),0)</f>
        <v>0</v>
      </c>
      <c r="H86" s="62">
        <f>IFERROR(SUMIFS('VICTOR BANORTE'!$N$10:$N$28,'VICTOR BANORTE'!$H$10:$H$28,"SALIDA",'VICTOR BANORTE'!$J$10:$J$28,$B86),0)</f>
        <v>0</v>
      </c>
      <c r="I86" s="62">
        <f>IFERROR(SUMIFS(RODRIGO!$N$2:$N$2,RODRIGO!$H$2:$H$2,"SALIDA",RODRIGO!$J$2:$J$2,$B86),0)</f>
        <v>0</v>
      </c>
      <c r="J86" s="62">
        <f>IFERROR(SUMIFS(MOY!$N$13:$N$21,MOY!$H$13:$H$21,"SALIDA",MOY!$J$13:$J$21,$B86),0)</f>
        <v>0</v>
      </c>
      <c r="K86" s="62">
        <f>IFERROR(SUMIFS('NORMA RUTH'!$N$13:$N$16,'NORMA RUTH'!$H$13:$H$16,"SALIDA",'NORMA RUTH'!$J$13:$J$16,$B86),0)</f>
        <v>0</v>
      </c>
      <c r="L86" s="62">
        <f>IFERROR(SUMIFS(VALERIA!$N$11:$N$13,VALERIA!$H$11:$H$13,"SALIDA",VALERIA!$J$11:$J$13,$B86),0)</f>
        <v>0</v>
      </c>
      <c r="M86" s="62">
        <f>IFERROR(SUMIFS('MANUEL BANAMEX'!$N$26:$N$29,'MANUEL BANAMEX'!$H$26:$H$29,"SALIDA",'MANUEL BANAMEX'!$J$26:$J$29,$B86),0)</f>
        <v>0</v>
      </c>
      <c r="N86" s="62">
        <f>IFERROR(SUMIFS(ROBERTO!$N$2:$N$2,ROBERTO!$H$2:$H$2,"SALIDA",ROBERTO!$J$2:$J$2,$B86),0)</f>
        <v>0</v>
      </c>
      <c r="O86" s="62">
        <f>IFERROR(SUMIFS(JUAN!$N$12:$N$19,JUAN!$H$12:$H$19,"SALIDA",JUAN!$J$12:$J$19,$B86),0)</f>
        <v>0</v>
      </c>
      <c r="P86" s="62">
        <f>IFERROR(SUMIFS('NORMA SANCHEZ'!$N$15:$N$18,'NORMA SANCHEZ'!$H$15:$H$18,"SALIDA",'NORMA SANCHEZ'!$J$15:$J$18,$B86),0)</f>
        <v>0</v>
      </c>
      <c r="Q86" s="62">
        <f>IFERROR(SUMIFS('JOSE CARLOS'!$N$17:$N$23,'JOSE CARLOS'!$H$17:$H$23,"SALIDA",'JOSE CARLOS'!$J$17:$J$23,$B86),0)</f>
        <v>0</v>
      </c>
      <c r="R86" s="62">
        <f>IFERROR(SUMIFS('LUIS ENRIQUE '!$N$22:$N$29,'LUIS ENRIQUE '!$H$22:$H$29,"SALIDA",'LUIS ENRIQUE '!$J$22:$J$29,$B86),0)</f>
        <v>0</v>
      </c>
      <c r="S86" s="62">
        <f>IFERROR(SUMIFS(CESARIA!$N$16:$N$18,CESARIA!$H$16:$H$18,"SALIDA",CESARIA!$J$16:$J$18,$B86),0)</f>
        <v>0</v>
      </c>
      <c r="T86" s="62">
        <f>IFERROR(SUMIFS(ALAN!$N$15:$N$25,ALAN!$H$15:$H$25,"SALIDA",ALAN!$J$15:$J$25,$B86),0)</f>
        <v>0</v>
      </c>
      <c r="U86" s="62">
        <f>IFERROR(SUMIFS(ELVIA!$N$7:$N$12,ELVIA!$H$7:$H$12,"SALIDA",ELVIA!$J$7:$J$12,$B86),0)</f>
        <v>0</v>
      </c>
      <c r="V86" s="62">
        <f>IFERROR(SUMIFS(CAJA!$N$587:$N$1165,CAJA!$H$587:$H$1165,"SALIDA",CAJA!$J$587:$J$1165,$B86),0)</f>
        <v>0</v>
      </c>
      <c r="W86" s="62">
        <f>IFERROR(SUMIFS('CAJA TIGRES'!$N$140:$N$302,'CAJA TIGRES'!$H$140:$H$302,"SALIDA",'CAJA TIGRES'!$J$140:$J$302,$B86),0)</f>
        <v>0</v>
      </c>
      <c r="X86" s="62">
        <f>IFERROR(SUMIFS(RESERVA!$N$2:$N$2,RESERVA!$H$2:$H$2,"SALIDA",RESERVA!$J$2:$J$2,$B86),0)</f>
        <v>0</v>
      </c>
      <c r="Y86" s="96">
        <f>SUM(C86:X86)</f>
        <v>0</v>
      </c>
      <c r="Z86" s="96">
        <f>Y86+'ENE25'!Z86</f>
        <v>0</v>
      </c>
    </row>
    <row r="87" spans="1:26" x14ac:dyDescent="0.3">
      <c r="A87">
        <v>8.1999999999999993</v>
      </c>
      <c r="B87" s="63" t="s">
        <v>84</v>
      </c>
      <c r="C87" s="62">
        <f>IFERROR(SUMIFS('MGZ121'!$N$176:$N$312,'MGZ121'!H$176:H$312,"SALIDA",'MGZ121'!$J$176:$J$312,$B87),0)</f>
        <v>0</v>
      </c>
      <c r="D87" s="62">
        <f>IFERROR(SUMIFS('MGZ BBVA'!$N$89:$N$189,'MGZ BBVA'!$H$89:$H$189,"SALIDA",'MGZ BBVA'!$J$89:$J$189,$B87),0)</f>
        <v>0</v>
      </c>
      <c r="E87" s="62">
        <f>IFERROR(SUMIFS('MGZ DOLARES'!$N$2:$N$2,'MGZ DOLARES'!$F$2:$F$2,"SALIDA",'MGZ DOLARES'!$J$2:$J$2,$B87),0)</f>
        <v>0</v>
      </c>
      <c r="F87" s="62">
        <f>IFERROR(SUMIFS('MGZ BAJIO'!$N$5:$N$6,'MGZ BAJIO'!$H$6,"SALIDA",'MGZ BAJIO'!$J$6,$B87),0)</f>
        <v>0</v>
      </c>
      <c r="G87" s="62">
        <f>IFERROR(SUMIFS('VICTOR BANAMEX'!$N$66:$N$106,'VICTOR BANAMEX'!$H$66:$H$106,"SALIDA",'VICTOR BANAMEX'!$J$66:$J$106,$B87),0)</f>
        <v>0</v>
      </c>
      <c r="H87" s="62">
        <f>IFERROR(SUMIFS('VICTOR BANORTE'!$N$10:$N$28,'VICTOR BANORTE'!$H$10:$H$28,"SALIDA",'VICTOR BANORTE'!$J$10:$J$28,$B87),0)</f>
        <v>0</v>
      </c>
      <c r="I87" s="62">
        <f>IFERROR(SUMIFS(RODRIGO!$N$2:$N$2,RODRIGO!$H$2:$H$2,"SALIDA",RODRIGO!$J$2:$J$2,$B87),0)</f>
        <v>0</v>
      </c>
      <c r="J87" s="62">
        <f>IFERROR(SUMIFS(MOY!$N$13:$N$21,MOY!$H$13:$H$21,"SALIDA",MOY!$J$13:$J$21,$B87),0)</f>
        <v>0</v>
      </c>
      <c r="K87" s="62">
        <f>IFERROR(SUMIFS('NORMA RUTH'!$N$13:$N$16,'NORMA RUTH'!$H$13:$H$16,"SALIDA",'NORMA RUTH'!$J$13:$J$16,$B87),0)</f>
        <v>0</v>
      </c>
      <c r="L87" s="62">
        <f>IFERROR(SUMIFS(VALERIA!$N$11:$N$13,VALERIA!$H$11:$H$13,"SALIDA",VALERIA!$J$11:$J$13,$B87),0)</f>
        <v>0</v>
      </c>
      <c r="M87" s="62">
        <f>IFERROR(SUMIFS('MANUEL BANAMEX'!$N$26:$N$29,'MANUEL BANAMEX'!$H$26:$H$29,"SALIDA",'MANUEL BANAMEX'!$J$26:$J$29,$B87),0)</f>
        <v>0</v>
      </c>
      <c r="N87" s="62">
        <f>IFERROR(SUMIFS(ROBERTO!$N$2:$N$2,ROBERTO!$H$2:$H$2,"SALIDA",ROBERTO!$J$2:$J$2,$B87),0)</f>
        <v>0</v>
      </c>
      <c r="O87" s="62">
        <f>IFERROR(SUMIFS(JUAN!$N$12:$N$19,JUAN!$H$12:$H$19,"SALIDA",JUAN!$J$12:$J$19,$B87),0)</f>
        <v>0</v>
      </c>
      <c r="P87" s="62">
        <f>IFERROR(SUMIFS('NORMA SANCHEZ'!$N$15:$N$18,'NORMA SANCHEZ'!$H$15:$H$18,"SALIDA",'NORMA SANCHEZ'!$J$15:$J$18,$B87),0)</f>
        <v>0</v>
      </c>
      <c r="Q87" s="62">
        <f>IFERROR(SUMIFS('JOSE CARLOS'!$N$17:$N$23,'JOSE CARLOS'!$H$17:$H$23,"SALIDA",'JOSE CARLOS'!$J$17:$J$23,$B87),0)</f>
        <v>0</v>
      </c>
      <c r="R87" s="62">
        <f>IFERROR(SUMIFS('LUIS ENRIQUE '!$N$22:$N$29,'LUIS ENRIQUE '!$H$22:$H$29,"SALIDA",'LUIS ENRIQUE '!$J$22:$J$29,$B87),0)</f>
        <v>0</v>
      </c>
      <c r="S87" s="62">
        <f>IFERROR(SUMIFS(CESARIA!$N$16:$N$18,CESARIA!$H$16:$H$18,"SALIDA",CESARIA!$J$16:$J$18,$B87),0)</f>
        <v>0</v>
      </c>
      <c r="T87" s="62">
        <f>IFERROR(SUMIFS(ALAN!$N$15:$N$25,ALAN!$H$15:$H$25,"SALIDA",ALAN!$J$15:$J$25,$B87),0)</f>
        <v>0</v>
      </c>
      <c r="U87" s="62">
        <f>IFERROR(SUMIFS(ELVIA!$N$7:$N$12,ELVIA!$H$7:$H$12,"SALIDA",ELVIA!$J$7:$J$12,$B87),0)</f>
        <v>0</v>
      </c>
      <c r="V87" s="62">
        <f>IFERROR(SUMIFS(CAJA!$N$587:$N$1165,CAJA!$H$587:$H$1165,"SALIDA",CAJA!$J$587:$J$1165,$B87),0)</f>
        <v>20000</v>
      </c>
      <c r="W87" s="62">
        <f>IFERROR(SUMIFS('CAJA TIGRES'!$N$140:$N$302,'CAJA TIGRES'!$H$140:$H$302,"SALIDA",'CAJA TIGRES'!$J$140:$J$302,$B87),0)</f>
        <v>0</v>
      </c>
      <c r="X87" s="62">
        <f>IFERROR(SUMIFS(RESERVA!$N$2:$N$2,RESERVA!$H$2:$H$2,"SALIDA",RESERVA!$J$2:$J$2,$B87),0)</f>
        <v>0</v>
      </c>
      <c r="Y87" s="96">
        <f>SUM(C87:X87)</f>
        <v>20000</v>
      </c>
      <c r="Z87" s="96">
        <f>Y87+'ENE25'!Z87</f>
        <v>20000</v>
      </c>
    </row>
    <row r="88" spans="1:26" x14ac:dyDescent="0.3">
      <c r="B88" s="63" t="s">
        <v>201</v>
      </c>
      <c r="C88" s="62">
        <f>IFERROR(SUMIFS('MGZ121'!$N$176:$N$312,'MGZ121'!H$176:H$312,"SALIDA",'MGZ121'!$J$176:$J$312,$B88),0)</f>
        <v>0</v>
      </c>
      <c r="D88" s="62">
        <f>IFERROR(SUMIFS('MGZ BBVA'!$N$89:$N$189,'MGZ BBVA'!$H$89:$H$189,"SALIDA",'MGZ BBVA'!$J$89:$J$189,$B88),0)</f>
        <v>0</v>
      </c>
      <c r="E88" s="62">
        <f>IFERROR(SUMIFS('MGZ DOLARES'!$N$2:$N$2,'MGZ DOLARES'!$F$2:$F$2,"SALIDA",'MGZ DOLARES'!$J$2:$J$2,$B88),0)</f>
        <v>0</v>
      </c>
      <c r="F88" s="62">
        <f>IFERROR(SUMIFS('MGZ BAJIO'!$N$5:$N$6,'MGZ BAJIO'!$H$6,"SALIDA",'MGZ BAJIO'!$J$6,$B88),0)</f>
        <v>0</v>
      </c>
      <c r="G88" s="62">
        <f>IFERROR(SUMIFS('VICTOR BANAMEX'!$N$66:$N$106,'VICTOR BANAMEX'!$H$66:$H$106,"SALIDA",'VICTOR BANAMEX'!$J$66:$J$106,$B88),0)</f>
        <v>0</v>
      </c>
      <c r="H88" s="62">
        <f>IFERROR(SUMIFS('VICTOR BANORTE'!$N$10:$N$28,'VICTOR BANORTE'!$H$10:$H$28,"SALIDA",'VICTOR BANORTE'!$J$10:$J$28,$B88),0)</f>
        <v>0</v>
      </c>
      <c r="I88" s="62">
        <f>IFERROR(SUMIFS(RODRIGO!$N$2:$N$2,RODRIGO!$H$2:$H$2,"SALIDA",RODRIGO!$J$2:$J$2,$B88),0)</f>
        <v>0</v>
      </c>
      <c r="J88" s="62">
        <f>IFERROR(SUMIFS(MOY!$N$13:$N$21,MOY!$H$13:$H$21,"SALIDA",MOY!$J$13:$J$21,$B88),0)</f>
        <v>0</v>
      </c>
      <c r="K88" s="62">
        <f>IFERROR(SUMIFS('NORMA RUTH'!$N$13:$N$16,'NORMA RUTH'!$H$13:$H$16,"SALIDA",'NORMA RUTH'!$J$13:$J$16,$B88),0)</f>
        <v>0</v>
      </c>
      <c r="L88" s="62">
        <f>IFERROR(SUMIFS(VALERIA!$N$11:$N$13,VALERIA!$H$11:$H$13,"SALIDA",VALERIA!$J$11:$J$13,$B88),0)</f>
        <v>0</v>
      </c>
      <c r="M88" s="62">
        <f>IFERROR(SUMIFS('MANUEL BANAMEX'!$N$26:$N$29,'MANUEL BANAMEX'!$H$26:$H$29,"SALIDA",'MANUEL BANAMEX'!$J$26:$J$29,$B88),0)</f>
        <v>0</v>
      </c>
      <c r="N88" s="62">
        <f>IFERROR(SUMIFS(ROBERTO!$N$2:$N$2,ROBERTO!$H$2:$H$2,"SALIDA",ROBERTO!$J$2:$J$2,$B88),0)</f>
        <v>0</v>
      </c>
      <c r="O88" s="62">
        <f>IFERROR(SUMIFS(JUAN!$N$12:$N$19,JUAN!$H$12:$H$19,"SALIDA",JUAN!$J$12:$J$19,$B88),0)</f>
        <v>0</v>
      </c>
      <c r="P88" s="62">
        <f>IFERROR(SUMIFS('NORMA SANCHEZ'!$N$15:$N$18,'NORMA SANCHEZ'!$H$15:$H$18,"SALIDA",'NORMA SANCHEZ'!$J$15:$J$18,$B88),0)</f>
        <v>0</v>
      </c>
      <c r="Q88" s="62">
        <f>IFERROR(SUMIFS('JOSE CARLOS'!$N$17:$N$23,'JOSE CARLOS'!$H$17:$H$23,"SALIDA",'JOSE CARLOS'!$J$17:$J$23,$B88),0)</f>
        <v>0</v>
      </c>
      <c r="R88" s="62">
        <f>IFERROR(SUMIFS('LUIS ENRIQUE '!$N$22:$N$29,'LUIS ENRIQUE '!$H$22:$H$29,"SALIDA",'LUIS ENRIQUE '!$J$22:$J$29,$B88),0)</f>
        <v>0</v>
      </c>
      <c r="S88" s="62">
        <f>IFERROR(SUMIFS(CESARIA!$N$16:$N$18,CESARIA!$H$16:$H$18,"SALIDA",CESARIA!$J$16:$J$18,$B88),0)</f>
        <v>0</v>
      </c>
      <c r="T88" s="62">
        <f>IFERROR(SUMIFS(ALAN!$N$15:$N$25,ALAN!$H$15:$H$25,"SALIDA",ALAN!$J$15:$J$25,$B88),0)</f>
        <v>0</v>
      </c>
      <c r="U88" s="62">
        <f>IFERROR(SUMIFS(ELVIA!$N$7:$N$12,ELVIA!$H$7:$H$12,"SALIDA",ELVIA!$J$7:$J$12,$B88),0)</f>
        <v>0</v>
      </c>
      <c r="V88" s="62">
        <f>IFERROR(SUMIFS(CAJA!$N$587:$N$1165,CAJA!$H$587:$H$1165,"SALIDA",CAJA!$J$587:$J$1165,$B88),0)</f>
        <v>0</v>
      </c>
      <c r="W88" s="62">
        <f>IFERROR(SUMIFS('CAJA TIGRES'!$N$140:$N$302,'CAJA TIGRES'!$H$140:$H$302,"SALIDA",'CAJA TIGRES'!$J$140:$J$302,$B88),0)</f>
        <v>0</v>
      </c>
      <c r="X88" s="62">
        <f>IFERROR(SUMIFS(RESERVA!$N$2:$N$2,RESERVA!$H$2:$H$2,"SALIDA",RESERVA!$J$2:$J$2,$B88),0)</f>
        <v>0</v>
      </c>
      <c r="Y88" s="96">
        <f>SUM(C88:X88)</f>
        <v>0</v>
      </c>
      <c r="Z88" s="96">
        <f>Y88+'ENE25'!Z88</f>
        <v>40000</v>
      </c>
    </row>
    <row r="89" spans="1:26" x14ac:dyDescent="0.3">
      <c r="B89" s="63" t="s">
        <v>209</v>
      </c>
      <c r="C89" s="62">
        <f>IFERROR(SUMIFS('MGZ121'!$N$176:$N$312,'MGZ121'!H$176:H$312,"SALIDA",'MGZ121'!$J$176:$J$312,$B89),0)</f>
        <v>0</v>
      </c>
      <c r="D89" s="62">
        <f>IFERROR(SUMIFS('MGZ BBVA'!$N$89:$N$189,'MGZ BBVA'!$H$89:$H$189,"SALIDA",'MGZ BBVA'!$J$89:$J$189,$B89),0)</f>
        <v>0</v>
      </c>
      <c r="E89" s="62">
        <f>IFERROR(SUMIFS('MGZ DOLARES'!$N$2:$N$2,'MGZ DOLARES'!$F$2:$F$2,"SALIDA",'MGZ DOLARES'!$J$2:$J$2,$B89),0)</f>
        <v>0</v>
      </c>
      <c r="F89" s="62">
        <f>IFERROR(SUMIFS('MGZ BAJIO'!$N$5:$N$6,'MGZ BAJIO'!$H$6,"SALIDA",'MGZ BAJIO'!$J$6,$B89),0)</f>
        <v>0</v>
      </c>
      <c r="G89" s="62">
        <f>IFERROR(SUMIFS('VICTOR BANAMEX'!$N$66:$N$106,'VICTOR BANAMEX'!$H$66:$H$106,"SALIDA",'VICTOR BANAMEX'!$J$66:$J$106,$B89),0)</f>
        <v>0</v>
      </c>
      <c r="H89" s="62">
        <f>IFERROR(SUMIFS('VICTOR BANORTE'!$N$10:$N$28,'VICTOR BANORTE'!$H$10:$H$28,"SALIDA",'VICTOR BANORTE'!$J$10:$J$28,$B89),0)</f>
        <v>0</v>
      </c>
      <c r="I89" s="62">
        <f>IFERROR(SUMIFS(RODRIGO!$N$2:$N$2,RODRIGO!$H$2:$H$2,"SALIDA",RODRIGO!$J$2:$J$2,$B89),0)</f>
        <v>0</v>
      </c>
      <c r="J89" s="62">
        <f>IFERROR(SUMIFS(MOY!$N$13:$N$21,MOY!$H$13:$H$21,"SALIDA",MOY!$J$13:$J$21,$B89),0)</f>
        <v>0</v>
      </c>
      <c r="K89" s="62">
        <f>IFERROR(SUMIFS('NORMA RUTH'!$N$13:$N$16,'NORMA RUTH'!$H$13:$H$16,"SALIDA",'NORMA RUTH'!$J$13:$J$16,$B89),0)</f>
        <v>0</v>
      </c>
      <c r="L89" s="62">
        <f>IFERROR(SUMIFS(VALERIA!$N$11:$N$13,VALERIA!$H$11:$H$13,"SALIDA",VALERIA!$J$11:$J$13,$B89),0)</f>
        <v>0</v>
      </c>
      <c r="M89" s="62">
        <f>IFERROR(SUMIFS('MANUEL BANAMEX'!$N$26:$N$29,'MANUEL BANAMEX'!$H$26:$H$29,"SALIDA",'MANUEL BANAMEX'!$J$26:$J$29,$B89),0)</f>
        <v>0</v>
      </c>
      <c r="N89" s="62">
        <f>IFERROR(SUMIFS(ROBERTO!$N$2:$N$2,ROBERTO!$H$2:$H$2,"SALIDA",ROBERTO!$J$2:$J$2,$B89),0)</f>
        <v>0</v>
      </c>
      <c r="O89" s="62">
        <f>IFERROR(SUMIFS(JUAN!$N$12:$N$19,JUAN!$H$12:$H$19,"SALIDA",JUAN!$J$12:$J$19,$B89),0)</f>
        <v>0</v>
      </c>
      <c r="P89" s="62">
        <f>IFERROR(SUMIFS('NORMA SANCHEZ'!$N$15:$N$18,'NORMA SANCHEZ'!$H$15:$H$18,"SALIDA",'NORMA SANCHEZ'!$J$15:$J$18,$B89),0)</f>
        <v>0</v>
      </c>
      <c r="Q89" s="62">
        <f>IFERROR(SUMIFS('JOSE CARLOS'!$N$17:$N$23,'JOSE CARLOS'!$H$17:$H$23,"SALIDA",'JOSE CARLOS'!$J$17:$J$23,$B89),0)</f>
        <v>0</v>
      </c>
      <c r="R89" s="62">
        <f>IFERROR(SUMIFS('LUIS ENRIQUE '!$N$22:$N$29,'LUIS ENRIQUE '!$H$22:$H$29,"SALIDA",'LUIS ENRIQUE '!$J$22:$J$29,$B89),0)</f>
        <v>0</v>
      </c>
      <c r="S89" s="62">
        <f>IFERROR(SUMIFS(CESARIA!$N$16:$N$18,CESARIA!$H$16:$H$18,"SALIDA",CESARIA!$J$16:$J$18,$B89),0)</f>
        <v>0</v>
      </c>
      <c r="T89" s="62">
        <f>IFERROR(SUMIFS(ALAN!$N$15:$N$25,ALAN!$H$15:$H$25,"SALIDA",ALAN!$J$15:$J$25,$B89),0)</f>
        <v>0</v>
      </c>
      <c r="U89" s="62">
        <f>IFERROR(SUMIFS(ELVIA!$N$7:$N$12,ELVIA!$H$7:$H$12,"SALIDA",ELVIA!$J$7:$J$12,$B89),0)</f>
        <v>0</v>
      </c>
      <c r="V89" s="62">
        <f>IFERROR(SUMIFS(CAJA!$N$587:$N$1165,CAJA!$H$587:$H$1165,"SALIDA",CAJA!$J$587:$J$1165,$B89),0)</f>
        <v>54300</v>
      </c>
      <c r="W89" s="62">
        <f>IFERROR(SUMIFS('CAJA TIGRES'!$N$140:$N$302,'CAJA TIGRES'!$H$140:$H$302,"SALIDA",'CAJA TIGRES'!$J$140:$J$302,$B89),0)</f>
        <v>0</v>
      </c>
      <c r="X89" s="62">
        <f>IFERROR(SUMIFS(RESERVA!$N$2:$N$2,RESERVA!$H$2:$H$2,"SALIDA",RESERVA!$J$2:$J$2,$B89),0)</f>
        <v>0</v>
      </c>
      <c r="Y89" s="96">
        <f>SUM(C89:X89)</f>
        <v>54300</v>
      </c>
      <c r="Z89" s="96">
        <f>Y89+'ENE25'!Z89</f>
        <v>146300</v>
      </c>
    </row>
    <row r="90" spans="1:26" x14ac:dyDescent="0.3">
      <c r="B90" s="16" t="s">
        <v>107</v>
      </c>
      <c r="C90" s="76">
        <f>SUM(C86:C89)</f>
        <v>0</v>
      </c>
      <c r="D90" s="76">
        <f t="shared" ref="D90:Z90" si="18">SUM(D86:D89)</f>
        <v>0</v>
      </c>
      <c r="E90" s="76">
        <f t="shared" si="18"/>
        <v>0</v>
      </c>
      <c r="F90" s="76">
        <f t="shared" si="18"/>
        <v>0</v>
      </c>
      <c r="G90" s="76">
        <f t="shared" si="18"/>
        <v>0</v>
      </c>
      <c r="H90" s="76">
        <f t="shared" si="18"/>
        <v>0</v>
      </c>
      <c r="I90" s="76">
        <f t="shared" si="18"/>
        <v>0</v>
      </c>
      <c r="J90" s="76">
        <f t="shared" si="18"/>
        <v>0</v>
      </c>
      <c r="K90" s="76">
        <f t="shared" si="18"/>
        <v>0</v>
      </c>
      <c r="L90" s="76">
        <f t="shared" si="18"/>
        <v>0</v>
      </c>
      <c r="M90" s="76">
        <f t="shared" si="18"/>
        <v>0</v>
      </c>
      <c r="N90" s="76">
        <f>SUM(N86:N89)</f>
        <v>0</v>
      </c>
      <c r="O90" s="76">
        <f t="shared" si="18"/>
        <v>0</v>
      </c>
      <c r="P90" s="76">
        <f t="shared" si="18"/>
        <v>0</v>
      </c>
      <c r="Q90" s="76">
        <f t="shared" si="18"/>
        <v>0</v>
      </c>
      <c r="R90" s="76">
        <f t="shared" si="18"/>
        <v>0</v>
      </c>
      <c r="S90" s="76">
        <f t="shared" si="18"/>
        <v>0</v>
      </c>
      <c r="T90" s="76">
        <f t="shared" si="18"/>
        <v>0</v>
      </c>
      <c r="U90" s="76">
        <f t="shared" si="18"/>
        <v>0</v>
      </c>
      <c r="V90" s="76">
        <f t="shared" si="18"/>
        <v>74300</v>
      </c>
      <c r="W90" s="76">
        <f t="shared" si="18"/>
        <v>0</v>
      </c>
      <c r="X90" s="76">
        <f t="shared" si="18"/>
        <v>0</v>
      </c>
      <c r="Y90" s="35">
        <f t="shared" si="18"/>
        <v>74300</v>
      </c>
      <c r="Z90" s="76">
        <f t="shared" si="18"/>
        <v>206300</v>
      </c>
    </row>
    <row r="91" spans="1:26" s="84" customFormat="1" ht="21" customHeight="1" x14ac:dyDescent="0.3">
      <c r="B91" s="17" t="s">
        <v>16</v>
      </c>
      <c r="C91" s="82">
        <f>C82-C90</f>
        <v>5000000</v>
      </c>
      <c r="D91" s="82">
        <f t="shared" ref="D91:Z91" si="19">D82-D90</f>
        <v>185240</v>
      </c>
      <c r="E91" s="82">
        <f t="shared" si="19"/>
        <v>0</v>
      </c>
      <c r="F91" s="82">
        <f t="shared" si="19"/>
        <v>0</v>
      </c>
      <c r="G91" s="82">
        <f t="shared" si="19"/>
        <v>168953</v>
      </c>
      <c r="H91" s="82">
        <f t="shared" si="19"/>
        <v>0</v>
      </c>
      <c r="I91" s="82">
        <f t="shared" si="19"/>
        <v>0</v>
      </c>
      <c r="J91" s="82">
        <f t="shared" si="19"/>
        <v>30000</v>
      </c>
      <c r="K91" s="82">
        <f t="shared" si="19"/>
        <v>0</v>
      </c>
      <c r="L91" s="82">
        <f t="shared" si="19"/>
        <v>0</v>
      </c>
      <c r="M91" s="82">
        <f t="shared" si="19"/>
        <v>0</v>
      </c>
      <c r="N91" s="82">
        <f>N82-N90</f>
        <v>0</v>
      </c>
      <c r="O91" s="82">
        <f t="shared" si="19"/>
        <v>0</v>
      </c>
      <c r="P91" s="82">
        <f t="shared" si="19"/>
        <v>0</v>
      </c>
      <c r="Q91" s="82">
        <f t="shared" si="19"/>
        <v>0</v>
      </c>
      <c r="R91" s="82">
        <f t="shared" si="19"/>
        <v>0</v>
      </c>
      <c r="S91" s="82">
        <f t="shared" si="19"/>
        <v>0</v>
      </c>
      <c r="T91" s="82">
        <f t="shared" si="19"/>
        <v>0</v>
      </c>
      <c r="U91" s="82">
        <f t="shared" si="19"/>
        <v>100000</v>
      </c>
      <c r="V91" s="82">
        <f t="shared" si="19"/>
        <v>-2000</v>
      </c>
      <c r="W91" s="82">
        <f t="shared" si="19"/>
        <v>0</v>
      </c>
      <c r="X91" s="82">
        <f t="shared" si="19"/>
        <v>0</v>
      </c>
      <c r="Y91" s="83">
        <f t="shared" si="19"/>
        <v>5482193</v>
      </c>
      <c r="Z91" s="82">
        <f t="shared" si="19"/>
        <v>5860838</v>
      </c>
    </row>
    <row r="92" spans="1:26" ht="7.2" customHeight="1" x14ac:dyDescent="0.3">
      <c r="B92" s="18"/>
      <c r="C92" s="40"/>
      <c r="D92" s="33"/>
      <c r="E92" s="33"/>
      <c r="F92" s="33"/>
      <c r="G92" s="33"/>
      <c r="H92" s="33"/>
      <c r="I92" s="33"/>
      <c r="J92" s="33"/>
      <c r="K92" s="33"/>
      <c r="L92" s="33"/>
      <c r="M92" s="33"/>
      <c r="N92" s="33"/>
      <c r="O92" s="33"/>
      <c r="P92" s="33"/>
      <c r="Q92" s="33"/>
      <c r="R92" s="33"/>
      <c r="S92" s="33"/>
      <c r="T92" s="33"/>
      <c r="U92" s="33"/>
      <c r="V92" s="33"/>
      <c r="W92" s="33"/>
      <c r="X92" s="33"/>
      <c r="Y92" s="98"/>
      <c r="Z92" s="98"/>
    </row>
    <row r="93" spans="1:26" x14ac:dyDescent="0.3">
      <c r="B93" s="65" t="s">
        <v>2</v>
      </c>
      <c r="C93" s="40"/>
      <c r="D93" s="33"/>
      <c r="E93" s="33"/>
      <c r="F93" s="33"/>
      <c r="G93" s="33"/>
      <c r="H93" s="33"/>
      <c r="I93" s="33"/>
      <c r="J93" s="33"/>
      <c r="K93" s="33"/>
      <c r="L93" s="33"/>
      <c r="M93" s="33"/>
      <c r="N93" s="33"/>
      <c r="O93" s="33"/>
      <c r="P93" s="33"/>
      <c r="Q93" s="33"/>
      <c r="R93" s="33"/>
      <c r="S93" s="33"/>
      <c r="T93" s="33"/>
      <c r="U93" s="33"/>
      <c r="V93" s="33"/>
      <c r="W93" s="33"/>
      <c r="X93" s="33"/>
      <c r="Y93" s="98"/>
      <c r="Z93" s="98"/>
    </row>
    <row r="94" spans="1:26" x14ac:dyDescent="0.3">
      <c r="A94">
        <v>12</v>
      </c>
      <c r="B94" s="139" t="s">
        <v>81</v>
      </c>
      <c r="C94" s="137"/>
      <c r="D94" s="138"/>
      <c r="E94" s="138"/>
      <c r="F94" s="138"/>
      <c r="G94" s="138"/>
      <c r="H94" s="138"/>
      <c r="I94" s="129"/>
      <c r="J94" s="129"/>
      <c r="K94" s="138"/>
      <c r="L94" s="138"/>
      <c r="M94" s="138"/>
      <c r="N94" s="138"/>
      <c r="O94" s="138"/>
      <c r="P94" s="138"/>
      <c r="Q94" s="138"/>
      <c r="R94" s="138"/>
      <c r="S94" s="138"/>
      <c r="T94" s="138"/>
      <c r="U94" s="138"/>
      <c r="V94" s="138"/>
      <c r="W94" s="138"/>
      <c r="X94" s="138"/>
      <c r="Y94" s="138"/>
      <c r="Z94" s="129"/>
    </row>
    <row r="95" spans="1:26" x14ac:dyDescent="0.3">
      <c r="B95" s="63" t="s">
        <v>167</v>
      </c>
      <c r="C95" s="62">
        <f>IFERROR(SUMIFS('MGZ121'!$M$176:'MGZ121'!$M$312,'MGZ121'!$H$176:$H$312,"ENTRADA",'MGZ121'!$J$176:$J$312,$B95),0)</f>
        <v>0</v>
      </c>
      <c r="D95" s="62">
        <f>IFERROR(SUMIFS('MGZ BBVA'!$M$89:$M$189,'MGZ BBVA'!$H$89:$H$189,"ENTRADA",'MGZ BBVA'!$J$89:$J$189,$B95),0)</f>
        <v>1300578.1099999999</v>
      </c>
      <c r="E95" s="62">
        <f>IFERROR(SUMIFS('MGZ DOLARES'!$M$2:$M$2,'MGZ DOLARES'!$F$2:$F$2,"ENTRADA",'MGZ DOLARES'!$J$2:$J$2,$B95),0)</f>
        <v>0</v>
      </c>
      <c r="F95" s="62">
        <f>IFERROR(SUMIFS('MGZ BAJIO'!$M$5:$M$6,'MGZ BAJIO'!$H$5:$H$6,"ENTRADA",'MGZ BAJIO'!$J$5:$J$6,$B95),0)</f>
        <v>0</v>
      </c>
      <c r="G95" s="62">
        <f>IFERROR(SUMIFS('VICTOR BANAMEX'!$M$66:$M$106,'VICTOR BANAMEX'!$H$66:$H$106,"ENTRADA",'VICTOR BANAMEX'!$J$66:$J$106,$B95),0)</f>
        <v>4259591.5299999993</v>
      </c>
      <c r="H95" s="62">
        <f>IFERROR(SUMIFS('VICTOR BANORTE'!$M$10:$M$28,'VICTOR BANORTE'!$H$10:$H$28,"ENTRADA",'VICTOR BANORTE'!$J$10:$J$28,$B95),0)</f>
        <v>144500</v>
      </c>
      <c r="I95" s="62">
        <f>IFERROR(SUMIFS(RODRIGO!$M$2:$M$2,RODRIGO!$H$2:$H$2,"ENTRADA",RODRIGO!$J$2:$J$2,$B95),0)</f>
        <v>0</v>
      </c>
      <c r="J95" s="62">
        <f>IFERROR(SUMIFS(MOY!$M$13:$M$21,MOY!$H$13:$H$21,"ENTRADA",MOY!$J$13:$J$21,$B95),0)</f>
        <v>4700</v>
      </c>
      <c r="K95" s="62">
        <f>IFERROR(SUMIFS('NORMA RUTH'!$M$13:$M$16,'NORMA RUTH'!$H$13:$H$16,"ENTRADA",'NORMA RUTH'!$J$13:$J$16,$B95),0)</f>
        <v>22300</v>
      </c>
      <c r="L95" s="62">
        <f>IFERROR(SUMIFS(VALERIA!$M$11:$M$13,VALERIA!$H$11:$H$13,"ENTRADA",VALERIA!$J$11:$J$13,$B95),0)</f>
        <v>4500</v>
      </c>
      <c r="M95" s="62">
        <f>IFERROR(SUMIFS('MANUEL BANAMEX'!$M$26:$M$29,'MANUEL BANAMEX'!$H$26:$H$29,"ENTRADA",'MANUEL BANAMEX'!$J$26:$J$29,$B95),0)</f>
        <v>1500</v>
      </c>
      <c r="N95" s="62">
        <f>IFERROR(SUMIFS(ROBERTO!$M$2:$M$2,ROBERTO!$H$2:$H$2,"ENTRADA",ROBERTO!$J$2:$J$2,$B95),0)</f>
        <v>0</v>
      </c>
      <c r="O95" s="62">
        <f>IFERROR(SUMIFS(JUAN!$M$12:$M$19,JUAN!$H$12:$H$19,"ENTRADA",JUAN!$J$12:$J$19,$B95),0)</f>
        <v>446942.5</v>
      </c>
      <c r="P95" s="62">
        <f>IFERROR(SUMIFS('NORMA SANCHEZ'!$M$15:$M$18,'NORMA SANCHEZ'!$H$15:$H$18,"ENTRADA",'NORMA SANCHEZ'!$J$15:$J$18,$B95),0)</f>
        <v>0</v>
      </c>
      <c r="Q95" s="62">
        <f>IFERROR(SUMIFS('JOSE CARLOS'!$M$17:$M$23,'JOSE CARLOS'!$H$17:$H$23,"ENTRADA",'JOSE CARLOS'!$J$17:$J$23,$B95),0)</f>
        <v>190587.5</v>
      </c>
      <c r="R95" s="62">
        <f>IFERROR(SUMIFS('LUIS ENRIQUE '!$M$22:$M$29,'LUIS ENRIQUE '!$H$22:$H$29,"ENTRADA",'LUIS ENRIQUE '!$J$22:$J$29,$B95),0)</f>
        <v>0</v>
      </c>
      <c r="S95" s="62">
        <f>IFERROR(SUMIFS(CESARIA!$M$16:$M$18,CESARIA!$H$16:$H$18,"ENTRADA",CESARIA!$J$16:$J$18,$B95),0)</f>
        <v>1580</v>
      </c>
      <c r="T95" s="62">
        <f>IFERROR(SUMIFS(ALAN!$M$15:$M$25,ALAN!$H$15:$H$25,"ENTRADA",ALAN!$J$15:$J$25,$B95),0)</f>
        <v>910968.75</v>
      </c>
      <c r="U95" s="62">
        <f>IFERROR(SUMIFS(ELVIA!$M$7:$M$12,ELVIA!$H$7:$H$12,"ENTRADA",ELVIA!$J$7:$J$12,$B95),0)</f>
        <v>800862.5</v>
      </c>
      <c r="V95" s="62">
        <f>IFERROR(SUMIFS(CAJA!$M$587:$M$1165,CAJA!$H$587:$H$1165,"ENTRADA",CAJA!$J$587:$J$1165,$B95),0)</f>
        <v>106735.23</v>
      </c>
      <c r="W95" s="62">
        <f>IFERROR(SUMIFS('CAJA TIGRES'!$M$140:$M$302,'CAJA TIGRES'!$H$140:$H$302,"ENTRADA",'CAJA TIGRES'!$J$140:$J$302,$B95),0)</f>
        <v>0</v>
      </c>
      <c r="X95" s="62">
        <f>IFERROR(SUMIFS(RESERVA!$M$2:$M$2,RESERVA!$H$2:$H$2,"ENTRADA",RESERVA!$J$2:$J$2,$B95),0)</f>
        <v>0</v>
      </c>
      <c r="Y95" s="96">
        <f t="shared" ref="Y95:Y118" si="20">SUM(C95:X95)</f>
        <v>8195346.1199999992</v>
      </c>
      <c r="Z95" s="96">
        <f>Y95+'ENE25'!Z95</f>
        <v>12774867.309999999</v>
      </c>
    </row>
    <row r="96" spans="1:26" x14ac:dyDescent="0.3">
      <c r="B96" s="63" t="s">
        <v>168</v>
      </c>
      <c r="C96" s="62">
        <f>IFERROR(SUMIFS('MGZ121'!$M$176:'MGZ121'!$M$312,'MGZ121'!$H$176:$H$312,"ENTRADA",'MGZ121'!$J$176:$J$312,$B96),0)</f>
        <v>173000</v>
      </c>
      <c r="D96" s="62">
        <f>IFERROR(SUMIFS('MGZ BBVA'!$M$89:$M$189,'MGZ BBVA'!$H$89:$H$189,"ENTRADA",'MGZ BBVA'!$J$89:$J$189,$B96),0)</f>
        <v>0</v>
      </c>
      <c r="E96" s="62">
        <f>IFERROR(SUMIFS('MGZ DOLARES'!$M$2:$M$2,'MGZ DOLARES'!$F$2:$F$2,"ENTRADA",'MGZ DOLARES'!$J$2:$J$2,$B96),0)</f>
        <v>0</v>
      </c>
      <c r="F96" s="62">
        <f>IFERROR(SUMIFS('MGZ BAJIO'!$M$5:$M$6,'MGZ BAJIO'!$H$5:$H$6,"ENTRADA",'MGZ BAJIO'!$J$5:$J$6,$B96),0)</f>
        <v>0</v>
      </c>
      <c r="G96" s="62">
        <f>IFERROR(SUMIFS('VICTOR BANAMEX'!$M$66:$M$106,'VICTOR BANAMEX'!$H$66:$H$106,"ENTRADA",'VICTOR BANAMEX'!$J$66:$J$106,$B96),0)</f>
        <v>122000</v>
      </c>
      <c r="H96" s="62">
        <f>IFERROR(SUMIFS('VICTOR BANORTE'!$M$10:$M$28,'VICTOR BANORTE'!$H$10:$H$28,"ENTRADA",'VICTOR BANORTE'!$J$10:$J$28,$B96),0)</f>
        <v>0</v>
      </c>
      <c r="I96" s="62">
        <f>IFERROR(SUMIFS(RODRIGO!$M$2:$M$2,RODRIGO!$H$2:$H$2,"ENTRADA",RODRIGO!$J$2:$J$2,$B96),0)</f>
        <v>0</v>
      </c>
      <c r="J96" s="62">
        <f>IFERROR(SUMIFS(MOY!$M$13:$M$21,MOY!$H$13:$H$21,"ENTRADA",MOY!$J$13:$J$21,$B96),0)</f>
        <v>0</v>
      </c>
      <c r="K96" s="62">
        <f>IFERROR(SUMIFS('NORMA RUTH'!$M$13:$M$16,'NORMA RUTH'!$H$13:$H$16,"ENTRADA",'NORMA RUTH'!$J$13:$J$16,$B96),0)</f>
        <v>0</v>
      </c>
      <c r="L96" s="62">
        <f>IFERROR(SUMIFS(VALERIA!$M$11:$M$13,VALERIA!$H$11:$H$13,"ENTRADA",VALERIA!$J$11:$J$13,$B96),0)</f>
        <v>0</v>
      </c>
      <c r="M96" s="62">
        <f>IFERROR(SUMIFS('MANUEL BANAMEX'!$M$26:$M$29,'MANUEL BANAMEX'!$H$26:$H$29,"ENTRADA",'MANUEL BANAMEX'!$J$26:$J$29,$B96),0)</f>
        <v>0</v>
      </c>
      <c r="N96" s="62">
        <f>IFERROR(SUMIFS(ROBERTO!$M$2:$M$2,ROBERTO!$H$2:$H$2,"ENTRADA",ROBERTO!$J$2:$J$2,$B96),0)</f>
        <v>0</v>
      </c>
      <c r="O96" s="62">
        <f>IFERROR(SUMIFS(JUAN!$M$12:$M$19,JUAN!$H$12:$H$19,"ENTRADA",JUAN!$J$12:$J$19,$B96),0)</f>
        <v>0</v>
      </c>
      <c r="P96" s="62">
        <f>IFERROR(SUMIFS('NORMA SANCHEZ'!$M$15:$M$18,'NORMA SANCHEZ'!$H$15:$H$18,"ENTRADA",'NORMA SANCHEZ'!$J$15:$J$18,$B96),0)</f>
        <v>0</v>
      </c>
      <c r="Q96" s="62">
        <f>IFERROR(SUMIFS('JOSE CARLOS'!$M$17:$M$23,'JOSE CARLOS'!$H$17:$H$23,"ENTRADA",'JOSE CARLOS'!$J$17:$J$23,$B96),0)</f>
        <v>0</v>
      </c>
      <c r="R96" s="62">
        <f>IFERROR(SUMIFS('LUIS ENRIQUE '!$M$22:$M$29,'LUIS ENRIQUE '!$H$22:$H$29,"ENTRADA",'LUIS ENRIQUE '!$J$22:$J$29,$B96),0)</f>
        <v>671500</v>
      </c>
      <c r="S96" s="62">
        <f>IFERROR(SUMIFS(CESARIA!$M$16:$M$18,CESARIA!$H$16:$H$18,"ENTRADA",CESARIA!$J$16:$J$18,$B96),0)</f>
        <v>0</v>
      </c>
      <c r="T96" s="62">
        <f>IFERROR(SUMIFS(ALAN!$M$15:$M$25,ALAN!$H$15:$H$25,"ENTRADA",ALAN!$J$15:$J$25,$B96),0)</f>
        <v>0</v>
      </c>
      <c r="U96" s="62">
        <f>IFERROR(SUMIFS(ELVIA!$M$7:$M$12,ELVIA!$H$7:$H$12,"ENTRADA",ELVIA!$J$7:$J$12,$B96),0)</f>
        <v>0</v>
      </c>
      <c r="V96" s="62">
        <f>IFERROR(SUMIFS(CAJA!$M$587:$M$1165,CAJA!$H$587:$H$1165,"ENTRADA",CAJA!$J$587:$J$1165,$B96),0)</f>
        <v>138588.04</v>
      </c>
      <c r="W96" s="62">
        <f>IFERROR(SUMIFS('CAJA TIGRES'!$M$140:$M$302,'CAJA TIGRES'!$H$140:$H$302,"ENTRADA",'CAJA TIGRES'!$J$140:$J$302,$B96),0)</f>
        <v>0</v>
      </c>
      <c r="X96" s="62">
        <f>IFERROR(SUMIFS(RESERVA!$M$2:$M$2,RESERVA!$H$2:$H$2,"ENTRADA",RESERVA!$J$2:$J$2,$B96),0)</f>
        <v>0</v>
      </c>
      <c r="Y96" s="96">
        <f t="shared" si="20"/>
        <v>1105088.04</v>
      </c>
      <c r="Z96" s="96">
        <f>Y96+'ENE25'!Z96</f>
        <v>3042765.04</v>
      </c>
    </row>
    <row r="97" spans="2:26" x14ac:dyDescent="0.3">
      <c r="B97" s="63" t="s">
        <v>169</v>
      </c>
      <c r="C97" s="62">
        <f>IFERROR(SUMIFS('MGZ121'!$M$176:'MGZ121'!$M$312,'MGZ121'!$H$176:$H$312,"ENTRADA",'MGZ121'!$J$176:$J$312,$B97),0)</f>
        <v>0</v>
      </c>
      <c r="D97" s="62">
        <f>IFERROR(SUMIFS('MGZ BBVA'!$M$89:$M$189,'MGZ BBVA'!$H$89:$H$189,"ENTRADA",'MGZ BBVA'!$J$89:$J$189,$B97),0)</f>
        <v>0</v>
      </c>
      <c r="E97" s="62">
        <f>IFERROR(SUMIFS('MGZ DOLARES'!$M$2:$M$2,'MGZ DOLARES'!$F$2:$F$2,"ENTRADA",'MGZ DOLARES'!$J$2:$J$2,$B97),0)</f>
        <v>0</v>
      </c>
      <c r="F97" s="62">
        <f>IFERROR(SUMIFS('MGZ BAJIO'!$M$5:$M$6,'MGZ BAJIO'!$H$5:$H$6,"ENTRADA",'MGZ BAJIO'!$J$5:$J$6,$B97),0)</f>
        <v>0</v>
      </c>
      <c r="G97" s="62">
        <f>IFERROR(SUMIFS('VICTOR BANAMEX'!$M$66:$M$106,'VICTOR BANAMEX'!$H$66:$H$106,"ENTRADA",'VICTOR BANAMEX'!$J$66:$J$106,$B97),0)</f>
        <v>0</v>
      </c>
      <c r="H97" s="62">
        <f>IFERROR(SUMIFS('VICTOR BANORTE'!$M$10:$M$28,'VICTOR BANORTE'!$H$10:$H$28,"ENTRADA",'VICTOR BANORTE'!$J$10:$J$28,$B97),0)</f>
        <v>0</v>
      </c>
      <c r="I97" s="62">
        <f>IFERROR(SUMIFS(RODRIGO!$M$2:$M$2,RODRIGO!$H$2:$H$2,"ENTRADA",RODRIGO!$J$2:$J$2,$B97),0)</f>
        <v>0</v>
      </c>
      <c r="J97" s="62">
        <f>IFERROR(SUMIFS(MOY!$M$13:$M$21,MOY!$H$13:$H$21,"ENTRADA",MOY!$J$13:$J$21,$B97),0)</f>
        <v>0</v>
      </c>
      <c r="K97" s="62">
        <f>IFERROR(SUMIFS('NORMA RUTH'!$M$13:$M$16,'NORMA RUTH'!$H$13:$H$16,"ENTRADA",'NORMA RUTH'!$J$13:$J$16,$B97),0)</f>
        <v>0</v>
      </c>
      <c r="L97" s="62">
        <f>IFERROR(SUMIFS(VALERIA!$M$11:$M$13,VALERIA!$H$11:$H$13,"ENTRADA",VALERIA!$J$11:$J$13,$B97),0)</f>
        <v>0</v>
      </c>
      <c r="M97" s="62">
        <f>IFERROR(SUMIFS('MANUEL BANAMEX'!$M$26:$M$29,'MANUEL BANAMEX'!$H$26:$H$29,"ENTRADA",'MANUEL BANAMEX'!$J$26:$J$29,$B97),0)</f>
        <v>0</v>
      </c>
      <c r="N97" s="62">
        <f>IFERROR(SUMIFS(ROBERTO!$M$2:$M$2,ROBERTO!$H$2:$H$2,"ENTRADA",ROBERTO!$J$2:$J$2,$B97),0)</f>
        <v>0</v>
      </c>
      <c r="O97" s="62">
        <f>IFERROR(SUMIFS(JUAN!$M$12:$M$19,JUAN!$H$12:$H$19,"ENTRADA",JUAN!$J$12:$J$19,$B97),0)</f>
        <v>0</v>
      </c>
      <c r="P97" s="62">
        <f>IFERROR(SUMIFS('NORMA SANCHEZ'!$M$15:$M$18,'NORMA SANCHEZ'!$H$15:$H$18,"ENTRADA",'NORMA SANCHEZ'!$J$15:$J$18,$B97),0)</f>
        <v>0</v>
      </c>
      <c r="Q97" s="62">
        <f>IFERROR(SUMIFS('JOSE CARLOS'!$M$17:$M$23,'JOSE CARLOS'!$H$17:$H$23,"ENTRADA",'JOSE CARLOS'!$J$17:$J$23,$B97),0)</f>
        <v>0</v>
      </c>
      <c r="R97" s="62">
        <f>IFERROR(SUMIFS('LUIS ENRIQUE '!$M$22:$M$29,'LUIS ENRIQUE '!$H$22:$H$29,"ENTRADA",'LUIS ENRIQUE '!$J$22:$J$29,$B97),0)</f>
        <v>0</v>
      </c>
      <c r="S97" s="62">
        <f>IFERROR(SUMIFS(CESARIA!$M$16:$M$18,CESARIA!$H$16:$H$18,"ENTRADA",CESARIA!$J$16:$J$18,$B97),0)</f>
        <v>0</v>
      </c>
      <c r="T97" s="62">
        <f>IFERROR(SUMIFS(ALAN!$M$15:$M$25,ALAN!$H$15:$H$25,"ENTRADA",ALAN!$J$15:$J$25,$B97),0)</f>
        <v>0</v>
      </c>
      <c r="U97" s="62">
        <f>IFERROR(SUMIFS(ELVIA!$M$7:$M$12,ELVIA!$H$7:$H$12,"ENTRADA",ELVIA!$J$7:$J$12,$B97),0)</f>
        <v>0</v>
      </c>
      <c r="V97" s="62">
        <f>IFERROR(SUMIFS(CAJA!$M$587:$M$1165,CAJA!$H$587:$H$1165,"ENTRADA",CAJA!$J$587:$J$1165,$B97),0)</f>
        <v>0</v>
      </c>
      <c r="W97" s="62">
        <f>IFERROR(SUMIFS('CAJA TIGRES'!$M$140:$M$302,'CAJA TIGRES'!$H$140:$H$302,"ENTRADA",'CAJA TIGRES'!$J$140:$J$302,$B97),0)</f>
        <v>0</v>
      </c>
      <c r="X97" s="62">
        <f>IFERROR(SUMIFS(RESERVA!$M$2:$M$2,RESERVA!$H$2:$H$2,"ENTRADA",RESERVA!$J$2:$J$2,$B97),0)</f>
        <v>0</v>
      </c>
      <c r="Y97" s="96">
        <f t="shared" si="20"/>
        <v>0</v>
      </c>
      <c r="Z97" s="96">
        <f>Y97+'ENE25'!Z97</f>
        <v>0</v>
      </c>
    </row>
    <row r="98" spans="2:26" x14ac:dyDescent="0.3">
      <c r="B98" s="63" t="s">
        <v>170</v>
      </c>
      <c r="C98" s="62">
        <f>IFERROR(SUMIFS('MGZ121'!$M$176:'MGZ121'!$M$312,'MGZ121'!$H$176:$H$312,"ENTRADA",'MGZ121'!$J$176:$J$312,$B98),0)</f>
        <v>0</v>
      </c>
      <c r="D98" s="62">
        <f>IFERROR(SUMIFS('MGZ BBVA'!$M$89:$M$189,'MGZ BBVA'!$H$89:$H$189,"ENTRADA",'MGZ BBVA'!$J$89:$J$189,$B98),0)</f>
        <v>0</v>
      </c>
      <c r="E98" s="62">
        <f>IFERROR(SUMIFS('MGZ DOLARES'!$M$2:$M$2,'MGZ DOLARES'!$F$2:$F$2,"ENTRADA",'MGZ DOLARES'!$J$2:$J$2,$B98),0)</f>
        <v>0</v>
      </c>
      <c r="F98" s="62">
        <f>IFERROR(SUMIFS('MGZ BAJIO'!$M$5:$M$6,'MGZ BAJIO'!$H$5:$H$6,"ENTRADA",'MGZ BAJIO'!$J$5:$J$6,$B98),0)</f>
        <v>0</v>
      </c>
      <c r="G98" s="62">
        <f>IFERROR(SUMIFS('VICTOR BANAMEX'!$M$66:$M$106,'VICTOR BANAMEX'!$H$66:$H$106,"ENTRADA",'VICTOR BANAMEX'!$J$66:$J$106,$B98),0)</f>
        <v>0</v>
      </c>
      <c r="H98" s="62">
        <f>IFERROR(SUMIFS('VICTOR BANORTE'!$M$10:$M$28,'VICTOR BANORTE'!$H$10:$H$28,"ENTRADA",'VICTOR BANORTE'!$J$10:$J$28,$B98),0)</f>
        <v>0</v>
      </c>
      <c r="I98" s="62">
        <f>IFERROR(SUMIFS(RODRIGO!$M$2:$M$2,RODRIGO!$H$2:$H$2,"ENTRADA",RODRIGO!$J$2:$J$2,$B98),0)</f>
        <v>0</v>
      </c>
      <c r="J98" s="62">
        <f>IFERROR(SUMIFS(MOY!$M$13:$M$21,MOY!$H$13:$H$21,"ENTRADA",MOY!$J$13:$J$21,$B98),0)</f>
        <v>0</v>
      </c>
      <c r="K98" s="62">
        <f>IFERROR(SUMIFS('NORMA RUTH'!$M$13:$M$16,'NORMA RUTH'!$H$13:$H$16,"ENTRADA",'NORMA RUTH'!$J$13:$J$16,$B98),0)</f>
        <v>0</v>
      </c>
      <c r="L98" s="62">
        <f>IFERROR(SUMIFS(VALERIA!$M$11:$M$13,VALERIA!$H$11:$H$13,"ENTRADA",VALERIA!$J$11:$J$13,$B98),0)</f>
        <v>0</v>
      </c>
      <c r="M98" s="62">
        <f>IFERROR(SUMIFS('MANUEL BANAMEX'!$M$26:$M$29,'MANUEL BANAMEX'!$H$26:$H$29,"ENTRADA",'MANUEL BANAMEX'!$J$26:$J$29,$B98),0)</f>
        <v>0</v>
      </c>
      <c r="N98" s="62">
        <f>IFERROR(SUMIFS(ROBERTO!$M$2:$M$2,ROBERTO!$H$2:$H$2,"ENTRADA",ROBERTO!$J$2:$J$2,$B98),0)</f>
        <v>0</v>
      </c>
      <c r="O98" s="62">
        <f>IFERROR(SUMIFS(JUAN!$M$12:$M$19,JUAN!$H$12:$H$19,"ENTRADA",JUAN!$J$12:$J$19,$B98),0)</f>
        <v>0</v>
      </c>
      <c r="P98" s="62">
        <f>IFERROR(SUMIFS('NORMA SANCHEZ'!$M$15:$M$18,'NORMA SANCHEZ'!$H$15:$H$18,"ENTRADA",'NORMA SANCHEZ'!$J$15:$J$18,$B98),0)</f>
        <v>0</v>
      </c>
      <c r="Q98" s="62">
        <f>IFERROR(SUMIFS('JOSE CARLOS'!$M$17:$M$23,'JOSE CARLOS'!$H$17:$H$23,"ENTRADA",'JOSE CARLOS'!$J$17:$J$23,$B98),0)</f>
        <v>0</v>
      </c>
      <c r="R98" s="62">
        <f>IFERROR(SUMIFS('LUIS ENRIQUE '!$M$22:$M$29,'LUIS ENRIQUE '!$H$22:$H$29,"ENTRADA",'LUIS ENRIQUE '!$J$22:$J$29,$B98),0)</f>
        <v>0</v>
      </c>
      <c r="S98" s="62">
        <f>IFERROR(SUMIFS(CESARIA!$M$16:$M$18,CESARIA!$H$16:$H$18,"ENTRADA",CESARIA!$J$16:$J$18,$B98),0)</f>
        <v>0</v>
      </c>
      <c r="T98" s="62">
        <f>IFERROR(SUMIFS(ALAN!$M$15:$M$25,ALAN!$H$15:$H$25,"ENTRADA",ALAN!$J$15:$J$25,$B98),0)</f>
        <v>0</v>
      </c>
      <c r="U98" s="62">
        <f>IFERROR(SUMIFS(ELVIA!$M$7:$M$12,ELVIA!$H$7:$H$12,"ENTRADA",ELVIA!$J$7:$J$12,$B98),0)</f>
        <v>0</v>
      </c>
      <c r="V98" s="62">
        <f>IFERROR(SUMIFS(CAJA!$M$587:$M$1165,CAJA!$H$587:$H$1165,"ENTRADA",CAJA!$J$587:$J$1165,$B98),0)</f>
        <v>0</v>
      </c>
      <c r="W98" s="62">
        <f>IFERROR(SUMIFS('CAJA TIGRES'!$M$140:$M$302,'CAJA TIGRES'!$H$140:$H$302,"ENTRADA",'CAJA TIGRES'!$J$140:$J$302,$B98),0)</f>
        <v>0</v>
      </c>
      <c r="X98" s="62">
        <f>IFERROR(SUMIFS(RESERVA!$M$2:$M$2,RESERVA!$H$2:$H$2,"ENTRADA",RESERVA!$J$2:$J$2,$B98),0)</f>
        <v>0</v>
      </c>
      <c r="Y98" s="96">
        <f t="shared" si="20"/>
        <v>0</v>
      </c>
      <c r="Z98" s="96">
        <f>Y98+'ENE25'!Z98</f>
        <v>0</v>
      </c>
    </row>
    <row r="99" spans="2:26" x14ac:dyDescent="0.3">
      <c r="B99" s="63" t="s">
        <v>171</v>
      </c>
      <c r="C99" s="62">
        <f>IFERROR(SUMIFS('MGZ121'!$M$176:'MGZ121'!$M$312,'MGZ121'!$H$176:$H$312,"ENTRADA",'MGZ121'!$J$176:$J$312,$B99),0)</f>
        <v>5500</v>
      </c>
      <c r="D99" s="62">
        <f>IFERROR(SUMIFS('MGZ BBVA'!$M$89:$M$189,'MGZ BBVA'!$H$89:$H$189,"ENTRADA",'MGZ BBVA'!$J$89:$J$189,$B99),0)</f>
        <v>0</v>
      </c>
      <c r="E99" s="62">
        <f>IFERROR(SUMIFS('MGZ DOLARES'!$M$2:$M$2,'MGZ DOLARES'!$F$2:$F$2,"ENTRADA",'MGZ DOLARES'!$J$2:$J$2,$B99),0)</f>
        <v>0</v>
      </c>
      <c r="F99" s="62">
        <f>IFERROR(SUMIFS('MGZ BAJIO'!$M$5:$M$6,'MGZ BAJIO'!$H$5:$H$6,"ENTRADA",'MGZ BAJIO'!$J$5:$J$6,$B99),0)</f>
        <v>0</v>
      </c>
      <c r="G99" s="62">
        <f>IFERROR(SUMIFS('VICTOR BANAMEX'!$M$66:$M$106,'VICTOR BANAMEX'!$H$66:$H$106,"ENTRADA",'VICTOR BANAMEX'!$J$66:$J$106,$B99),0)</f>
        <v>0</v>
      </c>
      <c r="H99" s="62">
        <f>IFERROR(SUMIFS('VICTOR BANORTE'!$M$10:$M$28,'VICTOR BANORTE'!$H$10:$H$28,"ENTRADA",'VICTOR BANORTE'!$J$10:$J$28,$B99),0)</f>
        <v>64000</v>
      </c>
      <c r="I99" s="62">
        <f>IFERROR(SUMIFS(RODRIGO!$M$2:$M$2,RODRIGO!$H$2:$H$2,"ENTRADA",RODRIGO!$J$2:$J$2,$B99),0)</f>
        <v>0</v>
      </c>
      <c r="J99" s="62">
        <f>IFERROR(SUMIFS(MOY!$M$13:$M$21,MOY!$H$13:$H$21,"ENTRADA",MOY!$J$13:$J$21,$B99),0)</f>
        <v>0</v>
      </c>
      <c r="K99" s="62">
        <f>IFERROR(SUMIFS('NORMA RUTH'!$M$13:$M$16,'NORMA RUTH'!$H$13:$H$16,"ENTRADA",'NORMA RUTH'!$J$13:$J$16,$B99),0)</f>
        <v>0</v>
      </c>
      <c r="L99" s="62">
        <f>IFERROR(SUMIFS(VALERIA!$M$11:$M$13,VALERIA!$H$11:$H$13,"ENTRADA",VALERIA!$J$11:$J$13,$B99),0)</f>
        <v>0</v>
      </c>
      <c r="M99" s="62">
        <f>IFERROR(SUMIFS('MANUEL BANAMEX'!$M$26:$M$29,'MANUEL BANAMEX'!$H$26:$H$29,"ENTRADA",'MANUEL BANAMEX'!$J$26:$J$29,$B99),0)</f>
        <v>0</v>
      </c>
      <c r="N99" s="62">
        <f>IFERROR(SUMIFS(ROBERTO!$M$2:$M$2,ROBERTO!$H$2:$H$2,"ENTRADA",ROBERTO!$J$2:$J$2,$B99),0)</f>
        <v>0</v>
      </c>
      <c r="O99" s="62">
        <f>IFERROR(SUMIFS(JUAN!$M$12:$M$19,JUAN!$H$12:$H$19,"ENTRADA",JUAN!$J$12:$J$19,$B99),0)</f>
        <v>0</v>
      </c>
      <c r="P99" s="62">
        <f>IFERROR(SUMIFS('NORMA SANCHEZ'!$M$15:$M$18,'NORMA SANCHEZ'!$H$15:$H$18,"ENTRADA",'NORMA SANCHEZ'!$J$15:$J$18,$B99),0)</f>
        <v>0</v>
      </c>
      <c r="Q99" s="62">
        <f>IFERROR(SUMIFS('JOSE CARLOS'!$M$17:$M$23,'JOSE CARLOS'!$H$17:$H$23,"ENTRADA",'JOSE CARLOS'!$J$17:$J$23,$B99),0)</f>
        <v>0</v>
      </c>
      <c r="R99" s="62">
        <f>IFERROR(SUMIFS('LUIS ENRIQUE '!$M$22:$M$29,'LUIS ENRIQUE '!$H$22:$H$29,"ENTRADA",'LUIS ENRIQUE '!$J$22:$J$29,$B99),0)</f>
        <v>0</v>
      </c>
      <c r="S99" s="62">
        <f>IFERROR(SUMIFS(CESARIA!$M$16:$M$18,CESARIA!$H$16:$H$18,"ENTRADA",CESARIA!$J$16:$J$18,$B99),0)</f>
        <v>0</v>
      </c>
      <c r="T99" s="62">
        <f>IFERROR(SUMIFS(ALAN!$M$15:$M$25,ALAN!$H$15:$H$25,"ENTRADA",ALAN!$J$15:$J$25,$B99),0)</f>
        <v>0</v>
      </c>
      <c r="U99" s="62">
        <f>IFERROR(SUMIFS(ELVIA!$M$7:$M$12,ELVIA!$H$7:$H$12,"ENTRADA",ELVIA!$J$7:$J$12,$B99),0)</f>
        <v>0</v>
      </c>
      <c r="V99" s="62">
        <f>IFERROR(SUMIFS(CAJA!$M$587:$M$1165,CAJA!$H$587:$H$1165,"ENTRADA",CAJA!$J$587:$J$1165,$B99),0)</f>
        <v>0</v>
      </c>
      <c r="W99" s="62">
        <f>IFERROR(SUMIFS('CAJA TIGRES'!$M$140:$M$302,'CAJA TIGRES'!$H$140:$H$302,"ENTRADA",'CAJA TIGRES'!$J$140:$J$302,$B99),0)</f>
        <v>0</v>
      </c>
      <c r="X99" s="62">
        <f>IFERROR(SUMIFS(RESERVA!$M$2:$M$2,RESERVA!$H$2:$H$2,"ENTRADA",RESERVA!$J$2:$J$2,$B99),0)</f>
        <v>0</v>
      </c>
      <c r="Y99" s="96">
        <f t="shared" si="20"/>
        <v>69500</v>
      </c>
      <c r="Z99" s="96">
        <f>Y99+'ENE25'!Z99</f>
        <v>131760</v>
      </c>
    </row>
    <row r="100" spans="2:26" x14ac:dyDescent="0.3">
      <c r="B100" s="63" t="s">
        <v>172</v>
      </c>
      <c r="C100" s="62">
        <f>IFERROR(SUMIFS('MGZ121'!$M$176:'MGZ121'!$M$312,'MGZ121'!$H$176:$H$312,"ENTRADA",'MGZ121'!$J$176:$J$312,$B100),0)</f>
        <v>0</v>
      </c>
      <c r="D100" s="62">
        <f>IFERROR(SUMIFS('MGZ BBVA'!$M$89:$M$189,'MGZ BBVA'!$H$89:$H$189,"ENTRADA",'MGZ BBVA'!$J$89:$J$189,$B100),0)</f>
        <v>0</v>
      </c>
      <c r="E100" s="62">
        <f>IFERROR(SUMIFS('MGZ DOLARES'!$M$2:$M$2,'MGZ DOLARES'!$F$2:$F$2,"ENTRADA",'MGZ DOLARES'!$J$2:$J$2,$B100),0)</f>
        <v>0</v>
      </c>
      <c r="F100" s="62">
        <f>IFERROR(SUMIFS('MGZ BAJIO'!$M$5:$M$6,'MGZ BAJIO'!$H$5:$H$6,"ENTRADA",'MGZ BAJIO'!$J$5:$J$6,$B100),0)</f>
        <v>0</v>
      </c>
      <c r="G100" s="62">
        <f>IFERROR(SUMIFS('VICTOR BANAMEX'!$M$66:$M$106,'VICTOR BANAMEX'!$H$66:$H$106,"ENTRADA",'VICTOR BANAMEX'!$J$66:$J$106,$B100),0)</f>
        <v>0</v>
      </c>
      <c r="H100" s="62">
        <f>IFERROR(SUMIFS('VICTOR BANORTE'!$M$10:$M$28,'VICTOR BANORTE'!$H$10:$H$28,"ENTRADA",'VICTOR BANORTE'!$J$10:$J$28,$B100),0)</f>
        <v>0</v>
      </c>
      <c r="I100" s="62">
        <f>IFERROR(SUMIFS(RODRIGO!$M$2:$M$2,RODRIGO!$H$2:$H$2,"ENTRADA",RODRIGO!$J$2:$J$2,$B100),0)</f>
        <v>0</v>
      </c>
      <c r="J100" s="62">
        <f>IFERROR(SUMIFS(MOY!$M$13:$M$21,MOY!$H$13:$H$21,"ENTRADA",MOY!$J$13:$J$21,$B100),0)</f>
        <v>0</v>
      </c>
      <c r="K100" s="62">
        <f>IFERROR(SUMIFS('NORMA RUTH'!$M$13:$M$16,'NORMA RUTH'!$H$13:$H$16,"ENTRADA",'NORMA RUTH'!$J$13:$J$16,$B100),0)</f>
        <v>0</v>
      </c>
      <c r="L100" s="62">
        <f>IFERROR(SUMIFS(VALERIA!$M$11:$M$13,VALERIA!$H$11:$H$13,"ENTRADA",VALERIA!$J$11:$J$13,$B100),0)</f>
        <v>0</v>
      </c>
      <c r="M100" s="62">
        <f>IFERROR(SUMIFS('MANUEL BANAMEX'!$M$26:$M$29,'MANUEL BANAMEX'!$H$26:$H$29,"ENTRADA",'MANUEL BANAMEX'!$J$26:$J$29,$B100),0)</f>
        <v>0</v>
      </c>
      <c r="N100" s="62">
        <f>IFERROR(SUMIFS(ROBERTO!$M$2:$M$2,ROBERTO!$H$2:$H$2,"ENTRADA",ROBERTO!$J$2:$J$2,$B100),0)</f>
        <v>0</v>
      </c>
      <c r="O100" s="62">
        <f>IFERROR(SUMIFS(JUAN!$M$12:$M$19,JUAN!$H$12:$H$19,"ENTRADA",JUAN!$J$12:$J$19,$B100),0)</f>
        <v>0</v>
      </c>
      <c r="P100" s="62">
        <f>IFERROR(SUMIFS('NORMA SANCHEZ'!$M$15:$M$18,'NORMA SANCHEZ'!$H$15:$H$18,"ENTRADA",'NORMA SANCHEZ'!$J$15:$J$18,$B100),0)</f>
        <v>0</v>
      </c>
      <c r="Q100" s="62">
        <f>IFERROR(SUMIFS('JOSE CARLOS'!$M$17:$M$23,'JOSE CARLOS'!$H$17:$H$23,"ENTRADA",'JOSE CARLOS'!$J$17:$J$23,$B100),0)</f>
        <v>0</v>
      </c>
      <c r="R100" s="62">
        <f>IFERROR(SUMIFS('LUIS ENRIQUE '!$M$22:$M$29,'LUIS ENRIQUE '!$H$22:$H$29,"ENTRADA",'LUIS ENRIQUE '!$J$22:$J$29,$B100),0)</f>
        <v>0</v>
      </c>
      <c r="S100" s="62">
        <f>IFERROR(SUMIFS(CESARIA!$M$16:$M$18,CESARIA!$H$16:$H$18,"ENTRADA",CESARIA!$J$16:$J$18,$B100),0)</f>
        <v>0</v>
      </c>
      <c r="T100" s="62">
        <f>IFERROR(SUMIFS(ALAN!$M$15:$M$25,ALAN!$H$15:$H$25,"ENTRADA",ALAN!$J$15:$J$25,$B100),0)</f>
        <v>0</v>
      </c>
      <c r="U100" s="62">
        <f>IFERROR(SUMIFS(ELVIA!$M$7:$M$12,ELVIA!$H$7:$H$12,"ENTRADA",ELVIA!$J$7:$J$12,$B100),0)</f>
        <v>0</v>
      </c>
      <c r="V100" s="62">
        <f>IFERROR(SUMIFS(CAJA!$M$587:$M$1165,CAJA!$H$587:$H$1165,"ENTRADA",CAJA!$J$587:$J$1165,$B100),0)</f>
        <v>0</v>
      </c>
      <c r="W100" s="62">
        <f>IFERROR(SUMIFS('CAJA TIGRES'!$M$140:$M$302,'CAJA TIGRES'!$H$140:$H$302,"ENTRADA",'CAJA TIGRES'!$J$140:$J$302,$B100),0)</f>
        <v>0</v>
      </c>
      <c r="X100" s="62">
        <f>IFERROR(SUMIFS(RESERVA!$M$2:$M$2,RESERVA!$H$2:$H$2,"ENTRADA",RESERVA!$J$2:$J$2,$B100),0)</f>
        <v>0</v>
      </c>
      <c r="Y100" s="96">
        <f t="shared" si="20"/>
        <v>0</v>
      </c>
      <c r="Z100" s="96">
        <f>Y100+'ENE25'!Z100</f>
        <v>0</v>
      </c>
    </row>
    <row r="101" spans="2:26" x14ac:dyDescent="0.3">
      <c r="B101" s="63" t="s">
        <v>195</v>
      </c>
      <c r="C101" s="62">
        <f>IFERROR(SUMIFS('MGZ121'!$M$176:'MGZ121'!$M$312,'MGZ121'!$H$176:$H$312,"ENTRADA",'MGZ121'!$J$176:$J$312,$B101),0)</f>
        <v>0</v>
      </c>
      <c r="D101" s="62">
        <f>IFERROR(SUMIFS('MGZ BBVA'!$M$89:$M$189,'MGZ BBVA'!$H$89:$H$189,"ENTRADA",'MGZ BBVA'!$J$89:$J$189,$B101),0)</f>
        <v>0</v>
      </c>
      <c r="E101" s="62">
        <f>IFERROR(SUMIFS('MGZ DOLARES'!$M$2:$M$2,'MGZ DOLARES'!$F$2:$F$2,"ENTRADA",'MGZ DOLARES'!$J$2:$J$2,$B101),0)</f>
        <v>0</v>
      </c>
      <c r="F101" s="62">
        <f>IFERROR(SUMIFS('MGZ BAJIO'!$M$5:$M$6,'MGZ BAJIO'!$H$5:$H$6,"ENTRADA",'MGZ BAJIO'!$J$5:$J$6,$B101),0)</f>
        <v>0</v>
      </c>
      <c r="G101" s="62">
        <f>IFERROR(SUMIFS('VICTOR BANAMEX'!$M$66:$M$106,'VICTOR BANAMEX'!$H$66:$H$106,"ENTRADA",'VICTOR BANAMEX'!$J$66:$J$106,$B101),0)</f>
        <v>0</v>
      </c>
      <c r="H101" s="62">
        <f>IFERROR(SUMIFS('VICTOR BANORTE'!$M$10:$M$28,'VICTOR BANORTE'!$H$10:$H$28,"ENTRADA",'VICTOR BANORTE'!$J$10:$J$28,$B101),0)</f>
        <v>0</v>
      </c>
      <c r="I101" s="62">
        <f>IFERROR(SUMIFS(RODRIGO!$M$2:$M$2,RODRIGO!$H$2:$H$2,"ENTRADA",RODRIGO!$J$2:$J$2,$B101),0)</f>
        <v>0</v>
      </c>
      <c r="J101" s="62">
        <f>IFERROR(SUMIFS(MOY!$M$13:$M$21,MOY!$H$13:$H$21,"ENTRADA",MOY!$J$13:$J$21,$B101),0)</f>
        <v>0</v>
      </c>
      <c r="K101" s="62">
        <f>IFERROR(SUMIFS('NORMA RUTH'!$M$13:$M$16,'NORMA RUTH'!$H$13:$H$16,"ENTRADA",'NORMA RUTH'!$J$13:$J$16,$B101),0)</f>
        <v>0</v>
      </c>
      <c r="L101" s="62">
        <f>IFERROR(SUMIFS(VALERIA!$M$11:$M$13,VALERIA!$H$11:$H$13,"ENTRADA",VALERIA!$J$11:$J$13,$B101),0)</f>
        <v>0</v>
      </c>
      <c r="M101" s="62">
        <f>IFERROR(SUMIFS('MANUEL BANAMEX'!$M$26:$M$29,'MANUEL BANAMEX'!$H$26:$H$29,"ENTRADA",'MANUEL BANAMEX'!$J$26:$J$29,$B101),0)</f>
        <v>0</v>
      </c>
      <c r="N101" s="62">
        <f>IFERROR(SUMIFS(ROBERTO!$M$2:$M$2,ROBERTO!$H$2:$H$2,"ENTRADA",ROBERTO!$J$2:$J$2,$B101),0)</f>
        <v>0</v>
      </c>
      <c r="O101" s="62">
        <f>IFERROR(SUMIFS(JUAN!$M$12:$M$19,JUAN!$H$12:$H$19,"ENTRADA",JUAN!$J$12:$J$19,$B101),0)</f>
        <v>0</v>
      </c>
      <c r="P101" s="62">
        <f>IFERROR(SUMIFS('NORMA SANCHEZ'!$M$15:$M$18,'NORMA SANCHEZ'!$H$15:$H$18,"ENTRADA",'NORMA SANCHEZ'!$J$15:$J$18,$B101),0)</f>
        <v>0</v>
      </c>
      <c r="Q101" s="62">
        <f>IFERROR(SUMIFS('JOSE CARLOS'!$M$17:$M$23,'JOSE CARLOS'!$H$17:$H$23,"ENTRADA",'JOSE CARLOS'!$J$17:$J$23,$B101),0)</f>
        <v>0</v>
      </c>
      <c r="R101" s="62">
        <f>IFERROR(SUMIFS('LUIS ENRIQUE '!$M$22:$M$29,'LUIS ENRIQUE '!$H$22:$H$29,"ENTRADA",'LUIS ENRIQUE '!$J$22:$J$29,$B101),0)</f>
        <v>0</v>
      </c>
      <c r="S101" s="62">
        <f>IFERROR(SUMIFS(CESARIA!$M$16:$M$18,CESARIA!$H$16:$H$18,"ENTRADA",CESARIA!$J$16:$J$18,$B101),0)</f>
        <v>0</v>
      </c>
      <c r="T101" s="62">
        <f>IFERROR(SUMIFS(ALAN!$M$15:$M$25,ALAN!$H$15:$H$25,"ENTRADA",ALAN!$J$15:$J$25,$B101),0)</f>
        <v>0</v>
      </c>
      <c r="U101" s="62">
        <f>IFERROR(SUMIFS(ELVIA!$M$7:$M$12,ELVIA!$H$7:$H$12,"ENTRADA",ELVIA!$J$7:$J$12,$B101),0)</f>
        <v>0</v>
      </c>
      <c r="V101" s="62">
        <f>IFERROR(SUMIFS(CAJA!$M$587:$M$1165,CAJA!$H$587:$H$1165,"ENTRADA",CAJA!$J$587:$J$1165,$B101),0)</f>
        <v>0</v>
      </c>
      <c r="W101" s="62">
        <f>IFERROR(SUMIFS('CAJA TIGRES'!$M$140:$M$302,'CAJA TIGRES'!$H$140:$H$302,"ENTRADA",'CAJA TIGRES'!$J$140:$J$302,$B101),0)</f>
        <v>0</v>
      </c>
      <c r="X101" s="62">
        <f>IFERROR(SUMIFS(RESERVA!$M$2:$M$2,RESERVA!$H$2:$H$2,"ENTRADA",RESERVA!$J$2:$J$2,$B101),0)</f>
        <v>0</v>
      </c>
      <c r="Y101" s="96">
        <f t="shared" si="20"/>
        <v>0</v>
      </c>
      <c r="Z101" s="96">
        <f>Y101+'ENE25'!Z101</f>
        <v>0</v>
      </c>
    </row>
    <row r="102" spans="2:26" x14ac:dyDescent="0.3">
      <c r="B102" s="63" t="s">
        <v>173</v>
      </c>
      <c r="C102" s="62">
        <f>IFERROR(SUMIFS('MGZ121'!$M$176:'MGZ121'!$M$312,'MGZ121'!$H$176:$H$312,"ENTRADA",'MGZ121'!$J$176:$J$312,$B102),0)</f>
        <v>0</v>
      </c>
      <c r="D102" s="62">
        <f>IFERROR(SUMIFS('MGZ BBVA'!$M$89:$M$189,'MGZ BBVA'!$H$89:$H$189,"ENTRADA",'MGZ BBVA'!$J$89:$J$189,$B102),0)</f>
        <v>0</v>
      </c>
      <c r="E102" s="62">
        <f>IFERROR(SUMIFS('MGZ DOLARES'!$M$2:$M$2,'MGZ DOLARES'!$F$2:$F$2,"ENTRADA",'MGZ DOLARES'!$J$2:$J$2,$B102),0)</f>
        <v>0</v>
      </c>
      <c r="F102" s="62">
        <f>IFERROR(SUMIFS('MGZ BAJIO'!$M$5:$M$6,'MGZ BAJIO'!$H$5:$H$6,"ENTRADA",'MGZ BAJIO'!$J$5:$J$6,$B102),0)</f>
        <v>0</v>
      </c>
      <c r="G102" s="62">
        <f>IFERROR(SUMIFS('VICTOR BANAMEX'!$M$66:$M$106,'VICTOR BANAMEX'!$H$66:$H$106,"ENTRADA",'VICTOR BANAMEX'!$J$66:$J$106,$B102),0)</f>
        <v>0</v>
      </c>
      <c r="H102" s="62">
        <f>IFERROR(SUMIFS('VICTOR BANORTE'!$M$10:$M$28,'VICTOR BANORTE'!$H$10:$H$28,"ENTRADA",'VICTOR BANORTE'!$J$10:$J$28,$B102),0)</f>
        <v>0</v>
      </c>
      <c r="I102" s="62">
        <f>IFERROR(SUMIFS(RODRIGO!$M$2:$M$2,RODRIGO!$H$2:$H$2,"ENTRADA",RODRIGO!$J$2:$J$2,$B102),0)</f>
        <v>0</v>
      </c>
      <c r="J102" s="62">
        <f>IFERROR(SUMIFS(MOY!$M$13:$M$21,MOY!$H$13:$H$21,"ENTRADA",MOY!$J$13:$J$21,$B102),0)</f>
        <v>0</v>
      </c>
      <c r="K102" s="62">
        <f>IFERROR(SUMIFS('NORMA RUTH'!$M$13:$M$16,'NORMA RUTH'!$H$13:$H$16,"ENTRADA",'NORMA RUTH'!$J$13:$J$16,$B102),0)</f>
        <v>0</v>
      </c>
      <c r="L102" s="62">
        <f>IFERROR(SUMIFS(VALERIA!$M$11:$M$13,VALERIA!$H$11:$H$13,"ENTRADA",VALERIA!$J$11:$J$13,$B102),0)</f>
        <v>0</v>
      </c>
      <c r="M102" s="62">
        <f>IFERROR(SUMIFS('MANUEL BANAMEX'!$M$26:$M$29,'MANUEL BANAMEX'!$H$26:$H$29,"ENTRADA",'MANUEL BANAMEX'!$J$26:$J$29,$B102),0)</f>
        <v>0</v>
      </c>
      <c r="N102" s="62">
        <f>IFERROR(SUMIFS(ROBERTO!$M$2:$M$2,ROBERTO!$H$2:$H$2,"ENTRADA",ROBERTO!$J$2:$J$2,$B102),0)</f>
        <v>0</v>
      </c>
      <c r="O102" s="62">
        <f>IFERROR(SUMIFS(JUAN!$M$12:$M$19,JUAN!$H$12:$H$19,"ENTRADA",JUAN!$J$12:$J$19,$B102),0)</f>
        <v>0</v>
      </c>
      <c r="P102" s="62">
        <f>IFERROR(SUMIFS('NORMA SANCHEZ'!$M$15:$M$18,'NORMA SANCHEZ'!$H$15:$H$18,"ENTRADA",'NORMA SANCHEZ'!$J$15:$J$18,$B102),0)</f>
        <v>0</v>
      </c>
      <c r="Q102" s="62">
        <f>IFERROR(SUMIFS('JOSE CARLOS'!$M$17:$M$23,'JOSE CARLOS'!$H$17:$H$23,"ENTRADA",'JOSE CARLOS'!$J$17:$J$23,$B102),0)</f>
        <v>0</v>
      </c>
      <c r="R102" s="62">
        <f>IFERROR(SUMIFS('LUIS ENRIQUE '!$M$22:$M$29,'LUIS ENRIQUE '!$H$22:$H$29,"ENTRADA",'LUIS ENRIQUE '!$J$22:$J$29,$B102),0)</f>
        <v>0</v>
      </c>
      <c r="S102" s="62">
        <f>IFERROR(SUMIFS(CESARIA!$M$16:$M$18,CESARIA!$H$16:$H$18,"ENTRADA",CESARIA!$J$16:$J$18,$B102),0)</f>
        <v>0</v>
      </c>
      <c r="T102" s="62">
        <f>IFERROR(SUMIFS(ALAN!$M$15:$M$25,ALAN!$H$15:$H$25,"ENTRADA",ALAN!$J$15:$J$25,$B102),0)</f>
        <v>0</v>
      </c>
      <c r="U102" s="62">
        <f>IFERROR(SUMIFS(ELVIA!$M$7:$M$12,ELVIA!$H$7:$H$12,"ENTRADA",ELVIA!$J$7:$J$12,$B102),0)</f>
        <v>0</v>
      </c>
      <c r="V102" s="62">
        <f>IFERROR(SUMIFS(CAJA!$M$587:$M$1165,CAJA!$H$587:$H$1165,"ENTRADA",CAJA!$J$587:$J$1165,$B102),0)</f>
        <v>0</v>
      </c>
      <c r="W102" s="62">
        <f>IFERROR(SUMIFS('CAJA TIGRES'!$M$140:$M$302,'CAJA TIGRES'!$H$140:$H$302,"ENTRADA",'CAJA TIGRES'!$J$140:$J$302,$B102),0)</f>
        <v>0</v>
      </c>
      <c r="X102" s="62">
        <f>IFERROR(SUMIFS(RESERVA!$M$2:$M$2,RESERVA!$H$2:$H$2,"ENTRADA",RESERVA!$J$2:$J$2,$B102),0)</f>
        <v>0</v>
      </c>
      <c r="Y102" s="96">
        <f t="shared" si="20"/>
        <v>0</v>
      </c>
      <c r="Z102" s="96">
        <f>Y102+'ENE25'!Z102</f>
        <v>0</v>
      </c>
    </row>
    <row r="103" spans="2:26" x14ac:dyDescent="0.3">
      <c r="B103" s="63" t="s">
        <v>174</v>
      </c>
      <c r="C103" s="62">
        <f>IFERROR(SUMIFS('MGZ121'!$M$176:'MGZ121'!$M$312,'MGZ121'!$H$176:$H$312,"ENTRADA",'MGZ121'!$J$176:$J$312,$B103),0)</f>
        <v>0</v>
      </c>
      <c r="D103" s="62">
        <f>IFERROR(SUMIFS('MGZ BBVA'!$M$89:$M$189,'MGZ BBVA'!$H$89:$H$189,"ENTRADA",'MGZ BBVA'!$J$89:$J$189,$B103),0)</f>
        <v>0</v>
      </c>
      <c r="E103" s="62">
        <f>IFERROR(SUMIFS('MGZ DOLARES'!$M$2:$M$2,'MGZ DOLARES'!$F$2:$F$2,"ENTRADA",'MGZ DOLARES'!$J$2:$J$2,$B103),0)</f>
        <v>0</v>
      </c>
      <c r="F103" s="62">
        <f>IFERROR(SUMIFS('MGZ BAJIO'!$M$5:$M$6,'MGZ BAJIO'!$H$5:$H$6,"ENTRADA",'MGZ BAJIO'!$J$5:$J$6,$B103),0)</f>
        <v>0</v>
      </c>
      <c r="G103" s="62">
        <f>IFERROR(SUMIFS('VICTOR BANAMEX'!$M$66:$M$106,'VICTOR BANAMEX'!$H$66:$H$106,"ENTRADA",'VICTOR BANAMEX'!$J$66:$J$106,$B103),0)</f>
        <v>0</v>
      </c>
      <c r="H103" s="62">
        <f>IFERROR(SUMIFS('VICTOR BANORTE'!$M$10:$M$28,'VICTOR BANORTE'!$H$10:$H$28,"ENTRADA",'VICTOR BANORTE'!$J$10:$J$28,$B103),0)</f>
        <v>0</v>
      </c>
      <c r="I103" s="62">
        <f>IFERROR(SUMIFS(RODRIGO!$M$2:$M$2,RODRIGO!$H$2:$H$2,"ENTRADA",RODRIGO!$J$2:$J$2,$B103),0)</f>
        <v>0</v>
      </c>
      <c r="J103" s="62">
        <f>IFERROR(SUMIFS(MOY!$M$13:$M$21,MOY!$H$13:$H$21,"ENTRADA",MOY!$J$13:$J$21,$B103),0)</f>
        <v>0</v>
      </c>
      <c r="K103" s="62">
        <f>IFERROR(SUMIFS('NORMA RUTH'!$M$13:$M$16,'NORMA RUTH'!$H$13:$H$16,"ENTRADA",'NORMA RUTH'!$J$13:$J$16,$B103),0)</f>
        <v>0</v>
      </c>
      <c r="L103" s="62">
        <f>IFERROR(SUMIFS(VALERIA!$M$11:$M$13,VALERIA!$H$11:$H$13,"ENTRADA",VALERIA!$J$11:$J$13,$B103),0)</f>
        <v>0</v>
      </c>
      <c r="M103" s="62">
        <f>IFERROR(SUMIFS('MANUEL BANAMEX'!$M$26:$M$29,'MANUEL BANAMEX'!$H$26:$H$29,"ENTRADA",'MANUEL BANAMEX'!$J$26:$J$29,$B103),0)</f>
        <v>0</v>
      </c>
      <c r="N103" s="62">
        <f>IFERROR(SUMIFS(ROBERTO!$M$2:$M$2,ROBERTO!$H$2:$H$2,"ENTRADA",ROBERTO!$J$2:$J$2,$B103),0)</f>
        <v>0</v>
      </c>
      <c r="O103" s="62">
        <f>IFERROR(SUMIFS(JUAN!$M$12:$M$19,JUAN!$H$12:$H$19,"ENTRADA",JUAN!$J$12:$J$19,$B103),0)</f>
        <v>0</v>
      </c>
      <c r="P103" s="62">
        <f>IFERROR(SUMIFS('NORMA SANCHEZ'!$M$15:$M$18,'NORMA SANCHEZ'!$H$15:$H$18,"ENTRADA",'NORMA SANCHEZ'!$J$15:$J$18,$B103),0)</f>
        <v>0</v>
      </c>
      <c r="Q103" s="62">
        <f>IFERROR(SUMIFS('JOSE CARLOS'!$M$17:$M$23,'JOSE CARLOS'!$H$17:$H$23,"ENTRADA",'JOSE CARLOS'!$J$17:$J$23,$B103),0)</f>
        <v>0</v>
      </c>
      <c r="R103" s="62">
        <f>IFERROR(SUMIFS('LUIS ENRIQUE '!$M$22:$M$29,'LUIS ENRIQUE '!$H$22:$H$29,"ENTRADA",'LUIS ENRIQUE '!$J$22:$J$29,$B103),0)</f>
        <v>0</v>
      </c>
      <c r="S103" s="62">
        <f>IFERROR(SUMIFS(CESARIA!$M$16:$M$18,CESARIA!$H$16:$H$18,"ENTRADA",CESARIA!$J$16:$J$18,$B103),0)</f>
        <v>0</v>
      </c>
      <c r="T103" s="62">
        <f>IFERROR(SUMIFS(ALAN!$M$15:$M$25,ALAN!$H$15:$H$25,"ENTRADA",ALAN!$J$15:$J$25,$B103),0)</f>
        <v>0</v>
      </c>
      <c r="U103" s="62">
        <f>IFERROR(SUMIFS(ELVIA!$M$7:$M$12,ELVIA!$H$7:$H$12,"ENTRADA",ELVIA!$J$7:$J$12,$B103),0)</f>
        <v>0</v>
      </c>
      <c r="V103" s="62">
        <f>IFERROR(SUMIFS(CAJA!$M$587:$M$1165,CAJA!$H$587:$H$1165,"ENTRADA",CAJA!$J$587:$J$1165,$B103),0)</f>
        <v>0</v>
      </c>
      <c r="W103" s="62">
        <f>IFERROR(SUMIFS('CAJA TIGRES'!$M$140:$M$302,'CAJA TIGRES'!$H$140:$H$302,"ENTRADA",'CAJA TIGRES'!$J$140:$J$302,$B103),0)</f>
        <v>0</v>
      </c>
      <c r="X103" s="62">
        <f>IFERROR(SUMIFS(RESERVA!$M$2:$M$2,RESERVA!$H$2:$H$2,"ENTRADA",RESERVA!$J$2:$J$2,$B103),0)</f>
        <v>0</v>
      </c>
      <c r="Y103" s="96">
        <f t="shared" si="20"/>
        <v>0</v>
      </c>
      <c r="Z103" s="96">
        <f>Y103+'ENE25'!Z103</f>
        <v>0</v>
      </c>
    </row>
    <row r="104" spans="2:26" x14ac:dyDescent="0.3">
      <c r="B104" s="63" t="s">
        <v>175</v>
      </c>
      <c r="C104" s="62">
        <f>IFERROR(SUMIFS('MGZ121'!$M$176:'MGZ121'!$M$312,'MGZ121'!$H$176:$H$312,"ENTRADA",'MGZ121'!$J$176:$J$312,$B104),0)</f>
        <v>0</v>
      </c>
      <c r="D104" s="62">
        <f>IFERROR(SUMIFS('MGZ BBVA'!$M$89:$M$189,'MGZ BBVA'!$H$89:$H$189,"ENTRADA",'MGZ BBVA'!$J$89:$J$189,$B104),0)</f>
        <v>0</v>
      </c>
      <c r="E104" s="62">
        <f>IFERROR(SUMIFS('MGZ DOLARES'!$M$2:$M$2,'MGZ DOLARES'!$F$2:$F$2,"ENTRADA",'MGZ DOLARES'!$J$2:$J$2,$B104),0)</f>
        <v>0</v>
      </c>
      <c r="F104" s="62">
        <f>IFERROR(SUMIFS('MGZ BAJIO'!$M$5:$M$6,'MGZ BAJIO'!$H$5:$H$6,"ENTRADA",'MGZ BAJIO'!$J$5:$J$6,$B104),0)</f>
        <v>0</v>
      </c>
      <c r="G104" s="62">
        <f>IFERROR(SUMIFS('VICTOR BANAMEX'!$M$66:$M$106,'VICTOR BANAMEX'!$H$66:$H$106,"ENTRADA",'VICTOR BANAMEX'!$J$66:$J$106,$B104),0)</f>
        <v>0</v>
      </c>
      <c r="H104" s="62">
        <f>IFERROR(SUMIFS('VICTOR BANORTE'!$M$10:$M$28,'VICTOR BANORTE'!$H$10:$H$28,"ENTRADA",'VICTOR BANORTE'!$J$10:$J$28,$B104),0)</f>
        <v>0</v>
      </c>
      <c r="I104" s="62">
        <f>IFERROR(SUMIFS(RODRIGO!$M$2:$M$2,RODRIGO!$H$2:$H$2,"ENTRADA",RODRIGO!$J$2:$J$2,$B104),0)</f>
        <v>0</v>
      </c>
      <c r="J104" s="62">
        <f>IFERROR(SUMIFS(MOY!$M$13:$M$21,MOY!$H$13:$H$21,"ENTRADA",MOY!$J$13:$J$21,$B104),0)</f>
        <v>0</v>
      </c>
      <c r="K104" s="62">
        <f>IFERROR(SUMIFS('NORMA RUTH'!$M$13:$M$16,'NORMA RUTH'!$H$13:$H$16,"ENTRADA",'NORMA RUTH'!$J$13:$J$16,$B104),0)</f>
        <v>0</v>
      </c>
      <c r="L104" s="62">
        <f>IFERROR(SUMIFS(VALERIA!$M$11:$M$13,VALERIA!$H$11:$H$13,"ENTRADA",VALERIA!$J$11:$J$13,$B104),0)</f>
        <v>0</v>
      </c>
      <c r="M104" s="62">
        <f>IFERROR(SUMIFS('MANUEL BANAMEX'!$M$26:$M$29,'MANUEL BANAMEX'!$H$26:$H$29,"ENTRADA",'MANUEL BANAMEX'!$J$26:$J$29,$B104),0)</f>
        <v>0</v>
      </c>
      <c r="N104" s="62">
        <f>IFERROR(SUMIFS(ROBERTO!$M$2:$M$2,ROBERTO!$H$2:$H$2,"ENTRADA",ROBERTO!$J$2:$J$2,$B104),0)</f>
        <v>0</v>
      </c>
      <c r="O104" s="62">
        <f>IFERROR(SUMIFS(JUAN!$M$12:$M$19,JUAN!$H$12:$H$19,"ENTRADA",JUAN!$J$12:$J$19,$B104),0)</f>
        <v>0</v>
      </c>
      <c r="P104" s="62">
        <f>IFERROR(SUMIFS('NORMA SANCHEZ'!$M$15:$M$18,'NORMA SANCHEZ'!$H$15:$H$18,"ENTRADA",'NORMA SANCHEZ'!$J$15:$J$18,$B104),0)</f>
        <v>0</v>
      </c>
      <c r="Q104" s="62">
        <f>IFERROR(SUMIFS('JOSE CARLOS'!$M$17:$M$23,'JOSE CARLOS'!$H$17:$H$23,"ENTRADA",'JOSE CARLOS'!$J$17:$J$23,$B104),0)</f>
        <v>0</v>
      </c>
      <c r="R104" s="62">
        <f>IFERROR(SUMIFS('LUIS ENRIQUE '!$M$22:$M$29,'LUIS ENRIQUE '!$H$22:$H$29,"ENTRADA",'LUIS ENRIQUE '!$J$22:$J$29,$B104),0)</f>
        <v>0</v>
      </c>
      <c r="S104" s="62">
        <f>IFERROR(SUMIFS(CESARIA!$M$16:$M$18,CESARIA!$H$16:$H$18,"ENTRADA",CESARIA!$J$16:$J$18,$B104),0)</f>
        <v>0</v>
      </c>
      <c r="T104" s="62">
        <f>IFERROR(SUMIFS(ALAN!$M$15:$M$25,ALAN!$H$15:$H$25,"ENTRADA",ALAN!$J$15:$J$25,$B104),0)</f>
        <v>0</v>
      </c>
      <c r="U104" s="62">
        <f>IFERROR(SUMIFS(ELVIA!$M$7:$M$12,ELVIA!$H$7:$H$12,"ENTRADA",ELVIA!$J$7:$J$12,$B104),0)</f>
        <v>0</v>
      </c>
      <c r="V104" s="62">
        <f>IFERROR(SUMIFS(CAJA!$M$587:$M$1165,CAJA!$H$587:$H$1165,"ENTRADA",CAJA!$J$587:$J$1165,$B104),0)</f>
        <v>0</v>
      </c>
      <c r="W104" s="62">
        <f>IFERROR(SUMIFS('CAJA TIGRES'!$M$140:$M$302,'CAJA TIGRES'!$H$140:$H$302,"ENTRADA",'CAJA TIGRES'!$J$140:$J$302,$B104),0)</f>
        <v>0</v>
      </c>
      <c r="X104" s="62">
        <f>IFERROR(SUMIFS(RESERVA!$M$2:$M$2,RESERVA!$H$2:$H$2,"ENTRADA",RESERVA!$J$2:$J$2,$B104),0)</f>
        <v>0</v>
      </c>
      <c r="Y104" s="96">
        <f t="shared" si="20"/>
        <v>0</v>
      </c>
      <c r="Z104" s="96">
        <f>Y104+'ENE25'!Z104</f>
        <v>69752.28</v>
      </c>
    </row>
    <row r="105" spans="2:26" x14ac:dyDescent="0.3">
      <c r="B105" s="63" t="s">
        <v>176</v>
      </c>
      <c r="C105" s="62">
        <f>IFERROR(SUMIFS('MGZ121'!$M$176:'MGZ121'!$M$312,'MGZ121'!$H$176:$H$312,"ENTRADA",'MGZ121'!$J$176:$J$312,$B105),0)</f>
        <v>0</v>
      </c>
      <c r="D105" s="62">
        <f>IFERROR(SUMIFS('MGZ BBVA'!$M$89:$M$189,'MGZ BBVA'!$H$89:$H$189,"ENTRADA",'MGZ BBVA'!$J$89:$J$189,$B105),0)</f>
        <v>0</v>
      </c>
      <c r="E105" s="62">
        <f>IFERROR(SUMIFS('MGZ DOLARES'!$M$2:$M$2,'MGZ DOLARES'!$F$2:$F$2,"ENTRADA",'MGZ DOLARES'!$J$2:$J$2,$B105),0)</f>
        <v>0</v>
      </c>
      <c r="F105" s="62">
        <f>IFERROR(SUMIFS('MGZ BAJIO'!$M$5:$M$6,'MGZ BAJIO'!$H$5:$H$6,"ENTRADA",'MGZ BAJIO'!$J$5:$J$6,$B105),0)</f>
        <v>0</v>
      </c>
      <c r="G105" s="62">
        <f>IFERROR(SUMIFS('VICTOR BANAMEX'!$M$66:$M$106,'VICTOR BANAMEX'!$H$66:$H$106,"ENTRADA",'VICTOR BANAMEX'!$J$66:$J$106,$B105),0)</f>
        <v>0</v>
      </c>
      <c r="H105" s="62">
        <f>IFERROR(SUMIFS('VICTOR BANORTE'!$M$10:$M$28,'VICTOR BANORTE'!$H$10:$H$28,"ENTRADA",'VICTOR BANORTE'!$J$10:$J$28,$B105),0)</f>
        <v>0</v>
      </c>
      <c r="I105" s="62">
        <f>IFERROR(SUMIFS(RODRIGO!$M$2:$M$2,RODRIGO!$H$2:$H$2,"ENTRADA",RODRIGO!$J$2:$J$2,$B105),0)</f>
        <v>0</v>
      </c>
      <c r="J105" s="62">
        <f>IFERROR(SUMIFS(MOY!$M$13:$M$21,MOY!$H$13:$H$21,"ENTRADA",MOY!$J$13:$J$21,$B105),0)</f>
        <v>0</v>
      </c>
      <c r="K105" s="62">
        <f>IFERROR(SUMIFS('NORMA RUTH'!$M$13:$M$16,'NORMA RUTH'!$H$13:$H$16,"ENTRADA",'NORMA RUTH'!$J$13:$J$16,$B105),0)</f>
        <v>0</v>
      </c>
      <c r="L105" s="62">
        <f>IFERROR(SUMIFS(VALERIA!$M$11:$M$13,VALERIA!$H$11:$H$13,"ENTRADA",VALERIA!$J$11:$J$13,$B105),0)</f>
        <v>0</v>
      </c>
      <c r="M105" s="62">
        <f>IFERROR(SUMIFS('MANUEL BANAMEX'!$M$26:$M$29,'MANUEL BANAMEX'!$H$26:$H$29,"ENTRADA",'MANUEL BANAMEX'!$J$26:$J$29,$B105),0)</f>
        <v>0</v>
      </c>
      <c r="N105" s="62">
        <f>IFERROR(SUMIFS(ROBERTO!$M$2:$M$2,ROBERTO!$H$2:$H$2,"ENTRADA",ROBERTO!$J$2:$J$2,$B105),0)</f>
        <v>0</v>
      </c>
      <c r="O105" s="62">
        <f>IFERROR(SUMIFS(JUAN!$M$12:$M$19,JUAN!$H$12:$H$19,"ENTRADA",JUAN!$J$12:$J$19,$B105),0)</f>
        <v>0</v>
      </c>
      <c r="P105" s="62">
        <f>IFERROR(SUMIFS('NORMA SANCHEZ'!$M$15:$M$18,'NORMA SANCHEZ'!$H$15:$H$18,"ENTRADA",'NORMA SANCHEZ'!$J$15:$J$18,$B105),0)</f>
        <v>0</v>
      </c>
      <c r="Q105" s="62">
        <f>IFERROR(SUMIFS('JOSE CARLOS'!$M$17:$M$23,'JOSE CARLOS'!$H$17:$H$23,"ENTRADA",'JOSE CARLOS'!$J$17:$J$23,$B105),0)</f>
        <v>0</v>
      </c>
      <c r="R105" s="62">
        <f>IFERROR(SUMIFS('LUIS ENRIQUE '!$M$22:$M$29,'LUIS ENRIQUE '!$H$22:$H$29,"ENTRADA",'LUIS ENRIQUE '!$J$22:$J$29,$B105),0)</f>
        <v>0</v>
      </c>
      <c r="S105" s="62">
        <f>IFERROR(SUMIFS(CESARIA!$M$16:$M$18,CESARIA!$H$16:$H$18,"ENTRADA",CESARIA!$J$16:$J$18,$B105),0)</f>
        <v>0</v>
      </c>
      <c r="T105" s="62">
        <f>IFERROR(SUMIFS(ALAN!$M$15:$M$25,ALAN!$H$15:$H$25,"ENTRADA",ALAN!$J$15:$J$25,$B105),0)</f>
        <v>0</v>
      </c>
      <c r="U105" s="62">
        <f>IFERROR(SUMIFS(ELVIA!$M$7:$M$12,ELVIA!$H$7:$H$12,"ENTRADA",ELVIA!$J$7:$J$12,$B105),0)</f>
        <v>0</v>
      </c>
      <c r="V105" s="62">
        <f>IFERROR(SUMIFS(CAJA!$M$587:$M$1165,CAJA!$H$587:$H$1165,"ENTRADA",CAJA!$J$587:$J$1165,$B105),0)</f>
        <v>0</v>
      </c>
      <c r="W105" s="62">
        <f>IFERROR(SUMIFS('CAJA TIGRES'!$M$140:$M$302,'CAJA TIGRES'!$H$140:$H$302,"ENTRADA",'CAJA TIGRES'!$J$140:$J$302,$B105),0)</f>
        <v>0</v>
      </c>
      <c r="X105" s="62">
        <f>IFERROR(SUMIFS(RESERVA!$M$2:$M$2,RESERVA!$H$2:$H$2,"ENTRADA",RESERVA!$J$2:$J$2,$B105),0)</f>
        <v>0</v>
      </c>
      <c r="Y105" s="96">
        <f t="shared" si="20"/>
        <v>0</v>
      </c>
      <c r="Z105" s="96">
        <f>Y105+'ENE25'!Z105</f>
        <v>0</v>
      </c>
    </row>
    <row r="106" spans="2:26" x14ac:dyDescent="0.3">
      <c r="B106" s="63" t="s">
        <v>177</v>
      </c>
      <c r="C106" s="62">
        <f>IFERROR(SUMIFS('MGZ121'!$M$176:'MGZ121'!$M$312,'MGZ121'!$H$176:$H$312,"ENTRADA",'MGZ121'!$J$176:$J$312,$B106),0)</f>
        <v>0</v>
      </c>
      <c r="D106" s="62">
        <f>IFERROR(SUMIFS('MGZ BBVA'!$M$89:$M$189,'MGZ BBVA'!$H$89:$H$189,"ENTRADA",'MGZ BBVA'!$J$89:$J$189,$B106),0)</f>
        <v>0</v>
      </c>
      <c r="E106" s="62">
        <f>IFERROR(SUMIFS('MGZ DOLARES'!$M$2:$M$2,'MGZ DOLARES'!$F$2:$F$2,"ENTRADA",'MGZ DOLARES'!$J$2:$J$2,$B106),0)</f>
        <v>0</v>
      </c>
      <c r="F106" s="62">
        <f>IFERROR(SUMIFS('MGZ BAJIO'!$M$5:$M$6,'MGZ BAJIO'!$H$5:$H$6,"ENTRADA",'MGZ BAJIO'!$J$5:$J$6,$B106),0)</f>
        <v>0</v>
      </c>
      <c r="G106" s="62">
        <f>IFERROR(SUMIFS('VICTOR BANAMEX'!$M$66:$M$106,'VICTOR BANAMEX'!$H$66:$H$106,"ENTRADA",'VICTOR BANAMEX'!$J$66:$J$106,$B106),0)</f>
        <v>0</v>
      </c>
      <c r="H106" s="62">
        <f>IFERROR(SUMIFS('VICTOR BANORTE'!$M$10:$M$28,'VICTOR BANORTE'!$H$10:$H$28,"ENTRADA",'VICTOR BANORTE'!$J$10:$J$28,$B106),0)</f>
        <v>0</v>
      </c>
      <c r="I106" s="62">
        <f>IFERROR(SUMIFS(RODRIGO!$M$2:$M$2,RODRIGO!$H$2:$H$2,"ENTRADA",RODRIGO!$J$2:$J$2,$B106),0)</f>
        <v>0</v>
      </c>
      <c r="J106" s="62">
        <f>IFERROR(SUMIFS(MOY!$M$13:$M$21,MOY!$H$13:$H$21,"ENTRADA",MOY!$J$13:$J$21,$B106),0)</f>
        <v>0</v>
      </c>
      <c r="K106" s="62">
        <f>IFERROR(SUMIFS('NORMA RUTH'!$M$13:$M$16,'NORMA RUTH'!$H$13:$H$16,"ENTRADA",'NORMA RUTH'!$J$13:$J$16,$B106),0)</f>
        <v>0</v>
      </c>
      <c r="L106" s="62">
        <f>IFERROR(SUMIFS(VALERIA!$M$11:$M$13,VALERIA!$H$11:$H$13,"ENTRADA",VALERIA!$J$11:$J$13,$B106),0)</f>
        <v>0</v>
      </c>
      <c r="M106" s="62">
        <f>IFERROR(SUMIFS('MANUEL BANAMEX'!$M$26:$M$29,'MANUEL BANAMEX'!$H$26:$H$29,"ENTRADA",'MANUEL BANAMEX'!$J$26:$J$29,$B106),0)</f>
        <v>0</v>
      </c>
      <c r="N106" s="62">
        <f>IFERROR(SUMIFS(ROBERTO!$M$2:$M$2,ROBERTO!$H$2:$H$2,"ENTRADA",ROBERTO!$J$2:$J$2,$B106),0)</f>
        <v>0</v>
      </c>
      <c r="O106" s="62">
        <f>IFERROR(SUMIFS(JUAN!$M$12:$M$19,JUAN!$H$12:$H$19,"ENTRADA",JUAN!$J$12:$J$19,$B106),0)</f>
        <v>0</v>
      </c>
      <c r="P106" s="62">
        <f>IFERROR(SUMIFS('NORMA SANCHEZ'!$M$15:$M$18,'NORMA SANCHEZ'!$H$15:$H$18,"ENTRADA",'NORMA SANCHEZ'!$J$15:$J$18,$B106),0)</f>
        <v>0</v>
      </c>
      <c r="Q106" s="62">
        <f>IFERROR(SUMIFS('JOSE CARLOS'!$M$17:$M$23,'JOSE CARLOS'!$H$17:$H$23,"ENTRADA",'JOSE CARLOS'!$J$17:$J$23,$B106),0)</f>
        <v>0</v>
      </c>
      <c r="R106" s="62">
        <f>IFERROR(SUMIFS('LUIS ENRIQUE '!$M$22:$M$29,'LUIS ENRIQUE '!$H$22:$H$29,"ENTRADA",'LUIS ENRIQUE '!$J$22:$J$29,$B106),0)</f>
        <v>0</v>
      </c>
      <c r="S106" s="62">
        <f>IFERROR(SUMIFS(CESARIA!$M$16:$M$18,CESARIA!$H$16:$H$18,"ENTRADA",CESARIA!$J$16:$J$18,$B106),0)</f>
        <v>0</v>
      </c>
      <c r="T106" s="62">
        <f>IFERROR(SUMIFS(ALAN!$M$15:$M$25,ALAN!$H$15:$H$25,"ENTRADA",ALAN!$J$15:$J$25,$B106),0)</f>
        <v>0</v>
      </c>
      <c r="U106" s="62">
        <f>IFERROR(SUMIFS(ELVIA!$M$7:$M$12,ELVIA!$H$7:$H$12,"ENTRADA",ELVIA!$J$7:$J$12,$B106),0)</f>
        <v>0</v>
      </c>
      <c r="V106" s="62">
        <f>IFERROR(SUMIFS(CAJA!$M$587:$M$1165,CAJA!$H$587:$H$1165,"ENTRADA",CAJA!$J$587:$J$1165,$B106),0)</f>
        <v>0</v>
      </c>
      <c r="W106" s="62">
        <f>IFERROR(SUMIFS('CAJA TIGRES'!$M$140:$M$302,'CAJA TIGRES'!$H$140:$H$302,"ENTRADA",'CAJA TIGRES'!$J$140:$J$302,$B106),0)</f>
        <v>0</v>
      </c>
      <c r="X106" s="62">
        <f>IFERROR(SUMIFS(RESERVA!$M$2:$M$2,RESERVA!$H$2:$H$2,"ENTRADA",RESERVA!$J$2:$J$2,$B106),0)</f>
        <v>0</v>
      </c>
      <c r="Y106" s="96">
        <f t="shared" si="20"/>
        <v>0</v>
      </c>
      <c r="Z106" s="96">
        <f>Y106+'ENE25'!Z106</f>
        <v>0</v>
      </c>
    </row>
    <row r="107" spans="2:26" x14ac:dyDescent="0.3">
      <c r="B107" s="63" t="s">
        <v>8784</v>
      </c>
      <c r="C107" s="62">
        <f>IFERROR(SUMIFS('MGZ121'!$M$176:'MGZ121'!$M$312,'MGZ121'!$H$176:$H$312,"ENTRADA",'MGZ121'!$J$176:$J$312,$B107),0)</f>
        <v>0</v>
      </c>
      <c r="D107" s="62">
        <f>IFERROR(SUMIFS('MGZ BBVA'!$M$89:$M$189,'MGZ BBVA'!$H$89:$H$189,"ENTRADA",'MGZ BBVA'!$J$89:$J$189,$B107),0)</f>
        <v>0</v>
      </c>
      <c r="E107" s="62">
        <f>IFERROR(SUMIFS('MGZ DOLARES'!$M$2:$M$2,'MGZ DOLARES'!$F$2:$F$2,"ENTRADA",'MGZ DOLARES'!$J$2:$J$2,$B107),0)</f>
        <v>0</v>
      </c>
      <c r="F107" s="62">
        <f>IFERROR(SUMIFS('MGZ BAJIO'!$M$5:$M$6,'MGZ BAJIO'!$H$5:$H$6,"ENTRADA",'MGZ BAJIO'!$J$5:$J$6,$B107),0)</f>
        <v>0</v>
      </c>
      <c r="G107" s="62">
        <f>IFERROR(SUMIFS('VICTOR BANAMEX'!$M$66:$M$106,'VICTOR BANAMEX'!$H$66:$H$106,"ENTRADA",'VICTOR BANAMEX'!$J$66:$J$106,$B107),0)</f>
        <v>0</v>
      </c>
      <c r="H107" s="62">
        <f>IFERROR(SUMIFS('VICTOR BANORTE'!$M$10:$M$28,'VICTOR BANORTE'!$H$10:$H$28,"ENTRADA",'VICTOR BANORTE'!$J$10:$J$28,$B107),0)</f>
        <v>0</v>
      </c>
      <c r="I107" s="62">
        <f>IFERROR(SUMIFS(RODRIGO!$M$2:$M$2,RODRIGO!$H$2:$H$2,"ENTRADA",RODRIGO!$J$2:$J$2,$B107),0)</f>
        <v>0</v>
      </c>
      <c r="J107" s="62">
        <f>IFERROR(SUMIFS(MOY!$M$13:$M$21,MOY!$H$13:$H$21,"ENTRADA",MOY!$J$13:$J$21,$B107),0)</f>
        <v>0</v>
      </c>
      <c r="K107" s="62">
        <f>IFERROR(SUMIFS('NORMA RUTH'!$M$13:$M$16,'NORMA RUTH'!$H$13:$H$16,"ENTRADA",'NORMA RUTH'!$J$13:$J$16,$B107),0)</f>
        <v>0</v>
      </c>
      <c r="L107" s="62">
        <f>IFERROR(SUMIFS(VALERIA!$M$11:$M$13,VALERIA!$H$11:$H$13,"ENTRADA",VALERIA!$J$11:$J$13,$B107),0)</f>
        <v>0</v>
      </c>
      <c r="M107" s="62">
        <f>IFERROR(SUMIFS('MANUEL BANAMEX'!$M$26:$M$29,'MANUEL BANAMEX'!$H$26:$H$29,"ENTRADA",'MANUEL BANAMEX'!$J$26:$J$29,$B107),0)</f>
        <v>0</v>
      </c>
      <c r="N107" s="62">
        <f>IFERROR(SUMIFS(ROBERTO!$M$2:$M$2,ROBERTO!$H$2:$H$2,"ENTRADA",ROBERTO!$J$2:$J$2,$B107),0)</f>
        <v>0</v>
      </c>
      <c r="O107" s="62">
        <f>IFERROR(SUMIFS(JUAN!$M$12:$M$19,JUAN!$H$12:$H$19,"ENTRADA",JUAN!$J$12:$J$19,$B107),0)</f>
        <v>0</v>
      </c>
      <c r="P107" s="62">
        <f>IFERROR(SUMIFS('NORMA SANCHEZ'!$M$15:$M$18,'NORMA SANCHEZ'!$H$15:$H$18,"ENTRADA",'NORMA SANCHEZ'!$J$15:$J$18,$B107),0)</f>
        <v>0</v>
      </c>
      <c r="Q107" s="62">
        <f>IFERROR(SUMIFS('JOSE CARLOS'!$M$17:$M$23,'JOSE CARLOS'!$H$17:$H$23,"ENTRADA",'JOSE CARLOS'!$J$17:$J$23,$B107),0)</f>
        <v>0</v>
      </c>
      <c r="R107" s="62">
        <f>IFERROR(SUMIFS('LUIS ENRIQUE '!$M$22:$M$29,'LUIS ENRIQUE '!$H$22:$H$29,"ENTRADA",'LUIS ENRIQUE '!$J$22:$J$29,$B107),0)</f>
        <v>0</v>
      </c>
      <c r="S107" s="62">
        <f>IFERROR(SUMIFS(CESARIA!$M$16:$M$18,CESARIA!$H$16:$H$18,"ENTRADA",CESARIA!$J$16:$J$18,$B107),0)</f>
        <v>0</v>
      </c>
      <c r="T107" s="62">
        <f>IFERROR(SUMIFS(ALAN!$M$15:$M$25,ALAN!$H$15:$H$25,"ENTRADA",ALAN!$J$15:$J$25,$B107),0)</f>
        <v>0</v>
      </c>
      <c r="U107" s="62">
        <f>IFERROR(SUMIFS(ELVIA!$M$7:$M$12,ELVIA!$H$7:$H$12,"ENTRADA",ELVIA!$J$7:$J$12,$B107),0)</f>
        <v>0</v>
      </c>
      <c r="V107" s="62">
        <f>IFERROR(SUMIFS(CAJA!$M$587:$M$1165,CAJA!$H$587:$H$1165,"ENTRADA",CAJA!$J$587:$J$1165,$B107),0)</f>
        <v>0</v>
      </c>
      <c r="W107" s="62">
        <f>IFERROR(SUMIFS('CAJA TIGRES'!$M$140:$M$302,'CAJA TIGRES'!$H$140:$H$302,"ENTRADA",'CAJA TIGRES'!$J$140:$J$302,$B107),0)</f>
        <v>0</v>
      </c>
      <c r="X107" s="62">
        <f>IFERROR(SUMIFS(RESERVA!$M$2:$M$2,RESERVA!$H$2:$H$2,"ENTRADA",RESERVA!$J$2:$J$2,$B107),0)</f>
        <v>0</v>
      </c>
      <c r="Y107" s="96">
        <f t="shared" si="20"/>
        <v>0</v>
      </c>
      <c r="Z107" s="96">
        <f>Y107+'ENE25'!Z107</f>
        <v>0</v>
      </c>
    </row>
    <row r="108" spans="2:26" x14ac:dyDescent="0.3">
      <c r="B108" s="63" t="s">
        <v>280</v>
      </c>
      <c r="C108" s="62">
        <f>IFERROR(SUMIFS('MGZ121'!$M$176:'MGZ121'!$M$312,'MGZ121'!$H$176:$H$312,"ENTRADA",'MGZ121'!$J$176:$J$312,$B108),0)</f>
        <v>0</v>
      </c>
      <c r="D108" s="62">
        <f>IFERROR(SUMIFS('MGZ BBVA'!$M$89:$M$189,'MGZ BBVA'!$H$89:$H$189,"ENTRADA",'MGZ BBVA'!$J$89:$J$189,$B108),0)</f>
        <v>0</v>
      </c>
      <c r="E108" s="62">
        <f>IFERROR(SUMIFS('MGZ DOLARES'!$M$2:$M$2,'MGZ DOLARES'!$F$2:$F$2,"ENTRADA",'MGZ DOLARES'!$J$2:$J$2,$B108),0)</f>
        <v>0</v>
      </c>
      <c r="F108" s="62">
        <f>IFERROR(SUMIFS('MGZ BAJIO'!$M$5:$M$6,'MGZ BAJIO'!$H$5:$H$6,"ENTRADA",'MGZ BAJIO'!$J$5:$J$6,$B108),0)</f>
        <v>0</v>
      </c>
      <c r="G108" s="62">
        <f>IFERROR(SUMIFS('VICTOR BANAMEX'!$M$66:$M$106,'VICTOR BANAMEX'!$H$66:$H$106,"ENTRADA",'VICTOR BANAMEX'!$J$66:$J$106,$B108),0)</f>
        <v>0</v>
      </c>
      <c r="H108" s="62">
        <f>IFERROR(SUMIFS('VICTOR BANORTE'!$M$10:$M$28,'VICTOR BANORTE'!$H$10:$H$28,"ENTRADA",'VICTOR BANORTE'!$J$10:$J$28,$B108),0)</f>
        <v>0</v>
      </c>
      <c r="I108" s="62">
        <f>IFERROR(SUMIFS(RODRIGO!$M$2:$M$2,RODRIGO!$H$2:$H$2,"ENTRADA",RODRIGO!$J$2:$J$2,$B108),0)</f>
        <v>0</v>
      </c>
      <c r="J108" s="62">
        <f>IFERROR(SUMIFS(MOY!$M$13:$M$21,MOY!$H$13:$H$21,"ENTRADA",MOY!$J$13:$J$21,$B108),0)</f>
        <v>2500</v>
      </c>
      <c r="K108" s="62">
        <f>IFERROR(SUMIFS('NORMA RUTH'!$M$13:$M$16,'NORMA RUTH'!$H$13:$H$16,"ENTRADA",'NORMA RUTH'!$J$13:$J$16,$B108),0)</f>
        <v>0</v>
      </c>
      <c r="L108" s="62">
        <f>IFERROR(SUMIFS(VALERIA!$M$11:$M$13,VALERIA!$H$11:$H$13,"ENTRADA",VALERIA!$J$11:$J$13,$B108),0)</f>
        <v>0</v>
      </c>
      <c r="M108" s="62">
        <f>IFERROR(SUMIFS('MANUEL BANAMEX'!$M$26:$M$29,'MANUEL BANAMEX'!$H$26:$H$29,"ENTRADA",'MANUEL BANAMEX'!$J$26:$J$29,$B108),0)</f>
        <v>0</v>
      </c>
      <c r="N108" s="62">
        <f>IFERROR(SUMIFS(ROBERTO!$M$2:$M$2,ROBERTO!$H$2:$H$2,"ENTRADA",ROBERTO!$J$2:$J$2,$B108),0)</f>
        <v>0</v>
      </c>
      <c r="O108" s="62">
        <f>IFERROR(SUMIFS(JUAN!$M$12:$M$19,JUAN!$H$12:$H$19,"ENTRADA",JUAN!$J$12:$J$19,$B108),0)</f>
        <v>0</v>
      </c>
      <c r="P108" s="62">
        <f>IFERROR(SUMIFS('NORMA SANCHEZ'!$M$15:$M$18,'NORMA SANCHEZ'!$H$15:$H$18,"ENTRADA",'NORMA SANCHEZ'!$J$15:$J$18,$B108),0)</f>
        <v>0</v>
      </c>
      <c r="Q108" s="62">
        <f>IFERROR(SUMIFS('JOSE CARLOS'!$M$17:$M$23,'JOSE CARLOS'!$H$17:$H$23,"ENTRADA",'JOSE CARLOS'!$J$17:$J$23,$B108),0)</f>
        <v>0</v>
      </c>
      <c r="R108" s="62">
        <f>IFERROR(SUMIFS('LUIS ENRIQUE '!$M$22:$M$29,'LUIS ENRIQUE '!$H$22:$H$29,"ENTRADA",'LUIS ENRIQUE '!$J$22:$J$29,$B108),0)</f>
        <v>0</v>
      </c>
      <c r="S108" s="62">
        <f>IFERROR(SUMIFS(CESARIA!$M$16:$M$18,CESARIA!$H$16:$H$18,"ENTRADA",CESARIA!$J$16:$J$18,$B108),0)</f>
        <v>0</v>
      </c>
      <c r="T108" s="62">
        <f>IFERROR(SUMIFS(ALAN!$M$15:$M$25,ALAN!$H$15:$H$25,"ENTRADA",ALAN!$J$15:$J$25,$B108),0)</f>
        <v>0</v>
      </c>
      <c r="U108" s="62">
        <f>IFERROR(SUMIFS(ELVIA!$M$7:$M$12,ELVIA!$H$7:$H$12,"ENTRADA",ELVIA!$J$7:$J$12,$B108),0)</f>
        <v>0</v>
      </c>
      <c r="V108" s="62">
        <f>IFERROR(SUMIFS(CAJA!$M$587:$M$1165,CAJA!$H$587:$H$1165,"ENTRADA",CAJA!$J$587:$J$1165,$B108),0)</f>
        <v>670000</v>
      </c>
      <c r="W108" s="62">
        <f>IFERROR(SUMIFS('CAJA TIGRES'!$M$140:$M$302,'CAJA TIGRES'!$H$140:$H$302,"ENTRADA",'CAJA TIGRES'!$J$140:$J$302,$B108),0)</f>
        <v>0</v>
      </c>
      <c r="X108" s="62">
        <f>IFERROR(SUMIFS(RESERVA!$M$2:$M$2,RESERVA!$H$2:$H$2,"ENTRADA",RESERVA!$J$2:$J$2,$B108),0)</f>
        <v>0</v>
      </c>
      <c r="Y108" s="96">
        <f t="shared" si="20"/>
        <v>672500</v>
      </c>
      <c r="Z108" s="96">
        <f>Y108+'ENE25'!Z108</f>
        <v>1972500</v>
      </c>
    </row>
    <row r="109" spans="2:26" x14ac:dyDescent="0.3">
      <c r="B109" s="63" t="s">
        <v>178</v>
      </c>
      <c r="C109" s="62">
        <f>IFERROR(SUMIFS('MGZ121'!$M$176:'MGZ121'!$M$312,'MGZ121'!$H$176:$H$312,"ENTRADA",'MGZ121'!$J$176:$J$312,$B109),0)</f>
        <v>0</v>
      </c>
      <c r="D109" s="62">
        <f>IFERROR(SUMIFS('MGZ BBVA'!$M$89:$M$189,'MGZ BBVA'!$H$89:$H$189,"ENTRADA",'MGZ BBVA'!$J$89:$J$189,$B109),0)</f>
        <v>0</v>
      </c>
      <c r="E109" s="62">
        <f>IFERROR(SUMIFS('MGZ DOLARES'!$M$2:$M$2,'MGZ DOLARES'!$F$2:$F$2,"ENTRADA",'MGZ DOLARES'!$J$2:$J$2,$B109),0)</f>
        <v>0</v>
      </c>
      <c r="F109" s="62">
        <f>IFERROR(SUMIFS('MGZ BAJIO'!$M$5:$M$6,'MGZ BAJIO'!$H$5:$H$6,"ENTRADA",'MGZ BAJIO'!$J$5:$J$6,$B109),0)</f>
        <v>0</v>
      </c>
      <c r="G109" s="62">
        <f>IFERROR(SUMIFS('VICTOR BANAMEX'!$M$66:$M$106,'VICTOR BANAMEX'!$H$66:$H$106,"ENTRADA",'VICTOR BANAMEX'!$J$66:$J$106,$B109),0)</f>
        <v>0</v>
      </c>
      <c r="H109" s="62">
        <f>IFERROR(SUMIFS('VICTOR BANORTE'!$M$10:$M$28,'VICTOR BANORTE'!$H$10:$H$28,"ENTRADA",'VICTOR BANORTE'!$J$10:$J$28,$B109),0)</f>
        <v>0</v>
      </c>
      <c r="I109" s="62">
        <f>IFERROR(SUMIFS(RODRIGO!$M$2:$M$2,RODRIGO!$H$2:$H$2,"ENTRADA",RODRIGO!$J$2:$J$2,$B109),0)</f>
        <v>0</v>
      </c>
      <c r="J109" s="62">
        <f>IFERROR(SUMIFS(MOY!$M$13:$M$21,MOY!$H$13:$H$21,"ENTRADA",MOY!$J$13:$J$21,$B109),0)</f>
        <v>0</v>
      </c>
      <c r="K109" s="62">
        <f>IFERROR(SUMIFS('NORMA RUTH'!$M$13:$M$16,'NORMA RUTH'!$H$13:$H$16,"ENTRADA",'NORMA RUTH'!$J$13:$J$16,$B109),0)</f>
        <v>0</v>
      </c>
      <c r="L109" s="62">
        <f>IFERROR(SUMIFS(VALERIA!$M$11:$M$13,VALERIA!$H$11:$H$13,"ENTRADA",VALERIA!$J$11:$J$13,$B109),0)</f>
        <v>0</v>
      </c>
      <c r="M109" s="62">
        <f>IFERROR(SUMIFS('MANUEL BANAMEX'!$M$26:$M$29,'MANUEL BANAMEX'!$H$26:$H$29,"ENTRADA",'MANUEL BANAMEX'!$J$26:$J$29,$B109),0)</f>
        <v>0</v>
      </c>
      <c r="N109" s="62">
        <f>IFERROR(SUMIFS(ROBERTO!$M$2:$M$2,ROBERTO!$H$2:$H$2,"ENTRADA",ROBERTO!$J$2:$J$2,$B109),0)</f>
        <v>0</v>
      </c>
      <c r="O109" s="62">
        <f>IFERROR(SUMIFS(JUAN!$M$12:$M$19,JUAN!$H$12:$H$19,"ENTRADA",JUAN!$J$12:$J$19,$B109),0)</f>
        <v>0</v>
      </c>
      <c r="P109" s="62">
        <f>IFERROR(SUMIFS('NORMA SANCHEZ'!$M$15:$M$18,'NORMA SANCHEZ'!$H$15:$H$18,"ENTRADA",'NORMA SANCHEZ'!$J$15:$J$18,$B109),0)</f>
        <v>0</v>
      </c>
      <c r="Q109" s="62">
        <f>IFERROR(SUMIFS('JOSE CARLOS'!$M$17:$M$23,'JOSE CARLOS'!$H$17:$H$23,"ENTRADA",'JOSE CARLOS'!$J$17:$J$23,$B109),0)</f>
        <v>0</v>
      </c>
      <c r="R109" s="62">
        <f>IFERROR(SUMIFS('LUIS ENRIQUE '!$M$22:$M$29,'LUIS ENRIQUE '!$H$22:$H$29,"ENTRADA",'LUIS ENRIQUE '!$J$22:$J$29,$B109),0)</f>
        <v>0</v>
      </c>
      <c r="S109" s="62">
        <f>IFERROR(SUMIFS(CESARIA!$M$16:$M$18,CESARIA!$H$16:$H$18,"ENTRADA",CESARIA!$J$16:$J$18,$B109),0)</f>
        <v>0</v>
      </c>
      <c r="T109" s="62">
        <f>IFERROR(SUMIFS(ALAN!$M$15:$M$25,ALAN!$H$15:$H$25,"ENTRADA",ALAN!$J$15:$J$25,$B109),0)</f>
        <v>0</v>
      </c>
      <c r="U109" s="62">
        <f>IFERROR(SUMIFS(ELVIA!$M$7:$M$12,ELVIA!$H$7:$H$12,"ENTRADA",ELVIA!$J$7:$J$12,$B109),0)</f>
        <v>0</v>
      </c>
      <c r="V109" s="62">
        <f>IFERROR(SUMIFS(CAJA!$M$587:$M$1165,CAJA!$H$587:$H$1165,"ENTRADA",CAJA!$J$587:$J$1165,$B109),0)</f>
        <v>0</v>
      </c>
      <c r="W109" s="62">
        <f>IFERROR(SUMIFS('CAJA TIGRES'!$M$140:$M$302,'CAJA TIGRES'!$H$140:$H$302,"ENTRADA",'CAJA TIGRES'!$J$140:$J$302,$B109),0)</f>
        <v>0</v>
      </c>
      <c r="X109" s="62">
        <f>IFERROR(SUMIFS(RESERVA!$M$2:$M$2,RESERVA!$H$2:$H$2,"ENTRADA",RESERVA!$J$2:$J$2,$B109),0)</f>
        <v>0</v>
      </c>
      <c r="Y109" s="96">
        <f t="shared" si="20"/>
        <v>0</v>
      </c>
      <c r="Z109" s="96">
        <f>Y109+'ENE25'!Z109</f>
        <v>0</v>
      </c>
    </row>
    <row r="110" spans="2:26" x14ac:dyDescent="0.3">
      <c r="B110" s="63" t="s">
        <v>179</v>
      </c>
      <c r="C110" s="62">
        <f>IFERROR(SUMIFS('MGZ121'!$M$176:'MGZ121'!$M$312,'MGZ121'!$H$176:$H$312,"ENTRADA",'MGZ121'!$J$176:$J$312,$B110),0)</f>
        <v>0</v>
      </c>
      <c r="D110" s="62">
        <f>IFERROR(SUMIFS('MGZ BBVA'!$M$89:$M$189,'MGZ BBVA'!$H$89:$H$189,"ENTRADA",'MGZ BBVA'!$J$89:$J$189,$B110),0)</f>
        <v>0</v>
      </c>
      <c r="E110" s="62">
        <f>IFERROR(SUMIFS('MGZ DOLARES'!$M$2:$M$2,'MGZ DOLARES'!$F$2:$F$2,"ENTRADA",'MGZ DOLARES'!$J$2:$J$2,$B110),0)</f>
        <v>0</v>
      </c>
      <c r="F110" s="62">
        <f>IFERROR(SUMIFS('MGZ BAJIO'!$M$5:$M$6,'MGZ BAJIO'!$H$5:$H$6,"ENTRADA",'MGZ BAJIO'!$J$5:$J$6,$B110),0)</f>
        <v>0</v>
      </c>
      <c r="G110" s="62">
        <f>IFERROR(SUMIFS('VICTOR BANAMEX'!$M$66:$M$106,'VICTOR BANAMEX'!$H$66:$H$106,"ENTRADA",'VICTOR BANAMEX'!$J$66:$J$106,$B110),0)</f>
        <v>0</v>
      </c>
      <c r="H110" s="62">
        <f>IFERROR(SUMIFS('VICTOR BANORTE'!$M$10:$M$28,'VICTOR BANORTE'!$H$10:$H$28,"ENTRADA",'VICTOR BANORTE'!$J$10:$J$28,$B110),0)</f>
        <v>0</v>
      </c>
      <c r="I110" s="62">
        <f>IFERROR(SUMIFS(RODRIGO!$M$2:$M$2,RODRIGO!$H$2:$H$2,"ENTRADA",RODRIGO!$J$2:$J$2,$B110),0)</f>
        <v>0</v>
      </c>
      <c r="J110" s="62">
        <f>IFERROR(SUMIFS(MOY!$M$13:$M$21,MOY!$H$13:$H$21,"ENTRADA",MOY!$J$13:$J$21,$B110),0)</f>
        <v>0</v>
      </c>
      <c r="K110" s="62">
        <f>IFERROR(SUMIFS('NORMA RUTH'!$M$13:$M$16,'NORMA RUTH'!$H$13:$H$16,"ENTRADA",'NORMA RUTH'!$J$13:$J$16,$B110),0)</f>
        <v>0</v>
      </c>
      <c r="L110" s="62">
        <f>IFERROR(SUMIFS(VALERIA!$M$11:$M$13,VALERIA!$H$11:$H$13,"ENTRADA",VALERIA!$J$11:$J$13,$B110),0)</f>
        <v>0</v>
      </c>
      <c r="M110" s="62">
        <f>IFERROR(SUMIFS('MANUEL BANAMEX'!$M$26:$M$29,'MANUEL BANAMEX'!$H$26:$H$29,"ENTRADA",'MANUEL BANAMEX'!$J$26:$J$29,$B110),0)</f>
        <v>0</v>
      </c>
      <c r="N110" s="62">
        <f>IFERROR(SUMIFS(ROBERTO!$M$2:$M$2,ROBERTO!$H$2:$H$2,"ENTRADA",ROBERTO!$J$2:$J$2,$B110),0)</f>
        <v>0</v>
      </c>
      <c r="O110" s="62">
        <f>IFERROR(SUMIFS(JUAN!$M$12:$M$19,JUAN!$H$12:$H$19,"ENTRADA",JUAN!$J$12:$J$19,$B110),0)</f>
        <v>0</v>
      </c>
      <c r="P110" s="62">
        <f>IFERROR(SUMIFS('NORMA SANCHEZ'!$M$15:$M$18,'NORMA SANCHEZ'!$H$15:$H$18,"ENTRADA",'NORMA SANCHEZ'!$J$15:$J$18,$B110),0)</f>
        <v>0</v>
      </c>
      <c r="Q110" s="62">
        <f>IFERROR(SUMIFS('JOSE CARLOS'!$M$17:$M$23,'JOSE CARLOS'!$H$17:$H$23,"ENTRADA",'JOSE CARLOS'!$J$17:$J$23,$B110),0)</f>
        <v>0</v>
      </c>
      <c r="R110" s="62">
        <f>IFERROR(SUMIFS('LUIS ENRIQUE '!$M$22:$M$29,'LUIS ENRIQUE '!$H$22:$H$29,"ENTRADA",'LUIS ENRIQUE '!$J$22:$J$29,$B110),0)</f>
        <v>0</v>
      </c>
      <c r="S110" s="62">
        <f>IFERROR(SUMIFS(CESARIA!$M$16:$M$18,CESARIA!$H$16:$H$18,"ENTRADA",CESARIA!$J$16:$J$18,$B110),0)</f>
        <v>0</v>
      </c>
      <c r="T110" s="62">
        <f>IFERROR(SUMIFS(ALAN!$M$15:$M$25,ALAN!$H$15:$H$25,"ENTRADA",ALAN!$J$15:$J$25,$B110),0)</f>
        <v>0</v>
      </c>
      <c r="U110" s="62">
        <f>IFERROR(SUMIFS(ELVIA!$M$7:$M$12,ELVIA!$H$7:$H$12,"ENTRADA",ELVIA!$J$7:$J$12,$B110),0)</f>
        <v>0</v>
      </c>
      <c r="V110" s="62">
        <f>IFERROR(SUMIFS(CAJA!$M$587:$M$1165,CAJA!$H$587:$H$1165,"ENTRADA",CAJA!$J$587:$J$1165,$B110),0)</f>
        <v>445000</v>
      </c>
      <c r="W110" s="62">
        <f>IFERROR(SUMIFS('CAJA TIGRES'!$M$140:$M$302,'CAJA TIGRES'!$H$140:$H$302,"ENTRADA",'CAJA TIGRES'!$J$140:$J$302,$B110),0)</f>
        <v>0</v>
      </c>
      <c r="X110" s="62">
        <f>IFERROR(SUMIFS(RESERVA!$M$2:$M$2,RESERVA!$H$2:$H$2,"ENTRADA",RESERVA!$J$2:$J$2,$B110),0)</f>
        <v>0</v>
      </c>
      <c r="Y110" s="96">
        <f t="shared" si="20"/>
        <v>445000</v>
      </c>
      <c r="Z110" s="96">
        <f>Y110+'ENE25'!Z110</f>
        <v>805000</v>
      </c>
    </row>
    <row r="111" spans="2:26" x14ac:dyDescent="0.3">
      <c r="B111" s="63" t="s">
        <v>180</v>
      </c>
      <c r="C111" s="62">
        <f>IFERROR(SUMIFS('MGZ121'!$M$176:'MGZ121'!$M$312,'MGZ121'!$H$176:$H$312,"ENTRADA",'MGZ121'!$J$176:$J$312,$B111),0)</f>
        <v>0</v>
      </c>
      <c r="D111" s="62">
        <f>IFERROR(SUMIFS('MGZ BBVA'!$M$89:$M$189,'MGZ BBVA'!$H$89:$H$189,"ENTRADA",'MGZ BBVA'!$J$89:$J$189,$B111),0)</f>
        <v>0</v>
      </c>
      <c r="E111" s="62">
        <f>IFERROR(SUMIFS('MGZ DOLARES'!$M$2:$M$2,'MGZ DOLARES'!$F$2:$F$2,"ENTRADA",'MGZ DOLARES'!$J$2:$J$2,$B111),0)</f>
        <v>0</v>
      </c>
      <c r="F111" s="62">
        <f>IFERROR(SUMIFS('MGZ BAJIO'!$M$5:$M$6,'MGZ BAJIO'!$H$5:$H$6,"ENTRADA",'MGZ BAJIO'!$J$5:$J$6,$B111),0)</f>
        <v>0</v>
      </c>
      <c r="G111" s="62">
        <f>IFERROR(SUMIFS('VICTOR BANAMEX'!$M$66:$M$106,'VICTOR BANAMEX'!$H$66:$H$106,"ENTRADA",'VICTOR BANAMEX'!$J$66:$J$106,$B111),0)</f>
        <v>0</v>
      </c>
      <c r="H111" s="62">
        <f>IFERROR(SUMIFS('VICTOR BANORTE'!$M$10:$M$28,'VICTOR BANORTE'!$H$10:$H$28,"ENTRADA",'VICTOR BANORTE'!$J$10:$J$28,$B111),0)</f>
        <v>0</v>
      </c>
      <c r="I111" s="62">
        <f>IFERROR(SUMIFS(RODRIGO!$M$2:$M$2,RODRIGO!$H$2:$H$2,"ENTRADA",RODRIGO!$J$2:$J$2,$B111),0)</f>
        <v>0</v>
      </c>
      <c r="J111" s="62">
        <f>IFERROR(SUMIFS(MOY!$M$13:$M$21,MOY!$H$13:$H$21,"ENTRADA",MOY!$J$13:$J$21,$B111),0)</f>
        <v>0</v>
      </c>
      <c r="K111" s="62">
        <f>IFERROR(SUMIFS('NORMA RUTH'!$M$13:$M$16,'NORMA RUTH'!$H$13:$H$16,"ENTRADA",'NORMA RUTH'!$J$13:$J$16,$B111),0)</f>
        <v>0</v>
      </c>
      <c r="L111" s="62">
        <f>IFERROR(SUMIFS(VALERIA!$M$11:$M$13,VALERIA!$H$11:$H$13,"ENTRADA",VALERIA!$J$11:$J$13,$B111),0)</f>
        <v>0</v>
      </c>
      <c r="M111" s="62">
        <f>IFERROR(SUMIFS('MANUEL BANAMEX'!$M$26:$M$29,'MANUEL BANAMEX'!$H$26:$H$29,"ENTRADA",'MANUEL BANAMEX'!$J$26:$J$29,$B111),0)</f>
        <v>0</v>
      </c>
      <c r="N111" s="62">
        <f>IFERROR(SUMIFS(ROBERTO!$M$2:$M$2,ROBERTO!$H$2:$H$2,"ENTRADA",ROBERTO!$J$2:$J$2,$B111),0)</f>
        <v>0</v>
      </c>
      <c r="O111" s="62">
        <f>IFERROR(SUMIFS(JUAN!$M$12:$M$19,JUAN!$H$12:$H$19,"ENTRADA",JUAN!$J$12:$J$19,$B111),0)</f>
        <v>0</v>
      </c>
      <c r="P111" s="62">
        <f>IFERROR(SUMIFS('NORMA SANCHEZ'!$M$15:$M$18,'NORMA SANCHEZ'!$H$15:$H$18,"ENTRADA",'NORMA SANCHEZ'!$J$15:$J$18,$B111),0)</f>
        <v>0</v>
      </c>
      <c r="Q111" s="62">
        <f>IFERROR(SUMIFS('JOSE CARLOS'!$M$17:$M$23,'JOSE CARLOS'!$H$17:$H$23,"ENTRADA",'JOSE CARLOS'!$J$17:$J$23,$B111),0)</f>
        <v>0</v>
      </c>
      <c r="R111" s="62">
        <f>IFERROR(SUMIFS('LUIS ENRIQUE '!$M$22:$M$29,'LUIS ENRIQUE '!$H$22:$H$29,"ENTRADA",'LUIS ENRIQUE '!$J$22:$J$29,$B111),0)</f>
        <v>0</v>
      </c>
      <c r="S111" s="62">
        <f>IFERROR(SUMIFS(CESARIA!$M$16:$M$18,CESARIA!$H$16:$H$18,"ENTRADA",CESARIA!$J$16:$J$18,$B111),0)</f>
        <v>0</v>
      </c>
      <c r="T111" s="62">
        <f>IFERROR(SUMIFS(ALAN!$M$15:$M$25,ALAN!$H$15:$H$25,"ENTRADA",ALAN!$J$15:$J$25,$B111),0)</f>
        <v>0</v>
      </c>
      <c r="U111" s="62">
        <f>IFERROR(SUMIFS(ELVIA!$M$7:$M$12,ELVIA!$H$7:$H$12,"ENTRADA",ELVIA!$J$7:$J$12,$B111),0)</f>
        <v>0</v>
      </c>
      <c r="V111" s="62">
        <f>IFERROR(SUMIFS(CAJA!$M$587:$M$1165,CAJA!$H$587:$H$1165,"ENTRADA",CAJA!$J$587:$J$1165,$B111),0)</f>
        <v>0</v>
      </c>
      <c r="W111" s="62">
        <f>IFERROR(SUMIFS('CAJA TIGRES'!$M$140:$M$302,'CAJA TIGRES'!$H$140:$H$302,"ENTRADA",'CAJA TIGRES'!$J$140:$J$302,$B111),0)</f>
        <v>0</v>
      </c>
      <c r="X111" s="62">
        <f>IFERROR(SUMIFS(RESERVA!$M$2:$M$2,RESERVA!$H$2:$H$2,"ENTRADA",RESERVA!$J$2:$J$2,$B111),0)</f>
        <v>0</v>
      </c>
      <c r="Y111" s="96">
        <f t="shared" si="20"/>
        <v>0</v>
      </c>
      <c r="Z111" s="96">
        <f>Y111+'ENE25'!Z111</f>
        <v>701000</v>
      </c>
    </row>
    <row r="112" spans="2:26" x14ac:dyDescent="0.3">
      <c r="B112" s="63" t="s">
        <v>181</v>
      </c>
      <c r="C112" s="62">
        <f>IFERROR(SUMIFS('MGZ121'!$M$176:'MGZ121'!$M$312,'MGZ121'!$H$176:$H$312,"ENTRADA",'MGZ121'!$J$176:$J$312,$B112),0)</f>
        <v>1000</v>
      </c>
      <c r="D112" s="62">
        <f>IFERROR(SUMIFS('MGZ BBVA'!$M$89:$M$189,'MGZ BBVA'!$H$89:$H$189,"ENTRADA",'MGZ BBVA'!$J$89:$J$189,$B112),0)</f>
        <v>0</v>
      </c>
      <c r="E112" s="62">
        <f>IFERROR(SUMIFS('MGZ DOLARES'!$M$2:$M$2,'MGZ DOLARES'!$F$2:$F$2,"ENTRADA",'MGZ DOLARES'!$J$2:$J$2,$B112),0)</f>
        <v>0</v>
      </c>
      <c r="F112" s="62">
        <f>IFERROR(SUMIFS('MGZ BAJIO'!$M$5:$M$6,'MGZ BAJIO'!$H$5:$H$6,"ENTRADA",'MGZ BAJIO'!$J$5:$J$6,$B112),0)</f>
        <v>0</v>
      </c>
      <c r="G112" s="62">
        <f>IFERROR(SUMIFS('VICTOR BANAMEX'!$M$66:$M$106,'VICTOR BANAMEX'!$H$66:$H$106,"ENTRADA",'VICTOR BANAMEX'!$J$66:$J$106,$B112),0)</f>
        <v>0</v>
      </c>
      <c r="H112" s="62">
        <f>IFERROR(SUMIFS('VICTOR BANORTE'!$M$10:$M$28,'VICTOR BANORTE'!$H$10:$H$28,"ENTRADA",'VICTOR BANORTE'!$J$10:$J$28,$B112),0)</f>
        <v>0</v>
      </c>
      <c r="I112" s="62">
        <f>IFERROR(SUMIFS(RODRIGO!$M$2:$M$2,RODRIGO!$H$2:$H$2,"ENTRADA",RODRIGO!$J$2:$J$2,$B112),0)</f>
        <v>0</v>
      </c>
      <c r="J112" s="62">
        <f>IFERROR(SUMIFS(MOY!$M$13:$M$21,MOY!$H$13:$H$21,"ENTRADA",MOY!$J$13:$J$21,$B112),0)</f>
        <v>0</v>
      </c>
      <c r="K112" s="62">
        <f>IFERROR(SUMIFS('NORMA RUTH'!$M$13:$M$16,'NORMA RUTH'!$H$13:$H$16,"ENTRADA",'NORMA RUTH'!$J$13:$J$16,$B112),0)</f>
        <v>0</v>
      </c>
      <c r="L112" s="62">
        <f>IFERROR(SUMIFS(VALERIA!$M$11:$M$13,VALERIA!$H$11:$H$13,"ENTRADA",VALERIA!$J$11:$J$13,$B112),0)</f>
        <v>0</v>
      </c>
      <c r="M112" s="62">
        <f>IFERROR(SUMIFS('MANUEL BANAMEX'!$M$26:$M$29,'MANUEL BANAMEX'!$H$26:$H$29,"ENTRADA",'MANUEL BANAMEX'!$J$26:$J$29,$B112),0)</f>
        <v>0</v>
      </c>
      <c r="N112" s="62">
        <f>IFERROR(SUMIFS(ROBERTO!$M$2:$M$2,ROBERTO!$H$2:$H$2,"ENTRADA",ROBERTO!$J$2:$J$2,$B112),0)</f>
        <v>0</v>
      </c>
      <c r="O112" s="62">
        <f>IFERROR(SUMIFS(JUAN!$M$12:$M$19,JUAN!$H$12:$H$19,"ENTRADA",JUAN!$J$12:$J$19,$B112),0)</f>
        <v>0</v>
      </c>
      <c r="P112" s="62">
        <f>IFERROR(SUMIFS('NORMA SANCHEZ'!$M$15:$M$18,'NORMA SANCHEZ'!$H$15:$H$18,"ENTRADA",'NORMA SANCHEZ'!$J$15:$J$18,$B112),0)</f>
        <v>0</v>
      </c>
      <c r="Q112" s="62">
        <f>IFERROR(SUMIFS('JOSE CARLOS'!$M$17:$M$23,'JOSE CARLOS'!$H$17:$H$23,"ENTRADA",'JOSE CARLOS'!$J$17:$J$23,$B112),0)</f>
        <v>0</v>
      </c>
      <c r="R112" s="62">
        <f>IFERROR(SUMIFS('LUIS ENRIQUE '!$M$22:$M$29,'LUIS ENRIQUE '!$H$22:$H$29,"ENTRADA",'LUIS ENRIQUE '!$J$22:$J$29,$B112),0)</f>
        <v>0</v>
      </c>
      <c r="S112" s="62">
        <f>IFERROR(SUMIFS(CESARIA!$M$16:$M$18,CESARIA!$H$16:$H$18,"ENTRADA",CESARIA!$J$16:$J$18,$B112),0)</f>
        <v>0</v>
      </c>
      <c r="T112" s="62">
        <f>IFERROR(SUMIFS(ALAN!$M$15:$M$25,ALAN!$H$15:$H$25,"ENTRADA",ALAN!$J$15:$J$25,$B112),0)</f>
        <v>0</v>
      </c>
      <c r="U112" s="62">
        <f>IFERROR(SUMIFS(ELVIA!$M$7:$M$12,ELVIA!$H$7:$H$12,"ENTRADA",ELVIA!$J$7:$J$12,$B112),0)</f>
        <v>0</v>
      </c>
      <c r="V112" s="62">
        <f>IFERROR(SUMIFS(CAJA!$M$587:$M$1165,CAJA!$H$587:$H$1165,"ENTRADA",CAJA!$J$587:$J$1165,$B112),0)</f>
        <v>190000</v>
      </c>
      <c r="W112" s="62">
        <f>IFERROR(SUMIFS('CAJA TIGRES'!$M$140:$M$302,'CAJA TIGRES'!$H$140:$H$302,"ENTRADA",'CAJA TIGRES'!$J$140:$J$302,$B112),0)</f>
        <v>0</v>
      </c>
      <c r="X112" s="62">
        <f>IFERROR(SUMIFS(RESERVA!$M$2:$M$2,RESERVA!$H$2:$H$2,"ENTRADA",RESERVA!$J$2:$J$2,$B112),0)</f>
        <v>0</v>
      </c>
      <c r="Y112" s="96">
        <f t="shared" si="20"/>
        <v>191000</v>
      </c>
      <c r="Z112" s="96">
        <f>Y112+'ENE25'!Z112</f>
        <v>761000</v>
      </c>
    </row>
    <row r="113" spans="1:26" x14ac:dyDescent="0.3">
      <c r="B113" s="63" t="s">
        <v>182</v>
      </c>
      <c r="C113" s="62">
        <f>IFERROR(SUMIFS('MGZ121'!$M$176:'MGZ121'!$M$312,'MGZ121'!$H$176:$H$312,"ENTRADA",'MGZ121'!$J$176:$J$312,$B113),0)</f>
        <v>0</v>
      </c>
      <c r="D113" s="62">
        <f>IFERROR(SUMIFS('MGZ BBVA'!$M$89:$M$189,'MGZ BBVA'!$H$89:$H$189,"ENTRADA",'MGZ BBVA'!$J$89:$J$189,$B113),0)</f>
        <v>0</v>
      </c>
      <c r="E113" s="62">
        <f>IFERROR(SUMIFS('MGZ DOLARES'!$M$2:$M$2,'MGZ DOLARES'!$F$2:$F$2,"ENTRADA",'MGZ DOLARES'!$J$2:$J$2,$B113),0)</f>
        <v>0</v>
      </c>
      <c r="F113" s="62">
        <f>IFERROR(SUMIFS('MGZ BAJIO'!$M$5:$M$6,'MGZ BAJIO'!$H$5:$H$6,"ENTRADA",'MGZ BAJIO'!$J$5:$J$6,$B113),0)</f>
        <v>0</v>
      </c>
      <c r="G113" s="62">
        <f>IFERROR(SUMIFS('VICTOR BANAMEX'!$M$66:$M$106,'VICTOR BANAMEX'!$H$66:$H$106,"ENTRADA",'VICTOR BANAMEX'!$J$66:$J$106,$B113),0)</f>
        <v>0</v>
      </c>
      <c r="H113" s="62">
        <f>IFERROR(SUMIFS('VICTOR BANORTE'!$M$10:$M$28,'VICTOR BANORTE'!$H$10:$H$28,"ENTRADA",'VICTOR BANORTE'!$J$10:$J$28,$B113),0)</f>
        <v>0</v>
      </c>
      <c r="I113" s="62">
        <f>IFERROR(SUMIFS(RODRIGO!$M$2:$M$2,RODRIGO!$H$2:$H$2,"ENTRADA",RODRIGO!$J$2:$J$2,$B113),0)</f>
        <v>0</v>
      </c>
      <c r="J113" s="62">
        <f>IFERROR(SUMIFS(MOY!$M$13:$M$21,MOY!$H$13:$H$21,"ENTRADA",MOY!$J$13:$J$21,$B113),0)</f>
        <v>0</v>
      </c>
      <c r="K113" s="62">
        <f>IFERROR(SUMIFS('NORMA RUTH'!$M$13:$M$16,'NORMA RUTH'!$H$13:$H$16,"ENTRADA",'NORMA RUTH'!$J$13:$J$16,$B113),0)</f>
        <v>0</v>
      </c>
      <c r="L113" s="62">
        <f>IFERROR(SUMIFS(VALERIA!$M$11:$M$13,VALERIA!$H$11:$H$13,"ENTRADA",VALERIA!$J$11:$J$13,$B113),0)</f>
        <v>0</v>
      </c>
      <c r="M113" s="62">
        <f>IFERROR(SUMIFS('MANUEL BANAMEX'!$M$26:$M$29,'MANUEL BANAMEX'!$H$26:$H$29,"ENTRADA",'MANUEL BANAMEX'!$J$26:$J$29,$B113),0)</f>
        <v>0</v>
      </c>
      <c r="N113" s="62">
        <f>IFERROR(SUMIFS(ROBERTO!$M$2:$M$2,ROBERTO!$H$2:$H$2,"ENTRADA",ROBERTO!$J$2:$J$2,$B113),0)</f>
        <v>0</v>
      </c>
      <c r="O113" s="62">
        <f>IFERROR(SUMIFS(JUAN!$M$12:$M$19,JUAN!$H$12:$H$19,"ENTRADA",JUAN!$J$12:$J$19,$B113),0)</f>
        <v>0</v>
      </c>
      <c r="P113" s="62">
        <f>IFERROR(SUMIFS('NORMA SANCHEZ'!$M$15:$M$18,'NORMA SANCHEZ'!$H$15:$H$18,"ENTRADA",'NORMA SANCHEZ'!$J$15:$J$18,$B113),0)</f>
        <v>0</v>
      </c>
      <c r="Q113" s="62">
        <f>IFERROR(SUMIFS('JOSE CARLOS'!$M$17:$M$23,'JOSE CARLOS'!$H$17:$H$23,"ENTRADA",'JOSE CARLOS'!$J$17:$J$23,$B113),0)</f>
        <v>0</v>
      </c>
      <c r="R113" s="62">
        <f>IFERROR(SUMIFS('LUIS ENRIQUE '!$M$22:$M$29,'LUIS ENRIQUE '!$H$22:$H$29,"ENTRADA",'LUIS ENRIQUE '!$J$22:$J$29,$B113),0)</f>
        <v>0</v>
      </c>
      <c r="S113" s="62">
        <f>IFERROR(SUMIFS(CESARIA!$M$16:$M$18,CESARIA!$H$16:$H$18,"ENTRADA",CESARIA!$J$16:$J$18,$B113),0)</f>
        <v>0</v>
      </c>
      <c r="T113" s="62">
        <f>IFERROR(SUMIFS(ALAN!$M$15:$M$25,ALAN!$H$15:$H$25,"ENTRADA",ALAN!$J$15:$J$25,$B113),0)</f>
        <v>0</v>
      </c>
      <c r="U113" s="62">
        <f>IFERROR(SUMIFS(ELVIA!$M$7:$M$12,ELVIA!$H$7:$H$12,"ENTRADA",ELVIA!$J$7:$J$12,$B113),0)</f>
        <v>0</v>
      </c>
      <c r="V113" s="62">
        <f>IFERROR(SUMIFS(CAJA!$M$587:$M$1165,CAJA!$H$587:$H$1165,"ENTRADA",CAJA!$J$587:$J$1165,$B113),0)</f>
        <v>0</v>
      </c>
      <c r="W113" s="62">
        <f>IFERROR(SUMIFS('CAJA TIGRES'!$M$140:$M$302,'CAJA TIGRES'!$H$140:$H$302,"ENTRADA",'CAJA TIGRES'!$J$140:$J$302,$B113),0)</f>
        <v>0</v>
      </c>
      <c r="X113" s="62">
        <f>IFERROR(SUMIFS(RESERVA!$M$2:$M$2,RESERVA!$H$2:$H$2,"ENTRADA",RESERVA!$J$2:$J$2,$B113),0)</f>
        <v>0</v>
      </c>
      <c r="Y113" s="96">
        <f t="shared" si="20"/>
        <v>0</v>
      </c>
      <c r="Z113" s="96">
        <f>Y113+'ENE25'!Z113</f>
        <v>600000</v>
      </c>
    </row>
    <row r="114" spans="1:26" x14ac:dyDescent="0.3">
      <c r="B114" s="63" t="s">
        <v>183</v>
      </c>
      <c r="C114" s="62">
        <f>IFERROR(SUMIFS('MGZ121'!$M$176:'MGZ121'!$M$312,'MGZ121'!$H$176:$H$312,"ENTRADA",'MGZ121'!$J$176:$J$312,$B114),0)</f>
        <v>0</v>
      </c>
      <c r="D114" s="62">
        <f>IFERROR(SUMIFS('MGZ BBVA'!$M$89:$M$189,'MGZ BBVA'!$H$89:$H$189,"ENTRADA",'MGZ BBVA'!$J$89:$J$189,$B114),0)</f>
        <v>0</v>
      </c>
      <c r="E114" s="62">
        <f>IFERROR(SUMIFS('MGZ DOLARES'!$M$2:$M$2,'MGZ DOLARES'!$F$2:$F$2,"ENTRADA",'MGZ DOLARES'!$J$2:$J$2,$B114),0)</f>
        <v>0</v>
      </c>
      <c r="F114" s="62">
        <f>IFERROR(SUMIFS('MGZ BAJIO'!$M$5:$M$6,'MGZ BAJIO'!$H$5:$H$6,"ENTRADA",'MGZ BAJIO'!$J$5:$J$6,$B114),0)</f>
        <v>0</v>
      </c>
      <c r="G114" s="62">
        <f>IFERROR(SUMIFS('VICTOR BANAMEX'!$M$66:$M$106,'VICTOR BANAMEX'!$H$66:$H$106,"ENTRADA",'VICTOR BANAMEX'!$J$66:$J$106,$B114),0)</f>
        <v>0</v>
      </c>
      <c r="H114" s="62">
        <f>IFERROR(SUMIFS('VICTOR BANORTE'!$M$10:$M$28,'VICTOR BANORTE'!$H$10:$H$28,"ENTRADA",'VICTOR BANORTE'!$J$10:$J$28,$B114),0)</f>
        <v>0</v>
      </c>
      <c r="I114" s="62">
        <f>IFERROR(SUMIFS(RODRIGO!$M$2:$M$2,RODRIGO!$H$2:$H$2,"ENTRADA",RODRIGO!$J$2:$J$2,$B114),0)</f>
        <v>0</v>
      </c>
      <c r="J114" s="62">
        <f>IFERROR(SUMIFS(MOY!$M$13:$M$21,MOY!$H$13:$H$21,"ENTRADA",MOY!$J$13:$J$21,$B114),0)</f>
        <v>0</v>
      </c>
      <c r="K114" s="62">
        <f>IFERROR(SUMIFS('NORMA RUTH'!$M$13:$M$16,'NORMA RUTH'!$H$13:$H$16,"ENTRADA",'NORMA RUTH'!$J$13:$J$16,$B114),0)</f>
        <v>0</v>
      </c>
      <c r="L114" s="62">
        <f>IFERROR(SUMIFS(VALERIA!$M$11:$M$13,VALERIA!$H$11:$H$13,"ENTRADA",VALERIA!$J$11:$J$13,$B114),0)</f>
        <v>0</v>
      </c>
      <c r="M114" s="62">
        <f>IFERROR(SUMIFS('MANUEL BANAMEX'!$M$26:$M$29,'MANUEL BANAMEX'!$H$26:$H$29,"ENTRADA",'MANUEL BANAMEX'!$J$26:$J$29,$B114),0)</f>
        <v>0</v>
      </c>
      <c r="N114" s="62">
        <f>IFERROR(SUMIFS(ROBERTO!$M$2:$M$2,ROBERTO!$H$2:$H$2,"ENTRADA",ROBERTO!$J$2:$J$2,$B114),0)</f>
        <v>0</v>
      </c>
      <c r="O114" s="62">
        <f>IFERROR(SUMIFS(JUAN!$M$12:$M$19,JUAN!$H$12:$H$19,"ENTRADA",JUAN!$J$12:$J$19,$B114),0)</f>
        <v>0</v>
      </c>
      <c r="P114" s="62">
        <f>IFERROR(SUMIFS('NORMA SANCHEZ'!$M$15:$M$18,'NORMA SANCHEZ'!$H$15:$H$18,"ENTRADA",'NORMA SANCHEZ'!$J$15:$J$18,$B114),0)</f>
        <v>0</v>
      </c>
      <c r="Q114" s="62">
        <f>IFERROR(SUMIFS('JOSE CARLOS'!$M$17:$M$23,'JOSE CARLOS'!$H$17:$H$23,"ENTRADA",'JOSE CARLOS'!$J$17:$J$23,$B114),0)</f>
        <v>0</v>
      </c>
      <c r="R114" s="62">
        <f>IFERROR(SUMIFS('LUIS ENRIQUE '!$M$22:$M$29,'LUIS ENRIQUE '!$H$22:$H$29,"ENTRADA",'LUIS ENRIQUE '!$J$22:$J$29,$B114),0)</f>
        <v>0</v>
      </c>
      <c r="S114" s="62">
        <f>IFERROR(SUMIFS(CESARIA!$M$16:$M$18,CESARIA!$H$16:$H$18,"ENTRADA",CESARIA!$J$16:$J$18,$B114),0)</f>
        <v>0</v>
      </c>
      <c r="T114" s="62">
        <f>IFERROR(SUMIFS(ALAN!$M$15:$M$25,ALAN!$H$15:$H$25,"ENTRADA",ALAN!$J$15:$J$25,$B114),0)</f>
        <v>0</v>
      </c>
      <c r="U114" s="62">
        <f>IFERROR(SUMIFS(ELVIA!$M$7:$M$12,ELVIA!$H$7:$H$12,"ENTRADA",ELVIA!$J$7:$J$12,$B114),0)</f>
        <v>0</v>
      </c>
      <c r="V114" s="62">
        <f>IFERROR(SUMIFS(CAJA!$M$587:$M$1165,CAJA!$H$587:$H$1165,"ENTRADA",CAJA!$J$587:$J$1165,$B114),0)</f>
        <v>910000</v>
      </c>
      <c r="W114" s="62">
        <f>IFERROR(SUMIFS('CAJA TIGRES'!$M$140:$M$302,'CAJA TIGRES'!$H$140:$H$302,"ENTRADA",'CAJA TIGRES'!$J$140:$J$302,$B114),0)</f>
        <v>0</v>
      </c>
      <c r="X114" s="62">
        <f>IFERROR(SUMIFS(RESERVA!$M$2:$M$2,RESERVA!$H$2:$H$2,"ENTRADA",RESERVA!$J$2:$J$2,$B114),0)</f>
        <v>0</v>
      </c>
      <c r="Y114" s="96">
        <f t="shared" si="20"/>
        <v>910000</v>
      </c>
      <c r="Z114" s="96">
        <f>Y114+'ENE25'!Z114</f>
        <v>1625000</v>
      </c>
    </row>
    <row r="115" spans="1:26" x14ac:dyDescent="0.3">
      <c r="B115" s="63" t="s">
        <v>184</v>
      </c>
      <c r="C115" s="62">
        <f>IFERROR(SUMIFS('MGZ121'!$M$176:'MGZ121'!$M$312,'MGZ121'!$H$176:$H$312,"ENTRADA",'MGZ121'!$J$176:$J$312,$B115),0)</f>
        <v>0</v>
      </c>
      <c r="D115" s="62">
        <f>IFERROR(SUMIFS('MGZ BBVA'!$M$89:$M$189,'MGZ BBVA'!$H$89:$H$189,"ENTRADA",'MGZ BBVA'!$J$89:$J$189,$B115),0)</f>
        <v>0</v>
      </c>
      <c r="E115" s="62">
        <f>IFERROR(SUMIFS('MGZ DOLARES'!$M$2:$M$2,'MGZ DOLARES'!$F$2:$F$2,"ENTRADA",'MGZ DOLARES'!$J$2:$J$2,$B115),0)</f>
        <v>0</v>
      </c>
      <c r="F115" s="62">
        <f>IFERROR(SUMIFS('MGZ BAJIO'!$M$5:$M$6,'MGZ BAJIO'!$H$5:$H$6,"ENTRADA",'MGZ BAJIO'!$J$5:$J$6,$B115),0)</f>
        <v>0</v>
      </c>
      <c r="G115" s="62">
        <f>IFERROR(SUMIFS('VICTOR BANAMEX'!$M$66:$M$106,'VICTOR BANAMEX'!$H$66:$H$106,"ENTRADA",'VICTOR BANAMEX'!$J$66:$J$106,$B115),0)</f>
        <v>0</v>
      </c>
      <c r="H115" s="62">
        <f>IFERROR(SUMIFS('VICTOR BANORTE'!$M$10:$M$28,'VICTOR BANORTE'!$H$10:$H$28,"ENTRADA",'VICTOR BANORTE'!$J$10:$J$28,$B115),0)</f>
        <v>0</v>
      </c>
      <c r="I115" s="62">
        <f>IFERROR(SUMIFS(RODRIGO!$M$2:$M$2,RODRIGO!$H$2:$H$2,"ENTRADA",RODRIGO!$J$2:$J$2,$B115),0)</f>
        <v>0</v>
      </c>
      <c r="J115" s="62">
        <f>IFERROR(SUMIFS(MOY!$M$13:$M$21,MOY!$H$13:$H$21,"ENTRADA",MOY!$J$13:$J$21,$B115),0)</f>
        <v>0</v>
      </c>
      <c r="K115" s="62">
        <f>IFERROR(SUMIFS('NORMA RUTH'!$M$13:$M$16,'NORMA RUTH'!$H$13:$H$16,"ENTRADA",'NORMA RUTH'!$J$13:$J$16,$B115),0)</f>
        <v>0</v>
      </c>
      <c r="L115" s="62">
        <f>IFERROR(SUMIFS(VALERIA!$M$11:$M$13,VALERIA!$H$11:$H$13,"ENTRADA",VALERIA!$J$11:$J$13,$B115),0)</f>
        <v>0</v>
      </c>
      <c r="M115" s="62">
        <f>IFERROR(SUMIFS('MANUEL BANAMEX'!$M$26:$M$29,'MANUEL BANAMEX'!$H$26:$H$29,"ENTRADA",'MANUEL BANAMEX'!$J$26:$J$29,$B115),0)</f>
        <v>0</v>
      </c>
      <c r="N115" s="62">
        <f>IFERROR(SUMIFS(ROBERTO!$M$2:$M$2,ROBERTO!$H$2:$H$2,"ENTRADA",ROBERTO!$J$2:$J$2,$B115),0)</f>
        <v>0</v>
      </c>
      <c r="O115" s="62">
        <f>IFERROR(SUMIFS(JUAN!$M$12:$M$19,JUAN!$H$12:$H$19,"ENTRADA",JUAN!$J$12:$J$19,$B115),0)</f>
        <v>0</v>
      </c>
      <c r="P115" s="62">
        <f>IFERROR(SUMIFS('NORMA SANCHEZ'!$M$15:$M$18,'NORMA SANCHEZ'!$H$15:$H$18,"ENTRADA",'NORMA SANCHEZ'!$J$15:$J$18,$B115),0)</f>
        <v>0</v>
      </c>
      <c r="Q115" s="62">
        <f>IFERROR(SUMIFS('JOSE CARLOS'!$M$17:$M$23,'JOSE CARLOS'!$H$17:$H$23,"ENTRADA",'JOSE CARLOS'!$J$17:$J$23,$B115),0)</f>
        <v>0</v>
      </c>
      <c r="R115" s="62">
        <f>IFERROR(SUMIFS('LUIS ENRIQUE '!$M$22:$M$29,'LUIS ENRIQUE '!$H$22:$H$29,"ENTRADA",'LUIS ENRIQUE '!$J$22:$J$29,$B115),0)</f>
        <v>0</v>
      </c>
      <c r="S115" s="62">
        <f>IFERROR(SUMIFS(CESARIA!$M$16:$M$18,CESARIA!$H$16:$H$18,"ENTRADA",CESARIA!$J$16:$J$18,$B115),0)</f>
        <v>0</v>
      </c>
      <c r="T115" s="62">
        <f>IFERROR(SUMIFS(ALAN!$M$15:$M$25,ALAN!$H$15:$H$25,"ENTRADA",ALAN!$J$15:$J$25,$B115),0)</f>
        <v>0</v>
      </c>
      <c r="U115" s="62">
        <f>IFERROR(SUMIFS(ELVIA!$M$7:$M$12,ELVIA!$H$7:$H$12,"ENTRADA",ELVIA!$J$7:$J$12,$B115),0)</f>
        <v>0</v>
      </c>
      <c r="V115" s="62">
        <f>IFERROR(SUMIFS(CAJA!$M$587:$M$1165,CAJA!$H$587:$H$1165,"ENTRADA",CAJA!$J$587:$J$1165,$B115),0)</f>
        <v>900000</v>
      </c>
      <c r="W115" s="62">
        <f>IFERROR(SUMIFS('CAJA TIGRES'!$M$140:$M$302,'CAJA TIGRES'!$H$140:$H$302,"ENTRADA",'CAJA TIGRES'!$J$140:$J$302,$B115),0)</f>
        <v>0</v>
      </c>
      <c r="X115" s="62">
        <f>IFERROR(SUMIFS(RESERVA!$M$2:$M$2,RESERVA!$H$2:$H$2,"ENTRADA",RESERVA!$J$2:$J$2,$B115),0)</f>
        <v>0</v>
      </c>
      <c r="Y115" s="96">
        <f t="shared" si="20"/>
        <v>900000</v>
      </c>
      <c r="Z115" s="96">
        <f>Y115+'ENE25'!Z115</f>
        <v>900000</v>
      </c>
    </row>
    <row r="116" spans="1:26" x14ac:dyDescent="0.3">
      <c r="A116">
        <v>12.2</v>
      </c>
      <c r="B116" s="63" t="s">
        <v>33</v>
      </c>
      <c r="C116" s="62">
        <f>IFERROR(SUMIFS('MGZ121'!$M$176:'MGZ121'!$M$312,'MGZ121'!$H$176:$H$312,"ENTRADA",'MGZ121'!$J$176:$J$312,$B116),0)</f>
        <v>150000</v>
      </c>
      <c r="D116" s="62">
        <f>IFERROR(SUMIFS('MGZ BBVA'!$M$89:$M$189,'MGZ BBVA'!$H$89:$H$189,"ENTRADA",'MGZ BBVA'!$J$89:$J$189,$B116),0)</f>
        <v>78000</v>
      </c>
      <c r="E116" s="62">
        <f>IFERROR(SUMIFS('MGZ DOLARES'!$M$2:$M$2,'MGZ DOLARES'!$F$2:$F$2,"ENTRADA",'MGZ DOLARES'!$J$2:$J$2,$B116),0)</f>
        <v>0</v>
      </c>
      <c r="F116" s="62">
        <f>IFERROR(SUMIFS('MGZ BAJIO'!$M$5:$M$6,'MGZ BAJIO'!$H$5:$H$6,"ENTRADA",'MGZ BAJIO'!$J$5:$J$6,$B116),0)</f>
        <v>0</v>
      </c>
      <c r="G116" s="62">
        <f>IFERROR(SUMIFS('VICTOR BANAMEX'!$M$66:$M$106,'VICTOR BANAMEX'!$H$66:$H$106,"ENTRADA",'VICTOR BANAMEX'!$J$66:$J$106,$B116),0)</f>
        <v>0</v>
      </c>
      <c r="H116" s="62">
        <f>IFERROR(SUMIFS('VICTOR BANORTE'!$M$10:$M$28,'VICTOR BANORTE'!$H$10:$H$28,"ENTRADA",'VICTOR BANORTE'!$J$10:$J$28,$B116),0)</f>
        <v>0</v>
      </c>
      <c r="I116" s="62">
        <f>IFERROR(SUMIFS(RODRIGO!$M$2:$M$2,RODRIGO!$H$2:$H$2,"ENTRADA",RODRIGO!$J$2:$J$2,$B116),0)</f>
        <v>0</v>
      </c>
      <c r="J116" s="62">
        <f>IFERROR(SUMIFS(MOY!$M$13:$M$21,MOY!$H$13:$H$21,"ENTRADA",MOY!$J$13:$J$21,$B116),0)</f>
        <v>0</v>
      </c>
      <c r="K116" s="62">
        <f>IFERROR(SUMIFS('NORMA RUTH'!$M$13:$M$16,'NORMA RUTH'!$H$13:$H$16,"ENTRADA",'NORMA RUTH'!$J$13:$J$16,$B116),0)</f>
        <v>0</v>
      </c>
      <c r="L116" s="62">
        <f>IFERROR(SUMIFS(VALERIA!$M$11:$M$13,VALERIA!$H$11:$H$13,"ENTRADA",VALERIA!$J$11:$J$13,$B116),0)</f>
        <v>0</v>
      </c>
      <c r="M116" s="62">
        <f>IFERROR(SUMIFS('MANUEL BANAMEX'!$M$26:$M$29,'MANUEL BANAMEX'!$H$26:$H$29,"ENTRADA",'MANUEL BANAMEX'!$J$26:$J$29,$B116),0)</f>
        <v>0</v>
      </c>
      <c r="N116" s="62">
        <f>IFERROR(SUMIFS(ROBERTO!$M$2:$M$2,ROBERTO!$H$2:$H$2,"ENTRADA",ROBERTO!$J$2:$J$2,$B116),0)</f>
        <v>0</v>
      </c>
      <c r="O116" s="62">
        <f>IFERROR(SUMIFS(JUAN!$M$12:$M$19,JUAN!$H$12:$H$19,"ENTRADA",JUAN!$J$12:$J$19,$B116),0)</f>
        <v>0</v>
      </c>
      <c r="P116" s="62">
        <f>IFERROR(SUMIFS('NORMA SANCHEZ'!$M$15:$M$18,'NORMA SANCHEZ'!$H$15:$H$18,"ENTRADA",'NORMA SANCHEZ'!$J$15:$J$18,$B116),0)</f>
        <v>0</v>
      </c>
      <c r="Q116" s="62">
        <f>IFERROR(SUMIFS('JOSE CARLOS'!$M$17:$M$23,'JOSE CARLOS'!$H$17:$H$23,"ENTRADA",'JOSE CARLOS'!$J$17:$J$23,$B116),0)</f>
        <v>0</v>
      </c>
      <c r="R116" s="62">
        <f>IFERROR(SUMIFS('LUIS ENRIQUE '!$M$22:$M$29,'LUIS ENRIQUE '!$H$22:$H$29,"ENTRADA",'LUIS ENRIQUE '!$J$22:$J$29,$B116),0)</f>
        <v>0</v>
      </c>
      <c r="S116" s="62">
        <f>IFERROR(SUMIFS(CESARIA!$M$16:$M$18,CESARIA!$H$16:$H$18,"ENTRADA",CESARIA!$J$16:$J$18,$B116),0)</f>
        <v>0</v>
      </c>
      <c r="T116" s="62">
        <f>IFERROR(SUMIFS(ALAN!$M$15:$M$25,ALAN!$H$15:$H$25,"ENTRADA",ALAN!$J$15:$J$25,$B116),0)</f>
        <v>0</v>
      </c>
      <c r="U116" s="62">
        <f>IFERROR(SUMIFS(ELVIA!$M$7:$M$12,ELVIA!$H$7:$H$12,"ENTRADA",ELVIA!$J$7:$J$12,$B116),0)</f>
        <v>0</v>
      </c>
      <c r="V116" s="62">
        <f>IFERROR(SUMIFS(CAJA!$M$587:$M$1165,CAJA!$H$587:$H$1165,"ENTRADA",CAJA!$J$587:$J$1165,$B116),0)</f>
        <v>0</v>
      </c>
      <c r="W116" s="62">
        <f>IFERROR(SUMIFS('CAJA TIGRES'!$M$140:$M$302,'CAJA TIGRES'!$H$140:$H$302,"ENTRADA",'CAJA TIGRES'!$J$140:$J$302,$B116),0)</f>
        <v>1053000</v>
      </c>
      <c r="X116" s="62">
        <f>IFERROR(SUMIFS(RESERVA!$M$2:$M$2,RESERVA!$H$2:$H$2,"ENTRADA",RESERVA!$J$2:$J$2,$B116),0)</f>
        <v>0</v>
      </c>
      <c r="Y116" s="96">
        <f t="shared" si="20"/>
        <v>1281000</v>
      </c>
      <c r="Z116" s="96">
        <f>Y116+'ENE25'!Z116</f>
        <v>2258500</v>
      </c>
    </row>
    <row r="117" spans="1:26" x14ac:dyDescent="0.3">
      <c r="B117" s="63" t="s">
        <v>200</v>
      </c>
      <c r="C117" s="62">
        <f>IFERROR(SUMIFS('MGZ121'!$M$176:'MGZ121'!$M$312,'MGZ121'!$H$176:$H$312,"ENTRADA",'MGZ121'!$J$176:$J$312,$B117),0)</f>
        <v>0</v>
      </c>
      <c r="D117" s="62">
        <f>IFERROR(SUMIFS('MGZ BBVA'!$M$89:$M$189,'MGZ BBVA'!$H$89:$H$189,"ENTRADA",'MGZ BBVA'!$J$89:$J$189,$B117),0)</f>
        <v>0</v>
      </c>
      <c r="E117" s="62">
        <f>IFERROR(SUMIFS('MGZ DOLARES'!$M$2:$M$2,'MGZ DOLARES'!$F$2:$F$2,"ENTRADA",'MGZ DOLARES'!$J$2:$J$2,$B117),0)</f>
        <v>0</v>
      </c>
      <c r="F117" s="62">
        <f>IFERROR(SUMIFS('MGZ BAJIO'!$M$5:$M$6,'MGZ BAJIO'!$H$5:$H$6,"ENTRADA",'MGZ BAJIO'!$J$5:$J$6,$B117),0)</f>
        <v>0</v>
      </c>
      <c r="G117" s="62">
        <f>IFERROR(SUMIFS('VICTOR BANAMEX'!$M$66:$M$106,'VICTOR BANAMEX'!$H$66:$H$106,"ENTRADA",'VICTOR BANAMEX'!$J$66:$J$106,$B117),0)</f>
        <v>0</v>
      </c>
      <c r="H117" s="62">
        <f>IFERROR(SUMIFS('VICTOR BANORTE'!$M$10:$M$28,'VICTOR BANORTE'!$H$10:$H$28,"ENTRADA",'VICTOR BANORTE'!$J$10:$J$28,$B117),0)</f>
        <v>0</v>
      </c>
      <c r="I117" s="62">
        <f>IFERROR(SUMIFS(RODRIGO!$M$2:$M$2,RODRIGO!$H$2:$H$2,"ENTRADA",RODRIGO!$J$2:$J$2,$B117),0)</f>
        <v>0</v>
      </c>
      <c r="J117" s="62">
        <f>IFERROR(SUMIFS(MOY!$M$13:$M$21,MOY!$H$13:$H$21,"ENTRADA",MOY!$J$13:$J$21,$B117),0)</f>
        <v>0</v>
      </c>
      <c r="K117" s="62">
        <f>IFERROR(SUMIFS('NORMA RUTH'!$M$13:$M$16,'NORMA RUTH'!$H$13:$H$16,"ENTRADA",'NORMA RUTH'!$J$13:$J$16,$B117),0)</f>
        <v>0</v>
      </c>
      <c r="L117" s="62">
        <f>IFERROR(SUMIFS(VALERIA!$M$11:$M$13,VALERIA!$H$11:$H$13,"ENTRADA",VALERIA!$J$11:$J$13,$B117),0)</f>
        <v>0</v>
      </c>
      <c r="M117" s="62">
        <f>IFERROR(SUMIFS('MANUEL BANAMEX'!$M$26:$M$29,'MANUEL BANAMEX'!$H$26:$H$29,"ENTRADA",'MANUEL BANAMEX'!$J$26:$J$29,$B117),0)</f>
        <v>0</v>
      </c>
      <c r="N117" s="62">
        <f>IFERROR(SUMIFS(ROBERTO!$M$2:$M$2,ROBERTO!$H$2:$H$2,"ENTRADA",ROBERTO!$J$2:$J$2,$B117),0)</f>
        <v>0</v>
      </c>
      <c r="O117" s="62">
        <f>IFERROR(SUMIFS(JUAN!$M$12:$M$19,JUAN!$H$12:$H$19,"ENTRADA",JUAN!$J$12:$J$19,$B117),0)</f>
        <v>0</v>
      </c>
      <c r="P117" s="62">
        <f>IFERROR(SUMIFS('NORMA SANCHEZ'!$M$15:$M$18,'NORMA SANCHEZ'!$H$15:$H$18,"ENTRADA",'NORMA SANCHEZ'!$J$15:$J$18,$B117),0)</f>
        <v>0</v>
      </c>
      <c r="Q117" s="62">
        <f>IFERROR(SUMIFS('JOSE CARLOS'!$M$17:$M$23,'JOSE CARLOS'!$H$17:$H$23,"ENTRADA",'JOSE CARLOS'!$J$17:$J$23,$B117),0)</f>
        <v>0</v>
      </c>
      <c r="R117" s="62">
        <f>IFERROR(SUMIFS('LUIS ENRIQUE '!$M$22:$M$29,'LUIS ENRIQUE '!$H$22:$H$29,"ENTRADA",'LUIS ENRIQUE '!$J$22:$J$29,$B117),0)</f>
        <v>0</v>
      </c>
      <c r="S117" s="62">
        <f>IFERROR(SUMIFS(CESARIA!$M$16:$M$18,CESARIA!$H$16:$H$18,"ENTRADA",CESARIA!$J$16:$J$18,$B117),0)</f>
        <v>0</v>
      </c>
      <c r="T117" s="62">
        <f>IFERROR(SUMIFS(ALAN!$M$15:$M$25,ALAN!$H$15:$H$25,"ENTRADA",ALAN!$J$15:$J$25,$B117),0)</f>
        <v>0</v>
      </c>
      <c r="U117" s="62">
        <f>IFERROR(SUMIFS(ELVIA!$M$7:$M$12,ELVIA!$H$7:$H$12,"ENTRADA",ELVIA!$J$7:$J$12,$B117),0)</f>
        <v>0</v>
      </c>
      <c r="V117" s="62">
        <f>IFERROR(SUMIFS(CAJA!$M$587:$M$1165,CAJA!$H$587:$H$1165,"ENTRADA",CAJA!$J$587:$J$1165,$B117),0)</f>
        <v>35000</v>
      </c>
      <c r="W117" s="62">
        <f>IFERROR(SUMIFS('CAJA TIGRES'!$M$140:$M$302,'CAJA TIGRES'!$H$140:$H$302,"ENTRADA",'CAJA TIGRES'!$J$140:$J$302,$B117),0)</f>
        <v>0</v>
      </c>
      <c r="X117" s="62">
        <f>IFERROR(SUMIFS(RESERVA!$M$2:$M$2,RESERVA!$H$2:$H$2,"ENTRADA",RESERVA!$J$2:$J$2,$B117),0)</f>
        <v>0</v>
      </c>
      <c r="Y117" s="96">
        <f t="shared" si="20"/>
        <v>35000</v>
      </c>
      <c r="Z117" s="96">
        <f>Y117+'ENE25'!Z117</f>
        <v>85000</v>
      </c>
    </row>
    <row r="118" spans="1:26" x14ac:dyDescent="0.3">
      <c r="B118" s="63" t="s">
        <v>213</v>
      </c>
      <c r="C118" s="62">
        <f>IFERROR(SUMIFS('MGZ121'!$M$176:'MGZ121'!$M$312,'MGZ121'!$H$176:$H$312,"ENTRADA",'MGZ121'!$J$176:$J$312,$B118),0)</f>
        <v>0</v>
      </c>
      <c r="D118" s="62">
        <f>IFERROR(SUMIFS('MGZ BBVA'!$M$89:$M$189,'MGZ BBVA'!$H$89:$H$189,"ENTRADA",'MGZ BBVA'!$J$89:$J$189,$B118),0)</f>
        <v>0</v>
      </c>
      <c r="E118" s="62">
        <f>IFERROR(SUMIFS('MGZ DOLARES'!$M$2:$M$2,'MGZ DOLARES'!$F$2:$F$2,"ENTRADA",'MGZ DOLARES'!$J$2:$J$2,$B118),0)</f>
        <v>0</v>
      </c>
      <c r="F118" s="62">
        <f>IFERROR(SUMIFS('MGZ BAJIO'!$M$5:$M$6,'MGZ BAJIO'!$H$5:$H$6,"ENTRADA",'MGZ BAJIO'!$J$5:$J$6,$B118),0)</f>
        <v>0</v>
      </c>
      <c r="G118" s="62">
        <f>IFERROR(SUMIFS('VICTOR BANAMEX'!$M$66:$M$106,'VICTOR BANAMEX'!$H$66:$H$106,"ENTRADA",'VICTOR BANAMEX'!$J$66:$J$106,$B118),0)</f>
        <v>0</v>
      </c>
      <c r="H118" s="62">
        <f>IFERROR(SUMIFS('VICTOR BANORTE'!$M$10:$M$28,'VICTOR BANORTE'!$H$10:$H$28,"ENTRADA",'VICTOR BANORTE'!$J$10:$J$28,$B118),0)</f>
        <v>0</v>
      </c>
      <c r="I118" s="62">
        <f>IFERROR(SUMIFS(RODRIGO!$M$2:$M$2,RODRIGO!$H$2:$H$2,"ENTRADA",RODRIGO!$J$2:$J$2,$B118),0)</f>
        <v>0</v>
      </c>
      <c r="J118" s="62">
        <f>IFERROR(SUMIFS(MOY!$M$13:$M$21,MOY!$H$13:$H$21,"ENTRADA",MOY!$J$13:$J$21,$B118),0)</f>
        <v>0</v>
      </c>
      <c r="K118" s="62">
        <f>IFERROR(SUMIFS('NORMA RUTH'!$M$13:$M$16,'NORMA RUTH'!$H$13:$H$16,"ENTRADA",'NORMA RUTH'!$J$13:$J$16,$B118),0)</f>
        <v>0</v>
      </c>
      <c r="L118" s="62">
        <f>IFERROR(SUMIFS(VALERIA!$M$11:$M$13,VALERIA!$H$11:$H$13,"ENTRADA",VALERIA!$J$11:$J$13,$B118),0)</f>
        <v>0</v>
      </c>
      <c r="M118" s="62">
        <f>IFERROR(SUMIFS('MANUEL BANAMEX'!$M$26:$M$29,'MANUEL BANAMEX'!$H$26:$H$29,"ENTRADA",'MANUEL BANAMEX'!$J$26:$J$29,$B118),0)</f>
        <v>0</v>
      </c>
      <c r="N118" s="62">
        <f>IFERROR(SUMIFS(ROBERTO!$M$2:$M$2,ROBERTO!$H$2:$H$2,"ENTRADA",ROBERTO!$J$2:$J$2,$B118),0)</f>
        <v>0</v>
      </c>
      <c r="O118" s="62">
        <f>IFERROR(SUMIFS(JUAN!$M$12:$M$19,JUAN!$H$12:$H$19,"ENTRADA",JUAN!$J$12:$J$19,$B118),0)</f>
        <v>0</v>
      </c>
      <c r="P118" s="62">
        <f>IFERROR(SUMIFS('NORMA SANCHEZ'!$M$15:$M$18,'NORMA SANCHEZ'!$H$15:$H$18,"ENTRADA",'NORMA SANCHEZ'!$J$15:$J$18,$B118),0)</f>
        <v>0</v>
      </c>
      <c r="Q118" s="62">
        <f>IFERROR(SUMIFS('JOSE CARLOS'!$M$17:$M$23,'JOSE CARLOS'!$H$17:$H$23,"ENTRADA",'JOSE CARLOS'!$J$17:$J$23,$B118),0)</f>
        <v>0</v>
      </c>
      <c r="R118" s="62">
        <f>IFERROR(SUMIFS('LUIS ENRIQUE '!$M$22:$M$29,'LUIS ENRIQUE '!$H$22:$H$29,"ENTRADA",'LUIS ENRIQUE '!$J$22:$J$29,$B118),0)</f>
        <v>0</v>
      </c>
      <c r="S118" s="62">
        <f>IFERROR(SUMIFS(CESARIA!$M$16:$M$18,CESARIA!$H$16:$H$18,"ENTRADA",CESARIA!$J$16:$J$18,$B118),0)</f>
        <v>0</v>
      </c>
      <c r="T118" s="62">
        <f>IFERROR(SUMIFS(ALAN!$M$15:$M$25,ALAN!$H$15:$H$25,"ENTRADA",ALAN!$J$15:$J$25,$B118),0)</f>
        <v>0</v>
      </c>
      <c r="U118" s="62">
        <f>IFERROR(SUMIFS(ELVIA!$M$7:$M$12,ELVIA!$H$7:$H$12,"ENTRADA",ELVIA!$J$7:$J$12,$B118),0)</f>
        <v>0</v>
      </c>
      <c r="V118" s="62">
        <f>IFERROR(SUMIFS(CAJA!$M$587:$M$1165,CAJA!$H$587:$H$1165,"ENTRADA",CAJA!$J$587:$J$1165,$B118),0)</f>
        <v>0</v>
      </c>
      <c r="W118" s="62">
        <f>IFERROR(SUMIFS('CAJA TIGRES'!$M$140:$M$302,'CAJA TIGRES'!$H$140:$H$302,"ENTRADA",'CAJA TIGRES'!$J$140:$J$302,$B118),0)</f>
        <v>0</v>
      </c>
      <c r="X118" s="62">
        <f>IFERROR(SUMIFS(RESERVA!$M$2:$M$2,RESERVA!$H$2:$H$2,"ENTRADA",RESERVA!$J$2:$J$2,$B118),0)</f>
        <v>0</v>
      </c>
      <c r="Y118" s="96">
        <f t="shared" si="20"/>
        <v>0</v>
      </c>
      <c r="Z118" s="96">
        <f>Y118+'ENE25'!Z118</f>
        <v>0</v>
      </c>
    </row>
    <row r="119" spans="1:26" x14ac:dyDescent="0.3">
      <c r="B119" s="13" t="s">
        <v>110</v>
      </c>
      <c r="C119" s="64">
        <f t="shared" ref="C119:M119" si="21">SUM(C95:C118)</f>
        <v>329500</v>
      </c>
      <c r="D119" s="64">
        <f t="shared" si="21"/>
        <v>1378578.1099999999</v>
      </c>
      <c r="E119" s="64">
        <f t="shared" si="21"/>
        <v>0</v>
      </c>
      <c r="F119" s="64">
        <f t="shared" si="21"/>
        <v>0</v>
      </c>
      <c r="G119" s="64">
        <f t="shared" si="21"/>
        <v>4381591.5299999993</v>
      </c>
      <c r="H119" s="64">
        <f t="shared" si="21"/>
        <v>208500</v>
      </c>
      <c r="I119" s="64">
        <f t="shared" si="21"/>
        <v>0</v>
      </c>
      <c r="J119" s="64">
        <f t="shared" si="21"/>
        <v>7200</v>
      </c>
      <c r="K119" s="64">
        <f t="shared" si="21"/>
        <v>22300</v>
      </c>
      <c r="L119" s="64">
        <f t="shared" si="21"/>
        <v>4500</v>
      </c>
      <c r="M119" s="64">
        <f t="shared" si="21"/>
        <v>1500</v>
      </c>
      <c r="N119" s="64">
        <f t="shared" ref="N119" si="22">SUM(N95:N118)</f>
        <v>0</v>
      </c>
      <c r="O119" s="64">
        <f t="shared" ref="O119:Z119" si="23">SUM(O95:O118)</f>
        <v>446942.5</v>
      </c>
      <c r="P119" s="64">
        <f t="shared" si="23"/>
        <v>0</v>
      </c>
      <c r="Q119" s="64">
        <f t="shared" si="23"/>
        <v>190587.5</v>
      </c>
      <c r="R119" s="64">
        <f t="shared" si="23"/>
        <v>671500</v>
      </c>
      <c r="S119" s="64">
        <f t="shared" si="23"/>
        <v>1580</v>
      </c>
      <c r="T119" s="64">
        <f t="shared" si="23"/>
        <v>910968.75</v>
      </c>
      <c r="U119" s="64">
        <f t="shared" si="23"/>
        <v>800862.5</v>
      </c>
      <c r="V119" s="64">
        <f t="shared" si="23"/>
        <v>3395323.27</v>
      </c>
      <c r="W119" s="64">
        <f t="shared" si="23"/>
        <v>1053000</v>
      </c>
      <c r="X119" s="64">
        <f t="shared" si="23"/>
        <v>0</v>
      </c>
      <c r="Y119" s="64">
        <f t="shared" si="23"/>
        <v>13804434.16</v>
      </c>
      <c r="Z119" s="64">
        <f t="shared" si="23"/>
        <v>25727144.629999995</v>
      </c>
    </row>
    <row r="120" spans="1:26" x14ac:dyDescent="0.3">
      <c r="B120" s="91" t="s">
        <v>3</v>
      </c>
      <c r="C120" s="62"/>
      <c r="D120" s="32"/>
      <c r="E120" s="32"/>
      <c r="F120" s="32"/>
      <c r="G120" s="32"/>
      <c r="H120" s="12"/>
      <c r="I120" s="12"/>
      <c r="J120" s="12"/>
      <c r="K120" s="12"/>
      <c r="L120" s="12"/>
      <c r="M120" s="12"/>
      <c r="N120" s="12"/>
      <c r="O120" s="12"/>
      <c r="P120" s="12"/>
      <c r="Q120" s="12"/>
      <c r="R120" s="12"/>
      <c r="S120" s="12"/>
      <c r="T120" s="12"/>
      <c r="U120" s="12"/>
      <c r="V120" s="12"/>
      <c r="W120" s="12"/>
      <c r="X120" s="12"/>
      <c r="Y120" s="97"/>
      <c r="Z120" s="96"/>
    </row>
    <row r="121" spans="1:26" x14ac:dyDescent="0.3">
      <c r="A121">
        <v>12</v>
      </c>
      <c r="B121" s="139" t="s">
        <v>81</v>
      </c>
      <c r="C121" s="137"/>
      <c r="D121" s="138"/>
      <c r="E121" s="138"/>
      <c r="F121" s="138"/>
      <c r="G121" s="138"/>
      <c r="H121" s="138"/>
      <c r="I121" s="129"/>
      <c r="J121" s="129"/>
      <c r="K121" s="138"/>
      <c r="L121" s="138"/>
      <c r="M121" s="138"/>
      <c r="N121" s="138"/>
      <c r="O121" s="138"/>
      <c r="P121" s="138"/>
      <c r="Q121" s="138"/>
      <c r="R121" s="138"/>
      <c r="S121" s="138"/>
      <c r="T121" s="138"/>
      <c r="U121" s="138"/>
      <c r="V121" s="138"/>
      <c r="W121" s="138"/>
      <c r="X121" s="138"/>
      <c r="Y121" s="138"/>
      <c r="Z121" s="129"/>
    </row>
    <row r="122" spans="1:26" x14ac:dyDescent="0.3">
      <c r="B122" s="63" t="s">
        <v>167</v>
      </c>
      <c r="C122" s="62">
        <f>IFERROR(SUMIFS('MGZ121'!$N$176:$N$312,'MGZ121'!H$176:H$312,"SALIDA",'MGZ121'!$J$176:$J$312,$B122),0)</f>
        <v>0</v>
      </c>
      <c r="D122" s="62">
        <f>IFERROR(SUMIFS('MGZ BBVA'!$N$89:$N$189,'MGZ BBVA'!$H$89:$H$189,"SALIDA",'MGZ BBVA'!$J$89:$J$189,$B122),0)</f>
        <v>173000</v>
      </c>
      <c r="E122" s="62">
        <f>IFERROR(SUMIFS('MGZ DOLARES'!$N$2:$N$2,'MGZ DOLARES'!$F$2:$F$2,"SALIDA",'MGZ DOLARES'!$J$2:$J$2,$B122),0)</f>
        <v>0</v>
      </c>
      <c r="F122" s="62">
        <f>IFERROR(SUMIFS('MGZ BAJIO'!$N$5:$N$6,'MGZ BAJIO'!$H$6,"SALIDA",'MGZ BAJIO'!$J$6,$B122),0)</f>
        <v>0</v>
      </c>
      <c r="G122" s="62">
        <f>IFERROR(SUMIFS('VICTOR BANAMEX'!$N$66:$N$106,'VICTOR BANAMEX'!$H$66:$H$106,"SALIDA",'VICTOR BANAMEX'!$J$66:$J$106,$B122),0)</f>
        <v>5500</v>
      </c>
      <c r="H122" s="62">
        <f>IFERROR(SUMIFS('VICTOR BANORTE'!$N$10:$N$28,'VICTOR BANORTE'!$H$10:$H$28,"SALIDA",'VICTOR BANORTE'!$J$10:$J$28,$B122),0)</f>
        <v>0</v>
      </c>
      <c r="I122" s="62">
        <f>IFERROR(SUMIFS(RODRIGO!$N$2:$N$2,RODRIGO!$H$2:$H$2,"SALIDA",RODRIGO!$J$2:$J$2,$B122),0)</f>
        <v>0</v>
      </c>
      <c r="J122" s="62">
        <f>IFERROR(SUMIFS(MOY!$N$13:$N$21,MOY!$H$13:$H$21,"SALIDA",MOY!$J$13:$J$21,$B122),0)</f>
        <v>0</v>
      </c>
      <c r="K122" s="62">
        <f>IFERROR(SUMIFS('NORMA RUTH'!$N$13:$N$16,'NORMA RUTH'!$H$13:$H$16,"SALIDA",'NORMA RUTH'!$J$13:$J$16,$B122),0)</f>
        <v>0</v>
      </c>
      <c r="L122" s="62">
        <f>IFERROR(SUMIFS(VALERIA!$N$11:$N$13,VALERIA!$H$11:$H$13,"SALIDA",VALERIA!$J$11:$J$13,$B122),0)</f>
        <v>0</v>
      </c>
      <c r="M122" s="62">
        <f>IFERROR(SUMIFS('MANUEL BANAMEX'!$N$26:$N$29,'MANUEL BANAMEX'!$H$26:$H$29,"SALIDA",'MANUEL BANAMEX'!$J$26:$J$29,$B122),0)</f>
        <v>0</v>
      </c>
      <c r="N122" s="62">
        <f>IFERROR(SUMIFS(ROBERTO!$N$2:$N$2,ROBERTO!$H$2:$H$2,"SALIDA",ROBERTO!$J$2:$J$2,$B122),0)</f>
        <v>0</v>
      </c>
      <c r="O122" s="62">
        <f>IFERROR(SUMIFS(JUAN!$N$12:$N$19,JUAN!$H$12:$H$19,"SALIDA",JUAN!$J$12:$J$19,$B122),0)</f>
        <v>0</v>
      </c>
      <c r="P122" s="62">
        <f>IFERROR(SUMIFS('NORMA SANCHEZ'!$N$15:$N$18,'NORMA SANCHEZ'!$H$15:$H$18,"SALIDA",'NORMA SANCHEZ'!$J$15:$J$18,$B122),0)</f>
        <v>0</v>
      </c>
      <c r="Q122" s="62">
        <f>IFERROR(SUMIFS('JOSE CARLOS'!$N$17:$N$23,'JOSE CARLOS'!$H$17:$H$23,"SALIDA",'JOSE CARLOS'!$J$17:$J$23,$B122),0)</f>
        <v>1000</v>
      </c>
      <c r="R122" s="62">
        <f>IFERROR(SUMIFS('LUIS ENRIQUE '!$N$22:$N$29,'LUIS ENRIQUE '!$H$22:$H$29,"SALIDA",'LUIS ENRIQUE '!$J$22:$J$29,$B122),0)</f>
        <v>0</v>
      </c>
      <c r="S122" s="62">
        <f>IFERROR(SUMIFS(CESARIA!$N$16:$N$18,CESARIA!$H$16:$H$18,"SALIDA",CESARIA!$J$16:$J$18,$B122),0)</f>
        <v>0</v>
      </c>
      <c r="T122" s="62">
        <f>IFERROR(SUMIFS(ALAN!$N$15:$N$25,ALAN!$H$15:$H$25,"SALIDA",ALAN!$J$15:$J$25,$B122),0)</f>
        <v>0</v>
      </c>
      <c r="U122" s="62">
        <f>IFERROR(SUMIFS(ELVIA!$N$7:$N$12,ELVIA!$H$7:$H$12,"SALIDA",ELVIA!$J$7:$J$12,$B122),0)</f>
        <v>0</v>
      </c>
      <c r="V122" s="62">
        <f>IFERROR(SUMIFS(CAJA!$N$587:$N$1165,CAJA!$H$587:$H$1165,"SALIDA",CAJA!$J$587:$J$1165,$B122),0)</f>
        <v>150000</v>
      </c>
      <c r="W122" s="62">
        <f>IFERROR(SUMIFS('CAJA TIGRES'!$N$140:$N$302,'CAJA TIGRES'!$H$140:$H$302,"SALIDA",'CAJA TIGRES'!$J$140:$J$302,$B122),0)</f>
        <v>0</v>
      </c>
      <c r="X122" s="62">
        <f>IFERROR(SUMIFS(RESERVA!$N$2:$N$2,RESERVA!$H$2:$H$2,"SALIDA",RESERVA!$J$2:$J$2,$B122),0)</f>
        <v>0</v>
      </c>
      <c r="Y122" s="96">
        <f t="shared" ref="Y122:Y145" si="24">SUM(C122:X122)</f>
        <v>329500</v>
      </c>
      <c r="Z122" s="96">
        <f>Y122+'ENE25'!Z122</f>
        <v>479500</v>
      </c>
    </row>
    <row r="123" spans="1:26" x14ac:dyDescent="0.3">
      <c r="B123" s="63" t="s">
        <v>168</v>
      </c>
      <c r="C123" s="62">
        <f>IFERROR(SUMIFS('MGZ121'!$N$176:$N$312,'MGZ121'!H$176:H$312,"SALIDA",'MGZ121'!$J$176:$J$312,$B123),0)</f>
        <v>1300578.1099999999</v>
      </c>
      <c r="D123" s="62">
        <f>IFERROR(SUMIFS('MGZ BBVA'!$N$89:$N$189,'MGZ BBVA'!$H$89:$H$189,"SALIDA",'MGZ BBVA'!$J$89:$J$189,$B123),0)</f>
        <v>0</v>
      </c>
      <c r="E123" s="62">
        <f>IFERROR(SUMIFS('MGZ DOLARES'!$N$2:$N$2,'MGZ DOLARES'!$F$2:$F$2,"SALIDA",'MGZ DOLARES'!$J$2:$J$2,$B123),0)</f>
        <v>0</v>
      </c>
      <c r="F123" s="62">
        <f>IFERROR(SUMIFS('MGZ BAJIO'!$N$5:$N$6,'MGZ BAJIO'!$H$6,"SALIDA",'MGZ BAJIO'!$J$6,$B123),0)</f>
        <v>0</v>
      </c>
      <c r="G123" s="62">
        <f>IFERROR(SUMIFS('VICTOR BANAMEX'!$N$66:$N$106,'VICTOR BANAMEX'!$H$66:$H$106,"SALIDA",'VICTOR BANAMEX'!$J$66:$J$106,$B123),0)</f>
        <v>0</v>
      </c>
      <c r="H123" s="62">
        <f>IFERROR(SUMIFS('VICTOR BANORTE'!$N$10:$N$28,'VICTOR BANORTE'!$H$10:$H$28,"SALIDA",'VICTOR BANORTE'!$J$10:$J$28,$B123),0)</f>
        <v>0</v>
      </c>
      <c r="I123" s="62">
        <f>IFERROR(SUMIFS(RODRIGO!$N$2:$N$2,RODRIGO!$H$2:$H$2,"SALIDA",RODRIGO!$J$2:$J$2,$B123),0)</f>
        <v>0</v>
      </c>
      <c r="J123" s="62">
        <f>IFERROR(SUMIFS(MOY!$N$13:$N$21,MOY!$H$13:$H$21,"SALIDA",MOY!$J$13:$J$21,$B123),0)</f>
        <v>0</v>
      </c>
      <c r="K123" s="62">
        <f>IFERROR(SUMIFS('NORMA RUTH'!$N$13:$N$16,'NORMA RUTH'!$H$13:$H$16,"SALIDA",'NORMA RUTH'!$J$13:$J$16,$B123),0)</f>
        <v>0</v>
      </c>
      <c r="L123" s="62">
        <f>IFERROR(SUMIFS(VALERIA!$N$11:$N$13,VALERIA!$H$11:$H$13,"SALIDA",VALERIA!$J$11:$J$13,$B123),0)</f>
        <v>0</v>
      </c>
      <c r="M123" s="62">
        <f>IFERROR(SUMIFS('MANUEL BANAMEX'!$N$26:$N$29,'MANUEL BANAMEX'!$H$26:$H$29,"SALIDA",'MANUEL BANAMEX'!$J$26:$J$29,$B123),0)</f>
        <v>0</v>
      </c>
      <c r="N123" s="62">
        <f>IFERROR(SUMIFS(ROBERTO!$N$2:$N$2,ROBERTO!$H$2:$H$2,"SALIDA",ROBERTO!$J$2:$J$2,$B123),0)</f>
        <v>0</v>
      </c>
      <c r="O123" s="62">
        <f>IFERROR(SUMIFS(JUAN!$N$12:$N$19,JUAN!$H$12:$H$19,"SALIDA",JUAN!$J$12:$J$19,$B123),0)</f>
        <v>0</v>
      </c>
      <c r="P123" s="62">
        <f>IFERROR(SUMIFS('NORMA SANCHEZ'!$N$15:$N$18,'NORMA SANCHEZ'!$H$15:$H$18,"SALIDA",'NORMA SANCHEZ'!$J$15:$J$18,$B123),0)</f>
        <v>0</v>
      </c>
      <c r="Q123" s="62">
        <f>IFERROR(SUMIFS('JOSE CARLOS'!$N$17:$N$23,'JOSE CARLOS'!$H$17:$H$23,"SALIDA",'JOSE CARLOS'!$J$17:$J$23,$B123),0)</f>
        <v>0</v>
      </c>
      <c r="R123" s="62">
        <f>IFERROR(SUMIFS('LUIS ENRIQUE '!$N$22:$N$29,'LUIS ENRIQUE '!$H$22:$H$29,"SALIDA",'LUIS ENRIQUE '!$J$22:$J$29,$B123),0)</f>
        <v>0</v>
      </c>
      <c r="S123" s="62">
        <f>IFERROR(SUMIFS(CESARIA!$N$16:$N$18,CESARIA!$H$16:$H$18,"SALIDA",CESARIA!$J$16:$J$18,$B123),0)</f>
        <v>0</v>
      </c>
      <c r="T123" s="62">
        <f>IFERROR(SUMIFS(ALAN!$N$15:$N$25,ALAN!$H$15:$H$25,"SALIDA",ALAN!$J$15:$J$25,$B123),0)</f>
        <v>0</v>
      </c>
      <c r="U123" s="62">
        <f>IFERROR(SUMIFS(ELVIA!$N$7:$N$12,ELVIA!$H$7:$H$12,"SALIDA",ELVIA!$J$7:$J$12,$B123),0)</f>
        <v>0</v>
      </c>
      <c r="V123" s="62">
        <f>IFERROR(SUMIFS(CAJA!$N$587:$N$1165,CAJA!$H$587:$H$1165,"SALIDA",CAJA!$J$587:$J$1165,$B123),0)</f>
        <v>78000</v>
      </c>
      <c r="W123" s="62">
        <f>IFERROR(SUMIFS('CAJA TIGRES'!$N$140:$N$302,'CAJA TIGRES'!$H$140:$H$302,"SALIDA",'CAJA TIGRES'!$J$140:$J$302,$B123),0)</f>
        <v>0</v>
      </c>
      <c r="X123" s="62">
        <f>IFERROR(SUMIFS(RESERVA!$N$2:$N$2,RESERVA!$H$2:$H$2,"SALIDA",RESERVA!$J$2:$J$2,$B123),0)</f>
        <v>0</v>
      </c>
      <c r="Y123" s="96">
        <f t="shared" si="24"/>
        <v>1378578.1099999999</v>
      </c>
      <c r="Z123" s="96">
        <f>Y123+'ENE25'!Z123</f>
        <v>2409728.11</v>
      </c>
    </row>
    <row r="124" spans="1:26" x14ac:dyDescent="0.3">
      <c r="B124" s="63" t="s">
        <v>169</v>
      </c>
      <c r="C124" s="62">
        <f>IFERROR(SUMIFS('MGZ121'!$N$176:$N$312,'MGZ121'!H$176:H$312,"SALIDA",'MGZ121'!$J$176:$J$312,$B124),0)</f>
        <v>0</v>
      </c>
      <c r="D124" s="62">
        <f>IFERROR(SUMIFS('MGZ BBVA'!$N$89:$N$189,'MGZ BBVA'!$H$89:$H$189,"SALIDA",'MGZ BBVA'!$J$89:$J$189,$B124),0)</f>
        <v>0</v>
      </c>
      <c r="E124" s="62">
        <f>IFERROR(SUMIFS('MGZ DOLARES'!$N$2:$N$2,'MGZ DOLARES'!$F$2:$F$2,"SALIDA",'MGZ DOLARES'!$J$2:$J$2,$B124),0)</f>
        <v>0</v>
      </c>
      <c r="F124" s="62">
        <f>IFERROR(SUMIFS('MGZ BAJIO'!$N$5:$N$6,'MGZ BAJIO'!$H$6,"SALIDA",'MGZ BAJIO'!$J$6,$B124),0)</f>
        <v>0</v>
      </c>
      <c r="G124" s="62">
        <f>IFERROR(SUMIFS('VICTOR BANAMEX'!$N$66:$N$106,'VICTOR BANAMEX'!$H$66:$H$106,"SALIDA",'VICTOR BANAMEX'!$J$66:$J$106,$B124),0)</f>
        <v>0</v>
      </c>
      <c r="H124" s="62">
        <f>IFERROR(SUMIFS('VICTOR BANORTE'!$N$10:$N$28,'VICTOR BANORTE'!$H$10:$H$28,"SALIDA",'VICTOR BANORTE'!$J$10:$J$28,$B124),0)</f>
        <v>0</v>
      </c>
      <c r="I124" s="62">
        <f>IFERROR(SUMIFS(RODRIGO!$N$2:$N$2,RODRIGO!$H$2:$H$2,"SALIDA",RODRIGO!$J$2:$J$2,$B124),0)</f>
        <v>0</v>
      </c>
      <c r="J124" s="62">
        <f>IFERROR(SUMIFS(MOY!$N$13:$N$21,MOY!$H$13:$H$21,"SALIDA",MOY!$J$13:$J$21,$B124),0)</f>
        <v>0</v>
      </c>
      <c r="K124" s="62">
        <f>IFERROR(SUMIFS('NORMA RUTH'!$N$13:$N$16,'NORMA RUTH'!$H$13:$H$16,"SALIDA",'NORMA RUTH'!$J$13:$J$16,$B124),0)</f>
        <v>0</v>
      </c>
      <c r="L124" s="62">
        <f>IFERROR(SUMIFS(VALERIA!$N$11:$N$13,VALERIA!$H$11:$H$13,"SALIDA",VALERIA!$J$11:$J$13,$B124),0)</f>
        <v>0</v>
      </c>
      <c r="M124" s="62">
        <f>IFERROR(SUMIFS('MANUEL BANAMEX'!$N$26:$N$29,'MANUEL BANAMEX'!$H$26:$H$29,"SALIDA",'MANUEL BANAMEX'!$J$26:$J$29,$B124),0)</f>
        <v>0</v>
      </c>
      <c r="N124" s="62">
        <f>IFERROR(SUMIFS(ROBERTO!$N$2:$N$2,ROBERTO!$H$2:$H$2,"SALIDA",ROBERTO!$J$2:$J$2,$B124),0)</f>
        <v>0</v>
      </c>
      <c r="O124" s="62">
        <f>IFERROR(SUMIFS(JUAN!$N$12:$N$19,JUAN!$H$12:$H$19,"SALIDA",JUAN!$J$12:$J$19,$B124),0)</f>
        <v>0</v>
      </c>
      <c r="P124" s="62">
        <f>IFERROR(SUMIFS('NORMA SANCHEZ'!$N$15:$N$18,'NORMA SANCHEZ'!$H$15:$H$18,"SALIDA",'NORMA SANCHEZ'!$J$15:$J$18,$B124),0)</f>
        <v>0</v>
      </c>
      <c r="Q124" s="62">
        <f>IFERROR(SUMIFS('JOSE CARLOS'!$N$17:$N$23,'JOSE CARLOS'!$H$17:$H$23,"SALIDA",'JOSE CARLOS'!$J$17:$J$23,$B124),0)</f>
        <v>0</v>
      </c>
      <c r="R124" s="62">
        <f>IFERROR(SUMIFS('LUIS ENRIQUE '!$N$22:$N$29,'LUIS ENRIQUE '!$H$22:$H$29,"SALIDA",'LUIS ENRIQUE '!$J$22:$J$29,$B124),0)</f>
        <v>0</v>
      </c>
      <c r="S124" s="62">
        <f>IFERROR(SUMIFS(CESARIA!$N$16:$N$18,CESARIA!$H$16:$H$18,"SALIDA",CESARIA!$J$16:$J$18,$B124),0)</f>
        <v>0</v>
      </c>
      <c r="T124" s="62">
        <f>IFERROR(SUMIFS(ALAN!$N$15:$N$25,ALAN!$H$15:$H$25,"SALIDA",ALAN!$J$15:$J$25,$B124),0)</f>
        <v>0</v>
      </c>
      <c r="U124" s="62">
        <f>IFERROR(SUMIFS(ELVIA!$N$7:$N$12,ELVIA!$H$7:$H$12,"SALIDA",ELVIA!$J$7:$J$12,$B124),0)</f>
        <v>0</v>
      </c>
      <c r="V124" s="62">
        <f>IFERROR(SUMIFS(CAJA!$N$587:$N$1165,CAJA!$H$587:$H$1165,"SALIDA",CAJA!$J$587:$J$1165,$B124),0)</f>
        <v>0</v>
      </c>
      <c r="W124" s="62">
        <f>IFERROR(SUMIFS('CAJA TIGRES'!$N$140:$N$302,'CAJA TIGRES'!$H$140:$H$302,"SALIDA",'CAJA TIGRES'!$J$140:$J$302,$B124),0)</f>
        <v>0</v>
      </c>
      <c r="X124" s="62">
        <f>IFERROR(SUMIFS(RESERVA!$N$2:$N$2,RESERVA!$H$2:$H$2,"SALIDA",RESERVA!$J$2:$J$2,$B124),0)</f>
        <v>0</v>
      </c>
      <c r="Y124" s="96">
        <f t="shared" si="24"/>
        <v>0</v>
      </c>
      <c r="Z124" s="96">
        <f>Y124+'ENE25'!Z124</f>
        <v>0</v>
      </c>
    </row>
    <row r="125" spans="1:26" x14ac:dyDescent="0.3">
      <c r="B125" s="63" t="s">
        <v>170</v>
      </c>
      <c r="C125" s="62">
        <f>IFERROR(SUMIFS('MGZ121'!$N$176:$N$312,'MGZ121'!H$176:H$312,"SALIDA",'MGZ121'!$J$176:$J$312,$B125),0)</f>
        <v>0</v>
      </c>
      <c r="D125" s="62">
        <f>IFERROR(SUMIFS('MGZ BBVA'!$N$89:$N$189,'MGZ BBVA'!$H$89:$H$189,"SALIDA",'MGZ BBVA'!$J$89:$J$189,$B125),0)</f>
        <v>0</v>
      </c>
      <c r="E125" s="62">
        <f>IFERROR(SUMIFS('MGZ DOLARES'!$N$2:$N$2,'MGZ DOLARES'!$F$2:$F$2,"SALIDA",'MGZ DOLARES'!$J$2:$J$2,$B125),0)</f>
        <v>0</v>
      </c>
      <c r="F125" s="62">
        <f>IFERROR(SUMIFS('MGZ BAJIO'!$N$5:$N$6,'MGZ BAJIO'!$H$6,"SALIDA",'MGZ BAJIO'!$J$6,$B125),0)</f>
        <v>0</v>
      </c>
      <c r="G125" s="62">
        <f>IFERROR(SUMIFS('VICTOR BANAMEX'!$N$66:$N$106,'VICTOR BANAMEX'!$H$66:$H$106,"SALIDA",'VICTOR BANAMEX'!$J$66:$J$106,$B125),0)</f>
        <v>0</v>
      </c>
      <c r="H125" s="62">
        <f>IFERROR(SUMIFS('VICTOR BANORTE'!$N$10:$N$28,'VICTOR BANORTE'!$H$10:$H$28,"SALIDA",'VICTOR BANORTE'!$J$10:$J$28,$B125),0)</f>
        <v>0</v>
      </c>
      <c r="I125" s="62">
        <f>IFERROR(SUMIFS(RODRIGO!$N$2:$N$2,RODRIGO!$H$2:$H$2,"SALIDA",RODRIGO!$J$2:$J$2,$B125),0)</f>
        <v>0</v>
      </c>
      <c r="J125" s="62">
        <f>IFERROR(SUMIFS(MOY!$N$13:$N$21,MOY!$H$13:$H$21,"SALIDA",MOY!$J$13:$J$21,$B125),0)</f>
        <v>0</v>
      </c>
      <c r="K125" s="62">
        <f>IFERROR(SUMIFS('NORMA RUTH'!$N$13:$N$16,'NORMA RUTH'!$H$13:$H$16,"SALIDA",'NORMA RUTH'!$J$13:$J$16,$B125),0)</f>
        <v>0</v>
      </c>
      <c r="L125" s="62">
        <f>IFERROR(SUMIFS(VALERIA!$N$11:$N$13,VALERIA!$H$11:$H$13,"SALIDA",VALERIA!$J$11:$J$13,$B125),0)</f>
        <v>0</v>
      </c>
      <c r="M125" s="62">
        <f>IFERROR(SUMIFS('MANUEL BANAMEX'!$N$26:$N$29,'MANUEL BANAMEX'!$H$26:$H$29,"SALIDA",'MANUEL BANAMEX'!$J$26:$J$29,$B125),0)</f>
        <v>0</v>
      </c>
      <c r="N125" s="62">
        <f>IFERROR(SUMIFS(ROBERTO!$N$2:$N$2,ROBERTO!$H$2:$H$2,"SALIDA",ROBERTO!$J$2:$J$2,$B125),0)</f>
        <v>0</v>
      </c>
      <c r="O125" s="62">
        <f>IFERROR(SUMIFS(JUAN!$N$12:$N$19,JUAN!$H$12:$H$19,"SALIDA",JUAN!$J$12:$J$19,$B125),0)</f>
        <v>0</v>
      </c>
      <c r="P125" s="62">
        <f>IFERROR(SUMIFS('NORMA SANCHEZ'!$N$15:$N$18,'NORMA SANCHEZ'!$H$15:$H$18,"SALIDA",'NORMA SANCHEZ'!$J$15:$J$18,$B125),0)</f>
        <v>0</v>
      </c>
      <c r="Q125" s="62">
        <f>IFERROR(SUMIFS('JOSE CARLOS'!$N$17:$N$23,'JOSE CARLOS'!$H$17:$H$23,"SALIDA",'JOSE CARLOS'!$J$17:$J$23,$B125),0)</f>
        <v>0</v>
      </c>
      <c r="R125" s="62">
        <f>IFERROR(SUMIFS('LUIS ENRIQUE '!$N$22:$N$29,'LUIS ENRIQUE '!$H$22:$H$29,"SALIDA",'LUIS ENRIQUE '!$J$22:$J$29,$B125),0)</f>
        <v>0</v>
      </c>
      <c r="S125" s="62">
        <f>IFERROR(SUMIFS(CESARIA!$N$16:$N$18,CESARIA!$H$16:$H$18,"SALIDA",CESARIA!$J$16:$J$18,$B125),0)</f>
        <v>0</v>
      </c>
      <c r="T125" s="62">
        <f>IFERROR(SUMIFS(ALAN!$N$15:$N$25,ALAN!$H$15:$H$25,"SALIDA",ALAN!$J$15:$J$25,$B125),0)</f>
        <v>0</v>
      </c>
      <c r="U125" s="62">
        <f>IFERROR(SUMIFS(ELVIA!$N$7:$N$12,ELVIA!$H$7:$H$12,"SALIDA",ELVIA!$J$7:$J$12,$B125),0)</f>
        <v>0</v>
      </c>
      <c r="V125" s="62">
        <f>IFERROR(SUMIFS(CAJA!$N$587:$N$1165,CAJA!$H$587:$H$1165,"SALIDA",CAJA!$J$587:$J$1165,$B125),0)</f>
        <v>0</v>
      </c>
      <c r="W125" s="62">
        <f>IFERROR(SUMIFS('CAJA TIGRES'!$N$140:$N$302,'CAJA TIGRES'!$H$140:$H$302,"SALIDA",'CAJA TIGRES'!$J$140:$J$302,$B125),0)</f>
        <v>0</v>
      </c>
      <c r="X125" s="62">
        <f>IFERROR(SUMIFS(RESERVA!$N$2:$N$2,RESERVA!$H$2:$H$2,"SALIDA",RESERVA!$J$2:$J$2,$B125),0)</f>
        <v>0</v>
      </c>
      <c r="Y125" s="96">
        <f t="shared" si="24"/>
        <v>0</v>
      </c>
      <c r="Z125" s="96">
        <f>Y125+'ENE25'!Z125</f>
        <v>0</v>
      </c>
    </row>
    <row r="126" spans="1:26" x14ac:dyDescent="0.3">
      <c r="B126" s="63" t="s">
        <v>171</v>
      </c>
      <c r="C126" s="62">
        <f>IFERROR(SUMIFS('MGZ121'!$N$176:$N$312,'MGZ121'!H$176:H$312,"SALIDA",'MGZ121'!$J$176:$J$312,$B126),0)</f>
        <v>4329000</v>
      </c>
      <c r="D126" s="62">
        <f>IFERROR(SUMIFS('MGZ BBVA'!$N$89:$N$189,'MGZ BBVA'!$H$89:$H$189,"SALIDA",'MGZ BBVA'!$J$89:$J$189,$B126),0)</f>
        <v>137091.53</v>
      </c>
      <c r="E126" s="62">
        <f>IFERROR(SUMIFS('MGZ DOLARES'!$N$2:$N$2,'MGZ DOLARES'!$F$2:$F$2,"SALIDA",'MGZ DOLARES'!$J$2:$J$2,$B126),0)</f>
        <v>0</v>
      </c>
      <c r="F126" s="62">
        <f>IFERROR(SUMIFS('MGZ BAJIO'!$N$5:$N$6,'MGZ BAJIO'!$H$6,"SALIDA",'MGZ BAJIO'!$J$6,$B126),0)</f>
        <v>0</v>
      </c>
      <c r="G126" s="62">
        <f>IFERROR(SUMIFS('VICTOR BANAMEX'!$N$66:$N$106,'VICTOR BANAMEX'!$H$66:$H$106,"SALIDA",'VICTOR BANAMEX'!$J$66:$J$106,$B126),0)</f>
        <v>0</v>
      </c>
      <c r="H126" s="62">
        <f>IFERROR(SUMIFS('VICTOR BANORTE'!$N$10:$N$28,'VICTOR BANORTE'!$H$10:$H$28,"SALIDA",'VICTOR BANORTE'!$J$10:$J$28,$B126),0)</f>
        <v>0</v>
      </c>
      <c r="I126" s="62">
        <f>IFERROR(SUMIFS(RODRIGO!$N$2:$N$2,RODRIGO!$H$2:$H$2,"SALIDA",RODRIGO!$J$2:$J$2,$B126),0)</f>
        <v>0</v>
      </c>
      <c r="J126" s="62">
        <f>IFERROR(SUMIFS(MOY!$N$13:$N$21,MOY!$H$13:$H$21,"SALIDA",MOY!$J$13:$J$21,$B126),0)</f>
        <v>0</v>
      </c>
      <c r="K126" s="62">
        <f>IFERROR(SUMIFS('NORMA RUTH'!$N$13:$N$16,'NORMA RUTH'!$H$13:$H$16,"SALIDA",'NORMA RUTH'!$J$13:$J$16,$B126),0)</f>
        <v>0</v>
      </c>
      <c r="L126" s="62">
        <f>IFERROR(SUMIFS(VALERIA!$N$11:$N$13,VALERIA!$H$11:$H$13,"SALIDA",VALERIA!$J$11:$J$13,$B126),0)</f>
        <v>0</v>
      </c>
      <c r="M126" s="62">
        <f>IFERROR(SUMIFS('MANUEL BANAMEX'!$N$26:$N$29,'MANUEL BANAMEX'!$H$26:$H$29,"SALIDA",'MANUEL BANAMEX'!$J$26:$J$29,$B126),0)</f>
        <v>0</v>
      </c>
      <c r="N126" s="62">
        <f>IFERROR(SUMIFS(ROBERTO!$N$2:$N$2,ROBERTO!$H$2:$H$2,"SALIDA",ROBERTO!$J$2:$J$2,$B126),0)</f>
        <v>0</v>
      </c>
      <c r="O126" s="62">
        <f>IFERROR(SUMIFS(JUAN!$N$12:$N$19,JUAN!$H$12:$H$19,"SALIDA",JUAN!$J$12:$J$19,$B126),0)</f>
        <v>0</v>
      </c>
      <c r="P126" s="62">
        <f>IFERROR(SUMIFS('NORMA SANCHEZ'!$N$15:$N$18,'NORMA SANCHEZ'!$H$15:$H$18,"SALIDA",'NORMA SANCHEZ'!$J$15:$J$18,$B126),0)</f>
        <v>0</v>
      </c>
      <c r="Q126" s="62">
        <f>IFERROR(SUMIFS('JOSE CARLOS'!$N$17:$N$23,'JOSE CARLOS'!$H$17:$H$23,"SALIDA",'JOSE CARLOS'!$J$17:$J$23,$B126),0)</f>
        <v>0</v>
      </c>
      <c r="R126" s="62">
        <f>IFERROR(SUMIFS('LUIS ENRIQUE '!$N$22:$N$29,'LUIS ENRIQUE '!$H$22:$H$29,"SALIDA",'LUIS ENRIQUE '!$J$22:$J$29,$B126),0)</f>
        <v>0</v>
      </c>
      <c r="S126" s="62">
        <f>IFERROR(SUMIFS(CESARIA!$N$16:$N$18,CESARIA!$H$16:$H$18,"SALIDA",CESARIA!$J$16:$J$18,$B126),0)</f>
        <v>0</v>
      </c>
      <c r="T126" s="62">
        <f>IFERROR(SUMIFS(ALAN!$N$15:$N$25,ALAN!$H$15:$H$25,"SALIDA",ALAN!$J$15:$J$25,$B126),0)</f>
        <v>0</v>
      </c>
      <c r="U126" s="62">
        <f>IFERROR(SUMIFS(ELVIA!$N$7:$N$12,ELVIA!$H$7:$H$12,"SALIDA",ELVIA!$J$7:$J$12,$B126),0)</f>
        <v>0</v>
      </c>
      <c r="V126" s="62">
        <f>IFERROR(SUMIFS(CAJA!$N$587:$N$1165,CAJA!$H$587:$H$1165,"SALIDA",CAJA!$J$587:$J$1165,$B126),0)</f>
        <v>0</v>
      </c>
      <c r="W126" s="62">
        <f>IFERROR(SUMIFS('CAJA TIGRES'!$N$140:$N$302,'CAJA TIGRES'!$H$140:$H$302,"SALIDA",'CAJA TIGRES'!$J$140:$J$302,$B126),0)</f>
        <v>0</v>
      </c>
      <c r="X126" s="62">
        <f>IFERROR(SUMIFS(RESERVA!$N$2:$N$2,RESERVA!$H$2:$H$2,"SALIDA",RESERVA!$J$2:$J$2,$B126),0)</f>
        <v>0</v>
      </c>
      <c r="Y126" s="96">
        <f t="shared" si="24"/>
        <v>4466091.53</v>
      </c>
      <c r="Z126" s="96">
        <f>Y126+'ENE25'!Z126</f>
        <v>5168861.92</v>
      </c>
    </row>
    <row r="127" spans="1:26" x14ac:dyDescent="0.3">
      <c r="B127" s="63" t="s">
        <v>172</v>
      </c>
      <c r="C127" s="62">
        <f>IFERROR(SUMIFS('MGZ121'!$N$176:$N$312,'MGZ121'!H$176:H$312,"SALIDA",'MGZ121'!$J$176:$J$312,$B127),0)</f>
        <v>0</v>
      </c>
      <c r="D127" s="62">
        <f>IFERROR(SUMIFS('MGZ BBVA'!$N$89:$N$189,'MGZ BBVA'!$H$89:$H$189,"SALIDA",'MGZ BBVA'!$J$89:$J$189,$B127),0)</f>
        <v>0</v>
      </c>
      <c r="E127" s="62">
        <f>IFERROR(SUMIFS('MGZ DOLARES'!$N$2:$N$2,'MGZ DOLARES'!$F$2:$F$2,"SALIDA",'MGZ DOLARES'!$J$2:$J$2,$B127),0)</f>
        <v>0</v>
      </c>
      <c r="F127" s="62">
        <f>IFERROR(SUMIFS('MGZ BAJIO'!$N$5:$N$6,'MGZ BAJIO'!$H$6,"SALIDA",'MGZ BAJIO'!$J$6,$B127),0)</f>
        <v>0</v>
      </c>
      <c r="G127" s="62">
        <f>IFERROR(SUMIFS('VICTOR BANAMEX'!$N$66:$N$106,'VICTOR BANAMEX'!$H$66:$H$106,"SALIDA",'VICTOR BANAMEX'!$J$66:$J$106,$B127),0)</f>
        <v>124000</v>
      </c>
      <c r="H127" s="62">
        <f>IFERROR(SUMIFS('VICTOR BANORTE'!$N$10:$N$28,'VICTOR BANORTE'!$H$10:$H$28,"SALIDA",'VICTOR BANORTE'!$J$10:$J$28,$B127),0)</f>
        <v>0</v>
      </c>
      <c r="I127" s="62">
        <f>IFERROR(SUMIFS(RODRIGO!$N$2:$N$2,RODRIGO!$H$2:$H$2,"SALIDA",RODRIGO!$J$2:$J$2,$B127),0)</f>
        <v>0</v>
      </c>
      <c r="J127" s="62">
        <f>IFERROR(SUMIFS(MOY!$N$13:$N$21,MOY!$H$13:$H$21,"SALIDA",MOY!$J$13:$J$21,$B127),0)</f>
        <v>0</v>
      </c>
      <c r="K127" s="62">
        <f>IFERROR(SUMIFS('NORMA RUTH'!$N$13:$N$16,'NORMA RUTH'!$H$13:$H$16,"SALIDA",'NORMA RUTH'!$J$13:$J$16,$B127),0)</f>
        <v>0</v>
      </c>
      <c r="L127" s="62">
        <f>IFERROR(SUMIFS(VALERIA!$N$11:$N$13,VALERIA!$H$11:$H$13,"SALIDA",VALERIA!$J$11:$J$13,$B127),0)</f>
        <v>0</v>
      </c>
      <c r="M127" s="62">
        <f>IFERROR(SUMIFS('MANUEL BANAMEX'!$N$26:$N$29,'MANUEL BANAMEX'!$H$26:$H$29,"SALIDA",'MANUEL BANAMEX'!$J$26:$J$29,$B127),0)</f>
        <v>0</v>
      </c>
      <c r="N127" s="62">
        <f>IFERROR(SUMIFS(ROBERTO!$N$2:$N$2,ROBERTO!$H$2:$H$2,"SALIDA",ROBERTO!$J$2:$J$2,$B127),0)</f>
        <v>0</v>
      </c>
      <c r="O127" s="62">
        <f>IFERROR(SUMIFS(JUAN!$N$12:$N$19,JUAN!$H$12:$H$19,"SALIDA",JUAN!$J$12:$J$19,$B127),0)</f>
        <v>0</v>
      </c>
      <c r="P127" s="62">
        <f>IFERROR(SUMIFS('NORMA SANCHEZ'!$N$15:$N$18,'NORMA SANCHEZ'!$H$15:$H$18,"SALIDA",'NORMA SANCHEZ'!$J$15:$J$18,$B127),0)</f>
        <v>0</v>
      </c>
      <c r="Q127" s="62">
        <f>IFERROR(SUMIFS('JOSE CARLOS'!$N$17:$N$23,'JOSE CARLOS'!$H$17:$H$23,"SALIDA",'JOSE CARLOS'!$J$17:$J$23,$B127),0)</f>
        <v>0</v>
      </c>
      <c r="R127" s="62">
        <f>IFERROR(SUMIFS('LUIS ENRIQUE '!$N$22:$N$29,'LUIS ENRIQUE '!$H$22:$H$29,"SALIDA",'LUIS ENRIQUE '!$J$22:$J$29,$B127),0)</f>
        <v>0</v>
      </c>
      <c r="S127" s="62">
        <f>IFERROR(SUMIFS(CESARIA!$N$16:$N$18,CESARIA!$H$16:$H$18,"SALIDA",CESARIA!$J$16:$J$18,$B127),0)</f>
        <v>0</v>
      </c>
      <c r="T127" s="62">
        <f>IFERROR(SUMIFS(ALAN!$N$15:$N$25,ALAN!$H$15:$H$25,"SALIDA",ALAN!$J$15:$J$25,$B127),0)</f>
        <v>0</v>
      </c>
      <c r="U127" s="62">
        <f>IFERROR(SUMIFS(ELVIA!$N$7:$N$12,ELVIA!$H$7:$H$12,"SALIDA",ELVIA!$J$7:$J$12,$B127),0)</f>
        <v>0</v>
      </c>
      <c r="V127" s="62">
        <f>IFERROR(SUMIFS(CAJA!$N$587:$N$1165,CAJA!$H$587:$H$1165,"SALIDA",CAJA!$J$587:$J$1165,$B127),0)</f>
        <v>0</v>
      </c>
      <c r="W127" s="62">
        <f>IFERROR(SUMIFS('CAJA TIGRES'!$N$140:$N$302,'CAJA TIGRES'!$H$140:$H$302,"SALIDA",'CAJA TIGRES'!$J$140:$J$302,$B127),0)</f>
        <v>0</v>
      </c>
      <c r="X127" s="62">
        <f>IFERROR(SUMIFS(RESERVA!$N$2:$N$2,RESERVA!$H$2:$H$2,"SALIDA",RESERVA!$J$2:$J$2,$B127),0)</f>
        <v>0</v>
      </c>
      <c r="Y127" s="96">
        <f t="shared" si="24"/>
        <v>124000</v>
      </c>
      <c r="Z127" s="96">
        <f>Y127+'ENE25'!Z127</f>
        <v>186260</v>
      </c>
    </row>
    <row r="128" spans="1:26" x14ac:dyDescent="0.3">
      <c r="B128" s="63" t="s">
        <v>195</v>
      </c>
      <c r="C128" s="62">
        <f>IFERROR(SUMIFS('MGZ121'!$N$176:$N$312,'MGZ121'!H$176:H$312,"SALIDA",'MGZ121'!$J$176:$J$312,$B128),0)</f>
        <v>0</v>
      </c>
      <c r="D128" s="62">
        <f>IFERROR(SUMIFS('MGZ BBVA'!$N$89:$N$189,'MGZ BBVA'!$H$89:$H$189,"SALIDA",'MGZ BBVA'!$J$89:$J$189,$B128),0)</f>
        <v>0</v>
      </c>
      <c r="E128" s="62">
        <f>IFERROR(SUMIFS('MGZ DOLARES'!$N$2:$N$2,'MGZ DOLARES'!$F$2:$F$2,"SALIDA",'MGZ DOLARES'!$J$2:$J$2,$B128),0)</f>
        <v>0</v>
      </c>
      <c r="F128" s="62">
        <f>IFERROR(SUMIFS('MGZ BAJIO'!$N$5:$N$6,'MGZ BAJIO'!$H$6,"SALIDA",'MGZ BAJIO'!$J$6,$B128),0)</f>
        <v>0</v>
      </c>
      <c r="G128" s="62">
        <f>IFERROR(SUMIFS('VICTOR BANAMEX'!$N$66:$N$106,'VICTOR BANAMEX'!$H$66:$H$106,"SALIDA",'VICTOR BANAMEX'!$J$66:$J$106,$B128),0)</f>
        <v>0</v>
      </c>
      <c r="H128" s="62">
        <f>IFERROR(SUMIFS('VICTOR BANORTE'!$N$10:$N$28,'VICTOR BANORTE'!$H$10:$H$28,"SALIDA",'VICTOR BANORTE'!$J$10:$J$28,$B128),0)</f>
        <v>0</v>
      </c>
      <c r="I128" s="62">
        <f>IFERROR(SUMIFS(RODRIGO!$N$2:$N$2,RODRIGO!$H$2:$H$2,"SALIDA",RODRIGO!$J$2:$J$2,$B128),0)</f>
        <v>0</v>
      </c>
      <c r="J128" s="62">
        <f>IFERROR(SUMIFS(MOY!$N$13:$N$21,MOY!$H$13:$H$21,"SALIDA",MOY!$J$13:$J$21,$B128),0)</f>
        <v>0</v>
      </c>
      <c r="K128" s="62">
        <f>IFERROR(SUMIFS('NORMA RUTH'!$N$13:$N$16,'NORMA RUTH'!$H$13:$H$16,"SALIDA",'NORMA RUTH'!$J$13:$J$16,$B128),0)</f>
        <v>0</v>
      </c>
      <c r="L128" s="62">
        <f>IFERROR(SUMIFS(VALERIA!$N$11:$N$13,VALERIA!$H$11:$H$13,"SALIDA",VALERIA!$J$11:$J$13,$B128),0)</f>
        <v>0</v>
      </c>
      <c r="M128" s="62">
        <f>IFERROR(SUMIFS('MANUEL BANAMEX'!$N$26:$N$29,'MANUEL BANAMEX'!$H$26:$H$29,"SALIDA",'MANUEL BANAMEX'!$J$26:$J$29,$B128),0)</f>
        <v>0</v>
      </c>
      <c r="N128" s="62">
        <f>IFERROR(SUMIFS(ROBERTO!$N$2:$N$2,ROBERTO!$H$2:$H$2,"SALIDA",ROBERTO!$J$2:$J$2,$B128),0)</f>
        <v>0</v>
      </c>
      <c r="O128" s="62">
        <f>IFERROR(SUMIFS(JUAN!$N$12:$N$19,JUAN!$H$12:$H$19,"SALIDA",JUAN!$J$12:$J$19,$B128),0)</f>
        <v>0</v>
      </c>
      <c r="P128" s="62">
        <f>IFERROR(SUMIFS('NORMA SANCHEZ'!$N$15:$N$18,'NORMA SANCHEZ'!$H$15:$H$18,"SALIDA",'NORMA SANCHEZ'!$J$15:$J$18,$B128),0)</f>
        <v>0</v>
      </c>
      <c r="Q128" s="62">
        <f>IFERROR(SUMIFS('JOSE CARLOS'!$N$17:$N$23,'JOSE CARLOS'!$H$17:$H$23,"SALIDA",'JOSE CARLOS'!$J$17:$J$23,$B128),0)</f>
        <v>0</v>
      </c>
      <c r="R128" s="62">
        <f>IFERROR(SUMIFS('LUIS ENRIQUE '!$N$22:$N$29,'LUIS ENRIQUE '!$H$22:$H$29,"SALIDA",'LUIS ENRIQUE '!$J$22:$J$29,$B128),0)</f>
        <v>0</v>
      </c>
      <c r="S128" s="62">
        <f>IFERROR(SUMIFS(CESARIA!$N$16:$N$18,CESARIA!$H$16:$H$18,"SALIDA",CESARIA!$J$16:$J$18,$B128),0)</f>
        <v>0</v>
      </c>
      <c r="T128" s="62">
        <f>IFERROR(SUMIFS(ALAN!$N$15:$N$25,ALAN!$H$15:$H$25,"SALIDA",ALAN!$J$15:$J$25,$B128),0)</f>
        <v>0</v>
      </c>
      <c r="U128" s="62">
        <f>IFERROR(SUMIFS(ELVIA!$N$7:$N$12,ELVIA!$H$7:$H$12,"SALIDA",ELVIA!$J$7:$J$12,$B128),0)</f>
        <v>0</v>
      </c>
      <c r="V128" s="62">
        <f>IFERROR(SUMIFS(CAJA!$N$587:$N$1165,CAJA!$H$587:$H$1165,"SALIDA",CAJA!$J$587:$J$1165,$B128),0)</f>
        <v>0</v>
      </c>
      <c r="W128" s="62">
        <f>IFERROR(SUMIFS('CAJA TIGRES'!$N$140:$N$302,'CAJA TIGRES'!$H$140:$H$302,"SALIDA",'CAJA TIGRES'!$J$140:$J$302,$B128),0)</f>
        <v>0</v>
      </c>
      <c r="X128" s="62">
        <f>IFERROR(SUMIFS(RESERVA!$N$2:$N$2,RESERVA!$H$2:$H$2,"SALIDA",RESERVA!$J$2:$J$2,$B128),0)</f>
        <v>0</v>
      </c>
      <c r="Y128" s="96">
        <f t="shared" si="24"/>
        <v>0</v>
      </c>
      <c r="Z128" s="96">
        <f>Y128+'ENE25'!Z128</f>
        <v>0</v>
      </c>
    </row>
    <row r="129" spans="1:26" x14ac:dyDescent="0.3">
      <c r="B129" s="63" t="s">
        <v>173</v>
      </c>
      <c r="C129" s="62">
        <f>IFERROR(SUMIFS('MGZ121'!$N$176:$N$312,'MGZ121'!H$176:H$312,"SALIDA",'MGZ121'!$J$176:$J$312,$B129),0)</f>
        <v>0</v>
      </c>
      <c r="D129" s="62">
        <f>IFERROR(SUMIFS('MGZ BBVA'!$N$89:$N$189,'MGZ BBVA'!$H$89:$H$189,"SALIDA",'MGZ BBVA'!$J$89:$J$189,$B129),0)</f>
        <v>0</v>
      </c>
      <c r="E129" s="62">
        <f>IFERROR(SUMIFS('MGZ DOLARES'!$N$2:$N$2,'MGZ DOLARES'!$F$2:$F$2,"SALIDA",'MGZ DOLARES'!$J$2:$J$2,$B129),0)</f>
        <v>0</v>
      </c>
      <c r="F129" s="62">
        <f>IFERROR(SUMIFS('MGZ BAJIO'!$N$5:$N$6,'MGZ BAJIO'!$H$6,"SALIDA",'MGZ BAJIO'!$J$6,$B129),0)</f>
        <v>0</v>
      </c>
      <c r="G129" s="62">
        <f>IFERROR(SUMIFS('VICTOR BANAMEX'!$N$66:$N$106,'VICTOR BANAMEX'!$H$66:$H$106,"SALIDA",'VICTOR BANAMEX'!$J$66:$J$106,$B129),0)</f>
        <v>0</v>
      </c>
      <c r="H129" s="62">
        <f>IFERROR(SUMIFS('VICTOR BANORTE'!$N$10:$N$28,'VICTOR BANORTE'!$H$10:$H$28,"SALIDA",'VICTOR BANORTE'!$J$10:$J$28,$B129),0)</f>
        <v>0</v>
      </c>
      <c r="I129" s="62">
        <f>IFERROR(SUMIFS(RODRIGO!$N$2:$N$2,RODRIGO!$H$2:$H$2,"SALIDA",RODRIGO!$J$2:$J$2,$B129),0)</f>
        <v>0</v>
      </c>
      <c r="J129" s="62">
        <f>IFERROR(SUMIFS(MOY!$N$13:$N$21,MOY!$H$13:$H$21,"SALIDA",MOY!$J$13:$J$21,$B129),0)</f>
        <v>0</v>
      </c>
      <c r="K129" s="62">
        <f>IFERROR(SUMIFS('NORMA RUTH'!$N$13:$N$16,'NORMA RUTH'!$H$13:$H$16,"SALIDA",'NORMA RUTH'!$J$13:$J$16,$B129),0)</f>
        <v>0</v>
      </c>
      <c r="L129" s="62">
        <f>IFERROR(SUMIFS(VALERIA!$N$11:$N$13,VALERIA!$H$11:$H$13,"SALIDA",VALERIA!$J$11:$J$13,$B129),0)</f>
        <v>0</v>
      </c>
      <c r="M129" s="62">
        <f>IFERROR(SUMIFS('MANUEL BANAMEX'!$N$26:$N$29,'MANUEL BANAMEX'!$H$26:$H$29,"SALIDA",'MANUEL BANAMEX'!$J$26:$J$29,$B129),0)</f>
        <v>0</v>
      </c>
      <c r="N129" s="62">
        <f>IFERROR(SUMIFS(ROBERTO!$N$2:$N$2,ROBERTO!$H$2:$H$2,"SALIDA",ROBERTO!$J$2:$J$2,$B129),0)</f>
        <v>0</v>
      </c>
      <c r="O129" s="62">
        <f>IFERROR(SUMIFS(JUAN!$N$12:$N$19,JUAN!$H$12:$H$19,"SALIDA",JUAN!$J$12:$J$19,$B129),0)</f>
        <v>0</v>
      </c>
      <c r="P129" s="62">
        <f>IFERROR(SUMIFS('NORMA SANCHEZ'!$N$15:$N$18,'NORMA SANCHEZ'!$H$15:$H$18,"SALIDA",'NORMA SANCHEZ'!$J$15:$J$18,$B129),0)</f>
        <v>0</v>
      </c>
      <c r="Q129" s="62">
        <f>IFERROR(SUMIFS('JOSE CARLOS'!$N$17:$N$23,'JOSE CARLOS'!$H$17:$H$23,"SALIDA",'JOSE CARLOS'!$J$17:$J$23,$B129),0)</f>
        <v>0</v>
      </c>
      <c r="R129" s="62">
        <f>IFERROR(SUMIFS('LUIS ENRIQUE '!$N$22:$N$29,'LUIS ENRIQUE '!$H$22:$H$29,"SALIDA",'LUIS ENRIQUE '!$J$22:$J$29,$B129),0)</f>
        <v>0</v>
      </c>
      <c r="S129" s="62">
        <f>IFERROR(SUMIFS(CESARIA!$N$16:$N$18,CESARIA!$H$16:$H$18,"SALIDA",CESARIA!$J$16:$J$18,$B129),0)</f>
        <v>0</v>
      </c>
      <c r="T129" s="62">
        <f>IFERROR(SUMIFS(ALAN!$N$15:$N$25,ALAN!$H$15:$H$25,"SALIDA",ALAN!$J$15:$J$25,$B129),0)</f>
        <v>0</v>
      </c>
      <c r="U129" s="62">
        <f>IFERROR(SUMIFS(ELVIA!$N$7:$N$12,ELVIA!$H$7:$H$12,"SALIDA",ELVIA!$J$7:$J$12,$B129),0)</f>
        <v>0</v>
      </c>
      <c r="V129" s="62">
        <f>IFERROR(SUMIFS(CAJA!$N$587:$N$1165,CAJA!$H$587:$H$1165,"SALIDA",CAJA!$J$587:$J$1165,$B129),0)</f>
        <v>0</v>
      </c>
      <c r="W129" s="62">
        <f>IFERROR(SUMIFS('CAJA TIGRES'!$N$140:$N$302,'CAJA TIGRES'!$H$140:$H$302,"SALIDA",'CAJA TIGRES'!$J$140:$J$302,$B129),0)</f>
        <v>0</v>
      </c>
      <c r="X129" s="62">
        <f>IFERROR(SUMIFS(RESERVA!$N$2:$N$2,RESERVA!$H$2:$H$2,"SALIDA",RESERVA!$J$2:$J$2,$B129),0)</f>
        <v>0</v>
      </c>
      <c r="Y129" s="96">
        <f t="shared" si="24"/>
        <v>0</v>
      </c>
      <c r="Z129" s="96">
        <f>Y129+'ENE25'!Z129</f>
        <v>0</v>
      </c>
    </row>
    <row r="130" spans="1:26" x14ac:dyDescent="0.3">
      <c r="B130" s="63" t="s">
        <v>174</v>
      </c>
      <c r="C130" s="62">
        <f>IFERROR(SUMIFS('MGZ121'!$N$176:$N$312,'MGZ121'!H$176:H$312,"SALIDA",'MGZ121'!$J$176:$J$312,$B130),0)</f>
        <v>4700</v>
      </c>
      <c r="D130" s="62">
        <f>IFERROR(SUMIFS('MGZ BBVA'!$N$89:$N$189,'MGZ BBVA'!$H$89:$H$189,"SALIDA",'MGZ BBVA'!$J$89:$J$189,$B130),0)</f>
        <v>0</v>
      </c>
      <c r="E130" s="62">
        <f>IFERROR(SUMIFS('MGZ DOLARES'!$N$2:$N$2,'MGZ DOLARES'!$F$2:$F$2,"SALIDA",'MGZ DOLARES'!$J$2:$J$2,$B130),0)</f>
        <v>0</v>
      </c>
      <c r="F130" s="62">
        <f>IFERROR(SUMIFS('MGZ BAJIO'!$N$5:$N$6,'MGZ BAJIO'!$H$6,"SALIDA",'MGZ BAJIO'!$J$6,$B130),0)</f>
        <v>0</v>
      </c>
      <c r="G130" s="62">
        <f>IFERROR(SUMIFS('VICTOR BANAMEX'!$N$66:$N$106,'VICTOR BANAMEX'!$H$66:$H$106,"SALIDA",'VICTOR BANAMEX'!$J$66:$J$106,$B130),0)</f>
        <v>0</v>
      </c>
      <c r="H130" s="62">
        <f>IFERROR(SUMIFS('VICTOR BANORTE'!$N$10:$N$28,'VICTOR BANORTE'!$H$10:$H$28,"SALIDA",'VICTOR BANORTE'!$J$10:$J$28,$B130),0)</f>
        <v>0</v>
      </c>
      <c r="I130" s="62">
        <f>IFERROR(SUMIFS(RODRIGO!$N$2:$N$2,RODRIGO!$H$2:$H$2,"SALIDA",RODRIGO!$J$2:$J$2,$B130),0)</f>
        <v>0</v>
      </c>
      <c r="J130" s="62">
        <f>IFERROR(SUMIFS(MOY!$N$13:$N$21,MOY!$H$13:$H$21,"SALIDA",MOY!$J$13:$J$21,$B130),0)</f>
        <v>0</v>
      </c>
      <c r="K130" s="62">
        <f>IFERROR(SUMIFS('NORMA RUTH'!$N$13:$N$16,'NORMA RUTH'!$H$13:$H$16,"SALIDA",'NORMA RUTH'!$J$13:$J$16,$B130),0)</f>
        <v>0</v>
      </c>
      <c r="L130" s="62">
        <f>IFERROR(SUMIFS(VALERIA!$N$11:$N$13,VALERIA!$H$11:$H$13,"SALIDA",VALERIA!$J$11:$J$13,$B130),0)</f>
        <v>0</v>
      </c>
      <c r="M130" s="62">
        <f>IFERROR(SUMIFS('MANUEL BANAMEX'!$N$26:$N$29,'MANUEL BANAMEX'!$H$26:$H$29,"SALIDA",'MANUEL BANAMEX'!$J$26:$J$29,$B130),0)</f>
        <v>0</v>
      </c>
      <c r="N130" s="62">
        <f>IFERROR(SUMIFS(ROBERTO!$N$2:$N$2,ROBERTO!$H$2:$H$2,"SALIDA",ROBERTO!$J$2:$J$2,$B130),0)</f>
        <v>0</v>
      </c>
      <c r="O130" s="62">
        <f>IFERROR(SUMIFS(JUAN!$N$12:$N$19,JUAN!$H$12:$H$19,"SALIDA",JUAN!$J$12:$J$19,$B130),0)</f>
        <v>0</v>
      </c>
      <c r="P130" s="62">
        <f>IFERROR(SUMIFS('NORMA SANCHEZ'!$N$15:$N$18,'NORMA SANCHEZ'!$H$15:$H$18,"SALIDA",'NORMA SANCHEZ'!$J$15:$J$18,$B130),0)</f>
        <v>0</v>
      </c>
      <c r="Q130" s="62">
        <f>IFERROR(SUMIFS('JOSE CARLOS'!$N$17:$N$23,'JOSE CARLOS'!$H$17:$H$23,"SALIDA",'JOSE CARLOS'!$J$17:$J$23,$B130),0)</f>
        <v>0</v>
      </c>
      <c r="R130" s="62">
        <f>IFERROR(SUMIFS('LUIS ENRIQUE '!$N$22:$N$29,'LUIS ENRIQUE '!$H$22:$H$29,"SALIDA",'LUIS ENRIQUE '!$J$22:$J$29,$B130),0)</f>
        <v>2500</v>
      </c>
      <c r="S130" s="62">
        <f>IFERROR(SUMIFS(CESARIA!$N$16:$N$18,CESARIA!$H$16:$H$18,"SALIDA",CESARIA!$J$16:$J$18,$B130),0)</f>
        <v>0</v>
      </c>
      <c r="T130" s="62">
        <f>IFERROR(SUMIFS(ALAN!$N$15:$N$25,ALAN!$H$15:$H$25,"SALIDA",ALAN!$J$15:$J$25,$B130),0)</f>
        <v>0</v>
      </c>
      <c r="U130" s="62">
        <f>IFERROR(SUMIFS(ELVIA!$N$7:$N$12,ELVIA!$H$7:$H$12,"SALIDA",ELVIA!$J$7:$J$12,$B130),0)</f>
        <v>0</v>
      </c>
      <c r="V130" s="62">
        <f>IFERROR(SUMIFS(CAJA!$N$587:$N$1165,CAJA!$H$587:$H$1165,"SALIDA",CAJA!$J$587:$J$1165,$B130),0)</f>
        <v>0</v>
      </c>
      <c r="W130" s="62">
        <f>IFERROR(SUMIFS('CAJA TIGRES'!$N$140:$N$302,'CAJA TIGRES'!$H$140:$H$302,"SALIDA",'CAJA TIGRES'!$J$140:$J$302,$B130),0)</f>
        <v>0</v>
      </c>
      <c r="X130" s="62">
        <f>IFERROR(SUMIFS(RESERVA!$N$2:$N$2,RESERVA!$H$2:$H$2,"SALIDA",RESERVA!$J$2:$J$2,$B130),0)</f>
        <v>0</v>
      </c>
      <c r="Y130" s="96">
        <f t="shared" si="24"/>
        <v>7200</v>
      </c>
      <c r="Z130" s="96">
        <f>Y130+'ENE25'!Z130</f>
        <v>244200</v>
      </c>
    </row>
    <row r="131" spans="1:26" x14ac:dyDescent="0.3">
      <c r="B131" s="63" t="s">
        <v>175</v>
      </c>
      <c r="C131" s="62">
        <f>IFERROR(SUMIFS('MGZ121'!$N$176:$N$312,'MGZ121'!H$176:H$312,"SALIDA",'MGZ121'!$J$176:$J$312,$B131),0)</f>
        <v>22300</v>
      </c>
      <c r="D131" s="62">
        <f>IFERROR(SUMIFS('MGZ BBVA'!$N$89:$N$189,'MGZ BBVA'!$H$89:$H$189,"SALIDA",'MGZ BBVA'!$J$89:$J$189,$B131),0)</f>
        <v>0</v>
      </c>
      <c r="E131" s="62">
        <f>IFERROR(SUMIFS('MGZ DOLARES'!$N$2:$N$2,'MGZ DOLARES'!$F$2:$F$2,"SALIDA",'MGZ DOLARES'!$J$2:$J$2,$B131),0)</f>
        <v>0</v>
      </c>
      <c r="F131" s="62">
        <f>IFERROR(SUMIFS('MGZ BAJIO'!$N$5:$N$6,'MGZ BAJIO'!$H$6,"SALIDA",'MGZ BAJIO'!$J$6,$B131),0)</f>
        <v>0</v>
      </c>
      <c r="G131" s="62">
        <f>IFERROR(SUMIFS('VICTOR BANAMEX'!$N$66:$N$106,'VICTOR BANAMEX'!$H$66:$H$106,"SALIDA",'VICTOR BANAMEX'!$J$66:$J$106,$B131),0)</f>
        <v>0</v>
      </c>
      <c r="H131" s="62">
        <f>IFERROR(SUMIFS('VICTOR BANORTE'!$N$10:$N$28,'VICTOR BANORTE'!$H$10:$H$28,"SALIDA",'VICTOR BANORTE'!$J$10:$J$28,$B131),0)</f>
        <v>0</v>
      </c>
      <c r="I131" s="62">
        <f>IFERROR(SUMIFS(RODRIGO!$N$2:$N$2,RODRIGO!$H$2:$H$2,"SALIDA",RODRIGO!$J$2:$J$2,$B131),0)</f>
        <v>0</v>
      </c>
      <c r="J131" s="62">
        <f>IFERROR(SUMIFS(MOY!$N$13:$N$21,MOY!$H$13:$H$21,"SALIDA",MOY!$J$13:$J$21,$B131),0)</f>
        <v>0</v>
      </c>
      <c r="K131" s="62">
        <f>IFERROR(SUMIFS('NORMA RUTH'!$N$13:$N$16,'NORMA RUTH'!$H$13:$H$16,"SALIDA",'NORMA RUTH'!$J$13:$J$16,$B131),0)</f>
        <v>0</v>
      </c>
      <c r="L131" s="62">
        <f>IFERROR(SUMIFS(VALERIA!$N$11:$N$13,VALERIA!$H$11:$H$13,"SALIDA",VALERIA!$J$11:$J$13,$B131),0)</f>
        <v>0</v>
      </c>
      <c r="M131" s="62">
        <f>IFERROR(SUMIFS('MANUEL BANAMEX'!$N$26:$N$29,'MANUEL BANAMEX'!$H$26:$H$29,"SALIDA",'MANUEL BANAMEX'!$J$26:$J$29,$B131),0)</f>
        <v>0</v>
      </c>
      <c r="N131" s="62">
        <f>IFERROR(SUMIFS(ROBERTO!$N$2:$N$2,ROBERTO!$H$2:$H$2,"SALIDA",ROBERTO!$J$2:$J$2,$B131),0)</f>
        <v>0</v>
      </c>
      <c r="O131" s="62">
        <f>IFERROR(SUMIFS(JUAN!$N$12:$N$19,JUAN!$H$12:$H$19,"SALIDA",JUAN!$J$12:$J$19,$B131),0)</f>
        <v>0</v>
      </c>
      <c r="P131" s="62">
        <f>IFERROR(SUMIFS('NORMA SANCHEZ'!$N$15:$N$18,'NORMA SANCHEZ'!$H$15:$H$18,"SALIDA",'NORMA SANCHEZ'!$J$15:$J$18,$B131),0)</f>
        <v>0</v>
      </c>
      <c r="Q131" s="62">
        <f>IFERROR(SUMIFS('JOSE CARLOS'!$N$17:$N$23,'JOSE CARLOS'!$H$17:$H$23,"SALIDA",'JOSE CARLOS'!$J$17:$J$23,$B131),0)</f>
        <v>0</v>
      </c>
      <c r="R131" s="62">
        <f>IFERROR(SUMIFS('LUIS ENRIQUE '!$N$22:$N$29,'LUIS ENRIQUE '!$H$22:$H$29,"SALIDA",'LUIS ENRIQUE '!$J$22:$J$29,$B131),0)</f>
        <v>0</v>
      </c>
      <c r="S131" s="62">
        <f>IFERROR(SUMIFS(CESARIA!$N$16:$N$18,CESARIA!$H$16:$H$18,"SALIDA",CESARIA!$J$16:$J$18,$B131),0)</f>
        <v>0</v>
      </c>
      <c r="T131" s="62">
        <f>IFERROR(SUMIFS(ALAN!$N$15:$N$25,ALAN!$H$15:$H$25,"SALIDA",ALAN!$J$15:$J$25,$B131),0)</f>
        <v>0</v>
      </c>
      <c r="U131" s="62">
        <f>IFERROR(SUMIFS(ELVIA!$N$7:$N$12,ELVIA!$H$7:$H$12,"SALIDA",ELVIA!$J$7:$J$12,$B131),0)</f>
        <v>0</v>
      </c>
      <c r="V131" s="62">
        <f>IFERROR(SUMIFS(CAJA!$N$587:$N$1165,CAJA!$H$587:$H$1165,"SALIDA",CAJA!$J$587:$J$1165,$B131),0)</f>
        <v>0</v>
      </c>
      <c r="W131" s="62">
        <f>IFERROR(SUMIFS('CAJA TIGRES'!$N$140:$N$302,'CAJA TIGRES'!$H$140:$H$302,"SALIDA",'CAJA TIGRES'!$J$140:$J$302,$B131),0)</f>
        <v>0</v>
      </c>
      <c r="X131" s="62">
        <f>IFERROR(SUMIFS(RESERVA!$N$2:$N$2,RESERVA!$H$2:$H$2,"SALIDA",RESERVA!$J$2:$J$2,$B131),0)</f>
        <v>0</v>
      </c>
      <c r="Y131" s="96">
        <f t="shared" si="24"/>
        <v>22300</v>
      </c>
      <c r="Z131" s="96">
        <f>Y131+'ENE25'!Z131</f>
        <v>43561.46</v>
      </c>
    </row>
    <row r="132" spans="1:26" x14ac:dyDescent="0.3">
      <c r="B132" s="63" t="s">
        <v>176</v>
      </c>
      <c r="C132" s="62">
        <f>IFERROR(SUMIFS('MGZ121'!$N$176:$N$312,'MGZ121'!H$176:H$312,"SALIDA",'MGZ121'!$J$176:$J$312,$B132),0)</f>
        <v>4500</v>
      </c>
      <c r="D132" s="62">
        <f>IFERROR(SUMIFS('MGZ BBVA'!$N$89:$N$189,'MGZ BBVA'!$H$89:$H$189,"SALIDA",'MGZ BBVA'!$J$89:$J$189,$B132),0)</f>
        <v>0</v>
      </c>
      <c r="E132" s="62">
        <f>IFERROR(SUMIFS('MGZ DOLARES'!$N$2:$N$2,'MGZ DOLARES'!$F$2:$F$2,"SALIDA",'MGZ DOLARES'!$J$2:$J$2,$B132),0)</f>
        <v>0</v>
      </c>
      <c r="F132" s="62">
        <f>IFERROR(SUMIFS('MGZ BAJIO'!$N$5:$N$6,'MGZ BAJIO'!$H$6,"SALIDA",'MGZ BAJIO'!$J$6,$B132),0)</f>
        <v>0</v>
      </c>
      <c r="G132" s="62">
        <f>IFERROR(SUMIFS('VICTOR BANAMEX'!$N$66:$N$106,'VICTOR BANAMEX'!$H$66:$H$106,"SALIDA",'VICTOR BANAMEX'!$J$66:$J$106,$B132),0)</f>
        <v>0</v>
      </c>
      <c r="H132" s="62">
        <f>IFERROR(SUMIFS('VICTOR BANORTE'!$N$10:$N$28,'VICTOR BANORTE'!$H$10:$H$28,"SALIDA",'VICTOR BANORTE'!$J$10:$J$28,$B132),0)</f>
        <v>0</v>
      </c>
      <c r="I132" s="62">
        <f>IFERROR(SUMIFS(RODRIGO!$N$2:$N$2,RODRIGO!$H$2:$H$2,"SALIDA",RODRIGO!$J$2:$J$2,$B132),0)</f>
        <v>0</v>
      </c>
      <c r="J132" s="62">
        <f>IFERROR(SUMIFS(MOY!$N$13:$N$21,MOY!$H$13:$H$21,"SALIDA",MOY!$J$13:$J$21,$B132),0)</f>
        <v>0</v>
      </c>
      <c r="K132" s="62">
        <f>IFERROR(SUMIFS('NORMA RUTH'!$N$13:$N$16,'NORMA RUTH'!$H$13:$H$16,"SALIDA",'NORMA RUTH'!$J$13:$J$16,$B132),0)</f>
        <v>0</v>
      </c>
      <c r="L132" s="62">
        <f>IFERROR(SUMIFS(VALERIA!$N$11:$N$13,VALERIA!$H$11:$H$13,"SALIDA",VALERIA!$J$11:$J$13,$B132),0)</f>
        <v>0</v>
      </c>
      <c r="M132" s="62">
        <f>IFERROR(SUMIFS('MANUEL BANAMEX'!$N$26:$N$29,'MANUEL BANAMEX'!$H$26:$H$29,"SALIDA",'MANUEL BANAMEX'!$J$26:$J$29,$B132),0)</f>
        <v>0</v>
      </c>
      <c r="N132" s="62">
        <f>IFERROR(SUMIFS(ROBERTO!$N$2:$N$2,ROBERTO!$H$2:$H$2,"SALIDA",ROBERTO!$J$2:$J$2,$B132),0)</f>
        <v>0</v>
      </c>
      <c r="O132" s="62">
        <f>IFERROR(SUMIFS(JUAN!$N$12:$N$19,JUAN!$H$12:$H$19,"SALIDA",JUAN!$J$12:$J$19,$B132),0)</f>
        <v>0</v>
      </c>
      <c r="P132" s="62">
        <f>IFERROR(SUMIFS('NORMA SANCHEZ'!$N$15:$N$18,'NORMA SANCHEZ'!$H$15:$H$18,"SALIDA",'NORMA SANCHEZ'!$J$15:$J$18,$B132),0)</f>
        <v>0</v>
      </c>
      <c r="Q132" s="62">
        <f>IFERROR(SUMIFS('JOSE CARLOS'!$N$17:$N$23,'JOSE CARLOS'!$H$17:$H$23,"SALIDA",'JOSE CARLOS'!$J$17:$J$23,$B132),0)</f>
        <v>0</v>
      </c>
      <c r="R132" s="62">
        <f>IFERROR(SUMIFS('LUIS ENRIQUE '!$N$22:$N$29,'LUIS ENRIQUE '!$H$22:$H$29,"SALIDA",'LUIS ENRIQUE '!$J$22:$J$29,$B132),0)</f>
        <v>0</v>
      </c>
      <c r="S132" s="62">
        <f>IFERROR(SUMIFS(CESARIA!$N$16:$N$18,CESARIA!$H$16:$H$18,"SALIDA",CESARIA!$J$16:$J$18,$B132),0)</f>
        <v>0</v>
      </c>
      <c r="T132" s="62">
        <f>IFERROR(SUMIFS(ALAN!$N$15:$N$25,ALAN!$H$15:$H$25,"SALIDA",ALAN!$J$15:$J$25,$B132),0)</f>
        <v>0</v>
      </c>
      <c r="U132" s="62">
        <f>IFERROR(SUMIFS(ELVIA!$N$7:$N$12,ELVIA!$H$7:$H$12,"SALIDA",ELVIA!$J$7:$J$12,$B132),0)</f>
        <v>0</v>
      </c>
      <c r="V132" s="62">
        <f>IFERROR(SUMIFS(CAJA!$N$587:$N$1165,CAJA!$H$587:$H$1165,"SALIDA",CAJA!$J$587:$J$1165,$B132),0)</f>
        <v>0</v>
      </c>
      <c r="W132" s="62">
        <f>IFERROR(SUMIFS('CAJA TIGRES'!$N$140:$N$302,'CAJA TIGRES'!$H$140:$H$302,"SALIDA",'CAJA TIGRES'!$J$140:$J$302,$B132),0)</f>
        <v>0</v>
      </c>
      <c r="X132" s="62">
        <f>IFERROR(SUMIFS(RESERVA!$N$2:$N$2,RESERVA!$H$2:$H$2,"SALIDA",RESERVA!$J$2:$J$2,$B132),0)</f>
        <v>0</v>
      </c>
      <c r="Y132" s="96">
        <f t="shared" si="24"/>
        <v>4500</v>
      </c>
      <c r="Z132" s="96">
        <f>Y132+'ENE25'!Z132</f>
        <v>44500</v>
      </c>
    </row>
    <row r="133" spans="1:26" x14ac:dyDescent="0.3">
      <c r="B133" s="63" t="s">
        <v>177</v>
      </c>
      <c r="C133" s="62">
        <f>IFERROR(SUMIFS('MGZ121'!$N$176:$N$312,'MGZ121'!H$176:H$312,"SALIDA",'MGZ121'!$J$176:$J$312,$B133),0)</f>
        <v>1500</v>
      </c>
      <c r="D133" s="62">
        <f>IFERROR(SUMIFS('MGZ BBVA'!$N$89:$N$189,'MGZ BBVA'!$H$89:$H$189,"SALIDA",'MGZ BBVA'!$J$89:$J$189,$B133),0)</f>
        <v>0</v>
      </c>
      <c r="E133" s="62">
        <f>IFERROR(SUMIFS('MGZ DOLARES'!$N$2:$N$2,'MGZ DOLARES'!$F$2:$F$2,"SALIDA",'MGZ DOLARES'!$J$2:$J$2,$B133),0)</f>
        <v>0</v>
      </c>
      <c r="F133" s="62">
        <f>IFERROR(SUMIFS('MGZ BAJIO'!$N$5:$N$6,'MGZ BAJIO'!$H$6,"SALIDA",'MGZ BAJIO'!$J$6,$B133),0)</f>
        <v>0</v>
      </c>
      <c r="G133" s="62">
        <f>IFERROR(SUMIFS('VICTOR BANAMEX'!$N$66:$N$106,'VICTOR BANAMEX'!$H$66:$H$106,"SALIDA",'VICTOR BANAMEX'!$J$66:$J$106,$B133),0)</f>
        <v>0</v>
      </c>
      <c r="H133" s="62">
        <f>IFERROR(SUMIFS('VICTOR BANORTE'!$N$10:$N$28,'VICTOR BANORTE'!$H$10:$H$28,"SALIDA",'VICTOR BANORTE'!$J$10:$J$28,$B133),0)</f>
        <v>0</v>
      </c>
      <c r="I133" s="62">
        <f>IFERROR(SUMIFS(RODRIGO!$N$2:$N$2,RODRIGO!$H$2:$H$2,"SALIDA",RODRIGO!$J$2:$J$2,$B133),0)</f>
        <v>0</v>
      </c>
      <c r="J133" s="62">
        <f>IFERROR(SUMIFS(MOY!$N$13:$N$21,MOY!$H$13:$H$21,"SALIDA",MOY!$J$13:$J$21,$B133),0)</f>
        <v>0</v>
      </c>
      <c r="K133" s="62">
        <f>IFERROR(SUMIFS('NORMA RUTH'!$N$13:$N$16,'NORMA RUTH'!$H$13:$H$16,"SALIDA",'NORMA RUTH'!$J$13:$J$16,$B133),0)</f>
        <v>0</v>
      </c>
      <c r="L133" s="62">
        <f>IFERROR(SUMIFS(VALERIA!$N$11:$N$13,VALERIA!$H$11:$H$13,"SALIDA",VALERIA!$J$11:$J$13,$B133),0)</f>
        <v>0</v>
      </c>
      <c r="M133" s="62">
        <f>IFERROR(SUMIFS('MANUEL BANAMEX'!$N$26:$N$29,'MANUEL BANAMEX'!$H$26:$H$29,"SALIDA",'MANUEL BANAMEX'!$J$26:$J$29,$B133),0)</f>
        <v>0</v>
      </c>
      <c r="N133" s="62">
        <f>IFERROR(SUMIFS(ROBERTO!$N$2:$N$2,ROBERTO!$H$2:$H$2,"SALIDA",ROBERTO!$J$2:$J$2,$B133),0)</f>
        <v>0</v>
      </c>
      <c r="O133" s="62">
        <f>IFERROR(SUMIFS(JUAN!$N$12:$N$19,JUAN!$H$12:$H$19,"SALIDA",JUAN!$J$12:$J$19,$B133),0)</f>
        <v>0</v>
      </c>
      <c r="P133" s="62">
        <f>IFERROR(SUMIFS('NORMA SANCHEZ'!$N$15:$N$18,'NORMA SANCHEZ'!$H$15:$H$18,"SALIDA",'NORMA SANCHEZ'!$J$15:$J$18,$B133),0)</f>
        <v>0</v>
      </c>
      <c r="Q133" s="62">
        <f>IFERROR(SUMIFS('JOSE CARLOS'!$N$17:$N$23,'JOSE CARLOS'!$H$17:$H$23,"SALIDA",'JOSE CARLOS'!$J$17:$J$23,$B133),0)</f>
        <v>0</v>
      </c>
      <c r="R133" s="62">
        <f>IFERROR(SUMIFS('LUIS ENRIQUE '!$N$22:$N$29,'LUIS ENRIQUE '!$H$22:$H$29,"SALIDA",'LUIS ENRIQUE '!$J$22:$J$29,$B133),0)</f>
        <v>0</v>
      </c>
      <c r="S133" s="62">
        <f>IFERROR(SUMIFS(CESARIA!$N$16:$N$18,CESARIA!$H$16:$H$18,"SALIDA",CESARIA!$J$16:$J$18,$B133),0)</f>
        <v>0</v>
      </c>
      <c r="T133" s="62">
        <f>IFERROR(SUMIFS(ALAN!$N$15:$N$25,ALAN!$H$15:$H$25,"SALIDA",ALAN!$J$15:$J$25,$B133),0)</f>
        <v>0</v>
      </c>
      <c r="U133" s="62">
        <f>IFERROR(SUMIFS(ELVIA!$N$7:$N$12,ELVIA!$H$7:$H$12,"SALIDA",ELVIA!$J$7:$J$12,$B133),0)</f>
        <v>0</v>
      </c>
      <c r="V133" s="62">
        <f>IFERROR(SUMIFS(CAJA!$N$587:$N$1165,CAJA!$H$587:$H$1165,"SALIDA",CAJA!$J$587:$J$1165,$B133),0)</f>
        <v>0</v>
      </c>
      <c r="W133" s="62">
        <f>IFERROR(SUMIFS('CAJA TIGRES'!$N$140:$N$302,'CAJA TIGRES'!$H$140:$H$302,"SALIDA",'CAJA TIGRES'!$J$140:$J$302,$B133),0)</f>
        <v>0</v>
      </c>
      <c r="X133" s="62">
        <f>IFERROR(SUMIFS(RESERVA!$N$2:$N$2,RESERVA!$H$2:$H$2,"SALIDA",RESERVA!$J$2:$J$2,$B133),0)</f>
        <v>0</v>
      </c>
      <c r="Y133" s="96">
        <f t="shared" si="24"/>
        <v>1500</v>
      </c>
      <c r="Z133" s="96">
        <f>Y133+'ENE25'!Z133</f>
        <v>82395</v>
      </c>
    </row>
    <row r="134" spans="1:26" x14ac:dyDescent="0.3">
      <c r="B134" s="63" t="s">
        <v>8784</v>
      </c>
      <c r="C134" s="62">
        <f>IFERROR(SUMIFS('MGZ121'!$N$176:$N$312,'MGZ121'!H$176:H$312,"SALIDA",'MGZ121'!$J$176:$J$312,$B134),0)</f>
        <v>0</v>
      </c>
      <c r="D134" s="62">
        <f>IFERROR(SUMIFS('MGZ BBVA'!$N$89:$N$189,'MGZ BBVA'!$H$89:$H$189,"SALIDA",'MGZ BBVA'!$J$89:$J$189,$B134),0)</f>
        <v>0</v>
      </c>
      <c r="E134" s="62">
        <f>IFERROR(SUMIFS('MGZ DOLARES'!$N$2:$N$2,'MGZ DOLARES'!$F$2:$F$2,"SALIDA",'MGZ DOLARES'!$J$2:$J$2,$B134),0)</f>
        <v>0</v>
      </c>
      <c r="F134" s="62">
        <f>IFERROR(SUMIFS('MGZ BAJIO'!$N$5:$N$6,'MGZ BAJIO'!$H$6,"SALIDA",'MGZ BAJIO'!$J$6,$B134),0)</f>
        <v>0</v>
      </c>
      <c r="G134" s="62">
        <f>IFERROR(SUMIFS('VICTOR BANAMEX'!$N$66:$N$106,'VICTOR BANAMEX'!$H$66:$H$106,"SALIDA",'VICTOR BANAMEX'!$J$66:$J$106,$B134),0)</f>
        <v>0</v>
      </c>
      <c r="H134" s="62">
        <f>IFERROR(SUMIFS('VICTOR BANORTE'!$N$10:$N$28,'VICTOR BANORTE'!$H$10:$H$28,"SALIDA",'VICTOR BANORTE'!$J$10:$J$28,$B134),0)</f>
        <v>0</v>
      </c>
      <c r="I134" s="62">
        <f>IFERROR(SUMIFS(RODRIGO!$N$2:$N$2,RODRIGO!$H$2:$H$2,"SALIDA",RODRIGO!$J$2:$J$2,$B134),0)</f>
        <v>0</v>
      </c>
      <c r="J134" s="62">
        <f>IFERROR(SUMIFS(MOY!$N$13:$N$21,MOY!$H$13:$H$21,"SALIDA",MOY!$J$13:$J$21,$B134),0)</f>
        <v>0</v>
      </c>
      <c r="K134" s="62">
        <f>IFERROR(SUMIFS('NORMA RUTH'!$N$13:$N$16,'NORMA RUTH'!$H$13:$H$16,"SALIDA",'NORMA RUTH'!$J$13:$J$16,$B134),0)</f>
        <v>0</v>
      </c>
      <c r="L134" s="62">
        <f>IFERROR(SUMIFS(VALERIA!$N$11:$N$13,VALERIA!$H$11:$H$13,"SALIDA",VALERIA!$J$11:$J$13,$B134),0)</f>
        <v>0</v>
      </c>
      <c r="M134" s="62">
        <f>IFERROR(SUMIFS('MANUEL BANAMEX'!$N$26:$N$29,'MANUEL BANAMEX'!$H$26:$H$29,"SALIDA",'MANUEL BANAMEX'!$J$26:$J$29,$B134),0)</f>
        <v>0</v>
      </c>
      <c r="N134" s="62">
        <f>IFERROR(SUMIFS(ROBERTO!$N$2:$N$2,ROBERTO!$H$2:$H$2,"SALIDA",ROBERTO!$J$2:$J$2,$B134),0)</f>
        <v>0</v>
      </c>
      <c r="O134" s="62">
        <f>IFERROR(SUMIFS(JUAN!$N$12:$N$19,JUAN!$H$12:$H$19,"SALIDA",JUAN!$J$12:$J$19,$B134),0)</f>
        <v>0</v>
      </c>
      <c r="P134" s="62">
        <f>IFERROR(SUMIFS('NORMA SANCHEZ'!$N$15:$N$18,'NORMA SANCHEZ'!$H$15:$H$18,"SALIDA",'NORMA SANCHEZ'!$J$15:$J$18,$B134),0)</f>
        <v>0</v>
      </c>
      <c r="Q134" s="62">
        <f>IFERROR(SUMIFS('JOSE CARLOS'!$N$17:$N$23,'JOSE CARLOS'!$H$17:$H$23,"SALIDA",'JOSE CARLOS'!$J$17:$J$23,$B134),0)</f>
        <v>0</v>
      </c>
      <c r="R134" s="62">
        <f>IFERROR(SUMIFS('LUIS ENRIQUE '!$N$22:$N$29,'LUIS ENRIQUE '!$H$22:$H$29,"SALIDA",'LUIS ENRIQUE '!$J$22:$J$29,$B134),0)</f>
        <v>0</v>
      </c>
      <c r="S134" s="62">
        <f>IFERROR(SUMIFS(CESARIA!$N$16:$N$18,CESARIA!$H$16:$H$18,"SALIDA",CESARIA!$J$16:$J$18,$B134),0)</f>
        <v>0</v>
      </c>
      <c r="T134" s="62">
        <f>IFERROR(SUMIFS(ALAN!$N$15:$N$25,ALAN!$H$15:$H$25,"SALIDA",ALAN!$J$15:$J$25,$B134),0)</f>
        <v>0</v>
      </c>
      <c r="U134" s="62">
        <f>IFERROR(SUMIFS(ELVIA!$N$7:$N$12,ELVIA!$H$7:$H$12,"SALIDA",ELVIA!$J$7:$J$12,$B134),0)</f>
        <v>0</v>
      </c>
      <c r="V134" s="62">
        <f>IFERROR(SUMIFS(CAJA!$N$587:$N$1165,CAJA!$H$587:$H$1165,"SALIDA",CAJA!$J$587:$J$1165,$B134),0)</f>
        <v>0</v>
      </c>
      <c r="W134" s="62">
        <f>IFERROR(SUMIFS('CAJA TIGRES'!$N$140:$N$302,'CAJA TIGRES'!$H$140:$H$302,"SALIDA",'CAJA TIGRES'!$J$140:$J$302,$B134),0)</f>
        <v>0</v>
      </c>
      <c r="X134" s="62">
        <f>IFERROR(SUMIFS(RESERVA!$N$2:$N$2,RESERVA!$H$2:$H$2,"SALIDA",RESERVA!$J$2:$J$2,$B134),0)</f>
        <v>0</v>
      </c>
      <c r="Y134" s="96">
        <f t="shared" si="24"/>
        <v>0</v>
      </c>
      <c r="Z134" s="96">
        <f>Y134+'ENE25'!Z134</f>
        <v>0</v>
      </c>
    </row>
    <row r="135" spans="1:26" x14ac:dyDescent="0.3">
      <c r="B135" s="63" t="s">
        <v>280</v>
      </c>
      <c r="C135" s="62">
        <f>IFERROR(SUMIFS('MGZ121'!$N$176:$N$312,'MGZ121'!H$176:H$312,"SALIDA",'MGZ121'!$J$176:$J$312,$B135),0)</f>
        <v>0</v>
      </c>
      <c r="D135" s="62">
        <f>IFERROR(SUMIFS('MGZ BBVA'!$N$89:$N$189,'MGZ BBVA'!$H$89:$H$189,"SALIDA",'MGZ BBVA'!$J$89:$J$189,$B135),0)</f>
        <v>671500</v>
      </c>
      <c r="E135" s="62">
        <f>IFERROR(SUMIFS('MGZ DOLARES'!$N$2:$N$2,'MGZ DOLARES'!$F$2:$F$2,"SALIDA",'MGZ DOLARES'!$J$2:$J$2,$B135),0)</f>
        <v>0</v>
      </c>
      <c r="F135" s="62">
        <f>IFERROR(SUMIFS('MGZ BAJIO'!$N$5:$N$6,'MGZ BAJIO'!$H$6,"SALIDA",'MGZ BAJIO'!$J$6,$B135),0)</f>
        <v>0</v>
      </c>
      <c r="G135" s="62">
        <f>IFERROR(SUMIFS('VICTOR BANAMEX'!$N$66:$N$106,'VICTOR BANAMEX'!$H$66:$H$106,"SALIDA",'VICTOR BANAMEX'!$J$66:$J$106,$B135),0)</f>
        <v>0</v>
      </c>
      <c r="H135" s="62">
        <f>IFERROR(SUMIFS('VICTOR BANORTE'!$N$10:$N$28,'VICTOR BANORTE'!$H$10:$H$28,"SALIDA",'VICTOR BANORTE'!$J$10:$J$28,$B135),0)</f>
        <v>0</v>
      </c>
      <c r="I135" s="62">
        <f>IFERROR(SUMIFS(RODRIGO!$N$2:$N$2,RODRIGO!$H$2:$H$2,"SALIDA",RODRIGO!$J$2:$J$2,$B135),0)</f>
        <v>0</v>
      </c>
      <c r="J135" s="62">
        <f>IFERROR(SUMIFS(MOY!$N$13:$N$21,MOY!$H$13:$H$21,"SALIDA",MOY!$J$13:$J$21,$B135),0)</f>
        <v>0</v>
      </c>
      <c r="K135" s="62">
        <f>IFERROR(SUMIFS('NORMA RUTH'!$N$13:$N$16,'NORMA RUTH'!$H$13:$H$16,"SALIDA",'NORMA RUTH'!$J$13:$J$16,$B135),0)</f>
        <v>0</v>
      </c>
      <c r="L135" s="62">
        <f>IFERROR(SUMIFS(VALERIA!$N$11:$N$13,VALERIA!$H$11:$H$13,"SALIDA",VALERIA!$J$11:$J$13,$B135),0)</f>
        <v>0</v>
      </c>
      <c r="M135" s="62">
        <f>IFERROR(SUMIFS('MANUEL BANAMEX'!$N$26:$N$29,'MANUEL BANAMEX'!$H$26:$H$29,"SALIDA",'MANUEL BANAMEX'!$J$26:$J$29,$B135),0)</f>
        <v>0</v>
      </c>
      <c r="N135" s="62">
        <f>IFERROR(SUMIFS(ROBERTO!$N$2:$N$2,ROBERTO!$H$2:$H$2,"SALIDA",ROBERTO!$J$2:$J$2,$B135),0)</f>
        <v>0</v>
      </c>
      <c r="O135" s="62">
        <f>IFERROR(SUMIFS(JUAN!$N$12:$N$19,JUAN!$H$12:$H$19,"SALIDA",JUAN!$J$12:$J$19,$B135),0)</f>
        <v>0</v>
      </c>
      <c r="P135" s="62">
        <f>IFERROR(SUMIFS('NORMA SANCHEZ'!$N$15:$N$18,'NORMA SANCHEZ'!$H$15:$H$18,"SALIDA",'NORMA SANCHEZ'!$J$15:$J$18,$B135),0)</f>
        <v>0</v>
      </c>
      <c r="Q135" s="62">
        <f>IFERROR(SUMIFS('JOSE CARLOS'!$N$17:$N$23,'JOSE CARLOS'!$H$17:$H$23,"SALIDA",'JOSE CARLOS'!$J$17:$J$23,$B135),0)</f>
        <v>0</v>
      </c>
      <c r="R135" s="62">
        <f>IFERROR(SUMIFS('LUIS ENRIQUE '!$N$22:$N$29,'LUIS ENRIQUE '!$H$22:$H$29,"SALIDA",'LUIS ENRIQUE '!$J$22:$J$29,$B135),0)</f>
        <v>0</v>
      </c>
      <c r="S135" s="62">
        <f>IFERROR(SUMIFS(CESARIA!$N$16:$N$18,CESARIA!$H$16:$H$18,"SALIDA",CESARIA!$J$16:$J$18,$B135),0)</f>
        <v>0</v>
      </c>
      <c r="T135" s="62">
        <f>IFERROR(SUMIFS(ALAN!$N$15:$N$25,ALAN!$H$15:$H$25,"SALIDA",ALAN!$J$15:$J$25,$B135),0)</f>
        <v>0</v>
      </c>
      <c r="U135" s="62">
        <f>IFERROR(SUMIFS(ELVIA!$N$7:$N$12,ELVIA!$H$7:$H$12,"SALIDA",ELVIA!$J$7:$J$12,$B135),0)</f>
        <v>0</v>
      </c>
      <c r="V135" s="62">
        <f>IFERROR(SUMIFS(CAJA!$N$587:$N$1165,CAJA!$H$587:$H$1165,"SALIDA",CAJA!$J$587:$J$1165,$B135),0)</f>
        <v>0</v>
      </c>
      <c r="W135" s="62">
        <f>IFERROR(SUMIFS('CAJA TIGRES'!$N$140:$N$302,'CAJA TIGRES'!$H$140:$H$302,"SALIDA",'CAJA TIGRES'!$J$140:$J$302,$B135),0)</f>
        <v>0</v>
      </c>
      <c r="X135" s="62">
        <f>IFERROR(SUMIFS(RESERVA!$N$2:$N$2,RESERVA!$H$2:$H$2,"SALIDA",RESERVA!$J$2:$J$2,$B135),0)</f>
        <v>0</v>
      </c>
      <c r="Y135" s="96">
        <f t="shared" si="24"/>
        <v>671500</v>
      </c>
      <c r="Z135" s="96">
        <f>Y135+'ENE25'!Z135</f>
        <v>1993833.25</v>
      </c>
    </row>
    <row r="136" spans="1:26" x14ac:dyDescent="0.3">
      <c r="B136" s="63" t="s">
        <v>178</v>
      </c>
      <c r="C136" s="62">
        <f>IFERROR(SUMIFS('MGZ121'!$N$176:$N$312,'MGZ121'!H$176:H$312,"SALIDA",'MGZ121'!$J$176:$J$312,$B136),0)</f>
        <v>0</v>
      </c>
      <c r="D136" s="62">
        <f>IFERROR(SUMIFS('MGZ BBVA'!$N$89:$N$189,'MGZ BBVA'!$H$89:$H$189,"SALIDA",'MGZ BBVA'!$J$89:$J$189,$B136),0)</f>
        <v>0</v>
      </c>
      <c r="E136" s="62">
        <f>IFERROR(SUMIFS('MGZ DOLARES'!$N$2:$N$2,'MGZ DOLARES'!$F$2:$F$2,"SALIDA",'MGZ DOLARES'!$J$2:$J$2,$B136),0)</f>
        <v>0</v>
      </c>
      <c r="F136" s="62">
        <f>IFERROR(SUMIFS('MGZ BAJIO'!$N$5:$N$6,'MGZ BAJIO'!$H$6,"SALIDA",'MGZ BAJIO'!$J$6,$B136),0)</f>
        <v>0</v>
      </c>
      <c r="G136" s="62">
        <f>IFERROR(SUMIFS('VICTOR BANAMEX'!$N$66:$N$106,'VICTOR BANAMEX'!$H$66:$H$106,"SALIDA",'VICTOR BANAMEX'!$J$66:$J$106,$B136),0)</f>
        <v>0</v>
      </c>
      <c r="H136" s="62">
        <f>IFERROR(SUMIFS('VICTOR BANORTE'!$N$10:$N$28,'VICTOR BANORTE'!$H$10:$H$28,"SALIDA",'VICTOR BANORTE'!$J$10:$J$28,$B136),0)</f>
        <v>0</v>
      </c>
      <c r="I136" s="62">
        <f>IFERROR(SUMIFS(RODRIGO!$N$2:$N$2,RODRIGO!$H$2:$H$2,"SALIDA",RODRIGO!$J$2:$J$2,$B136),0)</f>
        <v>0</v>
      </c>
      <c r="J136" s="62">
        <f>IFERROR(SUMIFS(MOY!$N$13:$N$21,MOY!$H$13:$H$21,"SALIDA",MOY!$J$13:$J$21,$B136),0)</f>
        <v>0</v>
      </c>
      <c r="K136" s="62">
        <f>IFERROR(SUMIFS('NORMA RUTH'!$N$13:$N$16,'NORMA RUTH'!$H$13:$H$16,"SALIDA",'NORMA RUTH'!$J$13:$J$16,$B136),0)</f>
        <v>0</v>
      </c>
      <c r="L136" s="62">
        <f>IFERROR(SUMIFS(VALERIA!$N$11:$N$13,VALERIA!$H$11:$H$13,"SALIDA",VALERIA!$J$11:$J$13,$B136),0)</f>
        <v>0</v>
      </c>
      <c r="M136" s="62">
        <f>IFERROR(SUMIFS('MANUEL BANAMEX'!$N$26:$N$29,'MANUEL BANAMEX'!$H$26:$H$29,"SALIDA",'MANUEL BANAMEX'!$J$26:$J$29,$B136),0)</f>
        <v>0</v>
      </c>
      <c r="N136" s="62">
        <f>IFERROR(SUMIFS(ROBERTO!$N$2:$N$2,ROBERTO!$H$2:$H$2,"SALIDA",ROBERTO!$J$2:$J$2,$B136),0)</f>
        <v>0</v>
      </c>
      <c r="O136" s="62">
        <f>IFERROR(SUMIFS(JUAN!$N$12:$N$19,JUAN!$H$12:$H$19,"SALIDA",JUAN!$J$12:$J$19,$B136),0)</f>
        <v>0</v>
      </c>
      <c r="P136" s="62">
        <f>IFERROR(SUMIFS('NORMA SANCHEZ'!$N$15:$N$18,'NORMA SANCHEZ'!$H$15:$H$18,"SALIDA",'NORMA SANCHEZ'!$J$15:$J$18,$B136),0)</f>
        <v>0</v>
      </c>
      <c r="Q136" s="62">
        <f>IFERROR(SUMIFS('JOSE CARLOS'!$N$17:$N$23,'JOSE CARLOS'!$H$17:$H$23,"SALIDA",'JOSE CARLOS'!$J$17:$J$23,$B136),0)</f>
        <v>0</v>
      </c>
      <c r="R136" s="62">
        <f>IFERROR(SUMIFS('LUIS ENRIQUE '!$N$22:$N$29,'LUIS ENRIQUE '!$H$22:$H$29,"SALIDA",'LUIS ENRIQUE '!$J$22:$J$29,$B136),0)</f>
        <v>0</v>
      </c>
      <c r="S136" s="62">
        <f>IFERROR(SUMIFS(CESARIA!$N$16:$N$18,CESARIA!$H$16:$H$18,"SALIDA",CESARIA!$J$16:$J$18,$B136),0)</f>
        <v>0</v>
      </c>
      <c r="T136" s="62">
        <f>IFERROR(SUMIFS(ALAN!$N$15:$N$25,ALAN!$H$15:$H$25,"SALIDA",ALAN!$J$15:$J$25,$B136),0)</f>
        <v>0</v>
      </c>
      <c r="U136" s="62">
        <f>IFERROR(SUMIFS(ELVIA!$N$7:$N$12,ELVIA!$H$7:$H$12,"SALIDA",ELVIA!$J$7:$J$12,$B136),0)</f>
        <v>0</v>
      </c>
      <c r="V136" s="62">
        <f>IFERROR(SUMIFS(CAJA!$N$587:$N$1165,CAJA!$H$587:$H$1165,"SALIDA",CAJA!$J$587:$J$1165,$B136),0)</f>
        <v>0</v>
      </c>
      <c r="W136" s="62">
        <f>IFERROR(SUMIFS('CAJA TIGRES'!$N$140:$N$302,'CAJA TIGRES'!$H$140:$H$302,"SALIDA",'CAJA TIGRES'!$J$140:$J$302,$B136),0)</f>
        <v>0</v>
      </c>
      <c r="X136" s="62">
        <f>IFERROR(SUMIFS(RESERVA!$N$2:$N$2,RESERVA!$H$2:$H$2,"SALIDA",RESERVA!$J$2:$J$2,$B136),0)</f>
        <v>0</v>
      </c>
      <c r="Y136" s="96">
        <f t="shared" si="24"/>
        <v>0</v>
      </c>
      <c r="Z136" s="96">
        <f>Y136+'ENE25'!Z136</f>
        <v>0</v>
      </c>
    </row>
    <row r="137" spans="1:26" x14ac:dyDescent="0.3">
      <c r="B137" s="63" t="s">
        <v>179</v>
      </c>
      <c r="C137" s="62">
        <f>IFERROR(SUMIFS('MGZ121'!$N$176:$N$312,'MGZ121'!H$176:H$312,"SALIDA",'MGZ121'!$J$176:$J$312,$B137),0)</f>
        <v>446942.5</v>
      </c>
      <c r="D137" s="62">
        <f>IFERROR(SUMIFS('MGZ BBVA'!$N$89:$N$189,'MGZ BBVA'!$H$89:$H$189,"SALIDA",'MGZ BBVA'!$J$89:$J$189,$B137),0)</f>
        <v>0</v>
      </c>
      <c r="E137" s="62">
        <f>IFERROR(SUMIFS('MGZ DOLARES'!$N$2:$N$2,'MGZ DOLARES'!$F$2:$F$2,"SALIDA",'MGZ DOLARES'!$J$2:$J$2,$B137),0)</f>
        <v>0</v>
      </c>
      <c r="F137" s="62">
        <f>IFERROR(SUMIFS('MGZ BAJIO'!$N$5:$N$6,'MGZ BAJIO'!$H$6,"SALIDA",'MGZ BAJIO'!$J$6,$B137),0)</f>
        <v>0</v>
      </c>
      <c r="G137" s="62">
        <f>IFERROR(SUMIFS('VICTOR BANAMEX'!$N$66:$N$106,'VICTOR BANAMEX'!$H$66:$H$106,"SALIDA",'VICTOR BANAMEX'!$J$66:$J$106,$B137),0)</f>
        <v>0</v>
      </c>
      <c r="H137" s="62">
        <f>IFERROR(SUMIFS('VICTOR BANORTE'!$N$10:$N$28,'VICTOR BANORTE'!$H$10:$H$28,"SALIDA",'VICTOR BANORTE'!$J$10:$J$28,$B137),0)</f>
        <v>0</v>
      </c>
      <c r="I137" s="62">
        <f>IFERROR(SUMIFS(RODRIGO!$N$2:$N$2,RODRIGO!$H$2:$H$2,"SALIDA",RODRIGO!$J$2:$J$2,$B137),0)</f>
        <v>0</v>
      </c>
      <c r="J137" s="62">
        <f>IFERROR(SUMIFS(MOY!$N$13:$N$21,MOY!$H$13:$H$21,"SALIDA",MOY!$J$13:$J$21,$B137),0)</f>
        <v>0</v>
      </c>
      <c r="K137" s="62">
        <f>IFERROR(SUMIFS('NORMA RUTH'!$N$13:$N$16,'NORMA RUTH'!$H$13:$H$16,"SALIDA",'NORMA RUTH'!$J$13:$J$16,$B137),0)</f>
        <v>0</v>
      </c>
      <c r="L137" s="62">
        <f>IFERROR(SUMIFS(VALERIA!$N$11:$N$13,VALERIA!$H$11:$H$13,"SALIDA",VALERIA!$J$11:$J$13,$B137),0)</f>
        <v>0</v>
      </c>
      <c r="M137" s="62">
        <f>IFERROR(SUMIFS('MANUEL BANAMEX'!$N$26:$N$29,'MANUEL BANAMEX'!$H$26:$H$29,"SALIDA",'MANUEL BANAMEX'!$J$26:$J$29,$B137),0)</f>
        <v>0</v>
      </c>
      <c r="N137" s="62">
        <f>IFERROR(SUMIFS(ROBERTO!$N$2:$N$2,ROBERTO!$H$2:$H$2,"SALIDA",ROBERTO!$J$2:$J$2,$B137),0)</f>
        <v>0</v>
      </c>
      <c r="O137" s="62">
        <f>IFERROR(SUMIFS(JUAN!$N$12:$N$19,JUAN!$H$12:$H$19,"SALIDA",JUAN!$J$12:$J$19,$B137),0)</f>
        <v>0</v>
      </c>
      <c r="P137" s="62">
        <f>IFERROR(SUMIFS('NORMA SANCHEZ'!$N$15:$N$18,'NORMA SANCHEZ'!$H$15:$H$18,"SALIDA",'NORMA SANCHEZ'!$J$15:$J$18,$B137),0)</f>
        <v>0</v>
      </c>
      <c r="Q137" s="62">
        <f>IFERROR(SUMIFS('JOSE CARLOS'!$N$17:$N$23,'JOSE CARLOS'!$H$17:$H$23,"SALIDA",'JOSE CARLOS'!$J$17:$J$23,$B137),0)</f>
        <v>0</v>
      </c>
      <c r="R137" s="62">
        <f>IFERROR(SUMIFS('LUIS ENRIQUE '!$N$22:$N$29,'LUIS ENRIQUE '!$H$22:$H$29,"SALIDA",'LUIS ENRIQUE '!$J$22:$J$29,$B137),0)</f>
        <v>0</v>
      </c>
      <c r="S137" s="62">
        <f>IFERROR(SUMIFS(CESARIA!$N$16:$N$18,CESARIA!$H$16:$H$18,"SALIDA",CESARIA!$J$16:$J$18,$B137),0)</f>
        <v>0</v>
      </c>
      <c r="T137" s="62">
        <f>IFERROR(SUMIFS(ALAN!$N$15:$N$25,ALAN!$H$15:$H$25,"SALIDA",ALAN!$J$15:$J$25,$B137),0)</f>
        <v>0</v>
      </c>
      <c r="U137" s="62">
        <f>IFERROR(SUMIFS(ELVIA!$N$7:$N$12,ELVIA!$H$7:$H$12,"SALIDA",ELVIA!$J$7:$J$12,$B137),0)</f>
        <v>0</v>
      </c>
      <c r="V137" s="62">
        <f>IFERROR(SUMIFS(CAJA!$N$587:$N$1165,CAJA!$H$587:$H$1165,"SALIDA",CAJA!$J$587:$J$1165,$B137),0)</f>
        <v>0</v>
      </c>
      <c r="W137" s="62">
        <f>IFERROR(SUMIFS('CAJA TIGRES'!$N$140:$N$302,'CAJA TIGRES'!$H$140:$H$302,"SALIDA",'CAJA TIGRES'!$J$140:$J$302,$B137),0)</f>
        <v>0</v>
      </c>
      <c r="X137" s="62">
        <f>IFERROR(SUMIFS(RESERVA!$N$2:$N$2,RESERVA!$H$2:$H$2,"SALIDA",RESERVA!$J$2:$J$2,$B137),0)</f>
        <v>0</v>
      </c>
      <c r="Y137" s="96">
        <f t="shared" si="24"/>
        <v>446942.5</v>
      </c>
      <c r="Z137" s="96">
        <f>Y137+'ENE25'!Z137</f>
        <v>813107.5</v>
      </c>
    </row>
    <row r="138" spans="1:26" x14ac:dyDescent="0.3">
      <c r="B138" s="63" t="s">
        <v>180</v>
      </c>
      <c r="C138" s="62">
        <f>IFERROR(SUMIFS('MGZ121'!$N$176:$N$312,'MGZ121'!H$176:H$312,"SALIDA",'MGZ121'!$J$176:$J$312,$B138),0)</f>
        <v>0</v>
      </c>
      <c r="D138" s="62">
        <f>IFERROR(SUMIFS('MGZ BBVA'!$N$89:$N$189,'MGZ BBVA'!$H$89:$H$189,"SALIDA",'MGZ BBVA'!$J$89:$J$189,$B138),0)</f>
        <v>0</v>
      </c>
      <c r="E138" s="62">
        <f>IFERROR(SUMIFS('MGZ DOLARES'!$N$2:$N$2,'MGZ DOLARES'!$F$2:$F$2,"SALIDA",'MGZ DOLARES'!$J$2:$J$2,$B138),0)</f>
        <v>0</v>
      </c>
      <c r="F138" s="62">
        <f>IFERROR(SUMIFS('MGZ BAJIO'!$N$5:$N$6,'MGZ BAJIO'!$H$6,"SALIDA",'MGZ BAJIO'!$J$6,$B138),0)</f>
        <v>0</v>
      </c>
      <c r="G138" s="62">
        <f>IFERROR(SUMIFS('VICTOR BANAMEX'!$N$66:$N$106,'VICTOR BANAMEX'!$H$66:$H$106,"SALIDA",'VICTOR BANAMEX'!$J$66:$J$106,$B138),0)</f>
        <v>0</v>
      </c>
      <c r="H138" s="62">
        <f>IFERROR(SUMIFS('VICTOR BANORTE'!$N$10:$N$28,'VICTOR BANORTE'!$H$10:$H$28,"SALIDA",'VICTOR BANORTE'!$J$10:$J$28,$B138),0)</f>
        <v>0</v>
      </c>
      <c r="I138" s="62">
        <f>IFERROR(SUMIFS(RODRIGO!$N$2:$N$2,RODRIGO!$H$2:$H$2,"SALIDA",RODRIGO!$J$2:$J$2,$B138),0)</f>
        <v>0</v>
      </c>
      <c r="J138" s="62">
        <f>IFERROR(SUMIFS(MOY!$N$13:$N$21,MOY!$H$13:$H$21,"SALIDA",MOY!$J$13:$J$21,$B138),0)</f>
        <v>0</v>
      </c>
      <c r="K138" s="62">
        <f>IFERROR(SUMIFS('NORMA RUTH'!$N$13:$N$16,'NORMA RUTH'!$H$13:$H$16,"SALIDA",'NORMA RUTH'!$J$13:$J$16,$B138),0)</f>
        <v>0</v>
      </c>
      <c r="L138" s="62">
        <f>IFERROR(SUMIFS(VALERIA!$N$11:$N$13,VALERIA!$H$11:$H$13,"SALIDA",VALERIA!$J$11:$J$13,$B138),0)</f>
        <v>0</v>
      </c>
      <c r="M138" s="62">
        <f>IFERROR(SUMIFS('MANUEL BANAMEX'!$N$26:$N$29,'MANUEL BANAMEX'!$H$26:$H$29,"SALIDA",'MANUEL BANAMEX'!$J$26:$J$29,$B138),0)</f>
        <v>0</v>
      </c>
      <c r="N138" s="62">
        <f>IFERROR(SUMIFS(ROBERTO!$N$2:$N$2,ROBERTO!$H$2:$H$2,"SALIDA",ROBERTO!$J$2:$J$2,$B138),0)</f>
        <v>0</v>
      </c>
      <c r="O138" s="62">
        <f>IFERROR(SUMIFS(JUAN!$N$12:$N$19,JUAN!$H$12:$H$19,"SALIDA",JUAN!$J$12:$J$19,$B138),0)</f>
        <v>0</v>
      </c>
      <c r="P138" s="62">
        <f>IFERROR(SUMIFS('NORMA SANCHEZ'!$N$15:$N$18,'NORMA SANCHEZ'!$H$15:$H$18,"SALIDA",'NORMA SANCHEZ'!$J$15:$J$18,$B138),0)</f>
        <v>0</v>
      </c>
      <c r="Q138" s="62">
        <f>IFERROR(SUMIFS('JOSE CARLOS'!$N$17:$N$23,'JOSE CARLOS'!$H$17:$H$23,"SALIDA",'JOSE CARLOS'!$J$17:$J$23,$B138),0)</f>
        <v>0</v>
      </c>
      <c r="R138" s="62">
        <f>IFERROR(SUMIFS('LUIS ENRIQUE '!$N$22:$N$29,'LUIS ENRIQUE '!$H$22:$H$29,"SALIDA",'LUIS ENRIQUE '!$J$22:$J$29,$B138),0)</f>
        <v>0</v>
      </c>
      <c r="S138" s="62">
        <f>IFERROR(SUMIFS(CESARIA!$N$16:$N$18,CESARIA!$H$16:$H$18,"SALIDA",CESARIA!$J$16:$J$18,$B138),0)</f>
        <v>0</v>
      </c>
      <c r="T138" s="62">
        <f>IFERROR(SUMIFS(ALAN!$N$15:$N$25,ALAN!$H$15:$H$25,"SALIDA",ALAN!$J$15:$J$25,$B138),0)</f>
        <v>0</v>
      </c>
      <c r="U138" s="62">
        <f>IFERROR(SUMIFS(ELVIA!$N$7:$N$12,ELVIA!$H$7:$H$12,"SALIDA",ELVIA!$J$7:$J$12,$B138),0)</f>
        <v>0</v>
      </c>
      <c r="V138" s="62">
        <f>IFERROR(SUMIFS(CAJA!$N$587:$N$1165,CAJA!$H$587:$H$1165,"SALIDA",CAJA!$J$587:$J$1165,$B138),0)</f>
        <v>0</v>
      </c>
      <c r="W138" s="62">
        <f>IFERROR(SUMIFS('CAJA TIGRES'!$N$140:$N$302,'CAJA TIGRES'!$H$140:$H$302,"SALIDA",'CAJA TIGRES'!$J$140:$J$302,$B138),0)</f>
        <v>0</v>
      </c>
      <c r="X138" s="62">
        <f>IFERROR(SUMIFS(RESERVA!$N$2:$N$2,RESERVA!$H$2:$H$2,"SALIDA",RESERVA!$J$2:$J$2,$B138),0)</f>
        <v>0</v>
      </c>
      <c r="Y138" s="96">
        <f t="shared" si="24"/>
        <v>0</v>
      </c>
      <c r="Z138" s="96">
        <f>Y138+'ENE25'!Z138</f>
        <v>705766.25</v>
      </c>
    </row>
    <row r="139" spans="1:26" x14ac:dyDescent="0.3">
      <c r="B139" s="63" t="s">
        <v>181</v>
      </c>
      <c r="C139" s="62">
        <f>IFERROR(SUMIFS('MGZ121'!$N$176:$N$312,'MGZ121'!H$176:H$312,"SALIDA",'MGZ121'!$J$176:$J$312,$B139),0)</f>
        <v>190587.5</v>
      </c>
      <c r="D139" s="62">
        <f>IFERROR(SUMIFS('MGZ BBVA'!$N$89:$N$189,'MGZ BBVA'!$H$89:$H$189,"SALIDA",'MGZ BBVA'!$J$89:$J$189,$B139),0)</f>
        <v>0</v>
      </c>
      <c r="E139" s="62">
        <f>IFERROR(SUMIFS('MGZ DOLARES'!$N$2:$N$2,'MGZ DOLARES'!$F$2:$F$2,"SALIDA",'MGZ DOLARES'!$J$2:$J$2,$B139),0)</f>
        <v>0</v>
      </c>
      <c r="F139" s="62">
        <f>IFERROR(SUMIFS('MGZ BAJIO'!$N$5:$N$6,'MGZ BAJIO'!$H$6,"SALIDA",'MGZ BAJIO'!$J$6,$B139),0)</f>
        <v>0</v>
      </c>
      <c r="G139" s="62">
        <f>IFERROR(SUMIFS('VICTOR BANAMEX'!$N$66:$N$106,'VICTOR BANAMEX'!$H$66:$H$106,"SALIDA",'VICTOR BANAMEX'!$J$66:$J$106,$B139),0)</f>
        <v>0</v>
      </c>
      <c r="H139" s="62">
        <f>IFERROR(SUMIFS('VICTOR BANORTE'!$N$10:$N$28,'VICTOR BANORTE'!$H$10:$H$28,"SALIDA",'VICTOR BANORTE'!$J$10:$J$28,$B139),0)</f>
        <v>0</v>
      </c>
      <c r="I139" s="62">
        <f>IFERROR(SUMIFS(RODRIGO!$N$2:$N$2,RODRIGO!$H$2:$H$2,"SALIDA",RODRIGO!$J$2:$J$2,$B139),0)</f>
        <v>0</v>
      </c>
      <c r="J139" s="62">
        <f>IFERROR(SUMIFS(MOY!$N$13:$N$21,MOY!$H$13:$H$21,"SALIDA",MOY!$J$13:$J$21,$B139),0)</f>
        <v>0</v>
      </c>
      <c r="K139" s="62">
        <f>IFERROR(SUMIFS('NORMA RUTH'!$N$13:$N$16,'NORMA RUTH'!$H$13:$H$16,"SALIDA",'NORMA RUTH'!$J$13:$J$16,$B139),0)</f>
        <v>0</v>
      </c>
      <c r="L139" s="62">
        <f>IFERROR(SUMIFS(VALERIA!$N$11:$N$13,VALERIA!$H$11:$H$13,"SALIDA",VALERIA!$J$11:$J$13,$B139),0)</f>
        <v>0</v>
      </c>
      <c r="M139" s="62">
        <f>IFERROR(SUMIFS('MANUEL BANAMEX'!$N$26:$N$29,'MANUEL BANAMEX'!$H$26:$H$29,"SALIDA",'MANUEL BANAMEX'!$J$26:$J$29,$B139),0)</f>
        <v>0</v>
      </c>
      <c r="N139" s="62">
        <f>IFERROR(SUMIFS(ROBERTO!$N$2:$N$2,ROBERTO!$H$2:$H$2,"SALIDA",ROBERTO!$J$2:$J$2,$B139),0)</f>
        <v>0</v>
      </c>
      <c r="O139" s="62">
        <f>IFERROR(SUMIFS(JUAN!$N$12:$N$19,JUAN!$H$12:$H$19,"SALIDA",JUAN!$J$12:$J$19,$B139),0)</f>
        <v>0</v>
      </c>
      <c r="P139" s="62">
        <f>IFERROR(SUMIFS('NORMA SANCHEZ'!$N$15:$N$18,'NORMA SANCHEZ'!$H$15:$H$18,"SALIDA",'NORMA SANCHEZ'!$J$15:$J$18,$B139),0)</f>
        <v>0</v>
      </c>
      <c r="Q139" s="62">
        <f>IFERROR(SUMIFS('JOSE CARLOS'!$N$17:$N$23,'JOSE CARLOS'!$H$17:$H$23,"SALIDA",'JOSE CARLOS'!$J$17:$J$23,$B139),0)</f>
        <v>0</v>
      </c>
      <c r="R139" s="62">
        <f>IFERROR(SUMIFS('LUIS ENRIQUE '!$N$22:$N$29,'LUIS ENRIQUE '!$H$22:$H$29,"SALIDA",'LUIS ENRIQUE '!$J$22:$J$29,$B139),0)</f>
        <v>0</v>
      </c>
      <c r="S139" s="62">
        <f>IFERROR(SUMIFS(CESARIA!$N$16:$N$18,CESARIA!$H$16:$H$18,"SALIDA",CESARIA!$J$16:$J$18,$B139),0)</f>
        <v>0</v>
      </c>
      <c r="T139" s="62">
        <f>IFERROR(SUMIFS(ALAN!$N$15:$N$25,ALAN!$H$15:$H$25,"SALIDA",ALAN!$J$15:$J$25,$B139),0)</f>
        <v>0</v>
      </c>
      <c r="U139" s="62">
        <f>IFERROR(SUMIFS(ELVIA!$N$7:$N$12,ELVIA!$H$7:$H$12,"SALIDA",ELVIA!$J$7:$J$12,$B139),0)</f>
        <v>0</v>
      </c>
      <c r="V139" s="62">
        <f>IFERROR(SUMIFS(CAJA!$N$587:$N$1165,CAJA!$H$587:$H$1165,"SALIDA",CAJA!$J$587:$J$1165,$B139),0)</f>
        <v>0</v>
      </c>
      <c r="W139" s="62">
        <f>IFERROR(SUMIFS('CAJA TIGRES'!$N$140:$N$302,'CAJA TIGRES'!$H$140:$H$302,"SALIDA",'CAJA TIGRES'!$J$140:$J$302,$B139),0)</f>
        <v>0</v>
      </c>
      <c r="X139" s="62">
        <f>IFERROR(SUMIFS(RESERVA!$N$2:$N$2,RESERVA!$H$2:$H$2,"SALIDA",RESERVA!$J$2:$J$2,$B139),0)</f>
        <v>0</v>
      </c>
      <c r="Y139" s="96">
        <f t="shared" si="24"/>
        <v>190587.5</v>
      </c>
      <c r="Z139" s="96">
        <f>Y139+'ENE25'!Z139</f>
        <v>764227.5</v>
      </c>
    </row>
    <row r="140" spans="1:26" x14ac:dyDescent="0.3">
      <c r="B140" s="63" t="s">
        <v>182</v>
      </c>
      <c r="C140" s="62">
        <f>IFERROR(SUMIFS('MGZ121'!$N$176:$N$312,'MGZ121'!H$176:H$312,"SALIDA",'MGZ121'!$J$176:$J$312,$B140),0)</f>
        <v>1580</v>
      </c>
      <c r="D140" s="62">
        <f>IFERROR(SUMIFS('MGZ BBVA'!$N$89:$N$189,'MGZ BBVA'!$H$89:$H$189,"SALIDA",'MGZ BBVA'!$J$89:$J$189,$B140),0)</f>
        <v>0</v>
      </c>
      <c r="E140" s="62">
        <f>IFERROR(SUMIFS('MGZ DOLARES'!$N$2:$N$2,'MGZ DOLARES'!$F$2:$F$2,"SALIDA",'MGZ DOLARES'!$J$2:$J$2,$B140),0)</f>
        <v>0</v>
      </c>
      <c r="F140" s="62">
        <f>IFERROR(SUMIFS('MGZ BAJIO'!$N$5:$N$6,'MGZ BAJIO'!$H$6,"SALIDA",'MGZ BAJIO'!$J$6,$B140),0)</f>
        <v>0</v>
      </c>
      <c r="G140" s="62">
        <f>IFERROR(SUMIFS('VICTOR BANAMEX'!$N$66:$N$106,'VICTOR BANAMEX'!$H$66:$H$106,"SALIDA",'VICTOR BANAMEX'!$J$66:$J$106,$B140),0)</f>
        <v>0</v>
      </c>
      <c r="H140" s="62">
        <f>IFERROR(SUMIFS('VICTOR BANORTE'!$N$10:$N$28,'VICTOR BANORTE'!$H$10:$H$28,"SALIDA",'VICTOR BANORTE'!$J$10:$J$28,$B140),0)</f>
        <v>0</v>
      </c>
      <c r="I140" s="62">
        <f>IFERROR(SUMIFS(RODRIGO!$N$2:$N$2,RODRIGO!$H$2:$H$2,"SALIDA",RODRIGO!$J$2:$J$2,$B140),0)</f>
        <v>0</v>
      </c>
      <c r="J140" s="62">
        <f>IFERROR(SUMIFS(MOY!$N$13:$N$21,MOY!$H$13:$H$21,"SALIDA",MOY!$J$13:$J$21,$B140),0)</f>
        <v>0</v>
      </c>
      <c r="K140" s="62">
        <f>IFERROR(SUMIFS('NORMA RUTH'!$N$13:$N$16,'NORMA RUTH'!$H$13:$H$16,"SALIDA",'NORMA RUTH'!$J$13:$J$16,$B140),0)</f>
        <v>0</v>
      </c>
      <c r="L140" s="62">
        <f>IFERROR(SUMIFS(VALERIA!$N$11:$N$13,VALERIA!$H$11:$H$13,"SALIDA",VALERIA!$J$11:$J$13,$B140),0)</f>
        <v>0</v>
      </c>
      <c r="M140" s="62">
        <f>IFERROR(SUMIFS('MANUEL BANAMEX'!$N$26:$N$29,'MANUEL BANAMEX'!$H$26:$H$29,"SALIDA",'MANUEL BANAMEX'!$J$26:$J$29,$B140),0)</f>
        <v>0</v>
      </c>
      <c r="N140" s="62">
        <f>IFERROR(SUMIFS(ROBERTO!$N$2:$N$2,ROBERTO!$H$2:$H$2,"SALIDA",ROBERTO!$J$2:$J$2,$B140),0)</f>
        <v>0</v>
      </c>
      <c r="O140" s="62">
        <f>IFERROR(SUMIFS(JUAN!$N$12:$N$19,JUAN!$H$12:$H$19,"SALIDA",JUAN!$J$12:$J$19,$B140),0)</f>
        <v>0</v>
      </c>
      <c r="P140" s="62">
        <f>IFERROR(SUMIFS('NORMA SANCHEZ'!$N$15:$N$18,'NORMA SANCHEZ'!$H$15:$H$18,"SALIDA",'NORMA SANCHEZ'!$J$15:$J$18,$B140),0)</f>
        <v>0</v>
      </c>
      <c r="Q140" s="62">
        <f>IFERROR(SUMIFS('JOSE CARLOS'!$N$17:$N$23,'JOSE CARLOS'!$H$17:$H$23,"SALIDA",'JOSE CARLOS'!$J$17:$J$23,$B140),0)</f>
        <v>0</v>
      </c>
      <c r="R140" s="62">
        <f>IFERROR(SUMIFS('LUIS ENRIQUE '!$N$22:$N$29,'LUIS ENRIQUE '!$H$22:$H$29,"SALIDA",'LUIS ENRIQUE '!$J$22:$J$29,$B140),0)</f>
        <v>0</v>
      </c>
      <c r="S140" s="62">
        <f>IFERROR(SUMIFS(CESARIA!$N$16:$N$18,CESARIA!$H$16:$H$18,"SALIDA",CESARIA!$J$16:$J$18,$B140),0)</f>
        <v>0</v>
      </c>
      <c r="T140" s="62">
        <f>IFERROR(SUMIFS(ALAN!$N$15:$N$25,ALAN!$H$15:$H$25,"SALIDA",ALAN!$J$15:$J$25,$B140),0)</f>
        <v>0</v>
      </c>
      <c r="U140" s="62">
        <f>IFERROR(SUMIFS(ELVIA!$N$7:$N$12,ELVIA!$H$7:$H$12,"SALIDA",ELVIA!$J$7:$J$12,$B140),0)</f>
        <v>0</v>
      </c>
      <c r="V140" s="62">
        <f>IFERROR(SUMIFS(CAJA!$N$587:$N$1165,CAJA!$H$587:$H$1165,"SALIDA",CAJA!$J$587:$J$1165,$B140),0)</f>
        <v>0</v>
      </c>
      <c r="W140" s="62">
        <f>IFERROR(SUMIFS('CAJA TIGRES'!$N$140:$N$302,'CAJA TIGRES'!$H$140:$H$302,"SALIDA",'CAJA TIGRES'!$J$140:$J$302,$B140),0)</f>
        <v>0</v>
      </c>
      <c r="X140" s="62">
        <f>IFERROR(SUMIFS(RESERVA!$N$2:$N$2,RESERVA!$H$2:$H$2,"SALIDA",RESERVA!$J$2:$J$2,$B140),0)</f>
        <v>0</v>
      </c>
      <c r="Y140" s="96">
        <f t="shared" si="24"/>
        <v>1580</v>
      </c>
      <c r="Z140" s="96">
        <f>Y140+'ENE25'!Z140</f>
        <v>612151.25</v>
      </c>
    </row>
    <row r="141" spans="1:26" x14ac:dyDescent="0.3">
      <c r="B141" s="63" t="s">
        <v>183</v>
      </c>
      <c r="C141" s="62">
        <f>IFERROR(SUMIFS('MGZ121'!$N$176:$N$312,'MGZ121'!H$176:H$312,"SALIDA",'MGZ121'!$J$176:$J$312,$B141),0)</f>
        <v>910968.75</v>
      </c>
      <c r="D141" s="62">
        <f>IFERROR(SUMIFS('MGZ BBVA'!$N$89:$N$189,'MGZ BBVA'!$H$89:$H$189,"SALIDA",'MGZ BBVA'!$J$89:$J$189,$B141),0)</f>
        <v>0</v>
      </c>
      <c r="E141" s="62">
        <f>IFERROR(SUMIFS('MGZ DOLARES'!$N$2:$N$2,'MGZ DOLARES'!$F$2:$F$2,"SALIDA",'MGZ DOLARES'!$J$2:$J$2,$B141),0)</f>
        <v>0</v>
      </c>
      <c r="F141" s="62">
        <f>IFERROR(SUMIFS('MGZ BAJIO'!$N$5:$N$6,'MGZ BAJIO'!$H$6,"SALIDA",'MGZ BAJIO'!$J$6,$B141),0)</f>
        <v>0</v>
      </c>
      <c r="G141" s="62">
        <f>IFERROR(SUMIFS('VICTOR BANAMEX'!$N$66:$N$106,'VICTOR BANAMEX'!$H$66:$H$106,"SALIDA",'VICTOR BANAMEX'!$J$66:$J$106,$B141),0)</f>
        <v>0</v>
      </c>
      <c r="H141" s="62">
        <f>IFERROR(SUMIFS('VICTOR BANORTE'!$N$10:$N$28,'VICTOR BANORTE'!$H$10:$H$28,"SALIDA",'VICTOR BANORTE'!$J$10:$J$28,$B141),0)</f>
        <v>0</v>
      </c>
      <c r="I141" s="62">
        <f>IFERROR(SUMIFS(RODRIGO!$N$2:$N$2,RODRIGO!$H$2:$H$2,"SALIDA",RODRIGO!$J$2:$J$2,$B141),0)</f>
        <v>0</v>
      </c>
      <c r="J141" s="62">
        <f>IFERROR(SUMIFS(MOY!$N$13:$N$21,MOY!$H$13:$H$21,"SALIDA",MOY!$J$13:$J$21,$B141),0)</f>
        <v>0</v>
      </c>
      <c r="K141" s="62">
        <f>IFERROR(SUMIFS('NORMA RUTH'!$N$13:$N$16,'NORMA RUTH'!$H$13:$H$16,"SALIDA",'NORMA RUTH'!$J$13:$J$16,$B141),0)</f>
        <v>0</v>
      </c>
      <c r="L141" s="62">
        <f>IFERROR(SUMIFS(VALERIA!$N$11:$N$13,VALERIA!$H$11:$H$13,"SALIDA",VALERIA!$J$11:$J$13,$B141),0)</f>
        <v>0</v>
      </c>
      <c r="M141" s="62">
        <f>IFERROR(SUMIFS('MANUEL BANAMEX'!$N$26:$N$29,'MANUEL BANAMEX'!$H$26:$H$29,"SALIDA",'MANUEL BANAMEX'!$J$26:$J$29,$B141),0)</f>
        <v>0</v>
      </c>
      <c r="N141" s="62">
        <f>IFERROR(SUMIFS(ROBERTO!$N$2:$N$2,ROBERTO!$H$2:$H$2,"SALIDA",ROBERTO!$J$2:$J$2,$B141),0)</f>
        <v>0</v>
      </c>
      <c r="O141" s="62">
        <f>IFERROR(SUMIFS(JUAN!$N$12:$N$19,JUAN!$H$12:$H$19,"SALIDA",JUAN!$J$12:$J$19,$B141),0)</f>
        <v>0</v>
      </c>
      <c r="P141" s="62">
        <f>IFERROR(SUMIFS('NORMA SANCHEZ'!$N$15:$N$18,'NORMA SANCHEZ'!$H$15:$H$18,"SALIDA",'NORMA SANCHEZ'!$J$15:$J$18,$B141),0)</f>
        <v>0</v>
      </c>
      <c r="Q141" s="62">
        <f>IFERROR(SUMIFS('JOSE CARLOS'!$N$17:$N$23,'JOSE CARLOS'!$H$17:$H$23,"SALIDA",'JOSE CARLOS'!$J$17:$J$23,$B141),0)</f>
        <v>0</v>
      </c>
      <c r="R141" s="62">
        <f>IFERROR(SUMIFS('LUIS ENRIQUE '!$N$22:$N$29,'LUIS ENRIQUE '!$H$22:$H$29,"SALIDA",'LUIS ENRIQUE '!$J$22:$J$29,$B141),0)</f>
        <v>0</v>
      </c>
      <c r="S141" s="62">
        <f>IFERROR(SUMIFS(CESARIA!$N$16:$N$18,CESARIA!$H$16:$H$18,"SALIDA",CESARIA!$J$16:$J$18,$B141),0)</f>
        <v>0</v>
      </c>
      <c r="T141" s="62">
        <f>IFERROR(SUMIFS(ALAN!$N$15:$N$25,ALAN!$H$15:$H$25,"SALIDA",ALAN!$J$15:$J$25,$B141),0)</f>
        <v>0</v>
      </c>
      <c r="U141" s="62">
        <f>IFERROR(SUMIFS(ELVIA!$N$7:$N$12,ELVIA!$H$7:$H$12,"SALIDA",ELVIA!$J$7:$J$12,$B141),0)</f>
        <v>0</v>
      </c>
      <c r="V141" s="62">
        <f>IFERROR(SUMIFS(CAJA!$N$587:$N$1165,CAJA!$H$587:$H$1165,"SALIDA",CAJA!$J$587:$J$1165,$B141),0)</f>
        <v>0</v>
      </c>
      <c r="W141" s="62">
        <f>IFERROR(SUMIFS('CAJA TIGRES'!$N$140:$N$302,'CAJA TIGRES'!$H$140:$H$302,"SALIDA",'CAJA TIGRES'!$J$140:$J$302,$B141),0)</f>
        <v>0</v>
      </c>
      <c r="X141" s="62">
        <f>IFERROR(SUMIFS(RESERVA!$N$2:$N$2,RESERVA!$H$2:$H$2,"SALIDA",RESERVA!$J$2:$J$2,$B141),0)</f>
        <v>0</v>
      </c>
      <c r="Y141" s="96">
        <f t="shared" si="24"/>
        <v>910968.75</v>
      </c>
      <c r="Z141" s="96">
        <f>Y141+'ENE25'!Z141</f>
        <v>1627005</v>
      </c>
    </row>
    <row r="142" spans="1:26" x14ac:dyDescent="0.3">
      <c r="B142" s="63" t="s">
        <v>184</v>
      </c>
      <c r="C142" s="62">
        <f>IFERROR(SUMIFS('MGZ121'!$N$176:$N$312,'MGZ121'!H$176:H$312,"SALIDA",'MGZ121'!$J$176:$J$312,$B142),0)</f>
        <v>800862.5</v>
      </c>
      <c r="D142" s="62">
        <f>IFERROR(SUMIFS('MGZ BBVA'!$N$89:$N$189,'MGZ BBVA'!$H$89:$H$189,"SALIDA",'MGZ BBVA'!$J$89:$J$189,$B142),0)</f>
        <v>0</v>
      </c>
      <c r="E142" s="62">
        <f>IFERROR(SUMIFS('MGZ DOLARES'!$N$2:$N$2,'MGZ DOLARES'!$F$2:$F$2,"SALIDA",'MGZ DOLARES'!$J$2:$J$2,$B142),0)</f>
        <v>0</v>
      </c>
      <c r="F142" s="62">
        <f>IFERROR(SUMIFS('MGZ BAJIO'!$N$5:$N$6,'MGZ BAJIO'!$H$6,"SALIDA",'MGZ BAJIO'!$J$6,$B142),0)</f>
        <v>0</v>
      </c>
      <c r="G142" s="62">
        <f>IFERROR(SUMIFS('VICTOR BANAMEX'!$N$66:$N$106,'VICTOR BANAMEX'!$H$66:$H$106,"SALIDA",'VICTOR BANAMEX'!$J$66:$J$106,$B142),0)</f>
        <v>0</v>
      </c>
      <c r="H142" s="62">
        <f>IFERROR(SUMIFS('VICTOR BANORTE'!$N$10:$N$28,'VICTOR BANORTE'!$H$10:$H$28,"SALIDA",'VICTOR BANORTE'!$J$10:$J$28,$B142),0)</f>
        <v>0</v>
      </c>
      <c r="I142" s="62">
        <f>IFERROR(SUMIFS(RODRIGO!$N$2:$N$2,RODRIGO!$H$2:$H$2,"SALIDA",RODRIGO!$J$2:$J$2,$B142),0)</f>
        <v>0</v>
      </c>
      <c r="J142" s="62">
        <f>IFERROR(SUMIFS(MOY!$N$13:$N$21,MOY!$H$13:$H$21,"SALIDA",MOY!$J$13:$J$21,$B142),0)</f>
        <v>0</v>
      </c>
      <c r="K142" s="62">
        <f>IFERROR(SUMIFS('NORMA RUTH'!$N$13:$N$16,'NORMA RUTH'!$H$13:$H$16,"SALIDA",'NORMA RUTH'!$J$13:$J$16,$B142),0)</f>
        <v>0</v>
      </c>
      <c r="L142" s="62">
        <f>IFERROR(SUMIFS(VALERIA!$N$11:$N$13,VALERIA!$H$11:$H$13,"SALIDA",VALERIA!$J$11:$J$13,$B142),0)</f>
        <v>0</v>
      </c>
      <c r="M142" s="62">
        <f>IFERROR(SUMIFS('MANUEL BANAMEX'!$N$26:$N$29,'MANUEL BANAMEX'!$H$26:$H$29,"SALIDA",'MANUEL BANAMEX'!$J$26:$J$29,$B142),0)</f>
        <v>0</v>
      </c>
      <c r="N142" s="62">
        <f>IFERROR(SUMIFS(ROBERTO!$N$2:$N$2,ROBERTO!$H$2:$H$2,"SALIDA",ROBERTO!$J$2:$J$2,$B142),0)</f>
        <v>0</v>
      </c>
      <c r="O142" s="62">
        <f>IFERROR(SUMIFS(JUAN!$N$12:$N$19,JUAN!$H$12:$H$19,"SALIDA",JUAN!$J$12:$J$19,$B142),0)</f>
        <v>0</v>
      </c>
      <c r="P142" s="62">
        <f>IFERROR(SUMIFS('NORMA SANCHEZ'!$N$15:$N$18,'NORMA SANCHEZ'!$H$15:$H$18,"SALIDA",'NORMA SANCHEZ'!$J$15:$J$18,$B142),0)</f>
        <v>0</v>
      </c>
      <c r="Q142" s="62">
        <f>IFERROR(SUMIFS('JOSE CARLOS'!$N$17:$N$23,'JOSE CARLOS'!$H$17:$H$23,"SALIDA",'JOSE CARLOS'!$J$17:$J$23,$B142),0)</f>
        <v>0</v>
      </c>
      <c r="R142" s="62">
        <f>IFERROR(SUMIFS('LUIS ENRIQUE '!$N$22:$N$29,'LUIS ENRIQUE '!$H$22:$H$29,"SALIDA",'LUIS ENRIQUE '!$J$22:$J$29,$B142),0)</f>
        <v>0</v>
      </c>
      <c r="S142" s="62">
        <f>IFERROR(SUMIFS(CESARIA!$N$16:$N$18,CESARIA!$H$16:$H$18,"SALIDA",CESARIA!$J$16:$J$18,$B142),0)</f>
        <v>0</v>
      </c>
      <c r="T142" s="62">
        <f>IFERROR(SUMIFS(ALAN!$N$15:$N$25,ALAN!$H$15:$H$25,"SALIDA",ALAN!$J$15:$J$25,$B142),0)</f>
        <v>0</v>
      </c>
      <c r="U142" s="62">
        <f>IFERROR(SUMIFS(ELVIA!$N$7:$N$12,ELVIA!$H$7:$H$12,"SALIDA",ELVIA!$J$7:$J$12,$B142),0)</f>
        <v>0</v>
      </c>
      <c r="V142" s="62">
        <f>IFERROR(SUMIFS(CAJA!$N$587:$N$1165,CAJA!$H$587:$H$1165,"SALIDA",CAJA!$J$587:$J$1165,$B142),0)</f>
        <v>0</v>
      </c>
      <c r="W142" s="62">
        <f>IFERROR(SUMIFS('CAJA TIGRES'!$N$140:$N$302,'CAJA TIGRES'!$H$140:$H$302,"SALIDA",'CAJA TIGRES'!$J$140:$J$302,$B142),0)</f>
        <v>0</v>
      </c>
      <c r="X142" s="62">
        <f>IFERROR(SUMIFS(RESERVA!$N$2:$N$2,RESERVA!$H$2:$H$2,"SALIDA",RESERVA!$J$2:$J$2,$B142),0)</f>
        <v>0</v>
      </c>
      <c r="Y142" s="96">
        <f t="shared" si="24"/>
        <v>800862.5</v>
      </c>
      <c r="Z142" s="96">
        <f>Y142+'ENE25'!Z142</f>
        <v>811725</v>
      </c>
    </row>
    <row r="143" spans="1:26" x14ac:dyDescent="0.3">
      <c r="A143">
        <v>12.2</v>
      </c>
      <c r="B143" s="63" t="s">
        <v>33</v>
      </c>
      <c r="C143" s="62">
        <f>IFERROR(SUMIFS('MGZ121'!$N$176:$N$312,'MGZ121'!H$176:H$312,"SALIDA",'MGZ121'!$J$176:$J$312,$B143),0)</f>
        <v>106735.23</v>
      </c>
      <c r="D143" s="62">
        <f>IFERROR(SUMIFS('MGZ BBVA'!$N$89:$N$189,'MGZ BBVA'!$H$89:$H$189,"SALIDA",'MGZ BBVA'!$J$89:$J$189,$B143),0)</f>
        <v>138588.04</v>
      </c>
      <c r="E143" s="62">
        <f>IFERROR(SUMIFS('MGZ DOLARES'!$N$2:$N$2,'MGZ DOLARES'!$F$2:$F$2,"SALIDA",'MGZ DOLARES'!$J$2:$J$2,$B143),0)</f>
        <v>0</v>
      </c>
      <c r="F143" s="62">
        <f>IFERROR(SUMIFS('MGZ BAJIO'!$N$5:$N$6,'MGZ BAJIO'!$H$6,"SALIDA",'MGZ BAJIO'!$J$6,$B143),0)</f>
        <v>0</v>
      </c>
      <c r="G143" s="62">
        <f>IFERROR(SUMIFS('VICTOR BANAMEX'!$N$66:$N$106,'VICTOR BANAMEX'!$H$66:$H$106,"SALIDA",'VICTOR BANAMEX'!$J$66:$J$106,$B143),0)</f>
        <v>0</v>
      </c>
      <c r="H143" s="62">
        <f>IFERROR(SUMIFS('VICTOR BANORTE'!$N$10:$N$28,'VICTOR BANORTE'!$H$10:$H$28,"SALIDA",'VICTOR BANORTE'!$J$10:$J$28,$B143),0)</f>
        <v>0</v>
      </c>
      <c r="I143" s="62">
        <f>IFERROR(SUMIFS(RODRIGO!$N$2:$N$2,RODRIGO!$H$2:$H$2,"SALIDA",RODRIGO!$J$2:$J$2,$B143),0)</f>
        <v>0</v>
      </c>
      <c r="J143" s="62">
        <f>IFERROR(SUMIFS(MOY!$N$13:$N$21,MOY!$H$13:$H$21,"SALIDA",MOY!$J$13:$J$21,$B143),0)</f>
        <v>0</v>
      </c>
      <c r="K143" s="62">
        <f>IFERROR(SUMIFS('NORMA RUTH'!$N$13:$N$16,'NORMA RUTH'!$H$13:$H$16,"SALIDA",'NORMA RUTH'!$J$13:$J$16,$B143),0)</f>
        <v>0</v>
      </c>
      <c r="L143" s="62">
        <f>IFERROR(SUMIFS(VALERIA!$N$11:$N$13,VALERIA!$H$11:$H$13,"SALIDA",VALERIA!$J$11:$J$13,$B143),0)</f>
        <v>0</v>
      </c>
      <c r="M143" s="62">
        <f>IFERROR(SUMIFS('MANUEL BANAMEX'!$N$26:$N$29,'MANUEL BANAMEX'!$H$26:$H$29,"SALIDA",'MANUEL BANAMEX'!$J$26:$J$29,$B143),0)</f>
        <v>0</v>
      </c>
      <c r="N143" s="62">
        <f>IFERROR(SUMIFS(ROBERTO!$N$2:$N$2,ROBERTO!$H$2:$H$2,"SALIDA",ROBERTO!$J$2:$J$2,$B143),0)</f>
        <v>0</v>
      </c>
      <c r="O143" s="62">
        <f>IFERROR(SUMIFS(JUAN!$N$12:$N$19,JUAN!$H$12:$H$19,"SALIDA",JUAN!$J$12:$J$19,$B143),0)</f>
        <v>445000</v>
      </c>
      <c r="P143" s="62">
        <f>IFERROR(SUMIFS('NORMA SANCHEZ'!$N$15:$N$18,'NORMA SANCHEZ'!$H$15:$H$18,"SALIDA",'NORMA SANCHEZ'!$J$15:$J$18,$B143),0)</f>
        <v>0</v>
      </c>
      <c r="Q143" s="62">
        <f>IFERROR(SUMIFS('JOSE CARLOS'!$N$17:$N$23,'JOSE CARLOS'!$H$17:$H$23,"SALIDA",'JOSE CARLOS'!$J$17:$J$23,$B143),0)</f>
        <v>190000</v>
      </c>
      <c r="R143" s="62">
        <f>IFERROR(SUMIFS('LUIS ENRIQUE '!$N$22:$N$29,'LUIS ENRIQUE '!$H$22:$H$29,"SALIDA",'LUIS ENRIQUE '!$J$22:$J$29,$B143),0)</f>
        <v>670000</v>
      </c>
      <c r="S143" s="62">
        <f>IFERROR(SUMIFS(CESARIA!$N$16:$N$18,CESARIA!$H$16:$H$18,"SALIDA",CESARIA!$J$16:$J$18,$B143),0)</f>
        <v>0</v>
      </c>
      <c r="T143" s="62">
        <f>IFERROR(SUMIFS(ALAN!$N$15:$N$25,ALAN!$H$15:$H$25,"SALIDA",ALAN!$J$15:$J$25,$B143),0)</f>
        <v>910000</v>
      </c>
      <c r="U143" s="62">
        <f>IFERROR(SUMIFS(ELVIA!$N$7:$N$12,ELVIA!$H$7:$H$12,"SALIDA",ELVIA!$J$7:$J$12,$B143),0)</f>
        <v>900000</v>
      </c>
      <c r="V143" s="62">
        <f>IFERROR(SUMIFS(CAJA!$N$587:$N$1165,CAJA!$H$587:$H$1165,"SALIDA",CAJA!$J$587:$J$1165,$B143),0)</f>
        <v>0</v>
      </c>
      <c r="W143" s="62">
        <f>IFERROR(SUMIFS('CAJA TIGRES'!$N$140:$N$302,'CAJA TIGRES'!$H$140:$H$302,"SALIDA",'CAJA TIGRES'!$J$140:$J$302,$B143),0)</f>
        <v>35000</v>
      </c>
      <c r="X143" s="62">
        <f>IFERROR(SUMIFS(RESERVA!$N$2:$N$2,RESERVA!$H$2:$H$2,"SALIDA",RESERVA!$J$2:$J$2,$B143),0)</f>
        <v>0</v>
      </c>
      <c r="Y143" s="96">
        <f t="shared" si="24"/>
        <v>3395323.27</v>
      </c>
      <c r="Z143" s="96">
        <f>Y143+'ENE25'!Z143</f>
        <v>7712323.2699999996</v>
      </c>
    </row>
    <row r="144" spans="1:26" x14ac:dyDescent="0.3">
      <c r="B144" s="63" t="s">
        <v>200</v>
      </c>
      <c r="C144" s="62">
        <f>IFERROR(SUMIFS('MGZ121'!$N$176:$N$312,'MGZ121'!H$176:H$312,"SALIDA",'MGZ121'!$J$176:$J$312,$B144),0)</f>
        <v>0</v>
      </c>
      <c r="D144" s="62">
        <f>IFERROR(SUMIFS('MGZ BBVA'!$N$89:$N$189,'MGZ BBVA'!$H$89:$H$189,"SALIDA",'MGZ BBVA'!$J$89:$J$189,$B144),0)</f>
        <v>0</v>
      </c>
      <c r="E144" s="62">
        <f>IFERROR(SUMIFS('MGZ DOLARES'!$N$2:$N$2,'MGZ DOLARES'!$F$2:$F$2,"SALIDA",'MGZ DOLARES'!$J$2:$J$2,$B144),0)</f>
        <v>0</v>
      </c>
      <c r="F144" s="62">
        <f>IFERROR(SUMIFS('MGZ BAJIO'!$N$5:$N$6,'MGZ BAJIO'!$H$6,"SALIDA",'MGZ BAJIO'!$J$6,$B144),0)</f>
        <v>0</v>
      </c>
      <c r="G144" s="62">
        <f>IFERROR(SUMIFS('VICTOR BANAMEX'!$N$66:$N$106,'VICTOR BANAMEX'!$H$66:$H$106,"SALIDA",'VICTOR BANAMEX'!$J$66:$J$106,$B144),0)</f>
        <v>0</v>
      </c>
      <c r="H144" s="62">
        <f>IFERROR(SUMIFS('VICTOR BANORTE'!$N$10:$N$28,'VICTOR BANORTE'!$H$10:$H$28,"SALIDA",'VICTOR BANORTE'!$J$10:$J$28,$B144),0)</f>
        <v>0</v>
      </c>
      <c r="I144" s="62">
        <f>IFERROR(SUMIFS(RODRIGO!$N$2:$N$2,RODRIGO!$H$2:$H$2,"SALIDA",RODRIGO!$J$2:$J$2,$B144),0)</f>
        <v>0</v>
      </c>
      <c r="J144" s="62">
        <f>IFERROR(SUMIFS(MOY!$N$13:$N$21,MOY!$H$13:$H$21,"SALIDA",MOY!$J$13:$J$21,$B144),0)</f>
        <v>0</v>
      </c>
      <c r="K144" s="62">
        <f>IFERROR(SUMIFS('NORMA RUTH'!$N$13:$N$16,'NORMA RUTH'!$H$13:$H$16,"SALIDA",'NORMA RUTH'!$J$13:$J$16,$B144),0)</f>
        <v>0</v>
      </c>
      <c r="L144" s="62">
        <f>IFERROR(SUMIFS(VALERIA!$N$11:$N$13,VALERIA!$H$11:$H$13,"SALIDA",VALERIA!$J$11:$J$13,$B144),0)</f>
        <v>0</v>
      </c>
      <c r="M144" s="62">
        <f>IFERROR(SUMIFS('MANUEL BANAMEX'!$N$26:$N$29,'MANUEL BANAMEX'!$H$26:$H$29,"SALIDA",'MANUEL BANAMEX'!$J$26:$J$29,$B144),0)</f>
        <v>0</v>
      </c>
      <c r="N144" s="62">
        <f>IFERROR(SUMIFS(ROBERTO!$N$2:$N$2,ROBERTO!$H$2:$H$2,"SALIDA",ROBERTO!$J$2:$J$2,$B144),0)</f>
        <v>0</v>
      </c>
      <c r="O144" s="62">
        <f>IFERROR(SUMIFS(JUAN!$N$12:$N$19,JUAN!$H$12:$H$19,"SALIDA",JUAN!$J$12:$J$19,$B144),0)</f>
        <v>0</v>
      </c>
      <c r="P144" s="62">
        <f>IFERROR(SUMIFS('NORMA SANCHEZ'!$N$15:$N$18,'NORMA SANCHEZ'!$H$15:$H$18,"SALIDA",'NORMA SANCHEZ'!$J$15:$J$18,$B144),0)</f>
        <v>0</v>
      </c>
      <c r="Q144" s="62">
        <f>IFERROR(SUMIFS('JOSE CARLOS'!$N$17:$N$23,'JOSE CARLOS'!$H$17:$H$23,"SALIDA",'JOSE CARLOS'!$J$17:$J$23,$B144),0)</f>
        <v>0</v>
      </c>
      <c r="R144" s="62">
        <f>IFERROR(SUMIFS('LUIS ENRIQUE '!$N$22:$N$29,'LUIS ENRIQUE '!$H$22:$H$29,"SALIDA",'LUIS ENRIQUE '!$J$22:$J$29,$B144),0)</f>
        <v>0</v>
      </c>
      <c r="S144" s="62">
        <f>IFERROR(SUMIFS(CESARIA!$N$16:$N$18,CESARIA!$H$16:$H$18,"SALIDA",CESARIA!$J$16:$J$18,$B144),0)</f>
        <v>0</v>
      </c>
      <c r="T144" s="62">
        <f>IFERROR(SUMIFS(ALAN!$N$15:$N$25,ALAN!$H$15:$H$25,"SALIDA",ALAN!$J$15:$J$25,$B144),0)</f>
        <v>0</v>
      </c>
      <c r="U144" s="62">
        <f>IFERROR(SUMIFS(ELVIA!$N$7:$N$12,ELVIA!$H$7:$H$12,"SALIDA",ELVIA!$J$7:$J$12,$B144),0)</f>
        <v>0</v>
      </c>
      <c r="V144" s="62">
        <f>IFERROR(SUMIFS(CAJA!$N$587:$N$1165,CAJA!$H$587:$H$1165,"SALIDA",CAJA!$J$587:$J$1165,$B144),0)</f>
        <v>1028000</v>
      </c>
      <c r="W144" s="62">
        <f>IFERROR(SUMIFS('CAJA TIGRES'!$N$140:$N$302,'CAJA TIGRES'!$H$140:$H$302,"SALIDA",'CAJA TIGRES'!$J$140:$J$302,$B144),0)</f>
        <v>0</v>
      </c>
      <c r="X144" s="62">
        <f>IFERROR(SUMIFS(RESERVA!$N$2:$N$2,RESERVA!$H$2:$H$2,"SALIDA",RESERVA!$J$2:$J$2,$B144),0)</f>
        <v>0</v>
      </c>
      <c r="Y144" s="96">
        <f t="shared" si="24"/>
        <v>1028000</v>
      </c>
      <c r="Z144" s="96">
        <f>Y144+'ENE25'!Z144</f>
        <v>2033000</v>
      </c>
    </row>
    <row r="145" spans="1:26" x14ac:dyDescent="0.3">
      <c r="B145" s="63" t="s">
        <v>213</v>
      </c>
      <c r="C145" s="62">
        <f>IFERROR(SUMIFS('MGZ121'!$N$176:$N$312,'MGZ121'!H$176:H$312,"SALIDA",'MGZ121'!$J$176:$J$312,$B145),0)</f>
        <v>0</v>
      </c>
      <c r="D145" s="62">
        <f>IFERROR(SUMIFS('MGZ BBVA'!$N$89:$N$189,'MGZ BBVA'!$H$89:$H$189,"SALIDA",'MGZ BBVA'!$J$89:$J$189,$B145),0)</f>
        <v>0</v>
      </c>
      <c r="E145" s="62">
        <f>IFERROR(SUMIFS('MGZ DOLARES'!$N$2:$N$2,'MGZ DOLARES'!$F$2:$F$2,"SALIDA",'MGZ DOLARES'!$J$2:$J$2,$B145),0)</f>
        <v>0</v>
      </c>
      <c r="F145" s="62">
        <f>IFERROR(SUMIFS('MGZ BAJIO'!$N$5:$N$6,'MGZ BAJIO'!$H$6,"SALIDA",'MGZ BAJIO'!$J$6,$B145),0)</f>
        <v>0</v>
      </c>
      <c r="G145" s="62">
        <f>IFERROR(SUMIFS('VICTOR BANAMEX'!$N$66:$N$106,'VICTOR BANAMEX'!$H$66:$H$106,"SALIDA",'VICTOR BANAMEX'!$J$66:$J$106,$B145),0)</f>
        <v>0</v>
      </c>
      <c r="H145" s="62">
        <f>IFERROR(SUMIFS('VICTOR BANORTE'!$N$10:$N$28,'VICTOR BANORTE'!$H$10:$H$28,"SALIDA",'VICTOR BANORTE'!$J$10:$J$28,$B145),0)</f>
        <v>0</v>
      </c>
      <c r="I145" s="62">
        <f>IFERROR(SUMIFS(RODRIGO!$N$2:$N$2,RODRIGO!$H$2:$H$2,"SALIDA",RODRIGO!$J$2:$J$2,$B145),0)</f>
        <v>0</v>
      </c>
      <c r="J145" s="62">
        <f>IFERROR(SUMIFS(MOY!$N$13:$N$21,MOY!$H$13:$H$21,"SALIDA",MOY!$J$13:$J$21,$B145),0)</f>
        <v>0</v>
      </c>
      <c r="K145" s="62">
        <f>IFERROR(SUMIFS('NORMA RUTH'!$N$13:$N$16,'NORMA RUTH'!$H$13:$H$16,"SALIDA",'NORMA RUTH'!$J$13:$J$16,$B145),0)</f>
        <v>0</v>
      </c>
      <c r="L145" s="62">
        <f>IFERROR(SUMIFS(VALERIA!$N$11:$N$13,VALERIA!$H$11:$H$13,"SALIDA",VALERIA!$J$11:$J$13,$B145),0)</f>
        <v>0</v>
      </c>
      <c r="M145" s="62">
        <f>IFERROR(SUMIFS('MANUEL BANAMEX'!$N$26:$N$29,'MANUEL BANAMEX'!$H$26:$H$29,"SALIDA",'MANUEL BANAMEX'!$J$26:$J$29,$B145),0)</f>
        <v>0</v>
      </c>
      <c r="N145" s="62">
        <f>IFERROR(SUMIFS(ROBERTO!$N$2:$N$2,ROBERTO!$H$2:$H$2,"SALIDA",ROBERTO!$J$2:$J$2,$B145),0)</f>
        <v>0</v>
      </c>
      <c r="O145" s="62">
        <f>IFERROR(SUMIFS(JUAN!$N$12:$N$19,JUAN!$H$12:$H$19,"SALIDA",JUAN!$J$12:$J$19,$B145),0)</f>
        <v>0</v>
      </c>
      <c r="P145" s="62">
        <f>IFERROR(SUMIFS('NORMA SANCHEZ'!$N$15:$N$18,'NORMA SANCHEZ'!$H$15:$H$18,"SALIDA",'NORMA SANCHEZ'!$J$15:$J$18,$B145),0)</f>
        <v>0</v>
      </c>
      <c r="Q145" s="62">
        <f>IFERROR(SUMIFS('JOSE CARLOS'!$N$17:$N$23,'JOSE CARLOS'!$H$17:$H$23,"SALIDA",'JOSE CARLOS'!$J$17:$J$23,$B145),0)</f>
        <v>0</v>
      </c>
      <c r="R145" s="62">
        <f>IFERROR(SUMIFS('LUIS ENRIQUE '!$N$22:$N$29,'LUIS ENRIQUE '!$H$22:$H$29,"SALIDA",'LUIS ENRIQUE '!$J$22:$J$29,$B145),0)</f>
        <v>0</v>
      </c>
      <c r="S145" s="62">
        <f>IFERROR(SUMIFS(CESARIA!$N$16:$N$18,CESARIA!$H$16:$H$18,"SALIDA",CESARIA!$J$16:$J$18,$B145),0)</f>
        <v>0</v>
      </c>
      <c r="T145" s="62">
        <f>IFERROR(SUMIFS(ALAN!$N$15:$N$25,ALAN!$H$15:$H$25,"SALIDA",ALAN!$J$15:$J$25,$B145),0)</f>
        <v>0</v>
      </c>
      <c r="U145" s="62">
        <f>IFERROR(SUMIFS(ELVIA!$N$7:$N$12,ELVIA!$H$7:$H$12,"SALIDA",ELVIA!$J$7:$J$12,$B145),0)</f>
        <v>0</v>
      </c>
      <c r="V145" s="62">
        <f>IFERROR(SUMIFS(CAJA!$N$587:$N$1165,CAJA!$H$587:$H$1165,"SALIDA",CAJA!$J$587:$J$1165,$B145),0)</f>
        <v>0</v>
      </c>
      <c r="W145" s="62">
        <f>IFERROR(SUMIFS('CAJA TIGRES'!$N$140:$N$302,'CAJA TIGRES'!$H$140:$H$302,"SALIDA",'CAJA TIGRES'!$J$140:$J$302,$B145),0)</f>
        <v>0</v>
      </c>
      <c r="X145" s="62">
        <f>IFERROR(SUMIFS(RESERVA!$N$2:$N$2,RESERVA!$H$2:$H$2,"SALIDA",RESERVA!$J$2:$J$2,$B145),0)</f>
        <v>0</v>
      </c>
      <c r="Y145" s="96">
        <f t="shared" si="24"/>
        <v>0</v>
      </c>
      <c r="Z145" s="96">
        <f>Y145+'ENE25'!Z145</f>
        <v>0</v>
      </c>
    </row>
    <row r="146" spans="1:26" x14ac:dyDescent="0.3">
      <c r="B146" s="16" t="s">
        <v>111</v>
      </c>
      <c r="C146" s="76">
        <f>SUM(C122:C145)</f>
        <v>8120254.5899999999</v>
      </c>
      <c r="D146" s="76">
        <f t="shared" ref="D146:X146" si="25">SUM(D122:D145)</f>
        <v>1120179.57</v>
      </c>
      <c r="E146" s="76">
        <f t="shared" si="25"/>
        <v>0</v>
      </c>
      <c r="F146" s="76">
        <f t="shared" si="25"/>
        <v>0</v>
      </c>
      <c r="G146" s="76">
        <f t="shared" si="25"/>
        <v>129500</v>
      </c>
      <c r="H146" s="76">
        <f t="shared" si="25"/>
        <v>0</v>
      </c>
      <c r="I146" s="76">
        <f>SUM(I122:I145)</f>
        <v>0</v>
      </c>
      <c r="J146" s="76">
        <f t="shared" ref="J146" si="26">SUM(J122:J145)</f>
        <v>0</v>
      </c>
      <c r="K146" s="76">
        <f t="shared" si="25"/>
        <v>0</v>
      </c>
      <c r="L146" s="76">
        <f t="shared" si="25"/>
        <v>0</v>
      </c>
      <c r="M146" s="76">
        <f t="shared" si="25"/>
        <v>0</v>
      </c>
      <c r="N146" s="76">
        <f>SUM(N122:N145)</f>
        <v>0</v>
      </c>
      <c r="O146" s="76">
        <f t="shared" si="25"/>
        <v>445000</v>
      </c>
      <c r="P146" s="76">
        <f t="shared" si="25"/>
        <v>0</v>
      </c>
      <c r="Q146" s="76">
        <f t="shared" si="25"/>
        <v>191000</v>
      </c>
      <c r="R146" s="76">
        <f t="shared" si="25"/>
        <v>672500</v>
      </c>
      <c r="S146" s="76">
        <f t="shared" si="25"/>
        <v>0</v>
      </c>
      <c r="T146" s="76">
        <f t="shared" si="25"/>
        <v>910000</v>
      </c>
      <c r="U146" s="76">
        <f t="shared" si="25"/>
        <v>900000</v>
      </c>
      <c r="V146" s="76">
        <f t="shared" si="25"/>
        <v>1256000</v>
      </c>
      <c r="W146" s="76">
        <f t="shared" si="25"/>
        <v>35000</v>
      </c>
      <c r="X146" s="76">
        <f t="shared" si="25"/>
        <v>0</v>
      </c>
      <c r="Y146" s="35">
        <f>SUM(Y122:Y145)</f>
        <v>13779434.16</v>
      </c>
      <c r="Z146" s="76">
        <f t="shared" ref="Z146" si="27">SUM(Z122:Z145)</f>
        <v>25732145.509999998</v>
      </c>
    </row>
    <row r="147" spans="1:26" s="84" customFormat="1" ht="22.2" customHeight="1" x14ac:dyDescent="0.3">
      <c r="B147" s="17" t="s">
        <v>17</v>
      </c>
      <c r="C147" s="82">
        <f>C119-C146</f>
        <v>-7790754.5899999999</v>
      </c>
      <c r="D147" s="82">
        <f t="shared" ref="D147:Z147" si="28">D119-D146</f>
        <v>258398.5399999998</v>
      </c>
      <c r="E147" s="82">
        <f t="shared" si="28"/>
        <v>0</v>
      </c>
      <c r="F147" s="82">
        <f t="shared" si="28"/>
        <v>0</v>
      </c>
      <c r="G147" s="82">
        <f t="shared" si="28"/>
        <v>4252091.5299999993</v>
      </c>
      <c r="H147" s="82">
        <f t="shared" si="28"/>
        <v>208500</v>
      </c>
      <c r="I147" s="82">
        <f>I119-I146</f>
        <v>0</v>
      </c>
      <c r="J147" s="82">
        <f t="shared" si="28"/>
        <v>7200</v>
      </c>
      <c r="K147" s="82">
        <f t="shared" si="28"/>
        <v>22300</v>
      </c>
      <c r="L147" s="82">
        <f t="shared" si="28"/>
        <v>4500</v>
      </c>
      <c r="M147" s="82">
        <f t="shared" si="28"/>
        <v>1500</v>
      </c>
      <c r="N147" s="82">
        <f>N119-N146</f>
        <v>0</v>
      </c>
      <c r="O147" s="82">
        <f t="shared" si="28"/>
        <v>1942.5</v>
      </c>
      <c r="P147" s="82">
        <f t="shared" si="28"/>
        <v>0</v>
      </c>
      <c r="Q147" s="82">
        <f t="shared" si="28"/>
        <v>-412.5</v>
      </c>
      <c r="R147" s="82">
        <f t="shared" si="28"/>
        <v>-1000</v>
      </c>
      <c r="S147" s="82">
        <f t="shared" si="28"/>
        <v>1580</v>
      </c>
      <c r="T147" s="82">
        <f t="shared" si="28"/>
        <v>968.75</v>
      </c>
      <c r="U147" s="82">
        <f t="shared" si="28"/>
        <v>-99137.5</v>
      </c>
      <c r="V147" s="82">
        <f t="shared" si="28"/>
        <v>2139323.27</v>
      </c>
      <c r="W147" s="82">
        <f t="shared" si="28"/>
        <v>1018000</v>
      </c>
      <c r="X147" s="82">
        <f t="shared" si="28"/>
        <v>0</v>
      </c>
      <c r="Y147" s="82">
        <f t="shared" si="28"/>
        <v>25000</v>
      </c>
      <c r="Z147" s="83">
        <f t="shared" si="28"/>
        <v>-5000.8800000026822</v>
      </c>
    </row>
    <row r="148" spans="1:26" ht="6.45" customHeight="1" x14ac:dyDescent="0.3"/>
    <row r="149" spans="1:26" x14ac:dyDescent="0.3">
      <c r="B149" s="91" t="s">
        <v>3</v>
      </c>
      <c r="C149" s="75"/>
      <c r="D149" s="12"/>
      <c r="E149" s="12"/>
      <c r="F149" s="12"/>
      <c r="G149" s="12"/>
      <c r="H149" s="12"/>
      <c r="I149" s="12"/>
      <c r="J149" s="12"/>
      <c r="K149" s="12"/>
      <c r="L149" s="12"/>
      <c r="M149" s="12"/>
      <c r="N149" s="12"/>
      <c r="O149" s="12"/>
      <c r="P149" s="12"/>
      <c r="Q149" s="12"/>
      <c r="R149" s="12"/>
      <c r="S149" s="12"/>
      <c r="T149" s="12"/>
      <c r="U149" s="12"/>
      <c r="V149" s="12"/>
      <c r="W149" s="12"/>
      <c r="X149" s="12"/>
      <c r="Y149" s="97"/>
      <c r="Z149" s="97"/>
    </row>
    <row r="150" spans="1:26" s="180" customFormat="1" x14ac:dyDescent="0.3">
      <c r="A150" s="180">
        <v>2</v>
      </c>
      <c r="B150" s="183" t="s">
        <v>54</v>
      </c>
      <c r="C150" s="135">
        <f>SUM(C151:C157)</f>
        <v>0</v>
      </c>
      <c r="D150" s="135">
        <f t="shared" ref="D150:Z150" si="29">SUM(D151:D157)</f>
        <v>33676.74</v>
      </c>
      <c r="E150" s="135">
        <f t="shared" si="29"/>
        <v>0</v>
      </c>
      <c r="F150" s="135">
        <f t="shared" si="29"/>
        <v>0</v>
      </c>
      <c r="G150" s="135">
        <f t="shared" si="29"/>
        <v>219512.55000000002</v>
      </c>
      <c r="H150" s="135">
        <f t="shared" si="29"/>
        <v>0</v>
      </c>
      <c r="I150" s="135">
        <f t="shared" si="29"/>
        <v>0</v>
      </c>
      <c r="J150" s="135">
        <f t="shared" si="29"/>
        <v>0</v>
      </c>
      <c r="K150" s="135">
        <f t="shared" si="29"/>
        <v>0</v>
      </c>
      <c r="L150" s="135">
        <f t="shared" si="29"/>
        <v>0</v>
      </c>
      <c r="M150" s="135">
        <f t="shared" si="29"/>
        <v>0</v>
      </c>
      <c r="N150" s="135">
        <f>SUM(N151:N157)</f>
        <v>0</v>
      </c>
      <c r="O150" s="135">
        <f t="shared" si="29"/>
        <v>0</v>
      </c>
      <c r="P150" s="135">
        <f t="shared" si="29"/>
        <v>0</v>
      </c>
      <c r="Q150" s="135">
        <f t="shared" si="29"/>
        <v>0</v>
      </c>
      <c r="R150" s="135">
        <f t="shared" si="29"/>
        <v>0</v>
      </c>
      <c r="S150" s="135">
        <f t="shared" si="29"/>
        <v>0</v>
      </c>
      <c r="T150" s="135">
        <f t="shared" si="29"/>
        <v>0</v>
      </c>
      <c r="U150" s="135">
        <f t="shared" si="29"/>
        <v>0</v>
      </c>
      <c r="V150" s="135">
        <f t="shared" si="29"/>
        <v>956771.4</v>
      </c>
      <c r="W150" s="135">
        <f t="shared" si="29"/>
        <v>0</v>
      </c>
      <c r="X150" s="135">
        <f t="shared" si="29"/>
        <v>0</v>
      </c>
      <c r="Y150" s="135">
        <f t="shared" si="29"/>
        <v>1209960.69</v>
      </c>
      <c r="Z150" s="135">
        <f t="shared" si="29"/>
        <v>2256618.2171932673</v>
      </c>
    </row>
    <row r="151" spans="1:26" x14ac:dyDescent="0.3">
      <c r="A151">
        <v>2.1</v>
      </c>
      <c r="B151" s="60" t="s">
        <v>61</v>
      </c>
      <c r="C151" s="62">
        <f>IFERROR(SUMIFS('MGZ121'!$N$176:$N$312,'MGZ121'!H$176:H$312,"SALIDA",'MGZ121'!$J$176:$J$312,$B151),0)</f>
        <v>0</v>
      </c>
      <c r="D151" s="62">
        <f>IFERROR(SUMIFS('MGZ BBVA'!$N$89:$N$189,'MGZ BBVA'!$H$89:$H$189,"SALIDA",'MGZ BBVA'!$J$89:$J$189,$B151),0)</f>
        <v>0</v>
      </c>
      <c r="E151" s="62">
        <f>IFERROR(SUMIFS('MGZ DOLARES'!$N$2:$N$2,'MGZ DOLARES'!$F$2:$F$2,"SALIDA",'MGZ DOLARES'!$J$2:$J$2,$B151),0)</f>
        <v>0</v>
      </c>
      <c r="F151" s="62">
        <f>IFERROR(SUMIFS('MGZ BAJIO'!$N$5:$N$6,'MGZ BAJIO'!$H$6,"SALIDA",'MGZ BAJIO'!$J$6,$B151),0)</f>
        <v>0</v>
      </c>
      <c r="G151" s="62">
        <f>IFERROR(SUMIFS('VICTOR BANAMEX'!$N$66:$N$106,'VICTOR BANAMEX'!$H$66:$H$106,"SALIDA",'VICTOR BANAMEX'!$J$66:$J$106,$B151),0)</f>
        <v>44886.48</v>
      </c>
      <c r="H151" s="62">
        <f>IFERROR(SUMIFS('VICTOR BANORTE'!$N$10:$N$28,'VICTOR BANORTE'!$H$10:$H$28,"SALIDA",'VICTOR BANORTE'!$J$10:$J$28,$B151),0)</f>
        <v>0</v>
      </c>
      <c r="I151" s="62">
        <f>IFERROR(SUMIFS(RODRIGO!$N$2:$N$2,RODRIGO!$H$2:$H$2,"SALIDA",RODRIGO!$J$2:$J$2,$B151),0)</f>
        <v>0</v>
      </c>
      <c r="J151" s="62">
        <f>IFERROR(SUMIFS(MOY!$N$13:$N$21,MOY!$H$13:$H$21,"SALIDA",MOY!$J$13:$J$21,$B151),0)</f>
        <v>0</v>
      </c>
      <c r="K151" s="62">
        <f>IFERROR(SUMIFS('NORMA RUTH'!$N$13:$N$16,'NORMA RUTH'!$H$13:$H$16,"SALIDA",'NORMA RUTH'!$J$13:$J$16,$B151),0)</f>
        <v>0</v>
      </c>
      <c r="L151" s="62">
        <f>IFERROR(SUMIFS(VALERIA!$N$11:$N$13,VALERIA!$H$11:$H$13,"SALIDA",VALERIA!$J$11:$J$13,$B151),0)</f>
        <v>0</v>
      </c>
      <c r="M151" s="62">
        <f>IFERROR(SUMIFS('MANUEL BANAMEX'!$N$26:$N$29,'MANUEL BANAMEX'!$H$26:$H$29,"SALIDA",'MANUEL BANAMEX'!$J$26:$J$29,$B151),0)</f>
        <v>0</v>
      </c>
      <c r="N151" s="62">
        <f>IFERROR(SUMIFS(ROBERTO!$N$2:$N$2,ROBERTO!$H$2:$H$2,"SALIDA",ROBERTO!$J$2:$J$2,$B151),0)</f>
        <v>0</v>
      </c>
      <c r="O151" s="62">
        <f>IFERROR(SUMIFS(JUAN!$N$12:$N$19,JUAN!$H$12:$H$19,"SALIDA",JUAN!$J$12:$J$19,$B151),0)</f>
        <v>0</v>
      </c>
      <c r="P151" s="62">
        <f>IFERROR(SUMIFS('NORMA SANCHEZ'!$N$15:$N$18,'NORMA SANCHEZ'!$H$15:$H$18,"SALIDA",'NORMA SANCHEZ'!$J$15:$J$18,$B151),0)</f>
        <v>0</v>
      </c>
      <c r="Q151" s="62">
        <f>IFERROR(SUMIFS('JOSE CARLOS'!$N$17:$N$23,'JOSE CARLOS'!$H$17:$H$23,"SALIDA",'JOSE CARLOS'!$J$17:$J$23,$B151),0)</f>
        <v>0</v>
      </c>
      <c r="R151" s="62">
        <f>IFERROR(SUMIFS('LUIS ENRIQUE '!$N$22:$N$29,'LUIS ENRIQUE '!$H$22:$H$29,"SALIDA",'LUIS ENRIQUE '!$J$22:$J$29,$B151),0)</f>
        <v>0</v>
      </c>
      <c r="S151" s="62">
        <f>IFERROR(SUMIFS(CESARIA!$N$16:$N$18,CESARIA!$H$16:$H$18,"SALIDA",CESARIA!$J$16:$J$18,$B151),0)</f>
        <v>0</v>
      </c>
      <c r="T151" s="62">
        <f>IFERROR(SUMIFS(ALAN!$N$15:$N$25,ALAN!$H$15:$H$25,"SALIDA",ALAN!$J$15:$J$25,$B151),0)</f>
        <v>0</v>
      </c>
      <c r="U151" s="62">
        <f>IFERROR(SUMIFS(ELVIA!$N$7:$N$12,ELVIA!$H$7:$H$12,"SALIDA",ELVIA!$J$7:$J$12,$B151),0)</f>
        <v>0</v>
      </c>
      <c r="V151" s="62">
        <f>IFERROR(SUMIFS(CAJA!$N$587:$N$1165,CAJA!$H$587:$H$1165,"SALIDA",CAJA!$J$587:$J$1165,$B151),0)</f>
        <v>155224.4</v>
      </c>
      <c r="W151" s="62">
        <f>IFERROR(SUMIFS('CAJA TIGRES'!$N$140:$N$302,'CAJA TIGRES'!$H$140:$H$302,"SALIDA",'CAJA TIGRES'!$J$140:$J$302,$B151),0)</f>
        <v>0</v>
      </c>
      <c r="X151" s="62">
        <f>IFERROR(SUMIFS(RESERVA!$N$2:$N$2,RESERVA!$H$2:$H$2,"SALIDA",RESERVA!$J$2:$J$2,$B151),0)</f>
        <v>0</v>
      </c>
      <c r="Y151" s="96">
        <f t="shared" ref="Y151:Y157" si="30">SUM(C151:X151)</f>
        <v>200110.88</v>
      </c>
      <c r="Z151" s="96">
        <f>Y151+'ENE25'!Z151</f>
        <v>367296.16208637966</v>
      </c>
    </row>
    <row r="152" spans="1:26" x14ac:dyDescent="0.3">
      <c r="A152">
        <v>2.2000000000000002</v>
      </c>
      <c r="B152" s="60" t="s">
        <v>62</v>
      </c>
      <c r="C152" s="62">
        <f>IFERROR(SUMIFS('MGZ121'!$N$176:$N$312,'MGZ121'!H$176:H$312,"SALIDA",'MGZ121'!$J$176:$J$312,$B152),0)</f>
        <v>0</v>
      </c>
      <c r="D152" s="62">
        <f>IFERROR(SUMIFS('MGZ BBVA'!$N$89:$N$189,'MGZ BBVA'!$H$89:$H$189,"SALIDA",'MGZ BBVA'!$J$89:$J$189,$B152),0)</f>
        <v>0</v>
      </c>
      <c r="E152" s="62">
        <f>IFERROR(SUMIFS('MGZ DOLARES'!$N$2:$N$2,'MGZ DOLARES'!$F$2:$F$2,"SALIDA",'MGZ DOLARES'!$J$2:$J$2,$B152),0)</f>
        <v>0</v>
      </c>
      <c r="F152" s="62">
        <f>IFERROR(SUMIFS('MGZ BAJIO'!$N$5:$N$6,'MGZ BAJIO'!$H$6,"SALIDA",'MGZ BAJIO'!$J$6,$B152),0)</f>
        <v>0</v>
      </c>
      <c r="G152" s="62">
        <f>IFERROR(SUMIFS('VICTOR BANAMEX'!$N$66:$N$106,'VICTOR BANAMEX'!$H$66:$H$106,"SALIDA",'VICTOR BANAMEX'!$J$66:$J$106,$B152),0)</f>
        <v>0</v>
      </c>
      <c r="H152" s="62">
        <f>IFERROR(SUMIFS('VICTOR BANORTE'!$N$10:$N$28,'VICTOR BANORTE'!$H$10:$H$28,"SALIDA",'VICTOR BANORTE'!$J$10:$J$28,$B152),0)</f>
        <v>0</v>
      </c>
      <c r="I152" s="62">
        <f>IFERROR(SUMIFS(RODRIGO!$N$2:$N$2,RODRIGO!$H$2:$H$2,"SALIDA",RODRIGO!$J$2:$J$2,$B152),0)</f>
        <v>0</v>
      </c>
      <c r="J152" s="62">
        <f>IFERROR(SUMIFS(MOY!$N$13:$N$21,MOY!$H$13:$H$21,"SALIDA",MOY!$J$13:$J$21,$B152),0)</f>
        <v>0</v>
      </c>
      <c r="K152" s="62">
        <f>IFERROR(SUMIFS('NORMA RUTH'!$N$13:$N$16,'NORMA RUTH'!$H$13:$H$16,"SALIDA",'NORMA RUTH'!$J$13:$J$16,$B152),0)</f>
        <v>0</v>
      </c>
      <c r="L152" s="62">
        <f>IFERROR(SUMIFS(VALERIA!$N$11:$N$13,VALERIA!$H$11:$H$13,"SALIDA",VALERIA!$J$11:$J$13,$B152),0)</f>
        <v>0</v>
      </c>
      <c r="M152" s="62">
        <f>IFERROR(SUMIFS('MANUEL BANAMEX'!$N$26:$N$29,'MANUEL BANAMEX'!$H$26:$H$29,"SALIDA",'MANUEL BANAMEX'!$J$26:$J$29,$B152),0)</f>
        <v>0</v>
      </c>
      <c r="N152" s="62">
        <f>IFERROR(SUMIFS(ROBERTO!$N$2:$N$2,ROBERTO!$H$2:$H$2,"SALIDA",ROBERTO!$J$2:$J$2,$B152),0)</f>
        <v>0</v>
      </c>
      <c r="O152" s="62">
        <f>IFERROR(SUMIFS(JUAN!$N$12:$N$19,JUAN!$H$12:$H$19,"SALIDA",JUAN!$J$12:$J$19,$B152),0)</f>
        <v>0</v>
      </c>
      <c r="P152" s="62">
        <f>IFERROR(SUMIFS('NORMA SANCHEZ'!$N$15:$N$18,'NORMA SANCHEZ'!$H$15:$H$18,"SALIDA",'NORMA SANCHEZ'!$J$15:$J$18,$B152),0)</f>
        <v>0</v>
      </c>
      <c r="Q152" s="62">
        <f>IFERROR(SUMIFS('JOSE CARLOS'!$N$17:$N$23,'JOSE CARLOS'!$H$17:$H$23,"SALIDA",'JOSE CARLOS'!$J$17:$J$23,$B152),0)</f>
        <v>0</v>
      </c>
      <c r="R152" s="62">
        <f>IFERROR(SUMIFS('LUIS ENRIQUE '!$N$22:$N$29,'LUIS ENRIQUE '!$H$22:$H$29,"SALIDA",'LUIS ENRIQUE '!$J$22:$J$29,$B152),0)</f>
        <v>0</v>
      </c>
      <c r="S152" s="62">
        <f>IFERROR(SUMIFS(CESARIA!$N$16:$N$18,CESARIA!$H$16:$H$18,"SALIDA",CESARIA!$J$16:$J$18,$B152),0)</f>
        <v>0</v>
      </c>
      <c r="T152" s="62">
        <f>IFERROR(SUMIFS(ALAN!$N$15:$N$25,ALAN!$H$15:$H$25,"SALIDA",ALAN!$J$15:$J$25,$B152),0)</f>
        <v>0</v>
      </c>
      <c r="U152" s="62">
        <f>IFERROR(SUMIFS(ELVIA!$N$7:$N$12,ELVIA!$H$7:$H$12,"SALIDA",ELVIA!$J$7:$J$12,$B152),0)</f>
        <v>0</v>
      </c>
      <c r="V152" s="62">
        <f>IFERROR(SUMIFS(CAJA!$N$587:$N$1165,CAJA!$H$587:$H$1165,"SALIDA",CAJA!$J$587:$J$1165,$B152),0)</f>
        <v>120000</v>
      </c>
      <c r="W152" s="62">
        <f>IFERROR(SUMIFS('CAJA TIGRES'!$N$140:$N$302,'CAJA TIGRES'!$H$140:$H$302,"SALIDA",'CAJA TIGRES'!$J$140:$J$302,$B152),0)</f>
        <v>0</v>
      </c>
      <c r="X152" s="62">
        <f>IFERROR(SUMIFS(RESERVA!$N$2:$N$2,RESERVA!$H$2:$H$2,"SALIDA",RESERVA!$J$2:$J$2,$B152),0)</f>
        <v>0</v>
      </c>
      <c r="Y152" s="96">
        <f t="shared" si="30"/>
        <v>120000</v>
      </c>
      <c r="Z152" s="96">
        <f>Y152+'ENE25'!Z152</f>
        <v>315127.26166914142</v>
      </c>
    </row>
    <row r="153" spans="1:26" x14ac:dyDescent="0.3">
      <c r="A153">
        <v>2.2999999999999998</v>
      </c>
      <c r="B153" s="60" t="s">
        <v>41</v>
      </c>
      <c r="C153" s="62">
        <f>IFERROR(SUMIFS('MGZ121'!$N$176:$N$312,'MGZ121'!H$176:H$312,"SALIDA",'MGZ121'!$J$176:$J$312,$B153),0)</f>
        <v>0</v>
      </c>
      <c r="D153" s="62">
        <f>IFERROR(SUMIFS('MGZ BBVA'!$N$89:$N$189,'MGZ BBVA'!$H$89:$H$189,"SALIDA",'MGZ BBVA'!$J$89:$J$189,$B153),0)</f>
        <v>4408</v>
      </c>
      <c r="E153" s="62">
        <f>IFERROR(SUMIFS('MGZ DOLARES'!$N$2:$N$2,'MGZ DOLARES'!$F$2:$F$2,"SALIDA",'MGZ DOLARES'!$J$2:$J$2,$B153),0)</f>
        <v>0</v>
      </c>
      <c r="F153" s="62">
        <f>IFERROR(SUMIFS('MGZ BAJIO'!$N$5:$N$6,'MGZ BAJIO'!$H$6,"SALIDA",'MGZ BAJIO'!$J$6,$B153),0)</f>
        <v>0</v>
      </c>
      <c r="G153" s="62">
        <f>IFERROR(SUMIFS('VICTOR BANAMEX'!$N$66:$N$106,'VICTOR BANAMEX'!$H$66:$H$106,"SALIDA",'VICTOR BANAMEX'!$J$66:$J$106,$B153),0)</f>
        <v>95617.7</v>
      </c>
      <c r="H153" s="62">
        <f>IFERROR(SUMIFS('VICTOR BANORTE'!$N$10:$N$28,'VICTOR BANORTE'!$H$10:$H$28,"SALIDA",'VICTOR BANORTE'!$J$10:$J$28,$B153),0)</f>
        <v>0</v>
      </c>
      <c r="I153" s="62">
        <f>IFERROR(SUMIFS(RODRIGO!$N$2:$N$2,RODRIGO!$H$2:$H$2,"SALIDA",RODRIGO!$J$2:$J$2,$B153),0)</f>
        <v>0</v>
      </c>
      <c r="J153" s="62">
        <f>IFERROR(SUMIFS(MOY!$N$13:$N$21,MOY!$H$13:$H$21,"SALIDA",MOY!$J$13:$J$21,$B153),0)</f>
        <v>0</v>
      </c>
      <c r="K153" s="62">
        <f>IFERROR(SUMIFS('NORMA RUTH'!$N$13:$N$16,'NORMA RUTH'!$H$13:$H$16,"SALIDA",'NORMA RUTH'!$J$13:$J$16,$B153),0)</f>
        <v>0</v>
      </c>
      <c r="L153" s="62">
        <f>IFERROR(SUMIFS(VALERIA!$N$11:$N$13,VALERIA!$H$11:$H$13,"SALIDA",VALERIA!$J$11:$J$13,$B153),0)</f>
        <v>0</v>
      </c>
      <c r="M153" s="62">
        <f>IFERROR(SUMIFS('MANUEL BANAMEX'!$N$26:$N$29,'MANUEL BANAMEX'!$H$26:$H$29,"SALIDA",'MANUEL BANAMEX'!$J$26:$J$29,$B153),0)</f>
        <v>0</v>
      </c>
      <c r="N153" s="62">
        <f>IFERROR(SUMIFS(ROBERTO!$N$2:$N$2,ROBERTO!$H$2:$H$2,"SALIDA",ROBERTO!$J$2:$J$2,$B153),0)</f>
        <v>0</v>
      </c>
      <c r="O153" s="62">
        <f>IFERROR(SUMIFS(JUAN!$N$12:$N$19,JUAN!$H$12:$H$19,"SALIDA",JUAN!$J$12:$J$19,$B153),0)</f>
        <v>0</v>
      </c>
      <c r="P153" s="62">
        <f>IFERROR(SUMIFS('NORMA SANCHEZ'!$N$15:$N$18,'NORMA SANCHEZ'!$H$15:$H$18,"SALIDA",'NORMA SANCHEZ'!$J$15:$J$18,$B153),0)</f>
        <v>0</v>
      </c>
      <c r="Q153" s="62">
        <f>IFERROR(SUMIFS('JOSE CARLOS'!$N$17:$N$23,'JOSE CARLOS'!$H$17:$H$23,"SALIDA",'JOSE CARLOS'!$J$17:$J$23,$B153),0)</f>
        <v>0</v>
      </c>
      <c r="R153" s="62">
        <f>IFERROR(SUMIFS('LUIS ENRIQUE '!$N$22:$N$29,'LUIS ENRIQUE '!$H$22:$H$29,"SALIDA",'LUIS ENRIQUE '!$J$22:$J$29,$B153),0)</f>
        <v>0</v>
      </c>
      <c r="S153" s="62">
        <f>IFERROR(SUMIFS(CESARIA!$N$16:$N$18,CESARIA!$H$16:$H$18,"SALIDA",CESARIA!$J$16:$J$18,$B153),0)</f>
        <v>0</v>
      </c>
      <c r="T153" s="62">
        <f>IFERROR(SUMIFS(ALAN!$N$15:$N$25,ALAN!$H$15:$H$25,"SALIDA",ALAN!$J$15:$J$25,$B153),0)</f>
        <v>0</v>
      </c>
      <c r="U153" s="62">
        <f>IFERROR(SUMIFS(ELVIA!$N$7:$N$12,ELVIA!$H$7:$H$12,"SALIDA",ELVIA!$J$7:$J$12,$B153),0)</f>
        <v>0</v>
      </c>
      <c r="V153" s="62">
        <f>IFERROR(SUMIFS(CAJA!$N$587:$N$1165,CAJA!$H$587:$H$1165,"SALIDA",CAJA!$J$587:$J$1165,$B153),0)</f>
        <v>126608</v>
      </c>
      <c r="W153" s="62">
        <f>IFERROR(SUMIFS('CAJA TIGRES'!$N$140:$N$302,'CAJA TIGRES'!$H$140:$H$302,"SALIDA",'CAJA TIGRES'!$J$140:$J$302,$B153),0)</f>
        <v>0</v>
      </c>
      <c r="X153" s="62">
        <f>IFERROR(SUMIFS(RESERVA!$N$2:$N$2,RESERVA!$H$2:$H$2,"SALIDA",RESERVA!$J$2:$J$2,$B153),0)</f>
        <v>0</v>
      </c>
      <c r="Y153" s="96">
        <f t="shared" si="30"/>
        <v>226633.7</v>
      </c>
      <c r="Z153" s="96">
        <f>Y153+'ENE25'!Z153</f>
        <v>451385.03991970367</v>
      </c>
    </row>
    <row r="154" spans="1:26" x14ac:dyDescent="0.3">
      <c r="A154">
        <v>2.4</v>
      </c>
      <c r="B154" s="60" t="s">
        <v>63</v>
      </c>
      <c r="C154" s="62">
        <f>IFERROR(SUMIFS('MGZ121'!$N$176:$N$312,'MGZ121'!H$176:H$312,"SALIDA",'MGZ121'!$J$176:$J$312,$B154),0)</f>
        <v>0</v>
      </c>
      <c r="D154" s="62">
        <f>IFERROR(SUMIFS('MGZ BBVA'!$N$89:$N$189,'MGZ BBVA'!$H$89:$H$189,"SALIDA",'MGZ BBVA'!$J$89:$J$189,$B154),0)</f>
        <v>14126.74</v>
      </c>
      <c r="E154" s="62">
        <f>IFERROR(SUMIFS('MGZ DOLARES'!$N$2:$N$2,'MGZ DOLARES'!$F$2:$F$2,"SALIDA",'MGZ DOLARES'!$J$2:$J$2,$B154),0)</f>
        <v>0</v>
      </c>
      <c r="F154" s="62">
        <f>IFERROR(SUMIFS('MGZ BAJIO'!$N$5:$N$6,'MGZ BAJIO'!$H$6,"SALIDA",'MGZ BAJIO'!$J$6,$B154),0)</f>
        <v>0</v>
      </c>
      <c r="G154" s="62">
        <f>IFERROR(SUMIFS('VICTOR BANAMEX'!$N$66:$N$106,'VICTOR BANAMEX'!$H$66:$H$106,"SALIDA",'VICTOR BANAMEX'!$J$66:$J$106,$B154),0)</f>
        <v>68928.14</v>
      </c>
      <c r="H154" s="62">
        <f>IFERROR(SUMIFS('VICTOR BANORTE'!$N$10:$N$28,'VICTOR BANORTE'!$H$10:$H$28,"SALIDA",'VICTOR BANORTE'!$J$10:$J$28,$B154),0)</f>
        <v>0</v>
      </c>
      <c r="I154" s="62">
        <f>IFERROR(SUMIFS(RODRIGO!$N$2:$N$2,RODRIGO!$H$2:$H$2,"SALIDA",RODRIGO!$J$2:$J$2,$B154),0)</f>
        <v>0</v>
      </c>
      <c r="J154" s="62">
        <f>IFERROR(SUMIFS(MOY!$N$13:$N$21,MOY!$H$13:$H$21,"SALIDA",MOY!$J$13:$J$21,$B154),0)</f>
        <v>0</v>
      </c>
      <c r="K154" s="62">
        <f>IFERROR(SUMIFS('NORMA RUTH'!$N$13:$N$16,'NORMA RUTH'!$H$13:$H$16,"SALIDA",'NORMA RUTH'!$J$13:$J$16,$B154),0)</f>
        <v>0</v>
      </c>
      <c r="L154" s="62">
        <f>IFERROR(SUMIFS(VALERIA!$N$11:$N$13,VALERIA!$H$11:$H$13,"SALIDA",VALERIA!$J$11:$J$13,$B154),0)</f>
        <v>0</v>
      </c>
      <c r="M154" s="62">
        <f>IFERROR(SUMIFS('MANUEL BANAMEX'!$N$26:$N$29,'MANUEL BANAMEX'!$H$26:$H$29,"SALIDA",'MANUEL BANAMEX'!$J$26:$J$29,$B154),0)</f>
        <v>0</v>
      </c>
      <c r="N154" s="62">
        <f>IFERROR(SUMIFS(ROBERTO!$N$2:$N$2,ROBERTO!$H$2:$H$2,"SALIDA",ROBERTO!$J$2:$J$2,$B154),0)</f>
        <v>0</v>
      </c>
      <c r="O154" s="62">
        <f>IFERROR(SUMIFS(JUAN!$N$12:$N$19,JUAN!$H$12:$H$19,"SALIDA",JUAN!$J$12:$J$19,$B154),0)</f>
        <v>0</v>
      </c>
      <c r="P154" s="62">
        <f>IFERROR(SUMIFS('NORMA SANCHEZ'!$N$15:$N$18,'NORMA SANCHEZ'!$H$15:$H$18,"SALIDA",'NORMA SANCHEZ'!$J$15:$J$18,$B154),0)</f>
        <v>0</v>
      </c>
      <c r="Q154" s="62">
        <f>IFERROR(SUMIFS('JOSE CARLOS'!$N$17:$N$23,'JOSE CARLOS'!$H$17:$H$23,"SALIDA",'JOSE CARLOS'!$J$17:$J$23,$B154),0)</f>
        <v>0</v>
      </c>
      <c r="R154" s="62">
        <f>IFERROR(SUMIFS('LUIS ENRIQUE '!$N$22:$N$29,'LUIS ENRIQUE '!$H$22:$H$29,"SALIDA",'LUIS ENRIQUE '!$J$22:$J$29,$B154),0)</f>
        <v>0</v>
      </c>
      <c r="S154" s="62">
        <f>IFERROR(SUMIFS(CESARIA!$N$16:$N$18,CESARIA!$H$16:$H$18,"SALIDA",CESARIA!$J$16:$J$18,$B154),0)</f>
        <v>0</v>
      </c>
      <c r="T154" s="62">
        <f>IFERROR(SUMIFS(ALAN!$N$15:$N$25,ALAN!$H$15:$H$25,"SALIDA",ALAN!$J$15:$J$25,$B154),0)</f>
        <v>0</v>
      </c>
      <c r="U154" s="62">
        <f>IFERROR(SUMIFS(ELVIA!$N$7:$N$12,ELVIA!$H$7:$H$12,"SALIDA",ELVIA!$J$7:$J$12,$B154),0)</f>
        <v>0</v>
      </c>
      <c r="V154" s="62">
        <f>IFERROR(SUMIFS(CAJA!$N$587:$N$1165,CAJA!$H$587:$H$1165,"SALIDA",CAJA!$J$587:$J$1165,$B154),0)</f>
        <v>107883</v>
      </c>
      <c r="W154" s="62">
        <f>IFERROR(SUMIFS('CAJA TIGRES'!$N$140:$N$302,'CAJA TIGRES'!$H$140:$H$302,"SALIDA",'CAJA TIGRES'!$J$140:$J$302,$B154),0)</f>
        <v>0</v>
      </c>
      <c r="X154" s="62">
        <f>IFERROR(SUMIFS(RESERVA!$N$2:$N$2,RESERVA!$H$2:$H$2,"SALIDA",RESERVA!$J$2:$J$2,$B154),0)</f>
        <v>0</v>
      </c>
      <c r="Y154" s="96">
        <f t="shared" si="30"/>
        <v>190937.88</v>
      </c>
      <c r="Z154" s="96">
        <f>Y154+'ENE25'!Z154</f>
        <v>383860.30029704142</v>
      </c>
    </row>
    <row r="155" spans="1:26" x14ac:dyDescent="0.3">
      <c r="A155">
        <v>2.5</v>
      </c>
      <c r="B155" s="60" t="s">
        <v>44</v>
      </c>
      <c r="C155" s="62">
        <f>IFERROR(SUMIFS('MGZ121'!$N$176:$N$312,'MGZ121'!H$176:H$312,"SALIDA",'MGZ121'!$J$176:$J$312,$B155),0)</f>
        <v>0</v>
      </c>
      <c r="D155" s="62">
        <f>IFERROR(SUMIFS('MGZ BBVA'!$N$89:$N$189,'MGZ BBVA'!$H$89:$H$189,"SALIDA",'MGZ BBVA'!$J$89:$J$189,$B155),0)</f>
        <v>4842</v>
      </c>
      <c r="E155" s="62">
        <f>IFERROR(SUMIFS('MGZ DOLARES'!$N$2:$N$2,'MGZ DOLARES'!$F$2:$F$2,"SALIDA",'MGZ DOLARES'!$J$2:$J$2,$B155),0)</f>
        <v>0</v>
      </c>
      <c r="F155" s="62">
        <f>IFERROR(SUMIFS('MGZ BAJIO'!$N$5:$N$6,'MGZ BAJIO'!$H$6,"SALIDA",'MGZ BAJIO'!$J$6,$B155),0)</f>
        <v>0</v>
      </c>
      <c r="G155" s="62">
        <f>IFERROR(SUMIFS('VICTOR BANAMEX'!$N$66:$N$106,'VICTOR BANAMEX'!$H$66:$H$106,"SALIDA",'VICTOR BANAMEX'!$J$66:$J$106,$B155),0)</f>
        <v>10080.23</v>
      </c>
      <c r="H155" s="62">
        <f>IFERROR(SUMIFS('VICTOR BANORTE'!$N$10:$N$28,'VICTOR BANORTE'!$H$10:$H$28,"SALIDA",'VICTOR BANORTE'!$J$10:$J$28,$B155),0)</f>
        <v>0</v>
      </c>
      <c r="I155" s="62">
        <f>IFERROR(SUMIFS(RODRIGO!$N$2:$N$2,RODRIGO!$H$2:$H$2,"SALIDA",RODRIGO!$J$2:$J$2,$B155),0)</f>
        <v>0</v>
      </c>
      <c r="J155" s="62">
        <f>IFERROR(SUMIFS(MOY!$N$13:$N$21,MOY!$H$13:$H$21,"SALIDA",MOY!$J$13:$J$21,$B155),0)</f>
        <v>0</v>
      </c>
      <c r="K155" s="62">
        <f>IFERROR(SUMIFS('NORMA RUTH'!$N$13:$N$16,'NORMA RUTH'!$H$13:$H$16,"SALIDA",'NORMA RUTH'!$J$13:$J$16,$B155),0)</f>
        <v>0</v>
      </c>
      <c r="L155" s="62">
        <f>IFERROR(SUMIFS(VALERIA!$N$11:$N$13,VALERIA!$H$11:$H$13,"SALIDA",VALERIA!$J$11:$J$13,$B155),0)</f>
        <v>0</v>
      </c>
      <c r="M155" s="62">
        <f>IFERROR(SUMIFS('MANUEL BANAMEX'!$N$26:$N$29,'MANUEL BANAMEX'!$H$26:$H$29,"SALIDA",'MANUEL BANAMEX'!$J$26:$J$29,$B155),0)</f>
        <v>0</v>
      </c>
      <c r="N155" s="62">
        <f>IFERROR(SUMIFS(ROBERTO!$N$2:$N$2,ROBERTO!$H$2:$H$2,"SALIDA",ROBERTO!$J$2:$J$2,$B155),0)</f>
        <v>0</v>
      </c>
      <c r="O155" s="62">
        <f>IFERROR(SUMIFS(JUAN!$N$12:$N$19,JUAN!$H$12:$H$19,"SALIDA",JUAN!$J$12:$J$19,$B155),0)</f>
        <v>0</v>
      </c>
      <c r="P155" s="62">
        <f>IFERROR(SUMIFS('NORMA SANCHEZ'!$N$15:$N$18,'NORMA SANCHEZ'!$H$15:$H$18,"SALIDA",'NORMA SANCHEZ'!$J$15:$J$18,$B155),0)</f>
        <v>0</v>
      </c>
      <c r="Q155" s="62">
        <f>IFERROR(SUMIFS('JOSE CARLOS'!$N$17:$N$23,'JOSE CARLOS'!$H$17:$H$23,"SALIDA",'JOSE CARLOS'!$J$17:$J$23,$B155),0)</f>
        <v>0</v>
      </c>
      <c r="R155" s="62">
        <f>IFERROR(SUMIFS('LUIS ENRIQUE '!$N$22:$N$29,'LUIS ENRIQUE '!$H$22:$H$29,"SALIDA",'LUIS ENRIQUE '!$J$22:$J$29,$B155),0)</f>
        <v>0</v>
      </c>
      <c r="S155" s="62">
        <f>IFERROR(SUMIFS(CESARIA!$N$16:$N$18,CESARIA!$H$16:$H$18,"SALIDA",CESARIA!$J$16:$J$18,$B155),0)</f>
        <v>0</v>
      </c>
      <c r="T155" s="62">
        <f>IFERROR(SUMIFS(ALAN!$N$15:$N$25,ALAN!$H$15:$H$25,"SALIDA",ALAN!$J$15:$J$25,$B155),0)</f>
        <v>0</v>
      </c>
      <c r="U155" s="62">
        <f>IFERROR(SUMIFS(ELVIA!$N$7:$N$12,ELVIA!$H$7:$H$12,"SALIDA",ELVIA!$J$7:$J$12,$B155),0)</f>
        <v>0</v>
      </c>
      <c r="V155" s="62">
        <f>IFERROR(SUMIFS(CAJA!$N$587:$N$1165,CAJA!$H$587:$H$1165,"SALIDA",CAJA!$J$587:$J$1165,$B155),0)</f>
        <v>9803</v>
      </c>
      <c r="W155" s="62">
        <f>IFERROR(SUMIFS('CAJA TIGRES'!$N$140:$N$302,'CAJA TIGRES'!$H$140:$H$302,"SALIDA",'CAJA TIGRES'!$J$140:$J$302,$B155),0)</f>
        <v>0</v>
      </c>
      <c r="X155" s="62">
        <f>IFERROR(SUMIFS(RESERVA!$N$2:$N$2,RESERVA!$H$2:$H$2,"SALIDA",RESERVA!$J$2:$J$2,$B155),0)</f>
        <v>0</v>
      </c>
      <c r="Y155" s="96">
        <f t="shared" si="30"/>
        <v>24725.23</v>
      </c>
      <c r="Z155" s="96">
        <f>Y155+'ENE25'!Z155</f>
        <v>82826.453221000949</v>
      </c>
    </row>
    <row r="156" spans="1:26" x14ac:dyDescent="0.3">
      <c r="A156">
        <v>2.6</v>
      </c>
      <c r="B156" s="60" t="s">
        <v>64</v>
      </c>
      <c r="C156" s="62">
        <f>IFERROR(SUMIFS('MGZ121'!$N$176:$N$312,'MGZ121'!H$176:H$312,"SALIDA",'MGZ121'!$J$176:$J$312,$B156),0)</f>
        <v>0</v>
      </c>
      <c r="D156" s="62">
        <f>IFERROR(SUMIFS('MGZ BBVA'!$N$89:$N$189,'MGZ BBVA'!$H$89:$H$189,"SALIDA",'MGZ BBVA'!$J$89:$J$189,$B156),0)</f>
        <v>0</v>
      </c>
      <c r="E156" s="62">
        <f>IFERROR(SUMIFS('MGZ DOLARES'!$N$2:$N$2,'MGZ DOLARES'!$F$2:$F$2,"SALIDA",'MGZ DOLARES'!$J$2:$J$2,$B156),0)</f>
        <v>0</v>
      </c>
      <c r="F156" s="62">
        <f>IFERROR(SUMIFS('MGZ BAJIO'!$N$5:$N$6,'MGZ BAJIO'!$H$6,"SALIDA",'MGZ BAJIO'!$J$6,$B156),0)</f>
        <v>0</v>
      </c>
      <c r="G156" s="62">
        <f>IFERROR(SUMIFS('VICTOR BANAMEX'!$N$66:$N$106,'VICTOR BANAMEX'!$H$66:$H$106,"SALIDA",'VICTOR BANAMEX'!$J$66:$J$106,$B156),0)</f>
        <v>0</v>
      </c>
      <c r="H156" s="62">
        <f>IFERROR(SUMIFS('VICTOR BANORTE'!$N$10:$N$28,'VICTOR BANORTE'!$H$10:$H$28,"SALIDA",'VICTOR BANORTE'!$J$10:$J$28,$B156),0)</f>
        <v>0</v>
      </c>
      <c r="I156" s="62">
        <f>IFERROR(SUMIFS(RODRIGO!$N$2:$N$2,RODRIGO!$H$2:$H$2,"SALIDA",RODRIGO!$J$2:$J$2,$B156),0)</f>
        <v>0</v>
      </c>
      <c r="J156" s="62">
        <f>IFERROR(SUMIFS(MOY!$N$13:$N$21,MOY!$H$13:$H$21,"SALIDA",MOY!$J$13:$J$21,$B156),0)</f>
        <v>0</v>
      </c>
      <c r="K156" s="62">
        <f>IFERROR(SUMIFS('NORMA RUTH'!$N$13:$N$16,'NORMA RUTH'!$H$13:$H$16,"SALIDA",'NORMA RUTH'!$J$13:$J$16,$B156),0)</f>
        <v>0</v>
      </c>
      <c r="L156" s="62">
        <f>IFERROR(SUMIFS(VALERIA!$N$11:$N$13,VALERIA!$H$11:$H$13,"SALIDA",VALERIA!$J$11:$J$13,$B156),0)</f>
        <v>0</v>
      </c>
      <c r="M156" s="62">
        <f>IFERROR(SUMIFS('MANUEL BANAMEX'!$N$26:$N$29,'MANUEL BANAMEX'!$H$26:$H$29,"SALIDA",'MANUEL BANAMEX'!$J$26:$J$29,$B156),0)</f>
        <v>0</v>
      </c>
      <c r="N156" s="62">
        <f>IFERROR(SUMIFS(ROBERTO!$N$2:$N$2,ROBERTO!$H$2:$H$2,"SALIDA",ROBERTO!$J$2:$J$2,$B156),0)</f>
        <v>0</v>
      </c>
      <c r="O156" s="62">
        <f>IFERROR(SUMIFS(JUAN!$N$12:$N$19,JUAN!$H$12:$H$19,"SALIDA",JUAN!$J$12:$J$19,$B156),0)</f>
        <v>0</v>
      </c>
      <c r="P156" s="62">
        <f>IFERROR(SUMIFS('NORMA SANCHEZ'!$N$15:$N$18,'NORMA SANCHEZ'!$H$15:$H$18,"SALIDA",'NORMA SANCHEZ'!$J$15:$J$18,$B156),0)</f>
        <v>0</v>
      </c>
      <c r="Q156" s="62">
        <f>IFERROR(SUMIFS('JOSE CARLOS'!$N$17:$N$23,'JOSE CARLOS'!$H$17:$H$23,"SALIDA",'JOSE CARLOS'!$J$17:$J$23,$B156),0)</f>
        <v>0</v>
      </c>
      <c r="R156" s="62">
        <f>IFERROR(SUMIFS('LUIS ENRIQUE '!$N$22:$N$29,'LUIS ENRIQUE '!$H$22:$H$29,"SALIDA",'LUIS ENRIQUE '!$J$22:$J$29,$B156),0)</f>
        <v>0</v>
      </c>
      <c r="S156" s="62">
        <f>IFERROR(SUMIFS(CESARIA!$N$16:$N$18,CESARIA!$H$16:$H$18,"SALIDA",CESARIA!$J$16:$J$18,$B156),0)</f>
        <v>0</v>
      </c>
      <c r="T156" s="62">
        <f>IFERROR(SUMIFS(ALAN!$N$15:$N$25,ALAN!$H$15:$H$25,"SALIDA",ALAN!$J$15:$J$25,$B156),0)</f>
        <v>0</v>
      </c>
      <c r="U156" s="62">
        <f>IFERROR(SUMIFS(ELVIA!$N$7:$N$12,ELVIA!$H$7:$H$12,"SALIDA",ELVIA!$J$7:$J$12,$B156),0)</f>
        <v>0</v>
      </c>
      <c r="V156" s="62">
        <f>IFERROR(SUMIFS(CAJA!$N$587:$N$1165,CAJA!$H$587:$H$1165,"SALIDA",CAJA!$J$587:$J$1165,$B156),0)</f>
        <v>150500</v>
      </c>
      <c r="W156" s="62">
        <f>IFERROR(SUMIFS('CAJA TIGRES'!$N$140:$N$302,'CAJA TIGRES'!$H$140:$H$302,"SALIDA",'CAJA TIGRES'!$J$140:$J$302,$B156),0)</f>
        <v>0</v>
      </c>
      <c r="X156" s="62">
        <f>IFERROR(SUMIFS(RESERVA!$N$2:$N$2,RESERVA!$H$2:$H$2,"SALIDA",RESERVA!$J$2:$J$2,$B156),0)</f>
        <v>0</v>
      </c>
      <c r="Y156" s="96">
        <f t="shared" si="30"/>
        <v>150500</v>
      </c>
      <c r="Z156" s="96">
        <f>Y156+'ENE25'!Z156</f>
        <v>285300</v>
      </c>
    </row>
    <row r="157" spans="1:26" x14ac:dyDescent="0.3">
      <c r="A157">
        <v>2.7</v>
      </c>
      <c r="B157" s="60" t="s">
        <v>32</v>
      </c>
      <c r="C157" s="62">
        <f>IFERROR(SUMIFS('MGZ121'!$N$176:$N$312,'MGZ121'!H$176:H$312,"SALIDA",'MGZ121'!$J$176:$J$312,$B157),0)</f>
        <v>0</v>
      </c>
      <c r="D157" s="62">
        <f>IFERROR(SUMIFS('MGZ BBVA'!$N$89:$N$189,'MGZ BBVA'!$H$89:$H$189,"SALIDA",'MGZ BBVA'!$J$89:$J$189,$B157),0)</f>
        <v>10300</v>
      </c>
      <c r="E157" s="62">
        <f>IFERROR(SUMIFS('MGZ DOLARES'!$N$2:$N$2,'MGZ DOLARES'!$F$2:$F$2,"SALIDA",'MGZ DOLARES'!$J$2:$J$2,$B157),0)</f>
        <v>0</v>
      </c>
      <c r="F157" s="62">
        <f>IFERROR(SUMIFS('MGZ BAJIO'!$N$5:$N$6,'MGZ BAJIO'!$H$6,"SALIDA",'MGZ BAJIO'!$J$6,$B157),0)</f>
        <v>0</v>
      </c>
      <c r="G157" s="62">
        <f>IFERROR(SUMIFS('VICTOR BANAMEX'!$N$66:$N$106,'VICTOR BANAMEX'!$H$66:$H$106,"SALIDA",'VICTOR BANAMEX'!$J$66:$J$106,$B157),0)</f>
        <v>0</v>
      </c>
      <c r="H157" s="62">
        <f>IFERROR(SUMIFS('VICTOR BANORTE'!$N$10:$N$28,'VICTOR BANORTE'!$H$10:$H$28,"SALIDA",'VICTOR BANORTE'!$J$10:$J$28,$B157),0)</f>
        <v>0</v>
      </c>
      <c r="I157" s="62">
        <f>IFERROR(SUMIFS(RODRIGO!$N$2:$N$2,RODRIGO!$H$2:$H$2,"SALIDA",RODRIGO!$J$2:$J$2,$B157),0)</f>
        <v>0</v>
      </c>
      <c r="J157" s="62">
        <f>IFERROR(SUMIFS(MOY!$N$13:$N$21,MOY!$H$13:$H$21,"SALIDA",MOY!$J$13:$J$21,$B157),0)</f>
        <v>0</v>
      </c>
      <c r="K157" s="62">
        <f>IFERROR(SUMIFS('NORMA RUTH'!$N$13:$N$16,'NORMA RUTH'!$H$13:$H$16,"SALIDA",'NORMA RUTH'!$J$13:$J$16,$B157),0)</f>
        <v>0</v>
      </c>
      <c r="L157" s="62">
        <f>IFERROR(SUMIFS(VALERIA!$N$11:$N$13,VALERIA!$H$11:$H$13,"SALIDA",VALERIA!$J$11:$J$13,$B157),0)</f>
        <v>0</v>
      </c>
      <c r="M157" s="62">
        <f>IFERROR(SUMIFS('MANUEL BANAMEX'!$N$26:$N$29,'MANUEL BANAMEX'!$H$26:$H$29,"SALIDA",'MANUEL BANAMEX'!$J$26:$J$29,$B157),0)</f>
        <v>0</v>
      </c>
      <c r="N157" s="62">
        <f>IFERROR(SUMIFS(ROBERTO!$N$2:$N$2,ROBERTO!$H$2:$H$2,"SALIDA",ROBERTO!$J$2:$J$2,$B157),0)</f>
        <v>0</v>
      </c>
      <c r="O157" s="62">
        <f>IFERROR(SUMIFS(JUAN!$N$12:$N$19,JUAN!$H$12:$H$19,"SALIDA",JUAN!$J$12:$J$19,$B157),0)</f>
        <v>0</v>
      </c>
      <c r="P157" s="62">
        <f>IFERROR(SUMIFS('NORMA SANCHEZ'!$N$15:$N$18,'NORMA SANCHEZ'!$H$15:$H$18,"SALIDA",'NORMA SANCHEZ'!$J$15:$J$18,$B157),0)</f>
        <v>0</v>
      </c>
      <c r="Q157" s="62">
        <f>IFERROR(SUMIFS('JOSE CARLOS'!$N$17:$N$23,'JOSE CARLOS'!$H$17:$H$23,"SALIDA",'JOSE CARLOS'!$J$17:$J$23,$B157),0)</f>
        <v>0</v>
      </c>
      <c r="R157" s="62">
        <f>IFERROR(SUMIFS('LUIS ENRIQUE '!$N$22:$N$29,'LUIS ENRIQUE '!$H$22:$H$29,"SALIDA",'LUIS ENRIQUE '!$J$22:$J$29,$B157),0)</f>
        <v>0</v>
      </c>
      <c r="S157" s="62">
        <f>IFERROR(SUMIFS(CESARIA!$N$16:$N$18,CESARIA!$H$16:$H$18,"SALIDA",CESARIA!$J$16:$J$18,$B157),0)</f>
        <v>0</v>
      </c>
      <c r="T157" s="62">
        <f>IFERROR(SUMIFS(ALAN!$N$15:$N$25,ALAN!$H$15:$H$25,"SALIDA",ALAN!$J$15:$J$25,$B157),0)</f>
        <v>0</v>
      </c>
      <c r="U157" s="62">
        <f>IFERROR(SUMIFS(ELVIA!$N$7:$N$12,ELVIA!$H$7:$H$12,"SALIDA",ELVIA!$J$7:$J$12,$B157),0)</f>
        <v>0</v>
      </c>
      <c r="V157" s="62">
        <f>IFERROR(SUMIFS(CAJA!$N$587:$N$1165,CAJA!$H$587:$H$1165,"SALIDA",CAJA!$J$587:$J$1165,$B157),0)</f>
        <v>286753</v>
      </c>
      <c r="W157" s="62">
        <f>IFERROR(SUMIFS('CAJA TIGRES'!$N$140:$N$302,'CAJA TIGRES'!$H$140:$H$302,"SALIDA",'CAJA TIGRES'!$J$140:$J$302,$B157),0)</f>
        <v>0</v>
      </c>
      <c r="X157" s="62">
        <f>IFERROR(SUMIFS(RESERVA!$N$2:$N$2,RESERVA!$H$2:$H$2,"SALIDA",RESERVA!$J$2:$J$2,$B157),0)</f>
        <v>0</v>
      </c>
      <c r="Y157" s="96">
        <f t="shared" si="30"/>
        <v>297053</v>
      </c>
      <c r="Z157" s="96">
        <f>Y157+'ENE25'!Z157</f>
        <v>370823</v>
      </c>
    </row>
    <row r="158" spans="1:26" s="180" customFormat="1" x14ac:dyDescent="0.3">
      <c r="A158" s="180">
        <v>3</v>
      </c>
      <c r="B158" s="183" t="s">
        <v>80</v>
      </c>
      <c r="C158" s="135">
        <f>SUM(C159:C166)</f>
        <v>0</v>
      </c>
      <c r="D158" s="135">
        <f t="shared" ref="D158:Z158" si="31">SUM(D159:D166)</f>
        <v>30158</v>
      </c>
      <c r="E158" s="135">
        <f t="shared" si="31"/>
        <v>0</v>
      </c>
      <c r="F158" s="135">
        <f t="shared" si="31"/>
        <v>0</v>
      </c>
      <c r="G158" s="135">
        <f t="shared" si="31"/>
        <v>4000000</v>
      </c>
      <c r="H158" s="135">
        <f t="shared" si="31"/>
        <v>62564.990000000005</v>
      </c>
      <c r="I158" s="135">
        <f t="shared" si="31"/>
        <v>0</v>
      </c>
      <c r="J158" s="135">
        <f t="shared" si="31"/>
        <v>0</v>
      </c>
      <c r="K158" s="135">
        <f t="shared" si="31"/>
        <v>0</v>
      </c>
      <c r="L158" s="135">
        <f t="shared" si="31"/>
        <v>0</v>
      </c>
      <c r="M158" s="135">
        <f t="shared" si="31"/>
        <v>0</v>
      </c>
      <c r="N158" s="135">
        <f>SUM(N159:N166)</f>
        <v>0</v>
      </c>
      <c r="O158" s="135">
        <f t="shared" si="31"/>
        <v>0</v>
      </c>
      <c r="P158" s="135">
        <f t="shared" si="31"/>
        <v>0</v>
      </c>
      <c r="Q158" s="135">
        <f t="shared" si="31"/>
        <v>0</v>
      </c>
      <c r="R158" s="135">
        <f t="shared" si="31"/>
        <v>0</v>
      </c>
      <c r="S158" s="135">
        <f t="shared" si="31"/>
        <v>0</v>
      </c>
      <c r="T158" s="135">
        <f t="shared" si="31"/>
        <v>0</v>
      </c>
      <c r="U158" s="135">
        <f t="shared" si="31"/>
        <v>0</v>
      </c>
      <c r="V158" s="135">
        <f t="shared" si="31"/>
        <v>15404</v>
      </c>
      <c r="W158" s="135">
        <f t="shared" si="31"/>
        <v>0</v>
      </c>
      <c r="X158" s="135">
        <f t="shared" si="31"/>
        <v>0</v>
      </c>
      <c r="Y158" s="135">
        <f t="shared" si="31"/>
        <v>4108126.99</v>
      </c>
      <c r="Z158" s="135">
        <f t="shared" si="31"/>
        <v>4517831.58</v>
      </c>
    </row>
    <row r="159" spans="1:26" x14ac:dyDescent="0.3">
      <c r="A159">
        <v>3.1</v>
      </c>
      <c r="B159" s="60" t="s">
        <v>65</v>
      </c>
      <c r="C159" s="62">
        <f>IFERROR(SUMIFS('MGZ121'!$N$176:$N$312,'MGZ121'!H$176:H$312,"SALIDA",'MGZ121'!$J$176:$J$312,$B159),0)</f>
        <v>0</v>
      </c>
      <c r="D159" s="62">
        <f>IFERROR(SUMIFS('MGZ BBVA'!$N$89:$N$189,'MGZ BBVA'!$H$89:$H$189,"SALIDA",'MGZ BBVA'!$J$89:$J$189,$B159),0)</f>
        <v>0</v>
      </c>
      <c r="E159" s="62">
        <f>IFERROR(SUMIFS('MGZ DOLARES'!$N$2:$N$2,'MGZ DOLARES'!$F$2:$F$2,"SALIDA",'MGZ DOLARES'!$J$2:$J$2,$B159),0)</f>
        <v>0</v>
      </c>
      <c r="F159" s="62">
        <f>IFERROR(SUMIFS('MGZ BAJIO'!$N$5:$N$6,'MGZ BAJIO'!$H$6,"SALIDA",'MGZ BAJIO'!$J$6,$B159),0)</f>
        <v>0</v>
      </c>
      <c r="G159" s="62">
        <f>IFERROR(SUMIFS('VICTOR BANAMEX'!$N$66:$N$106,'VICTOR BANAMEX'!$H$66:$H$106,"SALIDA",'VICTOR BANAMEX'!$J$66:$J$106,$B159),0)</f>
        <v>0</v>
      </c>
      <c r="H159" s="62">
        <f>IFERROR(SUMIFS('VICTOR BANORTE'!$N$10:$N$28,'VICTOR BANORTE'!$H$10:$H$28,"SALIDA",'VICTOR BANORTE'!$J$10:$J$28,$B159),0)</f>
        <v>0</v>
      </c>
      <c r="I159" s="62">
        <f>IFERROR(SUMIFS(RODRIGO!$N$2:$N$2,RODRIGO!$H$2:$H$2,"SALIDA",RODRIGO!$J$2:$J$2,$B159),0)</f>
        <v>0</v>
      </c>
      <c r="J159" s="62">
        <f>IFERROR(SUMIFS(MOY!$N$13:$N$21,MOY!$H$13:$H$21,"SALIDA",MOY!$J$13:$J$21,$B159),0)</f>
        <v>0</v>
      </c>
      <c r="K159" s="62">
        <f>IFERROR(SUMIFS('NORMA RUTH'!$N$13:$N$16,'NORMA RUTH'!$H$13:$H$16,"SALIDA",'NORMA RUTH'!$J$13:$J$16,$B159),0)</f>
        <v>0</v>
      </c>
      <c r="L159" s="62">
        <f>IFERROR(SUMIFS(VALERIA!$N$11:$N$13,VALERIA!$H$11:$H$13,"SALIDA",VALERIA!$J$11:$J$13,$B159),0)</f>
        <v>0</v>
      </c>
      <c r="M159" s="62">
        <f>IFERROR(SUMIFS('MANUEL BANAMEX'!$N$26:$N$29,'MANUEL BANAMEX'!$H$26:$H$29,"SALIDA",'MANUEL BANAMEX'!$J$26:$J$29,$B159),0)</f>
        <v>0</v>
      </c>
      <c r="N159" s="62">
        <f>IFERROR(SUMIFS(ROBERTO!$N$2:$N$2,ROBERTO!$H$2:$H$2,"SALIDA",ROBERTO!$J$2:$J$2,$B159),0)</f>
        <v>0</v>
      </c>
      <c r="O159" s="62">
        <f>IFERROR(SUMIFS(JUAN!$N$12:$N$19,JUAN!$H$12:$H$19,"SALIDA",JUAN!$J$12:$J$19,$B159),0)</f>
        <v>0</v>
      </c>
      <c r="P159" s="62">
        <f>IFERROR(SUMIFS('NORMA SANCHEZ'!$N$15:$N$18,'NORMA SANCHEZ'!$H$15:$H$18,"SALIDA",'NORMA SANCHEZ'!$J$15:$J$18,$B159),0)</f>
        <v>0</v>
      </c>
      <c r="Q159" s="62">
        <f>IFERROR(SUMIFS('JOSE CARLOS'!$N$17:$N$23,'JOSE CARLOS'!$H$17:$H$23,"SALIDA",'JOSE CARLOS'!$J$17:$J$23,$B159),0)</f>
        <v>0</v>
      </c>
      <c r="R159" s="62">
        <f>IFERROR(SUMIFS('LUIS ENRIQUE '!$N$22:$N$29,'LUIS ENRIQUE '!$H$22:$H$29,"SALIDA",'LUIS ENRIQUE '!$J$22:$J$29,$B159),0)</f>
        <v>0</v>
      </c>
      <c r="S159" s="62">
        <f>IFERROR(SUMIFS(CESARIA!$N$16:$N$18,CESARIA!$H$16:$H$18,"SALIDA",CESARIA!$J$16:$J$18,$B159),0)</f>
        <v>0</v>
      </c>
      <c r="T159" s="62">
        <f>IFERROR(SUMIFS(ALAN!$N$15:$N$25,ALAN!$H$15:$H$25,"SALIDA",ALAN!$J$15:$J$25,$B159),0)</f>
        <v>0</v>
      </c>
      <c r="U159" s="62">
        <f>IFERROR(SUMIFS(ELVIA!$N$7:$N$12,ELVIA!$H$7:$H$12,"SALIDA",ELVIA!$J$7:$J$12,$B159),0)</f>
        <v>0</v>
      </c>
      <c r="V159" s="62">
        <f>IFERROR(SUMIFS(CAJA!$N$587:$N$1165,CAJA!$H$587:$H$1165,"SALIDA",CAJA!$J$587:$J$1165,$B159),0)</f>
        <v>0</v>
      </c>
      <c r="W159" s="62">
        <f>IFERROR(SUMIFS('CAJA TIGRES'!$N$140:$N$302,'CAJA TIGRES'!$H$140:$H$302,"SALIDA",'CAJA TIGRES'!$J$140:$J$302,$B159),0)</f>
        <v>0</v>
      </c>
      <c r="X159" s="62">
        <f>IFERROR(SUMIFS(RESERVA!$N$2:$N$2,RESERVA!$H$2:$H$2,"SALIDA",RESERVA!$J$2:$J$2,$B159),0)</f>
        <v>0</v>
      </c>
      <c r="Y159" s="96">
        <f t="shared" ref="Y159:Y166" si="32">SUM(C159:X159)</f>
        <v>0</v>
      </c>
      <c r="Z159" s="96">
        <f>Y159+'ENE25'!Z159</f>
        <v>100000</v>
      </c>
    </row>
    <row r="160" spans="1:26" x14ac:dyDescent="0.3">
      <c r="A160">
        <v>3.2</v>
      </c>
      <c r="B160" s="60" t="s">
        <v>66</v>
      </c>
      <c r="C160" s="62">
        <f>IFERROR(SUMIFS('MGZ121'!$N$176:$N$312,'MGZ121'!H$176:H$312,"SALIDA",'MGZ121'!$J$176:$J$312,$B160),0)</f>
        <v>0</v>
      </c>
      <c r="D160" s="62">
        <f>IFERROR(SUMIFS('MGZ BBVA'!$N$89:$N$189,'MGZ BBVA'!$H$89:$H$189,"SALIDA",'MGZ BBVA'!$J$89:$J$189,$B160),0)</f>
        <v>0</v>
      </c>
      <c r="E160" s="62">
        <f>IFERROR(SUMIFS('MGZ DOLARES'!$N$2:$N$2,'MGZ DOLARES'!$F$2:$F$2,"SALIDA",'MGZ DOLARES'!$J$2:$J$2,$B160),0)</f>
        <v>0</v>
      </c>
      <c r="F160" s="62">
        <f>IFERROR(SUMIFS('MGZ BAJIO'!$N$5:$N$6,'MGZ BAJIO'!$H$6,"SALIDA",'MGZ BAJIO'!$J$6,$B160),0)</f>
        <v>0</v>
      </c>
      <c r="G160" s="62">
        <f>IFERROR(SUMIFS('VICTOR BANAMEX'!$N$66:$N$106,'VICTOR BANAMEX'!$H$66:$H$106,"SALIDA",'VICTOR BANAMEX'!$J$66:$J$106,$B160),0)</f>
        <v>0</v>
      </c>
      <c r="H160" s="62">
        <f>IFERROR(SUMIFS('VICTOR BANORTE'!$N$10:$N$28,'VICTOR BANORTE'!$H$10:$H$28,"SALIDA",'VICTOR BANORTE'!$J$10:$J$28,$B160),0)</f>
        <v>0</v>
      </c>
      <c r="I160" s="62">
        <f>IFERROR(SUMIFS(RODRIGO!$N$2:$N$2,RODRIGO!$H$2:$H$2,"SALIDA",RODRIGO!$J$2:$J$2,$B160),0)</f>
        <v>0</v>
      </c>
      <c r="J160" s="62">
        <f>IFERROR(SUMIFS(MOY!$N$13:$N$21,MOY!$H$13:$H$21,"SALIDA",MOY!$J$13:$J$21,$B160),0)</f>
        <v>0</v>
      </c>
      <c r="K160" s="62">
        <f>IFERROR(SUMIFS('NORMA RUTH'!$N$13:$N$16,'NORMA RUTH'!$H$13:$H$16,"SALIDA",'NORMA RUTH'!$J$13:$J$16,$B160),0)</f>
        <v>0</v>
      </c>
      <c r="L160" s="62">
        <f>IFERROR(SUMIFS(VALERIA!$N$11:$N$13,VALERIA!$H$11:$H$13,"SALIDA",VALERIA!$J$11:$J$13,$B160),0)</f>
        <v>0</v>
      </c>
      <c r="M160" s="62">
        <f>IFERROR(SUMIFS('MANUEL BANAMEX'!$N$26:$N$29,'MANUEL BANAMEX'!$H$26:$H$29,"SALIDA",'MANUEL BANAMEX'!$J$26:$J$29,$B160),0)</f>
        <v>0</v>
      </c>
      <c r="N160" s="62">
        <f>IFERROR(SUMIFS(ROBERTO!$N$2:$N$2,ROBERTO!$H$2:$H$2,"SALIDA",ROBERTO!$J$2:$J$2,$B160),0)</f>
        <v>0</v>
      </c>
      <c r="O160" s="62">
        <f>IFERROR(SUMIFS(JUAN!$N$12:$N$19,JUAN!$H$12:$H$19,"SALIDA",JUAN!$J$12:$J$19,$B160),0)</f>
        <v>0</v>
      </c>
      <c r="P160" s="62">
        <f>IFERROR(SUMIFS('NORMA SANCHEZ'!$N$15:$N$18,'NORMA SANCHEZ'!$H$15:$H$18,"SALIDA",'NORMA SANCHEZ'!$J$15:$J$18,$B160),0)</f>
        <v>0</v>
      </c>
      <c r="Q160" s="62">
        <f>IFERROR(SUMIFS('JOSE CARLOS'!$N$17:$N$23,'JOSE CARLOS'!$H$17:$H$23,"SALIDA",'JOSE CARLOS'!$J$17:$J$23,$B160),0)</f>
        <v>0</v>
      </c>
      <c r="R160" s="62">
        <f>IFERROR(SUMIFS('LUIS ENRIQUE '!$N$22:$N$29,'LUIS ENRIQUE '!$H$22:$H$29,"SALIDA",'LUIS ENRIQUE '!$J$22:$J$29,$B160),0)</f>
        <v>0</v>
      </c>
      <c r="S160" s="62">
        <f>IFERROR(SUMIFS(CESARIA!$N$16:$N$18,CESARIA!$H$16:$H$18,"SALIDA",CESARIA!$J$16:$J$18,$B160),0)</f>
        <v>0</v>
      </c>
      <c r="T160" s="62">
        <f>IFERROR(SUMIFS(ALAN!$N$15:$N$25,ALAN!$H$15:$H$25,"SALIDA",ALAN!$J$15:$J$25,$B160),0)</f>
        <v>0</v>
      </c>
      <c r="U160" s="62">
        <f>IFERROR(SUMIFS(ELVIA!$N$7:$N$12,ELVIA!$H$7:$H$12,"SALIDA",ELVIA!$J$7:$J$12,$B160),0)</f>
        <v>0</v>
      </c>
      <c r="V160" s="62">
        <f>IFERROR(SUMIFS(CAJA!$N$587:$N$1165,CAJA!$H$587:$H$1165,"SALIDA",CAJA!$J$587:$J$1165,$B160),0)</f>
        <v>6172</v>
      </c>
      <c r="W160" s="62">
        <f>IFERROR(SUMIFS('CAJA TIGRES'!$N$140:$N$302,'CAJA TIGRES'!$H$140:$H$302,"SALIDA",'CAJA TIGRES'!$J$140:$J$302,$B160),0)</f>
        <v>0</v>
      </c>
      <c r="X160" s="62">
        <f>IFERROR(SUMIFS(RESERVA!$N$2:$N$2,RESERVA!$H$2:$H$2,"SALIDA",RESERVA!$J$2:$J$2,$B160),0)</f>
        <v>0</v>
      </c>
      <c r="Y160" s="96">
        <f t="shared" si="32"/>
        <v>6172</v>
      </c>
      <c r="Z160" s="96">
        <f>Y160+'ENE25'!Z160</f>
        <v>11812</v>
      </c>
    </row>
    <row r="161" spans="1:27" x14ac:dyDescent="0.3">
      <c r="A161">
        <v>3.3</v>
      </c>
      <c r="B161" s="60" t="s">
        <v>67</v>
      </c>
      <c r="C161" s="62">
        <f>IFERROR(SUMIFS('MGZ121'!$N$176:$N$312,'MGZ121'!H$176:H$312,"SALIDA",'MGZ121'!$J$176:$J$312,$B161),0)</f>
        <v>0</v>
      </c>
      <c r="D161" s="62">
        <f>IFERROR(SUMIFS('MGZ BBVA'!$N$89:$N$189,'MGZ BBVA'!$H$89:$H$189,"SALIDA",'MGZ BBVA'!$J$89:$J$189,$B161),0)</f>
        <v>30158</v>
      </c>
      <c r="E161" s="62">
        <f>IFERROR(SUMIFS('MGZ DOLARES'!$N$2:$N$2,'MGZ DOLARES'!$F$2:$F$2,"SALIDA",'MGZ DOLARES'!$J$2:$J$2,$B161),0)</f>
        <v>0</v>
      </c>
      <c r="F161" s="62">
        <f>IFERROR(SUMIFS('MGZ BAJIO'!$N$5:$N$6,'MGZ BAJIO'!$H$6,"SALIDA",'MGZ BAJIO'!$J$6,$B161),0)</f>
        <v>0</v>
      </c>
      <c r="G161" s="62">
        <f>IFERROR(SUMIFS('VICTOR BANAMEX'!$N$66:$N$106,'VICTOR BANAMEX'!$H$66:$H$106,"SALIDA",'VICTOR BANAMEX'!$J$66:$J$106,$B161),0)</f>
        <v>4000000</v>
      </c>
      <c r="H161" s="62">
        <f>IFERROR(SUMIFS('VICTOR BANORTE'!$N$10:$N$28,'VICTOR BANORTE'!$H$10:$H$28,"SALIDA",'VICTOR BANORTE'!$J$10:$J$28,$B161),0)</f>
        <v>0</v>
      </c>
      <c r="I161" s="62">
        <f>IFERROR(SUMIFS(RODRIGO!$N$2:$N$2,RODRIGO!$H$2:$H$2,"SALIDA",RODRIGO!$J$2:$J$2,$B161),0)</f>
        <v>0</v>
      </c>
      <c r="J161" s="62">
        <f>IFERROR(SUMIFS(MOY!$N$13:$N$21,MOY!$H$13:$H$21,"SALIDA",MOY!$J$13:$J$21,$B161),0)</f>
        <v>0</v>
      </c>
      <c r="K161" s="62">
        <f>IFERROR(SUMIFS('NORMA RUTH'!$N$13:$N$16,'NORMA RUTH'!$H$13:$H$16,"SALIDA",'NORMA RUTH'!$J$13:$J$16,$B161),0)</f>
        <v>0</v>
      </c>
      <c r="L161" s="62">
        <f>IFERROR(SUMIFS(VALERIA!$N$11:$N$13,VALERIA!$H$11:$H$13,"SALIDA",VALERIA!$J$11:$J$13,$B161),0)</f>
        <v>0</v>
      </c>
      <c r="M161" s="62">
        <f>IFERROR(SUMIFS('MANUEL BANAMEX'!$N$26:$N$29,'MANUEL BANAMEX'!$H$26:$H$29,"SALIDA",'MANUEL BANAMEX'!$J$26:$J$29,$B161),0)</f>
        <v>0</v>
      </c>
      <c r="N161" s="62">
        <f>IFERROR(SUMIFS(ROBERTO!$N$2:$N$2,ROBERTO!$H$2:$H$2,"SALIDA",ROBERTO!$J$2:$J$2,$B161),0)</f>
        <v>0</v>
      </c>
      <c r="O161" s="62">
        <f>IFERROR(SUMIFS(JUAN!$N$12:$N$19,JUAN!$H$12:$H$19,"SALIDA",JUAN!$J$12:$J$19,$B161),0)</f>
        <v>0</v>
      </c>
      <c r="P161" s="62">
        <f>IFERROR(SUMIFS('NORMA SANCHEZ'!$N$15:$N$18,'NORMA SANCHEZ'!$H$15:$H$18,"SALIDA",'NORMA SANCHEZ'!$J$15:$J$18,$B161),0)</f>
        <v>0</v>
      </c>
      <c r="Q161" s="62">
        <f>IFERROR(SUMIFS('JOSE CARLOS'!$N$17:$N$23,'JOSE CARLOS'!$H$17:$H$23,"SALIDA",'JOSE CARLOS'!$J$17:$J$23,$B161),0)</f>
        <v>0</v>
      </c>
      <c r="R161" s="62">
        <f>IFERROR(SUMIFS('LUIS ENRIQUE '!$N$22:$N$29,'LUIS ENRIQUE '!$H$22:$H$29,"SALIDA",'LUIS ENRIQUE '!$J$22:$J$29,$B161),0)</f>
        <v>0</v>
      </c>
      <c r="S161" s="62">
        <f>IFERROR(SUMIFS(CESARIA!$N$16:$N$18,CESARIA!$H$16:$H$18,"SALIDA",CESARIA!$J$16:$J$18,$B161),0)</f>
        <v>0</v>
      </c>
      <c r="T161" s="62">
        <f>IFERROR(SUMIFS(ALAN!$N$15:$N$25,ALAN!$H$15:$H$25,"SALIDA",ALAN!$J$15:$J$25,$B161),0)</f>
        <v>0</v>
      </c>
      <c r="U161" s="62">
        <f>IFERROR(SUMIFS(ELVIA!$N$7:$N$12,ELVIA!$H$7:$H$12,"SALIDA",ELVIA!$J$7:$J$12,$B161),0)</f>
        <v>0</v>
      </c>
      <c r="V161" s="62">
        <f>IFERROR(SUMIFS(CAJA!$N$587:$N$1165,CAJA!$H$587:$H$1165,"SALIDA",CAJA!$J$587:$J$1165,$B161),0)</f>
        <v>9232</v>
      </c>
      <c r="W161" s="62">
        <f>IFERROR(SUMIFS('CAJA TIGRES'!$N$140:$N$302,'CAJA TIGRES'!$H$140:$H$302,"SALIDA",'CAJA TIGRES'!$J$140:$J$302,$B161),0)</f>
        <v>0</v>
      </c>
      <c r="X161" s="62">
        <f>IFERROR(SUMIFS(RESERVA!$N$2:$N$2,RESERVA!$H$2:$H$2,"SALIDA",RESERVA!$J$2:$J$2,$B161),0)</f>
        <v>0</v>
      </c>
      <c r="Y161" s="96">
        <f t="shared" si="32"/>
        <v>4039390</v>
      </c>
      <c r="Z161" s="96">
        <f>Y161+'ENE25'!Z161</f>
        <v>4043790</v>
      </c>
    </row>
    <row r="162" spans="1:27" x14ac:dyDescent="0.3">
      <c r="A162">
        <v>3.4</v>
      </c>
      <c r="B162" s="60" t="s">
        <v>68</v>
      </c>
      <c r="C162" s="62">
        <f>IFERROR(SUMIFS('MGZ121'!$N$176:$N$312,'MGZ121'!H$176:H$312,"SALIDA",'MGZ121'!$J$176:$J$312,$B162),0)</f>
        <v>0</v>
      </c>
      <c r="D162" s="62">
        <f>IFERROR(SUMIFS('MGZ BBVA'!$N$89:$N$189,'MGZ BBVA'!$H$89:$H$189,"SALIDA",'MGZ BBVA'!$J$89:$J$189,$B162),0)</f>
        <v>0</v>
      </c>
      <c r="E162" s="62">
        <f>IFERROR(SUMIFS('MGZ DOLARES'!$N$2:$N$2,'MGZ DOLARES'!$F$2:$F$2,"SALIDA",'MGZ DOLARES'!$J$2:$J$2,$B162),0)</f>
        <v>0</v>
      </c>
      <c r="F162" s="62">
        <f>IFERROR(SUMIFS('MGZ BAJIO'!$N$5:$N$6,'MGZ BAJIO'!$H$6,"SALIDA",'MGZ BAJIO'!$J$6,$B162),0)</f>
        <v>0</v>
      </c>
      <c r="G162" s="62">
        <f>IFERROR(SUMIFS('VICTOR BANAMEX'!$N$66:$N$106,'VICTOR BANAMEX'!$H$66:$H$106,"SALIDA",'VICTOR BANAMEX'!$J$66:$J$106,$B162),0)</f>
        <v>0</v>
      </c>
      <c r="H162" s="62">
        <f>IFERROR(SUMIFS('VICTOR BANORTE'!$N$10:$N$28,'VICTOR BANORTE'!$H$10:$H$28,"SALIDA",'VICTOR BANORTE'!$J$10:$J$28,$B162),0)</f>
        <v>0</v>
      </c>
      <c r="I162" s="62">
        <f>IFERROR(SUMIFS(RODRIGO!$N$2:$N$2,RODRIGO!$H$2:$H$2,"SALIDA",RODRIGO!$J$2:$J$2,$B162),0)</f>
        <v>0</v>
      </c>
      <c r="J162" s="62">
        <f>IFERROR(SUMIFS(MOY!$N$13:$N$21,MOY!$H$13:$H$21,"SALIDA",MOY!$J$13:$J$21,$B162),0)</f>
        <v>0</v>
      </c>
      <c r="K162" s="62">
        <f>IFERROR(SUMIFS('NORMA RUTH'!$N$13:$N$16,'NORMA RUTH'!$H$13:$H$16,"SALIDA",'NORMA RUTH'!$J$13:$J$16,$B162),0)</f>
        <v>0</v>
      </c>
      <c r="L162" s="62">
        <f>IFERROR(SUMIFS(VALERIA!$N$11:$N$13,VALERIA!$H$11:$H$13,"SALIDA",VALERIA!$J$11:$J$13,$B162),0)</f>
        <v>0</v>
      </c>
      <c r="M162" s="62">
        <f>IFERROR(SUMIFS('MANUEL BANAMEX'!$N$26:$N$29,'MANUEL BANAMEX'!$H$26:$H$29,"SALIDA",'MANUEL BANAMEX'!$J$26:$J$29,$B162),0)</f>
        <v>0</v>
      </c>
      <c r="N162" s="62">
        <f>IFERROR(SUMIFS(ROBERTO!$N$2:$N$2,ROBERTO!$H$2:$H$2,"SALIDA",ROBERTO!$J$2:$J$2,$B162),0)</f>
        <v>0</v>
      </c>
      <c r="O162" s="62">
        <f>IFERROR(SUMIFS(JUAN!$N$12:$N$19,JUAN!$H$12:$H$19,"SALIDA",JUAN!$J$12:$J$19,$B162),0)</f>
        <v>0</v>
      </c>
      <c r="P162" s="62">
        <f>IFERROR(SUMIFS('NORMA SANCHEZ'!$N$15:$N$18,'NORMA SANCHEZ'!$H$15:$H$18,"SALIDA",'NORMA SANCHEZ'!$J$15:$J$18,$B162),0)</f>
        <v>0</v>
      </c>
      <c r="Q162" s="62">
        <f>IFERROR(SUMIFS('JOSE CARLOS'!$N$17:$N$23,'JOSE CARLOS'!$H$17:$H$23,"SALIDA",'JOSE CARLOS'!$J$17:$J$23,$B162),0)</f>
        <v>0</v>
      </c>
      <c r="R162" s="62">
        <f>IFERROR(SUMIFS('LUIS ENRIQUE '!$N$22:$N$29,'LUIS ENRIQUE '!$H$22:$H$29,"SALIDA",'LUIS ENRIQUE '!$J$22:$J$29,$B162),0)</f>
        <v>0</v>
      </c>
      <c r="S162" s="62">
        <f>IFERROR(SUMIFS(CESARIA!$N$16:$N$18,CESARIA!$H$16:$H$18,"SALIDA",CESARIA!$J$16:$J$18,$B162),0)</f>
        <v>0</v>
      </c>
      <c r="T162" s="62">
        <f>IFERROR(SUMIFS(ALAN!$N$15:$N$25,ALAN!$H$15:$H$25,"SALIDA",ALAN!$J$15:$J$25,$B162),0)</f>
        <v>0</v>
      </c>
      <c r="U162" s="62">
        <f>IFERROR(SUMIFS(ELVIA!$N$7:$N$12,ELVIA!$H$7:$H$12,"SALIDA",ELVIA!$J$7:$J$12,$B162),0)</f>
        <v>0</v>
      </c>
      <c r="V162" s="62">
        <f>IFERROR(SUMIFS(CAJA!$N$587:$N$1165,CAJA!$H$587:$H$1165,"SALIDA",CAJA!$J$587:$J$1165,$B162),0)</f>
        <v>0</v>
      </c>
      <c r="W162" s="62">
        <f>IFERROR(SUMIFS('CAJA TIGRES'!$N$140:$N$302,'CAJA TIGRES'!$H$140:$H$302,"SALIDA",'CAJA TIGRES'!$J$140:$J$302,$B162),0)</f>
        <v>0</v>
      </c>
      <c r="X162" s="62">
        <f>IFERROR(SUMIFS(RESERVA!$N$2:$N$2,RESERVA!$H$2:$H$2,"SALIDA",RESERVA!$J$2:$J$2,$B162),0)</f>
        <v>0</v>
      </c>
      <c r="Y162" s="96">
        <f t="shared" si="32"/>
        <v>0</v>
      </c>
      <c r="Z162" s="96">
        <f>Y162+'ENE25'!Z162</f>
        <v>237089.65999999997</v>
      </c>
    </row>
    <row r="163" spans="1:27" x14ac:dyDescent="0.3">
      <c r="B163" s="60" t="s">
        <v>196</v>
      </c>
      <c r="C163" s="62">
        <f>IFERROR(SUMIFS('MGZ121'!$N$176:$N$312,'MGZ121'!H$176:H$312,"SALIDA",'MGZ121'!$J$176:$J$312,$B163),0)</f>
        <v>0</v>
      </c>
      <c r="D163" s="62">
        <f>IFERROR(SUMIFS('MGZ BBVA'!$N$89:$N$189,'MGZ BBVA'!$H$89:$H$189,"SALIDA",'MGZ BBVA'!$J$89:$J$189,$B163),0)</f>
        <v>0</v>
      </c>
      <c r="E163" s="62">
        <f>IFERROR(SUMIFS('MGZ DOLARES'!$N$2:$N$2,'MGZ DOLARES'!$F$2:$F$2,"SALIDA",'MGZ DOLARES'!$J$2:$J$2,$B163),0)</f>
        <v>0</v>
      </c>
      <c r="F163" s="62">
        <f>IFERROR(SUMIFS('MGZ BAJIO'!$N$5:$N$6,'MGZ BAJIO'!$H$6,"SALIDA",'MGZ BAJIO'!$J$6,$B163),0)</f>
        <v>0</v>
      </c>
      <c r="G163" s="62">
        <f>IFERROR(SUMIFS('VICTOR BANAMEX'!$N$66:$N$106,'VICTOR BANAMEX'!$H$66:$H$106,"SALIDA",'VICTOR BANAMEX'!$J$66:$J$106,$B163),0)</f>
        <v>0</v>
      </c>
      <c r="H163" s="62">
        <f>IFERROR(SUMIFS('VICTOR BANORTE'!$N$10:$N$28,'VICTOR BANORTE'!$H$10:$H$28,"SALIDA",'VICTOR BANORTE'!$J$10:$J$28,$B163),0)</f>
        <v>16665.48</v>
      </c>
      <c r="I163" s="62">
        <f>IFERROR(SUMIFS(RODRIGO!$N$2:$N$2,RODRIGO!$H$2:$H$2,"SALIDA",RODRIGO!$J$2:$J$2,$B163),0)</f>
        <v>0</v>
      </c>
      <c r="J163" s="62">
        <f>IFERROR(SUMIFS(MOY!$N$13:$N$21,MOY!$H$13:$H$21,"SALIDA",MOY!$J$13:$J$21,$B163),0)</f>
        <v>0</v>
      </c>
      <c r="K163" s="62">
        <f>IFERROR(SUMIFS('NORMA RUTH'!$N$13:$N$16,'NORMA RUTH'!$H$13:$H$16,"SALIDA",'NORMA RUTH'!$J$13:$J$16,$B163),0)</f>
        <v>0</v>
      </c>
      <c r="L163" s="62">
        <f>IFERROR(SUMIFS(VALERIA!$N$11:$N$13,VALERIA!$H$11:$H$13,"SALIDA",VALERIA!$J$11:$J$13,$B163),0)</f>
        <v>0</v>
      </c>
      <c r="M163" s="62">
        <f>IFERROR(SUMIFS('MANUEL BANAMEX'!$N$26:$N$29,'MANUEL BANAMEX'!$H$26:$H$29,"SALIDA",'MANUEL BANAMEX'!$J$26:$J$29,$B163),0)</f>
        <v>0</v>
      </c>
      <c r="N163" s="62">
        <f>IFERROR(SUMIFS(ROBERTO!$N$2:$N$2,ROBERTO!$H$2:$H$2,"SALIDA",ROBERTO!$J$2:$J$2,$B163),0)</f>
        <v>0</v>
      </c>
      <c r="O163" s="62">
        <f>IFERROR(SUMIFS(JUAN!$N$12:$N$19,JUAN!$H$12:$H$19,"SALIDA",JUAN!$J$12:$J$19,$B163),0)</f>
        <v>0</v>
      </c>
      <c r="P163" s="62">
        <f>IFERROR(SUMIFS('NORMA SANCHEZ'!$N$15:$N$18,'NORMA SANCHEZ'!$H$15:$H$18,"SALIDA",'NORMA SANCHEZ'!$J$15:$J$18,$B163),0)</f>
        <v>0</v>
      </c>
      <c r="Q163" s="62">
        <f>IFERROR(SUMIFS('JOSE CARLOS'!$N$17:$N$23,'JOSE CARLOS'!$H$17:$H$23,"SALIDA",'JOSE CARLOS'!$J$17:$J$23,$B163),0)</f>
        <v>0</v>
      </c>
      <c r="R163" s="62">
        <f>IFERROR(SUMIFS('LUIS ENRIQUE '!$N$22:$N$29,'LUIS ENRIQUE '!$H$22:$H$29,"SALIDA",'LUIS ENRIQUE '!$J$22:$J$29,$B163),0)</f>
        <v>0</v>
      </c>
      <c r="S163" s="62">
        <f>IFERROR(SUMIFS(CESARIA!$N$16:$N$18,CESARIA!$H$16:$H$18,"SALIDA",CESARIA!$J$16:$J$18,$B163),0)</f>
        <v>0</v>
      </c>
      <c r="T163" s="62">
        <f>IFERROR(SUMIFS(ALAN!$N$15:$N$25,ALAN!$H$15:$H$25,"SALIDA",ALAN!$J$15:$J$25,$B163),0)</f>
        <v>0</v>
      </c>
      <c r="U163" s="62">
        <f>IFERROR(SUMIFS(ELVIA!$N$7:$N$12,ELVIA!$H$7:$H$12,"SALIDA",ELVIA!$J$7:$J$12,$B163),0)</f>
        <v>0</v>
      </c>
      <c r="V163" s="62">
        <f>IFERROR(SUMIFS(CAJA!$N$587:$N$1165,CAJA!$H$587:$H$1165,"SALIDA",CAJA!$J$587:$J$1165,$B163),0)</f>
        <v>0</v>
      </c>
      <c r="W163" s="62">
        <f>IFERROR(SUMIFS('CAJA TIGRES'!$N$140:$N$302,'CAJA TIGRES'!$H$140:$H$302,"SALIDA",'CAJA TIGRES'!$J$140:$J$302,$B163),0)</f>
        <v>0</v>
      </c>
      <c r="X163" s="62">
        <f>IFERROR(SUMIFS(RESERVA!$N$2:$N$2,RESERVA!$H$2:$H$2,"SALIDA",RESERVA!$J$2:$J$2,$B163),0)</f>
        <v>0</v>
      </c>
      <c r="Y163" s="96">
        <f t="shared" si="32"/>
        <v>16665.48</v>
      </c>
      <c r="Z163" s="96">
        <f>Y163+'ENE25'!Z163</f>
        <v>33226.080000000002</v>
      </c>
    </row>
    <row r="164" spans="1:27" x14ac:dyDescent="0.3">
      <c r="B164" s="60" t="s">
        <v>197</v>
      </c>
      <c r="C164" s="62">
        <f>IFERROR(SUMIFS('MGZ121'!$N$176:$N$312,'MGZ121'!H$176:H$312,"SALIDA",'MGZ121'!$J$176:$J$312,$B164),0)</f>
        <v>0</v>
      </c>
      <c r="D164" s="62">
        <f>IFERROR(SUMIFS('MGZ BBVA'!$N$89:$N$189,'MGZ BBVA'!$H$89:$H$189,"SALIDA",'MGZ BBVA'!$J$89:$J$189,$B164),0)</f>
        <v>0</v>
      </c>
      <c r="E164" s="62">
        <f>IFERROR(SUMIFS('MGZ DOLARES'!$N$2:$N$2,'MGZ DOLARES'!$F$2:$F$2,"SALIDA",'MGZ DOLARES'!$J$2:$J$2,$B164),0)</f>
        <v>0</v>
      </c>
      <c r="F164" s="62">
        <f>IFERROR(SUMIFS('MGZ BAJIO'!$N$5:$N$6,'MGZ BAJIO'!$H$6,"SALIDA",'MGZ BAJIO'!$J$6,$B164),0)</f>
        <v>0</v>
      </c>
      <c r="G164" s="62">
        <f>IFERROR(SUMIFS('VICTOR BANAMEX'!$N$66:$N$106,'VICTOR BANAMEX'!$H$66:$H$106,"SALIDA",'VICTOR BANAMEX'!$J$66:$J$106,$B164),0)</f>
        <v>0</v>
      </c>
      <c r="H164" s="62">
        <f>IFERROR(SUMIFS('VICTOR BANORTE'!$N$10:$N$28,'VICTOR BANORTE'!$H$10:$H$28,"SALIDA",'VICTOR BANORTE'!$J$10:$J$28,$B164),0)</f>
        <v>6556.39</v>
      </c>
      <c r="I164" s="62">
        <f>IFERROR(SUMIFS(RODRIGO!$N$2:$N$2,RODRIGO!$H$2:$H$2,"SALIDA",RODRIGO!$J$2:$J$2,$B164),0)</f>
        <v>0</v>
      </c>
      <c r="J164" s="62">
        <f>IFERROR(SUMIFS(MOY!$N$13:$N$21,MOY!$H$13:$H$21,"SALIDA",MOY!$J$13:$J$21,$B164),0)</f>
        <v>0</v>
      </c>
      <c r="K164" s="62">
        <f>IFERROR(SUMIFS('NORMA RUTH'!$N$13:$N$16,'NORMA RUTH'!$H$13:$H$16,"SALIDA",'NORMA RUTH'!$J$13:$J$16,$B164),0)</f>
        <v>0</v>
      </c>
      <c r="L164" s="62">
        <f>IFERROR(SUMIFS(VALERIA!$N$11:$N$13,VALERIA!$H$11:$H$13,"SALIDA",VALERIA!$J$11:$J$13,$B164),0)</f>
        <v>0</v>
      </c>
      <c r="M164" s="62">
        <f>IFERROR(SUMIFS('MANUEL BANAMEX'!$N$26:$N$29,'MANUEL BANAMEX'!$H$26:$H$29,"SALIDA",'MANUEL BANAMEX'!$J$26:$J$29,$B164),0)</f>
        <v>0</v>
      </c>
      <c r="N164" s="62">
        <f>IFERROR(SUMIFS(ROBERTO!$N$2:$N$2,ROBERTO!$H$2:$H$2,"SALIDA",ROBERTO!$J$2:$J$2,$B164),0)</f>
        <v>0</v>
      </c>
      <c r="O164" s="62">
        <f>IFERROR(SUMIFS(JUAN!$N$12:$N$19,JUAN!$H$12:$H$19,"SALIDA",JUAN!$J$12:$J$19,$B164),0)</f>
        <v>0</v>
      </c>
      <c r="P164" s="62">
        <f>IFERROR(SUMIFS('NORMA SANCHEZ'!$N$15:$N$18,'NORMA SANCHEZ'!$H$15:$H$18,"SALIDA",'NORMA SANCHEZ'!$J$15:$J$18,$B164),0)</f>
        <v>0</v>
      </c>
      <c r="Q164" s="62">
        <f>IFERROR(SUMIFS('JOSE CARLOS'!$N$17:$N$23,'JOSE CARLOS'!$H$17:$H$23,"SALIDA",'JOSE CARLOS'!$J$17:$J$23,$B164),0)</f>
        <v>0</v>
      </c>
      <c r="R164" s="62">
        <f>IFERROR(SUMIFS('LUIS ENRIQUE '!$N$22:$N$29,'LUIS ENRIQUE '!$H$22:$H$29,"SALIDA",'LUIS ENRIQUE '!$J$22:$J$29,$B164),0)</f>
        <v>0</v>
      </c>
      <c r="S164" s="62">
        <f>IFERROR(SUMIFS(CESARIA!$N$16:$N$18,CESARIA!$H$16:$H$18,"SALIDA",CESARIA!$J$16:$J$18,$B164),0)</f>
        <v>0</v>
      </c>
      <c r="T164" s="62">
        <f>IFERROR(SUMIFS(ALAN!$N$15:$N$25,ALAN!$H$15:$H$25,"SALIDA",ALAN!$J$15:$J$25,$B164),0)</f>
        <v>0</v>
      </c>
      <c r="U164" s="62">
        <f>IFERROR(SUMIFS(ELVIA!$N$7:$N$12,ELVIA!$H$7:$H$12,"SALIDA",ELVIA!$J$7:$J$12,$B164),0)</f>
        <v>0</v>
      </c>
      <c r="V164" s="62">
        <f>IFERROR(SUMIFS(CAJA!$N$587:$N$1165,CAJA!$H$587:$H$1165,"SALIDA",CAJA!$J$587:$J$1165,$B164),0)</f>
        <v>0</v>
      </c>
      <c r="W164" s="62">
        <f>IFERROR(SUMIFS('CAJA TIGRES'!$N$140:$N$302,'CAJA TIGRES'!$H$140:$H$302,"SALIDA",'CAJA TIGRES'!$J$140:$J$302,$B164),0)</f>
        <v>0</v>
      </c>
      <c r="X164" s="62">
        <f>IFERROR(SUMIFS(RESERVA!$N$2:$N$2,RESERVA!$H$2:$H$2,"SALIDA",RESERVA!$J$2:$J$2,$B164),0)</f>
        <v>0</v>
      </c>
      <c r="Y164" s="96">
        <f t="shared" si="32"/>
        <v>6556.39</v>
      </c>
      <c r="Z164" s="96">
        <f>Y164+'ENE25'!Z164</f>
        <v>13122.720000000001</v>
      </c>
    </row>
    <row r="165" spans="1:27" x14ac:dyDescent="0.3">
      <c r="B165" s="60" t="s">
        <v>198</v>
      </c>
      <c r="C165" s="62">
        <f>IFERROR(SUMIFS('MGZ121'!$N$176:$N$312,'MGZ121'!H$176:H$312,"SALIDA",'MGZ121'!$J$176:$J$312,$B165),0)</f>
        <v>0</v>
      </c>
      <c r="D165" s="62">
        <f>IFERROR(SUMIFS('MGZ BBVA'!$N$89:$N$189,'MGZ BBVA'!$H$89:$H$189,"SALIDA",'MGZ BBVA'!$J$89:$J$189,$B165),0)</f>
        <v>0</v>
      </c>
      <c r="E165" s="62">
        <f>IFERROR(SUMIFS('MGZ DOLARES'!$N$2:$N$2,'MGZ DOLARES'!$F$2:$F$2,"SALIDA",'MGZ DOLARES'!$J$2:$J$2,$B165),0)</f>
        <v>0</v>
      </c>
      <c r="F165" s="62">
        <f>IFERROR(SUMIFS('MGZ BAJIO'!$N$5:$N$6,'MGZ BAJIO'!$H$6,"SALIDA",'MGZ BAJIO'!$J$6,$B165),0)</f>
        <v>0</v>
      </c>
      <c r="G165" s="62">
        <f>IFERROR(SUMIFS('VICTOR BANAMEX'!$N$66:$N$106,'VICTOR BANAMEX'!$H$66:$H$106,"SALIDA",'VICTOR BANAMEX'!$J$66:$J$106,$B165),0)</f>
        <v>0</v>
      </c>
      <c r="H165" s="62">
        <f>IFERROR(SUMIFS('VICTOR BANORTE'!$N$10:$N$28,'VICTOR BANORTE'!$H$10:$H$28,"SALIDA",'VICTOR BANORTE'!$J$10:$J$28,$B165),0)</f>
        <v>39343.120000000003</v>
      </c>
      <c r="I165" s="62">
        <f>IFERROR(SUMIFS(RODRIGO!$N$2:$N$2,RODRIGO!$H$2:$H$2,"SALIDA",RODRIGO!$J$2:$J$2,$B165),0)</f>
        <v>0</v>
      </c>
      <c r="J165" s="62">
        <f>IFERROR(SUMIFS(MOY!$N$13:$N$21,MOY!$H$13:$H$21,"SALIDA",MOY!$J$13:$J$21,$B165),0)</f>
        <v>0</v>
      </c>
      <c r="K165" s="62">
        <f>IFERROR(SUMIFS('NORMA RUTH'!$N$13:$N$16,'NORMA RUTH'!$H$13:$H$16,"SALIDA",'NORMA RUTH'!$J$13:$J$16,$B165),0)</f>
        <v>0</v>
      </c>
      <c r="L165" s="62">
        <f>IFERROR(SUMIFS(VALERIA!$N$11:$N$13,VALERIA!$H$11:$H$13,"SALIDA",VALERIA!$J$11:$J$13,$B165),0)</f>
        <v>0</v>
      </c>
      <c r="M165" s="62">
        <f>IFERROR(SUMIFS('MANUEL BANAMEX'!$N$26:$N$29,'MANUEL BANAMEX'!$H$26:$H$29,"SALIDA",'MANUEL BANAMEX'!$J$26:$J$29,$B165),0)</f>
        <v>0</v>
      </c>
      <c r="N165" s="62">
        <f>IFERROR(SUMIFS(ROBERTO!$N$2:$N$2,ROBERTO!$H$2:$H$2,"SALIDA",ROBERTO!$J$2:$J$2,$B165),0)</f>
        <v>0</v>
      </c>
      <c r="O165" s="62">
        <f>IFERROR(SUMIFS(JUAN!$N$12:$N$19,JUAN!$H$12:$H$19,"SALIDA",JUAN!$J$12:$J$19,$B165),0)</f>
        <v>0</v>
      </c>
      <c r="P165" s="62">
        <f>IFERROR(SUMIFS('NORMA SANCHEZ'!$N$15:$N$18,'NORMA SANCHEZ'!$H$15:$H$18,"SALIDA",'NORMA SANCHEZ'!$J$15:$J$18,$B165),0)</f>
        <v>0</v>
      </c>
      <c r="Q165" s="62">
        <f>IFERROR(SUMIFS('JOSE CARLOS'!$N$17:$N$23,'JOSE CARLOS'!$H$17:$H$23,"SALIDA",'JOSE CARLOS'!$J$17:$J$23,$B165),0)</f>
        <v>0</v>
      </c>
      <c r="R165" s="62">
        <f>IFERROR(SUMIFS('LUIS ENRIQUE '!$N$22:$N$29,'LUIS ENRIQUE '!$H$22:$H$29,"SALIDA",'LUIS ENRIQUE '!$J$22:$J$29,$B165),0)</f>
        <v>0</v>
      </c>
      <c r="S165" s="62">
        <f>IFERROR(SUMIFS(CESARIA!$N$16:$N$18,CESARIA!$H$16:$H$18,"SALIDA",CESARIA!$J$16:$J$18,$B165),0)</f>
        <v>0</v>
      </c>
      <c r="T165" s="62">
        <f>IFERROR(SUMIFS(ALAN!$N$15:$N$25,ALAN!$H$15:$H$25,"SALIDA",ALAN!$J$15:$J$25,$B165),0)</f>
        <v>0</v>
      </c>
      <c r="U165" s="62">
        <f>IFERROR(SUMIFS(ELVIA!$N$7:$N$12,ELVIA!$H$7:$H$12,"SALIDA",ELVIA!$J$7:$J$12,$B165),0)</f>
        <v>0</v>
      </c>
      <c r="V165" s="62">
        <f>IFERROR(SUMIFS(CAJA!$N$587:$N$1165,CAJA!$H$587:$H$1165,"SALIDA",CAJA!$J$587:$J$1165,$B165),0)</f>
        <v>0</v>
      </c>
      <c r="W165" s="62">
        <f>IFERROR(SUMIFS('CAJA TIGRES'!$N$140:$N$302,'CAJA TIGRES'!$H$140:$H$302,"SALIDA",'CAJA TIGRES'!$J$140:$J$302,$B165),0)</f>
        <v>0</v>
      </c>
      <c r="X165" s="62">
        <f>IFERROR(SUMIFS(RESERVA!$N$2:$N$2,RESERVA!$H$2:$H$2,"SALIDA",RESERVA!$J$2:$J$2,$B165),0)</f>
        <v>0</v>
      </c>
      <c r="Y165" s="96">
        <f t="shared" si="32"/>
        <v>39343.120000000003</v>
      </c>
      <c r="Z165" s="96">
        <f>Y165+'ENE25'!Z165</f>
        <v>78791.12</v>
      </c>
    </row>
    <row r="166" spans="1:27" x14ac:dyDescent="0.3">
      <c r="A166">
        <v>3.5</v>
      </c>
      <c r="B166" s="60" t="s">
        <v>69</v>
      </c>
      <c r="C166" s="62">
        <f>IFERROR(SUMIFS('MGZ121'!$N$176:$N$312,'MGZ121'!H$176:H$312,"SALIDA",'MGZ121'!$J$176:$J$312,$B166),0)</f>
        <v>0</v>
      </c>
      <c r="D166" s="62">
        <f>IFERROR(SUMIFS('MGZ BBVA'!$N$89:$N$189,'MGZ BBVA'!$H$89:$H$189,"SALIDA",'MGZ BBVA'!$J$89:$J$189,$B166),0)</f>
        <v>0</v>
      </c>
      <c r="E166" s="62">
        <f>IFERROR(SUMIFS('MGZ DOLARES'!$N$2:$N$2,'MGZ DOLARES'!$F$2:$F$2,"SALIDA",'MGZ DOLARES'!$J$2:$J$2,$B166),0)</f>
        <v>0</v>
      </c>
      <c r="F166" s="62">
        <f>IFERROR(SUMIFS('MGZ BAJIO'!$N$5:$N$6,'MGZ BAJIO'!$H$6,"SALIDA",'MGZ BAJIO'!$J$6,$B166),0)</f>
        <v>0</v>
      </c>
      <c r="G166" s="62">
        <f>IFERROR(SUMIFS('VICTOR BANAMEX'!$N$66:$N$106,'VICTOR BANAMEX'!$H$66:$H$106,"SALIDA",'VICTOR BANAMEX'!$J$66:$J$106,$B166),0)</f>
        <v>0</v>
      </c>
      <c r="H166" s="62">
        <f>IFERROR(SUMIFS('VICTOR BANORTE'!$N$10:$N$28,'VICTOR BANORTE'!$H$10:$H$28,"SALIDA",'VICTOR BANORTE'!$J$10:$J$28,$B166),0)</f>
        <v>0</v>
      </c>
      <c r="I166" s="62">
        <f>IFERROR(SUMIFS(RODRIGO!$N$2:$N$2,RODRIGO!$H$2:$H$2,"SALIDA",RODRIGO!$J$2:$J$2,$B166),0)</f>
        <v>0</v>
      </c>
      <c r="J166" s="62">
        <f>IFERROR(SUMIFS(MOY!$N$13:$N$21,MOY!$H$13:$H$21,"SALIDA",MOY!$J$13:$J$21,$B166),0)</f>
        <v>0</v>
      </c>
      <c r="K166" s="62">
        <f>IFERROR(SUMIFS('NORMA RUTH'!$N$13:$N$16,'NORMA RUTH'!$H$13:$H$16,"SALIDA",'NORMA RUTH'!$J$13:$J$16,$B166),0)</f>
        <v>0</v>
      </c>
      <c r="L166" s="62">
        <f>IFERROR(SUMIFS(VALERIA!$N$11:$N$13,VALERIA!$H$11:$H$13,"SALIDA",VALERIA!$J$11:$J$13,$B166),0)</f>
        <v>0</v>
      </c>
      <c r="M166" s="62">
        <f>IFERROR(SUMIFS('MANUEL BANAMEX'!$N$26:$N$29,'MANUEL BANAMEX'!$H$26:$H$29,"SALIDA",'MANUEL BANAMEX'!$J$26:$J$29,$B166),0)</f>
        <v>0</v>
      </c>
      <c r="N166" s="62">
        <f>IFERROR(SUMIFS(ROBERTO!$N$2:$N$2,ROBERTO!$H$2:$H$2,"SALIDA",ROBERTO!$J$2:$J$2,$B166),0)</f>
        <v>0</v>
      </c>
      <c r="O166" s="62">
        <f>IFERROR(SUMIFS(JUAN!$N$12:$N$19,JUAN!$H$12:$H$19,"SALIDA",JUAN!$J$12:$J$19,$B166),0)</f>
        <v>0</v>
      </c>
      <c r="P166" s="62">
        <f>IFERROR(SUMIFS('NORMA SANCHEZ'!$N$15:$N$18,'NORMA SANCHEZ'!$H$15:$H$18,"SALIDA",'NORMA SANCHEZ'!$J$15:$J$18,$B166),0)</f>
        <v>0</v>
      </c>
      <c r="Q166" s="62">
        <f>IFERROR(SUMIFS('JOSE CARLOS'!$N$17:$N$23,'JOSE CARLOS'!$H$17:$H$23,"SALIDA",'JOSE CARLOS'!$J$17:$J$23,$B166),0)</f>
        <v>0</v>
      </c>
      <c r="R166" s="62">
        <f>IFERROR(SUMIFS('LUIS ENRIQUE '!$N$22:$N$29,'LUIS ENRIQUE '!$H$22:$H$29,"SALIDA",'LUIS ENRIQUE '!$J$22:$J$29,$B166),0)</f>
        <v>0</v>
      </c>
      <c r="S166" s="62">
        <f>IFERROR(SUMIFS(CESARIA!$N$16:$N$18,CESARIA!$H$16:$H$18,"SALIDA",CESARIA!$J$16:$J$18,$B166),0)</f>
        <v>0</v>
      </c>
      <c r="T166" s="62">
        <f>IFERROR(SUMIFS(ALAN!$N$15:$N$25,ALAN!$H$15:$H$25,"SALIDA",ALAN!$J$15:$J$25,$B166),0)</f>
        <v>0</v>
      </c>
      <c r="U166" s="62">
        <f>IFERROR(SUMIFS(ELVIA!$N$7:$N$12,ELVIA!$H$7:$H$12,"SALIDA",ELVIA!$J$7:$J$12,$B166),0)</f>
        <v>0</v>
      </c>
      <c r="V166" s="62">
        <f>IFERROR(SUMIFS(CAJA!$N$587:$N$1165,CAJA!$H$587:$H$1165,"SALIDA",CAJA!$J$587:$J$1165,$B166),0)</f>
        <v>0</v>
      </c>
      <c r="W166" s="62">
        <f>IFERROR(SUMIFS('CAJA TIGRES'!$N$140:$N$302,'CAJA TIGRES'!$H$140:$H$302,"SALIDA",'CAJA TIGRES'!$J$140:$J$302,$B166),0)</f>
        <v>0</v>
      </c>
      <c r="X166" s="62">
        <f>IFERROR(SUMIFS(RESERVA!$N$2:$N$2,RESERVA!$H$2:$H$2,"SALIDA",RESERVA!$J$2:$J$2,$B166),0)</f>
        <v>0</v>
      </c>
      <c r="Y166" s="96">
        <f t="shared" si="32"/>
        <v>0</v>
      </c>
      <c r="Z166" s="96">
        <f>Y166+'ENE25'!Z166</f>
        <v>0</v>
      </c>
    </row>
    <row r="167" spans="1:27" s="84" customFormat="1" ht="19.2" customHeight="1" x14ac:dyDescent="0.3">
      <c r="B167" s="87" t="s">
        <v>109</v>
      </c>
      <c r="C167" s="88">
        <f>C150+C158</f>
        <v>0</v>
      </c>
      <c r="D167" s="88">
        <f t="shared" ref="D167:Z167" si="33">D150+D158</f>
        <v>63834.74</v>
      </c>
      <c r="E167" s="88">
        <f t="shared" si="33"/>
        <v>0</v>
      </c>
      <c r="F167" s="88">
        <f t="shared" si="33"/>
        <v>0</v>
      </c>
      <c r="G167" s="88">
        <f t="shared" si="33"/>
        <v>4219512.55</v>
      </c>
      <c r="H167" s="88">
        <f t="shared" si="33"/>
        <v>62564.990000000005</v>
      </c>
      <c r="I167" s="88">
        <f t="shared" si="33"/>
        <v>0</v>
      </c>
      <c r="J167" s="88">
        <f t="shared" si="33"/>
        <v>0</v>
      </c>
      <c r="K167" s="88">
        <f t="shared" si="33"/>
        <v>0</v>
      </c>
      <c r="L167" s="88">
        <f t="shared" si="33"/>
        <v>0</v>
      </c>
      <c r="M167" s="88">
        <f t="shared" si="33"/>
        <v>0</v>
      </c>
      <c r="N167" s="88">
        <f>N150+N158</f>
        <v>0</v>
      </c>
      <c r="O167" s="88">
        <f t="shared" si="33"/>
        <v>0</v>
      </c>
      <c r="P167" s="88">
        <f t="shared" si="33"/>
        <v>0</v>
      </c>
      <c r="Q167" s="88">
        <f t="shared" si="33"/>
        <v>0</v>
      </c>
      <c r="R167" s="88">
        <f t="shared" si="33"/>
        <v>0</v>
      </c>
      <c r="S167" s="88">
        <f t="shared" si="33"/>
        <v>0</v>
      </c>
      <c r="T167" s="88">
        <f t="shared" si="33"/>
        <v>0</v>
      </c>
      <c r="U167" s="88">
        <f t="shared" si="33"/>
        <v>0</v>
      </c>
      <c r="V167" s="88">
        <f t="shared" si="33"/>
        <v>972175.4</v>
      </c>
      <c r="W167" s="88">
        <f t="shared" si="33"/>
        <v>0</v>
      </c>
      <c r="X167" s="88">
        <f t="shared" si="33"/>
        <v>0</v>
      </c>
      <c r="Y167" s="88">
        <f t="shared" si="33"/>
        <v>5318087.68</v>
      </c>
      <c r="Z167" s="88">
        <f t="shared" si="33"/>
        <v>6774449.7971932674</v>
      </c>
    </row>
    <row r="168" spans="1:27" ht="8.5500000000000007" customHeight="1" x14ac:dyDescent="0.3">
      <c r="B168" s="18"/>
      <c r="C168" s="40"/>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84"/>
    </row>
    <row r="169" spans="1:27" x14ac:dyDescent="0.3">
      <c r="B169" s="19" t="s">
        <v>18</v>
      </c>
      <c r="C169" s="38">
        <f t="shared" ref="C169:M169" si="34">C74+C91+C147-C167</f>
        <v>-27734.230000000447</v>
      </c>
      <c r="D169" s="38">
        <f t="shared" si="34"/>
        <v>-80195.260000000242</v>
      </c>
      <c r="E169" s="38">
        <f t="shared" si="34"/>
        <v>0</v>
      </c>
      <c r="F169" s="38">
        <f t="shared" si="34"/>
        <v>-580</v>
      </c>
      <c r="G169" s="38">
        <f t="shared" si="34"/>
        <v>35981.049999999814</v>
      </c>
      <c r="H169" s="38">
        <f t="shared" si="34"/>
        <v>-474.41999999999825</v>
      </c>
      <c r="I169" s="38">
        <f t="shared" si="34"/>
        <v>0</v>
      </c>
      <c r="J169" s="38">
        <f t="shared" si="34"/>
        <v>400.63999999999942</v>
      </c>
      <c r="K169" s="38">
        <f t="shared" si="34"/>
        <v>-71</v>
      </c>
      <c r="L169" s="38">
        <f t="shared" si="34"/>
        <v>3931.6</v>
      </c>
      <c r="M169" s="38">
        <f t="shared" si="34"/>
        <v>35.579999999999927</v>
      </c>
      <c r="N169" s="38">
        <f t="shared" ref="N169" si="35">N74+N91+N147-N167</f>
        <v>0</v>
      </c>
      <c r="O169" s="38">
        <f t="shared" ref="O169:Z169" si="36">O74+O91+O147-O167</f>
        <v>116.26000000000022</v>
      </c>
      <c r="P169" s="38">
        <f t="shared" si="36"/>
        <v>-18.069999999999709</v>
      </c>
      <c r="Q169" s="38">
        <f t="shared" si="36"/>
        <v>-715.32999999999993</v>
      </c>
      <c r="R169" s="38">
        <f t="shared" si="36"/>
        <v>-1083.52</v>
      </c>
      <c r="S169" s="38">
        <f t="shared" si="36"/>
        <v>-141.83999999999992</v>
      </c>
      <c r="T169" s="38">
        <f t="shared" si="36"/>
        <v>103</v>
      </c>
      <c r="U169" s="38">
        <f t="shared" si="36"/>
        <v>862.5</v>
      </c>
      <c r="V169" s="38">
        <f t="shared" si="36"/>
        <v>13149.779999999679</v>
      </c>
      <c r="W169" s="38">
        <f t="shared" si="36"/>
        <v>13293</v>
      </c>
      <c r="X169" s="38">
        <f t="shared" si="36"/>
        <v>0</v>
      </c>
      <c r="Y169" s="36">
        <f t="shared" si="36"/>
        <v>-43140.259999999776</v>
      </c>
      <c r="Z169" s="36">
        <f t="shared" si="36"/>
        <v>586853.40999999922</v>
      </c>
      <c r="AA169" s="84"/>
    </row>
    <row r="170" spans="1:27" ht="15" thickBot="1" x14ac:dyDescent="0.35">
      <c r="B170" s="14" t="s">
        <v>5</v>
      </c>
      <c r="C170" s="77">
        <f>'ENE25'!C171</f>
        <v>44604.370000000345</v>
      </c>
      <c r="D170" s="77">
        <f>'ENE25'!D171</f>
        <v>81380.52999999981</v>
      </c>
      <c r="E170" s="77">
        <f>'ENE25'!E171</f>
        <v>6.92</v>
      </c>
      <c r="F170" s="77">
        <f>'ENE25'!F171</f>
        <v>1290.75</v>
      </c>
      <c r="G170" s="77">
        <f>'ENE25'!G171</f>
        <v>7247.4199999999655</v>
      </c>
      <c r="H170" s="77">
        <f>'ENE25'!H171</f>
        <v>1365.3699999999981</v>
      </c>
      <c r="I170" s="77">
        <f>'ENE25'!I171</f>
        <v>0</v>
      </c>
      <c r="J170" s="77">
        <f>'ENE25'!J171</f>
        <v>85.660000000021</v>
      </c>
      <c r="K170" s="77">
        <f>'ENE25'!K171</f>
        <v>656.87999999999738</v>
      </c>
      <c r="L170" s="77">
        <f>'ENE25'!L171</f>
        <v>666.20000000000118</v>
      </c>
      <c r="M170" s="77">
        <f>'ENE25'!M171</f>
        <v>542.51000000000181</v>
      </c>
      <c r="N170" s="77">
        <f>'ENE25'!N171</f>
        <v>0</v>
      </c>
      <c r="O170" s="77">
        <f>'ENE25'!O171</f>
        <v>1293.3500000000006</v>
      </c>
      <c r="P170" s="77">
        <f>'ENE25'!P171</f>
        <v>1222.51</v>
      </c>
      <c r="Q170" s="77">
        <f>'ENE25'!Q171</f>
        <v>715.33000000000015</v>
      </c>
      <c r="R170" s="77">
        <f>'ENE25'!R171</f>
        <v>1136.5700000000015</v>
      </c>
      <c r="S170" s="77">
        <f>'ENE25'!S171</f>
        <v>671.87999999999909</v>
      </c>
      <c r="T170" s="77">
        <f>'ENE25'!T171</f>
        <v>0</v>
      </c>
      <c r="U170" s="77">
        <f>'ENE25'!U171</f>
        <v>1561.0200000000007</v>
      </c>
      <c r="V170" s="77">
        <f>'ENE25'!V171</f>
        <v>962247.64000000036</v>
      </c>
      <c r="W170" s="77">
        <f>'ENE25'!W171</f>
        <v>5220</v>
      </c>
      <c r="X170" s="77">
        <f>'ENE25'!X171</f>
        <v>0</v>
      </c>
      <c r="Y170" s="94">
        <f>SUM(C170:X170)</f>
        <v>1111914.9100000006</v>
      </c>
      <c r="Z170" s="94">
        <f>'ENE25'!$Z$170</f>
        <v>481921.24</v>
      </c>
      <c r="AA170" s="84"/>
    </row>
    <row r="171" spans="1:27" ht="28.8" thickBot="1" x14ac:dyDescent="0.35">
      <c r="B171" s="79" t="s">
        <v>115</v>
      </c>
      <c r="C171" s="80">
        <f>C169+C170</f>
        <v>16870.139999999898</v>
      </c>
      <c r="D171" s="80">
        <f t="shared" ref="D171:Y171" si="37">D169+D170</f>
        <v>1185.2699999995675</v>
      </c>
      <c r="E171" s="80">
        <f t="shared" si="37"/>
        <v>6.92</v>
      </c>
      <c r="F171" s="80">
        <f t="shared" si="37"/>
        <v>710.75</v>
      </c>
      <c r="G171" s="80">
        <f t="shared" si="37"/>
        <v>43228.469999999783</v>
      </c>
      <c r="H171" s="80">
        <f t="shared" si="37"/>
        <v>890.94999999999982</v>
      </c>
      <c r="I171" s="81">
        <f t="shared" si="37"/>
        <v>0</v>
      </c>
      <c r="J171" s="81">
        <f t="shared" si="37"/>
        <v>486.30000000002042</v>
      </c>
      <c r="K171" s="80">
        <f t="shared" si="37"/>
        <v>585.87999999999738</v>
      </c>
      <c r="L171" s="80">
        <f t="shared" si="37"/>
        <v>4597.8000000000011</v>
      </c>
      <c r="M171" s="80">
        <f t="shared" si="37"/>
        <v>578.09000000000174</v>
      </c>
      <c r="N171" s="81">
        <f>N169+N170</f>
        <v>0</v>
      </c>
      <c r="O171" s="80">
        <f t="shared" si="37"/>
        <v>1409.6100000000008</v>
      </c>
      <c r="P171" s="80">
        <f t="shared" si="37"/>
        <v>1204.4400000000003</v>
      </c>
      <c r="Q171" s="80">
        <f t="shared" si="37"/>
        <v>0</v>
      </c>
      <c r="R171" s="81">
        <f t="shared" si="37"/>
        <v>53.050000000001546</v>
      </c>
      <c r="S171" s="80">
        <f t="shared" si="37"/>
        <v>530.03999999999917</v>
      </c>
      <c r="T171" s="80">
        <f t="shared" si="37"/>
        <v>103</v>
      </c>
      <c r="U171" s="80">
        <f t="shared" si="37"/>
        <v>2423.5200000000004</v>
      </c>
      <c r="V171" s="80">
        <f t="shared" si="37"/>
        <v>975397.42</v>
      </c>
      <c r="W171" s="80">
        <f t="shared" si="37"/>
        <v>18513</v>
      </c>
      <c r="X171" s="80">
        <f t="shared" si="37"/>
        <v>0</v>
      </c>
      <c r="Y171" s="80">
        <f t="shared" si="37"/>
        <v>1068774.6500000008</v>
      </c>
      <c r="Z171" s="81">
        <f>Z169+Z170</f>
        <v>1068774.6499999992</v>
      </c>
    </row>
    <row r="172" spans="1:27" x14ac:dyDescent="0.3">
      <c r="C172" s="506" t="s">
        <v>222</v>
      </c>
      <c r="D172" s="506" t="s">
        <v>222</v>
      </c>
      <c r="E172" s="506" t="s">
        <v>222</v>
      </c>
      <c r="F172" s="506" t="s">
        <v>222</v>
      </c>
      <c r="G172" s="506" t="s">
        <v>222</v>
      </c>
      <c r="H172" s="506" t="s">
        <v>222</v>
      </c>
      <c r="I172" s="506" t="s">
        <v>222</v>
      </c>
      <c r="J172" s="506" t="s">
        <v>222</v>
      </c>
      <c r="K172" s="506" t="s">
        <v>222</v>
      </c>
      <c r="L172" s="506" t="s">
        <v>222</v>
      </c>
      <c r="M172" s="506" t="s">
        <v>222</v>
      </c>
      <c r="N172" s="506" t="s">
        <v>222</v>
      </c>
      <c r="O172" s="506" t="s">
        <v>222</v>
      </c>
      <c r="P172" s="506" t="s">
        <v>222</v>
      </c>
      <c r="Q172" s="506" t="s">
        <v>222</v>
      </c>
      <c r="R172" s="506" t="s">
        <v>222</v>
      </c>
      <c r="S172" s="506" t="s">
        <v>222</v>
      </c>
      <c r="T172" s="506" t="s">
        <v>222</v>
      </c>
      <c r="U172" s="506" t="s">
        <v>222</v>
      </c>
      <c r="V172" s="506" t="s">
        <v>222</v>
      </c>
      <c r="W172" s="506" t="s">
        <v>222</v>
      </c>
      <c r="X172" s="506" t="s">
        <v>222</v>
      </c>
      <c r="Y172" s="145"/>
      <c r="Z172" s="102"/>
    </row>
    <row r="173" spans="1:27" x14ac:dyDescent="0.3">
      <c r="Y173" s="102"/>
      <c r="Z173" s="102"/>
    </row>
  </sheetData>
  <sheetProtection formatCells="0" formatColumns="0" formatRows="0" autoFilter="0" pivotTables="0"/>
  <dataValidations disablePrompts="1" count="1">
    <dataValidation type="list" allowBlank="1" showInputMessage="1" showErrorMessage="1" sqref="B41" xr:uid="{AAB2CBD2-EA93-4AC9-AB2E-0D6E89740C04}">
      <formula1>INDIRECT($I41)</formula1>
    </dataValidation>
  </dataValidations>
  <pageMargins left="0.7" right="0.7" top="0.75" bottom="0.75" header="0.3" footer="0.3"/>
  <ignoredErrors>
    <ignoredError sqref="S21:Z21 S29:Z29 S49:X49 S60:X60 O69:Z69 O158:Z158 O60:Q60 O49:Q49 O29:Q29 O21:Q21 E70 O71:Z71 X70:Z70 C71:G71 C21:G21 C29:G29 C49:G49 C60:G60 C158:G158 C69:G69 H71 H21 H29 H49 H60 H158 H69 Z60 Z49 J71:M71 J21:M21 J29:M29 J49:M49 J60:M60 J158:M158 J69:M69"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D1371-63E4-4883-A4E8-888718622719}">
  <dimension ref="A1:AB173"/>
  <sheetViews>
    <sheetView topLeftCell="B2" workbookViewId="0">
      <pane xSplit="1" ySplit="1" topLeftCell="R161" activePane="bottomRight" state="frozen"/>
      <selection activeCell="B2" sqref="B2"/>
      <selection pane="topRight" activeCell="C2" sqref="C2"/>
      <selection pane="bottomLeft" activeCell="B3" sqref="B3"/>
      <selection pane="bottomRight" activeCell="X172" sqref="X172"/>
    </sheetView>
  </sheetViews>
  <sheetFormatPr baseColWidth="10" defaultRowHeight="14.4" x14ac:dyDescent="0.3"/>
  <cols>
    <col min="1" max="1" width="7.109375" customWidth="1"/>
    <col min="2" max="2" width="41.33203125" bestFit="1" customWidth="1"/>
    <col min="3" max="3" width="18.44140625" customWidth="1"/>
    <col min="4" max="4" width="15.44140625" customWidth="1"/>
    <col min="5" max="5" width="15.109375" bestFit="1" customWidth="1"/>
    <col min="6" max="6" width="16.33203125" customWidth="1"/>
    <col min="7" max="7" width="16.109375" customWidth="1"/>
    <col min="8" max="8" width="16.44140625" customWidth="1"/>
    <col min="9" max="9" width="13.6640625" customWidth="1"/>
    <col min="10" max="14" width="14.109375" customWidth="1"/>
    <col min="15" max="15" width="15.109375" bestFit="1" customWidth="1"/>
    <col min="16" max="16" width="14.77734375" customWidth="1"/>
    <col min="17" max="17" width="15.109375" bestFit="1" customWidth="1"/>
    <col min="18" max="18" width="15.109375" customWidth="1"/>
    <col min="19" max="19" width="14.109375" customWidth="1"/>
    <col min="20" max="23" width="15.109375" bestFit="1" customWidth="1"/>
    <col min="24" max="24" width="14.109375" customWidth="1"/>
    <col min="25" max="25" width="16" customWidth="1"/>
    <col min="26" max="26" width="17.44140625" customWidth="1"/>
  </cols>
  <sheetData>
    <row r="1" spans="1:26" ht="15" thickBot="1" x14ac:dyDescent="0.35">
      <c r="B1" s="15" t="s">
        <v>191</v>
      </c>
      <c r="C1" s="51"/>
      <c r="D1" s="52"/>
      <c r="E1" s="51"/>
      <c r="F1" s="52"/>
      <c r="G1" s="51"/>
      <c r="H1" s="52"/>
      <c r="I1" s="31"/>
      <c r="J1" s="31"/>
      <c r="K1" s="31"/>
      <c r="L1" s="31"/>
      <c r="M1" s="31"/>
      <c r="N1" s="31"/>
      <c r="O1" s="31"/>
      <c r="P1" s="31"/>
      <c r="Q1" s="31"/>
      <c r="R1" s="31"/>
      <c r="S1" s="31"/>
      <c r="T1" s="31"/>
      <c r="U1" s="31"/>
      <c r="V1" s="31"/>
      <c r="W1" s="31"/>
      <c r="X1" s="31"/>
      <c r="Y1" s="31"/>
      <c r="Z1" s="31"/>
    </row>
    <row r="2" spans="1:26" ht="28.8" thickBot="1" x14ac:dyDescent="0.35">
      <c r="B2" s="10" t="s">
        <v>13</v>
      </c>
      <c r="C2" s="73" t="s">
        <v>35</v>
      </c>
      <c r="D2" s="37" t="s">
        <v>36</v>
      </c>
      <c r="E2" s="72" t="s">
        <v>37</v>
      </c>
      <c r="F2" s="37" t="s">
        <v>38</v>
      </c>
      <c r="G2" s="72" t="s">
        <v>39</v>
      </c>
      <c r="H2" s="72" t="s">
        <v>40</v>
      </c>
      <c r="I2" s="72" t="s">
        <v>41</v>
      </c>
      <c r="J2" s="72" t="s">
        <v>42</v>
      </c>
      <c r="K2" s="72" t="s">
        <v>43</v>
      </c>
      <c r="L2" s="72" t="s">
        <v>44</v>
      </c>
      <c r="M2" s="72" t="s">
        <v>45</v>
      </c>
      <c r="N2" s="72" t="s">
        <v>1383</v>
      </c>
      <c r="O2" s="72" t="s">
        <v>47</v>
      </c>
      <c r="P2" s="72" t="s">
        <v>48</v>
      </c>
      <c r="Q2" s="72" t="s">
        <v>49</v>
      </c>
      <c r="R2" s="72" t="s">
        <v>1041</v>
      </c>
      <c r="S2" s="72" t="s">
        <v>50</v>
      </c>
      <c r="T2" s="72" t="s">
        <v>51</v>
      </c>
      <c r="U2" s="72" t="s">
        <v>52</v>
      </c>
      <c r="V2" s="72" t="s">
        <v>185</v>
      </c>
      <c r="W2" s="72" t="s">
        <v>208</v>
      </c>
      <c r="X2" s="72" t="s">
        <v>220</v>
      </c>
      <c r="Y2" s="72" t="s">
        <v>121</v>
      </c>
      <c r="Z2" s="72" t="s">
        <v>234</v>
      </c>
    </row>
    <row r="3" spans="1:26" x14ac:dyDescent="0.3">
      <c r="B3" s="65" t="s">
        <v>2</v>
      </c>
      <c r="C3" s="74"/>
      <c r="D3" s="11"/>
      <c r="E3" s="11"/>
      <c r="F3" s="11"/>
      <c r="G3" s="11"/>
      <c r="H3" s="11"/>
      <c r="I3" s="11"/>
      <c r="J3" s="11"/>
      <c r="K3" s="11"/>
      <c r="L3" s="11"/>
      <c r="M3" s="11"/>
      <c r="N3" s="11"/>
      <c r="O3" s="11"/>
      <c r="P3" s="11"/>
      <c r="Q3" s="11"/>
      <c r="R3" s="11"/>
      <c r="S3" s="11"/>
      <c r="T3" s="11"/>
      <c r="U3" s="11"/>
      <c r="V3" s="11"/>
      <c r="W3" s="11"/>
      <c r="X3" s="11"/>
      <c r="Y3" s="95"/>
      <c r="Z3" s="95"/>
    </row>
    <row r="4" spans="1:26" x14ac:dyDescent="0.3">
      <c r="B4" s="142" t="s">
        <v>105</v>
      </c>
      <c r="C4" s="143"/>
      <c r="D4" s="144"/>
      <c r="E4" s="144"/>
      <c r="F4" s="144"/>
      <c r="G4" s="144"/>
      <c r="H4" s="144"/>
      <c r="I4" s="132"/>
      <c r="J4" s="132"/>
      <c r="K4" s="144"/>
      <c r="L4" s="144"/>
      <c r="M4" s="144"/>
      <c r="N4" s="144"/>
      <c r="O4" s="144"/>
      <c r="P4" s="144"/>
      <c r="Q4" s="144"/>
      <c r="R4" s="138"/>
      <c r="S4" s="144"/>
      <c r="T4" s="144"/>
      <c r="U4" s="144"/>
      <c r="V4" s="144"/>
      <c r="W4" s="144"/>
      <c r="X4" s="144"/>
      <c r="Y4" s="144"/>
      <c r="Z4" s="132"/>
    </row>
    <row r="5" spans="1:26" x14ac:dyDescent="0.3">
      <c r="A5">
        <v>11.1</v>
      </c>
      <c r="B5" s="63" t="s">
        <v>30</v>
      </c>
      <c r="C5" s="62">
        <f>IFERROR(SUMIFS('MGZ121'!$M$313:'MGZ121'!$M$417,'MGZ121'!$H$313:$H$417,"ENTRADA",'MGZ121'!$J$313:$J$417,$B5),0)</f>
        <v>5935357</v>
      </c>
      <c r="D5" s="62">
        <f>IFERROR(SUMIFS('MGZ BBVA'!$M$190:$M$302,'MGZ BBVA'!$H$190:$H$302,"ENTRADA",'MGZ BBVA'!$J$190:$J$302,$B5),0)</f>
        <v>3161905</v>
      </c>
      <c r="E5" s="62">
        <f>IFERROR(SUMIFS('MGZ DOLARES'!$M$2:$M$2,'MGZ DOLARES'!$F$2:$F$2,"ENTRADA",'MGZ DOLARES'!$J$2:$J$2,$B5),0)</f>
        <v>0</v>
      </c>
      <c r="F5" s="62">
        <f>IFERROR(SUMIFS('MGZ BAJIO'!$M$7:$M$8,'MGZ BAJIO'!$H$7:$H$8,"ENTRADA",'MGZ BAJIO'!$J$7:$J$8,$B5),0)</f>
        <v>0</v>
      </c>
      <c r="G5" s="62">
        <f>IFERROR(SUMIFS('VICTOR BANAMEX'!$M$107:$M$161,'VICTOR BANAMEX'!$H$107:$H$161,"ENTRADA",'VICTOR BANAMEX'!$J$107:$J$161,$B5),0)</f>
        <v>0</v>
      </c>
      <c r="H5" s="62">
        <f>IFERROR(SUMIFS('VICTOR BANORTE'!$M$29:$M$38,'VICTOR BANORTE'!$H$29:$H$38,"ENTRADA",'VICTOR BANORTE'!$J$29:$J$38,$B5),0)</f>
        <v>0</v>
      </c>
      <c r="I5" s="62">
        <f>IFERROR(SUMIFS(RODRIGO!$M$2:$M$2,RODRIGO!$H$2:$H$2,"ENTRADA",RODRIGO!$J$2:$J$2,$B5),0)</f>
        <v>0</v>
      </c>
      <c r="J5" s="62">
        <f>IFERROR(SUMIFS(MOY!$M$22:$M$25,MOY!$F$22:$F$25,"ENTRADA",MOY!$J$22:$J$25,$B5),0)</f>
        <v>0</v>
      </c>
      <c r="K5" s="62">
        <f>IFERROR(SUMIFS('NORMA RUTH'!$M$17:$M$22,'NORMA RUTH'!$H$17:$H$22,"ENTRADA",'NORMA RUTH'!$J$17:$J$22,$B5),0)</f>
        <v>0</v>
      </c>
      <c r="L5" s="62">
        <f>IFERROR(SUMIFS(VALERIA!$M$14:$M$18,VALERIA!$F$14:$F$18,"ENTRADA",VALERIA!$J$14:$J$18,$B5),0)</f>
        <v>0</v>
      </c>
      <c r="M5" s="62">
        <f>IFERROR(SUMIFS('MANUEL BANAMEX'!$M$30:$M$38,'MANUEL BANAMEX'!$H$30:$H$38,"ENTRADA",'MANUEL BANAMEX'!$J$30:$J$38,$B5),0)</f>
        <v>0</v>
      </c>
      <c r="N5" s="62">
        <f>IFERROR(SUMIFS(ROBERTO!$M$2:$M$2,ROBERTO!$H$2:$H$2,"ENTRADA",ROBERTO!$J$2:$J$2,$B5),0)</f>
        <v>0</v>
      </c>
      <c r="O5" s="62">
        <f>IFERROR(SUMIFS(JUAN!$M$20:$M$30,JUAN!$H$20:$H$30,"ENTRADA",JUAN!$J$20:$J$30,$B5),0)</f>
        <v>0</v>
      </c>
      <c r="P5" s="62">
        <f>IFERROR(SUMIFS('NORMA SANCHEZ'!$M$19:$M$29,'NORMA SANCHEZ'!$H$19:$H$29,"ENTRADA",'NORMA SANCHEZ'!$J$19:$J$29,$B5),0)</f>
        <v>0</v>
      </c>
      <c r="Q5" s="62">
        <f>IFERROR(SUMIFS('JOSE CARLOS'!$M$24:$M$33,'JOSE CARLOS'!$H$24:$H$33,"ENTRADA",'JOSE CARLOS'!$J$24:$J$33,$B5),0)</f>
        <v>0</v>
      </c>
      <c r="R5" s="62">
        <f>IFERROR(SUMIFS('LUIS ENRIQUE '!$M$30:$M$37,'LUIS ENRIQUE '!$H$30:$H$37,"ENTRADA",'LUIS ENRIQUE '!$J$30:$J$37,$B5),0)</f>
        <v>0</v>
      </c>
      <c r="S5" s="62">
        <f>IFERROR(SUMIFS(CESARIA!$M$19:$M$30,CESARIA!$H$19:$H$30,"ENTRADA",CESARIA!$J$19:$J$30,$B5),0)</f>
        <v>0</v>
      </c>
      <c r="T5" s="62">
        <f>IFERROR(SUMIFS(ALAN!$M$26:$M$27,ALAN!$H$26:$H$27,"ENTRADA",ALAN!$J$26:$J$27,$B5),0)</f>
        <v>0</v>
      </c>
      <c r="U5" s="62">
        <f>IFERROR(SUMIFS(ELVIA!$M$13:$M$32,ELVIA!$H$13:$H$32,"ENTRADA",ELVIA!$J$13:$J$32,$B5),0)</f>
        <v>100000</v>
      </c>
      <c r="V5" s="146">
        <f>IFERROR(SUMIFS(CAJA!$M$1166:$M$1992,CAJA!$H$1166:$H$1992,"ENTRADA",CAJA!$J$1166:$J$1992,$B5),0)</f>
        <v>540810</v>
      </c>
      <c r="W5" s="62">
        <f>IFERROR(SUMIFS('CAJA TIGRES'!$M$303:$M$563,'CAJA TIGRES'!$H$303:$H$563,"ENTRADA",'CAJA TIGRES'!$J$303:$J$563,$B5),0)</f>
        <v>0</v>
      </c>
      <c r="X5" s="62">
        <f>IFERROR(SUMIFS(RESERVA!$M$3:$M$10,RESERVA!$H$3:$H$10,"ENTRADA",RESERVA!$J$3:$J$10,$B5),0)</f>
        <v>0</v>
      </c>
      <c r="Y5" s="96">
        <f t="shared" ref="Y5:Y13" si="0">SUM(C5:X5)</f>
        <v>9738072</v>
      </c>
      <c r="Z5" s="96">
        <f>Y5+'FEB25'!Z5</f>
        <v>27621710</v>
      </c>
    </row>
    <row r="6" spans="1:26" x14ac:dyDescent="0.3">
      <c r="A6">
        <v>11.2</v>
      </c>
      <c r="B6" s="63" t="s">
        <v>31</v>
      </c>
      <c r="C6" s="62">
        <f>IFERROR(SUMIFS('MGZ121'!$M$313:'MGZ121'!$M$417,'MGZ121'!$H$313:$H$417,"ENTRADA",'MGZ121'!$J$313:$J$417,$B6),0)</f>
        <v>0</v>
      </c>
      <c r="D6" s="62">
        <f>IFERROR(SUMIFS('MGZ BBVA'!$M$190:$M$302,'MGZ BBVA'!$H$190:$H$302,"ENTRADA",'MGZ BBVA'!$J$190:$J$302,$B6),0)</f>
        <v>0</v>
      </c>
      <c r="E6" s="62">
        <f>IFERROR(SUMIFS('MGZ DOLARES'!$M$2:$M$2,'MGZ DOLARES'!$F$2:$F$2,"ENTRADA",'MGZ DOLARES'!$J$2:$J$2,$B6),0)</f>
        <v>0</v>
      </c>
      <c r="F6" s="62">
        <f>IFERROR(SUMIFS('MGZ BAJIO'!$M$7:$M$8,'MGZ BAJIO'!$H$7:$H$8,"ENTRADA",'MGZ BAJIO'!$J$7:$J$8,$B6),0)</f>
        <v>0</v>
      </c>
      <c r="G6" s="62">
        <f>IFERROR(SUMIFS('VICTOR BANAMEX'!$M$107:$M$161,'VICTOR BANAMEX'!$H$107:$H$161,"ENTRADA",'VICTOR BANAMEX'!$J$107:$J$161,$B6),0)</f>
        <v>133750</v>
      </c>
      <c r="H6" s="62">
        <f>IFERROR(SUMIFS('VICTOR BANORTE'!$M$29:$M$38,'VICTOR BANORTE'!$H$29:$H$38,"ENTRADA",'VICTOR BANORTE'!$J$29:$J$38,$B6),0)</f>
        <v>0</v>
      </c>
      <c r="I6" s="62">
        <f>IFERROR(SUMIFS(RODRIGO!$M$2:$M$2,RODRIGO!$H$2:$H$2,"ENTRADA",RODRIGO!$J$2:$J$2,$B6),0)</f>
        <v>0</v>
      </c>
      <c r="J6" s="62">
        <f>IFERROR(SUMIFS(MOY!$M$22:$M$25,MOY!$F$22:$F$25,"ENTRADA",MOY!$J$22:$J$25,$B6),0)</f>
        <v>0</v>
      </c>
      <c r="K6" s="62">
        <f>IFERROR(SUMIFS('NORMA RUTH'!$M$17:$M$22,'NORMA RUTH'!$H$17:$H$22,"ENTRADA",'NORMA RUTH'!$J$17:$J$22,$B6),0)</f>
        <v>0</v>
      </c>
      <c r="L6" s="62">
        <f>IFERROR(SUMIFS(VALERIA!$M$14:$M$18,VALERIA!$F$14:$F$18,"ENTRADA",VALERIA!$J$14:$J$18,$B6),0)</f>
        <v>0</v>
      </c>
      <c r="M6" s="62">
        <f>IFERROR(SUMIFS('MANUEL BANAMEX'!$M$30:$M$38,'MANUEL BANAMEX'!$H$30:$H$38,"ENTRADA",'MANUEL BANAMEX'!$J$30:$J$38,$B6),0)</f>
        <v>0</v>
      </c>
      <c r="N6" s="62">
        <f>IFERROR(SUMIFS(ROBERTO!$M$2:$M$2,ROBERTO!$H$2:$H$2,"ENTRADA",ROBERTO!$J$2:$J$2,$B6),0)</f>
        <v>0</v>
      </c>
      <c r="O6" s="62">
        <f>IFERROR(SUMIFS(JUAN!$M$20:$M$30,JUAN!$H$20:$H$30,"ENTRADA",JUAN!$J$20:$J$30,$B6),0)</f>
        <v>0</v>
      </c>
      <c r="P6" s="62">
        <f>IFERROR(SUMIFS('NORMA SANCHEZ'!$M$19:$M$29,'NORMA SANCHEZ'!$H$19:$H$29,"ENTRADA",'NORMA SANCHEZ'!$J$19:$J$29,$B6),0)</f>
        <v>0</v>
      </c>
      <c r="Q6" s="62">
        <f>IFERROR(SUMIFS('JOSE CARLOS'!$M$24:$M$33,'JOSE CARLOS'!$H$24:$H$33,"ENTRADA",'JOSE CARLOS'!$J$24:$J$33,$B6),0)</f>
        <v>0</v>
      </c>
      <c r="R6" s="62">
        <f>IFERROR(SUMIFS('LUIS ENRIQUE '!$M$30:$M$37,'LUIS ENRIQUE '!$H$30:$H$37,"ENTRADA",'LUIS ENRIQUE '!$J$30:$J$37,$B6),0)</f>
        <v>0</v>
      </c>
      <c r="S6" s="62">
        <f>IFERROR(SUMIFS(CESARIA!$M$19:$M$30,CESARIA!$H$19:$H$30,"ENTRADA",CESARIA!$J$19:$J$30,$B6),0)</f>
        <v>0</v>
      </c>
      <c r="T6" s="62">
        <f>IFERROR(SUMIFS(ALAN!$M$26:$M$27,ALAN!$H$26:$H$27,"ENTRADA",ALAN!$J$26:$J$27,$B6),0)</f>
        <v>0</v>
      </c>
      <c r="U6" s="62">
        <f>IFERROR(SUMIFS(ELVIA!$M$13:$M$32,ELVIA!$H$13:$H$32,"ENTRADA",ELVIA!$J$13:$J$32,$B6),0)</f>
        <v>0</v>
      </c>
      <c r="V6" s="146">
        <f>IFERROR(SUMIFS(CAJA!$M$1166:$M$1992,CAJA!$H$1166:$H$1992,"ENTRADA",CAJA!$J$1166:$J$1992,$B6),0)</f>
        <v>325192</v>
      </c>
      <c r="W6" s="62">
        <f>IFERROR(SUMIFS('CAJA TIGRES'!$M$303:$M$563,'CAJA TIGRES'!$H$303:$H$563,"ENTRADA",'CAJA TIGRES'!$J$303:$J$563,$B6),0)</f>
        <v>0</v>
      </c>
      <c r="X6" s="62">
        <f>IFERROR(SUMIFS(RESERVA!$M$3:$M$10,RESERVA!$H$3:$H$10,"ENTRADA",RESERVA!$J$3:$J$10,$B6),0)</f>
        <v>0</v>
      </c>
      <c r="Y6" s="96">
        <f t="shared" si="0"/>
        <v>458942</v>
      </c>
      <c r="Z6" s="96">
        <f>Y6+'FEB25'!Z6</f>
        <v>1198912</v>
      </c>
    </row>
    <row r="7" spans="1:26" x14ac:dyDescent="0.3">
      <c r="A7">
        <v>11.3</v>
      </c>
      <c r="B7" s="63" t="s">
        <v>24</v>
      </c>
      <c r="C7" s="62">
        <f>IFERROR(SUMIFS('MGZ121'!$M$313:'MGZ121'!$M$417,'MGZ121'!$H$313:$H$417,"ENTRADA",'MGZ121'!$J$313:$J$417,$B7),0)</f>
        <v>0.02</v>
      </c>
      <c r="D7" s="62">
        <f>IFERROR(SUMIFS('MGZ BBVA'!$M$190:$M$302,'MGZ BBVA'!$H$190:$H$302,"ENTRADA",'MGZ BBVA'!$J$190:$J$302,$B7),0)</f>
        <v>0</v>
      </c>
      <c r="E7" s="62">
        <f>IFERROR(SUMIFS('MGZ DOLARES'!$M$2:$M$2,'MGZ DOLARES'!$F$2:$F$2,"ENTRADA",'MGZ DOLARES'!$J$2:$J$2,$B7),0)</f>
        <v>0</v>
      </c>
      <c r="F7" s="62">
        <f>IFERROR(SUMIFS('MGZ BAJIO'!$M$7:$M$8,'MGZ BAJIO'!$H$7:$H$8,"ENTRADA",'MGZ BAJIO'!$J$7:$J$8,$B7),0)</f>
        <v>0</v>
      </c>
      <c r="G7" s="62">
        <f>IFERROR(SUMIFS('VICTOR BANAMEX'!$M$107:$M$161,'VICTOR BANAMEX'!$H$107:$H$161,"ENTRADA",'VICTOR BANAMEX'!$J$107:$J$161,$B7),0)</f>
        <v>100000</v>
      </c>
      <c r="H7" s="62">
        <f>IFERROR(SUMIFS('VICTOR BANORTE'!$M$29:$M$38,'VICTOR BANORTE'!$H$29:$H$38,"ENTRADA",'VICTOR BANORTE'!$J$29:$J$38,$B7),0)</f>
        <v>0</v>
      </c>
      <c r="I7" s="62">
        <f>IFERROR(SUMIFS(RODRIGO!$M$2:$M$2,RODRIGO!$H$2:$H$2,"ENTRADA",RODRIGO!$J$2:$J$2,$B7),0)</f>
        <v>0</v>
      </c>
      <c r="J7" s="62">
        <f>IFERROR(SUMIFS(MOY!$M$22:$M$25,MOY!$F$22:$F$25,"ENTRADA",MOY!$J$22:$J$25,$B7),0)</f>
        <v>0</v>
      </c>
      <c r="K7" s="62">
        <f>IFERROR(SUMIFS('NORMA RUTH'!$M$17:$M$22,'NORMA RUTH'!$H$17:$H$22,"ENTRADA",'NORMA RUTH'!$J$17:$J$22,$B7),0)</f>
        <v>0</v>
      </c>
      <c r="L7" s="62">
        <f>IFERROR(SUMIFS(VALERIA!$M$14:$M$18,VALERIA!$F$14:$F$18,"ENTRADA",VALERIA!$J$14:$J$18,$B7),0)</f>
        <v>0</v>
      </c>
      <c r="M7" s="62">
        <f>IFERROR(SUMIFS('MANUEL BANAMEX'!$M$30:$M$38,'MANUEL BANAMEX'!$H$30:$H$38,"ENTRADA",'MANUEL BANAMEX'!$J$30:$J$38,$B7),0)</f>
        <v>0</v>
      </c>
      <c r="N7" s="62">
        <f>IFERROR(SUMIFS(ROBERTO!$M$2:$M$2,ROBERTO!$H$2:$H$2,"ENTRADA",ROBERTO!$J$2:$J$2,$B7),0)</f>
        <v>0</v>
      </c>
      <c r="O7" s="62">
        <f>IFERROR(SUMIFS(JUAN!$M$20:$M$30,JUAN!$H$20:$H$30,"ENTRADA",JUAN!$J$20:$J$30,$B7),0)</f>
        <v>0</v>
      </c>
      <c r="P7" s="62">
        <f>IFERROR(SUMIFS('NORMA SANCHEZ'!$M$19:$M$29,'NORMA SANCHEZ'!$H$19:$H$29,"ENTRADA",'NORMA SANCHEZ'!$J$19:$J$29,$B7),0)</f>
        <v>0</v>
      </c>
      <c r="Q7" s="62">
        <f>IFERROR(SUMIFS('JOSE CARLOS'!$M$24:$M$33,'JOSE CARLOS'!$H$24:$H$33,"ENTRADA",'JOSE CARLOS'!$J$24:$J$33,$B7),0)</f>
        <v>0</v>
      </c>
      <c r="R7" s="62">
        <f>IFERROR(SUMIFS('LUIS ENRIQUE '!$M$30:$M$37,'LUIS ENRIQUE '!$H$30:$H$37,"ENTRADA",'LUIS ENRIQUE '!$J$30:$J$37,$B7),0)</f>
        <v>0</v>
      </c>
      <c r="S7" s="62">
        <f>IFERROR(SUMIFS(CESARIA!$M$19:$M$30,CESARIA!$H$19:$H$30,"ENTRADA",CESARIA!$J$19:$J$30,$B7),0)</f>
        <v>0</v>
      </c>
      <c r="T7" s="62">
        <f>IFERROR(SUMIFS(ALAN!$M$26:$M$27,ALAN!$H$26:$H$27,"ENTRADA",ALAN!$J$26:$J$27,$B7),0)</f>
        <v>0</v>
      </c>
      <c r="U7" s="62">
        <f>IFERROR(SUMIFS(ELVIA!$M$13:$M$32,ELVIA!$H$13:$H$32,"ENTRADA",ELVIA!$J$13:$J$32,$B7),0)</f>
        <v>0</v>
      </c>
      <c r="V7" s="146">
        <f>IFERROR(SUMIFS(CAJA!$M$1166:$M$1992,CAJA!$H$1166:$H$1992,"ENTRADA",CAJA!$J$1166:$J$1992,$B7),0)</f>
        <v>3000</v>
      </c>
      <c r="W7" s="62">
        <f>IFERROR(SUMIFS('CAJA TIGRES'!$M$303:$M$563,'CAJA TIGRES'!$H$303:$H$563,"ENTRADA",'CAJA TIGRES'!$J$303:$J$563,$B7),0)</f>
        <v>0</v>
      </c>
      <c r="X7" s="62">
        <f>IFERROR(SUMIFS(RESERVA!$M$3:$M$10,RESERVA!$H$3:$H$10,"ENTRADA",RESERVA!$J$3:$J$10,$B7),0)</f>
        <v>0</v>
      </c>
      <c r="Y7" s="96">
        <f t="shared" si="0"/>
        <v>103000.02</v>
      </c>
      <c r="Z7" s="96">
        <f>Y7+'FEB25'!Z7</f>
        <v>603000.02</v>
      </c>
    </row>
    <row r="8" spans="1:26" x14ac:dyDescent="0.3">
      <c r="A8">
        <v>11.4</v>
      </c>
      <c r="B8" s="63" t="s">
        <v>32</v>
      </c>
      <c r="C8" s="62">
        <f>IFERROR(SUMIFS('MGZ121'!$M$313:'MGZ121'!$M$417,'MGZ121'!$H$313:$H$417,"ENTRADA",'MGZ121'!$J$313:$J$417,$B8),0)</f>
        <v>0</v>
      </c>
      <c r="D8" s="62">
        <f>IFERROR(SUMIFS('MGZ BBVA'!$M$190:$M$302,'MGZ BBVA'!$H$190:$H$302,"ENTRADA",'MGZ BBVA'!$J$190:$J$302,$B8),0)</f>
        <v>0</v>
      </c>
      <c r="E8" s="62">
        <f>IFERROR(SUMIFS('MGZ DOLARES'!$M$2:$M$2,'MGZ DOLARES'!$F$2:$F$2,"ENTRADA",'MGZ DOLARES'!$J$2:$J$2,$B8),0)</f>
        <v>0</v>
      </c>
      <c r="F8" s="62">
        <f>IFERROR(SUMIFS('MGZ BAJIO'!$M$7:$M$8,'MGZ BAJIO'!$H$7:$H$8,"ENTRADA",'MGZ BAJIO'!$J$7:$J$8,$B8),0)</f>
        <v>0</v>
      </c>
      <c r="G8" s="62">
        <f>IFERROR(SUMIFS('VICTOR BANAMEX'!$M$107:$M$161,'VICTOR BANAMEX'!$H$107:$H$161,"ENTRADA",'VICTOR BANAMEX'!$J$107:$J$161,$B8),0)</f>
        <v>0</v>
      </c>
      <c r="H8" s="62">
        <f>IFERROR(SUMIFS('VICTOR BANORTE'!$M$29:$M$38,'VICTOR BANORTE'!$H$29:$H$38,"ENTRADA",'VICTOR BANORTE'!$J$29:$J$38,$B8),0)</f>
        <v>0</v>
      </c>
      <c r="I8" s="62">
        <f>IFERROR(SUMIFS(RODRIGO!$M$2:$M$2,RODRIGO!$H$2:$H$2,"ENTRADA",RODRIGO!$J$2:$J$2,$B8),0)</f>
        <v>0</v>
      </c>
      <c r="J8" s="62">
        <f>IFERROR(SUMIFS(MOY!$M$22:$M$25,MOY!$F$22:$F$25,"ENTRADA",MOY!$J$22:$J$25,$B8),0)</f>
        <v>0</v>
      </c>
      <c r="K8" s="62">
        <f>IFERROR(SUMIFS('NORMA RUTH'!$M$17:$M$22,'NORMA RUTH'!$H$17:$H$22,"ENTRADA",'NORMA RUTH'!$J$17:$J$22,$B8),0)</f>
        <v>0</v>
      </c>
      <c r="L8" s="62">
        <f>IFERROR(SUMIFS(VALERIA!$M$14:$M$18,VALERIA!$F$14:$F$18,"ENTRADA",VALERIA!$J$14:$J$18,$B8),0)</f>
        <v>0</v>
      </c>
      <c r="M8" s="62">
        <f>IFERROR(SUMIFS('MANUEL BANAMEX'!$M$30:$M$38,'MANUEL BANAMEX'!$H$30:$H$38,"ENTRADA",'MANUEL BANAMEX'!$J$30:$J$38,$B8),0)</f>
        <v>0</v>
      </c>
      <c r="N8" s="62">
        <f>IFERROR(SUMIFS(ROBERTO!$M$2:$M$2,ROBERTO!$H$2:$H$2,"ENTRADA",ROBERTO!$J$2:$J$2,$B8),0)</f>
        <v>0</v>
      </c>
      <c r="O8" s="62">
        <f>IFERROR(SUMIFS(JUAN!$M$20:$M$30,JUAN!$H$20:$H$30,"ENTRADA",JUAN!$J$20:$J$30,$B8),0)</f>
        <v>0</v>
      </c>
      <c r="P8" s="62">
        <f>IFERROR(SUMIFS('NORMA SANCHEZ'!$M$19:$M$29,'NORMA SANCHEZ'!$H$19:$H$29,"ENTRADA",'NORMA SANCHEZ'!$J$19:$J$29,$B8),0)</f>
        <v>0</v>
      </c>
      <c r="Q8" s="62">
        <f>IFERROR(SUMIFS('JOSE CARLOS'!$M$24:$M$33,'JOSE CARLOS'!$H$24:$H$33,"ENTRADA",'JOSE CARLOS'!$J$24:$J$33,$B8),0)</f>
        <v>0</v>
      </c>
      <c r="R8" s="62">
        <f>IFERROR(SUMIFS('LUIS ENRIQUE '!$M$30:$M$37,'LUIS ENRIQUE '!$H$30:$H$37,"ENTRADA",'LUIS ENRIQUE '!$J$30:$J$37,$B8),0)</f>
        <v>0</v>
      </c>
      <c r="S8" s="62">
        <f>IFERROR(SUMIFS(CESARIA!$M$19:$M$30,CESARIA!$H$19:$H$30,"ENTRADA",CESARIA!$J$19:$J$30,$B8),0)</f>
        <v>0</v>
      </c>
      <c r="T8" s="62">
        <f>IFERROR(SUMIFS(ALAN!$M$26:$M$27,ALAN!$H$26:$H$27,"ENTRADA",ALAN!$J$26:$J$27,$B8),0)</f>
        <v>0</v>
      </c>
      <c r="U8" s="62">
        <f>IFERROR(SUMIFS(ELVIA!$M$13:$M$32,ELVIA!$H$13:$H$32,"ENTRADA",ELVIA!$J$13:$J$32,$B8),0)</f>
        <v>0</v>
      </c>
      <c r="V8" s="146">
        <f>IFERROR(SUMIFS(CAJA!$M$1166:$M$1992,CAJA!$H$1166:$H$1992,"ENTRADA",CAJA!$J$1166:$J$1992,$B8),0)</f>
        <v>0</v>
      </c>
      <c r="W8" s="62">
        <f>IFERROR(SUMIFS('CAJA TIGRES'!$M$303:$M$563,'CAJA TIGRES'!$H$303:$H$563,"ENTRADA",'CAJA TIGRES'!$J$303:$J$563,$B8),0)</f>
        <v>0</v>
      </c>
      <c r="X8" s="62">
        <f>IFERROR(SUMIFS(RESERVA!$M$3:$M$10,RESERVA!$H$3:$H$10,"ENTRADA",RESERVA!$J$3:$J$10,$B8),0)</f>
        <v>0</v>
      </c>
      <c r="Y8" s="96">
        <f t="shared" si="0"/>
        <v>0</v>
      </c>
      <c r="Z8" s="96">
        <f>Y8+'FEB25'!Z8</f>
        <v>0</v>
      </c>
    </row>
    <row r="9" spans="1:26" x14ac:dyDescent="0.3">
      <c r="A9">
        <v>11.5</v>
      </c>
      <c r="B9" s="63" t="s">
        <v>34</v>
      </c>
      <c r="C9" s="62">
        <f>IFERROR(SUMIFS('MGZ121'!$M$313:'MGZ121'!$M$417,'MGZ121'!$H$313:$H$417,"ENTRADA",'MGZ121'!$J$313:$J$417,$B9),0)</f>
        <v>0</v>
      </c>
      <c r="D9" s="62">
        <f>IFERROR(SUMIFS('MGZ BBVA'!$M$190:$M$302,'MGZ BBVA'!$H$190:$H$302,"ENTRADA",'MGZ BBVA'!$J$190:$J$302,$B9),0)</f>
        <v>0</v>
      </c>
      <c r="E9" s="62">
        <f>IFERROR(SUMIFS('MGZ DOLARES'!$M$2:$M$2,'MGZ DOLARES'!$F$2:$F$2,"ENTRADA",'MGZ DOLARES'!$J$2:$J$2,$B9),0)</f>
        <v>0</v>
      </c>
      <c r="F9" s="62">
        <f>IFERROR(SUMIFS('MGZ BAJIO'!$M$7:$M$8,'MGZ BAJIO'!$H$7:$H$8,"ENTRADA",'MGZ BAJIO'!$J$7:$J$8,$B9),0)</f>
        <v>0</v>
      </c>
      <c r="G9" s="62">
        <f>IFERROR(SUMIFS('VICTOR BANAMEX'!$M$107:$M$161,'VICTOR BANAMEX'!$H$107:$H$161,"ENTRADA",'VICTOR BANAMEX'!$J$107:$J$161,$B9),0)</f>
        <v>0</v>
      </c>
      <c r="H9" s="62">
        <f>IFERROR(SUMIFS('VICTOR BANORTE'!$M$29:$M$38,'VICTOR BANORTE'!$H$29:$H$38,"ENTRADA",'VICTOR BANORTE'!$J$29:$J$38,$B9),0)</f>
        <v>0</v>
      </c>
      <c r="I9" s="62">
        <f>IFERROR(SUMIFS(RODRIGO!$M$2:$M$2,RODRIGO!$H$2:$H$2,"ENTRADA",RODRIGO!$J$2:$J$2,$B9),0)</f>
        <v>0</v>
      </c>
      <c r="J9" s="62">
        <f>IFERROR(SUMIFS(MOY!$M$22:$M$25,MOY!$F$22:$F$25,"ENTRADA",MOY!$J$22:$J$25,$B9),0)</f>
        <v>0</v>
      </c>
      <c r="K9" s="62">
        <f>IFERROR(SUMIFS('NORMA RUTH'!$M$17:$M$22,'NORMA RUTH'!$H$17:$H$22,"ENTRADA",'NORMA RUTH'!$J$17:$J$22,$B9),0)</f>
        <v>0</v>
      </c>
      <c r="L9" s="62">
        <f>IFERROR(SUMIFS(VALERIA!$M$14:$M$18,VALERIA!$F$14:$F$18,"ENTRADA",VALERIA!$J$14:$J$18,$B9),0)</f>
        <v>0</v>
      </c>
      <c r="M9" s="62">
        <f>IFERROR(SUMIFS('MANUEL BANAMEX'!$M$30:$M$38,'MANUEL BANAMEX'!$H$30:$H$38,"ENTRADA",'MANUEL BANAMEX'!$J$30:$J$38,$B9),0)</f>
        <v>0</v>
      </c>
      <c r="N9" s="62">
        <f>IFERROR(SUMIFS(ROBERTO!$M$2:$M$2,ROBERTO!$H$2:$H$2,"ENTRADA",ROBERTO!$J$2:$J$2,$B9),0)</f>
        <v>0</v>
      </c>
      <c r="O9" s="62">
        <f>IFERROR(SUMIFS(JUAN!$M$20:$M$30,JUAN!$H$20:$H$30,"ENTRADA",JUAN!$J$20:$J$30,$B9),0)</f>
        <v>0</v>
      </c>
      <c r="P9" s="62">
        <f>IFERROR(SUMIFS('NORMA SANCHEZ'!$M$19:$M$29,'NORMA SANCHEZ'!$H$19:$H$29,"ENTRADA",'NORMA SANCHEZ'!$J$19:$J$29,$B9),0)</f>
        <v>0</v>
      </c>
      <c r="Q9" s="62">
        <f>IFERROR(SUMIFS('JOSE CARLOS'!$M$24:$M$33,'JOSE CARLOS'!$H$24:$H$33,"ENTRADA",'JOSE CARLOS'!$J$24:$J$33,$B9),0)</f>
        <v>0</v>
      </c>
      <c r="R9" s="62">
        <f>IFERROR(SUMIFS('LUIS ENRIQUE '!$M$30:$M$37,'LUIS ENRIQUE '!$H$30:$H$37,"ENTRADA",'LUIS ENRIQUE '!$J$30:$J$37,$B9),0)</f>
        <v>0</v>
      </c>
      <c r="S9" s="62">
        <f>IFERROR(SUMIFS(CESARIA!$M$19:$M$30,CESARIA!$H$19:$H$30,"ENTRADA",CESARIA!$J$19:$J$30,$B9),0)</f>
        <v>0</v>
      </c>
      <c r="T9" s="62">
        <f>IFERROR(SUMIFS(ALAN!$M$26:$M$27,ALAN!$H$26:$H$27,"ENTRADA",ALAN!$J$26:$J$27,$B9),0)</f>
        <v>0</v>
      </c>
      <c r="U9" s="62">
        <f>IFERROR(SUMIFS(ELVIA!$M$13:$M$32,ELVIA!$H$13:$H$32,"ENTRADA",ELVIA!$J$13:$J$32,$B9),0)</f>
        <v>7.0000000000000007E-2</v>
      </c>
      <c r="V9" s="146">
        <f>IFERROR(SUMIFS(CAJA!$M$1166:$M$1992,CAJA!$H$1166:$H$1992,"ENTRADA",CAJA!$J$1166:$J$1992,$B9),0)</f>
        <v>0</v>
      </c>
      <c r="W9" s="62">
        <f>IFERROR(SUMIFS('CAJA TIGRES'!$M$303:$M$563,'CAJA TIGRES'!$H$303:$H$563,"ENTRADA",'CAJA TIGRES'!$J$303:$J$563,$B9),0)</f>
        <v>0</v>
      </c>
      <c r="X9" s="62">
        <f>IFERROR(SUMIFS(RESERVA!$M$3:$M$10,RESERVA!$H$3:$H$10,"ENTRADA",RESERVA!$J$3:$J$10,$B9),0)</f>
        <v>0</v>
      </c>
      <c r="Y9" s="96">
        <f t="shared" si="0"/>
        <v>7.0000000000000007E-2</v>
      </c>
      <c r="Z9" s="96">
        <f>Y9+'FEB25'!Z9</f>
        <v>1.33</v>
      </c>
    </row>
    <row r="10" spans="1:26" x14ac:dyDescent="0.3">
      <c r="A10">
        <v>11.6</v>
      </c>
      <c r="B10" s="63" t="s">
        <v>118</v>
      </c>
      <c r="C10" s="62">
        <f>IFERROR(SUMIFS('MGZ121'!$M$313:'MGZ121'!$M$417,'MGZ121'!$H$313:$H$417,"ENTRADA",'MGZ121'!$J$313:$J$417,$B10),0)</f>
        <v>0</v>
      </c>
      <c r="D10" s="62">
        <f>IFERROR(SUMIFS('MGZ BBVA'!$M$190:$M$302,'MGZ BBVA'!$H$190:$H$302,"ENTRADA",'MGZ BBVA'!$J$190:$J$302,$B10),0)</f>
        <v>0</v>
      </c>
      <c r="E10" s="62">
        <f>IFERROR(SUMIFS('MGZ DOLARES'!$M$2:$M$2,'MGZ DOLARES'!$F$2:$F$2,"ENTRADA",'MGZ DOLARES'!$J$2:$J$2,$B10),0)</f>
        <v>0</v>
      </c>
      <c r="F10" s="62">
        <f>IFERROR(SUMIFS('MGZ BAJIO'!$M$7:$M$8,'MGZ BAJIO'!$H$7:$H$8,"ENTRADA",'MGZ BAJIO'!$J$7:$J$8,$B10),0)</f>
        <v>0</v>
      </c>
      <c r="G10" s="62">
        <f>IFERROR(SUMIFS('VICTOR BANAMEX'!$M$107:$M$161,'VICTOR BANAMEX'!$H$107:$H$161,"ENTRADA",'VICTOR BANAMEX'!$J$107:$J$161,$B10),0)</f>
        <v>0</v>
      </c>
      <c r="H10" s="62">
        <f>IFERROR(SUMIFS('VICTOR BANORTE'!$M$29:$M$38,'VICTOR BANORTE'!$H$29:$H$38,"ENTRADA",'VICTOR BANORTE'!$J$29:$J$38,$B10),0)</f>
        <v>0</v>
      </c>
      <c r="I10" s="62">
        <f>IFERROR(SUMIFS(RODRIGO!$M$2:$M$2,RODRIGO!$H$2:$H$2,"ENTRADA",RODRIGO!$J$2:$J$2,$B10),0)</f>
        <v>0</v>
      </c>
      <c r="J10" s="62">
        <f>IFERROR(SUMIFS(MOY!$M$22:$M$25,MOY!$F$22:$F$25,"ENTRADA",MOY!$J$22:$J$25,$B10),0)</f>
        <v>0</v>
      </c>
      <c r="K10" s="62">
        <f>IFERROR(SUMIFS('NORMA RUTH'!$M$17:$M$22,'NORMA RUTH'!$H$17:$H$22,"ENTRADA",'NORMA RUTH'!$J$17:$J$22,$B10),0)</f>
        <v>0</v>
      </c>
      <c r="L10" s="62">
        <f>IFERROR(SUMIFS(VALERIA!$M$14:$M$18,VALERIA!$F$14:$F$18,"ENTRADA",VALERIA!$J$14:$J$18,$B10),0)</f>
        <v>0</v>
      </c>
      <c r="M10" s="62">
        <f>IFERROR(SUMIFS('MANUEL BANAMEX'!$M$30:$M$38,'MANUEL BANAMEX'!$H$30:$H$38,"ENTRADA",'MANUEL BANAMEX'!$J$30:$J$38,$B10),0)</f>
        <v>0</v>
      </c>
      <c r="N10" s="62">
        <f>IFERROR(SUMIFS(ROBERTO!$M$2:$M$2,ROBERTO!$H$2:$H$2,"ENTRADA",ROBERTO!$J$2:$J$2,$B10),0)</f>
        <v>0</v>
      </c>
      <c r="O10" s="62">
        <f>IFERROR(SUMIFS(JUAN!$M$20:$M$30,JUAN!$H$20:$H$30,"ENTRADA",JUAN!$J$20:$J$30,$B10),0)</f>
        <v>0</v>
      </c>
      <c r="P10" s="62">
        <f>IFERROR(SUMIFS('NORMA SANCHEZ'!$M$19:$M$29,'NORMA SANCHEZ'!$H$19:$H$29,"ENTRADA",'NORMA SANCHEZ'!$J$19:$J$29,$B10),0)</f>
        <v>0</v>
      </c>
      <c r="Q10" s="62">
        <f>IFERROR(SUMIFS('JOSE CARLOS'!$M$24:$M$33,'JOSE CARLOS'!$H$24:$H$33,"ENTRADA",'JOSE CARLOS'!$J$24:$J$33,$B10),0)</f>
        <v>0</v>
      </c>
      <c r="R10" s="62">
        <f>IFERROR(SUMIFS('LUIS ENRIQUE '!$M$30:$M$37,'LUIS ENRIQUE '!$H$30:$H$37,"ENTRADA",'LUIS ENRIQUE '!$J$30:$J$37,$B10),0)</f>
        <v>0</v>
      </c>
      <c r="S10" s="62">
        <f>IFERROR(SUMIFS(CESARIA!$M$19:$M$30,CESARIA!$H$19:$H$30,"ENTRADA",CESARIA!$J$19:$J$30,$B10),0)</f>
        <v>0</v>
      </c>
      <c r="T10" s="62">
        <f>IFERROR(SUMIFS(ALAN!$M$26:$M$27,ALAN!$H$26:$H$27,"ENTRADA",ALAN!$J$26:$J$27,$B10),0)</f>
        <v>0</v>
      </c>
      <c r="U10" s="62">
        <f>IFERROR(SUMIFS(ELVIA!$M$13:$M$32,ELVIA!$H$13:$H$32,"ENTRADA",ELVIA!$J$13:$J$32,$B10),0)</f>
        <v>0</v>
      </c>
      <c r="V10" s="146">
        <f>IFERROR(SUMIFS(CAJA!$M$1166:$M$1992,CAJA!$H$1166:$H$1992,"ENTRADA",CAJA!$J$1166:$J$1992,$B10),0)</f>
        <v>0</v>
      </c>
      <c r="W10" s="62">
        <f>IFERROR(SUMIFS('CAJA TIGRES'!$M$303:$M$563,'CAJA TIGRES'!$H$303:$H$563,"ENTRADA",'CAJA TIGRES'!$J$303:$J$563,$B10),0)</f>
        <v>0</v>
      </c>
      <c r="X10" s="62">
        <f>IFERROR(SUMIFS(RESERVA!$M$3:$M$10,RESERVA!$H$3:$H$10,"ENTRADA",RESERVA!$J$3:$J$10,$B10),0)</f>
        <v>0</v>
      </c>
      <c r="Y10" s="96">
        <f t="shared" si="0"/>
        <v>0</v>
      </c>
      <c r="Z10" s="96">
        <f>Y10+'FEB25'!Z10</f>
        <v>0</v>
      </c>
    </row>
    <row r="11" spans="1:26" x14ac:dyDescent="0.3">
      <c r="A11">
        <v>11.7</v>
      </c>
      <c r="B11" s="63" t="s">
        <v>100</v>
      </c>
      <c r="C11" s="62">
        <f>IFERROR(SUMIFS('MGZ121'!$M$313:'MGZ121'!$M$417,'MGZ121'!$H$313:$H$417,"ENTRADA",'MGZ121'!$J$313:$J$417,$B11),0)</f>
        <v>0</v>
      </c>
      <c r="D11" s="62">
        <f>IFERROR(SUMIFS('MGZ BBVA'!$M$190:$M$302,'MGZ BBVA'!$H$190:$H$302,"ENTRADA",'MGZ BBVA'!$J$190:$J$302,$B11),0)</f>
        <v>0</v>
      </c>
      <c r="E11" s="62">
        <f>IFERROR(SUMIFS('MGZ DOLARES'!$M$2:$M$2,'MGZ DOLARES'!$F$2:$F$2,"ENTRADA",'MGZ DOLARES'!$J$2:$J$2,$B11),0)</f>
        <v>0</v>
      </c>
      <c r="F11" s="62">
        <f>IFERROR(SUMIFS('MGZ BAJIO'!$M$7:$M$8,'MGZ BAJIO'!$H$7:$H$8,"ENTRADA",'MGZ BAJIO'!$J$7:$J$8,$B11),0)</f>
        <v>0</v>
      </c>
      <c r="G11" s="62">
        <f>IFERROR(SUMIFS('VICTOR BANAMEX'!$M$107:$M$161,'VICTOR BANAMEX'!$H$107:$H$161,"ENTRADA",'VICTOR BANAMEX'!$J$107:$J$161,$B11),0)</f>
        <v>0</v>
      </c>
      <c r="H11" s="62">
        <f>IFERROR(SUMIFS('VICTOR BANORTE'!$M$29:$M$38,'VICTOR BANORTE'!$H$29:$H$38,"ENTRADA",'VICTOR BANORTE'!$J$29:$J$38,$B11),0)</f>
        <v>0</v>
      </c>
      <c r="I11" s="62">
        <f>IFERROR(SUMIFS(RODRIGO!$M$2:$M$2,RODRIGO!$H$2:$H$2,"ENTRADA",RODRIGO!$J$2:$J$2,$B11),0)</f>
        <v>0</v>
      </c>
      <c r="J11" s="62">
        <f>IFERROR(SUMIFS(MOY!$M$22:$M$25,MOY!$F$22:$F$25,"ENTRADA",MOY!$J$22:$J$25,$B11),0)</f>
        <v>0</v>
      </c>
      <c r="K11" s="62">
        <f>IFERROR(SUMIFS('NORMA RUTH'!$M$17:$M$22,'NORMA RUTH'!$H$17:$H$22,"ENTRADA",'NORMA RUTH'!$J$17:$J$22,$B11),0)</f>
        <v>0</v>
      </c>
      <c r="L11" s="62">
        <f>IFERROR(SUMIFS(VALERIA!$M$14:$M$18,VALERIA!$F$14:$F$18,"ENTRADA",VALERIA!$J$14:$J$18,$B11),0)</f>
        <v>0</v>
      </c>
      <c r="M11" s="62">
        <f>IFERROR(SUMIFS('MANUEL BANAMEX'!$M$30:$M$38,'MANUEL BANAMEX'!$H$30:$H$38,"ENTRADA",'MANUEL BANAMEX'!$J$30:$J$38,$B11),0)</f>
        <v>0</v>
      </c>
      <c r="N11" s="62">
        <f>IFERROR(SUMIFS(ROBERTO!$M$2:$M$2,ROBERTO!$H$2:$H$2,"ENTRADA",ROBERTO!$J$2:$J$2,$B11),0)</f>
        <v>0</v>
      </c>
      <c r="O11" s="62">
        <f>IFERROR(SUMIFS(JUAN!$M$20:$M$30,JUAN!$H$20:$H$30,"ENTRADA",JUAN!$J$20:$J$30,$B11),0)</f>
        <v>0</v>
      </c>
      <c r="P11" s="62">
        <f>IFERROR(SUMIFS('NORMA SANCHEZ'!$M$19:$M$29,'NORMA SANCHEZ'!$H$19:$H$29,"ENTRADA",'NORMA SANCHEZ'!$J$19:$J$29,$B11),0)</f>
        <v>0</v>
      </c>
      <c r="Q11" s="62">
        <f>IFERROR(SUMIFS('JOSE CARLOS'!$M$24:$M$33,'JOSE CARLOS'!$H$24:$H$33,"ENTRADA",'JOSE CARLOS'!$J$24:$J$33,$B11),0)</f>
        <v>0</v>
      </c>
      <c r="R11" s="62">
        <f>IFERROR(SUMIFS('LUIS ENRIQUE '!$M$30:$M$37,'LUIS ENRIQUE '!$H$30:$H$37,"ENTRADA",'LUIS ENRIQUE '!$J$30:$J$37,$B11),0)</f>
        <v>0</v>
      </c>
      <c r="S11" s="62">
        <f>IFERROR(SUMIFS(CESARIA!$M$19:$M$30,CESARIA!$H$19:$H$30,"ENTRADA",CESARIA!$J$19:$J$30,$B11),0)</f>
        <v>0</v>
      </c>
      <c r="T11" s="62">
        <f>IFERROR(SUMIFS(ALAN!$M$26:$M$27,ALAN!$H$26:$H$27,"ENTRADA",ALAN!$J$26:$J$27,$B11),0)</f>
        <v>0</v>
      </c>
      <c r="U11" s="62">
        <f>IFERROR(SUMIFS(ELVIA!$M$13:$M$32,ELVIA!$H$13:$H$32,"ENTRADA",ELVIA!$J$13:$J$32,$B11),0)</f>
        <v>0</v>
      </c>
      <c r="V11" s="146">
        <f>IFERROR(SUMIFS(CAJA!$M$1166:$M$1992,CAJA!$H$1166:$H$1992,"ENTRADA",CAJA!$J$1166:$J$1992,$B11),0)</f>
        <v>2600</v>
      </c>
      <c r="W11" s="62">
        <f>IFERROR(SUMIFS('CAJA TIGRES'!$M$303:$M$563,'CAJA TIGRES'!$H$303:$H$563,"ENTRADA",'CAJA TIGRES'!$J$303:$J$563,$B11),0)</f>
        <v>2000</v>
      </c>
      <c r="X11" s="62">
        <f>IFERROR(SUMIFS(RESERVA!$M$3:$M$10,RESERVA!$H$3:$H$10,"ENTRADA",RESERVA!$J$3:$J$10,$B11),0)</f>
        <v>0</v>
      </c>
      <c r="Y11" s="96">
        <f t="shared" si="0"/>
        <v>4600</v>
      </c>
      <c r="Z11" s="96">
        <f>Y11+'FEB25'!Z11</f>
        <v>5250</v>
      </c>
    </row>
    <row r="12" spans="1:26" x14ac:dyDescent="0.3">
      <c r="A12">
        <v>11.8</v>
      </c>
      <c r="B12" s="63" t="s">
        <v>123</v>
      </c>
      <c r="C12" s="62">
        <f>IFERROR(SUMIFS('MGZ121'!$M$313:'MGZ121'!$M$417,'MGZ121'!$H$313:$H$417,"ENTRADA",'MGZ121'!$J$313:$J$417,$B12),0)</f>
        <v>0</v>
      </c>
      <c r="D12" s="62">
        <f>IFERROR(SUMIFS('MGZ BBVA'!$M$190:$M$302,'MGZ BBVA'!$H$190:$H$302,"ENTRADA",'MGZ BBVA'!$J$190:$J$302,$B12),0)</f>
        <v>0</v>
      </c>
      <c r="E12" s="62">
        <f>IFERROR(SUMIFS('MGZ DOLARES'!$M$2:$M$2,'MGZ DOLARES'!$F$2:$F$2,"ENTRADA",'MGZ DOLARES'!$J$2:$J$2,$B12),0)</f>
        <v>0</v>
      </c>
      <c r="F12" s="62">
        <f>IFERROR(SUMIFS('MGZ BAJIO'!$M$7:$M$8,'MGZ BAJIO'!$H$7:$H$8,"ENTRADA",'MGZ BAJIO'!$J$7:$J$8,$B12),0)</f>
        <v>0</v>
      </c>
      <c r="G12" s="62">
        <f>IFERROR(SUMIFS('VICTOR BANAMEX'!$M$107:$M$161,'VICTOR BANAMEX'!$H$107:$H$161,"ENTRADA",'VICTOR BANAMEX'!$J$107:$J$161,$B12),0)</f>
        <v>0</v>
      </c>
      <c r="H12" s="62">
        <f>IFERROR(SUMIFS('VICTOR BANORTE'!$M$29:$M$38,'VICTOR BANORTE'!$H$29:$H$38,"ENTRADA",'VICTOR BANORTE'!$J$29:$J$38,$B12),0)</f>
        <v>0</v>
      </c>
      <c r="I12" s="62">
        <f>IFERROR(SUMIFS(RODRIGO!$M$2:$M$2,RODRIGO!$H$2:$H$2,"ENTRADA",RODRIGO!$J$2:$J$2,$B12),0)</f>
        <v>0</v>
      </c>
      <c r="J12" s="62">
        <f>IFERROR(SUMIFS(MOY!$M$22:$M$25,MOY!$F$22:$F$25,"ENTRADA",MOY!$J$22:$J$25,$B12),0)</f>
        <v>0</v>
      </c>
      <c r="K12" s="62">
        <f>IFERROR(SUMIFS('NORMA RUTH'!$M$17:$M$22,'NORMA RUTH'!$H$17:$H$22,"ENTRADA",'NORMA RUTH'!$J$17:$J$22,$B12),0)</f>
        <v>0</v>
      </c>
      <c r="L12" s="62">
        <f>IFERROR(SUMIFS(VALERIA!$M$14:$M$18,VALERIA!$F$14:$F$18,"ENTRADA",VALERIA!$J$14:$J$18,$B12),0)</f>
        <v>0</v>
      </c>
      <c r="M12" s="62">
        <f>IFERROR(SUMIFS('MANUEL BANAMEX'!$M$30:$M$38,'MANUEL BANAMEX'!$H$30:$H$38,"ENTRADA",'MANUEL BANAMEX'!$J$30:$J$38,$B12),0)</f>
        <v>10200</v>
      </c>
      <c r="N12" s="62">
        <f>IFERROR(SUMIFS(ROBERTO!$M$2:$M$2,ROBERTO!$H$2:$H$2,"ENTRADA",ROBERTO!$J$2:$J$2,$B12),0)</f>
        <v>0</v>
      </c>
      <c r="O12" s="62">
        <f>IFERROR(SUMIFS(JUAN!$M$20:$M$30,JUAN!$H$20:$H$30,"ENTRADA",JUAN!$J$20:$J$30,$B12),0)</f>
        <v>0</v>
      </c>
      <c r="P12" s="62">
        <f>IFERROR(SUMIFS('NORMA SANCHEZ'!$M$19:$M$29,'NORMA SANCHEZ'!$H$19:$H$29,"ENTRADA",'NORMA SANCHEZ'!$J$19:$J$29,$B12),0)</f>
        <v>8000</v>
      </c>
      <c r="Q12" s="62">
        <f>IFERROR(SUMIFS('JOSE CARLOS'!$M$24:$M$33,'JOSE CARLOS'!$H$24:$H$33,"ENTRADA",'JOSE CARLOS'!$J$24:$J$33,$B12),0)</f>
        <v>0</v>
      </c>
      <c r="R12" s="62">
        <f>IFERROR(SUMIFS('LUIS ENRIQUE '!$M$30:$M$37,'LUIS ENRIQUE '!$H$30:$H$37,"ENTRADA",'LUIS ENRIQUE '!$J$30:$J$37,$B12),0)</f>
        <v>0</v>
      </c>
      <c r="S12" s="62">
        <f>IFERROR(SUMIFS(CESARIA!$M$19:$M$30,CESARIA!$H$19:$H$30,"ENTRADA",CESARIA!$J$19:$J$30,$B12),0)</f>
        <v>0</v>
      </c>
      <c r="T12" s="62">
        <f>IFERROR(SUMIFS(ALAN!$M$26:$M$27,ALAN!$H$26:$H$27,"ENTRADA",ALAN!$J$26:$J$27,$B12),0)</f>
        <v>0</v>
      </c>
      <c r="U12" s="62">
        <f>IFERROR(SUMIFS(ELVIA!$M$13:$M$32,ELVIA!$H$13:$H$32,"ENTRADA",ELVIA!$J$13:$J$32,$B12),0)</f>
        <v>0</v>
      </c>
      <c r="V12" s="146">
        <f>IFERROR(SUMIFS(CAJA!$M$1166:$M$1992,CAJA!$H$1166:$H$1992,"ENTRADA",CAJA!$J$1166:$J$1992,$B12),0)</f>
        <v>0</v>
      </c>
      <c r="W12" s="62">
        <f>IFERROR(SUMIFS('CAJA TIGRES'!$M$303:$M$563,'CAJA TIGRES'!$H$303:$H$563,"ENTRADA",'CAJA TIGRES'!$J$303:$J$563,$B12),0)</f>
        <v>0</v>
      </c>
      <c r="X12" s="62">
        <f>IFERROR(SUMIFS(RESERVA!$M$3:$M$10,RESERVA!$H$3:$H$10,"ENTRADA",RESERVA!$J$3:$J$10,$B12),0)</f>
        <v>0</v>
      </c>
      <c r="Y12" s="96">
        <f t="shared" si="0"/>
        <v>18200</v>
      </c>
      <c r="Z12" s="96">
        <f>Y12+'FEB25'!Z12</f>
        <v>50200</v>
      </c>
    </row>
    <row r="13" spans="1:26" x14ac:dyDescent="0.3">
      <c r="B13" s="63" t="s">
        <v>199</v>
      </c>
      <c r="C13" s="62">
        <f>IFERROR(SUMIFS('MGZ121'!$M$313:'MGZ121'!$M$417,'MGZ121'!$H$313:$H$417,"ENTRADA",'MGZ121'!$J$313:$J$417,$B13),0)</f>
        <v>0</v>
      </c>
      <c r="D13" s="62">
        <f>IFERROR(SUMIFS('MGZ BBVA'!$M$190:$M$302,'MGZ BBVA'!$H$190:$H$302,"ENTRADA",'MGZ BBVA'!$J$190:$J$302,$B13),0)</f>
        <v>0</v>
      </c>
      <c r="E13" s="62">
        <f>IFERROR(SUMIFS('MGZ DOLARES'!$M$2:$M$2,'MGZ DOLARES'!$F$2:$F$2,"ENTRADA",'MGZ DOLARES'!$J$2:$J$2,$B13),0)</f>
        <v>0</v>
      </c>
      <c r="F13" s="62">
        <f>IFERROR(SUMIFS('MGZ BAJIO'!$M$7:$M$8,'MGZ BAJIO'!$H$7:$H$8,"ENTRADA",'MGZ BAJIO'!$J$7:$J$8,$B13),0)</f>
        <v>0</v>
      </c>
      <c r="G13" s="62">
        <f>IFERROR(SUMIFS('VICTOR BANAMEX'!$M$107:$M$161,'VICTOR BANAMEX'!$H$107:$H$161,"ENTRADA",'VICTOR BANAMEX'!$J$107:$J$161,$B13),0)</f>
        <v>0</v>
      </c>
      <c r="H13" s="62">
        <f>IFERROR(SUMIFS('VICTOR BANORTE'!$M$29:$M$38,'VICTOR BANORTE'!$H$29:$H$38,"ENTRADA",'VICTOR BANORTE'!$J$29:$J$38,$B13),0)</f>
        <v>0</v>
      </c>
      <c r="I13" s="62">
        <f>IFERROR(SUMIFS(RODRIGO!$M$2:$M$2,RODRIGO!$H$2:$H$2,"ENTRADA",RODRIGO!$J$2:$J$2,$B13),0)</f>
        <v>0</v>
      </c>
      <c r="J13" s="62">
        <f>IFERROR(SUMIFS(MOY!$M$22:$M$25,MOY!$F$22:$F$25,"ENTRADA",MOY!$J$22:$J$25,$B13),0)</f>
        <v>0</v>
      </c>
      <c r="K13" s="62">
        <f>IFERROR(SUMIFS('NORMA RUTH'!$M$17:$M$22,'NORMA RUTH'!$H$17:$H$22,"ENTRADA",'NORMA RUTH'!$J$17:$J$22,$B13),0)</f>
        <v>0</v>
      </c>
      <c r="L13" s="62">
        <f>IFERROR(SUMIFS(VALERIA!$M$14:$M$18,VALERIA!$F$14:$F$18,"ENTRADA",VALERIA!$J$14:$J$18,$B13),0)</f>
        <v>0</v>
      </c>
      <c r="M13" s="62">
        <f>IFERROR(SUMIFS('MANUEL BANAMEX'!$M$30:$M$38,'MANUEL BANAMEX'!$H$30:$H$38,"ENTRADA",'MANUEL BANAMEX'!$J$30:$J$38,$B13),0)</f>
        <v>0</v>
      </c>
      <c r="N13" s="62">
        <f>IFERROR(SUMIFS(ROBERTO!$M$2:$M$2,ROBERTO!$H$2:$H$2,"ENTRADA",ROBERTO!$J$2:$J$2,$B13),0)</f>
        <v>0</v>
      </c>
      <c r="O13" s="62">
        <f>IFERROR(SUMIFS(JUAN!$M$20:$M$30,JUAN!$H$20:$H$30,"ENTRADA",JUAN!$J$20:$J$30,$B13),0)</f>
        <v>0</v>
      </c>
      <c r="P13" s="62">
        <f>IFERROR(SUMIFS('NORMA SANCHEZ'!$M$19:$M$29,'NORMA SANCHEZ'!$H$19:$H$29,"ENTRADA",'NORMA SANCHEZ'!$J$19:$J$29,$B13),0)</f>
        <v>0</v>
      </c>
      <c r="Q13" s="62">
        <f>IFERROR(SUMIFS('JOSE CARLOS'!$M$24:$M$33,'JOSE CARLOS'!$H$24:$H$33,"ENTRADA",'JOSE CARLOS'!$J$24:$J$33,$B13),0)</f>
        <v>0</v>
      </c>
      <c r="R13" s="62">
        <f>IFERROR(SUMIFS('LUIS ENRIQUE '!$M$30:$M$37,'LUIS ENRIQUE '!$H$30:$H$37,"ENTRADA",'LUIS ENRIQUE '!$J$30:$J$37,$B13),0)</f>
        <v>0</v>
      </c>
      <c r="S13" s="62">
        <f>IFERROR(SUMIFS(CESARIA!$M$19:$M$30,CESARIA!$H$19:$H$30,"ENTRADA",CESARIA!$J$19:$J$30,$B13),0)</f>
        <v>0</v>
      </c>
      <c r="T13" s="62">
        <f>IFERROR(SUMIFS(ALAN!$M$26:$M$27,ALAN!$H$26:$H$27,"ENTRADA",ALAN!$J$26:$J$27,$B13),0)</f>
        <v>0</v>
      </c>
      <c r="U13" s="62">
        <f>IFERROR(SUMIFS(ELVIA!$M$13:$M$32,ELVIA!$H$13:$H$32,"ENTRADA",ELVIA!$J$13:$J$32,$B13),0)</f>
        <v>0</v>
      </c>
      <c r="V13" s="146">
        <f>IFERROR(SUMIFS(CAJA!$M$1166:$M$1992,CAJA!$H$1166:$H$1992,"ENTRADA",CAJA!$J$1166:$J$1992,$B13),0)</f>
        <v>108110</v>
      </c>
      <c r="W13" s="62">
        <f>IFERROR(SUMIFS('CAJA TIGRES'!$M$303:$M$563,'CAJA TIGRES'!$H$303:$H$563,"ENTRADA",'CAJA TIGRES'!$J$303:$J$563,$B13),0)</f>
        <v>0</v>
      </c>
      <c r="X13" s="62">
        <f>IFERROR(SUMIFS(RESERVA!$M$3:$M$10,RESERVA!$H$3:$H$10,"ENTRADA",RESERVA!$J$3:$J$10,$B13),0)</f>
        <v>0</v>
      </c>
      <c r="Y13" s="96">
        <f t="shared" si="0"/>
        <v>108110</v>
      </c>
      <c r="Z13" s="96">
        <f>Y13+'FEB25'!Z13</f>
        <v>407950</v>
      </c>
    </row>
    <row r="14" spans="1:26" x14ac:dyDescent="0.3">
      <c r="B14" s="13" t="s">
        <v>106</v>
      </c>
      <c r="C14" s="64">
        <f>SUM(C5:C13)</f>
        <v>5935357.0199999996</v>
      </c>
      <c r="D14" s="64">
        <f t="shared" ref="D14:Y14" si="1">SUM(D5:D13)</f>
        <v>3161905</v>
      </c>
      <c r="E14" s="64">
        <f t="shared" si="1"/>
        <v>0</v>
      </c>
      <c r="F14" s="64">
        <f t="shared" si="1"/>
        <v>0</v>
      </c>
      <c r="G14" s="64">
        <f t="shared" si="1"/>
        <v>233750</v>
      </c>
      <c r="H14" s="64">
        <f t="shared" si="1"/>
        <v>0</v>
      </c>
      <c r="I14" s="64">
        <f t="shared" si="1"/>
        <v>0</v>
      </c>
      <c r="J14" s="64">
        <f t="shared" si="1"/>
        <v>0</v>
      </c>
      <c r="K14" s="64">
        <f t="shared" si="1"/>
        <v>0</v>
      </c>
      <c r="L14" s="64">
        <f t="shared" si="1"/>
        <v>0</v>
      </c>
      <c r="M14" s="64">
        <f t="shared" si="1"/>
        <v>10200</v>
      </c>
      <c r="N14" s="64">
        <f>SUM(N5:N13)</f>
        <v>0</v>
      </c>
      <c r="O14" s="64">
        <f t="shared" si="1"/>
        <v>0</v>
      </c>
      <c r="P14" s="64">
        <f t="shared" si="1"/>
        <v>8000</v>
      </c>
      <c r="Q14" s="64">
        <f t="shared" si="1"/>
        <v>0</v>
      </c>
      <c r="R14" s="64">
        <f t="shared" si="1"/>
        <v>0</v>
      </c>
      <c r="S14" s="64">
        <f t="shared" si="1"/>
        <v>0</v>
      </c>
      <c r="T14" s="64">
        <f t="shared" si="1"/>
        <v>0</v>
      </c>
      <c r="U14" s="64">
        <f t="shared" si="1"/>
        <v>100000.07</v>
      </c>
      <c r="V14" s="64">
        <f t="shared" si="1"/>
        <v>979712</v>
      </c>
      <c r="W14" s="64">
        <f t="shared" si="1"/>
        <v>2000</v>
      </c>
      <c r="X14" s="64">
        <f t="shared" si="1"/>
        <v>0</v>
      </c>
      <c r="Y14" s="64">
        <f t="shared" si="1"/>
        <v>10430924.09</v>
      </c>
      <c r="Z14" s="64">
        <f>SUM(Z5:Z13)</f>
        <v>29887023.349999998</v>
      </c>
    </row>
    <row r="15" spans="1:26" x14ac:dyDescent="0.3">
      <c r="B15" s="12"/>
      <c r="C15" s="75"/>
      <c r="D15" s="12"/>
      <c r="E15" s="12"/>
      <c r="F15" s="12"/>
      <c r="G15" s="12"/>
      <c r="H15" s="12"/>
      <c r="I15" s="12"/>
      <c r="J15" s="12"/>
      <c r="K15" s="12"/>
      <c r="L15" s="12"/>
      <c r="M15" s="12"/>
      <c r="N15" s="12"/>
      <c r="O15" s="12"/>
      <c r="P15" s="12"/>
      <c r="Q15" s="12"/>
      <c r="R15" s="12"/>
      <c r="S15" s="12"/>
      <c r="T15" s="12"/>
      <c r="U15" s="12"/>
      <c r="V15" s="12"/>
      <c r="W15" s="12"/>
      <c r="X15" s="12"/>
      <c r="Y15" s="97"/>
      <c r="Z15" s="97"/>
    </row>
    <row r="16" spans="1:26" x14ac:dyDescent="0.3">
      <c r="B16" s="86" t="s">
        <v>3</v>
      </c>
      <c r="C16" s="75"/>
      <c r="D16" s="12"/>
      <c r="E16" s="12"/>
      <c r="F16" s="12"/>
      <c r="G16" s="12"/>
      <c r="H16" s="12"/>
      <c r="I16" s="12"/>
      <c r="J16" s="12"/>
      <c r="K16" s="12"/>
      <c r="L16" s="12"/>
      <c r="M16" s="12"/>
      <c r="N16" s="12"/>
      <c r="O16" s="12"/>
      <c r="P16" s="12"/>
      <c r="Q16" s="12"/>
      <c r="R16" s="12"/>
      <c r="S16" s="12"/>
      <c r="T16" s="12"/>
      <c r="U16" s="12"/>
      <c r="V16" s="12"/>
      <c r="W16" s="12"/>
      <c r="X16" s="12"/>
      <c r="Y16" s="97"/>
      <c r="Z16" s="97"/>
    </row>
    <row r="17" spans="1:26" s="180" customFormat="1" x14ac:dyDescent="0.3">
      <c r="A17" s="180">
        <v>1</v>
      </c>
      <c r="B17" s="183" t="s">
        <v>53</v>
      </c>
      <c r="C17" s="135">
        <f>SUM(C18:C20)</f>
        <v>0</v>
      </c>
      <c r="D17" s="135">
        <f t="shared" ref="D17:Z17" si="2">SUM(D18:D20)</f>
        <v>0</v>
      </c>
      <c r="E17" s="135">
        <f t="shared" si="2"/>
        <v>0</v>
      </c>
      <c r="F17" s="135">
        <f t="shared" si="2"/>
        <v>0</v>
      </c>
      <c r="G17" s="135">
        <f t="shared" si="2"/>
        <v>0</v>
      </c>
      <c r="H17" s="135">
        <f t="shared" si="2"/>
        <v>0</v>
      </c>
      <c r="I17" s="135">
        <f t="shared" si="2"/>
        <v>0</v>
      </c>
      <c r="J17" s="135">
        <f t="shared" si="2"/>
        <v>0</v>
      </c>
      <c r="K17" s="135">
        <f t="shared" si="2"/>
        <v>0</v>
      </c>
      <c r="L17" s="135">
        <f t="shared" si="2"/>
        <v>0</v>
      </c>
      <c r="M17" s="135">
        <f t="shared" si="2"/>
        <v>0</v>
      </c>
      <c r="N17" s="135">
        <f>SUM(N18:N20)</f>
        <v>0</v>
      </c>
      <c r="O17" s="135">
        <f t="shared" si="2"/>
        <v>0</v>
      </c>
      <c r="P17" s="135">
        <f t="shared" si="2"/>
        <v>0</v>
      </c>
      <c r="Q17" s="135">
        <f t="shared" si="2"/>
        <v>0</v>
      </c>
      <c r="R17" s="135">
        <f t="shared" si="2"/>
        <v>0</v>
      </c>
      <c r="S17" s="135">
        <f t="shared" si="2"/>
        <v>0</v>
      </c>
      <c r="T17" s="135">
        <f t="shared" si="2"/>
        <v>0</v>
      </c>
      <c r="U17" s="135">
        <f t="shared" si="2"/>
        <v>0</v>
      </c>
      <c r="V17" s="135">
        <f t="shared" si="2"/>
        <v>2656675</v>
      </c>
      <c r="W17" s="135">
        <f t="shared" si="2"/>
        <v>1115967</v>
      </c>
      <c r="X17" s="135">
        <f t="shared" si="2"/>
        <v>0</v>
      </c>
      <c r="Y17" s="135">
        <f t="shared" si="2"/>
        <v>3772642</v>
      </c>
      <c r="Z17" s="135">
        <f t="shared" si="2"/>
        <v>9709472.7100000009</v>
      </c>
    </row>
    <row r="18" spans="1:26" x14ac:dyDescent="0.3">
      <c r="A18">
        <v>1.1000000000000001</v>
      </c>
      <c r="B18" s="60" t="s">
        <v>112</v>
      </c>
      <c r="C18" s="62">
        <f>IFERROR(SUMIFS('MGZ121'!$N$313:$N$417,'MGZ121'!H$313:H$417,"SALIDA",'MGZ121'!$J$313:$J$417,$B18),0)</f>
        <v>0</v>
      </c>
      <c r="D18" s="62">
        <f>IFERROR(SUMIFS('MGZ BBVA'!$N$190:$N$302,'MGZ BBVA'!$H$190:$H$302,"SALIDA",'MGZ BBVA'!$J$190:$J$302,$B18),0)</f>
        <v>0</v>
      </c>
      <c r="E18" s="62">
        <f>IFERROR(SUMIFS('MGZ DOLARES'!$N$2:$N$2,'MGZ DOLARES'!$F$2:$F$2,"SALIDA",'MGZ DOLARES'!$J$2:$J$2,$B18),0)</f>
        <v>0</v>
      </c>
      <c r="F18" s="62">
        <f>IFERROR(SUMIFS('MGZ BAJIO'!$N$7:$N$8,'MGZ BAJIO'!$H$7:$H$8,"SALIDA",'MGZ BAJIO'!$J$7:$J$8,$B18),0)</f>
        <v>0</v>
      </c>
      <c r="G18" s="62">
        <f>IFERROR(SUMIFS('VICTOR BANAMEX'!$N$107:$N$161,'VICTOR BANAMEX'!$H$107:$H$161,"SALIDA",'VICTOR BANAMEX'!$J$107:$J$161,$B18),0)</f>
        <v>0</v>
      </c>
      <c r="H18" s="62">
        <f>IFERROR(SUMIFS('VICTOR BANORTE'!$N$29:$N$38,'VICTOR BANORTE'!$H$29:$H$38,"SALIDA",'VICTOR BANORTE'!$J$29:$J$38,$B18),0)</f>
        <v>0</v>
      </c>
      <c r="I18" s="62">
        <f>IFERROR(SUMIFS(RODRIGO!$N$2:$N$2,RODRIGO!$H$2:$H$2,"SALIDA",RODRIGO!$J$2:$J$2,$B18),0)</f>
        <v>0</v>
      </c>
      <c r="J18" s="62">
        <f>IFERROR(SUMIFS(MOY!$N$22:$N$25,MOY!$F$22:$F$25,"SALIDA",MOY!$J$22:$J$25,$B18),0)</f>
        <v>0</v>
      </c>
      <c r="K18" s="62">
        <f>IFERROR(SUMIFS('NORMA RUTH'!$N$17:$N$22,'NORMA RUTH'!$H$17:$H$22,"SALIDA",'NORMA RUTH'!$J$17:$J$22,$B18),0)</f>
        <v>0</v>
      </c>
      <c r="L18" s="62">
        <f>IFERROR(SUMIFS(VALERIA!$N$14:$N$18,VALERIA!$F$14:$F$18,"SALIDA",VALERIA!$J$14:$J$18,$B18),0)</f>
        <v>0</v>
      </c>
      <c r="M18" s="62">
        <f>IFERROR(SUMIFS('MANUEL BANAMEX'!$N$30:$N$38,'MANUEL BANAMEX'!$H$30:$H$38,"SALIDA",'MANUEL BANAMEX'!$J$30:$J$38,$B18),0)</f>
        <v>0</v>
      </c>
      <c r="N18" s="62">
        <f>IFERROR(SUMIFS(ROBERTO!$N$2:$N$2,ROBERTO!$H$2:$H$2,"SALIDA",ROBERTO!$J$2:$J$2,$B18),0)</f>
        <v>0</v>
      </c>
      <c r="O18" s="62">
        <f>IFERROR(SUMIFS(JUAN!$N$20:$N$30,JUAN!$H$20:$H$30,"SALIDA",JUAN!$J$20:$J$30,$B18),0)</f>
        <v>0</v>
      </c>
      <c r="P18" s="62">
        <f>IFERROR(SUMIFS('NORMA SANCHEZ'!$N$19:$N$29,'NORMA SANCHEZ'!$H$19:$H$29,"SALIDA",'NORMA SANCHEZ'!$J$19:$J$29,$B18),0)</f>
        <v>0</v>
      </c>
      <c r="Q18" s="62">
        <f>IFERROR(SUMIFS('JOSE CARLOS'!$N$24:$N$33,'JOSE CARLOS'!$H$24:$H$33,"SALIDA",'JOSE CARLOS'!$J$24:$J$33,$B18),0)</f>
        <v>0</v>
      </c>
      <c r="R18" s="62">
        <f>IFERROR(SUMIFS('LUIS ENRIQUE '!$N$30:$N$37,'LUIS ENRIQUE '!$H$30:$H$37,"SALIDA",'LUIS ENRIQUE '!$J$30:$J$37,$B18),0)</f>
        <v>0</v>
      </c>
      <c r="S18" s="62">
        <f>IFERROR(SUMIFS(CESARIA!$N$19:$N$30,CESARIA!$H$19:$H$30,"SALIDA",CESARIA!$J$19:$J$30,$B18),0)</f>
        <v>0</v>
      </c>
      <c r="T18" s="62">
        <f>IFERROR(SUMIFS(ALAN!$N$26:$N$27,ALAN!$H$26:$H$27,"SALIDA",ALAN!$J$26:$J$27,$B18),0)</f>
        <v>0</v>
      </c>
      <c r="U18" s="62">
        <f>IFERROR(SUMIFS(ELVIA!$N$13:$N$32,ELVIA!$H$13:$H$32,"SALIDA",ELVIA!$J$13:$J$32,$B18),0)</f>
        <v>0</v>
      </c>
      <c r="V18" s="146">
        <f>IFERROR(SUMIFS(CAJA!$N$1166:$N$1992,CAJA!$H$1166:$H$1992,"SALIDA",CAJA!$J$1166:$J$1992,$B18),0)</f>
        <v>2415025</v>
      </c>
      <c r="W18" s="62">
        <f>IFERROR(SUMIFS('CAJA TIGRES'!$N$303:$N$563,'CAJA TIGRES'!$H$303:$H$563,"SALIDA",'CAJA TIGRES'!$J$303:$J$563,$B18),0)</f>
        <v>1067047</v>
      </c>
      <c r="X18" s="62">
        <f>IFERROR(SUMIFS(RESERVA!$N$3:$N$10,RESERVA!$H$3:$H$10,"SALIDA",RESERVA!$J$3:$J$10,$B18),0)</f>
        <v>0</v>
      </c>
      <c r="Y18" s="96">
        <f>SUM(C18:X18)</f>
        <v>3482072</v>
      </c>
      <c r="Z18" s="96">
        <f>Y18+'FEB25'!Z18</f>
        <v>8742739.7100000009</v>
      </c>
    </row>
    <row r="19" spans="1:26" x14ac:dyDescent="0.3">
      <c r="A19">
        <v>1.2</v>
      </c>
      <c r="B19" s="60" t="s">
        <v>113</v>
      </c>
      <c r="C19" s="62">
        <f>IFERROR(SUMIFS('MGZ121'!$N$313:$N$417,'MGZ121'!H$313:H$417,"SALIDA",'MGZ121'!$J$313:$J$417,$B19),0)</f>
        <v>0</v>
      </c>
      <c r="D19" s="62">
        <f>IFERROR(SUMIFS('MGZ BBVA'!$N$190:$N$302,'MGZ BBVA'!$H$190:$H$302,"SALIDA",'MGZ BBVA'!$J$190:$J$302,$B19),0)</f>
        <v>0</v>
      </c>
      <c r="E19" s="62">
        <f>IFERROR(SUMIFS('MGZ DOLARES'!$N$2:$N$2,'MGZ DOLARES'!$F$2:$F$2,"SALIDA",'MGZ DOLARES'!$J$2:$J$2,$B19),0)</f>
        <v>0</v>
      </c>
      <c r="F19" s="62">
        <f>IFERROR(SUMIFS('MGZ BAJIO'!$N$7:$N$8,'MGZ BAJIO'!$H$7:$H$8,"SALIDA",'MGZ BAJIO'!$J$7:$J$8,$B19),0)</f>
        <v>0</v>
      </c>
      <c r="G19" s="62">
        <f>IFERROR(SUMIFS('VICTOR BANAMEX'!$N$107:$N$161,'VICTOR BANAMEX'!$H$107:$H$161,"SALIDA",'VICTOR BANAMEX'!$J$107:$J$161,$B19),0)</f>
        <v>0</v>
      </c>
      <c r="H19" s="62">
        <f>IFERROR(SUMIFS('VICTOR BANORTE'!$N$29:$N$38,'VICTOR BANORTE'!$H$29:$H$38,"SALIDA",'VICTOR BANORTE'!$J$29:$J$38,$B19),0)</f>
        <v>0</v>
      </c>
      <c r="I19" s="62">
        <f>IFERROR(SUMIFS(RODRIGO!$N$2:$N$2,RODRIGO!$H$2:$H$2,"SALIDA",RODRIGO!$J$2:$J$2,$B19),0)</f>
        <v>0</v>
      </c>
      <c r="J19" s="62">
        <f>IFERROR(SUMIFS(MOY!$N$22:$N$25,MOY!$F$22:$F$25,"SALIDA",MOY!$J$22:$J$25,$B19),0)</f>
        <v>0</v>
      </c>
      <c r="K19" s="62">
        <f>IFERROR(SUMIFS('NORMA RUTH'!$N$17:$N$22,'NORMA RUTH'!$H$17:$H$22,"SALIDA",'NORMA RUTH'!$J$17:$J$22,$B19),0)</f>
        <v>0</v>
      </c>
      <c r="L19" s="62">
        <f>IFERROR(SUMIFS(VALERIA!$N$14:$N$18,VALERIA!$F$14:$F$18,"SALIDA",VALERIA!$J$14:$J$18,$B19),0)</f>
        <v>0</v>
      </c>
      <c r="M19" s="62">
        <f>IFERROR(SUMIFS('MANUEL BANAMEX'!$N$30:$N$38,'MANUEL BANAMEX'!$H$30:$H$38,"SALIDA",'MANUEL BANAMEX'!$J$30:$J$38,$B19),0)</f>
        <v>0</v>
      </c>
      <c r="N19" s="62">
        <f>IFERROR(SUMIFS(ROBERTO!$N$2:$N$2,ROBERTO!$H$2:$H$2,"SALIDA",ROBERTO!$J$2:$J$2,$B19),0)</f>
        <v>0</v>
      </c>
      <c r="O19" s="62">
        <f>IFERROR(SUMIFS(JUAN!$N$20:$N$30,JUAN!$H$20:$H$30,"SALIDA",JUAN!$J$20:$J$30,$B19),0)</f>
        <v>0</v>
      </c>
      <c r="P19" s="62">
        <f>IFERROR(SUMIFS('NORMA SANCHEZ'!$N$19:$N$29,'NORMA SANCHEZ'!$H$19:$H$29,"SALIDA",'NORMA SANCHEZ'!$J$19:$J$29,$B19),0)</f>
        <v>0</v>
      </c>
      <c r="Q19" s="62">
        <f>IFERROR(SUMIFS('JOSE CARLOS'!$N$24:$N$33,'JOSE CARLOS'!$H$24:$H$33,"SALIDA",'JOSE CARLOS'!$J$24:$J$33,$B19),0)</f>
        <v>0</v>
      </c>
      <c r="R19" s="62">
        <f>IFERROR(SUMIFS('LUIS ENRIQUE '!$N$30:$N$37,'LUIS ENRIQUE '!$H$30:$H$37,"SALIDA",'LUIS ENRIQUE '!$J$30:$J$37,$B19),0)</f>
        <v>0</v>
      </c>
      <c r="S19" s="62">
        <f>IFERROR(SUMIFS(CESARIA!$N$19:$N$30,CESARIA!$H$19:$H$30,"SALIDA",CESARIA!$J$19:$J$30,$B19),0)</f>
        <v>0</v>
      </c>
      <c r="T19" s="62">
        <f>IFERROR(SUMIFS(ALAN!$N$26:$N$27,ALAN!$H$26:$H$27,"SALIDA",ALAN!$J$26:$J$27,$B19),0)</f>
        <v>0</v>
      </c>
      <c r="U19" s="62">
        <f>IFERROR(SUMIFS(ELVIA!$N$13:$N$32,ELVIA!$H$13:$H$32,"SALIDA",ELVIA!$J$13:$J$32,$B19),0)</f>
        <v>0</v>
      </c>
      <c r="V19" s="146">
        <f>IFERROR(SUMIFS(CAJA!$N$1166:$N$1992,CAJA!$H$1166:$H$1992,"SALIDA",CAJA!$J$1166:$J$1992,$B19),0)</f>
        <v>102250</v>
      </c>
      <c r="W19" s="62">
        <f>IFERROR(SUMIFS('CAJA TIGRES'!$N$303:$N$563,'CAJA TIGRES'!$H$303:$H$563,"SALIDA",'CAJA TIGRES'!$J$303:$J$563,$B19),0)</f>
        <v>28170</v>
      </c>
      <c r="X19" s="62">
        <f>IFERROR(SUMIFS(RESERVA!$N$3:$N$10,RESERVA!$H$3:$H$10,"SALIDA",RESERVA!$J$3:$J$10,$B19),0)</f>
        <v>0</v>
      </c>
      <c r="Y19" s="96">
        <f>SUM(C19:X19)</f>
        <v>130420</v>
      </c>
      <c r="Z19" s="96">
        <f>Y19+'FEB25'!Z19</f>
        <v>544333</v>
      </c>
    </row>
    <row r="20" spans="1:26" x14ac:dyDescent="0.3">
      <c r="A20">
        <v>1.3</v>
      </c>
      <c r="B20" s="60" t="s">
        <v>114</v>
      </c>
      <c r="C20" s="62">
        <f>IFERROR(SUMIFS('MGZ121'!$N$313:$N$417,'MGZ121'!H$313:H$417,"SALIDA",'MGZ121'!$J$313:$J$417,$B20),0)</f>
        <v>0</v>
      </c>
      <c r="D20" s="62">
        <f>IFERROR(SUMIFS('MGZ BBVA'!$N$190:$N$302,'MGZ BBVA'!$H$190:$H$302,"SALIDA",'MGZ BBVA'!$J$190:$J$302,$B20),0)</f>
        <v>0</v>
      </c>
      <c r="E20" s="62">
        <f>IFERROR(SUMIFS('MGZ DOLARES'!$N$2:$N$2,'MGZ DOLARES'!$F$2:$F$2,"SALIDA",'MGZ DOLARES'!$J$2:$J$2,$B20),0)</f>
        <v>0</v>
      </c>
      <c r="F20" s="62">
        <f>IFERROR(SUMIFS('MGZ BAJIO'!$N$7:$N$8,'MGZ BAJIO'!$H$7:$H$8,"SALIDA",'MGZ BAJIO'!$J$7:$J$8,$B20),0)</f>
        <v>0</v>
      </c>
      <c r="G20" s="62">
        <f>IFERROR(SUMIFS('VICTOR BANAMEX'!$N$107:$N$161,'VICTOR BANAMEX'!$H$107:$H$161,"SALIDA",'VICTOR BANAMEX'!$J$107:$J$161,$B20),0)</f>
        <v>0</v>
      </c>
      <c r="H20" s="62">
        <f>IFERROR(SUMIFS('VICTOR BANORTE'!$N$29:$N$38,'VICTOR BANORTE'!$H$29:$H$38,"SALIDA",'VICTOR BANORTE'!$J$29:$J$38,$B20),0)</f>
        <v>0</v>
      </c>
      <c r="I20" s="62">
        <f>IFERROR(SUMIFS(RODRIGO!$N$2:$N$2,RODRIGO!$H$2:$H$2,"SALIDA",RODRIGO!$J$2:$J$2,$B20),0)</f>
        <v>0</v>
      </c>
      <c r="J20" s="62">
        <f>IFERROR(SUMIFS(MOY!$N$22:$N$25,MOY!$F$22:$F$25,"SALIDA",MOY!$J$22:$J$25,$B20),0)</f>
        <v>0</v>
      </c>
      <c r="K20" s="62">
        <f>IFERROR(SUMIFS('NORMA RUTH'!$N$17:$N$22,'NORMA RUTH'!$H$17:$H$22,"SALIDA",'NORMA RUTH'!$J$17:$J$22,$B20),0)</f>
        <v>0</v>
      </c>
      <c r="L20" s="62">
        <f>IFERROR(SUMIFS(VALERIA!$N$14:$N$18,VALERIA!$F$14:$F$18,"SALIDA",VALERIA!$J$14:$J$18,$B20),0)</f>
        <v>0</v>
      </c>
      <c r="M20" s="62">
        <f>IFERROR(SUMIFS('MANUEL BANAMEX'!$N$30:$N$38,'MANUEL BANAMEX'!$H$30:$H$38,"SALIDA",'MANUEL BANAMEX'!$J$30:$J$38,$B20),0)</f>
        <v>0</v>
      </c>
      <c r="N20" s="62">
        <f>IFERROR(SUMIFS(ROBERTO!$N$2:$N$2,ROBERTO!$H$2:$H$2,"SALIDA",ROBERTO!$J$2:$J$2,$B20),0)</f>
        <v>0</v>
      </c>
      <c r="O20" s="62">
        <f>IFERROR(SUMIFS(JUAN!$N$20:$N$30,JUAN!$H$20:$H$30,"SALIDA",JUAN!$J$20:$J$30,$B20),0)</f>
        <v>0</v>
      </c>
      <c r="P20" s="62">
        <f>IFERROR(SUMIFS('NORMA SANCHEZ'!$N$19:$N$29,'NORMA SANCHEZ'!$H$19:$H$29,"SALIDA",'NORMA SANCHEZ'!$J$19:$J$29,$B20),0)</f>
        <v>0</v>
      </c>
      <c r="Q20" s="62">
        <f>IFERROR(SUMIFS('JOSE CARLOS'!$N$24:$N$33,'JOSE CARLOS'!$H$24:$H$33,"SALIDA",'JOSE CARLOS'!$J$24:$J$33,$B20),0)</f>
        <v>0</v>
      </c>
      <c r="R20" s="62">
        <f>IFERROR(SUMIFS('LUIS ENRIQUE '!$N$30:$N$37,'LUIS ENRIQUE '!$H$30:$H$37,"SALIDA",'LUIS ENRIQUE '!$J$30:$J$37,$B20),0)</f>
        <v>0</v>
      </c>
      <c r="S20" s="62">
        <f>IFERROR(SUMIFS(CESARIA!$N$19:$N$30,CESARIA!$H$19:$H$30,"SALIDA",CESARIA!$J$19:$J$30,$B20),0)</f>
        <v>0</v>
      </c>
      <c r="T20" s="62">
        <f>IFERROR(SUMIFS(ALAN!$N$26:$N$27,ALAN!$H$26:$H$27,"SALIDA",ALAN!$J$26:$J$27,$B20),0)</f>
        <v>0</v>
      </c>
      <c r="U20" s="62">
        <f>IFERROR(SUMIFS(ELVIA!$N$13:$N$32,ELVIA!$H$13:$H$32,"SALIDA",ELVIA!$J$13:$J$32,$B20),0)</f>
        <v>0</v>
      </c>
      <c r="V20" s="146">
        <f>IFERROR(SUMIFS(CAJA!$N$1166:$N$1992,CAJA!$H$1166:$H$1992,"SALIDA",CAJA!$J$1166:$J$1992,$B20),0)</f>
        <v>139400</v>
      </c>
      <c r="W20" s="62">
        <f>IFERROR(SUMIFS('CAJA TIGRES'!$N$303:$N$563,'CAJA TIGRES'!$H$303:$H$563,"SALIDA",'CAJA TIGRES'!$J$303:$J$563,$B20),0)</f>
        <v>20750</v>
      </c>
      <c r="X20" s="62">
        <f>IFERROR(SUMIFS(RESERVA!$N$3:$N$10,RESERVA!$H$3:$H$10,"SALIDA",RESERVA!$J$3:$J$10,$B20),0)</f>
        <v>0</v>
      </c>
      <c r="Y20" s="96">
        <f>SUM(C20:X20)</f>
        <v>160150</v>
      </c>
      <c r="Z20" s="96">
        <f>Y20+'FEB25'!Z20</f>
        <v>422400</v>
      </c>
    </row>
    <row r="21" spans="1:26" s="180" customFormat="1" x14ac:dyDescent="0.3">
      <c r="A21" s="180">
        <v>4</v>
      </c>
      <c r="B21" s="183" t="s">
        <v>55</v>
      </c>
      <c r="C21" s="135">
        <f>SUM(C22:C28)</f>
        <v>685948.29</v>
      </c>
      <c r="D21" s="135">
        <f t="shared" ref="D21:Y21" si="3">SUM(D22:D28)</f>
        <v>2611560</v>
      </c>
      <c r="E21" s="135">
        <f t="shared" si="3"/>
        <v>0</v>
      </c>
      <c r="F21" s="135">
        <f t="shared" si="3"/>
        <v>0</v>
      </c>
      <c r="G21" s="135">
        <f t="shared" si="3"/>
        <v>0</v>
      </c>
      <c r="H21" s="135">
        <f t="shared" si="3"/>
        <v>0</v>
      </c>
      <c r="I21" s="135">
        <f t="shared" si="3"/>
        <v>0</v>
      </c>
      <c r="J21" s="135">
        <f t="shared" si="3"/>
        <v>0</v>
      </c>
      <c r="K21" s="135">
        <f t="shared" si="3"/>
        <v>0</v>
      </c>
      <c r="L21" s="135">
        <f t="shared" si="3"/>
        <v>0</v>
      </c>
      <c r="M21" s="135">
        <f t="shared" si="3"/>
        <v>0</v>
      </c>
      <c r="N21" s="135">
        <f>SUM(N22:N28)</f>
        <v>0</v>
      </c>
      <c r="O21" s="135">
        <f t="shared" si="3"/>
        <v>0</v>
      </c>
      <c r="P21" s="135">
        <f t="shared" si="3"/>
        <v>0</v>
      </c>
      <c r="Q21" s="135">
        <f t="shared" si="3"/>
        <v>0</v>
      </c>
      <c r="R21" s="135">
        <f t="shared" si="3"/>
        <v>0</v>
      </c>
      <c r="S21" s="135">
        <f t="shared" si="3"/>
        <v>0</v>
      </c>
      <c r="T21" s="135">
        <f t="shared" si="3"/>
        <v>0</v>
      </c>
      <c r="U21" s="135">
        <f t="shared" si="3"/>
        <v>18000</v>
      </c>
      <c r="V21" s="135">
        <f t="shared" si="3"/>
        <v>343013.5</v>
      </c>
      <c r="W21" s="135">
        <f t="shared" si="3"/>
        <v>0</v>
      </c>
      <c r="X21" s="135">
        <f t="shared" si="3"/>
        <v>0</v>
      </c>
      <c r="Y21" s="135">
        <f t="shared" si="3"/>
        <v>3658521.79</v>
      </c>
      <c r="Z21" s="135">
        <f>SUM(Z22:Z28)</f>
        <v>9484319.8000000007</v>
      </c>
    </row>
    <row r="22" spans="1:26" x14ac:dyDescent="0.3">
      <c r="A22">
        <v>4.0999999999999996</v>
      </c>
      <c r="B22" s="60" t="s">
        <v>70</v>
      </c>
      <c r="C22" s="62">
        <f>IFERROR(SUMIFS('MGZ121'!$N$313:$N$417,'MGZ121'!H$313:H$417,"SALIDA",'MGZ121'!$J$313:$J$417,$B22),0)</f>
        <v>685948.29</v>
      </c>
      <c r="D22" s="62">
        <f>IFERROR(SUMIFS('MGZ BBVA'!$N$190:$N$302,'MGZ BBVA'!$H$190:$H$302,"SALIDA",'MGZ BBVA'!$J$190:$J$302,$B22),0)</f>
        <v>1743665</v>
      </c>
      <c r="E22" s="62">
        <f>IFERROR(SUMIFS('MGZ DOLARES'!$N$2:$N$2,'MGZ DOLARES'!$F$2:$F$2,"SALIDA",'MGZ DOLARES'!$J$2:$J$2,$B22),0)</f>
        <v>0</v>
      </c>
      <c r="F22" s="62">
        <f>IFERROR(SUMIFS('MGZ BAJIO'!$N$7:$N$8,'MGZ BAJIO'!$H$7:$H$8,"SALIDA",'MGZ BAJIO'!$J$7:$J$8,$B22),0)</f>
        <v>0</v>
      </c>
      <c r="G22" s="62">
        <f>IFERROR(SUMIFS('VICTOR BANAMEX'!$N$107:$N$161,'VICTOR BANAMEX'!$H$107:$H$161,"SALIDA",'VICTOR BANAMEX'!$J$107:$J$161,$B22),0)</f>
        <v>0</v>
      </c>
      <c r="H22" s="62">
        <f>IFERROR(SUMIFS('VICTOR BANORTE'!$N$29:$N$38,'VICTOR BANORTE'!$H$29:$H$38,"SALIDA",'VICTOR BANORTE'!$J$29:$J$38,$B22),0)</f>
        <v>0</v>
      </c>
      <c r="I22" s="62">
        <f>IFERROR(SUMIFS(RODRIGO!$N$2:$N$2,RODRIGO!$H$2:$H$2,"SALIDA",RODRIGO!$J$2:$J$2,$B22),0)</f>
        <v>0</v>
      </c>
      <c r="J22" s="62">
        <f>IFERROR(SUMIFS(MOY!$N$22:$N$25,MOY!$F$22:$F$25,"SALIDA",MOY!$J$22:$J$25,$B22),0)</f>
        <v>0</v>
      </c>
      <c r="K22" s="62">
        <f>IFERROR(SUMIFS('NORMA RUTH'!$N$17:$N$22,'NORMA RUTH'!$H$17:$H$22,"SALIDA",'NORMA RUTH'!$J$17:$J$22,$B22),0)</f>
        <v>0</v>
      </c>
      <c r="L22" s="62">
        <f>IFERROR(SUMIFS(VALERIA!$N$14:$N$18,VALERIA!$F$14:$F$18,"SALIDA",VALERIA!$J$14:$J$18,$B22),0)</f>
        <v>0</v>
      </c>
      <c r="M22" s="62">
        <f>IFERROR(SUMIFS('MANUEL BANAMEX'!$N$30:$N$38,'MANUEL BANAMEX'!$H$30:$H$38,"SALIDA",'MANUEL BANAMEX'!$J$30:$J$38,$B22),0)</f>
        <v>0</v>
      </c>
      <c r="N22" s="62">
        <f>IFERROR(SUMIFS(ROBERTO!$N$2:$N$2,ROBERTO!$H$2:$H$2,"SALIDA",ROBERTO!$J$2:$J$2,$B22),0)</f>
        <v>0</v>
      </c>
      <c r="O22" s="62">
        <f>IFERROR(SUMIFS(JUAN!$N$20:$N$30,JUAN!$H$20:$H$30,"SALIDA",JUAN!$J$20:$J$30,$B22),0)</f>
        <v>0</v>
      </c>
      <c r="P22" s="62">
        <f>IFERROR(SUMIFS('NORMA SANCHEZ'!$N$19:$N$29,'NORMA SANCHEZ'!$H$19:$H$29,"SALIDA",'NORMA SANCHEZ'!$J$19:$J$29,$B22),0)</f>
        <v>0</v>
      </c>
      <c r="Q22" s="62">
        <f>IFERROR(SUMIFS('JOSE CARLOS'!$N$24:$N$33,'JOSE CARLOS'!$H$24:$H$33,"SALIDA",'JOSE CARLOS'!$J$24:$J$33,$B22),0)</f>
        <v>0</v>
      </c>
      <c r="R22" s="62">
        <f>IFERROR(SUMIFS('LUIS ENRIQUE '!$N$30:$N$37,'LUIS ENRIQUE '!$H$30:$H$37,"SALIDA",'LUIS ENRIQUE '!$J$30:$J$37,$B22),0)</f>
        <v>0</v>
      </c>
      <c r="S22" s="62">
        <f>IFERROR(SUMIFS(CESARIA!$N$19:$N$30,CESARIA!$H$19:$H$30,"SALIDA",CESARIA!$J$19:$J$30,$B22),0)</f>
        <v>0</v>
      </c>
      <c r="T22" s="62">
        <f>IFERROR(SUMIFS(ALAN!$N$26:$N$27,ALAN!$H$26:$H$27,"SALIDA",ALAN!$J$26:$J$27,$B22),0)</f>
        <v>0</v>
      </c>
      <c r="U22" s="62">
        <f>IFERROR(SUMIFS(ELVIA!$N$13:$N$32,ELVIA!$H$13:$H$32,"SALIDA",ELVIA!$J$13:$J$32,$B22),0)</f>
        <v>18000</v>
      </c>
      <c r="V22" s="62">
        <f>IFERROR(SUMIFS(CAJA!$N$1166:$N$1992,CAJA!$H$1166:$H$1992,"SALIDA",CAJA!$J$1166:$J$1992,$B22),0)</f>
        <v>0</v>
      </c>
      <c r="W22" s="62">
        <f>IFERROR(SUMIFS('CAJA TIGRES'!$N$303:$N$563,'CAJA TIGRES'!$H$303:$H$563,"SALIDA",'CAJA TIGRES'!$J$303:$J$563,$B22),0)</f>
        <v>0</v>
      </c>
      <c r="X22" s="62">
        <f>IFERROR(SUMIFS(RESERVA!$N$3:$N$10,RESERVA!$H$3:$H$10,"SALIDA",RESERVA!$J$3:$J$10,$B22),0)</f>
        <v>0</v>
      </c>
      <c r="Y22" s="96">
        <f t="shared" ref="Y22:Y28" si="4">SUM(C22:X22)</f>
        <v>2447613.29</v>
      </c>
      <c r="Z22" s="96">
        <f>Y22+'FEB25'!Z22</f>
        <v>7722107.2999999998</v>
      </c>
    </row>
    <row r="23" spans="1:26" x14ac:dyDescent="0.3">
      <c r="A23">
        <v>4.2</v>
      </c>
      <c r="B23" s="60" t="s">
        <v>71</v>
      </c>
      <c r="C23" s="62">
        <f>IFERROR(SUMIFS('MGZ121'!$N$313:$N$417,'MGZ121'!H$313:H$417,"SALIDA",'MGZ121'!$J$313:$J$417,$B23),0)</f>
        <v>0</v>
      </c>
      <c r="D23" s="62">
        <f>IFERROR(SUMIFS('MGZ BBVA'!$N$190:$N$302,'MGZ BBVA'!$H$190:$H$302,"SALIDA",'MGZ BBVA'!$J$190:$J$302,$B23),0)</f>
        <v>0</v>
      </c>
      <c r="E23" s="62">
        <f>IFERROR(SUMIFS('MGZ DOLARES'!$N$2:$N$2,'MGZ DOLARES'!$F$2:$F$2,"SALIDA",'MGZ DOLARES'!$J$2:$J$2,$B23),0)</f>
        <v>0</v>
      </c>
      <c r="F23" s="62">
        <f>IFERROR(SUMIFS('MGZ BAJIO'!$N$7:$N$8,'MGZ BAJIO'!$H$7:$H$8,"SALIDA",'MGZ BAJIO'!$J$7:$J$8,$B23),0)</f>
        <v>0</v>
      </c>
      <c r="G23" s="62">
        <f>IFERROR(SUMIFS('VICTOR BANAMEX'!$N$107:$N$161,'VICTOR BANAMEX'!$H$107:$H$161,"SALIDA",'VICTOR BANAMEX'!$J$107:$J$161,$B23),0)</f>
        <v>0</v>
      </c>
      <c r="H23" s="62">
        <f>IFERROR(SUMIFS('VICTOR BANORTE'!$N$29:$N$38,'VICTOR BANORTE'!$H$29:$H$38,"SALIDA",'VICTOR BANORTE'!$J$29:$J$38,$B23),0)</f>
        <v>0</v>
      </c>
      <c r="I23" s="62">
        <f>IFERROR(SUMIFS(RODRIGO!$N$2:$N$2,RODRIGO!$H$2:$H$2,"SALIDA",RODRIGO!$J$2:$J$2,$B23),0)</f>
        <v>0</v>
      </c>
      <c r="J23" s="62">
        <f>IFERROR(SUMIFS(MOY!$N$22:$N$25,MOY!$F$22:$F$25,"SALIDA",MOY!$J$22:$J$25,$B23),0)</f>
        <v>0</v>
      </c>
      <c r="K23" s="62">
        <f>IFERROR(SUMIFS('NORMA RUTH'!$N$17:$N$22,'NORMA RUTH'!$H$17:$H$22,"SALIDA",'NORMA RUTH'!$J$17:$J$22,$B23),0)</f>
        <v>0</v>
      </c>
      <c r="L23" s="62">
        <f>IFERROR(SUMIFS(VALERIA!$N$14:$N$18,VALERIA!$F$14:$F$18,"SALIDA",VALERIA!$J$14:$J$18,$B23),0)</f>
        <v>0</v>
      </c>
      <c r="M23" s="62">
        <f>IFERROR(SUMIFS('MANUEL BANAMEX'!$N$30:$N$38,'MANUEL BANAMEX'!$H$30:$H$38,"SALIDA",'MANUEL BANAMEX'!$J$30:$J$38,$B23),0)</f>
        <v>0</v>
      </c>
      <c r="N23" s="62">
        <f>IFERROR(SUMIFS(ROBERTO!$N$2:$N$2,ROBERTO!$H$2:$H$2,"SALIDA",ROBERTO!$J$2:$J$2,$B23),0)</f>
        <v>0</v>
      </c>
      <c r="O23" s="62">
        <f>IFERROR(SUMIFS(JUAN!$N$20:$N$30,JUAN!$H$20:$H$30,"SALIDA",JUAN!$J$20:$J$30,$B23),0)</f>
        <v>0</v>
      </c>
      <c r="P23" s="62">
        <f>IFERROR(SUMIFS('NORMA SANCHEZ'!$N$19:$N$29,'NORMA SANCHEZ'!$H$19:$H$29,"SALIDA",'NORMA SANCHEZ'!$J$19:$J$29,$B23),0)</f>
        <v>0</v>
      </c>
      <c r="Q23" s="62">
        <f>IFERROR(SUMIFS('JOSE CARLOS'!$N$24:$N$33,'JOSE CARLOS'!$H$24:$H$33,"SALIDA",'JOSE CARLOS'!$J$24:$J$33,$B23),0)</f>
        <v>0</v>
      </c>
      <c r="R23" s="62">
        <f>IFERROR(SUMIFS('LUIS ENRIQUE '!$N$30:$N$37,'LUIS ENRIQUE '!$H$30:$H$37,"SALIDA",'LUIS ENRIQUE '!$J$30:$J$37,$B23),0)</f>
        <v>0</v>
      </c>
      <c r="S23" s="62">
        <f>IFERROR(SUMIFS(CESARIA!$N$19:$N$30,CESARIA!$H$19:$H$30,"SALIDA",CESARIA!$J$19:$J$30,$B23),0)</f>
        <v>0</v>
      </c>
      <c r="T23" s="62">
        <f>IFERROR(SUMIFS(ALAN!$N$26:$N$27,ALAN!$H$26:$H$27,"SALIDA",ALAN!$J$26:$J$27,$B23),0)</f>
        <v>0</v>
      </c>
      <c r="U23" s="62">
        <f>IFERROR(SUMIFS(ELVIA!$N$13:$N$32,ELVIA!$H$13:$H$32,"SALIDA",ELVIA!$J$13:$J$32,$B23),0)</f>
        <v>0</v>
      </c>
      <c r="V23" s="62">
        <f>IFERROR(SUMIFS(CAJA!$N$1166:$N$1992,CAJA!$H$1166:$H$1992,"SALIDA",CAJA!$J$1166:$J$1992,$B23),0)</f>
        <v>0</v>
      </c>
      <c r="W23" s="62">
        <f>IFERROR(SUMIFS('CAJA TIGRES'!$N$303:$N$563,'CAJA TIGRES'!$H$303:$H$563,"SALIDA",'CAJA TIGRES'!$J$303:$J$563,$B23),0)</f>
        <v>0</v>
      </c>
      <c r="X23" s="62">
        <f>IFERROR(SUMIFS(RESERVA!$N$3:$N$10,RESERVA!$H$3:$H$10,"SALIDA",RESERVA!$J$3:$J$10,$B23),0)</f>
        <v>0</v>
      </c>
      <c r="Y23" s="96">
        <f t="shared" si="4"/>
        <v>0</v>
      </c>
      <c r="Z23" s="96">
        <f>Y23+'FEB25'!Z23</f>
        <v>0</v>
      </c>
    </row>
    <row r="24" spans="1:26" x14ac:dyDescent="0.3">
      <c r="A24">
        <v>4.3</v>
      </c>
      <c r="B24" s="60" t="s">
        <v>72</v>
      </c>
      <c r="C24" s="62">
        <f>IFERROR(SUMIFS('MGZ121'!$N$313:$N$417,'MGZ121'!H$313:H$417,"SALIDA",'MGZ121'!$J$313:$J$417,$B24),0)</f>
        <v>0</v>
      </c>
      <c r="D24" s="62">
        <f>IFERROR(SUMIFS('MGZ BBVA'!$N$190:$N$302,'MGZ BBVA'!$H$190:$H$302,"SALIDA",'MGZ BBVA'!$J$190:$J$302,$B24),0)</f>
        <v>0</v>
      </c>
      <c r="E24" s="62">
        <f>IFERROR(SUMIFS('MGZ DOLARES'!$N$2:$N$2,'MGZ DOLARES'!$F$2:$F$2,"SALIDA",'MGZ DOLARES'!$J$2:$J$2,$B24),0)</f>
        <v>0</v>
      </c>
      <c r="F24" s="62">
        <f>IFERROR(SUMIFS('MGZ BAJIO'!$N$7:$N$8,'MGZ BAJIO'!$H$7:$H$8,"SALIDA",'MGZ BAJIO'!$J$7:$J$8,$B24),0)</f>
        <v>0</v>
      </c>
      <c r="G24" s="62">
        <f>IFERROR(SUMIFS('VICTOR BANAMEX'!$N$107:$N$161,'VICTOR BANAMEX'!$H$107:$H$161,"SALIDA",'VICTOR BANAMEX'!$J$107:$J$161,$B24),0)</f>
        <v>0</v>
      </c>
      <c r="H24" s="62">
        <f>IFERROR(SUMIFS('VICTOR BANORTE'!$N$29:$N$38,'VICTOR BANORTE'!$H$29:$H$38,"SALIDA",'VICTOR BANORTE'!$J$29:$J$38,$B24),0)</f>
        <v>0</v>
      </c>
      <c r="I24" s="62">
        <f>IFERROR(SUMIFS(RODRIGO!$N$2:$N$2,RODRIGO!$H$2:$H$2,"SALIDA",RODRIGO!$J$2:$J$2,$B24),0)</f>
        <v>0</v>
      </c>
      <c r="J24" s="62">
        <f>IFERROR(SUMIFS(MOY!$N$22:$N$25,MOY!$F$22:$F$25,"SALIDA",MOY!$J$22:$J$25,$B24),0)</f>
        <v>0</v>
      </c>
      <c r="K24" s="62">
        <f>IFERROR(SUMIFS('NORMA RUTH'!$N$17:$N$22,'NORMA RUTH'!$H$17:$H$22,"SALIDA",'NORMA RUTH'!$J$17:$J$22,$B24),0)</f>
        <v>0</v>
      </c>
      <c r="L24" s="62">
        <f>IFERROR(SUMIFS(VALERIA!$N$14:$N$18,VALERIA!$F$14:$F$18,"SALIDA",VALERIA!$J$14:$J$18,$B24),0)</f>
        <v>0</v>
      </c>
      <c r="M24" s="62">
        <f>IFERROR(SUMIFS('MANUEL BANAMEX'!$N$30:$N$38,'MANUEL BANAMEX'!$H$30:$H$38,"SALIDA",'MANUEL BANAMEX'!$J$30:$J$38,$B24),0)</f>
        <v>0</v>
      </c>
      <c r="N24" s="62">
        <f>IFERROR(SUMIFS(ROBERTO!$N$2:$N$2,ROBERTO!$H$2:$H$2,"SALIDA",ROBERTO!$J$2:$J$2,$B24),0)</f>
        <v>0</v>
      </c>
      <c r="O24" s="62">
        <f>IFERROR(SUMIFS(JUAN!$N$20:$N$30,JUAN!$H$20:$H$30,"SALIDA",JUAN!$J$20:$J$30,$B24),0)</f>
        <v>0</v>
      </c>
      <c r="P24" s="62">
        <f>IFERROR(SUMIFS('NORMA SANCHEZ'!$N$19:$N$29,'NORMA SANCHEZ'!$H$19:$H$29,"SALIDA",'NORMA SANCHEZ'!$J$19:$J$29,$B24),0)</f>
        <v>0</v>
      </c>
      <c r="Q24" s="62">
        <f>IFERROR(SUMIFS('JOSE CARLOS'!$N$24:$N$33,'JOSE CARLOS'!$H$24:$H$33,"SALIDA",'JOSE CARLOS'!$J$24:$J$33,$B24),0)</f>
        <v>0</v>
      </c>
      <c r="R24" s="62">
        <f>IFERROR(SUMIFS('LUIS ENRIQUE '!$N$30:$N$37,'LUIS ENRIQUE '!$H$30:$H$37,"SALIDA",'LUIS ENRIQUE '!$J$30:$J$37,$B24),0)</f>
        <v>0</v>
      </c>
      <c r="S24" s="62">
        <f>IFERROR(SUMIFS(CESARIA!$N$19:$N$30,CESARIA!$H$19:$H$30,"SALIDA",CESARIA!$J$19:$J$30,$B24),0)</f>
        <v>0</v>
      </c>
      <c r="T24" s="62">
        <f>IFERROR(SUMIFS(ALAN!$N$26:$N$27,ALAN!$H$26:$H$27,"SALIDA",ALAN!$J$26:$J$27,$B24),0)</f>
        <v>0</v>
      </c>
      <c r="U24" s="62">
        <f>IFERROR(SUMIFS(ELVIA!$N$13:$N$32,ELVIA!$H$13:$H$32,"SALIDA",ELVIA!$J$13:$J$32,$B24),0)</f>
        <v>0</v>
      </c>
      <c r="V24" s="62">
        <f>IFERROR(SUMIFS(CAJA!$N$1166:$N$1992,CAJA!$H$1166:$H$1992,"SALIDA",CAJA!$J$1166:$J$1992,$B24),0)</f>
        <v>0</v>
      </c>
      <c r="W24" s="62">
        <f>IFERROR(SUMIFS('CAJA TIGRES'!$N$303:$N$563,'CAJA TIGRES'!$H$303:$H$563,"SALIDA",'CAJA TIGRES'!$J$303:$J$563,$B24),0)</f>
        <v>0</v>
      </c>
      <c r="X24" s="62">
        <f>IFERROR(SUMIFS(RESERVA!$N$3:$N$10,RESERVA!$H$3:$H$10,"SALIDA",RESERVA!$J$3:$J$10,$B24),0)</f>
        <v>0</v>
      </c>
      <c r="Y24" s="96">
        <f t="shared" si="4"/>
        <v>0</v>
      </c>
      <c r="Z24" s="96">
        <f>Y24+'FEB25'!Z24</f>
        <v>0</v>
      </c>
    </row>
    <row r="25" spans="1:26" x14ac:dyDescent="0.3">
      <c r="A25">
        <v>4.4000000000000004</v>
      </c>
      <c r="B25" s="60" t="s">
        <v>73</v>
      </c>
      <c r="C25" s="62">
        <f>IFERROR(SUMIFS('MGZ121'!$N$313:$N$417,'MGZ121'!H$313:H$417,"SALIDA",'MGZ121'!$J$313:$J$417,$B25),0)</f>
        <v>0</v>
      </c>
      <c r="D25" s="62">
        <f>IFERROR(SUMIFS('MGZ BBVA'!$N$190:$N$302,'MGZ BBVA'!$H$190:$H$302,"SALIDA",'MGZ BBVA'!$J$190:$J$302,$B25),0)</f>
        <v>0</v>
      </c>
      <c r="E25" s="62">
        <f>IFERROR(SUMIFS('MGZ DOLARES'!$N$2:$N$2,'MGZ DOLARES'!$F$2:$F$2,"SALIDA",'MGZ DOLARES'!$J$2:$J$2,$B25),0)</f>
        <v>0</v>
      </c>
      <c r="F25" s="62">
        <f>IFERROR(SUMIFS('MGZ BAJIO'!$N$7:$N$8,'MGZ BAJIO'!$H$7:$H$8,"SALIDA",'MGZ BAJIO'!$J$7:$J$8,$B25),0)</f>
        <v>0</v>
      </c>
      <c r="G25" s="62">
        <f>IFERROR(SUMIFS('VICTOR BANAMEX'!$N$107:$N$161,'VICTOR BANAMEX'!$H$107:$H$161,"SALIDA",'VICTOR BANAMEX'!$J$107:$J$161,$B25),0)</f>
        <v>0</v>
      </c>
      <c r="H25" s="62">
        <f>IFERROR(SUMIFS('VICTOR BANORTE'!$N$29:$N$38,'VICTOR BANORTE'!$H$29:$H$38,"SALIDA",'VICTOR BANORTE'!$J$29:$J$38,$B25),0)</f>
        <v>0</v>
      </c>
      <c r="I25" s="62">
        <f>IFERROR(SUMIFS(RODRIGO!$N$2:$N$2,RODRIGO!$H$2:$H$2,"SALIDA",RODRIGO!$J$2:$J$2,$B25),0)</f>
        <v>0</v>
      </c>
      <c r="J25" s="62">
        <f>IFERROR(SUMIFS(MOY!$N$22:$N$25,MOY!$F$22:$F$25,"SALIDA",MOY!$J$22:$J$25,$B25),0)</f>
        <v>0</v>
      </c>
      <c r="K25" s="62">
        <f>IFERROR(SUMIFS('NORMA RUTH'!$N$17:$N$22,'NORMA RUTH'!$H$17:$H$22,"SALIDA",'NORMA RUTH'!$J$17:$J$22,$B25),0)</f>
        <v>0</v>
      </c>
      <c r="L25" s="62">
        <f>IFERROR(SUMIFS(VALERIA!$N$14:$N$18,VALERIA!$F$14:$F$18,"SALIDA",VALERIA!$J$14:$J$18,$B25),0)</f>
        <v>0</v>
      </c>
      <c r="M25" s="62">
        <f>IFERROR(SUMIFS('MANUEL BANAMEX'!$N$30:$N$38,'MANUEL BANAMEX'!$H$30:$H$38,"SALIDA",'MANUEL BANAMEX'!$J$30:$J$38,$B25),0)</f>
        <v>0</v>
      </c>
      <c r="N25" s="62">
        <f>IFERROR(SUMIFS(ROBERTO!$N$2:$N$2,ROBERTO!$H$2:$H$2,"SALIDA",ROBERTO!$J$2:$J$2,$B25),0)</f>
        <v>0</v>
      </c>
      <c r="O25" s="62">
        <f>IFERROR(SUMIFS(JUAN!$N$20:$N$30,JUAN!$H$20:$H$30,"SALIDA",JUAN!$J$20:$J$30,$B25),0)</f>
        <v>0</v>
      </c>
      <c r="P25" s="62">
        <f>IFERROR(SUMIFS('NORMA SANCHEZ'!$N$19:$N$29,'NORMA SANCHEZ'!$H$19:$H$29,"SALIDA",'NORMA SANCHEZ'!$J$19:$J$29,$B25),0)</f>
        <v>0</v>
      </c>
      <c r="Q25" s="62">
        <f>IFERROR(SUMIFS('JOSE CARLOS'!$N$24:$N$33,'JOSE CARLOS'!$H$24:$H$33,"SALIDA",'JOSE CARLOS'!$J$24:$J$33,$B25),0)</f>
        <v>0</v>
      </c>
      <c r="R25" s="62">
        <f>IFERROR(SUMIFS('LUIS ENRIQUE '!$N$30:$N$37,'LUIS ENRIQUE '!$H$30:$H$37,"SALIDA",'LUIS ENRIQUE '!$J$30:$J$37,$B25),0)</f>
        <v>0</v>
      </c>
      <c r="S25" s="62">
        <f>IFERROR(SUMIFS(CESARIA!$N$19:$N$30,CESARIA!$H$19:$H$30,"SALIDA",CESARIA!$J$19:$J$30,$B25),0)</f>
        <v>0</v>
      </c>
      <c r="T25" s="62">
        <f>IFERROR(SUMIFS(ALAN!$N$26:$N$27,ALAN!$H$26:$H$27,"SALIDA",ALAN!$J$26:$J$27,$B25),0)</f>
        <v>0</v>
      </c>
      <c r="U25" s="62">
        <f>IFERROR(SUMIFS(ELVIA!$N$13:$N$32,ELVIA!$H$13:$H$32,"SALIDA",ELVIA!$J$13:$J$32,$B25),0)</f>
        <v>0</v>
      </c>
      <c r="V25" s="146">
        <f>IFERROR(SUMIFS(CAJA!$N$1166:$N$1992,CAJA!$H$1166:$H$1992,"SALIDA",CAJA!$J$1166:$J$1992,$B25),0)</f>
        <v>180213.5</v>
      </c>
      <c r="W25" s="62">
        <f>IFERROR(SUMIFS('CAJA TIGRES'!$N$303:$N$563,'CAJA TIGRES'!$H$303:$H$563,"SALIDA",'CAJA TIGRES'!$J$303:$J$563,$B25),0)</f>
        <v>0</v>
      </c>
      <c r="X25" s="62">
        <f>IFERROR(SUMIFS(RESERVA!$N$3:$N$10,RESERVA!$H$3:$H$10,"SALIDA",RESERVA!$J$3:$J$10,$B25),0)</f>
        <v>0</v>
      </c>
      <c r="Y25" s="96">
        <f t="shared" si="4"/>
        <v>180213.5</v>
      </c>
      <c r="Z25" s="96">
        <f>Y25+'FEB25'!Z25</f>
        <v>428817.5</v>
      </c>
    </row>
    <row r="26" spans="1:26" x14ac:dyDescent="0.3">
      <c r="B26" s="60" t="s">
        <v>117</v>
      </c>
      <c r="C26" s="62">
        <f>IFERROR(SUMIFS('MGZ121'!$N$313:$N$417,'MGZ121'!H$313:H$417,"SALIDA",'MGZ121'!$J$313:$J$417,$B26),0)</f>
        <v>0</v>
      </c>
      <c r="D26" s="62">
        <f>IFERROR(SUMIFS('MGZ BBVA'!$N$190:$N$302,'MGZ BBVA'!$H$190:$H$302,"SALIDA",'MGZ BBVA'!$J$190:$J$302,$B26),0)</f>
        <v>867895</v>
      </c>
      <c r="E26" s="62">
        <f>IFERROR(SUMIFS('MGZ DOLARES'!$N$2:$N$2,'MGZ DOLARES'!$F$2:$F$2,"SALIDA",'MGZ DOLARES'!$J$2:$J$2,$B26),0)</f>
        <v>0</v>
      </c>
      <c r="F26" s="62">
        <f>IFERROR(SUMIFS('MGZ BAJIO'!$N$7:$N$8,'MGZ BAJIO'!$H$7:$H$8,"SALIDA",'MGZ BAJIO'!$J$7:$J$8,$B26),0)</f>
        <v>0</v>
      </c>
      <c r="G26" s="62">
        <f>IFERROR(SUMIFS('VICTOR BANAMEX'!$N$107:$N$161,'VICTOR BANAMEX'!$H$107:$H$161,"SALIDA",'VICTOR BANAMEX'!$J$107:$J$161,$B26),0)</f>
        <v>0</v>
      </c>
      <c r="H26" s="62">
        <f>IFERROR(SUMIFS('VICTOR BANORTE'!$N$29:$N$38,'VICTOR BANORTE'!$H$29:$H$38,"SALIDA",'VICTOR BANORTE'!$J$29:$J$38,$B26),0)</f>
        <v>0</v>
      </c>
      <c r="I26" s="62">
        <f>IFERROR(SUMIFS(RODRIGO!$N$2:$N$2,RODRIGO!$H$2:$H$2,"SALIDA",RODRIGO!$J$2:$J$2,$B26),0)</f>
        <v>0</v>
      </c>
      <c r="J26" s="62">
        <f>IFERROR(SUMIFS(MOY!$N$22:$N$25,MOY!$F$22:$F$25,"SALIDA",MOY!$J$22:$J$25,$B26),0)</f>
        <v>0</v>
      </c>
      <c r="K26" s="62">
        <f>IFERROR(SUMIFS('NORMA RUTH'!$N$17:$N$22,'NORMA RUTH'!$H$17:$H$22,"SALIDA",'NORMA RUTH'!$J$17:$J$22,$B26),0)</f>
        <v>0</v>
      </c>
      <c r="L26" s="62">
        <f>IFERROR(SUMIFS(VALERIA!$N$14:$N$18,VALERIA!$F$14:$F$18,"SALIDA",VALERIA!$J$14:$J$18,$B26),0)</f>
        <v>0</v>
      </c>
      <c r="M26" s="62">
        <f>IFERROR(SUMIFS('MANUEL BANAMEX'!$N$30:$N$38,'MANUEL BANAMEX'!$H$30:$H$38,"SALIDA",'MANUEL BANAMEX'!$J$30:$J$38,$B26),0)</f>
        <v>0</v>
      </c>
      <c r="N26" s="62">
        <f>IFERROR(SUMIFS(ROBERTO!$N$2:$N$2,ROBERTO!$H$2:$H$2,"SALIDA",ROBERTO!$J$2:$J$2,$B26),0)</f>
        <v>0</v>
      </c>
      <c r="O26" s="62">
        <f>IFERROR(SUMIFS(JUAN!$N$20:$N$30,JUAN!$H$20:$H$30,"SALIDA",JUAN!$J$20:$J$30,$B26),0)</f>
        <v>0</v>
      </c>
      <c r="P26" s="62">
        <f>IFERROR(SUMIFS('NORMA SANCHEZ'!$N$19:$N$29,'NORMA SANCHEZ'!$H$19:$H$29,"SALIDA",'NORMA SANCHEZ'!$J$19:$J$29,$B26),0)</f>
        <v>0</v>
      </c>
      <c r="Q26" s="62">
        <f>IFERROR(SUMIFS('JOSE CARLOS'!$N$24:$N$33,'JOSE CARLOS'!$H$24:$H$33,"SALIDA",'JOSE CARLOS'!$J$24:$J$33,$B26),0)</f>
        <v>0</v>
      </c>
      <c r="R26" s="62">
        <f>IFERROR(SUMIFS('LUIS ENRIQUE '!$N$30:$N$37,'LUIS ENRIQUE '!$H$30:$H$37,"SALIDA",'LUIS ENRIQUE '!$J$30:$J$37,$B26),0)</f>
        <v>0</v>
      </c>
      <c r="S26" s="62">
        <f>IFERROR(SUMIFS(CESARIA!$N$19:$N$30,CESARIA!$H$19:$H$30,"SALIDA",CESARIA!$J$19:$J$30,$B26),0)</f>
        <v>0</v>
      </c>
      <c r="T26" s="62">
        <f>IFERROR(SUMIFS(ALAN!$N$26:$N$27,ALAN!$H$26:$H$27,"SALIDA",ALAN!$J$26:$J$27,$B26),0)</f>
        <v>0</v>
      </c>
      <c r="U26" s="62">
        <f>IFERROR(SUMIFS(ELVIA!$N$13:$N$32,ELVIA!$H$13:$H$32,"SALIDA",ELVIA!$J$13:$J$32,$B26),0)</f>
        <v>0</v>
      </c>
      <c r="V26" s="62">
        <f>IFERROR(SUMIFS(CAJA!$N$1166:$N$1992,CAJA!$H$1166:$H$1992,"SALIDA",CAJA!$J$1166:$J$1992,$B26),0)</f>
        <v>78800</v>
      </c>
      <c r="W26" s="62">
        <f>IFERROR(SUMIFS('CAJA TIGRES'!$N$303:$N$563,'CAJA TIGRES'!$H$303:$H$563,"SALIDA",'CAJA TIGRES'!$J$303:$J$563,$B26),0)</f>
        <v>0</v>
      </c>
      <c r="X26" s="62">
        <f>IFERROR(SUMIFS(RESERVA!$N$3:$N$10,RESERVA!$H$3:$H$10,"SALIDA",RESERVA!$J$3:$J$10,$B26),0)</f>
        <v>0</v>
      </c>
      <c r="Y26" s="96">
        <f t="shared" si="4"/>
        <v>946695</v>
      </c>
      <c r="Z26" s="96">
        <f>Y26+'FEB25'!Z26</f>
        <v>1144895</v>
      </c>
    </row>
    <row r="27" spans="1:26" x14ac:dyDescent="0.3">
      <c r="B27" s="60" t="s">
        <v>251</v>
      </c>
      <c r="C27" s="62">
        <f>IFERROR(SUMIFS('MGZ121'!$N$313:$N$417,'MGZ121'!H$313:H$417,"SALIDA",'MGZ121'!$J$313:$J$417,$B27),0)</f>
        <v>0</v>
      </c>
      <c r="D27" s="62">
        <f>IFERROR(SUMIFS('MGZ BBVA'!$N$190:$N$302,'MGZ BBVA'!$H$190:$H$302,"SALIDA",'MGZ BBVA'!$J$190:$J$302,$B27),0)</f>
        <v>0</v>
      </c>
      <c r="E27" s="62">
        <f>IFERROR(SUMIFS('MGZ DOLARES'!$N$2:$N$2,'MGZ DOLARES'!$F$2:$F$2,"SALIDA",'MGZ DOLARES'!$J$2:$J$2,$B27),0)</f>
        <v>0</v>
      </c>
      <c r="F27" s="62">
        <f>IFERROR(SUMIFS('MGZ BAJIO'!$N$7:$N$8,'MGZ BAJIO'!$H$7:$H$8,"SALIDA",'MGZ BAJIO'!$J$7:$J$8,$B27),0)</f>
        <v>0</v>
      </c>
      <c r="G27" s="62">
        <f>IFERROR(SUMIFS('VICTOR BANAMEX'!$N$107:$N$161,'VICTOR BANAMEX'!$H$107:$H$161,"SALIDA",'VICTOR BANAMEX'!$J$107:$J$161,$B27),0)</f>
        <v>0</v>
      </c>
      <c r="H27" s="62">
        <f>IFERROR(SUMIFS('VICTOR BANORTE'!$N$29:$N$38,'VICTOR BANORTE'!$H$29:$H$38,"SALIDA",'VICTOR BANORTE'!$J$29:$J$38,$B27),0)</f>
        <v>0</v>
      </c>
      <c r="I27" s="62">
        <f>IFERROR(SUMIFS(RODRIGO!$N$2:$N$2,RODRIGO!$H$2:$H$2,"SALIDA",RODRIGO!$J$2:$J$2,$B27),0)</f>
        <v>0</v>
      </c>
      <c r="J27" s="62">
        <f>IFERROR(SUMIFS(MOY!$N$22:$N$25,MOY!$F$22:$F$25,"SALIDA",MOY!$J$22:$J$25,$B27),0)</f>
        <v>0</v>
      </c>
      <c r="K27" s="62">
        <f>IFERROR(SUMIFS('NORMA RUTH'!$N$17:$N$22,'NORMA RUTH'!$H$17:$H$22,"SALIDA",'NORMA RUTH'!$J$17:$J$22,$B27),0)</f>
        <v>0</v>
      </c>
      <c r="L27" s="62">
        <f>IFERROR(SUMIFS(VALERIA!$N$14:$N$18,VALERIA!$F$14:$F$18,"SALIDA",VALERIA!$J$14:$J$18,$B27),0)</f>
        <v>0</v>
      </c>
      <c r="M27" s="62">
        <f>IFERROR(SUMIFS('MANUEL BANAMEX'!$N$30:$N$38,'MANUEL BANAMEX'!$H$30:$H$38,"SALIDA",'MANUEL BANAMEX'!$J$30:$J$38,$B27),0)</f>
        <v>0</v>
      </c>
      <c r="N27" s="62">
        <f>IFERROR(SUMIFS(ROBERTO!$N$2:$N$2,ROBERTO!$H$2:$H$2,"SALIDA",ROBERTO!$J$2:$J$2,$B27),0)</f>
        <v>0</v>
      </c>
      <c r="O27" s="62">
        <f>IFERROR(SUMIFS(JUAN!$N$20:$N$30,JUAN!$H$20:$H$30,"SALIDA",JUAN!$J$20:$J$30,$B27),0)</f>
        <v>0</v>
      </c>
      <c r="P27" s="62">
        <f>IFERROR(SUMIFS('NORMA SANCHEZ'!$N$19:$N$29,'NORMA SANCHEZ'!$H$19:$H$29,"SALIDA",'NORMA SANCHEZ'!$J$19:$J$29,$B27),0)</f>
        <v>0</v>
      </c>
      <c r="Q27" s="62">
        <f>IFERROR(SUMIFS('JOSE CARLOS'!$N$24:$N$33,'JOSE CARLOS'!$H$24:$H$33,"SALIDA",'JOSE CARLOS'!$J$24:$J$33,$B27),0)</f>
        <v>0</v>
      </c>
      <c r="R27" s="62">
        <f>IFERROR(SUMIFS('LUIS ENRIQUE '!$N$30:$N$37,'LUIS ENRIQUE '!$H$30:$H$37,"SALIDA",'LUIS ENRIQUE '!$J$30:$J$37,$B27),0)</f>
        <v>0</v>
      </c>
      <c r="S27" s="62">
        <f>IFERROR(SUMIFS(CESARIA!$N$19:$N$30,CESARIA!$H$19:$H$30,"SALIDA",CESARIA!$J$19:$J$30,$B27),0)</f>
        <v>0</v>
      </c>
      <c r="T27" s="62">
        <f>IFERROR(SUMIFS(ALAN!$N$26:$N$27,ALAN!$H$26:$H$27,"SALIDA",ALAN!$J$26:$J$27,$B27),0)</f>
        <v>0</v>
      </c>
      <c r="U27" s="62">
        <f>IFERROR(SUMIFS(ELVIA!$N$13:$N$32,ELVIA!$H$13:$H$32,"SALIDA",ELVIA!$J$13:$J$32,$B27),0)</f>
        <v>0</v>
      </c>
      <c r="V27" s="62">
        <f>IFERROR(SUMIFS(CAJA!$N$1166:$N$1992,CAJA!$H$1166:$H$1992,"SALIDA",CAJA!$J$1166:$J$1992,$B27),0)</f>
        <v>0</v>
      </c>
      <c r="W27" s="62">
        <f>IFERROR(SUMIFS('CAJA TIGRES'!$N$303:$N$563,'CAJA TIGRES'!$H$303:$H$563,"SALIDA",'CAJA TIGRES'!$J$303:$J$563,$B27),0)</f>
        <v>0</v>
      </c>
      <c r="X27" s="62">
        <f>IFERROR(SUMIFS(RESERVA!$N$3:$N$10,RESERVA!$H$3:$H$10,"SALIDA",RESERVA!$J$3:$J$10,$B27),0)</f>
        <v>0</v>
      </c>
      <c r="Y27" s="96">
        <f t="shared" si="4"/>
        <v>0</v>
      </c>
      <c r="Z27" s="96">
        <f>Y27+'FEB25'!Z27</f>
        <v>0</v>
      </c>
    </row>
    <row r="28" spans="1:26" x14ac:dyDescent="0.3">
      <c r="B28" s="60" t="s">
        <v>261</v>
      </c>
      <c r="C28" s="62">
        <f>IFERROR(SUMIFS('MGZ121'!$N$313:$N$417,'MGZ121'!H$313:H$417,"SALIDA",'MGZ121'!$J$313:$J$417,$B28),0)</f>
        <v>0</v>
      </c>
      <c r="D28" s="62">
        <f>IFERROR(SUMIFS('MGZ BBVA'!$N$190:$N$302,'MGZ BBVA'!$H$190:$H$302,"SALIDA",'MGZ BBVA'!$J$190:$J$302,$B28),0)</f>
        <v>0</v>
      </c>
      <c r="E28" s="62">
        <f>IFERROR(SUMIFS('MGZ DOLARES'!$N$2:$N$2,'MGZ DOLARES'!$F$2:$F$2,"SALIDA",'MGZ DOLARES'!$J$2:$J$2,$B28),0)</f>
        <v>0</v>
      </c>
      <c r="F28" s="62">
        <f>IFERROR(SUMIFS('MGZ BAJIO'!$N$7:$N$8,'MGZ BAJIO'!$H$7:$H$8,"SALIDA",'MGZ BAJIO'!$J$7:$J$8,$B28),0)</f>
        <v>0</v>
      </c>
      <c r="G28" s="62">
        <f>IFERROR(SUMIFS('VICTOR BANAMEX'!$N$107:$N$161,'VICTOR BANAMEX'!$H$107:$H$161,"SALIDA",'VICTOR BANAMEX'!$J$107:$J$161,$B28),0)</f>
        <v>0</v>
      </c>
      <c r="H28" s="62">
        <f>IFERROR(SUMIFS('VICTOR BANORTE'!$N$29:$N$38,'VICTOR BANORTE'!$H$29:$H$38,"SALIDA",'VICTOR BANORTE'!$J$29:$J$38,$B28),0)</f>
        <v>0</v>
      </c>
      <c r="I28" s="62">
        <f>IFERROR(SUMIFS(RODRIGO!$N$2:$N$2,RODRIGO!$H$2:$H$2,"SALIDA",RODRIGO!$J$2:$J$2,$B28),0)</f>
        <v>0</v>
      </c>
      <c r="J28" s="62">
        <f>IFERROR(SUMIFS(MOY!$N$22:$N$25,MOY!$F$22:$F$25,"SALIDA",MOY!$J$22:$J$25,$B28),0)</f>
        <v>0</v>
      </c>
      <c r="K28" s="62">
        <f>IFERROR(SUMIFS('NORMA RUTH'!$N$17:$N$22,'NORMA RUTH'!$H$17:$H$22,"SALIDA",'NORMA RUTH'!$J$17:$J$22,$B28),0)</f>
        <v>0</v>
      </c>
      <c r="L28" s="62">
        <f>IFERROR(SUMIFS(VALERIA!$N$14:$N$18,VALERIA!$F$14:$F$18,"SALIDA",VALERIA!$J$14:$J$18,$B28),0)</f>
        <v>0</v>
      </c>
      <c r="M28" s="62">
        <f>IFERROR(SUMIFS('MANUEL BANAMEX'!$N$30:$N$38,'MANUEL BANAMEX'!$H$30:$H$38,"SALIDA",'MANUEL BANAMEX'!$J$30:$J$38,$B28),0)</f>
        <v>0</v>
      </c>
      <c r="N28" s="62">
        <f>IFERROR(SUMIFS(ROBERTO!$N$2:$N$2,ROBERTO!$H$2:$H$2,"SALIDA",ROBERTO!$J$2:$J$2,$B28),0)</f>
        <v>0</v>
      </c>
      <c r="O28" s="62">
        <f>IFERROR(SUMIFS(JUAN!$N$20:$N$30,JUAN!$H$20:$H$30,"SALIDA",JUAN!$J$20:$J$30,$B28),0)</f>
        <v>0</v>
      </c>
      <c r="P28" s="62">
        <f>IFERROR(SUMIFS('NORMA SANCHEZ'!$N$19:$N$29,'NORMA SANCHEZ'!$H$19:$H$29,"SALIDA",'NORMA SANCHEZ'!$J$19:$J$29,$B28),0)</f>
        <v>0</v>
      </c>
      <c r="Q28" s="62">
        <f>IFERROR(SUMIFS('JOSE CARLOS'!$N$24:$N$33,'JOSE CARLOS'!$H$24:$H$33,"SALIDA",'JOSE CARLOS'!$J$24:$J$33,$B28),0)</f>
        <v>0</v>
      </c>
      <c r="R28" s="62">
        <f>IFERROR(SUMIFS('LUIS ENRIQUE '!$N$30:$N$37,'LUIS ENRIQUE '!$H$30:$H$37,"SALIDA",'LUIS ENRIQUE '!$J$30:$J$37,$B28),0)</f>
        <v>0</v>
      </c>
      <c r="S28" s="62">
        <f>IFERROR(SUMIFS(CESARIA!$N$19:$N$30,CESARIA!$H$19:$H$30,"SALIDA",CESARIA!$J$19:$J$30,$B28),0)</f>
        <v>0</v>
      </c>
      <c r="T28" s="62">
        <f>IFERROR(SUMIFS(ALAN!$N$26:$N$27,ALAN!$H$26:$H$27,"SALIDA",ALAN!$J$26:$J$27,$B28),0)</f>
        <v>0</v>
      </c>
      <c r="U28" s="62">
        <f>IFERROR(SUMIFS(ELVIA!$N$13:$N$32,ELVIA!$H$13:$H$32,"SALIDA",ELVIA!$J$13:$J$32,$B28),0)</f>
        <v>0</v>
      </c>
      <c r="V28" s="62">
        <f>IFERROR(SUMIFS(CAJA!$N$1166:$N$1992,CAJA!$H$1166:$H$1992,"SALIDA",CAJA!$J$1166:$J$1992,$B28),0)</f>
        <v>84000</v>
      </c>
      <c r="W28" s="62">
        <f>IFERROR(SUMIFS('CAJA TIGRES'!$N$303:$N$563,'CAJA TIGRES'!$H$303:$H$563,"SALIDA",'CAJA TIGRES'!$J$303:$J$563,$B28),0)</f>
        <v>0</v>
      </c>
      <c r="X28" s="62">
        <f>IFERROR(SUMIFS(RESERVA!$N$3:$N$10,RESERVA!$H$3:$H$10,"SALIDA",RESERVA!$J$3:$J$10,$B28),0)</f>
        <v>0</v>
      </c>
      <c r="Y28" s="96">
        <f t="shared" si="4"/>
        <v>84000</v>
      </c>
      <c r="Z28" s="96">
        <f>Y28+'FEB25'!Z28</f>
        <v>188500</v>
      </c>
    </row>
    <row r="29" spans="1:26" s="180" customFormat="1" x14ac:dyDescent="0.3">
      <c r="A29" s="180">
        <v>5</v>
      </c>
      <c r="B29" s="183" t="s">
        <v>103</v>
      </c>
      <c r="C29" s="135">
        <f>SUM(C30:C48)</f>
        <v>27583</v>
      </c>
      <c r="D29" s="135">
        <f t="shared" ref="D29:Z29" si="5">SUM(D30:D48)</f>
        <v>581142.30000000005</v>
      </c>
      <c r="E29" s="135">
        <f t="shared" si="5"/>
        <v>0</v>
      </c>
      <c r="F29" s="135">
        <f t="shared" si="5"/>
        <v>0</v>
      </c>
      <c r="G29" s="135">
        <f t="shared" si="5"/>
        <v>178339.46</v>
      </c>
      <c r="H29" s="135">
        <f t="shared" si="5"/>
        <v>3964.95</v>
      </c>
      <c r="I29" s="135">
        <f t="shared" si="5"/>
        <v>0</v>
      </c>
      <c r="J29" s="135">
        <f t="shared" si="5"/>
        <v>0</v>
      </c>
      <c r="K29" s="135">
        <f t="shared" si="5"/>
        <v>14598</v>
      </c>
      <c r="L29" s="135">
        <f t="shared" si="5"/>
        <v>0</v>
      </c>
      <c r="M29" s="135">
        <f t="shared" si="5"/>
        <v>0</v>
      </c>
      <c r="N29" s="135">
        <f>SUM(N30:N48)</f>
        <v>0</v>
      </c>
      <c r="O29" s="135">
        <f t="shared" si="5"/>
        <v>0</v>
      </c>
      <c r="P29" s="135">
        <f t="shared" si="5"/>
        <v>0</v>
      </c>
      <c r="Q29" s="135">
        <f t="shared" si="5"/>
        <v>0</v>
      </c>
      <c r="R29" s="135">
        <f t="shared" si="5"/>
        <v>0</v>
      </c>
      <c r="S29" s="135">
        <f t="shared" si="5"/>
        <v>0</v>
      </c>
      <c r="T29" s="135">
        <f t="shared" si="5"/>
        <v>0</v>
      </c>
      <c r="U29" s="135">
        <f t="shared" si="5"/>
        <v>0</v>
      </c>
      <c r="V29" s="135">
        <f t="shared" si="5"/>
        <v>913398</v>
      </c>
      <c r="W29" s="135">
        <f t="shared" si="5"/>
        <v>215744</v>
      </c>
      <c r="X29" s="135">
        <f t="shared" si="5"/>
        <v>0</v>
      </c>
      <c r="Y29" s="135">
        <f t="shared" si="5"/>
        <v>1934769.7100000002</v>
      </c>
      <c r="Z29" s="135">
        <f t="shared" si="5"/>
        <v>5208838.1728067333</v>
      </c>
    </row>
    <row r="30" spans="1:26" x14ac:dyDescent="0.3">
      <c r="A30">
        <v>5.0999999999999996</v>
      </c>
      <c r="B30" s="60" t="s">
        <v>92</v>
      </c>
      <c r="C30" s="62">
        <f>IFERROR(SUMIFS('MGZ121'!$N$313:$N$417,'MGZ121'!H$313:H$417,"SALIDA",'MGZ121'!$J$313:$J$417,$B30),0)</f>
        <v>0</v>
      </c>
      <c r="D30" s="62">
        <f>IFERROR(SUMIFS('MGZ BBVA'!$N$190:$N$302,'MGZ BBVA'!$H$190:$H$302,"SALIDA",'MGZ BBVA'!$J$190:$J$302,$B30),0)</f>
        <v>126890.95</v>
      </c>
      <c r="E30" s="62">
        <f>IFERROR(SUMIFS('MGZ DOLARES'!$N$2:$N$2,'MGZ DOLARES'!$F$2:$F$2,"SALIDA",'MGZ DOLARES'!$J$2:$J$2,$B30),0)</f>
        <v>0</v>
      </c>
      <c r="F30" s="62">
        <f>IFERROR(SUMIFS('MGZ BAJIO'!$N$7:$N$8,'MGZ BAJIO'!$H$7:$H$8,"SALIDA",'MGZ BAJIO'!$J$7:$J$8,$B30),0)</f>
        <v>0</v>
      </c>
      <c r="G30" s="62">
        <f>IFERROR(SUMIFS('VICTOR BANAMEX'!$N$107:$N$161,'VICTOR BANAMEX'!$H$107:$H$161,"SALIDA",'VICTOR BANAMEX'!$J$107:$J$161,$B30),0)</f>
        <v>0</v>
      </c>
      <c r="H30" s="62">
        <f>IFERROR(SUMIFS('VICTOR BANORTE'!$N$29:$N$38,'VICTOR BANORTE'!$H$29:$H$38,"SALIDA",'VICTOR BANORTE'!$J$29:$J$38,$B30),0)</f>
        <v>0</v>
      </c>
      <c r="I30" s="62">
        <f>IFERROR(SUMIFS(RODRIGO!$N$2:$N$2,RODRIGO!$H$2:$H$2,"SALIDA",RODRIGO!$J$2:$J$2,$B30),0)</f>
        <v>0</v>
      </c>
      <c r="J30" s="62">
        <f>IFERROR(SUMIFS(MOY!$N$22:$N$25,MOY!$F$22:$F$25,"SALIDA",MOY!$J$22:$J$25,$B30),0)</f>
        <v>0</v>
      </c>
      <c r="K30" s="62">
        <f>IFERROR(SUMIFS('NORMA RUTH'!$N$17:$N$22,'NORMA RUTH'!$H$17:$H$22,"SALIDA",'NORMA RUTH'!$J$17:$J$22,$B30),0)</f>
        <v>0</v>
      </c>
      <c r="L30" s="62">
        <f>IFERROR(SUMIFS(VALERIA!$N$14:$N$18,VALERIA!$F$14:$F$18,"SALIDA",VALERIA!$J$14:$J$18,$B30),0)</f>
        <v>0</v>
      </c>
      <c r="M30" s="62">
        <f>IFERROR(SUMIFS('MANUEL BANAMEX'!$N$30:$N$38,'MANUEL BANAMEX'!$H$30:$H$38,"SALIDA",'MANUEL BANAMEX'!$J$30:$J$38,$B30),0)</f>
        <v>0</v>
      </c>
      <c r="N30" s="62">
        <f>IFERROR(SUMIFS(ROBERTO!$N$2:$N$2,ROBERTO!$H$2:$H$2,"SALIDA",ROBERTO!$J$2:$J$2,$B30),0)</f>
        <v>0</v>
      </c>
      <c r="O30" s="62">
        <f>IFERROR(SUMIFS(JUAN!$N$20:$N$30,JUAN!$H$20:$H$30,"SALIDA",JUAN!$J$20:$J$30,$B30),0)</f>
        <v>0</v>
      </c>
      <c r="P30" s="62">
        <f>IFERROR(SUMIFS('NORMA SANCHEZ'!$N$19:$N$29,'NORMA SANCHEZ'!$H$19:$H$29,"SALIDA",'NORMA SANCHEZ'!$J$19:$J$29,$B30),0)</f>
        <v>0</v>
      </c>
      <c r="Q30" s="62">
        <f>IFERROR(SUMIFS('JOSE CARLOS'!$N$24:$N$33,'JOSE CARLOS'!$H$24:$H$33,"SALIDA",'JOSE CARLOS'!$J$24:$J$33,$B30),0)</f>
        <v>0</v>
      </c>
      <c r="R30" s="62">
        <f>IFERROR(SUMIFS('LUIS ENRIQUE '!$N$30:$N$37,'LUIS ENRIQUE '!$H$30:$H$37,"SALIDA",'LUIS ENRIQUE '!$J$30:$J$37,$B30),0)</f>
        <v>0</v>
      </c>
      <c r="S30" s="62">
        <f>IFERROR(SUMIFS(CESARIA!$N$19:$N$30,CESARIA!$H$19:$H$30,"SALIDA",CESARIA!$J$19:$J$30,$B30),0)</f>
        <v>0</v>
      </c>
      <c r="T30" s="62">
        <f>IFERROR(SUMIFS(ALAN!$N$26:$N$27,ALAN!$H$26:$H$27,"SALIDA",ALAN!$J$26:$J$27,$B30),0)</f>
        <v>0</v>
      </c>
      <c r="U30" s="62">
        <f>IFERROR(SUMIFS(ELVIA!$N$13:$N$32,ELVIA!$H$13:$H$32,"SALIDA",ELVIA!$J$13:$J$32,$B30),0)</f>
        <v>0</v>
      </c>
      <c r="V30" s="146">
        <f>IFERROR(SUMIFS(CAJA!$N$1166:$N$1992,CAJA!$H$1166:$H$1992,"SALIDA",CAJA!$J$1166:$J$1992,$B30),0)</f>
        <v>15240</v>
      </c>
      <c r="W30" s="62">
        <f>IFERROR(SUMIFS('CAJA TIGRES'!$N$303:$N$563,'CAJA TIGRES'!$H$303:$H$563,"SALIDA",'CAJA TIGRES'!$J$303:$J$563,$B30),0)</f>
        <v>29952</v>
      </c>
      <c r="X30" s="62">
        <f>IFERROR(SUMIFS(RESERVA!$N$3:$N$10,RESERVA!$H$3:$H$10,"SALIDA",RESERVA!$J$3:$J$10,$B30),0)</f>
        <v>0</v>
      </c>
      <c r="Y30" s="96">
        <f t="shared" ref="Y30:Y48" si="6">SUM(C30:X30)</f>
        <v>172082.95</v>
      </c>
      <c r="Z30" s="96">
        <f>Y30+'FEB25'!Z30</f>
        <v>457770.48000000004</v>
      </c>
    </row>
    <row r="31" spans="1:26" ht="27.6" x14ac:dyDescent="0.3">
      <c r="A31">
        <v>5.2</v>
      </c>
      <c r="B31" s="61" t="s">
        <v>93</v>
      </c>
      <c r="C31" s="62">
        <f>IFERROR(SUMIFS('MGZ121'!$N$313:$N$417,'MGZ121'!H$313:H$417,"SALIDA",'MGZ121'!$J$313:$J$417,$B31),0)</f>
        <v>4588</v>
      </c>
      <c r="D31" s="62">
        <f>IFERROR(SUMIFS('MGZ BBVA'!$N$190:$N$302,'MGZ BBVA'!$H$190:$H$302,"SALIDA",'MGZ BBVA'!$J$190:$J$302,$B31),0)</f>
        <v>57319.68</v>
      </c>
      <c r="E31" s="62">
        <f>IFERROR(SUMIFS('MGZ DOLARES'!$N$2:$N$2,'MGZ DOLARES'!$F$2:$F$2,"SALIDA",'MGZ DOLARES'!$J$2:$J$2,$B31),0)</f>
        <v>0</v>
      </c>
      <c r="F31" s="62">
        <f>IFERROR(SUMIFS('MGZ BAJIO'!$N$7:$N$8,'MGZ BAJIO'!$H$7:$H$8,"SALIDA",'MGZ BAJIO'!$J$7:$J$8,$B31),0)</f>
        <v>0</v>
      </c>
      <c r="G31" s="62">
        <f>IFERROR(SUMIFS('VICTOR BANAMEX'!$N$107:$N$161,'VICTOR BANAMEX'!$H$107:$H$161,"SALIDA",'VICTOR BANAMEX'!$J$107:$J$161,$B31),0)</f>
        <v>0</v>
      </c>
      <c r="H31" s="62">
        <f>IFERROR(SUMIFS('VICTOR BANORTE'!$N$29:$N$38,'VICTOR BANORTE'!$H$29:$H$38,"SALIDA",'VICTOR BANORTE'!$J$29:$J$38,$B31),0)</f>
        <v>0</v>
      </c>
      <c r="I31" s="62">
        <f>IFERROR(SUMIFS(RODRIGO!$N$2:$N$2,RODRIGO!$H$2:$H$2,"SALIDA",RODRIGO!$J$2:$J$2,$B31),0)</f>
        <v>0</v>
      </c>
      <c r="J31" s="62">
        <f>IFERROR(SUMIFS(MOY!$N$22:$N$25,MOY!$F$22:$F$25,"SALIDA",MOY!$J$22:$J$25,$B31),0)</f>
        <v>0</v>
      </c>
      <c r="K31" s="62">
        <f>IFERROR(SUMIFS('NORMA RUTH'!$N$17:$N$22,'NORMA RUTH'!$H$17:$H$22,"SALIDA",'NORMA RUTH'!$J$17:$J$22,$B31),0)</f>
        <v>0</v>
      </c>
      <c r="L31" s="62">
        <f>IFERROR(SUMIFS(VALERIA!$N$14:$N$18,VALERIA!$F$14:$F$18,"SALIDA",VALERIA!$J$14:$J$18,$B31),0)</f>
        <v>0</v>
      </c>
      <c r="M31" s="62">
        <f>IFERROR(SUMIFS('MANUEL BANAMEX'!$N$30:$N$38,'MANUEL BANAMEX'!$H$30:$H$38,"SALIDA",'MANUEL BANAMEX'!$J$30:$J$38,$B31),0)</f>
        <v>0</v>
      </c>
      <c r="N31" s="62">
        <f>IFERROR(SUMIFS(ROBERTO!$N$2:$N$2,ROBERTO!$H$2:$H$2,"SALIDA",ROBERTO!$J$2:$J$2,$B31),0)</f>
        <v>0</v>
      </c>
      <c r="O31" s="62">
        <f>IFERROR(SUMIFS(JUAN!$N$20:$N$30,JUAN!$H$20:$H$30,"SALIDA",JUAN!$J$20:$J$30,$B31),0)</f>
        <v>0</v>
      </c>
      <c r="P31" s="62">
        <f>IFERROR(SUMIFS('NORMA SANCHEZ'!$N$19:$N$29,'NORMA SANCHEZ'!$H$19:$H$29,"SALIDA",'NORMA SANCHEZ'!$J$19:$J$29,$B31),0)</f>
        <v>0</v>
      </c>
      <c r="Q31" s="62">
        <f>IFERROR(SUMIFS('JOSE CARLOS'!$N$24:$N$33,'JOSE CARLOS'!$H$24:$H$33,"SALIDA",'JOSE CARLOS'!$J$24:$J$33,$B31),0)</f>
        <v>0</v>
      </c>
      <c r="R31" s="62">
        <f>IFERROR(SUMIFS('LUIS ENRIQUE '!$N$30:$N$37,'LUIS ENRIQUE '!$H$30:$H$37,"SALIDA",'LUIS ENRIQUE '!$J$30:$J$37,$B31),0)</f>
        <v>0</v>
      </c>
      <c r="S31" s="62">
        <f>IFERROR(SUMIFS(CESARIA!$N$19:$N$30,CESARIA!$H$19:$H$30,"SALIDA",CESARIA!$J$19:$J$30,$B31),0)</f>
        <v>0</v>
      </c>
      <c r="T31" s="62">
        <f>IFERROR(SUMIFS(ALAN!$N$26:$N$27,ALAN!$H$26:$H$27,"SALIDA",ALAN!$J$26:$J$27,$B31),0)</f>
        <v>0</v>
      </c>
      <c r="U31" s="62">
        <f>IFERROR(SUMIFS(ELVIA!$N$13:$N$32,ELVIA!$H$13:$H$32,"SALIDA",ELVIA!$J$13:$J$32,$B31),0)</f>
        <v>0</v>
      </c>
      <c r="V31" s="146">
        <f>IFERROR(SUMIFS(CAJA!$N$1166:$N$1992,CAJA!$H$1166:$H$1992,"SALIDA",CAJA!$J$1166:$J$1992,$B31),0)</f>
        <v>36108</v>
      </c>
      <c r="W31" s="62">
        <f>IFERROR(SUMIFS('CAJA TIGRES'!$N$303:$N$563,'CAJA TIGRES'!$H$303:$H$563,"SALIDA",'CAJA TIGRES'!$J$303:$J$563,$B31),0)</f>
        <v>7668</v>
      </c>
      <c r="X31" s="62">
        <f>IFERROR(SUMIFS(RESERVA!$N$3:$N$10,RESERVA!$H$3:$H$10,"SALIDA",RESERVA!$J$3:$J$10,$B31),0)</f>
        <v>0</v>
      </c>
      <c r="Y31" s="96">
        <f t="shared" si="6"/>
        <v>105683.68</v>
      </c>
      <c r="Z31" s="96">
        <f>Y31+'FEB25'!Z31</f>
        <v>561506.55000000005</v>
      </c>
    </row>
    <row r="32" spans="1:26" x14ac:dyDescent="0.3">
      <c r="A32">
        <v>5.3</v>
      </c>
      <c r="B32" s="60" t="s">
        <v>94</v>
      </c>
      <c r="C32" s="62">
        <f>IFERROR(SUMIFS('MGZ121'!$N$313:$N$417,'MGZ121'!H$313:H$417,"SALIDA",'MGZ121'!$J$313:$J$417,$B32),0)</f>
        <v>10000</v>
      </c>
      <c r="D32" s="62">
        <f>IFERROR(SUMIFS('MGZ BBVA'!$N$190:$N$302,'MGZ BBVA'!$H$190:$H$302,"SALIDA",'MGZ BBVA'!$J$190:$J$302,$B32),0)</f>
        <v>311542.57</v>
      </c>
      <c r="E32" s="62">
        <f>IFERROR(SUMIFS('MGZ DOLARES'!$N$2:$N$2,'MGZ DOLARES'!$F$2:$F$2,"SALIDA",'MGZ DOLARES'!$J$2:$J$2,$B32),0)</f>
        <v>0</v>
      </c>
      <c r="F32" s="62">
        <f>IFERROR(SUMIFS('MGZ BAJIO'!$N$7:$N$8,'MGZ BAJIO'!$H$7:$H$8,"SALIDA",'MGZ BAJIO'!$J$7:$J$8,$B32),0)</f>
        <v>0</v>
      </c>
      <c r="G32" s="62">
        <f>IFERROR(SUMIFS('VICTOR BANAMEX'!$N$107:$N$161,'VICTOR BANAMEX'!$H$107:$H$161,"SALIDA",'VICTOR BANAMEX'!$J$107:$J$161,$B32),0)</f>
        <v>0</v>
      </c>
      <c r="H32" s="62">
        <f>IFERROR(SUMIFS('VICTOR BANORTE'!$N$29:$N$38,'VICTOR BANORTE'!$H$29:$H$38,"SALIDA",'VICTOR BANORTE'!$J$29:$J$38,$B32),0)</f>
        <v>0</v>
      </c>
      <c r="I32" s="62">
        <f>IFERROR(SUMIFS(RODRIGO!$N$2:$N$2,RODRIGO!$H$2:$H$2,"SALIDA",RODRIGO!$J$2:$J$2,$B32),0)</f>
        <v>0</v>
      </c>
      <c r="J32" s="62">
        <f>IFERROR(SUMIFS(MOY!$N$22:$N$25,MOY!$F$22:$F$25,"SALIDA",MOY!$J$22:$J$25,$B32),0)</f>
        <v>0</v>
      </c>
      <c r="K32" s="62">
        <f>IFERROR(SUMIFS('NORMA RUTH'!$N$17:$N$22,'NORMA RUTH'!$H$17:$H$22,"SALIDA",'NORMA RUTH'!$J$17:$J$22,$B32),0)</f>
        <v>0</v>
      </c>
      <c r="L32" s="62">
        <f>IFERROR(SUMIFS(VALERIA!$N$14:$N$18,VALERIA!$F$14:$F$18,"SALIDA",VALERIA!$J$14:$J$18,$B32),0)</f>
        <v>0</v>
      </c>
      <c r="M32" s="62">
        <f>IFERROR(SUMIFS('MANUEL BANAMEX'!$N$30:$N$38,'MANUEL BANAMEX'!$H$30:$H$38,"SALIDA",'MANUEL BANAMEX'!$J$30:$J$38,$B32),0)</f>
        <v>0</v>
      </c>
      <c r="N32" s="62">
        <f>IFERROR(SUMIFS(ROBERTO!$N$2:$N$2,ROBERTO!$H$2:$H$2,"SALIDA",ROBERTO!$J$2:$J$2,$B32),0)</f>
        <v>0</v>
      </c>
      <c r="O32" s="62">
        <f>IFERROR(SUMIFS(JUAN!$N$20:$N$30,JUAN!$H$20:$H$30,"SALIDA",JUAN!$J$20:$J$30,$B32),0)</f>
        <v>0</v>
      </c>
      <c r="P32" s="62">
        <f>IFERROR(SUMIFS('NORMA SANCHEZ'!$N$19:$N$29,'NORMA SANCHEZ'!$H$19:$H$29,"SALIDA",'NORMA SANCHEZ'!$J$19:$J$29,$B32),0)</f>
        <v>0</v>
      </c>
      <c r="Q32" s="62">
        <f>IFERROR(SUMIFS('JOSE CARLOS'!$N$24:$N$33,'JOSE CARLOS'!$H$24:$H$33,"SALIDA",'JOSE CARLOS'!$J$24:$J$33,$B32),0)</f>
        <v>0</v>
      </c>
      <c r="R32" s="62">
        <f>IFERROR(SUMIFS('LUIS ENRIQUE '!$N$30:$N$37,'LUIS ENRIQUE '!$H$30:$H$37,"SALIDA",'LUIS ENRIQUE '!$J$30:$J$37,$B32),0)</f>
        <v>0</v>
      </c>
      <c r="S32" s="62">
        <f>IFERROR(SUMIFS(CESARIA!$N$19:$N$30,CESARIA!$H$19:$H$30,"SALIDA",CESARIA!$J$19:$J$30,$B32),0)</f>
        <v>0</v>
      </c>
      <c r="T32" s="62">
        <f>IFERROR(SUMIFS(ALAN!$N$26:$N$27,ALAN!$H$26:$H$27,"SALIDA",ALAN!$J$26:$J$27,$B32),0)</f>
        <v>0</v>
      </c>
      <c r="U32" s="62">
        <f>IFERROR(SUMIFS(ELVIA!$N$13:$N$32,ELVIA!$H$13:$H$32,"SALIDA",ELVIA!$J$13:$J$32,$B32),0)</f>
        <v>0</v>
      </c>
      <c r="V32" s="146">
        <f>IFERROR(SUMIFS(CAJA!$N$1166:$N$1992,CAJA!$H$1166:$H$1992,"SALIDA",CAJA!$J$1166:$J$1992,$B32),0)</f>
        <v>488812.5</v>
      </c>
      <c r="W32" s="62">
        <f>IFERROR(SUMIFS('CAJA TIGRES'!$N$303:$N$563,'CAJA TIGRES'!$H$303:$H$563,"SALIDA",'CAJA TIGRES'!$J$303:$J$563,$B32),0)</f>
        <v>92675</v>
      </c>
      <c r="X32" s="62">
        <f>IFERROR(SUMIFS(RESERVA!$N$3:$N$10,RESERVA!$H$3:$H$10,"SALIDA",RESERVA!$J$3:$J$10,$B32),0)</f>
        <v>0</v>
      </c>
      <c r="Y32" s="96">
        <f t="shared" si="6"/>
        <v>903030.07000000007</v>
      </c>
      <c r="Z32" s="96">
        <f>Y32+'FEB25'!Z32</f>
        <v>1862748.7600000002</v>
      </c>
    </row>
    <row r="33" spans="1:26" x14ac:dyDescent="0.3">
      <c r="A33">
        <v>5.4</v>
      </c>
      <c r="B33" s="60" t="s">
        <v>95</v>
      </c>
      <c r="C33" s="62">
        <f>IFERROR(SUMIFS('MGZ121'!$N$313:$N$417,'MGZ121'!H$313:H$417,"SALIDA",'MGZ121'!$J$313:$J$417,$B33),0)</f>
        <v>5045</v>
      </c>
      <c r="D33" s="62">
        <f>IFERROR(SUMIFS('MGZ BBVA'!$N$190:$N$302,'MGZ BBVA'!$H$190:$H$302,"SALIDA",'MGZ BBVA'!$J$190:$J$302,$B33),0)</f>
        <v>3621.8599999999997</v>
      </c>
      <c r="E33" s="62">
        <f>IFERROR(SUMIFS('MGZ DOLARES'!$N$2:$N$2,'MGZ DOLARES'!$F$2:$F$2,"SALIDA",'MGZ DOLARES'!$J$2:$J$2,$B33),0)</f>
        <v>0</v>
      </c>
      <c r="F33" s="62">
        <f>IFERROR(SUMIFS('MGZ BAJIO'!$N$7:$N$8,'MGZ BAJIO'!$H$7:$H$8,"SALIDA",'MGZ BAJIO'!$J$7:$J$8,$B33),0)</f>
        <v>0</v>
      </c>
      <c r="G33" s="62">
        <f>IFERROR(SUMIFS('VICTOR BANAMEX'!$N$107:$N$161,'VICTOR BANAMEX'!$H$107:$H$161,"SALIDA",'VICTOR BANAMEX'!$J$107:$J$161,$B33),0)</f>
        <v>0</v>
      </c>
      <c r="H33" s="62">
        <f>IFERROR(SUMIFS('VICTOR BANORTE'!$N$29:$N$38,'VICTOR BANORTE'!$H$29:$H$38,"SALIDA",'VICTOR BANORTE'!$J$29:$J$38,$B33),0)</f>
        <v>0</v>
      </c>
      <c r="I33" s="62">
        <f>IFERROR(SUMIFS(RODRIGO!$N$2:$N$2,RODRIGO!$H$2:$H$2,"SALIDA",RODRIGO!$J$2:$J$2,$B33),0)</f>
        <v>0</v>
      </c>
      <c r="J33" s="62">
        <f>IFERROR(SUMIFS(MOY!$N$22:$N$25,MOY!$F$22:$F$25,"SALIDA",MOY!$J$22:$J$25,$B33),0)</f>
        <v>0</v>
      </c>
      <c r="K33" s="62">
        <f>IFERROR(SUMIFS('NORMA RUTH'!$N$17:$N$22,'NORMA RUTH'!$H$17:$H$22,"SALIDA",'NORMA RUTH'!$J$17:$J$22,$B33),0)</f>
        <v>0</v>
      </c>
      <c r="L33" s="62">
        <f>IFERROR(SUMIFS(VALERIA!$N$14:$N$18,VALERIA!$F$14:$F$18,"SALIDA",VALERIA!$J$14:$J$18,$B33),0)</f>
        <v>0</v>
      </c>
      <c r="M33" s="62">
        <f>IFERROR(SUMIFS('MANUEL BANAMEX'!$N$30:$N$38,'MANUEL BANAMEX'!$H$30:$H$38,"SALIDA",'MANUEL BANAMEX'!$J$30:$J$38,$B33),0)</f>
        <v>0</v>
      </c>
      <c r="N33" s="62">
        <f>IFERROR(SUMIFS(ROBERTO!$N$2:$N$2,ROBERTO!$H$2:$H$2,"SALIDA",ROBERTO!$J$2:$J$2,$B33),0)</f>
        <v>0</v>
      </c>
      <c r="O33" s="62">
        <f>IFERROR(SUMIFS(JUAN!$N$20:$N$30,JUAN!$H$20:$H$30,"SALIDA",JUAN!$J$20:$J$30,$B33),0)</f>
        <v>0</v>
      </c>
      <c r="P33" s="62">
        <f>IFERROR(SUMIFS('NORMA SANCHEZ'!$N$19:$N$29,'NORMA SANCHEZ'!$H$19:$H$29,"SALIDA",'NORMA SANCHEZ'!$J$19:$J$29,$B33),0)</f>
        <v>0</v>
      </c>
      <c r="Q33" s="62">
        <f>IFERROR(SUMIFS('JOSE CARLOS'!$N$24:$N$33,'JOSE CARLOS'!$H$24:$H$33,"SALIDA",'JOSE CARLOS'!$J$24:$J$33,$B33),0)</f>
        <v>0</v>
      </c>
      <c r="R33" s="62">
        <f>IFERROR(SUMIFS('LUIS ENRIQUE '!$N$30:$N$37,'LUIS ENRIQUE '!$H$30:$H$37,"SALIDA",'LUIS ENRIQUE '!$J$30:$J$37,$B33),0)</f>
        <v>0</v>
      </c>
      <c r="S33" s="62">
        <f>IFERROR(SUMIFS(CESARIA!$N$19:$N$30,CESARIA!$H$19:$H$30,"SALIDA",CESARIA!$J$19:$J$30,$B33),0)</f>
        <v>0</v>
      </c>
      <c r="T33" s="62">
        <f>IFERROR(SUMIFS(ALAN!$N$26:$N$27,ALAN!$H$26:$H$27,"SALIDA",ALAN!$J$26:$J$27,$B33),0)</f>
        <v>0</v>
      </c>
      <c r="U33" s="62">
        <f>IFERROR(SUMIFS(ELVIA!$N$13:$N$32,ELVIA!$H$13:$H$32,"SALIDA",ELVIA!$J$13:$J$32,$B33),0)</f>
        <v>0</v>
      </c>
      <c r="V33" s="146">
        <f>IFERROR(SUMIFS(CAJA!$N$1166:$N$1992,CAJA!$H$1166:$H$1992,"SALIDA",CAJA!$J$1166:$J$1992,$B33),0)</f>
        <v>12258</v>
      </c>
      <c r="W33" s="62">
        <f>IFERROR(SUMIFS('CAJA TIGRES'!$N$303:$N$563,'CAJA TIGRES'!$H$303:$H$563,"SALIDA",'CAJA TIGRES'!$J$303:$J$563,$B33),0)</f>
        <v>9677</v>
      </c>
      <c r="X33" s="62">
        <f>IFERROR(SUMIFS(RESERVA!$N$3:$N$10,RESERVA!$H$3:$H$10,"SALIDA",RESERVA!$J$3:$J$10,$B33),0)</f>
        <v>0</v>
      </c>
      <c r="Y33" s="96">
        <f t="shared" si="6"/>
        <v>30601.86</v>
      </c>
      <c r="Z33" s="96">
        <f>Y33+'FEB25'!Z33</f>
        <v>99636.86</v>
      </c>
    </row>
    <row r="34" spans="1:26" x14ac:dyDescent="0.3">
      <c r="A34">
        <v>5.5</v>
      </c>
      <c r="B34" s="60" t="s">
        <v>60</v>
      </c>
      <c r="C34" s="62">
        <f>IFERROR(SUMIFS('MGZ121'!$N$313:$N$417,'MGZ121'!H$313:H$417,"SALIDA",'MGZ121'!$J$313:$J$417,$B34),0)</f>
        <v>7950</v>
      </c>
      <c r="D34" s="62">
        <f>IFERROR(SUMIFS('MGZ BBVA'!$N$190:$N$302,'MGZ BBVA'!$H$190:$H$302,"SALIDA",'MGZ BBVA'!$J$190:$J$302,$B34),0)</f>
        <v>2300</v>
      </c>
      <c r="E34" s="62">
        <f>IFERROR(SUMIFS('MGZ DOLARES'!$N$2:$N$2,'MGZ DOLARES'!$F$2:$F$2,"SALIDA",'MGZ DOLARES'!$J$2:$J$2,$B34),0)</f>
        <v>0</v>
      </c>
      <c r="F34" s="62">
        <f>IFERROR(SUMIFS('MGZ BAJIO'!$N$7:$N$8,'MGZ BAJIO'!$H$7:$H$8,"SALIDA",'MGZ BAJIO'!$J$7:$J$8,$B34),0)</f>
        <v>0</v>
      </c>
      <c r="G34" s="62">
        <f>IFERROR(SUMIFS('VICTOR BANAMEX'!$N$107:$N$161,'VICTOR BANAMEX'!$H$107:$H$161,"SALIDA",'VICTOR BANAMEX'!$J$107:$J$161,$B34),0)</f>
        <v>154550</v>
      </c>
      <c r="H34" s="62">
        <f>IFERROR(SUMIFS('VICTOR BANORTE'!$N$29:$N$38,'VICTOR BANORTE'!$H$29:$H$38,"SALIDA",'VICTOR BANORTE'!$J$29:$J$38,$B34),0)</f>
        <v>0</v>
      </c>
      <c r="I34" s="62">
        <f>IFERROR(SUMIFS(RODRIGO!$N$2:$N$2,RODRIGO!$H$2:$H$2,"SALIDA",RODRIGO!$J$2:$J$2,$B34),0)</f>
        <v>0</v>
      </c>
      <c r="J34" s="62">
        <f>IFERROR(SUMIFS(MOY!$N$22:$N$25,MOY!$F$22:$F$25,"SALIDA",MOY!$J$22:$J$25,$B34),0)</f>
        <v>0</v>
      </c>
      <c r="K34" s="62">
        <f>IFERROR(SUMIFS('NORMA RUTH'!$N$17:$N$22,'NORMA RUTH'!$H$17:$H$22,"SALIDA",'NORMA RUTH'!$J$17:$J$22,$B34),0)</f>
        <v>0</v>
      </c>
      <c r="L34" s="62">
        <f>IFERROR(SUMIFS(VALERIA!$N$14:$N$18,VALERIA!$F$14:$F$18,"SALIDA",VALERIA!$J$14:$J$18,$B34),0)</f>
        <v>0</v>
      </c>
      <c r="M34" s="62">
        <f>IFERROR(SUMIFS('MANUEL BANAMEX'!$N$30:$N$38,'MANUEL BANAMEX'!$H$30:$H$38,"SALIDA",'MANUEL BANAMEX'!$J$30:$J$38,$B34),0)</f>
        <v>0</v>
      </c>
      <c r="N34" s="62">
        <f>IFERROR(SUMIFS(ROBERTO!$N$2:$N$2,ROBERTO!$H$2:$H$2,"SALIDA",ROBERTO!$J$2:$J$2,$B34),0)</f>
        <v>0</v>
      </c>
      <c r="O34" s="62">
        <f>IFERROR(SUMIFS(JUAN!$N$20:$N$30,JUAN!$H$20:$H$30,"SALIDA",JUAN!$J$20:$J$30,$B34),0)</f>
        <v>0</v>
      </c>
      <c r="P34" s="62">
        <f>IFERROR(SUMIFS('NORMA SANCHEZ'!$N$19:$N$29,'NORMA SANCHEZ'!$H$19:$H$29,"SALIDA",'NORMA SANCHEZ'!$J$19:$J$29,$B34),0)</f>
        <v>0</v>
      </c>
      <c r="Q34" s="62">
        <f>IFERROR(SUMIFS('JOSE CARLOS'!$N$24:$N$33,'JOSE CARLOS'!$H$24:$H$33,"SALIDA",'JOSE CARLOS'!$J$24:$J$33,$B34),0)</f>
        <v>0</v>
      </c>
      <c r="R34" s="62">
        <f>IFERROR(SUMIFS('LUIS ENRIQUE '!$N$30:$N$37,'LUIS ENRIQUE '!$H$30:$H$37,"SALIDA",'LUIS ENRIQUE '!$J$30:$J$37,$B34),0)</f>
        <v>0</v>
      </c>
      <c r="S34" s="62">
        <f>IFERROR(SUMIFS(CESARIA!$N$19:$N$30,CESARIA!$H$19:$H$30,"SALIDA",CESARIA!$J$19:$J$30,$B34),0)</f>
        <v>0</v>
      </c>
      <c r="T34" s="62">
        <f>IFERROR(SUMIFS(ALAN!$N$26:$N$27,ALAN!$H$26:$H$27,"SALIDA",ALAN!$J$26:$J$27,$B34),0)</f>
        <v>0</v>
      </c>
      <c r="U34" s="62">
        <f>IFERROR(SUMIFS(ELVIA!$N$13:$N$32,ELVIA!$H$13:$H$32,"SALIDA",ELVIA!$J$13:$J$32,$B34),0)</f>
        <v>0</v>
      </c>
      <c r="V34" s="146">
        <f>IFERROR(SUMIFS(CAJA!$N$1166:$N$1992,CAJA!$H$1166:$H$1992,"SALIDA",CAJA!$J$1166:$J$1992,$B34),0)</f>
        <v>223754</v>
      </c>
      <c r="W34" s="62">
        <f>IFERROR(SUMIFS('CAJA TIGRES'!$N$303:$N$563,'CAJA TIGRES'!$H$303:$H$563,"SALIDA",'CAJA TIGRES'!$J$303:$J$563,$B34),0)</f>
        <v>4550</v>
      </c>
      <c r="X34" s="62">
        <f>IFERROR(SUMIFS(RESERVA!$N$3:$N$10,RESERVA!$H$3:$H$10,"SALIDA",RESERVA!$J$3:$J$10,$B34),0)</f>
        <v>0</v>
      </c>
      <c r="Y34" s="96">
        <f t="shared" si="6"/>
        <v>393104</v>
      </c>
      <c r="Z34" s="96">
        <f>Y34+'FEB25'!Z34</f>
        <v>1108715</v>
      </c>
    </row>
    <row r="35" spans="1:26" x14ac:dyDescent="0.3">
      <c r="A35">
        <v>5.6</v>
      </c>
      <c r="B35" s="60" t="s">
        <v>96</v>
      </c>
      <c r="C35" s="62">
        <f>IFERROR(SUMIFS('MGZ121'!$N$313:$N$417,'MGZ121'!H$313:H$417,"SALIDA",'MGZ121'!$J$313:$J$417,$B35),0)</f>
        <v>0</v>
      </c>
      <c r="D35" s="62">
        <f>IFERROR(SUMIFS('MGZ BBVA'!$N$190:$N$302,'MGZ BBVA'!$H$190:$H$302,"SALIDA",'MGZ BBVA'!$J$190:$J$302,$B35),0)</f>
        <v>0</v>
      </c>
      <c r="E35" s="62">
        <f>IFERROR(SUMIFS('MGZ DOLARES'!$N$2:$N$2,'MGZ DOLARES'!$F$2:$F$2,"SALIDA",'MGZ DOLARES'!$J$2:$J$2,$B35),0)</f>
        <v>0</v>
      </c>
      <c r="F35" s="62">
        <f>IFERROR(SUMIFS('MGZ BAJIO'!$N$7:$N$8,'MGZ BAJIO'!$H$7:$H$8,"SALIDA",'MGZ BAJIO'!$J$7:$J$8,$B35),0)</f>
        <v>0</v>
      </c>
      <c r="G35" s="62">
        <f>IFERROR(SUMIFS('VICTOR BANAMEX'!$N$107:$N$161,'VICTOR BANAMEX'!$H$107:$H$161,"SALIDA",'VICTOR BANAMEX'!$J$107:$J$161,$B35),0)</f>
        <v>0</v>
      </c>
      <c r="H35" s="62">
        <f>IFERROR(SUMIFS('VICTOR BANORTE'!$N$29:$N$38,'VICTOR BANORTE'!$H$29:$H$38,"SALIDA",'VICTOR BANORTE'!$J$29:$J$38,$B35),0)</f>
        <v>0</v>
      </c>
      <c r="I35" s="62">
        <f>IFERROR(SUMIFS(RODRIGO!$N$2:$N$2,RODRIGO!$H$2:$H$2,"SALIDA",RODRIGO!$J$2:$J$2,$B35),0)</f>
        <v>0</v>
      </c>
      <c r="J35" s="62">
        <f>IFERROR(SUMIFS(MOY!$N$22:$N$25,MOY!$F$22:$F$25,"SALIDA",MOY!$J$22:$J$25,$B35),0)</f>
        <v>0</v>
      </c>
      <c r="K35" s="62">
        <f>IFERROR(SUMIFS('NORMA RUTH'!$N$17:$N$22,'NORMA RUTH'!$H$17:$H$22,"SALIDA",'NORMA RUTH'!$J$17:$J$22,$B35),0)</f>
        <v>0</v>
      </c>
      <c r="L35" s="62">
        <f>IFERROR(SUMIFS(VALERIA!$N$14:$N$18,VALERIA!$F$14:$F$18,"SALIDA",VALERIA!$J$14:$J$18,$B35),0)</f>
        <v>0</v>
      </c>
      <c r="M35" s="62">
        <f>IFERROR(SUMIFS('MANUEL BANAMEX'!$N$30:$N$38,'MANUEL BANAMEX'!$H$30:$H$38,"SALIDA",'MANUEL BANAMEX'!$J$30:$J$38,$B35),0)</f>
        <v>0</v>
      </c>
      <c r="N35" s="62">
        <f>IFERROR(SUMIFS(ROBERTO!$N$2:$N$2,ROBERTO!$H$2:$H$2,"SALIDA",ROBERTO!$J$2:$J$2,$B35),0)</f>
        <v>0</v>
      </c>
      <c r="O35" s="62">
        <f>IFERROR(SUMIFS(JUAN!$N$20:$N$30,JUAN!$H$20:$H$30,"SALIDA",JUAN!$J$20:$J$30,$B35),0)</f>
        <v>0</v>
      </c>
      <c r="P35" s="62">
        <f>IFERROR(SUMIFS('NORMA SANCHEZ'!$N$19:$N$29,'NORMA SANCHEZ'!$H$19:$H$29,"SALIDA",'NORMA SANCHEZ'!$J$19:$J$29,$B35),0)</f>
        <v>0</v>
      </c>
      <c r="Q35" s="62">
        <f>IFERROR(SUMIFS('JOSE CARLOS'!$N$24:$N$33,'JOSE CARLOS'!$H$24:$H$33,"SALIDA",'JOSE CARLOS'!$J$24:$J$33,$B35),0)</f>
        <v>0</v>
      </c>
      <c r="R35" s="62">
        <f>IFERROR(SUMIFS('LUIS ENRIQUE '!$N$30:$N$37,'LUIS ENRIQUE '!$H$30:$H$37,"SALIDA",'LUIS ENRIQUE '!$J$30:$J$37,$B35),0)</f>
        <v>0</v>
      </c>
      <c r="S35" s="62">
        <f>IFERROR(SUMIFS(CESARIA!$N$19:$N$30,CESARIA!$H$19:$H$30,"SALIDA",CESARIA!$J$19:$J$30,$B35),0)</f>
        <v>0</v>
      </c>
      <c r="T35" s="62">
        <f>IFERROR(SUMIFS(ALAN!$N$26:$N$27,ALAN!$H$26:$H$27,"SALIDA",ALAN!$J$26:$J$27,$B35),0)</f>
        <v>0</v>
      </c>
      <c r="U35" s="62">
        <f>IFERROR(SUMIFS(ELVIA!$N$13:$N$32,ELVIA!$H$13:$H$32,"SALIDA",ELVIA!$J$13:$J$32,$B35),0)</f>
        <v>0</v>
      </c>
      <c r="V35" s="146">
        <f>IFERROR(SUMIFS(CAJA!$N$1166:$N$1992,CAJA!$H$1166:$H$1992,"SALIDA",CAJA!$J$1166:$J$1992,$B35),0)</f>
        <v>11758</v>
      </c>
      <c r="W35" s="62">
        <f>IFERROR(SUMIFS('CAJA TIGRES'!$N$303:$N$563,'CAJA TIGRES'!$H$303:$H$563,"SALIDA",'CAJA TIGRES'!$J$303:$J$563,$B35),0)</f>
        <v>0</v>
      </c>
      <c r="X35" s="62">
        <f>IFERROR(SUMIFS(RESERVA!$N$3:$N$10,RESERVA!$H$3:$H$10,"SALIDA",RESERVA!$J$3:$J$10,$B35),0)</f>
        <v>0</v>
      </c>
      <c r="Y35" s="96">
        <f t="shared" si="6"/>
        <v>11758</v>
      </c>
      <c r="Z35" s="96">
        <f>Y35+'FEB25'!Z35</f>
        <v>28358</v>
      </c>
    </row>
    <row r="36" spans="1:26" ht="27.6" x14ac:dyDescent="0.3">
      <c r="A36">
        <v>5.7</v>
      </c>
      <c r="B36" s="61" t="s">
        <v>97</v>
      </c>
      <c r="C36" s="62">
        <f>IFERROR(SUMIFS('MGZ121'!$N$313:$N$417,'MGZ121'!H$313:H$417,"SALIDA",'MGZ121'!$J$313:$J$417,$B36),0)</f>
        <v>0</v>
      </c>
      <c r="D36" s="62">
        <f>IFERROR(SUMIFS('MGZ BBVA'!$N$190:$N$302,'MGZ BBVA'!$H$190:$H$302,"SALIDA",'MGZ BBVA'!$J$190:$J$302,$B36),0)</f>
        <v>0</v>
      </c>
      <c r="E36" s="62">
        <f>IFERROR(SUMIFS('MGZ DOLARES'!$N$2:$N$2,'MGZ DOLARES'!$F$2:$F$2,"SALIDA",'MGZ DOLARES'!$J$2:$J$2,$B36),0)</f>
        <v>0</v>
      </c>
      <c r="F36" s="62">
        <f>IFERROR(SUMIFS('MGZ BAJIO'!$N$7:$N$8,'MGZ BAJIO'!$H$7:$H$8,"SALIDA",'MGZ BAJIO'!$J$7:$J$8,$B36),0)</f>
        <v>0</v>
      </c>
      <c r="G36" s="62">
        <f>IFERROR(SUMIFS('VICTOR BANAMEX'!$N$107:$N$161,'VICTOR BANAMEX'!$H$107:$H$161,"SALIDA",'VICTOR BANAMEX'!$J$107:$J$161,$B36),0)</f>
        <v>0</v>
      </c>
      <c r="H36" s="62">
        <f>IFERROR(SUMIFS('VICTOR BANORTE'!$N$29:$N$38,'VICTOR BANORTE'!$H$29:$H$38,"SALIDA",'VICTOR BANORTE'!$J$29:$J$38,$B36),0)</f>
        <v>3964.95</v>
      </c>
      <c r="I36" s="62">
        <f>IFERROR(SUMIFS(RODRIGO!$N$2:$N$2,RODRIGO!$H$2:$H$2,"SALIDA",RODRIGO!$J$2:$J$2,$B36),0)</f>
        <v>0</v>
      </c>
      <c r="J36" s="62">
        <f>IFERROR(SUMIFS(MOY!$N$22:$N$25,MOY!$F$22:$F$25,"SALIDA",MOY!$J$22:$J$25,$B36),0)</f>
        <v>0</v>
      </c>
      <c r="K36" s="62">
        <f>IFERROR(SUMIFS('NORMA RUTH'!$N$17:$N$22,'NORMA RUTH'!$H$17:$H$22,"SALIDA",'NORMA RUTH'!$J$17:$J$22,$B36),0)</f>
        <v>14598</v>
      </c>
      <c r="L36" s="62">
        <f>IFERROR(SUMIFS(VALERIA!$N$14:$N$18,VALERIA!$F$14:$F$18,"SALIDA",VALERIA!$J$14:$J$18,$B36),0)</f>
        <v>0</v>
      </c>
      <c r="M36" s="62">
        <f>IFERROR(SUMIFS('MANUEL BANAMEX'!$N$30:$N$38,'MANUEL BANAMEX'!$H$30:$H$38,"SALIDA",'MANUEL BANAMEX'!$J$30:$J$38,$B36),0)</f>
        <v>0</v>
      </c>
      <c r="N36" s="62">
        <f>IFERROR(SUMIFS(ROBERTO!$N$2:$N$2,ROBERTO!$H$2:$H$2,"SALIDA",ROBERTO!$J$2:$J$2,$B36),0)</f>
        <v>0</v>
      </c>
      <c r="O36" s="62">
        <f>IFERROR(SUMIFS(JUAN!$N$20:$N$30,JUAN!$H$20:$H$30,"SALIDA",JUAN!$J$20:$J$30,$B36),0)</f>
        <v>0</v>
      </c>
      <c r="P36" s="62">
        <f>IFERROR(SUMIFS('NORMA SANCHEZ'!$N$19:$N$29,'NORMA SANCHEZ'!$H$19:$H$29,"SALIDA",'NORMA SANCHEZ'!$J$19:$J$29,$B36),0)</f>
        <v>0</v>
      </c>
      <c r="Q36" s="62">
        <f>IFERROR(SUMIFS('JOSE CARLOS'!$N$24:$N$33,'JOSE CARLOS'!$H$24:$H$33,"SALIDA",'JOSE CARLOS'!$J$24:$J$33,$B36),0)</f>
        <v>0</v>
      </c>
      <c r="R36" s="62">
        <f>IFERROR(SUMIFS('LUIS ENRIQUE '!$N$30:$N$37,'LUIS ENRIQUE '!$H$30:$H$37,"SALIDA",'LUIS ENRIQUE '!$J$30:$J$37,$B36),0)</f>
        <v>0</v>
      </c>
      <c r="S36" s="62">
        <f>IFERROR(SUMIFS(CESARIA!$N$19:$N$30,CESARIA!$H$19:$H$30,"SALIDA",CESARIA!$J$19:$J$30,$B36),0)</f>
        <v>0</v>
      </c>
      <c r="T36" s="62">
        <f>IFERROR(SUMIFS(ALAN!$N$26:$N$27,ALAN!$H$26:$H$27,"SALIDA",ALAN!$J$26:$J$27,$B36),0)</f>
        <v>0</v>
      </c>
      <c r="U36" s="62">
        <f>IFERROR(SUMIFS(ELVIA!$N$13:$N$32,ELVIA!$H$13:$H$32,"SALIDA",ELVIA!$J$13:$J$32,$B36),0)</f>
        <v>0</v>
      </c>
      <c r="V36" s="146">
        <f>IFERROR(SUMIFS(CAJA!$N$1166:$N$1992,CAJA!$H$1166:$H$1992,"SALIDA",CAJA!$J$1166:$J$1992,$B36),0)</f>
        <v>13709</v>
      </c>
      <c r="W36" s="62">
        <f>IFERROR(SUMIFS('CAJA TIGRES'!$N$303:$N$563,'CAJA TIGRES'!$H$303:$H$563,"SALIDA",'CAJA TIGRES'!$J$303:$J$563,$B36),0)</f>
        <v>10633</v>
      </c>
      <c r="X36" s="62">
        <f>IFERROR(SUMIFS(RESERVA!$N$3:$N$10,RESERVA!$H$3:$H$10,"SALIDA",RESERVA!$J$3:$J$10,$B36),0)</f>
        <v>0</v>
      </c>
      <c r="Y36" s="96">
        <f t="shared" si="6"/>
        <v>42904.95</v>
      </c>
      <c r="Z36" s="96">
        <f>Y36+'FEB25'!Z36</f>
        <v>159033.64000000001</v>
      </c>
    </row>
    <row r="37" spans="1:26" x14ac:dyDescent="0.3">
      <c r="A37">
        <v>5.8</v>
      </c>
      <c r="B37" s="60" t="s">
        <v>98</v>
      </c>
      <c r="C37" s="62">
        <f>IFERROR(SUMIFS('MGZ121'!$N$313:$N$417,'MGZ121'!H$313:H$417,"SALIDA",'MGZ121'!$J$313:$J$417,$B37),0)</f>
        <v>0</v>
      </c>
      <c r="D37" s="62">
        <f>IFERROR(SUMIFS('MGZ BBVA'!$N$190:$N$302,'MGZ BBVA'!$H$190:$H$302,"SALIDA",'MGZ BBVA'!$J$190:$J$302,$B37),0)</f>
        <v>0</v>
      </c>
      <c r="E37" s="62">
        <f>IFERROR(SUMIFS('MGZ DOLARES'!$N$2:$N$2,'MGZ DOLARES'!$F$2:$F$2,"SALIDA",'MGZ DOLARES'!$J$2:$J$2,$B37),0)</f>
        <v>0</v>
      </c>
      <c r="F37" s="62">
        <f>IFERROR(SUMIFS('MGZ BAJIO'!$N$7:$N$8,'MGZ BAJIO'!$H$7:$H$8,"SALIDA",'MGZ BAJIO'!$J$7:$J$8,$B37),0)</f>
        <v>0</v>
      </c>
      <c r="G37" s="62">
        <f>IFERROR(SUMIFS('VICTOR BANAMEX'!$N$107:$N$161,'VICTOR BANAMEX'!$H$107:$H$161,"SALIDA",'VICTOR BANAMEX'!$J$107:$J$161,$B37),0)</f>
        <v>0</v>
      </c>
      <c r="H37" s="62">
        <f>IFERROR(SUMIFS('VICTOR BANORTE'!$N$29:$N$38,'VICTOR BANORTE'!$H$29:$H$38,"SALIDA",'VICTOR BANORTE'!$J$29:$J$38,$B37),0)</f>
        <v>0</v>
      </c>
      <c r="I37" s="62">
        <f>IFERROR(SUMIFS(RODRIGO!$N$2:$N$2,RODRIGO!$H$2:$H$2,"SALIDA",RODRIGO!$J$2:$J$2,$B37),0)</f>
        <v>0</v>
      </c>
      <c r="J37" s="62">
        <f>IFERROR(SUMIFS(MOY!$N$22:$N$25,MOY!$F$22:$F$25,"SALIDA",MOY!$J$22:$J$25,$B37),0)</f>
        <v>0</v>
      </c>
      <c r="K37" s="62">
        <f>IFERROR(SUMIFS('NORMA RUTH'!$N$17:$N$22,'NORMA RUTH'!$H$17:$H$22,"SALIDA",'NORMA RUTH'!$J$17:$J$22,$B37),0)</f>
        <v>0</v>
      </c>
      <c r="L37" s="62">
        <f>IFERROR(SUMIFS(VALERIA!$N$14:$N$18,VALERIA!$F$14:$F$18,"SALIDA",VALERIA!$J$14:$J$18,$B37),0)</f>
        <v>0</v>
      </c>
      <c r="M37" s="62">
        <f>IFERROR(SUMIFS('MANUEL BANAMEX'!$N$30:$N$38,'MANUEL BANAMEX'!$H$30:$H$38,"SALIDA",'MANUEL BANAMEX'!$J$30:$J$38,$B37),0)</f>
        <v>0</v>
      </c>
      <c r="N37" s="62">
        <f>IFERROR(SUMIFS(ROBERTO!$N$2:$N$2,ROBERTO!$H$2:$H$2,"SALIDA",ROBERTO!$J$2:$J$2,$B37),0)</f>
        <v>0</v>
      </c>
      <c r="O37" s="62">
        <f>IFERROR(SUMIFS(JUAN!$N$20:$N$30,JUAN!$H$20:$H$30,"SALIDA",JUAN!$J$20:$J$30,$B37),0)</f>
        <v>0</v>
      </c>
      <c r="P37" s="62">
        <f>IFERROR(SUMIFS('NORMA SANCHEZ'!$N$19:$N$29,'NORMA SANCHEZ'!$H$19:$H$29,"SALIDA",'NORMA SANCHEZ'!$J$19:$J$29,$B37),0)</f>
        <v>0</v>
      </c>
      <c r="Q37" s="62">
        <f>IFERROR(SUMIFS('JOSE CARLOS'!$N$24:$N$33,'JOSE CARLOS'!$H$24:$H$33,"SALIDA",'JOSE CARLOS'!$J$24:$J$33,$B37),0)</f>
        <v>0</v>
      </c>
      <c r="R37" s="62">
        <f>IFERROR(SUMIFS('LUIS ENRIQUE '!$N$30:$N$37,'LUIS ENRIQUE '!$H$30:$H$37,"SALIDA",'LUIS ENRIQUE '!$J$30:$J$37,$B37),0)</f>
        <v>0</v>
      </c>
      <c r="S37" s="62">
        <f>IFERROR(SUMIFS(CESARIA!$N$19:$N$30,CESARIA!$H$19:$H$30,"SALIDA",CESARIA!$J$19:$J$30,$B37),0)</f>
        <v>0</v>
      </c>
      <c r="T37" s="62">
        <f>IFERROR(SUMIFS(ALAN!$N$26:$N$27,ALAN!$H$26:$H$27,"SALIDA",ALAN!$J$26:$J$27,$B37),0)</f>
        <v>0</v>
      </c>
      <c r="U37" s="62">
        <f>IFERROR(SUMIFS(ELVIA!$N$13:$N$32,ELVIA!$H$13:$H$32,"SALIDA",ELVIA!$J$13:$J$32,$B37),0)</f>
        <v>0</v>
      </c>
      <c r="V37" s="146">
        <f>IFERROR(SUMIFS(CAJA!$N$1166:$N$1992,CAJA!$H$1166:$H$1992,"SALIDA",CAJA!$J$1166:$J$1992,$B37),0)</f>
        <v>5351</v>
      </c>
      <c r="W37" s="62">
        <f>IFERROR(SUMIFS('CAJA TIGRES'!$N$303:$N$563,'CAJA TIGRES'!$H$303:$H$563,"SALIDA",'CAJA TIGRES'!$J$303:$J$563,$B37),0)</f>
        <v>0</v>
      </c>
      <c r="X37" s="62">
        <f>IFERROR(SUMIFS(RESERVA!$N$3:$N$10,RESERVA!$H$3:$H$10,"SALIDA",RESERVA!$J$3:$J$10,$B37),0)</f>
        <v>0</v>
      </c>
      <c r="Y37" s="96">
        <f t="shared" si="6"/>
        <v>5351</v>
      </c>
      <c r="Z37" s="96">
        <f>Y37+'FEB25'!Z37</f>
        <v>15521</v>
      </c>
    </row>
    <row r="38" spans="1:26" x14ac:dyDescent="0.3">
      <c r="A38">
        <v>5.9</v>
      </c>
      <c r="B38" s="60" t="s">
        <v>102</v>
      </c>
      <c r="C38" s="62">
        <f>IFERROR(SUMIFS('MGZ121'!$N$313:$N$417,'MGZ121'!H$313:H$417,"SALIDA",'MGZ121'!$J$313:$J$417,$B38),0)</f>
        <v>0</v>
      </c>
      <c r="D38" s="62">
        <f>IFERROR(SUMIFS('MGZ BBVA'!$N$190:$N$302,'MGZ BBVA'!$H$190:$H$302,"SALIDA",'MGZ BBVA'!$J$190:$J$302,$B38),0)</f>
        <v>75300.239999999991</v>
      </c>
      <c r="E38" s="62">
        <f>IFERROR(SUMIFS('MGZ DOLARES'!$N$2:$N$2,'MGZ DOLARES'!$F$2:$F$2,"SALIDA",'MGZ DOLARES'!$J$2:$J$2,$B38),0)</f>
        <v>0</v>
      </c>
      <c r="F38" s="62">
        <f>IFERROR(SUMIFS('MGZ BAJIO'!$N$7:$N$8,'MGZ BAJIO'!$H$7:$H$8,"SALIDA",'MGZ BAJIO'!$J$7:$J$8,$B38),0)</f>
        <v>0</v>
      </c>
      <c r="G38" s="62">
        <f>IFERROR(SUMIFS('VICTOR BANAMEX'!$N$107:$N$161,'VICTOR BANAMEX'!$H$107:$H$161,"SALIDA",'VICTOR BANAMEX'!$J$107:$J$161,$B38),0)</f>
        <v>23789.46</v>
      </c>
      <c r="H38" s="62">
        <f>IFERROR(SUMIFS('VICTOR BANORTE'!$N$29:$N$38,'VICTOR BANORTE'!$H$29:$H$38,"SALIDA",'VICTOR BANORTE'!$J$29:$J$38,$B38),0)</f>
        <v>0</v>
      </c>
      <c r="I38" s="62">
        <f>IFERROR(SUMIFS(RODRIGO!$N$2:$N$2,RODRIGO!$H$2:$H$2,"SALIDA",RODRIGO!$J$2:$J$2,$B38),0)</f>
        <v>0</v>
      </c>
      <c r="J38" s="62">
        <f>IFERROR(SUMIFS(MOY!$N$22:$N$25,MOY!$F$22:$F$25,"SALIDA",MOY!$J$22:$J$25,$B38),0)</f>
        <v>0</v>
      </c>
      <c r="K38" s="62">
        <f>IFERROR(SUMIFS('NORMA RUTH'!$N$17:$N$22,'NORMA RUTH'!$H$17:$H$22,"SALIDA",'NORMA RUTH'!$J$17:$J$22,$B38),0)</f>
        <v>0</v>
      </c>
      <c r="L38" s="62">
        <f>IFERROR(SUMIFS(VALERIA!$N$14:$N$18,VALERIA!$F$14:$F$18,"SALIDA",VALERIA!$J$14:$J$18,$B38),0)</f>
        <v>0</v>
      </c>
      <c r="M38" s="62">
        <f>IFERROR(SUMIFS('MANUEL BANAMEX'!$N$30:$N$38,'MANUEL BANAMEX'!$H$30:$H$38,"SALIDA",'MANUEL BANAMEX'!$J$30:$J$38,$B38),0)</f>
        <v>0</v>
      </c>
      <c r="N38" s="62">
        <f>IFERROR(SUMIFS(ROBERTO!$N$2:$N$2,ROBERTO!$H$2:$H$2,"SALIDA",ROBERTO!$J$2:$J$2,$B38),0)</f>
        <v>0</v>
      </c>
      <c r="O38" s="62">
        <f>IFERROR(SUMIFS(JUAN!$N$20:$N$30,JUAN!$H$20:$H$30,"SALIDA",JUAN!$J$20:$J$30,$B38),0)</f>
        <v>0</v>
      </c>
      <c r="P38" s="62">
        <f>IFERROR(SUMIFS('NORMA SANCHEZ'!$N$19:$N$29,'NORMA SANCHEZ'!$H$19:$H$29,"SALIDA",'NORMA SANCHEZ'!$J$19:$J$29,$B38),0)</f>
        <v>0</v>
      </c>
      <c r="Q38" s="62">
        <f>IFERROR(SUMIFS('JOSE CARLOS'!$N$24:$N$33,'JOSE CARLOS'!$H$24:$H$33,"SALIDA",'JOSE CARLOS'!$J$24:$J$33,$B38),0)</f>
        <v>0</v>
      </c>
      <c r="R38" s="62">
        <f>IFERROR(SUMIFS('LUIS ENRIQUE '!$N$30:$N$37,'LUIS ENRIQUE '!$H$30:$H$37,"SALIDA",'LUIS ENRIQUE '!$J$30:$J$37,$B38),0)</f>
        <v>0</v>
      </c>
      <c r="S38" s="62">
        <f>IFERROR(SUMIFS(CESARIA!$N$19:$N$30,CESARIA!$H$19:$H$30,"SALIDA",CESARIA!$J$19:$J$30,$B38),0)</f>
        <v>0</v>
      </c>
      <c r="T38" s="62">
        <f>IFERROR(SUMIFS(ALAN!$N$26:$N$27,ALAN!$H$26:$H$27,"SALIDA",ALAN!$J$26:$J$27,$B38),0)</f>
        <v>0</v>
      </c>
      <c r="U38" s="62">
        <f>IFERROR(SUMIFS(ELVIA!$N$13:$N$32,ELVIA!$H$13:$H$32,"SALIDA",ELVIA!$J$13:$J$32,$B38),0)</f>
        <v>0</v>
      </c>
      <c r="V38" s="146">
        <f>IFERROR(SUMIFS(CAJA!$N$1166:$N$1992,CAJA!$H$1166:$H$1992,"SALIDA",CAJA!$J$1166:$J$1992,$B38),0)</f>
        <v>89934</v>
      </c>
      <c r="W38" s="62">
        <f>IFERROR(SUMIFS('CAJA TIGRES'!$N$303:$N$563,'CAJA TIGRES'!$H$303:$H$563,"SALIDA",'CAJA TIGRES'!$J$303:$J$563,$B38),0)</f>
        <v>57339</v>
      </c>
      <c r="X38" s="62">
        <f>IFERROR(SUMIFS(RESERVA!$N$3:$N$10,RESERVA!$H$3:$H$10,"SALIDA",RESERVA!$J$3:$J$10,$B38),0)</f>
        <v>0</v>
      </c>
      <c r="Y38" s="96">
        <f t="shared" si="6"/>
        <v>246362.69999999998</v>
      </c>
      <c r="Z38" s="96">
        <f>Y38+'FEB25'!Z38</f>
        <v>739614.68280673283</v>
      </c>
    </row>
    <row r="39" spans="1:26" x14ac:dyDescent="0.3">
      <c r="A39" s="92">
        <v>5.0999999999999996</v>
      </c>
      <c r="B39" s="60" t="s">
        <v>104</v>
      </c>
      <c r="C39" s="62">
        <f>IFERROR(SUMIFS('MGZ121'!$N$313:$N$417,'MGZ121'!H$313:H$417,"SALIDA",'MGZ121'!$J$313:$J$417,$B39),0)</f>
        <v>0</v>
      </c>
      <c r="D39" s="62">
        <f>IFERROR(SUMIFS('MGZ BBVA'!$N$190:$N$302,'MGZ BBVA'!$H$190:$H$302,"SALIDA",'MGZ BBVA'!$J$190:$J$302,$B39),0)</f>
        <v>4167</v>
      </c>
      <c r="E39" s="62">
        <f>IFERROR(SUMIFS('MGZ DOLARES'!$N$2:$N$2,'MGZ DOLARES'!$F$2:$F$2,"SALIDA",'MGZ DOLARES'!$J$2:$J$2,$B39),0)</f>
        <v>0</v>
      </c>
      <c r="F39" s="62">
        <f>IFERROR(SUMIFS('MGZ BAJIO'!$N$7:$N$8,'MGZ BAJIO'!$H$7:$H$8,"SALIDA",'MGZ BAJIO'!$J$7:$J$8,$B39),0)</f>
        <v>0</v>
      </c>
      <c r="G39" s="62">
        <f>IFERROR(SUMIFS('VICTOR BANAMEX'!$N$107:$N$161,'VICTOR BANAMEX'!$H$107:$H$161,"SALIDA",'VICTOR BANAMEX'!$J$107:$J$161,$B39),0)</f>
        <v>0</v>
      </c>
      <c r="H39" s="62">
        <f>IFERROR(SUMIFS('VICTOR BANORTE'!$N$29:$N$38,'VICTOR BANORTE'!$H$29:$H$38,"SALIDA",'VICTOR BANORTE'!$J$29:$J$38,$B39),0)</f>
        <v>0</v>
      </c>
      <c r="I39" s="62">
        <f>IFERROR(SUMIFS(RODRIGO!$N$2:$N$2,RODRIGO!$H$2:$H$2,"SALIDA",RODRIGO!$J$2:$J$2,$B39),0)</f>
        <v>0</v>
      </c>
      <c r="J39" s="62">
        <f>IFERROR(SUMIFS(MOY!$N$22:$N$25,MOY!$F$22:$F$25,"SALIDA",MOY!$J$22:$J$25,$B39),0)</f>
        <v>0</v>
      </c>
      <c r="K39" s="62">
        <f>IFERROR(SUMIFS('NORMA RUTH'!$N$17:$N$22,'NORMA RUTH'!$H$17:$H$22,"SALIDA",'NORMA RUTH'!$J$17:$J$22,$B39),0)</f>
        <v>0</v>
      </c>
      <c r="L39" s="62">
        <f>IFERROR(SUMIFS(VALERIA!$N$14:$N$18,VALERIA!$F$14:$F$18,"SALIDA",VALERIA!$J$14:$J$18,$B39),0)</f>
        <v>0</v>
      </c>
      <c r="M39" s="62">
        <f>IFERROR(SUMIFS('MANUEL BANAMEX'!$N$30:$N$38,'MANUEL BANAMEX'!$H$30:$H$38,"SALIDA",'MANUEL BANAMEX'!$J$30:$J$38,$B39),0)</f>
        <v>0</v>
      </c>
      <c r="N39" s="62">
        <f>IFERROR(SUMIFS(ROBERTO!$N$2:$N$2,ROBERTO!$H$2:$H$2,"SALIDA",ROBERTO!$J$2:$J$2,$B39),0)</f>
        <v>0</v>
      </c>
      <c r="O39" s="62">
        <f>IFERROR(SUMIFS(JUAN!$N$20:$N$30,JUAN!$H$20:$H$30,"SALIDA",JUAN!$J$20:$J$30,$B39),0)</f>
        <v>0</v>
      </c>
      <c r="P39" s="62">
        <f>IFERROR(SUMIFS('NORMA SANCHEZ'!$N$19:$N$29,'NORMA SANCHEZ'!$H$19:$H$29,"SALIDA",'NORMA SANCHEZ'!$J$19:$J$29,$B39),0)</f>
        <v>0</v>
      </c>
      <c r="Q39" s="62">
        <f>IFERROR(SUMIFS('JOSE CARLOS'!$N$24:$N$33,'JOSE CARLOS'!$H$24:$H$33,"SALIDA",'JOSE CARLOS'!$J$24:$J$33,$B39),0)</f>
        <v>0</v>
      </c>
      <c r="R39" s="62">
        <f>IFERROR(SUMIFS('LUIS ENRIQUE '!$N$30:$N$37,'LUIS ENRIQUE '!$H$30:$H$37,"SALIDA",'LUIS ENRIQUE '!$J$30:$J$37,$B39),0)</f>
        <v>0</v>
      </c>
      <c r="S39" s="62">
        <f>IFERROR(SUMIFS(CESARIA!$N$19:$N$30,CESARIA!$H$19:$H$30,"SALIDA",CESARIA!$J$19:$J$30,$B39),0)</f>
        <v>0</v>
      </c>
      <c r="T39" s="62">
        <f>IFERROR(SUMIFS(ALAN!$N$26:$N$27,ALAN!$H$26:$H$27,"SALIDA",ALAN!$J$26:$J$27,$B39),0)</f>
        <v>0</v>
      </c>
      <c r="U39" s="62">
        <f>IFERROR(SUMIFS(ELVIA!$N$13:$N$32,ELVIA!$H$13:$H$32,"SALIDA",ELVIA!$J$13:$J$32,$B39),0)</f>
        <v>0</v>
      </c>
      <c r="V39" s="146">
        <f>IFERROR(SUMIFS(CAJA!$N$1166:$N$1992,CAJA!$H$1166:$H$1992,"SALIDA",CAJA!$J$1166:$J$1992,$B39),0)</f>
        <v>0</v>
      </c>
      <c r="W39" s="62">
        <f>IFERROR(SUMIFS('CAJA TIGRES'!$N$303:$N$563,'CAJA TIGRES'!$H$303:$H$563,"SALIDA",'CAJA TIGRES'!$J$303:$J$563,$B39),0)</f>
        <v>0</v>
      </c>
      <c r="X39" s="62">
        <f>IFERROR(SUMIFS(RESERVA!$N$3:$N$10,RESERVA!$H$3:$H$10,"SALIDA",RESERVA!$J$3:$J$10,$B39),0)</f>
        <v>0</v>
      </c>
      <c r="Y39" s="96">
        <f t="shared" si="6"/>
        <v>4167</v>
      </c>
      <c r="Z39" s="96">
        <f>Y39+'FEB25'!Z39</f>
        <v>4167</v>
      </c>
    </row>
    <row r="40" spans="1:26" x14ac:dyDescent="0.3">
      <c r="A40" s="92"/>
      <c r="B40" s="60" t="s">
        <v>186</v>
      </c>
      <c r="C40" s="62">
        <f>IFERROR(SUMIFS('MGZ121'!$N$313:$N$417,'MGZ121'!H$313:H$417,"SALIDA",'MGZ121'!$J$313:$J$417,$B40),0)</f>
        <v>0</v>
      </c>
      <c r="D40" s="62">
        <f>IFERROR(SUMIFS('MGZ BBVA'!$N$190:$N$302,'MGZ BBVA'!$H$190:$H$302,"SALIDA",'MGZ BBVA'!$J$190:$J$302,$B40),0)</f>
        <v>0</v>
      </c>
      <c r="E40" s="62">
        <f>IFERROR(SUMIFS('MGZ DOLARES'!$N$2:$N$2,'MGZ DOLARES'!$F$2:$F$2,"SALIDA",'MGZ DOLARES'!$J$2:$J$2,$B40),0)</f>
        <v>0</v>
      </c>
      <c r="F40" s="62">
        <f>IFERROR(SUMIFS('MGZ BAJIO'!$N$7:$N$8,'MGZ BAJIO'!$H$7:$H$8,"SALIDA",'MGZ BAJIO'!$J$7:$J$8,$B40),0)</f>
        <v>0</v>
      </c>
      <c r="G40" s="62">
        <f>IFERROR(SUMIFS('VICTOR BANAMEX'!$N$107:$N$161,'VICTOR BANAMEX'!$H$107:$H$161,"SALIDA",'VICTOR BANAMEX'!$J$107:$J$161,$B40),0)</f>
        <v>0</v>
      </c>
      <c r="H40" s="62">
        <f>IFERROR(SUMIFS('VICTOR BANORTE'!$N$29:$N$38,'VICTOR BANORTE'!$H$29:$H$38,"SALIDA",'VICTOR BANORTE'!$J$29:$J$38,$B40),0)</f>
        <v>0</v>
      </c>
      <c r="I40" s="62">
        <f>IFERROR(SUMIFS(RODRIGO!$N$2:$N$2,RODRIGO!$H$2:$H$2,"SALIDA",RODRIGO!$J$2:$J$2,$B40),0)</f>
        <v>0</v>
      </c>
      <c r="J40" s="62">
        <f>IFERROR(SUMIFS(MOY!$N$22:$N$25,MOY!$F$22:$F$25,"SALIDA",MOY!$J$22:$J$25,$B40),0)</f>
        <v>0</v>
      </c>
      <c r="K40" s="62">
        <f>IFERROR(SUMIFS('NORMA RUTH'!$N$17:$N$22,'NORMA RUTH'!$H$17:$H$22,"SALIDA",'NORMA RUTH'!$J$17:$J$22,$B40),0)</f>
        <v>0</v>
      </c>
      <c r="L40" s="62">
        <f>IFERROR(SUMIFS(VALERIA!$N$14:$N$18,VALERIA!$F$14:$F$18,"SALIDA",VALERIA!$J$14:$J$18,$B40),0)</f>
        <v>0</v>
      </c>
      <c r="M40" s="62">
        <f>IFERROR(SUMIFS('MANUEL BANAMEX'!$N$30:$N$38,'MANUEL BANAMEX'!$H$30:$H$38,"SALIDA",'MANUEL BANAMEX'!$J$30:$J$38,$B40),0)</f>
        <v>0</v>
      </c>
      <c r="N40" s="62">
        <f>IFERROR(SUMIFS(ROBERTO!$N$2:$N$2,ROBERTO!$H$2:$H$2,"SALIDA",ROBERTO!$J$2:$J$2,$B40),0)</f>
        <v>0</v>
      </c>
      <c r="O40" s="62">
        <f>IFERROR(SUMIFS(JUAN!$N$20:$N$30,JUAN!$H$20:$H$30,"SALIDA",JUAN!$J$20:$J$30,$B40),0)</f>
        <v>0</v>
      </c>
      <c r="P40" s="62">
        <f>IFERROR(SUMIFS('NORMA SANCHEZ'!$N$19:$N$29,'NORMA SANCHEZ'!$H$19:$H$29,"SALIDA",'NORMA SANCHEZ'!$J$19:$J$29,$B40),0)</f>
        <v>0</v>
      </c>
      <c r="Q40" s="62">
        <f>IFERROR(SUMIFS('JOSE CARLOS'!$N$24:$N$33,'JOSE CARLOS'!$H$24:$H$33,"SALIDA",'JOSE CARLOS'!$J$24:$J$33,$B40),0)</f>
        <v>0</v>
      </c>
      <c r="R40" s="62">
        <f>IFERROR(SUMIFS('LUIS ENRIQUE '!$N$30:$N$37,'LUIS ENRIQUE '!$H$30:$H$37,"SALIDA",'LUIS ENRIQUE '!$J$30:$J$37,$B40),0)</f>
        <v>0</v>
      </c>
      <c r="S40" s="62">
        <f>IFERROR(SUMIFS(CESARIA!$N$19:$N$30,CESARIA!$H$19:$H$30,"SALIDA",CESARIA!$J$19:$J$30,$B40),0)</f>
        <v>0</v>
      </c>
      <c r="T40" s="62">
        <f>IFERROR(SUMIFS(ALAN!$N$26:$N$27,ALAN!$H$26:$H$27,"SALIDA",ALAN!$J$26:$J$27,$B40),0)</f>
        <v>0</v>
      </c>
      <c r="U40" s="62">
        <f>IFERROR(SUMIFS(ELVIA!$N$13:$N$32,ELVIA!$H$13:$H$32,"SALIDA",ELVIA!$J$13:$J$32,$B40),0)</f>
        <v>0</v>
      </c>
      <c r="V40" s="146">
        <f>IFERROR(SUMIFS(CAJA!$N$1166:$N$1992,CAJA!$H$1166:$H$1992,"SALIDA",CAJA!$J$1166:$J$1992,$B40),0)</f>
        <v>0</v>
      </c>
      <c r="W40" s="62">
        <f>IFERROR(SUMIFS('CAJA TIGRES'!$N$303:$N$563,'CAJA TIGRES'!$H$303:$H$563,"SALIDA",'CAJA TIGRES'!$J$303:$J$563,$B40),0)</f>
        <v>0</v>
      </c>
      <c r="X40" s="62">
        <f>IFERROR(SUMIFS(RESERVA!$N$3:$N$10,RESERVA!$H$3:$H$10,"SALIDA",RESERVA!$J$3:$J$10,$B40),0)</f>
        <v>0</v>
      </c>
      <c r="Y40" s="96">
        <f t="shared" si="6"/>
        <v>0</v>
      </c>
      <c r="Z40" s="96">
        <f>Y40+'FEB25'!Z40</f>
        <v>0</v>
      </c>
    </row>
    <row r="41" spans="1:26" x14ac:dyDescent="0.3">
      <c r="A41" s="92"/>
      <c r="B41" s="60" t="s">
        <v>218</v>
      </c>
      <c r="C41" s="62">
        <f>IFERROR(SUMIFS('MGZ121'!$N$313:$N$417,'MGZ121'!H$313:H$417,"SALIDA",'MGZ121'!$J$313:$J$417,$B41),0)</f>
        <v>0</v>
      </c>
      <c r="D41" s="62">
        <f>IFERROR(SUMIFS('MGZ BBVA'!$N$190:$N$302,'MGZ BBVA'!$H$190:$H$302,"SALIDA",'MGZ BBVA'!$J$190:$J$302,$B41),0)</f>
        <v>0</v>
      </c>
      <c r="E41" s="62">
        <f>IFERROR(SUMIFS('MGZ DOLARES'!$N$2:$N$2,'MGZ DOLARES'!$F$2:$F$2,"SALIDA",'MGZ DOLARES'!$J$2:$J$2,$B41),0)</f>
        <v>0</v>
      </c>
      <c r="F41" s="62">
        <f>IFERROR(SUMIFS('MGZ BAJIO'!$N$7:$N$8,'MGZ BAJIO'!$H$7:$H$8,"SALIDA",'MGZ BAJIO'!$J$7:$J$8,$B41),0)</f>
        <v>0</v>
      </c>
      <c r="G41" s="62">
        <f>IFERROR(SUMIFS('VICTOR BANAMEX'!$N$107:$N$161,'VICTOR BANAMEX'!$H$107:$H$161,"SALIDA",'VICTOR BANAMEX'!$J$107:$J$161,$B41),0)</f>
        <v>0</v>
      </c>
      <c r="H41" s="62">
        <f>IFERROR(SUMIFS('VICTOR BANORTE'!$N$29:$N$38,'VICTOR BANORTE'!$H$29:$H$38,"SALIDA",'VICTOR BANORTE'!$J$29:$J$38,$B41),0)</f>
        <v>0</v>
      </c>
      <c r="I41" s="62">
        <f>IFERROR(SUMIFS(RODRIGO!$N$2:$N$2,RODRIGO!$H$2:$H$2,"SALIDA",RODRIGO!$J$2:$J$2,$B41),0)</f>
        <v>0</v>
      </c>
      <c r="J41" s="62">
        <f>IFERROR(SUMIFS(MOY!$N$22:$N$25,MOY!$F$22:$F$25,"SALIDA",MOY!$J$22:$J$25,$B41),0)</f>
        <v>0</v>
      </c>
      <c r="K41" s="62">
        <f>IFERROR(SUMIFS('NORMA RUTH'!$N$17:$N$22,'NORMA RUTH'!$H$17:$H$22,"SALIDA",'NORMA RUTH'!$J$17:$J$22,$B41),0)</f>
        <v>0</v>
      </c>
      <c r="L41" s="62">
        <f>IFERROR(SUMIFS(VALERIA!$N$14:$N$18,VALERIA!$F$14:$F$18,"SALIDA",VALERIA!$J$14:$J$18,$B41),0)</f>
        <v>0</v>
      </c>
      <c r="M41" s="62">
        <f>IFERROR(SUMIFS('MANUEL BANAMEX'!$N$30:$N$38,'MANUEL BANAMEX'!$H$30:$H$38,"SALIDA",'MANUEL BANAMEX'!$J$30:$J$38,$B41),0)</f>
        <v>0</v>
      </c>
      <c r="N41" s="62">
        <f>IFERROR(SUMIFS(ROBERTO!$N$2:$N$2,ROBERTO!$H$2:$H$2,"SALIDA",ROBERTO!$J$2:$J$2,$B41),0)</f>
        <v>0</v>
      </c>
      <c r="O41" s="62">
        <f>IFERROR(SUMIFS(JUAN!$N$20:$N$30,JUAN!$H$20:$H$30,"SALIDA",JUAN!$J$20:$J$30,$B41),0)</f>
        <v>0</v>
      </c>
      <c r="P41" s="62">
        <f>IFERROR(SUMIFS('NORMA SANCHEZ'!$N$19:$N$29,'NORMA SANCHEZ'!$H$19:$H$29,"SALIDA",'NORMA SANCHEZ'!$J$19:$J$29,$B41),0)</f>
        <v>0</v>
      </c>
      <c r="Q41" s="62">
        <f>IFERROR(SUMIFS('JOSE CARLOS'!$N$24:$N$33,'JOSE CARLOS'!$H$24:$H$33,"SALIDA",'JOSE CARLOS'!$J$24:$J$33,$B41),0)</f>
        <v>0</v>
      </c>
      <c r="R41" s="62">
        <f>IFERROR(SUMIFS('LUIS ENRIQUE '!$N$30:$N$37,'LUIS ENRIQUE '!$H$30:$H$37,"SALIDA",'LUIS ENRIQUE '!$J$30:$J$37,$B41),0)</f>
        <v>0</v>
      </c>
      <c r="S41" s="62">
        <f>IFERROR(SUMIFS(CESARIA!$N$19:$N$30,CESARIA!$H$19:$H$30,"SALIDA",CESARIA!$J$19:$J$30,$B41),0)</f>
        <v>0</v>
      </c>
      <c r="T41" s="62">
        <f>IFERROR(SUMIFS(ALAN!$N$26:$N$27,ALAN!$H$26:$H$27,"SALIDA",ALAN!$J$26:$J$27,$B41),0)</f>
        <v>0</v>
      </c>
      <c r="U41" s="62">
        <f>IFERROR(SUMIFS(ELVIA!$N$13:$N$32,ELVIA!$H$13:$H$32,"SALIDA",ELVIA!$J$13:$J$32,$B41),0)</f>
        <v>0</v>
      </c>
      <c r="V41" s="146">
        <f>IFERROR(SUMIFS(CAJA!$N$1166:$N$1992,CAJA!$H$1166:$H$1992,"SALIDA",CAJA!$J$1166:$J$1992,$B41),0)</f>
        <v>0</v>
      </c>
      <c r="W41" s="62">
        <f>IFERROR(SUMIFS('CAJA TIGRES'!$N$303:$N$563,'CAJA TIGRES'!$H$303:$H$563,"SALIDA",'CAJA TIGRES'!$J$303:$J$563,$B41),0)</f>
        <v>0</v>
      </c>
      <c r="X41" s="62">
        <f>IFERROR(SUMIFS(RESERVA!$N$3:$N$10,RESERVA!$H$3:$H$10,"SALIDA",RESERVA!$J$3:$J$10,$B41),0)</f>
        <v>0</v>
      </c>
      <c r="Y41" s="96">
        <f t="shared" si="6"/>
        <v>0</v>
      </c>
      <c r="Z41" s="96">
        <f>Y41+'FEB25'!Z41</f>
        <v>2703.7</v>
      </c>
    </row>
    <row r="42" spans="1:26" ht="27.6" x14ac:dyDescent="0.3">
      <c r="A42" s="92"/>
      <c r="B42" s="61" t="s">
        <v>189</v>
      </c>
      <c r="C42" s="62">
        <f>IFERROR(SUMIFS('MGZ121'!$N$313:$N$417,'MGZ121'!H$313:H$417,"SALIDA",'MGZ121'!$J$313:$J$417,$B42),0)</f>
        <v>0</v>
      </c>
      <c r="D42" s="62">
        <f>IFERROR(SUMIFS('MGZ BBVA'!$N$190:$N$302,'MGZ BBVA'!$H$190:$H$302,"SALIDA",'MGZ BBVA'!$J$190:$J$302,$B42),0)</f>
        <v>0</v>
      </c>
      <c r="E42" s="62">
        <f>IFERROR(SUMIFS('MGZ DOLARES'!$N$2:$N$2,'MGZ DOLARES'!$F$2:$F$2,"SALIDA",'MGZ DOLARES'!$J$2:$J$2,$B42),0)</f>
        <v>0</v>
      </c>
      <c r="F42" s="62">
        <f>IFERROR(SUMIFS('MGZ BAJIO'!$N$7:$N$8,'MGZ BAJIO'!$H$7:$H$8,"SALIDA",'MGZ BAJIO'!$J$7:$J$8,$B42),0)</f>
        <v>0</v>
      </c>
      <c r="G42" s="62">
        <f>IFERROR(SUMIFS('VICTOR BANAMEX'!$N$107:$N$161,'VICTOR BANAMEX'!$H$107:$H$161,"SALIDA",'VICTOR BANAMEX'!$J$107:$J$161,$B42),0)</f>
        <v>0</v>
      </c>
      <c r="H42" s="62">
        <f>IFERROR(SUMIFS('VICTOR BANORTE'!$N$29:$N$38,'VICTOR BANORTE'!$H$29:$H$38,"SALIDA",'VICTOR BANORTE'!$J$29:$J$38,$B42),0)</f>
        <v>0</v>
      </c>
      <c r="I42" s="62">
        <f>IFERROR(SUMIFS(RODRIGO!$N$2:$N$2,RODRIGO!$H$2:$H$2,"SALIDA",RODRIGO!$J$2:$J$2,$B42),0)</f>
        <v>0</v>
      </c>
      <c r="J42" s="62">
        <f>IFERROR(SUMIFS(MOY!$N$22:$N$25,MOY!$F$22:$F$25,"SALIDA",MOY!$J$22:$J$25,$B42),0)</f>
        <v>0</v>
      </c>
      <c r="K42" s="62">
        <f>IFERROR(SUMIFS('NORMA RUTH'!$N$17:$N$22,'NORMA RUTH'!$H$17:$H$22,"SALIDA",'NORMA RUTH'!$J$17:$J$22,$B42),0)</f>
        <v>0</v>
      </c>
      <c r="L42" s="62">
        <f>IFERROR(SUMIFS(VALERIA!$N$14:$N$18,VALERIA!$F$14:$F$18,"SALIDA",VALERIA!$J$14:$J$18,$B42),0)</f>
        <v>0</v>
      </c>
      <c r="M42" s="62">
        <f>IFERROR(SUMIFS('MANUEL BANAMEX'!$N$30:$N$38,'MANUEL BANAMEX'!$H$30:$H$38,"SALIDA",'MANUEL BANAMEX'!$J$30:$J$38,$B42),0)</f>
        <v>0</v>
      </c>
      <c r="N42" s="62">
        <f>IFERROR(SUMIFS(ROBERTO!$N$2:$N$2,ROBERTO!$H$2:$H$2,"SALIDA",ROBERTO!$J$2:$J$2,$B42),0)</f>
        <v>0</v>
      </c>
      <c r="O42" s="62">
        <f>IFERROR(SUMIFS(JUAN!$N$20:$N$30,JUAN!$H$20:$H$30,"SALIDA",JUAN!$J$20:$J$30,$B42),0)</f>
        <v>0</v>
      </c>
      <c r="P42" s="62">
        <f>IFERROR(SUMIFS('NORMA SANCHEZ'!$N$19:$N$29,'NORMA SANCHEZ'!$H$19:$H$29,"SALIDA",'NORMA SANCHEZ'!$J$19:$J$29,$B42),0)</f>
        <v>0</v>
      </c>
      <c r="Q42" s="62">
        <f>IFERROR(SUMIFS('JOSE CARLOS'!$N$24:$N$33,'JOSE CARLOS'!$H$24:$H$33,"SALIDA",'JOSE CARLOS'!$J$24:$J$33,$B42),0)</f>
        <v>0</v>
      </c>
      <c r="R42" s="62">
        <f>IFERROR(SUMIFS('LUIS ENRIQUE '!$N$30:$N$37,'LUIS ENRIQUE '!$H$30:$H$37,"SALIDA",'LUIS ENRIQUE '!$J$30:$J$37,$B42),0)</f>
        <v>0</v>
      </c>
      <c r="S42" s="62">
        <f>IFERROR(SUMIFS(CESARIA!$N$19:$N$30,CESARIA!$H$19:$H$30,"SALIDA",CESARIA!$J$19:$J$30,$B42),0)</f>
        <v>0</v>
      </c>
      <c r="T42" s="62">
        <f>IFERROR(SUMIFS(ALAN!$N$26:$N$27,ALAN!$H$26:$H$27,"SALIDA",ALAN!$J$26:$J$27,$B42),0)</f>
        <v>0</v>
      </c>
      <c r="U42" s="62">
        <f>IFERROR(SUMIFS(ELVIA!$N$13:$N$32,ELVIA!$H$13:$H$32,"SALIDA",ELVIA!$J$13:$J$32,$B42),0)</f>
        <v>0</v>
      </c>
      <c r="V42" s="146">
        <f>IFERROR(SUMIFS(CAJA!$N$1166:$N$1992,CAJA!$H$1166:$H$1992,"SALIDA",CAJA!$J$1166:$J$1992,$B42),0)</f>
        <v>0</v>
      </c>
      <c r="W42" s="62">
        <f>IFERROR(SUMIFS('CAJA TIGRES'!$N$303:$N$563,'CAJA TIGRES'!$H$303:$H$563,"SALIDA",'CAJA TIGRES'!$J$303:$J$563,$B42),0)</f>
        <v>0</v>
      </c>
      <c r="X42" s="62">
        <f>IFERROR(SUMIFS(RESERVA!$N$3:$N$10,RESERVA!$H$3:$H$10,"SALIDA",RESERVA!$J$3:$J$10,$B42),0)</f>
        <v>0</v>
      </c>
      <c r="Y42" s="96">
        <f t="shared" si="6"/>
        <v>0</v>
      </c>
      <c r="Z42" s="96">
        <f>Y42+'FEB25'!Z42</f>
        <v>73016</v>
      </c>
    </row>
    <row r="43" spans="1:26" x14ac:dyDescent="0.3">
      <c r="A43" s="92"/>
      <c r="B43" s="61" t="s">
        <v>214</v>
      </c>
      <c r="C43" s="62">
        <f>IFERROR(SUMIFS('MGZ121'!$N$313:$N$417,'MGZ121'!H$313:H$417,"SALIDA",'MGZ121'!$J$313:$J$417,$B43),0)</f>
        <v>0</v>
      </c>
      <c r="D43" s="62">
        <f>IFERROR(SUMIFS('MGZ BBVA'!$N$190:$N$302,'MGZ BBVA'!$H$190:$H$302,"SALIDA",'MGZ BBVA'!$J$190:$J$302,$B43),0)</f>
        <v>0</v>
      </c>
      <c r="E43" s="62">
        <f>IFERROR(SUMIFS('MGZ DOLARES'!$N$2:$N$2,'MGZ DOLARES'!$F$2:$F$2,"SALIDA",'MGZ DOLARES'!$J$2:$J$2,$B43),0)</f>
        <v>0</v>
      </c>
      <c r="F43" s="62">
        <f>IFERROR(SUMIFS('MGZ BAJIO'!$N$7:$N$8,'MGZ BAJIO'!$H$7:$H$8,"SALIDA",'MGZ BAJIO'!$J$7:$J$8,$B43),0)</f>
        <v>0</v>
      </c>
      <c r="G43" s="62">
        <f>IFERROR(SUMIFS('VICTOR BANAMEX'!$N$107:$N$161,'VICTOR BANAMEX'!$H$107:$H$161,"SALIDA",'VICTOR BANAMEX'!$J$107:$J$161,$B43),0)</f>
        <v>0</v>
      </c>
      <c r="H43" s="62">
        <f>IFERROR(SUMIFS('VICTOR BANORTE'!$N$29:$N$38,'VICTOR BANORTE'!$H$29:$H$38,"SALIDA",'VICTOR BANORTE'!$J$29:$J$38,$B43),0)</f>
        <v>0</v>
      </c>
      <c r="I43" s="62">
        <f>IFERROR(SUMIFS(RODRIGO!$N$2:$N$2,RODRIGO!$H$2:$H$2,"SALIDA",RODRIGO!$J$2:$J$2,$B43),0)</f>
        <v>0</v>
      </c>
      <c r="J43" s="62">
        <f>IFERROR(SUMIFS(MOY!$N$22:$N$25,MOY!$F$22:$F$25,"SALIDA",MOY!$J$22:$J$25,$B43),0)</f>
        <v>0</v>
      </c>
      <c r="K43" s="62">
        <f>IFERROR(SUMIFS('NORMA RUTH'!$N$17:$N$22,'NORMA RUTH'!$H$17:$H$22,"SALIDA",'NORMA RUTH'!$J$17:$J$22,$B43),0)</f>
        <v>0</v>
      </c>
      <c r="L43" s="62">
        <f>IFERROR(SUMIFS(VALERIA!$N$14:$N$18,VALERIA!$F$14:$F$18,"SALIDA",VALERIA!$J$14:$J$18,$B43),0)</f>
        <v>0</v>
      </c>
      <c r="M43" s="62">
        <f>IFERROR(SUMIFS('MANUEL BANAMEX'!$N$30:$N$38,'MANUEL BANAMEX'!$H$30:$H$38,"SALIDA",'MANUEL BANAMEX'!$J$30:$J$38,$B43),0)</f>
        <v>0</v>
      </c>
      <c r="N43" s="62">
        <f>IFERROR(SUMIFS(ROBERTO!$N$2:$N$2,ROBERTO!$H$2:$H$2,"SALIDA",ROBERTO!$J$2:$J$2,$B43),0)</f>
        <v>0</v>
      </c>
      <c r="O43" s="62">
        <f>IFERROR(SUMIFS(JUAN!$N$20:$N$30,JUAN!$H$20:$H$30,"SALIDA",JUAN!$J$20:$J$30,$B43),0)</f>
        <v>0</v>
      </c>
      <c r="P43" s="62">
        <f>IFERROR(SUMIFS('NORMA SANCHEZ'!$N$19:$N$29,'NORMA SANCHEZ'!$H$19:$H$29,"SALIDA",'NORMA SANCHEZ'!$J$19:$J$29,$B43),0)</f>
        <v>0</v>
      </c>
      <c r="Q43" s="62">
        <f>IFERROR(SUMIFS('JOSE CARLOS'!$N$24:$N$33,'JOSE CARLOS'!$H$24:$H$33,"SALIDA",'JOSE CARLOS'!$J$24:$J$33,$B43),0)</f>
        <v>0</v>
      </c>
      <c r="R43" s="62">
        <f>IFERROR(SUMIFS('LUIS ENRIQUE '!$N$30:$N$37,'LUIS ENRIQUE '!$H$30:$H$37,"SALIDA",'LUIS ENRIQUE '!$J$30:$J$37,$B43),0)</f>
        <v>0</v>
      </c>
      <c r="S43" s="62">
        <f>IFERROR(SUMIFS(CESARIA!$N$19:$N$30,CESARIA!$H$19:$H$30,"SALIDA",CESARIA!$J$19:$J$30,$B43),0)</f>
        <v>0</v>
      </c>
      <c r="T43" s="62">
        <f>IFERROR(SUMIFS(ALAN!$N$26:$N$27,ALAN!$H$26:$H$27,"SALIDA",ALAN!$J$26:$J$27,$B43),0)</f>
        <v>0</v>
      </c>
      <c r="U43" s="62">
        <f>IFERROR(SUMIFS(ELVIA!$N$13:$N$32,ELVIA!$H$13:$H$32,"SALIDA",ELVIA!$J$13:$J$32,$B43),0)</f>
        <v>0</v>
      </c>
      <c r="V43" s="146">
        <f>IFERROR(SUMIFS(CAJA!$N$1166:$N$1992,CAJA!$H$1166:$H$1992,"SALIDA",CAJA!$J$1166:$J$1992,$B43),0)</f>
        <v>4520</v>
      </c>
      <c r="W43" s="62">
        <f>IFERROR(SUMIFS('CAJA TIGRES'!$N$303:$N$563,'CAJA TIGRES'!$H$303:$H$563,"SALIDA",'CAJA TIGRES'!$J$303:$J$563,$B43),0)</f>
        <v>1250</v>
      </c>
      <c r="X43" s="62">
        <f>IFERROR(SUMIFS(RESERVA!$N$3:$N$10,RESERVA!$H$3:$H$10,"SALIDA",RESERVA!$J$3:$J$10,$B43),0)</f>
        <v>0</v>
      </c>
      <c r="Y43" s="96">
        <f t="shared" si="6"/>
        <v>5770</v>
      </c>
      <c r="Z43" s="96">
        <f>Y43+'FEB25'!Z43</f>
        <v>17890</v>
      </c>
    </row>
    <row r="44" spans="1:26" x14ac:dyDescent="0.3">
      <c r="A44" s="92"/>
      <c r="B44" s="61" t="s">
        <v>215</v>
      </c>
      <c r="C44" s="62">
        <f>IFERROR(SUMIFS('MGZ121'!$N$313:$N$417,'MGZ121'!H$313:H$417,"SALIDA",'MGZ121'!$J$313:$J$417,$B44),0)</f>
        <v>0</v>
      </c>
      <c r="D44" s="62">
        <f>IFERROR(SUMIFS('MGZ BBVA'!$N$190:$N$302,'MGZ BBVA'!$H$190:$H$302,"SALIDA",'MGZ BBVA'!$J$190:$J$302,$B44),0)</f>
        <v>0</v>
      </c>
      <c r="E44" s="62">
        <f>IFERROR(SUMIFS('MGZ DOLARES'!$N$2:$N$2,'MGZ DOLARES'!$F$2:$F$2,"SALIDA",'MGZ DOLARES'!$J$2:$J$2,$B44),0)</f>
        <v>0</v>
      </c>
      <c r="F44" s="62">
        <f>IFERROR(SUMIFS('MGZ BAJIO'!$N$7:$N$8,'MGZ BAJIO'!$H$7:$H$8,"SALIDA",'MGZ BAJIO'!$J$7:$J$8,$B44),0)</f>
        <v>0</v>
      </c>
      <c r="G44" s="62">
        <f>IFERROR(SUMIFS('VICTOR BANAMEX'!$N$107:$N$161,'VICTOR BANAMEX'!$H$107:$H$161,"SALIDA",'VICTOR BANAMEX'!$J$107:$J$161,$B44),0)</f>
        <v>0</v>
      </c>
      <c r="H44" s="62">
        <f>IFERROR(SUMIFS('VICTOR BANORTE'!$N$29:$N$38,'VICTOR BANORTE'!$H$29:$H$38,"SALIDA",'VICTOR BANORTE'!$J$29:$J$38,$B44),0)</f>
        <v>0</v>
      </c>
      <c r="I44" s="62">
        <f>IFERROR(SUMIFS(RODRIGO!$N$2:$N$2,RODRIGO!$H$2:$H$2,"SALIDA",RODRIGO!$J$2:$J$2,$B44),0)</f>
        <v>0</v>
      </c>
      <c r="J44" s="62">
        <f>IFERROR(SUMIFS(MOY!$N$22:$N$25,MOY!$F$22:$F$25,"SALIDA",MOY!$J$22:$J$25,$B44),0)</f>
        <v>0</v>
      </c>
      <c r="K44" s="62">
        <f>IFERROR(SUMIFS('NORMA RUTH'!$N$17:$N$22,'NORMA RUTH'!$H$17:$H$22,"SALIDA",'NORMA RUTH'!$J$17:$J$22,$B44),0)</f>
        <v>0</v>
      </c>
      <c r="L44" s="62">
        <f>IFERROR(SUMIFS(VALERIA!$N$14:$N$18,VALERIA!$F$14:$F$18,"SALIDA",VALERIA!$J$14:$J$18,$B44),0)</f>
        <v>0</v>
      </c>
      <c r="M44" s="62">
        <f>IFERROR(SUMIFS('MANUEL BANAMEX'!$N$30:$N$38,'MANUEL BANAMEX'!$H$30:$H$38,"SALIDA",'MANUEL BANAMEX'!$J$30:$J$38,$B44),0)</f>
        <v>0</v>
      </c>
      <c r="N44" s="62">
        <f>IFERROR(SUMIFS(ROBERTO!$N$2:$N$2,ROBERTO!$H$2:$H$2,"SALIDA",ROBERTO!$J$2:$J$2,$B44),0)</f>
        <v>0</v>
      </c>
      <c r="O44" s="62">
        <f>IFERROR(SUMIFS(JUAN!$N$20:$N$30,JUAN!$H$20:$H$30,"SALIDA",JUAN!$J$20:$J$30,$B44),0)</f>
        <v>0</v>
      </c>
      <c r="P44" s="62">
        <f>IFERROR(SUMIFS('NORMA SANCHEZ'!$N$19:$N$29,'NORMA SANCHEZ'!$H$19:$H$29,"SALIDA",'NORMA SANCHEZ'!$J$19:$J$29,$B44),0)</f>
        <v>0</v>
      </c>
      <c r="Q44" s="62">
        <f>IFERROR(SUMIFS('JOSE CARLOS'!$N$24:$N$33,'JOSE CARLOS'!$H$24:$H$33,"SALIDA",'JOSE CARLOS'!$J$24:$J$33,$B44),0)</f>
        <v>0</v>
      </c>
      <c r="R44" s="62">
        <f>IFERROR(SUMIFS('LUIS ENRIQUE '!$N$30:$N$37,'LUIS ENRIQUE '!$H$30:$H$37,"SALIDA",'LUIS ENRIQUE '!$J$30:$J$37,$B44),0)</f>
        <v>0</v>
      </c>
      <c r="S44" s="62">
        <f>IFERROR(SUMIFS(CESARIA!$N$19:$N$30,CESARIA!$H$19:$H$30,"SALIDA",CESARIA!$J$19:$J$30,$B44),0)</f>
        <v>0</v>
      </c>
      <c r="T44" s="62">
        <f>IFERROR(SUMIFS(ALAN!$N$26:$N$27,ALAN!$H$26:$H$27,"SALIDA",ALAN!$J$26:$J$27,$B44),0)</f>
        <v>0</v>
      </c>
      <c r="U44" s="62">
        <f>IFERROR(SUMIFS(ELVIA!$N$13:$N$32,ELVIA!$H$13:$H$32,"SALIDA",ELVIA!$J$13:$J$32,$B44),0)</f>
        <v>0</v>
      </c>
      <c r="V44" s="146">
        <f>IFERROR(SUMIFS(CAJA!$N$1166:$N$1992,CAJA!$H$1166:$H$1992,"SALIDA",CAJA!$J$1166:$J$1992,$B44),0)</f>
        <v>0</v>
      </c>
      <c r="W44" s="62">
        <f>IFERROR(SUMIFS('CAJA TIGRES'!$N$303:$N$563,'CAJA TIGRES'!$H$303:$H$563,"SALIDA",'CAJA TIGRES'!$J$303:$J$563,$B44),0)</f>
        <v>0</v>
      </c>
      <c r="X44" s="62">
        <f>IFERROR(SUMIFS(RESERVA!$N$3:$N$10,RESERVA!$H$3:$H$10,"SALIDA",RESERVA!$J$3:$J$10,$B44),0)</f>
        <v>0</v>
      </c>
      <c r="Y44" s="96">
        <f t="shared" si="6"/>
        <v>0</v>
      </c>
      <c r="Z44" s="96">
        <f>Y44+'FEB25'!Z44</f>
        <v>0</v>
      </c>
    </row>
    <row r="45" spans="1:26" x14ac:dyDescent="0.3">
      <c r="A45" s="92"/>
      <c r="B45" s="61" t="s">
        <v>216</v>
      </c>
      <c r="C45" s="62">
        <f>IFERROR(SUMIFS('MGZ121'!$N$313:$N$417,'MGZ121'!H$313:H$417,"SALIDA",'MGZ121'!$J$313:$J$417,$B45),0)</f>
        <v>0</v>
      </c>
      <c r="D45" s="62">
        <f>IFERROR(SUMIFS('MGZ BBVA'!$N$190:$N$302,'MGZ BBVA'!$H$190:$H$302,"SALIDA",'MGZ BBVA'!$J$190:$J$302,$B45),0)</f>
        <v>0</v>
      </c>
      <c r="E45" s="62">
        <f>IFERROR(SUMIFS('MGZ DOLARES'!$N$2:$N$2,'MGZ DOLARES'!$F$2:$F$2,"SALIDA",'MGZ DOLARES'!$J$2:$J$2,$B45),0)</f>
        <v>0</v>
      </c>
      <c r="F45" s="62">
        <f>IFERROR(SUMIFS('MGZ BAJIO'!$N$7:$N$8,'MGZ BAJIO'!$H$7:$H$8,"SALIDA",'MGZ BAJIO'!$J$7:$J$8,$B45),0)</f>
        <v>0</v>
      </c>
      <c r="G45" s="62">
        <f>IFERROR(SUMIFS('VICTOR BANAMEX'!$N$107:$N$161,'VICTOR BANAMEX'!$H$107:$H$161,"SALIDA",'VICTOR BANAMEX'!$J$107:$J$161,$B45),0)</f>
        <v>0</v>
      </c>
      <c r="H45" s="62">
        <f>IFERROR(SUMIFS('VICTOR BANORTE'!$N$29:$N$38,'VICTOR BANORTE'!$H$29:$H$38,"SALIDA",'VICTOR BANORTE'!$J$29:$J$38,$B45),0)</f>
        <v>0</v>
      </c>
      <c r="I45" s="62">
        <f>IFERROR(SUMIFS(RODRIGO!$N$2:$N$2,RODRIGO!$H$2:$H$2,"SALIDA",RODRIGO!$J$2:$J$2,$B45),0)</f>
        <v>0</v>
      </c>
      <c r="J45" s="62">
        <f>IFERROR(SUMIFS(MOY!$N$22:$N$25,MOY!$F$22:$F$25,"SALIDA",MOY!$J$22:$J$25,$B45),0)</f>
        <v>0</v>
      </c>
      <c r="K45" s="62">
        <f>IFERROR(SUMIFS('NORMA RUTH'!$N$17:$N$22,'NORMA RUTH'!$H$17:$H$22,"SALIDA",'NORMA RUTH'!$J$17:$J$22,$B45),0)</f>
        <v>0</v>
      </c>
      <c r="L45" s="62">
        <f>IFERROR(SUMIFS(VALERIA!$N$14:$N$18,VALERIA!$F$14:$F$18,"SALIDA",VALERIA!$J$14:$J$18,$B45),0)</f>
        <v>0</v>
      </c>
      <c r="M45" s="62">
        <f>IFERROR(SUMIFS('MANUEL BANAMEX'!$N$30:$N$38,'MANUEL BANAMEX'!$H$30:$H$38,"SALIDA",'MANUEL BANAMEX'!$J$30:$J$38,$B45),0)</f>
        <v>0</v>
      </c>
      <c r="N45" s="62">
        <f>IFERROR(SUMIFS(ROBERTO!$N$2:$N$2,ROBERTO!$H$2:$H$2,"SALIDA",ROBERTO!$J$2:$J$2,$B45),0)</f>
        <v>0</v>
      </c>
      <c r="O45" s="62">
        <f>IFERROR(SUMIFS(JUAN!$N$20:$N$30,JUAN!$H$20:$H$30,"SALIDA",JUAN!$J$20:$J$30,$B45),0)</f>
        <v>0</v>
      </c>
      <c r="P45" s="62">
        <f>IFERROR(SUMIFS('NORMA SANCHEZ'!$N$19:$N$29,'NORMA SANCHEZ'!$H$19:$H$29,"SALIDA",'NORMA SANCHEZ'!$J$19:$J$29,$B45),0)</f>
        <v>0</v>
      </c>
      <c r="Q45" s="62">
        <f>IFERROR(SUMIFS('JOSE CARLOS'!$N$24:$N$33,'JOSE CARLOS'!$H$24:$H$33,"SALIDA",'JOSE CARLOS'!$J$24:$J$33,$B45),0)</f>
        <v>0</v>
      </c>
      <c r="R45" s="62">
        <f>IFERROR(SUMIFS('LUIS ENRIQUE '!$N$30:$N$37,'LUIS ENRIQUE '!$H$30:$H$37,"SALIDA",'LUIS ENRIQUE '!$J$30:$J$37,$B45),0)</f>
        <v>0</v>
      </c>
      <c r="S45" s="62">
        <f>IFERROR(SUMIFS(CESARIA!$N$19:$N$30,CESARIA!$H$19:$H$30,"SALIDA",CESARIA!$J$19:$J$30,$B45),0)</f>
        <v>0</v>
      </c>
      <c r="T45" s="62">
        <f>IFERROR(SUMIFS(ALAN!$N$26:$N$27,ALAN!$H$26:$H$27,"SALIDA",ALAN!$J$26:$J$27,$B45),0)</f>
        <v>0</v>
      </c>
      <c r="U45" s="62">
        <f>IFERROR(SUMIFS(ELVIA!$N$13:$N$32,ELVIA!$H$13:$H$32,"SALIDA",ELVIA!$J$13:$J$32,$B45),0)</f>
        <v>0</v>
      </c>
      <c r="V45" s="146">
        <f>IFERROR(SUMIFS(CAJA!$N$1166:$N$1992,CAJA!$H$1166:$H$1992,"SALIDA",CAJA!$J$1166:$J$1992,$B45),0)</f>
        <v>2000</v>
      </c>
      <c r="W45" s="62">
        <f>IFERROR(SUMIFS('CAJA TIGRES'!$N$303:$N$563,'CAJA TIGRES'!$H$303:$H$563,"SALIDA",'CAJA TIGRES'!$J$303:$J$563,$B45),0)</f>
        <v>2000</v>
      </c>
      <c r="X45" s="62">
        <f>IFERROR(SUMIFS(RESERVA!$N$3:$N$10,RESERVA!$H$3:$H$10,"SALIDA",RESERVA!$J$3:$J$10,$B45),0)</f>
        <v>0</v>
      </c>
      <c r="Y45" s="96">
        <f t="shared" si="6"/>
        <v>4000</v>
      </c>
      <c r="Z45" s="96">
        <f>Y45+'FEB25'!Z45</f>
        <v>14000</v>
      </c>
    </row>
    <row r="46" spans="1:26" x14ac:dyDescent="0.3">
      <c r="A46" s="92"/>
      <c r="B46" s="61" t="s">
        <v>217</v>
      </c>
      <c r="C46" s="62">
        <f>IFERROR(SUMIFS('MGZ121'!$N$313:$N$417,'MGZ121'!H$313:H$417,"SALIDA",'MGZ121'!$J$313:$J$417,$B46),0)</f>
        <v>0</v>
      </c>
      <c r="D46" s="62">
        <f>IFERROR(SUMIFS('MGZ BBVA'!$N$190:$N$302,'MGZ BBVA'!$H$190:$H$302,"SALIDA",'MGZ BBVA'!$J$190:$J$302,$B46),0)</f>
        <v>0</v>
      </c>
      <c r="E46" s="62">
        <f>IFERROR(SUMIFS('MGZ DOLARES'!$N$2:$N$2,'MGZ DOLARES'!$F$2:$F$2,"SALIDA",'MGZ DOLARES'!$J$2:$J$2,$B46),0)</f>
        <v>0</v>
      </c>
      <c r="F46" s="62">
        <f>IFERROR(SUMIFS('MGZ BAJIO'!$N$7:$N$8,'MGZ BAJIO'!$H$7:$H$8,"SALIDA",'MGZ BAJIO'!$J$7:$J$8,$B46),0)</f>
        <v>0</v>
      </c>
      <c r="G46" s="62">
        <f>IFERROR(SUMIFS('VICTOR BANAMEX'!$N$107:$N$161,'VICTOR BANAMEX'!$H$107:$H$161,"SALIDA",'VICTOR BANAMEX'!$J$107:$J$161,$B46),0)</f>
        <v>0</v>
      </c>
      <c r="H46" s="62">
        <f>IFERROR(SUMIFS('VICTOR BANORTE'!$N$29:$N$38,'VICTOR BANORTE'!$H$29:$H$38,"SALIDA",'VICTOR BANORTE'!$J$29:$J$38,$B46),0)</f>
        <v>0</v>
      </c>
      <c r="I46" s="62">
        <f>IFERROR(SUMIFS(RODRIGO!$N$2:$N$2,RODRIGO!$H$2:$H$2,"SALIDA",RODRIGO!$J$2:$J$2,$B46),0)</f>
        <v>0</v>
      </c>
      <c r="J46" s="62">
        <f>IFERROR(SUMIFS(MOY!$N$22:$N$25,MOY!$F$22:$F$25,"SALIDA",MOY!$J$22:$J$25,$B46),0)</f>
        <v>0</v>
      </c>
      <c r="K46" s="62">
        <f>IFERROR(SUMIFS('NORMA RUTH'!$N$17:$N$22,'NORMA RUTH'!$H$17:$H$22,"SALIDA",'NORMA RUTH'!$J$17:$J$22,$B46),0)</f>
        <v>0</v>
      </c>
      <c r="L46" s="62">
        <f>IFERROR(SUMIFS(VALERIA!$N$14:$N$18,VALERIA!$F$14:$F$18,"SALIDA",VALERIA!$J$14:$J$18,$B46),0)</f>
        <v>0</v>
      </c>
      <c r="M46" s="62">
        <f>IFERROR(SUMIFS('MANUEL BANAMEX'!$N$30:$N$38,'MANUEL BANAMEX'!$H$30:$H$38,"SALIDA",'MANUEL BANAMEX'!$J$30:$J$38,$B46),0)</f>
        <v>0</v>
      </c>
      <c r="N46" s="62">
        <f>IFERROR(SUMIFS(ROBERTO!$N$2:$N$2,ROBERTO!$H$2:$H$2,"SALIDA",ROBERTO!$J$2:$J$2,$B46),0)</f>
        <v>0</v>
      </c>
      <c r="O46" s="62">
        <f>IFERROR(SUMIFS(JUAN!$N$20:$N$30,JUAN!$H$20:$H$30,"SALIDA",JUAN!$J$20:$J$30,$B46),0)</f>
        <v>0</v>
      </c>
      <c r="P46" s="62">
        <f>IFERROR(SUMIFS('NORMA SANCHEZ'!$N$19:$N$29,'NORMA SANCHEZ'!$H$19:$H$29,"SALIDA",'NORMA SANCHEZ'!$J$19:$J$29,$B46),0)</f>
        <v>0</v>
      </c>
      <c r="Q46" s="62">
        <f>IFERROR(SUMIFS('JOSE CARLOS'!$N$24:$N$33,'JOSE CARLOS'!$H$24:$H$33,"SALIDA",'JOSE CARLOS'!$J$24:$J$33,$B46),0)</f>
        <v>0</v>
      </c>
      <c r="R46" s="62">
        <f>IFERROR(SUMIFS('LUIS ENRIQUE '!$N$30:$N$37,'LUIS ENRIQUE '!$H$30:$H$37,"SALIDA",'LUIS ENRIQUE '!$J$30:$J$37,$B46),0)</f>
        <v>0</v>
      </c>
      <c r="S46" s="62">
        <f>IFERROR(SUMIFS(CESARIA!$N$19:$N$30,CESARIA!$H$19:$H$30,"SALIDA",CESARIA!$J$19:$J$30,$B46),0)</f>
        <v>0</v>
      </c>
      <c r="T46" s="62">
        <f>IFERROR(SUMIFS(ALAN!$N$26:$N$27,ALAN!$H$26:$H$27,"SALIDA",ALAN!$J$26:$J$27,$B46),0)</f>
        <v>0</v>
      </c>
      <c r="U46" s="62">
        <f>IFERROR(SUMIFS(ELVIA!$N$13:$N$32,ELVIA!$H$13:$H$32,"SALIDA",ELVIA!$J$13:$J$32,$B46),0)</f>
        <v>0</v>
      </c>
      <c r="V46" s="146">
        <f>IFERROR(SUMIFS(CAJA!$N$1166:$N$1992,CAJA!$H$1166:$H$1992,"SALIDA",CAJA!$J$1166:$J$1992,$B46),0)</f>
        <v>0</v>
      </c>
      <c r="W46" s="62">
        <f>IFERROR(SUMIFS('CAJA TIGRES'!$N$303:$N$563,'CAJA TIGRES'!$H$303:$H$563,"SALIDA",'CAJA TIGRES'!$J$303:$J$563,$B46),0)</f>
        <v>0</v>
      </c>
      <c r="X46" s="62">
        <f>IFERROR(SUMIFS(RESERVA!$N$3:$N$10,RESERVA!$H$3:$H$10,"SALIDA",RESERVA!$J$3:$J$10,$B46),0)</f>
        <v>0</v>
      </c>
      <c r="Y46" s="96">
        <f t="shared" si="6"/>
        <v>0</v>
      </c>
      <c r="Z46" s="96">
        <f>Y46+'FEB25'!Z46</f>
        <v>0</v>
      </c>
    </row>
    <row r="47" spans="1:26" x14ac:dyDescent="0.3">
      <c r="A47" s="92"/>
      <c r="B47" s="61" t="s">
        <v>219</v>
      </c>
      <c r="C47" s="62">
        <f>IFERROR(SUMIFS('MGZ121'!$N$313:$N$417,'MGZ121'!H$313:H$417,"SALIDA",'MGZ121'!$J$313:$J$417,$B47),0)</f>
        <v>0</v>
      </c>
      <c r="D47" s="62">
        <f>IFERROR(SUMIFS('MGZ BBVA'!$N$190:$N$302,'MGZ BBVA'!$H$190:$H$302,"SALIDA",'MGZ BBVA'!$J$190:$J$302,$B47),0)</f>
        <v>0</v>
      </c>
      <c r="E47" s="62">
        <f>IFERROR(SUMIFS('MGZ DOLARES'!$N$2:$N$2,'MGZ DOLARES'!$F$2:$F$2,"SALIDA",'MGZ DOLARES'!$J$2:$J$2,$B47),0)</f>
        <v>0</v>
      </c>
      <c r="F47" s="62">
        <f>IFERROR(SUMIFS('MGZ BAJIO'!$N$7:$N$8,'MGZ BAJIO'!$H$7:$H$8,"SALIDA",'MGZ BAJIO'!$J$7:$J$8,$B47),0)</f>
        <v>0</v>
      </c>
      <c r="G47" s="62">
        <f>IFERROR(SUMIFS('VICTOR BANAMEX'!$N$107:$N$161,'VICTOR BANAMEX'!$H$107:$H$161,"SALIDA",'VICTOR BANAMEX'!$J$107:$J$161,$B47),0)</f>
        <v>0</v>
      </c>
      <c r="H47" s="62">
        <f>IFERROR(SUMIFS('VICTOR BANORTE'!$N$29:$N$38,'VICTOR BANORTE'!$H$29:$H$38,"SALIDA",'VICTOR BANORTE'!$J$29:$J$38,$B47),0)</f>
        <v>0</v>
      </c>
      <c r="I47" s="62">
        <f>IFERROR(SUMIFS(RODRIGO!$N$2:$N$2,RODRIGO!$H$2:$H$2,"SALIDA",RODRIGO!$J$2:$J$2,$B47),0)</f>
        <v>0</v>
      </c>
      <c r="J47" s="62">
        <f>IFERROR(SUMIFS(MOY!$N$22:$N$25,MOY!$F$22:$F$25,"SALIDA",MOY!$J$22:$J$25,$B47),0)</f>
        <v>0</v>
      </c>
      <c r="K47" s="62">
        <f>IFERROR(SUMIFS('NORMA RUTH'!$N$17:$N$22,'NORMA RUTH'!$H$17:$H$22,"SALIDA",'NORMA RUTH'!$J$17:$J$22,$B47),0)</f>
        <v>0</v>
      </c>
      <c r="L47" s="62">
        <f>IFERROR(SUMIFS(VALERIA!$N$14:$N$18,VALERIA!$F$14:$F$18,"SALIDA",VALERIA!$J$14:$J$18,$B47),0)</f>
        <v>0</v>
      </c>
      <c r="M47" s="62">
        <f>IFERROR(SUMIFS('MANUEL BANAMEX'!$N$30:$N$38,'MANUEL BANAMEX'!$H$30:$H$38,"SALIDA",'MANUEL BANAMEX'!$J$30:$J$38,$B47),0)</f>
        <v>0</v>
      </c>
      <c r="N47" s="62">
        <f>IFERROR(SUMIFS(ROBERTO!$N$2:$N$2,ROBERTO!$H$2:$H$2,"SALIDA",ROBERTO!$J$2:$J$2,$B47),0)</f>
        <v>0</v>
      </c>
      <c r="O47" s="62">
        <f>IFERROR(SUMIFS(JUAN!$N$20:$N$30,JUAN!$H$20:$H$30,"SALIDA",JUAN!$J$20:$J$30,$B47),0)</f>
        <v>0</v>
      </c>
      <c r="P47" s="62">
        <f>IFERROR(SUMIFS('NORMA SANCHEZ'!$N$19:$N$29,'NORMA SANCHEZ'!$H$19:$H$29,"SALIDA",'NORMA SANCHEZ'!$J$19:$J$29,$B47),0)</f>
        <v>0</v>
      </c>
      <c r="Q47" s="62">
        <f>IFERROR(SUMIFS('JOSE CARLOS'!$N$24:$N$33,'JOSE CARLOS'!$H$24:$H$33,"SALIDA",'JOSE CARLOS'!$J$24:$J$33,$B47),0)</f>
        <v>0</v>
      </c>
      <c r="R47" s="62">
        <f>IFERROR(SUMIFS('LUIS ENRIQUE '!$N$30:$N$37,'LUIS ENRIQUE '!$H$30:$H$37,"SALIDA",'LUIS ENRIQUE '!$J$30:$J$37,$B47),0)</f>
        <v>0</v>
      </c>
      <c r="S47" s="62">
        <f>IFERROR(SUMIFS(CESARIA!$N$19:$N$30,CESARIA!$H$19:$H$30,"SALIDA",CESARIA!$J$19:$J$30,$B47),0)</f>
        <v>0</v>
      </c>
      <c r="T47" s="62">
        <f>IFERROR(SUMIFS(ALAN!$N$26:$N$27,ALAN!$H$26:$H$27,"SALIDA",ALAN!$J$26:$J$27,$B47),0)</f>
        <v>0</v>
      </c>
      <c r="U47" s="62">
        <f>IFERROR(SUMIFS(ELVIA!$N$13:$N$32,ELVIA!$H$13:$H$32,"SALIDA",ELVIA!$J$13:$J$32,$B47),0)</f>
        <v>0</v>
      </c>
      <c r="V47" s="146">
        <f>IFERROR(SUMIFS(CAJA!$N$1166:$N$1992,CAJA!$H$1166:$H$1992,"SALIDA",CAJA!$J$1166:$J$1992,$B47),0)</f>
        <v>9953.5</v>
      </c>
      <c r="W47" s="62">
        <f>IFERROR(SUMIFS('CAJA TIGRES'!$N$303:$N$563,'CAJA TIGRES'!$H$303:$H$563,"SALIDA",'CAJA TIGRES'!$J$303:$J$563,$B47),0)</f>
        <v>0</v>
      </c>
      <c r="X47" s="62">
        <f>IFERROR(SUMIFS(RESERVA!$N$3:$N$10,RESERVA!$H$3:$H$10,"SALIDA",RESERVA!$J$3:$J$10,$B47),0)</f>
        <v>0</v>
      </c>
      <c r="Y47" s="96">
        <f t="shared" si="6"/>
        <v>9953.5</v>
      </c>
      <c r="Z47" s="96">
        <f>Y47+'FEB25'!Z47</f>
        <v>64156.5</v>
      </c>
    </row>
    <row r="48" spans="1:26" x14ac:dyDescent="0.3">
      <c r="A48" s="92"/>
      <c r="B48" s="61" t="s">
        <v>250</v>
      </c>
      <c r="C48" s="62">
        <f>IFERROR(SUMIFS('MGZ121'!$N$313:$N$417,'MGZ121'!H$313:H$417,"SALIDA",'MGZ121'!$J$313:$J$417,$B48),0)</f>
        <v>0</v>
      </c>
      <c r="D48" s="62">
        <f>IFERROR(SUMIFS('MGZ BBVA'!$N$190:$N$302,'MGZ BBVA'!$H$190:$H$302,"SALIDA",'MGZ BBVA'!$J$190:$J$302,$B48),0)</f>
        <v>0</v>
      </c>
      <c r="E48" s="62">
        <f>IFERROR(SUMIFS('MGZ DOLARES'!$N$2:$N$2,'MGZ DOLARES'!$F$2:$F$2,"SALIDA",'MGZ DOLARES'!$J$2:$J$2,$B48),0)</f>
        <v>0</v>
      </c>
      <c r="F48" s="62">
        <f>IFERROR(SUMIFS('MGZ BAJIO'!$N$7:$N$8,'MGZ BAJIO'!$H$7:$H$8,"SALIDA",'MGZ BAJIO'!$J$7:$J$8,$B48),0)</f>
        <v>0</v>
      </c>
      <c r="G48" s="62">
        <f>IFERROR(SUMIFS('VICTOR BANAMEX'!$N$107:$N$161,'VICTOR BANAMEX'!$H$107:$H$161,"SALIDA",'VICTOR BANAMEX'!$J$107:$J$161,$B48),0)</f>
        <v>0</v>
      </c>
      <c r="H48" s="62">
        <f>IFERROR(SUMIFS('VICTOR BANORTE'!$N$29:$N$38,'VICTOR BANORTE'!$H$29:$H$38,"SALIDA",'VICTOR BANORTE'!$J$29:$J$38,$B48),0)</f>
        <v>0</v>
      </c>
      <c r="I48" s="62">
        <f>IFERROR(SUMIFS(RODRIGO!$N$2:$N$2,RODRIGO!$H$2:$H$2,"SALIDA",RODRIGO!$J$2:$J$2,$B48),0)</f>
        <v>0</v>
      </c>
      <c r="J48" s="62">
        <f>IFERROR(SUMIFS(MOY!$N$22:$N$25,MOY!$F$22:$F$25,"SALIDA",MOY!$J$22:$J$25,$B48),0)</f>
        <v>0</v>
      </c>
      <c r="K48" s="62">
        <f>IFERROR(SUMIFS('NORMA RUTH'!$N$17:$N$22,'NORMA RUTH'!$H$17:$H$22,"SALIDA",'NORMA RUTH'!$J$17:$J$22,$B48),0)</f>
        <v>0</v>
      </c>
      <c r="L48" s="62">
        <f>IFERROR(SUMIFS(VALERIA!$N$14:$N$18,VALERIA!$F$14:$F$18,"SALIDA",VALERIA!$J$14:$J$18,$B48),0)</f>
        <v>0</v>
      </c>
      <c r="M48" s="62">
        <f>IFERROR(SUMIFS('MANUEL BANAMEX'!$N$30:$N$38,'MANUEL BANAMEX'!$H$30:$H$38,"SALIDA",'MANUEL BANAMEX'!$J$30:$J$38,$B48),0)</f>
        <v>0</v>
      </c>
      <c r="N48" s="62">
        <f>IFERROR(SUMIFS(ROBERTO!$N$2:$N$2,ROBERTO!$H$2:$H$2,"SALIDA",ROBERTO!$J$2:$J$2,$B48),0)</f>
        <v>0</v>
      </c>
      <c r="O48" s="62">
        <f>IFERROR(SUMIFS(JUAN!$N$20:$N$30,JUAN!$H$20:$H$30,"SALIDA",JUAN!$J$20:$J$30,$B48),0)</f>
        <v>0</v>
      </c>
      <c r="P48" s="62">
        <f>IFERROR(SUMIFS('NORMA SANCHEZ'!$N$19:$N$29,'NORMA SANCHEZ'!$H$19:$H$29,"SALIDA",'NORMA SANCHEZ'!$J$19:$J$29,$B48),0)</f>
        <v>0</v>
      </c>
      <c r="Q48" s="62">
        <f>IFERROR(SUMIFS('JOSE CARLOS'!$N$24:$N$33,'JOSE CARLOS'!$H$24:$H$33,"SALIDA",'JOSE CARLOS'!$J$24:$J$33,$B48),0)</f>
        <v>0</v>
      </c>
      <c r="R48" s="62">
        <f>IFERROR(SUMIFS('LUIS ENRIQUE '!$N$30:$N$37,'LUIS ENRIQUE '!$H$30:$H$37,"SALIDA",'LUIS ENRIQUE '!$J$30:$J$37,$B48),0)</f>
        <v>0</v>
      </c>
      <c r="S48" s="62">
        <f>IFERROR(SUMIFS(CESARIA!$N$19:$N$30,CESARIA!$H$19:$H$30,"SALIDA",CESARIA!$J$19:$J$30,$B48),0)</f>
        <v>0</v>
      </c>
      <c r="T48" s="62">
        <f>IFERROR(SUMIFS(ALAN!$N$26:$N$27,ALAN!$H$26:$H$27,"SALIDA",ALAN!$J$26:$J$27,$B48),0)</f>
        <v>0</v>
      </c>
      <c r="U48" s="62">
        <f>IFERROR(SUMIFS(ELVIA!$N$13:$N$32,ELVIA!$H$13:$H$32,"SALIDA",ELVIA!$J$13:$J$32,$B48),0)</f>
        <v>0</v>
      </c>
      <c r="V48" s="146">
        <f>IFERROR(SUMIFS(CAJA!$N$1166:$N$1992,CAJA!$H$1166:$H$1992,"SALIDA",CAJA!$J$1166:$J$1992,$B48),0)</f>
        <v>0</v>
      </c>
      <c r="W48" s="62">
        <f>IFERROR(SUMIFS('CAJA TIGRES'!$N$303:$N$563,'CAJA TIGRES'!$H$303:$H$563,"SALIDA",'CAJA TIGRES'!$J$303:$J$563,$B48),0)</f>
        <v>0</v>
      </c>
      <c r="X48" s="62">
        <f>IFERROR(SUMIFS(RESERVA!$N$3:$N$10,RESERVA!$H$3:$H$10,"SALIDA",RESERVA!$J$3:$J$10,$B48),0)</f>
        <v>0</v>
      </c>
      <c r="Y48" s="96">
        <f t="shared" si="6"/>
        <v>0</v>
      </c>
      <c r="Z48" s="96">
        <f>Y48+'FEB25'!Z48</f>
        <v>0</v>
      </c>
    </row>
    <row r="49" spans="1:28" s="180" customFormat="1" x14ac:dyDescent="0.3">
      <c r="A49" s="180">
        <v>6</v>
      </c>
      <c r="B49" s="183" t="s">
        <v>56</v>
      </c>
      <c r="C49" s="135">
        <f>SUM(C50:C59)</f>
        <v>181972.03</v>
      </c>
      <c r="D49" s="135">
        <f t="shared" ref="D49:Z49" si="7">SUM(D50:D59)</f>
        <v>1000</v>
      </c>
      <c r="E49" s="135">
        <f t="shared" si="7"/>
        <v>0</v>
      </c>
      <c r="F49" s="135">
        <f t="shared" si="7"/>
        <v>0</v>
      </c>
      <c r="G49" s="135">
        <f t="shared" si="7"/>
        <v>69085.13</v>
      </c>
      <c r="H49" s="135">
        <f t="shared" si="7"/>
        <v>0</v>
      </c>
      <c r="I49" s="135">
        <f t="shared" si="7"/>
        <v>0</v>
      </c>
      <c r="J49" s="135">
        <f t="shared" si="7"/>
        <v>0</v>
      </c>
      <c r="K49" s="135">
        <f t="shared" si="7"/>
        <v>0</v>
      </c>
      <c r="L49" s="135">
        <f t="shared" si="7"/>
        <v>0</v>
      </c>
      <c r="M49" s="135">
        <f t="shared" si="7"/>
        <v>0</v>
      </c>
      <c r="N49" s="135">
        <f>SUM(N50:N59)</f>
        <v>0</v>
      </c>
      <c r="O49" s="135">
        <f t="shared" si="7"/>
        <v>3498.73</v>
      </c>
      <c r="P49" s="135">
        <f t="shared" si="7"/>
        <v>0</v>
      </c>
      <c r="Q49" s="135">
        <f t="shared" si="7"/>
        <v>0</v>
      </c>
      <c r="R49" s="135">
        <f t="shared" si="7"/>
        <v>0</v>
      </c>
      <c r="S49" s="135">
        <f t="shared" si="7"/>
        <v>3498.73</v>
      </c>
      <c r="T49" s="135">
        <f t="shared" si="7"/>
        <v>0</v>
      </c>
      <c r="U49" s="135">
        <f t="shared" si="7"/>
        <v>1032.4000000000001</v>
      </c>
      <c r="V49" s="135">
        <f t="shared" si="7"/>
        <v>68897.14</v>
      </c>
      <c r="W49" s="135">
        <f t="shared" si="7"/>
        <v>405</v>
      </c>
      <c r="X49" s="135">
        <f t="shared" si="7"/>
        <v>0</v>
      </c>
      <c r="Y49" s="135">
        <f t="shared" si="7"/>
        <v>329389.16000000003</v>
      </c>
      <c r="Z49" s="135">
        <f t="shared" si="7"/>
        <v>783084.51</v>
      </c>
    </row>
    <row r="50" spans="1:28" x14ac:dyDescent="0.3">
      <c r="A50">
        <v>6.1</v>
      </c>
      <c r="B50" s="60" t="s">
        <v>88</v>
      </c>
      <c r="C50" s="62">
        <f>IFERROR(SUMIFS('MGZ121'!$N$313:$N$417,'MGZ121'!H$313:H$417,"SALIDA",'MGZ121'!$J$313:$J$417,$B50),0)</f>
        <v>41760</v>
      </c>
      <c r="D50" s="62">
        <f>IFERROR(SUMIFS('MGZ BBVA'!$N$190:$N$302,'MGZ BBVA'!$H$190:$H$302,"SALIDA",'MGZ BBVA'!$J$190:$J$302,$B50),0)</f>
        <v>0</v>
      </c>
      <c r="E50" s="62">
        <f>IFERROR(SUMIFS('MGZ DOLARES'!$N$2:$N$2,'MGZ DOLARES'!$F$2:$F$2,"SALIDA",'MGZ DOLARES'!$J$2:$J$2,$B50),0)</f>
        <v>0</v>
      </c>
      <c r="F50" s="62">
        <f>IFERROR(SUMIFS('MGZ BAJIO'!$N$7:$N$8,'MGZ BAJIO'!$H$7:$H$8,"SALIDA",'MGZ BAJIO'!$J$7:$J$8,$B50),0)</f>
        <v>0</v>
      </c>
      <c r="G50" s="62">
        <f>IFERROR(SUMIFS('VICTOR BANAMEX'!$N$107:$N$161,'VICTOR BANAMEX'!$H$107:$H$161,"SALIDA",'VICTOR BANAMEX'!$J$107:$J$161,$B50),0)</f>
        <v>33060</v>
      </c>
      <c r="H50" s="62">
        <f>IFERROR(SUMIFS('VICTOR BANORTE'!$N$29:$N$38,'VICTOR BANORTE'!$H$29:$H$38,"SALIDA",'VICTOR BANORTE'!$J$29:$J$38,$B50),0)</f>
        <v>0</v>
      </c>
      <c r="I50" s="62">
        <f>IFERROR(SUMIFS(RODRIGO!$N$2:$N$2,RODRIGO!$H$2:$H$2,"SALIDA",RODRIGO!$J$2:$J$2,$B50),0)</f>
        <v>0</v>
      </c>
      <c r="J50" s="62">
        <f>IFERROR(SUMIFS(MOY!$N$22:$N$25,MOY!$F$22:$F$25,"SALIDA",MOY!$J$22:$J$25,$B50),0)</f>
        <v>0</v>
      </c>
      <c r="K50" s="62">
        <f>IFERROR(SUMIFS('NORMA RUTH'!$N$17:$N$22,'NORMA RUTH'!$H$17:$H$22,"SALIDA",'NORMA RUTH'!$J$17:$J$22,$B50),0)</f>
        <v>0</v>
      </c>
      <c r="L50" s="62">
        <f>IFERROR(SUMIFS(VALERIA!$N$14:$N$18,VALERIA!$F$14:$F$18,"SALIDA",VALERIA!$J$14:$J$18,$B50),0)</f>
        <v>0</v>
      </c>
      <c r="M50" s="62">
        <f>IFERROR(SUMIFS('MANUEL BANAMEX'!$N$30:$N$38,'MANUEL BANAMEX'!$H$30:$H$38,"SALIDA",'MANUEL BANAMEX'!$J$30:$J$38,$B50),0)</f>
        <v>0</v>
      </c>
      <c r="N50" s="62">
        <f>IFERROR(SUMIFS(ROBERTO!$N$2:$N$2,ROBERTO!$H$2:$H$2,"SALIDA",ROBERTO!$J$2:$J$2,$B50),0)</f>
        <v>0</v>
      </c>
      <c r="O50" s="62">
        <f>IFERROR(SUMIFS(JUAN!$N$20:$N$30,JUAN!$H$20:$H$30,"SALIDA",JUAN!$J$20:$J$30,$B50),0)</f>
        <v>0</v>
      </c>
      <c r="P50" s="62">
        <f>IFERROR(SUMIFS('NORMA SANCHEZ'!$N$19:$N$29,'NORMA SANCHEZ'!$H$19:$H$29,"SALIDA",'NORMA SANCHEZ'!$J$19:$J$29,$B50),0)</f>
        <v>0</v>
      </c>
      <c r="Q50" s="62">
        <f>IFERROR(SUMIFS('JOSE CARLOS'!$N$24:$N$33,'JOSE CARLOS'!$H$24:$H$33,"SALIDA",'JOSE CARLOS'!$J$24:$J$33,$B50),0)</f>
        <v>0</v>
      </c>
      <c r="R50" s="62">
        <f>IFERROR(SUMIFS('LUIS ENRIQUE '!$N$30:$N$37,'LUIS ENRIQUE '!$H$30:$H$37,"SALIDA",'LUIS ENRIQUE '!$J$30:$J$37,$B50),0)</f>
        <v>0</v>
      </c>
      <c r="S50" s="62">
        <f>IFERROR(SUMIFS(CESARIA!$N$19:$N$30,CESARIA!$H$19:$H$30,"SALIDA",CESARIA!$J$19:$J$30,$B50),0)</f>
        <v>0</v>
      </c>
      <c r="T50" s="62">
        <f>IFERROR(SUMIFS(ALAN!$N$26:$N$27,ALAN!$H$26:$H$27,"SALIDA",ALAN!$J$26:$J$27,$B50),0)</f>
        <v>0</v>
      </c>
      <c r="U50" s="62">
        <f>IFERROR(SUMIFS(ELVIA!$N$13:$N$32,ELVIA!$H$13:$H$32,"SALIDA",ELVIA!$J$13:$J$32,$B50),0)</f>
        <v>0</v>
      </c>
      <c r="V50" s="146">
        <f>IFERROR(SUMIFS(CAJA!$N$1166:$N$1992,CAJA!$H$1166:$H$1992,"SALIDA",CAJA!$J$1166:$J$1992,$B50),0)</f>
        <v>24000</v>
      </c>
      <c r="W50" s="62">
        <f>IFERROR(SUMIFS('CAJA TIGRES'!$N$303:$N$563,'CAJA TIGRES'!$H$303:$H$563,"SALIDA",'CAJA TIGRES'!$J$303:$J$563,$B50),0)</f>
        <v>0</v>
      </c>
      <c r="X50" s="62">
        <f>IFERROR(SUMIFS(RESERVA!$N$3:$N$10,RESERVA!$H$3:$H$10,"SALIDA",RESERVA!$J$3:$J$10,$B50),0)</f>
        <v>0</v>
      </c>
      <c r="Y50" s="96">
        <f t="shared" ref="Y50:Y59" si="8">SUM(C50:X50)</f>
        <v>98820</v>
      </c>
      <c r="Z50" s="96">
        <f>Y50+'FEB25'!Z50</f>
        <v>191978.56</v>
      </c>
    </row>
    <row r="51" spans="1:28" x14ac:dyDescent="0.3">
      <c r="A51">
        <v>6.2</v>
      </c>
      <c r="B51" s="60" t="s">
        <v>89</v>
      </c>
      <c r="C51" s="62">
        <f>IFERROR(SUMIFS('MGZ121'!$N$313:$N$417,'MGZ121'!H$313:H$417,"SALIDA",'MGZ121'!$J$313:$J$417,$B51),0)</f>
        <v>140212.03</v>
      </c>
      <c r="D51" s="62">
        <f>IFERROR(SUMIFS('MGZ BBVA'!$N$190:$N$302,'MGZ BBVA'!$H$190:$H$302,"SALIDA",'MGZ BBVA'!$J$190:$J$302,$B51),0)</f>
        <v>0</v>
      </c>
      <c r="E51" s="62">
        <f>IFERROR(SUMIFS('MGZ DOLARES'!$N$2:$N$2,'MGZ DOLARES'!$F$2:$F$2,"SALIDA",'MGZ DOLARES'!$J$2:$J$2,$B51),0)</f>
        <v>0</v>
      </c>
      <c r="F51" s="62">
        <f>IFERROR(SUMIFS('MGZ BAJIO'!$N$7:$N$8,'MGZ BAJIO'!$H$7:$H$8,"SALIDA",'MGZ BAJIO'!$J$7:$J$8,$B51),0)</f>
        <v>0</v>
      </c>
      <c r="G51" s="62">
        <f>IFERROR(SUMIFS('VICTOR BANAMEX'!$N$107:$N$161,'VICTOR BANAMEX'!$H$107:$H$161,"SALIDA",'VICTOR BANAMEX'!$J$107:$J$161,$B51),0)</f>
        <v>24429.13</v>
      </c>
      <c r="H51" s="62">
        <f>IFERROR(SUMIFS('VICTOR BANORTE'!$N$29:$N$38,'VICTOR BANORTE'!$H$29:$H$38,"SALIDA",'VICTOR BANORTE'!$J$29:$J$38,$B51),0)</f>
        <v>0</v>
      </c>
      <c r="I51" s="62">
        <f>IFERROR(SUMIFS(RODRIGO!$N$2:$N$2,RODRIGO!$H$2:$H$2,"SALIDA",RODRIGO!$J$2:$J$2,$B51),0)</f>
        <v>0</v>
      </c>
      <c r="J51" s="62">
        <f>IFERROR(SUMIFS(MOY!$N$22:$N$25,MOY!$F$22:$F$25,"SALIDA",MOY!$J$22:$J$25,$B51),0)</f>
        <v>0</v>
      </c>
      <c r="K51" s="62">
        <f>IFERROR(SUMIFS('NORMA RUTH'!$N$17:$N$22,'NORMA RUTH'!$H$17:$H$22,"SALIDA",'NORMA RUTH'!$J$17:$J$22,$B51),0)</f>
        <v>0</v>
      </c>
      <c r="L51" s="62">
        <f>IFERROR(SUMIFS(VALERIA!$N$14:$N$18,VALERIA!$F$14:$F$18,"SALIDA",VALERIA!$J$14:$J$18,$B51),0)</f>
        <v>0</v>
      </c>
      <c r="M51" s="62">
        <f>IFERROR(SUMIFS('MANUEL BANAMEX'!$N$30:$N$38,'MANUEL BANAMEX'!$H$30:$H$38,"SALIDA",'MANUEL BANAMEX'!$J$30:$J$38,$B51),0)</f>
        <v>0</v>
      </c>
      <c r="N51" s="62">
        <f>IFERROR(SUMIFS(ROBERTO!$N$2:$N$2,ROBERTO!$H$2:$H$2,"SALIDA",ROBERTO!$J$2:$J$2,$B51),0)</f>
        <v>0</v>
      </c>
      <c r="O51" s="62">
        <f>IFERROR(SUMIFS(JUAN!$N$20:$N$30,JUAN!$H$20:$H$30,"SALIDA",JUAN!$J$20:$J$30,$B51),0)</f>
        <v>3498.73</v>
      </c>
      <c r="P51" s="62">
        <f>IFERROR(SUMIFS('NORMA SANCHEZ'!$N$19:$N$29,'NORMA SANCHEZ'!$H$19:$H$29,"SALIDA",'NORMA SANCHEZ'!$J$19:$J$29,$B51),0)</f>
        <v>0</v>
      </c>
      <c r="Q51" s="62">
        <f>IFERROR(SUMIFS('JOSE CARLOS'!$N$24:$N$33,'JOSE CARLOS'!$H$24:$H$33,"SALIDA",'JOSE CARLOS'!$J$24:$J$33,$B51),0)</f>
        <v>0</v>
      </c>
      <c r="R51" s="62">
        <f>IFERROR(SUMIFS('LUIS ENRIQUE '!$N$30:$N$37,'LUIS ENRIQUE '!$H$30:$H$37,"SALIDA",'LUIS ENRIQUE '!$J$30:$J$37,$B51),0)</f>
        <v>0</v>
      </c>
      <c r="S51" s="62">
        <f>IFERROR(SUMIFS(CESARIA!$N$19:$N$30,CESARIA!$H$19:$H$30,"SALIDA",CESARIA!$J$19:$J$30,$B51),0)</f>
        <v>3498.73</v>
      </c>
      <c r="T51" s="62">
        <f>IFERROR(SUMIFS(ALAN!$N$26:$N$27,ALAN!$H$26:$H$27,"SALIDA",ALAN!$J$26:$J$27,$B51),0)</f>
        <v>0</v>
      </c>
      <c r="U51" s="62">
        <f>IFERROR(SUMIFS(ELVIA!$N$13:$N$32,ELVIA!$H$13:$H$32,"SALIDA",ELVIA!$J$13:$J$32,$B51),0)</f>
        <v>0</v>
      </c>
      <c r="V51" s="146">
        <f>IFERROR(SUMIFS(CAJA!$N$1166:$N$1992,CAJA!$H$1166:$H$1992,"SALIDA",CAJA!$J$1166:$J$1992,$B51),0)</f>
        <v>10474.35</v>
      </c>
      <c r="W51" s="62">
        <f>IFERROR(SUMIFS('CAJA TIGRES'!$N$303:$N$563,'CAJA TIGRES'!$H$303:$H$563,"SALIDA",'CAJA TIGRES'!$J$303:$J$563,$B51),0)</f>
        <v>0</v>
      </c>
      <c r="X51" s="62">
        <f>IFERROR(SUMIFS(RESERVA!$N$3:$N$10,RESERVA!$H$3:$H$10,"SALIDA",RESERVA!$J$3:$J$10,$B51),0)</f>
        <v>0</v>
      </c>
      <c r="Y51" s="96">
        <f t="shared" si="8"/>
        <v>182112.97000000003</v>
      </c>
      <c r="Z51" s="96">
        <f>Y51+'FEB25'!Z51</f>
        <v>409568.54000000004</v>
      </c>
    </row>
    <row r="52" spans="1:28" x14ac:dyDescent="0.3">
      <c r="B52" s="60" t="s">
        <v>8786</v>
      </c>
      <c r="C52" s="62">
        <f>IFERROR(SUMIFS('MGZ121'!$N$313:$N$417,'MGZ121'!H$313:H$417,"SALIDA",'MGZ121'!$J$313:$J$417,$B52),0)</f>
        <v>0</v>
      </c>
      <c r="D52" s="62">
        <f>IFERROR(SUMIFS('MGZ BBVA'!$N$190:$N$302,'MGZ BBVA'!$H$190:$H$302,"SALIDA",'MGZ BBVA'!$J$190:$J$302,$B52),0)</f>
        <v>0</v>
      </c>
      <c r="E52" s="62">
        <f>IFERROR(SUMIFS('MGZ DOLARES'!$N$2:$N$2,'MGZ DOLARES'!$F$2:$F$2,"SALIDA",'MGZ DOLARES'!$J$2:$J$2,$B52),0)</f>
        <v>0</v>
      </c>
      <c r="F52" s="62">
        <f>IFERROR(SUMIFS('MGZ BAJIO'!$N$7:$N$8,'MGZ BAJIO'!$H$7:$H$8,"SALIDA",'MGZ BAJIO'!$J$7:$J$8,$B52),0)</f>
        <v>0</v>
      </c>
      <c r="G52" s="62">
        <f>IFERROR(SUMIFS('VICTOR BANAMEX'!$N$107:$N$161,'VICTOR BANAMEX'!$H$107:$H$161,"SALIDA",'VICTOR BANAMEX'!$J$107:$J$161,$B52),0)</f>
        <v>0</v>
      </c>
      <c r="H52" s="62">
        <f>IFERROR(SUMIFS('VICTOR BANORTE'!$N$29:$N$38,'VICTOR BANORTE'!$H$29:$H$38,"SALIDA",'VICTOR BANORTE'!$J$29:$J$38,$B52),0)</f>
        <v>0</v>
      </c>
      <c r="I52" s="62">
        <f>IFERROR(SUMIFS(RODRIGO!$N$2:$N$2,RODRIGO!$H$2:$H$2,"SALIDA",RODRIGO!$J$2:$J$2,$B52),0)</f>
        <v>0</v>
      </c>
      <c r="J52" s="62">
        <f>IFERROR(SUMIFS(MOY!$N$22:$N$25,MOY!$F$22:$F$25,"SALIDA",MOY!$J$22:$J$25,$B52),0)</f>
        <v>0</v>
      </c>
      <c r="K52" s="62">
        <f>IFERROR(SUMIFS('NORMA RUTH'!$N$17:$N$22,'NORMA RUTH'!$H$17:$H$22,"SALIDA",'NORMA RUTH'!$J$17:$J$22,$B52),0)</f>
        <v>0</v>
      </c>
      <c r="L52" s="62">
        <f>IFERROR(SUMIFS(VALERIA!$N$14:$N$18,VALERIA!$F$14:$F$18,"SALIDA",VALERIA!$J$14:$J$18,$B52),0)</f>
        <v>0</v>
      </c>
      <c r="M52" s="62">
        <f>IFERROR(SUMIFS('MANUEL BANAMEX'!$N$30:$N$38,'MANUEL BANAMEX'!$H$30:$H$38,"SALIDA",'MANUEL BANAMEX'!$J$30:$J$38,$B52),0)</f>
        <v>0</v>
      </c>
      <c r="N52" s="62">
        <f>IFERROR(SUMIFS(ROBERTO!$N$2:$N$2,ROBERTO!$H$2:$H$2,"SALIDA",ROBERTO!$J$2:$J$2,$B52),0)</f>
        <v>0</v>
      </c>
      <c r="O52" s="62">
        <f>IFERROR(SUMIFS(JUAN!$N$20:$N$30,JUAN!$H$20:$H$30,"SALIDA",JUAN!$J$20:$J$30,$B52),0)</f>
        <v>0</v>
      </c>
      <c r="P52" s="62">
        <f>IFERROR(SUMIFS('NORMA SANCHEZ'!$N$19:$N$29,'NORMA SANCHEZ'!$H$19:$H$29,"SALIDA",'NORMA SANCHEZ'!$J$19:$J$29,$B52),0)</f>
        <v>0</v>
      </c>
      <c r="Q52" s="62">
        <f>IFERROR(SUMIFS('JOSE CARLOS'!$N$24:$N$33,'JOSE CARLOS'!$H$24:$H$33,"SALIDA",'JOSE CARLOS'!$J$24:$J$33,$B52),0)</f>
        <v>0</v>
      </c>
      <c r="R52" s="62">
        <f>IFERROR(SUMIFS('LUIS ENRIQUE '!$N$30:$N$37,'LUIS ENRIQUE '!$H$30:$H$37,"SALIDA",'LUIS ENRIQUE '!$J$30:$J$37,$B52),0)</f>
        <v>0</v>
      </c>
      <c r="S52" s="62">
        <f>IFERROR(SUMIFS(CESARIA!$N$19:$N$30,CESARIA!$H$19:$H$30,"SALIDA",CESARIA!$J$19:$J$30,$B52),0)</f>
        <v>0</v>
      </c>
      <c r="T52" s="62">
        <f>IFERROR(SUMIFS(ALAN!$N$26:$N$27,ALAN!$H$26:$H$27,"SALIDA",ALAN!$J$26:$J$27,$B52),0)</f>
        <v>0</v>
      </c>
      <c r="U52" s="62">
        <f>IFERROR(SUMIFS(ELVIA!$N$13:$N$32,ELVIA!$H$13:$H$32,"SALIDA",ELVIA!$J$13:$J$32,$B52),0)</f>
        <v>0</v>
      </c>
      <c r="V52" s="146">
        <f>IFERROR(SUMIFS(CAJA!$N$1166:$N$1992,CAJA!$H$1166:$H$1992,"SALIDA",CAJA!$J$1166:$J$1992,$B52),0)</f>
        <v>0</v>
      </c>
      <c r="W52" s="62">
        <f>IFERROR(SUMIFS('CAJA TIGRES'!$N$303:$N$563,'CAJA TIGRES'!$H$303:$H$563,"SALIDA",'CAJA TIGRES'!$J$303:$J$563,$B52),0)</f>
        <v>0</v>
      </c>
      <c r="X52" s="62">
        <f>IFERROR(SUMIFS(RESERVA!$N$3:$N$10,RESERVA!$H$3:$H$10,"SALIDA",RESERVA!$J$3:$J$10,$B52),0)</f>
        <v>0</v>
      </c>
      <c r="Y52" s="96">
        <f t="shared" si="8"/>
        <v>0</v>
      </c>
      <c r="Z52" s="96">
        <f>Y52+'FEB25'!Z52</f>
        <v>0</v>
      </c>
    </row>
    <row r="53" spans="1:28" x14ac:dyDescent="0.3">
      <c r="A53">
        <v>6.3</v>
      </c>
      <c r="B53" s="60" t="s">
        <v>90</v>
      </c>
      <c r="C53" s="62">
        <f>IFERROR(SUMIFS('MGZ121'!$N$313:$N$417,'MGZ121'!H$313:H$417,"SALIDA",'MGZ121'!$J$313:$J$417,$B53),0)</f>
        <v>0</v>
      </c>
      <c r="D53" s="62">
        <f>IFERROR(SUMIFS('MGZ BBVA'!$N$190:$N$302,'MGZ BBVA'!$H$190:$H$302,"SALIDA",'MGZ BBVA'!$J$190:$J$302,$B53),0)</f>
        <v>0</v>
      </c>
      <c r="E53" s="62">
        <f>IFERROR(SUMIFS('MGZ DOLARES'!$N$2:$N$2,'MGZ DOLARES'!$F$2:$F$2,"SALIDA",'MGZ DOLARES'!$J$2:$J$2,$B53),0)</f>
        <v>0</v>
      </c>
      <c r="F53" s="62">
        <f>IFERROR(SUMIFS('MGZ BAJIO'!$N$7:$N$8,'MGZ BAJIO'!$H$7:$H$8,"SALIDA",'MGZ BAJIO'!$J$7:$J$8,$B53),0)</f>
        <v>0</v>
      </c>
      <c r="G53" s="62">
        <f>IFERROR(SUMIFS('VICTOR BANAMEX'!$N$107:$N$161,'VICTOR BANAMEX'!$H$107:$H$161,"SALIDA",'VICTOR BANAMEX'!$J$107:$J$161,$B53),0)</f>
        <v>0</v>
      </c>
      <c r="H53" s="62">
        <f>IFERROR(SUMIFS('VICTOR BANORTE'!$N$29:$N$38,'VICTOR BANORTE'!$H$29:$H$38,"SALIDA",'VICTOR BANORTE'!$J$29:$J$38,$B53),0)</f>
        <v>0</v>
      </c>
      <c r="I53" s="62">
        <f>IFERROR(SUMIFS(RODRIGO!$N$2:$N$2,RODRIGO!$H$2:$H$2,"SALIDA",RODRIGO!$J$2:$J$2,$B53),0)</f>
        <v>0</v>
      </c>
      <c r="J53" s="62">
        <f>IFERROR(SUMIFS(MOY!$N$22:$N$25,MOY!$F$22:$F$25,"SALIDA",MOY!$J$22:$J$25,$B53),0)</f>
        <v>0</v>
      </c>
      <c r="K53" s="62">
        <f>IFERROR(SUMIFS('NORMA RUTH'!$N$17:$N$22,'NORMA RUTH'!$H$17:$H$22,"SALIDA",'NORMA RUTH'!$J$17:$J$22,$B53),0)</f>
        <v>0</v>
      </c>
      <c r="L53" s="62">
        <f>IFERROR(SUMIFS(VALERIA!$N$14:$N$18,VALERIA!$F$14:$F$18,"SALIDA",VALERIA!$J$14:$J$18,$B53),0)</f>
        <v>0</v>
      </c>
      <c r="M53" s="62">
        <f>IFERROR(SUMIFS('MANUEL BANAMEX'!$N$30:$N$38,'MANUEL BANAMEX'!$H$30:$H$38,"SALIDA",'MANUEL BANAMEX'!$J$30:$J$38,$B53),0)</f>
        <v>0</v>
      </c>
      <c r="N53" s="62">
        <f>IFERROR(SUMIFS(ROBERTO!$N$2:$N$2,ROBERTO!$H$2:$H$2,"SALIDA",ROBERTO!$J$2:$J$2,$B53),0)</f>
        <v>0</v>
      </c>
      <c r="O53" s="62">
        <f>IFERROR(SUMIFS(JUAN!$N$20:$N$30,JUAN!$H$20:$H$30,"SALIDA",JUAN!$J$20:$J$30,$B53),0)</f>
        <v>0</v>
      </c>
      <c r="P53" s="62">
        <f>IFERROR(SUMIFS('NORMA SANCHEZ'!$N$19:$N$29,'NORMA SANCHEZ'!$H$19:$H$29,"SALIDA",'NORMA SANCHEZ'!$J$19:$J$29,$B53),0)</f>
        <v>0</v>
      </c>
      <c r="Q53" s="62">
        <f>IFERROR(SUMIFS('JOSE CARLOS'!$N$24:$N$33,'JOSE CARLOS'!$H$24:$H$33,"SALIDA",'JOSE CARLOS'!$J$24:$J$33,$B53),0)</f>
        <v>0</v>
      </c>
      <c r="R53" s="62">
        <f>IFERROR(SUMIFS('LUIS ENRIQUE '!$N$30:$N$37,'LUIS ENRIQUE '!$H$30:$H$37,"SALIDA",'LUIS ENRIQUE '!$J$30:$J$37,$B53),0)</f>
        <v>0</v>
      </c>
      <c r="S53" s="62">
        <f>IFERROR(SUMIFS(CESARIA!$N$19:$N$30,CESARIA!$H$19:$H$30,"SALIDA",CESARIA!$J$19:$J$30,$B53),0)</f>
        <v>0</v>
      </c>
      <c r="T53" s="62">
        <f>IFERROR(SUMIFS(ALAN!$N$26:$N$27,ALAN!$H$26:$H$27,"SALIDA",ALAN!$J$26:$J$27,$B53),0)</f>
        <v>0</v>
      </c>
      <c r="U53" s="62">
        <f>IFERROR(SUMIFS(ELVIA!$N$13:$N$32,ELVIA!$H$13:$H$32,"SALIDA",ELVIA!$J$13:$J$32,$B53),0)</f>
        <v>0</v>
      </c>
      <c r="V53" s="146">
        <f>IFERROR(SUMIFS(CAJA!$N$1166:$N$1992,CAJA!$H$1166:$H$1992,"SALIDA",CAJA!$J$1166:$J$1992,$B53),0)</f>
        <v>0</v>
      </c>
      <c r="W53" s="62">
        <f>IFERROR(SUMIFS('CAJA TIGRES'!$N$303:$N$563,'CAJA TIGRES'!$H$303:$H$563,"SALIDA",'CAJA TIGRES'!$J$303:$J$563,$B53),0)</f>
        <v>350</v>
      </c>
      <c r="X53" s="62">
        <f>IFERROR(SUMIFS(RESERVA!$N$3:$N$10,RESERVA!$H$3:$H$10,"SALIDA",RESERVA!$J$3:$J$10,$B53),0)</f>
        <v>0</v>
      </c>
      <c r="Y53" s="96">
        <f t="shared" si="8"/>
        <v>350</v>
      </c>
      <c r="Z53" s="96">
        <f>Y53+'FEB25'!Z53</f>
        <v>28164.319999999996</v>
      </c>
    </row>
    <row r="54" spans="1:28" x14ac:dyDescent="0.3">
      <c r="A54">
        <v>6.4</v>
      </c>
      <c r="B54" s="60" t="s">
        <v>91</v>
      </c>
      <c r="C54" s="62">
        <f>IFERROR(SUMIFS('MGZ121'!$N$313:$N$417,'MGZ121'!H$313:H$417,"SALIDA",'MGZ121'!$J$313:$J$417,$B54),0)</f>
        <v>0</v>
      </c>
      <c r="D54" s="62">
        <f>IFERROR(SUMIFS('MGZ BBVA'!$N$190:$N$302,'MGZ BBVA'!$H$190:$H$302,"SALIDA",'MGZ BBVA'!$J$190:$J$302,$B54),0)</f>
        <v>0</v>
      </c>
      <c r="E54" s="62">
        <f>IFERROR(SUMIFS('MGZ DOLARES'!$N$2:$N$2,'MGZ DOLARES'!$F$2:$F$2,"SALIDA",'MGZ DOLARES'!$J$2:$J$2,$B54),0)</f>
        <v>0</v>
      </c>
      <c r="F54" s="62">
        <f>IFERROR(SUMIFS('MGZ BAJIO'!$N$7:$N$8,'MGZ BAJIO'!$H$7:$H$8,"SALIDA",'MGZ BAJIO'!$J$7:$J$8,$B54),0)</f>
        <v>0</v>
      </c>
      <c r="G54" s="62">
        <f>IFERROR(SUMIFS('VICTOR BANAMEX'!$N$107:$N$161,'VICTOR BANAMEX'!$H$107:$H$161,"SALIDA",'VICTOR BANAMEX'!$J$107:$J$161,$B54),0)</f>
        <v>0</v>
      </c>
      <c r="H54" s="62">
        <f>IFERROR(SUMIFS('VICTOR BANORTE'!$N$29:$N$38,'VICTOR BANORTE'!$H$29:$H$38,"SALIDA",'VICTOR BANORTE'!$J$29:$J$38,$B54),0)</f>
        <v>0</v>
      </c>
      <c r="I54" s="62">
        <f>IFERROR(SUMIFS(RODRIGO!$N$2:$N$2,RODRIGO!$H$2:$H$2,"SALIDA",RODRIGO!$J$2:$J$2,$B54),0)</f>
        <v>0</v>
      </c>
      <c r="J54" s="62">
        <f>IFERROR(SUMIFS(MOY!$N$22:$N$25,MOY!$F$22:$F$25,"SALIDA",MOY!$J$22:$J$25,$B54),0)</f>
        <v>0</v>
      </c>
      <c r="K54" s="62">
        <f>IFERROR(SUMIFS('NORMA RUTH'!$N$17:$N$22,'NORMA RUTH'!$H$17:$H$22,"SALIDA",'NORMA RUTH'!$J$17:$J$22,$B54),0)</f>
        <v>0</v>
      </c>
      <c r="L54" s="62">
        <f>IFERROR(SUMIFS(VALERIA!$N$14:$N$18,VALERIA!$F$14:$F$18,"SALIDA",VALERIA!$J$14:$J$18,$B54),0)</f>
        <v>0</v>
      </c>
      <c r="M54" s="62">
        <f>IFERROR(SUMIFS('MANUEL BANAMEX'!$N$30:$N$38,'MANUEL BANAMEX'!$H$30:$H$38,"SALIDA",'MANUEL BANAMEX'!$J$30:$J$38,$B54),0)</f>
        <v>0</v>
      </c>
      <c r="N54" s="62">
        <f>IFERROR(SUMIFS(ROBERTO!$N$2:$N$2,ROBERTO!$H$2:$H$2,"SALIDA",ROBERTO!$J$2:$J$2,$B54),0)</f>
        <v>0</v>
      </c>
      <c r="O54" s="62">
        <f>IFERROR(SUMIFS(JUAN!$N$20:$N$30,JUAN!$H$20:$H$30,"SALIDA",JUAN!$J$20:$J$30,$B54),0)</f>
        <v>0</v>
      </c>
      <c r="P54" s="62">
        <f>IFERROR(SUMIFS('NORMA SANCHEZ'!$N$19:$N$29,'NORMA SANCHEZ'!$H$19:$H$29,"SALIDA",'NORMA SANCHEZ'!$J$19:$J$29,$B54),0)</f>
        <v>0</v>
      </c>
      <c r="Q54" s="62">
        <f>IFERROR(SUMIFS('JOSE CARLOS'!$N$24:$N$33,'JOSE CARLOS'!$H$24:$H$33,"SALIDA",'JOSE CARLOS'!$J$24:$J$33,$B54),0)</f>
        <v>0</v>
      </c>
      <c r="R54" s="62">
        <f>IFERROR(SUMIFS('LUIS ENRIQUE '!$N$30:$N$37,'LUIS ENRIQUE '!$H$30:$H$37,"SALIDA",'LUIS ENRIQUE '!$J$30:$J$37,$B54),0)</f>
        <v>0</v>
      </c>
      <c r="S54" s="62">
        <f>IFERROR(SUMIFS(CESARIA!$N$19:$N$30,CESARIA!$H$19:$H$30,"SALIDA",CESARIA!$J$19:$J$30,$B54),0)</f>
        <v>0</v>
      </c>
      <c r="T54" s="62">
        <f>IFERROR(SUMIFS(ALAN!$N$26:$N$27,ALAN!$H$26:$H$27,"SALIDA",ALAN!$J$26:$J$27,$B54),0)</f>
        <v>0</v>
      </c>
      <c r="U54" s="62">
        <f>IFERROR(SUMIFS(ELVIA!$N$13:$N$32,ELVIA!$H$13:$H$32,"SALIDA",ELVIA!$J$13:$J$32,$B54),0)</f>
        <v>0</v>
      </c>
      <c r="V54" s="146">
        <f>IFERROR(SUMIFS(CAJA!$N$1166:$N$1992,CAJA!$H$1166:$H$1992,"SALIDA",CAJA!$J$1166:$J$1992,$B54),0)</f>
        <v>0</v>
      </c>
      <c r="W54" s="62">
        <f>IFERROR(SUMIFS('CAJA TIGRES'!$N$303:$N$563,'CAJA TIGRES'!$H$303:$H$563,"SALIDA",'CAJA TIGRES'!$J$303:$J$563,$B54),0)</f>
        <v>0</v>
      </c>
      <c r="X54" s="62">
        <f>IFERROR(SUMIFS(RESERVA!$N$3:$N$10,RESERVA!$H$3:$H$10,"SALIDA",RESERVA!$J$3:$J$10,$B54),0)</f>
        <v>0</v>
      </c>
      <c r="Y54" s="96">
        <f t="shared" si="8"/>
        <v>0</v>
      </c>
      <c r="Z54" s="96">
        <f>Y54+'FEB25'!Z54</f>
        <v>8117</v>
      </c>
    </row>
    <row r="55" spans="1:28" x14ac:dyDescent="0.3">
      <c r="A55">
        <v>6.5</v>
      </c>
      <c r="B55" s="60" t="s">
        <v>116</v>
      </c>
      <c r="C55" s="62">
        <f>IFERROR(SUMIFS('MGZ121'!$N$313:$N$417,'MGZ121'!H$313:H$417,"SALIDA",'MGZ121'!$J$313:$J$417,$B55),0)</f>
        <v>0</v>
      </c>
      <c r="D55" s="62">
        <f>IFERROR(SUMIFS('MGZ BBVA'!$N$190:$N$302,'MGZ BBVA'!$H$190:$H$302,"SALIDA",'MGZ BBVA'!$J$190:$J$302,$B55),0)</f>
        <v>1000</v>
      </c>
      <c r="E55" s="62">
        <f>IFERROR(SUMIFS('MGZ DOLARES'!$N$2:$N$2,'MGZ DOLARES'!$F$2:$F$2,"SALIDA",'MGZ DOLARES'!$J$2:$J$2,$B55),0)</f>
        <v>0</v>
      </c>
      <c r="F55" s="62">
        <f>IFERROR(SUMIFS('MGZ BAJIO'!$N$7:$N$8,'MGZ BAJIO'!$H$7:$H$8,"SALIDA",'MGZ BAJIO'!$J$7:$J$8,$B55),0)</f>
        <v>0</v>
      </c>
      <c r="G55" s="62">
        <f>IFERROR(SUMIFS('VICTOR BANAMEX'!$N$107:$N$161,'VICTOR BANAMEX'!$H$107:$H$161,"SALIDA",'VICTOR BANAMEX'!$J$107:$J$161,$B55),0)</f>
        <v>11596</v>
      </c>
      <c r="H55" s="62">
        <f>IFERROR(SUMIFS('VICTOR BANORTE'!$N$29:$N$38,'VICTOR BANORTE'!$H$29:$H$38,"SALIDA",'VICTOR BANORTE'!$J$29:$J$38,$B55),0)</f>
        <v>0</v>
      </c>
      <c r="I55" s="62">
        <f>IFERROR(SUMIFS(RODRIGO!$N$2:$N$2,RODRIGO!$H$2:$H$2,"SALIDA",RODRIGO!$J$2:$J$2,$B55),0)</f>
        <v>0</v>
      </c>
      <c r="J55" s="62">
        <f>IFERROR(SUMIFS(MOY!$N$22:$N$25,MOY!$F$22:$F$25,"SALIDA",MOY!$J$22:$J$25,$B55),0)</f>
        <v>0</v>
      </c>
      <c r="K55" s="62">
        <f>IFERROR(SUMIFS('NORMA RUTH'!$N$17:$N$22,'NORMA RUTH'!$H$17:$H$22,"SALIDA",'NORMA RUTH'!$J$17:$J$22,$B55),0)</f>
        <v>0</v>
      </c>
      <c r="L55" s="62">
        <f>IFERROR(SUMIFS(VALERIA!$N$14:$N$18,VALERIA!$F$14:$F$18,"SALIDA",VALERIA!$J$14:$J$18,$B55),0)</f>
        <v>0</v>
      </c>
      <c r="M55" s="62">
        <f>IFERROR(SUMIFS('MANUEL BANAMEX'!$N$30:$N$38,'MANUEL BANAMEX'!$H$30:$H$38,"SALIDA",'MANUEL BANAMEX'!$J$30:$J$38,$B55),0)</f>
        <v>0</v>
      </c>
      <c r="N55" s="62">
        <f>IFERROR(SUMIFS(ROBERTO!$N$2:$N$2,ROBERTO!$H$2:$H$2,"SALIDA",ROBERTO!$J$2:$J$2,$B55),0)</f>
        <v>0</v>
      </c>
      <c r="O55" s="62">
        <f>IFERROR(SUMIFS(JUAN!$N$20:$N$30,JUAN!$H$20:$H$30,"SALIDA",JUAN!$J$20:$J$30,$B55),0)</f>
        <v>0</v>
      </c>
      <c r="P55" s="62">
        <f>IFERROR(SUMIFS('NORMA SANCHEZ'!$N$19:$N$29,'NORMA SANCHEZ'!$H$19:$H$29,"SALIDA",'NORMA SANCHEZ'!$J$19:$J$29,$B55),0)</f>
        <v>0</v>
      </c>
      <c r="Q55" s="62">
        <f>IFERROR(SUMIFS('JOSE CARLOS'!$N$24:$N$33,'JOSE CARLOS'!$H$24:$H$33,"SALIDA",'JOSE CARLOS'!$J$24:$J$33,$B55),0)</f>
        <v>0</v>
      </c>
      <c r="R55" s="62">
        <f>IFERROR(SUMIFS('LUIS ENRIQUE '!$N$30:$N$37,'LUIS ENRIQUE '!$H$30:$H$37,"SALIDA",'LUIS ENRIQUE '!$J$30:$J$37,$B55),0)</f>
        <v>0</v>
      </c>
      <c r="S55" s="62">
        <f>IFERROR(SUMIFS(CESARIA!$N$19:$N$30,CESARIA!$H$19:$H$30,"SALIDA",CESARIA!$J$19:$J$30,$B55),0)</f>
        <v>0</v>
      </c>
      <c r="T55" s="62">
        <f>IFERROR(SUMIFS(ALAN!$N$26:$N$27,ALAN!$H$26:$H$27,"SALIDA",ALAN!$J$26:$J$27,$B55),0)</f>
        <v>0</v>
      </c>
      <c r="U55" s="62">
        <f>IFERROR(SUMIFS(ELVIA!$N$13:$N$32,ELVIA!$H$13:$H$32,"SALIDA",ELVIA!$J$13:$J$32,$B55),0)</f>
        <v>1032.4000000000001</v>
      </c>
      <c r="V55" s="146">
        <f>IFERROR(SUMIFS(CAJA!$N$1166:$N$1992,CAJA!$H$1166:$H$1992,"SALIDA",CAJA!$J$1166:$J$1992,$B55),0)</f>
        <v>29717.79</v>
      </c>
      <c r="W55" s="62">
        <f>IFERROR(SUMIFS('CAJA TIGRES'!$N$303:$N$563,'CAJA TIGRES'!$H$303:$H$563,"SALIDA",'CAJA TIGRES'!$J$303:$J$563,$B55),0)</f>
        <v>55</v>
      </c>
      <c r="X55" s="62">
        <f>IFERROR(SUMIFS(RESERVA!$N$3:$N$10,RESERVA!$H$3:$H$10,"SALIDA",RESERVA!$J$3:$J$10,$B55),0)</f>
        <v>0</v>
      </c>
      <c r="Y55" s="96">
        <f t="shared" si="8"/>
        <v>43401.19</v>
      </c>
      <c r="Z55" s="96">
        <f>Y55+'FEB25'!Z55</f>
        <v>129051.09000000001</v>
      </c>
    </row>
    <row r="56" spans="1:28" x14ac:dyDescent="0.3">
      <c r="B56" s="60" t="s">
        <v>188</v>
      </c>
      <c r="C56" s="62">
        <f>IFERROR(SUMIFS('MGZ121'!$N$313:$N$417,'MGZ121'!H$313:H$417,"SALIDA",'MGZ121'!$J$313:$J$417,$B56),0)</f>
        <v>0</v>
      </c>
      <c r="D56" s="62">
        <f>IFERROR(SUMIFS('MGZ BBVA'!$N$190:$N$302,'MGZ BBVA'!$H$190:$H$302,"SALIDA",'MGZ BBVA'!$J$190:$J$302,$B56),0)</f>
        <v>0</v>
      </c>
      <c r="E56" s="62">
        <f>IFERROR(SUMIFS('MGZ DOLARES'!$N$2:$N$2,'MGZ DOLARES'!$F$2:$F$2,"SALIDA",'MGZ DOLARES'!$J$2:$J$2,$B56),0)</f>
        <v>0</v>
      </c>
      <c r="F56" s="62">
        <f>IFERROR(SUMIFS('MGZ BAJIO'!$N$7:$N$8,'MGZ BAJIO'!$H$7:$H$8,"SALIDA",'MGZ BAJIO'!$J$7:$J$8,$B56),0)</f>
        <v>0</v>
      </c>
      <c r="G56" s="62">
        <f>IFERROR(SUMIFS('VICTOR BANAMEX'!$N$107:$N$161,'VICTOR BANAMEX'!$H$107:$H$161,"SALIDA",'VICTOR BANAMEX'!$J$107:$J$161,$B56),0)</f>
        <v>0</v>
      </c>
      <c r="H56" s="62">
        <f>IFERROR(SUMIFS('VICTOR BANORTE'!$N$29:$N$38,'VICTOR BANORTE'!$H$29:$H$38,"SALIDA",'VICTOR BANORTE'!$J$29:$J$38,$B56),0)</f>
        <v>0</v>
      </c>
      <c r="I56" s="62">
        <f>IFERROR(SUMIFS(RODRIGO!$N$2:$N$2,RODRIGO!$H$2:$H$2,"SALIDA",RODRIGO!$J$2:$J$2,$B56),0)</f>
        <v>0</v>
      </c>
      <c r="J56" s="62">
        <f>IFERROR(SUMIFS(MOY!$N$22:$N$25,MOY!$F$22:$F$25,"SALIDA",MOY!$J$22:$J$25,$B56),0)</f>
        <v>0</v>
      </c>
      <c r="K56" s="62">
        <f>IFERROR(SUMIFS('NORMA RUTH'!$N$17:$N$22,'NORMA RUTH'!$H$17:$H$22,"SALIDA",'NORMA RUTH'!$J$17:$J$22,$B56),0)</f>
        <v>0</v>
      </c>
      <c r="L56" s="62">
        <f>IFERROR(SUMIFS(VALERIA!$N$14:$N$18,VALERIA!$F$14:$F$18,"SALIDA",VALERIA!$J$14:$J$18,$B56),0)</f>
        <v>0</v>
      </c>
      <c r="M56" s="62">
        <f>IFERROR(SUMIFS('MANUEL BANAMEX'!$N$30:$N$38,'MANUEL BANAMEX'!$H$30:$H$38,"SALIDA",'MANUEL BANAMEX'!$J$30:$J$38,$B56),0)</f>
        <v>0</v>
      </c>
      <c r="N56" s="62">
        <f>IFERROR(SUMIFS(ROBERTO!$N$2:$N$2,ROBERTO!$H$2:$H$2,"SALIDA",ROBERTO!$J$2:$J$2,$B56),0)</f>
        <v>0</v>
      </c>
      <c r="O56" s="62">
        <f>IFERROR(SUMIFS(JUAN!$N$20:$N$30,JUAN!$H$20:$H$30,"SALIDA",JUAN!$J$20:$J$30,$B56),0)</f>
        <v>0</v>
      </c>
      <c r="P56" s="62">
        <f>IFERROR(SUMIFS('NORMA SANCHEZ'!$N$19:$N$29,'NORMA SANCHEZ'!$H$19:$H$29,"SALIDA",'NORMA SANCHEZ'!$J$19:$J$29,$B56),0)</f>
        <v>0</v>
      </c>
      <c r="Q56" s="62">
        <f>IFERROR(SUMIFS('JOSE CARLOS'!$N$24:$N$33,'JOSE CARLOS'!$H$24:$H$33,"SALIDA",'JOSE CARLOS'!$J$24:$J$33,$B56),0)</f>
        <v>0</v>
      </c>
      <c r="R56" s="62">
        <f>IFERROR(SUMIFS('LUIS ENRIQUE '!$N$30:$N$37,'LUIS ENRIQUE '!$H$30:$H$37,"SALIDA",'LUIS ENRIQUE '!$J$30:$J$37,$B56),0)</f>
        <v>0</v>
      </c>
      <c r="S56" s="62">
        <f>IFERROR(SUMIFS(CESARIA!$N$19:$N$30,CESARIA!$H$19:$H$30,"SALIDA",CESARIA!$J$19:$J$30,$B56),0)</f>
        <v>0</v>
      </c>
      <c r="T56" s="62">
        <f>IFERROR(SUMIFS(ALAN!$N$26:$N$27,ALAN!$H$26:$H$27,"SALIDA",ALAN!$J$26:$J$27,$B56),0)</f>
        <v>0</v>
      </c>
      <c r="U56" s="62">
        <f>IFERROR(SUMIFS(ELVIA!$N$13:$N$32,ELVIA!$H$13:$H$32,"SALIDA",ELVIA!$J$13:$J$32,$B56),0)</f>
        <v>0</v>
      </c>
      <c r="V56" s="146">
        <f>IFERROR(SUMIFS(CAJA!$N$1166:$N$1992,CAJA!$H$1166:$H$1992,"SALIDA",CAJA!$J$1166:$J$1992,$B56),0)</f>
        <v>0</v>
      </c>
      <c r="W56" s="62">
        <f>IFERROR(SUMIFS('CAJA TIGRES'!$N$303:$N$563,'CAJA TIGRES'!$H$303:$H$563,"SALIDA",'CAJA TIGRES'!$J$303:$J$563,$B56),0)</f>
        <v>0</v>
      </c>
      <c r="X56" s="62">
        <f>IFERROR(SUMIFS(RESERVA!$N$3:$N$10,RESERVA!$H$3:$H$10,"SALIDA",RESERVA!$J$3:$J$10,$B56),0)</f>
        <v>0</v>
      </c>
      <c r="Y56" s="96">
        <f t="shared" si="8"/>
        <v>0</v>
      </c>
      <c r="Z56" s="96">
        <f>Y56+'FEB25'!Z56</f>
        <v>0</v>
      </c>
    </row>
    <row r="57" spans="1:28" x14ac:dyDescent="0.3">
      <c r="B57" s="60" t="s">
        <v>211</v>
      </c>
      <c r="C57" s="62">
        <f>IFERROR(SUMIFS('MGZ121'!$N$313:$N$417,'MGZ121'!H$313:H$417,"SALIDA",'MGZ121'!$J$313:$J$417,$B57),0)</f>
        <v>0</v>
      </c>
      <c r="D57" s="62">
        <f>IFERROR(SUMIFS('MGZ BBVA'!$N$190:$N$302,'MGZ BBVA'!$H$190:$H$302,"SALIDA",'MGZ BBVA'!$J$190:$J$302,$B57),0)</f>
        <v>0</v>
      </c>
      <c r="E57" s="62">
        <f>IFERROR(SUMIFS('MGZ DOLARES'!$N$2:$N$2,'MGZ DOLARES'!$F$2:$F$2,"SALIDA",'MGZ DOLARES'!$J$2:$J$2,$B57),0)</f>
        <v>0</v>
      </c>
      <c r="F57" s="62">
        <f>IFERROR(SUMIFS('MGZ BAJIO'!$N$7:$N$8,'MGZ BAJIO'!$H$7:$H$8,"SALIDA",'MGZ BAJIO'!$J$7:$J$8,$B57),0)</f>
        <v>0</v>
      </c>
      <c r="G57" s="62">
        <f>IFERROR(SUMIFS('VICTOR BANAMEX'!$N$107:$N$161,'VICTOR BANAMEX'!$H$107:$H$161,"SALIDA",'VICTOR BANAMEX'!$J$107:$J$161,$B57),0)</f>
        <v>0</v>
      </c>
      <c r="H57" s="62">
        <f>IFERROR(SUMIFS('VICTOR BANORTE'!$N$29:$N$38,'VICTOR BANORTE'!$H$29:$H$38,"SALIDA",'VICTOR BANORTE'!$J$29:$J$38,$B57),0)</f>
        <v>0</v>
      </c>
      <c r="I57" s="62">
        <f>IFERROR(SUMIFS(RODRIGO!$N$2:$N$2,RODRIGO!$H$2:$H$2,"SALIDA",RODRIGO!$J$2:$J$2,$B57),0)</f>
        <v>0</v>
      </c>
      <c r="J57" s="62">
        <f>IFERROR(SUMIFS(MOY!$N$22:$N$25,MOY!$F$22:$F$25,"SALIDA",MOY!$J$22:$J$25,$B57),0)</f>
        <v>0</v>
      </c>
      <c r="K57" s="62">
        <f>IFERROR(SUMIFS('NORMA RUTH'!$N$17:$N$22,'NORMA RUTH'!$H$17:$H$22,"SALIDA",'NORMA RUTH'!$J$17:$J$22,$B57),0)</f>
        <v>0</v>
      </c>
      <c r="L57" s="62">
        <f>IFERROR(SUMIFS(VALERIA!$N$14:$N$18,VALERIA!$F$14:$F$18,"SALIDA",VALERIA!$J$14:$J$18,$B57),0)</f>
        <v>0</v>
      </c>
      <c r="M57" s="62">
        <f>IFERROR(SUMIFS('MANUEL BANAMEX'!$N$30:$N$38,'MANUEL BANAMEX'!$H$30:$H$38,"SALIDA",'MANUEL BANAMEX'!$J$30:$J$38,$B57),0)</f>
        <v>0</v>
      </c>
      <c r="N57" s="62">
        <f>IFERROR(SUMIFS(ROBERTO!$N$2:$N$2,ROBERTO!$H$2:$H$2,"SALIDA",ROBERTO!$J$2:$J$2,$B57),0)</f>
        <v>0</v>
      </c>
      <c r="O57" s="62">
        <f>IFERROR(SUMIFS(JUAN!$N$20:$N$30,JUAN!$H$20:$H$30,"SALIDA",JUAN!$J$20:$J$30,$B57),0)</f>
        <v>0</v>
      </c>
      <c r="P57" s="62">
        <f>IFERROR(SUMIFS('NORMA SANCHEZ'!$N$19:$N$29,'NORMA SANCHEZ'!$H$19:$H$29,"SALIDA",'NORMA SANCHEZ'!$J$19:$J$29,$B57),0)</f>
        <v>0</v>
      </c>
      <c r="Q57" s="62">
        <f>IFERROR(SUMIFS('JOSE CARLOS'!$N$24:$N$33,'JOSE CARLOS'!$H$24:$H$33,"SALIDA",'JOSE CARLOS'!$J$24:$J$33,$B57),0)</f>
        <v>0</v>
      </c>
      <c r="R57" s="62">
        <f>IFERROR(SUMIFS('LUIS ENRIQUE '!$N$30:$N$37,'LUIS ENRIQUE '!$H$30:$H$37,"SALIDA",'LUIS ENRIQUE '!$J$30:$J$37,$B57),0)</f>
        <v>0</v>
      </c>
      <c r="S57" s="62">
        <f>IFERROR(SUMIFS(CESARIA!$N$19:$N$30,CESARIA!$H$19:$H$30,"SALIDA",CESARIA!$J$19:$J$30,$B57),0)</f>
        <v>0</v>
      </c>
      <c r="T57" s="62">
        <f>IFERROR(SUMIFS(ALAN!$N$26:$N$27,ALAN!$H$26:$H$27,"SALIDA",ALAN!$J$26:$J$27,$B57),0)</f>
        <v>0</v>
      </c>
      <c r="U57" s="62">
        <f>IFERROR(SUMIFS(ELVIA!$N$13:$N$32,ELVIA!$H$13:$H$32,"SALIDA",ELVIA!$J$13:$J$32,$B57),0)</f>
        <v>0</v>
      </c>
      <c r="V57" s="146">
        <f>IFERROR(SUMIFS(CAJA!$N$1166:$N$1992,CAJA!$H$1166:$H$1992,"SALIDA",CAJA!$J$1166:$J$1992,$B57),0)</f>
        <v>0</v>
      </c>
      <c r="W57" s="62">
        <f>IFERROR(SUMIFS('CAJA TIGRES'!$N$303:$N$563,'CAJA TIGRES'!$H$303:$H$563,"SALIDA",'CAJA TIGRES'!$J$303:$J$563,$B57),0)</f>
        <v>0</v>
      </c>
      <c r="X57" s="62">
        <f>IFERROR(SUMIFS(RESERVA!$N$3:$N$10,RESERVA!$H$3:$H$10,"SALIDA",RESERVA!$J$3:$J$10,$B57),0)</f>
        <v>0</v>
      </c>
      <c r="Y57" s="96">
        <f t="shared" si="8"/>
        <v>0</v>
      </c>
      <c r="Z57" s="96">
        <f>Y57+'FEB25'!Z57</f>
        <v>0</v>
      </c>
    </row>
    <row r="58" spans="1:28" x14ac:dyDescent="0.3">
      <c r="B58" s="60" t="s">
        <v>212</v>
      </c>
      <c r="C58" s="62">
        <f>IFERROR(SUMIFS('MGZ121'!$N$313:$N$417,'MGZ121'!H$313:H$417,"SALIDA",'MGZ121'!$J$313:$J$417,$B58),0)</f>
        <v>0</v>
      </c>
      <c r="D58" s="62">
        <f>IFERROR(SUMIFS('MGZ BBVA'!$N$190:$N$302,'MGZ BBVA'!$H$190:$H$302,"SALIDA",'MGZ BBVA'!$J$190:$J$302,$B58),0)</f>
        <v>0</v>
      </c>
      <c r="E58" s="62">
        <f>IFERROR(SUMIFS('MGZ DOLARES'!$N$2:$N$2,'MGZ DOLARES'!$F$2:$F$2,"SALIDA",'MGZ DOLARES'!$J$2:$J$2,$B58),0)</f>
        <v>0</v>
      </c>
      <c r="F58" s="62">
        <f>IFERROR(SUMIFS('MGZ BAJIO'!$N$7:$N$8,'MGZ BAJIO'!$H$7:$H$8,"SALIDA",'MGZ BAJIO'!$J$7:$J$8,$B58),0)</f>
        <v>0</v>
      </c>
      <c r="G58" s="62">
        <f>IFERROR(SUMIFS('VICTOR BANAMEX'!$N$107:$N$161,'VICTOR BANAMEX'!$H$107:$H$161,"SALIDA",'VICTOR BANAMEX'!$J$107:$J$161,$B58),0)</f>
        <v>0</v>
      </c>
      <c r="H58" s="62">
        <f>IFERROR(SUMIFS('VICTOR BANORTE'!$N$29:$N$38,'VICTOR BANORTE'!$H$29:$H$38,"SALIDA",'VICTOR BANORTE'!$J$29:$J$38,$B58),0)</f>
        <v>0</v>
      </c>
      <c r="I58" s="62">
        <f>IFERROR(SUMIFS(RODRIGO!$N$2:$N$2,RODRIGO!$H$2:$H$2,"SALIDA",RODRIGO!$J$2:$J$2,$B58),0)</f>
        <v>0</v>
      </c>
      <c r="J58" s="62">
        <f>IFERROR(SUMIFS(MOY!$N$22:$N$25,MOY!$F$22:$F$25,"SALIDA",MOY!$J$22:$J$25,$B58),0)</f>
        <v>0</v>
      </c>
      <c r="K58" s="62">
        <f>IFERROR(SUMIFS('NORMA RUTH'!$N$17:$N$22,'NORMA RUTH'!$H$17:$H$22,"SALIDA",'NORMA RUTH'!$J$17:$J$22,$B58),0)</f>
        <v>0</v>
      </c>
      <c r="L58" s="62">
        <f>IFERROR(SUMIFS(VALERIA!$N$14:$N$18,VALERIA!$F$14:$F$18,"SALIDA",VALERIA!$J$14:$J$18,$B58),0)</f>
        <v>0</v>
      </c>
      <c r="M58" s="62">
        <f>IFERROR(SUMIFS('MANUEL BANAMEX'!$N$30:$N$38,'MANUEL BANAMEX'!$H$30:$H$38,"SALIDA",'MANUEL BANAMEX'!$J$30:$J$38,$B58),0)</f>
        <v>0</v>
      </c>
      <c r="N58" s="62">
        <f>IFERROR(SUMIFS(ROBERTO!$N$2:$N$2,ROBERTO!$H$2:$H$2,"SALIDA",ROBERTO!$J$2:$J$2,$B58),0)</f>
        <v>0</v>
      </c>
      <c r="O58" s="62">
        <f>IFERROR(SUMIFS(JUAN!$N$20:$N$30,JUAN!$H$20:$H$30,"SALIDA",JUAN!$J$20:$J$30,$B58),0)</f>
        <v>0</v>
      </c>
      <c r="P58" s="62">
        <f>IFERROR(SUMIFS('NORMA SANCHEZ'!$N$19:$N$29,'NORMA SANCHEZ'!$H$19:$H$29,"SALIDA",'NORMA SANCHEZ'!$J$19:$J$29,$B58),0)</f>
        <v>0</v>
      </c>
      <c r="Q58" s="62">
        <f>IFERROR(SUMIFS('JOSE CARLOS'!$N$24:$N$33,'JOSE CARLOS'!$H$24:$H$33,"SALIDA",'JOSE CARLOS'!$J$24:$J$33,$B58),0)</f>
        <v>0</v>
      </c>
      <c r="R58" s="62">
        <f>IFERROR(SUMIFS('LUIS ENRIQUE '!$N$30:$N$37,'LUIS ENRIQUE '!$H$30:$H$37,"SALIDA",'LUIS ENRIQUE '!$J$30:$J$37,$B58),0)</f>
        <v>0</v>
      </c>
      <c r="S58" s="62">
        <f>IFERROR(SUMIFS(CESARIA!$N$19:$N$30,CESARIA!$H$19:$H$30,"SALIDA",CESARIA!$J$19:$J$30,$B58),0)</f>
        <v>0</v>
      </c>
      <c r="T58" s="62">
        <f>IFERROR(SUMIFS(ALAN!$N$26:$N$27,ALAN!$H$26:$H$27,"SALIDA",ALAN!$J$26:$J$27,$B58),0)</f>
        <v>0</v>
      </c>
      <c r="U58" s="62">
        <f>IFERROR(SUMIFS(ELVIA!$N$13:$N$32,ELVIA!$H$13:$H$32,"SALIDA",ELVIA!$J$13:$J$32,$B58),0)</f>
        <v>0</v>
      </c>
      <c r="V58" s="146">
        <f>IFERROR(SUMIFS(CAJA!$N$1166:$N$1992,CAJA!$H$1166:$H$1992,"SALIDA",CAJA!$J$1166:$J$1992,$B58),0)</f>
        <v>4705</v>
      </c>
      <c r="W58" s="62">
        <f>IFERROR(SUMIFS('CAJA TIGRES'!$N$303:$N$563,'CAJA TIGRES'!$H$303:$H$563,"SALIDA",'CAJA TIGRES'!$J$303:$J$563,$B58),0)</f>
        <v>0</v>
      </c>
      <c r="X58" s="62">
        <f>IFERROR(SUMIFS(RESERVA!$N$3:$N$10,RESERVA!$H$3:$H$10,"SALIDA",RESERVA!$J$3:$J$10,$B58),0)</f>
        <v>0</v>
      </c>
      <c r="Y58" s="96">
        <f t="shared" si="8"/>
        <v>4705</v>
      </c>
      <c r="Z58" s="96">
        <f>Y58+'FEB25'!Z58</f>
        <v>16205</v>
      </c>
    </row>
    <row r="59" spans="1:28" ht="27.6" x14ac:dyDescent="0.3">
      <c r="B59" s="61" t="s">
        <v>221</v>
      </c>
      <c r="C59" s="62">
        <f>IFERROR(SUMIFS('MGZ121'!$N$313:$N$417,'MGZ121'!H$313:H$417,"SALIDA",'MGZ121'!$J$313:$J$417,$B59),0)</f>
        <v>0</v>
      </c>
      <c r="D59" s="62">
        <f>IFERROR(SUMIFS('MGZ BBVA'!$N$190:$N$302,'MGZ BBVA'!$H$190:$H$302,"SALIDA",'MGZ BBVA'!$J$190:$J$302,$B59),0)</f>
        <v>0</v>
      </c>
      <c r="E59" s="62">
        <f>IFERROR(SUMIFS('MGZ DOLARES'!$N$2:$N$2,'MGZ DOLARES'!$F$2:$F$2,"SALIDA",'MGZ DOLARES'!$J$2:$J$2,$B59),0)</f>
        <v>0</v>
      </c>
      <c r="F59" s="62">
        <f>IFERROR(SUMIFS('MGZ BAJIO'!$N$7:$N$8,'MGZ BAJIO'!$H$7:$H$8,"SALIDA",'MGZ BAJIO'!$J$7:$J$8,$B59),0)</f>
        <v>0</v>
      </c>
      <c r="G59" s="62">
        <f>IFERROR(SUMIFS('VICTOR BANAMEX'!$N$107:$N$161,'VICTOR BANAMEX'!$H$107:$H$161,"SALIDA",'VICTOR BANAMEX'!$J$107:$J$161,$B59),0)</f>
        <v>0</v>
      </c>
      <c r="H59" s="62">
        <f>IFERROR(SUMIFS('VICTOR BANORTE'!$N$29:$N$38,'VICTOR BANORTE'!$H$29:$H$38,"SALIDA",'VICTOR BANORTE'!$J$29:$J$38,$B59),0)</f>
        <v>0</v>
      </c>
      <c r="I59" s="62">
        <f>IFERROR(SUMIFS(RODRIGO!$N$2:$N$2,RODRIGO!$H$2:$H$2,"SALIDA",RODRIGO!$J$2:$J$2,$B59),0)</f>
        <v>0</v>
      </c>
      <c r="J59" s="62">
        <f>IFERROR(SUMIFS(MOY!$N$22:$N$25,MOY!$F$22:$F$25,"SALIDA",MOY!$J$22:$J$25,$B59),0)</f>
        <v>0</v>
      </c>
      <c r="K59" s="62">
        <f>IFERROR(SUMIFS('NORMA RUTH'!$N$17:$N$22,'NORMA RUTH'!$H$17:$H$22,"SALIDA",'NORMA RUTH'!$J$17:$J$22,$B59),0)</f>
        <v>0</v>
      </c>
      <c r="L59" s="62">
        <f>IFERROR(SUMIFS(VALERIA!$N$14:$N$18,VALERIA!$F$14:$F$18,"SALIDA",VALERIA!$J$14:$J$18,$B59),0)</f>
        <v>0</v>
      </c>
      <c r="M59" s="62">
        <f>IFERROR(SUMIFS('MANUEL BANAMEX'!$N$30:$N$38,'MANUEL BANAMEX'!$H$30:$H$38,"SALIDA",'MANUEL BANAMEX'!$J$30:$J$38,$B59),0)</f>
        <v>0</v>
      </c>
      <c r="N59" s="62">
        <f>IFERROR(SUMIFS(ROBERTO!$N$2:$N$2,ROBERTO!$H$2:$H$2,"SALIDA",ROBERTO!$J$2:$J$2,$B59),0)</f>
        <v>0</v>
      </c>
      <c r="O59" s="62">
        <f>IFERROR(SUMIFS(JUAN!$N$20:$N$30,JUAN!$H$20:$H$30,"SALIDA",JUAN!$J$20:$J$30,$B59),0)</f>
        <v>0</v>
      </c>
      <c r="P59" s="62">
        <f>IFERROR(SUMIFS('NORMA SANCHEZ'!$N$19:$N$29,'NORMA SANCHEZ'!$H$19:$H$29,"SALIDA",'NORMA SANCHEZ'!$J$19:$J$29,$B59),0)</f>
        <v>0</v>
      </c>
      <c r="Q59" s="62">
        <f>IFERROR(SUMIFS('JOSE CARLOS'!$N$24:$N$33,'JOSE CARLOS'!$H$24:$H$33,"SALIDA",'JOSE CARLOS'!$J$24:$J$33,$B59),0)</f>
        <v>0</v>
      </c>
      <c r="R59" s="62">
        <f>IFERROR(SUMIFS('LUIS ENRIQUE '!$N$30:$N$37,'LUIS ENRIQUE '!$H$30:$H$37,"SALIDA",'LUIS ENRIQUE '!$J$30:$J$37,$B59),0)</f>
        <v>0</v>
      </c>
      <c r="S59" s="62">
        <f>IFERROR(SUMIFS(CESARIA!$N$19:$N$30,CESARIA!$H$19:$H$30,"SALIDA",CESARIA!$J$19:$J$30,$B59),0)</f>
        <v>0</v>
      </c>
      <c r="T59" s="62">
        <f>IFERROR(SUMIFS(ALAN!$N$26:$N$27,ALAN!$H$26:$H$27,"SALIDA",ALAN!$J$26:$J$27,$B59),0)</f>
        <v>0</v>
      </c>
      <c r="U59" s="62">
        <f>IFERROR(SUMIFS(ELVIA!$N$13:$N$32,ELVIA!$H$13:$H$32,"SALIDA",ELVIA!$J$13:$J$32,$B59),0)</f>
        <v>0</v>
      </c>
      <c r="V59" s="146">
        <f>IFERROR(SUMIFS(CAJA!$N$1166:$N$1992,CAJA!$H$1166:$H$1992,"SALIDA",CAJA!$J$1166:$J$1992,$B59),0)</f>
        <v>0</v>
      </c>
      <c r="W59" s="62">
        <f>IFERROR(SUMIFS('CAJA TIGRES'!$N$303:$N$563,'CAJA TIGRES'!$H$303:$H$563,"SALIDA",'CAJA TIGRES'!$J$303:$J$563,$B59),0)</f>
        <v>0</v>
      </c>
      <c r="X59" s="62">
        <f>IFERROR(SUMIFS(RESERVA!$N$3:$N$10,RESERVA!$H$3:$H$10,"SALIDA",RESERVA!$J$3:$J$10,$B59),0)</f>
        <v>0</v>
      </c>
      <c r="Y59" s="96">
        <f t="shared" si="8"/>
        <v>0</v>
      </c>
      <c r="Z59" s="96">
        <f>Y59+'FEB25'!Z59</f>
        <v>0</v>
      </c>
    </row>
    <row r="60" spans="1:28" s="180" customFormat="1" x14ac:dyDescent="0.3">
      <c r="A60" s="180">
        <v>7</v>
      </c>
      <c r="B60" s="183" t="s">
        <v>57</v>
      </c>
      <c r="C60" s="135">
        <f>SUM(C61:C63)</f>
        <v>246242.88999999998</v>
      </c>
      <c r="D60" s="135">
        <f t="shared" ref="D60:Z60" si="9">SUM(D61:D63)</f>
        <v>1003.4</v>
      </c>
      <c r="E60" s="135">
        <f t="shared" si="9"/>
        <v>0</v>
      </c>
      <c r="F60" s="135">
        <f t="shared" si="9"/>
        <v>580</v>
      </c>
      <c r="G60" s="135">
        <f t="shared" si="9"/>
        <v>346.79</v>
      </c>
      <c r="H60" s="135">
        <f t="shared" si="9"/>
        <v>511.4</v>
      </c>
      <c r="I60" s="135">
        <f t="shared" si="9"/>
        <v>0</v>
      </c>
      <c r="J60" s="135">
        <f t="shared" si="9"/>
        <v>452.4</v>
      </c>
      <c r="K60" s="135">
        <f t="shared" si="9"/>
        <v>290</v>
      </c>
      <c r="L60" s="135">
        <f t="shared" si="9"/>
        <v>568.4</v>
      </c>
      <c r="M60" s="135">
        <f t="shared" si="9"/>
        <v>0</v>
      </c>
      <c r="N60" s="135">
        <f>SUM(N61:N63)</f>
        <v>0</v>
      </c>
      <c r="O60" s="135">
        <f t="shared" si="9"/>
        <v>568.4</v>
      </c>
      <c r="P60" s="135">
        <f t="shared" si="9"/>
        <v>191.4</v>
      </c>
      <c r="Q60" s="135">
        <f t="shared" si="9"/>
        <v>329.37</v>
      </c>
      <c r="R60" s="135">
        <f t="shared" si="9"/>
        <v>68.439999999999984</v>
      </c>
      <c r="S60" s="135">
        <f t="shared" si="9"/>
        <v>1136.8000000000002</v>
      </c>
      <c r="T60" s="135">
        <f t="shared" si="9"/>
        <v>103</v>
      </c>
      <c r="U60" s="135">
        <f t="shared" si="9"/>
        <v>90.48</v>
      </c>
      <c r="V60" s="135">
        <f t="shared" si="9"/>
        <v>20000</v>
      </c>
      <c r="W60" s="135">
        <f t="shared" si="9"/>
        <v>0</v>
      </c>
      <c r="X60" s="135">
        <f t="shared" si="9"/>
        <v>0</v>
      </c>
      <c r="Y60" s="135">
        <f t="shared" si="9"/>
        <v>272483.17</v>
      </c>
      <c r="Z60" s="135">
        <f t="shared" si="9"/>
        <v>1385901.1099999999</v>
      </c>
    </row>
    <row r="61" spans="1:28" x14ac:dyDescent="0.3">
      <c r="A61">
        <v>7.1</v>
      </c>
      <c r="B61" s="60" t="s">
        <v>85</v>
      </c>
      <c r="C61" s="62">
        <f>IFERROR(SUMIFS('MGZ121'!$N$313:$N$417,'MGZ121'!H$313:H$417,"SALIDA",'MGZ121'!$J$313:$J$417,$B61),0)</f>
        <v>247.07999999999998</v>
      </c>
      <c r="D61" s="62">
        <f>IFERROR(SUMIFS('MGZ BBVA'!$N$190:$N$302,'MGZ BBVA'!$H$190:$H$302,"SALIDA",'MGZ BBVA'!$J$190:$J$302,$B61),0)</f>
        <v>1003.4</v>
      </c>
      <c r="E61" s="62">
        <f>IFERROR(SUMIFS('MGZ DOLARES'!$N$2:$N$2,'MGZ DOLARES'!$F$2:$F$2,"SALIDA",'MGZ DOLARES'!$J$2:$J$2,$B61),0)</f>
        <v>0</v>
      </c>
      <c r="F61" s="62">
        <f>IFERROR(SUMIFS('MGZ BAJIO'!$N$7:$N$8,'MGZ BAJIO'!$H$7:$H$8,"SALIDA",'MGZ BAJIO'!$J$7:$J$8,$B61),0)</f>
        <v>580</v>
      </c>
      <c r="G61" s="62">
        <f>IFERROR(SUMIFS('VICTOR BANAMEX'!$N$107:$N$161,'VICTOR BANAMEX'!$H$107:$H$161,"SALIDA",'VICTOR BANAMEX'!$J$107:$J$161,$B61),0)</f>
        <v>346.79</v>
      </c>
      <c r="H61" s="62">
        <f>IFERROR(SUMIFS('VICTOR BANORTE'!$N$29:$N$38,'VICTOR BANORTE'!$H$29:$H$38,"SALIDA",'VICTOR BANORTE'!$J$29:$J$38,$B61),0)</f>
        <v>511.4</v>
      </c>
      <c r="I61" s="62">
        <f>IFERROR(SUMIFS(RODRIGO!$N$2:$N$2,RODRIGO!$H$2:$H$2,"SALIDA",RODRIGO!$J$2:$J$2,$B61),0)</f>
        <v>0</v>
      </c>
      <c r="J61" s="62">
        <v>452.4</v>
      </c>
      <c r="K61" s="62">
        <f>IFERROR(SUMIFS('NORMA RUTH'!$N$17:$N$22,'NORMA RUTH'!$H$17:$H$22,"SALIDA",'NORMA RUTH'!$J$17:$J$22,$B61),0)</f>
        <v>290</v>
      </c>
      <c r="L61" s="62">
        <v>568.4</v>
      </c>
      <c r="M61" s="62">
        <f>IFERROR(SUMIFS('MANUEL BANAMEX'!$N$30:$N$38,'MANUEL BANAMEX'!$H$30:$H$38,"SALIDA",'MANUEL BANAMEX'!$J$30:$J$38,$B61),0)</f>
        <v>0</v>
      </c>
      <c r="N61" s="62">
        <f>IFERROR(SUMIFS(ROBERTO!$N$2:$N$2,ROBERTO!$H$2:$H$2,"SALIDA",ROBERTO!$J$2:$J$2,$B61),0)</f>
        <v>0</v>
      </c>
      <c r="O61" s="62">
        <f>IFERROR(SUMIFS(JUAN!$N$20:$N$30,JUAN!$H$20:$H$30,"SALIDA",JUAN!$J$20:$J$30,$B61),0)</f>
        <v>568.4</v>
      </c>
      <c r="P61" s="62">
        <f>IFERROR(SUMIFS('NORMA SANCHEZ'!$N$19:$N$29,'NORMA SANCHEZ'!$H$19:$H$29,"SALIDA",'NORMA SANCHEZ'!$J$19:$J$29,$B61),0)</f>
        <v>191.4</v>
      </c>
      <c r="Q61" s="62">
        <f>IFERROR(SUMIFS('JOSE CARLOS'!$N$24:$N$33,'JOSE CARLOS'!$H$24:$H$33,"SALIDA",'JOSE CARLOS'!$J$24:$J$33,$B61),0)</f>
        <v>329.37</v>
      </c>
      <c r="R61" s="62">
        <f>IFERROR(SUMIFS('LUIS ENRIQUE '!$N$30:$N$37,'LUIS ENRIQUE '!$H$30:$H$37,"SALIDA",'LUIS ENRIQUE '!$J$30:$J$37,$B61),0)</f>
        <v>68.439999999999984</v>
      </c>
      <c r="S61" s="62">
        <f>IFERROR(SUMIFS(CESARIA!$N$19:$N$30,CESARIA!$H$19:$H$30,"SALIDA",CESARIA!$J$19:$J$30,$B61),0)</f>
        <v>1136.8000000000002</v>
      </c>
      <c r="T61" s="62">
        <f>IFERROR(SUMIFS(ALAN!$N$26:$N$27,ALAN!$H$26:$H$27,"SALIDA",ALAN!$J$26:$J$27,$B61),0)</f>
        <v>103</v>
      </c>
      <c r="U61" s="62">
        <f>IFERROR(SUMIFS(ELVIA!$N$13:$N$32,ELVIA!$H$13:$H$32,"SALIDA",ELVIA!$J$13:$J$32,$B61),0)</f>
        <v>90.48</v>
      </c>
      <c r="V61" s="62">
        <f>IFERROR(SUMIFS(CAJA!$N$1166:$N$1992,CAJA!$H$1166:$H$1992,"SALIDA",CAJA!$J$1166:$J$1992,$B61),0)</f>
        <v>0</v>
      </c>
      <c r="W61" s="62">
        <f>IFERROR(SUMIFS('CAJA TIGRES'!$N$303:$N$563,'CAJA TIGRES'!$H$303:$H$563,"SALIDA",'CAJA TIGRES'!$J$303:$J$563,$B61),0)</f>
        <v>0</v>
      </c>
      <c r="X61" s="62">
        <f>IFERROR(SUMIFS(RESERVA!$N$3:$N$10,RESERVA!$H$3:$H$10,"SALIDA",RESERVA!$J$3:$J$10,$B61),0)</f>
        <v>0</v>
      </c>
      <c r="Y61" s="96">
        <f>SUM(C61:X61)</f>
        <v>6487.3599999999988</v>
      </c>
      <c r="Z61" s="96">
        <f>Y61+'FEB25'!Z61</f>
        <v>109299.59999999999</v>
      </c>
    </row>
    <row r="62" spans="1:28" x14ac:dyDescent="0.3">
      <c r="A62">
        <v>7.2</v>
      </c>
      <c r="B62" s="60" t="s">
        <v>86</v>
      </c>
      <c r="C62" s="62">
        <f>IFERROR(SUMIFS('MGZ121'!$N$313:$N$417,'MGZ121'!H$313:H$417,"SALIDA",'MGZ121'!$J$313:$J$417,$B62),0)</f>
        <v>245995.81</v>
      </c>
      <c r="D62" s="62">
        <f>IFERROR(SUMIFS('MGZ BBVA'!$N$190:$N$302,'MGZ BBVA'!$H$190:$H$302,"SALIDA",'MGZ BBVA'!$J$190:$J$302,$B62),0)</f>
        <v>0</v>
      </c>
      <c r="E62" s="62">
        <f>IFERROR(SUMIFS('MGZ DOLARES'!$N$2:$N$2,'MGZ DOLARES'!$F$2:$F$2,"SALIDA",'MGZ DOLARES'!$J$2:$J$2,$B62),0)</f>
        <v>0</v>
      </c>
      <c r="F62" s="62">
        <f>IFERROR(SUMIFS('MGZ BAJIO'!$N$7:$N$8,'MGZ BAJIO'!$H$7:$H$8,"SALIDA",'MGZ BAJIO'!$J$7:$J$8,$B62),0)</f>
        <v>0</v>
      </c>
      <c r="G62" s="62">
        <f>IFERROR(SUMIFS('VICTOR BANAMEX'!$N$107:$N$161,'VICTOR BANAMEX'!$H$107:$H$161,"SALIDA",'VICTOR BANAMEX'!$J$107:$J$161,$B62),0)</f>
        <v>0</v>
      </c>
      <c r="H62" s="62">
        <f>IFERROR(SUMIFS('VICTOR BANORTE'!$N$29:$N$38,'VICTOR BANORTE'!$H$29:$H$38,"SALIDA",'VICTOR BANORTE'!$J$29:$J$38,$B62),0)</f>
        <v>0</v>
      </c>
      <c r="I62" s="62">
        <f>IFERROR(SUMIFS(RODRIGO!$N$2:$N$2,RODRIGO!$H$2:$H$2,"SALIDA",RODRIGO!$J$2:$J$2,$B62),0)</f>
        <v>0</v>
      </c>
      <c r="J62" s="62">
        <f>IFERROR(SUMIFS(MOY!$N$22:$N$25,MOY!$F$22:$F$25,"SALIDA",MOY!$J$22:$J$25,$B62),0)</f>
        <v>0</v>
      </c>
      <c r="K62" s="62">
        <f>IFERROR(SUMIFS('NORMA RUTH'!$N$17:$N$22,'NORMA RUTH'!$H$17:$H$22,"SALIDA",'NORMA RUTH'!$J$17:$J$22,$B62),0)</f>
        <v>0</v>
      </c>
      <c r="L62" s="62">
        <f>IFERROR(SUMIFS(VALERIA!$N$14:$N$18,VALERIA!$F$14:$F$18,"SALIDA",VALERIA!$J$14:$J$18,$B62),0)</f>
        <v>0</v>
      </c>
      <c r="M62" s="62">
        <f>IFERROR(SUMIFS('MANUEL BANAMEX'!$N$30:$N$38,'MANUEL BANAMEX'!$H$30:$H$38,"SALIDA",'MANUEL BANAMEX'!$J$30:$J$38,$B62),0)</f>
        <v>0</v>
      </c>
      <c r="N62" s="62">
        <f>IFERROR(SUMIFS(ROBERTO!$N$2:$N$2,ROBERTO!$H$2:$H$2,"SALIDA",ROBERTO!$J$2:$J$2,$B62),0)</f>
        <v>0</v>
      </c>
      <c r="O62" s="62">
        <f>IFERROR(SUMIFS(JUAN!$N$20:$N$30,JUAN!$H$20:$H$30,"SALIDA",JUAN!$J$20:$J$30,$B62),0)</f>
        <v>0</v>
      </c>
      <c r="P62" s="62">
        <f>IFERROR(SUMIFS('NORMA SANCHEZ'!$N$19:$N$29,'NORMA SANCHEZ'!$H$19:$H$29,"SALIDA",'NORMA SANCHEZ'!$J$19:$J$29,$B62),0)</f>
        <v>0</v>
      </c>
      <c r="Q62" s="62">
        <f>IFERROR(SUMIFS('JOSE CARLOS'!$N$24:$N$33,'JOSE CARLOS'!$H$24:$H$33,"SALIDA",'JOSE CARLOS'!$J$24:$J$33,$B62),0)</f>
        <v>0</v>
      </c>
      <c r="R62" s="62">
        <f>IFERROR(SUMIFS('LUIS ENRIQUE '!$N$30:$N$37,'LUIS ENRIQUE '!$H$30:$H$37,"SALIDA",'LUIS ENRIQUE '!$J$30:$J$37,$B62),0)</f>
        <v>0</v>
      </c>
      <c r="S62" s="62">
        <f>IFERROR(SUMIFS(CESARIA!$N$19:$N$30,CESARIA!$H$19:$H$30,"SALIDA",CESARIA!$J$19:$J$30,$B62),0)</f>
        <v>0</v>
      </c>
      <c r="T62" s="62">
        <f>IFERROR(SUMIFS(ALAN!$N$26:$N$27,ALAN!$H$26:$H$27,"SALIDA",ALAN!$J$26:$J$27,$B62),0)</f>
        <v>0</v>
      </c>
      <c r="U62" s="62">
        <f>IFERROR(SUMIFS(ELVIA!$N$13:$N$32,ELVIA!$H$13:$H$32,"SALIDA",ELVIA!$J$13:$J$32,$B62),0)</f>
        <v>0</v>
      </c>
      <c r="V62" s="62">
        <f>IFERROR(SUMIFS(CAJA!$N$1166:$N$1992,CAJA!$H$1166:$H$1992,"SALIDA",CAJA!$J$1166:$J$1992,$B62),0)</f>
        <v>0</v>
      </c>
      <c r="W62" s="62">
        <f>IFERROR(SUMIFS('CAJA TIGRES'!$N$303:$N$563,'CAJA TIGRES'!$H$303:$H$563,"SALIDA",'CAJA TIGRES'!$J$303:$J$563,$B62),0)</f>
        <v>0</v>
      </c>
      <c r="X62" s="62">
        <f>IFERROR(SUMIFS(RESERVA!$N$3:$N$10,RESERVA!$H$3:$H$10,"SALIDA",RESERVA!$J$3:$J$10,$B62),0)</f>
        <v>0</v>
      </c>
      <c r="Y62" s="96">
        <f>SUM(C62:X62)</f>
        <v>245995.81</v>
      </c>
      <c r="Z62" s="96">
        <f>Y62+'FEB25'!Z62</f>
        <v>929601.51</v>
      </c>
    </row>
    <row r="63" spans="1:28" x14ac:dyDescent="0.3">
      <c r="A63">
        <v>7.3</v>
      </c>
      <c r="B63" s="60" t="s">
        <v>87</v>
      </c>
      <c r="C63" s="62">
        <f>IFERROR(SUMIFS('MGZ121'!$N$313:$N$417,'MGZ121'!H$313:H$417,"SALIDA",'MGZ121'!$J$313:$J$417,$B63),0)</f>
        <v>0</v>
      </c>
      <c r="D63" s="62">
        <f>IFERROR(SUMIFS('MGZ BBVA'!$N$190:$N$302,'MGZ BBVA'!$H$190:$H$302,"SALIDA",'MGZ BBVA'!$J$190:$J$302,$B63),0)</f>
        <v>0</v>
      </c>
      <c r="E63" s="62">
        <f>IFERROR(SUMIFS('MGZ DOLARES'!$N$2:$N$2,'MGZ DOLARES'!$F$2:$F$2,"SALIDA",'MGZ DOLARES'!$J$2:$J$2,$B63),0)</f>
        <v>0</v>
      </c>
      <c r="F63" s="62">
        <f>IFERROR(SUMIFS('MGZ BAJIO'!$N$7:$N$8,'MGZ BAJIO'!$H$7:$H$8,"SALIDA",'MGZ BAJIO'!$J$7:$J$8,$B63),0)</f>
        <v>0</v>
      </c>
      <c r="G63" s="62">
        <f>IFERROR(SUMIFS('VICTOR BANAMEX'!$N$107:$N$161,'VICTOR BANAMEX'!$H$107:$H$161,"SALIDA",'VICTOR BANAMEX'!$J$107:$J$161,$B63),0)</f>
        <v>0</v>
      </c>
      <c r="H63" s="62">
        <f>IFERROR(SUMIFS('VICTOR BANORTE'!$N$29:$N$38,'VICTOR BANORTE'!$H$29:$H$38,"SALIDA",'VICTOR BANORTE'!$J$29:$J$38,$B63),0)</f>
        <v>0</v>
      </c>
      <c r="I63" s="62">
        <f>IFERROR(SUMIFS(RODRIGO!$N$2:$N$2,RODRIGO!$H$2:$H$2,"SALIDA",RODRIGO!$J$2:$J$2,$B63),0)</f>
        <v>0</v>
      </c>
      <c r="J63" s="62">
        <f>IFERROR(SUMIFS(MOY!$N$22:$N$25,MOY!$F$22:$F$25,"SALIDA",MOY!$J$22:$J$25,$B63),0)</f>
        <v>0</v>
      </c>
      <c r="K63" s="62">
        <f>IFERROR(SUMIFS('NORMA RUTH'!$N$17:$N$22,'NORMA RUTH'!$H$17:$H$22,"SALIDA",'NORMA RUTH'!$J$17:$J$22,$B63),0)</f>
        <v>0</v>
      </c>
      <c r="L63" s="62">
        <f>IFERROR(SUMIFS(VALERIA!$N$14:$N$18,VALERIA!$F$14:$F$18,"SALIDA",VALERIA!$J$14:$J$18,$B63),0)</f>
        <v>0</v>
      </c>
      <c r="M63" s="62">
        <f>IFERROR(SUMIFS('MANUEL BANAMEX'!$N$30:$N$38,'MANUEL BANAMEX'!$H$30:$H$38,"SALIDA",'MANUEL BANAMEX'!$J$30:$J$38,$B63),0)</f>
        <v>0</v>
      </c>
      <c r="N63" s="62">
        <f>IFERROR(SUMIFS(ROBERTO!$N$2:$N$2,ROBERTO!$H$2:$H$2,"SALIDA",ROBERTO!$J$2:$J$2,$B63),0)</f>
        <v>0</v>
      </c>
      <c r="O63" s="62">
        <f>IFERROR(SUMIFS(JUAN!$N$20:$N$30,JUAN!$H$20:$H$30,"SALIDA",JUAN!$J$20:$J$30,$B63),0)</f>
        <v>0</v>
      </c>
      <c r="P63" s="62">
        <f>IFERROR(SUMIFS('NORMA SANCHEZ'!$N$19:$N$29,'NORMA SANCHEZ'!$H$19:$H$29,"SALIDA",'NORMA SANCHEZ'!$J$19:$J$29,$B63),0)</f>
        <v>0</v>
      </c>
      <c r="Q63" s="62">
        <f>IFERROR(SUMIFS('JOSE CARLOS'!$N$24:$N$33,'JOSE CARLOS'!$H$24:$H$33,"SALIDA",'JOSE CARLOS'!$J$24:$J$33,$B63),0)</f>
        <v>0</v>
      </c>
      <c r="R63" s="62">
        <f>IFERROR(SUMIFS('LUIS ENRIQUE '!$N$30:$N$37,'LUIS ENRIQUE '!$H$30:$H$37,"SALIDA",'LUIS ENRIQUE '!$J$30:$J$37,$B63),0)</f>
        <v>0</v>
      </c>
      <c r="S63" s="62">
        <f>IFERROR(SUMIFS(CESARIA!$N$19:$N$30,CESARIA!$H$19:$H$30,"SALIDA",CESARIA!$J$19:$J$30,$B63),0)</f>
        <v>0</v>
      </c>
      <c r="T63" s="62">
        <f>IFERROR(SUMIFS(ALAN!$N$26:$N$27,ALAN!$H$26:$H$27,"SALIDA",ALAN!$J$26:$J$27,$B63),0)</f>
        <v>0</v>
      </c>
      <c r="U63" s="62">
        <f>IFERROR(SUMIFS(ELVIA!$N$13:$N$32,ELVIA!$H$13:$H$32,"SALIDA",ELVIA!$J$13:$J$32,$B63),0)</f>
        <v>0</v>
      </c>
      <c r="V63" s="146">
        <f>IFERROR(SUMIFS(CAJA!$N$1166:$N$1992,CAJA!$H$1166:$H$1992,"SALIDA",CAJA!$J$1166:$J$1992,$B63),0)</f>
        <v>20000</v>
      </c>
      <c r="W63" s="62">
        <f>IFERROR(SUMIFS('CAJA TIGRES'!$N$303:$N$563,'CAJA TIGRES'!$H$303:$H$563,"SALIDA",'CAJA TIGRES'!$J$303:$J$563,$B63),0)</f>
        <v>0</v>
      </c>
      <c r="X63" s="62">
        <f>IFERROR(SUMIFS(RESERVA!$N$3:$N$10,RESERVA!$H$3:$H$10,"SALIDA",RESERVA!$J$3:$J$10,$B63),0)</f>
        <v>0</v>
      </c>
      <c r="Y63" s="96">
        <f>SUM(C63:X63)</f>
        <v>20000</v>
      </c>
      <c r="Z63" s="96">
        <f>Y63+'FEB25'!Z63</f>
        <v>347000</v>
      </c>
    </row>
    <row r="64" spans="1:28" s="180" customFormat="1" x14ac:dyDescent="0.3">
      <c r="A64" s="180">
        <v>9</v>
      </c>
      <c r="B64" s="183" t="s">
        <v>58</v>
      </c>
      <c r="C64" s="182">
        <f>SUM(C65:C68)</f>
        <v>77846.13</v>
      </c>
      <c r="D64" s="182">
        <f t="shared" ref="D64:Y64" si="10">SUM(D65:D68)</f>
        <v>61231.68</v>
      </c>
      <c r="E64" s="182">
        <f t="shared" si="10"/>
        <v>0</v>
      </c>
      <c r="F64" s="182">
        <f t="shared" si="10"/>
        <v>0</v>
      </c>
      <c r="G64" s="182">
        <f t="shared" si="10"/>
        <v>0</v>
      </c>
      <c r="H64" s="182">
        <f t="shared" si="10"/>
        <v>0</v>
      </c>
      <c r="I64" s="182">
        <f t="shared" ref="I64" si="11">SUM(I65:I68)</f>
        <v>0</v>
      </c>
      <c r="J64" s="182">
        <f t="shared" si="10"/>
        <v>0</v>
      </c>
      <c r="K64" s="182">
        <f t="shared" si="10"/>
        <v>0</v>
      </c>
      <c r="L64" s="182">
        <f t="shared" si="10"/>
        <v>0</v>
      </c>
      <c r="M64" s="182">
        <f t="shared" si="10"/>
        <v>0</v>
      </c>
      <c r="N64" s="182">
        <f t="shared" si="10"/>
        <v>0</v>
      </c>
      <c r="O64" s="182">
        <f t="shared" si="10"/>
        <v>0</v>
      </c>
      <c r="P64" s="182">
        <f t="shared" si="10"/>
        <v>0</v>
      </c>
      <c r="Q64" s="182">
        <f t="shared" si="10"/>
        <v>0</v>
      </c>
      <c r="R64" s="182">
        <f t="shared" si="10"/>
        <v>0</v>
      </c>
      <c r="S64" s="182">
        <f t="shared" si="10"/>
        <v>0</v>
      </c>
      <c r="T64" s="182">
        <f t="shared" si="10"/>
        <v>0</v>
      </c>
      <c r="U64" s="182">
        <f t="shared" si="10"/>
        <v>0</v>
      </c>
      <c r="V64" s="182">
        <f t="shared" si="10"/>
        <v>0</v>
      </c>
      <c r="W64" s="182">
        <f t="shared" si="10"/>
        <v>0</v>
      </c>
      <c r="X64" s="182">
        <f t="shared" si="10"/>
        <v>0</v>
      </c>
      <c r="Y64" s="182">
        <f t="shared" si="10"/>
        <v>139077.81</v>
      </c>
      <c r="Z64" s="182">
        <f>SUM(Z65:Z68)</f>
        <v>765560.16999999993</v>
      </c>
      <c r="AA64"/>
      <c r="AB64"/>
    </row>
    <row r="65" spans="1:26" x14ac:dyDescent="0.3">
      <c r="A65">
        <v>9.1</v>
      </c>
      <c r="B65" s="60" t="s">
        <v>101</v>
      </c>
      <c r="C65" s="62">
        <f>IFERROR(SUMIFS('MGZ121'!$N$313:$N$417,'MGZ121'!H$313:H$417,"SALIDA",'MGZ121'!$J$313:$J$417,$B65),0)</f>
        <v>77846.13</v>
      </c>
      <c r="D65" s="62">
        <f>IFERROR(SUMIFS('MGZ BBVA'!$N$190:$N$302,'MGZ BBVA'!$H$190:$H$302,"SALIDA",'MGZ BBVA'!$J$190:$J$302,$B65),0)</f>
        <v>61231.68</v>
      </c>
      <c r="E65" s="62">
        <f>IFERROR(SUMIFS('MGZ DOLARES'!$N$2:$N$2,'MGZ DOLARES'!$F$2:$F$2,"SALIDA",'MGZ DOLARES'!$J$2:$J$2,$B65),0)</f>
        <v>0</v>
      </c>
      <c r="F65" s="62">
        <f>IFERROR(SUMIFS('MGZ BAJIO'!$N$7:$N$8,'MGZ BAJIO'!$H$7:$H$8,"SALIDA",'MGZ BAJIO'!$J$7:$J$8,$B65),0)</f>
        <v>0</v>
      </c>
      <c r="G65" s="62">
        <f>IFERROR(SUMIFS('VICTOR BANAMEX'!$N$107:$N$161,'VICTOR BANAMEX'!$H$107:$H$161,"SALIDA",'VICTOR BANAMEX'!$J$107:$J$161,$B65),0)</f>
        <v>0</v>
      </c>
      <c r="H65" s="62">
        <f>IFERROR(SUMIFS('VICTOR BANORTE'!$N$29:$N$38,'VICTOR BANORTE'!$H$29:$H$38,"SALIDA",'VICTOR BANORTE'!$J$29:$J$38,$B65),0)</f>
        <v>0</v>
      </c>
      <c r="I65" s="62">
        <f>IFERROR(SUMIFS(RODRIGO!$N$2:$N$2,RODRIGO!$H$2:$H$2,"SALIDA",RODRIGO!$J$2:$J$2,$B65),0)</f>
        <v>0</v>
      </c>
      <c r="J65" s="62">
        <f>IFERROR(SUMIFS(MOY!$N$22:$N$25,MOY!$F$22:$F$25,"SALIDA",MOY!$J$22:$J$25,$B65),0)</f>
        <v>0</v>
      </c>
      <c r="K65" s="62">
        <f>IFERROR(SUMIFS('NORMA RUTH'!$N$17:$N$22,'NORMA RUTH'!$H$17:$H$22,"SALIDA",'NORMA RUTH'!$J$17:$J$22,$B65),0)</f>
        <v>0</v>
      </c>
      <c r="L65" s="62">
        <f>IFERROR(SUMIFS(VALERIA!$N$14:$N$18,VALERIA!$F$14:$F$18,"SALIDA",VALERIA!$J$14:$J$18,$B65),0)</f>
        <v>0</v>
      </c>
      <c r="M65" s="62">
        <f>IFERROR(SUMIFS('MANUEL BANAMEX'!$N$30:$N$38,'MANUEL BANAMEX'!$H$30:$H$38,"SALIDA",'MANUEL BANAMEX'!$J$30:$J$38,$B65),0)</f>
        <v>0</v>
      </c>
      <c r="N65" s="62">
        <f>IFERROR(SUMIFS(ROBERTO!$N$2:$N$2,ROBERTO!$H$2:$H$2,"SALIDA",ROBERTO!$J$2:$J$2,$B65),0)</f>
        <v>0</v>
      </c>
      <c r="O65" s="62">
        <f>IFERROR(SUMIFS(JUAN!$N$20:$N$30,JUAN!$H$20:$H$30,"SALIDA",JUAN!$J$20:$J$30,$B65),0)</f>
        <v>0</v>
      </c>
      <c r="P65" s="62">
        <f>IFERROR(SUMIFS('NORMA SANCHEZ'!$N$19:$N$29,'NORMA SANCHEZ'!$H$19:$H$29,"SALIDA",'NORMA SANCHEZ'!$J$19:$J$29,$B65),0)</f>
        <v>0</v>
      </c>
      <c r="Q65" s="62">
        <f>IFERROR(SUMIFS('JOSE CARLOS'!$N$24:$N$33,'JOSE CARLOS'!$H$24:$H$33,"SALIDA",'JOSE CARLOS'!$J$24:$J$33,$B65),0)</f>
        <v>0</v>
      </c>
      <c r="R65" s="62">
        <f>IFERROR(SUMIFS('LUIS ENRIQUE '!$N$30:$N$37,'LUIS ENRIQUE '!$H$30:$H$37,"SALIDA",'LUIS ENRIQUE '!$J$30:$J$37,$B65),0)</f>
        <v>0</v>
      </c>
      <c r="S65" s="62">
        <f>IFERROR(SUMIFS(CESARIA!$N$19:$N$30,CESARIA!$H$19:$H$30,"SALIDA",CESARIA!$J$19:$J$30,$B65),0)</f>
        <v>0</v>
      </c>
      <c r="T65" s="62">
        <f>IFERROR(SUMIFS(ALAN!$N$26:$N$27,ALAN!$H$26:$H$27,"SALIDA",ALAN!$J$26:$J$27,$B65),0)</f>
        <v>0</v>
      </c>
      <c r="U65" s="62">
        <f>IFERROR(SUMIFS(ELVIA!$N$13:$N$32,ELVIA!$H$13:$H$32,"SALIDA",ELVIA!$J$13:$J$32,$B65),0)</f>
        <v>0</v>
      </c>
      <c r="V65" s="62">
        <f>IFERROR(SUMIFS(CAJA!$N$1166:$N$1992,CAJA!$H$1166:$H$1992,"SALIDA",CAJA!$J$1166:$J$1992,$B65),0)</f>
        <v>0</v>
      </c>
      <c r="W65" s="62">
        <f>IFERROR(SUMIFS('CAJA TIGRES'!$N$303:$N$563,'CAJA TIGRES'!$H$303:$H$563,"SALIDA",'CAJA TIGRES'!$J$303:$J$563,$B65),0)</f>
        <v>0</v>
      </c>
      <c r="X65" s="62">
        <f>IFERROR(SUMIFS(RESERVA!$N$3:$N$10,RESERVA!$H$3:$H$10,"SALIDA",RESERVA!$J$3:$J$10,$B65),0)</f>
        <v>0</v>
      </c>
      <c r="Y65" s="96">
        <f>SUM(C65:X65)</f>
        <v>139077.81</v>
      </c>
      <c r="Z65" s="96">
        <f>Y65+'FEB25'!Z65</f>
        <v>765560.16999999993</v>
      </c>
    </row>
    <row r="66" spans="1:26" x14ac:dyDescent="0.3">
      <c r="A66">
        <v>9.1999999999999993</v>
      </c>
      <c r="B66" s="60" t="s">
        <v>82</v>
      </c>
      <c r="C66" s="62">
        <f>IFERROR(SUMIFS('MGZ121'!$N$313:$N$417,'MGZ121'!H$313:H$417,"SALIDA",'MGZ121'!$J$313:$J$417,$B66),0)</f>
        <v>0</v>
      </c>
      <c r="D66" s="62">
        <f>IFERROR(SUMIFS('MGZ BBVA'!$N$190:$N$302,'MGZ BBVA'!$H$190:$H$302,"SALIDA",'MGZ BBVA'!$J$190:$J$302,$B66),0)</f>
        <v>0</v>
      </c>
      <c r="E66" s="62">
        <f>IFERROR(SUMIFS('MGZ DOLARES'!$N$2:$N$2,'MGZ DOLARES'!$F$2:$F$2,"SALIDA",'MGZ DOLARES'!$J$2:$J$2,$B66),0)</f>
        <v>0</v>
      </c>
      <c r="F66" s="62">
        <f>IFERROR(SUMIFS('MGZ BAJIO'!$N$7:$N$8,'MGZ BAJIO'!$H$7:$H$8,"SALIDA",'MGZ BAJIO'!$J$7:$J$8,$B66),0)</f>
        <v>0</v>
      </c>
      <c r="G66" s="62">
        <f>IFERROR(SUMIFS('VICTOR BANAMEX'!$N$107:$N$161,'VICTOR BANAMEX'!$H$107:$H$161,"SALIDA",'VICTOR BANAMEX'!$J$107:$J$161,$B66),0)</f>
        <v>0</v>
      </c>
      <c r="H66" s="62">
        <f>IFERROR(SUMIFS('VICTOR BANORTE'!$N$29:$N$38,'VICTOR BANORTE'!$H$29:$H$38,"SALIDA",'VICTOR BANORTE'!$J$29:$J$38,$B66),0)</f>
        <v>0</v>
      </c>
      <c r="I66" s="62">
        <f>IFERROR(SUMIFS(RODRIGO!$N$2:$N$2,RODRIGO!$H$2:$H$2,"SALIDA",RODRIGO!$J$2:$J$2,$B66),0)</f>
        <v>0</v>
      </c>
      <c r="J66" s="62">
        <f>IFERROR(SUMIFS(MOY!$N$22:$N$25,MOY!$F$22:$F$25,"SALIDA",MOY!$J$22:$J$25,$B66),0)</f>
        <v>0</v>
      </c>
      <c r="K66" s="62">
        <f>IFERROR(SUMIFS('NORMA RUTH'!$N$17:$N$22,'NORMA RUTH'!$H$17:$H$22,"SALIDA",'NORMA RUTH'!$J$17:$J$22,$B66),0)</f>
        <v>0</v>
      </c>
      <c r="L66" s="62">
        <f>IFERROR(SUMIFS(VALERIA!$N$14:$N$18,VALERIA!$F$14:$F$18,"SALIDA",VALERIA!$J$14:$J$18,$B66),0)</f>
        <v>0</v>
      </c>
      <c r="M66" s="62">
        <f>IFERROR(SUMIFS('MANUEL BANAMEX'!$N$30:$N$38,'MANUEL BANAMEX'!$H$30:$H$38,"SALIDA",'MANUEL BANAMEX'!$J$30:$J$38,$B66),0)</f>
        <v>0</v>
      </c>
      <c r="N66" s="62">
        <f>IFERROR(SUMIFS(ROBERTO!$N$2:$N$2,ROBERTO!$H$2:$H$2,"SALIDA",ROBERTO!$J$2:$J$2,$B66),0)</f>
        <v>0</v>
      </c>
      <c r="O66" s="62">
        <f>IFERROR(SUMIFS(JUAN!$N$20:$N$30,JUAN!$H$20:$H$30,"SALIDA",JUAN!$J$20:$J$30,$B66),0)</f>
        <v>0</v>
      </c>
      <c r="P66" s="62">
        <f>IFERROR(SUMIFS('NORMA SANCHEZ'!$N$19:$N$29,'NORMA SANCHEZ'!$H$19:$H$29,"SALIDA",'NORMA SANCHEZ'!$J$19:$J$29,$B66),0)</f>
        <v>0</v>
      </c>
      <c r="Q66" s="62">
        <f>IFERROR(SUMIFS('JOSE CARLOS'!$N$24:$N$33,'JOSE CARLOS'!$H$24:$H$33,"SALIDA",'JOSE CARLOS'!$J$24:$J$33,$B66),0)</f>
        <v>0</v>
      </c>
      <c r="R66" s="62">
        <f>IFERROR(SUMIFS('LUIS ENRIQUE '!$N$30:$N$37,'LUIS ENRIQUE '!$H$30:$H$37,"SALIDA",'LUIS ENRIQUE '!$J$30:$J$37,$B66),0)</f>
        <v>0</v>
      </c>
      <c r="S66" s="62">
        <f>IFERROR(SUMIFS(CESARIA!$N$19:$N$30,CESARIA!$H$19:$H$30,"SALIDA",CESARIA!$J$19:$J$30,$B66),0)</f>
        <v>0</v>
      </c>
      <c r="T66" s="62">
        <f>IFERROR(SUMIFS(ALAN!$N$26:$N$27,ALAN!$H$26:$H$27,"SALIDA",ALAN!$J$26:$J$27,$B66),0)</f>
        <v>0</v>
      </c>
      <c r="U66" s="62">
        <f>IFERROR(SUMIFS(ELVIA!$N$13:$N$32,ELVIA!$H$13:$H$32,"SALIDA",ELVIA!$J$13:$J$32,$B66),0)</f>
        <v>0</v>
      </c>
      <c r="V66" s="62">
        <f>IFERROR(SUMIFS(CAJA!$N$1166:$N$1992,CAJA!$H$1166:$H$1992,"SALIDA",CAJA!$J$1166:$J$1992,$B66),0)</f>
        <v>0</v>
      </c>
      <c r="W66" s="62">
        <f>IFERROR(SUMIFS('CAJA TIGRES'!$N$303:$N$563,'CAJA TIGRES'!$H$303:$H$563,"SALIDA",'CAJA TIGRES'!$J$303:$J$563,$B66),0)</f>
        <v>0</v>
      </c>
      <c r="X66" s="62">
        <f>IFERROR(SUMIFS(RESERVA!$N$3:$N$10,RESERVA!$H$3:$H$10,"SALIDA",RESERVA!$J$3:$J$10,$B66),0)</f>
        <v>0</v>
      </c>
      <c r="Y66" s="96">
        <f>SUM(C66:X66)</f>
        <v>0</v>
      </c>
      <c r="Z66" s="96">
        <f>Y66+'FEB25'!Z66</f>
        <v>0</v>
      </c>
    </row>
    <row r="67" spans="1:26" x14ac:dyDescent="0.3">
      <c r="B67" s="60" t="s">
        <v>187</v>
      </c>
      <c r="C67" s="62">
        <f>IFERROR(SUMIFS('MGZ121'!$N$313:$N$417,'MGZ121'!H$313:H$417,"SALIDA",'MGZ121'!$J$313:$J$417,$B67),0)</f>
        <v>0</v>
      </c>
      <c r="D67" s="62">
        <f>IFERROR(SUMIFS('MGZ BBVA'!$N$190:$N$302,'MGZ BBVA'!$H$190:$H$302,"SALIDA",'MGZ BBVA'!$J$190:$J$302,$B67),0)</f>
        <v>0</v>
      </c>
      <c r="E67" s="62">
        <f>IFERROR(SUMIFS('MGZ DOLARES'!$N$2:$N$2,'MGZ DOLARES'!$F$2:$F$2,"SALIDA",'MGZ DOLARES'!$J$2:$J$2,$B67),0)</f>
        <v>0</v>
      </c>
      <c r="F67" s="62">
        <f>IFERROR(SUMIFS('MGZ BAJIO'!$N$7:$N$8,'MGZ BAJIO'!$H$7:$H$8,"SALIDA",'MGZ BAJIO'!$J$7:$J$8,$B67),0)</f>
        <v>0</v>
      </c>
      <c r="G67" s="62">
        <f>IFERROR(SUMIFS('VICTOR BANAMEX'!$N$107:$N$161,'VICTOR BANAMEX'!$H$107:$H$161,"SALIDA",'VICTOR BANAMEX'!$J$107:$J$161,$B67),0)</f>
        <v>0</v>
      </c>
      <c r="H67" s="62">
        <f>IFERROR(SUMIFS('VICTOR BANORTE'!$N$29:$N$38,'VICTOR BANORTE'!$H$29:$H$38,"SALIDA",'VICTOR BANORTE'!$J$29:$J$38,$B67),0)</f>
        <v>0</v>
      </c>
      <c r="I67" s="62">
        <f>IFERROR(SUMIFS(RODRIGO!$N$2:$N$2,RODRIGO!$H$2:$H$2,"SALIDA",RODRIGO!$J$2:$J$2,$B67),0)</f>
        <v>0</v>
      </c>
      <c r="J67" s="62">
        <f>IFERROR(SUMIFS(MOY!$N$22:$N$25,MOY!$F$22:$F$25,"SALIDA",MOY!$J$22:$J$25,$B67),0)</f>
        <v>0</v>
      </c>
      <c r="K67" s="62">
        <f>IFERROR(SUMIFS('NORMA RUTH'!$N$17:$N$22,'NORMA RUTH'!$H$17:$H$22,"SALIDA",'NORMA RUTH'!$J$17:$J$22,$B67),0)</f>
        <v>0</v>
      </c>
      <c r="L67" s="62">
        <f>IFERROR(SUMIFS(VALERIA!$N$14:$N$18,VALERIA!$F$14:$F$18,"SALIDA",VALERIA!$J$14:$J$18,$B67),0)</f>
        <v>0</v>
      </c>
      <c r="M67" s="62">
        <f>IFERROR(SUMIFS('MANUEL BANAMEX'!$N$30:$N$38,'MANUEL BANAMEX'!$H$30:$H$38,"SALIDA",'MANUEL BANAMEX'!$J$30:$J$38,$B67),0)</f>
        <v>0</v>
      </c>
      <c r="N67" s="62">
        <f>IFERROR(SUMIFS(ROBERTO!$N$2:$N$2,ROBERTO!$H$2:$H$2,"SALIDA",ROBERTO!$J$2:$J$2,$B67),0)</f>
        <v>0</v>
      </c>
      <c r="O67" s="62">
        <f>IFERROR(SUMIFS(JUAN!$N$20:$N$30,JUAN!$H$20:$H$30,"SALIDA",JUAN!$J$20:$J$30,$B67),0)</f>
        <v>0</v>
      </c>
      <c r="P67" s="62">
        <f>IFERROR(SUMIFS('NORMA SANCHEZ'!$N$19:$N$29,'NORMA SANCHEZ'!$H$19:$H$29,"SALIDA",'NORMA SANCHEZ'!$J$19:$J$29,$B67),0)</f>
        <v>0</v>
      </c>
      <c r="Q67" s="62">
        <f>IFERROR(SUMIFS('JOSE CARLOS'!$N$24:$N$33,'JOSE CARLOS'!$H$24:$H$33,"SALIDA",'JOSE CARLOS'!$J$24:$J$33,$B67),0)</f>
        <v>0</v>
      </c>
      <c r="R67" s="62">
        <f>IFERROR(SUMIFS('LUIS ENRIQUE '!$N$30:$N$37,'LUIS ENRIQUE '!$H$30:$H$37,"SALIDA",'LUIS ENRIQUE '!$J$30:$J$37,$B67),0)</f>
        <v>0</v>
      </c>
      <c r="S67" s="62">
        <f>IFERROR(SUMIFS(CESARIA!$N$19:$N$30,CESARIA!$H$19:$H$30,"SALIDA",CESARIA!$J$19:$J$30,$B67),0)</f>
        <v>0</v>
      </c>
      <c r="T67" s="62">
        <f>IFERROR(SUMIFS(ALAN!$N$26:$N$27,ALAN!$H$26:$H$27,"SALIDA",ALAN!$J$26:$J$27,$B67),0)</f>
        <v>0</v>
      </c>
      <c r="U67" s="62">
        <f>IFERROR(SUMIFS(ELVIA!$N$13:$N$32,ELVIA!$H$13:$H$32,"SALIDA",ELVIA!$J$13:$J$32,$B67),0)</f>
        <v>0</v>
      </c>
      <c r="V67" s="62">
        <f>IFERROR(SUMIFS(CAJA!$N$1166:$N$1992,CAJA!$H$1166:$H$1992,"SALIDA",CAJA!$J$1166:$J$1992,$B67),0)</f>
        <v>0</v>
      </c>
      <c r="W67" s="62">
        <f>IFERROR(SUMIFS('CAJA TIGRES'!$N$303:$N$563,'CAJA TIGRES'!$H$303:$H$563,"SALIDA",'CAJA TIGRES'!$J$303:$J$563,$B67),0)</f>
        <v>0</v>
      </c>
      <c r="X67" s="62">
        <f>IFERROR(SUMIFS(RESERVA!$N$3:$N$10,RESERVA!$H$3:$H$10,"SALIDA",RESERVA!$J$3:$J$10,$B67),0)</f>
        <v>0</v>
      </c>
      <c r="Y67" s="96">
        <f>SUM(C67:X67)</f>
        <v>0</v>
      </c>
      <c r="Z67" s="96">
        <f>Y67+'FEB25'!Z67</f>
        <v>0</v>
      </c>
    </row>
    <row r="68" spans="1:26" x14ac:dyDescent="0.3">
      <c r="B68" s="60" t="s">
        <v>8793</v>
      </c>
      <c r="C68" s="62">
        <f>IFERROR(SUMIFS('MGZ121'!$N$313:$N$417,'MGZ121'!H$313:H$417,"SALIDA",'MGZ121'!$J$313:$J$417,$B68),0)</f>
        <v>0</v>
      </c>
      <c r="D68" s="62">
        <f>IFERROR(SUMIFS('MGZ BBVA'!$N$190:$N$302,'MGZ BBVA'!$H$190:$H$302,"SALIDA",'MGZ BBVA'!$J$190:$J$302,$B68),0)</f>
        <v>0</v>
      </c>
      <c r="E68" s="62">
        <f>IFERROR(SUMIFS('MGZ DOLARES'!$N$2:$N$2,'MGZ DOLARES'!$F$2:$F$2,"SALIDA",'MGZ DOLARES'!$J$2:$J$2,$B68),0)</f>
        <v>0</v>
      </c>
      <c r="F68" s="62">
        <f>IFERROR(SUMIFS('MGZ BAJIO'!$N$7:$N$8,'MGZ BAJIO'!$H$7:$H$8,"SALIDA",'MGZ BAJIO'!$J$7:$J$8,$B68),0)</f>
        <v>0</v>
      </c>
      <c r="G68" s="62">
        <f>IFERROR(SUMIFS('VICTOR BANAMEX'!$N$107:$N$161,'VICTOR BANAMEX'!$H$107:$H$161,"SALIDA",'VICTOR BANAMEX'!$J$107:$J$161,$B68),0)</f>
        <v>0</v>
      </c>
      <c r="H68" s="62">
        <f>IFERROR(SUMIFS('VICTOR BANORTE'!$N$29:$N$38,'VICTOR BANORTE'!$H$29:$H$38,"SALIDA",'VICTOR BANORTE'!$J$29:$J$38,$B68),0)</f>
        <v>0</v>
      </c>
      <c r="I68" s="62">
        <f>IFERROR(SUMIFS(RODRIGO!$N$2:$N$2,RODRIGO!$H$2:$H$2,"SALIDA",RODRIGO!$J$2:$J$2,$B68),0)</f>
        <v>0</v>
      </c>
      <c r="J68" s="62">
        <f>IFERROR(SUMIFS(MOY!$N$22:$N$25,MOY!$F$22:$F$25,"SALIDA",MOY!$J$22:$J$25,$B68),0)</f>
        <v>0</v>
      </c>
      <c r="K68" s="62">
        <f>IFERROR(SUMIFS('NORMA RUTH'!$N$17:$N$22,'NORMA RUTH'!$H$17:$H$22,"SALIDA",'NORMA RUTH'!$J$17:$J$22,$B68),0)</f>
        <v>0</v>
      </c>
      <c r="L68" s="62">
        <f>IFERROR(SUMIFS(VALERIA!$N$14:$N$18,VALERIA!$F$14:$F$18,"SALIDA",VALERIA!$J$14:$J$18,$B68),0)</f>
        <v>0</v>
      </c>
      <c r="M68" s="62">
        <f>IFERROR(SUMIFS('MANUEL BANAMEX'!$N$30:$N$38,'MANUEL BANAMEX'!$H$30:$H$38,"SALIDA",'MANUEL BANAMEX'!$J$30:$J$38,$B68),0)</f>
        <v>0</v>
      </c>
      <c r="N68" s="62">
        <f>IFERROR(SUMIFS(ROBERTO!$N$2:$N$2,ROBERTO!$H$2:$H$2,"SALIDA",ROBERTO!$J$2:$J$2,$B68),0)</f>
        <v>0</v>
      </c>
      <c r="O68" s="62">
        <f>IFERROR(SUMIFS(JUAN!$N$20:$N$30,JUAN!$H$20:$H$30,"SALIDA",JUAN!$J$20:$J$30,$B68),0)</f>
        <v>0</v>
      </c>
      <c r="P68" s="62">
        <f>IFERROR(SUMIFS('NORMA SANCHEZ'!$N$19:$N$29,'NORMA SANCHEZ'!$H$19:$H$29,"SALIDA",'NORMA SANCHEZ'!$J$19:$J$29,$B68),0)</f>
        <v>0</v>
      </c>
      <c r="Q68" s="62">
        <f>IFERROR(SUMIFS('JOSE CARLOS'!$N$24:$N$33,'JOSE CARLOS'!$H$24:$H$33,"SALIDA",'JOSE CARLOS'!$J$24:$J$33,$B68),0)</f>
        <v>0</v>
      </c>
      <c r="R68" s="62">
        <f>IFERROR(SUMIFS('LUIS ENRIQUE '!$N$30:$N$37,'LUIS ENRIQUE '!$H$30:$H$37,"SALIDA",'LUIS ENRIQUE '!$J$30:$J$37,$B68),0)</f>
        <v>0</v>
      </c>
      <c r="S68" s="62">
        <f>IFERROR(SUMIFS(CESARIA!$N$19:$N$30,CESARIA!$H$19:$H$30,"SALIDA",CESARIA!$J$19:$J$30,$B68),0)</f>
        <v>0</v>
      </c>
      <c r="T68" s="62">
        <f>IFERROR(SUMIFS(ALAN!$N$26:$N$27,ALAN!$H$26:$H$27,"SALIDA",ALAN!$J$26:$J$27,$B68),0)</f>
        <v>0</v>
      </c>
      <c r="U68" s="62">
        <f>IFERROR(SUMIFS(ELVIA!$N$13:$N$32,ELVIA!$H$13:$H$32,"SALIDA",ELVIA!$J$13:$J$32,$B68),0)</f>
        <v>0</v>
      </c>
      <c r="V68" s="62">
        <f>IFERROR(SUMIFS(CAJA!$N$1166:$N$1992,CAJA!$H$1166:$H$1992,"SALIDA",CAJA!$J$1166:$J$1992,$B68),0)</f>
        <v>0</v>
      </c>
      <c r="W68" s="62">
        <f>IFERROR(SUMIFS('CAJA TIGRES'!$N$303:$N$563,'CAJA TIGRES'!$H$303:$H$563,"SALIDA",'CAJA TIGRES'!$J$303:$J$563,$B68),0)</f>
        <v>0</v>
      </c>
      <c r="X68" s="62">
        <f>IFERROR(SUMIFS(RESERVA!$N$3:$N$10,RESERVA!$H$3:$H$10,"SALIDA",RESERVA!$J$3:$J$10,$B68),0)</f>
        <v>0</v>
      </c>
      <c r="Y68" s="96">
        <f>SUM(C68:X68)</f>
        <v>0</v>
      </c>
      <c r="Z68" s="96">
        <f>Y68+'FEB25'!Z68</f>
        <v>0</v>
      </c>
    </row>
    <row r="69" spans="1:26" s="180" customFormat="1" x14ac:dyDescent="0.3">
      <c r="A69" s="180">
        <v>10</v>
      </c>
      <c r="B69" s="183" t="s">
        <v>59</v>
      </c>
      <c r="C69" s="182">
        <f>C70</f>
        <v>69810</v>
      </c>
      <c r="D69" s="182">
        <f t="shared" ref="D69:Z69" si="12">D70</f>
        <v>0</v>
      </c>
      <c r="E69" s="182">
        <f t="shared" si="12"/>
        <v>0</v>
      </c>
      <c r="F69" s="182">
        <f t="shared" si="12"/>
        <v>0</v>
      </c>
      <c r="G69" s="182">
        <f t="shared" si="12"/>
        <v>56616</v>
      </c>
      <c r="H69" s="182">
        <f t="shared" si="12"/>
        <v>0</v>
      </c>
      <c r="I69" s="182">
        <f t="shared" si="12"/>
        <v>0</v>
      </c>
      <c r="J69" s="182">
        <f t="shared" si="12"/>
        <v>10371</v>
      </c>
      <c r="K69" s="182">
        <f t="shared" si="12"/>
        <v>1000</v>
      </c>
      <c r="L69" s="182">
        <f t="shared" si="12"/>
        <v>0</v>
      </c>
      <c r="M69" s="182">
        <f t="shared" si="12"/>
        <v>0</v>
      </c>
      <c r="N69" s="182">
        <f>N70</f>
        <v>0</v>
      </c>
      <c r="O69" s="182">
        <f t="shared" si="12"/>
        <v>0</v>
      </c>
      <c r="P69" s="182">
        <f t="shared" si="12"/>
        <v>0</v>
      </c>
      <c r="Q69" s="182">
        <f t="shared" si="12"/>
        <v>0</v>
      </c>
      <c r="R69" s="182">
        <f t="shared" si="12"/>
        <v>8500</v>
      </c>
      <c r="S69" s="182">
        <f t="shared" si="12"/>
        <v>0</v>
      </c>
      <c r="T69" s="182">
        <f t="shared" si="12"/>
        <v>0</v>
      </c>
      <c r="U69" s="182">
        <f t="shared" si="12"/>
        <v>0</v>
      </c>
      <c r="V69" s="182">
        <f t="shared" si="12"/>
        <v>808</v>
      </c>
      <c r="W69" s="182">
        <f t="shared" si="12"/>
        <v>0</v>
      </c>
      <c r="X69" s="182">
        <f t="shared" si="12"/>
        <v>0</v>
      </c>
      <c r="Y69" s="182">
        <f t="shared" si="12"/>
        <v>147105</v>
      </c>
      <c r="Z69" s="182">
        <f t="shared" si="12"/>
        <v>835871.4</v>
      </c>
    </row>
    <row r="70" spans="1:26" x14ac:dyDescent="0.3">
      <c r="A70">
        <v>10.1</v>
      </c>
      <c r="B70" s="60" t="s">
        <v>59</v>
      </c>
      <c r="C70" s="62">
        <f>IFERROR(SUMIFS('MGZ121'!$N$313:$N$417,'MGZ121'!H$313:H$417,"SALIDA",'MGZ121'!$J$313:$J$417,$B70),0)</f>
        <v>69810</v>
      </c>
      <c r="D70" s="62">
        <f>IFERROR(SUMIFS('MGZ BBVA'!$N$190:$N$302,'MGZ BBVA'!$H$190:$H$302,"SALIDA",'MGZ BBVA'!$J$190:$J$302,$B70),0)</f>
        <v>0</v>
      </c>
      <c r="E70" s="62">
        <f>IFERROR(SUMIFS('MGZ DOLARES'!$N$2:$N$2,'MGZ DOLARES'!$F$2:$F$2,"SALIDA",'MGZ DOLARES'!$J$2:$J$2,$B70),0)</f>
        <v>0</v>
      </c>
      <c r="F70" s="62">
        <v>0</v>
      </c>
      <c r="G70" s="62">
        <f>IFERROR(SUMIFS('VICTOR BANAMEX'!$N$107:$N$161,'VICTOR BANAMEX'!$H$107:$H$161,"SALIDA",'VICTOR BANAMEX'!$J$107:$J$161,$B70),0)</f>
        <v>56616</v>
      </c>
      <c r="H70" s="62">
        <f>IFERROR(SUMIFS('VICTOR BANORTE'!$N$29:$N$38,'VICTOR BANORTE'!$H$29:$H$38,"SALIDA",'VICTOR BANORTE'!$J$29:$J$38,$B70),0)</f>
        <v>0</v>
      </c>
      <c r="I70" s="62">
        <f>IFERROR(SUMIFS(RODRIGO!$N$2:$N$2,RODRIGO!$H$2:$H$2,"SALIDA",RODRIGO!$J$2:$J$2,$B70),0)</f>
        <v>0</v>
      </c>
      <c r="J70" s="62">
        <v>10371</v>
      </c>
      <c r="K70" s="62">
        <f>IFERROR(SUMIFS('NORMA RUTH'!$N$17:$N$22,'NORMA RUTH'!$H$17:$H$22,"SALIDA",'NORMA RUTH'!$J$17:$J$22,$B70),0)</f>
        <v>1000</v>
      </c>
      <c r="L70" s="62">
        <f>IFERROR(SUMIFS(VALERIA!$N$14:$N$18,VALERIA!$F$14:$F$18,"SALIDA",VALERIA!$J$14:$J$18,$B70),0)</f>
        <v>0</v>
      </c>
      <c r="M70" s="62">
        <f>IFERROR(SUMIFS('MANUEL BANAMEX'!$N$30:$N$38,'MANUEL BANAMEX'!$H$30:$H$38,"SALIDA",'MANUEL BANAMEX'!$J$30:$J$38,$B70),0)</f>
        <v>0</v>
      </c>
      <c r="N70" s="62">
        <f>IFERROR(SUMIFS(ROBERTO!$N$2:$N$2,ROBERTO!$H$2:$H$2,"SALIDA",ROBERTO!$J$2:$J$2,$B70),0)</f>
        <v>0</v>
      </c>
      <c r="O70" s="62">
        <f>IFERROR(SUMIFS(JUAN!$N$20:$N$30,JUAN!$H$20:$H$30,"SALIDA",JUAN!$J$20:$J$30,$B70),0)</f>
        <v>0</v>
      </c>
      <c r="P70" s="62">
        <f>IFERROR(SUMIFS('NORMA SANCHEZ'!$N$19:$N$29,'NORMA SANCHEZ'!$H$19:$H$29,"SALIDA",'NORMA SANCHEZ'!$J$19:$J$29,$B70),0)</f>
        <v>0</v>
      </c>
      <c r="Q70" s="62">
        <f>IFERROR(SUMIFS('JOSE CARLOS'!$N$24:$N$33,'JOSE CARLOS'!$H$24:$H$33,"SALIDA",'JOSE CARLOS'!$J$24:$J$33,$B70),0)</f>
        <v>0</v>
      </c>
      <c r="R70" s="62">
        <f>IFERROR(SUMIFS('LUIS ENRIQUE '!$N$30:$N$37,'LUIS ENRIQUE '!$H$30:$H$37,"SALIDA",'LUIS ENRIQUE '!$J$30:$J$37,$B70),0)</f>
        <v>8500</v>
      </c>
      <c r="S70" s="62">
        <f>IFERROR(SUMIFS(CESARIA!$N$19:$N$30,CESARIA!$H$19:$H$30,"SALIDA",CESARIA!$J$19:$J$30,$B70),0)</f>
        <v>0</v>
      </c>
      <c r="T70" s="62">
        <f>IFERROR(SUMIFS(ALAN!$N$26:$N$27,ALAN!$H$26:$H$27,"SALIDA",ALAN!$J$26:$J$27,$B70),0)</f>
        <v>0</v>
      </c>
      <c r="U70" s="62">
        <f>IFERROR(SUMIFS(ELVIA!$N$13:$N$32,ELVIA!$H$13:$H$32,"SALIDA",ELVIA!$J$13:$J$32,$B70),0)</f>
        <v>0</v>
      </c>
      <c r="V70" s="62">
        <f>IFERROR(SUMIFS(CAJA!$N$1166:$N$1992,CAJA!$H$1166:$H$1992,"SALIDA",CAJA!$J$1166:$J$1992,$B70),0)</f>
        <v>808</v>
      </c>
      <c r="W70" s="62">
        <f>IFERROR(SUMIFS('CAJA TIGRES'!$N$303:$N$563,'CAJA TIGRES'!$H$303:$H$563,"SALIDA",'CAJA TIGRES'!$J$303:$J$563,$B70),0)</f>
        <v>0</v>
      </c>
      <c r="X70" s="62">
        <f>IFERROR(SUMIFS(RESERVA!$N$3:$N$10,RESERVA!$H$3:$H$10,"SALIDA",RESERVA!$J$3:$J$10,$B70),0)</f>
        <v>0</v>
      </c>
      <c r="Y70" s="96">
        <f>SUM(C70:X70)</f>
        <v>147105</v>
      </c>
      <c r="Z70" s="96">
        <f>Y70+'FEB25'!Z70</f>
        <v>835871.4</v>
      </c>
    </row>
    <row r="71" spans="1:26" s="180" customFormat="1" x14ac:dyDescent="0.3">
      <c r="A71" s="180">
        <v>13</v>
      </c>
      <c r="B71" s="183" t="s">
        <v>124</v>
      </c>
      <c r="C71" s="182">
        <f>C72</f>
        <v>0</v>
      </c>
      <c r="D71" s="182">
        <f t="shared" ref="D71:Z71" si="13">D72</f>
        <v>0</v>
      </c>
      <c r="E71" s="182">
        <f t="shared" si="13"/>
        <v>0</v>
      </c>
      <c r="F71" s="182">
        <f t="shared" si="13"/>
        <v>0</v>
      </c>
      <c r="G71" s="182">
        <f t="shared" si="13"/>
        <v>0</v>
      </c>
      <c r="H71" s="182">
        <f t="shared" si="13"/>
        <v>0</v>
      </c>
      <c r="I71" s="182">
        <f t="shared" si="13"/>
        <v>0</v>
      </c>
      <c r="J71" s="182">
        <f t="shared" si="13"/>
        <v>0</v>
      </c>
      <c r="K71" s="182">
        <f t="shared" si="13"/>
        <v>0</v>
      </c>
      <c r="L71" s="182">
        <f t="shared" si="13"/>
        <v>0</v>
      </c>
      <c r="M71" s="182">
        <f t="shared" si="13"/>
        <v>10520.42</v>
      </c>
      <c r="N71" s="182">
        <f>N72</f>
        <v>0</v>
      </c>
      <c r="O71" s="182">
        <f t="shared" si="13"/>
        <v>0</v>
      </c>
      <c r="P71" s="182">
        <f t="shared" si="13"/>
        <v>7702.87</v>
      </c>
      <c r="Q71" s="182">
        <f t="shared" si="13"/>
        <v>0</v>
      </c>
      <c r="R71" s="182">
        <f t="shared" si="13"/>
        <v>0</v>
      </c>
      <c r="S71" s="182">
        <f t="shared" si="13"/>
        <v>0</v>
      </c>
      <c r="T71" s="182">
        <f t="shared" si="13"/>
        <v>0</v>
      </c>
      <c r="U71" s="182">
        <f t="shared" si="13"/>
        <v>0</v>
      </c>
      <c r="V71" s="182">
        <f t="shared" si="13"/>
        <v>0</v>
      </c>
      <c r="W71" s="182">
        <f t="shared" si="13"/>
        <v>0</v>
      </c>
      <c r="X71" s="182">
        <f t="shared" si="13"/>
        <v>0</v>
      </c>
      <c r="Y71" s="182">
        <f t="shared" si="13"/>
        <v>18223.29</v>
      </c>
      <c r="Z71" s="182">
        <f t="shared" si="13"/>
        <v>49797.23</v>
      </c>
    </row>
    <row r="72" spans="1:26" x14ac:dyDescent="0.3">
      <c r="A72">
        <v>13.1</v>
      </c>
      <c r="B72" s="60" t="s">
        <v>125</v>
      </c>
      <c r="C72" s="62">
        <f>IFERROR(SUMIFS('MGZ121'!$N$313:$N$417,'MGZ121'!H$313:H$417,"SALIDA",'MGZ121'!$J$313:$J$417,$B72),0)</f>
        <v>0</v>
      </c>
      <c r="D72" s="62">
        <f>IFERROR(SUMIFS('MGZ BBVA'!$N$190:$N$302,'MGZ BBVA'!$H$190:$H$302,"SALIDA",'MGZ BBVA'!$J$190:$J$302,$B72),0)</f>
        <v>0</v>
      </c>
      <c r="E72" s="62">
        <f>IFERROR(SUMIFS('MGZ DOLARES'!$N$2:$N$2,'MGZ DOLARES'!$F$2:$F$2,"SALIDA",'MGZ DOLARES'!$J$2:$J$2,$B72),0)</f>
        <v>0</v>
      </c>
      <c r="F72" s="62">
        <f>IFERROR(SUMIFS('MGZ BAJIO'!$N$2:$N$2,'MGZ BAJIO'!$H$2:$H$2,"SALIDA",'MGZ BAJIO'!$J$2:$J$2,$B72),0)</f>
        <v>0</v>
      </c>
      <c r="G72" s="62">
        <f>IFERROR(SUMIFS('VICTOR BANAMEX'!$N$107:$N$161,'VICTOR BANAMEX'!$H$107:$H$161,"SALIDA",'VICTOR BANAMEX'!$J$107:$J$161,$B72),0)</f>
        <v>0</v>
      </c>
      <c r="H72" s="62">
        <f>IFERROR(SUMIFS('VICTOR BANORTE'!$N$29:$N$38,'VICTOR BANORTE'!$H$29:$H$38,"SALIDA",'VICTOR BANORTE'!$J$29:$J$38,$B72),0)</f>
        <v>0</v>
      </c>
      <c r="I72" s="62">
        <f>IFERROR(SUMIFS(RODRIGO!$N$2:$N$2,RODRIGO!$H$2:$H$2,"SALIDA",RODRIGO!$J$2:$J$2,$B72),0)</f>
        <v>0</v>
      </c>
      <c r="J72" s="62">
        <f>IFERROR(SUMIFS(MOY!$N$22:$N$25,MOY!$F$22:$F$25,"SALIDA",MOY!$J$22:$J$25,$B72),0)</f>
        <v>0</v>
      </c>
      <c r="K72" s="62">
        <f>IFERROR(SUMIFS('NORMA RUTH'!$N$17:$N$22,'NORMA RUTH'!$H$17:$H$22,"SALIDA",'NORMA RUTH'!$J$17:$J$22,$B72),0)</f>
        <v>0</v>
      </c>
      <c r="L72" s="62">
        <f>IFERROR(SUMIFS(VALERIA!$N$14:$N$18,VALERIA!$F$14:$F$18,"SALIDA",VALERIA!$J$14:$J$18,$B72),0)</f>
        <v>0</v>
      </c>
      <c r="M72" s="62">
        <f>IFERROR(SUMIFS('MANUEL BANAMEX'!$N$30:$N$38,'MANUEL BANAMEX'!$H$30:$H$38,"SALIDA",'MANUEL BANAMEX'!$J$30:$J$38,$B72),0)</f>
        <v>10520.42</v>
      </c>
      <c r="N72" s="62">
        <f>IFERROR(SUMIFS(ROBERTO!$N$2:$N$2,ROBERTO!$H$2:$H$2,"SALIDA",ROBERTO!$J$2:$J$2,$B72),0)</f>
        <v>0</v>
      </c>
      <c r="O72" s="62">
        <f>IFERROR(SUMIFS(JUAN!$N$20:$N$30,JUAN!$H$20:$H$30,"SALIDA",JUAN!$J$20:$J$30,$B72),0)</f>
        <v>0</v>
      </c>
      <c r="P72" s="62">
        <f>IFERROR(SUMIFS('NORMA SANCHEZ'!$N$19:$N$29,'NORMA SANCHEZ'!$H$19:$H$29,"SALIDA",'NORMA SANCHEZ'!$J$19:$J$29,$B72),0)</f>
        <v>7702.87</v>
      </c>
      <c r="Q72" s="62">
        <f>IFERROR(SUMIFS('JOSE CARLOS'!$N$24:$N$33,'JOSE CARLOS'!$H$24:$H$33,"SALIDA",'JOSE CARLOS'!$J$24:$J$33,$B72),0)</f>
        <v>0</v>
      </c>
      <c r="R72" s="62">
        <f>IFERROR(SUMIFS('LUIS ENRIQUE '!$N$30:$N$37,'LUIS ENRIQUE '!$H$30:$H$37,"SALIDA",'LUIS ENRIQUE '!$J$30:$J$37,$B72),0)</f>
        <v>0</v>
      </c>
      <c r="S72" s="62">
        <f>IFERROR(SUMIFS(CESARIA!$N$19:$N$30,CESARIA!$H$19:$H$30,"SALIDA",CESARIA!$J$19:$J$30,$B72),0)</f>
        <v>0</v>
      </c>
      <c r="T72" s="62">
        <f>IFERROR(SUMIFS(ALAN!$N$26:$N$27,ALAN!$H$26:$H$27,"SALIDA",ALAN!$J$26:$J$27,$B72),0)</f>
        <v>0</v>
      </c>
      <c r="U72" s="62">
        <f>IFERROR(SUMIFS(ELVIA!$N$13:$N$32,ELVIA!$H$13:$H$32,"SALIDA",ELVIA!$J$13:$J$32,$B72),0)</f>
        <v>0</v>
      </c>
      <c r="V72" s="62">
        <f>IFERROR(SUMIFS(CAJA!$N$1166:$N$1992,CAJA!$H$1166:$H$1992,"SALIDA",CAJA!$J$1166:$J$1992,$B72),0)</f>
        <v>0</v>
      </c>
      <c r="W72" s="62">
        <f>IFERROR(SUMIFS('CAJA TIGRES'!$N$303:$N$563,'CAJA TIGRES'!$H$303:$H$563,"SALIDA",'CAJA TIGRES'!$J$303:$J$563,$B72),0)</f>
        <v>0</v>
      </c>
      <c r="X72" s="62">
        <f>IFERROR(SUMIFS(RESERVA!$N$3:$N$10,RESERVA!$H$3:$H$10,"SALIDA",RESERVA!$J$3:$J$10,$B72),0)</f>
        <v>0</v>
      </c>
      <c r="Y72" s="96">
        <f>SUM(C72:X72)</f>
        <v>18223.29</v>
      </c>
      <c r="Z72" s="96">
        <f>Y72+'FEB25'!Z72</f>
        <v>49797.23</v>
      </c>
    </row>
    <row r="73" spans="1:26" x14ac:dyDescent="0.3">
      <c r="B73" s="125" t="s">
        <v>14</v>
      </c>
      <c r="C73" s="126">
        <f>C17+C21+C29+C49+C60+C64+C69+C71</f>
        <v>1289402.3399999999</v>
      </c>
      <c r="D73" s="126">
        <f t="shared" ref="D73:Z73" si="14">D17+D21+D29+D49+D60+D64+D69+D71</f>
        <v>3255937.38</v>
      </c>
      <c r="E73" s="126">
        <f t="shared" si="14"/>
        <v>0</v>
      </c>
      <c r="F73" s="126">
        <f t="shared" si="14"/>
        <v>580</v>
      </c>
      <c r="G73" s="126">
        <f t="shared" si="14"/>
        <v>304387.38</v>
      </c>
      <c r="H73" s="126">
        <f t="shared" si="14"/>
        <v>4476.3499999999995</v>
      </c>
      <c r="I73" s="126">
        <f t="shared" si="14"/>
        <v>0</v>
      </c>
      <c r="J73" s="126">
        <f t="shared" si="14"/>
        <v>10823.4</v>
      </c>
      <c r="K73" s="126">
        <f t="shared" si="14"/>
        <v>15888</v>
      </c>
      <c r="L73" s="126">
        <f t="shared" si="14"/>
        <v>568.4</v>
      </c>
      <c r="M73" s="126">
        <f t="shared" si="14"/>
        <v>10520.42</v>
      </c>
      <c r="N73" s="126">
        <f>N17+N21+N29+N49+N60+N64+N69+N71</f>
        <v>0</v>
      </c>
      <c r="O73" s="126">
        <f t="shared" si="14"/>
        <v>4067.13</v>
      </c>
      <c r="P73" s="126">
        <f t="shared" si="14"/>
        <v>7894.2699999999995</v>
      </c>
      <c r="Q73" s="126">
        <f t="shared" si="14"/>
        <v>329.37</v>
      </c>
      <c r="R73" s="126">
        <f t="shared" si="14"/>
        <v>8568.44</v>
      </c>
      <c r="S73" s="126">
        <f t="shared" si="14"/>
        <v>4635.5300000000007</v>
      </c>
      <c r="T73" s="126">
        <f t="shared" si="14"/>
        <v>103</v>
      </c>
      <c r="U73" s="126">
        <f t="shared" si="14"/>
        <v>19122.88</v>
      </c>
      <c r="V73" s="126">
        <f t="shared" si="14"/>
        <v>4002791.64</v>
      </c>
      <c r="W73" s="126">
        <f t="shared" si="14"/>
        <v>1332116</v>
      </c>
      <c r="X73" s="126">
        <f t="shared" si="14"/>
        <v>0</v>
      </c>
      <c r="Y73" s="126">
        <f t="shared" si="14"/>
        <v>10272211.93</v>
      </c>
      <c r="Z73" s="126">
        <f t="shared" si="14"/>
        <v>28222845.102806736</v>
      </c>
    </row>
    <row r="74" spans="1:26" s="84" customFormat="1" ht="22.8" customHeight="1" x14ac:dyDescent="0.3">
      <c r="B74" s="17" t="s">
        <v>15</v>
      </c>
      <c r="C74" s="85">
        <f t="shared" ref="C74:V74" si="15">C14-C73</f>
        <v>4645954.68</v>
      </c>
      <c r="D74" s="83">
        <f t="shared" si="15"/>
        <v>-94032.379999999888</v>
      </c>
      <c r="E74" s="83">
        <f t="shared" si="15"/>
        <v>0</v>
      </c>
      <c r="F74" s="83">
        <f t="shared" si="15"/>
        <v>-580</v>
      </c>
      <c r="G74" s="83">
        <f t="shared" si="15"/>
        <v>-70637.38</v>
      </c>
      <c r="H74" s="83">
        <f t="shared" si="15"/>
        <v>-4476.3499999999995</v>
      </c>
      <c r="I74" s="85">
        <f t="shared" si="15"/>
        <v>0</v>
      </c>
      <c r="J74" s="85">
        <f t="shared" si="15"/>
        <v>-10823.4</v>
      </c>
      <c r="K74" s="83">
        <f t="shared" si="15"/>
        <v>-15888</v>
      </c>
      <c r="L74" s="83">
        <f t="shared" si="15"/>
        <v>-568.4</v>
      </c>
      <c r="M74" s="83">
        <f t="shared" si="15"/>
        <v>-320.42000000000007</v>
      </c>
      <c r="N74" s="83">
        <f>N14-N73</f>
        <v>0</v>
      </c>
      <c r="O74" s="83">
        <f t="shared" si="15"/>
        <v>-4067.13</v>
      </c>
      <c r="P74" s="83">
        <f t="shared" si="15"/>
        <v>105.73000000000047</v>
      </c>
      <c r="Q74" s="83">
        <f t="shared" si="15"/>
        <v>-329.37</v>
      </c>
      <c r="R74" s="85">
        <f t="shared" si="15"/>
        <v>-8568.44</v>
      </c>
      <c r="S74" s="83">
        <f t="shared" si="15"/>
        <v>-4635.5300000000007</v>
      </c>
      <c r="T74" s="83">
        <f t="shared" si="15"/>
        <v>-103</v>
      </c>
      <c r="U74" s="83">
        <f t="shared" si="15"/>
        <v>80877.19</v>
      </c>
      <c r="V74" s="83">
        <f t="shared" si="15"/>
        <v>-3023079.64</v>
      </c>
      <c r="W74" s="83">
        <f t="shared" ref="W74:Z74" si="16">W14-W73</f>
        <v>-1330116</v>
      </c>
      <c r="X74" s="83">
        <f t="shared" si="16"/>
        <v>0</v>
      </c>
      <c r="Y74" s="83">
        <f t="shared" si="16"/>
        <v>158712.16000000015</v>
      </c>
      <c r="Z74" s="85">
        <f t="shared" si="16"/>
        <v>1664178.247193262</v>
      </c>
    </row>
    <row r="75" spans="1:26" ht="7.2" customHeight="1" x14ac:dyDescent="0.3">
      <c r="B75" s="18"/>
      <c r="C75" s="40"/>
      <c r="D75" s="33"/>
      <c r="E75" s="33"/>
      <c r="F75" s="33"/>
      <c r="G75" s="33"/>
      <c r="H75" s="33"/>
      <c r="I75" s="33"/>
      <c r="J75" s="33"/>
      <c r="K75" s="33"/>
      <c r="L75" s="33"/>
      <c r="M75" s="33"/>
      <c r="N75" s="33"/>
      <c r="O75" s="33"/>
      <c r="P75" s="33"/>
      <c r="Q75" s="33"/>
      <c r="R75" s="33"/>
      <c r="S75" s="33"/>
      <c r="T75" s="33"/>
      <c r="U75" s="33"/>
      <c r="V75" s="33"/>
      <c r="W75" s="33"/>
      <c r="X75" s="33"/>
      <c r="Y75" s="98"/>
      <c r="Z75" s="98"/>
    </row>
    <row r="76" spans="1:26" x14ac:dyDescent="0.3">
      <c r="B76" s="65" t="s">
        <v>2</v>
      </c>
      <c r="C76" s="40"/>
      <c r="D76" s="33"/>
      <c r="E76" s="33"/>
      <c r="F76" s="33"/>
      <c r="G76" s="33"/>
      <c r="H76" s="33"/>
      <c r="I76" s="33"/>
      <c r="J76" s="33"/>
      <c r="K76" s="33"/>
      <c r="L76" s="33"/>
      <c r="M76" s="33"/>
      <c r="N76" s="33"/>
      <c r="O76" s="33"/>
      <c r="P76" s="33"/>
      <c r="Q76" s="33"/>
      <c r="R76" s="33"/>
      <c r="S76" s="33"/>
      <c r="T76" s="33"/>
      <c r="U76" s="33"/>
      <c r="V76" s="33"/>
      <c r="W76" s="33"/>
      <c r="X76" s="33"/>
      <c r="Y76" s="98"/>
      <c r="Z76" s="98"/>
    </row>
    <row r="77" spans="1:26" x14ac:dyDescent="0.3">
      <c r="A77">
        <v>8</v>
      </c>
      <c r="B77" s="139" t="s">
        <v>25</v>
      </c>
      <c r="C77" s="137"/>
      <c r="D77" s="138"/>
      <c r="E77" s="138"/>
      <c r="F77" s="138"/>
      <c r="G77" s="138"/>
      <c r="H77" s="138"/>
      <c r="I77" s="129"/>
      <c r="J77" s="129"/>
      <c r="K77" s="138"/>
      <c r="L77" s="138"/>
      <c r="M77" s="138"/>
      <c r="N77" s="138"/>
      <c r="O77" s="138"/>
      <c r="P77" s="138"/>
      <c r="Q77" s="138"/>
      <c r="R77" s="138"/>
      <c r="S77" s="138"/>
      <c r="T77" s="138"/>
      <c r="U77" s="138"/>
      <c r="V77" s="138"/>
      <c r="W77" s="138"/>
      <c r="X77" s="138"/>
      <c r="Y77" s="138"/>
      <c r="Z77" s="129"/>
    </row>
    <row r="78" spans="1:26" x14ac:dyDescent="0.3">
      <c r="A78">
        <v>8.1</v>
      </c>
      <c r="B78" s="63" t="s">
        <v>83</v>
      </c>
      <c r="C78" s="62">
        <f>IFERROR(SUMIFS('MGZ121'!$M$313:'MGZ121'!$M$417,'MGZ121'!$H$313:$H$417,"ENTRADA",'MGZ121'!$J$313:$J$417,B78),0)</f>
        <v>0</v>
      </c>
      <c r="D78" s="62">
        <f>IFERROR(SUMIFS('MGZ BBVA'!$M$190:$M$302,'MGZ BBVA'!$H$190:$H$302,"ENTRADA",'MGZ BBVA'!$J$190:$J$302,$B78),0)</f>
        <v>0</v>
      </c>
      <c r="E78" s="62">
        <f>IFERROR(SUMIFS('MGZ DOLARES'!$M$2:$M$2,'MGZ DOLARES'!$F$2:$F$2,"ENTRADA",'MGZ DOLARES'!$J$2:$J$2,$B78),0)</f>
        <v>0</v>
      </c>
      <c r="F78" s="62">
        <f>IFERROR(SUMIFS('MGZ BAJIO'!$M$7:$M$8,'MGZ BAJIO'!$H$7:$H$8,"ENTRADA",'MGZ BAJIO'!$J$7:$J$8,$B78),0)</f>
        <v>0</v>
      </c>
      <c r="G78" s="62">
        <f>IFERROR(SUMIFS('VICTOR BANAMEX'!$M$107:$M$161,'VICTOR BANAMEX'!$H$107:$H$161,"ENTRADA",'VICTOR BANAMEX'!$J$107:$J$161,$B78),0)</f>
        <v>0</v>
      </c>
      <c r="H78" s="62">
        <f>IFERROR(SUMIFS('VICTOR BANORTE'!$M$29:$M$38,'VICTOR BANORTE'!$H$29:$H$38,"ENTRADA",'VICTOR BANORTE'!$J$29:$J$38,$B78),0)</f>
        <v>0</v>
      </c>
      <c r="I78" s="62">
        <f>IFERROR(SUMIFS(RODRIGO!$M$2:$M$2,RODRIGO!$H$2:$H$2,"ENTRADA",RODRIGO!$J$2:$J$2,$B78),0)</f>
        <v>0</v>
      </c>
      <c r="J78" s="62">
        <f>IFERROR(SUMIFS(MOY!$M$22:$M$25,MOY!$F$22:$F$25,"ENTRADA",MOY!$J$22:$J$25,$B78),0)</f>
        <v>0</v>
      </c>
      <c r="K78" s="62">
        <f>IFERROR(SUMIFS('NORMA RUTH'!$M$17:$M$22,'NORMA RUTH'!$H$17:$H$22,"ENTRADA",'NORMA RUTH'!$J$17:$J$22,$B78),0)</f>
        <v>0</v>
      </c>
      <c r="L78" s="62">
        <f>IFERROR(SUMIFS(VALERIA!$M$14:$M$18,VALERIA!$F$14:$F$18,"ENTRADA",VALERIA!$J$14:$J$18,$B78),0)</f>
        <v>0</v>
      </c>
      <c r="M78" s="62">
        <f>IFERROR(SUMIFS('MANUEL BANAMEX'!$M$30:$M$38,'MANUEL BANAMEX'!$H$30:$H$38,"ENTRADA",'MANUEL BANAMEX'!$J$30:$J$38,$B78),0)</f>
        <v>0</v>
      </c>
      <c r="N78" s="62">
        <f>IFERROR(SUMIFS(ROBERTO!$M$2:$M$2,ROBERTO!$H$2:$H$2,"ENTRADA",ROBERTO!$J$2:$J$2,$B78),0)</f>
        <v>0</v>
      </c>
      <c r="O78" s="62">
        <f>IFERROR(SUMIFS(JUAN!$M$20:$M$30,JUAN!$H$20:$H$30,"ENTRADA",JUAN!$J$20:$J$30,$B78),0)</f>
        <v>0</v>
      </c>
      <c r="P78" s="62">
        <f>IFERROR(SUMIFS('NORMA SANCHEZ'!$M$19:$M$29,'NORMA SANCHEZ'!$H$19:$H$29,"ENTRADA",'NORMA SANCHEZ'!$J$19:$J$29,$B78),0)</f>
        <v>0</v>
      </c>
      <c r="Q78" s="62">
        <f>IFERROR(SUMIFS('JOSE CARLOS'!$M$24:$M$33,'JOSE CARLOS'!$H$24:$H$33,"ENTRADA",'JOSE CARLOS'!$J$24:$J$33,$B78),0)</f>
        <v>0</v>
      </c>
      <c r="R78" s="62">
        <f>IFERROR(SUMIFS('LUIS ENRIQUE '!$M$30:$M$37,'LUIS ENRIQUE '!$H$30:$H$37,"ENTRADA",'LUIS ENRIQUE '!$J$30:$J$37,$B78),0)</f>
        <v>0</v>
      </c>
      <c r="S78" s="62">
        <f>IFERROR(SUMIFS(CESARIA!$M$19:$M$30,CESARIA!$H$19:$H$30,"ENTRADA",CESARIA!$J$19:$J$30,$B78),0)</f>
        <v>0</v>
      </c>
      <c r="T78" s="62">
        <f>IFERROR(SUMIFS(ALAN!$M$26:$M$27,ALAN!$H$26:$H$27,"ENTRADA",ALAN!$J$26:$J$27,$B78),0)</f>
        <v>0</v>
      </c>
      <c r="U78" s="62">
        <f>IFERROR(SUMIFS(ELVIA!$M$13:$M$32,ELVIA!$H$13:$H$32,"ENTRADA",ELVIA!$J$13:$J$32,$B78),0)</f>
        <v>0</v>
      </c>
      <c r="V78" s="62">
        <f>IFERROR(SUMIFS(CAJA!$M$1166:$M$1992,CAJA!$H$1166:$H$1992,"ENTRADA",CAJA!$J$1166:$J$1992,$B78),0)</f>
        <v>0</v>
      </c>
      <c r="W78" s="62">
        <f>IFERROR(SUMIFS('CAJA TIGRES'!$M$303:$M$563,'CAJA TIGRES'!$H$303:$H$563,"ENTRADA",'CAJA TIGRES'!$J$303:$J$563,$B78),0)</f>
        <v>0</v>
      </c>
      <c r="X78" s="62">
        <f>IFERROR(SUMIFS(RESERVA!$M$3:$M$10,RESERVA!$H$3:$H$10,"ENTRADA",RESERVA!$J$3:$J$10,$B78),0)</f>
        <v>0</v>
      </c>
      <c r="Y78" s="96">
        <f>SUM(C78:X78)</f>
        <v>0</v>
      </c>
      <c r="Z78" s="96">
        <f>Y78+'FEB25'!Z78</f>
        <v>5000000</v>
      </c>
    </row>
    <row r="79" spans="1:26" x14ac:dyDescent="0.3">
      <c r="A79">
        <v>8.1999999999999993</v>
      </c>
      <c r="B79" s="63" t="s">
        <v>84</v>
      </c>
      <c r="C79" s="62">
        <f>IFERROR(SUMIFS('MGZ121'!$M$313:'MGZ121'!$M$417,'MGZ121'!$H$313:$H$417,"ENTRADA",'MGZ121'!$J$313:$J$417,B79),0)</f>
        <v>0</v>
      </c>
      <c r="D79" s="62">
        <f>IFERROR(SUMIFS('MGZ BBVA'!$M$190:$M$302,'MGZ BBVA'!$H$190:$H$302,"ENTRADA",'MGZ BBVA'!$J$190:$J$302,$B79),0)</f>
        <v>0</v>
      </c>
      <c r="E79" s="62">
        <f>IFERROR(SUMIFS('MGZ DOLARES'!$M$2:$M$2,'MGZ DOLARES'!$F$2:$F$2,"ENTRADA",'MGZ DOLARES'!$J$2:$J$2,$B79),0)</f>
        <v>0</v>
      </c>
      <c r="F79" s="62">
        <f>IFERROR(SUMIFS('MGZ BAJIO'!$M$7:$M$8,'MGZ BAJIO'!$H$7:$H$8,"ENTRADA",'MGZ BAJIO'!$J$7:$J$8,$B79),0)</f>
        <v>0</v>
      </c>
      <c r="G79" s="62">
        <f>IFERROR(SUMIFS('VICTOR BANAMEX'!$M$107:$M$161,'VICTOR BANAMEX'!$H$107:$H$161,"ENTRADA",'VICTOR BANAMEX'!$J$107:$J$161,$B79),0)</f>
        <v>0</v>
      </c>
      <c r="H79" s="62">
        <f>IFERROR(SUMIFS('VICTOR BANORTE'!$M$29:$M$38,'VICTOR BANORTE'!$H$29:$H$38,"ENTRADA",'VICTOR BANORTE'!$J$29:$J$38,$B79),0)</f>
        <v>0</v>
      </c>
      <c r="I79" s="62">
        <f>IFERROR(SUMIFS(RODRIGO!$M$2:$M$2,RODRIGO!$H$2:$H$2,"ENTRADA",RODRIGO!$J$2:$J$2,$B79),0)</f>
        <v>0</v>
      </c>
      <c r="J79" s="62">
        <f>IFERROR(SUMIFS(MOY!$M$22:$M$25,MOY!$F$22:$F$25,"ENTRADA",MOY!$J$22:$J$25,$B79),0)</f>
        <v>0</v>
      </c>
      <c r="K79" s="62">
        <f>IFERROR(SUMIFS('NORMA RUTH'!$M$17:$M$22,'NORMA RUTH'!$H$17:$H$22,"ENTRADA",'NORMA RUTH'!$J$17:$J$22,$B79),0)</f>
        <v>0</v>
      </c>
      <c r="L79" s="62">
        <f>IFERROR(SUMIFS(VALERIA!$M$14:$M$18,VALERIA!$F$14:$F$18,"ENTRADA",VALERIA!$J$14:$J$18,$B79),0)</f>
        <v>0</v>
      </c>
      <c r="M79" s="62">
        <f>IFERROR(SUMIFS('MANUEL BANAMEX'!$M$30:$M$38,'MANUEL BANAMEX'!$H$30:$H$38,"ENTRADA",'MANUEL BANAMEX'!$J$30:$J$38,$B79),0)</f>
        <v>0</v>
      </c>
      <c r="N79" s="62">
        <f>IFERROR(SUMIFS(ROBERTO!$M$2:$M$2,ROBERTO!$H$2:$H$2,"ENTRADA",ROBERTO!$J$2:$J$2,$B79),0)</f>
        <v>0</v>
      </c>
      <c r="O79" s="62">
        <f>IFERROR(SUMIFS(JUAN!$M$20:$M$30,JUAN!$H$20:$H$30,"ENTRADA",JUAN!$J$20:$J$30,$B79),0)</f>
        <v>0</v>
      </c>
      <c r="P79" s="62">
        <f>IFERROR(SUMIFS('NORMA SANCHEZ'!$M$19:$M$29,'NORMA SANCHEZ'!$H$19:$H$29,"ENTRADA",'NORMA SANCHEZ'!$J$19:$J$29,$B79),0)</f>
        <v>0</v>
      </c>
      <c r="Q79" s="62">
        <f>IFERROR(SUMIFS('JOSE CARLOS'!$M$24:$M$33,'JOSE CARLOS'!$H$24:$H$33,"ENTRADA",'JOSE CARLOS'!$J$24:$J$33,$B79),0)</f>
        <v>0</v>
      </c>
      <c r="R79" s="62">
        <f>IFERROR(SUMIFS('LUIS ENRIQUE '!$M$30:$M$37,'LUIS ENRIQUE '!$H$30:$H$37,"ENTRADA",'LUIS ENRIQUE '!$J$30:$J$37,$B79),0)</f>
        <v>0</v>
      </c>
      <c r="S79" s="62">
        <f>IFERROR(SUMIFS(CESARIA!$M$19:$M$30,CESARIA!$H$19:$H$30,"ENTRADA",CESARIA!$J$19:$J$30,$B79),0)</f>
        <v>0</v>
      </c>
      <c r="T79" s="62">
        <f>IFERROR(SUMIFS(ALAN!$M$26:$M$27,ALAN!$H$26:$H$27,"ENTRADA",ALAN!$J$26:$J$27,$B79),0)</f>
        <v>0</v>
      </c>
      <c r="U79" s="62">
        <f>IFERROR(SUMIFS(ELVIA!$M$13:$M$32,ELVIA!$H$13:$H$32,"ENTRADA",ELVIA!$J$13:$J$32,$B79),0)</f>
        <v>0</v>
      </c>
      <c r="V79" s="62">
        <f>IFERROR(SUMIFS(CAJA!$M$1166:$M$1992,CAJA!$H$1166:$H$1992,"ENTRADA",CAJA!$J$1166:$J$1992,$B79),0)</f>
        <v>0</v>
      </c>
      <c r="W79" s="62">
        <f>IFERROR(SUMIFS('CAJA TIGRES'!$M$303:$M$563,'CAJA TIGRES'!$H$303:$H$563,"ENTRADA",'CAJA TIGRES'!$J$303:$J$563,$B79),0)</f>
        <v>0</v>
      </c>
      <c r="X79" s="62">
        <f>IFERROR(SUMIFS(RESERVA!$M$3:$M$10,RESERVA!$H$3:$H$10,"ENTRADA",RESERVA!$J$3:$J$10,$B79),0)</f>
        <v>0</v>
      </c>
      <c r="Y79" s="96">
        <f>SUM(C79:X79)</f>
        <v>0</v>
      </c>
      <c r="Z79" s="96">
        <f>Y79+'FEB25'!Z79</f>
        <v>808688</v>
      </c>
    </row>
    <row r="80" spans="1:26" x14ac:dyDescent="0.3">
      <c r="B80" s="63" t="s">
        <v>201</v>
      </c>
      <c r="C80" s="62">
        <f>IFERROR(SUMIFS('MGZ121'!$M$313:'MGZ121'!$M$417,'MGZ121'!$H$313:$H$417,"ENTRADA",'MGZ121'!$J$313:$J$417,B80),0)</f>
        <v>0</v>
      </c>
      <c r="D80" s="62">
        <f>IFERROR(SUMIFS('MGZ BBVA'!$M$190:$M$302,'MGZ BBVA'!$H$190:$H$302,"ENTRADA",'MGZ BBVA'!$J$190:$J$302,$B80),0)</f>
        <v>6000</v>
      </c>
      <c r="E80" s="62">
        <f>IFERROR(SUMIFS('MGZ DOLARES'!$M$2:$M$2,'MGZ DOLARES'!$F$2:$F$2,"ENTRADA",'MGZ DOLARES'!$J$2:$J$2,$B80),0)</f>
        <v>0</v>
      </c>
      <c r="F80" s="62">
        <f>IFERROR(SUMIFS('MGZ BAJIO'!$M$7:$M$8,'MGZ BAJIO'!$H$7:$H$8,"ENTRADA",'MGZ BAJIO'!$J$7:$J$8,$B80),0)</f>
        <v>0</v>
      </c>
      <c r="G80" s="62">
        <f>IFERROR(SUMIFS('VICTOR BANAMEX'!$M$107:$M$161,'VICTOR BANAMEX'!$H$107:$H$161,"ENTRADA",'VICTOR BANAMEX'!$J$107:$J$161,$B80),0)</f>
        <v>0</v>
      </c>
      <c r="H80" s="62">
        <f>IFERROR(SUMIFS('VICTOR BANORTE'!$M$29:$M$38,'VICTOR BANORTE'!$H$29:$H$38,"ENTRADA",'VICTOR BANORTE'!$J$29:$J$38,$B80),0)</f>
        <v>0</v>
      </c>
      <c r="I80" s="62">
        <f>IFERROR(SUMIFS(RODRIGO!$M$2:$M$2,RODRIGO!$H$2:$H$2,"ENTRADA",RODRIGO!$J$2:$J$2,$B80),0)</f>
        <v>0</v>
      </c>
      <c r="J80" s="62">
        <f>IFERROR(SUMIFS(MOY!$M$22:$M$25,MOY!$F$22:$F$25,"ENTRADA",MOY!$J$22:$J$25,$B80),0)</f>
        <v>0</v>
      </c>
      <c r="K80" s="62">
        <f>IFERROR(SUMIFS('NORMA RUTH'!$M$17:$M$22,'NORMA RUTH'!$H$17:$H$22,"ENTRADA",'NORMA RUTH'!$J$17:$J$22,$B80),0)</f>
        <v>0</v>
      </c>
      <c r="L80" s="62">
        <f>IFERROR(SUMIFS(VALERIA!$M$14:$M$18,VALERIA!$F$14:$F$18,"ENTRADA",VALERIA!$J$14:$J$18,$B80),0)</f>
        <v>0</v>
      </c>
      <c r="M80" s="62">
        <f>IFERROR(SUMIFS('MANUEL BANAMEX'!$M$30:$M$38,'MANUEL BANAMEX'!$H$30:$H$38,"ENTRADA",'MANUEL BANAMEX'!$J$30:$J$38,$B80),0)</f>
        <v>0</v>
      </c>
      <c r="N80" s="62">
        <f>IFERROR(SUMIFS(ROBERTO!$M$2:$M$2,ROBERTO!$H$2:$H$2,"ENTRADA",ROBERTO!$J$2:$J$2,$B80),0)</f>
        <v>0</v>
      </c>
      <c r="O80" s="62">
        <f>IFERROR(SUMIFS(JUAN!$M$20:$M$30,JUAN!$H$20:$H$30,"ENTRADA",JUAN!$J$20:$J$30,$B80),0)</f>
        <v>0</v>
      </c>
      <c r="P80" s="62">
        <f>IFERROR(SUMIFS('NORMA SANCHEZ'!$M$19:$M$29,'NORMA SANCHEZ'!$H$19:$H$29,"ENTRADA",'NORMA SANCHEZ'!$J$19:$J$29,$B80),0)</f>
        <v>0</v>
      </c>
      <c r="Q80" s="62">
        <f>IFERROR(SUMIFS('JOSE CARLOS'!$M$24:$M$33,'JOSE CARLOS'!$H$24:$H$33,"ENTRADA",'JOSE CARLOS'!$J$24:$J$33,$B80),0)</f>
        <v>0</v>
      </c>
      <c r="R80" s="62">
        <f>IFERROR(SUMIFS('LUIS ENRIQUE '!$M$30:$M$37,'LUIS ENRIQUE '!$H$30:$H$37,"ENTRADA",'LUIS ENRIQUE '!$J$30:$J$37,$B80),0)</f>
        <v>0</v>
      </c>
      <c r="S80" s="62">
        <f>IFERROR(SUMIFS(CESARIA!$M$19:$M$30,CESARIA!$H$19:$H$30,"ENTRADA",CESARIA!$J$19:$J$30,$B80),0)</f>
        <v>0</v>
      </c>
      <c r="T80" s="62">
        <f>IFERROR(SUMIFS(ALAN!$M$26:$M$27,ALAN!$H$26:$H$27,"ENTRADA",ALAN!$J$26:$J$27,$B80),0)</f>
        <v>0</v>
      </c>
      <c r="U80" s="62">
        <f>IFERROR(SUMIFS(ELVIA!$M$13:$M$32,ELVIA!$H$13:$H$32,"ENTRADA",ELVIA!$J$13:$J$32,$B80),0)</f>
        <v>0</v>
      </c>
      <c r="V80" s="62">
        <f>IFERROR(SUMIFS(CAJA!$M$1166:$M$1992,CAJA!$H$1166:$H$1992,"ENTRADA",CAJA!$J$1166:$J$1992,$B80),0)</f>
        <v>21000</v>
      </c>
      <c r="W80" s="62">
        <f>IFERROR(SUMIFS('CAJA TIGRES'!$M$303:$M$563,'CAJA TIGRES'!$H$303:$H$563,"ENTRADA",'CAJA TIGRES'!$J$303:$J$563,$B80),0)</f>
        <v>0</v>
      </c>
      <c r="X80" s="62">
        <f>IFERROR(SUMIFS(RESERVA!$M$3:$M$10,RESERVA!$H$3:$H$10,"ENTRADA",RESERVA!$J$3:$J$10,$B80),0)</f>
        <v>0</v>
      </c>
      <c r="Y80" s="96">
        <f>SUM(C80:X80)</f>
        <v>27000</v>
      </c>
      <c r="Z80" s="96">
        <f>Y80+'FEB25'!Z80</f>
        <v>29150</v>
      </c>
    </row>
    <row r="81" spans="1:26" x14ac:dyDescent="0.3">
      <c r="B81" s="63" t="s">
        <v>209</v>
      </c>
      <c r="C81" s="62">
        <f>IFERROR(SUMIFS('MGZ121'!$M$313:'MGZ121'!$M$417,'MGZ121'!$H$313:$H$417,"ENTRADA",'MGZ121'!$J$313:$J$417,B81),0)</f>
        <v>23000</v>
      </c>
      <c r="D81" s="62">
        <f>IFERROR(SUMIFS('MGZ BBVA'!$M$190:$M$302,'MGZ BBVA'!$H$190:$H$302,"ENTRADA",'MGZ BBVA'!$J$190:$J$302,$B81),0)</f>
        <v>0</v>
      </c>
      <c r="E81" s="62">
        <f>IFERROR(SUMIFS('MGZ DOLARES'!$M$2:$M$2,'MGZ DOLARES'!$F$2:$F$2,"ENTRADA",'MGZ DOLARES'!$J$2:$J$2,$B81),0)</f>
        <v>0</v>
      </c>
      <c r="F81" s="62">
        <f>IFERROR(SUMIFS('MGZ BAJIO'!$M$7:$M$8,'MGZ BAJIO'!$H$7:$H$8,"ENTRADA",'MGZ BAJIO'!$J$7:$J$8,$B81),0)</f>
        <v>0</v>
      </c>
      <c r="G81" s="62">
        <f>IFERROR(SUMIFS('VICTOR BANAMEX'!$M$107:$M$161,'VICTOR BANAMEX'!$H$107:$H$161,"ENTRADA",'VICTOR BANAMEX'!$J$107:$J$161,$B81),0)</f>
        <v>0</v>
      </c>
      <c r="H81" s="62">
        <f>IFERROR(SUMIFS('VICTOR BANORTE'!$M$29:$M$38,'VICTOR BANORTE'!$H$29:$H$38,"ENTRADA",'VICTOR BANORTE'!$J$29:$J$38,$B81),0)</f>
        <v>0</v>
      </c>
      <c r="I81" s="62">
        <f>IFERROR(SUMIFS(RODRIGO!$M$2:$M$2,RODRIGO!$H$2:$H$2,"ENTRADA",RODRIGO!$J$2:$J$2,$B81),0)</f>
        <v>0</v>
      </c>
      <c r="J81" s="62">
        <f>IFERROR(SUMIFS(MOY!$M$22:$M$25,MOY!$F$22:$F$25,"ENTRADA",MOY!$J$22:$J$25,$B81),0)</f>
        <v>0</v>
      </c>
      <c r="K81" s="62">
        <f>IFERROR(SUMIFS('NORMA RUTH'!$M$17:$M$22,'NORMA RUTH'!$H$17:$H$22,"ENTRADA",'NORMA RUTH'!$J$17:$J$22,$B81),0)</f>
        <v>0</v>
      </c>
      <c r="L81" s="62">
        <f>IFERROR(SUMIFS(VALERIA!$M$14:$M$18,VALERIA!$F$14:$F$18,"ENTRADA",VALERIA!$J$14:$J$18,$B81),0)</f>
        <v>0</v>
      </c>
      <c r="M81" s="62">
        <f>IFERROR(SUMIFS('MANUEL BANAMEX'!$M$30:$M$38,'MANUEL BANAMEX'!$H$30:$H$38,"ENTRADA",'MANUEL BANAMEX'!$J$30:$J$38,$B81),0)</f>
        <v>0</v>
      </c>
      <c r="N81" s="62">
        <f>IFERROR(SUMIFS(ROBERTO!$M$2:$M$2,ROBERTO!$H$2:$H$2,"ENTRADA",ROBERTO!$J$2:$J$2,$B81),0)</f>
        <v>0</v>
      </c>
      <c r="O81" s="62">
        <f>IFERROR(SUMIFS(JUAN!$M$20:$M$30,JUAN!$H$20:$H$30,"ENTRADA",JUAN!$J$20:$J$30,$B81),0)</f>
        <v>0</v>
      </c>
      <c r="P81" s="62">
        <f>IFERROR(SUMIFS('NORMA SANCHEZ'!$M$19:$M$29,'NORMA SANCHEZ'!$H$19:$H$29,"ENTRADA",'NORMA SANCHEZ'!$J$19:$J$29,$B81),0)</f>
        <v>0</v>
      </c>
      <c r="Q81" s="62">
        <f>IFERROR(SUMIFS('JOSE CARLOS'!$M$24:$M$33,'JOSE CARLOS'!$H$24:$H$33,"ENTRADA",'JOSE CARLOS'!$J$24:$J$33,$B81),0)</f>
        <v>0</v>
      </c>
      <c r="R81" s="62">
        <f>IFERROR(SUMIFS('LUIS ENRIQUE '!$M$30:$M$37,'LUIS ENRIQUE '!$H$30:$H$37,"ENTRADA",'LUIS ENRIQUE '!$J$30:$J$37,$B81),0)</f>
        <v>0</v>
      </c>
      <c r="S81" s="62">
        <f>IFERROR(SUMIFS(CESARIA!$M$19:$M$30,CESARIA!$H$19:$H$30,"ENTRADA",CESARIA!$J$19:$J$30,$B81),0)</f>
        <v>0</v>
      </c>
      <c r="T81" s="62">
        <f>IFERROR(SUMIFS(ALAN!$M$26:$M$27,ALAN!$H$26:$H$27,"ENTRADA",ALAN!$J$26:$J$27,$B81),0)</f>
        <v>0</v>
      </c>
      <c r="U81" s="62">
        <f>IFERROR(SUMIFS(ELVIA!$M$13:$M$32,ELVIA!$H$13:$H$32,"ENTRADA",ELVIA!$J$13:$J$32,$B81),0)</f>
        <v>0</v>
      </c>
      <c r="V81" s="62">
        <f>IFERROR(SUMIFS(CAJA!$M$1166:$M$1992,CAJA!$H$1166:$H$1992,"ENTRADA",CAJA!$J$1166:$J$1992,$B81),0)</f>
        <v>105110</v>
      </c>
      <c r="W81" s="62">
        <f>IFERROR(SUMIFS('CAJA TIGRES'!$M$303:$M$563,'CAJA TIGRES'!$H$303:$H$563,"ENTRADA",'CAJA TIGRES'!$J$303:$J$563,$B81),0)</f>
        <v>5000</v>
      </c>
      <c r="X81" s="62">
        <f>IFERROR(SUMIFS(RESERVA!$M$3:$M$10,RESERVA!$H$3:$H$10,"ENTRADA",RESERVA!$J$3:$J$10,$B81),0)</f>
        <v>0</v>
      </c>
      <c r="Y81" s="96">
        <f>SUM(C81:X81)</f>
        <v>133110</v>
      </c>
      <c r="Z81" s="96">
        <f>Y81+'FEB25'!Z81</f>
        <v>389410</v>
      </c>
    </row>
    <row r="82" spans="1:26" x14ac:dyDescent="0.3">
      <c r="B82" s="13" t="s">
        <v>108</v>
      </c>
      <c r="C82" s="64">
        <f>SUM(C78:C81)</f>
        <v>23000</v>
      </c>
      <c r="D82" s="64">
        <f t="shared" ref="D82:Z82" si="17">SUM(D78:D81)</f>
        <v>6000</v>
      </c>
      <c r="E82" s="64">
        <f t="shared" si="17"/>
        <v>0</v>
      </c>
      <c r="F82" s="64">
        <f t="shared" si="17"/>
        <v>0</v>
      </c>
      <c r="G82" s="64">
        <f t="shared" si="17"/>
        <v>0</v>
      </c>
      <c r="H82" s="64">
        <f t="shared" si="17"/>
        <v>0</v>
      </c>
      <c r="I82" s="64">
        <f t="shared" si="17"/>
        <v>0</v>
      </c>
      <c r="J82" s="64">
        <f t="shared" si="17"/>
        <v>0</v>
      </c>
      <c r="K82" s="64">
        <f t="shared" si="17"/>
        <v>0</v>
      </c>
      <c r="L82" s="64">
        <f t="shared" si="17"/>
        <v>0</v>
      </c>
      <c r="M82" s="64">
        <f t="shared" si="17"/>
        <v>0</v>
      </c>
      <c r="N82" s="64">
        <f>SUM(N78:N81)</f>
        <v>0</v>
      </c>
      <c r="O82" s="64">
        <f t="shared" si="17"/>
        <v>0</v>
      </c>
      <c r="P82" s="64">
        <f t="shared" si="17"/>
        <v>0</v>
      </c>
      <c r="Q82" s="64">
        <f t="shared" si="17"/>
        <v>0</v>
      </c>
      <c r="R82" s="64">
        <f t="shared" si="17"/>
        <v>0</v>
      </c>
      <c r="S82" s="64">
        <f t="shared" si="17"/>
        <v>0</v>
      </c>
      <c r="T82" s="64">
        <f t="shared" si="17"/>
        <v>0</v>
      </c>
      <c r="U82" s="64">
        <f t="shared" si="17"/>
        <v>0</v>
      </c>
      <c r="V82" s="64">
        <f t="shared" si="17"/>
        <v>126110</v>
      </c>
      <c r="W82" s="64">
        <f t="shared" si="17"/>
        <v>5000</v>
      </c>
      <c r="X82" s="64">
        <f t="shared" si="17"/>
        <v>0</v>
      </c>
      <c r="Y82" s="64">
        <f t="shared" si="17"/>
        <v>160110</v>
      </c>
      <c r="Z82" s="64">
        <f t="shared" si="17"/>
        <v>6227248</v>
      </c>
    </row>
    <row r="83" spans="1:26" ht="10.199999999999999" customHeight="1" x14ac:dyDescent="0.3">
      <c r="B83" s="70"/>
      <c r="C83" s="40"/>
      <c r="D83" s="33"/>
      <c r="E83" s="33"/>
      <c r="F83" s="33"/>
      <c r="G83" s="33"/>
      <c r="H83" s="33"/>
      <c r="I83" s="33"/>
      <c r="J83" s="33"/>
      <c r="K83" s="33"/>
      <c r="L83" s="33"/>
      <c r="M83" s="33"/>
      <c r="N83" s="33"/>
      <c r="O83" s="33"/>
      <c r="P83" s="33"/>
      <c r="Q83" s="33"/>
      <c r="R83" s="33"/>
      <c r="S83" s="33"/>
      <c r="T83" s="33"/>
      <c r="U83" s="33"/>
      <c r="V83" s="33"/>
      <c r="W83" s="33"/>
      <c r="X83" s="33"/>
      <c r="Y83" s="98"/>
      <c r="Z83" s="98"/>
    </row>
    <row r="84" spans="1:26" x14ac:dyDescent="0.3">
      <c r="B84" s="91" t="s">
        <v>3</v>
      </c>
      <c r="C84" s="40"/>
      <c r="D84" s="33"/>
      <c r="E84" s="33"/>
      <c r="F84" s="33"/>
      <c r="G84" s="33"/>
      <c r="H84" s="33"/>
      <c r="I84" s="33"/>
      <c r="J84" s="33"/>
      <c r="K84" s="33"/>
      <c r="L84" s="33"/>
      <c r="M84" s="33"/>
      <c r="N84" s="33"/>
      <c r="O84" s="33"/>
      <c r="P84" s="33"/>
      <c r="Q84" s="33"/>
      <c r="R84" s="33"/>
      <c r="S84" s="33"/>
      <c r="T84" s="33"/>
      <c r="U84" s="33"/>
      <c r="V84" s="33"/>
      <c r="W84" s="33"/>
      <c r="X84" s="33"/>
      <c r="Y84" s="98"/>
      <c r="Z84" s="98"/>
    </row>
    <row r="85" spans="1:26" x14ac:dyDescent="0.3">
      <c r="A85">
        <v>8</v>
      </c>
      <c r="B85" s="139" t="s">
        <v>25</v>
      </c>
      <c r="C85" s="140"/>
      <c r="D85" s="141"/>
      <c r="E85" s="141"/>
      <c r="F85" s="141"/>
      <c r="G85" s="141"/>
      <c r="H85" s="141"/>
      <c r="I85" s="136"/>
      <c r="J85" s="136"/>
      <c r="K85" s="141"/>
      <c r="L85" s="141"/>
      <c r="M85" s="141"/>
      <c r="N85" s="141"/>
      <c r="O85" s="141"/>
      <c r="P85" s="141"/>
      <c r="Q85" s="141"/>
      <c r="R85" s="138"/>
      <c r="S85" s="141"/>
      <c r="T85" s="141"/>
      <c r="U85" s="141"/>
      <c r="V85" s="141"/>
      <c r="W85" s="141"/>
      <c r="X85" s="141"/>
      <c r="Y85" s="141"/>
      <c r="Z85" s="136"/>
    </row>
    <row r="86" spans="1:26" x14ac:dyDescent="0.3">
      <c r="A86">
        <v>8.1</v>
      </c>
      <c r="B86" s="63" t="s">
        <v>83</v>
      </c>
      <c r="C86" s="62">
        <f>IFERROR(SUMIFS('MGZ121'!$N$313:'MGZ121'!$N$417,'MGZ121'!$H$313:$H$417,"SALIDA",'MGZ121'!$J$313:$J$417,B86),0)</f>
        <v>0</v>
      </c>
      <c r="D86" s="62">
        <f>IFERROR(SUMIFS('MGZ BBVA'!$N$190:$N$302,'MGZ BBVA'!$H$190:$H$302,"SALIDA",'MGZ BBVA'!$J$190:$J$302,$B86),0)</f>
        <v>0</v>
      </c>
      <c r="E86" s="62">
        <f>IFERROR(SUMIFS('MGZ DOLARES'!$N$2:$N$2,'MGZ DOLARES'!$F$2:$F$2,"SALIDA",'MGZ DOLARES'!$J$2:$J$2,$B86),0)</f>
        <v>0</v>
      </c>
      <c r="F86" s="62">
        <f>IFERROR(SUMIFS('MGZ BAJIO'!$N$7:$N$8,'MGZ BAJIO'!$H$7:$H$8,"SALIDA",'MGZ BAJIO'!$J$7:$J$8,$B86),0)</f>
        <v>0</v>
      </c>
      <c r="G86" s="62">
        <f>IFERROR(SUMIFS('VICTOR BANAMEX'!$N$107:$N$161,'VICTOR BANAMEX'!$H$107:$H$161,"SALIDA",'VICTOR BANAMEX'!$J$107:$J$161,$B86),0)</f>
        <v>0</v>
      </c>
      <c r="H86" s="62">
        <f>IFERROR(SUMIFS('VICTOR BANORTE'!$N$29:$N$38,'VICTOR BANORTE'!$H$29:$H$38,"SALIDA",'VICTOR BANORTE'!$J$29:$J$38,$B86),0)</f>
        <v>0</v>
      </c>
      <c r="I86" s="62">
        <f>IFERROR(SUMIFS(RODRIGO!$N$2:$N$2,RODRIGO!$H$2:$H$2,"SALIDA",RODRIGO!$J$2:$J$2,$B86),0)</f>
        <v>0</v>
      </c>
      <c r="J86" s="62">
        <f>IFERROR(SUMIFS(MOY!$N$22:$N$25,MOY!$F$22:$F$25,"SALIDA",MOY!$J$22:$J$25,$B86),0)</f>
        <v>0</v>
      </c>
      <c r="K86" s="62">
        <f>IFERROR(SUMIFS('NORMA RUTH'!$N$17:$N$22,'NORMA RUTH'!$H$17:$H$22,"SALIDA",'NORMA RUTH'!$J$17:$J$22,$B86),0)</f>
        <v>0</v>
      </c>
      <c r="L86" s="62">
        <f>IFERROR(SUMIFS(VALERIA!$N$14:$N$18,VALERIA!$F$14:$F$18,"SALIDA",VALERIA!$J$14:$J$18,$B86),0)</f>
        <v>0</v>
      </c>
      <c r="M86" s="62">
        <f>IFERROR(SUMIFS('MANUEL BANAMEX'!$N$30:$N$38,'MANUEL BANAMEX'!$H$30:$H$38,"SALIDA",'MANUEL BANAMEX'!$J$30:$J$38,$B86),0)</f>
        <v>0</v>
      </c>
      <c r="N86" s="62">
        <f>IFERROR(SUMIFS(ROBERTO!$N$2:$N$2,ROBERTO!$H$2:$H$2,"SALIDA",ROBERTO!$J$2:$J$2,$B86),0)</f>
        <v>0</v>
      </c>
      <c r="O86" s="62">
        <f>IFERROR(SUMIFS(JUAN!$N$32:$N$48,JUAN!$H$20:$H$30,"SALIDA",JUAN!$J$20:$J$30,$B86),0)</f>
        <v>0</v>
      </c>
      <c r="P86" s="62">
        <f>IFERROR(SUMIFS('NORMA SANCHEZ'!$N$19:$N$29,'NORMA SANCHEZ'!$H$19:$H$29,"SALIDA",'NORMA SANCHEZ'!$J$19:$J$29,$B86),0)</f>
        <v>0</v>
      </c>
      <c r="Q86" s="62">
        <f>IFERROR(SUMIFS('JOSE CARLOS'!$N$24:$N$33,'JOSE CARLOS'!$H$24:$H$33,"SALIDA",'JOSE CARLOS'!$J$24:$J$33,$B86),0)</f>
        <v>0</v>
      </c>
      <c r="R86" s="62">
        <f>IFERROR(SUMIFS('LUIS ENRIQUE '!$N$30:$N$37,'LUIS ENRIQUE '!$H$30:$H$37,"SALIDA",'LUIS ENRIQUE '!$J$30:$J$37,$B86),0)</f>
        <v>0</v>
      </c>
      <c r="S86" s="62">
        <f>IFERROR(SUMIFS(CESARIA!$N$19:$N$30,CESARIA!$H$19:$H$30,"SALIDA",CESARIA!$J$19:$J$30,$B86),0)</f>
        <v>0</v>
      </c>
      <c r="T86" s="62">
        <f>IFERROR(SUMIFS(ALAN!$N$26:$N$27,ALAN!$H$26:$H$27,"SALIDA",ALAN!$J$26:$J$27,$B86),0)</f>
        <v>0</v>
      </c>
      <c r="U86" s="62">
        <f>IFERROR(SUMIFS(ELVIA!$N$13:$N$32,ELVIA!$H$13:$H$32,"SALIDA",ELVIA!$J$13:$J$32,$B86),0)</f>
        <v>0</v>
      </c>
      <c r="V86" s="146">
        <f>IFERROR(SUMIFS(CAJA!$N$1166:$N$1992,CAJA!$H$1166:$H$1992,"SALIDA",CAJA!$J$1166:$J$1992,$B86),0)</f>
        <v>0</v>
      </c>
      <c r="W86" s="62">
        <f>IFERROR(SUMIFS('CAJA TIGRES'!$N$303:$N$563,'CAJA TIGRES'!$H$303:$H$563,"SALIDA",'CAJA TIGRES'!$J$303:$J$563,$B86),0)</f>
        <v>0</v>
      </c>
      <c r="X86" s="62">
        <f>IFERROR(SUMIFS(RESERVA!$N$3:$N$10,RESERVA!$H$3:$H$10,"SALIDA",RESERVA!$J$3:$J$10,$B86),0)</f>
        <v>0</v>
      </c>
      <c r="Y86" s="96">
        <f>SUM(C86:X86)</f>
        <v>0</v>
      </c>
      <c r="Z86" s="96">
        <f>Y86+'FEB25'!Z86</f>
        <v>0</v>
      </c>
    </row>
    <row r="87" spans="1:26" x14ac:dyDescent="0.3">
      <c r="A87">
        <v>8.1999999999999993</v>
      </c>
      <c r="B87" s="63" t="s">
        <v>84</v>
      </c>
      <c r="C87" s="62">
        <f>IFERROR(SUMIFS('MGZ121'!$N$313:'MGZ121'!$N$417,'MGZ121'!$H$313:$H$417,"SALIDA",'MGZ121'!$J$313:$J$417,B87),0)</f>
        <v>0</v>
      </c>
      <c r="D87" s="62">
        <f>IFERROR(SUMIFS('MGZ BBVA'!$N$190:$N$302,'MGZ BBVA'!$H$190:$H$302,"SALIDA",'MGZ BBVA'!$J$190:$J$302,$B87),0)</f>
        <v>0</v>
      </c>
      <c r="E87" s="62">
        <f>IFERROR(SUMIFS('MGZ DOLARES'!$N$2:$N$2,'MGZ DOLARES'!$F$2:$F$2,"SALIDA",'MGZ DOLARES'!$J$2:$J$2,$B87),0)</f>
        <v>0</v>
      </c>
      <c r="F87" s="62">
        <f>IFERROR(SUMIFS('MGZ BAJIO'!$N$7:$N$8,'MGZ BAJIO'!$H$7:$H$8,"SALIDA",'MGZ BAJIO'!$J$7:$J$8,$B87),0)</f>
        <v>0</v>
      </c>
      <c r="G87" s="62">
        <f>IFERROR(SUMIFS('VICTOR BANAMEX'!$N$107:$N$161,'VICTOR BANAMEX'!$H$107:$H$161,"SALIDA",'VICTOR BANAMEX'!$J$107:$J$161,$B87),0)</f>
        <v>0</v>
      </c>
      <c r="H87" s="62">
        <f>IFERROR(SUMIFS('VICTOR BANORTE'!$N$29:$N$38,'VICTOR BANORTE'!$H$29:$H$38,"SALIDA",'VICTOR BANORTE'!$J$29:$J$38,$B87),0)</f>
        <v>0</v>
      </c>
      <c r="I87" s="62">
        <f>IFERROR(SUMIFS(RODRIGO!$N$2:$N$2,RODRIGO!$H$2:$H$2,"SALIDA",RODRIGO!$J$2:$J$2,$B87),0)</f>
        <v>0</v>
      </c>
      <c r="J87" s="62">
        <f>IFERROR(SUMIFS(MOY!$N$22:$N$25,MOY!$F$22:$F$25,"SALIDA",MOY!$J$22:$J$25,$B87),0)</f>
        <v>0</v>
      </c>
      <c r="K87" s="62">
        <f>IFERROR(SUMIFS('NORMA RUTH'!$N$17:$N$22,'NORMA RUTH'!$H$17:$H$22,"SALIDA",'NORMA RUTH'!$J$17:$J$22,$B87),0)</f>
        <v>0</v>
      </c>
      <c r="L87" s="62">
        <f>IFERROR(SUMIFS(VALERIA!$N$14:$N$18,VALERIA!$F$14:$F$18,"SALIDA",VALERIA!$J$14:$J$18,$B87),0)</f>
        <v>0</v>
      </c>
      <c r="M87" s="62">
        <f>IFERROR(SUMIFS('MANUEL BANAMEX'!$N$30:$N$38,'MANUEL BANAMEX'!$H$30:$H$38,"SALIDA",'MANUEL BANAMEX'!$J$30:$J$38,$B87),0)</f>
        <v>0</v>
      </c>
      <c r="N87" s="62">
        <f>IFERROR(SUMIFS(ROBERTO!$N$2:$N$2,ROBERTO!$H$2:$H$2,"SALIDA",ROBERTO!$J$2:$J$2,$B87),0)</f>
        <v>0</v>
      </c>
      <c r="O87" s="62">
        <f>IFERROR(SUMIFS(JUAN!$N$32:$N$48,JUAN!$H$20:$H$30,"SALIDA",JUAN!$J$20:$J$30,$B87),0)</f>
        <v>0</v>
      </c>
      <c r="P87" s="62">
        <f>IFERROR(SUMIFS('NORMA SANCHEZ'!$N$19:$N$29,'NORMA SANCHEZ'!$H$19:$H$29,"SALIDA",'NORMA SANCHEZ'!$J$19:$J$29,$B87),0)</f>
        <v>0</v>
      </c>
      <c r="Q87" s="62">
        <f>IFERROR(SUMIFS('JOSE CARLOS'!$N$24:$N$33,'JOSE CARLOS'!$H$24:$H$33,"SALIDA",'JOSE CARLOS'!$J$24:$J$33,$B87),0)</f>
        <v>0</v>
      </c>
      <c r="R87" s="62">
        <f>IFERROR(SUMIFS('LUIS ENRIQUE '!$N$30:$N$37,'LUIS ENRIQUE '!$H$30:$H$37,"SALIDA",'LUIS ENRIQUE '!$J$30:$J$37,$B87),0)</f>
        <v>0</v>
      </c>
      <c r="S87" s="62">
        <f>IFERROR(SUMIFS(CESARIA!$N$19:$N$30,CESARIA!$H$19:$H$30,"SALIDA",CESARIA!$J$19:$J$30,$B87),0)</f>
        <v>0</v>
      </c>
      <c r="T87" s="62">
        <f>IFERROR(SUMIFS(ALAN!$N$26:$N$27,ALAN!$H$26:$H$27,"SALIDA",ALAN!$J$26:$J$27,$B87),0)</f>
        <v>0</v>
      </c>
      <c r="U87" s="62">
        <f>IFERROR(SUMIFS(ELVIA!$N$13:$N$32,ELVIA!$H$13:$H$32,"SALIDA",ELVIA!$J$13:$J$32,$B87),0)</f>
        <v>0</v>
      </c>
      <c r="V87" s="146">
        <f>IFERROR(SUMIFS(CAJA!$N$1166:$N$1992,CAJA!$H$1166:$H$1992,"SALIDA",CAJA!$J$1166:$J$1992,$B87),0)</f>
        <v>0</v>
      </c>
      <c r="W87" s="62">
        <f>IFERROR(SUMIFS('CAJA TIGRES'!$N$303:$N$563,'CAJA TIGRES'!$H$303:$H$563,"SALIDA",'CAJA TIGRES'!$J$303:$J$563,$B87),0)</f>
        <v>0</v>
      </c>
      <c r="X87" s="62">
        <f>IFERROR(SUMIFS(RESERVA!$N$3:$N$10,RESERVA!$H$3:$H$10,"SALIDA",RESERVA!$J$3:$J$10,$B87),0)</f>
        <v>0</v>
      </c>
      <c r="Y87" s="96">
        <f>SUM(C87:X87)</f>
        <v>0</v>
      </c>
      <c r="Z87" s="96">
        <f>Y87+'FEB25'!Z87</f>
        <v>20000</v>
      </c>
    </row>
    <row r="88" spans="1:26" x14ac:dyDescent="0.3">
      <c r="B88" s="63" t="s">
        <v>201</v>
      </c>
      <c r="C88" s="62">
        <f>IFERROR(SUMIFS('MGZ121'!$N$313:'MGZ121'!$N$417,'MGZ121'!$H$313:$H$417,"SALIDA",'MGZ121'!$J$313:$J$417,B88),0)</f>
        <v>0</v>
      </c>
      <c r="D88" s="62">
        <f>IFERROR(SUMIFS('MGZ BBVA'!$N$190:$N$302,'MGZ BBVA'!$H$190:$H$302,"SALIDA",'MGZ BBVA'!$J$190:$J$302,$B88),0)</f>
        <v>0</v>
      </c>
      <c r="E88" s="62">
        <f>IFERROR(SUMIFS('MGZ DOLARES'!$N$2:$N$2,'MGZ DOLARES'!$F$2:$F$2,"SALIDA",'MGZ DOLARES'!$J$2:$J$2,$B88),0)</f>
        <v>0</v>
      </c>
      <c r="F88" s="62">
        <f>IFERROR(SUMIFS('MGZ BAJIO'!$N$7:$N$8,'MGZ BAJIO'!$H$7:$H$8,"SALIDA",'MGZ BAJIO'!$J$7:$J$8,$B88),0)</f>
        <v>0</v>
      </c>
      <c r="G88" s="62">
        <f>IFERROR(SUMIFS('VICTOR BANAMEX'!$N$107:$N$161,'VICTOR BANAMEX'!$H$107:$H$161,"SALIDA",'VICTOR BANAMEX'!$J$107:$J$161,$B88),0)</f>
        <v>0</v>
      </c>
      <c r="H88" s="62">
        <f>IFERROR(SUMIFS('VICTOR BANORTE'!$N$29:$N$38,'VICTOR BANORTE'!$H$29:$H$38,"SALIDA",'VICTOR BANORTE'!$J$29:$J$38,$B88),0)</f>
        <v>0</v>
      </c>
      <c r="I88" s="62">
        <f>IFERROR(SUMIFS(RODRIGO!$N$2:$N$2,RODRIGO!$H$2:$H$2,"SALIDA",RODRIGO!$J$2:$J$2,$B88),0)</f>
        <v>0</v>
      </c>
      <c r="J88" s="62">
        <f>IFERROR(SUMIFS(MOY!$N$22:$N$25,MOY!$F$22:$F$25,"SALIDA",MOY!$J$22:$J$25,$B88),0)</f>
        <v>0</v>
      </c>
      <c r="K88" s="62">
        <f>IFERROR(SUMIFS('NORMA RUTH'!$N$17:$N$22,'NORMA RUTH'!$H$17:$H$22,"SALIDA",'NORMA RUTH'!$J$17:$J$22,$B88),0)</f>
        <v>0</v>
      </c>
      <c r="L88" s="62">
        <f>IFERROR(SUMIFS(VALERIA!$N$14:$N$18,VALERIA!$F$14:$F$18,"SALIDA",VALERIA!$J$14:$J$18,$B88),0)</f>
        <v>0</v>
      </c>
      <c r="M88" s="62">
        <f>IFERROR(SUMIFS('MANUEL BANAMEX'!$N$30:$N$38,'MANUEL BANAMEX'!$H$30:$H$38,"SALIDA",'MANUEL BANAMEX'!$J$30:$J$38,$B88),0)</f>
        <v>0</v>
      </c>
      <c r="N88" s="62">
        <f>IFERROR(SUMIFS(ROBERTO!$N$2:$N$2,ROBERTO!$H$2:$H$2,"SALIDA",ROBERTO!$J$2:$J$2,$B88),0)</f>
        <v>0</v>
      </c>
      <c r="O88" s="62">
        <f>IFERROR(SUMIFS(JUAN!$N$32:$N$48,JUAN!$H$20:$H$30,"SALIDA",JUAN!$J$20:$J$30,$B88),0)</f>
        <v>0</v>
      </c>
      <c r="P88" s="62">
        <f>IFERROR(SUMIFS('NORMA SANCHEZ'!$N$19:$N$29,'NORMA SANCHEZ'!$H$19:$H$29,"SALIDA",'NORMA SANCHEZ'!$J$19:$J$29,$B88),0)</f>
        <v>0</v>
      </c>
      <c r="Q88" s="62">
        <f>IFERROR(SUMIFS('JOSE CARLOS'!$N$24:$N$33,'JOSE CARLOS'!$H$24:$H$33,"SALIDA",'JOSE CARLOS'!$J$24:$J$33,$B88),0)</f>
        <v>0</v>
      </c>
      <c r="R88" s="62">
        <f>IFERROR(SUMIFS('LUIS ENRIQUE '!$N$30:$N$37,'LUIS ENRIQUE '!$H$30:$H$37,"SALIDA",'LUIS ENRIQUE '!$J$30:$J$37,$B88),0)</f>
        <v>0</v>
      </c>
      <c r="S88" s="62">
        <f>IFERROR(SUMIFS(CESARIA!$N$19:$N$30,CESARIA!$H$19:$H$30,"SALIDA",CESARIA!$J$19:$J$30,$B88),0)</f>
        <v>0</v>
      </c>
      <c r="T88" s="62">
        <f>IFERROR(SUMIFS(ALAN!$N$26:$N$27,ALAN!$H$26:$H$27,"SALIDA",ALAN!$J$26:$J$27,$B88),0)</f>
        <v>0</v>
      </c>
      <c r="U88" s="62">
        <f>IFERROR(SUMIFS(ELVIA!$N$13:$N$32,ELVIA!$H$13:$H$32,"SALIDA",ELVIA!$J$13:$J$32,$B88),0)</f>
        <v>0</v>
      </c>
      <c r="V88" s="146">
        <f>IFERROR(SUMIFS(CAJA!$N$1166:$N$1992,CAJA!$H$1166:$H$1992,"SALIDA",CAJA!$J$1166:$J$1992,$B88),0)</f>
        <v>6000</v>
      </c>
      <c r="W88" s="62">
        <f>IFERROR(SUMIFS('CAJA TIGRES'!$N$303:$N$563,'CAJA TIGRES'!$H$303:$H$563,"SALIDA",'CAJA TIGRES'!$J$303:$J$563,$B88),0)</f>
        <v>0</v>
      </c>
      <c r="X88" s="62">
        <f>IFERROR(SUMIFS(RESERVA!$N$3:$N$10,RESERVA!$H$3:$H$10,"SALIDA",RESERVA!$J$3:$J$10,$B88),0)</f>
        <v>0</v>
      </c>
      <c r="Y88" s="96">
        <f>SUM(C88:X88)</f>
        <v>6000</v>
      </c>
      <c r="Z88" s="96">
        <f>Y88+'FEB25'!Z88</f>
        <v>46000</v>
      </c>
    </row>
    <row r="89" spans="1:26" x14ac:dyDescent="0.3">
      <c r="B89" s="63" t="s">
        <v>209</v>
      </c>
      <c r="C89" s="62">
        <f>IFERROR(SUMIFS('MGZ121'!$N$313:'MGZ121'!$N$417,'MGZ121'!$H$313:$H$417,"SALIDA",'MGZ121'!$J$313:$J$417,B89),0)</f>
        <v>0</v>
      </c>
      <c r="D89" s="62">
        <f>IFERROR(SUMIFS('MGZ BBVA'!$N$190:$N$302,'MGZ BBVA'!$H$190:$H$302,"SALIDA",'MGZ BBVA'!$J$190:$J$302,$B89),0)</f>
        <v>0</v>
      </c>
      <c r="E89" s="62">
        <f>IFERROR(SUMIFS('MGZ DOLARES'!$N$2:$N$2,'MGZ DOLARES'!$F$2:$F$2,"SALIDA",'MGZ DOLARES'!$J$2:$J$2,$B89),0)</f>
        <v>0</v>
      </c>
      <c r="F89" s="62">
        <f>IFERROR(SUMIFS('MGZ BAJIO'!$N$7:$N$8,'MGZ BAJIO'!$H$7:$H$8,"SALIDA",'MGZ BAJIO'!$J$7:$J$8,$B89),0)</f>
        <v>0</v>
      </c>
      <c r="G89" s="62">
        <f>IFERROR(SUMIFS('VICTOR BANAMEX'!$N$107:$N$161,'VICTOR BANAMEX'!$H$107:$H$161,"SALIDA",'VICTOR BANAMEX'!$J$107:$J$161,$B89),0)</f>
        <v>0</v>
      </c>
      <c r="H89" s="62">
        <f>IFERROR(SUMIFS('VICTOR BANORTE'!$N$29:$N$38,'VICTOR BANORTE'!$H$29:$H$38,"SALIDA",'VICTOR BANORTE'!$J$29:$J$38,$B89),0)</f>
        <v>0</v>
      </c>
      <c r="I89" s="62">
        <f>IFERROR(SUMIFS(RODRIGO!$N$2:$N$2,RODRIGO!$H$2:$H$2,"SALIDA",RODRIGO!$J$2:$J$2,$B89),0)</f>
        <v>0</v>
      </c>
      <c r="J89" s="62">
        <f>IFERROR(SUMIFS(MOY!$N$22:$N$25,MOY!$F$22:$F$25,"SALIDA",MOY!$J$22:$J$25,$B89),0)</f>
        <v>0</v>
      </c>
      <c r="K89" s="62">
        <f>IFERROR(SUMIFS('NORMA RUTH'!$N$17:$N$22,'NORMA RUTH'!$H$17:$H$22,"SALIDA",'NORMA RUTH'!$J$17:$J$22,$B89),0)</f>
        <v>0</v>
      </c>
      <c r="L89" s="62">
        <f>IFERROR(SUMIFS(VALERIA!$N$14:$N$18,VALERIA!$F$14:$F$18,"SALIDA",VALERIA!$J$14:$J$18,$B89),0)</f>
        <v>0</v>
      </c>
      <c r="M89" s="62">
        <f>IFERROR(SUMIFS('MANUEL BANAMEX'!$N$30:$N$38,'MANUEL BANAMEX'!$H$30:$H$38,"SALIDA",'MANUEL BANAMEX'!$J$30:$J$38,$B89),0)</f>
        <v>0</v>
      </c>
      <c r="N89" s="62">
        <f>IFERROR(SUMIFS(ROBERTO!$N$2:$N$2,ROBERTO!$H$2:$H$2,"SALIDA",ROBERTO!$J$2:$J$2,$B89),0)</f>
        <v>0</v>
      </c>
      <c r="O89" s="62">
        <f>IFERROR(SUMIFS(JUAN!$N$32:$N$48,JUAN!$H$20:$H$30,"SALIDA",JUAN!$J$20:$J$30,$B89),0)</f>
        <v>0</v>
      </c>
      <c r="P89" s="62">
        <f>IFERROR(SUMIFS('NORMA SANCHEZ'!$N$19:$N$29,'NORMA SANCHEZ'!$H$19:$H$29,"SALIDA",'NORMA SANCHEZ'!$J$19:$J$29,$B89),0)</f>
        <v>0</v>
      </c>
      <c r="Q89" s="62">
        <f>IFERROR(SUMIFS('JOSE CARLOS'!$N$24:$N$33,'JOSE CARLOS'!$H$24:$H$33,"SALIDA",'JOSE CARLOS'!$J$24:$J$33,$B89),0)</f>
        <v>0</v>
      </c>
      <c r="R89" s="62">
        <f>IFERROR(SUMIFS('LUIS ENRIQUE '!$N$30:$N$37,'LUIS ENRIQUE '!$H$30:$H$37,"SALIDA",'LUIS ENRIQUE '!$J$30:$J$37,$B89),0)</f>
        <v>0</v>
      </c>
      <c r="S89" s="62">
        <f>IFERROR(SUMIFS(CESARIA!$N$19:$N$30,CESARIA!$H$19:$H$30,"SALIDA",CESARIA!$J$19:$J$30,$B89),0)</f>
        <v>0</v>
      </c>
      <c r="T89" s="62">
        <f>IFERROR(SUMIFS(ALAN!$N$26:$N$27,ALAN!$H$26:$H$27,"SALIDA",ALAN!$J$26:$J$27,$B89),0)</f>
        <v>0</v>
      </c>
      <c r="U89" s="62">
        <f>IFERROR(SUMIFS(ELVIA!$N$13:$N$32,ELVIA!$H$13:$H$32,"SALIDA",ELVIA!$J$13:$J$32,$B89),0)</f>
        <v>0</v>
      </c>
      <c r="V89" s="146">
        <f>IFERROR(SUMIFS(CAJA!$N$1166:$N$1992,CAJA!$H$1166:$H$1992,"SALIDA",CAJA!$J$1166:$J$1992,$B89),0)</f>
        <v>65000</v>
      </c>
      <c r="W89" s="62">
        <f>IFERROR(SUMIFS('CAJA TIGRES'!$N$303:$N$563,'CAJA TIGRES'!$H$303:$H$563,"SALIDA",'CAJA TIGRES'!$J$303:$J$563,$B89),0)</f>
        <v>0</v>
      </c>
      <c r="X89" s="62">
        <f>IFERROR(SUMIFS(RESERVA!$N$3:$N$10,RESERVA!$H$3:$H$10,"SALIDA",RESERVA!$J$3:$J$10,$B89),0)</f>
        <v>0</v>
      </c>
      <c r="Y89" s="96">
        <f>SUM(C89:X89)</f>
        <v>65000</v>
      </c>
      <c r="Z89" s="96">
        <f>Y89+'FEB25'!Z89</f>
        <v>211300</v>
      </c>
    </row>
    <row r="90" spans="1:26" x14ac:dyDescent="0.3">
      <c r="B90" s="16" t="s">
        <v>107</v>
      </c>
      <c r="C90" s="76">
        <f>SUM(C86:C89)</f>
        <v>0</v>
      </c>
      <c r="D90" s="76">
        <f t="shared" ref="D90:Z90" si="18">SUM(D86:D89)</f>
        <v>0</v>
      </c>
      <c r="E90" s="76">
        <f t="shared" si="18"/>
        <v>0</v>
      </c>
      <c r="F90" s="76">
        <f t="shared" si="18"/>
        <v>0</v>
      </c>
      <c r="G90" s="76">
        <f t="shared" si="18"/>
        <v>0</v>
      </c>
      <c r="H90" s="76">
        <f t="shared" si="18"/>
        <v>0</v>
      </c>
      <c r="I90" s="76">
        <f t="shared" si="18"/>
        <v>0</v>
      </c>
      <c r="J90" s="76">
        <f t="shared" si="18"/>
        <v>0</v>
      </c>
      <c r="K90" s="76">
        <f t="shared" si="18"/>
        <v>0</v>
      </c>
      <c r="L90" s="76">
        <f t="shared" si="18"/>
        <v>0</v>
      </c>
      <c r="M90" s="76">
        <f t="shared" si="18"/>
        <v>0</v>
      </c>
      <c r="N90" s="76">
        <f>SUM(N86:N89)</f>
        <v>0</v>
      </c>
      <c r="O90" s="76">
        <f t="shared" si="18"/>
        <v>0</v>
      </c>
      <c r="P90" s="76">
        <f t="shared" si="18"/>
        <v>0</v>
      </c>
      <c r="Q90" s="76">
        <f t="shared" si="18"/>
        <v>0</v>
      </c>
      <c r="R90" s="76">
        <f t="shared" si="18"/>
        <v>0</v>
      </c>
      <c r="S90" s="76">
        <f t="shared" si="18"/>
        <v>0</v>
      </c>
      <c r="T90" s="76">
        <f t="shared" si="18"/>
        <v>0</v>
      </c>
      <c r="U90" s="76">
        <f t="shared" si="18"/>
        <v>0</v>
      </c>
      <c r="V90" s="76">
        <f t="shared" si="18"/>
        <v>71000</v>
      </c>
      <c r="W90" s="76">
        <f t="shared" si="18"/>
        <v>0</v>
      </c>
      <c r="X90" s="76">
        <f t="shared" si="18"/>
        <v>0</v>
      </c>
      <c r="Y90" s="76">
        <f t="shared" si="18"/>
        <v>71000</v>
      </c>
      <c r="Z90" s="76">
        <f t="shared" si="18"/>
        <v>277300</v>
      </c>
    </row>
    <row r="91" spans="1:26" s="84" customFormat="1" ht="21" customHeight="1" x14ac:dyDescent="0.3">
      <c r="B91" s="17" t="s">
        <v>16</v>
      </c>
      <c r="C91" s="82">
        <f>C82-C90</f>
        <v>23000</v>
      </c>
      <c r="D91" s="82">
        <f t="shared" ref="D91:Z91" si="19">D82-D90</f>
        <v>6000</v>
      </c>
      <c r="E91" s="82">
        <f t="shared" si="19"/>
        <v>0</v>
      </c>
      <c r="F91" s="82">
        <f t="shared" si="19"/>
        <v>0</v>
      </c>
      <c r="G91" s="82">
        <f t="shared" si="19"/>
        <v>0</v>
      </c>
      <c r="H91" s="82">
        <f t="shared" si="19"/>
        <v>0</v>
      </c>
      <c r="I91" s="82">
        <f t="shared" si="19"/>
        <v>0</v>
      </c>
      <c r="J91" s="82">
        <f t="shared" si="19"/>
        <v>0</v>
      </c>
      <c r="K91" s="82">
        <f t="shared" si="19"/>
        <v>0</v>
      </c>
      <c r="L91" s="82">
        <f t="shared" si="19"/>
        <v>0</v>
      </c>
      <c r="M91" s="82">
        <f t="shared" si="19"/>
        <v>0</v>
      </c>
      <c r="N91" s="82">
        <f>N82-N90</f>
        <v>0</v>
      </c>
      <c r="O91" s="82">
        <f t="shared" si="19"/>
        <v>0</v>
      </c>
      <c r="P91" s="82">
        <f t="shared" si="19"/>
        <v>0</v>
      </c>
      <c r="Q91" s="82">
        <f t="shared" si="19"/>
        <v>0</v>
      </c>
      <c r="R91" s="82">
        <f t="shared" si="19"/>
        <v>0</v>
      </c>
      <c r="S91" s="82">
        <f t="shared" si="19"/>
        <v>0</v>
      </c>
      <c r="T91" s="82">
        <f t="shared" si="19"/>
        <v>0</v>
      </c>
      <c r="U91" s="83">
        <f t="shared" si="19"/>
        <v>0</v>
      </c>
      <c r="V91" s="82">
        <f>V82-V90</f>
        <v>55110</v>
      </c>
      <c r="W91" s="82">
        <f t="shared" si="19"/>
        <v>5000</v>
      </c>
      <c r="X91" s="82">
        <f t="shared" si="19"/>
        <v>0</v>
      </c>
      <c r="Y91" s="83">
        <f t="shared" si="19"/>
        <v>89110</v>
      </c>
      <c r="Z91" s="82">
        <f t="shared" si="19"/>
        <v>5949948</v>
      </c>
    </row>
    <row r="92" spans="1:26" ht="7.2" customHeight="1" x14ac:dyDescent="0.3">
      <c r="B92" s="18"/>
      <c r="C92" s="40"/>
      <c r="D92" s="33"/>
      <c r="E92" s="33"/>
      <c r="F92" s="33"/>
      <c r="G92" s="33"/>
      <c r="H92" s="33"/>
      <c r="I92" s="33"/>
      <c r="J92" s="33"/>
      <c r="K92" s="33"/>
      <c r="L92" s="33"/>
      <c r="M92" s="33"/>
      <c r="N92" s="33"/>
      <c r="O92" s="33"/>
      <c r="P92" s="33"/>
      <c r="Q92" s="33"/>
      <c r="R92" s="33"/>
      <c r="S92" s="33"/>
      <c r="T92" s="33"/>
      <c r="U92" s="33"/>
      <c r="V92" s="33"/>
      <c r="W92" s="33"/>
      <c r="X92" s="33"/>
      <c r="Y92" s="98"/>
      <c r="Z92" s="98"/>
    </row>
    <row r="93" spans="1:26" x14ac:dyDescent="0.3">
      <c r="B93" s="65" t="s">
        <v>2</v>
      </c>
      <c r="C93" s="40"/>
      <c r="D93" s="33"/>
      <c r="E93" s="33"/>
      <c r="F93" s="33"/>
      <c r="G93" s="33"/>
      <c r="H93" s="33"/>
      <c r="I93" s="33"/>
      <c r="J93" s="33"/>
      <c r="K93" s="33"/>
      <c r="L93" s="33"/>
      <c r="M93" s="33"/>
      <c r="N93" s="33"/>
      <c r="O93" s="33"/>
      <c r="P93" s="33"/>
      <c r="Q93" s="33"/>
      <c r="R93" s="33"/>
      <c r="S93" s="33"/>
      <c r="T93" s="33"/>
      <c r="U93" s="33"/>
      <c r="V93" s="33"/>
      <c r="W93" s="33"/>
      <c r="X93" s="33"/>
      <c r="Y93" s="98"/>
      <c r="Z93" s="98"/>
    </row>
    <row r="94" spans="1:26" x14ac:dyDescent="0.3">
      <c r="A94">
        <v>12</v>
      </c>
      <c r="B94" s="139" t="s">
        <v>81</v>
      </c>
      <c r="C94" s="137"/>
      <c r="D94" s="138"/>
      <c r="E94" s="138"/>
      <c r="F94" s="138"/>
      <c r="G94" s="138"/>
      <c r="H94" s="138"/>
      <c r="I94" s="129"/>
      <c r="J94" s="129"/>
      <c r="K94" s="138"/>
      <c r="L94" s="138"/>
      <c r="M94" s="138"/>
      <c r="N94" s="138"/>
      <c r="O94" s="138"/>
      <c r="P94" s="138"/>
      <c r="Q94" s="138"/>
      <c r="R94" s="138"/>
      <c r="S94" s="138"/>
      <c r="T94" s="138"/>
      <c r="U94" s="138"/>
      <c r="V94" s="138"/>
      <c r="W94" s="138"/>
      <c r="X94" s="138"/>
      <c r="Y94" s="138"/>
      <c r="Z94" s="129"/>
    </row>
    <row r="95" spans="1:26" x14ac:dyDescent="0.3">
      <c r="B95" s="63" t="s">
        <v>167</v>
      </c>
      <c r="C95" s="62">
        <f>IFERROR(SUMIFS('MGZ121'!$M$313:'MGZ121'!$M$417,'MGZ121'!$H$313:$H$417,"ENTRADA",'MGZ121'!$J$313:$J$417,$B95),0)</f>
        <v>0</v>
      </c>
      <c r="D95" s="62">
        <f>IFERROR(SUMIFS('MGZ BBVA'!$M$190:$M$302,'MGZ BBVA'!$H$190:$H$302,"ENTRADA",'MGZ BBVA'!$J$190:$J$302,$B95),0)</f>
        <v>800670.14</v>
      </c>
      <c r="E95" s="62">
        <f>IFERROR(SUMIFS('MGZ DOLARES'!$M$2:$M$2,'MGZ DOLARES'!$F$2:$F$2,"ENTRADA",'MGZ DOLARES'!$J$2:$J$2,$B95),0)</f>
        <v>0</v>
      </c>
      <c r="F95" s="62">
        <f>IFERROR(SUMIFS('MGZ BAJIO'!$M$7:$M$8,'MGZ BAJIO'!$H$7:$H$8,"ENTRADA",'MGZ BAJIO'!$J$7:$J$8,$B95),0)</f>
        <v>0</v>
      </c>
      <c r="G95" s="62">
        <f>IFERROR(SUMIFS('VICTOR BANAMEX'!$M$107:$M$161,'VICTOR BANAMEX'!$H$107:$H$161,"ENTRADA",'VICTOR BANAMEX'!$J$107:$J$161,$B95),0)</f>
        <v>168500</v>
      </c>
      <c r="H95" s="62">
        <f>IFERROR(SUMIFS('VICTOR BANORTE'!$M$29:$M$38,'VICTOR BANORTE'!$H$29:$H$38,"ENTRADA",'VICTOR BANORTE'!$J$29:$J$38,$B95),0)</f>
        <v>0</v>
      </c>
      <c r="I95" s="62">
        <f>IFERROR(SUMIFS(RODRIGO!$M$2:$M$2,RODRIGO!$H$2:$H$2,"ENTRADA",RODRIGO!$J$2:$J$2,$B95),0)</f>
        <v>0</v>
      </c>
      <c r="J95" s="62">
        <v>10500</v>
      </c>
      <c r="K95" s="62">
        <f>IFERROR(SUMIFS('NORMA RUTH'!$M$17:$M$22,'NORMA RUTH'!$H$17:$H$22,"ENTRADA",'NORMA RUTH'!$J$17:$J$22,$B95),0)</f>
        <v>485.43</v>
      </c>
      <c r="L95" s="62">
        <v>10500</v>
      </c>
      <c r="M95" s="62">
        <f>IFERROR(SUMIFS('MANUEL BANAMEX'!$M$30:$M$38,'MANUEL BANAMEX'!$H$30:$H$38,"ENTRADA",'MANUEL BANAMEX'!$J$30:$J$38,$B95),0)</f>
        <v>0</v>
      </c>
      <c r="N95" s="62">
        <f>IFERROR(SUMIFS(ROBERTO!$M$2:$M$2,ROBERTO!$H$2:$H$2,"ENTRADA",ROBERTO!$J$2:$J$2,$B95),0)</f>
        <v>0</v>
      </c>
      <c r="O95" s="62">
        <f>IFERROR(SUMIFS(JUAN!$M$20:$M$30,JUAN!$H$20:$H$30,"ENTRADA",JUAN!$J$20:$J$30,$B95),0)</f>
        <v>654317.5</v>
      </c>
      <c r="P95" s="62">
        <f>IFERROR(SUMIFS('NORMA SANCHEZ'!$M$19:$M$29,'NORMA SANCHEZ'!$H$19:$H$29,"ENTRADA",'NORMA SANCHEZ'!$J$19:$J$29,$B95),0)</f>
        <v>601585</v>
      </c>
      <c r="Q95" s="62">
        <f>IFERROR(SUMIFS('JOSE CARLOS'!$M$24:$M$33,'JOSE CARLOS'!$H$24:$H$33,"ENTRADA",'JOSE CARLOS'!$J$24:$J$33,$B95),0)</f>
        <v>551222.5</v>
      </c>
      <c r="R95" s="62">
        <f>IFERROR(SUMIFS('LUIS ENRIQUE '!$M$30:$M$37,'LUIS ENRIQUE '!$H$30:$H$37,"ENTRADA",'LUIS ENRIQUE '!$J$30:$J$37,$B95),0)</f>
        <v>0</v>
      </c>
      <c r="S95" s="62">
        <f>IFERROR(SUMIFS(CESARIA!$M$19:$M$30,CESARIA!$H$19:$H$30,"ENTRADA",CESARIA!$J$19:$J$30,$B95),0)</f>
        <v>746062.5</v>
      </c>
      <c r="T95" s="62">
        <f>IFERROR(SUMIFS(ALAN!$M$26:$M$27,ALAN!$H$26:$H$27,"ENTRADA",ALAN!$J$26:$J$27,$B95),0)</f>
        <v>0</v>
      </c>
      <c r="U95" s="62">
        <f>IFERROR(SUMIFS(ELVIA!$M$13:$M$32,ELVIA!$H$13:$H$32,"ENTRADA",ELVIA!$J$13:$J$32,$B95),0)</f>
        <v>1200800</v>
      </c>
      <c r="V95" s="146">
        <f>IFERROR(SUMIFS(CAJA!$M$1166:$M$1992,CAJA!$H$1166:$H$1992,"ENTRADA",CAJA!$J$1166:$J$1992,$B95),0)</f>
        <v>197821.72999999998</v>
      </c>
      <c r="W95" s="62">
        <f>IFERROR(SUMIFS('CAJA TIGRES'!$M$303:$M$563,'CAJA TIGRES'!$H$303:$H$563,"ENTRADA",'CAJA TIGRES'!$J$303:$J$563,$B95),0)</f>
        <v>0</v>
      </c>
      <c r="X95" s="62">
        <f>IFERROR(SUMIFS(RESERVA!$M$3:$M$10,RESERVA!$H$3:$H$10,"ENTRADA",RESERVA!$J$3:$J$10,$B95),0)</f>
        <v>0</v>
      </c>
      <c r="Y95" s="96">
        <f t="shared" ref="Y95:Y118" si="20">SUM(C95:X95)</f>
        <v>4942464.8000000007</v>
      </c>
      <c r="Z95" s="96">
        <f>Y95+'FEB25'!Z95</f>
        <v>17717332.109999999</v>
      </c>
    </row>
    <row r="96" spans="1:26" x14ac:dyDescent="0.3">
      <c r="B96" s="63" t="s">
        <v>168</v>
      </c>
      <c r="C96" s="62">
        <f>IFERROR(SUMIFS('MGZ121'!$M$313:'MGZ121'!$M$417,'MGZ121'!$H$313:$H$417,"ENTRADA",'MGZ121'!$J$313:$J$417,$B96),0)</f>
        <v>42800</v>
      </c>
      <c r="D96" s="62">
        <f>IFERROR(SUMIFS('MGZ BBVA'!$M$190:$M$302,'MGZ BBVA'!$H$190:$H$302,"ENTRADA",'MGZ BBVA'!$J$190:$J$302,$B96),0)</f>
        <v>0</v>
      </c>
      <c r="E96" s="62">
        <f>IFERROR(SUMIFS('MGZ DOLARES'!$M$2:$M$2,'MGZ DOLARES'!$F$2:$F$2,"ENTRADA",'MGZ DOLARES'!$J$2:$J$2,$B96),0)</f>
        <v>0</v>
      </c>
      <c r="F96" s="62">
        <f>IFERROR(SUMIFS('MGZ BAJIO'!$M$7:$M$8,'MGZ BAJIO'!$H$7:$H$8,"ENTRADA",'MGZ BAJIO'!$J$7:$J$8,$B96),0)</f>
        <v>0</v>
      </c>
      <c r="G96" s="62">
        <f>IFERROR(SUMIFS('VICTOR BANAMEX'!$M$107:$M$161,'VICTOR BANAMEX'!$H$107:$H$161,"ENTRADA",'VICTOR BANAMEX'!$J$107:$J$161,$B96),0)</f>
        <v>331500</v>
      </c>
      <c r="H96" s="62">
        <f>IFERROR(SUMIFS('VICTOR BANORTE'!$M$29:$M$38,'VICTOR BANORTE'!$H$29:$H$38,"ENTRADA",'VICTOR BANORTE'!$J$29:$J$38,$B96),0)</f>
        <v>0</v>
      </c>
      <c r="I96" s="62">
        <f>IFERROR(SUMIFS(RODRIGO!$M$2:$M$2,RODRIGO!$H$2:$H$2,"ENTRADA",RODRIGO!$J$2:$J$2,$B96),0)</f>
        <v>0</v>
      </c>
      <c r="J96" s="62">
        <f>IFERROR(SUMIFS(MOY!$M$22:$M$25,MOY!$F$22:$F$25,"ENTRADA",MOY!$J$22:$J$25,$B96),0)</f>
        <v>0</v>
      </c>
      <c r="K96" s="62">
        <f>IFERROR(SUMIFS('NORMA RUTH'!$M$17:$M$22,'NORMA RUTH'!$H$17:$H$22,"ENTRADA",'NORMA RUTH'!$J$17:$J$22,$B96),0)</f>
        <v>15000</v>
      </c>
      <c r="L96" s="62">
        <f>IFERROR(SUMIFS(VALERIA!$M$14:$M$18,VALERIA!$F$14:$F$18,"ENTRADA",VALERIA!$J$14:$J$18,$B96),0)</f>
        <v>0</v>
      </c>
      <c r="M96" s="62">
        <f>IFERROR(SUMIFS('MANUEL BANAMEX'!$M$30:$M$38,'MANUEL BANAMEX'!$H$30:$H$38,"ENTRADA",'MANUEL BANAMEX'!$J$30:$J$38,$B96),0)</f>
        <v>0</v>
      </c>
      <c r="N96" s="62">
        <f>IFERROR(SUMIFS(ROBERTO!$M$2:$M$2,ROBERTO!$H$2:$H$2,"ENTRADA",ROBERTO!$J$2:$J$2,$B96),0)</f>
        <v>0</v>
      </c>
      <c r="O96" s="62">
        <f>IFERROR(SUMIFS(JUAN!$M$20:$M$30,JUAN!$H$20:$H$30,"ENTRADA",JUAN!$J$20:$J$30,$B96),0)</f>
        <v>0</v>
      </c>
      <c r="P96" s="62">
        <f>IFERROR(SUMIFS('NORMA SANCHEZ'!$M$19:$M$29,'NORMA SANCHEZ'!$H$19:$H$29,"ENTRADA",'NORMA SANCHEZ'!$J$19:$J$29,$B96),0)</f>
        <v>0</v>
      </c>
      <c r="Q96" s="62">
        <f>IFERROR(SUMIFS('JOSE CARLOS'!$M$24:$M$33,'JOSE CARLOS'!$H$24:$H$33,"ENTRADA",'JOSE CARLOS'!$J$24:$J$33,$B96),0)</f>
        <v>0</v>
      </c>
      <c r="R96" s="62">
        <f>IFERROR(SUMIFS('LUIS ENRIQUE '!$M$30:$M$37,'LUIS ENRIQUE '!$H$30:$H$37,"ENTRADA",'LUIS ENRIQUE '!$J$30:$J$37,$B96),0)</f>
        <v>9035.6299999999992</v>
      </c>
      <c r="S96" s="62">
        <f>IFERROR(SUMIFS(CESARIA!$M$19:$M$30,CESARIA!$H$19:$H$30,"ENTRADA",CESARIA!$J$19:$J$30,$B96),0)</f>
        <v>0</v>
      </c>
      <c r="T96" s="62">
        <f>IFERROR(SUMIFS(ALAN!$M$26:$M$27,ALAN!$H$26:$H$27,"ENTRADA",ALAN!$J$26:$J$27,$B96),0)</f>
        <v>0</v>
      </c>
      <c r="U96" s="62">
        <f>IFERROR(SUMIFS(ELVIA!$M$13:$M$32,ELVIA!$H$13:$H$32,"ENTRADA",ELVIA!$J$13:$J$32,$B96),0)</f>
        <v>0</v>
      </c>
      <c r="V96" s="146">
        <f>IFERROR(SUMIFS(CAJA!$M$1166:$M$1992,CAJA!$H$1166:$H$1992,"ENTRADA",CAJA!$J$1166:$J$1992,$B96),0)</f>
        <v>263101.33999999997</v>
      </c>
      <c r="W96" s="62">
        <f>IFERROR(SUMIFS('CAJA TIGRES'!$M$303:$M$563,'CAJA TIGRES'!$H$303:$H$563,"ENTRADA",'CAJA TIGRES'!$J$303:$J$563,$B96),0)</f>
        <v>0</v>
      </c>
      <c r="X96" s="62">
        <f>IFERROR(SUMIFS(RESERVA!$M$3:$M$10,RESERVA!$H$3:$H$10,"ENTRADA",RESERVA!$J$3:$J$10,$B96),0)</f>
        <v>0</v>
      </c>
      <c r="Y96" s="96">
        <f t="shared" si="20"/>
        <v>661436.97</v>
      </c>
      <c r="Z96" s="96">
        <f>Y96+'FEB25'!Z96</f>
        <v>3704202.01</v>
      </c>
    </row>
    <row r="97" spans="2:26" x14ac:dyDescent="0.3">
      <c r="B97" s="63" t="s">
        <v>169</v>
      </c>
      <c r="C97" s="62">
        <f>IFERROR(SUMIFS('MGZ121'!$M$313:'MGZ121'!$M$417,'MGZ121'!$H$313:$H$417,"ENTRADA",'MGZ121'!$J$313:$J$417,$B97),0)</f>
        <v>0</v>
      </c>
      <c r="D97" s="62">
        <f>IFERROR(SUMIFS('MGZ BBVA'!$M$190:$M$302,'MGZ BBVA'!$H$190:$H$302,"ENTRADA",'MGZ BBVA'!$J$190:$J$302,$B97),0)</f>
        <v>0</v>
      </c>
      <c r="E97" s="62">
        <f>IFERROR(SUMIFS('MGZ DOLARES'!$M$2:$M$2,'MGZ DOLARES'!$F$2:$F$2,"ENTRADA",'MGZ DOLARES'!$J$2:$J$2,$B97),0)</f>
        <v>0</v>
      </c>
      <c r="F97" s="62">
        <f>IFERROR(SUMIFS('MGZ BAJIO'!$M$7:$M$8,'MGZ BAJIO'!$H$7:$H$8,"ENTRADA",'MGZ BAJIO'!$J$7:$J$8,$B97),0)</f>
        <v>0</v>
      </c>
      <c r="G97" s="62">
        <f>IFERROR(SUMIFS('VICTOR BANAMEX'!$M$107:$M$161,'VICTOR BANAMEX'!$H$107:$H$161,"ENTRADA",'VICTOR BANAMEX'!$J$107:$J$161,$B97),0)</f>
        <v>0</v>
      </c>
      <c r="H97" s="62">
        <f>IFERROR(SUMIFS('VICTOR BANORTE'!$M$29:$M$38,'VICTOR BANORTE'!$H$29:$H$38,"ENTRADA",'VICTOR BANORTE'!$J$29:$J$38,$B97),0)</f>
        <v>0</v>
      </c>
      <c r="I97" s="62">
        <f>IFERROR(SUMIFS(RODRIGO!$M$2:$M$2,RODRIGO!$H$2:$H$2,"ENTRADA",RODRIGO!$J$2:$J$2,$B97),0)</f>
        <v>0</v>
      </c>
      <c r="J97" s="62">
        <f>IFERROR(SUMIFS(MOY!$M$22:$M$25,MOY!$F$22:$F$25,"ENTRADA",MOY!$J$22:$J$25,$B97),0)</f>
        <v>0</v>
      </c>
      <c r="K97" s="62">
        <f>IFERROR(SUMIFS('NORMA RUTH'!$M$17:$M$22,'NORMA RUTH'!$H$17:$H$22,"ENTRADA",'NORMA RUTH'!$J$17:$J$22,$B97),0)</f>
        <v>0</v>
      </c>
      <c r="L97" s="62">
        <f>IFERROR(SUMIFS(VALERIA!$M$14:$M$18,VALERIA!$F$14:$F$18,"ENTRADA",VALERIA!$J$14:$J$18,$B97),0)</f>
        <v>0</v>
      </c>
      <c r="M97" s="62">
        <f>IFERROR(SUMIFS('MANUEL BANAMEX'!$M$30:$M$38,'MANUEL BANAMEX'!$H$30:$H$38,"ENTRADA",'MANUEL BANAMEX'!$J$30:$J$38,$B97),0)</f>
        <v>0</v>
      </c>
      <c r="N97" s="62">
        <f>IFERROR(SUMIFS(ROBERTO!$M$2:$M$2,ROBERTO!$H$2:$H$2,"ENTRADA",ROBERTO!$J$2:$J$2,$B97),0)</f>
        <v>0</v>
      </c>
      <c r="O97" s="62">
        <f>IFERROR(SUMIFS(JUAN!$M$20:$M$30,JUAN!$H$20:$H$30,"ENTRADA",JUAN!$J$20:$J$30,$B97),0)</f>
        <v>0</v>
      </c>
      <c r="P97" s="62">
        <f>IFERROR(SUMIFS('NORMA SANCHEZ'!$M$19:$M$29,'NORMA SANCHEZ'!$H$19:$H$29,"ENTRADA",'NORMA SANCHEZ'!$J$19:$J$29,$B97),0)</f>
        <v>0</v>
      </c>
      <c r="Q97" s="62">
        <f>IFERROR(SUMIFS('JOSE CARLOS'!$M$24:$M$33,'JOSE CARLOS'!$H$24:$H$33,"ENTRADA",'JOSE CARLOS'!$J$24:$J$33,$B97),0)</f>
        <v>0</v>
      </c>
      <c r="R97" s="62">
        <f>IFERROR(SUMIFS('LUIS ENRIQUE '!$M$30:$M$37,'LUIS ENRIQUE '!$H$30:$H$37,"ENTRADA",'LUIS ENRIQUE '!$J$30:$J$37,$B97),0)</f>
        <v>0</v>
      </c>
      <c r="S97" s="62">
        <f>IFERROR(SUMIFS(CESARIA!$M$19:$M$30,CESARIA!$H$19:$H$30,"ENTRADA",CESARIA!$J$19:$J$30,$B97),0)</f>
        <v>0</v>
      </c>
      <c r="T97" s="62">
        <f>IFERROR(SUMIFS(ALAN!$M$26:$M$27,ALAN!$H$26:$H$27,"ENTRADA",ALAN!$J$26:$J$27,$B97),0)</f>
        <v>0</v>
      </c>
      <c r="U97" s="62">
        <f>IFERROR(SUMIFS(ELVIA!$M$13:$M$32,ELVIA!$H$13:$H$32,"ENTRADA",ELVIA!$J$13:$J$32,$B97),0)</f>
        <v>0</v>
      </c>
      <c r="V97" s="146">
        <f>IFERROR(SUMIFS(CAJA!$M$1166:$M$1992,CAJA!$H$1166:$H$1992,"ENTRADA",CAJA!$J$1166:$J$1992,$B97),0)</f>
        <v>0</v>
      </c>
      <c r="W97" s="62">
        <f>IFERROR(SUMIFS('CAJA TIGRES'!$M$303:$M$563,'CAJA TIGRES'!$H$303:$H$563,"ENTRADA",'CAJA TIGRES'!$J$303:$J$563,$B97),0)</f>
        <v>0</v>
      </c>
      <c r="X97" s="62">
        <f>IFERROR(SUMIFS(RESERVA!$M$3:$M$10,RESERVA!$H$3:$H$10,"ENTRADA",RESERVA!$J$3:$J$10,$B97),0)</f>
        <v>0</v>
      </c>
      <c r="Y97" s="96">
        <f t="shared" si="20"/>
        <v>0</v>
      </c>
      <c r="Z97" s="96">
        <f>Y97+'FEB25'!Z97</f>
        <v>0</v>
      </c>
    </row>
    <row r="98" spans="2:26" x14ac:dyDescent="0.3">
      <c r="B98" s="63" t="s">
        <v>170</v>
      </c>
      <c r="C98" s="62">
        <f>IFERROR(SUMIFS('MGZ121'!$M$313:'MGZ121'!$M$417,'MGZ121'!$H$313:$H$417,"ENTRADA",'MGZ121'!$J$313:$J$417,$B98),0)</f>
        <v>0</v>
      </c>
      <c r="D98" s="62">
        <f>IFERROR(SUMIFS('MGZ BBVA'!$M$190:$M$302,'MGZ BBVA'!$H$190:$H$302,"ENTRADA",'MGZ BBVA'!$J$190:$J$302,$B98),0)</f>
        <v>0</v>
      </c>
      <c r="E98" s="62">
        <f>IFERROR(SUMIFS('MGZ DOLARES'!$M$2:$M$2,'MGZ DOLARES'!$F$2:$F$2,"ENTRADA",'MGZ DOLARES'!$J$2:$J$2,$B98),0)</f>
        <v>0</v>
      </c>
      <c r="F98" s="62">
        <f>IFERROR(SUMIFS('MGZ BAJIO'!$M$7:$M$8,'MGZ BAJIO'!$H$7:$H$8,"ENTRADA",'MGZ BAJIO'!$J$7:$J$8,$B98),0)</f>
        <v>0</v>
      </c>
      <c r="G98" s="62">
        <f>IFERROR(SUMIFS('VICTOR BANAMEX'!$M$107:$M$161,'VICTOR BANAMEX'!$H$107:$H$161,"ENTRADA",'VICTOR BANAMEX'!$J$107:$J$161,$B98),0)</f>
        <v>0</v>
      </c>
      <c r="H98" s="62">
        <f>IFERROR(SUMIFS('VICTOR BANORTE'!$M$29:$M$38,'VICTOR BANORTE'!$H$29:$H$38,"ENTRADA",'VICTOR BANORTE'!$J$29:$J$38,$B98),0)</f>
        <v>0</v>
      </c>
      <c r="I98" s="62">
        <f>IFERROR(SUMIFS(RODRIGO!$M$2:$M$2,RODRIGO!$H$2:$H$2,"ENTRADA",RODRIGO!$J$2:$J$2,$B98),0)</f>
        <v>0</v>
      </c>
      <c r="J98" s="62">
        <f>IFERROR(SUMIFS(MOY!$M$22:$M$25,MOY!$F$22:$F$25,"ENTRADA",MOY!$J$22:$J$25,$B98),0)</f>
        <v>0</v>
      </c>
      <c r="K98" s="62">
        <f>IFERROR(SUMIFS('NORMA RUTH'!$M$17:$M$22,'NORMA RUTH'!$H$17:$H$22,"ENTRADA",'NORMA RUTH'!$J$17:$J$22,$B98),0)</f>
        <v>0</v>
      </c>
      <c r="L98" s="62">
        <f>IFERROR(SUMIFS(VALERIA!$M$14:$M$18,VALERIA!$F$14:$F$18,"ENTRADA",VALERIA!$J$14:$J$18,$B98),0)</f>
        <v>0</v>
      </c>
      <c r="M98" s="62">
        <f>IFERROR(SUMIFS('MANUEL BANAMEX'!$M$30:$M$38,'MANUEL BANAMEX'!$H$30:$H$38,"ENTRADA",'MANUEL BANAMEX'!$J$30:$J$38,$B98),0)</f>
        <v>0</v>
      </c>
      <c r="N98" s="62">
        <f>IFERROR(SUMIFS(ROBERTO!$M$2:$M$2,ROBERTO!$H$2:$H$2,"ENTRADA",ROBERTO!$J$2:$J$2,$B98),0)</f>
        <v>0</v>
      </c>
      <c r="O98" s="62">
        <f>IFERROR(SUMIFS(JUAN!$M$20:$M$30,JUAN!$H$20:$H$30,"ENTRADA",JUAN!$J$20:$J$30,$B98),0)</f>
        <v>0</v>
      </c>
      <c r="P98" s="62">
        <f>IFERROR(SUMIFS('NORMA SANCHEZ'!$M$19:$M$29,'NORMA SANCHEZ'!$H$19:$H$29,"ENTRADA",'NORMA SANCHEZ'!$J$19:$J$29,$B98),0)</f>
        <v>0</v>
      </c>
      <c r="Q98" s="62">
        <f>IFERROR(SUMIFS('JOSE CARLOS'!$M$24:$M$33,'JOSE CARLOS'!$H$24:$H$33,"ENTRADA",'JOSE CARLOS'!$J$24:$J$33,$B98),0)</f>
        <v>0</v>
      </c>
      <c r="R98" s="62">
        <f>IFERROR(SUMIFS('LUIS ENRIQUE '!$M$30:$M$37,'LUIS ENRIQUE '!$H$30:$H$37,"ENTRADA",'LUIS ENRIQUE '!$J$30:$J$37,$B98),0)</f>
        <v>0</v>
      </c>
      <c r="S98" s="62">
        <f>IFERROR(SUMIFS(CESARIA!$M$19:$M$30,CESARIA!$H$19:$H$30,"ENTRADA",CESARIA!$J$19:$J$30,$B98),0)</f>
        <v>0</v>
      </c>
      <c r="T98" s="62">
        <f>IFERROR(SUMIFS(ALAN!$M$26:$M$27,ALAN!$H$26:$H$27,"ENTRADA",ALAN!$J$26:$J$27,$B98),0)</f>
        <v>0</v>
      </c>
      <c r="U98" s="62">
        <f>IFERROR(SUMIFS(ELVIA!$M$13:$M$32,ELVIA!$H$13:$H$32,"ENTRADA",ELVIA!$J$13:$J$32,$B98),0)</f>
        <v>0</v>
      </c>
      <c r="V98" s="146">
        <f>IFERROR(SUMIFS(CAJA!$M$1166:$M$1992,CAJA!$H$1166:$H$1992,"ENTRADA",CAJA!$J$1166:$J$1992,$B98),0)</f>
        <v>0</v>
      </c>
      <c r="W98" s="62">
        <f>IFERROR(SUMIFS('CAJA TIGRES'!$M$303:$M$563,'CAJA TIGRES'!$H$303:$H$563,"ENTRADA",'CAJA TIGRES'!$J$303:$J$563,$B98),0)</f>
        <v>0</v>
      </c>
      <c r="X98" s="62">
        <f>IFERROR(SUMIFS(RESERVA!$M$3:$M$10,RESERVA!$H$3:$H$10,"ENTRADA",RESERVA!$J$3:$J$10,$B98),0)</f>
        <v>0</v>
      </c>
      <c r="Y98" s="96">
        <f t="shared" si="20"/>
        <v>0</v>
      </c>
      <c r="Z98" s="96">
        <f>Y98+'FEB25'!Z98</f>
        <v>0</v>
      </c>
    </row>
    <row r="99" spans="2:26" x14ac:dyDescent="0.3">
      <c r="B99" s="63" t="s">
        <v>171</v>
      </c>
      <c r="C99" s="62">
        <f>IFERROR(SUMIFS('MGZ121'!$M$313:'MGZ121'!$M$417,'MGZ121'!$H$313:$H$417,"ENTRADA",'MGZ121'!$J$313:$J$417,$B99),0)</f>
        <v>1650</v>
      </c>
      <c r="D99" s="62">
        <f>IFERROR(SUMIFS('MGZ BBVA'!$M$190:$M$302,'MGZ BBVA'!$H$190:$H$302,"ENTRADA",'MGZ BBVA'!$J$190:$J$302,$B99),0)</f>
        <v>9000</v>
      </c>
      <c r="E99" s="62">
        <f>IFERROR(SUMIFS('MGZ DOLARES'!$M$2:$M$2,'MGZ DOLARES'!$F$2:$F$2,"ENTRADA",'MGZ DOLARES'!$J$2:$J$2,$B99),0)</f>
        <v>0</v>
      </c>
      <c r="F99" s="62">
        <f>IFERROR(SUMIFS('MGZ BAJIO'!$M$7:$M$8,'MGZ BAJIO'!$H$7:$H$8,"ENTRADA",'MGZ BAJIO'!$J$7:$J$8,$B99),0)</f>
        <v>0</v>
      </c>
      <c r="G99" s="62">
        <f>IFERROR(SUMIFS('VICTOR BANAMEX'!$M$107:$M$161,'VICTOR BANAMEX'!$H$107:$H$161,"ENTRADA",'VICTOR BANAMEX'!$J$107:$J$161,$B99),0)</f>
        <v>0</v>
      </c>
      <c r="H99" s="62">
        <f>IFERROR(SUMIFS('VICTOR BANORTE'!$M$29:$M$38,'VICTOR BANORTE'!$H$29:$H$38,"ENTRADA",'VICTOR BANORTE'!$J$29:$J$38,$B99),0)</f>
        <v>66500</v>
      </c>
      <c r="I99" s="62">
        <f>IFERROR(SUMIFS(RODRIGO!$M$2:$M$2,RODRIGO!$H$2:$H$2,"ENTRADA",RODRIGO!$J$2:$J$2,$B99),0)</f>
        <v>0</v>
      </c>
      <c r="J99" s="62">
        <f>IFERROR(SUMIFS(MOY!$M$22:$M$25,MOY!$F$22:$F$25,"ENTRADA",MOY!$J$22:$J$25,$B99),0)</f>
        <v>0</v>
      </c>
      <c r="K99" s="62">
        <f>IFERROR(SUMIFS('NORMA RUTH'!$M$17:$M$22,'NORMA RUTH'!$H$17:$H$22,"ENTRADA",'NORMA RUTH'!$J$17:$J$22,$B99),0)</f>
        <v>0</v>
      </c>
      <c r="L99" s="62">
        <f>IFERROR(SUMIFS(VALERIA!$M$14:$M$18,VALERIA!$F$14:$F$18,"ENTRADA",VALERIA!$J$14:$J$18,$B99),0)</f>
        <v>0</v>
      </c>
      <c r="M99" s="62">
        <f>IFERROR(SUMIFS('MANUEL BANAMEX'!$M$30:$M$38,'MANUEL BANAMEX'!$H$30:$H$38,"ENTRADA",'MANUEL BANAMEX'!$J$30:$J$38,$B99),0)</f>
        <v>0</v>
      </c>
      <c r="N99" s="62">
        <f>IFERROR(SUMIFS(ROBERTO!$M$2:$M$2,ROBERTO!$H$2:$H$2,"ENTRADA",ROBERTO!$J$2:$J$2,$B99),0)</f>
        <v>0</v>
      </c>
      <c r="O99" s="62">
        <f>IFERROR(SUMIFS(JUAN!$M$20:$M$30,JUAN!$H$20:$H$30,"ENTRADA",JUAN!$J$20:$J$30,$B99),0)</f>
        <v>0</v>
      </c>
      <c r="P99" s="62">
        <f>IFERROR(SUMIFS('NORMA SANCHEZ'!$M$19:$M$29,'NORMA SANCHEZ'!$H$19:$H$29,"ENTRADA",'NORMA SANCHEZ'!$J$19:$J$29,$B99),0)</f>
        <v>0</v>
      </c>
      <c r="Q99" s="62">
        <f>IFERROR(SUMIFS('JOSE CARLOS'!$M$24:$M$33,'JOSE CARLOS'!$H$24:$H$33,"ENTRADA",'JOSE CARLOS'!$J$24:$J$33,$B99),0)</f>
        <v>0</v>
      </c>
      <c r="R99" s="62">
        <f>IFERROR(SUMIFS('LUIS ENRIQUE '!$M$30:$M$37,'LUIS ENRIQUE '!$H$30:$H$37,"ENTRADA",'LUIS ENRIQUE '!$J$30:$J$37,$B99),0)</f>
        <v>0</v>
      </c>
      <c r="S99" s="62">
        <f>IFERROR(SUMIFS(CESARIA!$M$19:$M$30,CESARIA!$H$19:$H$30,"ENTRADA",CESARIA!$J$19:$J$30,$B99),0)</f>
        <v>1000</v>
      </c>
      <c r="T99" s="62">
        <f>IFERROR(SUMIFS(ALAN!$M$26:$M$27,ALAN!$H$26:$H$27,"ENTRADA",ALAN!$J$26:$J$27,$B99),0)</f>
        <v>0</v>
      </c>
      <c r="U99" s="62">
        <f>IFERROR(SUMIFS(ELVIA!$M$13:$M$32,ELVIA!$H$13:$H$32,"ENTRADA",ELVIA!$J$13:$J$32,$B99),0)</f>
        <v>0</v>
      </c>
      <c r="V99" s="146">
        <f>IFERROR(SUMIFS(CAJA!$M$1166:$M$1992,CAJA!$H$1166:$H$1992,"ENTRADA",CAJA!$J$1166:$J$1992,$B99),0)</f>
        <v>140000</v>
      </c>
      <c r="W99" s="62">
        <f>IFERROR(SUMIFS('CAJA TIGRES'!$M$303:$M$563,'CAJA TIGRES'!$H$303:$H$563,"ENTRADA",'CAJA TIGRES'!$J$303:$J$563,$B99),0)</f>
        <v>0</v>
      </c>
      <c r="X99" s="62">
        <f>IFERROR(SUMIFS(RESERVA!$M$3:$M$10,RESERVA!$H$3:$H$10,"ENTRADA",RESERVA!$J$3:$J$10,$B99),0)</f>
        <v>0</v>
      </c>
      <c r="Y99" s="96">
        <f t="shared" si="20"/>
        <v>218150</v>
      </c>
      <c r="Z99" s="96">
        <f>Y99+'FEB25'!Z99</f>
        <v>349910</v>
      </c>
    </row>
    <row r="100" spans="2:26" x14ac:dyDescent="0.3">
      <c r="B100" s="63" t="s">
        <v>172</v>
      </c>
      <c r="C100" s="62">
        <f>IFERROR(SUMIFS('MGZ121'!$M$313:'MGZ121'!$M$417,'MGZ121'!$H$313:$H$417,"ENTRADA",'MGZ121'!$J$313:$J$417,$B100),0)</f>
        <v>0</v>
      </c>
      <c r="D100" s="62">
        <f>IFERROR(SUMIFS('MGZ BBVA'!$M$190:$M$302,'MGZ BBVA'!$H$190:$H$302,"ENTRADA",'MGZ BBVA'!$J$190:$J$302,$B100),0)</f>
        <v>0</v>
      </c>
      <c r="E100" s="62">
        <f>IFERROR(SUMIFS('MGZ DOLARES'!$M$2:$M$2,'MGZ DOLARES'!$F$2:$F$2,"ENTRADA",'MGZ DOLARES'!$J$2:$J$2,$B100),0)</f>
        <v>0</v>
      </c>
      <c r="F100" s="62">
        <f>IFERROR(SUMIFS('MGZ BAJIO'!$M$7:$M$8,'MGZ BAJIO'!$H$7:$H$8,"ENTRADA",'MGZ BAJIO'!$J$7:$J$8,$B100),0)</f>
        <v>0</v>
      </c>
      <c r="G100" s="62">
        <f>IFERROR(SUMIFS('VICTOR BANAMEX'!$M$107:$M$161,'VICTOR BANAMEX'!$H$107:$H$161,"ENTRADA",'VICTOR BANAMEX'!$J$107:$J$161,$B100),0)</f>
        <v>0</v>
      </c>
      <c r="H100" s="62">
        <f>IFERROR(SUMIFS('VICTOR BANORTE'!$M$29:$M$38,'VICTOR BANORTE'!$H$29:$H$38,"ENTRADA",'VICTOR BANORTE'!$J$29:$J$38,$B100),0)</f>
        <v>0</v>
      </c>
      <c r="I100" s="62">
        <f>IFERROR(SUMIFS(RODRIGO!$M$2:$M$2,RODRIGO!$H$2:$H$2,"ENTRADA",RODRIGO!$J$2:$J$2,$B100),0)</f>
        <v>0</v>
      </c>
      <c r="J100" s="62">
        <f>IFERROR(SUMIFS(MOY!$M$22:$M$25,MOY!$F$22:$F$25,"ENTRADA",MOY!$J$22:$J$25,$B100),0)</f>
        <v>0</v>
      </c>
      <c r="K100" s="62">
        <f>IFERROR(SUMIFS('NORMA RUTH'!$M$17:$M$22,'NORMA RUTH'!$H$17:$H$22,"ENTRADA",'NORMA RUTH'!$J$17:$J$22,$B100),0)</f>
        <v>0</v>
      </c>
      <c r="L100" s="62">
        <f>IFERROR(SUMIFS(VALERIA!$M$14:$M$18,VALERIA!$F$14:$F$18,"ENTRADA",VALERIA!$J$14:$J$18,$B100),0)</f>
        <v>0</v>
      </c>
      <c r="M100" s="62">
        <f>IFERROR(SUMIFS('MANUEL BANAMEX'!$M$30:$M$38,'MANUEL BANAMEX'!$H$30:$H$38,"ENTRADA",'MANUEL BANAMEX'!$J$30:$J$38,$B100),0)</f>
        <v>0</v>
      </c>
      <c r="N100" s="62">
        <f>IFERROR(SUMIFS(ROBERTO!$M$2:$M$2,ROBERTO!$H$2:$H$2,"ENTRADA",ROBERTO!$J$2:$J$2,$B100),0)</f>
        <v>0</v>
      </c>
      <c r="O100" s="62">
        <f>IFERROR(SUMIFS(JUAN!$M$20:$M$30,JUAN!$H$20:$H$30,"ENTRADA",JUAN!$J$20:$J$30,$B100),0)</f>
        <v>0</v>
      </c>
      <c r="P100" s="62">
        <f>IFERROR(SUMIFS('NORMA SANCHEZ'!$M$19:$M$29,'NORMA SANCHEZ'!$H$19:$H$29,"ENTRADA",'NORMA SANCHEZ'!$J$19:$J$29,$B100),0)</f>
        <v>0</v>
      </c>
      <c r="Q100" s="62">
        <f>IFERROR(SUMIFS('JOSE CARLOS'!$M$24:$M$33,'JOSE CARLOS'!$H$24:$H$33,"ENTRADA",'JOSE CARLOS'!$J$24:$J$33,$B100),0)</f>
        <v>0</v>
      </c>
      <c r="R100" s="62">
        <f>IFERROR(SUMIFS('LUIS ENRIQUE '!$M$30:$M$37,'LUIS ENRIQUE '!$H$30:$H$37,"ENTRADA",'LUIS ENRIQUE '!$J$30:$J$37,$B100),0)</f>
        <v>0</v>
      </c>
      <c r="S100" s="62">
        <f>IFERROR(SUMIFS(CESARIA!$M$19:$M$30,CESARIA!$H$19:$H$30,"ENTRADA",CESARIA!$J$19:$J$30,$B100),0)</f>
        <v>0</v>
      </c>
      <c r="T100" s="62">
        <f>IFERROR(SUMIFS(ALAN!$M$26:$M$27,ALAN!$H$26:$H$27,"ENTRADA",ALAN!$J$26:$J$27,$B100),0)</f>
        <v>0</v>
      </c>
      <c r="U100" s="62">
        <f>IFERROR(SUMIFS(ELVIA!$M$13:$M$32,ELVIA!$H$13:$H$32,"ENTRADA",ELVIA!$J$13:$J$32,$B100),0)</f>
        <v>0</v>
      </c>
      <c r="V100" s="146">
        <f>IFERROR(SUMIFS(CAJA!$M$1166:$M$1992,CAJA!$H$1166:$H$1992,"ENTRADA",CAJA!$J$1166:$J$1992,$B100),0)</f>
        <v>0</v>
      </c>
      <c r="W100" s="62">
        <f>IFERROR(SUMIFS('CAJA TIGRES'!$M$303:$M$563,'CAJA TIGRES'!$H$303:$H$563,"ENTRADA",'CAJA TIGRES'!$J$303:$J$563,$B100),0)</f>
        <v>0</v>
      </c>
      <c r="X100" s="62">
        <f>IFERROR(SUMIFS(RESERVA!$M$3:$M$10,RESERVA!$H$3:$H$10,"ENTRADA",RESERVA!$J$3:$J$10,$B100),0)</f>
        <v>0</v>
      </c>
      <c r="Y100" s="96">
        <f t="shared" si="20"/>
        <v>0</v>
      </c>
      <c r="Z100" s="96">
        <f>Y100+'FEB25'!Z100</f>
        <v>0</v>
      </c>
    </row>
    <row r="101" spans="2:26" x14ac:dyDescent="0.3">
      <c r="B101" s="63" t="s">
        <v>195</v>
      </c>
      <c r="C101" s="62">
        <f>IFERROR(SUMIFS('MGZ121'!$M$313:'MGZ121'!$M$417,'MGZ121'!$H$313:$H$417,"ENTRADA",'MGZ121'!$J$313:$J$417,$B101),0)</f>
        <v>0</v>
      </c>
      <c r="D101" s="62">
        <f>IFERROR(SUMIFS('MGZ BBVA'!$M$190:$M$302,'MGZ BBVA'!$H$190:$H$302,"ENTRADA",'MGZ BBVA'!$J$190:$J$302,$B101),0)</f>
        <v>0</v>
      </c>
      <c r="E101" s="62">
        <f>IFERROR(SUMIFS('MGZ DOLARES'!$M$2:$M$2,'MGZ DOLARES'!$F$2:$F$2,"ENTRADA",'MGZ DOLARES'!$J$2:$J$2,$B101),0)</f>
        <v>0</v>
      </c>
      <c r="F101" s="62">
        <f>IFERROR(SUMIFS('MGZ BAJIO'!$M$7:$M$8,'MGZ BAJIO'!$H$7:$H$8,"ENTRADA",'MGZ BAJIO'!$J$7:$J$8,$B101),0)</f>
        <v>0</v>
      </c>
      <c r="G101" s="62">
        <f>IFERROR(SUMIFS('VICTOR BANAMEX'!$M$107:$M$161,'VICTOR BANAMEX'!$H$107:$H$161,"ENTRADA",'VICTOR BANAMEX'!$J$107:$J$161,$B101),0)</f>
        <v>0</v>
      </c>
      <c r="H101" s="62">
        <f>IFERROR(SUMIFS('VICTOR BANORTE'!$M$29:$M$38,'VICTOR BANORTE'!$H$29:$H$38,"ENTRADA",'VICTOR BANORTE'!$J$29:$J$38,$B101),0)</f>
        <v>0</v>
      </c>
      <c r="I101" s="62">
        <f>IFERROR(SUMIFS(RODRIGO!$M$2:$M$2,RODRIGO!$H$2:$H$2,"ENTRADA",RODRIGO!$J$2:$J$2,$B101),0)</f>
        <v>0</v>
      </c>
      <c r="J101" s="62">
        <f>IFERROR(SUMIFS(MOY!$M$22:$M$25,MOY!$F$22:$F$25,"ENTRADA",MOY!$J$22:$J$25,$B101),0)</f>
        <v>0</v>
      </c>
      <c r="K101" s="62">
        <f>IFERROR(SUMIFS('NORMA RUTH'!$M$17:$M$22,'NORMA RUTH'!$H$17:$H$22,"ENTRADA",'NORMA RUTH'!$J$17:$J$22,$B101),0)</f>
        <v>0</v>
      </c>
      <c r="L101" s="62">
        <f>IFERROR(SUMIFS(VALERIA!$M$14:$M$18,VALERIA!$F$14:$F$18,"ENTRADA",VALERIA!$J$14:$J$18,$B101),0)</f>
        <v>0</v>
      </c>
      <c r="M101" s="62">
        <f>IFERROR(SUMIFS('MANUEL BANAMEX'!$M$30:$M$38,'MANUEL BANAMEX'!$H$30:$H$38,"ENTRADA",'MANUEL BANAMEX'!$J$30:$J$38,$B101),0)</f>
        <v>0</v>
      </c>
      <c r="N101" s="62">
        <f>IFERROR(SUMIFS(ROBERTO!$M$2:$M$2,ROBERTO!$H$2:$H$2,"ENTRADA",ROBERTO!$J$2:$J$2,$B101),0)</f>
        <v>0</v>
      </c>
      <c r="O101" s="62">
        <f>IFERROR(SUMIFS(JUAN!$M$20:$M$30,JUAN!$H$20:$H$30,"ENTRADA",JUAN!$J$20:$J$30,$B101),0)</f>
        <v>0</v>
      </c>
      <c r="P101" s="62">
        <f>IFERROR(SUMIFS('NORMA SANCHEZ'!$M$19:$M$29,'NORMA SANCHEZ'!$H$19:$H$29,"ENTRADA",'NORMA SANCHEZ'!$J$19:$J$29,$B101),0)</f>
        <v>0</v>
      </c>
      <c r="Q101" s="62">
        <f>IFERROR(SUMIFS('JOSE CARLOS'!$M$24:$M$33,'JOSE CARLOS'!$H$24:$H$33,"ENTRADA",'JOSE CARLOS'!$J$24:$J$33,$B101),0)</f>
        <v>0</v>
      </c>
      <c r="R101" s="62">
        <f>IFERROR(SUMIFS('LUIS ENRIQUE '!$M$30:$M$37,'LUIS ENRIQUE '!$H$30:$H$37,"ENTRADA",'LUIS ENRIQUE '!$J$30:$J$37,$B101),0)</f>
        <v>0</v>
      </c>
      <c r="S101" s="62">
        <f>IFERROR(SUMIFS(CESARIA!$M$19:$M$30,CESARIA!$H$19:$H$30,"ENTRADA",CESARIA!$J$19:$J$30,$B101),0)</f>
        <v>0</v>
      </c>
      <c r="T101" s="62">
        <f>IFERROR(SUMIFS(ALAN!$M$26:$M$27,ALAN!$H$26:$H$27,"ENTRADA",ALAN!$J$26:$J$27,$B101),0)</f>
        <v>0</v>
      </c>
      <c r="U101" s="62">
        <f>IFERROR(SUMIFS(ELVIA!$M$13:$M$32,ELVIA!$H$13:$H$32,"ENTRADA",ELVIA!$J$13:$J$32,$B101),0)</f>
        <v>0</v>
      </c>
      <c r="V101" s="146">
        <f>IFERROR(SUMIFS(CAJA!$M$1166:$M$1992,CAJA!$H$1166:$H$1992,"ENTRADA",CAJA!$J$1166:$J$1992,$B101),0)</f>
        <v>0</v>
      </c>
      <c r="W101" s="62">
        <f>IFERROR(SUMIFS('CAJA TIGRES'!$M$303:$M$563,'CAJA TIGRES'!$H$303:$H$563,"ENTRADA",'CAJA TIGRES'!$J$303:$J$563,$B101),0)</f>
        <v>0</v>
      </c>
      <c r="X101" s="62">
        <f>IFERROR(SUMIFS(RESERVA!$M$3:$M$10,RESERVA!$H$3:$H$10,"ENTRADA",RESERVA!$J$3:$J$10,$B101),0)</f>
        <v>0</v>
      </c>
      <c r="Y101" s="96">
        <f t="shared" si="20"/>
        <v>0</v>
      </c>
      <c r="Z101" s="96">
        <f>Y101+'FEB25'!Z101</f>
        <v>0</v>
      </c>
    </row>
    <row r="102" spans="2:26" x14ac:dyDescent="0.3">
      <c r="B102" s="63" t="s">
        <v>173</v>
      </c>
      <c r="C102" s="62">
        <f>IFERROR(SUMIFS('MGZ121'!$M$313:'MGZ121'!$M$417,'MGZ121'!$H$313:$H$417,"ENTRADA",'MGZ121'!$J$313:$J$417,$B102),0)</f>
        <v>0</v>
      </c>
      <c r="D102" s="62">
        <f>IFERROR(SUMIFS('MGZ BBVA'!$M$190:$M$302,'MGZ BBVA'!$H$190:$H$302,"ENTRADA",'MGZ BBVA'!$J$190:$J$302,$B102),0)</f>
        <v>0</v>
      </c>
      <c r="E102" s="62">
        <f>IFERROR(SUMIFS('MGZ DOLARES'!$M$2:$M$2,'MGZ DOLARES'!$F$2:$F$2,"ENTRADA",'MGZ DOLARES'!$J$2:$J$2,$B102),0)</f>
        <v>0</v>
      </c>
      <c r="F102" s="62">
        <f>IFERROR(SUMIFS('MGZ BAJIO'!$M$7:$M$8,'MGZ BAJIO'!$H$7:$H$8,"ENTRADA",'MGZ BAJIO'!$J$7:$J$8,$B102),0)</f>
        <v>0</v>
      </c>
      <c r="G102" s="62">
        <f>IFERROR(SUMIFS('VICTOR BANAMEX'!$M$107:$M$161,'VICTOR BANAMEX'!$H$107:$H$161,"ENTRADA",'VICTOR BANAMEX'!$J$107:$J$161,$B102),0)</f>
        <v>0</v>
      </c>
      <c r="H102" s="62">
        <f>IFERROR(SUMIFS('VICTOR BANORTE'!$M$29:$M$38,'VICTOR BANORTE'!$H$29:$H$38,"ENTRADA",'VICTOR BANORTE'!$J$29:$J$38,$B102),0)</f>
        <v>0</v>
      </c>
      <c r="I102" s="62">
        <f>IFERROR(SUMIFS(RODRIGO!$M$2:$M$2,RODRIGO!$H$2:$H$2,"ENTRADA",RODRIGO!$J$2:$J$2,$B102),0)</f>
        <v>0</v>
      </c>
      <c r="J102" s="62">
        <f>IFERROR(SUMIFS(MOY!$M$22:$M$25,MOY!$F$22:$F$25,"ENTRADA",MOY!$J$22:$J$25,$B102),0)</f>
        <v>0</v>
      </c>
      <c r="K102" s="62">
        <f>IFERROR(SUMIFS('NORMA RUTH'!$M$17:$M$22,'NORMA RUTH'!$H$17:$H$22,"ENTRADA",'NORMA RUTH'!$J$17:$J$22,$B102),0)</f>
        <v>0</v>
      </c>
      <c r="L102" s="62">
        <f>IFERROR(SUMIFS(VALERIA!$M$14:$M$18,VALERIA!$F$14:$F$18,"ENTRADA",VALERIA!$J$14:$J$18,$B102),0)</f>
        <v>0</v>
      </c>
      <c r="M102" s="62">
        <f>IFERROR(SUMIFS('MANUEL BANAMEX'!$M$30:$M$38,'MANUEL BANAMEX'!$H$30:$H$38,"ENTRADA",'MANUEL BANAMEX'!$J$30:$J$38,$B102),0)</f>
        <v>0</v>
      </c>
      <c r="N102" s="62">
        <f>IFERROR(SUMIFS(ROBERTO!$M$2:$M$2,ROBERTO!$H$2:$H$2,"ENTRADA",ROBERTO!$J$2:$J$2,$B102),0)</f>
        <v>0</v>
      </c>
      <c r="O102" s="62">
        <f>IFERROR(SUMIFS(JUAN!$M$20:$M$30,JUAN!$H$20:$H$30,"ENTRADA",JUAN!$J$20:$J$30,$B102),0)</f>
        <v>0</v>
      </c>
      <c r="P102" s="62">
        <f>IFERROR(SUMIFS('NORMA SANCHEZ'!$M$19:$M$29,'NORMA SANCHEZ'!$H$19:$H$29,"ENTRADA",'NORMA SANCHEZ'!$J$19:$J$29,$B102),0)</f>
        <v>0</v>
      </c>
      <c r="Q102" s="62">
        <f>IFERROR(SUMIFS('JOSE CARLOS'!$M$24:$M$33,'JOSE CARLOS'!$H$24:$H$33,"ENTRADA",'JOSE CARLOS'!$J$24:$J$33,$B102),0)</f>
        <v>0</v>
      </c>
      <c r="R102" s="62">
        <f>IFERROR(SUMIFS('LUIS ENRIQUE '!$M$30:$M$37,'LUIS ENRIQUE '!$H$30:$H$37,"ENTRADA",'LUIS ENRIQUE '!$J$30:$J$37,$B102),0)</f>
        <v>0</v>
      </c>
      <c r="S102" s="62">
        <f>IFERROR(SUMIFS(CESARIA!$M$19:$M$30,CESARIA!$H$19:$H$30,"ENTRADA",CESARIA!$J$19:$J$30,$B102),0)</f>
        <v>0</v>
      </c>
      <c r="T102" s="62">
        <f>IFERROR(SUMIFS(ALAN!$M$26:$M$27,ALAN!$H$26:$H$27,"ENTRADA",ALAN!$J$26:$J$27,$B102),0)</f>
        <v>0</v>
      </c>
      <c r="U102" s="62">
        <f>IFERROR(SUMIFS(ELVIA!$M$13:$M$32,ELVIA!$H$13:$H$32,"ENTRADA",ELVIA!$J$13:$J$32,$B102),0)</f>
        <v>0</v>
      </c>
      <c r="V102" s="146">
        <f>IFERROR(SUMIFS(CAJA!$M$1166:$M$1992,CAJA!$H$1166:$H$1992,"ENTRADA",CAJA!$J$1166:$J$1992,$B102),0)</f>
        <v>0</v>
      </c>
      <c r="W102" s="62">
        <f>IFERROR(SUMIFS('CAJA TIGRES'!$M$303:$M$563,'CAJA TIGRES'!$H$303:$H$563,"ENTRADA",'CAJA TIGRES'!$J$303:$J$563,$B102),0)</f>
        <v>0</v>
      </c>
      <c r="X102" s="62">
        <f>IFERROR(SUMIFS(RESERVA!$M$3:$M$10,RESERVA!$H$3:$H$10,"ENTRADA",RESERVA!$J$3:$J$10,$B102),0)</f>
        <v>0</v>
      </c>
      <c r="Y102" s="96">
        <f t="shared" si="20"/>
        <v>0</v>
      </c>
      <c r="Z102" s="96">
        <f>Y102+'FEB25'!Z102</f>
        <v>0</v>
      </c>
    </row>
    <row r="103" spans="2:26" x14ac:dyDescent="0.3">
      <c r="B103" s="63" t="s">
        <v>174</v>
      </c>
      <c r="C103" s="62">
        <f>IFERROR(SUMIFS('MGZ121'!$M$313:'MGZ121'!$M$417,'MGZ121'!$H$313:$H$417,"ENTRADA",'MGZ121'!$J$313:$J$417,$B103),0)</f>
        <v>0</v>
      </c>
      <c r="D103" s="62">
        <f>IFERROR(SUMIFS('MGZ BBVA'!$M$190:$M$302,'MGZ BBVA'!$H$190:$H$302,"ENTRADA",'MGZ BBVA'!$J$190:$J$302,$B103),0)</f>
        <v>0</v>
      </c>
      <c r="E103" s="62">
        <f>IFERROR(SUMIFS('MGZ DOLARES'!$M$2:$M$2,'MGZ DOLARES'!$F$2:$F$2,"ENTRADA",'MGZ DOLARES'!$J$2:$J$2,$B103),0)</f>
        <v>0</v>
      </c>
      <c r="F103" s="62">
        <f>IFERROR(SUMIFS('MGZ BAJIO'!$M$7:$M$8,'MGZ BAJIO'!$H$7:$H$8,"ENTRADA",'MGZ BAJIO'!$J$7:$J$8,$B103),0)</f>
        <v>0</v>
      </c>
      <c r="G103" s="62">
        <f>IFERROR(SUMIFS('VICTOR BANAMEX'!$M$107:$M$161,'VICTOR BANAMEX'!$H$107:$H$161,"ENTRADA",'VICTOR BANAMEX'!$J$107:$J$161,$B103),0)</f>
        <v>0</v>
      </c>
      <c r="H103" s="62">
        <f>IFERROR(SUMIFS('VICTOR BANORTE'!$M$29:$M$38,'VICTOR BANORTE'!$H$29:$H$38,"ENTRADA",'VICTOR BANORTE'!$J$29:$J$38,$B103),0)</f>
        <v>0</v>
      </c>
      <c r="I103" s="62">
        <f>IFERROR(SUMIFS(RODRIGO!$M$2:$M$2,RODRIGO!$H$2:$H$2,"ENTRADA",RODRIGO!$J$2:$J$2,$B103),0)</f>
        <v>0</v>
      </c>
      <c r="J103" s="62">
        <f>IFERROR(SUMIFS(MOY!$M$22:$M$25,MOY!$F$22:$F$25,"ENTRADA",MOY!$J$22:$J$25,$B103),0)</f>
        <v>0</v>
      </c>
      <c r="K103" s="62">
        <f>IFERROR(SUMIFS('NORMA RUTH'!$M$17:$M$22,'NORMA RUTH'!$H$17:$H$22,"ENTRADA",'NORMA RUTH'!$J$17:$J$22,$B103),0)</f>
        <v>0</v>
      </c>
      <c r="L103" s="62">
        <f>IFERROR(SUMIFS(VALERIA!$M$14:$M$18,VALERIA!$F$14:$F$18,"ENTRADA",VALERIA!$J$14:$J$18,$B103),0)</f>
        <v>0</v>
      </c>
      <c r="M103" s="62">
        <f>IFERROR(SUMIFS('MANUEL BANAMEX'!$M$30:$M$38,'MANUEL BANAMEX'!$H$30:$H$38,"ENTRADA",'MANUEL BANAMEX'!$J$30:$J$38,$B103),0)</f>
        <v>0</v>
      </c>
      <c r="N103" s="62">
        <f>IFERROR(SUMIFS(ROBERTO!$M$2:$M$2,ROBERTO!$H$2:$H$2,"ENTRADA",ROBERTO!$J$2:$J$2,$B103),0)</f>
        <v>0</v>
      </c>
      <c r="O103" s="62">
        <f>IFERROR(SUMIFS(JUAN!$M$20:$M$30,JUAN!$H$20:$H$30,"ENTRADA",JUAN!$J$20:$J$30,$B103),0)</f>
        <v>0</v>
      </c>
      <c r="P103" s="62">
        <f>IFERROR(SUMIFS('NORMA SANCHEZ'!$M$19:$M$29,'NORMA SANCHEZ'!$H$19:$H$29,"ENTRADA",'NORMA SANCHEZ'!$J$19:$J$29,$B103),0)</f>
        <v>0</v>
      </c>
      <c r="Q103" s="62">
        <f>IFERROR(SUMIFS('JOSE CARLOS'!$M$24:$M$33,'JOSE CARLOS'!$H$24:$H$33,"ENTRADA",'JOSE CARLOS'!$J$24:$J$33,$B103),0)</f>
        <v>0</v>
      </c>
      <c r="R103" s="62">
        <f>IFERROR(SUMIFS('LUIS ENRIQUE '!$M$30:$M$37,'LUIS ENRIQUE '!$H$30:$H$37,"ENTRADA",'LUIS ENRIQUE '!$J$30:$J$37,$B103),0)</f>
        <v>0</v>
      </c>
      <c r="S103" s="62">
        <f>IFERROR(SUMIFS(CESARIA!$M$19:$M$30,CESARIA!$H$19:$H$30,"ENTRADA",CESARIA!$J$19:$J$30,$B103),0)</f>
        <v>0</v>
      </c>
      <c r="T103" s="62">
        <f>IFERROR(SUMIFS(ALAN!$M$26:$M$27,ALAN!$H$26:$H$27,"ENTRADA",ALAN!$J$26:$J$27,$B103),0)</f>
        <v>0</v>
      </c>
      <c r="U103" s="62">
        <f>IFERROR(SUMIFS(ELVIA!$M$13:$M$32,ELVIA!$H$13:$H$32,"ENTRADA",ELVIA!$J$13:$J$32,$B103),0)</f>
        <v>0</v>
      </c>
      <c r="V103" s="146">
        <f>IFERROR(SUMIFS(CAJA!$M$1166:$M$1992,CAJA!$H$1166:$H$1992,"ENTRADA",CAJA!$J$1166:$J$1992,$B103),0)</f>
        <v>0</v>
      </c>
      <c r="W103" s="62">
        <f>IFERROR(SUMIFS('CAJA TIGRES'!$M$303:$M$563,'CAJA TIGRES'!$H$303:$H$563,"ENTRADA",'CAJA TIGRES'!$J$303:$J$563,$B103),0)</f>
        <v>0</v>
      </c>
      <c r="X103" s="62">
        <f>IFERROR(SUMIFS(RESERVA!$M$3:$M$10,RESERVA!$H$3:$H$10,"ENTRADA",RESERVA!$J$3:$J$10,$B103),0)</f>
        <v>0</v>
      </c>
      <c r="Y103" s="96">
        <f t="shared" si="20"/>
        <v>0</v>
      </c>
      <c r="Z103" s="96">
        <f>Y103+'FEB25'!Z103</f>
        <v>0</v>
      </c>
    </row>
    <row r="104" spans="2:26" x14ac:dyDescent="0.3">
      <c r="B104" s="63" t="s">
        <v>175</v>
      </c>
      <c r="C104" s="62">
        <f>IFERROR(SUMIFS('MGZ121'!$M$313:'MGZ121'!$M$417,'MGZ121'!$H$313:$H$417,"ENTRADA",'MGZ121'!$J$313:$J$417,$B104),0)</f>
        <v>0</v>
      </c>
      <c r="D104" s="62">
        <f>IFERROR(SUMIFS('MGZ BBVA'!$M$190:$M$302,'MGZ BBVA'!$H$190:$H$302,"ENTRADA",'MGZ BBVA'!$J$190:$J$302,$B104),0)</f>
        <v>0</v>
      </c>
      <c r="E104" s="62">
        <f>IFERROR(SUMIFS('MGZ DOLARES'!$M$2:$M$2,'MGZ DOLARES'!$F$2:$F$2,"ENTRADA",'MGZ DOLARES'!$J$2:$J$2,$B104),0)</f>
        <v>0</v>
      </c>
      <c r="F104" s="62">
        <f>IFERROR(SUMIFS('MGZ BAJIO'!$M$7:$M$8,'MGZ BAJIO'!$H$7:$H$8,"ENTRADA",'MGZ BAJIO'!$J$7:$J$8,$B104),0)</f>
        <v>0</v>
      </c>
      <c r="G104" s="62">
        <f>IFERROR(SUMIFS('VICTOR BANAMEX'!$M$107:$M$161,'VICTOR BANAMEX'!$H$107:$H$161,"ENTRADA",'VICTOR BANAMEX'!$J$107:$J$161,$B104),0)</f>
        <v>0</v>
      </c>
      <c r="H104" s="62">
        <f>IFERROR(SUMIFS('VICTOR BANORTE'!$M$29:$M$38,'VICTOR BANORTE'!$H$29:$H$38,"ENTRADA",'VICTOR BANORTE'!$J$29:$J$38,$B104),0)</f>
        <v>0</v>
      </c>
      <c r="I104" s="62">
        <f>IFERROR(SUMIFS(RODRIGO!$M$2:$M$2,RODRIGO!$H$2:$H$2,"ENTRADA",RODRIGO!$J$2:$J$2,$B104),0)</f>
        <v>0</v>
      </c>
      <c r="J104" s="62">
        <f>IFERROR(SUMIFS(MOY!$M$22:$M$25,MOY!$F$22:$F$25,"ENTRADA",MOY!$J$22:$J$25,$B104),0)</f>
        <v>0</v>
      </c>
      <c r="K104" s="62">
        <f>IFERROR(SUMIFS('NORMA RUTH'!$M$17:$M$22,'NORMA RUTH'!$H$17:$H$22,"ENTRADA",'NORMA RUTH'!$J$17:$J$22,$B104),0)</f>
        <v>0</v>
      </c>
      <c r="L104" s="62">
        <f>IFERROR(SUMIFS(VALERIA!$M$14:$M$18,VALERIA!$F$14:$F$18,"ENTRADA",VALERIA!$J$14:$J$18,$B104),0)</f>
        <v>0</v>
      </c>
      <c r="M104" s="62">
        <f>IFERROR(SUMIFS('MANUEL BANAMEX'!$M$30:$M$38,'MANUEL BANAMEX'!$H$30:$H$38,"ENTRADA",'MANUEL BANAMEX'!$J$30:$J$38,$B104),0)</f>
        <v>0</v>
      </c>
      <c r="N104" s="62">
        <f>IFERROR(SUMIFS(ROBERTO!$M$2:$M$2,ROBERTO!$H$2:$H$2,"ENTRADA",ROBERTO!$J$2:$J$2,$B104),0)</f>
        <v>0</v>
      </c>
      <c r="O104" s="62">
        <f>IFERROR(SUMIFS(JUAN!$M$20:$M$30,JUAN!$H$20:$H$30,"ENTRADA",JUAN!$J$20:$J$30,$B104),0)</f>
        <v>0</v>
      </c>
      <c r="P104" s="62">
        <f>IFERROR(SUMIFS('NORMA SANCHEZ'!$M$19:$M$29,'NORMA SANCHEZ'!$H$19:$H$29,"ENTRADA",'NORMA SANCHEZ'!$J$19:$J$29,$B104),0)</f>
        <v>0</v>
      </c>
      <c r="Q104" s="62">
        <f>IFERROR(SUMIFS('JOSE CARLOS'!$M$24:$M$33,'JOSE CARLOS'!$H$24:$H$33,"ENTRADA",'JOSE CARLOS'!$J$24:$J$33,$B104),0)</f>
        <v>0</v>
      </c>
      <c r="R104" s="62">
        <f>IFERROR(SUMIFS('LUIS ENRIQUE '!$M$30:$M$37,'LUIS ENRIQUE '!$H$30:$H$37,"ENTRADA",'LUIS ENRIQUE '!$J$30:$J$37,$B104),0)</f>
        <v>0</v>
      </c>
      <c r="S104" s="62">
        <f>IFERROR(SUMIFS(CESARIA!$M$19:$M$30,CESARIA!$H$19:$H$30,"ENTRADA",CESARIA!$J$19:$J$30,$B104),0)</f>
        <v>0</v>
      </c>
      <c r="T104" s="62">
        <f>IFERROR(SUMIFS(ALAN!$M$26:$M$27,ALAN!$H$26:$H$27,"ENTRADA",ALAN!$J$26:$J$27,$B104),0)</f>
        <v>0</v>
      </c>
      <c r="U104" s="62">
        <f>IFERROR(SUMIFS(ELVIA!$M$13:$M$32,ELVIA!$H$13:$H$32,"ENTRADA",ELVIA!$J$13:$J$32,$B104),0)</f>
        <v>0</v>
      </c>
      <c r="V104" s="146">
        <f>IFERROR(SUMIFS(CAJA!$M$1166:$M$1992,CAJA!$H$1166:$H$1992,"ENTRADA",CAJA!$J$1166:$J$1992,$B104),0)</f>
        <v>0</v>
      </c>
      <c r="W104" s="62">
        <f>IFERROR(SUMIFS('CAJA TIGRES'!$M$303:$M$563,'CAJA TIGRES'!$H$303:$H$563,"ENTRADA",'CAJA TIGRES'!$J$303:$J$563,$B104),0)</f>
        <v>0</v>
      </c>
      <c r="X104" s="62">
        <f>IFERROR(SUMIFS(RESERVA!$M$3:$M$10,RESERVA!$H$3:$H$10,"ENTRADA",RESERVA!$J$3:$J$10,$B104),0)</f>
        <v>0</v>
      </c>
      <c r="Y104" s="96">
        <f t="shared" si="20"/>
        <v>0</v>
      </c>
      <c r="Z104" s="96">
        <f>Y104+'FEB25'!Z104</f>
        <v>69752.28</v>
      </c>
    </row>
    <row r="105" spans="2:26" x14ac:dyDescent="0.3">
      <c r="B105" s="63" t="s">
        <v>176</v>
      </c>
      <c r="C105" s="62">
        <f>IFERROR(SUMIFS('MGZ121'!$M$313:'MGZ121'!$M$417,'MGZ121'!$H$313:$H$417,"ENTRADA",'MGZ121'!$J$313:$J$417,$B105),0)</f>
        <v>0</v>
      </c>
      <c r="D105" s="62">
        <f>IFERROR(SUMIFS('MGZ BBVA'!$M$190:$M$302,'MGZ BBVA'!$H$190:$H$302,"ENTRADA",'MGZ BBVA'!$J$190:$J$302,$B105),0)</f>
        <v>0</v>
      </c>
      <c r="E105" s="62">
        <f>IFERROR(SUMIFS('MGZ DOLARES'!$M$2:$M$2,'MGZ DOLARES'!$F$2:$F$2,"ENTRADA",'MGZ DOLARES'!$J$2:$J$2,$B105),0)</f>
        <v>0</v>
      </c>
      <c r="F105" s="62">
        <f>IFERROR(SUMIFS('MGZ BAJIO'!$M$7:$M$8,'MGZ BAJIO'!$H$7:$H$8,"ENTRADA",'MGZ BAJIO'!$J$7:$J$8,$B105),0)</f>
        <v>0</v>
      </c>
      <c r="G105" s="62">
        <f>IFERROR(SUMIFS('VICTOR BANAMEX'!$M$107:$M$161,'VICTOR BANAMEX'!$H$107:$H$161,"ENTRADA",'VICTOR BANAMEX'!$J$107:$J$161,$B105),0)</f>
        <v>0</v>
      </c>
      <c r="H105" s="62">
        <f>IFERROR(SUMIFS('VICTOR BANORTE'!$M$29:$M$38,'VICTOR BANORTE'!$H$29:$H$38,"ENTRADA",'VICTOR BANORTE'!$J$29:$J$38,$B105),0)</f>
        <v>0</v>
      </c>
      <c r="I105" s="62">
        <f>IFERROR(SUMIFS(RODRIGO!$M$2:$M$2,RODRIGO!$H$2:$H$2,"ENTRADA",RODRIGO!$J$2:$J$2,$B105),0)</f>
        <v>0</v>
      </c>
      <c r="J105" s="62">
        <f>IFERROR(SUMIFS(MOY!$M$22:$M$25,MOY!$F$22:$F$25,"ENTRADA",MOY!$J$22:$J$25,$B105),0)</f>
        <v>0</v>
      </c>
      <c r="K105" s="62">
        <f>IFERROR(SUMIFS('NORMA RUTH'!$M$17:$M$22,'NORMA RUTH'!$H$17:$H$22,"ENTRADA",'NORMA RUTH'!$J$17:$J$22,$B105),0)</f>
        <v>0</v>
      </c>
      <c r="L105" s="62">
        <f>IFERROR(SUMIFS(VALERIA!$M$14:$M$18,VALERIA!$F$14:$F$18,"ENTRADA",VALERIA!$J$14:$J$18,$B105),0)</f>
        <v>0</v>
      </c>
      <c r="M105" s="62">
        <f>IFERROR(SUMIFS('MANUEL BANAMEX'!$M$30:$M$38,'MANUEL BANAMEX'!$H$30:$H$38,"ENTRADA",'MANUEL BANAMEX'!$J$30:$J$38,$B105),0)</f>
        <v>0</v>
      </c>
      <c r="N105" s="62">
        <f>IFERROR(SUMIFS(ROBERTO!$M$2:$M$2,ROBERTO!$H$2:$H$2,"ENTRADA",ROBERTO!$J$2:$J$2,$B105),0)</f>
        <v>0</v>
      </c>
      <c r="O105" s="62">
        <f>IFERROR(SUMIFS(JUAN!$M$20:$M$30,JUAN!$H$20:$H$30,"ENTRADA",JUAN!$J$20:$J$30,$B105),0)</f>
        <v>0</v>
      </c>
      <c r="P105" s="62">
        <f>IFERROR(SUMIFS('NORMA SANCHEZ'!$M$19:$M$29,'NORMA SANCHEZ'!$H$19:$H$29,"ENTRADA",'NORMA SANCHEZ'!$J$19:$J$29,$B105),0)</f>
        <v>0</v>
      </c>
      <c r="Q105" s="62">
        <f>IFERROR(SUMIFS('JOSE CARLOS'!$M$24:$M$33,'JOSE CARLOS'!$H$24:$H$33,"ENTRADA",'JOSE CARLOS'!$J$24:$J$33,$B105),0)</f>
        <v>0</v>
      </c>
      <c r="R105" s="62">
        <f>IFERROR(SUMIFS('LUIS ENRIQUE '!$M$30:$M$37,'LUIS ENRIQUE '!$H$30:$H$37,"ENTRADA",'LUIS ENRIQUE '!$J$30:$J$37,$B105),0)</f>
        <v>0</v>
      </c>
      <c r="S105" s="62">
        <f>IFERROR(SUMIFS(CESARIA!$M$19:$M$30,CESARIA!$H$19:$H$30,"ENTRADA",CESARIA!$J$19:$J$30,$B105),0)</f>
        <v>0</v>
      </c>
      <c r="T105" s="62">
        <f>IFERROR(SUMIFS(ALAN!$M$26:$M$27,ALAN!$H$26:$H$27,"ENTRADA",ALAN!$J$26:$J$27,$B105),0)</f>
        <v>0</v>
      </c>
      <c r="U105" s="62">
        <f>IFERROR(SUMIFS(ELVIA!$M$13:$M$32,ELVIA!$H$13:$H$32,"ENTRADA",ELVIA!$J$13:$J$32,$B105),0)</f>
        <v>0</v>
      </c>
      <c r="V105" s="146">
        <f>IFERROR(SUMIFS(CAJA!$M$1166:$M$1992,CAJA!$H$1166:$H$1992,"ENTRADA",CAJA!$J$1166:$J$1992,$B105),0)</f>
        <v>0</v>
      </c>
      <c r="W105" s="62">
        <f>IFERROR(SUMIFS('CAJA TIGRES'!$M$303:$M$563,'CAJA TIGRES'!$H$303:$H$563,"ENTRADA",'CAJA TIGRES'!$J$303:$J$563,$B105),0)</f>
        <v>0</v>
      </c>
      <c r="X105" s="62">
        <f>IFERROR(SUMIFS(RESERVA!$M$3:$M$10,RESERVA!$H$3:$H$10,"ENTRADA",RESERVA!$J$3:$J$10,$B105),0)</f>
        <v>0</v>
      </c>
      <c r="Y105" s="96">
        <f t="shared" si="20"/>
        <v>0</v>
      </c>
      <c r="Z105" s="96">
        <f>Y105+'FEB25'!Z105</f>
        <v>0</v>
      </c>
    </row>
    <row r="106" spans="2:26" x14ac:dyDescent="0.3">
      <c r="B106" s="63" t="s">
        <v>177</v>
      </c>
      <c r="C106" s="62">
        <f>IFERROR(SUMIFS('MGZ121'!$M$313:'MGZ121'!$M$417,'MGZ121'!$H$313:$H$417,"ENTRADA",'MGZ121'!$J$313:$J$417,$B106),0)</f>
        <v>0</v>
      </c>
      <c r="D106" s="62">
        <f>IFERROR(SUMIFS('MGZ BBVA'!$M$190:$M$302,'MGZ BBVA'!$H$190:$H$302,"ENTRADA",'MGZ BBVA'!$J$190:$J$302,$B106),0)</f>
        <v>0</v>
      </c>
      <c r="E106" s="62">
        <f>IFERROR(SUMIFS('MGZ DOLARES'!$M$2:$M$2,'MGZ DOLARES'!$F$2:$F$2,"ENTRADA",'MGZ DOLARES'!$J$2:$J$2,$B106),0)</f>
        <v>0</v>
      </c>
      <c r="F106" s="62">
        <f>IFERROR(SUMIFS('MGZ BAJIO'!$M$7:$M$8,'MGZ BAJIO'!$H$7:$H$8,"ENTRADA",'MGZ BAJIO'!$J$7:$J$8,$B106),0)</f>
        <v>0</v>
      </c>
      <c r="G106" s="62">
        <f>IFERROR(SUMIFS('VICTOR BANAMEX'!$M$107:$M$161,'VICTOR BANAMEX'!$H$107:$H$161,"ENTRADA",'VICTOR BANAMEX'!$J$107:$J$161,$B106),0)</f>
        <v>0</v>
      </c>
      <c r="H106" s="62">
        <f>IFERROR(SUMIFS('VICTOR BANORTE'!$M$29:$M$38,'VICTOR BANORTE'!$H$29:$H$38,"ENTRADA",'VICTOR BANORTE'!$J$29:$J$38,$B106),0)</f>
        <v>0</v>
      </c>
      <c r="I106" s="62">
        <f>IFERROR(SUMIFS(RODRIGO!$M$2:$M$2,RODRIGO!$H$2:$H$2,"ENTRADA",RODRIGO!$J$2:$J$2,$B106),0)</f>
        <v>0</v>
      </c>
      <c r="J106" s="62">
        <f>IFERROR(SUMIFS(MOY!$M$22:$M$25,MOY!$F$22:$F$25,"ENTRADA",MOY!$J$22:$J$25,$B106),0)</f>
        <v>0</v>
      </c>
      <c r="K106" s="62">
        <f>IFERROR(SUMIFS('NORMA RUTH'!$M$17:$M$22,'NORMA RUTH'!$H$17:$H$22,"ENTRADA",'NORMA RUTH'!$J$17:$J$22,$B106),0)</f>
        <v>0</v>
      </c>
      <c r="L106" s="62">
        <f>IFERROR(SUMIFS(VALERIA!$M$14:$M$18,VALERIA!$F$14:$F$18,"ENTRADA",VALERIA!$J$14:$J$18,$B106),0)</f>
        <v>0</v>
      </c>
      <c r="M106" s="62">
        <f>IFERROR(SUMIFS('MANUEL BANAMEX'!$M$30:$M$38,'MANUEL BANAMEX'!$H$30:$H$38,"ENTRADA",'MANUEL BANAMEX'!$J$30:$J$38,$B106),0)</f>
        <v>0</v>
      </c>
      <c r="N106" s="62">
        <f>IFERROR(SUMIFS(ROBERTO!$M$2:$M$2,ROBERTO!$H$2:$H$2,"ENTRADA",ROBERTO!$J$2:$J$2,$B106),0)</f>
        <v>0</v>
      </c>
      <c r="O106" s="62">
        <f>IFERROR(SUMIFS(JUAN!$M$20:$M$30,JUAN!$H$20:$H$30,"ENTRADA",JUAN!$J$20:$J$30,$B106),0)</f>
        <v>0</v>
      </c>
      <c r="P106" s="62">
        <f>IFERROR(SUMIFS('NORMA SANCHEZ'!$M$19:$M$29,'NORMA SANCHEZ'!$H$19:$H$29,"ENTRADA",'NORMA SANCHEZ'!$J$19:$J$29,$B106),0)</f>
        <v>0</v>
      </c>
      <c r="Q106" s="62">
        <f>IFERROR(SUMIFS('JOSE CARLOS'!$M$24:$M$33,'JOSE CARLOS'!$H$24:$H$33,"ENTRADA",'JOSE CARLOS'!$J$24:$J$33,$B106),0)</f>
        <v>0</v>
      </c>
      <c r="R106" s="62">
        <f>IFERROR(SUMIFS('LUIS ENRIQUE '!$M$30:$M$37,'LUIS ENRIQUE '!$H$30:$H$37,"ENTRADA",'LUIS ENRIQUE '!$J$30:$J$37,$B106),0)</f>
        <v>0</v>
      </c>
      <c r="S106" s="62">
        <f>IFERROR(SUMIFS(CESARIA!$M$19:$M$30,CESARIA!$H$19:$H$30,"ENTRADA",CESARIA!$J$19:$J$30,$B106),0)</f>
        <v>0</v>
      </c>
      <c r="T106" s="62">
        <f>IFERROR(SUMIFS(ALAN!$M$26:$M$27,ALAN!$H$26:$H$27,"ENTRADA",ALAN!$J$26:$J$27,$B106),0)</f>
        <v>0</v>
      </c>
      <c r="U106" s="62">
        <f>IFERROR(SUMIFS(ELVIA!$M$13:$M$32,ELVIA!$H$13:$H$32,"ENTRADA",ELVIA!$J$13:$J$32,$B106),0)</f>
        <v>0</v>
      </c>
      <c r="V106" s="146">
        <f>IFERROR(SUMIFS(CAJA!$M$1166:$M$1992,CAJA!$H$1166:$H$1992,"ENTRADA",CAJA!$J$1166:$J$1992,$B106),0)</f>
        <v>0</v>
      </c>
      <c r="W106" s="62">
        <f>IFERROR(SUMIFS('CAJA TIGRES'!$M$303:$M$563,'CAJA TIGRES'!$H$303:$H$563,"ENTRADA",'CAJA TIGRES'!$J$303:$J$563,$B106),0)</f>
        <v>0</v>
      </c>
      <c r="X106" s="62">
        <f>IFERROR(SUMIFS(RESERVA!$M$3:$M$10,RESERVA!$H$3:$H$10,"ENTRADA",RESERVA!$J$3:$J$10,$B106),0)</f>
        <v>0</v>
      </c>
      <c r="Y106" s="96">
        <f t="shared" si="20"/>
        <v>0</v>
      </c>
      <c r="Z106" s="96">
        <f>Y106+'FEB25'!Z106</f>
        <v>0</v>
      </c>
    </row>
    <row r="107" spans="2:26" x14ac:dyDescent="0.3">
      <c r="B107" s="63" t="s">
        <v>8784</v>
      </c>
      <c r="C107" s="62">
        <f>IFERROR(SUMIFS('MGZ121'!$M$313:'MGZ121'!$M$417,'MGZ121'!$H$313:$H$417,"ENTRADA",'MGZ121'!$J$313:$J$417,$B107),0)</f>
        <v>0</v>
      </c>
      <c r="D107" s="62">
        <f>IFERROR(SUMIFS('MGZ BBVA'!$M$190:$M$302,'MGZ BBVA'!$H$190:$H$302,"ENTRADA",'MGZ BBVA'!$J$190:$J$302,$B107),0)</f>
        <v>0</v>
      </c>
      <c r="E107" s="62">
        <f>IFERROR(SUMIFS('MGZ DOLARES'!$M$2:$M$2,'MGZ DOLARES'!$F$2:$F$2,"ENTRADA",'MGZ DOLARES'!$J$2:$J$2,$B107),0)</f>
        <v>0</v>
      </c>
      <c r="F107" s="62">
        <f>IFERROR(SUMIFS('MGZ BAJIO'!$M$7:$M$8,'MGZ BAJIO'!$H$7:$H$8,"ENTRADA",'MGZ BAJIO'!$J$7:$J$8,$B107),0)</f>
        <v>0</v>
      </c>
      <c r="G107" s="62">
        <f>IFERROR(SUMIFS('VICTOR BANAMEX'!$M$107:$M$161,'VICTOR BANAMEX'!$H$107:$H$161,"ENTRADA",'VICTOR BANAMEX'!$J$107:$J$161,$B107),0)</f>
        <v>0</v>
      </c>
      <c r="H107" s="62">
        <f>IFERROR(SUMIFS('VICTOR BANORTE'!$M$29:$M$38,'VICTOR BANORTE'!$H$29:$H$38,"ENTRADA",'VICTOR BANORTE'!$J$29:$J$38,$B107),0)</f>
        <v>0</v>
      </c>
      <c r="I107" s="62">
        <f>IFERROR(SUMIFS(RODRIGO!$M$2:$M$2,RODRIGO!$H$2:$H$2,"ENTRADA",RODRIGO!$J$2:$J$2,$B107),0)</f>
        <v>0</v>
      </c>
      <c r="J107" s="62">
        <f>IFERROR(SUMIFS(MOY!$M$22:$M$25,MOY!$F$22:$F$25,"ENTRADA",MOY!$J$22:$J$25,$B107),0)</f>
        <v>0</v>
      </c>
      <c r="K107" s="62">
        <f>IFERROR(SUMIFS('NORMA RUTH'!$M$17:$M$22,'NORMA RUTH'!$H$17:$H$22,"ENTRADA",'NORMA RUTH'!$J$17:$J$22,$B107),0)</f>
        <v>0</v>
      </c>
      <c r="L107" s="62">
        <f>IFERROR(SUMIFS(VALERIA!$M$14:$M$18,VALERIA!$F$14:$F$18,"ENTRADA",VALERIA!$J$14:$J$18,$B107),0)</f>
        <v>0</v>
      </c>
      <c r="M107" s="62">
        <f>IFERROR(SUMIFS('MANUEL BANAMEX'!$M$30:$M$38,'MANUEL BANAMEX'!$H$30:$H$38,"ENTRADA",'MANUEL BANAMEX'!$J$30:$J$38,$B107),0)</f>
        <v>0</v>
      </c>
      <c r="N107" s="62">
        <f>IFERROR(SUMIFS(ROBERTO!$M$2:$M$2,ROBERTO!$H$2:$H$2,"ENTRADA",ROBERTO!$J$2:$J$2,$B107),0)</f>
        <v>0</v>
      </c>
      <c r="O107" s="62">
        <f>IFERROR(SUMIFS(JUAN!$M$20:$M$30,JUAN!$H$20:$H$30,"ENTRADA",JUAN!$J$20:$J$30,$B107),0)</f>
        <v>0</v>
      </c>
      <c r="P107" s="62">
        <f>IFERROR(SUMIFS('NORMA SANCHEZ'!$M$19:$M$29,'NORMA SANCHEZ'!$H$19:$H$29,"ENTRADA",'NORMA SANCHEZ'!$J$19:$J$29,$B107),0)</f>
        <v>0</v>
      </c>
      <c r="Q107" s="62">
        <f>IFERROR(SUMIFS('JOSE CARLOS'!$M$24:$M$33,'JOSE CARLOS'!$H$24:$H$33,"ENTRADA",'JOSE CARLOS'!$J$24:$J$33,$B107),0)</f>
        <v>0</v>
      </c>
      <c r="R107" s="62">
        <f>IFERROR(SUMIFS('LUIS ENRIQUE '!$M$30:$M$37,'LUIS ENRIQUE '!$H$30:$H$37,"ENTRADA",'LUIS ENRIQUE '!$J$30:$J$37,$B107),0)</f>
        <v>0</v>
      </c>
      <c r="S107" s="62">
        <f>IFERROR(SUMIFS(CESARIA!$M$19:$M$30,CESARIA!$H$19:$H$30,"ENTRADA",CESARIA!$J$19:$J$30,$B107),0)</f>
        <v>0</v>
      </c>
      <c r="T107" s="62">
        <f>IFERROR(SUMIFS(ALAN!$M$26:$M$27,ALAN!$H$26:$H$27,"ENTRADA",ALAN!$J$26:$J$27,$B107),0)</f>
        <v>0</v>
      </c>
      <c r="U107" s="62">
        <f>IFERROR(SUMIFS(ELVIA!$M$13:$M$32,ELVIA!$H$13:$H$32,"ENTRADA",ELVIA!$J$13:$J$32,$B107),0)</f>
        <v>0</v>
      </c>
      <c r="V107" s="146">
        <f>IFERROR(SUMIFS(CAJA!$M$1166:$M$1992,CAJA!$H$1166:$H$1992,"ENTRADA",CAJA!$J$1166:$J$1992,$B107),0)</f>
        <v>0</v>
      </c>
      <c r="W107" s="62">
        <f>IFERROR(SUMIFS('CAJA TIGRES'!$M$303:$M$563,'CAJA TIGRES'!$H$303:$H$563,"ENTRADA",'CAJA TIGRES'!$J$303:$J$563,$B107),0)</f>
        <v>0</v>
      </c>
      <c r="X107" s="62">
        <f>IFERROR(SUMIFS(RESERVA!$M$3:$M$10,RESERVA!$H$3:$H$10,"ENTRADA",RESERVA!$J$3:$J$10,$B107),0)</f>
        <v>0</v>
      </c>
      <c r="Y107" s="96">
        <f t="shared" si="20"/>
        <v>0</v>
      </c>
      <c r="Z107" s="96">
        <f>Y107+'FEB25'!Z107</f>
        <v>0</v>
      </c>
    </row>
    <row r="108" spans="2:26" x14ac:dyDescent="0.3">
      <c r="B108" s="63" t="s">
        <v>280</v>
      </c>
      <c r="C108" s="62">
        <f>IFERROR(SUMIFS('MGZ121'!$M$313:'MGZ121'!$M$417,'MGZ121'!$H$313:$H$417,"ENTRADA",'MGZ121'!$J$313:$J$417,$B108),0)</f>
        <v>0</v>
      </c>
      <c r="D108" s="62">
        <f>IFERROR(SUMIFS('MGZ BBVA'!$M$190:$M$302,'MGZ BBVA'!$H$190:$H$302,"ENTRADA",'MGZ BBVA'!$J$190:$J$302,$B108),0)</f>
        <v>0</v>
      </c>
      <c r="E108" s="62">
        <f>IFERROR(SUMIFS('MGZ DOLARES'!$M$2:$M$2,'MGZ DOLARES'!$F$2:$F$2,"ENTRADA",'MGZ DOLARES'!$J$2:$J$2,$B108),0)</f>
        <v>0</v>
      </c>
      <c r="F108" s="62">
        <f>IFERROR(SUMIFS('MGZ BAJIO'!$M$7:$M$8,'MGZ BAJIO'!$H$7:$H$8,"ENTRADA",'MGZ BAJIO'!$J$7:$J$8,$B108),0)</f>
        <v>0</v>
      </c>
      <c r="G108" s="62">
        <f>IFERROR(SUMIFS('VICTOR BANAMEX'!$M$107:$M$161,'VICTOR BANAMEX'!$H$107:$H$161,"ENTRADA",'VICTOR BANAMEX'!$J$107:$J$161,$B108),0)</f>
        <v>0</v>
      </c>
      <c r="H108" s="62">
        <f>IFERROR(SUMIFS('VICTOR BANORTE'!$M$29:$M$38,'VICTOR BANORTE'!$H$29:$H$38,"ENTRADA",'VICTOR BANORTE'!$J$29:$J$38,$B108),0)</f>
        <v>0</v>
      </c>
      <c r="I108" s="62">
        <f>IFERROR(SUMIFS(RODRIGO!$M$2:$M$2,RODRIGO!$H$2:$H$2,"ENTRADA",RODRIGO!$J$2:$J$2,$B108),0)</f>
        <v>0</v>
      </c>
      <c r="J108" s="62">
        <f>IFERROR(SUMIFS(MOY!$M$22:$M$25,MOY!$F$22:$F$25,"ENTRADA",MOY!$J$22:$J$25,$B108),0)</f>
        <v>0</v>
      </c>
      <c r="K108" s="62">
        <f>IFERROR(SUMIFS('NORMA RUTH'!$M$17:$M$22,'NORMA RUTH'!$H$17:$H$22,"ENTRADA",'NORMA RUTH'!$J$17:$J$22,$B108),0)</f>
        <v>0</v>
      </c>
      <c r="L108" s="62">
        <f>IFERROR(SUMIFS(VALERIA!$M$14:$M$18,VALERIA!$F$14:$F$18,"ENTRADA",VALERIA!$J$14:$J$18,$B108),0)</f>
        <v>0</v>
      </c>
      <c r="M108" s="62">
        <f>IFERROR(SUMIFS('MANUEL BANAMEX'!$M$30:$M$38,'MANUEL BANAMEX'!$H$30:$H$38,"ENTRADA",'MANUEL BANAMEX'!$J$30:$J$38,$B108),0)</f>
        <v>0</v>
      </c>
      <c r="N108" s="62">
        <f>IFERROR(SUMIFS(ROBERTO!$M$2:$M$2,ROBERTO!$H$2:$H$2,"ENTRADA",ROBERTO!$J$2:$J$2,$B108),0)</f>
        <v>0</v>
      </c>
      <c r="O108" s="62">
        <f>IFERROR(SUMIFS(JUAN!$M$20:$M$30,JUAN!$H$20:$H$30,"ENTRADA",JUAN!$J$20:$J$30,$B108),0)</f>
        <v>0</v>
      </c>
      <c r="P108" s="62">
        <f>IFERROR(SUMIFS('NORMA SANCHEZ'!$M$19:$M$29,'NORMA SANCHEZ'!$H$19:$H$29,"ENTRADA",'NORMA SANCHEZ'!$J$19:$J$29,$B108),0)</f>
        <v>0</v>
      </c>
      <c r="Q108" s="62">
        <f>IFERROR(SUMIFS('JOSE CARLOS'!$M$24:$M$33,'JOSE CARLOS'!$H$24:$H$33,"ENTRADA",'JOSE CARLOS'!$J$24:$J$33,$B108),0)</f>
        <v>0</v>
      </c>
      <c r="R108" s="62">
        <f>IFERROR(SUMIFS('LUIS ENRIQUE '!$M$30:$M$37,'LUIS ENRIQUE '!$H$30:$H$37,"ENTRADA",'LUIS ENRIQUE '!$J$30:$J$37,$B108),0)</f>
        <v>0</v>
      </c>
      <c r="S108" s="62">
        <f>IFERROR(SUMIFS(CESARIA!$M$19:$M$30,CESARIA!$H$19:$H$30,"ENTRADA",CESARIA!$J$19:$J$30,$B108),0)</f>
        <v>0</v>
      </c>
      <c r="T108" s="62">
        <f>IFERROR(SUMIFS(ALAN!$M$26:$M$27,ALAN!$H$26:$H$27,"ENTRADA",ALAN!$J$26:$J$27,$B108),0)</f>
        <v>0</v>
      </c>
      <c r="U108" s="62">
        <f>IFERROR(SUMIFS(ELVIA!$M$13:$M$32,ELVIA!$H$13:$H$32,"ENTRADA",ELVIA!$J$13:$J$32,$B108),0)</f>
        <v>0</v>
      </c>
      <c r="V108" s="146">
        <f>IFERROR(SUMIFS(CAJA!$M$1166:$M$1992,CAJA!$H$1166:$H$1992,"ENTRADA",CAJA!$J$1166:$J$1992,$B108),0)</f>
        <v>0</v>
      </c>
      <c r="W108" s="62">
        <f>IFERROR(SUMIFS('CAJA TIGRES'!$M$303:$M$563,'CAJA TIGRES'!$H$303:$H$563,"ENTRADA",'CAJA TIGRES'!$J$303:$J$563,$B108),0)</f>
        <v>0</v>
      </c>
      <c r="X108" s="62">
        <f>IFERROR(SUMIFS(RESERVA!$M$3:$M$10,RESERVA!$H$3:$H$10,"ENTRADA",RESERVA!$J$3:$J$10,$B108),0)</f>
        <v>0</v>
      </c>
      <c r="Y108" s="96">
        <f t="shared" si="20"/>
        <v>0</v>
      </c>
      <c r="Z108" s="96">
        <f>Y108+'FEB25'!Z108</f>
        <v>1972500</v>
      </c>
    </row>
    <row r="109" spans="2:26" x14ac:dyDescent="0.3">
      <c r="B109" s="63" t="s">
        <v>178</v>
      </c>
      <c r="C109" s="62">
        <f>IFERROR(SUMIFS('MGZ121'!$M$313:'MGZ121'!$M$417,'MGZ121'!$H$313:$H$417,"ENTRADA",'MGZ121'!$J$313:$J$417,$B109),0)</f>
        <v>0</v>
      </c>
      <c r="D109" s="62">
        <f>IFERROR(SUMIFS('MGZ BBVA'!$M$190:$M$302,'MGZ BBVA'!$H$190:$H$302,"ENTRADA",'MGZ BBVA'!$J$190:$J$302,$B109),0)</f>
        <v>0</v>
      </c>
      <c r="E109" s="62">
        <f>IFERROR(SUMIFS('MGZ DOLARES'!$M$2:$M$2,'MGZ DOLARES'!$F$2:$F$2,"ENTRADA",'MGZ DOLARES'!$J$2:$J$2,$B109),0)</f>
        <v>0</v>
      </c>
      <c r="F109" s="62">
        <f>IFERROR(SUMIFS('MGZ BAJIO'!$M$7:$M$8,'MGZ BAJIO'!$H$7:$H$8,"ENTRADA",'MGZ BAJIO'!$J$7:$J$8,$B109),0)</f>
        <v>0</v>
      </c>
      <c r="G109" s="62">
        <f>IFERROR(SUMIFS('VICTOR BANAMEX'!$M$107:$M$161,'VICTOR BANAMEX'!$H$107:$H$161,"ENTRADA",'VICTOR BANAMEX'!$J$107:$J$161,$B109),0)</f>
        <v>0</v>
      </c>
      <c r="H109" s="62">
        <f>IFERROR(SUMIFS('VICTOR BANORTE'!$M$29:$M$38,'VICTOR BANORTE'!$H$29:$H$38,"ENTRADA",'VICTOR BANORTE'!$J$29:$J$38,$B109),0)</f>
        <v>0</v>
      </c>
      <c r="I109" s="62">
        <f>IFERROR(SUMIFS(RODRIGO!$M$2:$M$2,RODRIGO!$H$2:$H$2,"ENTRADA",RODRIGO!$J$2:$J$2,$B109),0)</f>
        <v>0</v>
      </c>
      <c r="J109" s="62">
        <f>IFERROR(SUMIFS(MOY!$M$22:$M$25,MOY!$F$22:$F$25,"ENTRADA",MOY!$J$22:$J$25,$B109),0)</f>
        <v>0</v>
      </c>
      <c r="K109" s="62">
        <f>IFERROR(SUMIFS('NORMA RUTH'!$M$17:$M$22,'NORMA RUTH'!$H$17:$H$22,"ENTRADA",'NORMA RUTH'!$J$17:$J$22,$B109),0)</f>
        <v>0</v>
      </c>
      <c r="L109" s="62">
        <f>IFERROR(SUMIFS(VALERIA!$M$14:$M$18,VALERIA!$F$14:$F$18,"ENTRADA",VALERIA!$J$14:$J$18,$B109),0)</f>
        <v>0</v>
      </c>
      <c r="M109" s="62">
        <f>IFERROR(SUMIFS('MANUEL BANAMEX'!$M$30:$M$38,'MANUEL BANAMEX'!$H$30:$H$38,"ENTRADA",'MANUEL BANAMEX'!$J$30:$J$38,$B109),0)</f>
        <v>0</v>
      </c>
      <c r="N109" s="62">
        <f>IFERROR(SUMIFS(ROBERTO!$M$2:$M$2,ROBERTO!$H$2:$H$2,"ENTRADA",ROBERTO!$J$2:$J$2,$B109),0)</f>
        <v>0</v>
      </c>
      <c r="O109" s="62">
        <f>IFERROR(SUMIFS(JUAN!$M$20:$M$30,JUAN!$H$20:$H$30,"ENTRADA",JUAN!$J$20:$J$30,$B109),0)</f>
        <v>0</v>
      </c>
      <c r="P109" s="62">
        <f>IFERROR(SUMIFS('NORMA SANCHEZ'!$M$19:$M$29,'NORMA SANCHEZ'!$H$19:$H$29,"ENTRADA",'NORMA SANCHEZ'!$J$19:$J$29,$B109),0)</f>
        <v>0</v>
      </c>
      <c r="Q109" s="62">
        <f>IFERROR(SUMIFS('JOSE CARLOS'!$M$24:$M$33,'JOSE CARLOS'!$H$24:$H$33,"ENTRADA",'JOSE CARLOS'!$J$24:$J$33,$B109),0)</f>
        <v>0</v>
      </c>
      <c r="R109" s="62">
        <f>IFERROR(SUMIFS('LUIS ENRIQUE '!$M$30:$M$37,'LUIS ENRIQUE '!$H$30:$H$37,"ENTRADA",'LUIS ENRIQUE '!$J$30:$J$37,$B109),0)</f>
        <v>0</v>
      </c>
      <c r="S109" s="62">
        <f>IFERROR(SUMIFS(CESARIA!$M$19:$M$30,CESARIA!$H$19:$H$30,"ENTRADA",CESARIA!$J$19:$J$30,$B109),0)</f>
        <v>0</v>
      </c>
      <c r="T109" s="62">
        <f>IFERROR(SUMIFS(ALAN!$M$26:$M$27,ALAN!$H$26:$H$27,"ENTRADA",ALAN!$J$26:$J$27,$B109),0)</f>
        <v>0</v>
      </c>
      <c r="U109" s="62">
        <f>IFERROR(SUMIFS(ELVIA!$M$13:$M$32,ELVIA!$H$13:$H$32,"ENTRADA",ELVIA!$J$13:$J$32,$B109),0)</f>
        <v>0</v>
      </c>
      <c r="V109" s="146">
        <f>IFERROR(SUMIFS(CAJA!$M$1166:$M$1992,CAJA!$H$1166:$H$1992,"ENTRADA",CAJA!$J$1166:$J$1992,$B109),0)</f>
        <v>0</v>
      </c>
      <c r="W109" s="62">
        <f>IFERROR(SUMIFS('CAJA TIGRES'!$M$303:$M$563,'CAJA TIGRES'!$H$303:$H$563,"ENTRADA",'CAJA TIGRES'!$J$303:$J$563,$B109),0)</f>
        <v>0</v>
      </c>
      <c r="X109" s="62">
        <f>IFERROR(SUMIFS(RESERVA!$M$3:$M$10,RESERVA!$H$3:$H$10,"ENTRADA",RESERVA!$J$3:$J$10,$B109),0)</f>
        <v>0</v>
      </c>
      <c r="Y109" s="96">
        <f t="shared" si="20"/>
        <v>0</v>
      </c>
      <c r="Z109" s="96">
        <f>Y109+'FEB25'!Z109</f>
        <v>0</v>
      </c>
    </row>
    <row r="110" spans="2:26" x14ac:dyDescent="0.3">
      <c r="B110" s="63" t="s">
        <v>179</v>
      </c>
      <c r="C110" s="62">
        <f>IFERROR(SUMIFS('MGZ121'!$M$313:'MGZ121'!$M$417,'MGZ121'!$H$313:$H$417,"ENTRADA",'MGZ121'!$J$313:$J$417,$B110),0)</f>
        <v>0</v>
      </c>
      <c r="D110" s="62">
        <f>IFERROR(SUMIFS('MGZ BBVA'!$M$190:$M$302,'MGZ BBVA'!$H$190:$H$302,"ENTRADA",'MGZ BBVA'!$J$190:$J$302,$B110),0)</f>
        <v>0</v>
      </c>
      <c r="E110" s="62">
        <f>IFERROR(SUMIFS('MGZ DOLARES'!$M$2:$M$2,'MGZ DOLARES'!$F$2:$F$2,"ENTRADA",'MGZ DOLARES'!$J$2:$J$2,$B110),0)</f>
        <v>0</v>
      </c>
      <c r="F110" s="62">
        <f>IFERROR(SUMIFS('MGZ BAJIO'!$M$7:$M$8,'MGZ BAJIO'!$H$7:$H$8,"ENTRADA",'MGZ BAJIO'!$J$7:$J$8,$B110),0)</f>
        <v>0</v>
      </c>
      <c r="G110" s="62">
        <f>IFERROR(SUMIFS('VICTOR BANAMEX'!$M$107:$M$161,'VICTOR BANAMEX'!$H$107:$H$161,"ENTRADA",'VICTOR BANAMEX'!$J$107:$J$161,$B110),0)</f>
        <v>0</v>
      </c>
      <c r="H110" s="62">
        <f>IFERROR(SUMIFS('VICTOR BANORTE'!$M$29:$M$38,'VICTOR BANORTE'!$H$29:$H$38,"ENTRADA",'VICTOR BANORTE'!$J$29:$J$38,$B110),0)</f>
        <v>0</v>
      </c>
      <c r="I110" s="62">
        <f>IFERROR(SUMIFS(RODRIGO!$M$2:$M$2,RODRIGO!$H$2:$H$2,"ENTRADA",RODRIGO!$J$2:$J$2,$B110),0)</f>
        <v>0</v>
      </c>
      <c r="J110" s="62">
        <f>IFERROR(SUMIFS(MOY!$M$22:$M$25,MOY!$F$22:$F$25,"ENTRADA",MOY!$J$22:$J$25,$B110),0)</f>
        <v>0</v>
      </c>
      <c r="K110" s="62">
        <f>IFERROR(SUMIFS('NORMA RUTH'!$M$17:$M$22,'NORMA RUTH'!$H$17:$H$22,"ENTRADA",'NORMA RUTH'!$J$17:$J$22,$B110),0)</f>
        <v>0</v>
      </c>
      <c r="L110" s="62">
        <f>IFERROR(SUMIFS(VALERIA!$M$14:$M$18,VALERIA!$F$14:$F$18,"ENTRADA",VALERIA!$J$14:$J$18,$B110),0)</f>
        <v>0</v>
      </c>
      <c r="M110" s="62">
        <f>IFERROR(SUMIFS('MANUEL BANAMEX'!$M$30:$M$38,'MANUEL BANAMEX'!$H$30:$H$38,"ENTRADA",'MANUEL BANAMEX'!$J$30:$J$38,$B110),0)</f>
        <v>0</v>
      </c>
      <c r="N110" s="62">
        <f>IFERROR(SUMIFS(ROBERTO!$M$2:$M$2,ROBERTO!$H$2:$H$2,"ENTRADA",ROBERTO!$J$2:$J$2,$B110),0)</f>
        <v>0</v>
      </c>
      <c r="O110" s="62">
        <f>IFERROR(SUMIFS(JUAN!$M$20:$M$30,JUAN!$H$20:$H$30,"ENTRADA",JUAN!$J$20:$J$30,$B110),0)</f>
        <v>0</v>
      </c>
      <c r="P110" s="62">
        <f>IFERROR(SUMIFS('NORMA SANCHEZ'!$M$19:$M$29,'NORMA SANCHEZ'!$H$19:$H$29,"ENTRADA",'NORMA SANCHEZ'!$J$19:$J$29,$B110),0)</f>
        <v>0</v>
      </c>
      <c r="Q110" s="62">
        <f>IFERROR(SUMIFS('JOSE CARLOS'!$M$24:$M$33,'JOSE CARLOS'!$H$24:$H$33,"ENTRADA",'JOSE CARLOS'!$J$24:$J$33,$B110),0)</f>
        <v>0</v>
      </c>
      <c r="R110" s="62">
        <f>IFERROR(SUMIFS('LUIS ENRIQUE '!$M$30:$M$37,'LUIS ENRIQUE '!$H$30:$H$37,"ENTRADA",'LUIS ENRIQUE '!$J$30:$J$37,$B110),0)</f>
        <v>0</v>
      </c>
      <c r="S110" s="62">
        <f>IFERROR(SUMIFS(CESARIA!$M$19:$M$30,CESARIA!$H$19:$H$30,"ENTRADA",CESARIA!$J$19:$J$30,$B110),0)</f>
        <v>0</v>
      </c>
      <c r="T110" s="62">
        <f>IFERROR(SUMIFS(ALAN!$M$26:$M$27,ALAN!$H$26:$H$27,"ENTRADA",ALAN!$J$26:$J$27,$B110),0)</f>
        <v>0</v>
      </c>
      <c r="U110" s="62">
        <f>IFERROR(SUMIFS(ELVIA!$M$13:$M$32,ELVIA!$H$13:$H$32,"ENTRADA",ELVIA!$J$13:$J$32,$B110),0)</f>
        <v>0</v>
      </c>
      <c r="V110" s="146">
        <f>IFERROR(SUMIFS(CAJA!$M$1166:$M$1992,CAJA!$H$1166:$H$1992,"ENTRADA",CAJA!$J$1166:$J$1992,$B110),0)</f>
        <v>650000</v>
      </c>
      <c r="W110" s="62">
        <f>IFERROR(SUMIFS('CAJA TIGRES'!$M$303:$M$563,'CAJA TIGRES'!$H$303:$H$563,"ENTRADA",'CAJA TIGRES'!$J$303:$J$563,$B110),0)</f>
        <v>0</v>
      </c>
      <c r="X110" s="62">
        <f>IFERROR(SUMIFS(RESERVA!$M$3:$M$10,RESERVA!$H$3:$H$10,"ENTRADA",RESERVA!$J$3:$J$10,$B110),0)</f>
        <v>0</v>
      </c>
      <c r="Y110" s="96">
        <f t="shared" si="20"/>
        <v>650000</v>
      </c>
      <c r="Z110" s="96">
        <f>Y110+'FEB25'!Z110</f>
        <v>1455000</v>
      </c>
    </row>
    <row r="111" spans="2:26" x14ac:dyDescent="0.3">
      <c r="B111" s="63" t="s">
        <v>180</v>
      </c>
      <c r="C111" s="62">
        <f>IFERROR(SUMIFS('MGZ121'!$M$313:'MGZ121'!$M$417,'MGZ121'!$H$313:$H$417,"ENTRADA",'MGZ121'!$J$313:$J$417,$B111),0)</f>
        <v>3100</v>
      </c>
      <c r="D111" s="62">
        <f>IFERROR(SUMIFS('MGZ BBVA'!$M$190:$M$302,'MGZ BBVA'!$H$190:$H$302,"ENTRADA",'MGZ BBVA'!$J$190:$J$302,$B111),0)</f>
        <v>0</v>
      </c>
      <c r="E111" s="62">
        <f>IFERROR(SUMIFS('MGZ DOLARES'!$M$2:$M$2,'MGZ DOLARES'!$F$2:$F$2,"ENTRADA",'MGZ DOLARES'!$J$2:$J$2,$B111),0)</f>
        <v>0</v>
      </c>
      <c r="F111" s="62">
        <f>IFERROR(SUMIFS('MGZ BAJIO'!$M$7:$M$8,'MGZ BAJIO'!$H$7:$H$8,"ENTRADA",'MGZ BAJIO'!$J$7:$J$8,$B111),0)</f>
        <v>0</v>
      </c>
      <c r="G111" s="62">
        <f>IFERROR(SUMIFS('VICTOR BANAMEX'!$M$107:$M$161,'VICTOR BANAMEX'!$H$107:$H$161,"ENTRADA",'VICTOR BANAMEX'!$J$107:$J$161,$B111),0)</f>
        <v>0</v>
      </c>
      <c r="H111" s="62">
        <f>IFERROR(SUMIFS('VICTOR BANORTE'!$M$29:$M$38,'VICTOR BANORTE'!$H$29:$H$38,"ENTRADA",'VICTOR BANORTE'!$J$29:$J$38,$B111),0)</f>
        <v>0</v>
      </c>
      <c r="I111" s="62">
        <f>IFERROR(SUMIFS(RODRIGO!$M$2:$M$2,RODRIGO!$H$2:$H$2,"ENTRADA",RODRIGO!$J$2:$J$2,$B111),0)</f>
        <v>0</v>
      </c>
      <c r="J111" s="62">
        <f>IFERROR(SUMIFS(MOY!$M$22:$M$25,MOY!$F$22:$F$25,"ENTRADA",MOY!$J$22:$J$25,$B111),0)</f>
        <v>0</v>
      </c>
      <c r="K111" s="62">
        <f>IFERROR(SUMIFS('NORMA RUTH'!$M$17:$M$22,'NORMA RUTH'!$H$17:$H$22,"ENTRADA",'NORMA RUTH'!$J$17:$J$22,$B111),0)</f>
        <v>0</v>
      </c>
      <c r="L111" s="62">
        <f>IFERROR(SUMIFS(VALERIA!$M$14:$M$18,VALERIA!$F$14:$F$18,"ENTRADA",VALERIA!$J$14:$J$18,$B111),0)</f>
        <v>0</v>
      </c>
      <c r="M111" s="62">
        <f>IFERROR(SUMIFS('MANUEL BANAMEX'!$M$30:$M$38,'MANUEL BANAMEX'!$H$30:$H$38,"ENTRADA",'MANUEL BANAMEX'!$J$30:$J$38,$B111),0)</f>
        <v>0</v>
      </c>
      <c r="N111" s="62">
        <f>IFERROR(SUMIFS(ROBERTO!$M$2:$M$2,ROBERTO!$H$2:$H$2,"ENTRADA",ROBERTO!$J$2:$J$2,$B111),0)</f>
        <v>0</v>
      </c>
      <c r="O111" s="62">
        <f>IFERROR(SUMIFS(JUAN!$M$20:$M$30,JUAN!$H$20:$H$30,"ENTRADA",JUAN!$J$20:$J$30,$B111),0)</f>
        <v>0</v>
      </c>
      <c r="P111" s="62">
        <f>IFERROR(SUMIFS('NORMA SANCHEZ'!$M$19:$M$29,'NORMA SANCHEZ'!$H$19:$H$29,"ENTRADA",'NORMA SANCHEZ'!$J$19:$J$29,$B111),0)</f>
        <v>0</v>
      </c>
      <c r="Q111" s="62">
        <f>IFERROR(SUMIFS('JOSE CARLOS'!$M$24:$M$33,'JOSE CARLOS'!$H$24:$H$33,"ENTRADA",'JOSE CARLOS'!$J$24:$J$33,$B111),0)</f>
        <v>0</v>
      </c>
      <c r="R111" s="62">
        <f>IFERROR(SUMIFS('LUIS ENRIQUE '!$M$30:$M$37,'LUIS ENRIQUE '!$H$30:$H$37,"ENTRADA",'LUIS ENRIQUE '!$J$30:$J$37,$B111),0)</f>
        <v>0</v>
      </c>
      <c r="S111" s="62">
        <f>IFERROR(SUMIFS(CESARIA!$M$19:$M$30,CESARIA!$H$19:$H$30,"ENTRADA",CESARIA!$J$19:$J$30,$B111),0)</f>
        <v>0</v>
      </c>
      <c r="T111" s="62">
        <f>IFERROR(SUMIFS(ALAN!$M$26:$M$27,ALAN!$H$26:$H$27,"ENTRADA",ALAN!$J$26:$J$27,$B111),0)</f>
        <v>0</v>
      </c>
      <c r="U111" s="62">
        <f>IFERROR(SUMIFS(ELVIA!$M$13:$M$32,ELVIA!$H$13:$H$32,"ENTRADA",ELVIA!$J$13:$J$32,$B111),0)</f>
        <v>0</v>
      </c>
      <c r="V111" s="146">
        <f>IFERROR(SUMIFS(CAJA!$M$1166:$M$1992,CAJA!$H$1166:$H$1992,"ENTRADA",CAJA!$J$1166:$J$1992,$B111),0)</f>
        <v>600000</v>
      </c>
      <c r="W111" s="62">
        <f>IFERROR(SUMIFS('CAJA TIGRES'!$M$303:$M$563,'CAJA TIGRES'!$H$303:$H$563,"ENTRADA",'CAJA TIGRES'!$J$303:$J$563,$B111),0)</f>
        <v>0</v>
      </c>
      <c r="X111" s="62">
        <f>IFERROR(SUMIFS(RESERVA!$M$3:$M$10,RESERVA!$H$3:$H$10,"ENTRADA",RESERVA!$J$3:$J$10,$B111),0)</f>
        <v>0</v>
      </c>
      <c r="Y111" s="96">
        <f t="shared" si="20"/>
        <v>603100</v>
      </c>
      <c r="Z111" s="96">
        <f>Y111+'FEB25'!Z111</f>
        <v>1304100</v>
      </c>
    </row>
    <row r="112" spans="2:26" x14ac:dyDescent="0.3">
      <c r="B112" s="63" t="s">
        <v>181</v>
      </c>
      <c r="C112" s="62">
        <f>IFERROR(SUMIFS('MGZ121'!$M$313:'MGZ121'!$M$417,'MGZ121'!$H$313:$H$417,"ENTRADA",'MGZ121'!$J$313:$J$417,$B112),0)</f>
        <v>0</v>
      </c>
      <c r="D112" s="62">
        <f>IFERROR(SUMIFS('MGZ BBVA'!$M$190:$M$302,'MGZ BBVA'!$H$190:$H$302,"ENTRADA",'MGZ BBVA'!$J$190:$J$302,$B112),0)</f>
        <v>0</v>
      </c>
      <c r="E112" s="62">
        <f>IFERROR(SUMIFS('MGZ DOLARES'!$M$2:$M$2,'MGZ DOLARES'!$F$2:$F$2,"ENTRADA",'MGZ DOLARES'!$J$2:$J$2,$B112),0)</f>
        <v>0</v>
      </c>
      <c r="F112" s="62">
        <f>IFERROR(SUMIFS('MGZ BAJIO'!$M$7:$M$8,'MGZ BAJIO'!$H$7:$H$8,"ENTRADA",'MGZ BAJIO'!$J$7:$J$8,$B112),0)</f>
        <v>0</v>
      </c>
      <c r="G112" s="62">
        <f>IFERROR(SUMIFS('VICTOR BANAMEX'!$M$107:$M$161,'VICTOR BANAMEX'!$H$107:$H$161,"ENTRADA",'VICTOR BANAMEX'!$J$107:$J$161,$B112),0)</f>
        <v>0</v>
      </c>
      <c r="H112" s="62">
        <f>IFERROR(SUMIFS('VICTOR BANORTE'!$M$29:$M$38,'VICTOR BANORTE'!$H$29:$H$38,"ENTRADA",'VICTOR BANORTE'!$J$29:$J$38,$B112),0)</f>
        <v>0</v>
      </c>
      <c r="I112" s="62">
        <f>IFERROR(SUMIFS(RODRIGO!$M$2:$M$2,RODRIGO!$H$2:$H$2,"ENTRADA",RODRIGO!$J$2:$J$2,$B112),0)</f>
        <v>0</v>
      </c>
      <c r="J112" s="62">
        <f>IFERROR(SUMIFS(MOY!$M$22:$M$25,MOY!$F$22:$F$25,"ENTRADA",MOY!$J$22:$J$25,$B112),0)</f>
        <v>0</v>
      </c>
      <c r="K112" s="62">
        <f>IFERROR(SUMIFS('NORMA RUTH'!$M$17:$M$22,'NORMA RUTH'!$H$17:$H$22,"ENTRADA",'NORMA RUTH'!$J$17:$J$22,$B112),0)</f>
        <v>0</v>
      </c>
      <c r="L112" s="62">
        <f>IFERROR(SUMIFS(VALERIA!$M$14:$M$18,VALERIA!$F$14:$F$18,"ENTRADA",VALERIA!$J$14:$J$18,$B112),0)</f>
        <v>0</v>
      </c>
      <c r="M112" s="62">
        <f>IFERROR(SUMIFS('MANUEL BANAMEX'!$M$30:$M$38,'MANUEL BANAMEX'!$H$30:$H$38,"ENTRADA",'MANUEL BANAMEX'!$J$30:$J$38,$B112),0)</f>
        <v>0</v>
      </c>
      <c r="N112" s="62">
        <f>IFERROR(SUMIFS(ROBERTO!$M$2:$M$2,ROBERTO!$H$2:$H$2,"ENTRADA",ROBERTO!$J$2:$J$2,$B112),0)</f>
        <v>0</v>
      </c>
      <c r="O112" s="62">
        <f>IFERROR(SUMIFS(JUAN!$M$20:$M$30,JUAN!$H$20:$H$30,"ENTRADA",JUAN!$J$20:$J$30,$B112),0)</f>
        <v>0</v>
      </c>
      <c r="P112" s="62">
        <f>IFERROR(SUMIFS('NORMA SANCHEZ'!$M$19:$M$29,'NORMA SANCHEZ'!$H$19:$H$29,"ENTRADA",'NORMA SANCHEZ'!$J$19:$J$29,$B112),0)</f>
        <v>0</v>
      </c>
      <c r="Q112" s="62">
        <f>IFERROR(SUMIFS('JOSE CARLOS'!$M$24:$M$33,'JOSE CARLOS'!$H$24:$H$33,"ENTRADA",'JOSE CARLOS'!$J$24:$J$33,$B112),0)</f>
        <v>0</v>
      </c>
      <c r="R112" s="62">
        <f>IFERROR(SUMIFS('LUIS ENRIQUE '!$M$30:$M$37,'LUIS ENRIQUE '!$H$30:$H$37,"ENTRADA",'LUIS ENRIQUE '!$J$30:$J$37,$B112),0)</f>
        <v>0</v>
      </c>
      <c r="S112" s="62">
        <f>IFERROR(SUMIFS(CESARIA!$M$19:$M$30,CESARIA!$H$19:$H$30,"ENTRADA",CESARIA!$J$19:$J$30,$B112),0)</f>
        <v>0</v>
      </c>
      <c r="T112" s="62">
        <f>IFERROR(SUMIFS(ALAN!$M$26:$M$27,ALAN!$H$26:$H$27,"ENTRADA",ALAN!$J$26:$J$27,$B112),0)</f>
        <v>0</v>
      </c>
      <c r="U112" s="62">
        <f>IFERROR(SUMIFS(ELVIA!$M$13:$M$32,ELVIA!$H$13:$H$32,"ENTRADA",ELVIA!$J$13:$J$32,$B112),0)</f>
        <v>0</v>
      </c>
      <c r="V112" s="146">
        <f>IFERROR(SUMIFS(CAJA!$M$1166:$M$1992,CAJA!$H$1166:$H$1992,"ENTRADA",CAJA!$J$1166:$J$1992,$B112),0)</f>
        <v>550000</v>
      </c>
      <c r="W112" s="62">
        <f>IFERROR(SUMIFS('CAJA TIGRES'!$M$303:$M$563,'CAJA TIGRES'!$H$303:$H$563,"ENTRADA",'CAJA TIGRES'!$J$303:$J$563,$B112),0)</f>
        <v>0</v>
      </c>
      <c r="X112" s="62">
        <f>IFERROR(SUMIFS(RESERVA!$M$3:$M$10,RESERVA!$H$3:$H$10,"ENTRADA",RESERVA!$J$3:$J$10,$B112),0)</f>
        <v>0</v>
      </c>
      <c r="Y112" s="96">
        <f t="shared" si="20"/>
        <v>550000</v>
      </c>
      <c r="Z112" s="96">
        <f>Y112+'FEB25'!Z112</f>
        <v>1311000</v>
      </c>
    </row>
    <row r="113" spans="1:26" x14ac:dyDescent="0.3">
      <c r="B113" s="63" t="s">
        <v>182</v>
      </c>
      <c r="C113" s="62">
        <f>IFERROR(SUMIFS('MGZ121'!$M$313:'MGZ121'!$M$417,'MGZ121'!$H$313:$H$417,"ENTRADA",'MGZ121'!$J$313:$J$417,$B113),0)</f>
        <v>0</v>
      </c>
      <c r="D113" s="62">
        <f>IFERROR(SUMIFS('MGZ BBVA'!$M$190:$M$302,'MGZ BBVA'!$H$190:$H$302,"ENTRADA",'MGZ BBVA'!$J$190:$J$302,$B113),0)</f>
        <v>0</v>
      </c>
      <c r="E113" s="62">
        <f>IFERROR(SUMIFS('MGZ DOLARES'!$M$2:$M$2,'MGZ DOLARES'!$F$2:$F$2,"ENTRADA",'MGZ DOLARES'!$J$2:$J$2,$B113),0)</f>
        <v>0</v>
      </c>
      <c r="F113" s="62">
        <f>IFERROR(SUMIFS('MGZ BAJIO'!$M$7:$M$8,'MGZ BAJIO'!$H$7:$H$8,"ENTRADA",'MGZ BAJIO'!$J$7:$J$8,$B113),0)</f>
        <v>0</v>
      </c>
      <c r="G113" s="62">
        <f>IFERROR(SUMIFS('VICTOR BANAMEX'!$M$107:$M$161,'VICTOR BANAMEX'!$H$107:$H$161,"ENTRADA",'VICTOR BANAMEX'!$J$107:$J$161,$B113),0)</f>
        <v>0</v>
      </c>
      <c r="H113" s="62">
        <f>IFERROR(SUMIFS('VICTOR BANORTE'!$M$29:$M$38,'VICTOR BANORTE'!$H$29:$H$38,"ENTRADA",'VICTOR BANORTE'!$J$29:$J$38,$B113),0)</f>
        <v>0</v>
      </c>
      <c r="I113" s="62">
        <f>IFERROR(SUMIFS(RODRIGO!$M$2:$M$2,RODRIGO!$H$2:$H$2,"ENTRADA",RODRIGO!$J$2:$J$2,$B113),0)</f>
        <v>0</v>
      </c>
      <c r="J113" s="62">
        <f>IFERROR(SUMIFS(MOY!$M$22:$M$25,MOY!$F$22:$F$25,"ENTRADA",MOY!$J$22:$J$25,$B113),0)</f>
        <v>0</v>
      </c>
      <c r="K113" s="62">
        <f>IFERROR(SUMIFS('NORMA RUTH'!$M$17:$M$22,'NORMA RUTH'!$H$17:$H$22,"ENTRADA",'NORMA RUTH'!$J$17:$J$22,$B113),0)</f>
        <v>0</v>
      </c>
      <c r="L113" s="62">
        <f>IFERROR(SUMIFS(VALERIA!$M$14:$M$18,VALERIA!$F$14:$F$18,"ENTRADA",VALERIA!$J$14:$J$18,$B113),0)</f>
        <v>0</v>
      </c>
      <c r="M113" s="62">
        <f>IFERROR(SUMIFS('MANUEL BANAMEX'!$M$30:$M$38,'MANUEL BANAMEX'!$H$30:$H$38,"ENTRADA",'MANUEL BANAMEX'!$J$30:$J$38,$B113),0)</f>
        <v>0</v>
      </c>
      <c r="N113" s="62">
        <f>IFERROR(SUMIFS(ROBERTO!$M$2:$M$2,ROBERTO!$H$2:$H$2,"ENTRADA",ROBERTO!$J$2:$J$2,$B113),0)</f>
        <v>0</v>
      </c>
      <c r="O113" s="62">
        <f>IFERROR(SUMIFS(JUAN!$M$20:$M$30,JUAN!$H$20:$H$30,"ENTRADA",JUAN!$J$20:$J$30,$B113),0)</f>
        <v>0</v>
      </c>
      <c r="P113" s="62">
        <f>IFERROR(SUMIFS('NORMA SANCHEZ'!$M$19:$M$29,'NORMA SANCHEZ'!$H$19:$H$29,"ENTRADA",'NORMA SANCHEZ'!$J$19:$J$29,$B113),0)</f>
        <v>0</v>
      </c>
      <c r="Q113" s="62">
        <f>IFERROR(SUMIFS('JOSE CARLOS'!$M$24:$M$33,'JOSE CARLOS'!$H$24:$H$33,"ENTRADA",'JOSE CARLOS'!$J$24:$J$33,$B113),0)</f>
        <v>0</v>
      </c>
      <c r="R113" s="62">
        <f>IFERROR(SUMIFS('LUIS ENRIQUE '!$M$30:$M$37,'LUIS ENRIQUE '!$H$30:$H$37,"ENTRADA",'LUIS ENRIQUE '!$J$30:$J$37,$B113),0)</f>
        <v>0</v>
      </c>
      <c r="S113" s="62">
        <f>IFERROR(SUMIFS(CESARIA!$M$19:$M$30,CESARIA!$H$19:$H$30,"ENTRADA",CESARIA!$J$19:$J$30,$B113),0)</f>
        <v>0</v>
      </c>
      <c r="T113" s="62">
        <f>IFERROR(SUMIFS(ALAN!$M$26:$M$27,ALAN!$H$26:$H$27,"ENTRADA",ALAN!$J$26:$J$27,$B113),0)</f>
        <v>0</v>
      </c>
      <c r="U113" s="62">
        <f>IFERROR(SUMIFS(ELVIA!$M$13:$M$32,ELVIA!$H$13:$H$32,"ENTRADA",ELVIA!$J$13:$J$32,$B113),0)</f>
        <v>0</v>
      </c>
      <c r="V113" s="146">
        <f>IFERROR(SUMIFS(CAJA!$M$1166:$M$1992,CAJA!$H$1166:$H$1992,"ENTRADA",CAJA!$J$1166:$J$1992,$B113),0)</f>
        <v>742000</v>
      </c>
      <c r="W113" s="62">
        <f>IFERROR(SUMIFS('CAJA TIGRES'!$M$303:$M$563,'CAJA TIGRES'!$H$303:$H$563,"ENTRADA",'CAJA TIGRES'!$J$303:$J$563,$B113),0)</f>
        <v>0</v>
      </c>
      <c r="X113" s="62">
        <f>IFERROR(SUMIFS(RESERVA!$M$3:$M$10,RESERVA!$H$3:$H$10,"ENTRADA",RESERVA!$J$3:$J$10,$B113),0)</f>
        <v>0</v>
      </c>
      <c r="Y113" s="96">
        <f t="shared" si="20"/>
        <v>742000</v>
      </c>
      <c r="Z113" s="96">
        <f>Y113+'FEB25'!Z113</f>
        <v>1342000</v>
      </c>
    </row>
    <row r="114" spans="1:26" x14ac:dyDescent="0.3">
      <c r="B114" s="63" t="s">
        <v>183</v>
      </c>
      <c r="C114" s="62">
        <f>IFERROR(SUMIFS('MGZ121'!$M$313:'MGZ121'!$M$417,'MGZ121'!$H$313:$H$417,"ENTRADA",'MGZ121'!$J$313:$J$417,$B114),0)</f>
        <v>0</v>
      </c>
      <c r="D114" s="62">
        <f>IFERROR(SUMIFS('MGZ BBVA'!$M$190:$M$302,'MGZ BBVA'!$H$190:$H$302,"ENTRADA",'MGZ BBVA'!$J$190:$J$302,$B114),0)</f>
        <v>0</v>
      </c>
      <c r="E114" s="62">
        <f>IFERROR(SUMIFS('MGZ DOLARES'!$M$2:$M$2,'MGZ DOLARES'!$F$2:$F$2,"ENTRADA",'MGZ DOLARES'!$J$2:$J$2,$B114),0)</f>
        <v>0</v>
      </c>
      <c r="F114" s="62">
        <f>IFERROR(SUMIFS('MGZ BAJIO'!$M$7:$M$8,'MGZ BAJIO'!$H$7:$H$8,"ENTRADA",'MGZ BAJIO'!$J$7:$J$8,$B114),0)</f>
        <v>0</v>
      </c>
      <c r="G114" s="62">
        <f>IFERROR(SUMIFS('VICTOR BANAMEX'!$M$107:$M$161,'VICTOR BANAMEX'!$H$107:$H$161,"ENTRADA",'VICTOR BANAMEX'!$J$107:$J$161,$B114),0)</f>
        <v>0</v>
      </c>
      <c r="H114" s="62">
        <f>IFERROR(SUMIFS('VICTOR BANORTE'!$M$29:$M$38,'VICTOR BANORTE'!$H$29:$H$38,"ENTRADA",'VICTOR BANORTE'!$J$29:$J$38,$B114),0)</f>
        <v>0</v>
      </c>
      <c r="I114" s="62">
        <f>IFERROR(SUMIFS(RODRIGO!$M$2:$M$2,RODRIGO!$H$2:$H$2,"ENTRADA",RODRIGO!$J$2:$J$2,$B114),0)</f>
        <v>0</v>
      </c>
      <c r="J114" s="62">
        <f>IFERROR(SUMIFS(MOY!$M$22:$M$25,MOY!$F$22:$F$25,"ENTRADA",MOY!$J$22:$J$25,$B114),0)</f>
        <v>0</v>
      </c>
      <c r="K114" s="62">
        <f>IFERROR(SUMIFS('NORMA RUTH'!$M$17:$M$22,'NORMA RUTH'!$H$17:$H$22,"ENTRADA",'NORMA RUTH'!$J$17:$J$22,$B114),0)</f>
        <v>0</v>
      </c>
      <c r="L114" s="62">
        <f>IFERROR(SUMIFS(VALERIA!$M$14:$M$18,VALERIA!$F$14:$F$18,"ENTRADA",VALERIA!$J$14:$J$18,$B114),0)</f>
        <v>0</v>
      </c>
      <c r="M114" s="62">
        <f>IFERROR(SUMIFS('MANUEL BANAMEX'!$M$30:$M$38,'MANUEL BANAMEX'!$H$30:$H$38,"ENTRADA",'MANUEL BANAMEX'!$J$30:$J$38,$B114),0)</f>
        <v>0</v>
      </c>
      <c r="N114" s="62">
        <f>IFERROR(SUMIFS(ROBERTO!$M$2:$M$2,ROBERTO!$H$2:$H$2,"ENTRADA",ROBERTO!$J$2:$J$2,$B114),0)</f>
        <v>0</v>
      </c>
      <c r="O114" s="62">
        <f>IFERROR(SUMIFS(JUAN!$M$20:$M$30,JUAN!$H$20:$H$30,"ENTRADA",JUAN!$J$20:$J$30,$B114),0)</f>
        <v>0</v>
      </c>
      <c r="P114" s="62">
        <f>IFERROR(SUMIFS('NORMA SANCHEZ'!$M$19:$M$29,'NORMA SANCHEZ'!$H$19:$H$29,"ENTRADA",'NORMA SANCHEZ'!$J$19:$J$29,$B114),0)</f>
        <v>0</v>
      </c>
      <c r="Q114" s="62">
        <f>IFERROR(SUMIFS('JOSE CARLOS'!$M$24:$M$33,'JOSE CARLOS'!$H$24:$H$33,"ENTRADA",'JOSE CARLOS'!$J$24:$J$33,$B114),0)</f>
        <v>0</v>
      </c>
      <c r="R114" s="62">
        <f>IFERROR(SUMIFS('LUIS ENRIQUE '!$M$30:$M$37,'LUIS ENRIQUE '!$H$30:$H$37,"ENTRADA",'LUIS ENRIQUE '!$J$30:$J$37,$B114),0)</f>
        <v>0</v>
      </c>
      <c r="S114" s="62">
        <f>IFERROR(SUMIFS(CESARIA!$M$19:$M$30,CESARIA!$H$19:$H$30,"ENTRADA",CESARIA!$J$19:$J$30,$B114),0)</f>
        <v>0</v>
      </c>
      <c r="T114" s="62">
        <f>IFERROR(SUMIFS(ALAN!$M$26:$M$27,ALAN!$H$26:$H$27,"ENTRADA",ALAN!$J$26:$J$27,$B114),0)</f>
        <v>0</v>
      </c>
      <c r="U114" s="62">
        <f>IFERROR(SUMIFS(ELVIA!$M$13:$M$32,ELVIA!$H$13:$H$32,"ENTRADA",ELVIA!$J$13:$J$32,$B114),0)</f>
        <v>0</v>
      </c>
      <c r="V114" s="146">
        <f>IFERROR(SUMIFS(CAJA!$M$1166:$M$1992,CAJA!$H$1166:$H$1992,"ENTRADA",CAJA!$J$1166:$J$1992,$B114),0)</f>
        <v>0</v>
      </c>
      <c r="W114" s="62">
        <f>IFERROR(SUMIFS('CAJA TIGRES'!$M$303:$M$563,'CAJA TIGRES'!$H$303:$H$563,"ENTRADA",'CAJA TIGRES'!$J$303:$J$563,$B114),0)</f>
        <v>0</v>
      </c>
      <c r="X114" s="62">
        <f>IFERROR(SUMIFS(RESERVA!$M$3:$M$10,RESERVA!$H$3:$H$10,"ENTRADA",RESERVA!$J$3:$J$10,$B114),0)</f>
        <v>0</v>
      </c>
      <c r="Y114" s="96">
        <f t="shared" si="20"/>
        <v>0</v>
      </c>
      <c r="Z114" s="96">
        <f>Y114+'FEB25'!Z114</f>
        <v>1625000</v>
      </c>
    </row>
    <row r="115" spans="1:26" x14ac:dyDescent="0.3">
      <c r="B115" s="63" t="s">
        <v>184</v>
      </c>
      <c r="C115" s="62">
        <f>IFERROR(SUMIFS('MGZ121'!$M$313:'MGZ121'!$M$417,'MGZ121'!$H$313:$H$417,"ENTRADA",'MGZ121'!$J$313:$J$417,$B115),0)</f>
        <v>399149.9</v>
      </c>
      <c r="D115" s="62">
        <f>IFERROR(SUMIFS('MGZ BBVA'!$M$190:$M$302,'MGZ BBVA'!$H$190:$H$302,"ENTRADA",'MGZ BBVA'!$J$190:$J$302,$B115),0)</f>
        <v>0</v>
      </c>
      <c r="E115" s="62">
        <f>IFERROR(SUMIFS('MGZ DOLARES'!$M$2:$M$2,'MGZ DOLARES'!$F$2:$F$2,"ENTRADA",'MGZ DOLARES'!$J$2:$J$2,$B115),0)</f>
        <v>0</v>
      </c>
      <c r="F115" s="62">
        <f>IFERROR(SUMIFS('MGZ BAJIO'!$M$7:$M$8,'MGZ BAJIO'!$H$7:$H$8,"ENTRADA",'MGZ BAJIO'!$J$7:$J$8,$B115),0)</f>
        <v>0</v>
      </c>
      <c r="G115" s="62">
        <f>IFERROR(SUMIFS('VICTOR BANAMEX'!$M$107:$M$161,'VICTOR BANAMEX'!$H$107:$H$161,"ENTRADA",'VICTOR BANAMEX'!$J$107:$J$161,$B115),0)</f>
        <v>0</v>
      </c>
      <c r="H115" s="62">
        <f>IFERROR(SUMIFS('VICTOR BANORTE'!$M$29:$M$38,'VICTOR BANORTE'!$H$29:$H$38,"ENTRADA",'VICTOR BANORTE'!$J$29:$J$38,$B115),0)</f>
        <v>0</v>
      </c>
      <c r="I115" s="62">
        <f>IFERROR(SUMIFS(RODRIGO!$M$2:$M$2,RODRIGO!$H$2:$H$2,"ENTRADA",RODRIGO!$J$2:$J$2,$B115),0)</f>
        <v>0</v>
      </c>
      <c r="J115" s="62">
        <f>IFERROR(SUMIFS(MOY!$M$22:$M$25,MOY!$F$22:$F$25,"ENTRADA",MOY!$J$22:$J$25,$B115),0)</f>
        <v>0</v>
      </c>
      <c r="K115" s="62">
        <f>IFERROR(SUMIFS('NORMA RUTH'!$M$17:$M$22,'NORMA RUTH'!$H$17:$H$22,"ENTRADA",'NORMA RUTH'!$J$17:$J$22,$B115),0)</f>
        <v>0</v>
      </c>
      <c r="L115" s="62">
        <f>IFERROR(SUMIFS(VALERIA!$M$14:$M$18,VALERIA!$F$14:$F$18,"ENTRADA",VALERIA!$J$14:$J$18,$B115),0)</f>
        <v>0</v>
      </c>
      <c r="M115" s="62">
        <f>IFERROR(SUMIFS('MANUEL BANAMEX'!$M$30:$M$38,'MANUEL BANAMEX'!$H$30:$H$38,"ENTRADA",'MANUEL BANAMEX'!$J$30:$J$38,$B115),0)</f>
        <v>0</v>
      </c>
      <c r="N115" s="62">
        <f>IFERROR(SUMIFS(ROBERTO!$M$2:$M$2,ROBERTO!$H$2:$H$2,"ENTRADA",ROBERTO!$J$2:$J$2,$B115),0)</f>
        <v>0</v>
      </c>
      <c r="O115" s="62">
        <f>IFERROR(SUMIFS(JUAN!$M$20:$M$30,JUAN!$H$20:$H$30,"ENTRADA",JUAN!$J$20:$J$30,$B115),0)</f>
        <v>0</v>
      </c>
      <c r="P115" s="62">
        <f>IFERROR(SUMIFS('NORMA SANCHEZ'!$M$19:$M$29,'NORMA SANCHEZ'!$H$19:$H$29,"ENTRADA",'NORMA SANCHEZ'!$J$19:$J$29,$B115),0)</f>
        <v>0</v>
      </c>
      <c r="Q115" s="62">
        <f>IFERROR(SUMIFS('JOSE CARLOS'!$M$24:$M$33,'JOSE CARLOS'!$H$24:$H$33,"ENTRADA",'JOSE CARLOS'!$J$24:$J$33,$B115),0)</f>
        <v>0</v>
      </c>
      <c r="R115" s="62">
        <f>IFERROR(SUMIFS('LUIS ENRIQUE '!$M$30:$M$37,'LUIS ENRIQUE '!$H$30:$H$37,"ENTRADA",'LUIS ENRIQUE '!$J$30:$J$37,$B115),0)</f>
        <v>0</v>
      </c>
      <c r="S115" s="62">
        <f>IFERROR(SUMIFS(CESARIA!$M$19:$M$30,CESARIA!$H$19:$H$30,"ENTRADA",CESARIA!$J$19:$J$30,$B115),0)</f>
        <v>0</v>
      </c>
      <c r="T115" s="62">
        <f>IFERROR(SUMIFS(ALAN!$M$26:$M$27,ALAN!$H$26:$H$27,"ENTRADA",ALAN!$J$26:$J$27,$B115),0)</f>
        <v>0</v>
      </c>
      <c r="U115" s="62">
        <f>IFERROR(SUMIFS(ELVIA!$M$13:$M$32,ELVIA!$H$13:$H$32,"ENTRADA",ELVIA!$J$13:$J$32,$B115),0)</f>
        <v>0</v>
      </c>
      <c r="V115" s="146">
        <f>IFERROR(SUMIFS(CAJA!$M$1166:$M$1992,CAJA!$H$1166:$H$1992,"ENTRADA",CAJA!$J$1166:$J$1992,$B115),0)</f>
        <v>1284000</v>
      </c>
      <c r="W115" s="62">
        <f>IFERROR(SUMIFS('CAJA TIGRES'!$M$303:$M$563,'CAJA TIGRES'!$H$303:$H$563,"ENTRADA",'CAJA TIGRES'!$J$303:$J$563,$B115),0)</f>
        <v>0</v>
      </c>
      <c r="X115" s="62">
        <f>IFERROR(SUMIFS(RESERVA!$M$3:$M$10,RESERVA!$H$3:$H$10,"ENTRADA",RESERVA!$J$3:$J$10,$B115),0)</f>
        <v>0</v>
      </c>
      <c r="Y115" s="96">
        <f t="shared" si="20"/>
        <v>1683149.9</v>
      </c>
      <c r="Z115" s="96">
        <f>Y115+'FEB25'!Z115</f>
        <v>2583149.9</v>
      </c>
    </row>
    <row r="116" spans="1:26" x14ac:dyDescent="0.3">
      <c r="A116">
        <v>12.2</v>
      </c>
      <c r="B116" s="63" t="s">
        <v>33</v>
      </c>
      <c r="C116" s="62">
        <f>IFERROR(SUMIFS('MGZ121'!$M$313:'MGZ121'!$M$417,'MGZ121'!$H$313:$H$417,"ENTRADA",'MGZ121'!$J$313:$J$417,$B116),0)</f>
        <v>12600</v>
      </c>
      <c r="D116" s="62">
        <f>IFERROR(SUMIFS('MGZ BBVA'!$M$190:$M$302,'MGZ BBVA'!$H$190:$H$302,"ENTRADA",'MGZ BBVA'!$J$190:$J$302,$B116),0)</f>
        <v>20000</v>
      </c>
      <c r="E116" s="62">
        <f>IFERROR(SUMIFS('MGZ DOLARES'!$M$2:$M$2,'MGZ DOLARES'!$F$2:$F$2,"ENTRADA",'MGZ DOLARES'!$J$2:$J$2,$B116),0)</f>
        <v>0</v>
      </c>
      <c r="F116" s="62">
        <f>IFERROR(SUMIFS('MGZ BAJIO'!$M$7:$M$8,'MGZ BAJIO'!$H$7:$H$8,"ENTRADA",'MGZ BAJIO'!$J$7:$J$8,$B116),0)</f>
        <v>0</v>
      </c>
      <c r="G116" s="62">
        <f>IFERROR(SUMIFS('VICTOR BANAMEX'!$M$107:$M$161,'VICTOR BANAMEX'!$H$107:$H$161,"ENTRADA",'VICTOR BANAMEX'!$J$107:$J$161,$B116),0)</f>
        <v>0</v>
      </c>
      <c r="H116" s="62">
        <f>IFERROR(SUMIFS('VICTOR BANORTE'!$M$29:$M$38,'VICTOR BANORTE'!$H$29:$H$38,"ENTRADA",'VICTOR BANORTE'!$J$29:$J$38,$B116),0)</f>
        <v>0</v>
      </c>
      <c r="I116" s="62">
        <f>IFERROR(SUMIFS(RODRIGO!$M$2:$M$2,RODRIGO!$H$2:$H$2,"ENTRADA",RODRIGO!$J$2:$J$2,$B116),0)</f>
        <v>0</v>
      </c>
      <c r="J116" s="62">
        <f>IFERROR(SUMIFS(MOY!$M$22:$M$25,MOY!$F$22:$F$25,"ENTRADA",MOY!$J$22:$J$25,$B116),0)</f>
        <v>0</v>
      </c>
      <c r="K116" s="62">
        <f>IFERROR(SUMIFS('NORMA RUTH'!$M$17:$M$22,'NORMA RUTH'!$H$17:$H$22,"ENTRADA",'NORMA RUTH'!$J$17:$J$22,$B116),0)</f>
        <v>0</v>
      </c>
      <c r="L116" s="62">
        <f>IFERROR(SUMIFS(VALERIA!$M$14:$M$18,VALERIA!$F$14:$F$18,"ENTRADA",VALERIA!$J$14:$J$18,$B116),0)</f>
        <v>0</v>
      </c>
      <c r="M116" s="62">
        <f>IFERROR(SUMIFS('MANUEL BANAMEX'!$M$30:$M$38,'MANUEL BANAMEX'!$H$30:$H$38,"ENTRADA",'MANUEL BANAMEX'!$J$30:$J$38,$B116),0)</f>
        <v>0</v>
      </c>
      <c r="N116" s="62">
        <f>IFERROR(SUMIFS(ROBERTO!$M$2:$M$2,ROBERTO!$H$2:$H$2,"ENTRADA",ROBERTO!$J$2:$J$2,$B116),0)</f>
        <v>0</v>
      </c>
      <c r="O116" s="62">
        <f>IFERROR(SUMIFS(JUAN!$M$20:$M$30,JUAN!$H$20:$H$30,"ENTRADA",JUAN!$J$20:$J$30,$B116),0)</f>
        <v>0</v>
      </c>
      <c r="P116" s="62">
        <f>IFERROR(SUMIFS('NORMA SANCHEZ'!$M$19:$M$29,'NORMA SANCHEZ'!$H$19:$H$29,"ENTRADA",'NORMA SANCHEZ'!$J$19:$J$29,$B116),0)</f>
        <v>0</v>
      </c>
      <c r="Q116" s="62">
        <f>IFERROR(SUMIFS('JOSE CARLOS'!$M$24:$M$33,'JOSE CARLOS'!$H$24:$H$33,"ENTRADA",'JOSE CARLOS'!$J$24:$J$33,$B116),0)</f>
        <v>0</v>
      </c>
      <c r="R116" s="62">
        <f>IFERROR(SUMIFS('LUIS ENRIQUE '!$M$30:$M$37,'LUIS ENRIQUE '!$H$30:$H$37,"ENTRADA",'LUIS ENRIQUE '!$J$30:$J$37,$B116),0)</f>
        <v>0</v>
      </c>
      <c r="S116" s="62">
        <f>IFERROR(SUMIFS(CESARIA!$M$19:$M$30,CESARIA!$H$19:$H$30,"ENTRADA",CESARIA!$J$19:$J$30,$B116),0)</f>
        <v>0</v>
      </c>
      <c r="T116" s="62">
        <f>IFERROR(SUMIFS(ALAN!$M$26:$M$27,ALAN!$H$26:$H$27,"ENTRADA",ALAN!$J$26:$J$27,$B116),0)</f>
        <v>0</v>
      </c>
      <c r="U116" s="62">
        <f>IFERROR(SUMIFS(ELVIA!$M$13:$M$32,ELVIA!$H$13:$H$32,"ENTRADA",ELVIA!$J$13:$J$32,$B116),0)</f>
        <v>0</v>
      </c>
      <c r="V116" s="146">
        <f>IFERROR(SUMIFS(CAJA!$M$1166:$M$1992,CAJA!$H$1166:$H$1992,"ENTRADA",CAJA!$J$1166:$J$1992,$B116),0)</f>
        <v>0</v>
      </c>
      <c r="W116" s="62">
        <f>IFERROR(SUMIFS('CAJA TIGRES'!$M$303:$M$563,'CAJA TIGRES'!$H$303:$H$563,"ENTRADA",'CAJA TIGRES'!$J$303:$J$563,$B116),0)</f>
        <v>1350500</v>
      </c>
      <c r="X116" s="62">
        <f>IFERROR(SUMIFS(RESERVA!$M$3:$M$10,RESERVA!$H$3:$H$10,"ENTRADA",RESERVA!$J$3:$J$10,$B116),0)</f>
        <v>0</v>
      </c>
      <c r="Y116" s="96">
        <f t="shared" si="20"/>
        <v>1383100</v>
      </c>
      <c r="Z116" s="96">
        <f>Y116+'FEB25'!Z116</f>
        <v>3641600</v>
      </c>
    </row>
    <row r="117" spans="1:26" x14ac:dyDescent="0.3">
      <c r="B117" s="63" t="s">
        <v>200</v>
      </c>
      <c r="C117" s="62">
        <f>IFERROR(SUMIFS('MGZ121'!$M$313:'MGZ121'!$M$417,'MGZ121'!$H$313:$H$417,"ENTRADA",'MGZ121'!$J$313:$J$417,$B117),0)</f>
        <v>0</v>
      </c>
      <c r="D117" s="62">
        <f>IFERROR(SUMIFS('MGZ BBVA'!$M$190:$M$302,'MGZ BBVA'!$H$190:$H$302,"ENTRADA",'MGZ BBVA'!$J$190:$J$302,$B117),0)</f>
        <v>0</v>
      </c>
      <c r="E117" s="62">
        <f>IFERROR(SUMIFS('MGZ DOLARES'!$M$2:$M$2,'MGZ DOLARES'!$F$2:$F$2,"ENTRADA",'MGZ DOLARES'!$J$2:$J$2,$B117),0)</f>
        <v>0</v>
      </c>
      <c r="F117" s="62">
        <f>IFERROR(SUMIFS('MGZ BAJIO'!$M$7:$M$8,'MGZ BAJIO'!$H$7:$H$8,"ENTRADA",'MGZ BAJIO'!$J$7:$J$8,$B117),0)</f>
        <v>0</v>
      </c>
      <c r="G117" s="62">
        <f>IFERROR(SUMIFS('VICTOR BANAMEX'!$M$107:$M$161,'VICTOR BANAMEX'!$H$107:$H$161,"ENTRADA",'VICTOR BANAMEX'!$J$107:$J$161,$B117),0)</f>
        <v>0</v>
      </c>
      <c r="H117" s="62">
        <f>IFERROR(SUMIFS('VICTOR BANORTE'!$M$29:$M$38,'VICTOR BANORTE'!$H$29:$H$38,"ENTRADA",'VICTOR BANORTE'!$J$29:$J$38,$B117),0)</f>
        <v>0</v>
      </c>
      <c r="I117" s="62">
        <f>IFERROR(SUMIFS(RODRIGO!$M$2:$M$2,RODRIGO!$H$2:$H$2,"ENTRADA",RODRIGO!$J$2:$J$2,$B117),0)</f>
        <v>0</v>
      </c>
      <c r="J117" s="62">
        <f>IFERROR(SUMIFS(MOY!$M$22:$M$25,MOY!$F$22:$F$25,"ENTRADA",MOY!$J$22:$J$25,$B117),0)</f>
        <v>0</v>
      </c>
      <c r="K117" s="62">
        <f>IFERROR(SUMIFS('NORMA RUTH'!$M$17:$M$22,'NORMA RUTH'!$H$17:$H$22,"ENTRADA",'NORMA RUTH'!$J$17:$J$22,$B117),0)</f>
        <v>0</v>
      </c>
      <c r="L117" s="62">
        <f>IFERROR(SUMIFS(VALERIA!$M$14:$M$18,VALERIA!$F$14:$F$18,"ENTRADA",VALERIA!$J$14:$J$18,$B117),0)</f>
        <v>0</v>
      </c>
      <c r="M117" s="62">
        <f>IFERROR(SUMIFS('MANUEL BANAMEX'!$M$30:$M$38,'MANUEL BANAMEX'!$H$30:$H$38,"ENTRADA",'MANUEL BANAMEX'!$J$30:$J$38,$B117),0)</f>
        <v>0</v>
      </c>
      <c r="N117" s="62">
        <f>IFERROR(SUMIFS(ROBERTO!$M$2:$M$2,ROBERTO!$H$2:$H$2,"ENTRADA",ROBERTO!$J$2:$J$2,$B117),0)</f>
        <v>0</v>
      </c>
      <c r="O117" s="62">
        <f>IFERROR(SUMIFS(JUAN!$M$20:$M$30,JUAN!$H$20:$H$30,"ENTRADA",JUAN!$J$20:$J$30,$B117),0)</f>
        <v>0</v>
      </c>
      <c r="P117" s="62">
        <f>IFERROR(SUMIFS('NORMA SANCHEZ'!$M$19:$M$29,'NORMA SANCHEZ'!$H$19:$H$29,"ENTRADA",'NORMA SANCHEZ'!$J$19:$J$29,$B117),0)</f>
        <v>0</v>
      </c>
      <c r="Q117" s="62">
        <f>IFERROR(SUMIFS('JOSE CARLOS'!$M$24:$M$33,'JOSE CARLOS'!$H$24:$H$33,"ENTRADA",'JOSE CARLOS'!$J$24:$J$33,$B117),0)</f>
        <v>0</v>
      </c>
      <c r="R117" s="62">
        <f>IFERROR(SUMIFS('LUIS ENRIQUE '!$M$30:$M$37,'LUIS ENRIQUE '!$H$30:$H$37,"ENTRADA",'LUIS ENRIQUE '!$J$30:$J$37,$B117),0)</f>
        <v>0</v>
      </c>
      <c r="S117" s="62">
        <f>IFERROR(SUMIFS(CESARIA!$M$19:$M$30,CESARIA!$H$19:$H$30,"ENTRADA",CESARIA!$J$19:$J$30,$B117),0)</f>
        <v>0</v>
      </c>
      <c r="T117" s="62">
        <f>IFERROR(SUMIFS(ALAN!$M$26:$M$27,ALAN!$H$26:$H$27,"ENTRADA",ALAN!$J$26:$J$27,$B117),0)</f>
        <v>0</v>
      </c>
      <c r="U117" s="62">
        <f>IFERROR(SUMIFS(ELVIA!$M$13:$M$32,ELVIA!$H$13:$H$32,"ENTRADA",ELVIA!$J$13:$J$32,$B117),0)</f>
        <v>0</v>
      </c>
      <c r="V117" s="146">
        <f>IFERROR(SUMIFS(CAJA!$M$1166:$M$1992,CAJA!$H$1166:$H$1992,"ENTRADA",CAJA!$J$1166:$J$1992,$B117),0)</f>
        <v>36765</v>
      </c>
      <c r="W117" s="62">
        <f>IFERROR(SUMIFS('CAJA TIGRES'!$M$303:$M$563,'CAJA TIGRES'!$H$303:$H$563,"ENTRADA",'CAJA TIGRES'!$J$303:$J$563,$B117),0)</f>
        <v>0</v>
      </c>
      <c r="X117" s="62">
        <f>IFERROR(SUMIFS(RESERVA!$M$3:$M$10,RESERVA!$H$3:$H$10,"ENTRADA",RESERVA!$J$3:$J$10,$B117),0)</f>
        <v>0</v>
      </c>
      <c r="Y117" s="96">
        <f t="shared" si="20"/>
        <v>36765</v>
      </c>
      <c r="Z117" s="96">
        <f>Y117+'FEB25'!Z117</f>
        <v>121765</v>
      </c>
    </row>
    <row r="118" spans="1:26" x14ac:dyDescent="0.3">
      <c r="B118" s="63" t="s">
        <v>213</v>
      </c>
      <c r="C118" s="62">
        <f>IFERROR(SUMIFS('MGZ121'!$M$313:'MGZ121'!$M$417,'MGZ121'!$H$313:$H$417,"ENTRADA",'MGZ121'!$J$313:$J$417,$B118),0)</f>
        <v>0</v>
      </c>
      <c r="D118" s="62">
        <f>IFERROR(SUMIFS('MGZ BBVA'!$M$190:$M$302,'MGZ BBVA'!$H$190:$H$302,"ENTRADA",'MGZ BBVA'!$J$190:$J$302,$B118),0)</f>
        <v>0</v>
      </c>
      <c r="E118" s="62">
        <f>IFERROR(SUMIFS('MGZ DOLARES'!$M$2:$M$2,'MGZ DOLARES'!$F$2:$F$2,"ENTRADA",'MGZ DOLARES'!$J$2:$J$2,$B118),0)</f>
        <v>0</v>
      </c>
      <c r="F118" s="62">
        <f>IFERROR(SUMIFS('MGZ BAJIO'!$M$7:$M$8,'MGZ BAJIO'!$H$7:$H$8,"ENTRADA",'MGZ BAJIO'!$J$7:$J$8,$B118),0)</f>
        <v>0</v>
      </c>
      <c r="G118" s="62">
        <f>IFERROR(SUMIFS('VICTOR BANAMEX'!$M$107:$M$161,'VICTOR BANAMEX'!$H$107:$H$161,"ENTRADA",'VICTOR BANAMEX'!$J$107:$J$161,$B118),0)</f>
        <v>0</v>
      </c>
      <c r="H118" s="62">
        <f>IFERROR(SUMIFS('VICTOR BANORTE'!$M$29:$M$38,'VICTOR BANORTE'!$H$29:$H$38,"ENTRADA",'VICTOR BANORTE'!$J$29:$J$38,$B118),0)</f>
        <v>0</v>
      </c>
      <c r="I118" s="62">
        <f>IFERROR(SUMIFS(RODRIGO!$M$2:$M$2,RODRIGO!$H$2:$H$2,"ENTRADA",RODRIGO!$J$2:$J$2,$B118),0)</f>
        <v>0</v>
      </c>
      <c r="J118" s="62">
        <f>IFERROR(SUMIFS(MOY!$M$22:$M$25,MOY!$F$22:$F$25,"ENTRADA",MOY!$J$22:$J$25,$B118),0)</f>
        <v>0</v>
      </c>
      <c r="K118" s="62">
        <f>IFERROR(SUMIFS('NORMA RUTH'!$M$17:$M$22,'NORMA RUTH'!$H$17:$H$22,"ENTRADA",'NORMA RUTH'!$J$17:$J$22,$B118),0)</f>
        <v>0</v>
      </c>
      <c r="L118" s="62">
        <f>IFERROR(SUMIFS(VALERIA!$M$14:$M$18,VALERIA!$F$14:$F$18,"ENTRADA",VALERIA!$J$14:$J$18,$B118),0)</f>
        <v>0</v>
      </c>
      <c r="M118" s="62">
        <f>IFERROR(SUMIFS('MANUEL BANAMEX'!$M$30:$M$38,'MANUEL BANAMEX'!$H$30:$H$38,"ENTRADA",'MANUEL BANAMEX'!$J$30:$J$38,$B118),0)</f>
        <v>0</v>
      </c>
      <c r="N118" s="62">
        <f>IFERROR(SUMIFS(ROBERTO!$M$2:$M$2,ROBERTO!$H$2:$H$2,"ENTRADA",ROBERTO!$J$2:$J$2,$B118),0)</f>
        <v>0</v>
      </c>
      <c r="O118" s="62">
        <f>IFERROR(SUMIFS(JUAN!$M$20:$M$30,JUAN!$H$20:$H$30,"ENTRADA",JUAN!$J$20:$J$30,$B118),0)</f>
        <v>0</v>
      </c>
      <c r="P118" s="62">
        <f>IFERROR(SUMIFS('NORMA SANCHEZ'!$M$19:$M$29,'NORMA SANCHEZ'!$H$19:$H$29,"ENTRADA",'NORMA SANCHEZ'!$J$19:$J$29,$B118),0)</f>
        <v>0</v>
      </c>
      <c r="Q118" s="62">
        <f>IFERROR(SUMIFS('JOSE CARLOS'!$M$24:$M$33,'JOSE CARLOS'!$H$24:$H$33,"ENTRADA",'JOSE CARLOS'!$J$24:$J$33,$B118),0)</f>
        <v>0</v>
      </c>
      <c r="R118" s="62">
        <f>IFERROR(SUMIFS('LUIS ENRIQUE '!$M$30:$M$37,'LUIS ENRIQUE '!$H$30:$H$37,"ENTRADA",'LUIS ENRIQUE '!$J$30:$J$37,$B118),0)</f>
        <v>0</v>
      </c>
      <c r="S118" s="62">
        <f>IFERROR(SUMIFS(CESARIA!$M$19:$M$30,CESARIA!$H$19:$H$30,"ENTRADA",CESARIA!$J$19:$J$30,$B118),0)</f>
        <v>0</v>
      </c>
      <c r="T118" s="62">
        <f>IFERROR(SUMIFS(ALAN!$M$26:$M$27,ALAN!$H$26:$H$27,"ENTRADA",ALAN!$J$26:$J$27,$B118),0)</f>
        <v>0</v>
      </c>
      <c r="U118" s="62">
        <f>IFERROR(SUMIFS(ELVIA!$M$13:$M$32,ELVIA!$H$13:$H$32,"ENTRADA",ELVIA!$J$13:$J$32,$B118),0)</f>
        <v>0</v>
      </c>
      <c r="V118" s="146">
        <f>IFERROR(SUMIFS(CAJA!$M$1166:$M$1992,CAJA!$H$1166:$H$1992,"ENTRADA",CAJA!$J$1166:$J$1992,$B118),0)</f>
        <v>0</v>
      </c>
      <c r="W118" s="62">
        <f>IFERROR(SUMIFS('CAJA TIGRES'!$M$303:$M$563,'CAJA TIGRES'!$H$303:$H$563,"ENTRADA",'CAJA TIGRES'!$J$303:$J$563,$B118),0)</f>
        <v>0</v>
      </c>
      <c r="X118" s="62">
        <f>IFERROR(SUMIFS(RESERVA!$M$3:$M$10,RESERVA!$H$3:$H$10,"ENTRADA",RESERVA!$J$3:$J$10,$B118),0)</f>
        <v>0</v>
      </c>
      <c r="Y118" s="96">
        <f t="shared" si="20"/>
        <v>0</v>
      </c>
      <c r="Z118" s="96">
        <f>Y118+'FEB25'!Z118</f>
        <v>0</v>
      </c>
    </row>
    <row r="119" spans="1:26" x14ac:dyDescent="0.3">
      <c r="B119" s="13" t="s">
        <v>110</v>
      </c>
      <c r="C119" s="64">
        <f>SUM(C95:C118)</f>
        <v>459299.9</v>
      </c>
      <c r="D119" s="64">
        <f t="shared" ref="D119:Y119" si="21">SUM(D95:D118)</f>
        <v>829670.14</v>
      </c>
      <c r="E119" s="64">
        <f t="shared" si="21"/>
        <v>0</v>
      </c>
      <c r="F119" s="64">
        <f t="shared" si="21"/>
        <v>0</v>
      </c>
      <c r="G119" s="64">
        <f t="shared" si="21"/>
        <v>500000</v>
      </c>
      <c r="H119" s="64">
        <f t="shared" si="21"/>
        <v>66500</v>
      </c>
      <c r="I119" s="64">
        <f>SUM(I95:I118)</f>
        <v>0</v>
      </c>
      <c r="J119" s="64">
        <f t="shared" ref="J119" si="22">SUM(J95:J118)</f>
        <v>10500</v>
      </c>
      <c r="K119" s="64">
        <f t="shared" si="21"/>
        <v>15485.43</v>
      </c>
      <c r="L119" s="64">
        <f t="shared" si="21"/>
        <v>10500</v>
      </c>
      <c r="M119" s="64">
        <f t="shared" si="21"/>
        <v>0</v>
      </c>
      <c r="N119" s="64">
        <f>SUM(N95:N118)</f>
        <v>0</v>
      </c>
      <c r="O119" s="64">
        <f t="shared" si="21"/>
        <v>654317.5</v>
      </c>
      <c r="P119" s="64">
        <f t="shared" si="21"/>
        <v>601585</v>
      </c>
      <c r="Q119" s="64">
        <f t="shared" si="21"/>
        <v>551222.5</v>
      </c>
      <c r="R119" s="64">
        <f t="shared" si="21"/>
        <v>9035.6299999999992</v>
      </c>
      <c r="S119" s="64">
        <f t="shared" si="21"/>
        <v>747062.5</v>
      </c>
      <c r="T119" s="64">
        <f t="shared" si="21"/>
        <v>0</v>
      </c>
      <c r="U119" s="64">
        <f t="shared" si="21"/>
        <v>1200800</v>
      </c>
      <c r="V119" s="64">
        <f>SUM(V95:V118)</f>
        <v>4463688.07</v>
      </c>
      <c r="W119" s="64">
        <f t="shared" si="21"/>
        <v>1350500</v>
      </c>
      <c r="X119" s="64">
        <f t="shared" si="21"/>
        <v>0</v>
      </c>
      <c r="Y119" s="64">
        <f t="shared" si="21"/>
        <v>11470166.67</v>
      </c>
      <c r="Z119" s="64">
        <f t="shared" ref="Z119" si="23">SUM(Z95:Z118)</f>
        <v>37197311.299999997</v>
      </c>
    </row>
    <row r="120" spans="1:26" x14ac:dyDescent="0.3">
      <c r="B120" s="91" t="s">
        <v>3</v>
      </c>
      <c r="C120" s="62"/>
      <c r="D120" s="32"/>
      <c r="E120" s="32"/>
      <c r="F120" s="32"/>
      <c r="G120" s="32"/>
      <c r="H120" s="12"/>
      <c r="I120" s="12"/>
      <c r="J120" s="12"/>
      <c r="K120" s="12"/>
      <c r="L120" s="12"/>
      <c r="M120" s="12"/>
      <c r="N120" s="12"/>
      <c r="O120" s="12"/>
      <c r="P120" s="12"/>
      <c r="Q120" s="12"/>
      <c r="R120" s="12"/>
      <c r="S120" s="12"/>
      <c r="T120" s="12"/>
      <c r="U120" s="12"/>
      <c r="V120" s="12"/>
      <c r="W120" s="12"/>
      <c r="X120" s="12"/>
      <c r="Y120" s="97"/>
      <c r="Z120" s="96"/>
    </row>
    <row r="121" spans="1:26" x14ac:dyDescent="0.3">
      <c r="A121">
        <v>12</v>
      </c>
      <c r="B121" s="139" t="s">
        <v>81</v>
      </c>
      <c r="C121" s="137"/>
      <c r="D121" s="138"/>
      <c r="E121" s="138"/>
      <c r="F121" s="138"/>
      <c r="G121" s="138"/>
      <c r="H121" s="138"/>
      <c r="I121" s="129"/>
      <c r="J121" s="129"/>
      <c r="K121" s="138"/>
      <c r="L121" s="138"/>
      <c r="M121" s="138"/>
      <c r="N121" s="138"/>
      <c r="O121" s="138"/>
      <c r="P121" s="138"/>
      <c r="Q121" s="138"/>
      <c r="R121" s="138"/>
      <c r="S121" s="138"/>
      <c r="T121" s="138"/>
      <c r="U121" s="138"/>
      <c r="V121" s="138"/>
      <c r="W121" s="138"/>
      <c r="X121" s="138"/>
      <c r="Y121" s="138"/>
      <c r="Z121" s="129"/>
    </row>
    <row r="122" spans="1:26" x14ac:dyDescent="0.3">
      <c r="B122" s="63" t="s">
        <v>167</v>
      </c>
      <c r="C122" s="62">
        <f>IFERROR(SUMIFS('MGZ121'!$N$313:'MGZ121'!$N$417,'MGZ121'!$H$313:$H$417,"SALIDA",'MGZ121'!$J$313:$J$417,B122),0)</f>
        <v>0</v>
      </c>
      <c r="D122" s="62">
        <f>IFERROR(SUMIFS('MGZ BBVA'!$N$190:$N$302,'MGZ BBVA'!$H$190:$H$302,"SALIDA",'MGZ BBVA'!$J$190:$J$302,$B122),0)</f>
        <v>42800</v>
      </c>
      <c r="E122" s="62">
        <f>IFERROR(SUMIFS('MGZ DOLARES'!$N$2:$N$2,'MGZ DOLARES'!$F$2:$F$2,"SALIDA",'MGZ DOLARES'!$J$2:$J$2,$B122),0)</f>
        <v>0</v>
      </c>
      <c r="F122" s="62">
        <f>IFERROR(SUMIFS('MGZ BAJIO'!$N$7:$N$8,'MGZ BAJIO'!$H$7:$H$8,"SALIDA",'MGZ BAJIO'!$J$7:$J$8,$B122),0)</f>
        <v>0</v>
      </c>
      <c r="G122" s="62">
        <f>IFERROR(SUMIFS('VICTOR BANAMEX'!$N$107:$N$161,'VICTOR BANAMEX'!$H$107:$H$161,"SALIDA",'VICTOR BANAMEX'!$J$107:$J$161,$B122),0)</f>
        <v>6650</v>
      </c>
      <c r="H122" s="62">
        <f>IFERROR(SUMIFS('VICTOR BANORTE'!$N$29:$N$38,'VICTOR BANORTE'!$H$29:$H$38,"SALIDA",'VICTOR BANORTE'!$J$29:$J$38,$B122),0)</f>
        <v>0</v>
      </c>
      <c r="I122" s="62">
        <f>IFERROR(SUMIFS(RODRIGO!$N$2:$N$2,RODRIGO!$H$2:$H$2,"SALIDA",RODRIGO!$J$2:$J$2,$B122),0)</f>
        <v>0</v>
      </c>
      <c r="J122" s="62">
        <f>IFERROR(SUMIFS(MOY!$N$22:$N$25,MOY!$F$22:$F$25,"SALIDA",MOY!$J$22:$J$25,$B122),0)</f>
        <v>0</v>
      </c>
      <c r="K122" s="62">
        <f>IFERROR(SUMIFS('NORMA RUTH'!$N$17:$N$22,'NORMA RUTH'!$H$17:$H$22,"SALIDA",'NORMA RUTH'!$J$17:$J$22,$B122),0)</f>
        <v>0</v>
      </c>
      <c r="L122" s="62">
        <f>IFERROR(SUMIFS(VALERIA!$N$14:$N$18,VALERIA!$F$14:$F$18,"SALIDA",VALERIA!$J$14:$J$18,$B122),0)</f>
        <v>0</v>
      </c>
      <c r="M122" s="62">
        <f>IFERROR(SUMIFS('MANUEL BANAMEX'!$N$30:$N$38,'MANUEL BANAMEX'!$H$30:$H$38,"SALIDA",'MANUEL BANAMEX'!$J$30:$J$38,$B122),0)</f>
        <v>0</v>
      </c>
      <c r="N122" s="62">
        <f>IFERROR(SUMIFS(ROBERTO!$N$2:$N$2,ROBERTO!$H$2:$H$2,"SALIDA",ROBERTO!$J$2:$J$2,$B122),0)</f>
        <v>0</v>
      </c>
      <c r="O122" s="62">
        <f>IFERROR(SUMIFS(JUAN!$N$20:$N$30,JUAN!$H$20:$H$30,"SALIDA",JUAN!$J$20:$J$30,$B122),0)</f>
        <v>1400</v>
      </c>
      <c r="P122" s="62">
        <f>IFERROR(SUMIFS('NORMA SANCHEZ'!$N$19:$N$29,'NORMA SANCHEZ'!$H$19:$H$29,"SALIDA",'NORMA SANCHEZ'!$J$19:$J$29,$B122),0)</f>
        <v>1700</v>
      </c>
      <c r="Q122" s="62">
        <f>IFERROR(SUMIFS('JOSE CARLOS'!$N$24:$N$33,'JOSE CARLOS'!$H$24:$H$33,"SALIDA",'JOSE CARLOS'!$J$24:$J$33,$B122),0)</f>
        <v>0</v>
      </c>
      <c r="R122" s="62">
        <f>IFERROR(SUMIFS('LUIS ENRIQUE '!$N$30:$N$37,'LUIS ENRIQUE '!$H$30:$H$37,"SALIDA",'LUIS ENRIQUE '!$J$30:$J$37,$B122),0)</f>
        <v>0</v>
      </c>
      <c r="S122" s="62">
        <f>IFERROR(SUMIFS(CESARIA!$N$19:$N$30,CESARIA!$H$19:$H$30,"SALIDA",CESARIA!$J$19:$J$30,$B122),0)</f>
        <v>0</v>
      </c>
      <c r="T122" s="62">
        <f>IFERROR(SUMIFS(ALAN!$N$26:$N$27,ALAN!$H$26:$H$27,"SALIDA",ALAN!$J$26:$J$27,$B122),0)</f>
        <v>0</v>
      </c>
      <c r="U122" s="62">
        <f>IFERROR(SUMIFS(ELVIA!$N$13:$N$32,ELVIA!$H$13:$H$32,"SALIDA",ELVIA!$J$13:$J$32,$B122),0)</f>
        <v>0</v>
      </c>
      <c r="V122" s="62">
        <f>IFERROR(SUMIFS(CAJA!$N$1166:$N$1992,CAJA!$H$1166:$H$1992,"SALIDA",CAJA!$J$1166:$J$1992,$B122),0)</f>
        <v>32600</v>
      </c>
      <c r="W122" s="62">
        <f>IFERROR(SUMIFS('CAJA TIGRES'!$N$303:$N$563,'CAJA TIGRES'!$H$303:$H$563,"SALIDA",'CAJA TIGRES'!$J$303:$J$563,$B122),0)</f>
        <v>0</v>
      </c>
      <c r="X122" s="62">
        <f>IFERROR(SUMIFS(RESERVA!$N$3:$N$10,RESERVA!$H$3:$H$10,"SALIDA",RESERVA!$J$3:$J$10,$B122),0)</f>
        <v>0</v>
      </c>
      <c r="Y122" s="96">
        <f t="shared" ref="Y122:Y145" si="24">SUM(C122:X122)</f>
        <v>85150</v>
      </c>
      <c r="Z122" s="96">
        <f>Y122+'FEB25'!Z122</f>
        <v>564650</v>
      </c>
    </row>
    <row r="123" spans="1:26" x14ac:dyDescent="0.3">
      <c r="B123" s="63" t="s">
        <v>168</v>
      </c>
      <c r="C123" s="62">
        <f>IFERROR(SUMIFS('MGZ121'!$N$313:'MGZ121'!$N$417,'MGZ121'!$H$313:$H$417,"SALIDA",'MGZ121'!$J$313:$J$417,B123),0)</f>
        <v>800670.14</v>
      </c>
      <c r="D123" s="62">
        <f>IFERROR(SUMIFS('MGZ BBVA'!$N$190:$N$302,'MGZ BBVA'!$H$190:$H$302,"SALIDA",'MGZ BBVA'!$J$190:$J$302,$B123),0)</f>
        <v>0</v>
      </c>
      <c r="E123" s="62">
        <f>IFERROR(SUMIFS('MGZ DOLARES'!$N$2:$N$2,'MGZ DOLARES'!$F$2:$F$2,"SALIDA",'MGZ DOLARES'!$J$2:$J$2,$B123),0)</f>
        <v>0</v>
      </c>
      <c r="F123" s="62">
        <f>IFERROR(SUMIFS('MGZ BAJIO'!$N$7:$N$8,'MGZ BAJIO'!$H$7:$H$8,"SALIDA",'MGZ BAJIO'!$J$7:$J$8,$B123),0)</f>
        <v>0</v>
      </c>
      <c r="G123" s="62">
        <f>IFERROR(SUMIFS('VICTOR BANAMEX'!$N$107:$N$161,'VICTOR BANAMEX'!$H$107:$H$161,"SALIDA",'VICTOR BANAMEX'!$J$107:$J$161,$B123),0)</f>
        <v>4000</v>
      </c>
      <c r="H123" s="62">
        <f>IFERROR(SUMIFS('VICTOR BANORTE'!$N$29:$N$38,'VICTOR BANORTE'!$H$29:$H$38,"SALIDA",'VICTOR BANORTE'!$J$29:$J$38,$B123),0)</f>
        <v>0</v>
      </c>
      <c r="I123" s="62">
        <f>IFERROR(SUMIFS(RODRIGO!$N$2:$N$2,RODRIGO!$H$2:$H$2,"SALIDA",RODRIGO!$J$2:$J$2,$B123),0)</f>
        <v>0</v>
      </c>
      <c r="J123" s="62">
        <f>IFERROR(SUMIFS(MOY!$N$22:$N$25,MOY!$F$22:$F$25,"SALIDA",MOY!$J$22:$J$25,$B123),0)</f>
        <v>0</v>
      </c>
      <c r="K123" s="62">
        <f>IFERROR(SUMIFS('NORMA RUTH'!$N$17:$N$22,'NORMA RUTH'!$H$17:$H$22,"SALIDA",'NORMA RUTH'!$J$17:$J$22,$B123),0)</f>
        <v>0</v>
      </c>
      <c r="L123" s="62">
        <f>IFERROR(SUMIFS(VALERIA!$N$14:$N$18,VALERIA!$F$14:$F$18,"SALIDA",VALERIA!$J$14:$J$18,$B123),0)</f>
        <v>0</v>
      </c>
      <c r="M123" s="62">
        <f>IFERROR(SUMIFS('MANUEL BANAMEX'!$N$30:$N$38,'MANUEL BANAMEX'!$H$30:$H$38,"SALIDA",'MANUEL BANAMEX'!$J$30:$J$38,$B123),0)</f>
        <v>0</v>
      </c>
      <c r="N123" s="62">
        <f>IFERROR(SUMIFS(ROBERTO!$N$2:$N$2,ROBERTO!$H$2:$H$2,"SALIDA",ROBERTO!$J$2:$J$2,$B123),0)</f>
        <v>0</v>
      </c>
      <c r="O123" s="62">
        <f>IFERROR(SUMIFS(JUAN!$N$20:$N$30,JUAN!$H$20:$H$30,"SALIDA",JUAN!$J$20:$J$30,$B123),0)</f>
        <v>0</v>
      </c>
      <c r="P123" s="62">
        <f>IFERROR(SUMIFS('NORMA SANCHEZ'!$N$19:$N$29,'NORMA SANCHEZ'!$H$19:$H$29,"SALIDA",'NORMA SANCHEZ'!$J$19:$J$29,$B123),0)</f>
        <v>0</v>
      </c>
      <c r="Q123" s="62">
        <f>IFERROR(SUMIFS('JOSE CARLOS'!$N$24:$N$33,'JOSE CARLOS'!$H$24:$H$33,"SALIDA",'JOSE CARLOS'!$J$24:$J$33,$B123),0)</f>
        <v>0</v>
      </c>
      <c r="R123" s="62">
        <f>IFERROR(SUMIFS('LUIS ENRIQUE '!$N$30:$N$37,'LUIS ENRIQUE '!$H$30:$H$37,"SALIDA",'LUIS ENRIQUE '!$J$30:$J$37,$B123),0)</f>
        <v>0</v>
      </c>
      <c r="S123" s="62">
        <f>IFERROR(SUMIFS(CESARIA!$N$19:$N$30,CESARIA!$H$19:$H$30,"SALIDA",CESARIA!$J$19:$J$30,$B123),0)</f>
        <v>0</v>
      </c>
      <c r="T123" s="62">
        <f>IFERROR(SUMIFS(ALAN!$N$26:$N$27,ALAN!$H$26:$H$27,"SALIDA",ALAN!$J$26:$J$27,$B123),0)</f>
        <v>0</v>
      </c>
      <c r="U123" s="62">
        <f>IFERROR(SUMIFS(ELVIA!$N$13:$N$32,ELVIA!$H$13:$H$32,"SALIDA",ELVIA!$J$13:$J$32,$B123),0)</f>
        <v>0</v>
      </c>
      <c r="V123" s="62">
        <f>IFERROR(SUMIFS(CAJA!$N$1166:$N$1992,CAJA!$H$1166:$H$1992,"SALIDA",CAJA!$J$1166:$J$1992,$B123),0)</f>
        <v>0</v>
      </c>
      <c r="W123" s="62">
        <f>IFERROR(SUMIFS('CAJA TIGRES'!$N$303:$N$563,'CAJA TIGRES'!$H$303:$H$563,"SALIDA",'CAJA TIGRES'!$J$303:$J$563,$B123),0)</f>
        <v>0</v>
      </c>
      <c r="X123" s="62">
        <f>IFERROR(SUMIFS(RESERVA!$N$3:$N$10,RESERVA!$H$3:$H$10,"SALIDA",RESERVA!$J$3:$J$10,$B123),0)</f>
        <v>0</v>
      </c>
      <c r="Y123" s="96">
        <f t="shared" si="24"/>
        <v>804670.14</v>
      </c>
      <c r="Z123" s="96">
        <f>Y123+'FEB25'!Z123</f>
        <v>3214398.25</v>
      </c>
    </row>
    <row r="124" spans="1:26" x14ac:dyDescent="0.3">
      <c r="B124" s="63" t="s">
        <v>169</v>
      </c>
      <c r="C124" s="62">
        <f>IFERROR(SUMIFS('MGZ121'!$N$313:'MGZ121'!$N$417,'MGZ121'!$H$313:$H$417,"SALIDA",'MGZ121'!$J$313:$J$417,B124),0)</f>
        <v>0</v>
      </c>
      <c r="D124" s="62">
        <f>IFERROR(SUMIFS('MGZ BBVA'!$N$190:$N$302,'MGZ BBVA'!$H$190:$H$302,"SALIDA",'MGZ BBVA'!$J$190:$J$302,$B124),0)</f>
        <v>0</v>
      </c>
      <c r="E124" s="62">
        <f>IFERROR(SUMIFS('MGZ DOLARES'!$N$2:$N$2,'MGZ DOLARES'!$F$2:$F$2,"SALIDA",'MGZ DOLARES'!$J$2:$J$2,$B124),0)</f>
        <v>0</v>
      </c>
      <c r="F124" s="62">
        <f>IFERROR(SUMIFS('MGZ BAJIO'!$N$7:$N$8,'MGZ BAJIO'!$H$7:$H$8,"SALIDA",'MGZ BAJIO'!$J$7:$J$8,$B124),0)</f>
        <v>0</v>
      </c>
      <c r="G124" s="62">
        <f>IFERROR(SUMIFS('VICTOR BANAMEX'!$N$107:$N$161,'VICTOR BANAMEX'!$H$107:$H$161,"SALIDA",'VICTOR BANAMEX'!$J$107:$J$161,$B124),0)</f>
        <v>0</v>
      </c>
      <c r="H124" s="62">
        <f>IFERROR(SUMIFS('VICTOR BANORTE'!$N$29:$N$38,'VICTOR BANORTE'!$H$29:$H$38,"SALIDA",'VICTOR BANORTE'!$J$29:$J$38,$B124),0)</f>
        <v>0</v>
      </c>
      <c r="I124" s="62">
        <f>IFERROR(SUMIFS(RODRIGO!$N$2:$N$2,RODRIGO!$H$2:$H$2,"SALIDA",RODRIGO!$J$2:$J$2,$B124),0)</f>
        <v>0</v>
      </c>
      <c r="J124" s="62">
        <f>IFERROR(SUMIFS(MOY!$N$22:$N$25,MOY!$F$22:$F$25,"SALIDA",MOY!$J$22:$J$25,$B124),0)</f>
        <v>0</v>
      </c>
      <c r="K124" s="62">
        <f>IFERROR(SUMIFS('NORMA RUTH'!$N$17:$N$22,'NORMA RUTH'!$H$17:$H$22,"SALIDA",'NORMA RUTH'!$J$17:$J$22,$B124),0)</f>
        <v>0</v>
      </c>
      <c r="L124" s="62">
        <f>IFERROR(SUMIFS(VALERIA!$N$14:$N$18,VALERIA!$F$14:$F$18,"SALIDA",VALERIA!$J$14:$J$18,$B124),0)</f>
        <v>0</v>
      </c>
      <c r="M124" s="62">
        <f>IFERROR(SUMIFS('MANUEL BANAMEX'!$N$30:$N$38,'MANUEL BANAMEX'!$H$30:$H$38,"SALIDA",'MANUEL BANAMEX'!$J$30:$J$38,$B124),0)</f>
        <v>0</v>
      </c>
      <c r="N124" s="62">
        <f>IFERROR(SUMIFS(ROBERTO!$N$2:$N$2,ROBERTO!$H$2:$H$2,"SALIDA",ROBERTO!$J$2:$J$2,$B124),0)</f>
        <v>0</v>
      </c>
      <c r="O124" s="62">
        <f>IFERROR(SUMIFS(JUAN!$N$20:$N$30,JUAN!$H$20:$H$30,"SALIDA",JUAN!$J$20:$J$30,$B124),0)</f>
        <v>0</v>
      </c>
      <c r="P124" s="62">
        <f>IFERROR(SUMIFS('NORMA SANCHEZ'!$N$19:$N$29,'NORMA SANCHEZ'!$H$19:$H$29,"SALIDA",'NORMA SANCHEZ'!$J$19:$J$29,$B124),0)</f>
        <v>0</v>
      </c>
      <c r="Q124" s="62">
        <f>IFERROR(SUMIFS('JOSE CARLOS'!$N$24:$N$33,'JOSE CARLOS'!$H$24:$H$33,"SALIDA",'JOSE CARLOS'!$J$24:$J$33,$B124),0)</f>
        <v>0</v>
      </c>
      <c r="R124" s="62">
        <f>IFERROR(SUMIFS('LUIS ENRIQUE '!$N$30:$N$37,'LUIS ENRIQUE '!$H$30:$H$37,"SALIDA",'LUIS ENRIQUE '!$J$30:$J$37,$B124),0)</f>
        <v>0</v>
      </c>
      <c r="S124" s="62">
        <f>IFERROR(SUMIFS(CESARIA!$N$19:$N$30,CESARIA!$H$19:$H$30,"SALIDA",CESARIA!$J$19:$J$30,$B124),0)</f>
        <v>0</v>
      </c>
      <c r="T124" s="62">
        <f>IFERROR(SUMIFS(ALAN!$N$26:$N$27,ALAN!$H$26:$H$27,"SALIDA",ALAN!$J$26:$J$27,$B124),0)</f>
        <v>0</v>
      </c>
      <c r="U124" s="62">
        <f>IFERROR(SUMIFS(ELVIA!$N$13:$N$32,ELVIA!$H$13:$H$32,"SALIDA",ELVIA!$J$13:$J$32,$B124),0)</f>
        <v>0</v>
      </c>
      <c r="V124" s="62">
        <f>IFERROR(SUMIFS(CAJA!$N$1166:$N$1992,CAJA!$H$1166:$H$1992,"SALIDA",CAJA!$J$1166:$J$1992,$B124),0)</f>
        <v>0</v>
      </c>
      <c r="W124" s="62">
        <f>IFERROR(SUMIFS('CAJA TIGRES'!$N$303:$N$563,'CAJA TIGRES'!$H$303:$H$563,"SALIDA",'CAJA TIGRES'!$J$303:$J$563,$B124),0)</f>
        <v>0</v>
      </c>
      <c r="X124" s="62">
        <f>IFERROR(SUMIFS(RESERVA!$N$3:$N$10,RESERVA!$H$3:$H$10,"SALIDA",RESERVA!$J$3:$J$10,$B124),0)</f>
        <v>0</v>
      </c>
      <c r="Y124" s="96">
        <f t="shared" si="24"/>
        <v>0</v>
      </c>
      <c r="Z124" s="96">
        <f>Y124+'FEB25'!Z124</f>
        <v>0</v>
      </c>
    </row>
    <row r="125" spans="1:26" x14ac:dyDescent="0.3">
      <c r="B125" s="63" t="s">
        <v>170</v>
      </c>
      <c r="C125" s="62">
        <f>IFERROR(SUMIFS('MGZ121'!$N$313:'MGZ121'!$N$417,'MGZ121'!$H$313:$H$417,"SALIDA",'MGZ121'!$J$313:$J$417,B125),0)</f>
        <v>0</v>
      </c>
      <c r="D125" s="62">
        <f>IFERROR(SUMIFS('MGZ BBVA'!$N$190:$N$302,'MGZ BBVA'!$H$190:$H$302,"SALIDA",'MGZ BBVA'!$J$190:$J$302,$B125),0)</f>
        <v>0</v>
      </c>
      <c r="E125" s="62">
        <f>IFERROR(SUMIFS('MGZ DOLARES'!$N$2:$N$2,'MGZ DOLARES'!$F$2:$F$2,"SALIDA",'MGZ DOLARES'!$J$2:$J$2,$B125),0)</f>
        <v>0</v>
      </c>
      <c r="F125" s="62">
        <f>IFERROR(SUMIFS('MGZ BAJIO'!$N$7:$N$8,'MGZ BAJIO'!$H$7:$H$8,"SALIDA",'MGZ BAJIO'!$J$7:$J$8,$B125),0)</f>
        <v>0</v>
      </c>
      <c r="G125" s="62">
        <f>IFERROR(SUMIFS('VICTOR BANAMEX'!$N$107:$N$161,'VICTOR BANAMEX'!$H$107:$H$161,"SALIDA",'VICTOR BANAMEX'!$J$107:$J$161,$B125),0)</f>
        <v>0</v>
      </c>
      <c r="H125" s="62">
        <f>IFERROR(SUMIFS('VICTOR BANORTE'!$N$29:$N$38,'VICTOR BANORTE'!$H$29:$H$38,"SALIDA",'VICTOR BANORTE'!$J$29:$J$38,$B125),0)</f>
        <v>0</v>
      </c>
      <c r="I125" s="62">
        <f>IFERROR(SUMIFS(RODRIGO!$N$2:$N$2,RODRIGO!$H$2:$H$2,"SALIDA",RODRIGO!$J$2:$J$2,$B125),0)</f>
        <v>0</v>
      </c>
      <c r="J125" s="62">
        <f>IFERROR(SUMIFS(MOY!$N$22:$N$25,MOY!$F$22:$F$25,"SALIDA",MOY!$J$22:$J$25,$B125),0)</f>
        <v>0</v>
      </c>
      <c r="K125" s="62">
        <f>IFERROR(SUMIFS('NORMA RUTH'!$N$17:$N$22,'NORMA RUTH'!$H$17:$H$22,"SALIDA",'NORMA RUTH'!$J$17:$J$22,$B125),0)</f>
        <v>0</v>
      </c>
      <c r="L125" s="62">
        <f>IFERROR(SUMIFS(VALERIA!$N$14:$N$18,VALERIA!$F$14:$F$18,"SALIDA",VALERIA!$J$14:$J$18,$B125),0)</f>
        <v>0</v>
      </c>
      <c r="M125" s="62">
        <f>IFERROR(SUMIFS('MANUEL BANAMEX'!$N$30:$N$38,'MANUEL BANAMEX'!$H$30:$H$38,"SALIDA",'MANUEL BANAMEX'!$J$30:$J$38,$B125),0)</f>
        <v>0</v>
      </c>
      <c r="N125" s="62">
        <f>IFERROR(SUMIFS(ROBERTO!$N$2:$N$2,ROBERTO!$H$2:$H$2,"SALIDA",ROBERTO!$J$2:$J$2,$B125),0)</f>
        <v>0</v>
      </c>
      <c r="O125" s="62">
        <f>IFERROR(SUMIFS(JUAN!$N$20:$N$30,JUAN!$H$20:$H$30,"SALIDA",JUAN!$J$20:$J$30,$B125),0)</f>
        <v>0</v>
      </c>
      <c r="P125" s="62">
        <f>IFERROR(SUMIFS('NORMA SANCHEZ'!$N$19:$N$29,'NORMA SANCHEZ'!$H$19:$H$29,"SALIDA",'NORMA SANCHEZ'!$J$19:$J$29,$B125),0)</f>
        <v>0</v>
      </c>
      <c r="Q125" s="62">
        <f>IFERROR(SUMIFS('JOSE CARLOS'!$N$24:$N$33,'JOSE CARLOS'!$H$24:$H$33,"SALIDA",'JOSE CARLOS'!$J$24:$J$33,$B125),0)</f>
        <v>0</v>
      </c>
      <c r="R125" s="62">
        <f>IFERROR(SUMIFS('LUIS ENRIQUE '!$N$30:$N$37,'LUIS ENRIQUE '!$H$30:$H$37,"SALIDA",'LUIS ENRIQUE '!$J$30:$J$37,$B125),0)</f>
        <v>0</v>
      </c>
      <c r="S125" s="62">
        <f>IFERROR(SUMIFS(CESARIA!$N$19:$N$30,CESARIA!$H$19:$H$30,"SALIDA",CESARIA!$J$19:$J$30,$B125),0)</f>
        <v>0</v>
      </c>
      <c r="T125" s="62">
        <f>IFERROR(SUMIFS(ALAN!$N$26:$N$27,ALAN!$H$26:$H$27,"SALIDA",ALAN!$J$26:$J$27,$B125),0)</f>
        <v>0</v>
      </c>
      <c r="U125" s="62">
        <f>IFERROR(SUMIFS(ELVIA!$N$13:$N$32,ELVIA!$H$13:$H$32,"SALIDA",ELVIA!$J$13:$J$32,$B125),0)</f>
        <v>0</v>
      </c>
      <c r="V125" s="62">
        <f>IFERROR(SUMIFS(CAJA!$N$1166:$N$1992,CAJA!$H$1166:$H$1992,"SALIDA",CAJA!$J$1166:$J$1992,$B125),0)</f>
        <v>0</v>
      </c>
      <c r="W125" s="62">
        <f>IFERROR(SUMIFS('CAJA TIGRES'!$N$303:$N$563,'CAJA TIGRES'!$H$303:$H$563,"SALIDA",'CAJA TIGRES'!$J$303:$J$563,$B125),0)</f>
        <v>0</v>
      </c>
      <c r="X125" s="62">
        <f>IFERROR(SUMIFS(RESERVA!$N$3:$N$10,RESERVA!$H$3:$H$10,"SALIDA",RESERVA!$J$3:$J$10,$B125),0)</f>
        <v>0</v>
      </c>
      <c r="Y125" s="96">
        <f t="shared" si="24"/>
        <v>0</v>
      </c>
      <c r="Z125" s="96">
        <f>Y125+'FEB25'!Z125</f>
        <v>0</v>
      </c>
    </row>
    <row r="126" spans="1:26" x14ac:dyDescent="0.3">
      <c r="B126" s="63" t="s">
        <v>171</v>
      </c>
      <c r="C126" s="62">
        <f>IFERROR(SUMIFS('MGZ121'!$N$313:'MGZ121'!$N$417,'MGZ121'!$H$313:$H$417,"SALIDA",'MGZ121'!$J$313:$J$417,B126),0)</f>
        <v>168500</v>
      </c>
      <c r="D126" s="62">
        <f>IFERROR(SUMIFS('MGZ BBVA'!$N$190:$N$302,'MGZ BBVA'!$H$190:$H$302,"SALIDA",'MGZ BBVA'!$J$190:$J$302,$B126),0)</f>
        <v>331500</v>
      </c>
      <c r="E126" s="62">
        <f>IFERROR(SUMIFS('MGZ DOLARES'!$N$2:$N$2,'MGZ DOLARES'!$F$2:$F$2,"SALIDA",'MGZ DOLARES'!$J$2:$J$2,$B126),0)</f>
        <v>0</v>
      </c>
      <c r="F126" s="62">
        <f>IFERROR(SUMIFS('MGZ BAJIO'!$N$7:$N$8,'MGZ BAJIO'!$H$7:$H$8,"SALIDA",'MGZ BAJIO'!$J$7:$J$8,$B126),0)</f>
        <v>0</v>
      </c>
      <c r="G126" s="62">
        <f>IFERROR(SUMIFS('VICTOR BANAMEX'!$N$107:$N$161,'VICTOR BANAMEX'!$H$107:$H$161,"SALIDA",'VICTOR BANAMEX'!$J$107:$J$161,$B126),0)</f>
        <v>0</v>
      </c>
      <c r="H126" s="62">
        <f>IFERROR(SUMIFS('VICTOR BANORTE'!$N$29:$N$38,'VICTOR BANORTE'!$H$29:$H$38,"SALIDA",'VICTOR BANORTE'!$J$29:$J$38,$B126),0)</f>
        <v>0</v>
      </c>
      <c r="I126" s="62">
        <f>IFERROR(SUMIFS(RODRIGO!$N$2:$N$2,RODRIGO!$H$2:$H$2,"SALIDA",RODRIGO!$J$2:$J$2,$B126),0)</f>
        <v>0</v>
      </c>
      <c r="J126" s="62">
        <f>IFERROR(SUMIFS(MOY!$N$22:$N$25,MOY!$F$22:$F$25,"SALIDA",MOY!$J$22:$J$25,$B126),0)</f>
        <v>0</v>
      </c>
      <c r="K126" s="62">
        <f>IFERROR(SUMIFS('NORMA RUTH'!$N$17:$N$22,'NORMA RUTH'!$H$17:$H$22,"SALIDA",'NORMA RUTH'!$J$17:$J$22,$B126),0)</f>
        <v>0</v>
      </c>
      <c r="L126" s="62">
        <f>IFERROR(SUMIFS(VALERIA!$N$14:$N$18,VALERIA!$F$14:$F$18,"SALIDA",VALERIA!$J$14:$J$18,$B126),0)</f>
        <v>0</v>
      </c>
      <c r="M126" s="62">
        <f>IFERROR(SUMIFS('MANUEL BANAMEX'!$N$30:$N$38,'MANUEL BANAMEX'!$H$30:$H$38,"SALIDA",'MANUEL BANAMEX'!$J$30:$J$38,$B126),0)</f>
        <v>0</v>
      </c>
      <c r="N126" s="62">
        <f>IFERROR(SUMIFS(ROBERTO!$N$2:$N$2,ROBERTO!$H$2:$H$2,"SALIDA",ROBERTO!$J$2:$J$2,$B126),0)</f>
        <v>0</v>
      </c>
      <c r="O126" s="62">
        <f>IFERROR(SUMIFS(JUAN!$N$20:$N$30,JUAN!$H$20:$H$30,"SALIDA",JUAN!$J$20:$J$30,$B126),0)</f>
        <v>0</v>
      </c>
      <c r="P126" s="62">
        <f>IFERROR(SUMIFS('NORMA SANCHEZ'!$N$19:$N$29,'NORMA SANCHEZ'!$H$19:$H$29,"SALIDA",'NORMA SANCHEZ'!$J$19:$J$29,$B126),0)</f>
        <v>0</v>
      </c>
      <c r="Q126" s="62">
        <f>IFERROR(SUMIFS('JOSE CARLOS'!$N$24:$N$33,'JOSE CARLOS'!$H$24:$H$33,"SALIDA",'JOSE CARLOS'!$J$24:$J$33,$B126),0)</f>
        <v>0</v>
      </c>
      <c r="R126" s="62">
        <f>IFERROR(SUMIFS('LUIS ENRIQUE '!$N$30:$N$37,'LUIS ENRIQUE '!$H$30:$H$37,"SALIDA",'LUIS ENRIQUE '!$J$30:$J$37,$B126),0)</f>
        <v>0</v>
      </c>
      <c r="S126" s="62">
        <f>IFERROR(SUMIFS(CESARIA!$N$19:$N$30,CESARIA!$H$19:$H$30,"SALIDA",CESARIA!$J$19:$J$30,$B126),0)</f>
        <v>0</v>
      </c>
      <c r="T126" s="62">
        <f>IFERROR(SUMIFS(ALAN!$N$26:$N$27,ALAN!$H$26:$H$27,"SALIDA",ALAN!$J$26:$J$27,$B126),0)</f>
        <v>0</v>
      </c>
      <c r="U126" s="62">
        <f>IFERROR(SUMIFS(ELVIA!$N$13:$N$32,ELVIA!$H$13:$H$32,"SALIDA",ELVIA!$J$13:$J$32,$B126),0)</f>
        <v>0</v>
      </c>
      <c r="V126" s="62">
        <f>IFERROR(SUMIFS(CAJA!$N$1166:$N$1992,CAJA!$H$1166:$H$1992,"SALIDA",CAJA!$J$1166:$J$1992,$B126),0)</f>
        <v>30000</v>
      </c>
      <c r="W126" s="62">
        <f>IFERROR(SUMIFS('CAJA TIGRES'!$N$303:$N$563,'CAJA TIGRES'!$H$303:$H$563,"SALIDA",'CAJA TIGRES'!$J$303:$J$563,$B126),0)</f>
        <v>0</v>
      </c>
      <c r="X126" s="62">
        <f>IFERROR(SUMIFS(RESERVA!$N$3:$N$10,RESERVA!$H$3:$H$10,"SALIDA",RESERVA!$J$3:$J$10,$B126),0)</f>
        <v>0</v>
      </c>
      <c r="Y126" s="96">
        <f t="shared" si="24"/>
        <v>530000</v>
      </c>
      <c r="Z126" s="96">
        <f>Y126+'FEB25'!Z126</f>
        <v>5698861.9199999999</v>
      </c>
    </row>
    <row r="127" spans="1:26" x14ac:dyDescent="0.3">
      <c r="B127" s="63" t="s">
        <v>172</v>
      </c>
      <c r="C127" s="62">
        <f>IFERROR(SUMIFS('MGZ121'!$N$313:'MGZ121'!$N$417,'MGZ121'!$H$313:$H$417,"SALIDA",'MGZ121'!$J$313:$J$417,B127),0)</f>
        <v>0</v>
      </c>
      <c r="D127" s="62">
        <f>IFERROR(SUMIFS('MGZ BBVA'!$N$190:$N$302,'MGZ BBVA'!$H$190:$H$302,"SALIDA",'MGZ BBVA'!$J$190:$J$302,$B127),0)</f>
        <v>0</v>
      </c>
      <c r="E127" s="62">
        <f>IFERROR(SUMIFS('MGZ DOLARES'!$N$2:$N$2,'MGZ DOLARES'!$F$2:$F$2,"SALIDA",'MGZ DOLARES'!$J$2:$J$2,$B127),0)</f>
        <v>0</v>
      </c>
      <c r="F127" s="62">
        <f>IFERROR(SUMIFS('MGZ BAJIO'!$N$7:$N$8,'MGZ BAJIO'!$H$7:$H$8,"SALIDA",'MGZ BAJIO'!$J$7:$J$8,$B127),0)</f>
        <v>0</v>
      </c>
      <c r="G127" s="62">
        <f>IFERROR(SUMIFS('VICTOR BANAMEX'!$N$107:$N$161,'VICTOR BANAMEX'!$H$107:$H$161,"SALIDA",'VICTOR BANAMEX'!$J$107:$J$161,$B127),0)</f>
        <v>66500</v>
      </c>
      <c r="H127" s="62">
        <f>IFERROR(SUMIFS('VICTOR BANORTE'!$N$29:$N$38,'VICTOR BANORTE'!$H$29:$H$38,"SALIDA",'VICTOR BANORTE'!$J$29:$J$38,$B127),0)</f>
        <v>0</v>
      </c>
      <c r="I127" s="62">
        <f>IFERROR(SUMIFS(RODRIGO!$N$2:$N$2,RODRIGO!$H$2:$H$2,"SALIDA",RODRIGO!$J$2:$J$2,$B127),0)</f>
        <v>0</v>
      </c>
      <c r="J127" s="62">
        <f>IFERROR(SUMIFS(MOY!$N$22:$N$25,MOY!$F$22:$F$25,"SALIDA",MOY!$J$22:$J$25,$B127),0)</f>
        <v>0</v>
      </c>
      <c r="K127" s="62">
        <f>IFERROR(SUMIFS('NORMA RUTH'!$N$17:$N$22,'NORMA RUTH'!$H$17:$H$22,"SALIDA",'NORMA RUTH'!$J$17:$J$22,$B127),0)</f>
        <v>0</v>
      </c>
      <c r="L127" s="62">
        <f>IFERROR(SUMIFS(VALERIA!$N$14:$N$18,VALERIA!$F$14:$F$18,"SALIDA",VALERIA!$J$14:$J$18,$B127),0)</f>
        <v>0</v>
      </c>
      <c r="M127" s="62">
        <f>IFERROR(SUMIFS('MANUEL BANAMEX'!$N$30:$N$38,'MANUEL BANAMEX'!$H$30:$H$38,"SALIDA",'MANUEL BANAMEX'!$J$30:$J$38,$B127),0)</f>
        <v>0</v>
      </c>
      <c r="N127" s="62">
        <f>IFERROR(SUMIFS(ROBERTO!$N$2:$N$2,ROBERTO!$H$2:$H$2,"SALIDA",ROBERTO!$J$2:$J$2,$B127),0)</f>
        <v>0</v>
      </c>
      <c r="O127" s="62">
        <f>IFERROR(SUMIFS(JUAN!$N$20:$N$30,JUAN!$H$20:$H$30,"SALIDA",JUAN!$J$20:$J$30,$B127),0)</f>
        <v>0</v>
      </c>
      <c r="P127" s="62">
        <f>IFERROR(SUMIFS('NORMA SANCHEZ'!$N$19:$N$29,'NORMA SANCHEZ'!$H$19:$H$29,"SALIDA",'NORMA SANCHEZ'!$J$19:$J$29,$B127),0)</f>
        <v>0</v>
      </c>
      <c r="Q127" s="62">
        <f>IFERROR(SUMIFS('JOSE CARLOS'!$N$24:$N$33,'JOSE CARLOS'!$H$24:$H$33,"SALIDA",'JOSE CARLOS'!$J$24:$J$33,$B127),0)</f>
        <v>0</v>
      </c>
      <c r="R127" s="62">
        <f>IFERROR(SUMIFS('LUIS ENRIQUE '!$N$30:$N$37,'LUIS ENRIQUE '!$H$30:$H$37,"SALIDA",'LUIS ENRIQUE '!$J$30:$J$37,$B127),0)</f>
        <v>0</v>
      </c>
      <c r="S127" s="62">
        <f>IFERROR(SUMIFS(CESARIA!$N$19:$N$30,CESARIA!$H$19:$H$30,"SALIDA",CESARIA!$J$19:$J$30,$B127),0)</f>
        <v>0</v>
      </c>
      <c r="T127" s="62">
        <f>IFERROR(SUMIFS(ALAN!$N$26:$N$27,ALAN!$H$26:$H$27,"SALIDA",ALAN!$J$26:$J$27,$B127),0)</f>
        <v>0</v>
      </c>
      <c r="U127" s="62">
        <f>IFERROR(SUMIFS(ELVIA!$N$13:$N$32,ELVIA!$H$13:$H$32,"SALIDA",ELVIA!$J$13:$J$32,$B127),0)</f>
        <v>0</v>
      </c>
      <c r="V127" s="62">
        <f>IFERROR(SUMIFS(CAJA!$N$1166:$N$1992,CAJA!$H$1166:$H$1992,"SALIDA",CAJA!$J$1166:$J$1992,$B127),0)</f>
        <v>0</v>
      </c>
      <c r="W127" s="62">
        <f>IFERROR(SUMIFS('CAJA TIGRES'!$N$303:$N$563,'CAJA TIGRES'!$H$303:$H$563,"SALIDA",'CAJA TIGRES'!$J$303:$J$563,$B127),0)</f>
        <v>0</v>
      </c>
      <c r="X127" s="62">
        <f>IFERROR(SUMIFS(RESERVA!$N$3:$N$10,RESERVA!$H$3:$H$10,"SALIDA",RESERVA!$J$3:$J$10,$B127),0)</f>
        <v>0</v>
      </c>
      <c r="Y127" s="96">
        <f t="shared" si="24"/>
        <v>66500</v>
      </c>
      <c r="Z127" s="96">
        <f>Y127+'FEB25'!Z127</f>
        <v>252760</v>
      </c>
    </row>
    <row r="128" spans="1:26" x14ac:dyDescent="0.3">
      <c r="B128" s="63" t="s">
        <v>195</v>
      </c>
      <c r="C128" s="62">
        <f>IFERROR(SUMIFS('MGZ121'!$N$313:'MGZ121'!$N$417,'MGZ121'!$H$313:$H$417,"SALIDA",'MGZ121'!$J$313:$J$417,B128),0)</f>
        <v>0</v>
      </c>
      <c r="D128" s="62">
        <f>IFERROR(SUMIFS('MGZ BBVA'!$N$190:$N$302,'MGZ BBVA'!$H$190:$H$302,"SALIDA",'MGZ BBVA'!$J$190:$J$302,$B128),0)</f>
        <v>0</v>
      </c>
      <c r="E128" s="62">
        <f>IFERROR(SUMIFS('MGZ DOLARES'!$N$2:$N$2,'MGZ DOLARES'!$F$2:$F$2,"SALIDA",'MGZ DOLARES'!$J$2:$J$2,$B128),0)</f>
        <v>0</v>
      </c>
      <c r="F128" s="62">
        <f>IFERROR(SUMIFS('MGZ BAJIO'!$N$7:$N$8,'MGZ BAJIO'!$H$7:$H$8,"SALIDA",'MGZ BAJIO'!$J$7:$J$8,$B128),0)</f>
        <v>0</v>
      </c>
      <c r="G128" s="62">
        <f>IFERROR(SUMIFS('VICTOR BANAMEX'!$N$107:$N$161,'VICTOR BANAMEX'!$H$107:$H$161,"SALIDA",'VICTOR BANAMEX'!$J$107:$J$161,$B128),0)</f>
        <v>0</v>
      </c>
      <c r="H128" s="62">
        <f>IFERROR(SUMIFS('VICTOR BANORTE'!$N$29:$N$38,'VICTOR BANORTE'!$H$29:$H$38,"SALIDA",'VICTOR BANORTE'!$J$29:$J$38,$B128),0)</f>
        <v>0</v>
      </c>
      <c r="I128" s="62">
        <f>IFERROR(SUMIFS(RODRIGO!$N$2:$N$2,RODRIGO!$H$2:$H$2,"SALIDA",RODRIGO!$J$2:$J$2,$B128),0)</f>
        <v>0</v>
      </c>
      <c r="J128" s="62">
        <f>IFERROR(SUMIFS(MOY!$N$22:$N$25,MOY!$F$22:$F$25,"SALIDA",MOY!$J$22:$J$25,$B128),0)</f>
        <v>0</v>
      </c>
      <c r="K128" s="62">
        <f>IFERROR(SUMIFS('NORMA RUTH'!$N$17:$N$22,'NORMA RUTH'!$H$17:$H$22,"SALIDA",'NORMA RUTH'!$J$17:$J$22,$B128),0)</f>
        <v>0</v>
      </c>
      <c r="L128" s="62">
        <f>IFERROR(SUMIFS(VALERIA!$N$14:$N$18,VALERIA!$F$14:$F$18,"SALIDA",VALERIA!$J$14:$J$18,$B128),0)</f>
        <v>0</v>
      </c>
      <c r="M128" s="62">
        <f>IFERROR(SUMIFS('MANUEL BANAMEX'!$N$30:$N$38,'MANUEL BANAMEX'!$H$30:$H$38,"SALIDA",'MANUEL BANAMEX'!$J$30:$J$38,$B128),0)</f>
        <v>0</v>
      </c>
      <c r="N128" s="62">
        <f>IFERROR(SUMIFS(ROBERTO!$N$2:$N$2,ROBERTO!$H$2:$H$2,"SALIDA",ROBERTO!$J$2:$J$2,$B128),0)</f>
        <v>0</v>
      </c>
      <c r="O128" s="62">
        <f>IFERROR(SUMIFS(JUAN!$N$20:$N$30,JUAN!$H$20:$H$30,"SALIDA",JUAN!$J$20:$J$30,$B128),0)</f>
        <v>0</v>
      </c>
      <c r="P128" s="62">
        <f>IFERROR(SUMIFS('NORMA SANCHEZ'!$N$19:$N$29,'NORMA SANCHEZ'!$H$19:$H$29,"SALIDA",'NORMA SANCHEZ'!$J$19:$J$29,$B128),0)</f>
        <v>0</v>
      </c>
      <c r="Q128" s="62">
        <f>IFERROR(SUMIFS('JOSE CARLOS'!$N$24:$N$33,'JOSE CARLOS'!$H$24:$H$33,"SALIDA",'JOSE CARLOS'!$J$24:$J$33,$B128),0)</f>
        <v>0</v>
      </c>
      <c r="R128" s="62">
        <f>IFERROR(SUMIFS('LUIS ENRIQUE '!$N$30:$N$37,'LUIS ENRIQUE '!$H$30:$H$37,"SALIDA",'LUIS ENRIQUE '!$J$30:$J$37,$B128),0)</f>
        <v>0</v>
      </c>
      <c r="S128" s="62">
        <f>IFERROR(SUMIFS(CESARIA!$N$19:$N$30,CESARIA!$H$19:$H$30,"SALIDA",CESARIA!$J$19:$J$30,$B128),0)</f>
        <v>0</v>
      </c>
      <c r="T128" s="62">
        <f>IFERROR(SUMIFS(ALAN!$N$26:$N$27,ALAN!$H$26:$H$27,"SALIDA",ALAN!$J$26:$J$27,$B128),0)</f>
        <v>0</v>
      </c>
      <c r="U128" s="62">
        <f>IFERROR(SUMIFS(ELVIA!$N$13:$N$32,ELVIA!$H$13:$H$32,"SALIDA",ELVIA!$J$13:$J$32,$B128),0)</f>
        <v>0</v>
      </c>
      <c r="V128" s="62">
        <f>IFERROR(SUMIFS(CAJA!$N$1166:$N$1992,CAJA!$H$1166:$H$1992,"SALIDA",CAJA!$J$1166:$J$1992,$B128),0)</f>
        <v>0</v>
      </c>
      <c r="W128" s="62">
        <f>IFERROR(SUMIFS('CAJA TIGRES'!$N$303:$N$563,'CAJA TIGRES'!$H$303:$H$563,"SALIDA",'CAJA TIGRES'!$J$303:$J$563,$B128),0)</f>
        <v>0</v>
      </c>
      <c r="X128" s="62">
        <f>IFERROR(SUMIFS(RESERVA!$N$3:$N$10,RESERVA!$H$3:$H$10,"SALIDA",RESERVA!$J$3:$J$10,$B128),0)</f>
        <v>0</v>
      </c>
      <c r="Y128" s="96">
        <f t="shared" si="24"/>
        <v>0</v>
      </c>
      <c r="Z128" s="96">
        <f>Y128+'FEB25'!Z128</f>
        <v>0</v>
      </c>
    </row>
    <row r="129" spans="1:26" x14ac:dyDescent="0.3">
      <c r="B129" s="63" t="s">
        <v>173</v>
      </c>
      <c r="C129" s="62">
        <f>IFERROR(SUMIFS('MGZ121'!$N$313:'MGZ121'!$N$417,'MGZ121'!$H$313:$H$417,"SALIDA",'MGZ121'!$J$313:$J$417,B129),0)</f>
        <v>0</v>
      </c>
      <c r="D129" s="62">
        <f>IFERROR(SUMIFS('MGZ BBVA'!$N$190:$N$302,'MGZ BBVA'!$H$190:$H$302,"SALIDA",'MGZ BBVA'!$J$190:$J$302,$B129),0)</f>
        <v>0</v>
      </c>
      <c r="E129" s="62">
        <f>IFERROR(SUMIFS('MGZ DOLARES'!$N$2:$N$2,'MGZ DOLARES'!$F$2:$F$2,"SALIDA",'MGZ DOLARES'!$J$2:$J$2,$B129),0)</f>
        <v>0</v>
      </c>
      <c r="F129" s="62">
        <f>IFERROR(SUMIFS('MGZ BAJIO'!$N$7:$N$8,'MGZ BAJIO'!$H$7:$H$8,"SALIDA",'MGZ BAJIO'!$J$7:$J$8,$B129),0)</f>
        <v>0</v>
      </c>
      <c r="G129" s="62">
        <f>IFERROR(SUMIFS('VICTOR BANAMEX'!$N$107:$N$161,'VICTOR BANAMEX'!$H$107:$H$161,"SALIDA",'VICTOR BANAMEX'!$J$107:$J$161,$B129),0)</f>
        <v>0</v>
      </c>
      <c r="H129" s="62">
        <f>IFERROR(SUMIFS('VICTOR BANORTE'!$N$29:$N$38,'VICTOR BANORTE'!$H$29:$H$38,"SALIDA",'VICTOR BANORTE'!$J$29:$J$38,$B129),0)</f>
        <v>0</v>
      </c>
      <c r="I129" s="62">
        <f>IFERROR(SUMIFS(RODRIGO!$N$2:$N$2,RODRIGO!$H$2:$H$2,"SALIDA",RODRIGO!$J$2:$J$2,$B129),0)</f>
        <v>0</v>
      </c>
      <c r="J129" s="62">
        <f>IFERROR(SUMIFS(MOY!$N$22:$N$25,MOY!$F$22:$F$25,"SALIDA",MOY!$J$22:$J$25,$B129),0)</f>
        <v>0</v>
      </c>
      <c r="K129" s="62">
        <f>IFERROR(SUMIFS('NORMA RUTH'!$N$17:$N$22,'NORMA RUTH'!$H$17:$H$22,"SALIDA",'NORMA RUTH'!$J$17:$J$22,$B129),0)</f>
        <v>0</v>
      </c>
      <c r="L129" s="62">
        <f>IFERROR(SUMIFS(VALERIA!$N$14:$N$18,VALERIA!$F$14:$F$18,"SALIDA",VALERIA!$J$14:$J$18,$B129),0)</f>
        <v>0</v>
      </c>
      <c r="M129" s="62">
        <f>IFERROR(SUMIFS('MANUEL BANAMEX'!$N$30:$N$38,'MANUEL BANAMEX'!$H$30:$H$38,"SALIDA",'MANUEL BANAMEX'!$J$30:$J$38,$B129),0)</f>
        <v>0</v>
      </c>
      <c r="N129" s="62">
        <f>IFERROR(SUMIFS(ROBERTO!$N$2:$N$2,ROBERTO!$H$2:$H$2,"SALIDA",ROBERTO!$J$2:$J$2,$B129),0)</f>
        <v>0</v>
      </c>
      <c r="O129" s="62">
        <f>IFERROR(SUMIFS(JUAN!$N$20:$N$30,JUAN!$H$20:$H$30,"SALIDA",JUAN!$J$20:$J$30,$B129),0)</f>
        <v>0</v>
      </c>
      <c r="P129" s="62">
        <f>IFERROR(SUMIFS('NORMA SANCHEZ'!$N$19:$N$29,'NORMA SANCHEZ'!$H$19:$H$29,"SALIDA",'NORMA SANCHEZ'!$J$19:$J$29,$B129),0)</f>
        <v>0</v>
      </c>
      <c r="Q129" s="62">
        <f>IFERROR(SUMIFS('JOSE CARLOS'!$N$24:$N$33,'JOSE CARLOS'!$H$24:$H$33,"SALIDA",'JOSE CARLOS'!$J$24:$J$33,$B129),0)</f>
        <v>0</v>
      </c>
      <c r="R129" s="62">
        <f>IFERROR(SUMIFS('LUIS ENRIQUE '!$N$30:$N$37,'LUIS ENRIQUE '!$H$30:$H$37,"SALIDA",'LUIS ENRIQUE '!$J$30:$J$37,$B129),0)</f>
        <v>0</v>
      </c>
      <c r="S129" s="62">
        <f>IFERROR(SUMIFS(CESARIA!$N$19:$N$30,CESARIA!$H$19:$H$30,"SALIDA",CESARIA!$J$19:$J$30,$B129),0)</f>
        <v>0</v>
      </c>
      <c r="T129" s="62">
        <f>IFERROR(SUMIFS(ALAN!$N$26:$N$27,ALAN!$H$26:$H$27,"SALIDA",ALAN!$J$26:$J$27,$B129),0)</f>
        <v>0</v>
      </c>
      <c r="U129" s="62">
        <f>IFERROR(SUMIFS(ELVIA!$N$13:$N$32,ELVIA!$H$13:$H$32,"SALIDA",ELVIA!$J$13:$J$32,$B129),0)</f>
        <v>0</v>
      </c>
      <c r="V129" s="62">
        <f>IFERROR(SUMIFS(CAJA!$N$1166:$N$1992,CAJA!$H$1166:$H$1992,"SALIDA",CAJA!$J$1166:$J$1992,$B129),0)</f>
        <v>0</v>
      </c>
      <c r="W129" s="62">
        <f>IFERROR(SUMIFS('CAJA TIGRES'!$N$303:$N$563,'CAJA TIGRES'!$H$303:$H$563,"SALIDA",'CAJA TIGRES'!$J$303:$J$563,$B129),0)</f>
        <v>0</v>
      </c>
      <c r="X129" s="62">
        <f>IFERROR(SUMIFS(RESERVA!$N$3:$N$10,RESERVA!$H$3:$H$10,"SALIDA",RESERVA!$J$3:$J$10,$B129),0)</f>
        <v>0</v>
      </c>
      <c r="Y129" s="96">
        <f t="shared" si="24"/>
        <v>0</v>
      </c>
      <c r="Z129" s="96">
        <f>Y129+'FEB25'!Z129</f>
        <v>0</v>
      </c>
    </row>
    <row r="130" spans="1:26" x14ac:dyDescent="0.3">
      <c r="B130" s="63" t="s">
        <v>174</v>
      </c>
      <c r="C130" s="62">
        <f>IFERROR(SUMIFS('MGZ121'!$N$313:'MGZ121'!$N$417,'MGZ121'!$H$313:$H$417,"SALIDA",'MGZ121'!$J$313:$J$417,B130),0)</f>
        <v>10500</v>
      </c>
      <c r="D130" s="62">
        <f>IFERROR(SUMIFS('MGZ BBVA'!$N$190:$N$302,'MGZ BBVA'!$H$190:$H$302,"SALIDA",'MGZ BBVA'!$J$190:$J$302,$B130),0)</f>
        <v>0</v>
      </c>
      <c r="E130" s="62">
        <f>IFERROR(SUMIFS('MGZ DOLARES'!$N$2:$N$2,'MGZ DOLARES'!$F$2:$F$2,"SALIDA",'MGZ DOLARES'!$J$2:$J$2,$B130),0)</f>
        <v>0</v>
      </c>
      <c r="F130" s="62">
        <f>IFERROR(SUMIFS('MGZ BAJIO'!$N$7:$N$8,'MGZ BAJIO'!$H$7:$H$8,"SALIDA",'MGZ BAJIO'!$J$7:$J$8,$B130),0)</f>
        <v>0</v>
      </c>
      <c r="G130" s="62">
        <f>IFERROR(SUMIFS('VICTOR BANAMEX'!$N$107:$N$161,'VICTOR BANAMEX'!$H$107:$H$161,"SALIDA",'VICTOR BANAMEX'!$J$107:$J$161,$B130),0)</f>
        <v>0</v>
      </c>
      <c r="H130" s="62">
        <f>IFERROR(SUMIFS('VICTOR BANORTE'!$N$29:$N$38,'VICTOR BANORTE'!$H$29:$H$38,"SALIDA",'VICTOR BANORTE'!$J$29:$J$38,$B130),0)</f>
        <v>0</v>
      </c>
      <c r="I130" s="62">
        <f>IFERROR(SUMIFS(RODRIGO!$N$2:$N$2,RODRIGO!$H$2:$H$2,"SALIDA",RODRIGO!$J$2:$J$2,$B130),0)</f>
        <v>0</v>
      </c>
      <c r="J130" s="62">
        <f>IFERROR(SUMIFS(MOY!$N$22:$N$25,MOY!$F$22:$F$25,"SALIDA",MOY!$J$22:$J$25,$B130),0)</f>
        <v>0</v>
      </c>
      <c r="K130" s="62">
        <f>IFERROR(SUMIFS('NORMA RUTH'!$N$17:$N$22,'NORMA RUTH'!$H$17:$H$22,"SALIDA",'NORMA RUTH'!$J$17:$J$22,$B130),0)</f>
        <v>0</v>
      </c>
      <c r="L130" s="62">
        <f>IFERROR(SUMIFS(VALERIA!$N$14:$N$18,VALERIA!$F$14:$F$18,"SALIDA",VALERIA!$J$14:$J$18,$B130),0)</f>
        <v>0</v>
      </c>
      <c r="M130" s="62">
        <f>IFERROR(SUMIFS('MANUEL BANAMEX'!$N$30:$N$38,'MANUEL BANAMEX'!$H$30:$H$38,"SALIDA",'MANUEL BANAMEX'!$J$30:$J$38,$B130),0)</f>
        <v>0</v>
      </c>
      <c r="N130" s="62">
        <f>IFERROR(SUMIFS(ROBERTO!$N$2:$N$2,ROBERTO!$H$2:$H$2,"SALIDA",ROBERTO!$J$2:$J$2,$B130),0)</f>
        <v>0</v>
      </c>
      <c r="O130" s="62">
        <f>IFERROR(SUMIFS(JUAN!$N$20:$N$30,JUAN!$H$20:$H$30,"SALIDA",JUAN!$J$20:$J$30,$B130),0)</f>
        <v>0</v>
      </c>
      <c r="P130" s="62">
        <f>IFERROR(SUMIFS('NORMA SANCHEZ'!$N$19:$N$29,'NORMA SANCHEZ'!$H$19:$H$29,"SALIDA",'NORMA SANCHEZ'!$J$19:$J$29,$B130),0)</f>
        <v>0</v>
      </c>
      <c r="Q130" s="62">
        <f>IFERROR(SUMIFS('JOSE CARLOS'!$N$24:$N$33,'JOSE CARLOS'!$H$24:$H$33,"SALIDA",'JOSE CARLOS'!$J$24:$J$33,$B130),0)</f>
        <v>0</v>
      </c>
      <c r="R130" s="62">
        <f>IFERROR(SUMIFS('LUIS ENRIQUE '!$N$30:$N$37,'LUIS ENRIQUE '!$H$30:$H$37,"SALIDA",'LUIS ENRIQUE '!$J$30:$J$37,$B130),0)</f>
        <v>0</v>
      </c>
      <c r="S130" s="62">
        <f>IFERROR(SUMIFS(CESARIA!$N$19:$N$30,CESARIA!$H$19:$H$30,"SALIDA",CESARIA!$J$19:$J$30,$B130),0)</f>
        <v>0</v>
      </c>
      <c r="T130" s="62">
        <f>IFERROR(SUMIFS(ALAN!$N$26:$N$27,ALAN!$H$26:$H$27,"SALIDA",ALAN!$J$26:$J$27,$B130),0)</f>
        <v>0</v>
      </c>
      <c r="U130" s="62">
        <f>IFERROR(SUMIFS(ELVIA!$N$13:$N$32,ELVIA!$H$13:$H$32,"SALIDA",ELVIA!$J$13:$J$32,$B130),0)</f>
        <v>0</v>
      </c>
      <c r="V130" s="62">
        <f>IFERROR(SUMIFS(CAJA!$N$1166:$N$1992,CAJA!$H$1166:$H$1992,"SALIDA",CAJA!$J$1166:$J$1992,$B130),0)</f>
        <v>0</v>
      </c>
      <c r="W130" s="62">
        <f>IFERROR(SUMIFS('CAJA TIGRES'!$N$303:$N$563,'CAJA TIGRES'!$H$303:$H$563,"SALIDA",'CAJA TIGRES'!$J$303:$J$563,$B130),0)</f>
        <v>0</v>
      </c>
      <c r="X130" s="62">
        <f>IFERROR(SUMIFS(RESERVA!$N$3:$N$10,RESERVA!$H$3:$H$10,"SALIDA",RESERVA!$J$3:$J$10,$B130),0)</f>
        <v>0</v>
      </c>
      <c r="Y130" s="96">
        <f t="shared" si="24"/>
        <v>10500</v>
      </c>
      <c r="Z130" s="96">
        <f>Y130+'FEB25'!Z130</f>
        <v>254700</v>
      </c>
    </row>
    <row r="131" spans="1:26" x14ac:dyDescent="0.3">
      <c r="B131" s="63" t="s">
        <v>175</v>
      </c>
      <c r="C131" s="62">
        <f>IFERROR(SUMIFS('MGZ121'!$N$313:'MGZ121'!$N$417,'MGZ121'!$H$313:$H$417,"SALIDA",'MGZ121'!$J$313:$J$417,B131),0)</f>
        <v>485.43</v>
      </c>
      <c r="D131" s="62">
        <f>IFERROR(SUMIFS('MGZ BBVA'!$N$190:$N$302,'MGZ BBVA'!$H$190:$H$302,"SALIDA",'MGZ BBVA'!$J$190:$J$302,$B131),0)</f>
        <v>15000</v>
      </c>
      <c r="E131" s="62">
        <f>IFERROR(SUMIFS('MGZ DOLARES'!$N$2:$N$2,'MGZ DOLARES'!$F$2:$F$2,"SALIDA",'MGZ DOLARES'!$J$2:$J$2,$B131),0)</f>
        <v>0</v>
      </c>
      <c r="F131" s="62">
        <f>IFERROR(SUMIFS('MGZ BAJIO'!$N$7:$N$8,'MGZ BAJIO'!$H$7:$H$8,"SALIDA",'MGZ BAJIO'!$J$7:$J$8,$B131),0)</f>
        <v>0</v>
      </c>
      <c r="G131" s="62">
        <f>IFERROR(SUMIFS('VICTOR BANAMEX'!$N$107:$N$161,'VICTOR BANAMEX'!$H$107:$H$161,"SALIDA",'VICTOR BANAMEX'!$J$107:$J$161,$B131),0)</f>
        <v>0</v>
      </c>
      <c r="H131" s="62">
        <f>IFERROR(SUMIFS('VICTOR BANORTE'!$N$29:$N$38,'VICTOR BANORTE'!$H$29:$H$38,"SALIDA",'VICTOR BANORTE'!$J$29:$J$38,$B131),0)</f>
        <v>0</v>
      </c>
      <c r="I131" s="62">
        <f>IFERROR(SUMIFS(RODRIGO!$N$2:$N$2,RODRIGO!$H$2:$H$2,"SALIDA",RODRIGO!$J$2:$J$2,$B131),0)</f>
        <v>0</v>
      </c>
      <c r="J131" s="62">
        <f>IFERROR(SUMIFS(MOY!$N$22:$N$25,MOY!$F$22:$F$25,"SALIDA",MOY!$J$22:$J$25,$B131),0)</f>
        <v>0</v>
      </c>
      <c r="K131" s="62">
        <f>IFERROR(SUMIFS('NORMA RUTH'!$N$17:$N$22,'NORMA RUTH'!$H$17:$H$22,"SALIDA",'NORMA RUTH'!$J$17:$J$22,$B131),0)</f>
        <v>0</v>
      </c>
      <c r="L131" s="62">
        <f>IFERROR(SUMIFS(VALERIA!$N$14:$N$18,VALERIA!$F$14:$F$18,"SALIDA",VALERIA!$J$14:$J$18,$B131),0)</f>
        <v>0</v>
      </c>
      <c r="M131" s="62">
        <f>IFERROR(SUMIFS('MANUEL BANAMEX'!$N$30:$N$38,'MANUEL BANAMEX'!$H$30:$H$38,"SALIDA",'MANUEL BANAMEX'!$J$30:$J$38,$B131),0)</f>
        <v>0</v>
      </c>
      <c r="N131" s="62">
        <f>IFERROR(SUMIFS(ROBERTO!$N$2:$N$2,ROBERTO!$H$2:$H$2,"SALIDA",ROBERTO!$J$2:$J$2,$B131),0)</f>
        <v>0</v>
      </c>
      <c r="O131" s="62">
        <f>IFERROR(SUMIFS(JUAN!$N$20:$N$30,JUAN!$H$20:$H$30,"SALIDA",JUAN!$J$20:$J$30,$B131),0)</f>
        <v>0</v>
      </c>
      <c r="P131" s="62">
        <f>IFERROR(SUMIFS('NORMA SANCHEZ'!$N$19:$N$29,'NORMA SANCHEZ'!$H$19:$H$29,"SALIDA",'NORMA SANCHEZ'!$J$19:$J$29,$B131),0)</f>
        <v>0</v>
      </c>
      <c r="Q131" s="62">
        <f>IFERROR(SUMIFS('JOSE CARLOS'!$N$24:$N$33,'JOSE CARLOS'!$H$24:$H$33,"SALIDA",'JOSE CARLOS'!$J$24:$J$33,$B131),0)</f>
        <v>0</v>
      </c>
      <c r="R131" s="62">
        <f>IFERROR(SUMIFS('LUIS ENRIQUE '!$N$30:$N$37,'LUIS ENRIQUE '!$H$30:$H$37,"SALIDA",'LUIS ENRIQUE '!$J$30:$J$37,$B131),0)</f>
        <v>0</v>
      </c>
      <c r="S131" s="62">
        <f>IFERROR(SUMIFS(CESARIA!$N$19:$N$30,CESARIA!$H$19:$H$30,"SALIDA",CESARIA!$J$19:$J$30,$B131),0)</f>
        <v>0</v>
      </c>
      <c r="T131" s="62">
        <f>IFERROR(SUMIFS(ALAN!$N$26:$N$27,ALAN!$H$26:$H$27,"SALIDA",ALAN!$J$26:$J$27,$B131),0)</f>
        <v>0</v>
      </c>
      <c r="U131" s="62">
        <f>IFERROR(SUMIFS(ELVIA!$N$13:$N$32,ELVIA!$H$13:$H$32,"SALIDA",ELVIA!$J$13:$J$32,$B131),0)</f>
        <v>0</v>
      </c>
      <c r="V131" s="62">
        <f>IFERROR(SUMIFS(CAJA!$N$1166:$N$1992,CAJA!$H$1166:$H$1992,"SALIDA",CAJA!$J$1166:$J$1992,$B131),0)</f>
        <v>0</v>
      </c>
      <c r="W131" s="62">
        <f>IFERROR(SUMIFS('CAJA TIGRES'!$N$303:$N$563,'CAJA TIGRES'!$H$303:$H$563,"SALIDA",'CAJA TIGRES'!$J$303:$J$563,$B131),0)</f>
        <v>0</v>
      </c>
      <c r="X131" s="62">
        <f>IFERROR(SUMIFS(RESERVA!$N$3:$N$10,RESERVA!$H$3:$H$10,"SALIDA",RESERVA!$J$3:$J$10,$B131),0)</f>
        <v>0</v>
      </c>
      <c r="Y131" s="96">
        <f t="shared" si="24"/>
        <v>15485.43</v>
      </c>
      <c r="Z131" s="96">
        <f>Y131+'FEB25'!Z131</f>
        <v>59046.89</v>
      </c>
    </row>
    <row r="132" spans="1:26" x14ac:dyDescent="0.3">
      <c r="B132" s="63" t="s">
        <v>176</v>
      </c>
      <c r="C132" s="62">
        <f>IFERROR(SUMIFS('MGZ121'!$N$313:'MGZ121'!$N$417,'MGZ121'!$H$313:$H$417,"SALIDA",'MGZ121'!$J$313:$J$417,B132),0)</f>
        <v>10500</v>
      </c>
      <c r="D132" s="62">
        <f>IFERROR(SUMIFS('MGZ BBVA'!$N$190:$N$302,'MGZ BBVA'!$H$190:$H$302,"SALIDA",'MGZ BBVA'!$J$190:$J$302,$B132),0)</f>
        <v>0</v>
      </c>
      <c r="E132" s="62">
        <f>IFERROR(SUMIFS('MGZ DOLARES'!$N$2:$N$2,'MGZ DOLARES'!$F$2:$F$2,"SALIDA",'MGZ DOLARES'!$J$2:$J$2,$B132),0)</f>
        <v>0</v>
      </c>
      <c r="F132" s="62">
        <f>IFERROR(SUMIFS('MGZ BAJIO'!$N$7:$N$8,'MGZ BAJIO'!$H$7:$H$8,"SALIDA",'MGZ BAJIO'!$J$7:$J$8,$B132),0)</f>
        <v>0</v>
      </c>
      <c r="G132" s="62">
        <f>IFERROR(SUMIFS('VICTOR BANAMEX'!$N$107:$N$161,'VICTOR BANAMEX'!$H$107:$H$161,"SALIDA",'VICTOR BANAMEX'!$J$107:$J$161,$B132),0)</f>
        <v>0</v>
      </c>
      <c r="H132" s="62">
        <f>IFERROR(SUMIFS('VICTOR BANORTE'!$N$29:$N$38,'VICTOR BANORTE'!$H$29:$H$38,"SALIDA",'VICTOR BANORTE'!$J$29:$J$38,$B132),0)</f>
        <v>0</v>
      </c>
      <c r="I132" s="62">
        <f>IFERROR(SUMIFS(RODRIGO!$N$2:$N$2,RODRIGO!$H$2:$H$2,"SALIDA",RODRIGO!$J$2:$J$2,$B132),0)</f>
        <v>0</v>
      </c>
      <c r="J132" s="62">
        <f>IFERROR(SUMIFS(MOY!$N$22:$N$25,MOY!$F$22:$F$25,"SALIDA",MOY!$J$22:$J$25,$B132),0)</f>
        <v>0</v>
      </c>
      <c r="K132" s="62">
        <f>IFERROR(SUMIFS('NORMA RUTH'!$N$17:$N$22,'NORMA RUTH'!$H$17:$H$22,"SALIDA",'NORMA RUTH'!$J$17:$J$22,$B132),0)</f>
        <v>0</v>
      </c>
      <c r="L132" s="62">
        <f>IFERROR(SUMIFS(VALERIA!$N$14:$N$18,VALERIA!$F$14:$F$18,"SALIDA",VALERIA!$J$14:$J$18,$B132),0)</f>
        <v>0</v>
      </c>
      <c r="M132" s="62">
        <f>IFERROR(SUMIFS('MANUEL BANAMEX'!$N$30:$N$38,'MANUEL BANAMEX'!$H$30:$H$38,"SALIDA",'MANUEL BANAMEX'!$J$30:$J$38,$B132),0)</f>
        <v>0</v>
      </c>
      <c r="N132" s="62">
        <f>IFERROR(SUMIFS(ROBERTO!$N$2:$N$2,ROBERTO!$H$2:$H$2,"SALIDA",ROBERTO!$J$2:$J$2,$B132),0)</f>
        <v>0</v>
      </c>
      <c r="O132" s="62">
        <f>IFERROR(SUMIFS(JUAN!$N$20:$N$30,JUAN!$H$20:$H$30,"SALIDA",JUAN!$J$20:$J$30,$B132),0)</f>
        <v>0</v>
      </c>
      <c r="P132" s="62">
        <f>IFERROR(SUMIFS('NORMA SANCHEZ'!$N$19:$N$29,'NORMA SANCHEZ'!$H$19:$H$29,"SALIDA",'NORMA SANCHEZ'!$J$19:$J$29,$B132),0)</f>
        <v>0</v>
      </c>
      <c r="Q132" s="62">
        <f>IFERROR(SUMIFS('JOSE CARLOS'!$N$24:$N$33,'JOSE CARLOS'!$H$24:$H$33,"SALIDA",'JOSE CARLOS'!$J$24:$J$33,$B132),0)</f>
        <v>0</v>
      </c>
      <c r="R132" s="62">
        <f>IFERROR(SUMIFS('LUIS ENRIQUE '!$N$30:$N$37,'LUIS ENRIQUE '!$H$30:$H$37,"SALIDA",'LUIS ENRIQUE '!$J$30:$J$37,$B132),0)</f>
        <v>0</v>
      </c>
      <c r="S132" s="62">
        <f>IFERROR(SUMIFS(CESARIA!$N$19:$N$30,CESARIA!$H$19:$H$30,"SALIDA",CESARIA!$J$19:$J$30,$B132),0)</f>
        <v>0</v>
      </c>
      <c r="T132" s="62">
        <f>IFERROR(SUMIFS(ALAN!$N$26:$N$27,ALAN!$H$26:$H$27,"SALIDA",ALAN!$J$26:$J$27,$B132),0)</f>
        <v>0</v>
      </c>
      <c r="U132" s="62">
        <f>IFERROR(SUMIFS(ELVIA!$N$13:$N$32,ELVIA!$H$13:$H$32,"SALIDA",ELVIA!$J$13:$J$32,$B132),0)</f>
        <v>0</v>
      </c>
      <c r="V132" s="62">
        <f>IFERROR(SUMIFS(CAJA!$N$1166:$N$1992,CAJA!$H$1166:$H$1992,"SALIDA",CAJA!$J$1166:$J$1992,$B132),0)</f>
        <v>0</v>
      </c>
      <c r="W132" s="62">
        <f>IFERROR(SUMIFS('CAJA TIGRES'!$N$303:$N$563,'CAJA TIGRES'!$H$303:$H$563,"SALIDA",'CAJA TIGRES'!$J$303:$J$563,$B132),0)</f>
        <v>0</v>
      </c>
      <c r="X132" s="62">
        <f>IFERROR(SUMIFS(RESERVA!$N$3:$N$10,RESERVA!$H$3:$H$10,"SALIDA",RESERVA!$J$3:$J$10,$B132),0)</f>
        <v>0</v>
      </c>
      <c r="Y132" s="96">
        <f t="shared" si="24"/>
        <v>10500</v>
      </c>
      <c r="Z132" s="96">
        <f>Y132+'FEB25'!Z132</f>
        <v>55000</v>
      </c>
    </row>
    <row r="133" spans="1:26" x14ac:dyDescent="0.3">
      <c r="B133" s="63" t="s">
        <v>177</v>
      </c>
      <c r="C133" s="62">
        <f>IFERROR(SUMIFS('MGZ121'!$N$313:'MGZ121'!$N$417,'MGZ121'!$H$313:$H$417,"SALIDA",'MGZ121'!$J$313:$J$417,B133),0)</f>
        <v>0</v>
      </c>
      <c r="D133" s="62">
        <f>IFERROR(SUMIFS('MGZ BBVA'!$N$190:$N$302,'MGZ BBVA'!$H$190:$H$302,"SALIDA",'MGZ BBVA'!$J$190:$J$302,$B133),0)</f>
        <v>0</v>
      </c>
      <c r="E133" s="62">
        <f>IFERROR(SUMIFS('MGZ DOLARES'!$N$2:$N$2,'MGZ DOLARES'!$F$2:$F$2,"SALIDA",'MGZ DOLARES'!$J$2:$J$2,$B133),0)</f>
        <v>0</v>
      </c>
      <c r="F133" s="62">
        <f>IFERROR(SUMIFS('MGZ BAJIO'!$N$7:$N$8,'MGZ BAJIO'!$H$7:$H$8,"SALIDA",'MGZ BAJIO'!$J$7:$J$8,$B133),0)</f>
        <v>0</v>
      </c>
      <c r="G133" s="62">
        <f>IFERROR(SUMIFS('VICTOR BANAMEX'!$N$107:$N$161,'VICTOR BANAMEX'!$H$107:$H$161,"SALIDA",'VICTOR BANAMEX'!$J$107:$J$161,$B133),0)</f>
        <v>0</v>
      </c>
      <c r="H133" s="62">
        <f>IFERROR(SUMIFS('VICTOR BANORTE'!$N$29:$N$38,'VICTOR BANORTE'!$H$29:$H$38,"SALIDA",'VICTOR BANORTE'!$J$29:$J$38,$B133),0)</f>
        <v>0</v>
      </c>
      <c r="I133" s="62">
        <f>IFERROR(SUMIFS(RODRIGO!$N$2:$N$2,RODRIGO!$H$2:$H$2,"SALIDA",RODRIGO!$J$2:$J$2,$B133),0)</f>
        <v>0</v>
      </c>
      <c r="J133" s="62">
        <f>IFERROR(SUMIFS(MOY!$N$22:$N$25,MOY!$F$22:$F$25,"SALIDA",MOY!$J$22:$J$25,$B133),0)</f>
        <v>0</v>
      </c>
      <c r="K133" s="62">
        <f>IFERROR(SUMIFS('NORMA RUTH'!$N$17:$N$22,'NORMA RUTH'!$H$17:$H$22,"SALIDA",'NORMA RUTH'!$J$17:$J$22,$B133),0)</f>
        <v>0</v>
      </c>
      <c r="L133" s="62">
        <f>IFERROR(SUMIFS(VALERIA!$N$14:$N$18,VALERIA!$F$14:$F$18,"SALIDA",VALERIA!$J$14:$J$18,$B133),0)</f>
        <v>0</v>
      </c>
      <c r="M133" s="62">
        <f>IFERROR(SUMIFS('MANUEL BANAMEX'!$N$30:$N$38,'MANUEL BANAMEX'!$H$30:$H$38,"SALIDA",'MANUEL BANAMEX'!$J$30:$J$38,$B133),0)</f>
        <v>0</v>
      </c>
      <c r="N133" s="62">
        <f>IFERROR(SUMIFS(ROBERTO!$N$2:$N$2,ROBERTO!$H$2:$H$2,"SALIDA",ROBERTO!$J$2:$J$2,$B133),0)</f>
        <v>0</v>
      </c>
      <c r="O133" s="62">
        <f>IFERROR(SUMIFS(JUAN!$N$20:$N$30,JUAN!$H$20:$H$30,"SALIDA",JUAN!$J$20:$J$30,$B133),0)</f>
        <v>0</v>
      </c>
      <c r="P133" s="62">
        <f>IFERROR(SUMIFS('NORMA SANCHEZ'!$N$19:$N$29,'NORMA SANCHEZ'!$H$19:$H$29,"SALIDA",'NORMA SANCHEZ'!$J$19:$J$29,$B133),0)</f>
        <v>0</v>
      </c>
      <c r="Q133" s="62">
        <f>IFERROR(SUMIFS('JOSE CARLOS'!$N$24:$N$33,'JOSE CARLOS'!$H$24:$H$33,"SALIDA",'JOSE CARLOS'!$J$24:$J$33,$B133),0)</f>
        <v>0</v>
      </c>
      <c r="R133" s="62">
        <f>IFERROR(SUMIFS('LUIS ENRIQUE '!$N$30:$N$37,'LUIS ENRIQUE '!$H$30:$H$37,"SALIDA",'LUIS ENRIQUE '!$J$30:$J$37,$B133),0)</f>
        <v>0</v>
      </c>
      <c r="S133" s="62">
        <f>IFERROR(SUMIFS(CESARIA!$N$19:$N$30,CESARIA!$H$19:$H$30,"SALIDA",CESARIA!$J$19:$J$30,$B133),0)</f>
        <v>0</v>
      </c>
      <c r="T133" s="62">
        <f>IFERROR(SUMIFS(ALAN!$N$26:$N$27,ALAN!$H$26:$H$27,"SALIDA",ALAN!$J$26:$J$27,$B133),0)</f>
        <v>0</v>
      </c>
      <c r="U133" s="62">
        <f>IFERROR(SUMIFS(ELVIA!$N$13:$N$32,ELVIA!$H$13:$H$32,"SALIDA",ELVIA!$J$13:$J$32,$B133),0)</f>
        <v>0</v>
      </c>
      <c r="V133" s="62">
        <f>IFERROR(SUMIFS(CAJA!$N$1166:$N$1992,CAJA!$H$1166:$H$1992,"SALIDA",CAJA!$J$1166:$J$1992,$B133),0)</f>
        <v>0</v>
      </c>
      <c r="W133" s="62">
        <f>IFERROR(SUMIFS('CAJA TIGRES'!$N$303:$N$563,'CAJA TIGRES'!$H$303:$H$563,"SALIDA",'CAJA TIGRES'!$J$303:$J$563,$B133),0)</f>
        <v>0</v>
      </c>
      <c r="X133" s="62">
        <f>IFERROR(SUMIFS(RESERVA!$N$3:$N$10,RESERVA!$H$3:$H$10,"SALIDA",RESERVA!$J$3:$J$10,$B133),0)</f>
        <v>0</v>
      </c>
      <c r="Y133" s="96">
        <f t="shared" si="24"/>
        <v>0</v>
      </c>
      <c r="Z133" s="96">
        <f>Y133+'FEB25'!Z133</f>
        <v>82395</v>
      </c>
    </row>
    <row r="134" spans="1:26" x14ac:dyDescent="0.3">
      <c r="B134" s="63" t="s">
        <v>8784</v>
      </c>
      <c r="C134" s="62">
        <f>IFERROR(SUMIFS('MGZ121'!$N$313:'MGZ121'!$N$417,'MGZ121'!$H$313:$H$417,"SALIDA",'MGZ121'!$J$313:$J$417,B134),0)</f>
        <v>0</v>
      </c>
      <c r="D134" s="62">
        <f>IFERROR(SUMIFS('MGZ BBVA'!$N$190:$N$302,'MGZ BBVA'!$H$190:$H$302,"SALIDA",'MGZ BBVA'!$J$190:$J$302,$B134),0)</f>
        <v>0</v>
      </c>
      <c r="E134" s="62">
        <f>IFERROR(SUMIFS('MGZ DOLARES'!$N$2:$N$2,'MGZ DOLARES'!$F$2:$F$2,"SALIDA",'MGZ DOLARES'!$J$2:$J$2,$B134),0)</f>
        <v>0</v>
      </c>
      <c r="F134" s="62">
        <f>IFERROR(SUMIFS('MGZ BAJIO'!$N$7:$N$8,'MGZ BAJIO'!$H$7:$H$8,"SALIDA",'MGZ BAJIO'!$J$7:$J$8,$B134),0)</f>
        <v>0</v>
      </c>
      <c r="G134" s="62">
        <f>IFERROR(SUMIFS('VICTOR BANAMEX'!$N$107:$N$161,'VICTOR BANAMEX'!$H$107:$H$161,"SALIDA",'VICTOR BANAMEX'!$J$107:$J$161,$B134),0)</f>
        <v>0</v>
      </c>
      <c r="H134" s="62">
        <f>IFERROR(SUMIFS('VICTOR BANORTE'!$N$29:$N$38,'VICTOR BANORTE'!$H$29:$H$38,"SALIDA",'VICTOR BANORTE'!$J$29:$J$38,$B134),0)</f>
        <v>0</v>
      </c>
      <c r="I134" s="62">
        <f>IFERROR(SUMIFS(RODRIGO!$N$2:$N$2,RODRIGO!$H$2:$H$2,"SALIDA",RODRIGO!$J$2:$J$2,$B134),0)</f>
        <v>0</v>
      </c>
      <c r="J134" s="62">
        <f>IFERROR(SUMIFS(MOY!$N$22:$N$25,MOY!$F$22:$F$25,"SALIDA",MOY!$J$22:$J$25,$B134),0)</f>
        <v>0</v>
      </c>
      <c r="K134" s="62">
        <f>IFERROR(SUMIFS('NORMA RUTH'!$N$17:$N$22,'NORMA RUTH'!$H$17:$H$22,"SALIDA",'NORMA RUTH'!$J$17:$J$22,$B134),0)</f>
        <v>0</v>
      </c>
      <c r="L134" s="62">
        <f>IFERROR(SUMIFS(VALERIA!$N$14:$N$18,VALERIA!$F$14:$F$18,"SALIDA",VALERIA!$J$14:$J$18,$B134),0)</f>
        <v>0</v>
      </c>
      <c r="M134" s="62">
        <f>IFERROR(SUMIFS('MANUEL BANAMEX'!$N$30:$N$38,'MANUEL BANAMEX'!$H$30:$H$38,"SALIDA",'MANUEL BANAMEX'!$J$30:$J$38,$B134),0)</f>
        <v>0</v>
      </c>
      <c r="N134" s="62">
        <f>IFERROR(SUMIFS(ROBERTO!$N$2:$N$2,ROBERTO!$H$2:$H$2,"SALIDA",ROBERTO!$J$2:$J$2,$B134),0)</f>
        <v>0</v>
      </c>
      <c r="O134" s="62">
        <f>IFERROR(SUMIFS(JUAN!$N$20:$N$30,JUAN!$H$20:$H$30,"SALIDA",JUAN!$J$20:$J$30,$B134),0)</f>
        <v>0</v>
      </c>
      <c r="P134" s="62">
        <f>IFERROR(SUMIFS('NORMA SANCHEZ'!$N$19:$N$29,'NORMA SANCHEZ'!$H$19:$H$29,"SALIDA",'NORMA SANCHEZ'!$J$19:$J$29,$B134),0)</f>
        <v>0</v>
      </c>
      <c r="Q134" s="62">
        <f>IFERROR(SUMIFS('JOSE CARLOS'!$N$24:$N$33,'JOSE CARLOS'!$H$24:$H$33,"SALIDA",'JOSE CARLOS'!$J$24:$J$33,$B134),0)</f>
        <v>0</v>
      </c>
      <c r="R134" s="62">
        <f>IFERROR(SUMIFS('LUIS ENRIQUE '!$N$30:$N$37,'LUIS ENRIQUE '!$H$30:$H$37,"SALIDA",'LUIS ENRIQUE '!$J$30:$J$37,$B134),0)</f>
        <v>0</v>
      </c>
      <c r="S134" s="62">
        <f>IFERROR(SUMIFS(CESARIA!$N$19:$N$30,CESARIA!$H$19:$H$30,"SALIDA",CESARIA!$J$19:$J$30,$B134),0)</f>
        <v>0</v>
      </c>
      <c r="T134" s="62">
        <f>IFERROR(SUMIFS(ALAN!$N$26:$N$27,ALAN!$H$26:$H$27,"SALIDA",ALAN!$J$26:$J$27,$B134),0)</f>
        <v>0</v>
      </c>
      <c r="U134" s="62">
        <f>IFERROR(SUMIFS(ELVIA!$N$13:$N$32,ELVIA!$H$13:$H$32,"SALIDA",ELVIA!$J$13:$J$32,$B134),0)</f>
        <v>0</v>
      </c>
      <c r="V134" s="62">
        <f>IFERROR(SUMIFS(CAJA!$N$1166:$N$1992,CAJA!$H$1166:$H$1992,"SALIDA",CAJA!$J$1166:$J$1992,$B134),0)</f>
        <v>0</v>
      </c>
      <c r="W134" s="62">
        <f>IFERROR(SUMIFS('CAJA TIGRES'!$N$303:$N$563,'CAJA TIGRES'!$H$303:$H$563,"SALIDA",'CAJA TIGRES'!$J$303:$J$563,$B134),0)</f>
        <v>0</v>
      </c>
      <c r="X134" s="62">
        <f>IFERROR(SUMIFS(RESERVA!$N$3:$N$10,RESERVA!$H$3:$H$10,"SALIDA",RESERVA!$J$3:$J$10,$B134),0)</f>
        <v>0</v>
      </c>
      <c r="Y134" s="96">
        <f t="shared" si="24"/>
        <v>0</v>
      </c>
      <c r="Z134" s="96">
        <f>Y134+'FEB25'!Z134</f>
        <v>0</v>
      </c>
    </row>
    <row r="135" spans="1:26" x14ac:dyDescent="0.3">
      <c r="B135" s="63" t="s">
        <v>280</v>
      </c>
      <c r="C135" s="62">
        <f>IFERROR(SUMIFS('MGZ121'!$N$313:'MGZ121'!$N$417,'MGZ121'!$H$313:$H$417,"SALIDA",'MGZ121'!$J$313:$J$417,B135),0)</f>
        <v>0</v>
      </c>
      <c r="D135" s="62">
        <f>IFERROR(SUMIFS('MGZ BBVA'!$N$190:$N$302,'MGZ BBVA'!$H$190:$H$302,"SALIDA",'MGZ BBVA'!$J$190:$J$302,$B135),0)</f>
        <v>9035.6299999999992</v>
      </c>
      <c r="E135" s="62">
        <f>IFERROR(SUMIFS('MGZ DOLARES'!$N$2:$N$2,'MGZ DOLARES'!$F$2:$F$2,"SALIDA",'MGZ DOLARES'!$J$2:$J$2,$B135),0)</f>
        <v>0</v>
      </c>
      <c r="F135" s="62">
        <f>IFERROR(SUMIFS('MGZ BAJIO'!$N$7:$N$8,'MGZ BAJIO'!$H$7:$H$8,"SALIDA",'MGZ BAJIO'!$J$7:$J$8,$B135),0)</f>
        <v>0</v>
      </c>
      <c r="G135" s="62">
        <f>IFERROR(SUMIFS('VICTOR BANAMEX'!$N$107:$N$161,'VICTOR BANAMEX'!$H$107:$H$161,"SALIDA",'VICTOR BANAMEX'!$J$107:$J$161,$B135),0)</f>
        <v>0</v>
      </c>
      <c r="H135" s="62">
        <f>IFERROR(SUMIFS('VICTOR BANORTE'!$N$29:$N$38,'VICTOR BANORTE'!$H$29:$H$38,"SALIDA",'VICTOR BANORTE'!$J$29:$J$38,$B135),0)</f>
        <v>0</v>
      </c>
      <c r="I135" s="62">
        <f>IFERROR(SUMIFS(RODRIGO!$N$2:$N$2,RODRIGO!$H$2:$H$2,"SALIDA",RODRIGO!$J$2:$J$2,$B135),0)</f>
        <v>0</v>
      </c>
      <c r="J135" s="62">
        <f>IFERROR(SUMIFS(MOY!$N$22:$N$25,MOY!$F$22:$F$25,"SALIDA",MOY!$J$22:$J$25,$B135),0)</f>
        <v>0</v>
      </c>
      <c r="K135" s="62">
        <f>IFERROR(SUMIFS('NORMA RUTH'!$N$17:$N$22,'NORMA RUTH'!$H$17:$H$22,"SALIDA",'NORMA RUTH'!$J$17:$J$22,$B135),0)</f>
        <v>0</v>
      </c>
      <c r="L135" s="62">
        <f>IFERROR(SUMIFS(VALERIA!$N$14:$N$18,VALERIA!$F$14:$F$18,"SALIDA",VALERIA!$J$14:$J$18,$B135),0)</f>
        <v>0</v>
      </c>
      <c r="M135" s="62">
        <f>IFERROR(SUMIFS('MANUEL BANAMEX'!$N$30:$N$38,'MANUEL BANAMEX'!$H$30:$H$38,"SALIDA",'MANUEL BANAMEX'!$J$30:$J$38,$B135),0)</f>
        <v>0</v>
      </c>
      <c r="N135" s="62">
        <f>IFERROR(SUMIFS(ROBERTO!$N$2:$N$2,ROBERTO!$H$2:$H$2,"SALIDA",ROBERTO!$J$2:$J$2,$B135),0)</f>
        <v>0</v>
      </c>
      <c r="O135" s="62">
        <f>IFERROR(SUMIFS(JUAN!$N$20:$N$30,JUAN!$H$20:$H$30,"SALIDA",JUAN!$J$20:$J$30,$B135),0)</f>
        <v>0</v>
      </c>
      <c r="P135" s="62">
        <f>IFERROR(SUMIFS('NORMA SANCHEZ'!$N$19:$N$29,'NORMA SANCHEZ'!$H$19:$H$29,"SALIDA",'NORMA SANCHEZ'!$J$19:$J$29,$B135),0)</f>
        <v>0</v>
      </c>
      <c r="Q135" s="62">
        <f>IFERROR(SUMIFS('JOSE CARLOS'!$N$24:$N$33,'JOSE CARLOS'!$H$24:$H$33,"SALIDA",'JOSE CARLOS'!$J$24:$J$33,$B135),0)</f>
        <v>0</v>
      </c>
      <c r="R135" s="62">
        <f>IFERROR(SUMIFS('LUIS ENRIQUE '!$N$30:$N$37,'LUIS ENRIQUE '!$H$30:$H$37,"SALIDA",'LUIS ENRIQUE '!$J$30:$J$37,$B135),0)</f>
        <v>0</v>
      </c>
      <c r="S135" s="62">
        <f>IFERROR(SUMIFS(CESARIA!$N$19:$N$30,CESARIA!$H$19:$H$30,"SALIDA",CESARIA!$J$19:$J$30,$B135),0)</f>
        <v>0</v>
      </c>
      <c r="T135" s="62">
        <f>IFERROR(SUMIFS(ALAN!$N$26:$N$27,ALAN!$H$26:$H$27,"SALIDA",ALAN!$J$26:$J$27,$B135),0)</f>
        <v>0</v>
      </c>
      <c r="U135" s="62">
        <f>IFERROR(SUMIFS(ELVIA!$N$13:$N$32,ELVIA!$H$13:$H$32,"SALIDA",ELVIA!$J$13:$J$32,$B135),0)</f>
        <v>0</v>
      </c>
      <c r="V135" s="62">
        <f>IFERROR(SUMIFS(CAJA!$N$1166:$N$1992,CAJA!$H$1166:$H$1992,"SALIDA",CAJA!$J$1166:$J$1992,$B135),0)</f>
        <v>0</v>
      </c>
      <c r="W135" s="62">
        <f>IFERROR(SUMIFS('CAJA TIGRES'!$N$303:$N$563,'CAJA TIGRES'!$H$303:$H$563,"SALIDA",'CAJA TIGRES'!$J$303:$J$563,$B135),0)</f>
        <v>0</v>
      </c>
      <c r="X135" s="62">
        <f>IFERROR(SUMIFS(RESERVA!$N$3:$N$10,RESERVA!$H$3:$H$10,"SALIDA",RESERVA!$J$3:$J$10,$B135),0)</f>
        <v>0</v>
      </c>
      <c r="Y135" s="96">
        <f t="shared" si="24"/>
        <v>9035.6299999999992</v>
      </c>
      <c r="Z135" s="96">
        <f>Y135+'FEB25'!Z135</f>
        <v>2002868.88</v>
      </c>
    </row>
    <row r="136" spans="1:26" x14ac:dyDescent="0.3">
      <c r="B136" s="63" t="s">
        <v>178</v>
      </c>
      <c r="C136" s="62">
        <f>IFERROR(SUMIFS('MGZ121'!$N$313:'MGZ121'!$N$417,'MGZ121'!$H$313:$H$417,"SALIDA",'MGZ121'!$J$313:$J$417,B136),0)</f>
        <v>0</v>
      </c>
      <c r="D136" s="62">
        <f>IFERROR(SUMIFS('MGZ BBVA'!$N$190:$N$302,'MGZ BBVA'!$H$190:$H$302,"SALIDA",'MGZ BBVA'!$J$190:$J$302,$B136),0)</f>
        <v>0</v>
      </c>
      <c r="E136" s="62">
        <f>IFERROR(SUMIFS('MGZ DOLARES'!$N$2:$N$2,'MGZ DOLARES'!$F$2:$F$2,"SALIDA",'MGZ DOLARES'!$J$2:$J$2,$B136),0)</f>
        <v>0</v>
      </c>
      <c r="F136" s="62">
        <f>IFERROR(SUMIFS('MGZ BAJIO'!$N$7:$N$8,'MGZ BAJIO'!$H$7:$H$8,"SALIDA",'MGZ BAJIO'!$J$7:$J$8,$B136),0)</f>
        <v>0</v>
      </c>
      <c r="G136" s="62">
        <f>IFERROR(SUMIFS('VICTOR BANAMEX'!$N$107:$N$161,'VICTOR BANAMEX'!$H$107:$H$161,"SALIDA",'VICTOR BANAMEX'!$J$107:$J$161,$B136),0)</f>
        <v>0</v>
      </c>
      <c r="H136" s="62">
        <f>IFERROR(SUMIFS('VICTOR BANORTE'!$N$29:$N$38,'VICTOR BANORTE'!$H$29:$H$38,"SALIDA",'VICTOR BANORTE'!$J$29:$J$38,$B136),0)</f>
        <v>0</v>
      </c>
      <c r="I136" s="62">
        <f>IFERROR(SUMIFS(RODRIGO!$N$2:$N$2,RODRIGO!$H$2:$H$2,"SALIDA",RODRIGO!$J$2:$J$2,$B136),0)</f>
        <v>0</v>
      </c>
      <c r="J136" s="62">
        <f>IFERROR(SUMIFS(MOY!$N$22:$N$25,MOY!$F$22:$F$25,"SALIDA",MOY!$J$22:$J$25,$B136),0)</f>
        <v>0</v>
      </c>
      <c r="K136" s="62">
        <f>IFERROR(SUMIFS('NORMA RUTH'!$N$17:$N$22,'NORMA RUTH'!$H$17:$H$22,"SALIDA",'NORMA RUTH'!$J$17:$J$22,$B136),0)</f>
        <v>0</v>
      </c>
      <c r="L136" s="62">
        <f>IFERROR(SUMIFS(VALERIA!$N$14:$N$18,VALERIA!$F$14:$F$18,"SALIDA",VALERIA!$J$14:$J$18,$B136),0)</f>
        <v>0</v>
      </c>
      <c r="M136" s="62">
        <f>IFERROR(SUMIFS('MANUEL BANAMEX'!$N$30:$N$38,'MANUEL BANAMEX'!$H$30:$H$38,"SALIDA",'MANUEL BANAMEX'!$J$30:$J$38,$B136),0)</f>
        <v>0</v>
      </c>
      <c r="N136" s="62">
        <f>IFERROR(SUMIFS(ROBERTO!$N$2:$N$2,ROBERTO!$H$2:$H$2,"SALIDA",ROBERTO!$J$2:$J$2,$B136),0)</f>
        <v>0</v>
      </c>
      <c r="O136" s="62">
        <f>IFERROR(SUMIFS(JUAN!$N$20:$N$30,JUAN!$H$20:$H$30,"SALIDA",JUAN!$J$20:$J$30,$B136),0)</f>
        <v>0</v>
      </c>
      <c r="P136" s="62">
        <f>IFERROR(SUMIFS('NORMA SANCHEZ'!$N$19:$N$29,'NORMA SANCHEZ'!$H$19:$H$29,"SALIDA",'NORMA SANCHEZ'!$J$19:$J$29,$B136),0)</f>
        <v>0</v>
      </c>
      <c r="Q136" s="62">
        <f>IFERROR(SUMIFS('JOSE CARLOS'!$N$24:$N$33,'JOSE CARLOS'!$H$24:$H$33,"SALIDA",'JOSE CARLOS'!$J$24:$J$33,$B136),0)</f>
        <v>0</v>
      </c>
      <c r="R136" s="62">
        <f>IFERROR(SUMIFS('LUIS ENRIQUE '!$N$30:$N$37,'LUIS ENRIQUE '!$H$30:$H$37,"SALIDA",'LUIS ENRIQUE '!$J$30:$J$37,$B136),0)</f>
        <v>0</v>
      </c>
      <c r="S136" s="62">
        <f>IFERROR(SUMIFS(CESARIA!$N$19:$N$30,CESARIA!$H$19:$H$30,"SALIDA",CESARIA!$J$19:$J$30,$B136),0)</f>
        <v>0</v>
      </c>
      <c r="T136" s="62">
        <f>IFERROR(SUMIFS(ALAN!$N$26:$N$27,ALAN!$H$26:$H$27,"SALIDA",ALAN!$J$26:$J$27,$B136),0)</f>
        <v>0</v>
      </c>
      <c r="U136" s="62">
        <f>IFERROR(SUMIFS(ELVIA!$N$13:$N$32,ELVIA!$H$13:$H$32,"SALIDA",ELVIA!$J$13:$J$32,$B136),0)</f>
        <v>0</v>
      </c>
      <c r="V136" s="62">
        <f>IFERROR(SUMIFS(CAJA!$N$1166:$N$1992,CAJA!$H$1166:$H$1992,"SALIDA",CAJA!$J$1166:$J$1992,$B136),0)</f>
        <v>0</v>
      </c>
      <c r="W136" s="62">
        <f>IFERROR(SUMIFS('CAJA TIGRES'!$N$303:$N$563,'CAJA TIGRES'!$H$303:$H$563,"SALIDA",'CAJA TIGRES'!$J$303:$J$563,$B136),0)</f>
        <v>0</v>
      </c>
      <c r="X136" s="62">
        <f>IFERROR(SUMIFS(RESERVA!$N$3:$N$10,RESERVA!$H$3:$H$10,"SALIDA",RESERVA!$J$3:$J$10,$B136),0)</f>
        <v>0</v>
      </c>
      <c r="Y136" s="96">
        <f t="shared" si="24"/>
        <v>0</v>
      </c>
      <c r="Z136" s="96">
        <f>Y136+'FEB25'!Z136</f>
        <v>0</v>
      </c>
    </row>
    <row r="137" spans="1:26" x14ac:dyDescent="0.3">
      <c r="B137" s="63" t="s">
        <v>179</v>
      </c>
      <c r="C137" s="62">
        <f>IFERROR(SUMIFS('MGZ121'!$N$313:'MGZ121'!$N$417,'MGZ121'!$H$313:$H$417,"SALIDA",'MGZ121'!$J$313:$J$417,B137),0)</f>
        <v>654317.5</v>
      </c>
      <c r="D137" s="62">
        <f>IFERROR(SUMIFS('MGZ BBVA'!$N$190:$N$302,'MGZ BBVA'!$H$190:$H$302,"SALIDA",'MGZ BBVA'!$J$190:$J$302,$B137),0)</f>
        <v>0</v>
      </c>
      <c r="E137" s="62">
        <f>IFERROR(SUMIFS('MGZ DOLARES'!$N$2:$N$2,'MGZ DOLARES'!$F$2:$F$2,"SALIDA",'MGZ DOLARES'!$J$2:$J$2,$B137),0)</f>
        <v>0</v>
      </c>
      <c r="F137" s="62">
        <f>IFERROR(SUMIFS('MGZ BAJIO'!$N$7:$N$8,'MGZ BAJIO'!$H$7:$H$8,"SALIDA",'MGZ BAJIO'!$J$7:$J$8,$B137),0)</f>
        <v>0</v>
      </c>
      <c r="G137" s="62">
        <f>IFERROR(SUMIFS('VICTOR BANAMEX'!$N$107:$N$161,'VICTOR BANAMEX'!$H$107:$H$161,"SALIDA",'VICTOR BANAMEX'!$J$107:$J$161,$B137),0)</f>
        <v>0</v>
      </c>
      <c r="H137" s="62">
        <f>IFERROR(SUMIFS('VICTOR BANORTE'!$N$29:$N$38,'VICTOR BANORTE'!$H$29:$H$38,"SALIDA",'VICTOR BANORTE'!$J$29:$J$38,$B137),0)</f>
        <v>0</v>
      </c>
      <c r="I137" s="62">
        <f>IFERROR(SUMIFS(RODRIGO!$N$2:$N$2,RODRIGO!$H$2:$H$2,"SALIDA",RODRIGO!$J$2:$J$2,$B137),0)</f>
        <v>0</v>
      </c>
      <c r="J137" s="62">
        <f>IFERROR(SUMIFS(MOY!$N$22:$N$25,MOY!$F$22:$F$25,"SALIDA",MOY!$J$22:$J$25,$B137),0)</f>
        <v>0</v>
      </c>
      <c r="K137" s="62">
        <f>IFERROR(SUMIFS('NORMA RUTH'!$N$17:$N$22,'NORMA RUTH'!$H$17:$H$22,"SALIDA",'NORMA RUTH'!$J$17:$J$22,$B137),0)</f>
        <v>0</v>
      </c>
      <c r="L137" s="62">
        <f>IFERROR(SUMIFS(VALERIA!$N$14:$N$18,VALERIA!$F$14:$F$18,"SALIDA",VALERIA!$J$14:$J$18,$B137),0)</f>
        <v>0</v>
      </c>
      <c r="M137" s="62">
        <f>IFERROR(SUMIFS('MANUEL BANAMEX'!$N$30:$N$38,'MANUEL BANAMEX'!$H$30:$H$38,"SALIDA",'MANUEL BANAMEX'!$J$30:$J$38,$B137),0)</f>
        <v>0</v>
      </c>
      <c r="N137" s="62">
        <f>IFERROR(SUMIFS(ROBERTO!$N$2:$N$2,ROBERTO!$H$2:$H$2,"SALIDA",ROBERTO!$J$2:$J$2,$B137),0)</f>
        <v>0</v>
      </c>
      <c r="O137" s="62">
        <f>IFERROR(SUMIFS(JUAN!$N$20:$N$30,JUAN!$H$20:$H$30,"SALIDA",JUAN!$J$20:$J$30,$B137),0)</f>
        <v>0</v>
      </c>
      <c r="P137" s="62">
        <f>IFERROR(SUMIFS('NORMA SANCHEZ'!$N$19:$N$29,'NORMA SANCHEZ'!$H$19:$H$29,"SALIDA",'NORMA SANCHEZ'!$J$19:$J$29,$B137),0)</f>
        <v>0</v>
      </c>
      <c r="Q137" s="62">
        <f>IFERROR(SUMIFS('JOSE CARLOS'!$N$24:$N$33,'JOSE CARLOS'!$H$24:$H$33,"SALIDA",'JOSE CARLOS'!$J$24:$J$33,$B137),0)</f>
        <v>0</v>
      </c>
      <c r="R137" s="62">
        <f>IFERROR(SUMIFS('LUIS ENRIQUE '!$N$30:$N$37,'LUIS ENRIQUE '!$H$30:$H$37,"SALIDA",'LUIS ENRIQUE '!$J$30:$J$37,$B137),0)</f>
        <v>0</v>
      </c>
      <c r="S137" s="62">
        <f>IFERROR(SUMIFS(CESARIA!$N$19:$N$30,CESARIA!$H$19:$H$30,"SALIDA",CESARIA!$J$19:$J$30,$B137),0)</f>
        <v>0</v>
      </c>
      <c r="T137" s="62">
        <f>IFERROR(SUMIFS(ALAN!$N$26:$N$27,ALAN!$H$26:$H$27,"SALIDA",ALAN!$J$26:$J$27,$B137),0)</f>
        <v>0</v>
      </c>
      <c r="U137" s="62">
        <f>IFERROR(SUMIFS(ELVIA!$N$13:$N$32,ELVIA!$H$13:$H$32,"SALIDA",ELVIA!$J$13:$J$32,$B137),0)</f>
        <v>0</v>
      </c>
      <c r="V137" s="62">
        <f>IFERROR(SUMIFS(CAJA!$N$1166:$N$1992,CAJA!$H$1166:$H$1992,"SALIDA",CAJA!$J$1166:$J$1992,$B137),0)</f>
        <v>0</v>
      </c>
      <c r="W137" s="62">
        <f>IFERROR(SUMIFS('CAJA TIGRES'!$N$303:$N$563,'CAJA TIGRES'!$H$303:$H$563,"SALIDA",'CAJA TIGRES'!$J$303:$J$563,$B137),0)</f>
        <v>0</v>
      </c>
      <c r="X137" s="62">
        <f>IFERROR(SUMIFS(RESERVA!$N$3:$N$10,RESERVA!$H$3:$H$10,"SALIDA",RESERVA!$J$3:$J$10,$B137),0)</f>
        <v>0</v>
      </c>
      <c r="Y137" s="96">
        <f t="shared" si="24"/>
        <v>654317.5</v>
      </c>
      <c r="Z137" s="96">
        <f>Y137+'FEB25'!Z137</f>
        <v>1467425</v>
      </c>
    </row>
    <row r="138" spans="1:26" x14ac:dyDescent="0.3">
      <c r="B138" s="63" t="s">
        <v>180</v>
      </c>
      <c r="C138" s="62">
        <f>IFERROR(SUMIFS('MGZ121'!$N$313:'MGZ121'!$N$417,'MGZ121'!$H$313:$H$417,"SALIDA",'MGZ121'!$J$313:$J$417,B138),0)</f>
        <v>601585</v>
      </c>
      <c r="D138" s="62">
        <f>IFERROR(SUMIFS('MGZ BBVA'!$N$190:$N$302,'MGZ BBVA'!$H$190:$H$302,"SALIDA",'MGZ BBVA'!$J$190:$J$302,$B138),0)</f>
        <v>0</v>
      </c>
      <c r="E138" s="62">
        <f>IFERROR(SUMIFS('MGZ DOLARES'!$N$2:$N$2,'MGZ DOLARES'!$F$2:$F$2,"SALIDA",'MGZ DOLARES'!$J$2:$J$2,$B138),0)</f>
        <v>0</v>
      </c>
      <c r="F138" s="62">
        <f>IFERROR(SUMIFS('MGZ BAJIO'!$N$7:$N$8,'MGZ BAJIO'!$H$7:$H$8,"SALIDA",'MGZ BAJIO'!$J$7:$J$8,$B138),0)</f>
        <v>0</v>
      </c>
      <c r="G138" s="62">
        <f>IFERROR(SUMIFS('VICTOR BANAMEX'!$N$107:$N$161,'VICTOR BANAMEX'!$H$107:$H$161,"SALIDA",'VICTOR BANAMEX'!$J$107:$J$161,$B138),0)</f>
        <v>0</v>
      </c>
      <c r="H138" s="62">
        <f>IFERROR(SUMIFS('VICTOR BANORTE'!$N$29:$N$38,'VICTOR BANORTE'!$H$29:$H$38,"SALIDA",'VICTOR BANORTE'!$J$29:$J$38,$B138),0)</f>
        <v>0</v>
      </c>
      <c r="I138" s="62">
        <f>IFERROR(SUMIFS(RODRIGO!$N$2:$N$2,RODRIGO!$H$2:$H$2,"SALIDA",RODRIGO!$J$2:$J$2,$B138),0)</f>
        <v>0</v>
      </c>
      <c r="J138" s="62">
        <f>IFERROR(SUMIFS(MOY!$N$22:$N$25,MOY!$F$22:$F$25,"SALIDA",MOY!$J$22:$J$25,$B138),0)</f>
        <v>0</v>
      </c>
      <c r="K138" s="62">
        <f>IFERROR(SUMIFS('NORMA RUTH'!$N$17:$N$22,'NORMA RUTH'!$H$17:$H$22,"SALIDA",'NORMA RUTH'!$J$17:$J$22,$B138),0)</f>
        <v>0</v>
      </c>
      <c r="L138" s="62">
        <f>IFERROR(SUMIFS(VALERIA!$N$14:$N$18,VALERIA!$F$14:$F$18,"SALIDA",VALERIA!$J$14:$J$18,$B138),0)</f>
        <v>0</v>
      </c>
      <c r="M138" s="62">
        <f>IFERROR(SUMIFS('MANUEL BANAMEX'!$N$30:$N$38,'MANUEL BANAMEX'!$H$30:$H$38,"SALIDA",'MANUEL BANAMEX'!$J$30:$J$38,$B138),0)</f>
        <v>0</v>
      </c>
      <c r="N138" s="62">
        <f>IFERROR(SUMIFS(ROBERTO!$N$2:$N$2,ROBERTO!$H$2:$H$2,"SALIDA",ROBERTO!$J$2:$J$2,$B138),0)</f>
        <v>0</v>
      </c>
      <c r="O138" s="62">
        <f>IFERROR(SUMIFS(JUAN!$N$20:$N$30,JUAN!$H$20:$H$30,"SALIDA",JUAN!$J$20:$J$30,$B138),0)</f>
        <v>0</v>
      </c>
      <c r="P138" s="62">
        <f>IFERROR(SUMIFS('NORMA SANCHEZ'!$N$19:$N$29,'NORMA SANCHEZ'!$H$19:$H$29,"SALIDA",'NORMA SANCHEZ'!$J$19:$J$29,$B138),0)</f>
        <v>0</v>
      </c>
      <c r="Q138" s="62">
        <f>IFERROR(SUMIFS('JOSE CARLOS'!$N$24:$N$33,'JOSE CARLOS'!$H$24:$H$33,"SALIDA",'JOSE CARLOS'!$J$24:$J$33,$B138),0)</f>
        <v>0</v>
      </c>
      <c r="R138" s="62">
        <f>IFERROR(SUMIFS('LUIS ENRIQUE '!$N$30:$N$37,'LUIS ENRIQUE '!$H$30:$H$37,"SALIDA",'LUIS ENRIQUE '!$J$30:$J$37,$B138),0)</f>
        <v>0</v>
      </c>
      <c r="S138" s="62">
        <f>IFERROR(SUMIFS(CESARIA!$N$19:$N$30,CESARIA!$H$19:$H$30,"SALIDA",CESARIA!$J$19:$J$30,$B138),0)</f>
        <v>0</v>
      </c>
      <c r="T138" s="62">
        <f>IFERROR(SUMIFS(ALAN!$N$26:$N$27,ALAN!$H$26:$H$27,"SALIDA",ALAN!$J$26:$J$27,$B138),0)</f>
        <v>0</v>
      </c>
      <c r="U138" s="62">
        <f>IFERROR(SUMIFS(ELVIA!$N$13:$N$32,ELVIA!$H$13:$H$32,"SALIDA",ELVIA!$J$13:$J$32,$B138),0)</f>
        <v>0</v>
      </c>
      <c r="V138" s="62">
        <f>IFERROR(SUMIFS(CAJA!$N$1166:$N$1992,CAJA!$H$1166:$H$1992,"SALIDA",CAJA!$J$1166:$J$1992,$B138),0)</f>
        <v>0</v>
      </c>
      <c r="W138" s="62">
        <f>IFERROR(SUMIFS('CAJA TIGRES'!$N$303:$N$563,'CAJA TIGRES'!$H$303:$H$563,"SALIDA",'CAJA TIGRES'!$J$303:$J$563,$B138),0)</f>
        <v>0</v>
      </c>
      <c r="X138" s="62">
        <f>IFERROR(SUMIFS(RESERVA!$N$3:$N$10,RESERVA!$H$3:$H$10,"SALIDA",RESERVA!$J$3:$J$10,$B138),0)</f>
        <v>0</v>
      </c>
      <c r="Y138" s="96">
        <f t="shared" si="24"/>
        <v>601585</v>
      </c>
      <c r="Z138" s="96">
        <f>Y138+'FEB25'!Z138</f>
        <v>1307351.25</v>
      </c>
    </row>
    <row r="139" spans="1:26" x14ac:dyDescent="0.3">
      <c r="B139" s="63" t="s">
        <v>181</v>
      </c>
      <c r="C139" s="62">
        <f>IFERROR(SUMIFS('MGZ121'!$N$313:'MGZ121'!$N$417,'MGZ121'!$H$313:$H$417,"SALIDA",'MGZ121'!$J$313:$J$417,B139),0)</f>
        <v>551222.5</v>
      </c>
      <c r="D139" s="62">
        <f>IFERROR(SUMIFS('MGZ BBVA'!$N$190:$N$302,'MGZ BBVA'!$H$190:$H$302,"SALIDA",'MGZ BBVA'!$J$190:$J$302,$B139),0)</f>
        <v>0</v>
      </c>
      <c r="E139" s="62">
        <f>IFERROR(SUMIFS('MGZ DOLARES'!$N$2:$N$2,'MGZ DOLARES'!$F$2:$F$2,"SALIDA",'MGZ DOLARES'!$J$2:$J$2,$B139),0)</f>
        <v>0</v>
      </c>
      <c r="F139" s="62">
        <f>IFERROR(SUMIFS('MGZ BAJIO'!$N$7:$N$8,'MGZ BAJIO'!$H$7:$H$8,"SALIDA",'MGZ BAJIO'!$J$7:$J$8,$B139),0)</f>
        <v>0</v>
      </c>
      <c r="G139" s="62">
        <f>IFERROR(SUMIFS('VICTOR BANAMEX'!$N$107:$N$161,'VICTOR BANAMEX'!$H$107:$H$161,"SALIDA",'VICTOR BANAMEX'!$J$107:$J$161,$B139),0)</f>
        <v>0</v>
      </c>
      <c r="H139" s="62">
        <f>IFERROR(SUMIFS('VICTOR BANORTE'!$N$29:$N$38,'VICTOR BANORTE'!$H$29:$H$38,"SALIDA",'VICTOR BANORTE'!$J$29:$J$38,$B139),0)</f>
        <v>0</v>
      </c>
      <c r="I139" s="62">
        <f>IFERROR(SUMIFS(RODRIGO!$N$2:$N$2,RODRIGO!$H$2:$H$2,"SALIDA",RODRIGO!$J$2:$J$2,$B139),0)</f>
        <v>0</v>
      </c>
      <c r="J139" s="62">
        <f>IFERROR(SUMIFS(MOY!$N$22:$N$25,MOY!$F$22:$F$25,"SALIDA",MOY!$J$22:$J$25,$B139),0)</f>
        <v>0</v>
      </c>
      <c r="K139" s="62">
        <f>IFERROR(SUMIFS('NORMA RUTH'!$N$17:$N$22,'NORMA RUTH'!$H$17:$H$22,"SALIDA",'NORMA RUTH'!$J$17:$J$22,$B139),0)</f>
        <v>0</v>
      </c>
      <c r="L139" s="62">
        <f>IFERROR(SUMIFS(VALERIA!$N$14:$N$18,VALERIA!$F$14:$F$18,"SALIDA",VALERIA!$J$14:$J$18,$B139),0)</f>
        <v>0</v>
      </c>
      <c r="M139" s="62">
        <f>IFERROR(SUMIFS('MANUEL BANAMEX'!$N$30:$N$38,'MANUEL BANAMEX'!$H$30:$H$38,"SALIDA",'MANUEL BANAMEX'!$J$30:$J$38,$B139),0)</f>
        <v>0</v>
      </c>
      <c r="N139" s="62">
        <f>IFERROR(SUMIFS(ROBERTO!$N$2:$N$2,ROBERTO!$H$2:$H$2,"SALIDA",ROBERTO!$J$2:$J$2,$B139),0)</f>
        <v>0</v>
      </c>
      <c r="O139" s="62">
        <f>IFERROR(SUMIFS(JUAN!$N$20:$N$30,JUAN!$H$20:$H$30,"SALIDA",JUAN!$J$20:$J$30,$B139),0)</f>
        <v>0</v>
      </c>
      <c r="P139" s="62">
        <f>IFERROR(SUMIFS('NORMA SANCHEZ'!$N$19:$N$29,'NORMA SANCHEZ'!$H$19:$H$29,"SALIDA",'NORMA SANCHEZ'!$J$19:$J$29,$B139),0)</f>
        <v>0</v>
      </c>
      <c r="Q139" s="62">
        <f>IFERROR(SUMIFS('JOSE CARLOS'!$N$24:$N$33,'JOSE CARLOS'!$H$24:$H$33,"SALIDA",'JOSE CARLOS'!$J$24:$J$33,$B139),0)</f>
        <v>0</v>
      </c>
      <c r="R139" s="62">
        <f>IFERROR(SUMIFS('LUIS ENRIQUE '!$N$30:$N$37,'LUIS ENRIQUE '!$H$30:$H$37,"SALIDA",'LUIS ENRIQUE '!$J$30:$J$37,$B139),0)</f>
        <v>0</v>
      </c>
      <c r="S139" s="62">
        <f>IFERROR(SUMIFS(CESARIA!$N$19:$N$30,CESARIA!$H$19:$H$30,"SALIDA",CESARIA!$J$19:$J$30,$B139),0)</f>
        <v>0</v>
      </c>
      <c r="T139" s="62">
        <f>IFERROR(SUMIFS(ALAN!$N$26:$N$27,ALAN!$H$26:$H$27,"SALIDA",ALAN!$J$26:$J$27,$B139),0)</f>
        <v>0</v>
      </c>
      <c r="U139" s="62">
        <f>IFERROR(SUMIFS(ELVIA!$N$13:$N$32,ELVIA!$H$13:$H$32,"SALIDA",ELVIA!$J$13:$J$32,$B139),0)</f>
        <v>0</v>
      </c>
      <c r="V139" s="62">
        <f>IFERROR(SUMIFS(CAJA!$N$1166:$N$1992,CAJA!$H$1166:$H$1992,"SALIDA",CAJA!$J$1166:$J$1992,$B139),0)</f>
        <v>0</v>
      </c>
      <c r="W139" s="62">
        <f>IFERROR(SUMIFS('CAJA TIGRES'!$N$303:$N$563,'CAJA TIGRES'!$H$303:$H$563,"SALIDA",'CAJA TIGRES'!$J$303:$J$563,$B139),0)</f>
        <v>0</v>
      </c>
      <c r="X139" s="62">
        <f>IFERROR(SUMIFS(RESERVA!$N$3:$N$10,RESERVA!$H$3:$H$10,"SALIDA",RESERVA!$J$3:$J$10,$B139),0)</f>
        <v>0</v>
      </c>
      <c r="Y139" s="96">
        <f t="shared" si="24"/>
        <v>551222.5</v>
      </c>
      <c r="Z139" s="96">
        <f>Y139+'FEB25'!Z139</f>
        <v>1315450</v>
      </c>
    </row>
    <row r="140" spans="1:26" x14ac:dyDescent="0.3">
      <c r="B140" s="63" t="s">
        <v>182</v>
      </c>
      <c r="C140" s="62">
        <f>IFERROR(SUMIFS('MGZ121'!$N$313:'MGZ121'!$N$417,'MGZ121'!$H$313:$H$417,"SALIDA",'MGZ121'!$J$313:$J$417,B140),0)</f>
        <v>746062.5</v>
      </c>
      <c r="D140" s="62">
        <f>IFERROR(SUMIFS('MGZ BBVA'!$N$190:$N$302,'MGZ BBVA'!$H$190:$H$302,"SALIDA",'MGZ BBVA'!$J$190:$J$302,$B140),0)</f>
        <v>0</v>
      </c>
      <c r="E140" s="62">
        <f>IFERROR(SUMIFS('MGZ DOLARES'!$N$2:$N$2,'MGZ DOLARES'!$F$2:$F$2,"SALIDA",'MGZ DOLARES'!$J$2:$J$2,$B140),0)</f>
        <v>0</v>
      </c>
      <c r="F140" s="62">
        <f>IFERROR(SUMIFS('MGZ BAJIO'!$N$7:$N$8,'MGZ BAJIO'!$H$7:$H$8,"SALIDA",'MGZ BAJIO'!$J$7:$J$8,$B140),0)</f>
        <v>0</v>
      </c>
      <c r="G140" s="62">
        <f>IFERROR(SUMIFS('VICTOR BANAMEX'!$N$107:$N$161,'VICTOR BANAMEX'!$H$107:$H$161,"SALIDA",'VICTOR BANAMEX'!$J$107:$J$161,$B140),0)</f>
        <v>1000</v>
      </c>
      <c r="H140" s="62">
        <f>IFERROR(SUMIFS('VICTOR BANORTE'!$N$29:$N$38,'VICTOR BANORTE'!$H$29:$H$38,"SALIDA",'VICTOR BANORTE'!$J$29:$J$38,$B140),0)</f>
        <v>0</v>
      </c>
      <c r="I140" s="62">
        <f>IFERROR(SUMIFS(RODRIGO!$N$2:$N$2,RODRIGO!$H$2:$H$2,"SALIDA",RODRIGO!$J$2:$J$2,$B140),0)</f>
        <v>0</v>
      </c>
      <c r="J140" s="62">
        <f>IFERROR(SUMIFS(MOY!$N$22:$N$25,MOY!$F$22:$F$25,"SALIDA",MOY!$J$22:$J$25,$B140),0)</f>
        <v>0</v>
      </c>
      <c r="K140" s="62">
        <f>IFERROR(SUMIFS('NORMA RUTH'!$N$17:$N$22,'NORMA RUTH'!$H$17:$H$22,"SALIDA",'NORMA RUTH'!$J$17:$J$22,$B140),0)</f>
        <v>0</v>
      </c>
      <c r="L140" s="62">
        <f>IFERROR(SUMIFS(VALERIA!$N$14:$N$18,VALERIA!$F$14:$F$18,"SALIDA",VALERIA!$J$14:$J$18,$B140),0)</f>
        <v>0</v>
      </c>
      <c r="M140" s="62">
        <f>IFERROR(SUMIFS('MANUEL BANAMEX'!$N$30:$N$38,'MANUEL BANAMEX'!$H$30:$H$38,"SALIDA",'MANUEL BANAMEX'!$J$30:$J$38,$B140),0)</f>
        <v>0</v>
      </c>
      <c r="N140" s="62">
        <f>IFERROR(SUMIFS(ROBERTO!$N$2:$N$2,ROBERTO!$H$2:$H$2,"SALIDA",ROBERTO!$J$2:$J$2,$B140),0)</f>
        <v>0</v>
      </c>
      <c r="O140" s="62">
        <f>IFERROR(SUMIFS(JUAN!$N$20:$N$30,JUAN!$H$20:$H$30,"SALIDA",JUAN!$J$20:$J$30,$B140),0)</f>
        <v>0</v>
      </c>
      <c r="P140" s="62">
        <f>IFERROR(SUMIFS('NORMA SANCHEZ'!$N$19:$N$29,'NORMA SANCHEZ'!$H$19:$H$29,"SALIDA",'NORMA SANCHEZ'!$J$19:$J$29,$B140),0)</f>
        <v>0</v>
      </c>
      <c r="Q140" s="62">
        <f>IFERROR(SUMIFS('JOSE CARLOS'!$N$24:$N$33,'JOSE CARLOS'!$H$24:$H$33,"SALIDA",'JOSE CARLOS'!$J$24:$J$33,$B140),0)</f>
        <v>0</v>
      </c>
      <c r="R140" s="62">
        <f>IFERROR(SUMIFS('LUIS ENRIQUE '!$N$30:$N$37,'LUIS ENRIQUE '!$H$30:$H$37,"SALIDA",'LUIS ENRIQUE '!$J$30:$J$37,$B140),0)</f>
        <v>0</v>
      </c>
      <c r="S140" s="62">
        <f>IFERROR(SUMIFS(CESARIA!$N$19:$N$30,CESARIA!$H$19:$H$30,"SALIDA",CESARIA!$J$19:$J$30,$B140),0)</f>
        <v>0</v>
      </c>
      <c r="T140" s="62">
        <f>IFERROR(SUMIFS(ALAN!$N$26:$N$27,ALAN!$H$26:$H$27,"SALIDA",ALAN!$J$26:$J$27,$B140),0)</f>
        <v>0</v>
      </c>
      <c r="U140" s="62">
        <f>IFERROR(SUMIFS(ELVIA!$N$13:$N$32,ELVIA!$H$13:$H$32,"SALIDA",ELVIA!$J$13:$J$32,$B140),0)</f>
        <v>0</v>
      </c>
      <c r="V140" s="62">
        <f>IFERROR(SUMIFS(CAJA!$N$1166:$N$1992,CAJA!$H$1166:$H$1992,"SALIDA",CAJA!$J$1166:$J$1992,$B140),0)</f>
        <v>0</v>
      </c>
      <c r="W140" s="62">
        <f>IFERROR(SUMIFS('CAJA TIGRES'!$N$303:$N$563,'CAJA TIGRES'!$H$303:$H$563,"SALIDA",'CAJA TIGRES'!$J$303:$J$563,$B140),0)</f>
        <v>0</v>
      </c>
      <c r="X140" s="62">
        <f>IFERROR(SUMIFS(RESERVA!$N$3:$N$10,RESERVA!$H$3:$H$10,"SALIDA",RESERVA!$J$3:$J$10,$B140),0)</f>
        <v>0</v>
      </c>
      <c r="Y140" s="96">
        <f t="shared" si="24"/>
        <v>747062.5</v>
      </c>
      <c r="Z140" s="96">
        <f>Y140+'FEB25'!Z140</f>
        <v>1359213.75</v>
      </c>
    </row>
    <row r="141" spans="1:26" x14ac:dyDescent="0.3">
      <c r="B141" s="63" t="s">
        <v>183</v>
      </c>
      <c r="C141" s="62">
        <f>IFERROR(SUMIFS('MGZ121'!$N$313:'MGZ121'!$N$417,'MGZ121'!$H$313:$H$417,"SALIDA",'MGZ121'!$J$313:$J$417,B141),0)</f>
        <v>0</v>
      </c>
      <c r="D141" s="62">
        <f>IFERROR(SUMIFS('MGZ BBVA'!$N$190:$N$302,'MGZ BBVA'!$H$190:$H$302,"SALIDA",'MGZ BBVA'!$J$190:$J$302,$B141),0)</f>
        <v>0</v>
      </c>
      <c r="E141" s="62">
        <f>IFERROR(SUMIFS('MGZ DOLARES'!$N$2:$N$2,'MGZ DOLARES'!$F$2:$F$2,"SALIDA",'MGZ DOLARES'!$J$2:$J$2,$B141),0)</f>
        <v>0</v>
      </c>
      <c r="F141" s="62">
        <f>IFERROR(SUMIFS('MGZ BAJIO'!$N$7:$N$8,'MGZ BAJIO'!$H$7:$H$8,"SALIDA",'MGZ BAJIO'!$J$7:$J$8,$B141),0)</f>
        <v>0</v>
      </c>
      <c r="G141" s="62">
        <f>IFERROR(SUMIFS('VICTOR BANAMEX'!$N$107:$N$161,'VICTOR BANAMEX'!$H$107:$H$161,"SALIDA",'VICTOR BANAMEX'!$J$107:$J$161,$B141),0)</f>
        <v>0</v>
      </c>
      <c r="H141" s="62">
        <f>IFERROR(SUMIFS('VICTOR BANORTE'!$N$29:$N$38,'VICTOR BANORTE'!$H$29:$H$38,"SALIDA",'VICTOR BANORTE'!$J$29:$J$38,$B141),0)</f>
        <v>0</v>
      </c>
      <c r="I141" s="62">
        <f>IFERROR(SUMIFS(RODRIGO!$N$2:$N$2,RODRIGO!$H$2:$H$2,"SALIDA",RODRIGO!$J$2:$J$2,$B141),0)</f>
        <v>0</v>
      </c>
      <c r="J141" s="62">
        <f>IFERROR(SUMIFS(MOY!$N$22:$N$25,MOY!$F$22:$F$25,"SALIDA",MOY!$J$22:$J$25,$B141),0)</f>
        <v>0</v>
      </c>
      <c r="K141" s="62">
        <f>IFERROR(SUMIFS('NORMA RUTH'!$N$17:$N$22,'NORMA RUTH'!$H$17:$H$22,"SALIDA",'NORMA RUTH'!$J$17:$J$22,$B141),0)</f>
        <v>0</v>
      </c>
      <c r="L141" s="62">
        <f>IFERROR(SUMIFS(VALERIA!$N$14:$N$18,VALERIA!$F$14:$F$18,"SALIDA",VALERIA!$J$14:$J$18,$B141),0)</f>
        <v>0</v>
      </c>
      <c r="M141" s="62">
        <f>IFERROR(SUMIFS('MANUEL BANAMEX'!$N$30:$N$38,'MANUEL BANAMEX'!$H$30:$H$38,"SALIDA",'MANUEL BANAMEX'!$J$30:$J$38,$B141),0)</f>
        <v>0</v>
      </c>
      <c r="N141" s="62">
        <f>IFERROR(SUMIFS(ROBERTO!$N$2:$N$2,ROBERTO!$H$2:$H$2,"SALIDA",ROBERTO!$J$2:$J$2,$B141),0)</f>
        <v>0</v>
      </c>
      <c r="O141" s="62">
        <f>IFERROR(SUMIFS(JUAN!$N$20:$N$30,JUAN!$H$20:$H$30,"SALIDA",JUAN!$J$20:$J$30,$B141),0)</f>
        <v>0</v>
      </c>
      <c r="P141" s="62">
        <f>IFERROR(SUMIFS('NORMA SANCHEZ'!$N$19:$N$29,'NORMA SANCHEZ'!$H$19:$H$29,"SALIDA",'NORMA SANCHEZ'!$J$19:$J$29,$B141),0)</f>
        <v>0</v>
      </c>
      <c r="Q141" s="62">
        <f>IFERROR(SUMIFS('JOSE CARLOS'!$N$24:$N$33,'JOSE CARLOS'!$H$24:$H$33,"SALIDA",'JOSE CARLOS'!$J$24:$J$33,$B141),0)</f>
        <v>0</v>
      </c>
      <c r="R141" s="62">
        <f>IFERROR(SUMIFS('LUIS ENRIQUE '!$N$30:$N$37,'LUIS ENRIQUE '!$H$30:$H$37,"SALIDA",'LUIS ENRIQUE '!$J$30:$J$37,$B141),0)</f>
        <v>0</v>
      </c>
      <c r="S141" s="62">
        <f>IFERROR(SUMIFS(CESARIA!$N$19:$N$30,CESARIA!$H$19:$H$30,"SALIDA",CESARIA!$J$19:$J$30,$B141),0)</f>
        <v>0</v>
      </c>
      <c r="T141" s="62">
        <f>IFERROR(SUMIFS(ALAN!$N$26:$N$27,ALAN!$H$26:$H$27,"SALIDA",ALAN!$J$26:$J$27,$B141),0)</f>
        <v>0</v>
      </c>
      <c r="U141" s="62">
        <f>IFERROR(SUMIFS(ELVIA!$N$13:$N$32,ELVIA!$H$13:$H$32,"SALIDA",ELVIA!$J$13:$J$32,$B141),0)</f>
        <v>0</v>
      </c>
      <c r="V141" s="62">
        <f>IFERROR(SUMIFS(CAJA!$N$1166:$N$1992,CAJA!$H$1166:$H$1992,"SALIDA",CAJA!$J$1166:$J$1992,$B141),0)</f>
        <v>0</v>
      </c>
      <c r="W141" s="62">
        <f>IFERROR(SUMIFS('CAJA TIGRES'!$N$303:$N$563,'CAJA TIGRES'!$H$303:$H$563,"SALIDA",'CAJA TIGRES'!$J$303:$J$563,$B141),0)</f>
        <v>0</v>
      </c>
      <c r="X141" s="62">
        <f>IFERROR(SUMIFS(RESERVA!$N$3:$N$10,RESERVA!$H$3:$H$10,"SALIDA",RESERVA!$J$3:$J$10,$B141),0)</f>
        <v>0</v>
      </c>
      <c r="Y141" s="96">
        <f t="shared" si="24"/>
        <v>0</v>
      </c>
      <c r="Z141" s="96">
        <f>Y141+'FEB25'!Z141</f>
        <v>1627005</v>
      </c>
    </row>
    <row r="142" spans="1:26" x14ac:dyDescent="0.3">
      <c r="B142" s="63" t="s">
        <v>184</v>
      </c>
      <c r="C142" s="62">
        <f>IFERROR(SUMIFS('MGZ121'!$N$313:'MGZ121'!$N$417,'MGZ121'!$H$313:$H$417,"SALIDA",'MGZ121'!$J$313:$J$417,B142),0)</f>
        <v>1200800</v>
      </c>
      <c r="D142" s="62">
        <f>IFERROR(SUMIFS('MGZ BBVA'!$N$190:$N$302,'MGZ BBVA'!$H$190:$H$302,"SALIDA",'MGZ BBVA'!$J$190:$J$302,$B142),0)</f>
        <v>0</v>
      </c>
      <c r="E142" s="62">
        <f>IFERROR(SUMIFS('MGZ DOLARES'!$N$2:$N$2,'MGZ DOLARES'!$F$2:$F$2,"SALIDA",'MGZ DOLARES'!$J$2:$J$2,$B142),0)</f>
        <v>0</v>
      </c>
      <c r="F142" s="62">
        <f>IFERROR(SUMIFS('MGZ BAJIO'!$N$7:$N$8,'MGZ BAJIO'!$H$7:$H$8,"SALIDA",'MGZ BAJIO'!$J$7:$J$8,$B142),0)</f>
        <v>0</v>
      </c>
      <c r="G142" s="62">
        <f>IFERROR(SUMIFS('VICTOR BANAMEX'!$N$107:$N$161,'VICTOR BANAMEX'!$H$107:$H$161,"SALIDA",'VICTOR BANAMEX'!$J$107:$J$161,$B142),0)</f>
        <v>0</v>
      </c>
      <c r="H142" s="62">
        <f>IFERROR(SUMIFS('VICTOR BANORTE'!$N$29:$N$38,'VICTOR BANORTE'!$H$29:$H$38,"SALIDA",'VICTOR BANORTE'!$J$29:$J$38,$B142),0)</f>
        <v>0</v>
      </c>
      <c r="I142" s="62">
        <f>IFERROR(SUMIFS(RODRIGO!$N$2:$N$2,RODRIGO!$H$2:$H$2,"SALIDA",RODRIGO!$J$2:$J$2,$B142),0)</f>
        <v>0</v>
      </c>
      <c r="J142" s="62">
        <f>IFERROR(SUMIFS(MOY!$N$22:$N$25,MOY!$F$22:$F$25,"SALIDA",MOY!$J$22:$J$25,$B142),0)</f>
        <v>0</v>
      </c>
      <c r="K142" s="62">
        <f>IFERROR(SUMIFS('NORMA RUTH'!$N$17:$N$22,'NORMA RUTH'!$H$17:$H$22,"SALIDA",'NORMA RUTH'!$J$17:$J$22,$B142),0)</f>
        <v>0</v>
      </c>
      <c r="L142" s="62">
        <f>IFERROR(SUMIFS(VALERIA!$N$14:$N$18,VALERIA!$F$14:$F$18,"SALIDA",VALERIA!$J$14:$J$18,$B142),0)</f>
        <v>0</v>
      </c>
      <c r="M142" s="62">
        <f>IFERROR(SUMIFS('MANUEL BANAMEX'!$N$30:$N$38,'MANUEL BANAMEX'!$H$30:$H$38,"SALIDA",'MANUEL BANAMEX'!$J$30:$J$38,$B142),0)</f>
        <v>0</v>
      </c>
      <c r="N142" s="62">
        <f>IFERROR(SUMIFS(ROBERTO!$N$2:$N$2,ROBERTO!$H$2:$H$2,"SALIDA",ROBERTO!$J$2:$J$2,$B142),0)</f>
        <v>0</v>
      </c>
      <c r="O142" s="62">
        <f>IFERROR(SUMIFS(JUAN!$N$20:$N$30,JUAN!$H$20:$H$30,"SALIDA",JUAN!$J$20:$J$30,$B142),0)</f>
        <v>0</v>
      </c>
      <c r="P142" s="62">
        <f>IFERROR(SUMIFS('NORMA SANCHEZ'!$N$19:$N$29,'NORMA SANCHEZ'!$H$19:$H$29,"SALIDA",'NORMA SANCHEZ'!$J$19:$J$29,$B142),0)</f>
        <v>0</v>
      </c>
      <c r="Q142" s="62">
        <f>IFERROR(SUMIFS('JOSE CARLOS'!$N$24:$N$33,'JOSE CARLOS'!$H$24:$H$33,"SALIDA",'JOSE CARLOS'!$J$24:$J$33,$B142),0)</f>
        <v>0</v>
      </c>
      <c r="R142" s="62">
        <f>IFERROR(SUMIFS('LUIS ENRIQUE '!$N$30:$N$37,'LUIS ENRIQUE '!$H$30:$H$37,"SALIDA",'LUIS ENRIQUE '!$J$30:$J$37,$B142),0)</f>
        <v>0</v>
      </c>
      <c r="S142" s="62">
        <f>IFERROR(SUMIFS(CESARIA!$N$19:$N$30,CESARIA!$H$19:$H$30,"SALIDA",CESARIA!$J$19:$J$30,$B142),0)</f>
        <v>0</v>
      </c>
      <c r="T142" s="62">
        <f>IFERROR(SUMIFS(ALAN!$N$26:$N$27,ALAN!$H$26:$H$27,"SALIDA",ALAN!$J$26:$J$27,$B142),0)</f>
        <v>0</v>
      </c>
      <c r="U142" s="62">
        <f>IFERROR(SUMIFS(ELVIA!$N$13:$N$32,ELVIA!$H$13:$H$32,"SALIDA",ELVIA!$J$13:$J$32,$B142),0)</f>
        <v>0</v>
      </c>
      <c r="V142" s="62">
        <f>IFERROR(SUMIFS(CAJA!$N$1166:$N$1992,CAJA!$H$1166:$H$1992,"SALIDA",CAJA!$J$1166:$J$1992,$B142),0)</f>
        <v>0</v>
      </c>
      <c r="W142" s="62">
        <f>IFERROR(SUMIFS('CAJA TIGRES'!$N$303:$N$563,'CAJA TIGRES'!$H$303:$H$563,"SALIDA",'CAJA TIGRES'!$J$303:$J$563,$B142),0)</f>
        <v>0</v>
      </c>
      <c r="X142" s="62">
        <f>IFERROR(SUMIFS(RESERVA!$N$3:$N$10,RESERVA!$H$3:$H$10,"SALIDA",RESERVA!$J$3:$J$10,$B142),0)</f>
        <v>0</v>
      </c>
      <c r="Y142" s="96">
        <f t="shared" si="24"/>
        <v>1200800</v>
      </c>
      <c r="Z142" s="96">
        <f>Y142+'FEB25'!Z142</f>
        <v>2012525</v>
      </c>
    </row>
    <row r="143" spans="1:26" x14ac:dyDescent="0.3">
      <c r="A143">
        <v>12.2</v>
      </c>
      <c r="B143" s="63" t="s">
        <v>33</v>
      </c>
      <c r="C143" s="62">
        <f>IFERROR(SUMIFS('MGZ121'!$N$313:'MGZ121'!$N$417,'MGZ121'!$H$313:$H$417,"SALIDA",'MGZ121'!$J$313:$J$417,B143),0)</f>
        <v>197821.76</v>
      </c>
      <c r="D143" s="62">
        <f>IFERROR(SUMIFS('MGZ BBVA'!$N$190:$N$302,'MGZ BBVA'!$H$190:$H$302,"SALIDA",'MGZ BBVA'!$J$190:$J$302,$B143),0)</f>
        <v>263101.33999999997</v>
      </c>
      <c r="E143" s="62">
        <f>IFERROR(SUMIFS('MGZ DOLARES'!$N$2:$N$2,'MGZ DOLARES'!$F$2:$F$2,"SALIDA",'MGZ DOLARES'!$J$2:$J$2,$B143),0)</f>
        <v>0</v>
      </c>
      <c r="F143" s="62">
        <f>IFERROR(SUMIFS('MGZ BAJIO'!$N$7:$N$8,'MGZ BAJIO'!$H$7:$H$8,"SALIDA",'MGZ BAJIO'!$J$7:$J$8,$B143),0)</f>
        <v>0</v>
      </c>
      <c r="G143" s="62">
        <f>IFERROR(SUMIFS('VICTOR BANAMEX'!$N$107:$N$161,'VICTOR BANAMEX'!$H$107:$H$161,"SALIDA",'VICTOR BANAMEX'!$J$107:$J$161,$B143),0)</f>
        <v>110000</v>
      </c>
      <c r="H143" s="62">
        <f>IFERROR(SUMIFS('VICTOR BANORTE'!$N$29:$N$38,'VICTOR BANORTE'!$H$29:$H$38,"SALIDA",'VICTOR BANORTE'!$J$29:$J$38,$B143),0)</f>
        <v>0</v>
      </c>
      <c r="I143" s="62">
        <f>IFERROR(SUMIFS(RODRIGO!$N$2:$N$2,RODRIGO!$H$2:$H$2,"SALIDA",RODRIGO!$J$2:$J$2,$B143),0)</f>
        <v>0</v>
      </c>
      <c r="J143" s="62">
        <f>IFERROR(SUMIFS(MOY!$N$22:$N$25,MOY!$F$22:$F$25,"SALIDA",MOY!$J$22:$J$25,$B143),0)</f>
        <v>0</v>
      </c>
      <c r="K143" s="62">
        <f>IFERROR(SUMIFS('NORMA RUTH'!$N$17:$N$22,'NORMA RUTH'!$H$17:$H$22,"SALIDA",'NORMA RUTH'!$J$17:$J$22,$B143),0)</f>
        <v>0</v>
      </c>
      <c r="L143" s="62">
        <f>IFERROR(SUMIFS(VALERIA!$N$14:$N$18,VALERIA!$F$14:$F$18,"SALIDA",VALERIA!$J$14:$J$18,$B143),0)</f>
        <v>0</v>
      </c>
      <c r="M143" s="62">
        <f>IFERROR(SUMIFS('MANUEL BANAMEX'!$N$30:$N$38,'MANUEL BANAMEX'!$H$30:$H$38,"SALIDA",'MANUEL BANAMEX'!$J$30:$J$38,$B143),0)</f>
        <v>0</v>
      </c>
      <c r="N143" s="62">
        <f>IFERROR(SUMIFS(ROBERTO!$N$2:$N$2,ROBERTO!$H$2:$H$2,"SALIDA",ROBERTO!$J$2:$J$2,$B143),0)</f>
        <v>0</v>
      </c>
      <c r="O143" s="62">
        <f>IFERROR(SUMIFS(JUAN!$N$20:$N$30,JUAN!$H$20:$H$30,"SALIDA",JUAN!$J$20:$J$30,$B143),0)</f>
        <v>650000</v>
      </c>
      <c r="P143" s="62">
        <f>IFERROR(SUMIFS('NORMA SANCHEZ'!$N$19:$N$29,'NORMA SANCHEZ'!$H$19:$H$29,"SALIDA",'NORMA SANCHEZ'!$J$19:$J$29,$B143),0)</f>
        <v>600000</v>
      </c>
      <c r="Q143" s="62">
        <f>IFERROR(SUMIFS('JOSE CARLOS'!$N$24:$N$33,'JOSE CARLOS'!$H$24:$H$33,"SALIDA",'JOSE CARLOS'!$J$24:$J$33,$B143),0)</f>
        <v>550000</v>
      </c>
      <c r="R143" s="62">
        <f>IFERROR(SUMIFS('LUIS ENRIQUE '!$N$30:$N$37,'LUIS ENRIQUE '!$H$30:$H$37,"SALIDA",'LUIS ENRIQUE '!$J$30:$J$37,$B143),0)</f>
        <v>0</v>
      </c>
      <c r="S143" s="62">
        <f>IFERROR(SUMIFS(CESARIA!$N$19:$N$30,CESARIA!$H$19:$H$30,"SALIDA",CESARIA!$J$19:$J$30,$B143),0)</f>
        <v>742000</v>
      </c>
      <c r="T143" s="62">
        <f>IFERROR(SUMIFS(ALAN!$N$26:$N$27,ALAN!$H$26:$H$27,"SALIDA",ALAN!$J$26:$J$27,$B143),0)</f>
        <v>0</v>
      </c>
      <c r="U143" s="62">
        <f>IFERROR(SUMIFS(ELVIA!$N$13:$N$32,ELVIA!$H$13:$H$32,"SALIDA",ELVIA!$J$13:$J$32,$B143),0)</f>
        <v>1284000</v>
      </c>
      <c r="V143" s="62">
        <f>IFERROR(SUMIFS(CAJA!$N$1166:$N$1992,CAJA!$H$1166:$H$1992,"SALIDA",CAJA!$J$1166:$J$1992,$B143),0)</f>
        <v>0</v>
      </c>
      <c r="W143" s="62">
        <f>IFERROR(SUMIFS('CAJA TIGRES'!$N$303:$N$563,'CAJA TIGRES'!$H$303:$H$563,"SALIDA",'CAJA TIGRES'!$J$303:$J$563,$B143),0)</f>
        <v>39765</v>
      </c>
      <c r="X143" s="62">
        <f>IFERROR(SUMIFS(RESERVA!$N$3:$N$10,RESERVA!$H$3:$H$10,"SALIDA",RESERVA!$J$3:$J$10,$B143),0)</f>
        <v>0</v>
      </c>
      <c r="Y143" s="96">
        <f t="shared" si="24"/>
        <v>4436688.0999999996</v>
      </c>
      <c r="Z143" s="96">
        <f>Y143+'FEB25'!Z143</f>
        <v>12149011.369999999</v>
      </c>
    </row>
    <row r="144" spans="1:26" x14ac:dyDescent="0.3">
      <c r="B144" s="63" t="s">
        <v>200</v>
      </c>
      <c r="C144" s="62">
        <f>IFERROR(SUMIFS('MGZ121'!$N$313:'MGZ121'!$N$417,'MGZ121'!$H$313:$H$417,"SALIDA",'MGZ121'!$J$313:$J$417,B144),0)</f>
        <v>0</v>
      </c>
      <c r="D144" s="62">
        <f>IFERROR(SUMIFS('MGZ BBVA'!$N$190:$N$302,'MGZ BBVA'!$H$190:$H$302,"SALIDA",'MGZ BBVA'!$J$190:$J$302,$B144),0)</f>
        <v>0</v>
      </c>
      <c r="E144" s="62">
        <f>IFERROR(SUMIFS('MGZ DOLARES'!$N$2:$N$2,'MGZ DOLARES'!$F$2:$F$2,"SALIDA",'MGZ DOLARES'!$J$2:$J$2,$B144),0)</f>
        <v>0</v>
      </c>
      <c r="F144" s="62">
        <f>IFERROR(SUMIFS('MGZ BAJIO'!$N$7:$N$8,'MGZ BAJIO'!$H$7:$H$8,"SALIDA",'MGZ BAJIO'!$J$7:$J$8,$B144),0)</f>
        <v>0</v>
      </c>
      <c r="G144" s="62">
        <f>IFERROR(SUMIFS('VICTOR BANAMEX'!$N$107:$N$161,'VICTOR BANAMEX'!$H$107:$H$161,"SALIDA",'VICTOR BANAMEX'!$J$107:$J$161,$B144),0)</f>
        <v>0</v>
      </c>
      <c r="H144" s="62">
        <f>IFERROR(SUMIFS('VICTOR BANORTE'!$N$29:$N$38,'VICTOR BANORTE'!$H$29:$H$38,"SALIDA",'VICTOR BANORTE'!$J$29:$J$38,$B144),0)</f>
        <v>0</v>
      </c>
      <c r="I144" s="62">
        <f>IFERROR(SUMIFS(RODRIGO!$N$2:$N$2,RODRIGO!$H$2:$H$2,"SALIDA",RODRIGO!$J$2:$J$2,$B144),0)</f>
        <v>0</v>
      </c>
      <c r="J144" s="62">
        <f>IFERROR(SUMIFS(MOY!$N$22:$N$25,MOY!$F$22:$F$25,"SALIDA",MOY!$J$22:$J$25,$B144),0)</f>
        <v>0</v>
      </c>
      <c r="K144" s="62">
        <f>IFERROR(SUMIFS('NORMA RUTH'!$N$17:$N$22,'NORMA RUTH'!$H$17:$H$22,"SALIDA",'NORMA RUTH'!$J$17:$J$22,$B144),0)</f>
        <v>0</v>
      </c>
      <c r="L144" s="62">
        <f>IFERROR(SUMIFS(VALERIA!$N$14:$N$18,VALERIA!$F$14:$F$18,"SALIDA",VALERIA!$J$14:$J$18,$B144),0)</f>
        <v>0</v>
      </c>
      <c r="M144" s="62">
        <f>IFERROR(SUMIFS('MANUEL BANAMEX'!$N$30:$N$38,'MANUEL BANAMEX'!$H$30:$H$38,"SALIDA",'MANUEL BANAMEX'!$J$30:$J$38,$B144),0)</f>
        <v>0</v>
      </c>
      <c r="N144" s="62">
        <f>IFERROR(SUMIFS(ROBERTO!$N$2:$N$2,ROBERTO!$H$2:$H$2,"SALIDA",ROBERTO!$J$2:$J$2,$B144),0)</f>
        <v>0</v>
      </c>
      <c r="O144" s="62">
        <f>IFERROR(SUMIFS(JUAN!$N$20:$N$30,JUAN!$H$20:$H$30,"SALIDA",JUAN!$J$20:$J$30,$B144),0)</f>
        <v>0</v>
      </c>
      <c r="P144" s="62">
        <f>IFERROR(SUMIFS('NORMA SANCHEZ'!$N$19:$N$29,'NORMA SANCHEZ'!$H$19:$H$29,"SALIDA",'NORMA SANCHEZ'!$J$19:$J$29,$B144),0)</f>
        <v>0</v>
      </c>
      <c r="Q144" s="62">
        <f>IFERROR(SUMIFS('JOSE CARLOS'!$N$24:$N$33,'JOSE CARLOS'!$H$24:$H$33,"SALIDA",'JOSE CARLOS'!$J$24:$J$33,$B144),0)</f>
        <v>0</v>
      </c>
      <c r="R144" s="62">
        <f>IFERROR(SUMIFS('LUIS ENRIQUE '!$N$30:$N$37,'LUIS ENRIQUE '!$H$30:$H$37,"SALIDA",'LUIS ENRIQUE '!$J$30:$J$37,$B144),0)</f>
        <v>0</v>
      </c>
      <c r="S144" s="62">
        <f>IFERROR(SUMIFS(CESARIA!$N$19:$N$30,CESARIA!$H$19:$H$30,"SALIDA",CESARIA!$J$19:$J$30,$B144),0)</f>
        <v>0</v>
      </c>
      <c r="T144" s="62">
        <f>IFERROR(SUMIFS(ALAN!$N$26:$N$27,ALAN!$H$26:$H$27,"SALIDA",ALAN!$J$26:$J$27,$B144),0)</f>
        <v>0</v>
      </c>
      <c r="U144" s="62">
        <f>IFERROR(SUMIFS(ELVIA!$N$13:$N$32,ELVIA!$H$13:$H$32,"SALIDA",ELVIA!$J$13:$J$32,$B144),0)</f>
        <v>0</v>
      </c>
      <c r="V144" s="146">
        <f>IFERROR(SUMIFS(CAJA!$N$1166:$N$1992,CAJA!$H$1166:$H$1992,"SALIDA",CAJA!$J$1166:$J$1992,$B144),0)</f>
        <v>1349560</v>
      </c>
      <c r="W144" s="62">
        <f>IFERROR(SUMIFS('CAJA TIGRES'!$N$303:$N$563,'CAJA TIGRES'!$H$303:$H$563,"SALIDA",'CAJA TIGRES'!$J$303:$J$563,$B144),0)</f>
        <v>0</v>
      </c>
      <c r="X144" s="62">
        <f>IFERROR(SUMIFS(RESERVA!$N$3:$N$10,RESERVA!$H$3:$H$10,"SALIDA",RESERVA!$J$3:$J$10,$B144),0)</f>
        <v>0</v>
      </c>
      <c r="Y144" s="96">
        <f t="shared" si="24"/>
        <v>1349560</v>
      </c>
      <c r="Z144" s="96">
        <f>Y144+'FEB25'!Z144</f>
        <v>3382560</v>
      </c>
    </row>
    <row r="145" spans="1:26" x14ac:dyDescent="0.3">
      <c r="B145" s="63" t="s">
        <v>213</v>
      </c>
      <c r="C145" s="62">
        <f>IFERROR(SUMIFS('MGZ121'!$N$313:'MGZ121'!$N$417,'MGZ121'!$H$313:$H$417,"SALIDA",'MGZ121'!$J$313:$J$417,B145),0)</f>
        <v>0</v>
      </c>
      <c r="D145" s="62">
        <f>IFERROR(SUMIFS('MGZ BBVA'!$N$190:$N$302,'MGZ BBVA'!$H$190:$H$302,"SALIDA",'MGZ BBVA'!$J$190:$J$302,$B145),0)</f>
        <v>0</v>
      </c>
      <c r="E145" s="62">
        <f>IFERROR(SUMIFS('MGZ DOLARES'!$N$2:$N$2,'MGZ DOLARES'!$F$2:$F$2,"SALIDA",'MGZ DOLARES'!$J$2:$J$2,$B145),0)</f>
        <v>0</v>
      </c>
      <c r="F145" s="62">
        <f>IFERROR(SUMIFS('MGZ BAJIO'!$N$7:$N$8,'MGZ BAJIO'!$H$7:$H$8,"SALIDA",'MGZ BAJIO'!$J$7:$J$8,$B145),0)</f>
        <v>0</v>
      </c>
      <c r="G145" s="62">
        <f>IFERROR(SUMIFS('VICTOR BANAMEX'!$N$107:$N$161,'VICTOR BANAMEX'!$H$107:$H$161,"SALIDA",'VICTOR BANAMEX'!$J$107:$J$161,$B145),0)</f>
        <v>0</v>
      </c>
      <c r="H145" s="62">
        <f>IFERROR(SUMIFS('VICTOR BANORTE'!$N$29:$N$38,'VICTOR BANORTE'!$H$29:$H$38,"SALIDA",'VICTOR BANORTE'!$J$29:$J$38,$B145),0)</f>
        <v>0</v>
      </c>
      <c r="I145" s="62">
        <f>IFERROR(SUMIFS(RODRIGO!$N$2:$N$2,RODRIGO!$H$2:$H$2,"SALIDA",RODRIGO!$J$2:$J$2,$B145),0)</f>
        <v>0</v>
      </c>
      <c r="J145" s="62">
        <f>IFERROR(SUMIFS(MOY!$N$22:$N$25,MOY!$F$22:$F$25,"SALIDA",MOY!$J$22:$J$25,$B145),0)</f>
        <v>0</v>
      </c>
      <c r="K145" s="62">
        <f>IFERROR(SUMIFS('NORMA RUTH'!$N$17:$N$22,'NORMA RUTH'!$H$17:$H$22,"SALIDA",'NORMA RUTH'!$J$17:$J$22,$B145),0)</f>
        <v>0</v>
      </c>
      <c r="L145" s="62">
        <f>IFERROR(SUMIFS(VALERIA!$N$14:$N$18,VALERIA!$F$14:$F$18,"SALIDA",VALERIA!$J$14:$J$18,$B145),0)</f>
        <v>0</v>
      </c>
      <c r="M145" s="62">
        <f>IFERROR(SUMIFS('MANUEL BANAMEX'!$N$30:$N$38,'MANUEL BANAMEX'!$H$30:$H$38,"SALIDA",'MANUEL BANAMEX'!$J$30:$J$38,$B145),0)</f>
        <v>0</v>
      </c>
      <c r="N145" s="62">
        <f>IFERROR(SUMIFS(ROBERTO!$N$2:$N$2,ROBERTO!$H$2:$H$2,"SALIDA",ROBERTO!$J$2:$J$2,$B145),0)</f>
        <v>0</v>
      </c>
      <c r="O145" s="62">
        <f>IFERROR(SUMIFS(JUAN!$N$20:$N$30,JUAN!$H$20:$H$30,"SALIDA",JUAN!$J$20:$J$30,$B145),0)</f>
        <v>0</v>
      </c>
      <c r="P145" s="62">
        <f>IFERROR(SUMIFS('NORMA SANCHEZ'!$N$19:$N$29,'NORMA SANCHEZ'!$H$19:$H$29,"SALIDA",'NORMA SANCHEZ'!$J$19:$J$29,$B145),0)</f>
        <v>0</v>
      </c>
      <c r="Q145" s="62">
        <f>IFERROR(SUMIFS('JOSE CARLOS'!$N$24:$N$33,'JOSE CARLOS'!$H$24:$H$33,"SALIDA",'JOSE CARLOS'!$J$24:$J$33,$B145),0)</f>
        <v>0</v>
      </c>
      <c r="R145" s="62">
        <f>IFERROR(SUMIFS('LUIS ENRIQUE '!$N$30:$N$37,'LUIS ENRIQUE '!$H$30:$H$37,"SALIDA",'LUIS ENRIQUE '!$J$30:$J$37,$B145),0)</f>
        <v>0</v>
      </c>
      <c r="S145" s="62">
        <f>IFERROR(SUMIFS(CESARIA!$N$19:$N$30,CESARIA!$H$19:$H$30,"SALIDA",CESARIA!$J$19:$J$30,$B145),0)</f>
        <v>0</v>
      </c>
      <c r="T145" s="62">
        <f>IFERROR(SUMIFS(ALAN!$N$26:$N$27,ALAN!$H$26:$H$27,"SALIDA",ALAN!$J$26:$J$27,$B145),0)</f>
        <v>0</v>
      </c>
      <c r="U145" s="62">
        <f>IFERROR(SUMIFS(ELVIA!$N$13:$N$32,ELVIA!$H$13:$H$32,"SALIDA",ELVIA!$J$13:$J$32,$B145),0)</f>
        <v>0</v>
      </c>
      <c r="V145" s="146">
        <f>IFERROR(SUMIFS(CAJA!$N$1166:$N$1992,CAJA!$H$1166:$H$1992,"SALIDA",CAJA!$J$1166:$J$1992,$B145),0)</f>
        <v>0</v>
      </c>
      <c r="W145" s="62">
        <f>IFERROR(SUMIFS('CAJA TIGRES'!$N$303:$N$563,'CAJA TIGRES'!$H$303:$H$563,"SALIDA",'CAJA TIGRES'!$J$303:$J$563,$B145),0)</f>
        <v>0</v>
      </c>
      <c r="X145" s="62">
        <f>IFERROR(SUMIFS(RESERVA!$N$3:$N$10,RESERVA!$H$3:$H$10,"SALIDA",RESERVA!$J$3:$J$10,$B145),0)</f>
        <v>0</v>
      </c>
      <c r="Y145" s="96">
        <f t="shared" si="24"/>
        <v>0</v>
      </c>
      <c r="Z145" s="96">
        <f>Y145+'FEB25'!Z145</f>
        <v>0</v>
      </c>
    </row>
    <row r="146" spans="1:26" x14ac:dyDescent="0.3">
      <c r="B146" s="16" t="s">
        <v>111</v>
      </c>
      <c r="C146" s="76">
        <f>SUM(C122:C145)</f>
        <v>4942464.83</v>
      </c>
      <c r="D146" s="76">
        <f t="shared" ref="D146:Y146" si="25">SUM(D122:D145)</f>
        <v>661436.97</v>
      </c>
      <c r="E146" s="76">
        <f t="shared" si="25"/>
        <v>0</v>
      </c>
      <c r="F146" s="76">
        <f t="shared" si="25"/>
        <v>0</v>
      </c>
      <c r="G146" s="76">
        <f t="shared" si="25"/>
        <v>188150</v>
      </c>
      <c r="H146" s="76">
        <f t="shared" si="25"/>
        <v>0</v>
      </c>
      <c r="I146" s="76">
        <f>SUM(I122:I145)</f>
        <v>0</v>
      </c>
      <c r="J146" s="76">
        <f t="shared" ref="J146" si="26">SUM(J122:J145)</f>
        <v>0</v>
      </c>
      <c r="K146" s="76">
        <f t="shared" si="25"/>
        <v>0</v>
      </c>
      <c r="L146" s="76">
        <f t="shared" si="25"/>
        <v>0</v>
      </c>
      <c r="M146" s="76">
        <f t="shared" si="25"/>
        <v>0</v>
      </c>
      <c r="N146" s="76">
        <f>SUM(N122:N145)</f>
        <v>0</v>
      </c>
      <c r="O146" s="76">
        <f t="shared" si="25"/>
        <v>651400</v>
      </c>
      <c r="P146" s="76">
        <f t="shared" si="25"/>
        <v>601700</v>
      </c>
      <c r="Q146" s="76">
        <f t="shared" si="25"/>
        <v>550000</v>
      </c>
      <c r="R146" s="76">
        <f t="shared" si="25"/>
        <v>0</v>
      </c>
      <c r="S146" s="76">
        <f t="shared" si="25"/>
        <v>742000</v>
      </c>
      <c r="T146" s="76">
        <f t="shared" si="25"/>
        <v>0</v>
      </c>
      <c r="U146" s="76">
        <f t="shared" si="25"/>
        <v>1284000</v>
      </c>
      <c r="V146" s="76">
        <f>SUM(V122:V145)</f>
        <v>1412160</v>
      </c>
      <c r="W146" s="76">
        <f t="shared" si="25"/>
        <v>39765</v>
      </c>
      <c r="X146" s="76">
        <f t="shared" si="25"/>
        <v>0</v>
      </c>
      <c r="Y146" s="76">
        <f t="shared" si="25"/>
        <v>11073076.800000001</v>
      </c>
      <c r="Z146" s="76">
        <f t="shared" ref="Z146" si="27">SUM(Z122:Z145)</f>
        <v>36805222.310000002</v>
      </c>
    </row>
    <row r="147" spans="1:26" s="84" customFormat="1" ht="22.2" customHeight="1" x14ac:dyDescent="0.3">
      <c r="B147" s="17" t="s">
        <v>17</v>
      </c>
      <c r="C147" s="82">
        <f t="shared" ref="C147:V147" si="28">C119-C146</f>
        <v>-4483164.93</v>
      </c>
      <c r="D147" s="82">
        <f t="shared" si="28"/>
        <v>168233.17000000004</v>
      </c>
      <c r="E147" s="82">
        <f t="shared" si="28"/>
        <v>0</v>
      </c>
      <c r="F147" s="82">
        <f t="shared" si="28"/>
        <v>0</v>
      </c>
      <c r="G147" s="82">
        <f t="shared" si="28"/>
        <v>311850</v>
      </c>
      <c r="H147" s="82">
        <f t="shared" si="28"/>
        <v>66500</v>
      </c>
      <c r="I147" s="82">
        <f>I119-I146</f>
        <v>0</v>
      </c>
      <c r="J147" s="82">
        <f t="shared" si="28"/>
        <v>10500</v>
      </c>
      <c r="K147" s="82">
        <f t="shared" si="28"/>
        <v>15485.43</v>
      </c>
      <c r="L147" s="82">
        <f t="shared" si="28"/>
        <v>10500</v>
      </c>
      <c r="M147" s="82">
        <f t="shared" si="28"/>
        <v>0</v>
      </c>
      <c r="N147" s="82">
        <f>N119-N146</f>
        <v>0</v>
      </c>
      <c r="O147" s="82">
        <f t="shared" si="28"/>
        <v>2917.5</v>
      </c>
      <c r="P147" s="82">
        <f t="shared" si="28"/>
        <v>-115</v>
      </c>
      <c r="Q147" s="82">
        <f t="shared" si="28"/>
        <v>1222.5</v>
      </c>
      <c r="R147" s="82">
        <f t="shared" si="28"/>
        <v>9035.6299999999992</v>
      </c>
      <c r="S147" s="82">
        <f t="shared" si="28"/>
        <v>5062.5</v>
      </c>
      <c r="T147" s="82">
        <f t="shared" si="28"/>
        <v>0</v>
      </c>
      <c r="U147" s="83">
        <f t="shared" si="28"/>
        <v>-83200</v>
      </c>
      <c r="V147" s="82">
        <f t="shared" si="28"/>
        <v>3051528.0700000003</v>
      </c>
      <c r="W147" s="82">
        <f t="shared" ref="W147:Z147" si="29">W119-W146</f>
        <v>1310735</v>
      </c>
      <c r="X147" s="82">
        <f t="shared" si="29"/>
        <v>0</v>
      </c>
      <c r="Y147" s="82">
        <f t="shared" si="29"/>
        <v>397089.86999999918</v>
      </c>
      <c r="Z147" s="83">
        <f t="shared" si="29"/>
        <v>392088.98999999464</v>
      </c>
    </row>
    <row r="148" spans="1:26" ht="7.8" customHeight="1" x14ac:dyDescent="0.3"/>
    <row r="149" spans="1:26" x14ac:dyDescent="0.3">
      <c r="B149" s="91" t="s">
        <v>3</v>
      </c>
      <c r="C149" s="75"/>
      <c r="D149" s="12"/>
      <c r="E149" s="12"/>
      <c r="F149" s="12"/>
      <c r="G149" s="12"/>
      <c r="H149" s="12"/>
      <c r="I149" s="12"/>
      <c r="J149" s="12"/>
      <c r="K149" s="12"/>
      <c r="L149" s="12"/>
      <c r="M149" s="12"/>
      <c r="N149" s="12"/>
      <c r="O149" s="12"/>
      <c r="P149" s="12"/>
      <c r="Q149" s="12"/>
      <c r="R149" s="12"/>
      <c r="S149" s="12"/>
      <c r="T149" s="12"/>
      <c r="U149" s="12"/>
      <c r="V149" s="12"/>
      <c r="W149" s="12"/>
      <c r="X149" s="12"/>
      <c r="Y149" s="97"/>
      <c r="Z149" s="97"/>
    </row>
    <row r="150" spans="1:26" s="180" customFormat="1" x14ac:dyDescent="0.3">
      <c r="A150" s="180">
        <v>2</v>
      </c>
      <c r="B150" s="141" t="s">
        <v>54</v>
      </c>
      <c r="C150" s="135">
        <f>SUM(C151:C157)</f>
        <v>12591</v>
      </c>
      <c r="D150" s="135">
        <f t="shared" ref="D150:Z150" si="30">SUM(D151:D157)</f>
        <v>7943.43</v>
      </c>
      <c r="E150" s="135">
        <f t="shared" si="30"/>
        <v>0</v>
      </c>
      <c r="F150" s="135">
        <f t="shared" si="30"/>
        <v>0</v>
      </c>
      <c r="G150" s="135">
        <f t="shared" si="30"/>
        <v>271180.57</v>
      </c>
      <c r="H150" s="135">
        <f t="shared" si="30"/>
        <v>0</v>
      </c>
      <c r="I150" s="135">
        <f t="shared" si="30"/>
        <v>0</v>
      </c>
      <c r="J150" s="135">
        <f t="shared" si="30"/>
        <v>0</v>
      </c>
      <c r="K150" s="135">
        <f t="shared" si="30"/>
        <v>0</v>
      </c>
      <c r="L150" s="135">
        <f t="shared" si="30"/>
        <v>14055.13</v>
      </c>
      <c r="M150" s="135">
        <f t="shared" si="30"/>
        <v>0</v>
      </c>
      <c r="N150" s="135">
        <f>SUM(N151:N157)</f>
        <v>0</v>
      </c>
      <c r="O150" s="135">
        <f t="shared" si="30"/>
        <v>0</v>
      </c>
      <c r="P150" s="135">
        <f t="shared" si="30"/>
        <v>0</v>
      </c>
      <c r="Q150" s="135">
        <f t="shared" si="30"/>
        <v>0</v>
      </c>
      <c r="R150" s="135">
        <f t="shared" si="30"/>
        <v>0</v>
      </c>
      <c r="S150" s="135">
        <f t="shared" si="30"/>
        <v>0</v>
      </c>
      <c r="T150" s="135">
        <f t="shared" si="30"/>
        <v>0</v>
      </c>
      <c r="U150" s="135">
        <f t="shared" si="30"/>
        <v>0</v>
      </c>
      <c r="V150" s="135">
        <f t="shared" si="30"/>
        <v>1023483</v>
      </c>
      <c r="W150" s="135">
        <f t="shared" si="30"/>
        <v>0</v>
      </c>
      <c r="X150" s="135">
        <f t="shared" si="30"/>
        <v>0</v>
      </c>
      <c r="Y150" s="135">
        <f t="shared" si="30"/>
        <v>1329253.1299999999</v>
      </c>
      <c r="Z150" s="135">
        <f t="shared" si="30"/>
        <v>3585871.3471932672</v>
      </c>
    </row>
    <row r="151" spans="1:26" x14ac:dyDescent="0.3">
      <c r="A151">
        <v>2.1</v>
      </c>
      <c r="B151" s="60" t="s">
        <v>61</v>
      </c>
      <c r="C151" s="62">
        <f>IFERROR(SUMIFS('MGZ121'!$N$313:'MGZ121'!$N$417,'MGZ121'!$H$313:$H$417,"SALIDA",'MGZ121'!$J$313:$J$417,B151),0)</f>
        <v>0</v>
      </c>
      <c r="D151" s="62">
        <f>IFERROR(SUMIFS('MGZ BBVA'!$N$190:$N$302,'MGZ BBVA'!$H$190:$H$302,"SALIDA",'MGZ BBVA'!$J$190:$J$302,$B151),0)</f>
        <v>0</v>
      </c>
      <c r="E151" s="62">
        <f>IFERROR(SUMIFS('MGZ DOLARES'!$N$2:$N$2,'MGZ DOLARES'!$F$2:$F$2,"SALIDA",'MGZ DOLARES'!$J$2:$J$2,$B151),0)</f>
        <v>0</v>
      </c>
      <c r="F151" s="62">
        <f>IFERROR(SUMIFS('MGZ BAJIO'!$N$7:$N$8,'MGZ BAJIO'!$H$7:$H$8,"SALIDA",'MGZ BAJIO'!$J$7:$J$8,$B151),0)</f>
        <v>0</v>
      </c>
      <c r="G151" s="62">
        <f>IFERROR(SUMIFS('VICTOR BANAMEX'!$N$107:$N$161,'VICTOR BANAMEX'!$H$107:$H$161,"SALIDA",'VICTOR BANAMEX'!$J$107:$J$161,$B151),0)</f>
        <v>35695.85</v>
      </c>
      <c r="H151" s="62">
        <f>IFERROR(SUMIFS('VICTOR BANORTE'!$N$29:$N$38,'VICTOR BANORTE'!$H$29:$H$38,"SALIDA",'VICTOR BANORTE'!$J$29:$J$38,$B151),0)</f>
        <v>0</v>
      </c>
      <c r="I151" s="62">
        <f>IFERROR(SUMIFS(RODRIGO!$N$2:$N$2,RODRIGO!$H$2:$H$2,"SALIDA",RODRIGO!$J$2:$J$2,$B151),0)</f>
        <v>0</v>
      </c>
      <c r="J151" s="62">
        <f>IFERROR(SUMIFS(MOY!$N$22:$N$25,MOY!$F$22:$F$25,"SALIDA",MOY!$J$22:$J$25,$B151),0)</f>
        <v>0</v>
      </c>
      <c r="K151" s="62">
        <f>IFERROR(SUMIFS('NORMA RUTH'!$N$17:$N$22,'NORMA RUTH'!$H$17:$H$22,"SALIDA",'NORMA RUTH'!$J$17:$J$22,$B151),0)</f>
        <v>0</v>
      </c>
      <c r="L151" s="62">
        <f>IFERROR(SUMIFS(VALERIA!$N$14:$N$18,VALERIA!$F$14:$F$18,"SALIDA",VALERIA!$J$14:$J$18,$B151),0)</f>
        <v>0</v>
      </c>
      <c r="M151" s="62">
        <f>IFERROR(SUMIFS('MANUEL BANAMEX'!$N$30:$N$38,'MANUEL BANAMEX'!$H$30:$H$38,"SALIDA",'MANUEL BANAMEX'!$J$30:$J$38,$B151),0)</f>
        <v>0</v>
      </c>
      <c r="N151" s="62">
        <f>IFERROR(SUMIFS(ROBERTO!$N$2:$N$2,ROBERTO!$H$2:$H$2,"SALIDA",ROBERTO!$J$2:$J$2,$B151),0)</f>
        <v>0</v>
      </c>
      <c r="O151" s="62">
        <f>IFERROR(SUMIFS(JUAN!$N$20:$N$30,JUAN!$H$20:$H$30,"SALIDA",JUAN!$J$20:$J$30,$B151),0)</f>
        <v>0</v>
      </c>
      <c r="P151" s="62">
        <f>IFERROR(SUMIFS('NORMA SANCHEZ'!$N$19:$N$29,'NORMA SANCHEZ'!$H$19:$H$29,"SALIDA",'NORMA SANCHEZ'!$J$19:$J$29,$B151),0)</f>
        <v>0</v>
      </c>
      <c r="Q151" s="62">
        <f>IFERROR(SUMIFS('JOSE CARLOS'!$N$24:$N$33,'JOSE CARLOS'!$H$24:$H$33,"SALIDA",'JOSE CARLOS'!$J$24:$J$33,$B151),0)</f>
        <v>0</v>
      </c>
      <c r="R151" s="62">
        <f>IFERROR(SUMIFS('LUIS ENRIQUE '!$N$30:$N$37,'LUIS ENRIQUE '!$H$30:$H$37,"SALIDA",'LUIS ENRIQUE '!$J$30:$J$37,$B151),0)</f>
        <v>0</v>
      </c>
      <c r="S151" s="62">
        <f>IFERROR(SUMIFS(CESARIA!$N$19:$N$30,CESARIA!$H$19:$H$30,"SALIDA",CESARIA!$J$19:$J$30,$B151),0)</f>
        <v>0</v>
      </c>
      <c r="T151" s="62">
        <f>IFERROR(SUMIFS(ALAN!$N$26:$N$27,ALAN!$H$26:$H$27,"SALIDA",ALAN!$J$26:$J$27,$B151),0)</f>
        <v>0</v>
      </c>
      <c r="U151" s="62">
        <f>IFERROR(SUMIFS(ELVIA!$N$13:$N$32,ELVIA!$H$13:$H$32,"SALIDA",ELVIA!$J$13:$J$32,$B151),0)</f>
        <v>0</v>
      </c>
      <c r="V151" s="146">
        <f>IFERROR(SUMIFS(CAJA!$N$1166:$N$1992,CAJA!$H$1166:$H$1992,"SALIDA",CAJA!$J$1166:$J$1992,$B151),0)</f>
        <v>114601</v>
      </c>
      <c r="W151" s="62">
        <f>IFERROR(SUMIFS('CAJA TIGRES'!$N$303:$N$563,'CAJA TIGRES'!$H$303:$H$563,"SALIDA",'CAJA TIGRES'!$J$303:$J$563,$B151),0)</f>
        <v>0</v>
      </c>
      <c r="X151" s="62">
        <f>IFERROR(SUMIFS(RESERVA!$N$3:$N$10,RESERVA!$H$3:$H$10,"SALIDA",RESERVA!$J$3:$J$10,$B151),0)</f>
        <v>0</v>
      </c>
      <c r="Y151" s="96">
        <f t="shared" ref="Y151:Y157" si="31">SUM(C151:X151)</f>
        <v>150296.85</v>
      </c>
      <c r="Z151" s="96">
        <f>Y151+'FEB25'!Z151</f>
        <v>517593.01208637969</v>
      </c>
    </row>
    <row r="152" spans="1:26" x14ac:dyDescent="0.3">
      <c r="A152">
        <v>2.2000000000000002</v>
      </c>
      <c r="B152" s="60" t="s">
        <v>62</v>
      </c>
      <c r="C152" s="62">
        <f>IFERROR(SUMIFS('MGZ121'!$N$313:'MGZ121'!$N$417,'MGZ121'!$H$313:$H$417,"SALIDA",'MGZ121'!$J$313:$J$417,B152),0)</f>
        <v>0</v>
      </c>
      <c r="D152" s="62">
        <f>IFERROR(SUMIFS('MGZ BBVA'!$N$190:$N$302,'MGZ BBVA'!$H$190:$H$302,"SALIDA",'MGZ BBVA'!$J$190:$J$302,$B152),0)</f>
        <v>0</v>
      </c>
      <c r="E152" s="62">
        <f>IFERROR(SUMIFS('MGZ DOLARES'!$N$2:$N$2,'MGZ DOLARES'!$F$2:$F$2,"SALIDA",'MGZ DOLARES'!$J$2:$J$2,$B152),0)</f>
        <v>0</v>
      </c>
      <c r="F152" s="62">
        <f>IFERROR(SUMIFS('MGZ BAJIO'!$N$7:$N$8,'MGZ BAJIO'!$H$7:$H$8,"SALIDA",'MGZ BAJIO'!$J$7:$J$8,$B152),0)</f>
        <v>0</v>
      </c>
      <c r="G152" s="62">
        <f>IFERROR(SUMIFS('VICTOR BANAMEX'!$N$107:$N$161,'VICTOR BANAMEX'!$H$107:$H$161,"SALIDA",'VICTOR BANAMEX'!$J$107:$J$161,$B152),0)</f>
        <v>31085.23</v>
      </c>
      <c r="H152" s="62">
        <f>IFERROR(SUMIFS('VICTOR BANORTE'!$N$29:$N$38,'VICTOR BANORTE'!$H$29:$H$38,"SALIDA",'VICTOR BANORTE'!$J$29:$J$38,$B152),0)</f>
        <v>0</v>
      </c>
      <c r="I152" s="62">
        <f>IFERROR(SUMIFS(RODRIGO!$N$2:$N$2,RODRIGO!$H$2:$H$2,"SALIDA",RODRIGO!$J$2:$J$2,$B152),0)</f>
        <v>0</v>
      </c>
      <c r="J152" s="62">
        <f>IFERROR(SUMIFS(MOY!$N$22:$N$25,MOY!$F$22:$F$25,"SALIDA",MOY!$J$22:$J$25,$B152),0)</f>
        <v>0</v>
      </c>
      <c r="K152" s="62">
        <f>IFERROR(SUMIFS('NORMA RUTH'!$N$17:$N$22,'NORMA RUTH'!$H$17:$H$22,"SALIDA",'NORMA RUTH'!$J$17:$J$22,$B152),0)</f>
        <v>0</v>
      </c>
      <c r="L152" s="62">
        <f>IFERROR(SUMIFS(VALERIA!$N$14:$N$18,VALERIA!$F$14:$F$18,"SALIDA",VALERIA!$J$14:$J$18,$B152),0)</f>
        <v>0</v>
      </c>
      <c r="M152" s="62">
        <f>IFERROR(SUMIFS('MANUEL BANAMEX'!$N$30:$N$38,'MANUEL BANAMEX'!$H$30:$H$38,"SALIDA",'MANUEL BANAMEX'!$J$30:$J$38,$B152),0)</f>
        <v>0</v>
      </c>
      <c r="N152" s="62">
        <f>IFERROR(SUMIFS(ROBERTO!$N$2:$N$2,ROBERTO!$H$2:$H$2,"SALIDA",ROBERTO!$J$2:$J$2,$B152),0)</f>
        <v>0</v>
      </c>
      <c r="O152" s="62">
        <f>IFERROR(SUMIFS(JUAN!$N$20:$N$30,JUAN!$H$20:$H$30,"SALIDA",JUAN!$J$20:$J$30,$B152),0)</f>
        <v>0</v>
      </c>
      <c r="P152" s="62">
        <f>IFERROR(SUMIFS('NORMA SANCHEZ'!$N$19:$N$29,'NORMA SANCHEZ'!$H$19:$H$29,"SALIDA",'NORMA SANCHEZ'!$J$19:$J$29,$B152),0)</f>
        <v>0</v>
      </c>
      <c r="Q152" s="62">
        <f>IFERROR(SUMIFS('JOSE CARLOS'!$N$24:$N$33,'JOSE CARLOS'!$H$24:$H$33,"SALIDA",'JOSE CARLOS'!$J$24:$J$33,$B152),0)</f>
        <v>0</v>
      </c>
      <c r="R152" s="62">
        <f>IFERROR(SUMIFS('LUIS ENRIQUE '!$N$30:$N$37,'LUIS ENRIQUE '!$H$30:$H$37,"SALIDA",'LUIS ENRIQUE '!$J$30:$J$37,$B152),0)</f>
        <v>0</v>
      </c>
      <c r="S152" s="62">
        <f>IFERROR(SUMIFS(CESARIA!$N$19:$N$30,CESARIA!$H$19:$H$30,"SALIDA",CESARIA!$J$19:$J$30,$B152),0)</f>
        <v>0</v>
      </c>
      <c r="T152" s="62">
        <f>IFERROR(SUMIFS(ALAN!$N$26:$N$27,ALAN!$H$26:$H$27,"SALIDA",ALAN!$J$26:$J$27,$B152),0)</f>
        <v>0</v>
      </c>
      <c r="U152" s="62">
        <f>IFERROR(SUMIFS(ELVIA!$N$13:$N$32,ELVIA!$H$13:$H$32,"SALIDA",ELVIA!$J$13:$J$32,$B152),0)</f>
        <v>0</v>
      </c>
      <c r="V152" s="146">
        <f>IFERROR(SUMIFS(CAJA!$N$1166:$N$1992,CAJA!$H$1166:$H$1992,"SALIDA",CAJA!$J$1166:$J$1992,$B152),0)</f>
        <v>150000</v>
      </c>
      <c r="W152" s="62">
        <f>IFERROR(SUMIFS('CAJA TIGRES'!$N$303:$N$563,'CAJA TIGRES'!$H$303:$H$563,"SALIDA",'CAJA TIGRES'!$J$303:$J$563,$B152),0)</f>
        <v>0</v>
      </c>
      <c r="X152" s="62">
        <f>IFERROR(SUMIFS(RESERVA!$N$3:$N$10,RESERVA!$H$3:$H$10,"SALIDA",RESERVA!$J$3:$J$10,$B152),0)</f>
        <v>0</v>
      </c>
      <c r="Y152" s="96">
        <f t="shared" si="31"/>
        <v>181085.23</v>
      </c>
      <c r="Z152" s="96">
        <f>Y152+'FEB25'!Z152</f>
        <v>496212.49166914145</v>
      </c>
    </row>
    <row r="153" spans="1:26" x14ac:dyDescent="0.3">
      <c r="A153">
        <v>2.2999999999999998</v>
      </c>
      <c r="B153" s="60" t="s">
        <v>41</v>
      </c>
      <c r="C153" s="62">
        <f>IFERROR(SUMIFS('MGZ121'!$N$313:'MGZ121'!$N$417,'MGZ121'!$H$313:$H$417,"SALIDA",'MGZ121'!$J$313:$J$417,B153),0)</f>
        <v>0</v>
      </c>
      <c r="D153" s="62">
        <f>IFERROR(SUMIFS('MGZ BBVA'!$N$190:$N$302,'MGZ BBVA'!$H$190:$H$302,"SALIDA",'MGZ BBVA'!$J$190:$J$302,$B153),0)</f>
        <v>0</v>
      </c>
      <c r="E153" s="62">
        <f>IFERROR(SUMIFS('MGZ DOLARES'!$N$2:$N$2,'MGZ DOLARES'!$F$2:$F$2,"SALIDA",'MGZ DOLARES'!$J$2:$J$2,$B153),0)</f>
        <v>0</v>
      </c>
      <c r="F153" s="62">
        <f>IFERROR(SUMIFS('MGZ BAJIO'!$N$7:$N$8,'MGZ BAJIO'!$H$7:$H$8,"SALIDA",'MGZ BAJIO'!$J$7:$J$8,$B153),0)</f>
        <v>0</v>
      </c>
      <c r="G153" s="62">
        <f>IFERROR(SUMIFS('VICTOR BANAMEX'!$N$107:$N$161,'VICTOR BANAMEX'!$H$107:$H$161,"SALIDA",'VICTOR BANAMEX'!$J$107:$J$161,$B153),0)</f>
        <v>76167.199999999997</v>
      </c>
      <c r="H153" s="62">
        <f>IFERROR(SUMIFS('VICTOR BANORTE'!$N$29:$N$38,'VICTOR BANORTE'!$H$29:$H$38,"SALIDA",'VICTOR BANORTE'!$J$29:$J$38,$B153),0)</f>
        <v>0</v>
      </c>
      <c r="I153" s="62">
        <f>IFERROR(SUMIFS(RODRIGO!$N$2:$N$2,RODRIGO!$H$2:$H$2,"SALIDA",RODRIGO!$J$2:$J$2,$B153),0)</f>
        <v>0</v>
      </c>
      <c r="J153" s="62">
        <f>IFERROR(SUMIFS(MOY!$N$22:$N$25,MOY!$F$22:$F$25,"SALIDA",MOY!$J$22:$J$25,$B153),0)</f>
        <v>0</v>
      </c>
      <c r="K153" s="62">
        <f>IFERROR(SUMIFS('NORMA RUTH'!$N$17:$N$22,'NORMA RUTH'!$H$17:$H$22,"SALIDA",'NORMA RUTH'!$J$17:$J$22,$B153),0)</f>
        <v>0</v>
      </c>
      <c r="L153" s="62">
        <f>IFERROR(SUMIFS(VALERIA!$N$14:$N$18,VALERIA!$F$14:$F$18,"SALIDA",VALERIA!$J$14:$J$18,$B153),0)</f>
        <v>0</v>
      </c>
      <c r="M153" s="62">
        <f>IFERROR(SUMIFS('MANUEL BANAMEX'!$N$30:$N$38,'MANUEL BANAMEX'!$H$30:$H$38,"SALIDA",'MANUEL BANAMEX'!$J$30:$J$38,$B153),0)</f>
        <v>0</v>
      </c>
      <c r="N153" s="62">
        <f>IFERROR(SUMIFS(ROBERTO!$N$2:$N$2,ROBERTO!$H$2:$H$2,"SALIDA",ROBERTO!$J$2:$J$2,$B153),0)</f>
        <v>0</v>
      </c>
      <c r="O153" s="62">
        <f>IFERROR(SUMIFS(JUAN!$N$20:$N$30,JUAN!$H$20:$H$30,"SALIDA",JUAN!$J$20:$J$30,$B153),0)</f>
        <v>0</v>
      </c>
      <c r="P153" s="62">
        <f>IFERROR(SUMIFS('NORMA SANCHEZ'!$N$19:$N$29,'NORMA SANCHEZ'!$H$19:$H$29,"SALIDA",'NORMA SANCHEZ'!$J$19:$J$29,$B153),0)</f>
        <v>0</v>
      </c>
      <c r="Q153" s="62">
        <f>IFERROR(SUMIFS('JOSE CARLOS'!$N$24:$N$33,'JOSE CARLOS'!$H$24:$H$33,"SALIDA",'JOSE CARLOS'!$J$24:$J$33,$B153),0)</f>
        <v>0</v>
      </c>
      <c r="R153" s="62">
        <f>IFERROR(SUMIFS('LUIS ENRIQUE '!$N$30:$N$37,'LUIS ENRIQUE '!$H$30:$H$37,"SALIDA",'LUIS ENRIQUE '!$J$30:$J$37,$B153),0)</f>
        <v>0</v>
      </c>
      <c r="S153" s="62">
        <f>IFERROR(SUMIFS(CESARIA!$N$19:$N$30,CESARIA!$H$19:$H$30,"SALIDA",CESARIA!$J$19:$J$30,$B153),0)</f>
        <v>0</v>
      </c>
      <c r="T153" s="62">
        <f>IFERROR(SUMIFS(ALAN!$N$26:$N$27,ALAN!$H$26:$H$27,"SALIDA",ALAN!$J$26:$J$27,$B153),0)</f>
        <v>0</v>
      </c>
      <c r="U153" s="62">
        <f>IFERROR(SUMIFS(ELVIA!$N$13:$N$32,ELVIA!$H$13:$H$32,"SALIDA",ELVIA!$J$13:$J$32,$B153),0)</f>
        <v>0</v>
      </c>
      <c r="V153" s="146">
        <f>IFERROR(SUMIFS(CAJA!$N$1166:$N$1992,CAJA!$H$1166:$H$1992,"SALIDA",CAJA!$J$1166:$J$1992,$B153),0)</f>
        <v>139894</v>
      </c>
      <c r="W153" s="62">
        <f>IFERROR(SUMIFS('CAJA TIGRES'!$N$303:$N$563,'CAJA TIGRES'!$H$303:$H$563,"SALIDA",'CAJA TIGRES'!$J$303:$J$563,$B153),0)</f>
        <v>0</v>
      </c>
      <c r="X153" s="62">
        <f>IFERROR(SUMIFS(RESERVA!$N$3:$N$10,RESERVA!$H$3:$H$10,"SALIDA",RESERVA!$J$3:$J$10,$B153),0)</f>
        <v>0</v>
      </c>
      <c r="Y153" s="96">
        <f t="shared" si="31"/>
        <v>216061.2</v>
      </c>
      <c r="Z153" s="96">
        <f>Y153+'FEB25'!Z153</f>
        <v>667446.23991970369</v>
      </c>
    </row>
    <row r="154" spans="1:26" x14ac:dyDescent="0.3">
      <c r="A154">
        <v>2.4</v>
      </c>
      <c r="B154" s="60" t="s">
        <v>63</v>
      </c>
      <c r="C154" s="62">
        <f>IFERROR(SUMIFS('MGZ121'!$N$313:'MGZ121'!$N$417,'MGZ121'!$H$313:$H$417,"SALIDA",'MGZ121'!$J$313:$J$417,B154),0)</f>
        <v>12591</v>
      </c>
      <c r="D154" s="62">
        <f>IFERROR(SUMIFS('MGZ BBVA'!$N$190:$N$302,'MGZ BBVA'!$H$190:$H$302,"SALIDA",'MGZ BBVA'!$J$190:$J$302,$B154),0)</f>
        <v>7943.43</v>
      </c>
      <c r="E154" s="62">
        <f>IFERROR(SUMIFS('MGZ DOLARES'!$N$2:$N$2,'MGZ DOLARES'!$F$2:$F$2,"SALIDA",'MGZ DOLARES'!$J$2:$J$2,$B154),0)</f>
        <v>0</v>
      </c>
      <c r="F154" s="62">
        <f>IFERROR(SUMIFS('MGZ BAJIO'!$N$7:$N$8,'MGZ BAJIO'!$H$7:$H$8,"SALIDA",'MGZ BAJIO'!$J$7:$J$8,$B154),0)</f>
        <v>0</v>
      </c>
      <c r="G154" s="62">
        <f>IFERROR(SUMIFS('VICTOR BANAMEX'!$N$107:$N$161,'VICTOR BANAMEX'!$H$107:$H$161,"SALIDA",'VICTOR BANAMEX'!$J$107:$J$161,$B154),0)</f>
        <v>118846.21</v>
      </c>
      <c r="H154" s="62">
        <f>IFERROR(SUMIFS('VICTOR BANORTE'!$N$29:$N$38,'VICTOR BANORTE'!$H$29:$H$38,"SALIDA",'VICTOR BANORTE'!$J$29:$J$38,$B154),0)</f>
        <v>0</v>
      </c>
      <c r="I154" s="62">
        <f>IFERROR(SUMIFS(RODRIGO!$N$2:$N$2,RODRIGO!$H$2:$H$2,"SALIDA",RODRIGO!$J$2:$J$2,$B154),0)</f>
        <v>0</v>
      </c>
      <c r="J154" s="62">
        <f>IFERROR(SUMIFS(MOY!$N$22:$N$25,MOY!$F$22:$F$25,"SALIDA",MOY!$J$22:$J$25,$B154),0)</f>
        <v>0</v>
      </c>
      <c r="K154" s="62">
        <f>IFERROR(SUMIFS('NORMA RUTH'!$N$17:$N$22,'NORMA RUTH'!$H$17:$H$22,"SALIDA",'NORMA RUTH'!$J$17:$J$22,$B154),0)</f>
        <v>0</v>
      </c>
      <c r="L154" s="62">
        <f>IFERROR(SUMIFS(VALERIA!$N$14:$N$18,VALERIA!$F$14:$F$18,"SALIDA",VALERIA!$J$14:$J$18,$B154),0)</f>
        <v>0</v>
      </c>
      <c r="M154" s="62">
        <f>IFERROR(SUMIFS('MANUEL BANAMEX'!$N$30:$N$38,'MANUEL BANAMEX'!$H$30:$H$38,"SALIDA",'MANUEL BANAMEX'!$J$30:$J$38,$B154),0)</f>
        <v>0</v>
      </c>
      <c r="N154" s="62">
        <f>IFERROR(SUMIFS(ROBERTO!$N$2:$N$2,ROBERTO!$H$2:$H$2,"SALIDA",ROBERTO!$J$2:$J$2,$B154),0)</f>
        <v>0</v>
      </c>
      <c r="O154" s="62">
        <f>IFERROR(SUMIFS(JUAN!$N$20:$N$30,JUAN!$H$20:$H$30,"SALIDA",JUAN!$J$20:$J$30,$B154),0)</f>
        <v>0</v>
      </c>
      <c r="P154" s="62">
        <f>IFERROR(SUMIFS('NORMA SANCHEZ'!$N$19:$N$29,'NORMA SANCHEZ'!$H$19:$H$29,"SALIDA",'NORMA SANCHEZ'!$J$19:$J$29,$B154),0)</f>
        <v>0</v>
      </c>
      <c r="Q154" s="62">
        <f>IFERROR(SUMIFS('JOSE CARLOS'!$N$24:$N$33,'JOSE CARLOS'!$H$24:$H$33,"SALIDA",'JOSE CARLOS'!$J$24:$J$33,$B154),0)</f>
        <v>0</v>
      </c>
      <c r="R154" s="62">
        <f>IFERROR(SUMIFS('LUIS ENRIQUE '!$N$30:$N$37,'LUIS ENRIQUE '!$H$30:$H$37,"SALIDA",'LUIS ENRIQUE '!$J$30:$J$37,$B154),0)</f>
        <v>0</v>
      </c>
      <c r="S154" s="62">
        <f>IFERROR(SUMIFS(CESARIA!$N$19:$N$30,CESARIA!$H$19:$H$30,"SALIDA",CESARIA!$J$19:$J$30,$B154),0)</f>
        <v>0</v>
      </c>
      <c r="T154" s="62">
        <f>IFERROR(SUMIFS(ALAN!$N$26:$N$27,ALAN!$H$26:$H$27,"SALIDA",ALAN!$J$26:$J$27,$B154),0)</f>
        <v>0</v>
      </c>
      <c r="U154" s="62">
        <f>IFERROR(SUMIFS(ELVIA!$N$13:$N$32,ELVIA!$H$13:$H$32,"SALIDA",ELVIA!$J$13:$J$32,$B154),0)</f>
        <v>0</v>
      </c>
      <c r="V154" s="146">
        <f>IFERROR(SUMIFS(CAJA!$N$1166:$N$1992,CAJA!$H$1166:$H$1992,"SALIDA",CAJA!$J$1166:$J$1992,$B154),0)</f>
        <v>174385</v>
      </c>
      <c r="W154" s="62">
        <f>IFERROR(SUMIFS('CAJA TIGRES'!$N$303:$N$563,'CAJA TIGRES'!$H$303:$H$563,"SALIDA",'CAJA TIGRES'!$J$303:$J$563,$B154),0)</f>
        <v>0</v>
      </c>
      <c r="X154" s="62">
        <f>IFERROR(SUMIFS(RESERVA!$N$3:$N$10,RESERVA!$H$3:$H$10,"SALIDA",RESERVA!$J$3:$J$10,$B154),0)</f>
        <v>0</v>
      </c>
      <c r="Y154" s="96">
        <f t="shared" si="31"/>
        <v>313765.64</v>
      </c>
      <c r="Z154" s="96">
        <f>Y154+'FEB25'!Z154</f>
        <v>697625.94029704144</v>
      </c>
    </row>
    <row r="155" spans="1:26" x14ac:dyDescent="0.3">
      <c r="A155">
        <v>2.5</v>
      </c>
      <c r="B155" s="60" t="s">
        <v>44</v>
      </c>
      <c r="C155" s="62">
        <f>IFERROR(SUMIFS('MGZ121'!$N$313:'MGZ121'!$N$417,'MGZ121'!$H$313:$H$417,"SALIDA",'MGZ121'!$J$313:$J$417,B155),0)</f>
        <v>0</v>
      </c>
      <c r="D155" s="62">
        <f>IFERROR(SUMIFS('MGZ BBVA'!$N$190:$N$302,'MGZ BBVA'!$H$190:$H$302,"SALIDA",'MGZ BBVA'!$J$190:$J$302,$B155),0)</f>
        <v>0</v>
      </c>
      <c r="E155" s="62">
        <f>IFERROR(SUMIFS('MGZ DOLARES'!$N$2:$N$2,'MGZ DOLARES'!$F$2:$F$2,"SALIDA",'MGZ DOLARES'!$J$2:$J$2,$B155),0)</f>
        <v>0</v>
      </c>
      <c r="F155" s="62">
        <f>IFERROR(SUMIFS('MGZ BAJIO'!$N$7:$N$8,'MGZ BAJIO'!$H$7:$H$8,"SALIDA",'MGZ BAJIO'!$J$7:$J$8,$B155),0)</f>
        <v>0</v>
      </c>
      <c r="G155" s="62">
        <f>IFERROR(SUMIFS('VICTOR BANAMEX'!$N$107:$N$161,'VICTOR BANAMEX'!$H$107:$H$161,"SALIDA",'VICTOR BANAMEX'!$J$107:$J$161,$B155),0)</f>
        <v>9386.0799999999981</v>
      </c>
      <c r="H155" s="62">
        <f>IFERROR(SUMIFS('VICTOR BANORTE'!$N$29:$N$38,'VICTOR BANORTE'!$H$29:$H$38,"SALIDA",'VICTOR BANORTE'!$J$29:$J$38,$B155),0)</f>
        <v>0</v>
      </c>
      <c r="I155" s="62">
        <f>IFERROR(SUMIFS(RODRIGO!$N$2:$N$2,RODRIGO!$H$2:$H$2,"SALIDA",RODRIGO!$J$2:$J$2,$B155),0)</f>
        <v>0</v>
      </c>
      <c r="J155" s="62">
        <f>IFERROR(SUMIFS(MOY!$N$22:$N$25,MOY!$F$22:$F$25,"SALIDA",MOY!$J$22:$J$25,$B155),0)</f>
        <v>0</v>
      </c>
      <c r="K155" s="62">
        <f>IFERROR(SUMIFS('NORMA RUTH'!$N$17:$N$22,'NORMA RUTH'!$H$17:$H$22,"SALIDA",'NORMA RUTH'!$J$17:$J$22,$B155),0)</f>
        <v>0</v>
      </c>
      <c r="L155" s="62">
        <v>14055.13</v>
      </c>
      <c r="M155" s="62">
        <f>IFERROR(SUMIFS('MANUEL BANAMEX'!$N$30:$N$38,'MANUEL BANAMEX'!$H$30:$H$38,"SALIDA",'MANUEL BANAMEX'!$J$30:$J$38,$B155),0)</f>
        <v>0</v>
      </c>
      <c r="N155" s="62">
        <f>IFERROR(SUMIFS(ROBERTO!$N$2:$N$2,ROBERTO!$H$2:$H$2,"SALIDA",ROBERTO!$J$2:$J$2,$B155),0)</f>
        <v>0</v>
      </c>
      <c r="O155" s="62">
        <f>IFERROR(SUMIFS(JUAN!$N$20:$N$30,JUAN!$H$20:$H$30,"SALIDA",JUAN!$J$20:$J$30,$B155),0)</f>
        <v>0</v>
      </c>
      <c r="P155" s="62">
        <f>IFERROR(SUMIFS('NORMA SANCHEZ'!$N$19:$N$29,'NORMA SANCHEZ'!$H$19:$H$29,"SALIDA",'NORMA SANCHEZ'!$J$19:$J$29,$B155),0)</f>
        <v>0</v>
      </c>
      <c r="Q155" s="62">
        <f>IFERROR(SUMIFS('JOSE CARLOS'!$N$24:$N$33,'JOSE CARLOS'!$H$24:$H$33,"SALIDA",'JOSE CARLOS'!$J$24:$J$33,$B155),0)</f>
        <v>0</v>
      </c>
      <c r="R155" s="62">
        <f>IFERROR(SUMIFS('LUIS ENRIQUE '!$N$30:$N$37,'LUIS ENRIQUE '!$H$30:$H$37,"SALIDA",'LUIS ENRIQUE '!$J$30:$J$37,$B155),0)</f>
        <v>0</v>
      </c>
      <c r="S155" s="62">
        <f>IFERROR(SUMIFS(CESARIA!$N$19:$N$30,CESARIA!$H$19:$H$30,"SALIDA",CESARIA!$J$19:$J$30,$B155),0)</f>
        <v>0</v>
      </c>
      <c r="T155" s="62">
        <f>IFERROR(SUMIFS(ALAN!$N$26:$N$27,ALAN!$H$26:$H$27,"SALIDA",ALAN!$J$26:$J$27,$B155),0)</f>
        <v>0</v>
      </c>
      <c r="U155" s="62">
        <f>IFERROR(SUMIFS(ELVIA!$N$13:$N$32,ELVIA!$H$13:$H$32,"SALIDA",ELVIA!$J$13:$J$32,$B155),0)</f>
        <v>0</v>
      </c>
      <c r="V155" s="146">
        <f>IFERROR(SUMIFS(CAJA!$N$1166:$N$1992,CAJA!$H$1166:$H$1992,"SALIDA",CAJA!$J$1166:$J$1992,$B155),0)</f>
        <v>55723</v>
      </c>
      <c r="W155" s="62">
        <f>IFERROR(SUMIFS('CAJA TIGRES'!$N$303:$N$563,'CAJA TIGRES'!$H$303:$H$563,"SALIDA",'CAJA TIGRES'!$J$303:$J$563,$B155),0)</f>
        <v>0</v>
      </c>
      <c r="X155" s="62">
        <f>IFERROR(SUMIFS(RESERVA!$N$3:$N$10,RESERVA!$H$3:$H$10,"SALIDA",RESERVA!$J$3:$J$10,$B155),0)</f>
        <v>0</v>
      </c>
      <c r="Y155" s="96">
        <f t="shared" si="31"/>
        <v>79164.209999999992</v>
      </c>
      <c r="Z155" s="96">
        <f>Y155+'FEB25'!Z155</f>
        <v>161990.66322100093</v>
      </c>
    </row>
    <row r="156" spans="1:26" x14ac:dyDescent="0.3">
      <c r="A156">
        <v>2.6</v>
      </c>
      <c r="B156" s="60" t="s">
        <v>64</v>
      </c>
      <c r="C156" s="62">
        <f>IFERROR(SUMIFS('MGZ121'!$N$313:'MGZ121'!$N$417,'MGZ121'!$H$313:$H$417,"SALIDA",'MGZ121'!$J$313:$J$417,B156),0)</f>
        <v>0</v>
      </c>
      <c r="D156" s="62">
        <f>IFERROR(SUMIFS('MGZ BBVA'!$N$190:$N$302,'MGZ BBVA'!$H$190:$H$302,"SALIDA",'MGZ BBVA'!$J$190:$J$302,$B156),0)</f>
        <v>0</v>
      </c>
      <c r="E156" s="62">
        <f>IFERROR(SUMIFS('MGZ DOLARES'!$N$2:$N$2,'MGZ DOLARES'!$F$2:$F$2,"SALIDA",'MGZ DOLARES'!$J$2:$J$2,$B156),0)</f>
        <v>0</v>
      </c>
      <c r="F156" s="62">
        <f>IFERROR(SUMIFS('MGZ BAJIO'!$N$7:$N$8,'MGZ BAJIO'!$H$7:$H$8,"SALIDA",'MGZ BAJIO'!$J$7:$J$8,$B156),0)</f>
        <v>0</v>
      </c>
      <c r="G156" s="62">
        <f>IFERROR(SUMIFS('VICTOR BANAMEX'!$N$107:$N$161,'VICTOR BANAMEX'!$H$107:$H$161,"SALIDA",'VICTOR BANAMEX'!$J$107:$J$161,$B156),0)</f>
        <v>0</v>
      </c>
      <c r="H156" s="62">
        <f>IFERROR(SUMIFS('VICTOR BANORTE'!$N$29:$N$38,'VICTOR BANORTE'!$H$29:$H$38,"SALIDA",'VICTOR BANORTE'!$J$29:$J$38,$B156),0)</f>
        <v>0</v>
      </c>
      <c r="I156" s="62">
        <f>IFERROR(SUMIFS(RODRIGO!$N$2:$N$2,RODRIGO!$H$2:$H$2,"SALIDA",RODRIGO!$J$2:$J$2,$B156),0)</f>
        <v>0</v>
      </c>
      <c r="J156" s="62">
        <f>IFERROR(SUMIFS(MOY!$N$22:$N$25,MOY!$F$22:$F$25,"SALIDA",MOY!$J$22:$J$25,$B156),0)</f>
        <v>0</v>
      </c>
      <c r="K156" s="62">
        <f>IFERROR(SUMIFS('NORMA RUTH'!$N$17:$N$22,'NORMA RUTH'!$H$17:$H$22,"SALIDA",'NORMA RUTH'!$J$17:$J$22,$B156),0)</f>
        <v>0</v>
      </c>
      <c r="L156" s="62">
        <f>IFERROR(SUMIFS(VALERIA!$N$14:$N$18,VALERIA!$F$14:$F$18,"SALIDA",VALERIA!$J$14:$J$18,$B156),0)</f>
        <v>0</v>
      </c>
      <c r="M156" s="62">
        <f>IFERROR(SUMIFS('MANUEL BANAMEX'!$N$30:$N$38,'MANUEL BANAMEX'!$H$30:$H$38,"SALIDA",'MANUEL BANAMEX'!$J$30:$J$38,$B156),0)</f>
        <v>0</v>
      </c>
      <c r="N156" s="62">
        <f>IFERROR(SUMIFS(ROBERTO!$N$2:$N$2,ROBERTO!$H$2:$H$2,"SALIDA",ROBERTO!$J$2:$J$2,$B156),0)</f>
        <v>0</v>
      </c>
      <c r="O156" s="62">
        <f>IFERROR(SUMIFS(JUAN!$N$20:$N$30,JUAN!$H$20:$H$30,"SALIDA",JUAN!$J$20:$J$30,$B156),0)</f>
        <v>0</v>
      </c>
      <c r="P156" s="62">
        <f>IFERROR(SUMIFS('NORMA SANCHEZ'!$N$19:$N$29,'NORMA SANCHEZ'!$H$19:$H$29,"SALIDA",'NORMA SANCHEZ'!$J$19:$J$29,$B156),0)</f>
        <v>0</v>
      </c>
      <c r="Q156" s="62">
        <f>IFERROR(SUMIFS('JOSE CARLOS'!$N$24:$N$33,'JOSE CARLOS'!$H$24:$H$33,"SALIDA",'JOSE CARLOS'!$J$24:$J$33,$B156),0)</f>
        <v>0</v>
      </c>
      <c r="R156" s="62">
        <f>IFERROR(SUMIFS('LUIS ENRIQUE '!$N$30:$N$37,'LUIS ENRIQUE '!$H$30:$H$37,"SALIDA",'LUIS ENRIQUE '!$J$30:$J$37,$B156),0)</f>
        <v>0</v>
      </c>
      <c r="S156" s="62">
        <f>IFERROR(SUMIFS(CESARIA!$N$19:$N$30,CESARIA!$H$19:$H$30,"SALIDA",CESARIA!$J$19:$J$30,$B156),0)</f>
        <v>0</v>
      </c>
      <c r="T156" s="62">
        <f>IFERROR(SUMIFS(ALAN!$N$26:$N$27,ALAN!$H$26:$H$27,"SALIDA",ALAN!$J$26:$J$27,$B156),0)</f>
        <v>0</v>
      </c>
      <c r="U156" s="62">
        <f>IFERROR(SUMIFS(ELVIA!$N$13:$N$32,ELVIA!$H$13:$H$32,"SALIDA",ELVIA!$J$13:$J$32,$B156),0)</f>
        <v>0</v>
      </c>
      <c r="V156" s="146">
        <f>IFERROR(SUMIFS(CAJA!$N$1166:$N$1992,CAJA!$H$1166:$H$1992,"SALIDA",CAJA!$J$1166:$J$1992,$B156),0)</f>
        <v>189815</v>
      </c>
      <c r="W156" s="62">
        <f>IFERROR(SUMIFS('CAJA TIGRES'!$N$303:$N$563,'CAJA TIGRES'!$H$303:$H$563,"SALIDA",'CAJA TIGRES'!$J$303:$J$563,$B156),0)</f>
        <v>0</v>
      </c>
      <c r="X156" s="62">
        <f>IFERROR(SUMIFS(RESERVA!$N$3:$N$10,RESERVA!$H$3:$H$10,"SALIDA",RESERVA!$J$3:$J$10,$B156),0)</f>
        <v>0</v>
      </c>
      <c r="Y156" s="96">
        <f t="shared" si="31"/>
        <v>189815</v>
      </c>
      <c r="Z156" s="96">
        <f>Y156+'FEB25'!Z156</f>
        <v>475115</v>
      </c>
    </row>
    <row r="157" spans="1:26" x14ac:dyDescent="0.3">
      <c r="A157">
        <v>2.7</v>
      </c>
      <c r="B157" s="60" t="s">
        <v>32</v>
      </c>
      <c r="C157" s="62">
        <f>IFERROR(SUMIFS('MGZ121'!$N$313:'MGZ121'!$N$417,'MGZ121'!$H$313:$H$417,"SALIDA",'MGZ121'!$J$313:$J$417,B157),0)</f>
        <v>0</v>
      </c>
      <c r="D157" s="62">
        <f>IFERROR(SUMIFS('MGZ BBVA'!$N$190:$N$302,'MGZ BBVA'!$H$190:$H$302,"SALIDA",'MGZ BBVA'!$J$190:$J$302,$B157),0)</f>
        <v>0</v>
      </c>
      <c r="E157" s="62">
        <f>IFERROR(SUMIFS('MGZ DOLARES'!$N$2:$N$2,'MGZ DOLARES'!$F$2:$F$2,"SALIDA",'MGZ DOLARES'!$J$2:$J$2,$B157),0)</f>
        <v>0</v>
      </c>
      <c r="F157" s="62">
        <f>IFERROR(SUMIFS('MGZ BAJIO'!$N$7:$N$8,'MGZ BAJIO'!$H$7:$H$8,"SALIDA",'MGZ BAJIO'!$J$7:$J$8,$B157),0)</f>
        <v>0</v>
      </c>
      <c r="G157" s="62">
        <f>IFERROR(SUMIFS('VICTOR BANAMEX'!$N$107:$N$161,'VICTOR BANAMEX'!$H$107:$H$161,"SALIDA",'VICTOR BANAMEX'!$J$107:$J$161,$B157),0)</f>
        <v>0</v>
      </c>
      <c r="H157" s="62">
        <f>IFERROR(SUMIFS('VICTOR BANORTE'!$N$29:$N$38,'VICTOR BANORTE'!$H$29:$H$38,"SALIDA",'VICTOR BANORTE'!$J$29:$J$38,$B157),0)</f>
        <v>0</v>
      </c>
      <c r="I157" s="62">
        <f>IFERROR(SUMIFS(RODRIGO!$N$2:$N$2,RODRIGO!$H$2:$H$2,"SALIDA",RODRIGO!$J$2:$J$2,$B157),0)</f>
        <v>0</v>
      </c>
      <c r="J157" s="62">
        <f>IFERROR(SUMIFS(MOY!$N$22:$N$25,MOY!$F$22:$F$25,"SALIDA",MOY!$J$22:$J$25,$B157),0)</f>
        <v>0</v>
      </c>
      <c r="K157" s="62">
        <f>IFERROR(SUMIFS('NORMA RUTH'!$N$17:$N$22,'NORMA RUTH'!$H$17:$H$22,"SALIDA",'NORMA RUTH'!$J$17:$J$22,$B157),0)</f>
        <v>0</v>
      </c>
      <c r="L157" s="62">
        <f>IFERROR(SUMIFS(VALERIA!$N$14:$N$18,VALERIA!$F$14:$F$18,"SALIDA",VALERIA!$J$14:$J$18,$B157),0)</f>
        <v>0</v>
      </c>
      <c r="M157" s="62">
        <f>IFERROR(SUMIFS('MANUEL BANAMEX'!$N$30:$N$38,'MANUEL BANAMEX'!$H$30:$H$38,"SALIDA",'MANUEL BANAMEX'!$J$30:$J$38,$B157),0)</f>
        <v>0</v>
      </c>
      <c r="N157" s="62">
        <f>IFERROR(SUMIFS(ROBERTO!$N$2:$N$2,ROBERTO!$H$2:$H$2,"SALIDA",ROBERTO!$J$2:$J$2,$B157),0)</f>
        <v>0</v>
      </c>
      <c r="O157" s="62">
        <f>IFERROR(SUMIFS(JUAN!$N$20:$N$30,JUAN!$H$20:$H$30,"SALIDA",JUAN!$J$20:$J$30,$B157),0)</f>
        <v>0</v>
      </c>
      <c r="P157" s="62">
        <f>IFERROR(SUMIFS('NORMA SANCHEZ'!$N$19:$N$29,'NORMA SANCHEZ'!$H$19:$H$29,"SALIDA",'NORMA SANCHEZ'!$J$19:$J$29,$B157),0)</f>
        <v>0</v>
      </c>
      <c r="Q157" s="62">
        <f>IFERROR(SUMIFS('JOSE CARLOS'!$N$24:$N$33,'JOSE CARLOS'!$H$24:$H$33,"SALIDA",'JOSE CARLOS'!$J$24:$J$33,$B157),0)</f>
        <v>0</v>
      </c>
      <c r="R157" s="62">
        <f>IFERROR(SUMIFS('LUIS ENRIQUE '!$N$30:$N$37,'LUIS ENRIQUE '!$H$30:$H$37,"SALIDA",'LUIS ENRIQUE '!$J$30:$J$37,$B157),0)</f>
        <v>0</v>
      </c>
      <c r="S157" s="62">
        <f>IFERROR(SUMIFS(CESARIA!$N$19:$N$30,CESARIA!$H$19:$H$30,"SALIDA",CESARIA!$J$19:$J$30,$B157),0)</f>
        <v>0</v>
      </c>
      <c r="T157" s="62">
        <f>IFERROR(SUMIFS(ALAN!$N$26:$N$27,ALAN!$H$26:$H$27,"SALIDA",ALAN!$J$26:$J$27,$B157),0)</f>
        <v>0</v>
      </c>
      <c r="U157" s="62">
        <f>IFERROR(SUMIFS(ELVIA!$N$13:$N$32,ELVIA!$H$13:$H$32,"SALIDA",ELVIA!$J$13:$J$32,$B157),0)</f>
        <v>0</v>
      </c>
      <c r="V157" s="146">
        <f>IFERROR(SUMIFS(CAJA!$N$1166:$N$1992,CAJA!$H$1166:$H$1992,"SALIDA",CAJA!$J$1166:$J$1992,$B157),0)</f>
        <v>199065</v>
      </c>
      <c r="W157" s="62">
        <f>IFERROR(SUMIFS('CAJA TIGRES'!$N$303:$N$563,'CAJA TIGRES'!$H$303:$H$563,"SALIDA",'CAJA TIGRES'!$J$303:$J$563,$B157),0)</f>
        <v>0</v>
      </c>
      <c r="X157" s="62">
        <f>IFERROR(SUMIFS(RESERVA!$N$3:$N$10,RESERVA!$H$3:$H$10,"SALIDA",RESERVA!$J$3:$J$10,$B157),0)</f>
        <v>0</v>
      </c>
      <c r="Y157" s="96">
        <f t="shared" si="31"/>
        <v>199065</v>
      </c>
      <c r="Z157" s="96">
        <f>Y157+'FEB25'!Z157</f>
        <v>569888</v>
      </c>
    </row>
    <row r="158" spans="1:26" s="180" customFormat="1" x14ac:dyDescent="0.3">
      <c r="A158" s="180">
        <v>3</v>
      </c>
      <c r="B158" s="183" t="s">
        <v>80</v>
      </c>
      <c r="C158" s="135">
        <f>SUM(C159:C166)</f>
        <v>0</v>
      </c>
      <c r="D158" s="135">
        <f t="shared" ref="D158:Z158" si="32">SUM(D159:D166)</f>
        <v>0</v>
      </c>
      <c r="E158" s="135">
        <f t="shared" si="32"/>
        <v>0</v>
      </c>
      <c r="F158" s="135">
        <f t="shared" si="32"/>
        <v>0</v>
      </c>
      <c r="G158" s="135">
        <f t="shared" si="32"/>
        <v>13000</v>
      </c>
      <c r="H158" s="135">
        <f t="shared" si="32"/>
        <v>62554.99</v>
      </c>
      <c r="I158" s="135">
        <f t="shared" si="32"/>
        <v>0</v>
      </c>
      <c r="J158" s="135">
        <f t="shared" si="32"/>
        <v>0</v>
      </c>
      <c r="K158" s="135">
        <f t="shared" si="32"/>
        <v>0</v>
      </c>
      <c r="L158" s="135">
        <f t="shared" si="32"/>
        <v>0</v>
      </c>
      <c r="M158" s="135">
        <f t="shared" si="32"/>
        <v>0</v>
      </c>
      <c r="N158" s="135">
        <f>SUM(N159:N166)</f>
        <v>0</v>
      </c>
      <c r="O158" s="135">
        <f t="shared" si="32"/>
        <v>0</v>
      </c>
      <c r="P158" s="135">
        <f t="shared" si="32"/>
        <v>0</v>
      </c>
      <c r="Q158" s="135">
        <f t="shared" si="32"/>
        <v>0</v>
      </c>
      <c r="R158" s="135">
        <f t="shared" si="32"/>
        <v>0</v>
      </c>
      <c r="S158" s="135">
        <f t="shared" si="32"/>
        <v>0</v>
      </c>
      <c r="T158" s="135">
        <f t="shared" si="32"/>
        <v>0</v>
      </c>
      <c r="U158" s="135">
        <f t="shared" si="32"/>
        <v>0</v>
      </c>
      <c r="V158" s="135">
        <f t="shared" si="32"/>
        <v>10222</v>
      </c>
      <c r="W158" s="135">
        <f t="shared" si="32"/>
        <v>0</v>
      </c>
      <c r="X158" s="135">
        <f t="shared" si="32"/>
        <v>0</v>
      </c>
      <c r="Y158" s="135">
        <f t="shared" si="32"/>
        <v>85776.989999999991</v>
      </c>
      <c r="Z158" s="135">
        <f t="shared" si="32"/>
        <v>4603608.5700000012</v>
      </c>
    </row>
    <row r="159" spans="1:26" x14ac:dyDescent="0.3">
      <c r="A159">
        <v>3.1</v>
      </c>
      <c r="B159" s="60" t="s">
        <v>65</v>
      </c>
      <c r="C159" s="62">
        <f>IFERROR(SUMIFS('MGZ121'!$N$313:'MGZ121'!$N$417,'MGZ121'!$H$313:$H$417,"SALIDA",'MGZ121'!$J$313:$J$417,B159),0)</f>
        <v>0</v>
      </c>
      <c r="D159" s="62">
        <f>IFERROR(SUMIFS('MGZ BBVA'!$N$190:$N$302,'MGZ BBVA'!$H$190:$H$302,"SALIDA",'MGZ BBVA'!$J$190:$J$302,$B159),0)</f>
        <v>0</v>
      </c>
      <c r="E159" s="62">
        <f>IFERROR(SUMIFS('MGZ DOLARES'!$N$2:$N$2,'MGZ DOLARES'!$F$2:$F$2,"SALIDA",'MGZ DOLARES'!$J$2:$J$2,$B159),0)</f>
        <v>0</v>
      </c>
      <c r="F159" s="62">
        <f>IFERROR(SUMIFS('MGZ BAJIO'!$N$7:$N$8,'MGZ BAJIO'!$H$7:$H$8,"SALIDA",'MGZ BAJIO'!$J$7:$J$8,$B159),0)</f>
        <v>0</v>
      </c>
      <c r="G159" s="62">
        <f>IFERROR(SUMIFS('VICTOR BANAMEX'!$N$107:$N$161,'VICTOR BANAMEX'!$H$107:$H$161,"SALIDA",'VICTOR BANAMEX'!$J$107:$J$161,$B159),0)</f>
        <v>0</v>
      </c>
      <c r="H159" s="62">
        <f>IFERROR(SUMIFS('VICTOR BANORTE'!$N$29:$N$38,'VICTOR BANORTE'!$H$29:$H$38,"SALIDA",'VICTOR BANORTE'!$J$29:$J$38,$B159),0)</f>
        <v>0</v>
      </c>
      <c r="I159" s="62">
        <f>IFERROR(SUMIFS(RODRIGO!$N$2:$N$2,RODRIGO!$H$2:$H$2,"SALIDA",RODRIGO!$J$2:$J$2,$B159),0)</f>
        <v>0</v>
      </c>
      <c r="J159" s="62">
        <f>IFERROR(SUMIFS(MOY!$N$22:$N$25,MOY!$F$22:$F$25,"SALIDA",MOY!$J$22:$J$25,$B159),0)</f>
        <v>0</v>
      </c>
      <c r="K159" s="62">
        <f>IFERROR(SUMIFS('NORMA RUTH'!$N$17:$N$22,'NORMA RUTH'!$H$17:$H$22,"SALIDA",'NORMA RUTH'!$J$17:$J$22,$B159),0)</f>
        <v>0</v>
      </c>
      <c r="L159" s="62">
        <f>IFERROR(SUMIFS(VALERIA!$N$14:$N$18,VALERIA!$F$14:$F$18,"SALIDA",VALERIA!$J$14:$J$18,$B159),0)</f>
        <v>0</v>
      </c>
      <c r="M159" s="62">
        <f>IFERROR(SUMIFS('MANUEL BANAMEX'!$N$30:$N$38,'MANUEL BANAMEX'!$H$30:$H$38,"SALIDA",'MANUEL BANAMEX'!$J$30:$J$38,$B159),0)</f>
        <v>0</v>
      </c>
      <c r="N159" s="62">
        <f>IFERROR(SUMIFS(ROBERTO!$N$2:$N$2,ROBERTO!$H$2:$H$2,"SALIDA",ROBERTO!$J$2:$J$2,$B159),0)</f>
        <v>0</v>
      </c>
      <c r="O159" s="62">
        <f>IFERROR(SUMIFS(JUAN!$N$20:$N$30,JUAN!$H$20:$H$30,"SALIDA",JUAN!$J$20:$J$30,$B159),0)</f>
        <v>0</v>
      </c>
      <c r="P159" s="62">
        <f>IFERROR(SUMIFS('NORMA SANCHEZ'!$N$19:$N$29,'NORMA SANCHEZ'!$H$19:$H$29,"SALIDA",'NORMA SANCHEZ'!$J$19:$J$29,$B159),0)</f>
        <v>0</v>
      </c>
      <c r="Q159" s="62">
        <f>IFERROR(SUMIFS('JOSE CARLOS'!$N$24:$N$33,'JOSE CARLOS'!$H$24:$H$33,"SALIDA",'JOSE CARLOS'!$J$24:$J$33,$B159),0)</f>
        <v>0</v>
      </c>
      <c r="R159" s="62">
        <f>IFERROR(SUMIFS('LUIS ENRIQUE '!$N$30:$N$37,'LUIS ENRIQUE '!$H$30:$H$37,"SALIDA",'LUIS ENRIQUE '!$J$30:$J$37,$B159),0)</f>
        <v>0</v>
      </c>
      <c r="S159" s="62">
        <f>IFERROR(SUMIFS(CESARIA!$N$19:$N$30,CESARIA!$H$19:$H$30,"SALIDA",CESARIA!$J$19:$J$30,$B159),0)</f>
        <v>0</v>
      </c>
      <c r="T159" s="62">
        <f>IFERROR(SUMIFS(ALAN!$N$26:$N$27,ALAN!$H$26:$H$27,"SALIDA",ALAN!$J$26:$J$27,$B159),0)</f>
        <v>0</v>
      </c>
      <c r="U159" s="62">
        <f>IFERROR(SUMIFS(ELVIA!$N$13:$N$32,ELVIA!$H$13:$H$32,"SALIDA",ELVIA!$J$13:$J$32,$B159),0)</f>
        <v>0</v>
      </c>
      <c r="V159" s="146">
        <f>IFERROR(SUMIFS(CAJA!$N$1166:$N$1992,CAJA!$H$1166:$H$1992,"SALIDA",CAJA!$J$1166:$J$1992,$B159),0)</f>
        <v>0</v>
      </c>
      <c r="W159" s="62">
        <f>IFERROR(SUMIFS('CAJA TIGRES'!$N$303:$N$563,'CAJA TIGRES'!$H$303:$H$563,"SALIDA",'CAJA TIGRES'!$J$303:$J$563,$B159),0)</f>
        <v>0</v>
      </c>
      <c r="X159" s="62">
        <f>IFERROR(SUMIFS(RESERVA!$N$3:$N$10,RESERVA!$H$3:$H$10,"SALIDA",RESERVA!$J$3:$J$10,$B159),0)</f>
        <v>0</v>
      </c>
      <c r="Y159" s="96">
        <f t="shared" ref="Y159:Y166" si="33">SUM(C159:X159)</f>
        <v>0</v>
      </c>
      <c r="Z159" s="96">
        <f>Y159+'FEB25'!Z159</f>
        <v>100000</v>
      </c>
    </row>
    <row r="160" spans="1:26" x14ac:dyDescent="0.3">
      <c r="A160">
        <v>3.2</v>
      </c>
      <c r="B160" s="60" t="s">
        <v>66</v>
      </c>
      <c r="C160" s="62">
        <f>IFERROR(SUMIFS('MGZ121'!$N$313:'MGZ121'!$N$417,'MGZ121'!$H$313:$H$417,"SALIDA",'MGZ121'!$J$313:$J$417,B160),0)</f>
        <v>0</v>
      </c>
      <c r="D160" s="62">
        <f>IFERROR(SUMIFS('MGZ BBVA'!$N$190:$N$302,'MGZ BBVA'!$H$190:$H$302,"SALIDA",'MGZ BBVA'!$J$190:$J$302,$B160),0)</f>
        <v>0</v>
      </c>
      <c r="E160" s="62">
        <f>IFERROR(SUMIFS('MGZ DOLARES'!$N$2:$N$2,'MGZ DOLARES'!$F$2:$F$2,"SALIDA",'MGZ DOLARES'!$J$2:$J$2,$B160),0)</f>
        <v>0</v>
      </c>
      <c r="F160" s="62">
        <f>IFERROR(SUMIFS('MGZ BAJIO'!$N$7:$N$8,'MGZ BAJIO'!$H$7:$H$8,"SALIDA",'MGZ BAJIO'!$J$7:$J$8,$B160),0)</f>
        <v>0</v>
      </c>
      <c r="G160" s="62">
        <f>IFERROR(SUMIFS('VICTOR BANAMEX'!$N$107:$N$161,'VICTOR BANAMEX'!$H$107:$H$161,"SALIDA",'VICTOR BANAMEX'!$J$107:$J$161,$B160),0)</f>
        <v>0</v>
      </c>
      <c r="H160" s="62">
        <f>IFERROR(SUMIFS('VICTOR BANORTE'!$N$29:$N$38,'VICTOR BANORTE'!$H$29:$H$38,"SALIDA",'VICTOR BANORTE'!$J$29:$J$38,$B160),0)</f>
        <v>0</v>
      </c>
      <c r="I160" s="62">
        <f>IFERROR(SUMIFS(RODRIGO!$N$2:$N$2,RODRIGO!$H$2:$H$2,"SALIDA",RODRIGO!$J$2:$J$2,$B160),0)</f>
        <v>0</v>
      </c>
      <c r="J160" s="62">
        <f>IFERROR(SUMIFS(MOY!$N$22:$N$25,MOY!$F$22:$F$25,"SALIDA",MOY!$J$22:$J$25,$B160),0)</f>
        <v>0</v>
      </c>
      <c r="K160" s="62">
        <f>IFERROR(SUMIFS('NORMA RUTH'!$N$17:$N$22,'NORMA RUTH'!$H$17:$H$22,"SALIDA",'NORMA RUTH'!$J$17:$J$22,$B160),0)</f>
        <v>0</v>
      </c>
      <c r="L160" s="62">
        <f>IFERROR(SUMIFS(VALERIA!$N$14:$N$18,VALERIA!$F$14:$F$18,"SALIDA",VALERIA!$J$14:$J$18,$B160),0)</f>
        <v>0</v>
      </c>
      <c r="M160" s="62">
        <f>IFERROR(SUMIFS('MANUEL BANAMEX'!$N$30:$N$38,'MANUEL BANAMEX'!$H$30:$H$38,"SALIDA",'MANUEL BANAMEX'!$J$30:$J$38,$B160),0)</f>
        <v>0</v>
      </c>
      <c r="N160" s="62">
        <f>IFERROR(SUMIFS(ROBERTO!$N$2:$N$2,ROBERTO!$H$2:$H$2,"SALIDA",ROBERTO!$J$2:$J$2,$B160),0)</f>
        <v>0</v>
      </c>
      <c r="O160" s="62">
        <f>IFERROR(SUMIFS(JUAN!$N$20:$N$30,JUAN!$H$20:$H$30,"SALIDA",JUAN!$J$20:$J$30,$B160),0)</f>
        <v>0</v>
      </c>
      <c r="P160" s="62">
        <f>IFERROR(SUMIFS('NORMA SANCHEZ'!$N$19:$N$29,'NORMA SANCHEZ'!$H$19:$H$29,"SALIDA",'NORMA SANCHEZ'!$J$19:$J$29,$B160),0)</f>
        <v>0</v>
      </c>
      <c r="Q160" s="62">
        <f>IFERROR(SUMIFS('JOSE CARLOS'!$N$24:$N$33,'JOSE CARLOS'!$H$24:$H$33,"SALIDA",'JOSE CARLOS'!$J$24:$J$33,$B160),0)</f>
        <v>0</v>
      </c>
      <c r="R160" s="62">
        <f>IFERROR(SUMIFS('LUIS ENRIQUE '!$N$30:$N$37,'LUIS ENRIQUE '!$H$30:$H$37,"SALIDA",'LUIS ENRIQUE '!$J$30:$J$37,$B160),0)</f>
        <v>0</v>
      </c>
      <c r="S160" s="62">
        <f>IFERROR(SUMIFS(CESARIA!$N$19:$N$30,CESARIA!$H$19:$H$30,"SALIDA",CESARIA!$J$19:$J$30,$B160),0)</f>
        <v>0</v>
      </c>
      <c r="T160" s="62">
        <f>IFERROR(SUMIFS(ALAN!$N$26:$N$27,ALAN!$H$26:$H$27,"SALIDA",ALAN!$J$26:$J$27,$B160),0)</f>
        <v>0</v>
      </c>
      <c r="U160" s="62">
        <f>IFERROR(SUMIFS(ELVIA!$N$13:$N$32,ELVIA!$H$13:$H$32,"SALIDA",ELVIA!$J$13:$J$32,$B160),0)</f>
        <v>0</v>
      </c>
      <c r="V160" s="146">
        <f>IFERROR(SUMIFS(CAJA!$N$1166:$N$1992,CAJA!$H$1166:$H$1992,"SALIDA",CAJA!$J$1166:$J$1992,$B160),0)</f>
        <v>5822</v>
      </c>
      <c r="W160" s="62">
        <f>IFERROR(SUMIFS('CAJA TIGRES'!$N$303:$N$563,'CAJA TIGRES'!$H$303:$H$563,"SALIDA",'CAJA TIGRES'!$J$303:$J$563,$B160),0)</f>
        <v>0</v>
      </c>
      <c r="X160" s="62">
        <f>IFERROR(SUMIFS(RESERVA!$N$3:$N$10,RESERVA!$H$3:$H$10,"SALIDA",RESERVA!$J$3:$J$10,$B160),0)</f>
        <v>0</v>
      </c>
      <c r="Y160" s="96">
        <f t="shared" si="33"/>
        <v>5822</v>
      </c>
      <c r="Z160" s="96">
        <f>Y160+'FEB25'!Z160</f>
        <v>17634</v>
      </c>
    </row>
    <row r="161" spans="1:26" x14ac:dyDescent="0.3">
      <c r="A161">
        <v>3.3</v>
      </c>
      <c r="B161" s="60" t="s">
        <v>67</v>
      </c>
      <c r="C161" s="62">
        <f>IFERROR(SUMIFS('MGZ121'!$N$313:'MGZ121'!$N$417,'MGZ121'!$H$313:$H$417,"SALIDA",'MGZ121'!$J$313:$J$417,B161),0)</f>
        <v>0</v>
      </c>
      <c r="D161" s="62">
        <f>IFERROR(SUMIFS('MGZ BBVA'!$N$190:$N$302,'MGZ BBVA'!$H$190:$H$302,"SALIDA",'MGZ BBVA'!$J$190:$J$302,$B161),0)</f>
        <v>0</v>
      </c>
      <c r="E161" s="62">
        <f>IFERROR(SUMIFS('MGZ DOLARES'!$N$2:$N$2,'MGZ DOLARES'!$F$2:$F$2,"SALIDA",'MGZ DOLARES'!$J$2:$J$2,$B161),0)</f>
        <v>0</v>
      </c>
      <c r="F161" s="62">
        <f>IFERROR(SUMIFS('MGZ BAJIO'!$N$7:$N$8,'MGZ BAJIO'!$H$7:$H$8,"SALIDA",'MGZ BAJIO'!$J$7:$J$8,$B161),0)</f>
        <v>0</v>
      </c>
      <c r="G161" s="62">
        <f>IFERROR(SUMIFS('VICTOR BANAMEX'!$N$107:$N$161,'VICTOR BANAMEX'!$H$107:$H$161,"SALIDA",'VICTOR BANAMEX'!$J$107:$J$161,$B161),0)</f>
        <v>13000</v>
      </c>
      <c r="H161" s="62">
        <f>IFERROR(SUMIFS('VICTOR BANORTE'!$N$29:$N$38,'VICTOR BANORTE'!$H$29:$H$38,"SALIDA",'VICTOR BANORTE'!$J$29:$J$38,$B161),0)</f>
        <v>0</v>
      </c>
      <c r="I161" s="62">
        <f>IFERROR(SUMIFS(RODRIGO!$N$2:$N$2,RODRIGO!$H$2:$H$2,"SALIDA",RODRIGO!$J$2:$J$2,$B161),0)</f>
        <v>0</v>
      </c>
      <c r="J161" s="62">
        <f>IFERROR(SUMIFS(MOY!$N$22:$N$25,MOY!$F$22:$F$25,"SALIDA",MOY!$J$22:$J$25,$B161),0)</f>
        <v>0</v>
      </c>
      <c r="K161" s="62">
        <f>IFERROR(SUMIFS('NORMA RUTH'!$N$17:$N$22,'NORMA RUTH'!$H$17:$H$22,"SALIDA",'NORMA RUTH'!$J$17:$J$22,$B161),0)</f>
        <v>0</v>
      </c>
      <c r="L161" s="62">
        <f>IFERROR(SUMIFS(VALERIA!$N$14:$N$18,VALERIA!$F$14:$F$18,"SALIDA",VALERIA!$J$14:$J$18,$B161),0)</f>
        <v>0</v>
      </c>
      <c r="M161" s="62">
        <f>IFERROR(SUMIFS('MANUEL BANAMEX'!$N$30:$N$38,'MANUEL BANAMEX'!$H$30:$H$38,"SALIDA",'MANUEL BANAMEX'!$J$30:$J$38,$B161),0)</f>
        <v>0</v>
      </c>
      <c r="N161" s="62">
        <f>IFERROR(SUMIFS(ROBERTO!$N$2:$N$2,ROBERTO!$H$2:$H$2,"SALIDA",ROBERTO!$J$2:$J$2,$B161),0)</f>
        <v>0</v>
      </c>
      <c r="O161" s="62">
        <f>IFERROR(SUMIFS(JUAN!$N$20:$N$30,JUAN!$H$20:$H$30,"SALIDA",JUAN!$J$20:$J$30,$B161),0)</f>
        <v>0</v>
      </c>
      <c r="P161" s="62">
        <f>IFERROR(SUMIFS('NORMA SANCHEZ'!$N$19:$N$29,'NORMA SANCHEZ'!$H$19:$H$29,"SALIDA",'NORMA SANCHEZ'!$J$19:$J$29,$B161),0)</f>
        <v>0</v>
      </c>
      <c r="Q161" s="62">
        <f>IFERROR(SUMIFS('JOSE CARLOS'!$N$24:$N$33,'JOSE CARLOS'!$H$24:$H$33,"SALIDA",'JOSE CARLOS'!$J$24:$J$33,$B161),0)</f>
        <v>0</v>
      </c>
      <c r="R161" s="62">
        <f>IFERROR(SUMIFS('LUIS ENRIQUE '!$N$30:$N$37,'LUIS ENRIQUE '!$H$30:$H$37,"SALIDA",'LUIS ENRIQUE '!$J$30:$J$37,$B161),0)</f>
        <v>0</v>
      </c>
      <c r="S161" s="62">
        <f>IFERROR(SUMIFS(CESARIA!$N$19:$N$30,CESARIA!$H$19:$H$30,"SALIDA",CESARIA!$J$19:$J$30,$B161),0)</f>
        <v>0</v>
      </c>
      <c r="T161" s="62">
        <f>IFERROR(SUMIFS(ALAN!$N$26:$N$27,ALAN!$H$26:$H$27,"SALIDA",ALAN!$J$26:$J$27,$B161),0)</f>
        <v>0</v>
      </c>
      <c r="U161" s="62">
        <f>IFERROR(SUMIFS(ELVIA!$N$13:$N$32,ELVIA!$H$13:$H$32,"SALIDA",ELVIA!$J$13:$J$32,$B161),0)</f>
        <v>0</v>
      </c>
      <c r="V161" s="146">
        <f>IFERROR(SUMIFS(CAJA!$N$1166:$N$1992,CAJA!$H$1166:$H$1992,"SALIDA",CAJA!$J$1166:$J$1992,$B161),0)</f>
        <v>4400</v>
      </c>
      <c r="W161" s="62">
        <f>IFERROR(SUMIFS('CAJA TIGRES'!$N$303:$N$563,'CAJA TIGRES'!$H$303:$H$563,"SALIDA",'CAJA TIGRES'!$J$303:$J$563,$B161),0)</f>
        <v>0</v>
      </c>
      <c r="X161" s="62">
        <f>IFERROR(SUMIFS(RESERVA!$N$3:$N$10,RESERVA!$H$3:$H$10,"SALIDA",RESERVA!$J$3:$J$10,$B161),0)</f>
        <v>0</v>
      </c>
      <c r="Y161" s="96">
        <f t="shared" si="33"/>
        <v>17400</v>
      </c>
      <c r="Z161" s="96">
        <f>Y161+'FEB25'!Z161</f>
        <v>4061190</v>
      </c>
    </row>
    <row r="162" spans="1:26" x14ac:dyDescent="0.3">
      <c r="A162">
        <v>3.4</v>
      </c>
      <c r="B162" s="60" t="s">
        <v>68</v>
      </c>
      <c r="C162" s="62">
        <f>IFERROR(SUMIFS('MGZ121'!$N$313:'MGZ121'!$N$417,'MGZ121'!$H$313:$H$417,"SALIDA",'MGZ121'!$J$313:$J$417,B162),0)</f>
        <v>0</v>
      </c>
      <c r="D162" s="62">
        <f>IFERROR(SUMIFS('MGZ BBVA'!$N$190:$N$302,'MGZ BBVA'!$H$190:$H$302,"SALIDA",'MGZ BBVA'!$J$190:$J$302,$B162),0)</f>
        <v>0</v>
      </c>
      <c r="E162" s="62">
        <f>IFERROR(SUMIFS('MGZ DOLARES'!$N$2:$N$2,'MGZ DOLARES'!$F$2:$F$2,"SALIDA",'MGZ DOLARES'!$J$2:$J$2,$B162),0)</f>
        <v>0</v>
      </c>
      <c r="F162" s="62">
        <f>IFERROR(SUMIFS('MGZ BAJIO'!$N$7:$N$8,'MGZ BAJIO'!$H$7:$H$8,"SALIDA",'MGZ BAJIO'!$J$7:$J$8,$B162),0)</f>
        <v>0</v>
      </c>
      <c r="G162" s="62">
        <f>IFERROR(SUMIFS('VICTOR BANAMEX'!$N$107:$N$161,'VICTOR BANAMEX'!$H$107:$H$161,"SALIDA",'VICTOR BANAMEX'!$J$107:$J$161,$B162),0)</f>
        <v>0</v>
      </c>
      <c r="H162" s="62">
        <f>IFERROR(SUMIFS('VICTOR BANORTE'!$N$29:$N$38,'VICTOR BANORTE'!$H$29:$H$38,"SALIDA",'VICTOR BANORTE'!$J$29:$J$38,$B162),0)</f>
        <v>0</v>
      </c>
      <c r="I162" s="62">
        <f>IFERROR(SUMIFS(RODRIGO!$N$2:$N$2,RODRIGO!$H$2:$H$2,"SALIDA",RODRIGO!$J$2:$J$2,$B162),0)</f>
        <v>0</v>
      </c>
      <c r="J162" s="62">
        <f>IFERROR(SUMIFS(MOY!$N$22:$N$25,MOY!$F$22:$F$25,"SALIDA",MOY!$J$22:$J$25,$B162),0)</f>
        <v>0</v>
      </c>
      <c r="K162" s="62">
        <f>IFERROR(SUMIFS('NORMA RUTH'!$N$17:$N$22,'NORMA RUTH'!$H$17:$H$22,"SALIDA",'NORMA RUTH'!$J$17:$J$22,$B162),0)</f>
        <v>0</v>
      </c>
      <c r="L162" s="62">
        <f>IFERROR(SUMIFS(VALERIA!$N$14:$N$18,VALERIA!$F$14:$F$18,"SALIDA",VALERIA!$J$14:$J$18,$B162),0)</f>
        <v>0</v>
      </c>
      <c r="M162" s="62">
        <f>IFERROR(SUMIFS('MANUEL BANAMEX'!$N$30:$N$38,'MANUEL BANAMEX'!$H$30:$H$38,"SALIDA",'MANUEL BANAMEX'!$J$30:$J$38,$B162),0)</f>
        <v>0</v>
      </c>
      <c r="N162" s="62">
        <f>IFERROR(SUMIFS(ROBERTO!$N$2:$N$2,ROBERTO!$H$2:$H$2,"SALIDA",ROBERTO!$J$2:$J$2,$B162),0)</f>
        <v>0</v>
      </c>
      <c r="O162" s="62">
        <f>IFERROR(SUMIFS(JUAN!$N$20:$N$30,JUAN!$H$20:$H$30,"SALIDA",JUAN!$J$20:$J$30,$B162),0)</f>
        <v>0</v>
      </c>
      <c r="P162" s="62">
        <f>IFERROR(SUMIFS('NORMA SANCHEZ'!$N$19:$N$29,'NORMA SANCHEZ'!$H$19:$H$29,"SALIDA",'NORMA SANCHEZ'!$J$19:$J$29,$B162),0)</f>
        <v>0</v>
      </c>
      <c r="Q162" s="62">
        <f>IFERROR(SUMIFS('JOSE CARLOS'!$N$24:$N$33,'JOSE CARLOS'!$H$24:$H$33,"SALIDA",'JOSE CARLOS'!$J$24:$J$33,$B162),0)</f>
        <v>0</v>
      </c>
      <c r="R162" s="62">
        <f>IFERROR(SUMIFS('LUIS ENRIQUE '!$N$30:$N$37,'LUIS ENRIQUE '!$H$30:$H$37,"SALIDA",'LUIS ENRIQUE '!$J$30:$J$37,$B162),0)</f>
        <v>0</v>
      </c>
      <c r="S162" s="62">
        <f>IFERROR(SUMIFS(CESARIA!$N$19:$N$30,CESARIA!$H$19:$H$30,"SALIDA",CESARIA!$J$19:$J$30,$B162),0)</f>
        <v>0</v>
      </c>
      <c r="T162" s="62">
        <f>IFERROR(SUMIFS(ALAN!$N$26:$N$27,ALAN!$H$26:$H$27,"SALIDA",ALAN!$J$26:$J$27,$B162),0)</f>
        <v>0</v>
      </c>
      <c r="U162" s="62">
        <f>IFERROR(SUMIFS(ELVIA!$N$13:$N$32,ELVIA!$H$13:$H$32,"SALIDA",ELVIA!$J$13:$J$32,$B162),0)</f>
        <v>0</v>
      </c>
      <c r="V162" s="146">
        <f>IFERROR(SUMIFS(CAJA!$N$1166:$N$1992,CAJA!$H$1166:$H$1992,"SALIDA",CAJA!$J$1166:$J$1992,$B162),0)</f>
        <v>0</v>
      </c>
      <c r="W162" s="62">
        <f>IFERROR(SUMIFS('CAJA TIGRES'!$N$303:$N$563,'CAJA TIGRES'!$H$303:$H$563,"SALIDA",'CAJA TIGRES'!$J$303:$J$563,$B162),0)</f>
        <v>0</v>
      </c>
      <c r="X162" s="62">
        <f>IFERROR(SUMIFS(RESERVA!$N$3:$N$10,RESERVA!$H$3:$H$10,"SALIDA",RESERVA!$J$3:$J$10,$B162),0)</f>
        <v>0</v>
      </c>
      <c r="Y162" s="96">
        <f t="shared" si="33"/>
        <v>0</v>
      </c>
      <c r="Z162" s="96">
        <f>Y162+'FEB25'!Z162</f>
        <v>237089.65999999997</v>
      </c>
    </row>
    <row r="163" spans="1:26" x14ac:dyDescent="0.3">
      <c r="B163" s="60" t="s">
        <v>196</v>
      </c>
      <c r="C163" s="62">
        <f>IFERROR(SUMIFS('MGZ121'!$N$313:'MGZ121'!$N$417,'MGZ121'!$H$313:$H$417,"SALIDA",'MGZ121'!$J$313:$J$417,B163),0)</f>
        <v>0</v>
      </c>
      <c r="D163" s="62">
        <f>IFERROR(SUMIFS('MGZ BBVA'!$N$190:$N$302,'MGZ BBVA'!$H$190:$H$302,"SALIDA",'MGZ BBVA'!$J$190:$J$302,$B163),0)</f>
        <v>0</v>
      </c>
      <c r="E163" s="62">
        <f>IFERROR(SUMIFS('MGZ DOLARES'!$N$2:$N$2,'MGZ DOLARES'!$F$2:$F$2,"SALIDA",'MGZ DOLARES'!$J$2:$J$2,$B163),0)</f>
        <v>0</v>
      </c>
      <c r="F163" s="62">
        <f>IFERROR(SUMIFS('MGZ BAJIO'!$N$7:$N$8,'MGZ BAJIO'!$H$7:$H$8,"SALIDA",'MGZ BAJIO'!$J$7:$J$8,$B163),0)</f>
        <v>0</v>
      </c>
      <c r="G163" s="62">
        <f>IFERROR(SUMIFS('VICTOR BANAMEX'!$N$107:$N$161,'VICTOR BANAMEX'!$H$107:$H$161,"SALIDA",'VICTOR BANAMEX'!$J$107:$J$161,$B163),0)</f>
        <v>0</v>
      </c>
      <c r="H163" s="62">
        <f>IFERROR(SUMIFS('VICTOR BANORTE'!$N$29:$N$38,'VICTOR BANORTE'!$H$29:$H$38,"SALIDA",'VICTOR BANORTE'!$J$29:$J$38,$B163),0)</f>
        <v>16771.03</v>
      </c>
      <c r="I163" s="62">
        <f>IFERROR(SUMIFS(RODRIGO!$N$2:$N$2,RODRIGO!$H$2:$H$2,"SALIDA",RODRIGO!$J$2:$J$2,$B163),0)</f>
        <v>0</v>
      </c>
      <c r="J163" s="62">
        <f>IFERROR(SUMIFS(MOY!$N$22:$N$25,MOY!$F$22:$F$25,"SALIDA",MOY!$J$22:$J$25,$B163),0)</f>
        <v>0</v>
      </c>
      <c r="K163" s="62">
        <f>IFERROR(SUMIFS('NORMA RUTH'!$N$17:$N$22,'NORMA RUTH'!$H$17:$H$22,"SALIDA",'NORMA RUTH'!$J$17:$J$22,$B163),0)</f>
        <v>0</v>
      </c>
      <c r="L163" s="62">
        <f>IFERROR(SUMIFS(VALERIA!$N$14:$N$18,VALERIA!$F$14:$F$18,"SALIDA",VALERIA!$J$14:$J$18,$B163),0)</f>
        <v>0</v>
      </c>
      <c r="M163" s="62">
        <f>IFERROR(SUMIFS('MANUEL BANAMEX'!$N$30:$N$38,'MANUEL BANAMEX'!$H$30:$H$38,"SALIDA",'MANUEL BANAMEX'!$J$30:$J$38,$B163),0)</f>
        <v>0</v>
      </c>
      <c r="N163" s="62">
        <f>IFERROR(SUMIFS(ROBERTO!$N$2:$N$2,ROBERTO!$H$2:$H$2,"SALIDA",ROBERTO!$J$2:$J$2,$B163),0)</f>
        <v>0</v>
      </c>
      <c r="O163" s="62">
        <f>IFERROR(SUMIFS(JUAN!$N$20:$N$30,JUAN!$H$20:$H$30,"SALIDA",JUAN!$J$20:$J$30,$B163),0)</f>
        <v>0</v>
      </c>
      <c r="P163" s="62">
        <f>IFERROR(SUMIFS('NORMA SANCHEZ'!$N$19:$N$29,'NORMA SANCHEZ'!$H$19:$H$29,"SALIDA",'NORMA SANCHEZ'!$J$19:$J$29,$B163),0)</f>
        <v>0</v>
      </c>
      <c r="Q163" s="62">
        <f>IFERROR(SUMIFS('JOSE CARLOS'!$N$24:$N$33,'JOSE CARLOS'!$H$24:$H$33,"SALIDA",'JOSE CARLOS'!$J$24:$J$33,$B163),0)</f>
        <v>0</v>
      </c>
      <c r="R163" s="62">
        <f>IFERROR(SUMIFS('LUIS ENRIQUE '!$N$30:$N$37,'LUIS ENRIQUE '!$H$30:$H$37,"SALIDA",'LUIS ENRIQUE '!$J$30:$J$37,$B163),0)</f>
        <v>0</v>
      </c>
      <c r="S163" s="62">
        <f>IFERROR(SUMIFS(CESARIA!$N$19:$N$30,CESARIA!$H$19:$H$30,"SALIDA",CESARIA!$J$19:$J$30,$B163),0)</f>
        <v>0</v>
      </c>
      <c r="T163" s="62">
        <f>IFERROR(SUMIFS(ALAN!$N$26:$N$27,ALAN!$H$26:$H$27,"SALIDA",ALAN!$J$26:$J$27,$B163),0)</f>
        <v>0</v>
      </c>
      <c r="U163" s="62">
        <f>IFERROR(SUMIFS(ELVIA!$N$13:$N$32,ELVIA!$H$13:$H$32,"SALIDA",ELVIA!$J$13:$J$32,$B163),0)</f>
        <v>0</v>
      </c>
      <c r="V163" s="146">
        <f>IFERROR(SUMIFS(CAJA!$N$1166:$N$1992,CAJA!$H$1166:$H$1992,"SALIDA",CAJA!$J$1166:$J$1992,$B163),0)</f>
        <v>0</v>
      </c>
      <c r="W163" s="62">
        <f>IFERROR(SUMIFS('CAJA TIGRES'!$N$303:$N$563,'CAJA TIGRES'!$H$303:$H$563,"SALIDA",'CAJA TIGRES'!$J$303:$J$563,$B163),0)</f>
        <v>0</v>
      </c>
      <c r="X163" s="62">
        <f>IFERROR(SUMIFS(RESERVA!$N$3:$N$10,RESERVA!$H$3:$H$10,"SALIDA",RESERVA!$J$3:$J$10,$B163),0)</f>
        <v>0</v>
      </c>
      <c r="Y163" s="96">
        <f t="shared" si="33"/>
        <v>16771.03</v>
      </c>
      <c r="Z163" s="96">
        <f>Y163+'FEB25'!Z163</f>
        <v>49997.11</v>
      </c>
    </row>
    <row r="164" spans="1:26" x14ac:dyDescent="0.3">
      <c r="B164" s="60" t="s">
        <v>197</v>
      </c>
      <c r="C164" s="62">
        <f>IFERROR(SUMIFS('MGZ121'!$N$313:'MGZ121'!$N$417,'MGZ121'!$H$313:$H$417,"SALIDA",'MGZ121'!$J$313:$J$417,B164),0)</f>
        <v>0</v>
      </c>
      <c r="D164" s="62">
        <f>IFERROR(SUMIFS('MGZ BBVA'!$N$190:$N$302,'MGZ BBVA'!$H$190:$H$302,"SALIDA",'MGZ BBVA'!$J$190:$J$302,$B164),0)</f>
        <v>0</v>
      </c>
      <c r="E164" s="62">
        <f>IFERROR(SUMIFS('MGZ DOLARES'!$N$2:$N$2,'MGZ DOLARES'!$F$2:$F$2,"SALIDA",'MGZ DOLARES'!$J$2:$J$2,$B164),0)</f>
        <v>0</v>
      </c>
      <c r="F164" s="62">
        <f>IFERROR(SUMIFS('MGZ BAJIO'!$N$7:$N$8,'MGZ BAJIO'!$H$7:$H$8,"SALIDA",'MGZ BAJIO'!$J$7:$J$8,$B164),0)</f>
        <v>0</v>
      </c>
      <c r="G164" s="62">
        <f>IFERROR(SUMIFS('VICTOR BANAMEX'!$N$107:$N$161,'VICTOR BANAMEX'!$H$107:$H$161,"SALIDA",'VICTOR BANAMEX'!$J$107:$J$161,$B164),0)</f>
        <v>0</v>
      </c>
      <c r="H164" s="62">
        <f>IFERROR(SUMIFS('VICTOR BANORTE'!$N$29:$N$38,'VICTOR BANORTE'!$H$29:$H$38,"SALIDA",'VICTOR BANORTE'!$J$29:$J$38,$B164),0)</f>
        <v>6546.3899999999994</v>
      </c>
      <c r="I164" s="62">
        <f>IFERROR(SUMIFS(RODRIGO!$N$2:$N$2,RODRIGO!$H$2:$H$2,"SALIDA",RODRIGO!$J$2:$J$2,$B164),0)</f>
        <v>0</v>
      </c>
      <c r="J164" s="62">
        <f>IFERROR(SUMIFS(MOY!$N$22:$N$25,MOY!$F$22:$F$25,"SALIDA",MOY!$J$22:$J$25,$B164),0)</f>
        <v>0</v>
      </c>
      <c r="K164" s="62">
        <f>IFERROR(SUMIFS('NORMA RUTH'!$N$17:$N$22,'NORMA RUTH'!$H$17:$H$22,"SALIDA",'NORMA RUTH'!$J$17:$J$22,$B164),0)</f>
        <v>0</v>
      </c>
      <c r="L164" s="62">
        <f>IFERROR(SUMIFS(VALERIA!$N$14:$N$18,VALERIA!$F$14:$F$18,"SALIDA",VALERIA!$J$14:$J$18,$B164),0)</f>
        <v>0</v>
      </c>
      <c r="M164" s="62">
        <f>IFERROR(SUMIFS('MANUEL BANAMEX'!$N$30:$N$38,'MANUEL BANAMEX'!$H$30:$H$38,"SALIDA",'MANUEL BANAMEX'!$J$30:$J$38,$B164),0)</f>
        <v>0</v>
      </c>
      <c r="N164" s="62">
        <f>IFERROR(SUMIFS(ROBERTO!$N$2:$N$2,ROBERTO!$H$2:$H$2,"SALIDA",ROBERTO!$J$2:$J$2,$B164),0)</f>
        <v>0</v>
      </c>
      <c r="O164" s="62">
        <f>IFERROR(SUMIFS(JUAN!$N$20:$N$30,JUAN!$H$20:$H$30,"SALIDA",JUAN!$J$20:$J$30,$B164),0)</f>
        <v>0</v>
      </c>
      <c r="P164" s="62">
        <f>IFERROR(SUMIFS('NORMA SANCHEZ'!$N$19:$N$29,'NORMA SANCHEZ'!$H$19:$H$29,"SALIDA",'NORMA SANCHEZ'!$J$19:$J$29,$B164),0)</f>
        <v>0</v>
      </c>
      <c r="Q164" s="62">
        <f>IFERROR(SUMIFS('JOSE CARLOS'!$N$24:$N$33,'JOSE CARLOS'!$H$24:$H$33,"SALIDA",'JOSE CARLOS'!$J$24:$J$33,$B164),0)</f>
        <v>0</v>
      </c>
      <c r="R164" s="62">
        <f>IFERROR(SUMIFS('LUIS ENRIQUE '!$N$30:$N$37,'LUIS ENRIQUE '!$H$30:$H$37,"SALIDA",'LUIS ENRIQUE '!$J$30:$J$37,$B164),0)</f>
        <v>0</v>
      </c>
      <c r="S164" s="62">
        <f>IFERROR(SUMIFS(CESARIA!$N$19:$N$30,CESARIA!$H$19:$H$30,"SALIDA",CESARIA!$J$19:$J$30,$B164),0)</f>
        <v>0</v>
      </c>
      <c r="T164" s="62">
        <f>IFERROR(SUMIFS(ALAN!$N$26:$N$27,ALAN!$H$26:$H$27,"SALIDA",ALAN!$J$26:$J$27,$B164),0)</f>
        <v>0</v>
      </c>
      <c r="U164" s="62">
        <f>IFERROR(SUMIFS(ELVIA!$N$13:$N$32,ELVIA!$H$13:$H$32,"SALIDA",ELVIA!$J$13:$J$32,$B164),0)</f>
        <v>0</v>
      </c>
      <c r="V164" s="146">
        <f>IFERROR(SUMIFS(CAJA!$N$1166:$N$1992,CAJA!$H$1166:$H$1992,"SALIDA",CAJA!$J$1166:$J$1992,$B164),0)</f>
        <v>0</v>
      </c>
      <c r="W164" s="62">
        <f>IFERROR(SUMIFS('CAJA TIGRES'!$N$303:$N$563,'CAJA TIGRES'!$H$303:$H$563,"SALIDA",'CAJA TIGRES'!$J$303:$J$563,$B164),0)</f>
        <v>0</v>
      </c>
      <c r="X164" s="62">
        <f>IFERROR(SUMIFS(RESERVA!$N$3:$N$10,RESERVA!$H$3:$H$10,"SALIDA",RESERVA!$J$3:$J$10,$B164),0)</f>
        <v>0</v>
      </c>
      <c r="Y164" s="96">
        <f t="shared" si="33"/>
        <v>6546.3899999999994</v>
      </c>
      <c r="Z164" s="96">
        <f>Y164+'FEB25'!Z164</f>
        <v>19669.11</v>
      </c>
    </row>
    <row r="165" spans="1:26" x14ac:dyDescent="0.3">
      <c r="B165" s="60" t="s">
        <v>198</v>
      </c>
      <c r="C165" s="62">
        <f>IFERROR(SUMIFS('MGZ121'!$N$313:'MGZ121'!$N$417,'MGZ121'!$H$313:$H$417,"SALIDA",'MGZ121'!$J$313:$J$417,B165),0)</f>
        <v>0</v>
      </c>
      <c r="D165" s="62">
        <f>IFERROR(SUMIFS('MGZ BBVA'!$N$190:$N$302,'MGZ BBVA'!$H$190:$H$302,"SALIDA",'MGZ BBVA'!$J$190:$J$302,$B165),0)</f>
        <v>0</v>
      </c>
      <c r="E165" s="62">
        <f>IFERROR(SUMIFS('MGZ DOLARES'!$N$2:$N$2,'MGZ DOLARES'!$F$2:$F$2,"SALIDA",'MGZ DOLARES'!$J$2:$J$2,$B165),0)</f>
        <v>0</v>
      </c>
      <c r="F165" s="62">
        <f>IFERROR(SUMIFS('MGZ BAJIO'!$N$7:$N$8,'MGZ BAJIO'!$H$7:$H$8,"SALIDA",'MGZ BAJIO'!$J$7:$J$8,$B165),0)</f>
        <v>0</v>
      </c>
      <c r="G165" s="62">
        <f>IFERROR(SUMIFS('VICTOR BANAMEX'!$N$107:$N$161,'VICTOR BANAMEX'!$H$107:$H$161,"SALIDA",'VICTOR BANAMEX'!$J$107:$J$161,$B165),0)</f>
        <v>0</v>
      </c>
      <c r="H165" s="62">
        <f>IFERROR(SUMIFS('VICTOR BANORTE'!$N$29:$N$38,'VICTOR BANORTE'!$H$29:$H$38,"SALIDA",'VICTOR BANORTE'!$J$29:$J$38,$B165),0)</f>
        <v>39237.57</v>
      </c>
      <c r="I165" s="62">
        <f>IFERROR(SUMIFS(RODRIGO!$N$2:$N$2,RODRIGO!$H$2:$H$2,"SALIDA",RODRIGO!$J$2:$J$2,$B165),0)</f>
        <v>0</v>
      </c>
      <c r="J165" s="62">
        <f>IFERROR(SUMIFS(MOY!$N$22:$N$25,MOY!$F$22:$F$25,"SALIDA",MOY!$J$22:$J$25,$B165),0)</f>
        <v>0</v>
      </c>
      <c r="K165" s="62">
        <f>IFERROR(SUMIFS('NORMA RUTH'!$N$17:$N$22,'NORMA RUTH'!$H$17:$H$22,"SALIDA",'NORMA RUTH'!$J$17:$J$22,$B165),0)</f>
        <v>0</v>
      </c>
      <c r="L165" s="62">
        <f>IFERROR(SUMIFS(VALERIA!$N$14:$N$18,VALERIA!$F$14:$F$18,"SALIDA",VALERIA!$J$14:$J$18,$B165),0)</f>
        <v>0</v>
      </c>
      <c r="M165" s="62">
        <f>IFERROR(SUMIFS('MANUEL BANAMEX'!$N$30:$N$38,'MANUEL BANAMEX'!$H$30:$H$38,"SALIDA",'MANUEL BANAMEX'!$J$30:$J$38,$B165),0)</f>
        <v>0</v>
      </c>
      <c r="N165" s="62">
        <f>IFERROR(SUMIFS(ROBERTO!$N$2:$N$2,ROBERTO!$H$2:$H$2,"SALIDA",ROBERTO!$J$2:$J$2,$B165),0)</f>
        <v>0</v>
      </c>
      <c r="O165" s="62">
        <f>IFERROR(SUMIFS(JUAN!$N$20:$N$30,JUAN!$H$20:$H$30,"SALIDA",JUAN!$J$20:$J$30,$B165),0)</f>
        <v>0</v>
      </c>
      <c r="P165" s="62">
        <f>IFERROR(SUMIFS('NORMA SANCHEZ'!$N$19:$N$29,'NORMA SANCHEZ'!$H$19:$H$29,"SALIDA",'NORMA SANCHEZ'!$J$19:$J$29,$B165),0)</f>
        <v>0</v>
      </c>
      <c r="Q165" s="62">
        <f>IFERROR(SUMIFS('JOSE CARLOS'!$N$24:$N$33,'JOSE CARLOS'!$H$24:$H$33,"SALIDA",'JOSE CARLOS'!$J$24:$J$33,$B165),0)</f>
        <v>0</v>
      </c>
      <c r="R165" s="62">
        <f>IFERROR(SUMIFS('LUIS ENRIQUE '!$N$30:$N$37,'LUIS ENRIQUE '!$H$30:$H$37,"SALIDA",'LUIS ENRIQUE '!$J$30:$J$37,$B165),0)</f>
        <v>0</v>
      </c>
      <c r="S165" s="62">
        <f>IFERROR(SUMIFS(CESARIA!$N$19:$N$30,CESARIA!$H$19:$H$30,"SALIDA",CESARIA!$J$19:$J$30,$B165),0)</f>
        <v>0</v>
      </c>
      <c r="T165" s="62">
        <f>IFERROR(SUMIFS(ALAN!$N$26:$N$27,ALAN!$H$26:$H$27,"SALIDA",ALAN!$J$26:$J$27,$B165),0)</f>
        <v>0</v>
      </c>
      <c r="U165" s="62">
        <f>IFERROR(SUMIFS(ELVIA!$N$13:$N$32,ELVIA!$H$13:$H$32,"SALIDA",ELVIA!$J$13:$J$32,$B165),0)</f>
        <v>0</v>
      </c>
      <c r="V165" s="146">
        <f>IFERROR(SUMIFS(CAJA!$N$1166:$N$1992,CAJA!$H$1166:$H$1992,"SALIDA",CAJA!$J$1166:$J$1992,$B165),0)</f>
        <v>0</v>
      </c>
      <c r="W165" s="62">
        <f>IFERROR(SUMIFS('CAJA TIGRES'!$N$303:$N$563,'CAJA TIGRES'!$H$303:$H$563,"SALIDA",'CAJA TIGRES'!$J$303:$J$563,$B165),0)</f>
        <v>0</v>
      </c>
      <c r="X165" s="62">
        <f>IFERROR(SUMIFS(RESERVA!$N$3:$N$10,RESERVA!$H$3:$H$10,"SALIDA",RESERVA!$J$3:$J$10,$B165),0)</f>
        <v>0</v>
      </c>
      <c r="Y165" s="96">
        <f t="shared" si="33"/>
        <v>39237.57</v>
      </c>
      <c r="Z165" s="96">
        <f>Y165+'FEB25'!Z165</f>
        <v>118028.69</v>
      </c>
    </row>
    <row r="166" spans="1:26" x14ac:dyDescent="0.3">
      <c r="A166">
        <v>3.5</v>
      </c>
      <c r="B166" s="60" t="s">
        <v>69</v>
      </c>
      <c r="C166" s="62">
        <f>IFERROR(SUMIFS('MGZ121'!$N$313:'MGZ121'!$N$417,'MGZ121'!$H$313:$H$417,"SALIDA",'MGZ121'!$J$313:$J$417,B166),0)</f>
        <v>0</v>
      </c>
      <c r="D166" s="62">
        <f>IFERROR(SUMIFS('MGZ BBVA'!$N$190:$N$302,'MGZ BBVA'!$H$190:$H$302,"SALIDA",'MGZ BBVA'!$J$190:$J$302,$B166),0)</f>
        <v>0</v>
      </c>
      <c r="E166" s="62">
        <f>IFERROR(SUMIFS('MGZ DOLARES'!$N$2:$N$2,'MGZ DOLARES'!$F$2:$F$2,"SALIDA",'MGZ DOLARES'!$J$2:$J$2,$B166),0)</f>
        <v>0</v>
      </c>
      <c r="F166" s="62">
        <f>IFERROR(SUMIFS('MGZ BAJIO'!$N$7:$N$8,'MGZ BAJIO'!$H$7:$H$8,"SALIDA",'MGZ BAJIO'!$J$7:$J$8,$B166),0)</f>
        <v>0</v>
      </c>
      <c r="G166" s="62">
        <f>IFERROR(SUMIFS('VICTOR BANAMEX'!$N$107:$N$161,'VICTOR BANAMEX'!$H$107:$H$161,"SALIDA",'VICTOR BANAMEX'!$J$107:$J$161,$B166),0)</f>
        <v>0</v>
      </c>
      <c r="H166" s="62">
        <f>IFERROR(SUMIFS('VICTOR BANORTE'!$N$29:$N$38,'VICTOR BANORTE'!$H$29:$H$38,"SALIDA",'VICTOR BANORTE'!$J$29:$J$38,$B166),0)</f>
        <v>0</v>
      </c>
      <c r="I166" s="62">
        <f>IFERROR(SUMIFS(RODRIGO!$N$2:$N$2,RODRIGO!$H$2:$H$2,"SALIDA",RODRIGO!$J$2:$J$2,$B166),0)</f>
        <v>0</v>
      </c>
      <c r="J166" s="62">
        <f>IFERROR(SUMIFS(MOY!$N$22:$N$25,MOY!$F$22:$F$25,"SALIDA",MOY!$J$22:$J$25,$B166),0)</f>
        <v>0</v>
      </c>
      <c r="K166" s="62">
        <f>IFERROR(SUMIFS('NORMA RUTH'!$N$17:$N$22,'NORMA RUTH'!$H$17:$H$22,"SALIDA",'NORMA RUTH'!$J$17:$J$22,$B166),0)</f>
        <v>0</v>
      </c>
      <c r="L166" s="62">
        <f>IFERROR(SUMIFS(VALERIA!$N$14:$N$18,VALERIA!$F$14:$F$18,"SALIDA",VALERIA!$J$14:$J$18,$B166),0)</f>
        <v>0</v>
      </c>
      <c r="M166" s="62">
        <f>IFERROR(SUMIFS('MANUEL BANAMEX'!$N$30:$N$38,'MANUEL BANAMEX'!$H$30:$H$38,"SALIDA",'MANUEL BANAMEX'!$J$30:$J$38,$B166),0)</f>
        <v>0</v>
      </c>
      <c r="N166" s="62">
        <f>IFERROR(SUMIFS(ROBERTO!$N$2:$N$2,ROBERTO!$H$2:$H$2,"SALIDA",ROBERTO!$J$2:$J$2,$B166),0)</f>
        <v>0</v>
      </c>
      <c r="O166" s="62">
        <f>IFERROR(SUMIFS(JUAN!$N$20:$N$30,JUAN!$H$20:$H$30,"SALIDA",JUAN!$J$20:$J$30,$B166),0)</f>
        <v>0</v>
      </c>
      <c r="P166" s="62">
        <f>IFERROR(SUMIFS('NORMA SANCHEZ'!$N$19:$N$29,'NORMA SANCHEZ'!$H$19:$H$29,"SALIDA",'NORMA SANCHEZ'!$J$19:$J$29,$B166),0)</f>
        <v>0</v>
      </c>
      <c r="Q166" s="62">
        <f>IFERROR(SUMIFS('JOSE CARLOS'!$N$24:$N$33,'JOSE CARLOS'!$H$24:$H$33,"SALIDA",'JOSE CARLOS'!$J$24:$J$33,$B166),0)</f>
        <v>0</v>
      </c>
      <c r="R166" s="62">
        <f>IFERROR(SUMIFS('LUIS ENRIQUE '!$N$30:$N$37,'LUIS ENRIQUE '!$H$30:$H$37,"SALIDA",'LUIS ENRIQUE '!$J$30:$J$37,$B166),0)</f>
        <v>0</v>
      </c>
      <c r="S166" s="62">
        <f>IFERROR(SUMIFS(CESARIA!$N$19:$N$30,CESARIA!$H$19:$H$30,"SALIDA",CESARIA!$J$19:$J$30,$B166),0)</f>
        <v>0</v>
      </c>
      <c r="T166" s="62">
        <f>IFERROR(SUMIFS(ALAN!$N$26:$N$27,ALAN!$H$26:$H$27,"SALIDA",ALAN!$J$26:$J$27,$B166),0)</f>
        <v>0</v>
      </c>
      <c r="U166" s="62">
        <f>IFERROR(SUMIFS(ELVIA!$N$13:$N$32,ELVIA!$H$13:$H$32,"SALIDA",ELVIA!$J$13:$J$32,$B166),0)</f>
        <v>0</v>
      </c>
      <c r="V166" s="146">
        <f>IFERROR(SUMIFS(CAJA!$N$1166:$N$1992,CAJA!$H$1166:$H$1992,"SALIDA",CAJA!$J$1166:$J$1992,$B166),0)</f>
        <v>0</v>
      </c>
      <c r="W166" s="62">
        <f>IFERROR(SUMIFS('CAJA TIGRES'!$N$303:$N$563,'CAJA TIGRES'!$H$303:$H$563,"SALIDA",'CAJA TIGRES'!$J$303:$J$563,$B166),0)</f>
        <v>0</v>
      </c>
      <c r="X166" s="62">
        <f>IFERROR(SUMIFS(RESERVA!$N$3:$N$10,RESERVA!$H$3:$H$10,"SALIDA",RESERVA!$J$3:$J$10,$B166),0)</f>
        <v>0</v>
      </c>
      <c r="Y166" s="96">
        <f t="shared" si="33"/>
        <v>0</v>
      </c>
      <c r="Z166" s="96">
        <f>Y166+'FEB25'!Z166</f>
        <v>0</v>
      </c>
    </row>
    <row r="167" spans="1:26" s="84" customFormat="1" ht="19.2" customHeight="1" x14ac:dyDescent="0.3">
      <c r="B167" s="87" t="s">
        <v>109</v>
      </c>
      <c r="C167" s="88">
        <f>C150+C158</f>
        <v>12591</v>
      </c>
      <c r="D167" s="88">
        <f t="shared" ref="D167:Z167" si="34">D150+D158</f>
        <v>7943.43</v>
      </c>
      <c r="E167" s="88">
        <f t="shared" si="34"/>
        <v>0</v>
      </c>
      <c r="F167" s="88">
        <f t="shared" si="34"/>
        <v>0</v>
      </c>
      <c r="G167" s="88">
        <f t="shared" si="34"/>
        <v>284180.57</v>
      </c>
      <c r="H167" s="88">
        <f t="shared" si="34"/>
        <v>62554.99</v>
      </c>
      <c r="I167" s="88">
        <f t="shared" si="34"/>
        <v>0</v>
      </c>
      <c r="J167" s="88">
        <f t="shared" si="34"/>
        <v>0</v>
      </c>
      <c r="K167" s="88">
        <f t="shared" si="34"/>
        <v>0</v>
      </c>
      <c r="L167" s="88">
        <f t="shared" si="34"/>
        <v>14055.13</v>
      </c>
      <c r="M167" s="88">
        <f t="shared" si="34"/>
        <v>0</v>
      </c>
      <c r="N167" s="88">
        <f>N150+N158</f>
        <v>0</v>
      </c>
      <c r="O167" s="88">
        <f t="shared" si="34"/>
        <v>0</v>
      </c>
      <c r="P167" s="88">
        <f t="shared" si="34"/>
        <v>0</v>
      </c>
      <c r="Q167" s="88">
        <f t="shared" si="34"/>
        <v>0</v>
      </c>
      <c r="R167" s="88">
        <f t="shared" si="34"/>
        <v>0</v>
      </c>
      <c r="S167" s="88">
        <f t="shared" si="34"/>
        <v>0</v>
      </c>
      <c r="T167" s="88">
        <f t="shared" si="34"/>
        <v>0</v>
      </c>
      <c r="U167" s="88">
        <f t="shared" si="34"/>
        <v>0</v>
      </c>
      <c r="V167" s="88">
        <f t="shared" si="34"/>
        <v>1033705</v>
      </c>
      <c r="W167" s="88">
        <f t="shared" si="34"/>
        <v>0</v>
      </c>
      <c r="X167" s="88">
        <f t="shared" si="34"/>
        <v>0</v>
      </c>
      <c r="Y167" s="88">
        <f t="shared" si="34"/>
        <v>1415030.1199999999</v>
      </c>
      <c r="Z167" s="88">
        <f t="shared" si="34"/>
        <v>8189479.9171932684</v>
      </c>
    </row>
    <row r="168" spans="1:26" ht="8.5500000000000007" customHeight="1" x14ac:dyDescent="0.3">
      <c r="B168" s="18"/>
      <c r="C168" s="40"/>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x14ac:dyDescent="0.3">
      <c r="B169" s="19" t="s">
        <v>18</v>
      </c>
      <c r="C169" s="38">
        <f t="shared" ref="C169:V169" si="35">C74+C91+C147-C167</f>
        <v>173198.75</v>
      </c>
      <c r="D169" s="38">
        <f t="shared" si="35"/>
        <v>72257.360000000161</v>
      </c>
      <c r="E169" s="38">
        <f t="shared" si="35"/>
        <v>0</v>
      </c>
      <c r="F169" s="38">
        <f t="shared" si="35"/>
        <v>-580</v>
      </c>
      <c r="G169" s="38">
        <f t="shared" si="35"/>
        <v>-42967.950000000012</v>
      </c>
      <c r="H169" s="38">
        <f t="shared" si="35"/>
        <v>-531.33999999999651</v>
      </c>
      <c r="I169" s="38">
        <f t="shared" si="35"/>
        <v>0</v>
      </c>
      <c r="J169" s="38">
        <f t="shared" si="35"/>
        <v>-323.39999999999964</v>
      </c>
      <c r="K169" s="38">
        <f t="shared" si="35"/>
        <v>-402.56999999999971</v>
      </c>
      <c r="L169" s="38">
        <f t="shared" si="35"/>
        <v>-4123.5299999999988</v>
      </c>
      <c r="M169" s="38">
        <f t="shared" si="35"/>
        <v>-320.42000000000007</v>
      </c>
      <c r="N169" s="38">
        <f>N74+N91+N147-N167</f>
        <v>0</v>
      </c>
      <c r="O169" s="38">
        <f t="shared" si="35"/>
        <v>-1149.6300000000001</v>
      </c>
      <c r="P169" s="38">
        <f t="shared" si="35"/>
        <v>-9.2699999999995271</v>
      </c>
      <c r="Q169" s="38">
        <f t="shared" si="35"/>
        <v>893.13</v>
      </c>
      <c r="R169" s="38">
        <f t="shared" si="35"/>
        <v>467.18999999999869</v>
      </c>
      <c r="S169" s="38">
        <f t="shared" si="35"/>
        <v>426.96999999999935</v>
      </c>
      <c r="T169" s="38">
        <f t="shared" si="35"/>
        <v>-103</v>
      </c>
      <c r="U169" s="36">
        <f t="shared" si="35"/>
        <v>-2322.8099999999977</v>
      </c>
      <c r="V169" s="36">
        <f t="shared" si="35"/>
        <v>-950146.56999999983</v>
      </c>
      <c r="W169" s="36">
        <f t="shared" ref="W169" si="36">W74+W91+W147-W167</f>
        <v>-14381</v>
      </c>
      <c r="X169" s="38">
        <f t="shared" ref="X169:Z169" si="37">X74+X91+X147-X167</f>
        <v>0</v>
      </c>
      <c r="Y169" s="36">
        <f t="shared" si="37"/>
        <v>-770118.09000000055</v>
      </c>
      <c r="Z169" s="36">
        <f t="shared" si="37"/>
        <v>-183264.68000001181</v>
      </c>
    </row>
    <row r="170" spans="1:26" ht="15" thickBot="1" x14ac:dyDescent="0.35">
      <c r="B170" s="14" t="s">
        <v>5</v>
      </c>
      <c r="C170" s="77">
        <f>'FEB25'!C171</f>
        <v>16870.139999999898</v>
      </c>
      <c r="D170" s="77">
        <f>'FEB25'!D171</f>
        <v>1185.2699999995675</v>
      </c>
      <c r="E170" s="77">
        <f>'FEB25'!E171</f>
        <v>6.92</v>
      </c>
      <c r="F170" s="77">
        <f>'FEB25'!F171</f>
        <v>710.75</v>
      </c>
      <c r="G170" s="77">
        <f>'FEB25'!G171</f>
        <v>43228.469999999783</v>
      </c>
      <c r="H170" s="77">
        <f>'FEB25'!H171</f>
        <v>890.94999999999982</v>
      </c>
      <c r="I170" s="77">
        <f>'FEB25'!I171</f>
        <v>0</v>
      </c>
      <c r="J170" s="77">
        <f>'FEB25'!J171</f>
        <v>486.30000000002042</v>
      </c>
      <c r="K170" s="77">
        <f>'FEB25'!K171</f>
        <v>585.87999999999738</v>
      </c>
      <c r="L170" s="77">
        <f>'FEB25'!L171</f>
        <v>4597.8000000000011</v>
      </c>
      <c r="M170" s="77">
        <f>'FEB25'!M171</f>
        <v>578.09000000000174</v>
      </c>
      <c r="N170" s="77">
        <f>'FEB25'!N171</f>
        <v>0</v>
      </c>
      <c r="O170" s="77">
        <f>'FEB25'!O171</f>
        <v>1409.6100000000008</v>
      </c>
      <c r="P170" s="77">
        <f>'FEB25'!P171</f>
        <v>1204.4400000000003</v>
      </c>
      <c r="Q170" s="77">
        <f>'FEB25'!Q171</f>
        <v>0</v>
      </c>
      <c r="R170" s="77">
        <f>'FEB25'!R171</f>
        <v>53.050000000001546</v>
      </c>
      <c r="S170" s="77">
        <f>'FEB25'!S171</f>
        <v>530.03999999999917</v>
      </c>
      <c r="T170" s="77">
        <f>'FEB25'!T171</f>
        <v>103</v>
      </c>
      <c r="U170" s="77">
        <f>'FEB25'!U171</f>
        <v>2423.5200000000004</v>
      </c>
      <c r="V170" s="77">
        <f>'FEB25'!V171</f>
        <v>975397.42</v>
      </c>
      <c r="W170" s="77">
        <f>'FEB25'!W171</f>
        <v>18513</v>
      </c>
      <c r="X170" s="77">
        <f>'FEB25'!X171</f>
        <v>0</v>
      </c>
      <c r="Y170" s="94">
        <f>SUM(C170:X170)</f>
        <v>1068774.6499999992</v>
      </c>
      <c r="Z170" s="94">
        <f>'ENE25'!$Z$170</f>
        <v>481921.24</v>
      </c>
    </row>
    <row r="171" spans="1:26" ht="28.8" thickBot="1" x14ac:dyDescent="0.35">
      <c r="B171" s="79" t="s">
        <v>115</v>
      </c>
      <c r="C171" s="80">
        <f t="shared" ref="C171:Y171" si="38">C169+C170</f>
        <v>190068.8899999999</v>
      </c>
      <c r="D171" s="81">
        <f>D169+D170</f>
        <v>73442.629999999728</v>
      </c>
      <c r="E171" s="81">
        <f>E169+E170</f>
        <v>6.92</v>
      </c>
      <c r="F171" s="81">
        <f t="shared" si="38"/>
        <v>130.75</v>
      </c>
      <c r="G171" s="81">
        <f t="shared" si="38"/>
        <v>260.51999999977124</v>
      </c>
      <c r="H171" s="81">
        <f t="shared" si="38"/>
        <v>359.61000000000331</v>
      </c>
      <c r="I171" s="81">
        <f t="shared" si="38"/>
        <v>0</v>
      </c>
      <c r="J171" s="81">
        <f t="shared" si="38"/>
        <v>162.90000000002078</v>
      </c>
      <c r="K171" s="81">
        <f t="shared" si="38"/>
        <v>183.30999999999767</v>
      </c>
      <c r="L171" s="81">
        <f t="shared" si="38"/>
        <v>474.27000000000226</v>
      </c>
      <c r="M171" s="81">
        <f t="shared" si="38"/>
        <v>257.67000000000166</v>
      </c>
      <c r="N171" s="81">
        <f>N169+N170</f>
        <v>0</v>
      </c>
      <c r="O171" s="81">
        <f t="shared" si="38"/>
        <v>259.9800000000007</v>
      </c>
      <c r="P171" s="81">
        <f t="shared" si="38"/>
        <v>1195.1700000000008</v>
      </c>
      <c r="Q171" s="81">
        <f t="shared" si="38"/>
        <v>893.13</v>
      </c>
      <c r="R171" s="81">
        <f t="shared" si="38"/>
        <v>520.24000000000024</v>
      </c>
      <c r="S171" s="81">
        <f t="shared" si="38"/>
        <v>957.00999999999851</v>
      </c>
      <c r="T171" s="81">
        <f t="shared" si="38"/>
        <v>0</v>
      </c>
      <c r="U171" s="81">
        <f t="shared" si="38"/>
        <v>100.71000000000276</v>
      </c>
      <c r="V171" s="80">
        <f>V169+V170</f>
        <v>25250.85000000021</v>
      </c>
      <c r="W171" s="80">
        <f t="shared" si="38"/>
        <v>4132</v>
      </c>
      <c r="X171" s="80">
        <f t="shared" si="38"/>
        <v>0</v>
      </c>
      <c r="Y171" s="80">
        <f t="shared" si="38"/>
        <v>298656.55999999866</v>
      </c>
      <c r="Z171" s="81">
        <f>Z169+Z170</f>
        <v>298656.55999998818</v>
      </c>
    </row>
    <row r="172" spans="1:26" x14ac:dyDescent="0.3">
      <c r="C172" s="506" t="s">
        <v>222</v>
      </c>
      <c r="D172" s="506" t="s">
        <v>222</v>
      </c>
      <c r="E172" s="506" t="s">
        <v>222</v>
      </c>
      <c r="F172" s="506" t="s">
        <v>222</v>
      </c>
      <c r="G172" s="506" t="s">
        <v>222</v>
      </c>
      <c r="H172" s="506" t="s">
        <v>222</v>
      </c>
      <c r="I172" s="506" t="s">
        <v>222</v>
      </c>
      <c r="J172" s="506" t="s">
        <v>222</v>
      </c>
      <c r="K172" s="506" t="s">
        <v>222</v>
      </c>
      <c r="L172" s="506" t="s">
        <v>222</v>
      </c>
      <c r="M172" s="506" t="s">
        <v>222</v>
      </c>
      <c r="N172" s="506" t="s">
        <v>222</v>
      </c>
      <c r="O172" s="506" t="s">
        <v>222</v>
      </c>
      <c r="P172" s="506" t="s">
        <v>222</v>
      </c>
      <c r="Q172" s="506" t="s">
        <v>222</v>
      </c>
      <c r="R172" s="506" t="s">
        <v>222</v>
      </c>
      <c r="S172" s="506" t="s">
        <v>222</v>
      </c>
      <c r="T172" s="506" t="s">
        <v>222</v>
      </c>
      <c r="U172" s="506" t="s">
        <v>222</v>
      </c>
      <c r="V172" s="506" t="s">
        <v>222</v>
      </c>
      <c r="W172" s="506" t="s">
        <v>222</v>
      </c>
      <c r="X172" s="506" t="s">
        <v>222</v>
      </c>
      <c r="Y172" s="145"/>
      <c r="Z172" s="102"/>
    </row>
    <row r="173" spans="1:26" x14ac:dyDescent="0.3">
      <c r="Y173" s="102"/>
      <c r="Z173" s="102"/>
    </row>
  </sheetData>
  <sheetProtection formatCells="0" formatColumns="0" formatRows="0" autoFilter="0" pivotTables="0"/>
  <dataValidations disablePrompts="1" count="1">
    <dataValidation type="list" allowBlank="1" showInputMessage="1" showErrorMessage="1" sqref="B41" xr:uid="{952D4052-B64A-40D3-B35C-C8B1AB3132D3}">
      <formula1>INDIRECT($I41)</formula1>
    </dataValidation>
  </dataValidations>
  <pageMargins left="0.7" right="0.7" top="0.75" bottom="0.75" header="0.3" footer="0.3"/>
  <ignoredErrors>
    <ignoredError sqref="S29:Z29 S49:Z49 S60:Z60 S69:Z69 S71:Z71 S158:Z158 S21:Z21 O21:Q21 O158:Q158 O71:Q71 O69:Q69 O60:Q60 O49:Q49 O29:Q29 E70:F70 X70:Z70 C21:G21 C158:G158 C71:G71 C69:G69 C60:G60 C49:G49 C29:G29 H29 H49 H60 H69 H71 H158 H21 J29:M29 J49:M49 J60:M60 J69:M69 J71:M71 J158:M158 J21:M21"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3E62-D293-4C3E-BB5C-DE5CDE8D8CB4}">
  <dimension ref="A1:Z173"/>
  <sheetViews>
    <sheetView topLeftCell="B2" workbookViewId="0">
      <pane xSplit="1" ySplit="1" topLeftCell="S164" activePane="bottomRight" state="frozen"/>
      <selection activeCell="B2" sqref="B2"/>
      <selection pane="topRight" activeCell="C2" sqref="C2"/>
      <selection pane="bottomLeft" activeCell="B3" sqref="B3"/>
      <selection pane="bottomRight" activeCell="V172" sqref="V172:X172"/>
    </sheetView>
  </sheetViews>
  <sheetFormatPr baseColWidth="10" defaultRowHeight="14.4" x14ac:dyDescent="0.3"/>
  <cols>
    <col min="1" max="1" width="7.109375" customWidth="1"/>
    <col min="2" max="2" width="41.33203125" bestFit="1" customWidth="1"/>
    <col min="3" max="3" width="18.44140625" customWidth="1"/>
    <col min="4" max="4" width="15.44140625" customWidth="1"/>
    <col min="5" max="5" width="15.109375" bestFit="1" customWidth="1"/>
    <col min="6" max="6" width="16.33203125" customWidth="1"/>
    <col min="7" max="7" width="16.109375" customWidth="1"/>
    <col min="8" max="8" width="16.44140625" customWidth="1"/>
    <col min="9" max="9" width="13.6640625" customWidth="1"/>
    <col min="10" max="15" width="14.109375" customWidth="1"/>
    <col min="16" max="16" width="15.109375" customWidth="1"/>
    <col min="17" max="18" width="16.77734375" customWidth="1"/>
    <col min="19" max="19" width="15.77734375" customWidth="1"/>
    <col min="20" max="21" width="14.109375" customWidth="1"/>
    <col min="22" max="23" width="15.109375" bestFit="1" customWidth="1"/>
    <col min="24" max="24" width="14.109375" customWidth="1"/>
    <col min="25" max="25" width="16" customWidth="1"/>
    <col min="26" max="26" width="17.44140625" customWidth="1"/>
  </cols>
  <sheetData>
    <row r="1" spans="1:26" ht="15" thickBot="1" x14ac:dyDescent="0.35">
      <c r="B1" s="15" t="s">
        <v>192</v>
      </c>
      <c r="C1" s="51"/>
      <c r="D1" s="52"/>
      <c r="E1" s="51"/>
      <c r="F1" s="52"/>
      <c r="G1" s="51"/>
      <c r="H1" s="52"/>
      <c r="I1" s="31"/>
      <c r="J1" s="31"/>
      <c r="K1" s="31"/>
      <c r="L1" s="31"/>
      <c r="M1" s="31"/>
      <c r="N1" s="31"/>
      <c r="O1" s="31"/>
      <c r="P1" s="31"/>
      <c r="Q1" s="31"/>
      <c r="R1" s="31"/>
      <c r="S1" s="31"/>
      <c r="T1" s="31"/>
      <c r="U1" s="31"/>
      <c r="V1" s="31"/>
      <c r="W1" s="31"/>
      <c r="X1" s="31"/>
      <c r="Y1" s="31"/>
      <c r="Z1" s="31"/>
    </row>
    <row r="2" spans="1:26" ht="28.8" thickBot="1" x14ac:dyDescent="0.35">
      <c r="B2" s="10" t="s">
        <v>13</v>
      </c>
      <c r="C2" s="73" t="s">
        <v>35</v>
      </c>
      <c r="D2" s="37" t="s">
        <v>36</v>
      </c>
      <c r="E2" s="72" t="s">
        <v>37</v>
      </c>
      <c r="F2" s="37" t="s">
        <v>38</v>
      </c>
      <c r="G2" s="72" t="s">
        <v>39</v>
      </c>
      <c r="H2" s="72" t="s">
        <v>40</v>
      </c>
      <c r="I2" s="72" t="s">
        <v>41</v>
      </c>
      <c r="J2" s="72" t="s">
        <v>42</v>
      </c>
      <c r="K2" s="72" t="s">
        <v>43</v>
      </c>
      <c r="L2" s="72" t="s">
        <v>44</v>
      </c>
      <c r="M2" s="72" t="s">
        <v>45</v>
      </c>
      <c r="N2" s="72" t="s">
        <v>1383</v>
      </c>
      <c r="O2" s="72" t="s">
        <v>47</v>
      </c>
      <c r="P2" s="72" t="s">
        <v>48</v>
      </c>
      <c r="Q2" s="72" t="s">
        <v>49</v>
      </c>
      <c r="R2" s="72" t="s">
        <v>1041</v>
      </c>
      <c r="S2" s="72" t="s">
        <v>50</v>
      </c>
      <c r="T2" s="72" t="s">
        <v>51</v>
      </c>
      <c r="U2" s="72" t="s">
        <v>52</v>
      </c>
      <c r="V2" s="72" t="s">
        <v>185</v>
      </c>
      <c r="W2" s="72" t="s">
        <v>208</v>
      </c>
      <c r="X2" s="72" t="s">
        <v>220</v>
      </c>
      <c r="Y2" s="72" t="s">
        <v>121</v>
      </c>
      <c r="Z2" s="72" t="s">
        <v>234</v>
      </c>
    </row>
    <row r="3" spans="1:26" x14ac:dyDescent="0.3">
      <c r="B3" s="65" t="s">
        <v>2</v>
      </c>
      <c r="C3" s="74"/>
      <c r="D3" s="11"/>
      <c r="E3" s="11"/>
      <c r="F3" s="11"/>
      <c r="G3" s="11"/>
      <c r="H3" s="11"/>
      <c r="I3" s="11"/>
      <c r="J3" s="11"/>
      <c r="K3" s="11"/>
      <c r="L3" s="11"/>
      <c r="M3" s="11"/>
      <c r="N3" s="11"/>
      <c r="O3" s="11"/>
      <c r="P3" s="11"/>
      <c r="Q3" s="11"/>
      <c r="R3" s="11"/>
      <c r="S3" s="11"/>
      <c r="T3" s="11"/>
      <c r="U3" s="11"/>
      <c r="V3" s="11"/>
      <c r="W3" s="11"/>
      <c r="X3" s="11"/>
      <c r="Y3" s="95"/>
      <c r="Z3" s="95"/>
    </row>
    <row r="4" spans="1:26" x14ac:dyDescent="0.3">
      <c r="B4" s="142" t="s">
        <v>105</v>
      </c>
      <c r="C4" s="143"/>
      <c r="D4" s="144"/>
      <c r="E4" s="144"/>
      <c r="F4" s="144"/>
      <c r="G4" s="144"/>
      <c r="H4" s="144"/>
      <c r="I4" s="132"/>
      <c r="J4" s="132"/>
      <c r="K4" s="144"/>
      <c r="L4" s="144"/>
      <c r="M4" s="144"/>
      <c r="N4" s="144"/>
      <c r="O4" s="144"/>
      <c r="P4" s="144"/>
      <c r="Q4" s="144"/>
      <c r="R4" s="138"/>
      <c r="S4" s="144"/>
      <c r="T4" s="144"/>
      <c r="U4" s="144"/>
      <c r="V4" s="144"/>
      <c r="W4" s="144"/>
      <c r="X4" s="144"/>
      <c r="Y4" s="144"/>
      <c r="Z4" s="132"/>
    </row>
    <row r="5" spans="1:26" x14ac:dyDescent="0.3">
      <c r="A5">
        <v>11.1</v>
      </c>
      <c r="B5" s="63" t="s">
        <v>30</v>
      </c>
      <c r="C5" s="62">
        <f>IFERROR(SUMIFS('MGZ121'!$M$418:'MGZ121'!$M$623,'MGZ121'!$H$418:$H$623,"ENTRADA",'MGZ121'!$J$418:$J$623,$B5),0)</f>
        <v>6820967</v>
      </c>
      <c r="D5" s="62">
        <f>IFERROR(SUMIFS('MGZ BBVA'!$M$303:$M$448,'MGZ BBVA'!$H$303:$H$448,"ENTRADA",'MGZ BBVA'!$J$303:$J$448,$B5),0)</f>
        <v>2473127</v>
      </c>
      <c r="E5" s="62">
        <f>IFERROR(SUMIFS('MGZ DOLARES'!$M$2:$M$2,'MGZ DOLARES'!$F$2:$F$2,"ENTRADA",'MGZ DOLARES'!$J$2:$J$2,$B5),0)</f>
        <v>0</v>
      </c>
      <c r="F5" s="62">
        <f>IFERROR(SUMIFS('MGZ BAJIO'!$M$9:$M$49,'MGZ BAJIO'!$H$9:$H$49,"ENTRADA",'MGZ BAJIO'!$J$9:$J$49,$B5),0)</f>
        <v>0</v>
      </c>
      <c r="G5" s="62">
        <f>IFERROR(SUMIFS('VICTOR BANAMEX'!$M$162:$M$224,'VICTOR BANAMEX'!$H$162:$H$224,"ENTRADA",'VICTOR BANAMEX'!$J$162:$J$224,$B5),0)</f>
        <v>0</v>
      </c>
      <c r="H5" s="62">
        <f>IFERROR(SUMIFS('VICTOR BANORTE'!$M$39:$M$50,'VICTOR BANORTE'!$H$39:$H$50,"ENTRADA",'VICTOR BANORTE'!$J$39:$J$50,$B5),0)</f>
        <v>0</v>
      </c>
      <c r="I5" s="62">
        <f>IFERROR(SUMIFS(RODRIGO!$M$2:$M$2,RODRIGO!$H$2:$H$2,"ENTRADA",RODRIGO!$J$2:$J$2,$B5),0)</f>
        <v>0</v>
      </c>
      <c r="J5" s="62">
        <f>IFERROR(SUMIFS(MOY!$M$26:$M$29,MOY!$F$26:$F$29,"ENTRADA",MOY!$J$26:$J$29,$B5),0)</f>
        <v>0</v>
      </c>
      <c r="K5" s="62">
        <f>IFERROR(SUMIFS('NORMA RUTH'!$M$23:$M$28,'NORMA RUTH'!$H$23:$H$28,"ENTRADA",'NORMA RUTH'!$J$23:$J$28,$B5),0)</f>
        <v>0</v>
      </c>
      <c r="L5" s="62">
        <f>IFERROR(SUMIFS(VALERIA!$M$19:$M$23,VALERIA!$H$19:$H$23,"ENTRADA",VALERIA!$J$19:$J$23,$B5),0)</f>
        <v>0</v>
      </c>
      <c r="M5" s="62">
        <f>IFERROR(SUMIFS('MANUEL BANAMEX'!$M$39:$M$46,'MANUEL BANAMEX'!$H$39:$H$46,"ENTRADA",'MANUEL BANAMEX'!$J$39:$J$46,$B5),0)</f>
        <v>0</v>
      </c>
      <c r="N5" s="62">
        <f>IFERROR(SUMIFS(ROBERTO!$M$2:$M$2,ROBERTO!$H$2:$H$2,"ENTRADA",ROBERTO!$J$2:$J$2,$B5),0)</f>
        <v>0</v>
      </c>
      <c r="O5" s="62">
        <f>IFERROR(SUMIFS(JUAN!$M$31:$M$40,JUAN!$H$31:$H$40,"ENTRADA",JUAN!$J$31:$J$40,$B5),0)</f>
        <v>0</v>
      </c>
      <c r="P5" s="62">
        <f>IFERROR(SUMIFS('NORMA SANCHEZ'!$M$30:$M$39,'NORMA SANCHEZ'!$H$30:$H$39,"ENTRADA",'NORMA SANCHEZ'!$J$30:$J$39,$B5),0)</f>
        <v>0</v>
      </c>
      <c r="Q5" s="62">
        <f>IFERROR(SUMIFS('JOSE CARLOS'!$M$34:$M$45,'JOSE CARLOS'!$H$34:$H$45,"ENTRADA",'JOSE CARLOS'!$J$34:$J$45,$B5),0)</f>
        <v>0</v>
      </c>
      <c r="R5" s="62">
        <f>IFERROR(SUMIFS('LUIS ENRIQUE '!$M$38:$M$39,'LUIS ENRIQUE '!$H$38:$H$39,"ENTRADA",'LUIS ENRIQUE '!$J$38:$J$39,$B5),0)</f>
        <v>0</v>
      </c>
      <c r="S5" s="62">
        <f>IFERROR(SUMIFS(CESARIA!$M$31:$M$46,CESARIA!$H$31:$H$46,"ENTRADA",CESARIA!$J$31:$J$46,$B5),0)</f>
        <v>0</v>
      </c>
      <c r="T5" s="62">
        <f>IFERROR(SUMIFS(ALAN!$M$28:$M$42,ALAN!$H$28:$H$42,"ENTRADA",ALAN!$J$28:$J$42,$B5),0)</f>
        <v>0</v>
      </c>
      <c r="U5" s="62">
        <f>IFERROR(SUMIFS(ELVIA!$M$33:$M$38,ELVIA!$H$33:$H$38,"ENTRADA",ELVIA!$J$33:$J$38,$B5),0)</f>
        <v>252805</v>
      </c>
      <c r="V5" s="146">
        <f>IFERROR(SUMIFS(CAJA!$M$1993:$M$2700,CAJA!$H$1993:$H$2700,"ENTRADA",CAJA!$J$1993:$J$2700,$B5),0)</f>
        <v>549192</v>
      </c>
      <c r="W5" s="62">
        <f>IFERROR(SUMIFS('CAJA TIGRES'!$M$564:$M$750,'CAJA TIGRES'!$H$564:$H$750,"ENTRADA",'CAJA TIGRES'!$J$564:$J$750,$B5),0)</f>
        <v>0</v>
      </c>
      <c r="X5" s="62">
        <f>IFERROR(SUMIFS(RESERVA!$M$11:$M$11,RESERVA!$H$11:$H$11,"ENTRADA",RESERVA!$J$11:$J$11,$B5),0)</f>
        <v>0</v>
      </c>
      <c r="Y5" s="96">
        <f t="shared" ref="Y5:Y13" si="0">SUM(C5:X5)</f>
        <v>10096091</v>
      </c>
      <c r="Z5" s="96">
        <f>Y5+'MAR25'!Z5</f>
        <v>37717801</v>
      </c>
    </row>
    <row r="6" spans="1:26" x14ac:dyDescent="0.3">
      <c r="A6">
        <v>11.2</v>
      </c>
      <c r="B6" s="63" t="s">
        <v>31</v>
      </c>
      <c r="C6" s="62">
        <f>IFERROR(SUMIFS('MGZ121'!$M$418:'MGZ121'!$M$623,'MGZ121'!$H$418:$H$623,"ENTRADA",'MGZ121'!$J$418:$J$623,$B6),0)</f>
        <v>0</v>
      </c>
      <c r="D6" s="62">
        <f>IFERROR(SUMIFS('MGZ BBVA'!$M$303:$M$448,'MGZ BBVA'!$H$303:$H$448,"ENTRADA",'MGZ BBVA'!$J$303:$J$448,$B6),0)</f>
        <v>0</v>
      </c>
      <c r="E6" s="62">
        <f>IFERROR(SUMIFS('MGZ DOLARES'!$M$2:$M$2,'MGZ DOLARES'!$F$2:$F$2,"ENTRADA",'MGZ DOLARES'!$J$2:$J$2,$B6),0)</f>
        <v>0</v>
      </c>
      <c r="F6" s="62">
        <f>IFERROR(SUMIFS('MGZ BAJIO'!$M$9:$M$49,'MGZ BAJIO'!$H$9:$H$49,"ENTRADA",'MGZ BAJIO'!$J$9:$J$49,$B6),0)</f>
        <v>0</v>
      </c>
      <c r="G6" s="62">
        <f>IFERROR(SUMIFS('VICTOR BANAMEX'!$M$162:$M$224,'VICTOR BANAMEX'!$H$162:$H$224,"ENTRADA",'VICTOR BANAMEX'!$J$162:$J$224,$B6),0)</f>
        <v>0</v>
      </c>
      <c r="H6" s="62">
        <f>IFERROR(SUMIFS('VICTOR BANORTE'!$M$39:$M$50,'VICTOR BANORTE'!$H$39:$H$50,"ENTRADA",'VICTOR BANORTE'!$J$39:$J$50,$B6),0)</f>
        <v>0</v>
      </c>
      <c r="I6" s="62">
        <f>IFERROR(SUMIFS(RODRIGO!$M$2:$M$2,RODRIGO!$H$2:$H$2,"ENTRADA",RODRIGO!$J$2:$J$2,$B6),0)</f>
        <v>0</v>
      </c>
      <c r="J6" s="62">
        <f>IFERROR(SUMIFS(MOY!$M$26:$M$29,MOY!$F$26:$F$29,"ENTRADA",MOY!$J$26:$J$29,$B6),0)</f>
        <v>0</v>
      </c>
      <c r="K6" s="62">
        <f>IFERROR(SUMIFS('NORMA RUTH'!$M$23:$M$28,'NORMA RUTH'!$H$23:$H$28,"ENTRADA",'NORMA RUTH'!$J$23:$J$28,$B6),0)</f>
        <v>0</v>
      </c>
      <c r="L6" s="62">
        <f>IFERROR(SUMIFS(VALERIA!$M$19:$M$23,VALERIA!$H$19:$H$23,"ENTRADA",VALERIA!$J$19:$J$23,$B6),0)</f>
        <v>0</v>
      </c>
      <c r="M6" s="62">
        <f>IFERROR(SUMIFS('MANUEL BANAMEX'!$M$39:$M$46,'MANUEL BANAMEX'!$H$39:$H$46,"ENTRADA",'MANUEL BANAMEX'!$J$39:$J$46,$B6),0)</f>
        <v>0</v>
      </c>
      <c r="N6" s="62">
        <f>IFERROR(SUMIFS(ROBERTO!$M$2:$M$2,ROBERTO!$H$2:$H$2,"ENTRADA",ROBERTO!$J$2:$J$2,$B6),0)</f>
        <v>0</v>
      </c>
      <c r="O6" s="62">
        <f>IFERROR(SUMIFS(JUAN!$M$31:$M$40,JUAN!$H$31:$H$40,"ENTRADA",JUAN!$J$31:$J$40,$B6),0)</f>
        <v>0</v>
      </c>
      <c r="P6" s="62">
        <f>IFERROR(SUMIFS('NORMA SANCHEZ'!$M$30:$M$39,'NORMA SANCHEZ'!$H$30:$H$39,"ENTRADA",'NORMA SANCHEZ'!$J$30:$J$39,$B6),0)</f>
        <v>0</v>
      </c>
      <c r="Q6" s="62">
        <f>IFERROR(SUMIFS('JOSE CARLOS'!$M$34:$M$45,'JOSE CARLOS'!$H$34:$H$45,"ENTRADA",'JOSE CARLOS'!$J$34:$J$45,$B6),0)</f>
        <v>0</v>
      </c>
      <c r="R6" s="62">
        <f>IFERROR(SUMIFS('LUIS ENRIQUE '!$M$38:$M$39,'LUIS ENRIQUE '!$H$38:$H$39,"ENTRADA",'LUIS ENRIQUE '!$J$38:$J$39,$B6),0)</f>
        <v>0</v>
      </c>
      <c r="S6" s="62">
        <f>IFERROR(SUMIFS(CESARIA!$M$31:$M$46,CESARIA!$H$31:$H$46,"ENTRADA",CESARIA!$J$31:$J$46,$B6),0)</f>
        <v>0</v>
      </c>
      <c r="T6" s="62">
        <f>IFERROR(SUMIFS(ALAN!$M$28:$M$42,ALAN!$H$28:$H$42,"ENTRADA",ALAN!$J$28:$J$42,$B6),0)</f>
        <v>0</v>
      </c>
      <c r="U6" s="62">
        <f>IFERROR(SUMIFS(ELVIA!$M$33:$M$38,ELVIA!$H$33:$H$38,"ENTRADA",ELVIA!$J$33:$J$38,$B6),0)</f>
        <v>0</v>
      </c>
      <c r="V6" s="146">
        <f>IFERROR(SUMIFS(CAJA!$M$1993:$M$2700,CAJA!$H$1993:$H$2700,"ENTRADA",CAJA!$J$1993:$J$2700,$B6),0)</f>
        <v>1638979</v>
      </c>
      <c r="W6" s="62">
        <f>IFERROR(SUMIFS('CAJA TIGRES'!$M$564:$M$750,'CAJA TIGRES'!$H$564:$H$750,"ENTRADA",'CAJA TIGRES'!$J$564:$J$750,$B6),0)</f>
        <v>0</v>
      </c>
      <c r="X6" s="62">
        <f>IFERROR(SUMIFS(RESERVA!$M$11:$M$11,RESERVA!$H$11:$H$11,"ENTRADA",RESERVA!$J$11:$J$11,$B6),0)</f>
        <v>0</v>
      </c>
      <c r="Y6" s="96">
        <f t="shared" si="0"/>
        <v>1638979</v>
      </c>
      <c r="Z6" s="96">
        <f>Y6+'MAR25'!Z6</f>
        <v>2837891</v>
      </c>
    </row>
    <row r="7" spans="1:26" x14ac:dyDescent="0.3">
      <c r="A7">
        <v>11.3</v>
      </c>
      <c r="B7" s="63" t="s">
        <v>24</v>
      </c>
      <c r="C7" s="62">
        <f>IFERROR(SUMIFS('MGZ121'!$M$418:'MGZ121'!$M$623,'MGZ121'!$H$418:$H$623,"ENTRADA",'MGZ121'!$J$418:$J$623,$B7),0)</f>
        <v>0</v>
      </c>
      <c r="D7" s="62">
        <f>IFERROR(SUMIFS('MGZ BBVA'!$M$303:$M$448,'MGZ BBVA'!$H$303:$H$448,"ENTRADA",'MGZ BBVA'!$J$303:$J$448,$B7),0)</f>
        <v>0</v>
      </c>
      <c r="E7" s="62">
        <f>IFERROR(SUMIFS('MGZ DOLARES'!$M$2:$M$2,'MGZ DOLARES'!$F$2:$F$2,"ENTRADA",'MGZ DOLARES'!$J$2:$J$2,$B7),0)</f>
        <v>0</v>
      </c>
      <c r="F7" s="62">
        <f>IFERROR(SUMIFS('MGZ BAJIO'!$M$9:$M$49,'MGZ BAJIO'!$H$9:$H$49,"ENTRADA",'MGZ BAJIO'!$J$9:$J$49,$B7),0)</f>
        <v>0</v>
      </c>
      <c r="G7" s="62">
        <f>IFERROR(SUMIFS('VICTOR BANAMEX'!$M$162:$M$224,'VICTOR BANAMEX'!$H$162:$H$224,"ENTRADA",'VICTOR BANAMEX'!$J$162:$J$224,$B7),0)</f>
        <v>0</v>
      </c>
      <c r="H7" s="62">
        <f>IFERROR(SUMIFS('VICTOR BANORTE'!$M$39:$M$50,'VICTOR BANORTE'!$H$39:$H$50,"ENTRADA",'VICTOR BANORTE'!$J$39:$J$50,$B7),0)</f>
        <v>0</v>
      </c>
      <c r="I7" s="62">
        <f>IFERROR(SUMIFS(RODRIGO!$M$2:$M$2,RODRIGO!$H$2:$H$2,"ENTRADA",RODRIGO!$J$2:$J$2,$B7),0)</f>
        <v>0</v>
      </c>
      <c r="J7" s="62">
        <f>IFERROR(SUMIFS(MOY!$M$26:$M$29,MOY!$F$26:$F$29,"ENTRADA",MOY!$J$26:$J$29,$B7),0)</f>
        <v>0</v>
      </c>
      <c r="K7" s="62">
        <f>IFERROR(SUMIFS('NORMA RUTH'!$M$23:$M$28,'NORMA RUTH'!$H$23:$H$28,"ENTRADA",'NORMA RUTH'!$J$23:$J$28,$B7),0)</f>
        <v>0</v>
      </c>
      <c r="L7" s="62">
        <f>IFERROR(SUMIFS(VALERIA!$M$19:$M$23,VALERIA!$H$19:$H$23,"ENTRADA",VALERIA!$J$19:$J$23,$B7),0)</f>
        <v>0</v>
      </c>
      <c r="M7" s="62">
        <f>IFERROR(SUMIFS('MANUEL BANAMEX'!$M$39:$M$46,'MANUEL BANAMEX'!$H$39:$H$46,"ENTRADA",'MANUEL BANAMEX'!$J$39:$J$46,$B7),0)</f>
        <v>0</v>
      </c>
      <c r="N7" s="62">
        <f>IFERROR(SUMIFS(ROBERTO!$M$2:$M$2,ROBERTO!$H$2:$H$2,"ENTRADA",ROBERTO!$J$2:$J$2,$B7),0)</f>
        <v>0</v>
      </c>
      <c r="O7" s="62">
        <f>IFERROR(SUMIFS(JUAN!$M$31:$M$40,JUAN!$H$31:$H$40,"ENTRADA",JUAN!$J$31:$J$40,$B7),0)</f>
        <v>0</v>
      </c>
      <c r="P7" s="62">
        <f>IFERROR(SUMIFS('NORMA SANCHEZ'!$M$30:$M$39,'NORMA SANCHEZ'!$H$30:$H$39,"ENTRADA",'NORMA SANCHEZ'!$J$30:$J$39,$B7),0)</f>
        <v>0</v>
      </c>
      <c r="Q7" s="62">
        <f>IFERROR(SUMIFS('JOSE CARLOS'!$M$34:$M$45,'JOSE CARLOS'!$H$34:$H$45,"ENTRADA",'JOSE CARLOS'!$J$34:$J$45,$B7),0)</f>
        <v>0</v>
      </c>
      <c r="R7" s="62">
        <f>IFERROR(SUMIFS('LUIS ENRIQUE '!$M$38:$M$39,'LUIS ENRIQUE '!$H$38:$H$39,"ENTRADA",'LUIS ENRIQUE '!$J$38:$J$39,$B7),0)</f>
        <v>0</v>
      </c>
      <c r="S7" s="62">
        <f>IFERROR(SUMIFS(CESARIA!$M$31:$M$46,CESARIA!$H$31:$H$46,"ENTRADA",CESARIA!$J$31:$J$46,$B7),0)</f>
        <v>0</v>
      </c>
      <c r="T7" s="62">
        <f>IFERROR(SUMIFS(ALAN!$M$28:$M$42,ALAN!$H$28:$H$42,"ENTRADA",ALAN!$J$28:$J$42,$B7),0)</f>
        <v>0</v>
      </c>
      <c r="U7" s="62">
        <f>IFERROR(SUMIFS(ELVIA!$M$33:$M$38,ELVIA!$H$33:$H$38,"ENTRADA",ELVIA!$J$33:$J$38,$B7),0)</f>
        <v>0</v>
      </c>
      <c r="V7" s="146">
        <f>IFERROR(SUMIFS(CAJA!$M$1993:$M$2700,CAJA!$H$1993:$H$2700,"ENTRADA",CAJA!$J$1993:$J$2700,$B7),0)</f>
        <v>6000</v>
      </c>
      <c r="W7" s="62">
        <f>IFERROR(SUMIFS('CAJA TIGRES'!$M$564:$M$750,'CAJA TIGRES'!$H$564:$H$750,"ENTRADA",'CAJA TIGRES'!$J$564:$J$750,$B7),0)</f>
        <v>0</v>
      </c>
      <c r="X7" s="62">
        <f>IFERROR(SUMIFS(RESERVA!$M$11:$M$11,RESERVA!$H$11:$H$11,"ENTRADA",RESERVA!$J$11:$J$11,$B7),0)</f>
        <v>0</v>
      </c>
      <c r="Y7" s="96">
        <f t="shared" si="0"/>
        <v>6000</v>
      </c>
      <c r="Z7" s="96">
        <f>Y7+'MAR25'!Z7</f>
        <v>609000.02</v>
      </c>
    </row>
    <row r="8" spans="1:26" x14ac:dyDescent="0.3">
      <c r="A8">
        <v>11.4</v>
      </c>
      <c r="B8" s="63" t="s">
        <v>32</v>
      </c>
      <c r="C8" s="62">
        <f>IFERROR(SUMIFS('MGZ121'!$M$418:'MGZ121'!$M$623,'MGZ121'!$H$418:$H$623,"ENTRADA",'MGZ121'!$J$418:$J$623,$B8),0)</f>
        <v>0</v>
      </c>
      <c r="D8" s="62">
        <f>IFERROR(SUMIFS('MGZ BBVA'!$M$303:$M$448,'MGZ BBVA'!$H$303:$H$448,"ENTRADA",'MGZ BBVA'!$J$303:$J$448,$B8),0)</f>
        <v>0</v>
      </c>
      <c r="E8" s="62">
        <f>IFERROR(SUMIFS('MGZ DOLARES'!$M$2:$M$2,'MGZ DOLARES'!$F$2:$F$2,"ENTRADA",'MGZ DOLARES'!$J$2:$J$2,$B8),0)</f>
        <v>0</v>
      </c>
      <c r="F8" s="62">
        <f>IFERROR(SUMIFS('MGZ BAJIO'!$M$9:$M$49,'MGZ BAJIO'!$H$9:$H$49,"ENTRADA",'MGZ BAJIO'!$J$9:$J$49,$B8),0)</f>
        <v>0</v>
      </c>
      <c r="G8" s="62">
        <f>IFERROR(SUMIFS('VICTOR BANAMEX'!$M$162:$M$224,'VICTOR BANAMEX'!$H$162:$H$224,"ENTRADA",'VICTOR BANAMEX'!$J$162:$J$224,$B8),0)</f>
        <v>0</v>
      </c>
      <c r="H8" s="62">
        <f>IFERROR(SUMIFS('VICTOR BANORTE'!$M$39:$M$50,'VICTOR BANORTE'!$H$39:$H$50,"ENTRADA",'VICTOR BANORTE'!$J$39:$J$50,$B8),0)</f>
        <v>0</v>
      </c>
      <c r="I8" s="62">
        <f>IFERROR(SUMIFS(RODRIGO!$M$2:$M$2,RODRIGO!$H$2:$H$2,"ENTRADA",RODRIGO!$J$2:$J$2,$B8),0)</f>
        <v>0</v>
      </c>
      <c r="J8" s="62">
        <f>IFERROR(SUMIFS(MOY!$M$26:$M$29,MOY!$F$26:$F$29,"ENTRADA",MOY!$J$26:$J$29,$B8),0)</f>
        <v>0</v>
      </c>
      <c r="K8" s="62">
        <f>IFERROR(SUMIFS('NORMA RUTH'!$M$23:$M$28,'NORMA RUTH'!$H$23:$H$28,"ENTRADA",'NORMA RUTH'!$J$23:$J$28,$B8),0)</f>
        <v>0</v>
      </c>
      <c r="L8" s="62">
        <f>IFERROR(SUMIFS(VALERIA!$M$19:$M$23,VALERIA!$H$19:$H$23,"ENTRADA",VALERIA!$J$19:$J$23,$B8),0)</f>
        <v>0</v>
      </c>
      <c r="M8" s="62">
        <f>IFERROR(SUMIFS('MANUEL BANAMEX'!$M$39:$M$46,'MANUEL BANAMEX'!$H$39:$H$46,"ENTRADA",'MANUEL BANAMEX'!$J$39:$J$46,$B8),0)</f>
        <v>0</v>
      </c>
      <c r="N8" s="62">
        <f>IFERROR(SUMIFS(ROBERTO!$M$2:$M$2,ROBERTO!$H$2:$H$2,"ENTRADA",ROBERTO!$J$2:$J$2,$B8),0)</f>
        <v>0</v>
      </c>
      <c r="O8" s="62">
        <f>IFERROR(SUMIFS(JUAN!$M$31:$M$40,JUAN!$H$31:$H$40,"ENTRADA",JUAN!$J$31:$J$40,$B8),0)</f>
        <v>0</v>
      </c>
      <c r="P8" s="62">
        <f>IFERROR(SUMIFS('NORMA SANCHEZ'!$M$30:$M$39,'NORMA SANCHEZ'!$H$30:$H$39,"ENTRADA",'NORMA SANCHEZ'!$J$30:$J$39,$B8),0)</f>
        <v>0</v>
      </c>
      <c r="Q8" s="62">
        <f>IFERROR(SUMIFS('JOSE CARLOS'!$M$34:$M$45,'JOSE CARLOS'!$H$34:$H$45,"ENTRADA",'JOSE CARLOS'!$J$34:$J$45,$B8),0)</f>
        <v>0</v>
      </c>
      <c r="R8" s="62">
        <f>IFERROR(SUMIFS('LUIS ENRIQUE '!$M$38:$M$39,'LUIS ENRIQUE '!$H$38:$H$39,"ENTRADA",'LUIS ENRIQUE '!$J$38:$J$39,$B8),0)</f>
        <v>0</v>
      </c>
      <c r="S8" s="62">
        <f>IFERROR(SUMIFS(CESARIA!$M$31:$M$46,CESARIA!$H$31:$H$46,"ENTRADA",CESARIA!$J$31:$J$46,$B8),0)</f>
        <v>0</v>
      </c>
      <c r="T8" s="62">
        <f>IFERROR(SUMIFS(ALAN!$M$28:$M$42,ALAN!$H$28:$H$42,"ENTRADA",ALAN!$J$28:$J$42,$B8),0)</f>
        <v>0</v>
      </c>
      <c r="U8" s="62">
        <f>IFERROR(SUMIFS(ELVIA!$M$33:$M$38,ELVIA!$H$33:$H$38,"ENTRADA",ELVIA!$J$33:$J$38,$B8),0)</f>
        <v>0</v>
      </c>
      <c r="V8" s="146">
        <f>IFERROR(SUMIFS(CAJA!$M$1993:$M$2700,CAJA!$H$1993:$H$2700,"ENTRADA",CAJA!$J$1993:$J$2700,$B8),0)</f>
        <v>0</v>
      </c>
      <c r="W8" s="62">
        <f>IFERROR(SUMIFS('CAJA TIGRES'!$M$564:$M$750,'CAJA TIGRES'!$H$564:$H$750,"ENTRADA",'CAJA TIGRES'!$J$564:$J$750,$B8),0)</f>
        <v>0</v>
      </c>
      <c r="X8" s="62">
        <f>IFERROR(SUMIFS(RESERVA!$M$11:$M$11,RESERVA!$H$11:$H$11,"ENTRADA",RESERVA!$J$11:$J$11,$B8),0)</f>
        <v>0</v>
      </c>
      <c r="Y8" s="96">
        <f t="shared" si="0"/>
        <v>0</v>
      </c>
      <c r="Z8" s="96">
        <f>Y8+'MAR25'!Z8</f>
        <v>0</v>
      </c>
    </row>
    <row r="9" spans="1:26" x14ac:dyDescent="0.3">
      <c r="A9">
        <v>11.5</v>
      </c>
      <c r="B9" s="63" t="s">
        <v>34</v>
      </c>
      <c r="C9" s="62">
        <f>IFERROR(SUMIFS('MGZ121'!$M$418:'MGZ121'!$M$623,'MGZ121'!$H$418:$H$623,"ENTRADA",'MGZ121'!$J$418:$J$623,$B9),0)</f>
        <v>0</v>
      </c>
      <c r="D9" s="62">
        <f>IFERROR(SUMIFS('MGZ BBVA'!$M$303:$M$448,'MGZ BBVA'!$H$303:$H$448,"ENTRADA",'MGZ BBVA'!$J$303:$J$448,$B9),0)</f>
        <v>0.13</v>
      </c>
      <c r="E9" s="62">
        <f>IFERROR(SUMIFS('MGZ DOLARES'!$M$2:$M$2,'MGZ DOLARES'!$F$2:$F$2,"ENTRADA",'MGZ DOLARES'!$J$2:$J$2,$B9),0)</f>
        <v>0</v>
      </c>
      <c r="F9" s="62">
        <f>IFERROR(SUMIFS('MGZ BAJIO'!$M$9:$M$49,'MGZ BAJIO'!$H$9:$H$49,"ENTRADA",'MGZ BAJIO'!$J$9:$J$49,$B9),0)</f>
        <v>0</v>
      </c>
      <c r="G9" s="62">
        <f>IFERROR(SUMIFS('VICTOR BANAMEX'!$M$162:$M$224,'VICTOR BANAMEX'!$H$162:$H$224,"ENTRADA",'VICTOR BANAMEX'!$J$162:$J$224,$B9),0)</f>
        <v>0</v>
      </c>
      <c r="H9" s="62">
        <f>IFERROR(SUMIFS('VICTOR BANORTE'!$M$39:$M$50,'VICTOR BANORTE'!$H$39:$H$50,"ENTRADA",'VICTOR BANORTE'!$J$39:$J$50,$B9),0)</f>
        <v>0</v>
      </c>
      <c r="I9" s="62">
        <f>IFERROR(SUMIFS(RODRIGO!$M$2:$M$2,RODRIGO!$H$2:$H$2,"ENTRADA",RODRIGO!$J$2:$J$2,$B9),0)</f>
        <v>0</v>
      </c>
      <c r="J9" s="62">
        <f>IFERROR(SUMIFS(MOY!$M$26:$M$29,MOY!$F$26:$F$29,"ENTRADA",MOY!$J$26:$J$29,$B9),0)</f>
        <v>0</v>
      </c>
      <c r="K9" s="62">
        <f>IFERROR(SUMIFS('NORMA RUTH'!$M$23:$M$28,'NORMA RUTH'!$H$23:$H$28,"ENTRADA",'NORMA RUTH'!$J$23:$J$28,$B9),0)</f>
        <v>0</v>
      </c>
      <c r="L9" s="62">
        <f>IFERROR(SUMIFS(VALERIA!$M$19:$M$23,VALERIA!$H$19:$H$23,"ENTRADA",VALERIA!$J$19:$J$23,$B9),0)</f>
        <v>0</v>
      </c>
      <c r="M9" s="62">
        <f>IFERROR(SUMIFS('MANUEL BANAMEX'!$M$39:$M$46,'MANUEL BANAMEX'!$H$39:$H$46,"ENTRADA",'MANUEL BANAMEX'!$J$39:$J$46,$B9),0)</f>
        <v>0</v>
      </c>
      <c r="N9" s="62">
        <f>IFERROR(SUMIFS(ROBERTO!$M$2:$M$2,ROBERTO!$H$2:$H$2,"ENTRADA",ROBERTO!$J$2:$J$2,$B9),0)</f>
        <v>0</v>
      </c>
      <c r="O9" s="62">
        <f>IFERROR(SUMIFS(JUAN!$M$31:$M$40,JUAN!$H$31:$H$40,"ENTRADA",JUAN!$J$31:$J$40,$B9),0)</f>
        <v>0</v>
      </c>
      <c r="P9" s="62">
        <f>IFERROR(SUMIFS('NORMA SANCHEZ'!$M$30:$M$39,'NORMA SANCHEZ'!$H$30:$H$39,"ENTRADA",'NORMA SANCHEZ'!$J$30:$J$39,$B9),0)</f>
        <v>0</v>
      </c>
      <c r="Q9" s="62">
        <f>IFERROR(SUMIFS('JOSE CARLOS'!$M$34:$M$45,'JOSE CARLOS'!$H$34:$H$45,"ENTRADA",'JOSE CARLOS'!$J$34:$J$45,$B9),0)</f>
        <v>0</v>
      </c>
      <c r="R9" s="62">
        <f>IFERROR(SUMIFS('LUIS ENRIQUE '!$M$38:$M$39,'LUIS ENRIQUE '!$H$38:$H$39,"ENTRADA",'LUIS ENRIQUE '!$J$38:$J$39,$B9),0)</f>
        <v>0</v>
      </c>
      <c r="S9" s="62">
        <f>IFERROR(SUMIFS(CESARIA!$M$31:$M$46,CESARIA!$H$31:$H$46,"ENTRADA",CESARIA!$J$31:$J$46,$B9),0)</f>
        <v>0</v>
      </c>
      <c r="T9" s="62">
        <f>IFERROR(SUMIFS(ALAN!$M$28:$M$42,ALAN!$H$28:$H$42,"ENTRADA",ALAN!$J$28:$J$42,$B9),0)</f>
        <v>0</v>
      </c>
      <c r="U9" s="62">
        <f>IFERROR(SUMIFS(ELVIA!$M$33:$M$38,ELVIA!$H$33:$H$38,"ENTRADA",ELVIA!$J$33:$J$38,$B9),0)</f>
        <v>0</v>
      </c>
      <c r="V9" s="146">
        <f>IFERROR(SUMIFS(CAJA!$M$1993:$M$2700,CAJA!$H$1993:$H$2700,"ENTRADA",CAJA!$J$1993:$J$2700,$B9),0)</f>
        <v>0</v>
      </c>
      <c r="W9" s="62">
        <f>IFERROR(SUMIFS('CAJA TIGRES'!$M$564:$M$750,'CAJA TIGRES'!$H$564:$H$750,"ENTRADA",'CAJA TIGRES'!$J$564:$J$750,$B9),0)</f>
        <v>0</v>
      </c>
      <c r="X9" s="62">
        <f>IFERROR(SUMIFS(RESERVA!$M$11:$M$11,RESERVA!$H$11:$H$11,"ENTRADA",RESERVA!$J$11:$J$11,$B9),0)</f>
        <v>0</v>
      </c>
      <c r="Y9" s="96">
        <f t="shared" si="0"/>
        <v>0.13</v>
      </c>
      <c r="Z9" s="96">
        <f>Y9+'MAR25'!Z9</f>
        <v>1.46</v>
      </c>
    </row>
    <row r="10" spans="1:26" x14ac:dyDescent="0.3">
      <c r="A10">
        <v>11.6</v>
      </c>
      <c r="B10" s="63" t="s">
        <v>118</v>
      </c>
      <c r="C10" s="62">
        <f>IFERROR(SUMIFS('MGZ121'!$M$418:'MGZ121'!$M$623,'MGZ121'!$H$418:$H$623,"ENTRADA",'MGZ121'!$J$418:$J$623,$B10),0)</f>
        <v>0</v>
      </c>
      <c r="D10" s="62">
        <f>IFERROR(SUMIFS('MGZ BBVA'!$M$303:$M$448,'MGZ BBVA'!$H$303:$H$448,"ENTRADA",'MGZ BBVA'!$J$303:$J$448,$B10),0)</f>
        <v>0</v>
      </c>
      <c r="E10" s="62">
        <f>IFERROR(SUMIFS('MGZ DOLARES'!$M$2:$M$2,'MGZ DOLARES'!$F$2:$F$2,"ENTRADA",'MGZ DOLARES'!$J$2:$J$2,$B10),0)</f>
        <v>0</v>
      </c>
      <c r="F10" s="62">
        <f>IFERROR(SUMIFS('MGZ BAJIO'!$M$9:$M$49,'MGZ BAJIO'!$H$9:$H$49,"ENTRADA",'MGZ BAJIO'!$J$9:$J$49,$B10),0)</f>
        <v>0</v>
      </c>
      <c r="G10" s="62">
        <f>IFERROR(SUMIFS('VICTOR BANAMEX'!$M$162:$M$224,'VICTOR BANAMEX'!$H$162:$H$224,"ENTRADA",'VICTOR BANAMEX'!$J$162:$J$224,$B10),0)</f>
        <v>0</v>
      </c>
      <c r="H10" s="62">
        <f>IFERROR(SUMIFS('VICTOR BANORTE'!$M$39:$M$50,'VICTOR BANORTE'!$H$39:$H$50,"ENTRADA",'VICTOR BANORTE'!$J$39:$J$50,$B10),0)</f>
        <v>0</v>
      </c>
      <c r="I10" s="62">
        <f>IFERROR(SUMIFS(RODRIGO!$M$2:$M$2,RODRIGO!$H$2:$H$2,"ENTRADA",RODRIGO!$J$2:$J$2,$B10),0)</f>
        <v>0</v>
      </c>
      <c r="J10" s="62">
        <f>IFERROR(SUMIFS(MOY!$M$26:$M$29,MOY!$F$26:$F$29,"ENTRADA",MOY!$J$26:$J$29,$B10),0)</f>
        <v>0</v>
      </c>
      <c r="K10" s="62">
        <f>IFERROR(SUMIFS('NORMA RUTH'!$M$23:$M$28,'NORMA RUTH'!$H$23:$H$28,"ENTRADA",'NORMA RUTH'!$J$23:$J$28,$B10),0)</f>
        <v>0</v>
      </c>
      <c r="L10" s="62">
        <f>IFERROR(SUMIFS(VALERIA!$M$19:$M$23,VALERIA!$H$19:$H$23,"ENTRADA",VALERIA!$J$19:$J$23,$B10),0)</f>
        <v>0</v>
      </c>
      <c r="M10" s="62">
        <f>IFERROR(SUMIFS('MANUEL BANAMEX'!$M$39:$M$46,'MANUEL BANAMEX'!$H$39:$H$46,"ENTRADA",'MANUEL BANAMEX'!$J$39:$J$46,$B10),0)</f>
        <v>0</v>
      </c>
      <c r="N10" s="62">
        <f>IFERROR(SUMIFS(ROBERTO!$M$2:$M$2,ROBERTO!$H$2:$H$2,"ENTRADA",ROBERTO!$J$2:$J$2,$B10),0)</f>
        <v>0</v>
      </c>
      <c r="O10" s="62">
        <f>IFERROR(SUMIFS(JUAN!$M$31:$M$40,JUAN!$H$31:$H$40,"ENTRADA",JUAN!$J$31:$J$40,$B10),0)</f>
        <v>0</v>
      </c>
      <c r="P10" s="62">
        <f>IFERROR(SUMIFS('NORMA SANCHEZ'!$M$30:$M$39,'NORMA SANCHEZ'!$H$30:$H$39,"ENTRADA",'NORMA SANCHEZ'!$J$30:$J$39,$B10),0)</f>
        <v>0</v>
      </c>
      <c r="Q10" s="62">
        <f>IFERROR(SUMIFS('JOSE CARLOS'!$M$34:$M$45,'JOSE CARLOS'!$H$34:$H$45,"ENTRADA",'JOSE CARLOS'!$J$34:$J$45,$B10),0)</f>
        <v>0</v>
      </c>
      <c r="R10" s="62">
        <f>IFERROR(SUMIFS('LUIS ENRIQUE '!$M$38:$M$39,'LUIS ENRIQUE '!$H$38:$H$39,"ENTRADA",'LUIS ENRIQUE '!$J$38:$J$39,$B10),0)</f>
        <v>0</v>
      </c>
      <c r="S10" s="62">
        <f>IFERROR(SUMIFS(CESARIA!$M$31:$M$46,CESARIA!$H$31:$H$46,"ENTRADA",CESARIA!$J$31:$J$46,$B10),0)</f>
        <v>0</v>
      </c>
      <c r="T10" s="62">
        <f>IFERROR(SUMIFS(ALAN!$M$28:$M$42,ALAN!$H$28:$H$42,"ENTRADA",ALAN!$J$28:$J$42,$B10),0)</f>
        <v>0</v>
      </c>
      <c r="U10" s="62">
        <f>IFERROR(SUMIFS(ELVIA!$M$33:$M$38,ELVIA!$H$33:$H$38,"ENTRADA",ELVIA!$J$33:$J$38,$B10),0)</f>
        <v>0</v>
      </c>
      <c r="V10" s="146">
        <f>IFERROR(SUMIFS(CAJA!$M$1993:$M$2700,CAJA!$H$1993:$H$2700,"ENTRADA",CAJA!$J$1993:$J$2700,$B10),0)</f>
        <v>0</v>
      </c>
      <c r="W10" s="62">
        <f>IFERROR(SUMIFS('CAJA TIGRES'!$M$564:$M$750,'CAJA TIGRES'!$H$564:$H$750,"ENTRADA",'CAJA TIGRES'!$J$564:$J$750,$B10),0)</f>
        <v>0</v>
      </c>
      <c r="X10" s="62">
        <f>IFERROR(SUMIFS(RESERVA!$M$11:$M$11,RESERVA!$H$11:$H$11,"ENTRADA",RESERVA!$J$11:$J$11,$B10),0)</f>
        <v>0</v>
      </c>
      <c r="Y10" s="96">
        <f t="shared" si="0"/>
        <v>0</v>
      </c>
      <c r="Z10" s="96">
        <f>Y10+'MAR25'!Z10</f>
        <v>0</v>
      </c>
    </row>
    <row r="11" spans="1:26" x14ac:dyDescent="0.3">
      <c r="A11">
        <v>11.7</v>
      </c>
      <c r="B11" s="63" t="s">
        <v>100</v>
      </c>
      <c r="C11" s="62">
        <f>IFERROR(SUMIFS('MGZ121'!$M$418:'MGZ121'!$M$623,'MGZ121'!$H$418:$H$623,"ENTRADA",'MGZ121'!$J$418:$J$623,$B11),0)</f>
        <v>2618.23</v>
      </c>
      <c r="D11" s="62">
        <f>IFERROR(SUMIFS('MGZ BBVA'!$M$303:$M$448,'MGZ BBVA'!$H$303:$H$448,"ENTRADA",'MGZ BBVA'!$J$303:$J$448,$B11),0)</f>
        <v>0</v>
      </c>
      <c r="E11" s="62">
        <f>IFERROR(SUMIFS('MGZ DOLARES'!$M$2:$M$2,'MGZ DOLARES'!$F$2:$F$2,"ENTRADA",'MGZ DOLARES'!$J$2:$J$2,$B11),0)</f>
        <v>0</v>
      </c>
      <c r="F11" s="62">
        <f>IFERROR(SUMIFS('MGZ BAJIO'!$M$9:$M$49,'MGZ BAJIO'!$H$9:$H$49,"ENTRADA",'MGZ BAJIO'!$J$9:$J$49,$B11),0)</f>
        <v>0</v>
      </c>
      <c r="G11" s="62">
        <f>IFERROR(SUMIFS('VICTOR BANAMEX'!$M$162:$M$224,'VICTOR BANAMEX'!$H$162:$H$224,"ENTRADA",'VICTOR BANAMEX'!$J$162:$J$224,$B11),0)</f>
        <v>0</v>
      </c>
      <c r="H11" s="62">
        <f>IFERROR(SUMIFS('VICTOR BANORTE'!$M$39:$M$50,'VICTOR BANORTE'!$H$39:$H$50,"ENTRADA",'VICTOR BANORTE'!$J$39:$J$50,$B11),0)</f>
        <v>0</v>
      </c>
      <c r="I11" s="62">
        <f>IFERROR(SUMIFS(RODRIGO!$M$2:$M$2,RODRIGO!$H$2:$H$2,"ENTRADA",RODRIGO!$J$2:$J$2,$B11),0)</f>
        <v>0</v>
      </c>
      <c r="J11" s="62">
        <f>IFERROR(SUMIFS(MOY!$M$26:$M$29,MOY!$F$26:$F$29,"ENTRADA",MOY!$J$26:$J$29,$B11),0)</f>
        <v>0</v>
      </c>
      <c r="K11" s="62">
        <f>IFERROR(SUMIFS('NORMA RUTH'!$M$23:$M$28,'NORMA RUTH'!$H$23:$H$28,"ENTRADA",'NORMA RUTH'!$J$23:$J$28,$B11),0)</f>
        <v>0</v>
      </c>
      <c r="L11" s="62">
        <f>IFERROR(SUMIFS(VALERIA!$M$19:$M$23,VALERIA!$H$19:$H$23,"ENTRADA",VALERIA!$J$19:$J$23,$B11),0)</f>
        <v>0</v>
      </c>
      <c r="M11" s="62">
        <f>IFERROR(SUMIFS('MANUEL BANAMEX'!$M$39:$M$46,'MANUEL BANAMEX'!$H$39:$H$46,"ENTRADA",'MANUEL BANAMEX'!$J$39:$J$46,$B11),0)</f>
        <v>0</v>
      </c>
      <c r="N11" s="62">
        <f>IFERROR(SUMIFS(ROBERTO!$M$2:$M$2,ROBERTO!$H$2:$H$2,"ENTRADA",ROBERTO!$J$2:$J$2,$B11),0)</f>
        <v>0</v>
      </c>
      <c r="O11" s="62">
        <f>IFERROR(SUMIFS(JUAN!$M$31:$M$40,JUAN!$H$31:$H$40,"ENTRADA",JUAN!$J$31:$J$40,$B11),0)</f>
        <v>0</v>
      </c>
      <c r="P11" s="62">
        <f>IFERROR(SUMIFS('NORMA SANCHEZ'!$M$30:$M$39,'NORMA SANCHEZ'!$H$30:$H$39,"ENTRADA",'NORMA SANCHEZ'!$J$30:$J$39,$B11),0)</f>
        <v>0</v>
      </c>
      <c r="Q11" s="62">
        <f>IFERROR(SUMIFS('JOSE CARLOS'!$M$34:$M$45,'JOSE CARLOS'!$H$34:$H$45,"ENTRADA",'JOSE CARLOS'!$J$34:$J$45,$B11),0)</f>
        <v>0</v>
      </c>
      <c r="R11" s="62">
        <f>IFERROR(SUMIFS('LUIS ENRIQUE '!$M$38:$M$39,'LUIS ENRIQUE '!$H$38:$H$39,"ENTRADA",'LUIS ENRIQUE '!$J$38:$J$39,$B11),0)</f>
        <v>0</v>
      </c>
      <c r="S11" s="62">
        <f>IFERROR(SUMIFS(CESARIA!$M$31:$M$46,CESARIA!$H$31:$H$46,"ENTRADA",CESARIA!$J$31:$J$46,$B11),0)</f>
        <v>0</v>
      </c>
      <c r="T11" s="62">
        <f>IFERROR(SUMIFS(ALAN!$M$28:$M$42,ALAN!$H$28:$H$42,"ENTRADA",ALAN!$J$28:$J$42,$B11),0)</f>
        <v>0</v>
      </c>
      <c r="U11" s="62">
        <f>IFERROR(SUMIFS(ELVIA!$M$33:$M$38,ELVIA!$H$33:$H$38,"ENTRADA",ELVIA!$J$33:$J$38,$B11),0)</f>
        <v>0</v>
      </c>
      <c r="V11" s="146">
        <f>IFERROR(SUMIFS(CAJA!$M$1993:$M$2700,CAJA!$H$1993:$H$2700,"ENTRADA",CAJA!$J$1993:$J$2700,$B11),0)</f>
        <v>0</v>
      </c>
      <c r="W11" s="62">
        <f>IFERROR(SUMIFS('CAJA TIGRES'!$M$564:$M$750,'CAJA TIGRES'!$H$564:$H$750,"ENTRADA",'CAJA TIGRES'!$J$564:$J$750,$B11),0)</f>
        <v>0</v>
      </c>
      <c r="X11" s="62">
        <f>IFERROR(SUMIFS(RESERVA!$M$11:$M$11,RESERVA!$H$11:$H$11,"ENTRADA",RESERVA!$J$11:$J$11,$B11),0)</f>
        <v>0</v>
      </c>
      <c r="Y11" s="96">
        <f t="shared" si="0"/>
        <v>2618.23</v>
      </c>
      <c r="Z11" s="96">
        <f>Y11+'MAR25'!Z11</f>
        <v>7868.23</v>
      </c>
    </row>
    <row r="12" spans="1:26" x14ac:dyDescent="0.3">
      <c r="A12">
        <v>11.8</v>
      </c>
      <c r="B12" s="63" t="s">
        <v>123</v>
      </c>
      <c r="C12" s="62">
        <f>IFERROR(SUMIFS('MGZ121'!$M$418:'MGZ121'!$M$623,'MGZ121'!$H$418:$H$623,"ENTRADA",'MGZ121'!$J$418:$J$623,$B12),0)</f>
        <v>0</v>
      </c>
      <c r="D12" s="62">
        <f>IFERROR(SUMIFS('MGZ BBVA'!$M$303:$M$448,'MGZ BBVA'!$H$303:$H$448,"ENTRADA",'MGZ BBVA'!$J$303:$J$448,$B12),0)</f>
        <v>0</v>
      </c>
      <c r="E12" s="62">
        <f>IFERROR(SUMIFS('MGZ DOLARES'!$M$2:$M$2,'MGZ DOLARES'!$F$2:$F$2,"ENTRADA",'MGZ DOLARES'!$J$2:$J$2,$B12),0)</f>
        <v>0</v>
      </c>
      <c r="F12" s="62">
        <f>IFERROR(SUMIFS('MGZ BAJIO'!$M$9:$M$49,'MGZ BAJIO'!$H$9:$H$49,"ENTRADA",'MGZ BAJIO'!$J$9:$J$49,$B12),0)</f>
        <v>0</v>
      </c>
      <c r="G12" s="62">
        <f>IFERROR(SUMIFS('VICTOR BANAMEX'!$M$162:$M$224,'VICTOR BANAMEX'!$H$162:$H$224,"ENTRADA",'VICTOR BANAMEX'!$J$162:$J$224,$B12),0)</f>
        <v>0</v>
      </c>
      <c r="H12" s="62">
        <f>IFERROR(SUMIFS('VICTOR BANORTE'!$M$39:$M$50,'VICTOR BANORTE'!$H$39:$H$50,"ENTRADA",'VICTOR BANORTE'!$J$39:$J$50,$B12),0)</f>
        <v>0</v>
      </c>
      <c r="I12" s="62">
        <f>IFERROR(SUMIFS(RODRIGO!$M$2:$M$2,RODRIGO!$H$2:$H$2,"ENTRADA",RODRIGO!$J$2:$J$2,$B12),0)</f>
        <v>0</v>
      </c>
      <c r="J12" s="62">
        <f>IFERROR(SUMIFS(MOY!$M$26:$M$29,MOY!$F$26:$F$29,"ENTRADA",MOY!$J$26:$J$29,$B12),0)</f>
        <v>0</v>
      </c>
      <c r="K12" s="62">
        <f>IFERROR(SUMIFS('NORMA RUTH'!$M$23:$M$28,'NORMA RUTH'!$H$23:$H$28,"ENTRADA",'NORMA RUTH'!$J$23:$J$28,$B12),0)</f>
        <v>0</v>
      </c>
      <c r="L12" s="62">
        <f>IFERROR(SUMIFS(VALERIA!$M$19:$M$23,VALERIA!$H$19:$H$23,"ENTRADA",VALERIA!$J$19:$J$23,$B12),0)</f>
        <v>0</v>
      </c>
      <c r="M12" s="62">
        <f>IFERROR(SUMIFS('MANUEL BANAMEX'!$M$39:$M$46,'MANUEL BANAMEX'!$H$39:$H$46,"ENTRADA",'MANUEL BANAMEX'!$J$39:$J$46,$B12),0)</f>
        <v>9250</v>
      </c>
      <c r="N12" s="62">
        <f>IFERROR(SUMIFS(ROBERTO!$M$2:$M$2,ROBERTO!$H$2:$H$2,"ENTRADA",ROBERTO!$J$2:$J$2,$B12),0)</f>
        <v>0</v>
      </c>
      <c r="O12" s="62">
        <f>IFERROR(SUMIFS(JUAN!$M$31:$M$40,JUAN!$H$31:$H$40,"ENTRADA",JUAN!$J$31:$J$40,$B12),0)</f>
        <v>0</v>
      </c>
      <c r="P12" s="62">
        <f>IFERROR(SUMIFS('NORMA SANCHEZ'!$M$30:$M$39,'NORMA SANCHEZ'!$H$30:$H$39,"ENTRADA",'NORMA SANCHEZ'!$J$30:$J$39,$B12),0)</f>
        <v>8000</v>
      </c>
      <c r="Q12" s="62">
        <f>IFERROR(SUMIFS('JOSE CARLOS'!$M$34:$M$45,'JOSE CARLOS'!$H$34:$H$45,"ENTRADA",'JOSE CARLOS'!$J$34:$J$45,$B12),0)</f>
        <v>0</v>
      </c>
      <c r="R12" s="62">
        <f>IFERROR(SUMIFS('LUIS ENRIQUE '!$M$38:$M$39,'LUIS ENRIQUE '!$H$38:$H$39,"ENTRADA",'LUIS ENRIQUE '!$J$38:$J$39,$B12),0)</f>
        <v>0</v>
      </c>
      <c r="S12" s="62">
        <f>IFERROR(SUMIFS(CESARIA!$M$31:$M$46,CESARIA!$H$31:$H$46,"ENTRADA",CESARIA!$J$31:$J$46,$B12),0)</f>
        <v>0</v>
      </c>
      <c r="T12" s="62">
        <f>IFERROR(SUMIFS(ALAN!$M$28:$M$42,ALAN!$H$28:$H$42,"ENTRADA",ALAN!$J$28:$J$42,$B12),0)</f>
        <v>0</v>
      </c>
      <c r="U12" s="62">
        <f>IFERROR(SUMIFS(ELVIA!$M$33:$M$38,ELVIA!$H$33:$H$38,"ENTRADA",ELVIA!$J$33:$J$38,$B12),0)</f>
        <v>0</v>
      </c>
      <c r="V12" s="146">
        <f>IFERROR(SUMIFS(CAJA!$M$1993:$M$2700,CAJA!$H$1993:$H$2700,"ENTRADA",CAJA!$J$1993:$J$2700,$B12),0)</f>
        <v>0</v>
      </c>
      <c r="W12" s="62">
        <f>IFERROR(SUMIFS('CAJA TIGRES'!$M$564:$M$750,'CAJA TIGRES'!$H$564:$H$750,"ENTRADA",'CAJA TIGRES'!$J$564:$J$750,$B12),0)</f>
        <v>0</v>
      </c>
      <c r="X12" s="62">
        <f>IFERROR(SUMIFS(RESERVA!$M$11:$M$11,RESERVA!$H$11:$H$11,"ENTRADA",RESERVA!$J$11:$J$11,$B12),0)</f>
        <v>0</v>
      </c>
      <c r="Y12" s="96">
        <f t="shared" si="0"/>
        <v>17250</v>
      </c>
      <c r="Z12" s="96">
        <f>Y12+'MAR25'!Z12</f>
        <v>67450</v>
      </c>
    </row>
    <row r="13" spans="1:26" x14ac:dyDescent="0.3">
      <c r="B13" s="63" t="s">
        <v>199</v>
      </c>
      <c r="C13" s="62">
        <f>IFERROR(SUMIFS('MGZ121'!$M$418:'MGZ121'!$M$623,'MGZ121'!$H$418:$H$623,"ENTRADA",'MGZ121'!$J$418:$J$623,$B13),0)</f>
        <v>0</v>
      </c>
      <c r="D13" s="62">
        <f>IFERROR(SUMIFS('MGZ BBVA'!$M$303:$M$448,'MGZ BBVA'!$H$303:$H$448,"ENTRADA",'MGZ BBVA'!$J$303:$J$448,$B13),0)</f>
        <v>0</v>
      </c>
      <c r="E13" s="62">
        <f>IFERROR(SUMIFS('MGZ DOLARES'!$M$2:$M$2,'MGZ DOLARES'!$F$2:$F$2,"ENTRADA",'MGZ DOLARES'!$J$2:$J$2,$B13),0)</f>
        <v>0</v>
      </c>
      <c r="F13" s="62">
        <f>IFERROR(SUMIFS('MGZ BAJIO'!$M$9:$M$49,'MGZ BAJIO'!$H$9:$H$49,"ENTRADA",'MGZ BAJIO'!$J$9:$J$49,$B13),0)</f>
        <v>0</v>
      </c>
      <c r="G13" s="62">
        <f>IFERROR(SUMIFS('VICTOR BANAMEX'!$M$162:$M$224,'VICTOR BANAMEX'!$H$162:$H$224,"ENTRADA",'VICTOR BANAMEX'!$J$162:$J$224,$B13),0)</f>
        <v>0</v>
      </c>
      <c r="H13" s="62">
        <f>IFERROR(SUMIFS('VICTOR BANORTE'!$M$39:$M$50,'VICTOR BANORTE'!$H$39:$H$50,"ENTRADA",'VICTOR BANORTE'!$J$39:$J$50,$B13),0)</f>
        <v>0</v>
      </c>
      <c r="I13" s="62">
        <f>IFERROR(SUMIFS(RODRIGO!$M$2:$M$2,RODRIGO!$H$2:$H$2,"ENTRADA",RODRIGO!$J$2:$J$2,$B13),0)</f>
        <v>0</v>
      </c>
      <c r="J13" s="62">
        <f>IFERROR(SUMIFS(MOY!$M$26:$M$29,MOY!$F$26:$F$29,"ENTRADA",MOY!$J$26:$J$29,$B13),0)</f>
        <v>0</v>
      </c>
      <c r="K13" s="62">
        <f>IFERROR(SUMIFS('NORMA RUTH'!$M$23:$M$28,'NORMA RUTH'!$H$23:$H$28,"ENTRADA",'NORMA RUTH'!$J$23:$J$28,$B13),0)</f>
        <v>0</v>
      </c>
      <c r="L13" s="62">
        <f>IFERROR(SUMIFS(VALERIA!$M$19:$M$23,VALERIA!$H$19:$H$23,"ENTRADA",VALERIA!$J$19:$J$23,$B13),0)</f>
        <v>0</v>
      </c>
      <c r="M13" s="62">
        <f>IFERROR(SUMIFS('MANUEL BANAMEX'!$M$39:$M$46,'MANUEL BANAMEX'!$H$39:$H$46,"ENTRADA",'MANUEL BANAMEX'!$J$39:$J$46,$B13),0)</f>
        <v>0</v>
      </c>
      <c r="N13" s="62">
        <f>IFERROR(SUMIFS(ROBERTO!$M$2:$M$2,ROBERTO!$H$2:$H$2,"ENTRADA",ROBERTO!$J$2:$J$2,$B13),0)</f>
        <v>0</v>
      </c>
      <c r="O13" s="62">
        <f>IFERROR(SUMIFS(JUAN!$M$31:$M$40,JUAN!$H$31:$H$40,"ENTRADA",JUAN!$J$31:$J$40,$B13),0)</f>
        <v>0</v>
      </c>
      <c r="P13" s="62">
        <f>IFERROR(SUMIFS('NORMA SANCHEZ'!$M$30:$M$39,'NORMA SANCHEZ'!$H$30:$H$39,"ENTRADA",'NORMA SANCHEZ'!$J$30:$J$39,$B13),0)</f>
        <v>0</v>
      </c>
      <c r="Q13" s="62">
        <f>IFERROR(SUMIFS('JOSE CARLOS'!$M$34:$M$45,'JOSE CARLOS'!$H$34:$H$45,"ENTRADA",'JOSE CARLOS'!$J$34:$J$45,$B13),0)</f>
        <v>0</v>
      </c>
      <c r="R13" s="62">
        <f>IFERROR(SUMIFS('LUIS ENRIQUE '!$M$38:$M$39,'LUIS ENRIQUE '!$H$38:$H$39,"ENTRADA",'LUIS ENRIQUE '!$J$38:$J$39,$B13),0)</f>
        <v>0</v>
      </c>
      <c r="S13" s="62">
        <f>IFERROR(SUMIFS(CESARIA!$M$31:$M$46,CESARIA!$H$31:$H$46,"ENTRADA",CESARIA!$J$31:$J$46,$B13),0)</f>
        <v>0</v>
      </c>
      <c r="T13" s="62">
        <f>IFERROR(SUMIFS(ALAN!$M$28:$M$42,ALAN!$H$28:$H$42,"ENTRADA",ALAN!$J$28:$J$42,$B13),0)</f>
        <v>0</v>
      </c>
      <c r="U13" s="62">
        <f>IFERROR(SUMIFS(ELVIA!$M$33:$M$38,ELVIA!$H$33:$H$38,"ENTRADA",ELVIA!$J$33:$J$38,$B13),0)</f>
        <v>0</v>
      </c>
      <c r="V13" s="146">
        <f>IFERROR(SUMIFS(CAJA!$M$1993:$M$2700,CAJA!$H$1993:$H$2700,"ENTRADA",CAJA!$J$1993:$J$2700,$B13),0)</f>
        <v>149750</v>
      </c>
      <c r="W13" s="62">
        <f>IFERROR(SUMIFS('CAJA TIGRES'!$M$564:$M$750,'CAJA TIGRES'!$H$564:$H$750,"ENTRADA",'CAJA TIGRES'!$J$564:$J$750,$B13),0)</f>
        <v>0</v>
      </c>
      <c r="X13" s="62">
        <f>IFERROR(SUMIFS(RESERVA!$M$11:$M$11,RESERVA!$H$11:$H$11,"ENTRADA",RESERVA!$J$11:$J$11,$B13),0)</f>
        <v>0</v>
      </c>
      <c r="Y13" s="96">
        <f t="shared" si="0"/>
        <v>149750</v>
      </c>
      <c r="Z13" s="96">
        <f>Y13+'MAR25'!Z13</f>
        <v>557700</v>
      </c>
    </row>
    <row r="14" spans="1:26" x14ac:dyDescent="0.3">
      <c r="B14" s="13" t="s">
        <v>106</v>
      </c>
      <c r="C14" s="64">
        <f>SUM(C5:C13)</f>
        <v>6823585.2300000004</v>
      </c>
      <c r="D14" s="64">
        <f t="shared" ref="D14:Y14" si="1">SUM(D5:D13)</f>
        <v>2473127.13</v>
      </c>
      <c r="E14" s="64">
        <f t="shared" si="1"/>
        <v>0</v>
      </c>
      <c r="F14" s="64">
        <f t="shared" si="1"/>
        <v>0</v>
      </c>
      <c r="G14" s="64">
        <f t="shared" si="1"/>
        <v>0</v>
      </c>
      <c r="H14" s="64">
        <f t="shared" si="1"/>
        <v>0</v>
      </c>
      <c r="I14" s="64">
        <f t="shared" si="1"/>
        <v>0</v>
      </c>
      <c r="J14" s="64">
        <f t="shared" si="1"/>
        <v>0</v>
      </c>
      <c r="K14" s="64">
        <f t="shared" si="1"/>
        <v>0</v>
      </c>
      <c r="L14" s="64">
        <f t="shared" si="1"/>
        <v>0</v>
      </c>
      <c r="M14" s="64">
        <f t="shared" si="1"/>
        <v>9250</v>
      </c>
      <c r="N14" s="64">
        <f>SUM(N5:N13)</f>
        <v>0</v>
      </c>
      <c r="O14" s="64">
        <f t="shared" si="1"/>
        <v>0</v>
      </c>
      <c r="P14" s="64">
        <f t="shared" si="1"/>
        <v>8000</v>
      </c>
      <c r="Q14" s="64">
        <f t="shared" si="1"/>
        <v>0</v>
      </c>
      <c r="R14" s="64">
        <f t="shared" si="1"/>
        <v>0</v>
      </c>
      <c r="S14" s="64">
        <f t="shared" si="1"/>
        <v>0</v>
      </c>
      <c r="T14" s="64">
        <f t="shared" si="1"/>
        <v>0</v>
      </c>
      <c r="U14" s="64">
        <f t="shared" si="1"/>
        <v>252805</v>
      </c>
      <c r="V14" s="64">
        <f t="shared" si="1"/>
        <v>2343921</v>
      </c>
      <c r="W14" s="64">
        <f t="shared" si="1"/>
        <v>0</v>
      </c>
      <c r="X14" s="64">
        <f t="shared" si="1"/>
        <v>0</v>
      </c>
      <c r="Y14" s="64">
        <f t="shared" si="1"/>
        <v>11910688.360000001</v>
      </c>
      <c r="Z14" s="64">
        <f>SUM(Z5:Z13)</f>
        <v>41797711.710000001</v>
      </c>
    </row>
    <row r="15" spans="1:26" x14ac:dyDescent="0.3">
      <c r="B15" s="12"/>
      <c r="C15" s="75"/>
      <c r="D15" s="12"/>
      <c r="E15" s="12"/>
      <c r="F15" s="12"/>
      <c r="G15" s="12"/>
      <c r="H15" s="12"/>
      <c r="I15" s="12"/>
      <c r="J15" s="12"/>
      <c r="K15" s="12"/>
      <c r="L15" s="12"/>
      <c r="M15" s="12"/>
      <c r="N15" s="12"/>
      <c r="O15" s="12"/>
      <c r="P15" s="12"/>
      <c r="Q15" s="12"/>
      <c r="R15" s="12"/>
      <c r="S15" s="12"/>
      <c r="T15" s="12"/>
      <c r="U15" s="12"/>
      <c r="V15" s="12"/>
      <c r="W15" s="12"/>
      <c r="X15" s="12"/>
      <c r="Y15" s="97"/>
      <c r="Z15" s="97"/>
    </row>
    <row r="16" spans="1:26" x14ac:dyDescent="0.3">
      <c r="B16" s="86" t="s">
        <v>3</v>
      </c>
      <c r="C16" s="75"/>
      <c r="D16" s="12"/>
      <c r="E16" s="12"/>
      <c r="F16" s="12"/>
      <c r="G16" s="12"/>
      <c r="H16" s="12"/>
      <c r="I16" s="12"/>
      <c r="J16" s="12"/>
      <c r="K16" s="12"/>
      <c r="L16" s="12"/>
      <c r="M16" s="12"/>
      <c r="N16" s="12"/>
      <c r="O16" s="12"/>
      <c r="P16" s="12"/>
      <c r="Q16" s="12"/>
      <c r="R16" s="12"/>
      <c r="S16" s="12"/>
      <c r="T16" s="12"/>
      <c r="U16" s="12"/>
      <c r="V16" s="12"/>
      <c r="W16" s="12"/>
      <c r="X16" s="12"/>
      <c r="Y16" s="97"/>
      <c r="Z16" s="97"/>
    </row>
    <row r="17" spans="1:26" s="180" customFormat="1" x14ac:dyDescent="0.3">
      <c r="A17" s="180">
        <v>1</v>
      </c>
      <c r="B17" s="183" t="s">
        <v>53</v>
      </c>
      <c r="C17" s="135">
        <f>SUM(C18:C20)</f>
        <v>0</v>
      </c>
      <c r="D17" s="135">
        <f t="shared" ref="D17:Z17" si="2">SUM(D18:D20)</f>
        <v>0</v>
      </c>
      <c r="E17" s="135">
        <f t="shared" si="2"/>
        <v>0</v>
      </c>
      <c r="F17" s="135">
        <f t="shared" si="2"/>
        <v>0</v>
      </c>
      <c r="G17" s="135">
        <f t="shared" si="2"/>
        <v>0</v>
      </c>
      <c r="H17" s="135">
        <f t="shared" si="2"/>
        <v>0</v>
      </c>
      <c r="I17" s="135">
        <f t="shared" si="2"/>
        <v>0</v>
      </c>
      <c r="J17" s="135">
        <f t="shared" si="2"/>
        <v>0</v>
      </c>
      <c r="K17" s="135">
        <f t="shared" si="2"/>
        <v>0</v>
      </c>
      <c r="L17" s="135">
        <f t="shared" si="2"/>
        <v>0</v>
      </c>
      <c r="M17" s="135">
        <f t="shared" si="2"/>
        <v>0</v>
      </c>
      <c r="N17" s="135">
        <f>SUM(N18:N20)</f>
        <v>0</v>
      </c>
      <c r="O17" s="135">
        <f t="shared" si="2"/>
        <v>0</v>
      </c>
      <c r="P17" s="135">
        <f t="shared" si="2"/>
        <v>0</v>
      </c>
      <c r="Q17" s="135">
        <f t="shared" si="2"/>
        <v>0</v>
      </c>
      <c r="R17" s="135">
        <f t="shared" si="2"/>
        <v>0</v>
      </c>
      <c r="S17" s="135">
        <f t="shared" si="2"/>
        <v>0</v>
      </c>
      <c r="T17" s="135">
        <f t="shared" si="2"/>
        <v>0</v>
      </c>
      <c r="U17" s="135">
        <f t="shared" si="2"/>
        <v>0</v>
      </c>
      <c r="V17" s="135">
        <f t="shared" si="2"/>
        <v>1966733</v>
      </c>
      <c r="W17" s="135">
        <f t="shared" si="2"/>
        <v>1162345</v>
      </c>
      <c r="X17" s="135">
        <f t="shared" si="2"/>
        <v>0</v>
      </c>
      <c r="Y17" s="135">
        <f t="shared" si="2"/>
        <v>3129078</v>
      </c>
      <c r="Z17" s="135">
        <f t="shared" si="2"/>
        <v>12838550.710000001</v>
      </c>
    </row>
    <row r="18" spans="1:26" x14ac:dyDescent="0.3">
      <c r="A18">
        <v>1.1000000000000001</v>
      </c>
      <c r="B18" s="60" t="s">
        <v>112</v>
      </c>
      <c r="C18" s="62">
        <f>IFERROR(SUMIFS('MGZ121'!$N$418:$N$623,'MGZ121'!H$418:H$623,"SALIDA",'MGZ121'!$J$418:$J$623,$B18),0)</f>
        <v>0</v>
      </c>
      <c r="D18" s="62">
        <f>IFERROR(SUMIFS('MGZ BBVA'!$N$303:$N$448,'MGZ BBVA'!$H$303:$H$448,"SALIDA",'MGZ BBVA'!$J$303:$J$448,$B18),0)</f>
        <v>0</v>
      </c>
      <c r="E18" s="62">
        <f>IFERROR(SUMIFS('MGZ DOLARES'!$N$2:$N$2,'MGZ DOLARES'!$F$2:$F$2,"SALIDA",'MGZ DOLARES'!$J$2:$J$2,$B18),0)</f>
        <v>0</v>
      </c>
      <c r="F18" s="62">
        <f>IFERROR(SUMIFS('MGZ BAJIO'!$N$9:$N$49,'MGZ BAJIO'!$H$9:$H$49,"SALIDA",'MGZ BAJIO'!$J$9:$J$49,$B18),0)</f>
        <v>0</v>
      </c>
      <c r="G18" s="62">
        <f>IFERROR(SUMIFS('VICTOR BANAMEX'!$N$162:$N$224,'VICTOR BANAMEX'!$H$162:$H$224,"SALIDA",'VICTOR BANAMEX'!$J$162:$J$224,$B18),0)</f>
        <v>0</v>
      </c>
      <c r="H18" s="62">
        <f>IFERROR(SUMIFS('VICTOR BANORTE'!$N$39:$N$50,'VICTOR BANORTE'!$H$39:$H$50,"SALIDA",'VICTOR BANORTE'!$J$39:$J$50,$B18),0)</f>
        <v>0</v>
      </c>
      <c r="I18" s="62">
        <f>IFERROR(SUMIFS(RODRIGO!$N$2:$N$2,RODRIGO!$H$2:$H$2,"SALIDA",RODRIGO!$J$2:$J$2,$B18),0)</f>
        <v>0</v>
      </c>
      <c r="J18" s="62">
        <f>IFERROR(SUMIFS(MOY!$N$26:$N$29,MOY!$F$26:$F$29,"SALIDA",MOY!$J$26:$J$29,$B18),0)</f>
        <v>0</v>
      </c>
      <c r="K18" s="62">
        <f>IFERROR(SUMIFS('NORMA RUTH'!$N$23:$N$28,'NORMA RUTH'!$H$23:$H$28,"SALIDA",'NORMA RUTH'!$J$23:$J$28,$B18),0)</f>
        <v>0</v>
      </c>
      <c r="L18" s="62">
        <f>IFERROR(SUMIFS(VALERIA!$N$19:$N$23,VALERIA!$H$19:$H$23,"SALIDA",VALERIA!$J$19:$J$23,$B18),0)</f>
        <v>0</v>
      </c>
      <c r="M18" s="62">
        <f>IFERROR(SUMIFS('MANUEL BANAMEX'!$N$39:$N$46,'MANUEL BANAMEX'!$H$39:$H$46,"SALIDA",'MANUEL BANAMEX'!$J$39:$J$46,$B18),0)</f>
        <v>0</v>
      </c>
      <c r="N18" s="62">
        <f>IFERROR(SUMIFS(ROBERTO!$N$2:$N$2,ROBERTO!$H$2:$H$2,"SALIDA",ROBERTO!$J$2:$J$2,$B18),0)</f>
        <v>0</v>
      </c>
      <c r="O18" s="62">
        <f>IFERROR(SUMIFS(JUAN!$N$31:$N$40,JUAN!$H$31:$H$40,"SALIDA",JUAN!$J$31:$J$40,$B18),0)</f>
        <v>0</v>
      </c>
      <c r="P18" s="62">
        <f>IFERROR(SUMIFS('NORMA SANCHEZ'!$N$30:$N$39,'NORMA SANCHEZ'!$H$30:$H$39,"SALIDA",'NORMA SANCHEZ'!$J$30:$J$39,$B18),0)</f>
        <v>0</v>
      </c>
      <c r="Q18" s="62">
        <f>IFERROR(SUMIFS('JOSE CARLOS'!$N$34:$N$45,'JOSE CARLOS'!$H$34:$H$45,"SALIDA",'JOSE CARLOS'!$J$34:$J$45,$B18),0)</f>
        <v>0</v>
      </c>
      <c r="R18" s="62">
        <f>IFERROR(SUMIFS('LUIS ENRIQUE '!$N$38:$N$39,'LUIS ENRIQUE '!$H$38:$H$39,"SALIDA",'LUIS ENRIQUE '!$J$38:$J$39,$B18),0)</f>
        <v>0</v>
      </c>
      <c r="S18" s="62">
        <f>IFERROR(SUMIFS(CESARIA!$N$31:$N$46,CESARIA!$H$31:$H$46,"SALIDA",CESARIA!$J$31:$J$46,$B18),0)</f>
        <v>0</v>
      </c>
      <c r="T18" s="62">
        <f>IFERROR(SUMIFS(ALAN!$N$28:$N$42,ALAN!$H$28:$H$42,"SALIDA",ALAN!$J$28:$J$42,$B18),0)</f>
        <v>0</v>
      </c>
      <c r="U18" s="62">
        <f>IFERROR(SUMIFS(ELVIA!$N$33:$N$38,ELVIA!$H$33:$H$38,"SALIDA",ELVIA!$J$33:$J$38,$B18),0)</f>
        <v>0</v>
      </c>
      <c r="V18" s="146">
        <f>IFERROR(SUMIFS(CAJA!$N$1993:$N$2700,CAJA!$H$1993:$H$2700,"SALIDA",CAJA!$J$1993:$J$2700,$B18),0)</f>
        <v>1746599</v>
      </c>
      <c r="W18" s="62">
        <f>IFERROR(SUMIFS('CAJA TIGRES'!$N$564:$N$750,'CAJA TIGRES'!$H$564:$H$750,"SALIDA",'CAJA TIGRES'!$J$564:$J$750,$B18),0)</f>
        <v>1125495</v>
      </c>
      <c r="X18" s="62">
        <f>IFERROR(SUMIFS(RESERVA!$N$11:$N$11,RESERVA!$H$11:$H$11,"SALIDA",RESERVA!$J$11:$J$11,$B18),0)</f>
        <v>0</v>
      </c>
      <c r="Y18" s="96">
        <f>SUM(C18:X18)</f>
        <v>2872094</v>
      </c>
      <c r="Z18" s="96">
        <f>Y18+'MAR25'!Z18</f>
        <v>11614833.710000001</v>
      </c>
    </row>
    <row r="19" spans="1:26" x14ac:dyDescent="0.3">
      <c r="A19">
        <v>1.2</v>
      </c>
      <c r="B19" s="60" t="s">
        <v>113</v>
      </c>
      <c r="C19" s="62">
        <f>IFERROR(SUMIFS('MGZ121'!$N$418:$N$623,'MGZ121'!H$418:H$623,"SALIDA",'MGZ121'!$J$418:$J$623,$B19),0)</f>
        <v>0</v>
      </c>
      <c r="D19" s="62">
        <f>IFERROR(SUMIFS('MGZ BBVA'!$N$303:$N$448,'MGZ BBVA'!$H$303:$H$448,"SALIDA",'MGZ BBVA'!$J$303:$J$448,$B19),0)</f>
        <v>0</v>
      </c>
      <c r="E19" s="62">
        <f>IFERROR(SUMIFS('MGZ DOLARES'!$N$2:$N$2,'MGZ DOLARES'!$F$2:$F$2,"SALIDA",'MGZ DOLARES'!$J$2:$J$2,$B19),0)</f>
        <v>0</v>
      </c>
      <c r="F19" s="62">
        <f>IFERROR(SUMIFS('MGZ BAJIO'!$N$9:$N$49,'MGZ BAJIO'!$H$9:$H$49,"SALIDA",'MGZ BAJIO'!$J$9:$J$49,$B19),0)</f>
        <v>0</v>
      </c>
      <c r="G19" s="62">
        <f>IFERROR(SUMIFS('VICTOR BANAMEX'!$N$162:$N$224,'VICTOR BANAMEX'!$H$162:$H$224,"SALIDA",'VICTOR BANAMEX'!$J$162:$J$224,$B19),0)</f>
        <v>0</v>
      </c>
      <c r="H19" s="62">
        <f>IFERROR(SUMIFS('VICTOR BANORTE'!$N$39:$N$50,'VICTOR BANORTE'!$H$39:$H$50,"SALIDA",'VICTOR BANORTE'!$J$39:$J$50,$B19),0)</f>
        <v>0</v>
      </c>
      <c r="I19" s="62">
        <f>IFERROR(SUMIFS(RODRIGO!$N$2:$N$2,RODRIGO!$H$2:$H$2,"SALIDA",RODRIGO!$J$2:$J$2,$B19),0)</f>
        <v>0</v>
      </c>
      <c r="J19" s="62">
        <f>IFERROR(SUMIFS(MOY!$N$26:$N$29,MOY!$F$26:$F$29,"SALIDA",MOY!$J$26:$J$29,$B19),0)</f>
        <v>0</v>
      </c>
      <c r="K19" s="62">
        <f>IFERROR(SUMIFS('NORMA RUTH'!$N$23:$N$28,'NORMA RUTH'!$H$23:$H$28,"SALIDA",'NORMA RUTH'!$J$23:$J$28,$B19),0)</f>
        <v>0</v>
      </c>
      <c r="L19" s="62">
        <f>IFERROR(SUMIFS(VALERIA!$N$19:$N$23,VALERIA!$H$19:$H$23,"SALIDA",VALERIA!$J$19:$J$23,$B19),0)</f>
        <v>0</v>
      </c>
      <c r="M19" s="62">
        <f>IFERROR(SUMIFS('MANUEL BANAMEX'!$N$39:$N$46,'MANUEL BANAMEX'!$H$39:$H$46,"SALIDA",'MANUEL BANAMEX'!$J$39:$J$46,$B19),0)</f>
        <v>0</v>
      </c>
      <c r="N19" s="62">
        <f>IFERROR(SUMIFS(ROBERTO!$N$2:$N$2,ROBERTO!$H$2:$H$2,"SALIDA",ROBERTO!$J$2:$J$2,$B19),0)</f>
        <v>0</v>
      </c>
      <c r="O19" s="62">
        <f>IFERROR(SUMIFS(JUAN!$N$31:$N$40,JUAN!$H$31:$H$40,"SALIDA",JUAN!$J$31:$J$40,$B19),0)</f>
        <v>0</v>
      </c>
      <c r="P19" s="62">
        <f>IFERROR(SUMIFS('NORMA SANCHEZ'!$N$30:$N$39,'NORMA SANCHEZ'!$H$30:$H$39,"SALIDA",'NORMA SANCHEZ'!$J$30:$J$39,$B19),0)</f>
        <v>0</v>
      </c>
      <c r="Q19" s="62">
        <f>IFERROR(SUMIFS('JOSE CARLOS'!$N$34:$N$45,'JOSE CARLOS'!$H$34:$H$45,"SALIDA",'JOSE CARLOS'!$J$34:$J$45,$B19),0)</f>
        <v>0</v>
      </c>
      <c r="R19" s="62">
        <f>IFERROR(SUMIFS('LUIS ENRIQUE '!$N$38:$N$39,'LUIS ENRIQUE '!$H$38:$H$39,"SALIDA",'LUIS ENRIQUE '!$J$38:$J$39,$B19),0)</f>
        <v>0</v>
      </c>
      <c r="S19" s="62">
        <f>IFERROR(SUMIFS(CESARIA!$N$31:$N$46,CESARIA!$H$31:$H$46,"SALIDA",CESARIA!$J$31:$J$46,$B19),0)</f>
        <v>0</v>
      </c>
      <c r="T19" s="62">
        <f>IFERROR(SUMIFS(ALAN!$N$28:$N$42,ALAN!$H$28:$H$42,"SALIDA",ALAN!$J$28:$J$42,$B19),0)</f>
        <v>0</v>
      </c>
      <c r="U19" s="62">
        <f>IFERROR(SUMIFS(ELVIA!$N$33:$N$38,ELVIA!$H$33:$H$38,"SALIDA",ELVIA!$J$33:$J$38,$B19),0)</f>
        <v>0</v>
      </c>
      <c r="V19" s="146">
        <f>IFERROR(SUMIFS(CAJA!$N$1993:$N$2700,CAJA!$H$1993:$H$2700,"SALIDA",CAJA!$J$1993:$J$2700,$B19),0)</f>
        <v>109800</v>
      </c>
      <c r="W19" s="62">
        <f>IFERROR(SUMIFS('CAJA TIGRES'!$N$564:$N$750,'CAJA TIGRES'!$H$564:$H$750,"SALIDA",'CAJA TIGRES'!$J$564:$J$750,$B19),0)</f>
        <v>20650</v>
      </c>
      <c r="X19" s="62">
        <f>IFERROR(SUMIFS(RESERVA!$N$11:$N$11,RESERVA!$H$11:$H$11,"SALIDA",RESERVA!$J$11:$J$11,$B19),0)</f>
        <v>0</v>
      </c>
      <c r="Y19" s="96">
        <f>SUM(C19:X19)</f>
        <v>130450</v>
      </c>
      <c r="Z19" s="96">
        <f>Y19+'MAR25'!Z19</f>
        <v>674783</v>
      </c>
    </row>
    <row r="20" spans="1:26" x14ac:dyDescent="0.3">
      <c r="A20">
        <v>1.3</v>
      </c>
      <c r="B20" s="60" t="s">
        <v>114</v>
      </c>
      <c r="C20" s="62">
        <f>IFERROR(SUMIFS('MGZ121'!$N$418:$N$623,'MGZ121'!H$418:H$623,"SALIDA",'MGZ121'!$J$418:$J$623,$B20),0)</f>
        <v>0</v>
      </c>
      <c r="D20" s="62">
        <f>IFERROR(SUMIFS('MGZ BBVA'!$N$303:$N$448,'MGZ BBVA'!$H$303:$H$448,"SALIDA",'MGZ BBVA'!$J$303:$J$448,$B20),0)</f>
        <v>0</v>
      </c>
      <c r="E20" s="62">
        <f>IFERROR(SUMIFS('MGZ DOLARES'!$N$2:$N$2,'MGZ DOLARES'!$F$2:$F$2,"SALIDA",'MGZ DOLARES'!$J$2:$J$2,$B20),0)</f>
        <v>0</v>
      </c>
      <c r="F20" s="62">
        <f>IFERROR(SUMIFS('MGZ BAJIO'!$N$9:$N$49,'MGZ BAJIO'!$H$9:$H$49,"SALIDA",'MGZ BAJIO'!$J$9:$J$49,$B20),0)</f>
        <v>0</v>
      </c>
      <c r="G20" s="62">
        <f>IFERROR(SUMIFS('VICTOR BANAMEX'!$N$162:$N$224,'VICTOR BANAMEX'!$H$162:$H$224,"SALIDA",'VICTOR BANAMEX'!$J$162:$J$224,$B20),0)</f>
        <v>0</v>
      </c>
      <c r="H20" s="62">
        <f>IFERROR(SUMIFS('VICTOR BANORTE'!$N$39:$N$50,'VICTOR BANORTE'!$H$39:$H$50,"SALIDA",'VICTOR BANORTE'!$J$39:$J$50,$B20),0)</f>
        <v>0</v>
      </c>
      <c r="I20" s="62">
        <f>IFERROR(SUMIFS(RODRIGO!$N$2:$N$2,RODRIGO!$H$2:$H$2,"SALIDA",RODRIGO!$J$2:$J$2,$B20),0)</f>
        <v>0</v>
      </c>
      <c r="J20" s="62">
        <f>IFERROR(SUMIFS(MOY!$N$26:$N$29,MOY!$F$26:$F$29,"SALIDA",MOY!$J$26:$J$29,$B20),0)</f>
        <v>0</v>
      </c>
      <c r="K20" s="62">
        <f>IFERROR(SUMIFS('NORMA RUTH'!$N$23:$N$28,'NORMA RUTH'!$H$23:$H$28,"SALIDA",'NORMA RUTH'!$J$23:$J$28,$B20),0)</f>
        <v>0</v>
      </c>
      <c r="L20" s="62">
        <f>IFERROR(SUMIFS(VALERIA!$N$19:$N$23,VALERIA!$H$19:$H$23,"SALIDA",VALERIA!$J$19:$J$23,$B20),0)</f>
        <v>0</v>
      </c>
      <c r="M20" s="62">
        <f>IFERROR(SUMIFS('MANUEL BANAMEX'!$N$39:$N$46,'MANUEL BANAMEX'!$H$39:$H$46,"SALIDA",'MANUEL BANAMEX'!$J$39:$J$46,$B20),0)</f>
        <v>0</v>
      </c>
      <c r="N20" s="62">
        <f>IFERROR(SUMIFS(ROBERTO!$N$2:$N$2,ROBERTO!$H$2:$H$2,"SALIDA",ROBERTO!$J$2:$J$2,$B20),0)</f>
        <v>0</v>
      </c>
      <c r="O20" s="62">
        <f>IFERROR(SUMIFS(JUAN!$N$31:$N$40,JUAN!$H$31:$H$40,"SALIDA",JUAN!$J$31:$J$40,$B20),0)</f>
        <v>0</v>
      </c>
      <c r="P20" s="62">
        <f>IFERROR(SUMIFS('NORMA SANCHEZ'!$N$30:$N$39,'NORMA SANCHEZ'!$H$30:$H$39,"SALIDA",'NORMA SANCHEZ'!$J$30:$J$39,$B20),0)</f>
        <v>0</v>
      </c>
      <c r="Q20" s="62">
        <f>IFERROR(SUMIFS('JOSE CARLOS'!$N$34:$N$45,'JOSE CARLOS'!$H$34:$H$45,"SALIDA",'JOSE CARLOS'!$J$34:$J$45,$B20),0)</f>
        <v>0</v>
      </c>
      <c r="R20" s="62">
        <f>IFERROR(SUMIFS('LUIS ENRIQUE '!$N$38:$N$39,'LUIS ENRIQUE '!$H$38:$H$39,"SALIDA",'LUIS ENRIQUE '!$J$38:$J$39,$B20),0)</f>
        <v>0</v>
      </c>
      <c r="S20" s="62">
        <f>IFERROR(SUMIFS(CESARIA!$N$31:$N$46,CESARIA!$H$31:$H$46,"SALIDA",CESARIA!$J$31:$J$46,$B20),0)</f>
        <v>0</v>
      </c>
      <c r="T20" s="62">
        <f>IFERROR(SUMIFS(ALAN!$N$28:$N$42,ALAN!$H$28:$H$42,"SALIDA",ALAN!$J$28:$J$42,$B20),0)</f>
        <v>0</v>
      </c>
      <c r="U20" s="62">
        <f>IFERROR(SUMIFS(ELVIA!$N$33:$N$38,ELVIA!$H$33:$H$38,"SALIDA",ELVIA!$J$33:$J$38,$B20),0)</f>
        <v>0</v>
      </c>
      <c r="V20" s="146">
        <f>IFERROR(SUMIFS(CAJA!$N$1993:$N$2700,CAJA!$H$1993:$H$2700,"SALIDA",CAJA!$J$1993:$J$2700,$B20),0)</f>
        <v>110334</v>
      </c>
      <c r="W20" s="62">
        <f>IFERROR(SUMIFS('CAJA TIGRES'!$N$564:$N$750,'CAJA TIGRES'!$H$564:$H$750,"SALIDA",'CAJA TIGRES'!$J$564:$J$750,$B20),0)</f>
        <v>16200</v>
      </c>
      <c r="X20" s="62">
        <f>IFERROR(SUMIFS(RESERVA!$N$11:$N$11,RESERVA!$H$11:$H$11,"SALIDA",RESERVA!$J$11:$J$11,$B20),0)</f>
        <v>0</v>
      </c>
      <c r="Y20" s="96">
        <f>SUM(C20:X20)</f>
        <v>126534</v>
      </c>
      <c r="Z20" s="96">
        <f>Y20+'MAR25'!Z20</f>
        <v>548934</v>
      </c>
    </row>
    <row r="21" spans="1:26" s="180" customFormat="1" x14ac:dyDescent="0.3">
      <c r="A21" s="180">
        <v>4</v>
      </c>
      <c r="B21" s="183" t="s">
        <v>55</v>
      </c>
      <c r="C21" s="135">
        <f t="shared" ref="C21:Z21" si="3">SUM(C22:C28)</f>
        <v>1778661.95</v>
      </c>
      <c r="D21" s="135">
        <f t="shared" si="3"/>
        <v>1237057.95</v>
      </c>
      <c r="E21" s="135">
        <f t="shared" si="3"/>
        <v>0</v>
      </c>
      <c r="F21" s="135">
        <f t="shared" si="3"/>
        <v>10850876.219999999</v>
      </c>
      <c r="G21" s="135">
        <f t="shared" si="3"/>
        <v>0</v>
      </c>
      <c r="H21" s="135">
        <f t="shared" si="3"/>
        <v>0</v>
      </c>
      <c r="I21" s="135">
        <f t="shared" ref="I21" si="4">SUM(I22:I28)</f>
        <v>0</v>
      </c>
      <c r="J21" s="135">
        <f t="shared" si="3"/>
        <v>0</v>
      </c>
      <c r="K21" s="135">
        <f t="shared" si="3"/>
        <v>0</v>
      </c>
      <c r="L21" s="135">
        <f t="shared" si="3"/>
        <v>0</v>
      </c>
      <c r="M21" s="135">
        <f t="shared" si="3"/>
        <v>0</v>
      </c>
      <c r="N21" s="135">
        <f>SUM(N22:N28)</f>
        <v>0</v>
      </c>
      <c r="O21" s="135">
        <f t="shared" si="3"/>
        <v>0</v>
      </c>
      <c r="P21" s="135">
        <f t="shared" si="3"/>
        <v>0</v>
      </c>
      <c r="Q21" s="135">
        <f t="shared" si="3"/>
        <v>0</v>
      </c>
      <c r="R21" s="135">
        <f t="shared" ref="R21" si="5">SUM(R22:R28)</f>
        <v>0</v>
      </c>
      <c r="S21" s="135">
        <f t="shared" si="3"/>
        <v>0</v>
      </c>
      <c r="T21" s="135">
        <f t="shared" si="3"/>
        <v>0</v>
      </c>
      <c r="U21" s="135">
        <f t="shared" si="3"/>
        <v>0</v>
      </c>
      <c r="V21" s="135">
        <f t="shared" si="3"/>
        <v>298684.2</v>
      </c>
      <c r="W21" s="135">
        <f t="shared" si="3"/>
        <v>0</v>
      </c>
      <c r="X21" s="135">
        <f t="shared" si="3"/>
        <v>0</v>
      </c>
      <c r="Y21" s="135">
        <f t="shared" si="3"/>
        <v>14165280.319999998</v>
      </c>
      <c r="Z21" s="135">
        <f t="shared" si="3"/>
        <v>23649600.119999997</v>
      </c>
    </row>
    <row r="22" spans="1:26" x14ac:dyDescent="0.3">
      <c r="A22">
        <v>4.0999999999999996</v>
      </c>
      <c r="B22" s="60" t="s">
        <v>70</v>
      </c>
      <c r="C22" s="62">
        <f>IFERROR(SUMIFS('MGZ121'!$N$418:$N$623,'MGZ121'!H$418:H$623,"SALIDA",'MGZ121'!$J$418:$J$623,$B22),0)</f>
        <v>1778661.95</v>
      </c>
      <c r="D22" s="62">
        <f>IFERROR(SUMIFS('MGZ BBVA'!$N$303:$N$448,'MGZ BBVA'!$H$303:$H$448,"SALIDA",'MGZ BBVA'!$J$303:$J$448,$B22),0)</f>
        <v>1237057.95</v>
      </c>
      <c r="E22" s="62">
        <f>IFERROR(SUMIFS('MGZ DOLARES'!$N$2:$N$2,'MGZ DOLARES'!$F$2:$F$2,"SALIDA",'MGZ DOLARES'!$J$2:$J$2,$B22),0)</f>
        <v>0</v>
      </c>
      <c r="F22" s="62">
        <f>IFERROR(SUMIFS('MGZ BAJIO'!$N$9:$N$49,'MGZ BAJIO'!$H$9:$H$49,"SALIDA",'MGZ BAJIO'!$J$9:$J$49,$B22),0)</f>
        <v>10850876.219999999</v>
      </c>
      <c r="G22" s="62">
        <f>IFERROR(SUMIFS('VICTOR BANAMEX'!$N$162:$N$224,'VICTOR BANAMEX'!$H$162:$H$224,"SALIDA",'VICTOR BANAMEX'!$J$162:$J$224,$B22),0)</f>
        <v>0</v>
      </c>
      <c r="H22" s="62">
        <f>IFERROR(SUMIFS('VICTOR BANORTE'!$N$39:$N$50,'VICTOR BANORTE'!$H$39:$H$50,"SALIDA",'VICTOR BANORTE'!$J$39:$J$50,$B22),0)</f>
        <v>0</v>
      </c>
      <c r="I22" s="62">
        <f>IFERROR(SUMIFS(RODRIGO!$N$2:$N$2,RODRIGO!$H$2:$H$2,"SALIDA",RODRIGO!$J$2:$J$2,$B22),0)</f>
        <v>0</v>
      </c>
      <c r="J22" s="62">
        <f>IFERROR(SUMIFS(MOY!$N$26:$N$29,MOY!$F$26:$F$29,"SALIDA",MOY!$J$26:$J$29,$B22),0)</f>
        <v>0</v>
      </c>
      <c r="K22" s="62">
        <f>IFERROR(SUMIFS('NORMA RUTH'!$N$23:$N$28,'NORMA RUTH'!$H$23:$H$28,"SALIDA",'NORMA RUTH'!$J$23:$J$28,$B22),0)</f>
        <v>0</v>
      </c>
      <c r="L22" s="62">
        <f>IFERROR(SUMIFS(VALERIA!$N$19:$N$23,VALERIA!$H$19:$H$23,"SALIDA",VALERIA!$J$19:$J$23,$B22),0)</f>
        <v>0</v>
      </c>
      <c r="M22" s="62">
        <f>IFERROR(SUMIFS('MANUEL BANAMEX'!$N$39:$N$46,'MANUEL BANAMEX'!$H$39:$H$46,"SALIDA",'MANUEL BANAMEX'!$J$39:$J$46,$B22),0)</f>
        <v>0</v>
      </c>
      <c r="N22" s="62">
        <f>IFERROR(SUMIFS(ROBERTO!$N$2:$N$2,ROBERTO!$H$2:$H$2,"SALIDA",ROBERTO!$J$2:$J$2,$B22),0)</f>
        <v>0</v>
      </c>
      <c r="O22" s="62">
        <f>IFERROR(SUMIFS(JUAN!$N$31:$N$40,JUAN!$H$31:$H$40,"SALIDA",JUAN!$J$31:$J$40,$B22),0)</f>
        <v>0</v>
      </c>
      <c r="P22" s="62">
        <f>IFERROR(SUMIFS('NORMA SANCHEZ'!$N$30:$N$39,'NORMA SANCHEZ'!$H$30:$H$39,"SALIDA",'NORMA SANCHEZ'!$J$30:$J$39,$B22),0)</f>
        <v>0</v>
      </c>
      <c r="Q22" s="62">
        <f>IFERROR(SUMIFS('JOSE CARLOS'!$N$34:$N$45,'JOSE CARLOS'!$H$34:$H$45,"SALIDA",'JOSE CARLOS'!$J$34:$J$45,$B22),0)</f>
        <v>0</v>
      </c>
      <c r="R22" s="62">
        <f>IFERROR(SUMIFS('LUIS ENRIQUE '!$N$38:$N$39,'LUIS ENRIQUE '!$H$38:$H$39,"SALIDA",'LUIS ENRIQUE '!$J$38:$J$39,$B22),0)</f>
        <v>0</v>
      </c>
      <c r="S22" s="62">
        <f>IFERROR(SUMIFS(CESARIA!$N$31:$N$46,CESARIA!$H$31:$H$46,"SALIDA",CESARIA!$J$31:$J$46,$B22),0)</f>
        <v>0</v>
      </c>
      <c r="T22" s="62">
        <f>IFERROR(SUMIFS(ALAN!$N$28:$N$42,ALAN!$H$28:$H$42,"SALIDA",ALAN!$J$28:$J$42,$B22),0)</f>
        <v>0</v>
      </c>
      <c r="U22" s="62">
        <f>IFERROR(SUMIFS(ELVIA!$N$33:$N$38,ELVIA!$H$33:$H$38,"SALIDA",ELVIA!$J$33:$J$38,$B22),0)</f>
        <v>0</v>
      </c>
      <c r="V22" s="62">
        <f>IFERROR(SUMIFS(CAJA!$N$1993:$N$2700,CAJA!$H$1993:$H$2700,"SALIDA",CAJA!$J$1993:$J$2700,$B22),0)</f>
        <v>0</v>
      </c>
      <c r="W22" s="62">
        <f>IFERROR(SUMIFS('CAJA TIGRES'!$N$564:$N$750,'CAJA TIGRES'!$H$564:$H$750,"SALIDA",'CAJA TIGRES'!$J$564:$J$750,$B22),0)</f>
        <v>0</v>
      </c>
      <c r="X22" s="62">
        <f>IFERROR(SUMIFS(RESERVA!$N$11:$N$11,RESERVA!$H$11:$H$11,"SALIDA",RESERVA!$J$11:$J$11,$B22),0)</f>
        <v>0</v>
      </c>
      <c r="Y22" s="96">
        <f t="shared" ref="Y22:Y28" si="6">SUM(C22:X22)</f>
        <v>13866596.119999999</v>
      </c>
      <c r="Z22" s="96">
        <f>Y22+'MAR25'!Z22</f>
        <v>21588703.419999998</v>
      </c>
    </row>
    <row r="23" spans="1:26" x14ac:dyDescent="0.3">
      <c r="A23">
        <v>4.2</v>
      </c>
      <c r="B23" s="60" t="s">
        <v>71</v>
      </c>
      <c r="C23" s="62">
        <f>IFERROR(SUMIFS('MGZ121'!$N$418:$N$623,'MGZ121'!H$418:H$623,"SALIDA",'MGZ121'!$J$418:$J$623,$B23),0)</f>
        <v>0</v>
      </c>
      <c r="D23" s="62">
        <f>IFERROR(SUMIFS('MGZ BBVA'!$N$303:$N$448,'MGZ BBVA'!$H$303:$H$448,"SALIDA",'MGZ BBVA'!$J$303:$J$448,$B23),0)</f>
        <v>0</v>
      </c>
      <c r="E23" s="62">
        <f>IFERROR(SUMIFS('MGZ DOLARES'!$N$2:$N$2,'MGZ DOLARES'!$F$2:$F$2,"SALIDA",'MGZ DOLARES'!$J$2:$J$2,$B23),0)</f>
        <v>0</v>
      </c>
      <c r="F23" s="62">
        <f>IFERROR(SUMIFS('MGZ BAJIO'!$N$9:$N$49,'MGZ BAJIO'!$H$9:$H$49,"SALIDA",'MGZ BAJIO'!$J$9:$J$49,$B23),0)</f>
        <v>0</v>
      </c>
      <c r="G23" s="62">
        <f>IFERROR(SUMIFS('VICTOR BANAMEX'!$N$162:$N$224,'VICTOR BANAMEX'!$H$162:$H$224,"SALIDA",'VICTOR BANAMEX'!$J$162:$J$224,$B23),0)</f>
        <v>0</v>
      </c>
      <c r="H23" s="62">
        <f>IFERROR(SUMIFS('VICTOR BANORTE'!$N$39:$N$50,'VICTOR BANORTE'!$H$39:$H$50,"SALIDA",'VICTOR BANORTE'!$J$39:$J$50,$B23),0)</f>
        <v>0</v>
      </c>
      <c r="I23" s="62">
        <f>IFERROR(SUMIFS(RODRIGO!$N$2:$N$2,RODRIGO!$H$2:$H$2,"SALIDA",RODRIGO!$J$2:$J$2,$B23),0)</f>
        <v>0</v>
      </c>
      <c r="J23" s="62">
        <f>IFERROR(SUMIFS(MOY!$N$26:$N$29,MOY!$F$26:$F$29,"SALIDA",MOY!$J$26:$J$29,$B23),0)</f>
        <v>0</v>
      </c>
      <c r="K23" s="62">
        <f>IFERROR(SUMIFS('NORMA RUTH'!$N$23:$N$28,'NORMA RUTH'!$H$23:$H$28,"SALIDA",'NORMA RUTH'!$J$23:$J$28,$B23),0)</f>
        <v>0</v>
      </c>
      <c r="L23" s="62">
        <f>IFERROR(SUMIFS(VALERIA!$N$19:$N$23,VALERIA!$H$19:$H$23,"SALIDA",VALERIA!$J$19:$J$23,$B23),0)</f>
        <v>0</v>
      </c>
      <c r="M23" s="62">
        <f>IFERROR(SUMIFS('MANUEL BANAMEX'!$N$39:$N$46,'MANUEL BANAMEX'!$H$39:$H$46,"SALIDA",'MANUEL BANAMEX'!$J$39:$J$46,$B23),0)</f>
        <v>0</v>
      </c>
      <c r="N23" s="62">
        <f>IFERROR(SUMIFS(ROBERTO!$N$2:$N$2,ROBERTO!$H$2:$H$2,"SALIDA",ROBERTO!$J$2:$J$2,$B23),0)</f>
        <v>0</v>
      </c>
      <c r="O23" s="62">
        <f>IFERROR(SUMIFS(JUAN!$N$31:$N$40,JUAN!$H$31:$H$40,"SALIDA",JUAN!$J$31:$J$40,$B23),0)</f>
        <v>0</v>
      </c>
      <c r="P23" s="62">
        <f>IFERROR(SUMIFS('NORMA SANCHEZ'!$N$30:$N$39,'NORMA SANCHEZ'!$H$30:$H$39,"SALIDA",'NORMA SANCHEZ'!$J$30:$J$39,$B23),0)</f>
        <v>0</v>
      </c>
      <c r="Q23" s="62">
        <f>IFERROR(SUMIFS('JOSE CARLOS'!$N$34:$N$45,'JOSE CARLOS'!$H$34:$H$45,"SALIDA",'JOSE CARLOS'!$J$34:$J$45,$B23),0)</f>
        <v>0</v>
      </c>
      <c r="R23" s="62">
        <f>IFERROR(SUMIFS('LUIS ENRIQUE '!$N$38:$N$39,'LUIS ENRIQUE '!$H$38:$H$39,"SALIDA",'LUIS ENRIQUE '!$J$38:$J$39,$B23),0)</f>
        <v>0</v>
      </c>
      <c r="S23" s="62">
        <f>IFERROR(SUMIFS(CESARIA!$N$31:$N$46,CESARIA!$H$31:$H$46,"SALIDA",CESARIA!$J$31:$J$46,$B23),0)</f>
        <v>0</v>
      </c>
      <c r="T23" s="62">
        <f>IFERROR(SUMIFS(ALAN!$N$28:$N$42,ALAN!$H$28:$H$42,"SALIDA",ALAN!$J$28:$J$42,$B23),0)</f>
        <v>0</v>
      </c>
      <c r="U23" s="62">
        <f>IFERROR(SUMIFS(ELVIA!$N$33:$N$38,ELVIA!$H$33:$H$38,"SALIDA",ELVIA!$J$33:$J$38,$B23),0)</f>
        <v>0</v>
      </c>
      <c r="V23" s="62">
        <f>IFERROR(SUMIFS(CAJA!$N$1993:$N$2700,CAJA!$H$1993:$H$2700,"SALIDA",CAJA!$J$1993:$J$2700,$B23),0)</f>
        <v>0</v>
      </c>
      <c r="W23" s="62">
        <f>IFERROR(SUMIFS('CAJA TIGRES'!$N$564:$N$750,'CAJA TIGRES'!$H$564:$H$750,"SALIDA",'CAJA TIGRES'!$J$564:$J$750,$B23),0)</f>
        <v>0</v>
      </c>
      <c r="X23" s="62">
        <f>IFERROR(SUMIFS(RESERVA!$N$11:$N$11,RESERVA!$H$11:$H$11,"SALIDA",RESERVA!$J$11:$J$11,$B23),0)</f>
        <v>0</v>
      </c>
      <c r="Y23" s="96">
        <f t="shared" si="6"/>
        <v>0</v>
      </c>
      <c r="Z23" s="96">
        <f>Y23+'MAR25'!Z23</f>
        <v>0</v>
      </c>
    </row>
    <row r="24" spans="1:26" x14ac:dyDescent="0.3">
      <c r="A24">
        <v>4.3</v>
      </c>
      <c r="B24" s="60" t="s">
        <v>72</v>
      </c>
      <c r="C24" s="62">
        <f>IFERROR(SUMIFS('MGZ121'!$N$418:$N$623,'MGZ121'!H$418:H$623,"SALIDA",'MGZ121'!$J$418:$J$623,$B24),0)</f>
        <v>0</v>
      </c>
      <c r="D24" s="62">
        <f>IFERROR(SUMIFS('MGZ BBVA'!$N$303:$N$448,'MGZ BBVA'!$H$303:$H$448,"SALIDA",'MGZ BBVA'!$J$303:$J$448,$B24),0)</f>
        <v>0</v>
      </c>
      <c r="E24" s="62">
        <f>IFERROR(SUMIFS('MGZ DOLARES'!$N$2:$N$2,'MGZ DOLARES'!$F$2:$F$2,"SALIDA",'MGZ DOLARES'!$J$2:$J$2,$B24),0)</f>
        <v>0</v>
      </c>
      <c r="F24" s="62">
        <f>IFERROR(SUMIFS('MGZ BAJIO'!$N$9:$N$49,'MGZ BAJIO'!$H$9:$H$49,"SALIDA",'MGZ BAJIO'!$J$9:$J$49,$B24),0)</f>
        <v>0</v>
      </c>
      <c r="G24" s="62">
        <f>IFERROR(SUMIFS('VICTOR BANAMEX'!$N$162:$N$224,'VICTOR BANAMEX'!$H$162:$H$224,"SALIDA",'VICTOR BANAMEX'!$J$162:$J$224,$B24),0)</f>
        <v>0</v>
      </c>
      <c r="H24" s="62">
        <f>IFERROR(SUMIFS('VICTOR BANORTE'!$N$39:$N$50,'VICTOR BANORTE'!$H$39:$H$50,"SALIDA",'VICTOR BANORTE'!$J$39:$J$50,$B24),0)</f>
        <v>0</v>
      </c>
      <c r="I24" s="62">
        <f>IFERROR(SUMIFS(RODRIGO!$N$2:$N$2,RODRIGO!$H$2:$H$2,"SALIDA",RODRIGO!$J$2:$J$2,$B24),0)</f>
        <v>0</v>
      </c>
      <c r="J24" s="62">
        <f>IFERROR(SUMIFS(MOY!$N$26:$N$29,MOY!$F$26:$F$29,"SALIDA",MOY!$J$26:$J$29,$B24),0)</f>
        <v>0</v>
      </c>
      <c r="K24" s="62">
        <f>IFERROR(SUMIFS('NORMA RUTH'!$N$23:$N$28,'NORMA RUTH'!$H$23:$H$28,"SALIDA",'NORMA RUTH'!$J$23:$J$28,$B24),0)</f>
        <v>0</v>
      </c>
      <c r="L24" s="62">
        <f>IFERROR(SUMIFS(VALERIA!$N$19:$N$23,VALERIA!$H$19:$H$23,"SALIDA",VALERIA!$J$19:$J$23,$B24),0)</f>
        <v>0</v>
      </c>
      <c r="M24" s="62">
        <f>IFERROR(SUMIFS('MANUEL BANAMEX'!$N$39:$N$46,'MANUEL BANAMEX'!$H$39:$H$46,"SALIDA",'MANUEL BANAMEX'!$J$39:$J$46,$B24),0)</f>
        <v>0</v>
      </c>
      <c r="N24" s="62">
        <f>IFERROR(SUMIFS(ROBERTO!$N$2:$N$2,ROBERTO!$H$2:$H$2,"SALIDA",ROBERTO!$J$2:$J$2,$B24),0)</f>
        <v>0</v>
      </c>
      <c r="O24" s="62">
        <f>IFERROR(SUMIFS(JUAN!$N$31:$N$40,JUAN!$H$31:$H$40,"SALIDA",JUAN!$J$31:$J$40,$B24),0)</f>
        <v>0</v>
      </c>
      <c r="P24" s="62">
        <f>IFERROR(SUMIFS('NORMA SANCHEZ'!$N$30:$N$39,'NORMA SANCHEZ'!$H$30:$H$39,"SALIDA",'NORMA SANCHEZ'!$J$30:$J$39,$B24),0)</f>
        <v>0</v>
      </c>
      <c r="Q24" s="62">
        <f>IFERROR(SUMIFS('JOSE CARLOS'!$N$34:$N$45,'JOSE CARLOS'!$H$34:$H$45,"SALIDA",'JOSE CARLOS'!$J$34:$J$45,$B24),0)</f>
        <v>0</v>
      </c>
      <c r="R24" s="62">
        <f>IFERROR(SUMIFS('LUIS ENRIQUE '!$N$38:$N$39,'LUIS ENRIQUE '!$H$38:$H$39,"SALIDA",'LUIS ENRIQUE '!$J$38:$J$39,$B24),0)</f>
        <v>0</v>
      </c>
      <c r="S24" s="62">
        <f>IFERROR(SUMIFS(CESARIA!$N$31:$N$46,CESARIA!$H$31:$H$46,"SALIDA",CESARIA!$J$31:$J$46,$B24),0)</f>
        <v>0</v>
      </c>
      <c r="T24" s="62">
        <f>IFERROR(SUMIFS(ALAN!$N$28:$N$42,ALAN!$H$28:$H$42,"SALIDA",ALAN!$J$28:$J$42,$B24),0)</f>
        <v>0</v>
      </c>
      <c r="U24" s="62">
        <f>IFERROR(SUMIFS(ELVIA!$N$33:$N$38,ELVIA!$H$33:$H$38,"SALIDA",ELVIA!$J$33:$J$38,$B24),0)</f>
        <v>0</v>
      </c>
      <c r="V24" s="62">
        <f>IFERROR(SUMIFS(CAJA!$N$1993:$N$2700,CAJA!$H$1993:$H$2700,"SALIDA",CAJA!$J$1993:$J$2700,$B24),0)</f>
        <v>0</v>
      </c>
      <c r="W24" s="62">
        <f>IFERROR(SUMIFS('CAJA TIGRES'!$N$564:$N$750,'CAJA TIGRES'!$H$564:$H$750,"SALIDA",'CAJA TIGRES'!$J$564:$J$750,$B24),0)</f>
        <v>0</v>
      </c>
      <c r="X24" s="62">
        <f>IFERROR(SUMIFS(RESERVA!$N$11:$N$11,RESERVA!$H$11:$H$11,"SALIDA",RESERVA!$J$11:$J$11,$B24),0)</f>
        <v>0</v>
      </c>
      <c r="Y24" s="96">
        <f t="shared" si="6"/>
        <v>0</v>
      </c>
      <c r="Z24" s="96">
        <f>Y24+'MAR25'!Z24</f>
        <v>0</v>
      </c>
    </row>
    <row r="25" spans="1:26" x14ac:dyDescent="0.3">
      <c r="A25">
        <v>4.4000000000000004</v>
      </c>
      <c r="B25" s="60" t="s">
        <v>73</v>
      </c>
      <c r="C25" s="62">
        <f>IFERROR(SUMIFS('MGZ121'!$N$418:$N$623,'MGZ121'!H$418:H$623,"SALIDA",'MGZ121'!$J$418:$J$623,$B25),0)</f>
        <v>0</v>
      </c>
      <c r="D25" s="62">
        <f>IFERROR(SUMIFS('MGZ BBVA'!$N$303:$N$448,'MGZ BBVA'!$H$303:$H$448,"SALIDA",'MGZ BBVA'!$J$303:$J$448,$B25),0)</f>
        <v>0</v>
      </c>
      <c r="E25" s="62">
        <f>IFERROR(SUMIFS('MGZ DOLARES'!$N$2:$N$2,'MGZ DOLARES'!$F$2:$F$2,"SALIDA",'MGZ DOLARES'!$J$2:$J$2,$B25),0)</f>
        <v>0</v>
      </c>
      <c r="F25" s="62">
        <f>IFERROR(SUMIFS('MGZ BAJIO'!$N$9:$N$49,'MGZ BAJIO'!$H$9:$H$49,"SALIDA",'MGZ BAJIO'!$J$9:$J$49,$B25),0)</f>
        <v>0</v>
      </c>
      <c r="G25" s="62">
        <f>IFERROR(SUMIFS('VICTOR BANAMEX'!$N$162:$N$224,'VICTOR BANAMEX'!$H$162:$H$224,"SALIDA",'VICTOR BANAMEX'!$J$162:$J$224,$B25),0)</f>
        <v>0</v>
      </c>
      <c r="H25" s="62">
        <f>IFERROR(SUMIFS('VICTOR BANORTE'!$N$39:$N$50,'VICTOR BANORTE'!$H$39:$H$50,"SALIDA",'VICTOR BANORTE'!$J$39:$J$50,$B25),0)</f>
        <v>0</v>
      </c>
      <c r="I25" s="62">
        <f>IFERROR(SUMIFS(RODRIGO!$N$2:$N$2,RODRIGO!$H$2:$H$2,"SALIDA",RODRIGO!$J$2:$J$2,$B25),0)</f>
        <v>0</v>
      </c>
      <c r="J25" s="62">
        <f>IFERROR(SUMIFS(MOY!$N$26:$N$29,MOY!$F$26:$F$29,"SALIDA",MOY!$J$26:$J$29,$B25),0)</f>
        <v>0</v>
      </c>
      <c r="K25" s="62">
        <f>IFERROR(SUMIFS('NORMA RUTH'!$N$23:$N$28,'NORMA RUTH'!$H$23:$H$28,"SALIDA",'NORMA RUTH'!$J$23:$J$28,$B25),0)</f>
        <v>0</v>
      </c>
      <c r="L25" s="62">
        <f>IFERROR(SUMIFS(VALERIA!$N$19:$N$23,VALERIA!$H$19:$H$23,"SALIDA",VALERIA!$J$19:$J$23,$B25),0)</f>
        <v>0</v>
      </c>
      <c r="M25" s="62">
        <f>IFERROR(SUMIFS('MANUEL BANAMEX'!$N$39:$N$46,'MANUEL BANAMEX'!$H$39:$H$46,"SALIDA",'MANUEL BANAMEX'!$J$39:$J$46,$B25),0)</f>
        <v>0</v>
      </c>
      <c r="N25" s="62">
        <f>IFERROR(SUMIFS(ROBERTO!$N$2:$N$2,ROBERTO!$H$2:$H$2,"SALIDA",ROBERTO!$J$2:$J$2,$B25),0)</f>
        <v>0</v>
      </c>
      <c r="O25" s="62">
        <f>IFERROR(SUMIFS(JUAN!$N$31:$N$40,JUAN!$H$31:$H$40,"SALIDA",JUAN!$J$31:$J$40,$B25),0)</f>
        <v>0</v>
      </c>
      <c r="P25" s="62">
        <f>IFERROR(SUMIFS('NORMA SANCHEZ'!$N$30:$N$39,'NORMA SANCHEZ'!$H$30:$H$39,"SALIDA",'NORMA SANCHEZ'!$J$30:$J$39,$B25),0)</f>
        <v>0</v>
      </c>
      <c r="Q25" s="62">
        <f>IFERROR(SUMIFS('JOSE CARLOS'!$N$34:$N$45,'JOSE CARLOS'!$H$34:$H$45,"SALIDA",'JOSE CARLOS'!$J$34:$J$45,$B25),0)</f>
        <v>0</v>
      </c>
      <c r="R25" s="62">
        <f>IFERROR(SUMIFS('LUIS ENRIQUE '!$N$38:$N$39,'LUIS ENRIQUE '!$H$38:$H$39,"SALIDA",'LUIS ENRIQUE '!$J$38:$J$39,$B25),0)</f>
        <v>0</v>
      </c>
      <c r="S25" s="62">
        <f>IFERROR(SUMIFS(CESARIA!$N$31:$N$46,CESARIA!$H$31:$H$46,"SALIDA",CESARIA!$J$31:$J$46,$B25),0)</f>
        <v>0</v>
      </c>
      <c r="T25" s="62">
        <f>IFERROR(SUMIFS(ALAN!$N$28:$N$42,ALAN!$H$28:$H$42,"SALIDA",ALAN!$J$28:$J$42,$B25),0)</f>
        <v>0</v>
      </c>
      <c r="U25" s="62">
        <f>IFERROR(SUMIFS(ELVIA!$N$33:$N$38,ELVIA!$H$33:$H$38,"SALIDA",ELVIA!$J$33:$J$38,$B25),0)</f>
        <v>0</v>
      </c>
      <c r="V25" s="146">
        <f>IFERROR(SUMIFS(CAJA!$N$1993:$N$2700,CAJA!$H$1993:$H$2700,"SALIDA",CAJA!$J$1993:$J$2700,$B25),0)</f>
        <v>215684.2</v>
      </c>
      <c r="W25" s="62">
        <f>IFERROR(SUMIFS('CAJA TIGRES'!$N$564:$N$750,'CAJA TIGRES'!$H$564:$H$750,"SALIDA",'CAJA TIGRES'!$J$564:$J$750,$B25),0)</f>
        <v>0</v>
      </c>
      <c r="X25" s="62">
        <f>IFERROR(SUMIFS(RESERVA!$N$11:$N$11,RESERVA!$H$11:$H$11,"SALIDA",RESERVA!$J$11:$J$11,$B25),0)</f>
        <v>0</v>
      </c>
      <c r="Y25" s="96">
        <f t="shared" si="6"/>
        <v>215684.2</v>
      </c>
      <c r="Z25" s="96">
        <f>Y25+'MAR25'!Z25</f>
        <v>644501.69999999995</v>
      </c>
    </row>
    <row r="26" spans="1:26" x14ac:dyDescent="0.3">
      <c r="B26" s="60" t="s">
        <v>117</v>
      </c>
      <c r="C26" s="62">
        <f>IFERROR(SUMIFS('MGZ121'!$N$418:$N$623,'MGZ121'!H$418:H$623,"SALIDA",'MGZ121'!$J$418:$J$623,$B26),0)</f>
        <v>0</v>
      </c>
      <c r="D26" s="62">
        <f>IFERROR(SUMIFS('MGZ BBVA'!$N$303:$N$448,'MGZ BBVA'!$H$303:$H$448,"SALIDA",'MGZ BBVA'!$J$303:$J$448,$B26),0)</f>
        <v>0</v>
      </c>
      <c r="E26" s="62">
        <f>IFERROR(SUMIFS('MGZ DOLARES'!$N$2:$N$2,'MGZ DOLARES'!$F$2:$F$2,"SALIDA",'MGZ DOLARES'!$J$2:$J$2,$B26),0)</f>
        <v>0</v>
      </c>
      <c r="F26" s="62">
        <f>IFERROR(SUMIFS('MGZ BAJIO'!$N$9:$N$49,'MGZ BAJIO'!$H$9:$H$49,"SALIDA",'MGZ BAJIO'!$J$9:$J$49,$B26),0)</f>
        <v>0</v>
      </c>
      <c r="G26" s="62">
        <f>IFERROR(SUMIFS('VICTOR BANAMEX'!$N$162:$N$224,'VICTOR BANAMEX'!$H$162:$H$224,"SALIDA",'VICTOR BANAMEX'!$J$162:$J$224,$B26),0)</f>
        <v>0</v>
      </c>
      <c r="H26" s="62">
        <f>IFERROR(SUMIFS('VICTOR BANORTE'!$N$39:$N$50,'VICTOR BANORTE'!$H$39:$H$50,"SALIDA",'VICTOR BANORTE'!$J$39:$J$50,$B26),0)</f>
        <v>0</v>
      </c>
      <c r="I26" s="62">
        <f>IFERROR(SUMIFS(RODRIGO!$N$2:$N$2,RODRIGO!$H$2:$H$2,"SALIDA",RODRIGO!$J$2:$J$2,$B26),0)</f>
        <v>0</v>
      </c>
      <c r="J26" s="62">
        <f>IFERROR(SUMIFS(MOY!$N$26:$N$29,MOY!$F$26:$F$29,"SALIDA",MOY!$J$26:$J$29,$B26),0)</f>
        <v>0</v>
      </c>
      <c r="K26" s="62">
        <f>IFERROR(SUMIFS('NORMA RUTH'!$N$23:$N$28,'NORMA RUTH'!$H$23:$H$28,"SALIDA",'NORMA RUTH'!$J$23:$J$28,$B26),0)</f>
        <v>0</v>
      </c>
      <c r="L26" s="62">
        <f>IFERROR(SUMIFS(VALERIA!$N$19:$N$23,VALERIA!$H$19:$H$23,"SALIDA",VALERIA!$J$19:$J$23,$B26),0)</f>
        <v>0</v>
      </c>
      <c r="M26" s="62">
        <f>IFERROR(SUMIFS('MANUEL BANAMEX'!$N$39:$N$46,'MANUEL BANAMEX'!$H$39:$H$46,"SALIDA",'MANUEL BANAMEX'!$J$39:$J$46,$B26),0)</f>
        <v>0</v>
      </c>
      <c r="N26" s="62">
        <f>IFERROR(SUMIFS(ROBERTO!$N$2:$N$2,ROBERTO!$H$2:$H$2,"SALIDA",ROBERTO!$J$2:$J$2,$B26),0)</f>
        <v>0</v>
      </c>
      <c r="O26" s="62">
        <f>IFERROR(SUMIFS(JUAN!$N$31:$N$40,JUAN!$H$31:$H$40,"SALIDA",JUAN!$J$31:$J$40,$B26),0)</f>
        <v>0</v>
      </c>
      <c r="P26" s="62">
        <f>IFERROR(SUMIFS('NORMA SANCHEZ'!$N$30:$N$39,'NORMA SANCHEZ'!$H$30:$H$39,"SALIDA",'NORMA SANCHEZ'!$J$30:$J$39,$B26),0)</f>
        <v>0</v>
      </c>
      <c r="Q26" s="62">
        <f>IFERROR(SUMIFS('JOSE CARLOS'!$N$34:$N$45,'JOSE CARLOS'!$H$34:$H$45,"SALIDA",'JOSE CARLOS'!$J$34:$J$45,$B26),0)</f>
        <v>0</v>
      </c>
      <c r="R26" s="62">
        <f>IFERROR(SUMIFS('LUIS ENRIQUE '!$N$38:$N$39,'LUIS ENRIQUE '!$H$38:$H$39,"SALIDA",'LUIS ENRIQUE '!$J$38:$J$39,$B26),0)</f>
        <v>0</v>
      </c>
      <c r="S26" s="62">
        <f>IFERROR(SUMIFS(CESARIA!$N$31:$N$46,CESARIA!$H$31:$H$46,"SALIDA",CESARIA!$J$31:$J$46,$B26),0)</f>
        <v>0</v>
      </c>
      <c r="T26" s="62">
        <f>IFERROR(SUMIFS(ALAN!$N$28:$N$42,ALAN!$H$28:$H$42,"SALIDA",ALAN!$J$28:$J$42,$B26),0)</f>
        <v>0</v>
      </c>
      <c r="U26" s="62">
        <f>IFERROR(SUMIFS(ELVIA!$N$33:$N$38,ELVIA!$H$33:$H$38,"SALIDA",ELVIA!$J$33:$J$38,$B26),0)</f>
        <v>0</v>
      </c>
      <c r="V26" s="62">
        <f>IFERROR(SUMIFS(CAJA!$N$1993:$N$2700,CAJA!$H$1993:$H$2700,"SALIDA",CAJA!$J$1993:$J$2700,$B26),0)</f>
        <v>0</v>
      </c>
      <c r="W26" s="62">
        <f>IFERROR(SUMIFS('CAJA TIGRES'!$N$564:$N$750,'CAJA TIGRES'!$H$564:$H$750,"SALIDA",'CAJA TIGRES'!$J$564:$J$750,$B26),0)</f>
        <v>0</v>
      </c>
      <c r="X26" s="62">
        <f>IFERROR(SUMIFS(RESERVA!$N$11:$N$11,RESERVA!$H$11:$H$11,"SALIDA",RESERVA!$J$11:$J$11,$B26),0)</f>
        <v>0</v>
      </c>
      <c r="Y26" s="96">
        <f t="shared" si="6"/>
        <v>0</v>
      </c>
      <c r="Z26" s="96">
        <f>Y26+'MAR25'!Z26</f>
        <v>1144895</v>
      </c>
    </row>
    <row r="27" spans="1:26" x14ac:dyDescent="0.3">
      <c r="B27" s="60" t="s">
        <v>251</v>
      </c>
      <c r="C27" s="62">
        <f>IFERROR(SUMIFS('MGZ121'!$N$418:$N$623,'MGZ121'!H$418:H$623,"SALIDA",'MGZ121'!$J$418:$J$623,$B27),0)</f>
        <v>0</v>
      </c>
      <c r="D27" s="62">
        <f>IFERROR(SUMIFS('MGZ BBVA'!$N$303:$N$448,'MGZ BBVA'!$H$303:$H$448,"SALIDA",'MGZ BBVA'!$J$303:$J$448,$B27),0)</f>
        <v>0</v>
      </c>
      <c r="E27" s="62">
        <f>IFERROR(SUMIFS('MGZ DOLARES'!$N$2:$N$2,'MGZ DOLARES'!$F$2:$F$2,"SALIDA",'MGZ DOLARES'!$J$2:$J$2,$B27),0)</f>
        <v>0</v>
      </c>
      <c r="F27" s="62">
        <f>IFERROR(SUMIFS('MGZ BAJIO'!$N$9:$N$49,'MGZ BAJIO'!$H$9:$H$49,"SALIDA",'MGZ BAJIO'!$J$9:$J$49,$B27),0)</f>
        <v>0</v>
      </c>
      <c r="G27" s="62">
        <f>IFERROR(SUMIFS('VICTOR BANAMEX'!$N$162:$N$224,'VICTOR BANAMEX'!$H$162:$H$224,"SALIDA",'VICTOR BANAMEX'!$J$162:$J$224,$B27),0)</f>
        <v>0</v>
      </c>
      <c r="H27" s="62">
        <f>IFERROR(SUMIFS('VICTOR BANORTE'!$N$39:$N$50,'VICTOR BANORTE'!$H$39:$H$50,"SALIDA",'VICTOR BANORTE'!$J$39:$J$50,$B27),0)</f>
        <v>0</v>
      </c>
      <c r="I27" s="62">
        <f>IFERROR(SUMIFS(RODRIGO!$N$2:$N$2,RODRIGO!$H$2:$H$2,"SALIDA",RODRIGO!$J$2:$J$2,$B27),0)</f>
        <v>0</v>
      </c>
      <c r="J27" s="62">
        <f>IFERROR(SUMIFS(MOY!$N$26:$N$29,MOY!$F$26:$F$29,"SALIDA",MOY!$J$26:$J$29,$B27),0)</f>
        <v>0</v>
      </c>
      <c r="K27" s="62">
        <f>IFERROR(SUMIFS('NORMA RUTH'!$N$23:$N$28,'NORMA RUTH'!$H$23:$H$28,"SALIDA",'NORMA RUTH'!$J$23:$J$28,$B27),0)</f>
        <v>0</v>
      </c>
      <c r="L27" s="62">
        <f>IFERROR(SUMIFS(VALERIA!$N$19:$N$23,VALERIA!$H$19:$H$23,"SALIDA",VALERIA!$J$19:$J$23,$B27),0)</f>
        <v>0</v>
      </c>
      <c r="M27" s="62">
        <f>IFERROR(SUMIFS('MANUEL BANAMEX'!$N$39:$N$46,'MANUEL BANAMEX'!$H$39:$H$46,"SALIDA",'MANUEL BANAMEX'!$J$39:$J$46,$B27),0)</f>
        <v>0</v>
      </c>
      <c r="N27" s="62">
        <f>IFERROR(SUMIFS(ROBERTO!$N$2:$N$2,ROBERTO!$H$2:$H$2,"SALIDA",ROBERTO!$J$2:$J$2,$B27),0)</f>
        <v>0</v>
      </c>
      <c r="O27" s="62">
        <f>IFERROR(SUMIFS(JUAN!$N$31:$N$40,JUAN!$H$31:$H$40,"SALIDA",JUAN!$J$31:$J$40,$B27),0)</f>
        <v>0</v>
      </c>
      <c r="P27" s="62">
        <f>IFERROR(SUMIFS('NORMA SANCHEZ'!$N$30:$N$39,'NORMA SANCHEZ'!$H$30:$H$39,"SALIDA",'NORMA SANCHEZ'!$J$30:$J$39,$B27),0)</f>
        <v>0</v>
      </c>
      <c r="Q27" s="62">
        <f>IFERROR(SUMIFS('JOSE CARLOS'!$N$34:$N$45,'JOSE CARLOS'!$H$34:$H$45,"SALIDA",'JOSE CARLOS'!$J$34:$J$45,$B27),0)</f>
        <v>0</v>
      </c>
      <c r="R27" s="62">
        <f>IFERROR(SUMIFS('LUIS ENRIQUE '!$N$38:$N$39,'LUIS ENRIQUE '!$H$38:$H$39,"SALIDA",'LUIS ENRIQUE '!$J$38:$J$39,$B27),0)</f>
        <v>0</v>
      </c>
      <c r="S27" s="62">
        <f>IFERROR(SUMIFS(CESARIA!$N$31:$N$46,CESARIA!$H$31:$H$46,"SALIDA",CESARIA!$J$31:$J$46,$B27),0)</f>
        <v>0</v>
      </c>
      <c r="T27" s="62">
        <f>IFERROR(SUMIFS(ALAN!$N$28:$N$42,ALAN!$H$28:$H$42,"SALIDA",ALAN!$J$28:$J$42,$B27),0)</f>
        <v>0</v>
      </c>
      <c r="U27" s="62">
        <f>IFERROR(SUMIFS(ELVIA!$N$33:$N$38,ELVIA!$H$33:$H$38,"SALIDA",ELVIA!$J$33:$J$38,$B27),0)</f>
        <v>0</v>
      </c>
      <c r="V27" s="62">
        <f>IFERROR(SUMIFS(CAJA!$N$1993:$N$2700,CAJA!$H$1993:$H$2700,"SALIDA",CAJA!$J$1993:$J$2700,$B27),0)</f>
        <v>0</v>
      </c>
      <c r="W27" s="62">
        <f>IFERROR(SUMIFS('CAJA TIGRES'!$N$564:$N$750,'CAJA TIGRES'!$H$564:$H$750,"SALIDA",'CAJA TIGRES'!$J$564:$J$750,$B27),0)</f>
        <v>0</v>
      </c>
      <c r="X27" s="62">
        <f>IFERROR(SUMIFS(RESERVA!$N$11:$N$11,RESERVA!$H$11:$H$11,"SALIDA",RESERVA!$J$11:$J$11,$B27),0)</f>
        <v>0</v>
      </c>
      <c r="Y27" s="96">
        <f t="shared" si="6"/>
        <v>0</v>
      </c>
      <c r="Z27" s="96">
        <f>Y27+'MAR25'!Z27</f>
        <v>0</v>
      </c>
    </row>
    <row r="28" spans="1:26" x14ac:dyDescent="0.3">
      <c r="B28" s="60" t="s">
        <v>261</v>
      </c>
      <c r="C28" s="62">
        <f>IFERROR(SUMIFS('MGZ121'!$N$418:$N$623,'MGZ121'!H$418:H$623,"SALIDA",'MGZ121'!$J$418:$J$623,$B28),0)</f>
        <v>0</v>
      </c>
      <c r="D28" s="62">
        <f>IFERROR(SUMIFS('MGZ BBVA'!$N$303:$N$448,'MGZ BBVA'!$H$303:$H$448,"SALIDA",'MGZ BBVA'!$J$303:$J$448,$B28),0)</f>
        <v>0</v>
      </c>
      <c r="E28" s="62">
        <f>IFERROR(SUMIFS('MGZ DOLARES'!$N$2:$N$2,'MGZ DOLARES'!$F$2:$F$2,"SALIDA",'MGZ DOLARES'!$J$2:$J$2,$B28),0)</f>
        <v>0</v>
      </c>
      <c r="F28" s="62">
        <f>IFERROR(SUMIFS('MGZ BAJIO'!$N$9:$N$49,'MGZ BAJIO'!$H$9:$H$49,"SALIDA",'MGZ BAJIO'!$J$9:$J$49,$B28),0)</f>
        <v>0</v>
      </c>
      <c r="G28" s="62">
        <f>IFERROR(SUMIFS('VICTOR BANAMEX'!$N$162:$N$224,'VICTOR BANAMEX'!$H$162:$H$224,"SALIDA",'VICTOR BANAMEX'!$J$162:$J$224,$B28),0)</f>
        <v>0</v>
      </c>
      <c r="H28" s="62">
        <f>IFERROR(SUMIFS('VICTOR BANORTE'!$N$39:$N$50,'VICTOR BANORTE'!$H$39:$H$50,"SALIDA",'VICTOR BANORTE'!$J$39:$J$50,$B28),0)</f>
        <v>0</v>
      </c>
      <c r="I28" s="62">
        <f>IFERROR(SUMIFS(RODRIGO!$N$2:$N$2,RODRIGO!$H$2:$H$2,"SALIDA",RODRIGO!$J$2:$J$2,$B28),0)</f>
        <v>0</v>
      </c>
      <c r="J28" s="62">
        <f>IFERROR(SUMIFS(MOY!$N$26:$N$29,MOY!$F$26:$F$29,"SALIDA",MOY!$J$26:$J$29,$B28),0)</f>
        <v>0</v>
      </c>
      <c r="K28" s="62">
        <f>IFERROR(SUMIFS('NORMA RUTH'!$N$23:$N$28,'NORMA RUTH'!$H$23:$H$28,"SALIDA",'NORMA RUTH'!$J$23:$J$28,$B28),0)</f>
        <v>0</v>
      </c>
      <c r="L28" s="62">
        <f>IFERROR(SUMIFS(VALERIA!$N$19:$N$23,VALERIA!$H$19:$H$23,"SALIDA",VALERIA!$J$19:$J$23,$B28),0)</f>
        <v>0</v>
      </c>
      <c r="M28" s="62">
        <f>IFERROR(SUMIFS('MANUEL BANAMEX'!$N$39:$N$46,'MANUEL BANAMEX'!$H$39:$H$46,"SALIDA",'MANUEL BANAMEX'!$J$39:$J$46,$B28),0)</f>
        <v>0</v>
      </c>
      <c r="N28" s="62">
        <f>IFERROR(SUMIFS(ROBERTO!$N$2:$N$2,ROBERTO!$H$2:$H$2,"SALIDA",ROBERTO!$J$2:$J$2,$B28),0)</f>
        <v>0</v>
      </c>
      <c r="O28" s="62">
        <f>IFERROR(SUMIFS(JUAN!$N$31:$N$40,JUAN!$H$31:$H$40,"SALIDA",JUAN!$J$31:$J$40,$B28),0)</f>
        <v>0</v>
      </c>
      <c r="P28" s="62">
        <f>IFERROR(SUMIFS('NORMA SANCHEZ'!$N$30:$N$39,'NORMA SANCHEZ'!$H$30:$H$39,"SALIDA",'NORMA SANCHEZ'!$J$30:$J$39,$B28),0)</f>
        <v>0</v>
      </c>
      <c r="Q28" s="62">
        <f>IFERROR(SUMIFS('JOSE CARLOS'!$N$34:$N$45,'JOSE CARLOS'!$H$34:$H$45,"SALIDA",'JOSE CARLOS'!$J$34:$J$45,$B28),0)</f>
        <v>0</v>
      </c>
      <c r="R28" s="62">
        <f>IFERROR(SUMIFS('LUIS ENRIQUE '!$N$38:$N$39,'LUIS ENRIQUE '!$H$38:$H$39,"SALIDA",'LUIS ENRIQUE '!$J$38:$J$39,$B28),0)</f>
        <v>0</v>
      </c>
      <c r="S28" s="62">
        <f>IFERROR(SUMIFS(CESARIA!$N$31:$N$46,CESARIA!$H$31:$H$46,"SALIDA",CESARIA!$J$31:$J$46,$B28),0)</f>
        <v>0</v>
      </c>
      <c r="T28" s="62">
        <f>IFERROR(SUMIFS(ALAN!$N$28:$N$42,ALAN!$H$28:$H$42,"SALIDA",ALAN!$J$28:$J$42,$B28),0)</f>
        <v>0</v>
      </c>
      <c r="U28" s="62">
        <f>IFERROR(SUMIFS(ELVIA!$N$33:$N$38,ELVIA!$H$33:$H$38,"SALIDA",ELVIA!$J$33:$J$38,$B28),0)</f>
        <v>0</v>
      </c>
      <c r="V28" s="62">
        <f>IFERROR(SUMIFS(CAJA!$N$1993:$N$2700,CAJA!$H$1993:$H$2700,"SALIDA",CAJA!$J$1993:$J$2700,$B28),0)</f>
        <v>83000</v>
      </c>
      <c r="W28" s="62">
        <f>IFERROR(SUMIFS('CAJA TIGRES'!$N$564:$N$750,'CAJA TIGRES'!$H$564:$H$750,"SALIDA",'CAJA TIGRES'!$J$564:$J$750,$B28),0)</f>
        <v>0</v>
      </c>
      <c r="X28" s="62">
        <f>IFERROR(SUMIFS(RESERVA!$N$11:$N$11,RESERVA!$H$11:$H$11,"SALIDA",RESERVA!$J$11:$J$11,$B28),0)</f>
        <v>0</v>
      </c>
      <c r="Y28" s="96">
        <f t="shared" si="6"/>
        <v>83000</v>
      </c>
      <c r="Z28" s="96">
        <f>Y28+'MAR25'!Z28</f>
        <v>271500</v>
      </c>
    </row>
    <row r="29" spans="1:26" s="180" customFormat="1" x14ac:dyDescent="0.3">
      <c r="A29" s="180">
        <v>5</v>
      </c>
      <c r="B29" s="183" t="s">
        <v>103</v>
      </c>
      <c r="C29" s="135">
        <f>SUM(C30:C48)</f>
        <v>304035.32999999996</v>
      </c>
      <c r="D29" s="135">
        <f t="shared" ref="D29:Z29" si="7">SUM(D30:D48)</f>
        <v>417487.52</v>
      </c>
      <c r="E29" s="135">
        <f t="shared" si="7"/>
        <v>0</v>
      </c>
      <c r="F29" s="135">
        <f t="shared" si="7"/>
        <v>1264299.79</v>
      </c>
      <c r="G29" s="135">
        <f t="shared" si="7"/>
        <v>245179.16</v>
      </c>
      <c r="H29" s="135">
        <f t="shared" si="7"/>
        <v>0</v>
      </c>
      <c r="I29" s="135">
        <f t="shared" si="7"/>
        <v>0</v>
      </c>
      <c r="J29" s="135">
        <f t="shared" si="7"/>
        <v>0</v>
      </c>
      <c r="K29" s="135">
        <f t="shared" si="7"/>
        <v>0</v>
      </c>
      <c r="L29" s="135">
        <f t="shared" si="7"/>
        <v>0</v>
      </c>
      <c r="M29" s="135">
        <f t="shared" si="7"/>
        <v>5193</v>
      </c>
      <c r="N29" s="135">
        <f>SUM(N30:N48)</f>
        <v>0</v>
      </c>
      <c r="O29" s="135">
        <f t="shared" si="7"/>
        <v>0</v>
      </c>
      <c r="P29" s="135">
        <f t="shared" si="7"/>
        <v>0</v>
      </c>
      <c r="Q29" s="135">
        <f t="shared" si="7"/>
        <v>0</v>
      </c>
      <c r="R29" s="135">
        <f t="shared" si="7"/>
        <v>0</v>
      </c>
      <c r="S29" s="135">
        <f t="shared" si="7"/>
        <v>0</v>
      </c>
      <c r="T29" s="135">
        <f t="shared" si="7"/>
        <v>0</v>
      </c>
      <c r="U29" s="135">
        <f t="shared" si="7"/>
        <v>0</v>
      </c>
      <c r="V29" s="135">
        <f t="shared" si="7"/>
        <v>625240.85</v>
      </c>
      <c r="W29" s="135">
        <f t="shared" si="7"/>
        <v>184637</v>
      </c>
      <c r="X29" s="135">
        <f t="shared" si="7"/>
        <v>0</v>
      </c>
      <c r="Y29" s="135">
        <f t="shared" si="7"/>
        <v>3046072.65</v>
      </c>
      <c r="Z29" s="135">
        <f t="shared" si="7"/>
        <v>8254910.8228067327</v>
      </c>
    </row>
    <row r="30" spans="1:26" x14ac:dyDescent="0.3">
      <c r="A30">
        <v>5.0999999999999996</v>
      </c>
      <c r="B30" s="60" t="s">
        <v>92</v>
      </c>
      <c r="C30" s="62">
        <f>IFERROR(SUMIFS('MGZ121'!$N$418:$N$623,'MGZ121'!H$418:H$623,"SALIDA",'MGZ121'!$J$418:$J$623,$B30),0)</f>
        <v>14120.490000000002</v>
      </c>
      <c r="D30" s="62">
        <f>IFERROR(SUMIFS('MGZ BBVA'!$N$303:$N$448,'MGZ BBVA'!$H$303:$H$448,"SALIDA",'MGZ BBVA'!$J$303:$J$448,$B30),0)</f>
        <v>63038.6</v>
      </c>
      <c r="E30" s="62">
        <f>IFERROR(SUMIFS('MGZ DOLARES'!$N$2:$N$2,'MGZ DOLARES'!$F$2:$F$2,"SALIDA",'MGZ DOLARES'!$J$2:$J$2,$B30),0)</f>
        <v>0</v>
      </c>
      <c r="F30" s="62">
        <f>IFERROR(SUMIFS('MGZ BAJIO'!$N$9:$N$49,'MGZ BAJIO'!$H$9:$H$49,"SALIDA",'MGZ BAJIO'!$J$9:$J$49,$B30),0)</f>
        <v>0</v>
      </c>
      <c r="G30" s="62">
        <f>IFERROR(SUMIFS('VICTOR BANAMEX'!$N$162:$N$224,'VICTOR BANAMEX'!$H$162:$H$224,"SALIDA",'VICTOR BANAMEX'!$J$162:$J$224,$B30),0)</f>
        <v>0</v>
      </c>
      <c r="H30" s="62">
        <f>IFERROR(SUMIFS('VICTOR BANORTE'!$N$39:$N$50,'VICTOR BANORTE'!$H$39:$H$50,"SALIDA",'VICTOR BANORTE'!$J$39:$J$50,$B30),0)</f>
        <v>0</v>
      </c>
      <c r="I30" s="62">
        <f>IFERROR(SUMIFS(RODRIGO!$N$2:$N$2,RODRIGO!$H$2:$H$2,"SALIDA",RODRIGO!$J$2:$J$2,$B30),0)</f>
        <v>0</v>
      </c>
      <c r="J30" s="62">
        <f>IFERROR(SUMIFS(MOY!$N$26:$N$29,MOY!$F$26:$F$29,"SALIDA",MOY!$J$26:$J$29,$B30),0)</f>
        <v>0</v>
      </c>
      <c r="K30" s="62">
        <f>IFERROR(SUMIFS('NORMA RUTH'!$N$23:$N$28,'NORMA RUTH'!$H$23:$H$28,"SALIDA",'NORMA RUTH'!$J$23:$J$28,$B30),0)</f>
        <v>0</v>
      </c>
      <c r="L30" s="62">
        <f>IFERROR(SUMIFS(VALERIA!$N$19:$N$23,VALERIA!$H$19:$H$23,"SALIDA",VALERIA!$J$19:$J$23,$B30),0)</f>
        <v>0</v>
      </c>
      <c r="M30" s="62">
        <f>IFERROR(SUMIFS('MANUEL BANAMEX'!$N$39:$N$46,'MANUEL BANAMEX'!$H$39:$H$46,"SALIDA",'MANUEL BANAMEX'!$J$39:$J$46,$B30),0)</f>
        <v>0</v>
      </c>
      <c r="N30" s="62">
        <f>IFERROR(SUMIFS(ROBERTO!$N$2:$N$2,ROBERTO!$H$2:$H$2,"SALIDA",ROBERTO!$J$2:$J$2,$B30),0)</f>
        <v>0</v>
      </c>
      <c r="O30" s="62">
        <f>IFERROR(SUMIFS(JUAN!$N$31:$N$40,JUAN!$H$31:$H$40,"SALIDA",JUAN!$J$31:$J$40,$B30),0)</f>
        <v>0</v>
      </c>
      <c r="P30" s="62">
        <f>IFERROR(SUMIFS('NORMA SANCHEZ'!$N$30:$N$39,'NORMA SANCHEZ'!$H$30:$H$39,"SALIDA",'NORMA SANCHEZ'!$J$30:$J$39,$B30),0)</f>
        <v>0</v>
      </c>
      <c r="Q30" s="62">
        <f>IFERROR(SUMIFS('JOSE CARLOS'!$N$34:$N$45,'JOSE CARLOS'!$H$34:$H$45,"SALIDA",'JOSE CARLOS'!$J$34:$J$45,$B30),0)</f>
        <v>0</v>
      </c>
      <c r="R30" s="62">
        <f>IFERROR(SUMIFS('LUIS ENRIQUE '!$N$38:$N$39,'LUIS ENRIQUE '!$H$38:$H$39,"SALIDA",'LUIS ENRIQUE '!$J$38:$J$39,$B30),0)</f>
        <v>0</v>
      </c>
      <c r="S30" s="62">
        <f>IFERROR(SUMIFS(CESARIA!$N$31:$N$46,CESARIA!$H$31:$H$46,"SALIDA",CESARIA!$J$31:$J$46,$B30),0)</f>
        <v>0</v>
      </c>
      <c r="T30" s="62">
        <f>IFERROR(SUMIFS(ALAN!$N$28:$N$42,ALAN!$H$28:$H$42,"SALIDA",ALAN!$J$28:$J$42,$B30),0)</f>
        <v>0</v>
      </c>
      <c r="U30" s="62">
        <f>IFERROR(SUMIFS(ELVIA!$N$33:$N$38,ELVIA!$H$33:$H$38,"SALIDA",ELVIA!$J$33:$J$38,$B30),0)</f>
        <v>0</v>
      </c>
      <c r="V30" s="146">
        <f>IFERROR(SUMIFS(CAJA!$N$1993:$N$2700,CAJA!$H$1993:$H$2700,"SALIDA",CAJA!$J$1993:$J$2700,$B30),0)</f>
        <v>46261</v>
      </c>
      <c r="W30" s="62">
        <f>IFERROR(SUMIFS('CAJA TIGRES'!$N$564:$N$750,'CAJA TIGRES'!$H$564:$H$750,"SALIDA",'CAJA TIGRES'!$J$564:$J$750,$B30),0)</f>
        <v>16920</v>
      </c>
      <c r="X30" s="62">
        <f>IFERROR(SUMIFS(RESERVA!$N$11:$N$11,RESERVA!$H$11:$H$11,"SALIDA",RESERVA!$J$11:$J$11,$B30),0)</f>
        <v>0</v>
      </c>
      <c r="Y30" s="96">
        <f t="shared" ref="Y30:Y48" si="8">SUM(C30:X30)</f>
        <v>140340.09</v>
      </c>
      <c r="Z30" s="96">
        <f>Y30+'MAR25'!Z30</f>
        <v>598110.57000000007</v>
      </c>
    </row>
    <row r="31" spans="1:26" ht="27.6" x14ac:dyDescent="0.3">
      <c r="A31">
        <v>5.2</v>
      </c>
      <c r="B31" s="61" t="s">
        <v>93</v>
      </c>
      <c r="C31" s="62">
        <f>IFERROR(SUMIFS('MGZ121'!$N$418:$N$623,'MGZ121'!H$418:H$623,"SALIDA",'MGZ121'!$J$418:$J$623,$B31),0)</f>
        <v>161114.83999999997</v>
      </c>
      <c r="D31" s="62">
        <f>IFERROR(SUMIFS('MGZ BBVA'!$N$303:$N$448,'MGZ BBVA'!$H$303:$H$448,"SALIDA",'MGZ BBVA'!$J$303:$J$448,$B31),0)</f>
        <v>52774</v>
      </c>
      <c r="E31" s="62">
        <f>IFERROR(SUMIFS('MGZ DOLARES'!$N$2:$N$2,'MGZ DOLARES'!$F$2:$F$2,"SALIDA",'MGZ DOLARES'!$J$2:$J$2,$B31),0)</f>
        <v>0</v>
      </c>
      <c r="F31" s="62">
        <f>IFERROR(SUMIFS('MGZ BAJIO'!$N$9:$N$49,'MGZ BAJIO'!$H$9:$H$49,"SALIDA",'MGZ BAJIO'!$J$9:$J$49,$B31),0)</f>
        <v>0</v>
      </c>
      <c r="G31" s="62">
        <f>IFERROR(SUMIFS('VICTOR BANAMEX'!$N$162:$N$224,'VICTOR BANAMEX'!$H$162:$H$224,"SALIDA",'VICTOR BANAMEX'!$J$162:$J$224,$B31),0)</f>
        <v>0</v>
      </c>
      <c r="H31" s="62">
        <f>IFERROR(SUMIFS('VICTOR BANORTE'!$N$39:$N$50,'VICTOR BANORTE'!$H$39:$H$50,"SALIDA",'VICTOR BANORTE'!$J$39:$J$50,$B31),0)</f>
        <v>0</v>
      </c>
      <c r="I31" s="62">
        <f>IFERROR(SUMIFS(RODRIGO!$N$2:$N$2,RODRIGO!$H$2:$H$2,"SALIDA",RODRIGO!$J$2:$J$2,$B31),0)</f>
        <v>0</v>
      </c>
      <c r="J31" s="62">
        <f>IFERROR(SUMIFS(MOY!$N$26:$N$29,MOY!$F$26:$F$29,"SALIDA",MOY!$J$26:$J$29,$B31),0)</f>
        <v>0</v>
      </c>
      <c r="K31" s="62">
        <f>IFERROR(SUMIFS('NORMA RUTH'!$N$23:$N$28,'NORMA RUTH'!$H$23:$H$28,"SALIDA",'NORMA RUTH'!$J$23:$J$28,$B31),0)</f>
        <v>0</v>
      </c>
      <c r="L31" s="62">
        <f>IFERROR(SUMIFS(VALERIA!$N$19:$N$23,VALERIA!$H$19:$H$23,"SALIDA",VALERIA!$J$19:$J$23,$B31),0)</f>
        <v>0</v>
      </c>
      <c r="M31" s="62">
        <f>IFERROR(SUMIFS('MANUEL BANAMEX'!$N$39:$N$46,'MANUEL BANAMEX'!$H$39:$H$46,"SALIDA",'MANUEL BANAMEX'!$J$39:$J$46,$B31),0)</f>
        <v>0</v>
      </c>
      <c r="N31" s="62">
        <f>IFERROR(SUMIFS(ROBERTO!$N$2:$N$2,ROBERTO!$H$2:$H$2,"SALIDA",ROBERTO!$J$2:$J$2,$B31),0)</f>
        <v>0</v>
      </c>
      <c r="O31" s="62">
        <f>IFERROR(SUMIFS(JUAN!$N$31:$N$40,JUAN!$H$31:$H$40,"SALIDA",JUAN!$J$31:$J$40,$B31),0)</f>
        <v>0</v>
      </c>
      <c r="P31" s="62">
        <f>IFERROR(SUMIFS('NORMA SANCHEZ'!$N$30:$N$39,'NORMA SANCHEZ'!$H$30:$H$39,"SALIDA",'NORMA SANCHEZ'!$J$30:$J$39,$B31),0)</f>
        <v>0</v>
      </c>
      <c r="Q31" s="62">
        <f>IFERROR(SUMIFS('JOSE CARLOS'!$N$34:$N$45,'JOSE CARLOS'!$H$34:$H$45,"SALIDA",'JOSE CARLOS'!$J$34:$J$45,$B31),0)</f>
        <v>0</v>
      </c>
      <c r="R31" s="62">
        <f>IFERROR(SUMIFS('LUIS ENRIQUE '!$N$38:$N$39,'LUIS ENRIQUE '!$H$38:$H$39,"SALIDA",'LUIS ENRIQUE '!$J$38:$J$39,$B31),0)</f>
        <v>0</v>
      </c>
      <c r="S31" s="62">
        <f>IFERROR(SUMIFS(CESARIA!$N$31:$N$46,CESARIA!$H$31:$H$46,"SALIDA",CESARIA!$J$31:$J$46,$B31),0)</f>
        <v>0</v>
      </c>
      <c r="T31" s="62">
        <f>IFERROR(SUMIFS(ALAN!$N$28:$N$42,ALAN!$H$28:$H$42,"SALIDA",ALAN!$J$28:$J$42,$B31),0)</f>
        <v>0</v>
      </c>
      <c r="U31" s="62">
        <f>IFERROR(SUMIFS(ELVIA!$N$33:$N$38,ELVIA!$H$33:$H$38,"SALIDA",ELVIA!$J$33:$J$38,$B31),0)</f>
        <v>0</v>
      </c>
      <c r="V31" s="146">
        <f>IFERROR(SUMIFS(CAJA!$N$1993:$N$2700,CAJA!$H$1993:$H$2700,"SALIDA",CAJA!$J$1993:$J$2700,$B31),0)</f>
        <v>32935</v>
      </c>
      <c r="W31" s="62">
        <f>IFERROR(SUMIFS('CAJA TIGRES'!$N$564:$N$750,'CAJA TIGRES'!$H$564:$H$750,"SALIDA",'CAJA TIGRES'!$J$564:$J$750,$B31),0)</f>
        <v>1350</v>
      </c>
      <c r="X31" s="62">
        <f>IFERROR(SUMIFS(RESERVA!$N$11:$N$11,RESERVA!$H$11:$H$11,"SALIDA",RESERVA!$J$11:$J$11,$B31),0)</f>
        <v>0</v>
      </c>
      <c r="Y31" s="96">
        <f t="shared" si="8"/>
        <v>248173.83999999997</v>
      </c>
      <c r="Z31" s="96">
        <f>Y31+'MAR25'!Z31</f>
        <v>809680.39</v>
      </c>
    </row>
    <row r="32" spans="1:26" x14ac:dyDescent="0.3">
      <c r="A32">
        <v>5.3</v>
      </c>
      <c r="B32" s="60" t="s">
        <v>94</v>
      </c>
      <c r="C32" s="62">
        <f>IFERROR(SUMIFS('MGZ121'!$N$418:$N$623,'MGZ121'!H$418:H$623,"SALIDA",'MGZ121'!$J$418:$J$623,$B32),0)</f>
        <v>95000</v>
      </c>
      <c r="D32" s="62">
        <f>IFERROR(SUMIFS('MGZ BBVA'!$N$303:$N$448,'MGZ BBVA'!$H$303:$H$448,"SALIDA",'MGZ BBVA'!$J$303:$J$448,$B32),0)</f>
        <v>112502.94</v>
      </c>
      <c r="E32" s="62">
        <f>IFERROR(SUMIFS('MGZ DOLARES'!$N$2:$N$2,'MGZ DOLARES'!$F$2:$F$2,"SALIDA",'MGZ DOLARES'!$J$2:$J$2,$B32),0)</f>
        <v>0</v>
      </c>
      <c r="F32" s="62">
        <f>IFERROR(SUMIFS('MGZ BAJIO'!$N$9:$N$49,'MGZ BAJIO'!$H$9:$H$49,"SALIDA",'MGZ BAJIO'!$J$9:$J$49,$B32),0)</f>
        <v>1182718.3900000001</v>
      </c>
      <c r="G32" s="62">
        <f>IFERROR(SUMIFS('VICTOR BANAMEX'!$N$162:$N$224,'VICTOR BANAMEX'!$H$162:$H$224,"SALIDA",'VICTOR BANAMEX'!$J$162:$J$224,$B32),0)</f>
        <v>0</v>
      </c>
      <c r="H32" s="62">
        <f>IFERROR(SUMIFS('VICTOR BANORTE'!$N$39:$N$50,'VICTOR BANORTE'!$H$39:$H$50,"SALIDA",'VICTOR BANORTE'!$J$39:$J$50,$B32),0)</f>
        <v>0</v>
      </c>
      <c r="I32" s="62">
        <f>IFERROR(SUMIFS(RODRIGO!$N$2:$N$2,RODRIGO!$H$2:$H$2,"SALIDA",RODRIGO!$J$2:$J$2,$B32),0)</f>
        <v>0</v>
      </c>
      <c r="J32" s="62">
        <f>IFERROR(SUMIFS(MOY!$N$26:$N$29,MOY!$F$26:$F$29,"SALIDA",MOY!$J$26:$J$29,$B32),0)</f>
        <v>0</v>
      </c>
      <c r="K32" s="62">
        <f>IFERROR(SUMIFS('NORMA RUTH'!$N$23:$N$28,'NORMA RUTH'!$H$23:$H$28,"SALIDA",'NORMA RUTH'!$J$23:$J$28,$B32),0)</f>
        <v>0</v>
      </c>
      <c r="L32" s="62">
        <f>IFERROR(SUMIFS(VALERIA!$N$19:$N$23,VALERIA!$H$19:$H$23,"SALIDA",VALERIA!$J$19:$J$23,$B32),0)</f>
        <v>0</v>
      </c>
      <c r="M32" s="62">
        <f>IFERROR(SUMIFS('MANUEL BANAMEX'!$N$39:$N$46,'MANUEL BANAMEX'!$H$39:$H$46,"SALIDA",'MANUEL BANAMEX'!$J$39:$J$46,$B32),0)</f>
        <v>0</v>
      </c>
      <c r="N32" s="62">
        <f>IFERROR(SUMIFS(ROBERTO!$N$2:$N$2,ROBERTO!$H$2:$H$2,"SALIDA",ROBERTO!$J$2:$J$2,$B32),0)</f>
        <v>0</v>
      </c>
      <c r="O32" s="62">
        <f>IFERROR(SUMIFS(JUAN!$N$31:$N$40,JUAN!$H$31:$H$40,"SALIDA",JUAN!$J$31:$J$40,$B32),0)</f>
        <v>0</v>
      </c>
      <c r="P32" s="62">
        <f>IFERROR(SUMIFS('NORMA SANCHEZ'!$N$30:$N$39,'NORMA SANCHEZ'!$H$30:$H$39,"SALIDA",'NORMA SANCHEZ'!$J$30:$J$39,$B32),0)</f>
        <v>0</v>
      </c>
      <c r="Q32" s="62">
        <f>IFERROR(SUMIFS('JOSE CARLOS'!$N$34:$N$45,'JOSE CARLOS'!$H$34:$H$45,"SALIDA",'JOSE CARLOS'!$J$34:$J$45,$B32),0)</f>
        <v>0</v>
      </c>
      <c r="R32" s="62">
        <f>IFERROR(SUMIFS('LUIS ENRIQUE '!$N$38:$N$39,'LUIS ENRIQUE '!$H$38:$H$39,"SALIDA",'LUIS ENRIQUE '!$J$38:$J$39,$B32),0)</f>
        <v>0</v>
      </c>
      <c r="S32" s="62">
        <f>IFERROR(SUMIFS(CESARIA!$N$31:$N$46,CESARIA!$H$31:$H$46,"SALIDA",CESARIA!$J$31:$J$46,$B32),0)</f>
        <v>0</v>
      </c>
      <c r="T32" s="62">
        <f>IFERROR(SUMIFS(ALAN!$N$28:$N$42,ALAN!$H$28:$H$42,"SALIDA",ALAN!$J$28:$J$42,$B32),0)</f>
        <v>0</v>
      </c>
      <c r="U32" s="62">
        <f>IFERROR(SUMIFS(ELVIA!$N$33:$N$38,ELVIA!$H$33:$H$38,"SALIDA",ELVIA!$J$33:$J$38,$B32),0)</f>
        <v>0</v>
      </c>
      <c r="V32" s="146">
        <f>IFERROR(SUMIFS(CAJA!$N$1993:$N$2700,CAJA!$H$1993:$H$2700,"SALIDA",CAJA!$J$1993:$J$2700,$B32),0)</f>
        <v>186943.85</v>
      </c>
      <c r="W32" s="62">
        <f>IFERROR(SUMIFS('CAJA TIGRES'!$N$564:$N$750,'CAJA TIGRES'!$H$564:$H$750,"SALIDA",'CAJA TIGRES'!$J$564:$J$750,$B32),0)</f>
        <v>77720</v>
      </c>
      <c r="X32" s="62">
        <f>IFERROR(SUMIFS(RESERVA!$N$11:$N$11,RESERVA!$H$11:$H$11,"SALIDA",RESERVA!$J$11:$J$11,$B32),0)</f>
        <v>0</v>
      </c>
      <c r="Y32" s="96">
        <f t="shared" si="8"/>
        <v>1654885.1800000002</v>
      </c>
      <c r="Z32" s="96">
        <f>Y32+'MAR25'!Z32</f>
        <v>3517633.9400000004</v>
      </c>
    </row>
    <row r="33" spans="1:26" x14ac:dyDescent="0.3">
      <c r="A33">
        <v>5.4</v>
      </c>
      <c r="B33" s="60" t="s">
        <v>95</v>
      </c>
      <c r="C33" s="62">
        <f>IFERROR(SUMIFS('MGZ121'!$N$418:$N$623,'MGZ121'!H$418:H$623,"SALIDA",'MGZ121'!$J$418:$J$623,$B33),0)</f>
        <v>17250</v>
      </c>
      <c r="D33" s="62">
        <f>IFERROR(SUMIFS('MGZ BBVA'!$N$303:$N$448,'MGZ BBVA'!$H$303:$H$448,"SALIDA",'MGZ BBVA'!$J$303:$J$448,$B33),0)</f>
        <v>9931</v>
      </c>
      <c r="E33" s="62">
        <f>IFERROR(SUMIFS('MGZ DOLARES'!$N$2:$N$2,'MGZ DOLARES'!$F$2:$F$2,"SALIDA",'MGZ DOLARES'!$J$2:$J$2,$B33),0)</f>
        <v>0</v>
      </c>
      <c r="F33" s="62">
        <f>IFERROR(SUMIFS('MGZ BAJIO'!$N$9:$N$49,'MGZ BAJIO'!$H$9:$H$49,"SALIDA",'MGZ BAJIO'!$J$9:$J$49,$B33),0)</f>
        <v>71581.399999999994</v>
      </c>
      <c r="G33" s="62">
        <f>IFERROR(SUMIFS('VICTOR BANAMEX'!$N$162:$N$224,'VICTOR BANAMEX'!$H$162:$H$224,"SALIDA",'VICTOR BANAMEX'!$J$162:$J$224,$B33),0)</f>
        <v>0</v>
      </c>
      <c r="H33" s="62">
        <f>IFERROR(SUMIFS('VICTOR BANORTE'!$N$39:$N$50,'VICTOR BANORTE'!$H$39:$H$50,"SALIDA",'VICTOR BANORTE'!$J$39:$J$50,$B33),0)</f>
        <v>0</v>
      </c>
      <c r="I33" s="62">
        <f>IFERROR(SUMIFS(RODRIGO!$N$2:$N$2,RODRIGO!$H$2:$H$2,"SALIDA",RODRIGO!$J$2:$J$2,$B33),0)</f>
        <v>0</v>
      </c>
      <c r="J33" s="62">
        <f>IFERROR(SUMIFS(MOY!$N$26:$N$29,MOY!$F$26:$F$29,"SALIDA",MOY!$J$26:$J$29,$B33),0)</f>
        <v>0</v>
      </c>
      <c r="K33" s="62">
        <f>IFERROR(SUMIFS('NORMA RUTH'!$N$23:$N$28,'NORMA RUTH'!$H$23:$H$28,"SALIDA",'NORMA RUTH'!$J$23:$J$28,$B33),0)</f>
        <v>0</v>
      </c>
      <c r="L33" s="62">
        <f>IFERROR(SUMIFS(VALERIA!$N$19:$N$23,VALERIA!$H$19:$H$23,"SALIDA",VALERIA!$J$19:$J$23,$B33),0)</f>
        <v>0</v>
      </c>
      <c r="M33" s="62">
        <f>IFERROR(SUMIFS('MANUEL BANAMEX'!$N$39:$N$46,'MANUEL BANAMEX'!$H$39:$H$46,"SALIDA",'MANUEL BANAMEX'!$J$39:$J$46,$B33),0)</f>
        <v>0</v>
      </c>
      <c r="N33" s="62">
        <f>IFERROR(SUMIFS(ROBERTO!$N$2:$N$2,ROBERTO!$H$2:$H$2,"SALIDA",ROBERTO!$J$2:$J$2,$B33),0)</f>
        <v>0</v>
      </c>
      <c r="O33" s="62">
        <f>IFERROR(SUMIFS(JUAN!$N$31:$N$40,JUAN!$H$31:$H$40,"SALIDA",JUAN!$J$31:$J$40,$B33),0)</f>
        <v>0</v>
      </c>
      <c r="P33" s="62">
        <f>IFERROR(SUMIFS('NORMA SANCHEZ'!$N$30:$N$39,'NORMA SANCHEZ'!$H$30:$H$39,"SALIDA",'NORMA SANCHEZ'!$J$30:$J$39,$B33),0)</f>
        <v>0</v>
      </c>
      <c r="Q33" s="62">
        <f>IFERROR(SUMIFS('JOSE CARLOS'!$N$34:$N$45,'JOSE CARLOS'!$H$34:$H$45,"SALIDA",'JOSE CARLOS'!$J$34:$J$45,$B33),0)</f>
        <v>0</v>
      </c>
      <c r="R33" s="62">
        <f>IFERROR(SUMIFS('LUIS ENRIQUE '!$N$38:$N$39,'LUIS ENRIQUE '!$H$38:$H$39,"SALIDA",'LUIS ENRIQUE '!$J$38:$J$39,$B33),0)</f>
        <v>0</v>
      </c>
      <c r="S33" s="62">
        <f>IFERROR(SUMIFS(CESARIA!$N$31:$N$46,CESARIA!$H$31:$H$46,"SALIDA",CESARIA!$J$31:$J$46,$B33),0)</f>
        <v>0</v>
      </c>
      <c r="T33" s="62">
        <f>IFERROR(SUMIFS(ALAN!$N$28:$N$42,ALAN!$H$28:$H$42,"SALIDA",ALAN!$J$28:$J$42,$B33),0)</f>
        <v>0</v>
      </c>
      <c r="U33" s="62">
        <f>IFERROR(SUMIFS(ELVIA!$N$33:$N$38,ELVIA!$H$33:$H$38,"SALIDA",ELVIA!$J$33:$J$38,$B33),0)</f>
        <v>0</v>
      </c>
      <c r="V33" s="146">
        <f>IFERROR(SUMIFS(CAJA!$N$1993:$N$2700,CAJA!$H$1993:$H$2700,"SALIDA",CAJA!$J$1993:$J$2700,$B33),0)</f>
        <v>25480</v>
      </c>
      <c r="W33" s="62">
        <f>IFERROR(SUMIFS('CAJA TIGRES'!$N$564:$N$750,'CAJA TIGRES'!$H$564:$H$750,"SALIDA",'CAJA TIGRES'!$J$564:$J$750,$B33),0)</f>
        <v>11529</v>
      </c>
      <c r="X33" s="62">
        <f>IFERROR(SUMIFS(RESERVA!$N$11:$N$11,RESERVA!$H$11:$H$11,"SALIDA",RESERVA!$J$11:$J$11,$B33),0)</f>
        <v>0</v>
      </c>
      <c r="Y33" s="96">
        <f t="shared" si="8"/>
        <v>135771.4</v>
      </c>
      <c r="Z33" s="96">
        <f>Y33+'MAR25'!Z33</f>
        <v>235408.26</v>
      </c>
    </row>
    <row r="34" spans="1:26" x14ac:dyDescent="0.3">
      <c r="A34">
        <v>5.5</v>
      </c>
      <c r="B34" s="60" t="s">
        <v>60</v>
      </c>
      <c r="C34" s="62">
        <f>IFERROR(SUMIFS('MGZ121'!$N$418:$N$623,'MGZ121'!H$418:H$623,"SALIDA",'MGZ121'!$J$418:$J$623,$B34),0)</f>
        <v>16550</v>
      </c>
      <c r="D34" s="62">
        <f>IFERROR(SUMIFS('MGZ BBVA'!$N$303:$N$448,'MGZ BBVA'!$H$303:$H$448,"SALIDA",'MGZ BBVA'!$J$303:$J$448,$B34),0)</f>
        <v>0</v>
      </c>
      <c r="E34" s="62">
        <f>IFERROR(SUMIFS('MGZ DOLARES'!$N$2:$N$2,'MGZ DOLARES'!$F$2:$F$2,"SALIDA",'MGZ DOLARES'!$J$2:$J$2,$B34),0)</f>
        <v>0</v>
      </c>
      <c r="F34" s="62">
        <f>IFERROR(SUMIFS('MGZ BAJIO'!$N$9:$N$49,'MGZ BAJIO'!$H$9:$H$49,"SALIDA",'MGZ BAJIO'!$J$9:$J$49,$B34),0)</f>
        <v>0</v>
      </c>
      <c r="G34" s="62">
        <f>IFERROR(SUMIFS('VICTOR BANAMEX'!$N$162:$N$224,'VICTOR BANAMEX'!$H$162:$H$224,"SALIDA",'VICTOR BANAMEX'!$J$162:$J$224,$B34),0)</f>
        <v>201865</v>
      </c>
      <c r="H34" s="62">
        <f>IFERROR(SUMIFS('VICTOR BANORTE'!$N$39:$N$50,'VICTOR BANORTE'!$H$39:$H$50,"SALIDA",'VICTOR BANORTE'!$J$39:$J$50,$B34),0)</f>
        <v>0</v>
      </c>
      <c r="I34" s="62">
        <f>IFERROR(SUMIFS(RODRIGO!$N$2:$N$2,RODRIGO!$H$2:$H$2,"SALIDA",RODRIGO!$J$2:$J$2,$B34),0)</f>
        <v>0</v>
      </c>
      <c r="J34" s="62">
        <f>IFERROR(SUMIFS(MOY!$N$26:$N$29,MOY!$F$26:$F$29,"SALIDA",MOY!$J$26:$J$29,$B34),0)</f>
        <v>0</v>
      </c>
      <c r="K34" s="62">
        <f>IFERROR(SUMIFS('NORMA RUTH'!$N$23:$N$28,'NORMA RUTH'!$H$23:$H$28,"SALIDA",'NORMA RUTH'!$J$23:$J$28,$B34),0)</f>
        <v>0</v>
      </c>
      <c r="L34" s="62">
        <f>IFERROR(SUMIFS(VALERIA!$N$19:$N$23,VALERIA!$H$19:$H$23,"SALIDA",VALERIA!$J$19:$J$23,$B34),0)</f>
        <v>0</v>
      </c>
      <c r="M34" s="62">
        <f>IFERROR(SUMIFS('MANUEL BANAMEX'!$N$39:$N$46,'MANUEL BANAMEX'!$H$39:$H$46,"SALIDA",'MANUEL BANAMEX'!$J$39:$J$46,$B34),0)</f>
        <v>0</v>
      </c>
      <c r="N34" s="62">
        <f>IFERROR(SUMIFS(ROBERTO!$N$2:$N$2,ROBERTO!$H$2:$H$2,"SALIDA",ROBERTO!$J$2:$J$2,$B34),0)</f>
        <v>0</v>
      </c>
      <c r="O34" s="62">
        <f>IFERROR(SUMIFS(JUAN!$N$31:$N$40,JUAN!$H$31:$H$40,"SALIDA",JUAN!$J$31:$J$40,$B34),0)</f>
        <v>0</v>
      </c>
      <c r="P34" s="62">
        <f>IFERROR(SUMIFS('NORMA SANCHEZ'!$N$30:$N$39,'NORMA SANCHEZ'!$H$30:$H$39,"SALIDA",'NORMA SANCHEZ'!$J$30:$J$39,$B34),0)</f>
        <v>0</v>
      </c>
      <c r="Q34" s="62">
        <f>IFERROR(SUMIFS('JOSE CARLOS'!$N$34:$N$45,'JOSE CARLOS'!$H$34:$H$45,"SALIDA",'JOSE CARLOS'!$J$34:$J$45,$B34),0)</f>
        <v>0</v>
      </c>
      <c r="R34" s="62">
        <f>IFERROR(SUMIFS('LUIS ENRIQUE '!$N$38:$N$39,'LUIS ENRIQUE '!$H$38:$H$39,"SALIDA",'LUIS ENRIQUE '!$J$38:$J$39,$B34),0)</f>
        <v>0</v>
      </c>
      <c r="S34" s="62">
        <f>IFERROR(SUMIFS(CESARIA!$N$31:$N$46,CESARIA!$H$31:$H$46,"SALIDA",CESARIA!$J$31:$J$46,$B34),0)</f>
        <v>0</v>
      </c>
      <c r="T34" s="62">
        <f>IFERROR(SUMIFS(ALAN!$N$28:$N$42,ALAN!$H$28:$H$42,"SALIDA",ALAN!$J$28:$J$42,$B34),0)</f>
        <v>0</v>
      </c>
      <c r="U34" s="62">
        <f>IFERROR(SUMIFS(ELVIA!$N$33:$N$38,ELVIA!$H$33:$H$38,"SALIDA",ELVIA!$J$33:$J$38,$B34),0)</f>
        <v>0</v>
      </c>
      <c r="V34" s="146">
        <f>IFERROR(SUMIFS(CAJA!$N$1993:$N$2700,CAJA!$H$1993:$H$2700,"SALIDA",CAJA!$J$1993:$J$2700,$B34),0)</f>
        <v>151021</v>
      </c>
      <c r="W34" s="62">
        <f>IFERROR(SUMIFS('CAJA TIGRES'!$N$564:$N$750,'CAJA TIGRES'!$H$564:$H$750,"SALIDA",'CAJA TIGRES'!$J$564:$J$750,$B34),0)</f>
        <v>100</v>
      </c>
      <c r="X34" s="62">
        <f>IFERROR(SUMIFS(RESERVA!$N$11:$N$11,RESERVA!$H$11:$H$11,"SALIDA",RESERVA!$J$11:$J$11,$B34),0)</f>
        <v>0</v>
      </c>
      <c r="Y34" s="96">
        <f t="shared" si="8"/>
        <v>369536</v>
      </c>
      <c r="Z34" s="96">
        <f>Y34+'MAR25'!Z34</f>
        <v>1478251</v>
      </c>
    </row>
    <row r="35" spans="1:26" x14ac:dyDescent="0.3">
      <c r="A35">
        <v>5.6</v>
      </c>
      <c r="B35" s="60" t="s">
        <v>96</v>
      </c>
      <c r="C35" s="62">
        <f>IFERROR(SUMIFS('MGZ121'!$N$418:$N$623,'MGZ121'!H$418:H$623,"SALIDA",'MGZ121'!$J$418:$J$623,$B35),0)</f>
        <v>0</v>
      </c>
      <c r="D35" s="62">
        <f>IFERROR(SUMIFS('MGZ BBVA'!$N$303:$N$448,'MGZ BBVA'!$H$303:$H$448,"SALIDA",'MGZ BBVA'!$J$303:$J$448,$B35),0)</f>
        <v>61899.24</v>
      </c>
      <c r="E35" s="62">
        <f>IFERROR(SUMIFS('MGZ DOLARES'!$N$2:$N$2,'MGZ DOLARES'!$F$2:$F$2,"SALIDA",'MGZ DOLARES'!$J$2:$J$2,$B35),0)</f>
        <v>0</v>
      </c>
      <c r="F35" s="62">
        <f>IFERROR(SUMIFS('MGZ BAJIO'!$N$9:$N$49,'MGZ BAJIO'!$H$9:$H$49,"SALIDA",'MGZ BAJIO'!$J$9:$J$49,$B35),0)</f>
        <v>0</v>
      </c>
      <c r="G35" s="62">
        <f>IFERROR(SUMIFS('VICTOR BANAMEX'!$N$162:$N$224,'VICTOR BANAMEX'!$H$162:$H$224,"SALIDA",'VICTOR BANAMEX'!$J$162:$J$224,$B35),0)</f>
        <v>0</v>
      </c>
      <c r="H35" s="62">
        <f>IFERROR(SUMIFS('VICTOR BANORTE'!$N$39:$N$50,'VICTOR BANORTE'!$H$39:$H$50,"SALIDA",'VICTOR BANORTE'!$J$39:$J$50,$B35),0)</f>
        <v>0</v>
      </c>
      <c r="I35" s="62">
        <f>IFERROR(SUMIFS(RODRIGO!$N$2:$N$2,RODRIGO!$H$2:$H$2,"SALIDA",RODRIGO!$J$2:$J$2,$B35),0)</f>
        <v>0</v>
      </c>
      <c r="J35" s="62">
        <f>IFERROR(SUMIFS(MOY!$N$26:$N$29,MOY!$F$26:$F$29,"SALIDA",MOY!$J$26:$J$29,$B35),0)</f>
        <v>0</v>
      </c>
      <c r="K35" s="62">
        <f>IFERROR(SUMIFS('NORMA RUTH'!$N$23:$N$28,'NORMA RUTH'!$H$23:$H$28,"SALIDA",'NORMA RUTH'!$J$23:$J$28,$B35),0)</f>
        <v>0</v>
      </c>
      <c r="L35" s="62">
        <f>IFERROR(SUMIFS(VALERIA!$N$19:$N$23,VALERIA!$H$19:$H$23,"SALIDA",VALERIA!$J$19:$J$23,$B35),0)</f>
        <v>0</v>
      </c>
      <c r="M35" s="62">
        <f>IFERROR(SUMIFS('MANUEL BANAMEX'!$N$39:$N$46,'MANUEL BANAMEX'!$H$39:$H$46,"SALIDA",'MANUEL BANAMEX'!$J$39:$J$46,$B35),0)</f>
        <v>0</v>
      </c>
      <c r="N35" s="62">
        <f>IFERROR(SUMIFS(ROBERTO!$N$2:$N$2,ROBERTO!$H$2:$H$2,"SALIDA",ROBERTO!$J$2:$J$2,$B35),0)</f>
        <v>0</v>
      </c>
      <c r="O35" s="62">
        <f>IFERROR(SUMIFS(JUAN!$N$31:$N$40,JUAN!$H$31:$H$40,"SALIDA",JUAN!$J$31:$J$40,$B35),0)</f>
        <v>0</v>
      </c>
      <c r="P35" s="62">
        <f>IFERROR(SUMIFS('NORMA SANCHEZ'!$N$30:$N$39,'NORMA SANCHEZ'!$H$30:$H$39,"SALIDA",'NORMA SANCHEZ'!$J$30:$J$39,$B35),0)</f>
        <v>0</v>
      </c>
      <c r="Q35" s="62">
        <f>IFERROR(SUMIFS('JOSE CARLOS'!$N$34:$N$45,'JOSE CARLOS'!$H$34:$H$45,"SALIDA",'JOSE CARLOS'!$J$34:$J$45,$B35),0)</f>
        <v>0</v>
      </c>
      <c r="R35" s="62">
        <f>IFERROR(SUMIFS('LUIS ENRIQUE '!$N$38:$N$39,'LUIS ENRIQUE '!$H$38:$H$39,"SALIDA",'LUIS ENRIQUE '!$J$38:$J$39,$B35),0)</f>
        <v>0</v>
      </c>
      <c r="S35" s="62">
        <f>IFERROR(SUMIFS(CESARIA!$N$31:$N$46,CESARIA!$H$31:$H$46,"SALIDA",CESARIA!$J$31:$J$46,$B35),0)</f>
        <v>0</v>
      </c>
      <c r="T35" s="62">
        <f>IFERROR(SUMIFS(ALAN!$N$28:$N$42,ALAN!$H$28:$H$42,"SALIDA",ALAN!$J$28:$J$42,$B35),0)</f>
        <v>0</v>
      </c>
      <c r="U35" s="62">
        <f>IFERROR(SUMIFS(ELVIA!$N$33:$N$38,ELVIA!$H$33:$H$38,"SALIDA",ELVIA!$J$33:$J$38,$B35),0)</f>
        <v>0</v>
      </c>
      <c r="V35" s="146">
        <f>IFERROR(SUMIFS(CAJA!$N$1993:$N$2700,CAJA!$H$1993:$H$2700,"SALIDA",CAJA!$J$1993:$J$2700,$B35),0)</f>
        <v>10500</v>
      </c>
      <c r="W35" s="62">
        <f>IFERROR(SUMIFS('CAJA TIGRES'!$N$564:$N$750,'CAJA TIGRES'!$H$564:$H$750,"SALIDA",'CAJA TIGRES'!$J$564:$J$750,$B35),0)</f>
        <v>33</v>
      </c>
      <c r="X35" s="62">
        <f>IFERROR(SUMIFS(RESERVA!$N$11:$N$11,RESERVA!$H$11:$H$11,"SALIDA",RESERVA!$J$11:$J$11,$B35),0)</f>
        <v>0</v>
      </c>
      <c r="Y35" s="96">
        <f t="shared" si="8"/>
        <v>72432.239999999991</v>
      </c>
      <c r="Z35" s="96">
        <f>Y35+'MAR25'!Z35</f>
        <v>100790.23999999999</v>
      </c>
    </row>
    <row r="36" spans="1:26" ht="27.6" x14ac:dyDescent="0.3">
      <c r="A36">
        <v>5.7</v>
      </c>
      <c r="B36" s="61" t="s">
        <v>97</v>
      </c>
      <c r="C36" s="62">
        <f>IFERROR(SUMIFS('MGZ121'!$N$418:$N$623,'MGZ121'!H$418:H$623,"SALIDA",'MGZ121'!$J$418:$J$623,$B36),0)</f>
        <v>0</v>
      </c>
      <c r="D36" s="62">
        <f>IFERROR(SUMIFS('MGZ BBVA'!$N$303:$N$448,'MGZ BBVA'!$H$303:$H$448,"SALIDA",'MGZ BBVA'!$J$303:$J$448,$B36),0)</f>
        <v>22832</v>
      </c>
      <c r="E36" s="62">
        <f>IFERROR(SUMIFS('MGZ DOLARES'!$N$2:$N$2,'MGZ DOLARES'!$F$2:$F$2,"SALIDA",'MGZ DOLARES'!$J$2:$J$2,$B36),0)</f>
        <v>0</v>
      </c>
      <c r="F36" s="62">
        <f>IFERROR(SUMIFS('MGZ BAJIO'!$N$9:$N$49,'MGZ BAJIO'!$H$9:$H$49,"SALIDA",'MGZ BAJIO'!$J$9:$J$49,$B36),0)</f>
        <v>0</v>
      </c>
      <c r="G36" s="62">
        <f>IFERROR(SUMIFS('VICTOR BANAMEX'!$N$162:$N$224,'VICTOR BANAMEX'!$H$162:$H$224,"SALIDA",'VICTOR BANAMEX'!$J$162:$J$224,$B36),0)</f>
        <v>0</v>
      </c>
      <c r="H36" s="62">
        <f>IFERROR(SUMIFS('VICTOR BANORTE'!$N$39:$N$50,'VICTOR BANORTE'!$H$39:$H$50,"SALIDA",'VICTOR BANORTE'!$J$39:$J$50,$B36),0)</f>
        <v>0</v>
      </c>
      <c r="I36" s="62">
        <f>IFERROR(SUMIFS(RODRIGO!$N$2:$N$2,RODRIGO!$H$2:$H$2,"SALIDA",RODRIGO!$J$2:$J$2,$B36),0)</f>
        <v>0</v>
      </c>
      <c r="J36" s="62">
        <f>IFERROR(SUMIFS(MOY!$N$26:$N$29,MOY!$F$26:$F$29,"SALIDA",MOY!$J$26:$J$29,$B36),0)</f>
        <v>0</v>
      </c>
      <c r="K36" s="62">
        <f>IFERROR(SUMIFS('NORMA RUTH'!$N$23:$N$28,'NORMA RUTH'!$H$23:$H$28,"SALIDA",'NORMA RUTH'!$J$23:$J$28,$B36),0)</f>
        <v>0</v>
      </c>
      <c r="L36" s="62">
        <f>IFERROR(SUMIFS(VALERIA!$N$19:$N$23,VALERIA!$H$19:$H$23,"SALIDA",VALERIA!$J$19:$J$23,$B36),0)</f>
        <v>0</v>
      </c>
      <c r="M36" s="62">
        <f>IFERROR(SUMIFS('MANUEL BANAMEX'!$N$39:$N$46,'MANUEL BANAMEX'!$H$39:$H$46,"SALIDA",'MANUEL BANAMEX'!$J$39:$J$46,$B36),0)</f>
        <v>5193</v>
      </c>
      <c r="N36" s="62">
        <f>IFERROR(SUMIFS(ROBERTO!$N$2:$N$2,ROBERTO!$H$2:$H$2,"SALIDA",ROBERTO!$J$2:$J$2,$B36),0)</f>
        <v>0</v>
      </c>
      <c r="O36" s="62">
        <f>IFERROR(SUMIFS(JUAN!$N$31:$N$40,JUAN!$H$31:$H$40,"SALIDA",JUAN!$J$31:$J$40,$B36),0)</f>
        <v>0</v>
      </c>
      <c r="P36" s="62">
        <f>IFERROR(SUMIFS('NORMA SANCHEZ'!$N$30:$N$39,'NORMA SANCHEZ'!$H$30:$H$39,"SALIDA",'NORMA SANCHEZ'!$J$30:$J$39,$B36),0)</f>
        <v>0</v>
      </c>
      <c r="Q36" s="62">
        <f>IFERROR(SUMIFS('JOSE CARLOS'!$N$34:$N$45,'JOSE CARLOS'!$H$34:$H$45,"SALIDA",'JOSE CARLOS'!$J$34:$J$45,$B36),0)</f>
        <v>0</v>
      </c>
      <c r="R36" s="62">
        <f>IFERROR(SUMIFS('LUIS ENRIQUE '!$N$38:$N$39,'LUIS ENRIQUE '!$H$38:$H$39,"SALIDA",'LUIS ENRIQUE '!$J$38:$J$39,$B36),0)</f>
        <v>0</v>
      </c>
      <c r="S36" s="62">
        <f>IFERROR(SUMIFS(CESARIA!$N$31:$N$46,CESARIA!$H$31:$H$46,"SALIDA",CESARIA!$J$31:$J$46,$B36),0)</f>
        <v>0</v>
      </c>
      <c r="T36" s="62">
        <f>IFERROR(SUMIFS(ALAN!$N$28:$N$42,ALAN!$H$28:$H$42,"SALIDA",ALAN!$J$28:$J$42,$B36),0)</f>
        <v>0</v>
      </c>
      <c r="U36" s="62">
        <f>IFERROR(SUMIFS(ELVIA!$N$33:$N$38,ELVIA!$H$33:$H$38,"SALIDA",ELVIA!$J$33:$J$38,$B36),0)</f>
        <v>0</v>
      </c>
      <c r="V36" s="146">
        <f>IFERROR(SUMIFS(CAJA!$N$1993:$N$2700,CAJA!$H$1993:$H$2700,"SALIDA",CAJA!$J$1993:$J$2700,$B36),0)</f>
        <v>27239</v>
      </c>
      <c r="W36" s="62">
        <f>IFERROR(SUMIFS('CAJA TIGRES'!$N$564:$N$750,'CAJA TIGRES'!$H$564:$H$750,"SALIDA",'CAJA TIGRES'!$J$564:$J$750,$B36),0)</f>
        <v>1800</v>
      </c>
      <c r="X36" s="62">
        <f>IFERROR(SUMIFS(RESERVA!$N$11:$N$11,RESERVA!$H$11:$H$11,"SALIDA",RESERVA!$J$11:$J$11,$B36),0)</f>
        <v>0</v>
      </c>
      <c r="Y36" s="96">
        <f t="shared" si="8"/>
        <v>57064</v>
      </c>
      <c r="Z36" s="96">
        <f>Y36+'MAR25'!Z36</f>
        <v>216097.64</v>
      </c>
    </row>
    <row r="37" spans="1:26" x14ac:dyDescent="0.3">
      <c r="A37">
        <v>5.8</v>
      </c>
      <c r="B37" s="60" t="s">
        <v>98</v>
      </c>
      <c r="C37" s="62">
        <f>IFERROR(SUMIFS('MGZ121'!$N$418:$N$623,'MGZ121'!H$418:H$623,"SALIDA",'MGZ121'!$J$418:$J$623,$B37),0)</f>
        <v>0</v>
      </c>
      <c r="D37" s="62">
        <f>IFERROR(SUMIFS('MGZ BBVA'!$N$303:$N$448,'MGZ BBVA'!$H$303:$H$448,"SALIDA",'MGZ BBVA'!$J$303:$J$448,$B37),0)</f>
        <v>5250</v>
      </c>
      <c r="E37" s="62">
        <f>IFERROR(SUMIFS('MGZ DOLARES'!$N$2:$N$2,'MGZ DOLARES'!$F$2:$F$2,"SALIDA",'MGZ DOLARES'!$J$2:$J$2,$B37),0)</f>
        <v>0</v>
      </c>
      <c r="F37" s="62">
        <f>IFERROR(SUMIFS('MGZ BAJIO'!$N$9:$N$49,'MGZ BAJIO'!$H$9:$H$49,"SALIDA",'MGZ BAJIO'!$J$9:$J$49,$B37),0)</f>
        <v>0</v>
      </c>
      <c r="G37" s="62">
        <f>IFERROR(SUMIFS('VICTOR BANAMEX'!$N$162:$N$224,'VICTOR BANAMEX'!$H$162:$H$224,"SALIDA",'VICTOR BANAMEX'!$J$162:$J$224,$B37),0)</f>
        <v>0</v>
      </c>
      <c r="H37" s="62">
        <f>IFERROR(SUMIFS('VICTOR BANORTE'!$N$39:$N$50,'VICTOR BANORTE'!$H$39:$H$50,"SALIDA",'VICTOR BANORTE'!$J$39:$J$50,$B37),0)</f>
        <v>0</v>
      </c>
      <c r="I37" s="62">
        <f>IFERROR(SUMIFS(RODRIGO!$N$2:$N$2,RODRIGO!$H$2:$H$2,"SALIDA",RODRIGO!$J$2:$J$2,$B37),0)</f>
        <v>0</v>
      </c>
      <c r="J37" s="62">
        <f>IFERROR(SUMIFS(MOY!$N$26:$N$29,MOY!$F$26:$F$29,"SALIDA",MOY!$J$26:$J$29,$B37),0)</f>
        <v>0</v>
      </c>
      <c r="K37" s="62">
        <f>IFERROR(SUMIFS('NORMA RUTH'!$N$23:$N$28,'NORMA RUTH'!$H$23:$H$28,"SALIDA",'NORMA RUTH'!$J$23:$J$28,$B37),0)</f>
        <v>0</v>
      </c>
      <c r="L37" s="62">
        <f>IFERROR(SUMIFS(VALERIA!$N$19:$N$23,VALERIA!$H$19:$H$23,"SALIDA",VALERIA!$J$19:$J$23,$B37),0)</f>
        <v>0</v>
      </c>
      <c r="M37" s="62">
        <f>IFERROR(SUMIFS('MANUEL BANAMEX'!$N$39:$N$46,'MANUEL BANAMEX'!$H$39:$H$46,"SALIDA",'MANUEL BANAMEX'!$J$39:$J$46,$B37),0)</f>
        <v>0</v>
      </c>
      <c r="N37" s="62">
        <f>IFERROR(SUMIFS(ROBERTO!$N$2:$N$2,ROBERTO!$H$2:$H$2,"SALIDA",ROBERTO!$J$2:$J$2,$B37),0)</f>
        <v>0</v>
      </c>
      <c r="O37" s="62">
        <f>IFERROR(SUMIFS(JUAN!$N$31:$N$40,JUAN!$H$31:$H$40,"SALIDA",JUAN!$J$31:$J$40,$B37),0)</f>
        <v>0</v>
      </c>
      <c r="P37" s="62">
        <f>IFERROR(SUMIFS('NORMA SANCHEZ'!$N$30:$N$39,'NORMA SANCHEZ'!$H$30:$H$39,"SALIDA",'NORMA SANCHEZ'!$J$30:$J$39,$B37),0)</f>
        <v>0</v>
      </c>
      <c r="Q37" s="62">
        <f>IFERROR(SUMIFS('JOSE CARLOS'!$N$34:$N$45,'JOSE CARLOS'!$H$34:$H$45,"SALIDA",'JOSE CARLOS'!$J$34:$J$45,$B37),0)</f>
        <v>0</v>
      </c>
      <c r="R37" s="62">
        <f>IFERROR(SUMIFS('LUIS ENRIQUE '!$N$38:$N$39,'LUIS ENRIQUE '!$H$38:$H$39,"SALIDA",'LUIS ENRIQUE '!$J$38:$J$39,$B37),0)</f>
        <v>0</v>
      </c>
      <c r="S37" s="62">
        <f>IFERROR(SUMIFS(CESARIA!$N$31:$N$46,CESARIA!$H$31:$H$46,"SALIDA",CESARIA!$J$31:$J$46,$B37),0)</f>
        <v>0</v>
      </c>
      <c r="T37" s="62">
        <f>IFERROR(SUMIFS(ALAN!$N$28:$N$42,ALAN!$H$28:$H$42,"SALIDA",ALAN!$J$28:$J$42,$B37),0)</f>
        <v>0</v>
      </c>
      <c r="U37" s="62">
        <f>IFERROR(SUMIFS(ELVIA!$N$33:$N$38,ELVIA!$H$33:$H$38,"SALIDA",ELVIA!$J$33:$J$38,$B37),0)</f>
        <v>0</v>
      </c>
      <c r="V37" s="146">
        <f>IFERROR(SUMIFS(CAJA!$N$1993:$N$2700,CAJA!$H$1993:$H$2700,"SALIDA",CAJA!$J$1993:$J$2700,$B37),0)</f>
        <v>0</v>
      </c>
      <c r="W37" s="62">
        <f>IFERROR(SUMIFS('CAJA TIGRES'!$N$564:$N$750,'CAJA TIGRES'!$H$564:$H$750,"SALIDA",'CAJA TIGRES'!$J$564:$J$750,$B37),0)</f>
        <v>0</v>
      </c>
      <c r="X37" s="62">
        <f>IFERROR(SUMIFS(RESERVA!$N$11:$N$11,RESERVA!$H$11:$H$11,"SALIDA",RESERVA!$J$11:$J$11,$B37),0)</f>
        <v>0</v>
      </c>
      <c r="Y37" s="96">
        <f t="shared" si="8"/>
        <v>5250</v>
      </c>
      <c r="Z37" s="96">
        <f>Y37+'MAR25'!Z37</f>
        <v>20771</v>
      </c>
    </row>
    <row r="38" spans="1:26" x14ac:dyDescent="0.3">
      <c r="A38">
        <v>5.9</v>
      </c>
      <c r="B38" s="60" t="s">
        <v>102</v>
      </c>
      <c r="C38" s="62">
        <f>IFERROR(SUMIFS('MGZ121'!$N$418:$N$623,'MGZ121'!H$418:H$623,"SALIDA",'MGZ121'!$J$418:$J$623,$B38),0)</f>
        <v>0</v>
      </c>
      <c r="D38" s="62">
        <f>IFERROR(SUMIFS('MGZ BBVA'!$N$303:$N$448,'MGZ BBVA'!$H$303:$H$448,"SALIDA",'MGZ BBVA'!$J$303:$J$448,$B38),0)</f>
        <v>15998.94</v>
      </c>
      <c r="E38" s="62">
        <f>IFERROR(SUMIFS('MGZ DOLARES'!$N$2:$N$2,'MGZ DOLARES'!$F$2:$F$2,"SALIDA",'MGZ DOLARES'!$J$2:$J$2,$B38),0)</f>
        <v>0</v>
      </c>
      <c r="F38" s="62">
        <f>IFERROR(SUMIFS('MGZ BAJIO'!$N$9:$N$49,'MGZ BAJIO'!$H$9:$H$49,"SALIDA",'MGZ BAJIO'!$J$9:$J$49,$B38),0)</f>
        <v>10000</v>
      </c>
      <c r="G38" s="62">
        <f>IFERROR(SUMIFS('VICTOR BANAMEX'!$N$162:$N$224,'VICTOR BANAMEX'!$H$162:$H$224,"SALIDA",'VICTOR BANAMEX'!$J$162:$J$224,$B38),0)</f>
        <v>43314.159999999996</v>
      </c>
      <c r="H38" s="62">
        <f>IFERROR(SUMIFS('VICTOR BANORTE'!$N$39:$N$50,'VICTOR BANORTE'!$H$39:$H$50,"SALIDA",'VICTOR BANORTE'!$J$39:$J$50,$B38),0)</f>
        <v>0</v>
      </c>
      <c r="I38" s="62">
        <f>IFERROR(SUMIFS(RODRIGO!$N$2:$N$2,RODRIGO!$H$2:$H$2,"SALIDA",RODRIGO!$J$2:$J$2,$B38),0)</f>
        <v>0</v>
      </c>
      <c r="J38" s="62">
        <f>IFERROR(SUMIFS(MOY!$N$26:$N$29,MOY!$F$26:$F$29,"SALIDA",MOY!$J$26:$J$29,$B38),0)</f>
        <v>0</v>
      </c>
      <c r="K38" s="62">
        <f>IFERROR(SUMIFS('NORMA RUTH'!$N$23:$N$28,'NORMA RUTH'!$H$23:$H$28,"SALIDA",'NORMA RUTH'!$J$23:$J$28,$B38),0)</f>
        <v>0</v>
      </c>
      <c r="L38" s="62">
        <f>IFERROR(SUMIFS(VALERIA!$N$19:$N$23,VALERIA!$H$19:$H$23,"SALIDA",VALERIA!$J$19:$J$23,$B38),0)</f>
        <v>0</v>
      </c>
      <c r="M38" s="62">
        <f>IFERROR(SUMIFS('MANUEL BANAMEX'!$N$39:$N$46,'MANUEL BANAMEX'!$H$39:$H$46,"SALIDA",'MANUEL BANAMEX'!$J$39:$J$46,$B38),0)</f>
        <v>0</v>
      </c>
      <c r="N38" s="62">
        <f>IFERROR(SUMIFS(ROBERTO!$N$2:$N$2,ROBERTO!$H$2:$H$2,"SALIDA",ROBERTO!$J$2:$J$2,$B38),0)</f>
        <v>0</v>
      </c>
      <c r="O38" s="62">
        <f>IFERROR(SUMIFS(JUAN!$N$31:$N$40,JUAN!$H$31:$H$40,"SALIDA",JUAN!$J$31:$J$40,$B38),0)</f>
        <v>0</v>
      </c>
      <c r="P38" s="62">
        <f>IFERROR(SUMIFS('NORMA SANCHEZ'!$N$30:$N$39,'NORMA SANCHEZ'!$H$30:$H$39,"SALIDA",'NORMA SANCHEZ'!$J$30:$J$39,$B38),0)</f>
        <v>0</v>
      </c>
      <c r="Q38" s="62">
        <f>IFERROR(SUMIFS('JOSE CARLOS'!$N$34:$N$45,'JOSE CARLOS'!$H$34:$H$45,"SALIDA",'JOSE CARLOS'!$J$34:$J$45,$B38),0)</f>
        <v>0</v>
      </c>
      <c r="R38" s="62">
        <f>IFERROR(SUMIFS('LUIS ENRIQUE '!$N$38:$N$39,'LUIS ENRIQUE '!$H$38:$H$39,"SALIDA",'LUIS ENRIQUE '!$J$38:$J$39,$B38),0)</f>
        <v>0</v>
      </c>
      <c r="S38" s="62">
        <f>IFERROR(SUMIFS(CESARIA!$N$31:$N$46,CESARIA!$H$31:$H$46,"SALIDA",CESARIA!$J$31:$J$46,$B38),0)</f>
        <v>0</v>
      </c>
      <c r="T38" s="62">
        <f>IFERROR(SUMIFS(ALAN!$N$28:$N$42,ALAN!$H$28:$H$42,"SALIDA",ALAN!$J$28:$J$42,$B38),0)</f>
        <v>0</v>
      </c>
      <c r="U38" s="62">
        <f>IFERROR(SUMIFS(ELVIA!$N$33:$N$38,ELVIA!$H$33:$H$38,"SALIDA",ELVIA!$J$33:$J$38,$B38),0)</f>
        <v>0</v>
      </c>
      <c r="V38" s="146">
        <f>IFERROR(SUMIFS(CAJA!$N$1993:$N$2700,CAJA!$H$1993:$H$2700,"SALIDA",CAJA!$J$1993:$J$2700,$B38),0)</f>
        <v>108602</v>
      </c>
      <c r="W38" s="62">
        <f>IFERROR(SUMIFS('CAJA TIGRES'!$N$564:$N$750,'CAJA TIGRES'!$H$564:$H$750,"SALIDA",'CAJA TIGRES'!$J$564:$J$750,$B38),0)</f>
        <v>72185</v>
      </c>
      <c r="X38" s="62">
        <f>IFERROR(SUMIFS(RESERVA!$N$11:$N$11,RESERVA!$H$11:$H$11,"SALIDA",RESERVA!$J$11:$J$11,$B38),0)</f>
        <v>0</v>
      </c>
      <c r="Y38" s="96">
        <f t="shared" si="8"/>
        <v>250100.1</v>
      </c>
      <c r="Z38" s="96">
        <f>Y38+'MAR25'!Z38</f>
        <v>989714.78280673281</v>
      </c>
    </row>
    <row r="39" spans="1:26" x14ac:dyDescent="0.3">
      <c r="A39" s="92">
        <v>5.0999999999999996</v>
      </c>
      <c r="B39" s="60" t="s">
        <v>104</v>
      </c>
      <c r="C39" s="62">
        <f>IFERROR(SUMIFS('MGZ121'!$N$418:$N$623,'MGZ121'!H$418:H$623,"SALIDA",'MGZ121'!$J$418:$J$623,$B39),0)</f>
        <v>0</v>
      </c>
      <c r="D39" s="62">
        <f>IFERROR(SUMIFS('MGZ BBVA'!$N$303:$N$448,'MGZ BBVA'!$H$303:$H$448,"SALIDA",'MGZ BBVA'!$J$303:$J$448,$B39),0)</f>
        <v>0</v>
      </c>
      <c r="E39" s="62">
        <f>IFERROR(SUMIFS('MGZ DOLARES'!$N$2:$N$2,'MGZ DOLARES'!$F$2:$F$2,"SALIDA",'MGZ DOLARES'!$J$2:$J$2,$B39),0)</f>
        <v>0</v>
      </c>
      <c r="F39" s="62">
        <f>IFERROR(SUMIFS('MGZ BAJIO'!$N$9:$N$49,'MGZ BAJIO'!$H$9:$H$49,"SALIDA",'MGZ BAJIO'!$J$9:$J$49,$B39),0)</f>
        <v>0</v>
      </c>
      <c r="G39" s="62">
        <f>IFERROR(SUMIFS('VICTOR BANAMEX'!$N$162:$N$224,'VICTOR BANAMEX'!$H$162:$H$224,"SALIDA",'VICTOR BANAMEX'!$J$162:$J$224,$B39),0)</f>
        <v>0</v>
      </c>
      <c r="H39" s="62">
        <f>IFERROR(SUMIFS('VICTOR BANORTE'!$N$39:$N$50,'VICTOR BANORTE'!$H$39:$H$50,"SALIDA",'VICTOR BANORTE'!$J$39:$J$50,$B39),0)</f>
        <v>0</v>
      </c>
      <c r="I39" s="62">
        <f>IFERROR(SUMIFS(RODRIGO!$N$2:$N$2,RODRIGO!$H$2:$H$2,"SALIDA",RODRIGO!$J$2:$J$2,$B39),0)</f>
        <v>0</v>
      </c>
      <c r="J39" s="62">
        <f>IFERROR(SUMIFS(MOY!$N$26:$N$29,MOY!$F$26:$F$29,"SALIDA",MOY!$J$26:$J$29,$B39),0)</f>
        <v>0</v>
      </c>
      <c r="K39" s="62">
        <f>IFERROR(SUMIFS('NORMA RUTH'!$N$23:$N$28,'NORMA RUTH'!$H$23:$H$28,"SALIDA",'NORMA RUTH'!$J$23:$J$28,$B39),0)</f>
        <v>0</v>
      </c>
      <c r="L39" s="62">
        <f>IFERROR(SUMIFS(VALERIA!$N$19:$N$23,VALERIA!$H$19:$H$23,"SALIDA",VALERIA!$J$19:$J$23,$B39),0)</f>
        <v>0</v>
      </c>
      <c r="M39" s="62">
        <f>IFERROR(SUMIFS('MANUEL BANAMEX'!$N$39:$N$46,'MANUEL BANAMEX'!$H$39:$H$46,"SALIDA",'MANUEL BANAMEX'!$J$39:$J$46,$B39),0)</f>
        <v>0</v>
      </c>
      <c r="N39" s="62">
        <f>IFERROR(SUMIFS(ROBERTO!$N$2:$N$2,ROBERTO!$H$2:$H$2,"SALIDA",ROBERTO!$J$2:$J$2,$B39),0)</f>
        <v>0</v>
      </c>
      <c r="O39" s="62">
        <f>IFERROR(SUMIFS(JUAN!$N$31:$N$40,JUAN!$H$31:$H$40,"SALIDA",JUAN!$J$31:$J$40,$B39),0)</f>
        <v>0</v>
      </c>
      <c r="P39" s="62">
        <f>IFERROR(SUMIFS('NORMA SANCHEZ'!$N$30:$N$39,'NORMA SANCHEZ'!$H$30:$H$39,"SALIDA",'NORMA SANCHEZ'!$J$30:$J$39,$B39),0)</f>
        <v>0</v>
      </c>
      <c r="Q39" s="62">
        <f>IFERROR(SUMIFS('JOSE CARLOS'!$N$34:$N$45,'JOSE CARLOS'!$H$34:$H$45,"SALIDA",'JOSE CARLOS'!$J$34:$J$45,$B39),0)</f>
        <v>0</v>
      </c>
      <c r="R39" s="62">
        <f>IFERROR(SUMIFS('LUIS ENRIQUE '!$N$38:$N$39,'LUIS ENRIQUE '!$H$38:$H$39,"SALIDA",'LUIS ENRIQUE '!$J$38:$J$39,$B39),0)</f>
        <v>0</v>
      </c>
      <c r="S39" s="62">
        <f>IFERROR(SUMIFS(CESARIA!$N$31:$N$46,CESARIA!$H$31:$H$46,"SALIDA",CESARIA!$J$31:$J$46,$B39),0)</f>
        <v>0</v>
      </c>
      <c r="T39" s="62">
        <f>IFERROR(SUMIFS(ALAN!$N$28:$N$42,ALAN!$H$28:$H$42,"SALIDA",ALAN!$J$28:$J$42,$B39),0)</f>
        <v>0</v>
      </c>
      <c r="U39" s="62">
        <f>IFERROR(SUMIFS(ELVIA!$N$33:$N$38,ELVIA!$H$33:$H$38,"SALIDA",ELVIA!$J$33:$J$38,$B39),0)</f>
        <v>0</v>
      </c>
      <c r="V39" s="146">
        <f>IFERROR(SUMIFS(CAJA!$N$1993:$N$2700,CAJA!$H$1993:$H$2700,"SALIDA",CAJA!$J$1993:$J$2700,$B39),0)</f>
        <v>0</v>
      </c>
      <c r="W39" s="62">
        <f>IFERROR(SUMIFS('CAJA TIGRES'!$N$564:$N$750,'CAJA TIGRES'!$H$564:$H$750,"SALIDA",'CAJA TIGRES'!$J$564:$J$750,$B39),0)</f>
        <v>0</v>
      </c>
      <c r="X39" s="62">
        <f>IFERROR(SUMIFS(RESERVA!$N$11:$N$11,RESERVA!$H$11:$H$11,"SALIDA",RESERVA!$J$11:$J$11,$B39),0)</f>
        <v>0</v>
      </c>
      <c r="Y39" s="96">
        <f t="shared" si="8"/>
        <v>0</v>
      </c>
      <c r="Z39" s="96">
        <f>Y39+'MAR25'!Z39</f>
        <v>4167</v>
      </c>
    </row>
    <row r="40" spans="1:26" x14ac:dyDescent="0.3">
      <c r="A40" s="92"/>
      <c r="B40" s="60" t="s">
        <v>186</v>
      </c>
      <c r="C40" s="62">
        <f>IFERROR(SUMIFS('MGZ121'!$N$418:$N$623,'MGZ121'!H$418:H$623,"SALIDA",'MGZ121'!$J$418:$J$623,$B40),0)</f>
        <v>0</v>
      </c>
      <c r="D40" s="62">
        <f>IFERROR(SUMIFS('MGZ BBVA'!$N$303:$N$448,'MGZ BBVA'!$H$303:$H$448,"SALIDA",'MGZ BBVA'!$J$303:$J$448,$B40),0)</f>
        <v>0</v>
      </c>
      <c r="E40" s="62">
        <f>IFERROR(SUMIFS('MGZ DOLARES'!$N$2:$N$2,'MGZ DOLARES'!$F$2:$F$2,"SALIDA",'MGZ DOLARES'!$J$2:$J$2,$B40),0)</f>
        <v>0</v>
      </c>
      <c r="F40" s="62">
        <f>IFERROR(SUMIFS('MGZ BAJIO'!$N$9:$N$49,'MGZ BAJIO'!$H$9:$H$49,"SALIDA",'MGZ BAJIO'!$J$9:$J$49,$B40),0)</f>
        <v>0</v>
      </c>
      <c r="G40" s="62">
        <f>IFERROR(SUMIFS('VICTOR BANAMEX'!$N$162:$N$224,'VICTOR BANAMEX'!$H$162:$H$224,"SALIDA",'VICTOR BANAMEX'!$J$162:$J$224,$B40),0)</f>
        <v>0</v>
      </c>
      <c r="H40" s="62">
        <f>IFERROR(SUMIFS('VICTOR BANORTE'!$N$39:$N$50,'VICTOR BANORTE'!$H$39:$H$50,"SALIDA",'VICTOR BANORTE'!$J$39:$J$50,$B40),0)</f>
        <v>0</v>
      </c>
      <c r="I40" s="62">
        <f>IFERROR(SUMIFS(RODRIGO!$N$2:$N$2,RODRIGO!$H$2:$H$2,"SALIDA",RODRIGO!$J$2:$J$2,$B40),0)</f>
        <v>0</v>
      </c>
      <c r="J40" s="62">
        <f>IFERROR(SUMIFS(MOY!$N$26:$N$29,MOY!$F$26:$F$29,"SALIDA",MOY!$J$26:$J$29,$B40),0)</f>
        <v>0</v>
      </c>
      <c r="K40" s="62">
        <f>IFERROR(SUMIFS('NORMA RUTH'!$N$23:$N$28,'NORMA RUTH'!$H$23:$H$28,"SALIDA",'NORMA RUTH'!$J$23:$J$28,$B40),0)</f>
        <v>0</v>
      </c>
      <c r="L40" s="62">
        <f>IFERROR(SUMIFS(VALERIA!$N$19:$N$23,VALERIA!$H$19:$H$23,"SALIDA",VALERIA!$J$19:$J$23,$B40),0)</f>
        <v>0</v>
      </c>
      <c r="M40" s="62">
        <f>IFERROR(SUMIFS('MANUEL BANAMEX'!$N$39:$N$46,'MANUEL BANAMEX'!$H$39:$H$46,"SALIDA",'MANUEL BANAMEX'!$J$39:$J$46,$B40),0)</f>
        <v>0</v>
      </c>
      <c r="N40" s="62">
        <f>IFERROR(SUMIFS(ROBERTO!$N$2:$N$2,ROBERTO!$H$2:$H$2,"SALIDA",ROBERTO!$J$2:$J$2,$B40),0)</f>
        <v>0</v>
      </c>
      <c r="O40" s="62">
        <f>IFERROR(SUMIFS(JUAN!$N$31:$N$40,JUAN!$H$31:$H$40,"SALIDA",JUAN!$J$31:$J$40,$B40),0)</f>
        <v>0</v>
      </c>
      <c r="P40" s="62">
        <f>IFERROR(SUMIFS('NORMA SANCHEZ'!$N$30:$N$39,'NORMA SANCHEZ'!$H$30:$H$39,"SALIDA",'NORMA SANCHEZ'!$J$30:$J$39,$B40),0)</f>
        <v>0</v>
      </c>
      <c r="Q40" s="62">
        <f>IFERROR(SUMIFS('JOSE CARLOS'!$N$34:$N$45,'JOSE CARLOS'!$H$34:$H$45,"SALIDA",'JOSE CARLOS'!$J$34:$J$45,$B40),0)</f>
        <v>0</v>
      </c>
      <c r="R40" s="62">
        <f>IFERROR(SUMIFS('LUIS ENRIQUE '!$N$38:$N$39,'LUIS ENRIQUE '!$H$38:$H$39,"SALIDA",'LUIS ENRIQUE '!$J$38:$J$39,$B40),0)</f>
        <v>0</v>
      </c>
      <c r="S40" s="62">
        <f>IFERROR(SUMIFS(CESARIA!$N$31:$N$46,CESARIA!$H$31:$H$46,"SALIDA",CESARIA!$J$31:$J$46,$B40),0)</f>
        <v>0</v>
      </c>
      <c r="T40" s="62">
        <f>IFERROR(SUMIFS(ALAN!$N$28:$N$42,ALAN!$H$28:$H$42,"SALIDA",ALAN!$J$28:$J$42,$B40),0)</f>
        <v>0</v>
      </c>
      <c r="U40" s="62">
        <f>IFERROR(SUMIFS(ELVIA!$N$33:$N$38,ELVIA!$H$33:$H$38,"SALIDA",ELVIA!$J$33:$J$38,$B40),0)</f>
        <v>0</v>
      </c>
      <c r="V40" s="146">
        <f>IFERROR(SUMIFS(CAJA!$N$1993:$N$2700,CAJA!$H$1993:$H$2700,"SALIDA",CAJA!$J$1993:$J$2700,$B40),0)</f>
        <v>0</v>
      </c>
      <c r="W40" s="62">
        <f>IFERROR(SUMIFS('CAJA TIGRES'!$N$564:$N$750,'CAJA TIGRES'!$H$564:$H$750,"SALIDA",'CAJA TIGRES'!$J$564:$J$750,$B40),0)</f>
        <v>0</v>
      </c>
      <c r="X40" s="62">
        <f>IFERROR(SUMIFS(RESERVA!$N$11:$N$11,RESERVA!$H$11:$H$11,"SALIDA",RESERVA!$J$11:$J$11,$B40),0)</f>
        <v>0</v>
      </c>
      <c r="Y40" s="96">
        <f t="shared" si="8"/>
        <v>0</v>
      </c>
      <c r="Z40" s="96">
        <f>Y40+'MAR25'!Z40</f>
        <v>0</v>
      </c>
    </row>
    <row r="41" spans="1:26" x14ac:dyDescent="0.3">
      <c r="A41" s="92"/>
      <c r="B41" s="60" t="s">
        <v>218</v>
      </c>
      <c r="C41" s="62">
        <f>IFERROR(SUMIFS('MGZ121'!$N$418:$N$623,'MGZ121'!H$418:H$623,"SALIDA",'MGZ121'!$J$418:$J$623,$B41),0)</f>
        <v>0</v>
      </c>
      <c r="D41" s="62">
        <f>IFERROR(SUMIFS('MGZ BBVA'!$N$303:$N$448,'MGZ BBVA'!$H$303:$H$448,"SALIDA",'MGZ BBVA'!$J$303:$J$448,$B41),0)</f>
        <v>0</v>
      </c>
      <c r="E41" s="62">
        <f>IFERROR(SUMIFS('MGZ DOLARES'!$N$2:$N$2,'MGZ DOLARES'!$F$2:$F$2,"SALIDA",'MGZ DOLARES'!$J$2:$J$2,$B41),0)</f>
        <v>0</v>
      </c>
      <c r="F41" s="62">
        <f>IFERROR(SUMIFS('MGZ BAJIO'!$N$9:$N$49,'MGZ BAJIO'!$H$9:$H$49,"SALIDA",'MGZ BAJIO'!$J$9:$J$49,$B41),0)</f>
        <v>0</v>
      </c>
      <c r="G41" s="62">
        <f>IFERROR(SUMIFS('VICTOR BANAMEX'!$N$162:$N$224,'VICTOR BANAMEX'!$H$162:$H$224,"SALIDA",'VICTOR BANAMEX'!$J$162:$J$224,$B41),0)</f>
        <v>0</v>
      </c>
      <c r="H41" s="62">
        <f>IFERROR(SUMIFS('VICTOR BANORTE'!$N$39:$N$50,'VICTOR BANORTE'!$H$39:$H$50,"SALIDA",'VICTOR BANORTE'!$J$39:$J$50,$B41),0)</f>
        <v>0</v>
      </c>
      <c r="I41" s="62">
        <f>IFERROR(SUMIFS(RODRIGO!$N$2:$N$2,RODRIGO!$H$2:$H$2,"SALIDA",RODRIGO!$J$2:$J$2,$B41),0)</f>
        <v>0</v>
      </c>
      <c r="J41" s="62">
        <f>IFERROR(SUMIFS(MOY!$N$26:$N$29,MOY!$F$26:$F$29,"SALIDA",MOY!$J$26:$J$29,$B41),0)</f>
        <v>0</v>
      </c>
      <c r="K41" s="62">
        <f>IFERROR(SUMIFS('NORMA RUTH'!$N$23:$N$28,'NORMA RUTH'!$H$23:$H$28,"SALIDA",'NORMA RUTH'!$J$23:$J$28,$B41),0)</f>
        <v>0</v>
      </c>
      <c r="L41" s="62">
        <f>IFERROR(SUMIFS(VALERIA!$N$19:$N$23,VALERIA!$H$19:$H$23,"SALIDA",VALERIA!$J$19:$J$23,$B41),0)</f>
        <v>0</v>
      </c>
      <c r="M41" s="62">
        <f>IFERROR(SUMIFS('MANUEL BANAMEX'!$N$39:$N$46,'MANUEL BANAMEX'!$H$39:$H$46,"SALIDA",'MANUEL BANAMEX'!$J$39:$J$46,$B41),0)</f>
        <v>0</v>
      </c>
      <c r="N41" s="62">
        <f>IFERROR(SUMIFS(ROBERTO!$N$2:$N$2,ROBERTO!$H$2:$H$2,"SALIDA",ROBERTO!$J$2:$J$2,$B41),0)</f>
        <v>0</v>
      </c>
      <c r="O41" s="62">
        <f>IFERROR(SUMIFS(JUAN!$N$31:$N$40,JUAN!$H$31:$H$40,"SALIDA",JUAN!$J$31:$J$40,$B41),0)</f>
        <v>0</v>
      </c>
      <c r="P41" s="62">
        <f>IFERROR(SUMIFS('NORMA SANCHEZ'!$N$30:$N$39,'NORMA SANCHEZ'!$H$30:$H$39,"SALIDA",'NORMA SANCHEZ'!$J$30:$J$39,$B41),0)</f>
        <v>0</v>
      </c>
      <c r="Q41" s="62">
        <f>IFERROR(SUMIFS('JOSE CARLOS'!$N$34:$N$45,'JOSE CARLOS'!$H$34:$H$45,"SALIDA",'JOSE CARLOS'!$J$34:$J$45,$B41),0)</f>
        <v>0</v>
      </c>
      <c r="R41" s="62">
        <f>IFERROR(SUMIFS('LUIS ENRIQUE '!$N$38:$N$39,'LUIS ENRIQUE '!$H$38:$H$39,"SALIDA",'LUIS ENRIQUE '!$J$38:$J$39,$B41),0)</f>
        <v>0</v>
      </c>
      <c r="S41" s="62">
        <f>IFERROR(SUMIFS(CESARIA!$N$31:$N$46,CESARIA!$H$31:$H$46,"SALIDA",CESARIA!$J$31:$J$46,$B41),0)</f>
        <v>0</v>
      </c>
      <c r="T41" s="62">
        <f>IFERROR(SUMIFS(ALAN!$N$28:$N$42,ALAN!$H$28:$H$42,"SALIDA",ALAN!$J$28:$J$42,$B41),0)</f>
        <v>0</v>
      </c>
      <c r="U41" s="62">
        <f>IFERROR(SUMIFS(ELVIA!$N$33:$N$38,ELVIA!$H$33:$H$38,"SALIDA",ELVIA!$J$33:$J$38,$B41),0)</f>
        <v>0</v>
      </c>
      <c r="V41" s="146">
        <f>IFERROR(SUMIFS(CAJA!$N$1993:$N$2700,CAJA!$H$1993:$H$2700,"SALIDA",CAJA!$J$1993:$J$2700,$B41),0)</f>
        <v>0</v>
      </c>
      <c r="W41" s="62">
        <f>IFERROR(SUMIFS('CAJA TIGRES'!$N$564:$N$750,'CAJA TIGRES'!$H$564:$H$750,"SALIDA",'CAJA TIGRES'!$J$564:$J$750,$B41),0)</f>
        <v>0</v>
      </c>
      <c r="X41" s="62">
        <f>IFERROR(SUMIFS(RESERVA!$N$11:$N$11,RESERVA!$H$11:$H$11,"SALIDA",RESERVA!$J$11:$J$11,$B41),0)</f>
        <v>0</v>
      </c>
      <c r="Y41" s="96">
        <f t="shared" si="8"/>
        <v>0</v>
      </c>
      <c r="Z41" s="96">
        <f>Y41+'MAR25'!Z41</f>
        <v>2703.7</v>
      </c>
    </row>
    <row r="42" spans="1:26" ht="27.6" x14ac:dyDescent="0.3">
      <c r="A42" s="92"/>
      <c r="B42" s="61" t="s">
        <v>189</v>
      </c>
      <c r="C42" s="62">
        <f>IFERROR(SUMIFS('MGZ121'!$N$418:$N$623,'MGZ121'!H$418:H$623,"SALIDA",'MGZ121'!$J$418:$J$623,$B42),0)</f>
        <v>0</v>
      </c>
      <c r="D42" s="62">
        <f>IFERROR(SUMIFS('MGZ BBVA'!$N$303:$N$448,'MGZ BBVA'!$H$303:$H$448,"SALIDA",'MGZ BBVA'!$J$303:$J$448,$B42),0)</f>
        <v>73260.800000000003</v>
      </c>
      <c r="E42" s="62">
        <f>IFERROR(SUMIFS('MGZ DOLARES'!$N$2:$N$2,'MGZ DOLARES'!$F$2:$F$2,"SALIDA",'MGZ DOLARES'!$J$2:$J$2,$B42),0)</f>
        <v>0</v>
      </c>
      <c r="F42" s="62">
        <f>IFERROR(SUMIFS('MGZ BAJIO'!$N$9:$N$49,'MGZ BAJIO'!$H$9:$H$49,"SALIDA",'MGZ BAJIO'!$J$9:$J$49,$B42),0)</f>
        <v>0</v>
      </c>
      <c r="G42" s="62">
        <f>IFERROR(SUMIFS('VICTOR BANAMEX'!$N$162:$N$224,'VICTOR BANAMEX'!$H$162:$H$224,"SALIDA",'VICTOR BANAMEX'!$J$162:$J$224,$B42),0)</f>
        <v>0</v>
      </c>
      <c r="H42" s="62">
        <f>IFERROR(SUMIFS('VICTOR BANORTE'!$N$39:$N$50,'VICTOR BANORTE'!$H$39:$H$50,"SALIDA",'VICTOR BANORTE'!$J$39:$J$50,$B42),0)</f>
        <v>0</v>
      </c>
      <c r="I42" s="62">
        <f>IFERROR(SUMIFS(RODRIGO!$N$2:$N$2,RODRIGO!$H$2:$H$2,"SALIDA",RODRIGO!$J$2:$J$2,$B42),0)</f>
        <v>0</v>
      </c>
      <c r="J42" s="62">
        <f>IFERROR(SUMIFS(MOY!$N$26:$N$29,MOY!$F$26:$F$29,"SALIDA",MOY!$J$26:$J$29,$B42),0)</f>
        <v>0</v>
      </c>
      <c r="K42" s="62">
        <f>IFERROR(SUMIFS('NORMA RUTH'!$N$23:$N$28,'NORMA RUTH'!$H$23:$H$28,"SALIDA",'NORMA RUTH'!$J$23:$J$28,$B42),0)</f>
        <v>0</v>
      </c>
      <c r="L42" s="62">
        <f>IFERROR(SUMIFS(VALERIA!$N$19:$N$23,VALERIA!$H$19:$H$23,"SALIDA",VALERIA!$J$19:$J$23,$B42),0)</f>
        <v>0</v>
      </c>
      <c r="M42" s="62">
        <f>IFERROR(SUMIFS('MANUEL BANAMEX'!$N$39:$N$46,'MANUEL BANAMEX'!$H$39:$H$46,"SALIDA",'MANUEL BANAMEX'!$J$39:$J$46,$B42),0)</f>
        <v>0</v>
      </c>
      <c r="N42" s="62">
        <f>IFERROR(SUMIFS(ROBERTO!$N$2:$N$2,ROBERTO!$H$2:$H$2,"SALIDA",ROBERTO!$J$2:$J$2,$B42),0)</f>
        <v>0</v>
      </c>
      <c r="O42" s="62">
        <f>IFERROR(SUMIFS(JUAN!$N$31:$N$40,JUAN!$H$31:$H$40,"SALIDA",JUAN!$J$31:$J$40,$B42),0)</f>
        <v>0</v>
      </c>
      <c r="P42" s="62">
        <f>IFERROR(SUMIFS('NORMA SANCHEZ'!$N$30:$N$39,'NORMA SANCHEZ'!$H$30:$H$39,"SALIDA",'NORMA SANCHEZ'!$J$30:$J$39,$B42),0)</f>
        <v>0</v>
      </c>
      <c r="Q42" s="62">
        <f>IFERROR(SUMIFS('JOSE CARLOS'!$N$34:$N$45,'JOSE CARLOS'!$H$34:$H$45,"SALIDA",'JOSE CARLOS'!$J$34:$J$45,$B42),0)</f>
        <v>0</v>
      </c>
      <c r="R42" s="62">
        <f>IFERROR(SUMIFS('LUIS ENRIQUE '!$N$38:$N$39,'LUIS ENRIQUE '!$H$38:$H$39,"SALIDA",'LUIS ENRIQUE '!$J$38:$J$39,$B42),0)</f>
        <v>0</v>
      </c>
      <c r="S42" s="62">
        <f>IFERROR(SUMIFS(CESARIA!$N$31:$N$46,CESARIA!$H$31:$H$46,"SALIDA",CESARIA!$J$31:$J$46,$B42),0)</f>
        <v>0</v>
      </c>
      <c r="T42" s="62">
        <f>IFERROR(SUMIFS(ALAN!$N$28:$N$42,ALAN!$H$28:$H$42,"SALIDA",ALAN!$J$28:$J$42,$B42),0)</f>
        <v>0</v>
      </c>
      <c r="U42" s="62">
        <f>IFERROR(SUMIFS(ELVIA!$N$33:$N$38,ELVIA!$H$33:$H$38,"SALIDA",ELVIA!$J$33:$J$38,$B42),0)</f>
        <v>0</v>
      </c>
      <c r="V42" s="146">
        <f>IFERROR(SUMIFS(CAJA!$N$1993:$N$2700,CAJA!$H$1993:$H$2700,"SALIDA",CAJA!$J$1993:$J$2700,$B42),0)</f>
        <v>0</v>
      </c>
      <c r="W42" s="62">
        <f>IFERROR(SUMIFS('CAJA TIGRES'!$N$564:$N$750,'CAJA TIGRES'!$H$564:$H$750,"SALIDA",'CAJA TIGRES'!$J$564:$J$750,$B42),0)</f>
        <v>0</v>
      </c>
      <c r="X42" s="62">
        <f>IFERROR(SUMIFS(RESERVA!$N$11:$N$11,RESERVA!$H$11:$H$11,"SALIDA",RESERVA!$J$11:$J$11,$B42),0)</f>
        <v>0</v>
      </c>
      <c r="Y42" s="96">
        <f t="shared" si="8"/>
        <v>73260.800000000003</v>
      </c>
      <c r="Z42" s="96">
        <f>Y42+'MAR25'!Z42</f>
        <v>146276.79999999999</v>
      </c>
    </row>
    <row r="43" spans="1:26" x14ac:dyDescent="0.3">
      <c r="A43" s="92"/>
      <c r="B43" s="61" t="s">
        <v>214</v>
      </c>
      <c r="C43" s="62">
        <f>IFERROR(SUMIFS('MGZ121'!$N$418:$N$623,'MGZ121'!H$418:H$623,"SALIDA",'MGZ121'!$J$418:$J$623,$B43),0)</f>
        <v>0</v>
      </c>
      <c r="D43" s="62">
        <f>IFERROR(SUMIFS('MGZ BBVA'!$N$303:$N$448,'MGZ BBVA'!$H$303:$H$448,"SALIDA",'MGZ BBVA'!$J$303:$J$448,$B43),0)</f>
        <v>0</v>
      </c>
      <c r="E43" s="62">
        <f>IFERROR(SUMIFS('MGZ DOLARES'!$N$2:$N$2,'MGZ DOLARES'!$F$2:$F$2,"SALIDA",'MGZ DOLARES'!$J$2:$J$2,$B43),0)</f>
        <v>0</v>
      </c>
      <c r="F43" s="62">
        <f>IFERROR(SUMIFS('MGZ BAJIO'!$N$9:$N$49,'MGZ BAJIO'!$H$9:$H$49,"SALIDA",'MGZ BAJIO'!$J$9:$J$49,$B43),0)</f>
        <v>0</v>
      </c>
      <c r="G43" s="62">
        <f>IFERROR(SUMIFS('VICTOR BANAMEX'!$N$162:$N$224,'VICTOR BANAMEX'!$H$162:$H$224,"SALIDA",'VICTOR BANAMEX'!$J$162:$J$224,$B43),0)</f>
        <v>0</v>
      </c>
      <c r="H43" s="62">
        <f>IFERROR(SUMIFS('VICTOR BANORTE'!$N$39:$N$50,'VICTOR BANORTE'!$H$39:$H$50,"SALIDA",'VICTOR BANORTE'!$J$39:$J$50,$B43),0)</f>
        <v>0</v>
      </c>
      <c r="I43" s="62">
        <f>IFERROR(SUMIFS(RODRIGO!$N$2:$N$2,RODRIGO!$H$2:$H$2,"SALIDA",RODRIGO!$J$2:$J$2,$B43),0)</f>
        <v>0</v>
      </c>
      <c r="J43" s="62">
        <f>IFERROR(SUMIFS(MOY!$N$26:$N$29,MOY!$F$26:$F$29,"SALIDA",MOY!$J$26:$J$29,$B43),0)</f>
        <v>0</v>
      </c>
      <c r="K43" s="62">
        <f>IFERROR(SUMIFS('NORMA RUTH'!$N$23:$N$28,'NORMA RUTH'!$H$23:$H$28,"SALIDA",'NORMA RUTH'!$J$23:$J$28,$B43),0)</f>
        <v>0</v>
      </c>
      <c r="L43" s="62">
        <f>IFERROR(SUMIFS(VALERIA!$N$19:$N$23,VALERIA!$H$19:$H$23,"SALIDA",VALERIA!$J$19:$J$23,$B43),0)</f>
        <v>0</v>
      </c>
      <c r="M43" s="62">
        <f>IFERROR(SUMIFS('MANUEL BANAMEX'!$N$39:$N$46,'MANUEL BANAMEX'!$H$39:$H$46,"SALIDA",'MANUEL BANAMEX'!$J$39:$J$46,$B43),0)</f>
        <v>0</v>
      </c>
      <c r="N43" s="62">
        <f>IFERROR(SUMIFS(ROBERTO!$N$2:$N$2,ROBERTO!$H$2:$H$2,"SALIDA",ROBERTO!$J$2:$J$2,$B43),0)</f>
        <v>0</v>
      </c>
      <c r="O43" s="62">
        <f>IFERROR(SUMIFS(JUAN!$N$31:$N$40,JUAN!$H$31:$H$40,"SALIDA",JUAN!$J$31:$J$40,$B43),0)</f>
        <v>0</v>
      </c>
      <c r="P43" s="62">
        <f>IFERROR(SUMIFS('NORMA SANCHEZ'!$N$30:$N$39,'NORMA SANCHEZ'!$H$30:$H$39,"SALIDA",'NORMA SANCHEZ'!$J$30:$J$39,$B43),0)</f>
        <v>0</v>
      </c>
      <c r="Q43" s="62">
        <f>IFERROR(SUMIFS('JOSE CARLOS'!$N$34:$N$45,'JOSE CARLOS'!$H$34:$H$45,"SALIDA",'JOSE CARLOS'!$J$34:$J$45,$B43),0)</f>
        <v>0</v>
      </c>
      <c r="R43" s="62">
        <f>IFERROR(SUMIFS('LUIS ENRIQUE '!$N$38:$N$39,'LUIS ENRIQUE '!$H$38:$H$39,"SALIDA",'LUIS ENRIQUE '!$J$38:$J$39,$B43),0)</f>
        <v>0</v>
      </c>
      <c r="S43" s="62">
        <f>IFERROR(SUMIFS(CESARIA!$N$31:$N$46,CESARIA!$H$31:$H$46,"SALIDA",CESARIA!$J$31:$J$46,$B43),0)</f>
        <v>0</v>
      </c>
      <c r="T43" s="62">
        <f>IFERROR(SUMIFS(ALAN!$N$28:$N$42,ALAN!$H$28:$H$42,"SALIDA",ALAN!$J$28:$J$42,$B43),0)</f>
        <v>0</v>
      </c>
      <c r="U43" s="62">
        <f>IFERROR(SUMIFS(ELVIA!$N$33:$N$38,ELVIA!$H$33:$H$38,"SALIDA",ELVIA!$J$33:$J$38,$B43),0)</f>
        <v>0</v>
      </c>
      <c r="V43" s="146">
        <f>IFERROR(SUMIFS(CAJA!$N$1993:$N$2700,CAJA!$H$1993:$H$2700,"SALIDA",CAJA!$J$1993:$J$2700,$B43),0)</f>
        <v>9520</v>
      </c>
      <c r="W43" s="62">
        <f>IFERROR(SUMIFS('CAJA TIGRES'!$N$564:$N$750,'CAJA TIGRES'!$H$564:$H$750,"SALIDA",'CAJA TIGRES'!$J$564:$J$750,$B43),0)</f>
        <v>1000</v>
      </c>
      <c r="X43" s="62">
        <f>IFERROR(SUMIFS(RESERVA!$N$11:$N$11,RESERVA!$H$11:$H$11,"SALIDA",RESERVA!$J$11:$J$11,$B43),0)</f>
        <v>0</v>
      </c>
      <c r="Y43" s="96">
        <f t="shared" si="8"/>
        <v>10520</v>
      </c>
      <c r="Z43" s="96">
        <f>Y43+'MAR25'!Z43</f>
        <v>28410</v>
      </c>
    </row>
    <row r="44" spans="1:26" x14ac:dyDescent="0.3">
      <c r="A44" s="92"/>
      <c r="B44" s="61" t="s">
        <v>215</v>
      </c>
      <c r="C44" s="62">
        <f>IFERROR(SUMIFS('MGZ121'!$N$418:$N$623,'MGZ121'!H$418:H$623,"SALIDA",'MGZ121'!$J$418:$J$623,$B44),0)</f>
        <v>0</v>
      </c>
      <c r="D44" s="62">
        <f>IFERROR(SUMIFS('MGZ BBVA'!$N$303:$N$448,'MGZ BBVA'!$H$303:$H$448,"SALIDA",'MGZ BBVA'!$J$303:$J$448,$B44),0)</f>
        <v>0</v>
      </c>
      <c r="E44" s="62">
        <f>IFERROR(SUMIFS('MGZ DOLARES'!$N$2:$N$2,'MGZ DOLARES'!$F$2:$F$2,"SALIDA",'MGZ DOLARES'!$J$2:$J$2,$B44),0)</f>
        <v>0</v>
      </c>
      <c r="F44" s="62">
        <f>IFERROR(SUMIFS('MGZ BAJIO'!$N$9:$N$49,'MGZ BAJIO'!$H$9:$H$49,"SALIDA",'MGZ BAJIO'!$J$9:$J$49,$B44),0)</f>
        <v>0</v>
      </c>
      <c r="G44" s="62">
        <f>IFERROR(SUMIFS('VICTOR BANAMEX'!$N$162:$N$224,'VICTOR BANAMEX'!$H$162:$H$224,"SALIDA",'VICTOR BANAMEX'!$J$162:$J$224,$B44),0)</f>
        <v>0</v>
      </c>
      <c r="H44" s="62">
        <f>IFERROR(SUMIFS('VICTOR BANORTE'!$N$39:$N$50,'VICTOR BANORTE'!$H$39:$H$50,"SALIDA",'VICTOR BANORTE'!$J$39:$J$50,$B44),0)</f>
        <v>0</v>
      </c>
      <c r="I44" s="62">
        <f>IFERROR(SUMIFS(RODRIGO!$N$2:$N$2,RODRIGO!$H$2:$H$2,"SALIDA",RODRIGO!$J$2:$J$2,$B44),0)</f>
        <v>0</v>
      </c>
      <c r="J44" s="62">
        <f>IFERROR(SUMIFS(MOY!$N$26:$N$29,MOY!$F$26:$F$29,"SALIDA",MOY!$J$26:$J$29,$B44),0)</f>
        <v>0</v>
      </c>
      <c r="K44" s="62">
        <f>IFERROR(SUMIFS('NORMA RUTH'!$N$23:$N$28,'NORMA RUTH'!$H$23:$H$28,"SALIDA",'NORMA RUTH'!$J$23:$J$28,$B44),0)</f>
        <v>0</v>
      </c>
      <c r="L44" s="62">
        <f>IFERROR(SUMIFS(VALERIA!$N$19:$N$23,VALERIA!$H$19:$H$23,"SALIDA",VALERIA!$J$19:$J$23,$B44),0)</f>
        <v>0</v>
      </c>
      <c r="M44" s="62">
        <f>IFERROR(SUMIFS('MANUEL BANAMEX'!$N$39:$N$46,'MANUEL BANAMEX'!$H$39:$H$46,"SALIDA",'MANUEL BANAMEX'!$J$39:$J$46,$B44),0)</f>
        <v>0</v>
      </c>
      <c r="N44" s="62">
        <f>IFERROR(SUMIFS(ROBERTO!$N$2:$N$2,ROBERTO!$H$2:$H$2,"SALIDA",ROBERTO!$J$2:$J$2,$B44),0)</f>
        <v>0</v>
      </c>
      <c r="O44" s="62">
        <f>IFERROR(SUMIFS(JUAN!$N$31:$N$40,JUAN!$H$31:$H$40,"SALIDA",JUAN!$J$31:$J$40,$B44),0)</f>
        <v>0</v>
      </c>
      <c r="P44" s="62">
        <f>IFERROR(SUMIFS('NORMA SANCHEZ'!$N$30:$N$39,'NORMA SANCHEZ'!$H$30:$H$39,"SALIDA",'NORMA SANCHEZ'!$J$30:$J$39,$B44),0)</f>
        <v>0</v>
      </c>
      <c r="Q44" s="62">
        <f>IFERROR(SUMIFS('JOSE CARLOS'!$N$34:$N$45,'JOSE CARLOS'!$H$34:$H$45,"SALIDA",'JOSE CARLOS'!$J$34:$J$45,$B44),0)</f>
        <v>0</v>
      </c>
      <c r="R44" s="62">
        <f>IFERROR(SUMIFS('LUIS ENRIQUE '!$N$38:$N$39,'LUIS ENRIQUE '!$H$38:$H$39,"SALIDA",'LUIS ENRIQUE '!$J$38:$J$39,$B44),0)</f>
        <v>0</v>
      </c>
      <c r="S44" s="62">
        <f>IFERROR(SUMIFS(CESARIA!$N$31:$N$46,CESARIA!$H$31:$H$46,"SALIDA",CESARIA!$J$31:$J$46,$B44),0)</f>
        <v>0</v>
      </c>
      <c r="T44" s="62">
        <f>IFERROR(SUMIFS(ALAN!$N$28:$N$42,ALAN!$H$28:$H$42,"SALIDA",ALAN!$J$28:$J$42,$B44),0)</f>
        <v>0</v>
      </c>
      <c r="U44" s="62">
        <f>IFERROR(SUMIFS(ELVIA!$N$33:$N$38,ELVIA!$H$33:$H$38,"SALIDA",ELVIA!$J$33:$J$38,$B44),0)</f>
        <v>0</v>
      </c>
      <c r="V44" s="146">
        <f>IFERROR(SUMIFS(CAJA!$N$1993:$N$2700,CAJA!$H$1993:$H$2700,"SALIDA",CAJA!$J$1993:$J$2700,$B44),0)</f>
        <v>0</v>
      </c>
      <c r="W44" s="62">
        <f>IFERROR(SUMIFS('CAJA TIGRES'!$N$564:$N$750,'CAJA TIGRES'!$H$564:$H$750,"SALIDA",'CAJA TIGRES'!$J$564:$J$750,$B44),0)</f>
        <v>0</v>
      </c>
      <c r="X44" s="62">
        <f>IFERROR(SUMIFS(RESERVA!$N$11:$N$11,RESERVA!$H$11:$H$11,"SALIDA",RESERVA!$J$11:$J$11,$B44),0)</f>
        <v>0</v>
      </c>
      <c r="Y44" s="96">
        <f t="shared" si="8"/>
        <v>0</v>
      </c>
      <c r="Z44" s="96">
        <f>Y44+'MAR25'!Z44</f>
        <v>0</v>
      </c>
    </row>
    <row r="45" spans="1:26" x14ac:dyDescent="0.3">
      <c r="A45" s="92"/>
      <c r="B45" s="61" t="s">
        <v>216</v>
      </c>
      <c r="C45" s="62">
        <f>IFERROR(SUMIFS('MGZ121'!$N$418:$N$623,'MGZ121'!H$418:H$623,"SALIDA",'MGZ121'!$J$418:$J$623,$B45),0)</f>
        <v>0</v>
      </c>
      <c r="D45" s="62">
        <f>IFERROR(SUMIFS('MGZ BBVA'!$N$303:$N$448,'MGZ BBVA'!$H$303:$H$448,"SALIDA",'MGZ BBVA'!$J$303:$J$448,$B45),0)</f>
        <v>0</v>
      </c>
      <c r="E45" s="62">
        <f>IFERROR(SUMIFS('MGZ DOLARES'!$N$2:$N$2,'MGZ DOLARES'!$F$2:$F$2,"SALIDA",'MGZ DOLARES'!$J$2:$J$2,$B45),0)</f>
        <v>0</v>
      </c>
      <c r="F45" s="62">
        <f>IFERROR(SUMIFS('MGZ BAJIO'!$N$9:$N$49,'MGZ BAJIO'!$H$9:$H$49,"SALIDA",'MGZ BAJIO'!$J$9:$J$49,$B45),0)</f>
        <v>0</v>
      </c>
      <c r="G45" s="62">
        <f>IFERROR(SUMIFS('VICTOR BANAMEX'!$N$162:$N$224,'VICTOR BANAMEX'!$H$162:$H$224,"SALIDA",'VICTOR BANAMEX'!$J$162:$J$224,$B45),0)</f>
        <v>0</v>
      </c>
      <c r="H45" s="62">
        <f>IFERROR(SUMIFS('VICTOR BANORTE'!$N$39:$N$50,'VICTOR BANORTE'!$H$39:$H$50,"SALIDA",'VICTOR BANORTE'!$J$39:$J$50,$B45),0)</f>
        <v>0</v>
      </c>
      <c r="I45" s="62">
        <f>IFERROR(SUMIFS(RODRIGO!$N$2:$N$2,RODRIGO!$H$2:$H$2,"SALIDA",RODRIGO!$J$2:$J$2,$B45),0)</f>
        <v>0</v>
      </c>
      <c r="J45" s="62">
        <f>IFERROR(SUMIFS(MOY!$N$26:$N$29,MOY!$F$26:$F$29,"SALIDA",MOY!$J$26:$J$29,$B45),0)</f>
        <v>0</v>
      </c>
      <c r="K45" s="62">
        <f>IFERROR(SUMIFS('NORMA RUTH'!$N$23:$N$28,'NORMA RUTH'!$H$23:$H$28,"SALIDA",'NORMA RUTH'!$J$23:$J$28,$B45),0)</f>
        <v>0</v>
      </c>
      <c r="L45" s="62">
        <f>IFERROR(SUMIFS(VALERIA!$N$19:$N$23,VALERIA!$H$19:$H$23,"SALIDA",VALERIA!$J$19:$J$23,$B45),0)</f>
        <v>0</v>
      </c>
      <c r="M45" s="62">
        <f>IFERROR(SUMIFS('MANUEL BANAMEX'!$N$39:$N$46,'MANUEL BANAMEX'!$H$39:$H$46,"SALIDA",'MANUEL BANAMEX'!$J$39:$J$46,$B45),0)</f>
        <v>0</v>
      </c>
      <c r="N45" s="62">
        <f>IFERROR(SUMIFS(ROBERTO!$N$2:$N$2,ROBERTO!$H$2:$H$2,"SALIDA",ROBERTO!$J$2:$J$2,$B45),0)</f>
        <v>0</v>
      </c>
      <c r="O45" s="62">
        <f>IFERROR(SUMIFS(JUAN!$N$31:$N$40,JUAN!$H$31:$H$40,"SALIDA",JUAN!$J$31:$J$40,$B45),0)</f>
        <v>0</v>
      </c>
      <c r="P45" s="62">
        <f>IFERROR(SUMIFS('NORMA SANCHEZ'!$N$30:$N$39,'NORMA SANCHEZ'!$H$30:$H$39,"SALIDA",'NORMA SANCHEZ'!$J$30:$J$39,$B45),0)</f>
        <v>0</v>
      </c>
      <c r="Q45" s="62">
        <f>IFERROR(SUMIFS('JOSE CARLOS'!$N$34:$N$45,'JOSE CARLOS'!$H$34:$H$45,"SALIDA",'JOSE CARLOS'!$J$34:$J$45,$B45),0)</f>
        <v>0</v>
      </c>
      <c r="R45" s="62">
        <f>IFERROR(SUMIFS('LUIS ENRIQUE '!$N$38:$N$39,'LUIS ENRIQUE '!$H$38:$H$39,"SALIDA",'LUIS ENRIQUE '!$J$38:$J$39,$B45),0)</f>
        <v>0</v>
      </c>
      <c r="S45" s="62">
        <f>IFERROR(SUMIFS(CESARIA!$N$31:$N$46,CESARIA!$H$31:$H$46,"SALIDA",CESARIA!$J$31:$J$46,$B45),0)</f>
        <v>0</v>
      </c>
      <c r="T45" s="62">
        <f>IFERROR(SUMIFS(ALAN!$N$28:$N$42,ALAN!$H$28:$H$42,"SALIDA",ALAN!$J$28:$J$42,$B45),0)</f>
        <v>0</v>
      </c>
      <c r="U45" s="62">
        <f>IFERROR(SUMIFS(ELVIA!$N$33:$N$38,ELVIA!$H$33:$H$38,"SALIDA",ELVIA!$J$33:$J$38,$B45),0)</f>
        <v>0</v>
      </c>
      <c r="V45" s="146">
        <f>IFERROR(SUMIFS(CAJA!$N$1993:$N$2700,CAJA!$H$1993:$H$2700,"SALIDA",CAJA!$J$1993:$J$2700,$B45),0)</f>
        <v>2000</v>
      </c>
      <c r="W45" s="62">
        <f>IFERROR(SUMIFS('CAJA TIGRES'!$N$564:$N$750,'CAJA TIGRES'!$H$564:$H$750,"SALIDA",'CAJA TIGRES'!$J$564:$J$750,$B45),0)</f>
        <v>2000</v>
      </c>
      <c r="X45" s="62">
        <f>IFERROR(SUMIFS(RESERVA!$N$11:$N$11,RESERVA!$H$11:$H$11,"SALIDA",RESERVA!$J$11:$J$11,$B45),0)</f>
        <v>0</v>
      </c>
      <c r="Y45" s="96">
        <f t="shared" si="8"/>
        <v>4000</v>
      </c>
      <c r="Z45" s="96">
        <f>Y45+'MAR25'!Z45</f>
        <v>18000</v>
      </c>
    </row>
    <row r="46" spans="1:26" x14ac:dyDescent="0.3">
      <c r="A46" s="92"/>
      <c r="B46" s="61" t="s">
        <v>217</v>
      </c>
      <c r="C46" s="62">
        <f>IFERROR(SUMIFS('MGZ121'!$N$418:$N$623,'MGZ121'!H$418:H$623,"SALIDA",'MGZ121'!$J$418:$J$623,$B46),0)</f>
        <v>0</v>
      </c>
      <c r="D46" s="62">
        <f>IFERROR(SUMIFS('MGZ BBVA'!$N$303:$N$448,'MGZ BBVA'!$H$303:$H$448,"SALIDA",'MGZ BBVA'!$J$303:$J$448,$B46),0)</f>
        <v>0</v>
      </c>
      <c r="E46" s="62">
        <f>IFERROR(SUMIFS('MGZ DOLARES'!$N$2:$N$2,'MGZ DOLARES'!$F$2:$F$2,"SALIDA",'MGZ DOLARES'!$J$2:$J$2,$B46),0)</f>
        <v>0</v>
      </c>
      <c r="F46" s="62">
        <f>IFERROR(SUMIFS('MGZ BAJIO'!$N$9:$N$49,'MGZ BAJIO'!$H$9:$H$49,"SALIDA",'MGZ BAJIO'!$J$9:$J$49,$B46),0)</f>
        <v>0</v>
      </c>
      <c r="G46" s="62">
        <f>IFERROR(SUMIFS('VICTOR BANAMEX'!$N$162:$N$224,'VICTOR BANAMEX'!$H$162:$H$224,"SALIDA",'VICTOR BANAMEX'!$J$162:$J$224,$B46),0)</f>
        <v>0</v>
      </c>
      <c r="H46" s="62">
        <f>IFERROR(SUMIFS('VICTOR BANORTE'!$N$39:$N$50,'VICTOR BANORTE'!$H$39:$H$50,"SALIDA",'VICTOR BANORTE'!$J$39:$J$50,$B46),0)</f>
        <v>0</v>
      </c>
      <c r="I46" s="62">
        <f>IFERROR(SUMIFS(RODRIGO!$N$2:$N$2,RODRIGO!$H$2:$H$2,"SALIDA",RODRIGO!$J$2:$J$2,$B46),0)</f>
        <v>0</v>
      </c>
      <c r="J46" s="62">
        <f>IFERROR(SUMIFS(MOY!$N$26:$N$29,MOY!$F$26:$F$29,"SALIDA",MOY!$J$26:$J$29,$B46),0)</f>
        <v>0</v>
      </c>
      <c r="K46" s="62">
        <f>IFERROR(SUMIFS('NORMA RUTH'!$N$23:$N$28,'NORMA RUTH'!$H$23:$H$28,"SALIDA",'NORMA RUTH'!$J$23:$J$28,$B46),0)</f>
        <v>0</v>
      </c>
      <c r="L46" s="62">
        <f>IFERROR(SUMIFS(VALERIA!$N$19:$N$23,VALERIA!$H$19:$H$23,"SALIDA",VALERIA!$J$19:$J$23,$B46),0)</f>
        <v>0</v>
      </c>
      <c r="M46" s="62">
        <f>IFERROR(SUMIFS('MANUEL BANAMEX'!$N$39:$N$46,'MANUEL BANAMEX'!$H$39:$H$46,"SALIDA",'MANUEL BANAMEX'!$J$39:$J$46,$B46),0)</f>
        <v>0</v>
      </c>
      <c r="N46" s="62">
        <f>IFERROR(SUMIFS(ROBERTO!$N$2:$N$2,ROBERTO!$H$2:$H$2,"SALIDA",ROBERTO!$J$2:$J$2,$B46),0)</f>
        <v>0</v>
      </c>
      <c r="O46" s="62">
        <f>IFERROR(SUMIFS(JUAN!$N$31:$N$40,JUAN!$H$31:$H$40,"SALIDA",JUAN!$J$31:$J$40,$B46),0)</f>
        <v>0</v>
      </c>
      <c r="P46" s="62">
        <f>IFERROR(SUMIFS('NORMA SANCHEZ'!$N$30:$N$39,'NORMA SANCHEZ'!$H$30:$H$39,"SALIDA",'NORMA SANCHEZ'!$J$30:$J$39,$B46),0)</f>
        <v>0</v>
      </c>
      <c r="Q46" s="62">
        <f>IFERROR(SUMIFS('JOSE CARLOS'!$N$34:$N$45,'JOSE CARLOS'!$H$34:$H$45,"SALIDA",'JOSE CARLOS'!$J$34:$J$45,$B46),0)</f>
        <v>0</v>
      </c>
      <c r="R46" s="62">
        <f>IFERROR(SUMIFS('LUIS ENRIQUE '!$N$38:$N$39,'LUIS ENRIQUE '!$H$38:$H$39,"SALIDA",'LUIS ENRIQUE '!$J$38:$J$39,$B46),0)</f>
        <v>0</v>
      </c>
      <c r="S46" s="62">
        <f>IFERROR(SUMIFS(CESARIA!$N$31:$N$46,CESARIA!$H$31:$H$46,"SALIDA",CESARIA!$J$31:$J$46,$B46),0)</f>
        <v>0</v>
      </c>
      <c r="T46" s="62">
        <f>IFERROR(SUMIFS(ALAN!$N$28:$N$42,ALAN!$H$28:$H$42,"SALIDA",ALAN!$J$28:$J$42,$B46),0)</f>
        <v>0</v>
      </c>
      <c r="U46" s="62">
        <f>IFERROR(SUMIFS(ELVIA!$N$33:$N$38,ELVIA!$H$33:$H$38,"SALIDA",ELVIA!$J$33:$J$38,$B46),0)</f>
        <v>0</v>
      </c>
      <c r="V46" s="146">
        <f>IFERROR(SUMIFS(CAJA!$N$1993:$N$2700,CAJA!$H$1993:$H$2700,"SALIDA",CAJA!$J$1993:$J$2700,$B46),0)</f>
        <v>0</v>
      </c>
      <c r="W46" s="62">
        <f>IFERROR(SUMIFS('CAJA TIGRES'!$N$564:$N$750,'CAJA TIGRES'!$H$564:$H$750,"SALIDA",'CAJA TIGRES'!$J$564:$J$750,$B46),0)</f>
        <v>0</v>
      </c>
      <c r="X46" s="62">
        <f>IFERROR(SUMIFS(RESERVA!$N$11:$N$11,RESERVA!$H$11:$H$11,"SALIDA",RESERVA!$J$11:$J$11,$B46),0)</f>
        <v>0</v>
      </c>
      <c r="Y46" s="96">
        <f t="shared" si="8"/>
        <v>0</v>
      </c>
      <c r="Z46" s="96">
        <f>Y46+'MAR25'!Z46</f>
        <v>0</v>
      </c>
    </row>
    <row r="47" spans="1:26" x14ac:dyDescent="0.3">
      <c r="A47" s="92"/>
      <c r="B47" s="61" t="s">
        <v>219</v>
      </c>
      <c r="C47" s="62">
        <f>IFERROR(SUMIFS('MGZ121'!$N$418:$N$623,'MGZ121'!H$418:H$623,"SALIDA",'MGZ121'!$J$418:$J$623,$B47),0)</f>
        <v>0</v>
      </c>
      <c r="D47" s="62">
        <f>IFERROR(SUMIFS('MGZ BBVA'!$N$303:$N$448,'MGZ BBVA'!$H$303:$H$448,"SALIDA",'MGZ BBVA'!$J$303:$J$448,$B47),0)</f>
        <v>0</v>
      </c>
      <c r="E47" s="62">
        <f>IFERROR(SUMIFS('MGZ DOLARES'!$N$2:$N$2,'MGZ DOLARES'!$F$2:$F$2,"SALIDA",'MGZ DOLARES'!$J$2:$J$2,$B47),0)</f>
        <v>0</v>
      </c>
      <c r="F47" s="62">
        <f>IFERROR(SUMIFS('MGZ BAJIO'!$N$9:$N$49,'MGZ BAJIO'!$H$9:$H$49,"SALIDA",'MGZ BAJIO'!$J$9:$J$49,$B47),0)</f>
        <v>0</v>
      </c>
      <c r="G47" s="62">
        <f>IFERROR(SUMIFS('VICTOR BANAMEX'!$N$162:$N$224,'VICTOR BANAMEX'!$H$162:$H$224,"SALIDA",'VICTOR BANAMEX'!$J$162:$J$224,$B47),0)</f>
        <v>0</v>
      </c>
      <c r="H47" s="62">
        <f>IFERROR(SUMIFS('VICTOR BANORTE'!$N$39:$N$50,'VICTOR BANORTE'!$H$39:$H$50,"SALIDA",'VICTOR BANORTE'!$J$39:$J$50,$B47),0)</f>
        <v>0</v>
      </c>
      <c r="I47" s="62">
        <f>IFERROR(SUMIFS(RODRIGO!$N$2:$N$2,RODRIGO!$H$2:$H$2,"SALIDA",RODRIGO!$J$2:$J$2,$B47),0)</f>
        <v>0</v>
      </c>
      <c r="J47" s="62">
        <f>IFERROR(SUMIFS(MOY!$N$26:$N$29,MOY!$F$26:$F$29,"SALIDA",MOY!$J$26:$J$29,$B47),0)</f>
        <v>0</v>
      </c>
      <c r="K47" s="62">
        <f>IFERROR(SUMIFS('NORMA RUTH'!$N$23:$N$28,'NORMA RUTH'!$H$23:$H$28,"SALIDA",'NORMA RUTH'!$J$23:$J$28,$B47),0)</f>
        <v>0</v>
      </c>
      <c r="L47" s="62">
        <f>IFERROR(SUMIFS(VALERIA!$N$19:$N$23,VALERIA!$H$19:$H$23,"SALIDA",VALERIA!$J$19:$J$23,$B47),0)</f>
        <v>0</v>
      </c>
      <c r="M47" s="62">
        <f>IFERROR(SUMIFS('MANUEL BANAMEX'!$N$39:$N$46,'MANUEL BANAMEX'!$H$39:$H$46,"SALIDA",'MANUEL BANAMEX'!$J$39:$J$46,$B47),0)</f>
        <v>0</v>
      </c>
      <c r="N47" s="62">
        <f>IFERROR(SUMIFS(ROBERTO!$N$2:$N$2,ROBERTO!$H$2:$H$2,"SALIDA",ROBERTO!$J$2:$J$2,$B47),0)</f>
        <v>0</v>
      </c>
      <c r="O47" s="62">
        <f>IFERROR(SUMIFS(JUAN!$N$31:$N$40,JUAN!$H$31:$H$40,"SALIDA",JUAN!$J$31:$J$40,$B47),0)</f>
        <v>0</v>
      </c>
      <c r="P47" s="62">
        <f>IFERROR(SUMIFS('NORMA SANCHEZ'!$N$30:$N$39,'NORMA SANCHEZ'!$H$30:$H$39,"SALIDA",'NORMA SANCHEZ'!$J$30:$J$39,$B47),0)</f>
        <v>0</v>
      </c>
      <c r="Q47" s="62">
        <f>IFERROR(SUMIFS('JOSE CARLOS'!$N$34:$N$45,'JOSE CARLOS'!$H$34:$H$45,"SALIDA",'JOSE CARLOS'!$J$34:$J$45,$B47),0)</f>
        <v>0</v>
      </c>
      <c r="R47" s="62">
        <f>IFERROR(SUMIFS('LUIS ENRIQUE '!$N$38:$N$39,'LUIS ENRIQUE '!$H$38:$H$39,"SALIDA",'LUIS ENRIQUE '!$J$38:$J$39,$B47),0)</f>
        <v>0</v>
      </c>
      <c r="S47" s="62">
        <f>IFERROR(SUMIFS(CESARIA!$N$31:$N$46,CESARIA!$H$31:$H$46,"SALIDA",CESARIA!$J$31:$J$46,$B47),0)</f>
        <v>0</v>
      </c>
      <c r="T47" s="62">
        <f>IFERROR(SUMIFS(ALAN!$N$28:$N$42,ALAN!$H$28:$H$42,"SALIDA",ALAN!$J$28:$J$42,$B47),0)</f>
        <v>0</v>
      </c>
      <c r="U47" s="62">
        <f>IFERROR(SUMIFS(ELVIA!$N$33:$N$38,ELVIA!$H$33:$H$38,"SALIDA",ELVIA!$J$33:$J$38,$B47),0)</f>
        <v>0</v>
      </c>
      <c r="V47" s="146">
        <f>IFERROR(SUMIFS(CAJA!$N$1993:$N$2700,CAJA!$H$1993:$H$2700,"SALIDA",CAJA!$J$1993:$J$2700,$B47),0)</f>
        <v>24739</v>
      </c>
      <c r="W47" s="62">
        <f>IFERROR(SUMIFS('CAJA TIGRES'!$N$564:$N$750,'CAJA TIGRES'!$H$564:$H$750,"SALIDA",'CAJA TIGRES'!$J$564:$J$750,$B47),0)</f>
        <v>0</v>
      </c>
      <c r="X47" s="62">
        <f>IFERROR(SUMIFS(RESERVA!$N$11:$N$11,RESERVA!$H$11:$H$11,"SALIDA",RESERVA!$J$11:$J$11,$B47),0)</f>
        <v>0</v>
      </c>
      <c r="Y47" s="96">
        <f t="shared" si="8"/>
        <v>24739</v>
      </c>
      <c r="Z47" s="96">
        <f>Y47+'MAR25'!Z47</f>
        <v>88895.5</v>
      </c>
    </row>
    <row r="48" spans="1:26" x14ac:dyDescent="0.3">
      <c r="A48" s="92"/>
      <c r="B48" s="61" t="s">
        <v>250</v>
      </c>
      <c r="C48" s="62">
        <f>IFERROR(SUMIFS('MGZ121'!$N$418:$N$623,'MGZ121'!H$418:H$623,"SALIDA",'MGZ121'!$J$418:$J$623,$B48),0)</f>
        <v>0</v>
      </c>
      <c r="D48" s="62">
        <f>IFERROR(SUMIFS('MGZ BBVA'!$N$303:$N$448,'MGZ BBVA'!$H$303:$H$448,"SALIDA",'MGZ BBVA'!$J$303:$J$448,$B48),0)</f>
        <v>0</v>
      </c>
      <c r="E48" s="62">
        <f>IFERROR(SUMIFS('MGZ DOLARES'!$N$2:$N$2,'MGZ DOLARES'!$F$2:$F$2,"SALIDA",'MGZ DOLARES'!$J$2:$J$2,$B48),0)</f>
        <v>0</v>
      </c>
      <c r="F48" s="62">
        <f>IFERROR(SUMIFS('MGZ BAJIO'!$N$9:$N$49,'MGZ BAJIO'!$H$9:$H$49,"SALIDA",'MGZ BAJIO'!$J$9:$J$49,$B48),0)</f>
        <v>0</v>
      </c>
      <c r="G48" s="62">
        <f>IFERROR(SUMIFS('VICTOR BANAMEX'!$N$162:$N$224,'VICTOR BANAMEX'!$H$162:$H$224,"SALIDA",'VICTOR BANAMEX'!$J$162:$J$224,$B48),0)</f>
        <v>0</v>
      </c>
      <c r="H48" s="62">
        <f>IFERROR(SUMIFS('VICTOR BANORTE'!$N$39:$N$50,'VICTOR BANORTE'!$H$39:$H$50,"SALIDA",'VICTOR BANORTE'!$J$39:$J$50,$B48),0)</f>
        <v>0</v>
      </c>
      <c r="I48" s="62">
        <f>IFERROR(SUMIFS(RODRIGO!$N$2:$N$2,RODRIGO!$H$2:$H$2,"SALIDA",RODRIGO!$J$2:$J$2,$B48),0)</f>
        <v>0</v>
      </c>
      <c r="J48" s="62">
        <f>IFERROR(SUMIFS(MOY!$N$26:$N$29,MOY!$F$26:$F$29,"SALIDA",MOY!$J$26:$J$29,$B48),0)</f>
        <v>0</v>
      </c>
      <c r="K48" s="62">
        <f>IFERROR(SUMIFS('NORMA RUTH'!$N$23:$N$28,'NORMA RUTH'!$H$23:$H$28,"SALIDA",'NORMA RUTH'!$J$23:$J$28,$B48),0)</f>
        <v>0</v>
      </c>
      <c r="L48" s="62">
        <f>IFERROR(SUMIFS(VALERIA!$N$19:$N$23,VALERIA!$H$19:$H$23,"SALIDA",VALERIA!$J$19:$J$23,$B48),0)</f>
        <v>0</v>
      </c>
      <c r="M48" s="62">
        <f>IFERROR(SUMIFS('MANUEL BANAMEX'!$N$39:$N$46,'MANUEL BANAMEX'!$H$39:$H$46,"SALIDA",'MANUEL BANAMEX'!$J$39:$J$46,$B48),0)</f>
        <v>0</v>
      </c>
      <c r="N48" s="62">
        <f>IFERROR(SUMIFS(ROBERTO!$N$2:$N$2,ROBERTO!$H$2:$H$2,"SALIDA",ROBERTO!$J$2:$J$2,$B48),0)</f>
        <v>0</v>
      </c>
      <c r="O48" s="62">
        <f>IFERROR(SUMIFS(JUAN!$N$31:$N$40,JUAN!$H$31:$H$40,"SALIDA",JUAN!$J$31:$J$40,$B48),0)</f>
        <v>0</v>
      </c>
      <c r="P48" s="62">
        <f>IFERROR(SUMIFS('NORMA SANCHEZ'!$N$30:$N$39,'NORMA SANCHEZ'!$H$30:$H$39,"SALIDA",'NORMA SANCHEZ'!$J$30:$J$39,$B48),0)</f>
        <v>0</v>
      </c>
      <c r="Q48" s="62">
        <f>IFERROR(SUMIFS('JOSE CARLOS'!$N$34:$N$45,'JOSE CARLOS'!$H$34:$H$45,"SALIDA",'JOSE CARLOS'!$J$34:$J$45,$B48),0)</f>
        <v>0</v>
      </c>
      <c r="R48" s="62">
        <f>IFERROR(SUMIFS('LUIS ENRIQUE '!$N$38:$N$39,'LUIS ENRIQUE '!$H$38:$H$39,"SALIDA",'LUIS ENRIQUE '!$J$38:$J$39,$B48),0)</f>
        <v>0</v>
      </c>
      <c r="S48" s="62">
        <f>IFERROR(SUMIFS(CESARIA!$N$31:$N$46,CESARIA!$H$31:$H$46,"SALIDA",CESARIA!$J$31:$J$46,$B48),0)</f>
        <v>0</v>
      </c>
      <c r="T48" s="62">
        <f>IFERROR(SUMIFS(ALAN!$N$28:$N$42,ALAN!$H$28:$H$42,"SALIDA",ALAN!$J$28:$J$42,$B48),0)</f>
        <v>0</v>
      </c>
      <c r="U48" s="62">
        <f>IFERROR(SUMIFS(ELVIA!$N$33:$N$38,ELVIA!$H$33:$H$38,"SALIDA",ELVIA!$J$33:$J$38,$B48),0)</f>
        <v>0</v>
      </c>
      <c r="V48" s="146">
        <f>IFERROR(SUMIFS(CAJA!$N$1993:$N$2700,CAJA!$H$1993:$H$2700,"SALIDA",CAJA!$J$1993:$J$2700,$B48),0)</f>
        <v>0</v>
      </c>
      <c r="W48" s="62">
        <f>IFERROR(SUMIFS('CAJA TIGRES'!$N$564:$N$750,'CAJA TIGRES'!$H$564:$H$750,"SALIDA",'CAJA TIGRES'!$J$564:$J$750,$B48),0)</f>
        <v>0</v>
      </c>
      <c r="X48" s="62">
        <f>IFERROR(SUMIFS(RESERVA!$N$11:$N$11,RESERVA!$H$11:$H$11,"SALIDA",RESERVA!$J$11:$J$11,$B48),0)</f>
        <v>0</v>
      </c>
      <c r="Y48" s="96">
        <f t="shared" si="8"/>
        <v>0</v>
      </c>
      <c r="Z48" s="96">
        <f>Y48+'MAR25'!Z48</f>
        <v>0</v>
      </c>
    </row>
    <row r="49" spans="1:26" s="180" customFormat="1" x14ac:dyDescent="0.3">
      <c r="A49" s="180">
        <v>6</v>
      </c>
      <c r="B49" s="183" t="s">
        <v>56</v>
      </c>
      <c r="C49" s="135">
        <f>SUM(C50:C59)</f>
        <v>62329.42</v>
      </c>
      <c r="D49" s="135">
        <f t="shared" ref="D49:Z49" si="9">SUM(D50:D59)</f>
        <v>26428.260000000002</v>
      </c>
      <c r="E49" s="135">
        <f t="shared" si="9"/>
        <v>0</v>
      </c>
      <c r="F49" s="135">
        <f t="shared" si="9"/>
        <v>41058.559999999998</v>
      </c>
      <c r="G49" s="135">
        <f t="shared" si="9"/>
        <v>140212.01999999999</v>
      </c>
      <c r="H49" s="135">
        <f t="shared" si="9"/>
        <v>3480</v>
      </c>
      <c r="I49" s="135">
        <f t="shared" si="9"/>
        <v>0</v>
      </c>
      <c r="J49" s="135">
        <f t="shared" si="9"/>
        <v>0</v>
      </c>
      <c r="K49" s="135">
        <f t="shared" si="9"/>
        <v>0</v>
      </c>
      <c r="L49" s="135">
        <f t="shared" si="9"/>
        <v>0</v>
      </c>
      <c r="M49" s="135">
        <f t="shared" si="9"/>
        <v>0</v>
      </c>
      <c r="N49" s="135">
        <f>SUM(N50:N59)</f>
        <v>0</v>
      </c>
      <c r="O49" s="135">
        <f t="shared" si="9"/>
        <v>1286.74</v>
      </c>
      <c r="P49" s="135">
        <f t="shared" si="9"/>
        <v>0</v>
      </c>
      <c r="Q49" s="135">
        <f t="shared" si="9"/>
        <v>0</v>
      </c>
      <c r="R49" s="135">
        <f t="shared" si="9"/>
        <v>0</v>
      </c>
      <c r="S49" s="135">
        <f t="shared" si="9"/>
        <v>1286.74</v>
      </c>
      <c r="T49" s="135">
        <f t="shared" si="9"/>
        <v>1427.82</v>
      </c>
      <c r="U49" s="135">
        <f t="shared" si="9"/>
        <v>0</v>
      </c>
      <c r="V49" s="135">
        <f t="shared" si="9"/>
        <v>33245</v>
      </c>
      <c r="W49" s="135">
        <f t="shared" si="9"/>
        <v>660</v>
      </c>
      <c r="X49" s="135">
        <f t="shared" si="9"/>
        <v>0</v>
      </c>
      <c r="Y49" s="135">
        <f t="shared" si="9"/>
        <v>311414.56</v>
      </c>
      <c r="Z49" s="135">
        <f t="shared" si="9"/>
        <v>1094499.07</v>
      </c>
    </row>
    <row r="50" spans="1:26" x14ac:dyDescent="0.3">
      <c r="A50">
        <v>6.1</v>
      </c>
      <c r="B50" s="60" t="s">
        <v>88</v>
      </c>
      <c r="C50" s="62">
        <f>IFERROR(SUMIFS('MGZ121'!$N$418:$N$623,'MGZ121'!H$418:H$623,"SALIDA",'MGZ121'!$J$418:$J$623,$B50),0)</f>
        <v>13218.56</v>
      </c>
      <c r="D50" s="62">
        <f>IFERROR(SUMIFS('MGZ BBVA'!$N$303:$N$448,'MGZ BBVA'!$H$303:$H$448,"SALIDA",'MGZ BBVA'!$J$303:$J$448,$B50),0)</f>
        <v>0</v>
      </c>
      <c r="E50" s="62">
        <f>IFERROR(SUMIFS('MGZ DOLARES'!$N$2:$N$2,'MGZ DOLARES'!$F$2:$F$2,"SALIDA",'MGZ DOLARES'!$J$2:$J$2,$B50),0)</f>
        <v>0</v>
      </c>
      <c r="F50" s="62">
        <f>IFERROR(SUMIFS('MGZ BAJIO'!$N$9:$N$49,'MGZ BAJIO'!$H$9:$H$49,"SALIDA",'MGZ BAJIO'!$J$9:$J$49,$B50),0)</f>
        <v>41058.559999999998</v>
      </c>
      <c r="G50" s="62">
        <f>IFERROR(SUMIFS('VICTOR BANAMEX'!$N$162:$N$224,'VICTOR BANAMEX'!$H$162:$H$224,"SALIDA",'VICTOR BANAMEX'!$J$162:$J$224,$B50),0)</f>
        <v>120200</v>
      </c>
      <c r="H50" s="62">
        <f>IFERROR(SUMIFS('VICTOR BANORTE'!$N$39:$N$50,'VICTOR BANORTE'!$H$39:$H$50,"SALIDA",'VICTOR BANORTE'!$J$39:$J$50,$B50),0)</f>
        <v>3480</v>
      </c>
      <c r="I50" s="62">
        <f>IFERROR(SUMIFS(RODRIGO!$N$2:$N$2,RODRIGO!$H$2:$H$2,"SALIDA",RODRIGO!$J$2:$J$2,$B50),0)</f>
        <v>0</v>
      </c>
      <c r="J50" s="62">
        <f>IFERROR(SUMIFS(MOY!$N$26:$N$29,MOY!$F$26:$F$29,"SALIDA",MOY!$J$26:$J$29,$B50),0)</f>
        <v>0</v>
      </c>
      <c r="K50" s="62">
        <f>IFERROR(SUMIFS('NORMA RUTH'!$N$23:$N$28,'NORMA RUTH'!$H$23:$H$28,"SALIDA",'NORMA RUTH'!$J$23:$J$28,$B50),0)</f>
        <v>0</v>
      </c>
      <c r="L50" s="62">
        <f>IFERROR(SUMIFS(VALERIA!$N$19:$N$23,VALERIA!$H$19:$H$23,"SALIDA",VALERIA!$J$19:$J$23,$B50),0)</f>
        <v>0</v>
      </c>
      <c r="M50" s="62">
        <f>IFERROR(SUMIFS('MANUEL BANAMEX'!$N$39:$N$46,'MANUEL BANAMEX'!$H$39:$H$46,"SALIDA",'MANUEL BANAMEX'!$J$39:$J$46,$B50),0)</f>
        <v>0</v>
      </c>
      <c r="N50" s="62">
        <f>IFERROR(SUMIFS(ROBERTO!$N$2:$N$2,ROBERTO!$H$2:$H$2,"SALIDA",ROBERTO!$J$2:$J$2,$B50),0)</f>
        <v>0</v>
      </c>
      <c r="O50" s="62">
        <f>IFERROR(SUMIFS(JUAN!$N$31:$N$40,JUAN!$H$31:$H$40,"SALIDA",JUAN!$J$31:$J$40,$B50),0)</f>
        <v>0</v>
      </c>
      <c r="P50" s="62">
        <f>IFERROR(SUMIFS('NORMA SANCHEZ'!$N$30:$N$39,'NORMA SANCHEZ'!$H$30:$H$39,"SALIDA",'NORMA SANCHEZ'!$J$30:$J$39,$B50),0)</f>
        <v>0</v>
      </c>
      <c r="Q50" s="62">
        <f>IFERROR(SUMIFS('JOSE CARLOS'!$N$34:$N$45,'JOSE CARLOS'!$H$34:$H$45,"SALIDA",'JOSE CARLOS'!$J$34:$J$45,$B50),0)</f>
        <v>0</v>
      </c>
      <c r="R50" s="62">
        <f>IFERROR(SUMIFS('LUIS ENRIQUE '!$N$38:$N$39,'LUIS ENRIQUE '!$H$38:$H$39,"SALIDA",'LUIS ENRIQUE '!$J$38:$J$39,$B50),0)</f>
        <v>0</v>
      </c>
      <c r="S50" s="62">
        <f>IFERROR(SUMIFS(CESARIA!$N$31:$N$46,CESARIA!$H$31:$H$46,"SALIDA",CESARIA!$J$31:$J$46,$B50),0)</f>
        <v>0</v>
      </c>
      <c r="T50" s="62">
        <f>IFERROR(SUMIFS(ALAN!$N$28:$N$42,ALAN!$H$28:$H$42,"SALIDA",ALAN!$J$28:$J$42,$B50),0)</f>
        <v>0</v>
      </c>
      <c r="U50" s="62">
        <f>IFERROR(SUMIFS(ELVIA!$N$33:$N$38,ELVIA!$H$33:$H$38,"SALIDA",ELVIA!$J$33:$J$38,$B50),0)</f>
        <v>0</v>
      </c>
      <c r="V50" s="146">
        <f>IFERROR(SUMIFS(CAJA!$N$1993:$N$2700,CAJA!$H$1993:$H$2700,"SALIDA",CAJA!$J$1993:$J$2700,$B50),0)</f>
        <v>3500</v>
      </c>
      <c r="W50" s="62">
        <f>IFERROR(SUMIFS('CAJA TIGRES'!$N$564:$N$750,'CAJA TIGRES'!$H$564:$H$750,"SALIDA",'CAJA TIGRES'!$J$564:$J$750,$B50),0)</f>
        <v>0</v>
      </c>
      <c r="X50" s="62">
        <f>IFERROR(SUMIFS(RESERVA!$N$11:$N$11,RESERVA!$H$11:$H$11,"SALIDA",RESERVA!$J$11:$J$11,$B50),0)</f>
        <v>0</v>
      </c>
      <c r="Y50" s="96">
        <f>SUM(C50:X50)</f>
        <v>181457.12</v>
      </c>
      <c r="Z50" s="96">
        <f>Y50+'MAR25'!Z50</f>
        <v>373435.68</v>
      </c>
    </row>
    <row r="51" spans="1:26" x14ac:dyDescent="0.3">
      <c r="A51">
        <v>6.2</v>
      </c>
      <c r="B51" s="60" t="s">
        <v>89</v>
      </c>
      <c r="C51" s="62">
        <f>IFERROR(SUMIFS('MGZ121'!$N$418:$N$623,'MGZ121'!H$418:H$623,"SALIDA",'MGZ121'!$J$418:$J$623,$B51),0)</f>
        <v>43586.86</v>
      </c>
      <c r="D51" s="62">
        <f>IFERROR(SUMIFS('MGZ BBVA'!$N$303:$N$448,'MGZ BBVA'!$H$303:$H$448,"SALIDA",'MGZ BBVA'!$J$303:$J$448,$B51),0)</f>
        <v>0</v>
      </c>
      <c r="E51" s="62">
        <f>IFERROR(SUMIFS('MGZ DOLARES'!$N$2:$N$2,'MGZ DOLARES'!$F$2:$F$2,"SALIDA",'MGZ DOLARES'!$J$2:$J$2,$B51),0)</f>
        <v>0</v>
      </c>
      <c r="F51" s="62">
        <f>IFERROR(SUMIFS('MGZ BAJIO'!$N$9:$N$49,'MGZ BAJIO'!$H$9:$H$49,"SALIDA",'MGZ BAJIO'!$J$9:$J$49,$B51),0)</f>
        <v>0</v>
      </c>
      <c r="G51" s="62">
        <f>IFERROR(SUMIFS('VICTOR BANAMEX'!$N$162:$N$224,'VICTOR BANAMEX'!$H$162:$H$224,"SALIDA",'VICTOR BANAMEX'!$J$162:$J$224,$B51),0)</f>
        <v>12850.58</v>
      </c>
      <c r="H51" s="62">
        <f>IFERROR(SUMIFS('VICTOR BANORTE'!$N$39:$N$50,'VICTOR BANORTE'!$H$39:$H$50,"SALIDA",'VICTOR BANORTE'!$J$39:$J$50,$B51),0)</f>
        <v>0</v>
      </c>
      <c r="I51" s="62">
        <f>IFERROR(SUMIFS(RODRIGO!$N$2:$N$2,RODRIGO!$H$2:$H$2,"SALIDA",RODRIGO!$J$2:$J$2,$B51),0)</f>
        <v>0</v>
      </c>
      <c r="J51" s="62">
        <f>IFERROR(SUMIFS(MOY!$N$26:$N$29,MOY!$F$26:$F$29,"SALIDA",MOY!$J$26:$J$29,$B51),0)</f>
        <v>0</v>
      </c>
      <c r="K51" s="62">
        <f>IFERROR(SUMIFS('NORMA RUTH'!$N$23:$N$28,'NORMA RUTH'!$H$23:$H$28,"SALIDA",'NORMA RUTH'!$J$23:$J$28,$B51),0)</f>
        <v>0</v>
      </c>
      <c r="L51" s="62">
        <f>IFERROR(SUMIFS(VALERIA!$N$19:$N$23,VALERIA!$H$19:$H$23,"SALIDA",VALERIA!$J$19:$J$23,$B51),0)</f>
        <v>0</v>
      </c>
      <c r="M51" s="62">
        <f>IFERROR(SUMIFS('MANUEL BANAMEX'!$N$39:$N$46,'MANUEL BANAMEX'!$H$39:$H$46,"SALIDA",'MANUEL BANAMEX'!$J$39:$J$46,$B51),0)</f>
        <v>0</v>
      </c>
      <c r="N51" s="62">
        <f>IFERROR(SUMIFS(ROBERTO!$N$2:$N$2,ROBERTO!$H$2:$H$2,"SALIDA",ROBERTO!$J$2:$J$2,$B51),0)</f>
        <v>0</v>
      </c>
      <c r="O51" s="62">
        <f>IFERROR(SUMIFS(JUAN!$N$31:$N$40,JUAN!$H$31:$H$40,"SALIDA",JUAN!$J$31:$J$40,$B51),0)</f>
        <v>1286.74</v>
      </c>
      <c r="P51" s="62">
        <f>IFERROR(SUMIFS('NORMA SANCHEZ'!$N$30:$N$39,'NORMA SANCHEZ'!$H$30:$H$39,"SALIDA",'NORMA SANCHEZ'!$J$30:$J$39,$B51),0)</f>
        <v>0</v>
      </c>
      <c r="Q51" s="62">
        <f>IFERROR(SUMIFS('JOSE CARLOS'!$N$34:$N$45,'JOSE CARLOS'!$H$34:$H$45,"SALIDA",'JOSE CARLOS'!$J$34:$J$45,$B51),0)</f>
        <v>0</v>
      </c>
      <c r="R51" s="62">
        <f>IFERROR(SUMIFS('LUIS ENRIQUE '!$N$38:$N$39,'LUIS ENRIQUE '!$H$38:$H$39,"SALIDA",'LUIS ENRIQUE '!$J$38:$J$39,$B51),0)</f>
        <v>0</v>
      </c>
      <c r="S51" s="62">
        <f>IFERROR(SUMIFS(CESARIA!$N$31:$N$46,CESARIA!$H$31:$H$46,"SALIDA",CESARIA!$J$31:$J$46,$B51),0)</f>
        <v>1286.74</v>
      </c>
      <c r="T51" s="62">
        <f>IFERROR(SUMIFS(ALAN!$N$28:$N$42,ALAN!$H$28:$H$42,"SALIDA",ALAN!$J$28:$J$42,$B51),0)</f>
        <v>0</v>
      </c>
      <c r="U51" s="62">
        <f>IFERROR(SUMIFS(ELVIA!$N$33:$N$38,ELVIA!$H$33:$H$38,"SALIDA",ELVIA!$J$33:$J$38,$B51),0)</f>
        <v>0</v>
      </c>
      <c r="V51" s="146">
        <f>IFERROR(SUMIFS(CAJA!$N$1993:$N$2700,CAJA!$H$1993:$H$2700,"SALIDA",CAJA!$J$1993:$J$2700,$B51),0)</f>
        <v>0</v>
      </c>
      <c r="W51" s="62">
        <f>IFERROR(SUMIFS('CAJA TIGRES'!$N$564:$N$750,'CAJA TIGRES'!$H$564:$H$750,"SALIDA",'CAJA TIGRES'!$J$564:$J$750,$B51),0)</f>
        <v>0</v>
      </c>
      <c r="X51" s="62">
        <f>IFERROR(SUMIFS(RESERVA!$N$11:$N$11,RESERVA!$H$11:$H$11,"SALIDA",RESERVA!$J$11:$J$11,$B51),0)</f>
        <v>0</v>
      </c>
      <c r="Y51" s="96">
        <f>SUM(C51:X51)</f>
        <v>59010.92</v>
      </c>
      <c r="Z51" s="96">
        <f>Y51+'MAR25'!Z51</f>
        <v>468579.46</v>
      </c>
    </row>
    <row r="52" spans="1:26" x14ac:dyDescent="0.3">
      <c r="B52" s="60" t="s">
        <v>8786</v>
      </c>
      <c r="C52" s="62">
        <f>IFERROR(SUMIFS('MGZ121'!$N$418:$N$623,'MGZ121'!H$418:H$623,"SALIDA",'MGZ121'!$J$418:$J$623,$B52),0)</f>
        <v>0</v>
      </c>
      <c r="D52" s="62">
        <f>IFERROR(SUMIFS('MGZ BBVA'!$N$303:$N$448,'MGZ BBVA'!$H$303:$H$448,"SALIDA",'MGZ BBVA'!$J$303:$J$448,$B52),0)</f>
        <v>0</v>
      </c>
      <c r="E52" s="62">
        <f>IFERROR(SUMIFS('MGZ DOLARES'!$N$2:$N$2,'MGZ DOLARES'!$F$2:$F$2,"SALIDA",'MGZ DOLARES'!$J$2:$J$2,$B52),0)</f>
        <v>0</v>
      </c>
      <c r="F52" s="62">
        <f>IFERROR(SUMIFS('MGZ BAJIO'!$N$9:$N$49,'MGZ BAJIO'!$H$9:$H$49,"SALIDA",'MGZ BAJIO'!$J$9:$J$49,$B52),0)</f>
        <v>0</v>
      </c>
      <c r="G52" s="62">
        <f>IFERROR(SUMIFS('VICTOR BANAMEX'!$N$162:$N$224,'VICTOR BANAMEX'!$H$162:$H$224,"SALIDA",'VICTOR BANAMEX'!$J$162:$J$224,$B52),0)</f>
        <v>0</v>
      </c>
      <c r="H52" s="62">
        <f>IFERROR(SUMIFS('VICTOR BANORTE'!$N$39:$N$50,'VICTOR BANORTE'!$H$39:$H$50,"SALIDA",'VICTOR BANORTE'!$J$39:$J$50,$B52),0)</f>
        <v>0</v>
      </c>
      <c r="I52" s="62">
        <f>IFERROR(SUMIFS(RODRIGO!$N$2:$N$2,RODRIGO!$H$2:$H$2,"SALIDA",RODRIGO!$J$2:$J$2,$B52),0)</f>
        <v>0</v>
      </c>
      <c r="J52" s="62">
        <f>IFERROR(SUMIFS(MOY!$N$26:$N$29,MOY!$F$26:$F$29,"SALIDA",MOY!$J$26:$J$29,$B52),0)</f>
        <v>0</v>
      </c>
      <c r="K52" s="62">
        <f>IFERROR(SUMIFS('NORMA RUTH'!$N$23:$N$28,'NORMA RUTH'!$H$23:$H$28,"SALIDA",'NORMA RUTH'!$J$23:$J$28,$B52),0)</f>
        <v>0</v>
      </c>
      <c r="L52" s="62">
        <f>IFERROR(SUMIFS(VALERIA!$N$19:$N$23,VALERIA!$H$19:$H$23,"SALIDA",VALERIA!$J$19:$J$23,$B52),0)</f>
        <v>0</v>
      </c>
      <c r="M52" s="62">
        <f>IFERROR(SUMIFS('MANUEL BANAMEX'!$N$39:$N$46,'MANUEL BANAMEX'!$H$39:$H$46,"SALIDA",'MANUEL BANAMEX'!$J$39:$J$46,$B52),0)</f>
        <v>0</v>
      </c>
      <c r="N52" s="62">
        <f>IFERROR(SUMIFS(ROBERTO!$N$2:$N$2,ROBERTO!$H$2:$H$2,"SALIDA",ROBERTO!$J$2:$J$2,$B52),0)</f>
        <v>0</v>
      </c>
      <c r="O52" s="62">
        <f>IFERROR(SUMIFS(JUAN!$N$31:$N$40,JUAN!$H$31:$H$40,"SALIDA",JUAN!$J$31:$J$40,$B52),0)</f>
        <v>0</v>
      </c>
      <c r="P52" s="62">
        <f>IFERROR(SUMIFS('NORMA SANCHEZ'!$N$30:$N$39,'NORMA SANCHEZ'!$H$30:$H$39,"SALIDA",'NORMA SANCHEZ'!$J$30:$J$39,$B52),0)</f>
        <v>0</v>
      </c>
      <c r="Q52" s="62">
        <f>IFERROR(SUMIFS('JOSE CARLOS'!$N$34:$N$45,'JOSE CARLOS'!$H$34:$H$45,"SALIDA",'JOSE CARLOS'!$J$34:$J$45,$B52),0)</f>
        <v>0</v>
      </c>
      <c r="R52" s="62">
        <f>IFERROR(SUMIFS('LUIS ENRIQUE '!$N$38:$N$39,'LUIS ENRIQUE '!$H$38:$H$39,"SALIDA",'LUIS ENRIQUE '!$J$38:$J$39,$B52),0)</f>
        <v>0</v>
      </c>
      <c r="S52" s="62">
        <f>IFERROR(SUMIFS(CESARIA!$N$31:$N$46,CESARIA!$H$31:$H$46,"SALIDA",CESARIA!$J$31:$J$46,$B52),0)</f>
        <v>0</v>
      </c>
      <c r="T52" s="62">
        <f>IFERROR(SUMIFS(ALAN!$N$28:$N$42,ALAN!$H$28:$H$42,"SALIDA",ALAN!$J$28:$J$42,$B52),0)</f>
        <v>0</v>
      </c>
      <c r="U52" s="62">
        <f>IFERROR(SUMIFS(ELVIA!$N$33:$N$38,ELVIA!$H$33:$H$38,"SALIDA",ELVIA!$J$33:$J$38,$B52),0)</f>
        <v>0</v>
      </c>
      <c r="V52" s="146">
        <f>IFERROR(SUMIFS(CAJA!$N$1993:$N$2700,CAJA!$H$1993:$H$2700,"SALIDA",CAJA!$J$1993:$J$2700,$B52),0)</f>
        <v>0</v>
      </c>
      <c r="W52" s="62">
        <f>IFERROR(SUMIFS('CAJA TIGRES'!$N$564:$N$750,'CAJA TIGRES'!$H$564:$H$750,"SALIDA",'CAJA TIGRES'!$J$564:$J$750,$B52),0)</f>
        <v>0</v>
      </c>
      <c r="X52" s="62">
        <f>IFERROR(SUMIFS(RESERVA!$N$11:$N$11,RESERVA!$H$11:$H$11,"SALIDA",RESERVA!$J$11:$J$11,$B52),0)</f>
        <v>0</v>
      </c>
      <c r="Y52" s="96">
        <f t="shared" ref="Y52:Y54" si="10">SUM(C52:X52)</f>
        <v>0</v>
      </c>
      <c r="Z52" s="96">
        <f>Y52+'MAR25'!Z52</f>
        <v>0</v>
      </c>
    </row>
    <row r="53" spans="1:26" x14ac:dyDescent="0.3">
      <c r="A53">
        <v>6.3</v>
      </c>
      <c r="B53" s="60" t="s">
        <v>90</v>
      </c>
      <c r="C53" s="62">
        <f>IFERROR(SUMIFS('MGZ121'!$N$418:$N$623,'MGZ121'!H$418:H$623,"SALIDA",'MGZ121'!$J$418:$J$623,$B53),0)</f>
        <v>0</v>
      </c>
      <c r="D53" s="62">
        <f>IFERROR(SUMIFS('MGZ BBVA'!$N$303:$N$448,'MGZ BBVA'!$H$303:$H$448,"SALIDA",'MGZ BBVA'!$J$303:$J$448,$B53),0)</f>
        <v>5360</v>
      </c>
      <c r="E53" s="62">
        <f>IFERROR(SUMIFS('MGZ DOLARES'!$N$2:$N$2,'MGZ DOLARES'!$F$2:$F$2,"SALIDA",'MGZ DOLARES'!$J$2:$J$2,$B53),0)</f>
        <v>0</v>
      </c>
      <c r="F53" s="62">
        <f>IFERROR(SUMIFS('MGZ BAJIO'!$N$9:$N$49,'MGZ BAJIO'!$H$9:$H$49,"SALIDA",'MGZ BAJIO'!$J$9:$J$49,$B53),0)</f>
        <v>0</v>
      </c>
      <c r="G53" s="62">
        <f>IFERROR(SUMIFS('VICTOR BANAMEX'!$N$162:$N$224,'VICTOR BANAMEX'!$H$162:$H$224,"SALIDA",'VICTOR BANAMEX'!$J$162:$J$224,$B53),0)</f>
        <v>7161.44</v>
      </c>
      <c r="H53" s="62">
        <f>IFERROR(SUMIFS('VICTOR BANORTE'!$N$39:$N$50,'VICTOR BANORTE'!$H$39:$H$50,"SALIDA",'VICTOR BANORTE'!$J$39:$J$50,$B53),0)</f>
        <v>0</v>
      </c>
      <c r="I53" s="62">
        <f>IFERROR(SUMIFS(RODRIGO!$N$2:$N$2,RODRIGO!$H$2:$H$2,"SALIDA",RODRIGO!$J$2:$J$2,$B53),0)</f>
        <v>0</v>
      </c>
      <c r="J53" s="62">
        <f>IFERROR(SUMIFS(MOY!$N$26:$N$29,MOY!$F$26:$F$29,"SALIDA",MOY!$J$26:$J$29,$B53),0)</f>
        <v>0</v>
      </c>
      <c r="K53" s="62">
        <f>IFERROR(SUMIFS('NORMA RUTH'!$N$23:$N$28,'NORMA RUTH'!$H$23:$H$28,"SALIDA",'NORMA RUTH'!$J$23:$J$28,$B53),0)</f>
        <v>0</v>
      </c>
      <c r="L53" s="62">
        <f>IFERROR(SUMIFS(VALERIA!$N$19:$N$23,VALERIA!$H$19:$H$23,"SALIDA",VALERIA!$J$19:$J$23,$B53),0)</f>
        <v>0</v>
      </c>
      <c r="M53" s="62">
        <f>IFERROR(SUMIFS('MANUEL BANAMEX'!$N$39:$N$46,'MANUEL BANAMEX'!$H$39:$H$46,"SALIDA",'MANUEL BANAMEX'!$J$39:$J$46,$B53),0)</f>
        <v>0</v>
      </c>
      <c r="N53" s="62">
        <f>IFERROR(SUMIFS(ROBERTO!$N$2:$N$2,ROBERTO!$H$2:$H$2,"SALIDA",ROBERTO!$J$2:$J$2,$B53),0)</f>
        <v>0</v>
      </c>
      <c r="O53" s="62">
        <f>IFERROR(SUMIFS(JUAN!$N$31:$N$40,JUAN!$H$31:$H$40,"SALIDA",JUAN!$J$31:$J$40,$B53),0)</f>
        <v>0</v>
      </c>
      <c r="P53" s="62">
        <f>IFERROR(SUMIFS('NORMA SANCHEZ'!$N$30:$N$39,'NORMA SANCHEZ'!$H$30:$H$39,"SALIDA",'NORMA SANCHEZ'!$J$30:$J$39,$B53),0)</f>
        <v>0</v>
      </c>
      <c r="Q53" s="62">
        <f>IFERROR(SUMIFS('JOSE CARLOS'!$N$34:$N$45,'JOSE CARLOS'!$H$34:$H$45,"SALIDA",'JOSE CARLOS'!$J$34:$J$45,$B53),0)</f>
        <v>0</v>
      </c>
      <c r="R53" s="62">
        <f>IFERROR(SUMIFS('LUIS ENRIQUE '!$N$38:$N$39,'LUIS ENRIQUE '!$H$38:$H$39,"SALIDA",'LUIS ENRIQUE '!$J$38:$J$39,$B53),0)</f>
        <v>0</v>
      </c>
      <c r="S53" s="62">
        <f>IFERROR(SUMIFS(CESARIA!$N$31:$N$46,CESARIA!$H$31:$H$46,"SALIDA",CESARIA!$J$31:$J$46,$B53),0)</f>
        <v>0</v>
      </c>
      <c r="T53" s="62">
        <f>IFERROR(SUMIFS(ALAN!$N$28:$N$42,ALAN!$H$28:$H$42,"SALIDA",ALAN!$J$28:$J$42,$B53),0)</f>
        <v>0</v>
      </c>
      <c r="U53" s="62">
        <f>IFERROR(SUMIFS(ELVIA!$N$33:$N$38,ELVIA!$H$33:$H$38,"SALIDA",ELVIA!$J$33:$J$38,$B53),0)</f>
        <v>0</v>
      </c>
      <c r="V53" s="146">
        <f>IFERROR(SUMIFS(CAJA!$N$1993:$N$2700,CAJA!$H$1993:$H$2700,"SALIDA",CAJA!$J$1993:$J$2700,$B53),0)</f>
        <v>0</v>
      </c>
      <c r="W53" s="62">
        <f>IFERROR(SUMIFS('CAJA TIGRES'!$N$564:$N$750,'CAJA TIGRES'!$H$564:$H$750,"SALIDA",'CAJA TIGRES'!$J$564:$J$750,$B53),0)</f>
        <v>350</v>
      </c>
      <c r="X53" s="62">
        <f>IFERROR(SUMIFS(RESERVA!$N$11:$N$11,RESERVA!$H$11:$H$11,"SALIDA",RESERVA!$J$11:$J$11,$B53),0)</f>
        <v>0</v>
      </c>
      <c r="Y53" s="96">
        <f t="shared" si="10"/>
        <v>12871.439999999999</v>
      </c>
      <c r="Z53" s="96">
        <f>Y53+'MAR25'!Z53</f>
        <v>41035.759999999995</v>
      </c>
    </row>
    <row r="54" spans="1:26" x14ac:dyDescent="0.3">
      <c r="A54">
        <v>6.4</v>
      </c>
      <c r="B54" s="60" t="s">
        <v>91</v>
      </c>
      <c r="C54" s="62">
        <f>IFERROR(SUMIFS('MGZ121'!$N$418:$N$623,'MGZ121'!H$418:H$623,"SALIDA",'MGZ121'!$J$418:$J$623,$B54),0)</f>
        <v>0</v>
      </c>
      <c r="D54" s="62">
        <f>IFERROR(SUMIFS('MGZ BBVA'!$N$303:$N$448,'MGZ BBVA'!$H$303:$H$448,"SALIDA",'MGZ BBVA'!$J$303:$J$448,$B54),0)</f>
        <v>0</v>
      </c>
      <c r="E54" s="62">
        <f>IFERROR(SUMIFS('MGZ DOLARES'!$N$2:$N$2,'MGZ DOLARES'!$F$2:$F$2,"SALIDA",'MGZ DOLARES'!$J$2:$J$2,$B54),0)</f>
        <v>0</v>
      </c>
      <c r="F54" s="62">
        <f>IFERROR(SUMIFS('MGZ BAJIO'!$N$9:$N$49,'MGZ BAJIO'!$H$9:$H$49,"SALIDA",'MGZ BAJIO'!$J$9:$J$49,$B54),0)</f>
        <v>0</v>
      </c>
      <c r="G54" s="62">
        <f>IFERROR(SUMIFS('VICTOR BANAMEX'!$N$162:$N$224,'VICTOR BANAMEX'!$H$162:$H$224,"SALIDA",'VICTOR BANAMEX'!$J$162:$J$224,$B54),0)</f>
        <v>0</v>
      </c>
      <c r="H54" s="62">
        <f>IFERROR(SUMIFS('VICTOR BANORTE'!$N$39:$N$50,'VICTOR BANORTE'!$H$39:$H$50,"SALIDA",'VICTOR BANORTE'!$J$39:$J$50,$B54),0)</f>
        <v>0</v>
      </c>
      <c r="I54" s="62">
        <f>IFERROR(SUMIFS(RODRIGO!$N$2:$N$2,RODRIGO!$H$2:$H$2,"SALIDA",RODRIGO!$J$2:$J$2,$B54),0)</f>
        <v>0</v>
      </c>
      <c r="J54" s="62">
        <f>IFERROR(SUMIFS(MOY!$N$26:$N$29,MOY!$F$26:$F$29,"SALIDA",MOY!$J$26:$J$29,$B54),0)</f>
        <v>0</v>
      </c>
      <c r="K54" s="62">
        <f>IFERROR(SUMIFS('NORMA RUTH'!$N$23:$N$28,'NORMA RUTH'!$H$23:$H$28,"SALIDA",'NORMA RUTH'!$J$23:$J$28,$B54),0)</f>
        <v>0</v>
      </c>
      <c r="L54" s="62">
        <f>IFERROR(SUMIFS(VALERIA!$N$19:$N$23,VALERIA!$H$19:$H$23,"SALIDA",VALERIA!$J$19:$J$23,$B54),0)</f>
        <v>0</v>
      </c>
      <c r="M54" s="62">
        <f>IFERROR(SUMIFS('MANUEL BANAMEX'!$N$39:$N$46,'MANUEL BANAMEX'!$H$39:$H$46,"SALIDA",'MANUEL BANAMEX'!$J$39:$J$46,$B54),0)</f>
        <v>0</v>
      </c>
      <c r="N54" s="62">
        <f>IFERROR(SUMIFS(ROBERTO!$N$2:$N$2,ROBERTO!$H$2:$H$2,"SALIDA",ROBERTO!$J$2:$J$2,$B54),0)</f>
        <v>0</v>
      </c>
      <c r="O54" s="62">
        <f>IFERROR(SUMIFS(JUAN!$N$31:$N$40,JUAN!$H$31:$H$40,"SALIDA",JUAN!$J$31:$J$40,$B54),0)</f>
        <v>0</v>
      </c>
      <c r="P54" s="62">
        <f>IFERROR(SUMIFS('NORMA SANCHEZ'!$N$30:$N$39,'NORMA SANCHEZ'!$H$30:$H$39,"SALIDA",'NORMA SANCHEZ'!$J$30:$J$39,$B54),0)</f>
        <v>0</v>
      </c>
      <c r="Q54" s="62">
        <f>IFERROR(SUMIFS('JOSE CARLOS'!$N$34:$N$45,'JOSE CARLOS'!$H$34:$H$45,"SALIDA",'JOSE CARLOS'!$J$34:$J$45,$B54),0)</f>
        <v>0</v>
      </c>
      <c r="R54" s="62">
        <f>IFERROR(SUMIFS('LUIS ENRIQUE '!$N$38:$N$39,'LUIS ENRIQUE '!$H$38:$H$39,"SALIDA",'LUIS ENRIQUE '!$J$38:$J$39,$B54),0)</f>
        <v>0</v>
      </c>
      <c r="S54" s="62">
        <f>IFERROR(SUMIFS(CESARIA!$N$31:$N$46,CESARIA!$H$31:$H$46,"SALIDA",CESARIA!$J$31:$J$46,$B54),0)</f>
        <v>0</v>
      </c>
      <c r="T54" s="62">
        <f>IFERROR(SUMIFS(ALAN!$N$28:$N$42,ALAN!$H$28:$H$42,"SALIDA",ALAN!$J$28:$J$42,$B54),0)</f>
        <v>0</v>
      </c>
      <c r="U54" s="62">
        <f>IFERROR(SUMIFS(ELVIA!$N$33:$N$38,ELVIA!$H$33:$H$38,"SALIDA",ELVIA!$J$33:$J$38,$B54),0)</f>
        <v>0</v>
      </c>
      <c r="V54" s="146">
        <f>IFERROR(SUMIFS(CAJA!$N$1993:$N$2700,CAJA!$H$1993:$H$2700,"SALIDA",CAJA!$J$1993:$J$2700,$B54),0)</f>
        <v>0</v>
      </c>
      <c r="W54" s="62">
        <f>IFERROR(SUMIFS('CAJA TIGRES'!$N$564:$N$750,'CAJA TIGRES'!$H$564:$H$750,"SALIDA",'CAJA TIGRES'!$J$564:$J$750,$B54),0)</f>
        <v>0</v>
      </c>
      <c r="X54" s="62">
        <f>IFERROR(SUMIFS(RESERVA!$N$11:$N$11,RESERVA!$H$11:$H$11,"SALIDA",RESERVA!$J$11:$J$11,$B54),0)</f>
        <v>0</v>
      </c>
      <c r="Y54" s="96">
        <f t="shared" si="10"/>
        <v>0</v>
      </c>
      <c r="Z54" s="96">
        <f>Y54+'MAR25'!Z54</f>
        <v>8117</v>
      </c>
    </row>
    <row r="55" spans="1:26" x14ac:dyDescent="0.3">
      <c r="A55">
        <v>6.5</v>
      </c>
      <c r="B55" s="60" t="s">
        <v>116</v>
      </c>
      <c r="C55" s="62">
        <f>IFERROR(SUMIFS('MGZ121'!$N$418:$N$623,'MGZ121'!H$418:H$623,"SALIDA",'MGZ121'!$J$418:$J$623,$B55),0)</f>
        <v>5524</v>
      </c>
      <c r="D55" s="62">
        <f>IFERROR(SUMIFS('MGZ BBVA'!$N$303:$N$448,'MGZ BBVA'!$H$303:$H$448,"SALIDA",'MGZ BBVA'!$J$303:$J$448,$B55),0)</f>
        <v>21068.260000000002</v>
      </c>
      <c r="E55" s="62">
        <f>IFERROR(SUMIFS('MGZ DOLARES'!$N$2:$N$2,'MGZ DOLARES'!$F$2:$F$2,"SALIDA",'MGZ DOLARES'!$J$2:$J$2,$B55),0)</f>
        <v>0</v>
      </c>
      <c r="F55" s="62">
        <f>IFERROR(SUMIFS('MGZ BAJIO'!$N$9:$N$49,'MGZ BAJIO'!$H$9:$H$49,"SALIDA",'MGZ BAJIO'!$J$9:$J$49,$B55),0)</f>
        <v>0</v>
      </c>
      <c r="G55" s="62">
        <f>IFERROR(SUMIFS('VICTOR BANAMEX'!$N$162:$N$224,'VICTOR BANAMEX'!$H$162:$H$224,"SALIDA",'VICTOR BANAMEX'!$J$162:$J$224,$B55),0)</f>
        <v>0</v>
      </c>
      <c r="H55" s="62">
        <f>IFERROR(SUMIFS('VICTOR BANORTE'!$N$39:$N$50,'VICTOR BANORTE'!$H$39:$H$50,"SALIDA",'VICTOR BANORTE'!$J$39:$J$50,$B55),0)</f>
        <v>0</v>
      </c>
      <c r="I55" s="62">
        <f>IFERROR(SUMIFS(RODRIGO!$N$2:$N$2,RODRIGO!$H$2:$H$2,"SALIDA",RODRIGO!$J$2:$J$2,$B55),0)</f>
        <v>0</v>
      </c>
      <c r="J55" s="62">
        <f>IFERROR(SUMIFS(MOY!$N$26:$N$29,MOY!$F$26:$F$29,"SALIDA",MOY!$J$26:$J$29,$B55),0)</f>
        <v>0</v>
      </c>
      <c r="K55" s="62">
        <f>IFERROR(SUMIFS('NORMA RUTH'!$N$23:$N$28,'NORMA RUTH'!$H$23:$H$28,"SALIDA",'NORMA RUTH'!$J$23:$J$28,$B55),0)</f>
        <v>0</v>
      </c>
      <c r="L55" s="62">
        <f>IFERROR(SUMIFS(VALERIA!$N$19:$N$23,VALERIA!$H$19:$H$23,"SALIDA",VALERIA!$J$19:$J$23,$B55),0)</f>
        <v>0</v>
      </c>
      <c r="M55" s="62">
        <f>IFERROR(SUMIFS('MANUEL BANAMEX'!$N$39:$N$46,'MANUEL BANAMEX'!$H$39:$H$46,"SALIDA",'MANUEL BANAMEX'!$J$39:$J$46,$B55),0)</f>
        <v>0</v>
      </c>
      <c r="N55" s="62">
        <f>IFERROR(SUMIFS(ROBERTO!$N$2:$N$2,ROBERTO!$H$2:$H$2,"SALIDA",ROBERTO!$J$2:$J$2,$B55),0)</f>
        <v>0</v>
      </c>
      <c r="O55" s="62">
        <f>IFERROR(SUMIFS(JUAN!$N$31:$N$40,JUAN!$H$31:$H$40,"SALIDA",JUAN!$J$31:$J$40,$B55),0)</f>
        <v>0</v>
      </c>
      <c r="P55" s="62">
        <f>IFERROR(SUMIFS('NORMA SANCHEZ'!$N$30:$N$39,'NORMA SANCHEZ'!$H$30:$H$39,"SALIDA",'NORMA SANCHEZ'!$J$30:$J$39,$B55),0)</f>
        <v>0</v>
      </c>
      <c r="Q55" s="62">
        <f>IFERROR(SUMIFS('JOSE CARLOS'!$N$34:$N$45,'JOSE CARLOS'!$H$34:$H$45,"SALIDA",'JOSE CARLOS'!$J$34:$J$45,$B55),0)</f>
        <v>0</v>
      </c>
      <c r="R55" s="62">
        <f>IFERROR(SUMIFS('LUIS ENRIQUE '!$N$38:$N$39,'LUIS ENRIQUE '!$H$38:$H$39,"SALIDA",'LUIS ENRIQUE '!$J$38:$J$39,$B55),0)</f>
        <v>0</v>
      </c>
      <c r="S55" s="62">
        <f>IFERROR(SUMIFS(CESARIA!$N$31:$N$46,CESARIA!$H$31:$H$46,"SALIDA",CESARIA!$J$31:$J$46,$B55),0)</f>
        <v>0</v>
      </c>
      <c r="T55" s="62">
        <f>IFERROR(SUMIFS(ALAN!$N$28:$N$42,ALAN!$H$28:$H$42,"SALIDA",ALAN!$J$28:$J$42,$B55),0)</f>
        <v>1427.82</v>
      </c>
      <c r="U55" s="62">
        <f>IFERROR(SUMIFS(ELVIA!$N$33:$N$38,ELVIA!$H$33:$H$38,"SALIDA",ELVIA!$J$33:$J$38,$B55),0)</f>
        <v>0</v>
      </c>
      <c r="V55" s="146">
        <f>IFERROR(SUMIFS(CAJA!$N$1993:$N$2700,CAJA!$H$1993:$H$2700,"SALIDA",CAJA!$J$1993:$J$2700,$B55),0)</f>
        <v>24145</v>
      </c>
      <c r="W55" s="62">
        <f>IFERROR(SUMIFS('CAJA TIGRES'!$N$564:$N$750,'CAJA TIGRES'!$H$564:$H$750,"SALIDA",'CAJA TIGRES'!$J$564:$J$750,$B55),0)</f>
        <v>310</v>
      </c>
      <c r="X55" s="62">
        <f>IFERROR(SUMIFS(RESERVA!$N$11:$N$11,RESERVA!$H$11:$H$11,"SALIDA",RESERVA!$J$11:$J$11,$B55),0)</f>
        <v>0</v>
      </c>
      <c r="Y55" s="96">
        <f>SUM(C55:X55)</f>
        <v>52475.08</v>
      </c>
      <c r="Z55" s="96">
        <f>Y55+'MAR25'!Z55</f>
        <v>181526.17</v>
      </c>
    </row>
    <row r="56" spans="1:26" x14ac:dyDescent="0.3">
      <c r="B56" s="60" t="s">
        <v>188</v>
      </c>
      <c r="C56" s="62">
        <f>IFERROR(SUMIFS('MGZ121'!$N$418:$N$623,'MGZ121'!H$418:H$623,"SALIDA",'MGZ121'!$J$418:$J$623,$B56),0)</f>
        <v>0</v>
      </c>
      <c r="D56" s="62">
        <f>IFERROR(SUMIFS('MGZ BBVA'!$N$303:$N$448,'MGZ BBVA'!$H$303:$H$448,"SALIDA",'MGZ BBVA'!$J$303:$J$448,$B56),0)</f>
        <v>0</v>
      </c>
      <c r="E56" s="62">
        <f>IFERROR(SUMIFS('MGZ DOLARES'!$N$2:$N$2,'MGZ DOLARES'!$F$2:$F$2,"SALIDA",'MGZ DOLARES'!$J$2:$J$2,$B56),0)</f>
        <v>0</v>
      </c>
      <c r="F56" s="62">
        <f>IFERROR(SUMIFS('MGZ BAJIO'!$N$9:$N$49,'MGZ BAJIO'!$H$9:$H$49,"SALIDA",'MGZ BAJIO'!$J$9:$J$49,$B56),0)</f>
        <v>0</v>
      </c>
      <c r="G56" s="62">
        <f>IFERROR(SUMIFS('VICTOR BANAMEX'!$N$162:$N$224,'VICTOR BANAMEX'!$H$162:$H$224,"SALIDA",'VICTOR BANAMEX'!$J$162:$J$224,$B56),0)</f>
        <v>0</v>
      </c>
      <c r="H56" s="62">
        <f>IFERROR(SUMIFS('VICTOR BANORTE'!$N$39:$N$50,'VICTOR BANORTE'!$H$39:$H$50,"SALIDA",'VICTOR BANORTE'!$J$39:$J$50,$B56),0)</f>
        <v>0</v>
      </c>
      <c r="I56" s="62">
        <f>IFERROR(SUMIFS(RODRIGO!$N$2:$N$2,RODRIGO!$H$2:$H$2,"SALIDA",RODRIGO!$J$2:$J$2,$B56),0)</f>
        <v>0</v>
      </c>
      <c r="J56" s="62">
        <f>IFERROR(SUMIFS(MOY!$N$26:$N$29,MOY!$F$26:$F$29,"SALIDA",MOY!$J$26:$J$29,$B56),0)</f>
        <v>0</v>
      </c>
      <c r="K56" s="62">
        <f>IFERROR(SUMIFS('NORMA RUTH'!$N$23:$N$28,'NORMA RUTH'!$H$23:$H$28,"SALIDA",'NORMA RUTH'!$J$23:$J$28,$B56),0)</f>
        <v>0</v>
      </c>
      <c r="L56" s="62">
        <f>IFERROR(SUMIFS(VALERIA!$N$19:$N$23,VALERIA!$H$19:$H$23,"SALIDA",VALERIA!$J$19:$J$23,$B56),0)</f>
        <v>0</v>
      </c>
      <c r="M56" s="62">
        <f>IFERROR(SUMIFS('MANUEL BANAMEX'!$N$39:$N$46,'MANUEL BANAMEX'!$H$39:$H$46,"SALIDA",'MANUEL BANAMEX'!$J$39:$J$46,$B56),0)</f>
        <v>0</v>
      </c>
      <c r="N56" s="62">
        <f>IFERROR(SUMIFS(ROBERTO!$N$2:$N$2,ROBERTO!$H$2:$H$2,"SALIDA",ROBERTO!$J$2:$J$2,$B56),0)</f>
        <v>0</v>
      </c>
      <c r="O56" s="62">
        <f>IFERROR(SUMIFS(JUAN!$N$31:$N$40,JUAN!$H$31:$H$40,"SALIDA",JUAN!$J$31:$J$40,$B56),0)</f>
        <v>0</v>
      </c>
      <c r="P56" s="62">
        <f>IFERROR(SUMIFS('NORMA SANCHEZ'!$N$30:$N$39,'NORMA SANCHEZ'!$H$30:$H$39,"SALIDA",'NORMA SANCHEZ'!$J$30:$J$39,$B56),0)</f>
        <v>0</v>
      </c>
      <c r="Q56" s="62">
        <f>IFERROR(SUMIFS('JOSE CARLOS'!$N$34:$N$45,'JOSE CARLOS'!$H$34:$H$45,"SALIDA",'JOSE CARLOS'!$J$34:$J$45,$B56),0)</f>
        <v>0</v>
      </c>
      <c r="R56" s="62">
        <f>IFERROR(SUMIFS('LUIS ENRIQUE '!$N$38:$N$39,'LUIS ENRIQUE '!$H$38:$H$39,"SALIDA",'LUIS ENRIQUE '!$J$38:$J$39,$B56),0)</f>
        <v>0</v>
      </c>
      <c r="S56" s="62">
        <f>IFERROR(SUMIFS(CESARIA!$N$31:$N$46,CESARIA!$H$31:$H$46,"SALIDA",CESARIA!$J$31:$J$46,$B56),0)</f>
        <v>0</v>
      </c>
      <c r="T56" s="62">
        <f>IFERROR(SUMIFS(ALAN!$N$28:$N$42,ALAN!$H$28:$H$42,"SALIDA",ALAN!$J$28:$J$42,$B56),0)</f>
        <v>0</v>
      </c>
      <c r="U56" s="62">
        <f>IFERROR(SUMIFS(ELVIA!$N$33:$N$38,ELVIA!$H$33:$H$38,"SALIDA",ELVIA!$J$33:$J$38,$B56),0)</f>
        <v>0</v>
      </c>
      <c r="V56" s="146">
        <f>IFERROR(SUMIFS(CAJA!$N$1993:$N$2700,CAJA!$H$1993:$H$2700,"SALIDA",CAJA!$J$1993:$J$2700,$B56),0)</f>
        <v>0</v>
      </c>
      <c r="W56" s="62">
        <f>IFERROR(SUMIFS('CAJA TIGRES'!$N$564:$N$750,'CAJA TIGRES'!$H$564:$H$750,"SALIDA",'CAJA TIGRES'!$J$564:$J$750,$B56),0)</f>
        <v>0</v>
      </c>
      <c r="X56" s="62">
        <f>IFERROR(SUMIFS(RESERVA!$N$11:$N$11,RESERVA!$H$11:$H$11,"SALIDA",RESERVA!$J$11:$J$11,$B56),0)</f>
        <v>0</v>
      </c>
      <c r="Y56" s="96">
        <f>SUM(C56:X56)</f>
        <v>0</v>
      </c>
      <c r="Z56" s="96">
        <f>Y56+'MAR25'!Z56</f>
        <v>0</v>
      </c>
    </row>
    <row r="57" spans="1:26" x14ac:dyDescent="0.3">
      <c r="B57" s="60" t="s">
        <v>211</v>
      </c>
      <c r="C57" s="62">
        <f>IFERROR(SUMIFS('MGZ121'!$N$418:$N$623,'MGZ121'!H$418:H$623,"SALIDA",'MGZ121'!$J$418:$J$623,$B57),0)</f>
        <v>0</v>
      </c>
      <c r="D57" s="62">
        <f>IFERROR(SUMIFS('MGZ BBVA'!$N$303:$N$448,'MGZ BBVA'!$H$303:$H$448,"SALIDA",'MGZ BBVA'!$J$303:$J$448,$B57),0)</f>
        <v>0</v>
      </c>
      <c r="E57" s="62">
        <f>IFERROR(SUMIFS('MGZ DOLARES'!$N$2:$N$2,'MGZ DOLARES'!$F$2:$F$2,"SALIDA",'MGZ DOLARES'!$J$2:$J$2,$B57),0)</f>
        <v>0</v>
      </c>
      <c r="F57" s="62">
        <f>IFERROR(SUMIFS('MGZ BAJIO'!$N$9:$N$49,'MGZ BAJIO'!$H$9:$H$49,"SALIDA",'MGZ BAJIO'!$J$9:$J$49,$B57),0)</f>
        <v>0</v>
      </c>
      <c r="G57" s="62">
        <f>IFERROR(SUMIFS('VICTOR BANAMEX'!$N$162:$N$224,'VICTOR BANAMEX'!$H$162:$H$224,"SALIDA",'VICTOR BANAMEX'!$J$162:$J$224,$B57),0)</f>
        <v>0</v>
      </c>
      <c r="H57" s="62">
        <f>IFERROR(SUMIFS('VICTOR BANORTE'!$N$39:$N$50,'VICTOR BANORTE'!$H$39:$H$50,"SALIDA",'VICTOR BANORTE'!$J$39:$J$50,$B57),0)</f>
        <v>0</v>
      </c>
      <c r="I57" s="62">
        <f>IFERROR(SUMIFS(RODRIGO!$N$2:$N$2,RODRIGO!$H$2:$H$2,"SALIDA",RODRIGO!$J$2:$J$2,$B57),0)</f>
        <v>0</v>
      </c>
      <c r="J57" s="62">
        <f>IFERROR(SUMIFS(MOY!$N$26:$N$29,MOY!$F$26:$F$29,"SALIDA",MOY!$J$26:$J$29,$B57),0)</f>
        <v>0</v>
      </c>
      <c r="K57" s="62">
        <f>IFERROR(SUMIFS('NORMA RUTH'!$N$23:$N$28,'NORMA RUTH'!$H$23:$H$28,"SALIDA",'NORMA RUTH'!$J$23:$J$28,$B57),0)</f>
        <v>0</v>
      </c>
      <c r="L57" s="62">
        <f>IFERROR(SUMIFS(VALERIA!$N$19:$N$23,VALERIA!$H$19:$H$23,"SALIDA",VALERIA!$J$19:$J$23,$B57),0)</f>
        <v>0</v>
      </c>
      <c r="M57" s="62">
        <f>IFERROR(SUMIFS('MANUEL BANAMEX'!$N$39:$N$46,'MANUEL BANAMEX'!$H$39:$H$46,"SALIDA",'MANUEL BANAMEX'!$J$39:$J$46,$B57),0)</f>
        <v>0</v>
      </c>
      <c r="N57" s="62">
        <f>IFERROR(SUMIFS(ROBERTO!$N$2:$N$2,ROBERTO!$H$2:$H$2,"SALIDA",ROBERTO!$J$2:$J$2,$B57),0)</f>
        <v>0</v>
      </c>
      <c r="O57" s="62">
        <f>IFERROR(SUMIFS(JUAN!$N$31:$N$40,JUAN!$H$31:$H$40,"SALIDA",JUAN!$J$31:$J$40,$B57),0)</f>
        <v>0</v>
      </c>
      <c r="P57" s="62">
        <f>IFERROR(SUMIFS('NORMA SANCHEZ'!$N$30:$N$39,'NORMA SANCHEZ'!$H$30:$H$39,"SALIDA",'NORMA SANCHEZ'!$J$30:$J$39,$B57),0)</f>
        <v>0</v>
      </c>
      <c r="Q57" s="62">
        <f>IFERROR(SUMIFS('JOSE CARLOS'!$N$34:$N$45,'JOSE CARLOS'!$H$34:$H$45,"SALIDA",'JOSE CARLOS'!$J$34:$J$45,$B57),0)</f>
        <v>0</v>
      </c>
      <c r="R57" s="62">
        <f>IFERROR(SUMIFS('LUIS ENRIQUE '!$N$38:$N$39,'LUIS ENRIQUE '!$H$38:$H$39,"SALIDA",'LUIS ENRIQUE '!$J$38:$J$39,$B57),0)</f>
        <v>0</v>
      </c>
      <c r="S57" s="62">
        <f>IFERROR(SUMIFS(CESARIA!$N$31:$N$46,CESARIA!$H$31:$H$46,"SALIDA",CESARIA!$J$31:$J$46,$B57),0)</f>
        <v>0</v>
      </c>
      <c r="T57" s="62">
        <f>IFERROR(SUMIFS(ALAN!$N$28:$N$42,ALAN!$H$28:$H$42,"SALIDA",ALAN!$J$28:$J$42,$B57),0)</f>
        <v>0</v>
      </c>
      <c r="U57" s="62">
        <f>IFERROR(SUMIFS(ELVIA!$N$33:$N$38,ELVIA!$H$33:$H$38,"SALIDA",ELVIA!$J$33:$J$38,$B57),0)</f>
        <v>0</v>
      </c>
      <c r="V57" s="146">
        <f>IFERROR(SUMIFS(CAJA!$N$1993:$N$2700,CAJA!$H$1993:$H$2700,"SALIDA",CAJA!$J$1993:$J$2700,$B57),0)</f>
        <v>0</v>
      </c>
      <c r="W57" s="62">
        <f>IFERROR(SUMIFS('CAJA TIGRES'!$N$564:$N$750,'CAJA TIGRES'!$H$564:$H$750,"SALIDA",'CAJA TIGRES'!$J$564:$J$750,$B57),0)</f>
        <v>0</v>
      </c>
      <c r="X57" s="62">
        <f>IFERROR(SUMIFS(RESERVA!$N$11:$N$11,RESERVA!$H$11:$H$11,"SALIDA",RESERVA!$J$11:$J$11,$B57),0)</f>
        <v>0</v>
      </c>
      <c r="Y57" s="96">
        <f>SUM(C57:X57)</f>
        <v>0</v>
      </c>
      <c r="Z57" s="96">
        <f>Y57+'MAR25'!Z57</f>
        <v>0</v>
      </c>
    </row>
    <row r="58" spans="1:26" x14ac:dyDescent="0.3">
      <c r="B58" s="60" t="s">
        <v>212</v>
      </c>
      <c r="C58" s="62">
        <f>IFERROR(SUMIFS('MGZ121'!$N$418:$N$623,'MGZ121'!H$418:H$623,"SALIDA",'MGZ121'!$J$418:$J$623,$B58),0)</f>
        <v>0</v>
      </c>
      <c r="D58" s="62">
        <f>IFERROR(SUMIFS('MGZ BBVA'!$N$303:$N$448,'MGZ BBVA'!$H$303:$H$448,"SALIDA",'MGZ BBVA'!$J$303:$J$448,$B58),0)</f>
        <v>0</v>
      </c>
      <c r="E58" s="62">
        <f>IFERROR(SUMIFS('MGZ DOLARES'!$N$2:$N$2,'MGZ DOLARES'!$F$2:$F$2,"SALIDA",'MGZ DOLARES'!$J$2:$J$2,$B58),0)</f>
        <v>0</v>
      </c>
      <c r="F58" s="62">
        <f>IFERROR(SUMIFS('MGZ BAJIO'!$N$9:$N$49,'MGZ BAJIO'!$H$9:$H$49,"SALIDA",'MGZ BAJIO'!$J$9:$J$49,$B58),0)</f>
        <v>0</v>
      </c>
      <c r="G58" s="62">
        <f>IFERROR(SUMIFS('VICTOR BANAMEX'!$N$162:$N$224,'VICTOR BANAMEX'!$H$162:$H$224,"SALIDA",'VICTOR BANAMEX'!$J$162:$J$224,$B58),0)</f>
        <v>0</v>
      </c>
      <c r="H58" s="62">
        <f>IFERROR(SUMIFS('VICTOR BANORTE'!$N$39:$N$50,'VICTOR BANORTE'!$H$39:$H$50,"SALIDA",'VICTOR BANORTE'!$J$39:$J$50,$B58),0)</f>
        <v>0</v>
      </c>
      <c r="I58" s="62">
        <f>IFERROR(SUMIFS(RODRIGO!$N$2:$N$2,RODRIGO!$H$2:$H$2,"SALIDA",RODRIGO!$J$2:$J$2,$B58),0)</f>
        <v>0</v>
      </c>
      <c r="J58" s="62">
        <f>IFERROR(SUMIFS(MOY!$N$26:$N$29,MOY!$F$26:$F$29,"SALIDA",MOY!$J$26:$J$29,$B58),0)</f>
        <v>0</v>
      </c>
      <c r="K58" s="62">
        <f>IFERROR(SUMIFS('NORMA RUTH'!$N$23:$N$28,'NORMA RUTH'!$H$23:$H$28,"SALIDA",'NORMA RUTH'!$J$23:$J$28,$B58),0)</f>
        <v>0</v>
      </c>
      <c r="L58" s="62">
        <f>IFERROR(SUMIFS(VALERIA!$N$19:$N$23,VALERIA!$H$19:$H$23,"SALIDA",VALERIA!$J$19:$J$23,$B58),0)</f>
        <v>0</v>
      </c>
      <c r="M58" s="62">
        <f>IFERROR(SUMIFS('MANUEL BANAMEX'!$N$39:$N$46,'MANUEL BANAMEX'!$H$39:$H$46,"SALIDA",'MANUEL BANAMEX'!$J$39:$J$46,$B58),0)</f>
        <v>0</v>
      </c>
      <c r="N58" s="62">
        <f>IFERROR(SUMIFS(ROBERTO!$N$2:$N$2,ROBERTO!$H$2:$H$2,"SALIDA",ROBERTO!$J$2:$J$2,$B58),0)</f>
        <v>0</v>
      </c>
      <c r="O58" s="62">
        <f>IFERROR(SUMIFS(JUAN!$N$31:$N$40,JUAN!$H$31:$H$40,"SALIDA",JUAN!$J$31:$J$40,$B58),0)</f>
        <v>0</v>
      </c>
      <c r="P58" s="62">
        <f>IFERROR(SUMIFS('NORMA SANCHEZ'!$N$30:$N$39,'NORMA SANCHEZ'!$H$30:$H$39,"SALIDA",'NORMA SANCHEZ'!$J$30:$J$39,$B58),0)</f>
        <v>0</v>
      </c>
      <c r="Q58" s="62">
        <f>IFERROR(SUMIFS('JOSE CARLOS'!$N$34:$N$45,'JOSE CARLOS'!$H$34:$H$45,"SALIDA",'JOSE CARLOS'!$J$34:$J$45,$B58),0)</f>
        <v>0</v>
      </c>
      <c r="R58" s="62">
        <f>IFERROR(SUMIFS('LUIS ENRIQUE '!$N$38:$N$39,'LUIS ENRIQUE '!$H$38:$H$39,"SALIDA",'LUIS ENRIQUE '!$J$38:$J$39,$B58),0)</f>
        <v>0</v>
      </c>
      <c r="S58" s="62">
        <f>IFERROR(SUMIFS(CESARIA!$N$31:$N$46,CESARIA!$H$31:$H$46,"SALIDA",CESARIA!$J$31:$J$46,$B58),0)</f>
        <v>0</v>
      </c>
      <c r="T58" s="62">
        <f>IFERROR(SUMIFS(ALAN!$N$28:$N$42,ALAN!$H$28:$H$42,"SALIDA",ALAN!$J$28:$J$42,$B58),0)</f>
        <v>0</v>
      </c>
      <c r="U58" s="62">
        <f>IFERROR(SUMIFS(ELVIA!$N$33:$N$38,ELVIA!$H$33:$H$38,"SALIDA",ELVIA!$J$33:$J$38,$B58),0)</f>
        <v>0</v>
      </c>
      <c r="V58" s="146">
        <f>IFERROR(SUMIFS(CAJA!$N$1993:$N$2700,CAJA!$H$1993:$H$2700,"SALIDA",CAJA!$J$1993:$J$2700,$B58),0)</f>
        <v>5600</v>
      </c>
      <c r="W58" s="62">
        <f>IFERROR(SUMIFS('CAJA TIGRES'!$N$564:$N$750,'CAJA TIGRES'!$H$564:$H$750,"SALIDA",'CAJA TIGRES'!$J$564:$J$750,$B58),0)</f>
        <v>0</v>
      </c>
      <c r="X58" s="62">
        <f>IFERROR(SUMIFS(RESERVA!$N$11:$N$11,RESERVA!$H$11:$H$11,"SALIDA",RESERVA!$J$11:$J$11,$B58),0)</f>
        <v>0</v>
      </c>
      <c r="Y58" s="96">
        <f>SUM(C58:X58)</f>
        <v>5600</v>
      </c>
      <c r="Z58" s="96">
        <f>Y58+'MAR25'!Z58</f>
        <v>21805</v>
      </c>
    </row>
    <row r="59" spans="1:26" ht="27.6" x14ac:dyDescent="0.3">
      <c r="B59" s="61" t="s">
        <v>221</v>
      </c>
      <c r="C59" s="62">
        <f>IFERROR(SUMIFS('MGZ121'!$N$418:$N$623,'MGZ121'!H$418:H$623,"SALIDA",'MGZ121'!$J$418:$J$623,$B59),0)</f>
        <v>0</v>
      </c>
      <c r="D59" s="62">
        <f>IFERROR(SUMIFS('MGZ BBVA'!$N$303:$N$448,'MGZ BBVA'!$H$303:$H$448,"SALIDA",'MGZ BBVA'!$J$303:$J$448,$B59),0)</f>
        <v>0</v>
      </c>
      <c r="E59" s="62">
        <f>IFERROR(SUMIFS('MGZ DOLARES'!$N$2:$N$2,'MGZ DOLARES'!$F$2:$F$2,"SALIDA",'MGZ DOLARES'!$J$2:$J$2,$B59),0)</f>
        <v>0</v>
      </c>
      <c r="F59" s="62">
        <f>IFERROR(SUMIFS('MGZ BAJIO'!$N$9:$N$49,'MGZ BAJIO'!$H$9:$H$49,"SALIDA",'MGZ BAJIO'!$J$9:$J$49,$B59),0)</f>
        <v>0</v>
      </c>
      <c r="G59" s="62">
        <f>IFERROR(SUMIFS('VICTOR BANAMEX'!$N$162:$N$224,'VICTOR BANAMEX'!$H$162:$H$224,"SALIDA",'VICTOR BANAMEX'!$J$162:$J$224,$B59),0)</f>
        <v>0</v>
      </c>
      <c r="H59" s="62">
        <f>IFERROR(SUMIFS('VICTOR BANORTE'!$N$39:$N$50,'VICTOR BANORTE'!$H$39:$H$50,"SALIDA",'VICTOR BANORTE'!$J$39:$J$50,$B59),0)</f>
        <v>0</v>
      </c>
      <c r="I59" s="62">
        <f>IFERROR(SUMIFS(RODRIGO!$N$2:$N$2,RODRIGO!$H$2:$H$2,"SALIDA",RODRIGO!$J$2:$J$2,$B59),0)</f>
        <v>0</v>
      </c>
      <c r="J59" s="62">
        <f>IFERROR(SUMIFS(MOY!$N$26:$N$29,MOY!$F$26:$F$29,"SALIDA",MOY!$J$26:$J$29,$B59),0)</f>
        <v>0</v>
      </c>
      <c r="K59" s="62">
        <f>IFERROR(SUMIFS('NORMA RUTH'!$N$23:$N$28,'NORMA RUTH'!$H$23:$H$28,"SALIDA",'NORMA RUTH'!$J$23:$J$28,$B59),0)</f>
        <v>0</v>
      </c>
      <c r="L59" s="62">
        <f>IFERROR(SUMIFS(VALERIA!$N$19:$N$23,VALERIA!$H$19:$H$23,"SALIDA",VALERIA!$J$19:$J$23,$B59),0)</f>
        <v>0</v>
      </c>
      <c r="M59" s="62">
        <f>IFERROR(SUMIFS('MANUEL BANAMEX'!$N$39:$N$46,'MANUEL BANAMEX'!$H$39:$H$46,"SALIDA",'MANUEL BANAMEX'!$J$39:$J$46,$B59),0)</f>
        <v>0</v>
      </c>
      <c r="N59" s="62">
        <f>IFERROR(SUMIFS(ROBERTO!$N$2:$N$2,ROBERTO!$H$2:$H$2,"SALIDA",ROBERTO!$J$2:$J$2,$B59),0)</f>
        <v>0</v>
      </c>
      <c r="O59" s="62">
        <f>IFERROR(SUMIFS(JUAN!$N$31:$N$40,JUAN!$H$31:$H$40,"SALIDA",JUAN!$J$31:$J$40,$B59),0)</f>
        <v>0</v>
      </c>
      <c r="P59" s="62">
        <f>IFERROR(SUMIFS('NORMA SANCHEZ'!$N$30:$N$39,'NORMA SANCHEZ'!$H$30:$H$39,"SALIDA",'NORMA SANCHEZ'!$J$30:$J$39,$B59),0)</f>
        <v>0</v>
      </c>
      <c r="Q59" s="62">
        <f>IFERROR(SUMIFS('JOSE CARLOS'!$N$34:$N$45,'JOSE CARLOS'!$H$34:$H$45,"SALIDA",'JOSE CARLOS'!$J$34:$J$45,$B59),0)</f>
        <v>0</v>
      </c>
      <c r="R59" s="62">
        <f>IFERROR(SUMIFS('LUIS ENRIQUE '!$N$38:$N$39,'LUIS ENRIQUE '!$H$38:$H$39,"SALIDA",'LUIS ENRIQUE '!$J$38:$J$39,$B59),0)</f>
        <v>0</v>
      </c>
      <c r="S59" s="62">
        <f>IFERROR(SUMIFS(CESARIA!$N$31:$N$46,CESARIA!$H$31:$H$46,"SALIDA",CESARIA!$J$31:$J$46,$B59),0)</f>
        <v>0</v>
      </c>
      <c r="T59" s="62">
        <f>IFERROR(SUMIFS(ALAN!$N$28:$N$42,ALAN!$H$28:$H$42,"SALIDA",ALAN!$J$28:$J$42,$B59),0)</f>
        <v>0</v>
      </c>
      <c r="U59" s="62">
        <f>IFERROR(SUMIFS(ELVIA!$N$33:$N$38,ELVIA!$H$33:$H$38,"SALIDA",ELVIA!$J$33:$J$38,$B59),0)</f>
        <v>0</v>
      </c>
      <c r="V59" s="146">
        <f>IFERROR(SUMIFS(CAJA!$N$1993:$N$2700,CAJA!$H$1993:$H$2700,"SALIDA",CAJA!$J$1993:$J$2700,$B59),0)</f>
        <v>0</v>
      </c>
      <c r="W59" s="62">
        <f>IFERROR(SUMIFS('CAJA TIGRES'!$N$564:$N$750,'CAJA TIGRES'!$H$564:$H$750,"SALIDA",'CAJA TIGRES'!$J$564:$J$750,$B59),0)</f>
        <v>0</v>
      </c>
      <c r="X59" s="62">
        <f>IFERROR(SUMIFS(RESERVA!$N$11:$N$11,RESERVA!$H$11:$H$11,"SALIDA",RESERVA!$J$11:$J$11,$B59),0)</f>
        <v>0</v>
      </c>
      <c r="Y59" s="96">
        <f>SUM(C59:X59)</f>
        <v>0</v>
      </c>
      <c r="Z59" s="96">
        <f>Y59+'MAR25'!Z59</f>
        <v>0</v>
      </c>
    </row>
    <row r="60" spans="1:26" s="180" customFormat="1" x14ac:dyDescent="0.3">
      <c r="A60" s="180">
        <v>7</v>
      </c>
      <c r="B60" s="183" t="s">
        <v>57</v>
      </c>
      <c r="C60" s="135">
        <f>SUM(C61:C63)</f>
        <v>248066.28000000003</v>
      </c>
      <c r="D60" s="135">
        <f t="shared" ref="D60:Z60" si="11">SUM(D61:D63)</f>
        <v>1034.72</v>
      </c>
      <c r="E60" s="135">
        <f t="shared" si="11"/>
        <v>0</v>
      </c>
      <c r="F60" s="135">
        <f t="shared" si="11"/>
        <v>457264.76</v>
      </c>
      <c r="G60" s="135">
        <f t="shared" si="11"/>
        <v>369.18</v>
      </c>
      <c r="H60" s="135">
        <f t="shared" si="11"/>
        <v>511.4</v>
      </c>
      <c r="I60" s="135">
        <f t="shared" si="11"/>
        <v>0</v>
      </c>
      <c r="J60" s="135">
        <f t="shared" si="11"/>
        <v>452.4</v>
      </c>
      <c r="K60" s="135">
        <f t="shared" si="11"/>
        <v>290</v>
      </c>
      <c r="L60" s="135">
        <f t="shared" si="11"/>
        <v>568.4</v>
      </c>
      <c r="M60" s="135">
        <f t="shared" si="11"/>
        <v>0</v>
      </c>
      <c r="N60" s="135">
        <f>SUM(N61:N63)</f>
        <v>0</v>
      </c>
      <c r="O60" s="135">
        <f t="shared" si="11"/>
        <v>568.4</v>
      </c>
      <c r="P60" s="135">
        <f t="shared" si="11"/>
        <v>191.4</v>
      </c>
      <c r="Q60" s="135">
        <f t="shared" si="11"/>
        <v>342.2</v>
      </c>
      <c r="R60" s="135">
        <f t="shared" si="11"/>
        <v>0</v>
      </c>
      <c r="S60" s="135">
        <f t="shared" si="11"/>
        <v>568.4</v>
      </c>
      <c r="T60" s="135">
        <f t="shared" si="11"/>
        <v>511.8</v>
      </c>
      <c r="U60" s="135">
        <f t="shared" si="11"/>
        <v>0</v>
      </c>
      <c r="V60" s="135">
        <f t="shared" si="11"/>
        <v>28000</v>
      </c>
      <c r="W60" s="135">
        <f t="shared" si="11"/>
        <v>0</v>
      </c>
      <c r="X60" s="135">
        <f t="shared" si="11"/>
        <v>0</v>
      </c>
      <c r="Y60" s="135">
        <f t="shared" si="11"/>
        <v>738739.34000000008</v>
      </c>
      <c r="Z60" s="135">
        <f t="shared" si="11"/>
        <v>2124640.4500000002</v>
      </c>
    </row>
    <row r="61" spans="1:26" x14ac:dyDescent="0.3">
      <c r="A61">
        <v>7.1</v>
      </c>
      <c r="B61" s="60" t="s">
        <v>85</v>
      </c>
      <c r="C61" s="62">
        <f>IFERROR(SUMIFS('MGZ121'!$N$418:$N$623,'MGZ121'!H$418:H$623,"SALIDA",'MGZ121'!$J$418:$J$623,$B61),0)</f>
        <v>215.76</v>
      </c>
      <c r="D61" s="62">
        <f>IFERROR(SUMIFS('MGZ BBVA'!$N$303:$N$448,'MGZ BBVA'!$H$303:$H$448,"SALIDA",'MGZ BBVA'!$J$303:$J$448,$B61),0)</f>
        <v>1034.72</v>
      </c>
      <c r="E61" s="62">
        <f>IFERROR(SUMIFS('MGZ DOLARES'!$N$2:$N$2,'MGZ DOLARES'!$F$2:$F$2,"SALIDA",'MGZ DOLARES'!$J$2:$J$2,$B61),0)</f>
        <v>0</v>
      </c>
      <c r="F61" s="62">
        <f>IFERROR(SUMIFS('MGZ BAJIO'!$N$9:$N$49,'MGZ BAJIO'!$H$9:$H$49,"SALIDA",'MGZ BAJIO'!$J$9:$J$49,$B61),0)</f>
        <v>457264.76</v>
      </c>
      <c r="G61" s="62">
        <f>IFERROR(SUMIFS('VICTOR BANAMEX'!$N$162:$N$224,'VICTOR BANAMEX'!$H$162:$H$224,"SALIDA",'VICTOR BANAMEX'!$J$162:$J$224,$B61),0)</f>
        <v>369.18</v>
      </c>
      <c r="H61" s="62">
        <f>IFERROR(SUMIFS('VICTOR BANORTE'!$N$39:$N$50,'VICTOR BANORTE'!$H$39:$H$50,"SALIDA",'VICTOR BANORTE'!$J$39:$J$50,$B61),0)</f>
        <v>511.4</v>
      </c>
      <c r="I61" s="62">
        <f>IFERROR(SUMIFS(RODRIGO!$N$2:$N$2,RODRIGO!$H$2:$H$2,"SALIDA",RODRIGO!$J$2:$J$2,$B61),0)</f>
        <v>0</v>
      </c>
      <c r="J61" s="62">
        <v>452.4</v>
      </c>
      <c r="K61" s="62">
        <f>IFERROR(SUMIFS('NORMA RUTH'!$N$23:$N$28,'NORMA RUTH'!$H$23:$H$28,"SALIDA",'NORMA RUTH'!$J$23:$J$28,$B61),0)</f>
        <v>290</v>
      </c>
      <c r="L61" s="62">
        <f>IFERROR(SUMIFS(VALERIA!$N$19:$N$23,VALERIA!$H$19:$H$23,"SALIDA",VALERIA!$J$19:$J$23,$B61),0)</f>
        <v>568.4</v>
      </c>
      <c r="M61" s="62">
        <f>IFERROR(SUMIFS('MANUEL BANAMEX'!$N$39:$N$46,'MANUEL BANAMEX'!$H$39:$H$46,"SALIDA",'MANUEL BANAMEX'!$J$39:$J$46,$B61),0)</f>
        <v>0</v>
      </c>
      <c r="N61" s="62">
        <f>IFERROR(SUMIFS(ROBERTO!$N$2:$N$2,ROBERTO!$H$2:$H$2,"SALIDA",ROBERTO!$J$2:$J$2,$B61),0)</f>
        <v>0</v>
      </c>
      <c r="O61" s="62">
        <f>IFERROR(SUMIFS(JUAN!$N$31:$N$40,JUAN!$H$31:$H$40,"SALIDA",JUAN!$J$31:$J$40,$B61),0)</f>
        <v>568.4</v>
      </c>
      <c r="P61" s="62">
        <f>IFERROR(SUMIFS('NORMA SANCHEZ'!$N$30:$N$39,'NORMA SANCHEZ'!$H$30:$H$39,"SALIDA",'NORMA SANCHEZ'!$J$30:$J$39,$B61),0)</f>
        <v>191.4</v>
      </c>
      <c r="Q61" s="62">
        <f>IFERROR(SUMIFS('JOSE CARLOS'!$N$34:$N$45,'JOSE CARLOS'!$H$34:$H$45,"SALIDA",'JOSE CARLOS'!$J$34:$J$45,$B61),0)</f>
        <v>342.2</v>
      </c>
      <c r="R61" s="62">
        <f>IFERROR(SUMIFS('LUIS ENRIQUE '!$N$38:$N$39,'LUIS ENRIQUE '!$H$38:$H$39,"SALIDA",'LUIS ENRIQUE '!$J$38:$J$39,$B61),0)</f>
        <v>0</v>
      </c>
      <c r="S61" s="62">
        <f>IFERROR(SUMIFS(CESARIA!$N$31:$N$46,CESARIA!$H$31:$H$46,"SALIDA",CESARIA!$J$31:$J$46,$B61),0)</f>
        <v>568.4</v>
      </c>
      <c r="T61" s="62">
        <f>IFERROR(SUMIFS(ALAN!$N$28:$N$42,ALAN!$H$28:$H$42,"SALIDA",ALAN!$J$28:$J$42,$B61),0)</f>
        <v>511.8</v>
      </c>
      <c r="U61" s="62">
        <f>IFERROR(SUMIFS(ELVIA!$N$33:$N$38,ELVIA!$H$33:$H$38,"SALIDA",ELVIA!$J$33:$J$38,$B61),0)</f>
        <v>0</v>
      </c>
      <c r="V61" s="62">
        <f>IFERROR(SUMIFS(CAJA!$N$1993:$N$2700,CAJA!$H$1993:$H$2700,"SALIDA",CAJA!$J$1993:$J$2700,$B61),0)</f>
        <v>0</v>
      </c>
      <c r="W61" s="62">
        <f>IFERROR(SUMIFS('CAJA TIGRES'!$N$564:$N$750,'CAJA TIGRES'!$H$564:$H$750,"SALIDA",'CAJA TIGRES'!$J$564:$J$750,$B61),0)</f>
        <v>0</v>
      </c>
      <c r="X61" s="62">
        <f>IFERROR(SUMIFS(RESERVA!$N$11:$N$11,RESERVA!$H$11:$H$11,"SALIDA",RESERVA!$J$11:$J$11,$B61),0)</f>
        <v>0</v>
      </c>
      <c r="Y61" s="96">
        <f>SUM(C61:X61)</f>
        <v>462888.82000000012</v>
      </c>
      <c r="Z61" s="96">
        <f>Y61+'MAR25'!Z61</f>
        <v>572188.42000000016</v>
      </c>
    </row>
    <row r="62" spans="1:26" x14ac:dyDescent="0.3">
      <c r="A62">
        <v>7.2</v>
      </c>
      <c r="B62" s="60" t="s">
        <v>86</v>
      </c>
      <c r="C62" s="62">
        <f>IFERROR(SUMIFS('MGZ121'!$N$418:$N$623,'MGZ121'!H$418:H$623,"SALIDA",'MGZ121'!$J$418:$J$623,$B62),0)</f>
        <v>247850.52000000002</v>
      </c>
      <c r="D62" s="62">
        <f>IFERROR(SUMIFS('MGZ BBVA'!$N$303:$N$448,'MGZ BBVA'!$H$303:$H$448,"SALIDA",'MGZ BBVA'!$J$303:$J$448,$B62),0)</f>
        <v>0</v>
      </c>
      <c r="E62" s="62">
        <f>IFERROR(SUMIFS('MGZ DOLARES'!$N$2:$N$2,'MGZ DOLARES'!$F$2:$F$2,"SALIDA",'MGZ DOLARES'!$J$2:$J$2,$B62),0)</f>
        <v>0</v>
      </c>
      <c r="F62" s="62">
        <f>IFERROR(SUMIFS('MGZ BAJIO'!$N$9:$N$49,'MGZ BAJIO'!$H$9:$H$49,"SALIDA",'MGZ BAJIO'!$J$9:$J$49,$B62),0)</f>
        <v>0</v>
      </c>
      <c r="G62" s="62">
        <f>IFERROR(SUMIFS('VICTOR BANAMEX'!$N$162:$N$224,'VICTOR BANAMEX'!$H$162:$H$224,"SALIDA",'VICTOR BANAMEX'!$J$162:$J$224,$B62),0)</f>
        <v>0</v>
      </c>
      <c r="H62" s="62">
        <f>IFERROR(SUMIFS('VICTOR BANORTE'!$N$39:$N$50,'VICTOR BANORTE'!$H$39:$H$50,"SALIDA",'VICTOR BANORTE'!$J$39:$J$50,$B62),0)</f>
        <v>0</v>
      </c>
      <c r="I62" s="62">
        <f>IFERROR(SUMIFS(RODRIGO!$N$2:$N$2,RODRIGO!$H$2:$H$2,"SALIDA",RODRIGO!$J$2:$J$2,$B62),0)</f>
        <v>0</v>
      </c>
      <c r="J62" s="62">
        <f>IFERROR(SUMIFS(MOY!$N$26:$N$29,MOY!$F$26:$F$29,"SALIDA",MOY!$J$26:$J$29,$B62),0)</f>
        <v>0</v>
      </c>
      <c r="K62" s="62">
        <f>IFERROR(SUMIFS('NORMA RUTH'!$N$23:$N$28,'NORMA RUTH'!$H$23:$H$28,"SALIDA",'NORMA RUTH'!$J$23:$J$28,$B62),0)</f>
        <v>0</v>
      </c>
      <c r="L62" s="62">
        <f>IFERROR(SUMIFS(VALERIA!$N$19:$N$23,VALERIA!$H$19:$H$23,"SALIDA",VALERIA!$J$19:$J$23,$B62),0)</f>
        <v>0</v>
      </c>
      <c r="M62" s="62">
        <f>IFERROR(SUMIFS('MANUEL BANAMEX'!$N$39:$N$46,'MANUEL BANAMEX'!$H$39:$H$46,"SALIDA",'MANUEL BANAMEX'!$J$39:$J$46,$B62),0)</f>
        <v>0</v>
      </c>
      <c r="N62" s="62">
        <f>IFERROR(SUMIFS(ROBERTO!$N$2:$N$2,ROBERTO!$H$2:$H$2,"SALIDA",ROBERTO!$J$2:$J$2,$B62),0)</f>
        <v>0</v>
      </c>
      <c r="O62" s="62">
        <f>IFERROR(SUMIFS(JUAN!$N$31:$N$40,JUAN!$H$31:$H$40,"SALIDA",JUAN!$J$31:$J$40,$B62),0)</f>
        <v>0</v>
      </c>
      <c r="P62" s="62">
        <f>IFERROR(SUMIFS('NORMA SANCHEZ'!$N$30:$N$39,'NORMA SANCHEZ'!$H$30:$H$39,"SALIDA",'NORMA SANCHEZ'!$J$30:$J$39,$B62),0)</f>
        <v>0</v>
      </c>
      <c r="Q62" s="62">
        <f>IFERROR(SUMIFS('JOSE CARLOS'!$N$34:$N$45,'JOSE CARLOS'!$H$34:$H$45,"SALIDA",'JOSE CARLOS'!$J$34:$J$45,$B62),0)</f>
        <v>0</v>
      </c>
      <c r="R62" s="62">
        <f>IFERROR(SUMIFS('LUIS ENRIQUE '!$N$38:$N$39,'LUIS ENRIQUE '!$H$38:$H$39,"SALIDA",'LUIS ENRIQUE '!$J$38:$J$39,$B62),0)</f>
        <v>0</v>
      </c>
      <c r="S62" s="62">
        <f>IFERROR(SUMIFS(CESARIA!$N$31:$N$46,CESARIA!$H$31:$H$46,"SALIDA",CESARIA!$J$31:$J$46,$B62),0)</f>
        <v>0</v>
      </c>
      <c r="T62" s="62">
        <f>IFERROR(SUMIFS(ALAN!$N$28:$N$42,ALAN!$H$28:$H$42,"SALIDA",ALAN!$J$28:$J$42,$B62),0)</f>
        <v>0</v>
      </c>
      <c r="U62" s="62">
        <f>IFERROR(SUMIFS(ELVIA!$N$33:$N$38,ELVIA!$H$33:$H$38,"SALIDA",ELVIA!$J$33:$J$38,$B62),0)</f>
        <v>0</v>
      </c>
      <c r="V62" s="62">
        <f>IFERROR(SUMIFS(CAJA!$N$1993:$N$2700,CAJA!$H$1993:$H$2700,"SALIDA",CAJA!$J$1993:$J$2700,$B62),0)</f>
        <v>0</v>
      </c>
      <c r="W62" s="62">
        <f>IFERROR(SUMIFS('CAJA TIGRES'!$N$564:$N$750,'CAJA TIGRES'!$H$564:$H$750,"SALIDA",'CAJA TIGRES'!$J$564:$J$750,$B62),0)</f>
        <v>0</v>
      </c>
      <c r="X62" s="62">
        <f>IFERROR(SUMIFS(RESERVA!$N$11:$N$11,RESERVA!$H$11:$H$11,"SALIDA",RESERVA!$J$11:$J$11,$B62),0)</f>
        <v>0</v>
      </c>
      <c r="Y62" s="96">
        <f>SUM(C62:X62)</f>
        <v>247850.52000000002</v>
      </c>
      <c r="Z62" s="96">
        <f>Y62+'MAR25'!Z62</f>
        <v>1177452.03</v>
      </c>
    </row>
    <row r="63" spans="1:26" x14ac:dyDescent="0.3">
      <c r="A63">
        <v>7.3</v>
      </c>
      <c r="B63" s="60" t="s">
        <v>87</v>
      </c>
      <c r="C63" s="62">
        <f>IFERROR(SUMIFS('MGZ121'!$N$418:$N$623,'MGZ121'!H$418:H$623,"SALIDA",'MGZ121'!$J$418:$J$623,$B63),0)</f>
        <v>0</v>
      </c>
      <c r="D63" s="62">
        <f>IFERROR(SUMIFS('MGZ BBVA'!$N$303:$N$448,'MGZ BBVA'!$H$303:$H$448,"SALIDA",'MGZ BBVA'!$J$303:$J$448,$B63),0)</f>
        <v>0</v>
      </c>
      <c r="E63" s="62">
        <f>IFERROR(SUMIFS('MGZ DOLARES'!$N$2:$N$2,'MGZ DOLARES'!$F$2:$F$2,"SALIDA",'MGZ DOLARES'!$J$2:$J$2,$B63),0)</f>
        <v>0</v>
      </c>
      <c r="F63" s="62">
        <f>IFERROR(SUMIFS('MGZ BAJIO'!$N$9:$N$49,'MGZ BAJIO'!$H$9:$H$49,"SALIDA",'MGZ BAJIO'!$J$9:$J$49,$B63),0)</f>
        <v>0</v>
      </c>
      <c r="G63" s="62">
        <f>IFERROR(SUMIFS('VICTOR BANAMEX'!$N$162:$N$224,'VICTOR BANAMEX'!$H$162:$H$224,"SALIDA",'VICTOR BANAMEX'!$J$162:$J$224,$B63),0)</f>
        <v>0</v>
      </c>
      <c r="H63" s="62">
        <f>IFERROR(SUMIFS('VICTOR BANORTE'!$N$39:$N$50,'VICTOR BANORTE'!$H$39:$H$50,"SALIDA",'VICTOR BANORTE'!$J$39:$J$50,$B63),0)</f>
        <v>0</v>
      </c>
      <c r="I63" s="62">
        <f>IFERROR(SUMIFS(RODRIGO!$N$2:$N$2,RODRIGO!$H$2:$H$2,"SALIDA",RODRIGO!$J$2:$J$2,$B63),0)</f>
        <v>0</v>
      </c>
      <c r="J63" s="62">
        <f>IFERROR(SUMIFS(MOY!$N$26:$N$29,MOY!$F$26:$F$29,"SALIDA",MOY!$J$26:$J$29,$B63),0)</f>
        <v>0</v>
      </c>
      <c r="K63" s="62">
        <f>IFERROR(SUMIFS('NORMA RUTH'!$N$23:$N$28,'NORMA RUTH'!$H$23:$H$28,"SALIDA",'NORMA RUTH'!$J$23:$J$28,$B63),0)</f>
        <v>0</v>
      </c>
      <c r="L63" s="62">
        <f>IFERROR(SUMIFS(VALERIA!$N$19:$N$23,VALERIA!$H$19:$H$23,"SALIDA",VALERIA!$J$19:$J$23,$B63),0)</f>
        <v>0</v>
      </c>
      <c r="M63" s="62">
        <f>IFERROR(SUMIFS('MANUEL BANAMEX'!$N$39:$N$46,'MANUEL BANAMEX'!$H$39:$H$46,"SALIDA",'MANUEL BANAMEX'!$J$39:$J$46,$B63),0)</f>
        <v>0</v>
      </c>
      <c r="N63" s="62">
        <f>IFERROR(SUMIFS(ROBERTO!$N$2:$N$2,ROBERTO!$H$2:$H$2,"SALIDA",ROBERTO!$J$2:$J$2,$B63),0)</f>
        <v>0</v>
      </c>
      <c r="O63" s="62">
        <f>IFERROR(SUMIFS(JUAN!$N$31:$N$40,JUAN!$H$31:$H$40,"SALIDA",JUAN!$J$31:$J$40,$B63),0)</f>
        <v>0</v>
      </c>
      <c r="P63" s="62">
        <f>IFERROR(SUMIFS('NORMA SANCHEZ'!$N$30:$N$39,'NORMA SANCHEZ'!$H$30:$H$39,"SALIDA",'NORMA SANCHEZ'!$J$30:$J$39,$B63),0)</f>
        <v>0</v>
      </c>
      <c r="Q63" s="62">
        <f>IFERROR(SUMIFS('JOSE CARLOS'!$N$34:$N$45,'JOSE CARLOS'!$H$34:$H$45,"SALIDA",'JOSE CARLOS'!$J$34:$J$45,$B63),0)</f>
        <v>0</v>
      </c>
      <c r="R63" s="62">
        <f>IFERROR(SUMIFS('LUIS ENRIQUE '!$N$38:$N$39,'LUIS ENRIQUE '!$H$38:$H$39,"SALIDA",'LUIS ENRIQUE '!$J$38:$J$39,$B63),0)</f>
        <v>0</v>
      </c>
      <c r="S63" s="62">
        <f>IFERROR(SUMIFS(CESARIA!$N$31:$N$46,CESARIA!$H$31:$H$46,"SALIDA",CESARIA!$J$31:$J$46,$B63),0)</f>
        <v>0</v>
      </c>
      <c r="T63" s="62">
        <f>IFERROR(SUMIFS(ALAN!$N$28:$N$42,ALAN!$H$28:$H$42,"SALIDA",ALAN!$J$28:$J$42,$B63),0)</f>
        <v>0</v>
      </c>
      <c r="U63" s="62">
        <f>IFERROR(SUMIFS(ELVIA!$N$33:$N$38,ELVIA!$H$33:$H$38,"SALIDA",ELVIA!$J$33:$J$38,$B63),0)</f>
        <v>0</v>
      </c>
      <c r="V63" s="146">
        <f>IFERROR(SUMIFS(CAJA!$N$1993:$N$2700,CAJA!$H$1993:$H$2700,"SALIDA",CAJA!$J$1993:$J$2700,$B63),0)</f>
        <v>28000</v>
      </c>
      <c r="W63" s="62">
        <f>IFERROR(SUMIFS('CAJA TIGRES'!$N$564:$N$750,'CAJA TIGRES'!$H$564:$H$750,"SALIDA",'CAJA TIGRES'!$J$564:$J$750,$B63),0)</f>
        <v>0</v>
      </c>
      <c r="X63" s="62">
        <f>IFERROR(SUMIFS(RESERVA!$N$11:$N$11,RESERVA!$H$11:$H$11,"SALIDA",RESERVA!$J$11:$J$11,$B63),0)</f>
        <v>0</v>
      </c>
      <c r="Y63" s="96">
        <f>SUM(C63:X63)</f>
        <v>28000</v>
      </c>
      <c r="Z63" s="96">
        <f>Y63+'MAR25'!Z63</f>
        <v>375000</v>
      </c>
    </row>
    <row r="64" spans="1:26" s="180" customFormat="1" x14ac:dyDescent="0.3">
      <c r="A64" s="180">
        <v>9</v>
      </c>
      <c r="B64" s="183" t="s">
        <v>58</v>
      </c>
      <c r="C64" s="182">
        <f>SUM(C65:C68)</f>
        <v>63245.48</v>
      </c>
      <c r="D64" s="182">
        <f t="shared" ref="D64:Z64" si="12">SUM(D65:D68)</f>
        <v>272959.81</v>
      </c>
      <c r="E64" s="182">
        <f t="shared" si="12"/>
        <v>0</v>
      </c>
      <c r="F64" s="182">
        <f t="shared" si="12"/>
        <v>367058</v>
      </c>
      <c r="G64" s="182">
        <f t="shared" si="12"/>
        <v>0</v>
      </c>
      <c r="H64" s="182">
        <f t="shared" si="12"/>
        <v>0</v>
      </c>
      <c r="I64" s="182">
        <f t="shared" ref="I64" si="13">SUM(I65:I68)</f>
        <v>0</v>
      </c>
      <c r="J64" s="182">
        <f t="shared" si="12"/>
        <v>0</v>
      </c>
      <c r="K64" s="182">
        <f t="shared" si="12"/>
        <v>0</v>
      </c>
      <c r="L64" s="182">
        <f t="shared" si="12"/>
        <v>0</v>
      </c>
      <c r="M64" s="182">
        <f t="shared" si="12"/>
        <v>0</v>
      </c>
      <c r="N64" s="182">
        <f t="shared" si="12"/>
        <v>0</v>
      </c>
      <c r="O64" s="182">
        <f t="shared" si="12"/>
        <v>0</v>
      </c>
      <c r="P64" s="182">
        <f t="shared" si="12"/>
        <v>0</v>
      </c>
      <c r="Q64" s="182">
        <f t="shared" si="12"/>
        <v>0</v>
      </c>
      <c r="R64" s="182">
        <f t="shared" si="12"/>
        <v>0</v>
      </c>
      <c r="S64" s="182">
        <f t="shared" si="12"/>
        <v>0</v>
      </c>
      <c r="T64" s="182">
        <f t="shared" si="12"/>
        <v>0</v>
      </c>
      <c r="U64" s="182">
        <f t="shared" si="12"/>
        <v>0</v>
      </c>
      <c r="V64" s="182">
        <f t="shared" si="12"/>
        <v>0</v>
      </c>
      <c r="W64" s="182">
        <f t="shared" si="12"/>
        <v>0</v>
      </c>
      <c r="X64" s="182">
        <f t="shared" si="12"/>
        <v>0</v>
      </c>
      <c r="Y64" s="182">
        <f t="shared" si="12"/>
        <v>703263.29</v>
      </c>
      <c r="Z64" s="182">
        <f t="shared" si="12"/>
        <v>1468823.46</v>
      </c>
    </row>
    <row r="65" spans="1:26" x14ac:dyDescent="0.3">
      <c r="A65">
        <v>9.1</v>
      </c>
      <c r="B65" s="60" t="s">
        <v>101</v>
      </c>
      <c r="C65" s="62">
        <f>IFERROR(SUMIFS('MGZ121'!$N$418:$N$623,'MGZ121'!H$418:H$623,"SALIDA",'MGZ121'!$J$418:$J$623,$B65),0)</f>
        <v>63245.48</v>
      </c>
      <c r="D65" s="62">
        <f>IFERROR(SUMIFS('MGZ BBVA'!$N$303:$N$448,'MGZ BBVA'!$H$303:$H$448,"SALIDA",'MGZ BBVA'!$J$303:$J$448,$B65),0)</f>
        <v>272959.81</v>
      </c>
      <c r="E65" s="62">
        <f>IFERROR(SUMIFS('MGZ DOLARES'!$N$2:$N$2,'MGZ DOLARES'!$F$2:$F$2,"SALIDA",'MGZ DOLARES'!$J$2:$J$2,$B65),0)</f>
        <v>0</v>
      </c>
      <c r="F65" s="62">
        <f>IFERROR(SUMIFS('MGZ BAJIO'!$N$9:$N$49,'MGZ BAJIO'!$H$9:$H$49,"SALIDA",'MGZ BAJIO'!$J$9:$J$49,$B65),0)</f>
        <v>367058</v>
      </c>
      <c r="G65" s="62">
        <f>IFERROR(SUMIFS('VICTOR BANAMEX'!$N$162:$N$224,'VICTOR BANAMEX'!$H$162:$H$224,"SALIDA",'VICTOR BANAMEX'!$J$162:$J$224,$B65),0)</f>
        <v>0</v>
      </c>
      <c r="H65" s="62">
        <f>IFERROR(SUMIFS('VICTOR BANORTE'!$N$39:$N$50,'VICTOR BANORTE'!$H$39:$H$50,"SALIDA",'VICTOR BANORTE'!$J$39:$J$50,$B65),0)</f>
        <v>0</v>
      </c>
      <c r="I65" s="62">
        <f>IFERROR(SUMIFS(RODRIGO!$N$2:$N$2,RODRIGO!$H$2:$H$2,"SALIDA",RODRIGO!$J$2:$J$2,$B65),0)</f>
        <v>0</v>
      </c>
      <c r="J65" s="62">
        <f>IFERROR(SUMIFS(MOY!$N$26:$N$29,MOY!$F$26:$F$29,"SALIDA",MOY!$J$26:$J$29,$B65),0)</f>
        <v>0</v>
      </c>
      <c r="K65" s="62">
        <f>IFERROR(SUMIFS('NORMA RUTH'!$N$23:$N$28,'NORMA RUTH'!$H$23:$H$28,"SALIDA",'NORMA RUTH'!$J$23:$J$28,$B65),0)</f>
        <v>0</v>
      </c>
      <c r="L65" s="62">
        <f>IFERROR(SUMIFS(VALERIA!$N$19:$N$23,VALERIA!$H$19:$H$23,"SALIDA",VALERIA!$J$19:$J$23,$B65),0)</f>
        <v>0</v>
      </c>
      <c r="M65" s="62">
        <f>IFERROR(SUMIFS('MANUEL BANAMEX'!$N$39:$N$46,'MANUEL BANAMEX'!$H$39:$H$46,"SALIDA",'MANUEL BANAMEX'!$J$39:$J$46,$B65),0)</f>
        <v>0</v>
      </c>
      <c r="N65" s="62">
        <f>IFERROR(SUMIFS(ROBERTO!$N$2:$N$2,ROBERTO!$H$2:$H$2,"SALIDA",ROBERTO!$J$2:$J$2,$B65),0)</f>
        <v>0</v>
      </c>
      <c r="O65" s="62">
        <f>IFERROR(SUMIFS(JUAN!$N$31:$N$40,JUAN!$H$31:$H$40,"SALIDA",JUAN!$J$31:$J$40,$B65),0)</f>
        <v>0</v>
      </c>
      <c r="P65" s="62">
        <f>IFERROR(SUMIFS('NORMA SANCHEZ'!$N$30:$N$39,'NORMA SANCHEZ'!$H$30:$H$39,"SALIDA",'NORMA SANCHEZ'!$J$30:$J$39,$B65),0)</f>
        <v>0</v>
      </c>
      <c r="Q65" s="62">
        <f>IFERROR(SUMIFS('JOSE CARLOS'!$N$34:$N$45,'JOSE CARLOS'!$H$34:$H$45,"SALIDA",'JOSE CARLOS'!$J$34:$J$45,$B65),0)</f>
        <v>0</v>
      </c>
      <c r="R65" s="62">
        <f>IFERROR(SUMIFS('LUIS ENRIQUE '!$N$38:$N$39,'LUIS ENRIQUE '!$H$38:$H$39,"SALIDA",'LUIS ENRIQUE '!$J$38:$J$39,$B65),0)</f>
        <v>0</v>
      </c>
      <c r="S65" s="62">
        <f>IFERROR(SUMIFS(CESARIA!$N$31:$N$46,CESARIA!$H$31:$H$46,"SALIDA",CESARIA!$J$31:$J$46,$B65),0)</f>
        <v>0</v>
      </c>
      <c r="T65" s="62">
        <f>IFERROR(SUMIFS(ALAN!$N$28:$N$42,ALAN!$H$28:$H$42,"SALIDA",ALAN!$J$28:$J$42,$B65),0)</f>
        <v>0</v>
      </c>
      <c r="U65" s="62">
        <f>IFERROR(SUMIFS(ELVIA!$N$33:$N$38,ELVIA!$H$33:$H$38,"SALIDA",ELVIA!$J$33:$J$38,$B65),0)</f>
        <v>0</v>
      </c>
      <c r="V65" s="62">
        <f>IFERROR(SUMIFS(CAJA!$N$1993:$N$2700,CAJA!$H$1993:$H$2700,"SALIDA",CAJA!$J$1993:$J$2700,$B65),0)</f>
        <v>0</v>
      </c>
      <c r="W65" s="62">
        <f>IFERROR(SUMIFS('CAJA TIGRES'!$N$564:$N$750,'CAJA TIGRES'!$H$564:$H$750,"SALIDA",'CAJA TIGRES'!$J$564:$J$750,$B65),0)</f>
        <v>0</v>
      </c>
      <c r="X65" s="62">
        <f>IFERROR(SUMIFS(RESERVA!$N$11:$N$11,RESERVA!$H$11:$H$11,"SALIDA",RESERVA!$J$11:$J$11,$B65),0)</f>
        <v>0</v>
      </c>
      <c r="Y65" s="96">
        <f>SUM(C65:X65)</f>
        <v>703263.29</v>
      </c>
      <c r="Z65" s="96">
        <f>Y65+'MAR25'!Z65</f>
        <v>1468823.46</v>
      </c>
    </row>
    <row r="66" spans="1:26" x14ac:dyDescent="0.3">
      <c r="A66">
        <v>9.1999999999999993</v>
      </c>
      <c r="B66" s="60" t="s">
        <v>82</v>
      </c>
      <c r="C66" s="62">
        <f>IFERROR(SUMIFS('MGZ121'!$N$418:$N$623,'MGZ121'!H$418:H$623,"SALIDA",'MGZ121'!$J$418:$J$623,$B66),0)</f>
        <v>0</v>
      </c>
      <c r="D66" s="62">
        <f>IFERROR(SUMIFS('MGZ BBVA'!$N$303:$N$448,'MGZ BBVA'!$H$303:$H$448,"SALIDA",'MGZ BBVA'!$J$303:$J$448,$B66),0)</f>
        <v>0</v>
      </c>
      <c r="E66" s="62">
        <f>IFERROR(SUMIFS('MGZ DOLARES'!$N$2:$N$2,'MGZ DOLARES'!$F$2:$F$2,"SALIDA",'MGZ DOLARES'!$J$2:$J$2,$B66),0)</f>
        <v>0</v>
      </c>
      <c r="F66" s="62">
        <f>IFERROR(SUMIFS('MGZ BAJIO'!$N$9:$N$49,'MGZ BAJIO'!$H$9:$H$49,"SALIDA",'MGZ BAJIO'!$J$9:$J$49,$B66),0)</f>
        <v>0</v>
      </c>
      <c r="G66" s="62">
        <f>IFERROR(SUMIFS('VICTOR BANAMEX'!$N$162:$N$224,'VICTOR BANAMEX'!$H$162:$H$224,"SALIDA",'VICTOR BANAMEX'!$J$162:$J$224,$B66),0)</f>
        <v>0</v>
      </c>
      <c r="H66" s="62">
        <f>IFERROR(SUMIFS('VICTOR BANORTE'!$N$39:$N$50,'VICTOR BANORTE'!$H$39:$H$50,"SALIDA",'VICTOR BANORTE'!$J$39:$J$50,$B66),0)</f>
        <v>0</v>
      </c>
      <c r="I66" s="62">
        <f>IFERROR(SUMIFS(RODRIGO!$N$2:$N$2,RODRIGO!$H$2:$H$2,"SALIDA",RODRIGO!$J$2:$J$2,$B66),0)</f>
        <v>0</v>
      </c>
      <c r="J66" s="62">
        <f>IFERROR(SUMIFS(MOY!$N$26:$N$29,MOY!$F$26:$F$29,"SALIDA",MOY!$J$26:$J$29,$B66),0)</f>
        <v>0</v>
      </c>
      <c r="K66" s="62">
        <f>IFERROR(SUMIFS('NORMA RUTH'!$N$23:$N$28,'NORMA RUTH'!$H$23:$H$28,"SALIDA",'NORMA RUTH'!$J$23:$J$28,$B66),0)</f>
        <v>0</v>
      </c>
      <c r="L66" s="62">
        <f>IFERROR(SUMIFS(VALERIA!$N$19:$N$23,VALERIA!$H$19:$H$23,"SALIDA",VALERIA!$J$19:$J$23,$B66),0)</f>
        <v>0</v>
      </c>
      <c r="M66" s="62">
        <f>IFERROR(SUMIFS('MANUEL BANAMEX'!$N$39:$N$46,'MANUEL BANAMEX'!$H$39:$H$46,"SALIDA",'MANUEL BANAMEX'!$J$39:$J$46,$B66),0)</f>
        <v>0</v>
      </c>
      <c r="N66" s="62">
        <f>IFERROR(SUMIFS(ROBERTO!$N$2:$N$2,ROBERTO!$H$2:$H$2,"SALIDA",ROBERTO!$J$2:$J$2,$B66),0)</f>
        <v>0</v>
      </c>
      <c r="O66" s="62">
        <f>IFERROR(SUMIFS(JUAN!$N$31:$N$40,JUAN!$H$31:$H$40,"SALIDA",JUAN!$J$31:$J$40,$B66),0)</f>
        <v>0</v>
      </c>
      <c r="P66" s="62">
        <f>IFERROR(SUMIFS('NORMA SANCHEZ'!$N$30:$N$39,'NORMA SANCHEZ'!$H$30:$H$39,"SALIDA",'NORMA SANCHEZ'!$J$30:$J$39,$B66),0)</f>
        <v>0</v>
      </c>
      <c r="Q66" s="62">
        <f>IFERROR(SUMIFS('JOSE CARLOS'!$N$34:$N$45,'JOSE CARLOS'!$H$34:$H$45,"SALIDA",'JOSE CARLOS'!$J$34:$J$45,$B66),0)</f>
        <v>0</v>
      </c>
      <c r="R66" s="62">
        <f>IFERROR(SUMIFS('LUIS ENRIQUE '!$N$38:$N$39,'LUIS ENRIQUE '!$H$38:$H$39,"SALIDA",'LUIS ENRIQUE '!$J$38:$J$39,$B66),0)</f>
        <v>0</v>
      </c>
      <c r="S66" s="62">
        <f>IFERROR(SUMIFS(CESARIA!$N$31:$N$46,CESARIA!$H$31:$H$46,"SALIDA",CESARIA!$J$31:$J$46,$B66),0)</f>
        <v>0</v>
      </c>
      <c r="T66" s="62">
        <f>IFERROR(SUMIFS(ALAN!$N$28:$N$42,ALAN!$H$28:$H$42,"SALIDA",ALAN!$J$28:$J$42,$B66),0)</f>
        <v>0</v>
      </c>
      <c r="U66" s="62">
        <f>IFERROR(SUMIFS(ELVIA!$N$33:$N$38,ELVIA!$H$33:$H$38,"SALIDA",ELVIA!$J$33:$J$38,$B66),0)</f>
        <v>0</v>
      </c>
      <c r="V66" s="62">
        <f>IFERROR(SUMIFS(CAJA!$N$1993:$N$2700,CAJA!$H$1993:$H$2700,"SALIDA",CAJA!$J$1993:$J$2700,$B66),0)</f>
        <v>0</v>
      </c>
      <c r="W66" s="62">
        <f>IFERROR(SUMIFS('CAJA TIGRES'!$N$564:$N$750,'CAJA TIGRES'!$H$564:$H$750,"SALIDA",'CAJA TIGRES'!$J$564:$J$750,$B66),0)</f>
        <v>0</v>
      </c>
      <c r="X66" s="62">
        <f>IFERROR(SUMIFS(RESERVA!$N$11:$N$11,RESERVA!$H$11:$H$11,"SALIDA",RESERVA!$J$11:$J$11,$B66),0)</f>
        <v>0</v>
      </c>
      <c r="Y66" s="96">
        <f>SUM(C66:X66)</f>
        <v>0</v>
      </c>
      <c r="Z66" s="96">
        <f>Y66+'MAR25'!Z66</f>
        <v>0</v>
      </c>
    </row>
    <row r="67" spans="1:26" x14ac:dyDescent="0.3">
      <c r="B67" s="60" t="s">
        <v>187</v>
      </c>
      <c r="C67" s="62">
        <f>IFERROR(SUMIFS('MGZ121'!$N$418:$N$623,'MGZ121'!H$418:H$623,"SALIDA",'MGZ121'!$J$418:$J$623,$B67),0)</f>
        <v>0</v>
      </c>
      <c r="D67" s="62">
        <f>IFERROR(SUMIFS('MGZ BBVA'!$N$303:$N$448,'MGZ BBVA'!$H$303:$H$448,"SALIDA",'MGZ BBVA'!$J$303:$J$448,$B67),0)</f>
        <v>0</v>
      </c>
      <c r="E67" s="62">
        <f>IFERROR(SUMIFS('MGZ DOLARES'!$N$2:$N$2,'MGZ DOLARES'!$F$2:$F$2,"SALIDA",'MGZ DOLARES'!$J$2:$J$2,$B67),0)</f>
        <v>0</v>
      </c>
      <c r="F67" s="62">
        <f>IFERROR(SUMIFS('MGZ BAJIO'!$N$9:$N$49,'MGZ BAJIO'!$H$9:$H$49,"SALIDA",'MGZ BAJIO'!$J$9:$J$49,$B67),0)</f>
        <v>0</v>
      </c>
      <c r="G67" s="62">
        <f>IFERROR(SUMIFS('VICTOR BANAMEX'!$N$162:$N$224,'VICTOR BANAMEX'!$H$162:$H$224,"SALIDA",'VICTOR BANAMEX'!$J$162:$J$224,$B67),0)</f>
        <v>0</v>
      </c>
      <c r="H67" s="62">
        <f>IFERROR(SUMIFS('VICTOR BANORTE'!$N$39:$N$50,'VICTOR BANORTE'!$H$39:$H$50,"SALIDA",'VICTOR BANORTE'!$J$39:$J$50,$B67),0)</f>
        <v>0</v>
      </c>
      <c r="I67" s="62">
        <f>IFERROR(SUMIFS(RODRIGO!$N$2:$N$2,RODRIGO!$H$2:$H$2,"SALIDA",RODRIGO!$J$2:$J$2,$B67),0)</f>
        <v>0</v>
      </c>
      <c r="J67" s="62">
        <f>IFERROR(SUMIFS(MOY!$N$26:$N$29,MOY!$F$26:$F$29,"SALIDA",MOY!$J$26:$J$29,$B67),0)</f>
        <v>0</v>
      </c>
      <c r="K67" s="62">
        <f>IFERROR(SUMIFS('NORMA RUTH'!$N$23:$N$28,'NORMA RUTH'!$H$23:$H$28,"SALIDA",'NORMA RUTH'!$J$23:$J$28,$B67),0)</f>
        <v>0</v>
      </c>
      <c r="L67" s="62">
        <f>IFERROR(SUMIFS(VALERIA!$N$19:$N$23,VALERIA!$H$19:$H$23,"SALIDA",VALERIA!$J$19:$J$23,$B67),0)</f>
        <v>0</v>
      </c>
      <c r="M67" s="62">
        <f>IFERROR(SUMIFS('MANUEL BANAMEX'!$N$39:$N$46,'MANUEL BANAMEX'!$H$39:$H$46,"SALIDA",'MANUEL BANAMEX'!$J$39:$J$46,$B67),0)</f>
        <v>0</v>
      </c>
      <c r="N67" s="62">
        <f>IFERROR(SUMIFS(ROBERTO!$N$2:$N$2,ROBERTO!$H$2:$H$2,"SALIDA",ROBERTO!$J$2:$J$2,$B67),0)</f>
        <v>0</v>
      </c>
      <c r="O67" s="62">
        <f>IFERROR(SUMIFS(JUAN!$N$31:$N$40,JUAN!$H$31:$H$40,"SALIDA",JUAN!$J$31:$J$40,$B67),0)</f>
        <v>0</v>
      </c>
      <c r="P67" s="62">
        <f>IFERROR(SUMIFS('NORMA SANCHEZ'!$N$30:$N$39,'NORMA SANCHEZ'!$H$30:$H$39,"SALIDA",'NORMA SANCHEZ'!$J$30:$J$39,$B67),0)</f>
        <v>0</v>
      </c>
      <c r="Q67" s="62">
        <f>IFERROR(SUMIFS('JOSE CARLOS'!$N$34:$N$45,'JOSE CARLOS'!$H$34:$H$45,"SALIDA",'JOSE CARLOS'!$J$34:$J$45,$B67),0)</f>
        <v>0</v>
      </c>
      <c r="R67" s="62">
        <f>IFERROR(SUMIFS('LUIS ENRIQUE '!$N$38:$N$39,'LUIS ENRIQUE '!$H$38:$H$39,"SALIDA",'LUIS ENRIQUE '!$J$38:$J$39,$B67),0)</f>
        <v>0</v>
      </c>
      <c r="S67" s="62">
        <f>IFERROR(SUMIFS(CESARIA!$N$31:$N$46,CESARIA!$H$31:$H$46,"SALIDA",CESARIA!$J$31:$J$46,$B67),0)</f>
        <v>0</v>
      </c>
      <c r="T67" s="62">
        <f>IFERROR(SUMIFS(ALAN!$N$28:$N$42,ALAN!$H$28:$H$42,"SALIDA",ALAN!$J$28:$J$42,$B67),0)</f>
        <v>0</v>
      </c>
      <c r="U67" s="62">
        <f>IFERROR(SUMIFS(ELVIA!$N$33:$N$38,ELVIA!$H$33:$H$38,"SALIDA",ELVIA!$J$33:$J$38,$B67),0)</f>
        <v>0</v>
      </c>
      <c r="V67" s="62">
        <f>IFERROR(SUMIFS(CAJA!$N$1993:$N$2700,CAJA!$H$1993:$H$2700,"SALIDA",CAJA!$J$1993:$J$2700,$B67),0)</f>
        <v>0</v>
      </c>
      <c r="W67" s="62">
        <f>IFERROR(SUMIFS('CAJA TIGRES'!$N$564:$N$750,'CAJA TIGRES'!$H$564:$H$750,"SALIDA",'CAJA TIGRES'!$J$564:$J$750,$B67),0)</f>
        <v>0</v>
      </c>
      <c r="X67" s="62">
        <f>IFERROR(SUMIFS(RESERVA!$N$11:$N$11,RESERVA!$H$11:$H$11,"SALIDA",RESERVA!$J$11:$J$11,$B67),0)</f>
        <v>0</v>
      </c>
      <c r="Y67" s="96">
        <f>SUM(C67:X67)</f>
        <v>0</v>
      </c>
      <c r="Z67" s="96">
        <f>Y67+'MAR25'!Z67</f>
        <v>0</v>
      </c>
    </row>
    <row r="68" spans="1:26" x14ac:dyDescent="0.3">
      <c r="B68" s="60" t="s">
        <v>8793</v>
      </c>
      <c r="C68" s="62">
        <f>IFERROR(SUMIFS('MGZ121'!$N$418:$N$623,'MGZ121'!H$418:H$623,"SALIDA",'MGZ121'!$J$418:$J$623,$B68),0)</f>
        <v>0</v>
      </c>
      <c r="D68" s="62">
        <f>IFERROR(SUMIFS('MGZ BBVA'!$N$303:$N$448,'MGZ BBVA'!$H$303:$H$448,"SALIDA",'MGZ BBVA'!$J$303:$J$448,$B68),0)</f>
        <v>0</v>
      </c>
      <c r="E68" s="62">
        <f>IFERROR(SUMIFS('MGZ DOLARES'!$N$2:$N$2,'MGZ DOLARES'!$F$2:$F$2,"SALIDA",'MGZ DOLARES'!$J$2:$J$2,$B68),0)</f>
        <v>0</v>
      </c>
      <c r="F68" s="62">
        <f>IFERROR(SUMIFS('MGZ BAJIO'!$N$9:$N$49,'MGZ BAJIO'!$H$9:$H$49,"SALIDA",'MGZ BAJIO'!$J$9:$J$49,$B68),0)</f>
        <v>0</v>
      </c>
      <c r="G68" s="62">
        <f>IFERROR(SUMIFS('VICTOR BANAMEX'!$N$162:$N$224,'VICTOR BANAMEX'!$H$162:$H$224,"SALIDA",'VICTOR BANAMEX'!$J$162:$J$224,$B68),0)</f>
        <v>0</v>
      </c>
      <c r="H68" s="62">
        <f>IFERROR(SUMIFS('VICTOR BANORTE'!$N$39:$N$50,'VICTOR BANORTE'!$H$39:$H$50,"SALIDA",'VICTOR BANORTE'!$J$39:$J$50,$B68),0)</f>
        <v>0</v>
      </c>
      <c r="I68" s="62">
        <f>IFERROR(SUMIFS(RODRIGO!$N$2:$N$2,RODRIGO!$H$2:$H$2,"SALIDA",RODRIGO!$J$2:$J$2,$B68),0)</f>
        <v>0</v>
      </c>
      <c r="J68" s="62">
        <f>IFERROR(SUMIFS(MOY!$N$26:$N$29,MOY!$F$26:$F$29,"SALIDA",MOY!$J$26:$J$29,$B68),0)</f>
        <v>0</v>
      </c>
      <c r="K68" s="62">
        <f>IFERROR(SUMIFS('NORMA RUTH'!$N$23:$N$28,'NORMA RUTH'!$H$23:$H$28,"SALIDA",'NORMA RUTH'!$J$23:$J$28,$B68),0)</f>
        <v>0</v>
      </c>
      <c r="L68" s="62">
        <f>IFERROR(SUMIFS(VALERIA!$N$19:$N$23,VALERIA!$H$19:$H$23,"SALIDA",VALERIA!$J$19:$J$23,$B68),0)</f>
        <v>0</v>
      </c>
      <c r="M68" s="62">
        <f>IFERROR(SUMIFS('MANUEL BANAMEX'!$N$39:$N$46,'MANUEL BANAMEX'!$H$39:$H$46,"SALIDA",'MANUEL BANAMEX'!$J$39:$J$46,$B68),0)</f>
        <v>0</v>
      </c>
      <c r="N68" s="62">
        <f>IFERROR(SUMIFS(ROBERTO!$N$2:$N$2,ROBERTO!$H$2:$H$2,"SALIDA",ROBERTO!$J$2:$J$2,$B68),0)</f>
        <v>0</v>
      </c>
      <c r="O68" s="62">
        <f>IFERROR(SUMIFS(JUAN!$N$31:$N$40,JUAN!$H$31:$H$40,"SALIDA",JUAN!$J$31:$J$40,$B68),0)</f>
        <v>0</v>
      </c>
      <c r="P68" s="62">
        <f>IFERROR(SUMIFS('NORMA SANCHEZ'!$N$30:$N$39,'NORMA SANCHEZ'!$H$30:$H$39,"SALIDA",'NORMA SANCHEZ'!$J$30:$J$39,$B68),0)</f>
        <v>0</v>
      </c>
      <c r="Q68" s="62">
        <f>IFERROR(SUMIFS('JOSE CARLOS'!$N$34:$N$45,'JOSE CARLOS'!$H$34:$H$45,"SALIDA",'JOSE CARLOS'!$J$34:$J$45,$B68),0)</f>
        <v>0</v>
      </c>
      <c r="R68" s="62">
        <f>IFERROR(SUMIFS('LUIS ENRIQUE '!$N$38:$N$39,'LUIS ENRIQUE '!$H$38:$H$39,"SALIDA",'LUIS ENRIQUE '!$J$38:$J$39,$B68),0)</f>
        <v>0</v>
      </c>
      <c r="S68" s="62">
        <f>IFERROR(SUMIFS(CESARIA!$N$31:$N$46,CESARIA!$H$31:$H$46,"SALIDA",CESARIA!$J$31:$J$46,$B68),0)</f>
        <v>0</v>
      </c>
      <c r="T68" s="62">
        <f>IFERROR(SUMIFS(ALAN!$N$28:$N$42,ALAN!$H$28:$H$42,"SALIDA",ALAN!$J$28:$J$42,$B68),0)</f>
        <v>0</v>
      </c>
      <c r="U68" s="62">
        <f>IFERROR(SUMIFS(ELVIA!$N$33:$N$38,ELVIA!$H$33:$H$38,"SALIDA",ELVIA!$J$33:$J$38,$B68),0)</f>
        <v>0</v>
      </c>
      <c r="V68" s="62">
        <f>IFERROR(SUMIFS(CAJA!$N$1993:$N$2700,CAJA!$H$1993:$H$2700,"SALIDA",CAJA!$J$1993:$J$2700,$B68),0)</f>
        <v>0</v>
      </c>
      <c r="W68" s="62">
        <f>IFERROR(SUMIFS('CAJA TIGRES'!$N$564:$N$750,'CAJA TIGRES'!$H$564:$H$750,"SALIDA",'CAJA TIGRES'!$J$564:$J$750,$B68),0)</f>
        <v>0</v>
      </c>
      <c r="X68" s="62">
        <f>IFERROR(SUMIFS(RESERVA!$N$11:$N$11,RESERVA!$H$11:$H$11,"SALIDA",RESERVA!$J$11:$J$11,$B68),0)</f>
        <v>0</v>
      </c>
      <c r="Y68" s="96">
        <f>SUM(C68:X68)</f>
        <v>0</v>
      </c>
      <c r="Z68" s="96">
        <f>Y68+'MAR25'!Z68</f>
        <v>0</v>
      </c>
    </row>
    <row r="69" spans="1:26" s="180" customFormat="1" x14ac:dyDescent="0.3">
      <c r="A69" s="180">
        <v>10</v>
      </c>
      <c r="B69" s="183" t="s">
        <v>59</v>
      </c>
      <c r="C69" s="182">
        <f>C70</f>
        <v>11065</v>
      </c>
      <c r="D69" s="182">
        <f t="shared" ref="D69:Z69" si="14">D70</f>
        <v>0</v>
      </c>
      <c r="E69" s="182">
        <f t="shared" si="14"/>
        <v>0</v>
      </c>
      <c r="F69" s="182">
        <f t="shared" si="14"/>
        <v>0</v>
      </c>
      <c r="G69" s="182">
        <f t="shared" si="14"/>
        <v>56422</v>
      </c>
      <c r="H69" s="182">
        <f t="shared" si="14"/>
        <v>0</v>
      </c>
      <c r="I69" s="182">
        <f t="shared" si="14"/>
        <v>0</v>
      </c>
      <c r="J69" s="182">
        <f t="shared" si="14"/>
        <v>4098</v>
      </c>
      <c r="K69" s="182">
        <f t="shared" si="14"/>
        <v>314</v>
      </c>
      <c r="L69" s="182">
        <f t="shared" si="14"/>
        <v>0</v>
      </c>
      <c r="M69" s="182">
        <f t="shared" si="14"/>
        <v>12028</v>
      </c>
      <c r="N69" s="182">
        <f>N70</f>
        <v>0</v>
      </c>
      <c r="O69" s="182">
        <f t="shared" si="14"/>
        <v>6368</v>
      </c>
      <c r="P69" s="182">
        <f t="shared" si="14"/>
        <v>2982</v>
      </c>
      <c r="Q69" s="182">
        <f t="shared" si="14"/>
        <v>3825</v>
      </c>
      <c r="R69" s="182">
        <f t="shared" si="14"/>
        <v>0</v>
      </c>
      <c r="S69" s="182">
        <f t="shared" si="14"/>
        <v>2435</v>
      </c>
      <c r="T69" s="182">
        <f t="shared" si="14"/>
        <v>7392</v>
      </c>
      <c r="U69" s="182">
        <f t="shared" si="14"/>
        <v>17700</v>
      </c>
      <c r="V69" s="182">
        <f t="shared" si="14"/>
        <v>1028</v>
      </c>
      <c r="W69" s="182">
        <f t="shared" si="14"/>
        <v>0</v>
      </c>
      <c r="X69" s="182">
        <f t="shared" si="14"/>
        <v>0</v>
      </c>
      <c r="Y69" s="182">
        <f t="shared" si="14"/>
        <v>125657</v>
      </c>
      <c r="Z69" s="182">
        <f t="shared" si="14"/>
        <v>961528.4</v>
      </c>
    </row>
    <row r="70" spans="1:26" x14ac:dyDescent="0.3">
      <c r="A70">
        <v>10.1</v>
      </c>
      <c r="B70" s="60" t="s">
        <v>59</v>
      </c>
      <c r="C70" s="62">
        <f>IFERROR(SUMIFS('MGZ121'!$N$418:$N$623,'MGZ121'!H$418:H$623,"SALIDA",'MGZ121'!$J$418:$J$623,$B70),0)</f>
        <v>11065</v>
      </c>
      <c r="D70" s="62">
        <f>IFERROR(SUMIFS('MGZ BBVA'!$N$303:$N$448,'MGZ BBVA'!$H$303:$H$448,"SALIDA",'MGZ BBVA'!$J$303:$J$448,$B70),0)</f>
        <v>0</v>
      </c>
      <c r="E70" s="62">
        <f>IFERROR(SUMIFS('MGZ DOLARES'!$N$2:$N$2,'MGZ DOLARES'!$F$2:$F$2,"SALIDA",'MGZ DOLARES'!$J$2:$J$2,$B70),0)</f>
        <v>0</v>
      </c>
      <c r="F70" s="62">
        <v>0</v>
      </c>
      <c r="G70" s="62">
        <f>IFERROR(SUMIFS('VICTOR BANAMEX'!$N$162:$N$224,'VICTOR BANAMEX'!$H$162:$H$224,"SALIDA",'VICTOR BANAMEX'!$J$162:$J$224,$B70),0)</f>
        <v>56422</v>
      </c>
      <c r="H70" s="62">
        <f>IFERROR(SUMIFS('VICTOR BANORTE'!$N$39:$N$50,'VICTOR BANORTE'!$H$39:$H$50,"SALIDA",'VICTOR BANORTE'!$J$39:$J$50,$B70),0)</f>
        <v>0</v>
      </c>
      <c r="I70" s="62">
        <f>IFERROR(SUMIFS(RODRIGO!$N$2:$N$2,RODRIGO!$H$2:$H$2,"SALIDA",RODRIGO!$J$2:$J$2,$B70),0)</f>
        <v>0</v>
      </c>
      <c r="J70" s="62">
        <v>4098</v>
      </c>
      <c r="K70" s="62">
        <f>IFERROR(SUMIFS('NORMA RUTH'!$N$23:$N$28,'NORMA RUTH'!$H$23:$H$28,"SALIDA",'NORMA RUTH'!$J$23:$J$28,$B70),0)</f>
        <v>314</v>
      </c>
      <c r="L70" s="62">
        <f>IFERROR(SUMIFS(VALERIA!$N$19:$N$23,VALERIA!$H$19:$H$23,"SALIDA",VALERIA!$J$19:$J$23,$B70),0)</f>
        <v>0</v>
      </c>
      <c r="M70" s="62">
        <f>IFERROR(SUMIFS('MANUEL BANAMEX'!$N$39:$N$46,'MANUEL BANAMEX'!$H$39:$H$46,"SALIDA",'MANUEL BANAMEX'!$J$39:$J$46,$B70),0)</f>
        <v>12028</v>
      </c>
      <c r="N70" s="62">
        <f>IFERROR(SUMIFS(ROBERTO!$N$2:$N$2,ROBERTO!$H$2:$H$2,"SALIDA",ROBERTO!$J$2:$J$2,$B70),0)</f>
        <v>0</v>
      </c>
      <c r="O70" s="62">
        <f>IFERROR(SUMIFS(JUAN!$N$31:$N$40,JUAN!$H$31:$H$40,"SALIDA",JUAN!$J$31:$J$40,$B70),0)</f>
        <v>6368</v>
      </c>
      <c r="P70" s="62">
        <f>IFERROR(SUMIFS('NORMA SANCHEZ'!$N$30:$N$39,'NORMA SANCHEZ'!$H$30:$H$39,"SALIDA",'NORMA SANCHEZ'!$J$30:$J$39,$B70),0)</f>
        <v>2982</v>
      </c>
      <c r="Q70" s="62">
        <f>IFERROR(SUMIFS('JOSE CARLOS'!$N$34:$N$45,'JOSE CARLOS'!$H$34:$H$45,"SALIDA",'JOSE CARLOS'!$J$34:$J$45,$B70),0)</f>
        <v>3825</v>
      </c>
      <c r="R70" s="62">
        <f>IFERROR(SUMIFS('LUIS ENRIQUE '!$N$38:$N$39,'LUIS ENRIQUE '!$H$38:$H$39,"SALIDA",'LUIS ENRIQUE '!$J$38:$J$39,$B70),0)</f>
        <v>0</v>
      </c>
      <c r="S70" s="62">
        <f>IFERROR(SUMIFS(CESARIA!$N$31:$N$46,CESARIA!$H$31:$H$46,"SALIDA",CESARIA!$J$31:$J$46,$B70),0)</f>
        <v>2435</v>
      </c>
      <c r="T70" s="62">
        <f>IFERROR(SUMIFS(ALAN!$N$28:$N$42,ALAN!$H$28:$H$42,"SALIDA",ALAN!$J$28:$J$42,$B70),0)</f>
        <v>7392</v>
      </c>
      <c r="U70" s="62">
        <f>IFERROR(SUMIFS(ELVIA!$N$33:$N$38,ELVIA!$H$33:$H$38,"SALIDA",ELVIA!$J$33:$J$38,$B70),0)</f>
        <v>17700</v>
      </c>
      <c r="V70" s="62">
        <f>IFERROR(SUMIFS(CAJA!$N$1993:$N$2700,CAJA!$H$1993:$H$2700,"SALIDA",CAJA!$J$1993:$J$2700,$B70),0)</f>
        <v>1028</v>
      </c>
      <c r="W70" s="62">
        <f>IFERROR(SUMIFS('CAJA TIGRES'!$N$564:$N$750,'CAJA TIGRES'!$H$564:$H$750,"SALIDA",'CAJA TIGRES'!$J$564:$J$750,$B70),0)</f>
        <v>0</v>
      </c>
      <c r="X70" s="62">
        <f>IFERROR(SUMIFS(RESERVA!$N$11:$N$11,RESERVA!$H$11:$H$11,"SALIDA",RESERVA!$J$11:$J$11,$B70),0)</f>
        <v>0</v>
      </c>
      <c r="Y70" s="96">
        <f>SUM(C70:X70)</f>
        <v>125657</v>
      </c>
      <c r="Z70" s="96">
        <f>Y70+'MAR25'!Z70</f>
        <v>961528.4</v>
      </c>
    </row>
    <row r="71" spans="1:26" s="180" customFormat="1" x14ac:dyDescent="0.3">
      <c r="A71" s="180">
        <v>13</v>
      </c>
      <c r="B71" s="183" t="s">
        <v>124</v>
      </c>
      <c r="C71" s="182">
        <f>C72</f>
        <v>0</v>
      </c>
      <c r="D71" s="182">
        <f t="shared" ref="D71:Z71" si="15">D72</f>
        <v>0</v>
      </c>
      <c r="E71" s="182">
        <f t="shared" si="15"/>
        <v>0</v>
      </c>
      <c r="F71" s="182">
        <f t="shared" si="15"/>
        <v>0</v>
      </c>
      <c r="G71" s="182">
        <f t="shared" si="15"/>
        <v>0</v>
      </c>
      <c r="H71" s="182">
        <f t="shared" si="15"/>
        <v>0</v>
      </c>
      <c r="I71" s="182">
        <f t="shared" si="15"/>
        <v>0</v>
      </c>
      <c r="J71" s="182">
        <f t="shared" si="15"/>
        <v>0</v>
      </c>
      <c r="K71" s="182">
        <f t="shared" si="15"/>
        <v>0</v>
      </c>
      <c r="L71" s="182">
        <f t="shared" si="15"/>
        <v>0</v>
      </c>
      <c r="M71" s="182">
        <f t="shared" si="15"/>
        <v>9330</v>
      </c>
      <c r="N71" s="182">
        <f>N72</f>
        <v>0</v>
      </c>
      <c r="O71" s="182">
        <f t="shared" si="15"/>
        <v>0</v>
      </c>
      <c r="P71" s="182">
        <f t="shared" si="15"/>
        <v>7700.56</v>
      </c>
      <c r="Q71" s="182">
        <f t="shared" si="15"/>
        <v>0</v>
      </c>
      <c r="R71" s="182">
        <f t="shared" si="15"/>
        <v>0</v>
      </c>
      <c r="S71" s="182">
        <f t="shared" si="15"/>
        <v>0</v>
      </c>
      <c r="T71" s="182">
        <f t="shared" si="15"/>
        <v>0</v>
      </c>
      <c r="U71" s="182">
        <f t="shared" si="15"/>
        <v>0</v>
      </c>
      <c r="V71" s="182">
        <f t="shared" si="15"/>
        <v>0</v>
      </c>
      <c r="W71" s="182">
        <f t="shared" si="15"/>
        <v>0</v>
      </c>
      <c r="X71" s="182">
        <f t="shared" si="15"/>
        <v>0</v>
      </c>
      <c r="Y71" s="182">
        <f t="shared" si="15"/>
        <v>17030.560000000001</v>
      </c>
      <c r="Z71" s="182">
        <f t="shared" si="15"/>
        <v>66827.790000000008</v>
      </c>
    </row>
    <row r="72" spans="1:26" x14ac:dyDescent="0.3">
      <c r="A72">
        <v>13.1</v>
      </c>
      <c r="B72" s="60" t="s">
        <v>125</v>
      </c>
      <c r="C72" s="62">
        <f>IFERROR(SUMIFS('MGZ121'!$N$418:$N$623,'MGZ121'!H$418:H$623,"SALIDA",'MGZ121'!$J$418:$J$623,$B72),0)</f>
        <v>0</v>
      </c>
      <c r="D72" s="62">
        <f>IFERROR(SUMIFS('MGZ BBVA'!$N$303:$N$448,'MGZ BBVA'!$H$303:$H$448,"SALIDA",'MGZ BBVA'!$J$303:$J$448,$B72),0)</f>
        <v>0</v>
      </c>
      <c r="E72" s="62">
        <f>IFERROR(SUMIFS('MGZ DOLARES'!$N$2:$N$2,'MGZ DOLARES'!$F$2:$F$2,"SALIDA",'MGZ DOLARES'!$J$2:$J$2,$B72),0)</f>
        <v>0</v>
      </c>
      <c r="F72" s="62">
        <f>IFERROR(SUMIFS('MGZ BAJIO'!$N$2:$N$2,'MGZ BAJIO'!$H$2:$H$2,"SALIDA",'MGZ BAJIO'!$J$2:$J$2,$B72),0)</f>
        <v>0</v>
      </c>
      <c r="G72" s="62">
        <f>IFERROR(SUMIFS('VICTOR BANAMEX'!$N$162:$N$224,'VICTOR BANAMEX'!$H$162:$H$224,"SALIDA",'VICTOR BANAMEX'!$J$162:$J$224,$B72),0)</f>
        <v>0</v>
      </c>
      <c r="H72" s="62">
        <f>IFERROR(SUMIFS('VICTOR BANORTE'!$N$39:$N$50,'VICTOR BANORTE'!$H$39:$H$50,"SALIDA",'VICTOR BANORTE'!$J$39:$J$50,$B72),0)</f>
        <v>0</v>
      </c>
      <c r="I72" s="62">
        <f>IFERROR(SUMIFS(RODRIGO!$N$2:$N$2,RODRIGO!$H$2:$H$2,"SALIDA",RODRIGO!$J$2:$J$2,$B72),0)</f>
        <v>0</v>
      </c>
      <c r="J72" s="62">
        <f>IFERROR(SUMIFS(MOY!$N$26:$N$29,MOY!$F$26:$F$29,"SALIDA",MOY!$J$26:$J$29,$B72),0)</f>
        <v>0</v>
      </c>
      <c r="K72" s="62">
        <f>IFERROR(SUMIFS('NORMA RUTH'!$N$23:$N$28,'NORMA RUTH'!$H$23:$H$28,"SALIDA",'NORMA RUTH'!$J$23:$J$28,$B72),0)</f>
        <v>0</v>
      </c>
      <c r="L72" s="62">
        <f>IFERROR(SUMIFS(VALERIA!$N$19:$N$23,VALERIA!$H$19:$H$23,"SALIDA",VALERIA!$J$19:$J$23,$B72),0)</f>
        <v>0</v>
      </c>
      <c r="M72" s="62">
        <f>IFERROR(SUMIFS('MANUEL BANAMEX'!$N$39:$N$46,'MANUEL BANAMEX'!$H$39:$H$46,"SALIDA",'MANUEL BANAMEX'!$J$39:$J$46,$B72),0)</f>
        <v>9330</v>
      </c>
      <c r="N72" s="62">
        <f>IFERROR(SUMIFS(ROBERTO!$N$2:$N$2,ROBERTO!$H$2:$H$2,"SALIDA",ROBERTO!$J$2:$J$2,$B72),0)</f>
        <v>0</v>
      </c>
      <c r="O72" s="62">
        <f>IFERROR(SUMIFS(JUAN!$N$31:$N$40,JUAN!$H$31:$H$40,"SALIDA",JUAN!$J$31:$J$40,$B72),0)</f>
        <v>0</v>
      </c>
      <c r="P72" s="62">
        <f>IFERROR(SUMIFS('NORMA SANCHEZ'!$N$30:$N$39,'NORMA SANCHEZ'!$H$30:$H$39,"SALIDA",'NORMA SANCHEZ'!$J$30:$J$39,$B72),0)</f>
        <v>7700.56</v>
      </c>
      <c r="Q72" s="62">
        <f>IFERROR(SUMIFS('JOSE CARLOS'!$N$34:$N$45,'JOSE CARLOS'!$H$34:$H$45,"SALIDA",'JOSE CARLOS'!$J$34:$J$45,$B72),0)</f>
        <v>0</v>
      </c>
      <c r="R72" s="62">
        <f>IFERROR(SUMIFS('LUIS ENRIQUE '!$N$38:$N$39,'LUIS ENRIQUE '!$H$38:$H$39,"SALIDA",'LUIS ENRIQUE '!$J$38:$J$39,$B72),0)</f>
        <v>0</v>
      </c>
      <c r="S72" s="62">
        <f>IFERROR(SUMIFS(CESARIA!$N$31:$N$46,CESARIA!$H$31:$H$46,"SALIDA",CESARIA!$J$31:$J$46,$B72),0)</f>
        <v>0</v>
      </c>
      <c r="T72" s="62">
        <f>IFERROR(SUMIFS(ALAN!$N$28:$N$42,ALAN!$H$28:$H$42,"SALIDA",ALAN!$J$28:$J$42,$B72),0)</f>
        <v>0</v>
      </c>
      <c r="U72" s="62">
        <f>IFERROR(SUMIFS(ELVIA!$N$33:$N$38,ELVIA!$H$33:$H$38,"SALIDA",ELVIA!$J$33:$J$38,$B72),0)</f>
        <v>0</v>
      </c>
      <c r="V72" s="62">
        <f>IFERROR(SUMIFS(CAJA!$N$1993:$N$2700,CAJA!$H$1993:$H$2700,"SALIDA",CAJA!$J$1993:$J$2700,$B72),0)</f>
        <v>0</v>
      </c>
      <c r="W72" s="62">
        <f>IFERROR(SUMIFS('CAJA TIGRES'!$N$564:$N$750,'CAJA TIGRES'!$H$564:$H$750,"SALIDA",'CAJA TIGRES'!$J$564:$J$750,$B72),0)</f>
        <v>0</v>
      </c>
      <c r="X72" s="62">
        <f>IFERROR(SUMIFS(RESERVA!$N$11:$N$11,RESERVA!$H$11:$H$11,"SALIDA",RESERVA!$J$11:$J$11,$B72),0)</f>
        <v>0</v>
      </c>
      <c r="Y72" s="96">
        <f>SUM(C72:X72)</f>
        <v>17030.560000000001</v>
      </c>
      <c r="Z72" s="96">
        <f>Y72+'MAR25'!Z72</f>
        <v>66827.790000000008</v>
      </c>
    </row>
    <row r="73" spans="1:26" x14ac:dyDescent="0.3">
      <c r="B73" s="125" t="s">
        <v>14</v>
      </c>
      <c r="C73" s="126">
        <f>C17+C21+C29+C49+C60+C64+C69+C71</f>
        <v>2467403.4599999995</v>
      </c>
      <c r="D73" s="126">
        <f t="shared" ref="D73:Z73" si="16">D17+D21+D29+D49+D60+D64+D69+D71</f>
        <v>1954968.26</v>
      </c>
      <c r="E73" s="126">
        <f t="shared" si="16"/>
        <v>0</v>
      </c>
      <c r="F73" s="126">
        <f t="shared" si="16"/>
        <v>12980557.329999998</v>
      </c>
      <c r="G73" s="126">
        <f t="shared" si="16"/>
        <v>442182.36</v>
      </c>
      <c r="H73" s="126">
        <f t="shared" si="16"/>
        <v>3991.4</v>
      </c>
      <c r="I73" s="126">
        <f t="shared" si="16"/>
        <v>0</v>
      </c>
      <c r="J73" s="126">
        <f t="shared" si="16"/>
        <v>4550.3999999999996</v>
      </c>
      <c r="K73" s="126">
        <f t="shared" si="16"/>
        <v>604</v>
      </c>
      <c r="L73" s="126">
        <f t="shared" si="16"/>
        <v>568.4</v>
      </c>
      <c r="M73" s="126">
        <f t="shared" si="16"/>
        <v>26551</v>
      </c>
      <c r="N73" s="126">
        <f>N17+N21+N29+N49+N60+N64+N69+N71</f>
        <v>0</v>
      </c>
      <c r="O73" s="126">
        <f t="shared" si="16"/>
        <v>8223.14</v>
      </c>
      <c r="P73" s="126">
        <f t="shared" si="16"/>
        <v>10873.960000000001</v>
      </c>
      <c r="Q73" s="126">
        <f t="shared" si="16"/>
        <v>4167.2</v>
      </c>
      <c r="R73" s="126">
        <f t="shared" si="16"/>
        <v>0</v>
      </c>
      <c r="S73" s="126">
        <f t="shared" si="16"/>
        <v>4290.1399999999994</v>
      </c>
      <c r="T73" s="126">
        <f t="shared" si="16"/>
        <v>9331.619999999999</v>
      </c>
      <c r="U73" s="126">
        <f t="shared" si="16"/>
        <v>17700</v>
      </c>
      <c r="V73" s="126">
        <f t="shared" si="16"/>
        <v>2952931.0500000003</v>
      </c>
      <c r="W73" s="126">
        <f t="shared" si="16"/>
        <v>1347642</v>
      </c>
      <c r="X73" s="126">
        <f t="shared" si="16"/>
        <v>0</v>
      </c>
      <c r="Y73" s="126">
        <f t="shared" si="16"/>
        <v>22236535.719999995</v>
      </c>
      <c r="Z73" s="126">
        <f t="shared" si="16"/>
        <v>50459380.822806731</v>
      </c>
    </row>
    <row r="74" spans="1:26" s="84" customFormat="1" ht="22.8" customHeight="1" x14ac:dyDescent="0.3">
      <c r="B74" s="17" t="s">
        <v>15</v>
      </c>
      <c r="C74" s="85">
        <f t="shared" ref="C74:V74" si="17">C14-C73</f>
        <v>4356181.7700000014</v>
      </c>
      <c r="D74" s="83">
        <f t="shared" si="17"/>
        <v>518158.86999999988</v>
      </c>
      <c r="E74" s="83">
        <f t="shared" si="17"/>
        <v>0</v>
      </c>
      <c r="F74" s="83">
        <f t="shared" si="17"/>
        <v>-12980557.329999998</v>
      </c>
      <c r="G74" s="83">
        <f t="shared" si="17"/>
        <v>-442182.36</v>
      </c>
      <c r="H74" s="83">
        <f t="shared" si="17"/>
        <v>-3991.4</v>
      </c>
      <c r="I74" s="85">
        <f t="shared" si="17"/>
        <v>0</v>
      </c>
      <c r="J74" s="85">
        <f t="shared" si="17"/>
        <v>-4550.3999999999996</v>
      </c>
      <c r="K74" s="83">
        <f t="shared" si="17"/>
        <v>-604</v>
      </c>
      <c r="L74" s="83">
        <f t="shared" si="17"/>
        <v>-568.4</v>
      </c>
      <c r="M74" s="83">
        <f t="shared" si="17"/>
        <v>-17301</v>
      </c>
      <c r="N74" s="83">
        <f>N14-N73</f>
        <v>0</v>
      </c>
      <c r="O74" s="83">
        <f t="shared" si="17"/>
        <v>-8223.14</v>
      </c>
      <c r="P74" s="83">
        <f t="shared" si="17"/>
        <v>-2873.9600000000009</v>
      </c>
      <c r="Q74" s="83">
        <f t="shared" si="17"/>
        <v>-4167.2</v>
      </c>
      <c r="R74" s="85">
        <f t="shared" si="17"/>
        <v>0</v>
      </c>
      <c r="S74" s="83">
        <f t="shared" si="17"/>
        <v>-4290.1399999999994</v>
      </c>
      <c r="T74" s="83">
        <f t="shared" si="17"/>
        <v>-9331.619999999999</v>
      </c>
      <c r="U74" s="83">
        <f t="shared" si="17"/>
        <v>235105</v>
      </c>
      <c r="V74" s="83">
        <f t="shared" si="17"/>
        <v>-609010.05000000028</v>
      </c>
      <c r="W74" s="83">
        <f t="shared" ref="W74:Z74" si="18">W14-W73</f>
        <v>-1347642</v>
      </c>
      <c r="X74" s="83">
        <f t="shared" si="18"/>
        <v>0</v>
      </c>
      <c r="Y74" s="83">
        <f t="shared" si="18"/>
        <v>-10325847.359999994</v>
      </c>
      <c r="Z74" s="85">
        <f t="shared" si="18"/>
        <v>-8661669.11280673</v>
      </c>
    </row>
    <row r="75" spans="1:26" ht="7.2" customHeight="1" x14ac:dyDescent="0.3">
      <c r="B75" s="18"/>
      <c r="C75" s="40"/>
      <c r="D75" s="33"/>
      <c r="E75" s="33"/>
      <c r="F75" s="33"/>
      <c r="G75" s="33"/>
      <c r="H75" s="33"/>
      <c r="I75" s="33"/>
      <c r="J75" s="33"/>
      <c r="K75" s="33"/>
      <c r="L75" s="33"/>
      <c r="M75" s="33"/>
      <c r="N75" s="33"/>
      <c r="O75" s="33"/>
      <c r="P75" s="33"/>
      <c r="Q75" s="33"/>
      <c r="R75" s="33"/>
      <c r="S75" s="33"/>
      <c r="T75" s="33"/>
      <c r="U75" s="33"/>
      <c r="V75" s="33"/>
      <c r="W75" s="33"/>
      <c r="X75" s="33"/>
      <c r="Y75" s="98"/>
      <c r="Z75" s="98"/>
    </row>
    <row r="76" spans="1:26" x14ac:dyDescent="0.3">
      <c r="B76" s="65" t="s">
        <v>2</v>
      </c>
      <c r="C76" s="40"/>
      <c r="D76" s="33"/>
      <c r="E76" s="33"/>
      <c r="F76" s="33"/>
      <c r="G76" s="33"/>
      <c r="H76" s="33"/>
      <c r="I76" s="33"/>
      <c r="J76" s="33"/>
      <c r="K76" s="33"/>
      <c r="L76" s="33"/>
      <c r="M76" s="33"/>
      <c r="N76" s="33"/>
      <c r="O76" s="33"/>
      <c r="P76" s="33"/>
      <c r="Q76" s="33"/>
      <c r="R76" s="33"/>
      <c r="S76" s="33"/>
      <c r="T76" s="33"/>
      <c r="U76" s="33"/>
      <c r="V76" s="33"/>
      <c r="W76" s="33"/>
      <c r="X76" s="33"/>
      <c r="Y76" s="98"/>
      <c r="Z76" s="98"/>
    </row>
    <row r="77" spans="1:26" x14ac:dyDescent="0.3">
      <c r="A77">
        <v>8</v>
      </c>
      <c r="B77" s="139" t="s">
        <v>25</v>
      </c>
      <c r="C77" s="137"/>
      <c r="D77" s="138"/>
      <c r="E77" s="138"/>
      <c r="F77" s="138"/>
      <c r="G77" s="138"/>
      <c r="H77" s="138"/>
      <c r="I77" s="129"/>
      <c r="J77" s="129"/>
      <c r="K77" s="138"/>
      <c r="L77" s="138"/>
      <c r="M77" s="138"/>
      <c r="N77" s="138"/>
      <c r="O77" s="138"/>
      <c r="P77" s="138"/>
      <c r="Q77" s="138"/>
      <c r="R77" s="138"/>
      <c r="S77" s="138"/>
      <c r="T77" s="138"/>
      <c r="U77" s="138"/>
      <c r="V77" s="138"/>
      <c r="W77" s="138"/>
      <c r="X77" s="138"/>
      <c r="Y77" s="138"/>
      <c r="Z77" s="129"/>
    </row>
    <row r="78" spans="1:26" x14ac:dyDescent="0.3">
      <c r="A78">
        <v>8.1</v>
      </c>
      <c r="B78" s="63" t="s">
        <v>83</v>
      </c>
      <c r="C78" s="62">
        <f>IFERROR(SUMIFS('MGZ121'!$M$418:'MGZ121'!$M$623,'MGZ121'!$H$418:$H$623,"ENTRADA",'MGZ121'!$J$418:$J$623,B78),0)</f>
        <v>0</v>
      </c>
      <c r="D78" s="62">
        <f>IFERROR(SUMIFS('MGZ BBVA'!$M$303:$M$448,'MGZ BBVA'!$H$303:$H$448,"ENTRADA",'MGZ BBVA'!$J$303:$J$448,$B78),0)</f>
        <v>0</v>
      </c>
      <c r="E78" s="62">
        <f>IFERROR(SUMIFS('MGZ DOLARES'!$M$2:$M$2,'MGZ DOLARES'!$F$2:$F$2,"ENTRADA",'MGZ DOLARES'!$J$2:$J$2,$B78),0)</f>
        <v>0</v>
      </c>
      <c r="F78" s="62">
        <f>IFERROR(SUMIFS('MGZ BAJIO'!$M$9:$M$49,'MGZ BAJIO'!$H$9:$H$49,"ENTRADA",'MGZ BAJIO'!$J$9:$J$49,$B78),0)</f>
        <v>13500000</v>
      </c>
      <c r="G78" s="62">
        <f>IFERROR(SUMIFS('VICTOR BANAMEX'!$M$162:$M$224,'VICTOR BANAMEX'!$H$162:$H$224,"ENTRADA",'VICTOR BANAMEX'!$J$162:$J$224,$B78),0)</f>
        <v>0</v>
      </c>
      <c r="H78" s="62">
        <f>IFERROR(SUMIFS('VICTOR BANORTE'!$M$39:$M$50,'VICTOR BANORTE'!$H$39:$H$50,"ENTRADA",'VICTOR BANORTE'!$J$39:$J$50,$B78),0)</f>
        <v>0</v>
      </c>
      <c r="I78" s="62">
        <f>IFERROR(SUMIFS(RODRIGO!$M$2:$M$2,RODRIGO!$H$2:$H$2,"ENTRADA",RODRIGO!$J$2:$J$2,$B78),0)</f>
        <v>0</v>
      </c>
      <c r="J78" s="62">
        <f>IFERROR(SUMIFS(MOY!$M$26:$M$29,MOY!$F$26:$F$29,"ENTRADA",MOY!$J$26:$J$29,$B78),0)</f>
        <v>0</v>
      </c>
      <c r="K78" s="62">
        <f>IFERROR(SUMIFS('NORMA RUTH'!$M$23:$M$28,'NORMA RUTH'!$H$23:$H$28,"ENTRADA",'NORMA RUTH'!$J$23:$J$28,$B78),0)</f>
        <v>0</v>
      </c>
      <c r="L78" s="62">
        <f>IFERROR(SUMIFS(VALERIA!$M$19:$M$23,VALERIA!$H$19:$H$23,"ENTRADA",VALERIA!$J$19:$J$23,$B78),0)</f>
        <v>0</v>
      </c>
      <c r="M78" s="62">
        <f>IFERROR(SUMIFS('MANUEL BANAMEX'!$M$39:$M$46,'MANUEL BANAMEX'!$H$39:$H$46,"ENTRADA",'MANUEL BANAMEX'!$J$39:$J$46,$B78),0)</f>
        <v>0</v>
      </c>
      <c r="N78" s="62">
        <f>IFERROR(SUMIFS(ROBERTO!$M$2:$M$2,ROBERTO!$H$2:$H$2,"ENTRADA",ROBERTO!$J$2:$J$2,$B78),0)</f>
        <v>0</v>
      </c>
      <c r="O78" s="62">
        <f>IFERROR(SUMIFS(JUAN!$M$31:$M$40,JUAN!$H$31:$H$40,"ENTRADA",JUAN!$J$31:$J$40,$B78),0)</f>
        <v>0</v>
      </c>
      <c r="P78" s="62">
        <f>IFERROR(SUMIFS('NORMA SANCHEZ'!$M$30:$M$39,'NORMA SANCHEZ'!$H$30:$H$39,"ENTRADA",'NORMA SANCHEZ'!$J$30:$J$39,$B78),0)</f>
        <v>0</v>
      </c>
      <c r="Q78" s="62">
        <f>IFERROR(SUMIFS('JOSE CARLOS'!$M$34:$M$45,'JOSE CARLOS'!$H$34:$H$45,"ENTRADA",'JOSE CARLOS'!$J$34:$J$45,$B78),0)</f>
        <v>0</v>
      </c>
      <c r="R78" s="62">
        <f>IFERROR(SUMIFS('LUIS ENRIQUE '!$M$38:$M$39,'LUIS ENRIQUE '!$H$38:$H$39,"ENTRADA",'LUIS ENRIQUE '!$J$38:$J$39,$B78),0)</f>
        <v>0</v>
      </c>
      <c r="S78" s="62">
        <f>IFERROR(SUMIFS(CESARIA!$M$31:$M$46,CESARIA!$H$31:$H$46,"ENTRADA",CESARIA!$J$31:$J$46,$B78),0)</f>
        <v>0</v>
      </c>
      <c r="T78" s="62">
        <f>IFERROR(SUMIFS(ALAN!$M$28:$M$42,ALAN!$H$28:$H$42,"ENTRADA",ALAN!$J$28:$J$42,$B78),0)</f>
        <v>0</v>
      </c>
      <c r="U78" s="62">
        <f>IFERROR(SUMIFS(ELVIA!$M$33:$M$38,ELVIA!$H$33:$H$38,"ENTRADA",ELVIA!$J$33:$J$38,$B78),0)</f>
        <v>0</v>
      </c>
      <c r="V78" s="62">
        <f>IFERROR(SUMIFS(CAJA!$M$1993:$M$2700,CAJA!$H$1993:$H$2700,"ENTRADA",CAJA!$J$1993:$J$2700,$B78),0)</f>
        <v>0</v>
      </c>
      <c r="W78" s="62">
        <f>IFERROR(SUMIFS('CAJA TIGRES'!$M$564:$M$750,'CAJA TIGRES'!$H$564:$H$750,"ENTRADA",'CAJA TIGRES'!$J$564:$J$750,$B78),0)</f>
        <v>0</v>
      </c>
      <c r="X78" s="62">
        <f>IFERROR(SUMIFS(RESERVA!$M$11:$M$11,RESERVA!$H$11:$H$11,"ENTRADA",RESERVA!$J$11:$J$11,$B78),0)</f>
        <v>0</v>
      </c>
      <c r="Y78" s="96">
        <f>SUM(C78:X78)</f>
        <v>13500000</v>
      </c>
      <c r="Z78" s="96">
        <f>Y78+'MAR25'!Z78</f>
        <v>18500000</v>
      </c>
    </row>
    <row r="79" spans="1:26" x14ac:dyDescent="0.3">
      <c r="A79">
        <v>8.1999999999999993</v>
      </c>
      <c r="B79" s="63" t="s">
        <v>84</v>
      </c>
      <c r="C79" s="62">
        <f>IFERROR(SUMIFS('MGZ121'!$M$418:'MGZ121'!$M$623,'MGZ121'!$H$418:$H$623,"ENTRADA",'MGZ121'!$J$418:$J$623,B79),0)</f>
        <v>0</v>
      </c>
      <c r="D79" s="62">
        <f>IFERROR(SUMIFS('MGZ BBVA'!$M$303:$M$448,'MGZ BBVA'!$H$303:$H$448,"ENTRADA",'MGZ BBVA'!$J$303:$J$448,$B79),0)</f>
        <v>0</v>
      </c>
      <c r="E79" s="62">
        <f>IFERROR(SUMIFS('MGZ DOLARES'!$M$2:$M$2,'MGZ DOLARES'!$F$2:$F$2,"ENTRADA",'MGZ DOLARES'!$J$2:$J$2,$B79),0)</f>
        <v>0</v>
      </c>
      <c r="F79" s="62">
        <f>IFERROR(SUMIFS('MGZ BAJIO'!$M$9:$M$49,'MGZ BAJIO'!$H$9:$H$49,"ENTRADA",'MGZ BAJIO'!$J$9:$J$49,$B79),0)</f>
        <v>0</v>
      </c>
      <c r="G79" s="62">
        <f>IFERROR(SUMIFS('VICTOR BANAMEX'!$M$162:$M$224,'VICTOR BANAMEX'!$H$162:$H$224,"ENTRADA",'VICTOR BANAMEX'!$J$162:$J$224,$B79),0)</f>
        <v>0</v>
      </c>
      <c r="H79" s="62">
        <f>IFERROR(SUMIFS('VICTOR BANORTE'!$M$39:$M$50,'VICTOR BANORTE'!$H$39:$H$50,"ENTRADA",'VICTOR BANORTE'!$J$39:$J$50,$B79),0)</f>
        <v>0</v>
      </c>
      <c r="I79" s="62">
        <f>IFERROR(SUMIFS(RODRIGO!$M$2:$M$2,RODRIGO!$H$2:$H$2,"ENTRADA",RODRIGO!$J$2:$J$2,$B79),0)</f>
        <v>0</v>
      </c>
      <c r="J79" s="62">
        <f>IFERROR(SUMIFS(MOY!$M$26:$M$29,MOY!$F$26:$F$29,"ENTRADA",MOY!$J$26:$J$29,$B79),0)</f>
        <v>0</v>
      </c>
      <c r="K79" s="62">
        <f>IFERROR(SUMIFS('NORMA RUTH'!$M$23:$M$28,'NORMA RUTH'!$H$23:$H$28,"ENTRADA",'NORMA RUTH'!$J$23:$J$28,$B79),0)</f>
        <v>0</v>
      </c>
      <c r="L79" s="62">
        <f>IFERROR(SUMIFS(VALERIA!$M$19:$M$23,VALERIA!$H$19:$H$23,"ENTRADA",VALERIA!$J$19:$J$23,$B79),0)</f>
        <v>0</v>
      </c>
      <c r="M79" s="62">
        <f>IFERROR(SUMIFS('MANUEL BANAMEX'!$M$39:$M$46,'MANUEL BANAMEX'!$H$39:$H$46,"ENTRADA",'MANUEL BANAMEX'!$J$39:$J$46,$B79),0)</f>
        <v>0</v>
      </c>
      <c r="N79" s="62">
        <f>IFERROR(SUMIFS(ROBERTO!$M$2:$M$2,ROBERTO!$H$2:$H$2,"ENTRADA",ROBERTO!$J$2:$J$2,$B79),0)</f>
        <v>0</v>
      </c>
      <c r="O79" s="62">
        <f>IFERROR(SUMIFS(JUAN!$M$31:$M$40,JUAN!$H$31:$H$40,"ENTRADA",JUAN!$J$31:$J$40,$B79),0)</f>
        <v>0</v>
      </c>
      <c r="P79" s="62">
        <f>IFERROR(SUMIFS('NORMA SANCHEZ'!$M$30:$M$39,'NORMA SANCHEZ'!$H$30:$H$39,"ENTRADA",'NORMA SANCHEZ'!$J$30:$J$39,$B79),0)</f>
        <v>0</v>
      </c>
      <c r="Q79" s="62">
        <f>IFERROR(SUMIFS('JOSE CARLOS'!$M$34:$M$45,'JOSE CARLOS'!$H$34:$H$45,"ENTRADA",'JOSE CARLOS'!$J$34:$J$45,$B79),0)</f>
        <v>0</v>
      </c>
      <c r="R79" s="62">
        <f>IFERROR(SUMIFS('LUIS ENRIQUE '!$M$38:$M$39,'LUIS ENRIQUE '!$H$38:$H$39,"ENTRADA",'LUIS ENRIQUE '!$J$38:$J$39,$B79),0)</f>
        <v>0</v>
      </c>
      <c r="S79" s="62">
        <f>IFERROR(SUMIFS(CESARIA!$M$31:$M$46,CESARIA!$H$31:$H$46,"ENTRADA",CESARIA!$J$31:$J$46,$B79),0)</f>
        <v>0</v>
      </c>
      <c r="T79" s="62">
        <f>IFERROR(SUMIFS(ALAN!$M$28:$M$42,ALAN!$H$28:$H$42,"ENTRADA",ALAN!$J$28:$J$42,$B79),0)</f>
        <v>0</v>
      </c>
      <c r="U79" s="62">
        <f>IFERROR(SUMIFS(ELVIA!$M$33:$M$38,ELVIA!$H$33:$H$38,"ENTRADA",ELVIA!$J$33:$J$38,$B79),0)</f>
        <v>0</v>
      </c>
      <c r="V79" s="62">
        <f>IFERROR(SUMIFS(CAJA!$M$1993:$M$2700,CAJA!$H$1993:$H$2700,"ENTRADA",CAJA!$J$1993:$J$2700,$B79),0)</f>
        <v>0</v>
      </c>
      <c r="W79" s="62">
        <f>IFERROR(SUMIFS('CAJA TIGRES'!$M$564:$M$750,'CAJA TIGRES'!$H$564:$H$750,"ENTRADA",'CAJA TIGRES'!$J$564:$J$750,$B79),0)</f>
        <v>0</v>
      </c>
      <c r="X79" s="62">
        <f>IFERROR(SUMIFS(RESERVA!$M$11:$M$11,RESERVA!$H$11:$H$11,"ENTRADA",RESERVA!$J$11:$J$11,$B79),0)</f>
        <v>0</v>
      </c>
      <c r="Y79" s="96">
        <f>SUM(C79:X79)</f>
        <v>0</v>
      </c>
      <c r="Z79" s="96">
        <f>Y79+'MAR25'!Z79</f>
        <v>808688</v>
      </c>
    </row>
    <row r="80" spans="1:26" x14ac:dyDescent="0.3">
      <c r="B80" s="63" t="s">
        <v>201</v>
      </c>
      <c r="C80" s="62">
        <f>IFERROR(SUMIFS('MGZ121'!$M$418:'MGZ121'!$M$623,'MGZ121'!$H$418:$H$623,"ENTRADA",'MGZ121'!$J$418:$J$623,B80),0)</f>
        <v>0</v>
      </c>
      <c r="D80" s="62">
        <f>IFERROR(SUMIFS('MGZ BBVA'!$M$303:$M$448,'MGZ BBVA'!$H$303:$H$448,"ENTRADA",'MGZ BBVA'!$J$303:$J$448,$B80),0)</f>
        <v>0</v>
      </c>
      <c r="E80" s="62">
        <f>IFERROR(SUMIFS('MGZ DOLARES'!$M$2:$M$2,'MGZ DOLARES'!$F$2:$F$2,"ENTRADA",'MGZ DOLARES'!$J$2:$J$2,$B80),0)</f>
        <v>0</v>
      </c>
      <c r="F80" s="62">
        <f>IFERROR(SUMIFS('MGZ BAJIO'!$M$9:$M$49,'MGZ BAJIO'!$H$9:$H$49,"ENTRADA",'MGZ BAJIO'!$J$9:$J$49,$B80),0)</f>
        <v>0</v>
      </c>
      <c r="G80" s="62">
        <f>IFERROR(SUMIFS('VICTOR BANAMEX'!$M$162:$M$224,'VICTOR BANAMEX'!$H$162:$H$224,"ENTRADA",'VICTOR BANAMEX'!$J$162:$J$224,$B80),0)</f>
        <v>0</v>
      </c>
      <c r="H80" s="62">
        <f>IFERROR(SUMIFS('VICTOR BANORTE'!$M$39:$M$50,'VICTOR BANORTE'!$H$39:$H$50,"ENTRADA",'VICTOR BANORTE'!$J$39:$J$50,$B80),0)</f>
        <v>0</v>
      </c>
      <c r="I80" s="62">
        <f>IFERROR(SUMIFS(RODRIGO!$M$2:$M$2,RODRIGO!$H$2:$H$2,"ENTRADA",RODRIGO!$J$2:$J$2,$B80),0)</f>
        <v>0</v>
      </c>
      <c r="J80" s="62">
        <f>IFERROR(SUMIFS(MOY!$M$26:$M$29,MOY!$F$26:$F$29,"ENTRADA",MOY!$J$26:$J$29,$B80),0)</f>
        <v>0</v>
      </c>
      <c r="K80" s="62">
        <f>IFERROR(SUMIFS('NORMA RUTH'!$M$23:$M$28,'NORMA RUTH'!$H$23:$H$28,"ENTRADA",'NORMA RUTH'!$J$23:$J$28,$B80),0)</f>
        <v>0</v>
      </c>
      <c r="L80" s="62">
        <f>IFERROR(SUMIFS(VALERIA!$M$19:$M$23,VALERIA!$H$19:$H$23,"ENTRADA",VALERIA!$J$19:$J$23,$B80),0)</f>
        <v>0</v>
      </c>
      <c r="M80" s="62">
        <f>IFERROR(SUMIFS('MANUEL BANAMEX'!$M$39:$M$46,'MANUEL BANAMEX'!$H$39:$H$46,"ENTRADA",'MANUEL BANAMEX'!$J$39:$J$46,$B80),0)</f>
        <v>0</v>
      </c>
      <c r="N80" s="62">
        <f>IFERROR(SUMIFS(ROBERTO!$M$2:$M$2,ROBERTO!$H$2:$H$2,"ENTRADA",ROBERTO!$J$2:$J$2,$B80),0)</f>
        <v>0</v>
      </c>
      <c r="O80" s="62">
        <f>IFERROR(SUMIFS(JUAN!$M$31:$M$40,JUAN!$H$31:$H$40,"ENTRADA",JUAN!$J$31:$J$40,$B80),0)</f>
        <v>0</v>
      </c>
      <c r="P80" s="62">
        <f>IFERROR(SUMIFS('NORMA SANCHEZ'!$M$30:$M$39,'NORMA SANCHEZ'!$H$30:$H$39,"ENTRADA",'NORMA SANCHEZ'!$J$30:$J$39,$B80),0)</f>
        <v>0</v>
      </c>
      <c r="Q80" s="62">
        <f>IFERROR(SUMIFS('JOSE CARLOS'!$M$34:$M$45,'JOSE CARLOS'!$H$34:$H$45,"ENTRADA",'JOSE CARLOS'!$J$34:$J$45,$B80),0)</f>
        <v>0</v>
      </c>
      <c r="R80" s="62">
        <f>IFERROR(SUMIFS('LUIS ENRIQUE '!$M$38:$M$39,'LUIS ENRIQUE '!$H$38:$H$39,"ENTRADA",'LUIS ENRIQUE '!$J$38:$J$39,$B80),0)</f>
        <v>0</v>
      </c>
      <c r="S80" s="62">
        <f>IFERROR(SUMIFS(CESARIA!$M$31:$M$46,CESARIA!$H$31:$H$46,"ENTRADA",CESARIA!$J$31:$J$46,$B80),0)</f>
        <v>0</v>
      </c>
      <c r="T80" s="62">
        <f>IFERROR(SUMIFS(ALAN!$M$28:$M$42,ALAN!$H$28:$H$42,"ENTRADA",ALAN!$J$28:$J$42,$B80),0)</f>
        <v>0</v>
      </c>
      <c r="U80" s="62">
        <f>IFERROR(SUMIFS(ELVIA!$M$33:$M$38,ELVIA!$H$33:$H$38,"ENTRADA",ELVIA!$J$33:$J$38,$B80),0)</f>
        <v>0</v>
      </c>
      <c r="V80" s="62">
        <f>IFERROR(SUMIFS(CAJA!$M$1993:$M$2700,CAJA!$H$1993:$H$2700,"ENTRADA",CAJA!$J$1993:$J$2700,$B80),0)</f>
        <v>1000</v>
      </c>
      <c r="W80" s="62">
        <f>IFERROR(SUMIFS('CAJA TIGRES'!$M$564:$M$750,'CAJA TIGRES'!$H$564:$H$750,"ENTRADA",'CAJA TIGRES'!$J$564:$J$750,$B80),0)</f>
        <v>0</v>
      </c>
      <c r="X80" s="62">
        <f>IFERROR(SUMIFS(RESERVA!$M$11:$M$11,RESERVA!$H$11:$H$11,"ENTRADA",RESERVA!$J$11:$J$11,$B80),0)</f>
        <v>0</v>
      </c>
      <c r="Y80" s="96">
        <f>SUM(C80:X80)</f>
        <v>1000</v>
      </c>
      <c r="Z80" s="96">
        <f>Y80+'MAR25'!Z80</f>
        <v>30150</v>
      </c>
    </row>
    <row r="81" spans="1:26" x14ac:dyDescent="0.3">
      <c r="B81" s="63" t="s">
        <v>209</v>
      </c>
      <c r="C81" s="62">
        <f>IFERROR(SUMIFS('MGZ121'!$M$418:'MGZ121'!$M$623,'MGZ121'!$H$418:$H$623,"ENTRADA",'MGZ121'!$J$418:$J$623,B81),0)</f>
        <v>0</v>
      </c>
      <c r="D81" s="62">
        <f>IFERROR(SUMIFS('MGZ BBVA'!$M$303:$M$448,'MGZ BBVA'!$H$303:$H$448,"ENTRADA",'MGZ BBVA'!$J$303:$J$448,$B81),0)</f>
        <v>0</v>
      </c>
      <c r="E81" s="62">
        <f>IFERROR(SUMIFS('MGZ DOLARES'!$M$2:$M$2,'MGZ DOLARES'!$F$2:$F$2,"ENTRADA",'MGZ DOLARES'!$J$2:$J$2,$B81),0)</f>
        <v>0</v>
      </c>
      <c r="F81" s="62">
        <f>IFERROR(SUMIFS('MGZ BAJIO'!$M$9:$M$49,'MGZ BAJIO'!$H$9:$H$49,"ENTRADA",'MGZ BAJIO'!$J$9:$J$49,$B81),0)</f>
        <v>0</v>
      </c>
      <c r="G81" s="62">
        <f>IFERROR(SUMIFS('VICTOR BANAMEX'!$M$162:$M$224,'VICTOR BANAMEX'!$H$162:$H$224,"ENTRADA",'VICTOR BANAMEX'!$J$162:$J$224,$B81),0)</f>
        <v>0</v>
      </c>
      <c r="H81" s="62">
        <f>IFERROR(SUMIFS('VICTOR BANORTE'!$M$39:$M$50,'VICTOR BANORTE'!$H$39:$H$50,"ENTRADA",'VICTOR BANORTE'!$J$39:$J$50,$B81),0)</f>
        <v>0</v>
      </c>
      <c r="I81" s="62">
        <f>IFERROR(SUMIFS(RODRIGO!$M$2:$M$2,RODRIGO!$H$2:$H$2,"ENTRADA",RODRIGO!$J$2:$J$2,$B81),0)</f>
        <v>0</v>
      </c>
      <c r="J81" s="62">
        <f>IFERROR(SUMIFS(MOY!$M$26:$M$29,MOY!$F$26:$F$29,"ENTRADA",MOY!$J$26:$J$29,$B81),0)</f>
        <v>0</v>
      </c>
      <c r="K81" s="62">
        <f>IFERROR(SUMIFS('NORMA RUTH'!$M$23:$M$28,'NORMA RUTH'!$H$23:$H$28,"ENTRADA",'NORMA RUTH'!$J$23:$J$28,$B81),0)</f>
        <v>0</v>
      </c>
      <c r="L81" s="62">
        <f>IFERROR(SUMIFS(VALERIA!$M$19:$M$23,VALERIA!$H$19:$H$23,"ENTRADA",VALERIA!$J$19:$J$23,$B81),0)</f>
        <v>0</v>
      </c>
      <c r="M81" s="62">
        <f>IFERROR(SUMIFS('MANUEL BANAMEX'!$M$39:$M$46,'MANUEL BANAMEX'!$H$39:$H$46,"ENTRADA",'MANUEL BANAMEX'!$J$39:$J$46,$B81),0)</f>
        <v>0</v>
      </c>
      <c r="N81" s="62">
        <f>IFERROR(SUMIFS(ROBERTO!$M$2:$M$2,ROBERTO!$H$2:$H$2,"ENTRADA",ROBERTO!$J$2:$J$2,$B81),0)</f>
        <v>0</v>
      </c>
      <c r="O81" s="62">
        <f>IFERROR(SUMIFS(JUAN!$M$31:$M$40,JUAN!$H$31:$H$40,"ENTRADA",JUAN!$J$31:$J$40,$B81),0)</f>
        <v>0</v>
      </c>
      <c r="P81" s="62">
        <f>IFERROR(SUMIFS('NORMA SANCHEZ'!$M$30:$M$39,'NORMA SANCHEZ'!$H$30:$H$39,"ENTRADA",'NORMA SANCHEZ'!$J$30:$J$39,$B81),0)</f>
        <v>0</v>
      </c>
      <c r="Q81" s="62">
        <f>IFERROR(SUMIFS('JOSE CARLOS'!$M$34:$M$45,'JOSE CARLOS'!$H$34:$H$45,"ENTRADA",'JOSE CARLOS'!$J$34:$J$45,$B81),0)</f>
        <v>0</v>
      </c>
      <c r="R81" s="62">
        <f>IFERROR(SUMIFS('LUIS ENRIQUE '!$M$38:$M$39,'LUIS ENRIQUE '!$H$38:$H$39,"ENTRADA",'LUIS ENRIQUE '!$J$38:$J$39,$B81),0)</f>
        <v>0</v>
      </c>
      <c r="S81" s="62">
        <f>IFERROR(SUMIFS(CESARIA!$M$31:$M$46,CESARIA!$H$31:$H$46,"ENTRADA",CESARIA!$J$31:$J$46,$B81),0)</f>
        <v>0</v>
      </c>
      <c r="T81" s="62">
        <f>IFERROR(SUMIFS(ALAN!$M$28:$M$42,ALAN!$H$28:$H$42,"ENTRADA",ALAN!$J$28:$J$42,$B81),0)</f>
        <v>0</v>
      </c>
      <c r="U81" s="62">
        <f>IFERROR(SUMIFS(ELVIA!$M$33:$M$38,ELVIA!$H$33:$H$38,"ENTRADA",ELVIA!$J$33:$J$38,$B81),0)</f>
        <v>0</v>
      </c>
      <c r="V81" s="62">
        <f>IFERROR(SUMIFS(CAJA!$M$1993:$M$2700,CAJA!$H$1993:$H$2700,"ENTRADA",CAJA!$J$1993:$J$2700,$B81),0)</f>
        <v>0</v>
      </c>
      <c r="W81" s="62">
        <f>IFERROR(SUMIFS('CAJA TIGRES'!$M$564:$M$750,'CAJA TIGRES'!$H$564:$H$750,"ENTRADA",'CAJA TIGRES'!$J$564:$J$750,$B81),0)</f>
        <v>0</v>
      </c>
      <c r="X81" s="62">
        <f>IFERROR(SUMIFS(RESERVA!$M$11:$M$11,RESERVA!$H$11:$H$11,"ENTRADA",RESERVA!$J$11:$J$11,$B81),0)</f>
        <v>0</v>
      </c>
      <c r="Y81" s="96">
        <f>SUM(C81:X81)</f>
        <v>0</v>
      </c>
      <c r="Z81" s="96">
        <f>Y81+'MAR25'!Z81</f>
        <v>389410</v>
      </c>
    </row>
    <row r="82" spans="1:26" x14ac:dyDescent="0.3">
      <c r="B82" s="13" t="s">
        <v>108</v>
      </c>
      <c r="C82" s="64">
        <f>SUM(C78:C81)</f>
        <v>0</v>
      </c>
      <c r="D82" s="64">
        <f t="shared" ref="D82:Z82" si="19">SUM(D78:D81)</f>
        <v>0</v>
      </c>
      <c r="E82" s="64">
        <f t="shared" si="19"/>
        <v>0</v>
      </c>
      <c r="F82" s="64">
        <f t="shared" si="19"/>
        <v>13500000</v>
      </c>
      <c r="G82" s="64">
        <f t="shared" si="19"/>
        <v>0</v>
      </c>
      <c r="H82" s="64">
        <f t="shared" si="19"/>
        <v>0</v>
      </c>
      <c r="I82" s="64">
        <f t="shared" si="19"/>
        <v>0</v>
      </c>
      <c r="J82" s="64">
        <f t="shared" si="19"/>
        <v>0</v>
      </c>
      <c r="K82" s="64">
        <f t="shared" si="19"/>
        <v>0</v>
      </c>
      <c r="L82" s="64">
        <f t="shared" si="19"/>
        <v>0</v>
      </c>
      <c r="M82" s="64">
        <f t="shared" si="19"/>
        <v>0</v>
      </c>
      <c r="N82" s="64">
        <f>SUM(N78:N81)</f>
        <v>0</v>
      </c>
      <c r="O82" s="64">
        <f t="shared" si="19"/>
        <v>0</v>
      </c>
      <c r="P82" s="64">
        <f t="shared" si="19"/>
        <v>0</v>
      </c>
      <c r="Q82" s="64">
        <f t="shared" si="19"/>
        <v>0</v>
      </c>
      <c r="R82" s="64">
        <f t="shared" si="19"/>
        <v>0</v>
      </c>
      <c r="S82" s="64">
        <f t="shared" si="19"/>
        <v>0</v>
      </c>
      <c r="T82" s="64">
        <f t="shared" si="19"/>
        <v>0</v>
      </c>
      <c r="U82" s="64">
        <f t="shared" si="19"/>
        <v>0</v>
      </c>
      <c r="V82" s="64">
        <f t="shared" si="19"/>
        <v>1000</v>
      </c>
      <c r="W82" s="64">
        <f t="shared" si="19"/>
        <v>0</v>
      </c>
      <c r="X82" s="64">
        <f t="shared" si="19"/>
        <v>0</v>
      </c>
      <c r="Y82" s="64">
        <f t="shared" si="19"/>
        <v>13501000</v>
      </c>
      <c r="Z82" s="64">
        <f t="shared" si="19"/>
        <v>19728248</v>
      </c>
    </row>
    <row r="83" spans="1:26" ht="10.199999999999999" customHeight="1" x14ac:dyDescent="0.3">
      <c r="B83" s="70"/>
      <c r="C83" s="40"/>
      <c r="D83" s="33"/>
      <c r="E83" s="33"/>
      <c r="F83" s="33"/>
      <c r="G83" s="33"/>
      <c r="H83" s="33"/>
      <c r="I83" s="33"/>
      <c r="J83" s="33"/>
      <c r="K83" s="33"/>
      <c r="L83" s="33"/>
      <c r="M83" s="33"/>
      <c r="N83" s="33"/>
      <c r="O83" s="33"/>
      <c r="P83" s="33"/>
      <c r="Q83" s="33"/>
      <c r="R83" s="33"/>
      <c r="S83" s="33"/>
      <c r="T83" s="33"/>
      <c r="U83" s="33"/>
      <c r="V83" s="33"/>
      <c r="W83" s="33"/>
      <c r="X83" s="33"/>
      <c r="Y83" s="98"/>
      <c r="Z83" s="98"/>
    </row>
    <row r="84" spans="1:26" x14ac:dyDescent="0.3">
      <c r="B84" s="91" t="s">
        <v>3</v>
      </c>
      <c r="C84" s="40"/>
      <c r="D84" s="33"/>
      <c r="E84" s="33"/>
      <c r="F84" s="33"/>
      <c r="G84" s="33"/>
      <c r="H84" s="33"/>
      <c r="I84" s="33"/>
      <c r="J84" s="33"/>
      <c r="K84" s="33"/>
      <c r="L84" s="33"/>
      <c r="M84" s="33"/>
      <c r="N84" s="33"/>
      <c r="O84" s="33"/>
      <c r="P84" s="33"/>
      <c r="Q84" s="33"/>
      <c r="R84" s="33"/>
      <c r="S84" s="33"/>
      <c r="T84" s="33"/>
      <c r="U84" s="33"/>
      <c r="V84" s="33"/>
      <c r="W84" s="33"/>
      <c r="X84" s="33"/>
      <c r="Y84" s="98"/>
      <c r="Z84" s="98"/>
    </row>
    <row r="85" spans="1:26" x14ac:dyDescent="0.3">
      <c r="A85">
        <v>8</v>
      </c>
      <c r="B85" s="139" t="s">
        <v>25</v>
      </c>
      <c r="C85" s="140"/>
      <c r="D85" s="141"/>
      <c r="E85" s="141"/>
      <c r="F85" s="141"/>
      <c r="G85" s="141"/>
      <c r="H85" s="141"/>
      <c r="I85" s="136"/>
      <c r="J85" s="136"/>
      <c r="K85" s="141"/>
      <c r="L85" s="141"/>
      <c r="M85" s="141"/>
      <c r="N85" s="141"/>
      <c r="O85" s="141"/>
      <c r="P85" s="141"/>
      <c r="Q85" s="141"/>
      <c r="R85" s="138"/>
      <c r="S85" s="141"/>
      <c r="T85" s="141"/>
      <c r="U85" s="141"/>
      <c r="V85" s="141"/>
      <c r="W85" s="141"/>
      <c r="X85" s="141"/>
      <c r="Y85" s="141"/>
      <c r="Z85" s="136"/>
    </row>
    <row r="86" spans="1:26" x14ac:dyDescent="0.3">
      <c r="A86">
        <v>8.1</v>
      </c>
      <c r="B86" s="63" t="s">
        <v>83</v>
      </c>
      <c r="C86" s="62">
        <f>IFERROR(SUMIFS('MGZ121'!$N$418:'MGZ121'!$N$623,'MGZ121'!$H$418:$H$623,"SALIDA",'MGZ121'!$J$418:$J$623,B86),0)</f>
        <v>0</v>
      </c>
      <c r="D86" s="62">
        <f>IFERROR(SUMIFS('MGZ BBVA'!$N$303:$N$448,'MGZ BBVA'!$H$303:$H$448,"SALIDA",'MGZ BBVA'!$J$303:$J$448,$B86),0)</f>
        <v>0</v>
      </c>
      <c r="E86" s="62">
        <f>IFERROR(SUMIFS('MGZ DOLARES'!$N$2:$N$2,'MGZ DOLARES'!$F$2:$F$2,"SALIDA",'MGZ DOLARES'!$J$2:$J$2,$B86),0)</f>
        <v>0</v>
      </c>
      <c r="F86" s="62">
        <f>IFERROR(SUMIFS('MGZ BAJIO'!$N$9:$N$49,'MGZ BAJIO'!$H$9:$H$49,"SALIDA",'MGZ BAJIO'!$J$9:$J$49,$B86),0)</f>
        <v>0</v>
      </c>
      <c r="G86" s="62">
        <f>IFERROR(SUMIFS('VICTOR BANAMEX'!$N$162:$N$224,'VICTOR BANAMEX'!$H$162:$H$224,"SALIDA",'VICTOR BANAMEX'!$J$162:$J$224,$B86),0)</f>
        <v>0</v>
      </c>
      <c r="H86" s="62">
        <f>IFERROR(SUMIFS('VICTOR BANORTE'!$N$39:$N$50,'VICTOR BANORTE'!$H$39:$H$50,"SALIDA",'VICTOR BANORTE'!$J$39:$J$50,$B86),0)</f>
        <v>0</v>
      </c>
      <c r="I86" s="62">
        <f>IFERROR(SUMIFS(RODRIGO!$N$2:$N$2,RODRIGO!$H$2:$H$2,"SALIDA",RODRIGO!$J$2:$J$2,$B86),0)</f>
        <v>0</v>
      </c>
      <c r="J86" s="62">
        <f>IFERROR(SUMIFS(MOY!$N$26:$N$29,MOY!$F$26:$F$29,"SALIDA",MOY!$J$26:$J$29,$B86),0)</f>
        <v>0</v>
      </c>
      <c r="K86" s="62">
        <f>IFERROR(SUMIFS('NORMA RUTH'!$N$23:$N$28,'NORMA RUTH'!$H$23:$H$28,"SALIDA",'NORMA RUTH'!$J$23:$J$28,$B86),0)</f>
        <v>0</v>
      </c>
      <c r="L86" s="62">
        <f>IFERROR(SUMIFS(VALERIA!$N$19:$N$23,VALERIA!$H$19:$H$23,"SALIDA",VALERIA!$J$19:$J$23,$B86),0)</f>
        <v>0</v>
      </c>
      <c r="M86" s="62">
        <f>IFERROR(SUMIFS('MANUEL BANAMEX'!$N$39:$N$46,'MANUEL BANAMEX'!$H$39:$H$46,"SALIDA",'MANUEL BANAMEX'!$J$39:$J$46,$B86),0)</f>
        <v>0</v>
      </c>
      <c r="N86" s="62">
        <f>IFERROR(SUMIFS(ROBERTO!$N$2:$N$2,ROBERTO!$H$2:$H$2,"SALIDA",ROBERTO!$J$2:$J$2,$B86),0)</f>
        <v>0</v>
      </c>
      <c r="O86" s="62">
        <f>IFERROR(SUMIFS(JUAN!$N$31:$N$40,JUAN!$H$31:$H$40,"SALIDA",JUAN!$J$31:$J$40,$B86),0)</f>
        <v>0</v>
      </c>
      <c r="P86" s="62">
        <f>IFERROR(SUMIFS('NORMA SANCHEZ'!$N$30:$N$39,'NORMA SANCHEZ'!$H$30:$H$39,"SALIDA",'NORMA SANCHEZ'!$J$30:$J$39,$B86),0)</f>
        <v>0</v>
      </c>
      <c r="Q86" s="62">
        <f>IFERROR(SUMIFS('JOSE CARLOS'!$N$34:$N$45,'JOSE CARLOS'!$H$34:$H$45,"SALIDA",'JOSE CARLOS'!$J$34:$J$45,$B86),0)</f>
        <v>0</v>
      </c>
      <c r="R86" s="62">
        <f>IFERROR(SUMIFS('LUIS ENRIQUE '!$N$38:$N$39,'LUIS ENRIQUE '!$H$38:$H$39,"SALIDA",'LUIS ENRIQUE '!$J$38:$J$39,$B86),0)</f>
        <v>0</v>
      </c>
      <c r="S86" s="62">
        <f>IFERROR(SUMIFS(CESARIA!$N$31:$N$46,CESARIA!$H$31:$H$46,"SALIDA",CESARIA!$J$31:$J$46,$B86),0)</f>
        <v>0</v>
      </c>
      <c r="T86" s="62">
        <f>IFERROR(SUMIFS(ALAN!$N$28:$N$42,ALAN!$H$28:$H$42,"SALIDA",ALAN!$J$28:$J$42,$B86),0)</f>
        <v>0</v>
      </c>
      <c r="U86" s="62">
        <f>IFERROR(SUMIFS(ELVIA!$N$33:$N$38,ELVIA!$H$33:$H$38,"SALIDA",ELVIA!$J$33:$J$38,$B86),0)</f>
        <v>0</v>
      </c>
      <c r="V86" s="146">
        <f>IFERROR(SUMIFS(CAJA!$N$1993:$N$2700,CAJA!$H$1993:$H$2700,"SALIDA",CAJA!$J$1993:$J$2700,$B86),0)</f>
        <v>0</v>
      </c>
      <c r="W86" s="62">
        <f>IFERROR(SUMIFS('CAJA TIGRES'!$N$564:$N$750,'CAJA TIGRES'!$H$564:$H$750,"SALIDA",'CAJA TIGRES'!$J$564:$J$750,$B86),0)</f>
        <v>0</v>
      </c>
      <c r="X86" s="62">
        <f>IFERROR(SUMIFS(RESERVA!$N$11:$N$11,RESERVA!$H$11:$H$11,"SALIDA",RESERVA!$J$11:$J$11,$B86),0)</f>
        <v>0</v>
      </c>
      <c r="Y86" s="96">
        <f>SUM(C86:X86)</f>
        <v>0</v>
      </c>
      <c r="Z86" s="96">
        <f>Y86+'MAR25'!Z86</f>
        <v>0</v>
      </c>
    </row>
    <row r="87" spans="1:26" x14ac:dyDescent="0.3">
      <c r="A87">
        <v>8.1999999999999993</v>
      </c>
      <c r="B87" s="63" t="s">
        <v>84</v>
      </c>
      <c r="C87" s="62">
        <f>IFERROR(SUMIFS('MGZ121'!$N$418:'MGZ121'!$N$623,'MGZ121'!$H$418:$H$623,"SALIDA",'MGZ121'!$J$418:$J$623,B87),0)</f>
        <v>0</v>
      </c>
      <c r="D87" s="62">
        <f>IFERROR(SUMIFS('MGZ BBVA'!$N$303:$N$448,'MGZ BBVA'!$H$303:$H$448,"SALIDA",'MGZ BBVA'!$J$303:$J$448,$B87),0)</f>
        <v>0</v>
      </c>
      <c r="E87" s="62">
        <f>IFERROR(SUMIFS('MGZ DOLARES'!$N$2:$N$2,'MGZ DOLARES'!$F$2:$F$2,"SALIDA",'MGZ DOLARES'!$J$2:$J$2,$B87),0)</f>
        <v>0</v>
      </c>
      <c r="F87" s="62">
        <f>IFERROR(SUMIFS('MGZ BAJIO'!$N$9:$N$49,'MGZ BAJIO'!$H$9:$H$49,"SALIDA",'MGZ BAJIO'!$J$9:$J$49,$B87),0)</f>
        <v>0</v>
      </c>
      <c r="G87" s="62">
        <f>IFERROR(SUMIFS('VICTOR BANAMEX'!$N$162:$N$224,'VICTOR BANAMEX'!$H$162:$H$224,"SALIDA",'VICTOR BANAMEX'!$J$162:$J$224,$B87),0)</f>
        <v>0</v>
      </c>
      <c r="H87" s="62">
        <f>IFERROR(SUMIFS('VICTOR BANORTE'!$N$39:$N$50,'VICTOR BANORTE'!$H$39:$H$50,"SALIDA",'VICTOR BANORTE'!$J$39:$J$50,$B87),0)</f>
        <v>0</v>
      </c>
      <c r="I87" s="62">
        <f>IFERROR(SUMIFS(RODRIGO!$N$2:$N$2,RODRIGO!$H$2:$H$2,"SALIDA",RODRIGO!$J$2:$J$2,$B87),0)</f>
        <v>0</v>
      </c>
      <c r="J87" s="62">
        <f>IFERROR(SUMIFS(MOY!$N$26:$N$29,MOY!$F$26:$F$29,"SALIDA",MOY!$J$26:$J$29,$B87),0)</f>
        <v>0</v>
      </c>
      <c r="K87" s="62">
        <f>IFERROR(SUMIFS('NORMA RUTH'!$N$23:$N$28,'NORMA RUTH'!$H$23:$H$28,"SALIDA",'NORMA RUTH'!$J$23:$J$28,$B87),0)</f>
        <v>0</v>
      </c>
      <c r="L87" s="62">
        <f>IFERROR(SUMIFS(VALERIA!$N$19:$N$23,VALERIA!$H$19:$H$23,"SALIDA",VALERIA!$J$19:$J$23,$B87),0)</f>
        <v>0</v>
      </c>
      <c r="M87" s="62">
        <f>IFERROR(SUMIFS('MANUEL BANAMEX'!$N$39:$N$46,'MANUEL BANAMEX'!$H$39:$H$46,"SALIDA",'MANUEL BANAMEX'!$J$39:$J$46,$B87),0)</f>
        <v>0</v>
      </c>
      <c r="N87" s="62">
        <f>IFERROR(SUMIFS(ROBERTO!$N$2:$N$2,ROBERTO!$H$2:$H$2,"SALIDA",ROBERTO!$J$2:$J$2,$B87),0)</f>
        <v>0</v>
      </c>
      <c r="O87" s="62">
        <f>IFERROR(SUMIFS(JUAN!$N$31:$N$40,JUAN!$H$31:$H$40,"SALIDA",JUAN!$J$31:$J$40,$B87),0)</f>
        <v>0</v>
      </c>
      <c r="P87" s="62">
        <f>IFERROR(SUMIFS('NORMA SANCHEZ'!$N$30:$N$39,'NORMA SANCHEZ'!$H$30:$H$39,"SALIDA",'NORMA SANCHEZ'!$J$30:$J$39,$B87),0)</f>
        <v>0</v>
      </c>
      <c r="Q87" s="62">
        <f>IFERROR(SUMIFS('JOSE CARLOS'!$N$34:$N$45,'JOSE CARLOS'!$H$34:$H$45,"SALIDA",'JOSE CARLOS'!$J$34:$J$45,$B87),0)</f>
        <v>0</v>
      </c>
      <c r="R87" s="62">
        <f>IFERROR(SUMIFS('LUIS ENRIQUE '!$N$38:$N$39,'LUIS ENRIQUE '!$H$38:$H$39,"SALIDA",'LUIS ENRIQUE '!$J$38:$J$39,$B87),0)</f>
        <v>0</v>
      </c>
      <c r="S87" s="62">
        <f>IFERROR(SUMIFS(CESARIA!$N$31:$N$46,CESARIA!$H$31:$H$46,"SALIDA",CESARIA!$J$31:$J$46,$B87),0)</f>
        <v>0</v>
      </c>
      <c r="T87" s="62">
        <f>IFERROR(SUMIFS(ALAN!$N$28:$N$42,ALAN!$H$28:$H$42,"SALIDA",ALAN!$J$28:$J$42,$B87),0)</f>
        <v>0</v>
      </c>
      <c r="U87" s="62">
        <f>IFERROR(SUMIFS(ELVIA!$N$33:$N$38,ELVIA!$H$33:$H$38,"SALIDA",ELVIA!$J$33:$J$38,$B87),0)</f>
        <v>0</v>
      </c>
      <c r="V87" s="146">
        <f>IFERROR(SUMIFS(CAJA!$N$1993:$N$2700,CAJA!$H$1993:$H$2700,"SALIDA",CAJA!$J$1993:$J$2700,$B87),0)</f>
        <v>100000</v>
      </c>
      <c r="W87" s="62">
        <f>IFERROR(SUMIFS('CAJA TIGRES'!$N$564:$N$750,'CAJA TIGRES'!$H$564:$H$750,"SALIDA",'CAJA TIGRES'!$J$564:$J$750,$B87),0)</f>
        <v>0</v>
      </c>
      <c r="X87" s="62">
        <f>IFERROR(SUMIFS(RESERVA!$N$11:$N$11,RESERVA!$H$11:$H$11,"SALIDA",RESERVA!$J$11:$J$11,$B87),0)</f>
        <v>0</v>
      </c>
      <c r="Y87" s="96">
        <f>SUM(C87:X87)</f>
        <v>100000</v>
      </c>
      <c r="Z87" s="96">
        <f>Y87+'MAR25'!Z87</f>
        <v>120000</v>
      </c>
    </row>
    <row r="88" spans="1:26" x14ac:dyDescent="0.3">
      <c r="B88" s="63" t="s">
        <v>201</v>
      </c>
      <c r="C88" s="62">
        <f>IFERROR(SUMIFS('MGZ121'!$N$418:'MGZ121'!$N$623,'MGZ121'!$H$418:$H$623,"SALIDA",'MGZ121'!$J$418:$J$623,B88),0)</f>
        <v>0</v>
      </c>
      <c r="D88" s="62">
        <f>IFERROR(SUMIFS('MGZ BBVA'!$N$303:$N$448,'MGZ BBVA'!$H$303:$H$448,"SALIDA",'MGZ BBVA'!$J$303:$J$448,$B88),0)</f>
        <v>0</v>
      </c>
      <c r="E88" s="62">
        <f>IFERROR(SUMIFS('MGZ DOLARES'!$N$2:$N$2,'MGZ DOLARES'!$F$2:$F$2,"SALIDA",'MGZ DOLARES'!$J$2:$J$2,$B88),0)</f>
        <v>0</v>
      </c>
      <c r="F88" s="62">
        <f>IFERROR(SUMIFS('MGZ BAJIO'!$N$9:$N$49,'MGZ BAJIO'!$H$9:$H$49,"SALIDA",'MGZ BAJIO'!$J$9:$J$49,$B88),0)</f>
        <v>0</v>
      </c>
      <c r="G88" s="62">
        <f>IFERROR(SUMIFS('VICTOR BANAMEX'!$N$162:$N$224,'VICTOR BANAMEX'!$H$162:$H$224,"SALIDA",'VICTOR BANAMEX'!$J$162:$J$224,$B88),0)</f>
        <v>0</v>
      </c>
      <c r="H88" s="62">
        <f>IFERROR(SUMIFS('VICTOR BANORTE'!$N$39:$N$50,'VICTOR BANORTE'!$H$39:$H$50,"SALIDA",'VICTOR BANORTE'!$J$39:$J$50,$B88),0)</f>
        <v>0</v>
      </c>
      <c r="I88" s="62">
        <f>IFERROR(SUMIFS(RODRIGO!$N$2:$N$2,RODRIGO!$H$2:$H$2,"SALIDA",RODRIGO!$J$2:$J$2,$B88),0)</f>
        <v>0</v>
      </c>
      <c r="J88" s="62">
        <f>IFERROR(SUMIFS(MOY!$N$26:$N$29,MOY!$F$26:$F$29,"SALIDA",MOY!$J$26:$J$29,$B88),0)</f>
        <v>0</v>
      </c>
      <c r="K88" s="62">
        <f>IFERROR(SUMIFS('NORMA RUTH'!$N$23:$N$28,'NORMA RUTH'!$H$23:$H$28,"SALIDA",'NORMA RUTH'!$J$23:$J$28,$B88),0)</f>
        <v>0</v>
      </c>
      <c r="L88" s="62">
        <f>IFERROR(SUMIFS(VALERIA!$N$19:$N$23,VALERIA!$H$19:$H$23,"SALIDA",VALERIA!$J$19:$J$23,$B88),0)</f>
        <v>0</v>
      </c>
      <c r="M88" s="62">
        <f>IFERROR(SUMIFS('MANUEL BANAMEX'!$N$39:$N$46,'MANUEL BANAMEX'!$H$39:$H$46,"SALIDA",'MANUEL BANAMEX'!$J$39:$J$46,$B88),0)</f>
        <v>0</v>
      </c>
      <c r="N88" s="62">
        <f>IFERROR(SUMIFS(ROBERTO!$N$2:$N$2,ROBERTO!$H$2:$H$2,"SALIDA",ROBERTO!$J$2:$J$2,$B88),0)</f>
        <v>0</v>
      </c>
      <c r="O88" s="62">
        <f>IFERROR(SUMIFS(JUAN!$N$31:$N$40,JUAN!$H$31:$H$40,"SALIDA",JUAN!$J$31:$J$40,$B88),0)</f>
        <v>0</v>
      </c>
      <c r="P88" s="62">
        <f>IFERROR(SUMIFS('NORMA SANCHEZ'!$N$30:$N$39,'NORMA SANCHEZ'!$H$30:$H$39,"SALIDA",'NORMA SANCHEZ'!$J$30:$J$39,$B88),0)</f>
        <v>0</v>
      </c>
      <c r="Q88" s="62">
        <f>IFERROR(SUMIFS('JOSE CARLOS'!$N$34:$N$45,'JOSE CARLOS'!$H$34:$H$45,"SALIDA",'JOSE CARLOS'!$J$34:$J$45,$B88),0)</f>
        <v>0</v>
      </c>
      <c r="R88" s="62">
        <f>IFERROR(SUMIFS('LUIS ENRIQUE '!$N$38:$N$39,'LUIS ENRIQUE '!$H$38:$H$39,"SALIDA",'LUIS ENRIQUE '!$J$38:$J$39,$B88),0)</f>
        <v>0</v>
      </c>
      <c r="S88" s="62">
        <f>IFERROR(SUMIFS(CESARIA!$N$31:$N$46,CESARIA!$H$31:$H$46,"SALIDA",CESARIA!$J$31:$J$46,$B88),0)</f>
        <v>0</v>
      </c>
      <c r="T88" s="62">
        <f>IFERROR(SUMIFS(ALAN!$N$28:$N$42,ALAN!$H$28:$H$42,"SALIDA",ALAN!$J$28:$J$42,$B88),0)</f>
        <v>0</v>
      </c>
      <c r="U88" s="62">
        <f>IFERROR(SUMIFS(ELVIA!$N$33:$N$38,ELVIA!$H$33:$H$38,"SALIDA",ELVIA!$J$33:$J$38,$B88),0)</f>
        <v>0</v>
      </c>
      <c r="V88" s="146">
        <f>IFERROR(SUMIFS(CAJA!$N$1993:$N$2700,CAJA!$H$1993:$H$2700,"SALIDA",CAJA!$J$1993:$J$2700,$B88),0)</f>
        <v>0</v>
      </c>
      <c r="W88" s="62">
        <f>IFERROR(SUMIFS('CAJA TIGRES'!$N$564:$N$750,'CAJA TIGRES'!$H$564:$H$750,"SALIDA",'CAJA TIGRES'!$J$564:$J$750,$B88),0)</f>
        <v>0</v>
      </c>
      <c r="X88" s="62">
        <f>IFERROR(SUMIFS(RESERVA!$N$11:$N$11,RESERVA!$H$11:$H$11,"SALIDA",RESERVA!$J$11:$J$11,$B88),0)</f>
        <v>0</v>
      </c>
      <c r="Y88" s="96">
        <f>SUM(C88:X88)</f>
        <v>0</v>
      </c>
      <c r="Z88" s="96">
        <f>Y88+'MAR25'!Z88</f>
        <v>46000</v>
      </c>
    </row>
    <row r="89" spans="1:26" x14ac:dyDescent="0.3">
      <c r="B89" s="63" t="s">
        <v>209</v>
      </c>
      <c r="C89" s="62">
        <f>IFERROR(SUMIFS('MGZ121'!$N$418:'MGZ121'!$N$623,'MGZ121'!$H$418:$H$623,"SALIDA",'MGZ121'!$J$418:$J$623,B89),0)</f>
        <v>0</v>
      </c>
      <c r="D89" s="62">
        <f>IFERROR(SUMIFS('MGZ BBVA'!$N$303:$N$448,'MGZ BBVA'!$H$303:$H$448,"SALIDA",'MGZ BBVA'!$J$303:$J$448,$B89),0)</f>
        <v>0</v>
      </c>
      <c r="E89" s="62">
        <f>IFERROR(SUMIFS('MGZ DOLARES'!$N$2:$N$2,'MGZ DOLARES'!$F$2:$F$2,"SALIDA",'MGZ DOLARES'!$J$2:$J$2,$B89),0)</f>
        <v>0</v>
      </c>
      <c r="F89" s="62">
        <f>IFERROR(SUMIFS('MGZ BAJIO'!$N$9:$N$49,'MGZ BAJIO'!$H$9:$H$49,"SALIDA",'MGZ BAJIO'!$J$9:$J$49,$B89),0)</f>
        <v>0</v>
      </c>
      <c r="G89" s="62">
        <f>IFERROR(SUMIFS('VICTOR BANAMEX'!$N$162:$N$224,'VICTOR BANAMEX'!$H$162:$H$224,"SALIDA",'VICTOR BANAMEX'!$J$162:$J$224,$B89),0)</f>
        <v>0</v>
      </c>
      <c r="H89" s="62">
        <f>IFERROR(SUMIFS('VICTOR BANORTE'!$N$39:$N$50,'VICTOR BANORTE'!$H$39:$H$50,"SALIDA",'VICTOR BANORTE'!$J$39:$J$50,$B89),0)</f>
        <v>0</v>
      </c>
      <c r="I89" s="62">
        <f>IFERROR(SUMIFS(RODRIGO!$N$2:$N$2,RODRIGO!$H$2:$H$2,"SALIDA",RODRIGO!$J$2:$J$2,$B89),0)</f>
        <v>0</v>
      </c>
      <c r="J89" s="62">
        <f>IFERROR(SUMIFS(MOY!$N$26:$N$29,MOY!$F$26:$F$29,"SALIDA",MOY!$J$26:$J$29,$B89),0)</f>
        <v>0</v>
      </c>
      <c r="K89" s="62">
        <f>IFERROR(SUMIFS('NORMA RUTH'!$N$23:$N$28,'NORMA RUTH'!$H$23:$H$28,"SALIDA",'NORMA RUTH'!$J$23:$J$28,$B89),0)</f>
        <v>0</v>
      </c>
      <c r="L89" s="62">
        <f>IFERROR(SUMIFS(VALERIA!$N$19:$N$23,VALERIA!$H$19:$H$23,"SALIDA",VALERIA!$J$19:$J$23,$B89),0)</f>
        <v>0</v>
      </c>
      <c r="M89" s="62">
        <f>IFERROR(SUMIFS('MANUEL BANAMEX'!$N$39:$N$46,'MANUEL BANAMEX'!$H$39:$H$46,"SALIDA",'MANUEL BANAMEX'!$J$39:$J$46,$B89),0)</f>
        <v>0</v>
      </c>
      <c r="N89" s="62">
        <f>IFERROR(SUMIFS(ROBERTO!$N$2:$N$2,ROBERTO!$H$2:$H$2,"SALIDA",ROBERTO!$J$2:$J$2,$B89),0)</f>
        <v>0</v>
      </c>
      <c r="O89" s="62">
        <f>IFERROR(SUMIFS(JUAN!$N$31:$N$40,JUAN!$H$31:$H$40,"SALIDA",JUAN!$J$31:$J$40,$B89),0)</f>
        <v>0</v>
      </c>
      <c r="P89" s="62">
        <f>IFERROR(SUMIFS('NORMA SANCHEZ'!$N$30:$N$39,'NORMA SANCHEZ'!$H$30:$H$39,"SALIDA",'NORMA SANCHEZ'!$J$30:$J$39,$B89),0)</f>
        <v>0</v>
      </c>
      <c r="Q89" s="62">
        <f>IFERROR(SUMIFS('JOSE CARLOS'!$N$34:$N$45,'JOSE CARLOS'!$H$34:$H$45,"SALIDA",'JOSE CARLOS'!$J$34:$J$45,$B89),0)</f>
        <v>0</v>
      </c>
      <c r="R89" s="62">
        <f>IFERROR(SUMIFS('LUIS ENRIQUE '!$N$38:$N$39,'LUIS ENRIQUE '!$H$38:$H$39,"SALIDA",'LUIS ENRIQUE '!$J$38:$J$39,$B89),0)</f>
        <v>0</v>
      </c>
      <c r="S89" s="62">
        <f>IFERROR(SUMIFS(CESARIA!$N$31:$N$46,CESARIA!$H$31:$H$46,"SALIDA",CESARIA!$J$31:$J$46,$B89),0)</f>
        <v>0</v>
      </c>
      <c r="T89" s="62">
        <f>IFERROR(SUMIFS(ALAN!$N$28:$N$42,ALAN!$H$28:$H$42,"SALIDA",ALAN!$J$28:$J$42,$B89),0)</f>
        <v>0</v>
      </c>
      <c r="U89" s="62">
        <f>IFERROR(SUMIFS(ELVIA!$N$33:$N$38,ELVIA!$H$33:$H$38,"SALIDA",ELVIA!$J$33:$J$38,$B89),0)</f>
        <v>0</v>
      </c>
      <c r="V89" s="146">
        <f>IFERROR(SUMIFS(CAJA!$N$1993:$N$2700,CAJA!$H$1993:$H$2700,"SALIDA",CAJA!$J$1993:$J$2700,$B89),0)</f>
        <v>33000</v>
      </c>
      <c r="W89" s="62">
        <f>IFERROR(SUMIFS('CAJA TIGRES'!$N$564:$N$750,'CAJA TIGRES'!$H$564:$H$750,"SALIDA",'CAJA TIGRES'!$J$564:$J$750,$B89),0)</f>
        <v>0</v>
      </c>
      <c r="X89" s="62">
        <f>IFERROR(SUMIFS(RESERVA!$N$11:$N$11,RESERVA!$H$11:$H$11,"SALIDA",RESERVA!$J$11:$J$11,$B89),0)</f>
        <v>0</v>
      </c>
      <c r="Y89" s="96">
        <f>SUM(C89:X89)</f>
        <v>33000</v>
      </c>
      <c r="Z89" s="96">
        <f>Y89+'MAR25'!Z89</f>
        <v>244300</v>
      </c>
    </row>
    <row r="90" spans="1:26" x14ac:dyDescent="0.3">
      <c r="B90" s="16" t="s">
        <v>107</v>
      </c>
      <c r="C90" s="76">
        <f>SUM(C86:C89)</f>
        <v>0</v>
      </c>
      <c r="D90" s="76">
        <f t="shared" ref="D90:Z90" si="20">SUM(D86:D89)</f>
        <v>0</v>
      </c>
      <c r="E90" s="76">
        <f t="shared" si="20"/>
        <v>0</v>
      </c>
      <c r="F90" s="76">
        <f t="shared" si="20"/>
        <v>0</v>
      </c>
      <c r="G90" s="76">
        <f t="shared" si="20"/>
        <v>0</v>
      </c>
      <c r="H90" s="76">
        <f t="shared" si="20"/>
        <v>0</v>
      </c>
      <c r="I90" s="76">
        <f t="shared" si="20"/>
        <v>0</v>
      </c>
      <c r="J90" s="76">
        <f t="shared" si="20"/>
        <v>0</v>
      </c>
      <c r="K90" s="76">
        <f t="shared" si="20"/>
        <v>0</v>
      </c>
      <c r="L90" s="76">
        <f t="shared" si="20"/>
        <v>0</v>
      </c>
      <c r="M90" s="76">
        <f t="shared" si="20"/>
        <v>0</v>
      </c>
      <c r="N90" s="76">
        <f>SUM(N86:N89)</f>
        <v>0</v>
      </c>
      <c r="O90" s="76">
        <f t="shared" si="20"/>
        <v>0</v>
      </c>
      <c r="P90" s="76">
        <f t="shared" si="20"/>
        <v>0</v>
      </c>
      <c r="Q90" s="76">
        <f t="shared" si="20"/>
        <v>0</v>
      </c>
      <c r="R90" s="76">
        <f t="shared" si="20"/>
        <v>0</v>
      </c>
      <c r="S90" s="76">
        <f t="shared" si="20"/>
        <v>0</v>
      </c>
      <c r="T90" s="76">
        <f t="shared" si="20"/>
        <v>0</v>
      </c>
      <c r="U90" s="76">
        <f t="shared" si="20"/>
        <v>0</v>
      </c>
      <c r="V90" s="76">
        <f t="shared" si="20"/>
        <v>133000</v>
      </c>
      <c r="W90" s="76">
        <f t="shared" si="20"/>
        <v>0</v>
      </c>
      <c r="X90" s="76">
        <f t="shared" si="20"/>
        <v>0</v>
      </c>
      <c r="Y90" s="76">
        <f t="shared" si="20"/>
        <v>133000</v>
      </c>
      <c r="Z90" s="76">
        <f t="shared" si="20"/>
        <v>410300</v>
      </c>
    </row>
    <row r="91" spans="1:26" s="84" customFormat="1" ht="21" customHeight="1" x14ac:dyDescent="0.3">
      <c r="B91" s="17" t="s">
        <v>16</v>
      </c>
      <c r="C91" s="82">
        <f>C82-C90</f>
        <v>0</v>
      </c>
      <c r="D91" s="82">
        <f t="shared" ref="D91:U91" si="21">D82-D90</f>
        <v>0</v>
      </c>
      <c r="E91" s="82">
        <f t="shared" si="21"/>
        <v>0</v>
      </c>
      <c r="F91" s="82">
        <f t="shared" si="21"/>
        <v>13500000</v>
      </c>
      <c r="G91" s="82">
        <f t="shared" si="21"/>
        <v>0</v>
      </c>
      <c r="H91" s="82">
        <f t="shared" si="21"/>
        <v>0</v>
      </c>
      <c r="I91" s="82">
        <f t="shared" si="21"/>
        <v>0</v>
      </c>
      <c r="J91" s="82">
        <f t="shared" si="21"/>
        <v>0</v>
      </c>
      <c r="K91" s="82">
        <f t="shared" si="21"/>
        <v>0</v>
      </c>
      <c r="L91" s="82">
        <f t="shared" si="21"/>
        <v>0</v>
      </c>
      <c r="M91" s="82">
        <f t="shared" si="21"/>
        <v>0</v>
      </c>
      <c r="N91" s="82">
        <f>N82-N90</f>
        <v>0</v>
      </c>
      <c r="O91" s="82">
        <f t="shared" si="21"/>
        <v>0</v>
      </c>
      <c r="P91" s="82">
        <f t="shared" si="21"/>
        <v>0</v>
      </c>
      <c r="Q91" s="82">
        <f t="shared" si="21"/>
        <v>0</v>
      </c>
      <c r="R91" s="82">
        <f t="shared" si="21"/>
        <v>0</v>
      </c>
      <c r="S91" s="82">
        <f t="shared" si="21"/>
        <v>0</v>
      </c>
      <c r="T91" s="82">
        <f t="shared" si="21"/>
        <v>0</v>
      </c>
      <c r="U91" s="83">
        <f t="shared" si="21"/>
        <v>0</v>
      </c>
      <c r="V91" s="82">
        <f>V82-V90</f>
        <v>-132000</v>
      </c>
      <c r="W91" s="82">
        <f t="shared" ref="W91:Z91" si="22">W82-W90</f>
        <v>0</v>
      </c>
      <c r="X91" s="82">
        <f t="shared" si="22"/>
        <v>0</v>
      </c>
      <c r="Y91" s="83">
        <f t="shared" si="22"/>
        <v>13368000</v>
      </c>
      <c r="Z91" s="82">
        <f t="shared" si="22"/>
        <v>19317948</v>
      </c>
    </row>
    <row r="92" spans="1:26" ht="7.2" customHeight="1" x14ac:dyDescent="0.3">
      <c r="B92" s="18"/>
      <c r="C92" s="40"/>
      <c r="D92" s="33"/>
      <c r="E92" s="33"/>
      <c r="F92" s="33"/>
      <c r="G92" s="33"/>
      <c r="H92" s="33"/>
      <c r="I92" s="33"/>
      <c r="J92" s="33"/>
      <c r="K92" s="33"/>
      <c r="L92" s="33"/>
      <c r="M92" s="33"/>
      <c r="N92" s="33"/>
      <c r="O92" s="33"/>
      <c r="P92" s="33"/>
      <c r="Q92" s="33"/>
      <c r="R92" s="33"/>
      <c r="S92" s="33"/>
      <c r="T92" s="33"/>
      <c r="U92" s="33"/>
      <c r="V92" s="33"/>
      <c r="W92" s="33"/>
      <c r="X92" s="33"/>
      <c r="Y92" s="98"/>
      <c r="Z92" s="98"/>
    </row>
    <row r="93" spans="1:26" x14ac:dyDescent="0.3">
      <c r="B93" s="65" t="s">
        <v>2</v>
      </c>
      <c r="C93" s="40"/>
      <c r="D93" s="33"/>
      <c r="E93" s="33"/>
      <c r="F93" s="33"/>
      <c r="G93" s="33"/>
      <c r="H93" s="33"/>
      <c r="I93" s="33"/>
      <c r="J93" s="33"/>
      <c r="K93" s="33"/>
      <c r="L93" s="33"/>
      <c r="M93" s="33"/>
      <c r="N93" s="33"/>
      <c r="O93" s="33"/>
      <c r="P93" s="33"/>
      <c r="Q93" s="33"/>
      <c r="R93" s="33"/>
      <c r="S93" s="33"/>
      <c r="T93" s="33"/>
      <c r="U93" s="33"/>
      <c r="V93" s="33"/>
      <c r="W93" s="33"/>
      <c r="X93" s="33"/>
      <c r="Y93" s="98"/>
      <c r="Z93" s="98"/>
    </row>
    <row r="94" spans="1:26" x14ac:dyDescent="0.3">
      <c r="A94">
        <v>12</v>
      </c>
      <c r="B94" s="139" t="s">
        <v>81</v>
      </c>
      <c r="C94" s="137"/>
      <c r="D94" s="138"/>
      <c r="E94" s="138"/>
      <c r="F94" s="138"/>
      <c r="G94" s="138"/>
      <c r="H94" s="138"/>
      <c r="I94" s="129"/>
      <c r="J94" s="129"/>
      <c r="K94" s="138"/>
      <c r="L94" s="138"/>
      <c r="M94" s="138"/>
      <c r="N94" s="138"/>
      <c r="O94" s="138"/>
      <c r="P94" s="138"/>
      <c r="Q94" s="138"/>
      <c r="R94" s="138"/>
      <c r="S94" s="138"/>
      <c r="T94" s="138"/>
      <c r="U94" s="138"/>
      <c r="V94" s="138"/>
      <c r="W94" s="138"/>
      <c r="X94" s="138"/>
      <c r="Y94" s="138"/>
      <c r="Z94" s="129"/>
    </row>
    <row r="95" spans="1:26" x14ac:dyDescent="0.3">
      <c r="B95" s="63" t="s">
        <v>167</v>
      </c>
      <c r="C95" s="62">
        <f>IFERROR(SUMIFS('MGZ121'!$M$418:'MGZ121'!$M$623,'MGZ121'!$H$418:$H$623,"ENTRADA",'MGZ121'!$J$418:$J$623,$B95),0)</f>
        <v>0</v>
      </c>
      <c r="D95" s="62">
        <f>455606.5+161900</f>
        <v>617506.5</v>
      </c>
      <c r="E95" s="62">
        <f>IFERROR(SUMIFS('MGZ DOLARES'!$M$2:$M$2,'MGZ DOLARES'!$F$2:$F$2,"ENTRADA",'MGZ DOLARES'!$J$2:$J$2,$B95),0)</f>
        <v>0</v>
      </c>
      <c r="F95" s="62">
        <f>IFERROR(SUMIFS('MGZ BAJIO'!$M$9:$M$49,'MGZ BAJIO'!$H$9:$H$49,"ENTRADA",'MGZ BAJIO'!$J$9:$J$49,$B95),0)</f>
        <v>110000</v>
      </c>
      <c r="G95" s="62">
        <f>IFERROR(SUMIFS('VICTOR BANAMEX'!$M$162:$M$224,'VICTOR BANAMEX'!$H$162:$H$224,"ENTRADA",'VICTOR BANAMEX'!$J$162:$J$224,$B95),0)</f>
        <v>636877.84000000008</v>
      </c>
      <c r="H95" s="62">
        <f>IFERROR(SUMIFS('VICTOR BANORTE'!$M$39:$M$50,'VICTOR BANORTE'!$H$39:$H$50,"ENTRADA",'VICTOR BANORTE'!$J$39:$J$50,$B95),0)</f>
        <v>64000</v>
      </c>
      <c r="I95" s="62">
        <f>IFERROR(SUMIFS(RODRIGO!$M$2:$M$2,RODRIGO!$H$2:$H$2,"ENTRADA",RODRIGO!$J$2:$J$2,$B95),0)</f>
        <v>0</v>
      </c>
      <c r="J95" s="62">
        <v>5000</v>
      </c>
      <c r="K95" s="62">
        <f>IFERROR(SUMIFS('NORMA RUTH'!$M$23:$M$28,'NORMA RUTH'!$H$23:$H$28,"ENTRADA",'NORMA RUTH'!$J$23:$J$28,$B95),0)</f>
        <v>4000</v>
      </c>
      <c r="L95" s="62">
        <f>IFERROR(SUMIFS(VALERIA!$M$19:$M$23,VALERIA!$H$19:$H$23,"ENTRADA",VALERIA!$J$19:$J$23,$B95),0)</f>
        <v>9000</v>
      </c>
      <c r="M95" s="62">
        <f>IFERROR(SUMIFS('MANUEL BANAMEX'!$M$39:$M$46,'MANUEL BANAMEX'!$H$39:$H$46,"ENTRADA",'MANUEL BANAMEX'!$J$39:$J$46,$B95),0)</f>
        <v>17393</v>
      </c>
      <c r="N95" s="62">
        <f>IFERROR(SUMIFS(ROBERTO!$M$2:$M$2,ROBERTO!$H$2:$H$2,"ENTRADA",ROBERTO!$J$2:$J$2,$B95),0)</f>
        <v>0</v>
      </c>
      <c r="O95" s="62">
        <f>IFERROR(SUMIFS(JUAN!$M$31:$M$40,JUAN!$H$31:$H$40,"ENTRADA",JUAN!$J$31:$J$40,$B95),0)</f>
        <v>659255</v>
      </c>
      <c r="P95" s="62">
        <f>IFERROR(SUMIFS('NORMA SANCHEZ'!$M$30:$M$39,'NORMA SANCHEZ'!$H$30:$H$39,"ENTRADA",'NORMA SANCHEZ'!$J$30:$J$39,$B95),0)</f>
        <v>615212.5</v>
      </c>
      <c r="Q95" s="62">
        <f>IFERROR(SUMIFS('JOSE CARLOS'!$M$34:$M$45,'JOSE CARLOS'!$H$34:$H$45,"ENTRADA",'JOSE CARLOS'!$J$34:$J$45,$B95),0)</f>
        <v>688287.5</v>
      </c>
      <c r="R95" s="62">
        <f>IFERROR(SUMIFS('LUIS ENRIQUE '!$M$38:$M$39,'LUIS ENRIQUE '!$H$38:$H$39,"ENTRADA",'LUIS ENRIQUE '!$J$38:$J$39,$B95),0)</f>
        <v>0</v>
      </c>
      <c r="S95" s="62">
        <f>IFERROR(SUMIFS(CESARIA!$M$31:$M$46,CESARIA!$H$31:$H$46,"ENTRADA",CESARIA!$J$31:$J$46,$B95),0)</f>
        <v>786734.7</v>
      </c>
      <c r="T95" s="62">
        <f>IFERROR(SUMIFS(ALAN!$M$28:$M$42,ALAN!$H$28:$H$42,"ENTRADA",ALAN!$J$28:$J$42,$B95),0)</f>
        <v>389470</v>
      </c>
      <c r="U95" s="62">
        <f>IFERROR(SUMIFS(ELVIA!$M$33:$M$38,ELVIA!$H$33:$H$38,"ENTRADA",ELVIA!$J$33:$J$38,$B95),0)</f>
        <v>18762.5</v>
      </c>
      <c r="V95" s="146">
        <f>IFERROR(SUMIFS(CAJA!$M$1993:$M$2700,CAJA!$H$1993:$H$2700,"ENTRADA",CAJA!$J$1993:$J$2700,$B95),0)</f>
        <v>323377.20999999996</v>
      </c>
      <c r="W95" s="62">
        <f>IFERROR(SUMIFS('CAJA TIGRES'!$M$564:$M$750,'CAJA TIGRES'!$H$564:$H$750,"ENTRADA",'CAJA TIGRES'!$J$564:$J$750,$B95),0)</f>
        <v>0</v>
      </c>
      <c r="X95" s="62">
        <f>IFERROR(SUMIFS(RESERVA!$M$11:$M$11,RESERVA!$H$11:$H$11,"ENTRADA",RESERVA!$J$11:$J$11,$B95),0)</f>
        <v>0</v>
      </c>
      <c r="Y95" s="96">
        <f t="shared" ref="Y95:Y118" si="23">SUM(C95:X95)</f>
        <v>4944876.75</v>
      </c>
      <c r="Z95" s="96">
        <f>Y95+'MAR25'!Z95</f>
        <v>22662208.859999999</v>
      </c>
    </row>
    <row r="96" spans="1:26" x14ac:dyDescent="0.3">
      <c r="B96" s="63" t="s">
        <v>168</v>
      </c>
      <c r="C96" s="62">
        <f>IFERROR(SUMIFS('MGZ121'!$M$418:'MGZ121'!$M$623,'MGZ121'!$H$418:$H$623,"ENTRADA",'MGZ121'!$J$418:$J$623,$B96),0)</f>
        <v>659400</v>
      </c>
      <c r="D96" s="62">
        <f>IFERROR(SUMIFS('MGZ BBVA'!$M$303:$M$448,'MGZ BBVA'!$H$303:$H$448,"ENTRADA",'MGZ BBVA'!$J$303:$J$448,$B96),0)</f>
        <v>0</v>
      </c>
      <c r="E96" s="62">
        <f>IFERROR(SUMIFS('MGZ DOLARES'!$M$2:$M$2,'MGZ DOLARES'!$F$2:$F$2,"ENTRADA",'MGZ DOLARES'!$J$2:$J$2,$B96),0)</f>
        <v>0</v>
      </c>
      <c r="F96" s="62">
        <f>IFERROR(SUMIFS('MGZ BAJIO'!$M$9:$M$49,'MGZ BAJIO'!$H$9:$H$49,"ENTRADA",'MGZ BAJIO'!$J$9:$J$49,$B96),0)</f>
        <v>0</v>
      </c>
      <c r="G96" s="62">
        <f>IFERROR(SUMIFS('VICTOR BANAMEX'!$M$162:$M$224,'VICTOR BANAMEX'!$H$162:$H$224,"ENTRADA",'VICTOR BANAMEX'!$J$162:$J$224,$B96),0)</f>
        <v>33170.04</v>
      </c>
      <c r="H96" s="62">
        <f>IFERROR(SUMIFS('VICTOR BANORTE'!$M$39:$M$50,'VICTOR BANORTE'!$H$39:$H$50,"ENTRADA",'VICTOR BANORTE'!$J$39:$J$50,$B96),0)</f>
        <v>0</v>
      </c>
      <c r="I96" s="62">
        <f>IFERROR(SUMIFS(RODRIGO!$M$2:$M$2,RODRIGO!$H$2:$H$2,"ENTRADA",RODRIGO!$J$2:$J$2,$B96),0)</f>
        <v>0</v>
      </c>
      <c r="J96" s="62">
        <f>IFERROR(SUMIFS(MOY!$M$26:$M$29,MOY!$F$26:$F$29,"ENTRADA",MOY!$J$26:$J$29,$B96),0)</f>
        <v>0</v>
      </c>
      <c r="K96" s="62">
        <f>IFERROR(SUMIFS('NORMA RUTH'!$M$23:$M$28,'NORMA RUTH'!$H$23:$H$28,"ENTRADA",'NORMA RUTH'!$J$23:$J$28,$B96),0)</f>
        <v>0</v>
      </c>
      <c r="L96" s="62">
        <f>IFERROR(SUMIFS(VALERIA!$M$19:$M$23,VALERIA!$H$19:$H$23,"ENTRADA",VALERIA!$J$19:$J$23,$B96),0)</f>
        <v>0</v>
      </c>
      <c r="M96" s="62">
        <f>IFERROR(SUMIFS('MANUEL BANAMEX'!$M$39:$M$46,'MANUEL BANAMEX'!$H$39:$H$46,"ENTRADA",'MANUEL BANAMEX'!$J$39:$J$46,$B96),0)</f>
        <v>0</v>
      </c>
      <c r="N96" s="62">
        <f>IFERROR(SUMIFS(ROBERTO!$M$2:$M$2,ROBERTO!$H$2:$H$2,"ENTRADA",ROBERTO!$J$2:$J$2,$B96),0)</f>
        <v>0</v>
      </c>
      <c r="O96" s="62">
        <f>IFERROR(SUMIFS(JUAN!$M$31:$M$40,JUAN!$H$31:$H$40,"ENTRADA",JUAN!$J$31:$J$40,$B96),0)</f>
        <v>0</v>
      </c>
      <c r="P96" s="62">
        <f>IFERROR(SUMIFS('NORMA SANCHEZ'!$M$30:$M$39,'NORMA SANCHEZ'!$H$30:$H$39,"ENTRADA",'NORMA SANCHEZ'!$J$30:$J$39,$B96),0)</f>
        <v>0</v>
      </c>
      <c r="Q96" s="62">
        <f>IFERROR(SUMIFS('JOSE CARLOS'!$M$34:$M$45,'JOSE CARLOS'!$H$34:$H$45,"ENTRADA",'JOSE CARLOS'!$J$34:$J$45,$B96),0)</f>
        <v>0</v>
      </c>
      <c r="R96" s="62">
        <f>IFERROR(SUMIFS('LUIS ENRIQUE '!$M$38:$M$39,'LUIS ENRIQUE '!$H$38:$H$39,"ENTRADA",'LUIS ENRIQUE '!$J$38:$J$39,$B96),0)</f>
        <v>350562.5</v>
      </c>
      <c r="S96" s="62">
        <f>IFERROR(SUMIFS(CESARIA!$M$31:$M$46,CESARIA!$H$31:$H$46,"ENTRADA",CESARIA!$J$31:$J$46,$B96),0)</f>
        <v>0</v>
      </c>
      <c r="T96" s="62">
        <f>IFERROR(SUMIFS(ALAN!$M$28:$M$42,ALAN!$H$28:$H$42,"ENTRADA",ALAN!$J$28:$J$42,$B96),0)</f>
        <v>0</v>
      </c>
      <c r="U96" s="62">
        <f>IFERROR(SUMIFS(ELVIA!$M$33:$M$38,ELVIA!$H$33:$H$38,"ENTRADA",ELVIA!$J$33:$J$38,$B96),0)</f>
        <v>0</v>
      </c>
      <c r="V96" s="146">
        <f>IFERROR(SUMIFS(CAJA!$M$1993:$M$2700,CAJA!$H$1993:$H$2700,"ENTRADA",CAJA!$J$1993:$J$2700,$B96),0)</f>
        <v>0</v>
      </c>
      <c r="W96" s="62">
        <f>IFERROR(SUMIFS('CAJA TIGRES'!$M$564:$M$750,'CAJA TIGRES'!$H$564:$H$750,"ENTRADA",'CAJA TIGRES'!$J$564:$J$750,$B96),0)</f>
        <v>0</v>
      </c>
      <c r="X96" s="62">
        <f>IFERROR(SUMIFS(RESERVA!$M$11:$M$11,RESERVA!$H$11:$H$11,"ENTRADA",RESERVA!$J$11:$J$11,$B96),0)</f>
        <v>0</v>
      </c>
      <c r="Y96" s="96">
        <f t="shared" si="23"/>
        <v>1043132.54</v>
      </c>
      <c r="Z96" s="96">
        <f>Y96+'MAR25'!Z96</f>
        <v>4747334.55</v>
      </c>
    </row>
    <row r="97" spans="2:26" x14ac:dyDescent="0.3">
      <c r="B97" s="63" t="s">
        <v>169</v>
      </c>
      <c r="C97" s="62">
        <f>IFERROR(SUMIFS('MGZ121'!$M$418:'MGZ121'!$M$623,'MGZ121'!$H$418:$H$623,"ENTRADA",'MGZ121'!$J$418:$J$623,$B97),0)</f>
        <v>0</v>
      </c>
      <c r="D97" s="62">
        <f>IFERROR(SUMIFS('MGZ BBVA'!$M$303:$M$448,'MGZ BBVA'!$H$303:$H$448,"ENTRADA",'MGZ BBVA'!$J$303:$J$448,$B97),0)</f>
        <v>0</v>
      </c>
      <c r="E97" s="62">
        <f>IFERROR(SUMIFS('MGZ DOLARES'!$M$2:$M$2,'MGZ DOLARES'!$F$2:$F$2,"ENTRADA",'MGZ DOLARES'!$J$2:$J$2,$B97),0)</f>
        <v>0</v>
      </c>
      <c r="F97" s="62">
        <f>IFERROR(SUMIFS('MGZ BAJIO'!$M$9:$M$49,'MGZ BAJIO'!$H$9:$H$49,"ENTRADA",'MGZ BAJIO'!$J$9:$J$49,$B97),0)</f>
        <v>0</v>
      </c>
      <c r="G97" s="62">
        <f>IFERROR(SUMIFS('VICTOR BANAMEX'!$M$162:$M$224,'VICTOR BANAMEX'!$H$162:$H$224,"ENTRADA",'VICTOR BANAMEX'!$J$162:$J$224,$B97),0)</f>
        <v>0</v>
      </c>
      <c r="H97" s="62">
        <f>IFERROR(SUMIFS('VICTOR BANORTE'!$M$39:$M$50,'VICTOR BANORTE'!$H$39:$H$50,"ENTRADA",'VICTOR BANORTE'!$J$39:$J$50,$B97),0)</f>
        <v>0</v>
      </c>
      <c r="I97" s="62">
        <f>IFERROR(SUMIFS(RODRIGO!$M$2:$M$2,RODRIGO!$H$2:$H$2,"ENTRADA",RODRIGO!$J$2:$J$2,$B97),0)</f>
        <v>0</v>
      </c>
      <c r="J97" s="62">
        <f>IFERROR(SUMIFS(MOY!$M$26:$M$29,MOY!$F$26:$F$29,"ENTRADA",MOY!$J$26:$J$29,$B97),0)</f>
        <v>0</v>
      </c>
      <c r="K97" s="62">
        <f>IFERROR(SUMIFS('NORMA RUTH'!$M$23:$M$28,'NORMA RUTH'!$H$23:$H$28,"ENTRADA",'NORMA RUTH'!$J$23:$J$28,$B97),0)</f>
        <v>0</v>
      </c>
      <c r="L97" s="62">
        <f>IFERROR(SUMIFS(VALERIA!$M$19:$M$23,VALERIA!$H$19:$H$23,"ENTRADA",VALERIA!$J$19:$J$23,$B97),0)</f>
        <v>0</v>
      </c>
      <c r="M97" s="62">
        <f>IFERROR(SUMIFS('MANUEL BANAMEX'!$M$39:$M$46,'MANUEL BANAMEX'!$H$39:$H$46,"ENTRADA",'MANUEL BANAMEX'!$J$39:$J$46,$B97),0)</f>
        <v>0</v>
      </c>
      <c r="N97" s="62">
        <f>IFERROR(SUMIFS(ROBERTO!$M$2:$M$2,ROBERTO!$H$2:$H$2,"ENTRADA",ROBERTO!$J$2:$J$2,$B97),0)</f>
        <v>0</v>
      </c>
      <c r="O97" s="62">
        <f>IFERROR(SUMIFS(JUAN!$M$31:$M$40,JUAN!$H$31:$H$40,"ENTRADA",JUAN!$J$31:$J$40,$B97),0)</f>
        <v>0</v>
      </c>
      <c r="P97" s="62">
        <f>IFERROR(SUMIFS('NORMA SANCHEZ'!$M$30:$M$39,'NORMA SANCHEZ'!$H$30:$H$39,"ENTRADA",'NORMA SANCHEZ'!$J$30:$J$39,$B97),0)</f>
        <v>0</v>
      </c>
      <c r="Q97" s="62">
        <f>IFERROR(SUMIFS('JOSE CARLOS'!$M$34:$M$45,'JOSE CARLOS'!$H$34:$H$45,"ENTRADA",'JOSE CARLOS'!$J$34:$J$45,$B97),0)</f>
        <v>0</v>
      </c>
      <c r="R97" s="62">
        <f>IFERROR(SUMIFS('LUIS ENRIQUE '!$M$38:$M$39,'LUIS ENRIQUE '!$H$38:$H$39,"ENTRADA",'LUIS ENRIQUE '!$J$38:$J$39,$B97),0)</f>
        <v>0</v>
      </c>
      <c r="S97" s="62">
        <f>IFERROR(SUMIFS(CESARIA!$M$31:$M$46,CESARIA!$H$31:$H$46,"ENTRADA",CESARIA!$J$31:$J$46,$B97),0)</f>
        <v>0</v>
      </c>
      <c r="T97" s="62">
        <f>IFERROR(SUMIFS(ALAN!$M$28:$M$42,ALAN!$H$28:$H$42,"ENTRADA",ALAN!$J$28:$J$42,$B97),0)</f>
        <v>0</v>
      </c>
      <c r="U97" s="62">
        <f>IFERROR(SUMIFS(ELVIA!$M$33:$M$38,ELVIA!$H$33:$H$38,"ENTRADA",ELVIA!$J$33:$J$38,$B97),0)</f>
        <v>0</v>
      </c>
      <c r="V97" s="146">
        <f>IFERROR(SUMIFS(CAJA!$M$1993:$M$2700,CAJA!$H$1993:$H$2700,"ENTRADA",CAJA!$J$1993:$J$2700,$B97),0)</f>
        <v>0</v>
      </c>
      <c r="W97" s="62">
        <f>IFERROR(SUMIFS('CAJA TIGRES'!$M$564:$M$750,'CAJA TIGRES'!$H$564:$H$750,"ENTRADA",'CAJA TIGRES'!$J$564:$J$750,$B97),0)</f>
        <v>0</v>
      </c>
      <c r="X97" s="62">
        <f>IFERROR(SUMIFS(RESERVA!$M$11:$M$11,RESERVA!$H$11:$H$11,"ENTRADA",RESERVA!$J$11:$J$11,$B97),0)</f>
        <v>0</v>
      </c>
      <c r="Y97" s="96">
        <f t="shared" si="23"/>
        <v>0</v>
      </c>
      <c r="Z97" s="96">
        <f>Y97+'MAR25'!Z97</f>
        <v>0</v>
      </c>
    </row>
    <row r="98" spans="2:26" x14ac:dyDescent="0.3">
      <c r="B98" s="63" t="s">
        <v>170</v>
      </c>
      <c r="C98" s="62">
        <f>IFERROR(SUMIFS('MGZ121'!$M$418:'MGZ121'!$M$623,'MGZ121'!$H$418:$H$623,"ENTRADA",'MGZ121'!$J$418:$J$623,$B98),0)</f>
        <v>0</v>
      </c>
      <c r="D98" s="62">
        <f>IFERROR(SUMIFS('MGZ BBVA'!$M$303:$M$448,'MGZ BBVA'!$H$303:$H$448,"ENTRADA",'MGZ BBVA'!$J$303:$J$448,$B98),0)</f>
        <v>109500</v>
      </c>
      <c r="E98" s="62">
        <f>IFERROR(SUMIFS('MGZ DOLARES'!$M$2:$M$2,'MGZ DOLARES'!$F$2:$F$2,"ENTRADA",'MGZ DOLARES'!$J$2:$J$2,$B98),0)</f>
        <v>0</v>
      </c>
      <c r="F98" s="62">
        <f>IFERROR(SUMIFS('MGZ BAJIO'!$M$9:$M$49,'MGZ BAJIO'!$H$9:$H$49,"ENTRADA",'MGZ BAJIO'!$J$9:$J$49,$B98),0)</f>
        <v>0</v>
      </c>
      <c r="G98" s="62">
        <f>IFERROR(SUMIFS('VICTOR BANAMEX'!$M$162:$M$224,'VICTOR BANAMEX'!$H$162:$H$224,"ENTRADA",'VICTOR BANAMEX'!$J$162:$J$224,$B98),0)</f>
        <v>520000</v>
      </c>
      <c r="H98" s="62">
        <f>IFERROR(SUMIFS('VICTOR BANORTE'!$M$39:$M$50,'VICTOR BANORTE'!$H$39:$H$50,"ENTRADA",'VICTOR BANORTE'!$J$39:$J$50,$B98),0)</f>
        <v>0</v>
      </c>
      <c r="I98" s="62">
        <f>IFERROR(SUMIFS(RODRIGO!$M$2:$M$2,RODRIGO!$H$2:$H$2,"ENTRADA",RODRIGO!$J$2:$J$2,$B98),0)</f>
        <v>0</v>
      </c>
      <c r="J98" s="62">
        <f>IFERROR(SUMIFS(MOY!$M$26:$M$29,MOY!$F$26:$F$29,"ENTRADA",MOY!$J$26:$J$29,$B98),0)</f>
        <v>0</v>
      </c>
      <c r="K98" s="62">
        <f>IFERROR(SUMIFS('NORMA RUTH'!$M$23:$M$28,'NORMA RUTH'!$H$23:$H$28,"ENTRADA",'NORMA RUTH'!$J$23:$J$28,$B98),0)</f>
        <v>0</v>
      </c>
      <c r="L98" s="62">
        <f>IFERROR(SUMIFS(VALERIA!$M$19:$M$23,VALERIA!$H$19:$H$23,"ENTRADA",VALERIA!$J$19:$J$23,$B98),0)</f>
        <v>0</v>
      </c>
      <c r="M98" s="62">
        <f>IFERROR(SUMIFS('MANUEL BANAMEX'!$M$39:$M$46,'MANUEL BANAMEX'!$H$39:$H$46,"ENTRADA",'MANUEL BANAMEX'!$J$39:$J$46,$B98),0)</f>
        <v>0</v>
      </c>
      <c r="N98" s="62">
        <f>IFERROR(SUMIFS(ROBERTO!$M$2:$M$2,ROBERTO!$H$2:$H$2,"ENTRADA",ROBERTO!$J$2:$J$2,$B98),0)</f>
        <v>0</v>
      </c>
      <c r="O98" s="62">
        <f>IFERROR(SUMIFS(JUAN!$M$31:$M$40,JUAN!$H$31:$H$40,"ENTRADA",JUAN!$J$31:$J$40,$B98),0)</f>
        <v>0</v>
      </c>
      <c r="P98" s="62">
        <f>IFERROR(SUMIFS('NORMA SANCHEZ'!$M$30:$M$39,'NORMA SANCHEZ'!$H$30:$H$39,"ENTRADA",'NORMA SANCHEZ'!$J$30:$J$39,$B98),0)</f>
        <v>0</v>
      </c>
      <c r="Q98" s="62">
        <f>IFERROR(SUMIFS('JOSE CARLOS'!$M$34:$M$45,'JOSE CARLOS'!$H$34:$H$45,"ENTRADA",'JOSE CARLOS'!$J$34:$J$45,$B98),0)</f>
        <v>0</v>
      </c>
      <c r="R98" s="62">
        <f>IFERROR(SUMIFS('LUIS ENRIQUE '!$M$38:$M$39,'LUIS ENRIQUE '!$H$38:$H$39,"ENTRADA",'LUIS ENRIQUE '!$J$38:$J$39,$B98),0)</f>
        <v>0</v>
      </c>
      <c r="S98" s="62">
        <f>IFERROR(SUMIFS(CESARIA!$M$31:$M$46,CESARIA!$H$31:$H$46,"ENTRADA",CESARIA!$J$31:$J$46,$B98),0)</f>
        <v>0</v>
      </c>
      <c r="T98" s="62">
        <f>IFERROR(SUMIFS(ALAN!$M$28:$M$42,ALAN!$H$28:$H$42,"ENTRADA",ALAN!$J$28:$J$42,$B98),0)</f>
        <v>0</v>
      </c>
      <c r="U98" s="62">
        <f>IFERROR(SUMIFS(ELVIA!$M$33:$M$38,ELVIA!$H$33:$H$38,"ENTRADA",ELVIA!$J$33:$J$38,$B98),0)</f>
        <v>0</v>
      </c>
      <c r="V98" s="146">
        <f>IFERROR(SUMIFS(CAJA!$M$1993:$M$2700,CAJA!$H$1993:$H$2700,"ENTRADA",CAJA!$J$1993:$J$2700,$B98),0)</f>
        <v>0</v>
      </c>
      <c r="W98" s="62">
        <f>IFERROR(SUMIFS('CAJA TIGRES'!$M$564:$M$750,'CAJA TIGRES'!$H$564:$H$750,"ENTRADA",'CAJA TIGRES'!$J$564:$J$750,$B98),0)</f>
        <v>0</v>
      </c>
      <c r="X98" s="62">
        <f>IFERROR(SUMIFS(RESERVA!$M$11:$M$11,RESERVA!$H$11:$H$11,"ENTRADA",RESERVA!$J$11:$J$11,$B98),0)</f>
        <v>0</v>
      </c>
      <c r="Y98" s="96">
        <f t="shared" si="23"/>
        <v>629500</v>
      </c>
      <c r="Z98" s="96">
        <f>Y98+'MAR25'!Z98</f>
        <v>629500</v>
      </c>
    </row>
    <row r="99" spans="2:26" x14ac:dyDescent="0.3">
      <c r="B99" s="63" t="s">
        <v>171</v>
      </c>
      <c r="C99" s="62">
        <f>IFERROR(SUMIFS('MGZ121'!$M$418:'MGZ121'!$M$623,'MGZ121'!$H$418:$H$623,"ENTRADA",'MGZ121'!$J$418:$J$623,$B99),0)</f>
        <v>0</v>
      </c>
      <c r="D99" s="62">
        <f>IFERROR(SUMIFS('MGZ BBVA'!$M$303:$M$448,'MGZ BBVA'!$H$303:$H$448,"ENTRADA",'MGZ BBVA'!$J$303:$J$448,$B99),0)</f>
        <v>1000</v>
      </c>
      <c r="E99" s="62">
        <f>IFERROR(SUMIFS('MGZ DOLARES'!$M$2:$M$2,'MGZ DOLARES'!$F$2:$F$2,"ENTRADA",'MGZ DOLARES'!$J$2:$J$2,$B99),0)</f>
        <v>0</v>
      </c>
      <c r="F99" s="62">
        <f>IFERROR(SUMIFS('MGZ BAJIO'!$M$9:$M$49,'MGZ BAJIO'!$H$9:$H$49,"ENTRADA",'MGZ BAJIO'!$J$9:$J$49,$B99),0)</f>
        <v>0</v>
      </c>
      <c r="G99" s="62">
        <f>IFERROR(SUMIFS('VICTOR BANAMEX'!$M$162:$M$224,'VICTOR BANAMEX'!$H$162:$H$224,"ENTRADA",'VICTOR BANAMEX'!$J$162:$J$224,$B99),0)</f>
        <v>0</v>
      </c>
      <c r="H99" s="62">
        <f>IFERROR(SUMIFS('VICTOR BANORTE'!$M$39:$M$50,'VICTOR BANORTE'!$H$39:$H$50,"ENTRADA",'VICTOR BANORTE'!$J$39:$J$50,$B99),0)</f>
        <v>111000</v>
      </c>
      <c r="I99" s="62">
        <f>IFERROR(SUMIFS(RODRIGO!$M$2:$M$2,RODRIGO!$H$2:$H$2,"ENTRADA",RODRIGO!$J$2:$J$2,$B99),0)</f>
        <v>0</v>
      </c>
      <c r="J99" s="62">
        <f>IFERROR(SUMIFS(MOY!$M$26:$M$29,MOY!$F$26:$F$29,"ENTRADA",MOY!$J$26:$J$29,$B99),0)</f>
        <v>0</v>
      </c>
      <c r="K99" s="62">
        <f>IFERROR(SUMIFS('NORMA RUTH'!$M$23:$M$28,'NORMA RUTH'!$H$23:$H$28,"ENTRADA",'NORMA RUTH'!$J$23:$J$28,$B99),0)</f>
        <v>0</v>
      </c>
      <c r="L99" s="62">
        <f>IFERROR(SUMIFS(VALERIA!$M$19:$M$23,VALERIA!$H$19:$H$23,"ENTRADA",VALERIA!$J$19:$J$23,$B99),0)</f>
        <v>0</v>
      </c>
      <c r="M99" s="62">
        <f>IFERROR(SUMIFS('MANUEL BANAMEX'!$M$39:$M$46,'MANUEL BANAMEX'!$H$39:$H$46,"ENTRADA",'MANUEL BANAMEX'!$J$39:$J$46,$B99),0)</f>
        <v>0</v>
      </c>
      <c r="N99" s="62">
        <f>IFERROR(SUMIFS(ROBERTO!$M$2:$M$2,ROBERTO!$H$2:$H$2,"ENTRADA",ROBERTO!$J$2:$J$2,$B99),0)</f>
        <v>0</v>
      </c>
      <c r="O99" s="62">
        <f>IFERROR(SUMIFS(JUAN!$M$31:$M$40,JUAN!$H$31:$H$40,"ENTRADA",JUAN!$J$31:$J$40,$B99),0)</f>
        <v>500</v>
      </c>
      <c r="P99" s="62">
        <f>IFERROR(SUMIFS('NORMA SANCHEZ'!$M$30:$M$39,'NORMA SANCHEZ'!$H$30:$H$39,"ENTRADA",'NORMA SANCHEZ'!$J$30:$J$39,$B99),0)</f>
        <v>0</v>
      </c>
      <c r="Q99" s="62">
        <f>IFERROR(SUMIFS('JOSE CARLOS'!$M$34:$M$45,'JOSE CARLOS'!$H$34:$H$45,"ENTRADA",'JOSE CARLOS'!$J$34:$J$45,$B99),0)</f>
        <v>0</v>
      </c>
      <c r="R99" s="62">
        <f>IFERROR(SUMIFS('LUIS ENRIQUE '!$M$38:$M$39,'LUIS ENRIQUE '!$H$38:$H$39,"ENTRADA",'LUIS ENRIQUE '!$J$38:$J$39,$B99),0)</f>
        <v>0</v>
      </c>
      <c r="S99" s="62">
        <f>IFERROR(SUMIFS(CESARIA!$M$31:$M$46,CESARIA!$H$31:$H$46,"ENTRADA",CESARIA!$J$31:$J$46,$B99),0)</f>
        <v>0</v>
      </c>
      <c r="T99" s="62">
        <f>IFERROR(SUMIFS(ALAN!$M$28:$M$42,ALAN!$H$28:$H$42,"ENTRADA",ALAN!$J$28:$J$42,$B99),0)</f>
        <v>0</v>
      </c>
      <c r="U99" s="62">
        <f>IFERROR(SUMIFS(ELVIA!$M$33:$M$38,ELVIA!$H$33:$H$38,"ENTRADA",ELVIA!$J$33:$J$38,$B99),0)</f>
        <v>0</v>
      </c>
      <c r="V99" s="146">
        <f>IFERROR(SUMIFS(CAJA!$M$1993:$M$2700,CAJA!$H$1993:$H$2700,"ENTRADA",CAJA!$J$1993:$J$2700,$B99),0)</f>
        <v>0</v>
      </c>
      <c r="W99" s="62">
        <f>IFERROR(SUMIFS('CAJA TIGRES'!$M$564:$M$750,'CAJA TIGRES'!$H$564:$H$750,"ENTRADA",'CAJA TIGRES'!$J$564:$J$750,$B99),0)</f>
        <v>0</v>
      </c>
      <c r="X99" s="62">
        <f>IFERROR(SUMIFS(RESERVA!$M$11:$M$11,RESERVA!$H$11:$H$11,"ENTRADA",RESERVA!$J$11:$J$11,$B99),0)</f>
        <v>0</v>
      </c>
      <c r="Y99" s="96">
        <f t="shared" si="23"/>
        <v>112500</v>
      </c>
      <c r="Z99" s="96">
        <f>Y99+'MAR25'!Z99</f>
        <v>462410</v>
      </c>
    </row>
    <row r="100" spans="2:26" x14ac:dyDescent="0.3">
      <c r="B100" s="63" t="s">
        <v>172</v>
      </c>
      <c r="C100" s="62">
        <f>IFERROR(SUMIFS('MGZ121'!$M$418:'MGZ121'!$M$623,'MGZ121'!$H$418:$H$623,"ENTRADA",'MGZ121'!$J$418:$J$623,$B100),0)</f>
        <v>0</v>
      </c>
      <c r="D100" s="62">
        <f>IFERROR(SUMIFS('MGZ BBVA'!$M$303:$M$448,'MGZ BBVA'!$H$303:$H$448,"ENTRADA",'MGZ BBVA'!$J$303:$J$448,$B100),0)</f>
        <v>0</v>
      </c>
      <c r="E100" s="62">
        <f>IFERROR(SUMIFS('MGZ DOLARES'!$M$2:$M$2,'MGZ DOLARES'!$F$2:$F$2,"ENTRADA",'MGZ DOLARES'!$J$2:$J$2,$B100),0)</f>
        <v>0</v>
      </c>
      <c r="F100" s="62">
        <f>IFERROR(SUMIFS('MGZ BAJIO'!$M$9:$M$49,'MGZ BAJIO'!$H$9:$H$49,"ENTRADA",'MGZ BAJIO'!$J$9:$J$49,$B100),0)</f>
        <v>0</v>
      </c>
      <c r="G100" s="62">
        <f>IFERROR(SUMIFS('VICTOR BANAMEX'!$M$162:$M$224,'VICTOR BANAMEX'!$H$162:$H$224,"ENTRADA",'VICTOR BANAMEX'!$J$162:$J$224,$B100),0)</f>
        <v>0</v>
      </c>
      <c r="H100" s="62">
        <f>IFERROR(SUMIFS('VICTOR BANORTE'!$M$39:$M$50,'VICTOR BANORTE'!$H$39:$H$50,"ENTRADA",'VICTOR BANORTE'!$J$39:$J$50,$B100),0)</f>
        <v>0</v>
      </c>
      <c r="I100" s="62">
        <f>IFERROR(SUMIFS(RODRIGO!$M$2:$M$2,RODRIGO!$H$2:$H$2,"ENTRADA",RODRIGO!$J$2:$J$2,$B100),0)</f>
        <v>0</v>
      </c>
      <c r="J100" s="62">
        <f>IFERROR(SUMIFS(MOY!$M$26:$M$29,MOY!$F$26:$F$29,"ENTRADA",MOY!$J$26:$J$29,$B100),0)</f>
        <v>0</v>
      </c>
      <c r="K100" s="62">
        <f>IFERROR(SUMIFS('NORMA RUTH'!$M$23:$M$28,'NORMA RUTH'!$H$23:$H$28,"ENTRADA",'NORMA RUTH'!$J$23:$J$28,$B100),0)</f>
        <v>0</v>
      </c>
      <c r="L100" s="62">
        <f>IFERROR(SUMIFS(VALERIA!$M$19:$M$23,VALERIA!$H$19:$H$23,"ENTRADA",VALERIA!$J$19:$J$23,$B100),0)</f>
        <v>0</v>
      </c>
      <c r="M100" s="62">
        <f>IFERROR(SUMIFS('MANUEL BANAMEX'!$M$39:$M$46,'MANUEL BANAMEX'!$H$39:$H$46,"ENTRADA",'MANUEL BANAMEX'!$J$39:$J$46,$B100),0)</f>
        <v>0</v>
      </c>
      <c r="N100" s="62">
        <f>IFERROR(SUMIFS(ROBERTO!$M$2:$M$2,ROBERTO!$H$2:$H$2,"ENTRADA",ROBERTO!$J$2:$J$2,$B100),0)</f>
        <v>0</v>
      </c>
      <c r="O100" s="62">
        <f>IFERROR(SUMIFS(JUAN!$M$31:$M$40,JUAN!$H$31:$H$40,"ENTRADA",JUAN!$J$31:$J$40,$B100),0)</f>
        <v>0</v>
      </c>
      <c r="P100" s="62">
        <f>IFERROR(SUMIFS('NORMA SANCHEZ'!$M$30:$M$39,'NORMA SANCHEZ'!$H$30:$H$39,"ENTRADA",'NORMA SANCHEZ'!$J$30:$J$39,$B100),0)</f>
        <v>0</v>
      </c>
      <c r="Q100" s="62">
        <f>IFERROR(SUMIFS('JOSE CARLOS'!$M$34:$M$45,'JOSE CARLOS'!$H$34:$H$45,"ENTRADA",'JOSE CARLOS'!$J$34:$J$45,$B100),0)</f>
        <v>0</v>
      </c>
      <c r="R100" s="62">
        <f>IFERROR(SUMIFS('LUIS ENRIQUE '!$M$38:$M$39,'LUIS ENRIQUE '!$H$38:$H$39,"ENTRADA",'LUIS ENRIQUE '!$J$38:$J$39,$B100),0)</f>
        <v>0</v>
      </c>
      <c r="S100" s="62">
        <f>IFERROR(SUMIFS(CESARIA!$M$31:$M$46,CESARIA!$H$31:$H$46,"ENTRADA",CESARIA!$J$31:$J$46,$B100),0)</f>
        <v>0</v>
      </c>
      <c r="T100" s="62">
        <f>IFERROR(SUMIFS(ALAN!$M$28:$M$42,ALAN!$H$28:$H$42,"ENTRADA",ALAN!$J$28:$J$42,$B100),0)</f>
        <v>0</v>
      </c>
      <c r="U100" s="62">
        <f>IFERROR(SUMIFS(ELVIA!$M$33:$M$38,ELVIA!$H$33:$H$38,"ENTRADA",ELVIA!$J$33:$J$38,$B100),0)</f>
        <v>0</v>
      </c>
      <c r="V100" s="146">
        <f>IFERROR(SUMIFS(CAJA!$M$1993:$M$2700,CAJA!$H$1993:$H$2700,"ENTRADA",CAJA!$J$1993:$J$2700,$B100),0)</f>
        <v>0</v>
      </c>
      <c r="W100" s="62">
        <f>IFERROR(SUMIFS('CAJA TIGRES'!$M$564:$M$750,'CAJA TIGRES'!$H$564:$H$750,"ENTRADA",'CAJA TIGRES'!$J$564:$J$750,$B100),0)</f>
        <v>0</v>
      </c>
      <c r="X100" s="62">
        <f>IFERROR(SUMIFS(RESERVA!$M$11:$M$11,RESERVA!$H$11:$H$11,"ENTRADA",RESERVA!$J$11:$J$11,$B100),0)</f>
        <v>0</v>
      </c>
      <c r="Y100" s="96">
        <f t="shared" si="23"/>
        <v>0</v>
      </c>
      <c r="Z100" s="96">
        <f>Y100+'MAR25'!Z100</f>
        <v>0</v>
      </c>
    </row>
    <row r="101" spans="2:26" x14ac:dyDescent="0.3">
      <c r="B101" s="63" t="s">
        <v>195</v>
      </c>
      <c r="C101" s="62">
        <f>IFERROR(SUMIFS('MGZ121'!$M$418:'MGZ121'!$M$623,'MGZ121'!$H$418:$H$623,"ENTRADA",'MGZ121'!$J$418:$J$623,$B101),0)</f>
        <v>0</v>
      </c>
      <c r="D101" s="62">
        <f>IFERROR(SUMIFS('MGZ BBVA'!$M$303:$M$448,'MGZ BBVA'!$H$303:$H$448,"ENTRADA",'MGZ BBVA'!$J$303:$J$448,$B101),0)</f>
        <v>0</v>
      </c>
      <c r="E101" s="62">
        <f>IFERROR(SUMIFS('MGZ DOLARES'!$M$2:$M$2,'MGZ DOLARES'!$F$2:$F$2,"ENTRADA",'MGZ DOLARES'!$J$2:$J$2,$B101),0)</f>
        <v>0</v>
      </c>
      <c r="F101" s="62">
        <f>IFERROR(SUMIFS('MGZ BAJIO'!$M$9:$M$49,'MGZ BAJIO'!$H$9:$H$49,"ENTRADA",'MGZ BAJIO'!$J$9:$J$49,$B101),0)</f>
        <v>0</v>
      </c>
      <c r="G101" s="62">
        <f>IFERROR(SUMIFS('VICTOR BANAMEX'!$M$162:$M$224,'VICTOR BANAMEX'!$H$162:$H$224,"ENTRADA",'VICTOR BANAMEX'!$J$162:$J$224,$B101),0)</f>
        <v>0</v>
      </c>
      <c r="H101" s="62">
        <f>IFERROR(SUMIFS('VICTOR BANORTE'!$M$39:$M$50,'VICTOR BANORTE'!$H$39:$H$50,"ENTRADA",'VICTOR BANORTE'!$J$39:$J$50,$B101),0)</f>
        <v>0</v>
      </c>
      <c r="I101" s="62">
        <f>IFERROR(SUMIFS(RODRIGO!$M$2:$M$2,RODRIGO!$H$2:$H$2,"ENTRADA",RODRIGO!$J$2:$J$2,$B101),0)</f>
        <v>0</v>
      </c>
      <c r="J101" s="62">
        <f>IFERROR(SUMIFS(MOY!$M$26:$M$29,MOY!$F$26:$F$29,"ENTRADA",MOY!$J$26:$J$29,$B101),0)</f>
        <v>0</v>
      </c>
      <c r="K101" s="62">
        <f>IFERROR(SUMIFS('NORMA RUTH'!$M$23:$M$28,'NORMA RUTH'!$H$23:$H$28,"ENTRADA",'NORMA RUTH'!$J$23:$J$28,$B101),0)</f>
        <v>0</v>
      </c>
      <c r="L101" s="62">
        <f>IFERROR(SUMIFS(VALERIA!$M$19:$M$23,VALERIA!$H$19:$H$23,"ENTRADA",VALERIA!$J$19:$J$23,$B101),0)</f>
        <v>0</v>
      </c>
      <c r="M101" s="62">
        <f>IFERROR(SUMIFS('MANUEL BANAMEX'!$M$39:$M$46,'MANUEL BANAMEX'!$H$39:$H$46,"ENTRADA",'MANUEL BANAMEX'!$J$39:$J$46,$B101),0)</f>
        <v>0</v>
      </c>
      <c r="N101" s="62">
        <f>IFERROR(SUMIFS(ROBERTO!$M$2:$M$2,ROBERTO!$H$2:$H$2,"ENTRADA",ROBERTO!$J$2:$J$2,$B101),0)</f>
        <v>0</v>
      </c>
      <c r="O101" s="62">
        <f>IFERROR(SUMIFS(JUAN!$M$31:$M$40,JUAN!$H$31:$H$40,"ENTRADA",JUAN!$J$31:$J$40,$B101),0)</f>
        <v>0</v>
      </c>
      <c r="P101" s="62">
        <f>IFERROR(SUMIFS('NORMA SANCHEZ'!$M$30:$M$39,'NORMA SANCHEZ'!$H$30:$H$39,"ENTRADA",'NORMA SANCHEZ'!$J$30:$J$39,$B101),0)</f>
        <v>0</v>
      </c>
      <c r="Q101" s="62">
        <f>IFERROR(SUMIFS('JOSE CARLOS'!$M$34:$M$45,'JOSE CARLOS'!$H$34:$H$45,"ENTRADA",'JOSE CARLOS'!$J$34:$J$45,$B101),0)</f>
        <v>0</v>
      </c>
      <c r="R101" s="62">
        <f>IFERROR(SUMIFS('LUIS ENRIQUE '!$M$38:$M$39,'LUIS ENRIQUE '!$H$38:$H$39,"ENTRADA",'LUIS ENRIQUE '!$J$38:$J$39,$B101),0)</f>
        <v>0</v>
      </c>
      <c r="S101" s="62">
        <f>IFERROR(SUMIFS(CESARIA!$M$31:$M$46,CESARIA!$H$31:$H$46,"ENTRADA",CESARIA!$J$31:$J$46,$B101),0)</f>
        <v>0</v>
      </c>
      <c r="T101" s="62">
        <f>IFERROR(SUMIFS(ALAN!$M$28:$M$42,ALAN!$H$28:$H$42,"ENTRADA",ALAN!$J$28:$J$42,$B101),0)</f>
        <v>0</v>
      </c>
      <c r="U101" s="62">
        <f>IFERROR(SUMIFS(ELVIA!$M$33:$M$38,ELVIA!$H$33:$H$38,"ENTRADA",ELVIA!$J$33:$J$38,$B101),0)</f>
        <v>0</v>
      </c>
      <c r="V101" s="146">
        <f>IFERROR(SUMIFS(CAJA!$M$1993:$M$2700,CAJA!$H$1993:$H$2700,"ENTRADA",CAJA!$J$1993:$J$2700,$B101),0)</f>
        <v>0</v>
      </c>
      <c r="W101" s="62">
        <f>IFERROR(SUMIFS('CAJA TIGRES'!$M$564:$M$750,'CAJA TIGRES'!$H$564:$H$750,"ENTRADA",'CAJA TIGRES'!$J$564:$J$750,$B101),0)</f>
        <v>0</v>
      </c>
      <c r="X101" s="62">
        <f>IFERROR(SUMIFS(RESERVA!$M$11:$M$11,RESERVA!$H$11:$H$11,"ENTRADA",RESERVA!$J$11:$J$11,$B101),0)</f>
        <v>0</v>
      </c>
      <c r="Y101" s="96">
        <f t="shared" si="23"/>
        <v>0</v>
      </c>
      <c r="Z101" s="96">
        <f>Y101+'MAR25'!Z101</f>
        <v>0</v>
      </c>
    </row>
    <row r="102" spans="2:26" x14ac:dyDescent="0.3">
      <c r="B102" s="63" t="s">
        <v>173</v>
      </c>
      <c r="C102" s="62">
        <f>IFERROR(SUMIFS('MGZ121'!$M$418:'MGZ121'!$M$623,'MGZ121'!$H$418:$H$623,"ENTRADA",'MGZ121'!$J$418:$J$623,$B102),0)</f>
        <v>0</v>
      </c>
      <c r="D102" s="62">
        <f>IFERROR(SUMIFS('MGZ BBVA'!$M$303:$M$448,'MGZ BBVA'!$H$303:$H$448,"ENTRADA",'MGZ BBVA'!$J$303:$J$448,$B102),0)</f>
        <v>0</v>
      </c>
      <c r="E102" s="62">
        <f>IFERROR(SUMIFS('MGZ DOLARES'!$M$2:$M$2,'MGZ DOLARES'!$F$2:$F$2,"ENTRADA",'MGZ DOLARES'!$J$2:$J$2,$B102),0)</f>
        <v>0</v>
      </c>
      <c r="F102" s="62">
        <f>IFERROR(SUMIFS('MGZ BAJIO'!$M$9:$M$49,'MGZ BAJIO'!$H$9:$H$49,"ENTRADA",'MGZ BAJIO'!$J$9:$J$49,$B102),0)</f>
        <v>0</v>
      </c>
      <c r="G102" s="62">
        <f>IFERROR(SUMIFS('VICTOR BANAMEX'!$M$162:$M$224,'VICTOR BANAMEX'!$H$162:$H$224,"ENTRADA",'VICTOR BANAMEX'!$J$162:$J$224,$B102),0)</f>
        <v>0</v>
      </c>
      <c r="H102" s="62">
        <f>IFERROR(SUMIFS('VICTOR BANORTE'!$M$39:$M$50,'VICTOR BANORTE'!$H$39:$H$50,"ENTRADA",'VICTOR BANORTE'!$J$39:$J$50,$B102),0)</f>
        <v>0</v>
      </c>
      <c r="I102" s="62">
        <f>IFERROR(SUMIFS(RODRIGO!$M$2:$M$2,RODRIGO!$H$2:$H$2,"ENTRADA",RODRIGO!$J$2:$J$2,$B102),0)</f>
        <v>0</v>
      </c>
      <c r="J102" s="62">
        <f>IFERROR(SUMIFS(MOY!$M$26:$M$29,MOY!$F$26:$F$29,"ENTRADA",MOY!$J$26:$J$29,$B102),0)</f>
        <v>0</v>
      </c>
      <c r="K102" s="62">
        <f>IFERROR(SUMIFS('NORMA RUTH'!$M$23:$M$28,'NORMA RUTH'!$H$23:$H$28,"ENTRADA",'NORMA RUTH'!$J$23:$J$28,$B102),0)</f>
        <v>0</v>
      </c>
      <c r="L102" s="62">
        <f>IFERROR(SUMIFS(VALERIA!$M$19:$M$23,VALERIA!$H$19:$H$23,"ENTRADA",VALERIA!$J$19:$J$23,$B102),0)</f>
        <v>0</v>
      </c>
      <c r="M102" s="62">
        <f>IFERROR(SUMIFS('MANUEL BANAMEX'!$M$39:$M$46,'MANUEL BANAMEX'!$H$39:$H$46,"ENTRADA",'MANUEL BANAMEX'!$J$39:$J$46,$B102),0)</f>
        <v>0</v>
      </c>
      <c r="N102" s="62">
        <f>IFERROR(SUMIFS(ROBERTO!$M$2:$M$2,ROBERTO!$H$2:$H$2,"ENTRADA",ROBERTO!$J$2:$J$2,$B102),0)</f>
        <v>0</v>
      </c>
      <c r="O102" s="62">
        <f>IFERROR(SUMIFS(JUAN!$M$31:$M$40,JUAN!$H$31:$H$40,"ENTRADA",JUAN!$J$31:$J$40,$B102),0)</f>
        <v>0</v>
      </c>
      <c r="P102" s="62">
        <f>IFERROR(SUMIFS('NORMA SANCHEZ'!$M$30:$M$39,'NORMA SANCHEZ'!$H$30:$H$39,"ENTRADA",'NORMA SANCHEZ'!$J$30:$J$39,$B102),0)</f>
        <v>0</v>
      </c>
      <c r="Q102" s="62">
        <f>IFERROR(SUMIFS('JOSE CARLOS'!$M$34:$M$45,'JOSE CARLOS'!$H$34:$H$45,"ENTRADA",'JOSE CARLOS'!$J$34:$J$45,$B102),0)</f>
        <v>0</v>
      </c>
      <c r="R102" s="62">
        <f>IFERROR(SUMIFS('LUIS ENRIQUE '!$M$38:$M$39,'LUIS ENRIQUE '!$H$38:$H$39,"ENTRADA",'LUIS ENRIQUE '!$J$38:$J$39,$B102),0)</f>
        <v>0</v>
      </c>
      <c r="S102" s="62">
        <f>IFERROR(SUMIFS(CESARIA!$M$31:$M$46,CESARIA!$H$31:$H$46,"ENTRADA",CESARIA!$J$31:$J$46,$B102),0)</f>
        <v>0</v>
      </c>
      <c r="T102" s="62">
        <f>IFERROR(SUMIFS(ALAN!$M$28:$M$42,ALAN!$H$28:$H$42,"ENTRADA",ALAN!$J$28:$J$42,$B102),0)</f>
        <v>0</v>
      </c>
      <c r="U102" s="62">
        <f>IFERROR(SUMIFS(ELVIA!$M$33:$M$38,ELVIA!$H$33:$H$38,"ENTRADA",ELVIA!$J$33:$J$38,$B102),0)</f>
        <v>0</v>
      </c>
      <c r="V102" s="146">
        <f>IFERROR(SUMIFS(CAJA!$M$1993:$M$2700,CAJA!$H$1993:$H$2700,"ENTRADA",CAJA!$J$1993:$J$2700,$B102),0)</f>
        <v>0</v>
      </c>
      <c r="W102" s="62">
        <f>IFERROR(SUMIFS('CAJA TIGRES'!$M$564:$M$750,'CAJA TIGRES'!$H$564:$H$750,"ENTRADA",'CAJA TIGRES'!$J$564:$J$750,$B102),0)</f>
        <v>0</v>
      </c>
      <c r="X102" s="62">
        <f>IFERROR(SUMIFS(RESERVA!$M$11:$M$11,RESERVA!$H$11:$H$11,"ENTRADA",RESERVA!$J$11:$J$11,$B102),0)</f>
        <v>0</v>
      </c>
      <c r="Y102" s="96">
        <f t="shared" si="23"/>
        <v>0</v>
      </c>
      <c r="Z102" s="96">
        <f>Y102+'MAR25'!Z102</f>
        <v>0</v>
      </c>
    </row>
    <row r="103" spans="2:26" x14ac:dyDescent="0.3">
      <c r="B103" s="63" t="s">
        <v>174</v>
      </c>
      <c r="C103" s="62">
        <f>IFERROR(SUMIFS('MGZ121'!$M$418:'MGZ121'!$M$623,'MGZ121'!$H$418:$H$623,"ENTRADA",'MGZ121'!$J$418:$J$623,$B103),0)</f>
        <v>0</v>
      </c>
      <c r="D103" s="62">
        <f>IFERROR(SUMIFS('MGZ BBVA'!$M$303:$M$448,'MGZ BBVA'!$H$303:$H$448,"ENTRADA",'MGZ BBVA'!$J$303:$J$448,$B103),0)</f>
        <v>0</v>
      </c>
      <c r="E103" s="62">
        <f>IFERROR(SUMIFS('MGZ DOLARES'!$M$2:$M$2,'MGZ DOLARES'!$F$2:$F$2,"ENTRADA",'MGZ DOLARES'!$J$2:$J$2,$B103),0)</f>
        <v>0</v>
      </c>
      <c r="F103" s="62">
        <f>IFERROR(SUMIFS('MGZ BAJIO'!$M$9:$M$49,'MGZ BAJIO'!$H$9:$H$49,"ENTRADA",'MGZ BAJIO'!$J$9:$J$49,$B103),0)</f>
        <v>0</v>
      </c>
      <c r="G103" s="62">
        <f>IFERROR(SUMIFS('VICTOR BANAMEX'!$M$162:$M$224,'VICTOR BANAMEX'!$H$162:$H$224,"ENTRADA",'VICTOR BANAMEX'!$J$162:$J$224,$B103),0)</f>
        <v>0</v>
      </c>
      <c r="H103" s="62">
        <f>IFERROR(SUMIFS('VICTOR BANORTE'!$M$39:$M$50,'VICTOR BANORTE'!$H$39:$H$50,"ENTRADA",'VICTOR BANORTE'!$J$39:$J$50,$B103),0)</f>
        <v>0</v>
      </c>
      <c r="I103" s="62">
        <f>IFERROR(SUMIFS(RODRIGO!$M$2:$M$2,RODRIGO!$H$2:$H$2,"ENTRADA",RODRIGO!$J$2:$J$2,$B103),0)</f>
        <v>0</v>
      </c>
      <c r="J103" s="62">
        <f>IFERROR(SUMIFS(MOY!$M$26:$M$29,MOY!$F$26:$F$29,"ENTRADA",MOY!$J$26:$J$29,$B103),0)</f>
        <v>0</v>
      </c>
      <c r="K103" s="62">
        <f>IFERROR(SUMIFS('NORMA RUTH'!$M$23:$M$28,'NORMA RUTH'!$H$23:$H$28,"ENTRADA",'NORMA RUTH'!$J$23:$J$28,$B103),0)</f>
        <v>0</v>
      </c>
      <c r="L103" s="62">
        <f>IFERROR(SUMIFS(VALERIA!$M$19:$M$23,VALERIA!$H$19:$H$23,"ENTRADA",VALERIA!$J$19:$J$23,$B103),0)</f>
        <v>0</v>
      </c>
      <c r="M103" s="62">
        <f>IFERROR(SUMIFS('MANUEL BANAMEX'!$M$39:$M$46,'MANUEL BANAMEX'!$H$39:$H$46,"ENTRADA",'MANUEL BANAMEX'!$J$39:$J$46,$B103),0)</f>
        <v>0</v>
      </c>
      <c r="N103" s="62">
        <f>IFERROR(SUMIFS(ROBERTO!$M$2:$M$2,ROBERTO!$H$2:$H$2,"ENTRADA",ROBERTO!$J$2:$J$2,$B103),0)</f>
        <v>0</v>
      </c>
      <c r="O103" s="62">
        <f>IFERROR(SUMIFS(JUAN!$M$31:$M$40,JUAN!$H$31:$H$40,"ENTRADA",JUAN!$J$31:$J$40,$B103),0)</f>
        <v>0</v>
      </c>
      <c r="P103" s="62">
        <f>IFERROR(SUMIFS('NORMA SANCHEZ'!$M$30:$M$39,'NORMA SANCHEZ'!$H$30:$H$39,"ENTRADA",'NORMA SANCHEZ'!$J$30:$J$39,$B103),0)</f>
        <v>0</v>
      </c>
      <c r="Q103" s="62">
        <f>IFERROR(SUMIFS('JOSE CARLOS'!$M$34:$M$45,'JOSE CARLOS'!$H$34:$H$45,"ENTRADA",'JOSE CARLOS'!$J$34:$J$45,$B103),0)</f>
        <v>0</v>
      </c>
      <c r="R103" s="62">
        <f>IFERROR(SUMIFS('LUIS ENRIQUE '!$M$38:$M$39,'LUIS ENRIQUE '!$H$38:$H$39,"ENTRADA",'LUIS ENRIQUE '!$J$38:$J$39,$B103),0)</f>
        <v>0</v>
      </c>
      <c r="S103" s="62">
        <f>IFERROR(SUMIFS(CESARIA!$M$31:$M$46,CESARIA!$H$31:$H$46,"ENTRADA",CESARIA!$J$31:$J$46,$B103),0)</f>
        <v>0</v>
      </c>
      <c r="T103" s="62">
        <f>IFERROR(SUMIFS(ALAN!$M$28:$M$42,ALAN!$H$28:$H$42,"ENTRADA",ALAN!$J$28:$J$42,$B103),0)</f>
        <v>0</v>
      </c>
      <c r="U103" s="62">
        <f>IFERROR(SUMIFS(ELVIA!$M$33:$M$38,ELVIA!$H$33:$H$38,"ENTRADA",ELVIA!$J$33:$J$38,$B103),0)</f>
        <v>0</v>
      </c>
      <c r="V103" s="146">
        <f>IFERROR(SUMIFS(CAJA!$M$1993:$M$2700,CAJA!$H$1993:$H$2700,"ENTRADA",CAJA!$J$1993:$J$2700,$B103),0)</f>
        <v>0</v>
      </c>
      <c r="W103" s="62">
        <f>IFERROR(SUMIFS('CAJA TIGRES'!$M$564:$M$750,'CAJA TIGRES'!$H$564:$H$750,"ENTRADA",'CAJA TIGRES'!$J$564:$J$750,$B103),0)</f>
        <v>0</v>
      </c>
      <c r="X103" s="62">
        <f>IFERROR(SUMIFS(RESERVA!$M$11:$M$11,RESERVA!$H$11:$H$11,"ENTRADA",RESERVA!$J$11:$J$11,$B103),0)</f>
        <v>0</v>
      </c>
      <c r="Y103" s="96">
        <f t="shared" si="23"/>
        <v>0</v>
      </c>
      <c r="Z103" s="96">
        <f>Y103+'MAR25'!Z103</f>
        <v>0</v>
      </c>
    </row>
    <row r="104" spans="2:26" x14ac:dyDescent="0.3">
      <c r="B104" s="63" t="s">
        <v>175</v>
      </c>
      <c r="C104" s="62">
        <f>IFERROR(SUMIFS('MGZ121'!$M$418:'MGZ121'!$M$623,'MGZ121'!$H$418:$H$623,"ENTRADA",'MGZ121'!$J$418:$J$623,$B104),0)</f>
        <v>0</v>
      </c>
      <c r="D104" s="62">
        <f>IFERROR(SUMIFS('MGZ BBVA'!$M$303:$M$448,'MGZ BBVA'!$H$303:$H$448,"ENTRADA",'MGZ BBVA'!$J$303:$J$448,$B104),0)</f>
        <v>0</v>
      </c>
      <c r="E104" s="62">
        <f>IFERROR(SUMIFS('MGZ DOLARES'!$M$2:$M$2,'MGZ DOLARES'!$F$2:$F$2,"ENTRADA",'MGZ DOLARES'!$J$2:$J$2,$B104),0)</f>
        <v>0</v>
      </c>
      <c r="F104" s="62">
        <f>IFERROR(SUMIFS('MGZ BAJIO'!$M$9:$M$49,'MGZ BAJIO'!$H$9:$H$49,"ENTRADA",'MGZ BAJIO'!$J$9:$J$49,$B104),0)</f>
        <v>0</v>
      </c>
      <c r="G104" s="62">
        <f>IFERROR(SUMIFS('VICTOR BANAMEX'!$M$162:$M$224,'VICTOR BANAMEX'!$H$162:$H$224,"ENTRADA",'VICTOR BANAMEX'!$J$162:$J$224,$B104),0)</f>
        <v>0</v>
      </c>
      <c r="H104" s="62">
        <f>IFERROR(SUMIFS('VICTOR BANORTE'!$M$39:$M$50,'VICTOR BANORTE'!$H$39:$H$50,"ENTRADA",'VICTOR BANORTE'!$J$39:$J$50,$B104),0)</f>
        <v>0</v>
      </c>
      <c r="I104" s="62">
        <f>IFERROR(SUMIFS(RODRIGO!$M$2:$M$2,RODRIGO!$H$2:$H$2,"ENTRADA",RODRIGO!$J$2:$J$2,$B104),0)</f>
        <v>0</v>
      </c>
      <c r="J104" s="62">
        <f>IFERROR(SUMIFS(MOY!$M$26:$M$29,MOY!$F$26:$F$29,"ENTRADA",MOY!$J$26:$J$29,$B104),0)</f>
        <v>0</v>
      </c>
      <c r="K104" s="62">
        <f>IFERROR(SUMIFS('NORMA RUTH'!$M$23:$M$28,'NORMA RUTH'!$H$23:$H$28,"ENTRADA",'NORMA RUTH'!$J$23:$J$28,$B104),0)</f>
        <v>0</v>
      </c>
      <c r="L104" s="62">
        <f>IFERROR(SUMIFS(VALERIA!$M$19:$M$23,VALERIA!$H$19:$H$23,"ENTRADA",VALERIA!$J$19:$J$23,$B104),0)</f>
        <v>0</v>
      </c>
      <c r="M104" s="62">
        <f>IFERROR(SUMIFS('MANUEL BANAMEX'!$M$39:$M$46,'MANUEL BANAMEX'!$H$39:$H$46,"ENTRADA",'MANUEL BANAMEX'!$J$39:$J$46,$B104),0)</f>
        <v>0</v>
      </c>
      <c r="N104" s="62">
        <f>IFERROR(SUMIFS(ROBERTO!$M$2:$M$2,ROBERTO!$H$2:$H$2,"ENTRADA",ROBERTO!$J$2:$J$2,$B104),0)</f>
        <v>0</v>
      </c>
      <c r="O104" s="62">
        <f>IFERROR(SUMIFS(JUAN!$M$31:$M$40,JUAN!$H$31:$H$40,"ENTRADA",JUAN!$J$31:$J$40,$B104),0)</f>
        <v>0</v>
      </c>
      <c r="P104" s="62">
        <f>IFERROR(SUMIFS('NORMA SANCHEZ'!$M$30:$M$39,'NORMA SANCHEZ'!$H$30:$H$39,"ENTRADA",'NORMA SANCHEZ'!$J$30:$J$39,$B104),0)</f>
        <v>0</v>
      </c>
      <c r="Q104" s="62">
        <f>IFERROR(SUMIFS('JOSE CARLOS'!$M$34:$M$45,'JOSE CARLOS'!$H$34:$H$45,"ENTRADA",'JOSE CARLOS'!$J$34:$J$45,$B104),0)</f>
        <v>0</v>
      </c>
      <c r="R104" s="62">
        <f>IFERROR(SUMIFS('LUIS ENRIQUE '!$M$38:$M$39,'LUIS ENRIQUE '!$H$38:$H$39,"ENTRADA",'LUIS ENRIQUE '!$J$38:$J$39,$B104),0)</f>
        <v>0</v>
      </c>
      <c r="S104" s="62">
        <f>IFERROR(SUMIFS(CESARIA!$M$31:$M$46,CESARIA!$H$31:$H$46,"ENTRADA",CESARIA!$J$31:$J$46,$B104),0)</f>
        <v>0</v>
      </c>
      <c r="T104" s="62">
        <f>IFERROR(SUMIFS(ALAN!$M$28:$M$42,ALAN!$H$28:$H$42,"ENTRADA",ALAN!$J$28:$J$42,$B104),0)</f>
        <v>0</v>
      </c>
      <c r="U104" s="62">
        <f>IFERROR(SUMIFS(ELVIA!$M$33:$M$38,ELVIA!$H$33:$H$38,"ENTRADA",ELVIA!$J$33:$J$38,$B104),0)</f>
        <v>0</v>
      </c>
      <c r="V104" s="146">
        <f>IFERROR(SUMIFS(CAJA!$M$1993:$M$2700,CAJA!$H$1993:$H$2700,"ENTRADA",CAJA!$J$1993:$J$2700,$B104),0)</f>
        <v>0</v>
      </c>
      <c r="W104" s="62">
        <f>IFERROR(SUMIFS('CAJA TIGRES'!$M$564:$M$750,'CAJA TIGRES'!$H$564:$H$750,"ENTRADA",'CAJA TIGRES'!$J$564:$J$750,$B104),0)</f>
        <v>0</v>
      </c>
      <c r="X104" s="62">
        <f>IFERROR(SUMIFS(RESERVA!$M$11:$M$11,RESERVA!$H$11:$H$11,"ENTRADA",RESERVA!$J$11:$J$11,$B104),0)</f>
        <v>0</v>
      </c>
      <c r="Y104" s="96">
        <f t="shared" si="23"/>
        <v>0</v>
      </c>
      <c r="Z104" s="96">
        <f>Y104+'MAR25'!Z104</f>
        <v>69752.28</v>
      </c>
    </row>
    <row r="105" spans="2:26" x14ac:dyDescent="0.3">
      <c r="B105" s="63" t="s">
        <v>176</v>
      </c>
      <c r="C105" s="62">
        <f>IFERROR(SUMIFS('MGZ121'!$M$418:'MGZ121'!$M$623,'MGZ121'!$H$418:$H$623,"ENTRADA",'MGZ121'!$J$418:$J$623,$B105),0)</f>
        <v>0</v>
      </c>
      <c r="D105" s="62">
        <f>IFERROR(SUMIFS('MGZ BBVA'!$M$303:$M$448,'MGZ BBVA'!$H$303:$H$448,"ENTRADA",'MGZ BBVA'!$J$303:$J$448,$B105),0)</f>
        <v>0</v>
      </c>
      <c r="E105" s="62">
        <f>IFERROR(SUMIFS('MGZ DOLARES'!$M$2:$M$2,'MGZ DOLARES'!$F$2:$F$2,"ENTRADA",'MGZ DOLARES'!$J$2:$J$2,$B105),0)</f>
        <v>0</v>
      </c>
      <c r="F105" s="62">
        <f>IFERROR(SUMIFS('MGZ BAJIO'!$M$9:$M$49,'MGZ BAJIO'!$H$9:$H$49,"ENTRADA",'MGZ BAJIO'!$J$9:$J$49,$B105),0)</f>
        <v>0</v>
      </c>
      <c r="G105" s="62">
        <f>IFERROR(SUMIFS('VICTOR BANAMEX'!$M$162:$M$224,'VICTOR BANAMEX'!$H$162:$H$224,"ENTRADA",'VICTOR BANAMEX'!$J$162:$J$224,$B105),0)</f>
        <v>0</v>
      </c>
      <c r="H105" s="62">
        <f>IFERROR(SUMIFS('VICTOR BANORTE'!$M$39:$M$50,'VICTOR BANORTE'!$H$39:$H$50,"ENTRADA",'VICTOR BANORTE'!$J$39:$J$50,$B105),0)</f>
        <v>0</v>
      </c>
      <c r="I105" s="62">
        <f>IFERROR(SUMIFS(RODRIGO!$M$2:$M$2,RODRIGO!$H$2:$H$2,"ENTRADA",RODRIGO!$J$2:$J$2,$B105),0)</f>
        <v>0</v>
      </c>
      <c r="J105" s="62">
        <f>IFERROR(SUMIFS(MOY!$M$26:$M$29,MOY!$F$26:$F$29,"ENTRADA",MOY!$J$26:$J$29,$B105),0)</f>
        <v>0</v>
      </c>
      <c r="K105" s="62">
        <f>IFERROR(SUMIFS('NORMA RUTH'!$M$23:$M$28,'NORMA RUTH'!$H$23:$H$28,"ENTRADA",'NORMA RUTH'!$J$23:$J$28,$B105),0)</f>
        <v>0</v>
      </c>
      <c r="L105" s="62">
        <f>IFERROR(SUMIFS(VALERIA!$M$19:$M$23,VALERIA!$H$19:$H$23,"ENTRADA",VALERIA!$J$19:$J$23,$B105),0)</f>
        <v>0</v>
      </c>
      <c r="M105" s="62">
        <f>IFERROR(SUMIFS('MANUEL BANAMEX'!$M$39:$M$46,'MANUEL BANAMEX'!$H$39:$H$46,"ENTRADA",'MANUEL BANAMEX'!$J$39:$J$46,$B105),0)</f>
        <v>0</v>
      </c>
      <c r="N105" s="62">
        <f>IFERROR(SUMIFS(ROBERTO!$M$2:$M$2,ROBERTO!$H$2:$H$2,"ENTRADA",ROBERTO!$J$2:$J$2,$B105),0)</f>
        <v>0</v>
      </c>
      <c r="O105" s="62">
        <f>IFERROR(SUMIFS(JUAN!$M$31:$M$40,JUAN!$H$31:$H$40,"ENTRADA",JUAN!$J$31:$J$40,$B105),0)</f>
        <v>0</v>
      </c>
      <c r="P105" s="62">
        <f>IFERROR(SUMIFS('NORMA SANCHEZ'!$M$30:$M$39,'NORMA SANCHEZ'!$H$30:$H$39,"ENTRADA",'NORMA SANCHEZ'!$J$30:$J$39,$B105),0)</f>
        <v>0</v>
      </c>
      <c r="Q105" s="62">
        <f>IFERROR(SUMIFS('JOSE CARLOS'!$M$34:$M$45,'JOSE CARLOS'!$H$34:$H$45,"ENTRADA",'JOSE CARLOS'!$J$34:$J$45,$B105),0)</f>
        <v>0</v>
      </c>
      <c r="R105" s="62">
        <f>IFERROR(SUMIFS('LUIS ENRIQUE '!$M$38:$M$39,'LUIS ENRIQUE '!$H$38:$H$39,"ENTRADA",'LUIS ENRIQUE '!$J$38:$J$39,$B105),0)</f>
        <v>0</v>
      </c>
      <c r="S105" s="62">
        <f>IFERROR(SUMIFS(CESARIA!$M$31:$M$46,CESARIA!$H$31:$H$46,"ENTRADA",CESARIA!$J$31:$J$46,$B105),0)</f>
        <v>0</v>
      </c>
      <c r="T105" s="62">
        <f>IFERROR(SUMIFS(ALAN!$M$28:$M$42,ALAN!$H$28:$H$42,"ENTRADA",ALAN!$J$28:$J$42,$B105),0)</f>
        <v>0</v>
      </c>
      <c r="U105" s="62">
        <f>IFERROR(SUMIFS(ELVIA!$M$33:$M$38,ELVIA!$H$33:$H$38,"ENTRADA",ELVIA!$J$33:$J$38,$B105),0)</f>
        <v>0</v>
      </c>
      <c r="V105" s="146">
        <f>IFERROR(SUMIFS(CAJA!$M$1993:$M$2700,CAJA!$H$1993:$H$2700,"ENTRADA",CAJA!$J$1993:$J$2700,$B105),0)</f>
        <v>0</v>
      </c>
      <c r="W105" s="62">
        <f>IFERROR(SUMIFS('CAJA TIGRES'!$M$564:$M$750,'CAJA TIGRES'!$H$564:$H$750,"ENTRADA",'CAJA TIGRES'!$J$564:$J$750,$B105),0)</f>
        <v>0</v>
      </c>
      <c r="X105" s="62">
        <f>IFERROR(SUMIFS(RESERVA!$M$11:$M$11,RESERVA!$H$11:$H$11,"ENTRADA",RESERVA!$J$11:$J$11,$B105),0)</f>
        <v>0</v>
      </c>
      <c r="Y105" s="96">
        <f t="shared" si="23"/>
        <v>0</v>
      </c>
      <c r="Z105" s="96">
        <f>Y105+'MAR25'!Z105</f>
        <v>0</v>
      </c>
    </row>
    <row r="106" spans="2:26" x14ac:dyDescent="0.3">
      <c r="B106" s="63" t="s">
        <v>177</v>
      </c>
      <c r="C106" s="62">
        <f>IFERROR(SUMIFS('MGZ121'!$M$418:'MGZ121'!$M$623,'MGZ121'!$H$418:$H$623,"ENTRADA",'MGZ121'!$J$418:$J$623,$B106),0)</f>
        <v>0</v>
      </c>
      <c r="D106" s="62">
        <f>IFERROR(SUMIFS('MGZ BBVA'!$M$303:$M$448,'MGZ BBVA'!$H$303:$H$448,"ENTRADA",'MGZ BBVA'!$J$303:$J$448,$B106),0)</f>
        <v>0</v>
      </c>
      <c r="E106" s="62">
        <f>IFERROR(SUMIFS('MGZ DOLARES'!$M$2:$M$2,'MGZ DOLARES'!$F$2:$F$2,"ENTRADA",'MGZ DOLARES'!$J$2:$J$2,$B106),0)</f>
        <v>0</v>
      </c>
      <c r="F106" s="62">
        <f>IFERROR(SUMIFS('MGZ BAJIO'!$M$9:$M$49,'MGZ BAJIO'!$H$9:$H$49,"ENTRADA",'MGZ BAJIO'!$J$9:$J$49,$B106),0)</f>
        <v>0</v>
      </c>
      <c r="G106" s="62">
        <f>IFERROR(SUMIFS('VICTOR BANAMEX'!$M$162:$M$224,'VICTOR BANAMEX'!$H$162:$H$224,"ENTRADA",'VICTOR BANAMEX'!$J$162:$J$224,$B106),0)</f>
        <v>0</v>
      </c>
      <c r="H106" s="62">
        <f>IFERROR(SUMIFS('VICTOR BANORTE'!$M$39:$M$50,'VICTOR BANORTE'!$H$39:$H$50,"ENTRADA",'VICTOR BANORTE'!$J$39:$J$50,$B106),0)</f>
        <v>0</v>
      </c>
      <c r="I106" s="62">
        <f>IFERROR(SUMIFS(RODRIGO!$M$2:$M$2,RODRIGO!$H$2:$H$2,"ENTRADA",RODRIGO!$J$2:$J$2,$B106),0)</f>
        <v>0</v>
      </c>
      <c r="J106" s="62">
        <f>IFERROR(SUMIFS(MOY!$M$26:$M$29,MOY!$F$26:$F$29,"ENTRADA",MOY!$J$26:$J$29,$B106),0)</f>
        <v>0</v>
      </c>
      <c r="K106" s="62">
        <f>IFERROR(SUMIFS('NORMA RUTH'!$M$23:$M$28,'NORMA RUTH'!$H$23:$H$28,"ENTRADA",'NORMA RUTH'!$J$23:$J$28,$B106),0)</f>
        <v>0</v>
      </c>
      <c r="L106" s="62">
        <f>IFERROR(SUMIFS(VALERIA!$M$19:$M$23,VALERIA!$H$19:$H$23,"ENTRADA",VALERIA!$J$19:$J$23,$B106),0)</f>
        <v>0</v>
      </c>
      <c r="M106" s="62">
        <f>IFERROR(SUMIFS('MANUEL BANAMEX'!$M$39:$M$46,'MANUEL BANAMEX'!$H$39:$H$46,"ENTRADA",'MANUEL BANAMEX'!$J$39:$J$46,$B106),0)</f>
        <v>0</v>
      </c>
      <c r="N106" s="62">
        <f>IFERROR(SUMIFS(ROBERTO!$M$2:$M$2,ROBERTO!$H$2:$H$2,"ENTRADA",ROBERTO!$J$2:$J$2,$B106),0)</f>
        <v>0</v>
      </c>
      <c r="O106" s="62">
        <f>IFERROR(SUMIFS(JUAN!$M$31:$M$40,JUAN!$H$31:$H$40,"ENTRADA",JUAN!$J$31:$J$40,$B106),0)</f>
        <v>0</v>
      </c>
      <c r="P106" s="62">
        <f>IFERROR(SUMIFS('NORMA SANCHEZ'!$M$30:$M$39,'NORMA SANCHEZ'!$H$30:$H$39,"ENTRADA",'NORMA SANCHEZ'!$J$30:$J$39,$B106),0)</f>
        <v>0</v>
      </c>
      <c r="Q106" s="62">
        <f>IFERROR(SUMIFS('JOSE CARLOS'!$M$34:$M$45,'JOSE CARLOS'!$H$34:$H$45,"ENTRADA",'JOSE CARLOS'!$J$34:$J$45,$B106),0)</f>
        <v>0</v>
      </c>
      <c r="R106" s="62">
        <f>IFERROR(SUMIFS('LUIS ENRIQUE '!$M$38:$M$39,'LUIS ENRIQUE '!$H$38:$H$39,"ENTRADA",'LUIS ENRIQUE '!$J$38:$J$39,$B106),0)</f>
        <v>0</v>
      </c>
      <c r="S106" s="62">
        <f>IFERROR(SUMIFS(CESARIA!$M$31:$M$46,CESARIA!$H$31:$H$46,"ENTRADA",CESARIA!$J$31:$J$46,$B106),0)</f>
        <v>0</v>
      </c>
      <c r="T106" s="62">
        <f>IFERROR(SUMIFS(ALAN!$M$28:$M$42,ALAN!$H$28:$H$42,"ENTRADA",ALAN!$J$28:$J$42,$B106),0)</f>
        <v>0</v>
      </c>
      <c r="U106" s="62">
        <f>IFERROR(SUMIFS(ELVIA!$M$33:$M$38,ELVIA!$H$33:$H$38,"ENTRADA",ELVIA!$J$33:$J$38,$B106),0)</f>
        <v>0</v>
      </c>
      <c r="V106" s="146">
        <f>IFERROR(SUMIFS(CAJA!$M$1993:$M$2700,CAJA!$H$1993:$H$2700,"ENTRADA",CAJA!$J$1993:$J$2700,$B106),0)</f>
        <v>0</v>
      </c>
      <c r="W106" s="62">
        <f>IFERROR(SUMIFS('CAJA TIGRES'!$M$564:$M$750,'CAJA TIGRES'!$H$564:$H$750,"ENTRADA",'CAJA TIGRES'!$J$564:$J$750,$B106),0)</f>
        <v>0</v>
      </c>
      <c r="X106" s="62">
        <f>IFERROR(SUMIFS(RESERVA!$M$11:$M$11,RESERVA!$H$11:$H$11,"ENTRADA",RESERVA!$J$11:$J$11,$B106),0)</f>
        <v>0</v>
      </c>
      <c r="Y106" s="96">
        <f t="shared" si="23"/>
        <v>0</v>
      </c>
      <c r="Z106" s="96">
        <f>Y106+'MAR25'!Z106</f>
        <v>0</v>
      </c>
    </row>
    <row r="107" spans="2:26" x14ac:dyDescent="0.3">
      <c r="B107" s="63" t="s">
        <v>8784</v>
      </c>
      <c r="C107" s="62">
        <f>IFERROR(SUMIFS('MGZ121'!$M$418:'MGZ121'!$M$623,'MGZ121'!$H$418:$H$623,"ENTRADA",'MGZ121'!$J$418:$J$623,$B107),0)</f>
        <v>0</v>
      </c>
      <c r="D107" s="62">
        <f>IFERROR(SUMIFS('MGZ BBVA'!$M$303:$M$448,'MGZ BBVA'!$H$303:$H$448,"ENTRADA",'MGZ BBVA'!$J$303:$J$448,$B107),0)</f>
        <v>0</v>
      </c>
      <c r="E107" s="62">
        <f>IFERROR(SUMIFS('MGZ DOLARES'!$M$2:$M$2,'MGZ DOLARES'!$F$2:$F$2,"ENTRADA",'MGZ DOLARES'!$J$2:$J$2,$B107),0)</f>
        <v>0</v>
      </c>
      <c r="F107" s="62">
        <f>IFERROR(SUMIFS('MGZ BAJIO'!$M$9:$M$49,'MGZ BAJIO'!$H$9:$H$49,"ENTRADA",'MGZ BAJIO'!$J$9:$J$49,$B107),0)</f>
        <v>0</v>
      </c>
      <c r="G107" s="62">
        <f>IFERROR(SUMIFS('VICTOR BANAMEX'!$M$162:$M$224,'VICTOR BANAMEX'!$H$162:$H$224,"ENTRADA",'VICTOR BANAMEX'!$J$162:$J$224,$B107),0)</f>
        <v>0</v>
      </c>
      <c r="H107" s="62">
        <f>IFERROR(SUMIFS('VICTOR BANORTE'!$M$39:$M$50,'VICTOR BANORTE'!$H$39:$H$50,"ENTRADA",'VICTOR BANORTE'!$J$39:$J$50,$B107),0)</f>
        <v>0</v>
      </c>
      <c r="I107" s="62">
        <f>IFERROR(SUMIFS(RODRIGO!$M$2:$M$2,RODRIGO!$H$2:$H$2,"ENTRADA",RODRIGO!$J$2:$J$2,$B107),0)</f>
        <v>0</v>
      </c>
      <c r="J107" s="62">
        <f>IFERROR(SUMIFS(MOY!$M$26:$M$29,MOY!$F$26:$F$29,"ENTRADA",MOY!$J$26:$J$29,$B107),0)</f>
        <v>0</v>
      </c>
      <c r="K107" s="62">
        <f>IFERROR(SUMIFS('NORMA RUTH'!$M$23:$M$28,'NORMA RUTH'!$H$23:$H$28,"ENTRADA",'NORMA RUTH'!$J$23:$J$28,$B107),0)</f>
        <v>0</v>
      </c>
      <c r="L107" s="62">
        <f>IFERROR(SUMIFS(VALERIA!$M$19:$M$23,VALERIA!$H$19:$H$23,"ENTRADA",VALERIA!$J$19:$J$23,$B107),0)</f>
        <v>0</v>
      </c>
      <c r="M107" s="62">
        <f>IFERROR(SUMIFS('MANUEL BANAMEX'!$M$39:$M$46,'MANUEL BANAMEX'!$H$39:$H$46,"ENTRADA",'MANUEL BANAMEX'!$J$39:$J$46,$B107),0)</f>
        <v>0</v>
      </c>
      <c r="N107" s="62">
        <f>IFERROR(SUMIFS(ROBERTO!$M$2:$M$2,ROBERTO!$H$2:$H$2,"ENTRADA",ROBERTO!$J$2:$J$2,$B107),0)</f>
        <v>0</v>
      </c>
      <c r="O107" s="62">
        <f>IFERROR(SUMIFS(JUAN!$M$31:$M$40,JUAN!$H$31:$H$40,"ENTRADA",JUAN!$J$31:$J$40,$B107),0)</f>
        <v>0</v>
      </c>
      <c r="P107" s="62">
        <f>IFERROR(SUMIFS('NORMA SANCHEZ'!$M$30:$M$39,'NORMA SANCHEZ'!$H$30:$H$39,"ENTRADA",'NORMA SANCHEZ'!$J$30:$J$39,$B107),0)</f>
        <v>0</v>
      </c>
      <c r="Q107" s="62">
        <f>IFERROR(SUMIFS('JOSE CARLOS'!$M$34:$M$45,'JOSE CARLOS'!$H$34:$H$45,"ENTRADA",'JOSE CARLOS'!$J$34:$J$45,$B107),0)</f>
        <v>0</v>
      </c>
      <c r="R107" s="62">
        <f>IFERROR(SUMIFS('LUIS ENRIQUE '!$M$38:$M$39,'LUIS ENRIQUE '!$H$38:$H$39,"ENTRADA",'LUIS ENRIQUE '!$J$38:$J$39,$B107),0)</f>
        <v>0</v>
      </c>
      <c r="S107" s="62">
        <f>IFERROR(SUMIFS(CESARIA!$M$31:$M$46,CESARIA!$H$31:$H$46,"ENTRADA",CESARIA!$J$31:$J$46,$B107),0)</f>
        <v>0</v>
      </c>
      <c r="T107" s="62">
        <f>IFERROR(SUMIFS(ALAN!$M$28:$M$42,ALAN!$H$28:$H$42,"ENTRADA",ALAN!$J$28:$J$42,$B107),0)</f>
        <v>0</v>
      </c>
      <c r="U107" s="62">
        <f>IFERROR(SUMIFS(ELVIA!$M$33:$M$38,ELVIA!$H$33:$H$38,"ENTRADA",ELVIA!$J$33:$J$38,$B107),0)</f>
        <v>0</v>
      </c>
      <c r="V107" s="146">
        <f>IFERROR(SUMIFS(CAJA!$M$1993:$M$2700,CAJA!$H$1993:$H$2700,"ENTRADA",CAJA!$J$1993:$J$2700,$B107),0)</f>
        <v>0</v>
      </c>
      <c r="W107" s="62">
        <f>IFERROR(SUMIFS('CAJA TIGRES'!$M$564:$M$750,'CAJA TIGRES'!$H$564:$H$750,"ENTRADA",'CAJA TIGRES'!$J$564:$J$750,$B107),0)</f>
        <v>0</v>
      </c>
      <c r="X107" s="62">
        <f>IFERROR(SUMIFS(RESERVA!$M$11:$M$11,RESERVA!$H$11:$H$11,"ENTRADA",RESERVA!$J$11:$J$11,$B107),0)</f>
        <v>0</v>
      </c>
      <c r="Y107" s="96">
        <f t="shared" si="23"/>
        <v>0</v>
      </c>
      <c r="Z107" s="96">
        <f>Y107+'MAR25'!Z107</f>
        <v>0</v>
      </c>
    </row>
    <row r="108" spans="2:26" x14ac:dyDescent="0.3">
      <c r="B108" s="63" t="s">
        <v>280</v>
      </c>
      <c r="C108" s="62">
        <f>IFERROR(SUMIFS('MGZ121'!$M$418:'MGZ121'!$M$623,'MGZ121'!$H$418:$H$623,"ENTRADA",'MGZ121'!$J$418:$J$623,$B108),0)</f>
        <v>0</v>
      </c>
      <c r="D108" s="62">
        <f>IFERROR(SUMIFS('MGZ BBVA'!$M$303:$M$448,'MGZ BBVA'!$H$303:$H$448,"ENTRADA",'MGZ BBVA'!$J$303:$J$448,$B108),0)</f>
        <v>0</v>
      </c>
      <c r="E108" s="62">
        <f>IFERROR(SUMIFS('MGZ DOLARES'!$M$2:$M$2,'MGZ DOLARES'!$F$2:$F$2,"ENTRADA",'MGZ DOLARES'!$J$2:$J$2,$B108),0)</f>
        <v>0</v>
      </c>
      <c r="F108" s="62">
        <f>IFERROR(SUMIFS('MGZ BAJIO'!$M$9:$M$49,'MGZ BAJIO'!$H$9:$H$49,"ENTRADA",'MGZ BAJIO'!$J$9:$J$49,$B108),0)</f>
        <v>0</v>
      </c>
      <c r="G108" s="62">
        <f>IFERROR(SUMIFS('VICTOR BANAMEX'!$M$162:$M$224,'VICTOR BANAMEX'!$H$162:$H$224,"ENTRADA",'VICTOR BANAMEX'!$J$162:$J$224,$B108),0)</f>
        <v>0</v>
      </c>
      <c r="H108" s="62">
        <f>IFERROR(SUMIFS('VICTOR BANORTE'!$M$39:$M$50,'VICTOR BANORTE'!$H$39:$H$50,"ENTRADA",'VICTOR BANORTE'!$J$39:$J$50,$B108),0)</f>
        <v>0</v>
      </c>
      <c r="I108" s="62">
        <f>IFERROR(SUMIFS(RODRIGO!$M$2:$M$2,RODRIGO!$H$2:$H$2,"ENTRADA",RODRIGO!$J$2:$J$2,$B108),0)</f>
        <v>0</v>
      </c>
      <c r="J108" s="62">
        <f>IFERROR(SUMIFS(MOY!$M$26:$M$29,MOY!$F$26:$F$29,"ENTRADA",MOY!$J$26:$J$29,$B108),0)</f>
        <v>0</v>
      </c>
      <c r="K108" s="62">
        <f>IFERROR(SUMIFS('NORMA RUTH'!$M$23:$M$28,'NORMA RUTH'!$H$23:$H$28,"ENTRADA",'NORMA RUTH'!$J$23:$J$28,$B108),0)</f>
        <v>0</v>
      </c>
      <c r="L108" s="62">
        <f>IFERROR(SUMIFS(VALERIA!$M$19:$M$23,VALERIA!$H$19:$H$23,"ENTRADA",VALERIA!$J$19:$J$23,$B108),0)</f>
        <v>0</v>
      </c>
      <c r="M108" s="62">
        <f>IFERROR(SUMIFS('MANUEL BANAMEX'!$M$39:$M$46,'MANUEL BANAMEX'!$H$39:$H$46,"ENTRADA",'MANUEL BANAMEX'!$J$39:$J$46,$B108),0)</f>
        <v>0</v>
      </c>
      <c r="N108" s="62">
        <f>IFERROR(SUMIFS(ROBERTO!$M$2:$M$2,ROBERTO!$H$2:$H$2,"ENTRADA",ROBERTO!$J$2:$J$2,$B108),0)</f>
        <v>0</v>
      </c>
      <c r="O108" s="62">
        <f>IFERROR(SUMIFS(JUAN!$M$31:$M$40,JUAN!$H$31:$H$40,"ENTRADA",JUAN!$J$31:$J$40,$B108),0)</f>
        <v>0</v>
      </c>
      <c r="P108" s="62">
        <f>IFERROR(SUMIFS('NORMA SANCHEZ'!$M$30:$M$39,'NORMA SANCHEZ'!$H$30:$H$39,"ENTRADA",'NORMA SANCHEZ'!$J$30:$J$39,$B108),0)</f>
        <v>0</v>
      </c>
      <c r="Q108" s="62">
        <f>IFERROR(SUMIFS('JOSE CARLOS'!$M$34:$M$45,'JOSE CARLOS'!$H$34:$H$45,"ENTRADA",'JOSE CARLOS'!$J$34:$J$45,$B108),0)</f>
        <v>0</v>
      </c>
      <c r="R108" s="62">
        <f>IFERROR(SUMIFS('LUIS ENRIQUE '!$M$38:$M$39,'LUIS ENRIQUE '!$H$38:$H$39,"ENTRADA",'LUIS ENRIQUE '!$J$38:$J$39,$B108),0)</f>
        <v>0</v>
      </c>
      <c r="S108" s="62">
        <f>IFERROR(SUMIFS(CESARIA!$M$31:$M$46,CESARIA!$H$31:$H$46,"ENTRADA",CESARIA!$J$31:$J$46,$B108),0)</f>
        <v>0</v>
      </c>
      <c r="T108" s="62">
        <f>IFERROR(SUMIFS(ALAN!$M$28:$M$42,ALAN!$H$28:$H$42,"ENTRADA",ALAN!$J$28:$J$42,$B108),0)</f>
        <v>0</v>
      </c>
      <c r="U108" s="62">
        <f>IFERROR(SUMIFS(ELVIA!$M$33:$M$38,ELVIA!$H$33:$H$38,"ENTRADA",ELVIA!$J$33:$J$38,$B108),0)</f>
        <v>0</v>
      </c>
      <c r="V108" s="146">
        <f>IFERROR(SUMIFS(CAJA!$M$1993:$M$2700,CAJA!$H$1993:$H$2700,"ENTRADA",CAJA!$J$1993:$J$2700,$B108),0)</f>
        <v>350000</v>
      </c>
      <c r="W108" s="62">
        <f>IFERROR(SUMIFS('CAJA TIGRES'!$M$564:$M$750,'CAJA TIGRES'!$H$564:$H$750,"ENTRADA",'CAJA TIGRES'!$J$564:$J$750,$B108),0)</f>
        <v>0</v>
      </c>
      <c r="X108" s="62">
        <f>IFERROR(SUMIFS(RESERVA!$M$11:$M$11,RESERVA!$H$11:$H$11,"ENTRADA",RESERVA!$J$11:$J$11,$B108),0)</f>
        <v>0</v>
      </c>
      <c r="Y108" s="96">
        <f t="shared" si="23"/>
        <v>350000</v>
      </c>
      <c r="Z108" s="96">
        <f>Y108+'MAR25'!Z108</f>
        <v>2322500</v>
      </c>
    </row>
    <row r="109" spans="2:26" x14ac:dyDescent="0.3">
      <c r="B109" s="63" t="s">
        <v>178</v>
      </c>
      <c r="C109" s="62">
        <f>IFERROR(SUMIFS('MGZ121'!$M$418:'MGZ121'!$M$623,'MGZ121'!$H$418:$H$623,"ENTRADA",'MGZ121'!$J$418:$J$623,$B109),0)</f>
        <v>0</v>
      </c>
      <c r="D109" s="62">
        <f>IFERROR(SUMIFS('MGZ BBVA'!$M$303:$M$448,'MGZ BBVA'!$H$303:$H$448,"ENTRADA",'MGZ BBVA'!$J$303:$J$448,$B109),0)</f>
        <v>0</v>
      </c>
      <c r="E109" s="62">
        <f>IFERROR(SUMIFS('MGZ DOLARES'!$M$2:$M$2,'MGZ DOLARES'!$F$2:$F$2,"ENTRADA",'MGZ DOLARES'!$J$2:$J$2,$B109),0)</f>
        <v>0</v>
      </c>
      <c r="F109" s="62">
        <f>IFERROR(SUMIFS('MGZ BAJIO'!$M$9:$M$49,'MGZ BAJIO'!$H$9:$H$49,"ENTRADA",'MGZ BAJIO'!$J$9:$J$49,$B109),0)</f>
        <v>0</v>
      </c>
      <c r="G109" s="62">
        <f>IFERROR(SUMIFS('VICTOR BANAMEX'!$M$162:$M$224,'VICTOR BANAMEX'!$H$162:$H$224,"ENTRADA",'VICTOR BANAMEX'!$J$162:$J$224,$B109),0)</f>
        <v>0</v>
      </c>
      <c r="H109" s="62">
        <f>IFERROR(SUMIFS('VICTOR BANORTE'!$M$39:$M$50,'VICTOR BANORTE'!$H$39:$H$50,"ENTRADA",'VICTOR BANORTE'!$J$39:$J$50,$B109),0)</f>
        <v>0</v>
      </c>
      <c r="I109" s="62">
        <f>IFERROR(SUMIFS(RODRIGO!$M$2:$M$2,RODRIGO!$H$2:$H$2,"ENTRADA",RODRIGO!$J$2:$J$2,$B109),0)</f>
        <v>0</v>
      </c>
      <c r="J109" s="62">
        <f>IFERROR(SUMIFS(MOY!$M$26:$M$29,MOY!$F$26:$F$29,"ENTRADA",MOY!$J$26:$J$29,$B109),0)</f>
        <v>0</v>
      </c>
      <c r="K109" s="62">
        <f>IFERROR(SUMIFS('NORMA RUTH'!$M$23:$M$28,'NORMA RUTH'!$H$23:$H$28,"ENTRADA",'NORMA RUTH'!$J$23:$J$28,$B109),0)</f>
        <v>0</v>
      </c>
      <c r="L109" s="62">
        <f>IFERROR(SUMIFS(VALERIA!$M$19:$M$23,VALERIA!$H$19:$H$23,"ENTRADA",VALERIA!$J$19:$J$23,$B109),0)</f>
        <v>0</v>
      </c>
      <c r="M109" s="62">
        <f>IFERROR(SUMIFS('MANUEL BANAMEX'!$M$39:$M$46,'MANUEL BANAMEX'!$H$39:$H$46,"ENTRADA",'MANUEL BANAMEX'!$J$39:$J$46,$B109),0)</f>
        <v>0</v>
      </c>
      <c r="N109" s="62">
        <f>IFERROR(SUMIFS(ROBERTO!$M$2:$M$2,ROBERTO!$H$2:$H$2,"ENTRADA",ROBERTO!$J$2:$J$2,$B109),0)</f>
        <v>0</v>
      </c>
      <c r="O109" s="62">
        <f>IFERROR(SUMIFS(JUAN!$M$31:$M$40,JUAN!$H$31:$H$40,"ENTRADA",JUAN!$J$31:$J$40,$B109),0)</f>
        <v>0</v>
      </c>
      <c r="P109" s="62">
        <f>IFERROR(SUMIFS('NORMA SANCHEZ'!$M$30:$M$39,'NORMA SANCHEZ'!$H$30:$H$39,"ENTRADA",'NORMA SANCHEZ'!$J$30:$J$39,$B109),0)</f>
        <v>0</v>
      </c>
      <c r="Q109" s="62">
        <f>IFERROR(SUMIFS('JOSE CARLOS'!$M$34:$M$45,'JOSE CARLOS'!$H$34:$H$45,"ENTRADA",'JOSE CARLOS'!$J$34:$J$45,$B109),0)</f>
        <v>0</v>
      </c>
      <c r="R109" s="62">
        <f>IFERROR(SUMIFS('LUIS ENRIQUE '!$M$38:$M$39,'LUIS ENRIQUE '!$H$38:$H$39,"ENTRADA",'LUIS ENRIQUE '!$J$38:$J$39,$B109),0)</f>
        <v>0</v>
      </c>
      <c r="S109" s="62">
        <f>IFERROR(SUMIFS(CESARIA!$M$31:$M$46,CESARIA!$H$31:$H$46,"ENTRADA",CESARIA!$J$31:$J$46,$B109),0)</f>
        <v>0</v>
      </c>
      <c r="T109" s="62">
        <f>IFERROR(SUMIFS(ALAN!$M$28:$M$42,ALAN!$H$28:$H$42,"ENTRADA",ALAN!$J$28:$J$42,$B109),0)</f>
        <v>0</v>
      </c>
      <c r="U109" s="62">
        <f>IFERROR(SUMIFS(ELVIA!$M$33:$M$38,ELVIA!$H$33:$H$38,"ENTRADA",ELVIA!$J$33:$J$38,$B109),0)</f>
        <v>0</v>
      </c>
      <c r="V109" s="146">
        <f>IFERROR(SUMIFS(CAJA!$M$1993:$M$2700,CAJA!$H$1993:$H$2700,"ENTRADA",CAJA!$J$1993:$J$2700,$B109),0)</f>
        <v>0</v>
      </c>
      <c r="W109" s="62">
        <f>IFERROR(SUMIFS('CAJA TIGRES'!$M$564:$M$750,'CAJA TIGRES'!$H$564:$H$750,"ENTRADA",'CAJA TIGRES'!$J$564:$J$750,$B109),0)</f>
        <v>0</v>
      </c>
      <c r="X109" s="62">
        <f>IFERROR(SUMIFS(RESERVA!$M$11:$M$11,RESERVA!$H$11:$H$11,"ENTRADA",RESERVA!$J$11:$J$11,$B109),0)</f>
        <v>0</v>
      </c>
      <c r="Y109" s="96">
        <f t="shared" si="23"/>
        <v>0</v>
      </c>
      <c r="Z109" s="96">
        <f>Y109+'MAR25'!Z109</f>
        <v>0</v>
      </c>
    </row>
    <row r="110" spans="2:26" x14ac:dyDescent="0.3">
      <c r="B110" s="63" t="s">
        <v>179</v>
      </c>
      <c r="C110" s="62">
        <f>IFERROR(SUMIFS('MGZ121'!$M$418:'MGZ121'!$M$623,'MGZ121'!$H$418:$H$623,"ENTRADA",'MGZ121'!$J$418:$J$623,$B110),0)</f>
        <v>0</v>
      </c>
      <c r="D110" s="62">
        <f>IFERROR(SUMIFS('MGZ BBVA'!$M$303:$M$448,'MGZ BBVA'!$H$303:$H$448,"ENTRADA",'MGZ BBVA'!$J$303:$J$448,$B110),0)</f>
        <v>0</v>
      </c>
      <c r="E110" s="62">
        <f>IFERROR(SUMIFS('MGZ DOLARES'!$M$2:$M$2,'MGZ DOLARES'!$F$2:$F$2,"ENTRADA",'MGZ DOLARES'!$J$2:$J$2,$B110),0)</f>
        <v>0</v>
      </c>
      <c r="F110" s="62">
        <f>IFERROR(SUMIFS('MGZ BAJIO'!$M$9:$M$49,'MGZ BAJIO'!$H$9:$H$49,"ENTRADA",'MGZ BAJIO'!$J$9:$J$49,$B110),0)</f>
        <v>0</v>
      </c>
      <c r="G110" s="62">
        <f>IFERROR(SUMIFS('VICTOR BANAMEX'!$M$162:$M$224,'VICTOR BANAMEX'!$H$162:$H$224,"ENTRADA",'VICTOR BANAMEX'!$J$162:$J$224,$B110),0)</f>
        <v>0</v>
      </c>
      <c r="H110" s="62">
        <f>IFERROR(SUMIFS('VICTOR BANORTE'!$M$39:$M$50,'VICTOR BANORTE'!$H$39:$H$50,"ENTRADA",'VICTOR BANORTE'!$J$39:$J$50,$B110),0)</f>
        <v>0</v>
      </c>
      <c r="I110" s="62">
        <f>IFERROR(SUMIFS(RODRIGO!$M$2:$M$2,RODRIGO!$H$2:$H$2,"ENTRADA",RODRIGO!$J$2:$J$2,$B110),0)</f>
        <v>0</v>
      </c>
      <c r="J110" s="62">
        <f>IFERROR(SUMIFS(MOY!$M$26:$M$29,MOY!$F$26:$F$29,"ENTRADA",MOY!$J$26:$J$29,$B110),0)</f>
        <v>0</v>
      </c>
      <c r="K110" s="62">
        <f>IFERROR(SUMIFS('NORMA RUTH'!$M$23:$M$28,'NORMA RUTH'!$H$23:$H$28,"ENTRADA",'NORMA RUTH'!$J$23:$J$28,$B110),0)</f>
        <v>0</v>
      </c>
      <c r="L110" s="62">
        <f>IFERROR(SUMIFS(VALERIA!$M$19:$M$23,VALERIA!$H$19:$H$23,"ENTRADA",VALERIA!$J$19:$J$23,$B110),0)</f>
        <v>0</v>
      </c>
      <c r="M110" s="62">
        <f>IFERROR(SUMIFS('MANUEL BANAMEX'!$M$39:$M$46,'MANUEL BANAMEX'!$H$39:$H$46,"ENTRADA",'MANUEL BANAMEX'!$J$39:$J$46,$B110),0)</f>
        <v>0</v>
      </c>
      <c r="N110" s="62">
        <f>IFERROR(SUMIFS(ROBERTO!$M$2:$M$2,ROBERTO!$H$2:$H$2,"ENTRADA",ROBERTO!$J$2:$J$2,$B110),0)</f>
        <v>0</v>
      </c>
      <c r="O110" s="62">
        <f>IFERROR(SUMIFS(JUAN!$M$31:$M$40,JUAN!$H$31:$H$40,"ENTRADA",JUAN!$J$31:$J$40,$B110),0)</f>
        <v>0</v>
      </c>
      <c r="P110" s="62">
        <f>IFERROR(SUMIFS('NORMA SANCHEZ'!$M$30:$M$39,'NORMA SANCHEZ'!$H$30:$H$39,"ENTRADA",'NORMA SANCHEZ'!$J$30:$J$39,$B110),0)</f>
        <v>0</v>
      </c>
      <c r="Q110" s="62">
        <f>IFERROR(SUMIFS('JOSE CARLOS'!$M$34:$M$45,'JOSE CARLOS'!$H$34:$H$45,"ENTRADA",'JOSE CARLOS'!$J$34:$J$45,$B110),0)</f>
        <v>0</v>
      </c>
      <c r="R110" s="62">
        <f>IFERROR(SUMIFS('LUIS ENRIQUE '!$M$38:$M$39,'LUIS ENRIQUE '!$H$38:$H$39,"ENTRADA",'LUIS ENRIQUE '!$J$38:$J$39,$B110),0)</f>
        <v>0</v>
      </c>
      <c r="S110" s="62">
        <f>IFERROR(SUMIFS(CESARIA!$M$31:$M$46,CESARIA!$H$31:$H$46,"ENTRADA",CESARIA!$J$31:$J$46,$B110),0)</f>
        <v>0</v>
      </c>
      <c r="T110" s="62">
        <f>IFERROR(SUMIFS(ALAN!$M$28:$M$42,ALAN!$H$28:$H$42,"ENTRADA",ALAN!$J$28:$J$42,$B110),0)</f>
        <v>0</v>
      </c>
      <c r="U110" s="62">
        <f>IFERROR(SUMIFS(ELVIA!$M$33:$M$38,ELVIA!$H$33:$H$38,"ENTRADA",ELVIA!$J$33:$J$38,$B110),0)</f>
        <v>0</v>
      </c>
      <c r="V110" s="146">
        <f>IFERROR(SUMIFS(CAJA!$M$1993:$M$2700,CAJA!$H$1993:$H$2700,"ENTRADA",CAJA!$J$1993:$J$2700,$B110),0)</f>
        <v>650000</v>
      </c>
      <c r="W110" s="62">
        <f>IFERROR(SUMIFS('CAJA TIGRES'!$M$564:$M$750,'CAJA TIGRES'!$H$564:$H$750,"ENTRADA",'CAJA TIGRES'!$J$564:$J$750,$B110),0)</f>
        <v>0</v>
      </c>
      <c r="X110" s="62">
        <f>IFERROR(SUMIFS(RESERVA!$M$11:$M$11,RESERVA!$H$11:$H$11,"ENTRADA",RESERVA!$J$11:$J$11,$B110),0)</f>
        <v>0</v>
      </c>
      <c r="Y110" s="96">
        <f t="shared" si="23"/>
        <v>650000</v>
      </c>
      <c r="Z110" s="96">
        <f>Y110+'MAR25'!Z110</f>
        <v>2105000</v>
      </c>
    </row>
    <row r="111" spans="2:26" x14ac:dyDescent="0.3">
      <c r="B111" s="63" t="s">
        <v>180</v>
      </c>
      <c r="C111" s="62">
        <f>IFERROR(SUMIFS('MGZ121'!$M$418:'MGZ121'!$M$623,'MGZ121'!$H$418:$H$623,"ENTRADA",'MGZ121'!$J$418:$J$623,$B111),0)</f>
        <v>0</v>
      </c>
      <c r="D111" s="62">
        <f>IFERROR(SUMIFS('MGZ BBVA'!$M$303:$M$448,'MGZ BBVA'!$H$303:$H$448,"ENTRADA",'MGZ BBVA'!$J$303:$J$448,$B111),0)</f>
        <v>0</v>
      </c>
      <c r="E111" s="62">
        <f>IFERROR(SUMIFS('MGZ DOLARES'!$M$2:$M$2,'MGZ DOLARES'!$F$2:$F$2,"ENTRADA",'MGZ DOLARES'!$J$2:$J$2,$B111),0)</f>
        <v>0</v>
      </c>
      <c r="F111" s="62">
        <f>IFERROR(SUMIFS('MGZ BAJIO'!$M$9:$M$49,'MGZ BAJIO'!$H$9:$H$49,"ENTRADA",'MGZ BAJIO'!$J$9:$J$49,$B111),0)</f>
        <v>0</v>
      </c>
      <c r="G111" s="62">
        <f>IFERROR(SUMIFS('VICTOR BANAMEX'!$M$162:$M$224,'VICTOR BANAMEX'!$H$162:$H$224,"ENTRADA",'VICTOR BANAMEX'!$J$162:$J$224,$B111),0)</f>
        <v>0</v>
      </c>
      <c r="H111" s="62">
        <f>IFERROR(SUMIFS('VICTOR BANORTE'!$M$39:$M$50,'VICTOR BANORTE'!$H$39:$H$50,"ENTRADA",'VICTOR BANORTE'!$J$39:$J$50,$B111),0)</f>
        <v>0</v>
      </c>
      <c r="I111" s="62">
        <f>IFERROR(SUMIFS(RODRIGO!$M$2:$M$2,RODRIGO!$H$2:$H$2,"ENTRADA",RODRIGO!$J$2:$J$2,$B111),0)</f>
        <v>0</v>
      </c>
      <c r="J111" s="62">
        <f>IFERROR(SUMIFS(MOY!$M$26:$M$29,MOY!$F$26:$F$29,"ENTRADA",MOY!$J$26:$J$29,$B111),0)</f>
        <v>0</v>
      </c>
      <c r="K111" s="62">
        <f>IFERROR(SUMIFS('NORMA RUTH'!$M$23:$M$28,'NORMA RUTH'!$H$23:$H$28,"ENTRADA",'NORMA RUTH'!$J$23:$J$28,$B111),0)</f>
        <v>0</v>
      </c>
      <c r="L111" s="62">
        <f>IFERROR(SUMIFS(VALERIA!$M$19:$M$23,VALERIA!$H$19:$H$23,"ENTRADA",VALERIA!$J$19:$J$23,$B111),0)</f>
        <v>0</v>
      </c>
      <c r="M111" s="62">
        <f>IFERROR(SUMIFS('MANUEL BANAMEX'!$M$39:$M$46,'MANUEL BANAMEX'!$H$39:$H$46,"ENTRADA",'MANUEL BANAMEX'!$J$39:$J$46,$B111),0)</f>
        <v>0</v>
      </c>
      <c r="N111" s="62">
        <f>IFERROR(SUMIFS(ROBERTO!$M$2:$M$2,ROBERTO!$H$2:$H$2,"ENTRADA",ROBERTO!$J$2:$J$2,$B111),0)</f>
        <v>0</v>
      </c>
      <c r="O111" s="62">
        <f>IFERROR(SUMIFS(JUAN!$M$31:$M$40,JUAN!$H$31:$H$40,"ENTRADA",JUAN!$J$31:$J$40,$B111),0)</f>
        <v>0</v>
      </c>
      <c r="P111" s="62">
        <f>IFERROR(SUMIFS('NORMA SANCHEZ'!$M$30:$M$39,'NORMA SANCHEZ'!$H$30:$H$39,"ENTRADA",'NORMA SANCHEZ'!$J$30:$J$39,$B111),0)</f>
        <v>0</v>
      </c>
      <c r="Q111" s="62">
        <f>IFERROR(SUMIFS('JOSE CARLOS'!$M$34:$M$45,'JOSE CARLOS'!$H$34:$H$45,"ENTRADA",'JOSE CARLOS'!$J$34:$J$45,$B111),0)</f>
        <v>0</v>
      </c>
      <c r="R111" s="62">
        <f>IFERROR(SUMIFS('LUIS ENRIQUE '!$M$38:$M$39,'LUIS ENRIQUE '!$H$38:$H$39,"ENTRADA",'LUIS ENRIQUE '!$J$38:$J$39,$B111),0)</f>
        <v>0</v>
      </c>
      <c r="S111" s="62">
        <f>IFERROR(SUMIFS(CESARIA!$M$31:$M$46,CESARIA!$H$31:$H$46,"ENTRADA",CESARIA!$J$31:$J$46,$B111),0)</f>
        <v>0</v>
      </c>
      <c r="T111" s="62">
        <f>IFERROR(SUMIFS(ALAN!$M$28:$M$42,ALAN!$H$28:$H$42,"ENTRADA",ALAN!$J$28:$J$42,$B111),0)</f>
        <v>0</v>
      </c>
      <c r="U111" s="62">
        <f>IFERROR(SUMIFS(ELVIA!$M$33:$M$38,ELVIA!$H$33:$H$38,"ENTRADA",ELVIA!$J$33:$J$38,$B111),0)</f>
        <v>0</v>
      </c>
      <c r="V111" s="146">
        <f>IFERROR(SUMIFS(CAJA!$M$1993:$M$2700,CAJA!$H$1993:$H$2700,"ENTRADA",CAJA!$J$1993:$J$2700,$B111),0)</f>
        <v>613000</v>
      </c>
      <c r="W111" s="62">
        <f>IFERROR(SUMIFS('CAJA TIGRES'!$M$564:$M$750,'CAJA TIGRES'!$H$564:$H$750,"ENTRADA",'CAJA TIGRES'!$J$564:$J$750,$B111),0)</f>
        <v>0</v>
      </c>
      <c r="X111" s="62">
        <f>IFERROR(SUMIFS(RESERVA!$M$11:$M$11,RESERVA!$H$11:$H$11,"ENTRADA",RESERVA!$J$11:$J$11,$B111),0)</f>
        <v>0</v>
      </c>
      <c r="Y111" s="96">
        <f t="shared" si="23"/>
        <v>613000</v>
      </c>
      <c r="Z111" s="96">
        <f>Y111+'MAR25'!Z111</f>
        <v>1917100</v>
      </c>
    </row>
    <row r="112" spans="2:26" x14ac:dyDescent="0.3">
      <c r="B112" s="63" t="s">
        <v>181</v>
      </c>
      <c r="C112" s="62">
        <f>IFERROR(SUMIFS('MGZ121'!$M$418:'MGZ121'!$M$623,'MGZ121'!$H$418:$H$623,"ENTRADA",'MGZ121'!$J$418:$J$623,$B112),0)</f>
        <v>0</v>
      </c>
      <c r="D112" s="62">
        <f>IFERROR(SUMIFS('MGZ BBVA'!$M$303:$M$448,'MGZ BBVA'!$H$303:$H$448,"ENTRADA",'MGZ BBVA'!$J$303:$J$448,$B112),0)</f>
        <v>0</v>
      </c>
      <c r="E112" s="62">
        <f>IFERROR(SUMIFS('MGZ DOLARES'!$M$2:$M$2,'MGZ DOLARES'!$F$2:$F$2,"ENTRADA",'MGZ DOLARES'!$J$2:$J$2,$B112),0)</f>
        <v>0</v>
      </c>
      <c r="F112" s="62">
        <f>IFERROR(SUMIFS('MGZ BAJIO'!$M$9:$M$49,'MGZ BAJIO'!$H$9:$H$49,"ENTRADA",'MGZ BAJIO'!$J$9:$J$49,$B112),0)</f>
        <v>0</v>
      </c>
      <c r="G112" s="62">
        <f>IFERROR(SUMIFS('VICTOR BANAMEX'!$M$162:$M$224,'VICTOR BANAMEX'!$H$162:$H$224,"ENTRADA",'VICTOR BANAMEX'!$J$162:$J$224,$B112),0)</f>
        <v>0</v>
      </c>
      <c r="H112" s="62">
        <f>IFERROR(SUMIFS('VICTOR BANORTE'!$M$39:$M$50,'VICTOR BANORTE'!$H$39:$H$50,"ENTRADA",'VICTOR BANORTE'!$J$39:$J$50,$B112),0)</f>
        <v>0</v>
      </c>
      <c r="I112" s="62">
        <f>IFERROR(SUMIFS(RODRIGO!$M$2:$M$2,RODRIGO!$H$2:$H$2,"ENTRADA",RODRIGO!$J$2:$J$2,$B112),0)</f>
        <v>0</v>
      </c>
      <c r="J112" s="62">
        <f>IFERROR(SUMIFS(MOY!$M$26:$M$29,MOY!$F$26:$F$29,"ENTRADA",MOY!$J$26:$J$29,$B112),0)</f>
        <v>0</v>
      </c>
      <c r="K112" s="62">
        <f>IFERROR(SUMIFS('NORMA RUTH'!$M$23:$M$28,'NORMA RUTH'!$H$23:$H$28,"ENTRADA",'NORMA RUTH'!$J$23:$J$28,$B112),0)</f>
        <v>0</v>
      </c>
      <c r="L112" s="62">
        <f>IFERROR(SUMIFS(VALERIA!$M$19:$M$23,VALERIA!$H$19:$H$23,"ENTRADA",VALERIA!$J$19:$J$23,$B112),0)</f>
        <v>0</v>
      </c>
      <c r="M112" s="62">
        <f>IFERROR(SUMIFS('MANUEL BANAMEX'!$M$39:$M$46,'MANUEL BANAMEX'!$H$39:$H$46,"ENTRADA",'MANUEL BANAMEX'!$J$39:$J$46,$B112),0)</f>
        <v>0</v>
      </c>
      <c r="N112" s="62">
        <f>IFERROR(SUMIFS(ROBERTO!$M$2:$M$2,ROBERTO!$H$2:$H$2,"ENTRADA",ROBERTO!$J$2:$J$2,$B112),0)</f>
        <v>0</v>
      </c>
      <c r="O112" s="62">
        <f>IFERROR(SUMIFS(JUAN!$M$31:$M$40,JUAN!$H$31:$H$40,"ENTRADA",JUAN!$J$31:$J$40,$B112),0)</f>
        <v>0</v>
      </c>
      <c r="P112" s="62">
        <f>IFERROR(SUMIFS('NORMA SANCHEZ'!$M$30:$M$39,'NORMA SANCHEZ'!$H$30:$H$39,"ENTRADA",'NORMA SANCHEZ'!$J$30:$J$39,$B112),0)</f>
        <v>0</v>
      </c>
      <c r="Q112" s="62">
        <f>IFERROR(SUMIFS('JOSE CARLOS'!$M$34:$M$45,'JOSE CARLOS'!$H$34:$H$45,"ENTRADA",'JOSE CARLOS'!$J$34:$J$45,$B112),0)</f>
        <v>0</v>
      </c>
      <c r="R112" s="62">
        <f>IFERROR(SUMIFS('LUIS ENRIQUE '!$M$38:$M$39,'LUIS ENRIQUE '!$H$38:$H$39,"ENTRADA",'LUIS ENRIQUE '!$J$38:$J$39,$B112),0)</f>
        <v>0</v>
      </c>
      <c r="S112" s="62">
        <f>IFERROR(SUMIFS(CESARIA!$M$31:$M$46,CESARIA!$H$31:$H$46,"ENTRADA",CESARIA!$J$31:$J$46,$B112),0)</f>
        <v>0</v>
      </c>
      <c r="T112" s="62">
        <f>IFERROR(SUMIFS(ALAN!$M$28:$M$42,ALAN!$H$28:$H$42,"ENTRADA",ALAN!$J$28:$J$42,$B112),0)</f>
        <v>0</v>
      </c>
      <c r="U112" s="62">
        <f>IFERROR(SUMIFS(ELVIA!$M$33:$M$38,ELVIA!$H$33:$H$38,"ENTRADA",ELVIA!$J$33:$J$38,$B112),0)</f>
        <v>0</v>
      </c>
      <c r="V112" s="146">
        <f>IFERROR(SUMIFS(CAJA!$M$1993:$M$2700,CAJA!$H$1993:$H$2700,"ENTRADA",CAJA!$J$1993:$J$2700,$B112),0)</f>
        <v>684000</v>
      </c>
      <c r="W112" s="62">
        <f>IFERROR(SUMIFS('CAJA TIGRES'!$M$564:$M$750,'CAJA TIGRES'!$H$564:$H$750,"ENTRADA",'CAJA TIGRES'!$J$564:$J$750,$B112),0)</f>
        <v>0</v>
      </c>
      <c r="X112" s="62">
        <f>IFERROR(SUMIFS(RESERVA!$M$11:$M$11,RESERVA!$H$11:$H$11,"ENTRADA",RESERVA!$J$11:$J$11,$B112),0)</f>
        <v>0</v>
      </c>
      <c r="Y112" s="96">
        <f t="shared" si="23"/>
        <v>684000</v>
      </c>
      <c r="Z112" s="96">
        <f>Y112+'MAR25'!Z112</f>
        <v>1995000</v>
      </c>
    </row>
    <row r="113" spans="1:26" x14ac:dyDescent="0.3">
      <c r="B113" s="63" t="s">
        <v>182</v>
      </c>
      <c r="C113" s="62">
        <f>IFERROR(SUMIFS('MGZ121'!$M$418:'MGZ121'!$M$623,'MGZ121'!$H$418:$H$623,"ENTRADA",'MGZ121'!$J$418:$J$623,$B113),0)</f>
        <v>12500</v>
      </c>
      <c r="D113" s="62">
        <f>IFERROR(SUMIFS('MGZ BBVA'!$M$303:$M$448,'MGZ BBVA'!$H$303:$H$448,"ENTRADA",'MGZ BBVA'!$J$303:$J$448,$B113),0)</f>
        <v>0</v>
      </c>
      <c r="E113" s="62">
        <f>IFERROR(SUMIFS('MGZ DOLARES'!$M$2:$M$2,'MGZ DOLARES'!$F$2:$F$2,"ENTRADA",'MGZ DOLARES'!$J$2:$J$2,$B113),0)</f>
        <v>0</v>
      </c>
      <c r="F113" s="62">
        <f>IFERROR(SUMIFS('MGZ BAJIO'!$M$9:$M$49,'MGZ BAJIO'!$H$9:$H$49,"ENTRADA",'MGZ BAJIO'!$J$9:$J$49,$B113),0)</f>
        <v>0</v>
      </c>
      <c r="G113" s="62">
        <f>IFERROR(SUMIFS('VICTOR BANAMEX'!$M$162:$M$224,'VICTOR BANAMEX'!$H$162:$H$224,"ENTRADA",'VICTOR BANAMEX'!$J$162:$J$224,$B113),0)</f>
        <v>0</v>
      </c>
      <c r="H113" s="62">
        <f>IFERROR(SUMIFS('VICTOR BANORTE'!$M$39:$M$50,'VICTOR BANORTE'!$H$39:$H$50,"ENTRADA",'VICTOR BANORTE'!$J$39:$J$50,$B113),0)</f>
        <v>0</v>
      </c>
      <c r="I113" s="62">
        <f>IFERROR(SUMIFS(RODRIGO!$M$2:$M$2,RODRIGO!$H$2:$H$2,"ENTRADA",RODRIGO!$J$2:$J$2,$B113),0)</f>
        <v>0</v>
      </c>
      <c r="J113" s="62">
        <f>IFERROR(SUMIFS(MOY!$M$26:$M$29,MOY!$F$26:$F$29,"ENTRADA",MOY!$J$26:$J$29,$B113),0)</f>
        <v>0</v>
      </c>
      <c r="K113" s="62">
        <f>IFERROR(SUMIFS('NORMA RUTH'!$M$23:$M$28,'NORMA RUTH'!$H$23:$H$28,"ENTRADA",'NORMA RUTH'!$J$23:$J$28,$B113),0)</f>
        <v>0</v>
      </c>
      <c r="L113" s="62">
        <f>IFERROR(SUMIFS(VALERIA!$M$19:$M$23,VALERIA!$H$19:$H$23,"ENTRADA",VALERIA!$J$19:$J$23,$B113),0)</f>
        <v>0</v>
      </c>
      <c r="M113" s="62">
        <f>IFERROR(SUMIFS('MANUEL BANAMEX'!$M$39:$M$46,'MANUEL BANAMEX'!$H$39:$H$46,"ENTRADA",'MANUEL BANAMEX'!$J$39:$J$46,$B113),0)</f>
        <v>0</v>
      </c>
      <c r="N113" s="62">
        <f>IFERROR(SUMIFS(ROBERTO!$M$2:$M$2,ROBERTO!$H$2:$H$2,"ENTRADA",ROBERTO!$J$2:$J$2,$B113),0)</f>
        <v>0</v>
      </c>
      <c r="O113" s="62">
        <f>IFERROR(SUMIFS(JUAN!$M$31:$M$40,JUAN!$H$31:$H$40,"ENTRADA",JUAN!$J$31:$J$40,$B113),0)</f>
        <v>0</v>
      </c>
      <c r="P113" s="62">
        <f>IFERROR(SUMIFS('NORMA SANCHEZ'!$M$30:$M$39,'NORMA SANCHEZ'!$H$30:$H$39,"ENTRADA",'NORMA SANCHEZ'!$J$30:$J$39,$B113),0)</f>
        <v>0</v>
      </c>
      <c r="Q113" s="62">
        <f>IFERROR(SUMIFS('JOSE CARLOS'!$M$34:$M$45,'JOSE CARLOS'!$H$34:$H$45,"ENTRADA",'JOSE CARLOS'!$J$34:$J$45,$B113),0)</f>
        <v>0</v>
      </c>
      <c r="R113" s="62">
        <f>IFERROR(SUMIFS('LUIS ENRIQUE '!$M$38:$M$39,'LUIS ENRIQUE '!$H$38:$H$39,"ENTRADA",'LUIS ENRIQUE '!$J$38:$J$39,$B113),0)</f>
        <v>0</v>
      </c>
      <c r="S113" s="62">
        <f>IFERROR(SUMIFS(CESARIA!$M$31:$M$46,CESARIA!$H$31:$H$46,"ENTRADA",CESARIA!$J$31:$J$46,$B113),0)</f>
        <v>0</v>
      </c>
      <c r="T113" s="62">
        <f>IFERROR(SUMIFS(ALAN!$M$28:$M$42,ALAN!$H$28:$H$42,"ENTRADA",ALAN!$J$28:$J$42,$B113),0)</f>
        <v>0</v>
      </c>
      <c r="U113" s="62">
        <f>IFERROR(SUMIFS(ELVIA!$M$33:$M$38,ELVIA!$H$33:$H$38,"ENTRADA",ELVIA!$J$33:$J$38,$B113),0)</f>
        <v>0</v>
      </c>
      <c r="V113" s="146">
        <f>IFERROR(SUMIFS(CAJA!$M$1993:$M$2700,CAJA!$H$1993:$H$2700,"ENTRADA",CAJA!$J$1993:$J$2700,$B113),0)</f>
        <v>770400</v>
      </c>
      <c r="W113" s="62">
        <f>IFERROR(SUMIFS('CAJA TIGRES'!$M$564:$M$750,'CAJA TIGRES'!$H$564:$H$750,"ENTRADA",'CAJA TIGRES'!$J$564:$J$750,$B113),0)</f>
        <v>0</v>
      </c>
      <c r="X113" s="62">
        <f>IFERROR(SUMIFS(RESERVA!$M$11:$M$11,RESERVA!$H$11:$H$11,"ENTRADA",RESERVA!$J$11:$J$11,$B113),0)</f>
        <v>0</v>
      </c>
      <c r="Y113" s="96">
        <f t="shared" si="23"/>
        <v>782900</v>
      </c>
      <c r="Z113" s="96">
        <f>Y113+'MAR25'!Z113</f>
        <v>2124900</v>
      </c>
    </row>
    <row r="114" spans="1:26" x14ac:dyDescent="0.3">
      <c r="B114" s="63" t="s">
        <v>183</v>
      </c>
      <c r="C114" s="62">
        <f>IFERROR(SUMIFS('MGZ121'!$M$418:'MGZ121'!$M$623,'MGZ121'!$H$418:$H$623,"ENTRADA",'MGZ121'!$J$418:$J$623,$B114),0)</f>
        <v>0</v>
      </c>
      <c r="D114" s="62">
        <f>IFERROR(SUMIFS('MGZ BBVA'!$M$303:$M$448,'MGZ BBVA'!$H$303:$H$448,"ENTRADA",'MGZ BBVA'!$J$303:$J$448,$B114),0)</f>
        <v>0</v>
      </c>
      <c r="E114" s="62">
        <f>IFERROR(SUMIFS('MGZ DOLARES'!$M$2:$M$2,'MGZ DOLARES'!$F$2:$F$2,"ENTRADA",'MGZ DOLARES'!$J$2:$J$2,$B114),0)</f>
        <v>0</v>
      </c>
      <c r="F114" s="62">
        <f>IFERROR(SUMIFS('MGZ BAJIO'!$M$9:$M$49,'MGZ BAJIO'!$H$9:$H$49,"ENTRADA",'MGZ BAJIO'!$J$9:$J$49,$B114),0)</f>
        <v>0</v>
      </c>
      <c r="G114" s="62">
        <f>IFERROR(SUMIFS('VICTOR BANAMEX'!$M$162:$M$224,'VICTOR BANAMEX'!$H$162:$H$224,"ENTRADA",'VICTOR BANAMEX'!$J$162:$J$224,$B114),0)</f>
        <v>0</v>
      </c>
      <c r="H114" s="62">
        <f>IFERROR(SUMIFS('VICTOR BANORTE'!$M$39:$M$50,'VICTOR BANORTE'!$H$39:$H$50,"ENTRADA",'VICTOR BANORTE'!$J$39:$J$50,$B114),0)</f>
        <v>0</v>
      </c>
      <c r="I114" s="62">
        <f>IFERROR(SUMIFS(RODRIGO!$M$2:$M$2,RODRIGO!$H$2:$H$2,"ENTRADA",RODRIGO!$J$2:$J$2,$B114),0)</f>
        <v>0</v>
      </c>
      <c r="J114" s="62">
        <f>IFERROR(SUMIFS(MOY!$M$26:$M$29,MOY!$F$26:$F$29,"ENTRADA",MOY!$J$26:$J$29,$B114),0)</f>
        <v>0</v>
      </c>
      <c r="K114" s="62">
        <f>IFERROR(SUMIFS('NORMA RUTH'!$M$23:$M$28,'NORMA RUTH'!$H$23:$H$28,"ENTRADA",'NORMA RUTH'!$J$23:$J$28,$B114),0)</f>
        <v>0</v>
      </c>
      <c r="L114" s="62">
        <f>IFERROR(SUMIFS(VALERIA!$M$19:$M$23,VALERIA!$H$19:$H$23,"ENTRADA",VALERIA!$J$19:$J$23,$B114),0)</f>
        <v>0</v>
      </c>
      <c r="M114" s="62">
        <f>IFERROR(SUMIFS('MANUEL BANAMEX'!$M$39:$M$46,'MANUEL BANAMEX'!$H$39:$H$46,"ENTRADA",'MANUEL BANAMEX'!$J$39:$J$46,$B114),0)</f>
        <v>0</v>
      </c>
      <c r="N114" s="62">
        <f>IFERROR(SUMIFS(ROBERTO!$M$2:$M$2,ROBERTO!$H$2:$H$2,"ENTRADA",ROBERTO!$J$2:$J$2,$B114),0)</f>
        <v>0</v>
      </c>
      <c r="O114" s="62">
        <f>IFERROR(SUMIFS(JUAN!$M$31:$M$40,JUAN!$H$31:$H$40,"ENTRADA",JUAN!$J$31:$J$40,$B114),0)</f>
        <v>0</v>
      </c>
      <c r="P114" s="62">
        <f>IFERROR(SUMIFS('NORMA SANCHEZ'!$M$30:$M$39,'NORMA SANCHEZ'!$H$30:$H$39,"ENTRADA",'NORMA SANCHEZ'!$J$30:$J$39,$B114),0)</f>
        <v>0</v>
      </c>
      <c r="Q114" s="62">
        <f>IFERROR(SUMIFS('JOSE CARLOS'!$M$34:$M$45,'JOSE CARLOS'!$H$34:$H$45,"ENTRADA",'JOSE CARLOS'!$J$34:$J$45,$B114),0)</f>
        <v>0</v>
      </c>
      <c r="R114" s="62">
        <f>IFERROR(SUMIFS('LUIS ENRIQUE '!$M$38:$M$39,'LUIS ENRIQUE '!$H$38:$H$39,"ENTRADA",'LUIS ENRIQUE '!$J$38:$J$39,$B114),0)</f>
        <v>0</v>
      </c>
      <c r="S114" s="62">
        <f>IFERROR(SUMIFS(CESARIA!$M$31:$M$46,CESARIA!$H$31:$H$46,"ENTRADA",CESARIA!$J$31:$J$46,$B114),0)</f>
        <v>0</v>
      </c>
      <c r="T114" s="62">
        <f>IFERROR(SUMIFS(ALAN!$M$28:$M$42,ALAN!$H$28:$H$42,"ENTRADA",ALAN!$J$28:$J$42,$B114),0)</f>
        <v>0</v>
      </c>
      <c r="U114" s="62">
        <f>IFERROR(SUMIFS(ELVIA!$M$33:$M$38,ELVIA!$H$33:$H$38,"ENTRADA",ELVIA!$J$33:$J$38,$B114),0)</f>
        <v>0</v>
      </c>
      <c r="V114" s="146">
        <f>IFERROR(SUMIFS(CAJA!$M$1993:$M$2700,CAJA!$H$1993:$H$2700,"ENTRADA",CAJA!$J$1993:$J$2700,$B114),0)</f>
        <v>380000</v>
      </c>
      <c r="W114" s="62">
        <f>IFERROR(SUMIFS('CAJA TIGRES'!$M$564:$M$750,'CAJA TIGRES'!$H$564:$H$750,"ENTRADA",'CAJA TIGRES'!$J$564:$J$750,$B114),0)</f>
        <v>0</v>
      </c>
      <c r="X114" s="62">
        <f>IFERROR(SUMIFS(RESERVA!$M$11:$M$11,RESERVA!$H$11:$H$11,"ENTRADA",RESERVA!$J$11:$J$11,$B114),0)</f>
        <v>0</v>
      </c>
      <c r="Y114" s="96">
        <f t="shared" si="23"/>
        <v>380000</v>
      </c>
      <c r="Z114" s="96">
        <f>Y114+'MAR25'!Z114</f>
        <v>2005000</v>
      </c>
    </row>
    <row r="115" spans="1:26" x14ac:dyDescent="0.3">
      <c r="B115" s="63" t="s">
        <v>184</v>
      </c>
      <c r="C115" s="62">
        <f>IFERROR(SUMIFS('MGZ121'!$M$418:'MGZ121'!$M$623,'MGZ121'!$H$418:$H$623,"ENTRADA",'MGZ121'!$J$418:$J$623,$B115),0)</f>
        <v>0</v>
      </c>
      <c r="D115" s="62">
        <f>IFERROR(SUMIFS('MGZ BBVA'!$M$303:$M$448,'MGZ BBVA'!$H$303:$H$448,"ENTRADA",'MGZ BBVA'!$J$303:$J$448,$B115),0)</f>
        <v>0</v>
      </c>
      <c r="E115" s="62">
        <f>IFERROR(SUMIFS('MGZ DOLARES'!$M$2:$M$2,'MGZ DOLARES'!$F$2:$F$2,"ENTRADA",'MGZ DOLARES'!$J$2:$J$2,$B115),0)</f>
        <v>0</v>
      </c>
      <c r="F115" s="62">
        <f>IFERROR(SUMIFS('MGZ BAJIO'!$M$9:$M$49,'MGZ BAJIO'!$H$9:$H$49,"ENTRADA",'MGZ BAJIO'!$J$9:$J$49,$B115),0)</f>
        <v>0</v>
      </c>
      <c r="G115" s="62">
        <f>IFERROR(SUMIFS('VICTOR BANAMEX'!$M$162:$M$224,'VICTOR BANAMEX'!$H$162:$H$224,"ENTRADA",'VICTOR BANAMEX'!$J$162:$J$224,$B115),0)</f>
        <v>0</v>
      </c>
      <c r="H115" s="62">
        <f>IFERROR(SUMIFS('VICTOR BANORTE'!$M$39:$M$50,'VICTOR BANORTE'!$H$39:$H$50,"ENTRADA",'VICTOR BANORTE'!$J$39:$J$50,$B115),0)</f>
        <v>0</v>
      </c>
      <c r="I115" s="62">
        <f>IFERROR(SUMIFS(RODRIGO!$M$2:$M$2,RODRIGO!$H$2:$H$2,"ENTRADA",RODRIGO!$J$2:$J$2,$B115),0)</f>
        <v>0</v>
      </c>
      <c r="J115" s="62">
        <f>IFERROR(SUMIFS(MOY!$M$26:$M$29,MOY!$F$26:$F$29,"ENTRADA",MOY!$J$26:$J$29,$B115),0)</f>
        <v>0</v>
      </c>
      <c r="K115" s="62">
        <f>IFERROR(SUMIFS('NORMA RUTH'!$M$23:$M$28,'NORMA RUTH'!$H$23:$H$28,"ENTRADA",'NORMA RUTH'!$J$23:$J$28,$B115),0)</f>
        <v>0</v>
      </c>
      <c r="L115" s="62">
        <f>IFERROR(SUMIFS(VALERIA!$M$19:$M$23,VALERIA!$H$19:$H$23,"ENTRADA",VALERIA!$J$19:$J$23,$B115),0)</f>
        <v>0</v>
      </c>
      <c r="M115" s="62">
        <f>IFERROR(SUMIFS('MANUEL BANAMEX'!$M$39:$M$46,'MANUEL BANAMEX'!$H$39:$H$46,"ENTRADA",'MANUEL BANAMEX'!$J$39:$J$46,$B115),0)</f>
        <v>0</v>
      </c>
      <c r="N115" s="62">
        <f>IFERROR(SUMIFS(ROBERTO!$M$2:$M$2,ROBERTO!$H$2:$H$2,"ENTRADA",ROBERTO!$J$2:$J$2,$B115),0)</f>
        <v>0</v>
      </c>
      <c r="O115" s="62">
        <f>IFERROR(SUMIFS(JUAN!$M$31:$M$40,JUAN!$H$31:$H$40,"ENTRADA",JUAN!$J$31:$J$40,$B115),0)</f>
        <v>0</v>
      </c>
      <c r="P115" s="62">
        <f>IFERROR(SUMIFS('NORMA SANCHEZ'!$M$30:$M$39,'NORMA SANCHEZ'!$H$30:$H$39,"ENTRADA",'NORMA SANCHEZ'!$J$30:$J$39,$B115),0)</f>
        <v>0</v>
      </c>
      <c r="Q115" s="62">
        <f>IFERROR(SUMIFS('JOSE CARLOS'!$M$34:$M$45,'JOSE CARLOS'!$H$34:$H$45,"ENTRADA",'JOSE CARLOS'!$J$34:$J$45,$B115),0)</f>
        <v>0</v>
      </c>
      <c r="R115" s="62">
        <f>IFERROR(SUMIFS('LUIS ENRIQUE '!$M$38:$M$39,'LUIS ENRIQUE '!$H$38:$H$39,"ENTRADA",'LUIS ENRIQUE '!$J$38:$J$39,$B115),0)</f>
        <v>0</v>
      </c>
      <c r="S115" s="62">
        <f>IFERROR(SUMIFS(CESARIA!$M$31:$M$46,CESARIA!$H$31:$H$46,"ENTRADA",CESARIA!$J$31:$J$46,$B115),0)</f>
        <v>0</v>
      </c>
      <c r="T115" s="62">
        <f>IFERROR(SUMIFS(ALAN!$M$28:$M$42,ALAN!$H$28:$H$42,"ENTRADA",ALAN!$J$28:$J$42,$B115),0)</f>
        <v>0</v>
      </c>
      <c r="U115" s="62">
        <f>IFERROR(SUMIFS(ELVIA!$M$33:$M$38,ELVIA!$H$33:$H$38,"ENTRADA",ELVIA!$J$33:$J$38,$B115),0)</f>
        <v>0</v>
      </c>
      <c r="V115" s="146">
        <f>IFERROR(SUMIFS(CAJA!$M$1993:$M$2700,CAJA!$H$1993:$H$2700,"ENTRADA",CAJA!$J$1993:$J$2700,$B115),0)</f>
        <v>252500</v>
      </c>
      <c r="W115" s="62">
        <f>IFERROR(SUMIFS('CAJA TIGRES'!$M$564:$M$750,'CAJA TIGRES'!$H$564:$H$750,"ENTRADA",'CAJA TIGRES'!$J$564:$J$750,$B115),0)</f>
        <v>0</v>
      </c>
      <c r="X115" s="62">
        <f>IFERROR(SUMIFS(RESERVA!$M$11:$M$11,RESERVA!$H$11:$H$11,"ENTRADA",RESERVA!$J$11:$J$11,$B115),0)</f>
        <v>0</v>
      </c>
      <c r="Y115" s="96">
        <f t="shared" si="23"/>
        <v>252500</v>
      </c>
      <c r="Z115" s="96">
        <f>Y115+'MAR25'!Z115</f>
        <v>2835649.9</v>
      </c>
    </row>
    <row r="116" spans="1:26" x14ac:dyDescent="0.3">
      <c r="A116">
        <v>12.2</v>
      </c>
      <c r="B116" s="63" t="s">
        <v>33</v>
      </c>
      <c r="C116" s="62">
        <f>IFERROR(SUMIFS('MGZ121'!$M$418:'MGZ121'!$M$623,'MGZ121'!$H$418:$H$623,"ENTRADA",'MGZ121'!$J$418:$J$623,$B116),0)</f>
        <v>0</v>
      </c>
      <c r="D116" s="62">
        <f>IFERROR(SUMIFS('MGZ BBVA'!$M$303:$M$448,'MGZ BBVA'!$H$303:$H$448,"ENTRADA",'MGZ BBVA'!$J$303:$J$448,$B116),0)</f>
        <v>0</v>
      </c>
      <c r="E116" s="62">
        <f>IFERROR(SUMIFS('MGZ DOLARES'!$M$2:$M$2,'MGZ DOLARES'!$F$2:$F$2,"ENTRADA",'MGZ DOLARES'!$J$2:$J$2,$B116),0)</f>
        <v>0</v>
      </c>
      <c r="F116" s="62">
        <f>IFERROR(SUMIFS('MGZ BAJIO'!$M$9:$M$49,'MGZ BAJIO'!$H$9:$H$49,"ENTRADA",'MGZ BAJIO'!$J$9:$J$49,$B116),0)</f>
        <v>0</v>
      </c>
      <c r="G116" s="62">
        <f>IFERROR(SUMIFS('VICTOR BANAMEX'!$M$162:$M$224,'VICTOR BANAMEX'!$H$162:$H$224,"ENTRADA",'VICTOR BANAMEX'!$J$162:$J$224,$B116),0)</f>
        <v>0</v>
      </c>
      <c r="H116" s="62">
        <f>IFERROR(SUMIFS('VICTOR BANORTE'!$M$39:$M$50,'VICTOR BANORTE'!$H$39:$H$50,"ENTRADA",'VICTOR BANORTE'!$J$39:$J$50,$B116),0)</f>
        <v>0</v>
      </c>
      <c r="I116" s="62">
        <f>IFERROR(SUMIFS(RODRIGO!$M$2:$M$2,RODRIGO!$H$2:$H$2,"ENTRADA",RODRIGO!$J$2:$J$2,$B116),0)</f>
        <v>0</v>
      </c>
      <c r="J116" s="62">
        <f>IFERROR(SUMIFS(MOY!$M$26:$M$29,MOY!$F$26:$F$29,"ENTRADA",MOY!$J$26:$J$29,$B116),0)</f>
        <v>0</v>
      </c>
      <c r="K116" s="62">
        <f>IFERROR(SUMIFS('NORMA RUTH'!$M$23:$M$28,'NORMA RUTH'!$H$23:$H$28,"ENTRADA",'NORMA RUTH'!$J$23:$J$28,$B116),0)</f>
        <v>0</v>
      </c>
      <c r="L116" s="62">
        <f>IFERROR(SUMIFS(VALERIA!$M$19:$M$23,VALERIA!$H$19:$H$23,"ENTRADA",VALERIA!$J$19:$J$23,$B116),0)</f>
        <v>0</v>
      </c>
      <c r="M116" s="62">
        <f>IFERROR(SUMIFS('MANUEL BANAMEX'!$M$39:$M$46,'MANUEL BANAMEX'!$H$39:$H$46,"ENTRADA",'MANUEL BANAMEX'!$J$39:$J$46,$B116),0)</f>
        <v>0</v>
      </c>
      <c r="N116" s="62">
        <f>IFERROR(SUMIFS(ROBERTO!$M$2:$M$2,ROBERTO!$H$2:$H$2,"ENTRADA",ROBERTO!$J$2:$J$2,$B116),0)</f>
        <v>0</v>
      </c>
      <c r="O116" s="62">
        <f>IFERROR(SUMIFS(JUAN!$M$31:$M$40,JUAN!$H$31:$H$40,"ENTRADA",JUAN!$J$31:$J$40,$B116),0)</f>
        <v>0</v>
      </c>
      <c r="P116" s="62">
        <f>IFERROR(SUMIFS('NORMA SANCHEZ'!$M$30:$M$39,'NORMA SANCHEZ'!$H$30:$H$39,"ENTRADA",'NORMA SANCHEZ'!$J$30:$J$39,$B116),0)</f>
        <v>0</v>
      </c>
      <c r="Q116" s="62">
        <f>IFERROR(SUMIFS('JOSE CARLOS'!$M$34:$M$45,'JOSE CARLOS'!$H$34:$H$45,"ENTRADA",'JOSE CARLOS'!$J$34:$J$45,$B116),0)</f>
        <v>0</v>
      </c>
      <c r="R116" s="62">
        <f>IFERROR(SUMIFS('LUIS ENRIQUE '!$M$38:$M$39,'LUIS ENRIQUE '!$H$38:$H$39,"ENTRADA",'LUIS ENRIQUE '!$J$38:$J$39,$B116),0)</f>
        <v>0</v>
      </c>
      <c r="S116" s="62">
        <f>IFERROR(SUMIFS(CESARIA!$M$31:$M$46,CESARIA!$H$31:$H$46,"ENTRADA",CESARIA!$J$31:$J$46,$B116),0)</f>
        <v>0</v>
      </c>
      <c r="T116" s="62">
        <f>IFERROR(SUMIFS(ALAN!$M$28:$M$42,ALAN!$H$28:$H$42,"ENTRADA",ALAN!$J$28:$J$42,$B116),0)</f>
        <v>0</v>
      </c>
      <c r="U116" s="62">
        <f>IFERROR(SUMIFS(ELVIA!$M$33:$M$38,ELVIA!$H$33:$H$38,"ENTRADA",ELVIA!$J$33:$J$38,$B116),0)</f>
        <v>0</v>
      </c>
      <c r="V116" s="146">
        <f>IFERROR(SUMIFS(CAJA!$M$1993:$M$2700,CAJA!$H$1993:$H$2700,"ENTRADA",CAJA!$J$1993:$J$2700,$B116),0)</f>
        <v>0</v>
      </c>
      <c r="W116" s="62">
        <f>IFERROR(SUMIFS('CAJA TIGRES'!$M$564:$M$750,'CAJA TIGRES'!$H$564:$H$750,"ENTRADA",'CAJA TIGRES'!$J$564:$J$750,$B116),0)</f>
        <v>1364000</v>
      </c>
      <c r="X116" s="62">
        <f>IFERROR(SUMIFS(RESERVA!$M$11:$M$11,RESERVA!$H$11:$H$11,"ENTRADA",RESERVA!$J$11:$J$11,$B116),0)</f>
        <v>0</v>
      </c>
      <c r="Y116" s="96">
        <f t="shared" si="23"/>
        <v>1364000</v>
      </c>
      <c r="Z116" s="96">
        <f>Y116+'MAR25'!Z116</f>
        <v>5005600</v>
      </c>
    </row>
    <row r="117" spans="1:26" x14ac:dyDescent="0.3">
      <c r="B117" s="63" t="s">
        <v>200</v>
      </c>
      <c r="C117" s="62">
        <f>IFERROR(SUMIFS('MGZ121'!$M$418:'MGZ121'!$M$623,'MGZ121'!$H$418:$H$623,"ENTRADA",'MGZ121'!$J$418:$J$623,$B117),0)</f>
        <v>0</v>
      </c>
      <c r="D117" s="62">
        <f>IFERROR(SUMIFS('MGZ BBVA'!$M$303:$M$448,'MGZ BBVA'!$H$303:$H$448,"ENTRADA",'MGZ BBVA'!$J$303:$J$448,$B117),0)</f>
        <v>0</v>
      </c>
      <c r="E117" s="62">
        <f>IFERROR(SUMIFS('MGZ DOLARES'!$M$2:$M$2,'MGZ DOLARES'!$F$2:$F$2,"ENTRADA",'MGZ DOLARES'!$J$2:$J$2,$B117),0)</f>
        <v>0</v>
      </c>
      <c r="F117" s="62">
        <f>IFERROR(SUMIFS('MGZ BAJIO'!$M$9:$M$49,'MGZ BAJIO'!$H$9:$H$49,"ENTRADA",'MGZ BAJIO'!$J$9:$J$49,$B117),0)</f>
        <v>0</v>
      </c>
      <c r="G117" s="62">
        <f>IFERROR(SUMIFS('VICTOR BANAMEX'!$M$162:$M$224,'VICTOR BANAMEX'!$H$162:$H$224,"ENTRADA",'VICTOR BANAMEX'!$J$162:$J$224,$B117),0)</f>
        <v>0</v>
      </c>
      <c r="H117" s="62">
        <f>IFERROR(SUMIFS('VICTOR BANORTE'!$M$39:$M$50,'VICTOR BANORTE'!$H$39:$H$50,"ENTRADA",'VICTOR BANORTE'!$J$39:$J$50,$B117),0)</f>
        <v>0</v>
      </c>
      <c r="I117" s="62">
        <f>IFERROR(SUMIFS(RODRIGO!$M$2:$M$2,RODRIGO!$H$2:$H$2,"ENTRADA",RODRIGO!$J$2:$J$2,$B117),0)</f>
        <v>0</v>
      </c>
      <c r="J117" s="62">
        <f>IFERROR(SUMIFS(MOY!$M$26:$M$29,MOY!$F$26:$F$29,"ENTRADA",MOY!$J$26:$J$29,$B117),0)</f>
        <v>0</v>
      </c>
      <c r="K117" s="62">
        <f>IFERROR(SUMIFS('NORMA RUTH'!$M$23:$M$28,'NORMA RUTH'!$H$23:$H$28,"ENTRADA",'NORMA RUTH'!$J$23:$J$28,$B117),0)</f>
        <v>0</v>
      </c>
      <c r="L117" s="62">
        <f>IFERROR(SUMIFS(VALERIA!$M$19:$M$23,VALERIA!$H$19:$H$23,"ENTRADA",VALERIA!$J$19:$J$23,$B117),0)</f>
        <v>0</v>
      </c>
      <c r="M117" s="62">
        <f>IFERROR(SUMIFS('MANUEL BANAMEX'!$M$39:$M$46,'MANUEL BANAMEX'!$H$39:$H$46,"ENTRADA",'MANUEL BANAMEX'!$J$39:$J$46,$B117),0)</f>
        <v>0</v>
      </c>
      <c r="N117" s="62">
        <f>IFERROR(SUMIFS(ROBERTO!$M$2:$M$2,ROBERTO!$H$2:$H$2,"ENTRADA",ROBERTO!$J$2:$J$2,$B117),0)</f>
        <v>0</v>
      </c>
      <c r="O117" s="62">
        <f>IFERROR(SUMIFS(JUAN!$M$31:$M$40,JUAN!$H$31:$H$40,"ENTRADA",JUAN!$J$31:$J$40,$B117),0)</f>
        <v>0</v>
      </c>
      <c r="P117" s="62">
        <f>IFERROR(SUMIFS('NORMA SANCHEZ'!$M$30:$M$39,'NORMA SANCHEZ'!$H$30:$H$39,"ENTRADA",'NORMA SANCHEZ'!$J$30:$J$39,$B117),0)</f>
        <v>0</v>
      </c>
      <c r="Q117" s="62">
        <f>IFERROR(SUMIFS('JOSE CARLOS'!$M$34:$M$45,'JOSE CARLOS'!$H$34:$H$45,"ENTRADA",'JOSE CARLOS'!$J$34:$J$45,$B117),0)</f>
        <v>0</v>
      </c>
      <c r="R117" s="62">
        <f>IFERROR(SUMIFS('LUIS ENRIQUE '!$M$38:$M$39,'LUIS ENRIQUE '!$H$38:$H$39,"ENTRADA",'LUIS ENRIQUE '!$J$38:$J$39,$B117),0)</f>
        <v>0</v>
      </c>
      <c r="S117" s="62">
        <f>IFERROR(SUMIFS(CESARIA!$M$31:$M$46,CESARIA!$H$31:$H$46,"ENTRADA",CESARIA!$J$31:$J$46,$B117),0)</f>
        <v>0</v>
      </c>
      <c r="T117" s="62">
        <f>IFERROR(SUMIFS(ALAN!$M$28:$M$42,ALAN!$H$28:$H$42,"ENTRADA",ALAN!$J$28:$J$42,$B117),0)</f>
        <v>0</v>
      </c>
      <c r="U117" s="62">
        <f>IFERROR(SUMIFS(ELVIA!$M$33:$M$38,ELVIA!$H$33:$H$38,"ENTRADA",ELVIA!$J$33:$J$38,$B117),0)</f>
        <v>0</v>
      </c>
      <c r="V117" s="146">
        <f>IFERROR(SUMIFS(CAJA!$M$1993:$M$2700,CAJA!$H$1993:$H$2700,"ENTRADA",CAJA!$J$1993:$J$2700,$B117),0)</f>
        <v>16420</v>
      </c>
      <c r="W117" s="62">
        <f>IFERROR(SUMIFS('CAJA TIGRES'!$M$564:$M$750,'CAJA TIGRES'!$H$564:$H$750,"ENTRADA",'CAJA TIGRES'!$J$564:$J$750,$B117),0)</f>
        <v>0</v>
      </c>
      <c r="X117" s="62">
        <f>IFERROR(SUMIFS(RESERVA!$M$11:$M$11,RESERVA!$H$11:$H$11,"ENTRADA",RESERVA!$J$11:$J$11,$B117),0)</f>
        <v>0</v>
      </c>
      <c r="Y117" s="96">
        <f t="shared" si="23"/>
        <v>16420</v>
      </c>
      <c r="Z117" s="96">
        <f>Y117+'MAR25'!Z117</f>
        <v>138185</v>
      </c>
    </row>
    <row r="118" spans="1:26" x14ac:dyDescent="0.3">
      <c r="B118" s="63" t="s">
        <v>213</v>
      </c>
      <c r="C118" s="62">
        <f>IFERROR(SUMIFS('MGZ121'!$M$418:'MGZ121'!$M$623,'MGZ121'!$H$418:$H$623,"ENTRADA",'MGZ121'!$J$418:$J$623,$B118),0)</f>
        <v>0</v>
      </c>
      <c r="D118" s="62">
        <f>IFERROR(SUMIFS('MGZ BBVA'!$M$303:$M$448,'MGZ BBVA'!$H$303:$H$448,"ENTRADA",'MGZ BBVA'!$J$303:$J$448,$B118),0)</f>
        <v>0</v>
      </c>
      <c r="E118" s="62">
        <f>IFERROR(SUMIFS('MGZ DOLARES'!$M$2:$M$2,'MGZ DOLARES'!$F$2:$F$2,"ENTRADA",'MGZ DOLARES'!$J$2:$J$2,$B118),0)</f>
        <v>0</v>
      </c>
      <c r="F118" s="62">
        <f>IFERROR(SUMIFS('MGZ BAJIO'!$M$9:$M$49,'MGZ BAJIO'!$H$9:$H$49,"ENTRADA",'MGZ BAJIO'!$J$9:$J$49,$B118),0)</f>
        <v>0</v>
      </c>
      <c r="G118" s="62">
        <f>IFERROR(SUMIFS('VICTOR BANAMEX'!$M$162:$M$224,'VICTOR BANAMEX'!$H$162:$H$224,"ENTRADA",'VICTOR BANAMEX'!$J$162:$J$224,$B118),0)</f>
        <v>0</v>
      </c>
      <c r="H118" s="62">
        <f>IFERROR(SUMIFS('VICTOR BANORTE'!$M$39:$M$50,'VICTOR BANORTE'!$H$39:$H$50,"ENTRADA",'VICTOR BANORTE'!$J$39:$J$50,$B118),0)</f>
        <v>0</v>
      </c>
      <c r="I118" s="62">
        <f>IFERROR(SUMIFS(RODRIGO!$M$2:$M$2,RODRIGO!$H$2:$H$2,"ENTRADA",RODRIGO!$J$2:$J$2,$B118),0)</f>
        <v>0</v>
      </c>
      <c r="J118" s="62">
        <f>IFERROR(SUMIFS(MOY!$M$26:$M$29,MOY!$F$26:$F$29,"ENTRADA",MOY!$J$26:$J$29,$B118),0)</f>
        <v>0</v>
      </c>
      <c r="K118" s="62">
        <f>IFERROR(SUMIFS('NORMA RUTH'!$M$23:$M$28,'NORMA RUTH'!$H$23:$H$28,"ENTRADA",'NORMA RUTH'!$J$23:$J$28,$B118),0)</f>
        <v>0</v>
      </c>
      <c r="L118" s="62">
        <f>IFERROR(SUMIFS(VALERIA!$M$19:$M$23,VALERIA!$H$19:$H$23,"ENTRADA",VALERIA!$J$19:$J$23,$B118),0)</f>
        <v>0</v>
      </c>
      <c r="M118" s="62">
        <f>IFERROR(SUMIFS('MANUEL BANAMEX'!$M$39:$M$46,'MANUEL BANAMEX'!$H$39:$H$46,"ENTRADA",'MANUEL BANAMEX'!$J$39:$J$46,$B118),0)</f>
        <v>0</v>
      </c>
      <c r="N118" s="62">
        <f>IFERROR(SUMIFS(ROBERTO!$M$2:$M$2,ROBERTO!$H$2:$H$2,"ENTRADA",ROBERTO!$J$2:$J$2,$B118),0)</f>
        <v>0</v>
      </c>
      <c r="O118" s="62">
        <f>IFERROR(SUMIFS(JUAN!$M$31:$M$40,JUAN!$H$31:$H$40,"ENTRADA",JUAN!$J$31:$J$40,$B118),0)</f>
        <v>0</v>
      </c>
      <c r="P118" s="62">
        <f>IFERROR(SUMIFS('NORMA SANCHEZ'!$M$30:$M$39,'NORMA SANCHEZ'!$H$30:$H$39,"ENTRADA",'NORMA SANCHEZ'!$J$30:$J$39,$B118),0)</f>
        <v>0</v>
      </c>
      <c r="Q118" s="62">
        <f>IFERROR(SUMIFS('JOSE CARLOS'!$M$34:$M$45,'JOSE CARLOS'!$H$34:$H$45,"ENTRADA",'JOSE CARLOS'!$J$34:$J$45,$B118),0)</f>
        <v>0</v>
      </c>
      <c r="R118" s="62">
        <f>IFERROR(SUMIFS('LUIS ENRIQUE '!$M$38:$M$39,'LUIS ENRIQUE '!$H$38:$H$39,"ENTRADA",'LUIS ENRIQUE '!$J$38:$J$39,$B118),0)</f>
        <v>0</v>
      </c>
      <c r="S118" s="62">
        <f>IFERROR(SUMIFS(CESARIA!$M$31:$M$46,CESARIA!$H$31:$H$46,"ENTRADA",CESARIA!$J$31:$J$46,$B118),0)</f>
        <v>0</v>
      </c>
      <c r="T118" s="62">
        <f>IFERROR(SUMIFS(ALAN!$M$28:$M$42,ALAN!$H$28:$H$42,"ENTRADA",ALAN!$J$28:$J$42,$B118),0)</f>
        <v>0</v>
      </c>
      <c r="U118" s="62">
        <f>IFERROR(SUMIFS(ELVIA!$M$33:$M$38,ELVIA!$H$33:$H$38,"ENTRADA",ELVIA!$J$33:$J$38,$B118),0)</f>
        <v>0</v>
      </c>
      <c r="V118" s="146">
        <f>IFERROR(SUMIFS(CAJA!$M$1993:$M$2700,CAJA!$H$1993:$H$2700,"ENTRADA",CAJA!$J$1993:$J$2700,$B118),0)</f>
        <v>0</v>
      </c>
      <c r="W118" s="62">
        <f>IFERROR(SUMIFS('CAJA TIGRES'!$M$564:$M$750,'CAJA TIGRES'!$H$564:$H$750,"ENTRADA",'CAJA TIGRES'!$J$564:$J$750,$B118),0)</f>
        <v>0</v>
      </c>
      <c r="X118" s="62">
        <f>IFERROR(SUMIFS(RESERVA!$M$11:$M$11,RESERVA!$H$11:$H$11,"ENTRADA",RESERVA!$J$11:$J$11,$B118),0)</f>
        <v>0</v>
      </c>
      <c r="Y118" s="96">
        <f t="shared" si="23"/>
        <v>0</v>
      </c>
      <c r="Z118" s="96">
        <f>Y118+'MAR25'!Z118</f>
        <v>0</v>
      </c>
    </row>
    <row r="119" spans="1:26" x14ac:dyDescent="0.3">
      <c r="B119" s="13" t="s">
        <v>110</v>
      </c>
      <c r="C119" s="64">
        <f>SUM(C95:C118)</f>
        <v>671900</v>
      </c>
      <c r="D119" s="64">
        <f t="shared" ref="D119:Y119" si="24">SUM(D95:D118)</f>
        <v>728006.5</v>
      </c>
      <c r="E119" s="64">
        <f t="shared" si="24"/>
        <v>0</v>
      </c>
      <c r="F119" s="64">
        <f t="shared" si="24"/>
        <v>110000</v>
      </c>
      <c r="G119" s="64">
        <f t="shared" si="24"/>
        <v>1190047.8800000001</v>
      </c>
      <c r="H119" s="64">
        <f t="shared" si="24"/>
        <v>175000</v>
      </c>
      <c r="I119" s="64">
        <f>SUM(I95:I118)</f>
        <v>0</v>
      </c>
      <c r="J119" s="64">
        <f t="shared" ref="J119" si="25">SUM(J95:J118)</f>
        <v>5000</v>
      </c>
      <c r="K119" s="64">
        <f t="shared" si="24"/>
        <v>4000</v>
      </c>
      <c r="L119" s="64">
        <f t="shared" si="24"/>
        <v>9000</v>
      </c>
      <c r="M119" s="64">
        <f t="shared" si="24"/>
        <v>17393</v>
      </c>
      <c r="N119" s="64">
        <f>SUM(N95:N118)</f>
        <v>0</v>
      </c>
      <c r="O119" s="64">
        <f t="shared" si="24"/>
        <v>659755</v>
      </c>
      <c r="P119" s="64">
        <f t="shared" si="24"/>
        <v>615212.5</v>
      </c>
      <c r="Q119" s="64">
        <f t="shared" si="24"/>
        <v>688287.5</v>
      </c>
      <c r="R119" s="64">
        <f t="shared" si="24"/>
        <v>350562.5</v>
      </c>
      <c r="S119" s="64">
        <f t="shared" si="24"/>
        <v>786734.7</v>
      </c>
      <c r="T119" s="64">
        <f t="shared" si="24"/>
        <v>389470</v>
      </c>
      <c r="U119" s="64">
        <f t="shared" si="24"/>
        <v>18762.5</v>
      </c>
      <c r="V119" s="64">
        <f t="shared" si="24"/>
        <v>4039697.21</v>
      </c>
      <c r="W119" s="64">
        <f t="shared" si="24"/>
        <v>1364000</v>
      </c>
      <c r="X119" s="64">
        <f t="shared" si="24"/>
        <v>0</v>
      </c>
      <c r="Y119" s="64">
        <f t="shared" si="24"/>
        <v>11822829.289999999</v>
      </c>
      <c r="Z119" s="64">
        <f t="shared" ref="Z119" si="26">SUM(Z95:Z118)</f>
        <v>49020140.589999996</v>
      </c>
    </row>
    <row r="120" spans="1:26" x14ac:dyDescent="0.3">
      <c r="B120" s="91" t="s">
        <v>3</v>
      </c>
      <c r="C120" s="62"/>
      <c r="D120" s="32"/>
      <c r="E120" s="32"/>
      <c r="F120" s="32"/>
      <c r="G120" s="32"/>
      <c r="H120" s="12"/>
      <c r="I120" s="12"/>
      <c r="J120" s="12"/>
      <c r="K120" s="12"/>
      <c r="L120" s="12"/>
      <c r="M120" s="12"/>
      <c r="N120" s="12"/>
      <c r="O120" s="12"/>
      <c r="P120" s="12"/>
      <c r="Q120" s="12"/>
      <c r="R120" s="12"/>
      <c r="S120" s="12"/>
      <c r="T120" s="12"/>
      <c r="U120" s="12"/>
      <c r="V120" s="12"/>
      <c r="W120" s="12"/>
      <c r="X120" s="12"/>
      <c r="Y120" s="97"/>
      <c r="Z120" s="96"/>
    </row>
    <row r="121" spans="1:26" x14ac:dyDescent="0.3">
      <c r="A121">
        <v>12</v>
      </c>
      <c r="B121" s="139" t="s">
        <v>81</v>
      </c>
      <c r="C121" s="137"/>
      <c r="D121" s="138"/>
      <c r="E121" s="138"/>
      <c r="F121" s="138"/>
      <c r="G121" s="138"/>
      <c r="H121" s="138"/>
      <c r="I121" s="129"/>
      <c r="J121" s="129"/>
      <c r="K121" s="138"/>
      <c r="L121" s="138"/>
      <c r="M121" s="138"/>
      <c r="N121" s="138"/>
      <c r="O121" s="138"/>
      <c r="P121" s="138"/>
      <c r="Q121" s="138"/>
      <c r="R121" s="138"/>
      <c r="S121" s="138"/>
      <c r="T121" s="138"/>
      <c r="U121" s="138"/>
      <c r="V121" s="138"/>
      <c r="W121" s="138"/>
      <c r="X121" s="138"/>
      <c r="Y121" s="138"/>
      <c r="Z121" s="129"/>
    </row>
    <row r="122" spans="1:26" x14ac:dyDescent="0.3">
      <c r="B122" s="63" t="s">
        <v>167</v>
      </c>
      <c r="C122" s="62">
        <f>IFERROR(SUMIFS('MGZ121'!$N$418:'MGZ121'!$N$623,'MGZ121'!$H$418:$H$623,"SALIDA",'MGZ121'!$J$418:$J$623,B122),0)</f>
        <v>67000</v>
      </c>
      <c r="D122" s="62">
        <f>IFERROR(SUMIFS('MGZ BBVA'!$N$303:$N$448,'MGZ BBVA'!$H$303:$H$448,"SALIDA",'MGZ BBVA'!$J$303:$J$448,$B122),0)</f>
        <v>659400</v>
      </c>
      <c r="E122" s="62">
        <f>IFERROR(SUMIFS('MGZ DOLARES'!$N$2:$N$2,'MGZ DOLARES'!$F$2:$F$2,"SALIDA",'MGZ DOLARES'!$J$2:$J$2,$B122),0)</f>
        <v>0</v>
      </c>
      <c r="F122" s="62">
        <f>IFERROR(SUMIFS('MGZ BAJIO'!$N$9:$N$49,'MGZ BAJIO'!$H$9:$H$49,"SALIDA",'MGZ BAJIO'!$J$9:$J$49,$B122),0)</f>
        <v>109500</v>
      </c>
      <c r="G122" s="62">
        <f>IFERROR(SUMIFS('VICTOR BANAMEX'!$N$162:$N$224,'VICTOR BANAMEX'!$H$162:$H$224,"SALIDA",'VICTOR BANAMEX'!$J$162:$J$224,$B122),0)</f>
        <v>0</v>
      </c>
      <c r="H122" s="62">
        <f>IFERROR(SUMIFS('VICTOR BANORTE'!$N$39:$N$50,'VICTOR BANORTE'!$H$39:$H$50,"SALIDA",'VICTOR BANORTE'!$J$39:$J$50,$B122),0)</f>
        <v>0</v>
      </c>
      <c r="I122" s="62">
        <f>IFERROR(SUMIFS(RODRIGO!$N$2:$N$2,RODRIGO!$H$2:$H$2,"SALIDA",RODRIGO!$J$2:$J$2,$B122),0)</f>
        <v>0</v>
      </c>
      <c r="J122" s="62">
        <f>IFERROR(SUMIFS(MOY!$N$26:$N$29,MOY!$F$26:$F$29,"SALIDA",MOY!$J$26:$J$29,$B122),0)</f>
        <v>0</v>
      </c>
      <c r="K122" s="62">
        <f>IFERROR(SUMIFS('NORMA RUTH'!$N$23:$N$28,'NORMA RUTH'!$H$23:$H$28,"SALIDA",'NORMA RUTH'!$J$23:$J$28,$B122),0)</f>
        <v>0</v>
      </c>
      <c r="L122" s="62">
        <f>IFERROR(SUMIFS(VALERIA!$N$19:$N$23,VALERIA!$H$19:$H$23,"SALIDA",VALERIA!$J$19:$J$23,$B122),0)</f>
        <v>0</v>
      </c>
      <c r="M122" s="62">
        <f>IFERROR(SUMIFS('MANUEL BANAMEX'!$N$39:$N$46,'MANUEL BANAMEX'!$H$39:$H$46,"SALIDA",'MANUEL BANAMEX'!$J$39:$J$46,$B122),0)</f>
        <v>0</v>
      </c>
      <c r="N122" s="62">
        <f>IFERROR(SUMIFS(ROBERTO!$N$2:$N$2,ROBERTO!$H$2:$H$2,"SALIDA",ROBERTO!$J$2:$J$2,$B122),0)</f>
        <v>0</v>
      </c>
      <c r="O122" s="62">
        <f>IFERROR(SUMIFS(JUAN!$N$31:$N$40,JUAN!$H$31:$H$40,"SALIDA",JUAN!$J$31:$J$40,$B122),0)</f>
        <v>0</v>
      </c>
      <c r="P122" s="62">
        <f>IFERROR(SUMIFS('NORMA SANCHEZ'!$N$30:$N$39,'NORMA SANCHEZ'!$H$30:$H$39,"SALIDA",'NORMA SANCHEZ'!$J$30:$J$39,$B122),0)</f>
        <v>0</v>
      </c>
      <c r="Q122" s="62">
        <f>IFERROR(SUMIFS('JOSE CARLOS'!$N$34:$N$45,'JOSE CARLOS'!$H$34:$H$45,"SALIDA",'JOSE CARLOS'!$J$34:$J$45,$B122),0)</f>
        <v>0</v>
      </c>
      <c r="R122" s="62">
        <f>IFERROR(SUMIFS('LUIS ENRIQUE '!$N$38:$N$39,'LUIS ENRIQUE '!$H$38:$H$39,"SALIDA",'LUIS ENRIQUE '!$J$38:$J$39,$B122),0)</f>
        <v>0</v>
      </c>
      <c r="S122" s="62">
        <f>IFERROR(SUMIFS(CESARIA!$N$31:$N$46,CESARIA!$H$31:$H$46,"SALIDA",CESARIA!$J$31:$J$46,$B122),0)</f>
        <v>12500</v>
      </c>
      <c r="T122" s="62">
        <f>IFERROR(SUMIFS(ALAN!$N$28:$N$42,ALAN!$H$28:$H$42,"SALIDA",ALAN!$J$28:$J$42,$B122),0)</f>
        <v>0</v>
      </c>
      <c r="U122" s="62">
        <f>IFERROR(SUMIFS(ELVIA!$N$33:$N$38,ELVIA!$H$33:$H$38,"SALIDA",ELVIA!$J$33:$J$38,$B122),0)</f>
        <v>0</v>
      </c>
      <c r="V122" s="62">
        <f>IFERROR(SUMIFS(CAJA!$N$1993:$N$2700,CAJA!$H$1993:$H$2700,"SALIDA",CAJA!$J$1993:$J$2700,$B122),0)</f>
        <v>0</v>
      </c>
      <c r="W122" s="62">
        <f>IFERROR(SUMIFS('CAJA TIGRES'!$N$564:$N$750,'CAJA TIGRES'!$H$564:$H$750,"SALIDA",'CAJA TIGRES'!$J$564:$J$750,$B122),0)</f>
        <v>0</v>
      </c>
      <c r="X122" s="62">
        <f>IFERROR(SUMIFS(RESERVA!$N$11:$N$11,RESERVA!$H$11:$H$11,"SALIDA",RESERVA!$J$11:$J$11,$B122),0)</f>
        <v>0</v>
      </c>
      <c r="Y122" s="96">
        <f t="shared" ref="Y122:Y145" si="27">SUM(C122:X122)</f>
        <v>848400</v>
      </c>
      <c r="Z122" s="96">
        <f>Y122+'MAR25'!Z122</f>
        <v>1413050</v>
      </c>
    </row>
    <row r="123" spans="1:26" x14ac:dyDescent="0.3">
      <c r="B123" s="63" t="s">
        <v>168</v>
      </c>
      <c r="C123" s="62">
        <f>IFERROR(SUMIFS('MGZ121'!$N$418:'MGZ121'!$N$623,'MGZ121'!$H$418:$H$623,"SALIDA",'MGZ121'!$J$418:$J$623,B123),0)</f>
        <v>617506.49999999988</v>
      </c>
      <c r="D123" s="62">
        <f>IFERROR(SUMIFS('MGZ BBVA'!$N$303:$N$448,'MGZ BBVA'!$H$303:$H$448,"SALIDA",'MGZ BBVA'!$J$303:$J$448,$B123),0)</f>
        <v>0</v>
      </c>
      <c r="E123" s="62">
        <f>IFERROR(SUMIFS('MGZ DOLARES'!$N$2:$N$2,'MGZ DOLARES'!$F$2:$F$2,"SALIDA",'MGZ DOLARES'!$J$2:$J$2,$B123),0)</f>
        <v>0</v>
      </c>
      <c r="F123" s="62">
        <f>IFERROR(SUMIFS('MGZ BAJIO'!$N$9:$N$49,'MGZ BAJIO'!$H$9:$H$49,"SALIDA",'MGZ BAJIO'!$J$9:$J$49,$B123),0)</f>
        <v>0</v>
      </c>
      <c r="G123" s="62">
        <f>IFERROR(SUMIFS('VICTOR BANAMEX'!$N$162:$N$224,'VICTOR BANAMEX'!$H$162:$H$224,"SALIDA",'VICTOR BANAMEX'!$J$162:$J$224,$B123),0)</f>
        <v>1000</v>
      </c>
      <c r="H123" s="62">
        <f>IFERROR(SUMIFS('VICTOR BANORTE'!$N$39:$N$50,'VICTOR BANORTE'!$H$39:$H$50,"SALIDA",'VICTOR BANORTE'!$J$39:$J$50,$B123),0)</f>
        <v>0</v>
      </c>
      <c r="I123" s="62">
        <f>IFERROR(SUMIFS(RODRIGO!$N$2:$N$2,RODRIGO!$H$2:$H$2,"SALIDA",RODRIGO!$J$2:$J$2,$B123),0)</f>
        <v>0</v>
      </c>
      <c r="J123" s="62">
        <f>IFERROR(SUMIFS(MOY!$N$26:$N$29,MOY!$F$26:$F$29,"SALIDA",MOY!$J$26:$J$29,$B123),0)</f>
        <v>0</v>
      </c>
      <c r="K123" s="62">
        <f>IFERROR(SUMIFS('NORMA RUTH'!$N$23:$N$28,'NORMA RUTH'!$H$23:$H$28,"SALIDA",'NORMA RUTH'!$J$23:$J$28,$B123),0)</f>
        <v>0</v>
      </c>
      <c r="L123" s="62">
        <f>IFERROR(SUMIFS(VALERIA!$N$19:$N$23,VALERIA!$H$19:$H$23,"SALIDA",VALERIA!$J$19:$J$23,$B123),0)</f>
        <v>0</v>
      </c>
      <c r="M123" s="62">
        <f>IFERROR(SUMIFS('MANUEL BANAMEX'!$N$39:$N$46,'MANUEL BANAMEX'!$H$39:$H$46,"SALIDA",'MANUEL BANAMEX'!$J$39:$J$46,$B123),0)</f>
        <v>0</v>
      </c>
      <c r="N123" s="62">
        <f>IFERROR(SUMIFS(ROBERTO!$N$2:$N$2,ROBERTO!$H$2:$H$2,"SALIDA",ROBERTO!$J$2:$J$2,$B123),0)</f>
        <v>0</v>
      </c>
      <c r="O123" s="62">
        <f>IFERROR(SUMIFS(JUAN!$N$31:$N$40,JUAN!$H$31:$H$40,"SALIDA",JUAN!$J$31:$J$40,$B123),0)</f>
        <v>0</v>
      </c>
      <c r="P123" s="62">
        <f>IFERROR(SUMIFS('NORMA SANCHEZ'!$N$30:$N$39,'NORMA SANCHEZ'!$H$30:$H$39,"SALIDA",'NORMA SANCHEZ'!$J$30:$J$39,$B123),0)</f>
        <v>0</v>
      </c>
      <c r="Q123" s="62">
        <f>IFERROR(SUMIFS('JOSE CARLOS'!$N$34:$N$45,'JOSE CARLOS'!$H$34:$H$45,"SALIDA",'JOSE CARLOS'!$J$34:$J$45,$B123),0)</f>
        <v>0</v>
      </c>
      <c r="R123" s="62">
        <f>IFERROR(SUMIFS('LUIS ENRIQUE '!$N$38:$N$39,'LUIS ENRIQUE '!$H$38:$H$39,"SALIDA",'LUIS ENRIQUE '!$J$38:$J$39,$B123),0)</f>
        <v>0</v>
      </c>
      <c r="S123" s="62">
        <f>IFERROR(SUMIFS(CESARIA!$N$31:$N$46,CESARIA!$H$31:$H$46,"SALIDA",CESARIA!$J$31:$J$46,$B123),0)</f>
        <v>0</v>
      </c>
      <c r="T123" s="62">
        <f>IFERROR(SUMIFS(ALAN!$N$28:$N$42,ALAN!$H$28:$H$42,"SALIDA",ALAN!$J$28:$J$42,$B123),0)</f>
        <v>0</v>
      </c>
      <c r="U123" s="62">
        <f>IFERROR(SUMIFS(ELVIA!$N$33:$N$38,ELVIA!$H$33:$H$38,"SALIDA",ELVIA!$J$33:$J$38,$B123),0)</f>
        <v>0</v>
      </c>
      <c r="V123" s="62">
        <f>IFERROR(SUMIFS(CAJA!$N$1993:$N$2700,CAJA!$H$1993:$H$2700,"SALIDA",CAJA!$J$1993:$J$2700,$B123),0)</f>
        <v>0</v>
      </c>
      <c r="W123" s="62">
        <f>IFERROR(SUMIFS('CAJA TIGRES'!$N$564:$N$750,'CAJA TIGRES'!$H$564:$H$750,"SALIDA",'CAJA TIGRES'!$J$564:$J$750,$B123),0)</f>
        <v>0</v>
      </c>
      <c r="X123" s="62">
        <f>IFERROR(SUMIFS(RESERVA!$N$11:$N$11,RESERVA!$H$11:$H$11,"SALIDA",RESERVA!$J$11:$J$11,$B123),0)</f>
        <v>0</v>
      </c>
      <c r="Y123" s="96">
        <f t="shared" si="27"/>
        <v>618506.49999999988</v>
      </c>
      <c r="Z123" s="96">
        <f>Y123+'MAR25'!Z123</f>
        <v>3832904.75</v>
      </c>
    </row>
    <row r="124" spans="1:26" x14ac:dyDescent="0.3">
      <c r="B124" s="63" t="s">
        <v>169</v>
      </c>
      <c r="C124" s="62">
        <f>IFERROR(SUMIFS('MGZ121'!$N$418:'MGZ121'!$N$623,'MGZ121'!$H$418:$H$623,"SALIDA",'MGZ121'!$J$418:$J$623,B124),0)</f>
        <v>0</v>
      </c>
      <c r="D124" s="62">
        <f>IFERROR(SUMIFS('MGZ BBVA'!$N$303:$N$448,'MGZ BBVA'!$H$303:$H$448,"SALIDA",'MGZ BBVA'!$J$303:$J$448,$B124),0)</f>
        <v>0</v>
      </c>
      <c r="E124" s="62">
        <f>IFERROR(SUMIFS('MGZ DOLARES'!$N$2:$N$2,'MGZ DOLARES'!$F$2:$F$2,"SALIDA",'MGZ DOLARES'!$J$2:$J$2,$B124),0)</f>
        <v>0</v>
      </c>
      <c r="F124" s="62">
        <f>IFERROR(SUMIFS('MGZ BAJIO'!$N$9:$N$49,'MGZ BAJIO'!$H$9:$H$49,"SALIDA",'MGZ BAJIO'!$J$9:$J$49,$B124),0)</f>
        <v>0</v>
      </c>
      <c r="G124" s="62">
        <f>IFERROR(SUMIFS('VICTOR BANAMEX'!$N$162:$N$224,'VICTOR BANAMEX'!$H$162:$H$224,"SALIDA",'VICTOR BANAMEX'!$J$162:$J$224,$B124),0)</f>
        <v>0</v>
      </c>
      <c r="H124" s="62">
        <f>IFERROR(SUMIFS('VICTOR BANORTE'!$N$39:$N$50,'VICTOR BANORTE'!$H$39:$H$50,"SALIDA",'VICTOR BANORTE'!$J$39:$J$50,$B124),0)</f>
        <v>0</v>
      </c>
      <c r="I124" s="62">
        <f>IFERROR(SUMIFS(RODRIGO!$N$2:$N$2,RODRIGO!$H$2:$H$2,"SALIDA",RODRIGO!$J$2:$J$2,$B124),0)</f>
        <v>0</v>
      </c>
      <c r="J124" s="62">
        <f>IFERROR(SUMIFS(MOY!$N$26:$N$29,MOY!$F$26:$F$29,"SALIDA",MOY!$J$26:$J$29,$B124),0)</f>
        <v>0</v>
      </c>
      <c r="K124" s="62">
        <f>IFERROR(SUMIFS('NORMA RUTH'!$N$23:$N$28,'NORMA RUTH'!$H$23:$H$28,"SALIDA",'NORMA RUTH'!$J$23:$J$28,$B124),0)</f>
        <v>0</v>
      </c>
      <c r="L124" s="62">
        <f>IFERROR(SUMIFS(VALERIA!$N$19:$N$23,VALERIA!$H$19:$H$23,"SALIDA",VALERIA!$J$19:$J$23,$B124),0)</f>
        <v>0</v>
      </c>
      <c r="M124" s="62">
        <f>IFERROR(SUMIFS('MANUEL BANAMEX'!$N$39:$N$46,'MANUEL BANAMEX'!$H$39:$H$46,"SALIDA",'MANUEL BANAMEX'!$J$39:$J$46,$B124),0)</f>
        <v>0</v>
      </c>
      <c r="N124" s="62">
        <f>IFERROR(SUMIFS(ROBERTO!$N$2:$N$2,ROBERTO!$H$2:$H$2,"SALIDA",ROBERTO!$J$2:$J$2,$B124),0)</f>
        <v>0</v>
      </c>
      <c r="O124" s="62">
        <f>IFERROR(SUMIFS(JUAN!$N$31:$N$40,JUAN!$H$31:$H$40,"SALIDA",JUAN!$J$31:$J$40,$B124),0)</f>
        <v>0</v>
      </c>
      <c r="P124" s="62">
        <f>IFERROR(SUMIFS('NORMA SANCHEZ'!$N$30:$N$39,'NORMA SANCHEZ'!$H$30:$H$39,"SALIDA",'NORMA SANCHEZ'!$J$30:$J$39,$B124),0)</f>
        <v>0</v>
      </c>
      <c r="Q124" s="62">
        <f>IFERROR(SUMIFS('JOSE CARLOS'!$N$34:$N$45,'JOSE CARLOS'!$H$34:$H$45,"SALIDA",'JOSE CARLOS'!$J$34:$J$45,$B124),0)</f>
        <v>0</v>
      </c>
      <c r="R124" s="62">
        <f>IFERROR(SUMIFS('LUIS ENRIQUE '!$N$38:$N$39,'LUIS ENRIQUE '!$H$38:$H$39,"SALIDA",'LUIS ENRIQUE '!$J$38:$J$39,$B124),0)</f>
        <v>0</v>
      </c>
      <c r="S124" s="62">
        <f>IFERROR(SUMIFS(CESARIA!$N$31:$N$46,CESARIA!$H$31:$H$46,"SALIDA",CESARIA!$J$31:$J$46,$B124),0)</f>
        <v>0</v>
      </c>
      <c r="T124" s="62">
        <f>IFERROR(SUMIFS(ALAN!$N$28:$N$42,ALAN!$H$28:$H$42,"SALIDA",ALAN!$J$28:$J$42,$B124),0)</f>
        <v>0</v>
      </c>
      <c r="U124" s="62">
        <f>IFERROR(SUMIFS(ELVIA!$N$33:$N$38,ELVIA!$H$33:$H$38,"SALIDA",ELVIA!$J$33:$J$38,$B124),0)</f>
        <v>0</v>
      </c>
      <c r="V124" s="62">
        <f>IFERROR(SUMIFS(CAJA!$N$1993:$N$2700,CAJA!$H$1993:$H$2700,"SALIDA",CAJA!$J$1993:$J$2700,$B124),0)</f>
        <v>0</v>
      </c>
      <c r="W124" s="62">
        <f>IFERROR(SUMIFS('CAJA TIGRES'!$N$564:$N$750,'CAJA TIGRES'!$H$564:$H$750,"SALIDA",'CAJA TIGRES'!$J$564:$J$750,$B124),0)</f>
        <v>0</v>
      </c>
      <c r="X124" s="62">
        <f>IFERROR(SUMIFS(RESERVA!$N$11:$N$11,RESERVA!$H$11:$H$11,"SALIDA",RESERVA!$J$11:$J$11,$B124),0)</f>
        <v>0</v>
      </c>
      <c r="Y124" s="96">
        <f t="shared" si="27"/>
        <v>0</v>
      </c>
      <c r="Z124" s="96">
        <f>Y124+'MAR25'!Z124</f>
        <v>0</v>
      </c>
    </row>
    <row r="125" spans="1:26" x14ac:dyDescent="0.3">
      <c r="B125" s="63" t="s">
        <v>170</v>
      </c>
      <c r="C125" s="62">
        <f>IFERROR(SUMIFS('MGZ121'!$N$418:'MGZ121'!$N$623,'MGZ121'!$H$418:$H$623,"SALIDA",'MGZ121'!$J$418:$J$623,B125),0)</f>
        <v>110000</v>
      </c>
      <c r="D125" s="62">
        <f>IFERROR(SUMIFS('MGZ BBVA'!$N$303:$N$448,'MGZ BBVA'!$H$303:$H$448,"SALIDA",'MGZ BBVA'!$J$303:$J$448,$B125),0)</f>
        <v>0</v>
      </c>
      <c r="E125" s="62">
        <f>IFERROR(SUMIFS('MGZ DOLARES'!$N$2:$N$2,'MGZ DOLARES'!$F$2:$F$2,"SALIDA",'MGZ DOLARES'!$J$2:$J$2,$B125),0)</f>
        <v>0</v>
      </c>
      <c r="F125" s="62">
        <f>IFERROR(SUMIFS('MGZ BAJIO'!$N$9:$N$49,'MGZ BAJIO'!$H$9:$H$49,"SALIDA",'MGZ BAJIO'!$J$9:$J$49,$B125),0)</f>
        <v>0</v>
      </c>
      <c r="G125" s="62">
        <f>IFERROR(SUMIFS('VICTOR BANAMEX'!$N$162:$N$224,'VICTOR BANAMEX'!$H$162:$H$224,"SALIDA",'VICTOR BANAMEX'!$J$162:$J$224,$B125),0)</f>
        <v>0</v>
      </c>
      <c r="H125" s="62">
        <f>IFERROR(SUMIFS('VICTOR BANORTE'!$N$39:$N$50,'VICTOR BANORTE'!$H$39:$H$50,"SALIDA",'VICTOR BANORTE'!$J$39:$J$50,$B125),0)</f>
        <v>0</v>
      </c>
      <c r="I125" s="62">
        <f>IFERROR(SUMIFS(RODRIGO!$N$2:$N$2,RODRIGO!$H$2:$H$2,"SALIDA",RODRIGO!$J$2:$J$2,$B125),0)</f>
        <v>0</v>
      </c>
      <c r="J125" s="62">
        <f>IFERROR(SUMIFS(MOY!$N$26:$N$29,MOY!$F$26:$F$29,"SALIDA",MOY!$J$26:$J$29,$B125),0)</f>
        <v>0</v>
      </c>
      <c r="K125" s="62">
        <f>IFERROR(SUMIFS('NORMA RUTH'!$N$23:$N$28,'NORMA RUTH'!$H$23:$H$28,"SALIDA",'NORMA RUTH'!$J$23:$J$28,$B125),0)</f>
        <v>0</v>
      </c>
      <c r="L125" s="62">
        <f>IFERROR(SUMIFS(VALERIA!$N$19:$N$23,VALERIA!$H$19:$H$23,"SALIDA",VALERIA!$J$19:$J$23,$B125),0)</f>
        <v>0</v>
      </c>
      <c r="M125" s="62">
        <f>IFERROR(SUMIFS('MANUEL BANAMEX'!$N$39:$N$46,'MANUEL BANAMEX'!$H$39:$H$46,"SALIDA",'MANUEL BANAMEX'!$J$39:$J$46,$B125),0)</f>
        <v>0</v>
      </c>
      <c r="N125" s="62">
        <f>IFERROR(SUMIFS(ROBERTO!$N$2:$N$2,ROBERTO!$H$2:$H$2,"SALIDA",ROBERTO!$J$2:$J$2,$B125),0)</f>
        <v>0</v>
      </c>
      <c r="O125" s="62">
        <f>IFERROR(SUMIFS(JUAN!$N$31:$N$40,JUAN!$H$31:$H$40,"SALIDA",JUAN!$J$31:$J$40,$B125),0)</f>
        <v>0</v>
      </c>
      <c r="P125" s="62">
        <f>IFERROR(SUMIFS('NORMA SANCHEZ'!$N$30:$N$39,'NORMA SANCHEZ'!$H$30:$H$39,"SALIDA",'NORMA SANCHEZ'!$J$30:$J$39,$B125),0)</f>
        <v>0</v>
      </c>
      <c r="Q125" s="62">
        <f>IFERROR(SUMIFS('JOSE CARLOS'!$N$34:$N$45,'JOSE CARLOS'!$H$34:$H$45,"SALIDA",'JOSE CARLOS'!$J$34:$J$45,$B125),0)</f>
        <v>0</v>
      </c>
      <c r="R125" s="62">
        <f>IFERROR(SUMIFS('LUIS ENRIQUE '!$N$38:$N$39,'LUIS ENRIQUE '!$H$38:$H$39,"SALIDA",'LUIS ENRIQUE '!$J$38:$J$39,$B125),0)</f>
        <v>0</v>
      </c>
      <c r="S125" s="62">
        <f>IFERROR(SUMIFS(CESARIA!$N$31:$N$46,CESARIA!$H$31:$H$46,"SALIDA",CESARIA!$J$31:$J$46,$B125),0)</f>
        <v>0</v>
      </c>
      <c r="T125" s="62">
        <f>IFERROR(SUMIFS(ALAN!$N$28:$N$42,ALAN!$H$28:$H$42,"SALIDA",ALAN!$J$28:$J$42,$B125),0)</f>
        <v>0</v>
      </c>
      <c r="U125" s="62">
        <f>IFERROR(SUMIFS(ELVIA!$N$33:$N$38,ELVIA!$H$33:$H$38,"SALIDA",ELVIA!$J$33:$J$38,$B125),0)</f>
        <v>0</v>
      </c>
      <c r="V125" s="62">
        <f>IFERROR(SUMIFS(CAJA!$N$1993:$N$2700,CAJA!$H$1993:$H$2700,"SALIDA",CAJA!$J$1993:$J$2700,$B125),0)</f>
        <v>0</v>
      </c>
      <c r="W125" s="62">
        <f>IFERROR(SUMIFS('CAJA TIGRES'!$N$564:$N$750,'CAJA TIGRES'!$H$564:$H$750,"SALIDA",'CAJA TIGRES'!$J$564:$J$750,$B125),0)</f>
        <v>0</v>
      </c>
      <c r="X125" s="62">
        <f>IFERROR(SUMIFS(RESERVA!$N$11:$N$11,RESERVA!$H$11:$H$11,"SALIDA",RESERVA!$J$11:$J$11,$B125),0)</f>
        <v>0</v>
      </c>
      <c r="Y125" s="96">
        <f t="shared" si="27"/>
        <v>110000</v>
      </c>
      <c r="Z125" s="96">
        <f>Y125+'MAR25'!Z125</f>
        <v>110000</v>
      </c>
    </row>
    <row r="126" spans="1:26" x14ac:dyDescent="0.3">
      <c r="B126" s="63" t="s">
        <v>171</v>
      </c>
      <c r="C126" s="62">
        <f>IFERROR(SUMIFS('MGZ121'!$N$418:'MGZ121'!$N$623,'MGZ121'!$H$418:$H$623,"SALIDA",'MGZ121'!$J$418:$J$623,B126),0)</f>
        <v>569877.84</v>
      </c>
      <c r="D126" s="62">
        <f>IFERROR(SUMIFS('MGZ BBVA'!$N$303:$N$448,'MGZ BBVA'!$H$303:$H$448,"SALIDA",'MGZ BBVA'!$J$303:$J$448,$B126),0)</f>
        <v>33170.04</v>
      </c>
      <c r="E126" s="62">
        <f>IFERROR(SUMIFS('MGZ DOLARES'!$N$2:$N$2,'MGZ DOLARES'!$F$2:$F$2,"SALIDA",'MGZ DOLARES'!$J$2:$J$2,$B126),0)</f>
        <v>0</v>
      </c>
      <c r="F126" s="62">
        <f>IFERROR(SUMIFS('MGZ BAJIO'!$N$9:$N$49,'MGZ BAJIO'!$H$9:$H$49,"SALIDA",'MGZ BAJIO'!$J$9:$J$49,$B126),0)</f>
        <v>520000</v>
      </c>
      <c r="G126" s="62">
        <f>IFERROR(SUMIFS('VICTOR BANAMEX'!$N$162:$N$224,'VICTOR BANAMEX'!$H$162:$H$224,"SALIDA",'VICTOR BANAMEX'!$J$162:$J$224,$B126),0)</f>
        <v>0</v>
      </c>
      <c r="H126" s="62">
        <f>IFERROR(SUMIFS('VICTOR BANORTE'!$N$39:$N$50,'VICTOR BANORTE'!$H$39:$H$50,"SALIDA",'VICTOR BANORTE'!$J$39:$J$50,$B126),0)</f>
        <v>0</v>
      </c>
      <c r="I126" s="62">
        <f>IFERROR(SUMIFS(RODRIGO!$N$2:$N$2,RODRIGO!$H$2:$H$2,"SALIDA",RODRIGO!$J$2:$J$2,$B126),0)</f>
        <v>0</v>
      </c>
      <c r="J126" s="62">
        <f>IFERROR(SUMIFS(MOY!$N$26:$N$29,MOY!$F$26:$F$29,"SALIDA",MOY!$J$26:$J$29,$B126),0)</f>
        <v>0</v>
      </c>
      <c r="K126" s="62">
        <f>IFERROR(SUMIFS('NORMA RUTH'!$N$23:$N$28,'NORMA RUTH'!$H$23:$H$28,"SALIDA",'NORMA RUTH'!$J$23:$J$28,$B126),0)</f>
        <v>0</v>
      </c>
      <c r="L126" s="62">
        <f>IFERROR(SUMIFS(VALERIA!$N$19:$N$23,VALERIA!$H$19:$H$23,"SALIDA",VALERIA!$J$19:$J$23,$B126),0)</f>
        <v>0</v>
      </c>
      <c r="M126" s="62">
        <f>IFERROR(SUMIFS('MANUEL BANAMEX'!$N$39:$N$46,'MANUEL BANAMEX'!$H$39:$H$46,"SALIDA",'MANUEL BANAMEX'!$J$39:$J$46,$B126),0)</f>
        <v>0</v>
      </c>
      <c r="N126" s="62">
        <f>IFERROR(SUMIFS(ROBERTO!$N$2:$N$2,ROBERTO!$H$2:$H$2,"SALIDA",ROBERTO!$J$2:$J$2,$B126),0)</f>
        <v>0</v>
      </c>
      <c r="O126" s="62">
        <f>IFERROR(SUMIFS(JUAN!$N$31:$N$40,JUAN!$H$31:$H$40,"SALIDA",JUAN!$J$31:$J$40,$B126),0)</f>
        <v>0</v>
      </c>
      <c r="P126" s="62">
        <f>IFERROR(SUMIFS('NORMA SANCHEZ'!$N$30:$N$39,'NORMA SANCHEZ'!$H$30:$H$39,"SALIDA",'NORMA SANCHEZ'!$J$30:$J$39,$B126),0)</f>
        <v>0</v>
      </c>
      <c r="Q126" s="62">
        <f>IFERROR(SUMIFS('JOSE CARLOS'!$N$34:$N$45,'JOSE CARLOS'!$H$34:$H$45,"SALIDA",'JOSE CARLOS'!$J$34:$J$45,$B126),0)</f>
        <v>0</v>
      </c>
      <c r="R126" s="62">
        <f>IFERROR(SUMIFS('LUIS ENRIQUE '!$N$38:$N$39,'LUIS ENRIQUE '!$H$38:$H$39,"SALIDA",'LUIS ENRIQUE '!$J$38:$J$39,$B126),0)</f>
        <v>0</v>
      </c>
      <c r="S126" s="62">
        <f>IFERROR(SUMIFS(CESARIA!$N$31:$N$46,CESARIA!$H$31:$H$46,"SALIDA",CESARIA!$J$31:$J$46,$B126),0)</f>
        <v>0</v>
      </c>
      <c r="T126" s="62">
        <f>IFERROR(SUMIFS(ALAN!$N$28:$N$42,ALAN!$H$28:$H$42,"SALIDA",ALAN!$J$28:$J$42,$B126),0)</f>
        <v>0</v>
      </c>
      <c r="U126" s="62">
        <f>IFERROR(SUMIFS(ELVIA!$N$33:$N$38,ELVIA!$H$33:$H$38,"SALIDA",ELVIA!$J$33:$J$38,$B126),0)</f>
        <v>0</v>
      </c>
      <c r="V126" s="62">
        <f>IFERROR(SUMIFS(CAJA!$N$1993:$N$2700,CAJA!$H$1993:$H$2700,"SALIDA",CAJA!$J$1993:$J$2700,$B126),0)</f>
        <v>0</v>
      </c>
      <c r="W126" s="62">
        <f>IFERROR(SUMIFS('CAJA TIGRES'!$N$564:$N$750,'CAJA TIGRES'!$H$564:$H$750,"SALIDA",'CAJA TIGRES'!$J$564:$J$750,$B126),0)</f>
        <v>0</v>
      </c>
      <c r="X126" s="62">
        <f>IFERROR(SUMIFS(RESERVA!$N$11:$N$11,RESERVA!$H$11:$H$11,"SALIDA",RESERVA!$J$11:$J$11,$B126),0)</f>
        <v>0</v>
      </c>
      <c r="Y126" s="96">
        <f t="shared" si="27"/>
        <v>1123047.8799999999</v>
      </c>
      <c r="Z126" s="96">
        <f>Y126+'MAR25'!Z126</f>
        <v>6821909.7999999998</v>
      </c>
    </row>
    <row r="127" spans="1:26" x14ac:dyDescent="0.3">
      <c r="B127" s="63" t="s">
        <v>172</v>
      </c>
      <c r="C127" s="62">
        <f>IFERROR(SUMIFS('MGZ121'!$N$418:'MGZ121'!$N$623,'MGZ121'!$H$418:$H$623,"SALIDA",'MGZ121'!$J$418:$J$623,B127),0)</f>
        <v>64000</v>
      </c>
      <c r="D127" s="62">
        <f>IFERROR(SUMIFS('MGZ BBVA'!$N$303:$N$448,'MGZ BBVA'!$H$303:$H$448,"SALIDA",'MGZ BBVA'!$J$303:$J$448,$B127),0)</f>
        <v>0</v>
      </c>
      <c r="E127" s="62">
        <f>IFERROR(SUMIFS('MGZ DOLARES'!$N$2:$N$2,'MGZ DOLARES'!$F$2:$F$2,"SALIDA",'MGZ DOLARES'!$J$2:$J$2,$B127),0)</f>
        <v>0</v>
      </c>
      <c r="F127" s="62">
        <f>IFERROR(SUMIFS('MGZ BAJIO'!$N$9:$N$49,'MGZ BAJIO'!$H$9:$H$49,"SALIDA",'MGZ BAJIO'!$J$9:$J$49,$B127),0)</f>
        <v>0</v>
      </c>
      <c r="G127" s="62">
        <f>IFERROR(SUMIFS('VICTOR BANAMEX'!$N$162:$N$224,'VICTOR BANAMEX'!$H$162:$H$224,"SALIDA",'VICTOR BANAMEX'!$J$162:$J$224,$B127),0)</f>
        <v>111000</v>
      </c>
      <c r="H127" s="62">
        <f>IFERROR(SUMIFS('VICTOR BANORTE'!$N$39:$N$50,'VICTOR BANORTE'!$H$39:$H$50,"SALIDA",'VICTOR BANORTE'!$J$39:$J$50,$B127),0)</f>
        <v>0</v>
      </c>
      <c r="I127" s="62">
        <f>IFERROR(SUMIFS(RODRIGO!$N$2:$N$2,RODRIGO!$H$2:$H$2,"SALIDA",RODRIGO!$J$2:$J$2,$B127),0)</f>
        <v>0</v>
      </c>
      <c r="J127" s="62">
        <f>IFERROR(SUMIFS(MOY!$N$26:$N$29,MOY!$F$26:$F$29,"SALIDA",MOY!$J$26:$J$29,$B127),0)</f>
        <v>0</v>
      </c>
      <c r="K127" s="62">
        <f>IFERROR(SUMIFS('NORMA RUTH'!$N$23:$N$28,'NORMA RUTH'!$H$23:$H$28,"SALIDA",'NORMA RUTH'!$J$23:$J$28,$B127),0)</f>
        <v>0</v>
      </c>
      <c r="L127" s="62">
        <f>IFERROR(SUMIFS(VALERIA!$N$19:$N$23,VALERIA!$H$19:$H$23,"SALIDA",VALERIA!$J$19:$J$23,$B127),0)</f>
        <v>0</v>
      </c>
      <c r="M127" s="62">
        <f>IFERROR(SUMIFS('MANUEL BANAMEX'!$N$39:$N$46,'MANUEL BANAMEX'!$H$39:$H$46,"SALIDA",'MANUEL BANAMEX'!$J$39:$J$46,$B127),0)</f>
        <v>0</v>
      </c>
      <c r="N127" s="62">
        <f>IFERROR(SUMIFS(ROBERTO!$N$2:$N$2,ROBERTO!$H$2:$H$2,"SALIDA",ROBERTO!$J$2:$J$2,$B127),0)</f>
        <v>0</v>
      </c>
      <c r="O127" s="62">
        <f>IFERROR(SUMIFS(JUAN!$N$31:$N$40,JUAN!$H$31:$H$40,"SALIDA",JUAN!$J$31:$J$40,$B127),0)</f>
        <v>0</v>
      </c>
      <c r="P127" s="62">
        <f>IFERROR(SUMIFS('NORMA SANCHEZ'!$N$30:$N$39,'NORMA SANCHEZ'!$H$30:$H$39,"SALIDA",'NORMA SANCHEZ'!$J$30:$J$39,$B127),0)</f>
        <v>0</v>
      </c>
      <c r="Q127" s="62">
        <f>IFERROR(SUMIFS('JOSE CARLOS'!$N$34:$N$45,'JOSE CARLOS'!$H$34:$H$45,"SALIDA",'JOSE CARLOS'!$J$34:$J$45,$B127),0)</f>
        <v>0</v>
      </c>
      <c r="R127" s="62">
        <f>IFERROR(SUMIFS('LUIS ENRIQUE '!$N$38:$N$39,'LUIS ENRIQUE '!$H$38:$H$39,"SALIDA",'LUIS ENRIQUE '!$J$38:$J$39,$B127),0)</f>
        <v>0</v>
      </c>
      <c r="S127" s="62">
        <f>IFERROR(SUMIFS(CESARIA!$N$31:$N$46,CESARIA!$H$31:$H$46,"SALIDA",CESARIA!$J$31:$J$46,$B127),0)</f>
        <v>0</v>
      </c>
      <c r="T127" s="62">
        <f>IFERROR(SUMIFS(ALAN!$N$28:$N$42,ALAN!$H$28:$H$42,"SALIDA",ALAN!$J$28:$J$42,$B127),0)</f>
        <v>0</v>
      </c>
      <c r="U127" s="62">
        <f>IFERROR(SUMIFS(ELVIA!$N$33:$N$38,ELVIA!$H$33:$H$38,"SALIDA",ELVIA!$J$33:$J$38,$B127),0)</f>
        <v>0</v>
      </c>
      <c r="V127" s="62">
        <f>IFERROR(SUMIFS(CAJA!$N$1993:$N$2700,CAJA!$H$1993:$H$2700,"SALIDA",CAJA!$J$1993:$J$2700,$B127),0)</f>
        <v>0</v>
      </c>
      <c r="W127" s="62">
        <f>IFERROR(SUMIFS('CAJA TIGRES'!$N$564:$N$750,'CAJA TIGRES'!$H$564:$H$750,"SALIDA",'CAJA TIGRES'!$J$564:$J$750,$B127),0)</f>
        <v>0</v>
      </c>
      <c r="X127" s="62">
        <f>IFERROR(SUMIFS(RESERVA!$N$11:$N$11,RESERVA!$H$11:$H$11,"SALIDA",RESERVA!$J$11:$J$11,$B127),0)</f>
        <v>0</v>
      </c>
      <c r="Y127" s="96">
        <f t="shared" si="27"/>
        <v>175000</v>
      </c>
      <c r="Z127" s="96">
        <f>Y127+'MAR25'!Z127</f>
        <v>427760</v>
      </c>
    </row>
    <row r="128" spans="1:26" x14ac:dyDescent="0.3">
      <c r="B128" s="63" t="s">
        <v>195</v>
      </c>
      <c r="C128" s="62">
        <f>IFERROR(SUMIFS('MGZ121'!$N$418:'MGZ121'!$N$623,'MGZ121'!$H$418:$H$623,"SALIDA",'MGZ121'!$J$418:$J$623,B128),0)</f>
        <v>0</v>
      </c>
      <c r="D128" s="62">
        <f>IFERROR(SUMIFS('MGZ BBVA'!$N$303:$N$448,'MGZ BBVA'!$H$303:$H$448,"SALIDA",'MGZ BBVA'!$J$303:$J$448,$B128),0)</f>
        <v>0</v>
      </c>
      <c r="E128" s="62">
        <f>IFERROR(SUMIFS('MGZ DOLARES'!$N$2:$N$2,'MGZ DOLARES'!$F$2:$F$2,"SALIDA",'MGZ DOLARES'!$J$2:$J$2,$B128),0)</f>
        <v>0</v>
      </c>
      <c r="F128" s="62">
        <f>IFERROR(SUMIFS('MGZ BAJIO'!$N$9:$N$49,'MGZ BAJIO'!$H$9:$H$49,"SALIDA",'MGZ BAJIO'!$J$9:$J$49,$B128),0)</f>
        <v>0</v>
      </c>
      <c r="G128" s="62">
        <f>IFERROR(SUMIFS('VICTOR BANAMEX'!$N$162:$N$224,'VICTOR BANAMEX'!$H$162:$H$224,"SALIDA",'VICTOR BANAMEX'!$J$162:$J$224,$B128),0)</f>
        <v>0</v>
      </c>
      <c r="H128" s="62">
        <f>IFERROR(SUMIFS('VICTOR BANORTE'!$N$39:$N$50,'VICTOR BANORTE'!$H$39:$H$50,"SALIDA",'VICTOR BANORTE'!$J$39:$J$50,$B128),0)</f>
        <v>0</v>
      </c>
      <c r="I128" s="62">
        <f>IFERROR(SUMIFS(RODRIGO!$N$2:$N$2,RODRIGO!$H$2:$H$2,"SALIDA",RODRIGO!$J$2:$J$2,$B128),0)</f>
        <v>0</v>
      </c>
      <c r="J128" s="62">
        <f>IFERROR(SUMIFS(MOY!$N$26:$N$29,MOY!$F$26:$F$29,"SALIDA",MOY!$J$26:$J$29,$B128),0)</f>
        <v>0</v>
      </c>
      <c r="K128" s="62">
        <f>IFERROR(SUMIFS('NORMA RUTH'!$N$23:$N$28,'NORMA RUTH'!$H$23:$H$28,"SALIDA",'NORMA RUTH'!$J$23:$J$28,$B128),0)</f>
        <v>0</v>
      </c>
      <c r="L128" s="62">
        <f>IFERROR(SUMIFS(VALERIA!$N$19:$N$23,VALERIA!$H$19:$H$23,"SALIDA",VALERIA!$J$19:$J$23,$B128),0)</f>
        <v>0</v>
      </c>
      <c r="M128" s="62">
        <f>IFERROR(SUMIFS('MANUEL BANAMEX'!$N$39:$N$46,'MANUEL BANAMEX'!$H$39:$H$46,"SALIDA",'MANUEL BANAMEX'!$J$39:$J$46,$B128),0)</f>
        <v>0</v>
      </c>
      <c r="N128" s="62">
        <f>IFERROR(SUMIFS(ROBERTO!$N$2:$N$2,ROBERTO!$H$2:$H$2,"SALIDA",ROBERTO!$J$2:$J$2,$B128),0)</f>
        <v>0</v>
      </c>
      <c r="O128" s="62">
        <f>IFERROR(SUMIFS(JUAN!$N$31:$N$40,JUAN!$H$31:$H$40,"SALIDA",JUAN!$J$31:$J$40,$B128),0)</f>
        <v>0</v>
      </c>
      <c r="P128" s="62">
        <f>IFERROR(SUMIFS('NORMA SANCHEZ'!$N$30:$N$39,'NORMA SANCHEZ'!$H$30:$H$39,"SALIDA",'NORMA SANCHEZ'!$J$30:$J$39,$B128),0)</f>
        <v>0</v>
      </c>
      <c r="Q128" s="62">
        <f>IFERROR(SUMIFS('JOSE CARLOS'!$N$34:$N$45,'JOSE CARLOS'!$H$34:$H$45,"SALIDA",'JOSE CARLOS'!$J$34:$J$45,$B128),0)</f>
        <v>0</v>
      </c>
      <c r="R128" s="62">
        <f>IFERROR(SUMIFS('LUIS ENRIQUE '!$N$38:$N$39,'LUIS ENRIQUE '!$H$38:$H$39,"SALIDA",'LUIS ENRIQUE '!$J$38:$J$39,$B128),0)</f>
        <v>0</v>
      </c>
      <c r="S128" s="62">
        <f>IFERROR(SUMIFS(CESARIA!$N$31:$N$46,CESARIA!$H$31:$H$46,"SALIDA",CESARIA!$J$31:$J$46,$B128),0)</f>
        <v>0</v>
      </c>
      <c r="T128" s="62">
        <f>IFERROR(SUMIFS(ALAN!$N$28:$N$42,ALAN!$H$28:$H$42,"SALIDA",ALAN!$J$28:$J$42,$B128),0)</f>
        <v>0</v>
      </c>
      <c r="U128" s="62">
        <f>IFERROR(SUMIFS(ELVIA!$N$33:$N$38,ELVIA!$H$33:$H$38,"SALIDA",ELVIA!$J$33:$J$38,$B128),0)</f>
        <v>0</v>
      </c>
      <c r="V128" s="62">
        <f>IFERROR(SUMIFS(CAJA!$N$1993:$N$2700,CAJA!$H$1993:$H$2700,"SALIDA",CAJA!$J$1993:$J$2700,$B128),0)</f>
        <v>0</v>
      </c>
      <c r="W128" s="62">
        <f>IFERROR(SUMIFS('CAJA TIGRES'!$N$564:$N$750,'CAJA TIGRES'!$H$564:$H$750,"SALIDA",'CAJA TIGRES'!$J$564:$J$750,$B128),0)</f>
        <v>0</v>
      </c>
      <c r="X128" s="62">
        <f>IFERROR(SUMIFS(RESERVA!$N$11:$N$11,RESERVA!$H$11:$H$11,"SALIDA",RESERVA!$J$11:$J$11,$B128),0)</f>
        <v>0</v>
      </c>
      <c r="Y128" s="96">
        <f t="shared" si="27"/>
        <v>0</v>
      </c>
      <c r="Z128" s="96">
        <f>Y128+'MAR25'!Z128</f>
        <v>0</v>
      </c>
    </row>
    <row r="129" spans="1:26" x14ac:dyDescent="0.3">
      <c r="B129" s="63" t="s">
        <v>173</v>
      </c>
      <c r="C129" s="62">
        <f>IFERROR(SUMIFS('MGZ121'!$N$418:'MGZ121'!$N$623,'MGZ121'!$H$418:$H$623,"SALIDA",'MGZ121'!$J$418:$J$623,B129),0)</f>
        <v>0</v>
      </c>
      <c r="D129" s="62">
        <f>IFERROR(SUMIFS('MGZ BBVA'!$N$303:$N$448,'MGZ BBVA'!$H$303:$H$448,"SALIDA",'MGZ BBVA'!$J$303:$J$448,$B129),0)</f>
        <v>0</v>
      </c>
      <c r="E129" s="62">
        <f>IFERROR(SUMIFS('MGZ DOLARES'!$N$2:$N$2,'MGZ DOLARES'!$F$2:$F$2,"SALIDA",'MGZ DOLARES'!$J$2:$J$2,$B129),0)</f>
        <v>0</v>
      </c>
      <c r="F129" s="62">
        <f>IFERROR(SUMIFS('MGZ BAJIO'!$N$9:$N$49,'MGZ BAJIO'!$H$9:$H$49,"SALIDA",'MGZ BAJIO'!$J$9:$J$49,$B129),0)</f>
        <v>0</v>
      </c>
      <c r="G129" s="62">
        <f>IFERROR(SUMIFS('VICTOR BANAMEX'!$N$162:$N$224,'VICTOR BANAMEX'!$H$162:$H$224,"SALIDA",'VICTOR BANAMEX'!$J$162:$J$224,$B129),0)</f>
        <v>0</v>
      </c>
      <c r="H129" s="62">
        <f>IFERROR(SUMIFS('VICTOR BANORTE'!$N$39:$N$50,'VICTOR BANORTE'!$H$39:$H$50,"SALIDA",'VICTOR BANORTE'!$J$39:$J$50,$B129),0)</f>
        <v>0</v>
      </c>
      <c r="I129" s="62">
        <f>IFERROR(SUMIFS(RODRIGO!$N$2:$N$2,RODRIGO!$H$2:$H$2,"SALIDA",RODRIGO!$J$2:$J$2,$B129),0)</f>
        <v>0</v>
      </c>
      <c r="J129" s="62">
        <f>IFERROR(SUMIFS(MOY!$N$26:$N$29,MOY!$F$26:$F$29,"SALIDA",MOY!$J$26:$J$29,$B129),0)</f>
        <v>0</v>
      </c>
      <c r="K129" s="62">
        <f>IFERROR(SUMIFS('NORMA RUTH'!$N$23:$N$28,'NORMA RUTH'!$H$23:$H$28,"SALIDA",'NORMA RUTH'!$J$23:$J$28,$B129),0)</f>
        <v>0</v>
      </c>
      <c r="L129" s="62">
        <f>IFERROR(SUMIFS(VALERIA!$N$19:$N$23,VALERIA!$H$19:$H$23,"SALIDA",VALERIA!$J$19:$J$23,$B129),0)</f>
        <v>0</v>
      </c>
      <c r="M129" s="62">
        <f>IFERROR(SUMIFS('MANUEL BANAMEX'!$N$39:$N$46,'MANUEL BANAMEX'!$H$39:$H$46,"SALIDA",'MANUEL BANAMEX'!$J$39:$J$46,$B129),0)</f>
        <v>0</v>
      </c>
      <c r="N129" s="62">
        <f>IFERROR(SUMIFS(ROBERTO!$N$2:$N$2,ROBERTO!$H$2:$H$2,"SALIDA",ROBERTO!$J$2:$J$2,$B129),0)</f>
        <v>0</v>
      </c>
      <c r="O129" s="62">
        <f>IFERROR(SUMIFS(JUAN!$N$31:$N$40,JUAN!$H$31:$H$40,"SALIDA",JUAN!$J$31:$J$40,$B129),0)</f>
        <v>0</v>
      </c>
      <c r="P129" s="62">
        <f>IFERROR(SUMIFS('NORMA SANCHEZ'!$N$30:$N$39,'NORMA SANCHEZ'!$H$30:$H$39,"SALIDA",'NORMA SANCHEZ'!$J$30:$J$39,$B129),0)</f>
        <v>0</v>
      </c>
      <c r="Q129" s="62">
        <f>IFERROR(SUMIFS('JOSE CARLOS'!$N$34:$N$45,'JOSE CARLOS'!$H$34:$H$45,"SALIDA",'JOSE CARLOS'!$J$34:$J$45,$B129),0)</f>
        <v>0</v>
      </c>
      <c r="R129" s="62">
        <f>IFERROR(SUMIFS('LUIS ENRIQUE '!$N$38:$N$39,'LUIS ENRIQUE '!$H$38:$H$39,"SALIDA",'LUIS ENRIQUE '!$J$38:$J$39,$B129),0)</f>
        <v>0</v>
      </c>
      <c r="S129" s="62">
        <f>IFERROR(SUMIFS(CESARIA!$N$31:$N$46,CESARIA!$H$31:$H$46,"SALIDA",CESARIA!$J$31:$J$46,$B129),0)</f>
        <v>0</v>
      </c>
      <c r="T129" s="62">
        <f>IFERROR(SUMIFS(ALAN!$N$28:$N$42,ALAN!$H$28:$H$42,"SALIDA",ALAN!$J$28:$J$42,$B129),0)</f>
        <v>0</v>
      </c>
      <c r="U129" s="62">
        <f>IFERROR(SUMIFS(ELVIA!$N$33:$N$38,ELVIA!$H$33:$H$38,"SALIDA",ELVIA!$J$33:$J$38,$B129),0)</f>
        <v>0</v>
      </c>
      <c r="V129" s="62">
        <f>IFERROR(SUMIFS(CAJA!$N$1993:$N$2700,CAJA!$H$1993:$H$2700,"SALIDA",CAJA!$J$1993:$J$2700,$B129),0)</f>
        <v>0</v>
      </c>
      <c r="W129" s="62">
        <f>IFERROR(SUMIFS('CAJA TIGRES'!$N$564:$N$750,'CAJA TIGRES'!$H$564:$H$750,"SALIDA",'CAJA TIGRES'!$J$564:$J$750,$B129),0)</f>
        <v>0</v>
      </c>
      <c r="X129" s="62">
        <f>IFERROR(SUMIFS(RESERVA!$N$11:$N$11,RESERVA!$H$11:$H$11,"SALIDA",RESERVA!$J$11:$J$11,$B129),0)</f>
        <v>0</v>
      </c>
      <c r="Y129" s="96">
        <f t="shared" si="27"/>
        <v>0</v>
      </c>
      <c r="Z129" s="96">
        <f>Y129+'MAR25'!Z129</f>
        <v>0</v>
      </c>
    </row>
    <row r="130" spans="1:26" x14ac:dyDescent="0.3">
      <c r="B130" s="63" t="s">
        <v>174</v>
      </c>
      <c r="C130" s="62">
        <f>IFERROR(SUMIFS('MGZ121'!$N$418:'MGZ121'!$N$623,'MGZ121'!$H$418:$H$623,"SALIDA",'MGZ121'!$J$418:$J$623,B130),0)</f>
        <v>5000</v>
      </c>
      <c r="D130" s="62">
        <f>IFERROR(SUMIFS('MGZ BBVA'!$N$303:$N$448,'MGZ BBVA'!$H$303:$H$448,"SALIDA",'MGZ BBVA'!$J$303:$J$448,$B130),0)</f>
        <v>0</v>
      </c>
      <c r="E130" s="62">
        <f>IFERROR(SUMIFS('MGZ DOLARES'!$N$2:$N$2,'MGZ DOLARES'!$F$2:$F$2,"SALIDA",'MGZ DOLARES'!$J$2:$J$2,$B130),0)</f>
        <v>0</v>
      </c>
      <c r="F130" s="62">
        <f>IFERROR(SUMIFS('MGZ BAJIO'!$N$9:$N$49,'MGZ BAJIO'!$H$9:$H$49,"SALIDA",'MGZ BAJIO'!$J$9:$J$49,$B130),0)</f>
        <v>0</v>
      </c>
      <c r="G130" s="62">
        <f>IFERROR(SUMIFS('VICTOR BANAMEX'!$N$162:$N$224,'VICTOR BANAMEX'!$H$162:$H$224,"SALIDA",'VICTOR BANAMEX'!$J$162:$J$224,$B130),0)</f>
        <v>0</v>
      </c>
      <c r="H130" s="62">
        <f>IFERROR(SUMIFS('VICTOR BANORTE'!$N$39:$N$50,'VICTOR BANORTE'!$H$39:$H$50,"SALIDA",'VICTOR BANORTE'!$J$39:$J$50,$B130),0)</f>
        <v>0</v>
      </c>
      <c r="I130" s="62">
        <f>IFERROR(SUMIFS(RODRIGO!$N$2:$N$2,RODRIGO!$H$2:$H$2,"SALIDA",RODRIGO!$J$2:$J$2,$B130),0)</f>
        <v>0</v>
      </c>
      <c r="J130" s="62">
        <f>IFERROR(SUMIFS(MOY!$N$26:$N$29,MOY!$F$26:$F$29,"SALIDA",MOY!$J$26:$J$29,$B130),0)</f>
        <v>0</v>
      </c>
      <c r="K130" s="62">
        <f>IFERROR(SUMIFS('NORMA RUTH'!$N$23:$N$28,'NORMA RUTH'!$H$23:$H$28,"SALIDA",'NORMA RUTH'!$J$23:$J$28,$B130),0)</f>
        <v>0</v>
      </c>
      <c r="L130" s="62">
        <f>IFERROR(SUMIFS(VALERIA!$N$19:$N$23,VALERIA!$H$19:$H$23,"SALIDA",VALERIA!$J$19:$J$23,$B130),0)</f>
        <v>0</v>
      </c>
      <c r="M130" s="62">
        <f>IFERROR(SUMIFS('MANUEL BANAMEX'!$N$39:$N$46,'MANUEL BANAMEX'!$H$39:$H$46,"SALIDA",'MANUEL BANAMEX'!$J$39:$J$46,$B130),0)</f>
        <v>0</v>
      </c>
      <c r="N130" s="62">
        <f>IFERROR(SUMIFS(ROBERTO!$N$2:$N$2,ROBERTO!$H$2:$H$2,"SALIDA",ROBERTO!$J$2:$J$2,$B130),0)</f>
        <v>0</v>
      </c>
      <c r="O130" s="62">
        <f>IFERROR(SUMIFS(JUAN!$N$31:$N$40,JUAN!$H$31:$H$40,"SALIDA",JUAN!$J$31:$J$40,$B130),0)</f>
        <v>0</v>
      </c>
      <c r="P130" s="62">
        <f>IFERROR(SUMIFS('NORMA SANCHEZ'!$N$30:$N$39,'NORMA SANCHEZ'!$H$30:$H$39,"SALIDA",'NORMA SANCHEZ'!$J$30:$J$39,$B130),0)</f>
        <v>0</v>
      </c>
      <c r="Q130" s="62">
        <f>IFERROR(SUMIFS('JOSE CARLOS'!$N$34:$N$45,'JOSE CARLOS'!$H$34:$H$45,"SALIDA",'JOSE CARLOS'!$J$34:$J$45,$B130),0)</f>
        <v>0</v>
      </c>
      <c r="R130" s="62">
        <f>IFERROR(SUMIFS('LUIS ENRIQUE '!$N$38:$N$39,'LUIS ENRIQUE '!$H$38:$H$39,"SALIDA",'LUIS ENRIQUE '!$J$38:$J$39,$B130),0)</f>
        <v>0</v>
      </c>
      <c r="S130" s="62">
        <f>IFERROR(SUMIFS(CESARIA!$N$31:$N$46,CESARIA!$H$31:$H$46,"SALIDA",CESARIA!$J$31:$J$46,$B130),0)</f>
        <v>0</v>
      </c>
      <c r="T130" s="62">
        <f>IFERROR(SUMIFS(ALAN!$N$28:$N$42,ALAN!$H$28:$H$42,"SALIDA",ALAN!$J$28:$J$42,$B130),0)</f>
        <v>0</v>
      </c>
      <c r="U130" s="62">
        <f>IFERROR(SUMIFS(ELVIA!$N$33:$N$38,ELVIA!$H$33:$H$38,"SALIDA",ELVIA!$J$33:$J$38,$B130),0)</f>
        <v>0</v>
      </c>
      <c r="V130" s="62">
        <f>IFERROR(SUMIFS(CAJA!$N$1993:$N$2700,CAJA!$H$1993:$H$2700,"SALIDA",CAJA!$J$1993:$J$2700,$B130),0)</f>
        <v>0</v>
      </c>
      <c r="W130" s="62">
        <f>IFERROR(SUMIFS('CAJA TIGRES'!$N$564:$N$750,'CAJA TIGRES'!$H$564:$H$750,"SALIDA",'CAJA TIGRES'!$J$564:$J$750,$B130),0)</f>
        <v>0</v>
      </c>
      <c r="X130" s="62">
        <f>IFERROR(SUMIFS(RESERVA!$N$11:$N$11,RESERVA!$H$11:$H$11,"SALIDA",RESERVA!$J$11:$J$11,$B130),0)</f>
        <v>0</v>
      </c>
      <c r="Y130" s="96">
        <f t="shared" si="27"/>
        <v>5000</v>
      </c>
      <c r="Z130" s="96">
        <f>Y130+'MAR25'!Z130</f>
        <v>259700</v>
      </c>
    </row>
    <row r="131" spans="1:26" x14ac:dyDescent="0.3">
      <c r="B131" s="63" t="s">
        <v>175</v>
      </c>
      <c r="C131" s="62">
        <f>IFERROR(SUMIFS('MGZ121'!$N$418:'MGZ121'!$N$623,'MGZ121'!$H$418:$H$623,"SALIDA",'MGZ121'!$J$418:$J$623,B131),0)</f>
        <v>4000</v>
      </c>
      <c r="D131" s="62">
        <f>IFERROR(SUMIFS('MGZ BBVA'!$N$303:$N$448,'MGZ BBVA'!$H$303:$H$448,"SALIDA",'MGZ BBVA'!$J$303:$J$448,$B131),0)</f>
        <v>0</v>
      </c>
      <c r="E131" s="62">
        <f>IFERROR(SUMIFS('MGZ DOLARES'!$N$2:$N$2,'MGZ DOLARES'!$F$2:$F$2,"SALIDA",'MGZ DOLARES'!$J$2:$J$2,$B131),0)</f>
        <v>0</v>
      </c>
      <c r="F131" s="62">
        <f>IFERROR(SUMIFS('MGZ BAJIO'!$N$9:$N$49,'MGZ BAJIO'!$H$9:$H$49,"SALIDA",'MGZ BAJIO'!$J$9:$J$49,$B131),0)</f>
        <v>0</v>
      </c>
      <c r="G131" s="62">
        <f>IFERROR(SUMIFS('VICTOR BANAMEX'!$N$162:$N$224,'VICTOR BANAMEX'!$H$162:$H$224,"SALIDA",'VICTOR BANAMEX'!$J$162:$J$224,$B131),0)</f>
        <v>0</v>
      </c>
      <c r="H131" s="62">
        <f>IFERROR(SUMIFS('VICTOR BANORTE'!$N$39:$N$50,'VICTOR BANORTE'!$H$39:$H$50,"SALIDA",'VICTOR BANORTE'!$J$39:$J$50,$B131),0)</f>
        <v>0</v>
      </c>
      <c r="I131" s="62">
        <f>IFERROR(SUMIFS(RODRIGO!$N$2:$N$2,RODRIGO!$H$2:$H$2,"SALIDA",RODRIGO!$J$2:$J$2,$B131),0)</f>
        <v>0</v>
      </c>
      <c r="J131" s="62">
        <f>IFERROR(SUMIFS(MOY!$N$26:$N$29,MOY!$F$26:$F$29,"SALIDA",MOY!$J$26:$J$29,$B131),0)</f>
        <v>0</v>
      </c>
      <c r="K131" s="62">
        <f>IFERROR(SUMIFS('NORMA RUTH'!$N$23:$N$28,'NORMA RUTH'!$H$23:$H$28,"SALIDA",'NORMA RUTH'!$J$23:$J$28,$B131),0)</f>
        <v>0</v>
      </c>
      <c r="L131" s="62">
        <f>IFERROR(SUMIFS(VALERIA!$N$19:$N$23,VALERIA!$H$19:$H$23,"SALIDA",VALERIA!$J$19:$J$23,$B131),0)</f>
        <v>0</v>
      </c>
      <c r="M131" s="62">
        <f>IFERROR(SUMIFS('MANUEL BANAMEX'!$N$39:$N$46,'MANUEL BANAMEX'!$H$39:$H$46,"SALIDA",'MANUEL BANAMEX'!$J$39:$J$46,$B131),0)</f>
        <v>0</v>
      </c>
      <c r="N131" s="62">
        <f>IFERROR(SUMIFS(ROBERTO!$N$2:$N$2,ROBERTO!$H$2:$H$2,"SALIDA",ROBERTO!$J$2:$J$2,$B131),0)</f>
        <v>0</v>
      </c>
      <c r="O131" s="62">
        <f>IFERROR(SUMIFS(JUAN!$N$31:$N$40,JUAN!$H$31:$H$40,"SALIDA",JUAN!$J$31:$J$40,$B131),0)</f>
        <v>0</v>
      </c>
      <c r="P131" s="62">
        <f>IFERROR(SUMIFS('NORMA SANCHEZ'!$N$30:$N$39,'NORMA SANCHEZ'!$H$30:$H$39,"SALIDA",'NORMA SANCHEZ'!$J$30:$J$39,$B131),0)</f>
        <v>0</v>
      </c>
      <c r="Q131" s="62">
        <f>IFERROR(SUMIFS('JOSE CARLOS'!$N$34:$N$45,'JOSE CARLOS'!$H$34:$H$45,"SALIDA",'JOSE CARLOS'!$J$34:$J$45,$B131),0)</f>
        <v>0</v>
      </c>
      <c r="R131" s="62">
        <f>IFERROR(SUMIFS('LUIS ENRIQUE '!$N$38:$N$39,'LUIS ENRIQUE '!$H$38:$H$39,"SALIDA",'LUIS ENRIQUE '!$J$38:$J$39,$B131),0)</f>
        <v>0</v>
      </c>
      <c r="S131" s="62">
        <f>IFERROR(SUMIFS(CESARIA!$N$31:$N$46,CESARIA!$H$31:$H$46,"SALIDA",CESARIA!$J$31:$J$46,$B131),0)</f>
        <v>0</v>
      </c>
      <c r="T131" s="62">
        <f>IFERROR(SUMIFS(ALAN!$N$28:$N$42,ALAN!$H$28:$H$42,"SALIDA",ALAN!$J$28:$J$42,$B131),0)</f>
        <v>0</v>
      </c>
      <c r="U131" s="62">
        <f>IFERROR(SUMIFS(ELVIA!$N$33:$N$38,ELVIA!$H$33:$H$38,"SALIDA",ELVIA!$J$33:$J$38,$B131),0)</f>
        <v>0</v>
      </c>
      <c r="V131" s="62">
        <f>IFERROR(SUMIFS(CAJA!$N$1993:$N$2700,CAJA!$H$1993:$H$2700,"SALIDA",CAJA!$J$1993:$J$2700,$B131),0)</f>
        <v>0</v>
      </c>
      <c r="W131" s="62">
        <f>IFERROR(SUMIFS('CAJA TIGRES'!$N$564:$N$750,'CAJA TIGRES'!$H$564:$H$750,"SALIDA",'CAJA TIGRES'!$J$564:$J$750,$B131),0)</f>
        <v>0</v>
      </c>
      <c r="X131" s="62">
        <f>IFERROR(SUMIFS(RESERVA!$N$11:$N$11,RESERVA!$H$11:$H$11,"SALIDA",RESERVA!$J$11:$J$11,$B131),0)</f>
        <v>0</v>
      </c>
      <c r="Y131" s="96">
        <f t="shared" si="27"/>
        <v>4000</v>
      </c>
      <c r="Z131" s="96">
        <f>Y131+'MAR25'!Z131</f>
        <v>63046.89</v>
      </c>
    </row>
    <row r="132" spans="1:26" x14ac:dyDescent="0.3">
      <c r="B132" s="63" t="s">
        <v>176</v>
      </c>
      <c r="C132" s="62">
        <f>IFERROR(SUMIFS('MGZ121'!$N$418:'MGZ121'!$N$623,'MGZ121'!$H$418:$H$623,"SALIDA",'MGZ121'!$J$418:$J$623,B132),0)</f>
        <v>9000</v>
      </c>
      <c r="D132" s="62">
        <f>IFERROR(SUMIFS('MGZ BBVA'!$N$303:$N$448,'MGZ BBVA'!$H$303:$H$448,"SALIDA",'MGZ BBVA'!$J$303:$J$448,$B132),0)</f>
        <v>0</v>
      </c>
      <c r="E132" s="62">
        <f>IFERROR(SUMIFS('MGZ DOLARES'!$N$2:$N$2,'MGZ DOLARES'!$F$2:$F$2,"SALIDA",'MGZ DOLARES'!$J$2:$J$2,$B132),0)</f>
        <v>0</v>
      </c>
      <c r="F132" s="62">
        <f>IFERROR(SUMIFS('MGZ BAJIO'!$N$9:$N$49,'MGZ BAJIO'!$H$9:$H$49,"SALIDA",'MGZ BAJIO'!$J$9:$J$49,$B132),0)</f>
        <v>0</v>
      </c>
      <c r="G132" s="62">
        <f>IFERROR(SUMIFS('VICTOR BANAMEX'!$N$162:$N$224,'VICTOR BANAMEX'!$H$162:$H$224,"SALIDA",'VICTOR BANAMEX'!$J$162:$J$224,$B132),0)</f>
        <v>0</v>
      </c>
      <c r="H132" s="62">
        <f>IFERROR(SUMIFS('VICTOR BANORTE'!$N$39:$N$50,'VICTOR BANORTE'!$H$39:$H$50,"SALIDA",'VICTOR BANORTE'!$J$39:$J$50,$B132),0)</f>
        <v>0</v>
      </c>
      <c r="I132" s="62">
        <f>IFERROR(SUMIFS(RODRIGO!$N$2:$N$2,RODRIGO!$H$2:$H$2,"SALIDA",RODRIGO!$J$2:$J$2,$B132),0)</f>
        <v>0</v>
      </c>
      <c r="J132" s="62">
        <f>IFERROR(SUMIFS(MOY!$N$26:$N$29,MOY!$F$26:$F$29,"SALIDA",MOY!$J$26:$J$29,$B132),0)</f>
        <v>0</v>
      </c>
      <c r="K132" s="62">
        <f>IFERROR(SUMIFS('NORMA RUTH'!$N$23:$N$28,'NORMA RUTH'!$H$23:$H$28,"SALIDA",'NORMA RUTH'!$J$23:$J$28,$B132),0)</f>
        <v>0</v>
      </c>
      <c r="L132" s="62">
        <f>IFERROR(SUMIFS(VALERIA!$N$19:$N$23,VALERIA!$H$19:$H$23,"SALIDA",VALERIA!$J$19:$J$23,$B132),0)</f>
        <v>0</v>
      </c>
      <c r="M132" s="62">
        <f>IFERROR(SUMIFS('MANUEL BANAMEX'!$N$39:$N$46,'MANUEL BANAMEX'!$H$39:$H$46,"SALIDA",'MANUEL BANAMEX'!$J$39:$J$46,$B132),0)</f>
        <v>0</v>
      </c>
      <c r="N132" s="62">
        <f>IFERROR(SUMIFS(ROBERTO!$N$2:$N$2,ROBERTO!$H$2:$H$2,"SALIDA",ROBERTO!$J$2:$J$2,$B132),0)</f>
        <v>0</v>
      </c>
      <c r="O132" s="62">
        <f>IFERROR(SUMIFS(JUAN!$N$31:$N$40,JUAN!$H$31:$H$40,"SALIDA",JUAN!$J$31:$J$40,$B132),0)</f>
        <v>0</v>
      </c>
      <c r="P132" s="62">
        <f>IFERROR(SUMIFS('NORMA SANCHEZ'!$N$30:$N$39,'NORMA SANCHEZ'!$H$30:$H$39,"SALIDA",'NORMA SANCHEZ'!$J$30:$J$39,$B132),0)</f>
        <v>0</v>
      </c>
      <c r="Q132" s="62">
        <f>IFERROR(SUMIFS('JOSE CARLOS'!$N$34:$N$45,'JOSE CARLOS'!$H$34:$H$45,"SALIDA",'JOSE CARLOS'!$J$34:$J$45,$B132),0)</f>
        <v>0</v>
      </c>
      <c r="R132" s="62">
        <f>IFERROR(SUMIFS('LUIS ENRIQUE '!$N$38:$N$39,'LUIS ENRIQUE '!$H$38:$H$39,"SALIDA",'LUIS ENRIQUE '!$J$38:$J$39,$B132),0)</f>
        <v>0</v>
      </c>
      <c r="S132" s="62">
        <f>IFERROR(SUMIFS(CESARIA!$N$31:$N$46,CESARIA!$H$31:$H$46,"SALIDA",CESARIA!$J$31:$J$46,$B132),0)</f>
        <v>0</v>
      </c>
      <c r="T132" s="62">
        <f>IFERROR(SUMIFS(ALAN!$N$28:$N$42,ALAN!$H$28:$H$42,"SALIDA",ALAN!$J$28:$J$42,$B132),0)</f>
        <v>0</v>
      </c>
      <c r="U132" s="62">
        <f>IFERROR(SUMIFS(ELVIA!$N$33:$N$38,ELVIA!$H$33:$H$38,"SALIDA",ELVIA!$J$33:$J$38,$B132),0)</f>
        <v>0</v>
      </c>
      <c r="V132" s="62">
        <f>IFERROR(SUMIFS(CAJA!$N$1993:$N$2700,CAJA!$H$1993:$H$2700,"SALIDA",CAJA!$J$1993:$J$2700,$B132),0)</f>
        <v>0</v>
      </c>
      <c r="W132" s="62">
        <f>IFERROR(SUMIFS('CAJA TIGRES'!$N$564:$N$750,'CAJA TIGRES'!$H$564:$H$750,"SALIDA",'CAJA TIGRES'!$J$564:$J$750,$B132),0)</f>
        <v>0</v>
      </c>
      <c r="X132" s="62">
        <f>IFERROR(SUMIFS(RESERVA!$N$11:$N$11,RESERVA!$H$11:$H$11,"SALIDA",RESERVA!$J$11:$J$11,$B132),0)</f>
        <v>0</v>
      </c>
      <c r="Y132" s="96">
        <f t="shared" si="27"/>
        <v>9000</v>
      </c>
      <c r="Z132" s="96">
        <f>Y132+'MAR25'!Z132</f>
        <v>64000</v>
      </c>
    </row>
    <row r="133" spans="1:26" x14ac:dyDescent="0.3">
      <c r="B133" s="63" t="s">
        <v>177</v>
      </c>
      <c r="C133" s="62">
        <f>IFERROR(SUMIFS('MGZ121'!$N$418:'MGZ121'!$N$623,'MGZ121'!$H$418:$H$623,"SALIDA",'MGZ121'!$J$418:$J$623,B133),0)</f>
        <v>17393</v>
      </c>
      <c r="D133" s="62">
        <f>IFERROR(SUMIFS('MGZ BBVA'!$N$303:$N$448,'MGZ BBVA'!$H$303:$H$448,"SALIDA",'MGZ BBVA'!$J$303:$J$448,$B133),0)</f>
        <v>0</v>
      </c>
      <c r="E133" s="62">
        <f>IFERROR(SUMIFS('MGZ DOLARES'!$N$2:$N$2,'MGZ DOLARES'!$F$2:$F$2,"SALIDA",'MGZ DOLARES'!$J$2:$J$2,$B133),0)</f>
        <v>0</v>
      </c>
      <c r="F133" s="62">
        <f>IFERROR(SUMIFS('MGZ BAJIO'!$N$9:$N$49,'MGZ BAJIO'!$H$9:$H$49,"SALIDA",'MGZ BAJIO'!$J$9:$J$49,$B133),0)</f>
        <v>0</v>
      </c>
      <c r="G133" s="62">
        <f>IFERROR(SUMIFS('VICTOR BANAMEX'!$N$162:$N$224,'VICTOR BANAMEX'!$H$162:$H$224,"SALIDA",'VICTOR BANAMEX'!$J$162:$J$224,$B133),0)</f>
        <v>0</v>
      </c>
      <c r="H133" s="62">
        <f>IFERROR(SUMIFS('VICTOR BANORTE'!$N$39:$N$50,'VICTOR BANORTE'!$H$39:$H$50,"SALIDA",'VICTOR BANORTE'!$J$39:$J$50,$B133),0)</f>
        <v>0</v>
      </c>
      <c r="I133" s="62">
        <f>IFERROR(SUMIFS(RODRIGO!$N$2:$N$2,RODRIGO!$H$2:$H$2,"SALIDA",RODRIGO!$J$2:$J$2,$B133),0)</f>
        <v>0</v>
      </c>
      <c r="J133" s="62">
        <f>IFERROR(SUMIFS(MOY!$N$26:$N$29,MOY!$F$26:$F$29,"SALIDA",MOY!$J$26:$J$29,$B133),0)</f>
        <v>0</v>
      </c>
      <c r="K133" s="62">
        <f>IFERROR(SUMIFS('NORMA RUTH'!$N$23:$N$28,'NORMA RUTH'!$H$23:$H$28,"SALIDA",'NORMA RUTH'!$J$23:$J$28,$B133),0)</f>
        <v>0</v>
      </c>
      <c r="L133" s="62">
        <f>IFERROR(SUMIFS(VALERIA!$N$19:$N$23,VALERIA!$H$19:$H$23,"SALIDA",VALERIA!$J$19:$J$23,$B133),0)</f>
        <v>0</v>
      </c>
      <c r="M133" s="62">
        <f>IFERROR(SUMIFS('MANUEL BANAMEX'!$N$39:$N$46,'MANUEL BANAMEX'!$H$39:$H$46,"SALIDA",'MANUEL BANAMEX'!$J$39:$J$46,$B133),0)</f>
        <v>0</v>
      </c>
      <c r="N133" s="62">
        <f>IFERROR(SUMIFS(ROBERTO!$N$2:$N$2,ROBERTO!$H$2:$H$2,"SALIDA",ROBERTO!$J$2:$J$2,$B133),0)</f>
        <v>0</v>
      </c>
      <c r="O133" s="62">
        <f>IFERROR(SUMIFS(JUAN!$N$31:$N$40,JUAN!$H$31:$H$40,"SALIDA",JUAN!$J$31:$J$40,$B133),0)</f>
        <v>0</v>
      </c>
      <c r="P133" s="62">
        <f>IFERROR(SUMIFS('NORMA SANCHEZ'!$N$30:$N$39,'NORMA SANCHEZ'!$H$30:$H$39,"SALIDA",'NORMA SANCHEZ'!$J$30:$J$39,$B133),0)</f>
        <v>0</v>
      </c>
      <c r="Q133" s="62">
        <f>IFERROR(SUMIFS('JOSE CARLOS'!$N$34:$N$45,'JOSE CARLOS'!$H$34:$H$45,"SALIDA",'JOSE CARLOS'!$J$34:$J$45,$B133),0)</f>
        <v>0</v>
      </c>
      <c r="R133" s="62">
        <f>IFERROR(SUMIFS('LUIS ENRIQUE '!$N$38:$N$39,'LUIS ENRIQUE '!$H$38:$H$39,"SALIDA",'LUIS ENRIQUE '!$J$38:$J$39,$B133),0)</f>
        <v>0</v>
      </c>
      <c r="S133" s="62">
        <f>IFERROR(SUMIFS(CESARIA!$N$31:$N$46,CESARIA!$H$31:$H$46,"SALIDA",CESARIA!$J$31:$J$46,$B133),0)</f>
        <v>0</v>
      </c>
      <c r="T133" s="62">
        <f>IFERROR(SUMIFS(ALAN!$N$28:$N$42,ALAN!$H$28:$H$42,"SALIDA",ALAN!$J$28:$J$42,$B133),0)</f>
        <v>0</v>
      </c>
      <c r="U133" s="62">
        <f>IFERROR(SUMIFS(ELVIA!$N$33:$N$38,ELVIA!$H$33:$H$38,"SALIDA",ELVIA!$J$33:$J$38,$B133),0)</f>
        <v>0</v>
      </c>
      <c r="V133" s="62">
        <f>IFERROR(SUMIFS(CAJA!$N$1993:$N$2700,CAJA!$H$1993:$H$2700,"SALIDA",CAJA!$J$1993:$J$2700,$B133),0)</f>
        <v>0</v>
      </c>
      <c r="W133" s="62">
        <f>IFERROR(SUMIFS('CAJA TIGRES'!$N$564:$N$750,'CAJA TIGRES'!$H$564:$H$750,"SALIDA",'CAJA TIGRES'!$J$564:$J$750,$B133),0)</f>
        <v>0</v>
      </c>
      <c r="X133" s="62">
        <f>IFERROR(SUMIFS(RESERVA!$N$11:$N$11,RESERVA!$H$11:$H$11,"SALIDA",RESERVA!$J$11:$J$11,$B133),0)</f>
        <v>0</v>
      </c>
      <c r="Y133" s="96">
        <f t="shared" si="27"/>
        <v>17393</v>
      </c>
      <c r="Z133" s="96">
        <f>Y133+'MAR25'!Z133</f>
        <v>99788</v>
      </c>
    </row>
    <row r="134" spans="1:26" x14ac:dyDescent="0.3">
      <c r="B134" s="63" t="s">
        <v>8784</v>
      </c>
      <c r="C134" s="62">
        <f>IFERROR(SUMIFS('MGZ121'!$N$418:'MGZ121'!$N$623,'MGZ121'!$H$418:$H$623,"SALIDA",'MGZ121'!$J$418:$J$623,B134),0)</f>
        <v>0</v>
      </c>
      <c r="D134" s="62">
        <f>IFERROR(SUMIFS('MGZ BBVA'!$N$303:$N$448,'MGZ BBVA'!$H$303:$H$448,"SALIDA",'MGZ BBVA'!$J$303:$J$448,$B134),0)</f>
        <v>0</v>
      </c>
      <c r="E134" s="62">
        <f>IFERROR(SUMIFS('MGZ DOLARES'!$N$2:$N$2,'MGZ DOLARES'!$F$2:$F$2,"SALIDA",'MGZ DOLARES'!$J$2:$J$2,$B134),0)</f>
        <v>0</v>
      </c>
      <c r="F134" s="62">
        <f>IFERROR(SUMIFS('MGZ BAJIO'!$N$9:$N$49,'MGZ BAJIO'!$H$9:$H$49,"SALIDA",'MGZ BAJIO'!$J$9:$J$49,$B134),0)</f>
        <v>0</v>
      </c>
      <c r="G134" s="62">
        <f>IFERROR(SUMIFS('VICTOR BANAMEX'!$N$162:$N$224,'VICTOR BANAMEX'!$H$162:$H$224,"SALIDA",'VICTOR BANAMEX'!$J$162:$J$224,$B134),0)</f>
        <v>0</v>
      </c>
      <c r="H134" s="62">
        <f>IFERROR(SUMIFS('VICTOR BANORTE'!$N$39:$N$50,'VICTOR BANORTE'!$H$39:$H$50,"SALIDA",'VICTOR BANORTE'!$J$39:$J$50,$B134),0)</f>
        <v>0</v>
      </c>
      <c r="I134" s="62">
        <f>IFERROR(SUMIFS(RODRIGO!$N$2:$N$2,RODRIGO!$H$2:$H$2,"SALIDA",RODRIGO!$J$2:$J$2,$B134),0)</f>
        <v>0</v>
      </c>
      <c r="J134" s="62">
        <f>IFERROR(SUMIFS(MOY!$N$26:$N$29,MOY!$F$26:$F$29,"SALIDA",MOY!$J$26:$J$29,$B134),0)</f>
        <v>0</v>
      </c>
      <c r="K134" s="62">
        <f>IFERROR(SUMIFS('NORMA RUTH'!$N$23:$N$28,'NORMA RUTH'!$H$23:$H$28,"SALIDA",'NORMA RUTH'!$J$23:$J$28,$B134),0)</f>
        <v>0</v>
      </c>
      <c r="L134" s="62">
        <f>IFERROR(SUMIFS(VALERIA!$N$19:$N$23,VALERIA!$H$19:$H$23,"SALIDA",VALERIA!$J$19:$J$23,$B134),0)</f>
        <v>0</v>
      </c>
      <c r="M134" s="62">
        <f>IFERROR(SUMIFS('MANUEL BANAMEX'!$N$39:$N$46,'MANUEL BANAMEX'!$H$39:$H$46,"SALIDA",'MANUEL BANAMEX'!$J$39:$J$46,$B134),0)</f>
        <v>0</v>
      </c>
      <c r="N134" s="62">
        <f>IFERROR(SUMIFS(ROBERTO!$N$2:$N$2,ROBERTO!$H$2:$H$2,"SALIDA",ROBERTO!$J$2:$J$2,$B134),0)</f>
        <v>0</v>
      </c>
      <c r="O134" s="62">
        <f>IFERROR(SUMIFS(JUAN!$N$31:$N$40,JUAN!$H$31:$H$40,"SALIDA",JUAN!$J$31:$J$40,$B134),0)</f>
        <v>0</v>
      </c>
      <c r="P134" s="62">
        <f>IFERROR(SUMIFS('NORMA SANCHEZ'!$N$30:$N$39,'NORMA SANCHEZ'!$H$30:$H$39,"SALIDA",'NORMA SANCHEZ'!$J$30:$J$39,$B134),0)</f>
        <v>0</v>
      </c>
      <c r="Q134" s="62">
        <f>IFERROR(SUMIFS('JOSE CARLOS'!$N$34:$N$45,'JOSE CARLOS'!$H$34:$H$45,"SALIDA",'JOSE CARLOS'!$J$34:$J$45,$B134),0)</f>
        <v>0</v>
      </c>
      <c r="R134" s="62">
        <f>IFERROR(SUMIFS('LUIS ENRIQUE '!$N$38:$N$39,'LUIS ENRIQUE '!$H$38:$H$39,"SALIDA",'LUIS ENRIQUE '!$J$38:$J$39,$B134),0)</f>
        <v>0</v>
      </c>
      <c r="S134" s="62">
        <f>IFERROR(SUMIFS(CESARIA!$N$31:$N$46,CESARIA!$H$31:$H$46,"SALIDA",CESARIA!$J$31:$J$46,$B134),0)</f>
        <v>0</v>
      </c>
      <c r="T134" s="62">
        <f>IFERROR(SUMIFS(ALAN!$N$28:$N$42,ALAN!$H$28:$H$42,"SALIDA",ALAN!$J$28:$J$42,$B134),0)</f>
        <v>0</v>
      </c>
      <c r="U134" s="62">
        <f>IFERROR(SUMIFS(ELVIA!$N$33:$N$38,ELVIA!$H$33:$H$38,"SALIDA",ELVIA!$J$33:$J$38,$B134),0)</f>
        <v>0</v>
      </c>
      <c r="V134" s="62">
        <f>IFERROR(SUMIFS(CAJA!$N$1993:$N$2700,CAJA!$H$1993:$H$2700,"SALIDA",CAJA!$J$1993:$J$2700,$B134),0)</f>
        <v>0</v>
      </c>
      <c r="W134" s="62">
        <f>IFERROR(SUMIFS('CAJA TIGRES'!$N$564:$N$750,'CAJA TIGRES'!$H$564:$H$750,"SALIDA",'CAJA TIGRES'!$J$564:$J$750,$B134),0)</f>
        <v>0</v>
      </c>
      <c r="X134" s="62">
        <f>IFERROR(SUMIFS(RESERVA!$N$11:$N$11,RESERVA!$H$11:$H$11,"SALIDA",RESERVA!$J$11:$J$11,$B134),0)</f>
        <v>0</v>
      </c>
      <c r="Y134" s="96">
        <f t="shared" si="27"/>
        <v>0</v>
      </c>
      <c r="Z134" s="96">
        <f>Y134+'MAR25'!Z134</f>
        <v>0</v>
      </c>
    </row>
    <row r="135" spans="1:26" x14ac:dyDescent="0.3">
      <c r="B135" s="63" t="s">
        <v>280</v>
      </c>
      <c r="C135" s="62">
        <f>IFERROR(SUMIFS('MGZ121'!$N$418:'MGZ121'!$N$623,'MGZ121'!$H$418:$H$623,"SALIDA",'MGZ121'!$J$418:$J$623,B135),0)</f>
        <v>0</v>
      </c>
      <c r="D135" s="62">
        <f>IFERROR(SUMIFS('MGZ BBVA'!$N$303:$N$448,'MGZ BBVA'!$H$303:$H$448,"SALIDA",'MGZ BBVA'!$J$303:$J$448,$B135),0)</f>
        <v>350562.5</v>
      </c>
      <c r="E135" s="62">
        <f>IFERROR(SUMIFS('MGZ DOLARES'!$N$2:$N$2,'MGZ DOLARES'!$F$2:$F$2,"SALIDA",'MGZ DOLARES'!$J$2:$J$2,$B135),0)</f>
        <v>0</v>
      </c>
      <c r="F135" s="62">
        <f>IFERROR(SUMIFS('MGZ BAJIO'!$N$9:$N$49,'MGZ BAJIO'!$H$9:$H$49,"SALIDA",'MGZ BAJIO'!$J$9:$J$49,$B135),0)</f>
        <v>0</v>
      </c>
      <c r="G135" s="62">
        <f>IFERROR(SUMIFS('VICTOR BANAMEX'!$N$162:$N$224,'VICTOR BANAMEX'!$H$162:$H$224,"SALIDA",'VICTOR BANAMEX'!$J$162:$J$224,$B135),0)</f>
        <v>0</v>
      </c>
      <c r="H135" s="62">
        <f>IFERROR(SUMIFS('VICTOR BANORTE'!$N$39:$N$50,'VICTOR BANORTE'!$H$39:$H$50,"SALIDA",'VICTOR BANORTE'!$J$39:$J$50,$B135),0)</f>
        <v>0</v>
      </c>
      <c r="I135" s="62">
        <f>IFERROR(SUMIFS(RODRIGO!$N$2:$N$2,RODRIGO!$H$2:$H$2,"SALIDA",RODRIGO!$J$2:$J$2,$B135),0)</f>
        <v>0</v>
      </c>
      <c r="J135" s="62">
        <f>IFERROR(SUMIFS(MOY!$N$26:$N$29,MOY!$F$26:$F$29,"SALIDA",MOY!$J$26:$J$29,$B135),0)</f>
        <v>0</v>
      </c>
      <c r="K135" s="62">
        <f>IFERROR(SUMIFS('NORMA RUTH'!$N$23:$N$28,'NORMA RUTH'!$H$23:$H$28,"SALIDA",'NORMA RUTH'!$J$23:$J$28,$B135),0)</f>
        <v>0</v>
      </c>
      <c r="L135" s="62">
        <f>IFERROR(SUMIFS(VALERIA!$N$19:$N$23,VALERIA!$H$19:$H$23,"SALIDA",VALERIA!$J$19:$J$23,$B135),0)</f>
        <v>0</v>
      </c>
      <c r="M135" s="62">
        <f>IFERROR(SUMIFS('MANUEL BANAMEX'!$N$39:$N$46,'MANUEL BANAMEX'!$H$39:$H$46,"SALIDA",'MANUEL BANAMEX'!$J$39:$J$46,$B135),0)</f>
        <v>0</v>
      </c>
      <c r="N135" s="62">
        <f>IFERROR(SUMIFS(ROBERTO!$N$2:$N$2,ROBERTO!$H$2:$H$2,"SALIDA",ROBERTO!$J$2:$J$2,$B135),0)</f>
        <v>0</v>
      </c>
      <c r="O135" s="62">
        <f>IFERROR(SUMIFS(JUAN!$N$31:$N$40,JUAN!$H$31:$H$40,"SALIDA",JUAN!$J$31:$J$40,$B135),0)</f>
        <v>0</v>
      </c>
      <c r="P135" s="62">
        <f>IFERROR(SUMIFS('NORMA SANCHEZ'!$N$30:$N$39,'NORMA SANCHEZ'!$H$30:$H$39,"SALIDA",'NORMA SANCHEZ'!$J$30:$J$39,$B135),0)</f>
        <v>0</v>
      </c>
      <c r="Q135" s="62">
        <f>IFERROR(SUMIFS('JOSE CARLOS'!$N$34:$N$45,'JOSE CARLOS'!$H$34:$H$45,"SALIDA",'JOSE CARLOS'!$J$34:$J$45,$B135),0)</f>
        <v>0</v>
      </c>
      <c r="R135" s="62">
        <f>IFERROR(SUMIFS('LUIS ENRIQUE '!$N$38:$N$39,'LUIS ENRIQUE '!$H$38:$H$39,"SALIDA",'LUIS ENRIQUE '!$J$38:$J$39,$B135),0)</f>
        <v>0</v>
      </c>
      <c r="S135" s="62">
        <f>IFERROR(SUMIFS(CESARIA!$N$31:$N$46,CESARIA!$H$31:$H$46,"SALIDA",CESARIA!$J$31:$J$46,$B135),0)</f>
        <v>0</v>
      </c>
      <c r="T135" s="62">
        <f>IFERROR(SUMIFS(ALAN!$N$28:$N$42,ALAN!$H$28:$H$42,"SALIDA",ALAN!$J$28:$J$42,$B135),0)</f>
        <v>0</v>
      </c>
      <c r="U135" s="62">
        <f>IFERROR(SUMIFS(ELVIA!$N$33:$N$38,ELVIA!$H$33:$H$38,"SALIDA",ELVIA!$J$33:$J$38,$B135),0)</f>
        <v>0</v>
      </c>
      <c r="V135" s="62">
        <f>IFERROR(SUMIFS(CAJA!$N$1993:$N$2700,CAJA!$H$1993:$H$2700,"SALIDA",CAJA!$J$1993:$J$2700,$B135),0)</f>
        <v>0</v>
      </c>
      <c r="W135" s="62">
        <f>IFERROR(SUMIFS('CAJA TIGRES'!$N$564:$N$750,'CAJA TIGRES'!$H$564:$H$750,"SALIDA",'CAJA TIGRES'!$J$564:$J$750,$B135),0)</f>
        <v>0</v>
      </c>
      <c r="X135" s="62">
        <f>IFERROR(SUMIFS(RESERVA!$N$11:$N$11,RESERVA!$H$11:$H$11,"SALIDA",RESERVA!$J$11:$J$11,$B135),0)</f>
        <v>0</v>
      </c>
      <c r="Y135" s="96">
        <f t="shared" si="27"/>
        <v>350562.5</v>
      </c>
      <c r="Z135" s="96">
        <f>Y135+'MAR25'!Z135</f>
        <v>2353431.38</v>
      </c>
    </row>
    <row r="136" spans="1:26" x14ac:dyDescent="0.3">
      <c r="B136" s="63" t="s">
        <v>178</v>
      </c>
      <c r="C136" s="62">
        <f>IFERROR(SUMIFS('MGZ121'!$N$418:'MGZ121'!$N$623,'MGZ121'!$H$418:$H$623,"SALIDA",'MGZ121'!$J$418:$J$623,B136),0)</f>
        <v>0</v>
      </c>
      <c r="D136" s="62">
        <f>IFERROR(SUMIFS('MGZ BBVA'!$N$303:$N$448,'MGZ BBVA'!$H$303:$H$448,"SALIDA",'MGZ BBVA'!$J$303:$J$448,$B136),0)</f>
        <v>0</v>
      </c>
      <c r="E136" s="62">
        <f>IFERROR(SUMIFS('MGZ DOLARES'!$N$2:$N$2,'MGZ DOLARES'!$F$2:$F$2,"SALIDA",'MGZ DOLARES'!$J$2:$J$2,$B136),0)</f>
        <v>0</v>
      </c>
      <c r="F136" s="62">
        <f>IFERROR(SUMIFS('MGZ BAJIO'!$N$9:$N$49,'MGZ BAJIO'!$H$9:$H$49,"SALIDA",'MGZ BAJIO'!$J$9:$J$49,$B136),0)</f>
        <v>0</v>
      </c>
      <c r="G136" s="62">
        <f>IFERROR(SUMIFS('VICTOR BANAMEX'!$N$162:$N$224,'VICTOR BANAMEX'!$H$162:$H$224,"SALIDA",'VICTOR BANAMEX'!$J$162:$J$224,$B136),0)</f>
        <v>0</v>
      </c>
      <c r="H136" s="62">
        <f>IFERROR(SUMIFS('VICTOR BANORTE'!$N$39:$N$50,'VICTOR BANORTE'!$H$39:$H$50,"SALIDA",'VICTOR BANORTE'!$J$39:$J$50,$B136),0)</f>
        <v>0</v>
      </c>
      <c r="I136" s="62">
        <f>IFERROR(SUMIFS(RODRIGO!$N$2:$N$2,RODRIGO!$H$2:$H$2,"SALIDA",RODRIGO!$J$2:$J$2,$B136),0)</f>
        <v>0</v>
      </c>
      <c r="J136" s="62">
        <f>IFERROR(SUMIFS(MOY!$N$26:$N$29,MOY!$F$26:$F$29,"SALIDA",MOY!$J$26:$J$29,$B136),0)</f>
        <v>0</v>
      </c>
      <c r="K136" s="62">
        <f>IFERROR(SUMIFS('NORMA RUTH'!$N$23:$N$28,'NORMA RUTH'!$H$23:$H$28,"SALIDA",'NORMA RUTH'!$J$23:$J$28,$B136),0)</f>
        <v>0</v>
      </c>
      <c r="L136" s="62">
        <f>IFERROR(SUMIFS(VALERIA!$N$19:$N$23,VALERIA!$H$19:$H$23,"SALIDA",VALERIA!$J$19:$J$23,$B136),0)</f>
        <v>0</v>
      </c>
      <c r="M136" s="62">
        <f>IFERROR(SUMIFS('MANUEL BANAMEX'!$N$39:$N$46,'MANUEL BANAMEX'!$H$39:$H$46,"SALIDA",'MANUEL BANAMEX'!$J$39:$J$46,$B136),0)</f>
        <v>0</v>
      </c>
      <c r="N136" s="62">
        <f>IFERROR(SUMIFS(ROBERTO!$N$2:$N$2,ROBERTO!$H$2:$H$2,"SALIDA",ROBERTO!$J$2:$J$2,$B136),0)</f>
        <v>0</v>
      </c>
      <c r="O136" s="62">
        <f>IFERROR(SUMIFS(JUAN!$N$31:$N$40,JUAN!$H$31:$H$40,"SALIDA",JUAN!$J$31:$J$40,$B136),0)</f>
        <v>0</v>
      </c>
      <c r="P136" s="62">
        <f>IFERROR(SUMIFS('NORMA SANCHEZ'!$N$30:$N$39,'NORMA SANCHEZ'!$H$30:$H$39,"SALIDA",'NORMA SANCHEZ'!$J$30:$J$39,$B136),0)</f>
        <v>0</v>
      </c>
      <c r="Q136" s="62">
        <f>IFERROR(SUMIFS('JOSE CARLOS'!$N$34:$N$45,'JOSE CARLOS'!$H$34:$H$45,"SALIDA",'JOSE CARLOS'!$J$34:$J$45,$B136),0)</f>
        <v>0</v>
      </c>
      <c r="R136" s="62">
        <f>IFERROR(SUMIFS('LUIS ENRIQUE '!$N$38:$N$39,'LUIS ENRIQUE '!$H$38:$H$39,"SALIDA",'LUIS ENRIQUE '!$J$38:$J$39,$B136),0)</f>
        <v>0</v>
      </c>
      <c r="S136" s="62">
        <f>IFERROR(SUMIFS(CESARIA!$N$31:$N$46,CESARIA!$H$31:$H$46,"SALIDA",CESARIA!$J$31:$J$46,$B136),0)</f>
        <v>0</v>
      </c>
      <c r="T136" s="62">
        <f>IFERROR(SUMIFS(ALAN!$N$28:$N$42,ALAN!$H$28:$H$42,"SALIDA",ALAN!$J$28:$J$42,$B136),0)</f>
        <v>0</v>
      </c>
      <c r="U136" s="62">
        <f>IFERROR(SUMIFS(ELVIA!$N$33:$N$38,ELVIA!$H$33:$H$38,"SALIDA",ELVIA!$J$33:$J$38,$B136),0)</f>
        <v>0</v>
      </c>
      <c r="V136" s="62">
        <f>IFERROR(SUMIFS(CAJA!$N$1993:$N$2700,CAJA!$H$1993:$H$2700,"SALIDA",CAJA!$J$1993:$J$2700,$B136),0)</f>
        <v>0</v>
      </c>
      <c r="W136" s="62">
        <f>IFERROR(SUMIFS('CAJA TIGRES'!$N$564:$N$750,'CAJA TIGRES'!$H$564:$H$750,"SALIDA",'CAJA TIGRES'!$J$564:$J$750,$B136),0)</f>
        <v>0</v>
      </c>
      <c r="X136" s="62">
        <f>IFERROR(SUMIFS(RESERVA!$N$11:$N$11,RESERVA!$H$11:$H$11,"SALIDA",RESERVA!$J$11:$J$11,$B136),0)</f>
        <v>0</v>
      </c>
      <c r="Y136" s="96">
        <f t="shared" si="27"/>
        <v>0</v>
      </c>
      <c r="Z136" s="96">
        <f>Y136+'MAR25'!Z136</f>
        <v>0</v>
      </c>
    </row>
    <row r="137" spans="1:26" x14ac:dyDescent="0.3">
      <c r="B137" s="63" t="s">
        <v>179</v>
      </c>
      <c r="C137" s="62">
        <f>IFERROR(SUMIFS('MGZ121'!$N$418:'MGZ121'!$N$623,'MGZ121'!$H$418:$H$623,"SALIDA",'MGZ121'!$J$418:$J$623,B137),0)</f>
        <v>659255</v>
      </c>
      <c r="D137" s="62">
        <f>IFERROR(SUMIFS('MGZ BBVA'!$N$303:$N$448,'MGZ BBVA'!$H$303:$H$448,"SALIDA",'MGZ BBVA'!$J$303:$J$448,$B137),0)</f>
        <v>0</v>
      </c>
      <c r="E137" s="62">
        <f>IFERROR(SUMIFS('MGZ DOLARES'!$N$2:$N$2,'MGZ DOLARES'!$F$2:$F$2,"SALIDA",'MGZ DOLARES'!$J$2:$J$2,$B137),0)</f>
        <v>0</v>
      </c>
      <c r="F137" s="62">
        <f>IFERROR(SUMIFS('MGZ BAJIO'!$N$9:$N$49,'MGZ BAJIO'!$H$9:$H$49,"SALIDA",'MGZ BAJIO'!$J$9:$J$49,$B137),0)</f>
        <v>0</v>
      </c>
      <c r="G137" s="62">
        <f>IFERROR(SUMIFS('VICTOR BANAMEX'!$N$162:$N$224,'VICTOR BANAMEX'!$H$162:$H$224,"SALIDA",'VICTOR BANAMEX'!$J$162:$J$224,$B137),0)</f>
        <v>500</v>
      </c>
      <c r="H137" s="62">
        <f>IFERROR(SUMIFS('VICTOR BANORTE'!$N$39:$N$50,'VICTOR BANORTE'!$H$39:$H$50,"SALIDA",'VICTOR BANORTE'!$J$39:$J$50,$B137),0)</f>
        <v>0</v>
      </c>
      <c r="I137" s="62">
        <f>IFERROR(SUMIFS(RODRIGO!$N$2:$N$2,RODRIGO!$H$2:$H$2,"SALIDA",RODRIGO!$J$2:$J$2,$B137),0)</f>
        <v>0</v>
      </c>
      <c r="J137" s="62">
        <f>IFERROR(SUMIFS(MOY!$N$26:$N$29,MOY!$F$26:$F$29,"SALIDA",MOY!$J$26:$J$29,$B137),0)</f>
        <v>0</v>
      </c>
      <c r="K137" s="62">
        <f>IFERROR(SUMIFS('NORMA RUTH'!$N$23:$N$28,'NORMA RUTH'!$H$23:$H$28,"SALIDA",'NORMA RUTH'!$J$23:$J$28,$B137),0)</f>
        <v>0</v>
      </c>
      <c r="L137" s="62">
        <f>IFERROR(SUMIFS(VALERIA!$N$19:$N$23,VALERIA!$H$19:$H$23,"SALIDA",VALERIA!$J$19:$J$23,$B137),0)</f>
        <v>0</v>
      </c>
      <c r="M137" s="62">
        <f>IFERROR(SUMIFS('MANUEL BANAMEX'!$N$39:$N$46,'MANUEL BANAMEX'!$H$39:$H$46,"SALIDA",'MANUEL BANAMEX'!$J$39:$J$46,$B137),0)</f>
        <v>0</v>
      </c>
      <c r="N137" s="62">
        <f>IFERROR(SUMIFS(ROBERTO!$N$2:$N$2,ROBERTO!$H$2:$H$2,"SALIDA",ROBERTO!$J$2:$J$2,$B137),0)</f>
        <v>0</v>
      </c>
      <c r="O137" s="62">
        <f>IFERROR(SUMIFS(JUAN!$N$31:$N$40,JUAN!$H$31:$H$40,"SALIDA",JUAN!$J$31:$J$40,$B137),0)</f>
        <v>0</v>
      </c>
      <c r="P137" s="62">
        <f>IFERROR(SUMIFS('NORMA SANCHEZ'!$N$30:$N$39,'NORMA SANCHEZ'!$H$30:$H$39,"SALIDA",'NORMA SANCHEZ'!$J$30:$J$39,$B137),0)</f>
        <v>0</v>
      </c>
      <c r="Q137" s="62">
        <f>IFERROR(SUMIFS('JOSE CARLOS'!$N$34:$N$45,'JOSE CARLOS'!$H$34:$H$45,"SALIDA",'JOSE CARLOS'!$J$34:$J$45,$B137),0)</f>
        <v>0</v>
      </c>
      <c r="R137" s="62">
        <f>IFERROR(SUMIFS('LUIS ENRIQUE '!$N$38:$N$39,'LUIS ENRIQUE '!$H$38:$H$39,"SALIDA",'LUIS ENRIQUE '!$J$38:$J$39,$B137),0)</f>
        <v>0</v>
      </c>
      <c r="S137" s="62">
        <f>IFERROR(SUMIFS(CESARIA!$N$31:$N$46,CESARIA!$H$31:$H$46,"SALIDA",CESARIA!$J$31:$J$46,$B137),0)</f>
        <v>0</v>
      </c>
      <c r="T137" s="62">
        <f>IFERROR(SUMIFS(ALAN!$N$28:$N$42,ALAN!$H$28:$H$42,"SALIDA",ALAN!$J$28:$J$42,$B137),0)</f>
        <v>0</v>
      </c>
      <c r="U137" s="62">
        <f>IFERROR(SUMIFS(ELVIA!$N$33:$N$38,ELVIA!$H$33:$H$38,"SALIDA",ELVIA!$J$33:$J$38,$B137),0)</f>
        <v>0</v>
      </c>
      <c r="V137" s="62">
        <f>IFERROR(SUMIFS(CAJA!$N$1993:$N$2700,CAJA!$H$1993:$H$2700,"SALIDA",CAJA!$J$1993:$J$2700,$B137),0)</f>
        <v>0</v>
      </c>
      <c r="W137" s="62">
        <f>IFERROR(SUMIFS('CAJA TIGRES'!$N$564:$N$750,'CAJA TIGRES'!$H$564:$H$750,"SALIDA",'CAJA TIGRES'!$J$564:$J$750,$B137),0)</f>
        <v>0</v>
      </c>
      <c r="X137" s="62">
        <f>IFERROR(SUMIFS(RESERVA!$N$11:$N$11,RESERVA!$H$11:$H$11,"SALIDA",RESERVA!$J$11:$J$11,$B137),0)</f>
        <v>0</v>
      </c>
      <c r="Y137" s="96">
        <f t="shared" si="27"/>
        <v>659755</v>
      </c>
      <c r="Z137" s="96">
        <f>Y137+'MAR25'!Z137</f>
        <v>2127180</v>
      </c>
    </row>
    <row r="138" spans="1:26" x14ac:dyDescent="0.3">
      <c r="B138" s="63" t="s">
        <v>180</v>
      </c>
      <c r="C138" s="62">
        <f>IFERROR(SUMIFS('MGZ121'!$N$418:'MGZ121'!$N$623,'MGZ121'!$H$418:$H$623,"SALIDA",'MGZ121'!$J$418:$J$623,B138),0)</f>
        <v>615212.5</v>
      </c>
      <c r="D138" s="62">
        <f>IFERROR(SUMIFS('MGZ BBVA'!$N$303:$N$448,'MGZ BBVA'!$H$303:$H$448,"SALIDA",'MGZ BBVA'!$J$303:$J$448,$B138),0)</f>
        <v>0</v>
      </c>
      <c r="E138" s="62">
        <f>IFERROR(SUMIFS('MGZ DOLARES'!$N$2:$N$2,'MGZ DOLARES'!$F$2:$F$2,"SALIDA",'MGZ DOLARES'!$J$2:$J$2,$B138),0)</f>
        <v>0</v>
      </c>
      <c r="F138" s="62">
        <f>IFERROR(SUMIFS('MGZ BAJIO'!$N$9:$N$49,'MGZ BAJIO'!$H$9:$H$49,"SALIDA",'MGZ BAJIO'!$J$9:$J$49,$B138),0)</f>
        <v>0</v>
      </c>
      <c r="G138" s="62">
        <f>IFERROR(SUMIFS('VICTOR BANAMEX'!$N$162:$N$224,'VICTOR BANAMEX'!$H$162:$H$224,"SALIDA",'VICTOR BANAMEX'!$J$162:$J$224,$B138),0)</f>
        <v>0</v>
      </c>
      <c r="H138" s="62">
        <f>IFERROR(SUMIFS('VICTOR BANORTE'!$N$39:$N$50,'VICTOR BANORTE'!$H$39:$H$50,"SALIDA",'VICTOR BANORTE'!$J$39:$J$50,$B138),0)</f>
        <v>0</v>
      </c>
      <c r="I138" s="62">
        <f>IFERROR(SUMIFS(RODRIGO!$N$2:$N$2,RODRIGO!$H$2:$H$2,"SALIDA",RODRIGO!$J$2:$J$2,$B138),0)</f>
        <v>0</v>
      </c>
      <c r="J138" s="62">
        <f>IFERROR(SUMIFS(MOY!$N$26:$N$29,MOY!$F$26:$F$29,"SALIDA",MOY!$J$26:$J$29,$B138),0)</f>
        <v>0</v>
      </c>
      <c r="K138" s="62">
        <f>IFERROR(SUMIFS('NORMA RUTH'!$N$23:$N$28,'NORMA RUTH'!$H$23:$H$28,"SALIDA",'NORMA RUTH'!$J$23:$J$28,$B138),0)</f>
        <v>0</v>
      </c>
      <c r="L138" s="62">
        <f>IFERROR(SUMIFS(VALERIA!$N$19:$N$23,VALERIA!$H$19:$H$23,"SALIDA",VALERIA!$J$19:$J$23,$B138),0)</f>
        <v>0</v>
      </c>
      <c r="M138" s="62">
        <f>IFERROR(SUMIFS('MANUEL BANAMEX'!$N$39:$N$46,'MANUEL BANAMEX'!$H$39:$H$46,"SALIDA",'MANUEL BANAMEX'!$J$39:$J$46,$B138),0)</f>
        <v>0</v>
      </c>
      <c r="N138" s="62">
        <f>IFERROR(SUMIFS(ROBERTO!$N$2:$N$2,ROBERTO!$H$2:$H$2,"SALIDA",ROBERTO!$J$2:$J$2,$B138),0)</f>
        <v>0</v>
      </c>
      <c r="O138" s="62">
        <f>IFERROR(SUMIFS(JUAN!$N$31:$N$40,JUAN!$H$31:$H$40,"SALIDA",JUAN!$J$31:$J$40,$B138),0)</f>
        <v>0</v>
      </c>
      <c r="P138" s="62">
        <f>IFERROR(SUMIFS('NORMA SANCHEZ'!$N$30:$N$39,'NORMA SANCHEZ'!$H$30:$H$39,"SALIDA",'NORMA SANCHEZ'!$J$30:$J$39,$B138),0)</f>
        <v>0</v>
      </c>
      <c r="Q138" s="62">
        <f>IFERROR(SUMIFS('JOSE CARLOS'!$N$34:$N$45,'JOSE CARLOS'!$H$34:$H$45,"SALIDA",'JOSE CARLOS'!$J$34:$J$45,$B138),0)</f>
        <v>0</v>
      </c>
      <c r="R138" s="62">
        <f>IFERROR(SUMIFS('LUIS ENRIQUE '!$N$38:$N$39,'LUIS ENRIQUE '!$H$38:$H$39,"SALIDA",'LUIS ENRIQUE '!$J$38:$J$39,$B138),0)</f>
        <v>0</v>
      </c>
      <c r="S138" s="62">
        <f>IFERROR(SUMIFS(CESARIA!$N$31:$N$46,CESARIA!$H$31:$H$46,"SALIDA",CESARIA!$J$31:$J$46,$B138),0)</f>
        <v>0</v>
      </c>
      <c r="T138" s="62">
        <f>IFERROR(SUMIFS(ALAN!$N$28:$N$42,ALAN!$H$28:$H$42,"SALIDA",ALAN!$J$28:$J$42,$B138),0)</f>
        <v>0</v>
      </c>
      <c r="U138" s="62">
        <f>IFERROR(SUMIFS(ELVIA!$N$33:$N$38,ELVIA!$H$33:$H$38,"SALIDA",ELVIA!$J$33:$J$38,$B138),0)</f>
        <v>0</v>
      </c>
      <c r="V138" s="62">
        <f>IFERROR(SUMIFS(CAJA!$N$1993:$N$2700,CAJA!$H$1993:$H$2700,"SALIDA",CAJA!$J$1993:$J$2700,$B138),0)</f>
        <v>0</v>
      </c>
      <c r="W138" s="62">
        <f>IFERROR(SUMIFS('CAJA TIGRES'!$N$564:$N$750,'CAJA TIGRES'!$H$564:$H$750,"SALIDA",'CAJA TIGRES'!$J$564:$J$750,$B138),0)</f>
        <v>0</v>
      </c>
      <c r="X138" s="62">
        <f>IFERROR(SUMIFS(RESERVA!$N$11:$N$11,RESERVA!$H$11:$H$11,"SALIDA",RESERVA!$J$11:$J$11,$B138),0)</f>
        <v>0</v>
      </c>
      <c r="Y138" s="96">
        <f t="shared" si="27"/>
        <v>615212.5</v>
      </c>
      <c r="Z138" s="96">
        <f>Y138+'MAR25'!Z138</f>
        <v>1922563.75</v>
      </c>
    </row>
    <row r="139" spans="1:26" x14ac:dyDescent="0.3">
      <c r="B139" s="63" t="s">
        <v>181</v>
      </c>
      <c r="C139" s="62">
        <f>IFERROR(SUMIFS('MGZ121'!$N$418:'MGZ121'!$N$623,'MGZ121'!$H$418:$H$623,"SALIDA",'MGZ121'!$J$418:$J$623,B139),0)</f>
        <v>688287.5</v>
      </c>
      <c r="D139" s="62">
        <f>IFERROR(SUMIFS('MGZ BBVA'!$N$303:$N$448,'MGZ BBVA'!$H$303:$H$448,"SALIDA",'MGZ BBVA'!$J$303:$J$448,$B139),0)</f>
        <v>0</v>
      </c>
      <c r="E139" s="62">
        <f>IFERROR(SUMIFS('MGZ DOLARES'!$N$2:$N$2,'MGZ DOLARES'!$F$2:$F$2,"SALIDA",'MGZ DOLARES'!$J$2:$J$2,$B139),0)</f>
        <v>0</v>
      </c>
      <c r="F139" s="62">
        <f>IFERROR(SUMIFS('MGZ BAJIO'!$N$9:$N$49,'MGZ BAJIO'!$H$9:$H$49,"SALIDA",'MGZ BAJIO'!$J$9:$J$49,$B139),0)</f>
        <v>0</v>
      </c>
      <c r="G139" s="62">
        <f>IFERROR(SUMIFS('VICTOR BANAMEX'!$N$162:$N$224,'VICTOR BANAMEX'!$H$162:$H$224,"SALIDA",'VICTOR BANAMEX'!$J$162:$J$224,$B139),0)</f>
        <v>0</v>
      </c>
      <c r="H139" s="62">
        <f>IFERROR(SUMIFS('VICTOR BANORTE'!$N$39:$N$50,'VICTOR BANORTE'!$H$39:$H$50,"SALIDA",'VICTOR BANORTE'!$J$39:$J$50,$B139),0)</f>
        <v>0</v>
      </c>
      <c r="I139" s="62">
        <f>IFERROR(SUMIFS(RODRIGO!$N$2:$N$2,RODRIGO!$H$2:$H$2,"SALIDA",RODRIGO!$J$2:$J$2,$B139),0)</f>
        <v>0</v>
      </c>
      <c r="J139" s="62">
        <f>IFERROR(SUMIFS(MOY!$N$26:$N$29,MOY!$F$26:$F$29,"SALIDA",MOY!$J$26:$J$29,$B139),0)</f>
        <v>0</v>
      </c>
      <c r="K139" s="62">
        <f>IFERROR(SUMIFS('NORMA RUTH'!$N$23:$N$28,'NORMA RUTH'!$H$23:$H$28,"SALIDA",'NORMA RUTH'!$J$23:$J$28,$B139),0)</f>
        <v>0</v>
      </c>
      <c r="L139" s="62">
        <f>IFERROR(SUMIFS(VALERIA!$N$19:$N$23,VALERIA!$H$19:$H$23,"SALIDA",VALERIA!$J$19:$J$23,$B139),0)</f>
        <v>0</v>
      </c>
      <c r="M139" s="62">
        <f>IFERROR(SUMIFS('MANUEL BANAMEX'!$N$39:$N$46,'MANUEL BANAMEX'!$H$39:$H$46,"SALIDA",'MANUEL BANAMEX'!$J$39:$J$46,$B139),0)</f>
        <v>0</v>
      </c>
      <c r="N139" s="62">
        <f>IFERROR(SUMIFS(ROBERTO!$N$2:$N$2,ROBERTO!$H$2:$H$2,"SALIDA",ROBERTO!$J$2:$J$2,$B139),0)</f>
        <v>0</v>
      </c>
      <c r="O139" s="62">
        <f>IFERROR(SUMIFS(JUAN!$N$31:$N$40,JUAN!$H$31:$H$40,"SALIDA",JUAN!$J$31:$J$40,$B139),0)</f>
        <v>0</v>
      </c>
      <c r="P139" s="62">
        <f>IFERROR(SUMIFS('NORMA SANCHEZ'!$N$30:$N$39,'NORMA SANCHEZ'!$H$30:$H$39,"SALIDA",'NORMA SANCHEZ'!$J$30:$J$39,$B139),0)</f>
        <v>0</v>
      </c>
      <c r="Q139" s="62">
        <f>IFERROR(SUMIFS('JOSE CARLOS'!$N$34:$N$45,'JOSE CARLOS'!$H$34:$H$45,"SALIDA",'JOSE CARLOS'!$J$34:$J$45,$B139),0)</f>
        <v>0</v>
      </c>
      <c r="R139" s="62">
        <f>IFERROR(SUMIFS('LUIS ENRIQUE '!$N$38:$N$39,'LUIS ENRIQUE '!$H$38:$H$39,"SALIDA",'LUIS ENRIQUE '!$J$38:$J$39,$B139),0)</f>
        <v>0</v>
      </c>
      <c r="S139" s="62">
        <f>IFERROR(SUMIFS(CESARIA!$N$31:$N$46,CESARIA!$H$31:$H$46,"SALIDA",CESARIA!$J$31:$J$46,$B139),0)</f>
        <v>0</v>
      </c>
      <c r="T139" s="62">
        <f>IFERROR(SUMIFS(ALAN!$N$28:$N$42,ALAN!$H$28:$H$42,"SALIDA",ALAN!$J$28:$J$42,$B139),0)</f>
        <v>0</v>
      </c>
      <c r="U139" s="62">
        <f>IFERROR(SUMIFS(ELVIA!$N$33:$N$38,ELVIA!$H$33:$H$38,"SALIDA",ELVIA!$J$33:$J$38,$B139),0)</f>
        <v>0</v>
      </c>
      <c r="V139" s="62">
        <f>IFERROR(SUMIFS(CAJA!$N$1993:$N$2700,CAJA!$H$1993:$H$2700,"SALIDA",CAJA!$J$1993:$J$2700,$B139),0)</f>
        <v>0</v>
      </c>
      <c r="W139" s="62">
        <f>IFERROR(SUMIFS('CAJA TIGRES'!$N$564:$N$750,'CAJA TIGRES'!$H$564:$H$750,"SALIDA",'CAJA TIGRES'!$J$564:$J$750,$B139),0)</f>
        <v>0</v>
      </c>
      <c r="X139" s="62">
        <f>IFERROR(SUMIFS(RESERVA!$N$11:$N$11,RESERVA!$H$11:$H$11,"SALIDA",RESERVA!$J$11:$J$11,$B139),0)</f>
        <v>0</v>
      </c>
      <c r="Y139" s="96">
        <f t="shared" si="27"/>
        <v>688287.5</v>
      </c>
      <c r="Z139" s="96">
        <f>Y139+'MAR25'!Z139</f>
        <v>2003737.5</v>
      </c>
    </row>
    <row r="140" spans="1:26" x14ac:dyDescent="0.3">
      <c r="B140" s="63" t="s">
        <v>182</v>
      </c>
      <c r="C140" s="62">
        <f>IFERROR(SUMIFS('MGZ121'!$N$418:'MGZ121'!$N$623,'MGZ121'!$H$418:$H$623,"SALIDA",'MGZ121'!$J$418:$J$623,B140),0)</f>
        <v>786734.7</v>
      </c>
      <c r="D140" s="62">
        <f>IFERROR(SUMIFS('MGZ BBVA'!$N$303:$N$448,'MGZ BBVA'!$H$303:$H$448,"SALIDA",'MGZ BBVA'!$J$303:$J$448,$B140),0)</f>
        <v>0</v>
      </c>
      <c r="E140" s="62">
        <f>IFERROR(SUMIFS('MGZ DOLARES'!$N$2:$N$2,'MGZ DOLARES'!$F$2:$F$2,"SALIDA",'MGZ DOLARES'!$J$2:$J$2,$B140),0)</f>
        <v>0</v>
      </c>
      <c r="F140" s="62">
        <f>IFERROR(SUMIFS('MGZ BAJIO'!$N$9:$N$49,'MGZ BAJIO'!$H$9:$H$49,"SALIDA",'MGZ BAJIO'!$J$9:$J$49,$B140),0)</f>
        <v>0</v>
      </c>
      <c r="G140" s="62">
        <f>IFERROR(SUMIFS('VICTOR BANAMEX'!$N$162:$N$224,'VICTOR BANAMEX'!$H$162:$H$224,"SALIDA",'VICTOR BANAMEX'!$J$162:$J$224,$B140),0)</f>
        <v>0</v>
      </c>
      <c r="H140" s="62">
        <f>IFERROR(SUMIFS('VICTOR BANORTE'!$N$39:$N$50,'VICTOR BANORTE'!$H$39:$H$50,"SALIDA",'VICTOR BANORTE'!$J$39:$J$50,$B140),0)</f>
        <v>0</v>
      </c>
      <c r="I140" s="62">
        <f>IFERROR(SUMIFS(RODRIGO!$N$2:$N$2,RODRIGO!$H$2:$H$2,"SALIDA",RODRIGO!$J$2:$J$2,$B140),0)</f>
        <v>0</v>
      </c>
      <c r="J140" s="62">
        <f>IFERROR(SUMIFS(MOY!$N$26:$N$29,MOY!$F$26:$F$29,"SALIDA",MOY!$J$26:$J$29,$B140),0)</f>
        <v>0</v>
      </c>
      <c r="K140" s="62">
        <f>IFERROR(SUMIFS('NORMA RUTH'!$N$23:$N$28,'NORMA RUTH'!$H$23:$H$28,"SALIDA",'NORMA RUTH'!$J$23:$J$28,$B140),0)</f>
        <v>0</v>
      </c>
      <c r="L140" s="62">
        <f>IFERROR(SUMIFS(VALERIA!$N$19:$N$23,VALERIA!$H$19:$H$23,"SALIDA",VALERIA!$J$19:$J$23,$B140),0)</f>
        <v>0</v>
      </c>
      <c r="M140" s="62">
        <f>IFERROR(SUMIFS('MANUEL BANAMEX'!$N$39:$N$46,'MANUEL BANAMEX'!$H$39:$H$46,"SALIDA",'MANUEL BANAMEX'!$J$39:$J$46,$B140),0)</f>
        <v>0</v>
      </c>
      <c r="N140" s="62">
        <f>IFERROR(SUMIFS(ROBERTO!$N$2:$N$2,ROBERTO!$H$2:$H$2,"SALIDA",ROBERTO!$J$2:$J$2,$B140),0)</f>
        <v>0</v>
      </c>
      <c r="O140" s="62">
        <f>IFERROR(SUMIFS(JUAN!$N$31:$N$40,JUAN!$H$31:$H$40,"SALIDA",JUAN!$J$31:$J$40,$B140),0)</f>
        <v>0</v>
      </c>
      <c r="P140" s="62">
        <f>IFERROR(SUMIFS('NORMA SANCHEZ'!$N$30:$N$39,'NORMA SANCHEZ'!$H$30:$H$39,"SALIDA",'NORMA SANCHEZ'!$J$30:$J$39,$B140),0)</f>
        <v>0</v>
      </c>
      <c r="Q140" s="62">
        <f>IFERROR(SUMIFS('JOSE CARLOS'!$N$34:$N$45,'JOSE CARLOS'!$H$34:$H$45,"SALIDA",'JOSE CARLOS'!$J$34:$J$45,$B140),0)</f>
        <v>0</v>
      </c>
      <c r="R140" s="62">
        <f>IFERROR(SUMIFS('LUIS ENRIQUE '!$N$38:$N$39,'LUIS ENRIQUE '!$H$38:$H$39,"SALIDA",'LUIS ENRIQUE '!$J$38:$J$39,$B140),0)</f>
        <v>0</v>
      </c>
      <c r="S140" s="62">
        <f>IFERROR(SUMIFS(CESARIA!$N$31:$N$46,CESARIA!$H$31:$H$46,"SALIDA",CESARIA!$J$31:$J$46,$B140),0)</f>
        <v>0</v>
      </c>
      <c r="T140" s="62">
        <f>IFERROR(SUMIFS(ALAN!$N$28:$N$42,ALAN!$H$28:$H$42,"SALIDA",ALAN!$J$28:$J$42,$B140),0)</f>
        <v>0</v>
      </c>
      <c r="U140" s="62">
        <f>IFERROR(SUMIFS(ELVIA!$N$33:$N$38,ELVIA!$H$33:$H$38,"SALIDA",ELVIA!$J$33:$J$38,$B140),0)</f>
        <v>0</v>
      </c>
      <c r="V140" s="62">
        <f>IFERROR(SUMIFS(CAJA!$N$1993:$N$2700,CAJA!$H$1993:$H$2700,"SALIDA",CAJA!$J$1993:$J$2700,$B140),0)</f>
        <v>0</v>
      </c>
      <c r="W140" s="62">
        <f>IFERROR(SUMIFS('CAJA TIGRES'!$N$564:$N$750,'CAJA TIGRES'!$H$564:$H$750,"SALIDA",'CAJA TIGRES'!$J$564:$J$750,$B140),0)</f>
        <v>0</v>
      </c>
      <c r="X140" s="62">
        <f>IFERROR(SUMIFS(RESERVA!$N$11:$N$11,RESERVA!$H$11:$H$11,"SALIDA",RESERVA!$J$11:$J$11,$B140),0)</f>
        <v>0</v>
      </c>
      <c r="Y140" s="96">
        <f t="shared" si="27"/>
        <v>786734.7</v>
      </c>
      <c r="Z140" s="96">
        <f>Y140+'MAR25'!Z140</f>
        <v>2145948.4500000002</v>
      </c>
    </row>
    <row r="141" spans="1:26" x14ac:dyDescent="0.3">
      <c r="B141" s="63" t="s">
        <v>183</v>
      </c>
      <c r="C141" s="62">
        <f>IFERROR(SUMIFS('MGZ121'!$N$418:'MGZ121'!$N$623,'MGZ121'!$H$418:$H$623,"SALIDA",'MGZ121'!$J$418:$J$623,B141),0)</f>
        <v>389470</v>
      </c>
      <c r="D141" s="62">
        <f>IFERROR(SUMIFS('MGZ BBVA'!$N$303:$N$448,'MGZ BBVA'!$H$303:$H$448,"SALIDA",'MGZ BBVA'!$J$303:$J$448,$B141),0)</f>
        <v>0</v>
      </c>
      <c r="E141" s="62">
        <f>IFERROR(SUMIFS('MGZ DOLARES'!$N$2:$N$2,'MGZ DOLARES'!$F$2:$F$2,"SALIDA",'MGZ DOLARES'!$J$2:$J$2,$B141),0)</f>
        <v>0</v>
      </c>
      <c r="F141" s="62">
        <f>IFERROR(SUMIFS('MGZ BAJIO'!$N$9:$N$49,'MGZ BAJIO'!$H$9:$H$49,"SALIDA",'MGZ BAJIO'!$J$9:$J$49,$B141),0)</f>
        <v>0</v>
      </c>
      <c r="G141" s="62">
        <f>IFERROR(SUMIFS('VICTOR BANAMEX'!$N$162:$N$224,'VICTOR BANAMEX'!$H$162:$H$224,"SALIDA",'VICTOR BANAMEX'!$J$162:$J$224,$B141),0)</f>
        <v>0</v>
      </c>
      <c r="H141" s="62">
        <f>IFERROR(SUMIFS('VICTOR BANORTE'!$N$39:$N$50,'VICTOR BANORTE'!$H$39:$H$50,"SALIDA",'VICTOR BANORTE'!$J$39:$J$50,$B141),0)</f>
        <v>0</v>
      </c>
      <c r="I141" s="62">
        <f>IFERROR(SUMIFS(RODRIGO!$N$2:$N$2,RODRIGO!$H$2:$H$2,"SALIDA",RODRIGO!$J$2:$J$2,$B141),0)</f>
        <v>0</v>
      </c>
      <c r="J141" s="62">
        <f>IFERROR(SUMIFS(MOY!$N$26:$N$29,MOY!$F$26:$F$29,"SALIDA",MOY!$J$26:$J$29,$B141),0)</f>
        <v>0</v>
      </c>
      <c r="K141" s="62">
        <f>IFERROR(SUMIFS('NORMA RUTH'!$N$23:$N$28,'NORMA RUTH'!$H$23:$H$28,"SALIDA",'NORMA RUTH'!$J$23:$J$28,$B141),0)</f>
        <v>0</v>
      </c>
      <c r="L141" s="62">
        <f>IFERROR(SUMIFS(VALERIA!$N$19:$N$23,VALERIA!$H$19:$H$23,"SALIDA",VALERIA!$J$19:$J$23,$B141),0)</f>
        <v>0</v>
      </c>
      <c r="M141" s="62">
        <f>IFERROR(SUMIFS('MANUEL BANAMEX'!$N$39:$N$46,'MANUEL BANAMEX'!$H$39:$H$46,"SALIDA",'MANUEL BANAMEX'!$J$39:$J$46,$B141),0)</f>
        <v>0</v>
      </c>
      <c r="N141" s="62">
        <f>IFERROR(SUMIFS(ROBERTO!$N$2:$N$2,ROBERTO!$H$2:$H$2,"SALIDA",ROBERTO!$J$2:$J$2,$B141),0)</f>
        <v>0</v>
      </c>
      <c r="O141" s="62">
        <f>IFERROR(SUMIFS(JUAN!$N$31:$N$40,JUAN!$H$31:$H$40,"SALIDA",JUAN!$J$31:$J$40,$B141),0)</f>
        <v>0</v>
      </c>
      <c r="P141" s="62">
        <f>IFERROR(SUMIFS('NORMA SANCHEZ'!$N$30:$N$39,'NORMA SANCHEZ'!$H$30:$H$39,"SALIDA",'NORMA SANCHEZ'!$J$30:$J$39,$B141),0)</f>
        <v>0</v>
      </c>
      <c r="Q141" s="62">
        <f>IFERROR(SUMIFS('JOSE CARLOS'!$N$34:$N$45,'JOSE CARLOS'!$H$34:$H$45,"SALIDA",'JOSE CARLOS'!$J$34:$J$45,$B141),0)</f>
        <v>0</v>
      </c>
      <c r="R141" s="62">
        <f>IFERROR(SUMIFS('LUIS ENRIQUE '!$N$38:$N$39,'LUIS ENRIQUE '!$H$38:$H$39,"SALIDA",'LUIS ENRIQUE '!$J$38:$J$39,$B141),0)</f>
        <v>0</v>
      </c>
      <c r="S141" s="62">
        <f>IFERROR(SUMIFS(CESARIA!$N$31:$N$46,CESARIA!$H$31:$H$46,"SALIDA",CESARIA!$J$31:$J$46,$B141),0)</f>
        <v>0</v>
      </c>
      <c r="T141" s="62">
        <f>IFERROR(SUMIFS(ALAN!$N$28:$N$42,ALAN!$H$28:$H$42,"SALIDA",ALAN!$J$28:$J$42,$B141),0)</f>
        <v>0</v>
      </c>
      <c r="U141" s="62">
        <f>IFERROR(SUMIFS(ELVIA!$N$33:$N$38,ELVIA!$H$33:$H$38,"SALIDA",ELVIA!$J$33:$J$38,$B141),0)</f>
        <v>0</v>
      </c>
      <c r="V141" s="62">
        <f>IFERROR(SUMIFS(CAJA!$N$1993:$N$2700,CAJA!$H$1993:$H$2700,"SALIDA",CAJA!$J$1993:$J$2700,$B141),0)</f>
        <v>0</v>
      </c>
      <c r="W141" s="62">
        <f>IFERROR(SUMIFS('CAJA TIGRES'!$N$564:$N$750,'CAJA TIGRES'!$H$564:$H$750,"SALIDA",'CAJA TIGRES'!$J$564:$J$750,$B141),0)</f>
        <v>0</v>
      </c>
      <c r="X141" s="62">
        <f>IFERROR(SUMIFS(RESERVA!$N$11:$N$11,RESERVA!$H$11:$H$11,"SALIDA",RESERVA!$J$11:$J$11,$B141),0)</f>
        <v>0</v>
      </c>
      <c r="Y141" s="96">
        <f t="shared" si="27"/>
        <v>389470</v>
      </c>
      <c r="Z141" s="96">
        <f>Y141+'MAR25'!Z141</f>
        <v>2016475</v>
      </c>
    </row>
    <row r="142" spans="1:26" x14ac:dyDescent="0.3">
      <c r="B142" s="63" t="s">
        <v>184</v>
      </c>
      <c r="C142" s="62">
        <f>IFERROR(SUMIFS('MGZ121'!$N$418:'MGZ121'!$N$623,'MGZ121'!$H$418:$H$623,"SALIDA",'MGZ121'!$J$418:$J$623,B142),0)</f>
        <v>18762.5</v>
      </c>
      <c r="D142" s="62">
        <f>IFERROR(SUMIFS('MGZ BBVA'!$N$303:$N$448,'MGZ BBVA'!$H$303:$H$448,"SALIDA",'MGZ BBVA'!$J$303:$J$448,$B142),0)</f>
        <v>0</v>
      </c>
      <c r="E142" s="62">
        <f>IFERROR(SUMIFS('MGZ DOLARES'!$N$2:$N$2,'MGZ DOLARES'!$F$2:$F$2,"SALIDA",'MGZ DOLARES'!$J$2:$J$2,$B142),0)</f>
        <v>0</v>
      </c>
      <c r="F142" s="62">
        <f>IFERROR(SUMIFS('MGZ BAJIO'!$N$9:$N$49,'MGZ BAJIO'!$H$9:$H$49,"SALIDA",'MGZ BAJIO'!$J$9:$J$49,$B142),0)</f>
        <v>0</v>
      </c>
      <c r="G142" s="62">
        <f>IFERROR(SUMIFS('VICTOR BANAMEX'!$N$162:$N$224,'VICTOR BANAMEX'!$H$162:$H$224,"SALIDA",'VICTOR BANAMEX'!$J$162:$J$224,$B142),0)</f>
        <v>0</v>
      </c>
      <c r="H142" s="62">
        <f>IFERROR(SUMIFS('VICTOR BANORTE'!$N$39:$N$50,'VICTOR BANORTE'!$H$39:$H$50,"SALIDA",'VICTOR BANORTE'!$J$39:$J$50,$B142),0)</f>
        <v>0</v>
      </c>
      <c r="I142" s="62">
        <f>IFERROR(SUMIFS(RODRIGO!$N$2:$N$2,RODRIGO!$H$2:$H$2,"SALIDA",RODRIGO!$J$2:$J$2,$B142),0)</f>
        <v>0</v>
      </c>
      <c r="J142" s="62">
        <f>IFERROR(SUMIFS(MOY!$N$26:$N$29,MOY!$F$26:$F$29,"SALIDA",MOY!$J$26:$J$29,$B142),0)</f>
        <v>0</v>
      </c>
      <c r="K142" s="62">
        <f>IFERROR(SUMIFS('NORMA RUTH'!$N$23:$N$28,'NORMA RUTH'!$H$23:$H$28,"SALIDA",'NORMA RUTH'!$J$23:$J$28,$B142),0)</f>
        <v>0</v>
      </c>
      <c r="L142" s="62">
        <f>IFERROR(SUMIFS(VALERIA!$N$19:$N$23,VALERIA!$H$19:$H$23,"SALIDA",VALERIA!$J$19:$J$23,$B142),0)</f>
        <v>0</v>
      </c>
      <c r="M142" s="62">
        <f>IFERROR(SUMIFS('MANUEL BANAMEX'!$N$39:$N$46,'MANUEL BANAMEX'!$H$39:$H$46,"SALIDA",'MANUEL BANAMEX'!$J$39:$J$46,$B142),0)</f>
        <v>0</v>
      </c>
      <c r="N142" s="62">
        <f>IFERROR(SUMIFS(ROBERTO!$N$2:$N$2,ROBERTO!$H$2:$H$2,"SALIDA",ROBERTO!$J$2:$J$2,$B142),0)</f>
        <v>0</v>
      </c>
      <c r="O142" s="62">
        <f>IFERROR(SUMIFS(JUAN!$N$31:$N$40,JUAN!$H$31:$H$40,"SALIDA",JUAN!$J$31:$J$40,$B142),0)</f>
        <v>0</v>
      </c>
      <c r="P142" s="62">
        <f>IFERROR(SUMIFS('NORMA SANCHEZ'!$N$30:$N$39,'NORMA SANCHEZ'!$H$30:$H$39,"SALIDA",'NORMA SANCHEZ'!$J$30:$J$39,$B142),0)</f>
        <v>0</v>
      </c>
      <c r="Q142" s="62">
        <f>IFERROR(SUMIFS('JOSE CARLOS'!$N$34:$N$45,'JOSE CARLOS'!$H$34:$H$45,"SALIDA",'JOSE CARLOS'!$J$34:$J$45,$B142),0)</f>
        <v>0</v>
      </c>
      <c r="R142" s="62">
        <f>IFERROR(SUMIFS('LUIS ENRIQUE '!$N$38:$N$39,'LUIS ENRIQUE '!$H$38:$H$39,"SALIDA",'LUIS ENRIQUE '!$J$38:$J$39,$B142),0)</f>
        <v>0</v>
      </c>
      <c r="S142" s="62">
        <f>IFERROR(SUMIFS(CESARIA!$N$31:$N$46,CESARIA!$H$31:$H$46,"SALIDA",CESARIA!$J$31:$J$46,$B142),0)</f>
        <v>0</v>
      </c>
      <c r="T142" s="62">
        <f>IFERROR(SUMIFS(ALAN!$N$28:$N$42,ALAN!$H$28:$H$42,"SALIDA",ALAN!$J$28:$J$42,$B142),0)</f>
        <v>0</v>
      </c>
      <c r="U142" s="62">
        <f>IFERROR(SUMIFS(ELVIA!$N$33:$N$38,ELVIA!$H$33:$H$38,"SALIDA",ELVIA!$J$33:$J$38,$B142),0)</f>
        <v>0</v>
      </c>
      <c r="V142" s="62">
        <f>IFERROR(SUMIFS(CAJA!$N$1993:$N$2700,CAJA!$H$1993:$H$2700,"SALIDA",CAJA!$J$1993:$J$2700,$B142),0)</f>
        <v>0</v>
      </c>
      <c r="W142" s="62">
        <f>IFERROR(SUMIFS('CAJA TIGRES'!$N$564:$N$750,'CAJA TIGRES'!$H$564:$H$750,"SALIDA",'CAJA TIGRES'!$J$564:$J$750,$B142),0)</f>
        <v>0</v>
      </c>
      <c r="X142" s="62">
        <f>IFERROR(SUMIFS(RESERVA!$N$11:$N$11,RESERVA!$H$11:$H$11,"SALIDA",RESERVA!$J$11:$J$11,$B142),0)</f>
        <v>0</v>
      </c>
      <c r="Y142" s="96">
        <f t="shared" si="27"/>
        <v>18762.5</v>
      </c>
      <c r="Z142" s="96">
        <f>Y142+'MAR25'!Z142</f>
        <v>2031287.5</v>
      </c>
    </row>
    <row r="143" spans="1:26" x14ac:dyDescent="0.3">
      <c r="A143">
        <v>12.2</v>
      </c>
      <c r="B143" s="63" t="s">
        <v>33</v>
      </c>
      <c r="C143" s="62">
        <f>IFERROR(SUMIFS('MGZ121'!$N$418:'MGZ121'!$N$623,'MGZ121'!$H$418:$H$623,"SALIDA",'MGZ121'!$J$418:$J$623,B143),0)</f>
        <v>323376.67</v>
      </c>
      <c r="D143" s="62">
        <f>IFERROR(SUMIFS('MGZ BBVA'!$N$303:$N$448,'MGZ BBVA'!$H$303:$H$448,"SALIDA",'MGZ BBVA'!$J$303:$J$448,$B143),0)</f>
        <v>0</v>
      </c>
      <c r="E143" s="62">
        <f>IFERROR(SUMIFS('MGZ DOLARES'!$N$2:$N$2,'MGZ DOLARES'!$F$2:$F$2,"SALIDA",'MGZ DOLARES'!$J$2:$J$2,$B143),0)</f>
        <v>0</v>
      </c>
      <c r="F143" s="62">
        <f>IFERROR(SUMIFS('MGZ BAJIO'!$N$9:$N$49,'MGZ BAJIO'!$H$9:$H$49,"SALIDA",'MGZ BAJIO'!$J$9:$J$49,$B143),0)</f>
        <v>0</v>
      </c>
      <c r="G143" s="62">
        <f>IFERROR(SUMIFS('VICTOR BANAMEX'!$N$162:$N$224,'VICTOR BANAMEX'!$H$162:$H$224,"SALIDA",'VICTOR BANAMEX'!$J$162:$J$224,$B143),0)</f>
        <v>0</v>
      </c>
      <c r="H143" s="62">
        <f>IFERROR(SUMIFS('VICTOR BANORTE'!$N$39:$N$50,'VICTOR BANORTE'!$H$39:$H$50,"SALIDA",'VICTOR BANORTE'!$J$39:$J$50,$B143),0)</f>
        <v>0</v>
      </c>
      <c r="I143" s="62">
        <f>IFERROR(SUMIFS(RODRIGO!$N$2:$N$2,RODRIGO!$H$2:$H$2,"SALIDA",RODRIGO!$J$2:$J$2,$B143),0)</f>
        <v>0</v>
      </c>
      <c r="J143" s="62">
        <f>IFERROR(SUMIFS(MOY!$N$26:$N$29,MOY!$F$26:$F$29,"SALIDA",MOY!$J$26:$J$29,$B143),0)</f>
        <v>0</v>
      </c>
      <c r="K143" s="62">
        <f>IFERROR(SUMIFS('NORMA RUTH'!$N$23:$N$28,'NORMA RUTH'!$H$23:$H$28,"SALIDA",'NORMA RUTH'!$J$23:$J$28,$B143),0)</f>
        <v>0</v>
      </c>
      <c r="L143" s="62">
        <f>IFERROR(SUMIFS(VALERIA!$N$19:$N$23,VALERIA!$H$19:$H$23,"SALIDA",VALERIA!$J$19:$J$23,$B143),0)</f>
        <v>0</v>
      </c>
      <c r="M143" s="62">
        <f>IFERROR(SUMIFS('MANUEL BANAMEX'!$N$39:$N$46,'MANUEL BANAMEX'!$H$39:$H$46,"SALIDA",'MANUEL BANAMEX'!$J$39:$J$46,$B143),0)</f>
        <v>0</v>
      </c>
      <c r="N143" s="62">
        <f>IFERROR(SUMIFS(ROBERTO!$N$2:$N$2,ROBERTO!$H$2:$H$2,"SALIDA",ROBERTO!$J$2:$J$2,$B143),0)</f>
        <v>0</v>
      </c>
      <c r="O143" s="62">
        <f>IFERROR(SUMIFS(JUAN!$N$31:$N$40,JUAN!$H$31:$H$40,"SALIDA",JUAN!$J$31:$J$40,$B143),0)</f>
        <v>650000</v>
      </c>
      <c r="P143" s="62">
        <f>IFERROR(SUMIFS('NORMA SANCHEZ'!$N$30:$N$39,'NORMA SANCHEZ'!$H$30:$H$39,"SALIDA",'NORMA SANCHEZ'!$J$30:$J$39,$B143),0)</f>
        <v>613000</v>
      </c>
      <c r="Q143" s="62">
        <f>IFERROR(SUMIFS('JOSE CARLOS'!$N$34:$N$45,'JOSE CARLOS'!$H$34:$H$45,"SALIDA",'JOSE CARLOS'!$J$34:$J$45,$B143),0)</f>
        <v>684000</v>
      </c>
      <c r="R143" s="62">
        <f>IFERROR(SUMIFS('LUIS ENRIQUE '!$N$38:$N$39,'LUIS ENRIQUE '!$H$38:$H$39,"SALIDA",'LUIS ENRIQUE '!$J$38:$J$39,$B143),0)</f>
        <v>350000</v>
      </c>
      <c r="S143" s="62">
        <f>IFERROR(SUMIFS(CESARIA!$N$31:$N$46,CESARIA!$H$31:$H$46,"SALIDA",CESARIA!$J$31:$J$46,$B143),0)</f>
        <v>770400</v>
      </c>
      <c r="T143" s="62">
        <f>IFERROR(SUMIFS(ALAN!$N$28:$N$42,ALAN!$H$28:$H$42,"SALIDA",ALAN!$J$28:$J$42,$B143),0)</f>
        <v>380000</v>
      </c>
      <c r="U143" s="62">
        <f>IFERROR(SUMIFS(ELVIA!$N$33:$N$38,ELVIA!$H$33:$H$38,"SALIDA",ELVIA!$J$33:$J$38,$B143),0)</f>
        <v>252500</v>
      </c>
      <c r="V143" s="62">
        <f>IFERROR(SUMIFS(CAJA!$N$1993:$N$2700,CAJA!$H$1993:$H$2700,"SALIDA",CAJA!$J$1993:$J$2700,$B143),0)</f>
        <v>0</v>
      </c>
      <c r="W143" s="62">
        <f>IFERROR(SUMIFS('CAJA TIGRES'!$N$564:$N$750,'CAJA TIGRES'!$H$564:$H$750,"SALIDA",'CAJA TIGRES'!$J$564:$J$750,$B143),0)</f>
        <v>16420</v>
      </c>
      <c r="X143" s="62">
        <f>IFERROR(SUMIFS(RESERVA!$N$11:$N$11,RESERVA!$H$11:$H$11,"SALIDA",RESERVA!$J$11:$J$11,$B143),0)</f>
        <v>0</v>
      </c>
      <c r="Y143" s="96">
        <f t="shared" si="27"/>
        <v>4039696.67</v>
      </c>
      <c r="Z143" s="96">
        <f>Y143+'MAR25'!Z143</f>
        <v>16188708.039999999</v>
      </c>
    </row>
    <row r="144" spans="1:26" x14ac:dyDescent="0.3">
      <c r="B144" s="63" t="s">
        <v>200</v>
      </c>
      <c r="C144" s="62">
        <f>IFERROR(SUMIFS('MGZ121'!$N$418:'MGZ121'!$N$623,'MGZ121'!$H$418:$H$623,"SALIDA",'MGZ121'!$J$418:$J$623,B144),0)</f>
        <v>0</v>
      </c>
      <c r="D144" s="62">
        <f>IFERROR(SUMIFS('MGZ BBVA'!$N$303:$N$448,'MGZ BBVA'!$H$303:$H$448,"SALIDA",'MGZ BBVA'!$J$303:$J$448,$B144),0)</f>
        <v>0</v>
      </c>
      <c r="E144" s="62">
        <f>IFERROR(SUMIFS('MGZ DOLARES'!$N$2:$N$2,'MGZ DOLARES'!$F$2:$F$2,"SALIDA",'MGZ DOLARES'!$J$2:$J$2,$B144),0)</f>
        <v>0</v>
      </c>
      <c r="F144" s="62">
        <f>IFERROR(SUMIFS('MGZ BAJIO'!$N$9:$N$49,'MGZ BAJIO'!$H$9:$H$49,"SALIDA",'MGZ BAJIO'!$J$9:$J$49,$B144),0)</f>
        <v>0</v>
      </c>
      <c r="G144" s="62">
        <f>IFERROR(SUMIFS('VICTOR BANAMEX'!$N$162:$N$224,'VICTOR BANAMEX'!$H$162:$H$224,"SALIDA",'VICTOR BANAMEX'!$J$162:$J$224,$B144),0)</f>
        <v>0</v>
      </c>
      <c r="H144" s="62">
        <f>IFERROR(SUMIFS('VICTOR BANORTE'!$N$39:$N$50,'VICTOR BANORTE'!$H$39:$H$50,"SALIDA",'VICTOR BANORTE'!$J$39:$J$50,$B144),0)</f>
        <v>0</v>
      </c>
      <c r="I144" s="62">
        <f>IFERROR(SUMIFS(RODRIGO!$N$2:$N$2,RODRIGO!$H$2:$H$2,"SALIDA",RODRIGO!$J$2:$J$2,$B144),0)</f>
        <v>0</v>
      </c>
      <c r="J144" s="62">
        <f>IFERROR(SUMIFS(MOY!$N$26:$N$29,MOY!$F$26:$F$29,"SALIDA",MOY!$J$26:$J$29,$B144),0)</f>
        <v>0</v>
      </c>
      <c r="K144" s="62">
        <f>IFERROR(SUMIFS('NORMA RUTH'!$N$23:$N$28,'NORMA RUTH'!$H$23:$H$28,"SALIDA",'NORMA RUTH'!$J$23:$J$28,$B144),0)</f>
        <v>0</v>
      </c>
      <c r="L144" s="62">
        <f>IFERROR(SUMIFS(VALERIA!$N$19:$N$23,VALERIA!$H$19:$H$23,"SALIDA",VALERIA!$J$19:$J$23,$B144),0)</f>
        <v>0</v>
      </c>
      <c r="M144" s="62">
        <f>IFERROR(SUMIFS('MANUEL BANAMEX'!$N$39:$N$46,'MANUEL BANAMEX'!$H$39:$H$46,"SALIDA",'MANUEL BANAMEX'!$J$39:$J$46,$B144),0)</f>
        <v>0</v>
      </c>
      <c r="N144" s="62">
        <f>IFERROR(SUMIFS(ROBERTO!$N$2:$N$2,ROBERTO!$H$2:$H$2,"SALIDA",ROBERTO!$J$2:$J$2,$B144),0)</f>
        <v>0</v>
      </c>
      <c r="O144" s="62">
        <f>IFERROR(SUMIFS(JUAN!$N$31:$N$40,JUAN!$H$31:$H$40,"SALIDA",JUAN!$J$31:$J$40,$B144),0)</f>
        <v>0</v>
      </c>
      <c r="P144" s="62">
        <f>IFERROR(SUMIFS('NORMA SANCHEZ'!$N$30:$N$39,'NORMA SANCHEZ'!$H$30:$H$39,"SALIDA",'NORMA SANCHEZ'!$J$30:$J$39,$B144),0)</f>
        <v>0</v>
      </c>
      <c r="Q144" s="62">
        <f>IFERROR(SUMIFS('JOSE CARLOS'!$N$34:$N$45,'JOSE CARLOS'!$H$34:$H$45,"SALIDA",'JOSE CARLOS'!$J$34:$J$45,$B144),0)</f>
        <v>0</v>
      </c>
      <c r="R144" s="62">
        <f>IFERROR(SUMIFS('LUIS ENRIQUE '!$N$38:$N$39,'LUIS ENRIQUE '!$H$38:$H$39,"SALIDA",'LUIS ENRIQUE '!$J$38:$J$39,$B144),0)</f>
        <v>0</v>
      </c>
      <c r="S144" s="62">
        <f>IFERROR(SUMIFS(CESARIA!$N$31:$N$46,CESARIA!$H$31:$H$46,"SALIDA",CESARIA!$J$31:$J$46,$B144),0)</f>
        <v>0</v>
      </c>
      <c r="T144" s="62">
        <f>IFERROR(SUMIFS(ALAN!$N$28:$N$42,ALAN!$H$28:$H$42,"SALIDA",ALAN!$J$28:$J$42,$B144),0)</f>
        <v>0</v>
      </c>
      <c r="U144" s="62">
        <f>IFERROR(SUMIFS(ELVIA!$N$33:$N$38,ELVIA!$H$33:$H$38,"SALIDA",ELVIA!$J$33:$J$38,$B144),0)</f>
        <v>0</v>
      </c>
      <c r="V144" s="146">
        <f>IFERROR(SUMIFS(CAJA!$N$1993:$N$2700,CAJA!$H$1993:$H$2700,"SALIDA",CAJA!$J$1993:$J$2700,$B144),0)</f>
        <v>1354112</v>
      </c>
      <c r="W144" s="62">
        <f>IFERROR(SUMIFS('CAJA TIGRES'!$N$564:$N$750,'CAJA TIGRES'!$H$564:$H$750,"SALIDA",'CAJA TIGRES'!$J$564:$J$750,$B144),0)</f>
        <v>0</v>
      </c>
      <c r="X144" s="62">
        <f>IFERROR(SUMIFS(RESERVA!$N$11:$N$11,RESERVA!$H$11:$H$11,"SALIDA",RESERVA!$J$11:$J$11,$B144),0)</f>
        <v>0</v>
      </c>
      <c r="Y144" s="96">
        <f t="shared" si="27"/>
        <v>1354112</v>
      </c>
      <c r="Z144" s="96">
        <f>Y144+'MAR25'!Z144</f>
        <v>4736672</v>
      </c>
    </row>
    <row r="145" spans="1:26" x14ac:dyDescent="0.3">
      <c r="B145" s="63" t="s">
        <v>213</v>
      </c>
      <c r="C145" s="62">
        <f>IFERROR(SUMIFS('MGZ121'!$N$418:'MGZ121'!$N$623,'MGZ121'!$H$418:$H$623,"SALIDA",'MGZ121'!$J$418:$J$623,B145),0)</f>
        <v>0</v>
      </c>
      <c r="D145" s="62">
        <f>IFERROR(SUMIFS('MGZ BBVA'!$N$303:$N$448,'MGZ BBVA'!$H$303:$H$448,"SALIDA",'MGZ BBVA'!$J$303:$J$448,$B145),0)</f>
        <v>0</v>
      </c>
      <c r="E145" s="62">
        <f>IFERROR(SUMIFS('MGZ DOLARES'!$N$2:$N$2,'MGZ DOLARES'!$F$2:$F$2,"SALIDA",'MGZ DOLARES'!$J$2:$J$2,$B145),0)</f>
        <v>0</v>
      </c>
      <c r="F145" s="62">
        <f>IFERROR(SUMIFS('MGZ BAJIO'!$N$9:$N$49,'MGZ BAJIO'!$H$9:$H$49,"SALIDA",'MGZ BAJIO'!$J$9:$J$49,$B145),0)</f>
        <v>0</v>
      </c>
      <c r="G145" s="62">
        <f>IFERROR(SUMIFS('VICTOR BANAMEX'!$N$162:$N$224,'VICTOR BANAMEX'!$H$162:$H$224,"SALIDA",'VICTOR BANAMEX'!$J$162:$J$224,$B145),0)</f>
        <v>0</v>
      </c>
      <c r="H145" s="62">
        <f>IFERROR(SUMIFS('VICTOR BANORTE'!$N$39:$N$50,'VICTOR BANORTE'!$H$39:$H$50,"SALIDA",'VICTOR BANORTE'!$J$39:$J$50,$B145),0)</f>
        <v>0</v>
      </c>
      <c r="I145" s="62">
        <f>IFERROR(SUMIFS(RODRIGO!$N$2:$N$2,RODRIGO!$H$2:$H$2,"SALIDA",RODRIGO!$J$2:$J$2,$B145),0)</f>
        <v>0</v>
      </c>
      <c r="J145" s="62">
        <f>IFERROR(SUMIFS(MOY!$N$26:$N$29,MOY!$F$26:$F$29,"SALIDA",MOY!$J$26:$J$29,$B145),0)</f>
        <v>0</v>
      </c>
      <c r="K145" s="62">
        <f>IFERROR(SUMIFS('NORMA RUTH'!$N$23:$N$28,'NORMA RUTH'!$H$23:$H$28,"SALIDA",'NORMA RUTH'!$J$23:$J$28,$B145),0)</f>
        <v>0</v>
      </c>
      <c r="L145" s="62">
        <f>IFERROR(SUMIFS(VALERIA!$N$19:$N$23,VALERIA!$H$19:$H$23,"SALIDA",VALERIA!$J$19:$J$23,$B145),0)</f>
        <v>0</v>
      </c>
      <c r="M145" s="62">
        <f>IFERROR(SUMIFS('MANUEL BANAMEX'!$N$39:$N$46,'MANUEL BANAMEX'!$H$39:$H$46,"SALIDA",'MANUEL BANAMEX'!$J$39:$J$46,$B145),0)</f>
        <v>0</v>
      </c>
      <c r="N145" s="62">
        <f>IFERROR(SUMIFS(ROBERTO!$N$2:$N$2,ROBERTO!$H$2:$H$2,"SALIDA",ROBERTO!$J$2:$J$2,$B145),0)</f>
        <v>0</v>
      </c>
      <c r="O145" s="62">
        <f>IFERROR(SUMIFS(JUAN!$N$31:$N$40,JUAN!$H$31:$H$40,"SALIDA",JUAN!$J$31:$J$40,$B145),0)</f>
        <v>0</v>
      </c>
      <c r="P145" s="62">
        <f>IFERROR(SUMIFS('NORMA SANCHEZ'!$N$30:$N$39,'NORMA SANCHEZ'!$H$30:$H$39,"SALIDA",'NORMA SANCHEZ'!$J$30:$J$39,$B145),0)</f>
        <v>0</v>
      </c>
      <c r="Q145" s="62">
        <f>IFERROR(SUMIFS('JOSE CARLOS'!$N$34:$N$45,'JOSE CARLOS'!$H$34:$H$45,"SALIDA",'JOSE CARLOS'!$J$34:$J$45,$B145),0)</f>
        <v>0</v>
      </c>
      <c r="R145" s="62">
        <f>IFERROR(SUMIFS('LUIS ENRIQUE '!$N$38:$N$39,'LUIS ENRIQUE '!$H$38:$H$39,"SALIDA",'LUIS ENRIQUE '!$J$38:$J$39,$B145),0)</f>
        <v>0</v>
      </c>
      <c r="S145" s="62">
        <f>IFERROR(SUMIFS(CESARIA!$N$31:$N$46,CESARIA!$H$31:$H$46,"SALIDA",CESARIA!$J$31:$J$46,$B145),0)</f>
        <v>0</v>
      </c>
      <c r="T145" s="62">
        <f>IFERROR(SUMIFS(ALAN!$N$28:$N$42,ALAN!$H$28:$H$42,"SALIDA",ALAN!$J$28:$J$42,$B145),0)</f>
        <v>0</v>
      </c>
      <c r="U145" s="62">
        <f>IFERROR(SUMIFS(ELVIA!$N$33:$N$38,ELVIA!$H$33:$H$38,"SALIDA",ELVIA!$J$33:$J$38,$B145),0)</f>
        <v>0</v>
      </c>
      <c r="V145" s="146">
        <f>IFERROR(SUMIFS(CAJA!$N$1993:$N$2700,CAJA!$H$1993:$H$2700,"SALIDA",CAJA!$J$1993:$J$2700,$B145),0)</f>
        <v>0</v>
      </c>
      <c r="W145" s="62">
        <f>IFERROR(SUMIFS('CAJA TIGRES'!$N$564:$N$750,'CAJA TIGRES'!$H$564:$H$750,"SALIDA",'CAJA TIGRES'!$J$564:$J$750,$B145),0)</f>
        <v>0</v>
      </c>
      <c r="X145" s="62">
        <f>IFERROR(SUMIFS(RESERVA!$N$11:$N$11,RESERVA!$H$11:$H$11,"SALIDA",RESERVA!$J$11:$J$11,$B145),0)</f>
        <v>0</v>
      </c>
      <c r="Y145" s="96">
        <f t="shared" si="27"/>
        <v>0</v>
      </c>
      <c r="Z145" s="96">
        <f>Y145+'MAR25'!Z145</f>
        <v>0</v>
      </c>
    </row>
    <row r="146" spans="1:26" x14ac:dyDescent="0.3">
      <c r="B146" s="16" t="s">
        <v>111</v>
      </c>
      <c r="C146" s="76">
        <f>SUM(C122:C145)</f>
        <v>4944876.21</v>
      </c>
      <c r="D146" s="76">
        <f t="shared" ref="D146:Y146" si="28">SUM(D122:D145)</f>
        <v>1043132.54</v>
      </c>
      <c r="E146" s="76">
        <f t="shared" si="28"/>
        <v>0</v>
      </c>
      <c r="F146" s="76">
        <f t="shared" si="28"/>
        <v>629500</v>
      </c>
      <c r="G146" s="76">
        <f t="shared" si="28"/>
        <v>112500</v>
      </c>
      <c r="H146" s="76">
        <f t="shared" si="28"/>
        <v>0</v>
      </c>
      <c r="I146" s="76">
        <f>SUM(I122:I145)</f>
        <v>0</v>
      </c>
      <c r="J146" s="76">
        <f t="shared" ref="J146" si="29">SUM(J122:J145)</f>
        <v>0</v>
      </c>
      <c r="K146" s="76">
        <f t="shared" si="28"/>
        <v>0</v>
      </c>
      <c r="L146" s="76">
        <f t="shared" si="28"/>
        <v>0</v>
      </c>
      <c r="M146" s="76">
        <f t="shared" si="28"/>
        <v>0</v>
      </c>
      <c r="N146" s="76">
        <f>SUM(N122:N145)</f>
        <v>0</v>
      </c>
      <c r="O146" s="76">
        <f t="shared" si="28"/>
        <v>650000</v>
      </c>
      <c r="P146" s="76">
        <f t="shared" si="28"/>
        <v>613000</v>
      </c>
      <c r="Q146" s="76">
        <f t="shared" si="28"/>
        <v>684000</v>
      </c>
      <c r="R146" s="76">
        <f t="shared" si="28"/>
        <v>350000</v>
      </c>
      <c r="S146" s="76">
        <f t="shared" si="28"/>
        <v>782900</v>
      </c>
      <c r="T146" s="76">
        <f t="shared" si="28"/>
        <v>380000</v>
      </c>
      <c r="U146" s="76">
        <f t="shared" si="28"/>
        <v>252500</v>
      </c>
      <c r="V146" s="76">
        <f t="shared" si="28"/>
        <v>1354112</v>
      </c>
      <c r="W146" s="76">
        <f t="shared" si="28"/>
        <v>16420</v>
      </c>
      <c r="X146" s="76">
        <f t="shared" si="28"/>
        <v>0</v>
      </c>
      <c r="Y146" s="76">
        <f t="shared" si="28"/>
        <v>11812940.75</v>
      </c>
      <c r="Z146" s="76">
        <f t="shared" ref="Z146" si="30">SUM(Z122:Z145)</f>
        <v>48618163.060000002</v>
      </c>
    </row>
    <row r="147" spans="1:26" s="84" customFormat="1" ht="22.2" customHeight="1" x14ac:dyDescent="0.3">
      <c r="B147" s="17" t="s">
        <v>17</v>
      </c>
      <c r="C147" s="82">
        <f t="shared" ref="C147:V147" si="31">C119-C146</f>
        <v>-4272976.21</v>
      </c>
      <c r="D147" s="82">
        <f t="shared" si="31"/>
        <v>-315126.04000000004</v>
      </c>
      <c r="E147" s="82">
        <f t="shared" si="31"/>
        <v>0</v>
      </c>
      <c r="F147" s="82">
        <f t="shared" si="31"/>
        <v>-519500</v>
      </c>
      <c r="G147" s="82">
        <f t="shared" si="31"/>
        <v>1077547.8800000001</v>
      </c>
      <c r="H147" s="82">
        <f t="shared" si="31"/>
        <v>175000</v>
      </c>
      <c r="I147" s="82">
        <f>I119-I146</f>
        <v>0</v>
      </c>
      <c r="J147" s="82">
        <f t="shared" si="31"/>
        <v>5000</v>
      </c>
      <c r="K147" s="82">
        <f t="shared" si="31"/>
        <v>4000</v>
      </c>
      <c r="L147" s="82">
        <f t="shared" si="31"/>
        <v>9000</v>
      </c>
      <c r="M147" s="82">
        <f t="shared" si="31"/>
        <v>17393</v>
      </c>
      <c r="N147" s="82">
        <f>N119-N146</f>
        <v>0</v>
      </c>
      <c r="O147" s="82">
        <f t="shared" si="31"/>
        <v>9755</v>
      </c>
      <c r="P147" s="82">
        <f t="shared" si="31"/>
        <v>2212.5</v>
      </c>
      <c r="Q147" s="82">
        <f t="shared" si="31"/>
        <v>4287.5</v>
      </c>
      <c r="R147" s="82">
        <f t="shared" si="31"/>
        <v>562.5</v>
      </c>
      <c r="S147" s="82">
        <f t="shared" si="31"/>
        <v>3834.6999999999534</v>
      </c>
      <c r="T147" s="82">
        <f t="shared" si="31"/>
        <v>9470</v>
      </c>
      <c r="U147" s="83">
        <f t="shared" si="31"/>
        <v>-233737.5</v>
      </c>
      <c r="V147" s="82">
        <f t="shared" si="31"/>
        <v>2685585.21</v>
      </c>
      <c r="W147" s="82">
        <f t="shared" ref="W147:Z147" si="32">W119-W146</f>
        <v>1347580</v>
      </c>
      <c r="X147" s="82">
        <f t="shared" si="32"/>
        <v>0</v>
      </c>
      <c r="Y147" s="82">
        <f t="shared" si="32"/>
        <v>9888.5399999991059</v>
      </c>
      <c r="Z147" s="83">
        <f t="shared" si="32"/>
        <v>401977.52999999374</v>
      </c>
    </row>
    <row r="148" spans="1:26" ht="9" customHeight="1" x14ac:dyDescent="0.3"/>
    <row r="149" spans="1:26" x14ac:dyDescent="0.3">
      <c r="B149" s="91" t="s">
        <v>3</v>
      </c>
      <c r="C149" s="75"/>
      <c r="D149" s="12"/>
      <c r="E149" s="12"/>
      <c r="F149" s="12"/>
      <c r="G149" s="12"/>
      <c r="H149" s="12"/>
      <c r="I149" s="12"/>
      <c r="J149" s="12"/>
      <c r="K149" s="12"/>
      <c r="L149" s="12"/>
      <c r="M149" s="12"/>
      <c r="N149" s="12"/>
      <c r="O149" s="12"/>
      <c r="P149" s="12"/>
      <c r="Q149" s="12"/>
      <c r="R149" s="12"/>
      <c r="S149" s="12"/>
      <c r="T149" s="12"/>
      <c r="U149" s="12"/>
      <c r="V149" s="12"/>
      <c r="W149" s="12"/>
      <c r="X149" s="12"/>
      <c r="Y149" s="97"/>
      <c r="Z149" s="97"/>
    </row>
    <row r="150" spans="1:26" s="180" customFormat="1" x14ac:dyDescent="0.3">
      <c r="A150" s="180">
        <v>2</v>
      </c>
      <c r="B150" s="183" t="s">
        <v>54</v>
      </c>
      <c r="C150" s="135">
        <f>SUM(C151:C157)</f>
        <v>16757.240000000002</v>
      </c>
      <c r="D150" s="135">
        <f t="shared" ref="D150:Z150" si="33">SUM(D151:D157)</f>
        <v>5189</v>
      </c>
      <c r="E150" s="135">
        <f t="shared" si="33"/>
        <v>0</v>
      </c>
      <c r="F150" s="135">
        <f t="shared" si="33"/>
        <v>0</v>
      </c>
      <c r="G150" s="135">
        <f t="shared" si="33"/>
        <v>399896.71</v>
      </c>
      <c r="H150" s="135">
        <f t="shared" si="33"/>
        <v>0</v>
      </c>
      <c r="I150" s="135">
        <f t="shared" si="33"/>
        <v>0</v>
      </c>
      <c r="J150" s="135">
        <f t="shared" si="33"/>
        <v>0</v>
      </c>
      <c r="K150" s="135">
        <f t="shared" si="33"/>
        <v>2684</v>
      </c>
      <c r="L150" s="135">
        <f t="shared" si="33"/>
        <v>7841.67</v>
      </c>
      <c r="M150" s="135">
        <f t="shared" si="33"/>
        <v>0</v>
      </c>
      <c r="N150" s="135">
        <f>SUM(N151:N157)</f>
        <v>0</v>
      </c>
      <c r="O150" s="135">
        <f t="shared" si="33"/>
        <v>0</v>
      </c>
      <c r="P150" s="135">
        <f t="shared" si="33"/>
        <v>0</v>
      </c>
      <c r="Q150" s="135">
        <f t="shared" si="33"/>
        <v>0</v>
      </c>
      <c r="R150" s="135">
        <f t="shared" si="33"/>
        <v>0</v>
      </c>
      <c r="S150" s="135">
        <f t="shared" si="33"/>
        <v>0</v>
      </c>
      <c r="T150" s="135">
        <f t="shared" si="33"/>
        <v>0</v>
      </c>
      <c r="U150" s="135">
        <f t="shared" si="33"/>
        <v>0</v>
      </c>
      <c r="V150" s="135">
        <f t="shared" si="33"/>
        <v>934624.85</v>
      </c>
      <c r="W150" s="135">
        <f t="shared" si="33"/>
        <v>0</v>
      </c>
      <c r="X150" s="135">
        <f t="shared" si="33"/>
        <v>0</v>
      </c>
      <c r="Y150" s="135">
        <f t="shared" si="33"/>
        <v>1366993.4700000002</v>
      </c>
      <c r="Z150" s="135">
        <f t="shared" si="33"/>
        <v>4952864.8171932679</v>
      </c>
    </row>
    <row r="151" spans="1:26" x14ac:dyDescent="0.3">
      <c r="A151">
        <v>2.1</v>
      </c>
      <c r="B151" s="60" t="s">
        <v>61</v>
      </c>
      <c r="C151" s="62">
        <f>IFERROR(SUMIFS('MGZ121'!$N$418:'MGZ121'!$N$623,'MGZ121'!$H$418:$H$623,"SALIDA",'MGZ121'!$J$418:$J$623,B151),0)</f>
        <v>0</v>
      </c>
      <c r="D151" s="62">
        <f>IFERROR(SUMIFS('MGZ BBVA'!$N$303:$N$448,'MGZ BBVA'!$H$303:$H$448,"SALIDA",'MGZ BBVA'!$J$303:$J$448,$B151),0)</f>
        <v>0</v>
      </c>
      <c r="E151" s="62">
        <f>IFERROR(SUMIFS('MGZ DOLARES'!$N$2:$N$2,'MGZ DOLARES'!$F$2:$F$2,"SALIDA",'MGZ DOLARES'!$J$2:$J$2,$B151),0)</f>
        <v>0</v>
      </c>
      <c r="F151" s="62">
        <f>IFERROR(SUMIFS('MGZ BAJIO'!$N$9:$N$49,'MGZ BAJIO'!$H$9:$H$49,"SALIDA",'MGZ BAJIO'!$J$9:$J$49,$B151),0)</f>
        <v>0</v>
      </c>
      <c r="G151" s="62">
        <f>IFERROR(SUMIFS('VICTOR BANAMEX'!$N$162:$N$224,'VICTOR BANAMEX'!$H$162:$H$224,"SALIDA",'VICTOR BANAMEX'!$J$162:$J$224,$B151),0)</f>
        <v>162105.94</v>
      </c>
      <c r="H151" s="62">
        <f>IFERROR(SUMIFS('VICTOR BANORTE'!$N$39:$N$50,'VICTOR BANORTE'!$H$39:$H$50,"SALIDA",'VICTOR BANORTE'!$J$39:$J$50,$B151),0)</f>
        <v>0</v>
      </c>
      <c r="I151" s="62">
        <f>IFERROR(SUMIFS(RODRIGO!$N$2:$N$2,RODRIGO!$H$2:$H$2,"SALIDA",RODRIGO!$J$2:$J$2,$B151),0)</f>
        <v>0</v>
      </c>
      <c r="J151" s="62">
        <f>IFERROR(SUMIFS(MOY!$N$26:$N$29,MOY!$F$26:$F$29,"SALIDA",MOY!$J$26:$J$29,$B151),0)</f>
        <v>0</v>
      </c>
      <c r="K151" s="62">
        <f>IFERROR(SUMIFS('NORMA RUTH'!$N$23:$N$28,'NORMA RUTH'!$H$23:$H$28,"SALIDA",'NORMA RUTH'!$J$23:$J$28,$B151),0)</f>
        <v>2684</v>
      </c>
      <c r="L151" s="62">
        <f>IFERROR(SUMIFS(VALERIA!$N$19:$N$23,VALERIA!$H$19:$H$23,"SALIDA",VALERIA!$J$19:$J$23,$B151),0)</f>
        <v>0</v>
      </c>
      <c r="M151" s="62">
        <f>IFERROR(SUMIFS('MANUEL BANAMEX'!$N$39:$N$46,'MANUEL BANAMEX'!$H$39:$H$46,"SALIDA",'MANUEL BANAMEX'!$J$39:$J$46,$B151),0)</f>
        <v>0</v>
      </c>
      <c r="N151" s="62">
        <f>IFERROR(SUMIFS(ROBERTO!$N$2:$N$2,ROBERTO!$H$2:$H$2,"SALIDA",ROBERTO!$J$2:$J$2,$B151),0)</f>
        <v>0</v>
      </c>
      <c r="O151" s="62">
        <f>IFERROR(SUMIFS(JUAN!$N$31:$N$40,JUAN!$H$31:$H$40,"SALIDA",JUAN!$J$31:$J$40,$B151),0)</f>
        <v>0</v>
      </c>
      <c r="P151" s="62">
        <f>IFERROR(SUMIFS('NORMA SANCHEZ'!$N$30:$N$39,'NORMA SANCHEZ'!$H$30:$H$39,"SALIDA",'NORMA SANCHEZ'!$J$30:$J$39,$B151),0)</f>
        <v>0</v>
      </c>
      <c r="Q151" s="62">
        <f>IFERROR(SUMIFS('JOSE CARLOS'!$N$34:$N$45,'JOSE CARLOS'!$H$34:$H$45,"SALIDA",'JOSE CARLOS'!$J$34:$J$45,$B151),0)</f>
        <v>0</v>
      </c>
      <c r="R151" s="62">
        <f>IFERROR(SUMIFS('LUIS ENRIQUE '!$N$38:$N$39,'LUIS ENRIQUE '!$H$38:$H$39,"SALIDA",'LUIS ENRIQUE '!$J$38:$J$39,$B151),0)</f>
        <v>0</v>
      </c>
      <c r="S151" s="62">
        <f>IFERROR(SUMIFS(CESARIA!$N$31:$N$46,CESARIA!$H$31:$H$46,"SALIDA",CESARIA!$J$31:$J$46,$B151),0)</f>
        <v>0</v>
      </c>
      <c r="T151" s="62">
        <f>IFERROR(SUMIFS(ALAN!$N$28:$N$42,ALAN!$H$28:$H$42,"SALIDA",ALAN!$J$28:$J$42,$B151),0)</f>
        <v>0</v>
      </c>
      <c r="U151" s="62">
        <f>IFERROR(SUMIFS(ELVIA!$N$33:$N$38,ELVIA!$H$33:$H$38,"SALIDA",ELVIA!$J$33:$J$38,$B151),0)</f>
        <v>0</v>
      </c>
      <c r="V151" s="146">
        <f>IFERROR(SUMIFS(CAJA!$N$1993:$N$2700,CAJA!$H$1993:$H$2700,"SALIDA",CAJA!$J$1993:$J$2700,$B151),0)</f>
        <v>169547</v>
      </c>
      <c r="W151" s="62">
        <f>IFERROR(SUMIFS('CAJA TIGRES'!$N$564:$N$750,'CAJA TIGRES'!$H$564:$H$750,"SALIDA",'CAJA TIGRES'!$J$564:$J$750,$B151),0)</f>
        <v>0</v>
      </c>
      <c r="X151" s="62">
        <f>IFERROR(SUMIFS(RESERVA!$N$11:$N$11,RESERVA!$H$11:$H$11,"SALIDA",RESERVA!$J$11:$J$11,$B151),0)</f>
        <v>0</v>
      </c>
      <c r="Y151" s="96">
        <f t="shared" ref="Y151:Y157" si="34">SUM(C151:X151)</f>
        <v>334336.94</v>
      </c>
      <c r="Z151" s="96">
        <f>Y151+'MAR25'!Z151</f>
        <v>851929.95208637975</v>
      </c>
    </row>
    <row r="152" spans="1:26" x14ac:dyDescent="0.3">
      <c r="A152">
        <v>2.2000000000000002</v>
      </c>
      <c r="B152" s="60" t="s">
        <v>62</v>
      </c>
      <c r="C152" s="62">
        <f>IFERROR(SUMIFS('MGZ121'!$N$418:'MGZ121'!$N$623,'MGZ121'!$H$418:$H$623,"SALIDA",'MGZ121'!$J$418:$J$623,B152),0)</f>
        <v>0</v>
      </c>
      <c r="D152" s="62">
        <f>IFERROR(SUMIFS('MGZ BBVA'!$N$303:$N$448,'MGZ BBVA'!$H$303:$H$448,"SALIDA",'MGZ BBVA'!$J$303:$J$448,$B152),0)</f>
        <v>0</v>
      </c>
      <c r="E152" s="62">
        <f>IFERROR(SUMIFS('MGZ DOLARES'!$N$2:$N$2,'MGZ DOLARES'!$F$2:$F$2,"SALIDA",'MGZ DOLARES'!$J$2:$J$2,$B152),0)</f>
        <v>0</v>
      </c>
      <c r="F152" s="62">
        <f>IFERROR(SUMIFS('MGZ BAJIO'!$N$9:$N$49,'MGZ BAJIO'!$H$9:$H$49,"SALIDA",'MGZ BAJIO'!$J$9:$J$49,$B152),0)</f>
        <v>0</v>
      </c>
      <c r="G152" s="62">
        <f>IFERROR(SUMIFS('VICTOR BANAMEX'!$N$162:$N$224,'VICTOR BANAMEX'!$H$162:$H$224,"SALIDA",'VICTOR BANAMEX'!$J$162:$J$224,$B152),0)</f>
        <v>16071.61</v>
      </c>
      <c r="H152" s="62">
        <f>IFERROR(SUMIFS('VICTOR BANORTE'!$N$39:$N$50,'VICTOR BANORTE'!$H$39:$H$50,"SALIDA",'VICTOR BANORTE'!$J$39:$J$50,$B152),0)</f>
        <v>0</v>
      </c>
      <c r="I152" s="62">
        <f>IFERROR(SUMIFS(RODRIGO!$N$2:$N$2,RODRIGO!$H$2:$H$2,"SALIDA",RODRIGO!$J$2:$J$2,$B152),0)</f>
        <v>0</v>
      </c>
      <c r="J152" s="62">
        <f>IFERROR(SUMIFS(MOY!$N$26:$N$29,MOY!$F$26:$F$29,"SALIDA",MOY!$J$26:$J$29,$B152),0)</f>
        <v>0</v>
      </c>
      <c r="K152" s="62">
        <f>IFERROR(SUMIFS('NORMA RUTH'!$N$23:$N$28,'NORMA RUTH'!$H$23:$H$28,"SALIDA",'NORMA RUTH'!$J$23:$J$28,$B152),0)</f>
        <v>0</v>
      </c>
      <c r="L152" s="62">
        <f>IFERROR(SUMIFS(VALERIA!$N$19:$N$23,VALERIA!$H$19:$H$23,"SALIDA",VALERIA!$J$19:$J$23,$B152),0)</f>
        <v>0</v>
      </c>
      <c r="M152" s="62">
        <f>IFERROR(SUMIFS('MANUEL BANAMEX'!$N$39:$N$46,'MANUEL BANAMEX'!$H$39:$H$46,"SALIDA",'MANUEL BANAMEX'!$J$39:$J$46,$B152),0)</f>
        <v>0</v>
      </c>
      <c r="N152" s="62">
        <f>IFERROR(SUMIFS(ROBERTO!$N$2:$N$2,ROBERTO!$H$2:$H$2,"SALIDA",ROBERTO!$J$2:$J$2,$B152),0)</f>
        <v>0</v>
      </c>
      <c r="O152" s="62">
        <f>IFERROR(SUMIFS(JUAN!$N$31:$N$40,JUAN!$H$31:$H$40,"SALIDA",JUAN!$J$31:$J$40,$B152),0)</f>
        <v>0</v>
      </c>
      <c r="P152" s="62">
        <f>IFERROR(SUMIFS('NORMA SANCHEZ'!$N$30:$N$39,'NORMA SANCHEZ'!$H$30:$H$39,"SALIDA",'NORMA SANCHEZ'!$J$30:$J$39,$B152),0)</f>
        <v>0</v>
      </c>
      <c r="Q152" s="62">
        <f>IFERROR(SUMIFS('JOSE CARLOS'!$N$34:$N$45,'JOSE CARLOS'!$H$34:$H$45,"SALIDA",'JOSE CARLOS'!$J$34:$J$45,$B152),0)</f>
        <v>0</v>
      </c>
      <c r="R152" s="62">
        <f>IFERROR(SUMIFS('LUIS ENRIQUE '!$N$38:$N$39,'LUIS ENRIQUE '!$H$38:$H$39,"SALIDA",'LUIS ENRIQUE '!$J$38:$J$39,$B152),0)</f>
        <v>0</v>
      </c>
      <c r="S152" s="62">
        <f>IFERROR(SUMIFS(CESARIA!$N$31:$N$46,CESARIA!$H$31:$H$46,"SALIDA",CESARIA!$J$31:$J$46,$B152),0)</f>
        <v>0</v>
      </c>
      <c r="T152" s="62">
        <f>IFERROR(SUMIFS(ALAN!$N$28:$N$42,ALAN!$H$28:$H$42,"SALIDA",ALAN!$J$28:$J$42,$B152),0)</f>
        <v>0</v>
      </c>
      <c r="U152" s="62">
        <f>IFERROR(SUMIFS(ELVIA!$N$33:$N$38,ELVIA!$H$33:$H$38,"SALIDA",ELVIA!$J$33:$J$38,$B152),0)</f>
        <v>0</v>
      </c>
      <c r="V152" s="146">
        <f>IFERROR(SUMIFS(CAJA!$N$1993:$N$2700,CAJA!$H$1993:$H$2700,"SALIDA",CAJA!$J$1993:$J$2700,$B152),0)</f>
        <v>120408</v>
      </c>
      <c r="W152" s="62">
        <f>IFERROR(SUMIFS('CAJA TIGRES'!$N$564:$N$750,'CAJA TIGRES'!$H$564:$H$750,"SALIDA",'CAJA TIGRES'!$J$564:$J$750,$B152),0)</f>
        <v>0</v>
      </c>
      <c r="X152" s="62">
        <f>IFERROR(SUMIFS(RESERVA!$N$11:$N$11,RESERVA!$H$11:$H$11,"SALIDA",RESERVA!$J$11:$J$11,$B152),0)</f>
        <v>0</v>
      </c>
      <c r="Y152" s="96">
        <f t="shared" si="34"/>
        <v>136479.60999999999</v>
      </c>
      <c r="Z152" s="96">
        <f>Y152+'MAR25'!Z152</f>
        <v>632692.10166914144</v>
      </c>
    </row>
    <row r="153" spans="1:26" x14ac:dyDescent="0.3">
      <c r="A153">
        <v>2.2999999999999998</v>
      </c>
      <c r="B153" s="60" t="s">
        <v>41</v>
      </c>
      <c r="C153" s="62">
        <f>IFERROR(SUMIFS('MGZ121'!$N$418:'MGZ121'!$N$623,'MGZ121'!$H$418:$H$623,"SALIDA",'MGZ121'!$J$418:$J$623,B153),0)</f>
        <v>5710.88</v>
      </c>
      <c r="D153" s="62">
        <f>IFERROR(SUMIFS('MGZ BBVA'!$N$303:$N$448,'MGZ BBVA'!$H$303:$H$448,"SALIDA",'MGZ BBVA'!$J$303:$J$448,$B153),0)</f>
        <v>0</v>
      </c>
      <c r="E153" s="62">
        <f>IFERROR(SUMIFS('MGZ DOLARES'!$N$2:$N$2,'MGZ DOLARES'!$F$2:$F$2,"SALIDA",'MGZ DOLARES'!$J$2:$J$2,$B153),0)</f>
        <v>0</v>
      </c>
      <c r="F153" s="62">
        <f>IFERROR(SUMIFS('MGZ BAJIO'!$N$9:$N$49,'MGZ BAJIO'!$H$9:$H$49,"SALIDA",'MGZ BAJIO'!$J$9:$J$49,$B153),0)</f>
        <v>0</v>
      </c>
      <c r="G153" s="62">
        <f>IFERROR(SUMIFS('VICTOR BANAMEX'!$N$162:$N$224,'VICTOR BANAMEX'!$H$162:$H$224,"SALIDA",'VICTOR BANAMEX'!$J$162:$J$224,$B153),0)</f>
        <v>81787.91</v>
      </c>
      <c r="H153" s="62">
        <f>IFERROR(SUMIFS('VICTOR BANORTE'!$N$39:$N$50,'VICTOR BANORTE'!$H$39:$H$50,"SALIDA",'VICTOR BANORTE'!$J$39:$J$50,$B153),0)</f>
        <v>0</v>
      </c>
      <c r="I153" s="62">
        <f>IFERROR(SUMIFS(RODRIGO!$N$2:$N$2,RODRIGO!$H$2:$H$2,"SALIDA",RODRIGO!$J$2:$J$2,$B153),0)</f>
        <v>0</v>
      </c>
      <c r="J153" s="62">
        <f>IFERROR(SUMIFS(MOY!$N$26:$N$29,MOY!$F$26:$F$29,"SALIDA",MOY!$J$26:$J$29,$B153),0)</f>
        <v>0</v>
      </c>
      <c r="K153" s="62">
        <f>IFERROR(SUMIFS('NORMA RUTH'!$N$23:$N$28,'NORMA RUTH'!$H$23:$H$28,"SALIDA",'NORMA RUTH'!$J$23:$J$28,$B153),0)</f>
        <v>0</v>
      </c>
      <c r="L153" s="62">
        <f>IFERROR(SUMIFS(VALERIA!$N$19:$N$23,VALERIA!$H$19:$H$23,"SALIDA",VALERIA!$J$19:$J$23,$B153),0)</f>
        <v>0</v>
      </c>
      <c r="M153" s="62">
        <f>IFERROR(SUMIFS('MANUEL BANAMEX'!$N$39:$N$46,'MANUEL BANAMEX'!$H$39:$H$46,"SALIDA",'MANUEL BANAMEX'!$J$39:$J$46,$B153),0)</f>
        <v>0</v>
      </c>
      <c r="N153" s="62">
        <f>IFERROR(SUMIFS(ROBERTO!$N$2:$N$2,ROBERTO!$H$2:$H$2,"SALIDA",ROBERTO!$J$2:$J$2,$B153),0)</f>
        <v>0</v>
      </c>
      <c r="O153" s="62">
        <f>IFERROR(SUMIFS(JUAN!$N$31:$N$40,JUAN!$H$31:$H$40,"SALIDA",JUAN!$J$31:$J$40,$B153),0)</f>
        <v>0</v>
      </c>
      <c r="P153" s="62">
        <f>IFERROR(SUMIFS('NORMA SANCHEZ'!$N$30:$N$39,'NORMA SANCHEZ'!$H$30:$H$39,"SALIDA",'NORMA SANCHEZ'!$J$30:$J$39,$B153),0)</f>
        <v>0</v>
      </c>
      <c r="Q153" s="62">
        <f>IFERROR(SUMIFS('JOSE CARLOS'!$N$34:$N$45,'JOSE CARLOS'!$H$34:$H$45,"SALIDA",'JOSE CARLOS'!$J$34:$J$45,$B153),0)</f>
        <v>0</v>
      </c>
      <c r="R153" s="62">
        <f>IFERROR(SUMIFS('LUIS ENRIQUE '!$N$38:$N$39,'LUIS ENRIQUE '!$H$38:$H$39,"SALIDA",'LUIS ENRIQUE '!$J$38:$J$39,$B153),0)</f>
        <v>0</v>
      </c>
      <c r="S153" s="62">
        <f>IFERROR(SUMIFS(CESARIA!$N$31:$N$46,CESARIA!$H$31:$H$46,"SALIDA",CESARIA!$J$31:$J$46,$B153),0)</f>
        <v>0</v>
      </c>
      <c r="T153" s="62">
        <f>IFERROR(SUMIFS(ALAN!$N$28:$N$42,ALAN!$H$28:$H$42,"SALIDA",ALAN!$J$28:$J$42,$B153),0)</f>
        <v>0</v>
      </c>
      <c r="U153" s="62">
        <f>IFERROR(SUMIFS(ELVIA!$N$33:$N$38,ELVIA!$H$33:$H$38,"SALIDA",ELVIA!$J$33:$J$38,$B153),0)</f>
        <v>0</v>
      </c>
      <c r="V153" s="146">
        <f>IFERROR(SUMIFS(CAJA!$N$1993:$N$2700,CAJA!$H$1993:$H$2700,"SALIDA",CAJA!$J$1993:$J$2700,$B153),0)</f>
        <v>147305</v>
      </c>
      <c r="W153" s="62">
        <f>IFERROR(SUMIFS('CAJA TIGRES'!$N$564:$N$750,'CAJA TIGRES'!$H$564:$H$750,"SALIDA",'CAJA TIGRES'!$J$564:$J$750,$B153),0)</f>
        <v>0</v>
      </c>
      <c r="X153" s="62">
        <f>IFERROR(SUMIFS(RESERVA!$N$11:$N$11,RESERVA!$H$11:$H$11,"SALIDA",RESERVA!$J$11:$J$11,$B153),0)</f>
        <v>0</v>
      </c>
      <c r="Y153" s="96">
        <f t="shared" si="34"/>
        <v>234803.79</v>
      </c>
      <c r="Z153" s="96">
        <f>Y153+'MAR25'!Z153</f>
        <v>902250.02991970372</v>
      </c>
    </row>
    <row r="154" spans="1:26" x14ac:dyDescent="0.3">
      <c r="A154">
        <v>2.4</v>
      </c>
      <c r="B154" s="60" t="s">
        <v>63</v>
      </c>
      <c r="C154" s="62">
        <f>IFERROR(SUMIFS('MGZ121'!$N$418:'MGZ121'!$N$623,'MGZ121'!$H$418:$H$623,"SALIDA",'MGZ121'!$J$418:$J$623,B154),0)</f>
        <v>11046.36</v>
      </c>
      <c r="D154" s="62">
        <f>IFERROR(SUMIFS('MGZ BBVA'!$N$303:$N$448,'MGZ BBVA'!$H$303:$H$448,"SALIDA",'MGZ BBVA'!$J$303:$J$448,$B154),0)</f>
        <v>5189</v>
      </c>
      <c r="E154" s="62">
        <f>IFERROR(SUMIFS('MGZ DOLARES'!$N$2:$N$2,'MGZ DOLARES'!$F$2:$F$2,"SALIDA",'MGZ DOLARES'!$J$2:$J$2,$B154),0)</f>
        <v>0</v>
      </c>
      <c r="F154" s="62">
        <f>IFERROR(SUMIFS('MGZ BAJIO'!$N$9:$N$49,'MGZ BAJIO'!$H$9:$H$49,"SALIDA",'MGZ BAJIO'!$J$9:$J$49,$B154),0)</f>
        <v>0</v>
      </c>
      <c r="G154" s="62">
        <f>IFERROR(SUMIFS('VICTOR BANAMEX'!$N$162:$N$224,'VICTOR BANAMEX'!$H$162:$H$224,"SALIDA",'VICTOR BANAMEX'!$J$162:$J$224,$B154),0)</f>
        <v>95008.85</v>
      </c>
      <c r="H154" s="62">
        <f>IFERROR(SUMIFS('VICTOR BANORTE'!$N$39:$N$50,'VICTOR BANORTE'!$H$39:$H$50,"SALIDA",'VICTOR BANORTE'!$J$39:$J$50,$B154),0)</f>
        <v>0</v>
      </c>
      <c r="I154" s="62">
        <f>IFERROR(SUMIFS(RODRIGO!$N$2:$N$2,RODRIGO!$H$2:$H$2,"SALIDA",RODRIGO!$J$2:$J$2,$B154),0)</f>
        <v>0</v>
      </c>
      <c r="J154" s="62">
        <f>IFERROR(SUMIFS(MOY!$N$26:$N$29,MOY!$F$26:$F$29,"SALIDA",MOY!$J$26:$J$29,$B154),0)</f>
        <v>0</v>
      </c>
      <c r="K154" s="62">
        <f>IFERROR(SUMIFS('NORMA RUTH'!$N$23:$N$28,'NORMA RUTH'!$H$23:$H$28,"SALIDA",'NORMA RUTH'!$J$23:$J$28,$B154),0)</f>
        <v>0</v>
      </c>
      <c r="L154" s="62">
        <f>IFERROR(SUMIFS(VALERIA!$N$19:$N$23,VALERIA!$H$19:$H$23,"SALIDA",VALERIA!$J$19:$J$23,$B154),0)</f>
        <v>0</v>
      </c>
      <c r="M154" s="62">
        <f>IFERROR(SUMIFS('MANUEL BANAMEX'!$N$39:$N$46,'MANUEL BANAMEX'!$H$39:$H$46,"SALIDA",'MANUEL BANAMEX'!$J$39:$J$46,$B154),0)</f>
        <v>0</v>
      </c>
      <c r="N154" s="62">
        <f>IFERROR(SUMIFS(ROBERTO!$N$2:$N$2,ROBERTO!$H$2:$H$2,"SALIDA",ROBERTO!$J$2:$J$2,$B154),0)</f>
        <v>0</v>
      </c>
      <c r="O154" s="62">
        <f>IFERROR(SUMIFS(JUAN!$N$31:$N$40,JUAN!$H$31:$H$40,"SALIDA",JUAN!$J$31:$J$40,$B154),0)</f>
        <v>0</v>
      </c>
      <c r="P154" s="62">
        <f>IFERROR(SUMIFS('NORMA SANCHEZ'!$N$30:$N$39,'NORMA SANCHEZ'!$H$30:$H$39,"SALIDA",'NORMA SANCHEZ'!$J$30:$J$39,$B154),0)</f>
        <v>0</v>
      </c>
      <c r="Q154" s="62">
        <f>IFERROR(SUMIFS('JOSE CARLOS'!$N$34:$N$45,'JOSE CARLOS'!$H$34:$H$45,"SALIDA",'JOSE CARLOS'!$J$34:$J$45,$B154),0)</f>
        <v>0</v>
      </c>
      <c r="R154" s="62">
        <f>IFERROR(SUMIFS('LUIS ENRIQUE '!$N$38:$N$39,'LUIS ENRIQUE '!$H$38:$H$39,"SALIDA",'LUIS ENRIQUE '!$J$38:$J$39,$B154),0)</f>
        <v>0</v>
      </c>
      <c r="S154" s="62">
        <f>IFERROR(SUMIFS(CESARIA!$N$31:$N$46,CESARIA!$H$31:$H$46,"SALIDA",CESARIA!$J$31:$J$46,$B154),0)</f>
        <v>0</v>
      </c>
      <c r="T154" s="62">
        <f>IFERROR(SUMIFS(ALAN!$N$28:$N$42,ALAN!$H$28:$H$42,"SALIDA",ALAN!$J$28:$J$42,$B154),0)</f>
        <v>0</v>
      </c>
      <c r="U154" s="62">
        <f>IFERROR(SUMIFS(ELVIA!$N$33:$N$38,ELVIA!$H$33:$H$38,"SALIDA",ELVIA!$J$33:$J$38,$B154),0)</f>
        <v>0</v>
      </c>
      <c r="V154" s="146">
        <f>IFERROR(SUMIFS(CAJA!$N$1993:$N$2700,CAJA!$H$1993:$H$2700,"SALIDA",CAJA!$J$1993:$J$2700,$B154),0)</f>
        <v>97473</v>
      </c>
      <c r="W154" s="62">
        <f>IFERROR(SUMIFS('CAJA TIGRES'!$N$564:$N$750,'CAJA TIGRES'!$H$564:$H$750,"SALIDA",'CAJA TIGRES'!$J$564:$J$750,$B154),0)</f>
        <v>0</v>
      </c>
      <c r="X154" s="62">
        <f>IFERROR(SUMIFS(RESERVA!$N$11:$N$11,RESERVA!$H$11:$H$11,"SALIDA",RESERVA!$J$11:$J$11,$B154),0)</f>
        <v>0</v>
      </c>
      <c r="Y154" s="96">
        <f t="shared" si="34"/>
        <v>208717.21000000002</v>
      </c>
      <c r="Z154" s="96">
        <f>Y154+'MAR25'!Z154</f>
        <v>906343.15029704152</v>
      </c>
    </row>
    <row r="155" spans="1:26" x14ac:dyDescent="0.3">
      <c r="A155">
        <v>2.5</v>
      </c>
      <c r="B155" s="60" t="s">
        <v>44</v>
      </c>
      <c r="C155" s="62">
        <f>IFERROR(SUMIFS('MGZ121'!$N$418:'MGZ121'!$N$623,'MGZ121'!$H$418:$H$623,"SALIDA",'MGZ121'!$J$418:$J$623,B155),0)</f>
        <v>0</v>
      </c>
      <c r="D155" s="62">
        <f>IFERROR(SUMIFS('MGZ BBVA'!$N$303:$N$448,'MGZ BBVA'!$H$303:$H$448,"SALIDA",'MGZ BBVA'!$J$303:$J$448,$B155),0)</f>
        <v>0</v>
      </c>
      <c r="E155" s="62">
        <f>IFERROR(SUMIFS('MGZ DOLARES'!$N$2:$N$2,'MGZ DOLARES'!$F$2:$F$2,"SALIDA",'MGZ DOLARES'!$J$2:$J$2,$B155),0)</f>
        <v>0</v>
      </c>
      <c r="F155" s="62">
        <f>IFERROR(SUMIFS('MGZ BAJIO'!$N$9:$N$49,'MGZ BAJIO'!$H$9:$H$49,"SALIDA",'MGZ BAJIO'!$J$9:$J$49,$B155),0)</f>
        <v>0</v>
      </c>
      <c r="G155" s="62">
        <f>IFERROR(SUMIFS('VICTOR BANAMEX'!$N$162:$N$224,'VICTOR BANAMEX'!$H$162:$H$224,"SALIDA",'VICTOR BANAMEX'!$J$162:$J$224,$B155),0)</f>
        <v>14922.399999999998</v>
      </c>
      <c r="H155" s="62">
        <f>IFERROR(SUMIFS('VICTOR BANORTE'!$N$39:$N$50,'VICTOR BANORTE'!$H$39:$H$50,"SALIDA",'VICTOR BANORTE'!$J$39:$J$50,$B155),0)</f>
        <v>0</v>
      </c>
      <c r="I155" s="62">
        <f>IFERROR(SUMIFS(RODRIGO!$N$2:$N$2,RODRIGO!$H$2:$H$2,"SALIDA",RODRIGO!$J$2:$J$2,$B155),0)</f>
        <v>0</v>
      </c>
      <c r="J155" s="62">
        <f>IFERROR(SUMIFS(MOY!$N$26:$N$29,MOY!$F$26:$F$29,"SALIDA",MOY!$J$26:$J$29,$B155),0)</f>
        <v>0</v>
      </c>
      <c r="K155" s="62">
        <f>IFERROR(SUMIFS('NORMA RUTH'!$N$23:$N$28,'NORMA RUTH'!$H$23:$H$28,"SALIDA",'NORMA RUTH'!$J$23:$J$28,$B155),0)</f>
        <v>0</v>
      </c>
      <c r="L155" s="62">
        <f>IFERROR(SUMIFS(VALERIA!$N$19:$N$23,VALERIA!$H$19:$H$23,"SALIDA",VALERIA!$J$19:$J$23,$B155),0)</f>
        <v>7841.67</v>
      </c>
      <c r="M155" s="62">
        <f>IFERROR(SUMIFS('MANUEL BANAMEX'!$N$39:$N$46,'MANUEL BANAMEX'!$H$39:$H$46,"SALIDA",'MANUEL BANAMEX'!$J$39:$J$46,$B155),0)</f>
        <v>0</v>
      </c>
      <c r="N155" s="62">
        <f>IFERROR(SUMIFS(ROBERTO!$N$2:$N$2,ROBERTO!$H$2:$H$2,"SALIDA",ROBERTO!$J$2:$J$2,$B155),0)</f>
        <v>0</v>
      </c>
      <c r="O155" s="62">
        <f>IFERROR(SUMIFS(JUAN!$N$31:$N$40,JUAN!$H$31:$H$40,"SALIDA",JUAN!$J$31:$J$40,$B155),0)</f>
        <v>0</v>
      </c>
      <c r="P155" s="62">
        <f>IFERROR(SUMIFS('NORMA SANCHEZ'!$N$30:$N$39,'NORMA SANCHEZ'!$H$30:$H$39,"SALIDA",'NORMA SANCHEZ'!$J$30:$J$39,$B155),0)</f>
        <v>0</v>
      </c>
      <c r="Q155" s="62">
        <f>IFERROR(SUMIFS('JOSE CARLOS'!$N$34:$N$45,'JOSE CARLOS'!$H$34:$H$45,"SALIDA",'JOSE CARLOS'!$J$34:$J$45,$B155),0)</f>
        <v>0</v>
      </c>
      <c r="R155" s="62">
        <f>IFERROR(SUMIFS('LUIS ENRIQUE '!$N$38:$N$39,'LUIS ENRIQUE '!$H$38:$H$39,"SALIDA",'LUIS ENRIQUE '!$J$38:$J$39,$B155),0)</f>
        <v>0</v>
      </c>
      <c r="S155" s="62">
        <f>IFERROR(SUMIFS(CESARIA!$N$31:$N$46,CESARIA!$H$31:$H$46,"SALIDA",CESARIA!$J$31:$J$46,$B155),0)</f>
        <v>0</v>
      </c>
      <c r="T155" s="62">
        <f>IFERROR(SUMIFS(ALAN!$N$28:$N$42,ALAN!$H$28:$H$42,"SALIDA",ALAN!$J$28:$J$42,$B155),0)</f>
        <v>0</v>
      </c>
      <c r="U155" s="62">
        <f>IFERROR(SUMIFS(ELVIA!$N$33:$N$38,ELVIA!$H$33:$H$38,"SALIDA",ELVIA!$J$33:$J$38,$B155),0)</f>
        <v>0</v>
      </c>
      <c r="V155" s="146">
        <f>IFERROR(SUMIFS(CAJA!$N$1993:$N$2700,CAJA!$H$1993:$H$2700,"SALIDA",CAJA!$J$1993:$J$2700,$B155),0)</f>
        <v>31091.85</v>
      </c>
      <c r="W155" s="62">
        <f>IFERROR(SUMIFS('CAJA TIGRES'!$N$564:$N$750,'CAJA TIGRES'!$H$564:$H$750,"SALIDA",'CAJA TIGRES'!$J$564:$J$750,$B155),0)</f>
        <v>0</v>
      </c>
      <c r="X155" s="62">
        <f>IFERROR(SUMIFS(RESERVA!$N$11:$N$11,RESERVA!$H$11:$H$11,"SALIDA",RESERVA!$J$11:$J$11,$B155),0)</f>
        <v>0</v>
      </c>
      <c r="Y155" s="96">
        <f t="shared" si="34"/>
        <v>53855.92</v>
      </c>
      <c r="Z155" s="96">
        <f>Y155+'MAR25'!Z155</f>
        <v>215846.58322100091</v>
      </c>
    </row>
    <row r="156" spans="1:26" x14ac:dyDescent="0.3">
      <c r="A156">
        <v>2.6</v>
      </c>
      <c r="B156" s="60" t="s">
        <v>64</v>
      </c>
      <c r="C156" s="62">
        <f>IFERROR(SUMIFS('MGZ121'!$N$418:'MGZ121'!$N$623,'MGZ121'!$H$418:$H$623,"SALIDA",'MGZ121'!$J$418:$J$623,B156),0)</f>
        <v>0</v>
      </c>
      <c r="D156" s="62">
        <f>IFERROR(SUMIFS('MGZ BBVA'!$N$303:$N$448,'MGZ BBVA'!$H$303:$H$448,"SALIDA",'MGZ BBVA'!$J$303:$J$448,$B156),0)</f>
        <v>0</v>
      </c>
      <c r="E156" s="62">
        <f>IFERROR(SUMIFS('MGZ DOLARES'!$N$2:$N$2,'MGZ DOLARES'!$F$2:$F$2,"SALIDA",'MGZ DOLARES'!$J$2:$J$2,$B156),0)</f>
        <v>0</v>
      </c>
      <c r="F156" s="62">
        <f>IFERROR(SUMIFS('MGZ BAJIO'!$N$9:$N$49,'MGZ BAJIO'!$H$9:$H$49,"SALIDA",'MGZ BAJIO'!$J$9:$J$49,$B156),0)</f>
        <v>0</v>
      </c>
      <c r="G156" s="62">
        <f>IFERROR(SUMIFS('VICTOR BANAMEX'!$N$162:$N$224,'VICTOR BANAMEX'!$H$162:$H$224,"SALIDA",'VICTOR BANAMEX'!$J$162:$J$224,$B156),0)</f>
        <v>0</v>
      </c>
      <c r="H156" s="62">
        <f>IFERROR(SUMIFS('VICTOR BANORTE'!$N$39:$N$50,'VICTOR BANORTE'!$H$39:$H$50,"SALIDA",'VICTOR BANORTE'!$J$39:$J$50,$B156),0)</f>
        <v>0</v>
      </c>
      <c r="I156" s="62">
        <f>IFERROR(SUMIFS(RODRIGO!$N$2:$N$2,RODRIGO!$H$2:$H$2,"SALIDA",RODRIGO!$J$2:$J$2,$B156),0)</f>
        <v>0</v>
      </c>
      <c r="J156" s="62">
        <f>IFERROR(SUMIFS(MOY!$N$26:$N$29,MOY!$F$26:$F$29,"SALIDA",MOY!$J$26:$J$29,$B156),0)</f>
        <v>0</v>
      </c>
      <c r="K156" s="62">
        <f>IFERROR(SUMIFS('NORMA RUTH'!$N$23:$N$28,'NORMA RUTH'!$H$23:$H$28,"SALIDA",'NORMA RUTH'!$J$23:$J$28,$B156),0)</f>
        <v>0</v>
      </c>
      <c r="L156" s="62">
        <f>IFERROR(SUMIFS(VALERIA!$N$19:$N$23,VALERIA!$H$19:$H$23,"SALIDA",VALERIA!$J$19:$J$23,$B156),0)</f>
        <v>0</v>
      </c>
      <c r="M156" s="62">
        <f>IFERROR(SUMIFS('MANUEL BANAMEX'!$N$39:$N$46,'MANUEL BANAMEX'!$H$39:$H$46,"SALIDA",'MANUEL BANAMEX'!$J$39:$J$46,$B156),0)</f>
        <v>0</v>
      </c>
      <c r="N156" s="62">
        <f>IFERROR(SUMIFS(ROBERTO!$N$2:$N$2,ROBERTO!$H$2:$H$2,"SALIDA",ROBERTO!$J$2:$J$2,$B156),0)</f>
        <v>0</v>
      </c>
      <c r="O156" s="62">
        <f>IFERROR(SUMIFS(JUAN!$N$31:$N$40,JUAN!$H$31:$H$40,"SALIDA",JUAN!$J$31:$J$40,$B156),0)</f>
        <v>0</v>
      </c>
      <c r="P156" s="62">
        <f>IFERROR(SUMIFS('NORMA SANCHEZ'!$N$30:$N$39,'NORMA SANCHEZ'!$H$30:$H$39,"SALIDA",'NORMA SANCHEZ'!$J$30:$J$39,$B156),0)</f>
        <v>0</v>
      </c>
      <c r="Q156" s="62">
        <f>IFERROR(SUMIFS('JOSE CARLOS'!$N$34:$N$45,'JOSE CARLOS'!$H$34:$H$45,"SALIDA",'JOSE CARLOS'!$J$34:$J$45,$B156),0)</f>
        <v>0</v>
      </c>
      <c r="R156" s="62">
        <f>IFERROR(SUMIFS('LUIS ENRIQUE '!$N$38:$N$39,'LUIS ENRIQUE '!$H$38:$H$39,"SALIDA",'LUIS ENRIQUE '!$J$38:$J$39,$B156),0)</f>
        <v>0</v>
      </c>
      <c r="S156" s="62">
        <f>IFERROR(SUMIFS(CESARIA!$N$31:$N$46,CESARIA!$H$31:$H$46,"SALIDA",CESARIA!$J$31:$J$46,$B156),0)</f>
        <v>0</v>
      </c>
      <c r="T156" s="62">
        <f>IFERROR(SUMIFS(ALAN!$N$28:$N$42,ALAN!$H$28:$H$42,"SALIDA",ALAN!$J$28:$J$42,$B156),0)</f>
        <v>0</v>
      </c>
      <c r="U156" s="62">
        <f>IFERROR(SUMIFS(ELVIA!$N$33:$N$38,ELVIA!$H$33:$H$38,"SALIDA",ELVIA!$J$33:$J$38,$B156),0)</f>
        <v>0</v>
      </c>
      <c r="V156" s="146">
        <f>IFERROR(SUMIFS(CAJA!$N$1993:$N$2700,CAJA!$H$1993:$H$2700,"SALIDA",CAJA!$J$1993:$J$2700,$B156),0)</f>
        <v>194100</v>
      </c>
      <c r="W156" s="62">
        <f>IFERROR(SUMIFS('CAJA TIGRES'!$N$564:$N$750,'CAJA TIGRES'!$H$564:$H$750,"SALIDA",'CAJA TIGRES'!$J$564:$J$750,$B156),0)</f>
        <v>0</v>
      </c>
      <c r="X156" s="62">
        <f>IFERROR(SUMIFS(RESERVA!$N$11:$N$11,RESERVA!$H$11:$H$11,"SALIDA",RESERVA!$J$11:$J$11,$B156),0)</f>
        <v>0</v>
      </c>
      <c r="Y156" s="96">
        <f t="shared" si="34"/>
        <v>194100</v>
      </c>
      <c r="Z156" s="96">
        <f>Y156+'MAR25'!Z156</f>
        <v>669215</v>
      </c>
    </row>
    <row r="157" spans="1:26" x14ac:dyDescent="0.3">
      <c r="A157">
        <v>2.7</v>
      </c>
      <c r="B157" s="60" t="s">
        <v>32</v>
      </c>
      <c r="C157" s="62">
        <f>IFERROR(SUMIFS('MGZ121'!$N$418:'MGZ121'!$N$623,'MGZ121'!$H$418:$H$623,"SALIDA",'MGZ121'!$J$418:$J$623,B157),0)</f>
        <v>0</v>
      </c>
      <c r="D157" s="62">
        <f>IFERROR(SUMIFS('MGZ BBVA'!$N$303:$N$448,'MGZ BBVA'!$H$303:$H$448,"SALIDA",'MGZ BBVA'!$J$303:$J$448,$B157),0)</f>
        <v>0</v>
      </c>
      <c r="E157" s="62">
        <f>IFERROR(SUMIFS('MGZ DOLARES'!$N$2:$N$2,'MGZ DOLARES'!$F$2:$F$2,"SALIDA",'MGZ DOLARES'!$J$2:$J$2,$B157),0)</f>
        <v>0</v>
      </c>
      <c r="F157" s="62">
        <f>IFERROR(SUMIFS('MGZ BAJIO'!$N$9:$N$49,'MGZ BAJIO'!$H$9:$H$49,"SALIDA",'MGZ BAJIO'!$J$9:$J$49,$B157),0)</f>
        <v>0</v>
      </c>
      <c r="G157" s="62">
        <f>IFERROR(SUMIFS('VICTOR BANAMEX'!$N$162:$N$224,'VICTOR BANAMEX'!$H$162:$H$224,"SALIDA",'VICTOR BANAMEX'!$J$162:$J$224,$B157),0)</f>
        <v>30000</v>
      </c>
      <c r="H157" s="62">
        <f>IFERROR(SUMIFS('VICTOR BANORTE'!$N$39:$N$50,'VICTOR BANORTE'!$H$39:$H$50,"SALIDA",'VICTOR BANORTE'!$J$39:$J$50,$B157),0)</f>
        <v>0</v>
      </c>
      <c r="I157" s="62">
        <f>IFERROR(SUMIFS(RODRIGO!$N$2:$N$2,RODRIGO!$H$2:$H$2,"SALIDA",RODRIGO!$J$2:$J$2,$B157),0)</f>
        <v>0</v>
      </c>
      <c r="J157" s="62">
        <f>IFERROR(SUMIFS(MOY!$N$26:$N$29,MOY!$F$26:$F$29,"SALIDA",MOY!$J$26:$J$29,$B157),0)</f>
        <v>0</v>
      </c>
      <c r="K157" s="62">
        <f>IFERROR(SUMIFS('NORMA RUTH'!$N$23:$N$28,'NORMA RUTH'!$H$23:$H$28,"SALIDA",'NORMA RUTH'!$J$23:$J$28,$B157),0)</f>
        <v>0</v>
      </c>
      <c r="L157" s="62">
        <f>IFERROR(SUMIFS(VALERIA!$N$19:$N$23,VALERIA!$H$19:$H$23,"SALIDA",VALERIA!$J$19:$J$23,$B157),0)</f>
        <v>0</v>
      </c>
      <c r="M157" s="62">
        <f>IFERROR(SUMIFS('MANUEL BANAMEX'!$N$39:$N$46,'MANUEL BANAMEX'!$H$39:$H$46,"SALIDA",'MANUEL BANAMEX'!$J$39:$J$46,$B157),0)</f>
        <v>0</v>
      </c>
      <c r="N157" s="62">
        <f>IFERROR(SUMIFS(ROBERTO!$N$2:$N$2,ROBERTO!$H$2:$H$2,"SALIDA",ROBERTO!$J$2:$J$2,$B157),0)</f>
        <v>0</v>
      </c>
      <c r="O157" s="62">
        <f>IFERROR(SUMIFS(JUAN!$N$31:$N$40,JUAN!$H$31:$H$40,"SALIDA",JUAN!$J$31:$J$40,$B157),0)</f>
        <v>0</v>
      </c>
      <c r="P157" s="62">
        <f>IFERROR(SUMIFS('NORMA SANCHEZ'!$N$30:$N$39,'NORMA SANCHEZ'!$H$30:$H$39,"SALIDA",'NORMA SANCHEZ'!$J$30:$J$39,$B157),0)</f>
        <v>0</v>
      </c>
      <c r="Q157" s="62">
        <f>IFERROR(SUMIFS('JOSE CARLOS'!$N$34:$N$45,'JOSE CARLOS'!$H$34:$H$45,"SALIDA",'JOSE CARLOS'!$J$34:$J$45,$B157),0)</f>
        <v>0</v>
      </c>
      <c r="R157" s="62">
        <f>IFERROR(SUMIFS('LUIS ENRIQUE '!$N$38:$N$39,'LUIS ENRIQUE '!$H$38:$H$39,"SALIDA",'LUIS ENRIQUE '!$J$38:$J$39,$B157),0)</f>
        <v>0</v>
      </c>
      <c r="S157" s="62">
        <f>IFERROR(SUMIFS(CESARIA!$N$31:$N$46,CESARIA!$H$31:$H$46,"SALIDA",CESARIA!$J$31:$J$46,$B157),0)</f>
        <v>0</v>
      </c>
      <c r="T157" s="62">
        <f>IFERROR(SUMIFS(ALAN!$N$28:$N$42,ALAN!$H$28:$H$42,"SALIDA",ALAN!$J$28:$J$42,$B157),0)</f>
        <v>0</v>
      </c>
      <c r="U157" s="62">
        <f>IFERROR(SUMIFS(ELVIA!$N$33:$N$38,ELVIA!$H$33:$H$38,"SALIDA",ELVIA!$J$33:$J$38,$B157),0)</f>
        <v>0</v>
      </c>
      <c r="V157" s="146">
        <f>IFERROR(SUMIFS(CAJA!$N$1993:$N$2700,CAJA!$H$1993:$H$2700,"SALIDA",CAJA!$J$1993:$J$2700,$B157),0)</f>
        <v>174700</v>
      </c>
      <c r="W157" s="62">
        <f>IFERROR(SUMIFS('CAJA TIGRES'!$N$564:$N$750,'CAJA TIGRES'!$H$564:$H$750,"SALIDA",'CAJA TIGRES'!$J$564:$J$750,$B157),0)</f>
        <v>0</v>
      </c>
      <c r="X157" s="62">
        <f>IFERROR(SUMIFS(RESERVA!$N$11:$N$11,RESERVA!$H$11:$H$11,"SALIDA",RESERVA!$J$11:$J$11,$B157),0)</f>
        <v>0</v>
      </c>
      <c r="Y157" s="96">
        <f t="shared" si="34"/>
        <v>204700</v>
      </c>
      <c r="Z157" s="96">
        <f>Y157+'MAR25'!Z157</f>
        <v>774588</v>
      </c>
    </row>
    <row r="158" spans="1:26" s="180" customFormat="1" x14ac:dyDescent="0.3">
      <c r="A158" s="180">
        <v>3</v>
      </c>
      <c r="B158" s="183" t="s">
        <v>80</v>
      </c>
      <c r="C158" s="135">
        <f>SUM(C159:C166)</f>
        <v>2618.23</v>
      </c>
      <c r="D158" s="135">
        <f t="shared" ref="D158:Z158" si="35">SUM(D159:D166)</f>
        <v>64568.93</v>
      </c>
      <c r="E158" s="135">
        <f t="shared" si="35"/>
        <v>0</v>
      </c>
      <c r="F158" s="135">
        <f t="shared" si="35"/>
        <v>0</v>
      </c>
      <c r="G158" s="135">
        <f t="shared" si="35"/>
        <v>235727.34</v>
      </c>
      <c r="H158" s="135">
        <f t="shared" si="35"/>
        <v>170685.52</v>
      </c>
      <c r="I158" s="135">
        <f t="shared" si="35"/>
        <v>0</v>
      </c>
      <c r="J158" s="135">
        <f t="shared" si="35"/>
        <v>0</v>
      </c>
      <c r="K158" s="135">
        <f t="shared" si="35"/>
        <v>0</v>
      </c>
      <c r="L158" s="135">
        <f t="shared" si="35"/>
        <v>0</v>
      </c>
      <c r="M158" s="135">
        <f t="shared" si="35"/>
        <v>0</v>
      </c>
      <c r="N158" s="135">
        <f>SUM(N159:N166)</f>
        <v>0</v>
      </c>
      <c r="O158" s="135">
        <f t="shared" si="35"/>
        <v>0</v>
      </c>
      <c r="P158" s="135">
        <f t="shared" si="35"/>
        <v>0</v>
      </c>
      <c r="Q158" s="135">
        <f t="shared" si="35"/>
        <v>0</v>
      </c>
      <c r="R158" s="135">
        <f t="shared" si="35"/>
        <v>0</v>
      </c>
      <c r="S158" s="135">
        <f t="shared" si="35"/>
        <v>0</v>
      </c>
      <c r="T158" s="135">
        <f t="shared" si="35"/>
        <v>0</v>
      </c>
      <c r="U158" s="135">
        <f t="shared" si="35"/>
        <v>0</v>
      </c>
      <c r="V158" s="135">
        <f t="shared" si="35"/>
        <v>16555</v>
      </c>
      <c r="W158" s="135">
        <f t="shared" si="35"/>
        <v>0</v>
      </c>
      <c r="X158" s="135">
        <f t="shared" si="35"/>
        <v>0</v>
      </c>
      <c r="Y158" s="135">
        <f t="shared" si="35"/>
        <v>490155.01999999996</v>
      </c>
      <c r="Z158" s="135">
        <f t="shared" si="35"/>
        <v>5093763.5900000008</v>
      </c>
    </row>
    <row r="159" spans="1:26" x14ac:dyDescent="0.3">
      <c r="A159">
        <v>3.1</v>
      </c>
      <c r="B159" s="60" t="s">
        <v>65</v>
      </c>
      <c r="C159" s="62">
        <f>IFERROR(SUMIFS('MGZ121'!$N$418:'MGZ121'!$N$623,'MGZ121'!$H$418:$H$623,"SALIDA",'MGZ121'!$J$418:$J$623,B159),0)</f>
        <v>0</v>
      </c>
      <c r="D159" s="62">
        <f>IFERROR(SUMIFS('MGZ BBVA'!$N$303:$N$448,'MGZ BBVA'!$H$303:$H$448,"SALIDA",'MGZ BBVA'!$J$303:$J$448,$B159),0)</f>
        <v>0</v>
      </c>
      <c r="E159" s="62">
        <f>IFERROR(SUMIFS('MGZ DOLARES'!$N$2:$N$2,'MGZ DOLARES'!$F$2:$F$2,"SALIDA",'MGZ DOLARES'!$J$2:$J$2,$B159),0)</f>
        <v>0</v>
      </c>
      <c r="F159" s="62">
        <f>IFERROR(SUMIFS('MGZ BAJIO'!$N$9:$N$49,'MGZ BAJIO'!$H$9:$H$49,"SALIDA",'MGZ BAJIO'!$J$9:$J$49,$B159),0)</f>
        <v>0</v>
      </c>
      <c r="G159" s="62">
        <f>IFERROR(SUMIFS('VICTOR BANAMEX'!$N$162:$N$224,'VICTOR BANAMEX'!$H$162:$H$224,"SALIDA",'VICTOR BANAMEX'!$J$162:$J$224,$B159),0)</f>
        <v>0</v>
      </c>
      <c r="H159" s="62">
        <f>IFERROR(SUMIFS('VICTOR BANORTE'!$N$39:$N$50,'VICTOR BANORTE'!$H$39:$H$50,"SALIDA",'VICTOR BANORTE'!$J$39:$J$50,$B159),0)</f>
        <v>0</v>
      </c>
      <c r="I159" s="62">
        <f>IFERROR(SUMIFS(RODRIGO!$N$2:$N$2,RODRIGO!$H$2:$H$2,"SALIDA",RODRIGO!$J$2:$J$2,$B159),0)</f>
        <v>0</v>
      </c>
      <c r="J159" s="62">
        <f>IFERROR(SUMIFS(MOY!$N$26:$N$29,MOY!$F$26:$F$29,"SALIDA",MOY!$J$26:$J$29,$B159),0)</f>
        <v>0</v>
      </c>
      <c r="K159" s="62">
        <f>IFERROR(SUMIFS('NORMA RUTH'!$N$23:$N$28,'NORMA RUTH'!$H$23:$H$28,"SALIDA",'NORMA RUTH'!$J$23:$J$28,$B159),0)</f>
        <v>0</v>
      </c>
      <c r="L159" s="62">
        <f>IFERROR(SUMIFS(VALERIA!$N$19:$N$23,VALERIA!$H$19:$H$23,"SALIDA",VALERIA!$J$19:$J$23,$B159),0)</f>
        <v>0</v>
      </c>
      <c r="M159" s="62">
        <f>IFERROR(SUMIFS('MANUEL BANAMEX'!$N$39:$N$46,'MANUEL BANAMEX'!$H$39:$H$46,"SALIDA",'MANUEL BANAMEX'!$J$39:$J$46,$B159),0)</f>
        <v>0</v>
      </c>
      <c r="N159" s="62">
        <f>IFERROR(SUMIFS(ROBERTO!$N$2:$N$2,ROBERTO!$H$2:$H$2,"SALIDA",ROBERTO!$J$2:$J$2,$B159),0)</f>
        <v>0</v>
      </c>
      <c r="O159" s="62">
        <f>IFERROR(SUMIFS(JUAN!$N$31:$N$40,JUAN!$H$31:$H$40,"SALIDA",JUAN!$J$31:$J$40,$B159),0)</f>
        <v>0</v>
      </c>
      <c r="P159" s="62">
        <f>IFERROR(SUMIFS('NORMA SANCHEZ'!$N$30:$N$39,'NORMA SANCHEZ'!$H$30:$H$39,"SALIDA",'NORMA SANCHEZ'!$J$30:$J$39,$B159),0)</f>
        <v>0</v>
      </c>
      <c r="Q159" s="62">
        <f>IFERROR(SUMIFS('JOSE CARLOS'!$N$34:$N$45,'JOSE CARLOS'!$H$34:$H$45,"SALIDA",'JOSE CARLOS'!$J$34:$J$45,$B159),0)</f>
        <v>0</v>
      </c>
      <c r="R159" s="62">
        <f>IFERROR(SUMIFS('LUIS ENRIQUE '!$N$38:$N$39,'LUIS ENRIQUE '!$H$38:$H$39,"SALIDA",'LUIS ENRIQUE '!$J$38:$J$39,$B159),0)</f>
        <v>0</v>
      </c>
      <c r="S159" s="62">
        <f>IFERROR(SUMIFS(CESARIA!$N$31:$N$46,CESARIA!$H$31:$H$46,"SALIDA",CESARIA!$J$31:$J$46,$B159),0)</f>
        <v>0</v>
      </c>
      <c r="T159" s="62">
        <f>IFERROR(SUMIFS(ALAN!$N$28:$N$42,ALAN!$H$28:$H$42,"SALIDA",ALAN!$J$28:$J$42,$B159),0)</f>
        <v>0</v>
      </c>
      <c r="U159" s="62">
        <f>IFERROR(SUMIFS(ELVIA!$N$33:$N$38,ELVIA!$H$33:$H$38,"SALIDA",ELVIA!$J$33:$J$38,$B159),0)</f>
        <v>0</v>
      </c>
      <c r="V159" s="146">
        <f>IFERROR(SUMIFS(CAJA!$N$1993:$N$2700,CAJA!$H$1993:$H$2700,"SALIDA",CAJA!$J$1993:$J$2700,$B159),0)</f>
        <v>0</v>
      </c>
      <c r="W159" s="62">
        <f>IFERROR(SUMIFS('CAJA TIGRES'!$N$564:$N$750,'CAJA TIGRES'!$H$564:$H$750,"SALIDA",'CAJA TIGRES'!$J$564:$J$750,$B159),0)</f>
        <v>0</v>
      </c>
      <c r="X159" s="62">
        <f>IFERROR(SUMIFS(RESERVA!$N$11:$N$11,RESERVA!$H$11:$H$11,"SALIDA",RESERVA!$J$11:$J$11,$B159),0)</f>
        <v>0</v>
      </c>
      <c r="Y159" s="96">
        <f t="shared" ref="Y159:Y166" si="36">SUM(C159:X159)</f>
        <v>0</v>
      </c>
      <c r="Z159" s="96">
        <f>Y159+'MAR25'!Z159</f>
        <v>100000</v>
      </c>
    </row>
    <row r="160" spans="1:26" x14ac:dyDescent="0.3">
      <c r="A160">
        <v>3.2</v>
      </c>
      <c r="B160" s="60" t="s">
        <v>66</v>
      </c>
      <c r="C160" s="62">
        <f>IFERROR(SUMIFS('MGZ121'!$N$418:'MGZ121'!$N$623,'MGZ121'!$H$418:$H$623,"SALIDA",'MGZ121'!$J$418:$J$623,B160),0)</f>
        <v>0</v>
      </c>
      <c r="D160" s="62">
        <f>IFERROR(SUMIFS('MGZ BBVA'!$N$303:$N$448,'MGZ BBVA'!$H$303:$H$448,"SALIDA",'MGZ BBVA'!$J$303:$J$448,$B160),0)</f>
        <v>0</v>
      </c>
      <c r="E160" s="62">
        <f>IFERROR(SUMIFS('MGZ DOLARES'!$N$2:$N$2,'MGZ DOLARES'!$F$2:$F$2,"SALIDA",'MGZ DOLARES'!$J$2:$J$2,$B160),0)</f>
        <v>0</v>
      </c>
      <c r="F160" s="62">
        <f>IFERROR(SUMIFS('MGZ BAJIO'!$N$9:$N$49,'MGZ BAJIO'!$H$9:$H$49,"SALIDA",'MGZ BAJIO'!$J$9:$J$49,$B160),0)</f>
        <v>0</v>
      </c>
      <c r="G160" s="62">
        <f>IFERROR(SUMIFS('VICTOR BANAMEX'!$N$162:$N$224,'VICTOR BANAMEX'!$H$162:$H$224,"SALIDA",'VICTOR BANAMEX'!$J$162:$J$224,$B160),0)</f>
        <v>0</v>
      </c>
      <c r="H160" s="62">
        <f>IFERROR(SUMIFS('VICTOR BANORTE'!$N$39:$N$50,'VICTOR BANORTE'!$H$39:$H$50,"SALIDA",'VICTOR BANORTE'!$J$39:$J$50,$B160),0)</f>
        <v>0</v>
      </c>
      <c r="I160" s="62">
        <f>IFERROR(SUMIFS(RODRIGO!$N$2:$N$2,RODRIGO!$H$2:$H$2,"SALIDA",RODRIGO!$J$2:$J$2,$B160),0)</f>
        <v>0</v>
      </c>
      <c r="J160" s="62">
        <f>IFERROR(SUMIFS(MOY!$N$26:$N$29,MOY!$F$26:$F$29,"SALIDA",MOY!$J$26:$J$29,$B160),0)</f>
        <v>0</v>
      </c>
      <c r="K160" s="62">
        <f>IFERROR(SUMIFS('NORMA RUTH'!$N$23:$N$28,'NORMA RUTH'!$H$23:$H$28,"SALIDA",'NORMA RUTH'!$J$23:$J$28,$B160),0)</f>
        <v>0</v>
      </c>
      <c r="L160" s="62">
        <f>IFERROR(SUMIFS(VALERIA!$N$19:$N$23,VALERIA!$H$19:$H$23,"SALIDA",VALERIA!$J$19:$J$23,$B160),0)</f>
        <v>0</v>
      </c>
      <c r="M160" s="62">
        <f>IFERROR(SUMIFS('MANUEL BANAMEX'!$N$39:$N$46,'MANUEL BANAMEX'!$H$39:$H$46,"SALIDA",'MANUEL BANAMEX'!$J$39:$J$46,$B160),0)</f>
        <v>0</v>
      </c>
      <c r="N160" s="62">
        <f>IFERROR(SUMIFS(ROBERTO!$N$2:$N$2,ROBERTO!$H$2:$H$2,"SALIDA",ROBERTO!$J$2:$J$2,$B160),0)</f>
        <v>0</v>
      </c>
      <c r="O160" s="62">
        <f>IFERROR(SUMIFS(JUAN!$N$31:$N$40,JUAN!$H$31:$H$40,"SALIDA",JUAN!$J$31:$J$40,$B160),0)</f>
        <v>0</v>
      </c>
      <c r="P160" s="62">
        <f>IFERROR(SUMIFS('NORMA SANCHEZ'!$N$30:$N$39,'NORMA SANCHEZ'!$H$30:$H$39,"SALIDA",'NORMA SANCHEZ'!$J$30:$J$39,$B160),0)</f>
        <v>0</v>
      </c>
      <c r="Q160" s="62">
        <f>IFERROR(SUMIFS('JOSE CARLOS'!$N$34:$N$45,'JOSE CARLOS'!$H$34:$H$45,"SALIDA",'JOSE CARLOS'!$J$34:$J$45,$B160),0)</f>
        <v>0</v>
      </c>
      <c r="R160" s="62">
        <f>IFERROR(SUMIFS('LUIS ENRIQUE '!$N$38:$N$39,'LUIS ENRIQUE '!$H$38:$H$39,"SALIDA",'LUIS ENRIQUE '!$J$38:$J$39,$B160),0)</f>
        <v>0</v>
      </c>
      <c r="S160" s="62">
        <f>IFERROR(SUMIFS(CESARIA!$N$31:$N$46,CESARIA!$H$31:$H$46,"SALIDA",CESARIA!$J$31:$J$46,$B160),0)</f>
        <v>0</v>
      </c>
      <c r="T160" s="62">
        <f>IFERROR(SUMIFS(ALAN!$N$28:$N$42,ALAN!$H$28:$H$42,"SALIDA",ALAN!$J$28:$J$42,$B160),0)</f>
        <v>0</v>
      </c>
      <c r="U160" s="62">
        <f>IFERROR(SUMIFS(ELVIA!$N$33:$N$38,ELVIA!$H$33:$H$38,"SALIDA",ELVIA!$J$33:$J$38,$B160),0)</f>
        <v>0</v>
      </c>
      <c r="V160" s="146">
        <f>IFERROR(SUMIFS(CAJA!$N$1993:$N$2700,CAJA!$H$1993:$H$2700,"SALIDA",CAJA!$J$1993:$J$2700,$B160),0)</f>
        <v>8972</v>
      </c>
      <c r="W160" s="62">
        <f>IFERROR(SUMIFS('CAJA TIGRES'!$N$564:$N$750,'CAJA TIGRES'!$H$564:$H$750,"SALIDA",'CAJA TIGRES'!$J$564:$J$750,$B160),0)</f>
        <v>0</v>
      </c>
      <c r="X160" s="62">
        <f>IFERROR(SUMIFS(RESERVA!$N$11:$N$11,RESERVA!$H$11:$H$11,"SALIDA",RESERVA!$J$11:$J$11,$B160),0)</f>
        <v>0</v>
      </c>
      <c r="Y160" s="96">
        <f t="shared" si="36"/>
        <v>8972</v>
      </c>
      <c r="Z160" s="96">
        <f>Y160+'MAR25'!Z160</f>
        <v>26606</v>
      </c>
    </row>
    <row r="161" spans="1:26" x14ac:dyDescent="0.3">
      <c r="A161">
        <v>3.3</v>
      </c>
      <c r="B161" s="60" t="s">
        <v>67</v>
      </c>
      <c r="C161" s="62">
        <f>IFERROR(SUMIFS('MGZ121'!$N$418:'MGZ121'!$N$623,'MGZ121'!$H$418:$H$623,"SALIDA",'MGZ121'!$J$418:$J$623,B161),0)</f>
        <v>0</v>
      </c>
      <c r="D161" s="62">
        <f>IFERROR(SUMIFS('MGZ BBVA'!$N$303:$N$448,'MGZ BBVA'!$H$303:$H$448,"SALIDA",'MGZ BBVA'!$J$303:$J$448,$B161),0)</f>
        <v>25520</v>
      </c>
      <c r="E161" s="62">
        <f>IFERROR(SUMIFS('MGZ DOLARES'!$N$2:$N$2,'MGZ DOLARES'!$F$2:$F$2,"SALIDA",'MGZ DOLARES'!$J$2:$J$2,$B161),0)</f>
        <v>0</v>
      </c>
      <c r="F161" s="62">
        <f>IFERROR(SUMIFS('MGZ BAJIO'!$N$9:$N$49,'MGZ BAJIO'!$H$9:$H$49,"SALIDA",'MGZ BAJIO'!$J$9:$J$49,$B161),0)</f>
        <v>0</v>
      </c>
      <c r="G161" s="62">
        <f>IFERROR(SUMIFS('VICTOR BANAMEX'!$N$162:$N$224,'VICTOR BANAMEX'!$H$162:$H$224,"SALIDA",'VICTOR BANAMEX'!$J$162:$J$224,$B161),0)</f>
        <v>0</v>
      </c>
      <c r="H161" s="62">
        <f>IFERROR(SUMIFS('VICTOR BANORTE'!$N$39:$N$50,'VICTOR BANORTE'!$H$39:$H$50,"SALIDA",'VICTOR BANORTE'!$J$39:$J$50,$B161),0)</f>
        <v>0</v>
      </c>
      <c r="I161" s="62">
        <f>IFERROR(SUMIFS(RODRIGO!$N$2:$N$2,RODRIGO!$H$2:$H$2,"SALIDA",RODRIGO!$J$2:$J$2,$B161),0)</f>
        <v>0</v>
      </c>
      <c r="J161" s="62">
        <f>IFERROR(SUMIFS(MOY!$N$26:$N$29,MOY!$F$26:$F$29,"SALIDA",MOY!$J$26:$J$29,$B161),0)</f>
        <v>0</v>
      </c>
      <c r="K161" s="62">
        <f>IFERROR(SUMIFS('NORMA RUTH'!$N$23:$N$28,'NORMA RUTH'!$H$23:$H$28,"SALIDA",'NORMA RUTH'!$J$23:$J$28,$B161),0)</f>
        <v>0</v>
      </c>
      <c r="L161" s="62">
        <f>IFERROR(SUMIFS(VALERIA!$N$19:$N$23,VALERIA!$H$19:$H$23,"SALIDA",VALERIA!$J$19:$J$23,$B161),0)</f>
        <v>0</v>
      </c>
      <c r="M161" s="62">
        <f>IFERROR(SUMIFS('MANUEL BANAMEX'!$N$39:$N$46,'MANUEL BANAMEX'!$H$39:$H$46,"SALIDA",'MANUEL BANAMEX'!$J$39:$J$46,$B161),0)</f>
        <v>0</v>
      </c>
      <c r="N161" s="62">
        <f>IFERROR(SUMIFS(ROBERTO!$N$2:$N$2,ROBERTO!$H$2:$H$2,"SALIDA",ROBERTO!$J$2:$J$2,$B161),0)</f>
        <v>0</v>
      </c>
      <c r="O161" s="62">
        <f>IFERROR(SUMIFS(JUAN!$N$31:$N$40,JUAN!$H$31:$H$40,"SALIDA",JUAN!$J$31:$J$40,$B161),0)</f>
        <v>0</v>
      </c>
      <c r="P161" s="62">
        <f>IFERROR(SUMIFS('NORMA SANCHEZ'!$N$30:$N$39,'NORMA SANCHEZ'!$H$30:$H$39,"SALIDA",'NORMA SANCHEZ'!$J$30:$J$39,$B161),0)</f>
        <v>0</v>
      </c>
      <c r="Q161" s="62">
        <f>IFERROR(SUMIFS('JOSE CARLOS'!$N$34:$N$45,'JOSE CARLOS'!$H$34:$H$45,"SALIDA",'JOSE CARLOS'!$J$34:$J$45,$B161),0)</f>
        <v>0</v>
      </c>
      <c r="R161" s="62">
        <f>IFERROR(SUMIFS('LUIS ENRIQUE '!$N$38:$N$39,'LUIS ENRIQUE '!$H$38:$H$39,"SALIDA",'LUIS ENRIQUE '!$J$38:$J$39,$B161),0)</f>
        <v>0</v>
      </c>
      <c r="S161" s="62">
        <f>IFERROR(SUMIFS(CESARIA!$N$31:$N$46,CESARIA!$H$31:$H$46,"SALIDA",CESARIA!$J$31:$J$46,$B161),0)</f>
        <v>0</v>
      </c>
      <c r="T161" s="62">
        <f>IFERROR(SUMIFS(ALAN!$N$28:$N$42,ALAN!$H$28:$H$42,"SALIDA",ALAN!$J$28:$J$42,$B161),0)</f>
        <v>0</v>
      </c>
      <c r="U161" s="62">
        <f>IFERROR(SUMIFS(ELVIA!$N$33:$N$38,ELVIA!$H$33:$H$38,"SALIDA",ELVIA!$J$33:$J$38,$B161),0)</f>
        <v>0</v>
      </c>
      <c r="V161" s="146">
        <f>IFERROR(SUMIFS(CAJA!$N$1993:$N$2700,CAJA!$H$1993:$H$2700,"SALIDA",CAJA!$J$1993:$J$2700,$B161),0)</f>
        <v>7583</v>
      </c>
      <c r="W161" s="62">
        <f>IFERROR(SUMIFS('CAJA TIGRES'!$N$564:$N$750,'CAJA TIGRES'!$H$564:$H$750,"SALIDA",'CAJA TIGRES'!$J$564:$J$750,$B161),0)</f>
        <v>0</v>
      </c>
      <c r="X161" s="62">
        <f>IFERROR(SUMIFS(RESERVA!$N$11:$N$11,RESERVA!$H$11:$H$11,"SALIDA",RESERVA!$J$11:$J$11,$B161),0)</f>
        <v>0</v>
      </c>
      <c r="Y161" s="96">
        <f t="shared" si="36"/>
        <v>33103</v>
      </c>
      <c r="Z161" s="96">
        <f>Y161+'MAR25'!Z161</f>
        <v>4094293</v>
      </c>
    </row>
    <row r="162" spans="1:26" x14ac:dyDescent="0.3">
      <c r="A162">
        <v>3.4</v>
      </c>
      <c r="B162" s="60" t="s">
        <v>68</v>
      </c>
      <c r="C162" s="62">
        <f>IFERROR(SUMIFS('MGZ121'!$N$418:'MGZ121'!$N$623,'MGZ121'!$H$418:$H$623,"SALIDA",'MGZ121'!$J$418:$J$623,B162),0)</f>
        <v>2618.23</v>
      </c>
      <c r="D162" s="62">
        <f>IFERROR(SUMIFS('MGZ BBVA'!$N$303:$N$448,'MGZ BBVA'!$H$303:$H$448,"SALIDA",'MGZ BBVA'!$J$303:$J$448,$B162),0)</f>
        <v>39048.93</v>
      </c>
      <c r="E162" s="62">
        <f>IFERROR(SUMIFS('MGZ DOLARES'!$N$2:$N$2,'MGZ DOLARES'!$F$2:$F$2,"SALIDA",'MGZ DOLARES'!$J$2:$J$2,$B162),0)</f>
        <v>0</v>
      </c>
      <c r="F162" s="62">
        <f>IFERROR(SUMIFS('MGZ BAJIO'!$N$9:$N$49,'MGZ BAJIO'!$H$9:$H$49,"SALIDA",'MGZ BAJIO'!$J$9:$J$49,$B162),0)</f>
        <v>0</v>
      </c>
      <c r="G162" s="62">
        <f>IFERROR(SUMIFS('VICTOR BANAMEX'!$N$162:$N$224,'VICTOR BANAMEX'!$H$162:$H$224,"SALIDA",'VICTOR BANAMEX'!$J$162:$J$224,$B162),0)</f>
        <v>235727.34</v>
      </c>
      <c r="H162" s="62">
        <f>IFERROR(SUMIFS('VICTOR BANORTE'!$N$39:$N$50,'VICTOR BANORTE'!$H$39:$H$50,"SALIDA",'VICTOR BANORTE'!$J$39:$J$50,$B162),0)</f>
        <v>108140.59</v>
      </c>
      <c r="I162" s="62">
        <f>IFERROR(SUMIFS(RODRIGO!$N$2:$N$2,RODRIGO!$H$2:$H$2,"SALIDA",RODRIGO!$J$2:$J$2,$B162),0)</f>
        <v>0</v>
      </c>
      <c r="J162" s="62">
        <f>IFERROR(SUMIFS(MOY!$N$26:$N$29,MOY!$F$26:$F$29,"SALIDA",MOY!$J$26:$J$29,$B162),0)</f>
        <v>0</v>
      </c>
      <c r="K162" s="62">
        <f>IFERROR(SUMIFS('NORMA RUTH'!$N$23:$N$28,'NORMA RUTH'!$H$23:$H$28,"SALIDA",'NORMA RUTH'!$J$23:$J$28,$B162),0)</f>
        <v>0</v>
      </c>
      <c r="L162" s="62">
        <f>IFERROR(SUMIFS(VALERIA!$N$19:$N$23,VALERIA!$H$19:$H$23,"SALIDA",VALERIA!$J$19:$J$23,$B162),0)</f>
        <v>0</v>
      </c>
      <c r="M162" s="62">
        <f>IFERROR(SUMIFS('MANUEL BANAMEX'!$N$39:$N$46,'MANUEL BANAMEX'!$H$39:$H$46,"SALIDA",'MANUEL BANAMEX'!$J$39:$J$46,$B162),0)</f>
        <v>0</v>
      </c>
      <c r="N162" s="62">
        <f>IFERROR(SUMIFS(ROBERTO!$N$2:$N$2,ROBERTO!$H$2:$H$2,"SALIDA",ROBERTO!$J$2:$J$2,$B162),0)</f>
        <v>0</v>
      </c>
      <c r="O162" s="62">
        <f>IFERROR(SUMIFS(JUAN!$N$31:$N$40,JUAN!$H$31:$H$40,"SALIDA",JUAN!$J$31:$J$40,$B162),0)</f>
        <v>0</v>
      </c>
      <c r="P162" s="62">
        <f>IFERROR(SUMIFS('NORMA SANCHEZ'!$N$30:$N$39,'NORMA SANCHEZ'!$H$30:$H$39,"SALIDA",'NORMA SANCHEZ'!$J$30:$J$39,$B162),0)</f>
        <v>0</v>
      </c>
      <c r="Q162" s="62">
        <f>IFERROR(SUMIFS('JOSE CARLOS'!$N$34:$N$45,'JOSE CARLOS'!$H$34:$H$45,"SALIDA",'JOSE CARLOS'!$J$34:$J$45,$B162),0)</f>
        <v>0</v>
      </c>
      <c r="R162" s="62">
        <f>IFERROR(SUMIFS('LUIS ENRIQUE '!$N$38:$N$39,'LUIS ENRIQUE '!$H$38:$H$39,"SALIDA",'LUIS ENRIQUE '!$J$38:$J$39,$B162),0)</f>
        <v>0</v>
      </c>
      <c r="S162" s="62">
        <f>IFERROR(SUMIFS(CESARIA!$N$31:$N$46,CESARIA!$H$31:$H$46,"SALIDA",CESARIA!$J$31:$J$46,$B162),0)</f>
        <v>0</v>
      </c>
      <c r="T162" s="62">
        <f>IFERROR(SUMIFS(ALAN!$N$28:$N$42,ALAN!$H$28:$H$42,"SALIDA",ALAN!$J$28:$J$42,$B162),0)</f>
        <v>0</v>
      </c>
      <c r="U162" s="62">
        <f>IFERROR(SUMIFS(ELVIA!$N$33:$N$38,ELVIA!$H$33:$H$38,"SALIDA",ELVIA!$J$33:$J$38,$B162),0)</f>
        <v>0</v>
      </c>
      <c r="V162" s="146">
        <f>IFERROR(SUMIFS(CAJA!$N$1993:$N$2700,CAJA!$H$1993:$H$2700,"SALIDA",CAJA!$J$1993:$J$2700,$B162),0)</f>
        <v>0</v>
      </c>
      <c r="W162" s="62">
        <f>IFERROR(SUMIFS('CAJA TIGRES'!$N$564:$N$750,'CAJA TIGRES'!$H$564:$H$750,"SALIDA",'CAJA TIGRES'!$J$564:$J$750,$B162),0)</f>
        <v>0</v>
      </c>
      <c r="X162" s="62">
        <f>IFERROR(SUMIFS(RESERVA!$N$11:$N$11,RESERVA!$H$11:$H$11,"SALIDA",RESERVA!$J$11:$J$11,$B162),0)</f>
        <v>0</v>
      </c>
      <c r="Y162" s="96">
        <f t="shared" si="36"/>
        <v>385535.08999999997</v>
      </c>
      <c r="Z162" s="96">
        <f>Y162+'MAR25'!Z162</f>
        <v>622624.75</v>
      </c>
    </row>
    <row r="163" spans="1:26" x14ac:dyDescent="0.3">
      <c r="B163" s="60" t="s">
        <v>196</v>
      </c>
      <c r="C163" s="62">
        <f>IFERROR(SUMIFS('MGZ121'!$N$418:'MGZ121'!$N$623,'MGZ121'!$H$418:$H$623,"SALIDA",'MGZ121'!$J$418:$J$623,B163),0)</f>
        <v>0</v>
      </c>
      <c r="D163" s="62">
        <f>IFERROR(SUMIFS('MGZ BBVA'!$N$303:$N$448,'MGZ BBVA'!$H$303:$H$448,"SALIDA",'MGZ BBVA'!$J$303:$J$448,$B163),0)</f>
        <v>0</v>
      </c>
      <c r="E163" s="62">
        <f>IFERROR(SUMIFS('MGZ DOLARES'!$N$2:$N$2,'MGZ DOLARES'!$F$2:$F$2,"SALIDA",'MGZ DOLARES'!$J$2:$J$2,$B163),0)</f>
        <v>0</v>
      </c>
      <c r="F163" s="62">
        <f>IFERROR(SUMIFS('MGZ BAJIO'!$N$9:$N$49,'MGZ BAJIO'!$H$9:$H$49,"SALIDA",'MGZ BAJIO'!$J$9:$J$49,$B163),0)</f>
        <v>0</v>
      </c>
      <c r="G163" s="62">
        <f>IFERROR(SUMIFS('VICTOR BANAMEX'!$N$162:$N$224,'VICTOR BANAMEX'!$H$162:$H$224,"SALIDA",'VICTOR BANAMEX'!$J$162:$J$224,$B163),0)</f>
        <v>0</v>
      </c>
      <c r="H163" s="62">
        <f>IFERROR(SUMIFS('VICTOR BANORTE'!$N$39:$N$50,'VICTOR BANORTE'!$H$39:$H$50,"SALIDA",'VICTOR BANORTE'!$J$39:$J$50,$B163),0)</f>
        <v>16877.25</v>
      </c>
      <c r="I163" s="62">
        <f>IFERROR(SUMIFS(RODRIGO!$N$2:$N$2,RODRIGO!$H$2:$H$2,"SALIDA",RODRIGO!$J$2:$J$2,$B163),0)</f>
        <v>0</v>
      </c>
      <c r="J163" s="62">
        <f>IFERROR(SUMIFS(MOY!$N$26:$N$29,MOY!$F$26:$F$29,"SALIDA",MOY!$J$26:$J$29,$B163),0)</f>
        <v>0</v>
      </c>
      <c r="K163" s="62">
        <f>IFERROR(SUMIFS('NORMA RUTH'!$N$23:$N$28,'NORMA RUTH'!$H$23:$H$28,"SALIDA",'NORMA RUTH'!$J$23:$J$28,$B163),0)</f>
        <v>0</v>
      </c>
      <c r="L163" s="62">
        <f>IFERROR(SUMIFS(VALERIA!$N$19:$N$23,VALERIA!$H$19:$H$23,"SALIDA",VALERIA!$J$19:$J$23,$B163),0)</f>
        <v>0</v>
      </c>
      <c r="M163" s="62">
        <f>IFERROR(SUMIFS('MANUEL BANAMEX'!$N$39:$N$46,'MANUEL BANAMEX'!$H$39:$H$46,"SALIDA",'MANUEL BANAMEX'!$J$39:$J$46,$B163),0)</f>
        <v>0</v>
      </c>
      <c r="N163" s="62">
        <f>IFERROR(SUMIFS(ROBERTO!$N$2:$N$2,ROBERTO!$H$2:$H$2,"SALIDA",ROBERTO!$J$2:$J$2,$B163),0)</f>
        <v>0</v>
      </c>
      <c r="O163" s="62">
        <f>IFERROR(SUMIFS(JUAN!$N$31:$N$40,JUAN!$H$31:$H$40,"SALIDA",JUAN!$J$31:$J$40,$B163),0)</f>
        <v>0</v>
      </c>
      <c r="P163" s="62">
        <f>IFERROR(SUMIFS('NORMA SANCHEZ'!$N$30:$N$39,'NORMA SANCHEZ'!$H$30:$H$39,"SALIDA",'NORMA SANCHEZ'!$J$30:$J$39,$B163),0)</f>
        <v>0</v>
      </c>
      <c r="Q163" s="62">
        <f>IFERROR(SUMIFS('JOSE CARLOS'!$N$34:$N$45,'JOSE CARLOS'!$H$34:$H$45,"SALIDA",'JOSE CARLOS'!$J$34:$J$45,$B163),0)</f>
        <v>0</v>
      </c>
      <c r="R163" s="62">
        <f>IFERROR(SUMIFS('LUIS ENRIQUE '!$N$38:$N$39,'LUIS ENRIQUE '!$H$38:$H$39,"SALIDA",'LUIS ENRIQUE '!$J$38:$J$39,$B163),0)</f>
        <v>0</v>
      </c>
      <c r="S163" s="62">
        <f>IFERROR(SUMIFS(CESARIA!$N$31:$N$46,CESARIA!$H$31:$H$46,"SALIDA",CESARIA!$J$31:$J$46,$B163),0)</f>
        <v>0</v>
      </c>
      <c r="T163" s="62">
        <f>IFERROR(SUMIFS(ALAN!$N$28:$N$42,ALAN!$H$28:$H$42,"SALIDA",ALAN!$J$28:$J$42,$B163),0)</f>
        <v>0</v>
      </c>
      <c r="U163" s="62">
        <f>IFERROR(SUMIFS(ELVIA!$N$33:$N$38,ELVIA!$H$33:$H$38,"SALIDA",ELVIA!$J$33:$J$38,$B163),0)</f>
        <v>0</v>
      </c>
      <c r="V163" s="146">
        <f>IFERROR(SUMIFS(CAJA!$N$1993:$N$2700,CAJA!$H$1993:$H$2700,"SALIDA",CAJA!$J$1993:$J$2700,$B163),0)</f>
        <v>0</v>
      </c>
      <c r="W163" s="62">
        <f>IFERROR(SUMIFS('CAJA TIGRES'!$N$564:$N$750,'CAJA TIGRES'!$H$564:$H$750,"SALIDA",'CAJA TIGRES'!$J$564:$J$750,$B163),0)</f>
        <v>0</v>
      </c>
      <c r="X163" s="62">
        <f>IFERROR(SUMIFS(RESERVA!$N$11:$N$11,RESERVA!$H$11:$H$11,"SALIDA",RESERVA!$J$11:$J$11,$B163),0)</f>
        <v>0</v>
      </c>
      <c r="Y163" s="96">
        <f t="shared" si="36"/>
        <v>16877.25</v>
      </c>
      <c r="Z163" s="96">
        <f>Y163+'MAR25'!Z163</f>
        <v>66874.36</v>
      </c>
    </row>
    <row r="164" spans="1:26" x14ac:dyDescent="0.3">
      <c r="B164" s="60" t="s">
        <v>197</v>
      </c>
      <c r="C164" s="62">
        <f>IFERROR(SUMIFS('MGZ121'!$N$418:'MGZ121'!$N$623,'MGZ121'!$H$418:$H$623,"SALIDA",'MGZ121'!$J$418:$J$623,B164),0)</f>
        <v>0</v>
      </c>
      <c r="D164" s="62">
        <f>IFERROR(SUMIFS('MGZ BBVA'!$N$303:$N$448,'MGZ BBVA'!$H$303:$H$448,"SALIDA",'MGZ BBVA'!$J$303:$J$448,$B164),0)</f>
        <v>0</v>
      </c>
      <c r="E164" s="62">
        <f>IFERROR(SUMIFS('MGZ DOLARES'!$N$2:$N$2,'MGZ DOLARES'!$F$2:$F$2,"SALIDA",'MGZ DOLARES'!$J$2:$J$2,$B164),0)</f>
        <v>0</v>
      </c>
      <c r="F164" s="62">
        <f>IFERROR(SUMIFS('MGZ BAJIO'!$N$9:$N$49,'MGZ BAJIO'!$H$9:$H$49,"SALIDA",'MGZ BAJIO'!$J$9:$J$49,$B164),0)</f>
        <v>0</v>
      </c>
      <c r="G164" s="62">
        <f>IFERROR(SUMIFS('VICTOR BANAMEX'!$N$162:$N$224,'VICTOR BANAMEX'!$H$162:$H$224,"SALIDA",'VICTOR BANAMEX'!$J$162:$J$224,$B164),0)</f>
        <v>0</v>
      </c>
      <c r="H164" s="62">
        <f>IFERROR(SUMIFS('VICTOR BANORTE'!$N$39:$N$50,'VICTOR BANORTE'!$H$39:$H$50,"SALIDA",'VICTOR BANORTE'!$J$39:$J$50,$B164),0)</f>
        <v>6536.33</v>
      </c>
      <c r="I164" s="62">
        <f>IFERROR(SUMIFS(RODRIGO!$N$2:$N$2,RODRIGO!$H$2:$H$2,"SALIDA",RODRIGO!$J$2:$J$2,$B164),0)</f>
        <v>0</v>
      </c>
      <c r="J164" s="62">
        <f>IFERROR(SUMIFS(MOY!$N$26:$N$29,MOY!$F$26:$F$29,"SALIDA",MOY!$J$26:$J$29,$B164),0)</f>
        <v>0</v>
      </c>
      <c r="K164" s="62">
        <f>IFERROR(SUMIFS('NORMA RUTH'!$N$23:$N$28,'NORMA RUTH'!$H$23:$H$28,"SALIDA",'NORMA RUTH'!$J$23:$J$28,$B164),0)</f>
        <v>0</v>
      </c>
      <c r="L164" s="62">
        <f>IFERROR(SUMIFS(VALERIA!$N$19:$N$23,VALERIA!$H$19:$H$23,"SALIDA",VALERIA!$J$19:$J$23,$B164),0)</f>
        <v>0</v>
      </c>
      <c r="M164" s="62">
        <f>IFERROR(SUMIFS('MANUEL BANAMEX'!$N$39:$N$46,'MANUEL BANAMEX'!$H$39:$H$46,"SALIDA",'MANUEL BANAMEX'!$J$39:$J$46,$B164),0)</f>
        <v>0</v>
      </c>
      <c r="N164" s="62">
        <f>IFERROR(SUMIFS(ROBERTO!$N$2:$N$2,ROBERTO!$H$2:$H$2,"SALIDA",ROBERTO!$J$2:$J$2,$B164),0)</f>
        <v>0</v>
      </c>
      <c r="O164" s="62">
        <f>IFERROR(SUMIFS(JUAN!$N$31:$N$40,JUAN!$H$31:$H$40,"SALIDA",JUAN!$J$31:$J$40,$B164),0)</f>
        <v>0</v>
      </c>
      <c r="P164" s="62">
        <f>IFERROR(SUMIFS('NORMA SANCHEZ'!$N$30:$N$39,'NORMA SANCHEZ'!$H$30:$H$39,"SALIDA",'NORMA SANCHEZ'!$J$30:$J$39,$B164),0)</f>
        <v>0</v>
      </c>
      <c r="Q164" s="62">
        <f>IFERROR(SUMIFS('JOSE CARLOS'!$N$34:$N$45,'JOSE CARLOS'!$H$34:$H$45,"SALIDA",'JOSE CARLOS'!$J$34:$J$45,$B164),0)</f>
        <v>0</v>
      </c>
      <c r="R164" s="62">
        <f>IFERROR(SUMIFS('LUIS ENRIQUE '!$N$38:$N$39,'LUIS ENRIQUE '!$H$38:$H$39,"SALIDA",'LUIS ENRIQUE '!$J$38:$J$39,$B164),0)</f>
        <v>0</v>
      </c>
      <c r="S164" s="62">
        <f>IFERROR(SUMIFS(CESARIA!$N$31:$N$46,CESARIA!$H$31:$H$46,"SALIDA",CESARIA!$J$31:$J$46,$B164),0)</f>
        <v>0</v>
      </c>
      <c r="T164" s="62">
        <f>IFERROR(SUMIFS(ALAN!$N$28:$N$42,ALAN!$H$28:$H$42,"SALIDA",ALAN!$J$28:$J$42,$B164),0)</f>
        <v>0</v>
      </c>
      <c r="U164" s="62">
        <f>IFERROR(SUMIFS(ELVIA!$N$33:$N$38,ELVIA!$H$33:$H$38,"SALIDA",ELVIA!$J$33:$J$38,$B164),0)</f>
        <v>0</v>
      </c>
      <c r="V164" s="146">
        <f>IFERROR(SUMIFS(CAJA!$N$1993:$N$2700,CAJA!$H$1993:$H$2700,"SALIDA",CAJA!$J$1993:$J$2700,$B164),0)</f>
        <v>0</v>
      </c>
      <c r="W164" s="62">
        <f>IFERROR(SUMIFS('CAJA TIGRES'!$N$564:$N$750,'CAJA TIGRES'!$H$564:$H$750,"SALIDA",'CAJA TIGRES'!$J$564:$J$750,$B164),0)</f>
        <v>0</v>
      </c>
      <c r="X164" s="62">
        <f>IFERROR(SUMIFS(RESERVA!$N$11:$N$11,RESERVA!$H$11:$H$11,"SALIDA",RESERVA!$J$11:$J$11,$B164),0)</f>
        <v>0</v>
      </c>
      <c r="Y164" s="96">
        <f t="shared" si="36"/>
        <v>6536.33</v>
      </c>
      <c r="Z164" s="96">
        <f>Y164+'MAR25'!Z164</f>
        <v>26205.440000000002</v>
      </c>
    </row>
    <row r="165" spans="1:26" x14ac:dyDescent="0.3">
      <c r="B165" s="60" t="s">
        <v>198</v>
      </c>
      <c r="C165" s="62">
        <f>IFERROR(SUMIFS('MGZ121'!$N$418:'MGZ121'!$N$623,'MGZ121'!$H$418:$H$623,"SALIDA",'MGZ121'!$J$418:$J$623,B165),0)</f>
        <v>0</v>
      </c>
      <c r="D165" s="62">
        <f>IFERROR(SUMIFS('MGZ BBVA'!$N$303:$N$448,'MGZ BBVA'!$H$303:$H$448,"SALIDA",'MGZ BBVA'!$J$303:$J$448,$B165),0)</f>
        <v>0</v>
      </c>
      <c r="E165" s="62">
        <f>IFERROR(SUMIFS('MGZ DOLARES'!$N$2:$N$2,'MGZ DOLARES'!$F$2:$F$2,"SALIDA",'MGZ DOLARES'!$J$2:$J$2,$B165),0)</f>
        <v>0</v>
      </c>
      <c r="F165" s="62">
        <f>IFERROR(SUMIFS('MGZ BAJIO'!$N$9:$N$49,'MGZ BAJIO'!$H$9:$H$49,"SALIDA",'MGZ BAJIO'!$J$9:$J$49,$B165),0)</f>
        <v>0</v>
      </c>
      <c r="G165" s="62">
        <f>IFERROR(SUMIFS('VICTOR BANAMEX'!$N$162:$N$224,'VICTOR BANAMEX'!$H$162:$H$224,"SALIDA",'VICTOR BANAMEX'!$J$162:$J$224,$B165),0)</f>
        <v>0</v>
      </c>
      <c r="H165" s="62">
        <f>IFERROR(SUMIFS('VICTOR BANORTE'!$N$39:$N$50,'VICTOR BANORTE'!$H$39:$H$50,"SALIDA",'VICTOR BANORTE'!$J$39:$J$50,$B165),0)</f>
        <v>39131.35</v>
      </c>
      <c r="I165" s="62">
        <f>IFERROR(SUMIFS(RODRIGO!$N$2:$N$2,RODRIGO!$H$2:$H$2,"SALIDA",RODRIGO!$J$2:$J$2,$B165),0)</f>
        <v>0</v>
      </c>
      <c r="J165" s="62">
        <f>IFERROR(SUMIFS(MOY!$N$26:$N$29,MOY!$F$26:$F$29,"SALIDA",MOY!$J$26:$J$29,$B165),0)</f>
        <v>0</v>
      </c>
      <c r="K165" s="62">
        <f>IFERROR(SUMIFS('NORMA RUTH'!$N$23:$N$28,'NORMA RUTH'!$H$23:$H$28,"SALIDA",'NORMA RUTH'!$J$23:$J$28,$B165),0)</f>
        <v>0</v>
      </c>
      <c r="L165" s="62">
        <f>IFERROR(SUMIFS(VALERIA!$N$19:$N$23,VALERIA!$H$19:$H$23,"SALIDA",VALERIA!$J$19:$J$23,$B165),0)</f>
        <v>0</v>
      </c>
      <c r="M165" s="62">
        <f>IFERROR(SUMIFS('MANUEL BANAMEX'!$N$39:$N$46,'MANUEL BANAMEX'!$H$39:$H$46,"SALIDA",'MANUEL BANAMEX'!$J$39:$J$46,$B165),0)</f>
        <v>0</v>
      </c>
      <c r="N165" s="62">
        <f>IFERROR(SUMIFS(ROBERTO!$N$2:$N$2,ROBERTO!$H$2:$H$2,"SALIDA",ROBERTO!$J$2:$J$2,$B165),0)</f>
        <v>0</v>
      </c>
      <c r="O165" s="62">
        <f>IFERROR(SUMIFS(JUAN!$N$31:$N$40,JUAN!$H$31:$H$40,"SALIDA",JUAN!$J$31:$J$40,$B165),0)</f>
        <v>0</v>
      </c>
      <c r="P165" s="62">
        <f>IFERROR(SUMIFS('NORMA SANCHEZ'!$N$30:$N$39,'NORMA SANCHEZ'!$H$30:$H$39,"SALIDA",'NORMA SANCHEZ'!$J$30:$J$39,$B165),0)</f>
        <v>0</v>
      </c>
      <c r="Q165" s="62">
        <f>IFERROR(SUMIFS('JOSE CARLOS'!$N$34:$N$45,'JOSE CARLOS'!$H$34:$H$45,"SALIDA",'JOSE CARLOS'!$J$34:$J$45,$B165),0)</f>
        <v>0</v>
      </c>
      <c r="R165" s="62">
        <f>IFERROR(SUMIFS('LUIS ENRIQUE '!$N$38:$N$39,'LUIS ENRIQUE '!$H$38:$H$39,"SALIDA",'LUIS ENRIQUE '!$J$38:$J$39,$B165),0)</f>
        <v>0</v>
      </c>
      <c r="S165" s="62">
        <f>IFERROR(SUMIFS(CESARIA!$N$31:$N$46,CESARIA!$H$31:$H$46,"SALIDA",CESARIA!$J$31:$J$46,$B165),0)</f>
        <v>0</v>
      </c>
      <c r="T165" s="62">
        <f>IFERROR(SUMIFS(ALAN!$N$28:$N$42,ALAN!$H$28:$H$42,"SALIDA",ALAN!$J$28:$J$42,$B165),0)</f>
        <v>0</v>
      </c>
      <c r="U165" s="62">
        <f>IFERROR(SUMIFS(ELVIA!$N$33:$N$38,ELVIA!$H$33:$H$38,"SALIDA",ELVIA!$J$33:$J$38,$B165),0)</f>
        <v>0</v>
      </c>
      <c r="V165" s="146">
        <f>IFERROR(SUMIFS(CAJA!$N$1993:$N$2700,CAJA!$H$1993:$H$2700,"SALIDA",CAJA!$J$1993:$J$2700,$B165),0)</f>
        <v>0</v>
      </c>
      <c r="W165" s="62">
        <f>IFERROR(SUMIFS('CAJA TIGRES'!$N$564:$N$750,'CAJA TIGRES'!$H$564:$H$750,"SALIDA",'CAJA TIGRES'!$J$564:$J$750,$B165),0)</f>
        <v>0</v>
      </c>
      <c r="X165" s="62">
        <f>IFERROR(SUMIFS(RESERVA!$N$11:$N$11,RESERVA!$H$11:$H$11,"SALIDA",RESERVA!$J$11:$J$11,$B165),0)</f>
        <v>0</v>
      </c>
      <c r="Y165" s="96">
        <f t="shared" si="36"/>
        <v>39131.35</v>
      </c>
      <c r="Z165" s="96">
        <f>Y165+'MAR25'!Z165</f>
        <v>157160.04</v>
      </c>
    </row>
    <row r="166" spans="1:26" x14ac:dyDescent="0.3">
      <c r="A166">
        <v>3.5</v>
      </c>
      <c r="B166" s="60" t="s">
        <v>69</v>
      </c>
      <c r="C166" s="62">
        <f>IFERROR(SUMIFS('MGZ121'!$N$418:'MGZ121'!$N$623,'MGZ121'!$H$418:$H$623,"SALIDA",'MGZ121'!$J$418:$J$623,B166),0)</f>
        <v>0</v>
      </c>
      <c r="D166" s="62">
        <f>IFERROR(SUMIFS('MGZ BBVA'!$N$303:$N$448,'MGZ BBVA'!$H$303:$H$448,"SALIDA",'MGZ BBVA'!$J$303:$J$448,$B166),0)</f>
        <v>0</v>
      </c>
      <c r="E166" s="62">
        <f>IFERROR(SUMIFS('MGZ DOLARES'!$N$2:$N$2,'MGZ DOLARES'!$F$2:$F$2,"SALIDA",'MGZ DOLARES'!$J$2:$J$2,$B166),0)</f>
        <v>0</v>
      </c>
      <c r="F166" s="62">
        <f>IFERROR(SUMIFS('MGZ BAJIO'!$N$9:$N$49,'MGZ BAJIO'!$H$9:$H$49,"SALIDA",'MGZ BAJIO'!$J$9:$J$49,$B166),0)</f>
        <v>0</v>
      </c>
      <c r="G166" s="62">
        <f>IFERROR(SUMIFS('VICTOR BANAMEX'!$N$162:$N$224,'VICTOR BANAMEX'!$H$162:$H$224,"SALIDA",'VICTOR BANAMEX'!$J$162:$J$224,$B166),0)</f>
        <v>0</v>
      </c>
      <c r="H166" s="62">
        <f>IFERROR(SUMIFS('VICTOR BANORTE'!$N$39:$N$50,'VICTOR BANORTE'!$H$39:$H$50,"SALIDA",'VICTOR BANORTE'!$J$39:$J$50,$B166),0)</f>
        <v>0</v>
      </c>
      <c r="I166" s="62">
        <f>IFERROR(SUMIFS(RODRIGO!$N$2:$N$2,RODRIGO!$H$2:$H$2,"SALIDA",RODRIGO!$J$2:$J$2,$B166),0)</f>
        <v>0</v>
      </c>
      <c r="J166" s="62">
        <f>IFERROR(SUMIFS(MOY!$N$26:$N$29,MOY!$F$26:$F$29,"SALIDA",MOY!$J$26:$J$29,$B166),0)</f>
        <v>0</v>
      </c>
      <c r="K166" s="62">
        <f>IFERROR(SUMIFS('NORMA RUTH'!$N$23:$N$28,'NORMA RUTH'!$H$23:$H$28,"SALIDA",'NORMA RUTH'!$J$23:$J$28,$B166),0)</f>
        <v>0</v>
      </c>
      <c r="L166" s="62">
        <f>IFERROR(SUMIFS(VALERIA!$N$19:$N$23,VALERIA!$H$19:$H$23,"SALIDA",VALERIA!$J$19:$J$23,$B166),0)</f>
        <v>0</v>
      </c>
      <c r="M166" s="62">
        <f>IFERROR(SUMIFS('MANUEL BANAMEX'!$N$39:$N$46,'MANUEL BANAMEX'!$H$39:$H$46,"SALIDA",'MANUEL BANAMEX'!$J$39:$J$46,$B166),0)</f>
        <v>0</v>
      </c>
      <c r="N166" s="62">
        <f>IFERROR(SUMIFS(ROBERTO!$N$2:$N$2,ROBERTO!$H$2:$H$2,"SALIDA",ROBERTO!$J$2:$J$2,$B166),0)</f>
        <v>0</v>
      </c>
      <c r="O166" s="62">
        <f>IFERROR(SUMIFS(JUAN!$N$31:$N$40,JUAN!$H$31:$H$40,"SALIDA",JUAN!$J$31:$J$40,$B166),0)</f>
        <v>0</v>
      </c>
      <c r="P166" s="62">
        <f>IFERROR(SUMIFS('NORMA SANCHEZ'!$N$30:$N$39,'NORMA SANCHEZ'!$H$30:$H$39,"SALIDA",'NORMA SANCHEZ'!$J$30:$J$39,$B166),0)</f>
        <v>0</v>
      </c>
      <c r="Q166" s="62">
        <f>IFERROR(SUMIFS('JOSE CARLOS'!$N$34:$N$45,'JOSE CARLOS'!$H$34:$H$45,"SALIDA",'JOSE CARLOS'!$J$34:$J$45,$B166),0)</f>
        <v>0</v>
      </c>
      <c r="R166" s="62">
        <f>IFERROR(SUMIFS('LUIS ENRIQUE '!$N$38:$N$39,'LUIS ENRIQUE '!$H$38:$H$39,"SALIDA",'LUIS ENRIQUE '!$J$38:$J$39,$B166),0)</f>
        <v>0</v>
      </c>
      <c r="S166" s="62">
        <f>IFERROR(SUMIFS(CESARIA!$N$31:$N$46,CESARIA!$H$31:$H$46,"SALIDA",CESARIA!$J$31:$J$46,$B166),0)</f>
        <v>0</v>
      </c>
      <c r="T166" s="62">
        <f>IFERROR(SUMIFS(ALAN!$N$28:$N$42,ALAN!$H$28:$H$42,"SALIDA",ALAN!$J$28:$J$42,$B166),0)</f>
        <v>0</v>
      </c>
      <c r="U166" s="62">
        <f>IFERROR(SUMIFS(ELVIA!$N$33:$N$38,ELVIA!$H$33:$H$38,"SALIDA",ELVIA!$J$33:$J$38,$B166),0)</f>
        <v>0</v>
      </c>
      <c r="V166" s="146">
        <f>IFERROR(SUMIFS(CAJA!$N$1993:$N$2700,CAJA!$H$1993:$H$2700,"SALIDA",CAJA!$J$1993:$J$2700,$B166),0)</f>
        <v>0</v>
      </c>
      <c r="W166" s="62">
        <f>IFERROR(SUMIFS('CAJA TIGRES'!$N$564:$N$750,'CAJA TIGRES'!$H$564:$H$750,"SALIDA",'CAJA TIGRES'!$J$564:$J$750,$B166),0)</f>
        <v>0</v>
      </c>
      <c r="X166" s="62">
        <f>IFERROR(SUMIFS(RESERVA!$N$11:$N$11,RESERVA!$H$11:$H$11,"SALIDA",RESERVA!$J$11:$J$11,$B166),0)</f>
        <v>0</v>
      </c>
      <c r="Y166" s="96">
        <f t="shared" si="36"/>
        <v>0</v>
      </c>
      <c r="Z166" s="96">
        <f>Y166+'MAR25'!Z166</f>
        <v>0</v>
      </c>
    </row>
    <row r="167" spans="1:26" s="84" customFormat="1" ht="19.2" customHeight="1" x14ac:dyDescent="0.3">
      <c r="B167" s="87" t="s">
        <v>109</v>
      </c>
      <c r="C167" s="88">
        <f>C150+C158</f>
        <v>19375.47</v>
      </c>
      <c r="D167" s="88">
        <f t="shared" ref="D167:Z167" si="37">D150+D158</f>
        <v>69757.929999999993</v>
      </c>
      <c r="E167" s="88">
        <f t="shared" si="37"/>
        <v>0</v>
      </c>
      <c r="F167" s="88">
        <f t="shared" si="37"/>
        <v>0</v>
      </c>
      <c r="G167" s="88">
        <f t="shared" si="37"/>
        <v>635624.05000000005</v>
      </c>
      <c r="H167" s="88">
        <f t="shared" si="37"/>
        <v>170685.52</v>
      </c>
      <c r="I167" s="88">
        <f t="shared" si="37"/>
        <v>0</v>
      </c>
      <c r="J167" s="88">
        <f t="shared" si="37"/>
        <v>0</v>
      </c>
      <c r="K167" s="88">
        <f t="shared" si="37"/>
        <v>2684</v>
      </c>
      <c r="L167" s="88">
        <f t="shared" si="37"/>
        <v>7841.67</v>
      </c>
      <c r="M167" s="88">
        <f t="shared" si="37"/>
        <v>0</v>
      </c>
      <c r="N167" s="88">
        <f>N150+N158</f>
        <v>0</v>
      </c>
      <c r="O167" s="88">
        <f t="shared" si="37"/>
        <v>0</v>
      </c>
      <c r="P167" s="88">
        <f t="shared" si="37"/>
        <v>0</v>
      </c>
      <c r="Q167" s="88">
        <f t="shared" si="37"/>
        <v>0</v>
      </c>
      <c r="R167" s="88">
        <f t="shared" si="37"/>
        <v>0</v>
      </c>
      <c r="S167" s="88">
        <f t="shared" si="37"/>
        <v>0</v>
      </c>
      <c r="T167" s="88">
        <f t="shared" si="37"/>
        <v>0</v>
      </c>
      <c r="U167" s="88">
        <f t="shared" si="37"/>
        <v>0</v>
      </c>
      <c r="V167" s="88">
        <f t="shared" si="37"/>
        <v>951179.85</v>
      </c>
      <c r="W167" s="88">
        <f t="shared" si="37"/>
        <v>0</v>
      </c>
      <c r="X167" s="88">
        <f t="shared" si="37"/>
        <v>0</v>
      </c>
      <c r="Y167" s="88">
        <f t="shared" si="37"/>
        <v>1857148.4900000002</v>
      </c>
      <c r="Z167" s="88">
        <f t="shared" si="37"/>
        <v>10046628.40719327</v>
      </c>
    </row>
    <row r="168" spans="1:26" ht="8.5500000000000007" customHeight="1" x14ac:dyDescent="0.3">
      <c r="B168" s="18"/>
      <c r="C168" s="40"/>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x14ac:dyDescent="0.3">
      <c r="B169" s="19" t="s">
        <v>18</v>
      </c>
      <c r="C169" s="38">
        <f t="shared" ref="C169:V169" si="38">C74+C91+C147-C167</f>
        <v>63830.090000001452</v>
      </c>
      <c r="D169" s="38">
        <f t="shared" si="38"/>
        <v>133274.89999999985</v>
      </c>
      <c r="E169" s="38">
        <f t="shared" si="38"/>
        <v>0</v>
      </c>
      <c r="F169" s="38">
        <f t="shared" si="38"/>
        <v>-57.329999998211861</v>
      </c>
      <c r="G169" s="38">
        <f t="shared" si="38"/>
        <v>-258.52999999991152</v>
      </c>
      <c r="H169" s="38">
        <f t="shared" si="38"/>
        <v>323.0800000000163</v>
      </c>
      <c r="I169" s="38">
        <f t="shared" si="38"/>
        <v>0</v>
      </c>
      <c r="J169" s="38">
        <f t="shared" si="38"/>
        <v>449.60000000000036</v>
      </c>
      <c r="K169" s="38">
        <f t="shared" si="38"/>
        <v>712</v>
      </c>
      <c r="L169" s="38">
        <f t="shared" si="38"/>
        <v>589.93000000000029</v>
      </c>
      <c r="M169" s="38">
        <f t="shared" si="38"/>
        <v>92</v>
      </c>
      <c r="N169" s="38">
        <f>N74+N91+N147-N167</f>
        <v>0</v>
      </c>
      <c r="O169" s="38">
        <f t="shared" si="38"/>
        <v>1531.8600000000006</v>
      </c>
      <c r="P169" s="38">
        <f t="shared" si="38"/>
        <v>-661.46000000000095</v>
      </c>
      <c r="Q169" s="38">
        <f t="shared" si="38"/>
        <v>120.30000000000018</v>
      </c>
      <c r="R169" s="38">
        <f t="shared" si="38"/>
        <v>562.5</v>
      </c>
      <c r="S169" s="38">
        <f t="shared" si="38"/>
        <v>-455.44000000004598</v>
      </c>
      <c r="T169" s="38">
        <f t="shared" si="38"/>
        <v>138.38000000000102</v>
      </c>
      <c r="U169" s="36">
        <f t="shared" si="38"/>
        <v>1367.5</v>
      </c>
      <c r="V169" s="36">
        <f t="shared" si="38"/>
        <v>993395.30999999971</v>
      </c>
      <c r="W169" s="36">
        <f t="shared" ref="W169:Z169" si="39">W74+W91+W147-W167</f>
        <v>-62</v>
      </c>
      <c r="X169" s="38">
        <f t="shared" si="39"/>
        <v>0</v>
      </c>
      <c r="Y169" s="36">
        <f t="shared" si="39"/>
        <v>1194892.6900000051</v>
      </c>
      <c r="Z169" s="36">
        <f t="shared" si="39"/>
        <v>1011628.0099999942</v>
      </c>
    </row>
    <row r="170" spans="1:26" ht="15" thickBot="1" x14ac:dyDescent="0.35">
      <c r="B170" s="14" t="s">
        <v>5</v>
      </c>
      <c r="C170" s="77">
        <f>'MAR25'!C171</f>
        <v>190068.8899999999</v>
      </c>
      <c r="D170" s="77">
        <f>'MAR25'!D171</f>
        <v>73442.629999999728</v>
      </c>
      <c r="E170" s="77">
        <f>'MAR25'!E171</f>
        <v>6.92</v>
      </c>
      <c r="F170" s="77">
        <f>'MAR25'!F171</f>
        <v>130.75</v>
      </c>
      <c r="G170" s="77">
        <f>'MAR25'!G171</f>
        <v>260.51999999977124</v>
      </c>
      <c r="H170" s="77">
        <f>'MAR25'!H171</f>
        <v>359.61000000000331</v>
      </c>
      <c r="I170" s="77">
        <f>'MAR25'!I171</f>
        <v>0</v>
      </c>
      <c r="J170" s="77">
        <f>'MAR25'!J171</f>
        <v>162.90000000002078</v>
      </c>
      <c r="K170" s="77">
        <f>'MAR25'!K171</f>
        <v>183.30999999999767</v>
      </c>
      <c r="L170" s="77">
        <f>'MAR25'!L171</f>
        <v>474.27000000000226</v>
      </c>
      <c r="M170" s="77">
        <f>'MAR25'!M171</f>
        <v>257.67000000000166</v>
      </c>
      <c r="N170" s="77">
        <f>'MAR25'!N171</f>
        <v>0</v>
      </c>
      <c r="O170" s="77">
        <f>'MAR25'!O171</f>
        <v>259.9800000000007</v>
      </c>
      <c r="P170" s="77">
        <f>'MAR25'!P171</f>
        <v>1195.1700000000008</v>
      </c>
      <c r="Q170" s="77">
        <f>'MAR25'!Q171</f>
        <v>893.13</v>
      </c>
      <c r="R170" s="77">
        <f>'MAR25'!R171</f>
        <v>520.24000000000024</v>
      </c>
      <c r="S170" s="77">
        <f>'MAR25'!S171</f>
        <v>957.00999999999851</v>
      </c>
      <c r="T170" s="77">
        <f>'MAR25'!T171</f>
        <v>0</v>
      </c>
      <c r="U170" s="77">
        <f>'MAR25'!U171</f>
        <v>100.71000000000276</v>
      </c>
      <c r="V170" s="77">
        <f>'MAR25'!V171</f>
        <v>25250.85000000021</v>
      </c>
      <c r="W170" s="77">
        <f>'MAR25'!W171</f>
        <v>4132</v>
      </c>
      <c r="X170" s="77">
        <f>'MAR25'!X171</f>
        <v>0</v>
      </c>
      <c r="Y170" s="94">
        <f>SUM(C170:X170)</f>
        <v>298656.55999999959</v>
      </c>
      <c r="Z170" s="94">
        <f>'ENE25'!$Z$170</f>
        <v>481921.24</v>
      </c>
    </row>
    <row r="171" spans="1:26" ht="28.8" thickBot="1" x14ac:dyDescent="0.35">
      <c r="B171" s="79" t="s">
        <v>115</v>
      </c>
      <c r="C171" s="80">
        <f t="shared" ref="C171" si="40">C169+C170</f>
        <v>253898.98000000135</v>
      </c>
      <c r="D171" s="81">
        <f>D169+D170</f>
        <v>206717.52999999956</v>
      </c>
      <c r="E171" s="81">
        <f>E169+E170</f>
        <v>6.92</v>
      </c>
      <c r="F171" s="81">
        <f t="shared" ref="F171:U171" si="41">F169+F170</f>
        <v>73.420000001788139</v>
      </c>
      <c r="G171" s="81">
        <f t="shared" si="41"/>
        <v>1.9899999998597195</v>
      </c>
      <c r="H171" s="81">
        <f t="shared" si="41"/>
        <v>682.69000000001961</v>
      </c>
      <c r="I171" s="81">
        <f t="shared" si="41"/>
        <v>0</v>
      </c>
      <c r="J171" s="81">
        <f t="shared" si="41"/>
        <v>612.50000000002115</v>
      </c>
      <c r="K171" s="81">
        <f t="shared" si="41"/>
        <v>895.30999999999767</v>
      </c>
      <c r="L171" s="81">
        <f t="shared" si="41"/>
        <v>1064.2000000000025</v>
      </c>
      <c r="M171" s="81">
        <f t="shared" si="41"/>
        <v>349.67000000000166</v>
      </c>
      <c r="N171" s="81">
        <f>N169+N170</f>
        <v>0</v>
      </c>
      <c r="O171" s="81">
        <f t="shared" si="41"/>
        <v>1791.8400000000013</v>
      </c>
      <c r="P171" s="81">
        <f t="shared" si="41"/>
        <v>533.70999999999981</v>
      </c>
      <c r="Q171" s="81">
        <f t="shared" si="41"/>
        <v>1013.4300000000002</v>
      </c>
      <c r="R171" s="81">
        <f t="shared" si="41"/>
        <v>1082.7400000000002</v>
      </c>
      <c r="S171" s="81">
        <f t="shared" si="41"/>
        <v>501.56999999995253</v>
      </c>
      <c r="T171" s="81">
        <f t="shared" si="41"/>
        <v>138.38000000000102</v>
      </c>
      <c r="U171" s="81">
        <f t="shared" si="41"/>
        <v>1468.2100000000028</v>
      </c>
      <c r="V171" s="80">
        <f>V169+V170</f>
        <v>1018646.1599999999</v>
      </c>
      <c r="W171" s="80">
        <f t="shared" ref="W171:Y171" si="42">W169+W170</f>
        <v>4070</v>
      </c>
      <c r="X171" s="80">
        <f t="shared" si="42"/>
        <v>0</v>
      </c>
      <c r="Y171" s="80">
        <f t="shared" si="42"/>
        <v>1493549.2500000047</v>
      </c>
      <c r="Z171" s="81">
        <f>Z169+Z170</f>
        <v>1493549.2499999942</v>
      </c>
    </row>
    <row r="172" spans="1:26" x14ac:dyDescent="0.3">
      <c r="C172" s="506" t="s">
        <v>222</v>
      </c>
      <c r="D172" s="506" t="s">
        <v>222</v>
      </c>
      <c r="E172" s="506" t="s">
        <v>222</v>
      </c>
      <c r="F172" s="506" t="s">
        <v>222</v>
      </c>
      <c r="G172" s="506" t="s">
        <v>222</v>
      </c>
      <c r="H172" s="506" t="s">
        <v>222</v>
      </c>
      <c r="I172" s="506" t="s">
        <v>222</v>
      </c>
      <c r="J172" s="506" t="s">
        <v>222</v>
      </c>
      <c r="K172" s="506" t="s">
        <v>222</v>
      </c>
      <c r="L172" s="506" t="s">
        <v>222</v>
      </c>
      <c r="M172" s="506" t="s">
        <v>222</v>
      </c>
      <c r="N172" s="506" t="s">
        <v>222</v>
      </c>
      <c r="O172" s="506" t="s">
        <v>222</v>
      </c>
      <c r="P172" s="506" t="s">
        <v>222</v>
      </c>
      <c r="Q172" s="506" t="s">
        <v>222</v>
      </c>
      <c r="R172" s="506" t="s">
        <v>222</v>
      </c>
      <c r="S172" s="506" t="s">
        <v>222</v>
      </c>
      <c r="T172" s="506" t="s">
        <v>222</v>
      </c>
      <c r="U172" s="506" t="s">
        <v>222</v>
      </c>
      <c r="V172" s="506" t="s">
        <v>222</v>
      </c>
      <c r="W172" s="506" t="s">
        <v>222</v>
      </c>
      <c r="X172" s="506" t="s">
        <v>222</v>
      </c>
      <c r="Y172" s="145"/>
      <c r="Z172" s="102"/>
    </row>
    <row r="173" spans="1:26" x14ac:dyDescent="0.3">
      <c r="Y173" s="102"/>
      <c r="Z173" s="102"/>
    </row>
  </sheetData>
  <sheetProtection formatCells="0" formatColumns="0" formatRows="0" autoFilter="0" pivotTables="0"/>
  <dataValidations disablePrompts="1" count="1">
    <dataValidation type="list" allowBlank="1" showInputMessage="1" showErrorMessage="1" sqref="B41" xr:uid="{C410DD10-DC02-4F8B-BDCC-63B53A4D5BA0}">
      <formula1>INDIRECT($I41)</formula1>
    </dataValidation>
  </dataValidations>
  <pageMargins left="0.7" right="0.7" top="0.75" bottom="0.75" header="0.3" footer="0.3"/>
  <ignoredErrors>
    <ignoredError sqref="S29:Z29 S49:Z49 S60:Z60 S158:Z158 S21:Y21 S69:Z69 O21:Q21 O158:Q158 O69:Q69 O60:Q60 O49:Q49 O29:Q29 E70:F70 O71:Q71 S71:Z71 X70:Z70 C71:G71 C29:G29 C49:G49 C60:G60 C69:G69 C158:G158 C21:G21 H71 H29 H49 H60 H69 H158 H21 J71:M71 J29:M29 J49:M49 J60:M60 J69:M69 J158:M158 J21:M21"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8BF6E-CB32-4D66-B0D8-682662FC3527}">
  <dimension ref="A1:AA173"/>
  <sheetViews>
    <sheetView topLeftCell="B2" zoomScale="110" zoomScaleNormal="110" workbookViewId="0">
      <pane xSplit="1" ySplit="1" topLeftCell="S154" activePane="bottomRight" state="frozen"/>
      <selection activeCell="B2" sqref="B2"/>
      <selection pane="topRight" activeCell="C2" sqref="C2"/>
      <selection pane="bottomLeft" activeCell="B3" sqref="B3"/>
      <selection pane="bottomRight" activeCell="W165" sqref="W165"/>
    </sheetView>
  </sheetViews>
  <sheetFormatPr baseColWidth="10" defaultRowHeight="14.4" x14ac:dyDescent="0.3"/>
  <cols>
    <col min="1" max="1" width="7.109375" customWidth="1"/>
    <col min="2" max="2" width="41.33203125" bestFit="1" customWidth="1"/>
    <col min="3" max="3" width="18.44140625" customWidth="1"/>
    <col min="4" max="4" width="15.44140625" customWidth="1"/>
    <col min="5" max="5" width="15.109375" bestFit="1" customWidth="1"/>
    <col min="6" max="6" width="16.33203125" customWidth="1"/>
    <col min="7" max="7" width="16.109375" customWidth="1"/>
    <col min="8" max="8" width="16.44140625" customWidth="1"/>
    <col min="9" max="9" width="13.6640625" customWidth="1"/>
    <col min="10" max="17" width="14.109375" customWidth="1"/>
    <col min="18" max="19" width="15.77734375" customWidth="1"/>
    <col min="20" max="21" width="14.109375" customWidth="1"/>
    <col min="22" max="23" width="15.109375" bestFit="1" customWidth="1"/>
    <col min="24" max="24" width="14.109375" customWidth="1"/>
    <col min="25" max="25" width="16.44140625" bestFit="1" customWidth="1"/>
    <col min="26" max="26" width="17.44140625" customWidth="1"/>
    <col min="27" max="27" width="13.6640625" style="145" bestFit="1" customWidth="1"/>
  </cols>
  <sheetData>
    <row r="1" spans="1:26" ht="15" thickBot="1" x14ac:dyDescent="0.35">
      <c r="B1" s="15" t="s">
        <v>193</v>
      </c>
      <c r="C1" s="51"/>
      <c r="D1" s="52"/>
      <c r="E1" s="51"/>
      <c r="F1" s="52"/>
      <c r="G1" s="51"/>
      <c r="H1" s="52"/>
      <c r="I1" s="31"/>
      <c r="J1" s="31"/>
      <c r="K1" s="31"/>
      <c r="L1" s="31"/>
      <c r="M1" s="31"/>
      <c r="N1" s="31"/>
      <c r="O1" s="31"/>
      <c r="P1" s="31"/>
      <c r="Q1" s="31"/>
      <c r="R1" s="31"/>
      <c r="S1" s="31"/>
      <c r="T1" s="31"/>
      <c r="U1" s="31"/>
      <c r="V1" s="31"/>
      <c r="W1" s="31"/>
      <c r="X1" s="31"/>
      <c r="Y1" s="31"/>
      <c r="Z1" s="31"/>
    </row>
    <row r="2" spans="1:26" ht="28.8" thickBot="1" x14ac:dyDescent="0.35">
      <c r="B2" s="10" t="s">
        <v>13</v>
      </c>
      <c r="C2" s="73" t="s">
        <v>35</v>
      </c>
      <c r="D2" s="37" t="s">
        <v>36</v>
      </c>
      <c r="E2" s="72" t="s">
        <v>37</v>
      </c>
      <c r="F2" s="37" t="s">
        <v>38</v>
      </c>
      <c r="G2" s="72" t="s">
        <v>39</v>
      </c>
      <c r="H2" s="72" t="s">
        <v>40</v>
      </c>
      <c r="I2" s="72" t="s">
        <v>41</v>
      </c>
      <c r="J2" s="72" t="s">
        <v>42</v>
      </c>
      <c r="K2" s="72" t="s">
        <v>43</v>
      </c>
      <c r="L2" s="72" t="s">
        <v>44</v>
      </c>
      <c r="M2" s="72" t="s">
        <v>45</v>
      </c>
      <c r="N2" s="72" t="s">
        <v>1383</v>
      </c>
      <c r="O2" s="72" t="s">
        <v>47</v>
      </c>
      <c r="P2" s="72" t="s">
        <v>48</v>
      </c>
      <c r="Q2" s="72" t="s">
        <v>49</v>
      </c>
      <c r="R2" s="72" t="s">
        <v>1041</v>
      </c>
      <c r="S2" s="72" t="s">
        <v>50</v>
      </c>
      <c r="T2" s="72" t="s">
        <v>51</v>
      </c>
      <c r="U2" s="72" t="s">
        <v>52</v>
      </c>
      <c r="V2" s="72" t="s">
        <v>185</v>
      </c>
      <c r="W2" s="72" t="s">
        <v>208</v>
      </c>
      <c r="X2" s="72" t="s">
        <v>220</v>
      </c>
      <c r="Y2" s="72" t="s">
        <v>121</v>
      </c>
      <c r="Z2" s="72" t="s">
        <v>234</v>
      </c>
    </row>
    <row r="3" spans="1:26" x14ac:dyDescent="0.3">
      <c r="B3" s="65" t="s">
        <v>2</v>
      </c>
      <c r="C3" s="74"/>
      <c r="D3" s="11"/>
      <c r="E3" s="11"/>
      <c r="F3" s="11"/>
      <c r="G3" s="11"/>
      <c r="H3" s="11"/>
      <c r="I3" s="11"/>
      <c r="J3" s="11"/>
      <c r="K3" s="11"/>
      <c r="L3" s="11"/>
      <c r="M3" s="11"/>
      <c r="N3" s="11"/>
      <c r="O3" s="11"/>
      <c r="P3" s="11"/>
      <c r="Q3" s="11"/>
      <c r="R3" s="11"/>
      <c r="S3" s="11"/>
      <c r="T3" s="11"/>
      <c r="U3" s="11"/>
      <c r="V3" s="11"/>
      <c r="W3" s="11"/>
      <c r="X3" s="11"/>
      <c r="Y3" s="95"/>
      <c r="Z3" s="95"/>
    </row>
    <row r="4" spans="1:26" x14ac:dyDescent="0.3">
      <c r="B4" s="142" t="s">
        <v>105</v>
      </c>
      <c r="C4" s="143"/>
      <c r="D4" s="144"/>
      <c r="E4" s="144"/>
      <c r="F4" s="144"/>
      <c r="G4" s="144"/>
      <c r="H4" s="144"/>
      <c r="I4" s="132"/>
      <c r="J4" s="132"/>
      <c r="K4" s="144"/>
      <c r="L4" s="144"/>
      <c r="M4" s="144"/>
      <c r="N4" s="144"/>
      <c r="O4" s="144"/>
      <c r="P4" s="144"/>
      <c r="Q4" s="144"/>
      <c r="R4" s="138"/>
      <c r="S4" s="144"/>
      <c r="T4" s="144"/>
      <c r="U4" s="144"/>
      <c r="V4" s="144"/>
      <c r="W4" s="144"/>
      <c r="X4" s="144"/>
      <c r="Y4" s="144"/>
      <c r="Z4" s="132"/>
    </row>
    <row r="5" spans="1:26" x14ac:dyDescent="0.3">
      <c r="A5">
        <v>11.1</v>
      </c>
      <c r="B5" s="63" t="s">
        <v>30</v>
      </c>
      <c r="C5" s="62">
        <f>IFERROR(SUMIFS('MGZ121'!$M$624:'MGZ121'!$M$842,'MGZ121'!$H$624:$H$842,"ENTRADA",'MGZ121'!$J$624:$J$842,$B5),0)</f>
        <v>6839957</v>
      </c>
      <c r="D5" s="62">
        <f>IFERROR(SUMIFS('MGZ BBVA'!$M$449:$M$617,'MGZ BBVA'!$H$449:$H$617,"ENTRADA",'MGZ BBVA'!$J$449:$J$617,$B5),0)</f>
        <v>6167623</v>
      </c>
      <c r="E5" s="62">
        <f>IFERROR(SUMIFS('MGZ DOLARES'!$M$2:$M$2,'MGZ DOLARES'!$F$2:$F$2,"ENTRADA",'MGZ DOLARES'!$J$2:$J$2,$B5),0)</f>
        <v>0</v>
      </c>
      <c r="F5" s="62">
        <f>IFERROR(SUMIFS('MGZ BAJIO'!$M$50:$M$61,'MGZ BAJIO'!$H$50:$H$61,"ENTRADA",'MGZ BAJIO'!$J$50:$J$61,$B5),0)</f>
        <v>0</v>
      </c>
      <c r="G5" s="62">
        <f>IFERROR(SUMIFS('VICTOR BANAMEX'!$M$225:$M$296,'VICTOR BANAMEX'!$H$225:$H$296,"ENTRADA",'VICTOR BANAMEX'!$J$225:$J$296,$B5),0)</f>
        <v>0</v>
      </c>
      <c r="H5" s="62">
        <f>IFERROR(SUMIFS('VICTOR BANORTE'!$M$51:$M$59,'VICTOR BANORTE'!$H$51:$H$59,"ENTRADA",'VICTOR BANORTE'!$J$51:$J$59,$B5),0)</f>
        <v>0</v>
      </c>
      <c r="I5" s="62">
        <f>IFERROR(SUMIFS(RODRIGO!$M$2:$M$2,RODRIGO!$H$2:$H$2,"ENTRADA",RODRIGO!$J$2:$J$2,$B5),0)</f>
        <v>0</v>
      </c>
      <c r="J5" s="62">
        <f>IFERROR(SUMIFS(MOY!$M$2:$M$2,MOY!$F$2:$F$2,"ENTRADA",MOY!$J$2:$J$2,$B5),0)</f>
        <v>0</v>
      </c>
      <c r="K5" s="62">
        <f>IFERROR(SUMIFS('NORMA RUTH'!$M$29:$M$34,'NORMA RUTH'!$H$29:$H$34,"ENTRADA",'NORMA RUTH'!$J$29:$J$34,$B5),0)</f>
        <v>100000</v>
      </c>
      <c r="L5" s="62">
        <f>IFERROR(SUMIFS(VALERIA!$M$24:$M$27,VALERIA!$H$24:$H$27,"ENTRADA",VALERIA!$J$24:$J$27,$B5),0)</f>
        <v>0</v>
      </c>
      <c r="M5" s="62">
        <f>IFERROR(SUMIFS('MANUEL BANAMEX'!$M$47:$M$53,'MANUEL BANAMEX'!$H$47:$H$53,"ENTRADA",'MANUEL BANAMEX'!$J$47:$J$53,$B5),0)</f>
        <v>0</v>
      </c>
      <c r="N5" s="62">
        <f>IFERROR(SUMIFS(ROBERTO!$M$2:$M$2,ROBERTO!$H$2:$H$2,"ENTRADA",ROBERTO!$J$2:$J$2,$B5),0)</f>
        <v>0</v>
      </c>
      <c r="O5" s="62">
        <f>IFERROR(SUMIFS(JUAN!$M$41:$M$56,JUAN!$H$41:$H$56,"ENTRADA",JUAN!$J$41:$J$56,$B5),0)</f>
        <v>0</v>
      </c>
      <c r="P5" s="62">
        <f>IFERROR(SUMIFS('NORMA SANCHEZ'!$M$40:$M$54,'NORMA SANCHEZ'!$H$40:$H$54,"ENTRADA",'NORMA SANCHEZ'!$J$40:$J$54,$B5),0)</f>
        <v>0</v>
      </c>
      <c r="Q5" s="62">
        <f>IFERROR(SUMIFS('JOSE CARLOS'!$M$46:$M$57,'JOSE CARLOS'!$H$46:$H$57,"ENTRADA",'JOSE CARLOS'!$J$46:$J$57,$B5),0)</f>
        <v>0</v>
      </c>
      <c r="R5" s="62">
        <f>IFERROR(SUMIFS('LUIS ENRIQUE '!$M$40:$M$46,'LUIS ENRIQUE '!$H$40:$H$46,"ENTRADA",'LUIS ENRIQUE '!$J$40:$J$46,$B5),0)</f>
        <v>0</v>
      </c>
      <c r="S5" s="62">
        <f>IFERROR(SUMIFS(CESARIA!$M$47:$M$63,CESARIA!$H$47:$H$63,"ENTRADA",CESARIA!$J$47:$J$63,$B5),0)</f>
        <v>0</v>
      </c>
      <c r="T5" s="62">
        <f>IFERROR(SUMIFS(ALAN!$M$43:$M$55,ALAN!$H$43:$H$55,"ENTRADA",ALAN!$J$43:$J$55,$B5),0)</f>
        <v>0</v>
      </c>
      <c r="U5" s="62">
        <f>IFERROR(SUMIFS(ELVIA!$M$39:$M$51,ELVIA!$H$39:$H$51,"ENTRADA",ELVIA!$J$39:$J$51,$B5),0)</f>
        <v>442455</v>
      </c>
      <c r="V5" s="146">
        <f>IFERROR(SUMIFS(CAJA!$M$2701:$M$3379,CAJA!$H$2701:$H$3379,"ENTRADA",CAJA!$J$2701:$J$3379,$B5),0)</f>
        <v>354851</v>
      </c>
      <c r="W5" s="62">
        <f>IFERROR(SUMIFS('CAJA TIGRES'!$M$751:$M$915,'CAJA TIGRES'!$H$751:$H$915,"ENTRADA",'CAJA TIGRES'!$J$751:$J$915,$B5),0)</f>
        <v>0</v>
      </c>
      <c r="X5" s="62">
        <f>IFERROR(SUMIFS(RESERVA!$M$12:$M$12,RESERVA!$H$12:$H$12,"ENTRADA",RESERVA!$J$12:$J$12,$B5),0)</f>
        <v>0</v>
      </c>
      <c r="Y5" s="96">
        <f t="shared" ref="Y5:Y13" si="0">SUM(C5:X5)</f>
        <v>13904886</v>
      </c>
      <c r="Z5" s="96">
        <f>Y5+'ABR25'!Z5</f>
        <v>51622687</v>
      </c>
    </row>
    <row r="6" spans="1:26" x14ac:dyDescent="0.3">
      <c r="A6">
        <v>11.2</v>
      </c>
      <c r="B6" s="63" t="s">
        <v>31</v>
      </c>
      <c r="C6" s="62">
        <f>IFERROR(SUMIFS('MGZ121'!$M$624:'MGZ121'!$M$842,'MGZ121'!$H$624:$H$842,"ENTRADA",'MGZ121'!$J$624:$J$842,$B6),0)</f>
        <v>0</v>
      </c>
      <c r="D6" s="62">
        <f>IFERROR(SUMIFS('MGZ BBVA'!$M$449:$M$617,'MGZ BBVA'!$H$449:$H$617,"ENTRADA",'MGZ BBVA'!$J$449:$J$617,$B6),0)</f>
        <v>0</v>
      </c>
      <c r="E6" s="62">
        <f>IFERROR(SUMIFS('MGZ DOLARES'!$M$2:$M$2,'MGZ DOLARES'!$F$2:$F$2,"ENTRADA",'MGZ DOLARES'!$J$2:$J$2,$B6),0)</f>
        <v>0</v>
      </c>
      <c r="F6" s="62">
        <f>IFERROR(SUMIFS('MGZ BAJIO'!$M$50:$M$61,'MGZ BAJIO'!$H$50:$H$61,"ENTRADA",'MGZ BAJIO'!$J$50:$J$61,$B6),0)</f>
        <v>0</v>
      </c>
      <c r="G6" s="62">
        <f>IFERROR(SUMIFS('VICTOR BANAMEX'!$M$225:$M$296,'VICTOR BANAMEX'!$H$225:$H$296,"ENTRADA",'VICTOR BANAMEX'!$J$225:$J$296,$B6),0)</f>
        <v>150000</v>
      </c>
      <c r="H6" s="62">
        <f>IFERROR(SUMIFS('VICTOR BANORTE'!$M$51:$M$59,'VICTOR BANORTE'!$H$51:$H$59,"ENTRADA",'VICTOR BANORTE'!$J$51:$J$59,$B6),0)</f>
        <v>0</v>
      </c>
      <c r="I6" s="62">
        <f>IFERROR(SUMIFS(RODRIGO!$M$2:$M$2,RODRIGO!$H$2:$H$2,"ENTRADA",RODRIGO!$J$2:$J$2,$B6),0)</f>
        <v>0</v>
      </c>
      <c r="J6" s="62">
        <f>IFERROR(SUMIFS(MOY!$M$2:$M$2,MOY!$F$2:$F$2,"ENTRADA",MOY!$J$2:$J$2,$B6),0)</f>
        <v>0</v>
      </c>
      <c r="K6" s="62">
        <f>IFERROR(SUMIFS('NORMA RUTH'!$M$29:$M$34,'NORMA RUTH'!$H$29:$H$34,"ENTRADA",'NORMA RUTH'!$J$29:$J$34,$B6),0)</f>
        <v>0</v>
      </c>
      <c r="L6" s="62">
        <f>IFERROR(SUMIFS(VALERIA!$M$24:$M$27,VALERIA!$H$24:$H$27,"ENTRADA",VALERIA!$J$24:$J$27,$B6),0)</f>
        <v>0</v>
      </c>
      <c r="M6" s="62">
        <f>IFERROR(SUMIFS('MANUEL BANAMEX'!$M$47:$M$53,'MANUEL BANAMEX'!$H$47:$H$53,"ENTRADA",'MANUEL BANAMEX'!$J$47:$J$53,$B6),0)</f>
        <v>0</v>
      </c>
      <c r="N6" s="62">
        <f>IFERROR(SUMIFS(ROBERTO!$M$2:$M$2,ROBERTO!$H$2:$H$2,"ENTRADA",ROBERTO!$J$2:$J$2,$B6),0)</f>
        <v>0</v>
      </c>
      <c r="O6" s="62">
        <f>IFERROR(SUMIFS(JUAN!$M$41:$M$56,JUAN!$H$41:$H$56,"ENTRADA",JUAN!$J$41:$J$56,$B6),0)</f>
        <v>0</v>
      </c>
      <c r="P6" s="62">
        <f>IFERROR(SUMIFS('NORMA SANCHEZ'!$M$40:$M$54,'NORMA SANCHEZ'!$H$40:$H$54,"ENTRADA",'NORMA SANCHEZ'!$J$40:$J$54,$B6),0)</f>
        <v>0</v>
      </c>
      <c r="Q6" s="62">
        <f>IFERROR(SUMIFS('JOSE CARLOS'!$M$46:$M$57,'JOSE CARLOS'!$H$46:$H$57,"ENTRADA",'JOSE CARLOS'!$J$46:$J$57,$B6),0)</f>
        <v>0</v>
      </c>
      <c r="R6" s="62">
        <f>IFERROR(SUMIFS('LUIS ENRIQUE '!$M$40:$M$46,'LUIS ENRIQUE '!$H$40:$H$46,"ENTRADA",'LUIS ENRIQUE '!$J$40:$J$46,$B6),0)</f>
        <v>0</v>
      </c>
      <c r="S6" s="62">
        <f>IFERROR(SUMIFS(CESARIA!$M$47:$M$63,CESARIA!$H$47:$H$63,"ENTRADA",CESARIA!$J$47:$J$63,$B6),0)</f>
        <v>0</v>
      </c>
      <c r="T6" s="62">
        <f>IFERROR(SUMIFS(ALAN!$M$43:$M$55,ALAN!$H$43:$H$55,"ENTRADA",ALAN!$J$43:$J$55,$B6),0)</f>
        <v>0</v>
      </c>
      <c r="U6" s="62">
        <f>IFERROR(SUMIFS(ELVIA!$M$39:$M$51,ELVIA!$H$39:$H$51,"ENTRADA",ELVIA!$J$39:$J$51,$B6),0)</f>
        <v>0</v>
      </c>
      <c r="V6" s="146">
        <f>IFERROR(SUMIFS(CAJA!$M$2701:$M$3379,CAJA!$H$2701:$H$3379,"ENTRADA",CAJA!$J$2701:$J$3379,$B6),0)</f>
        <v>363728</v>
      </c>
      <c r="W6" s="62">
        <f>IFERROR(SUMIFS('CAJA TIGRES'!$M$751:$M$915,'CAJA TIGRES'!$H$751:$H$915,"ENTRADA",'CAJA TIGRES'!$J$751:$J$915,$B6),0)</f>
        <v>0</v>
      </c>
      <c r="X6" s="62">
        <f>IFERROR(SUMIFS(RESERVA!$M$12:$M$12,RESERVA!$H$12:$H$12,"ENTRADA",RESERVA!$J$12:$J$12,$B6),0)</f>
        <v>0</v>
      </c>
      <c r="Y6" s="96">
        <f t="shared" si="0"/>
        <v>513728</v>
      </c>
      <c r="Z6" s="96">
        <f>Y6+'ABR25'!Z6</f>
        <v>3351619</v>
      </c>
    </row>
    <row r="7" spans="1:26" x14ac:dyDescent="0.3">
      <c r="A7">
        <v>11.3</v>
      </c>
      <c r="B7" s="63" t="s">
        <v>24</v>
      </c>
      <c r="C7" s="62">
        <f>IFERROR(SUMIFS('MGZ121'!$M$624:'MGZ121'!$M$842,'MGZ121'!$H$624:$H$842,"ENTRADA",'MGZ121'!$J$624:$J$842,$B7),0)</f>
        <v>0</v>
      </c>
      <c r="D7" s="62">
        <f>IFERROR(SUMIFS('MGZ BBVA'!$M$449:$M$617,'MGZ BBVA'!$H$449:$H$617,"ENTRADA",'MGZ BBVA'!$J$449:$J$617,$B7),0)</f>
        <v>0</v>
      </c>
      <c r="E7" s="62">
        <f>IFERROR(SUMIFS('MGZ DOLARES'!$M$2:$M$2,'MGZ DOLARES'!$F$2:$F$2,"ENTRADA",'MGZ DOLARES'!$J$2:$J$2,$B7),0)</f>
        <v>0</v>
      </c>
      <c r="F7" s="62">
        <f>IFERROR(SUMIFS('MGZ BAJIO'!$M$50:$M$61,'MGZ BAJIO'!$H$50:$H$61,"ENTRADA",'MGZ BAJIO'!$J$50:$J$61,$B7),0)</f>
        <v>0</v>
      </c>
      <c r="G7" s="62">
        <f>IFERROR(SUMIFS('VICTOR BANAMEX'!$M$225:$M$296,'VICTOR BANAMEX'!$H$225:$H$296,"ENTRADA",'VICTOR BANAMEX'!$J$225:$J$296,$B7),0)</f>
        <v>0</v>
      </c>
      <c r="H7" s="62">
        <f>IFERROR(SUMIFS('VICTOR BANORTE'!$M$51:$M$59,'VICTOR BANORTE'!$H$51:$H$59,"ENTRADA",'VICTOR BANORTE'!$J$51:$J$59,$B7),0)</f>
        <v>0</v>
      </c>
      <c r="I7" s="62">
        <f>IFERROR(SUMIFS(RODRIGO!$M$2:$M$2,RODRIGO!$H$2:$H$2,"ENTRADA",RODRIGO!$J$2:$J$2,$B7),0)</f>
        <v>0</v>
      </c>
      <c r="J7" s="62">
        <f>IFERROR(SUMIFS(MOY!$M$2:$M$2,MOY!$F$2:$F$2,"ENTRADA",MOY!$J$2:$J$2,$B7),0)</f>
        <v>0</v>
      </c>
      <c r="K7" s="62">
        <f>IFERROR(SUMIFS('NORMA RUTH'!$M$29:$M$34,'NORMA RUTH'!$H$29:$H$34,"ENTRADA",'NORMA RUTH'!$J$29:$J$34,$B7),0)</f>
        <v>0</v>
      </c>
      <c r="L7" s="62">
        <f>IFERROR(SUMIFS(VALERIA!$M$24:$M$27,VALERIA!$H$24:$H$27,"ENTRADA",VALERIA!$J$24:$J$27,$B7),0)</f>
        <v>0</v>
      </c>
      <c r="M7" s="62">
        <f>IFERROR(SUMIFS('MANUEL BANAMEX'!$M$47:$M$53,'MANUEL BANAMEX'!$H$47:$H$53,"ENTRADA",'MANUEL BANAMEX'!$J$47:$J$53,$B7),0)</f>
        <v>0</v>
      </c>
      <c r="N7" s="62">
        <f>IFERROR(SUMIFS(ROBERTO!$M$2:$M$2,ROBERTO!$H$2:$H$2,"ENTRADA",ROBERTO!$J$2:$J$2,$B7),0)</f>
        <v>0</v>
      </c>
      <c r="O7" s="62">
        <f>IFERROR(SUMIFS(JUAN!$M$41:$M$56,JUAN!$H$41:$H$56,"ENTRADA",JUAN!$J$41:$J$56,$B7),0)</f>
        <v>0</v>
      </c>
      <c r="P7" s="62">
        <f>IFERROR(SUMIFS('NORMA SANCHEZ'!$M$40:$M$54,'NORMA SANCHEZ'!$H$40:$H$54,"ENTRADA",'NORMA SANCHEZ'!$J$40:$J$54,$B7),0)</f>
        <v>0</v>
      </c>
      <c r="Q7" s="62">
        <f>IFERROR(SUMIFS('JOSE CARLOS'!$M$46:$M$57,'JOSE CARLOS'!$H$46:$H$57,"ENTRADA",'JOSE CARLOS'!$J$46:$J$57,$B7),0)</f>
        <v>0</v>
      </c>
      <c r="R7" s="62">
        <f>IFERROR(SUMIFS('LUIS ENRIQUE '!$M$40:$M$46,'LUIS ENRIQUE '!$H$40:$H$46,"ENTRADA",'LUIS ENRIQUE '!$J$40:$J$46,$B7),0)</f>
        <v>0</v>
      </c>
      <c r="S7" s="62">
        <f>IFERROR(SUMIFS(CESARIA!$M$47:$M$63,CESARIA!$H$47:$H$63,"ENTRADA",CESARIA!$J$47:$J$63,$B7),0)</f>
        <v>0</v>
      </c>
      <c r="T7" s="62">
        <f>IFERROR(SUMIFS(ALAN!$M$43:$M$55,ALAN!$H$43:$H$55,"ENTRADA",ALAN!$J$43:$J$55,$B7),0)</f>
        <v>0</v>
      </c>
      <c r="U7" s="62">
        <f>IFERROR(SUMIFS(ELVIA!$M$39:$M$51,ELVIA!$H$39:$H$51,"ENTRADA",ELVIA!$J$39:$J$51,$B7),0)</f>
        <v>0</v>
      </c>
      <c r="V7" s="146">
        <f>IFERROR(SUMIFS(CAJA!$M$2701:$M$3379,CAJA!$H$2701:$H$3379,"ENTRADA",CAJA!$J$2701:$J$3379,$B7),0)</f>
        <v>0</v>
      </c>
      <c r="W7" s="62">
        <f>IFERROR(SUMIFS('CAJA TIGRES'!$M$751:$M$915,'CAJA TIGRES'!$H$751:$H$915,"ENTRADA",'CAJA TIGRES'!$J$751:$J$915,$B7),0)</f>
        <v>0</v>
      </c>
      <c r="X7" s="62">
        <f>IFERROR(SUMIFS(RESERVA!$M$12:$M$12,RESERVA!$H$12:$H$12,"ENTRADA",RESERVA!$J$12:$J$12,$B7),0)</f>
        <v>0</v>
      </c>
      <c r="Y7" s="96">
        <f t="shared" si="0"/>
        <v>0</v>
      </c>
      <c r="Z7" s="96">
        <f>Y7+'ABR25'!Z7</f>
        <v>609000.02</v>
      </c>
    </row>
    <row r="8" spans="1:26" x14ac:dyDescent="0.3">
      <c r="A8">
        <v>11.4</v>
      </c>
      <c r="B8" s="63" t="s">
        <v>32</v>
      </c>
      <c r="C8" s="62">
        <f>IFERROR(SUMIFS('MGZ121'!$M$624:'MGZ121'!$M$842,'MGZ121'!$H$624:$H$842,"ENTRADA",'MGZ121'!$J$624:$J$842,$B8),0)</f>
        <v>0</v>
      </c>
      <c r="D8" s="62">
        <f>IFERROR(SUMIFS('MGZ BBVA'!$M$449:$M$617,'MGZ BBVA'!$H$449:$H$617,"ENTRADA",'MGZ BBVA'!$J$449:$J$617,$B8),0)</f>
        <v>0</v>
      </c>
      <c r="E8" s="62">
        <f>IFERROR(SUMIFS('MGZ DOLARES'!$M$2:$M$2,'MGZ DOLARES'!$F$2:$F$2,"ENTRADA",'MGZ DOLARES'!$J$2:$J$2,$B8),0)</f>
        <v>0</v>
      </c>
      <c r="F8" s="62">
        <f>IFERROR(SUMIFS('MGZ BAJIO'!$M$50:$M$61,'MGZ BAJIO'!$H$50:$H$61,"ENTRADA",'MGZ BAJIO'!$J$50:$J$61,$B8),0)</f>
        <v>0</v>
      </c>
      <c r="G8" s="62">
        <f>IFERROR(SUMIFS('VICTOR BANAMEX'!$M$225:$M$296,'VICTOR BANAMEX'!$H$225:$H$296,"ENTRADA",'VICTOR BANAMEX'!$J$225:$J$296,$B8),0)</f>
        <v>0</v>
      </c>
      <c r="H8" s="62">
        <f>IFERROR(SUMIFS('VICTOR BANORTE'!$M$51:$M$59,'VICTOR BANORTE'!$H$51:$H$59,"ENTRADA",'VICTOR BANORTE'!$J$51:$J$59,$B8),0)</f>
        <v>0</v>
      </c>
      <c r="I8" s="62">
        <f>IFERROR(SUMIFS(RODRIGO!$M$2:$M$2,RODRIGO!$H$2:$H$2,"ENTRADA",RODRIGO!$J$2:$J$2,$B8),0)</f>
        <v>0</v>
      </c>
      <c r="J8" s="62">
        <f>IFERROR(SUMIFS(MOY!$M$2:$M$2,MOY!$F$2:$F$2,"ENTRADA",MOY!$J$2:$J$2,$B8),0)</f>
        <v>0</v>
      </c>
      <c r="K8" s="62">
        <f>IFERROR(SUMIFS('NORMA RUTH'!$M$29:$M$34,'NORMA RUTH'!$H$29:$H$34,"ENTRADA",'NORMA RUTH'!$J$29:$J$34,$B8),0)</f>
        <v>0</v>
      </c>
      <c r="L8" s="62">
        <f>IFERROR(SUMIFS(VALERIA!$M$24:$M$27,VALERIA!$H$24:$H$27,"ENTRADA",VALERIA!$J$24:$J$27,$B8),0)</f>
        <v>0</v>
      </c>
      <c r="M8" s="62">
        <f>IFERROR(SUMIFS('MANUEL BANAMEX'!$M$47:$M$53,'MANUEL BANAMEX'!$H$47:$H$53,"ENTRADA",'MANUEL BANAMEX'!$J$47:$J$53,$B8),0)</f>
        <v>0</v>
      </c>
      <c r="N8" s="62">
        <f>IFERROR(SUMIFS(ROBERTO!$M$2:$M$2,ROBERTO!$H$2:$H$2,"ENTRADA",ROBERTO!$J$2:$J$2,$B8),0)</f>
        <v>0</v>
      </c>
      <c r="O8" s="62">
        <f>IFERROR(SUMIFS(JUAN!$M$41:$M$56,JUAN!$H$41:$H$56,"ENTRADA",JUAN!$J$41:$J$56,$B8),0)</f>
        <v>0</v>
      </c>
      <c r="P8" s="62">
        <f>IFERROR(SUMIFS('NORMA SANCHEZ'!$M$40:$M$54,'NORMA SANCHEZ'!$H$40:$H$54,"ENTRADA",'NORMA SANCHEZ'!$J$40:$J$54,$B8),0)</f>
        <v>0</v>
      </c>
      <c r="Q8" s="62">
        <f>IFERROR(SUMIFS('JOSE CARLOS'!$M$46:$M$57,'JOSE CARLOS'!$H$46:$H$57,"ENTRADA",'JOSE CARLOS'!$J$46:$J$57,$B8),0)</f>
        <v>0</v>
      </c>
      <c r="R8" s="62">
        <f>IFERROR(SUMIFS('LUIS ENRIQUE '!$M$40:$M$46,'LUIS ENRIQUE '!$H$40:$H$46,"ENTRADA",'LUIS ENRIQUE '!$J$40:$J$46,$B8),0)</f>
        <v>0</v>
      </c>
      <c r="S8" s="62">
        <f>IFERROR(SUMIFS(CESARIA!$M$47:$M$63,CESARIA!$H$47:$H$63,"ENTRADA",CESARIA!$J$47:$J$63,$B8),0)</f>
        <v>0</v>
      </c>
      <c r="T8" s="62">
        <f>IFERROR(SUMIFS(ALAN!$M$43:$M$55,ALAN!$H$43:$H$55,"ENTRADA",ALAN!$J$43:$J$55,$B8),0)</f>
        <v>0</v>
      </c>
      <c r="U8" s="62">
        <f>IFERROR(SUMIFS(ELVIA!$M$39:$M$51,ELVIA!$H$39:$H$51,"ENTRADA",ELVIA!$J$39:$J$51,$B8),0)</f>
        <v>0</v>
      </c>
      <c r="V8" s="146">
        <f>IFERROR(SUMIFS(CAJA!$M$2701:$M$3379,CAJA!$H$2701:$H$3379,"ENTRADA",CAJA!$J$2701:$J$3379,$B8),0)</f>
        <v>0</v>
      </c>
      <c r="W8" s="62">
        <f>IFERROR(SUMIFS('CAJA TIGRES'!$M$751:$M$915,'CAJA TIGRES'!$H$751:$H$915,"ENTRADA",'CAJA TIGRES'!$J$751:$J$915,$B8),0)</f>
        <v>0</v>
      </c>
      <c r="X8" s="62">
        <f>IFERROR(SUMIFS(RESERVA!$M$12:$M$12,RESERVA!$H$12:$H$12,"ENTRADA",RESERVA!$J$12:$J$12,$B8),0)</f>
        <v>0</v>
      </c>
      <c r="Y8" s="96">
        <f t="shared" si="0"/>
        <v>0</v>
      </c>
      <c r="Z8" s="96">
        <f>Y8+'ABR25'!Z8</f>
        <v>0</v>
      </c>
    </row>
    <row r="9" spans="1:26" x14ac:dyDescent="0.3">
      <c r="A9">
        <v>11.5</v>
      </c>
      <c r="B9" s="63" t="s">
        <v>34</v>
      </c>
      <c r="C9" s="62">
        <f>IFERROR(SUMIFS('MGZ121'!$M$624:'MGZ121'!$M$842,'MGZ121'!$H$624:$H$842,"ENTRADA",'MGZ121'!$J$624:$J$842,$B9),0)</f>
        <v>0.72</v>
      </c>
      <c r="D9" s="62">
        <f>IFERROR(SUMIFS('MGZ BBVA'!$M$449:$M$617,'MGZ BBVA'!$H$449:$H$617,"ENTRADA",'MGZ BBVA'!$J$449:$J$617,$B9),0)</f>
        <v>0</v>
      </c>
      <c r="E9" s="62">
        <f>IFERROR(SUMIFS('MGZ DOLARES'!$M$2:$M$2,'MGZ DOLARES'!$F$2:$F$2,"ENTRADA",'MGZ DOLARES'!$J$2:$J$2,$B9),0)</f>
        <v>0</v>
      </c>
      <c r="F9" s="62">
        <f>IFERROR(SUMIFS('MGZ BAJIO'!$M$50:$M$61,'MGZ BAJIO'!$H$50:$H$61,"ENTRADA",'MGZ BAJIO'!$J$50:$J$61,$B9),0)</f>
        <v>0</v>
      </c>
      <c r="G9" s="62">
        <f>IFERROR(SUMIFS('VICTOR BANAMEX'!$M$225:$M$296,'VICTOR BANAMEX'!$H$225:$H$296,"ENTRADA",'VICTOR BANAMEX'!$J$225:$J$296,$B9),0)</f>
        <v>0</v>
      </c>
      <c r="H9" s="62">
        <f>IFERROR(SUMIFS('VICTOR BANORTE'!$M$51:$M$59,'VICTOR BANORTE'!$H$51:$H$59,"ENTRADA",'VICTOR BANORTE'!$J$51:$J$59,$B9),0)</f>
        <v>0</v>
      </c>
      <c r="I9" s="62">
        <f>IFERROR(SUMIFS(RODRIGO!$M$2:$M$2,RODRIGO!$H$2:$H$2,"ENTRADA",RODRIGO!$J$2:$J$2,$B9),0)</f>
        <v>0</v>
      </c>
      <c r="J9" s="62">
        <f>IFERROR(SUMIFS(MOY!$M$2:$M$2,MOY!$F$2:$F$2,"ENTRADA",MOY!$J$2:$J$2,$B9),0)</f>
        <v>0</v>
      </c>
      <c r="K9" s="62">
        <f>IFERROR(SUMIFS('NORMA RUTH'!$M$29:$M$34,'NORMA RUTH'!$H$29:$H$34,"ENTRADA",'NORMA RUTH'!$J$29:$J$34,$B9),0)</f>
        <v>0</v>
      </c>
      <c r="L9" s="62">
        <f>IFERROR(SUMIFS(VALERIA!$M$24:$M$27,VALERIA!$H$24:$H$27,"ENTRADA",VALERIA!$J$24:$J$27,$B9),0)</f>
        <v>0</v>
      </c>
      <c r="M9" s="62">
        <f>IFERROR(SUMIFS('MANUEL BANAMEX'!$M$47:$M$53,'MANUEL BANAMEX'!$H$47:$H$53,"ENTRADA",'MANUEL BANAMEX'!$J$47:$J$53,$B9),0)</f>
        <v>0</v>
      </c>
      <c r="N9" s="62">
        <f>IFERROR(SUMIFS(ROBERTO!$M$2:$M$2,ROBERTO!$H$2:$H$2,"ENTRADA",ROBERTO!$J$2:$J$2,$B9),0)</f>
        <v>0</v>
      </c>
      <c r="O9" s="62">
        <f>IFERROR(SUMIFS(JUAN!$M$41:$M$56,JUAN!$H$41:$H$56,"ENTRADA",JUAN!$J$41:$J$56,$B9),0)</f>
        <v>0</v>
      </c>
      <c r="P9" s="62">
        <f>IFERROR(SUMIFS('NORMA SANCHEZ'!$M$40:$M$54,'NORMA SANCHEZ'!$H$40:$H$54,"ENTRADA",'NORMA SANCHEZ'!$J$40:$J$54,$B9),0)</f>
        <v>0</v>
      </c>
      <c r="Q9" s="62">
        <f>IFERROR(SUMIFS('JOSE CARLOS'!$M$46:$M$57,'JOSE CARLOS'!$H$46:$H$57,"ENTRADA",'JOSE CARLOS'!$J$46:$J$57,$B9),0)</f>
        <v>0</v>
      </c>
      <c r="R9" s="62">
        <f>IFERROR(SUMIFS('LUIS ENRIQUE '!$M$40:$M$46,'LUIS ENRIQUE '!$H$40:$H$46,"ENTRADA",'LUIS ENRIQUE '!$J$40:$J$46,$B9),0)</f>
        <v>0</v>
      </c>
      <c r="S9" s="62">
        <f>IFERROR(SUMIFS(CESARIA!$M$47:$M$63,CESARIA!$H$47:$H$63,"ENTRADA",CESARIA!$J$47:$J$63,$B9),0)</f>
        <v>0</v>
      </c>
      <c r="T9" s="62">
        <f>IFERROR(SUMIFS(ALAN!$M$43:$M$55,ALAN!$H$43:$H$55,"ENTRADA",ALAN!$J$43:$J$55,$B9),0)</f>
        <v>0</v>
      </c>
      <c r="U9" s="62">
        <f>IFERROR(SUMIFS(ELVIA!$M$39:$M$51,ELVIA!$H$39:$H$51,"ENTRADA",ELVIA!$J$39:$J$51,$B9),0)</f>
        <v>0</v>
      </c>
      <c r="V9" s="146">
        <f>IFERROR(SUMIFS(CAJA!$M$2701:$M$3379,CAJA!$H$2701:$H$3379,"ENTRADA",CAJA!$J$2701:$J$3379,$B9),0)</f>
        <v>0</v>
      </c>
      <c r="W9" s="62">
        <f>IFERROR(SUMIFS('CAJA TIGRES'!$M$751:$M$915,'CAJA TIGRES'!$H$751:$H$915,"ENTRADA",'CAJA TIGRES'!$J$751:$J$915,$B9),0)</f>
        <v>0</v>
      </c>
      <c r="X9" s="62">
        <f>IFERROR(SUMIFS(RESERVA!$M$12:$M$12,RESERVA!$H$12:$H$12,"ENTRADA",RESERVA!$J$12:$J$12,$B9),0)</f>
        <v>0</v>
      </c>
      <c r="Y9" s="96">
        <f t="shared" si="0"/>
        <v>0.72</v>
      </c>
      <c r="Z9" s="96">
        <f>Y9+'ABR25'!Z9</f>
        <v>2.1799999999999997</v>
      </c>
    </row>
    <row r="10" spans="1:26" x14ac:dyDescent="0.3">
      <c r="A10">
        <v>11.6</v>
      </c>
      <c r="B10" s="63" t="s">
        <v>118</v>
      </c>
      <c r="C10" s="62">
        <f>IFERROR(SUMIFS('MGZ121'!$M$624:'MGZ121'!$M$842,'MGZ121'!$H$624:$H$842,"ENTRADA",'MGZ121'!$J$624:$J$842,$B10),0)</f>
        <v>0</v>
      </c>
      <c r="D10" s="62">
        <f>IFERROR(SUMIFS('MGZ BBVA'!$M$449:$M$617,'MGZ BBVA'!$H$449:$H$617,"ENTRADA",'MGZ BBVA'!$J$449:$J$617,$B10),0)</f>
        <v>0</v>
      </c>
      <c r="E10" s="62">
        <f>IFERROR(SUMIFS('MGZ DOLARES'!$M$2:$M$2,'MGZ DOLARES'!$F$2:$F$2,"ENTRADA",'MGZ DOLARES'!$J$2:$J$2,$B10),0)</f>
        <v>0</v>
      </c>
      <c r="F10" s="62">
        <f>IFERROR(SUMIFS('MGZ BAJIO'!$M$50:$M$61,'MGZ BAJIO'!$H$50:$H$61,"ENTRADA",'MGZ BAJIO'!$J$50:$J$61,$B10),0)</f>
        <v>0</v>
      </c>
      <c r="G10" s="62">
        <f>IFERROR(SUMIFS('VICTOR BANAMEX'!$M$225:$M$296,'VICTOR BANAMEX'!$H$225:$H$296,"ENTRADA",'VICTOR BANAMEX'!$J$225:$J$296,$B10),0)</f>
        <v>0</v>
      </c>
      <c r="H10" s="62">
        <f>IFERROR(SUMIFS('VICTOR BANORTE'!$M$51:$M$59,'VICTOR BANORTE'!$H$51:$H$59,"ENTRADA",'VICTOR BANORTE'!$J$51:$J$59,$B10),0)</f>
        <v>0</v>
      </c>
      <c r="I10" s="62">
        <f>IFERROR(SUMIFS(RODRIGO!$M$2:$M$2,RODRIGO!$H$2:$H$2,"ENTRADA",RODRIGO!$J$2:$J$2,$B10),0)</f>
        <v>0</v>
      </c>
      <c r="J10" s="62">
        <f>IFERROR(SUMIFS(MOY!$M$2:$M$2,MOY!$F$2:$F$2,"ENTRADA",MOY!$J$2:$J$2,$B10),0)</f>
        <v>0</v>
      </c>
      <c r="K10" s="62">
        <f>IFERROR(SUMIFS('NORMA RUTH'!$M$29:$M$34,'NORMA RUTH'!$H$29:$H$34,"ENTRADA",'NORMA RUTH'!$J$29:$J$34,$B10),0)</f>
        <v>0</v>
      </c>
      <c r="L10" s="62">
        <f>IFERROR(SUMIFS(VALERIA!$M$24:$M$27,VALERIA!$H$24:$H$27,"ENTRADA",VALERIA!$J$24:$J$27,$B10),0)</f>
        <v>0</v>
      </c>
      <c r="M10" s="62">
        <f>IFERROR(SUMIFS('MANUEL BANAMEX'!$M$47:$M$53,'MANUEL BANAMEX'!$H$47:$H$53,"ENTRADA",'MANUEL BANAMEX'!$J$47:$J$53,$B10),0)</f>
        <v>0</v>
      </c>
      <c r="N10" s="62">
        <f>IFERROR(SUMIFS(ROBERTO!$M$2:$M$2,ROBERTO!$H$2:$H$2,"ENTRADA",ROBERTO!$J$2:$J$2,$B10),0)</f>
        <v>0</v>
      </c>
      <c r="O10" s="62">
        <f>IFERROR(SUMIFS(JUAN!$M$41:$M$56,JUAN!$H$41:$H$56,"ENTRADA",JUAN!$J$41:$J$56,$B10),0)</f>
        <v>0</v>
      </c>
      <c r="P10" s="62">
        <f>IFERROR(SUMIFS('NORMA SANCHEZ'!$M$40:$M$54,'NORMA SANCHEZ'!$H$40:$H$54,"ENTRADA",'NORMA SANCHEZ'!$J$40:$J$54,$B10),0)</f>
        <v>0</v>
      </c>
      <c r="Q10" s="62">
        <f>IFERROR(SUMIFS('JOSE CARLOS'!$M$46:$M$57,'JOSE CARLOS'!$H$46:$H$57,"ENTRADA",'JOSE CARLOS'!$J$46:$J$57,$B10),0)</f>
        <v>0</v>
      </c>
      <c r="R10" s="62">
        <f>IFERROR(SUMIFS('LUIS ENRIQUE '!$M$40:$M$46,'LUIS ENRIQUE '!$H$40:$H$46,"ENTRADA",'LUIS ENRIQUE '!$J$40:$J$46,$B10),0)</f>
        <v>0</v>
      </c>
      <c r="S10" s="62">
        <f>IFERROR(SUMIFS(CESARIA!$M$47:$M$63,CESARIA!$H$47:$H$63,"ENTRADA",CESARIA!$J$47:$J$63,$B10),0)</f>
        <v>0</v>
      </c>
      <c r="T10" s="62">
        <f>IFERROR(SUMIFS(ALAN!$M$43:$M$55,ALAN!$H$43:$H$55,"ENTRADA",ALAN!$J$43:$J$55,$B10),0)</f>
        <v>0</v>
      </c>
      <c r="U10" s="62">
        <f>IFERROR(SUMIFS(ELVIA!$M$39:$M$51,ELVIA!$H$39:$H$51,"ENTRADA",ELVIA!$J$39:$J$51,$B10),0)</f>
        <v>0</v>
      </c>
      <c r="V10" s="146">
        <f>IFERROR(SUMIFS(CAJA!$M$2701:$M$3379,CAJA!$H$2701:$H$3379,"ENTRADA",CAJA!$J$2701:$J$3379,$B10),0)</f>
        <v>0</v>
      </c>
      <c r="W10" s="62">
        <f>IFERROR(SUMIFS('CAJA TIGRES'!$M$751:$M$915,'CAJA TIGRES'!$H$751:$H$915,"ENTRADA",'CAJA TIGRES'!$J$751:$J$915,$B10),0)</f>
        <v>0</v>
      </c>
      <c r="X10" s="62">
        <f>IFERROR(SUMIFS(RESERVA!$M$12:$M$12,RESERVA!$H$12:$H$12,"ENTRADA",RESERVA!$J$12:$J$12,$B10),0)</f>
        <v>0</v>
      </c>
      <c r="Y10" s="96">
        <f t="shared" si="0"/>
        <v>0</v>
      </c>
      <c r="Z10" s="96">
        <f>Y10+'ABR25'!Z10</f>
        <v>0</v>
      </c>
    </row>
    <row r="11" spans="1:26" x14ac:dyDescent="0.3">
      <c r="A11">
        <v>11.7</v>
      </c>
      <c r="B11" s="63" t="s">
        <v>100</v>
      </c>
      <c r="C11" s="62">
        <f>IFERROR(SUMIFS('MGZ121'!$M$624:'MGZ121'!$M$842,'MGZ121'!$H$624:$H$842,"ENTRADA",'MGZ121'!$J$624:$J$842,$B11),0)</f>
        <v>0</v>
      </c>
      <c r="D11" s="62">
        <f>IFERROR(SUMIFS('MGZ BBVA'!$M$449:$M$617,'MGZ BBVA'!$H$449:$H$617,"ENTRADA",'MGZ BBVA'!$J$449:$J$617,$B11),0)</f>
        <v>0</v>
      </c>
      <c r="E11" s="62">
        <f>IFERROR(SUMIFS('MGZ DOLARES'!$M$2:$M$2,'MGZ DOLARES'!$F$2:$F$2,"ENTRADA",'MGZ DOLARES'!$J$2:$J$2,$B11),0)</f>
        <v>0</v>
      </c>
      <c r="F11" s="62">
        <f>IFERROR(SUMIFS('MGZ BAJIO'!$M$50:$M$61,'MGZ BAJIO'!$H$50:$H$61,"ENTRADA",'MGZ BAJIO'!$J$50:$J$61,$B11),0)</f>
        <v>0</v>
      </c>
      <c r="G11" s="62">
        <f>IFERROR(SUMIFS('VICTOR BANAMEX'!$M$225:$M$296,'VICTOR BANAMEX'!$H$225:$H$296,"ENTRADA",'VICTOR BANAMEX'!$J$225:$J$296,$B11),0)</f>
        <v>0</v>
      </c>
      <c r="H11" s="62">
        <f>IFERROR(SUMIFS('VICTOR BANORTE'!$M$51:$M$59,'VICTOR BANORTE'!$H$51:$H$59,"ENTRADA",'VICTOR BANORTE'!$J$51:$J$59,$B11),0)</f>
        <v>0</v>
      </c>
      <c r="I11" s="62">
        <f>IFERROR(SUMIFS(RODRIGO!$M$2:$M$2,RODRIGO!$H$2:$H$2,"ENTRADA",RODRIGO!$J$2:$J$2,$B11),0)</f>
        <v>0</v>
      </c>
      <c r="J11" s="62">
        <f>IFERROR(SUMIFS(MOY!$M$2:$M$2,MOY!$F$2:$F$2,"ENTRADA",MOY!$J$2:$J$2,$B11),0)</f>
        <v>0</v>
      </c>
      <c r="K11" s="62">
        <f>IFERROR(SUMIFS('NORMA RUTH'!$M$29:$M$34,'NORMA RUTH'!$H$29:$H$34,"ENTRADA",'NORMA RUTH'!$J$29:$J$34,$B11),0)</f>
        <v>0</v>
      </c>
      <c r="L11" s="62">
        <f>IFERROR(SUMIFS(VALERIA!$M$24:$M$27,VALERIA!$H$24:$H$27,"ENTRADA",VALERIA!$J$24:$J$27,$B11),0)</f>
        <v>0</v>
      </c>
      <c r="M11" s="62">
        <f>IFERROR(SUMIFS('MANUEL BANAMEX'!$M$47:$M$53,'MANUEL BANAMEX'!$H$47:$H$53,"ENTRADA",'MANUEL BANAMEX'!$J$47:$J$53,$B11),0)</f>
        <v>0</v>
      </c>
      <c r="N11" s="62">
        <f>IFERROR(SUMIFS(ROBERTO!$M$2:$M$2,ROBERTO!$H$2:$H$2,"ENTRADA",ROBERTO!$J$2:$J$2,$B11),0)</f>
        <v>0</v>
      </c>
      <c r="O11" s="62">
        <f>IFERROR(SUMIFS(JUAN!$M$41:$M$56,JUAN!$H$41:$H$56,"ENTRADA",JUAN!$J$41:$J$56,$B11),0)</f>
        <v>0</v>
      </c>
      <c r="P11" s="62">
        <f>IFERROR(SUMIFS('NORMA SANCHEZ'!$M$40:$M$54,'NORMA SANCHEZ'!$H$40:$H$54,"ENTRADA",'NORMA SANCHEZ'!$J$40:$J$54,$B11),0)</f>
        <v>0</v>
      </c>
      <c r="Q11" s="62">
        <f>IFERROR(SUMIFS('JOSE CARLOS'!$M$46:$M$57,'JOSE CARLOS'!$H$46:$H$57,"ENTRADA",'JOSE CARLOS'!$J$46:$J$57,$B11),0)</f>
        <v>0</v>
      </c>
      <c r="R11" s="62">
        <f>IFERROR(SUMIFS('LUIS ENRIQUE '!$M$40:$M$46,'LUIS ENRIQUE '!$H$40:$H$46,"ENTRADA",'LUIS ENRIQUE '!$J$40:$J$46,$B11),0)</f>
        <v>0</v>
      </c>
      <c r="S11" s="62">
        <f>IFERROR(SUMIFS(CESARIA!$M$47:$M$63,CESARIA!$H$47:$H$63,"ENTRADA",CESARIA!$J$47:$J$63,$B11),0)</f>
        <v>0</v>
      </c>
      <c r="T11" s="62">
        <f>IFERROR(SUMIFS(ALAN!$M$43:$M$55,ALAN!$H$43:$H$55,"ENTRADA",ALAN!$J$43:$J$55,$B11),0)</f>
        <v>0</v>
      </c>
      <c r="U11" s="62">
        <f>IFERROR(SUMIFS(ELVIA!$M$39:$M$51,ELVIA!$H$39:$H$51,"ENTRADA",ELVIA!$J$39:$J$51,$B11),0)</f>
        <v>0</v>
      </c>
      <c r="V11" s="146">
        <f>IFERROR(SUMIFS(CAJA!$M$2701:$M$3379,CAJA!$H$2701:$H$3379,"ENTRADA",CAJA!$J$2701:$J$3379,$B11),0)</f>
        <v>2000</v>
      </c>
      <c r="W11" s="62">
        <f>IFERROR(SUMIFS('CAJA TIGRES'!$M$751:$M$915,'CAJA TIGRES'!$H$751:$H$915,"ENTRADA",'CAJA TIGRES'!$J$751:$J$915,$B11),0)</f>
        <v>100</v>
      </c>
      <c r="X11" s="62">
        <f>IFERROR(SUMIFS(RESERVA!$M$12:$M$12,RESERVA!$H$12:$H$12,"ENTRADA",RESERVA!$J$12:$J$12,$B11),0)</f>
        <v>0</v>
      </c>
      <c r="Y11" s="96">
        <f t="shared" si="0"/>
        <v>2100</v>
      </c>
      <c r="Z11" s="96">
        <f>Y11+'ABR25'!Z11</f>
        <v>9968.23</v>
      </c>
    </row>
    <row r="12" spans="1:26" x14ac:dyDescent="0.3">
      <c r="A12">
        <v>11.8</v>
      </c>
      <c r="B12" s="63" t="s">
        <v>123</v>
      </c>
      <c r="C12" s="62">
        <f>IFERROR(SUMIFS('MGZ121'!$M$624:'MGZ121'!$M$842,'MGZ121'!$H$624:$H$842,"ENTRADA",'MGZ121'!$J$624:$J$842,$B12),0)</f>
        <v>0</v>
      </c>
      <c r="D12" s="62">
        <f>IFERROR(SUMIFS('MGZ BBVA'!$M$449:$M$617,'MGZ BBVA'!$H$449:$H$617,"ENTRADA",'MGZ BBVA'!$J$449:$J$617,$B12),0)</f>
        <v>62500</v>
      </c>
      <c r="E12" s="62">
        <f>IFERROR(SUMIFS('MGZ DOLARES'!$M$2:$M$2,'MGZ DOLARES'!$F$2:$F$2,"ENTRADA",'MGZ DOLARES'!$J$2:$J$2,$B12),0)</f>
        <v>0</v>
      </c>
      <c r="F12" s="62">
        <f>IFERROR(SUMIFS('MGZ BAJIO'!$M$50:$M$61,'MGZ BAJIO'!$H$50:$H$61,"ENTRADA",'MGZ BAJIO'!$J$50:$J$61,$B12),0)</f>
        <v>0</v>
      </c>
      <c r="G12" s="62">
        <f>IFERROR(SUMIFS('VICTOR BANAMEX'!$M$225:$M$296,'VICTOR BANAMEX'!$H$225:$H$296,"ENTRADA",'VICTOR BANAMEX'!$J$225:$J$296,$B12),0)</f>
        <v>0</v>
      </c>
      <c r="H12" s="62">
        <f>IFERROR(SUMIFS('VICTOR BANORTE'!$M$51:$M$59,'VICTOR BANORTE'!$H$51:$H$59,"ENTRADA",'VICTOR BANORTE'!$J$51:$J$59,$B12),0)</f>
        <v>0</v>
      </c>
      <c r="I12" s="62">
        <f>IFERROR(SUMIFS(RODRIGO!$M$2:$M$2,RODRIGO!$H$2:$H$2,"ENTRADA",RODRIGO!$J$2:$J$2,$B12),0)</f>
        <v>0</v>
      </c>
      <c r="J12" s="62">
        <f>IFERROR(SUMIFS(MOY!$M$2:$M$2,MOY!$F$2:$F$2,"ENTRADA",MOY!$J$2:$J$2,$B12),0)</f>
        <v>0</v>
      </c>
      <c r="K12" s="62">
        <f>IFERROR(SUMIFS('NORMA RUTH'!$M$29:$M$34,'NORMA RUTH'!$H$29:$H$34,"ENTRADA",'NORMA RUTH'!$J$29:$J$34,$B12),0)</f>
        <v>0</v>
      </c>
      <c r="L12" s="62">
        <f>IFERROR(SUMIFS(VALERIA!$M$24:$M$27,VALERIA!$H$24:$H$27,"ENTRADA",VALERIA!$J$24:$J$27,$B12),0)</f>
        <v>0</v>
      </c>
      <c r="M12" s="62">
        <f>IFERROR(SUMIFS('MANUEL BANAMEX'!$M$47:$M$53,'MANUEL BANAMEX'!$H$47:$H$53,"ENTRADA",'MANUEL BANAMEX'!$J$47:$J$53,$B12),0)</f>
        <v>0</v>
      </c>
      <c r="N12" s="62">
        <f>IFERROR(SUMIFS(ROBERTO!$M$2:$M$2,ROBERTO!$H$2:$H$2,"ENTRADA",ROBERTO!$J$2:$J$2,$B12),0)</f>
        <v>0</v>
      </c>
      <c r="O12" s="62">
        <f>IFERROR(SUMIFS(JUAN!$M$41:$M$56,JUAN!$H$41:$H$56,"ENTRADA",JUAN!$J$41:$J$56,$B12),0)</f>
        <v>0</v>
      </c>
      <c r="P12" s="62">
        <f>IFERROR(SUMIFS('NORMA SANCHEZ'!$M$40:$M$54,'NORMA SANCHEZ'!$H$40:$H$54,"ENTRADA",'NORMA SANCHEZ'!$J$40:$J$54,$B12),0)</f>
        <v>16500</v>
      </c>
      <c r="Q12" s="62">
        <f>IFERROR(SUMIFS('JOSE CARLOS'!$M$46:$M$57,'JOSE CARLOS'!$H$46:$H$57,"ENTRADA",'JOSE CARLOS'!$J$46:$J$57,$B12),0)</f>
        <v>0</v>
      </c>
      <c r="R12" s="62">
        <f>IFERROR(SUMIFS('LUIS ENRIQUE '!$M$40:$M$46,'LUIS ENRIQUE '!$H$40:$H$46,"ENTRADA",'LUIS ENRIQUE '!$J$40:$J$46,$B12),0)</f>
        <v>0</v>
      </c>
      <c r="S12" s="62">
        <f>IFERROR(SUMIFS(CESARIA!$M$47:$M$63,CESARIA!$H$47:$H$63,"ENTRADA",CESARIA!$J$47:$J$63,$B12),0)</f>
        <v>0</v>
      </c>
      <c r="T12" s="62">
        <f>IFERROR(SUMIFS(ALAN!$M$43:$M$55,ALAN!$H$43:$H$55,"ENTRADA",ALAN!$J$43:$J$55,$B12),0)</f>
        <v>0</v>
      </c>
      <c r="U12" s="62">
        <f>IFERROR(SUMIFS(ELVIA!$M$39:$M$51,ELVIA!$H$39:$H$51,"ENTRADA",ELVIA!$J$39:$J$51,$B12),0)</f>
        <v>0</v>
      </c>
      <c r="V12" s="146">
        <f>IFERROR(SUMIFS(CAJA!$M$2701:$M$3379,CAJA!$H$2701:$H$3379,"ENTRADA",CAJA!$J$2701:$J$3379,$B12),0)</f>
        <v>0</v>
      </c>
      <c r="W12" s="62">
        <f>IFERROR(SUMIFS('CAJA TIGRES'!$M$751:$M$915,'CAJA TIGRES'!$H$751:$H$915,"ENTRADA",'CAJA TIGRES'!$J$751:$J$915,$B12),0)</f>
        <v>0</v>
      </c>
      <c r="X12" s="62">
        <f>IFERROR(SUMIFS(RESERVA!$M$12:$M$12,RESERVA!$H$12:$H$12,"ENTRADA",RESERVA!$J$12:$J$12,$B12),0)</f>
        <v>0</v>
      </c>
      <c r="Y12" s="96">
        <f t="shared" si="0"/>
        <v>79000</v>
      </c>
      <c r="Z12" s="96">
        <f>Y12+'ABR25'!Z12</f>
        <v>146450</v>
      </c>
    </row>
    <row r="13" spans="1:26" x14ac:dyDescent="0.3">
      <c r="B13" s="63" t="s">
        <v>199</v>
      </c>
      <c r="C13" s="62">
        <f>IFERROR(SUMIFS('MGZ121'!$M$624:'MGZ121'!$M$842,'MGZ121'!$H$624:$H$842,"ENTRADA",'MGZ121'!$J$624:$J$842,$B13),0)</f>
        <v>0</v>
      </c>
      <c r="D13" s="62">
        <f>IFERROR(SUMIFS('MGZ BBVA'!$M$449:$M$617,'MGZ BBVA'!$H$449:$H$617,"ENTRADA",'MGZ BBVA'!$J$449:$J$617,$B13),0)</f>
        <v>0</v>
      </c>
      <c r="E13" s="62">
        <f>IFERROR(SUMIFS('MGZ DOLARES'!$M$2:$M$2,'MGZ DOLARES'!$F$2:$F$2,"ENTRADA",'MGZ DOLARES'!$J$2:$J$2,$B13),0)</f>
        <v>0</v>
      </c>
      <c r="F13" s="62">
        <f>IFERROR(SUMIFS('MGZ BAJIO'!$M$50:$M$61,'MGZ BAJIO'!$H$50:$H$61,"ENTRADA",'MGZ BAJIO'!$J$50:$J$61,$B13),0)</f>
        <v>0</v>
      </c>
      <c r="G13" s="62">
        <f>IFERROR(SUMIFS('VICTOR BANAMEX'!$M$225:$M$296,'VICTOR BANAMEX'!$H$225:$H$296,"ENTRADA",'VICTOR BANAMEX'!$J$225:$J$296,$B13),0)</f>
        <v>0</v>
      </c>
      <c r="H13" s="62">
        <f>IFERROR(SUMIFS('VICTOR BANORTE'!$M$51:$M$59,'VICTOR BANORTE'!$H$51:$H$59,"ENTRADA",'VICTOR BANORTE'!$J$51:$J$59,$B13),0)</f>
        <v>0</v>
      </c>
      <c r="I13" s="62">
        <f>IFERROR(SUMIFS(RODRIGO!$M$2:$M$2,RODRIGO!$H$2:$H$2,"ENTRADA",RODRIGO!$J$2:$J$2,$B13),0)</f>
        <v>0</v>
      </c>
      <c r="J13" s="62">
        <f>IFERROR(SUMIFS(MOY!$M$2:$M$2,MOY!$F$2:$F$2,"ENTRADA",MOY!$J$2:$J$2,$B13),0)</f>
        <v>0</v>
      </c>
      <c r="K13" s="62">
        <f>IFERROR(SUMIFS('NORMA RUTH'!$M$29:$M$34,'NORMA RUTH'!$H$29:$H$34,"ENTRADA",'NORMA RUTH'!$J$29:$J$34,$B13),0)</f>
        <v>0</v>
      </c>
      <c r="L13" s="62">
        <f>IFERROR(SUMIFS(VALERIA!$M$24:$M$27,VALERIA!$H$24:$H$27,"ENTRADA",VALERIA!$J$24:$J$27,$B13),0)</f>
        <v>0</v>
      </c>
      <c r="M13" s="62">
        <f>IFERROR(SUMIFS('MANUEL BANAMEX'!$M$47:$M$53,'MANUEL BANAMEX'!$H$47:$H$53,"ENTRADA",'MANUEL BANAMEX'!$J$47:$J$53,$B13),0)</f>
        <v>0</v>
      </c>
      <c r="N13" s="62">
        <f>IFERROR(SUMIFS(ROBERTO!$M$2:$M$2,ROBERTO!$H$2:$H$2,"ENTRADA",ROBERTO!$J$2:$J$2,$B13),0)</f>
        <v>0</v>
      </c>
      <c r="O13" s="62">
        <f>IFERROR(SUMIFS(JUAN!$M$41:$M$56,JUAN!$H$41:$H$56,"ENTRADA",JUAN!$J$41:$J$56,$B13),0)</f>
        <v>0</v>
      </c>
      <c r="P13" s="62">
        <f>IFERROR(SUMIFS('NORMA SANCHEZ'!$M$40:$M$54,'NORMA SANCHEZ'!$H$40:$H$54,"ENTRADA",'NORMA SANCHEZ'!$J$40:$J$54,$B13),0)</f>
        <v>0</v>
      </c>
      <c r="Q13" s="62">
        <f>IFERROR(SUMIFS('JOSE CARLOS'!$M$46:$M$57,'JOSE CARLOS'!$H$46:$H$57,"ENTRADA",'JOSE CARLOS'!$J$46:$J$57,$B13),0)</f>
        <v>0</v>
      </c>
      <c r="R13" s="62">
        <f>IFERROR(SUMIFS('LUIS ENRIQUE '!$M$40:$M$46,'LUIS ENRIQUE '!$H$40:$H$46,"ENTRADA",'LUIS ENRIQUE '!$J$40:$J$46,$B13),0)</f>
        <v>0</v>
      </c>
      <c r="S13" s="62">
        <f>IFERROR(SUMIFS(CESARIA!$M$47:$M$63,CESARIA!$H$47:$H$63,"ENTRADA",CESARIA!$J$47:$J$63,$B13),0)</f>
        <v>0</v>
      </c>
      <c r="T13" s="62">
        <f>IFERROR(SUMIFS(ALAN!$M$43:$M$55,ALAN!$H$43:$H$55,"ENTRADA",ALAN!$J$43:$J$55,$B13),0)</f>
        <v>0</v>
      </c>
      <c r="U13" s="62">
        <f>IFERROR(SUMIFS(ELVIA!$M$39:$M$51,ELVIA!$H$39:$H$51,"ENTRADA",ELVIA!$J$39:$J$51,$B13),0)</f>
        <v>0</v>
      </c>
      <c r="V13" s="146">
        <f>IFERROR(SUMIFS(CAJA!$M$2701:$M$3379,CAJA!$H$2701:$H$3379,"ENTRADA",CAJA!$J$2701:$J$3379,$B13),0)</f>
        <v>335860</v>
      </c>
      <c r="W13" s="62">
        <f>IFERROR(SUMIFS('CAJA TIGRES'!$M$751:$M$915,'CAJA TIGRES'!$H$751:$H$915,"ENTRADA",'CAJA TIGRES'!$J$751:$J$915,$B13),0)</f>
        <v>0</v>
      </c>
      <c r="X13" s="62">
        <f>IFERROR(SUMIFS(RESERVA!$M$12:$M$12,RESERVA!$H$12:$H$12,"ENTRADA",RESERVA!$J$12:$J$12,$B13),0)</f>
        <v>0</v>
      </c>
      <c r="Y13" s="96">
        <f t="shared" si="0"/>
        <v>335860</v>
      </c>
      <c r="Z13" s="96">
        <f>Y13+'ABR25'!Z13</f>
        <v>893560</v>
      </c>
    </row>
    <row r="14" spans="1:26" x14ac:dyDescent="0.3">
      <c r="B14" s="13" t="s">
        <v>106</v>
      </c>
      <c r="C14" s="64">
        <f>SUM(C5:C13)</f>
        <v>6839957.7199999997</v>
      </c>
      <c r="D14" s="64">
        <f t="shared" ref="D14" si="1">SUM(D5:D13)</f>
        <v>6230123</v>
      </c>
      <c r="E14" s="64">
        <f t="shared" ref="E14:Y14" si="2">SUM(E5:E13)</f>
        <v>0</v>
      </c>
      <c r="F14" s="64">
        <f t="shared" si="2"/>
        <v>0</v>
      </c>
      <c r="G14" s="64">
        <f t="shared" si="2"/>
        <v>150000</v>
      </c>
      <c r="H14" s="64">
        <f t="shared" si="2"/>
        <v>0</v>
      </c>
      <c r="I14" s="64">
        <f t="shared" si="2"/>
        <v>0</v>
      </c>
      <c r="J14" s="64">
        <f t="shared" si="2"/>
        <v>0</v>
      </c>
      <c r="K14" s="64">
        <f t="shared" si="2"/>
        <v>100000</v>
      </c>
      <c r="L14" s="64">
        <f t="shared" si="2"/>
        <v>0</v>
      </c>
      <c r="M14" s="64">
        <f t="shared" si="2"/>
        <v>0</v>
      </c>
      <c r="N14" s="64">
        <f t="shared" si="2"/>
        <v>0</v>
      </c>
      <c r="O14" s="64">
        <f t="shared" si="2"/>
        <v>0</v>
      </c>
      <c r="P14" s="64">
        <f t="shared" si="2"/>
        <v>16500</v>
      </c>
      <c r="Q14" s="64">
        <f t="shared" si="2"/>
        <v>0</v>
      </c>
      <c r="R14" s="64">
        <f t="shared" si="2"/>
        <v>0</v>
      </c>
      <c r="S14" s="64">
        <f t="shared" si="2"/>
        <v>0</v>
      </c>
      <c r="T14" s="64">
        <f t="shared" si="2"/>
        <v>0</v>
      </c>
      <c r="U14" s="64">
        <f t="shared" si="2"/>
        <v>442455</v>
      </c>
      <c r="V14" s="64">
        <f t="shared" si="2"/>
        <v>1056439</v>
      </c>
      <c r="W14" s="64">
        <f t="shared" si="2"/>
        <v>100</v>
      </c>
      <c r="X14" s="64">
        <f t="shared" si="2"/>
        <v>0</v>
      </c>
      <c r="Y14" s="64">
        <f t="shared" si="2"/>
        <v>14835574.720000001</v>
      </c>
      <c r="Z14" s="64">
        <f>SUM(Z5:Z13)</f>
        <v>56633286.43</v>
      </c>
    </row>
    <row r="15" spans="1:26" x14ac:dyDescent="0.3">
      <c r="B15" s="12"/>
      <c r="C15" s="75"/>
      <c r="D15" s="12"/>
      <c r="E15" s="12"/>
      <c r="F15" s="12"/>
      <c r="G15" s="12"/>
      <c r="H15" s="12"/>
      <c r="I15" s="12"/>
      <c r="J15" s="12"/>
      <c r="K15" s="12"/>
      <c r="L15" s="12"/>
      <c r="M15" s="12"/>
      <c r="N15" s="12"/>
      <c r="O15" s="12"/>
      <c r="P15" s="12"/>
      <c r="Q15" s="12"/>
      <c r="R15" s="12"/>
      <c r="S15" s="12"/>
      <c r="T15" s="12"/>
      <c r="U15" s="12"/>
      <c r="V15" s="12"/>
      <c r="W15" s="12"/>
      <c r="X15" s="12"/>
      <c r="Y15" s="97"/>
      <c r="Z15" s="97"/>
    </row>
    <row r="16" spans="1:26" x14ac:dyDescent="0.3">
      <c r="B16" s="86" t="s">
        <v>3</v>
      </c>
      <c r="C16" s="75"/>
      <c r="D16" s="12"/>
      <c r="E16" s="12"/>
      <c r="F16" s="12"/>
      <c r="G16" s="12"/>
      <c r="H16" s="12"/>
      <c r="I16" s="12"/>
      <c r="J16" s="12"/>
      <c r="K16" s="12"/>
      <c r="L16" s="12"/>
      <c r="M16" s="12"/>
      <c r="N16" s="12"/>
      <c r="O16" s="12"/>
      <c r="P16" s="12"/>
      <c r="Q16" s="12"/>
      <c r="R16" s="12"/>
      <c r="S16" s="12"/>
      <c r="T16" s="12"/>
      <c r="U16" s="12"/>
      <c r="V16" s="12"/>
      <c r="W16" s="12"/>
      <c r="X16" s="12"/>
      <c r="Y16" s="97"/>
      <c r="Z16" s="97"/>
    </row>
    <row r="17" spans="1:27" s="180" customFormat="1" x14ac:dyDescent="0.3">
      <c r="A17" s="180">
        <v>1</v>
      </c>
      <c r="B17" s="183" t="s">
        <v>53</v>
      </c>
      <c r="C17" s="135">
        <f>SUM(C18:C20)</f>
        <v>0</v>
      </c>
      <c r="D17" s="135">
        <f t="shared" ref="D17:Z17" si="3">SUM(D18:D20)</f>
        <v>0</v>
      </c>
      <c r="E17" s="135">
        <f t="shared" si="3"/>
        <v>0</v>
      </c>
      <c r="F17" s="135">
        <f t="shared" si="3"/>
        <v>0</v>
      </c>
      <c r="G17" s="135">
        <f t="shared" si="3"/>
        <v>0</v>
      </c>
      <c r="H17" s="135">
        <f t="shared" si="3"/>
        <v>0</v>
      </c>
      <c r="I17" s="135">
        <f t="shared" si="3"/>
        <v>0</v>
      </c>
      <c r="J17" s="135">
        <f t="shared" si="3"/>
        <v>0</v>
      </c>
      <c r="K17" s="135">
        <f t="shared" si="3"/>
        <v>0</v>
      </c>
      <c r="L17" s="135">
        <f t="shared" si="3"/>
        <v>0</v>
      </c>
      <c r="M17" s="135">
        <f t="shared" si="3"/>
        <v>0</v>
      </c>
      <c r="N17" s="135">
        <f t="shared" si="3"/>
        <v>0</v>
      </c>
      <c r="O17" s="135">
        <f t="shared" si="3"/>
        <v>0</v>
      </c>
      <c r="P17" s="135">
        <f t="shared" si="3"/>
        <v>0</v>
      </c>
      <c r="Q17" s="135">
        <f t="shared" si="3"/>
        <v>0</v>
      </c>
      <c r="R17" s="135">
        <f t="shared" si="3"/>
        <v>0</v>
      </c>
      <c r="S17" s="135">
        <f t="shared" si="3"/>
        <v>0</v>
      </c>
      <c r="T17" s="135">
        <f t="shared" si="3"/>
        <v>0</v>
      </c>
      <c r="U17" s="135">
        <f t="shared" si="3"/>
        <v>0</v>
      </c>
      <c r="V17" s="135">
        <f t="shared" si="3"/>
        <v>2908082</v>
      </c>
      <c r="W17" s="135">
        <f t="shared" si="3"/>
        <v>1253932</v>
      </c>
      <c r="X17" s="135">
        <f t="shared" si="3"/>
        <v>0</v>
      </c>
      <c r="Y17" s="135">
        <f t="shared" si="3"/>
        <v>4162014</v>
      </c>
      <c r="Z17" s="135">
        <f t="shared" si="3"/>
        <v>17000564.710000001</v>
      </c>
      <c r="AA17" s="453"/>
    </row>
    <row r="18" spans="1:27" x14ac:dyDescent="0.3">
      <c r="A18">
        <v>1.1000000000000001</v>
      </c>
      <c r="B18" s="60" t="s">
        <v>112</v>
      </c>
      <c r="C18" s="62">
        <f>IFERROR(SUMIFS('MGZ121'!$N$624:$N$842,'MGZ121'!H$624:H$842,"SALIDA",'MGZ121'!$J$624:$J$842,$B18),0)</f>
        <v>0</v>
      </c>
      <c r="D18" s="62">
        <f>IFERROR(SUMIFS('MGZ BBVA'!$N$449:$N$617,'MGZ BBVA'!$H$449:$H$617,"SALIDA",'MGZ BBVA'!$J$449:$J$617,$B18),0)</f>
        <v>0</v>
      </c>
      <c r="E18" s="62">
        <f>IFERROR(SUMIFS('MGZ DOLARES'!$N$2:$N$2,'MGZ DOLARES'!$F$2:$F$2,"SALIDA",'MGZ DOLARES'!$J$2:$J$2,$B18),0)</f>
        <v>0</v>
      </c>
      <c r="F18" s="62">
        <f>IFERROR(SUMIFS('MGZ BAJIO'!$N$50:$N$61,'MGZ BAJIO'!$H$50:$H$61,"SALIDA",'MGZ BAJIO'!$J$50:$J$61,$B18),0)</f>
        <v>0</v>
      </c>
      <c r="G18" s="62">
        <f>IFERROR(SUMIFS('VICTOR BANAMEX'!$N$225:$N$296,'VICTOR BANAMEX'!$H$225:$H$296,"SALIDA",'VICTOR BANAMEX'!$J$225:$J$296,$B18),0)</f>
        <v>0</v>
      </c>
      <c r="H18" s="62">
        <f>IFERROR(SUMIFS('VICTOR BANORTE'!$N$51:$N$59,'VICTOR BANORTE'!$H$51:$H$59,"SALIDA",'VICTOR BANORTE'!$J$51:$J$59,$B18),0)</f>
        <v>0</v>
      </c>
      <c r="I18" s="62">
        <f>IFERROR(SUMIFS(RODRIGO!$N$2:$N$2,RODRIGO!$H$2:$H$2,"SALIDA",RODRIGO!$J$2:$J$2,$B18),0)</f>
        <v>0</v>
      </c>
      <c r="J18" s="62">
        <f>IFERROR(SUMIFS(MOY!$N$2:$N$2,MOY!$F$2:$F$2,"SALIDA",MOY!$J$2:$J$2,$B18),0)</f>
        <v>0</v>
      </c>
      <c r="K18" s="62">
        <f>IFERROR(SUMIFS('NORMA RUTH'!$N$29:$N$34,'NORMA RUTH'!$H$29:$H$34,"SALIDA",'NORMA RUTH'!$J$29:$J$34,$B18),0)</f>
        <v>0</v>
      </c>
      <c r="L18" s="62">
        <f>IFERROR(SUMIFS(VALERIA!$N$24:$N$27,VALERIA!$H$24:$H$27,"SALIDA",VALERIA!$J$24:$J$27,$B18),0)</f>
        <v>0</v>
      </c>
      <c r="M18" s="62">
        <f>IFERROR(SUMIFS('MANUEL BANAMEX'!$N$47:$N$53,'MANUEL BANAMEX'!$H$47:$H$53,"SALIDA",'MANUEL BANAMEX'!$J$47:$J$53,$B18),0)</f>
        <v>0</v>
      </c>
      <c r="N18" s="62">
        <f>IFERROR(SUMIFS(ROBERTO!$N$2:$N$2,ROBERTO!$H$2:$H$2,"SALIDA",ROBERTO!$J$2:$J$2,$B18),0)</f>
        <v>0</v>
      </c>
      <c r="O18" s="62">
        <f>IFERROR(SUMIFS(JUAN!$N$41:$N$56,JUAN!$H$41:$H$56,"SALIDA",JUAN!$J$41:$J$56,$B18),0)</f>
        <v>0</v>
      </c>
      <c r="P18" s="62">
        <f>IFERROR(SUMIFS('NORMA SANCHEZ'!$N$40:$N$54,'NORMA SANCHEZ'!$H$40:$H$54,"SALIDA",'NORMA SANCHEZ'!$J$40:$J$54,$B18),0)</f>
        <v>0</v>
      </c>
      <c r="Q18" s="62">
        <f>IFERROR(SUMIFS('JOSE CARLOS'!$N$46:$N$57,'JOSE CARLOS'!$H$46:$H$57,"SALIDA",'JOSE CARLOS'!$J$46:$J$57,$B18),0)</f>
        <v>0</v>
      </c>
      <c r="R18" s="62">
        <f>IFERROR(SUMIFS('LUIS ENRIQUE '!$N$40:$N$46,'LUIS ENRIQUE '!$H$40:$H$46,"SALIDA",'LUIS ENRIQUE '!$J$40:$J$46,$B18),0)</f>
        <v>0</v>
      </c>
      <c r="S18" s="62">
        <f>IFERROR(SUMIFS(CESARIA!$N$47:$N$63,CESARIA!$H$47:$H$63,"SALIDA",CESARIA!$J$47:$J$63,$B18),0)</f>
        <v>0</v>
      </c>
      <c r="T18" s="62">
        <f>IFERROR(SUMIFS(ALAN!$N$43:$N$55,ALAN!$H$43:$H$55,"SALIDA",ALAN!$J$43:$J$55,$B18),0)</f>
        <v>0</v>
      </c>
      <c r="U18" s="62">
        <f>IFERROR(SUMIFS(ELVIA!$N$39:$N$51,ELVIA!$H$39:$H$51,"SALIDA",ELVIA!$J$39:$J$51,$B18),0)</f>
        <v>0</v>
      </c>
      <c r="V18" s="146">
        <f>IFERROR(SUMIFS(CAJA!$N$2701:$N$3379,CAJA!$H$2701:$H$3379,"SALIDA",CAJA!$J$2701:$J$3379,$B18),0)</f>
        <v>2635299</v>
      </c>
      <c r="W18" s="62">
        <f>IFERROR(SUMIFS('CAJA TIGRES'!$N$751:$N$915,'CAJA TIGRES'!$H$751:$H$915,"SALIDA",'CAJA TIGRES'!$J$751:$J$915,$B18),0)</f>
        <v>1213900</v>
      </c>
      <c r="X18" s="62">
        <f>IFERROR(SUMIFS(RESERVA!$N$12:$N$12,RESERVA!$H$12:$H$12,"SALIDA",RESERVA!$J$12:$J$12,$B18),0)</f>
        <v>0</v>
      </c>
      <c r="Y18" s="96">
        <f>SUM(C18:X18)</f>
        <v>3849199</v>
      </c>
      <c r="Z18" s="96">
        <f>Y18+'ABR25'!Z18</f>
        <v>15464032.710000001</v>
      </c>
    </row>
    <row r="19" spans="1:27" x14ac:dyDescent="0.3">
      <c r="A19">
        <v>1.2</v>
      </c>
      <c r="B19" s="60" t="s">
        <v>113</v>
      </c>
      <c r="C19" s="62">
        <f>IFERROR(SUMIFS('MGZ121'!$N$624:$N$842,'MGZ121'!H$624:H$842,"SALIDA",'MGZ121'!$J$624:$J$842,$B19),0)</f>
        <v>0</v>
      </c>
      <c r="D19" s="62">
        <f>IFERROR(SUMIFS('MGZ BBVA'!$N$449:$N$617,'MGZ BBVA'!$H$449:$H$617,"SALIDA",'MGZ BBVA'!$J$449:$J$617,$B19),0)</f>
        <v>0</v>
      </c>
      <c r="E19" s="62">
        <f>IFERROR(SUMIFS('MGZ DOLARES'!$N$2:$N$2,'MGZ DOLARES'!$F$2:$F$2,"SALIDA",'MGZ DOLARES'!$J$2:$J$2,$B19),0)</f>
        <v>0</v>
      </c>
      <c r="F19" s="62">
        <f>IFERROR(SUMIFS('MGZ BAJIO'!$N$50:$N$61,'MGZ BAJIO'!$H$50:$H$61,"SALIDA",'MGZ BAJIO'!$J$50:$J$61,$B19),0)</f>
        <v>0</v>
      </c>
      <c r="G19" s="62">
        <f>IFERROR(SUMIFS('VICTOR BANAMEX'!$N$225:$N$296,'VICTOR BANAMEX'!$H$225:$H$296,"SALIDA",'VICTOR BANAMEX'!$J$225:$J$296,$B19),0)</f>
        <v>0</v>
      </c>
      <c r="H19" s="62">
        <f>IFERROR(SUMIFS('VICTOR BANORTE'!$N$51:$N$59,'VICTOR BANORTE'!$H$51:$H$59,"SALIDA",'VICTOR BANORTE'!$J$51:$J$59,$B19),0)</f>
        <v>0</v>
      </c>
      <c r="I19" s="62">
        <f>IFERROR(SUMIFS(RODRIGO!$N$2:$N$2,RODRIGO!$H$2:$H$2,"SALIDA",RODRIGO!$J$2:$J$2,$B19),0)</f>
        <v>0</v>
      </c>
      <c r="J19" s="62">
        <f>IFERROR(SUMIFS(MOY!$N$2:$N$2,MOY!$F$2:$F$2,"SALIDA",MOY!$J$2:$J$2,$B19),0)</f>
        <v>0</v>
      </c>
      <c r="K19" s="62">
        <f>IFERROR(SUMIFS('NORMA RUTH'!$N$29:$N$34,'NORMA RUTH'!$H$29:$H$34,"SALIDA",'NORMA RUTH'!$J$29:$J$34,$B19),0)</f>
        <v>0</v>
      </c>
      <c r="L19" s="62">
        <f>IFERROR(SUMIFS(VALERIA!$N$24:$N$27,VALERIA!$H$24:$H$27,"SALIDA",VALERIA!$J$24:$J$27,$B19),0)</f>
        <v>0</v>
      </c>
      <c r="M19" s="62">
        <f>IFERROR(SUMIFS('MANUEL BANAMEX'!$N$47:$N$53,'MANUEL BANAMEX'!$H$47:$H$53,"SALIDA",'MANUEL BANAMEX'!$J$47:$J$53,$B19),0)</f>
        <v>0</v>
      </c>
      <c r="N19" s="62">
        <f>IFERROR(SUMIFS(ROBERTO!$N$2:$N$2,ROBERTO!$H$2:$H$2,"SALIDA",ROBERTO!$J$2:$J$2,$B19),0)</f>
        <v>0</v>
      </c>
      <c r="O19" s="62">
        <f>IFERROR(SUMIFS(JUAN!$N$41:$N$56,JUAN!$H$41:$H$56,"SALIDA",JUAN!$J$41:$J$56,$B19),0)</f>
        <v>0</v>
      </c>
      <c r="P19" s="62">
        <f>IFERROR(SUMIFS('NORMA SANCHEZ'!$N$40:$N$54,'NORMA SANCHEZ'!$H$40:$H$54,"SALIDA",'NORMA SANCHEZ'!$J$40:$J$54,$B19),0)</f>
        <v>0</v>
      </c>
      <c r="Q19" s="62">
        <f>IFERROR(SUMIFS('JOSE CARLOS'!$N$46:$N$57,'JOSE CARLOS'!$H$46:$H$57,"SALIDA",'JOSE CARLOS'!$J$46:$J$57,$B19),0)</f>
        <v>0</v>
      </c>
      <c r="R19" s="62">
        <f>IFERROR(SUMIFS('LUIS ENRIQUE '!$N$40:$N$46,'LUIS ENRIQUE '!$H$40:$H$46,"SALIDA",'LUIS ENRIQUE '!$J$40:$J$46,$B19),0)</f>
        <v>0</v>
      </c>
      <c r="S19" s="62">
        <f>IFERROR(SUMIFS(CESARIA!$N$47:$N$63,CESARIA!$H$47:$H$63,"SALIDA",CESARIA!$J$47:$J$63,$B19),0)</f>
        <v>0</v>
      </c>
      <c r="T19" s="62">
        <f>IFERROR(SUMIFS(ALAN!$N$43:$N$55,ALAN!$H$43:$H$55,"SALIDA",ALAN!$J$43:$J$55,$B19),0)</f>
        <v>0</v>
      </c>
      <c r="U19" s="62">
        <f>IFERROR(SUMIFS(ELVIA!$N$39:$N$51,ELVIA!$H$39:$H$51,"SALIDA",ELVIA!$J$39:$J$51,$B19),0)</f>
        <v>0</v>
      </c>
      <c r="V19" s="146">
        <f>IFERROR(SUMIFS(CAJA!$N$2701:$N$3379,CAJA!$H$2701:$H$3379,"SALIDA",CAJA!$J$2701:$J$3379,$B19),0)</f>
        <v>133050</v>
      </c>
      <c r="W19" s="62">
        <f>IFERROR(SUMIFS('CAJA TIGRES'!$N$751:$N$915,'CAJA TIGRES'!$H$751:$H$915,"SALIDA",'CAJA TIGRES'!$J$751:$J$915,$B19),0)</f>
        <v>20000</v>
      </c>
      <c r="X19" s="62">
        <f>IFERROR(SUMIFS(RESERVA!$N$12:$N$12,RESERVA!$H$12:$H$12,"SALIDA",RESERVA!$J$12:$J$12,$B19),0)</f>
        <v>0</v>
      </c>
      <c r="Y19" s="96">
        <f>SUM(C19:X19)</f>
        <v>153050</v>
      </c>
      <c r="Z19" s="96">
        <f>Y19+'ABR25'!Z19</f>
        <v>827833</v>
      </c>
    </row>
    <row r="20" spans="1:27" x14ac:dyDescent="0.3">
      <c r="A20">
        <v>1.3</v>
      </c>
      <c r="B20" s="60" t="s">
        <v>114</v>
      </c>
      <c r="C20" s="62">
        <f>IFERROR(SUMIFS('MGZ121'!$N$624:$N$842,'MGZ121'!H$624:H$842,"SALIDA",'MGZ121'!$J$624:$J$842,$B20),0)</f>
        <v>0</v>
      </c>
      <c r="D20" s="62">
        <f>IFERROR(SUMIFS('MGZ BBVA'!$N$449:$N$617,'MGZ BBVA'!$H$449:$H$617,"SALIDA",'MGZ BBVA'!$J$449:$J$617,$B20),0)</f>
        <v>0</v>
      </c>
      <c r="E20" s="62">
        <f>IFERROR(SUMIFS('MGZ DOLARES'!$N$2:$N$2,'MGZ DOLARES'!$F$2:$F$2,"SALIDA",'MGZ DOLARES'!$J$2:$J$2,$B20),0)</f>
        <v>0</v>
      </c>
      <c r="F20" s="62">
        <f>IFERROR(SUMIFS('MGZ BAJIO'!$N$50:$N$61,'MGZ BAJIO'!$H$50:$H$61,"SALIDA",'MGZ BAJIO'!$J$50:$J$61,$B20),0)</f>
        <v>0</v>
      </c>
      <c r="G20" s="62">
        <f>IFERROR(SUMIFS('VICTOR BANAMEX'!$N$225:$N$296,'VICTOR BANAMEX'!$H$225:$H$296,"SALIDA",'VICTOR BANAMEX'!$J$225:$J$296,$B20),0)</f>
        <v>0</v>
      </c>
      <c r="H20" s="62">
        <f>IFERROR(SUMIFS('VICTOR BANORTE'!$N$51:$N$59,'VICTOR BANORTE'!$H$51:$H$59,"SALIDA",'VICTOR BANORTE'!$J$51:$J$59,$B20),0)</f>
        <v>0</v>
      </c>
      <c r="I20" s="62">
        <f>IFERROR(SUMIFS(RODRIGO!$N$2:$N$2,RODRIGO!$H$2:$H$2,"SALIDA",RODRIGO!$J$2:$J$2,$B20),0)</f>
        <v>0</v>
      </c>
      <c r="J20" s="62">
        <f>IFERROR(SUMIFS(MOY!$N$2:$N$2,MOY!$F$2:$F$2,"SALIDA",MOY!$J$2:$J$2,$B20),0)</f>
        <v>0</v>
      </c>
      <c r="K20" s="62">
        <f>IFERROR(SUMIFS('NORMA RUTH'!$N$29:$N$34,'NORMA RUTH'!$H$29:$H$34,"SALIDA",'NORMA RUTH'!$J$29:$J$34,$B20),0)</f>
        <v>0</v>
      </c>
      <c r="L20" s="62">
        <f>IFERROR(SUMIFS(VALERIA!$N$24:$N$27,VALERIA!$H$24:$H$27,"SALIDA",VALERIA!$J$24:$J$27,$B20),0)</f>
        <v>0</v>
      </c>
      <c r="M20" s="62">
        <f>IFERROR(SUMIFS('MANUEL BANAMEX'!$N$47:$N$53,'MANUEL BANAMEX'!$H$47:$H$53,"SALIDA",'MANUEL BANAMEX'!$J$47:$J$53,$B20),0)</f>
        <v>0</v>
      </c>
      <c r="N20" s="62">
        <f>IFERROR(SUMIFS(ROBERTO!$N$2:$N$2,ROBERTO!$H$2:$H$2,"SALIDA",ROBERTO!$J$2:$J$2,$B20),0)</f>
        <v>0</v>
      </c>
      <c r="O20" s="62">
        <f>IFERROR(SUMIFS(JUAN!$N$41:$N$56,JUAN!$H$41:$H$56,"SALIDA",JUAN!$J$41:$J$56,$B20),0)</f>
        <v>0</v>
      </c>
      <c r="P20" s="62">
        <f>IFERROR(SUMIFS('NORMA SANCHEZ'!$N$40:$N$54,'NORMA SANCHEZ'!$H$40:$H$54,"SALIDA",'NORMA SANCHEZ'!$J$40:$J$54,$B20),0)</f>
        <v>0</v>
      </c>
      <c r="Q20" s="62">
        <f>IFERROR(SUMIFS('JOSE CARLOS'!$N$46:$N$57,'JOSE CARLOS'!$H$46:$H$57,"SALIDA",'JOSE CARLOS'!$J$46:$J$57,$B20),0)</f>
        <v>0</v>
      </c>
      <c r="R20" s="62">
        <f>IFERROR(SUMIFS('LUIS ENRIQUE '!$N$40:$N$46,'LUIS ENRIQUE '!$H$40:$H$46,"SALIDA",'LUIS ENRIQUE '!$J$40:$J$46,$B20),0)</f>
        <v>0</v>
      </c>
      <c r="S20" s="62">
        <f>IFERROR(SUMIFS(CESARIA!$N$47:$N$63,CESARIA!$H$47:$H$63,"SALIDA",CESARIA!$J$47:$J$63,$B20),0)</f>
        <v>0</v>
      </c>
      <c r="T20" s="62">
        <f>IFERROR(SUMIFS(ALAN!$N$43:$N$55,ALAN!$H$43:$H$55,"SALIDA",ALAN!$J$43:$J$55,$B20),0)</f>
        <v>0</v>
      </c>
      <c r="U20" s="62">
        <f>IFERROR(SUMIFS(ELVIA!$N$39:$N$51,ELVIA!$H$39:$H$51,"SALIDA",ELVIA!$J$39:$J$51,$B20),0)</f>
        <v>0</v>
      </c>
      <c r="V20" s="146">
        <f>IFERROR(SUMIFS(CAJA!$N$2701:$N$3379,CAJA!$H$2701:$H$3379,"SALIDA",CAJA!$J$2701:$J$3379,$B20),0)</f>
        <v>139733</v>
      </c>
      <c r="W20" s="62">
        <f>IFERROR(SUMIFS('CAJA TIGRES'!$N$751:$N$915,'CAJA TIGRES'!$H$751:$H$915,"SALIDA",'CAJA TIGRES'!$J$751:$J$915,$B20),0)</f>
        <v>20032</v>
      </c>
      <c r="X20" s="62">
        <f>IFERROR(SUMIFS(RESERVA!$N$12:$N$12,RESERVA!$H$12:$H$12,"SALIDA",RESERVA!$J$12:$J$12,$B20),0)</f>
        <v>0</v>
      </c>
      <c r="Y20" s="96">
        <f>SUM(C20:X20)</f>
        <v>159765</v>
      </c>
      <c r="Z20" s="96">
        <f>Y20+'ABR25'!Z20</f>
        <v>708699</v>
      </c>
    </row>
    <row r="21" spans="1:27" s="180" customFormat="1" x14ac:dyDescent="0.3">
      <c r="A21" s="180">
        <v>4</v>
      </c>
      <c r="B21" s="183" t="s">
        <v>55</v>
      </c>
      <c r="C21" s="135">
        <f t="shared" ref="C21:Y21" si="4">SUM(C22:C28)</f>
        <v>2142848.5199999996</v>
      </c>
      <c r="D21" s="135">
        <f t="shared" si="4"/>
        <v>2838975.09</v>
      </c>
      <c r="E21" s="135">
        <f t="shared" si="4"/>
        <v>0</v>
      </c>
      <c r="F21" s="135">
        <f t="shared" si="4"/>
        <v>166034</v>
      </c>
      <c r="G21" s="135">
        <f t="shared" si="4"/>
        <v>0</v>
      </c>
      <c r="H21" s="135">
        <f t="shared" si="4"/>
        <v>0</v>
      </c>
      <c r="I21" s="135">
        <f t="shared" ref="I21" si="5">SUM(I22:I28)</f>
        <v>0</v>
      </c>
      <c r="J21" s="135">
        <f t="shared" si="4"/>
        <v>0</v>
      </c>
      <c r="K21" s="135">
        <f t="shared" si="4"/>
        <v>0</v>
      </c>
      <c r="L21" s="135">
        <f t="shared" si="4"/>
        <v>0</v>
      </c>
      <c r="M21" s="135">
        <f t="shared" si="4"/>
        <v>0</v>
      </c>
      <c r="N21" s="135">
        <f>SUM(N22:N28)</f>
        <v>0</v>
      </c>
      <c r="O21" s="135">
        <f t="shared" si="4"/>
        <v>0</v>
      </c>
      <c r="P21" s="135">
        <f t="shared" si="4"/>
        <v>0</v>
      </c>
      <c r="Q21" s="135">
        <f t="shared" si="4"/>
        <v>0</v>
      </c>
      <c r="R21" s="135">
        <f t="shared" ref="R21" si="6">SUM(R22:R28)</f>
        <v>0</v>
      </c>
      <c r="S21" s="135">
        <f t="shared" si="4"/>
        <v>0</v>
      </c>
      <c r="T21" s="135">
        <f t="shared" si="4"/>
        <v>0</v>
      </c>
      <c r="U21" s="135">
        <f t="shared" si="4"/>
        <v>0</v>
      </c>
      <c r="V21" s="135">
        <f t="shared" si="4"/>
        <v>379873</v>
      </c>
      <c r="W21" s="135">
        <f t="shared" si="4"/>
        <v>0</v>
      </c>
      <c r="X21" s="135">
        <f t="shared" si="4"/>
        <v>0</v>
      </c>
      <c r="Y21" s="135">
        <f t="shared" si="4"/>
        <v>5527730.6099999994</v>
      </c>
      <c r="Z21" s="135">
        <f>SUM(Z22:Z28)</f>
        <v>29177330.729999997</v>
      </c>
      <c r="AA21" s="453"/>
    </row>
    <row r="22" spans="1:27" x14ac:dyDescent="0.3">
      <c r="A22">
        <v>4.0999999999999996</v>
      </c>
      <c r="B22" s="60" t="s">
        <v>70</v>
      </c>
      <c r="C22" s="62">
        <f>IFERROR(SUMIFS('MGZ121'!$N$624:$N$842,'MGZ121'!H$624:H$842,"SALIDA",'MGZ121'!$J$624:$J$842,$B22),0)</f>
        <v>1962797.2199999997</v>
      </c>
      <c r="D22" s="62">
        <f>IFERROR(SUMIFS('MGZ BBVA'!$N$449:$N$617,'MGZ BBVA'!$H$449:$H$617,"SALIDA",'MGZ BBVA'!$J$449:$J$617,$B22),0)</f>
        <v>2838975.09</v>
      </c>
      <c r="E22" s="62">
        <f>IFERROR(SUMIFS('MGZ DOLARES'!$N$2:$N$2,'MGZ DOLARES'!$F$2:$F$2,"SALIDA",'MGZ DOLARES'!$J$2:$J$2,$B22),0)</f>
        <v>0</v>
      </c>
      <c r="F22" s="62">
        <f>IFERROR(SUMIFS('MGZ BAJIO'!$N$50:$N$61,'MGZ BAJIO'!$H$50:$H$61,"SALIDA",'MGZ BAJIO'!$J$50:$J$61,$B22),0)</f>
        <v>166034</v>
      </c>
      <c r="G22" s="62">
        <f>IFERROR(SUMIFS('VICTOR BANAMEX'!$N$225:$N$296,'VICTOR BANAMEX'!$H$225:$H$296,"SALIDA",'VICTOR BANAMEX'!$J$225:$J$296,$B22),0)</f>
        <v>0</v>
      </c>
      <c r="H22" s="62">
        <f>IFERROR(SUMIFS('VICTOR BANORTE'!$N$51:$N$59,'VICTOR BANORTE'!$H$51:$H$59,"SALIDA",'VICTOR BANORTE'!$J$51:$J$59,$B22),0)</f>
        <v>0</v>
      </c>
      <c r="I22" s="62">
        <f>IFERROR(SUMIFS(RODRIGO!$N$2:$N$2,RODRIGO!$H$2:$H$2,"SALIDA",RODRIGO!$J$2:$J$2,$B22),0)</f>
        <v>0</v>
      </c>
      <c r="J22" s="62">
        <f>IFERROR(SUMIFS(MOY!$N$2:$N$2,MOY!$F$2:$F$2,"SALIDA",MOY!$J$2:$J$2,$B22),0)</f>
        <v>0</v>
      </c>
      <c r="K22" s="62">
        <f>IFERROR(SUMIFS('NORMA RUTH'!$N$29:$N$34,'NORMA RUTH'!$H$29:$H$34,"SALIDA",'NORMA RUTH'!$J$29:$J$34,$B22),0)</f>
        <v>0</v>
      </c>
      <c r="L22" s="62">
        <f>IFERROR(SUMIFS(VALERIA!$N$24:$N$27,VALERIA!$H$24:$H$27,"SALIDA",VALERIA!$J$24:$J$27,$B22),0)</f>
        <v>0</v>
      </c>
      <c r="M22" s="62">
        <f>IFERROR(SUMIFS('MANUEL BANAMEX'!$N$47:$N$53,'MANUEL BANAMEX'!$H$47:$H$53,"SALIDA",'MANUEL BANAMEX'!$J$47:$J$53,$B22),0)</f>
        <v>0</v>
      </c>
      <c r="N22" s="62">
        <f>IFERROR(SUMIFS(ROBERTO!$N$2:$N$2,ROBERTO!$H$2:$H$2,"SALIDA",ROBERTO!$J$2:$J$2,$B22),0)</f>
        <v>0</v>
      </c>
      <c r="O22" s="62">
        <f>IFERROR(SUMIFS(JUAN!$N$63:$N$83,JUAN!$H$62:$H$82,"SALIDA",JUAN!$J$62:$J$82,$B22),0)</f>
        <v>0</v>
      </c>
      <c r="P22" s="62">
        <f>IFERROR(SUMIFS('NORMA SANCHEZ'!$N$40:$N$54,'NORMA SANCHEZ'!$H$40:$H$54,"SALIDA",'NORMA SANCHEZ'!$J$40:$J$54,$B22),0)</f>
        <v>0</v>
      </c>
      <c r="Q22" s="62">
        <f>IFERROR(SUMIFS('JOSE CARLOS'!$N$46:$N$57,'JOSE CARLOS'!$H$46:$H$57,"SALIDA",'JOSE CARLOS'!$J$46:$J$57,$B22),0)</f>
        <v>0</v>
      </c>
      <c r="R22" s="62">
        <f>IFERROR(SUMIFS('LUIS ENRIQUE '!$N$40:$N$46,'LUIS ENRIQUE '!$H$40:$H$46,"SALIDA",'LUIS ENRIQUE '!$J$40:$J$46,$B22),0)</f>
        <v>0</v>
      </c>
      <c r="S22" s="62">
        <f>IFERROR(SUMIFS(CESARIA!$N$47:$N$63,CESARIA!$H$47:$H$63,"SALIDA",CESARIA!$J$47:$J$63,$B22),0)</f>
        <v>0</v>
      </c>
      <c r="T22" s="62">
        <f>IFERROR(SUMIFS(ALAN!$N$43:$N$55,ALAN!$H$43:$H$55,"SALIDA",ALAN!$J$43:$J$55,$B22),0)</f>
        <v>0</v>
      </c>
      <c r="U22" s="62">
        <f>IFERROR(SUMIFS(ELVIA!$N$39:$N$51,ELVIA!$H$39:$H$51,"SALIDA",ELVIA!$J$39:$J$51,$B22),0)</f>
        <v>0</v>
      </c>
      <c r="V22" s="62">
        <f>IFERROR(SUMIFS(CAJA!$N$2701:$N$3379,CAJA!$H$2701:$H$3379,"SALIDA",CAJA!$J$2701:$J$3379,$B22),0)</f>
        <v>0</v>
      </c>
      <c r="W22" s="62">
        <f>IFERROR(SUMIFS('CAJA TIGRES'!$N$751:$N$915,'CAJA TIGRES'!$H$751:$H$915,"SALIDA",'CAJA TIGRES'!$J$751:$J$915,$B22),0)</f>
        <v>0</v>
      </c>
      <c r="X22" s="62">
        <f>IFERROR(SUMIFS(RESERVA!$N$12:$N$12,RESERVA!$H$12:$H$12,"SALIDA",RESERVA!$J$12:$J$12,$B22),0)</f>
        <v>0</v>
      </c>
      <c r="Y22" s="96">
        <f t="shared" ref="Y22:Y28" si="7">SUM(C22:X22)</f>
        <v>4967806.3099999996</v>
      </c>
      <c r="Z22" s="96">
        <f>Y22+'ABR25'!Z22</f>
        <v>26556509.729999997</v>
      </c>
    </row>
    <row r="23" spans="1:27" x14ac:dyDescent="0.3">
      <c r="A23">
        <v>4.2</v>
      </c>
      <c r="B23" s="60" t="s">
        <v>71</v>
      </c>
      <c r="C23" s="62">
        <f>IFERROR(SUMIFS('MGZ121'!$N$624:$N$842,'MGZ121'!H$624:H$842,"SALIDA",'MGZ121'!$J$624:$J$842,$B23),0)</f>
        <v>0</v>
      </c>
      <c r="D23" s="62">
        <f>IFERROR(SUMIFS('MGZ BBVA'!$N$449:$N$617,'MGZ BBVA'!$H$449:$H$617,"SALIDA",'MGZ BBVA'!$J$449:$J$617,$B23),0)</f>
        <v>0</v>
      </c>
      <c r="E23" s="62">
        <f>IFERROR(SUMIFS('MGZ DOLARES'!$N$2:$N$2,'MGZ DOLARES'!$F$2:$F$2,"SALIDA",'MGZ DOLARES'!$J$2:$J$2,$B23),0)</f>
        <v>0</v>
      </c>
      <c r="F23" s="62">
        <f>IFERROR(SUMIFS('MGZ BAJIO'!$N$50:$N$61,'MGZ BAJIO'!$H$50:$H$61,"SALIDA",'MGZ BAJIO'!$J$50:$J$61,$B23),0)</f>
        <v>0</v>
      </c>
      <c r="G23" s="62">
        <f>IFERROR(SUMIFS('VICTOR BANAMEX'!$N$225:$N$296,'VICTOR BANAMEX'!$H$225:$H$296,"SALIDA",'VICTOR BANAMEX'!$J$225:$J$296,$B23),0)</f>
        <v>0</v>
      </c>
      <c r="H23" s="62">
        <f>IFERROR(SUMIFS('VICTOR BANORTE'!$N$51:$N$59,'VICTOR BANORTE'!$H$51:$H$59,"SALIDA",'VICTOR BANORTE'!$J$51:$J$59,$B23),0)</f>
        <v>0</v>
      </c>
      <c r="I23" s="62">
        <f>IFERROR(SUMIFS(RODRIGO!$N$2:$N$2,RODRIGO!$H$2:$H$2,"SALIDA",RODRIGO!$J$2:$J$2,$B23),0)</f>
        <v>0</v>
      </c>
      <c r="J23" s="62">
        <f>IFERROR(SUMIFS(MOY!$N$2:$N$2,MOY!$F$2:$F$2,"SALIDA",MOY!$J$2:$J$2,$B23),0)</f>
        <v>0</v>
      </c>
      <c r="K23" s="62">
        <f>IFERROR(SUMIFS('NORMA RUTH'!$N$29:$N$34,'NORMA RUTH'!$H$29:$H$34,"SALIDA",'NORMA RUTH'!$J$29:$J$34,$B23),0)</f>
        <v>0</v>
      </c>
      <c r="L23" s="62">
        <f>IFERROR(SUMIFS(VALERIA!$N$24:$N$27,VALERIA!$H$24:$H$27,"SALIDA",VALERIA!$J$24:$J$27,$B23),0)</f>
        <v>0</v>
      </c>
      <c r="M23" s="62">
        <f>IFERROR(SUMIFS('MANUEL BANAMEX'!$N$47:$N$53,'MANUEL BANAMEX'!$H$47:$H$53,"SALIDA",'MANUEL BANAMEX'!$J$47:$J$53,$B23),0)</f>
        <v>0</v>
      </c>
      <c r="N23" s="62">
        <f>IFERROR(SUMIFS(ROBERTO!$N$2:$N$2,ROBERTO!$H$2:$H$2,"SALIDA",ROBERTO!$J$2:$J$2,$B23),0)</f>
        <v>0</v>
      </c>
      <c r="O23" s="62">
        <f>IFERROR(SUMIFS(JUAN!$N$41:$N$56,JUAN!$H$41:$H$56,"SALIDA",JUAN!$J$41:$J$56,$B23),0)</f>
        <v>0</v>
      </c>
      <c r="P23" s="62">
        <f>IFERROR(SUMIFS('NORMA SANCHEZ'!$N$40:$N$54,'NORMA SANCHEZ'!$H$40:$H$54,"SALIDA",'NORMA SANCHEZ'!$J$40:$J$54,$B23),0)</f>
        <v>0</v>
      </c>
      <c r="Q23" s="62">
        <f>IFERROR(SUMIFS('JOSE CARLOS'!$N$46:$N$57,'JOSE CARLOS'!$H$46:$H$57,"SALIDA",'JOSE CARLOS'!$J$46:$J$57,$B23),0)</f>
        <v>0</v>
      </c>
      <c r="R23" s="62">
        <f>IFERROR(SUMIFS('LUIS ENRIQUE '!$N$40:$N$46,'LUIS ENRIQUE '!$H$40:$H$46,"SALIDA",'LUIS ENRIQUE '!$J$40:$J$46,$B23),0)</f>
        <v>0</v>
      </c>
      <c r="S23" s="62">
        <f>IFERROR(SUMIFS(CESARIA!$N$47:$N$63,CESARIA!$H$47:$H$63,"SALIDA",CESARIA!$J$47:$J$63,$B23),0)</f>
        <v>0</v>
      </c>
      <c r="T23" s="62">
        <f>IFERROR(SUMIFS(ALAN!$N$43:$N$55,ALAN!$H$43:$H$55,"SALIDA",ALAN!$J$43:$J$55,$B23),0)</f>
        <v>0</v>
      </c>
      <c r="U23" s="62">
        <f>IFERROR(SUMIFS(ELVIA!$N$39:$N$51,ELVIA!$H$39:$H$51,"SALIDA",ELVIA!$J$39:$J$51,$B23),0)</f>
        <v>0</v>
      </c>
      <c r="V23" s="62">
        <f>IFERROR(SUMIFS(CAJA!$N$2701:$N$3379,CAJA!$H$2701:$H$3379,"SALIDA",CAJA!$J$2701:$J$3379,$B23),0)</f>
        <v>0</v>
      </c>
      <c r="W23" s="62">
        <f>IFERROR(SUMIFS('CAJA TIGRES'!$N$751:$N$915,'CAJA TIGRES'!$H$751:$H$915,"SALIDA",'CAJA TIGRES'!$J$751:$J$915,$B23),0)</f>
        <v>0</v>
      </c>
      <c r="X23" s="62">
        <f>IFERROR(SUMIFS(RESERVA!$N$12:$N$12,RESERVA!$H$12:$H$12,"SALIDA",RESERVA!$J$12:$J$12,$B23),0)</f>
        <v>0</v>
      </c>
      <c r="Y23" s="96">
        <f t="shared" si="7"/>
        <v>0</v>
      </c>
      <c r="Z23" s="96">
        <f>Y23+'ABR25'!Z23</f>
        <v>0</v>
      </c>
    </row>
    <row r="24" spans="1:27" x14ac:dyDescent="0.3">
      <c r="A24">
        <v>4.3</v>
      </c>
      <c r="B24" s="60" t="s">
        <v>72</v>
      </c>
      <c r="C24" s="62">
        <f>IFERROR(SUMIFS('MGZ121'!$N$624:$N$842,'MGZ121'!H$624:H$842,"SALIDA",'MGZ121'!$J$624:$J$842,$B24),0)</f>
        <v>180051.3</v>
      </c>
      <c r="D24" s="62">
        <f>IFERROR(SUMIFS('MGZ BBVA'!$N$449:$N$617,'MGZ BBVA'!$H$449:$H$617,"SALIDA",'MGZ BBVA'!$J$449:$J$617,$B24),0)</f>
        <v>0</v>
      </c>
      <c r="E24" s="62">
        <f>IFERROR(SUMIFS('MGZ DOLARES'!$N$2:$N$2,'MGZ DOLARES'!$F$2:$F$2,"SALIDA",'MGZ DOLARES'!$J$2:$J$2,$B24),0)</f>
        <v>0</v>
      </c>
      <c r="F24" s="62">
        <f>IFERROR(SUMIFS('MGZ BAJIO'!$N$50:$N$61,'MGZ BAJIO'!$H$50:$H$61,"SALIDA",'MGZ BAJIO'!$J$50:$J$61,$B24),0)</f>
        <v>0</v>
      </c>
      <c r="G24" s="62">
        <f>IFERROR(SUMIFS('VICTOR BANAMEX'!$N$225:$N$296,'VICTOR BANAMEX'!$H$225:$H$296,"SALIDA",'VICTOR BANAMEX'!$J$225:$J$296,$B24),0)</f>
        <v>0</v>
      </c>
      <c r="H24" s="62">
        <f>IFERROR(SUMIFS('VICTOR BANORTE'!$N$51:$N$59,'VICTOR BANORTE'!$H$51:$H$59,"SALIDA",'VICTOR BANORTE'!$J$51:$J$59,$B24),0)</f>
        <v>0</v>
      </c>
      <c r="I24" s="62">
        <f>IFERROR(SUMIFS(RODRIGO!$N$2:$N$2,RODRIGO!$H$2:$H$2,"SALIDA",RODRIGO!$J$2:$J$2,$B24),0)</f>
        <v>0</v>
      </c>
      <c r="J24" s="62">
        <f>IFERROR(SUMIFS(MOY!$N$2:$N$2,MOY!$F$2:$F$2,"SALIDA",MOY!$J$2:$J$2,$B24),0)</f>
        <v>0</v>
      </c>
      <c r="K24" s="62">
        <f>IFERROR(SUMIFS('NORMA RUTH'!$N$29:$N$34,'NORMA RUTH'!$H$29:$H$34,"SALIDA",'NORMA RUTH'!$J$29:$J$34,$B24),0)</f>
        <v>0</v>
      </c>
      <c r="L24" s="62">
        <f>IFERROR(SUMIFS(VALERIA!$N$24:$N$27,VALERIA!$H$24:$H$27,"SALIDA",VALERIA!$J$24:$J$27,$B24),0)</f>
        <v>0</v>
      </c>
      <c r="M24" s="62">
        <f>IFERROR(SUMIFS('MANUEL BANAMEX'!$N$47:$N$53,'MANUEL BANAMEX'!$H$47:$H$53,"SALIDA",'MANUEL BANAMEX'!$J$47:$J$53,$B24),0)</f>
        <v>0</v>
      </c>
      <c r="N24" s="62">
        <f>IFERROR(SUMIFS(ROBERTO!$N$2:$N$2,ROBERTO!$H$2:$H$2,"SALIDA",ROBERTO!$J$2:$J$2,$B24),0)</f>
        <v>0</v>
      </c>
      <c r="O24" s="62">
        <f>IFERROR(SUMIFS(JUAN!$N$41:$N$56,JUAN!$H$41:$H$56,"SALIDA",JUAN!$J$41:$J$56,$B24),0)</f>
        <v>0</v>
      </c>
      <c r="P24" s="62">
        <f>IFERROR(SUMIFS('NORMA SANCHEZ'!$N$40:$N$54,'NORMA SANCHEZ'!$H$40:$H$54,"SALIDA",'NORMA SANCHEZ'!$J$40:$J$54,$B24),0)</f>
        <v>0</v>
      </c>
      <c r="Q24" s="62">
        <f>IFERROR(SUMIFS('JOSE CARLOS'!$N$46:$N$57,'JOSE CARLOS'!$H$46:$H$57,"SALIDA",'JOSE CARLOS'!$J$46:$J$57,$B24),0)</f>
        <v>0</v>
      </c>
      <c r="R24" s="62">
        <f>IFERROR(SUMIFS('LUIS ENRIQUE '!$N$40:$N$46,'LUIS ENRIQUE '!$H$40:$H$46,"SALIDA",'LUIS ENRIQUE '!$J$40:$J$46,$B24),0)</f>
        <v>0</v>
      </c>
      <c r="S24" s="62">
        <f>IFERROR(SUMIFS(CESARIA!$N$47:$N$63,CESARIA!$H$47:$H$63,"SALIDA",CESARIA!$J$47:$J$63,$B24),0)</f>
        <v>0</v>
      </c>
      <c r="T24" s="62">
        <f>IFERROR(SUMIFS(ALAN!$N$43:$N$55,ALAN!$H$43:$H$55,"SALIDA",ALAN!$J$43:$J$55,$B24),0)</f>
        <v>0</v>
      </c>
      <c r="U24" s="62">
        <f>IFERROR(SUMIFS(ELVIA!$N$39:$N$51,ELVIA!$H$39:$H$51,"SALIDA",ELVIA!$J$39:$J$51,$B24),0)</f>
        <v>0</v>
      </c>
      <c r="V24" s="62">
        <f>IFERROR(SUMIFS(CAJA!$N$2701:$N$3379,CAJA!$H$2701:$H$3379,"SALIDA",CAJA!$J$2701:$J$3379,$B24),0)</f>
        <v>0</v>
      </c>
      <c r="W24" s="62">
        <f>IFERROR(SUMIFS('CAJA TIGRES'!$N$751:$N$915,'CAJA TIGRES'!$H$751:$H$915,"SALIDA",'CAJA TIGRES'!$J$751:$J$915,$B24),0)</f>
        <v>0</v>
      </c>
      <c r="X24" s="62">
        <f>IFERROR(SUMIFS(RESERVA!$N$12:$N$12,RESERVA!$H$12:$H$12,"SALIDA",RESERVA!$J$12:$J$12,$B24),0)</f>
        <v>0</v>
      </c>
      <c r="Y24" s="96">
        <f t="shared" si="7"/>
        <v>180051.3</v>
      </c>
      <c r="Z24" s="96">
        <f>Y24+'ABR25'!Z24</f>
        <v>180051.3</v>
      </c>
    </row>
    <row r="25" spans="1:27" x14ac:dyDescent="0.3">
      <c r="A25">
        <v>4.4000000000000004</v>
      </c>
      <c r="B25" s="60" t="s">
        <v>73</v>
      </c>
      <c r="C25" s="62">
        <f>IFERROR(SUMIFS('MGZ121'!$N$624:$N$842,'MGZ121'!H$624:H$842,"SALIDA",'MGZ121'!$J$624:$J$842,$B25),0)</f>
        <v>0</v>
      </c>
      <c r="D25" s="62">
        <f>IFERROR(SUMIFS('MGZ BBVA'!$N$449:$N$617,'MGZ BBVA'!$H$449:$H$617,"SALIDA",'MGZ BBVA'!$J$449:$J$617,$B25),0)</f>
        <v>0</v>
      </c>
      <c r="E25" s="62">
        <f>IFERROR(SUMIFS('MGZ DOLARES'!$N$2:$N$2,'MGZ DOLARES'!$F$2:$F$2,"SALIDA",'MGZ DOLARES'!$J$2:$J$2,$B25),0)</f>
        <v>0</v>
      </c>
      <c r="F25" s="62">
        <f>IFERROR(SUMIFS('MGZ BAJIO'!$N$50:$N$61,'MGZ BAJIO'!$H$50:$H$61,"SALIDA",'MGZ BAJIO'!$J$50:$J$61,$B25),0)</f>
        <v>0</v>
      </c>
      <c r="G25" s="62">
        <f>IFERROR(SUMIFS('VICTOR BANAMEX'!$N$225:$N$296,'VICTOR BANAMEX'!$H$225:$H$296,"SALIDA",'VICTOR BANAMEX'!$J$225:$J$296,$B25),0)</f>
        <v>0</v>
      </c>
      <c r="H25" s="62">
        <f>IFERROR(SUMIFS('VICTOR BANORTE'!$N$51:$N$59,'VICTOR BANORTE'!$H$51:$H$59,"SALIDA",'VICTOR BANORTE'!$J$51:$J$59,$B25),0)</f>
        <v>0</v>
      </c>
      <c r="I25" s="62">
        <f>IFERROR(SUMIFS(RODRIGO!$N$2:$N$2,RODRIGO!$H$2:$H$2,"SALIDA",RODRIGO!$J$2:$J$2,$B25),0)</f>
        <v>0</v>
      </c>
      <c r="J25" s="62">
        <f>IFERROR(SUMIFS(MOY!$N$2:$N$2,MOY!$F$2:$F$2,"SALIDA",MOY!$J$2:$J$2,$B25),0)</f>
        <v>0</v>
      </c>
      <c r="K25" s="62">
        <f>IFERROR(SUMIFS('NORMA RUTH'!$N$29:$N$34,'NORMA RUTH'!$H$29:$H$34,"SALIDA",'NORMA RUTH'!$J$29:$J$34,$B25),0)</f>
        <v>0</v>
      </c>
      <c r="L25" s="62">
        <f>IFERROR(SUMIFS(VALERIA!$N$24:$N$27,VALERIA!$H$24:$H$27,"SALIDA",VALERIA!$J$24:$J$27,$B25),0)</f>
        <v>0</v>
      </c>
      <c r="M25" s="62">
        <f>IFERROR(SUMIFS('MANUEL BANAMEX'!$N$47:$N$53,'MANUEL BANAMEX'!$H$47:$H$53,"SALIDA",'MANUEL BANAMEX'!$J$47:$J$53,$B25),0)</f>
        <v>0</v>
      </c>
      <c r="N25" s="62">
        <f>IFERROR(SUMIFS(ROBERTO!$N$2:$N$2,ROBERTO!$H$2:$H$2,"SALIDA",ROBERTO!$J$2:$J$2,$B25),0)</f>
        <v>0</v>
      </c>
      <c r="O25" s="62">
        <f>IFERROR(SUMIFS(JUAN!$N$41:$N$56,JUAN!$H$41:$H$56,"SALIDA",JUAN!$J$41:$J$56,$B25),0)</f>
        <v>0</v>
      </c>
      <c r="P25" s="62">
        <f>IFERROR(SUMIFS('NORMA SANCHEZ'!$N$40:$N$54,'NORMA SANCHEZ'!$H$40:$H$54,"SALIDA",'NORMA SANCHEZ'!$J$40:$J$54,$B25),0)</f>
        <v>0</v>
      </c>
      <c r="Q25" s="62">
        <f>IFERROR(SUMIFS('JOSE CARLOS'!$N$46:$N$57,'JOSE CARLOS'!$H$46:$H$57,"SALIDA",'JOSE CARLOS'!$J$46:$J$57,$B25),0)</f>
        <v>0</v>
      </c>
      <c r="R25" s="62">
        <f>IFERROR(SUMIFS('LUIS ENRIQUE '!$N$40:$N$46,'LUIS ENRIQUE '!$H$40:$H$46,"SALIDA",'LUIS ENRIQUE '!$J$40:$J$46,$B25),0)</f>
        <v>0</v>
      </c>
      <c r="S25" s="62">
        <f>IFERROR(SUMIFS(CESARIA!$N$47:$N$63,CESARIA!$H$47:$H$63,"SALIDA",CESARIA!$J$47:$J$63,$B25),0)</f>
        <v>0</v>
      </c>
      <c r="T25" s="62">
        <f>IFERROR(SUMIFS(ALAN!$N$43:$N$55,ALAN!$H$43:$H$55,"SALIDA",ALAN!$J$43:$J$55,$B25),0)</f>
        <v>0</v>
      </c>
      <c r="U25" s="62">
        <f>IFERROR(SUMIFS(ELVIA!$N$39:$N$51,ELVIA!$H$39:$H$51,"SALIDA",ELVIA!$J$39:$J$51,$B25),0)</f>
        <v>0</v>
      </c>
      <c r="V25" s="146">
        <f>IFERROR(SUMIFS(CAJA!$N$2701:$N$3379,CAJA!$H$2701:$H$3379,"SALIDA",CAJA!$J$2701:$J$3379,$B25),0)</f>
        <v>265573</v>
      </c>
      <c r="W25" s="62">
        <f>IFERROR(SUMIFS('CAJA TIGRES'!$N$751:$N$915,'CAJA TIGRES'!$H$751:$H$915,"SALIDA",'CAJA TIGRES'!$J$751:$J$915,$B25),0)</f>
        <v>0</v>
      </c>
      <c r="X25" s="62">
        <f>IFERROR(SUMIFS(RESERVA!$N$12:$N$12,RESERVA!$H$12:$H$12,"SALIDA",RESERVA!$J$12:$J$12,$B25),0)</f>
        <v>0</v>
      </c>
      <c r="Y25" s="96">
        <f t="shared" si="7"/>
        <v>265573</v>
      </c>
      <c r="Z25" s="96">
        <f>Y25+'ABR25'!Z25</f>
        <v>910074.7</v>
      </c>
    </row>
    <row r="26" spans="1:27" x14ac:dyDescent="0.3">
      <c r="B26" s="60" t="s">
        <v>117</v>
      </c>
      <c r="C26" s="62">
        <f>IFERROR(SUMIFS('MGZ121'!$N$624:$N$842,'MGZ121'!H$624:H$842,"SALIDA",'MGZ121'!$J$624:$J$842,$B26),0)</f>
        <v>0</v>
      </c>
      <c r="D26" s="62">
        <f>IFERROR(SUMIFS('MGZ BBVA'!$N$449:$N$617,'MGZ BBVA'!$H$449:$H$617,"SALIDA",'MGZ BBVA'!$J$449:$J$617,$B26),0)</f>
        <v>0</v>
      </c>
      <c r="E26" s="62">
        <f>IFERROR(SUMIFS('MGZ DOLARES'!$N$2:$N$2,'MGZ DOLARES'!$F$2:$F$2,"SALIDA",'MGZ DOLARES'!$J$2:$J$2,$B26),0)</f>
        <v>0</v>
      </c>
      <c r="F26" s="62">
        <f>IFERROR(SUMIFS('MGZ BAJIO'!$N$50:$N$61,'MGZ BAJIO'!$H$50:$H$61,"SALIDA",'MGZ BAJIO'!$J$50:$J$61,$B26),0)</f>
        <v>0</v>
      </c>
      <c r="G26" s="62">
        <f>IFERROR(SUMIFS('VICTOR BANAMEX'!$N$225:$N$296,'VICTOR BANAMEX'!$H$225:$H$296,"SALIDA",'VICTOR BANAMEX'!$J$225:$J$296,$B26),0)</f>
        <v>0</v>
      </c>
      <c r="H26" s="62">
        <f>IFERROR(SUMIFS('VICTOR BANORTE'!$N$51:$N$59,'VICTOR BANORTE'!$H$51:$H$59,"SALIDA",'VICTOR BANORTE'!$J$51:$J$59,$B26),0)</f>
        <v>0</v>
      </c>
      <c r="I26" s="62">
        <f>IFERROR(SUMIFS(RODRIGO!$N$2:$N$2,RODRIGO!$H$2:$H$2,"SALIDA",RODRIGO!$J$2:$J$2,$B26),0)</f>
        <v>0</v>
      </c>
      <c r="J26" s="62">
        <f>IFERROR(SUMIFS(MOY!$N$2:$N$2,MOY!$F$2:$F$2,"SALIDA",MOY!$J$2:$J$2,$B26),0)</f>
        <v>0</v>
      </c>
      <c r="K26" s="62">
        <f>IFERROR(SUMIFS('NORMA RUTH'!$N$29:$N$34,'NORMA RUTH'!$H$29:$H$34,"SALIDA",'NORMA RUTH'!$J$29:$J$34,$B26),0)</f>
        <v>0</v>
      </c>
      <c r="L26" s="62">
        <f>IFERROR(SUMIFS(VALERIA!$N$24:$N$27,VALERIA!$H$24:$H$27,"SALIDA",VALERIA!$J$24:$J$27,$B26),0)</f>
        <v>0</v>
      </c>
      <c r="M26" s="62">
        <f>IFERROR(SUMIFS('MANUEL BANAMEX'!$N$47:$N$53,'MANUEL BANAMEX'!$H$47:$H$53,"SALIDA",'MANUEL BANAMEX'!$J$47:$J$53,$B26),0)</f>
        <v>0</v>
      </c>
      <c r="N26" s="62">
        <f>IFERROR(SUMIFS(ROBERTO!$N$2:$N$2,ROBERTO!$H$2:$H$2,"SALIDA",ROBERTO!$J$2:$J$2,$B26),0)</f>
        <v>0</v>
      </c>
      <c r="O26" s="62">
        <f>IFERROR(SUMIFS(JUAN!$N$41:$N$56,JUAN!$H$41:$H$56,"SALIDA",JUAN!$J$41:$J$56,$B26),0)</f>
        <v>0</v>
      </c>
      <c r="P26" s="62">
        <f>IFERROR(SUMIFS('NORMA SANCHEZ'!$N$40:$N$54,'NORMA SANCHEZ'!$H$40:$H$54,"SALIDA",'NORMA SANCHEZ'!$J$40:$J$54,$B26),0)</f>
        <v>0</v>
      </c>
      <c r="Q26" s="62">
        <f>IFERROR(SUMIFS('JOSE CARLOS'!$N$46:$N$57,'JOSE CARLOS'!$H$46:$H$57,"SALIDA",'JOSE CARLOS'!$J$46:$J$57,$B26),0)</f>
        <v>0</v>
      </c>
      <c r="R26" s="62">
        <f>IFERROR(SUMIFS('LUIS ENRIQUE '!$N$40:$N$46,'LUIS ENRIQUE '!$H$40:$H$46,"SALIDA",'LUIS ENRIQUE '!$J$40:$J$46,$B26),0)</f>
        <v>0</v>
      </c>
      <c r="S26" s="62">
        <f>IFERROR(SUMIFS(CESARIA!$N$47:$N$63,CESARIA!$H$47:$H$63,"SALIDA",CESARIA!$J$47:$J$63,$B26),0)</f>
        <v>0</v>
      </c>
      <c r="T26" s="62">
        <f>IFERROR(SUMIFS(ALAN!$N$43:$N$55,ALAN!$H$43:$H$55,"SALIDA",ALAN!$J$43:$J$55,$B26),0)</f>
        <v>0</v>
      </c>
      <c r="U26" s="62">
        <f>IFERROR(SUMIFS(ELVIA!$N$39:$N$51,ELVIA!$H$39:$H$51,"SALIDA",ELVIA!$J$39:$J$51,$B26),0)</f>
        <v>0</v>
      </c>
      <c r="V26" s="62">
        <f>IFERROR(SUMIFS(CAJA!$N$2701:$N$3379,CAJA!$H$2701:$H$3379,"SALIDA",CAJA!$J$2701:$J$3379,$B26),0)</f>
        <v>0</v>
      </c>
      <c r="W26" s="62">
        <f>IFERROR(SUMIFS('CAJA TIGRES'!$N$751:$N$915,'CAJA TIGRES'!$H$751:$H$915,"SALIDA",'CAJA TIGRES'!$J$751:$J$915,$B26),0)</f>
        <v>0</v>
      </c>
      <c r="X26" s="62">
        <f>IFERROR(SUMIFS(RESERVA!$N$12:$N$12,RESERVA!$H$12:$H$12,"SALIDA",RESERVA!$J$12:$J$12,$B26),0)</f>
        <v>0</v>
      </c>
      <c r="Y26" s="96">
        <f t="shared" si="7"/>
        <v>0</v>
      </c>
      <c r="Z26" s="96">
        <f>Y26+'ABR25'!Z26</f>
        <v>1144895</v>
      </c>
    </row>
    <row r="27" spans="1:27" x14ac:dyDescent="0.3">
      <c r="B27" s="60" t="s">
        <v>251</v>
      </c>
      <c r="C27" s="62">
        <f>IFERROR(SUMIFS('MGZ121'!$N$624:$N$842,'MGZ121'!H$624:H$842,"SALIDA",'MGZ121'!$J$624:$J$842,$B27),0)</f>
        <v>0</v>
      </c>
      <c r="D27" s="62">
        <f>IFERROR(SUMIFS('MGZ BBVA'!$N$449:$N$617,'MGZ BBVA'!$H$449:$H$617,"SALIDA",'MGZ BBVA'!$J$449:$J$617,$B27),0)</f>
        <v>0</v>
      </c>
      <c r="E27" s="62">
        <f>IFERROR(SUMIFS('MGZ DOLARES'!$N$2:$N$2,'MGZ DOLARES'!$F$2:$F$2,"SALIDA",'MGZ DOLARES'!$J$2:$J$2,$B27),0)</f>
        <v>0</v>
      </c>
      <c r="F27" s="62">
        <f>IFERROR(SUMIFS('MGZ BAJIO'!$N$50:$N$61,'MGZ BAJIO'!$H$50:$H$61,"SALIDA",'MGZ BAJIO'!$J$50:$J$61,$B27),0)</f>
        <v>0</v>
      </c>
      <c r="G27" s="62">
        <f>IFERROR(SUMIFS('VICTOR BANAMEX'!$N$225:$N$296,'VICTOR BANAMEX'!$H$225:$H$296,"SALIDA",'VICTOR BANAMEX'!$J$225:$J$296,$B27),0)</f>
        <v>0</v>
      </c>
      <c r="H27" s="62">
        <f>IFERROR(SUMIFS('VICTOR BANORTE'!$N$51:$N$59,'VICTOR BANORTE'!$H$51:$H$59,"SALIDA",'VICTOR BANORTE'!$J$51:$J$59,$B27),0)</f>
        <v>0</v>
      </c>
      <c r="I27" s="62">
        <f>IFERROR(SUMIFS(RODRIGO!$N$2:$N$2,RODRIGO!$H$2:$H$2,"SALIDA",RODRIGO!$J$2:$J$2,$B27),0)</f>
        <v>0</v>
      </c>
      <c r="J27" s="62">
        <f>IFERROR(SUMIFS(MOY!$N$2:$N$2,MOY!$F$2:$F$2,"SALIDA",MOY!$J$2:$J$2,$B27),0)</f>
        <v>0</v>
      </c>
      <c r="K27" s="62">
        <f>IFERROR(SUMIFS('NORMA RUTH'!$N$29:$N$34,'NORMA RUTH'!$H$29:$H$34,"SALIDA",'NORMA RUTH'!$J$29:$J$34,$B27),0)</f>
        <v>0</v>
      </c>
      <c r="L27" s="62">
        <f>IFERROR(SUMIFS(VALERIA!$N$24:$N$27,VALERIA!$H$24:$H$27,"SALIDA",VALERIA!$J$24:$J$27,$B27),0)</f>
        <v>0</v>
      </c>
      <c r="M27" s="62">
        <f>IFERROR(SUMIFS('MANUEL BANAMEX'!$N$47:$N$53,'MANUEL BANAMEX'!$H$47:$H$53,"SALIDA",'MANUEL BANAMEX'!$J$47:$J$53,$B27),0)</f>
        <v>0</v>
      </c>
      <c r="N27" s="62">
        <f>IFERROR(SUMIFS(ROBERTO!$N$2:$N$2,ROBERTO!$H$2:$H$2,"SALIDA",ROBERTO!$J$2:$J$2,$B27),0)</f>
        <v>0</v>
      </c>
      <c r="O27" s="62">
        <f>IFERROR(SUMIFS(JUAN!$N$41:$N$56,JUAN!$H$41:$H$56,"SALIDA",JUAN!$J$41:$J$56,$B27),0)</f>
        <v>0</v>
      </c>
      <c r="P27" s="62">
        <f>IFERROR(SUMIFS('NORMA SANCHEZ'!$N$40:$N$54,'NORMA SANCHEZ'!$H$40:$H$54,"SALIDA",'NORMA SANCHEZ'!$J$40:$J$54,$B27),0)</f>
        <v>0</v>
      </c>
      <c r="Q27" s="62">
        <f>IFERROR(SUMIFS('JOSE CARLOS'!$N$46:$N$57,'JOSE CARLOS'!$H$46:$H$57,"SALIDA",'JOSE CARLOS'!$J$46:$J$57,$B27),0)</f>
        <v>0</v>
      </c>
      <c r="R27" s="62">
        <f>IFERROR(SUMIFS('LUIS ENRIQUE '!$N$40:$N$46,'LUIS ENRIQUE '!$H$40:$H$46,"SALIDA",'LUIS ENRIQUE '!$J$40:$J$46,$B27),0)</f>
        <v>0</v>
      </c>
      <c r="S27" s="62">
        <f>IFERROR(SUMIFS(CESARIA!$N$47:$N$63,CESARIA!$H$47:$H$63,"SALIDA",CESARIA!$J$47:$J$63,$B27),0)</f>
        <v>0</v>
      </c>
      <c r="T27" s="62">
        <f>IFERROR(SUMIFS(ALAN!$N$43:$N$55,ALAN!$H$43:$H$55,"SALIDA",ALAN!$J$43:$J$55,$B27),0)</f>
        <v>0</v>
      </c>
      <c r="U27" s="62">
        <f>IFERROR(SUMIFS(ELVIA!$N$39:$N$51,ELVIA!$H$39:$H$51,"SALIDA",ELVIA!$J$39:$J$51,$B27),0)</f>
        <v>0</v>
      </c>
      <c r="V27" s="62">
        <f>IFERROR(SUMIFS(CAJA!$N$2701:$N$3379,CAJA!$H$2701:$H$3379,"SALIDA",CAJA!$J$2701:$J$3379,$B27),0)</f>
        <v>0</v>
      </c>
      <c r="W27" s="62">
        <f>IFERROR(SUMIFS('CAJA TIGRES'!$N$751:$N$915,'CAJA TIGRES'!$H$751:$H$915,"SALIDA",'CAJA TIGRES'!$J$751:$J$915,$B27),0)</f>
        <v>0</v>
      </c>
      <c r="X27" s="62">
        <f>IFERROR(SUMIFS(RESERVA!$N$12:$N$12,RESERVA!$H$12:$H$12,"SALIDA",RESERVA!$J$12:$J$12,$B27),0)</f>
        <v>0</v>
      </c>
      <c r="Y27" s="96">
        <f t="shared" si="7"/>
        <v>0</v>
      </c>
      <c r="Z27" s="96">
        <f>Y27+'ABR25'!Z27</f>
        <v>0</v>
      </c>
    </row>
    <row r="28" spans="1:27" x14ac:dyDescent="0.3">
      <c r="B28" s="60" t="s">
        <v>261</v>
      </c>
      <c r="C28" s="62">
        <f>IFERROR(SUMIFS('MGZ121'!$N$624:$N$842,'MGZ121'!H$624:H$842,"SALIDA",'MGZ121'!$J$624:$J$842,$B28),0)</f>
        <v>0</v>
      </c>
      <c r="D28" s="62">
        <f>IFERROR(SUMIFS('MGZ BBVA'!$N$449:$N$617,'MGZ BBVA'!$H$449:$H$617,"SALIDA",'MGZ BBVA'!$J$449:$J$617,$B28),0)</f>
        <v>0</v>
      </c>
      <c r="E28" s="62">
        <f>IFERROR(SUMIFS('MGZ DOLARES'!$N$2:$N$2,'MGZ DOLARES'!$F$2:$F$2,"SALIDA",'MGZ DOLARES'!$J$2:$J$2,$B28),0)</f>
        <v>0</v>
      </c>
      <c r="F28" s="62">
        <f>IFERROR(SUMIFS('MGZ BAJIO'!$N$50:$N$61,'MGZ BAJIO'!$H$50:$H$61,"SALIDA",'MGZ BAJIO'!$J$50:$J$61,$B28),0)</f>
        <v>0</v>
      </c>
      <c r="G28" s="62">
        <f>IFERROR(SUMIFS('VICTOR BANAMEX'!$N$225:$N$296,'VICTOR BANAMEX'!$H$225:$H$296,"SALIDA",'VICTOR BANAMEX'!$J$225:$J$296,$B28),0)</f>
        <v>0</v>
      </c>
      <c r="H28" s="62">
        <f>IFERROR(SUMIFS('VICTOR BANORTE'!$N$51:$N$59,'VICTOR BANORTE'!$H$51:$H$59,"SALIDA",'VICTOR BANORTE'!$J$51:$J$59,$B28),0)</f>
        <v>0</v>
      </c>
      <c r="I28" s="62">
        <f>IFERROR(SUMIFS(RODRIGO!$N$2:$N$2,RODRIGO!$H$2:$H$2,"SALIDA",RODRIGO!$J$2:$J$2,$B28),0)</f>
        <v>0</v>
      </c>
      <c r="J28" s="62">
        <f>IFERROR(SUMIFS(MOY!$N$2:$N$2,MOY!$F$2:$F$2,"SALIDA",MOY!$J$2:$J$2,$B28),0)</f>
        <v>0</v>
      </c>
      <c r="K28" s="62">
        <f>IFERROR(SUMIFS('NORMA RUTH'!$N$29:$N$34,'NORMA RUTH'!$H$29:$H$34,"SALIDA",'NORMA RUTH'!$J$29:$J$34,$B28),0)</f>
        <v>0</v>
      </c>
      <c r="L28" s="62">
        <f>IFERROR(SUMIFS(VALERIA!$N$24:$N$27,VALERIA!$H$24:$H$27,"SALIDA",VALERIA!$J$24:$J$27,$B28),0)</f>
        <v>0</v>
      </c>
      <c r="M28" s="62">
        <f>IFERROR(SUMIFS('MANUEL BANAMEX'!$N$47:$N$53,'MANUEL BANAMEX'!$H$47:$H$53,"SALIDA",'MANUEL BANAMEX'!$J$47:$J$53,$B28),0)</f>
        <v>0</v>
      </c>
      <c r="N28" s="62">
        <f>IFERROR(SUMIFS(ROBERTO!$N$2:$N$2,ROBERTO!$H$2:$H$2,"SALIDA",ROBERTO!$J$2:$J$2,$B28),0)</f>
        <v>0</v>
      </c>
      <c r="O28" s="62">
        <f>IFERROR(SUMIFS(JUAN!$N$41:$N$56,JUAN!$H$41:$H$56,"SALIDA",JUAN!$J$41:$J$56,$B28),0)</f>
        <v>0</v>
      </c>
      <c r="P28" s="62">
        <f>IFERROR(SUMIFS('NORMA SANCHEZ'!$N$40:$N$54,'NORMA SANCHEZ'!$H$40:$H$54,"SALIDA",'NORMA SANCHEZ'!$J$40:$J$54,$B28),0)</f>
        <v>0</v>
      </c>
      <c r="Q28" s="62">
        <f>IFERROR(SUMIFS('JOSE CARLOS'!$N$46:$N$57,'JOSE CARLOS'!$H$46:$H$57,"SALIDA",'JOSE CARLOS'!$J$46:$J$57,$B28),0)</f>
        <v>0</v>
      </c>
      <c r="R28" s="62">
        <f>IFERROR(SUMIFS('LUIS ENRIQUE '!$N$40:$N$46,'LUIS ENRIQUE '!$H$40:$H$46,"SALIDA",'LUIS ENRIQUE '!$J$40:$J$46,$B28),0)</f>
        <v>0</v>
      </c>
      <c r="S28" s="62">
        <f>IFERROR(SUMIFS(CESARIA!$N$47:$N$63,CESARIA!$H$47:$H$63,"SALIDA",CESARIA!$J$47:$J$63,$B28),0)</f>
        <v>0</v>
      </c>
      <c r="T28" s="62">
        <f>IFERROR(SUMIFS(ALAN!$N$43:$N$55,ALAN!$H$43:$H$55,"SALIDA",ALAN!$J$43:$J$55,$B28),0)</f>
        <v>0</v>
      </c>
      <c r="U28" s="62">
        <f>IFERROR(SUMIFS(ELVIA!$N$39:$N$51,ELVIA!$H$39:$H$51,"SALIDA",ELVIA!$J$39:$J$51,$B28),0)</f>
        <v>0</v>
      </c>
      <c r="V28" s="62">
        <f>IFERROR(SUMIFS(CAJA!$N$2701:$N$3379,CAJA!$H$2701:$H$3379,"SALIDA",CAJA!$J$2701:$J$3379,$B28),0)</f>
        <v>114300</v>
      </c>
      <c r="W28" s="62">
        <f>IFERROR(SUMIFS('CAJA TIGRES'!$N$751:$N$915,'CAJA TIGRES'!$H$751:$H$915,"SALIDA",'CAJA TIGRES'!$J$751:$J$915,$B28),0)</f>
        <v>0</v>
      </c>
      <c r="X28" s="62">
        <f>IFERROR(SUMIFS(RESERVA!$N$12:$N$12,RESERVA!$H$12:$H$12,"SALIDA",RESERVA!$J$12:$J$12,$B28),0)</f>
        <v>0</v>
      </c>
      <c r="Y28" s="96">
        <f t="shared" si="7"/>
        <v>114300</v>
      </c>
      <c r="Z28" s="96">
        <f>Y28+'ABR25'!Z28</f>
        <v>385800</v>
      </c>
    </row>
    <row r="29" spans="1:27" s="180" customFormat="1" x14ac:dyDescent="0.3">
      <c r="A29" s="180">
        <v>5</v>
      </c>
      <c r="B29" s="183" t="s">
        <v>103</v>
      </c>
      <c r="C29" s="135">
        <f>SUM(C30:C48)</f>
        <v>249955.66000000003</v>
      </c>
      <c r="D29" s="135">
        <f t="shared" ref="D29:Z29" si="8">SUM(D30:D48)</f>
        <v>824078.03</v>
      </c>
      <c r="E29" s="135">
        <f t="shared" si="8"/>
        <v>0</v>
      </c>
      <c r="F29" s="135">
        <f t="shared" si="8"/>
        <v>0</v>
      </c>
      <c r="G29" s="135">
        <f t="shared" si="8"/>
        <v>109435</v>
      </c>
      <c r="H29" s="135">
        <f t="shared" si="8"/>
        <v>0</v>
      </c>
      <c r="I29" s="135">
        <f t="shared" si="8"/>
        <v>0</v>
      </c>
      <c r="J29" s="135">
        <f t="shared" si="8"/>
        <v>0</v>
      </c>
      <c r="K29" s="135">
        <f t="shared" si="8"/>
        <v>0</v>
      </c>
      <c r="L29" s="135">
        <f t="shared" si="8"/>
        <v>0</v>
      </c>
      <c r="M29" s="135">
        <f t="shared" si="8"/>
        <v>16774</v>
      </c>
      <c r="N29" s="135">
        <f t="shared" si="8"/>
        <v>0</v>
      </c>
      <c r="O29" s="135">
        <f t="shared" si="8"/>
        <v>0</v>
      </c>
      <c r="P29" s="135">
        <f t="shared" si="8"/>
        <v>0</v>
      </c>
      <c r="Q29" s="135">
        <f t="shared" si="8"/>
        <v>0</v>
      </c>
      <c r="R29" s="135">
        <f t="shared" si="8"/>
        <v>0</v>
      </c>
      <c r="S29" s="135">
        <f t="shared" si="8"/>
        <v>0</v>
      </c>
      <c r="T29" s="135">
        <f t="shared" si="8"/>
        <v>0</v>
      </c>
      <c r="U29" s="135">
        <f t="shared" si="8"/>
        <v>0</v>
      </c>
      <c r="V29" s="135">
        <f t="shared" si="8"/>
        <v>1783045</v>
      </c>
      <c r="W29" s="135">
        <f t="shared" si="8"/>
        <v>137628</v>
      </c>
      <c r="X29" s="135">
        <f t="shared" si="8"/>
        <v>0</v>
      </c>
      <c r="Y29" s="135">
        <f t="shared" si="8"/>
        <v>3120915.69</v>
      </c>
      <c r="Z29" s="135">
        <f t="shared" si="8"/>
        <v>11375826.512806732</v>
      </c>
      <c r="AA29" s="453"/>
    </row>
    <row r="30" spans="1:27" x14ac:dyDescent="0.3">
      <c r="A30">
        <v>5.0999999999999996</v>
      </c>
      <c r="B30" s="60" t="s">
        <v>92</v>
      </c>
      <c r="C30" s="62">
        <f>IFERROR(SUMIFS('MGZ121'!$N$624:$N$842,'MGZ121'!H$624:H$842,"SALIDA",'MGZ121'!$J$624:$J$842,$B30),0)</f>
        <v>5800</v>
      </c>
      <c r="D30" s="62">
        <f>IFERROR(SUMIFS('MGZ BBVA'!$N$449:$N$617,'MGZ BBVA'!$H$449:$H$617,"SALIDA",'MGZ BBVA'!$J$449:$J$617,$B30),0)</f>
        <v>251318.24</v>
      </c>
      <c r="E30" s="62">
        <f>IFERROR(SUMIFS('MGZ DOLARES'!$N$2:$N$2,'MGZ DOLARES'!$F$2:$F$2,"SALIDA",'MGZ DOLARES'!$J$2:$J$2,$B30),0)</f>
        <v>0</v>
      </c>
      <c r="F30" s="62">
        <f>IFERROR(SUMIFS('MGZ BAJIO'!$N$50:$N$61,'MGZ BAJIO'!$H$50:$H$61,"SALIDA",'MGZ BAJIO'!$J$50:$J$61,$B30),0)</f>
        <v>0</v>
      </c>
      <c r="G30" s="62">
        <f>IFERROR(SUMIFS('VICTOR BANAMEX'!$N$225:$N$296,'VICTOR BANAMEX'!$H$225:$H$296,"SALIDA",'VICTOR BANAMEX'!$J$225:$J$296,$B30),0)</f>
        <v>0</v>
      </c>
      <c r="H30" s="62">
        <f>IFERROR(SUMIFS('VICTOR BANORTE'!$N$51:$N$59,'VICTOR BANORTE'!$H$51:$H$59,"SALIDA",'VICTOR BANORTE'!$J$51:$J$59,$B30),0)</f>
        <v>0</v>
      </c>
      <c r="I30" s="62">
        <f>IFERROR(SUMIFS(RODRIGO!$N$2:$N$2,RODRIGO!$H$2:$H$2,"SALIDA",RODRIGO!$J$2:$J$2,$B30),0)</f>
        <v>0</v>
      </c>
      <c r="J30" s="62">
        <f>IFERROR(SUMIFS(MOY!$N$2:$N$2,MOY!$F$2:$F$2,"SALIDA",MOY!$J$2:$J$2,$B30),0)</f>
        <v>0</v>
      </c>
      <c r="K30" s="62">
        <f>IFERROR(SUMIFS('NORMA RUTH'!$N$29:$N$34,'NORMA RUTH'!$H$29:$H$34,"SALIDA",'NORMA RUTH'!$J$29:$J$34,$B30),0)</f>
        <v>0</v>
      </c>
      <c r="L30" s="62">
        <f>IFERROR(SUMIFS(VALERIA!$N$24:$N$27,VALERIA!$H$24:$H$27,"SALIDA",VALERIA!$J$24:$J$27,$B30),0)</f>
        <v>0</v>
      </c>
      <c r="M30" s="62">
        <f>IFERROR(SUMIFS('MANUEL BANAMEX'!$N$47:$N$53,'MANUEL BANAMEX'!$H$47:$H$53,"SALIDA",'MANUEL BANAMEX'!$J$47:$J$53,$B30),0)</f>
        <v>0</v>
      </c>
      <c r="N30" s="62">
        <f>IFERROR(SUMIFS(ROBERTO!$N$2:$N$2,ROBERTO!$H$2:$H$2,"SALIDA",ROBERTO!$J$2:$J$2,$B30),0)</f>
        <v>0</v>
      </c>
      <c r="O30" s="62">
        <f>IFERROR(SUMIFS(JUAN!$N$41:$N$56,JUAN!$H$41:$H$56,"SALIDA",JUAN!$J$41:$J$56,$B30),0)</f>
        <v>0</v>
      </c>
      <c r="P30" s="62">
        <f>IFERROR(SUMIFS('NORMA SANCHEZ'!$N$40:$N$54,'NORMA SANCHEZ'!$H$40:$H$54,"SALIDA",'NORMA SANCHEZ'!$J$40:$J$54,$B30),0)</f>
        <v>0</v>
      </c>
      <c r="Q30" s="62">
        <f>IFERROR(SUMIFS('JOSE CARLOS'!$N$46:$N$57,'JOSE CARLOS'!$H$46:$H$57,"SALIDA",'JOSE CARLOS'!$J$46:$J$57,$B30),0)</f>
        <v>0</v>
      </c>
      <c r="R30" s="62">
        <f>IFERROR(SUMIFS('LUIS ENRIQUE '!$N$40:$N$46,'LUIS ENRIQUE '!$H$40:$H$46,"SALIDA",'LUIS ENRIQUE '!$J$40:$J$46,$B30),0)</f>
        <v>0</v>
      </c>
      <c r="S30" s="62">
        <f>IFERROR(SUMIFS(CESARIA!$N$47:$N$63,CESARIA!$H$47:$H$63,"SALIDA",CESARIA!$J$47:$J$63,$B30),0)</f>
        <v>0</v>
      </c>
      <c r="T30" s="62">
        <f>IFERROR(SUMIFS(ALAN!$N$43:$N$55,ALAN!$H$43:$H$55,"SALIDA",ALAN!$J$43:$J$55,$B30),0)</f>
        <v>0</v>
      </c>
      <c r="U30" s="62">
        <f>IFERROR(SUMIFS(ELVIA!$N$39:$N$51,ELVIA!$H$39:$H$51,"SALIDA",ELVIA!$J$39:$J$51,$B30),0)</f>
        <v>0</v>
      </c>
      <c r="V30" s="146">
        <f>IFERROR(SUMIFS(CAJA!$N$2701:$N$3379,CAJA!$H$2701:$H$3379,"SALIDA",CAJA!$J$2701:$J$3379,$B30),0)</f>
        <v>31190</v>
      </c>
      <c r="W30" s="62">
        <f>IFERROR(SUMIFS('CAJA TIGRES'!$N$751:$N$915,'CAJA TIGRES'!$H$751:$H$915,"SALIDA",'CAJA TIGRES'!$J$751:$J$915,$B30),0)</f>
        <v>13805</v>
      </c>
      <c r="X30" s="62">
        <f>IFERROR(SUMIFS(RESERVA!$N$12:$N$12,RESERVA!$H$12:$H$12,"SALIDA",RESERVA!$J$12:$J$12,$B30),0)</f>
        <v>0</v>
      </c>
      <c r="Y30" s="96">
        <f t="shared" ref="Y30:Y48" si="9">SUM(C30:X30)</f>
        <v>302113.24</v>
      </c>
      <c r="Z30" s="96">
        <f>Y30+'ABR25'!Z30</f>
        <v>900223.81</v>
      </c>
    </row>
    <row r="31" spans="1:27" ht="27.6" x14ac:dyDescent="0.3">
      <c r="A31">
        <v>5.2</v>
      </c>
      <c r="B31" s="61" t="s">
        <v>93</v>
      </c>
      <c r="C31" s="62">
        <f>IFERROR(SUMIFS('MGZ121'!$N$624:$N$842,'MGZ121'!H$624:H$842,"SALIDA",'MGZ121'!$J$624:$J$842,$B31),0)</f>
        <v>52169</v>
      </c>
      <c r="D31" s="62">
        <f>IFERROR(SUMIFS('MGZ BBVA'!$N$449:$N$617,'MGZ BBVA'!$H$449:$H$617,"SALIDA",'MGZ BBVA'!$J$449:$J$617,$B31),0)</f>
        <v>107814.68</v>
      </c>
      <c r="E31" s="62">
        <f>IFERROR(SUMIFS('MGZ DOLARES'!$N$2:$N$2,'MGZ DOLARES'!$F$2:$F$2,"SALIDA",'MGZ DOLARES'!$J$2:$J$2,$B31),0)</f>
        <v>0</v>
      </c>
      <c r="F31" s="62">
        <f>IFERROR(SUMIFS('MGZ BAJIO'!$N$50:$N$61,'MGZ BAJIO'!$H$50:$H$61,"SALIDA",'MGZ BAJIO'!$J$50:$J$61,$B31),0)</f>
        <v>0</v>
      </c>
      <c r="G31" s="62">
        <f>IFERROR(SUMIFS('VICTOR BANAMEX'!$N$225:$N$296,'VICTOR BANAMEX'!$H$225:$H$296,"SALIDA",'VICTOR BANAMEX'!$J$225:$J$296,$B31),0)</f>
        <v>0</v>
      </c>
      <c r="H31" s="62">
        <f>IFERROR(SUMIFS('VICTOR BANORTE'!$N$51:$N$59,'VICTOR BANORTE'!$H$51:$H$59,"SALIDA",'VICTOR BANORTE'!$J$51:$J$59,$B31),0)</f>
        <v>0</v>
      </c>
      <c r="I31" s="62">
        <f>IFERROR(SUMIFS(RODRIGO!$N$2:$N$2,RODRIGO!$H$2:$H$2,"SALIDA",RODRIGO!$J$2:$J$2,$B31),0)</f>
        <v>0</v>
      </c>
      <c r="J31" s="62">
        <f>IFERROR(SUMIFS(MOY!$N$2:$N$2,MOY!$F$2:$F$2,"SALIDA",MOY!$J$2:$J$2,$B31),0)</f>
        <v>0</v>
      </c>
      <c r="K31" s="62">
        <f>IFERROR(SUMIFS('NORMA RUTH'!$N$29:$N$34,'NORMA RUTH'!$H$29:$H$34,"SALIDA",'NORMA RUTH'!$J$29:$J$34,$B31),0)</f>
        <v>0</v>
      </c>
      <c r="L31" s="62">
        <f>IFERROR(SUMIFS(VALERIA!$N$24:$N$27,VALERIA!$H$24:$H$27,"SALIDA",VALERIA!$J$24:$J$27,$B31),0)</f>
        <v>0</v>
      </c>
      <c r="M31" s="62">
        <f>IFERROR(SUMIFS('MANUEL BANAMEX'!$N$47:$N$53,'MANUEL BANAMEX'!$H$47:$H$53,"SALIDA",'MANUEL BANAMEX'!$J$47:$J$53,$B31),0)</f>
        <v>0</v>
      </c>
      <c r="N31" s="62">
        <f>IFERROR(SUMIFS(ROBERTO!$N$2:$N$2,ROBERTO!$H$2:$H$2,"SALIDA",ROBERTO!$J$2:$J$2,$B31),0)</f>
        <v>0</v>
      </c>
      <c r="O31" s="62">
        <f>IFERROR(SUMIFS(JUAN!$N$41:$N$56,JUAN!$H$41:$H$56,"SALIDA",JUAN!$J$41:$J$56,$B31),0)</f>
        <v>0</v>
      </c>
      <c r="P31" s="62">
        <f>IFERROR(SUMIFS('NORMA SANCHEZ'!$N$40:$N$54,'NORMA SANCHEZ'!$H$40:$H$54,"SALIDA",'NORMA SANCHEZ'!$J$40:$J$54,$B31),0)</f>
        <v>0</v>
      </c>
      <c r="Q31" s="62">
        <f>IFERROR(SUMIFS('JOSE CARLOS'!$N$46:$N$57,'JOSE CARLOS'!$H$46:$H$57,"SALIDA",'JOSE CARLOS'!$J$46:$J$57,$B31),0)</f>
        <v>0</v>
      </c>
      <c r="R31" s="62">
        <f>IFERROR(SUMIFS('LUIS ENRIQUE '!$N$40:$N$46,'LUIS ENRIQUE '!$H$40:$H$46,"SALIDA",'LUIS ENRIQUE '!$J$40:$J$46,$B31),0)</f>
        <v>0</v>
      </c>
      <c r="S31" s="62">
        <f>IFERROR(SUMIFS(CESARIA!$N$47:$N$63,CESARIA!$H$47:$H$63,"SALIDA",CESARIA!$J$47:$J$63,$B31),0)</f>
        <v>0</v>
      </c>
      <c r="T31" s="62">
        <f>IFERROR(SUMIFS(ALAN!$N$43:$N$55,ALAN!$H$43:$H$55,"SALIDA",ALAN!$J$43:$J$55,$B31),0)</f>
        <v>0</v>
      </c>
      <c r="U31" s="62">
        <f>IFERROR(SUMIFS(ELVIA!$N$39:$N$51,ELVIA!$H$39:$H$51,"SALIDA",ELVIA!$J$39:$J$51,$B31),0)</f>
        <v>0</v>
      </c>
      <c r="V31" s="146">
        <f>IFERROR(SUMIFS(CAJA!$N$2701:$N$3379,CAJA!$H$2701:$H$3379,"SALIDA",CAJA!$J$2701:$J$3379,$B31),0)</f>
        <v>21258</v>
      </c>
      <c r="W31" s="62">
        <f>IFERROR(SUMIFS('CAJA TIGRES'!$N$751:$N$915,'CAJA TIGRES'!$H$751:$H$915,"SALIDA",'CAJA TIGRES'!$J$751:$J$915,$B31),0)</f>
        <v>0</v>
      </c>
      <c r="X31" s="62">
        <f>IFERROR(SUMIFS(RESERVA!$N$12:$N$12,RESERVA!$H$12:$H$12,"SALIDA",RESERVA!$J$12:$J$12,$B31),0)</f>
        <v>0</v>
      </c>
      <c r="Y31" s="96">
        <f t="shared" si="9"/>
        <v>181241.68</v>
      </c>
      <c r="Z31" s="96">
        <f>Y31+'ABR25'!Z31</f>
        <v>990922.07000000007</v>
      </c>
    </row>
    <row r="32" spans="1:27" x14ac:dyDescent="0.3">
      <c r="A32">
        <v>5.3</v>
      </c>
      <c r="B32" s="60" t="s">
        <v>94</v>
      </c>
      <c r="C32" s="62">
        <f>IFERROR(SUMIFS('MGZ121'!$N$624:$N$842,'MGZ121'!H$624:H$842,"SALIDA",'MGZ121'!$J$624:$J$842,$B32),0)</f>
        <v>165196.77000000002</v>
      </c>
      <c r="D32" s="62">
        <f>IFERROR(SUMIFS('MGZ BBVA'!$N$449:$N$617,'MGZ BBVA'!$H$449:$H$617,"SALIDA",'MGZ BBVA'!$J$449:$J$617,$B32),0)</f>
        <v>370641.85</v>
      </c>
      <c r="E32" s="62">
        <f>IFERROR(SUMIFS('MGZ DOLARES'!$N$2:$N$2,'MGZ DOLARES'!$F$2:$F$2,"SALIDA",'MGZ DOLARES'!$J$2:$J$2,$B32),0)</f>
        <v>0</v>
      </c>
      <c r="F32" s="62">
        <f>IFERROR(SUMIFS('MGZ BAJIO'!$N$50:$N$61,'MGZ BAJIO'!$H$50:$H$61,"SALIDA",'MGZ BAJIO'!$J$50:$J$61,$B32),0)</f>
        <v>0</v>
      </c>
      <c r="G32" s="62">
        <f>IFERROR(SUMIFS('VICTOR BANAMEX'!$N$225:$N$296,'VICTOR BANAMEX'!$H$225:$H$296,"SALIDA",'VICTOR BANAMEX'!$J$225:$J$296,$B32),0)</f>
        <v>0</v>
      </c>
      <c r="H32" s="62">
        <f>IFERROR(SUMIFS('VICTOR BANORTE'!$N$51:$N$59,'VICTOR BANORTE'!$H$51:$H$59,"SALIDA",'VICTOR BANORTE'!$J$51:$J$59,$B32),0)</f>
        <v>0</v>
      </c>
      <c r="I32" s="62">
        <f>IFERROR(SUMIFS(RODRIGO!$N$2:$N$2,RODRIGO!$H$2:$H$2,"SALIDA",RODRIGO!$J$2:$J$2,$B32),0)</f>
        <v>0</v>
      </c>
      <c r="J32" s="62">
        <f>IFERROR(SUMIFS(MOY!$N$2:$N$2,MOY!$F$2:$F$2,"SALIDA",MOY!$J$2:$J$2,$B32),0)</f>
        <v>0</v>
      </c>
      <c r="K32" s="62">
        <f>IFERROR(SUMIFS('NORMA RUTH'!$N$29:$N$34,'NORMA RUTH'!$H$29:$H$34,"SALIDA",'NORMA RUTH'!$J$29:$J$34,$B32),0)</f>
        <v>0</v>
      </c>
      <c r="L32" s="62">
        <f>IFERROR(SUMIFS(VALERIA!$N$24:$N$27,VALERIA!$H$24:$H$27,"SALIDA",VALERIA!$J$24:$J$27,$B32),0)</f>
        <v>0</v>
      </c>
      <c r="M32" s="62">
        <f>IFERROR(SUMIFS('MANUEL BANAMEX'!$N$47:$N$53,'MANUEL BANAMEX'!$H$47:$H$53,"SALIDA",'MANUEL BANAMEX'!$J$47:$J$53,$B32),0)</f>
        <v>0</v>
      </c>
      <c r="N32" s="62">
        <f>IFERROR(SUMIFS(ROBERTO!$N$2:$N$2,ROBERTO!$H$2:$H$2,"SALIDA",ROBERTO!$J$2:$J$2,$B32),0)</f>
        <v>0</v>
      </c>
      <c r="O32" s="62">
        <f>IFERROR(SUMIFS(JUAN!$N$41:$N$56,JUAN!$H$41:$H$56,"SALIDA",JUAN!$J$41:$J$56,$B32),0)</f>
        <v>0</v>
      </c>
      <c r="P32" s="62">
        <f>IFERROR(SUMIFS('NORMA SANCHEZ'!$N$40:$N$54,'NORMA SANCHEZ'!$H$40:$H$54,"SALIDA",'NORMA SANCHEZ'!$J$40:$J$54,$B32),0)</f>
        <v>0</v>
      </c>
      <c r="Q32" s="62">
        <f>IFERROR(SUMIFS('JOSE CARLOS'!$N$46:$N$57,'JOSE CARLOS'!$H$46:$H$57,"SALIDA",'JOSE CARLOS'!$J$46:$J$57,$B32),0)</f>
        <v>0</v>
      </c>
      <c r="R32" s="62">
        <f>IFERROR(SUMIFS('LUIS ENRIQUE '!$N$40:$N$46,'LUIS ENRIQUE '!$H$40:$H$46,"SALIDA",'LUIS ENRIQUE '!$J$40:$J$46,$B32),0)</f>
        <v>0</v>
      </c>
      <c r="S32" s="62">
        <f>IFERROR(SUMIFS(CESARIA!$N$47:$N$63,CESARIA!$H$47:$H$63,"SALIDA",CESARIA!$J$47:$J$63,$B32),0)</f>
        <v>0</v>
      </c>
      <c r="T32" s="62">
        <f>IFERROR(SUMIFS(ALAN!$N$43:$N$55,ALAN!$H$43:$H$55,"SALIDA",ALAN!$J$43:$J$55,$B32),0)</f>
        <v>0</v>
      </c>
      <c r="U32" s="62">
        <f>IFERROR(SUMIFS(ELVIA!$N$39:$N$51,ELVIA!$H$39:$H$51,"SALIDA",ELVIA!$J$39:$J$51,$B32),0)</f>
        <v>0</v>
      </c>
      <c r="V32" s="146">
        <f>IFERROR(SUMIFS(CAJA!$N$2701:$N$3379,CAJA!$H$2701:$H$3379,"SALIDA",CAJA!$J$2701:$J$3379,$B32),0)</f>
        <v>3295</v>
      </c>
      <c r="W32" s="62">
        <f>IFERROR(SUMIFS('CAJA TIGRES'!$N$751:$N$915,'CAJA TIGRES'!$H$751:$H$915,"SALIDA",'CAJA TIGRES'!$J$751:$J$915,$B32),0)</f>
        <v>28700</v>
      </c>
      <c r="X32" s="62">
        <f>IFERROR(SUMIFS(RESERVA!$N$12:$N$12,RESERVA!$H$12:$H$12,"SALIDA",RESERVA!$J$12:$J$12,$B32),0)</f>
        <v>0</v>
      </c>
      <c r="Y32" s="96">
        <f t="shared" si="9"/>
        <v>567833.62</v>
      </c>
      <c r="Z32" s="96">
        <f>Y32+'ABR25'!Z32</f>
        <v>4085467.5600000005</v>
      </c>
    </row>
    <row r="33" spans="1:26" x14ac:dyDescent="0.3">
      <c r="A33">
        <v>5.4</v>
      </c>
      <c r="B33" s="60" t="s">
        <v>95</v>
      </c>
      <c r="C33" s="62">
        <f>IFERROR(SUMIFS('MGZ121'!$N$624:$N$842,'MGZ121'!H$624:H$842,"SALIDA",'MGZ121'!$J$624:$J$842,$B33),0)</f>
        <v>15785.88</v>
      </c>
      <c r="D33" s="62">
        <f>IFERROR(SUMIFS('MGZ BBVA'!$N$449:$N$617,'MGZ BBVA'!$H$449:$H$617,"SALIDA",'MGZ BBVA'!$J$449:$J$617,$B33),0)</f>
        <v>31167.87</v>
      </c>
      <c r="E33" s="62">
        <f>IFERROR(SUMIFS('MGZ DOLARES'!$N$2:$N$2,'MGZ DOLARES'!$F$2:$F$2,"SALIDA",'MGZ DOLARES'!$J$2:$J$2,$B33),0)</f>
        <v>0</v>
      </c>
      <c r="F33" s="62">
        <f>IFERROR(SUMIFS('MGZ BAJIO'!$N$50:$N$61,'MGZ BAJIO'!$H$50:$H$61,"SALIDA",'MGZ BAJIO'!$J$50:$J$61,$B33),0)</f>
        <v>0</v>
      </c>
      <c r="G33" s="62">
        <f>IFERROR(SUMIFS('VICTOR BANAMEX'!$N$225:$N$296,'VICTOR BANAMEX'!$H$225:$H$296,"SALIDA",'VICTOR BANAMEX'!$J$225:$J$296,$B33),0)</f>
        <v>0</v>
      </c>
      <c r="H33" s="62">
        <f>IFERROR(SUMIFS('VICTOR BANORTE'!$N$51:$N$59,'VICTOR BANORTE'!$H$51:$H$59,"SALIDA",'VICTOR BANORTE'!$J$51:$J$59,$B33),0)</f>
        <v>0</v>
      </c>
      <c r="I33" s="62">
        <f>IFERROR(SUMIFS(RODRIGO!$N$2:$N$2,RODRIGO!$H$2:$H$2,"SALIDA",RODRIGO!$J$2:$J$2,$B33),0)</f>
        <v>0</v>
      </c>
      <c r="J33" s="62">
        <f>IFERROR(SUMIFS(MOY!$N$2:$N$2,MOY!$F$2:$F$2,"SALIDA",MOY!$J$2:$J$2,$B33),0)</f>
        <v>0</v>
      </c>
      <c r="K33" s="62">
        <f>IFERROR(SUMIFS('NORMA RUTH'!$N$29:$N$34,'NORMA RUTH'!$H$29:$H$34,"SALIDA",'NORMA RUTH'!$J$29:$J$34,$B33),0)</f>
        <v>0</v>
      </c>
      <c r="L33" s="62">
        <f>IFERROR(SUMIFS(VALERIA!$N$24:$N$27,VALERIA!$H$24:$H$27,"SALIDA",VALERIA!$J$24:$J$27,$B33),0)</f>
        <v>0</v>
      </c>
      <c r="M33" s="62">
        <f>IFERROR(SUMIFS('MANUEL BANAMEX'!$N$47:$N$53,'MANUEL BANAMEX'!$H$47:$H$53,"SALIDA",'MANUEL BANAMEX'!$J$47:$J$53,$B33),0)</f>
        <v>0</v>
      </c>
      <c r="N33" s="62">
        <f>IFERROR(SUMIFS(ROBERTO!$N$2:$N$2,ROBERTO!$H$2:$H$2,"SALIDA",ROBERTO!$J$2:$J$2,$B33),0)</f>
        <v>0</v>
      </c>
      <c r="O33" s="62">
        <f>IFERROR(SUMIFS(JUAN!$N$41:$N$56,JUAN!$H$41:$H$56,"SALIDA",JUAN!$J$41:$J$56,$B33),0)</f>
        <v>0</v>
      </c>
      <c r="P33" s="62">
        <f>IFERROR(SUMIFS('NORMA SANCHEZ'!$N$40:$N$54,'NORMA SANCHEZ'!$H$40:$H$54,"SALIDA",'NORMA SANCHEZ'!$J$40:$J$54,$B33),0)</f>
        <v>0</v>
      </c>
      <c r="Q33" s="62">
        <f>IFERROR(SUMIFS('JOSE CARLOS'!$N$46:$N$57,'JOSE CARLOS'!$H$46:$H$57,"SALIDA",'JOSE CARLOS'!$J$46:$J$57,$B33),0)</f>
        <v>0</v>
      </c>
      <c r="R33" s="62">
        <f>IFERROR(SUMIFS('LUIS ENRIQUE '!$N$40:$N$46,'LUIS ENRIQUE '!$H$40:$H$46,"SALIDA",'LUIS ENRIQUE '!$J$40:$J$46,$B33),0)</f>
        <v>0</v>
      </c>
      <c r="S33" s="62">
        <f>IFERROR(SUMIFS(CESARIA!$N$47:$N$63,CESARIA!$H$47:$H$63,"SALIDA",CESARIA!$J$47:$J$63,$B33),0)</f>
        <v>0</v>
      </c>
      <c r="T33" s="62">
        <f>IFERROR(SUMIFS(ALAN!$N$43:$N$55,ALAN!$H$43:$H$55,"SALIDA",ALAN!$J$43:$J$55,$B33),0)</f>
        <v>0</v>
      </c>
      <c r="U33" s="62">
        <f>IFERROR(SUMIFS(ELVIA!$N$39:$N$51,ELVIA!$H$39:$H$51,"SALIDA",ELVIA!$J$39:$J$51,$B33),0)</f>
        <v>0</v>
      </c>
      <c r="V33" s="146">
        <f>IFERROR(SUMIFS(CAJA!$N$2701:$N$3379,CAJA!$H$2701:$H$3379,"SALIDA",CAJA!$J$2701:$J$3379,$B33),0)</f>
        <v>30686</v>
      </c>
      <c r="W33" s="62">
        <f>IFERROR(SUMIFS('CAJA TIGRES'!$N$751:$N$915,'CAJA TIGRES'!$H$751:$H$915,"SALIDA",'CAJA TIGRES'!$J$751:$J$915,$B33),0)</f>
        <v>17251</v>
      </c>
      <c r="X33" s="62">
        <f>IFERROR(SUMIFS(RESERVA!$N$12:$N$12,RESERVA!$H$12:$H$12,"SALIDA",RESERVA!$J$12:$J$12,$B33),0)</f>
        <v>0</v>
      </c>
      <c r="Y33" s="96">
        <f t="shared" si="9"/>
        <v>94890.75</v>
      </c>
      <c r="Z33" s="96">
        <f>Y33+'ABR25'!Z33</f>
        <v>330299.01</v>
      </c>
    </row>
    <row r="34" spans="1:26" x14ac:dyDescent="0.3">
      <c r="A34">
        <v>5.5</v>
      </c>
      <c r="B34" s="60" t="s">
        <v>60</v>
      </c>
      <c r="C34" s="62">
        <f>IFERROR(SUMIFS('MGZ121'!$N$624:$N$842,'MGZ121'!H$624:H$842,"SALIDA",'MGZ121'!$J$624:$J$842,$B34),0)</f>
        <v>7690</v>
      </c>
      <c r="D34" s="62">
        <f>IFERROR(SUMIFS('MGZ BBVA'!$N$449:$N$617,'MGZ BBVA'!$H$449:$H$617,"SALIDA",'MGZ BBVA'!$J$449:$J$617,$B34),0)</f>
        <v>0</v>
      </c>
      <c r="E34" s="62">
        <f>IFERROR(SUMIFS('MGZ DOLARES'!$N$2:$N$2,'MGZ DOLARES'!$F$2:$F$2,"SALIDA",'MGZ DOLARES'!$J$2:$J$2,$B34),0)</f>
        <v>0</v>
      </c>
      <c r="F34" s="62">
        <f>IFERROR(SUMIFS('MGZ BAJIO'!$N$50:$N$61,'MGZ BAJIO'!$H$50:$H$61,"SALIDA",'MGZ BAJIO'!$J$50:$J$61,$B34),0)</f>
        <v>0</v>
      </c>
      <c r="G34" s="62">
        <f>IFERROR(SUMIFS('VICTOR BANAMEX'!$N$225:$N$296,'VICTOR BANAMEX'!$H$225:$H$296,"SALIDA",'VICTOR BANAMEX'!$J$225:$J$296,$B34),0)</f>
        <v>89435</v>
      </c>
      <c r="H34" s="62">
        <f>IFERROR(SUMIFS('VICTOR BANORTE'!$N$51:$N$59,'VICTOR BANORTE'!$H$51:$H$59,"SALIDA",'VICTOR BANORTE'!$J$51:$J$59,$B34),0)</f>
        <v>0</v>
      </c>
      <c r="I34" s="62">
        <f>IFERROR(SUMIFS(RODRIGO!$N$2:$N$2,RODRIGO!$H$2:$H$2,"SALIDA",RODRIGO!$J$2:$J$2,$B34),0)</f>
        <v>0</v>
      </c>
      <c r="J34" s="62">
        <f>IFERROR(SUMIFS(MOY!$N$2:$N$2,MOY!$F$2:$F$2,"SALIDA",MOY!$J$2:$J$2,$B34),0)</f>
        <v>0</v>
      </c>
      <c r="K34" s="62">
        <f>IFERROR(SUMIFS('NORMA RUTH'!$N$29:$N$34,'NORMA RUTH'!$H$29:$H$34,"SALIDA",'NORMA RUTH'!$J$29:$J$34,$B34),0)</f>
        <v>0</v>
      </c>
      <c r="L34" s="62">
        <f>IFERROR(SUMIFS(VALERIA!$N$24:$N$27,VALERIA!$H$24:$H$27,"SALIDA",VALERIA!$J$24:$J$27,$B34),0)</f>
        <v>0</v>
      </c>
      <c r="M34" s="62">
        <f>IFERROR(SUMIFS('MANUEL BANAMEX'!$N$47:$N$53,'MANUEL BANAMEX'!$H$47:$H$53,"SALIDA",'MANUEL BANAMEX'!$J$47:$J$53,$B34),0)</f>
        <v>0</v>
      </c>
      <c r="N34" s="62">
        <f>IFERROR(SUMIFS(ROBERTO!$N$2:$N$2,ROBERTO!$H$2:$H$2,"SALIDA",ROBERTO!$J$2:$J$2,$B34),0)</f>
        <v>0</v>
      </c>
      <c r="O34" s="62">
        <f>IFERROR(SUMIFS(JUAN!$N$41:$N$56,JUAN!$H$41:$H$56,"SALIDA",JUAN!$J$41:$J$56,$B34),0)</f>
        <v>0</v>
      </c>
      <c r="P34" s="62">
        <f>IFERROR(SUMIFS('NORMA SANCHEZ'!$N$40:$N$54,'NORMA SANCHEZ'!$H$40:$H$54,"SALIDA",'NORMA SANCHEZ'!$J$40:$J$54,$B34),0)</f>
        <v>0</v>
      </c>
      <c r="Q34" s="62">
        <f>IFERROR(SUMIFS('JOSE CARLOS'!$N$46:$N$57,'JOSE CARLOS'!$H$46:$H$57,"SALIDA",'JOSE CARLOS'!$J$46:$J$57,$B34),0)</f>
        <v>0</v>
      </c>
      <c r="R34" s="62">
        <f>IFERROR(SUMIFS('LUIS ENRIQUE '!$N$40:$N$46,'LUIS ENRIQUE '!$H$40:$H$46,"SALIDA",'LUIS ENRIQUE '!$J$40:$J$46,$B34),0)</f>
        <v>0</v>
      </c>
      <c r="S34" s="62">
        <f>IFERROR(SUMIFS(CESARIA!$N$47:$N$63,CESARIA!$H$47:$H$63,"SALIDA",CESARIA!$J$47:$J$63,$B34),0)</f>
        <v>0</v>
      </c>
      <c r="T34" s="62">
        <f>IFERROR(SUMIFS(ALAN!$N$43:$N$55,ALAN!$H$43:$H$55,"SALIDA",ALAN!$J$43:$J$55,$B34),0)</f>
        <v>0</v>
      </c>
      <c r="U34" s="62">
        <f>IFERROR(SUMIFS(ELVIA!$N$39:$N$51,ELVIA!$H$39:$H$51,"SALIDA",ELVIA!$J$39:$J$51,$B34),0)</f>
        <v>0</v>
      </c>
      <c r="V34" s="146">
        <f>IFERROR(SUMIFS(CAJA!$N$2701:$N$3379,CAJA!$H$2701:$H$3379,"SALIDA",CAJA!$J$2701:$J$3379,$B34),0)</f>
        <v>180450</v>
      </c>
      <c r="W34" s="62">
        <f>IFERROR(SUMIFS('CAJA TIGRES'!$N$751:$N$915,'CAJA TIGRES'!$H$751:$H$915,"SALIDA",'CAJA TIGRES'!$J$751:$J$915,$B34),0)</f>
        <v>0</v>
      </c>
      <c r="X34" s="62">
        <f>IFERROR(SUMIFS(RESERVA!$N$12:$N$12,RESERVA!$H$12:$H$12,"SALIDA",RESERVA!$J$12:$J$12,$B34),0)</f>
        <v>0</v>
      </c>
      <c r="Y34" s="96">
        <f t="shared" si="9"/>
        <v>277575</v>
      </c>
      <c r="Z34" s="96">
        <f>Y34+'ABR25'!Z34</f>
        <v>1755826</v>
      </c>
    </row>
    <row r="35" spans="1:26" x14ac:dyDescent="0.3">
      <c r="A35">
        <v>5.6</v>
      </c>
      <c r="B35" s="60" t="s">
        <v>96</v>
      </c>
      <c r="C35" s="62">
        <f>IFERROR(SUMIFS('MGZ121'!$N$624:$N$842,'MGZ121'!H$624:H$842,"SALIDA",'MGZ121'!$J$624:$J$842,$B35),0)</f>
        <v>0</v>
      </c>
      <c r="D35" s="62">
        <f>IFERROR(SUMIFS('MGZ BBVA'!$N$449:$N$617,'MGZ BBVA'!$H$449:$H$617,"SALIDA",'MGZ BBVA'!$J$449:$J$617,$B35),0)</f>
        <v>0</v>
      </c>
      <c r="E35" s="62">
        <f>IFERROR(SUMIFS('MGZ DOLARES'!$N$2:$N$2,'MGZ DOLARES'!$F$2:$F$2,"SALIDA",'MGZ DOLARES'!$J$2:$J$2,$B35),0)</f>
        <v>0</v>
      </c>
      <c r="F35" s="62">
        <f>IFERROR(SUMIFS('MGZ BAJIO'!$N$50:$N$61,'MGZ BAJIO'!$H$50:$H$61,"SALIDA",'MGZ BAJIO'!$J$50:$J$61,$B35),0)</f>
        <v>0</v>
      </c>
      <c r="G35" s="62">
        <f>IFERROR(SUMIFS('VICTOR BANAMEX'!$N$225:$N$296,'VICTOR BANAMEX'!$H$225:$H$296,"SALIDA",'VICTOR BANAMEX'!$J$225:$J$296,$B35),0)</f>
        <v>0</v>
      </c>
      <c r="H35" s="62">
        <f>IFERROR(SUMIFS('VICTOR BANORTE'!$N$51:$N$59,'VICTOR BANORTE'!$H$51:$H$59,"SALIDA",'VICTOR BANORTE'!$J$51:$J$59,$B35),0)</f>
        <v>0</v>
      </c>
      <c r="I35" s="62">
        <f>IFERROR(SUMIFS(RODRIGO!$N$2:$N$2,RODRIGO!$H$2:$H$2,"SALIDA",RODRIGO!$J$2:$J$2,$B35),0)</f>
        <v>0</v>
      </c>
      <c r="J35" s="62">
        <f>IFERROR(SUMIFS(MOY!$N$2:$N$2,MOY!$F$2:$F$2,"SALIDA",MOY!$J$2:$J$2,$B35),0)</f>
        <v>0</v>
      </c>
      <c r="K35" s="62">
        <f>IFERROR(SUMIFS('NORMA RUTH'!$N$29:$N$34,'NORMA RUTH'!$H$29:$H$34,"SALIDA",'NORMA RUTH'!$J$29:$J$34,$B35),0)</f>
        <v>0</v>
      </c>
      <c r="L35" s="62">
        <f>IFERROR(SUMIFS(VALERIA!$N$24:$N$27,VALERIA!$H$24:$H$27,"SALIDA",VALERIA!$J$24:$J$27,$B35),0)</f>
        <v>0</v>
      </c>
      <c r="M35" s="62">
        <f>IFERROR(SUMIFS('MANUEL BANAMEX'!$N$47:$N$53,'MANUEL BANAMEX'!$H$47:$H$53,"SALIDA",'MANUEL BANAMEX'!$J$47:$J$53,$B35),0)</f>
        <v>0</v>
      </c>
      <c r="N35" s="62">
        <f>IFERROR(SUMIFS(ROBERTO!$N$2:$N$2,ROBERTO!$H$2:$H$2,"SALIDA",ROBERTO!$J$2:$J$2,$B35),0)</f>
        <v>0</v>
      </c>
      <c r="O35" s="62">
        <f>IFERROR(SUMIFS(JUAN!$N$41:$N$56,JUAN!$H$41:$H$56,"SALIDA",JUAN!$J$41:$J$56,$B35),0)</f>
        <v>0</v>
      </c>
      <c r="P35" s="62">
        <f>IFERROR(SUMIFS('NORMA SANCHEZ'!$N$40:$N$54,'NORMA SANCHEZ'!$H$40:$H$54,"SALIDA",'NORMA SANCHEZ'!$J$40:$J$54,$B35),0)</f>
        <v>0</v>
      </c>
      <c r="Q35" s="62">
        <f>IFERROR(SUMIFS('JOSE CARLOS'!$N$46:$N$57,'JOSE CARLOS'!$H$46:$H$57,"SALIDA",'JOSE CARLOS'!$J$46:$J$57,$B35),0)</f>
        <v>0</v>
      </c>
      <c r="R35" s="62">
        <f>IFERROR(SUMIFS('LUIS ENRIQUE '!$N$40:$N$46,'LUIS ENRIQUE '!$H$40:$H$46,"SALIDA",'LUIS ENRIQUE '!$J$40:$J$46,$B35),0)</f>
        <v>0</v>
      </c>
      <c r="S35" s="62">
        <f>IFERROR(SUMIFS(CESARIA!$N$47:$N$63,CESARIA!$H$47:$H$63,"SALIDA",CESARIA!$J$47:$J$63,$B35),0)</f>
        <v>0</v>
      </c>
      <c r="T35" s="62">
        <f>IFERROR(SUMIFS(ALAN!$N$43:$N$55,ALAN!$H$43:$H$55,"SALIDA",ALAN!$J$43:$J$55,$B35),0)</f>
        <v>0</v>
      </c>
      <c r="U35" s="62">
        <f>IFERROR(SUMIFS(ELVIA!$N$39:$N$51,ELVIA!$H$39:$H$51,"SALIDA",ELVIA!$J$39:$J$51,$B35),0)</f>
        <v>0</v>
      </c>
      <c r="V35" s="146">
        <f>IFERROR(SUMIFS(CAJA!$N$2701:$N$3379,CAJA!$H$2701:$H$3379,"SALIDA",CAJA!$J$2701:$J$3379,$B35),0)</f>
        <v>48547</v>
      </c>
      <c r="W35" s="62">
        <f>IFERROR(SUMIFS('CAJA TIGRES'!$N$751:$N$915,'CAJA TIGRES'!$H$751:$H$915,"SALIDA",'CAJA TIGRES'!$J$751:$J$915,$B35),0)</f>
        <v>0</v>
      </c>
      <c r="X35" s="62">
        <f>IFERROR(SUMIFS(RESERVA!$N$12:$N$12,RESERVA!$H$12:$H$12,"SALIDA",RESERVA!$J$12:$J$12,$B35),0)</f>
        <v>0</v>
      </c>
      <c r="Y35" s="96">
        <f t="shared" si="9"/>
        <v>48547</v>
      </c>
      <c r="Z35" s="96">
        <f>Y35+'ABR25'!Z35</f>
        <v>149337.24</v>
      </c>
    </row>
    <row r="36" spans="1:26" ht="27.6" x14ac:dyDescent="0.3">
      <c r="A36">
        <v>5.7</v>
      </c>
      <c r="B36" s="61" t="s">
        <v>97</v>
      </c>
      <c r="C36" s="62">
        <f>IFERROR(SUMIFS('MGZ121'!$N$624:$N$842,'MGZ121'!H$624:H$842,"SALIDA",'MGZ121'!$J$624:$J$842,$B36),0)</f>
        <v>3314.01</v>
      </c>
      <c r="D36" s="62">
        <f>IFERROR(SUMIFS('MGZ BBVA'!$N$449:$N$617,'MGZ BBVA'!$H$449:$H$617,"SALIDA",'MGZ BBVA'!$J$449:$J$617,$B36),0)</f>
        <v>0</v>
      </c>
      <c r="E36" s="62">
        <f>IFERROR(SUMIFS('MGZ DOLARES'!$N$2:$N$2,'MGZ DOLARES'!$F$2:$F$2,"SALIDA",'MGZ DOLARES'!$J$2:$J$2,$B36),0)</f>
        <v>0</v>
      </c>
      <c r="F36" s="62">
        <f>IFERROR(SUMIFS('MGZ BAJIO'!$N$50:$N$61,'MGZ BAJIO'!$H$50:$H$61,"SALIDA",'MGZ BAJIO'!$J$50:$J$61,$B36),0)</f>
        <v>0</v>
      </c>
      <c r="G36" s="62">
        <f>IFERROR(SUMIFS('VICTOR BANAMEX'!$N$225:$N$296,'VICTOR BANAMEX'!$H$225:$H$296,"SALIDA",'VICTOR BANAMEX'!$J$225:$J$296,$B36),0)</f>
        <v>0</v>
      </c>
      <c r="H36" s="62">
        <f>IFERROR(SUMIFS('VICTOR BANORTE'!$N$51:$N$59,'VICTOR BANORTE'!$H$51:$H$59,"SALIDA",'VICTOR BANORTE'!$J$51:$J$59,$B36),0)</f>
        <v>0</v>
      </c>
      <c r="I36" s="62">
        <f>IFERROR(SUMIFS(RODRIGO!$N$2:$N$2,RODRIGO!$H$2:$H$2,"SALIDA",RODRIGO!$J$2:$J$2,$B36),0)</f>
        <v>0</v>
      </c>
      <c r="J36" s="62">
        <f>IFERROR(SUMIFS(MOY!$N$2:$N$2,MOY!$F$2:$F$2,"SALIDA",MOY!$J$2:$J$2,$B36),0)</f>
        <v>0</v>
      </c>
      <c r="K36" s="62">
        <f>IFERROR(SUMIFS('NORMA RUTH'!$N$29:$N$34,'NORMA RUTH'!$H$29:$H$34,"SALIDA",'NORMA RUTH'!$J$29:$J$34,$B36),0)</f>
        <v>0</v>
      </c>
      <c r="L36" s="62">
        <f>IFERROR(SUMIFS(VALERIA!$N$24:$N$27,VALERIA!$H$24:$H$27,"SALIDA",VALERIA!$J$24:$J$27,$B36),0)</f>
        <v>0</v>
      </c>
      <c r="M36" s="62">
        <f>IFERROR(SUMIFS('MANUEL BANAMEX'!$N$47:$N$53,'MANUEL BANAMEX'!$H$47:$H$53,"SALIDA",'MANUEL BANAMEX'!$J$47:$J$53,$B36),0)</f>
        <v>11710</v>
      </c>
      <c r="N36" s="62">
        <f>IFERROR(SUMIFS(ROBERTO!$N$2:$N$2,ROBERTO!$H$2:$H$2,"SALIDA",ROBERTO!$J$2:$J$2,$B36),0)</f>
        <v>0</v>
      </c>
      <c r="O36" s="62">
        <f>IFERROR(SUMIFS(JUAN!$N$41:$N$56,JUAN!$H$41:$H$56,"SALIDA",JUAN!$J$41:$J$56,$B36),0)</f>
        <v>0</v>
      </c>
      <c r="P36" s="62">
        <f>IFERROR(SUMIFS('NORMA SANCHEZ'!$N$40:$N$54,'NORMA SANCHEZ'!$H$40:$H$54,"SALIDA",'NORMA SANCHEZ'!$J$40:$J$54,$B36),0)</f>
        <v>0</v>
      </c>
      <c r="Q36" s="62">
        <f>IFERROR(SUMIFS('JOSE CARLOS'!$N$46:$N$57,'JOSE CARLOS'!$H$46:$H$57,"SALIDA",'JOSE CARLOS'!$J$46:$J$57,$B36),0)</f>
        <v>0</v>
      </c>
      <c r="R36" s="62">
        <f>IFERROR(SUMIFS('LUIS ENRIQUE '!$N$40:$N$46,'LUIS ENRIQUE '!$H$40:$H$46,"SALIDA",'LUIS ENRIQUE '!$J$40:$J$46,$B36),0)</f>
        <v>0</v>
      </c>
      <c r="S36" s="62">
        <f>IFERROR(SUMIFS(CESARIA!$N$47:$N$63,CESARIA!$H$47:$H$63,"SALIDA",CESARIA!$J$47:$J$63,$B36),0)</f>
        <v>0</v>
      </c>
      <c r="T36" s="62">
        <f>IFERROR(SUMIFS(ALAN!$N$43:$N$55,ALAN!$H$43:$H$55,"SALIDA",ALAN!$J$43:$J$55,$B36),0)</f>
        <v>0</v>
      </c>
      <c r="U36" s="62">
        <f>IFERROR(SUMIFS(ELVIA!$N$39:$N$51,ELVIA!$H$39:$H$51,"SALIDA",ELVIA!$J$39:$J$51,$B36),0)</f>
        <v>0</v>
      </c>
      <c r="V36" s="146">
        <f>IFERROR(SUMIFS(CAJA!$N$2701:$N$3379,CAJA!$H$2701:$H$3379,"SALIDA",CAJA!$J$2701:$J$3379,$B36),0)</f>
        <v>28873</v>
      </c>
      <c r="W36" s="62">
        <f>IFERROR(SUMIFS('CAJA TIGRES'!$N$751:$N$915,'CAJA TIGRES'!$H$751:$H$915,"SALIDA",'CAJA TIGRES'!$J$751:$J$915,$B36),0)</f>
        <v>720</v>
      </c>
      <c r="X36" s="62">
        <f>IFERROR(SUMIFS(RESERVA!$N$12:$N$12,RESERVA!$H$12:$H$12,"SALIDA",RESERVA!$J$12:$J$12,$B36),0)</f>
        <v>0</v>
      </c>
      <c r="Y36" s="96">
        <f t="shared" si="9"/>
        <v>44617.01</v>
      </c>
      <c r="Z36" s="96">
        <f>Y36+'ABR25'!Z36</f>
        <v>260714.65000000002</v>
      </c>
    </row>
    <row r="37" spans="1:26" x14ac:dyDescent="0.3">
      <c r="A37">
        <v>5.8</v>
      </c>
      <c r="B37" s="60" t="s">
        <v>98</v>
      </c>
      <c r="C37" s="62">
        <f>IFERROR(SUMIFS('MGZ121'!$N$624:$N$842,'MGZ121'!H$624:H$842,"SALIDA",'MGZ121'!$J$624:$J$842,$B37),0)</f>
        <v>0</v>
      </c>
      <c r="D37" s="62">
        <f>IFERROR(SUMIFS('MGZ BBVA'!$N$449:$N$617,'MGZ BBVA'!$H$449:$H$617,"SALIDA",'MGZ BBVA'!$J$449:$J$617,$B37),0)</f>
        <v>0</v>
      </c>
      <c r="E37" s="62">
        <f>IFERROR(SUMIFS('MGZ DOLARES'!$N$2:$N$2,'MGZ DOLARES'!$F$2:$F$2,"SALIDA",'MGZ DOLARES'!$J$2:$J$2,$B37),0)</f>
        <v>0</v>
      </c>
      <c r="F37" s="62">
        <f>IFERROR(SUMIFS('MGZ BAJIO'!$N$50:$N$61,'MGZ BAJIO'!$H$50:$H$61,"SALIDA",'MGZ BAJIO'!$J$50:$J$61,$B37),0)</f>
        <v>0</v>
      </c>
      <c r="G37" s="62">
        <f>IFERROR(SUMIFS('VICTOR BANAMEX'!$N$225:$N$296,'VICTOR BANAMEX'!$H$225:$H$296,"SALIDA",'VICTOR BANAMEX'!$J$225:$J$296,$B37),0)</f>
        <v>0</v>
      </c>
      <c r="H37" s="62">
        <f>IFERROR(SUMIFS('VICTOR BANORTE'!$N$51:$N$59,'VICTOR BANORTE'!$H$51:$H$59,"SALIDA",'VICTOR BANORTE'!$J$51:$J$59,$B37),0)</f>
        <v>0</v>
      </c>
      <c r="I37" s="62">
        <f>IFERROR(SUMIFS(RODRIGO!$N$2:$N$2,RODRIGO!$H$2:$H$2,"SALIDA",RODRIGO!$J$2:$J$2,$B37),0)</f>
        <v>0</v>
      </c>
      <c r="J37" s="62">
        <f>IFERROR(SUMIFS(MOY!$N$2:$N$2,MOY!$F$2:$F$2,"SALIDA",MOY!$J$2:$J$2,$B37),0)</f>
        <v>0</v>
      </c>
      <c r="K37" s="62">
        <f>IFERROR(SUMIFS('NORMA RUTH'!$N$29:$N$34,'NORMA RUTH'!$H$29:$H$34,"SALIDA",'NORMA RUTH'!$J$29:$J$34,$B37),0)</f>
        <v>0</v>
      </c>
      <c r="L37" s="62">
        <f>IFERROR(SUMIFS(VALERIA!$N$24:$N$27,VALERIA!$H$24:$H$27,"SALIDA",VALERIA!$J$24:$J$27,$B37),0)</f>
        <v>0</v>
      </c>
      <c r="M37" s="62">
        <f>IFERROR(SUMIFS('MANUEL BANAMEX'!$N$47:$N$53,'MANUEL BANAMEX'!$H$47:$H$53,"SALIDA",'MANUEL BANAMEX'!$J$47:$J$53,$B37),0)</f>
        <v>5064</v>
      </c>
      <c r="N37" s="62">
        <f>IFERROR(SUMIFS(ROBERTO!$N$2:$N$2,ROBERTO!$H$2:$H$2,"SALIDA",ROBERTO!$J$2:$J$2,$B37),0)</f>
        <v>0</v>
      </c>
      <c r="O37" s="62">
        <f>IFERROR(SUMIFS(JUAN!$N$41:$N$56,JUAN!$H$41:$H$56,"SALIDA",JUAN!$J$41:$J$56,$B37),0)</f>
        <v>0</v>
      </c>
      <c r="P37" s="62">
        <f>IFERROR(SUMIFS('NORMA SANCHEZ'!$N$40:$N$54,'NORMA SANCHEZ'!$H$40:$H$54,"SALIDA",'NORMA SANCHEZ'!$J$40:$J$54,$B37),0)</f>
        <v>0</v>
      </c>
      <c r="Q37" s="62">
        <f>IFERROR(SUMIFS('JOSE CARLOS'!$N$46:$N$57,'JOSE CARLOS'!$H$46:$H$57,"SALIDA",'JOSE CARLOS'!$J$46:$J$57,$B37),0)</f>
        <v>0</v>
      </c>
      <c r="R37" s="62">
        <f>IFERROR(SUMIFS('LUIS ENRIQUE '!$N$40:$N$46,'LUIS ENRIQUE '!$H$40:$H$46,"SALIDA",'LUIS ENRIQUE '!$J$40:$J$46,$B37),0)</f>
        <v>0</v>
      </c>
      <c r="S37" s="62">
        <f>IFERROR(SUMIFS(CESARIA!$N$47:$N$63,CESARIA!$H$47:$H$63,"SALIDA",CESARIA!$J$47:$J$63,$B37),0)</f>
        <v>0</v>
      </c>
      <c r="T37" s="62">
        <f>IFERROR(SUMIFS(ALAN!$N$43:$N$55,ALAN!$H$43:$H$55,"SALIDA",ALAN!$J$43:$J$55,$B37),0)</f>
        <v>0</v>
      </c>
      <c r="U37" s="62">
        <f>IFERROR(SUMIFS(ELVIA!$N$39:$N$51,ELVIA!$H$39:$H$51,"SALIDA",ELVIA!$J$39:$J$51,$B37),0)</f>
        <v>0</v>
      </c>
      <c r="V37" s="146">
        <f>IFERROR(SUMIFS(CAJA!$N$2701:$N$3379,CAJA!$H$2701:$H$3379,"SALIDA",CAJA!$J$2701:$J$3379,$B37),0)</f>
        <v>0</v>
      </c>
      <c r="W37" s="62">
        <f>IFERROR(SUMIFS('CAJA TIGRES'!$N$751:$N$915,'CAJA TIGRES'!$H$751:$H$915,"SALIDA",'CAJA TIGRES'!$J$751:$J$915,$B37),0)</f>
        <v>0</v>
      </c>
      <c r="X37" s="62">
        <f>IFERROR(SUMIFS(RESERVA!$N$12:$N$12,RESERVA!$H$12:$H$12,"SALIDA",RESERVA!$J$12:$J$12,$B37),0)</f>
        <v>0</v>
      </c>
      <c r="Y37" s="96">
        <f t="shared" si="9"/>
        <v>5064</v>
      </c>
      <c r="Z37" s="96">
        <f>Y37+'ABR25'!Z37</f>
        <v>25835</v>
      </c>
    </row>
    <row r="38" spans="1:26" x14ac:dyDescent="0.3">
      <c r="A38">
        <v>5.9</v>
      </c>
      <c r="B38" s="60" t="s">
        <v>102</v>
      </c>
      <c r="C38" s="62">
        <f>IFERROR(SUMIFS('MGZ121'!$N$624:$N$842,'MGZ121'!H$624:H$842,"SALIDA",'MGZ121'!$J$624:$J$842,$B38),0)</f>
        <v>0</v>
      </c>
      <c r="D38" s="62">
        <f>IFERROR(SUMIFS('MGZ BBVA'!$N$449:$N$617,'MGZ BBVA'!$H$449:$H$617,"SALIDA",'MGZ BBVA'!$J$449:$J$617,$B38),0)</f>
        <v>10783.39</v>
      </c>
      <c r="E38" s="62">
        <f>IFERROR(SUMIFS('MGZ DOLARES'!$N$2:$N$2,'MGZ DOLARES'!$F$2:$F$2,"SALIDA",'MGZ DOLARES'!$J$2:$J$2,$B38),0)</f>
        <v>0</v>
      </c>
      <c r="F38" s="62">
        <f>IFERROR(SUMIFS('MGZ BAJIO'!$N$50:$N$61,'MGZ BAJIO'!$H$50:$H$61,"SALIDA",'MGZ BAJIO'!$J$50:$J$61,$B38),0)</f>
        <v>0</v>
      </c>
      <c r="G38" s="62">
        <f>IFERROR(SUMIFS('VICTOR BANAMEX'!$N$225:$N$296,'VICTOR BANAMEX'!$H$225:$H$296,"SALIDA",'VICTOR BANAMEX'!$J$225:$J$296,$B38),0)</f>
        <v>20000</v>
      </c>
      <c r="H38" s="62">
        <f>IFERROR(SUMIFS('VICTOR BANORTE'!$N$51:$N$59,'VICTOR BANORTE'!$H$51:$H$59,"SALIDA",'VICTOR BANORTE'!$J$51:$J$59,$B38),0)</f>
        <v>0</v>
      </c>
      <c r="I38" s="62">
        <f>IFERROR(SUMIFS(RODRIGO!$N$2:$N$2,RODRIGO!$H$2:$H$2,"SALIDA",RODRIGO!$J$2:$J$2,$B38),0)</f>
        <v>0</v>
      </c>
      <c r="J38" s="62">
        <f>IFERROR(SUMIFS(MOY!$N$2:$N$2,MOY!$F$2:$F$2,"SALIDA",MOY!$J$2:$J$2,$B38),0)</f>
        <v>0</v>
      </c>
      <c r="K38" s="62">
        <f>IFERROR(SUMIFS('NORMA RUTH'!$N$29:$N$34,'NORMA RUTH'!$H$29:$H$34,"SALIDA",'NORMA RUTH'!$J$29:$J$34,$B38),0)</f>
        <v>0</v>
      </c>
      <c r="L38" s="62">
        <f>IFERROR(SUMIFS(VALERIA!$N$24:$N$27,VALERIA!$H$24:$H$27,"SALIDA",VALERIA!$J$24:$J$27,$B38),0)</f>
        <v>0</v>
      </c>
      <c r="M38" s="62">
        <f>IFERROR(SUMIFS('MANUEL BANAMEX'!$N$47:$N$53,'MANUEL BANAMEX'!$H$47:$H$53,"SALIDA",'MANUEL BANAMEX'!$J$47:$J$53,$B38),0)</f>
        <v>0</v>
      </c>
      <c r="N38" s="62">
        <f>IFERROR(SUMIFS(ROBERTO!$N$2:$N$2,ROBERTO!$H$2:$H$2,"SALIDA",ROBERTO!$J$2:$J$2,$B38),0)</f>
        <v>0</v>
      </c>
      <c r="O38" s="62">
        <f>IFERROR(SUMIFS(JUAN!$N$41:$N$56,JUAN!$H$41:$H$56,"SALIDA",JUAN!$J$41:$J$56,$B38),0)</f>
        <v>0</v>
      </c>
      <c r="P38" s="62">
        <f>IFERROR(SUMIFS('NORMA SANCHEZ'!$N$40:$N$54,'NORMA SANCHEZ'!$H$40:$H$54,"SALIDA",'NORMA SANCHEZ'!$J$40:$J$54,$B38),0)</f>
        <v>0</v>
      </c>
      <c r="Q38" s="62">
        <f>IFERROR(SUMIFS('JOSE CARLOS'!$N$46:$N$57,'JOSE CARLOS'!$H$46:$H$57,"SALIDA",'JOSE CARLOS'!$J$46:$J$57,$B38),0)</f>
        <v>0</v>
      </c>
      <c r="R38" s="62">
        <f>IFERROR(SUMIFS('LUIS ENRIQUE '!$N$40:$N$46,'LUIS ENRIQUE '!$H$40:$H$46,"SALIDA",'LUIS ENRIQUE '!$J$40:$J$46,$B38),0)</f>
        <v>0</v>
      </c>
      <c r="S38" s="62">
        <f>IFERROR(SUMIFS(CESARIA!$N$47:$N$63,CESARIA!$H$47:$H$63,"SALIDA",CESARIA!$J$47:$J$63,$B38),0)</f>
        <v>0</v>
      </c>
      <c r="T38" s="62">
        <f>IFERROR(SUMIFS(ALAN!$N$43:$N$55,ALAN!$H$43:$H$55,"SALIDA",ALAN!$J$43:$J$55,$B38),0)</f>
        <v>0</v>
      </c>
      <c r="U38" s="62">
        <f>IFERROR(SUMIFS(ELVIA!$N$39:$N$51,ELVIA!$H$39:$H$51,"SALIDA",ELVIA!$J$39:$J$51,$B38),0)</f>
        <v>0</v>
      </c>
      <c r="V38" s="146">
        <f>IFERROR(SUMIFS(CAJA!$N$2701:$N$3379,CAJA!$H$2701:$H$3379,"SALIDA",CAJA!$J$2701:$J$3379,$B38),0)</f>
        <v>413276</v>
      </c>
      <c r="W38" s="62">
        <f>IFERROR(SUMIFS('CAJA TIGRES'!$N$751:$N$915,'CAJA TIGRES'!$H$751:$H$915,"SALIDA",'CAJA TIGRES'!$J$751:$J$915,$B38),0)</f>
        <v>72652</v>
      </c>
      <c r="X38" s="62">
        <f>IFERROR(SUMIFS(RESERVA!$N$12:$N$12,RESERVA!$H$12:$H$12,"SALIDA",RESERVA!$J$12:$J$12,$B38),0)</f>
        <v>0</v>
      </c>
      <c r="Y38" s="96">
        <f t="shared" si="9"/>
        <v>516711.39</v>
      </c>
      <c r="Z38" s="96">
        <f>Y38+'ABR25'!Z38</f>
        <v>1506426.1728067328</v>
      </c>
    </row>
    <row r="39" spans="1:26" x14ac:dyDescent="0.3">
      <c r="A39" s="92">
        <v>5.0999999999999996</v>
      </c>
      <c r="B39" s="60" t="s">
        <v>104</v>
      </c>
      <c r="C39" s="62">
        <f>IFERROR(SUMIFS('MGZ121'!$N$624:$N$842,'MGZ121'!H$624:H$842,"SALIDA",'MGZ121'!$J$624:$J$842,$B39),0)</f>
        <v>0</v>
      </c>
      <c r="D39" s="62">
        <f>IFERROR(SUMIFS('MGZ BBVA'!$N$449:$N$617,'MGZ BBVA'!$H$449:$H$617,"SALIDA",'MGZ BBVA'!$J$449:$J$617,$B39),0)</f>
        <v>0</v>
      </c>
      <c r="E39" s="62">
        <f>IFERROR(SUMIFS('MGZ DOLARES'!$N$2:$N$2,'MGZ DOLARES'!$F$2:$F$2,"SALIDA",'MGZ DOLARES'!$J$2:$J$2,$B39),0)</f>
        <v>0</v>
      </c>
      <c r="F39" s="62">
        <f>IFERROR(SUMIFS('MGZ BAJIO'!$N$50:$N$61,'MGZ BAJIO'!$H$50:$H$61,"SALIDA",'MGZ BAJIO'!$J$50:$J$61,$B39),0)</f>
        <v>0</v>
      </c>
      <c r="G39" s="62">
        <f>IFERROR(SUMIFS('VICTOR BANAMEX'!$N$225:$N$296,'VICTOR BANAMEX'!$H$225:$H$296,"SALIDA",'VICTOR BANAMEX'!$J$225:$J$296,$B39),0)</f>
        <v>0</v>
      </c>
      <c r="H39" s="62">
        <f>IFERROR(SUMIFS('VICTOR BANORTE'!$N$51:$N$59,'VICTOR BANORTE'!$H$51:$H$59,"SALIDA",'VICTOR BANORTE'!$J$51:$J$59,$B39),0)</f>
        <v>0</v>
      </c>
      <c r="I39" s="62">
        <f>IFERROR(SUMIFS(RODRIGO!$N$2:$N$2,RODRIGO!$H$2:$H$2,"SALIDA",RODRIGO!$J$2:$J$2,$B39),0)</f>
        <v>0</v>
      </c>
      <c r="J39" s="62">
        <f>IFERROR(SUMIFS(MOY!$N$2:$N$2,MOY!$F$2:$F$2,"SALIDA",MOY!$J$2:$J$2,$B39),0)</f>
        <v>0</v>
      </c>
      <c r="K39" s="62">
        <f>IFERROR(SUMIFS('NORMA RUTH'!$N$29:$N$34,'NORMA RUTH'!$H$29:$H$34,"SALIDA",'NORMA RUTH'!$J$29:$J$34,$B39),0)</f>
        <v>0</v>
      </c>
      <c r="L39" s="62">
        <f>IFERROR(SUMIFS(VALERIA!$N$24:$N$27,VALERIA!$H$24:$H$27,"SALIDA",VALERIA!$J$24:$J$27,$B39),0)</f>
        <v>0</v>
      </c>
      <c r="M39" s="62">
        <f>IFERROR(SUMIFS('MANUEL BANAMEX'!$N$47:$N$53,'MANUEL BANAMEX'!$H$47:$H$53,"SALIDA",'MANUEL BANAMEX'!$J$47:$J$53,$B39),0)</f>
        <v>0</v>
      </c>
      <c r="N39" s="62">
        <f>IFERROR(SUMIFS(ROBERTO!$N$2:$N$2,ROBERTO!$H$2:$H$2,"SALIDA",ROBERTO!$J$2:$J$2,$B39),0)</f>
        <v>0</v>
      </c>
      <c r="O39" s="62">
        <f>IFERROR(SUMIFS(JUAN!$N$41:$N$56,JUAN!$H$41:$H$56,"SALIDA",JUAN!$J$41:$J$56,$B39),0)</f>
        <v>0</v>
      </c>
      <c r="P39" s="62">
        <f>IFERROR(SUMIFS('NORMA SANCHEZ'!$N$40:$N$54,'NORMA SANCHEZ'!$H$40:$H$54,"SALIDA",'NORMA SANCHEZ'!$J$40:$J$54,$B39),0)</f>
        <v>0</v>
      </c>
      <c r="Q39" s="62">
        <f>IFERROR(SUMIFS('JOSE CARLOS'!$N$46:$N$57,'JOSE CARLOS'!$H$46:$H$57,"SALIDA",'JOSE CARLOS'!$J$46:$J$57,$B39),0)</f>
        <v>0</v>
      </c>
      <c r="R39" s="62">
        <f>IFERROR(SUMIFS('LUIS ENRIQUE '!$N$40:$N$46,'LUIS ENRIQUE '!$H$40:$H$46,"SALIDA",'LUIS ENRIQUE '!$J$40:$J$46,$B39),0)</f>
        <v>0</v>
      </c>
      <c r="S39" s="62">
        <f>IFERROR(SUMIFS(CESARIA!$N$47:$N$63,CESARIA!$H$47:$H$63,"SALIDA",CESARIA!$J$47:$J$63,$B39),0)</f>
        <v>0</v>
      </c>
      <c r="T39" s="62">
        <f>IFERROR(SUMIFS(ALAN!$N$43:$N$55,ALAN!$H$43:$H$55,"SALIDA",ALAN!$J$43:$J$55,$B39),0)</f>
        <v>0</v>
      </c>
      <c r="U39" s="62">
        <f>IFERROR(SUMIFS(ELVIA!$N$39:$N$51,ELVIA!$H$39:$H$51,"SALIDA",ELVIA!$J$39:$J$51,$B39),0)</f>
        <v>0</v>
      </c>
      <c r="V39" s="146">
        <f>IFERROR(SUMIFS(CAJA!$N$2701:$N$3379,CAJA!$H$2701:$H$3379,"SALIDA",CAJA!$J$2701:$J$3379,$B39),0)</f>
        <v>0</v>
      </c>
      <c r="W39" s="62">
        <f>IFERROR(SUMIFS('CAJA TIGRES'!$N$751:$N$915,'CAJA TIGRES'!$H$751:$H$915,"SALIDA",'CAJA TIGRES'!$J$751:$J$915,$B39),0)</f>
        <v>0</v>
      </c>
      <c r="X39" s="62">
        <f>IFERROR(SUMIFS(RESERVA!$N$12:$N$12,RESERVA!$H$12:$H$12,"SALIDA",RESERVA!$J$12:$J$12,$B39),0)</f>
        <v>0</v>
      </c>
      <c r="Y39" s="96">
        <f t="shared" si="9"/>
        <v>0</v>
      </c>
      <c r="Z39" s="96">
        <f>Y39+'ABR25'!Z39</f>
        <v>4167</v>
      </c>
    </row>
    <row r="40" spans="1:26" x14ac:dyDescent="0.3">
      <c r="A40" s="92"/>
      <c r="B40" s="60" t="s">
        <v>186</v>
      </c>
      <c r="C40" s="62">
        <f>IFERROR(SUMIFS('MGZ121'!$N$624:$N$842,'MGZ121'!H$624:H$842,"SALIDA",'MGZ121'!$J$624:$J$842,$B40),0)</f>
        <v>0</v>
      </c>
      <c r="D40" s="62">
        <f>IFERROR(SUMIFS('MGZ BBVA'!$N$449:$N$617,'MGZ BBVA'!$H$449:$H$617,"SALIDA",'MGZ BBVA'!$J$449:$J$617,$B40),0)</f>
        <v>0</v>
      </c>
      <c r="E40" s="62">
        <f>IFERROR(SUMIFS('MGZ DOLARES'!$N$2:$N$2,'MGZ DOLARES'!$F$2:$F$2,"SALIDA",'MGZ DOLARES'!$J$2:$J$2,$B40),0)</f>
        <v>0</v>
      </c>
      <c r="F40" s="62">
        <f>IFERROR(SUMIFS('MGZ BAJIO'!$N$50:$N$61,'MGZ BAJIO'!$H$50:$H$61,"SALIDA",'MGZ BAJIO'!$J$50:$J$61,$B40),0)</f>
        <v>0</v>
      </c>
      <c r="G40" s="62">
        <f>IFERROR(SUMIFS('VICTOR BANAMEX'!$N$225:$N$296,'VICTOR BANAMEX'!$H$225:$H$296,"SALIDA",'VICTOR BANAMEX'!$J$225:$J$296,$B40),0)</f>
        <v>0</v>
      </c>
      <c r="H40" s="62">
        <f>IFERROR(SUMIFS('VICTOR BANORTE'!$N$51:$N$59,'VICTOR BANORTE'!$H$51:$H$59,"SALIDA",'VICTOR BANORTE'!$J$51:$J$59,$B40),0)</f>
        <v>0</v>
      </c>
      <c r="I40" s="62">
        <f>IFERROR(SUMIFS(RODRIGO!$N$2:$N$2,RODRIGO!$H$2:$H$2,"SALIDA",RODRIGO!$J$2:$J$2,$B40),0)</f>
        <v>0</v>
      </c>
      <c r="J40" s="62">
        <f>IFERROR(SUMIFS(MOY!$N$2:$N$2,MOY!$F$2:$F$2,"SALIDA",MOY!$J$2:$J$2,$B40),0)</f>
        <v>0</v>
      </c>
      <c r="K40" s="62">
        <f>IFERROR(SUMIFS('NORMA RUTH'!$N$29:$N$34,'NORMA RUTH'!$H$29:$H$34,"SALIDA",'NORMA RUTH'!$J$29:$J$34,$B40),0)</f>
        <v>0</v>
      </c>
      <c r="L40" s="62">
        <f>IFERROR(SUMIFS(VALERIA!$N$24:$N$27,VALERIA!$H$24:$H$27,"SALIDA",VALERIA!$J$24:$J$27,$B40),0)</f>
        <v>0</v>
      </c>
      <c r="M40" s="62">
        <f>IFERROR(SUMIFS('MANUEL BANAMEX'!$N$47:$N$53,'MANUEL BANAMEX'!$H$47:$H$53,"SALIDA",'MANUEL BANAMEX'!$J$47:$J$53,$B40),0)</f>
        <v>0</v>
      </c>
      <c r="N40" s="62">
        <f>IFERROR(SUMIFS(ROBERTO!$N$2:$N$2,ROBERTO!$H$2:$H$2,"SALIDA",ROBERTO!$J$2:$J$2,$B40),0)</f>
        <v>0</v>
      </c>
      <c r="O40" s="62">
        <f>IFERROR(SUMIFS(JUAN!$N$41:$N$56,JUAN!$H$41:$H$56,"SALIDA",JUAN!$J$41:$J$56,$B40),0)</f>
        <v>0</v>
      </c>
      <c r="P40" s="62">
        <f>IFERROR(SUMIFS('NORMA SANCHEZ'!$N$40:$N$54,'NORMA SANCHEZ'!$H$40:$H$54,"SALIDA",'NORMA SANCHEZ'!$J$40:$J$54,$B40),0)</f>
        <v>0</v>
      </c>
      <c r="Q40" s="62">
        <f>IFERROR(SUMIFS('JOSE CARLOS'!$N$46:$N$57,'JOSE CARLOS'!$H$46:$H$57,"SALIDA",'JOSE CARLOS'!$J$46:$J$57,$B40),0)</f>
        <v>0</v>
      </c>
      <c r="R40" s="62">
        <f>IFERROR(SUMIFS('LUIS ENRIQUE '!$N$40:$N$46,'LUIS ENRIQUE '!$H$40:$H$46,"SALIDA",'LUIS ENRIQUE '!$J$40:$J$46,$B40),0)</f>
        <v>0</v>
      </c>
      <c r="S40" s="62">
        <f>IFERROR(SUMIFS(CESARIA!$N$47:$N$63,CESARIA!$H$47:$H$63,"SALIDA",CESARIA!$J$47:$J$63,$B40),0)</f>
        <v>0</v>
      </c>
      <c r="T40" s="62">
        <f>IFERROR(SUMIFS(ALAN!$N$43:$N$55,ALAN!$H$43:$H$55,"SALIDA",ALAN!$J$43:$J$55,$B40),0)</f>
        <v>0</v>
      </c>
      <c r="U40" s="62">
        <f>IFERROR(SUMIFS(ELVIA!$N$39:$N$51,ELVIA!$H$39:$H$51,"SALIDA",ELVIA!$J$39:$J$51,$B40),0)</f>
        <v>0</v>
      </c>
      <c r="V40" s="146">
        <f>IFERROR(SUMIFS(CAJA!$N$2701:$N$3379,CAJA!$H$2701:$H$3379,"SALIDA",CAJA!$J$2701:$J$3379,$B40),0)</f>
        <v>0</v>
      </c>
      <c r="W40" s="62">
        <f>IFERROR(SUMIFS('CAJA TIGRES'!$N$751:$N$915,'CAJA TIGRES'!$H$751:$H$915,"SALIDA",'CAJA TIGRES'!$J$751:$J$915,$B40),0)</f>
        <v>0</v>
      </c>
      <c r="X40" s="62">
        <f>IFERROR(SUMIFS(RESERVA!$N$12:$N$12,RESERVA!$H$12:$H$12,"SALIDA",RESERVA!$J$12:$J$12,$B40),0)</f>
        <v>0</v>
      </c>
      <c r="Y40" s="96">
        <f t="shared" si="9"/>
        <v>0</v>
      </c>
      <c r="Z40" s="96">
        <f>Y40+'ABR25'!Z40</f>
        <v>0</v>
      </c>
    </row>
    <row r="41" spans="1:26" x14ac:dyDescent="0.3">
      <c r="A41" s="92"/>
      <c r="B41" s="60" t="s">
        <v>218</v>
      </c>
      <c r="C41" s="62">
        <f>IFERROR(SUMIFS('MGZ121'!$N$624:$N$842,'MGZ121'!H$624:H$842,"SALIDA",'MGZ121'!$J$624:$J$842,$B41),0)</f>
        <v>0</v>
      </c>
      <c r="D41" s="62">
        <f>IFERROR(SUMIFS('MGZ BBVA'!$N$449:$N$617,'MGZ BBVA'!$H$449:$H$617,"SALIDA",'MGZ BBVA'!$J$449:$J$617,$B41),0)</f>
        <v>0</v>
      </c>
      <c r="E41" s="62">
        <f>IFERROR(SUMIFS('MGZ DOLARES'!$N$2:$N$2,'MGZ DOLARES'!$F$2:$F$2,"SALIDA",'MGZ DOLARES'!$J$2:$J$2,$B41),0)</f>
        <v>0</v>
      </c>
      <c r="F41" s="62">
        <f>IFERROR(SUMIFS('MGZ BAJIO'!$N$50:$N$61,'MGZ BAJIO'!$H$50:$H$61,"SALIDA",'MGZ BAJIO'!$J$50:$J$61,$B41),0)</f>
        <v>0</v>
      </c>
      <c r="G41" s="62">
        <f>IFERROR(SUMIFS('VICTOR BANAMEX'!$N$225:$N$296,'VICTOR BANAMEX'!$H$225:$H$296,"SALIDA",'VICTOR BANAMEX'!$J$225:$J$296,$B41),0)</f>
        <v>0</v>
      </c>
      <c r="H41" s="62">
        <f>IFERROR(SUMIFS('VICTOR BANORTE'!$N$51:$N$59,'VICTOR BANORTE'!$H$51:$H$59,"SALIDA",'VICTOR BANORTE'!$J$51:$J$59,$B41),0)</f>
        <v>0</v>
      </c>
      <c r="I41" s="62">
        <f>IFERROR(SUMIFS(RODRIGO!$N$2:$N$2,RODRIGO!$H$2:$H$2,"SALIDA",RODRIGO!$J$2:$J$2,$B41),0)</f>
        <v>0</v>
      </c>
      <c r="J41" s="62">
        <f>IFERROR(SUMIFS(MOY!$N$2:$N$2,MOY!$F$2:$F$2,"SALIDA",MOY!$J$2:$J$2,$B41),0)</f>
        <v>0</v>
      </c>
      <c r="K41" s="62">
        <f>IFERROR(SUMIFS('NORMA RUTH'!$N$29:$N$34,'NORMA RUTH'!$H$29:$H$34,"SALIDA",'NORMA RUTH'!$J$29:$J$34,$B41),0)</f>
        <v>0</v>
      </c>
      <c r="L41" s="62">
        <f>IFERROR(SUMIFS(VALERIA!$N$24:$N$27,VALERIA!$H$24:$H$27,"SALIDA",VALERIA!$J$24:$J$27,$B41),0)</f>
        <v>0</v>
      </c>
      <c r="M41" s="62">
        <f>IFERROR(SUMIFS('MANUEL BANAMEX'!$N$47:$N$53,'MANUEL BANAMEX'!$H$47:$H$53,"SALIDA",'MANUEL BANAMEX'!$J$47:$J$53,$B41),0)</f>
        <v>0</v>
      </c>
      <c r="N41" s="62">
        <f>IFERROR(SUMIFS(ROBERTO!$N$2:$N$2,ROBERTO!$H$2:$H$2,"SALIDA",ROBERTO!$J$2:$J$2,$B41),0)</f>
        <v>0</v>
      </c>
      <c r="O41" s="62">
        <f>IFERROR(SUMIFS(JUAN!$N$41:$N$56,JUAN!$H$41:$H$56,"SALIDA",JUAN!$J$41:$J$56,$B41),0)</f>
        <v>0</v>
      </c>
      <c r="P41" s="62">
        <f>IFERROR(SUMIFS('NORMA SANCHEZ'!$N$40:$N$54,'NORMA SANCHEZ'!$H$40:$H$54,"SALIDA",'NORMA SANCHEZ'!$J$40:$J$54,$B41),0)</f>
        <v>0</v>
      </c>
      <c r="Q41" s="62">
        <f>IFERROR(SUMIFS('JOSE CARLOS'!$N$46:$N$57,'JOSE CARLOS'!$H$46:$H$57,"SALIDA",'JOSE CARLOS'!$J$46:$J$57,$B41),0)</f>
        <v>0</v>
      </c>
      <c r="R41" s="62">
        <f>IFERROR(SUMIFS('LUIS ENRIQUE '!$N$40:$N$46,'LUIS ENRIQUE '!$H$40:$H$46,"SALIDA",'LUIS ENRIQUE '!$J$40:$J$46,$B41),0)</f>
        <v>0</v>
      </c>
      <c r="S41" s="62">
        <f>IFERROR(SUMIFS(CESARIA!$N$47:$N$63,CESARIA!$H$47:$H$63,"SALIDA",CESARIA!$J$47:$J$63,$B41),0)</f>
        <v>0</v>
      </c>
      <c r="T41" s="62">
        <f>IFERROR(SUMIFS(ALAN!$N$43:$N$55,ALAN!$H$43:$H$55,"SALIDA",ALAN!$J$43:$J$55,$B41),0)</f>
        <v>0</v>
      </c>
      <c r="U41" s="62">
        <f>IFERROR(SUMIFS(ELVIA!$N$39:$N$51,ELVIA!$H$39:$H$51,"SALIDA",ELVIA!$J$39:$J$51,$B41),0)</f>
        <v>0</v>
      </c>
      <c r="V41" s="146">
        <f>IFERROR(SUMIFS(CAJA!$N$2701:$N$3379,CAJA!$H$2701:$H$3379,"SALIDA",CAJA!$J$2701:$J$3379,$B41),0)</f>
        <v>0</v>
      </c>
      <c r="W41" s="62">
        <f>IFERROR(SUMIFS('CAJA TIGRES'!$N$751:$N$915,'CAJA TIGRES'!$H$751:$H$915,"SALIDA",'CAJA TIGRES'!$J$751:$J$915,$B41),0)</f>
        <v>0</v>
      </c>
      <c r="X41" s="62">
        <f>IFERROR(SUMIFS(RESERVA!$N$12:$N$12,RESERVA!$H$12:$H$12,"SALIDA",RESERVA!$J$12:$J$12,$B41),0)</f>
        <v>0</v>
      </c>
      <c r="Y41" s="96">
        <f t="shared" si="9"/>
        <v>0</v>
      </c>
      <c r="Z41" s="96">
        <f>Y41+'ABR25'!Z41</f>
        <v>2703.7</v>
      </c>
    </row>
    <row r="42" spans="1:26" ht="27.6" x14ac:dyDescent="0.3">
      <c r="A42" s="92"/>
      <c r="B42" s="61" t="s">
        <v>189</v>
      </c>
      <c r="C42" s="62">
        <f>IFERROR(SUMIFS('MGZ121'!$N$624:$N$842,'MGZ121'!H$624:H$842,"SALIDA",'MGZ121'!$J$624:$J$842,$B42),0)</f>
        <v>0</v>
      </c>
      <c r="D42" s="62">
        <f>IFERROR(SUMIFS('MGZ BBVA'!$N$449:$N$617,'MGZ BBVA'!$H$449:$H$617,"SALIDA",'MGZ BBVA'!$J$449:$J$617,$B42),0)</f>
        <v>52352</v>
      </c>
      <c r="E42" s="62">
        <f>IFERROR(SUMIFS('MGZ DOLARES'!$N$2:$N$2,'MGZ DOLARES'!$F$2:$F$2,"SALIDA",'MGZ DOLARES'!$J$2:$J$2,$B42),0)</f>
        <v>0</v>
      </c>
      <c r="F42" s="62">
        <f>IFERROR(SUMIFS('MGZ BAJIO'!$N$50:$N$61,'MGZ BAJIO'!$H$50:$H$61,"SALIDA",'MGZ BAJIO'!$J$50:$J$61,$B42),0)</f>
        <v>0</v>
      </c>
      <c r="G42" s="62">
        <f>IFERROR(SUMIFS('VICTOR BANAMEX'!$N$225:$N$296,'VICTOR BANAMEX'!$H$225:$H$296,"SALIDA",'VICTOR BANAMEX'!$J$225:$J$296,$B42),0)</f>
        <v>0</v>
      </c>
      <c r="H42" s="62">
        <f>IFERROR(SUMIFS('VICTOR BANORTE'!$N$51:$N$59,'VICTOR BANORTE'!$H$51:$H$59,"SALIDA",'VICTOR BANORTE'!$J$51:$J$59,$B42),0)</f>
        <v>0</v>
      </c>
      <c r="I42" s="62">
        <f>IFERROR(SUMIFS(RODRIGO!$N$2:$N$2,RODRIGO!$H$2:$H$2,"SALIDA",RODRIGO!$J$2:$J$2,$B42),0)</f>
        <v>0</v>
      </c>
      <c r="J42" s="62">
        <f>IFERROR(SUMIFS(MOY!$N$2:$N$2,MOY!$F$2:$F$2,"SALIDA",MOY!$J$2:$J$2,$B42),0)</f>
        <v>0</v>
      </c>
      <c r="K42" s="62">
        <f>IFERROR(SUMIFS('NORMA RUTH'!$N$29:$N$34,'NORMA RUTH'!$H$29:$H$34,"SALIDA",'NORMA RUTH'!$J$29:$J$34,$B42),0)</f>
        <v>0</v>
      </c>
      <c r="L42" s="62">
        <f>IFERROR(SUMIFS(VALERIA!$N$24:$N$27,VALERIA!$H$24:$H$27,"SALIDA",VALERIA!$J$24:$J$27,$B42),0)</f>
        <v>0</v>
      </c>
      <c r="M42" s="62">
        <f>IFERROR(SUMIFS('MANUEL BANAMEX'!$N$47:$N$53,'MANUEL BANAMEX'!$H$47:$H$53,"SALIDA",'MANUEL BANAMEX'!$J$47:$J$53,$B42),0)</f>
        <v>0</v>
      </c>
      <c r="N42" s="62">
        <f>IFERROR(SUMIFS(ROBERTO!$N$2:$N$2,ROBERTO!$H$2:$H$2,"SALIDA",ROBERTO!$J$2:$J$2,$B42),0)</f>
        <v>0</v>
      </c>
      <c r="O42" s="62">
        <f>IFERROR(SUMIFS(JUAN!$N$41:$N$56,JUAN!$H$41:$H$56,"SALIDA",JUAN!$J$41:$J$56,$B42),0)</f>
        <v>0</v>
      </c>
      <c r="P42" s="62">
        <f>IFERROR(SUMIFS('NORMA SANCHEZ'!$N$40:$N$54,'NORMA SANCHEZ'!$H$40:$H$54,"SALIDA",'NORMA SANCHEZ'!$J$40:$J$54,$B42),0)</f>
        <v>0</v>
      </c>
      <c r="Q42" s="62">
        <f>IFERROR(SUMIFS('JOSE CARLOS'!$N$46:$N$57,'JOSE CARLOS'!$H$46:$H$57,"SALIDA",'JOSE CARLOS'!$J$46:$J$57,$B42),0)</f>
        <v>0</v>
      </c>
      <c r="R42" s="62">
        <f>IFERROR(SUMIFS('LUIS ENRIQUE '!$N$40:$N$46,'LUIS ENRIQUE '!$H$40:$H$46,"SALIDA",'LUIS ENRIQUE '!$J$40:$J$46,$B42),0)</f>
        <v>0</v>
      </c>
      <c r="S42" s="62">
        <f>IFERROR(SUMIFS(CESARIA!$N$47:$N$63,CESARIA!$H$47:$H$63,"SALIDA",CESARIA!$J$47:$J$63,$B42),0)</f>
        <v>0</v>
      </c>
      <c r="T42" s="62">
        <f>IFERROR(SUMIFS(ALAN!$N$43:$N$55,ALAN!$H$43:$H$55,"SALIDA",ALAN!$J$43:$J$55,$B42),0)</f>
        <v>0</v>
      </c>
      <c r="U42" s="62">
        <f>IFERROR(SUMIFS(ELVIA!$N$39:$N$51,ELVIA!$H$39:$H$51,"SALIDA",ELVIA!$J$39:$J$51,$B42),0)</f>
        <v>0</v>
      </c>
      <c r="V42" s="146">
        <f>IFERROR(SUMIFS(CAJA!$N$2701:$N$3379,CAJA!$H$2701:$H$3379,"SALIDA",CAJA!$J$2701:$J$3379,$B42),0)</f>
        <v>0</v>
      </c>
      <c r="W42" s="62">
        <f>IFERROR(SUMIFS('CAJA TIGRES'!$N$751:$N$915,'CAJA TIGRES'!$H$751:$H$915,"SALIDA",'CAJA TIGRES'!$J$751:$J$915,$B42),0)</f>
        <v>0</v>
      </c>
      <c r="X42" s="62">
        <f>IFERROR(SUMIFS(RESERVA!$N$12:$N$12,RESERVA!$H$12:$H$12,"SALIDA",RESERVA!$J$12:$J$12,$B42),0)</f>
        <v>0</v>
      </c>
      <c r="Y42" s="96">
        <f t="shared" si="9"/>
        <v>52352</v>
      </c>
      <c r="Z42" s="96">
        <f>Y42+'ABR25'!Z42</f>
        <v>198628.8</v>
      </c>
    </row>
    <row r="43" spans="1:26" x14ac:dyDescent="0.3">
      <c r="A43" s="92"/>
      <c r="B43" s="61" t="s">
        <v>214</v>
      </c>
      <c r="C43" s="62">
        <f>IFERROR(SUMIFS('MGZ121'!$N$624:$N$842,'MGZ121'!H$624:H$842,"SALIDA",'MGZ121'!$J$624:$J$842,$B43),0)</f>
        <v>0</v>
      </c>
      <c r="D43" s="62">
        <f>IFERROR(SUMIFS('MGZ BBVA'!$N$449:$N$617,'MGZ BBVA'!$H$449:$H$617,"SALIDA",'MGZ BBVA'!$J$449:$J$617,$B43),0)</f>
        <v>0</v>
      </c>
      <c r="E43" s="62">
        <f>IFERROR(SUMIFS('MGZ DOLARES'!$N$2:$N$2,'MGZ DOLARES'!$F$2:$F$2,"SALIDA",'MGZ DOLARES'!$J$2:$J$2,$B43),0)</f>
        <v>0</v>
      </c>
      <c r="F43" s="62">
        <f>IFERROR(SUMIFS('MGZ BAJIO'!$N$50:$N$61,'MGZ BAJIO'!$H$50:$H$61,"SALIDA",'MGZ BAJIO'!$J$50:$J$61,$B43),0)</f>
        <v>0</v>
      </c>
      <c r="G43" s="62">
        <f>IFERROR(SUMIFS('VICTOR BANAMEX'!$N$225:$N$296,'VICTOR BANAMEX'!$H$225:$H$296,"SALIDA",'VICTOR BANAMEX'!$J$225:$J$296,$B43),0)</f>
        <v>0</v>
      </c>
      <c r="H43" s="62">
        <f>IFERROR(SUMIFS('VICTOR BANORTE'!$N$51:$N$59,'VICTOR BANORTE'!$H$51:$H$59,"SALIDA",'VICTOR BANORTE'!$J$51:$J$59,$B43),0)</f>
        <v>0</v>
      </c>
      <c r="I43" s="62">
        <f>IFERROR(SUMIFS(RODRIGO!$N$2:$N$2,RODRIGO!$H$2:$H$2,"SALIDA",RODRIGO!$J$2:$J$2,$B43),0)</f>
        <v>0</v>
      </c>
      <c r="J43" s="62">
        <f>IFERROR(SUMIFS(MOY!$N$2:$N$2,MOY!$F$2:$F$2,"SALIDA",MOY!$J$2:$J$2,$B43),0)</f>
        <v>0</v>
      </c>
      <c r="K43" s="62">
        <f>IFERROR(SUMIFS('NORMA RUTH'!$N$29:$N$34,'NORMA RUTH'!$H$29:$H$34,"SALIDA",'NORMA RUTH'!$J$29:$J$34,$B43),0)</f>
        <v>0</v>
      </c>
      <c r="L43" s="62">
        <f>IFERROR(SUMIFS(VALERIA!$N$24:$N$27,VALERIA!$H$24:$H$27,"SALIDA",VALERIA!$J$24:$J$27,$B43),0)</f>
        <v>0</v>
      </c>
      <c r="M43" s="62">
        <f>IFERROR(SUMIFS('MANUEL BANAMEX'!$N$47:$N$53,'MANUEL BANAMEX'!$H$47:$H$53,"SALIDA",'MANUEL BANAMEX'!$J$47:$J$53,$B43),0)</f>
        <v>0</v>
      </c>
      <c r="N43" s="62">
        <f>IFERROR(SUMIFS(ROBERTO!$N$2:$N$2,ROBERTO!$H$2:$H$2,"SALIDA",ROBERTO!$J$2:$J$2,$B43),0)</f>
        <v>0</v>
      </c>
      <c r="O43" s="62">
        <f>IFERROR(SUMIFS(JUAN!$N$41:$N$56,JUAN!$H$41:$H$56,"SALIDA",JUAN!$J$41:$J$56,$B43),0)</f>
        <v>0</v>
      </c>
      <c r="P43" s="62">
        <f>IFERROR(SUMIFS('NORMA SANCHEZ'!$N$40:$N$54,'NORMA SANCHEZ'!$H$40:$H$54,"SALIDA",'NORMA SANCHEZ'!$J$40:$J$54,$B43),0)</f>
        <v>0</v>
      </c>
      <c r="Q43" s="62">
        <f>IFERROR(SUMIFS('JOSE CARLOS'!$N$46:$N$57,'JOSE CARLOS'!$H$46:$H$57,"SALIDA",'JOSE CARLOS'!$J$46:$J$57,$B43),0)</f>
        <v>0</v>
      </c>
      <c r="R43" s="62">
        <f>IFERROR(SUMIFS('LUIS ENRIQUE '!$N$40:$N$46,'LUIS ENRIQUE '!$H$40:$H$46,"SALIDA",'LUIS ENRIQUE '!$J$40:$J$46,$B43),0)</f>
        <v>0</v>
      </c>
      <c r="S43" s="62">
        <f>IFERROR(SUMIFS(CESARIA!$N$47:$N$63,CESARIA!$H$47:$H$63,"SALIDA",CESARIA!$J$47:$J$63,$B43),0)</f>
        <v>0</v>
      </c>
      <c r="T43" s="62">
        <f>IFERROR(SUMIFS(ALAN!$N$43:$N$55,ALAN!$H$43:$H$55,"SALIDA",ALAN!$J$43:$J$55,$B43),0)</f>
        <v>0</v>
      </c>
      <c r="U43" s="62">
        <f>IFERROR(SUMIFS(ELVIA!$N$39:$N$51,ELVIA!$H$39:$H$51,"SALIDA",ELVIA!$J$39:$J$51,$B43),0)</f>
        <v>0</v>
      </c>
      <c r="V43" s="146">
        <f>IFERROR(SUMIFS(CAJA!$N$2701:$N$3379,CAJA!$H$2701:$H$3379,"SALIDA",CAJA!$J$2701:$J$3379,$B43),0)</f>
        <v>4070</v>
      </c>
      <c r="W43" s="62">
        <f>IFERROR(SUMIFS('CAJA TIGRES'!$N$751:$N$915,'CAJA TIGRES'!$H$751:$H$915,"SALIDA",'CAJA TIGRES'!$J$751:$J$915,$B43),0)</f>
        <v>2500</v>
      </c>
      <c r="X43" s="62">
        <f>IFERROR(SUMIFS(RESERVA!$N$12:$N$12,RESERVA!$H$12:$H$12,"SALIDA",RESERVA!$J$12:$J$12,$B43),0)</f>
        <v>0</v>
      </c>
      <c r="Y43" s="96">
        <f t="shared" si="9"/>
        <v>6570</v>
      </c>
      <c r="Z43" s="96">
        <f>Y43+'ABR25'!Z43</f>
        <v>34980</v>
      </c>
    </row>
    <row r="44" spans="1:26" x14ac:dyDescent="0.3">
      <c r="A44" s="92"/>
      <c r="B44" s="61" t="s">
        <v>215</v>
      </c>
      <c r="C44" s="62">
        <f>IFERROR(SUMIFS('MGZ121'!$N$624:$N$842,'MGZ121'!H$624:H$842,"SALIDA",'MGZ121'!$J$624:$J$842,$B44),0)</f>
        <v>0</v>
      </c>
      <c r="D44" s="62">
        <f>IFERROR(SUMIFS('MGZ BBVA'!$N$449:$N$617,'MGZ BBVA'!$H$449:$H$617,"SALIDA",'MGZ BBVA'!$J$449:$J$617,$B44),0)</f>
        <v>0</v>
      </c>
      <c r="E44" s="62">
        <f>IFERROR(SUMIFS('MGZ DOLARES'!$N$2:$N$2,'MGZ DOLARES'!$F$2:$F$2,"SALIDA",'MGZ DOLARES'!$J$2:$J$2,$B44),0)</f>
        <v>0</v>
      </c>
      <c r="F44" s="62">
        <f>IFERROR(SUMIFS('MGZ BAJIO'!$N$50:$N$61,'MGZ BAJIO'!$H$50:$H$61,"SALIDA",'MGZ BAJIO'!$J$50:$J$61,$B44),0)</f>
        <v>0</v>
      </c>
      <c r="G44" s="62">
        <f>IFERROR(SUMIFS('VICTOR BANAMEX'!$N$225:$N$296,'VICTOR BANAMEX'!$H$225:$H$296,"SALIDA",'VICTOR BANAMEX'!$J$225:$J$296,$B44),0)</f>
        <v>0</v>
      </c>
      <c r="H44" s="62">
        <f>IFERROR(SUMIFS('VICTOR BANORTE'!$N$51:$N$59,'VICTOR BANORTE'!$H$51:$H$59,"SALIDA",'VICTOR BANORTE'!$J$51:$J$59,$B44),0)</f>
        <v>0</v>
      </c>
      <c r="I44" s="62">
        <f>IFERROR(SUMIFS(RODRIGO!$N$2:$N$2,RODRIGO!$H$2:$H$2,"SALIDA",RODRIGO!$J$2:$J$2,$B44),0)</f>
        <v>0</v>
      </c>
      <c r="J44" s="62">
        <f>IFERROR(SUMIFS(MOY!$N$2:$N$2,MOY!$F$2:$F$2,"SALIDA",MOY!$J$2:$J$2,$B44),0)</f>
        <v>0</v>
      </c>
      <c r="K44" s="62">
        <f>IFERROR(SUMIFS('NORMA RUTH'!$N$29:$N$34,'NORMA RUTH'!$H$29:$H$34,"SALIDA",'NORMA RUTH'!$J$29:$J$34,$B44),0)</f>
        <v>0</v>
      </c>
      <c r="L44" s="62">
        <f>IFERROR(SUMIFS(VALERIA!$N$24:$N$27,VALERIA!$H$24:$H$27,"SALIDA",VALERIA!$J$24:$J$27,$B44),0)</f>
        <v>0</v>
      </c>
      <c r="M44" s="62">
        <f>IFERROR(SUMIFS('MANUEL BANAMEX'!$N$47:$N$53,'MANUEL BANAMEX'!$H$47:$H$53,"SALIDA",'MANUEL BANAMEX'!$J$47:$J$53,$B44),0)</f>
        <v>0</v>
      </c>
      <c r="N44" s="62">
        <f>IFERROR(SUMIFS(ROBERTO!$N$2:$N$2,ROBERTO!$H$2:$H$2,"SALIDA",ROBERTO!$J$2:$J$2,$B44),0)</f>
        <v>0</v>
      </c>
      <c r="O44" s="62">
        <f>IFERROR(SUMIFS(JUAN!$N$41:$N$56,JUAN!$H$41:$H$56,"SALIDA",JUAN!$J$41:$J$56,$B44),0)</f>
        <v>0</v>
      </c>
      <c r="P44" s="62">
        <f>IFERROR(SUMIFS('NORMA SANCHEZ'!$N$40:$N$54,'NORMA SANCHEZ'!$H$40:$H$54,"SALIDA",'NORMA SANCHEZ'!$J$40:$J$54,$B44),0)</f>
        <v>0</v>
      </c>
      <c r="Q44" s="62">
        <f>IFERROR(SUMIFS('JOSE CARLOS'!$N$46:$N$57,'JOSE CARLOS'!$H$46:$H$57,"SALIDA",'JOSE CARLOS'!$J$46:$J$57,$B44),0)</f>
        <v>0</v>
      </c>
      <c r="R44" s="62">
        <f>IFERROR(SUMIFS('LUIS ENRIQUE '!$N$40:$N$46,'LUIS ENRIQUE '!$H$40:$H$46,"SALIDA",'LUIS ENRIQUE '!$J$40:$J$46,$B44),0)</f>
        <v>0</v>
      </c>
      <c r="S44" s="62">
        <f>IFERROR(SUMIFS(CESARIA!$N$47:$N$63,CESARIA!$H$47:$H$63,"SALIDA",CESARIA!$J$47:$J$63,$B44),0)</f>
        <v>0</v>
      </c>
      <c r="T44" s="62">
        <f>IFERROR(SUMIFS(ALAN!$N$43:$N$55,ALAN!$H$43:$H$55,"SALIDA",ALAN!$J$43:$J$55,$B44),0)</f>
        <v>0</v>
      </c>
      <c r="U44" s="62">
        <f>IFERROR(SUMIFS(ELVIA!$N$39:$N$51,ELVIA!$H$39:$H$51,"SALIDA",ELVIA!$J$39:$J$51,$B44),0)</f>
        <v>0</v>
      </c>
      <c r="V44" s="146">
        <f>IFERROR(SUMIFS(CAJA!$N$2701:$N$3379,CAJA!$H$2701:$H$3379,"SALIDA",CAJA!$J$2701:$J$3379,$B44),0)</f>
        <v>1000000</v>
      </c>
      <c r="W44" s="62">
        <f>IFERROR(SUMIFS('CAJA TIGRES'!$N$751:$N$915,'CAJA TIGRES'!$H$751:$H$915,"SALIDA",'CAJA TIGRES'!$J$751:$J$915,$B44),0)</f>
        <v>0</v>
      </c>
      <c r="X44" s="62">
        <f>IFERROR(SUMIFS(RESERVA!$N$12:$N$12,RESERVA!$H$12:$H$12,"SALIDA",RESERVA!$J$12:$J$12,$B44),0)</f>
        <v>0</v>
      </c>
      <c r="Y44" s="96">
        <f t="shared" si="9"/>
        <v>1000000</v>
      </c>
      <c r="Z44" s="96">
        <f>Y44+'ABR25'!Z44</f>
        <v>1000000</v>
      </c>
    </row>
    <row r="45" spans="1:26" x14ac:dyDescent="0.3">
      <c r="A45" s="92"/>
      <c r="B45" s="61" t="s">
        <v>216</v>
      </c>
      <c r="C45" s="62">
        <f>IFERROR(SUMIFS('MGZ121'!$N$624:$N$842,'MGZ121'!H$624:H$842,"SALIDA",'MGZ121'!$J$624:$J$842,$B45),0)</f>
        <v>0</v>
      </c>
      <c r="D45" s="62">
        <f>IFERROR(SUMIFS('MGZ BBVA'!$N$449:$N$617,'MGZ BBVA'!$H$449:$H$617,"SALIDA",'MGZ BBVA'!$J$449:$J$617,$B45),0)</f>
        <v>0</v>
      </c>
      <c r="E45" s="62">
        <f>IFERROR(SUMIFS('MGZ DOLARES'!$N$2:$N$2,'MGZ DOLARES'!$F$2:$F$2,"SALIDA",'MGZ DOLARES'!$J$2:$J$2,$B45),0)</f>
        <v>0</v>
      </c>
      <c r="F45" s="62">
        <f>IFERROR(SUMIFS('MGZ BAJIO'!$N$50:$N$61,'MGZ BAJIO'!$H$50:$H$61,"SALIDA",'MGZ BAJIO'!$J$50:$J$61,$B45),0)</f>
        <v>0</v>
      </c>
      <c r="G45" s="62">
        <f>IFERROR(SUMIFS('VICTOR BANAMEX'!$N$225:$N$296,'VICTOR BANAMEX'!$H$225:$H$296,"SALIDA",'VICTOR BANAMEX'!$J$225:$J$296,$B45),0)</f>
        <v>0</v>
      </c>
      <c r="H45" s="62">
        <f>IFERROR(SUMIFS('VICTOR BANORTE'!$N$51:$N$59,'VICTOR BANORTE'!$H$51:$H$59,"SALIDA",'VICTOR BANORTE'!$J$51:$J$59,$B45),0)</f>
        <v>0</v>
      </c>
      <c r="I45" s="62">
        <f>IFERROR(SUMIFS(RODRIGO!$N$2:$N$2,RODRIGO!$H$2:$H$2,"SALIDA",RODRIGO!$J$2:$J$2,$B45),0)</f>
        <v>0</v>
      </c>
      <c r="J45" s="62">
        <f>IFERROR(SUMIFS(MOY!$N$2:$N$2,MOY!$F$2:$F$2,"SALIDA",MOY!$J$2:$J$2,$B45),0)</f>
        <v>0</v>
      </c>
      <c r="K45" s="62">
        <f>IFERROR(SUMIFS('NORMA RUTH'!$N$29:$N$34,'NORMA RUTH'!$H$29:$H$34,"SALIDA",'NORMA RUTH'!$J$29:$J$34,$B45),0)</f>
        <v>0</v>
      </c>
      <c r="L45" s="62">
        <f>IFERROR(SUMIFS(VALERIA!$N$24:$N$27,VALERIA!$H$24:$H$27,"SALIDA",VALERIA!$J$24:$J$27,$B45),0)</f>
        <v>0</v>
      </c>
      <c r="M45" s="62">
        <f>IFERROR(SUMIFS('MANUEL BANAMEX'!$N$47:$N$53,'MANUEL BANAMEX'!$H$47:$H$53,"SALIDA",'MANUEL BANAMEX'!$J$47:$J$53,$B45),0)</f>
        <v>0</v>
      </c>
      <c r="N45" s="62">
        <f>IFERROR(SUMIFS(ROBERTO!$N$2:$N$2,ROBERTO!$H$2:$H$2,"SALIDA",ROBERTO!$J$2:$J$2,$B45),0)</f>
        <v>0</v>
      </c>
      <c r="O45" s="62">
        <f>IFERROR(SUMIFS(JUAN!$N$41:$N$56,JUAN!$H$41:$H$56,"SALIDA",JUAN!$J$41:$J$56,$B45),0)</f>
        <v>0</v>
      </c>
      <c r="P45" s="62">
        <f>IFERROR(SUMIFS('NORMA SANCHEZ'!$N$40:$N$54,'NORMA SANCHEZ'!$H$40:$H$54,"SALIDA",'NORMA SANCHEZ'!$J$40:$J$54,$B45),0)</f>
        <v>0</v>
      </c>
      <c r="Q45" s="62">
        <f>IFERROR(SUMIFS('JOSE CARLOS'!$N$46:$N$57,'JOSE CARLOS'!$H$46:$H$57,"SALIDA",'JOSE CARLOS'!$J$46:$J$57,$B45),0)</f>
        <v>0</v>
      </c>
      <c r="R45" s="62">
        <f>IFERROR(SUMIFS('LUIS ENRIQUE '!$N$40:$N$46,'LUIS ENRIQUE '!$H$40:$H$46,"SALIDA",'LUIS ENRIQUE '!$J$40:$J$46,$B45),0)</f>
        <v>0</v>
      </c>
      <c r="S45" s="62">
        <f>IFERROR(SUMIFS(CESARIA!$N$47:$N$63,CESARIA!$H$47:$H$63,"SALIDA",CESARIA!$J$47:$J$63,$B45),0)</f>
        <v>0</v>
      </c>
      <c r="T45" s="62">
        <f>IFERROR(SUMIFS(ALAN!$N$43:$N$55,ALAN!$H$43:$H$55,"SALIDA",ALAN!$J$43:$J$55,$B45),0)</f>
        <v>0</v>
      </c>
      <c r="U45" s="62">
        <f>IFERROR(SUMIFS(ELVIA!$N$39:$N$51,ELVIA!$H$39:$H$51,"SALIDA",ELVIA!$J$39:$J$51,$B45),0)</f>
        <v>0</v>
      </c>
      <c r="V45" s="146">
        <f>IFERROR(SUMIFS(CAJA!$N$2701:$N$3379,CAJA!$H$2701:$H$3379,"SALIDA",CAJA!$J$2701:$J$3379,$B45),0)</f>
        <v>3600</v>
      </c>
      <c r="W45" s="62">
        <f>IFERROR(SUMIFS('CAJA TIGRES'!$N$751:$N$915,'CAJA TIGRES'!$H$751:$H$915,"SALIDA",'CAJA TIGRES'!$J$751:$J$915,$B45),0)</f>
        <v>2000</v>
      </c>
      <c r="X45" s="62">
        <f>IFERROR(SUMIFS(RESERVA!$N$12:$N$12,RESERVA!$H$12:$H$12,"SALIDA",RESERVA!$J$12:$J$12,$B45),0)</f>
        <v>0</v>
      </c>
      <c r="Y45" s="96">
        <f t="shared" si="9"/>
        <v>5600</v>
      </c>
      <c r="Z45" s="96">
        <f>Y45+'ABR25'!Z45</f>
        <v>23600</v>
      </c>
    </row>
    <row r="46" spans="1:26" x14ac:dyDescent="0.3">
      <c r="A46" s="92"/>
      <c r="B46" s="61" t="s">
        <v>217</v>
      </c>
      <c r="C46" s="62">
        <f>IFERROR(SUMIFS('MGZ121'!$N$624:$N$842,'MGZ121'!H$624:H$842,"SALIDA",'MGZ121'!$J$624:$J$842,$B46),0)</f>
        <v>0</v>
      </c>
      <c r="D46" s="62">
        <f>IFERROR(SUMIFS('MGZ BBVA'!$N$449:$N$617,'MGZ BBVA'!$H$449:$H$617,"SALIDA",'MGZ BBVA'!$J$449:$J$617,$B46),0)</f>
        <v>0</v>
      </c>
      <c r="E46" s="62">
        <f>IFERROR(SUMIFS('MGZ DOLARES'!$N$2:$N$2,'MGZ DOLARES'!$F$2:$F$2,"SALIDA",'MGZ DOLARES'!$J$2:$J$2,$B46),0)</f>
        <v>0</v>
      </c>
      <c r="F46" s="62">
        <f>IFERROR(SUMIFS('MGZ BAJIO'!$N$50:$N$61,'MGZ BAJIO'!$H$50:$H$61,"SALIDA",'MGZ BAJIO'!$J$50:$J$61,$B46),0)</f>
        <v>0</v>
      </c>
      <c r="G46" s="62">
        <f>IFERROR(SUMIFS('VICTOR BANAMEX'!$N$225:$N$296,'VICTOR BANAMEX'!$H$225:$H$296,"SALIDA",'VICTOR BANAMEX'!$J$225:$J$296,$B46),0)</f>
        <v>0</v>
      </c>
      <c r="H46" s="62">
        <f>IFERROR(SUMIFS('VICTOR BANORTE'!$N$51:$N$59,'VICTOR BANORTE'!$H$51:$H$59,"SALIDA",'VICTOR BANORTE'!$J$51:$J$59,$B46),0)</f>
        <v>0</v>
      </c>
      <c r="I46" s="62">
        <f>IFERROR(SUMIFS(RODRIGO!$N$2:$N$2,RODRIGO!$H$2:$H$2,"SALIDA",RODRIGO!$J$2:$J$2,$B46),0)</f>
        <v>0</v>
      </c>
      <c r="J46" s="62">
        <f>IFERROR(SUMIFS(MOY!$N$2:$N$2,MOY!$F$2:$F$2,"SALIDA",MOY!$J$2:$J$2,$B46),0)</f>
        <v>0</v>
      </c>
      <c r="K46" s="62">
        <f>IFERROR(SUMIFS('NORMA RUTH'!$N$29:$N$34,'NORMA RUTH'!$H$29:$H$34,"SALIDA",'NORMA RUTH'!$J$29:$J$34,$B46),0)</f>
        <v>0</v>
      </c>
      <c r="L46" s="62">
        <f>IFERROR(SUMIFS(VALERIA!$N$24:$N$27,VALERIA!$H$24:$H$27,"SALIDA",VALERIA!$J$24:$J$27,$B46),0)</f>
        <v>0</v>
      </c>
      <c r="M46" s="62">
        <f>IFERROR(SUMIFS('MANUEL BANAMEX'!$N$47:$N$53,'MANUEL BANAMEX'!$H$47:$H$53,"SALIDA",'MANUEL BANAMEX'!$J$47:$J$53,$B46),0)</f>
        <v>0</v>
      </c>
      <c r="N46" s="62">
        <f>IFERROR(SUMIFS(ROBERTO!$N$2:$N$2,ROBERTO!$H$2:$H$2,"SALIDA",ROBERTO!$J$2:$J$2,$B46),0)</f>
        <v>0</v>
      </c>
      <c r="O46" s="62">
        <f>IFERROR(SUMIFS(JUAN!$N$41:$N$56,JUAN!$H$41:$H$56,"SALIDA",JUAN!$J$41:$J$56,$B46),0)</f>
        <v>0</v>
      </c>
      <c r="P46" s="62">
        <f>IFERROR(SUMIFS('NORMA SANCHEZ'!$N$40:$N$54,'NORMA SANCHEZ'!$H$40:$H$54,"SALIDA",'NORMA SANCHEZ'!$J$40:$J$54,$B46),0)</f>
        <v>0</v>
      </c>
      <c r="Q46" s="62">
        <f>IFERROR(SUMIFS('JOSE CARLOS'!$N$46:$N$57,'JOSE CARLOS'!$H$46:$H$57,"SALIDA",'JOSE CARLOS'!$J$46:$J$57,$B46),0)</f>
        <v>0</v>
      </c>
      <c r="R46" s="62">
        <f>IFERROR(SUMIFS('LUIS ENRIQUE '!$N$40:$N$46,'LUIS ENRIQUE '!$H$40:$H$46,"SALIDA",'LUIS ENRIQUE '!$J$40:$J$46,$B46),0)</f>
        <v>0</v>
      </c>
      <c r="S46" s="62">
        <f>IFERROR(SUMIFS(CESARIA!$N$47:$N$63,CESARIA!$H$47:$H$63,"SALIDA",CESARIA!$J$47:$J$63,$B46),0)</f>
        <v>0</v>
      </c>
      <c r="T46" s="62">
        <f>IFERROR(SUMIFS(ALAN!$N$43:$N$55,ALAN!$H$43:$H$55,"SALIDA",ALAN!$J$43:$J$55,$B46),0)</f>
        <v>0</v>
      </c>
      <c r="U46" s="62">
        <f>IFERROR(SUMIFS(ELVIA!$N$39:$N$51,ELVIA!$H$39:$H$51,"SALIDA",ELVIA!$J$39:$J$51,$B46),0)</f>
        <v>0</v>
      </c>
      <c r="V46" s="146">
        <f>IFERROR(SUMIFS(CAJA!$N$2701:$N$3379,CAJA!$H$2701:$H$3379,"SALIDA",CAJA!$J$2701:$J$3379,$B46),0)</f>
        <v>0</v>
      </c>
      <c r="W46" s="62">
        <f>IFERROR(SUMIFS('CAJA TIGRES'!$N$751:$N$915,'CAJA TIGRES'!$H$751:$H$915,"SALIDA",'CAJA TIGRES'!$J$751:$J$915,$B46),0)</f>
        <v>0</v>
      </c>
      <c r="X46" s="62">
        <f>IFERROR(SUMIFS(RESERVA!$N$12:$N$12,RESERVA!$H$12:$H$12,"SALIDA",RESERVA!$J$12:$J$12,$B46),0)</f>
        <v>0</v>
      </c>
      <c r="Y46" s="96">
        <f t="shared" si="9"/>
        <v>0</v>
      </c>
      <c r="Z46" s="96">
        <f>Y46+'ABR25'!Z46</f>
        <v>0</v>
      </c>
    </row>
    <row r="47" spans="1:26" x14ac:dyDescent="0.3">
      <c r="A47" s="92"/>
      <c r="B47" s="61" t="s">
        <v>219</v>
      </c>
      <c r="C47" s="62">
        <f>IFERROR(SUMIFS('MGZ121'!$N$624:$N$842,'MGZ121'!H$624:H$842,"SALIDA",'MGZ121'!$J$624:$J$842,$B47),0)</f>
        <v>0</v>
      </c>
      <c r="D47" s="62">
        <f>IFERROR(SUMIFS('MGZ BBVA'!$N$449:$N$617,'MGZ BBVA'!$H$449:$H$617,"SALIDA",'MGZ BBVA'!$J$449:$J$617,$B47),0)</f>
        <v>0</v>
      </c>
      <c r="E47" s="62">
        <f>IFERROR(SUMIFS('MGZ DOLARES'!$N$2:$N$2,'MGZ DOLARES'!$F$2:$F$2,"SALIDA",'MGZ DOLARES'!$J$2:$J$2,$B47),0)</f>
        <v>0</v>
      </c>
      <c r="F47" s="62">
        <f>IFERROR(SUMIFS('MGZ BAJIO'!$N$50:$N$61,'MGZ BAJIO'!$H$50:$H$61,"SALIDA",'MGZ BAJIO'!$J$50:$J$61,$B47),0)</f>
        <v>0</v>
      </c>
      <c r="G47" s="62">
        <f>IFERROR(SUMIFS('VICTOR BANAMEX'!$N$225:$N$296,'VICTOR BANAMEX'!$H$225:$H$296,"SALIDA",'VICTOR BANAMEX'!$J$225:$J$296,$B47),0)</f>
        <v>0</v>
      </c>
      <c r="H47" s="62">
        <f>IFERROR(SUMIFS('VICTOR BANORTE'!$N$51:$N$59,'VICTOR BANORTE'!$H$51:$H$59,"SALIDA",'VICTOR BANORTE'!$J$51:$J$59,$B47),0)</f>
        <v>0</v>
      </c>
      <c r="I47" s="62">
        <f>IFERROR(SUMIFS(RODRIGO!$N$2:$N$2,RODRIGO!$H$2:$H$2,"SALIDA",RODRIGO!$J$2:$J$2,$B47),0)</f>
        <v>0</v>
      </c>
      <c r="J47" s="62">
        <f>IFERROR(SUMIFS(MOY!$N$2:$N$2,MOY!$F$2:$F$2,"SALIDA",MOY!$J$2:$J$2,$B47),0)</f>
        <v>0</v>
      </c>
      <c r="K47" s="62">
        <f>IFERROR(SUMIFS('NORMA RUTH'!$N$29:$N$34,'NORMA RUTH'!$H$29:$H$34,"SALIDA",'NORMA RUTH'!$J$29:$J$34,$B47),0)</f>
        <v>0</v>
      </c>
      <c r="L47" s="62">
        <f>IFERROR(SUMIFS(VALERIA!$N$24:$N$27,VALERIA!$H$24:$H$27,"SALIDA",VALERIA!$J$24:$J$27,$B47),0)</f>
        <v>0</v>
      </c>
      <c r="M47" s="62">
        <f>IFERROR(SUMIFS('MANUEL BANAMEX'!$N$47:$N$53,'MANUEL BANAMEX'!$H$47:$H$53,"SALIDA",'MANUEL BANAMEX'!$J$47:$J$53,$B47),0)</f>
        <v>0</v>
      </c>
      <c r="N47" s="62">
        <f>IFERROR(SUMIFS(ROBERTO!$N$2:$N$2,ROBERTO!$H$2:$H$2,"SALIDA",ROBERTO!$J$2:$J$2,$B47),0)</f>
        <v>0</v>
      </c>
      <c r="O47" s="62">
        <f>IFERROR(SUMIFS(JUAN!$N$41:$N$56,JUAN!$H$41:$H$56,"SALIDA",JUAN!$J$41:$J$56,$B47),0)</f>
        <v>0</v>
      </c>
      <c r="P47" s="62">
        <f>IFERROR(SUMIFS('NORMA SANCHEZ'!$N$40:$N$54,'NORMA SANCHEZ'!$H$40:$H$54,"SALIDA",'NORMA SANCHEZ'!$J$40:$J$54,$B47),0)</f>
        <v>0</v>
      </c>
      <c r="Q47" s="62">
        <f>IFERROR(SUMIFS('JOSE CARLOS'!$N$46:$N$57,'JOSE CARLOS'!$H$46:$H$57,"SALIDA",'JOSE CARLOS'!$J$46:$J$57,$B47),0)</f>
        <v>0</v>
      </c>
      <c r="R47" s="62">
        <f>IFERROR(SUMIFS('LUIS ENRIQUE '!$N$40:$N$46,'LUIS ENRIQUE '!$H$40:$H$46,"SALIDA",'LUIS ENRIQUE '!$J$40:$J$46,$B47),0)</f>
        <v>0</v>
      </c>
      <c r="S47" s="62">
        <f>IFERROR(SUMIFS(CESARIA!$N$47:$N$63,CESARIA!$H$47:$H$63,"SALIDA",CESARIA!$J$47:$J$63,$B47),0)</f>
        <v>0</v>
      </c>
      <c r="T47" s="62">
        <f>IFERROR(SUMIFS(ALAN!$N$43:$N$55,ALAN!$H$43:$H$55,"SALIDA",ALAN!$J$43:$J$55,$B47),0)</f>
        <v>0</v>
      </c>
      <c r="U47" s="62">
        <f>IFERROR(SUMIFS(ELVIA!$N$39:$N$51,ELVIA!$H$39:$H$51,"SALIDA",ELVIA!$J$39:$J$51,$B47),0)</f>
        <v>0</v>
      </c>
      <c r="V47" s="146">
        <f>IFERROR(SUMIFS(CAJA!$N$2701:$N$3379,CAJA!$H$2701:$H$3379,"SALIDA",CAJA!$J$2701:$J$3379,$B47),0)</f>
        <v>17800</v>
      </c>
      <c r="W47" s="62">
        <f>IFERROR(SUMIFS('CAJA TIGRES'!$N$751:$N$915,'CAJA TIGRES'!$H$751:$H$915,"SALIDA",'CAJA TIGRES'!$J$751:$J$915,$B47),0)</f>
        <v>0</v>
      </c>
      <c r="X47" s="62">
        <f>IFERROR(SUMIFS(RESERVA!$N$12:$N$12,RESERVA!$H$12:$H$12,"SALIDA",RESERVA!$J$12:$J$12,$B47),0)</f>
        <v>0</v>
      </c>
      <c r="Y47" s="96">
        <f t="shared" si="9"/>
        <v>17800</v>
      </c>
      <c r="Z47" s="96">
        <f>Y47+'ABR25'!Z47</f>
        <v>106695.5</v>
      </c>
    </row>
    <row r="48" spans="1:26" x14ac:dyDescent="0.3">
      <c r="A48" s="92"/>
      <c r="B48" s="61" t="s">
        <v>250</v>
      </c>
      <c r="C48" s="62">
        <f>IFERROR(SUMIFS('MGZ121'!$N$624:$N$842,'MGZ121'!H$624:H$842,"SALIDA",'MGZ121'!$J$624:$J$842,$B48),0)</f>
        <v>0</v>
      </c>
      <c r="D48" s="62">
        <f>IFERROR(SUMIFS('MGZ BBVA'!$N$449:$N$617,'MGZ BBVA'!$H$449:$H$617,"SALIDA",'MGZ BBVA'!$J$449:$J$617,$B48),0)</f>
        <v>0</v>
      </c>
      <c r="E48" s="62">
        <f>IFERROR(SUMIFS('MGZ DOLARES'!$N$2:$N$2,'MGZ DOLARES'!$F$2:$F$2,"SALIDA",'MGZ DOLARES'!$J$2:$J$2,$B48),0)</f>
        <v>0</v>
      </c>
      <c r="F48" s="62">
        <f>IFERROR(SUMIFS('MGZ BAJIO'!$N$50:$N$61,'MGZ BAJIO'!$H$50:$H$61,"SALIDA",'MGZ BAJIO'!$J$50:$J$61,$B48),0)</f>
        <v>0</v>
      </c>
      <c r="G48" s="62">
        <f>IFERROR(SUMIFS('VICTOR BANAMEX'!$N$225:$N$296,'VICTOR BANAMEX'!$H$225:$H$296,"SALIDA",'VICTOR BANAMEX'!$J$225:$J$296,$B48),0)</f>
        <v>0</v>
      </c>
      <c r="H48" s="62">
        <f>IFERROR(SUMIFS('VICTOR BANORTE'!$N$51:$N$59,'VICTOR BANORTE'!$H$51:$H$59,"SALIDA",'VICTOR BANORTE'!$J$51:$J$59,$B48),0)</f>
        <v>0</v>
      </c>
      <c r="I48" s="62">
        <f>IFERROR(SUMIFS(RODRIGO!$N$2:$N$2,RODRIGO!$H$2:$H$2,"SALIDA",RODRIGO!$J$2:$J$2,$B48),0)</f>
        <v>0</v>
      </c>
      <c r="J48" s="62">
        <f>IFERROR(SUMIFS(MOY!$N$2:$N$2,MOY!$F$2:$F$2,"SALIDA",MOY!$J$2:$J$2,$B48),0)</f>
        <v>0</v>
      </c>
      <c r="K48" s="62">
        <f>IFERROR(SUMIFS('NORMA RUTH'!$N$29:$N$34,'NORMA RUTH'!$H$29:$H$34,"SALIDA",'NORMA RUTH'!$J$29:$J$34,$B48),0)</f>
        <v>0</v>
      </c>
      <c r="L48" s="62">
        <f>IFERROR(SUMIFS(VALERIA!$N$24:$N$27,VALERIA!$H$24:$H$27,"SALIDA",VALERIA!$J$24:$J$27,$B48),0)</f>
        <v>0</v>
      </c>
      <c r="M48" s="62">
        <f>IFERROR(SUMIFS('MANUEL BANAMEX'!$N$47:$N$53,'MANUEL BANAMEX'!$H$47:$H$53,"SALIDA",'MANUEL BANAMEX'!$J$47:$J$53,$B48),0)</f>
        <v>0</v>
      </c>
      <c r="N48" s="62">
        <f>IFERROR(SUMIFS(ROBERTO!$N$2:$N$2,ROBERTO!$H$2:$H$2,"SALIDA",ROBERTO!$J$2:$J$2,$B48),0)</f>
        <v>0</v>
      </c>
      <c r="O48" s="62">
        <f>IFERROR(SUMIFS(JUAN!$N$41:$N$56,JUAN!$H$41:$H$56,"SALIDA",JUAN!$J$41:$J$56,$B48),0)</f>
        <v>0</v>
      </c>
      <c r="P48" s="62">
        <f>IFERROR(SUMIFS('NORMA SANCHEZ'!$N$40:$N$54,'NORMA SANCHEZ'!$H$40:$H$54,"SALIDA",'NORMA SANCHEZ'!$J$40:$J$54,$B48),0)</f>
        <v>0</v>
      </c>
      <c r="Q48" s="62">
        <f>IFERROR(SUMIFS('JOSE CARLOS'!$N$46:$N$57,'JOSE CARLOS'!$H$46:$H$57,"SALIDA",'JOSE CARLOS'!$J$46:$J$57,$B48),0)</f>
        <v>0</v>
      </c>
      <c r="R48" s="62">
        <f>IFERROR(SUMIFS('LUIS ENRIQUE '!$N$40:$N$46,'LUIS ENRIQUE '!$H$40:$H$46,"SALIDA",'LUIS ENRIQUE '!$J$40:$J$46,$B48),0)</f>
        <v>0</v>
      </c>
      <c r="S48" s="62">
        <f>IFERROR(SUMIFS(CESARIA!$N$47:$N$63,CESARIA!$H$47:$H$63,"SALIDA",CESARIA!$J$47:$J$63,$B48),0)</f>
        <v>0</v>
      </c>
      <c r="T48" s="62">
        <f>IFERROR(SUMIFS(ALAN!$N$43:$N$55,ALAN!$H$43:$H$55,"SALIDA",ALAN!$J$43:$J$55,$B48),0)</f>
        <v>0</v>
      </c>
      <c r="U48" s="62">
        <f>IFERROR(SUMIFS(ELVIA!$N$39:$N$51,ELVIA!$H$39:$H$51,"SALIDA",ELVIA!$J$39:$J$51,$B48),0)</f>
        <v>0</v>
      </c>
      <c r="V48" s="146">
        <f>IFERROR(SUMIFS(CAJA!$N$2701:$N$3379,CAJA!$H$2701:$H$3379,"SALIDA",CAJA!$J$2701:$J$3379,$B48),0)</f>
        <v>0</v>
      </c>
      <c r="W48" s="62">
        <f>IFERROR(SUMIFS('CAJA TIGRES'!$N$751:$N$915,'CAJA TIGRES'!$H$751:$H$915,"SALIDA",'CAJA TIGRES'!$J$751:$J$915,$B48),0)</f>
        <v>0</v>
      </c>
      <c r="X48" s="62">
        <f>IFERROR(SUMIFS(RESERVA!$N$12:$N$12,RESERVA!$H$12:$H$12,"SALIDA",RESERVA!$J$12:$J$12,$B48),0)</f>
        <v>0</v>
      </c>
      <c r="Y48" s="96">
        <f t="shared" si="9"/>
        <v>0</v>
      </c>
      <c r="Z48" s="96">
        <f>Y48+'ABR25'!Z48</f>
        <v>0</v>
      </c>
    </row>
    <row r="49" spans="1:27" s="180" customFormat="1" x14ac:dyDescent="0.3">
      <c r="A49" s="180">
        <v>6</v>
      </c>
      <c r="B49" s="183" t="s">
        <v>56</v>
      </c>
      <c r="C49" s="135">
        <f>SUM(C50:C59)</f>
        <v>192040.71000000002</v>
      </c>
      <c r="D49" s="135">
        <f t="shared" ref="D49:Z49" si="10">SUM(D50:D59)</f>
        <v>6995</v>
      </c>
      <c r="E49" s="135">
        <f t="shared" si="10"/>
        <v>0</v>
      </c>
      <c r="F49" s="135">
        <f t="shared" si="10"/>
        <v>12080</v>
      </c>
      <c r="G49" s="135">
        <f t="shared" si="10"/>
        <v>85673.680000000008</v>
      </c>
      <c r="H49" s="135">
        <f t="shared" si="10"/>
        <v>0</v>
      </c>
      <c r="I49" s="135">
        <f t="shared" si="10"/>
        <v>0</v>
      </c>
      <c r="J49" s="135">
        <f t="shared" si="10"/>
        <v>0</v>
      </c>
      <c r="K49" s="135">
        <f t="shared" si="10"/>
        <v>0</v>
      </c>
      <c r="L49" s="135">
        <f t="shared" si="10"/>
        <v>0</v>
      </c>
      <c r="M49" s="135">
        <f t="shared" si="10"/>
        <v>0</v>
      </c>
      <c r="N49" s="135">
        <f>SUM(N50:N59)</f>
        <v>0</v>
      </c>
      <c r="O49" s="135">
        <f t="shared" si="10"/>
        <v>5748.91</v>
      </c>
      <c r="P49" s="135">
        <f t="shared" si="10"/>
        <v>0</v>
      </c>
      <c r="Q49" s="135">
        <f t="shared" si="10"/>
        <v>0</v>
      </c>
      <c r="R49" s="135">
        <f t="shared" si="10"/>
        <v>0</v>
      </c>
      <c r="S49" s="135">
        <f t="shared" si="10"/>
        <v>5748.91</v>
      </c>
      <c r="T49" s="135">
        <f t="shared" si="10"/>
        <v>491.93</v>
      </c>
      <c r="U49" s="135">
        <f t="shared" si="10"/>
        <v>0</v>
      </c>
      <c r="V49" s="135">
        <f t="shared" si="10"/>
        <v>49264.160000000003</v>
      </c>
      <c r="W49" s="135">
        <f t="shared" si="10"/>
        <v>460</v>
      </c>
      <c r="X49" s="135">
        <f t="shared" si="10"/>
        <v>0</v>
      </c>
      <c r="Y49" s="135">
        <f t="shared" si="10"/>
        <v>358503.30000000005</v>
      </c>
      <c r="Z49" s="135">
        <f t="shared" si="10"/>
        <v>1453002.37</v>
      </c>
      <c r="AA49" s="453"/>
    </row>
    <row r="50" spans="1:27" x14ac:dyDescent="0.3">
      <c r="A50">
        <v>6.1</v>
      </c>
      <c r="B50" s="60" t="s">
        <v>88</v>
      </c>
      <c r="C50" s="62">
        <f>IFERROR(SUMIFS('MGZ121'!$N$624:$N$842,'MGZ121'!H$624:H$842,"SALIDA",'MGZ121'!$J$624:$J$842,$B50),0)</f>
        <v>26437.119999999999</v>
      </c>
      <c r="D50" s="62">
        <f>IFERROR(SUMIFS('MGZ BBVA'!$N$449:$N$617,'MGZ BBVA'!$H$449:$H$617,"SALIDA",'MGZ BBVA'!$J$449:$J$617,$B50),0)</f>
        <v>0</v>
      </c>
      <c r="E50" s="62">
        <f>IFERROR(SUMIFS('MGZ DOLARES'!$N$2:$N$2,'MGZ DOLARES'!$F$2:$F$2,"SALIDA",'MGZ DOLARES'!$J$2:$J$2,$B50),0)</f>
        <v>0</v>
      </c>
      <c r="F50" s="62">
        <f>IFERROR(SUMIFS('MGZ BAJIO'!$N$50:$N$61,'MGZ BAJIO'!$H$50:$H$61,"SALIDA",'MGZ BAJIO'!$J$50:$J$61,$B50),0)</f>
        <v>0</v>
      </c>
      <c r="G50" s="62">
        <f>IFERROR(SUMIFS('VICTOR BANAMEX'!$N$225:$N$296,'VICTOR BANAMEX'!$H$225:$H$296,"SALIDA",'VICTOR BANAMEX'!$J$225:$J$296,$B50),0)</f>
        <v>41960</v>
      </c>
      <c r="H50" s="62">
        <f>IFERROR(SUMIFS('VICTOR BANORTE'!$N$51:$N$59,'VICTOR BANORTE'!$H$51:$H$59,"SALIDA",'VICTOR BANORTE'!$J$51:$J$59,$B50),0)</f>
        <v>0</v>
      </c>
      <c r="I50" s="62">
        <f>IFERROR(SUMIFS(RODRIGO!$N$2:$N$2,RODRIGO!$H$2:$H$2,"SALIDA",RODRIGO!$J$2:$J$2,$B50),0)</f>
        <v>0</v>
      </c>
      <c r="J50" s="62">
        <f>IFERROR(SUMIFS(MOY!$N$2:$N$2,MOY!$F$2:$F$2,"SALIDA",MOY!$J$2:$J$2,$B50),0)</f>
        <v>0</v>
      </c>
      <c r="K50" s="62">
        <f>IFERROR(SUMIFS('NORMA RUTH'!$N$29:$N$34,'NORMA RUTH'!$H$29:$H$34,"SALIDA",'NORMA RUTH'!$J$29:$J$34,$B50),0)</f>
        <v>0</v>
      </c>
      <c r="L50" s="62">
        <f>IFERROR(SUMIFS(VALERIA!$N$24:$N$27,VALERIA!$H$24:$H$27,"SALIDA",VALERIA!$J$24:$J$27,$B50),0)</f>
        <v>0</v>
      </c>
      <c r="M50" s="62">
        <f>IFERROR(SUMIFS('MANUEL BANAMEX'!$N$47:$N$53,'MANUEL BANAMEX'!$H$47:$H$53,"SALIDA",'MANUEL BANAMEX'!$J$47:$J$53,$B50),0)</f>
        <v>0</v>
      </c>
      <c r="N50" s="62">
        <f>IFERROR(SUMIFS(ROBERTO!$N$2:$N$2,ROBERTO!$H$2:$H$2,"SALIDA",ROBERTO!$J$2:$J$2,$B50),0)</f>
        <v>0</v>
      </c>
      <c r="O50" s="62">
        <f>IFERROR(SUMIFS(JUAN!$N$41:$N$56,JUAN!$H$41:$H$56,"SALIDA",JUAN!$J$41:$J$56,$B50),0)</f>
        <v>0</v>
      </c>
      <c r="P50" s="62">
        <f>IFERROR(SUMIFS('NORMA SANCHEZ'!$N$40:$N$54,'NORMA SANCHEZ'!$H$40:$H$54,"SALIDA",'NORMA SANCHEZ'!$J$40:$J$54,$B50),0)</f>
        <v>0</v>
      </c>
      <c r="Q50" s="62">
        <f>IFERROR(SUMIFS('JOSE CARLOS'!$N$46:$N$57,'JOSE CARLOS'!$H$46:$H$57,"SALIDA",'JOSE CARLOS'!$J$46:$J$57,$B50),0)</f>
        <v>0</v>
      </c>
      <c r="R50" s="62">
        <f>IFERROR(SUMIFS('LUIS ENRIQUE '!$N$40:$N$46,'LUIS ENRIQUE '!$H$40:$H$46,"SALIDA",'LUIS ENRIQUE '!$J$40:$J$46,$B50),0)</f>
        <v>0</v>
      </c>
      <c r="S50" s="62">
        <f>IFERROR(SUMIFS(CESARIA!$N$47:$N$63,CESARIA!$H$47:$H$63,"SALIDA",CESARIA!$J$47:$J$63,$B50),0)</f>
        <v>0</v>
      </c>
      <c r="T50" s="62">
        <f>IFERROR(SUMIFS(ALAN!$N$43:$N$55,ALAN!$H$43:$H$55,"SALIDA",ALAN!$J$43:$J$55,$B50),0)</f>
        <v>0</v>
      </c>
      <c r="U50" s="62">
        <f>IFERROR(SUMIFS(ELVIA!$N$39:$N$51,ELVIA!$H$39:$H$51,"SALIDA",ELVIA!$J$39:$J$51,$B50),0)</f>
        <v>0</v>
      </c>
      <c r="V50" s="146">
        <f>IFERROR(SUMIFS(CAJA!$N$2701:$N$3379,CAJA!$H$2701:$H$3379,"SALIDA",CAJA!$J$2701:$J$3379,$B50),0)</f>
        <v>6000</v>
      </c>
      <c r="W50" s="62">
        <f>IFERROR(SUMIFS('CAJA TIGRES'!$N$751:$N$915,'CAJA TIGRES'!$H$751:$H$915,"SALIDA",'CAJA TIGRES'!$J$751:$J$915,$B50),0)</f>
        <v>0</v>
      </c>
      <c r="X50" s="62">
        <f>IFERROR(SUMIFS(RESERVA!$N$12:$N$12,RESERVA!$H$12:$H$12,"SALIDA",RESERVA!$J$12:$J$12,$B50),0)</f>
        <v>0</v>
      </c>
      <c r="Y50" s="96">
        <f t="shared" ref="Y50:Y59" si="11">SUM(C50:X50)</f>
        <v>74397.119999999995</v>
      </c>
      <c r="Z50" s="96">
        <f>Y50+'ABR25'!Z50</f>
        <v>447832.8</v>
      </c>
    </row>
    <row r="51" spans="1:27" x14ac:dyDescent="0.3">
      <c r="A51">
        <v>6.2</v>
      </c>
      <c r="B51" s="60" t="s">
        <v>89</v>
      </c>
      <c r="C51" s="62">
        <f>IFERROR(SUMIFS('MGZ121'!$N$624:$N$842,'MGZ121'!H$624:H$842,"SALIDA",'MGZ121'!$J$624:$J$842,$B51),0)</f>
        <v>148989.58000000002</v>
      </c>
      <c r="D51" s="62">
        <f>IFERROR(SUMIFS('MGZ BBVA'!$N$449:$N$617,'MGZ BBVA'!$H$449:$H$617,"SALIDA",'MGZ BBVA'!$J$449:$J$617,$B51),0)</f>
        <v>0</v>
      </c>
      <c r="E51" s="62">
        <f>IFERROR(SUMIFS('MGZ DOLARES'!$N$2:$N$2,'MGZ DOLARES'!$F$2:$F$2,"SALIDA",'MGZ DOLARES'!$J$2:$J$2,$B51),0)</f>
        <v>0</v>
      </c>
      <c r="F51" s="62">
        <f>IFERROR(SUMIFS('MGZ BAJIO'!$N$50:$N$61,'MGZ BAJIO'!$H$50:$H$61,"SALIDA",'MGZ BAJIO'!$J$50:$J$61,$B51),0)</f>
        <v>0</v>
      </c>
      <c r="G51" s="62">
        <f>IFERROR(SUMIFS('VICTOR BANAMEX'!$N$225:$N$296,'VICTOR BANAMEX'!$H$225:$H$296,"SALIDA",'VICTOR BANAMEX'!$J$225:$J$296,$B51),0)</f>
        <v>36522.240000000005</v>
      </c>
      <c r="H51" s="62">
        <f>IFERROR(SUMIFS('VICTOR BANORTE'!$N$51:$N$59,'VICTOR BANORTE'!$H$51:$H$59,"SALIDA",'VICTOR BANORTE'!$J$51:$J$59,$B51),0)</f>
        <v>0</v>
      </c>
      <c r="I51" s="62">
        <f>IFERROR(SUMIFS(RODRIGO!$N$2:$N$2,RODRIGO!$H$2:$H$2,"SALIDA",RODRIGO!$J$2:$J$2,$B51),0)</f>
        <v>0</v>
      </c>
      <c r="J51" s="62">
        <f>IFERROR(SUMIFS(MOY!$N$2:$N$2,MOY!$F$2:$F$2,"SALIDA",MOY!$J$2:$J$2,$B51),0)</f>
        <v>0</v>
      </c>
      <c r="K51" s="62">
        <f>IFERROR(SUMIFS('NORMA RUTH'!$N$29:$N$34,'NORMA RUTH'!$H$29:$H$34,"SALIDA",'NORMA RUTH'!$J$29:$J$34,$B51),0)</f>
        <v>0</v>
      </c>
      <c r="L51" s="62">
        <f>IFERROR(SUMIFS(VALERIA!$N$24:$N$27,VALERIA!$H$24:$H$27,"SALIDA",VALERIA!$J$24:$J$27,$B51),0)</f>
        <v>0</v>
      </c>
      <c r="M51" s="62">
        <f>IFERROR(SUMIFS('MANUEL BANAMEX'!$N$47:$N$53,'MANUEL BANAMEX'!$H$47:$H$53,"SALIDA",'MANUEL BANAMEX'!$J$47:$J$53,$B51),0)</f>
        <v>0</v>
      </c>
      <c r="N51" s="62">
        <f>IFERROR(SUMIFS(ROBERTO!$N$2:$N$2,ROBERTO!$H$2:$H$2,"SALIDA",ROBERTO!$J$2:$J$2,$B51),0)</f>
        <v>0</v>
      </c>
      <c r="O51" s="62">
        <f>IFERROR(SUMIFS(JUAN!$N$41:$N$56,JUAN!$H$41:$H$56,"SALIDA",JUAN!$J$41:$J$56,$B51),0)</f>
        <v>3660.91</v>
      </c>
      <c r="P51" s="62">
        <f>IFERROR(SUMIFS('NORMA SANCHEZ'!$N$40:$N$54,'NORMA SANCHEZ'!$H$40:$H$54,"SALIDA",'NORMA SANCHEZ'!$J$40:$J$54,$B51),0)</f>
        <v>0</v>
      </c>
      <c r="Q51" s="62">
        <f>IFERROR(SUMIFS('JOSE CARLOS'!$N$46:$N$57,'JOSE CARLOS'!$H$46:$H$57,"SALIDA",'JOSE CARLOS'!$J$46:$J$57,$B51),0)</f>
        <v>0</v>
      </c>
      <c r="R51" s="62">
        <f>IFERROR(SUMIFS('LUIS ENRIQUE '!$N$40:$N$46,'LUIS ENRIQUE '!$H$40:$H$46,"SALIDA",'LUIS ENRIQUE '!$J$40:$J$46,$B51),0)</f>
        <v>0</v>
      </c>
      <c r="S51" s="62">
        <f>IFERROR(SUMIFS(CESARIA!$N$47:$N$63,CESARIA!$H$47:$H$63,"SALIDA",CESARIA!$J$47:$J$63,$B51),0)</f>
        <v>3660.91</v>
      </c>
      <c r="T51" s="62">
        <f>IFERROR(SUMIFS(ALAN!$N$43:$N$55,ALAN!$H$43:$H$55,"SALIDA",ALAN!$J$43:$J$55,$B51),0)</f>
        <v>0</v>
      </c>
      <c r="U51" s="62">
        <f>IFERROR(SUMIFS(ELVIA!$N$39:$N$51,ELVIA!$H$39:$H$51,"SALIDA",ELVIA!$J$39:$J$51,$B51),0)</f>
        <v>0</v>
      </c>
      <c r="V51" s="146">
        <f>IFERROR(SUMIFS(CAJA!$N$2701:$N$3379,CAJA!$H$2701:$H$3379,"SALIDA",CAJA!$J$2701:$J$3379,$B51),0)</f>
        <v>0</v>
      </c>
      <c r="W51" s="62">
        <f>IFERROR(SUMIFS('CAJA TIGRES'!$N$751:$N$915,'CAJA TIGRES'!$H$751:$H$915,"SALIDA",'CAJA TIGRES'!$J$751:$J$915,$B51),0)</f>
        <v>0</v>
      </c>
      <c r="X51" s="62">
        <f>IFERROR(SUMIFS(RESERVA!$N$12:$N$12,RESERVA!$H$12:$H$12,"SALIDA",RESERVA!$J$12:$J$12,$B51),0)</f>
        <v>0</v>
      </c>
      <c r="Y51" s="96">
        <f t="shared" si="11"/>
        <v>192833.64</v>
      </c>
      <c r="Z51" s="96">
        <f>Y51+'ABR25'!Z51</f>
        <v>661413.10000000009</v>
      </c>
    </row>
    <row r="52" spans="1:27" x14ac:dyDescent="0.3">
      <c r="B52" s="60" t="s">
        <v>8786</v>
      </c>
      <c r="C52" s="62">
        <f>IFERROR(SUMIFS('MGZ121'!$N$624:$N$842,'MGZ121'!H$624:H$842,"SALIDA",'MGZ121'!$J$624:$J$842,$B52),0)</f>
        <v>0</v>
      </c>
      <c r="D52" s="62">
        <f>IFERROR(SUMIFS('MGZ BBVA'!$N$449:$N$617,'MGZ BBVA'!$H$449:$H$617,"SALIDA",'MGZ BBVA'!$J$449:$J$617,$B52),0)</f>
        <v>0</v>
      </c>
      <c r="E52" s="62">
        <f>IFERROR(SUMIFS('MGZ DOLARES'!$N$2:$N$2,'MGZ DOLARES'!$F$2:$F$2,"SALIDA",'MGZ DOLARES'!$J$2:$J$2,$B52),0)</f>
        <v>0</v>
      </c>
      <c r="F52" s="62">
        <f>IFERROR(SUMIFS('MGZ BAJIO'!$N$50:$N$61,'MGZ BAJIO'!$H$50:$H$61,"SALIDA",'MGZ BAJIO'!$J$50:$J$61,$B52),0)</f>
        <v>0</v>
      </c>
      <c r="G52" s="62">
        <f>IFERROR(SUMIFS('VICTOR BANAMEX'!$N$225:$N$296,'VICTOR BANAMEX'!$H$225:$H$296,"SALIDA",'VICTOR BANAMEX'!$J$225:$J$296,$B52),0)</f>
        <v>0</v>
      </c>
      <c r="H52" s="62">
        <f>IFERROR(SUMIFS('VICTOR BANORTE'!$N$51:$N$59,'VICTOR BANORTE'!$H$51:$H$59,"SALIDA",'VICTOR BANORTE'!$J$51:$J$59,$B52),0)</f>
        <v>0</v>
      </c>
      <c r="I52" s="62">
        <f>IFERROR(SUMIFS(RODRIGO!$N$2:$N$2,RODRIGO!$H$2:$H$2,"SALIDA",RODRIGO!$J$2:$J$2,$B52),0)</f>
        <v>0</v>
      </c>
      <c r="J52" s="62">
        <f>IFERROR(SUMIFS(MOY!$N$2:$N$2,MOY!$F$2:$F$2,"SALIDA",MOY!$J$2:$J$2,$B52),0)</f>
        <v>0</v>
      </c>
      <c r="K52" s="62">
        <f>IFERROR(SUMIFS('NORMA RUTH'!$N$29:$N$34,'NORMA RUTH'!$H$29:$H$34,"SALIDA",'NORMA RUTH'!$J$29:$J$34,$B52),0)</f>
        <v>0</v>
      </c>
      <c r="L52" s="62">
        <f>IFERROR(SUMIFS(VALERIA!$N$24:$N$27,VALERIA!$H$24:$H$27,"SALIDA",VALERIA!$J$24:$J$27,$B52),0)</f>
        <v>0</v>
      </c>
      <c r="M52" s="62">
        <f>IFERROR(SUMIFS('MANUEL BANAMEX'!$N$47:$N$53,'MANUEL BANAMEX'!$H$47:$H$53,"SALIDA",'MANUEL BANAMEX'!$J$47:$J$53,$B52),0)</f>
        <v>0</v>
      </c>
      <c r="N52" s="62">
        <f>IFERROR(SUMIFS(ROBERTO!$N$2:$N$2,ROBERTO!$H$2:$H$2,"SALIDA",ROBERTO!$J$2:$J$2,$B52),0)</f>
        <v>0</v>
      </c>
      <c r="O52" s="62">
        <f>IFERROR(SUMIFS(JUAN!$N$41:$N$56,JUAN!$H$41:$H$56,"SALIDA",JUAN!$J$41:$J$56,$B52),0)</f>
        <v>0</v>
      </c>
      <c r="P52" s="62">
        <f>IFERROR(SUMIFS('NORMA SANCHEZ'!$N$40:$N$54,'NORMA SANCHEZ'!$H$40:$H$54,"SALIDA",'NORMA SANCHEZ'!$J$40:$J$54,$B52),0)</f>
        <v>0</v>
      </c>
      <c r="Q52" s="62">
        <f>IFERROR(SUMIFS('JOSE CARLOS'!$N$46:$N$57,'JOSE CARLOS'!$H$46:$H$57,"SALIDA",'JOSE CARLOS'!$J$46:$J$57,$B52),0)</f>
        <v>0</v>
      </c>
      <c r="R52" s="62">
        <f>IFERROR(SUMIFS('LUIS ENRIQUE '!$N$40:$N$46,'LUIS ENRIQUE '!$H$40:$H$46,"SALIDA",'LUIS ENRIQUE '!$J$40:$J$46,$B52),0)</f>
        <v>0</v>
      </c>
      <c r="S52" s="62">
        <f>IFERROR(SUMIFS(CESARIA!$N$47:$N$63,CESARIA!$H$47:$H$63,"SALIDA",CESARIA!$J$47:$J$63,$B52),0)</f>
        <v>0</v>
      </c>
      <c r="T52" s="62">
        <f>IFERROR(SUMIFS(ALAN!$N$43:$N$55,ALAN!$H$43:$H$55,"SALIDA",ALAN!$J$43:$J$55,$B52),0)</f>
        <v>0</v>
      </c>
      <c r="U52" s="62">
        <f>IFERROR(SUMIFS(ELVIA!$N$39:$N$51,ELVIA!$H$39:$H$51,"SALIDA",ELVIA!$J$39:$J$51,$B52),0)</f>
        <v>0</v>
      </c>
      <c r="V52" s="146">
        <f>IFERROR(SUMIFS(CAJA!$N$2701:$N$3379,CAJA!$H$2701:$H$3379,"SALIDA",CAJA!$J$2701:$J$3379,$B52),0)</f>
        <v>0</v>
      </c>
      <c r="W52" s="62">
        <f>IFERROR(SUMIFS('CAJA TIGRES'!$N$751:$N$915,'CAJA TIGRES'!$H$751:$H$915,"SALIDA",'CAJA TIGRES'!$J$751:$J$915,$B52),0)</f>
        <v>0</v>
      </c>
      <c r="X52" s="62">
        <f>IFERROR(SUMIFS(RESERVA!$N$12:$N$12,RESERVA!$H$12:$H$12,"SALIDA",RESERVA!$J$12:$J$12,$B52),0)</f>
        <v>0</v>
      </c>
      <c r="Y52" s="96">
        <f t="shared" ref="Y52:Y53" si="12">SUM(C52:X52)</f>
        <v>0</v>
      </c>
      <c r="Z52" s="96">
        <f>Y52+'ABR25'!Z52</f>
        <v>0</v>
      </c>
      <c r="AA52"/>
    </row>
    <row r="53" spans="1:27" x14ac:dyDescent="0.3">
      <c r="A53">
        <v>6.3</v>
      </c>
      <c r="B53" s="60" t="s">
        <v>90</v>
      </c>
      <c r="C53" s="62">
        <f>IFERROR(SUMIFS('MGZ121'!$N$624:$N$842,'MGZ121'!H$624:H$842,"SALIDA",'MGZ121'!$J$624:$J$842,$B53),0)</f>
        <v>0</v>
      </c>
      <c r="D53" s="62">
        <f>IFERROR(SUMIFS('MGZ BBVA'!$N$449:$N$617,'MGZ BBVA'!$H$449:$H$617,"SALIDA",'MGZ BBVA'!$J$449:$J$617,$B53),0)</f>
        <v>2601</v>
      </c>
      <c r="E53" s="62">
        <f>IFERROR(SUMIFS('MGZ DOLARES'!$N$2:$N$2,'MGZ DOLARES'!$F$2:$F$2,"SALIDA",'MGZ DOLARES'!$J$2:$J$2,$B53),0)</f>
        <v>0</v>
      </c>
      <c r="F53" s="62">
        <f>IFERROR(SUMIFS('MGZ BAJIO'!$N$50:$N$61,'MGZ BAJIO'!$H$50:$H$61,"SALIDA",'MGZ BAJIO'!$J$50:$J$61,$B53),0)</f>
        <v>0</v>
      </c>
      <c r="G53" s="62">
        <f>IFERROR(SUMIFS('VICTOR BANAMEX'!$N$225:$N$296,'VICTOR BANAMEX'!$H$225:$H$296,"SALIDA",'VICTOR BANAMEX'!$J$225:$J$296,$B53),0)</f>
        <v>7191.44</v>
      </c>
      <c r="H53" s="62">
        <f>IFERROR(SUMIFS('VICTOR BANORTE'!$N$51:$N$59,'VICTOR BANORTE'!$H$51:$H$59,"SALIDA",'VICTOR BANORTE'!$J$51:$J$59,$B53),0)</f>
        <v>0</v>
      </c>
      <c r="I53" s="62">
        <f>IFERROR(SUMIFS(RODRIGO!$N$2:$N$2,RODRIGO!$H$2:$H$2,"SALIDA",RODRIGO!$J$2:$J$2,$B53),0)</f>
        <v>0</v>
      </c>
      <c r="J53" s="62">
        <f>IFERROR(SUMIFS(MOY!$N$2:$N$2,MOY!$F$2:$F$2,"SALIDA",MOY!$J$2:$J$2,$B53),0)</f>
        <v>0</v>
      </c>
      <c r="K53" s="62">
        <f>IFERROR(SUMIFS('NORMA RUTH'!$N$29:$N$34,'NORMA RUTH'!$H$29:$H$34,"SALIDA",'NORMA RUTH'!$J$29:$J$34,$B53),0)</f>
        <v>0</v>
      </c>
      <c r="L53" s="62">
        <f>IFERROR(SUMIFS(VALERIA!$N$24:$N$27,VALERIA!$H$24:$H$27,"SALIDA",VALERIA!$J$24:$J$27,$B53),0)</f>
        <v>0</v>
      </c>
      <c r="M53" s="62">
        <f>IFERROR(SUMIFS('MANUEL BANAMEX'!$N$47:$N$53,'MANUEL BANAMEX'!$H$47:$H$53,"SALIDA",'MANUEL BANAMEX'!$J$47:$J$53,$B53),0)</f>
        <v>0</v>
      </c>
      <c r="N53" s="62">
        <f>IFERROR(SUMIFS(ROBERTO!$N$2:$N$2,ROBERTO!$H$2:$H$2,"SALIDA",ROBERTO!$J$2:$J$2,$B53),0)</f>
        <v>0</v>
      </c>
      <c r="O53" s="62">
        <f>IFERROR(SUMIFS(JUAN!$N$41:$N$56,JUAN!$H$41:$H$56,"SALIDA",JUAN!$J$41:$J$56,$B53),0)</f>
        <v>0</v>
      </c>
      <c r="P53" s="62">
        <f>IFERROR(SUMIFS('NORMA SANCHEZ'!$N$40:$N$54,'NORMA SANCHEZ'!$H$40:$H$54,"SALIDA",'NORMA SANCHEZ'!$J$40:$J$54,$B53),0)</f>
        <v>0</v>
      </c>
      <c r="Q53" s="62">
        <f>IFERROR(SUMIFS('JOSE CARLOS'!$N$46:$N$57,'JOSE CARLOS'!$H$46:$H$57,"SALIDA",'JOSE CARLOS'!$J$46:$J$57,$B53),0)</f>
        <v>0</v>
      </c>
      <c r="R53" s="62">
        <f>IFERROR(SUMIFS('LUIS ENRIQUE '!$N$40:$N$46,'LUIS ENRIQUE '!$H$40:$H$46,"SALIDA",'LUIS ENRIQUE '!$J$40:$J$46,$B53),0)</f>
        <v>0</v>
      </c>
      <c r="S53" s="62">
        <f>IFERROR(SUMIFS(CESARIA!$N$47:$N$63,CESARIA!$H$47:$H$63,"SALIDA",CESARIA!$J$47:$J$63,$B53),0)</f>
        <v>0</v>
      </c>
      <c r="T53" s="62">
        <f>IFERROR(SUMIFS(ALAN!$N$43:$N$55,ALAN!$H$43:$H$55,"SALIDA",ALAN!$J$43:$J$55,$B53),0)</f>
        <v>0</v>
      </c>
      <c r="U53" s="62">
        <f>IFERROR(SUMIFS(ELVIA!$N$39:$N$51,ELVIA!$H$39:$H$51,"SALIDA",ELVIA!$J$39:$J$51,$B53),0)</f>
        <v>0</v>
      </c>
      <c r="V53" s="146">
        <f>IFERROR(SUMIFS(CAJA!$N$2701:$N$3379,CAJA!$H$2701:$H$3379,"SALIDA",CAJA!$J$2701:$J$3379,$B53),0)</f>
        <v>0</v>
      </c>
      <c r="W53" s="62">
        <f>IFERROR(SUMIFS('CAJA TIGRES'!$N$751:$N$915,'CAJA TIGRES'!$H$751:$H$915,"SALIDA",'CAJA TIGRES'!$J$751:$J$915,$B53),0)</f>
        <v>350</v>
      </c>
      <c r="X53" s="62">
        <f>IFERROR(SUMIFS(RESERVA!$N$12:$N$12,RESERVA!$H$12:$H$12,"SALIDA",RESERVA!$J$12:$J$12,$B53),0)</f>
        <v>0</v>
      </c>
      <c r="Y53" s="96">
        <f t="shared" si="12"/>
        <v>10142.439999999999</v>
      </c>
      <c r="Z53" s="96">
        <f>Y53+'ABR25'!Z53</f>
        <v>51178.2</v>
      </c>
    </row>
    <row r="54" spans="1:27" x14ac:dyDescent="0.3">
      <c r="A54">
        <v>6.4</v>
      </c>
      <c r="B54" s="60" t="s">
        <v>91</v>
      </c>
      <c r="C54" s="62">
        <f>IFERROR(SUMIFS('MGZ121'!$N$624:$N$842,'MGZ121'!H$624:H$842,"SALIDA",'MGZ121'!$J$624:$J$842,$B54),0)</f>
        <v>0</v>
      </c>
      <c r="D54" s="62">
        <f>IFERROR(SUMIFS('MGZ BBVA'!$N$449:$N$617,'MGZ BBVA'!$H$449:$H$617,"SALIDA",'MGZ BBVA'!$J$449:$J$617,$B54),0)</f>
        <v>0</v>
      </c>
      <c r="E54" s="62">
        <f>IFERROR(SUMIFS('MGZ DOLARES'!$N$2:$N$2,'MGZ DOLARES'!$F$2:$F$2,"SALIDA",'MGZ DOLARES'!$J$2:$J$2,$B54),0)</f>
        <v>0</v>
      </c>
      <c r="F54" s="62">
        <f>IFERROR(SUMIFS('MGZ BAJIO'!$N$50:$N$61,'MGZ BAJIO'!$H$50:$H$61,"SALIDA",'MGZ BAJIO'!$J$50:$J$61,$B54),0)</f>
        <v>0</v>
      </c>
      <c r="G54" s="62">
        <f>IFERROR(SUMIFS('VICTOR BANAMEX'!$N$225:$N$296,'VICTOR BANAMEX'!$H$225:$H$296,"SALIDA",'VICTOR BANAMEX'!$J$225:$J$296,$B54),0)</f>
        <v>0</v>
      </c>
      <c r="H54" s="62">
        <f>IFERROR(SUMIFS('VICTOR BANORTE'!$N$51:$N$59,'VICTOR BANORTE'!$H$51:$H$59,"SALIDA",'VICTOR BANORTE'!$J$51:$J$59,$B54),0)</f>
        <v>0</v>
      </c>
      <c r="I54" s="62">
        <f>IFERROR(SUMIFS(RODRIGO!$N$2:$N$2,RODRIGO!$H$2:$H$2,"SALIDA",RODRIGO!$J$2:$J$2,$B54),0)</f>
        <v>0</v>
      </c>
      <c r="J54" s="62">
        <f>IFERROR(SUMIFS(MOY!$N$2:$N$2,MOY!$F$2:$F$2,"SALIDA",MOY!$J$2:$J$2,$B54),0)</f>
        <v>0</v>
      </c>
      <c r="K54" s="62">
        <f>IFERROR(SUMIFS('NORMA RUTH'!$N$29:$N$34,'NORMA RUTH'!$H$29:$H$34,"SALIDA",'NORMA RUTH'!$J$29:$J$34,$B54),0)</f>
        <v>0</v>
      </c>
      <c r="L54" s="62">
        <f>IFERROR(SUMIFS(VALERIA!$N$24:$N$27,VALERIA!$H$24:$H$27,"SALIDA",VALERIA!$J$24:$J$27,$B54),0)</f>
        <v>0</v>
      </c>
      <c r="M54" s="62">
        <f>IFERROR(SUMIFS('MANUEL BANAMEX'!$N$47:$N$53,'MANUEL BANAMEX'!$H$47:$H$53,"SALIDA",'MANUEL BANAMEX'!$J$47:$J$53,$B54),0)</f>
        <v>0</v>
      </c>
      <c r="N54" s="62">
        <f>IFERROR(SUMIFS(ROBERTO!$N$2:$N$2,ROBERTO!$H$2:$H$2,"SALIDA",ROBERTO!$J$2:$J$2,$B54),0)</f>
        <v>0</v>
      </c>
      <c r="O54" s="62">
        <f>IFERROR(SUMIFS(JUAN!$N$41:$N$56,JUAN!$H$41:$H$56,"SALIDA",JUAN!$J$41:$J$56,$B54),0)</f>
        <v>0</v>
      </c>
      <c r="P54" s="62">
        <f>IFERROR(SUMIFS('NORMA SANCHEZ'!$N$40:$N$54,'NORMA SANCHEZ'!$H$40:$H$54,"SALIDA",'NORMA SANCHEZ'!$J$40:$J$54,$B54),0)</f>
        <v>0</v>
      </c>
      <c r="Q54" s="62">
        <f>IFERROR(SUMIFS('JOSE CARLOS'!$N$46:$N$57,'JOSE CARLOS'!$H$46:$H$57,"SALIDA",'JOSE CARLOS'!$J$46:$J$57,$B54),0)</f>
        <v>0</v>
      </c>
      <c r="R54" s="62">
        <f>IFERROR(SUMIFS('LUIS ENRIQUE '!$N$40:$N$46,'LUIS ENRIQUE '!$H$40:$H$46,"SALIDA",'LUIS ENRIQUE '!$J$40:$J$46,$B54),0)</f>
        <v>0</v>
      </c>
      <c r="S54" s="62">
        <f>IFERROR(SUMIFS(CESARIA!$N$47:$N$63,CESARIA!$H$47:$H$63,"SALIDA",CESARIA!$J$47:$J$63,$B54),0)</f>
        <v>0</v>
      </c>
      <c r="T54" s="62">
        <f>IFERROR(SUMIFS(ALAN!$N$43:$N$55,ALAN!$H$43:$H$55,"SALIDA",ALAN!$J$43:$J$55,$B54),0)</f>
        <v>0</v>
      </c>
      <c r="U54" s="62">
        <f>IFERROR(SUMIFS(ELVIA!$N$39:$N$51,ELVIA!$H$39:$H$51,"SALIDA",ELVIA!$J$39:$J$51,$B54),0)</f>
        <v>0</v>
      </c>
      <c r="V54" s="146">
        <f>IFERROR(SUMIFS(CAJA!$N$2701:$N$3379,CAJA!$H$2701:$H$3379,"SALIDA",CAJA!$J$2701:$J$3379,$B54),0)</f>
        <v>14708</v>
      </c>
      <c r="W54" s="62">
        <f>IFERROR(SUMIFS('CAJA TIGRES'!$N$751:$N$915,'CAJA TIGRES'!$H$751:$H$915,"SALIDA",'CAJA TIGRES'!$J$751:$J$915,$B54),0)</f>
        <v>0</v>
      </c>
      <c r="X54" s="62">
        <f>IFERROR(SUMIFS(RESERVA!$N$12:$N$12,RESERVA!$H$12:$H$12,"SALIDA",RESERVA!$J$12:$J$12,$B54),0)</f>
        <v>0</v>
      </c>
      <c r="Y54" s="96">
        <f t="shared" si="11"/>
        <v>14708</v>
      </c>
      <c r="Z54" s="96">
        <f>Y54+'ABR25'!Z54</f>
        <v>22825</v>
      </c>
    </row>
    <row r="55" spans="1:27" x14ac:dyDescent="0.3">
      <c r="A55">
        <v>6.5</v>
      </c>
      <c r="B55" s="60" t="s">
        <v>116</v>
      </c>
      <c r="C55" s="62">
        <f>IFERROR(SUMIFS('MGZ121'!$N$624:$N$842,'MGZ121'!H$624:H$842,"SALIDA",'MGZ121'!$J$624:$J$842,$B55),0)</f>
        <v>16614.010000000002</v>
      </c>
      <c r="D55" s="62">
        <f>IFERROR(SUMIFS('MGZ BBVA'!$N$449:$N$617,'MGZ BBVA'!$H$449:$H$617,"SALIDA",'MGZ BBVA'!$J$449:$J$617,$B55),0)</f>
        <v>4394</v>
      </c>
      <c r="E55" s="62">
        <f>IFERROR(SUMIFS('MGZ DOLARES'!$N$2:$N$2,'MGZ DOLARES'!$F$2:$F$2,"SALIDA",'MGZ DOLARES'!$J$2:$J$2,$B55),0)</f>
        <v>0</v>
      </c>
      <c r="F55" s="62">
        <f>IFERROR(SUMIFS('MGZ BAJIO'!$N$50:$N$61,'MGZ BAJIO'!$H$50:$H$61,"SALIDA",'MGZ BAJIO'!$J$50:$J$61,$B55),0)</f>
        <v>12080</v>
      </c>
      <c r="G55" s="62">
        <f>IFERROR(SUMIFS('VICTOR BANAMEX'!$N$225:$N$296,'VICTOR BANAMEX'!$H$225:$H$296,"SALIDA",'VICTOR BANAMEX'!$J$225:$J$296,$B55),0)</f>
        <v>0</v>
      </c>
      <c r="H55" s="62">
        <f>IFERROR(SUMIFS('VICTOR BANORTE'!$N$51:$N$59,'VICTOR BANORTE'!$H$51:$H$59,"SALIDA",'VICTOR BANORTE'!$J$51:$J$59,$B55),0)</f>
        <v>0</v>
      </c>
      <c r="I55" s="62">
        <f>IFERROR(SUMIFS(RODRIGO!$N$2:$N$2,RODRIGO!$H$2:$H$2,"SALIDA",RODRIGO!$J$2:$J$2,$B55),0)</f>
        <v>0</v>
      </c>
      <c r="J55" s="62">
        <f>IFERROR(SUMIFS(MOY!$N$2:$N$2,MOY!$F$2:$F$2,"SALIDA",MOY!$J$2:$J$2,$B55),0)</f>
        <v>0</v>
      </c>
      <c r="K55" s="62">
        <f>IFERROR(SUMIFS('NORMA RUTH'!$N$29:$N$34,'NORMA RUTH'!$H$29:$H$34,"SALIDA",'NORMA RUTH'!$J$29:$J$34,$B55),0)</f>
        <v>0</v>
      </c>
      <c r="L55" s="62">
        <f>IFERROR(SUMIFS(VALERIA!$N$24:$N$27,VALERIA!$H$24:$H$27,"SALIDA",VALERIA!$J$24:$J$27,$B55),0)</f>
        <v>0</v>
      </c>
      <c r="M55" s="62">
        <f>IFERROR(SUMIFS('MANUEL BANAMEX'!$N$47:$N$53,'MANUEL BANAMEX'!$H$47:$H$53,"SALIDA",'MANUEL BANAMEX'!$J$47:$J$53,$B55),0)</f>
        <v>0</v>
      </c>
      <c r="N55" s="62">
        <f>IFERROR(SUMIFS(ROBERTO!$N$2:$N$2,ROBERTO!$H$2:$H$2,"SALIDA",ROBERTO!$J$2:$J$2,$B55),0)</f>
        <v>0</v>
      </c>
      <c r="O55" s="62">
        <f>IFERROR(SUMIFS(JUAN!$N$41:$N$56,JUAN!$H$41:$H$56,"SALIDA",JUAN!$J$41:$J$56,$B55),0)</f>
        <v>2088</v>
      </c>
      <c r="P55" s="62">
        <f>IFERROR(SUMIFS('NORMA SANCHEZ'!$N$40:$N$54,'NORMA SANCHEZ'!$H$40:$H$54,"SALIDA",'NORMA SANCHEZ'!$J$40:$J$54,$B55),0)</f>
        <v>0</v>
      </c>
      <c r="Q55" s="62">
        <f>IFERROR(SUMIFS('JOSE CARLOS'!$N$46:$N$57,'JOSE CARLOS'!$H$46:$H$57,"SALIDA",'JOSE CARLOS'!$J$46:$J$57,$B55),0)</f>
        <v>0</v>
      </c>
      <c r="R55" s="62">
        <f>IFERROR(SUMIFS('LUIS ENRIQUE '!$N$40:$N$46,'LUIS ENRIQUE '!$H$40:$H$46,"SALIDA",'LUIS ENRIQUE '!$J$40:$J$46,$B55),0)</f>
        <v>0</v>
      </c>
      <c r="S55" s="62">
        <f>IFERROR(SUMIFS(CESARIA!$N$47:$N$63,CESARIA!$H$47:$H$63,"SALIDA",CESARIA!$J$47:$J$63,$B55),0)</f>
        <v>2088</v>
      </c>
      <c r="T55" s="62">
        <f>IFERROR(SUMIFS(ALAN!$N$43:$N$55,ALAN!$H$43:$H$55,"SALIDA",ALAN!$J$43:$J$55,$B55),0)</f>
        <v>491.93</v>
      </c>
      <c r="U55" s="62">
        <f>IFERROR(SUMIFS(ELVIA!$N$39:$N$51,ELVIA!$H$39:$H$51,"SALIDA",ELVIA!$J$39:$J$51,$B55),0)</f>
        <v>0</v>
      </c>
      <c r="V55" s="146">
        <f>IFERROR(SUMIFS(CAJA!$N$2701:$N$3379,CAJA!$H$2701:$H$3379,"SALIDA",CAJA!$J$2701:$J$3379,$B55),0)</f>
        <v>18036.16</v>
      </c>
      <c r="W55" s="62">
        <f>IFERROR(SUMIFS('CAJA TIGRES'!$N$751:$N$915,'CAJA TIGRES'!$H$751:$H$915,"SALIDA",'CAJA TIGRES'!$J$751:$J$915,$B55),0)</f>
        <v>110</v>
      </c>
      <c r="X55" s="62">
        <f>IFERROR(SUMIFS(RESERVA!$N$12:$N$12,RESERVA!$H$12:$H$12,"SALIDA",RESERVA!$J$12:$J$12,$B55),0)</f>
        <v>0</v>
      </c>
      <c r="Y55" s="96">
        <f t="shared" si="11"/>
        <v>55902.100000000006</v>
      </c>
      <c r="Z55" s="96">
        <f>Y55+'ABR25'!Z55</f>
        <v>237428.27000000002</v>
      </c>
    </row>
    <row r="56" spans="1:27" x14ac:dyDescent="0.3">
      <c r="B56" s="60" t="s">
        <v>188</v>
      </c>
      <c r="C56" s="62">
        <f>IFERROR(SUMIFS('MGZ121'!$N$624:$N$842,'MGZ121'!H$624:H$842,"SALIDA",'MGZ121'!$J$624:$J$842,$B56),0)</f>
        <v>0</v>
      </c>
      <c r="D56" s="62">
        <f>IFERROR(SUMIFS('MGZ BBVA'!$N$449:$N$617,'MGZ BBVA'!$H$449:$H$617,"SALIDA",'MGZ BBVA'!$J$449:$J$617,$B56),0)</f>
        <v>0</v>
      </c>
      <c r="E56" s="62">
        <f>IFERROR(SUMIFS('MGZ DOLARES'!$N$2:$N$2,'MGZ DOLARES'!$F$2:$F$2,"SALIDA",'MGZ DOLARES'!$J$2:$J$2,$B56),0)</f>
        <v>0</v>
      </c>
      <c r="F56" s="62">
        <f>IFERROR(SUMIFS('MGZ BAJIO'!$N$50:$N$61,'MGZ BAJIO'!$H$50:$H$61,"SALIDA",'MGZ BAJIO'!$J$50:$J$61,$B56),0)</f>
        <v>0</v>
      </c>
      <c r="G56" s="62">
        <f>IFERROR(SUMIFS('VICTOR BANAMEX'!$N$225:$N$296,'VICTOR BANAMEX'!$H$225:$H$296,"SALIDA",'VICTOR BANAMEX'!$J$225:$J$296,$B56),0)</f>
        <v>0</v>
      </c>
      <c r="H56" s="62">
        <f>IFERROR(SUMIFS('VICTOR BANORTE'!$N$51:$N$59,'VICTOR BANORTE'!$H$51:$H$59,"SALIDA",'VICTOR BANORTE'!$J$51:$J$59,$B56),0)</f>
        <v>0</v>
      </c>
      <c r="I56" s="62">
        <f>IFERROR(SUMIFS(RODRIGO!$N$2:$N$2,RODRIGO!$H$2:$H$2,"SALIDA",RODRIGO!$J$2:$J$2,$B56),0)</f>
        <v>0</v>
      </c>
      <c r="J56" s="62">
        <f>IFERROR(SUMIFS(MOY!$N$2:$N$2,MOY!$F$2:$F$2,"SALIDA",MOY!$J$2:$J$2,$B56),0)</f>
        <v>0</v>
      </c>
      <c r="K56" s="62">
        <f>IFERROR(SUMIFS('NORMA RUTH'!$N$29:$N$34,'NORMA RUTH'!$H$29:$H$34,"SALIDA",'NORMA RUTH'!$J$29:$J$34,$B56),0)</f>
        <v>0</v>
      </c>
      <c r="L56" s="62">
        <f>IFERROR(SUMIFS(VALERIA!$N$24:$N$27,VALERIA!$H$24:$H$27,"SALIDA",VALERIA!$J$24:$J$27,$B56),0)</f>
        <v>0</v>
      </c>
      <c r="M56" s="62">
        <f>IFERROR(SUMIFS('MANUEL BANAMEX'!$N$47:$N$53,'MANUEL BANAMEX'!$H$47:$H$53,"SALIDA",'MANUEL BANAMEX'!$J$47:$J$53,$B56),0)</f>
        <v>0</v>
      </c>
      <c r="N56" s="62">
        <f>IFERROR(SUMIFS(ROBERTO!$N$2:$N$2,ROBERTO!$H$2:$H$2,"SALIDA",ROBERTO!$J$2:$J$2,$B56),0)</f>
        <v>0</v>
      </c>
      <c r="O56" s="62">
        <f>IFERROR(SUMIFS(JUAN!$N$41:$N$56,JUAN!$H$41:$H$56,"SALIDA",JUAN!$J$41:$J$56,$B56),0)</f>
        <v>0</v>
      </c>
      <c r="P56" s="62">
        <f>IFERROR(SUMIFS('NORMA SANCHEZ'!$N$40:$N$54,'NORMA SANCHEZ'!$H$40:$H$54,"SALIDA",'NORMA SANCHEZ'!$J$40:$J$54,$B56),0)</f>
        <v>0</v>
      </c>
      <c r="Q56" s="62">
        <f>IFERROR(SUMIFS('JOSE CARLOS'!$N$46:$N$57,'JOSE CARLOS'!$H$46:$H$57,"SALIDA",'JOSE CARLOS'!$J$46:$J$57,$B56),0)</f>
        <v>0</v>
      </c>
      <c r="R56" s="62">
        <f>IFERROR(SUMIFS('LUIS ENRIQUE '!$N$40:$N$46,'LUIS ENRIQUE '!$H$40:$H$46,"SALIDA",'LUIS ENRIQUE '!$J$40:$J$46,$B56),0)</f>
        <v>0</v>
      </c>
      <c r="S56" s="62">
        <f>IFERROR(SUMIFS(CESARIA!$N$47:$N$63,CESARIA!$H$47:$H$63,"SALIDA",CESARIA!$J$47:$J$63,$B56),0)</f>
        <v>0</v>
      </c>
      <c r="T56" s="62">
        <f>IFERROR(SUMIFS(ALAN!$N$43:$N$55,ALAN!$H$43:$H$55,"SALIDA",ALAN!$J$43:$J$55,$B56),0)</f>
        <v>0</v>
      </c>
      <c r="U56" s="62">
        <f>IFERROR(SUMIFS(ELVIA!$N$39:$N$51,ELVIA!$H$39:$H$51,"SALIDA",ELVIA!$J$39:$J$51,$B56),0)</f>
        <v>0</v>
      </c>
      <c r="V56" s="146">
        <f>IFERROR(SUMIFS(CAJA!$N$2701:$N$3379,CAJA!$H$2701:$H$3379,"SALIDA",CAJA!$J$2701:$J$3379,$B56),0)</f>
        <v>0</v>
      </c>
      <c r="W56" s="62">
        <f>IFERROR(SUMIFS('CAJA TIGRES'!$N$751:$N$915,'CAJA TIGRES'!$H$751:$H$915,"SALIDA",'CAJA TIGRES'!$J$751:$J$915,$B56),0)</f>
        <v>0</v>
      </c>
      <c r="X56" s="62">
        <f>IFERROR(SUMIFS(RESERVA!$N$12:$N$12,RESERVA!$H$12:$H$12,"SALIDA",RESERVA!$J$12:$J$12,$B56),0)</f>
        <v>0</v>
      </c>
      <c r="Y56" s="96">
        <f t="shared" si="11"/>
        <v>0</v>
      </c>
      <c r="Z56" s="96">
        <f>Y56+'ABR25'!Z56</f>
        <v>0</v>
      </c>
    </row>
    <row r="57" spans="1:27" x14ac:dyDescent="0.3">
      <c r="B57" s="60" t="s">
        <v>211</v>
      </c>
      <c r="C57" s="62">
        <f>IFERROR(SUMIFS('MGZ121'!$N$624:$N$842,'MGZ121'!H$624:H$842,"SALIDA",'MGZ121'!$J$624:$J$842,$B57),0)</f>
        <v>0</v>
      </c>
      <c r="D57" s="62">
        <f>IFERROR(SUMIFS('MGZ BBVA'!$N$449:$N$617,'MGZ BBVA'!$H$449:$H$617,"SALIDA",'MGZ BBVA'!$J$449:$J$617,$B57),0)</f>
        <v>0</v>
      </c>
      <c r="E57" s="62">
        <f>IFERROR(SUMIFS('MGZ DOLARES'!$N$2:$N$2,'MGZ DOLARES'!$F$2:$F$2,"SALIDA",'MGZ DOLARES'!$J$2:$J$2,$B57),0)</f>
        <v>0</v>
      </c>
      <c r="F57" s="62">
        <f>IFERROR(SUMIFS('MGZ BAJIO'!$N$50:$N$61,'MGZ BAJIO'!$H$50:$H$61,"SALIDA",'MGZ BAJIO'!$J$50:$J$61,$B57),0)</f>
        <v>0</v>
      </c>
      <c r="G57" s="62">
        <f>IFERROR(SUMIFS('VICTOR BANAMEX'!$N$225:$N$296,'VICTOR BANAMEX'!$H$225:$H$296,"SALIDA",'VICTOR BANAMEX'!$J$225:$J$296,$B57),0)</f>
        <v>0</v>
      </c>
      <c r="H57" s="62">
        <f>IFERROR(SUMIFS('VICTOR BANORTE'!$N$51:$N$59,'VICTOR BANORTE'!$H$51:$H$59,"SALIDA",'VICTOR BANORTE'!$J$51:$J$59,$B57),0)</f>
        <v>0</v>
      </c>
      <c r="I57" s="62">
        <f>IFERROR(SUMIFS(RODRIGO!$N$2:$N$2,RODRIGO!$H$2:$H$2,"SALIDA",RODRIGO!$J$2:$J$2,$B57),0)</f>
        <v>0</v>
      </c>
      <c r="J57" s="62">
        <f>IFERROR(SUMIFS(MOY!$N$2:$N$2,MOY!$F$2:$F$2,"SALIDA",MOY!$J$2:$J$2,$B57),0)</f>
        <v>0</v>
      </c>
      <c r="K57" s="62">
        <f>IFERROR(SUMIFS('NORMA RUTH'!$N$29:$N$34,'NORMA RUTH'!$H$29:$H$34,"SALIDA",'NORMA RUTH'!$J$29:$J$34,$B57),0)</f>
        <v>0</v>
      </c>
      <c r="L57" s="62">
        <f>IFERROR(SUMIFS(VALERIA!$N$24:$N$27,VALERIA!$H$24:$H$27,"SALIDA",VALERIA!$J$24:$J$27,$B57),0)</f>
        <v>0</v>
      </c>
      <c r="M57" s="62">
        <f>IFERROR(SUMIFS('MANUEL BANAMEX'!$N$47:$N$53,'MANUEL BANAMEX'!$H$47:$H$53,"SALIDA",'MANUEL BANAMEX'!$J$47:$J$53,$B57),0)</f>
        <v>0</v>
      </c>
      <c r="N57" s="62">
        <f>IFERROR(SUMIFS(ROBERTO!$N$2:$N$2,ROBERTO!$H$2:$H$2,"SALIDA",ROBERTO!$J$2:$J$2,$B57),0)</f>
        <v>0</v>
      </c>
      <c r="O57" s="62">
        <f>IFERROR(SUMIFS(JUAN!$N$41:$N$56,JUAN!$H$41:$H$56,"SALIDA",JUAN!$J$41:$J$56,$B57),0)</f>
        <v>0</v>
      </c>
      <c r="P57" s="62">
        <f>IFERROR(SUMIFS('NORMA SANCHEZ'!$N$40:$N$54,'NORMA SANCHEZ'!$H$40:$H$54,"SALIDA",'NORMA SANCHEZ'!$J$40:$J$54,$B57),0)</f>
        <v>0</v>
      </c>
      <c r="Q57" s="62">
        <f>IFERROR(SUMIFS('JOSE CARLOS'!$N$46:$N$57,'JOSE CARLOS'!$H$46:$H$57,"SALIDA",'JOSE CARLOS'!$J$46:$J$57,$B57),0)</f>
        <v>0</v>
      </c>
      <c r="R57" s="62">
        <f>IFERROR(SUMIFS('LUIS ENRIQUE '!$N$40:$N$46,'LUIS ENRIQUE '!$H$40:$H$46,"SALIDA",'LUIS ENRIQUE '!$J$40:$J$46,$B57),0)</f>
        <v>0</v>
      </c>
      <c r="S57" s="62">
        <f>IFERROR(SUMIFS(CESARIA!$N$47:$N$63,CESARIA!$H$47:$H$63,"SALIDA",CESARIA!$J$47:$J$63,$B57),0)</f>
        <v>0</v>
      </c>
      <c r="T57" s="62">
        <f>IFERROR(SUMIFS(ALAN!$N$43:$N$55,ALAN!$H$43:$H$55,"SALIDA",ALAN!$J$43:$J$55,$B57),0)</f>
        <v>0</v>
      </c>
      <c r="U57" s="62">
        <f>IFERROR(SUMIFS(ELVIA!$N$39:$N$51,ELVIA!$H$39:$H$51,"SALIDA",ELVIA!$J$39:$J$51,$B57),0)</f>
        <v>0</v>
      </c>
      <c r="V57" s="146">
        <f>IFERROR(SUMIFS(CAJA!$N$2701:$N$3379,CAJA!$H$2701:$H$3379,"SALIDA",CAJA!$J$2701:$J$3379,$B57),0)</f>
        <v>0</v>
      </c>
      <c r="W57" s="62">
        <f>IFERROR(SUMIFS('CAJA TIGRES'!$N$751:$N$915,'CAJA TIGRES'!$H$751:$H$915,"SALIDA",'CAJA TIGRES'!$J$751:$J$915,$B57),0)</f>
        <v>0</v>
      </c>
      <c r="X57" s="62">
        <f>IFERROR(SUMIFS(RESERVA!$N$12:$N$12,RESERVA!$H$12:$H$12,"SALIDA",RESERVA!$J$12:$J$12,$B57),0)</f>
        <v>0</v>
      </c>
      <c r="Y57" s="96">
        <f t="shared" si="11"/>
        <v>0</v>
      </c>
      <c r="Z57" s="96">
        <f>Y57+'ABR25'!Z57</f>
        <v>0</v>
      </c>
    </row>
    <row r="58" spans="1:27" x14ac:dyDescent="0.3">
      <c r="B58" s="60" t="s">
        <v>212</v>
      </c>
      <c r="C58" s="62">
        <f>IFERROR(SUMIFS('MGZ121'!$N$624:$N$842,'MGZ121'!H$624:H$842,"SALIDA",'MGZ121'!$J$624:$J$842,$B58),0)</f>
        <v>0</v>
      </c>
      <c r="D58" s="62">
        <f>IFERROR(SUMIFS('MGZ BBVA'!$N$449:$N$617,'MGZ BBVA'!$H$449:$H$617,"SALIDA",'MGZ BBVA'!$J$449:$J$617,$B58),0)</f>
        <v>0</v>
      </c>
      <c r="E58" s="62">
        <f>IFERROR(SUMIFS('MGZ DOLARES'!$N$2:$N$2,'MGZ DOLARES'!$F$2:$F$2,"SALIDA",'MGZ DOLARES'!$J$2:$J$2,$B58),0)</f>
        <v>0</v>
      </c>
      <c r="F58" s="62">
        <f>IFERROR(SUMIFS('MGZ BAJIO'!$N$50:$N$61,'MGZ BAJIO'!$H$50:$H$61,"SALIDA",'MGZ BAJIO'!$J$50:$J$61,$B58),0)</f>
        <v>0</v>
      </c>
      <c r="G58" s="62">
        <f>IFERROR(SUMIFS('VICTOR BANAMEX'!$N$225:$N$296,'VICTOR BANAMEX'!$H$225:$H$296,"SALIDA",'VICTOR BANAMEX'!$J$225:$J$296,$B58),0)</f>
        <v>0</v>
      </c>
      <c r="H58" s="62">
        <f>IFERROR(SUMIFS('VICTOR BANORTE'!$N$51:$N$59,'VICTOR BANORTE'!$H$51:$H$59,"SALIDA",'VICTOR BANORTE'!$J$51:$J$59,$B58),0)</f>
        <v>0</v>
      </c>
      <c r="I58" s="62">
        <f>IFERROR(SUMIFS(RODRIGO!$N$2:$N$2,RODRIGO!$H$2:$H$2,"SALIDA",RODRIGO!$J$2:$J$2,$B58),0)</f>
        <v>0</v>
      </c>
      <c r="J58" s="62">
        <f>IFERROR(SUMIFS(MOY!$N$2:$N$2,MOY!$F$2:$F$2,"SALIDA",MOY!$J$2:$J$2,$B58),0)</f>
        <v>0</v>
      </c>
      <c r="K58" s="62">
        <f>IFERROR(SUMIFS('NORMA RUTH'!$N$29:$N$34,'NORMA RUTH'!$H$29:$H$34,"SALIDA",'NORMA RUTH'!$J$29:$J$34,$B58),0)</f>
        <v>0</v>
      </c>
      <c r="L58" s="62">
        <f>IFERROR(SUMIFS(VALERIA!$N$24:$N$27,VALERIA!$H$24:$H$27,"SALIDA",VALERIA!$J$24:$J$27,$B58),0)</f>
        <v>0</v>
      </c>
      <c r="M58" s="62">
        <f>IFERROR(SUMIFS('MANUEL BANAMEX'!$N$47:$N$53,'MANUEL BANAMEX'!$H$47:$H$53,"SALIDA",'MANUEL BANAMEX'!$J$47:$J$53,$B58),0)</f>
        <v>0</v>
      </c>
      <c r="N58" s="62">
        <f>IFERROR(SUMIFS(ROBERTO!$N$2:$N$2,ROBERTO!$H$2:$H$2,"SALIDA",ROBERTO!$J$2:$J$2,$B58),0)</f>
        <v>0</v>
      </c>
      <c r="O58" s="62">
        <f>IFERROR(SUMIFS(JUAN!$N$41:$N$56,JUAN!$H$41:$H$56,"SALIDA",JUAN!$J$41:$J$56,$B58),0)</f>
        <v>0</v>
      </c>
      <c r="P58" s="62">
        <f>IFERROR(SUMIFS('NORMA SANCHEZ'!$N$40:$N$54,'NORMA SANCHEZ'!$H$40:$H$54,"SALIDA",'NORMA SANCHEZ'!$J$40:$J$54,$B58),0)</f>
        <v>0</v>
      </c>
      <c r="Q58" s="62">
        <f>IFERROR(SUMIFS('JOSE CARLOS'!$N$46:$N$57,'JOSE CARLOS'!$H$46:$H$57,"SALIDA",'JOSE CARLOS'!$J$46:$J$57,$B58),0)</f>
        <v>0</v>
      </c>
      <c r="R58" s="62">
        <f>IFERROR(SUMIFS('LUIS ENRIQUE '!$N$40:$N$46,'LUIS ENRIQUE '!$H$40:$H$46,"SALIDA",'LUIS ENRIQUE '!$J$40:$J$46,$B58),0)</f>
        <v>0</v>
      </c>
      <c r="S58" s="62">
        <f>IFERROR(SUMIFS(CESARIA!$N$47:$N$63,CESARIA!$H$47:$H$63,"SALIDA",CESARIA!$J$47:$J$63,$B58),0)</f>
        <v>0</v>
      </c>
      <c r="T58" s="62">
        <f>IFERROR(SUMIFS(ALAN!$N$43:$N$55,ALAN!$H$43:$H$55,"SALIDA",ALAN!$J$43:$J$55,$B58),0)</f>
        <v>0</v>
      </c>
      <c r="U58" s="62">
        <f>IFERROR(SUMIFS(ELVIA!$N$39:$N$51,ELVIA!$H$39:$H$51,"SALIDA",ELVIA!$J$39:$J$51,$B58),0)</f>
        <v>0</v>
      </c>
      <c r="V58" s="146">
        <f>IFERROR(SUMIFS(CAJA!$N$2701:$N$3379,CAJA!$H$2701:$H$3379,"SALIDA",CAJA!$J$2701:$J$3379,$B58),0)</f>
        <v>10520</v>
      </c>
      <c r="W58" s="62">
        <f>IFERROR(SUMIFS('CAJA TIGRES'!$N$751:$N$915,'CAJA TIGRES'!$H$751:$H$915,"SALIDA",'CAJA TIGRES'!$J$751:$J$915,$B58),0)</f>
        <v>0</v>
      </c>
      <c r="X58" s="62">
        <f>IFERROR(SUMIFS(RESERVA!$N$12:$N$12,RESERVA!$H$12:$H$12,"SALIDA",RESERVA!$J$12:$J$12,$B58),0)</f>
        <v>0</v>
      </c>
      <c r="Y58" s="96">
        <f t="shared" si="11"/>
        <v>10520</v>
      </c>
      <c r="Z58" s="96">
        <f>Y58+'ABR25'!Z58</f>
        <v>32325</v>
      </c>
    </row>
    <row r="59" spans="1:27" ht="27.6" x14ac:dyDescent="0.3">
      <c r="B59" s="61" t="s">
        <v>221</v>
      </c>
      <c r="C59" s="62">
        <f>IFERROR(SUMIFS('MGZ121'!$N$624:$N$842,'MGZ121'!H$624:H$842,"SALIDA",'MGZ121'!$J$624:$J$842,$B59),0)</f>
        <v>0</v>
      </c>
      <c r="D59" s="62">
        <f>IFERROR(SUMIFS('MGZ BBVA'!$N$449:$N$617,'MGZ BBVA'!$H$449:$H$617,"SALIDA",'MGZ BBVA'!$J$449:$J$617,$B59),0)</f>
        <v>0</v>
      </c>
      <c r="E59" s="62">
        <f>IFERROR(SUMIFS('MGZ DOLARES'!$N$2:$N$2,'MGZ DOLARES'!$F$2:$F$2,"SALIDA",'MGZ DOLARES'!$J$2:$J$2,$B59),0)</f>
        <v>0</v>
      </c>
      <c r="F59" s="62">
        <f>IFERROR(SUMIFS('MGZ BAJIO'!$N$50:$N$61,'MGZ BAJIO'!$H$50:$H$61,"SALIDA",'MGZ BAJIO'!$J$50:$J$61,$B59),0)</f>
        <v>0</v>
      </c>
      <c r="G59" s="62">
        <f>IFERROR(SUMIFS('VICTOR BANAMEX'!$N$225:$N$296,'VICTOR BANAMEX'!$H$225:$H$296,"SALIDA",'VICTOR BANAMEX'!$J$225:$J$296,$B59),0)</f>
        <v>0</v>
      </c>
      <c r="H59" s="62">
        <f>IFERROR(SUMIFS('VICTOR BANORTE'!$N$51:$N$59,'VICTOR BANORTE'!$H$51:$H$59,"SALIDA",'VICTOR BANORTE'!$J$51:$J$59,$B59),0)</f>
        <v>0</v>
      </c>
      <c r="I59" s="62">
        <f>IFERROR(SUMIFS(RODRIGO!$N$2:$N$2,RODRIGO!$H$2:$H$2,"SALIDA",RODRIGO!$J$2:$J$2,$B59),0)</f>
        <v>0</v>
      </c>
      <c r="J59" s="62">
        <f>IFERROR(SUMIFS(MOY!$N$2:$N$2,MOY!$F$2:$F$2,"SALIDA",MOY!$J$2:$J$2,$B59),0)</f>
        <v>0</v>
      </c>
      <c r="K59" s="62">
        <f>IFERROR(SUMIFS('NORMA RUTH'!$N$29:$N$34,'NORMA RUTH'!$H$29:$H$34,"SALIDA",'NORMA RUTH'!$J$29:$J$34,$B59),0)</f>
        <v>0</v>
      </c>
      <c r="L59" s="62">
        <f>IFERROR(SUMIFS(VALERIA!$N$24:$N$27,VALERIA!$H$24:$H$27,"SALIDA",VALERIA!$J$24:$J$27,$B59),0)</f>
        <v>0</v>
      </c>
      <c r="M59" s="62">
        <f>IFERROR(SUMIFS('MANUEL BANAMEX'!$N$47:$N$53,'MANUEL BANAMEX'!$H$47:$H$53,"SALIDA",'MANUEL BANAMEX'!$J$47:$J$53,$B59),0)</f>
        <v>0</v>
      </c>
      <c r="N59" s="62">
        <f>IFERROR(SUMIFS(ROBERTO!$N$2:$N$2,ROBERTO!$H$2:$H$2,"SALIDA",ROBERTO!$J$2:$J$2,$B59),0)</f>
        <v>0</v>
      </c>
      <c r="O59" s="62">
        <f>IFERROR(SUMIFS(JUAN!$N$41:$N$56,JUAN!$H$41:$H$56,"SALIDA",JUAN!$J$41:$J$56,$B59),0)</f>
        <v>0</v>
      </c>
      <c r="P59" s="62">
        <f>IFERROR(SUMIFS('NORMA SANCHEZ'!$N$40:$N$54,'NORMA SANCHEZ'!$H$40:$H$54,"SALIDA",'NORMA SANCHEZ'!$J$40:$J$54,$B59),0)</f>
        <v>0</v>
      </c>
      <c r="Q59" s="62">
        <f>IFERROR(SUMIFS('JOSE CARLOS'!$N$46:$N$57,'JOSE CARLOS'!$H$46:$H$57,"SALIDA",'JOSE CARLOS'!$J$46:$J$57,$B59),0)</f>
        <v>0</v>
      </c>
      <c r="R59" s="62">
        <f>IFERROR(SUMIFS('LUIS ENRIQUE '!$N$40:$N$46,'LUIS ENRIQUE '!$H$40:$H$46,"SALIDA",'LUIS ENRIQUE '!$J$40:$J$46,$B59),0)</f>
        <v>0</v>
      </c>
      <c r="S59" s="62">
        <f>IFERROR(SUMIFS(CESARIA!$N$47:$N$63,CESARIA!$H$47:$H$63,"SALIDA",CESARIA!$J$47:$J$63,$B59),0)</f>
        <v>0</v>
      </c>
      <c r="T59" s="62">
        <f>IFERROR(SUMIFS(ALAN!$N$43:$N$55,ALAN!$H$43:$H$55,"SALIDA",ALAN!$J$43:$J$55,$B59),0)</f>
        <v>0</v>
      </c>
      <c r="U59" s="62">
        <f>IFERROR(SUMIFS(ELVIA!$N$39:$N$51,ELVIA!$H$39:$H$51,"SALIDA",ELVIA!$J$39:$J$51,$B59),0)</f>
        <v>0</v>
      </c>
      <c r="V59" s="146">
        <f>IFERROR(SUMIFS(CAJA!$N$2701:$N$3379,CAJA!$H$2701:$H$3379,"SALIDA",CAJA!$J$2701:$J$3379,$B59),0)</f>
        <v>0</v>
      </c>
      <c r="W59" s="62">
        <f>IFERROR(SUMIFS('CAJA TIGRES'!$N$751:$N$915,'CAJA TIGRES'!$H$751:$H$915,"SALIDA",'CAJA TIGRES'!$J$751:$J$915,$B59),0)</f>
        <v>0</v>
      </c>
      <c r="X59" s="62">
        <f>IFERROR(SUMIFS(RESERVA!$N$12:$N$12,RESERVA!$H$12:$H$12,"SALIDA",RESERVA!$J$12:$J$12,$B59),0)</f>
        <v>0</v>
      </c>
      <c r="Y59" s="96">
        <f t="shared" si="11"/>
        <v>0</v>
      </c>
      <c r="Z59" s="96">
        <f>Y59+'ABR25'!Z59</f>
        <v>0</v>
      </c>
    </row>
    <row r="60" spans="1:27" s="180" customFormat="1" x14ac:dyDescent="0.3">
      <c r="A60" s="180">
        <v>7</v>
      </c>
      <c r="B60" s="183" t="s">
        <v>57</v>
      </c>
      <c r="C60" s="135">
        <f>SUM(C61:C63)</f>
        <v>329570.05</v>
      </c>
      <c r="D60" s="135">
        <f t="shared" ref="D60:Z60" si="13">SUM(D61:D63)</f>
        <v>1015</v>
      </c>
      <c r="E60" s="135">
        <f t="shared" si="13"/>
        <v>0</v>
      </c>
      <c r="F60" s="135">
        <f t="shared" si="13"/>
        <v>290</v>
      </c>
      <c r="G60" s="135">
        <f t="shared" si="13"/>
        <v>420.30999999999995</v>
      </c>
      <c r="H60" s="135">
        <f t="shared" si="13"/>
        <v>511.4</v>
      </c>
      <c r="I60" s="135">
        <f t="shared" si="13"/>
        <v>0</v>
      </c>
      <c r="J60" s="135">
        <f t="shared" si="13"/>
        <v>452.4</v>
      </c>
      <c r="K60" s="135">
        <f t="shared" si="13"/>
        <v>17.399999999999999</v>
      </c>
      <c r="L60" s="135">
        <f t="shared" si="13"/>
        <v>568.4</v>
      </c>
      <c r="M60" s="135">
        <f t="shared" si="13"/>
        <v>0</v>
      </c>
      <c r="N60" s="135">
        <f t="shared" si="13"/>
        <v>0</v>
      </c>
      <c r="O60" s="135">
        <f t="shared" si="13"/>
        <v>568.4</v>
      </c>
      <c r="P60" s="135">
        <f t="shared" si="13"/>
        <v>191.4</v>
      </c>
      <c r="Q60" s="135">
        <f t="shared" si="13"/>
        <v>342.2</v>
      </c>
      <c r="R60" s="135">
        <f t="shared" si="13"/>
        <v>23.2</v>
      </c>
      <c r="S60" s="135">
        <f t="shared" si="13"/>
        <v>568.4</v>
      </c>
      <c r="T60" s="135">
        <f t="shared" si="13"/>
        <v>342.2</v>
      </c>
      <c r="U60" s="135">
        <f t="shared" si="13"/>
        <v>0</v>
      </c>
      <c r="V60" s="135">
        <f t="shared" si="13"/>
        <v>69000</v>
      </c>
      <c r="W60" s="135">
        <f t="shared" si="13"/>
        <v>0</v>
      </c>
      <c r="X60" s="135">
        <f t="shared" si="13"/>
        <v>0</v>
      </c>
      <c r="Y60" s="135">
        <f t="shared" si="13"/>
        <v>403880.75999999995</v>
      </c>
      <c r="Z60" s="135">
        <f t="shared" si="13"/>
        <v>2528521.21</v>
      </c>
      <c r="AA60" s="453"/>
    </row>
    <row r="61" spans="1:27" x14ac:dyDescent="0.3">
      <c r="A61">
        <v>7.1</v>
      </c>
      <c r="B61" s="60" t="s">
        <v>85</v>
      </c>
      <c r="C61" s="62">
        <f>IFERROR(SUMIFS('MGZ121'!$N$624:$N$842,'MGZ121'!H$624:H$842,"SALIDA",'MGZ121'!$J$624:$J$842,$B61),0)</f>
        <v>90954.45</v>
      </c>
      <c r="D61" s="62">
        <f>IFERROR(SUMIFS('MGZ BBVA'!$N$449:$N$617,'MGZ BBVA'!$H$449:$H$617,"SALIDA",'MGZ BBVA'!$J$449:$J$617,$B61),0)</f>
        <v>1015</v>
      </c>
      <c r="E61" s="62">
        <f>IFERROR(SUMIFS('MGZ DOLARES'!$N$2:$N$2,'MGZ DOLARES'!$F$2:$F$2,"SALIDA",'MGZ DOLARES'!$J$2:$J$2,$B61),0)</f>
        <v>0</v>
      </c>
      <c r="F61" s="62">
        <f>IFERROR(SUMIFS('MGZ BAJIO'!$N$50:$N$61,'MGZ BAJIO'!$H$50:$H$61,"SALIDA",'MGZ BAJIO'!$J$50:$J$61,$B61),0)</f>
        <v>290</v>
      </c>
      <c r="G61" s="62">
        <f>IFERROR(SUMIFS('VICTOR BANAMEX'!$N$225:$N$296,'VICTOR BANAMEX'!$H$225:$H$296,"SALIDA",'VICTOR BANAMEX'!$J$225:$J$296,$B61),0)</f>
        <v>420.30999999999995</v>
      </c>
      <c r="H61" s="62">
        <f>IFERROR(SUMIFS('VICTOR BANORTE'!$N$51:$N$59,'VICTOR BANORTE'!$H$51:$H$59,"SALIDA",'VICTOR BANORTE'!$J$51:$J$59,$B61),0)</f>
        <v>511.4</v>
      </c>
      <c r="I61" s="62">
        <f>IFERROR(SUMIFS(RODRIGO!$N$2:$N$2,RODRIGO!$H$2:$H$2,"SALIDA",RODRIGO!$J$2:$J$2,$B61),0)</f>
        <v>0</v>
      </c>
      <c r="J61" s="62">
        <v>452.4</v>
      </c>
      <c r="K61" s="62">
        <f>IFERROR(SUMIFS('NORMA RUTH'!$N$29:$N$34,'NORMA RUTH'!$H$29:$H$34,"SALIDA",'NORMA RUTH'!$J$29:$J$34,$B61),0)</f>
        <v>17.399999999999999</v>
      </c>
      <c r="L61" s="62">
        <f>IFERROR(SUMIFS(VALERIA!$N$24:$N$27,VALERIA!$H$24:$H$27,"SALIDA",VALERIA!$J$24:$J$27,$B61),0)</f>
        <v>568.4</v>
      </c>
      <c r="M61" s="62">
        <f>IFERROR(SUMIFS('MANUEL BANAMEX'!$N$47:$N$53,'MANUEL BANAMEX'!$H$47:$H$53,"SALIDA",'MANUEL BANAMEX'!$J$47:$J$53,$B61),0)</f>
        <v>0</v>
      </c>
      <c r="N61" s="62">
        <f>IFERROR(SUMIFS(ROBERTO!$N$2:$N$2,ROBERTO!$H$2:$H$2,"SALIDA",ROBERTO!$J$2:$J$2,$B61),0)</f>
        <v>0</v>
      </c>
      <c r="O61" s="62">
        <f>IFERROR(SUMIFS(JUAN!$N$41:$N$56,JUAN!$H$41:$H$56,"SALIDA",JUAN!$J$41:$J$56,$B61),0)</f>
        <v>568.4</v>
      </c>
      <c r="P61" s="62">
        <f>IFERROR(SUMIFS('NORMA SANCHEZ'!$N$40:$N$54,'NORMA SANCHEZ'!$H$40:$H$54,"SALIDA",'NORMA SANCHEZ'!$J$40:$J$54,$B61),0)</f>
        <v>191.4</v>
      </c>
      <c r="Q61" s="62">
        <f>IFERROR(SUMIFS('JOSE CARLOS'!$N$46:$N$57,'JOSE CARLOS'!$H$46:$H$57,"SALIDA",'JOSE CARLOS'!$J$46:$J$57,$B61),0)</f>
        <v>342.2</v>
      </c>
      <c r="R61" s="62">
        <f>IFERROR(SUMIFS('LUIS ENRIQUE '!$N$40:$N$46,'LUIS ENRIQUE '!$H$40:$H$46,"SALIDA",'LUIS ENRIQUE '!$J$40:$J$46,$B61),0)</f>
        <v>23.2</v>
      </c>
      <c r="S61" s="62">
        <f>IFERROR(SUMIFS(CESARIA!$N$47:$N$63,CESARIA!$H$47:$H$63,"SALIDA",CESARIA!$J$47:$J$63,$B61),0)</f>
        <v>568.4</v>
      </c>
      <c r="T61" s="62">
        <f>IFERROR(SUMIFS(ALAN!$N$43:$N$55,ALAN!$H$43:$H$55,"SALIDA",ALAN!$J$43:$J$55,$B61),0)</f>
        <v>342.2</v>
      </c>
      <c r="U61" s="62">
        <f>IFERROR(SUMIFS(ELVIA!$N$39:$N$51,ELVIA!$H$39:$H$51,"SALIDA",ELVIA!$J$39:$J$51,$B61),0)</f>
        <v>0</v>
      </c>
      <c r="V61" s="62">
        <f>IFERROR(SUMIFS(CAJA!$N$2701:$N$3379,CAJA!$H$2701:$H$3379,"SALIDA",CAJA!$J$2701:$J$3379,$B61),0)</f>
        <v>0</v>
      </c>
      <c r="W61" s="62">
        <f>IFERROR(SUMIFS('CAJA TIGRES'!$N$751:$N$915,'CAJA TIGRES'!$H$751:$H$915,"SALIDA",'CAJA TIGRES'!$J$751:$J$915,$B61),0)</f>
        <v>0</v>
      </c>
      <c r="X61" s="62">
        <f>IFERROR(SUMIFS(RESERVA!$N$12:$N$12,RESERVA!$H$12:$H$12,"SALIDA",RESERVA!$J$12:$J$12,$B61),0)</f>
        <v>0</v>
      </c>
      <c r="Y61" s="96">
        <f>SUM(C61:X61)</f>
        <v>96265.159999999945</v>
      </c>
      <c r="Z61" s="96">
        <f>Y61+'ABR25'!Z61</f>
        <v>668453.58000000007</v>
      </c>
    </row>
    <row r="62" spans="1:27" x14ac:dyDescent="0.3">
      <c r="A62">
        <v>7.2</v>
      </c>
      <c r="B62" s="60" t="s">
        <v>86</v>
      </c>
      <c r="C62" s="62">
        <f>IFERROR(SUMIFS('MGZ121'!$N$624:$N$842,'MGZ121'!H$624:H$842,"SALIDA",'MGZ121'!$J$624:$J$842,$B62),0)</f>
        <v>238615.6</v>
      </c>
      <c r="D62" s="62">
        <f>IFERROR(SUMIFS('MGZ BBVA'!$N$449:$N$617,'MGZ BBVA'!$H$449:$H$617,"SALIDA",'MGZ BBVA'!$J$449:$J$617,$B62),0)</f>
        <v>0</v>
      </c>
      <c r="E62" s="62">
        <f>IFERROR(SUMIFS('MGZ DOLARES'!$N$2:$N$2,'MGZ DOLARES'!$F$2:$F$2,"SALIDA",'MGZ DOLARES'!$J$2:$J$2,$B62),0)</f>
        <v>0</v>
      </c>
      <c r="F62" s="62">
        <f>IFERROR(SUMIFS('MGZ BAJIO'!$N$50:$N$61,'MGZ BAJIO'!$H$50:$H$61,"SALIDA",'MGZ BAJIO'!$J$50:$J$61,$B62),0)</f>
        <v>0</v>
      </c>
      <c r="G62" s="62">
        <f>IFERROR(SUMIFS('VICTOR BANAMEX'!$N$225:$N$296,'VICTOR BANAMEX'!$H$225:$H$296,"SALIDA",'VICTOR BANAMEX'!$J$225:$J$296,$B62),0)</f>
        <v>0</v>
      </c>
      <c r="H62" s="62">
        <f>IFERROR(SUMIFS('VICTOR BANORTE'!$N$51:$N$59,'VICTOR BANORTE'!$H$51:$H$59,"SALIDA",'VICTOR BANORTE'!$J$51:$J$59,$B62),0)</f>
        <v>0</v>
      </c>
      <c r="I62" s="62">
        <f>IFERROR(SUMIFS(RODRIGO!$N$2:$N$2,RODRIGO!$H$2:$H$2,"SALIDA",RODRIGO!$J$2:$J$2,$B62),0)</f>
        <v>0</v>
      </c>
      <c r="J62" s="62">
        <f>IFERROR(SUMIFS(MOY!$N$2:$N$2,MOY!$F$2:$F$2,"SALIDA",MOY!$J$2:$J$2,$B62),0)</f>
        <v>0</v>
      </c>
      <c r="K62" s="62">
        <f>IFERROR(SUMIFS('NORMA RUTH'!$N$29:$N$34,'NORMA RUTH'!$H$29:$H$34,"SALIDA",'NORMA RUTH'!$J$29:$J$34,$B62),0)</f>
        <v>0</v>
      </c>
      <c r="L62" s="62">
        <f>IFERROR(SUMIFS(VALERIA!$N$24:$N$27,VALERIA!$H$24:$H$27,"SALIDA",VALERIA!$J$24:$J$27,$B62),0)</f>
        <v>0</v>
      </c>
      <c r="M62" s="62">
        <f>IFERROR(SUMIFS('MANUEL BANAMEX'!$N$47:$N$53,'MANUEL BANAMEX'!$H$47:$H$53,"SALIDA",'MANUEL BANAMEX'!$J$47:$J$53,$B62),0)</f>
        <v>0</v>
      </c>
      <c r="N62" s="62">
        <f>IFERROR(SUMIFS(ROBERTO!$N$2:$N$2,ROBERTO!$H$2:$H$2,"SALIDA",ROBERTO!$J$2:$J$2,$B62),0)</f>
        <v>0</v>
      </c>
      <c r="O62" s="62">
        <f>IFERROR(SUMIFS(JUAN!$N$41:$N$56,JUAN!$H$41:$H$56,"SALIDA",JUAN!$J$41:$J$56,$B62),0)</f>
        <v>0</v>
      </c>
      <c r="P62" s="62">
        <f>IFERROR(SUMIFS('NORMA SANCHEZ'!$N$40:$N$54,'NORMA SANCHEZ'!$H$40:$H$54,"SALIDA",'NORMA SANCHEZ'!$J$40:$J$54,$B62),0)</f>
        <v>0</v>
      </c>
      <c r="Q62" s="62">
        <f>IFERROR(SUMIFS('JOSE CARLOS'!$N$46:$N$57,'JOSE CARLOS'!$H$46:$H$57,"SALIDA",'JOSE CARLOS'!$J$46:$J$57,$B62),0)</f>
        <v>0</v>
      </c>
      <c r="R62" s="62">
        <f>IFERROR(SUMIFS('LUIS ENRIQUE '!$N$40:$N$46,'LUIS ENRIQUE '!$H$40:$H$46,"SALIDA",'LUIS ENRIQUE '!$J$40:$J$46,$B62),0)</f>
        <v>0</v>
      </c>
      <c r="S62" s="62">
        <f>IFERROR(SUMIFS(CESARIA!$N$47:$N$63,CESARIA!$H$47:$H$63,"SALIDA",CESARIA!$J$47:$J$63,$B62),0)</f>
        <v>0</v>
      </c>
      <c r="T62" s="62">
        <f>IFERROR(SUMIFS(ALAN!$N$43:$N$55,ALAN!$H$43:$H$55,"SALIDA",ALAN!$J$43:$J$55,$B62),0)</f>
        <v>0</v>
      </c>
      <c r="U62" s="62">
        <f>IFERROR(SUMIFS(ELVIA!$N$39:$N$51,ELVIA!$H$39:$H$51,"SALIDA",ELVIA!$J$39:$J$51,$B62),0)</f>
        <v>0</v>
      </c>
      <c r="V62" s="62">
        <f>IFERROR(SUMIFS(CAJA!$N$2701:$N$3379,CAJA!$H$2701:$H$3379,"SALIDA",CAJA!$J$2701:$J$3379,$B62),0)</f>
        <v>0</v>
      </c>
      <c r="W62" s="62">
        <f>IFERROR(SUMIFS('CAJA TIGRES'!$N$751:$N$915,'CAJA TIGRES'!$H$751:$H$915,"SALIDA",'CAJA TIGRES'!$J$751:$J$915,$B62),0)</f>
        <v>0</v>
      </c>
      <c r="X62" s="62">
        <f>IFERROR(SUMIFS(RESERVA!$N$12:$N$12,RESERVA!$H$12:$H$12,"SALIDA",RESERVA!$J$12:$J$12,$B62),0)</f>
        <v>0</v>
      </c>
      <c r="Y62" s="96">
        <f>SUM(C62:X62)</f>
        <v>238615.6</v>
      </c>
      <c r="Z62" s="96">
        <f>Y62+'ABR25'!Z62</f>
        <v>1416067.6300000001</v>
      </c>
    </row>
    <row r="63" spans="1:27" x14ac:dyDescent="0.3">
      <c r="A63">
        <v>7.3</v>
      </c>
      <c r="B63" s="60" t="s">
        <v>87</v>
      </c>
      <c r="C63" s="62">
        <f>IFERROR(SUMIFS('MGZ121'!$N$624:$N$842,'MGZ121'!H$624:H$842,"SALIDA",'MGZ121'!$J$624:$J$842,$B63),0)</f>
        <v>0</v>
      </c>
      <c r="D63" s="62">
        <f>IFERROR(SUMIFS('MGZ BBVA'!$N$449:$N$617,'MGZ BBVA'!$H$449:$H$617,"SALIDA",'MGZ BBVA'!$J$449:$J$617,$B63),0)</f>
        <v>0</v>
      </c>
      <c r="E63" s="62">
        <f>IFERROR(SUMIFS('MGZ DOLARES'!$N$2:$N$2,'MGZ DOLARES'!$F$2:$F$2,"SALIDA",'MGZ DOLARES'!$J$2:$J$2,$B63),0)</f>
        <v>0</v>
      </c>
      <c r="F63" s="62">
        <f>IFERROR(SUMIFS('MGZ BAJIO'!$N$50:$N$61,'MGZ BAJIO'!$H$50:$H$61,"SALIDA",'MGZ BAJIO'!$J$50:$J$61,$B63),0)</f>
        <v>0</v>
      </c>
      <c r="G63" s="62">
        <f>IFERROR(SUMIFS('VICTOR BANAMEX'!$N$225:$N$296,'VICTOR BANAMEX'!$H$225:$H$296,"SALIDA",'VICTOR BANAMEX'!$J$225:$J$296,$B63),0)</f>
        <v>0</v>
      </c>
      <c r="H63" s="62">
        <f>IFERROR(SUMIFS('VICTOR BANORTE'!$N$51:$N$59,'VICTOR BANORTE'!$H$51:$H$59,"SALIDA",'VICTOR BANORTE'!$J$51:$J$59,$B63),0)</f>
        <v>0</v>
      </c>
      <c r="I63" s="62">
        <f>IFERROR(SUMIFS(RODRIGO!$N$2:$N$2,RODRIGO!$H$2:$H$2,"SALIDA",RODRIGO!$J$2:$J$2,$B63),0)</f>
        <v>0</v>
      </c>
      <c r="J63" s="62">
        <f>IFERROR(SUMIFS(MOY!$N$2:$N$2,MOY!$F$2:$F$2,"SALIDA",MOY!$J$2:$J$2,$B63),0)</f>
        <v>0</v>
      </c>
      <c r="K63" s="62">
        <f>IFERROR(SUMIFS('NORMA RUTH'!$N$29:$N$34,'NORMA RUTH'!$H$29:$H$34,"SALIDA",'NORMA RUTH'!$J$29:$J$34,$B63),0)</f>
        <v>0</v>
      </c>
      <c r="L63" s="62">
        <f>IFERROR(SUMIFS(VALERIA!$N$24:$N$27,VALERIA!$H$24:$H$27,"SALIDA",VALERIA!$J$24:$J$27,$B63),0)</f>
        <v>0</v>
      </c>
      <c r="M63" s="62">
        <f>IFERROR(SUMIFS('MANUEL BANAMEX'!$N$47:$N$53,'MANUEL BANAMEX'!$H$47:$H$53,"SALIDA",'MANUEL BANAMEX'!$J$47:$J$53,$B63),0)</f>
        <v>0</v>
      </c>
      <c r="N63" s="62">
        <f>IFERROR(SUMIFS(ROBERTO!$N$2:$N$2,ROBERTO!$H$2:$H$2,"SALIDA",ROBERTO!$J$2:$J$2,$B63),0)</f>
        <v>0</v>
      </c>
      <c r="O63" s="62">
        <f>IFERROR(SUMIFS(JUAN!$N$41:$N$56,JUAN!$H$41:$H$56,"SALIDA",JUAN!$J$41:$J$56,$B63),0)</f>
        <v>0</v>
      </c>
      <c r="P63" s="62">
        <f>IFERROR(SUMIFS('NORMA SANCHEZ'!$N$40:$N$54,'NORMA SANCHEZ'!$H$40:$H$54,"SALIDA",'NORMA SANCHEZ'!$J$40:$J$54,$B63),0)</f>
        <v>0</v>
      </c>
      <c r="Q63" s="62">
        <f>IFERROR(SUMIFS('JOSE CARLOS'!$N$46:$N$57,'JOSE CARLOS'!$H$46:$H$57,"SALIDA",'JOSE CARLOS'!$J$46:$J$57,$B63),0)</f>
        <v>0</v>
      </c>
      <c r="R63" s="62">
        <f>IFERROR(SUMIFS('LUIS ENRIQUE '!$N$40:$N$46,'LUIS ENRIQUE '!$H$40:$H$46,"SALIDA",'LUIS ENRIQUE '!$J$40:$J$46,$B63),0)</f>
        <v>0</v>
      </c>
      <c r="S63" s="62">
        <f>IFERROR(SUMIFS(CESARIA!$N$47:$N$63,CESARIA!$H$47:$H$63,"SALIDA",CESARIA!$J$47:$J$63,$B63),0)</f>
        <v>0</v>
      </c>
      <c r="T63" s="62">
        <f>IFERROR(SUMIFS(ALAN!$N$43:$N$55,ALAN!$H$43:$H$55,"SALIDA",ALAN!$J$43:$J$55,$B63),0)</f>
        <v>0</v>
      </c>
      <c r="U63" s="62">
        <f>IFERROR(SUMIFS(ELVIA!$N$39:$N$51,ELVIA!$H$39:$H$51,"SALIDA",ELVIA!$J$39:$J$51,$B63),0)</f>
        <v>0</v>
      </c>
      <c r="V63" s="146">
        <f>IFERROR(SUMIFS(CAJA!$N$2701:$N$3379,CAJA!$H$2701:$H$3379,"SALIDA",CAJA!$J$2701:$J$3379,$B63),0)</f>
        <v>69000</v>
      </c>
      <c r="W63" s="62">
        <f>IFERROR(SUMIFS('CAJA TIGRES'!$N$751:$N$915,'CAJA TIGRES'!$H$751:$H$915,"SALIDA",'CAJA TIGRES'!$J$751:$J$915,$B63),0)</f>
        <v>0</v>
      </c>
      <c r="X63" s="62">
        <f>IFERROR(SUMIFS(RESERVA!$N$12:$N$12,RESERVA!$H$12:$H$12,"SALIDA",RESERVA!$J$12:$J$12,$B63),0)</f>
        <v>0</v>
      </c>
      <c r="Y63" s="96">
        <f>SUM(C63:X63)</f>
        <v>69000</v>
      </c>
      <c r="Z63" s="96">
        <f>Y63+'ABR25'!Z63</f>
        <v>444000</v>
      </c>
    </row>
    <row r="64" spans="1:27" s="180" customFormat="1" x14ac:dyDescent="0.3">
      <c r="A64" s="180">
        <v>9</v>
      </c>
      <c r="B64" s="183" t="s">
        <v>58</v>
      </c>
      <c r="C64" s="182">
        <f>SUM(C65:C68)</f>
        <v>76995.48000000001</v>
      </c>
      <c r="D64" s="182">
        <f t="shared" ref="D64:Z64" si="14">SUM(D65:D68)</f>
        <v>59357.11</v>
      </c>
      <c r="E64" s="182">
        <f t="shared" si="14"/>
        <v>0</v>
      </c>
      <c r="F64" s="182">
        <f t="shared" si="14"/>
        <v>0</v>
      </c>
      <c r="G64" s="182">
        <f t="shared" si="14"/>
        <v>0</v>
      </c>
      <c r="H64" s="182">
        <f t="shared" si="14"/>
        <v>0</v>
      </c>
      <c r="I64" s="182">
        <f t="shared" ref="I64" si="15">SUM(I65:I68)</f>
        <v>0</v>
      </c>
      <c r="J64" s="182">
        <f t="shared" si="14"/>
        <v>0</v>
      </c>
      <c r="K64" s="182">
        <f t="shared" si="14"/>
        <v>0</v>
      </c>
      <c r="L64" s="182">
        <f t="shared" si="14"/>
        <v>0</v>
      </c>
      <c r="M64" s="182">
        <f t="shared" si="14"/>
        <v>0</v>
      </c>
      <c r="N64" s="182">
        <f t="shared" si="14"/>
        <v>0</v>
      </c>
      <c r="O64" s="182">
        <f t="shared" si="14"/>
        <v>0</v>
      </c>
      <c r="P64" s="182">
        <f t="shared" si="14"/>
        <v>0</v>
      </c>
      <c r="Q64" s="182">
        <f t="shared" si="14"/>
        <v>0</v>
      </c>
      <c r="R64" s="182">
        <f t="shared" si="14"/>
        <v>0</v>
      </c>
      <c r="S64" s="182">
        <f t="shared" si="14"/>
        <v>0</v>
      </c>
      <c r="T64" s="182">
        <f t="shared" si="14"/>
        <v>0</v>
      </c>
      <c r="U64" s="182">
        <f t="shared" si="14"/>
        <v>0</v>
      </c>
      <c r="V64" s="182">
        <f t="shared" si="14"/>
        <v>0</v>
      </c>
      <c r="W64" s="182">
        <f t="shared" si="14"/>
        <v>0</v>
      </c>
      <c r="X64" s="182">
        <f t="shared" si="14"/>
        <v>0</v>
      </c>
      <c r="Y64" s="182">
        <f t="shared" si="14"/>
        <v>136352.59</v>
      </c>
      <c r="Z64" s="182">
        <f t="shared" si="14"/>
        <v>1605176.05</v>
      </c>
      <c r="AA64" s="453"/>
    </row>
    <row r="65" spans="1:27" x14ac:dyDescent="0.3">
      <c r="A65">
        <v>9.1</v>
      </c>
      <c r="B65" s="60" t="s">
        <v>101</v>
      </c>
      <c r="C65" s="62">
        <f>IFERROR(SUMIFS('MGZ121'!$N$624:$N$842,'MGZ121'!H$624:H$842,"SALIDA",'MGZ121'!$J$624:$J$842,$B65),0)</f>
        <v>63245.48</v>
      </c>
      <c r="D65" s="62">
        <f>IFERROR(SUMIFS('MGZ BBVA'!$N$449:$N$617,'MGZ BBVA'!$H$449:$H$617,"SALIDA",'MGZ BBVA'!$J$449:$J$617,$B65),0)</f>
        <v>59357.11</v>
      </c>
      <c r="E65" s="62">
        <f>IFERROR(SUMIFS('MGZ DOLARES'!$N$2:$N$2,'MGZ DOLARES'!$F$2:$F$2,"SALIDA",'MGZ DOLARES'!$J$2:$J$2,$B65),0)</f>
        <v>0</v>
      </c>
      <c r="F65" s="62">
        <f>IFERROR(SUMIFS('MGZ BAJIO'!$N$50:$N$61,'MGZ BAJIO'!$H$50:$H$61,"SALIDA",'MGZ BAJIO'!$J$50:$J$61,$B65),0)</f>
        <v>0</v>
      </c>
      <c r="G65" s="62">
        <f>IFERROR(SUMIFS('VICTOR BANAMEX'!$N$225:$N$296,'VICTOR BANAMEX'!$H$225:$H$296,"SALIDA",'VICTOR BANAMEX'!$J$225:$J$296,$B65),0)</f>
        <v>0</v>
      </c>
      <c r="H65" s="62">
        <f>IFERROR(SUMIFS('VICTOR BANORTE'!$N$51:$N$59,'VICTOR BANORTE'!$H$51:$H$59,"SALIDA",'VICTOR BANORTE'!$J$51:$J$59,$B65),0)</f>
        <v>0</v>
      </c>
      <c r="I65" s="62">
        <f>IFERROR(SUMIFS(RODRIGO!$N$2:$N$2,RODRIGO!$H$2:$H$2,"SALIDA",RODRIGO!$J$2:$J$2,$B65),0)</f>
        <v>0</v>
      </c>
      <c r="J65" s="62">
        <f>IFERROR(SUMIFS(MOY!$N$2:$N$2,MOY!$F$2:$F$2,"SALIDA",MOY!$J$2:$J$2,$B65),0)</f>
        <v>0</v>
      </c>
      <c r="K65" s="62">
        <f>IFERROR(SUMIFS('NORMA RUTH'!$N$29:$N$34,'NORMA RUTH'!$H$29:$H$34,"SALIDA",'NORMA RUTH'!$J$29:$J$34,$B65),0)</f>
        <v>0</v>
      </c>
      <c r="L65" s="62">
        <f>IFERROR(SUMIFS(VALERIA!$N$24:$N$27,VALERIA!$H$24:$H$27,"SALIDA",VALERIA!$J$24:$J$27,$B65),0)</f>
        <v>0</v>
      </c>
      <c r="M65" s="62">
        <f>IFERROR(SUMIFS('MANUEL BANAMEX'!$N$47:$N$53,'MANUEL BANAMEX'!$H$47:$H$53,"SALIDA",'MANUEL BANAMEX'!$J$47:$J$53,$B65),0)</f>
        <v>0</v>
      </c>
      <c r="N65" s="62">
        <f>IFERROR(SUMIFS(ROBERTO!$N$2:$N$2,ROBERTO!$H$2:$H$2,"SALIDA",ROBERTO!$J$2:$J$2,$B65),0)</f>
        <v>0</v>
      </c>
      <c r="O65" s="62">
        <f>IFERROR(SUMIFS(JUAN!$N$41:$N$56,JUAN!$H$41:$H$56,"SALIDA",JUAN!$J$41:$J$56,$B65),0)</f>
        <v>0</v>
      </c>
      <c r="P65" s="62">
        <f>IFERROR(SUMIFS('NORMA SANCHEZ'!$N$40:$N$54,'NORMA SANCHEZ'!$H$40:$H$54,"SALIDA",'NORMA SANCHEZ'!$J$40:$J$54,$B65),0)</f>
        <v>0</v>
      </c>
      <c r="Q65" s="62">
        <f>IFERROR(SUMIFS('JOSE CARLOS'!$N$46:$N$57,'JOSE CARLOS'!$H$46:$H$57,"SALIDA",'JOSE CARLOS'!$J$46:$J$57,$B65),0)</f>
        <v>0</v>
      </c>
      <c r="R65" s="62">
        <f>IFERROR(SUMIFS('LUIS ENRIQUE '!$N$40:$N$46,'LUIS ENRIQUE '!$H$40:$H$46,"SALIDA",'LUIS ENRIQUE '!$J$40:$J$46,$B65),0)</f>
        <v>0</v>
      </c>
      <c r="S65" s="62">
        <f>IFERROR(SUMIFS(CESARIA!$N$47:$N$63,CESARIA!$H$47:$H$63,"SALIDA",CESARIA!$J$47:$J$63,$B65),0)</f>
        <v>0</v>
      </c>
      <c r="T65" s="62">
        <f>IFERROR(SUMIFS(ALAN!$N$43:$N$55,ALAN!$H$43:$H$55,"SALIDA",ALAN!$J$43:$J$55,$B65),0)</f>
        <v>0</v>
      </c>
      <c r="U65" s="62">
        <f>IFERROR(SUMIFS(ELVIA!$N$39:$N$51,ELVIA!$H$39:$H$51,"SALIDA",ELVIA!$J$39:$J$51,$B65),0)</f>
        <v>0</v>
      </c>
      <c r="V65" s="62">
        <f>IFERROR(SUMIFS(CAJA!$N$2701:$N$3379,CAJA!$H$2701:$H$3379,"SALIDA",CAJA!$J$2701:$J$3379,$B65),0)</f>
        <v>0</v>
      </c>
      <c r="W65" s="62">
        <f>IFERROR(SUMIFS('CAJA TIGRES'!$N$751:$N$915,'CAJA TIGRES'!$H$751:$H$915,"SALIDA",'CAJA TIGRES'!$J$751:$J$915,$B65),0)</f>
        <v>0</v>
      </c>
      <c r="X65" s="62">
        <f>IFERROR(SUMIFS(RESERVA!$N$12:$N$12,RESERVA!$H$12:$H$12,"SALIDA",RESERVA!$J$12:$J$12,$B65),0)</f>
        <v>0</v>
      </c>
      <c r="Y65" s="96">
        <f>SUM(C65:X65)</f>
        <v>122602.59</v>
      </c>
      <c r="Z65" s="96">
        <f>Y65+'ABR25'!Z65</f>
        <v>1591426.05</v>
      </c>
    </row>
    <row r="66" spans="1:27" x14ac:dyDescent="0.3">
      <c r="A66">
        <v>9.1999999999999993</v>
      </c>
      <c r="B66" s="60" t="s">
        <v>82</v>
      </c>
      <c r="C66" s="62">
        <f>IFERROR(SUMIFS('MGZ121'!$N$624:$N$842,'MGZ121'!H$624:H$842,"SALIDA",'MGZ121'!$J$624:$J$842,$B66),0)</f>
        <v>0</v>
      </c>
      <c r="D66" s="62">
        <f>IFERROR(SUMIFS('MGZ BBVA'!$N$449:$N$617,'MGZ BBVA'!$H$449:$H$617,"SALIDA",'MGZ BBVA'!$J$449:$J$617,$B66),0)</f>
        <v>0</v>
      </c>
      <c r="E66" s="62">
        <f>IFERROR(SUMIFS('MGZ DOLARES'!$N$2:$N$2,'MGZ DOLARES'!$F$2:$F$2,"SALIDA",'MGZ DOLARES'!$J$2:$J$2,$B66),0)</f>
        <v>0</v>
      </c>
      <c r="F66" s="62">
        <f>IFERROR(SUMIFS('MGZ BAJIO'!$N$50:$N$61,'MGZ BAJIO'!$H$50:$H$61,"SALIDA",'MGZ BAJIO'!$J$50:$J$61,$B66),0)</f>
        <v>0</v>
      </c>
      <c r="G66" s="62">
        <f>IFERROR(SUMIFS('VICTOR BANAMEX'!$N$225:$N$296,'VICTOR BANAMEX'!$H$225:$H$296,"SALIDA",'VICTOR BANAMEX'!$J$225:$J$296,$B66),0)</f>
        <v>0</v>
      </c>
      <c r="H66" s="62">
        <f>IFERROR(SUMIFS('VICTOR BANORTE'!$N$51:$N$59,'VICTOR BANORTE'!$H$51:$H$59,"SALIDA",'VICTOR BANORTE'!$J$51:$J$59,$B66),0)</f>
        <v>0</v>
      </c>
      <c r="I66" s="62">
        <f>IFERROR(SUMIFS(RODRIGO!$N$2:$N$2,RODRIGO!$H$2:$H$2,"SALIDA",RODRIGO!$J$2:$J$2,$B66),0)</f>
        <v>0</v>
      </c>
      <c r="J66" s="62">
        <f>IFERROR(SUMIFS(MOY!$N$2:$N$2,MOY!$F$2:$F$2,"SALIDA",MOY!$J$2:$J$2,$B66),0)</f>
        <v>0</v>
      </c>
      <c r="K66" s="62">
        <f>IFERROR(SUMIFS('NORMA RUTH'!$N$29:$N$34,'NORMA RUTH'!$H$29:$H$34,"SALIDA",'NORMA RUTH'!$J$29:$J$34,$B66),0)</f>
        <v>0</v>
      </c>
      <c r="L66" s="62">
        <f>IFERROR(SUMIFS(VALERIA!$N$24:$N$27,VALERIA!$H$24:$H$27,"SALIDA",VALERIA!$J$24:$J$27,$B66),0)</f>
        <v>0</v>
      </c>
      <c r="M66" s="62">
        <f>IFERROR(SUMIFS('MANUEL BANAMEX'!$N$47:$N$53,'MANUEL BANAMEX'!$H$47:$H$53,"SALIDA",'MANUEL BANAMEX'!$J$47:$J$53,$B66),0)</f>
        <v>0</v>
      </c>
      <c r="N66" s="62">
        <f>IFERROR(SUMIFS(ROBERTO!$N$2:$N$2,ROBERTO!$H$2:$H$2,"SALIDA",ROBERTO!$J$2:$J$2,$B66),0)</f>
        <v>0</v>
      </c>
      <c r="O66" s="62">
        <f>IFERROR(SUMIFS(JUAN!$N$41:$N$56,JUAN!$H$41:$H$56,"SALIDA",JUAN!$J$41:$J$56,$B66),0)</f>
        <v>0</v>
      </c>
      <c r="P66" s="62">
        <f>IFERROR(SUMIFS('NORMA SANCHEZ'!$N$40:$N$54,'NORMA SANCHEZ'!$H$40:$H$54,"SALIDA",'NORMA SANCHEZ'!$J$40:$J$54,$B66),0)</f>
        <v>0</v>
      </c>
      <c r="Q66" s="62">
        <f>IFERROR(SUMIFS('JOSE CARLOS'!$N$46:$N$57,'JOSE CARLOS'!$H$46:$H$57,"SALIDA",'JOSE CARLOS'!$J$46:$J$57,$B66),0)</f>
        <v>0</v>
      </c>
      <c r="R66" s="62">
        <f>IFERROR(SUMIFS('LUIS ENRIQUE '!$N$40:$N$46,'LUIS ENRIQUE '!$H$40:$H$46,"SALIDA",'LUIS ENRIQUE '!$J$40:$J$46,$B66),0)</f>
        <v>0</v>
      </c>
      <c r="S66" s="62">
        <f>IFERROR(SUMIFS(CESARIA!$N$47:$N$63,CESARIA!$H$47:$H$63,"SALIDA",CESARIA!$J$47:$J$63,$B66),0)</f>
        <v>0</v>
      </c>
      <c r="T66" s="62">
        <f>IFERROR(SUMIFS(ALAN!$N$43:$N$55,ALAN!$H$43:$H$55,"SALIDA",ALAN!$J$43:$J$55,$B66),0)</f>
        <v>0</v>
      </c>
      <c r="U66" s="62">
        <f>IFERROR(SUMIFS(ELVIA!$N$39:$N$51,ELVIA!$H$39:$H$51,"SALIDA",ELVIA!$J$39:$J$51,$B66),0)</f>
        <v>0</v>
      </c>
      <c r="V66" s="62">
        <f>IFERROR(SUMIFS(CAJA!$N$2701:$N$3379,CAJA!$H$2701:$H$3379,"SALIDA",CAJA!$J$2701:$J$3379,$B66),0)</f>
        <v>0</v>
      </c>
      <c r="W66" s="62">
        <f>IFERROR(SUMIFS('CAJA TIGRES'!$N$751:$N$915,'CAJA TIGRES'!$H$751:$H$915,"SALIDA",'CAJA TIGRES'!$J$751:$J$915,$B66),0)</f>
        <v>0</v>
      </c>
      <c r="X66" s="62">
        <f>IFERROR(SUMIFS(RESERVA!$N$12:$N$12,RESERVA!$H$12:$H$12,"SALIDA",RESERVA!$J$12:$J$12,$B66),0)</f>
        <v>0</v>
      </c>
      <c r="Y66" s="96">
        <f>SUM(C66:X66)</f>
        <v>0</v>
      </c>
      <c r="Z66" s="96">
        <f>Y66+'ABR25'!Z66</f>
        <v>0</v>
      </c>
    </row>
    <row r="67" spans="1:27" x14ac:dyDescent="0.3">
      <c r="B67" s="60" t="s">
        <v>187</v>
      </c>
      <c r="C67" s="62">
        <f>IFERROR(SUMIFS('MGZ121'!$N$624:$N$842,'MGZ121'!H$624:H$842,"SALIDA",'MGZ121'!$J$624:$J$842,$B67),0)</f>
        <v>13750</v>
      </c>
      <c r="D67" s="62">
        <f>IFERROR(SUMIFS('MGZ BBVA'!$N$449:$N$617,'MGZ BBVA'!$H$449:$H$617,"SALIDA",'MGZ BBVA'!$J$449:$J$617,$B67),0)</f>
        <v>0</v>
      </c>
      <c r="E67" s="62">
        <f>IFERROR(SUMIFS('MGZ DOLARES'!$N$2:$N$2,'MGZ DOLARES'!$F$2:$F$2,"SALIDA",'MGZ DOLARES'!$J$2:$J$2,$B67),0)</f>
        <v>0</v>
      </c>
      <c r="F67" s="62">
        <f>IFERROR(SUMIFS('MGZ BAJIO'!$N$50:$N$61,'MGZ BAJIO'!$H$50:$H$61,"SALIDA",'MGZ BAJIO'!$J$50:$J$61,$B67),0)</f>
        <v>0</v>
      </c>
      <c r="G67" s="62">
        <f>IFERROR(SUMIFS('VICTOR BANAMEX'!$N$225:$N$296,'VICTOR BANAMEX'!$H$225:$H$296,"SALIDA",'VICTOR BANAMEX'!$J$225:$J$296,$B67),0)</f>
        <v>0</v>
      </c>
      <c r="H67" s="62">
        <f>IFERROR(SUMIFS('VICTOR BANORTE'!$N$51:$N$59,'VICTOR BANORTE'!$H$51:$H$59,"SALIDA",'VICTOR BANORTE'!$J$51:$J$59,$B67),0)</f>
        <v>0</v>
      </c>
      <c r="I67" s="62">
        <f>IFERROR(SUMIFS(RODRIGO!$N$2:$N$2,RODRIGO!$H$2:$H$2,"SALIDA",RODRIGO!$J$2:$J$2,$B67),0)</f>
        <v>0</v>
      </c>
      <c r="J67" s="62">
        <f>IFERROR(SUMIFS(MOY!$N$2:$N$2,MOY!$F$2:$F$2,"SALIDA",MOY!$J$2:$J$2,$B67),0)</f>
        <v>0</v>
      </c>
      <c r="K67" s="62">
        <f>IFERROR(SUMIFS('NORMA RUTH'!$N$29:$N$34,'NORMA RUTH'!$H$29:$H$34,"SALIDA",'NORMA RUTH'!$J$29:$J$34,$B67),0)</f>
        <v>0</v>
      </c>
      <c r="L67" s="62">
        <f>IFERROR(SUMIFS(VALERIA!$N$24:$N$27,VALERIA!$H$24:$H$27,"SALIDA",VALERIA!$J$24:$J$27,$B67),0)</f>
        <v>0</v>
      </c>
      <c r="M67" s="62">
        <f>IFERROR(SUMIFS('MANUEL BANAMEX'!$N$47:$N$53,'MANUEL BANAMEX'!$H$47:$H$53,"SALIDA",'MANUEL BANAMEX'!$J$47:$J$53,$B67),0)</f>
        <v>0</v>
      </c>
      <c r="N67" s="62">
        <f>IFERROR(SUMIFS(ROBERTO!$N$2:$N$2,ROBERTO!$H$2:$H$2,"SALIDA",ROBERTO!$J$2:$J$2,$B67),0)</f>
        <v>0</v>
      </c>
      <c r="O67" s="62">
        <f>IFERROR(SUMIFS(JUAN!$N$41:$N$56,JUAN!$H$41:$H$56,"SALIDA",JUAN!$J$41:$J$56,$B67),0)</f>
        <v>0</v>
      </c>
      <c r="P67" s="62">
        <f>IFERROR(SUMIFS('NORMA SANCHEZ'!$N$40:$N$54,'NORMA SANCHEZ'!$H$40:$H$54,"SALIDA",'NORMA SANCHEZ'!$J$40:$J$54,$B67),0)</f>
        <v>0</v>
      </c>
      <c r="Q67" s="62">
        <f>IFERROR(SUMIFS('JOSE CARLOS'!$N$46:$N$57,'JOSE CARLOS'!$H$46:$H$57,"SALIDA",'JOSE CARLOS'!$J$46:$J$57,$B67),0)</f>
        <v>0</v>
      </c>
      <c r="R67" s="62">
        <f>IFERROR(SUMIFS('LUIS ENRIQUE '!$N$40:$N$46,'LUIS ENRIQUE '!$H$40:$H$46,"SALIDA",'LUIS ENRIQUE '!$J$40:$J$46,$B67),0)</f>
        <v>0</v>
      </c>
      <c r="S67" s="62">
        <f>IFERROR(SUMIFS(CESARIA!$N$47:$N$63,CESARIA!$H$47:$H$63,"SALIDA",CESARIA!$J$47:$J$63,$B67),0)</f>
        <v>0</v>
      </c>
      <c r="T67" s="62">
        <f>IFERROR(SUMIFS(ALAN!$N$43:$N$55,ALAN!$H$43:$H$55,"SALIDA",ALAN!$J$43:$J$55,$B67),0)</f>
        <v>0</v>
      </c>
      <c r="U67" s="62">
        <f>IFERROR(SUMIFS(ELVIA!$N$39:$N$51,ELVIA!$H$39:$H$51,"SALIDA",ELVIA!$J$39:$J$51,$B67),0)</f>
        <v>0</v>
      </c>
      <c r="V67" s="62">
        <f>IFERROR(SUMIFS(CAJA!$N$2701:$N$3379,CAJA!$H$2701:$H$3379,"SALIDA",CAJA!$J$2701:$J$3379,$B67),0)</f>
        <v>0</v>
      </c>
      <c r="W67" s="62">
        <f>IFERROR(SUMIFS('CAJA TIGRES'!$N$751:$N$915,'CAJA TIGRES'!$H$751:$H$915,"SALIDA",'CAJA TIGRES'!$J$751:$J$915,$B67),0)</f>
        <v>0</v>
      </c>
      <c r="X67" s="62">
        <f>IFERROR(SUMIFS(RESERVA!$N$12:$N$12,RESERVA!$H$12:$H$12,"SALIDA",RESERVA!$J$12:$J$12,$B67),0)</f>
        <v>0</v>
      </c>
      <c r="Y67" s="96">
        <f>SUM(C67:X67)</f>
        <v>13750</v>
      </c>
      <c r="Z67" s="96">
        <f>Y67+'ABR25'!Z67</f>
        <v>13750</v>
      </c>
    </row>
    <row r="68" spans="1:27" x14ac:dyDescent="0.3">
      <c r="B68" s="60" t="s">
        <v>8793</v>
      </c>
      <c r="C68" s="62">
        <f>IFERROR(SUMIFS('MGZ121'!$N$624:$N$842,'MGZ121'!H$624:H$842,"SALIDA",'MGZ121'!$J$624:$J$842,$B68),0)</f>
        <v>0</v>
      </c>
      <c r="D68" s="62">
        <f>IFERROR(SUMIFS('MGZ BBVA'!$N$449:$N$617,'MGZ BBVA'!$H$449:$H$617,"SALIDA",'MGZ BBVA'!$J$449:$J$617,$B68),0)</f>
        <v>0</v>
      </c>
      <c r="E68" s="62">
        <f>IFERROR(SUMIFS('MGZ DOLARES'!$N$2:$N$2,'MGZ DOLARES'!$F$2:$F$2,"SALIDA",'MGZ DOLARES'!$J$2:$J$2,$B68),0)</f>
        <v>0</v>
      </c>
      <c r="F68" s="62">
        <f>IFERROR(SUMIFS('MGZ BAJIO'!$N$50:$N$61,'MGZ BAJIO'!$H$50:$H$61,"SALIDA",'MGZ BAJIO'!$J$50:$J$61,$B68),0)</f>
        <v>0</v>
      </c>
      <c r="G68" s="62">
        <f>IFERROR(SUMIFS('VICTOR BANAMEX'!$N$225:$N$296,'VICTOR BANAMEX'!$H$225:$H$296,"SALIDA",'VICTOR BANAMEX'!$J$225:$J$296,$B68),0)</f>
        <v>0</v>
      </c>
      <c r="H68" s="62">
        <f>IFERROR(SUMIFS('VICTOR BANORTE'!$N$51:$N$59,'VICTOR BANORTE'!$H$51:$H$59,"SALIDA",'VICTOR BANORTE'!$J$51:$J$59,$B68),0)</f>
        <v>0</v>
      </c>
      <c r="I68" s="62">
        <f>IFERROR(SUMIFS(RODRIGO!$N$2:$N$2,RODRIGO!$H$2:$H$2,"SALIDA",RODRIGO!$J$2:$J$2,$B68),0)</f>
        <v>0</v>
      </c>
      <c r="J68" s="62">
        <f>IFERROR(SUMIFS(MOY!$N$2:$N$2,MOY!$F$2:$F$2,"SALIDA",MOY!$J$2:$J$2,$B68),0)</f>
        <v>0</v>
      </c>
      <c r="K68" s="62">
        <f>IFERROR(SUMIFS('NORMA RUTH'!$N$29:$N$34,'NORMA RUTH'!$H$29:$H$34,"SALIDA",'NORMA RUTH'!$J$29:$J$34,$B68),0)</f>
        <v>0</v>
      </c>
      <c r="L68" s="62">
        <f>IFERROR(SUMIFS(VALERIA!$N$24:$N$27,VALERIA!$H$24:$H$27,"SALIDA",VALERIA!$J$24:$J$27,$B68),0)</f>
        <v>0</v>
      </c>
      <c r="M68" s="62">
        <f>IFERROR(SUMIFS('MANUEL BANAMEX'!$N$47:$N$53,'MANUEL BANAMEX'!$H$47:$H$53,"SALIDA",'MANUEL BANAMEX'!$J$47:$J$53,$B68),0)</f>
        <v>0</v>
      </c>
      <c r="N68" s="62">
        <f>IFERROR(SUMIFS(ROBERTO!$N$2:$N$2,ROBERTO!$H$2:$H$2,"SALIDA",ROBERTO!$J$2:$J$2,$B68),0)</f>
        <v>0</v>
      </c>
      <c r="O68" s="62">
        <f>IFERROR(SUMIFS(JUAN!$N$41:$N$56,JUAN!$H$41:$H$56,"SALIDA",JUAN!$J$41:$J$56,$B68),0)</f>
        <v>0</v>
      </c>
      <c r="P68" s="62">
        <f>IFERROR(SUMIFS('NORMA SANCHEZ'!$N$40:$N$54,'NORMA SANCHEZ'!$H$40:$H$54,"SALIDA",'NORMA SANCHEZ'!$J$40:$J$54,$B68),0)</f>
        <v>0</v>
      </c>
      <c r="Q68" s="62">
        <f>IFERROR(SUMIFS('JOSE CARLOS'!$N$46:$N$57,'JOSE CARLOS'!$H$46:$H$57,"SALIDA",'JOSE CARLOS'!$J$46:$J$57,$B68),0)</f>
        <v>0</v>
      </c>
      <c r="R68" s="62">
        <f>IFERROR(SUMIFS('LUIS ENRIQUE '!$N$40:$N$46,'LUIS ENRIQUE '!$H$40:$H$46,"SALIDA",'LUIS ENRIQUE '!$J$40:$J$46,$B68),0)</f>
        <v>0</v>
      </c>
      <c r="S68" s="62">
        <f>IFERROR(SUMIFS(CESARIA!$N$47:$N$63,CESARIA!$H$47:$H$63,"SALIDA",CESARIA!$J$47:$J$63,$B68),0)</f>
        <v>0</v>
      </c>
      <c r="T68" s="62">
        <f>IFERROR(SUMIFS(ALAN!$N$43:$N$55,ALAN!$H$43:$H$55,"SALIDA",ALAN!$J$43:$J$55,$B68),0)</f>
        <v>0</v>
      </c>
      <c r="U68" s="62">
        <f>IFERROR(SUMIFS(ELVIA!$N$39:$N$51,ELVIA!$H$39:$H$51,"SALIDA",ELVIA!$J$39:$J$51,$B68),0)</f>
        <v>0</v>
      </c>
      <c r="V68" s="62">
        <f>IFERROR(SUMIFS(CAJA!$N$2701:$N$3379,CAJA!$H$2701:$H$3379,"SALIDA",CAJA!$J$2701:$J$3379,$B68),0)</f>
        <v>0</v>
      </c>
      <c r="W68" s="62">
        <f>IFERROR(SUMIFS('CAJA TIGRES'!$N$751:$N$915,'CAJA TIGRES'!$H$751:$H$915,"SALIDA",'CAJA TIGRES'!$J$751:$J$915,$B68),0)</f>
        <v>0</v>
      </c>
      <c r="X68" s="62">
        <f>IFERROR(SUMIFS(RESERVA!$N$12:$N$12,RESERVA!$H$12:$H$12,"SALIDA",RESERVA!$J$12:$J$12,$B68),0)</f>
        <v>0</v>
      </c>
      <c r="Y68" s="96">
        <f>SUM(C68:X68)</f>
        <v>0</v>
      </c>
      <c r="Z68" s="96">
        <f>Y68+'ABR25'!Z68</f>
        <v>0</v>
      </c>
    </row>
    <row r="69" spans="1:27" s="180" customFormat="1" x14ac:dyDescent="0.3">
      <c r="A69" s="180">
        <v>10</v>
      </c>
      <c r="B69" s="183" t="s">
        <v>59</v>
      </c>
      <c r="C69" s="182">
        <f>C70</f>
        <v>9884</v>
      </c>
      <c r="D69" s="182">
        <f t="shared" ref="D69:Z69" si="16">D70</f>
        <v>0</v>
      </c>
      <c r="E69" s="182">
        <f t="shared" si="16"/>
        <v>0</v>
      </c>
      <c r="F69" s="182">
        <f t="shared" si="16"/>
        <v>0</v>
      </c>
      <c r="G69" s="182">
        <f t="shared" si="16"/>
        <v>38714</v>
      </c>
      <c r="H69" s="182">
        <f t="shared" si="16"/>
        <v>0</v>
      </c>
      <c r="I69" s="182">
        <f t="shared" si="16"/>
        <v>0</v>
      </c>
      <c r="J69" s="182">
        <f t="shared" si="16"/>
        <v>0</v>
      </c>
      <c r="K69" s="182">
        <f t="shared" si="16"/>
        <v>38059</v>
      </c>
      <c r="L69" s="182">
        <f t="shared" si="16"/>
        <v>0</v>
      </c>
      <c r="M69" s="182">
        <f t="shared" si="16"/>
        <v>13236</v>
      </c>
      <c r="N69" s="182">
        <f t="shared" si="16"/>
        <v>0</v>
      </c>
      <c r="O69" s="182">
        <f t="shared" si="16"/>
        <v>8345</v>
      </c>
      <c r="P69" s="182">
        <f t="shared" si="16"/>
        <v>7788</v>
      </c>
      <c r="Q69" s="182">
        <f t="shared" si="16"/>
        <v>8713</v>
      </c>
      <c r="R69" s="182">
        <f t="shared" si="16"/>
        <v>4438</v>
      </c>
      <c r="S69" s="182">
        <f t="shared" si="16"/>
        <v>9958</v>
      </c>
      <c r="T69" s="182">
        <f t="shared" si="16"/>
        <v>4930</v>
      </c>
      <c r="U69" s="182">
        <f t="shared" si="16"/>
        <v>6558</v>
      </c>
      <c r="V69" s="182">
        <f t="shared" si="16"/>
        <v>0</v>
      </c>
      <c r="W69" s="182">
        <f t="shared" si="16"/>
        <v>0</v>
      </c>
      <c r="X69" s="182">
        <f t="shared" si="16"/>
        <v>0</v>
      </c>
      <c r="Y69" s="182">
        <f t="shared" si="16"/>
        <v>150623</v>
      </c>
      <c r="Z69" s="182">
        <f t="shared" si="16"/>
        <v>1112151.3999999999</v>
      </c>
      <c r="AA69" s="453"/>
    </row>
    <row r="70" spans="1:27" x14ac:dyDescent="0.3">
      <c r="A70">
        <v>10.1</v>
      </c>
      <c r="B70" s="60" t="s">
        <v>59</v>
      </c>
      <c r="C70" s="62">
        <f>IFERROR(SUMIFS('MGZ121'!$N$624:$N$842,'MGZ121'!H$624:H$842,"SALIDA",'MGZ121'!$J$624:$J$842,$B70),0)</f>
        <v>9884</v>
      </c>
      <c r="D70" s="62">
        <f>IFERROR(SUMIFS('MGZ BBVA'!$N$449:$N$617,'MGZ BBVA'!$H$449:$H$617,"SALIDA",'MGZ BBVA'!$J$449:$J$617,$B70),0)</f>
        <v>0</v>
      </c>
      <c r="E70" s="62">
        <f>IFERROR(SUMIFS('MGZ DOLARES'!$N$2:$N$2,'MGZ DOLARES'!$F$2:$F$2,"SALIDA",'MGZ DOLARES'!$J$2:$J$2,$B70),0)</f>
        <v>0</v>
      </c>
      <c r="F70" s="62">
        <v>0</v>
      </c>
      <c r="G70" s="62">
        <f>IFERROR(SUMIFS('VICTOR BANAMEX'!$N$225:$N$296,'VICTOR BANAMEX'!$H$225:$H$296,"SALIDA",'VICTOR BANAMEX'!$J$225:$J$296,$B70),0)</f>
        <v>38714</v>
      </c>
      <c r="H70" s="62">
        <f>IFERROR(SUMIFS('VICTOR BANORTE'!$N$51:$N$59,'VICTOR BANORTE'!$H$51:$H$59,"SALIDA",'VICTOR BANORTE'!$J$51:$J$59,$B70),0)</f>
        <v>0</v>
      </c>
      <c r="I70" s="62">
        <f>IFERROR(SUMIFS(RODRIGO!$N$2:$N$2,RODRIGO!$H$2:$H$2,"SALIDA",RODRIGO!$J$2:$J$2,$B70),0)</f>
        <v>0</v>
      </c>
      <c r="J70" s="62">
        <f>IFERROR(SUMIFS(MOY!$N$2:$N$2,MOY!$F$2:$F$2,"SALIDA",MOY!$J$2:$J$2,$B70),0)</f>
        <v>0</v>
      </c>
      <c r="K70" s="62">
        <f>IFERROR(SUMIFS('NORMA RUTH'!$N$29:$N$34,'NORMA RUTH'!$H$29:$H$34,"SALIDA",'NORMA RUTH'!$J$29:$J$34,$B70),0)</f>
        <v>38059</v>
      </c>
      <c r="L70" s="62">
        <f>IFERROR(SUMIFS(VALERIA!$N$24:$N$27,VALERIA!$H$24:$H$27,"SALIDA",VALERIA!$J$24:$J$27,$B70),0)</f>
        <v>0</v>
      </c>
      <c r="M70" s="62">
        <f>IFERROR(SUMIFS('MANUEL BANAMEX'!$N$47:$N$53,'MANUEL BANAMEX'!$H$47:$H$53,"SALIDA",'MANUEL BANAMEX'!$J$47:$J$53,$B70),0)</f>
        <v>13236</v>
      </c>
      <c r="N70" s="62">
        <f>IFERROR(SUMIFS(ROBERTO!$N$2:$N$2,ROBERTO!$H$2:$H$2,"SALIDA",ROBERTO!$J$2:$J$2,$B70),0)</f>
        <v>0</v>
      </c>
      <c r="O70" s="62">
        <f>IFERROR(SUMIFS(JUAN!$N$41:$N$56,JUAN!$H$41:$H$56,"SALIDA",JUAN!$J$41:$J$56,$B70),0)</f>
        <v>8345</v>
      </c>
      <c r="P70" s="62">
        <f>IFERROR(SUMIFS('NORMA SANCHEZ'!$N$40:$N$54,'NORMA SANCHEZ'!$H$40:$H$54,"SALIDA",'NORMA SANCHEZ'!$J$40:$J$54,$B70),0)</f>
        <v>7788</v>
      </c>
      <c r="Q70" s="62">
        <f>IFERROR(SUMIFS('JOSE CARLOS'!$N$46:$N$57,'JOSE CARLOS'!$H$46:$H$57,"SALIDA",'JOSE CARLOS'!$J$46:$J$57,$B70),0)</f>
        <v>8713</v>
      </c>
      <c r="R70" s="62">
        <f>IFERROR(SUMIFS('LUIS ENRIQUE '!$N$40:$N$46,'LUIS ENRIQUE '!$H$40:$H$46,"SALIDA",'LUIS ENRIQUE '!$J$40:$J$46,$B70),0)</f>
        <v>4438</v>
      </c>
      <c r="S70" s="62">
        <f>IFERROR(SUMIFS(CESARIA!$N$47:$N$63,CESARIA!$H$47:$H$63,"SALIDA",CESARIA!$J$47:$J$63,$B70),0)</f>
        <v>9958</v>
      </c>
      <c r="T70" s="62">
        <f>IFERROR(SUMIFS(ALAN!$N$43:$N$55,ALAN!$H$43:$H$55,"SALIDA",ALAN!$J$43:$J$55,$B70),0)</f>
        <v>4930</v>
      </c>
      <c r="U70" s="62">
        <f>IFERROR(SUMIFS(ELVIA!$N$39:$N$51,ELVIA!$H$39:$H$51,"SALIDA",ELVIA!$J$39:$J$51,$B70),0)</f>
        <v>6558</v>
      </c>
      <c r="V70" s="62">
        <f>IFERROR(SUMIFS(CAJA!$N$2701:$N$3379,CAJA!$H$2701:$H$3379,"SALIDA",CAJA!$J$2701:$J$3379,$B70),0)</f>
        <v>0</v>
      </c>
      <c r="W70" s="62">
        <f>IFERROR(SUMIFS('CAJA TIGRES'!$N$751:$N$915,'CAJA TIGRES'!$H$751:$H$915,"SALIDA",'CAJA TIGRES'!$J$751:$J$915,$B70),0)</f>
        <v>0</v>
      </c>
      <c r="X70" s="62">
        <f>IFERROR(SUMIFS(RESERVA!$N$12:$N$12,RESERVA!$H$12:$H$12,"SALIDA",RESERVA!$J$12:$J$12,$B70),0)</f>
        <v>0</v>
      </c>
      <c r="Y70" s="96">
        <f>SUM(C70:X70)</f>
        <v>150623</v>
      </c>
      <c r="Z70" s="96">
        <f>Y70+'ABR25'!Z70</f>
        <v>1112151.3999999999</v>
      </c>
    </row>
    <row r="71" spans="1:27" s="180" customFormat="1" x14ac:dyDescent="0.3">
      <c r="A71" s="180">
        <v>13</v>
      </c>
      <c r="B71" s="183" t="s">
        <v>124</v>
      </c>
      <c r="C71" s="182">
        <f>C72</f>
        <v>0</v>
      </c>
      <c r="D71" s="182">
        <f t="shared" ref="D71:Z71" si="17">D72</f>
        <v>0</v>
      </c>
      <c r="E71" s="182">
        <f t="shared" si="17"/>
        <v>0</v>
      </c>
      <c r="F71" s="182">
        <f t="shared" si="17"/>
        <v>0</v>
      </c>
      <c r="G71" s="182">
        <f t="shared" si="17"/>
        <v>0</v>
      </c>
      <c r="H71" s="182">
        <f t="shared" si="17"/>
        <v>0</v>
      </c>
      <c r="I71" s="182">
        <f t="shared" si="17"/>
        <v>0</v>
      </c>
      <c r="J71" s="182">
        <f t="shared" si="17"/>
        <v>0</v>
      </c>
      <c r="K71" s="182">
        <f t="shared" si="17"/>
        <v>0</v>
      </c>
      <c r="L71" s="182">
        <f t="shared" si="17"/>
        <v>0</v>
      </c>
      <c r="M71" s="182">
        <f t="shared" si="17"/>
        <v>0</v>
      </c>
      <c r="N71" s="182">
        <f t="shared" si="17"/>
        <v>0</v>
      </c>
      <c r="O71" s="182">
        <f t="shared" si="17"/>
        <v>0</v>
      </c>
      <c r="P71" s="182">
        <f t="shared" si="17"/>
        <v>17019.05</v>
      </c>
      <c r="Q71" s="182">
        <f t="shared" si="17"/>
        <v>0</v>
      </c>
      <c r="R71" s="182">
        <f t="shared" si="17"/>
        <v>0</v>
      </c>
      <c r="S71" s="182">
        <f t="shared" si="17"/>
        <v>0</v>
      </c>
      <c r="T71" s="182">
        <f t="shared" si="17"/>
        <v>0</v>
      </c>
      <c r="U71" s="182">
        <f t="shared" si="17"/>
        <v>0</v>
      </c>
      <c r="V71" s="182">
        <f t="shared" si="17"/>
        <v>62500</v>
      </c>
      <c r="W71" s="182">
        <f t="shared" si="17"/>
        <v>0</v>
      </c>
      <c r="X71" s="182">
        <f t="shared" si="17"/>
        <v>0</v>
      </c>
      <c r="Y71" s="182">
        <f t="shared" si="17"/>
        <v>79519.05</v>
      </c>
      <c r="Z71" s="182">
        <f t="shared" si="17"/>
        <v>146346.84000000003</v>
      </c>
      <c r="AA71" s="453"/>
    </row>
    <row r="72" spans="1:27" x14ac:dyDescent="0.3">
      <c r="A72">
        <v>13.1</v>
      </c>
      <c r="B72" s="60" t="s">
        <v>125</v>
      </c>
      <c r="C72" s="62">
        <f>IFERROR(SUMIFS('MGZ121'!$N$624:$N$842,'MGZ121'!H$624:H$842,"SALIDA",'MGZ121'!$J$624:$J$842,$B72),0)</f>
        <v>0</v>
      </c>
      <c r="D72" s="62">
        <f>IFERROR(SUMIFS('MGZ BBVA'!$N$449:$N$617,'MGZ BBVA'!$H$449:$H$617,"SALIDA",'MGZ BBVA'!$J$449:$J$617,$B72),0)</f>
        <v>0</v>
      </c>
      <c r="E72" s="62">
        <f>IFERROR(SUMIFS('MGZ DOLARES'!$N$2:$N$2,'MGZ DOLARES'!$F$2:$F$2,"SALIDA",'MGZ DOLARES'!$J$2:$J$2,$B72),0)</f>
        <v>0</v>
      </c>
      <c r="F72" s="62">
        <f>IFERROR(SUMIFS('MGZ BAJIO'!$N$2:$N$2,'MGZ BAJIO'!$H$2:$H$2,"SALIDA",'MGZ BAJIO'!$J$2:$J$2,$B72),0)</f>
        <v>0</v>
      </c>
      <c r="G72" s="62">
        <f>IFERROR(SUMIFS('VICTOR BANAMEX'!$N$225:$N$296,'VICTOR BANAMEX'!$H$225:$H$296,"SALIDA",'VICTOR BANAMEX'!$J$225:$J$296,$B72),0)</f>
        <v>0</v>
      </c>
      <c r="H72" s="62">
        <f>IFERROR(SUMIFS('VICTOR BANORTE'!$N$51:$N$59,'VICTOR BANORTE'!$H$51:$H$59,"SALIDA",'VICTOR BANORTE'!$J$51:$J$59,$B72),0)</f>
        <v>0</v>
      </c>
      <c r="I72" s="62">
        <f>IFERROR(SUMIFS(RODRIGO!$N$2:$N$2,RODRIGO!$H$2:$H$2,"SALIDA",RODRIGO!$J$2:$J$2,$B72),0)</f>
        <v>0</v>
      </c>
      <c r="J72" s="62">
        <f>IFERROR(SUMIFS(MOY!$N$2:$N$2,MOY!$F$2:$F$2,"SALIDA",MOY!$J$2:$J$2,$B72),0)</f>
        <v>0</v>
      </c>
      <c r="K72" s="62">
        <f>IFERROR(SUMIFS('NORMA RUTH'!$N$29:$N$34,'NORMA RUTH'!$H$29:$H$34,"SALIDA",'NORMA RUTH'!$J$29:$J$34,$B72),0)</f>
        <v>0</v>
      </c>
      <c r="L72" s="62">
        <f>IFERROR(SUMIFS(VALERIA!$N$24:$N$27,VALERIA!$H$24:$H$27,"SALIDA",VALERIA!$J$24:$J$27,$B72),0)</f>
        <v>0</v>
      </c>
      <c r="M72" s="62">
        <f>IFERROR(SUMIFS('MANUEL BANAMEX'!$N$47:$N$53,'MANUEL BANAMEX'!$H$47:$H$53,"SALIDA",'MANUEL BANAMEX'!$J$47:$J$53,$B72),0)</f>
        <v>0</v>
      </c>
      <c r="N72" s="62">
        <f>IFERROR(SUMIFS(ROBERTO!$N$2:$N$2,ROBERTO!$H$2:$H$2,"SALIDA",ROBERTO!$J$2:$J$2,$B72),0)</f>
        <v>0</v>
      </c>
      <c r="O72" s="62">
        <f>IFERROR(SUMIFS(JUAN!$N$41:$N$56,JUAN!$H$41:$H$56,"SALIDA",JUAN!$J$41:$J$56,$B72),0)</f>
        <v>0</v>
      </c>
      <c r="P72" s="62">
        <f>IFERROR(SUMIFS('NORMA SANCHEZ'!$N$40:$N$54,'NORMA SANCHEZ'!$H$40:$H$54,"SALIDA",'NORMA SANCHEZ'!$J$40:$J$54,$B72),0)</f>
        <v>17019.05</v>
      </c>
      <c r="Q72" s="62">
        <f>IFERROR(SUMIFS('JOSE CARLOS'!$N$46:$N$57,'JOSE CARLOS'!$H$46:$H$57,"SALIDA",'JOSE CARLOS'!$J$46:$J$57,$B72),0)</f>
        <v>0</v>
      </c>
      <c r="R72" s="62">
        <f>IFERROR(SUMIFS('LUIS ENRIQUE '!$N$40:$N$46,'LUIS ENRIQUE '!$H$40:$H$46,"SALIDA",'LUIS ENRIQUE '!$J$40:$J$46,$B72),0)</f>
        <v>0</v>
      </c>
      <c r="S72" s="62">
        <f>IFERROR(SUMIFS(CESARIA!$N$47:$N$63,CESARIA!$H$47:$H$63,"SALIDA",CESARIA!$J$47:$J$63,$B72),0)</f>
        <v>0</v>
      </c>
      <c r="T72" s="62">
        <f>IFERROR(SUMIFS(ALAN!$N$43:$N$55,ALAN!$H$43:$H$55,"SALIDA",ALAN!$J$43:$J$55,$B72),0)</f>
        <v>0</v>
      </c>
      <c r="U72" s="62">
        <f>IFERROR(SUMIFS(ELVIA!$N$39:$N$51,ELVIA!$H$39:$H$51,"SALIDA",ELVIA!$J$39:$J$51,$B72),0)</f>
        <v>0</v>
      </c>
      <c r="V72" s="62">
        <f>IFERROR(SUMIFS(CAJA!$N$2701:$N$3379,CAJA!$H$2701:$H$3379,"SALIDA",CAJA!$J$2701:$J$3379,$B72),0)</f>
        <v>62500</v>
      </c>
      <c r="W72" s="62">
        <f>IFERROR(SUMIFS('CAJA TIGRES'!$N$751:$N$915,'CAJA TIGRES'!$H$751:$H$915,"SALIDA",'CAJA TIGRES'!$J$751:$J$915,$B72),0)</f>
        <v>0</v>
      </c>
      <c r="X72" s="62">
        <f>IFERROR(SUMIFS(RESERVA!$N$12:$N$12,RESERVA!$H$12:$H$12,"SALIDA",RESERVA!$J$12:$J$12,$B72),0)</f>
        <v>0</v>
      </c>
      <c r="Y72" s="96">
        <f>SUM(C72:X72)</f>
        <v>79519.05</v>
      </c>
      <c r="Z72" s="96">
        <f>Y72+'ABR25'!Z72</f>
        <v>146346.84000000003</v>
      </c>
    </row>
    <row r="73" spans="1:27" x14ac:dyDescent="0.3">
      <c r="B73" s="125" t="s">
        <v>14</v>
      </c>
      <c r="C73" s="126">
        <f>C17+C21+C29+C49+C60+C64+C69+C71</f>
        <v>3001294.4199999995</v>
      </c>
      <c r="D73" s="126">
        <f t="shared" ref="D73:Z73" si="18">D17+D21+D29+D49+D60+D64+D69+D71</f>
        <v>3730420.23</v>
      </c>
      <c r="E73" s="126">
        <f t="shared" si="18"/>
        <v>0</v>
      </c>
      <c r="F73" s="126">
        <f t="shared" si="18"/>
        <v>178404</v>
      </c>
      <c r="G73" s="126">
        <f t="shared" si="18"/>
        <v>234242.99</v>
      </c>
      <c r="H73" s="126">
        <f t="shared" si="18"/>
        <v>511.4</v>
      </c>
      <c r="I73" s="126">
        <f t="shared" si="18"/>
        <v>0</v>
      </c>
      <c r="J73" s="126">
        <f t="shared" si="18"/>
        <v>452.4</v>
      </c>
      <c r="K73" s="126">
        <f t="shared" si="18"/>
        <v>38076.400000000001</v>
      </c>
      <c r="L73" s="126">
        <f t="shared" si="18"/>
        <v>568.4</v>
      </c>
      <c r="M73" s="126">
        <f t="shared" si="18"/>
        <v>30010</v>
      </c>
      <c r="N73" s="126">
        <f t="shared" si="18"/>
        <v>0</v>
      </c>
      <c r="O73" s="126">
        <f t="shared" si="18"/>
        <v>14662.31</v>
      </c>
      <c r="P73" s="126">
        <f t="shared" si="18"/>
        <v>24998.449999999997</v>
      </c>
      <c r="Q73" s="126">
        <f t="shared" si="18"/>
        <v>9055.2000000000007</v>
      </c>
      <c r="R73" s="126">
        <f t="shared" si="18"/>
        <v>4461.2</v>
      </c>
      <c r="S73" s="126">
        <f t="shared" si="18"/>
        <v>16275.31</v>
      </c>
      <c r="T73" s="126">
        <f t="shared" si="18"/>
        <v>5764.13</v>
      </c>
      <c r="U73" s="126">
        <f t="shared" si="18"/>
        <v>6558</v>
      </c>
      <c r="V73" s="126">
        <f t="shared" si="18"/>
        <v>5251764.16</v>
      </c>
      <c r="W73" s="126">
        <f t="shared" si="18"/>
        <v>1392020</v>
      </c>
      <c r="X73" s="126">
        <f t="shared" si="18"/>
        <v>0</v>
      </c>
      <c r="Y73" s="126">
        <f t="shared" si="18"/>
        <v>13939539</v>
      </c>
      <c r="Z73" s="126">
        <f t="shared" si="18"/>
        <v>64398919.822806723</v>
      </c>
    </row>
    <row r="74" spans="1:27" s="84" customFormat="1" ht="22.8" customHeight="1" x14ac:dyDescent="0.3">
      <c r="B74" s="17" t="s">
        <v>15</v>
      </c>
      <c r="C74" s="85">
        <f t="shared" ref="C74:X74" si="19">C14-C73</f>
        <v>3838663.3000000003</v>
      </c>
      <c r="D74" s="83">
        <f t="shared" si="19"/>
        <v>2499702.77</v>
      </c>
      <c r="E74" s="83">
        <f t="shared" si="19"/>
        <v>0</v>
      </c>
      <c r="F74" s="83">
        <f t="shared" si="19"/>
        <v>-178404</v>
      </c>
      <c r="G74" s="83">
        <f t="shared" si="19"/>
        <v>-84242.989999999991</v>
      </c>
      <c r="H74" s="83">
        <f t="shared" si="19"/>
        <v>-511.4</v>
      </c>
      <c r="I74" s="85">
        <f t="shared" si="19"/>
        <v>0</v>
      </c>
      <c r="J74" s="85">
        <f t="shared" si="19"/>
        <v>-452.4</v>
      </c>
      <c r="K74" s="83">
        <f t="shared" si="19"/>
        <v>61923.6</v>
      </c>
      <c r="L74" s="83">
        <f t="shared" si="19"/>
        <v>-568.4</v>
      </c>
      <c r="M74" s="83">
        <f t="shared" si="19"/>
        <v>-30010</v>
      </c>
      <c r="N74" s="83">
        <f t="shared" si="19"/>
        <v>0</v>
      </c>
      <c r="O74" s="83">
        <f t="shared" si="19"/>
        <v>-14662.31</v>
      </c>
      <c r="P74" s="83">
        <f t="shared" si="19"/>
        <v>-8498.4499999999971</v>
      </c>
      <c r="Q74" s="83">
        <f t="shared" si="19"/>
        <v>-9055.2000000000007</v>
      </c>
      <c r="R74" s="85">
        <f t="shared" si="19"/>
        <v>-4461.2</v>
      </c>
      <c r="S74" s="83">
        <f t="shared" si="19"/>
        <v>-16275.31</v>
      </c>
      <c r="T74" s="83">
        <f t="shared" si="19"/>
        <v>-5764.13</v>
      </c>
      <c r="U74" s="83">
        <f t="shared" si="19"/>
        <v>435897</v>
      </c>
      <c r="V74" s="83">
        <f t="shared" si="19"/>
        <v>-4195325.16</v>
      </c>
      <c r="W74" s="83">
        <f t="shared" si="19"/>
        <v>-1391920</v>
      </c>
      <c r="X74" s="83">
        <f t="shared" si="19"/>
        <v>0</v>
      </c>
      <c r="Y74" s="83">
        <f t="shared" ref="Y74:Z74" si="20">Y14-Y73</f>
        <v>896035.72000000067</v>
      </c>
      <c r="Z74" s="85">
        <f t="shared" si="20"/>
        <v>-7765633.3928067237</v>
      </c>
      <c r="AA74" s="454"/>
    </row>
    <row r="75" spans="1:27" ht="7.2" customHeight="1" x14ac:dyDescent="0.3">
      <c r="B75" s="18"/>
      <c r="C75" s="40"/>
      <c r="D75" s="33"/>
      <c r="E75" s="33"/>
      <c r="F75" s="33"/>
      <c r="G75" s="33"/>
      <c r="H75" s="33"/>
      <c r="I75" s="33"/>
      <c r="J75" s="33"/>
      <c r="K75" s="33"/>
      <c r="L75" s="33"/>
      <c r="M75" s="33"/>
      <c r="N75" s="33"/>
      <c r="O75" s="33"/>
      <c r="P75" s="33"/>
      <c r="Q75" s="33"/>
      <c r="R75" s="33"/>
      <c r="S75" s="33"/>
      <c r="T75" s="33"/>
      <c r="U75" s="33"/>
      <c r="V75" s="33"/>
      <c r="W75" s="33"/>
      <c r="X75" s="33"/>
      <c r="Y75" s="98"/>
      <c r="Z75" s="98"/>
    </row>
    <row r="76" spans="1:27" x14ac:dyDescent="0.3">
      <c r="B76" s="65" t="s">
        <v>2</v>
      </c>
      <c r="C76" s="40"/>
      <c r="D76" s="33"/>
      <c r="E76" s="33"/>
      <c r="F76" s="33"/>
      <c r="G76" s="33"/>
      <c r="H76" s="33"/>
      <c r="I76" s="33"/>
      <c r="J76" s="33"/>
      <c r="K76" s="33"/>
      <c r="L76" s="33"/>
      <c r="M76" s="33"/>
      <c r="N76" s="33"/>
      <c r="O76" s="33"/>
      <c r="P76" s="33"/>
      <c r="Q76" s="33"/>
      <c r="R76" s="33"/>
      <c r="S76" s="33"/>
      <c r="T76" s="33"/>
      <c r="U76" s="33"/>
      <c r="V76" s="33"/>
      <c r="W76" s="33"/>
      <c r="X76" s="33"/>
      <c r="Y76" s="98"/>
      <c r="Z76" s="98"/>
    </row>
    <row r="77" spans="1:27" x14ac:dyDescent="0.3">
      <c r="A77">
        <v>8</v>
      </c>
      <c r="B77" s="139" t="s">
        <v>25</v>
      </c>
      <c r="C77" s="137"/>
      <c r="D77" s="138"/>
      <c r="E77" s="138"/>
      <c r="F77" s="138"/>
      <c r="G77" s="138"/>
      <c r="H77" s="138"/>
      <c r="I77" s="129"/>
      <c r="J77" s="129"/>
      <c r="K77" s="138"/>
      <c r="L77" s="138"/>
      <c r="M77" s="138"/>
      <c r="N77" s="138"/>
      <c r="O77" s="138"/>
      <c r="P77" s="138"/>
      <c r="Q77" s="138"/>
      <c r="R77" s="138"/>
      <c r="S77" s="138"/>
      <c r="T77" s="138"/>
      <c r="U77" s="138"/>
      <c r="V77" s="138"/>
      <c r="W77" s="138"/>
      <c r="X77" s="138"/>
      <c r="Y77" s="138"/>
      <c r="Z77" s="129"/>
    </row>
    <row r="78" spans="1:27" x14ac:dyDescent="0.3">
      <c r="A78">
        <v>8.1</v>
      </c>
      <c r="B78" s="63" t="s">
        <v>83</v>
      </c>
      <c r="C78" s="62">
        <f>IFERROR(SUMIFS('MGZ121'!$M$624:'MGZ121'!$M$842,'MGZ121'!$H$624:$H$842,"ENTRADA",'MGZ121'!$J$624:$J$842,B78),0)</f>
        <v>0</v>
      </c>
      <c r="D78" s="62">
        <f>IFERROR(SUMIFS('MGZ BBVA'!$M$449:$M$617,'MGZ BBVA'!$H$449:$H$617,"ENTRADA",'MGZ BBVA'!$J$449:$J$617,$B78),0)</f>
        <v>0</v>
      </c>
      <c r="E78" s="62">
        <f>IFERROR(SUMIFS('MGZ DOLARES'!$M$2:$M$2,'MGZ DOLARES'!$F$2:$F$2,"ENTRADA",'MGZ DOLARES'!$J$2:$J$2,$B78),0)</f>
        <v>0</v>
      </c>
      <c r="F78" s="62">
        <f>IFERROR(SUMIFS('MGZ BAJIO'!$M$50:$M$61,'MGZ BAJIO'!$H$50:$H$61,"ENTRADA",'MGZ BAJIO'!$J$50:$J$61,$B78),0)</f>
        <v>0</v>
      </c>
      <c r="G78" s="62">
        <f>IFERROR(SUMIFS('VICTOR BANAMEX'!$M$225:$M$296,'VICTOR BANAMEX'!$H$225:$H$296,"ENTRADA",'VICTOR BANAMEX'!$J$225:$J$296,$B78),0)</f>
        <v>0</v>
      </c>
      <c r="H78" s="62">
        <f>IFERROR(SUMIFS('VICTOR BANORTE'!$M$51:$M$59,'VICTOR BANORTE'!$H$51:$H$59,"ENTRADA",'VICTOR BANORTE'!$J$51:$J$59,$B78),0)</f>
        <v>0</v>
      </c>
      <c r="I78" s="62">
        <f>IFERROR(SUMIFS(RODRIGO!$M$2:$M$2,RODRIGO!$H$2:$H$2,"ENTRADA",RODRIGO!$J$2:$J$2,$B78),0)</f>
        <v>0</v>
      </c>
      <c r="J78" s="62">
        <f>IFERROR(SUMIFS(MOY!$M$2:$M$2,MOY!$F$2:$F$2,"ENTRADA",MOY!$J$2:$J$2,$B78),0)</f>
        <v>0</v>
      </c>
      <c r="K78" s="62">
        <f>IFERROR(SUMIFS('NORMA RUTH'!$M$29:$M$34,'NORMA RUTH'!$H$29:$H$34,"ENTRADA",'NORMA RUTH'!$J$29:$J$34,$B78),0)</f>
        <v>0</v>
      </c>
      <c r="L78" s="62">
        <f>IFERROR(SUMIFS(VALERIA!$M$24:$M$27,VALERIA!$H$24:$H$27,"ENTRADA",VALERIA!$J$24:$J$27,$B78),0)</f>
        <v>0</v>
      </c>
      <c r="M78" s="62">
        <f>IFERROR(SUMIFS('MANUEL BANAMEX'!$M$47:$M$53,'MANUEL BANAMEX'!$H$47:$H$53,"ENTRADA",'MANUEL BANAMEX'!$J$47:$J$53,$B78),0)</f>
        <v>0</v>
      </c>
      <c r="N78" s="62">
        <f>IFERROR(SUMIFS(ROBERTO!$M$2:$M$2,ROBERTO!$H$2:$H$2,"ENTRADA",ROBERTO!$J$2:$J$2,$B78),0)</f>
        <v>0</v>
      </c>
      <c r="O78" s="62">
        <f>IFERROR(SUMIFS(JUAN!$M$41:$M$56,JUAN!$H$41:$H$56,"ENTRADA",JUAN!$J$41:$J$56,$B78),0)</f>
        <v>0</v>
      </c>
      <c r="P78" s="62">
        <f>IFERROR(SUMIFS('NORMA SANCHEZ'!$M$40:$M$54,'NORMA SANCHEZ'!$H$40:$H$54,"ENTRADA",'NORMA SANCHEZ'!$J$40:$J$54,$B78),0)</f>
        <v>0</v>
      </c>
      <c r="Q78" s="62">
        <f>IFERROR(SUMIFS('JOSE CARLOS'!$M$46:$M$57,'JOSE CARLOS'!$H$46:$H$57,"ENTRADA",'JOSE CARLOS'!$J$46:$J$57,$B78),0)</f>
        <v>0</v>
      </c>
      <c r="R78" s="62">
        <f>IFERROR(SUMIFS('LUIS ENRIQUE '!$M$40:$M$46,'LUIS ENRIQUE '!$H$40:$H$46,"ENTRADA",'LUIS ENRIQUE '!$J$40:$J$46,$B78),0)</f>
        <v>0</v>
      </c>
      <c r="S78" s="62">
        <f>IFERROR(SUMIFS(CESARIA!$M$47:$M$63,CESARIA!$H$47:$H$63,"ENTRADA",CESARIA!$J$47:$J$63,$B78),0)</f>
        <v>0</v>
      </c>
      <c r="T78" s="62">
        <f>IFERROR(SUMIFS(ALAN!$M$43:$M$55,ALAN!$H$43:$H$55,"ENTRADA",ALAN!$J$43:$J$55,$B78),0)</f>
        <v>0</v>
      </c>
      <c r="U78" s="62">
        <f>IFERROR(SUMIFS(ELVIA!$M$39:$M$51,ELVIA!$H$39:$H$51,"ENTRADA",ELVIA!$J$39:$J$51,$B78),0)</f>
        <v>0</v>
      </c>
      <c r="V78" s="62">
        <f>IFERROR(SUMIFS(CAJA!$M$2701:$M$3379,CAJA!$H$2701:$H$3379,"ENTRADA",CAJA!$J$2701:$J$3379,$B78),0)</f>
        <v>0</v>
      </c>
      <c r="W78" s="62">
        <f>IFERROR(SUMIFS('CAJA TIGRES'!$M$751:$M$915,'CAJA TIGRES'!$H$751:$H$915,"ENTRADA",'CAJA TIGRES'!$J$751:$J$915,$B78),0)</f>
        <v>0</v>
      </c>
      <c r="X78" s="62">
        <f>IFERROR(SUMIFS(RESERVA!$M$12:$M$12,RESERVA!$H$12:$H$12,"ENTRADA",RESERVA!$J$12:$J$12,$B78),0)</f>
        <v>0</v>
      </c>
      <c r="Y78" s="96">
        <f>SUM(C78:X78)</f>
        <v>0</v>
      </c>
      <c r="Z78" s="96">
        <f>Y78+'ABR25'!Z78</f>
        <v>18500000</v>
      </c>
    </row>
    <row r="79" spans="1:27" x14ac:dyDescent="0.3">
      <c r="A79">
        <v>8.1999999999999993</v>
      </c>
      <c r="B79" s="63" t="s">
        <v>84</v>
      </c>
      <c r="C79" s="62">
        <f>IFERROR(SUMIFS('MGZ121'!$M$624:'MGZ121'!$M$842,'MGZ121'!$H$624:$H$842,"ENTRADA",'MGZ121'!$J$624:$J$842,B79),0)</f>
        <v>0</v>
      </c>
      <c r="D79" s="62">
        <f>IFERROR(SUMIFS('MGZ BBVA'!$M$449:$M$617,'MGZ BBVA'!$H$449:$H$617,"ENTRADA",'MGZ BBVA'!$J$449:$J$617,$B79),0)</f>
        <v>0</v>
      </c>
      <c r="E79" s="62">
        <f>IFERROR(SUMIFS('MGZ DOLARES'!$M$2:$M$2,'MGZ DOLARES'!$F$2:$F$2,"ENTRADA",'MGZ DOLARES'!$J$2:$J$2,$B79),0)</f>
        <v>0</v>
      </c>
      <c r="F79" s="62">
        <f>IFERROR(SUMIFS('MGZ BAJIO'!$M$50:$M$61,'MGZ BAJIO'!$H$50:$H$61,"ENTRADA",'MGZ BAJIO'!$J$50:$J$61,$B79),0)</f>
        <v>0</v>
      </c>
      <c r="G79" s="62">
        <f>IFERROR(SUMIFS('VICTOR BANAMEX'!$M$225:$M$296,'VICTOR BANAMEX'!$H$225:$H$296,"ENTRADA",'VICTOR BANAMEX'!$J$225:$J$296,$B79),0)</f>
        <v>0</v>
      </c>
      <c r="H79" s="62">
        <f>IFERROR(SUMIFS('VICTOR BANORTE'!$M$51:$M$59,'VICTOR BANORTE'!$H$51:$H$59,"ENTRADA",'VICTOR BANORTE'!$J$51:$J$59,$B79),0)</f>
        <v>0</v>
      </c>
      <c r="I79" s="62">
        <f>IFERROR(SUMIFS(RODRIGO!$M$2:$M$2,RODRIGO!$H$2:$H$2,"ENTRADA",RODRIGO!$J$2:$J$2,$B79),0)</f>
        <v>0</v>
      </c>
      <c r="J79" s="62">
        <f>IFERROR(SUMIFS(MOY!$M$2:$M$2,MOY!$F$2:$F$2,"ENTRADA",MOY!$J$2:$J$2,$B79),0)</f>
        <v>0</v>
      </c>
      <c r="K79" s="62">
        <f>IFERROR(SUMIFS('NORMA RUTH'!$M$29:$M$34,'NORMA RUTH'!$H$29:$H$34,"ENTRADA",'NORMA RUTH'!$J$29:$J$34,$B79),0)</f>
        <v>0</v>
      </c>
      <c r="L79" s="62">
        <f>IFERROR(SUMIFS(VALERIA!$M$24:$M$27,VALERIA!$H$24:$H$27,"ENTRADA",VALERIA!$J$24:$J$27,$B79),0)</f>
        <v>0</v>
      </c>
      <c r="M79" s="62">
        <f>IFERROR(SUMIFS('MANUEL BANAMEX'!$M$47:$M$53,'MANUEL BANAMEX'!$H$47:$H$53,"ENTRADA",'MANUEL BANAMEX'!$J$47:$J$53,$B79),0)</f>
        <v>0</v>
      </c>
      <c r="N79" s="62">
        <f>IFERROR(SUMIFS(ROBERTO!$M$2:$M$2,ROBERTO!$H$2:$H$2,"ENTRADA",ROBERTO!$J$2:$J$2,$B79),0)</f>
        <v>0</v>
      </c>
      <c r="O79" s="62">
        <f>IFERROR(SUMIFS(JUAN!$M$41:$M$56,JUAN!$H$41:$H$56,"ENTRADA",JUAN!$J$41:$J$56,$B79),0)</f>
        <v>0</v>
      </c>
      <c r="P79" s="62">
        <f>IFERROR(SUMIFS('NORMA SANCHEZ'!$M$40:$M$54,'NORMA SANCHEZ'!$H$40:$H$54,"ENTRADA",'NORMA SANCHEZ'!$J$40:$J$54,$B79),0)</f>
        <v>0</v>
      </c>
      <c r="Q79" s="62">
        <f>IFERROR(SUMIFS('JOSE CARLOS'!$M$46:$M$57,'JOSE CARLOS'!$H$46:$H$57,"ENTRADA",'JOSE CARLOS'!$J$46:$J$57,$B79),0)</f>
        <v>0</v>
      </c>
      <c r="R79" s="62">
        <f>IFERROR(SUMIFS('LUIS ENRIQUE '!$M$40:$M$46,'LUIS ENRIQUE '!$H$40:$H$46,"ENTRADA",'LUIS ENRIQUE '!$J$40:$J$46,$B79),0)</f>
        <v>0</v>
      </c>
      <c r="S79" s="62">
        <f>IFERROR(SUMIFS(CESARIA!$M$47:$M$63,CESARIA!$H$47:$H$63,"ENTRADA",CESARIA!$J$47:$J$63,$B79),0)</f>
        <v>0</v>
      </c>
      <c r="T79" s="62">
        <f>IFERROR(SUMIFS(ALAN!$M$43:$M$55,ALAN!$H$43:$H$55,"ENTRADA",ALAN!$J$43:$J$55,$B79),0)</f>
        <v>0</v>
      </c>
      <c r="U79" s="62">
        <f>IFERROR(SUMIFS(ELVIA!$M$39:$M$51,ELVIA!$H$39:$H$51,"ENTRADA",ELVIA!$J$39:$J$51,$B79),0)</f>
        <v>0</v>
      </c>
      <c r="V79" s="62">
        <f>IFERROR(SUMIFS(CAJA!$M$2701:$M$3379,CAJA!$H$2701:$H$3379,"ENTRADA",CAJA!$J$2701:$J$3379,$B79),0)</f>
        <v>0</v>
      </c>
      <c r="W79" s="62">
        <f>IFERROR(SUMIFS('CAJA TIGRES'!$M$751:$M$915,'CAJA TIGRES'!$H$751:$H$915,"ENTRADA",'CAJA TIGRES'!$J$751:$J$915,$B79),0)</f>
        <v>0</v>
      </c>
      <c r="X79" s="62">
        <f>IFERROR(SUMIFS(RESERVA!$M$12:$M$12,RESERVA!$H$12:$H$12,"ENTRADA",RESERVA!$J$12:$J$12,$B79),0)</f>
        <v>0</v>
      </c>
      <c r="Y79" s="96">
        <f>SUM(C79:X79)</f>
        <v>0</v>
      </c>
      <c r="Z79" s="96">
        <f>Y79+'ABR25'!Z79</f>
        <v>808688</v>
      </c>
    </row>
    <row r="80" spans="1:27" x14ac:dyDescent="0.3">
      <c r="B80" s="63" t="s">
        <v>201</v>
      </c>
      <c r="C80" s="62">
        <f>IFERROR(SUMIFS('MGZ121'!$M$624:'MGZ121'!$M$842,'MGZ121'!$H$624:$H$842,"ENTRADA",'MGZ121'!$J$624:$J$842,B80),0)</f>
        <v>0</v>
      </c>
      <c r="D80" s="62">
        <f>IFERROR(SUMIFS('MGZ BBVA'!$M$449:$M$617,'MGZ BBVA'!$H$449:$H$617,"ENTRADA",'MGZ BBVA'!$J$449:$J$617,$B80),0)</f>
        <v>0</v>
      </c>
      <c r="E80" s="62">
        <f>IFERROR(SUMIFS('MGZ DOLARES'!$M$2:$M$2,'MGZ DOLARES'!$F$2:$F$2,"ENTRADA",'MGZ DOLARES'!$J$2:$J$2,$B80),0)</f>
        <v>0</v>
      </c>
      <c r="F80" s="62">
        <f>IFERROR(SUMIFS('MGZ BAJIO'!$M$50:$M$61,'MGZ BAJIO'!$H$50:$H$61,"ENTRADA",'MGZ BAJIO'!$J$50:$J$61,$B80),0)</f>
        <v>0</v>
      </c>
      <c r="G80" s="62">
        <f>IFERROR(SUMIFS('VICTOR BANAMEX'!$M$225:$M$296,'VICTOR BANAMEX'!$H$225:$H$296,"ENTRADA",'VICTOR BANAMEX'!$J$225:$J$296,$B80),0)</f>
        <v>0</v>
      </c>
      <c r="H80" s="62">
        <f>IFERROR(SUMIFS('VICTOR BANORTE'!$M$51:$M$59,'VICTOR BANORTE'!$H$51:$H$59,"ENTRADA",'VICTOR BANORTE'!$J$51:$J$59,$B80),0)</f>
        <v>0</v>
      </c>
      <c r="I80" s="62">
        <f>IFERROR(SUMIFS(RODRIGO!$M$2:$M$2,RODRIGO!$H$2:$H$2,"ENTRADA",RODRIGO!$J$2:$J$2,$B80),0)</f>
        <v>0</v>
      </c>
      <c r="J80" s="62">
        <f>IFERROR(SUMIFS(MOY!$M$2:$M$2,MOY!$F$2:$F$2,"ENTRADA",MOY!$J$2:$J$2,$B80),0)</f>
        <v>0</v>
      </c>
      <c r="K80" s="62">
        <f>IFERROR(SUMIFS('NORMA RUTH'!$M$29:$M$34,'NORMA RUTH'!$H$29:$H$34,"ENTRADA",'NORMA RUTH'!$J$29:$J$34,$B80),0)</f>
        <v>0</v>
      </c>
      <c r="L80" s="62">
        <f>IFERROR(SUMIFS(VALERIA!$M$24:$M$27,VALERIA!$H$24:$H$27,"ENTRADA",VALERIA!$J$24:$J$27,$B80),0)</f>
        <v>0</v>
      </c>
      <c r="M80" s="62">
        <f>IFERROR(SUMIFS('MANUEL BANAMEX'!$M$47:$M$53,'MANUEL BANAMEX'!$H$47:$H$53,"ENTRADA",'MANUEL BANAMEX'!$J$47:$J$53,$B80),0)</f>
        <v>0</v>
      </c>
      <c r="N80" s="62">
        <f>IFERROR(SUMIFS(ROBERTO!$M$2:$M$2,ROBERTO!$H$2:$H$2,"ENTRADA",ROBERTO!$J$2:$J$2,$B80),0)</f>
        <v>0</v>
      </c>
      <c r="O80" s="62">
        <f>IFERROR(SUMIFS(JUAN!$M$41:$M$56,JUAN!$H$41:$H$56,"ENTRADA",JUAN!$J$41:$J$56,$B80),0)</f>
        <v>0</v>
      </c>
      <c r="P80" s="62">
        <f>IFERROR(SUMIFS('NORMA SANCHEZ'!$M$40:$M$54,'NORMA SANCHEZ'!$H$40:$H$54,"ENTRADA",'NORMA SANCHEZ'!$J$40:$J$54,$B80),0)</f>
        <v>0</v>
      </c>
      <c r="Q80" s="62">
        <f>IFERROR(SUMIFS('JOSE CARLOS'!$M$46:$M$57,'JOSE CARLOS'!$H$46:$H$57,"ENTRADA",'JOSE CARLOS'!$J$46:$J$57,$B80),0)</f>
        <v>0</v>
      </c>
      <c r="R80" s="62">
        <f>IFERROR(SUMIFS('LUIS ENRIQUE '!$M$40:$M$46,'LUIS ENRIQUE '!$H$40:$H$46,"ENTRADA",'LUIS ENRIQUE '!$J$40:$J$46,$B80),0)</f>
        <v>0</v>
      </c>
      <c r="S80" s="62">
        <f>IFERROR(SUMIFS(CESARIA!$M$47:$M$63,CESARIA!$H$47:$H$63,"ENTRADA",CESARIA!$J$47:$J$63,$B80),0)</f>
        <v>0</v>
      </c>
      <c r="T80" s="62">
        <f>IFERROR(SUMIFS(ALAN!$M$43:$M$55,ALAN!$H$43:$H$55,"ENTRADA",ALAN!$J$43:$J$55,$B80),0)</f>
        <v>0</v>
      </c>
      <c r="U80" s="62">
        <f>IFERROR(SUMIFS(ELVIA!$M$39:$M$51,ELVIA!$H$39:$H$51,"ENTRADA",ELVIA!$J$39:$J$51,$B80),0)</f>
        <v>0</v>
      </c>
      <c r="V80" s="62">
        <f>IFERROR(SUMIFS(CAJA!$M$2701:$M$3379,CAJA!$H$2701:$H$3379,"ENTRADA",CAJA!$J$2701:$J$3379,$B80),0)</f>
        <v>11610</v>
      </c>
      <c r="W80" s="62">
        <f>IFERROR(SUMIFS('CAJA TIGRES'!$M$751:$M$915,'CAJA TIGRES'!$H$751:$H$915,"ENTRADA",'CAJA TIGRES'!$J$751:$J$915,$B80),0)</f>
        <v>0</v>
      </c>
      <c r="X80" s="62">
        <f>IFERROR(SUMIFS(RESERVA!$M$12:$M$12,RESERVA!$H$12:$H$12,"ENTRADA",RESERVA!$J$12:$J$12,$B80),0)</f>
        <v>0</v>
      </c>
      <c r="Y80" s="96">
        <f>SUM(C80:X80)</f>
        <v>11610</v>
      </c>
      <c r="Z80" s="96">
        <f>Y80+'ABR25'!Z80</f>
        <v>41760</v>
      </c>
    </row>
    <row r="81" spans="1:27" x14ac:dyDescent="0.3">
      <c r="B81" s="63" t="s">
        <v>209</v>
      </c>
      <c r="C81" s="62">
        <f>IFERROR(SUMIFS('MGZ121'!$M$624:'MGZ121'!$M$842,'MGZ121'!$H$624:$H$842,"ENTRADA",'MGZ121'!$J$624:$J$842,B81),0)</f>
        <v>0</v>
      </c>
      <c r="D81" s="62">
        <f>IFERROR(SUMIFS('MGZ BBVA'!$M$449:$M$617,'MGZ BBVA'!$H$449:$H$617,"ENTRADA",'MGZ BBVA'!$J$449:$J$617,$B81),0)</f>
        <v>0</v>
      </c>
      <c r="E81" s="62">
        <f>IFERROR(SUMIFS('MGZ DOLARES'!$M$2:$M$2,'MGZ DOLARES'!$F$2:$F$2,"ENTRADA",'MGZ DOLARES'!$J$2:$J$2,$B81),0)</f>
        <v>0</v>
      </c>
      <c r="F81" s="62">
        <f>IFERROR(SUMIFS('MGZ BAJIO'!$M$50:$M$61,'MGZ BAJIO'!$H$50:$H$61,"ENTRADA",'MGZ BAJIO'!$J$50:$J$61,$B81),0)</f>
        <v>0</v>
      </c>
      <c r="G81" s="62">
        <f>IFERROR(SUMIFS('VICTOR BANAMEX'!$M$225:$M$296,'VICTOR BANAMEX'!$H$225:$H$296,"ENTRADA",'VICTOR BANAMEX'!$J$225:$J$296,$B81),0)</f>
        <v>0</v>
      </c>
      <c r="H81" s="62">
        <f>IFERROR(SUMIFS('VICTOR BANORTE'!$M$51:$M$59,'VICTOR BANORTE'!$H$51:$H$59,"ENTRADA",'VICTOR BANORTE'!$J$51:$J$59,$B81),0)</f>
        <v>0</v>
      </c>
      <c r="I81" s="62">
        <f>IFERROR(SUMIFS(RODRIGO!$M$2:$M$2,RODRIGO!$H$2:$H$2,"ENTRADA",RODRIGO!$J$2:$J$2,$B81),0)</f>
        <v>0</v>
      </c>
      <c r="J81" s="62">
        <f>IFERROR(SUMIFS(MOY!$M$2:$M$2,MOY!$F$2:$F$2,"ENTRADA",MOY!$J$2:$J$2,$B81),0)</f>
        <v>0</v>
      </c>
      <c r="K81" s="62">
        <f>IFERROR(SUMIFS('NORMA RUTH'!$M$29:$M$34,'NORMA RUTH'!$H$29:$H$34,"ENTRADA",'NORMA RUTH'!$J$29:$J$34,$B81),0)</f>
        <v>0</v>
      </c>
      <c r="L81" s="62">
        <f>IFERROR(SUMIFS(VALERIA!$M$24:$M$27,VALERIA!$H$24:$H$27,"ENTRADA",VALERIA!$J$24:$J$27,$B81),0)</f>
        <v>0</v>
      </c>
      <c r="M81" s="62">
        <f>IFERROR(SUMIFS('MANUEL BANAMEX'!$M$47:$M$53,'MANUEL BANAMEX'!$H$47:$H$53,"ENTRADA",'MANUEL BANAMEX'!$J$47:$J$53,$B81),0)</f>
        <v>0</v>
      </c>
      <c r="N81" s="62">
        <f>IFERROR(SUMIFS(ROBERTO!$M$2:$M$2,ROBERTO!$H$2:$H$2,"ENTRADA",ROBERTO!$J$2:$J$2,$B81),0)</f>
        <v>0</v>
      </c>
      <c r="O81" s="62">
        <f>IFERROR(SUMIFS(JUAN!$M$41:$M$56,JUAN!$H$41:$H$56,"ENTRADA",JUAN!$J$41:$J$56,$B81),0)</f>
        <v>0</v>
      </c>
      <c r="P81" s="62">
        <f>IFERROR(SUMIFS('NORMA SANCHEZ'!$M$40:$M$54,'NORMA SANCHEZ'!$H$40:$H$54,"ENTRADA",'NORMA SANCHEZ'!$J$40:$J$54,$B81),0)</f>
        <v>0</v>
      </c>
      <c r="Q81" s="62">
        <f>IFERROR(SUMIFS('JOSE CARLOS'!$M$46:$M$57,'JOSE CARLOS'!$H$46:$H$57,"ENTRADA",'JOSE CARLOS'!$J$46:$J$57,$B81),0)</f>
        <v>0</v>
      </c>
      <c r="R81" s="62">
        <f>IFERROR(SUMIFS('LUIS ENRIQUE '!$M$40:$M$46,'LUIS ENRIQUE '!$H$40:$H$46,"ENTRADA",'LUIS ENRIQUE '!$J$40:$J$46,$B81),0)</f>
        <v>0</v>
      </c>
      <c r="S81" s="62">
        <f>IFERROR(SUMIFS(CESARIA!$M$47:$M$63,CESARIA!$H$47:$H$63,"ENTRADA",CESARIA!$J$47:$J$63,$B81),0)</f>
        <v>0</v>
      </c>
      <c r="T81" s="62">
        <f>IFERROR(SUMIFS(ALAN!$M$43:$M$55,ALAN!$H$43:$H$55,"ENTRADA",ALAN!$J$43:$J$55,$B81),0)</f>
        <v>0</v>
      </c>
      <c r="U81" s="62">
        <f>IFERROR(SUMIFS(ELVIA!$M$39:$M$51,ELVIA!$H$39:$H$51,"ENTRADA",ELVIA!$J$39:$J$51,$B81),0)</f>
        <v>0</v>
      </c>
      <c r="V81" s="62">
        <f>IFERROR(SUMIFS(CAJA!$M$2701:$M$3379,CAJA!$H$2701:$H$3379,"ENTRADA",CAJA!$J$2701:$J$3379,$B81),0)</f>
        <v>0</v>
      </c>
      <c r="W81" s="62">
        <f>IFERROR(SUMIFS('CAJA TIGRES'!$M$751:$M$915,'CAJA TIGRES'!$H$751:$H$915,"ENTRADA",'CAJA TIGRES'!$J$751:$J$915,$B81),0)</f>
        <v>0</v>
      </c>
      <c r="X81" s="62">
        <f>IFERROR(SUMIFS(RESERVA!$M$12:$M$12,RESERVA!$H$12:$H$12,"ENTRADA",RESERVA!$J$12:$J$12,$B81),0)</f>
        <v>0</v>
      </c>
      <c r="Y81" s="96">
        <f>SUM(C81:X81)</f>
        <v>0</v>
      </c>
      <c r="Z81" s="96">
        <f>Y81+'ABR25'!Z81</f>
        <v>389410</v>
      </c>
    </row>
    <row r="82" spans="1:27" x14ac:dyDescent="0.3">
      <c r="B82" s="13" t="s">
        <v>108</v>
      </c>
      <c r="C82" s="64">
        <f>SUM(C78:C81)</f>
        <v>0</v>
      </c>
      <c r="D82" s="64">
        <f t="shared" ref="D82" si="21">SUM(D78:D81)</f>
        <v>0</v>
      </c>
      <c r="E82" s="64">
        <f t="shared" ref="E82:Z82" si="22">SUM(E78:E81)</f>
        <v>0</v>
      </c>
      <c r="F82" s="64">
        <f t="shared" si="22"/>
        <v>0</v>
      </c>
      <c r="G82" s="64">
        <f t="shared" si="22"/>
        <v>0</v>
      </c>
      <c r="H82" s="64">
        <f t="shared" si="22"/>
        <v>0</v>
      </c>
      <c r="I82" s="64">
        <f t="shared" si="22"/>
        <v>0</v>
      </c>
      <c r="J82" s="64">
        <f t="shared" si="22"/>
        <v>0</v>
      </c>
      <c r="K82" s="64">
        <f t="shared" si="22"/>
        <v>0</v>
      </c>
      <c r="L82" s="64">
        <f t="shared" si="22"/>
        <v>0</v>
      </c>
      <c r="M82" s="64">
        <f t="shared" si="22"/>
        <v>0</v>
      </c>
      <c r="N82" s="64">
        <f t="shared" si="22"/>
        <v>0</v>
      </c>
      <c r="O82" s="64">
        <f t="shared" si="22"/>
        <v>0</v>
      </c>
      <c r="P82" s="64">
        <f t="shared" si="22"/>
        <v>0</v>
      </c>
      <c r="Q82" s="64">
        <f t="shared" si="22"/>
        <v>0</v>
      </c>
      <c r="R82" s="64">
        <f t="shared" si="22"/>
        <v>0</v>
      </c>
      <c r="S82" s="64">
        <f t="shared" si="22"/>
        <v>0</v>
      </c>
      <c r="T82" s="64">
        <f t="shared" si="22"/>
        <v>0</v>
      </c>
      <c r="U82" s="64">
        <f t="shared" si="22"/>
        <v>0</v>
      </c>
      <c r="V82" s="64">
        <f t="shared" si="22"/>
        <v>11610</v>
      </c>
      <c r="W82" s="64">
        <f t="shared" si="22"/>
        <v>0</v>
      </c>
      <c r="X82" s="64">
        <f t="shared" si="22"/>
        <v>0</v>
      </c>
      <c r="Y82" s="64">
        <f t="shared" si="22"/>
        <v>11610</v>
      </c>
      <c r="Z82" s="64">
        <f t="shared" si="22"/>
        <v>19739858</v>
      </c>
    </row>
    <row r="83" spans="1:27" ht="10.199999999999999" customHeight="1" x14ac:dyDescent="0.3">
      <c r="B83" s="70"/>
      <c r="C83" s="40"/>
      <c r="D83" s="33"/>
      <c r="E83" s="33"/>
      <c r="F83" s="33"/>
      <c r="G83" s="33"/>
      <c r="H83" s="33"/>
      <c r="I83" s="33"/>
      <c r="J83" s="33"/>
      <c r="K83" s="33"/>
      <c r="L83" s="33"/>
      <c r="M83" s="33"/>
      <c r="N83" s="33"/>
      <c r="O83" s="33"/>
      <c r="P83" s="33"/>
      <c r="Q83" s="33"/>
      <c r="R83" s="33"/>
      <c r="S83" s="33"/>
      <c r="T83" s="33"/>
      <c r="U83" s="33"/>
      <c r="V83" s="33"/>
      <c r="W83" s="33"/>
      <c r="X83" s="33"/>
      <c r="Y83" s="98"/>
      <c r="Z83" s="98"/>
    </row>
    <row r="84" spans="1:27" x14ac:dyDescent="0.3">
      <c r="B84" s="91" t="s">
        <v>3</v>
      </c>
      <c r="C84" s="40"/>
      <c r="D84" s="33"/>
      <c r="E84" s="33"/>
      <c r="F84" s="33"/>
      <c r="G84" s="33"/>
      <c r="H84" s="33"/>
      <c r="I84" s="33"/>
      <c r="J84" s="33"/>
      <c r="K84" s="33"/>
      <c r="L84" s="33"/>
      <c r="M84" s="33"/>
      <c r="N84" s="33"/>
      <c r="O84" s="33"/>
      <c r="P84" s="33"/>
      <c r="Q84" s="33"/>
      <c r="R84" s="33"/>
      <c r="S84" s="33"/>
      <c r="T84" s="33"/>
      <c r="U84" s="33"/>
      <c r="V84" s="33"/>
      <c r="W84" s="33"/>
      <c r="X84" s="33"/>
      <c r="Y84" s="98"/>
      <c r="Z84" s="98"/>
    </row>
    <row r="85" spans="1:27" x14ac:dyDescent="0.3">
      <c r="A85">
        <v>8</v>
      </c>
      <c r="B85" s="139" t="s">
        <v>25</v>
      </c>
      <c r="C85" s="140"/>
      <c r="D85" s="141"/>
      <c r="E85" s="141"/>
      <c r="F85" s="141"/>
      <c r="G85" s="141"/>
      <c r="H85" s="141"/>
      <c r="I85" s="136"/>
      <c r="J85" s="136"/>
      <c r="K85" s="141"/>
      <c r="L85" s="141"/>
      <c r="M85" s="141"/>
      <c r="N85" s="141"/>
      <c r="O85" s="141"/>
      <c r="P85" s="141"/>
      <c r="Q85" s="141"/>
      <c r="R85" s="138"/>
      <c r="S85" s="141"/>
      <c r="T85" s="141"/>
      <c r="U85" s="141"/>
      <c r="V85" s="141"/>
      <c r="W85" s="141"/>
      <c r="X85" s="141"/>
      <c r="Y85" s="141"/>
      <c r="Z85" s="136"/>
    </row>
    <row r="86" spans="1:27" x14ac:dyDescent="0.3">
      <c r="A86">
        <v>8.1</v>
      </c>
      <c r="B86" s="63" t="s">
        <v>83</v>
      </c>
      <c r="C86" s="62">
        <f>IFERROR(SUMIFS('MGZ121'!$N$624:'MGZ121'!$N$842,'MGZ121'!$H$624:$H$842,"SALIDA",'MGZ121'!$J$624:$J$842,B86),0)</f>
        <v>0</v>
      </c>
      <c r="D86" s="62">
        <f>IFERROR(SUMIFS('MGZ BBVA'!$N$449:$N$617,'MGZ BBVA'!$H$449:$H$617,"SALIDA",'MGZ BBVA'!$J$449:$J$617,$B86),0)</f>
        <v>0</v>
      </c>
      <c r="E86" s="62">
        <f>IFERROR(SUMIFS('MGZ DOLARES'!$N$2:$N$2,'MGZ DOLARES'!$F$2:$F$2,"SALIDA",'MGZ DOLARES'!$J$2:$J$2,$B86),0)</f>
        <v>0</v>
      </c>
      <c r="F86" s="62">
        <f>IFERROR(SUMIFS('MGZ BAJIO'!$N$50:$N$61,'MGZ BAJIO'!$H$50:$H$61,"SALIDA",'MGZ BAJIO'!$J$50:$J$61,$B86),0)</f>
        <v>0</v>
      </c>
      <c r="G86" s="62">
        <f>IFERROR(SUMIFS('VICTOR BANAMEX'!$N$225:$N$296,'VICTOR BANAMEX'!$H$225:$H$296,"SALIDA",'VICTOR BANAMEX'!$J$225:$J$296,$B86),0)</f>
        <v>0</v>
      </c>
      <c r="H86" s="62">
        <f>IFERROR(SUMIFS('VICTOR BANORTE'!$N$51:$N$59,'VICTOR BANORTE'!$H$51:$H$59,"SALIDA",'VICTOR BANORTE'!$J$51:$J$59,$B86),0)</f>
        <v>0</v>
      </c>
      <c r="I86" s="62">
        <f>IFERROR(SUMIFS(RODRIGO!$N$2:$N$2,RODRIGO!$H$2:$H$2,"SALIDA",RODRIGO!$J$2:$J$2,$B86),0)</f>
        <v>0</v>
      </c>
      <c r="J86" s="62">
        <f>IFERROR(SUMIFS(MOY!$N$2:$N$2,MOY!$F$2:$F$2,"SALIDA",MOY!$J$2:$J$2,$B86),0)</f>
        <v>0</v>
      </c>
      <c r="K86" s="62">
        <f>IFERROR(SUMIFS('NORMA RUTH'!$N$29:$N$34,'NORMA RUTH'!$H$29:$H$34,"SALIDA",'NORMA RUTH'!$J$29:$J$34,$B86),0)</f>
        <v>0</v>
      </c>
      <c r="L86" s="62">
        <f>IFERROR(SUMIFS(VALERIA!$N$24:$N$27,VALERIA!$H$24:$H$27,"SALIDA",VALERIA!$J$24:$J$27,$B86),0)</f>
        <v>0</v>
      </c>
      <c r="M86" s="62">
        <f>IFERROR(SUMIFS('MANUEL BANAMEX'!$N$47:$N$53,'MANUEL BANAMEX'!$H$47:$H$53,"SALIDA",'MANUEL BANAMEX'!$J$47:$J$53,$B86),0)</f>
        <v>0</v>
      </c>
      <c r="N86" s="62">
        <f>IFERROR(SUMIFS(ROBERTO!$N$2:$N$2,ROBERTO!$H$2:$H$2,"SALIDA",ROBERTO!$J$2:$J$2,$B86),0)</f>
        <v>0</v>
      </c>
      <c r="O86" s="62">
        <f>IFERROR(SUMIFS(JUAN!$N$41:$N$56,JUAN!$H$41:$H$56,"SALIDA",JUAN!$J$41:$J$56,$B86),0)</f>
        <v>0</v>
      </c>
      <c r="P86" s="62">
        <f>IFERROR(SUMIFS('NORMA SANCHEZ'!$N$40:$N$54,'NORMA SANCHEZ'!$H$40:$H$54,"SALIDA",'NORMA SANCHEZ'!$J$40:$J$54,$B86),0)</f>
        <v>0</v>
      </c>
      <c r="Q86" s="62">
        <f>IFERROR(SUMIFS('JOSE CARLOS'!$N$46:$N$57,'JOSE CARLOS'!$H$46:$H$57,"SALIDA",'JOSE CARLOS'!$J$46:$J$57,$B86),0)</f>
        <v>0</v>
      </c>
      <c r="R86" s="62">
        <f>IFERROR(SUMIFS('LUIS ENRIQUE '!$N$40:$N$46,'LUIS ENRIQUE '!$H$40:$H$46,"SALIDA",'LUIS ENRIQUE '!$J$40:$J$46,$B86),0)</f>
        <v>0</v>
      </c>
      <c r="S86" s="62">
        <f>IFERROR(SUMIFS(CESARIA!$N$47:$N$63,CESARIA!$H$47:$H$63,"SALIDA",CESARIA!$J$47:$J$63,$B86),0)</f>
        <v>0</v>
      </c>
      <c r="T86" s="62">
        <f>IFERROR(SUMIFS(ALAN!$N$43:$N$55,ALAN!$H$43:$H$55,"SALIDA",ALAN!$J$43:$J$55,$B86),0)</f>
        <v>0</v>
      </c>
      <c r="U86" s="62">
        <f>IFERROR(SUMIFS(ELVIA!$N$39:$N$51,ELVIA!$H$39:$H$51,"SALIDA",ELVIA!$J$39:$J$51,$B86),0)</f>
        <v>0</v>
      </c>
      <c r="V86" s="146">
        <f>IFERROR(SUMIFS(CAJA!$N$2701:$N$3379,CAJA!$H$2701:$H$3379,"SALIDA",CAJA!$J$2701:$J$3379,$B86),0)</f>
        <v>0</v>
      </c>
      <c r="W86" s="62">
        <f>IFERROR(SUMIFS('CAJA TIGRES'!$N$751:$N$915,'CAJA TIGRES'!$H$751:$H$915,"SALIDA",'CAJA TIGRES'!$J$751:$J$915,$B86),0)</f>
        <v>0</v>
      </c>
      <c r="X86" s="62">
        <f>IFERROR(SUMIFS(RESERVA!$N$12:$N$12,RESERVA!$H$12:$H$12,"SALIDA",RESERVA!$J$12:$J$12,$B86),0)</f>
        <v>0</v>
      </c>
      <c r="Y86" s="96">
        <f>SUM(C86:X86)</f>
        <v>0</v>
      </c>
      <c r="Z86" s="96">
        <f>Y86+'ABR25'!Z86</f>
        <v>0</v>
      </c>
    </row>
    <row r="87" spans="1:27" x14ac:dyDescent="0.3">
      <c r="A87">
        <v>8.1999999999999993</v>
      </c>
      <c r="B87" s="63" t="s">
        <v>84</v>
      </c>
      <c r="C87" s="62">
        <f>IFERROR(SUMIFS('MGZ121'!$N$624:'MGZ121'!$N$842,'MGZ121'!$H$624:$H$842,"SALIDA",'MGZ121'!$J$624:$J$842,B87),0)</f>
        <v>0</v>
      </c>
      <c r="D87" s="62">
        <f>IFERROR(SUMIFS('MGZ BBVA'!$N$449:$N$617,'MGZ BBVA'!$H$449:$H$617,"SALIDA",'MGZ BBVA'!$J$449:$J$617,$B87),0)</f>
        <v>0</v>
      </c>
      <c r="E87" s="62">
        <f>IFERROR(SUMIFS('MGZ DOLARES'!$N$2:$N$2,'MGZ DOLARES'!$F$2:$F$2,"SALIDA",'MGZ DOLARES'!$J$2:$J$2,$B87),0)</f>
        <v>0</v>
      </c>
      <c r="F87" s="62">
        <f>IFERROR(SUMIFS('MGZ BAJIO'!$N$50:$N$61,'MGZ BAJIO'!$H$50:$H$61,"SALIDA",'MGZ BAJIO'!$J$50:$J$61,$B87),0)</f>
        <v>0</v>
      </c>
      <c r="G87" s="62">
        <f>IFERROR(SUMIFS('VICTOR BANAMEX'!$N$225:$N$296,'VICTOR BANAMEX'!$H$225:$H$296,"SALIDA",'VICTOR BANAMEX'!$J$225:$J$296,$B87),0)</f>
        <v>0</v>
      </c>
      <c r="H87" s="62">
        <f>IFERROR(SUMIFS('VICTOR BANORTE'!$N$51:$N$59,'VICTOR BANORTE'!$H$51:$H$59,"SALIDA",'VICTOR BANORTE'!$J$51:$J$59,$B87),0)</f>
        <v>0</v>
      </c>
      <c r="I87" s="62">
        <f>IFERROR(SUMIFS(RODRIGO!$N$2:$N$2,RODRIGO!$H$2:$H$2,"SALIDA",RODRIGO!$J$2:$J$2,$B87),0)</f>
        <v>0</v>
      </c>
      <c r="J87" s="62">
        <f>IFERROR(SUMIFS(MOY!$N$2:$N$2,MOY!$F$2:$F$2,"SALIDA",MOY!$J$2:$J$2,$B87),0)</f>
        <v>0</v>
      </c>
      <c r="K87" s="62">
        <f>IFERROR(SUMIFS('NORMA RUTH'!$N$29:$N$34,'NORMA RUTH'!$H$29:$H$34,"SALIDA",'NORMA RUTH'!$J$29:$J$34,$B87),0)</f>
        <v>0</v>
      </c>
      <c r="L87" s="62">
        <f>IFERROR(SUMIFS(VALERIA!$N$24:$N$27,VALERIA!$H$24:$H$27,"SALIDA",VALERIA!$J$24:$J$27,$B87),0)</f>
        <v>0</v>
      </c>
      <c r="M87" s="62">
        <f>IFERROR(SUMIFS('MANUEL BANAMEX'!$N$47:$N$53,'MANUEL BANAMEX'!$H$47:$H$53,"SALIDA",'MANUEL BANAMEX'!$J$47:$J$53,$B87),0)</f>
        <v>0</v>
      </c>
      <c r="N87" s="62">
        <f>IFERROR(SUMIFS(ROBERTO!$N$2:$N$2,ROBERTO!$H$2:$H$2,"SALIDA",ROBERTO!$J$2:$J$2,$B87),0)</f>
        <v>0</v>
      </c>
      <c r="O87" s="62">
        <f>IFERROR(SUMIFS(JUAN!$N$41:$N$56,JUAN!$H$41:$H$56,"SALIDA",JUAN!$J$41:$J$56,$B87),0)</f>
        <v>0</v>
      </c>
      <c r="P87" s="62">
        <f>IFERROR(SUMIFS('NORMA SANCHEZ'!$N$40:$N$54,'NORMA SANCHEZ'!$H$40:$H$54,"SALIDA",'NORMA SANCHEZ'!$J$40:$J$54,$B87),0)</f>
        <v>0</v>
      </c>
      <c r="Q87" s="62">
        <f>IFERROR(SUMIFS('JOSE CARLOS'!$N$46:$N$57,'JOSE CARLOS'!$H$46:$H$57,"SALIDA",'JOSE CARLOS'!$J$46:$J$57,$B87),0)</f>
        <v>0</v>
      </c>
      <c r="R87" s="62">
        <f>IFERROR(SUMIFS('LUIS ENRIQUE '!$N$40:$N$46,'LUIS ENRIQUE '!$H$40:$H$46,"SALIDA",'LUIS ENRIQUE '!$J$40:$J$46,$B87),0)</f>
        <v>0</v>
      </c>
      <c r="S87" s="62">
        <f>IFERROR(SUMIFS(CESARIA!$N$47:$N$63,CESARIA!$H$47:$H$63,"SALIDA",CESARIA!$J$47:$J$63,$B87),0)</f>
        <v>0</v>
      </c>
      <c r="T87" s="62">
        <f>IFERROR(SUMIFS(ALAN!$N$43:$N$55,ALAN!$H$43:$H$55,"SALIDA",ALAN!$J$43:$J$55,$B87),0)</f>
        <v>0</v>
      </c>
      <c r="U87" s="62">
        <f>IFERROR(SUMIFS(ELVIA!$N$39:$N$51,ELVIA!$H$39:$H$51,"SALIDA",ELVIA!$J$39:$J$51,$B87),0)</f>
        <v>0</v>
      </c>
      <c r="V87" s="146">
        <f>IFERROR(SUMIFS(CAJA!$N$2701:$N$3379,CAJA!$H$2701:$H$3379,"SALIDA",CAJA!$J$2701:$J$3379,$B87),0)</f>
        <v>125000</v>
      </c>
      <c r="W87" s="62">
        <f>IFERROR(SUMIFS('CAJA TIGRES'!$N$751:$N$915,'CAJA TIGRES'!$H$751:$H$915,"SALIDA",'CAJA TIGRES'!$J$751:$J$915,$B87),0)</f>
        <v>0</v>
      </c>
      <c r="X87" s="62">
        <f>IFERROR(SUMIFS(RESERVA!$N$12:$N$12,RESERVA!$H$12:$H$12,"SALIDA",RESERVA!$J$12:$J$12,$B87),0)</f>
        <v>0</v>
      </c>
      <c r="Y87" s="96">
        <f>SUM(C87:X87)</f>
        <v>125000</v>
      </c>
      <c r="Z87" s="96">
        <f>Y87+'ABR25'!Z87</f>
        <v>245000</v>
      </c>
    </row>
    <row r="88" spans="1:27" x14ac:dyDescent="0.3">
      <c r="B88" s="63" t="s">
        <v>201</v>
      </c>
      <c r="C88" s="62">
        <f>IFERROR(SUMIFS('MGZ121'!$N$624:'MGZ121'!$N$842,'MGZ121'!$H$624:$H$842,"SALIDA",'MGZ121'!$J$624:$J$842,B88),0)</f>
        <v>0</v>
      </c>
      <c r="D88" s="62">
        <f>IFERROR(SUMIFS('MGZ BBVA'!$N$449:$N$617,'MGZ BBVA'!$H$449:$H$617,"SALIDA",'MGZ BBVA'!$J$449:$J$617,$B88),0)</f>
        <v>0</v>
      </c>
      <c r="E88" s="62">
        <f>IFERROR(SUMIFS('MGZ DOLARES'!$N$2:$N$2,'MGZ DOLARES'!$F$2:$F$2,"SALIDA",'MGZ DOLARES'!$J$2:$J$2,$B88),0)</f>
        <v>0</v>
      </c>
      <c r="F88" s="62">
        <f>IFERROR(SUMIFS('MGZ BAJIO'!$N$50:$N$61,'MGZ BAJIO'!$H$50:$H$61,"SALIDA",'MGZ BAJIO'!$J$50:$J$61,$B88),0)</f>
        <v>0</v>
      </c>
      <c r="G88" s="62">
        <f>IFERROR(SUMIFS('VICTOR BANAMEX'!$N$225:$N$296,'VICTOR BANAMEX'!$H$225:$H$296,"SALIDA",'VICTOR BANAMEX'!$J$225:$J$296,$B88),0)</f>
        <v>0</v>
      </c>
      <c r="H88" s="62">
        <f>IFERROR(SUMIFS('VICTOR BANORTE'!$N$51:$N$59,'VICTOR BANORTE'!$H$51:$H$59,"SALIDA",'VICTOR BANORTE'!$J$51:$J$59,$B88),0)</f>
        <v>0</v>
      </c>
      <c r="I88" s="62">
        <f>IFERROR(SUMIFS(RODRIGO!$N$2:$N$2,RODRIGO!$H$2:$H$2,"SALIDA",RODRIGO!$J$2:$J$2,$B88),0)</f>
        <v>0</v>
      </c>
      <c r="J88" s="62">
        <f>IFERROR(SUMIFS(MOY!$N$2:$N$2,MOY!$F$2:$F$2,"SALIDA",MOY!$J$2:$J$2,$B88),0)</f>
        <v>0</v>
      </c>
      <c r="K88" s="62">
        <f>IFERROR(SUMIFS('NORMA RUTH'!$N$29:$N$34,'NORMA RUTH'!$H$29:$H$34,"SALIDA",'NORMA RUTH'!$J$29:$J$34,$B88),0)</f>
        <v>0</v>
      </c>
      <c r="L88" s="62">
        <f>IFERROR(SUMIFS(VALERIA!$N$24:$N$27,VALERIA!$H$24:$H$27,"SALIDA",VALERIA!$J$24:$J$27,$B88),0)</f>
        <v>0</v>
      </c>
      <c r="M88" s="62">
        <f>IFERROR(SUMIFS('MANUEL BANAMEX'!$N$47:$N$53,'MANUEL BANAMEX'!$H$47:$H$53,"SALIDA",'MANUEL BANAMEX'!$J$47:$J$53,$B88),0)</f>
        <v>0</v>
      </c>
      <c r="N88" s="62">
        <f>IFERROR(SUMIFS(ROBERTO!$N$2:$N$2,ROBERTO!$H$2:$H$2,"SALIDA",ROBERTO!$J$2:$J$2,$B88),0)</f>
        <v>0</v>
      </c>
      <c r="O88" s="62">
        <f>IFERROR(SUMIFS(JUAN!$N$41:$N$56,JUAN!$H$41:$H$56,"SALIDA",JUAN!$J$41:$J$56,$B88),0)</f>
        <v>0</v>
      </c>
      <c r="P88" s="62">
        <f>IFERROR(SUMIFS('NORMA SANCHEZ'!$N$40:$N$54,'NORMA SANCHEZ'!$H$40:$H$54,"SALIDA",'NORMA SANCHEZ'!$J$40:$J$54,$B88),0)</f>
        <v>0</v>
      </c>
      <c r="Q88" s="62">
        <f>IFERROR(SUMIFS('JOSE CARLOS'!$N$46:$N$57,'JOSE CARLOS'!$H$46:$H$57,"SALIDA",'JOSE CARLOS'!$J$46:$J$57,$B88),0)</f>
        <v>0</v>
      </c>
      <c r="R88" s="62">
        <f>IFERROR(SUMIFS('LUIS ENRIQUE '!$N$40:$N$46,'LUIS ENRIQUE '!$H$40:$H$46,"SALIDA",'LUIS ENRIQUE '!$J$40:$J$46,$B88),0)</f>
        <v>0</v>
      </c>
      <c r="S88" s="62">
        <f>IFERROR(SUMIFS(CESARIA!$N$47:$N$63,CESARIA!$H$47:$H$63,"SALIDA",CESARIA!$J$47:$J$63,$B88),0)</f>
        <v>0</v>
      </c>
      <c r="T88" s="62">
        <f>IFERROR(SUMIFS(ALAN!$N$43:$N$55,ALAN!$H$43:$H$55,"SALIDA",ALAN!$J$43:$J$55,$B88),0)</f>
        <v>0</v>
      </c>
      <c r="U88" s="62">
        <f>IFERROR(SUMIFS(ELVIA!$N$39:$N$51,ELVIA!$H$39:$H$51,"SALIDA",ELVIA!$J$39:$J$51,$B88),0)</f>
        <v>0</v>
      </c>
      <c r="V88" s="146">
        <f>IFERROR(SUMIFS(CAJA!$N$2701:$N$3379,CAJA!$H$2701:$H$3379,"SALIDA",CAJA!$J$2701:$J$3379,$B88),0)</f>
        <v>100000</v>
      </c>
      <c r="W88" s="62">
        <f>IFERROR(SUMIFS('CAJA TIGRES'!$N$751:$N$915,'CAJA TIGRES'!$H$751:$H$915,"SALIDA",'CAJA TIGRES'!$J$751:$J$915,$B88),0)</f>
        <v>0</v>
      </c>
      <c r="X88" s="62">
        <f>IFERROR(SUMIFS(RESERVA!$N$12:$N$12,RESERVA!$H$12:$H$12,"SALIDA",RESERVA!$J$12:$J$12,$B88),0)</f>
        <v>0</v>
      </c>
      <c r="Y88" s="96">
        <f>SUM(C88:X88)</f>
        <v>100000</v>
      </c>
      <c r="Z88" s="96">
        <f>Y88+'ABR25'!Z88</f>
        <v>146000</v>
      </c>
    </row>
    <row r="89" spans="1:27" x14ac:dyDescent="0.3">
      <c r="B89" s="63" t="s">
        <v>209</v>
      </c>
      <c r="C89" s="62">
        <f>IFERROR(SUMIFS('MGZ121'!$N$624:'MGZ121'!$N$842,'MGZ121'!$H$624:$H$842,"SALIDA",'MGZ121'!$J$624:$J$842,B89),0)</f>
        <v>0</v>
      </c>
      <c r="D89" s="62">
        <f>IFERROR(SUMIFS('MGZ BBVA'!$N$449:$N$617,'MGZ BBVA'!$H$449:$H$617,"SALIDA",'MGZ BBVA'!$J$449:$J$617,$B89),0)</f>
        <v>0</v>
      </c>
      <c r="E89" s="62">
        <f>IFERROR(SUMIFS('MGZ DOLARES'!$N$2:$N$2,'MGZ DOLARES'!$F$2:$F$2,"SALIDA",'MGZ DOLARES'!$J$2:$J$2,$B89),0)</f>
        <v>0</v>
      </c>
      <c r="F89" s="62">
        <f>IFERROR(SUMIFS('MGZ BAJIO'!$N$50:$N$61,'MGZ BAJIO'!$H$50:$H$61,"SALIDA",'MGZ BAJIO'!$J$50:$J$61,$B89),0)</f>
        <v>0</v>
      </c>
      <c r="G89" s="62">
        <f>IFERROR(SUMIFS('VICTOR BANAMEX'!$N$225:$N$296,'VICTOR BANAMEX'!$H$225:$H$296,"SALIDA",'VICTOR BANAMEX'!$J$225:$J$296,$B89),0)</f>
        <v>50000</v>
      </c>
      <c r="H89" s="62">
        <f>IFERROR(SUMIFS('VICTOR BANORTE'!$N$51:$N$59,'VICTOR BANORTE'!$H$51:$H$59,"SALIDA",'VICTOR BANORTE'!$J$51:$J$59,$B89),0)</f>
        <v>0</v>
      </c>
      <c r="I89" s="62">
        <f>IFERROR(SUMIFS(RODRIGO!$N$2:$N$2,RODRIGO!$H$2:$H$2,"SALIDA",RODRIGO!$J$2:$J$2,$B89),0)</f>
        <v>0</v>
      </c>
      <c r="J89" s="62">
        <f>IFERROR(SUMIFS(MOY!$N$2:$N$2,MOY!$F$2:$F$2,"SALIDA",MOY!$J$2:$J$2,$B89),0)</f>
        <v>0</v>
      </c>
      <c r="K89" s="62">
        <f>IFERROR(SUMIFS('NORMA RUTH'!$N$29:$N$34,'NORMA RUTH'!$H$29:$H$34,"SALIDA",'NORMA RUTH'!$J$29:$J$34,$B89),0)</f>
        <v>0</v>
      </c>
      <c r="L89" s="62">
        <f>IFERROR(SUMIFS(VALERIA!$N$24:$N$27,VALERIA!$H$24:$H$27,"SALIDA",VALERIA!$J$24:$J$27,$B89),0)</f>
        <v>0</v>
      </c>
      <c r="M89" s="62">
        <f>IFERROR(SUMIFS('MANUEL BANAMEX'!$N$47:$N$53,'MANUEL BANAMEX'!$H$47:$H$53,"SALIDA",'MANUEL BANAMEX'!$J$47:$J$53,$B89),0)</f>
        <v>0</v>
      </c>
      <c r="N89" s="62">
        <f>IFERROR(SUMIFS(ROBERTO!$N$2:$N$2,ROBERTO!$H$2:$H$2,"SALIDA",ROBERTO!$J$2:$J$2,$B89),0)</f>
        <v>0</v>
      </c>
      <c r="O89" s="62">
        <f>IFERROR(SUMIFS(JUAN!$N$41:$N$56,JUAN!$H$41:$H$56,"SALIDA",JUAN!$J$41:$J$56,$B89),0)</f>
        <v>0</v>
      </c>
      <c r="P89" s="62">
        <f>IFERROR(SUMIFS('NORMA SANCHEZ'!$N$40:$N$54,'NORMA SANCHEZ'!$H$40:$H$54,"SALIDA",'NORMA SANCHEZ'!$J$40:$J$54,$B89),0)</f>
        <v>0</v>
      </c>
      <c r="Q89" s="62">
        <f>IFERROR(SUMIFS('JOSE CARLOS'!$N$46:$N$57,'JOSE CARLOS'!$H$46:$H$57,"SALIDA",'JOSE CARLOS'!$J$46:$J$57,$B89),0)</f>
        <v>0</v>
      </c>
      <c r="R89" s="62">
        <f>IFERROR(SUMIFS('LUIS ENRIQUE '!$N$40:$N$46,'LUIS ENRIQUE '!$H$40:$H$46,"SALIDA",'LUIS ENRIQUE '!$J$40:$J$46,$B89),0)</f>
        <v>0</v>
      </c>
      <c r="S89" s="62">
        <f>IFERROR(SUMIFS(CESARIA!$N$47:$N$63,CESARIA!$H$47:$H$63,"SALIDA",CESARIA!$J$47:$J$63,$B89),0)</f>
        <v>0</v>
      </c>
      <c r="T89" s="62">
        <f>IFERROR(SUMIFS(ALAN!$N$43:$N$55,ALAN!$H$43:$H$55,"SALIDA",ALAN!$J$43:$J$55,$B89),0)</f>
        <v>0</v>
      </c>
      <c r="U89" s="62">
        <f>IFERROR(SUMIFS(ELVIA!$N$39:$N$51,ELVIA!$H$39:$H$51,"SALIDA",ELVIA!$J$39:$J$51,$B89),0)</f>
        <v>0</v>
      </c>
      <c r="V89" s="146">
        <f>IFERROR(SUMIFS(CAJA!$N$2701:$N$3379,CAJA!$H$2701:$H$3379,"SALIDA",CAJA!$J$2701:$J$3379,$B89),0)</f>
        <v>40000</v>
      </c>
      <c r="W89" s="62">
        <f>IFERROR(SUMIFS('CAJA TIGRES'!$N$751:$N$915,'CAJA TIGRES'!$H$751:$H$915,"SALIDA",'CAJA TIGRES'!$J$751:$J$915,$B89),0)</f>
        <v>0</v>
      </c>
      <c r="X89" s="62">
        <f>IFERROR(SUMIFS(RESERVA!$N$12:$N$12,RESERVA!$H$12:$H$12,"SALIDA",RESERVA!$J$12:$J$12,$B89),0)</f>
        <v>0</v>
      </c>
      <c r="Y89" s="96">
        <f>SUM(C89:X89)</f>
        <v>90000</v>
      </c>
      <c r="Z89" s="96">
        <f>Y89+'ABR25'!Z89</f>
        <v>334300</v>
      </c>
    </row>
    <row r="90" spans="1:27" x14ac:dyDescent="0.3">
      <c r="B90" s="16" t="s">
        <v>107</v>
      </c>
      <c r="C90" s="76">
        <f>SUM(C86:C89)</f>
        <v>0</v>
      </c>
      <c r="D90" s="76">
        <f t="shared" ref="D90" si="23">SUM(D86:D89)</f>
        <v>0</v>
      </c>
      <c r="E90" s="76">
        <f t="shared" ref="E90:Z90" si="24">SUM(E86:E89)</f>
        <v>0</v>
      </c>
      <c r="F90" s="76">
        <f t="shared" si="24"/>
        <v>0</v>
      </c>
      <c r="G90" s="76">
        <f t="shared" si="24"/>
        <v>50000</v>
      </c>
      <c r="H90" s="76">
        <f t="shared" si="24"/>
        <v>0</v>
      </c>
      <c r="I90" s="76">
        <f t="shared" si="24"/>
        <v>0</v>
      </c>
      <c r="J90" s="76">
        <f t="shared" si="24"/>
        <v>0</v>
      </c>
      <c r="K90" s="76">
        <f t="shared" si="24"/>
        <v>0</v>
      </c>
      <c r="L90" s="76">
        <f t="shared" si="24"/>
        <v>0</v>
      </c>
      <c r="M90" s="76">
        <f t="shared" si="24"/>
        <v>0</v>
      </c>
      <c r="N90" s="76">
        <f t="shared" si="24"/>
        <v>0</v>
      </c>
      <c r="O90" s="76">
        <f t="shared" si="24"/>
        <v>0</v>
      </c>
      <c r="P90" s="76">
        <f t="shared" si="24"/>
        <v>0</v>
      </c>
      <c r="Q90" s="76">
        <f t="shared" si="24"/>
        <v>0</v>
      </c>
      <c r="R90" s="76">
        <f t="shared" si="24"/>
        <v>0</v>
      </c>
      <c r="S90" s="76">
        <f t="shared" si="24"/>
        <v>0</v>
      </c>
      <c r="T90" s="76">
        <f t="shared" si="24"/>
        <v>0</v>
      </c>
      <c r="U90" s="76">
        <f t="shared" si="24"/>
        <v>0</v>
      </c>
      <c r="V90" s="76">
        <f t="shared" si="24"/>
        <v>265000</v>
      </c>
      <c r="W90" s="76">
        <f t="shared" si="24"/>
        <v>0</v>
      </c>
      <c r="X90" s="76">
        <f t="shared" si="24"/>
        <v>0</v>
      </c>
      <c r="Y90" s="76">
        <f t="shared" si="24"/>
        <v>315000</v>
      </c>
      <c r="Z90" s="76">
        <f t="shared" si="24"/>
        <v>725300</v>
      </c>
    </row>
    <row r="91" spans="1:27" s="84" customFormat="1" ht="21" customHeight="1" x14ac:dyDescent="0.3">
      <c r="B91" s="17" t="s">
        <v>16</v>
      </c>
      <c r="C91" s="82">
        <f>C82-C90</f>
        <v>0</v>
      </c>
      <c r="D91" s="82">
        <f t="shared" ref="D91" si="25">D82-D90</f>
        <v>0</v>
      </c>
      <c r="E91" s="82">
        <f t="shared" ref="E91:U91" si="26">E82-E90</f>
        <v>0</v>
      </c>
      <c r="F91" s="82">
        <f t="shared" si="26"/>
        <v>0</v>
      </c>
      <c r="G91" s="82">
        <f t="shared" si="26"/>
        <v>-50000</v>
      </c>
      <c r="H91" s="82">
        <f t="shared" si="26"/>
        <v>0</v>
      </c>
      <c r="I91" s="82">
        <f t="shared" si="26"/>
        <v>0</v>
      </c>
      <c r="J91" s="82">
        <f t="shared" si="26"/>
        <v>0</v>
      </c>
      <c r="K91" s="82">
        <f t="shared" si="26"/>
        <v>0</v>
      </c>
      <c r="L91" s="82">
        <f t="shared" si="26"/>
        <v>0</v>
      </c>
      <c r="M91" s="82">
        <f t="shared" si="26"/>
        <v>0</v>
      </c>
      <c r="N91" s="82">
        <f t="shared" si="26"/>
        <v>0</v>
      </c>
      <c r="O91" s="82">
        <f t="shared" si="26"/>
        <v>0</v>
      </c>
      <c r="P91" s="82">
        <f t="shared" si="26"/>
        <v>0</v>
      </c>
      <c r="Q91" s="82">
        <f t="shared" si="26"/>
        <v>0</v>
      </c>
      <c r="R91" s="82">
        <f t="shared" si="26"/>
        <v>0</v>
      </c>
      <c r="S91" s="82">
        <f t="shared" si="26"/>
        <v>0</v>
      </c>
      <c r="T91" s="82">
        <f t="shared" si="26"/>
        <v>0</v>
      </c>
      <c r="U91" s="83">
        <f t="shared" si="26"/>
        <v>0</v>
      </c>
      <c r="V91" s="82">
        <f>V82-V90</f>
        <v>-253390</v>
      </c>
      <c r="W91" s="82">
        <f t="shared" ref="W91:X91" si="27">W82-W90</f>
        <v>0</v>
      </c>
      <c r="X91" s="82">
        <f t="shared" si="27"/>
        <v>0</v>
      </c>
      <c r="Y91" s="83">
        <f t="shared" ref="Y91:Z91" si="28">Y82-Y90</f>
        <v>-303390</v>
      </c>
      <c r="Z91" s="82">
        <f t="shared" si="28"/>
        <v>19014558</v>
      </c>
      <c r="AA91" s="454"/>
    </row>
    <row r="92" spans="1:27" ht="7.2" customHeight="1" x14ac:dyDescent="0.3">
      <c r="B92" s="18"/>
      <c r="C92" s="40"/>
      <c r="D92" s="33"/>
      <c r="E92" s="33"/>
      <c r="F92" s="33"/>
      <c r="G92" s="33"/>
      <c r="H92" s="33"/>
      <c r="I92" s="33"/>
      <c r="J92" s="33"/>
      <c r="K92" s="33"/>
      <c r="L92" s="33"/>
      <c r="M92" s="33"/>
      <c r="N92" s="33"/>
      <c r="O92" s="33"/>
      <c r="P92" s="33"/>
      <c r="Q92" s="33"/>
      <c r="R92" s="33"/>
      <c r="S92" s="33"/>
      <c r="T92" s="33"/>
      <c r="U92" s="33"/>
      <c r="V92" s="33"/>
      <c r="W92" s="33"/>
      <c r="X92" s="33"/>
      <c r="Y92" s="98"/>
      <c r="Z92" s="98"/>
    </row>
    <row r="93" spans="1:27" x14ac:dyDescent="0.3">
      <c r="B93" s="65" t="s">
        <v>2</v>
      </c>
      <c r="C93" s="40"/>
      <c r="D93" s="33"/>
      <c r="E93" s="33"/>
      <c r="F93" s="33"/>
      <c r="G93" s="33"/>
      <c r="H93" s="33"/>
      <c r="I93" s="33"/>
      <c r="J93" s="33"/>
      <c r="K93" s="33"/>
      <c r="L93" s="33"/>
      <c r="M93" s="33"/>
      <c r="N93" s="33"/>
      <c r="O93" s="33"/>
      <c r="P93" s="33"/>
      <c r="Q93" s="33"/>
      <c r="R93" s="33"/>
      <c r="S93" s="33"/>
      <c r="T93" s="33"/>
      <c r="U93" s="33"/>
      <c r="V93" s="33"/>
      <c r="W93" s="33"/>
      <c r="X93" s="33"/>
      <c r="Y93" s="98"/>
      <c r="Z93" s="98"/>
    </row>
    <row r="94" spans="1:27" s="180" customFormat="1" x14ac:dyDescent="0.3">
      <c r="A94" s="180">
        <v>12</v>
      </c>
      <c r="B94" s="184" t="s">
        <v>81</v>
      </c>
      <c r="C94" s="140"/>
      <c r="D94" s="141"/>
      <c r="E94" s="141"/>
      <c r="F94" s="141"/>
      <c r="G94" s="141"/>
      <c r="H94" s="141"/>
      <c r="I94" s="129"/>
      <c r="J94" s="136"/>
      <c r="K94" s="141"/>
      <c r="L94" s="141"/>
      <c r="M94" s="141"/>
      <c r="N94" s="138"/>
      <c r="O94" s="141"/>
      <c r="P94" s="141"/>
      <c r="Q94" s="141"/>
      <c r="R94" s="138"/>
      <c r="S94" s="141"/>
      <c r="T94" s="141"/>
      <c r="U94" s="141"/>
      <c r="V94" s="141"/>
      <c r="W94" s="141"/>
      <c r="X94" s="141"/>
      <c r="Y94" s="141"/>
      <c r="Z94" s="136"/>
      <c r="AA94" s="453"/>
    </row>
    <row r="95" spans="1:27" x14ac:dyDescent="0.3">
      <c r="B95" s="63" t="s">
        <v>167</v>
      </c>
      <c r="C95" s="62">
        <f>IFERROR(SUMIFS('MGZ121'!$M$624:'MGZ121'!$M$842,'MGZ121'!$H$624:$H$842,"ENTRADA",'MGZ121'!$J$624:$J$842,$B95),0)</f>
        <v>0</v>
      </c>
      <c r="D95" s="62">
        <f>IFERROR(SUMIFS('MGZ BBVA'!$M$449:$M$617,'MGZ BBVA'!$H$449:$H$617,"ENTRADA",'MGZ BBVA'!$J$449:$J$617,$B95),0)</f>
        <v>219025.44</v>
      </c>
      <c r="E95" s="62">
        <f>IFERROR(SUMIFS('MGZ DOLARES'!$M$2:$M$2,'MGZ DOLARES'!$F$2:$F$2,"ENTRADA",'MGZ DOLARES'!$J$2:$J$2,$B95),0)</f>
        <v>0</v>
      </c>
      <c r="F95" s="62">
        <f>IFERROR(SUMIFS('MGZ BAJIO'!$M$50:$M$61,'MGZ BAJIO'!$H$50:$H$61,"ENTRADA",'MGZ BAJIO'!$J$50:$J$61,$B95),0)</f>
        <v>49500</v>
      </c>
      <c r="G95" s="62">
        <f>IFERROR(SUMIFS('VICTOR BANAMEX'!$M$225:$M$296,'VICTOR BANAMEX'!$H$225:$H$296,"ENTRADA",'VICTOR BANAMEX'!$J$225:$J$296,$B95),0)</f>
        <v>883092.58</v>
      </c>
      <c r="H95" s="62">
        <f>IFERROR(SUMIFS('VICTOR BANORTE'!$M$51:$M$59,'VICTOR BANORTE'!$H$51:$H$59,"ENTRADA",'VICTOR BANORTE'!$J$51:$J$59,$B95),0)</f>
        <v>0</v>
      </c>
      <c r="I95" s="62">
        <f>IFERROR(SUMIFS(RODRIGO!$M$2:$M$2,RODRIGO!$H$2:$H$2,"ENTRADA",RODRIGO!$J$2:$J$2,$B95),0)</f>
        <v>0</v>
      </c>
      <c r="J95" s="62">
        <f>IFERROR(SUMIFS(MOY!$M$2:$M$2,MOY!$F$2:$F$2,"ENTRADA",MOY!$J$2:$J$2,$B95),0)</f>
        <v>0</v>
      </c>
      <c r="K95" s="62">
        <f>IFERROR(SUMIFS('NORMA RUTH'!$M$29:$M$34,'NORMA RUTH'!$H$29:$H$34,"ENTRADA",'NORMA RUTH'!$J$29:$J$34,$B95),0)</f>
        <v>40000</v>
      </c>
      <c r="L95" s="62">
        <f>IFERROR(SUMIFS(VALERIA!$M$24:$M$27,VALERIA!$H$24:$H$27,"ENTRADA",VALERIA!$J$24:$J$27,$B95),0)</f>
        <v>14000</v>
      </c>
      <c r="M95" s="62">
        <f>IFERROR(SUMIFS('MANUEL BANAMEX'!$M$47:$M$53,'MANUEL BANAMEX'!$H$47:$H$53,"ENTRADA",'MANUEL BANAMEX'!$J$47:$J$53,$B95),0)</f>
        <v>30274</v>
      </c>
      <c r="N95" s="62">
        <f>IFERROR(SUMIFS(ROBERTO!$M$2:$M$2,ROBERTO!$H$2:$H$2,"ENTRADA",ROBERTO!$J$2:$J$2,$B95),0)</f>
        <v>0</v>
      </c>
      <c r="O95" s="62">
        <f>IFERROR(SUMIFS(JUAN!$M$41:$M$56,JUAN!$H$41:$H$56,"ENTRADA",JUAN!$J$41:$J$56,$B95),0)</f>
        <v>784865</v>
      </c>
      <c r="P95" s="62">
        <f>IFERROR(SUMIFS('NORMA SANCHEZ'!$M$40:$M$54,'NORMA SANCHEZ'!$H$40:$H$54,"ENTRADA",'NORMA SANCHEZ'!$J$40:$J$54,$B95),0)</f>
        <v>813897.5</v>
      </c>
      <c r="Q95" s="62">
        <f>IFERROR(SUMIFS('JOSE CARLOS'!$M$46:$M$57,'JOSE CARLOS'!$H$46:$H$57,"ENTRADA",'JOSE CARLOS'!$J$46:$J$57,$B95),0)</f>
        <v>826438.75</v>
      </c>
      <c r="R95" s="62">
        <f>IFERROR(SUMIFS('LUIS ENRIQUE '!$M$40:$M$46,'LUIS ENRIQUE '!$H$40:$H$46,"ENTRADA",'LUIS ENRIQUE '!$J$40:$J$46,$B95),0)</f>
        <v>0</v>
      </c>
      <c r="S95" s="62">
        <f>IFERROR(SUMIFS(CESARIA!$M$47:$M$63,CESARIA!$H$47:$H$63,"ENTRADA",CESARIA!$J$47:$J$63,$B95),0)</f>
        <v>837005</v>
      </c>
      <c r="T95" s="62">
        <f>IFERROR(SUMIFS(ALAN!$M$43:$M$55,ALAN!$H$43:$H$55,"ENTRADA",ALAN!$J$43:$J$55,$B95),0)</f>
        <v>785753.75</v>
      </c>
      <c r="U95" s="62">
        <f>IFERROR(SUMIFS(ELVIA!$M$39:$M$51,ELVIA!$H$39:$H$51,"ENTRADA",ELVIA!$J$39:$J$51,$B95),0)</f>
        <v>356981.25</v>
      </c>
      <c r="V95" s="146">
        <f>IFERROR(SUMIFS(CAJA!$M$2701:$M$3379,CAJA!$H$2701:$H$3379,"ENTRADA",CAJA!$J$2701:$J$3379,$B95),0)</f>
        <v>398634.72000000009</v>
      </c>
      <c r="W95" s="62">
        <f>IFERROR(SUMIFS('CAJA TIGRES'!$M$751:$M$915,'CAJA TIGRES'!$H$751:$H$915,"ENTRADA",'CAJA TIGRES'!$J$751:$J$915,$B95),0)</f>
        <v>0</v>
      </c>
      <c r="X95" s="62">
        <f>IFERROR(SUMIFS(RESERVA!$M$12:$M$12,RESERVA!$H$12:$H$12,"ENTRADA",RESERVA!$J$12:$J$12,$B95),0)</f>
        <v>0</v>
      </c>
      <c r="Y95" s="96">
        <f t="shared" ref="Y95:Y118" si="29">SUM(C95:X95)</f>
        <v>6039467.9899999993</v>
      </c>
      <c r="Z95" s="96">
        <f>Y95+'ABR25'!Z95</f>
        <v>28701676.849999998</v>
      </c>
    </row>
    <row r="96" spans="1:27" x14ac:dyDescent="0.3">
      <c r="B96" s="63" t="s">
        <v>168</v>
      </c>
      <c r="C96" s="62">
        <f>IFERROR(SUMIFS('MGZ121'!$M$624:'MGZ121'!$M$842,'MGZ121'!$H$624:$H$842,"ENTRADA",'MGZ121'!$J$624:$J$842,$B96),0)</f>
        <v>1750866.47</v>
      </c>
      <c r="D96" s="62">
        <f>IFERROR(SUMIFS('MGZ BBVA'!$M$449:$M$617,'MGZ BBVA'!$H$449:$H$617,"ENTRADA",'MGZ BBVA'!$J$449:$J$617,$B96),0)</f>
        <v>0</v>
      </c>
      <c r="E96" s="62">
        <f>IFERROR(SUMIFS('MGZ DOLARES'!$M$2:$M$2,'MGZ DOLARES'!$F$2:$F$2,"ENTRADA",'MGZ DOLARES'!$J$2:$J$2,$B96),0)</f>
        <v>0</v>
      </c>
      <c r="F96" s="62">
        <f>IFERROR(SUMIFS('MGZ BAJIO'!$M$50:$M$61,'MGZ BAJIO'!$H$50:$H$61,"ENTRADA",'MGZ BAJIO'!$J$50:$J$61,$B96),0)</f>
        <v>100400</v>
      </c>
      <c r="G96" s="62">
        <f>IFERROR(SUMIFS('VICTOR BANAMEX'!$M$225:$M$296,'VICTOR BANAMEX'!$H$225:$H$296,"ENTRADA",'VICTOR BANAMEX'!$J$225:$J$296,$B96),0)</f>
        <v>237358.55</v>
      </c>
      <c r="H96" s="62">
        <f>IFERROR(SUMIFS('VICTOR BANORTE'!$M$51:$M$59,'VICTOR BANORTE'!$H$51:$H$59,"ENTRADA",'VICTOR BANORTE'!$J$51:$J$59,$B96),0)</f>
        <v>0</v>
      </c>
      <c r="I96" s="62">
        <f>IFERROR(SUMIFS(RODRIGO!$M$2:$M$2,RODRIGO!$H$2:$H$2,"ENTRADA",RODRIGO!$J$2:$J$2,$B96),0)</f>
        <v>0</v>
      </c>
      <c r="J96" s="62">
        <f>IFERROR(SUMIFS(MOY!$M$2:$M$2,MOY!$F$2:$F$2,"ENTRADA",MOY!$J$2:$J$2,$B96),0)</f>
        <v>0</v>
      </c>
      <c r="K96" s="62">
        <f>IFERROR(SUMIFS('NORMA RUTH'!$M$29:$M$34,'NORMA RUTH'!$H$29:$H$34,"ENTRADA",'NORMA RUTH'!$J$29:$J$34,$B96),0)</f>
        <v>0</v>
      </c>
      <c r="L96" s="62">
        <f>IFERROR(SUMIFS(VALERIA!$M$24:$M$27,VALERIA!$H$24:$H$27,"ENTRADA",VALERIA!$J$24:$J$27,$B96),0)</f>
        <v>0</v>
      </c>
      <c r="M96" s="62">
        <f>IFERROR(SUMIFS('MANUEL BANAMEX'!$M$47:$M$53,'MANUEL BANAMEX'!$H$47:$H$53,"ENTRADA",'MANUEL BANAMEX'!$J$47:$J$53,$B96),0)</f>
        <v>0</v>
      </c>
      <c r="N96" s="62">
        <f>IFERROR(SUMIFS(ROBERTO!$M$2:$M$2,ROBERTO!$H$2:$H$2,"ENTRADA",ROBERTO!$J$2:$J$2,$B96),0)</f>
        <v>0</v>
      </c>
      <c r="O96" s="62">
        <f>IFERROR(SUMIFS(JUAN!$M$41:$M$56,JUAN!$H$41:$H$56,"ENTRADA",JUAN!$J$41:$J$56,$B96),0)</f>
        <v>0</v>
      </c>
      <c r="P96" s="62">
        <f>IFERROR(SUMIFS('NORMA SANCHEZ'!$M$40:$M$54,'NORMA SANCHEZ'!$H$40:$H$54,"ENTRADA",'NORMA SANCHEZ'!$J$40:$J$54,$B96),0)</f>
        <v>0</v>
      </c>
      <c r="Q96" s="62">
        <f>IFERROR(SUMIFS('JOSE CARLOS'!$M$46:$M$57,'JOSE CARLOS'!$H$46:$H$57,"ENTRADA",'JOSE CARLOS'!$J$46:$J$57,$B96),0)</f>
        <v>0</v>
      </c>
      <c r="R96" s="62">
        <f>IFERROR(SUMIFS('LUIS ENRIQUE '!$M$40:$M$46,'LUIS ENRIQUE '!$H$40:$H$46,"ENTRADA",'LUIS ENRIQUE '!$J$40:$J$46,$B96),0)</f>
        <v>593487.5</v>
      </c>
      <c r="S96" s="62">
        <f>IFERROR(SUMIFS(CESARIA!$M$47:$M$63,CESARIA!$H$47:$H$63,"ENTRADA",CESARIA!$J$47:$J$63,$B96),0)</f>
        <v>0</v>
      </c>
      <c r="T96" s="62">
        <f>IFERROR(SUMIFS(ALAN!$M$43:$M$55,ALAN!$H$43:$H$55,"ENTRADA",ALAN!$J$43:$J$55,$B96),0)</f>
        <v>0</v>
      </c>
      <c r="U96" s="62">
        <f>IFERROR(SUMIFS(ELVIA!$M$39:$M$51,ELVIA!$H$39:$H$51,"ENTRADA",ELVIA!$J$39:$J$51,$B96),0)</f>
        <v>0</v>
      </c>
      <c r="V96" s="146">
        <f>IFERROR(SUMIFS(CAJA!$M$2701:$M$3379,CAJA!$H$2701:$H$3379,"ENTRADA",CAJA!$J$2701:$J$3379,$B96),0)</f>
        <v>160168.92000000001</v>
      </c>
      <c r="W96" s="62">
        <f>IFERROR(SUMIFS('CAJA TIGRES'!$M$751:$M$915,'CAJA TIGRES'!$H$751:$H$915,"ENTRADA",'CAJA TIGRES'!$J$751:$J$915,$B96),0)</f>
        <v>0</v>
      </c>
      <c r="X96" s="62">
        <f>IFERROR(SUMIFS(RESERVA!$M$12:$M$12,RESERVA!$H$12:$H$12,"ENTRADA",RESERVA!$J$12:$J$12,$B96),0)</f>
        <v>0</v>
      </c>
      <c r="Y96" s="96">
        <f t="shared" si="29"/>
        <v>2842281.44</v>
      </c>
      <c r="Z96" s="96">
        <f>Y96+'ABR25'!Z96</f>
        <v>7589615.9900000002</v>
      </c>
    </row>
    <row r="97" spans="2:26" x14ac:dyDescent="0.3">
      <c r="B97" s="63" t="s">
        <v>169</v>
      </c>
      <c r="C97" s="62">
        <f>IFERROR(SUMIFS('MGZ121'!$M$624:'MGZ121'!$M$842,'MGZ121'!$H$624:$H$842,"ENTRADA",'MGZ121'!$J$624:$J$842,$B97),0)</f>
        <v>0</v>
      </c>
      <c r="D97" s="62">
        <f>IFERROR(SUMIFS('MGZ BBVA'!$M$449:$M$617,'MGZ BBVA'!$H$449:$H$617,"ENTRADA",'MGZ BBVA'!$J$449:$J$617,$B97),0)</f>
        <v>0</v>
      </c>
      <c r="E97" s="62">
        <f>IFERROR(SUMIFS('MGZ DOLARES'!$M$2:$M$2,'MGZ DOLARES'!$F$2:$F$2,"ENTRADA",'MGZ DOLARES'!$J$2:$J$2,$B97),0)</f>
        <v>0</v>
      </c>
      <c r="F97" s="62">
        <f>IFERROR(SUMIFS('MGZ BAJIO'!$M$50:$M$61,'MGZ BAJIO'!$H$50:$H$61,"ENTRADA",'MGZ BAJIO'!$J$50:$J$61,$B97),0)</f>
        <v>0</v>
      </c>
      <c r="G97" s="62">
        <f>IFERROR(SUMIFS('VICTOR BANAMEX'!$M$225:$M$296,'VICTOR BANAMEX'!$H$225:$H$296,"ENTRADA",'VICTOR BANAMEX'!$J$225:$J$296,$B97),0)</f>
        <v>0</v>
      </c>
      <c r="H97" s="62">
        <f>IFERROR(SUMIFS('VICTOR BANORTE'!$M$51:$M$59,'VICTOR BANORTE'!$H$51:$H$59,"ENTRADA",'VICTOR BANORTE'!$J$51:$J$59,$B97),0)</f>
        <v>0</v>
      </c>
      <c r="I97" s="62">
        <f>IFERROR(SUMIFS(RODRIGO!$M$2:$M$2,RODRIGO!$H$2:$H$2,"ENTRADA",RODRIGO!$J$2:$J$2,$B97),0)</f>
        <v>0</v>
      </c>
      <c r="J97" s="62">
        <f>IFERROR(SUMIFS(MOY!$M$2:$M$2,MOY!$F$2:$F$2,"ENTRADA",MOY!$J$2:$J$2,$B97),0)</f>
        <v>0</v>
      </c>
      <c r="K97" s="62">
        <f>IFERROR(SUMIFS('NORMA RUTH'!$M$29:$M$34,'NORMA RUTH'!$H$29:$H$34,"ENTRADA",'NORMA RUTH'!$J$29:$J$34,$B97),0)</f>
        <v>0</v>
      </c>
      <c r="L97" s="62">
        <f>IFERROR(SUMIFS(VALERIA!$M$24:$M$27,VALERIA!$H$24:$H$27,"ENTRADA",VALERIA!$J$24:$J$27,$B97),0)</f>
        <v>0</v>
      </c>
      <c r="M97" s="62">
        <f>IFERROR(SUMIFS('MANUEL BANAMEX'!$M$47:$M$53,'MANUEL BANAMEX'!$H$47:$H$53,"ENTRADA",'MANUEL BANAMEX'!$J$47:$J$53,$B97),0)</f>
        <v>0</v>
      </c>
      <c r="N97" s="62">
        <f>IFERROR(SUMIFS(ROBERTO!$M$2:$M$2,ROBERTO!$H$2:$H$2,"ENTRADA",ROBERTO!$J$2:$J$2,$B97),0)</f>
        <v>0</v>
      </c>
      <c r="O97" s="62">
        <f>IFERROR(SUMIFS(JUAN!$M$41:$M$56,JUAN!$H$41:$H$56,"ENTRADA",JUAN!$J$41:$J$56,$B97),0)</f>
        <v>0</v>
      </c>
      <c r="P97" s="62">
        <f>IFERROR(SUMIFS('NORMA SANCHEZ'!$M$40:$M$54,'NORMA SANCHEZ'!$H$40:$H$54,"ENTRADA",'NORMA SANCHEZ'!$J$40:$J$54,$B97),0)</f>
        <v>0</v>
      </c>
      <c r="Q97" s="62">
        <f>IFERROR(SUMIFS('JOSE CARLOS'!$M$46:$M$57,'JOSE CARLOS'!$H$46:$H$57,"ENTRADA",'JOSE CARLOS'!$J$46:$J$57,$B97),0)</f>
        <v>0</v>
      </c>
      <c r="R97" s="62">
        <f>IFERROR(SUMIFS('LUIS ENRIQUE '!$M$40:$M$46,'LUIS ENRIQUE '!$H$40:$H$46,"ENTRADA",'LUIS ENRIQUE '!$J$40:$J$46,$B97),0)</f>
        <v>0</v>
      </c>
      <c r="S97" s="62">
        <f>IFERROR(SUMIFS(CESARIA!$M$47:$M$63,CESARIA!$H$47:$H$63,"ENTRADA",CESARIA!$J$47:$J$63,$B97),0)</f>
        <v>0</v>
      </c>
      <c r="T97" s="62">
        <f>IFERROR(SUMIFS(ALAN!$M$43:$M$55,ALAN!$H$43:$H$55,"ENTRADA",ALAN!$J$43:$J$55,$B97),0)</f>
        <v>0</v>
      </c>
      <c r="U97" s="62">
        <f>IFERROR(SUMIFS(ELVIA!$M$39:$M$51,ELVIA!$H$39:$H$51,"ENTRADA",ELVIA!$J$39:$J$51,$B97),0)</f>
        <v>0</v>
      </c>
      <c r="V97" s="146">
        <f>IFERROR(SUMIFS(CAJA!$M$2701:$M$3379,CAJA!$H$2701:$H$3379,"ENTRADA",CAJA!$J$2701:$J$3379,$B97),0)</f>
        <v>0</v>
      </c>
      <c r="W97" s="62">
        <f>IFERROR(SUMIFS('CAJA TIGRES'!$M$751:$M$915,'CAJA TIGRES'!$H$751:$H$915,"ENTRADA",'CAJA TIGRES'!$J$751:$J$915,$B97),0)</f>
        <v>0</v>
      </c>
      <c r="X97" s="62">
        <f>IFERROR(SUMIFS(RESERVA!$M$12:$M$12,RESERVA!$H$12:$H$12,"ENTRADA",RESERVA!$J$12:$J$12,$B97),0)</f>
        <v>0</v>
      </c>
      <c r="Y97" s="96">
        <f t="shared" si="29"/>
        <v>0</v>
      </c>
      <c r="Z97" s="96">
        <f>Y97+'ABR25'!Z97</f>
        <v>0</v>
      </c>
    </row>
    <row r="98" spans="2:26" x14ac:dyDescent="0.3">
      <c r="B98" s="63" t="s">
        <v>170</v>
      </c>
      <c r="C98" s="62">
        <f>IFERROR(SUMIFS('MGZ121'!$M$624:'MGZ121'!$M$842,'MGZ121'!$H$624:$H$842,"ENTRADA",'MGZ121'!$J$624:$J$842,$B98),0)</f>
        <v>0</v>
      </c>
      <c r="D98" s="62">
        <f>IFERROR(SUMIFS('MGZ BBVA'!$M$449:$M$617,'MGZ BBVA'!$H$449:$H$617,"ENTRADA",'MGZ BBVA'!$J$449:$J$617,$B98),0)</f>
        <v>0</v>
      </c>
      <c r="E98" s="62">
        <f>IFERROR(SUMIFS('MGZ DOLARES'!$M$2:$M$2,'MGZ DOLARES'!$F$2:$F$2,"ENTRADA",'MGZ DOLARES'!$J$2:$J$2,$B98),0)</f>
        <v>0</v>
      </c>
      <c r="F98" s="62">
        <f>IFERROR(SUMIFS('MGZ BAJIO'!$M$50:$M$61,'MGZ BAJIO'!$H$50:$H$61,"ENTRADA",'MGZ BAJIO'!$J$50:$J$61,$B98),0)</f>
        <v>0</v>
      </c>
      <c r="G98" s="62">
        <f>IFERROR(SUMIFS('VICTOR BANAMEX'!$M$225:$M$296,'VICTOR BANAMEX'!$H$225:$H$296,"ENTRADA",'VICTOR BANAMEX'!$J$225:$J$296,$B98),0)</f>
        <v>0</v>
      </c>
      <c r="H98" s="62">
        <f>IFERROR(SUMIFS('VICTOR BANORTE'!$M$51:$M$59,'VICTOR BANORTE'!$H$51:$H$59,"ENTRADA",'VICTOR BANORTE'!$J$51:$J$59,$B98),0)</f>
        <v>0</v>
      </c>
      <c r="I98" s="62">
        <f>IFERROR(SUMIFS(RODRIGO!$M$2:$M$2,RODRIGO!$H$2:$H$2,"ENTRADA",RODRIGO!$J$2:$J$2,$B98),0)</f>
        <v>0</v>
      </c>
      <c r="J98" s="62">
        <f>IFERROR(SUMIFS(MOY!$M$2:$M$2,MOY!$F$2:$F$2,"ENTRADA",MOY!$J$2:$J$2,$B98),0)</f>
        <v>0</v>
      </c>
      <c r="K98" s="62">
        <f>IFERROR(SUMIFS('NORMA RUTH'!$M$29:$M$34,'NORMA RUTH'!$H$29:$H$34,"ENTRADA",'NORMA RUTH'!$J$29:$J$34,$B98),0)</f>
        <v>0</v>
      </c>
      <c r="L98" s="62">
        <f>IFERROR(SUMIFS(VALERIA!$M$24:$M$27,VALERIA!$H$24:$H$27,"ENTRADA",VALERIA!$J$24:$J$27,$B98),0)</f>
        <v>0</v>
      </c>
      <c r="M98" s="62">
        <f>IFERROR(SUMIFS('MANUEL BANAMEX'!$M$47:$M$53,'MANUEL BANAMEX'!$H$47:$H$53,"ENTRADA",'MANUEL BANAMEX'!$J$47:$J$53,$B98),0)</f>
        <v>0</v>
      </c>
      <c r="N98" s="62">
        <f>IFERROR(SUMIFS(ROBERTO!$M$2:$M$2,ROBERTO!$H$2:$H$2,"ENTRADA",ROBERTO!$J$2:$J$2,$B98),0)</f>
        <v>0</v>
      </c>
      <c r="O98" s="62">
        <f>IFERROR(SUMIFS(JUAN!$M$41:$M$56,JUAN!$H$41:$H$56,"ENTRADA",JUAN!$J$41:$J$56,$B98),0)</f>
        <v>0</v>
      </c>
      <c r="P98" s="62">
        <f>IFERROR(SUMIFS('NORMA SANCHEZ'!$M$40:$M$54,'NORMA SANCHEZ'!$H$40:$H$54,"ENTRADA",'NORMA SANCHEZ'!$J$40:$J$54,$B98),0)</f>
        <v>0</v>
      </c>
      <c r="Q98" s="62">
        <f>IFERROR(SUMIFS('JOSE CARLOS'!$M$46:$M$57,'JOSE CARLOS'!$H$46:$H$57,"ENTRADA",'JOSE CARLOS'!$J$46:$J$57,$B98),0)</f>
        <v>0</v>
      </c>
      <c r="R98" s="62">
        <f>IFERROR(SUMIFS('LUIS ENRIQUE '!$M$40:$M$46,'LUIS ENRIQUE '!$H$40:$H$46,"ENTRADA",'LUIS ENRIQUE '!$J$40:$J$46,$B98),0)</f>
        <v>0</v>
      </c>
      <c r="S98" s="62">
        <f>IFERROR(SUMIFS(CESARIA!$M$47:$M$63,CESARIA!$H$47:$H$63,"ENTRADA",CESARIA!$J$47:$J$63,$B98),0)</f>
        <v>0</v>
      </c>
      <c r="T98" s="62">
        <f>IFERROR(SUMIFS(ALAN!$M$43:$M$55,ALAN!$H$43:$H$55,"ENTRADA",ALAN!$J$43:$J$55,$B98),0)</f>
        <v>0</v>
      </c>
      <c r="U98" s="62">
        <f>IFERROR(SUMIFS(ELVIA!$M$39:$M$51,ELVIA!$H$39:$H$51,"ENTRADA",ELVIA!$J$39:$J$51,$B98),0)</f>
        <v>0</v>
      </c>
      <c r="V98" s="146">
        <f>IFERROR(SUMIFS(CAJA!$M$2701:$M$3379,CAJA!$H$2701:$H$3379,"ENTRADA",CAJA!$J$2701:$J$3379,$B98),0)</f>
        <v>0</v>
      </c>
      <c r="W98" s="62">
        <f>IFERROR(SUMIFS('CAJA TIGRES'!$M$751:$M$915,'CAJA TIGRES'!$H$751:$H$915,"ENTRADA",'CAJA TIGRES'!$J$751:$J$915,$B98),0)</f>
        <v>0</v>
      </c>
      <c r="X98" s="62">
        <f>IFERROR(SUMIFS(RESERVA!$M$12:$M$12,RESERVA!$H$12:$H$12,"ENTRADA",RESERVA!$J$12:$J$12,$B98),0)</f>
        <v>0</v>
      </c>
      <c r="Y98" s="96">
        <f t="shared" si="29"/>
        <v>0</v>
      </c>
      <c r="Z98" s="96">
        <f>Y98+'ABR25'!Z98</f>
        <v>629500</v>
      </c>
    </row>
    <row r="99" spans="2:26" x14ac:dyDescent="0.3">
      <c r="B99" s="63" t="s">
        <v>171</v>
      </c>
      <c r="C99" s="62">
        <f>IFERROR(SUMIFS('MGZ121'!$M$624:'MGZ121'!$M$842,'MGZ121'!$H$624:$H$842,"ENTRADA",'MGZ121'!$J$624:$J$842,$B99),0)</f>
        <v>5400</v>
      </c>
      <c r="D99" s="62">
        <f>IFERROR(SUMIFS('MGZ BBVA'!$M$449:$M$617,'MGZ BBVA'!$H$449:$H$617,"ENTRADA",'MGZ BBVA'!$J$449:$J$617,$B99),0)</f>
        <v>0</v>
      </c>
      <c r="E99" s="62">
        <f>IFERROR(SUMIFS('MGZ DOLARES'!$M$2:$M$2,'MGZ DOLARES'!$F$2:$F$2,"ENTRADA",'MGZ DOLARES'!$J$2:$J$2,$B99),0)</f>
        <v>0</v>
      </c>
      <c r="F99" s="62">
        <f>IFERROR(SUMIFS('MGZ BAJIO'!$M$50:$M$61,'MGZ BAJIO'!$H$50:$H$61,"ENTRADA",'MGZ BAJIO'!$J$50:$J$61,$B99),0)</f>
        <v>29800</v>
      </c>
      <c r="G99" s="62">
        <f>IFERROR(SUMIFS('VICTOR BANAMEX'!$M$225:$M$296,'VICTOR BANAMEX'!$H$225:$H$296,"ENTRADA",'VICTOR BANAMEX'!$J$225:$J$296,$B99),0)</f>
        <v>0</v>
      </c>
      <c r="H99" s="62">
        <f>IFERROR(SUMIFS('VICTOR BANORTE'!$M$51:$M$59,'VICTOR BANORTE'!$H$51:$H$59,"ENTRADA",'VICTOR BANORTE'!$J$51:$J$59,$B99),0)</f>
        <v>65000</v>
      </c>
      <c r="I99" s="62">
        <f>IFERROR(SUMIFS(RODRIGO!$M$2:$M$2,RODRIGO!$H$2:$H$2,"ENTRADA",RODRIGO!$J$2:$J$2,$B99),0)</f>
        <v>0</v>
      </c>
      <c r="J99" s="62">
        <f>IFERROR(SUMIFS(MOY!$M$2:$M$2,MOY!$F$2:$F$2,"ENTRADA",MOY!$J$2:$J$2,$B99),0)</f>
        <v>0</v>
      </c>
      <c r="K99" s="62">
        <f>IFERROR(SUMIFS('NORMA RUTH'!$M$29:$M$34,'NORMA RUTH'!$H$29:$H$34,"ENTRADA",'NORMA RUTH'!$J$29:$J$34,$B99),0)</f>
        <v>0</v>
      </c>
      <c r="L99" s="62">
        <f>IFERROR(SUMIFS(VALERIA!$M$24:$M$27,VALERIA!$H$24:$H$27,"ENTRADA",VALERIA!$J$24:$J$27,$B99),0)</f>
        <v>0</v>
      </c>
      <c r="M99" s="62">
        <f>IFERROR(SUMIFS('MANUEL BANAMEX'!$M$47:$M$53,'MANUEL BANAMEX'!$H$47:$H$53,"ENTRADA",'MANUEL BANAMEX'!$J$47:$J$53,$B99),0)</f>
        <v>0</v>
      </c>
      <c r="N99" s="62">
        <f>IFERROR(SUMIFS(ROBERTO!$M$2:$M$2,ROBERTO!$H$2:$H$2,"ENTRADA",ROBERTO!$J$2:$J$2,$B99),0)</f>
        <v>0</v>
      </c>
      <c r="O99" s="62">
        <f>IFERROR(SUMIFS(JUAN!$M$41:$M$56,JUAN!$H$41:$H$56,"ENTRADA",JUAN!$J$41:$J$56,$B99),0)</f>
        <v>0</v>
      </c>
      <c r="P99" s="62">
        <f>IFERROR(SUMIFS('NORMA SANCHEZ'!$M$40:$M$54,'NORMA SANCHEZ'!$H$40:$H$54,"ENTRADA",'NORMA SANCHEZ'!$J$40:$J$54,$B99),0)</f>
        <v>0</v>
      </c>
      <c r="Q99" s="62">
        <f>IFERROR(SUMIFS('JOSE CARLOS'!$M$46:$M$57,'JOSE CARLOS'!$H$46:$H$57,"ENTRADA",'JOSE CARLOS'!$J$46:$J$57,$B99),0)</f>
        <v>0</v>
      </c>
      <c r="R99" s="62">
        <f>IFERROR(SUMIFS('LUIS ENRIQUE '!$M$40:$M$46,'LUIS ENRIQUE '!$H$40:$H$46,"ENTRADA",'LUIS ENRIQUE '!$J$40:$J$46,$B99),0)</f>
        <v>0</v>
      </c>
      <c r="S99" s="62">
        <f>IFERROR(SUMIFS(CESARIA!$M$47:$M$63,CESARIA!$H$47:$H$63,"ENTRADA",CESARIA!$J$47:$J$63,$B99),0)</f>
        <v>0</v>
      </c>
      <c r="T99" s="62">
        <f>IFERROR(SUMIFS(ALAN!$M$43:$M$55,ALAN!$H$43:$H$55,"ENTRADA",ALAN!$J$43:$J$55,$B99),0)</f>
        <v>0</v>
      </c>
      <c r="U99" s="62">
        <f>IFERROR(SUMIFS(ELVIA!$M$39:$M$51,ELVIA!$H$39:$H$51,"ENTRADA",ELVIA!$J$39:$J$51,$B99),0)</f>
        <v>0</v>
      </c>
      <c r="V99" s="146">
        <f>IFERROR(SUMIFS(CAJA!$M$2701:$M$3379,CAJA!$H$2701:$H$3379,"ENTRADA",CAJA!$J$2701:$J$3379,$B99),0)</f>
        <v>100000</v>
      </c>
      <c r="W99" s="62">
        <f>IFERROR(SUMIFS('CAJA TIGRES'!$M$751:$M$915,'CAJA TIGRES'!$H$751:$H$915,"ENTRADA",'CAJA TIGRES'!$J$751:$J$915,$B99),0)</f>
        <v>0</v>
      </c>
      <c r="X99" s="62">
        <f>IFERROR(SUMIFS(RESERVA!$M$12:$M$12,RESERVA!$H$12:$H$12,"ENTRADA",RESERVA!$J$12:$J$12,$B99),0)</f>
        <v>0</v>
      </c>
      <c r="Y99" s="96">
        <f t="shared" si="29"/>
        <v>200200</v>
      </c>
      <c r="Z99" s="96">
        <f>Y99+'ABR25'!Z99</f>
        <v>662610</v>
      </c>
    </row>
    <row r="100" spans="2:26" x14ac:dyDescent="0.3">
      <c r="B100" s="63" t="s">
        <v>172</v>
      </c>
      <c r="C100" s="62">
        <f>IFERROR(SUMIFS('MGZ121'!$M$624:'MGZ121'!$M$842,'MGZ121'!$H$624:$H$842,"ENTRADA",'MGZ121'!$J$624:$J$842,$B100),0)</f>
        <v>0</v>
      </c>
      <c r="D100" s="62">
        <f>IFERROR(SUMIFS('MGZ BBVA'!$M$449:$M$617,'MGZ BBVA'!$H$449:$H$617,"ENTRADA",'MGZ BBVA'!$J$449:$J$617,$B100),0)</f>
        <v>0</v>
      </c>
      <c r="E100" s="62">
        <f>IFERROR(SUMIFS('MGZ DOLARES'!$M$2:$M$2,'MGZ DOLARES'!$F$2:$F$2,"ENTRADA",'MGZ DOLARES'!$J$2:$J$2,$B100),0)</f>
        <v>0</v>
      </c>
      <c r="F100" s="62">
        <f>IFERROR(SUMIFS('MGZ BAJIO'!$M$50:$M$61,'MGZ BAJIO'!$H$50:$H$61,"ENTRADA",'MGZ BAJIO'!$J$50:$J$61,$B100),0)</f>
        <v>0</v>
      </c>
      <c r="G100" s="62">
        <f>IFERROR(SUMIFS('VICTOR BANAMEX'!$M$225:$M$296,'VICTOR BANAMEX'!$H$225:$H$296,"ENTRADA",'VICTOR BANAMEX'!$J$225:$J$296,$B100),0)</f>
        <v>0</v>
      </c>
      <c r="H100" s="62">
        <f>IFERROR(SUMIFS('VICTOR BANORTE'!$M$51:$M$59,'VICTOR BANORTE'!$H$51:$H$59,"ENTRADA",'VICTOR BANORTE'!$J$51:$J$59,$B100),0)</f>
        <v>0</v>
      </c>
      <c r="I100" s="62">
        <f>IFERROR(SUMIFS(RODRIGO!$M$2:$M$2,RODRIGO!$H$2:$H$2,"ENTRADA",RODRIGO!$J$2:$J$2,$B100),0)</f>
        <v>0</v>
      </c>
      <c r="J100" s="62">
        <f>IFERROR(SUMIFS(MOY!$M$2:$M$2,MOY!$F$2:$F$2,"ENTRADA",MOY!$J$2:$J$2,$B100),0)</f>
        <v>0</v>
      </c>
      <c r="K100" s="62">
        <f>IFERROR(SUMIFS('NORMA RUTH'!$M$29:$M$34,'NORMA RUTH'!$H$29:$H$34,"ENTRADA",'NORMA RUTH'!$J$29:$J$34,$B100),0)</f>
        <v>0</v>
      </c>
      <c r="L100" s="62">
        <f>IFERROR(SUMIFS(VALERIA!$M$24:$M$27,VALERIA!$H$24:$H$27,"ENTRADA",VALERIA!$J$24:$J$27,$B100),0)</f>
        <v>0</v>
      </c>
      <c r="M100" s="62">
        <f>IFERROR(SUMIFS('MANUEL BANAMEX'!$M$47:$M$53,'MANUEL BANAMEX'!$H$47:$H$53,"ENTRADA",'MANUEL BANAMEX'!$J$47:$J$53,$B100),0)</f>
        <v>0</v>
      </c>
      <c r="N100" s="62">
        <f>IFERROR(SUMIFS(ROBERTO!$M$2:$M$2,ROBERTO!$H$2:$H$2,"ENTRADA",ROBERTO!$J$2:$J$2,$B100),0)</f>
        <v>0</v>
      </c>
      <c r="O100" s="62">
        <f>IFERROR(SUMIFS(JUAN!$M$41:$M$56,JUAN!$H$41:$H$56,"ENTRADA",JUAN!$J$41:$J$56,$B100),0)</f>
        <v>0</v>
      </c>
      <c r="P100" s="62">
        <f>IFERROR(SUMIFS('NORMA SANCHEZ'!$M$40:$M$54,'NORMA SANCHEZ'!$H$40:$H$54,"ENTRADA",'NORMA SANCHEZ'!$J$40:$J$54,$B100),0)</f>
        <v>0</v>
      </c>
      <c r="Q100" s="62">
        <f>IFERROR(SUMIFS('JOSE CARLOS'!$M$46:$M$57,'JOSE CARLOS'!$H$46:$H$57,"ENTRADA",'JOSE CARLOS'!$J$46:$J$57,$B100),0)</f>
        <v>0</v>
      </c>
      <c r="R100" s="62">
        <f>IFERROR(SUMIFS('LUIS ENRIQUE '!$M$40:$M$46,'LUIS ENRIQUE '!$H$40:$H$46,"ENTRADA",'LUIS ENRIQUE '!$J$40:$J$46,$B100),0)</f>
        <v>0</v>
      </c>
      <c r="S100" s="62">
        <f>IFERROR(SUMIFS(CESARIA!$M$47:$M$63,CESARIA!$H$47:$H$63,"ENTRADA",CESARIA!$J$47:$J$63,$B100),0)</f>
        <v>0</v>
      </c>
      <c r="T100" s="62">
        <f>IFERROR(SUMIFS(ALAN!$M$43:$M$55,ALAN!$H$43:$H$55,"ENTRADA",ALAN!$J$43:$J$55,$B100),0)</f>
        <v>0</v>
      </c>
      <c r="U100" s="62">
        <f>IFERROR(SUMIFS(ELVIA!$M$39:$M$51,ELVIA!$H$39:$H$51,"ENTRADA",ELVIA!$J$39:$J$51,$B100),0)</f>
        <v>0</v>
      </c>
      <c r="V100" s="146">
        <f>IFERROR(SUMIFS(CAJA!$M$2701:$M$3379,CAJA!$H$2701:$H$3379,"ENTRADA",CAJA!$J$2701:$J$3379,$B100),0)</f>
        <v>0</v>
      </c>
      <c r="W100" s="62">
        <f>IFERROR(SUMIFS('CAJA TIGRES'!$M$751:$M$915,'CAJA TIGRES'!$H$751:$H$915,"ENTRADA",'CAJA TIGRES'!$J$751:$J$915,$B100),0)</f>
        <v>0</v>
      </c>
      <c r="X100" s="62">
        <f>IFERROR(SUMIFS(RESERVA!$M$12:$M$12,RESERVA!$H$12:$H$12,"ENTRADA",RESERVA!$J$12:$J$12,$B100),0)</f>
        <v>0</v>
      </c>
      <c r="Y100" s="96">
        <f t="shared" si="29"/>
        <v>0</v>
      </c>
      <c r="Z100" s="96">
        <f>Y100+'ABR25'!Z100</f>
        <v>0</v>
      </c>
    </row>
    <row r="101" spans="2:26" x14ac:dyDescent="0.3">
      <c r="B101" s="63" t="s">
        <v>195</v>
      </c>
      <c r="C101" s="62">
        <f>IFERROR(SUMIFS('MGZ121'!$M$624:'MGZ121'!$M$842,'MGZ121'!$H$624:$H$842,"ENTRADA",'MGZ121'!$J$624:$J$842,$B101),0)</f>
        <v>0</v>
      </c>
      <c r="D101" s="62">
        <f>IFERROR(SUMIFS('MGZ BBVA'!$M$449:$M$617,'MGZ BBVA'!$H$449:$H$617,"ENTRADA",'MGZ BBVA'!$J$449:$J$617,$B101),0)</f>
        <v>0</v>
      </c>
      <c r="E101" s="62">
        <f>IFERROR(SUMIFS('MGZ DOLARES'!$M$2:$M$2,'MGZ DOLARES'!$F$2:$F$2,"ENTRADA",'MGZ DOLARES'!$J$2:$J$2,$B101),0)</f>
        <v>0</v>
      </c>
      <c r="F101" s="62">
        <f>IFERROR(SUMIFS('MGZ BAJIO'!$M$50:$M$61,'MGZ BAJIO'!$H$50:$H$61,"ENTRADA",'MGZ BAJIO'!$J$50:$J$61,$B101),0)</f>
        <v>0</v>
      </c>
      <c r="G101" s="62">
        <f>IFERROR(SUMIFS('VICTOR BANAMEX'!$M$225:$M$296,'VICTOR BANAMEX'!$H$225:$H$296,"ENTRADA",'VICTOR BANAMEX'!$J$225:$J$296,$B101),0)</f>
        <v>0</v>
      </c>
      <c r="H101" s="62">
        <f>IFERROR(SUMIFS('VICTOR BANORTE'!$M$51:$M$59,'VICTOR BANORTE'!$H$51:$H$59,"ENTRADA",'VICTOR BANORTE'!$J$51:$J$59,$B101),0)</f>
        <v>0</v>
      </c>
      <c r="I101" s="62">
        <f>IFERROR(SUMIFS(RODRIGO!$M$2:$M$2,RODRIGO!$H$2:$H$2,"ENTRADA",RODRIGO!$J$2:$J$2,$B101),0)</f>
        <v>0</v>
      </c>
      <c r="J101" s="62">
        <f>IFERROR(SUMIFS(MOY!$M$2:$M$2,MOY!$F$2:$F$2,"ENTRADA",MOY!$J$2:$J$2,$B101),0)</f>
        <v>0</v>
      </c>
      <c r="K101" s="62">
        <f>IFERROR(SUMIFS('NORMA RUTH'!$M$29:$M$34,'NORMA RUTH'!$H$29:$H$34,"ENTRADA",'NORMA RUTH'!$J$29:$J$34,$B101),0)</f>
        <v>0</v>
      </c>
      <c r="L101" s="62">
        <f>IFERROR(SUMIFS(VALERIA!$M$24:$M$27,VALERIA!$H$24:$H$27,"ENTRADA",VALERIA!$J$24:$J$27,$B101),0)</f>
        <v>0</v>
      </c>
      <c r="M101" s="62">
        <f>IFERROR(SUMIFS('MANUEL BANAMEX'!$M$47:$M$53,'MANUEL BANAMEX'!$H$47:$H$53,"ENTRADA",'MANUEL BANAMEX'!$J$47:$J$53,$B101),0)</f>
        <v>0</v>
      </c>
      <c r="N101" s="62">
        <f>IFERROR(SUMIFS(ROBERTO!$M$2:$M$2,ROBERTO!$H$2:$H$2,"ENTRADA",ROBERTO!$J$2:$J$2,$B101),0)</f>
        <v>0</v>
      </c>
      <c r="O101" s="62">
        <f>IFERROR(SUMIFS(JUAN!$M$41:$M$56,JUAN!$H$41:$H$56,"ENTRADA",JUAN!$J$41:$J$56,$B101),0)</f>
        <v>0</v>
      </c>
      <c r="P101" s="62">
        <f>IFERROR(SUMIFS('NORMA SANCHEZ'!$M$40:$M$54,'NORMA SANCHEZ'!$H$40:$H$54,"ENTRADA",'NORMA SANCHEZ'!$J$40:$J$54,$B101),0)</f>
        <v>0</v>
      </c>
      <c r="Q101" s="62">
        <f>IFERROR(SUMIFS('JOSE CARLOS'!$M$46:$M$57,'JOSE CARLOS'!$H$46:$H$57,"ENTRADA",'JOSE CARLOS'!$J$46:$J$57,$B101),0)</f>
        <v>0</v>
      </c>
      <c r="R101" s="62">
        <f>IFERROR(SUMIFS('LUIS ENRIQUE '!$M$40:$M$46,'LUIS ENRIQUE '!$H$40:$H$46,"ENTRADA",'LUIS ENRIQUE '!$J$40:$J$46,$B101),0)</f>
        <v>0</v>
      </c>
      <c r="S101" s="62">
        <f>IFERROR(SUMIFS(CESARIA!$M$47:$M$63,CESARIA!$H$47:$H$63,"ENTRADA",CESARIA!$J$47:$J$63,$B101),0)</f>
        <v>0</v>
      </c>
      <c r="T101" s="62">
        <f>IFERROR(SUMIFS(ALAN!$M$43:$M$55,ALAN!$H$43:$H$55,"ENTRADA",ALAN!$J$43:$J$55,$B101),0)</f>
        <v>0</v>
      </c>
      <c r="U101" s="62">
        <f>IFERROR(SUMIFS(ELVIA!$M$39:$M$51,ELVIA!$H$39:$H$51,"ENTRADA",ELVIA!$J$39:$J$51,$B101),0)</f>
        <v>0</v>
      </c>
      <c r="V101" s="146">
        <f>IFERROR(SUMIFS(CAJA!$M$2701:$M$3379,CAJA!$H$2701:$H$3379,"ENTRADA",CAJA!$J$2701:$J$3379,$B101),0)</f>
        <v>0</v>
      </c>
      <c r="W101" s="62">
        <f>IFERROR(SUMIFS('CAJA TIGRES'!$M$751:$M$915,'CAJA TIGRES'!$H$751:$H$915,"ENTRADA",'CAJA TIGRES'!$J$751:$J$915,$B101),0)</f>
        <v>0</v>
      </c>
      <c r="X101" s="62">
        <f>IFERROR(SUMIFS(RESERVA!$M$12:$M$12,RESERVA!$H$12:$H$12,"ENTRADA",RESERVA!$J$12:$J$12,$B101),0)</f>
        <v>0</v>
      </c>
      <c r="Y101" s="96">
        <f t="shared" si="29"/>
        <v>0</v>
      </c>
      <c r="Z101" s="96">
        <f>Y101+'ABR25'!Z101</f>
        <v>0</v>
      </c>
    </row>
    <row r="102" spans="2:26" x14ac:dyDescent="0.3">
      <c r="B102" s="63" t="s">
        <v>173</v>
      </c>
      <c r="C102" s="62">
        <f>IFERROR(SUMIFS('MGZ121'!$M$624:'MGZ121'!$M$842,'MGZ121'!$H$624:$H$842,"ENTRADA",'MGZ121'!$J$624:$J$842,$B102),0)</f>
        <v>0</v>
      </c>
      <c r="D102" s="62">
        <f>IFERROR(SUMIFS('MGZ BBVA'!$M$449:$M$617,'MGZ BBVA'!$H$449:$H$617,"ENTRADA",'MGZ BBVA'!$J$449:$J$617,$B102),0)</f>
        <v>0</v>
      </c>
      <c r="E102" s="62">
        <f>IFERROR(SUMIFS('MGZ DOLARES'!$M$2:$M$2,'MGZ DOLARES'!$F$2:$F$2,"ENTRADA",'MGZ DOLARES'!$J$2:$J$2,$B102),0)</f>
        <v>0</v>
      </c>
      <c r="F102" s="62">
        <f>IFERROR(SUMIFS('MGZ BAJIO'!$M$50:$M$61,'MGZ BAJIO'!$H$50:$H$61,"ENTRADA",'MGZ BAJIO'!$J$50:$J$61,$B102),0)</f>
        <v>0</v>
      </c>
      <c r="G102" s="62">
        <f>IFERROR(SUMIFS('VICTOR BANAMEX'!$M$225:$M$296,'VICTOR BANAMEX'!$H$225:$H$296,"ENTRADA",'VICTOR BANAMEX'!$J$225:$J$296,$B102),0)</f>
        <v>0</v>
      </c>
      <c r="H102" s="62">
        <f>IFERROR(SUMIFS('VICTOR BANORTE'!$M$51:$M$59,'VICTOR BANORTE'!$H$51:$H$59,"ENTRADA",'VICTOR BANORTE'!$J$51:$J$59,$B102),0)</f>
        <v>0</v>
      </c>
      <c r="I102" s="62">
        <f>IFERROR(SUMIFS(RODRIGO!$M$2:$M$2,RODRIGO!$H$2:$H$2,"ENTRADA",RODRIGO!$J$2:$J$2,$B102),0)</f>
        <v>0</v>
      </c>
      <c r="J102" s="62">
        <f>IFERROR(SUMIFS(MOY!$M$2:$M$2,MOY!$F$2:$F$2,"ENTRADA",MOY!$J$2:$J$2,$B102),0)</f>
        <v>0</v>
      </c>
      <c r="K102" s="62">
        <f>IFERROR(SUMIFS('NORMA RUTH'!$M$29:$M$34,'NORMA RUTH'!$H$29:$H$34,"ENTRADA",'NORMA RUTH'!$J$29:$J$34,$B102),0)</f>
        <v>0</v>
      </c>
      <c r="L102" s="62">
        <f>IFERROR(SUMIFS(VALERIA!$M$24:$M$27,VALERIA!$H$24:$H$27,"ENTRADA",VALERIA!$J$24:$J$27,$B102),0)</f>
        <v>0</v>
      </c>
      <c r="M102" s="62">
        <f>IFERROR(SUMIFS('MANUEL BANAMEX'!$M$47:$M$53,'MANUEL BANAMEX'!$H$47:$H$53,"ENTRADA",'MANUEL BANAMEX'!$J$47:$J$53,$B102),0)</f>
        <v>0</v>
      </c>
      <c r="N102" s="62">
        <f>IFERROR(SUMIFS(ROBERTO!$M$2:$M$2,ROBERTO!$H$2:$H$2,"ENTRADA",ROBERTO!$J$2:$J$2,$B102),0)</f>
        <v>0</v>
      </c>
      <c r="O102" s="62">
        <f>IFERROR(SUMIFS(JUAN!$M$41:$M$56,JUAN!$H$41:$H$56,"ENTRADA",JUAN!$J$41:$J$56,$B102),0)</f>
        <v>0</v>
      </c>
      <c r="P102" s="62">
        <f>IFERROR(SUMIFS('NORMA SANCHEZ'!$M$40:$M$54,'NORMA SANCHEZ'!$H$40:$H$54,"ENTRADA",'NORMA SANCHEZ'!$J$40:$J$54,$B102),0)</f>
        <v>0</v>
      </c>
      <c r="Q102" s="62">
        <f>IFERROR(SUMIFS('JOSE CARLOS'!$M$46:$M$57,'JOSE CARLOS'!$H$46:$H$57,"ENTRADA",'JOSE CARLOS'!$J$46:$J$57,$B102),0)</f>
        <v>0</v>
      </c>
      <c r="R102" s="62">
        <f>IFERROR(SUMIFS('LUIS ENRIQUE '!$M$40:$M$46,'LUIS ENRIQUE '!$H$40:$H$46,"ENTRADA",'LUIS ENRIQUE '!$J$40:$J$46,$B102),0)</f>
        <v>0</v>
      </c>
      <c r="S102" s="62">
        <f>IFERROR(SUMIFS(CESARIA!$M$47:$M$63,CESARIA!$H$47:$H$63,"ENTRADA",CESARIA!$J$47:$J$63,$B102),0)</f>
        <v>0</v>
      </c>
      <c r="T102" s="62">
        <f>IFERROR(SUMIFS(ALAN!$M$43:$M$55,ALAN!$H$43:$H$55,"ENTRADA",ALAN!$J$43:$J$55,$B102),0)</f>
        <v>0</v>
      </c>
      <c r="U102" s="62">
        <f>IFERROR(SUMIFS(ELVIA!$M$39:$M$51,ELVIA!$H$39:$H$51,"ENTRADA",ELVIA!$J$39:$J$51,$B102),0)</f>
        <v>0</v>
      </c>
      <c r="V102" s="146">
        <f>IFERROR(SUMIFS(CAJA!$M$2701:$M$3379,CAJA!$H$2701:$H$3379,"ENTRADA",CAJA!$J$2701:$J$3379,$B102),0)</f>
        <v>0</v>
      </c>
      <c r="W102" s="62">
        <f>IFERROR(SUMIFS('CAJA TIGRES'!$M$751:$M$915,'CAJA TIGRES'!$H$751:$H$915,"ENTRADA",'CAJA TIGRES'!$J$751:$J$915,$B102),0)</f>
        <v>0</v>
      </c>
      <c r="X102" s="62">
        <f>IFERROR(SUMIFS(RESERVA!$M$12:$M$12,RESERVA!$H$12:$H$12,"ENTRADA",RESERVA!$J$12:$J$12,$B102),0)</f>
        <v>0</v>
      </c>
      <c r="Y102" s="96">
        <f t="shared" si="29"/>
        <v>0</v>
      </c>
      <c r="Z102" s="96">
        <f>Y102+'ABR25'!Z102</f>
        <v>0</v>
      </c>
    </row>
    <row r="103" spans="2:26" x14ac:dyDescent="0.3">
      <c r="B103" s="63" t="s">
        <v>174</v>
      </c>
      <c r="C103" s="62">
        <f>IFERROR(SUMIFS('MGZ121'!$M$624:'MGZ121'!$M$842,'MGZ121'!$H$624:$H$842,"ENTRADA",'MGZ121'!$J$624:$J$842,$B103),0)</f>
        <v>0</v>
      </c>
      <c r="D103" s="62">
        <f>IFERROR(SUMIFS('MGZ BBVA'!$M$449:$M$617,'MGZ BBVA'!$H$449:$H$617,"ENTRADA",'MGZ BBVA'!$J$449:$J$617,$B103),0)</f>
        <v>0</v>
      </c>
      <c r="E103" s="62">
        <f>IFERROR(SUMIFS('MGZ DOLARES'!$M$2:$M$2,'MGZ DOLARES'!$F$2:$F$2,"ENTRADA",'MGZ DOLARES'!$J$2:$J$2,$B103),0)</f>
        <v>0</v>
      </c>
      <c r="F103" s="62">
        <f>IFERROR(SUMIFS('MGZ BAJIO'!$M$50:$M$61,'MGZ BAJIO'!$H$50:$H$61,"ENTRADA",'MGZ BAJIO'!$J$50:$J$61,$B103),0)</f>
        <v>0</v>
      </c>
      <c r="G103" s="62">
        <f>IFERROR(SUMIFS('VICTOR BANAMEX'!$M$225:$M$296,'VICTOR BANAMEX'!$H$225:$H$296,"ENTRADA",'VICTOR BANAMEX'!$J$225:$J$296,$B103),0)</f>
        <v>0</v>
      </c>
      <c r="H103" s="62">
        <f>IFERROR(SUMIFS('VICTOR BANORTE'!$M$51:$M$59,'VICTOR BANORTE'!$H$51:$H$59,"ENTRADA",'VICTOR BANORTE'!$J$51:$J$59,$B103),0)</f>
        <v>0</v>
      </c>
      <c r="I103" s="62">
        <f>IFERROR(SUMIFS(RODRIGO!$M$2:$M$2,RODRIGO!$H$2:$H$2,"ENTRADA",RODRIGO!$J$2:$J$2,$B103),0)</f>
        <v>0</v>
      </c>
      <c r="J103" s="62">
        <f>IFERROR(SUMIFS(MOY!$M$2:$M$2,MOY!$F$2:$F$2,"ENTRADA",MOY!$J$2:$J$2,$B103),0)</f>
        <v>0</v>
      </c>
      <c r="K103" s="62">
        <f>IFERROR(SUMIFS('NORMA RUTH'!$M$29:$M$34,'NORMA RUTH'!$H$29:$H$34,"ENTRADA",'NORMA RUTH'!$J$29:$J$34,$B103),0)</f>
        <v>0</v>
      </c>
      <c r="L103" s="62">
        <f>IFERROR(SUMIFS(VALERIA!$M$24:$M$27,VALERIA!$H$24:$H$27,"ENTRADA",VALERIA!$J$24:$J$27,$B103),0)</f>
        <v>0</v>
      </c>
      <c r="M103" s="62">
        <f>IFERROR(SUMIFS('MANUEL BANAMEX'!$M$47:$M$53,'MANUEL BANAMEX'!$H$47:$H$53,"ENTRADA",'MANUEL BANAMEX'!$J$47:$J$53,$B103),0)</f>
        <v>0</v>
      </c>
      <c r="N103" s="62">
        <f>IFERROR(SUMIFS(ROBERTO!$M$2:$M$2,ROBERTO!$H$2:$H$2,"ENTRADA",ROBERTO!$J$2:$J$2,$B103),0)</f>
        <v>0</v>
      </c>
      <c r="O103" s="62">
        <f>IFERROR(SUMIFS(JUAN!$M$41:$M$56,JUAN!$H$41:$H$56,"ENTRADA",JUAN!$J$41:$J$56,$B103),0)</f>
        <v>0</v>
      </c>
      <c r="P103" s="62">
        <f>IFERROR(SUMIFS('NORMA SANCHEZ'!$M$40:$M$54,'NORMA SANCHEZ'!$H$40:$H$54,"ENTRADA",'NORMA SANCHEZ'!$J$40:$J$54,$B103),0)</f>
        <v>0</v>
      </c>
      <c r="Q103" s="62">
        <f>IFERROR(SUMIFS('JOSE CARLOS'!$M$46:$M$57,'JOSE CARLOS'!$H$46:$H$57,"ENTRADA",'JOSE CARLOS'!$J$46:$J$57,$B103),0)</f>
        <v>0</v>
      </c>
      <c r="R103" s="62">
        <f>IFERROR(SUMIFS('LUIS ENRIQUE '!$M$40:$M$46,'LUIS ENRIQUE '!$H$40:$H$46,"ENTRADA",'LUIS ENRIQUE '!$J$40:$J$46,$B103),0)</f>
        <v>0</v>
      </c>
      <c r="S103" s="62">
        <f>IFERROR(SUMIFS(CESARIA!$M$47:$M$63,CESARIA!$H$47:$H$63,"ENTRADA",CESARIA!$J$47:$J$63,$B103),0)</f>
        <v>0</v>
      </c>
      <c r="T103" s="62">
        <f>IFERROR(SUMIFS(ALAN!$M$43:$M$55,ALAN!$H$43:$H$55,"ENTRADA",ALAN!$J$43:$J$55,$B103),0)</f>
        <v>0</v>
      </c>
      <c r="U103" s="62">
        <f>IFERROR(SUMIFS(ELVIA!$M$39:$M$51,ELVIA!$H$39:$H$51,"ENTRADA",ELVIA!$J$39:$J$51,$B103),0)</f>
        <v>0</v>
      </c>
      <c r="V103" s="146">
        <f>IFERROR(SUMIFS(CAJA!$M$2701:$M$3379,CAJA!$H$2701:$H$3379,"ENTRADA",CAJA!$J$2701:$J$3379,$B103),0)</f>
        <v>0</v>
      </c>
      <c r="W103" s="62">
        <f>IFERROR(SUMIFS('CAJA TIGRES'!$M$751:$M$915,'CAJA TIGRES'!$H$751:$H$915,"ENTRADA",'CAJA TIGRES'!$J$751:$J$915,$B103),0)</f>
        <v>0</v>
      </c>
      <c r="X103" s="62">
        <f>IFERROR(SUMIFS(RESERVA!$M$12:$M$12,RESERVA!$H$12:$H$12,"ENTRADA",RESERVA!$J$12:$J$12,$B103),0)</f>
        <v>0</v>
      </c>
      <c r="Y103" s="96">
        <f t="shared" si="29"/>
        <v>0</v>
      </c>
      <c r="Z103" s="96">
        <f>Y103+'ABR25'!Z103</f>
        <v>0</v>
      </c>
    </row>
    <row r="104" spans="2:26" x14ac:dyDescent="0.3">
      <c r="B104" s="63" t="s">
        <v>175</v>
      </c>
      <c r="C104" s="62">
        <f>IFERROR(SUMIFS('MGZ121'!$M$624:'MGZ121'!$M$842,'MGZ121'!$H$624:$H$842,"ENTRADA",'MGZ121'!$J$624:$J$842,$B104),0)</f>
        <v>0</v>
      </c>
      <c r="D104" s="62">
        <f>IFERROR(SUMIFS('MGZ BBVA'!$M$449:$M$617,'MGZ BBVA'!$H$449:$H$617,"ENTRADA",'MGZ BBVA'!$J$449:$J$617,$B104),0)</f>
        <v>0</v>
      </c>
      <c r="E104" s="62">
        <f>IFERROR(SUMIFS('MGZ DOLARES'!$M$2:$M$2,'MGZ DOLARES'!$F$2:$F$2,"ENTRADA",'MGZ DOLARES'!$J$2:$J$2,$B104),0)</f>
        <v>0</v>
      </c>
      <c r="F104" s="62">
        <f>IFERROR(SUMIFS('MGZ BAJIO'!$M$50:$M$61,'MGZ BAJIO'!$H$50:$H$61,"ENTRADA",'MGZ BAJIO'!$J$50:$J$61,$B104),0)</f>
        <v>0</v>
      </c>
      <c r="G104" s="62">
        <f>IFERROR(SUMIFS('VICTOR BANAMEX'!$M$225:$M$296,'VICTOR BANAMEX'!$H$225:$H$296,"ENTRADA",'VICTOR BANAMEX'!$J$225:$J$296,$B104),0)</f>
        <v>0</v>
      </c>
      <c r="H104" s="62">
        <f>IFERROR(SUMIFS('VICTOR BANORTE'!$M$51:$M$59,'VICTOR BANORTE'!$H$51:$H$59,"ENTRADA",'VICTOR BANORTE'!$J$51:$J$59,$B104),0)</f>
        <v>0</v>
      </c>
      <c r="I104" s="62">
        <f>IFERROR(SUMIFS(RODRIGO!$M$2:$M$2,RODRIGO!$H$2:$H$2,"ENTRADA",RODRIGO!$J$2:$J$2,$B104),0)</f>
        <v>0</v>
      </c>
      <c r="J104" s="62">
        <f>IFERROR(SUMIFS(MOY!$M$2:$M$2,MOY!$F$2:$F$2,"ENTRADA",MOY!$J$2:$J$2,$B104),0)</f>
        <v>0</v>
      </c>
      <c r="K104" s="62">
        <f>IFERROR(SUMIFS('NORMA RUTH'!$M$29:$M$34,'NORMA RUTH'!$H$29:$H$34,"ENTRADA",'NORMA RUTH'!$J$29:$J$34,$B104),0)</f>
        <v>0</v>
      </c>
      <c r="L104" s="62">
        <f>IFERROR(SUMIFS(VALERIA!$M$24:$M$27,VALERIA!$H$24:$H$27,"ENTRADA",VALERIA!$J$24:$J$27,$B104),0)</f>
        <v>0</v>
      </c>
      <c r="M104" s="62">
        <f>IFERROR(SUMIFS('MANUEL BANAMEX'!$M$47:$M$53,'MANUEL BANAMEX'!$H$47:$H$53,"ENTRADA",'MANUEL BANAMEX'!$J$47:$J$53,$B104),0)</f>
        <v>0</v>
      </c>
      <c r="N104" s="62">
        <f>IFERROR(SUMIFS(ROBERTO!$M$2:$M$2,ROBERTO!$H$2:$H$2,"ENTRADA",ROBERTO!$J$2:$J$2,$B104),0)</f>
        <v>0</v>
      </c>
      <c r="O104" s="62">
        <f>IFERROR(SUMIFS(JUAN!$M$41:$M$56,JUAN!$H$41:$H$56,"ENTRADA",JUAN!$J$41:$J$56,$B104),0)</f>
        <v>0</v>
      </c>
      <c r="P104" s="62">
        <f>IFERROR(SUMIFS('NORMA SANCHEZ'!$M$40:$M$54,'NORMA SANCHEZ'!$H$40:$H$54,"ENTRADA",'NORMA SANCHEZ'!$J$40:$J$54,$B104),0)</f>
        <v>0</v>
      </c>
      <c r="Q104" s="62">
        <f>IFERROR(SUMIFS('JOSE CARLOS'!$M$46:$M$57,'JOSE CARLOS'!$H$46:$H$57,"ENTRADA",'JOSE CARLOS'!$J$46:$J$57,$B104),0)</f>
        <v>0</v>
      </c>
      <c r="R104" s="62">
        <f>IFERROR(SUMIFS('LUIS ENRIQUE '!$M$40:$M$46,'LUIS ENRIQUE '!$H$40:$H$46,"ENTRADA",'LUIS ENRIQUE '!$J$40:$J$46,$B104),0)</f>
        <v>0</v>
      </c>
      <c r="S104" s="62">
        <f>IFERROR(SUMIFS(CESARIA!$M$47:$M$63,CESARIA!$H$47:$H$63,"ENTRADA",CESARIA!$J$47:$J$63,$B104),0)</f>
        <v>0</v>
      </c>
      <c r="T104" s="62">
        <f>IFERROR(SUMIFS(ALAN!$M$43:$M$55,ALAN!$H$43:$H$55,"ENTRADA",ALAN!$J$43:$J$55,$B104),0)</f>
        <v>0</v>
      </c>
      <c r="U104" s="62">
        <f>IFERROR(SUMIFS(ELVIA!$M$39:$M$51,ELVIA!$H$39:$H$51,"ENTRADA",ELVIA!$J$39:$J$51,$B104),0)</f>
        <v>0</v>
      </c>
      <c r="V104" s="146">
        <f>IFERROR(SUMIFS(CAJA!$M$2701:$M$3379,CAJA!$H$2701:$H$3379,"ENTRADA",CAJA!$J$2701:$J$3379,$B104),0)</f>
        <v>102000</v>
      </c>
      <c r="W104" s="62">
        <f>IFERROR(SUMIFS('CAJA TIGRES'!$M$751:$M$915,'CAJA TIGRES'!$H$751:$H$915,"ENTRADA",'CAJA TIGRES'!$J$751:$J$915,$B104),0)</f>
        <v>0</v>
      </c>
      <c r="X104" s="62">
        <f>IFERROR(SUMIFS(RESERVA!$M$12:$M$12,RESERVA!$H$12:$H$12,"ENTRADA",RESERVA!$J$12:$J$12,$B104),0)</f>
        <v>0</v>
      </c>
      <c r="Y104" s="96">
        <f t="shared" si="29"/>
        <v>102000</v>
      </c>
      <c r="Z104" s="96">
        <f>Y104+'ABR25'!Z104</f>
        <v>171752.28</v>
      </c>
    </row>
    <row r="105" spans="2:26" x14ac:dyDescent="0.3">
      <c r="B105" s="63" t="s">
        <v>176</v>
      </c>
      <c r="C105" s="62">
        <f>IFERROR(SUMIFS('MGZ121'!$M$624:'MGZ121'!$M$842,'MGZ121'!$H$624:$H$842,"ENTRADA",'MGZ121'!$J$624:$J$842,$B105),0)</f>
        <v>0</v>
      </c>
      <c r="D105" s="62">
        <f>IFERROR(SUMIFS('MGZ BBVA'!$M$449:$M$617,'MGZ BBVA'!$H$449:$H$617,"ENTRADA",'MGZ BBVA'!$J$449:$J$617,$B105),0)</f>
        <v>0</v>
      </c>
      <c r="E105" s="62">
        <f>IFERROR(SUMIFS('MGZ DOLARES'!$M$2:$M$2,'MGZ DOLARES'!$F$2:$F$2,"ENTRADA",'MGZ DOLARES'!$J$2:$J$2,$B105),0)</f>
        <v>0</v>
      </c>
      <c r="F105" s="62">
        <f>IFERROR(SUMIFS('MGZ BAJIO'!$M$50:$M$61,'MGZ BAJIO'!$H$50:$H$61,"ENTRADA",'MGZ BAJIO'!$J$50:$J$61,$B105),0)</f>
        <v>0</v>
      </c>
      <c r="G105" s="62">
        <f>IFERROR(SUMIFS('VICTOR BANAMEX'!$M$225:$M$296,'VICTOR BANAMEX'!$H$225:$H$296,"ENTRADA",'VICTOR BANAMEX'!$J$225:$J$296,$B105),0)</f>
        <v>0</v>
      </c>
      <c r="H105" s="62">
        <f>IFERROR(SUMIFS('VICTOR BANORTE'!$M$51:$M$59,'VICTOR BANORTE'!$H$51:$H$59,"ENTRADA",'VICTOR BANORTE'!$J$51:$J$59,$B105),0)</f>
        <v>0</v>
      </c>
      <c r="I105" s="62">
        <f>IFERROR(SUMIFS(RODRIGO!$M$2:$M$2,RODRIGO!$H$2:$H$2,"ENTRADA",RODRIGO!$J$2:$J$2,$B105),0)</f>
        <v>0</v>
      </c>
      <c r="J105" s="62">
        <f>IFERROR(SUMIFS(MOY!$M$2:$M$2,MOY!$F$2:$F$2,"ENTRADA",MOY!$J$2:$J$2,$B105),0)</f>
        <v>0</v>
      </c>
      <c r="K105" s="62">
        <f>IFERROR(SUMIFS('NORMA RUTH'!$M$29:$M$34,'NORMA RUTH'!$H$29:$H$34,"ENTRADA",'NORMA RUTH'!$J$29:$J$34,$B105),0)</f>
        <v>0</v>
      </c>
      <c r="L105" s="62">
        <f>IFERROR(SUMIFS(VALERIA!$M$24:$M$27,VALERIA!$H$24:$H$27,"ENTRADA",VALERIA!$J$24:$J$27,$B105),0)</f>
        <v>0</v>
      </c>
      <c r="M105" s="62">
        <f>IFERROR(SUMIFS('MANUEL BANAMEX'!$M$47:$M$53,'MANUEL BANAMEX'!$H$47:$H$53,"ENTRADA",'MANUEL BANAMEX'!$J$47:$J$53,$B105),0)</f>
        <v>0</v>
      </c>
      <c r="N105" s="62">
        <f>IFERROR(SUMIFS(ROBERTO!$M$2:$M$2,ROBERTO!$H$2:$H$2,"ENTRADA",ROBERTO!$J$2:$J$2,$B105),0)</f>
        <v>0</v>
      </c>
      <c r="O105" s="62">
        <f>IFERROR(SUMIFS(JUAN!$M$41:$M$56,JUAN!$H$41:$H$56,"ENTRADA",JUAN!$J$41:$J$56,$B105),0)</f>
        <v>0</v>
      </c>
      <c r="P105" s="62">
        <f>IFERROR(SUMIFS('NORMA SANCHEZ'!$M$40:$M$54,'NORMA SANCHEZ'!$H$40:$H$54,"ENTRADA",'NORMA SANCHEZ'!$J$40:$J$54,$B105),0)</f>
        <v>0</v>
      </c>
      <c r="Q105" s="62">
        <f>IFERROR(SUMIFS('JOSE CARLOS'!$M$46:$M$57,'JOSE CARLOS'!$H$46:$H$57,"ENTRADA",'JOSE CARLOS'!$J$46:$J$57,$B105),0)</f>
        <v>0</v>
      </c>
      <c r="R105" s="62">
        <f>IFERROR(SUMIFS('LUIS ENRIQUE '!$M$40:$M$46,'LUIS ENRIQUE '!$H$40:$H$46,"ENTRADA",'LUIS ENRIQUE '!$J$40:$J$46,$B105),0)</f>
        <v>0</v>
      </c>
      <c r="S105" s="62">
        <f>IFERROR(SUMIFS(CESARIA!$M$47:$M$63,CESARIA!$H$47:$H$63,"ENTRADA",CESARIA!$J$47:$J$63,$B105),0)</f>
        <v>0</v>
      </c>
      <c r="T105" s="62">
        <f>IFERROR(SUMIFS(ALAN!$M$43:$M$55,ALAN!$H$43:$H$55,"ENTRADA",ALAN!$J$43:$J$55,$B105),0)</f>
        <v>0</v>
      </c>
      <c r="U105" s="62">
        <f>IFERROR(SUMIFS(ELVIA!$M$39:$M$51,ELVIA!$H$39:$H$51,"ENTRADA",ELVIA!$J$39:$J$51,$B105),0)</f>
        <v>0</v>
      </c>
      <c r="V105" s="146">
        <f>IFERROR(SUMIFS(CAJA!$M$2701:$M$3379,CAJA!$H$2701:$H$3379,"ENTRADA",CAJA!$J$2701:$J$3379,$B105),0)</f>
        <v>0</v>
      </c>
      <c r="W105" s="62">
        <f>IFERROR(SUMIFS('CAJA TIGRES'!$M$751:$M$915,'CAJA TIGRES'!$H$751:$H$915,"ENTRADA",'CAJA TIGRES'!$J$751:$J$915,$B105),0)</f>
        <v>0</v>
      </c>
      <c r="X105" s="62">
        <f>IFERROR(SUMIFS(RESERVA!$M$12:$M$12,RESERVA!$H$12:$H$12,"ENTRADA",RESERVA!$J$12:$J$12,$B105),0)</f>
        <v>0</v>
      </c>
      <c r="Y105" s="96">
        <f t="shared" si="29"/>
        <v>0</v>
      </c>
      <c r="Z105" s="96">
        <f>Y105+'ABR25'!Z105</f>
        <v>0</v>
      </c>
    </row>
    <row r="106" spans="2:26" x14ac:dyDescent="0.3">
      <c r="B106" s="63" t="s">
        <v>177</v>
      </c>
      <c r="C106" s="62">
        <f>IFERROR(SUMIFS('MGZ121'!$M$624:'MGZ121'!$M$842,'MGZ121'!$H$624:$H$842,"ENTRADA",'MGZ121'!$J$624:$J$842,$B106),0)</f>
        <v>0</v>
      </c>
      <c r="D106" s="62">
        <f>IFERROR(SUMIFS('MGZ BBVA'!$M$449:$M$617,'MGZ BBVA'!$H$449:$H$617,"ENTRADA",'MGZ BBVA'!$J$449:$J$617,$B106),0)</f>
        <v>0</v>
      </c>
      <c r="E106" s="62">
        <f>IFERROR(SUMIFS('MGZ DOLARES'!$M$2:$M$2,'MGZ DOLARES'!$F$2:$F$2,"ENTRADA",'MGZ DOLARES'!$J$2:$J$2,$B106),0)</f>
        <v>0</v>
      </c>
      <c r="F106" s="62">
        <f>IFERROR(SUMIFS('MGZ BAJIO'!$M$50:$M$61,'MGZ BAJIO'!$H$50:$H$61,"ENTRADA",'MGZ BAJIO'!$J$50:$J$61,$B106),0)</f>
        <v>0</v>
      </c>
      <c r="G106" s="62">
        <f>IFERROR(SUMIFS('VICTOR BANAMEX'!$M$225:$M$296,'VICTOR BANAMEX'!$H$225:$H$296,"ENTRADA",'VICTOR BANAMEX'!$J$225:$J$296,$B106),0)</f>
        <v>0</v>
      </c>
      <c r="H106" s="62">
        <f>IFERROR(SUMIFS('VICTOR BANORTE'!$M$51:$M$59,'VICTOR BANORTE'!$H$51:$H$59,"ENTRADA",'VICTOR BANORTE'!$J$51:$J$59,$B106),0)</f>
        <v>0</v>
      </c>
      <c r="I106" s="62">
        <f>IFERROR(SUMIFS(RODRIGO!$M$2:$M$2,RODRIGO!$H$2:$H$2,"ENTRADA",RODRIGO!$J$2:$J$2,$B106),0)</f>
        <v>0</v>
      </c>
      <c r="J106" s="62">
        <f>IFERROR(SUMIFS(MOY!$M$2:$M$2,MOY!$F$2:$F$2,"ENTRADA",MOY!$J$2:$J$2,$B106),0)</f>
        <v>0</v>
      </c>
      <c r="K106" s="62">
        <f>IFERROR(SUMIFS('NORMA RUTH'!$M$29:$M$34,'NORMA RUTH'!$H$29:$H$34,"ENTRADA",'NORMA RUTH'!$J$29:$J$34,$B106),0)</f>
        <v>0</v>
      </c>
      <c r="L106" s="62">
        <f>IFERROR(SUMIFS(VALERIA!$M$24:$M$27,VALERIA!$H$24:$H$27,"ENTRADA",VALERIA!$J$24:$J$27,$B106),0)</f>
        <v>0</v>
      </c>
      <c r="M106" s="62">
        <f>IFERROR(SUMIFS('MANUEL BANAMEX'!$M$47:$M$53,'MANUEL BANAMEX'!$H$47:$H$53,"ENTRADA",'MANUEL BANAMEX'!$J$47:$J$53,$B106),0)</f>
        <v>0</v>
      </c>
      <c r="N106" s="62">
        <f>IFERROR(SUMIFS(ROBERTO!$M$2:$M$2,ROBERTO!$H$2:$H$2,"ENTRADA",ROBERTO!$J$2:$J$2,$B106),0)</f>
        <v>0</v>
      </c>
      <c r="O106" s="62">
        <f>IFERROR(SUMIFS(JUAN!$M$41:$M$56,JUAN!$H$41:$H$56,"ENTRADA",JUAN!$J$41:$J$56,$B106),0)</f>
        <v>0</v>
      </c>
      <c r="P106" s="62">
        <f>IFERROR(SUMIFS('NORMA SANCHEZ'!$M$40:$M$54,'NORMA SANCHEZ'!$H$40:$H$54,"ENTRADA",'NORMA SANCHEZ'!$J$40:$J$54,$B106),0)</f>
        <v>0</v>
      </c>
      <c r="Q106" s="62">
        <f>IFERROR(SUMIFS('JOSE CARLOS'!$M$46:$M$57,'JOSE CARLOS'!$H$46:$H$57,"ENTRADA",'JOSE CARLOS'!$J$46:$J$57,$B106),0)</f>
        <v>0</v>
      </c>
      <c r="R106" s="62">
        <f>IFERROR(SUMIFS('LUIS ENRIQUE '!$M$40:$M$46,'LUIS ENRIQUE '!$H$40:$H$46,"ENTRADA",'LUIS ENRIQUE '!$J$40:$J$46,$B106),0)</f>
        <v>0</v>
      </c>
      <c r="S106" s="62">
        <f>IFERROR(SUMIFS(CESARIA!$M$47:$M$63,CESARIA!$H$47:$H$63,"ENTRADA",CESARIA!$J$47:$J$63,$B106),0)</f>
        <v>0</v>
      </c>
      <c r="T106" s="62">
        <f>IFERROR(SUMIFS(ALAN!$M$43:$M$55,ALAN!$H$43:$H$55,"ENTRADA",ALAN!$J$43:$J$55,$B106),0)</f>
        <v>0</v>
      </c>
      <c r="U106" s="62">
        <f>IFERROR(SUMIFS(ELVIA!$M$39:$M$51,ELVIA!$H$39:$H$51,"ENTRADA",ELVIA!$J$39:$J$51,$B106),0)</f>
        <v>0</v>
      </c>
      <c r="V106" s="146">
        <f>IFERROR(SUMIFS(CAJA!$M$2701:$M$3379,CAJA!$H$2701:$H$3379,"ENTRADA",CAJA!$J$2701:$J$3379,$B106),0)</f>
        <v>0</v>
      </c>
      <c r="W106" s="62">
        <f>IFERROR(SUMIFS('CAJA TIGRES'!$M$751:$M$915,'CAJA TIGRES'!$H$751:$H$915,"ENTRADA",'CAJA TIGRES'!$J$751:$J$915,$B106),0)</f>
        <v>0</v>
      </c>
      <c r="X106" s="62">
        <f>IFERROR(SUMIFS(RESERVA!$M$12:$M$12,RESERVA!$H$12:$H$12,"ENTRADA",RESERVA!$J$12:$J$12,$B106),0)</f>
        <v>0</v>
      </c>
      <c r="Y106" s="96">
        <f t="shared" si="29"/>
        <v>0</v>
      </c>
      <c r="Z106" s="96">
        <f>Y106+'ABR25'!Z106</f>
        <v>0</v>
      </c>
    </row>
    <row r="107" spans="2:26" x14ac:dyDescent="0.3">
      <c r="B107" s="63" t="s">
        <v>8784</v>
      </c>
      <c r="C107" s="62">
        <f>IFERROR(SUMIFS('MGZ121'!$M$624:'MGZ121'!$M$842,'MGZ121'!$H$624:$H$842,"ENTRADA",'MGZ121'!$J$624:$J$842,$B107),0)</f>
        <v>0</v>
      </c>
      <c r="D107" s="62">
        <f>IFERROR(SUMIFS('MGZ BBVA'!$M$449:$M$617,'MGZ BBVA'!$H$449:$H$617,"ENTRADA",'MGZ BBVA'!$J$449:$J$617,$B107),0)</f>
        <v>0</v>
      </c>
      <c r="E107" s="62">
        <f>IFERROR(SUMIFS('MGZ DOLARES'!$M$2:$M$2,'MGZ DOLARES'!$F$2:$F$2,"ENTRADA",'MGZ DOLARES'!$J$2:$J$2,$B107),0)</f>
        <v>0</v>
      </c>
      <c r="F107" s="62">
        <f>IFERROR(SUMIFS('MGZ BAJIO'!$M$50:$M$61,'MGZ BAJIO'!$H$50:$H$61,"ENTRADA",'MGZ BAJIO'!$J$50:$J$61,$B107),0)</f>
        <v>0</v>
      </c>
      <c r="G107" s="62">
        <f>IFERROR(SUMIFS('VICTOR BANAMEX'!$M$225:$M$296,'VICTOR BANAMEX'!$H$225:$H$296,"ENTRADA",'VICTOR BANAMEX'!$J$225:$J$296,$B107),0)</f>
        <v>0</v>
      </c>
      <c r="H107" s="62">
        <f>IFERROR(SUMIFS('VICTOR BANORTE'!$M$51:$M$59,'VICTOR BANORTE'!$H$51:$H$59,"ENTRADA",'VICTOR BANORTE'!$J$51:$J$59,$B107),0)</f>
        <v>0</v>
      </c>
      <c r="I107" s="62">
        <f>IFERROR(SUMIFS(RODRIGO!$M$2:$M$2,RODRIGO!$H$2:$H$2,"ENTRADA",RODRIGO!$J$2:$J$2,$B107),0)</f>
        <v>0</v>
      </c>
      <c r="J107" s="62">
        <f>IFERROR(SUMIFS(MOY!$M$2:$M$2,MOY!$F$2:$F$2,"ENTRADA",MOY!$J$2:$J$2,$B107),0)</f>
        <v>0</v>
      </c>
      <c r="K107" s="62">
        <f>IFERROR(SUMIFS('NORMA RUTH'!$M$29:$M$34,'NORMA RUTH'!$H$29:$H$34,"ENTRADA",'NORMA RUTH'!$J$29:$J$34,$B107),0)</f>
        <v>0</v>
      </c>
      <c r="L107" s="62">
        <f>IFERROR(SUMIFS(VALERIA!$M$24:$M$27,VALERIA!$H$24:$H$27,"ENTRADA",VALERIA!$J$24:$J$27,$B107),0)</f>
        <v>0</v>
      </c>
      <c r="M107" s="62">
        <f>IFERROR(SUMIFS('MANUEL BANAMEX'!$M$47:$M$53,'MANUEL BANAMEX'!$H$47:$H$53,"ENTRADA",'MANUEL BANAMEX'!$J$47:$J$53,$B107),0)</f>
        <v>0</v>
      </c>
      <c r="N107" s="62">
        <f>IFERROR(SUMIFS(ROBERTO!$M$2:$M$2,ROBERTO!$H$2:$H$2,"ENTRADA",ROBERTO!$J$2:$J$2,$B107),0)</f>
        <v>0</v>
      </c>
      <c r="O107" s="62">
        <f>IFERROR(SUMIFS(JUAN!$M$41:$M$56,JUAN!$H$41:$H$56,"ENTRADA",JUAN!$J$41:$J$56,$B107),0)</f>
        <v>0</v>
      </c>
      <c r="P107" s="62">
        <f>IFERROR(SUMIFS('NORMA SANCHEZ'!$M$40:$M$54,'NORMA SANCHEZ'!$H$40:$H$54,"ENTRADA",'NORMA SANCHEZ'!$J$40:$J$54,$B107),0)</f>
        <v>0</v>
      </c>
      <c r="Q107" s="62">
        <f>IFERROR(SUMIFS('JOSE CARLOS'!$M$46:$M$57,'JOSE CARLOS'!$H$46:$H$57,"ENTRADA",'JOSE CARLOS'!$J$46:$J$57,$B107),0)</f>
        <v>0</v>
      </c>
      <c r="R107" s="62">
        <f>IFERROR(SUMIFS('LUIS ENRIQUE '!$M$40:$M$46,'LUIS ENRIQUE '!$H$40:$H$46,"ENTRADA",'LUIS ENRIQUE '!$J$40:$J$46,$B107),0)</f>
        <v>0</v>
      </c>
      <c r="S107" s="62">
        <f>IFERROR(SUMIFS(CESARIA!$M$47:$M$63,CESARIA!$H$47:$H$63,"ENTRADA",CESARIA!$J$47:$J$63,$B107),0)</f>
        <v>0</v>
      </c>
      <c r="T107" s="62">
        <f>IFERROR(SUMIFS(ALAN!$M$43:$M$55,ALAN!$H$43:$H$55,"ENTRADA",ALAN!$J$43:$J$55,$B107),0)</f>
        <v>0</v>
      </c>
      <c r="U107" s="62">
        <f>IFERROR(SUMIFS(ELVIA!$M$39:$M$51,ELVIA!$H$39:$H$51,"ENTRADA",ELVIA!$J$39:$J$51,$B107),0)</f>
        <v>0</v>
      </c>
      <c r="V107" s="146">
        <f>IFERROR(SUMIFS(CAJA!$M$2701:$M$3379,CAJA!$H$2701:$H$3379,"ENTRADA",CAJA!$J$2701:$J$3379,$B107),0)</f>
        <v>0</v>
      </c>
      <c r="W107" s="62">
        <f>IFERROR(SUMIFS('CAJA TIGRES'!$M$751:$M$915,'CAJA TIGRES'!$H$751:$H$915,"ENTRADA",'CAJA TIGRES'!$J$751:$J$915,$B107),0)</f>
        <v>0</v>
      </c>
      <c r="X107" s="62">
        <f>IFERROR(SUMIFS(RESERVA!$M$12:$M$12,RESERVA!$H$12:$H$12,"ENTRADA",RESERVA!$J$12:$J$12,$B107),0)</f>
        <v>0</v>
      </c>
      <c r="Y107" s="96">
        <f>SUM(C107:X107)</f>
        <v>0</v>
      </c>
      <c r="Z107" s="96">
        <f>Y107+'ABR25'!Z107</f>
        <v>0</v>
      </c>
    </row>
    <row r="108" spans="2:26" x14ac:dyDescent="0.3">
      <c r="B108" s="63" t="s">
        <v>280</v>
      </c>
      <c r="C108" s="62">
        <f>IFERROR(SUMIFS('MGZ121'!$M$624:'MGZ121'!$M$842,'MGZ121'!$H$624:$H$842,"ENTRADA",'MGZ121'!$J$624:$J$842,$B108),0)</f>
        <v>0</v>
      </c>
      <c r="D108" s="62">
        <f>IFERROR(SUMIFS('MGZ BBVA'!$M$449:$M$617,'MGZ BBVA'!$H$449:$H$617,"ENTRADA",'MGZ BBVA'!$J$449:$J$617,$B108),0)</f>
        <v>0</v>
      </c>
      <c r="E108" s="62">
        <f>IFERROR(SUMIFS('MGZ DOLARES'!$M$2:$M$2,'MGZ DOLARES'!$F$2:$F$2,"ENTRADA",'MGZ DOLARES'!$J$2:$J$2,$B108),0)</f>
        <v>0</v>
      </c>
      <c r="F108" s="62">
        <f>IFERROR(SUMIFS('MGZ BAJIO'!$M$50:$M$61,'MGZ BAJIO'!$H$50:$H$61,"ENTRADA",'MGZ BAJIO'!$J$50:$J$61,$B108),0)</f>
        <v>0</v>
      </c>
      <c r="G108" s="62">
        <f>IFERROR(SUMIFS('VICTOR BANAMEX'!$M$225:$M$296,'VICTOR BANAMEX'!$H$225:$H$296,"ENTRADA",'VICTOR BANAMEX'!$J$225:$J$296,$B108),0)</f>
        <v>0</v>
      </c>
      <c r="H108" s="62">
        <f>IFERROR(SUMIFS('VICTOR BANORTE'!$M$51:$M$59,'VICTOR BANORTE'!$H$51:$H$59,"ENTRADA",'VICTOR BANORTE'!$J$51:$J$59,$B108),0)</f>
        <v>0</v>
      </c>
      <c r="I108" s="62">
        <f>IFERROR(SUMIFS(RODRIGO!$M$2:$M$2,RODRIGO!$H$2:$H$2,"ENTRADA",RODRIGO!$J$2:$J$2,$B108),0)</f>
        <v>0</v>
      </c>
      <c r="J108" s="62">
        <f>IFERROR(SUMIFS(MOY!$M$2:$M$2,MOY!$F$2:$F$2,"ENTRADA",MOY!$J$2:$J$2,$B108),0)</f>
        <v>0</v>
      </c>
      <c r="K108" s="62">
        <f>IFERROR(SUMIFS('NORMA RUTH'!$M$29:$M$34,'NORMA RUTH'!$H$29:$H$34,"ENTRADA",'NORMA RUTH'!$J$29:$J$34,$B108),0)</f>
        <v>0</v>
      </c>
      <c r="L108" s="62">
        <f>IFERROR(SUMIFS(VALERIA!$M$24:$M$27,VALERIA!$H$24:$H$27,"ENTRADA",VALERIA!$J$24:$J$27,$B108),0)</f>
        <v>0</v>
      </c>
      <c r="M108" s="62">
        <f>IFERROR(SUMIFS('MANUEL BANAMEX'!$M$47:$M$53,'MANUEL BANAMEX'!$H$47:$H$53,"ENTRADA",'MANUEL BANAMEX'!$J$47:$J$53,$B108),0)</f>
        <v>0</v>
      </c>
      <c r="N108" s="62">
        <f>IFERROR(SUMIFS(ROBERTO!$M$2:$M$2,ROBERTO!$H$2:$H$2,"ENTRADA",ROBERTO!$J$2:$J$2,$B108),0)</f>
        <v>0</v>
      </c>
      <c r="O108" s="62">
        <f>IFERROR(SUMIFS(JUAN!$M$41:$M$56,JUAN!$H$41:$H$56,"ENTRADA",JUAN!$J$41:$J$56,$B108),0)</f>
        <v>0</v>
      </c>
      <c r="P108" s="62">
        <f>IFERROR(SUMIFS('NORMA SANCHEZ'!$M$40:$M$54,'NORMA SANCHEZ'!$H$40:$H$54,"ENTRADA",'NORMA SANCHEZ'!$J$40:$J$54,$B108),0)</f>
        <v>0</v>
      </c>
      <c r="Q108" s="62">
        <f>IFERROR(SUMIFS('JOSE CARLOS'!$M$46:$M$57,'JOSE CARLOS'!$H$46:$H$57,"ENTRADA",'JOSE CARLOS'!$J$46:$J$57,$B108),0)</f>
        <v>0</v>
      </c>
      <c r="R108" s="62">
        <f>IFERROR(SUMIFS('LUIS ENRIQUE '!$M$40:$M$46,'LUIS ENRIQUE '!$H$40:$H$46,"ENTRADA",'LUIS ENRIQUE '!$J$40:$J$46,$B108),0)</f>
        <v>0</v>
      </c>
      <c r="S108" s="62">
        <f>IFERROR(SUMIFS(CESARIA!$M$47:$M$63,CESARIA!$H$47:$H$63,"ENTRADA",CESARIA!$J$47:$J$63,$B108),0)</f>
        <v>0</v>
      </c>
      <c r="T108" s="62">
        <f>IFERROR(SUMIFS(ALAN!$M$43:$M$55,ALAN!$H$43:$H$55,"ENTRADA",ALAN!$J$43:$J$55,$B108),0)</f>
        <v>0</v>
      </c>
      <c r="U108" s="62">
        <f>IFERROR(SUMIFS(ELVIA!$M$39:$M$51,ELVIA!$H$39:$H$51,"ENTRADA",ELVIA!$J$39:$J$51,$B108),0)</f>
        <v>0</v>
      </c>
      <c r="V108" s="146">
        <f>IFERROR(SUMIFS(CAJA!$M$2701:$M$3379,CAJA!$H$2701:$H$3379,"ENTRADA",CAJA!$J$2701:$J$3379,$B108),0)</f>
        <v>588000</v>
      </c>
      <c r="W108" s="62">
        <f>IFERROR(SUMIFS('CAJA TIGRES'!$M$751:$M$915,'CAJA TIGRES'!$H$751:$H$915,"ENTRADA",'CAJA TIGRES'!$J$751:$J$915,$B108),0)</f>
        <v>0</v>
      </c>
      <c r="X108" s="62">
        <f>IFERROR(SUMIFS(RESERVA!$M$12:$M$12,RESERVA!$H$12:$H$12,"ENTRADA",RESERVA!$J$12:$J$12,$B108),0)</f>
        <v>0</v>
      </c>
      <c r="Y108" s="96">
        <f t="shared" ref="Y108:Y109" si="30">SUM(C108:X108)</f>
        <v>588000</v>
      </c>
      <c r="Z108" s="96">
        <f>Y108+'ABR25'!Z108</f>
        <v>2910500</v>
      </c>
    </row>
    <row r="109" spans="2:26" x14ac:dyDescent="0.3">
      <c r="B109" s="63" t="s">
        <v>178</v>
      </c>
      <c r="C109" s="62">
        <f>IFERROR(SUMIFS('MGZ121'!$M$624:'MGZ121'!$M$842,'MGZ121'!$H$624:$H$842,"ENTRADA",'MGZ121'!$J$624:$J$842,$B109),0)</f>
        <v>0</v>
      </c>
      <c r="D109" s="62">
        <f>IFERROR(SUMIFS('MGZ BBVA'!$M$449:$M$617,'MGZ BBVA'!$H$449:$H$617,"ENTRADA",'MGZ BBVA'!$J$449:$J$617,$B109),0)</f>
        <v>0</v>
      </c>
      <c r="E109" s="62">
        <f>IFERROR(SUMIFS('MGZ DOLARES'!$M$2:$M$2,'MGZ DOLARES'!$F$2:$F$2,"ENTRADA",'MGZ DOLARES'!$J$2:$J$2,$B109),0)</f>
        <v>0</v>
      </c>
      <c r="F109" s="62">
        <f>IFERROR(SUMIFS('MGZ BAJIO'!$M$50:$M$61,'MGZ BAJIO'!$H$50:$H$61,"ENTRADA",'MGZ BAJIO'!$J$50:$J$61,$B109),0)</f>
        <v>0</v>
      </c>
      <c r="G109" s="62">
        <f>IFERROR(SUMIFS('VICTOR BANAMEX'!$M$225:$M$296,'VICTOR BANAMEX'!$H$225:$H$296,"ENTRADA",'VICTOR BANAMEX'!$J$225:$J$296,$B109),0)</f>
        <v>0</v>
      </c>
      <c r="H109" s="62">
        <f>IFERROR(SUMIFS('VICTOR BANORTE'!$M$51:$M$59,'VICTOR BANORTE'!$H$51:$H$59,"ENTRADA",'VICTOR BANORTE'!$J$51:$J$59,$B109),0)</f>
        <v>0</v>
      </c>
      <c r="I109" s="62">
        <f>IFERROR(SUMIFS(RODRIGO!$M$2:$M$2,RODRIGO!$H$2:$H$2,"ENTRADA",RODRIGO!$J$2:$J$2,$B109),0)</f>
        <v>0</v>
      </c>
      <c r="J109" s="62">
        <f>IFERROR(SUMIFS(MOY!$M$2:$M$2,MOY!$F$2:$F$2,"ENTRADA",MOY!$J$2:$J$2,$B109),0)</f>
        <v>0</v>
      </c>
      <c r="K109" s="62">
        <f>IFERROR(SUMIFS('NORMA RUTH'!$M$29:$M$34,'NORMA RUTH'!$H$29:$H$34,"ENTRADA",'NORMA RUTH'!$J$29:$J$34,$B109),0)</f>
        <v>0</v>
      </c>
      <c r="L109" s="62">
        <f>IFERROR(SUMIFS(VALERIA!$M$24:$M$27,VALERIA!$H$24:$H$27,"ENTRADA",VALERIA!$J$24:$J$27,$B109),0)</f>
        <v>0</v>
      </c>
      <c r="M109" s="62">
        <f>IFERROR(SUMIFS('MANUEL BANAMEX'!$M$47:$M$53,'MANUEL BANAMEX'!$H$47:$H$53,"ENTRADA",'MANUEL BANAMEX'!$J$47:$J$53,$B109),0)</f>
        <v>0</v>
      </c>
      <c r="N109" s="62">
        <f>IFERROR(SUMIFS(ROBERTO!$M$2:$M$2,ROBERTO!$H$2:$H$2,"ENTRADA",ROBERTO!$J$2:$J$2,$B109),0)</f>
        <v>0</v>
      </c>
      <c r="O109" s="62">
        <f>IFERROR(SUMIFS(JUAN!$M$41:$M$56,JUAN!$H$41:$H$56,"ENTRADA",JUAN!$J$41:$J$56,$B109),0)</f>
        <v>0</v>
      </c>
      <c r="P109" s="62">
        <f>IFERROR(SUMIFS('NORMA SANCHEZ'!$M$40:$M$54,'NORMA SANCHEZ'!$H$40:$H$54,"ENTRADA",'NORMA SANCHEZ'!$J$40:$J$54,$B109),0)</f>
        <v>0</v>
      </c>
      <c r="Q109" s="62">
        <f>IFERROR(SUMIFS('JOSE CARLOS'!$M$46:$M$57,'JOSE CARLOS'!$H$46:$H$57,"ENTRADA",'JOSE CARLOS'!$J$46:$J$57,$B109),0)</f>
        <v>0</v>
      </c>
      <c r="R109" s="62">
        <f>IFERROR(SUMIFS('LUIS ENRIQUE '!$M$40:$M$46,'LUIS ENRIQUE '!$H$40:$H$46,"ENTRADA",'LUIS ENRIQUE '!$J$40:$J$46,$B109),0)</f>
        <v>0</v>
      </c>
      <c r="S109" s="62">
        <f>IFERROR(SUMIFS(CESARIA!$M$47:$M$63,CESARIA!$H$47:$H$63,"ENTRADA",CESARIA!$J$47:$J$63,$B109),0)</f>
        <v>0</v>
      </c>
      <c r="T109" s="62">
        <f>IFERROR(SUMIFS(ALAN!$M$43:$M$55,ALAN!$H$43:$H$55,"ENTRADA",ALAN!$J$43:$J$55,$B109),0)</f>
        <v>0</v>
      </c>
      <c r="U109" s="62">
        <f>IFERROR(SUMIFS(ELVIA!$M$39:$M$51,ELVIA!$H$39:$H$51,"ENTRADA",ELVIA!$J$39:$J$51,$B109),0)</f>
        <v>0</v>
      </c>
      <c r="V109" s="146">
        <f>IFERROR(SUMIFS(CAJA!$M$2701:$M$3379,CAJA!$H$2701:$H$3379,"ENTRADA",CAJA!$J$2701:$J$3379,$B109),0)</f>
        <v>0</v>
      </c>
      <c r="W109" s="62">
        <f>IFERROR(SUMIFS('CAJA TIGRES'!$M$751:$M$915,'CAJA TIGRES'!$H$751:$H$915,"ENTRADA",'CAJA TIGRES'!$J$751:$J$915,$B109),0)</f>
        <v>0</v>
      </c>
      <c r="X109" s="62">
        <f>IFERROR(SUMIFS(RESERVA!$M$12:$M$12,RESERVA!$H$12:$H$12,"ENTRADA",RESERVA!$J$12:$J$12,$B109),0)</f>
        <v>0</v>
      </c>
      <c r="Y109" s="96">
        <f t="shared" si="30"/>
        <v>0</v>
      </c>
      <c r="Z109" s="96">
        <f>Y109+'ABR25'!Z109</f>
        <v>0</v>
      </c>
    </row>
    <row r="110" spans="2:26" x14ac:dyDescent="0.3">
      <c r="B110" s="63" t="s">
        <v>179</v>
      </c>
      <c r="C110" s="62">
        <f>IFERROR(SUMIFS('MGZ121'!$M$624:'MGZ121'!$M$842,'MGZ121'!$H$624:$H$842,"ENTRADA",'MGZ121'!$J$624:$J$842,$B110),0)</f>
        <v>0</v>
      </c>
      <c r="D110" s="62">
        <f>IFERROR(SUMIFS('MGZ BBVA'!$M$449:$M$617,'MGZ BBVA'!$H$449:$H$617,"ENTRADA",'MGZ BBVA'!$J$449:$J$617,$B110),0)</f>
        <v>0</v>
      </c>
      <c r="E110" s="62">
        <f>IFERROR(SUMIFS('MGZ DOLARES'!$M$2:$M$2,'MGZ DOLARES'!$F$2:$F$2,"ENTRADA",'MGZ DOLARES'!$J$2:$J$2,$B110),0)</f>
        <v>0</v>
      </c>
      <c r="F110" s="62">
        <f>IFERROR(SUMIFS('MGZ BAJIO'!$M$50:$M$61,'MGZ BAJIO'!$H$50:$H$61,"ENTRADA",'MGZ BAJIO'!$J$50:$J$61,$B110),0)</f>
        <v>0</v>
      </c>
      <c r="G110" s="62">
        <f>IFERROR(SUMIFS('VICTOR BANAMEX'!$M$225:$M$296,'VICTOR BANAMEX'!$H$225:$H$296,"ENTRADA",'VICTOR BANAMEX'!$J$225:$J$296,$B110),0)</f>
        <v>0</v>
      </c>
      <c r="H110" s="62">
        <f>IFERROR(SUMIFS('VICTOR BANORTE'!$M$51:$M$59,'VICTOR BANORTE'!$H$51:$H$59,"ENTRADA",'VICTOR BANORTE'!$J$51:$J$59,$B110),0)</f>
        <v>0</v>
      </c>
      <c r="I110" s="62">
        <f>IFERROR(SUMIFS(RODRIGO!$M$2:$M$2,RODRIGO!$H$2:$H$2,"ENTRADA",RODRIGO!$J$2:$J$2,$B110),0)</f>
        <v>0</v>
      </c>
      <c r="J110" s="62">
        <f>IFERROR(SUMIFS(MOY!$M$2:$M$2,MOY!$F$2:$F$2,"ENTRADA",MOY!$J$2:$J$2,$B110),0)</f>
        <v>0</v>
      </c>
      <c r="K110" s="62">
        <f>IFERROR(SUMIFS('NORMA RUTH'!$M$29:$M$34,'NORMA RUTH'!$H$29:$H$34,"ENTRADA",'NORMA RUTH'!$J$29:$J$34,$B110),0)</f>
        <v>0</v>
      </c>
      <c r="L110" s="62">
        <f>IFERROR(SUMIFS(VALERIA!$M$24:$M$27,VALERIA!$H$24:$H$27,"ENTRADA",VALERIA!$J$24:$J$27,$B110),0)</f>
        <v>0</v>
      </c>
      <c r="M110" s="62">
        <f>IFERROR(SUMIFS('MANUEL BANAMEX'!$M$47:$M$53,'MANUEL BANAMEX'!$H$47:$H$53,"ENTRADA",'MANUEL BANAMEX'!$J$47:$J$53,$B110),0)</f>
        <v>0</v>
      </c>
      <c r="N110" s="62">
        <f>IFERROR(SUMIFS(ROBERTO!$M$2:$M$2,ROBERTO!$H$2:$H$2,"ENTRADA",ROBERTO!$J$2:$J$2,$B110),0)</f>
        <v>0</v>
      </c>
      <c r="O110" s="62">
        <f>IFERROR(SUMIFS(JUAN!$M$41:$M$56,JUAN!$H$41:$H$56,"ENTRADA",JUAN!$J$41:$J$56,$B110),0)</f>
        <v>0</v>
      </c>
      <c r="P110" s="62">
        <f>IFERROR(SUMIFS('NORMA SANCHEZ'!$M$40:$M$54,'NORMA SANCHEZ'!$H$40:$H$54,"ENTRADA",'NORMA SANCHEZ'!$J$40:$J$54,$B110),0)</f>
        <v>0</v>
      </c>
      <c r="Q110" s="62">
        <f>IFERROR(SUMIFS('JOSE CARLOS'!$M$46:$M$57,'JOSE CARLOS'!$H$46:$H$57,"ENTRADA",'JOSE CARLOS'!$J$46:$J$57,$B110),0)</f>
        <v>0</v>
      </c>
      <c r="R110" s="62">
        <f>IFERROR(SUMIFS('LUIS ENRIQUE '!$M$40:$M$46,'LUIS ENRIQUE '!$H$40:$H$46,"ENTRADA",'LUIS ENRIQUE '!$J$40:$J$46,$B110),0)</f>
        <v>0</v>
      </c>
      <c r="S110" s="62">
        <f>IFERROR(SUMIFS(CESARIA!$M$47:$M$63,CESARIA!$H$47:$H$63,"ENTRADA",CESARIA!$J$47:$J$63,$B110),0)</f>
        <v>0</v>
      </c>
      <c r="T110" s="62">
        <f>IFERROR(SUMIFS(ALAN!$M$43:$M$55,ALAN!$H$43:$H$55,"ENTRADA",ALAN!$J$43:$J$55,$B110),0)</f>
        <v>0</v>
      </c>
      <c r="U110" s="62">
        <f>IFERROR(SUMIFS(ELVIA!$M$39:$M$51,ELVIA!$H$39:$H$51,"ENTRADA",ELVIA!$J$39:$J$51,$B110),0)</f>
        <v>0</v>
      </c>
      <c r="V110" s="146">
        <f>IFERROR(SUMIFS(CAJA!$M$2701:$M$3379,CAJA!$H$2701:$H$3379,"ENTRADA",CAJA!$J$2701:$J$3379,$B110),0)</f>
        <v>771000</v>
      </c>
      <c r="W110" s="62">
        <f>IFERROR(SUMIFS('CAJA TIGRES'!$M$751:$M$915,'CAJA TIGRES'!$H$751:$H$915,"ENTRADA",'CAJA TIGRES'!$J$751:$J$915,$B110),0)</f>
        <v>0</v>
      </c>
      <c r="X110" s="62">
        <f>IFERROR(SUMIFS(RESERVA!$M$12:$M$12,RESERVA!$H$12:$H$12,"ENTRADA",RESERVA!$J$12:$J$12,$B110),0)</f>
        <v>0</v>
      </c>
      <c r="Y110" s="96">
        <f t="shared" si="29"/>
        <v>771000</v>
      </c>
      <c r="Z110" s="96">
        <f>Y110+'ABR25'!Z110</f>
        <v>2876000</v>
      </c>
    </row>
    <row r="111" spans="2:26" x14ac:dyDescent="0.3">
      <c r="B111" s="63" t="s">
        <v>180</v>
      </c>
      <c r="C111" s="62">
        <f>IFERROR(SUMIFS('MGZ121'!$M$624:'MGZ121'!$M$842,'MGZ121'!$H$624:$H$842,"ENTRADA",'MGZ121'!$J$624:$J$842,$B111),0)</f>
        <v>0</v>
      </c>
      <c r="D111" s="62">
        <f>IFERROR(SUMIFS('MGZ BBVA'!$M$449:$M$617,'MGZ BBVA'!$H$449:$H$617,"ENTRADA",'MGZ BBVA'!$J$449:$J$617,$B111),0)</f>
        <v>0</v>
      </c>
      <c r="E111" s="62">
        <f>IFERROR(SUMIFS('MGZ DOLARES'!$M$2:$M$2,'MGZ DOLARES'!$F$2:$F$2,"ENTRADA",'MGZ DOLARES'!$J$2:$J$2,$B111),0)</f>
        <v>0</v>
      </c>
      <c r="F111" s="62">
        <f>IFERROR(SUMIFS('MGZ BAJIO'!$M$50:$M$61,'MGZ BAJIO'!$H$50:$H$61,"ENTRADA",'MGZ BAJIO'!$J$50:$J$61,$B111),0)</f>
        <v>0</v>
      </c>
      <c r="G111" s="62">
        <f>IFERROR(SUMIFS('VICTOR BANAMEX'!$M$225:$M$296,'VICTOR BANAMEX'!$H$225:$H$296,"ENTRADA",'VICTOR BANAMEX'!$J$225:$J$296,$B111),0)</f>
        <v>0</v>
      </c>
      <c r="H111" s="62">
        <f>IFERROR(SUMIFS('VICTOR BANORTE'!$M$51:$M$59,'VICTOR BANORTE'!$H$51:$H$59,"ENTRADA",'VICTOR BANORTE'!$J$51:$J$59,$B111),0)</f>
        <v>0</v>
      </c>
      <c r="I111" s="62">
        <f>IFERROR(SUMIFS(RODRIGO!$M$2:$M$2,RODRIGO!$H$2:$H$2,"ENTRADA",RODRIGO!$J$2:$J$2,$B111),0)</f>
        <v>0</v>
      </c>
      <c r="J111" s="62">
        <f>IFERROR(SUMIFS(MOY!$M$2:$M$2,MOY!$F$2:$F$2,"ENTRADA",MOY!$J$2:$J$2,$B111),0)</f>
        <v>0</v>
      </c>
      <c r="K111" s="62">
        <f>IFERROR(SUMIFS('NORMA RUTH'!$M$29:$M$34,'NORMA RUTH'!$H$29:$H$34,"ENTRADA",'NORMA RUTH'!$J$29:$J$34,$B111),0)</f>
        <v>0</v>
      </c>
      <c r="L111" s="62">
        <f>IFERROR(SUMIFS(VALERIA!$M$24:$M$27,VALERIA!$H$24:$H$27,"ENTRADA",VALERIA!$J$24:$J$27,$B111),0)</f>
        <v>0</v>
      </c>
      <c r="M111" s="62">
        <f>IFERROR(SUMIFS('MANUEL BANAMEX'!$M$47:$M$53,'MANUEL BANAMEX'!$H$47:$H$53,"ENTRADA",'MANUEL BANAMEX'!$J$47:$J$53,$B111),0)</f>
        <v>0</v>
      </c>
      <c r="N111" s="62">
        <f>IFERROR(SUMIFS(ROBERTO!$M$2:$M$2,ROBERTO!$H$2:$H$2,"ENTRADA",ROBERTO!$J$2:$J$2,$B111),0)</f>
        <v>0</v>
      </c>
      <c r="O111" s="62">
        <f>IFERROR(SUMIFS(JUAN!$M$41:$M$56,JUAN!$H$41:$H$56,"ENTRADA",JUAN!$J$41:$J$56,$B111),0)</f>
        <v>0</v>
      </c>
      <c r="P111" s="62">
        <f>IFERROR(SUMIFS('NORMA SANCHEZ'!$M$40:$M$54,'NORMA SANCHEZ'!$H$40:$H$54,"ENTRADA",'NORMA SANCHEZ'!$J$40:$J$54,$B111),0)</f>
        <v>0</v>
      </c>
      <c r="Q111" s="62">
        <f>IFERROR(SUMIFS('JOSE CARLOS'!$M$46:$M$57,'JOSE CARLOS'!$H$46:$H$57,"ENTRADA",'JOSE CARLOS'!$J$46:$J$57,$B111),0)</f>
        <v>0</v>
      </c>
      <c r="R111" s="62">
        <f>IFERROR(SUMIFS('LUIS ENRIQUE '!$M$40:$M$46,'LUIS ENRIQUE '!$H$40:$H$46,"ENTRADA",'LUIS ENRIQUE '!$J$40:$J$46,$B111),0)</f>
        <v>0</v>
      </c>
      <c r="S111" s="62">
        <f>IFERROR(SUMIFS(CESARIA!$M$47:$M$63,CESARIA!$H$47:$H$63,"ENTRADA",CESARIA!$J$47:$J$63,$B111),0)</f>
        <v>0</v>
      </c>
      <c r="T111" s="62">
        <f>IFERROR(SUMIFS(ALAN!$M$43:$M$55,ALAN!$H$43:$H$55,"ENTRADA",ALAN!$J$43:$J$55,$B111),0)</f>
        <v>0</v>
      </c>
      <c r="U111" s="62">
        <f>IFERROR(SUMIFS(ELVIA!$M$39:$M$51,ELVIA!$H$39:$H$51,"ENTRADA",ELVIA!$J$39:$J$51,$B111),0)</f>
        <v>0</v>
      </c>
      <c r="V111" s="146">
        <f>IFERROR(SUMIFS(CAJA!$M$2701:$M$3379,CAJA!$H$2701:$H$3379,"ENTRADA",CAJA!$J$2701:$J$3379,$B111),0)</f>
        <v>805500</v>
      </c>
      <c r="W111" s="62">
        <f>IFERROR(SUMIFS('CAJA TIGRES'!$M$751:$M$915,'CAJA TIGRES'!$H$751:$H$915,"ENTRADA",'CAJA TIGRES'!$J$751:$J$915,$B111),0)</f>
        <v>0</v>
      </c>
      <c r="X111" s="62">
        <f>IFERROR(SUMIFS(RESERVA!$M$12:$M$12,RESERVA!$H$12:$H$12,"ENTRADA",RESERVA!$J$12:$J$12,$B111),0)</f>
        <v>0</v>
      </c>
      <c r="Y111" s="96">
        <f t="shared" si="29"/>
        <v>805500</v>
      </c>
      <c r="Z111" s="96">
        <f>Y111+'ABR25'!Z111</f>
        <v>2722600</v>
      </c>
    </row>
    <row r="112" spans="2:26" x14ac:dyDescent="0.3">
      <c r="B112" s="63" t="s">
        <v>181</v>
      </c>
      <c r="C112" s="62">
        <f>IFERROR(SUMIFS('MGZ121'!$M$624:'MGZ121'!$M$842,'MGZ121'!$H$624:$H$842,"ENTRADA",'MGZ121'!$J$624:$J$842,$B112),0)</f>
        <v>0</v>
      </c>
      <c r="D112" s="62">
        <f>IFERROR(SUMIFS('MGZ BBVA'!$M$449:$M$617,'MGZ BBVA'!$H$449:$H$617,"ENTRADA",'MGZ BBVA'!$J$449:$J$617,$B112),0)</f>
        <v>0</v>
      </c>
      <c r="E112" s="62">
        <f>IFERROR(SUMIFS('MGZ DOLARES'!$M$2:$M$2,'MGZ DOLARES'!$F$2:$F$2,"ENTRADA",'MGZ DOLARES'!$J$2:$J$2,$B112),0)</f>
        <v>0</v>
      </c>
      <c r="F112" s="62">
        <f>IFERROR(SUMIFS('MGZ BAJIO'!$M$50:$M$61,'MGZ BAJIO'!$H$50:$H$61,"ENTRADA",'MGZ BAJIO'!$J$50:$J$61,$B112),0)</f>
        <v>0</v>
      </c>
      <c r="G112" s="62">
        <f>IFERROR(SUMIFS('VICTOR BANAMEX'!$M$225:$M$296,'VICTOR BANAMEX'!$H$225:$H$296,"ENTRADA",'VICTOR BANAMEX'!$J$225:$J$296,$B112),0)</f>
        <v>0</v>
      </c>
      <c r="H112" s="62">
        <f>IFERROR(SUMIFS('VICTOR BANORTE'!$M$51:$M$59,'VICTOR BANORTE'!$H$51:$H$59,"ENTRADA",'VICTOR BANORTE'!$J$51:$J$59,$B112),0)</f>
        <v>0</v>
      </c>
      <c r="I112" s="62">
        <f>IFERROR(SUMIFS(RODRIGO!$M$2:$M$2,RODRIGO!$H$2:$H$2,"ENTRADA",RODRIGO!$J$2:$J$2,$B112),0)</f>
        <v>0</v>
      </c>
      <c r="J112" s="62">
        <f>IFERROR(SUMIFS(MOY!$M$2:$M$2,MOY!$F$2:$F$2,"ENTRADA",MOY!$J$2:$J$2,$B112),0)</f>
        <v>0</v>
      </c>
      <c r="K112" s="62">
        <f>IFERROR(SUMIFS('NORMA RUTH'!$M$29:$M$34,'NORMA RUTH'!$H$29:$H$34,"ENTRADA",'NORMA RUTH'!$J$29:$J$34,$B112),0)</f>
        <v>0</v>
      </c>
      <c r="L112" s="62">
        <f>IFERROR(SUMIFS(VALERIA!$M$24:$M$27,VALERIA!$H$24:$H$27,"ENTRADA",VALERIA!$J$24:$J$27,$B112),0)</f>
        <v>0</v>
      </c>
      <c r="M112" s="62">
        <f>IFERROR(SUMIFS('MANUEL BANAMEX'!$M$47:$M$53,'MANUEL BANAMEX'!$H$47:$H$53,"ENTRADA",'MANUEL BANAMEX'!$J$47:$J$53,$B112),0)</f>
        <v>0</v>
      </c>
      <c r="N112" s="62">
        <f>IFERROR(SUMIFS(ROBERTO!$M$2:$M$2,ROBERTO!$H$2:$H$2,"ENTRADA",ROBERTO!$J$2:$J$2,$B112),0)</f>
        <v>0</v>
      </c>
      <c r="O112" s="62">
        <f>IFERROR(SUMIFS(JUAN!$M$41:$M$56,JUAN!$H$41:$H$56,"ENTRADA",JUAN!$J$41:$J$56,$B112),0)</f>
        <v>0</v>
      </c>
      <c r="P112" s="62">
        <f>IFERROR(SUMIFS('NORMA SANCHEZ'!$M$40:$M$54,'NORMA SANCHEZ'!$H$40:$H$54,"ENTRADA",'NORMA SANCHEZ'!$J$40:$J$54,$B112),0)</f>
        <v>0</v>
      </c>
      <c r="Q112" s="62">
        <f>IFERROR(SUMIFS('JOSE CARLOS'!$M$46:$M$57,'JOSE CARLOS'!$H$46:$H$57,"ENTRADA",'JOSE CARLOS'!$J$46:$J$57,$B112),0)</f>
        <v>0</v>
      </c>
      <c r="R112" s="62">
        <f>IFERROR(SUMIFS('LUIS ENRIQUE '!$M$40:$M$46,'LUIS ENRIQUE '!$H$40:$H$46,"ENTRADA",'LUIS ENRIQUE '!$J$40:$J$46,$B112),0)</f>
        <v>0</v>
      </c>
      <c r="S112" s="62">
        <f>IFERROR(SUMIFS(CESARIA!$M$47:$M$63,CESARIA!$H$47:$H$63,"ENTRADA",CESARIA!$J$47:$J$63,$B112),0)</f>
        <v>0</v>
      </c>
      <c r="T112" s="62">
        <f>IFERROR(SUMIFS(ALAN!$M$43:$M$55,ALAN!$H$43:$H$55,"ENTRADA",ALAN!$J$43:$J$55,$B112),0)</f>
        <v>0</v>
      </c>
      <c r="U112" s="62">
        <f>IFERROR(SUMIFS(ELVIA!$M$39:$M$51,ELVIA!$H$39:$H$51,"ENTRADA",ELVIA!$J$39:$J$51,$B112),0)</f>
        <v>0</v>
      </c>
      <c r="V112" s="146">
        <f>IFERROR(SUMIFS(CAJA!$M$2701:$M$3379,CAJA!$H$2701:$H$3379,"ENTRADA",CAJA!$J$2701:$J$3379,$B112),0)</f>
        <v>817120</v>
      </c>
      <c r="W112" s="62">
        <f>IFERROR(SUMIFS('CAJA TIGRES'!$M$751:$M$915,'CAJA TIGRES'!$H$751:$H$915,"ENTRADA",'CAJA TIGRES'!$J$751:$J$915,$B112),0)</f>
        <v>0</v>
      </c>
      <c r="X112" s="62">
        <f>IFERROR(SUMIFS(RESERVA!$M$12:$M$12,RESERVA!$H$12:$H$12,"ENTRADA",RESERVA!$J$12:$J$12,$B112),0)</f>
        <v>0</v>
      </c>
      <c r="Y112" s="96">
        <f t="shared" si="29"/>
        <v>817120</v>
      </c>
      <c r="Z112" s="96">
        <f>Y112+'ABR25'!Z112</f>
        <v>2812120</v>
      </c>
    </row>
    <row r="113" spans="1:27" x14ac:dyDescent="0.3">
      <c r="B113" s="63" t="s">
        <v>182</v>
      </c>
      <c r="C113" s="62">
        <f>IFERROR(SUMIFS('MGZ121'!$M$624:'MGZ121'!$M$842,'MGZ121'!$H$624:$H$842,"ENTRADA",'MGZ121'!$J$624:$J$842,$B113),0)</f>
        <v>0</v>
      </c>
      <c r="D113" s="62">
        <f>IFERROR(SUMIFS('MGZ BBVA'!$M$449:$M$617,'MGZ BBVA'!$H$449:$H$617,"ENTRADA",'MGZ BBVA'!$J$449:$J$617,$B113),0)</f>
        <v>0</v>
      </c>
      <c r="E113" s="62">
        <f>IFERROR(SUMIFS('MGZ DOLARES'!$M$2:$M$2,'MGZ DOLARES'!$F$2:$F$2,"ENTRADA",'MGZ DOLARES'!$J$2:$J$2,$B113),0)</f>
        <v>0</v>
      </c>
      <c r="F113" s="62">
        <f>IFERROR(SUMIFS('MGZ BAJIO'!$M$50:$M$61,'MGZ BAJIO'!$H$50:$H$61,"ENTRADA",'MGZ BAJIO'!$J$50:$J$61,$B113),0)</f>
        <v>0</v>
      </c>
      <c r="G113" s="62">
        <f>IFERROR(SUMIFS('VICTOR BANAMEX'!$M$225:$M$296,'VICTOR BANAMEX'!$H$225:$H$296,"ENTRADA",'VICTOR BANAMEX'!$J$225:$J$296,$B113),0)</f>
        <v>0</v>
      </c>
      <c r="H113" s="62">
        <f>IFERROR(SUMIFS('VICTOR BANORTE'!$M$51:$M$59,'VICTOR BANORTE'!$H$51:$H$59,"ENTRADA",'VICTOR BANORTE'!$J$51:$J$59,$B113),0)</f>
        <v>0</v>
      </c>
      <c r="I113" s="62">
        <f>IFERROR(SUMIFS(RODRIGO!$M$2:$M$2,RODRIGO!$H$2:$H$2,"ENTRADA",RODRIGO!$J$2:$J$2,$B113),0)</f>
        <v>0</v>
      </c>
      <c r="J113" s="62">
        <f>IFERROR(SUMIFS(MOY!$M$2:$M$2,MOY!$F$2:$F$2,"ENTRADA",MOY!$J$2:$J$2,$B113),0)</f>
        <v>0</v>
      </c>
      <c r="K113" s="62">
        <f>IFERROR(SUMIFS('NORMA RUTH'!$M$29:$M$34,'NORMA RUTH'!$H$29:$H$34,"ENTRADA",'NORMA RUTH'!$J$29:$J$34,$B113),0)</f>
        <v>0</v>
      </c>
      <c r="L113" s="62">
        <f>IFERROR(SUMIFS(VALERIA!$M$24:$M$27,VALERIA!$H$24:$H$27,"ENTRADA",VALERIA!$J$24:$J$27,$B113),0)</f>
        <v>0</v>
      </c>
      <c r="M113" s="62">
        <f>IFERROR(SUMIFS('MANUEL BANAMEX'!$M$47:$M$53,'MANUEL BANAMEX'!$H$47:$H$53,"ENTRADA",'MANUEL BANAMEX'!$J$47:$J$53,$B113),0)</f>
        <v>0</v>
      </c>
      <c r="N113" s="62">
        <f>IFERROR(SUMIFS(ROBERTO!$M$2:$M$2,ROBERTO!$H$2:$H$2,"ENTRADA",ROBERTO!$J$2:$J$2,$B113),0)</f>
        <v>0</v>
      </c>
      <c r="O113" s="62">
        <f>IFERROR(SUMIFS(JUAN!$M$41:$M$56,JUAN!$H$41:$H$56,"ENTRADA",JUAN!$J$41:$J$56,$B113),0)</f>
        <v>0</v>
      </c>
      <c r="P113" s="62">
        <f>IFERROR(SUMIFS('NORMA SANCHEZ'!$M$40:$M$54,'NORMA SANCHEZ'!$H$40:$H$54,"ENTRADA",'NORMA SANCHEZ'!$J$40:$J$54,$B113),0)</f>
        <v>0</v>
      </c>
      <c r="Q113" s="62">
        <f>IFERROR(SUMIFS('JOSE CARLOS'!$M$46:$M$57,'JOSE CARLOS'!$H$46:$H$57,"ENTRADA",'JOSE CARLOS'!$J$46:$J$57,$B113),0)</f>
        <v>0</v>
      </c>
      <c r="R113" s="62">
        <f>IFERROR(SUMIFS('LUIS ENRIQUE '!$M$40:$M$46,'LUIS ENRIQUE '!$H$40:$H$46,"ENTRADA",'LUIS ENRIQUE '!$J$40:$J$46,$B113),0)</f>
        <v>0</v>
      </c>
      <c r="S113" s="62">
        <f>IFERROR(SUMIFS(CESARIA!$M$47:$M$63,CESARIA!$H$47:$H$63,"ENTRADA",CESARIA!$J$47:$J$63,$B113),0)</f>
        <v>0</v>
      </c>
      <c r="T113" s="62">
        <f>IFERROR(SUMIFS(ALAN!$M$43:$M$55,ALAN!$H$43:$H$55,"ENTRADA",ALAN!$J$43:$J$55,$B113),0)</f>
        <v>0</v>
      </c>
      <c r="U113" s="62">
        <f>IFERROR(SUMIFS(ELVIA!$M$39:$M$51,ELVIA!$H$39:$H$51,"ENTRADA",ELVIA!$J$39:$J$51,$B113),0)</f>
        <v>0</v>
      </c>
      <c r="V113" s="146">
        <f>IFERROR(SUMIFS(CAJA!$M$2701:$M$3379,CAJA!$H$2701:$H$3379,"ENTRADA",CAJA!$J$2701:$J$3379,$B113),0)</f>
        <v>820500</v>
      </c>
      <c r="W113" s="62">
        <f>IFERROR(SUMIFS('CAJA TIGRES'!$M$751:$M$915,'CAJA TIGRES'!$H$751:$H$915,"ENTRADA",'CAJA TIGRES'!$J$751:$J$915,$B113),0)</f>
        <v>0</v>
      </c>
      <c r="X113" s="62">
        <f>IFERROR(SUMIFS(RESERVA!$M$12:$M$12,RESERVA!$H$12:$H$12,"ENTRADA",RESERVA!$J$12:$J$12,$B113),0)</f>
        <v>0</v>
      </c>
      <c r="Y113" s="96">
        <f t="shared" si="29"/>
        <v>820500</v>
      </c>
      <c r="Z113" s="96">
        <f>Y113+'ABR25'!Z113</f>
        <v>2945400</v>
      </c>
    </row>
    <row r="114" spans="1:27" x14ac:dyDescent="0.3">
      <c r="B114" s="63" t="s">
        <v>183</v>
      </c>
      <c r="C114" s="62">
        <f>IFERROR(SUMIFS('MGZ121'!$M$624:'MGZ121'!$M$842,'MGZ121'!$H$624:$H$842,"ENTRADA",'MGZ121'!$J$624:$J$842,$B114),0)</f>
        <v>0</v>
      </c>
      <c r="D114" s="62">
        <f>IFERROR(SUMIFS('MGZ BBVA'!$M$449:$M$617,'MGZ BBVA'!$H$449:$H$617,"ENTRADA",'MGZ BBVA'!$J$449:$J$617,$B114),0)</f>
        <v>0</v>
      </c>
      <c r="E114" s="62">
        <f>IFERROR(SUMIFS('MGZ DOLARES'!$M$2:$M$2,'MGZ DOLARES'!$F$2:$F$2,"ENTRADA",'MGZ DOLARES'!$J$2:$J$2,$B114),0)</f>
        <v>0</v>
      </c>
      <c r="F114" s="62">
        <f>IFERROR(SUMIFS('MGZ BAJIO'!$M$50:$M$61,'MGZ BAJIO'!$H$50:$H$61,"ENTRADA",'MGZ BAJIO'!$J$50:$J$61,$B114),0)</f>
        <v>0</v>
      </c>
      <c r="G114" s="62">
        <f>IFERROR(SUMIFS('VICTOR BANAMEX'!$M$225:$M$296,'VICTOR BANAMEX'!$H$225:$H$296,"ENTRADA",'VICTOR BANAMEX'!$J$225:$J$296,$B114),0)</f>
        <v>0</v>
      </c>
      <c r="H114" s="62">
        <f>IFERROR(SUMIFS('VICTOR BANORTE'!$M$51:$M$59,'VICTOR BANORTE'!$H$51:$H$59,"ENTRADA",'VICTOR BANORTE'!$J$51:$J$59,$B114),0)</f>
        <v>0</v>
      </c>
      <c r="I114" s="62">
        <f>IFERROR(SUMIFS(RODRIGO!$M$2:$M$2,RODRIGO!$H$2:$H$2,"ENTRADA",RODRIGO!$J$2:$J$2,$B114),0)</f>
        <v>0</v>
      </c>
      <c r="J114" s="62">
        <f>IFERROR(SUMIFS(MOY!$M$2:$M$2,MOY!$F$2:$F$2,"ENTRADA",MOY!$J$2:$J$2,$B114),0)</f>
        <v>0</v>
      </c>
      <c r="K114" s="62">
        <f>IFERROR(SUMIFS('NORMA RUTH'!$M$29:$M$34,'NORMA RUTH'!$H$29:$H$34,"ENTRADA",'NORMA RUTH'!$J$29:$J$34,$B114),0)</f>
        <v>0</v>
      </c>
      <c r="L114" s="62">
        <f>IFERROR(SUMIFS(VALERIA!$M$24:$M$27,VALERIA!$H$24:$H$27,"ENTRADA",VALERIA!$J$24:$J$27,$B114),0)</f>
        <v>0</v>
      </c>
      <c r="M114" s="62">
        <f>IFERROR(SUMIFS('MANUEL BANAMEX'!$M$47:$M$53,'MANUEL BANAMEX'!$H$47:$H$53,"ENTRADA",'MANUEL BANAMEX'!$J$47:$J$53,$B114),0)</f>
        <v>0</v>
      </c>
      <c r="N114" s="62">
        <f>IFERROR(SUMIFS(ROBERTO!$M$2:$M$2,ROBERTO!$H$2:$H$2,"ENTRADA",ROBERTO!$J$2:$J$2,$B114),0)</f>
        <v>0</v>
      </c>
      <c r="O114" s="62">
        <f>IFERROR(SUMIFS(JUAN!$M$41:$M$56,JUAN!$H$41:$H$56,"ENTRADA",JUAN!$J$41:$J$56,$B114),0)</f>
        <v>0</v>
      </c>
      <c r="P114" s="62">
        <f>IFERROR(SUMIFS('NORMA SANCHEZ'!$M$40:$M$54,'NORMA SANCHEZ'!$H$40:$H$54,"ENTRADA",'NORMA SANCHEZ'!$J$40:$J$54,$B114),0)</f>
        <v>0</v>
      </c>
      <c r="Q114" s="62">
        <f>IFERROR(SUMIFS('JOSE CARLOS'!$M$46:$M$57,'JOSE CARLOS'!$H$46:$H$57,"ENTRADA",'JOSE CARLOS'!$J$46:$J$57,$B114),0)</f>
        <v>0</v>
      </c>
      <c r="R114" s="62">
        <f>IFERROR(SUMIFS('LUIS ENRIQUE '!$M$40:$M$46,'LUIS ENRIQUE '!$H$40:$H$46,"ENTRADA",'LUIS ENRIQUE '!$J$40:$J$46,$B114),0)</f>
        <v>0</v>
      </c>
      <c r="S114" s="62">
        <f>IFERROR(SUMIFS(CESARIA!$M$47:$M$63,CESARIA!$H$47:$H$63,"ENTRADA",CESARIA!$J$47:$J$63,$B114),0)</f>
        <v>0</v>
      </c>
      <c r="T114" s="62">
        <f>IFERROR(SUMIFS(ALAN!$M$43:$M$55,ALAN!$H$43:$H$55,"ENTRADA",ALAN!$J$43:$J$55,$B114),0)</f>
        <v>0</v>
      </c>
      <c r="U114" s="62">
        <f>IFERROR(SUMIFS(ELVIA!$M$39:$M$51,ELVIA!$H$39:$H$51,"ENTRADA",ELVIA!$J$39:$J$51,$B114),0)</f>
        <v>0</v>
      </c>
      <c r="V114" s="146">
        <f>IFERROR(SUMIFS(CAJA!$M$2701:$M$3379,CAJA!$H$2701:$H$3379,"ENTRADA",CAJA!$J$2701:$J$3379,$B114),0)</f>
        <v>780120</v>
      </c>
      <c r="W114" s="62">
        <f>IFERROR(SUMIFS('CAJA TIGRES'!$M$751:$M$915,'CAJA TIGRES'!$H$751:$H$915,"ENTRADA",'CAJA TIGRES'!$J$751:$J$915,$B114),0)</f>
        <v>0</v>
      </c>
      <c r="X114" s="62">
        <f>IFERROR(SUMIFS(RESERVA!$M$12:$M$12,RESERVA!$H$12:$H$12,"ENTRADA",RESERVA!$J$12:$J$12,$B114),0)</f>
        <v>0</v>
      </c>
      <c r="Y114" s="96">
        <f t="shared" si="29"/>
        <v>780120</v>
      </c>
      <c r="Z114" s="96">
        <f>Y114+'ABR25'!Z114</f>
        <v>2785120</v>
      </c>
    </row>
    <row r="115" spans="1:27" x14ac:dyDescent="0.3">
      <c r="B115" s="63" t="s">
        <v>184</v>
      </c>
      <c r="C115" s="62">
        <f>IFERROR(SUMIFS('MGZ121'!$M$624:'MGZ121'!$M$842,'MGZ121'!$H$624:$H$842,"ENTRADA",'MGZ121'!$J$624:$J$842,$B115),0)</f>
        <v>0</v>
      </c>
      <c r="D115" s="62">
        <f>IFERROR(SUMIFS('MGZ BBVA'!$M$449:$M$617,'MGZ BBVA'!$H$449:$H$617,"ENTRADA",'MGZ BBVA'!$J$449:$J$617,$B115),0)</f>
        <v>0</v>
      </c>
      <c r="E115" s="62">
        <f>IFERROR(SUMIFS('MGZ DOLARES'!$M$2:$M$2,'MGZ DOLARES'!$F$2:$F$2,"ENTRADA",'MGZ DOLARES'!$J$2:$J$2,$B115),0)</f>
        <v>0</v>
      </c>
      <c r="F115" s="62">
        <f>IFERROR(SUMIFS('MGZ BAJIO'!$M$50:$M$61,'MGZ BAJIO'!$H$50:$H$61,"ENTRADA",'MGZ BAJIO'!$J$50:$J$61,$B115),0)</f>
        <v>0</v>
      </c>
      <c r="G115" s="62">
        <f>IFERROR(SUMIFS('VICTOR BANAMEX'!$M$225:$M$296,'VICTOR BANAMEX'!$H$225:$H$296,"ENTRADA",'VICTOR BANAMEX'!$J$225:$J$296,$B115),0)</f>
        <v>0</v>
      </c>
      <c r="H115" s="62">
        <f>IFERROR(SUMIFS('VICTOR BANORTE'!$M$51:$M$59,'VICTOR BANORTE'!$H$51:$H$59,"ENTRADA",'VICTOR BANORTE'!$J$51:$J$59,$B115),0)</f>
        <v>0</v>
      </c>
      <c r="I115" s="62">
        <f>IFERROR(SUMIFS(RODRIGO!$M$2:$M$2,RODRIGO!$H$2:$H$2,"ENTRADA",RODRIGO!$J$2:$J$2,$B115),0)</f>
        <v>0</v>
      </c>
      <c r="J115" s="62">
        <f>IFERROR(SUMIFS(MOY!$M$2:$M$2,MOY!$F$2:$F$2,"ENTRADA",MOY!$J$2:$J$2,$B115),0)</f>
        <v>0</v>
      </c>
      <c r="K115" s="62">
        <f>IFERROR(SUMIFS('NORMA RUTH'!$M$29:$M$34,'NORMA RUTH'!$H$29:$H$34,"ENTRADA",'NORMA RUTH'!$J$29:$J$34,$B115),0)</f>
        <v>0</v>
      </c>
      <c r="L115" s="62">
        <f>IFERROR(SUMIFS(VALERIA!$M$24:$M$27,VALERIA!$H$24:$H$27,"ENTRADA",VALERIA!$J$24:$J$27,$B115),0)</f>
        <v>0</v>
      </c>
      <c r="M115" s="62">
        <f>IFERROR(SUMIFS('MANUEL BANAMEX'!$M$47:$M$53,'MANUEL BANAMEX'!$H$47:$H$53,"ENTRADA",'MANUEL BANAMEX'!$J$47:$J$53,$B115),0)</f>
        <v>0</v>
      </c>
      <c r="N115" s="62">
        <f>IFERROR(SUMIFS(ROBERTO!$M$2:$M$2,ROBERTO!$H$2:$H$2,"ENTRADA",ROBERTO!$J$2:$J$2,$B115),0)</f>
        <v>0</v>
      </c>
      <c r="O115" s="62">
        <f>IFERROR(SUMIFS(JUAN!$M$41:$M$56,JUAN!$H$41:$H$56,"ENTRADA",JUAN!$J$41:$J$56,$B115),0)</f>
        <v>0</v>
      </c>
      <c r="P115" s="62">
        <f>IFERROR(SUMIFS('NORMA SANCHEZ'!$M$40:$M$54,'NORMA SANCHEZ'!$H$40:$H$54,"ENTRADA",'NORMA SANCHEZ'!$J$40:$J$54,$B115),0)</f>
        <v>0</v>
      </c>
      <c r="Q115" s="62">
        <f>IFERROR(SUMIFS('JOSE CARLOS'!$M$46:$M$57,'JOSE CARLOS'!$H$46:$H$57,"ENTRADA",'JOSE CARLOS'!$J$46:$J$57,$B115),0)</f>
        <v>0</v>
      </c>
      <c r="R115" s="62">
        <f>IFERROR(SUMIFS('LUIS ENRIQUE '!$M$40:$M$46,'LUIS ENRIQUE '!$H$40:$H$46,"ENTRADA",'LUIS ENRIQUE '!$J$40:$J$46,$B115),0)</f>
        <v>0</v>
      </c>
      <c r="S115" s="62">
        <f>IFERROR(SUMIFS(CESARIA!$M$47:$M$63,CESARIA!$H$47:$H$63,"ENTRADA",CESARIA!$J$47:$J$63,$B115),0)</f>
        <v>0</v>
      </c>
      <c r="T115" s="62">
        <f>IFERROR(SUMIFS(ALAN!$M$43:$M$55,ALAN!$H$43:$H$55,"ENTRADA",ALAN!$J$43:$J$55,$B115),0)</f>
        <v>0</v>
      </c>
      <c r="U115" s="62">
        <f>IFERROR(SUMIFS(ELVIA!$M$39:$M$51,ELVIA!$H$39:$H$51,"ENTRADA",ELVIA!$J$39:$J$51,$B115),0)</f>
        <v>0</v>
      </c>
      <c r="V115" s="146">
        <f>IFERROR(SUMIFS(CAJA!$M$2701:$M$3379,CAJA!$H$2701:$H$3379,"ENTRADA",CAJA!$J$2701:$J$3379,$B115),0)</f>
        <v>792000</v>
      </c>
      <c r="W115" s="62">
        <f>IFERROR(SUMIFS('CAJA TIGRES'!$M$751:$M$915,'CAJA TIGRES'!$H$751:$H$915,"ENTRADA",'CAJA TIGRES'!$J$751:$J$915,$B115),0)</f>
        <v>0</v>
      </c>
      <c r="X115" s="62">
        <f>IFERROR(SUMIFS(RESERVA!$M$12:$M$12,RESERVA!$H$12:$H$12,"ENTRADA",RESERVA!$J$12:$J$12,$B115),0)</f>
        <v>0</v>
      </c>
      <c r="Y115" s="96">
        <f t="shared" si="29"/>
        <v>792000</v>
      </c>
      <c r="Z115" s="96">
        <f>Y115+'ABR25'!Z115</f>
        <v>3627649.9</v>
      </c>
    </row>
    <row r="116" spans="1:27" x14ac:dyDescent="0.3">
      <c r="A116">
        <v>12.2</v>
      </c>
      <c r="B116" s="63" t="s">
        <v>33</v>
      </c>
      <c r="C116" s="62">
        <f>IFERROR(SUMIFS('MGZ121'!$M$624:'MGZ121'!$M$842,'MGZ121'!$H$624:$H$842,"ENTRADA",'MGZ121'!$J$624:$J$842,$B116),0)</f>
        <v>0</v>
      </c>
      <c r="D116" s="62">
        <f>IFERROR(SUMIFS('MGZ BBVA'!$M$449:$M$617,'MGZ BBVA'!$H$449:$H$617,"ENTRADA",'MGZ BBVA'!$J$449:$J$617,$B116),0)</f>
        <v>0</v>
      </c>
      <c r="E116" s="62">
        <f>IFERROR(SUMIFS('MGZ DOLARES'!$M$2:$M$2,'MGZ DOLARES'!$F$2:$F$2,"ENTRADA",'MGZ DOLARES'!$J$2:$J$2,$B116),0)</f>
        <v>0</v>
      </c>
      <c r="F116" s="62">
        <f>IFERROR(SUMIFS('MGZ BAJIO'!$M$50:$M$61,'MGZ BAJIO'!$H$50:$H$61,"ENTRADA",'MGZ BAJIO'!$J$50:$J$61,$B116),0)</f>
        <v>0</v>
      </c>
      <c r="G116" s="62">
        <f>IFERROR(SUMIFS('VICTOR BANAMEX'!$M$225:$M$296,'VICTOR BANAMEX'!$H$225:$H$296,"ENTRADA",'VICTOR BANAMEX'!$J$225:$J$296,$B116),0)</f>
        <v>0</v>
      </c>
      <c r="H116" s="62">
        <f>IFERROR(SUMIFS('VICTOR BANORTE'!$M$51:$M$59,'VICTOR BANORTE'!$H$51:$H$59,"ENTRADA",'VICTOR BANORTE'!$J$51:$J$59,$B116),0)</f>
        <v>0</v>
      </c>
      <c r="I116" s="62">
        <f>IFERROR(SUMIFS(RODRIGO!$M$2:$M$2,RODRIGO!$H$2:$H$2,"ENTRADA",RODRIGO!$J$2:$J$2,$B116),0)</f>
        <v>0</v>
      </c>
      <c r="J116" s="62">
        <f>IFERROR(SUMIFS(MOY!$M$2:$M$2,MOY!$F$2:$F$2,"ENTRADA",MOY!$J$2:$J$2,$B116),0)</f>
        <v>0</v>
      </c>
      <c r="K116" s="62">
        <f>IFERROR(SUMIFS('NORMA RUTH'!$M$29:$M$34,'NORMA RUTH'!$H$29:$H$34,"ENTRADA",'NORMA RUTH'!$J$29:$J$34,$B116),0)</f>
        <v>0</v>
      </c>
      <c r="L116" s="62">
        <f>IFERROR(SUMIFS(VALERIA!$M$24:$M$27,VALERIA!$H$24:$H$27,"ENTRADA",VALERIA!$J$24:$J$27,$B116),0)</f>
        <v>0</v>
      </c>
      <c r="M116" s="62">
        <f>IFERROR(SUMIFS('MANUEL BANAMEX'!$M$47:$M$53,'MANUEL BANAMEX'!$H$47:$H$53,"ENTRADA",'MANUEL BANAMEX'!$J$47:$J$53,$B116),0)</f>
        <v>0</v>
      </c>
      <c r="N116" s="62">
        <f>IFERROR(SUMIFS(ROBERTO!$M$2:$M$2,ROBERTO!$H$2:$H$2,"ENTRADA",ROBERTO!$J$2:$J$2,$B116),0)</f>
        <v>0</v>
      </c>
      <c r="O116" s="62">
        <f>IFERROR(SUMIFS(JUAN!$M$41:$M$56,JUAN!$H$41:$H$56,"ENTRADA",JUAN!$J$41:$J$56,$B116),0)</f>
        <v>0</v>
      </c>
      <c r="P116" s="62">
        <f>IFERROR(SUMIFS('NORMA SANCHEZ'!$M$40:$M$54,'NORMA SANCHEZ'!$H$40:$H$54,"ENTRADA",'NORMA SANCHEZ'!$J$40:$J$54,$B116),0)</f>
        <v>0</v>
      </c>
      <c r="Q116" s="62">
        <f>IFERROR(SUMIFS('JOSE CARLOS'!$M$46:$M$57,'JOSE CARLOS'!$H$46:$H$57,"ENTRADA",'JOSE CARLOS'!$J$46:$J$57,$B116),0)</f>
        <v>0</v>
      </c>
      <c r="R116" s="62">
        <f>IFERROR(SUMIFS('LUIS ENRIQUE '!$M$40:$M$46,'LUIS ENRIQUE '!$H$40:$H$46,"ENTRADA",'LUIS ENRIQUE '!$J$40:$J$46,$B116),0)</f>
        <v>0</v>
      </c>
      <c r="S116" s="62">
        <f>IFERROR(SUMIFS(CESARIA!$M$47:$M$63,CESARIA!$H$47:$H$63,"ENTRADA",CESARIA!$J$47:$J$63,$B116),0)</f>
        <v>0</v>
      </c>
      <c r="T116" s="62">
        <f>IFERROR(SUMIFS(ALAN!$M$43:$M$55,ALAN!$H$43:$H$55,"ENTRADA",ALAN!$J$43:$J$55,$B116),0)</f>
        <v>0</v>
      </c>
      <c r="U116" s="62">
        <f>IFERROR(SUMIFS(ELVIA!$M$39:$M$51,ELVIA!$H$39:$H$51,"ENTRADA",ELVIA!$J$39:$J$51,$B116),0)</f>
        <v>0</v>
      </c>
      <c r="V116" s="146">
        <f>IFERROR(SUMIFS(CAJA!$M$2701:$M$3379,CAJA!$H$2701:$H$3379,"ENTRADA",CAJA!$J$2701:$J$3379,$B116),0)</f>
        <v>0</v>
      </c>
      <c r="W116" s="62">
        <f>IFERROR(SUMIFS('CAJA TIGRES'!$M$751:$M$915,'CAJA TIGRES'!$H$751:$H$915,"ENTRADA",'CAJA TIGRES'!$J$751:$J$915,$B116),0)</f>
        <v>1469000</v>
      </c>
      <c r="X116" s="62">
        <f>IFERROR(SUMIFS(RESERVA!$M$12:$M$12,RESERVA!$H$12:$H$12,"ENTRADA",RESERVA!$J$12:$J$12,$B116),0)</f>
        <v>0</v>
      </c>
      <c r="Y116" s="96">
        <f t="shared" si="29"/>
        <v>1469000</v>
      </c>
      <c r="Z116" s="96">
        <f>Y116+'ABR25'!Z116</f>
        <v>6474600</v>
      </c>
    </row>
    <row r="117" spans="1:27" x14ac:dyDescent="0.3">
      <c r="B117" s="63" t="s">
        <v>200</v>
      </c>
      <c r="C117" s="62">
        <f>IFERROR(SUMIFS('MGZ121'!$M$624:'MGZ121'!$M$842,'MGZ121'!$H$624:$H$842,"ENTRADA",'MGZ121'!$J$624:$J$842,$B117),0)</f>
        <v>0</v>
      </c>
      <c r="D117" s="62">
        <f>IFERROR(SUMIFS('MGZ BBVA'!$M$449:$M$617,'MGZ BBVA'!$H$449:$H$617,"ENTRADA",'MGZ BBVA'!$J$449:$J$617,$B117),0)</f>
        <v>0</v>
      </c>
      <c r="E117" s="62">
        <f>IFERROR(SUMIFS('MGZ DOLARES'!$M$2:$M$2,'MGZ DOLARES'!$F$2:$F$2,"ENTRADA",'MGZ DOLARES'!$J$2:$J$2,$B117),0)</f>
        <v>0</v>
      </c>
      <c r="F117" s="62">
        <f>IFERROR(SUMIFS('MGZ BAJIO'!$M$50:$M$61,'MGZ BAJIO'!$H$50:$H$61,"ENTRADA",'MGZ BAJIO'!$J$50:$J$61,$B117),0)</f>
        <v>0</v>
      </c>
      <c r="G117" s="62">
        <f>IFERROR(SUMIFS('VICTOR BANAMEX'!$M$225:$M$296,'VICTOR BANAMEX'!$H$225:$H$296,"ENTRADA",'VICTOR BANAMEX'!$J$225:$J$296,$B117),0)</f>
        <v>0</v>
      </c>
      <c r="H117" s="62">
        <f>IFERROR(SUMIFS('VICTOR BANORTE'!$M$51:$M$59,'VICTOR BANORTE'!$H$51:$H$59,"ENTRADA",'VICTOR BANORTE'!$J$51:$J$59,$B117),0)</f>
        <v>0</v>
      </c>
      <c r="I117" s="62">
        <f>IFERROR(SUMIFS(RODRIGO!$M$2:$M$2,RODRIGO!$H$2:$H$2,"ENTRADA",RODRIGO!$J$2:$J$2,$B117),0)</f>
        <v>0</v>
      </c>
      <c r="J117" s="62">
        <f>IFERROR(SUMIFS(MOY!$M$2:$M$2,MOY!$F$2:$F$2,"ENTRADA",MOY!$J$2:$J$2,$B117),0)</f>
        <v>0</v>
      </c>
      <c r="K117" s="62">
        <f>IFERROR(SUMIFS('NORMA RUTH'!$M$29:$M$34,'NORMA RUTH'!$H$29:$H$34,"ENTRADA",'NORMA RUTH'!$J$29:$J$34,$B117),0)</f>
        <v>0</v>
      </c>
      <c r="L117" s="62">
        <f>IFERROR(SUMIFS(VALERIA!$M$24:$M$27,VALERIA!$H$24:$H$27,"ENTRADA",VALERIA!$J$24:$J$27,$B117),0)</f>
        <v>0</v>
      </c>
      <c r="M117" s="62">
        <f>IFERROR(SUMIFS('MANUEL BANAMEX'!$M$47:$M$53,'MANUEL BANAMEX'!$H$47:$H$53,"ENTRADA",'MANUEL BANAMEX'!$J$47:$J$53,$B117),0)</f>
        <v>0</v>
      </c>
      <c r="N117" s="62">
        <f>IFERROR(SUMIFS(ROBERTO!$M$2:$M$2,ROBERTO!$H$2:$H$2,"ENTRADA",ROBERTO!$J$2:$J$2,$B117),0)</f>
        <v>0</v>
      </c>
      <c r="O117" s="62">
        <f>IFERROR(SUMIFS(JUAN!$M$41:$M$56,JUAN!$H$41:$H$56,"ENTRADA",JUAN!$J$41:$J$56,$B117),0)</f>
        <v>0</v>
      </c>
      <c r="P117" s="62">
        <f>IFERROR(SUMIFS('NORMA SANCHEZ'!$M$40:$M$54,'NORMA SANCHEZ'!$H$40:$H$54,"ENTRADA",'NORMA SANCHEZ'!$J$40:$J$54,$B117),0)</f>
        <v>0</v>
      </c>
      <c r="Q117" s="62">
        <f>IFERROR(SUMIFS('JOSE CARLOS'!$M$46:$M$57,'JOSE CARLOS'!$H$46:$H$57,"ENTRADA",'JOSE CARLOS'!$J$46:$J$57,$B117),0)</f>
        <v>0</v>
      </c>
      <c r="R117" s="62">
        <f>IFERROR(SUMIFS('LUIS ENRIQUE '!$M$40:$M$46,'LUIS ENRIQUE '!$H$40:$H$46,"ENTRADA",'LUIS ENRIQUE '!$J$40:$J$46,$B117),0)</f>
        <v>0</v>
      </c>
      <c r="S117" s="62">
        <f>IFERROR(SUMIFS(CESARIA!$M$47:$M$63,CESARIA!$H$47:$H$63,"ENTRADA",CESARIA!$J$47:$J$63,$B117),0)</f>
        <v>0</v>
      </c>
      <c r="T117" s="62">
        <f>IFERROR(SUMIFS(ALAN!$M$43:$M$55,ALAN!$H$43:$H$55,"ENTRADA",ALAN!$J$43:$J$55,$B117),0)</f>
        <v>0</v>
      </c>
      <c r="U117" s="62">
        <f>IFERROR(SUMIFS(ELVIA!$M$39:$M$51,ELVIA!$H$39:$H$51,"ENTRADA",ELVIA!$J$39:$J$51,$B117),0)</f>
        <v>0</v>
      </c>
      <c r="V117" s="146">
        <f>IFERROR(SUMIFS(CAJA!$M$2701:$M$3379,CAJA!$H$2701:$H$3379,"ENTRADA",CAJA!$J$2701:$J$3379,$B117),0)</f>
        <v>99000</v>
      </c>
      <c r="W117" s="62">
        <f>IFERROR(SUMIFS('CAJA TIGRES'!$M$751:$M$915,'CAJA TIGRES'!$H$751:$H$915,"ENTRADA",'CAJA TIGRES'!$J$751:$J$915,$B117),0)</f>
        <v>0</v>
      </c>
      <c r="X117" s="62">
        <f>IFERROR(SUMIFS(RESERVA!$M$12:$M$12,RESERVA!$H$12:$H$12,"ENTRADA",RESERVA!$J$12:$J$12,$B117),0)</f>
        <v>0</v>
      </c>
      <c r="Y117" s="96">
        <f t="shared" si="29"/>
        <v>99000</v>
      </c>
      <c r="Z117" s="96">
        <f>Y117+'ABR25'!Z117</f>
        <v>237185</v>
      </c>
    </row>
    <row r="118" spans="1:27" x14ac:dyDescent="0.3">
      <c r="B118" s="63" t="s">
        <v>213</v>
      </c>
      <c r="C118" s="62">
        <f>IFERROR(SUMIFS('MGZ121'!$M$624:'MGZ121'!$M$842,'MGZ121'!$H$624:$H$842,"ENTRADA",'MGZ121'!$J$624:$J$842,$B118),0)</f>
        <v>0</v>
      </c>
      <c r="D118" s="62">
        <f>IFERROR(SUMIFS('MGZ BBVA'!$M$449:$M$617,'MGZ BBVA'!$H$449:$H$617,"ENTRADA",'MGZ BBVA'!$J$449:$J$617,$B118),0)</f>
        <v>0</v>
      </c>
      <c r="E118" s="62">
        <f>IFERROR(SUMIFS('MGZ DOLARES'!$M$2:$M$2,'MGZ DOLARES'!$F$2:$F$2,"ENTRADA",'MGZ DOLARES'!$J$2:$J$2,$B118),0)</f>
        <v>0</v>
      </c>
      <c r="F118" s="62">
        <f>IFERROR(SUMIFS('MGZ BAJIO'!$M$50:$M$61,'MGZ BAJIO'!$H$50:$H$61,"ENTRADA",'MGZ BAJIO'!$J$50:$J$61,$B118),0)</f>
        <v>0</v>
      </c>
      <c r="G118" s="62">
        <f>IFERROR(SUMIFS('VICTOR BANAMEX'!$M$225:$M$296,'VICTOR BANAMEX'!$H$225:$H$296,"ENTRADA",'VICTOR BANAMEX'!$J$225:$J$296,$B118),0)</f>
        <v>0</v>
      </c>
      <c r="H118" s="62">
        <f>IFERROR(SUMIFS('VICTOR BANORTE'!$M$51:$M$59,'VICTOR BANORTE'!$H$51:$H$59,"ENTRADA",'VICTOR BANORTE'!$J$51:$J$59,$B118),0)</f>
        <v>0</v>
      </c>
      <c r="I118" s="62">
        <f>IFERROR(SUMIFS(RODRIGO!$M$2:$M$2,RODRIGO!$H$2:$H$2,"ENTRADA",RODRIGO!$J$2:$J$2,$B118),0)</f>
        <v>0</v>
      </c>
      <c r="J118" s="62">
        <f>IFERROR(SUMIFS(MOY!$M$2:$M$2,MOY!$F$2:$F$2,"ENTRADA",MOY!$J$2:$J$2,$B118),0)</f>
        <v>0</v>
      </c>
      <c r="K118" s="62">
        <f>IFERROR(SUMIFS('NORMA RUTH'!$M$29:$M$34,'NORMA RUTH'!$H$29:$H$34,"ENTRADA",'NORMA RUTH'!$J$29:$J$34,$B118),0)</f>
        <v>0</v>
      </c>
      <c r="L118" s="62">
        <f>IFERROR(SUMIFS(VALERIA!$M$24:$M$27,VALERIA!$H$24:$H$27,"ENTRADA",VALERIA!$J$24:$J$27,$B118),0)</f>
        <v>0</v>
      </c>
      <c r="M118" s="62">
        <f>IFERROR(SUMIFS('MANUEL BANAMEX'!$M$47:$M$53,'MANUEL BANAMEX'!$H$47:$H$53,"ENTRADA",'MANUEL BANAMEX'!$J$47:$J$53,$B118),0)</f>
        <v>0</v>
      </c>
      <c r="N118" s="62">
        <f>IFERROR(SUMIFS(ROBERTO!$M$2:$M$2,ROBERTO!$H$2:$H$2,"ENTRADA",ROBERTO!$J$2:$J$2,$B118),0)</f>
        <v>0</v>
      </c>
      <c r="O118" s="62">
        <f>IFERROR(SUMIFS(JUAN!$M$41:$M$56,JUAN!$H$41:$H$56,"ENTRADA",JUAN!$J$41:$J$56,$B118),0)</f>
        <v>0</v>
      </c>
      <c r="P118" s="62">
        <f>IFERROR(SUMIFS('NORMA SANCHEZ'!$M$40:$M$54,'NORMA SANCHEZ'!$H$40:$H$54,"ENTRADA",'NORMA SANCHEZ'!$J$40:$J$54,$B118),0)</f>
        <v>0</v>
      </c>
      <c r="Q118" s="62">
        <f>IFERROR(SUMIFS('JOSE CARLOS'!$M$46:$M$57,'JOSE CARLOS'!$H$46:$H$57,"ENTRADA",'JOSE CARLOS'!$J$46:$J$57,$B118),0)</f>
        <v>0</v>
      </c>
      <c r="R118" s="62">
        <f>IFERROR(SUMIFS('LUIS ENRIQUE '!$M$40:$M$46,'LUIS ENRIQUE '!$H$40:$H$46,"ENTRADA",'LUIS ENRIQUE '!$J$40:$J$46,$B118),0)</f>
        <v>0</v>
      </c>
      <c r="S118" s="62">
        <f>IFERROR(SUMIFS(CESARIA!$M$47:$M$63,CESARIA!$H$47:$H$63,"ENTRADA",CESARIA!$J$47:$J$63,$B118),0)</f>
        <v>0</v>
      </c>
      <c r="T118" s="62">
        <f>IFERROR(SUMIFS(ALAN!$M$43:$M$55,ALAN!$H$43:$H$55,"ENTRADA",ALAN!$J$43:$J$55,$B118),0)</f>
        <v>0</v>
      </c>
      <c r="U118" s="62">
        <f>IFERROR(SUMIFS(ELVIA!$M$39:$M$51,ELVIA!$H$39:$H$51,"ENTRADA",ELVIA!$J$39:$J$51,$B118),0)</f>
        <v>0</v>
      </c>
      <c r="V118" s="146">
        <f>IFERROR(SUMIFS(CAJA!$M$2701:$M$3379,CAJA!$H$2701:$H$3379,"ENTRADA",CAJA!$J$2701:$J$3379,$B118),0)</f>
        <v>0</v>
      </c>
      <c r="W118" s="62">
        <f>IFERROR(SUMIFS('CAJA TIGRES'!$M$751:$M$915,'CAJA TIGRES'!$H$751:$H$915,"ENTRADA",'CAJA TIGRES'!$J$751:$J$915,$B118),0)</f>
        <v>0</v>
      </c>
      <c r="X118" s="62">
        <f>IFERROR(SUMIFS(RESERVA!$M$12:$M$12,RESERVA!$H$12:$H$12,"ENTRADA",RESERVA!$J$12:$J$12,$B118),0)</f>
        <v>0</v>
      </c>
      <c r="Y118" s="96">
        <f t="shared" si="29"/>
        <v>0</v>
      </c>
      <c r="Z118" s="96">
        <f>Y118+'ABR25'!Z118</f>
        <v>0</v>
      </c>
    </row>
    <row r="119" spans="1:27" x14ac:dyDescent="0.3">
      <c r="B119" s="13" t="s">
        <v>110</v>
      </c>
      <c r="C119" s="64">
        <f>SUM(C95:C118)</f>
        <v>1756266.47</v>
      </c>
      <c r="D119" s="64">
        <f t="shared" ref="D119" si="31">SUM(D95:D118)</f>
        <v>219025.44</v>
      </c>
      <c r="E119" s="64">
        <f t="shared" ref="E119:Y119" si="32">SUM(E95:E118)</f>
        <v>0</v>
      </c>
      <c r="F119" s="64">
        <f t="shared" si="32"/>
        <v>179700</v>
      </c>
      <c r="G119" s="64">
        <f t="shared" si="32"/>
        <v>1120451.1299999999</v>
      </c>
      <c r="H119" s="64">
        <f t="shared" si="32"/>
        <v>65000</v>
      </c>
      <c r="I119" s="64">
        <f>SUM(I95:I118)</f>
        <v>0</v>
      </c>
      <c r="J119" s="64">
        <f t="shared" ref="J119" si="33">SUM(J95:J118)</f>
        <v>0</v>
      </c>
      <c r="K119" s="64">
        <f t="shared" si="32"/>
        <v>40000</v>
      </c>
      <c r="L119" s="64">
        <f t="shared" si="32"/>
        <v>14000</v>
      </c>
      <c r="M119" s="64">
        <f t="shared" si="32"/>
        <v>30274</v>
      </c>
      <c r="N119" s="64">
        <f t="shared" si="32"/>
        <v>0</v>
      </c>
      <c r="O119" s="64">
        <f t="shared" si="32"/>
        <v>784865</v>
      </c>
      <c r="P119" s="64">
        <f t="shared" si="32"/>
        <v>813897.5</v>
      </c>
      <c r="Q119" s="64">
        <f t="shared" si="32"/>
        <v>826438.75</v>
      </c>
      <c r="R119" s="64">
        <f t="shared" si="32"/>
        <v>593487.5</v>
      </c>
      <c r="S119" s="64">
        <f t="shared" si="32"/>
        <v>837005</v>
      </c>
      <c r="T119" s="64">
        <f t="shared" si="32"/>
        <v>785753.75</v>
      </c>
      <c r="U119" s="64">
        <f t="shared" si="32"/>
        <v>356981.25</v>
      </c>
      <c r="V119" s="64">
        <f t="shared" si="32"/>
        <v>6234043.6400000006</v>
      </c>
      <c r="W119" s="64">
        <f t="shared" si="32"/>
        <v>1469000</v>
      </c>
      <c r="X119" s="64">
        <f t="shared" si="32"/>
        <v>0</v>
      </c>
      <c r="Y119" s="64">
        <f t="shared" si="32"/>
        <v>16126189.43</v>
      </c>
      <c r="Z119" s="64">
        <f t="shared" ref="Z119" si="34">SUM(Z95:Z118)</f>
        <v>65146330.019999996</v>
      </c>
    </row>
    <row r="120" spans="1:27" x14ac:dyDescent="0.3">
      <c r="B120" s="91" t="s">
        <v>3</v>
      </c>
      <c r="C120" s="62"/>
      <c r="D120" s="32"/>
      <c r="E120" s="32"/>
      <c r="F120" s="32"/>
      <c r="G120" s="32"/>
      <c r="H120" s="12"/>
      <c r="I120" s="12"/>
      <c r="J120" s="12"/>
      <c r="K120" s="12"/>
      <c r="L120" s="12"/>
      <c r="M120" s="12"/>
      <c r="N120" s="12"/>
      <c r="O120" s="12"/>
      <c r="P120" s="12"/>
      <c r="Q120" s="12"/>
      <c r="R120" s="12"/>
      <c r="S120" s="12"/>
      <c r="T120" s="12"/>
      <c r="U120" s="12"/>
      <c r="V120" s="12"/>
      <c r="W120" s="12"/>
      <c r="X120" s="12"/>
      <c r="Y120" s="97"/>
      <c r="Z120" s="96"/>
    </row>
    <row r="121" spans="1:27" s="180" customFormat="1" x14ac:dyDescent="0.3">
      <c r="A121" s="180">
        <v>12</v>
      </c>
      <c r="B121" s="184" t="s">
        <v>81</v>
      </c>
      <c r="C121" s="140"/>
      <c r="D121" s="141"/>
      <c r="E121" s="141"/>
      <c r="F121" s="141"/>
      <c r="G121" s="141"/>
      <c r="H121" s="141"/>
      <c r="I121" s="129"/>
      <c r="J121" s="136"/>
      <c r="K121" s="141"/>
      <c r="L121" s="141"/>
      <c r="M121" s="141"/>
      <c r="N121" s="138"/>
      <c r="O121" s="141"/>
      <c r="P121" s="141"/>
      <c r="Q121" s="141"/>
      <c r="R121" s="138"/>
      <c r="S121" s="141"/>
      <c r="T121" s="141"/>
      <c r="U121" s="141"/>
      <c r="V121" s="141"/>
      <c r="W121" s="141"/>
      <c r="X121" s="141"/>
      <c r="Y121" s="141"/>
      <c r="Z121" s="136"/>
      <c r="AA121" s="453"/>
    </row>
    <row r="122" spans="1:27" x14ac:dyDescent="0.3">
      <c r="B122" s="63" t="s">
        <v>167</v>
      </c>
      <c r="C122" s="62">
        <f>IFERROR(SUMIFS('MGZ121'!$N$624:'MGZ121'!$N$842,'MGZ121'!$H$624:$H$842,"SALIDA",'MGZ121'!$J$624:$J$842,B122),0)</f>
        <v>0</v>
      </c>
      <c r="D122" s="62">
        <f>IFERROR(SUMIFS('MGZ BBVA'!$N$449:$N$617,'MGZ BBVA'!$H$449:$H$617,"SALIDA",'MGZ BBVA'!$J$449:$J$617,$B122),0)</f>
        <v>1750866.47</v>
      </c>
      <c r="E122" s="62">
        <f>IFERROR(SUMIFS('MGZ DOLARES'!$N$2:$N$2,'MGZ DOLARES'!$F$2:$F$2,"SALIDA",'MGZ DOLARES'!$J$2:$J$2,$B122),0)</f>
        <v>0</v>
      </c>
      <c r="F122" s="62">
        <f>IFERROR(SUMIFS('MGZ BAJIO'!$N$50:$N$61,'MGZ BAJIO'!$H$50:$H$61,"SALIDA",'MGZ BAJIO'!$J$50:$J$61,$B122),0)</f>
        <v>0</v>
      </c>
      <c r="G122" s="62">
        <f>IFERROR(SUMIFS('VICTOR BANAMEX'!$N$225:$N$296,'VICTOR BANAMEX'!$H$225:$H$296,"SALIDA",'VICTOR BANAMEX'!$J$225:$J$296,$B122),0)</f>
        <v>5400</v>
      </c>
      <c r="H122" s="62">
        <f>IFERROR(SUMIFS('VICTOR BANORTE'!$N$51:$N$59,'VICTOR BANORTE'!$H$51:$H$59,"SALIDA",'VICTOR BANORTE'!$J$51:$J$59,$B122),0)</f>
        <v>0</v>
      </c>
      <c r="I122" s="62">
        <f>IFERROR(SUMIFS(RODRIGO!$N$2:$N$2,RODRIGO!$H$2:$H$2,"SALIDA",RODRIGO!$J$2:$J$2,$B122),0)</f>
        <v>0</v>
      </c>
      <c r="J122" s="62">
        <f>IFERROR(SUMIFS(MOY!$N$2:$N$2,MOY!$F$2:$F$2,"SALIDA",MOY!$J$2:$J$2,$B122),0)</f>
        <v>0</v>
      </c>
      <c r="K122" s="62">
        <f>IFERROR(SUMIFS('NORMA RUTH'!$N$29:$N$34,'NORMA RUTH'!$H$29:$H$34,"SALIDA",'NORMA RUTH'!$J$29:$J$34,$B122),0)</f>
        <v>0</v>
      </c>
      <c r="L122" s="62">
        <f>IFERROR(SUMIFS(VALERIA!$N$24:$N$27,VALERIA!$H$24:$H$27,"SALIDA",VALERIA!$J$24:$J$27,$B122),0)</f>
        <v>0</v>
      </c>
      <c r="M122" s="62">
        <f>IFERROR(SUMIFS('MANUEL BANAMEX'!$N$47:$N$53,'MANUEL BANAMEX'!$H$47:$H$53,"SALIDA",'MANUEL BANAMEX'!$J$47:$J$53,$B122),0)</f>
        <v>0</v>
      </c>
      <c r="N122" s="62">
        <f>IFERROR(SUMIFS(ROBERTO!$N$2:$N$2,ROBERTO!$H$2:$H$2,"SALIDA",ROBERTO!$J$2:$J$2,$B122),0)</f>
        <v>0</v>
      </c>
      <c r="O122" s="62">
        <f>IFERROR(SUMIFS(JUAN!$N$41:$N$56,JUAN!$H$41:$H$56,"SALIDA",JUAN!$J$41:$J$56,$B122),0)</f>
        <v>0</v>
      </c>
      <c r="P122" s="62">
        <f>IFERROR(SUMIFS('NORMA SANCHEZ'!$N$40:$N$54,'NORMA SANCHEZ'!$H$40:$H$54,"SALIDA",'NORMA SANCHEZ'!$J$40:$J$54,$B122),0)</f>
        <v>0</v>
      </c>
      <c r="Q122" s="62">
        <f>IFERROR(SUMIFS('JOSE CARLOS'!$N$46:$N$57,'JOSE CARLOS'!$H$46:$H$57,"SALIDA",'JOSE CARLOS'!$J$46:$J$57,$B122),0)</f>
        <v>0</v>
      </c>
      <c r="R122" s="62">
        <f>IFERROR(SUMIFS('LUIS ENRIQUE '!$N$40:$N$46,'LUIS ENRIQUE '!$H$40:$H$46,"SALIDA",'LUIS ENRIQUE '!$J$40:$J$46,$B122),0)</f>
        <v>0</v>
      </c>
      <c r="S122" s="62">
        <f>IFERROR(SUMIFS(CESARIA!$N$47:$N$63,CESARIA!$H$47:$H$63,"SALIDA",CESARIA!$J$47:$J$63,$B122),0)</f>
        <v>0</v>
      </c>
      <c r="T122" s="62">
        <f>IFERROR(SUMIFS(ALAN!$N$43:$N$55,ALAN!$H$43:$H$55,"SALIDA",ALAN!$J$43:$J$55,$B122),0)</f>
        <v>0</v>
      </c>
      <c r="U122" s="62">
        <f>IFERROR(SUMIFS(ELVIA!$N$39:$N$51,ELVIA!$H$39:$H$51,"SALIDA",ELVIA!$J$39:$J$51,$B122),0)</f>
        <v>0</v>
      </c>
      <c r="V122" s="62">
        <f>IFERROR(SUMIFS(CAJA!$N$2701:$N$3379,CAJA!$H$2701:$H$3379,"SALIDA",CAJA!$J$2701:$J$3379,$B122),0)</f>
        <v>0</v>
      </c>
      <c r="W122" s="62">
        <f>IFERROR(SUMIFS('CAJA TIGRES'!$N$751:$N$915,'CAJA TIGRES'!$H$751:$H$915,"SALIDA",'CAJA TIGRES'!$J$751:$J$915,$B122),0)</f>
        <v>0</v>
      </c>
      <c r="X122" s="62">
        <f>IFERROR(SUMIFS(RESERVA!$N$12:$N$12,RESERVA!$H$12:$H$12,"SALIDA",RESERVA!$J$12:$J$12,$B122),0)</f>
        <v>0</v>
      </c>
      <c r="Y122" s="96">
        <f t="shared" ref="Y122:Y145" si="35">SUM(C122:X122)</f>
        <v>1756266.47</v>
      </c>
      <c r="Z122" s="96">
        <f>Y122+'ABR25'!Z122</f>
        <v>3169316.4699999997</v>
      </c>
    </row>
    <row r="123" spans="1:27" x14ac:dyDescent="0.3">
      <c r="B123" s="63" t="s">
        <v>168</v>
      </c>
      <c r="C123" s="62">
        <f>IFERROR(SUMIFS('MGZ121'!$N$624:'MGZ121'!$N$842,'MGZ121'!$H$624:$H$842,"SALIDA",'MGZ121'!$J$624:$J$842,B123),0)</f>
        <v>219025.44</v>
      </c>
      <c r="D123" s="62">
        <f>IFERROR(SUMIFS('MGZ BBVA'!$N$449:$N$617,'MGZ BBVA'!$H$449:$H$617,"SALIDA",'MGZ BBVA'!$J$449:$J$617,$B123),0)</f>
        <v>0</v>
      </c>
      <c r="E123" s="62">
        <f>IFERROR(SUMIFS('MGZ DOLARES'!$N$2:$N$2,'MGZ DOLARES'!$F$2:$F$2,"SALIDA",'MGZ DOLARES'!$J$2:$J$2,$B123),0)</f>
        <v>0</v>
      </c>
      <c r="F123" s="62">
        <f>IFERROR(SUMIFS('MGZ BAJIO'!$N$50:$N$61,'MGZ BAJIO'!$H$50:$H$61,"SALIDA",'MGZ BAJIO'!$J$50:$J$61,$B123),0)</f>
        <v>0</v>
      </c>
      <c r="G123" s="62">
        <f>IFERROR(SUMIFS('VICTOR BANAMEX'!$N$225:$N$296,'VICTOR BANAMEX'!$H$225:$H$296,"SALIDA",'VICTOR BANAMEX'!$J$225:$J$296,$B123),0)</f>
        <v>0</v>
      </c>
      <c r="H123" s="62">
        <f>IFERROR(SUMIFS('VICTOR BANORTE'!$N$51:$N$59,'VICTOR BANORTE'!$H$51:$H$59,"SALIDA",'VICTOR BANORTE'!$J$51:$J$59,$B123),0)</f>
        <v>0</v>
      </c>
      <c r="I123" s="62">
        <f>IFERROR(SUMIFS(RODRIGO!$N$2:$N$2,RODRIGO!$H$2:$H$2,"SALIDA",RODRIGO!$J$2:$J$2,$B123),0)</f>
        <v>0</v>
      </c>
      <c r="J123" s="62">
        <f>IFERROR(SUMIFS(MOY!$N$2:$N$2,MOY!$F$2:$F$2,"SALIDA",MOY!$J$2:$J$2,$B123),0)</f>
        <v>0</v>
      </c>
      <c r="K123" s="62">
        <f>IFERROR(SUMIFS('NORMA RUTH'!$N$29:$N$34,'NORMA RUTH'!$H$29:$H$34,"SALIDA",'NORMA RUTH'!$J$29:$J$34,$B123),0)</f>
        <v>0</v>
      </c>
      <c r="L123" s="62">
        <f>IFERROR(SUMIFS(VALERIA!$N$24:$N$27,VALERIA!$H$24:$H$27,"SALIDA",VALERIA!$J$24:$J$27,$B123),0)</f>
        <v>0</v>
      </c>
      <c r="M123" s="62">
        <f>IFERROR(SUMIFS('MANUEL BANAMEX'!$N$47:$N$53,'MANUEL BANAMEX'!$H$47:$H$53,"SALIDA",'MANUEL BANAMEX'!$J$47:$J$53,$B123),0)</f>
        <v>0</v>
      </c>
      <c r="N123" s="62">
        <f>IFERROR(SUMIFS(ROBERTO!$N$2:$N$2,ROBERTO!$H$2:$H$2,"SALIDA",ROBERTO!$J$2:$J$2,$B123),0)</f>
        <v>0</v>
      </c>
      <c r="O123" s="62">
        <f>IFERROR(SUMIFS(JUAN!$N$41:$N$56,JUAN!$H$41:$H$56,"SALIDA",JUAN!$J$41:$J$56,$B123),0)</f>
        <v>0</v>
      </c>
      <c r="P123" s="62">
        <f>IFERROR(SUMIFS('NORMA SANCHEZ'!$N$40:$N$54,'NORMA SANCHEZ'!$H$40:$H$54,"SALIDA",'NORMA SANCHEZ'!$J$40:$J$54,$B123),0)</f>
        <v>0</v>
      </c>
      <c r="Q123" s="62">
        <f>IFERROR(SUMIFS('JOSE CARLOS'!$N$46:$N$57,'JOSE CARLOS'!$H$46:$H$57,"SALIDA",'JOSE CARLOS'!$J$46:$J$57,$B123),0)</f>
        <v>0</v>
      </c>
      <c r="R123" s="62">
        <f>IFERROR(SUMIFS('LUIS ENRIQUE '!$N$40:$N$46,'LUIS ENRIQUE '!$H$40:$H$46,"SALIDA",'LUIS ENRIQUE '!$J$40:$J$46,$B123),0)</f>
        <v>0</v>
      </c>
      <c r="S123" s="62">
        <f>IFERROR(SUMIFS(CESARIA!$N$47:$N$63,CESARIA!$H$47:$H$63,"SALIDA",CESARIA!$J$47:$J$63,$B123),0)</f>
        <v>0</v>
      </c>
      <c r="T123" s="62">
        <f>IFERROR(SUMIFS(ALAN!$N$43:$N$55,ALAN!$H$43:$H$55,"SALIDA",ALAN!$J$43:$J$55,$B123),0)</f>
        <v>0</v>
      </c>
      <c r="U123" s="62">
        <f>IFERROR(SUMIFS(ELVIA!$N$39:$N$51,ELVIA!$H$39:$H$51,"SALIDA",ELVIA!$J$39:$J$51,$B123),0)</f>
        <v>0</v>
      </c>
      <c r="V123" s="62">
        <f>IFERROR(SUMIFS(CAJA!$N$2701:$N$3379,CAJA!$H$2701:$H$3379,"SALIDA",CAJA!$J$2701:$J$3379,$B123),0)</f>
        <v>0</v>
      </c>
      <c r="W123" s="62">
        <f>IFERROR(SUMIFS('CAJA TIGRES'!$N$751:$N$915,'CAJA TIGRES'!$H$751:$H$915,"SALIDA",'CAJA TIGRES'!$J$751:$J$915,$B123),0)</f>
        <v>0</v>
      </c>
      <c r="X123" s="62">
        <f>IFERROR(SUMIFS(RESERVA!$N$12:$N$12,RESERVA!$H$12:$H$12,"SALIDA",RESERVA!$J$12:$J$12,$B123),0)</f>
        <v>0</v>
      </c>
      <c r="Y123" s="96">
        <f t="shared" si="35"/>
        <v>219025.44</v>
      </c>
      <c r="Z123" s="96">
        <f>Y123+'ABR25'!Z123</f>
        <v>4051930.19</v>
      </c>
    </row>
    <row r="124" spans="1:27" x14ac:dyDescent="0.3">
      <c r="B124" s="63" t="s">
        <v>169</v>
      </c>
      <c r="C124" s="62">
        <f>IFERROR(SUMIFS('MGZ121'!$N$624:'MGZ121'!$N$842,'MGZ121'!$H$624:$H$842,"SALIDA",'MGZ121'!$J$624:$J$842,B124),0)</f>
        <v>0</v>
      </c>
      <c r="D124" s="62">
        <f>IFERROR(SUMIFS('MGZ BBVA'!$N$449:$N$617,'MGZ BBVA'!$H$449:$H$617,"SALIDA",'MGZ BBVA'!$J$449:$J$617,$B124),0)</f>
        <v>0</v>
      </c>
      <c r="E124" s="62">
        <f>IFERROR(SUMIFS('MGZ DOLARES'!$N$2:$N$2,'MGZ DOLARES'!$F$2:$F$2,"SALIDA",'MGZ DOLARES'!$J$2:$J$2,$B124),0)</f>
        <v>0</v>
      </c>
      <c r="F124" s="62">
        <f>IFERROR(SUMIFS('MGZ BAJIO'!$N$50:$N$61,'MGZ BAJIO'!$H$50:$H$61,"SALIDA",'MGZ BAJIO'!$J$50:$J$61,$B124),0)</f>
        <v>0</v>
      </c>
      <c r="G124" s="62">
        <f>IFERROR(SUMIFS('VICTOR BANAMEX'!$N$225:$N$296,'VICTOR BANAMEX'!$H$225:$H$296,"SALIDA",'VICTOR BANAMEX'!$J$225:$J$296,$B124),0)</f>
        <v>0</v>
      </c>
      <c r="H124" s="62">
        <f>IFERROR(SUMIFS('VICTOR BANORTE'!$N$51:$N$59,'VICTOR BANORTE'!$H$51:$H$59,"SALIDA",'VICTOR BANORTE'!$J$51:$J$59,$B124),0)</f>
        <v>0</v>
      </c>
      <c r="I124" s="62">
        <f>IFERROR(SUMIFS(RODRIGO!$N$2:$N$2,RODRIGO!$H$2:$H$2,"SALIDA",RODRIGO!$J$2:$J$2,$B124),0)</f>
        <v>0</v>
      </c>
      <c r="J124" s="62">
        <f>IFERROR(SUMIFS(MOY!$N$2:$N$2,MOY!$F$2:$F$2,"SALIDA",MOY!$J$2:$J$2,$B124),0)</f>
        <v>0</v>
      </c>
      <c r="K124" s="62">
        <f>IFERROR(SUMIFS('NORMA RUTH'!$N$29:$N$34,'NORMA RUTH'!$H$29:$H$34,"SALIDA",'NORMA RUTH'!$J$29:$J$34,$B124),0)</f>
        <v>0</v>
      </c>
      <c r="L124" s="62">
        <f>IFERROR(SUMIFS(VALERIA!$N$24:$N$27,VALERIA!$H$24:$H$27,"SALIDA",VALERIA!$J$24:$J$27,$B124),0)</f>
        <v>0</v>
      </c>
      <c r="M124" s="62">
        <f>IFERROR(SUMIFS('MANUEL BANAMEX'!$N$47:$N$53,'MANUEL BANAMEX'!$H$47:$H$53,"SALIDA",'MANUEL BANAMEX'!$J$47:$J$53,$B124),0)</f>
        <v>0</v>
      </c>
      <c r="N124" s="62">
        <f>IFERROR(SUMIFS(ROBERTO!$N$2:$N$2,ROBERTO!$H$2:$H$2,"SALIDA",ROBERTO!$J$2:$J$2,$B124),0)</f>
        <v>0</v>
      </c>
      <c r="O124" s="62">
        <f>IFERROR(SUMIFS(JUAN!$N$41:$N$56,JUAN!$H$41:$H$56,"SALIDA",JUAN!$J$41:$J$56,$B124),0)</f>
        <v>0</v>
      </c>
      <c r="P124" s="62">
        <f>IFERROR(SUMIFS('NORMA SANCHEZ'!$N$40:$N$54,'NORMA SANCHEZ'!$H$40:$H$54,"SALIDA",'NORMA SANCHEZ'!$J$40:$J$54,$B124),0)</f>
        <v>0</v>
      </c>
      <c r="Q124" s="62">
        <f>IFERROR(SUMIFS('JOSE CARLOS'!$N$46:$N$57,'JOSE CARLOS'!$H$46:$H$57,"SALIDA",'JOSE CARLOS'!$J$46:$J$57,$B124),0)</f>
        <v>0</v>
      </c>
      <c r="R124" s="62">
        <f>IFERROR(SUMIFS('LUIS ENRIQUE '!$N$40:$N$46,'LUIS ENRIQUE '!$H$40:$H$46,"SALIDA",'LUIS ENRIQUE '!$J$40:$J$46,$B124),0)</f>
        <v>0</v>
      </c>
      <c r="S124" s="62">
        <f>IFERROR(SUMIFS(CESARIA!$N$47:$N$63,CESARIA!$H$47:$H$63,"SALIDA",CESARIA!$J$47:$J$63,$B124),0)</f>
        <v>0</v>
      </c>
      <c r="T124" s="62">
        <f>IFERROR(SUMIFS(ALAN!$N$43:$N$55,ALAN!$H$43:$H$55,"SALIDA",ALAN!$J$43:$J$55,$B124),0)</f>
        <v>0</v>
      </c>
      <c r="U124" s="62">
        <f>IFERROR(SUMIFS(ELVIA!$N$39:$N$51,ELVIA!$H$39:$H$51,"SALIDA",ELVIA!$J$39:$J$51,$B124),0)</f>
        <v>0</v>
      </c>
      <c r="V124" s="62">
        <f>IFERROR(SUMIFS(CAJA!$N$2701:$N$3379,CAJA!$H$2701:$H$3379,"SALIDA",CAJA!$J$2701:$J$3379,$B124),0)</f>
        <v>0</v>
      </c>
      <c r="W124" s="62">
        <f>IFERROR(SUMIFS('CAJA TIGRES'!$N$751:$N$915,'CAJA TIGRES'!$H$751:$H$915,"SALIDA",'CAJA TIGRES'!$J$751:$J$915,$B124),0)</f>
        <v>0</v>
      </c>
      <c r="X124" s="62">
        <f>IFERROR(SUMIFS(RESERVA!$N$12:$N$12,RESERVA!$H$12:$H$12,"SALIDA",RESERVA!$J$12:$J$12,$B124),0)</f>
        <v>0</v>
      </c>
      <c r="Y124" s="96">
        <f t="shared" si="35"/>
        <v>0</v>
      </c>
      <c r="Z124" s="96">
        <f>Y124+'ABR25'!Z124</f>
        <v>0</v>
      </c>
    </row>
    <row r="125" spans="1:27" x14ac:dyDescent="0.3">
      <c r="B125" s="63" t="s">
        <v>170</v>
      </c>
      <c r="C125" s="62">
        <f>IFERROR(SUMIFS('MGZ121'!$N$624:'MGZ121'!$N$842,'MGZ121'!$H$624:$H$842,"SALIDA",'MGZ121'!$J$624:$J$842,B125),0)</f>
        <v>49500</v>
      </c>
      <c r="D125" s="62">
        <f>IFERROR(SUMIFS('MGZ BBVA'!$N$449:$N$617,'MGZ BBVA'!$H$449:$H$617,"SALIDA",'MGZ BBVA'!$J$449:$J$617,$B125),0)</f>
        <v>100400</v>
      </c>
      <c r="E125" s="62">
        <f>IFERROR(SUMIFS('MGZ DOLARES'!$N$2:$N$2,'MGZ DOLARES'!$F$2:$F$2,"SALIDA",'MGZ DOLARES'!$J$2:$J$2,$B125),0)</f>
        <v>0</v>
      </c>
      <c r="F125" s="62">
        <f>IFERROR(SUMIFS('MGZ BAJIO'!$N$50:$N$61,'MGZ BAJIO'!$H$50:$H$61,"SALIDA",'MGZ BAJIO'!$J$50:$J$61,$B125),0)</f>
        <v>0</v>
      </c>
      <c r="G125" s="62">
        <f>IFERROR(SUMIFS('VICTOR BANAMEX'!$N$225:$N$296,'VICTOR BANAMEX'!$H$225:$H$296,"SALIDA",'VICTOR BANAMEX'!$J$225:$J$296,$B125),0)</f>
        <v>29800</v>
      </c>
      <c r="H125" s="62">
        <f>IFERROR(SUMIFS('VICTOR BANORTE'!$N$51:$N$59,'VICTOR BANORTE'!$H$51:$H$59,"SALIDA",'VICTOR BANORTE'!$J$51:$J$59,$B125),0)</f>
        <v>0</v>
      </c>
      <c r="I125" s="62">
        <f>IFERROR(SUMIFS(RODRIGO!$N$2:$N$2,RODRIGO!$H$2:$H$2,"SALIDA",RODRIGO!$J$2:$J$2,$B125),0)</f>
        <v>0</v>
      </c>
      <c r="J125" s="62">
        <f>IFERROR(SUMIFS(MOY!$N$2:$N$2,MOY!$F$2:$F$2,"SALIDA",MOY!$J$2:$J$2,$B125),0)</f>
        <v>0</v>
      </c>
      <c r="K125" s="62">
        <f>IFERROR(SUMIFS('NORMA RUTH'!$N$29:$N$34,'NORMA RUTH'!$H$29:$H$34,"SALIDA",'NORMA RUTH'!$J$29:$J$34,$B125),0)</f>
        <v>0</v>
      </c>
      <c r="L125" s="62">
        <f>IFERROR(SUMIFS(VALERIA!$N$24:$N$27,VALERIA!$H$24:$H$27,"SALIDA",VALERIA!$J$24:$J$27,$B125),0)</f>
        <v>0</v>
      </c>
      <c r="M125" s="62">
        <f>IFERROR(SUMIFS('MANUEL BANAMEX'!$N$47:$N$53,'MANUEL BANAMEX'!$H$47:$H$53,"SALIDA",'MANUEL BANAMEX'!$J$47:$J$53,$B125),0)</f>
        <v>0</v>
      </c>
      <c r="N125" s="62">
        <f>IFERROR(SUMIFS(ROBERTO!$N$2:$N$2,ROBERTO!$H$2:$H$2,"SALIDA",ROBERTO!$J$2:$J$2,$B125),0)</f>
        <v>0</v>
      </c>
      <c r="O125" s="62">
        <f>IFERROR(SUMIFS(JUAN!$N$41:$N$56,JUAN!$H$41:$H$56,"SALIDA",JUAN!$J$41:$J$56,$B125),0)</f>
        <v>0</v>
      </c>
      <c r="P125" s="62">
        <f>IFERROR(SUMIFS('NORMA SANCHEZ'!$N$40:$N$54,'NORMA SANCHEZ'!$H$40:$H$54,"SALIDA",'NORMA SANCHEZ'!$J$40:$J$54,$B125),0)</f>
        <v>0</v>
      </c>
      <c r="Q125" s="62">
        <f>IFERROR(SUMIFS('JOSE CARLOS'!$N$46:$N$57,'JOSE CARLOS'!$H$46:$H$57,"SALIDA",'JOSE CARLOS'!$J$46:$J$57,$B125),0)</f>
        <v>0</v>
      </c>
      <c r="R125" s="62">
        <f>IFERROR(SUMIFS('LUIS ENRIQUE '!$N$40:$N$46,'LUIS ENRIQUE '!$H$40:$H$46,"SALIDA",'LUIS ENRIQUE '!$J$40:$J$46,$B125),0)</f>
        <v>0</v>
      </c>
      <c r="S125" s="62">
        <f>IFERROR(SUMIFS(CESARIA!$N$47:$N$63,CESARIA!$H$47:$H$63,"SALIDA",CESARIA!$J$47:$J$63,$B125),0)</f>
        <v>0</v>
      </c>
      <c r="T125" s="62">
        <f>IFERROR(SUMIFS(ALAN!$N$43:$N$55,ALAN!$H$43:$H$55,"SALIDA",ALAN!$J$43:$J$55,$B125),0)</f>
        <v>0</v>
      </c>
      <c r="U125" s="62">
        <f>IFERROR(SUMIFS(ELVIA!$N$39:$N$51,ELVIA!$H$39:$H$51,"SALIDA",ELVIA!$J$39:$J$51,$B125),0)</f>
        <v>0</v>
      </c>
      <c r="V125" s="62">
        <f>IFERROR(SUMIFS(CAJA!$N$2701:$N$3379,CAJA!$H$2701:$H$3379,"SALIDA",CAJA!$J$2701:$J$3379,$B125),0)</f>
        <v>0</v>
      </c>
      <c r="W125" s="62">
        <f>IFERROR(SUMIFS('CAJA TIGRES'!$N$751:$N$915,'CAJA TIGRES'!$H$751:$H$915,"SALIDA",'CAJA TIGRES'!$J$751:$J$915,$B125),0)</f>
        <v>0</v>
      </c>
      <c r="X125" s="62">
        <f>IFERROR(SUMIFS(RESERVA!$N$12:$N$12,RESERVA!$H$12:$H$12,"SALIDA",RESERVA!$J$12:$J$12,$B125),0)</f>
        <v>0</v>
      </c>
      <c r="Y125" s="96">
        <f t="shared" si="35"/>
        <v>179700</v>
      </c>
      <c r="Z125" s="96">
        <f>Y125+'ABR25'!Z125</f>
        <v>289700</v>
      </c>
    </row>
    <row r="126" spans="1:27" x14ac:dyDescent="0.3">
      <c r="B126" s="63" t="s">
        <v>171</v>
      </c>
      <c r="C126" s="62">
        <f>IFERROR(SUMIFS('MGZ121'!$N$624:'MGZ121'!$N$842,'MGZ121'!$H$624:$H$842,"SALIDA",'MGZ121'!$J$624:$J$842,B126),0)</f>
        <v>879092.58</v>
      </c>
      <c r="D126" s="62">
        <f>IFERROR(SUMIFS('MGZ BBVA'!$N$449:$N$617,'MGZ BBVA'!$H$449:$H$617,"SALIDA",'MGZ BBVA'!$J$449:$J$617,$B126),0)</f>
        <v>241358.55</v>
      </c>
      <c r="E126" s="62">
        <f>IFERROR(SUMIFS('MGZ DOLARES'!$N$2:$N$2,'MGZ DOLARES'!$F$2:$F$2,"SALIDA",'MGZ DOLARES'!$J$2:$J$2,$B126),0)</f>
        <v>0</v>
      </c>
      <c r="F126" s="62">
        <f>IFERROR(SUMIFS('MGZ BAJIO'!$N$50:$N$61,'MGZ BAJIO'!$H$50:$H$61,"SALIDA",'MGZ BAJIO'!$J$50:$J$61,$B126),0)</f>
        <v>0</v>
      </c>
      <c r="G126" s="62">
        <f>IFERROR(SUMIFS('VICTOR BANAMEX'!$N$225:$N$296,'VICTOR BANAMEX'!$H$225:$H$296,"SALIDA",'VICTOR BANAMEX'!$J$225:$J$296,$B126),0)</f>
        <v>0</v>
      </c>
      <c r="H126" s="62">
        <f>IFERROR(SUMIFS('VICTOR BANORTE'!$N$51:$N$59,'VICTOR BANORTE'!$H$51:$H$59,"SALIDA",'VICTOR BANORTE'!$J$51:$J$59,$B126),0)</f>
        <v>0</v>
      </c>
      <c r="I126" s="62">
        <f>IFERROR(SUMIFS(RODRIGO!$N$2:$N$2,RODRIGO!$H$2:$H$2,"SALIDA",RODRIGO!$J$2:$J$2,$B126),0)</f>
        <v>0</v>
      </c>
      <c r="J126" s="62">
        <f>IFERROR(SUMIFS(MOY!$N$2:$N$2,MOY!$F$2:$F$2,"SALIDA",MOY!$J$2:$J$2,$B126),0)</f>
        <v>0</v>
      </c>
      <c r="K126" s="62">
        <f>IFERROR(SUMIFS('NORMA RUTH'!$N$29:$N$34,'NORMA RUTH'!$H$29:$H$34,"SALIDA",'NORMA RUTH'!$J$29:$J$34,$B126),0)</f>
        <v>0</v>
      </c>
      <c r="L126" s="62">
        <f>IFERROR(SUMIFS(VALERIA!$N$24:$N$27,VALERIA!$H$24:$H$27,"SALIDA",VALERIA!$J$24:$J$27,$B126),0)</f>
        <v>0</v>
      </c>
      <c r="M126" s="62">
        <f>IFERROR(SUMIFS('MANUEL BANAMEX'!$N$47:$N$53,'MANUEL BANAMEX'!$H$47:$H$53,"SALIDA",'MANUEL BANAMEX'!$J$47:$J$53,$B126),0)</f>
        <v>0</v>
      </c>
      <c r="N126" s="62">
        <f>IFERROR(SUMIFS(ROBERTO!$N$2:$N$2,ROBERTO!$H$2:$H$2,"SALIDA",ROBERTO!$J$2:$J$2,$B126),0)</f>
        <v>0</v>
      </c>
      <c r="O126" s="62">
        <f>IFERROR(SUMIFS(JUAN!$N$41:$N$56,JUAN!$H$41:$H$56,"SALIDA",JUAN!$J$41:$J$56,$B126),0)</f>
        <v>0</v>
      </c>
      <c r="P126" s="62">
        <f>IFERROR(SUMIFS('NORMA SANCHEZ'!$N$40:$N$54,'NORMA SANCHEZ'!$H$40:$H$54,"SALIDA",'NORMA SANCHEZ'!$J$40:$J$54,$B126),0)</f>
        <v>0</v>
      </c>
      <c r="Q126" s="62">
        <f>IFERROR(SUMIFS('JOSE CARLOS'!$N$46:$N$57,'JOSE CARLOS'!$H$46:$H$57,"SALIDA",'JOSE CARLOS'!$J$46:$J$57,$B126),0)</f>
        <v>0</v>
      </c>
      <c r="R126" s="62">
        <f>IFERROR(SUMIFS('LUIS ENRIQUE '!$N$40:$N$46,'LUIS ENRIQUE '!$H$40:$H$46,"SALIDA",'LUIS ENRIQUE '!$J$40:$J$46,$B126),0)</f>
        <v>0</v>
      </c>
      <c r="S126" s="62">
        <f>IFERROR(SUMIFS(CESARIA!$N$47:$N$63,CESARIA!$H$47:$H$63,"SALIDA",CESARIA!$J$47:$J$63,$B126),0)</f>
        <v>0</v>
      </c>
      <c r="T126" s="62">
        <f>IFERROR(SUMIFS(ALAN!$N$43:$N$55,ALAN!$H$43:$H$55,"SALIDA",ALAN!$J$43:$J$55,$B126),0)</f>
        <v>0</v>
      </c>
      <c r="U126" s="62">
        <f>IFERROR(SUMIFS(ELVIA!$N$39:$N$51,ELVIA!$H$39:$H$51,"SALIDA",ELVIA!$J$39:$J$51,$B126),0)</f>
        <v>0</v>
      </c>
      <c r="V126" s="62">
        <f>IFERROR(SUMIFS(CAJA!$N$2701:$N$3379,CAJA!$H$2701:$H$3379,"SALIDA",CAJA!$J$2701:$J$3379,$B126),0)</f>
        <v>0</v>
      </c>
      <c r="W126" s="62">
        <f>IFERROR(SUMIFS('CAJA TIGRES'!$N$751:$N$915,'CAJA TIGRES'!$H$751:$H$915,"SALIDA",'CAJA TIGRES'!$J$751:$J$915,$B126),0)</f>
        <v>0</v>
      </c>
      <c r="X126" s="62">
        <f>IFERROR(SUMIFS(RESERVA!$N$12:$N$12,RESERVA!$H$12:$H$12,"SALIDA",RESERVA!$J$12:$J$12,$B126),0)</f>
        <v>0</v>
      </c>
      <c r="Y126" s="96">
        <f t="shared" si="35"/>
        <v>1120451.1299999999</v>
      </c>
      <c r="Z126" s="96">
        <f>Y126+'ABR25'!Z126</f>
        <v>7942360.9299999997</v>
      </c>
    </row>
    <row r="127" spans="1:27" x14ac:dyDescent="0.3">
      <c r="B127" s="63" t="s">
        <v>172</v>
      </c>
      <c r="C127" s="62">
        <f>IFERROR(SUMIFS('MGZ121'!$N$624:'MGZ121'!$N$842,'MGZ121'!$H$624:$H$842,"SALIDA",'MGZ121'!$J$624:$J$842,B127),0)</f>
        <v>0</v>
      </c>
      <c r="D127" s="62">
        <f>IFERROR(SUMIFS('MGZ BBVA'!$N$449:$N$617,'MGZ BBVA'!$H$449:$H$617,"SALIDA",'MGZ BBVA'!$J$449:$J$617,$B127),0)</f>
        <v>0</v>
      </c>
      <c r="E127" s="62">
        <f>IFERROR(SUMIFS('MGZ DOLARES'!$N$2:$N$2,'MGZ DOLARES'!$F$2:$F$2,"SALIDA",'MGZ DOLARES'!$J$2:$J$2,$B127),0)</f>
        <v>0</v>
      </c>
      <c r="F127" s="62">
        <f>IFERROR(SUMIFS('MGZ BAJIO'!$N$50:$N$61,'MGZ BAJIO'!$H$50:$H$61,"SALIDA",'MGZ BAJIO'!$J$50:$J$61,$B127),0)</f>
        <v>0</v>
      </c>
      <c r="G127" s="62">
        <f>IFERROR(SUMIFS('VICTOR BANAMEX'!$N$225:$N$296,'VICTOR BANAMEX'!$H$225:$H$296,"SALIDA",'VICTOR BANAMEX'!$J$225:$J$296,$B127),0)</f>
        <v>65000</v>
      </c>
      <c r="H127" s="62">
        <f>IFERROR(SUMIFS('VICTOR BANORTE'!$N$51:$N$59,'VICTOR BANORTE'!$H$51:$H$59,"SALIDA",'VICTOR BANORTE'!$J$51:$J$59,$B127),0)</f>
        <v>0</v>
      </c>
      <c r="I127" s="62">
        <f>IFERROR(SUMIFS(RODRIGO!$N$2:$N$2,RODRIGO!$H$2:$H$2,"SALIDA",RODRIGO!$J$2:$J$2,$B127),0)</f>
        <v>0</v>
      </c>
      <c r="J127" s="62">
        <f>IFERROR(SUMIFS(MOY!$N$2:$N$2,MOY!$F$2:$F$2,"SALIDA",MOY!$J$2:$J$2,$B127),0)</f>
        <v>0</v>
      </c>
      <c r="K127" s="62">
        <f>IFERROR(SUMIFS('NORMA RUTH'!$N$29:$N$34,'NORMA RUTH'!$H$29:$H$34,"SALIDA",'NORMA RUTH'!$J$29:$J$34,$B127),0)</f>
        <v>0</v>
      </c>
      <c r="L127" s="62">
        <f>IFERROR(SUMIFS(VALERIA!$N$24:$N$27,VALERIA!$H$24:$H$27,"SALIDA",VALERIA!$J$24:$J$27,$B127),0)</f>
        <v>0</v>
      </c>
      <c r="M127" s="62">
        <f>IFERROR(SUMIFS('MANUEL BANAMEX'!$N$47:$N$53,'MANUEL BANAMEX'!$H$47:$H$53,"SALIDA",'MANUEL BANAMEX'!$J$47:$J$53,$B127),0)</f>
        <v>0</v>
      </c>
      <c r="N127" s="62">
        <f>IFERROR(SUMIFS(ROBERTO!$N$2:$N$2,ROBERTO!$H$2:$H$2,"SALIDA",ROBERTO!$J$2:$J$2,$B127),0)</f>
        <v>0</v>
      </c>
      <c r="O127" s="62">
        <f>IFERROR(SUMIFS(JUAN!$N$41:$N$56,JUAN!$H$41:$H$56,"SALIDA",JUAN!$J$41:$J$56,$B127),0)</f>
        <v>0</v>
      </c>
      <c r="P127" s="62">
        <f>IFERROR(SUMIFS('NORMA SANCHEZ'!$N$40:$N$54,'NORMA SANCHEZ'!$H$40:$H$54,"SALIDA",'NORMA SANCHEZ'!$J$40:$J$54,$B127),0)</f>
        <v>0</v>
      </c>
      <c r="Q127" s="62">
        <f>IFERROR(SUMIFS('JOSE CARLOS'!$N$46:$N$57,'JOSE CARLOS'!$H$46:$H$57,"SALIDA",'JOSE CARLOS'!$J$46:$J$57,$B127),0)</f>
        <v>0</v>
      </c>
      <c r="R127" s="62">
        <f>IFERROR(SUMIFS('LUIS ENRIQUE '!$N$40:$N$46,'LUIS ENRIQUE '!$H$40:$H$46,"SALIDA",'LUIS ENRIQUE '!$J$40:$J$46,$B127),0)</f>
        <v>0</v>
      </c>
      <c r="S127" s="62">
        <f>IFERROR(SUMIFS(CESARIA!$N$47:$N$63,CESARIA!$H$47:$H$63,"SALIDA",CESARIA!$J$47:$J$63,$B127),0)</f>
        <v>0</v>
      </c>
      <c r="T127" s="62">
        <f>IFERROR(SUMIFS(ALAN!$N$43:$N$55,ALAN!$H$43:$H$55,"SALIDA",ALAN!$J$43:$J$55,$B127),0)</f>
        <v>0</v>
      </c>
      <c r="U127" s="62">
        <f>IFERROR(SUMIFS(ELVIA!$N$39:$N$51,ELVIA!$H$39:$H$51,"SALIDA",ELVIA!$J$39:$J$51,$B127),0)</f>
        <v>0</v>
      </c>
      <c r="V127" s="62">
        <f>IFERROR(SUMIFS(CAJA!$N$2701:$N$3379,CAJA!$H$2701:$H$3379,"SALIDA",CAJA!$J$2701:$J$3379,$B127),0)</f>
        <v>0</v>
      </c>
      <c r="W127" s="62">
        <f>IFERROR(SUMIFS('CAJA TIGRES'!$N$751:$N$915,'CAJA TIGRES'!$H$751:$H$915,"SALIDA",'CAJA TIGRES'!$J$751:$J$915,$B127),0)</f>
        <v>0</v>
      </c>
      <c r="X127" s="62">
        <f>IFERROR(SUMIFS(RESERVA!$N$12:$N$12,RESERVA!$H$12:$H$12,"SALIDA",RESERVA!$J$12:$J$12,$B127),0)</f>
        <v>0</v>
      </c>
      <c r="Y127" s="96">
        <f t="shared" si="35"/>
        <v>65000</v>
      </c>
      <c r="Z127" s="96">
        <f>Y127+'ABR25'!Z127</f>
        <v>492760</v>
      </c>
    </row>
    <row r="128" spans="1:27" x14ac:dyDescent="0.3">
      <c r="B128" s="63" t="s">
        <v>195</v>
      </c>
      <c r="C128" s="62">
        <f>IFERROR(SUMIFS('MGZ121'!$N$624:'MGZ121'!$N$842,'MGZ121'!$H$624:$H$842,"SALIDA",'MGZ121'!$J$624:$J$842,B128),0)</f>
        <v>0</v>
      </c>
      <c r="D128" s="62">
        <f>IFERROR(SUMIFS('MGZ BBVA'!$N$449:$N$617,'MGZ BBVA'!$H$449:$H$617,"SALIDA",'MGZ BBVA'!$J$449:$J$617,$B128),0)</f>
        <v>0</v>
      </c>
      <c r="E128" s="62">
        <f>IFERROR(SUMIFS('MGZ DOLARES'!$N$2:$N$2,'MGZ DOLARES'!$F$2:$F$2,"SALIDA",'MGZ DOLARES'!$J$2:$J$2,$B128),0)</f>
        <v>0</v>
      </c>
      <c r="F128" s="62">
        <f>IFERROR(SUMIFS('MGZ BAJIO'!$N$50:$N$61,'MGZ BAJIO'!$H$50:$H$61,"SALIDA",'MGZ BAJIO'!$J$50:$J$61,$B128),0)</f>
        <v>0</v>
      </c>
      <c r="G128" s="62">
        <f>IFERROR(SUMIFS('VICTOR BANAMEX'!$N$225:$N$296,'VICTOR BANAMEX'!$H$225:$H$296,"SALIDA",'VICTOR BANAMEX'!$J$225:$J$296,$B128),0)</f>
        <v>0</v>
      </c>
      <c r="H128" s="62">
        <f>IFERROR(SUMIFS('VICTOR BANORTE'!$N$51:$N$59,'VICTOR BANORTE'!$H$51:$H$59,"SALIDA",'VICTOR BANORTE'!$J$51:$J$59,$B128),0)</f>
        <v>0</v>
      </c>
      <c r="I128" s="62">
        <f>IFERROR(SUMIFS(RODRIGO!$N$2:$N$2,RODRIGO!$H$2:$H$2,"SALIDA",RODRIGO!$J$2:$J$2,$B128),0)</f>
        <v>0</v>
      </c>
      <c r="J128" s="62">
        <f>IFERROR(SUMIFS(MOY!$N$2:$N$2,MOY!$F$2:$F$2,"SALIDA",MOY!$J$2:$J$2,$B128),0)</f>
        <v>0</v>
      </c>
      <c r="K128" s="62">
        <f>IFERROR(SUMIFS('NORMA RUTH'!$N$29:$N$34,'NORMA RUTH'!$H$29:$H$34,"SALIDA",'NORMA RUTH'!$J$29:$J$34,$B128),0)</f>
        <v>0</v>
      </c>
      <c r="L128" s="62">
        <f>IFERROR(SUMIFS(VALERIA!$N$24:$N$27,VALERIA!$H$24:$H$27,"SALIDA",VALERIA!$J$24:$J$27,$B128),0)</f>
        <v>0</v>
      </c>
      <c r="M128" s="62">
        <f>IFERROR(SUMIFS('MANUEL BANAMEX'!$N$47:$N$53,'MANUEL BANAMEX'!$H$47:$H$53,"SALIDA",'MANUEL BANAMEX'!$J$47:$J$53,$B128),0)</f>
        <v>0</v>
      </c>
      <c r="N128" s="62">
        <f>IFERROR(SUMIFS(ROBERTO!$N$2:$N$2,ROBERTO!$H$2:$H$2,"SALIDA",ROBERTO!$J$2:$J$2,$B128),0)</f>
        <v>0</v>
      </c>
      <c r="O128" s="62">
        <f>IFERROR(SUMIFS(JUAN!$N$41:$N$56,JUAN!$H$41:$H$56,"SALIDA",JUAN!$J$41:$J$56,$B128),0)</f>
        <v>0</v>
      </c>
      <c r="P128" s="62">
        <f>IFERROR(SUMIFS('NORMA SANCHEZ'!$N$40:$N$54,'NORMA SANCHEZ'!$H$40:$H$54,"SALIDA",'NORMA SANCHEZ'!$J$40:$J$54,$B128),0)</f>
        <v>0</v>
      </c>
      <c r="Q128" s="62">
        <f>IFERROR(SUMIFS('JOSE CARLOS'!$N$46:$N$57,'JOSE CARLOS'!$H$46:$H$57,"SALIDA",'JOSE CARLOS'!$J$46:$J$57,$B128),0)</f>
        <v>0</v>
      </c>
      <c r="R128" s="62">
        <f>IFERROR(SUMIFS('LUIS ENRIQUE '!$N$40:$N$46,'LUIS ENRIQUE '!$H$40:$H$46,"SALIDA",'LUIS ENRIQUE '!$J$40:$J$46,$B128),0)</f>
        <v>0</v>
      </c>
      <c r="S128" s="62">
        <f>IFERROR(SUMIFS(CESARIA!$N$47:$N$63,CESARIA!$H$47:$H$63,"SALIDA",CESARIA!$J$47:$J$63,$B128),0)</f>
        <v>0</v>
      </c>
      <c r="T128" s="62">
        <f>IFERROR(SUMIFS(ALAN!$N$43:$N$55,ALAN!$H$43:$H$55,"SALIDA",ALAN!$J$43:$J$55,$B128),0)</f>
        <v>0</v>
      </c>
      <c r="U128" s="62">
        <f>IFERROR(SUMIFS(ELVIA!$N$39:$N$51,ELVIA!$H$39:$H$51,"SALIDA",ELVIA!$J$39:$J$51,$B128),0)</f>
        <v>0</v>
      </c>
      <c r="V128" s="62">
        <f>IFERROR(SUMIFS(CAJA!$N$2701:$N$3379,CAJA!$H$2701:$H$3379,"SALIDA",CAJA!$J$2701:$J$3379,$B128),0)</f>
        <v>0</v>
      </c>
      <c r="W128" s="62">
        <f>IFERROR(SUMIFS('CAJA TIGRES'!$N$751:$N$915,'CAJA TIGRES'!$H$751:$H$915,"SALIDA",'CAJA TIGRES'!$J$751:$J$915,$B128),0)</f>
        <v>0</v>
      </c>
      <c r="X128" s="62">
        <f>IFERROR(SUMIFS(RESERVA!$N$12:$N$12,RESERVA!$H$12:$H$12,"SALIDA",RESERVA!$J$12:$J$12,$B128),0)</f>
        <v>0</v>
      </c>
      <c r="Y128" s="96">
        <f t="shared" si="35"/>
        <v>0</v>
      </c>
      <c r="Z128" s="96">
        <f>Y128+'ABR25'!Z128</f>
        <v>0</v>
      </c>
    </row>
    <row r="129" spans="1:26" x14ac:dyDescent="0.3">
      <c r="B129" s="63" t="s">
        <v>173</v>
      </c>
      <c r="C129" s="62">
        <f>IFERROR(SUMIFS('MGZ121'!$N$624:'MGZ121'!$N$842,'MGZ121'!$H$624:$H$842,"SALIDA",'MGZ121'!$J$624:$J$842,B129),0)</f>
        <v>0</v>
      </c>
      <c r="D129" s="62">
        <f>IFERROR(SUMIFS('MGZ BBVA'!$N$449:$N$617,'MGZ BBVA'!$H$449:$H$617,"SALIDA",'MGZ BBVA'!$J$449:$J$617,$B129),0)</f>
        <v>0</v>
      </c>
      <c r="E129" s="62">
        <f>IFERROR(SUMIFS('MGZ DOLARES'!$N$2:$N$2,'MGZ DOLARES'!$F$2:$F$2,"SALIDA",'MGZ DOLARES'!$J$2:$J$2,$B129),0)</f>
        <v>0</v>
      </c>
      <c r="F129" s="62">
        <f>IFERROR(SUMIFS('MGZ BAJIO'!$N$50:$N$61,'MGZ BAJIO'!$H$50:$H$61,"SALIDA",'MGZ BAJIO'!$J$50:$J$61,$B129),0)</f>
        <v>0</v>
      </c>
      <c r="G129" s="62">
        <f>IFERROR(SUMIFS('VICTOR BANAMEX'!$N$225:$N$296,'VICTOR BANAMEX'!$H$225:$H$296,"SALIDA",'VICTOR BANAMEX'!$J$225:$J$296,$B129),0)</f>
        <v>0</v>
      </c>
      <c r="H129" s="62">
        <f>IFERROR(SUMIFS('VICTOR BANORTE'!$N$51:$N$59,'VICTOR BANORTE'!$H$51:$H$59,"SALIDA",'VICTOR BANORTE'!$J$51:$J$59,$B129),0)</f>
        <v>0</v>
      </c>
      <c r="I129" s="62">
        <f>IFERROR(SUMIFS(RODRIGO!$N$2:$N$2,RODRIGO!$H$2:$H$2,"SALIDA",RODRIGO!$J$2:$J$2,$B129),0)</f>
        <v>0</v>
      </c>
      <c r="J129" s="62">
        <f>IFERROR(SUMIFS(MOY!$N$2:$N$2,MOY!$F$2:$F$2,"SALIDA",MOY!$J$2:$J$2,$B129),0)</f>
        <v>0</v>
      </c>
      <c r="K129" s="62">
        <f>IFERROR(SUMIFS('NORMA RUTH'!$N$29:$N$34,'NORMA RUTH'!$H$29:$H$34,"SALIDA",'NORMA RUTH'!$J$29:$J$34,$B129),0)</f>
        <v>0</v>
      </c>
      <c r="L129" s="62">
        <f>IFERROR(SUMIFS(VALERIA!$N$24:$N$27,VALERIA!$H$24:$H$27,"SALIDA",VALERIA!$J$24:$J$27,$B129),0)</f>
        <v>0</v>
      </c>
      <c r="M129" s="62">
        <f>IFERROR(SUMIFS('MANUEL BANAMEX'!$N$47:$N$53,'MANUEL BANAMEX'!$H$47:$H$53,"SALIDA",'MANUEL BANAMEX'!$J$47:$J$53,$B129),0)</f>
        <v>0</v>
      </c>
      <c r="N129" s="62">
        <f>IFERROR(SUMIFS(ROBERTO!$N$2:$N$2,ROBERTO!$H$2:$H$2,"SALIDA",ROBERTO!$J$2:$J$2,$B129),0)</f>
        <v>0</v>
      </c>
      <c r="O129" s="62">
        <f>IFERROR(SUMIFS(JUAN!$N$41:$N$56,JUAN!$H$41:$H$56,"SALIDA",JUAN!$J$41:$J$56,$B129),0)</f>
        <v>0</v>
      </c>
      <c r="P129" s="62">
        <f>IFERROR(SUMIFS('NORMA SANCHEZ'!$N$40:$N$54,'NORMA SANCHEZ'!$H$40:$H$54,"SALIDA",'NORMA SANCHEZ'!$J$40:$J$54,$B129),0)</f>
        <v>0</v>
      </c>
      <c r="Q129" s="62">
        <f>IFERROR(SUMIFS('JOSE CARLOS'!$N$46:$N$57,'JOSE CARLOS'!$H$46:$H$57,"SALIDA",'JOSE CARLOS'!$J$46:$J$57,$B129),0)</f>
        <v>0</v>
      </c>
      <c r="R129" s="62">
        <f>IFERROR(SUMIFS('LUIS ENRIQUE '!$N$40:$N$46,'LUIS ENRIQUE '!$H$40:$H$46,"SALIDA",'LUIS ENRIQUE '!$J$40:$J$46,$B129),0)</f>
        <v>0</v>
      </c>
      <c r="S129" s="62">
        <f>IFERROR(SUMIFS(CESARIA!$N$47:$N$63,CESARIA!$H$47:$H$63,"SALIDA",CESARIA!$J$47:$J$63,$B129),0)</f>
        <v>0</v>
      </c>
      <c r="T129" s="62">
        <f>IFERROR(SUMIFS(ALAN!$N$43:$N$55,ALAN!$H$43:$H$55,"SALIDA",ALAN!$J$43:$J$55,$B129),0)</f>
        <v>0</v>
      </c>
      <c r="U129" s="62">
        <f>IFERROR(SUMIFS(ELVIA!$N$39:$N$51,ELVIA!$H$39:$H$51,"SALIDA",ELVIA!$J$39:$J$51,$B129),0)</f>
        <v>0</v>
      </c>
      <c r="V129" s="62">
        <f>IFERROR(SUMIFS(CAJA!$N$2701:$N$3379,CAJA!$H$2701:$H$3379,"SALIDA",CAJA!$J$2701:$J$3379,$B129),0)</f>
        <v>0</v>
      </c>
      <c r="W129" s="62">
        <f>IFERROR(SUMIFS('CAJA TIGRES'!$N$751:$N$915,'CAJA TIGRES'!$H$751:$H$915,"SALIDA",'CAJA TIGRES'!$J$751:$J$915,$B129),0)</f>
        <v>0</v>
      </c>
      <c r="X129" s="62">
        <f>IFERROR(SUMIFS(RESERVA!$N$12:$N$12,RESERVA!$H$12:$H$12,"SALIDA",RESERVA!$J$12:$J$12,$B129),0)</f>
        <v>0</v>
      </c>
      <c r="Y129" s="96">
        <f t="shared" si="35"/>
        <v>0</v>
      </c>
      <c r="Z129" s="96">
        <f>Y129+'ABR25'!Z129</f>
        <v>0</v>
      </c>
    </row>
    <row r="130" spans="1:26" x14ac:dyDescent="0.3">
      <c r="B130" s="63" t="s">
        <v>174</v>
      </c>
      <c r="C130" s="62">
        <f>IFERROR(SUMIFS('MGZ121'!$N$624:'MGZ121'!$N$842,'MGZ121'!$H$624:$H$842,"SALIDA",'MGZ121'!$J$624:$J$842,B130),0)</f>
        <v>0</v>
      </c>
      <c r="D130" s="62">
        <f>IFERROR(SUMIFS('MGZ BBVA'!$N$449:$N$617,'MGZ BBVA'!$H$449:$H$617,"SALIDA",'MGZ BBVA'!$J$449:$J$617,$B130),0)</f>
        <v>0</v>
      </c>
      <c r="E130" s="62">
        <f>IFERROR(SUMIFS('MGZ DOLARES'!$N$2:$N$2,'MGZ DOLARES'!$F$2:$F$2,"SALIDA",'MGZ DOLARES'!$J$2:$J$2,$B130),0)</f>
        <v>0</v>
      </c>
      <c r="F130" s="62">
        <f>IFERROR(SUMIFS('MGZ BAJIO'!$N$50:$N$61,'MGZ BAJIO'!$H$50:$H$61,"SALIDA",'MGZ BAJIO'!$J$50:$J$61,$B130),0)</f>
        <v>0</v>
      </c>
      <c r="G130" s="62">
        <f>IFERROR(SUMIFS('VICTOR BANAMEX'!$N$225:$N$296,'VICTOR BANAMEX'!$H$225:$H$296,"SALIDA",'VICTOR BANAMEX'!$J$225:$J$296,$B130),0)</f>
        <v>0</v>
      </c>
      <c r="H130" s="62">
        <f>IFERROR(SUMIFS('VICTOR BANORTE'!$N$51:$N$59,'VICTOR BANORTE'!$H$51:$H$59,"SALIDA",'VICTOR BANORTE'!$J$51:$J$59,$B130),0)</f>
        <v>0</v>
      </c>
      <c r="I130" s="62">
        <f>IFERROR(SUMIFS(RODRIGO!$N$2:$N$2,RODRIGO!$H$2:$H$2,"SALIDA",RODRIGO!$J$2:$J$2,$B130),0)</f>
        <v>0</v>
      </c>
      <c r="J130" s="62">
        <f>IFERROR(SUMIFS(MOY!$N$2:$N$2,MOY!$F$2:$F$2,"SALIDA",MOY!$J$2:$J$2,$B130),0)</f>
        <v>0</v>
      </c>
      <c r="K130" s="62">
        <f>IFERROR(SUMIFS('NORMA RUTH'!$N$29:$N$34,'NORMA RUTH'!$H$29:$H$34,"SALIDA",'NORMA RUTH'!$J$29:$J$34,$B130),0)</f>
        <v>0</v>
      </c>
      <c r="L130" s="62">
        <f>IFERROR(SUMIFS(VALERIA!$N$24:$N$27,VALERIA!$H$24:$H$27,"SALIDA",VALERIA!$J$24:$J$27,$B130),0)</f>
        <v>0</v>
      </c>
      <c r="M130" s="62">
        <f>IFERROR(SUMIFS('MANUEL BANAMEX'!$N$47:$N$53,'MANUEL BANAMEX'!$H$47:$H$53,"SALIDA",'MANUEL BANAMEX'!$J$47:$J$53,$B130),0)</f>
        <v>0</v>
      </c>
      <c r="N130" s="62">
        <f>IFERROR(SUMIFS(ROBERTO!$N$2:$N$2,ROBERTO!$H$2:$H$2,"SALIDA",ROBERTO!$J$2:$J$2,$B130),0)</f>
        <v>0</v>
      </c>
      <c r="O130" s="62">
        <f>IFERROR(SUMIFS(JUAN!$N$41:$N$56,JUAN!$H$41:$H$56,"SALIDA",JUAN!$J$41:$J$56,$B130),0)</f>
        <v>0</v>
      </c>
      <c r="P130" s="62">
        <f>IFERROR(SUMIFS('NORMA SANCHEZ'!$N$40:$N$54,'NORMA SANCHEZ'!$H$40:$H$54,"SALIDA",'NORMA SANCHEZ'!$J$40:$J$54,$B130),0)</f>
        <v>0</v>
      </c>
      <c r="Q130" s="62">
        <f>IFERROR(SUMIFS('JOSE CARLOS'!$N$46:$N$57,'JOSE CARLOS'!$H$46:$H$57,"SALIDA",'JOSE CARLOS'!$J$46:$J$57,$B130),0)</f>
        <v>0</v>
      </c>
      <c r="R130" s="62">
        <f>IFERROR(SUMIFS('LUIS ENRIQUE '!$N$40:$N$46,'LUIS ENRIQUE '!$H$40:$H$46,"SALIDA",'LUIS ENRIQUE '!$J$40:$J$46,$B130),0)</f>
        <v>0</v>
      </c>
      <c r="S130" s="62">
        <f>IFERROR(SUMIFS(CESARIA!$N$47:$N$63,CESARIA!$H$47:$H$63,"SALIDA",CESARIA!$J$47:$J$63,$B130),0)</f>
        <v>0</v>
      </c>
      <c r="T130" s="62">
        <f>IFERROR(SUMIFS(ALAN!$N$43:$N$55,ALAN!$H$43:$H$55,"SALIDA",ALAN!$J$43:$J$55,$B130),0)</f>
        <v>0</v>
      </c>
      <c r="U130" s="62">
        <f>IFERROR(SUMIFS(ELVIA!$N$39:$N$51,ELVIA!$H$39:$H$51,"SALIDA",ELVIA!$J$39:$J$51,$B130),0)</f>
        <v>0</v>
      </c>
      <c r="V130" s="62">
        <f>IFERROR(SUMIFS(CAJA!$N$2701:$N$3379,CAJA!$H$2701:$H$3379,"SALIDA",CAJA!$J$2701:$J$3379,$B130),0)</f>
        <v>0</v>
      </c>
      <c r="W130" s="62">
        <f>IFERROR(SUMIFS('CAJA TIGRES'!$N$751:$N$915,'CAJA TIGRES'!$H$751:$H$915,"SALIDA",'CAJA TIGRES'!$J$751:$J$915,$B130),0)</f>
        <v>0</v>
      </c>
      <c r="X130" s="62">
        <f>IFERROR(SUMIFS(RESERVA!$N$12:$N$12,RESERVA!$H$12:$H$12,"SALIDA",RESERVA!$J$12:$J$12,$B130),0)</f>
        <v>0</v>
      </c>
      <c r="Y130" s="96">
        <f t="shared" si="35"/>
        <v>0</v>
      </c>
      <c r="Z130" s="96">
        <f>Y130+'ABR25'!Z130</f>
        <v>259700</v>
      </c>
    </row>
    <row r="131" spans="1:26" x14ac:dyDescent="0.3">
      <c r="B131" s="63" t="s">
        <v>175</v>
      </c>
      <c r="C131" s="62">
        <f>IFERROR(SUMIFS('MGZ121'!$N$624:'MGZ121'!$N$842,'MGZ121'!$H$624:$H$842,"SALIDA",'MGZ121'!$J$624:$J$842,B131),0)</f>
        <v>40000</v>
      </c>
      <c r="D131" s="62">
        <f>IFERROR(SUMIFS('MGZ BBVA'!$N$449:$N$617,'MGZ BBVA'!$H$449:$H$617,"SALIDA",'MGZ BBVA'!$J$449:$J$617,$B131),0)</f>
        <v>0</v>
      </c>
      <c r="E131" s="62">
        <f>IFERROR(SUMIFS('MGZ DOLARES'!$N$2:$N$2,'MGZ DOLARES'!$F$2:$F$2,"SALIDA",'MGZ DOLARES'!$J$2:$J$2,$B131),0)</f>
        <v>0</v>
      </c>
      <c r="F131" s="62">
        <f>IFERROR(SUMIFS('MGZ BAJIO'!$N$50:$N$61,'MGZ BAJIO'!$H$50:$H$61,"SALIDA",'MGZ BAJIO'!$J$50:$J$61,$B131),0)</f>
        <v>0</v>
      </c>
      <c r="G131" s="62">
        <f>IFERROR(SUMIFS('VICTOR BANAMEX'!$N$225:$N$296,'VICTOR BANAMEX'!$H$225:$H$296,"SALIDA",'VICTOR BANAMEX'!$J$225:$J$296,$B131),0)</f>
        <v>0</v>
      </c>
      <c r="H131" s="62">
        <f>IFERROR(SUMIFS('VICTOR BANORTE'!$N$51:$N$59,'VICTOR BANORTE'!$H$51:$H$59,"SALIDA",'VICTOR BANORTE'!$J$51:$J$59,$B131),0)</f>
        <v>0</v>
      </c>
      <c r="I131" s="62">
        <f>IFERROR(SUMIFS(RODRIGO!$N$2:$N$2,RODRIGO!$H$2:$H$2,"SALIDA",RODRIGO!$J$2:$J$2,$B131),0)</f>
        <v>0</v>
      </c>
      <c r="J131" s="62">
        <f>IFERROR(SUMIFS(MOY!$N$2:$N$2,MOY!$F$2:$F$2,"SALIDA",MOY!$J$2:$J$2,$B131),0)</f>
        <v>0</v>
      </c>
      <c r="K131" s="62">
        <f>IFERROR(SUMIFS('NORMA RUTH'!$N$29:$N$34,'NORMA RUTH'!$H$29:$H$34,"SALIDA",'NORMA RUTH'!$J$29:$J$34,$B131),0)</f>
        <v>0</v>
      </c>
      <c r="L131" s="62">
        <f>IFERROR(SUMIFS(VALERIA!$N$24:$N$27,VALERIA!$H$24:$H$27,"SALIDA",VALERIA!$J$24:$J$27,$B131),0)</f>
        <v>0</v>
      </c>
      <c r="M131" s="62">
        <f>IFERROR(SUMIFS('MANUEL BANAMEX'!$N$47:$N$53,'MANUEL BANAMEX'!$H$47:$H$53,"SALIDA",'MANUEL BANAMEX'!$J$47:$J$53,$B131),0)</f>
        <v>0</v>
      </c>
      <c r="N131" s="62">
        <f>IFERROR(SUMIFS(ROBERTO!$N$2:$N$2,ROBERTO!$H$2:$H$2,"SALIDA",ROBERTO!$J$2:$J$2,$B131),0)</f>
        <v>0</v>
      </c>
      <c r="O131" s="62">
        <f>IFERROR(SUMIFS(JUAN!$N$41:$N$56,JUAN!$H$41:$H$56,"SALIDA",JUAN!$J$41:$J$56,$B131),0)</f>
        <v>0</v>
      </c>
      <c r="P131" s="62">
        <f>IFERROR(SUMIFS('NORMA SANCHEZ'!$N$40:$N$54,'NORMA SANCHEZ'!$H$40:$H$54,"SALIDA",'NORMA SANCHEZ'!$J$40:$J$54,$B131),0)</f>
        <v>0</v>
      </c>
      <c r="Q131" s="62">
        <f>IFERROR(SUMIFS('JOSE CARLOS'!$N$46:$N$57,'JOSE CARLOS'!$H$46:$H$57,"SALIDA",'JOSE CARLOS'!$J$46:$J$57,$B131),0)</f>
        <v>0</v>
      </c>
      <c r="R131" s="62">
        <f>IFERROR(SUMIFS('LUIS ENRIQUE '!$N$40:$N$46,'LUIS ENRIQUE '!$H$40:$H$46,"SALIDA",'LUIS ENRIQUE '!$J$40:$J$46,$B131),0)</f>
        <v>0</v>
      </c>
      <c r="S131" s="62">
        <f>IFERROR(SUMIFS(CESARIA!$N$47:$N$63,CESARIA!$H$47:$H$63,"SALIDA",CESARIA!$J$47:$J$63,$B131),0)</f>
        <v>0</v>
      </c>
      <c r="T131" s="62">
        <f>IFERROR(SUMIFS(ALAN!$N$43:$N$55,ALAN!$H$43:$H$55,"SALIDA",ALAN!$J$43:$J$55,$B131),0)</f>
        <v>0</v>
      </c>
      <c r="U131" s="62">
        <f>IFERROR(SUMIFS(ELVIA!$N$39:$N$51,ELVIA!$H$39:$H$51,"SALIDA",ELVIA!$J$39:$J$51,$B131),0)</f>
        <v>0</v>
      </c>
      <c r="V131" s="62">
        <f>IFERROR(SUMIFS(CAJA!$N$2701:$N$3379,CAJA!$H$2701:$H$3379,"SALIDA",CAJA!$J$2701:$J$3379,$B131),0)</f>
        <v>0</v>
      </c>
      <c r="W131" s="62">
        <f>IFERROR(SUMIFS('CAJA TIGRES'!$N$751:$N$915,'CAJA TIGRES'!$H$751:$H$915,"SALIDA",'CAJA TIGRES'!$J$751:$J$915,$B131),0)</f>
        <v>0</v>
      </c>
      <c r="X131" s="62">
        <f>IFERROR(SUMIFS(RESERVA!$N$12:$N$12,RESERVA!$H$12:$H$12,"SALIDA",RESERVA!$J$12:$J$12,$B131),0)</f>
        <v>0</v>
      </c>
      <c r="Y131" s="96">
        <f t="shared" si="35"/>
        <v>40000</v>
      </c>
      <c r="Z131" s="96">
        <f>Y131+'ABR25'!Z131</f>
        <v>103046.89</v>
      </c>
    </row>
    <row r="132" spans="1:26" x14ac:dyDescent="0.3">
      <c r="B132" s="63" t="s">
        <v>176</v>
      </c>
      <c r="C132" s="62">
        <f>IFERROR(SUMIFS('MGZ121'!$N$624:'MGZ121'!$N$842,'MGZ121'!$H$624:$H$842,"SALIDA",'MGZ121'!$J$624:$J$842,B132),0)</f>
        <v>14000</v>
      </c>
      <c r="D132" s="62">
        <f>IFERROR(SUMIFS('MGZ BBVA'!$N$449:$N$617,'MGZ BBVA'!$H$449:$H$617,"SALIDA",'MGZ BBVA'!$J$449:$J$617,$B132),0)</f>
        <v>0</v>
      </c>
      <c r="E132" s="62">
        <f>IFERROR(SUMIFS('MGZ DOLARES'!$N$2:$N$2,'MGZ DOLARES'!$F$2:$F$2,"SALIDA",'MGZ DOLARES'!$J$2:$J$2,$B132),0)</f>
        <v>0</v>
      </c>
      <c r="F132" s="62">
        <f>IFERROR(SUMIFS('MGZ BAJIO'!$N$50:$N$61,'MGZ BAJIO'!$H$50:$H$61,"SALIDA",'MGZ BAJIO'!$J$50:$J$61,$B132),0)</f>
        <v>0</v>
      </c>
      <c r="G132" s="62">
        <f>IFERROR(SUMIFS('VICTOR BANAMEX'!$N$225:$N$296,'VICTOR BANAMEX'!$H$225:$H$296,"SALIDA",'VICTOR BANAMEX'!$J$225:$J$296,$B132),0)</f>
        <v>0</v>
      </c>
      <c r="H132" s="62">
        <f>IFERROR(SUMIFS('VICTOR BANORTE'!$N$51:$N$59,'VICTOR BANORTE'!$H$51:$H$59,"SALIDA",'VICTOR BANORTE'!$J$51:$J$59,$B132),0)</f>
        <v>0</v>
      </c>
      <c r="I132" s="62">
        <f>IFERROR(SUMIFS(RODRIGO!$N$2:$N$2,RODRIGO!$H$2:$H$2,"SALIDA",RODRIGO!$J$2:$J$2,$B132),0)</f>
        <v>0</v>
      </c>
      <c r="J132" s="62">
        <f>IFERROR(SUMIFS(MOY!$N$2:$N$2,MOY!$F$2:$F$2,"SALIDA",MOY!$J$2:$J$2,$B132),0)</f>
        <v>0</v>
      </c>
      <c r="K132" s="62">
        <f>IFERROR(SUMIFS('NORMA RUTH'!$N$29:$N$34,'NORMA RUTH'!$H$29:$H$34,"SALIDA",'NORMA RUTH'!$J$29:$J$34,$B132),0)</f>
        <v>0</v>
      </c>
      <c r="L132" s="62">
        <f>IFERROR(SUMIFS(VALERIA!$N$24:$N$27,VALERIA!$H$24:$H$27,"SALIDA",VALERIA!$J$24:$J$27,$B132),0)</f>
        <v>0</v>
      </c>
      <c r="M132" s="62">
        <f>IFERROR(SUMIFS('MANUEL BANAMEX'!$N$47:$N$53,'MANUEL BANAMEX'!$H$47:$H$53,"SALIDA",'MANUEL BANAMEX'!$J$47:$J$53,$B132),0)</f>
        <v>0</v>
      </c>
      <c r="N132" s="62">
        <f>IFERROR(SUMIFS(ROBERTO!$N$2:$N$2,ROBERTO!$H$2:$H$2,"SALIDA",ROBERTO!$J$2:$J$2,$B132),0)</f>
        <v>0</v>
      </c>
      <c r="O132" s="62">
        <f>IFERROR(SUMIFS(JUAN!$N$41:$N$56,JUAN!$H$41:$H$56,"SALIDA",JUAN!$J$41:$J$56,$B132),0)</f>
        <v>0</v>
      </c>
      <c r="P132" s="62">
        <f>IFERROR(SUMIFS('NORMA SANCHEZ'!$N$40:$N$54,'NORMA SANCHEZ'!$H$40:$H$54,"SALIDA",'NORMA SANCHEZ'!$J$40:$J$54,$B132),0)</f>
        <v>0</v>
      </c>
      <c r="Q132" s="62">
        <f>IFERROR(SUMIFS('JOSE CARLOS'!$N$46:$N$57,'JOSE CARLOS'!$H$46:$H$57,"SALIDA",'JOSE CARLOS'!$J$46:$J$57,$B132),0)</f>
        <v>0</v>
      </c>
      <c r="R132" s="62">
        <f>IFERROR(SUMIFS('LUIS ENRIQUE '!$N$40:$N$46,'LUIS ENRIQUE '!$H$40:$H$46,"SALIDA",'LUIS ENRIQUE '!$J$40:$J$46,$B132),0)</f>
        <v>0</v>
      </c>
      <c r="S132" s="62">
        <f>IFERROR(SUMIFS(CESARIA!$N$47:$N$63,CESARIA!$H$47:$H$63,"SALIDA",CESARIA!$J$47:$J$63,$B132),0)</f>
        <v>0</v>
      </c>
      <c r="T132" s="62">
        <f>IFERROR(SUMIFS(ALAN!$N$43:$N$55,ALAN!$H$43:$H$55,"SALIDA",ALAN!$J$43:$J$55,$B132),0)</f>
        <v>0</v>
      </c>
      <c r="U132" s="62">
        <f>IFERROR(SUMIFS(ELVIA!$N$39:$N$51,ELVIA!$H$39:$H$51,"SALIDA",ELVIA!$J$39:$J$51,$B132),0)</f>
        <v>0</v>
      </c>
      <c r="V132" s="62">
        <f>IFERROR(SUMIFS(CAJA!$N$2701:$N$3379,CAJA!$H$2701:$H$3379,"SALIDA",CAJA!$J$2701:$J$3379,$B132),0)</f>
        <v>0</v>
      </c>
      <c r="W132" s="62">
        <f>IFERROR(SUMIFS('CAJA TIGRES'!$N$751:$N$915,'CAJA TIGRES'!$H$751:$H$915,"SALIDA",'CAJA TIGRES'!$J$751:$J$915,$B132),0)</f>
        <v>0</v>
      </c>
      <c r="X132" s="62">
        <f>IFERROR(SUMIFS(RESERVA!$N$12:$N$12,RESERVA!$H$12:$H$12,"SALIDA",RESERVA!$J$12:$J$12,$B132),0)</f>
        <v>0</v>
      </c>
      <c r="Y132" s="96">
        <f t="shared" si="35"/>
        <v>14000</v>
      </c>
      <c r="Z132" s="96">
        <f>Y132+'ABR25'!Z132</f>
        <v>78000</v>
      </c>
    </row>
    <row r="133" spans="1:26" x14ac:dyDescent="0.3">
      <c r="B133" s="63" t="s">
        <v>177</v>
      </c>
      <c r="C133" s="62">
        <f>IFERROR(SUMIFS('MGZ121'!$N$624:'MGZ121'!$N$842,'MGZ121'!$H$624:$H$842,"SALIDA",'MGZ121'!$J$624:$J$842,B133),0)</f>
        <v>30274</v>
      </c>
      <c r="D133" s="62">
        <f>IFERROR(SUMIFS('MGZ BBVA'!$N$449:$N$617,'MGZ BBVA'!$H$449:$H$617,"SALIDA",'MGZ BBVA'!$J$449:$J$617,$B133),0)</f>
        <v>0</v>
      </c>
      <c r="E133" s="62">
        <f>IFERROR(SUMIFS('MGZ DOLARES'!$N$2:$N$2,'MGZ DOLARES'!$F$2:$F$2,"SALIDA",'MGZ DOLARES'!$J$2:$J$2,$B133),0)</f>
        <v>0</v>
      </c>
      <c r="F133" s="62">
        <f>IFERROR(SUMIFS('MGZ BAJIO'!$N$50:$N$61,'MGZ BAJIO'!$H$50:$H$61,"SALIDA",'MGZ BAJIO'!$J$50:$J$61,$B133),0)</f>
        <v>0</v>
      </c>
      <c r="G133" s="62">
        <f>IFERROR(SUMIFS('VICTOR BANAMEX'!$N$225:$N$296,'VICTOR BANAMEX'!$H$225:$H$296,"SALIDA",'VICTOR BANAMEX'!$J$225:$J$296,$B133),0)</f>
        <v>0</v>
      </c>
      <c r="H133" s="62">
        <f>IFERROR(SUMIFS('VICTOR BANORTE'!$N$51:$N$59,'VICTOR BANORTE'!$H$51:$H$59,"SALIDA",'VICTOR BANORTE'!$J$51:$J$59,$B133),0)</f>
        <v>0</v>
      </c>
      <c r="I133" s="62">
        <f>IFERROR(SUMIFS(RODRIGO!$N$2:$N$2,RODRIGO!$H$2:$H$2,"SALIDA",RODRIGO!$J$2:$J$2,$B133),0)</f>
        <v>0</v>
      </c>
      <c r="J133" s="62">
        <f>IFERROR(SUMIFS(MOY!$N$2:$N$2,MOY!$F$2:$F$2,"SALIDA",MOY!$J$2:$J$2,$B133),0)</f>
        <v>0</v>
      </c>
      <c r="K133" s="62">
        <f>IFERROR(SUMIFS('NORMA RUTH'!$N$29:$N$34,'NORMA RUTH'!$H$29:$H$34,"SALIDA",'NORMA RUTH'!$J$29:$J$34,$B133),0)</f>
        <v>0</v>
      </c>
      <c r="L133" s="62">
        <f>IFERROR(SUMIFS(VALERIA!$N$24:$N$27,VALERIA!$H$24:$H$27,"SALIDA",VALERIA!$J$24:$J$27,$B133),0)</f>
        <v>0</v>
      </c>
      <c r="M133" s="62">
        <f>IFERROR(SUMIFS('MANUEL BANAMEX'!$N$47:$N$53,'MANUEL BANAMEX'!$H$47:$H$53,"SALIDA",'MANUEL BANAMEX'!$J$47:$J$53,$B133),0)</f>
        <v>0</v>
      </c>
      <c r="N133" s="62">
        <f>IFERROR(SUMIFS(ROBERTO!$N$2:$N$2,ROBERTO!$H$2:$H$2,"SALIDA",ROBERTO!$J$2:$J$2,$B133),0)</f>
        <v>0</v>
      </c>
      <c r="O133" s="62">
        <f>IFERROR(SUMIFS(JUAN!$N$41:$N$56,JUAN!$H$41:$H$56,"SALIDA",JUAN!$J$41:$J$56,$B133),0)</f>
        <v>0</v>
      </c>
      <c r="P133" s="62">
        <f>IFERROR(SUMIFS('NORMA SANCHEZ'!$N$40:$N$54,'NORMA SANCHEZ'!$H$40:$H$54,"SALIDA",'NORMA SANCHEZ'!$J$40:$J$54,$B133),0)</f>
        <v>0</v>
      </c>
      <c r="Q133" s="62">
        <f>IFERROR(SUMIFS('JOSE CARLOS'!$N$46:$N$57,'JOSE CARLOS'!$H$46:$H$57,"SALIDA",'JOSE CARLOS'!$J$46:$J$57,$B133),0)</f>
        <v>0</v>
      </c>
      <c r="R133" s="62">
        <f>IFERROR(SUMIFS('LUIS ENRIQUE '!$N$40:$N$46,'LUIS ENRIQUE '!$H$40:$H$46,"SALIDA",'LUIS ENRIQUE '!$J$40:$J$46,$B133),0)</f>
        <v>0</v>
      </c>
      <c r="S133" s="62">
        <f>IFERROR(SUMIFS(CESARIA!$N$47:$N$63,CESARIA!$H$47:$H$63,"SALIDA",CESARIA!$J$47:$J$63,$B133),0)</f>
        <v>0</v>
      </c>
      <c r="T133" s="62">
        <f>IFERROR(SUMIFS(ALAN!$N$43:$N$55,ALAN!$H$43:$H$55,"SALIDA",ALAN!$J$43:$J$55,$B133),0)</f>
        <v>0</v>
      </c>
      <c r="U133" s="62">
        <f>IFERROR(SUMIFS(ELVIA!$N$39:$N$51,ELVIA!$H$39:$H$51,"SALIDA",ELVIA!$J$39:$J$51,$B133),0)</f>
        <v>0</v>
      </c>
      <c r="V133" s="62">
        <f>IFERROR(SUMIFS(CAJA!$N$2701:$N$3379,CAJA!$H$2701:$H$3379,"SALIDA",CAJA!$J$2701:$J$3379,$B133),0)</f>
        <v>0</v>
      </c>
      <c r="W133" s="62">
        <f>IFERROR(SUMIFS('CAJA TIGRES'!$N$751:$N$915,'CAJA TIGRES'!$H$751:$H$915,"SALIDA",'CAJA TIGRES'!$J$751:$J$915,$B133),0)</f>
        <v>0</v>
      </c>
      <c r="X133" s="62">
        <f>IFERROR(SUMIFS(RESERVA!$N$12:$N$12,RESERVA!$H$12:$H$12,"SALIDA",RESERVA!$J$12:$J$12,$B133),0)</f>
        <v>0</v>
      </c>
      <c r="Y133" s="96">
        <f t="shared" si="35"/>
        <v>30274</v>
      </c>
      <c r="Z133" s="96">
        <f>Y133+'ABR25'!Z133</f>
        <v>130062</v>
      </c>
    </row>
    <row r="134" spans="1:26" x14ac:dyDescent="0.3">
      <c r="B134" s="63" t="s">
        <v>8784</v>
      </c>
      <c r="C134" s="62">
        <f>IFERROR(SUMIFS('MGZ121'!$N$624:'MGZ121'!$N$842,'MGZ121'!$H$624:$H$842,"SALIDA",'MGZ121'!$J$624:$J$842,B134),0)</f>
        <v>0</v>
      </c>
      <c r="D134" s="62">
        <f>IFERROR(SUMIFS('MGZ BBVA'!$N$449:$N$617,'MGZ BBVA'!$H$449:$H$617,"SALIDA",'MGZ BBVA'!$J$449:$J$617,$B134),0)</f>
        <v>0</v>
      </c>
      <c r="E134" s="62">
        <f>IFERROR(SUMIFS('MGZ DOLARES'!$N$2:$N$2,'MGZ DOLARES'!$F$2:$F$2,"SALIDA",'MGZ DOLARES'!$J$2:$J$2,$B134),0)</f>
        <v>0</v>
      </c>
      <c r="F134" s="62">
        <f>IFERROR(SUMIFS('MGZ BAJIO'!$N$50:$N$61,'MGZ BAJIO'!$H$50:$H$61,"SALIDA",'MGZ BAJIO'!$J$50:$J$61,$B134),0)</f>
        <v>0</v>
      </c>
      <c r="G134" s="62">
        <f>IFERROR(SUMIFS('VICTOR BANAMEX'!$N$225:$N$296,'VICTOR BANAMEX'!$H$225:$H$296,"SALIDA",'VICTOR BANAMEX'!$J$225:$J$296,$B134),0)</f>
        <v>0</v>
      </c>
      <c r="H134" s="62">
        <f>IFERROR(SUMIFS('VICTOR BANORTE'!$N$51:$N$59,'VICTOR BANORTE'!$H$51:$H$59,"SALIDA",'VICTOR BANORTE'!$J$51:$J$59,$B134),0)</f>
        <v>0</v>
      </c>
      <c r="I134" s="62">
        <f>IFERROR(SUMIFS(RODRIGO!$N$2:$N$2,RODRIGO!$H$2:$H$2,"SALIDA",RODRIGO!$J$2:$J$2,$B134),0)</f>
        <v>0</v>
      </c>
      <c r="J134" s="62">
        <f>IFERROR(SUMIFS(MOY!$N$2:$N$2,MOY!$F$2:$F$2,"SALIDA",MOY!$J$2:$J$2,$B134),0)</f>
        <v>0</v>
      </c>
      <c r="K134" s="62">
        <f>IFERROR(SUMIFS('NORMA RUTH'!$N$29:$N$34,'NORMA RUTH'!$H$29:$H$34,"SALIDA",'NORMA RUTH'!$J$29:$J$34,$B134),0)</f>
        <v>0</v>
      </c>
      <c r="L134" s="62">
        <f>IFERROR(SUMIFS(VALERIA!$N$24:$N$27,VALERIA!$H$24:$H$27,"SALIDA",VALERIA!$J$24:$J$27,$B134),0)</f>
        <v>0</v>
      </c>
      <c r="M134" s="62">
        <f>IFERROR(SUMIFS('MANUEL BANAMEX'!$N$47:$N$53,'MANUEL BANAMEX'!$H$47:$H$53,"SALIDA",'MANUEL BANAMEX'!$J$47:$J$53,$B134),0)</f>
        <v>0</v>
      </c>
      <c r="N134" s="62">
        <f>IFERROR(SUMIFS(ROBERTO!$N$2:$N$2,ROBERTO!$H$2:$H$2,"SALIDA",ROBERTO!$J$2:$J$2,$B134),0)</f>
        <v>0</v>
      </c>
      <c r="O134" s="62">
        <f>IFERROR(SUMIFS(JUAN!$N$41:$N$56,JUAN!$H$41:$H$56,"SALIDA",JUAN!$J$41:$J$56,$B134),0)</f>
        <v>0</v>
      </c>
      <c r="P134" s="62">
        <f>IFERROR(SUMIFS('NORMA SANCHEZ'!$N$40:$N$54,'NORMA SANCHEZ'!$H$40:$H$54,"SALIDA",'NORMA SANCHEZ'!$J$40:$J$54,$B134),0)</f>
        <v>0</v>
      </c>
      <c r="Q134" s="62">
        <f>IFERROR(SUMIFS('JOSE CARLOS'!$N$46:$N$57,'JOSE CARLOS'!$H$46:$H$57,"SALIDA",'JOSE CARLOS'!$J$46:$J$57,$B134),0)</f>
        <v>0</v>
      </c>
      <c r="R134" s="62">
        <f>IFERROR(SUMIFS('LUIS ENRIQUE '!$N$40:$N$46,'LUIS ENRIQUE '!$H$40:$H$46,"SALIDA",'LUIS ENRIQUE '!$J$40:$J$46,$B134),0)</f>
        <v>0</v>
      </c>
      <c r="S134" s="62">
        <f>IFERROR(SUMIFS(CESARIA!$N$47:$N$63,CESARIA!$H$47:$H$63,"SALIDA",CESARIA!$J$47:$J$63,$B134),0)</f>
        <v>0</v>
      </c>
      <c r="T134" s="62">
        <f>IFERROR(SUMIFS(ALAN!$N$43:$N$55,ALAN!$H$43:$H$55,"SALIDA",ALAN!$J$43:$J$55,$B134),0)</f>
        <v>0</v>
      </c>
      <c r="U134" s="62">
        <f>IFERROR(SUMIFS(ELVIA!$N$39:$N$51,ELVIA!$H$39:$H$51,"SALIDA",ELVIA!$J$39:$J$51,$B134),0)</f>
        <v>0</v>
      </c>
      <c r="V134" s="62">
        <f>IFERROR(SUMIFS(CAJA!$N$2701:$N$3379,CAJA!$H$2701:$H$3379,"SALIDA",CAJA!$J$2701:$J$3379,$B134),0)</f>
        <v>0</v>
      </c>
      <c r="W134" s="62">
        <f>IFERROR(SUMIFS('CAJA TIGRES'!$N$751:$N$915,'CAJA TIGRES'!$H$751:$H$915,"SALIDA",'CAJA TIGRES'!$J$751:$J$915,$B134),0)</f>
        <v>0</v>
      </c>
      <c r="X134" s="62">
        <f>IFERROR(SUMIFS(RESERVA!$N$12:$N$12,RESERVA!$H$12:$H$12,"SALIDA",RESERVA!$J$12:$J$12,$B134),0)</f>
        <v>0</v>
      </c>
      <c r="Y134" s="96">
        <f t="shared" ref="Y134:Y136" si="36">SUM(C134:X134)</f>
        <v>0</v>
      </c>
      <c r="Z134" s="96">
        <f>Y134+'ABR25'!Z134</f>
        <v>0</v>
      </c>
    </row>
    <row r="135" spans="1:26" x14ac:dyDescent="0.3">
      <c r="B135" s="63" t="s">
        <v>280</v>
      </c>
      <c r="C135" s="62">
        <f>IFERROR(SUMIFS('MGZ121'!$N$624:'MGZ121'!$N$842,'MGZ121'!$H$624:$H$842,"SALIDA",'MGZ121'!$J$624:$J$842,B135),0)</f>
        <v>0</v>
      </c>
      <c r="D135" s="62">
        <f>IFERROR(SUMIFS('MGZ BBVA'!$N$449:$N$617,'MGZ BBVA'!$H$449:$H$617,"SALIDA",'MGZ BBVA'!$J$449:$J$617,$B135),0)</f>
        <v>593487.5</v>
      </c>
      <c r="E135" s="62">
        <f>IFERROR(SUMIFS('MGZ DOLARES'!$N$2:$N$2,'MGZ DOLARES'!$F$2:$F$2,"SALIDA",'MGZ DOLARES'!$J$2:$J$2,$B135),0)</f>
        <v>0</v>
      </c>
      <c r="F135" s="62">
        <f>IFERROR(SUMIFS('MGZ BAJIO'!$N$50:$N$61,'MGZ BAJIO'!$H$50:$H$61,"SALIDA",'MGZ BAJIO'!$J$50:$J$61,$B135),0)</f>
        <v>0</v>
      </c>
      <c r="G135" s="62">
        <f>IFERROR(SUMIFS('VICTOR BANAMEX'!$N$225:$N$296,'VICTOR BANAMEX'!$H$225:$H$296,"SALIDA",'VICTOR BANAMEX'!$J$225:$J$296,$B135),0)</f>
        <v>0</v>
      </c>
      <c r="H135" s="62">
        <f>IFERROR(SUMIFS('VICTOR BANORTE'!$N$51:$N$59,'VICTOR BANORTE'!$H$51:$H$59,"SALIDA",'VICTOR BANORTE'!$J$51:$J$59,$B135),0)</f>
        <v>0</v>
      </c>
      <c r="I135" s="62">
        <f>IFERROR(SUMIFS(RODRIGO!$N$2:$N$2,RODRIGO!$H$2:$H$2,"SALIDA",RODRIGO!$J$2:$J$2,$B135),0)</f>
        <v>0</v>
      </c>
      <c r="J135" s="62">
        <f>IFERROR(SUMIFS(MOY!$N$2:$N$2,MOY!$F$2:$F$2,"SALIDA",MOY!$J$2:$J$2,$B135),0)</f>
        <v>0</v>
      </c>
      <c r="K135" s="62">
        <f>IFERROR(SUMIFS('NORMA RUTH'!$N$29:$N$34,'NORMA RUTH'!$H$29:$H$34,"SALIDA",'NORMA RUTH'!$J$29:$J$34,$B135),0)</f>
        <v>0</v>
      </c>
      <c r="L135" s="62">
        <f>IFERROR(SUMIFS(VALERIA!$N$24:$N$27,VALERIA!$H$24:$H$27,"SALIDA",VALERIA!$J$24:$J$27,$B135),0)</f>
        <v>0</v>
      </c>
      <c r="M135" s="62">
        <f>IFERROR(SUMIFS('MANUEL BANAMEX'!$N$47:$N$53,'MANUEL BANAMEX'!$H$47:$H$53,"SALIDA",'MANUEL BANAMEX'!$J$47:$J$53,$B135),0)</f>
        <v>0</v>
      </c>
      <c r="N135" s="62">
        <f>IFERROR(SUMIFS(ROBERTO!$N$2:$N$2,ROBERTO!$H$2:$H$2,"SALIDA",ROBERTO!$J$2:$J$2,$B135),0)</f>
        <v>0</v>
      </c>
      <c r="O135" s="62">
        <f>IFERROR(SUMIFS(JUAN!$N$41:$N$56,JUAN!$H$41:$H$56,"SALIDA",JUAN!$J$41:$J$56,$B135),0)</f>
        <v>0</v>
      </c>
      <c r="P135" s="62">
        <f>IFERROR(SUMIFS('NORMA SANCHEZ'!$N$40:$N$54,'NORMA SANCHEZ'!$H$40:$H$54,"SALIDA",'NORMA SANCHEZ'!$J$40:$J$54,$B135),0)</f>
        <v>0</v>
      </c>
      <c r="Q135" s="62">
        <f>IFERROR(SUMIFS('JOSE CARLOS'!$N$46:$N$57,'JOSE CARLOS'!$H$46:$H$57,"SALIDA",'JOSE CARLOS'!$J$46:$J$57,$B135),0)</f>
        <v>0</v>
      </c>
      <c r="R135" s="62">
        <f>IFERROR(SUMIFS('LUIS ENRIQUE '!$N$40:$N$46,'LUIS ENRIQUE '!$H$40:$H$46,"SALIDA",'LUIS ENRIQUE '!$J$40:$J$46,$B135),0)</f>
        <v>0</v>
      </c>
      <c r="S135" s="62">
        <f>IFERROR(SUMIFS(CESARIA!$N$47:$N$63,CESARIA!$H$47:$H$63,"SALIDA",CESARIA!$J$47:$J$63,$B135),0)</f>
        <v>0</v>
      </c>
      <c r="T135" s="62">
        <f>IFERROR(SUMIFS(ALAN!$N$43:$N$55,ALAN!$H$43:$H$55,"SALIDA",ALAN!$J$43:$J$55,$B135),0)</f>
        <v>0</v>
      </c>
      <c r="U135" s="62">
        <f>IFERROR(SUMIFS(ELVIA!$N$39:$N$51,ELVIA!$H$39:$H$51,"SALIDA",ELVIA!$J$39:$J$51,$B135),0)</f>
        <v>0</v>
      </c>
      <c r="V135" s="62">
        <f>IFERROR(SUMIFS(CAJA!$N$2701:$N$3379,CAJA!$H$2701:$H$3379,"SALIDA",CAJA!$J$2701:$J$3379,$B135),0)</f>
        <v>0</v>
      </c>
      <c r="W135" s="62">
        <f>IFERROR(SUMIFS('CAJA TIGRES'!$N$751:$N$915,'CAJA TIGRES'!$H$751:$H$915,"SALIDA",'CAJA TIGRES'!$J$751:$J$915,$B135),0)</f>
        <v>0</v>
      </c>
      <c r="X135" s="62">
        <f>IFERROR(SUMIFS(RESERVA!$N$12:$N$12,RESERVA!$H$12:$H$12,"SALIDA",RESERVA!$J$12:$J$12,$B135),0)</f>
        <v>0</v>
      </c>
      <c r="Y135" s="96">
        <f t="shared" si="36"/>
        <v>593487.5</v>
      </c>
      <c r="Z135" s="96">
        <f>Y135+'ABR25'!Z135</f>
        <v>2946918.88</v>
      </c>
    </row>
    <row r="136" spans="1:26" x14ac:dyDescent="0.3">
      <c r="B136" s="63" t="s">
        <v>178</v>
      </c>
      <c r="C136" s="62">
        <f>IFERROR(SUMIFS('MGZ121'!$N$624:'MGZ121'!$N$842,'MGZ121'!$H$624:$H$842,"SALIDA",'MGZ121'!$J$624:$J$842,B136),0)</f>
        <v>0</v>
      </c>
      <c r="D136" s="62">
        <f>IFERROR(SUMIFS('MGZ BBVA'!$N$449:$N$617,'MGZ BBVA'!$H$449:$H$617,"SALIDA",'MGZ BBVA'!$J$449:$J$617,$B136),0)</f>
        <v>0</v>
      </c>
      <c r="E136" s="62">
        <f>IFERROR(SUMIFS('MGZ DOLARES'!$N$2:$N$2,'MGZ DOLARES'!$F$2:$F$2,"SALIDA",'MGZ DOLARES'!$J$2:$J$2,$B136),0)</f>
        <v>0</v>
      </c>
      <c r="F136" s="62">
        <f>IFERROR(SUMIFS('MGZ BAJIO'!$N$50:$N$61,'MGZ BAJIO'!$H$50:$H$61,"SALIDA",'MGZ BAJIO'!$J$50:$J$61,$B136),0)</f>
        <v>0</v>
      </c>
      <c r="G136" s="62">
        <f>IFERROR(SUMIFS('VICTOR BANAMEX'!$N$225:$N$296,'VICTOR BANAMEX'!$H$225:$H$296,"SALIDA",'VICTOR BANAMEX'!$J$225:$J$296,$B136),0)</f>
        <v>0</v>
      </c>
      <c r="H136" s="62">
        <f>IFERROR(SUMIFS('VICTOR BANORTE'!$N$51:$N$59,'VICTOR BANORTE'!$H$51:$H$59,"SALIDA",'VICTOR BANORTE'!$J$51:$J$59,$B136),0)</f>
        <v>0</v>
      </c>
      <c r="I136" s="62">
        <f>IFERROR(SUMIFS(RODRIGO!$N$2:$N$2,RODRIGO!$H$2:$H$2,"SALIDA",RODRIGO!$J$2:$J$2,$B136),0)</f>
        <v>0</v>
      </c>
      <c r="J136" s="62">
        <f>IFERROR(SUMIFS(MOY!$N$2:$N$2,MOY!$F$2:$F$2,"SALIDA",MOY!$J$2:$J$2,$B136),0)</f>
        <v>0</v>
      </c>
      <c r="K136" s="62">
        <f>IFERROR(SUMIFS('NORMA RUTH'!$N$29:$N$34,'NORMA RUTH'!$H$29:$H$34,"SALIDA",'NORMA RUTH'!$J$29:$J$34,$B136),0)</f>
        <v>0</v>
      </c>
      <c r="L136" s="62">
        <f>IFERROR(SUMIFS(VALERIA!$N$24:$N$27,VALERIA!$H$24:$H$27,"SALIDA",VALERIA!$J$24:$J$27,$B136),0)</f>
        <v>0</v>
      </c>
      <c r="M136" s="62">
        <f>IFERROR(SUMIFS('MANUEL BANAMEX'!$N$47:$N$53,'MANUEL BANAMEX'!$H$47:$H$53,"SALIDA",'MANUEL BANAMEX'!$J$47:$J$53,$B136),0)</f>
        <v>0</v>
      </c>
      <c r="N136" s="62">
        <f>IFERROR(SUMIFS(ROBERTO!$N$2:$N$2,ROBERTO!$H$2:$H$2,"SALIDA",ROBERTO!$J$2:$J$2,$B136),0)</f>
        <v>0</v>
      </c>
      <c r="O136" s="62">
        <f>IFERROR(SUMIFS(JUAN!$N$41:$N$56,JUAN!$H$41:$H$56,"SALIDA",JUAN!$J$41:$J$56,$B136),0)</f>
        <v>0</v>
      </c>
      <c r="P136" s="62">
        <f>IFERROR(SUMIFS('NORMA SANCHEZ'!$N$40:$N$54,'NORMA SANCHEZ'!$H$40:$H$54,"SALIDA",'NORMA SANCHEZ'!$J$40:$J$54,$B136),0)</f>
        <v>0</v>
      </c>
      <c r="Q136" s="62">
        <f>IFERROR(SUMIFS('JOSE CARLOS'!$N$46:$N$57,'JOSE CARLOS'!$H$46:$H$57,"SALIDA",'JOSE CARLOS'!$J$46:$J$57,$B136),0)</f>
        <v>0</v>
      </c>
      <c r="R136" s="62">
        <f>IFERROR(SUMIFS('LUIS ENRIQUE '!$N$40:$N$46,'LUIS ENRIQUE '!$H$40:$H$46,"SALIDA",'LUIS ENRIQUE '!$J$40:$J$46,$B136),0)</f>
        <v>0</v>
      </c>
      <c r="S136" s="62">
        <f>IFERROR(SUMIFS(CESARIA!$N$47:$N$63,CESARIA!$H$47:$H$63,"SALIDA",CESARIA!$J$47:$J$63,$B136),0)</f>
        <v>0</v>
      </c>
      <c r="T136" s="62">
        <f>IFERROR(SUMIFS(ALAN!$N$43:$N$55,ALAN!$H$43:$H$55,"SALIDA",ALAN!$J$43:$J$55,$B136),0)</f>
        <v>0</v>
      </c>
      <c r="U136" s="62">
        <f>IFERROR(SUMIFS(ELVIA!$N$39:$N$51,ELVIA!$H$39:$H$51,"SALIDA",ELVIA!$J$39:$J$51,$B136),0)</f>
        <v>0</v>
      </c>
      <c r="V136" s="62">
        <f>IFERROR(SUMIFS(CAJA!$N$2701:$N$3379,CAJA!$H$2701:$H$3379,"SALIDA",CAJA!$J$2701:$J$3379,$B136),0)</f>
        <v>0</v>
      </c>
      <c r="W136" s="62">
        <f>IFERROR(SUMIFS('CAJA TIGRES'!$N$751:$N$915,'CAJA TIGRES'!$H$751:$H$915,"SALIDA",'CAJA TIGRES'!$J$751:$J$915,$B136),0)</f>
        <v>0</v>
      </c>
      <c r="X136" s="62">
        <f>IFERROR(SUMIFS(RESERVA!$N$12:$N$12,RESERVA!$H$12:$H$12,"SALIDA",RESERVA!$J$12:$J$12,$B136),0)</f>
        <v>0</v>
      </c>
      <c r="Y136" s="96">
        <f t="shared" si="36"/>
        <v>0</v>
      </c>
      <c r="Z136" s="96">
        <f>Y136+'ABR25'!Z136</f>
        <v>0</v>
      </c>
    </row>
    <row r="137" spans="1:26" x14ac:dyDescent="0.3">
      <c r="B137" s="63" t="s">
        <v>179</v>
      </c>
      <c r="C137" s="62">
        <f>IFERROR(SUMIFS('MGZ121'!$N$624:'MGZ121'!$N$842,'MGZ121'!$H$624:$H$842,"SALIDA",'MGZ121'!$J$624:$J$842,B137),0)</f>
        <v>780717.5</v>
      </c>
      <c r="D137" s="62">
        <f>IFERROR(SUMIFS('MGZ BBVA'!$N$449:$N$617,'MGZ BBVA'!$H$449:$H$617,"SALIDA",'MGZ BBVA'!$J$449:$J$617,$B137),0)</f>
        <v>4147.5</v>
      </c>
      <c r="E137" s="62">
        <f>IFERROR(SUMIFS('MGZ DOLARES'!$N$2:$N$2,'MGZ DOLARES'!$F$2:$F$2,"SALIDA",'MGZ DOLARES'!$J$2:$J$2,$B137),0)</f>
        <v>0</v>
      </c>
      <c r="F137" s="62">
        <f>IFERROR(SUMIFS('MGZ BAJIO'!$N$50:$N$61,'MGZ BAJIO'!$H$50:$H$61,"SALIDA",'MGZ BAJIO'!$J$50:$J$61,$B137),0)</f>
        <v>0</v>
      </c>
      <c r="G137" s="62">
        <f>IFERROR(SUMIFS('VICTOR BANAMEX'!$N$225:$N$296,'VICTOR BANAMEX'!$H$225:$H$296,"SALIDA",'VICTOR BANAMEX'!$J$225:$J$296,$B137),0)</f>
        <v>0</v>
      </c>
      <c r="H137" s="62">
        <f>IFERROR(SUMIFS('VICTOR BANORTE'!$N$51:$N$59,'VICTOR BANORTE'!$H$51:$H$59,"SALIDA",'VICTOR BANORTE'!$J$51:$J$59,$B137),0)</f>
        <v>0</v>
      </c>
      <c r="I137" s="62">
        <f>IFERROR(SUMIFS(RODRIGO!$N$2:$N$2,RODRIGO!$H$2:$H$2,"SALIDA",RODRIGO!$J$2:$J$2,$B137),0)</f>
        <v>0</v>
      </c>
      <c r="J137" s="62">
        <f>IFERROR(SUMIFS(MOY!$N$2:$N$2,MOY!$F$2:$F$2,"SALIDA",MOY!$J$2:$J$2,$B137),0)</f>
        <v>0</v>
      </c>
      <c r="K137" s="62">
        <f>IFERROR(SUMIFS('NORMA RUTH'!$N$29:$N$34,'NORMA RUTH'!$H$29:$H$34,"SALIDA",'NORMA RUTH'!$J$29:$J$34,$B137),0)</f>
        <v>0</v>
      </c>
      <c r="L137" s="62">
        <f>IFERROR(SUMIFS(VALERIA!$N$24:$N$27,VALERIA!$H$24:$H$27,"SALIDA",VALERIA!$J$24:$J$27,$B137),0)</f>
        <v>0</v>
      </c>
      <c r="M137" s="62">
        <f>IFERROR(SUMIFS('MANUEL BANAMEX'!$N$47:$N$53,'MANUEL BANAMEX'!$H$47:$H$53,"SALIDA",'MANUEL BANAMEX'!$J$47:$J$53,$B137),0)</f>
        <v>0</v>
      </c>
      <c r="N137" s="62">
        <f>IFERROR(SUMIFS(ROBERTO!$N$2:$N$2,ROBERTO!$H$2:$H$2,"SALIDA",ROBERTO!$J$2:$J$2,$B137),0)</f>
        <v>0</v>
      </c>
      <c r="O137" s="62">
        <f>IFERROR(SUMIFS(JUAN!$N$41:$N$56,JUAN!$H$41:$H$56,"SALIDA",JUAN!$J$41:$J$56,$B137),0)</f>
        <v>0</v>
      </c>
      <c r="P137" s="62">
        <f>IFERROR(SUMIFS('NORMA SANCHEZ'!$N$40:$N$54,'NORMA SANCHEZ'!$H$40:$H$54,"SALIDA",'NORMA SANCHEZ'!$J$40:$J$54,$B137),0)</f>
        <v>0</v>
      </c>
      <c r="Q137" s="62">
        <f>IFERROR(SUMIFS('JOSE CARLOS'!$N$46:$N$57,'JOSE CARLOS'!$H$46:$H$57,"SALIDA",'JOSE CARLOS'!$J$46:$J$57,$B137),0)</f>
        <v>0</v>
      </c>
      <c r="R137" s="62">
        <f>IFERROR(SUMIFS('LUIS ENRIQUE '!$N$40:$N$46,'LUIS ENRIQUE '!$H$40:$H$46,"SALIDA",'LUIS ENRIQUE '!$J$40:$J$46,$B137),0)</f>
        <v>0</v>
      </c>
      <c r="S137" s="62">
        <f>IFERROR(SUMIFS(CESARIA!$N$47:$N$63,CESARIA!$H$47:$H$63,"SALIDA",CESARIA!$J$47:$J$63,$B137),0)</f>
        <v>0</v>
      </c>
      <c r="T137" s="62">
        <f>IFERROR(SUMIFS(ALAN!$N$43:$N$55,ALAN!$H$43:$H$55,"SALIDA",ALAN!$J$43:$J$55,$B137),0)</f>
        <v>0</v>
      </c>
      <c r="U137" s="62">
        <f>IFERROR(SUMIFS(ELVIA!$N$39:$N$51,ELVIA!$H$39:$H$51,"SALIDA",ELVIA!$J$39:$J$51,$B137),0)</f>
        <v>0</v>
      </c>
      <c r="V137" s="62">
        <f>IFERROR(SUMIFS(CAJA!$N$2701:$N$3379,CAJA!$H$2701:$H$3379,"SALIDA",CAJA!$J$2701:$J$3379,$B137),0)</f>
        <v>0</v>
      </c>
      <c r="W137" s="62">
        <f>IFERROR(SUMIFS('CAJA TIGRES'!$N$751:$N$915,'CAJA TIGRES'!$H$751:$H$915,"SALIDA",'CAJA TIGRES'!$J$751:$J$915,$B137),0)</f>
        <v>0</v>
      </c>
      <c r="X137" s="62">
        <f>IFERROR(SUMIFS(RESERVA!$N$12:$N$12,RESERVA!$H$12:$H$12,"SALIDA",RESERVA!$J$12:$J$12,$B137),0)</f>
        <v>0</v>
      </c>
      <c r="Y137" s="96">
        <f t="shared" si="35"/>
        <v>784865</v>
      </c>
      <c r="Z137" s="96">
        <f>Y137+'ABR25'!Z137</f>
        <v>2912045</v>
      </c>
    </row>
    <row r="138" spans="1:26" x14ac:dyDescent="0.3">
      <c r="B138" s="63" t="s">
        <v>180</v>
      </c>
      <c r="C138" s="62">
        <f>IFERROR(SUMIFS('MGZ121'!$N$624:'MGZ121'!$N$842,'MGZ121'!$H$624:$H$842,"SALIDA",'MGZ121'!$J$624:$J$842,B138),0)</f>
        <v>813897.5</v>
      </c>
      <c r="D138" s="62">
        <f>IFERROR(SUMIFS('MGZ BBVA'!$N$449:$N$617,'MGZ BBVA'!$H$449:$H$617,"SALIDA",'MGZ BBVA'!$J$449:$J$617,$B138),0)</f>
        <v>0</v>
      </c>
      <c r="E138" s="62">
        <f>IFERROR(SUMIFS('MGZ DOLARES'!$N$2:$N$2,'MGZ DOLARES'!$F$2:$F$2,"SALIDA",'MGZ DOLARES'!$J$2:$J$2,$B138),0)</f>
        <v>0</v>
      </c>
      <c r="F138" s="62">
        <f>IFERROR(SUMIFS('MGZ BAJIO'!$N$50:$N$61,'MGZ BAJIO'!$H$50:$H$61,"SALIDA",'MGZ BAJIO'!$J$50:$J$61,$B138),0)</f>
        <v>0</v>
      </c>
      <c r="G138" s="62">
        <f>IFERROR(SUMIFS('VICTOR BANAMEX'!$N$225:$N$296,'VICTOR BANAMEX'!$H$225:$H$296,"SALIDA",'VICTOR BANAMEX'!$J$225:$J$296,$B138),0)</f>
        <v>0</v>
      </c>
      <c r="H138" s="62">
        <f>IFERROR(SUMIFS('VICTOR BANORTE'!$N$51:$N$59,'VICTOR BANORTE'!$H$51:$H$59,"SALIDA",'VICTOR BANORTE'!$J$51:$J$59,$B138),0)</f>
        <v>0</v>
      </c>
      <c r="I138" s="62">
        <f>IFERROR(SUMIFS(RODRIGO!$N$2:$N$2,RODRIGO!$H$2:$H$2,"SALIDA",RODRIGO!$J$2:$J$2,$B138),0)</f>
        <v>0</v>
      </c>
      <c r="J138" s="62">
        <f>IFERROR(SUMIFS(MOY!$N$2:$N$2,MOY!$F$2:$F$2,"SALIDA",MOY!$J$2:$J$2,$B138),0)</f>
        <v>0</v>
      </c>
      <c r="K138" s="62">
        <f>IFERROR(SUMIFS('NORMA RUTH'!$N$29:$N$34,'NORMA RUTH'!$H$29:$H$34,"SALIDA",'NORMA RUTH'!$J$29:$J$34,$B138),0)</f>
        <v>0</v>
      </c>
      <c r="L138" s="62">
        <f>IFERROR(SUMIFS(VALERIA!$N$24:$N$27,VALERIA!$H$24:$H$27,"SALIDA",VALERIA!$J$24:$J$27,$B138),0)</f>
        <v>0</v>
      </c>
      <c r="M138" s="62">
        <f>IFERROR(SUMIFS('MANUEL BANAMEX'!$N$47:$N$53,'MANUEL BANAMEX'!$H$47:$H$53,"SALIDA",'MANUEL BANAMEX'!$J$47:$J$53,$B138),0)</f>
        <v>0</v>
      </c>
      <c r="N138" s="62">
        <f>IFERROR(SUMIFS(ROBERTO!$N$2:$N$2,ROBERTO!$H$2:$H$2,"SALIDA",ROBERTO!$J$2:$J$2,$B138),0)</f>
        <v>0</v>
      </c>
      <c r="O138" s="62">
        <f>IFERROR(SUMIFS(JUAN!$N$41:$N$56,JUAN!$H$41:$H$56,"SALIDA",JUAN!$J$41:$J$56,$B138),0)</f>
        <v>0</v>
      </c>
      <c r="P138" s="62">
        <f>IFERROR(SUMIFS('NORMA SANCHEZ'!$N$40:$N$54,'NORMA SANCHEZ'!$H$40:$H$54,"SALIDA",'NORMA SANCHEZ'!$J$40:$J$54,$B138),0)</f>
        <v>0</v>
      </c>
      <c r="Q138" s="62">
        <f>IFERROR(SUMIFS('JOSE CARLOS'!$N$46:$N$57,'JOSE CARLOS'!$H$46:$H$57,"SALIDA",'JOSE CARLOS'!$J$46:$J$57,$B138),0)</f>
        <v>0</v>
      </c>
      <c r="R138" s="62">
        <f>IFERROR(SUMIFS('LUIS ENRIQUE '!$N$40:$N$46,'LUIS ENRIQUE '!$H$40:$H$46,"SALIDA",'LUIS ENRIQUE '!$J$40:$J$46,$B138),0)</f>
        <v>0</v>
      </c>
      <c r="S138" s="62">
        <f>IFERROR(SUMIFS(CESARIA!$N$47:$N$63,CESARIA!$H$47:$H$63,"SALIDA",CESARIA!$J$47:$J$63,$B138),0)</f>
        <v>0</v>
      </c>
      <c r="T138" s="62">
        <f>IFERROR(SUMIFS(ALAN!$N$43:$N$55,ALAN!$H$43:$H$55,"SALIDA",ALAN!$J$43:$J$55,$B138),0)</f>
        <v>0</v>
      </c>
      <c r="U138" s="62">
        <f>IFERROR(SUMIFS(ELVIA!$N$39:$N$51,ELVIA!$H$39:$H$51,"SALIDA",ELVIA!$J$39:$J$51,$B138),0)</f>
        <v>0</v>
      </c>
      <c r="V138" s="62">
        <f>IFERROR(SUMIFS(CAJA!$N$2701:$N$3379,CAJA!$H$2701:$H$3379,"SALIDA",CAJA!$J$2701:$J$3379,$B138),0)</f>
        <v>0</v>
      </c>
      <c r="W138" s="62">
        <f>IFERROR(SUMIFS('CAJA TIGRES'!$N$751:$N$915,'CAJA TIGRES'!$H$751:$H$915,"SALIDA",'CAJA TIGRES'!$J$751:$J$915,$B138),0)</f>
        <v>0</v>
      </c>
      <c r="X138" s="62">
        <f>IFERROR(SUMIFS(RESERVA!$N$12:$N$12,RESERVA!$H$12:$H$12,"SALIDA",RESERVA!$J$12:$J$12,$B138),0)</f>
        <v>0</v>
      </c>
      <c r="Y138" s="96">
        <f t="shared" si="35"/>
        <v>813897.5</v>
      </c>
      <c r="Z138" s="96">
        <f>Y138+'ABR25'!Z138</f>
        <v>2736461.25</v>
      </c>
    </row>
    <row r="139" spans="1:26" x14ac:dyDescent="0.3">
      <c r="B139" s="63" t="s">
        <v>181</v>
      </c>
      <c r="C139" s="62">
        <f>IFERROR(SUMIFS('MGZ121'!$N$624:'MGZ121'!$N$842,'MGZ121'!$H$624:$H$842,"SALIDA",'MGZ121'!$J$624:$J$842,B139),0)</f>
        <v>826438.75</v>
      </c>
      <c r="D139" s="62">
        <f>IFERROR(SUMIFS('MGZ BBVA'!$N$449:$N$617,'MGZ BBVA'!$H$449:$H$617,"SALIDA",'MGZ BBVA'!$J$449:$J$617,$B139),0)</f>
        <v>0</v>
      </c>
      <c r="E139" s="62">
        <f>IFERROR(SUMIFS('MGZ DOLARES'!$N$2:$N$2,'MGZ DOLARES'!$F$2:$F$2,"SALIDA",'MGZ DOLARES'!$J$2:$J$2,$B139),0)</f>
        <v>0</v>
      </c>
      <c r="F139" s="62">
        <f>IFERROR(SUMIFS('MGZ BAJIO'!$N$50:$N$61,'MGZ BAJIO'!$H$50:$H$61,"SALIDA",'MGZ BAJIO'!$J$50:$J$61,$B139),0)</f>
        <v>0</v>
      </c>
      <c r="G139" s="62">
        <f>IFERROR(SUMIFS('VICTOR BANAMEX'!$N$225:$N$296,'VICTOR BANAMEX'!$H$225:$H$296,"SALIDA",'VICTOR BANAMEX'!$J$225:$J$296,$B139),0)</f>
        <v>0</v>
      </c>
      <c r="H139" s="62">
        <f>IFERROR(SUMIFS('VICTOR BANORTE'!$N$51:$N$59,'VICTOR BANORTE'!$H$51:$H$59,"SALIDA",'VICTOR BANORTE'!$J$51:$J$59,$B139),0)</f>
        <v>0</v>
      </c>
      <c r="I139" s="62">
        <f>IFERROR(SUMIFS(RODRIGO!$N$2:$N$2,RODRIGO!$H$2:$H$2,"SALIDA",RODRIGO!$J$2:$J$2,$B139),0)</f>
        <v>0</v>
      </c>
      <c r="J139" s="62">
        <f>IFERROR(SUMIFS(MOY!$N$2:$N$2,MOY!$F$2:$F$2,"SALIDA",MOY!$J$2:$J$2,$B139),0)</f>
        <v>0</v>
      </c>
      <c r="K139" s="62">
        <f>IFERROR(SUMIFS('NORMA RUTH'!$N$29:$N$34,'NORMA RUTH'!$H$29:$H$34,"SALIDA",'NORMA RUTH'!$J$29:$J$34,$B139),0)</f>
        <v>0</v>
      </c>
      <c r="L139" s="62">
        <f>IFERROR(SUMIFS(VALERIA!$N$24:$N$27,VALERIA!$H$24:$H$27,"SALIDA",VALERIA!$J$24:$J$27,$B139),0)</f>
        <v>0</v>
      </c>
      <c r="M139" s="62">
        <f>IFERROR(SUMIFS('MANUEL BANAMEX'!$N$47:$N$53,'MANUEL BANAMEX'!$H$47:$H$53,"SALIDA",'MANUEL BANAMEX'!$J$47:$J$53,$B139),0)</f>
        <v>0</v>
      </c>
      <c r="N139" s="62">
        <f>IFERROR(SUMIFS(ROBERTO!$N$2:$N$2,ROBERTO!$H$2:$H$2,"SALIDA",ROBERTO!$J$2:$J$2,$B139),0)</f>
        <v>0</v>
      </c>
      <c r="O139" s="62">
        <f>IFERROR(SUMIFS(JUAN!$N$41:$N$56,JUAN!$H$41:$H$56,"SALIDA",JUAN!$J$41:$J$56,$B139),0)</f>
        <v>0</v>
      </c>
      <c r="P139" s="62">
        <f>IFERROR(SUMIFS('NORMA SANCHEZ'!$N$40:$N$54,'NORMA SANCHEZ'!$H$40:$H$54,"SALIDA",'NORMA SANCHEZ'!$J$40:$J$54,$B139),0)</f>
        <v>0</v>
      </c>
      <c r="Q139" s="62">
        <f>IFERROR(SUMIFS('JOSE CARLOS'!$N$46:$N$57,'JOSE CARLOS'!$H$46:$H$57,"SALIDA",'JOSE CARLOS'!$J$46:$J$57,$B139),0)</f>
        <v>0</v>
      </c>
      <c r="R139" s="62">
        <f>IFERROR(SUMIFS('LUIS ENRIQUE '!$N$40:$N$46,'LUIS ENRIQUE '!$H$40:$H$46,"SALIDA",'LUIS ENRIQUE '!$J$40:$J$46,$B139),0)</f>
        <v>0</v>
      </c>
      <c r="S139" s="62">
        <f>IFERROR(SUMIFS(CESARIA!$N$47:$N$63,CESARIA!$H$47:$H$63,"SALIDA",CESARIA!$J$47:$J$63,$B139),0)</f>
        <v>0</v>
      </c>
      <c r="T139" s="62">
        <f>IFERROR(SUMIFS(ALAN!$N$43:$N$55,ALAN!$H$43:$H$55,"SALIDA",ALAN!$J$43:$J$55,$B139),0)</f>
        <v>0</v>
      </c>
      <c r="U139" s="62">
        <f>IFERROR(SUMIFS(ELVIA!$N$39:$N$51,ELVIA!$H$39:$H$51,"SALIDA",ELVIA!$J$39:$J$51,$B139),0)</f>
        <v>0</v>
      </c>
      <c r="V139" s="62">
        <f>IFERROR(SUMIFS(CAJA!$N$2701:$N$3379,CAJA!$H$2701:$H$3379,"SALIDA",CAJA!$J$2701:$J$3379,$B139),0)</f>
        <v>0</v>
      </c>
      <c r="W139" s="62">
        <f>IFERROR(SUMIFS('CAJA TIGRES'!$N$751:$N$915,'CAJA TIGRES'!$H$751:$H$915,"SALIDA",'CAJA TIGRES'!$J$751:$J$915,$B139),0)</f>
        <v>0</v>
      </c>
      <c r="X139" s="62">
        <f>IFERROR(SUMIFS(RESERVA!$N$12:$N$12,RESERVA!$H$12:$H$12,"SALIDA",RESERVA!$J$12:$J$12,$B139),0)</f>
        <v>0</v>
      </c>
      <c r="Y139" s="96">
        <f t="shared" si="35"/>
        <v>826438.75</v>
      </c>
      <c r="Z139" s="96">
        <f>Y139+'ABR25'!Z139</f>
        <v>2830176.25</v>
      </c>
    </row>
    <row r="140" spans="1:26" x14ac:dyDescent="0.3">
      <c r="B140" s="63" t="s">
        <v>182</v>
      </c>
      <c r="C140" s="62">
        <f>IFERROR(SUMIFS('MGZ121'!$N$624:'MGZ121'!$N$842,'MGZ121'!$H$624:$H$842,"SALIDA",'MGZ121'!$J$624:$J$842,B140),0)</f>
        <v>837005</v>
      </c>
      <c r="D140" s="62">
        <f>IFERROR(SUMIFS('MGZ BBVA'!$N$449:$N$617,'MGZ BBVA'!$H$449:$H$617,"SALIDA",'MGZ BBVA'!$J$449:$J$617,$B140),0)</f>
        <v>0</v>
      </c>
      <c r="E140" s="62">
        <f>IFERROR(SUMIFS('MGZ DOLARES'!$N$2:$N$2,'MGZ DOLARES'!$F$2:$F$2,"SALIDA",'MGZ DOLARES'!$J$2:$J$2,$B140),0)</f>
        <v>0</v>
      </c>
      <c r="F140" s="62">
        <f>IFERROR(SUMIFS('MGZ BAJIO'!$N$50:$N$61,'MGZ BAJIO'!$H$50:$H$61,"SALIDA",'MGZ BAJIO'!$J$50:$J$61,$B140),0)</f>
        <v>0</v>
      </c>
      <c r="G140" s="62">
        <f>IFERROR(SUMIFS('VICTOR BANAMEX'!$N$225:$N$296,'VICTOR BANAMEX'!$H$225:$H$296,"SALIDA",'VICTOR BANAMEX'!$J$225:$J$296,$B140),0)</f>
        <v>0</v>
      </c>
      <c r="H140" s="62">
        <f>IFERROR(SUMIFS('VICTOR BANORTE'!$N$51:$N$59,'VICTOR BANORTE'!$H$51:$H$59,"SALIDA",'VICTOR BANORTE'!$J$51:$J$59,$B140),0)</f>
        <v>0</v>
      </c>
      <c r="I140" s="62">
        <f>IFERROR(SUMIFS(RODRIGO!$N$2:$N$2,RODRIGO!$H$2:$H$2,"SALIDA",RODRIGO!$J$2:$J$2,$B140),0)</f>
        <v>0</v>
      </c>
      <c r="J140" s="62">
        <f>IFERROR(SUMIFS(MOY!$N$2:$N$2,MOY!$F$2:$F$2,"SALIDA",MOY!$J$2:$J$2,$B140),0)</f>
        <v>0</v>
      </c>
      <c r="K140" s="62">
        <f>IFERROR(SUMIFS('NORMA RUTH'!$N$29:$N$34,'NORMA RUTH'!$H$29:$H$34,"SALIDA",'NORMA RUTH'!$J$29:$J$34,$B140),0)</f>
        <v>0</v>
      </c>
      <c r="L140" s="62">
        <f>IFERROR(SUMIFS(VALERIA!$N$24:$N$27,VALERIA!$H$24:$H$27,"SALIDA",VALERIA!$J$24:$J$27,$B140),0)</f>
        <v>0</v>
      </c>
      <c r="M140" s="62">
        <f>IFERROR(SUMIFS('MANUEL BANAMEX'!$N$47:$N$53,'MANUEL BANAMEX'!$H$47:$H$53,"SALIDA",'MANUEL BANAMEX'!$J$47:$J$53,$B140),0)</f>
        <v>0</v>
      </c>
      <c r="N140" s="62">
        <f>IFERROR(SUMIFS(ROBERTO!$N$2:$N$2,ROBERTO!$H$2:$H$2,"SALIDA",ROBERTO!$J$2:$J$2,$B140),0)</f>
        <v>0</v>
      </c>
      <c r="O140" s="62">
        <f>IFERROR(SUMIFS(JUAN!$N$41:$N$56,JUAN!$H$41:$H$56,"SALIDA",JUAN!$J$41:$J$56,$B140),0)</f>
        <v>0</v>
      </c>
      <c r="P140" s="62">
        <f>IFERROR(SUMIFS('NORMA SANCHEZ'!$N$40:$N$54,'NORMA SANCHEZ'!$H$40:$H$54,"SALIDA",'NORMA SANCHEZ'!$J$40:$J$54,$B140),0)</f>
        <v>0</v>
      </c>
      <c r="Q140" s="62">
        <f>IFERROR(SUMIFS('JOSE CARLOS'!$N$46:$N$57,'JOSE CARLOS'!$H$46:$H$57,"SALIDA",'JOSE CARLOS'!$J$46:$J$57,$B140),0)</f>
        <v>0</v>
      </c>
      <c r="R140" s="62">
        <f>IFERROR(SUMIFS('LUIS ENRIQUE '!$N$40:$N$46,'LUIS ENRIQUE '!$H$40:$H$46,"SALIDA",'LUIS ENRIQUE '!$J$40:$J$46,$B140),0)</f>
        <v>0</v>
      </c>
      <c r="S140" s="62">
        <f>IFERROR(SUMIFS(CESARIA!$N$47:$N$63,CESARIA!$H$47:$H$63,"SALIDA",CESARIA!$J$47:$J$63,$B140),0)</f>
        <v>0</v>
      </c>
      <c r="T140" s="62">
        <f>IFERROR(SUMIFS(ALAN!$N$43:$N$55,ALAN!$H$43:$H$55,"SALIDA",ALAN!$J$43:$J$55,$B140),0)</f>
        <v>0</v>
      </c>
      <c r="U140" s="62">
        <f>IFERROR(SUMIFS(ELVIA!$N$39:$N$51,ELVIA!$H$39:$H$51,"SALIDA",ELVIA!$J$39:$J$51,$B140),0)</f>
        <v>0</v>
      </c>
      <c r="V140" s="62">
        <f>IFERROR(SUMIFS(CAJA!$N$2701:$N$3379,CAJA!$H$2701:$H$3379,"SALIDA",CAJA!$J$2701:$J$3379,$B140),0)</f>
        <v>0</v>
      </c>
      <c r="W140" s="62">
        <f>IFERROR(SUMIFS('CAJA TIGRES'!$N$751:$N$915,'CAJA TIGRES'!$H$751:$H$915,"SALIDA",'CAJA TIGRES'!$J$751:$J$915,$B140),0)</f>
        <v>0</v>
      </c>
      <c r="X140" s="62">
        <f>IFERROR(SUMIFS(RESERVA!$N$12:$N$12,RESERVA!$H$12:$H$12,"SALIDA",RESERVA!$J$12:$J$12,$B140),0)</f>
        <v>0</v>
      </c>
      <c r="Y140" s="96">
        <f t="shared" si="35"/>
        <v>837005</v>
      </c>
      <c r="Z140" s="96">
        <f>Y140+'ABR25'!Z140</f>
        <v>2982953.45</v>
      </c>
    </row>
    <row r="141" spans="1:26" x14ac:dyDescent="0.3">
      <c r="B141" s="63" t="s">
        <v>183</v>
      </c>
      <c r="C141" s="62">
        <f>IFERROR(SUMIFS('MGZ121'!$N$624:'MGZ121'!$N$842,'MGZ121'!$H$624:$H$842,"SALIDA",'MGZ121'!$J$624:$J$842,B141),0)</f>
        <v>785753.75</v>
      </c>
      <c r="D141" s="62">
        <f>IFERROR(SUMIFS('MGZ BBVA'!$N$449:$N$617,'MGZ BBVA'!$H$449:$H$617,"SALIDA",'MGZ BBVA'!$J$449:$J$617,$B141),0)</f>
        <v>0</v>
      </c>
      <c r="E141" s="62">
        <f>IFERROR(SUMIFS('MGZ DOLARES'!$N$2:$N$2,'MGZ DOLARES'!$F$2:$F$2,"SALIDA",'MGZ DOLARES'!$J$2:$J$2,$B141),0)</f>
        <v>0</v>
      </c>
      <c r="F141" s="62">
        <f>IFERROR(SUMIFS('MGZ BAJIO'!$N$50:$N$61,'MGZ BAJIO'!$H$50:$H$61,"SALIDA",'MGZ BAJIO'!$J$50:$J$61,$B141),0)</f>
        <v>0</v>
      </c>
      <c r="G141" s="62">
        <f>IFERROR(SUMIFS('VICTOR BANAMEX'!$N$225:$N$296,'VICTOR BANAMEX'!$H$225:$H$296,"SALIDA",'VICTOR BANAMEX'!$J$225:$J$296,$B141),0)</f>
        <v>0</v>
      </c>
      <c r="H141" s="62">
        <f>IFERROR(SUMIFS('VICTOR BANORTE'!$N$51:$N$59,'VICTOR BANORTE'!$H$51:$H$59,"SALIDA",'VICTOR BANORTE'!$J$51:$J$59,$B141),0)</f>
        <v>0</v>
      </c>
      <c r="I141" s="62">
        <f>IFERROR(SUMIFS(RODRIGO!$N$2:$N$2,RODRIGO!$H$2:$H$2,"SALIDA",RODRIGO!$J$2:$J$2,$B141),0)</f>
        <v>0</v>
      </c>
      <c r="J141" s="62">
        <f>IFERROR(SUMIFS(MOY!$N$2:$N$2,MOY!$F$2:$F$2,"SALIDA",MOY!$J$2:$J$2,$B141),0)</f>
        <v>0</v>
      </c>
      <c r="K141" s="62">
        <f>IFERROR(SUMIFS('NORMA RUTH'!$N$29:$N$34,'NORMA RUTH'!$H$29:$H$34,"SALIDA",'NORMA RUTH'!$J$29:$J$34,$B141),0)</f>
        <v>0</v>
      </c>
      <c r="L141" s="62">
        <f>IFERROR(SUMIFS(VALERIA!$N$24:$N$27,VALERIA!$H$24:$H$27,"SALIDA",VALERIA!$J$24:$J$27,$B141),0)</f>
        <v>0</v>
      </c>
      <c r="M141" s="62">
        <f>IFERROR(SUMIFS('MANUEL BANAMEX'!$N$47:$N$53,'MANUEL BANAMEX'!$H$47:$H$53,"SALIDA",'MANUEL BANAMEX'!$J$47:$J$53,$B141),0)</f>
        <v>0</v>
      </c>
      <c r="N141" s="62">
        <f>IFERROR(SUMIFS(ROBERTO!$N$2:$N$2,ROBERTO!$H$2:$H$2,"SALIDA",ROBERTO!$J$2:$J$2,$B141),0)</f>
        <v>0</v>
      </c>
      <c r="O141" s="62">
        <f>IFERROR(SUMIFS(JUAN!$N$41:$N$56,JUAN!$H$41:$H$56,"SALIDA",JUAN!$J$41:$J$56,$B141),0)</f>
        <v>0</v>
      </c>
      <c r="P141" s="62">
        <f>IFERROR(SUMIFS('NORMA SANCHEZ'!$N$40:$N$54,'NORMA SANCHEZ'!$H$40:$H$54,"SALIDA",'NORMA SANCHEZ'!$J$40:$J$54,$B141),0)</f>
        <v>0</v>
      </c>
      <c r="Q141" s="62">
        <f>IFERROR(SUMIFS('JOSE CARLOS'!$N$46:$N$57,'JOSE CARLOS'!$H$46:$H$57,"SALIDA",'JOSE CARLOS'!$J$46:$J$57,$B141),0)</f>
        <v>0</v>
      </c>
      <c r="R141" s="62">
        <f>IFERROR(SUMIFS('LUIS ENRIQUE '!$N$40:$N$46,'LUIS ENRIQUE '!$H$40:$H$46,"SALIDA",'LUIS ENRIQUE '!$J$40:$J$46,$B141),0)</f>
        <v>0</v>
      </c>
      <c r="S141" s="62">
        <f>IFERROR(SUMIFS(CESARIA!$N$47:$N$63,CESARIA!$H$47:$H$63,"SALIDA",CESARIA!$J$47:$J$63,$B141),0)</f>
        <v>0</v>
      </c>
      <c r="T141" s="62">
        <f>IFERROR(SUMIFS(ALAN!$N$43:$N$55,ALAN!$H$43:$H$55,"SALIDA",ALAN!$J$43:$J$55,$B141),0)</f>
        <v>0</v>
      </c>
      <c r="U141" s="62">
        <f>IFERROR(SUMIFS(ELVIA!$N$39:$N$51,ELVIA!$H$39:$H$51,"SALIDA",ELVIA!$J$39:$J$51,$B141),0)</f>
        <v>0</v>
      </c>
      <c r="V141" s="62">
        <f>IFERROR(SUMIFS(CAJA!$N$2701:$N$3379,CAJA!$H$2701:$H$3379,"SALIDA",CAJA!$J$2701:$J$3379,$B141),0)</f>
        <v>0</v>
      </c>
      <c r="W141" s="62">
        <f>IFERROR(SUMIFS('CAJA TIGRES'!$N$751:$N$915,'CAJA TIGRES'!$H$751:$H$915,"SALIDA",'CAJA TIGRES'!$J$751:$J$915,$B141),0)</f>
        <v>0</v>
      </c>
      <c r="X141" s="62">
        <f>IFERROR(SUMIFS(RESERVA!$N$12:$N$12,RESERVA!$H$12:$H$12,"SALIDA",RESERVA!$J$12:$J$12,$B141),0)</f>
        <v>0</v>
      </c>
      <c r="Y141" s="96">
        <f t="shared" si="35"/>
        <v>785753.75</v>
      </c>
      <c r="Z141" s="96">
        <f>Y141+'ABR25'!Z141</f>
        <v>2802228.75</v>
      </c>
    </row>
    <row r="142" spans="1:26" x14ac:dyDescent="0.3">
      <c r="B142" s="63" t="s">
        <v>184</v>
      </c>
      <c r="C142" s="62">
        <f>IFERROR(SUMIFS('MGZ121'!$N$624:'MGZ121'!$N$842,'MGZ121'!$H$624:$H$842,"SALIDA",'MGZ121'!$J$624:$J$842,B142),0)</f>
        <v>356981.25</v>
      </c>
      <c r="D142" s="62">
        <f>IFERROR(SUMIFS('MGZ BBVA'!$N$449:$N$617,'MGZ BBVA'!$H$449:$H$617,"SALIDA",'MGZ BBVA'!$J$449:$J$617,$B142),0)</f>
        <v>0</v>
      </c>
      <c r="E142" s="62">
        <f>IFERROR(SUMIFS('MGZ DOLARES'!$N$2:$N$2,'MGZ DOLARES'!$F$2:$F$2,"SALIDA",'MGZ DOLARES'!$J$2:$J$2,$B142),0)</f>
        <v>0</v>
      </c>
      <c r="F142" s="62">
        <f>IFERROR(SUMIFS('MGZ BAJIO'!$N$50:$N$61,'MGZ BAJIO'!$H$50:$H$61,"SALIDA",'MGZ BAJIO'!$J$50:$J$61,$B142),0)</f>
        <v>0</v>
      </c>
      <c r="G142" s="62">
        <f>IFERROR(SUMIFS('VICTOR BANAMEX'!$N$225:$N$296,'VICTOR BANAMEX'!$H$225:$H$296,"SALIDA",'VICTOR BANAMEX'!$J$225:$J$296,$B142),0)</f>
        <v>0</v>
      </c>
      <c r="H142" s="62">
        <f>IFERROR(SUMIFS('VICTOR BANORTE'!$N$51:$N$59,'VICTOR BANORTE'!$H$51:$H$59,"SALIDA",'VICTOR BANORTE'!$J$51:$J$59,$B142),0)</f>
        <v>0</v>
      </c>
      <c r="I142" s="62">
        <f>IFERROR(SUMIFS(RODRIGO!$N$2:$N$2,RODRIGO!$H$2:$H$2,"SALIDA",RODRIGO!$J$2:$J$2,$B142),0)</f>
        <v>0</v>
      </c>
      <c r="J142" s="62">
        <f>IFERROR(SUMIFS(MOY!$N$2:$N$2,MOY!$F$2:$F$2,"SALIDA",MOY!$J$2:$J$2,$B142),0)</f>
        <v>0</v>
      </c>
      <c r="K142" s="62">
        <f>IFERROR(SUMIFS('NORMA RUTH'!$N$29:$N$34,'NORMA RUTH'!$H$29:$H$34,"SALIDA",'NORMA RUTH'!$J$29:$J$34,$B142),0)</f>
        <v>0</v>
      </c>
      <c r="L142" s="62">
        <f>IFERROR(SUMIFS(VALERIA!$N$24:$N$27,VALERIA!$H$24:$H$27,"SALIDA",VALERIA!$J$24:$J$27,$B142),0)</f>
        <v>0</v>
      </c>
      <c r="M142" s="62">
        <f>IFERROR(SUMIFS('MANUEL BANAMEX'!$N$47:$N$53,'MANUEL BANAMEX'!$H$47:$H$53,"SALIDA",'MANUEL BANAMEX'!$J$47:$J$53,$B142),0)</f>
        <v>0</v>
      </c>
      <c r="N142" s="62">
        <f>IFERROR(SUMIFS(ROBERTO!$N$2:$N$2,ROBERTO!$H$2:$H$2,"SALIDA",ROBERTO!$J$2:$J$2,$B142),0)</f>
        <v>0</v>
      </c>
      <c r="O142" s="62">
        <f>IFERROR(SUMIFS(JUAN!$N$41:$N$56,JUAN!$H$41:$H$56,"SALIDA",JUAN!$J$41:$J$56,$B142),0)</f>
        <v>0</v>
      </c>
      <c r="P142" s="62">
        <f>IFERROR(SUMIFS('NORMA SANCHEZ'!$N$40:$N$54,'NORMA SANCHEZ'!$H$40:$H$54,"SALIDA",'NORMA SANCHEZ'!$J$40:$J$54,$B142),0)</f>
        <v>0</v>
      </c>
      <c r="Q142" s="62">
        <f>IFERROR(SUMIFS('JOSE CARLOS'!$N$46:$N$57,'JOSE CARLOS'!$H$46:$H$57,"SALIDA",'JOSE CARLOS'!$J$46:$J$57,$B142),0)</f>
        <v>0</v>
      </c>
      <c r="R142" s="62">
        <f>IFERROR(SUMIFS('LUIS ENRIQUE '!$N$40:$N$46,'LUIS ENRIQUE '!$H$40:$H$46,"SALIDA",'LUIS ENRIQUE '!$J$40:$J$46,$B142),0)</f>
        <v>0</v>
      </c>
      <c r="S142" s="62">
        <f>IFERROR(SUMIFS(CESARIA!$N$47:$N$63,CESARIA!$H$47:$H$63,"SALIDA",CESARIA!$J$47:$J$63,$B142),0)</f>
        <v>0</v>
      </c>
      <c r="T142" s="62">
        <f>IFERROR(SUMIFS(ALAN!$N$43:$N$55,ALAN!$H$43:$H$55,"SALIDA",ALAN!$J$43:$J$55,$B142),0)</f>
        <v>0</v>
      </c>
      <c r="U142" s="62">
        <f>IFERROR(SUMIFS(ELVIA!$N$39:$N$51,ELVIA!$H$39:$H$51,"SALIDA",ELVIA!$J$39:$J$51,$B142),0)</f>
        <v>0</v>
      </c>
      <c r="V142" s="62">
        <f>IFERROR(SUMIFS(CAJA!$N$2701:$N$3379,CAJA!$H$2701:$H$3379,"SALIDA",CAJA!$J$2701:$J$3379,$B142),0)</f>
        <v>0</v>
      </c>
      <c r="W142" s="62">
        <f>IFERROR(SUMIFS('CAJA TIGRES'!$N$751:$N$915,'CAJA TIGRES'!$H$751:$H$915,"SALIDA",'CAJA TIGRES'!$J$751:$J$915,$B142),0)</f>
        <v>0</v>
      </c>
      <c r="X142" s="62">
        <f>IFERROR(SUMIFS(RESERVA!$N$12:$N$12,RESERVA!$H$12:$H$12,"SALIDA",RESERVA!$J$12:$J$12,$B142),0)</f>
        <v>0</v>
      </c>
      <c r="Y142" s="96">
        <f t="shared" si="35"/>
        <v>356981.25</v>
      </c>
      <c r="Z142" s="96">
        <f>Y142+'ABR25'!Z142</f>
        <v>2388268.75</v>
      </c>
    </row>
    <row r="143" spans="1:26" x14ac:dyDescent="0.3">
      <c r="A143">
        <v>12.2</v>
      </c>
      <c r="B143" s="63" t="s">
        <v>33</v>
      </c>
      <c r="C143" s="62">
        <f>IFERROR(SUMIFS('MGZ121'!$N$624:'MGZ121'!$N$842,'MGZ121'!$H$624:$H$842,"SALIDA",'MGZ121'!$J$624:$J$842,B143),0)</f>
        <v>198634.72</v>
      </c>
      <c r="D143" s="62">
        <f>IFERROR(SUMIFS('MGZ BBVA'!$N$449:$N$617,'MGZ BBVA'!$H$449:$H$617,"SALIDA",'MGZ BBVA'!$J$449:$J$617,$B143),0)</f>
        <v>160168.92000000001</v>
      </c>
      <c r="E143" s="62">
        <f>IFERROR(SUMIFS('MGZ DOLARES'!$N$2:$N$2,'MGZ DOLARES'!$F$2:$F$2,"SALIDA",'MGZ DOLARES'!$J$2:$J$2,$B143),0)</f>
        <v>0</v>
      </c>
      <c r="F143" s="62">
        <f>IFERROR(SUMIFS('MGZ BAJIO'!$N$50:$N$61,'MGZ BAJIO'!$H$50:$H$61,"SALIDA",'MGZ BAJIO'!$J$50:$J$61,$B143),0)</f>
        <v>0</v>
      </c>
      <c r="G143" s="62">
        <f>IFERROR(SUMIFS('VICTOR BANAMEX'!$N$225:$N$296,'VICTOR BANAMEX'!$H$225:$H$296,"SALIDA",'VICTOR BANAMEX'!$J$225:$J$296,$B143),0)</f>
        <v>300000</v>
      </c>
      <c r="H143" s="62">
        <f>IFERROR(SUMIFS('VICTOR BANORTE'!$N$51:$N$59,'VICTOR BANORTE'!$H$51:$H$59,"SALIDA",'VICTOR BANORTE'!$J$51:$J$59,$B143),0)</f>
        <v>0</v>
      </c>
      <c r="I143" s="62">
        <f>IFERROR(SUMIFS(RODRIGO!$N$2:$N$2,RODRIGO!$H$2:$H$2,"SALIDA",RODRIGO!$J$2:$J$2,$B143),0)</f>
        <v>0</v>
      </c>
      <c r="J143" s="62">
        <f>IFERROR(SUMIFS(MOY!$N$2:$N$2,MOY!$F$2:$F$2,"SALIDA",MOY!$J$2:$J$2,$B143),0)</f>
        <v>0</v>
      </c>
      <c r="K143" s="62">
        <f>IFERROR(SUMIFS('NORMA RUTH'!$N$29:$N$34,'NORMA RUTH'!$H$29:$H$34,"SALIDA",'NORMA RUTH'!$J$29:$J$34,$B143),0)</f>
        <v>102000</v>
      </c>
      <c r="L143" s="62">
        <f>IFERROR(SUMIFS(VALERIA!$N$24:$N$27,VALERIA!$H$24:$H$27,"SALIDA",VALERIA!$J$24:$J$27,$B143),0)</f>
        <v>0</v>
      </c>
      <c r="M143" s="62">
        <f>IFERROR(SUMIFS('MANUEL BANAMEX'!$N$47:$N$53,'MANUEL BANAMEX'!$H$47:$H$53,"SALIDA",'MANUEL BANAMEX'!$J$47:$J$53,$B143),0)</f>
        <v>0</v>
      </c>
      <c r="N143" s="62">
        <f>IFERROR(SUMIFS(ROBERTO!$N$2:$N$2,ROBERTO!$H$2:$H$2,"SALIDA",ROBERTO!$J$2:$J$2,$B143),0)</f>
        <v>0</v>
      </c>
      <c r="O143" s="62">
        <f>IFERROR(SUMIFS(JUAN!$N$41:$N$56,JUAN!$H$41:$H$56,"SALIDA",JUAN!$J$41:$J$56,$B143),0)</f>
        <v>771000</v>
      </c>
      <c r="P143" s="62">
        <f>IFERROR(SUMIFS('NORMA SANCHEZ'!$N$40:$N$54,'NORMA SANCHEZ'!$H$40:$H$54,"SALIDA",'NORMA SANCHEZ'!$J$40:$J$54,$B143),0)</f>
        <v>805500</v>
      </c>
      <c r="Q143" s="62">
        <f>IFERROR(SUMIFS('JOSE CARLOS'!$N$46:$N$57,'JOSE CARLOS'!$H$46:$H$57,"SALIDA",'JOSE CARLOS'!$J$46:$J$57,$B143),0)</f>
        <v>817120</v>
      </c>
      <c r="R143" s="62">
        <f>IFERROR(SUMIFS('LUIS ENRIQUE '!$N$40:$N$46,'LUIS ENRIQUE '!$H$40:$H$46,"SALIDA",'LUIS ENRIQUE '!$J$40:$J$46,$B143),0)</f>
        <v>588000</v>
      </c>
      <c r="S143" s="62">
        <f>IFERROR(SUMIFS(CESARIA!$N$47:$N$63,CESARIA!$H$47:$H$63,"SALIDA",CESARIA!$J$47:$J$63,$B143),0)</f>
        <v>820500</v>
      </c>
      <c r="T143" s="62">
        <f>IFERROR(SUMIFS(ALAN!$N$43:$N$55,ALAN!$H$43:$H$55,"SALIDA",ALAN!$J$43:$J$55,$B143),0)</f>
        <v>780120</v>
      </c>
      <c r="U143" s="62">
        <f>IFERROR(SUMIFS(ELVIA!$N$39:$N$51,ELVIA!$H$39:$H$51,"SALIDA",ELVIA!$J$39:$J$51,$B143),0)</f>
        <v>792000</v>
      </c>
      <c r="V143" s="62">
        <f>IFERROR(SUMIFS(CAJA!$N$2701:$N$3379,CAJA!$H$2701:$H$3379,"SALIDA",CAJA!$J$2701:$J$3379,$B143),0)</f>
        <v>0</v>
      </c>
      <c r="W143" s="62">
        <f>IFERROR(SUMIFS('CAJA TIGRES'!$N$751:$N$915,'CAJA TIGRES'!$H$751:$H$915,"SALIDA",'CAJA TIGRES'!$J$751:$J$915,$B143),0)</f>
        <v>73000</v>
      </c>
      <c r="X143" s="62">
        <f>IFERROR(SUMIFS(RESERVA!$N$12:$N$12,RESERVA!$H$12:$H$12,"SALIDA",RESERVA!$J$12:$J$12,$B143),0)</f>
        <v>0</v>
      </c>
      <c r="Y143" s="96">
        <f t="shared" si="35"/>
        <v>6208043.6400000006</v>
      </c>
      <c r="Z143" s="96">
        <f>Y143+'ABR25'!Z143</f>
        <v>22396751.68</v>
      </c>
    </row>
    <row r="144" spans="1:26" x14ac:dyDescent="0.3">
      <c r="B144" s="63" t="s">
        <v>200</v>
      </c>
      <c r="C144" s="62">
        <f>IFERROR(SUMIFS('MGZ121'!$N$624:'MGZ121'!$N$842,'MGZ121'!$H$624:$H$842,"SALIDA",'MGZ121'!$J$624:$J$842,B144),0)</f>
        <v>0</v>
      </c>
      <c r="D144" s="62">
        <f>IFERROR(SUMIFS('MGZ BBVA'!$N$449:$N$617,'MGZ BBVA'!$H$449:$H$617,"SALIDA",'MGZ BBVA'!$J$449:$J$617,$B144),0)</f>
        <v>0</v>
      </c>
      <c r="E144" s="62">
        <f>IFERROR(SUMIFS('MGZ DOLARES'!$N$2:$N$2,'MGZ DOLARES'!$F$2:$F$2,"SALIDA",'MGZ DOLARES'!$J$2:$J$2,$B144),0)</f>
        <v>0</v>
      </c>
      <c r="F144" s="62">
        <f>IFERROR(SUMIFS('MGZ BAJIO'!$N$50:$N$61,'MGZ BAJIO'!$H$50:$H$61,"SALIDA",'MGZ BAJIO'!$J$50:$J$61,$B144),0)</f>
        <v>0</v>
      </c>
      <c r="G144" s="62">
        <f>IFERROR(SUMIFS('VICTOR BANAMEX'!$N$225:$N$296,'VICTOR BANAMEX'!$H$225:$H$296,"SALIDA",'VICTOR BANAMEX'!$J$225:$J$296,$B144),0)</f>
        <v>0</v>
      </c>
      <c r="H144" s="62">
        <f>IFERROR(SUMIFS('VICTOR BANORTE'!$N$51:$N$59,'VICTOR BANORTE'!$H$51:$H$59,"SALIDA",'VICTOR BANORTE'!$J$51:$J$59,$B144),0)</f>
        <v>0</v>
      </c>
      <c r="I144" s="62">
        <f>IFERROR(SUMIFS(RODRIGO!$N$2:$N$2,RODRIGO!$H$2:$H$2,"SALIDA",RODRIGO!$J$2:$J$2,$B144),0)</f>
        <v>0</v>
      </c>
      <c r="J144" s="62">
        <f>IFERROR(SUMIFS(MOY!$N$2:$N$2,MOY!$F$2:$F$2,"SALIDA",MOY!$J$2:$J$2,$B144),0)</f>
        <v>0</v>
      </c>
      <c r="K144" s="62">
        <f>IFERROR(SUMIFS('NORMA RUTH'!$N$29:$N$34,'NORMA RUTH'!$H$29:$H$34,"SALIDA",'NORMA RUTH'!$J$29:$J$34,$B144),0)</f>
        <v>0</v>
      </c>
      <c r="L144" s="62">
        <f>IFERROR(SUMIFS(VALERIA!$N$24:$N$27,VALERIA!$H$24:$H$27,"SALIDA",VALERIA!$J$24:$J$27,$B144),0)</f>
        <v>0</v>
      </c>
      <c r="M144" s="62">
        <f>IFERROR(SUMIFS('MANUEL BANAMEX'!$N$47:$N$53,'MANUEL BANAMEX'!$H$47:$H$53,"SALIDA",'MANUEL BANAMEX'!$J$47:$J$53,$B144),0)</f>
        <v>0</v>
      </c>
      <c r="N144" s="62">
        <f>IFERROR(SUMIFS(ROBERTO!$N$2:$N$2,ROBERTO!$H$2:$H$2,"SALIDA",ROBERTO!$J$2:$J$2,$B144),0)</f>
        <v>0</v>
      </c>
      <c r="O144" s="62">
        <f>IFERROR(SUMIFS(JUAN!$N$41:$N$56,JUAN!$H$41:$H$56,"SALIDA",JUAN!$J$41:$J$56,$B144),0)</f>
        <v>0</v>
      </c>
      <c r="P144" s="62">
        <f>IFERROR(SUMIFS('NORMA SANCHEZ'!$N$40:$N$54,'NORMA SANCHEZ'!$H$40:$H$54,"SALIDA",'NORMA SANCHEZ'!$J$40:$J$54,$B144),0)</f>
        <v>0</v>
      </c>
      <c r="Q144" s="62">
        <f>IFERROR(SUMIFS('JOSE CARLOS'!$N$46:$N$57,'JOSE CARLOS'!$H$46:$H$57,"SALIDA",'JOSE CARLOS'!$J$46:$J$57,$B144),0)</f>
        <v>0</v>
      </c>
      <c r="R144" s="62">
        <f>IFERROR(SUMIFS('LUIS ENRIQUE '!$N$40:$N$46,'LUIS ENRIQUE '!$H$40:$H$46,"SALIDA",'LUIS ENRIQUE '!$J$40:$J$46,$B144),0)</f>
        <v>0</v>
      </c>
      <c r="S144" s="62">
        <f>IFERROR(SUMIFS(CESARIA!$N$47:$N$63,CESARIA!$H$47:$H$63,"SALIDA",CESARIA!$J$47:$J$63,$B144),0)</f>
        <v>0</v>
      </c>
      <c r="T144" s="62">
        <f>IFERROR(SUMIFS(ALAN!$N$43:$N$55,ALAN!$H$43:$H$55,"SALIDA",ALAN!$J$43:$J$55,$B144),0)</f>
        <v>0</v>
      </c>
      <c r="U144" s="62">
        <f>IFERROR(SUMIFS(ELVIA!$N$39:$N$51,ELVIA!$H$39:$H$51,"SALIDA",ELVIA!$J$39:$J$51,$B144),0)</f>
        <v>0</v>
      </c>
      <c r="V144" s="146">
        <f>IFERROR(SUMIFS(CAJA!$N$2701:$N$3379,CAJA!$H$2701:$H$3379,"SALIDA",CAJA!$J$2701:$J$3379,$B144),0)</f>
        <v>1787020</v>
      </c>
      <c r="W144" s="62">
        <f>IFERROR(SUMIFS('CAJA TIGRES'!$N$751:$N$915,'CAJA TIGRES'!$H$751:$H$915,"SALIDA",'CAJA TIGRES'!$J$751:$J$915,$B144),0)</f>
        <v>0</v>
      </c>
      <c r="X144" s="62">
        <f>IFERROR(SUMIFS(RESERVA!$N$12:$N$12,RESERVA!$H$12:$H$12,"SALIDA",RESERVA!$J$12:$J$12,$B144),0)</f>
        <v>0</v>
      </c>
      <c r="Y144" s="96">
        <f t="shared" si="35"/>
        <v>1787020</v>
      </c>
      <c r="Z144" s="96">
        <f>Y144+'ABR25'!Z144</f>
        <v>6523692</v>
      </c>
    </row>
    <row r="145" spans="1:27" x14ac:dyDescent="0.3">
      <c r="B145" s="63" t="s">
        <v>213</v>
      </c>
      <c r="C145" s="62">
        <f>IFERROR(SUMIFS('MGZ121'!$N$624:'MGZ121'!$N$842,'MGZ121'!$H$624:$H$842,"SALIDA",'MGZ121'!$J$624:$J$842,B145),0)</f>
        <v>0</v>
      </c>
      <c r="D145" s="62">
        <f>IFERROR(SUMIFS('MGZ BBVA'!$N$449:$N$617,'MGZ BBVA'!$H$449:$H$617,"SALIDA",'MGZ BBVA'!$J$449:$J$617,$B145),0)</f>
        <v>0</v>
      </c>
      <c r="E145" s="62">
        <f>IFERROR(SUMIFS('MGZ DOLARES'!$N$2:$N$2,'MGZ DOLARES'!$F$2:$F$2,"SALIDA",'MGZ DOLARES'!$J$2:$J$2,$B145),0)</f>
        <v>0</v>
      </c>
      <c r="F145" s="62">
        <f>IFERROR(SUMIFS('MGZ BAJIO'!$N$50:$N$61,'MGZ BAJIO'!$H$50:$H$61,"SALIDA",'MGZ BAJIO'!$J$50:$J$61,$B145),0)</f>
        <v>0</v>
      </c>
      <c r="G145" s="62">
        <f>IFERROR(SUMIFS('VICTOR BANAMEX'!$N$225:$N$296,'VICTOR BANAMEX'!$H$225:$H$296,"SALIDA",'VICTOR BANAMEX'!$J$225:$J$296,$B145),0)</f>
        <v>0</v>
      </c>
      <c r="H145" s="62">
        <f>IFERROR(SUMIFS('VICTOR BANORTE'!$N$51:$N$59,'VICTOR BANORTE'!$H$51:$H$59,"SALIDA",'VICTOR BANORTE'!$J$51:$J$59,$B145),0)</f>
        <v>0</v>
      </c>
      <c r="I145" s="62">
        <f>IFERROR(SUMIFS(RODRIGO!$N$2:$N$2,RODRIGO!$H$2:$H$2,"SALIDA",RODRIGO!$J$2:$J$2,$B145),0)</f>
        <v>0</v>
      </c>
      <c r="J145" s="62">
        <f>IFERROR(SUMIFS(MOY!$N$2:$N$2,MOY!$F$2:$F$2,"SALIDA",MOY!$J$2:$J$2,$B145),0)</f>
        <v>0</v>
      </c>
      <c r="K145" s="62">
        <f>IFERROR(SUMIFS('NORMA RUTH'!$N$29:$N$34,'NORMA RUTH'!$H$29:$H$34,"SALIDA",'NORMA RUTH'!$J$29:$J$34,$B145),0)</f>
        <v>0</v>
      </c>
      <c r="L145" s="62">
        <f>IFERROR(SUMIFS(VALERIA!$N$24:$N$27,VALERIA!$H$24:$H$27,"SALIDA",VALERIA!$J$24:$J$27,$B145),0)</f>
        <v>0</v>
      </c>
      <c r="M145" s="62">
        <f>IFERROR(SUMIFS('MANUEL BANAMEX'!$N$47:$N$53,'MANUEL BANAMEX'!$H$47:$H$53,"SALIDA",'MANUEL BANAMEX'!$J$47:$J$53,$B145),0)</f>
        <v>0</v>
      </c>
      <c r="N145" s="62">
        <f>IFERROR(SUMIFS(ROBERTO!$N$2:$N$2,ROBERTO!$H$2:$H$2,"SALIDA",ROBERTO!$J$2:$J$2,$B145),0)</f>
        <v>0</v>
      </c>
      <c r="O145" s="62">
        <f>IFERROR(SUMIFS(JUAN!$N$41:$N$56,JUAN!$H$41:$H$56,"SALIDA",JUAN!$J$41:$J$56,$B145),0)</f>
        <v>0</v>
      </c>
      <c r="P145" s="62">
        <f>IFERROR(SUMIFS('NORMA SANCHEZ'!$N$40:$N$54,'NORMA SANCHEZ'!$H$40:$H$54,"SALIDA",'NORMA SANCHEZ'!$J$40:$J$54,$B145),0)</f>
        <v>0</v>
      </c>
      <c r="Q145" s="62">
        <f>IFERROR(SUMIFS('JOSE CARLOS'!$N$46:$N$57,'JOSE CARLOS'!$H$46:$H$57,"SALIDA",'JOSE CARLOS'!$J$46:$J$57,$B145),0)</f>
        <v>0</v>
      </c>
      <c r="R145" s="62">
        <f>IFERROR(SUMIFS('LUIS ENRIQUE '!$N$40:$N$46,'LUIS ENRIQUE '!$H$40:$H$46,"SALIDA",'LUIS ENRIQUE '!$J$40:$J$46,$B145),0)</f>
        <v>0</v>
      </c>
      <c r="S145" s="62">
        <f>IFERROR(SUMIFS(CESARIA!$N$47:$N$63,CESARIA!$H$47:$H$63,"SALIDA",CESARIA!$J$47:$J$63,$B145),0)</f>
        <v>0</v>
      </c>
      <c r="T145" s="62">
        <f>IFERROR(SUMIFS(ALAN!$N$43:$N$55,ALAN!$H$43:$H$55,"SALIDA",ALAN!$J$43:$J$55,$B145),0)</f>
        <v>0</v>
      </c>
      <c r="U145" s="62">
        <f>IFERROR(SUMIFS(ELVIA!$N$39:$N$51,ELVIA!$H$39:$H$51,"SALIDA",ELVIA!$J$39:$J$51,$B145),0)</f>
        <v>0</v>
      </c>
      <c r="V145" s="146">
        <f>IFERROR(SUMIFS(CAJA!$N$2701:$N$3379,CAJA!$H$2701:$H$3379,"SALIDA",CAJA!$J$2701:$J$3379,$B145),0)</f>
        <v>0</v>
      </c>
      <c r="W145" s="62">
        <f>IFERROR(SUMIFS('CAJA TIGRES'!$N$751:$N$915,'CAJA TIGRES'!$H$751:$H$915,"SALIDA",'CAJA TIGRES'!$J$751:$J$915,$B145),0)</f>
        <v>0</v>
      </c>
      <c r="X145" s="62">
        <f>IFERROR(SUMIFS(RESERVA!$N$12:$N$12,RESERVA!$H$12:$H$12,"SALIDA",RESERVA!$J$12:$J$12,$B145),0)</f>
        <v>0</v>
      </c>
      <c r="Y145" s="96">
        <f t="shared" si="35"/>
        <v>0</v>
      </c>
      <c r="Z145" s="96">
        <f>Y145+'ABR25'!Z145</f>
        <v>0</v>
      </c>
    </row>
    <row r="146" spans="1:27" x14ac:dyDescent="0.3">
      <c r="B146" s="16" t="s">
        <v>111</v>
      </c>
      <c r="C146" s="76">
        <f>SUM(C122:C145)</f>
        <v>5831320.4899999993</v>
      </c>
      <c r="D146" s="76">
        <f t="shared" ref="D146" si="37">SUM(D122:D145)</f>
        <v>2850428.94</v>
      </c>
      <c r="E146" s="76">
        <f t="shared" ref="E146:Y146" si="38">SUM(E122:E145)</f>
        <v>0</v>
      </c>
      <c r="F146" s="76">
        <f t="shared" si="38"/>
        <v>0</v>
      </c>
      <c r="G146" s="76">
        <f t="shared" si="38"/>
        <v>400200</v>
      </c>
      <c r="H146" s="76">
        <f t="shared" si="38"/>
        <v>0</v>
      </c>
      <c r="I146" s="76">
        <f>SUM(I122:I145)</f>
        <v>0</v>
      </c>
      <c r="J146" s="76">
        <f t="shared" ref="J146" si="39">SUM(J122:J145)</f>
        <v>0</v>
      </c>
      <c r="K146" s="76">
        <f t="shared" si="38"/>
        <v>102000</v>
      </c>
      <c r="L146" s="76">
        <f t="shared" si="38"/>
        <v>0</v>
      </c>
      <c r="M146" s="76">
        <f t="shared" si="38"/>
        <v>0</v>
      </c>
      <c r="N146" s="76">
        <f t="shared" si="38"/>
        <v>0</v>
      </c>
      <c r="O146" s="76">
        <f t="shared" si="38"/>
        <v>771000</v>
      </c>
      <c r="P146" s="76">
        <f t="shared" si="38"/>
        <v>805500</v>
      </c>
      <c r="Q146" s="76">
        <f t="shared" si="38"/>
        <v>817120</v>
      </c>
      <c r="R146" s="76">
        <f t="shared" si="38"/>
        <v>588000</v>
      </c>
      <c r="S146" s="76">
        <f t="shared" si="38"/>
        <v>820500</v>
      </c>
      <c r="T146" s="76">
        <f t="shared" si="38"/>
        <v>780120</v>
      </c>
      <c r="U146" s="76">
        <f t="shared" si="38"/>
        <v>792000</v>
      </c>
      <c r="V146" s="76">
        <f t="shared" si="38"/>
        <v>1787020</v>
      </c>
      <c r="W146" s="76">
        <f t="shared" si="38"/>
        <v>73000</v>
      </c>
      <c r="X146" s="76">
        <f t="shared" si="38"/>
        <v>0</v>
      </c>
      <c r="Y146" s="76">
        <f t="shared" si="38"/>
        <v>16418209.43</v>
      </c>
      <c r="Z146" s="76">
        <f t="shared" ref="Z146" si="40">SUM(Z122:Z145)</f>
        <v>65036372.490000002</v>
      </c>
    </row>
    <row r="147" spans="1:27" s="84" customFormat="1" ht="22.2" customHeight="1" x14ac:dyDescent="0.3">
      <c r="B147" s="17" t="s">
        <v>17</v>
      </c>
      <c r="C147" s="82">
        <f t="shared" ref="C147:X147" si="41">C119-C146</f>
        <v>-4075054.0199999996</v>
      </c>
      <c r="D147" s="82">
        <f t="shared" si="41"/>
        <v>-2631403.5</v>
      </c>
      <c r="E147" s="82">
        <f t="shared" si="41"/>
        <v>0</v>
      </c>
      <c r="F147" s="82">
        <f t="shared" si="41"/>
        <v>179700</v>
      </c>
      <c r="G147" s="82">
        <f t="shared" si="41"/>
        <v>720251.12999999989</v>
      </c>
      <c r="H147" s="82">
        <f t="shared" si="41"/>
        <v>65000</v>
      </c>
      <c r="I147" s="82">
        <f>I119-I146</f>
        <v>0</v>
      </c>
      <c r="J147" s="82">
        <f t="shared" si="41"/>
        <v>0</v>
      </c>
      <c r="K147" s="82">
        <f t="shared" si="41"/>
        <v>-62000</v>
      </c>
      <c r="L147" s="82">
        <f t="shared" si="41"/>
        <v>14000</v>
      </c>
      <c r="M147" s="82">
        <f t="shared" si="41"/>
        <v>30274</v>
      </c>
      <c r="N147" s="82">
        <f t="shared" si="41"/>
        <v>0</v>
      </c>
      <c r="O147" s="82">
        <f t="shared" si="41"/>
        <v>13865</v>
      </c>
      <c r="P147" s="82">
        <f t="shared" si="41"/>
        <v>8397.5</v>
      </c>
      <c r="Q147" s="82">
        <f t="shared" si="41"/>
        <v>9318.75</v>
      </c>
      <c r="R147" s="82">
        <f t="shared" si="41"/>
        <v>5487.5</v>
      </c>
      <c r="S147" s="82">
        <f t="shared" si="41"/>
        <v>16505</v>
      </c>
      <c r="T147" s="82">
        <f t="shared" si="41"/>
        <v>5633.75</v>
      </c>
      <c r="U147" s="83">
        <f t="shared" si="41"/>
        <v>-435018.75</v>
      </c>
      <c r="V147" s="82">
        <f t="shared" si="41"/>
        <v>4447023.6400000006</v>
      </c>
      <c r="W147" s="82">
        <f t="shared" si="41"/>
        <v>1396000</v>
      </c>
      <c r="X147" s="82">
        <f t="shared" si="41"/>
        <v>0</v>
      </c>
      <c r="Y147" s="82">
        <f t="shared" ref="Y147:Z147" si="42">Y119-Y146</f>
        <v>-292020</v>
      </c>
      <c r="Z147" s="83">
        <f t="shared" si="42"/>
        <v>109957.52999999374</v>
      </c>
      <c r="AA147" s="454"/>
    </row>
    <row r="149" spans="1:27" x14ac:dyDescent="0.3">
      <c r="B149" s="91" t="s">
        <v>3</v>
      </c>
      <c r="C149" s="75"/>
      <c r="D149" s="12"/>
      <c r="E149" s="12"/>
      <c r="F149" s="12"/>
      <c r="G149" s="12"/>
      <c r="H149" s="12"/>
      <c r="I149" s="12"/>
      <c r="J149" s="12"/>
      <c r="K149" s="12"/>
      <c r="L149" s="12"/>
      <c r="M149" s="12"/>
      <c r="N149" s="12"/>
      <c r="O149" s="12"/>
      <c r="P149" s="12"/>
      <c r="Q149" s="12"/>
      <c r="R149" s="12"/>
      <c r="S149" s="12"/>
      <c r="T149" s="12"/>
      <c r="U149" s="12"/>
      <c r="V149" s="12"/>
      <c r="W149" s="12"/>
      <c r="X149" s="12"/>
      <c r="Y149" s="97"/>
      <c r="Z149" s="97"/>
    </row>
    <row r="150" spans="1:27" s="180" customFormat="1" x14ac:dyDescent="0.3">
      <c r="A150" s="180">
        <v>2</v>
      </c>
      <c r="B150" s="183" t="s">
        <v>54</v>
      </c>
      <c r="C150" s="135">
        <f>SUM(C151:C157)</f>
        <v>17476</v>
      </c>
      <c r="D150" s="135">
        <f t="shared" ref="D150:Z150" si="43">SUM(D151:D157)</f>
        <v>33162.35</v>
      </c>
      <c r="E150" s="135">
        <f t="shared" si="43"/>
        <v>0</v>
      </c>
      <c r="F150" s="135">
        <f t="shared" si="43"/>
        <v>0</v>
      </c>
      <c r="G150" s="135">
        <f t="shared" si="43"/>
        <v>405643.11</v>
      </c>
      <c r="H150" s="135">
        <f t="shared" si="43"/>
        <v>0</v>
      </c>
      <c r="I150" s="135">
        <f t="shared" si="43"/>
        <v>0</v>
      </c>
      <c r="J150" s="135">
        <f t="shared" si="43"/>
        <v>0</v>
      </c>
      <c r="K150" s="135">
        <f t="shared" si="43"/>
        <v>0</v>
      </c>
      <c r="L150" s="135">
        <f t="shared" si="43"/>
        <v>14030.39</v>
      </c>
      <c r="M150" s="135">
        <f t="shared" si="43"/>
        <v>0</v>
      </c>
      <c r="N150" s="135">
        <f t="shared" si="43"/>
        <v>0</v>
      </c>
      <c r="O150" s="135">
        <f t="shared" si="43"/>
        <v>0</v>
      </c>
      <c r="P150" s="135">
        <f t="shared" si="43"/>
        <v>0</v>
      </c>
      <c r="Q150" s="135">
        <f t="shared" si="43"/>
        <v>0</v>
      </c>
      <c r="R150" s="135">
        <f t="shared" si="43"/>
        <v>0</v>
      </c>
      <c r="S150" s="135">
        <f t="shared" si="43"/>
        <v>0</v>
      </c>
      <c r="T150" s="135">
        <f t="shared" si="43"/>
        <v>0</v>
      </c>
      <c r="U150" s="135">
        <f t="shared" si="43"/>
        <v>0</v>
      </c>
      <c r="V150" s="135">
        <f t="shared" si="43"/>
        <v>730141.5</v>
      </c>
      <c r="W150" s="135">
        <f t="shared" si="43"/>
        <v>0</v>
      </c>
      <c r="X150" s="135">
        <f t="shared" si="43"/>
        <v>0</v>
      </c>
      <c r="Y150" s="135">
        <f t="shared" si="43"/>
        <v>1200453.3500000001</v>
      </c>
      <c r="Z150" s="135">
        <f t="shared" si="43"/>
        <v>6153318.1671932675</v>
      </c>
      <c r="AA150" s="145"/>
    </row>
    <row r="151" spans="1:27" x14ac:dyDescent="0.3">
      <c r="A151">
        <v>2.1</v>
      </c>
      <c r="B151" s="60" t="s">
        <v>61</v>
      </c>
      <c r="C151" s="62">
        <f>IFERROR(SUMIFS('MGZ121'!$N$624:'MGZ121'!$N$842,'MGZ121'!$H$624:$H$842,"SALIDA",'MGZ121'!$J$624:$J$842,B151),0)</f>
        <v>0</v>
      </c>
      <c r="D151" s="62">
        <f>IFERROR(SUMIFS('MGZ BBVA'!$N$449:$N$617,'MGZ BBVA'!$H$449:$H$617,"SALIDA",'MGZ BBVA'!$J$449:$J$617,$B151),0)</f>
        <v>0</v>
      </c>
      <c r="E151" s="62">
        <f>IFERROR(SUMIFS('MGZ DOLARES'!$N$2:$N$2,'MGZ DOLARES'!$F$2:$F$2,"SALIDA",'MGZ DOLARES'!$J$2:$J$2,$B151),0)</f>
        <v>0</v>
      </c>
      <c r="F151" s="62">
        <f>IFERROR(SUMIFS('MGZ BAJIO'!$N$50:$N$61,'MGZ BAJIO'!$H$50:$H$61,"SALIDA",'MGZ BAJIO'!$J$50:$J$61,$B151),0)</f>
        <v>0</v>
      </c>
      <c r="G151" s="62">
        <f>IFERROR(SUMIFS('VICTOR BANAMEX'!$N$225:$N$296,'VICTOR BANAMEX'!$H$225:$H$296,"SALIDA",'VICTOR BANAMEX'!$J$225:$J$296,$B151),0)</f>
        <v>179158.8</v>
      </c>
      <c r="H151" s="62">
        <f>IFERROR(SUMIFS('VICTOR BANORTE'!$N$51:$N$59,'VICTOR BANORTE'!$H$51:$H$59,"SALIDA",'VICTOR BANORTE'!$J$51:$J$59,$B151),0)</f>
        <v>0</v>
      </c>
      <c r="I151" s="62">
        <f>IFERROR(SUMIFS(RODRIGO!$N$2:$N$2,RODRIGO!$H$2:$H$2,"SALIDA",RODRIGO!$J$2:$J$2,$B151),0)</f>
        <v>0</v>
      </c>
      <c r="J151" s="62">
        <f>IFERROR(SUMIFS(MOY!$N$2:$N$2,MOY!$F$2:$F$2,"SALIDA",MOY!$J$2:$J$2,$B151),0)</f>
        <v>0</v>
      </c>
      <c r="K151" s="62">
        <f>IFERROR(SUMIFS('NORMA RUTH'!$N$29:$N$34,'NORMA RUTH'!$H$29:$H$34,"SALIDA",'NORMA RUTH'!$J$29:$J$34,$B151),0)</f>
        <v>0</v>
      </c>
      <c r="L151" s="62">
        <f>IFERROR(SUMIFS(VALERIA!$N$24:$N$27,VALERIA!$H$24:$H$27,"SALIDA",VALERIA!$J$24:$J$27,$B151),0)</f>
        <v>0</v>
      </c>
      <c r="M151" s="62">
        <f>IFERROR(SUMIFS('MANUEL BANAMEX'!$N$47:$N$53,'MANUEL BANAMEX'!$H$47:$H$53,"SALIDA",'MANUEL BANAMEX'!$J$47:$J$53,$B151),0)</f>
        <v>0</v>
      </c>
      <c r="N151" s="62">
        <f>IFERROR(SUMIFS(ROBERTO!$N$2:$N$2,ROBERTO!$H$2:$H$2,"SALIDA",ROBERTO!$J$2:$J$2,$B151),0)</f>
        <v>0</v>
      </c>
      <c r="O151" s="62">
        <f>IFERROR(SUMIFS(JUAN!$N$41:$N$56,JUAN!$H$41:$H$56,"SALIDA",JUAN!$J$41:$J$56,$B151),0)</f>
        <v>0</v>
      </c>
      <c r="P151" s="62">
        <f>IFERROR(SUMIFS('NORMA SANCHEZ'!$N$40:$N$54,'NORMA SANCHEZ'!$H$40:$H$54,"SALIDA",'NORMA SANCHEZ'!$J$40:$J$54,$B151),0)</f>
        <v>0</v>
      </c>
      <c r="Q151" s="62">
        <f>IFERROR(SUMIFS('JOSE CARLOS'!$N$46:$N$57,'JOSE CARLOS'!$H$46:$H$57,"SALIDA",'JOSE CARLOS'!$J$46:$J$57,$B151),0)</f>
        <v>0</v>
      </c>
      <c r="R151" s="62">
        <f>IFERROR(SUMIFS('LUIS ENRIQUE '!$N$40:$N$46,'LUIS ENRIQUE '!$H$40:$H$46,"SALIDA",'LUIS ENRIQUE '!$J$40:$J$46,$B151),0)</f>
        <v>0</v>
      </c>
      <c r="S151" s="62">
        <f>IFERROR(SUMIFS(CESARIA!$N$47:$N$63,CESARIA!$H$47:$H$63,"SALIDA",CESARIA!$J$47:$J$63,$B151),0)</f>
        <v>0</v>
      </c>
      <c r="T151" s="62">
        <f>IFERROR(SUMIFS(ALAN!$N$43:$N$55,ALAN!$H$43:$H$55,"SALIDA",ALAN!$J$43:$J$55,$B151),0)</f>
        <v>0</v>
      </c>
      <c r="U151" s="62">
        <f>IFERROR(SUMIFS(ELVIA!$N$39:$N$51,ELVIA!$H$39:$H$51,"SALIDA",ELVIA!$J$39:$J$51,$B151),0)</f>
        <v>0</v>
      </c>
      <c r="V151" s="146">
        <f>IFERROR(SUMIFS(CAJA!$N$2701:$N$3379,CAJA!$H$2701:$H$3379,"SALIDA",CAJA!$J$2701:$J$3379,$B151),0)</f>
        <v>99067.5</v>
      </c>
      <c r="W151" s="62">
        <f>IFERROR(SUMIFS('CAJA TIGRES'!$N$751:$N$915,'CAJA TIGRES'!$H$751:$H$915,"SALIDA",'CAJA TIGRES'!$J$751:$J$915,$B151),0)</f>
        <v>0</v>
      </c>
      <c r="X151" s="62">
        <f>IFERROR(SUMIFS(RESERVA!$N$12:$N$12,RESERVA!$H$12:$H$12,"SALIDA",RESERVA!$J$12:$J$12,$B151),0)</f>
        <v>0</v>
      </c>
      <c r="Y151" s="96">
        <f t="shared" ref="Y151:Y157" si="44">SUM(C151:X151)</f>
        <v>278226.3</v>
      </c>
      <c r="Z151" s="96">
        <f>Y151+'ABR25'!Z151</f>
        <v>1130156.2520863798</v>
      </c>
    </row>
    <row r="152" spans="1:27" x14ac:dyDescent="0.3">
      <c r="A152">
        <v>2.2000000000000002</v>
      </c>
      <c r="B152" s="60" t="s">
        <v>62</v>
      </c>
      <c r="C152" s="62">
        <f>IFERROR(SUMIFS('MGZ121'!$N$624:'MGZ121'!$N$842,'MGZ121'!$H$624:$H$842,"SALIDA",'MGZ121'!$J$624:$J$842,B152),0)</f>
        <v>0</v>
      </c>
      <c r="D152" s="62">
        <f>IFERROR(SUMIFS('MGZ BBVA'!$N$449:$N$617,'MGZ BBVA'!$H$449:$H$617,"SALIDA",'MGZ BBVA'!$J$449:$J$617,$B152),0)</f>
        <v>0</v>
      </c>
      <c r="E152" s="62">
        <f>IFERROR(SUMIFS('MGZ DOLARES'!$N$2:$N$2,'MGZ DOLARES'!$F$2:$F$2,"SALIDA",'MGZ DOLARES'!$J$2:$J$2,$B152),0)</f>
        <v>0</v>
      </c>
      <c r="F152" s="62">
        <f>IFERROR(SUMIFS('MGZ BAJIO'!$N$50:$N$61,'MGZ BAJIO'!$H$50:$H$61,"SALIDA",'MGZ BAJIO'!$J$50:$J$61,$B152),0)</f>
        <v>0</v>
      </c>
      <c r="G152" s="62">
        <f>IFERROR(SUMIFS('VICTOR BANAMEX'!$N$225:$N$296,'VICTOR BANAMEX'!$H$225:$H$296,"SALIDA",'VICTOR BANAMEX'!$J$225:$J$296,$B152),0)</f>
        <v>35531.620000000003</v>
      </c>
      <c r="H152" s="62">
        <f>IFERROR(SUMIFS('VICTOR BANORTE'!$N$51:$N$59,'VICTOR BANORTE'!$H$51:$H$59,"SALIDA",'VICTOR BANORTE'!$J$51:$J$59,$B152),0)</f>
        <v>0</v>
      </c>
      <c r="I152" s="62">
        <f>IFERROR(SUMIFS(RODRIGO!$N$2:$N$2,RODRIGO!$H$2:$H$2,"SALIDA",RODRIGO!$J$2:$J$2,$B152),0)</f>
        <v>0</v>
      </c>
      <c r="J152" s="62">
        <f>IFERROR(SUMIFS(MOY!$N$2:$N$2,MOY!$F$2:$F$2,"SALIDA",MOY!$J$2:$J$2,$B152),0)</f>
        <v>0</v>
      </c>
      <c r="K152" s="62">
        <f>IFERROR(SUMIFS('NORMA RUTH'!$N$29:$N$34,'NORMA RUTH'!$H$29:$H$34,"SALIDA",'NORMA RUTH'!$J$29:$J$34,$B152),0)</f>
        <v>0</v>
      </c>
      <c r="L152" s="62">
        <f>IFERROR(SUMIFS(VALERIA!$N$24:$N$27,VALERIA!$H$24:$H$27,"SALIDA",VALERIA!$J$24:$J$27,$B152),0)</f>
        <v>0</v>
      </c>
      <c r="M152" s="62">
        <f>IFERROR(SUMIFS('MANUEL BANAMEX'!$N$47:$N$53,'MANUEL BANAMEX'!$H$47:$H$53,"SALIDA",'MANUEL BANAMEX'!$J$47:$J$53,$B152),0)</f>
        <v>0</v>
      </c>
      <c r="N152" s="62">
        <f>IFERROR(SUMIFS(ROBERTO!$N$2:$N$2,ROBERTO!$H$2:$H$2,"SALIDA",ROBERTO!$J$2:$J$2,$B152),0)</f>
        <v>0</v>
      </c>
      <c r="O152" s="62">
        <f>IFERROR(SUMIFS(JUAN!$N$41:$N$56,JUAN!$H$41:$H$56,"SALIDA",JUAN!$J$41:$J$56,$B152),0)</f>
        <v>0</v>
      </c>
      <c r="P152" s="62">
        <f>IFERROR(SUMIFS('NORMA SANCHEZ'!$N$40:$N$54,'NORMA SANCHEZ'!$H$40:$H$54,"SALIDA",'NORMA SANCHEZ'!$J$40:$J$54,$B152),0)</f>
        <v>0</v>
      </c>
      <c r="Q152" s="62">
        <f>IFERROR(SUMIFS('JOSE CARLOS'!$N$46:$N$57,'JOSE CARLOS'!$H$46:$H$57,"SALIDA",'JOSE CARLOS'!$J$46:$J$57,$B152),0)</f>
        <v>0</v>
      </c>
      <c r="R152" s="62">
        <f>IFERROR(SUMIFS('LUIS ENRIQUE '!$N$40:$N$46,'LUIS ENRIQUE '!$H$40:$H$46,"SALIDA",'LUIS ENRIQUE '!$J$40:$J$46,$B152),0)</f>
        <v>0</v>
      </c>
      <c r="S152" s="62">
        <f>IFERROR(SUMIFS(CESARIA!$N$47:$N$63,CESARIA!$H$47:$H$63,"SALIDA",CESARIA!$J$47:$J$63,$B152),0)</f>
        <v>0</v>
      </c>
      <c r="T152" s="62">
        <f>IFERROR(SUMIFS(ALAN!$N$43:$N$55,ALAN!$H$43:$H$55,"SALIDA",ALAN!$J$43:$J$55,$B152),0)</f>
        <v>0</v>
      </c>
      <c r="U152" s="62">
        <f>IFERROR(SUMIFS(ELVIA!$N$39:$N$51,ELVIA!$H$39:$H$51,"SALIDA",ELVIA!$J$39:$J$51,$B152),0)</f>
        <v>0</v>
      </c>
      <c r="V152" s="146">
        <f>IFERROR(SUMIFS(CAJA!$N$2701:$N$3379,CAJA!$H$2701:$H$3379,"SALIDA",CAJA!$J$2701:$J$3379,$B152),0)</f>
        <v>150000</v>
      </c>
      <c r="W152" s="62">
        <f>IFERROR(SUMIFS('CAJA TIGRES'!$N$751:$N$915,'CAJA TIGRES'!$H$751:$H$915,"SALIDA",'CAJA TIGRES'!$J$751:$J$915,$B152),0)</f>
        <v>0</v>
      </c>
      <c r="X152" s="62">
        <f>IFERROR(SUMIFS(RESERVA!$N$12:$N$12,RESERVA!$H$12:$H$12,"SALIDA",RESERVA!$J$12:$J$12,$B152),0)</f>
        <v>0</v>
      </c>
      <c r="Y152" s="96">
        <f t="shared" si="44"/>
        <v>185531.62</v>
      </c>
      <c r="Z152" s="96">
        <f>Y152+'ABR25'!Z152</f>
        <v>818223.72166914144</v>
      </c>
    </row>
    <row r="153" spans="1:27" x14ac:dyDescent="0.3">
      <c r="A153">
        <v>2.2999999999999998</v>
      </c>
      <c r="B153" s="60" t="s">
        <v>41</v>
      </c>
      <c r="C153" s="62">
        <f>IFERROR(SUMIFS('MGZ121'!$N$624:'MGZ121'!$N$842,'MGZ121'!$H$624:$H$842,"SALIDA",'MGZ121'!$J$624:$J$842,B153),0)</f>
        <v>7888</v>
      </c>
      <c r="D153" s="62">
        <f>IFERROR(SUMIFS('MGZ BBVA'!$N$449:$N$617,'MGZ BBVA'!$H$449:$H$617,"SALIDA",'MGZ BBVA'!$J$449:$J$617,$B153),0)</f>
        <v>1404.56</v>
      </c>
      <c r="E153" s="62">
        <f>IFERROR(SUMIFS('MGZ DOLARES'!$N$2:$N$2,'MGZ DOLARES'!$F$2:$F$2,"SALIDA",'MGZ DOLARES'!$J$2:$J$2,$B153),0)</f>
        <v>0</v>
      </c>
      <c r="F153" s="62">
        <f>IFERROR(SUMIFS('MGZ BAJIO'!$N$50:$N$61,'MGZ BAJIO'!$H$50:$H$61,"SALIDA",'MGZ BAJIO'!$J$50:$J$61,$B153),0)</f>
        <v>0</v>
      </c>
      <c r="G153" s="62">
        <f>IFERROR(SUMIFS('VICTOR BANAMEX'!$N$225:$N$296,'VICTOR BANAMEX'!$H$225:$H$296,"SALIDA",'VICTOR BANAMEX'!$J$225:$J$296,$B153),0)</f>
        <v>66961.39</v>
      </c>
      <c r="H153" s="62">
        <f>IFERROR(SUMIFS('VICTOR BANORTE'!$N$51:$N$59,'VICTOR BANORTE'!$H$51:$H$59,"SALIDA",'VICTOR BANORTE'!$J$51:$J$59,$B153),0)</f>
        <v>0</v>
      </c>
      <c r="I153" s="62">
        <f>IFERROR(SUMIFS(RODRIGO!$N$2:$N$2,RODRIGO!$H$2:$H$2,"SALIDA",RODRIGO!$J$2:$J$2,$B153),0)</f>
        <v>0</v>
      </c>
      <c r="J153" s="62">
        <f>IFERROR(SUMIFS(MOY!$N$2:$N$2,MOY!$F$2:$F$2,"SALIDA",MOY!$J$2:$J$2,$B153),0)</f>
        <v>0</v>
      </c>
      <c r="K153" s="62">
        <f>IFERROR(SUMIFS('NORMA RUTH'!$N$29:$N$34,'NORMA RUTH'!$H$29:$H$34,"SALIDA",'NORMA RUTH'!$J$29:$J$34,$B153),0)</f>
        <v>0</v>
      </c>
      <c r="L153" s="62">
        <f>IFERROR(SUMIFS(VALERIA!$N$24:$N$27,VALERIA!$H$24:$H$27,"SALIDA",VALERIA!$J$24:$J$27,$B153),0)</f>
        <v>0</v>
      </c>
      <c r="M153" s="62">
        <f>IFERROR(SUMIFS('MANUEL BANAMEX'!$N$47:$N$53,'MANUEL BANAMEX'!$H$47:$H$53,"SALIDA",'MANUEL BANAMEX'!$J$47:$J$53,$B153),0)</f>
        <v>0</v>
      </c>
      <c r="N153" s="62">
        <f>IFERROR(SUMIFS(ROBERTO!$N$2:$N$2,ROBERTO!$H$2:$H$2,"SALIDA",ROBERTO!$J$2:$J$2,$B153),0)</f>
        <v>0</v>
      </c>
      <c r="O153" s="62">
        <f>IFERROR(SUMIFS(JUAN!$N$41:$N$56,JUAN!$H$41:$H$56,"SALIDA",JUAN!$J$41:$J$56,$B153),0)</f>
        <v>0</v>
      </c>
      <c r="P153" s="62">
        <f>IFERROR(SUMIFS('NORMA SANCHEZ'!$N$40:$N$54,'NORMA SANCHEZ'!$H$40:$H$54,"SALIDA",'NORMA SANCHEZ'!$J$40:$J$54,$B153),0)</f>
        <v>0</v>
      </c>
      <c r="Q153" s="62">
        <f>IFERROR(SUMIFS('JOSE CARLOS'!$N$46:$N$57,'JOSE CARLOS'!$H$46:$H$57,"SALIDA",'JOSE CARLOS'!$J$46:$J$57,$B153),0)</f>
        <v>0</v>
      </c>
      <c r="R153" s="62">
        <f>IFERROR(SUMIFS('LUIS ENRIQUE '!$N$40:$N$46,'LUIS ENRIQUE '!$H$40:$H$46,"SALIDA",'LUIS ENRIQUE '!$J$40:$J$46,$B153),0)</f>
        <v>0</v>
      </c>
      <c r="S153" s="62">
        <f>IFERROR(SUMIFS(CESARIA!$N$47:$N$63,CESARIA!$H$47:$H$63,"SALIDA",CESARIA!$J$47:$J$63,$B153),0)</f>
        <v>0</v>
      </c>
      <c r="T153" s="62">
        <f>IFERROR(SUMIFS(ALAN!$N$43:$N$55,ALAN!$H$43:$H$55,"SALIDA",ALAN!$J$43:$J$55,$B153),0)</f>
        <v>0</v>
      </c>
      <c r="U153" s="62">
        <f>IFERROR(SUMIFS(ELVIA!$N$39:$N$51,ELVIA!$H$39:$H$51,"SALIDA",ELVIA!$J$39:$J$51,$B153),0)</f>
        <v>0</v>
      </c>
      <c r="V153" s="146">
        <f>IFERROR(SUMIFS(CAJA!$N$2701:$N$3379,CAJA!$H$2701:$H$3379,"SALIDA",CAJA!$J$2701:$J$3379,$B153),0)</f>
        <v>153929</v>
      </c>
      <c r="W153" s="62">
        <f>IFERROR(SUMIFS('CAJA TIGRES'!$N$751:$N$915,'CAJA TIGRES'!$H$751:$H$915,"SALIDA",'CAJA TIGRES'!$J$751:$J$915,$B153),0)</f>
        <v>0</v>
      </c>
      <c r="X153" s="62">
        <f>IFERROR(SUMIFS(RESERVA!$N$12:$N$12,RESERVA!$H$12:$H$12,"SALIDA",RESERVA!$J$12:$J$12,$B153),0)</f>
        <v>0</v>
      </c>
      <c r="Y153" s="96">
        <f t="shared" si="44"/>
        <v>230182.95</v>
      </c>
      <c r="Z153" s="96">
        <f>Y153+'ABR25'!Z153</f>
        <v>1132432.9799197037</v>
      </c>
    </row>
    <row r="154" spans="1:27" x14ac:dyDescent="0.3">
      <c r="A154">
        <v>2.4</v>
      </c>
      <c r="B154" s="60" t="s">
        <v>63</v>
      </c>
      <c r="C154" s="62">
        <f>IFERROR(SUMIFS('MGZ121'!$N$624:'MGZ121'!$N$842,'MGZ121'!$H$624:$H$842,"SALIDA",'MGZ121'!$J$624:$J$842,B154),0)</f>
        <v>9588</v>
      </c>
      <c r="D154" s="62">
        <f>IFERROR(SUMIFS('MGZ BBVA'!$N$449:$N$617,'MGZ BBVA'!$H$449:$H$617,"SALIDA",'MGZ BBVA'!$J$449:$J$617,$B154),0)</f>
        <v>31757.79</v>
      </c>
      <c r="E154" s="62">
        <f>IFERROR(SUMIFS('MGZ DOLARES'!$N$2:$N$2,'MGZ DOLARES'!$F$2:$F$2,"SALIDA",'MGZ DOLARES'!$J$2:$J$2,$B154),0)</f>
        <v>0</v>
      </c>
      <c r="F154" s="62">
        <f>IFERROR(SUMIFS('MGZ BAJIO'!$N$50:$N$61,'MGZ BAJIO'!$H$50:$H$61,"SALIDA",'MGZ BAJIO'!$J$50:$J$61,$B154),0)</f>
        <v>0</v>
      </c>
      <c r="G154" s="62">
        <f>IFERROR(SUMIFS('VICTOR BANAMEX'!$N$225:$N$296,'VICTOR BANAMEX'!$H$225:$H$296,"SALIDA",'VICTOR BANAMEX'!$J$225:$J$296,$B154),0)</f>
        <v>61530.990000000005</v>
      </c>
      <c r="H154" s="62">
        <f>IFERROR(SUMIFS('VICTOR BANORTE'!$N$51:$N$59,'VICTOR BANORTE'!$H$51:$H$59,"SALIDA",'VICTOR BANORTE'!$J$51:$J$59,$B154),0)</f>
        <v>0</v>
      </c>
      <c r="I154" s="62">
        <f>IFERROR(SUMIFS(RODRIGO!$N$2:$N$2,RODRIGO!$H$2:$H$2,"SALIDA",RODRIGO!$J$2:$J$2,$B154),0)</f>
        <v>0</v>
      </c>
      <c r="J154" s="62">
        <f>IFERROR(SUMIFS(MOY!$N$2:$N$2,MOY!$F$2:$F$2,"SALIDA",MOY!$J$2:$J$2,$B154),0)</f>
        <v>0</v>
      </c>
      <c r="K154" s="62">
        <f>IFERROR(SUMIFS('NORMA RUTH'!$N$29:$N$34,'NORMA RUTH'!$H$29:$H$34,"SALIDA",'NORMA RUTH'!$J$29:$J$34,$B154),0)</f>
        <v>0</v>
      </c>
      <c r="L154" s="62">
        <f>IFERROR(SUMIFS(VALERIA!$N$24:$N$27,VALERIA!$H$24:$H$27,"SALIDA",VALERIA!$J$24:$J$27,$B154),0)</f>
        <v>0</v>
      </c>
      <c r="M154" s="62">
        <f>IFERROR(SUMIFS('MANUEL BANAMEX'!$N$47:$N$53,'MANUEL BANAMEX'!$H$47:$H$53,"SALIDA",'MANUEL BANAMEX'!$J$47:$J$53,$B154),0)</f>
        <v>0</v>
      </c>
      <c r="N154" s="62">
        <f>IFERROR(SUMIFS(ROBERTO!$N$2:$N$2,ROBERTO!$H$2:$H$2,"SALIDA",ROBERTO!$J$2:$J$2,$B154),0)</f>
        <v>0</v>
      </c>
      <c r="O154" s="62">
        <f>IFERROR(SUMIFS(JUAN!$N$41:$N$56,JUAN!$H$41:$H$56,"SALIDA",JUAN!$J$41:$J$56,$B154),0)</f>
        <v>0</v>
      </c>
      <c r="P154" s="62">
        <f>IFERROR(SUMIFS('NORMA SANCHEZ'!$N$40:$N$54,'NORMA SANCHEZ'!$H$40:$H$54,"SALIDA",'NORMA SANCHEZ'!$J$40:$J$54,$B154),0)</f>
        <v>0</v>
      </c>
      <c r="Q154" s="62">
        <f>IFERROR(SUMIFS('JOSE CARLOS'!$N$46:$N$57,'JOSE CARLOS'!$H$46:$H$57,"SALIDA",'JOSE CARLOS'!$J$46:$J$57,$B154),0)</f>
        <v>0</v>
      </c>
      <c r="R154" s="62">
        <f>IFERROR(SUMIFS('LUIS ENRIQUE '!$N$40:$N$46,'LUIS ENRIQUE '!$H$40:$H$46,"SALIDA",'LUIS ENRIQUE '!$J$40:$J$46,$B154),0)</f>
        <v>0</v>
      </c>
      <c r="S154" s="62">
        <f>IFERROR(SUMIFS(CESARIA!$N$47:$N$63,CESARIA!$H$47:$H$63,"SALIDA",CESARIA!$J$47:$J$63,$B154),0)</f>
        <v>0</v>
      </c>
      <c r="T154" s="62">
        <f>IFERROR(SUMIFS(ALAN!$N$43:$N$55,ALAN!$H$43:$H$55,"SALIDA",ALAN!$J$43:$J$55,$B154),0)</f>
        <v>0</v>
      </c>
      <c r="U154" s="62">
        <f>IFERROR(SUMIFS(ELVIA!$N$39:$N$51,ELVIA!$H$39:$H$51,"SALIDA",ELVIA!$J$39:$J$51,$B154),0)</f>
        <v>0</v>
      </c>
      <c r="V154" s="146">
        <f>IFERROR(SUMIFS(CAJA!$N$2701:$N$3379,CAJA!$H$2701:$H$3379,"SALIDA",CAJA!$J$2701:$J$3379,$B154),0)</f>
        <v>118484</v>
      </c>
      <c r="W154" s="62">
        <f>IFERROR(SUMIFS('CAJA TIGRES'!$N$751:$N$915,'CAJA TIGRES'!$H$751:$H$915,"SALIDA",'CAJA TIGRES'!$J$751:$J$915,$B154),0)</f>
        <v>0</v>
      </c>
      <c r="X154" s="62">
        <f>IFERROR(SUMIFS(RESERVA!$N$12:$N$12,RESERVA!$H$12:$H$12,"SALIDA",RESERVA!$J$12:$J$12,$B154),0)</f>
        <v>0</v>
      </c>
      <c r="Y154" s="96">
        <f t="shared" si="44"/>
        <v>221360.78</v>
      </c>
      <c r="Z154" s="96">
        <f>Y154+'ABR25'!Z154</f>
        <v>1127703.9302970415</v>
      </c>
    </row>
    <row r="155" spans="1:27" x14ac:dyDescent="0.3">
      <c r="A155">
        <v>2.5</v>
      </c>
      <c r="B155" s="60" t="s">
        <v>44</v>
      </c>
      <c r="C155" s="62">
        <f>IFERROR(SUMIFS('MGZ121'!$N$624:'MGZ121'!$N$842,'MGZ121'!$H$624:$H$842,"SALIDA",'MGZ121'!$J$624:$J$842,B155),0)</f>
        <v>0</v>
      </c>
      <c r="D155" s="62">
        <f>IFERROR(SUMIFS('MGZ BBVA'!$N$449:$N$617,'MGZ BBVA'!$H$449:$H$617,"SALIDA",'MGZ BBVA'!$J$449:$J$617,$B155),0)</f>
        <v>0</v>
      </c>
      <c r="E155" s="62">
        <f>IFERROR(SUMIFS('MGZ DOLARES'!$N$2:$N$2,'MGZ DOLARES'!$F$2:$F$2,"SALIDA",'MGZ DOLARES'!$J$2:$J$2,$B155),0)</f>
        <v>0</v>
      </c>
      <c r="F155" s="62">
        <f>IFERROR(SUMIFS('MGZ BAJIO'!$N$50:$N$61,'MGZ BAJIO'!$H$50:$H$61,"SALIDA",'MGZ BAJIO'!$J$50:$J$61,$B155),0)</f>
        <v>0</v>
      </c>
      <c r="G155" s="62">
        <f>IFERROR(SUMIFS('VICTOR BANAMEX'!$N$225:$N$296,'VICTOR BANAMEX'!$H$225:$H$296,"SALIDA",'VICTOR BANAMEX'!$J$225:$J$296,$B155),0)</f>
        <v>12460.309999999998</v>
      </c>
      <c r="H155" s="62">
        <f>IFERROR(SUMIFS('VICTOR BANORTE'!$N$51:$N$59,'VICTOR BANORTE'!$H$51:$H$59,"SALIDA",'VICTOR BANORTE'!$J$51:$J$59,$B155),0)</f>
        <v>0</v>
      </c>
      <c r="I155" s="62">
        <f>IFERROR(SUMIFS(RODRIGO!$N$2:$N$2,RODRIGO!$H$2:$H$2,"SALIDA",RODRIGO!$J$2:$J$2,$B155),0)</f>
        <v>0</v>
      </c>
      <c r="J155" s="62">
        <f>IFERROR(SUMIFS(MOY!$N$2:$N$2,MOY!$F$2:$F$2,"SALIDA",MOY!$J$2:$J$2,$B155),0)</f>
        <v>0</v>
      </c>
      <c r="K155" s="62">
        <f>IFERROR(SUMIFS('NORMA RUTH'!$N$29:$N$34,'NORMA RUTH'!$H$29:$H$34,"SALIDA",'NORMA RUTH'!$J$29:$J$34,$B155),0)</f>
        <v>0</v>
      </c>
      <c r="L155" s="62">
        <f>IFERROR(SUMIFS(VALERIA!$N$24:$N$27,VALERIA!$H$24:$H$27,"SALIDA",VALERIA!$J$24:$J$27,$B155),0)</f>
        <v>14030.39</v>
      </c>
      <c r="M155" s="62">
        <f>IFERROR(SUMIFS('MANUEL BANAMEX'!$N$47:$N$53,'MANUEL BANAMEX'!$H$47:$H$53,"SALIDA",'MANUEL BANAMEX'!$J$47:$J$53,$B155),0)</f>
        <v>0</v>
      </c>
      <c r="N155" s="62">
        <f>IFERROR(SUMIFS(ROBERTO!$N$2:$N$2,ROBERTO!$H$2:$H$2,"SALIDA",ROBERTO!$J$2:$J$2,$B155),0)</f>
        <v>0</v>
      </c>
      <c r="O155" s="62">
        <f>IFERROR(SUMIFS(JUAN!$N$41:$N$56,JUAN!$H$41:$H$56,"SALIDA",JUAN!$J$41:$J$56,$B155),0)</f>
        <v>0</v>
      </c>
      <c r="P155" s="62">
        <f>IFERROR(SUMIFS('NORMA SANCHEZ'!$N$40:$N$54,'NORMA SANCHEZ'!$H$40:$H$54,"SALIDA",'NORMA SANCHEZ'!$J$40:$J$54,$B155),0)</f>
        <v>0</v>
      </c>
      <c r="Q155" s="62">
        <f>IFERROR(SUMIFS('JOSE CARLOS'!$N$46:$N$57,'JOSE CARLOS'!$H$46:$H$57,"SALIDA",'JOSE CARLOS'!$J$46:$J$57,$B155),0)</f>
        <v>0</v>
      </c>
      <c r="R155" s="62">
        <f>IFERROR(SUMIFS('LUIS ENRIQUE '!$N$40:$N$46,'LUIS ENRIQUE '!$H$40:$H$46,"SALIDA",'LUIS ENRIQUE '!$J$40:$J$46,$B155),0)</f>
        <v>0</v>
      </c>
      <c r="S155" s="62">
        <f>IFERROR(SUMIFS(CESARIA!$N$47:$N$63,CESARIA!$H$47:$H$63,"SALIDA",CESARIA!$J$47:$J$63,$B155),0)</f>
        <v>0</v>
      </c>
      <c r="T155" s="62">
        <f>IFERROR(SUMIFS(ALAN!$N$43:$N$55,ALAN!$H$43:$H$55,"SALIDA",ALAN!$J$43:$J$55,$B155),0)</f>
        <v>0</v>
      </c>
      <c r="U155" s="62">
        <f>IFERROR(SUMIFS(ELVIA!$N$39:$N$51,ELVIA!$H$39:$H$51,"SALIDA",ELVIA!$J$39:$J$51,$B155),0)</f>
        <v>0</v>
      </c>
      <c r="V155" s="146">
        <f>IFERROR(SUMIFS(CAJA!$N$2701:$N$3379,CAJA!$H$2701:$H$3379,"SALIDA",CAJA!$J$2701:$J$3379,$B155),0)</f>
        <v>65546</v>
      </c>
      <c r="W155" s="62">
        <f>IFERROR(SUMIFS('CAJA TIGRES'!$N$751:$N$915,'CAJA TIGRES'!$H$751:$H$915,"SALIDA",'CAJA TIGRES'!$J$751:$J$915,$B155),0)</f>
        <v>0</v>
      </c>
      <c r="X155" s="62">
        <f>IFERROR(SUMIFS(RESERVA!$N$12:$N$12,RESERVA!$H$12:$H$12,"SALIDA",RESERVA!$J$12:$J$12,$B155),0)</f>
        <v>0</v>
      </c>
      <c r="Y155" s="96">
        <f t="shared" si="44"/>
        <v>92036.7</v>
      </c>
      <c r="Z155" s="96">
        <f>Y155+'ABR25'!Z155</f>
        <v>307883.28322100092</v>
      </c>
    </row>
    <row r="156" spans="1:27" x14ac:dyDescent="0.3">
      <c r="A156">
        <v>2.6</v>
      </c>
      <c r="B156" s="60" t="s">
        <v>64</v>
      </c>
      <c r="C156" s="62">
        <f>IFERROR(SUMIFS('MGZ121'!$N$624:'MGZ121'!$N$842,'MGZ121'!$H$624:$H$842,"SALIDA",'MGZ121'!$J$624:$J$842,B156),0)</f>
        <v>0</v>
      </c>
      <c r="D156" s="62">
        <f>IFERROR(SUMIFS('MGZ BBVA'!$N$449:$N$617,'MGZ BBVA'!$H$449:$H$617,"SALIDA",'MGZ BBVA'!$J$449:$J$617,$B156),0)</f>
        <v>0</v>
      </c>
      <c r="E156" s="62">
        <f>IFERROR(SUMIFS('MGZ DOLARES'!$N$2:$N$2,'MGZ DOLARES'!$F$2:$F$2,"SALIDA",'MGZ DOLARES'!$J$2:$J$2,$B156),0)</f>
        <v>0</v>
      </c>
      <c r="F156" s="62">
        <f>IFERROR(SUMIFS('MGZ BAJIO'!$N$50:$N$61,'MGZ BAJIO'!$H$50:$H$61,"SALIDA",'MGZ BAJIO'!$J$50:$J$61,$B156),0)</f>
        <v>0</v>
      </c>
      <c r="G156" s="62">
        <f>IFERROR(SUMIFS('VICTOR BANAMEX'!$N$225:$N$296,'VICTOR BANAMEX'!$H$225:$H$296,"SALIDA",'VICTOR BANAMEX'!$J$225:$J$296,$B156),0)</f>
        <v>0</v>
      </c>
      <c r="H156" s="62">
        <f>IFERROR(SUMIFS('VICTOR BANORTE'!$N$51:$N$59,'VICTOR BANORTE'!$H$51:$H$59,"SALIDA",'VICTOR BANORTE'!$J$51:$J$59,$B156),0)</f>
        <v>0</v>
      </c>
      <c r="I156" s="62">
        <f>IFERROR(SUMIFS(RODRIGO!$N$2:$N$2,RODRIGO!$H$2:$H$2,"SALIDA",RODRIGO!$J$2:$J$2,$B156),0)</f>
        <v>0</v>
      </c>
      <c r="J156" s="62">
        <f>IFERROR(SUMIFS(MOY!$N$2:$N$2,MOY!$F$2:$F$2,"SALIDA",MOY!$J$2:$J$2,$B156),0)</f>
        <v>0</v>
      </c>
      <c r="K156" s="62">
        <f>IFERROR(SUMIFS('NORMA RUTH'!$N$29:$N$34,'NORMA RUTH'!$H$29:$H$34,"SALIDA",'NORMA RUTH'!$J$29:$J$34,$B156),0)</f>
        <v>0</v>
      </c>
      <c r="L156" s="62">
        <f>IFERROR(SUMIFS(VALERIA!$N$24:$N$27,VALERIA!$H$24:$H$27,"SALIDA",VALERIA!$J$24:$J$27,$B156),0)</f>
        <v>0</v>
      </c>
      <c r="M156" s="62">
        <f>IFERROR(SUMIFS('MANUEL BANAMEX'!$N$47:$N$53,'MANUEL BANAMEX'!$H$47:$H$53,"SALIDA",'MANUEL BANAMEX'!$J$47:$J$53,$B156),0)</f>
        <v>0</v>
      </c>
      <c r="N156" s="62">
        <f>IFERROR(SUMIFS(ROBERTO!$N$2:$N$2,ROBERTO!$H$2:$H$2,"SALIDA",ROBERTO!$J$2:$J$2,$B156),0)</f>
        <v>0</v>
      </c>
      <c r="O156" s="62">
        <f>IFERROR(SUMIFS(JUAN!$N$41:$N$56,JUAN!$H$41:$H$56,"SALIDA",JUAN!$J$41:$J$56,$B156),0)</f>
        <v>0</v>
      </c>
      <c r="P156" s="62">
        <f>IFERROR(SUMIFS('NORMA SANCHEZ'!$N$40:$N$54,'NORMA SANCHEZ'!$H$40:$H$54,"SALIDA",'NORMA SANCHEZ'!$J$40:$J$54,$B156),0)</f>
        <v>0</v>
      </c>
      <c r="Q156" s="62">
        <f>IFERROR(SUMIFS('JOSE CARLOS'!$N$46:$N$57,'JOSE CARLOS'!$H$46:$H$57,"SALIDA",'JOSE CARLOS'!$J$46:$J$57,$B156),0)</f>
        <v>0</v>
      </c>
      <c r="R156" s="62">
        <f>IFERROR(SUMIFS('LUIS ENRIQUE '!$N$40:$N$46,'LUIS ENRIQUE '!$H$40:$H$46,"SALIDA",'LUIS ENRIQUE '!$J$40:$J$46,$B156),0)</f>
        <v>0</v>
      </c>
      <c r="S156" s="62">
        <f>IFERROR(SUMIFS(CESARIA!$N$47:$N$63,CESARIA!$H$47:$H$63,"SALIDA",CESARIA!$J$47:$J$63,$B156),0)</f>
        <v>0</v>
      </c>
      <c r="T156" s="62">
        <f>IFERROR(SUMIFS(ALAN!$N$43:$N$55,ALAN!$H$43:$H$55,"SALIDA",ALAN!$J$43:$J$55,$B156),0)</f>
        <v>0</v>
      </c>
      <c r="U156" s="62">
        <f>IFERROR(SUMIFS(ELVIA!$N$39:$N$51,ELVIA!$H$39:$H$51,"SALIDA",ELVIA!$J$39:$J$51,$B156),0)</f>
        <v>0</v>
      </c>
      <c r="V156" s="146">
        <f>IFERROR(SUMIFS(CAJA!$N$2701:$N$3379,CAJA!$H$2701:$H$3379,"SALIDA",CAJA!$J$2701:$J$3379,$B156),0)</f>
        <v>51115</v>
      </c>
      <c r="W156" s="62">
        <f>IFERROR(SUMIFS('CAJA TIGRES'!$N$751:$N$915,'CAJA TIGRES'!$H$751:$H$915,"SALIDA",'CAJA TIGRES'!$J$751:$J$915,$B156),0)</f>
        <v>0</v>
      </c>
      <c r="X156" s="62">
        <f>IFERROR(SUMIFS(RESERVA!$N$12:$N$12,RESERVA!$H$12:$H$12,"SALIDA",RESERVA!$J$12:$J$12,$B156),0)</f>
        <v>0</v>
      </c>
      <c r="Y156" s="96">
        <f t="shared" si="44"/>
        <v>51115</v>
      </c>
      <c r="Z156" s="96">
        <f>Y156+'ABR25'!Z156</f>
        <v>720330</v>
      </c>
    </row>
    <row r="157" spans="1:27" x14ac:dyDescent="0.3">
      <c r="A157">
        <v>2.7</v>
      </c>
      <c r="B157" s="60" t="s">
        <v>32</v>
      </c>
      <c r="C157" s="62">
        <f>IFERROR(SUMIFS('MGZ121'!$N$624:'MGZ121'!$N$842,'MGZ121'!$H$624:$H$842,"SALIDA",'MGZ121'!$J$624:$J$842,B157),0)</f>
        <v>0</v>
      </c>
      <c r="D157" s="62">
        <f>IFERROR(SUMIFS('MGZ BBVA'!$N$449:$N$617,'MGZ BBVA'!$H$449:$H$617,"SALIDA",'MGZ BBVA'!$J$449:$J$617,$B157),0)</f>
        <v>0</v>
      </c>
      <c r="E157" s="62">
        <f>IFERROR(SUMIFS('MGZ DOLARES'!$N$2:$N$2,'MGZ DOLARES'!$F$2:$F$2,"SALIDA",'MGZ DOLARES'!$J$2:$J$2,$B157),0)</f>
        <v>0</v>
      </c>
      <c r="F157" s="62">
        <f>IFERROR(SUMIFS('MGZ BAJIO'!$N$50:$N$61,'MGZ BAJIO'!$H$50:$H$61,"SALIDA",'MGZ BAJIO'!$J$50:$J$61,$B157),0)</f>
        <v>0</v>
      </c>
      <c r="G157" s="62">
        <f>IFERROR(SUMIFS('VICTOR BANAMEX'!$N$225:$N$296,'VICTOR BANAMEX'!$H$225:$H$296,"SALIDA",'VICTOR BANAMEX'!$J$225:$J$296,$B157),0)</f>
        <v>50000</v>
      </c>
      <c r="H157" s="62">
        <f>IFERROR(SUMIFS('VICTOR BANORTE'!$N$51:$N$59,'VICTOR BANORTE'!$H$51:$H$59,"SALIDA",'VICTOR BANORTE'!$J$51:$J$59,$B157),0)</f>
        <v>0</v>
      </c>
      <c r="I157" s="62">
        <f>IFERROR(SUMIFS(RODRIGO!$N$2:$N$2,RODRIGO!$H$2:$H$2,"SALIDA",RODRIGO!$J$2:$J$2,$B157),0)</f>
        <v>0</v>
      </c>
      <c r="J157" s="62">
        <f>IFERROR(SUMIFS(MOY!$N$2:$N$2,MOY!$F$2:$F$2,"SALIDA",MOY!$J$2:$J$2,$B157),0)</f>
        <v>0</v>
      </c>
      <c r="K157" s="62">
        <f>IFERROR(SUMIFS('NORMA RUTH'!$N$29:$N$34,'NORMA RUTH'!$H$29:$H$34,"SALIDA",'NORMA RUTH'!$J$29:$J$34,$B157),0)</f>
        <v>0</v>
      </c>
      <c r="L157" s="62">
        <f>IFERROR(SUMIFS(VALERIA!$N$24:$N$27,VALERIA!$H$24:$H$27,"SALIDA",VALERIA!$J$24:$J$27,$B157),0)</f>
        <v>0</v>
      </c>
      <c r="M157" s="62">
        <f>IFERROR(SUMIFS('MANUEL BANAMEX'!$N$47:$N$53,'MANUEL BANAMEX'!$H$47:$H$53,"SALIDA",'MANUEL BANAMEX'!$J$47:$J$53,$B157),0)</f>
        <v>0</v>
      </c>
      <c r="N157" s="62">
        <f>IFERROR(SUMIFS(ROBERTO!$N$2:$N$2,ROBERTO!$H$2:$H$2,"SALIDA",ROBERTO!$J$2:$J$2,$B157),0)</f>
        <v>0</v>
      </c>
      <c r="O157" s="62">
        <f>IFERROR(SUMIFS(JUAN!$N$41:$N$56,JUAN!$H$41:$H$56,"SALIDA",JUAN!$J$41:$J$56,$B157),0)</f>
        <v>0</v>
      </c>
      <c r="P157" s="62">
        <f>IFERROR(SUMIFS('NORMA SANCHEZ'!$N$40:$N$54,'NORMA SANCHEZ'!$H$40:$H$54,"SALIDA",'NORMA SANCHEZ'!$J$40:$J$54,$B157),0)</f>
        <v>0</v>
      </c>
      <c r="Q157" s="62">
        <f>IFERROR(SUMIFS('JOSE CARLOS'!$N$46:$N$57,'JOSE CARLOS'!$H$46:$H$57,"SALIDA",'JOSE CARLOS'!$J$46:$J$57,$B157),0)</f>
        <v>0</v>
      </c>
      <c r="R157" s="62">
        <f>IFERROR(SUMIFS('LUIS ENRIQUE '!$N$40:$N$46,'LUIS ENRIQUE '!$H$40:$H$46,"SALIDA",'LUIS ENRIQUE '!$J$40:$J$46,$B157),0)</f>
        <v>0</v>
      </c>
      <c r="S157" s="62">
        <f>IFERROR(SUMIFS(CESARIA!$N$47:$N$63,CESARIA!$H$47:$H$63,"SALIDA",CESARIA!$J$47:$J$63,$B157),0)</f>
        <v>0</v>
      </c>
      <c r="T157" s="62">
        <f>IFERROR(SUMIFS(ALAN!$N$43:$N$55,ALAN!$H$43:$H$55,"SALIDA",ALAN!$J$43:$J$55,$B157),0)</f>
        <v>0</v>
      </c>
      <c r="U157" s="62">
        <f>IFERROR(SUMIFS(ELVIA!$N$39:$N$51,ELVIA!$H$39:$H$51,"SALIDA",ELVIA!$J$39:$J$51,$B157),0)</f>
        <v>0</v>
      </c>
      <c r="V157" s="146">
        <f>IFERROR(SUMIFS(CAJA!$N$2701:$N$3379,CAJA!$H$2701:$H$3379,"SALIDA",CAJA!$J$2701:$J$3379,$B157),0)</f>
        <v>92000</v>
      </c>
      <c r="W157" s="62">
        <f>IFERROR(SUMIFS('CAJA TIGRES'!$N$751:$N$915,'CAJA TIGRES'!$H$751:$H$915,"SALIDA",'CAJA TIGRES'!$J$751:$J$915,$B157),0)</f>
        <v>0</v>
      </c>
      <c r="X157" s="62">
        <f>IFERROR(SUMIFS(RESERVA!$N$12:$N$12,RESERVA!$H$12:$H$12,"SALIDA",RESERVA!$J$12:$J$12,$B157),0)</f>
        <v>0</v>
      </c>
      <c r="Y157" s="96">
        <f t="shared" si="44"/>
        <v>142000</v>
      </c>
      <c r="Z157" s="96">
        <f>Y157+'ABR25'!Z157</f>
        <v>916588</v>
      </c>
    </row>
    <row r="158" spans="1:27" s="180" customFormat="1" x14ac:dyDescent="0.3">
      <c r="A158" s="180">
        <v>3</v>
      </c>
      <c r="B158" s="183" t="s">
        <v>80</v>
      </c>
      <c r="C158" s="135">
        <f>SUM(C159:C166)</f>
        <v>0</v>
      </c>
      <c r="D158" s="135">
        <f t="shared" ref="D158:Z158" si="45">SUM(D159:D166)</f>
        <v>0</v>
      </c>
      <c r="E158" s="135">
        <f t="shared" si="45"/>
        <v>0</v>
      </c>
      <c r="F158" s="135">
        <f t="shared" si="45"/>
        <v>0</v>
      </c>
      <c r="G158" s="135">
        <f t="shared" si="45"/>
        <v>180164.21</v>
      </c>
      <c r="H158" s="135">
        <f t="shared" si="45"/>
        <v>62534.8</v>
      </c>
      <c r="I158" s="135">
        <f t="shared" si="45"/>
        <v>0</v>
      </c>
      <c r="J158" s="135">
        <f t="shared" si="45"/>
        <v>0</v>
      </c>
      <c r="K158" s="135">
        <f t="shared" si="45"/>
        <v>0</v>
      </c>
      <c r="L158" s="135">
        <f t="shared" si="45"/>
        <v>0</v>
      </c>
      <c r="M158" s="135">
        <f t="shared" si="45"/>
        <v>0</v>
      </c>
      <c r="N158" s="135">
        <f t="shared" si="45"/>
        <v>0</v>
      </c>
      <c r="O158" s="135">
        <f t="shared" si="45"/>
        <v>0</v>
      </c>
      <c r="P158" s="135">
        <f t="shared" si="45"/>
        <v>0</v>
      </c>
      <c r="Q158" s="135">
        <f t="shared" si="45"/>
        <v>0</v>
      </c>
      <c r="R158" s="135">
        <f t="shared" si="45"/>
        <v>0</v>
      </c>
      <c r="S158" s="135">
        <f t="shared" si="45"/>
        <v>0</v>
      </c>
      <c r="T158" s="135">
        <f t="shared" si="45"/>
        <v>0</v>
      </c>
      <c r="U158" s="135">
        <f t="shared" si="45"/>
        <v>0</v>
      </c>
      <c r="V158" s="135">
        <f t="shared" si="45"/>
        <v>195525</v>
      </c>
      <c r="W158" s="135">
        <f t="shared" si="45"/>
        <v>3800</v>
      </c>
      <c r="X158" s="135">
        <f t="shared" si="45"/>
        <v>0</v>
      </c>
      <c r="Y158" s="135">
        <f t="shared" si="45"/>
        <v>442024.01000000007</v>
      </c>
      <c r="Z158" s="135">
        <f t="shared" si="45"/>
        <v>5535787.6000000006</v>
      </c>
      <c r="AA158" s="453"/>
    </row>
    <row r="159" spans="1:27" x14ac:dyDescent="0.3">
      <c r="A159">
        <v>3.1</v>
      </c>
      <c r="B159" s="60" t="s">
        <v>65</v>
      </c>
      <c r="C159" s="62">
        <f>IFERROR(SUMIFS('MGZ121'!$N$624:'MGZ121'!$N$842,'MGZ121'!$H$624:$H$842,"SALIDA",'MGZ121'!$J$624:$J$842,B159),0)</f>
        <v>0</v>
      </c>
      <c r="D159" s="62">
        <f>IFERROR(SUMIFS('MGZ BBVA'!$N$449:$N$617,'MGZ BBVA'!$H$449:$H$617,"SALIDA",'MGZ BBVA'!$J$449:$J$617,$B159),0)</f>
        <v>0</v>
      </c>
      <c r="E159" s="62">
        <f>IFERROR(SUMIFS('MGZ DOLARES'!$N$2:$N$2,'MGZ DOLARES'!$F$2:$F$2,"SALIDA",'MGZ DOLARES'!$J$2:$J$2,$B159),0)</f>
        <v>0</v>
      </c>
      <c r="F159" s="62">
        <f>IFERROR(SUMIFS('MGZ BAJIO'!$N$50:$N$61,'MGZ BAJIO'!$H$50:$H$61,"SALIDA",'MGZ BAJIO'!$J$50:$J$61,$B159),0)</f>
        <v>0</v>
      </c>
      <c r="G159" s="62">
        <f>IFERROR(SUMIFS('VICTOR BANAMEX'!$N$225:$N$296,'VICTOR BANAMEX'!$H$225:$H$296,"SALIDA",'VICTOR BANAMEX'!$J$225:$J$296,$B159),0)</f>
        <v>0</v>
      </c>
      <c r="H159" s="62">
        <f>IFERROR(SUMIFS('VICTOR BANORTE'!$N$51:$N$59,'VICTOR BANORTE'!$H$51:$H$59,"SALIDA",'VICTOR BANORTE'!$J$51:$J$59,$B159),0)</f>
        <v>0</v>
      </c>
      <c r="I159" s="62">
        <f>IFERROR(SUMIFS(RODRIGO!$N$2:$N$2,RODRIGO!$H$2:$H$2,"SALIDA",RODRIGO!$J$2:$J$2,$B159),0)</f>
        <v>0</v>
      </c>
      <c r="J159" s="62">
        <f>IFERROR(SUMIFS(MOY!$N$2:$N$2,MOY!$F$2:$F$2,"SALIDA",MOY!$J$2:$J$2,$B159),0)</f>
        <v>0</v>
      </c>
      <c r="K159" s="62">
        <f>IFERROR(SUMIFS('NORMA RUTH'!$N$29:$N$34,'NORMA RUTH'!$H$29:$H$34,"SALIDA",'NORMA RUTH'!$J$29:$J$34,$B159),0)</f>
        <v>0</v>
      </c>
      <c r="L159" s="62">
        <f>IFERROR(SUMIFS(VALERIA!$N$24:$N$27,VALERIA!$H$24:$H$27,"SALIDA",VALERIA!$J$24:$J$27,$B159),0)</f>
        <v>0</v>
      </c>
      <c r="M159" s="62">
        <f>IFERROR(SUMIFS('MANUEL BANAMEX'!$N$47:$N$53,'MANUEL BANAMEX'!$H$47:$H$53,"SALIDA",'MANUEL BANAMEX'!$J$47:$J$53,$B159),0)</f>
        <v>0</v>
      </c>
      <c r="N159" s="62">
        <f>IFERROR(SUMIFS(ROBERTO!$N$2:$N$2,ROBERTO!$H$2:$H$2,"SALIDA",ROBERTO!$J$2:$J$2,$B159),0)</f>
        <v>0</v>
      </c>
      <c r="O159" s="62">
        <f>IFERROR(SUMIFS(JUAN!$N$41:$N$56,JUAN!$H$41:$H$56,"SALIDA",JUAN!$J$41:$J$56,$B159),0)</f>
        <v>0</v>
      </c>
      <c r="P159" s="62">
        <f>IFERROR(SUMIFS('NORMA SANCHEZ'!$N$40:$N$54,'NORMA SANCHEZ'!$H$40:$H$54,"SALIDA",'NORMA SANCHEZ'!$J$40:$J$54,$B159),0)</f>
        <v>0</v>
      </c>
      <c r="Q159" s="62">
        <f>IFERROR(SUMIFS('JOSE CARLOS'!$N$46:$N$57,'JOSE CARLOS'!$H$46:$H$57,"SALIDA",'JOSE CARLOS'!$J$46:$J$57,$B159),0)</f>
        <v>0</v>
      </c>
      <c r="R159" s="62">
        <f>IFERROR(SUMIFS('LUIS ENRIQUE '!$N$40:$N$46,'LUIS ENRIQUE '!$H$40:$H$46,"SALIDA",'LUIS ENRIQUE '!$J$40:$J$46,$B159),0)</f>
        <v>0</v>
      </c>
      <c r="S159" s="62">
        <f>IFERROR(SUMIFS(CESARIA!$N$47:$N$63,CESARIA!$H$47:$H$63,"SALIDA",CESARIA!$J$47:$J$63,$B159),0)</f>
        <v>0</v>
      </c>
      <c r="T159" s="62">
        <f>IFERROR(SUMIFS(ALAN!$N$43:$N$55,ALAN!$H$43:$H$55,"SALIDA",ALAN!$J$43:$J$55,$B159),0)</f>
        <v>0</v>
      </c>
      <c r="U159" s="62">
        <f>IFERROR(SUMIFS(ELVIA!$N$39:$N$51,ELVIA!$H$39:$H$51,"SALIDA",ELVIA!$J$39:$J$51,$B159),0)</f>
        <v>0</v>
      </c>
      <c r="V159" s="146">
        <f>IFERROR(SUMIFS(CAJA!$N$2701:$N$3379,CAJA!$H$2701:$H$3379,"SALIDA",CAJA!$J$2701:$J$3379,$B159),0)</f>
        <v>0</v>
      </c>
      <c r="W159" s="62">
        <f>IFERROR(SUMIFS('CAJA TIGRES'!$N$751:$N$915,'CAJA TIGRES'!$H$751:$H$915,"SALIDA",'CAJA TIGRES'!$J$751:$J$915,$B159),0)</f>
        <v>0</v>
      </c>
      <c r="X159" s="62">
        <f>IFERROR(SUMIFS(RESERVA!$N$12:$N$12,RESERVA!$H$12:$H$12,"SALIDA",RESERVA!$J$12:$J$12,$B159),0)</f>
        <v>0</v>
      </c>
      <c r="Y159" s="96">
        <f t="shared" ref="Y159:Y166" si="46">SUM(C159:X159)</f>
        <v>0</v>
      </c>
      <c r="Z159" s="96">
        <f>Y159+'ABR25'!Z159</f>
        <v>100000</v>
      </c>
    </row>
    <row r="160" spans="1:27" x14ac:dyDescent="0.3">
      <c r="A160">
        <v>3.2</v>
      </c>
      <c r="B160" s="60" t="s">
        <v>66</v>
      </c>
      <c r="C160" s="62">
        <f>IFERROR(SUMIFS('MGZ121'!$N$624:'MGZ121'!$N$842,'MGZ121'!$H$624:$H$842,"SALIDA",'MGZ121'!$J$624:$J$842,B160),0)</f>
        <v>0</v>
      </c>
      <c r="D160" s="62">
        <f>IFERROR(SUMIFS('MGZ BBVA'!$N$449:$N$617,'MGZ BBVA'!$H$449:$H$617,"SALIDA",'MGZ BBVA'!$J$449:$J$617,$B160),0)</f>
        <v>0</v>
      </c>
      <c r="E160" s="62">
        <f>IFERROR(SUMIFS('MGZ DOLARES'!$N$2:$N$2,'MGZ DOLARES'!$F$2:$F$2,"SALIDA",'MGZ DOLARES'!$J$2:$J$2,$B160),0)</f>
        <v>0</v>
      </c>
      <c r="F160" s="62">
        <f>IFERROR(SUMIFS('MGZ BAJIO'!$N$50:$N$61,'MGZ BAJIO'!$H$50:$H$61,"SALIDA",'MGZ BAJIO'!$J$50:$J$61,$B160),0)</f>
        <v>0</v>
      </c>
      <c r="G160" s="62">
        <f>IFERROR(SUMIFS('VICTOR BANAMEX'!$N$225:$N$296,'VICTOR BANAMEX'!$H$225:$H$296,"SALIDA",'VICTOR BANAMEX'!$J$225:$J$296,$B160),0)</f>
        <v>0</v>
      </c>
      <c r="H160" s="62">
        <f>IFERROR(SUMIFS('VICTOR BANORTE'!$N$51:$N$59,'VICTOR BANORTE'!$H$51:$H$59,"SALIDA",'VICTOR BANORTE'!$J$51:$J$59,$B160),0)</f>
        <v>0</v>
      </c>
      <c r="I160" s="62">
        <f>IFERROR(SUMIFS(RODRIGO!$N$2:$N$2,RODRIGO!$H$2:$H$2,"SALIDA",RODRIGO!$J$2:$J$2,$B160),0)</f>
        <v>0</v>
      </c>
      <c r="J160" s="62">
        <f>IFERROR(SUMIFS(MOY!$N$2:$N$2,MOY!$F$2:$F$2,"SALIDA",MOY!$J$2:$J$2,$B160),0)</f>
        <v>0</v>
      </c>
      <c r="K160" s="62">
        <f>IFERROR(SUMIFS('NORMA RUTH'!$N$29:$N$34,'NORMA RUTH'!$H$29:$H$34,"SALIDA",'NORMA RUTH'!$J$29:$J$34,$B160),0)</f>
        <v>0</v>
      </c>
      <c r="L160" s="62">
        <f>IFERROR(SUMIFS(VALERIA!$N$24:$N$27,VALERIA!$H$24:$H$27,"SALIDA",VALERIA!$J$24:$J$27,$B160),0)</f>
        <v>0</v>
      </c>
      <c r="M160" s="62">
        <f>IFERROR(SUMIFS('MANUEL BANAMEX'!$N$47:$N$53,'MANUEL BANAMEX'!$H$47:$H$53,"SALIDA",'MANUEL BANAMEX'!$J$47:$J$53,$B160),0)</f>
        <v>0</v>
      </c>
      <c r="N160" s="62">
        <f>IFERROR(SUMIFS(ROBERTO!$N$2:$N$2,ROBERTO!$H$2:$H$2,"SALIDA",ROBERTO!$J$2:$J$2,$B160),0)</f>
        <v>0</v>
      </c>
      <c r="O160" s="62">
        <f>IFERROR(SUMIFS(JUAN!$N$41:$N$56,JUAN!$H$41:$H$56,"SALIDA",JUAN!$J$41:$J$56,$B160),0)</f>
        <v>0</v>
      </c>
      <c r="P160" s="62">
        <f>IFERROR(SUMIFS('NORMA SANCHEZ'!$N$40:$N$54,'NORMA SANCHEZ'!$H$40:$H$54,"SALIDA",'NORMA SANCHEZ'!$J$40:$J$54,$B160),0)</f>
        <v>0</v>
      </c>
      <c r="Q160" s="62">
        <f>IFERROR(SUMIFS('JOSE CARLOS'!$N$46:$N$57,'JOSE CARLOS'!$H$46:$H$57,"SALIDA",'JOSE CARLOS'!$J$46:$J$57,$B160),0)</f>
        <v>0</v>
      </c>
      <c r="R160" s="62">
        <f>IFERROR(SUMIFS('LUIS ENRIQUE '!$N$40:$N$46,'LUIS ENRIQUE '!$H$40:$H$46,"SALIDA",'LUIS ENRIQUE '!$J$40:$J$46,$B160),0)</f>
        <v>0</v>
      </c>
      <c r="S160" s="62">
        <f>IFERROR(SUMIFS(CESARIA!$N$47:$N$63,CESARIA!$H$47:$H$63,"SALIDA",CESARIA!$J$47:$J$63,$B160),0)</f>
        <v>0</v>
      </c>
      <c r="T160" s="62">
        <f>IFERROR(SUMIFS(ALAN!$N$43:$N$55,ALAN!$H$43:$H$55,"SALIDA",ALAN!$J$43:$J$55,$B160),0)</f>
        <v>0</v>
      </c>
      <c r="U160" s="62">
        <f>IFERROR(SUMIFS(ELVIA!$N$39:$N$51,ELVIA!$H$39:$H$51,"SALIDA",ELVIA!$J$39:$J$51,$B160),0)</f>
        <v>0</v>
      </c>
      <c r="V160" s="146">
        <f>IFERROR(SUMIFS(CAJA!$N$2701:$N$3379,CAJA!$H$2701:$H$3379,"SALIDA",CAJA!$J$2701:$J$3379,$B160),0)</f>
        <v>38975</v>
      </c>
      <c r="W160" s="62">
        <f>IFERROR(SUMIFS('CAJA TIGRES'!$N$751:$N$915,'CAJA TIGRES'!$H$751:$H$915,"SALIDA",'CAJA TIGRES'!$J$751:$J$915,$B160),0)</f>
        <v>0</v>
      </c>
      <c r="X160" s="62">
        <f>IFERROR(SUMIFS(RESERVA!$N$12:$N$12,RESERVA!$H$12:$H$12,"SALIDA",RESERVA!$J$12:$J$12,$B160),0)</f>
        <v>0</v>
      </c>
      <c r="Y160" s="96">
        <f t="shared" si="46"/>
        <v>38975</v>
      </c>
      <c r="Z160" s="96">
        <f>Y160+'ABR25'!Z160</f>
        <v>65581</v>
      </c>
    </row>
    <row r="161" spans="1:27" x14ac:dyDescent="0.3">
      <c r="A161">
        <v>3.3</v>
      </c>
      <c r="B161" s="60" t="s">
        <v>67</v>
      </c>
      <c r="C161" s="62">
        <f>IFERROR(SUMIFS('MGZ121'!$N$624:'MGZ121'!$N$842,'MGZ121'!$H$624:$H$842,"SALIDA",'MGZ121'!$J$624:$J$842,B161),0)</f>
        <v>0</v>
      </c>
      <c r="D161" s="62">
        <f>IFERROR(SUMIFS('MGZ BBVA'!$N$449:$N$617,'MGZ BBVA'!$H$449:$H$617,"SALIDA",'MGZ BBVA'!$J$449:$J$617,$B161),0)</f>
        <v>0</v>
      </c>
      <c r="E161" s="62">
        <f>IFERROR(SUMIFS('MGZ DOLARES'!$N$2:$N$2,'MGZ DOLARES'!$F$2:$F$2,"SALIDA",'MGZ DOLARES'!$J$2:$J$2,$B161),0)</f>
        <v>0</v>
      </c>
      <c r="F161" s="62">
        <f>IFERROR(SUMIFS('MGZ BAJIO'!$N$50:$N$61,'MGZ BAJIO'!$H$50:$H$61,"SALIDA",'MGZ BAJIO'!$J$50:$J$61,$B161),0)</f>
        <v>0</v>
      </c>
      <c r="G161" s="62">
        <f>IFERROR(SUMIFS('VICTOR BANAMEX'!$N$225:$N$296,'VICTOR BANAMEX'!$H$225:$H$296,"SALIDA",'VICTOR BANAMEX'!$J$225:$J$296,$B161),0)</f>
        <v>167649.69</v>
      </c>
      <c r="H161" s="62">
        <f>IFERROR(SUMIFS('VICTOR BANORTE'!$N$51:$N$59,'VICTOR BANORTE'!$H$51:$H$59,"SALIDA",'VICTOR BANORTE'!$J$51:$J$59,$B161),0)</f>
        <v>0</v>
      </c>
      <c r="I161" s="62">
        <f>IFERROR(SUMIFS(RODRIGO!$N$2:$N$2,RODRIGO!$H$2:$H$2,"SALIDA",RODRIGO!$J$2:$J$2,$B161),0)</f>
        <v>0</v>
      </c>
      <c r="J161" s="62">
        <f>IFERROR(SUMIFS(MOY!$N$2:$N$2,MOY!$F$2:$F$2,"SALIDA",MOY!$J$2:$J$2,$B161),0)</f>
        <v>0</v>
      </c>
      <c r="K161" s="62">
        <f>IFERROR(SUMIFS('NORMA RUTH'!$N$29:$N$34,'NORMA RUTH'!$H$29:$H$34,"SALIDA",'NORMA RUTH'!$J$29:$J$34,$B161),0)</f>
        <v>0</v>
      </c>
      <c r="L161" s="62">
        <f>IFERROR(SUMIFS(VALERIA!$N$24:$N$27,VALERIA!$H$24:$H$27,"SALIDA",VALERIA!$J$24:$J$27,$B161),0)</f>
        <v>0</v>
      </c>
      <c r="M161" s="62">
        <f>IFERROR(SUMIFS('MANUEL BANAMEX'!$N$47:$N$53,'MANUEL BANAMEX'!$H$47:$H$53,"SALIDA",'MANUEL BANAMEX'!$J$47:$J$53,$B161),0)</f>
        <v>0</v>
      </c>
      <c r="N161" s="62">
        <f>IFERROR(SUMIFS(ROBERTO!$N$2:$N$2,ROBERTO!$H$2:$H$2,"SALIDA",ROBERTO!$J$2:$J$2,$B161),0)</f>
        <v>0</v>
      </c>
      <c r="O161" s="62">
        <f>IFERROR(SUMIFS(JUAN!$N$41:$N$56,JUAN!$H$41:$H$56,"SALIDA",JUAN!$J$41:$J$56,$B161),0)</f>
        <v>0</v>
      </c>
      <c r="P161" s="62">
        <f>IFERROR(SUMIFS('NORMA SANCHEZ'!$N$40:$N$54,'NORMA SANCHEZ'!$H$40:$H$54,"SALIDA",'NORMA SANCHEZ'!$J$40:$J$54,$B161),0)</f>
        <v>0</v>
      </c>
      <c r="Q161" s="62">
        <f>IFERROR(SUMIFS('JOSE CARLOS'!$N$46:$N$57,'JOSE CARLOS'!$H$46:$H$57,"SALIDA",'JOSE CARLOS'!$J$46:$J$57,$B161),0)</f>
        <v>0</v>
      </c>
      <c r="R161" s="62">
        <f>IFERROR(SUMIFS('LUIS ENRIQUE '!$N$40:$N$46,'LUIS ENRIQUE '!$H$40:$H$46,"SALIDA",'LUIS ENRIQUE '!$J$40:$J$46,$B161),0)</f>
        <v>0</v>
      </c>
      <c r="S161" s="62">
        <f>IFERROR(SUMIFS(CESARIA!$N$47:$N$63,CESARIA!$H$47:$H$63,"SALIDA",CESARIA!$J$47:$J$63,$B161),0)</f>
        <v>0</v>
      </c>
      <c r="T161" s="62">
        <f>IFERROR(SUMIFS(ALAN!$N$43:$N$55,ALAN!$H$43:$H$55,"SALIDA",ALAN!$J$43:$J$55,$B161),0)</f>
        <v>0</v>
      </c>
      <c r="U161" s="62">
        <f>IFERROR(SUMIFS(ELVIA!$N$39:$N$51,ELVIA!$H$39:$H$51,"SALIDA",ELVIA!$J$39:$J$51,$B161),0)</f>
        <v>0</v>
      </c>
      <c r="V161" s="146">
        <f>IFERROR(SUMIFS(CAJA!$N$2701:$N$3379,CAJA!$H$2701:$H$3379,"SALIDA",CAJA!$J$2701:$J$3379,$B161),0)</f>
        <v>156550</v>
      </c>
      <c r="W161" s="62">
        <f>IFERROR(SUMIFS('CAJA TIGRES'!$N$751:$N$915,'CAJA TIGRES'!$H$751:$H$915,"SALIDA",'CAJA TIGRES'!$J$751:$J$915,$B161),0)</f>
        <v>3800</v>
      </c>
      <c r="X161" s="62">
        <f>IFERROR(SUMIFS(RESERVA!$N$12:$N$12,RESERVA!$H$12:$H$12,"SALIDA",RESERVA!$J$12:$J$12,$B161),0)</f>
        <v>0</v>
      </c>
      <c r="Y161" s="96">
        <f t="shared" si="46"/>
        <v>327999.69</v>
      </c>
      <c r="Z161" s="96">
        <f>Y161+'ABR25'!Z161</f>
        <v>4422292.6900000004</v>
      </c>
    </row>
    <row r="162" spans="1:27" x14ac:dyDescent="0.3">
      <c r="A162">
        <v>3.4</v>
      </c>
      <c r="B162" s="60" t="s">
        <v>68</v>
      </c>
      <c r="C162" s="62">
        <f>IFERROR(SUMIFS('MGZ121'!$N$624:'MGZ121'!$N$842,'MGZ121'!$H$624:$H$842,"SALIDA",'MGZ121'!$J$624:$J$842,B162),0)</f>
        <v>0</v>
      </c>
      <c r="D162" s="62">
        <f>IFERROR(SUMIFS('MGZ BBVA'!$N$449:$N$617,'MGZ BBVA'!$H$449:$H$617,"SALIDA",'MGZ BBVA'!$J$449:$J$617,$B162),0)</f>
        <v>0</v>
      </c>
      <c r="E162" s="62">
        <f>IFERROR(SUMIFS('MGZ DOLARES'!$N$2:$N$2,'MGZ DOLARES'!$F$2:$F$2,"SALIDA",'MGZ DOLARES'!$J$2:$J$2,$B162),0)</f>
        <v>0</v>
      </c>
      <c r="F162" s="62">
        <f>IFERROR(SUMIFS('MGZ BAJIO'!$N$50:$N$61,'MGZ BAJIO'!$H$50:$H$61,"SALIDA",'MGZ BAJIO'!$J$50:$J$61,$B162),0)</f>
        <v>0</v>
      </c>
      <c r="G162" s="62">
        <f>IFERROR(SUMIFS('VICTOR BANAMEX'!$N$225:$N$296,'VICTOR BANAMEX'!$H$225:$H$296,"SALIDA",'VICTOR BANAMEX'!$J$225:$J$296,$B162),0)</f>
        <v>12514.52</v>
      </c>
      <c r="H162" s="62">
        <f>IFERROR(SUMIFS('VICTOR BANORTE'!$N$51:$N$59,'VICTOR BANORTE'!$H$51:$H$59,"SALIDA",'VICTOR BANORTE'!$J$51:$J$59,$B162),0)</f>
        <v>0</v>
      </c>
      <c r="I162" s="62">
        <f>IFERROR(SUMIFS(RODRIGO!$N$2:$N$2,RODRIGO!$H$2:$H$2,"SALIDA",RODRIGO!$J$2:$J$2,$B162),0)</f>
        <v>0</v>
      </c>
      <c r="J162" s="62">
        <f>IFERROR(SUMIFS(MOY!$N$2:$N$2,MOY!$F$2:$F$2,"SALIDA",MOY!$J$2:$J$2,$B162),0)</f>
        <v>0</v>
      </c>
      <c r="K162" s="62">
        <f>IFERROR(SUMIFS('NORMA RUTH'!$N$29:$N$34,'NORMA RUTH'!$H$29:$H$34,"SALIDA",'NORMA RUTH'!$J$29:$J$34,$B162),0)</f>
        <v>0</v>
      </c>
      <c r="L162" s="62">
        <f>IFERROR(SUMIFS(VALERIA!$N$24:$N$27,VALERIA!$H$24:$H$27,"SALIDA",VALERIA!$J$24:$J$27,$B162),0)</f>
        <v>0</v>
      </c>
      <c r="M162" s="62">
        <f>IFERROR(SUMIFS('MANUEL BANAMEX'!$N$47:$N$53,'MANUEL BANAMEX'!$H$47:$H$53,"SALIDA",'MANUEL BANAMEX'!$J$47:$J$53,$B162),0)</f>
        <v>0</v>
      </c>
      <c r="N162" s="62">
        <f>IFERROR(SUMIFS(ROBERTO!$N$2:$N$2,ROBERTO!$H$2:$H$2,"SALIDA",ROBERTO!$J$2:$J$2,$B162),0)</f>
        <v>0</v>
      </c>
      <c r="O162" s="62">
        <f>IFERROR(SUMIFS(JUAN!$N$41:$N$56,JUAN!$H$41:$H$56,"SALIDA",JUAN!$J$41:$J$56,$B162),0)</f>
        <v>0</v>
      </c>
      <c r="P162" s="62">
        <f>IFERROR(SUMIFS('NORMA SANCHEZ'!$N$40:$N$54,'NORMA SANCHEZ'!$H$40:$H$54,"SALIDA",'NORMA SANCHEZ'!$J$40:$J$54,$B162),0)</f>
        <v>0</v>
      </c>
      <c r="Q162" s="62">
        <f>IFERROR(SUMIFS('JOSE CARLOS'!$N$46:$N$57,'JOSE CARLOS'!$H$46:$H$57,"SALIDA",'JOSE CARLOS'!$J$46:$J$57,$B162),0)</f>
        <v>0</v>
      </c>
      <c r="R162" s="62">
        <f>IFERROR(SUMIFS('LUIS ENRIQUE '!$N$40:$N$46,'LUIS ENRIQUE '!$H$40:$H$46,"SALIDA",'LUIS ENRIQUE '!$J$40:$J$46,$B162),0)</f>
        <v>0</v>
      </c>
      <c r="S162" s="62">
        <f>IFERROR(SUMIFS(CESARIA!$N$47:$N$63,CESARIA!$H$47:$H$63,"SALIDA",CESARIA!$J$47:$J$63,$B162),0)</f>
        <v>0</v>
      </c>
      <c r="T162" s="62">
        <f>IFERROR(SUMIFS(ALAN!$N$43:$N$55,ALAN!$H$43:$H$55,"SALIDA",ALAN!$J$43:$J$55,$B162),0)</f>
        <v>0</v>
      </c>
      <c r="U162" s="62">
        <f>IFERROR(SUMIFS(ELVIA!$N$39:$N$51,ELVIA!$H$39:$H$51,"SALIDA",ELVIA!$J$39:$J$51,$B162),0)</f>
        <v>0</v>
      </c>
      <c r="V162" s="146">
        <f>IFERROR(SUMIFS(CAJA!$N$2701:$N$3379,CAJA!$H$2701:$H$3379,"SALIDA",CAJA!$J$2701:$J$3379,$B162),0)</f>
        <v>0</v>
      </c>
      <c r="W162" s="62">
        <f>IFERROR(SUMIFS('CAJA TIGRES'!$N$751:$N$915,'CAJA TIGRES'!$H$751:$H$915,"SALIDA",'CAJA TIGRES'!$J$751:$J$915,$B162),0)</f>
        <v>0</v>
      </c>
      <c r="X162" s="62">
        <f>IFERROR(SUMIFS(RESERVA!$N$12:$N$12,RESERVA!$H$12:$H$12,"SALIDA",RESERVA!$J$12:$J$12,$B162),0)</f>
        <v>0</v>
      </c>
      <c r="Y162" s="96">
        <f t="shared" si="46"/>
        <v>12514.52</v>
      </c>
      <c r="Z162" s="96">
        <f>Y162+'ABR25'!Z162</f>
        <v>635139.27</v>
      </c>
    </row>
    <row r="163" spans="1:27" x14ac:dyDescent="0.3">
      <c r="B163" s="60" t="s">
        <v>196</v>
      </c>
      <c r="C163" s="62">
        <f>IFERROR(SUMIFS('MGZ121'!$N$624:'MGZ121'!$N$842,'MGZ121'!$H$624:$H$842,"SALIDA",'MGZ121'!$J$624:$J$842,B163),0)</f>
        <v>0</v>
      </c>
      <c r="D163" s="62">
        <f>IFERROR(SUMIFS('MGZ BBVA'!$N$449:$N$617,'MGZ BBVA'!$H$449:$H$617,"SALIDA",'MGZ BBVA'!$J$449:$J$617,$B163),0)</f>
        <v>0</v>
      </c>
      <c r="E163" s="62">
        <f>IFERROR(SUMIFS('MGZ DOLARES'!$N$2:$N$2,'MGZ DOLARES'!$F$2:$F$2,"SALIDA",'MGZ DOLARES'!$J$2:$J$2,$B163),0)</f>
        <v>0</v>
      </c>
      <c r="F163" s="62">
        <f>IFERROR(SUMIFS('MGZ BAJIO'!$N$50:$N$61,'MGZ BAJIO'!$H$50:$H$61,"SALIDA",'MGZ BAJIO'!$J$50:$J$61,$B163),0)</f>
        <v>0</v>
      </c>
      <c r="G163" s="62">
        <f>IFERROR(SUMIFS('VICTOR BANAMEX'!$N$225:$N$296,'VICTOR BANAMEX'!$H$225:$H$296,"SALIDA",'VICTOR BANAMEX'!$J$225:$J$296,$B163),0)</f>
        <v>0</v>
      </c>
      <c r="H163" s="62">
        <f>IFERROR(SUMIFS('VICTOR BANORTE'!$N$51:$N$59,'VICTOR BANORTE'!$H$51:$H$59,"SALIDA",'VICTOR BANORTE'!$J$51:$J$59,$B163),0)</f>
        <v>16984.14</v>
      </c>
      <c r="I163" s="62">
        <f>IFERROR(SUMIFS(RODRIGO!$N$2:$N$2,RODRIGO!$H$2:$H$2,"SALIDA",RODRIGO!$J$2:$J$2,$B163),0)</f>
        <v>0</v>
      </c>
      <c r="J163" s="62">
        <f>IFERROR(SUMIFS(MOY!$N$2:$N$2,MOY!$F$2:$F$2,"SALIDA",MOY!$J$2:$J$2,$B163),0)</f>
        <v>0</v>
      </c>
      <c r="K163" s="62">
        <f>IFERROR(SUMIFS('NORMA RUTH'!$N$29:$N$34,'NORMA RUTH'!$H$29:$H$34,"SALIDA",'NORMA RUTH'!$J$29:$J$34,$B163),0)</f>
        <v>0</v>
      </c>
      <c r="L163" s="62">
        <f>IFERROR(SUMIFS(VALERIA!$N$24:$N$27,VALERIA!$H$24:$H$27,"SALIDA",VALERIA!$J$24:$J$27,$B163),0)</f>
        <v>0</v>
      </c>
      <c r="M163" s="62">
        <f>IFERROR(SUMIFS('MANUEL BANAMEX'!$N$47:$N$53,'MANUEL BANAMEX'!$H$47:$H$53,"SALIDA",'MANUEL BANAMEX'!$J$47:$J$53,$B163),0)</f>
        <v>0</v>
      </c>
      <c r="N163" s="62">
        <f>IFERROR(SUMIFS(ROBERTO!$N$2:$N$2,ROBERTO!$H$2:$H$2,"SALIDA",ROBERTO!$J$2:$J$2,$B163),0)</f>
        <v>0</v>
      </c>
      <c r="O163" s="62">
        <f>IFERROR(SUMIFS(JUAN!$N$41:$N$56,JUAN!$H$41:$H$56,"SALIDA",JUAN!$J$41:$J$56,$B163),0)</f>
        <v>0</v>
      </c>
      <c r="P163" s="62">
        <f>IFERROR(SUMIFS('NORMA SANCHEZ'!$N$40:$N$54,'NORMA SANCHEZ'!$H$40:$H$54,"SALIDA",'NORMA SANCHEZ'!$J$40:$J$54,$B163),0)</f>
        <v>0</v>
      </c>
      <c r="Q163" s="62">
        <f>IFERROR(SUMIFS('JOSE CARLOS'!$N$46:$N$57,'JOSE CARLOS'!$H$46:$H$57,"SALIDA",'JOSE CARLOS'!$J$46:$J$57,$B163),0)</f>
        <v>0</v>
      </c>
      <c r="R163" s="62">
        <f>IFERROR(SUMIFS('LUIS ENRIQUE '!$N$40:$N$46,'LUIS ENRIQUE '!$H$40:$H$46,"SALIDA",'LUIS ENRIQUE '!$J$40:$J$46,$B163),0)</f>
        <v>0</v>
      </c>
      <c r="S163" s="62">
        <f>IFERROR(SUMIFS(CESARIA!$N$47:$N$63,CESARIA!$H$47:$H$63,"SALIDA",CESARIA!$J$47:$J$63,$B163),0)</f>
        <v>0</v>
      </c>
      <c r="T163" s="62">
        <f>IFERROR(SUMIFS(ALAN!$N$43:$N$55,ALAN!$H$43:$H$55,"SALIDA",ALAN!$J$43:$J$55,$B163),0)</f>
        <v>0</v>
      </c>
      <c r="U163" s="62">
        <f>IFERROR(SUMIFS(ELVIA!$N$39:$N$51,ELVIA!$H$39:$H$51,"SALIDA",ELVIA!$J$39:$J$51,$B163),0)</f>
        <v>0</v>
      </c>
      <c r="V163" s="146">
        <f>IFERROR(SUMIFS(CAJA!$N$2701:$N$3379,CAJA!$H$2701:$H$3379,"SALIDA",CAJA!$J$2701:$J$3379,$B163),0)</f>
        <v>0</v>
      </c>
      <c r="W163" s="62">
        <f>IFERROR(SUMIFS('CAJA TIGRES'!$N$751:$N$915,'CAJA TIGRES'!$H$751:$H$915,"SALIDA",'CAJA TIGRES'!$J$751:$J$915,$B163),0)</f>
        <v>0</v>
      </c>
      <c r="X163" s="62">
        <f>IFERROR(SUMIFS(RESERVA!$N$12:$N$12,RESERVA!$H$12:$H$12,"SALIDA",RESERVA!$J$12:$J$12,$B163),0)</f>
        <v>0</v>
      </c>
      <c r="Y163" s="96">
        <f t="shared" si="46"/>
        <v>16984.14</v>
      </c>
      <c r="Z163" s="96">
        <f>Y163+'ABR25'!Z163</f>
        <v>83858.5</v>
      </c>
    </row>
    <row r="164" spans="1:27" x14ac:dyDescent="0.3">
      <c r="B164" s="60" t="s">
        <v>197</v>
      </c>
      <c r="C164" s="62">
        <f>IFERROR(SUMIFS('MGZ121'!$N$624:'MGZ121'!$N$842,'MGZ121'!$H$624:$H$842,"SALIDA",'MGZ121'!$J$624:$J$842,B164),0)</f>
        <v>0</v>
      </c>
      <c r="D164" s="62">
        <f>IFERROR(SUMIFS('MGZ BBVA'!$N$449:$N$617,'MGZ BBVA'!$H$449:$H$617,"SALIDA",'MGZ BBVA'!$J$449:$J$617,$B164),0)</f>
        <v>0</v>
      </c>
      <c r="E164" s="62">
        <f>IFERROR(SUMIFS('MGZ DOLARES'!$N$2:$N$2,'MGZ DOLARES'!$F$2:$F$2,"SALIDA",'MGZ DOLARES'!$J$2:$J$2,$B164),0)</f>
        <v>0</v>
      </c>
      <c r="F164" s="62">
        <f>IFERROR(SUMIFS('MGZ BAJIO'!$N$50:$N$61,'MGZ BAJIO'!$H$50:$H$61,"SALIDA",'MGZ BAJIO'!$J$50:$J$61,$B164),0)</f>
        <v>0</v>
      </c>
      <c r="G164" s="62">
        <f>IFERROR(SUMIFS('VICTOR BANAMEX'!$N$225:$N$296,'VICTOR BANAMEX'!$H$225:$H$296,"SALIDA",'VICTOR BANAMEX'!$J$225:$J$296,$B164),0)</f>
        <v>0</v>
      </c>
      <c r="H164" s="62">
        <f>IFERROR(SUMIFS('VICTOR BANORTE'!$N$51:$N$59,'VICTOR BANORTE'!$H$51:$H$59,"SALIDA",'VICTOR BANORTE'!$J$51:$J$59,$B164),0)</f>
        <v>6526.2</v>
      </c>
      <c r="I164" s="62">
        <f>IFERROR(SUMIFS(RODRIGO!$N$2:$N$2,RODRIGO!$H$2:$H$2,"SALIDA",RODRIGO!$J$2:$J$2,$B164),0)</f>
        <v>0</v>
      </c>
      <c r="J164" s="62">
        <f>IFERROR(SUMIFS(MOY!$N$2:$N$2,MOY!$F$2:$F$2,"SALIDA",MOY!$J$2:$J$2,$B164),0)</f>
        <v>0</v>
      </c>
      <c r="K164" s="62">
        <f>IFERROR(SUMIFS('NORMA RUTH'!$N$29:$N$34,'NORMA RUTH'!$H$29:$H$34,"SALIDA",'NORMA RUTH'!$J$29:$J$34,$B164),0)</f>
        <v>0</v>
      </c>
      <c r="L164" s="62">
        <f>IFERROR(SUMIFS(VALERIA!$N$24:$N$27,VALERIA!$H$24:$H$27,"SALIDA",VALERIA!$J$24:$J$27,$B164),0)</f>
        <v>0</v>
      </c>
      <c r="M164" s="62">
        <f>IFERROR(SUMIFS('MANUEL BANAMEX'!$N$47:$N$53,'MANUEL BANAMEX'!$H$47:$H$53,"SALIDA",'MANUEL BANAMEX'!$J$47:$J$53,$B164),0)</f>
        <v>0</v>
      </c>
      <c r="N164" s="62">
        <f>IFERROR(SUMIFS(ROBERTO!$N$2:$N$2,ROBERTO!$H$2:$H$2,"SALIDA",ROBERTO!$J$2:$J$2,$B164),0)</f>
        <v>0</v>
      </c>
      <c r="O164" s="62">
        <f>IFERROR(SUMIFS(JUAN!$N$41:$N$56,JUAN!$H$41:$H$56,"SALIDA",JUAN!$J$41:$J$56,$B164),0)</f>
        <v>0</v>
      </c>
      <c r="P164" s="62">
        <f>IFERROR(SUMIFS('NORMA SANCHEZ'!$N$40:$N$54,'NORMA SANCHEZ'!$H$40:$H$54,"SALIDA",'NORMA SANCHEZ'!$J$40:$J$54,$B164),0)</f>
        <v>0</v>
      </c>
      <c r="Q164" s="62">
        <f>IFERROR(SUMIFS('JOSE CARLOS'!$N$46:$N$57,'JOSE CARLOS'!$H$46:$H$57,"SALIDA",'JOSE CARLOS'!$J$46:$J$57,$B164),0)</f>
        <v>0</v>
      </c>
      <c r="R164" s="62">
        <f>IFERROR(SUMIFS('LUIS ENRIQUE '!$N$40:$N$46,'LUIS ENRIQUE '!$H$40:$H$46,"SALIDA",'LUIS ENRIQUE '!$J$40:$J$46,$B164),0)</f>
        <v>0</v>
      </c>
      <c r="S164" s="62">
        <f>IFERROR(SUMIFS(CESARIA!$N$47:$N$63,CESARIA!$H$47:$H$63,"SALIDA",CESARIA!$J$47:$J$63,$B164),0)</f>
        <v>0</v>
      </c>
      <c r="T164" s="62">
        <f>IFERROR(SUMIFS(ALAN!$N$43:$N$55,ALAN!$H$43:$H$55,"SALIDA",ALAN!$J$43:$J$55,$B164),0)</f>
        <v>0</v>
      </c>
      <c r="U164" s="62">
        <f>IFERROR(SUMIFS(ELVIA!$N$39:$N$51,ELVIA!$H$39:$H$51,"SALIDA",ELVIA!$J$39:$J$51,$B164),0)</f>
        <v>0</v>
      </c>
      <c r="V164" s="146">
        <f>IFERROR(SUMIFS(CAJA!$N$2701:$N$3379,CAJA!$H$2701:$H$3379,"SALIDA",CAJA!$J$2701:$J$3379,$B164),0)</f>
        <v>0</v>
      </c>
      <c r="W164" s="62">
        <f>IFERROR(SUMIFS('CAJA TIGRES'!$N$751:$N$915,'CAJA TIGRES'!$H$751:$H$915,"SALIDA",'CAJA TIGRES'!$J$751:$J$915,$B164),0)</f>
        <v>0</v>
      </c>
      <c r="X164" s="62">
        <f>IFERROR(SUMIFS(RESERVA!$N$12:$N$12,RESERVA!$H$12:$H$12,"SALIDA",RESERVA!$J$12:$J$12,$B164),0)</f>
        <v>0</v>
      </c>
      <c r="Y164" s="96">
        <f t="shared" si="46"/>
        <v>6526.2</v>
      </c>
      <c r="Z164" s="96">
        <f>Y164+'ABR25'!Z164</f>
        <v>32731.640000000003</v>
      </c>
    </row>
    <row r="165" spans="1:27" x14ac:dyDescent="0.3">
      <c r="B165" s="60" t="s">
        <v>198</v>
      </c>
      <c r="C165" s="62">
        <f>IFERROR(SUMIFS('MGZ121'!$N$624:'MGZ121'!$N$842,'MGZ121'!$H$624:$H$842,"SALIDA",'MGZ121'!$J$624:$J$842,B165),0)</f>
        <v>0</v>
      </c>
      <c r="D165" s="62">
        <f>IFERROR(SUMIFS('MGZ BBVA'!$N$449:$N$617,'MGZ BBVA'!$H$449:$H$617,"SALIDA",'MGZ BBVA'!$J$449:$J$617,$B165),0)</f>
        <v>0</v>
      </c>
      <c r="E165" s="62">
        <f>IFERROR(SUMIFS('MGZ DOLARES'!$N$2:$N$2,'MGZ DOLARES'!$F$2:$F$2,"SALIDA",'MGZ DOLARES'!$J$2:$J$2,$B165),0)</f>
        <v>0</v>
      </c>
      <c r="F165" s="62">
        <f>IFERROR(SUMIFS('MGZ BAJIO'!$N$50:$N$61,'MGZ BAJIO'!$H$50:$H$61,"SALIDA",'MGZ BAJIO'!$J$50:$J$61,$B165),0)</f>
        <v>0</v>
      </c>
      <c r="G165" s="62">
        <f>IFERROR(SUMIFS('VICTOR BANAMEX'!$N$225:$N$296,'VICTOR BANAMEX'!$H$225:$H$296,"SALIDA",'VICTOR BANAMEX'!$J$225:$J$296,$B165),0)</f>
        <v>0</v>
      </c>
      <c r="H165" s="62">
        <f>IFERROR(SUMIFS('VICTOR BANORTE'!$N$51:$N$59,'VICTOR BANORTE'!$H$51:$H$59,"SALIDA",'VICTOR BANORTE'!$J$51:$J$59,$B165),0)</f>
        <v>39024.46</v>
      </c>
      <c r="I165" s="62">
        <f>IFERROR(SUMIFS(RODRIGO!$N$2:$N$2,RODRIGO!$H$2:$H$2,"SALIDA",RODRIGO!$J$2:$J$2,$B165),0)</f>
        <v>0</v>
      </c>
      <c r="J165" s="62">
        <f>IFERROR(SUMIFS(MOY!$N$2:$N$2,MOY!$F$2:$F$2,"SALIDA",MOY!$J$2:$J$2,$B165),0)</f>
        <v>0</v>
      </c>
      <c r="K165" s="62">
        <f>IFERROR(SUMIFS('NORMA RUTH'!$N$29:$N$34,'NORMA RUTH'!$H$29:$H$34,"SALIDA",'NORMA RUTH'!$J$29:$J$34,$B165),0)</f>
        <v>0</v>
      </c>
      <c r="L165" s="62">
        <f>IFERROR(SUMIFS(VALERIA!$N$24:$N$27,VALERIA!$H$24:$H$27,"SALIDA",VALERIA!$J$24:$J$27,$B165),0)</f>
        <v>0</v>
      </c>
      <c r="M165" s="62">
        <f>IFERROR(SUMIFS('MANUEL BANAMEX'!$N$47:$N$53,'MANUEL BANAMEX'!$H$47:$H$53,"SALIDA",'MANUEL BANAMEX'!$J$47:$J$53,$B165),0)</f>
        <v>0</v>
      </c>
      <c r="N165" s="62">
        <f>IFERROR(SUMIFS(ROBERTO!$N$2:$N$2,ROBERTO!$H$2:$H$2,"SALIDA",ROBERTO!$J$2:$J$2,$B165),0)</f>
        <v>0</v>
      </c>
      <c r="O165" s="62">
        <f>IFERROR(SUMIFS(JUAN!$N$41:$N$56,JUAN!$H$41:$H$56,"SALIDA",JUAN!$J$41:$J$56,$B165),0)</f>
        <v>0</v>
      </c>
      <c r="P165" s="62">
        <f>IFERROR(SUMIFS('NORMA SANCHEZ'!$N$40:$N$54,'NORMA SANCHEZ'!$H$40:$H$54,"SALIDA",'NORMA SANCHEZ'!$J$40:$J$54,$B165),0)</f>
        <v>0</v>
      </c>
      <c r="Q165" s="62">
        <f>IFERROR(SUMIFS('JOSE CARLOS'!$N$46:$N$57,'JOSE CARLOS'!$H$46:$H$57,"SALIDA",'JOSE CARLOS'!$J$46:$J$57,$B165),0)</f>
        <v>0</v>
      </c>
      <c r="R165" s="62">
        <f>IFERROR(SUMIFS('LUIS ENRIQUE '!$N$40:$N$46,'LUIS ENRIQUE '!$H$40:$H$46,"SALIDA",'LUIS ENRIQUE '!$J$40:$J$46,$B165),0)</f>
        <v>0</v>
      </c>
      <c r="S165" s="62">
        <f>IFERROR(SUMIFS(CESARIA!$N$47:$N$63,CESARIA!$H$47:$H$63,"SALIDA",CESARIA!$J$47:$J$63,$B165),0)</f>
        <v>0</v>
      </c>
      <c r="T165" s="62">
        <f>IFERROR(SUMIFS(ALAN!$N$43:$N$55,ALAN!$H$43:$H$55,"SALIDA",ALAN!$J$43:$J$55,$B165),0)</f>
        <v>0</v>
      </c>
      <c r="U165" s="62">
        <f>IFERROR(SUMIFS(ELVIA!$N$39:$N$51,ELVIA!$H$39:$H$51,"SALIDA",ELVIA!$J$39:$J$51,$B165),0)</f>
        <v>0</v>
      </c>
      <c r="V165" s="146">
        <f>IFERROR(SUMIFS(CAJA!$N$2701:$N$3379,CAJA!$H$2701:$H$3379,"SALIDA",CAJA!$J$2701:$J$3379,$B165),0)</f>
        <v>0</v>
      </c>
      <c r="W165" s="62">
        <f>IFERROR(SUMIFS('CAJA TIGRES'!$N$751:$N$915,'CAJA TIGRES'!$H$751:$H$915,"SALIDA",'CAJA TIGRES'!$J$751:$J$915,$B165),0)</f>
        <v>0</v>
      </c>
      <c r="X165" s="62">
        <f>IFERROR(SUMIFS(RESERVA!$N$12:$N$12,RESERVA!$H$12:$H$12,"SALIDA",RESERVA!$J$12:$J$12,$B165),0)</f>
        <v>0</v>
      </c>
      <c r="Y165" s="96">
        <f t="shared" si="46"/>
        <v>39024.46</v>
      </c>
      <c r="Z165" s="96">
        <f>Y165+'ABR25'!Z165</f>
        <v>196184.5</v>
      </c>
    </row>
    <row r="166" spans="1:27" x14ac:dyDescent="0.3">
      <c r="A166">
        <v>3.5</v>
      </c>
      <c r="B166" s="60" t="s">
        <v>69</v>
      </c>
      <c r="C166" s="62">
        <f>IFERROR(SUMIFS('MGZ121'!$N$624:'MGZ121'!$N$842,'MGZ121'!$H$624:$H$842,"SALIDA",'MGZ121'!$J$624:$J$842,B166),0)</f>
        <v>0</v>
      </c>
      <c r="D166" s="62">
        <f>IFERROR(SUMIFS('MGZ BBVA'!$N$449:$N$617,'MGZ BBVA'!$H$449:$H$617,"SALIDA",'MGZ BBVA'!$J$449:$J$617,$B166),0)</f>
        <v>0</v>
      </c>
      <c r="E166" s="62">
        <f>IFERROR(SUMIFS('MGZ DOLARES'!$N$2:$N$2,'MGZ DOLARES'!$F$2:$F$2,"SALIDA",'MGZ DOLARES'!$J$2:$J$2,$B166),0)</f>
        <v>0</v>
      </c>
      <c r="F166" s="62">
        <f>IFERROR(SUMIFS('MGZ BAJIO'!$N$50:$N$61,'MGZ BAJIO'!$H$50:$H$61,"SALIDA",'MGZ BAJIO'!$J$50:$J$61,$B166),0)</f>
        <v>0</v>
      </c>
      <c r="G166" s="62">
        <f>IFERROR(SUMIFS('VICTOR BANAMEX'!$N$225:$N$296,'VICTOR BANAMEX'!$H$225:$H$296,"SALIDA",'VICTOR BANAMEX'!$J$225:$J$296,$B166),0)</f>
        <v>0</v>
      </c>
      <c r="H166" s="62">
        <f>IFERROR(SUMIFS('VICTOR BANORTE'!$N$51:$N$59,'VICTOR BANORTE'!$H$51:$H$59,"SALIDA",'VICTOR BANORTE'!$J$51:$J$59,$B166),0)</f>
        <v>0</v>
      </c>
      <c r="I166" s="62">
        <f>IFERROR(SUMIFS(RODRIGO!$N$2:$N$2,RODRIGO!$H$2:$H$2,"SALIDA",RODRIGO!$J$2:$J$2,$B166),0)</f>
        <v>0</v>
      </c>
      <c r="J166" s="62">
        <f>IFERROR(SUMIFS(MOY!$N$2:$N$2,MOY!$F$2:$F$2,"SALIDA",MOY!$J$2:$J$2,$B166),0)</f>
        <v>0</v>
      </c>
      <c r="K166" s="62">
        <f>IFERROR(SUMIFS('NORMA RUTH'!$N$29:$N$34,'NORMA RUTH'!$H$29:$H$34,"SALIDA",'NORMA RUTH'!$J$29:$J$34,$B166),0)</f>
        <v>0</v>
      </c>
      <c r="L166" s="62">
        <f>IFERROR(SUMIFS(VALERIA!$N$24:$N$27,VALERIA!$H$24:$H$27,"SALIDA",VALERIA!$J$24:$J$27,$B166),0)</f>
        <v>0</v>
      </c>
      <c r="M166" s="62">
        <f>IFERROR(SUMIFS('MANUEL BANAMEX'!$N$47:$N$53,'MANUEL BANAMEX'!$H$47:$H$53,"SALIDA",'MANUEL BANAMEX'!$J$47:$J$53,$B166),0)</f>
        <v>0</v>
      </c>
      <c r="N166" s="62">
        <f>IFERROR(SUMIFS(ROBERTO!$N$2:$N$2,ROBERTO!$H$2:$H$2,"SALIDA",ROBERTO!$J$2:$J$2,$B166),0)</f>
        <v>0</v>
      </c>
      <c r="O166" s="62">
        <f>IFERROR(SUMIFS(JUAN!$N$41:$N$56,JUAN!$H$41:$H$56,"SALIDA",JUAN!$J$41:$J$56,$B166),0)</f>
        <v>0</v>
      </c>
      <c r="P166" s="62">
        <f>IFERROR(SUMIFS('NORMA SANCHEZ'!$N$40:$N$54,'NORMA SANCHEZ'!$H$40:$H$54,"SALIDA",'NORMA SANCHEZ'!$J$40:$J$54,$B166),0)</f>
        <v>0</v>
      </c>
      <c r="Q166" s="62">
        <f>IFERROR(SUMIFS('JOSE CARLOS'!$N$46:$N$57,'JOSE CARLOS'!$H$46:$H$57,"SALIDA",'JOSE CARLOS'!$J$46:$J$57,$B166),0)</f>
        <v>0</v>
      </c>
      <c r="R166" s="62">
        <f>IFERROR(SUMIFS('LUIS ENRIQUE '!$N$40:$N$46,'LUIS ENRIQUE '!$H$40:$H$46,"SALIDA",'LUIS ENRIQUE '!$J$40:$J$46,$B166),0)</f>
        <v>0</v>
      </c>
      <c r="S166" s="62">
        <f>IFERROR(SUMIFS(CESARIA!$N$47:$N$63,CESARIA!$H$47:$H$63,"SALIDA",CESARIA!$J$47:$J$63,$B166),0)</f>
        <v>0</v>
      </c>
      <c r="T166" s="62">
        <f>IFERROR(SUMIFS(ALAN!$N$43:$N$55,ALAN!$H$43:$H$55,"SALIDA",ALAN!$J$43:$J$55,$B166),0)</f>
        <v>0</v>
      </c>
      <c r="U166" s="62">
        <f>IFERROR(SUMIFS(ELVIA!$N$39:$N$51,ELVIA!$H$39:$H$51,"SALIDA",ELVIA!$J$39:$J$51,$B166),0)</f>
        <v>0</v>
      </c>
      <c r="V166" s="146">
        <f>IFERROR(SUMIFS(CAJA!$N$2701:$N$3379,CAJA!$H$2701:$H$3379,"SALIDA",CAJA!$J$2701:$J$3379,$B166),0)</f>
        <v>0</v>
      </c>
      <c r="W166" s="62">
        <f>IFERROR(SUMIFS('CAJA TIGRES'!$N$751:$N$915,'CAJA TIGRES'!$H$751:$H$915,"SALIDA",'CAJA TIGRES'!$J$751:$J$915,$B166),0)</f>
        <v>0</v>
      </c>
      <c r="X166" s="62">
        <f>IFERROR(SUMIFS(RESERVA!$N$12:$N$12,RESERVA!$H$12:$H$12,"SALIDA",RESERVA!$J$12:$J$12,$B166),0)</f>
        <v>0</v>
      </c>
      <c r="Y166" s="96">
        <f t="shared" si="46"/>
        <v>0</v>
      </c>
      <c r="Z166" s="96">
        <f>Y166+'ABR25'!Z166</f>
        <v>0</v>
      </c>
    </row>
    <row r="167" spans="1:27" s="84" customFormat="1" ht="19.2" customHeight="1" x14ac:dyDescent="0.3">
      <c r="B167" s="87" t="s">
        <v>109</v>
      </c>
      <c r="C167" s="88">
        <f>C150+C158</f>
        <v>17476</v>
      </c>
      <c r="D167" s="88">
        <f t="shared" ref="D167:Z167" si="47">D150+D158</f>
        <v>33162.35</v>
      </c>
      <c r="E167" s="88">
        <f t="shared" si="47"/>
        <v>0</v>
      </c>
      <c r="F167" s="88">
        <f t="shared" si="47"/>
        <v>0</v>
      </c>
      <c r="G167" s="88">
        <f t="shared" si="47"/>
        <v>585807.31999999995</v>
      </c>
      <c r="H167" s="88">
        <f t="shared" si="47"/>
        <v>62534.8</v>
      </c>
      <c r="I167" s="88">
        <f t="shared" si="47"/>
        <v>0</v>
      </c>
      <c r="J167" s="88">
        <f t="shared" si="47"/>
        <v>0</v>
      </c>
      <c r="K167" s="88">
        <f t="shared" si="47"/>
        <v>0</v>
      </c>
      <c r="L167" s="88">
        <f t="shared" si="47"/>
        <v>14030.39</v>
      </c>
      <c r="M167" s="88">
        <f t="shared" si="47"/>
        <v>0</v>
      </c>
      <c r="N167" s="88">
        <f t="shared" si="47"/>
        <v>0</v>
      </c>
      <c r="O167" s="88">
        <f t="shared" si="47"/>
        <v>0</v>
      </c>
      <c r="P167" s="88">
        <f t="shared" si="47"/>
        <v>0</v>
      </c>
      <c r="Q167" s="88">
        <f t="shared" si="47"/>
        <v>0</v>
      </c>
      <c r="R167" s="88">
        <f t="shared" si="47"/>
        <v>0</v>
      </c>
      <c r="S167" s="88">
        <f t="shared" si="47"/>
        <v>0</v>
      </c>
      <c r="T167" s="88">
        <f t="shared" si="47"/>
        <v>0</v>
      </c>
      <c r="U167" s="88">
        <f t="shared" si="47"/>
        <v>0</v>
      </c>
      <c r="V167" s="88">
        <f t="shared" si="47"/>
        <v>925666.5</v>
      </c>
      <c r="W167" s="88">
        <f t="shared" si="47"/>
        <v>3800</v>
      </c>
      <c r="X167" s="88">
        <f t="shared" si="47"/>
        <v>0</v>
      </c>
      <c r="Y167" s="88">
        <f t="shared" si="47"/>
        <v>1642477.36</v>
      </c>
      <c r="Z167" s="88">
        <f t="shared" si="47"/>
        <v>11689105.767193269</v>
      </c>
      <c r="AA167" s="454"/>
    </row>
    <row r="168" spans="1:27" ht="8.5500000000000007" customHeight="1" x14ac:dyDescent="0.3">
      <c r="B168" s="18"/>
      <c r="C168" s="40"/>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7" x14ac:dyDescent="0.3">
      <c r="B169" s="19" t="s">
        <v>18</v>
      </c>
      <c r="C169" s="38">
        <f t="shared" ref="C169:X169" si="48">C74+C91+C147-C167</f>
        <v>-253866.71999999927</v>
      </c>
      <c r="D169" s="38">
        <f t="shared" si="48"/>
        <v>-164863.07999999999</v>
      </c>
      <c r="E169" s="38">
        <f t="shared" si="48"/>
        <v>0</v>
      </c>
      <c r="F169" s="38">
        <f t="shared" si="48"/>
        <v>1296</v>
      </c>
      <c r="G169" s="38">
        <f t="shared" si="48"/>
        <v>200.81999999994878</v>
      </c>
      <c r="H169" s="38">
        <f t="shared" si="48"/>
        <v>1953.7999999999956</v>
      </c>
      <c r="I169" s="38">
        <f t="shared" si="48"/>
        <v>0</v>
      </c>
      <c r="J169" s="38">
        <f t="shared" si="48"/>
        <v>-452.4</v>
      </c>
      <c r="K169" s="38">
        <f t="shared" si="48"/>
        <v>-76.400000000001455</v>
      </c>
      <c r="L169" s="38">
        <f t="shared" si="48"/>
        <v>-598.78999999999905</v>
      </c>
      <c r="M169" s="38">
        <f t="shared" si="48"/>
        <v>264</v>
      </c>
      <c r="N169" s="38">
        <f t="shared" si="48"/>
        <v>0</v>
      </c>
      <c r="O169" s="38">
        <f t="shared" si="48"/>
        <v>-797.30999999999949</v>
      </c>
      <c r="P169" s="38">
        <f t="shared" si="48"/>
        <v>-100.94999999999709</v>
      </c>
      <c r="Q169" s="38">
        <f t="shared" si="48"/>
        <v>263.54999999999927</v>
      </c>
      <c r="R169" s="38">
        <f t="shared" si="48"/>
        <v>1026.3000000000002</v>
      </c>
      <c r="S169" s="38">
        <f t="shared" si="48"/>
        <v>229.69000000000051</v>
      </c>
      <c r="T169" s="38">
        <f t="shared" si="48"/>
        <v>-130.38000000000011</v>
      </c>
      <c r="U169" s="36">
        <f t="shared" si="48"/>
        <v>878.25</v>
      </c>
      <c r="V169" s="36">
        <f t="shared" si="48"/>
        <v>-927358.01999999955</v>
      </c>
      <c r="W169" s="36">
        <f t="shared" si="48"/>
        <v>280</v>
      </c>
      <c r="X169" s="38">
        <f t="shared" si="48"/>
        <v>0</v>
      </c>
      <c r="Y169" s="36">
        <f t="shared" ref="Y169:Z169" si="49">Y74+Y91+Y147-Y167</f>
        <v>-1341851.6399999994</v>
      </c>
      <c r="Z169" s="36">
        <f t="shared" si="49"/>
        <v>-330223.62999999896</v>
      </c>
    </row>
    <row r="170" spans="1:27" ht="15" thickBot="1" x14ac:dyDescent="0.35">
      <c r="B170" s="14" t="s">
        <v>5</v>
      </c>
      <c r="C170" s="77">
        <f>'ABR25'!C171</f>
        <v>253898.98000000135</v>
      </c>
      <c r="D170" s="77">
        <f>'ABR25'!D171</f>
        <v>206717.52999999956</v>
      </c>
      <c r="E170" s="77">
        <f>'ABR25'!E171</f>
        <v>6.92</v>
      </c>
      <c r="F170" s="77">
        <f>'ABR25'!F171</f>
        <v>73.420000001788139</v>
      </c>
      <c r="G170" s="77">
        <f>'ABR25'!G171</f>
        <v>1.9899999998597195</v>
      </c>
      <c r="H170" s="77">
        <f>'ABR25'!H171</f>
        <v>682.69000000001961</v>
      </c>
      <c r="I170" s="77">
        <f>'ABR25'!I171</f>
        <v>0</v>
      </c>
      <c r="J170" s="77">
        <f>'ABR25'!J171</f>
        <v>612.50000000002115</v>
      </c>
      <c r="K170" s="77">
        <f>'ABR25'!K171</f>
        <v>895.30999999999767</v>
      </c>
      <c r="L170" s="77">
        <f>'ABR25'!L171</f>
        <v>1064.2000000000025</v>
      </c>
      <c r="M170" s="77">
        <f>'ABR25'!M171</f>
        <v>349.67000000000166</v>
      </c>
      <c r="N170" s="77">
        <f>'ABR25'!N171</f>
        <v>0</v>
      </c>
      <c r="O170" s="77">
        <f>'ABR25'!O171</f>
        <v>1791.8400000000013</v>
      </c>
      <c r="P170" s="77">
        <f>'ABR25'!P171</f>
        <v>533.70999999999981</v>
      </c>
      <c r="Q170" s="77">
        <f>'ABR25'!Q171</f>
        <v>1013.4300000000002</v>
      </c>
      <c r="R170" s="77">
        <f>'ABR25'!R171</f>
        <v>1082.7400000000002</v>
      </c>
      <c r="S170" s="77">
        <f>'ABR25'!S171</f>
        <v>501.56999999995253</v>
      </c>
      <c r="T170" s="77">
        <f>'ABR25'!T171</f>
        <v>138.38000000000102</v>
      </c>
      <c r="U170" s="77">
        <f>'ABR25'!U171</f>
        <v>1468.2100000000028</v>
      </c>
      <c r="V170" s="77">
        <f>'ABR25'!V171</f>
        <v>1018646.1599999999</v>
      </c>
      <c r="W170" s="77">
        <f>'ABR25'!W171</f>
        <v>4070</v>
      </c>
      <c r="X170" s="77">
        <f>'ABR25'!X171</f>
        <v>0</v>
      </c>
      <c r="Y170" s="94">
        <f>SUM(C170:X170)</f>
        <v>1493549.2500000026</v>
      </c>
      <c r="Z170" s="94">
        <f>'ENE25'!$Z$170</f>
        <v>481921.24</v>
      </c>
    </row>
    <row r="171" spans="1:27" ht="28.8" thickBot="1" x14ac:dyDescent="0.35">
      <c r="B171" s="79" t="s">
        <v>115</v>
      </c>
      <c r="C171" s="80">
        <f t="shared" ref="C171" si="50">C169+C170</f>
        <v>32.260000002075685</v>
      </c>
      <c r="D171" s="81">
        <f>D169+D170</f>
        <v>41854.449999999575</v>
      </c>
      <c r="E171" s="81">
        <f>E169+E170</f>
        <v>6.92</v>
      </c>
      <c r="F171" s="81">
        <f t="shared" ref="F171:G171" si="51">F169+F170</f>
        <v>1369.4200000017881</v>
      </c>
      <c r="G171" s="81">
        <f t="shared" si="51"/>
        <v>202.8099999998085</v>
      </c>
      <c r="H171" s="81">
        <f t="shared" ref="H171:U171" si="52">H169+H170</f>
        <v>2636.4900000000152</v>
      </c>
      <c r="I171" s="81">
        <f t="shared" si="52"/>
        <v>0</v>
      </c>
      <c r="J171" s="81">
        <f t="shared" si="52"/>
        <v>160.10000000002117</v>
      </c>
      <c r="K171" s="81">
        <f t="shared" si="52"/>
        <v>818.90999999999622</v>
      </c>
      <c r="L171" s="81">
        <f t="shared" si="52"/>
        <v>465.41000000000349</v>
      </c>
      <c r="M171" s="81">
        <f t="shared" si="52"/>
        <v>613.67000000000166</v>
      </c>
      <c r="N171" s="81">
        <f t="shared" si="52"/>
        <v>0</v>
      </c>
      <c r="O171" s="81">
        <f t="shared" si="52"/>
        <v>994.53000000000179</v>
      </c>
      <c r="P171" s="81">
        <f t="shared" si="52"/>
        <v>432.76000000000272</v>
      </c>
      <c r="Q171" s="81">
        <f t="shared" si="52"/>
        <v>1276.9799999999996</v>
      </c>
      <c r="R171" s="81">
        <f t="shared" si="52"/>
        <v>2109.0400000000004</v>
      </c>
      <c r="S171" s="81">
        <f t="shared" si="52"/>
        <v>731.25999999995304</v>
      </c>
      <c r="T171" s="81">
        <f t="shared" si="52"/>
        <v>8.0000000000009095</v>
      </c>
      <c r="U171" s="81">
        <f t="shared" si="52"/>
        <v>2346.4600000000028</v>
      </c>
      <c r="V171" s="80">
        <f>V169+V170</f>
        <v>91288.140000000363</v>
      </c>
      <c r="W171" s="80">
        <f t="shared" ref="W171:X171" si="53">W169+W170</f>
        <v>4350</v>
      </c>
      <c r="X171" s="80">
        <f t="shared" si="53"/>
        <v>0</v>
      </c>
      <c r="Y171" s="80">
        <f t="shared" ref="Y171" si="54">Y169+Y170</f>
        <v>151697.61000000313</v>
      </c>
      <c r="Z171" s="81">
        <f>Z169+Z170</f>
        <v>151697.61000000103</v>
      </c>
    </row>
    <row r="172" spans="1:27" x14ac:dyDescent="0.3">
      <c r="C172" s="506" t="s">
        <v>222</v>
      </c>
      <c r="D172" s="506" t="s">
        <v>222</v>
      </c>
      <c r="E172" s="506" t="s">
        <v>222</v>
      </c>
      <c r="F172" s="506" t="s">
        <v>222</v>
      </c>
      <c r="G172" s="506" t="s">
        <v>222</v>
      </c>
      <c r="H172" s="506" t="s">
        <v>222</v>
      </c>
      <c r="I172" s="506" t="s">
        <v>222</v>
      </c>
      <c r="J172" s="506" t="s">
        <v>222</v>
      </c>
      <c r="K172" s="506" t="s">
        <v>222</v>
      </c>
      <c r="L172" s="506" t="s">
        <v>222</v>
      </c>
      <c r="M172" s="506" t="s">
        <v>222</v>
      </c>
      <c r="N172" s="506" t="s">
        <v>222</v>
      </c>
      <c r="O172" s="506" t="s">
        <v>222</v>
      </c>
      <c r="P172" s="506" t="s">
        <v>222</v>
      </c>
      <c r="Q172" s="506" t="s">
        <v>222</v>
      </c>
      <c r="R172" s="506" t="s">
        <v>222</v>
      </c>
      <c r="S172" s="506" t="s">
        <v>222</v>
      </c>
      <c r="T172" s="506" t="s">
        <v>222</v>
      </c>
      <c r="U172" s="506" t="s">
        <v>222</v>
      </c>
      <c r="V172" s="506" t="s">
        <v>222</v>
      </c>
      <c r="W172" s="506" t="s">
        <v>222</v>
      </c>
      <c r="X172" s="506" t="s">
        <v>222</v>
      </c>
      <c r="Y172" s="145"/>
      <c r="Z172" s="102"/>
    </row>
    <row r="173" spans="1:27" x14ac:dyDescent="0.3">
      <c r="Y173" s="102"/>
      <c r="Z173" s="102"/>
    </row>
  </sheetData>
  <sheetProtection formatCells="0" formatColumns="0" formatRows="0" autoFilter="0" pivotTables="0"/>
  <dataValidations disablePrompts="1" count="1">
    <dataValidation type="list" allowBlank="1" showInputMessage="1" showErrorMessage="1" sqref="B41" xr:uid="{FA15E78B-79F5-43E7-8760-2CF058B17CBC}">
      <formula1>INDIRECT($I41)</formula1>
    </dataValidation>
  </dataValidations>
  <pageMargins left="0.7" right="0.7" top="0.75" bottom="0.75" header="0.3" footer="0.3"/>
  <ignoredErrors>
    <ignoredError sqref="S21:Y21 O69:Q69 X70:Z70 S29:Z29 S49:Z49 S60:Z60 S69:Z69 S71:Z71 S158:Z158 O158:Q158 O60:Q60 O49:Q49 O29:Q29 O21:Q21 O71:Q71 E70:F70 J70 C71:H71 C21:H21 C29:H29 C49:H49 C60:H60 C158:H158 C69:H69 J71:M71 J21:M21 J29:M29 J49:M49 J60:M60 J158:M158 J69:M69"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5A6D9-EAFB-4FCB-9D5B-0306CB18808D}">
  <dimension ref="A1:AB173"/>
  <sheetViews>
    <sheetView topLeftCell="B2" zoomScale="120" zoomScaleNormal="120" workbookViewId="0">
      <pane xSplit="1" ySplit="1" topLeftCell="R158" activePane="bottomRight" state="frozen"/>
      <selection activeCell="B2" sqref="B2"/>
      <selection pane="topRight" activeCell="C2" sqref="C2"/>
      <selection pane="bottomLeft" activeCell="B3" sqref="B3"/>
      <selection pane="bottomRight" activeCell="W174" sqref="W174"/>
    </sheetView>
  </sheetViews>
  <sheetFormatPr baseColWidth="10" defaultRowHeight="14.4" x14ac:dyDescent="0.3"/>
  <cols>
    <col min="1" max="1" width="7.109375" customWidth="1"/>
    <col min="2" max="2" width="41.33203125" bestFit="1" customWidth="1"/>
    <col min="3" max="3" width="18.44140625" customWidth="1"/>
    <col min="4" max="4" width="15.44140625" customWidth="1"/>
    <col min="5" max="5" width="15.109375" bestFit="1" customWidth="1"/>
    <col min="6" max="6" width="16.33203125" customWidth="1"/>
    <col min="7" max="7" width="16.109375" customWidth="1"/>
    <col min="8" max="8" width="16.44140625" customWidth="1"/>
    <col min="9" max="9" width="13.6640625" customWidth="1"/>
    <col min="10" max="10" width="14.109375" customWidth="1"/>
    <col min="11" max="11" width="15.109375" bestFit="1" customWidth="1"/>
    <col min="12" max="17" width="14.109375" customWidth="1"/>
    <col min="18" max="18" width="17.109375" customWidth="1"/>
    <col min="19" max="19" width="15.77734375" customWidth="1"/>
    <col min="20" max="21" width="14.109375" customWidth="1"/>
    <col min="22" max="23" width="15.109375" bestFit="1" customWidth="1"/>
    <col min="24" max="24" width="14.109375" customWidth="1"/>
    <col min="25" max="25" width="16" customWidth="1"/>
    <col min="26" max="26" width="17.44140625" customWidth="1"/>
    <col min="28" max="28" width="12.109375" bestFit="1" customWidth="1"/>
  </cols>
  <sheetData>
    <row r="1" spans="1:26" ht="15" thickBot="1" x14ac:dyDescent="0.35">
      <c r="B1" s="15" t="s">
        <v>244</v>
      </c>
      <c r="C1" s="51"/>
      <c r="D1" s="52"/>
      <c r="E1" s="51"/>
      <c r="F1" s="52"/>
      <c r="G1" s="51"/>
      <c r="H1" s="52"/>
      <c r="I1" s="31"/>
      <c r="J1" s="31"/>
      <c r="K1" s="31"/>
      <c r="L1" s="31"/>
      <c r="M1" s="31"/>
      <c r="N1" s="31"/>
      <c r="O1" s="31"/>
      <c r="P1" s="31"/>
      <c r="Q1" s="31"/>
      <c r="R1" s="31"/>
      <c r="S1" s="31"/>
      <c r="T1" s="31"/>
      <c r="U1" s="31"/>
      <c r="V1" s="31"/>
      <c r="W1" s="31"/>
      <c r="X1" s="31"/>
      <c r="Y1" s="31"/>
      <c r="Z1" s="31"/>
    </row>
    <row r="2" spans="1:26" ht="28.8" thickBot="1" x14ac:dyDescent="0.35">
      <c r="B2" s="10" t="s">
        <v>13</v>
      </c>
      <c r="C2" s="73" t="s">
        <v>35</v>
      </c>
      <c r="D2" s="37" t="s">
        <v>36</v>
      </c>
      <c r="E2" s="72" t="s">
        <v>37</v>
      </c>
      <c r="F2" s="37" t="s">
        <v>38</v>
      </c>
      <c r="G2" s="72" t="s">
        <v>39</v>
      </c>
      <c r="H2" s="72" t="s">
        <v>40</v>
      </c>
      <c r="I2" s="72" t="s">
        <v>41</v>
      </c>
      <c r="J2" s="72" t="s">
        <v>42</v>
      </c>
      <c r="K2" s="72" t="s">
        <v>43</v>
      </c>
      <c r="L2" s="72" t="s">
        <v>44</v>
      </c>
      <c r="M2" s="72" t="s">
        <v>45</v>
      </c>
      <c r="N2" s="72" t="s">
        <v>1383</v>
      </c>
      <c r="O2" s="72" t="s">
        <v>47</v>
      </c>
      <c r="P2" s="72" t="s">
        <v>48</v>
      </c>
      <c r="Q2" s="72" t="s">
        <v>49</v>
      </c>
      <c r="R2" s="72" t="s">
        <v>1041</v>
      </c>
      <c r="S2" s="72" t="s">
        <v>50</v>
      </c>
      <c r="T2" s="72" t="s">
        <v>51</v>
      </c>
      <c r="U2" s="72" t="s">
        <v>52</v>
      </c>
      <c r="V2" s="72" t="s">
        <v>185</v>
      </c>
      <c r="W2" s="72" t="s">
        <v>208</v>
      </c>
      <c r="X2" s="72" t="s">
        <v>220</v>
      </c>
      <c r="Y2" s="72" t="s">
        <v>121</v>
      </c>
      <c r="Z2" s="72" t="s">
        <v>234</v>
      </c>
    </row>
    <row r="3" spans="1:26" x14ac:dyDescent="0.3">
      <c r="B3" s="65" t="s">
        <v>2</v>
      </c>
      <c r="C3" s="74"/>
      <c r="D3" s="11"/>
      <c r="E3" s="11"/>
      <c r="F3" s="11"/>
      <c r="G3" s="11"/>
      <c r="H3" s="11"/>
      <c r="I3" s="11"/>
      <c r="J3" s="11"/>
      <c r="K3" s="11"/>
      <c r="L3" s="11"/>
      <c r="M3" s="11"/>
      <c r="N3" s="11"/>
      <c r="O3" s="11"/>
      <c r="P3" s="11"/>
      <c r="Q3" s="11"/>
      <c r="R3" s="11"/>
      <c r="S3" s="11"/>
      <c r="T3" s="11"/>
      <c r="U3" s="11"/>
      <c r="V3" s="11"/>
      <c r="W3" s="11"/>
      <c r="X3" s="11"/>
      <c r="Y3" s="95"/>
      <c r="Z3" s="95"/>
    </row>
    <row r="4" spans="1:26" x14ac:dyDescent="0.3">
      <c r="B4" s="142" t="s">
        <v>105</v>
      </c>
      <c r="C4" s="143"/>
      <c r="D4" s="144"/>
      <c r="E4" s="144"/>
      <c r="F4" s="144"/>
      <c r="G4" s="144"/>
      <c r="H4" s="144"/>
      <c r="I4" s="132"/>
      <c r="J4" s="144"/>
      <c r="K4" s="144"/>
      <c r="L4" s="144"/>
      <c r="M4" s="144"/>
      <c r="N4" s="144"/>
      <c r="O4" s="144"/>
      <c r="P4" s="144"/>
      <c r="Q4" s="144"/>
      <c r="R4" s="138"/>
      <c r="S4" s="144"/>
      <c r="T4" s="144"/>
      <c r="U4" s="144"/>
      <c r="V4" s="144"/>
      <c r="W4" s="144"/>
      <c r="X4" s="144"/>
      <c r="Y4" s="144"/>
      <c r="Z4" s="132"/>
    </row>
    <row r="5" spans="1:26" x14ac:dyDescent="0.3">
      <c r="A5">
        <v>11.1</v>
      </c>
      <c r="B5" s="63" t="s">
        <v>30</v>
      </c>
      <c r="C5" s="62">
        <f>IFERROR(SUMIFS('MGZ121'!$M$843:'MGZ121'!$M$953,'MGZ121'!$H$843:$H$953,"ENTRADA",'MGZ121'!$J$843:$J$953,$B5),0)</f>
        <v>1477290</v>
      </c>
      <c r="D5" s="62">
        <f>IFERROR(SUMIFS('MGZ BBVA'!$M$618:$M$803,'MGZ BBVA'!$H$618:$H$803,"ENTRADA",'MGZ BBVA'!$J$618:$J$803,$B5),0)</f>
        <v>9389323</v>
      </c>
      <c r="E5" s="62">
        <f>IFERROR(SUMIFS('MGZ DOLARES'!$M$2:$M$2,'MGZ DOLARES'!$F$2:$F$2,"ENTRADA",'MGZ DOLARES'!$J$2:$J$2,$B5),0)</f>
        <v>0</v>
      </c>
      <c r="F5" s="62">
        <f>IFERROR(SUMIFS('MGZ BAJIO'!$M$62:$M$66,'MGZ BAJIO'!$H$62:$H$66,"ENTRADA",'MGZ BAJIO'!$J$62:$J$66,$B5),0)</f>
        <v>0</v>
      </c>
      <c r="G5" s="62">
        <f>IFERROR(SUMIFS('VICTOR BANAMEX'!$M$297:$M$332,'VICTOR BANAMEX'!$H$297:$H$332,"ENTRADA",'VICTOR BANAMEX'!$J$297:$J$332,$B5),0)</f>
        <v>0</v>
      </c>
      <c r="H5" s="62">
        <f>IFERROR(SUMIFS('VICTOR BANORTE'!$M$60:$M$68,'VICTOR BANORTE'!$H$60:$H$68,"ENTRADA",'VICTOR BANORTE'!$J$60:$J$68,$B5),0)</f>
        <v>0</v>
      </c>
      <c r="I5" s="62">
        <f>IFERROR(SUMIFS(RODRIGO!$M$2:$M$2,RODRIGO!$H$2:$H$2,"ENTRADA",RODRIGO!$J$2:$J$2,$B5),0)</f>
        <v>0</v>
      </c>
      <c r="J5" s="62">
        <f>IFERROR(SUMIFS(MOY!$M$32:$M$38,MOY!$F$32:$F$38,"ENTRADA",MOY!$J$32:$J$38,$B5),0)</f>
        <v>0</v>
      </c>
      <c r="K5" s="62">
        <f>IFERROR(SUMIFS('NORMA RUTH'!$M$35:$M$43,'NORMA RUTH'!$H$35:$H$43,"ENTRADA",'NORMA RUTH'!$J$35:$J$43,$B5),0)</f>
        <v>0</v>
      </c>
      <c r="L5" s="62">
        <f>IFERROR(SUMIFS(VALERIA!$M$28:$M$28,VALERIA!$H$28:$H$28,"ENTRADA",VALERIA!$J$28:$J$28,$B5),0)</f>
        <v>0</v>
      </c>
      <c r="M5" s="62">
        <f>IFERROR(SUMIFS('MANUEL BANAMEX'!$M$54:$M$66,'MANUEL BANAMEX'!$H$54:$H$66,"ENTRADA",'MANUEL BANAMEX'!$J$54:$J$66,$B5),0)</f>
        <v>0</v>
      </c>
      <c r="N5" s="62">
        <f>IFERROR(SUMIFS(ROBERTO!$M$2:$M$2,ROBERTO!$H$2:$H$2,"ENTRADA",ROBERTO!$J$2:$J$2,$B5),0)</f>
        <v>0</v>
      </c>
      <c r="O5" s="62">
        <f>IFERROR(SUMIFS(JUAN!$M$57:$M$72,JUAN!$H$57:$H$72,"ENTRADA",JUAN!$J$57:$J$72,$B5),0)</f>
        <v>0</v>
      </c>
      <c r="P5" s="62">
        <f>IFERROR(SUMIFS('NORMA SANCHEZ'!$M$55:$M$66,'NORMA SANCHEZ'!$H$55:$H$66,"ENTRADA",'NORMA SANCHEZ'!$J$55:$J$66,$B5),0)</f>
        <v>0</v>
      </c>
      <c r="Q5" s="62">
        <f>IFERROR(SUMIFS('JOSE CARLOS'!$M$58:$M$69,'JOSE CARLOS'!$H$58:$H$69,"ENTRADA",'JOSE CARLOS'!$J$58:$J$69,$B5),0)</f>
        <v>0</v>
      </c>
      <c r="R5" s="62">
        <f>IFERROR(SUMIFS('LUIS ENRIQUE '!$M$47:$M$56,'LUIS ENRIQUE '!$H$47:$H$56,"ENTRADA",'LUIS ENRIQUE '!$J$47:$J$56,$B5),0)</f>
        <v>0</v>
      </c>
      <c r="S5" s="62">
        <f>IFERROR(SUMIFS(CESARIA!$M$64:$M$75,CESARIA!$H$64:$H$75,"ENTRADA",CESARIA!$J$64:$J$75,$B5),0)</f>
        <v>0</v>
      </c>
      <c r="T5" s="62">
        <f>IFERROR(SUMIFS(ALAN!$M$56:$M$72,ALAN!$H$56:$H$72,"ENTRADA",ALAN!$J$56:$J$72,$B5),0)</f>
        <v>0</v>
      </c>
      <c r="U5" s="62">
        <f>IFERROR(SUMIFS(ELVIA!$M$52:$M$56,ELVIA!$H$52:$H$56,"ENTRADA",ELVIA!$J$52:$J$56,$B5),0)</f>
        <v>0</v>
      </c>
      <c r="V5" s="146">
        <f>IFERROR(SUMIFS(CAJA!$M$3380:$M$3965,CAJA!$H$3380:$H$3965,"ENTRADA",CAJA!$J$3380:$J$3965,$B5),0)</f>
        <v>202805</v>
      </c>
      <c r="W5" s="62">
        <f>IFERROR(SUMIFS('CAJA TIGRES'!$M$916:$M$1108,'CAJA TIGRES'!$H$916:$H$1108,"ENTRADA",'CAJA TIGRES'!$J$916:$J$1108,$B5),0)</f>
        <v>0</v>
      </c>
      <c r="X5" s="62">
        <f>IFERROR(SUMIFS(RESERVA!$M$13:$M$13,RESERVA!$H$13:$H$13,"ENTRADA",RESERVA!$J$13:$J$13,$B5),0)</f>
        <v>0</v>
      </c>
      <c r="Y5" s="96">
        <f t="shared" ref="Y5:Y13" si="0">SUM(C5:X5)</f>
        <v>11069418</v>
      </c>
      <c r="Z5" s="96">
        <f>Y5+'MAY25'!Z5</f>
        <v>62692105</v>
      </c>
    </row>
    <row r="6" spans="1:26" x14ac:dyDescent="0.3">
      <c r="A6">
        <v>11.2</v>
      </c>
      <c r="B6" s="63" t="s">
        <v>31</v>
      </c>
      <c r="C6" s="62">
        <f>IFERROR(SUMIFS('MGZ121'!$M$843:'MGZ121'!$M$953,'MGZ121'!$H$843:$H$953,"ENTRADA",'MGZ121'!$J$843:$J$953,$B6),0)</f>
        <v>0</v>
      </c>
      <c r="D6" s="62">
        <f>IFERROR(SUMIFS('MGZ BBVA'!$M$618:$M$803,'MGZ BBVA'!$H$618:$H$803,"ENTRADA",'MGZ BBVA'!$J$618:$J$803,$B6),0)</f>
        <v>0</v>
      </c>
      <c r="E6" s="62">
        <f>IFERROR(SUMIFS('MGZ DOLARES'!$M$2:$M$2,'MGZ DOLARES'!$F$2:$F$2,"ENTRADA",'MGZ DOLARES'!$J$2:$J$2,$B6),0)</f>
        <v>0</v>
      </c>
      <c r="F6" s="62">
        <f>IFERROR(SUMIFS('MGZ BAJIO'!$M$62:$M$66,'MGZ BAJIO'!$H$62:$H$66,"ENTRADA",'MGZ BAJIO'!$J$62:$J$66,$B6),0)</f>
        <v>0</v>
      </c>
      <c r="G6" s="62">
        <f>IFERROR(SUMIFS('VICTOR BANAMEX'!$M$297:$M$332,'VICTOR BANAMEX'!$H$297:$H$332,"ENTRADA",'VICTOR BANAMEX'!$J$297:$J$332,$B6),0)</f>
        <v>0</v>
      </c>
      <c r="H6" s="62">
        <f>IFERROR(SUMIFS('VICTOR BANORTE'!$M$60:$M$68,'VICTOR BANORTE'!$H$60:$H$68,"ENTRADA",'VICTOR BANORTE'!$J$60:$J$68,$B6),0)</f>
        <v>0</v>
      </c>
      <c r="I6" s="62">
        <f>IFERROR(SUMIFS(RODRIGO!$M$2:$M$2,RODRIGO!$H$2:$H$2,"ENTRADA",RODRIGO!$J$2:$J$2,$B6),0)</f>
        <v>0</v>
      </c>
      <c r="J6" s="62">
        <f>IFERROR(SUMIFS(MOY!$M$32:$M$38,MOY!$F$32:$F$38,"ENTRADA",MOY!$J$32:$J$38,$B6),0)</f>
        <v>0</v>
      </c>
      <c r="K6" s="62">
        <f>IFERROR(SUMIFS('NORMA RUTH'!$M$35:$M$43,'NORMA RUTH'!$H$35:$H$43,"ENTRADA",'NORMA RUTH'!$J$35:$J$43,$B6),0)</f>
        <v>0</v>
      </c>
      <c r="L6" s="62">
        <f>IFERROR(SUMIFS(VALERIA!$M$28:$M$28,VALERIA!$H$28:$H$28,"ENTRADA",VALERIA!$J$28:$J$28,$B6),0)</f>
        <v>0</v>
      </c>
      <c r="M6" s="62">
        <f>IFERROR(SUMIFS('MANUEL BANAMEX'!$M$54:$M$66,'MANUEL BANAMEX'!$H$54:$H$66,"ENTRADA",'MANUEL BANAMEX'!$J$54:$J$66,$B6),0)</f>
        <v>0</v>
      </c>
      <c r="N6" s="62">
        <f>IFERROR(SUMIFS(ROBERTO!$M$2:$M$2,ROBERTO!$H$2:$H$2,"ENTRADA",ROBERTO!$J$2:$J$2,$B6),0)</f>
        <v>0</v>
      </c>
      <c r="O6" s="62">
        <f>IFERROR(SUMIFS(JUAN!$M$57:$M$72,JUAN!$H$57:$H$72,"ENTRADA",JUAN!$J$57:$J$72,$B6),0)</f>
        <v>0</v>
      </c>
      <c r="P6" s="62">
        <f>IFERROR(SUMIFS('NORMA SANCHEZ'!$M$55:$M$66,'NORMA SANCHEZ'!$H$55:$H$66,"ENTRADA",'NORMA SANCHEZ'!$J$55:$J$66,$B6),0)</f>
        <v>0</v>
      </c>
      <c r="Q6" s="62">
        <f>IFERROR(SUMIFS('JOSE CARLOS'!$M$58:$M$69,'JOSE CARLOS'!$H$58:$H$69,"ENTRADA",'JOSE CARLOS'!$J$58:$J$69,$B6),0)</f>
        <v>0</v>
      </c>
      <c r="R6" s="62">
        <f>IFERROR(SUMIFS('LUIS ENRIQUE '!$M$47:$M$56,'LUIS ENRIQUE '!$H$47:$H$56,"ENTRADA",'LUIS ENRIQUE '!$J$47:$J$56,$B6),0)</f>
        <v>0</v>
      </c>
      <c r="S6" s="62">
        <f>IFERROR(SUMIFS(CESARIA!$M$64:$M$75,CESARIA!$H$64:$H$75,"ENTRADA",CESARIA!$J$64:$J$75,$B6),0)</f>
        <v>0</v>
      </c>
      <c r="T6" s="62">
        <f>IFERROR(SUMIFS(ALAN!$M$56:$M$72,ALAN!$H$56:$H$72,"ENTRADA",ALAN!$J$56:$J$72,$B6),0)</f>
        <v>0</v>
      </c>
      <c r="U6" s="62">
        <f>IFERROR(SUMIFS(ELVIA!$M$52:$M$56,ELVIA!$H$52:$H$56,"ENTRADA",ELVIA!$J$52:$J$56,$B6),0)</f>
        <v>0</v>
      </c>
      <c r="V6" s="146">
        <f>IFERROR(SUMIFS(CAJA!$M$3380:$M$3965,CAJA!$H$3380:$H$3965,"ENTRADA",CAJA!$J$3380:$J$3965,$B6),0)</f>
        <v>355077</v>
      </c>
      <c r="W6" s="62">
        <f>IFERROR(SUMIFS('CAJA TIGRES'!$M$916:$M$1108,'CAJA TIGRES'!$H$916:$H$1108,"ENTRADA",'CAJA TIGRES'!$J$916:$J$1108,$B6),0)</f>
        <v>0</v>
      </c>
      <c r="X6" s="62">
        <f>IFERROR(SUMIFS(RESERVA!$M$13:$M$13,RESERVA!$H$13:$H$13,"ENTRADA",RESERVA!$J$13:$J$13,$B6),0)</f>
        <v>0</v>
      </c>
      <c r="Y6" s="96">
        <f t="shared" si="0"/>
        <v>355077</v>
      </c>
      <c r="Z6" s="96">
        <f>Y6+'MAY25'!Z6</f>
        <v>3706696</v>
      </c>
    </row>
    <row r="7" spans="1:26" x14ac:dyDescent="0.3">
      <c r="A7">
        <v>11.3</v>
      </c>
      <c r="B7" s="63" t="s">
        <v>24</v>
      </c>
      <c r="C7" s="62">
        <f>IFERROR(SUMIFS('MGZ121'!$M$843:'MGZ121'!$M$953,'MGZ121'!$H$843:$H$953,"ENTRADA",'MGZ121'!$J$843:$J$953,$B7),0)</f>
        <v>0</v>
      </c>
      <c r="D7" s="62">
        <f>IFERROR(SUMIFS('MGZ BBVA'!$M$618:$M$803,'MGZ BBVA'!$H$618:$H$803,"ENTRADA",'MGZ BBVA'!$J$618:$J$803,$B7),0)</f>
        <v>0</v>
      </c>
      <c r="E7" s="62">
        <f>IFERROR(SUMIFS('MGZ DOLARES'!$M$2:$M$2,'MGZ DOLARES'!$F$2:$F$2,"ENTRADA",'MGZ DOLARES'!$J$2:$J$2,$B7),0)</f>
        <v>0</v>
      </c>
      <c r="F7" s="62">
        <f>IFERROR(SUMIFS('MGZ BAJIO'!$M$62:$M$66,'MGZ BAJIO'!$H$62:$H$66,"ENTRADA",'MGZ BAJIO'!$J$62:$J$66,$B7),0)</f>
        <v>0</v>
      </c>
      <c r="G7" s="62">
        <f>IFERROR(SUMIFS('VICTOR BANAMEX'!$M$297:$M$332,'VICTOR BANAMEX'!$H$297:$H$332,"ENTRADA",'VICTOR BANAMEX'!$J$297:$J$332,$B7),0)</f>
        <v>0</v>
      </c>
      <c r="H7" s="62">
        <f>IFERROR(SUMIFS('VICTOR BANORTE'!$M$60:$M$68,'VICTOR BANORTE'!$H$60:$H$68,"ENTRADA",'VICTOR BANORTE'!$J$60:$J$68,$B7),0)</f>
        <v>0</v>
      </c>
      <c r="I7" s="62">
        <f>IFERROR(SUMIFS(RODRIGO!$M$2:$M$2,RODRIGO!$H$2:$H$2,"ENTRADA",RODRIGO!$J$2:$J$2,$B7),0)</f>
        <v>0</v>
      </c>
      <c r="J7" s="62">
        <f>IFERROR(SUMIFS(MOY!$M$32:$M$38,MOY!$F$32:$F$38,"ENTRADA",MOY!$J$32:$J$38,$B7),0)</f>
        <v>0</v>
      </c>
      <c r="K7" s="62">
        <f>IFERROR(SUMIFS('NORMA RUTH'!$M$35:$M$43,'NORMA RUTH'!$H$35:$H$43,"ENTRADA",'NORMA RUTH'!$J$35:$J$43,$B7),0)</f>
        <v>0</v>
      </c>
      <c r="L7" s="62">
        <f>IFERROR(SUMIFS(VALERIA!$M$28:$M$28,VALERIA!$H$28:$H$28,"ENTRADA",VALERIA!$J$28:$J$28,$B7),0)</f>
        <v>0</v>
      </c>
      <c r="M7" s="62">
        <f>IFERROR(SUMIFS('MANUEL BANAMEX'!$M$54:$M$66,'MANUEL BANAMEX'!$H$54:$H$66,"ENTRADA",'MANUEL BANAMEX'!$J$54:$J$66,$B7),0)</f>
        <v>0</v>
      </c>
      <c r="N7" s="62">
        <f>IFERROR(SUMIFS(ROBERTO!$M$2:$M$2,ROBERTO!$H$2:$H$2,"ENTRADA",ROBERTO!$J$2:$J$2,$B7),0)</f>
        <v>0</v>
      </c>
      <c r="O7" s="62">
        <f>IFERROR(SUMIFS(JUAN!$M$57:$M$72,JUAN!$H$57:$H$72,"ENTRADA",JUAN!$J$57:$J$72,$B7),0)</f>
        <v>0</v>
      </c>
      <c r="P7" s="62">
        <f>IFERROR(SUMIFS('NORMA SANCHEZ'!$M$55:$M$66,'NORMA SANCHEZ'!$H$55:$H$66,"ENTRADA",'NORMA SANCHEZ'!$J$55:$J$66,$B7),0)</f>
        <v>0</v>
      </c>
      <c r="Q7" s="62">
        <f>IFERROR(SUMIFS('JOSE CARLOS'!$M$58:$M$69,'JOSE CARLOS'!$H$58:$H$69,"ENTRADA",'JOSE CARLOS'!$J$58:$J$69,$B7),0)</f>
        <v>0</v>
      </c>
      <c r="R7" s="62">
        <f>IFERROR(SUMIFS('LUIS ENRIQUE '!$M$47:$M$56,'LUIS ENRIQUE '!$H$47:$H$56,"ENTRADA",'LUIS ENRIQUE '!$J$47:$J$56,$B7),0)</f>
        <v>0</v>
      </c>
      <c r="S7" s="62">
        <f>IFERROR(SUMIFS(CESARIA!$M$64:$M$75,CESARIA!$H$64:$H$75,"ENTRADA",CESARIA!$J$64:$J$75,$B7),0)</f>
        <v>0</v>
      </c>
      <c r="T7" s="62">
        <f>IFERROR(SUMIFS(ALAN!$M$56:$M$72,ALAN!$H$56:$H$72,"ENTRADA",ALAN!$J$56:$J$72,$B7),0)</f>
        <v>0</v>
      </c>
      <c r="U7" s="62">
        <f>IFERROR(SUMIFS(ELVIA!$M$52:$M$56,ELVIA!$H$52:$H$56,"ENTRADA",ELVIA!$J$52:$J$56,$B7),0)</f>
        <v>0</v>
      </c>
      <c r="V7" s="146">
        <f>IFERROR(SUMIFS(CAJA!$M$3380:$M$3965,CAJA!$H$3380:$H$3965,"ENTRADA",CAJA!$J$3380:$J$3965,$B7),0)</f>
        <v>0</v>
      </c>
      <c r="W7" s="62">
        <f>IFERROR(SUMIFS('CAJA TIGRES'!$M$916:$M$1108,'CAJA TIGRES'!$H$916:$H$1108,"ENTRADA",'CAJA TIGRES'!$J$916:$J$1108,$B7),0)</f>
        <v>0</v>
      </c>
      <c r="X7" s="62">
        <f>IFERROR(SUMIFS(RESERVA!$M$13:$M$13,RESERVA!$H$13:$H$13,"ENTRADA",RESERVA!$J$13:$J$13,$B7),0)</f>
        <v>0</v>
      </c>
      <c r="Y7" s="96">
        <f t="shared" si="0"/>
        <v>0</v>
      </c>
      <c r="Z7" s="96">
        <f>Y7+'MAY25'!Z7</f>
        <v>609000.02</v>
      </c>
    </row>
    <row r="8" spans="1:26" x14ac:dyDescent="0.3">
      <c r="A8">
        <v>11.4</v>
      </c>
      <c r="B8" s="63" t="s">
        <v>32</v>
      </c>
      <c r="C8" s="62">
        <f>IFERROR(SUMIFS('MGZ121'!$M$843:'MGZ121'!$M$953,'MGZ121'!$H$843:$H$953,"ENTRADA",'MGZ121'!$J$843:$J$953,$B8),0)</f>
        <v>0</v>
      </c>
      <c r="D8" s="62">
        <f>IFERROR(SUMIFS('MGZ BBVA'!$M$618:$M$803,'MGZ BBVA'!$H$618:$H$803,"ENTRADA",'MGZ BBVA'!$J$618:$J$803,$B8),0)</f>
        <v>0</v>
      </c>
      <c r="E8" s="62">
        <f>IFERROR(SUMIFS('MGZ DOLARES'!$M$2:$M$2,'MGZ DOLARES'!$F$2:$F$2,"ENTRADA",'MGZ DOLARES'!$J$2:$J$2,$B8),0)</f>
        <v>0</v>
      </c>
      <c r="F8" s="62">
        <f>IFERROR(SUMIFS('MGZ BAJIO'!$M$62:$M$66,'MGZ BAJIO'!$H$62:$H$66,"ENTRADA",'MGZ BAJIO'!$J$62:$J$66,$B8),0)</f>
        <v>0</v>
      </c>
      <c r="G8" s="62">
        <f>IFERROR(SUMIFS('VICTOR BANAMEX'!$M$297:$M$332,'VICTOR BANAMEX'!$H$297:$H$332,"ENTRADA",'VICTOR BANAMEX'!$J$297:$J$332,$B8),0)</f>
        <v>0</v>
      </c>
      <c r="H8" s="62">
        <f>IFERROR(SUMIFS('VICTOR BANORTE'!$M$60:$M$68,'VICTOR BANORTE'!$H$60:$H$68,"ENTRADA",'VICTOR BANORTE'!$J$60:$J$68,$B8),0)</f>
        <v>0</v>
      </c>
      <c r="I8" s="62">
        <f>IFERROR(SUMIFS(RODRIGO!$M$2:$M$2,RODRIGO!$H$2:$H$2,"ENTRADA",RODRIGO!$J$2:$J$2,$B8),0)</f>
        <v>0</v>
      </c>
      <c r="J8" s="62">
        <f>IFERROR(SUMIFS(MOY!$M$32:$M$38,MOY!$F$32:$F$38,"ENTRADA",MOY!$J$32:$J$38,$B8),0)</f>
        <v>0</v>
      </c>
      <c r="K8" s="62">
        <f>IFERROR(SUMIFS('NORMA RUTH'!$M$35:$M$43,'NORMA RUTH'!$H$35:$H$43,"ENTRADA",'NORMA RUTH'!$J$35:$J$43,$B8),0)</f>
        <v>0</v>
      </c>
      <c r="L8" s="62">
        <f>IFERROR(SUMIFS(VALERIA!$M$28:$M$28,VALERIA!$H$28:$H$28,"ENTRADA",VALERIA!$J$28:$J$28,$B8),0)</f>
        <v>0</v>
      </c>
      <c r="M8" s="62">
        <f>IFERROR(SUMIFS('MANUEL BANAMEX'!$M$54:$M$66,'MANUEL BANAMEX'!$H$54:$H$66,"ENTRADA",'MANUEL BANAMEX'!$J$54:$J$66,$B8),0)</f>
        <v>0</v>
      </c>
      <c r="N8" s="62">
        <f>IFERROR(SUMIFS(ROBERTO!$M$2:$M$2,ROBERTO!$H$2:$H$2,"ENTRADA",ROBERTO!$J$2:$J$2,$B8),0)</f>
        <v>0</v>
      </c>
      <c r="O8" s="62">
        <f>IFERROR(SUMIFS(JUAN!$M$57:$M$72,JUAN!$H$57:$H$72,"ENTRADA",JUAN!$J$57:$J$72,$B8),0)</f>
        <v>0</v>
      </c>
      <c r="P8" s="62">
        <f>IFERROR(SUMIFS('NORMA SANCHEZ'!$M$55:$M$66,'NORMA SANCHEZ'!$H$55:$H$66,"ENTRADA",'NORMA SANCHEZ'!$J$55:$J$66,$B8),0)</f>
        <v>0</v>
      </c>
      <c r="Q8" s="62">
        <f>IFERROR(SUMIFS('JOSE CARLOS'!$M$58:$M$69,'JOSE CARLOS'!$H$58:$H$69,"ENTRADA",'JOSE CARLOS'!$J$58:$J$69,$B8),0)</f>
        <v>0</v>
      </c>
      <c r="R8" s="62">
        <f>IFERROR(SUMIFS('LUIS ENRIQUE '!$M$47:$M$56,'LUIS ENRIQUE '!$H$47:$H$56,"ENTRADA",'LUIS ENRIQUE '!$J$47:$J$56,$B8),0)</f>
        <v>0</v>
      </c>
      <c r="S8" s="62">
        <f>IFERROR(SUMIFS(CESARIA!$M$64:$M$75,CESARIA!$H$64:$H$75,"ENTRADA",CESARIA!$J$64:$J$75,$B8),0)</f>
        <v>0</v>
      </c>
      <c r="T8" s="62">
        <f>IFERROR(SUMIFS(ALAN!$M$56:$M$72,ALAN!$H$56:$H$72,"ENTRADA",ALAN!$J$56:$J$72,$B8),0)</f>
        <v>0</v>
      </c>
      <c r="U8" s="62">
        <f>IFERROR(SUMIFS(ELVIA!$M$52:$M$56,ELVIA!$H$52:$H$56,"ENTRADA",ELVIA!$J$52:$J$56,$B8),0)</f>
        <v>0</v>
      </c>
      <c r="V8" s="146">
        <f>IFERROR(SUMIFS(CAJA!$M$3380:$M$3965,CAJA!$H$3380:$H$3965,"ENTRADA",CAJA!$J$3380:$J$3965,$B8),0)</f>
        <v>0</v>
      </c>
      <c r="W8" s="62">
        <f>IFERROR(SUMIFS('CAJA TIGRES'!$M$916:$M$1108,'CAJA TIGRES'!$H$916:$H$1108,"ENTRADA",'CAJA TIGRES'!$J$916:$J$1108,$B8),0)</f>
        <v>0</v>
      </c>
      <c r="X8" s="62">
        <f>IFERROR(SUMIFS(RESERVA!$M$13:$M$13,RESERVA!$H$13:$H$13,"ENTRADA",RESERVA!$J$13:$J$13,$B8),0)</f>
        <v>0</v>
      </c>
      <c r="Y8" s="96">
        <f t="shared" si="0"/>
        <v>0</v>
      </c>
      <c r="Z8" s="96">
        <f>Y8+'MAY25'!Z8</f>
        <v>0</v>
      </c>
    </row>
    <row r="9" spans="1:26" x14ac:dyDescent="0.3">
      <c r="A9">
        <v>11.5</v>
      </c>
      <c r="B9" s="63" t="s">
        <v>34</v>
      </c>
      <c r="C9" s="62">
        <f>IFERROR(SUMIFS('MGZ121'!$M$843:'MGZ121'!$M$953,'MGZ121'!$H$843:$H$953,"ENTRADA",'MGZ121'!$J$843:$J$953,$B9),0)</f>
        <v>0</v>
      </c>
      <c r="D9" s="62">
        <f>IFERROR(SUMIFS('MGZ BBVA'!$M$618:$M$803,'MGZ BBVA'!$H$618:$H$803,"ENTRADA",'MGZ BBVA'!$J$618:$J$803,$B9),0)</f>
        <v>0</v>
      </c>
      <c r="E9" s="62">
        <f>IFERROR(SUMIFS('MGZ DOLARES'!$M$2:$M$2,'MGZ DOLARES'!$F$2:$F$2,"ENTRADA",'MGZ DOLARES'!$J$2:$J$2,$B9),0)</f>
        <v>0</v>
      </c>
      <c r="F9" s="62">
        <f>IFERROR(SUMIFS('MGZ BAJIO'!$M$62:$M$66,'MGZ BAJIO'!$H$62:$H$66,"ENTRADA",'MGZ BAJIO'!$J$62:$J$66,$B9),0)</f>
        <v>0</v>
      </c>
      <c r="G9" s="62">
        <f>IFERROR(SUMIFS('VICTOR BANAMEX'!$M$297:$M$332,'VICTOR BANAMEX'!$H$297:$H$332,"ENTRADA",'VICTOR BANAMEX'!$J$297:$J$332,$B9),0)</f>
        <v>0.06</v>
      </c>
      <c r="H9" s="62">
        <f>IFERROR(SUMIFS('VICTOR BANORTE'!$M$60:$M$68,'VICTOR BANORTE'!$H$60:$H$68,"ENTRADA",'VICTOR BANORTE'!$J$60:$J$68,$B9),0)</f>
        <v>0</v>
      </c>
      <c r="I9" s="62">
        <f>IFERROR(SUMIFS(RODRIGO!$M$2:$M$2,RODRIGO!$H$2:$H$2,"ENTRADA",RODRIGO!$J$2:$J$2,$B9),0)</f>
        <v>0</v>
      </c>
      <c r="J9" s="62">
        <f>IFERROR(SUMIFS(MOY!$M$32:$M$38,MOY!$F$32:$F$38,"ENTRADA",MOY!$J$32:$J$38,$B9),0)</f>
        <v>0</v>
      </c>
      <c r="K9" s="62">
        <f>IFERROR(SUMIFS('NORMA RUTH'!$M$35:$M$43,'NORMA RUTH'!$H$35:$H$43,"ENTRADA",'NORMA RUTH'!$J$35:$J$43,$B9),0)</f>
        <v>0</v>
      </c>
      <c r="L9" s="62">
        <f>IFERROR(SUMIFS(VALERIA!$M$28:$M$28,VALERIA!$H$28:$H$28,"ENTRADA",VALERIA!$J$28:$J$28,$B9),0)</f>
        <v>0</v>
      </c>
      <c r="M9" s="62">
        <f>IFERROR(SUMIFS('MANUEL BANAMEX'!$M$54:$M$66,'MANUEL BANAMEX'!$H$54:$H$66,"ENTRADA",'MANUEL BANAMEX'!$J$54:$J$66,$B9),0)</f>
        <v>0</v>
      </c>
      <c r="N9" s="62">
        <f>IFERROR(SUMIFS(ROBERTO!$M$2:$M$2,ROBERTO!$H$2:$H$2,"ENTRADA",ROBERTO!$J$2:$J$2,$B9),0)</f>
        <v>0</v>
      </c>
      <c r="O9" s="62">
        <f>IFERROR(SUMIFS(JUAN!$M$57:$M$72,JUAN!$H$57:$H$72,"ENTRADA",JUAN!$J$57:$J$72,$B9),0)</f>
        <v>0</v>
      </c>
      <c r="P9" s="62">
        <f>IFERROR(SUMIFS('NORMA SANCHEZ'!$M$55:$M$66,'NORMA SANCHEZ'!$H$55:$H$66,"ENTRADA",'NORMA SANCHEZ'!$J$55:$J$66,$B9),0)</f>
        <v>0</v>
      </c>
      <c r="Q9" s="62">
        <f>IFERROR(SUMIFS('JOSE CARLOS'!$M$58:$M$69,'JOSE CARLOS'!$H$58:$H$69,"ENTRADA",'JOSE CARLOS'!$J$58:$J$69,$B9),0)</f>
        <v>0</v>
      </c>
      <c r="R9" s="62">
        <f>IFERROR(SUMIFS('LUIS ENRIQUE '!$M$47:$M$56,'LUIS ENRIQUE '!$H$47:$H$56,"ENTRADA",'LUIS ENRIQUE '!$J$47:$J$56,$B9),0)</f>
        <v>0</v>
      </c>
      <c r="S9" s="62">
        <f>IFERROR(SUMIFS(CESARIA!$M$64:$M$75,CESARIA!$H$64:$H$75,"ENTRADA",CESARIA!$J$64:$J$75,$B9),0)</f>
        <v>0</v>
      </c>
      <c r="T9" s="62">
        <f>IFERROR(SUMIFS(ALAN!$M$56:$M$72,ALAN!$H$56:$H$72,"ENTRADA",ALAN!$J$56:$J$72,$B9),0)</f>
        <v>0</v>
      </c>
      <c r="U9" s="62">
        <f>IFERROR(SUMIFS(ELVIA!$M$52:$M$56,ELVIA!$H$52:$H$56,"ENTRADA",ELVIA!$J$52:$J$56,$B9),0)</f>
        <v>0</v>
      </c>
      <c r="V9" s="146">
        <f>IFERROR(SUMIFS(CAJA!$M$3380:$M$3965,CAJA!$H$3380:$H$3965,"ENTRADA",CAJA!$J$3380:$J$3965,$B9),0)</f>
        <v>0</v>
      </c>
      <c r="W9" s="62">
        <f>IFERROR(SUMIFS('CAJA TIGRES'!$M$916:$M$1108,'CAJA TIGRES'!$H$916:$H$1108,"ENTRADA",'CAJA TIGRES'!$J$916:$J$1108,$B9),0)</f>
        <v>0</v>
      </c>
      <c r="X9" s="62">
        <f>IFERROR(SUMIFS(RESERVA!$M$13:$M$13,RESERVA!$H$13:$H$13,"ENTRADA",RESERVA!$J$13:$J$13,$B9),0)</f>
        <v>0</v>
      </c>
      <c r="Y9" s="96">
        <f t="shared" si="0"/>
        <v>0.06</v>
      </c>
      <c r="Z9" s="96">
        <f>Y9+'MAY25'!Z9</f>
        <v>2.2399999999999998</v>
      </c>
    </row>
    <row r="10" spans="1:26" x14ac:dyDescent="0.3">
      <c r="A10">
        <v>11.6</v>
      </c>
      <c r="B10" s="63" t="s">
        <v>118</v>
      </c>
      <c r="C10" s="62">
        <f>IFERROR(SUMIFS('MGZ121'!$M$843:'MGZ121'!$M$953,'MGZ121'!$H$843:$H$953,"ENTRADA",'MGZ121'!$J$843:$J$953,$B10),0)</f>
        <v>0</v>
      </c>
      <c r="D10" s="62">
        <f>IFERROR(SUMIFS('MGZ BBVA'!$M$618:$M$803,'MGZ BBVA'!$H$618:$H$803,"ENTRADA",'MGZ BBVA'!$J$618:$J$803,$B10),0)</f>
        <v>0</v>
      </c>
      <c r="E10" s="62">
        <f>IFERROR(SUMIFS('MGZ DOLARES'!$M$2:$M$2,'MGZ DOLARES'!$F$2:$F$2,"ENTRADA",'MGZ DOLARES'!$J$2:$J$2,$B10),0)</f>
        <v>0</v>
      </c>
      <c r="F10" s="62">
        <f>IFERROR(SUMIFS('MGZ BAJIO'!$M$62:$M$66,'MGZ BAJIO'!$H$62:$H$66,"ENTRADA",'MGZ BAJIO'!$J$62:$J$66,$B10),0)</f>
        <v>0</v>
      </c>
      <c r="G10" s="62">
        <f>IFERROR(SUMIFS('VICTOR BANAMEX'!$M$297:$M$332,'VICTOR BANAMEX'!$H$297:$H$332,"ENTRADA",'VICTOR BANAMEX'!$J$297:$J$332,$B10),0)</f>
        <v>0</v>
      </c>
      <c r="H10" s="62">
        <f>IFERROR(SUMIFS('VICTOR BANORTE'!$M$60:$M$68,'VICTOR BANORTE'!$H$60:$H$68,"ENTRADA",'VICTOR BANORTE'!$J$60:$J$68,$B10),0)</f>
        <v>0</v>
      </c>
      <c r="I10" s="62">
        <f>IFERROR(SUMIFS(RODRIGO!$M$2:$M$2,RODRIGO!$H$2:$H$2,"ENTRADA",RODRIGO!$J$2:$J$2,$B10),0)</f>
        <v>0</v>
      </c>
      <c r="J10" s="62">
        <f>IFERROR(SUMIFS(MOY!$M$32:$M$38,MOY!$F$32:$F$38,"ENTRADA",MOY!$J$32:$J$38,$B10),0)</f>
        <v>0</v>
      </c>
      <c r="K10" s="62">
        <f>IFERROR(SUMIFS('NORMA RUTH'!$M$35:$M$43,'NORMA RUTH'!$H$35:$H$43,"ENTRADA",'NORMA RUTH'!$J$35:$J$43,$B10),0)</f>
        <v>0</v>
      </c>
      <c r="L10" s="62">
        <f>IFERROR(SUMIFS(VALERIA!$M$28:$M$28,VALERIA!$H$28:$H$28,"ENTRADA",VALERIA!$J$28:$J$28,$B10),0)</f>
        <v>0</v>
      </c>
      <c r="M10" s="62">
        <f>IFERROR(SUMIFS('MANUEL BANAMEX'!$M$54:$M$66,'MANUEL BANAMEX'!$H$54:$H$66,"ENTRADA",'MANUEL BANAMEX'!$J$54:$J$66,$B10),0)</f>
        <v>0</v>
      </c>
      <c r="N10" s="62">
        <f>IFERROR(SUMIFS(ROBERTO!$M$2:$M$2,ROBERTO!$H$2:$H$2,"ENTRADA",ROBERTO!$J$2:$J$2,$B10),0)</f>
        <v>0</v>
      </c>
      <c r="O10" s="62">
        <f>IFERROR(SUMIFS(JUAN!$M$57:$M$72,JUAN!$H$57:$H$72,"ENTRADA",JUAN!$J$57:$J$72,$B10),0)</f>
        <v>0</v>
      </c>
      <c r="P10" s="62">
        <f>IFERROR(SUMIFS('NORMA SANCHEZ'!$M$55:$M$66,'NORMA SANCHEZ'!$H$55:$H$66,"ENTRADA",'NORMA SANCHEZ'!$J$55:$J$66,$B10),0)</f>
        <v>0</v>
      </c>
      <c r="Q10" s="62">
        <f>IFERROR(SUMIFS('JOSE CARLOS'!$M$58:$M$69,'JOSE CARLOS'!$H$58:$H$69,"ENTRADA",'JOSE CARLOS'!$J$58:$J$69,$B10),0)</f>
        <v>0</v>
      </c>
      <c r="R10" s="62">
        <f>IFERROR(SUMIFS('LUIS ENRIQUE '!$M$47:$M$56,'LUIS ENRIQUE '!$H$47:$H$56,"ENTRADA",'LUIS ENRIQUE '!$J$47:$J$56,$B10),0)</f>
        <v>0</v>
      </c>
      <c r="S10" s="62">
        <f>IFERROR(SUMIFS(CESARIA!$M$64:$M$75,CESARIA!$H$64:$H$75,"ENTRADA",CESARIA!$J$64:$J$75,$B10),0)</f>
        <v>0</v>
      </c>
      <c r="T10" s="62">
        <f>IFERROR(SUMIFS(ALAN!$M$56:$M$72,ALAN!$H$56:$H$72,"ENTRADA",ALAN!$J$56:$J$72,$B10),0)</f>
        <v>0</v>
      </c>
      <c r="U10" s="62">
        <f>IFERROR(SUMIFS(ELVIA!$M$52:$M$56,ELVIA!$H$52:$H$56,"ENTRADA",ELVIA!$J$52:$J$56,$B10),0)</f>
        <v>0</v>
      </c>
      <c r="V10" s="146">
        <f>IFERROR(SUMIFS(CAJA!$M$3380:$M$3965,CAJA!$H$3380:$H$3965,"ENTRADA",CAJA!$J$3380:$J$3965,$B10),0)</f>
        <v>0</v>
      </c>
      <c r="W10" s="62">
        <f>IFERROR(SUMIFS('CAJA TIGRES'!$M$916:$M$1108,'CAJA TIGRES'!$H$916:$H$1108,"ENTRADA",'CAJA TIGRES'!$J$916:$J$1108,$B10),0)</f>
        <v>0</v>
      </c>
      <c r="X10" s="62">
        <f>IFERROR(SUMIFS(RESERVA!$M$13:$M$13,RESERVA!$H$13:$H$13,"ENTRADA",RESERVA!$J$13:$J$13,$B10),0)</f>
        <v>0</v>
      </c>
      <c r="Y10" s="96">
        <f t="shared" si="0"/>
        <v>0</v>
      </c>
      <c r="Z10" s="96">
        <f>Y10+'MAY25'!Z10</f>
        <v>0</v>
      </c>
    </row>
    <row r="11" spans="1:26" x14ac:dyDescent="0.3">
      <c r="A11">
        <v>11.7</v>
      </c>
      <c r="B11" s="63" t="s">
        <v>100</v>
      </c>
      <c r="C11" s="62">
        <f>IFERROR(SUMIFS('MGZ121'!$M$843:'MGZ121'!$M$953,'MGZ121'!$H$843:$H$953,"ENTRADA",'MGZ121'!$J$843:$J$953,$B11),0)</f>
        <v>0</v>
      </c>
      <c r="D11" s="62">
        <f>IFERROR(SUMIFS('MGZ BBVA'!$M$618:$M$803,'MGZ BBVA'!$H$618:$H$803,"ENTRADA",'MGZ BBVA'!$J$618:$J$803,$B11),0)</f>
        <v>0</v>
      </c>
      <c r="E11" s="62">
        <f>IFERROR(SUMIFS('MGZ DOLARES'!$M$2:$M$2,'MGZ DOLARES'!$F$2:$F$2,"ENTRADA",'MGZ DOLARES'!$J$2:$J$2,$B11),0)</f>
        <v>0</v>
      </c>
      <c r="F11" s="62">
        <f>IFERROR(SUMIFS('MGZ BAJIO'!$M$62:$M$66,'MGZ BAJIO'!$H$62:$H$66,"ENTRADA",'MGZ BAJIO'!$J$62:$J$66,$B11),0)</f>
        <v>0</v>
      </c>
      <c r="G11" s="62">
        <f>IFERROR(SUMIFS('VICTOR BANAMEX'!$M$297:$M$332,'VICTOR BANAMEX'!$H$297:$H$332,"ENTRADA",'VICTOR BANAMEX'!$J$297:$J$332,$B11),0)</f>
        <v>0</v>
      </c>
      <c r="H11" s="62">
        <f>IFERROR(SUMIFS('VICTOR BANORTE'!$M$60:$M$68,'VICTOR BANORTE'!$H$60:$H$68,"ENTRADA",'VICTOR BANORTE'!$J$60:$J$68,$B11),0)</f>
        <v>0</v>
      </c>
      <c r="I11" s="62">
        <f>IFERROR(SUMIFS(RODRIGO!$M$2:$M$2,RODRIGO!$H$2:$H$2,"ENTRADA",RODRIGO!$J$2:$J$2,$B11),0)</f>
        <v>0</v>
      </c>
      <c r="J11" s="62">
        <f>IFERROR(SUMIFS(MOY!$M$32:$M$38,MOY!$F$32:$F$38,"ENTRADA",MOY!$J$32:$J$38,$B11),0)</f>
        <v>0</v>
      </c>
      <c r="K11" s="62">
        <f>IFERROR(SUMIFS('NORMA RUTH'!$M$35:$M$43,'NORMA RUTH'!$H$35:$H$43,"ENTRADA",'NORMA RUTH'!$J$35:$J$43,$B11),0)</f>
        <v>0</v>
      </c>
      <c r="L11" s="62">
        <f>IFERROR(SUMIFS(VALERIA!$M$28:$M$28,VALERIA!$H$28:$H$28,"ENTRADA",VALERIA!$J$28:$J$28,$B11),0)</f>
        <v>0</v>
      </c>
      <c r="M11" s="62">
        <f>IFERROR(SUMIFS('MANUEL BANAMEX'!$M$54:$M$66,'MANUEL BANAMEX'!$H$54:$H$66,"ENTRADA",'MANUEL BANAMEX'!$J$54:$J$66,$B11),0)</f>
        <v>0</v>
      </c>
      <c r="N11" s="62">
        <f>IFERROR(SUMIFS(ROBERTO!$M$2:$M$2,ROBERTO!$H$2:$H$2,"ENTRADA",ROBERTO!$J$2:$J$2,$B11),0)</f>
        <v>0</v>
      </c>
      <c r="O11" s="62">
        <f>IFERROR(SUMIFS(JUAN!$M$57:$M$72,JUAN!$H$57:$H$72,"ENTRADA",JUAN!$J$57:$J$72,$B11),0)</f>
        <v>0</v>
      </c>
      <c r="P11" s="62">
        <f>IFERROR(SUMIFS('NORMA SANCHEZ'!$M$55:$M$66,'NORMA SANCHEZ'!$H$55:$H$66,"ENTRADA",'NORMA SANCHEZ'!$J$55:$J$66,$B11),0)</f>
        <v>0</v>
      </c>
      <c r="Q11" s="62">
        <f>IFERROR(SUMIFS('JOSE CARLOS'!$M$58:$M$69,'JOSE CARLOS'!$H$58:$H$69,"ENTRADA",'JOSE CARLOS'!$J$58:$J$69,$B11),0)</f>
        <v>0</v>
      </c>
      <c r="R11" s="62">
        <f>IFERROR(SUMIFS('LUIS ENRIQUE '!$M$47:$M$56,'LUIS ENRIQUE '!$H$47:$H$56,"ENTRADA",'LUIS ENRIQUE '!$J$47:$J$56,$B11),0)</f>
        <v>0</v>
      </c>
      <c r="S11" s="62">
        <f>IFERROR(SUMIFS(CESARIA!$M$64:$M$75,CESARIA!$H$64:$H$75,"ENTRADA",CESARIA!$J$64:$J$75,$B11),0)</f>
        <v>0</v>
      </c>
      <c r="T11" s="62">
        <f>IFERROR(SUMIFS(ALAN!$M$56:$M$72,ALAN!$H$56:$H$72,"ENTRADA",ALAN!$J$56:$J$72,$B11),0)</f>
        <v>0</v>
      </c>
      <c r="U11" s="62">
        <f>IFERROR(SUMIFS(ELVIA!$M$52:$M$56,ELVIA!$H$52:$H$56,"ENTRADA",ELVIA!$J$52:$J$56,$B11),0)</f>
        <v>0</v>
      </c>
      <c r="V11" s="146">
        <f>IFERROR(SUMIFS(CAJA!$M$3380:$M$3965,CAJA!$H$3380:$H$3965,"ENTRADA",CAJA!$J$3380:$J$3965,$B11),0)</f>
        <v>0</v>
      </c>
      <c r="W11" s="62">
        <f>IFERROR(SUMIFS('CAJA TIGRES'!$M$916:$M$1108,'CAJA TIGRES'!$H$916:$H$1108,"ENTRADA",'CAJA TIGRES'!$J$916:$J$1108,$B11),0)</f>
        <v>4000</v>
      </c>
      <c r="X11" s="62">
        <f>IFERROR(SUMIFS(RESERVA!$M$13:$M$13,RESERVA!$H$13:$H$13,"ENTRADA",RESERVA!$J$13:$J$13,$B11),0)</f>
        <v>0</v>
      </c>
      <c r="Y11" s="96">
        <f t="shared" si="0"/>
        <v>4000</v>
      </c>
      <c r="Z11" s="96">
        <f>Y11+'MAY25'!Z11</f>
        <v>13968.23</v>
      </c>
    </row>
    <row r="12" spans="1:26" x14ac:dyDescent="0.3">
      <c r="A12">
        <v>11.8</v>
      </c>
      <c r="B12" s="63" t="s">
        <v>123</v>
      </c>
      <c r="C12" s="62">
        <f>IFERROR(SUMIFS('MGZ121'!$M$843:'MGZ121'!$M$953,'MGZ121'!$H$843:$H$953,"ENTRADA",'MGZ121'!$J$843:$J$953,$B12),0)</f>
        <v>0</v>
      </c>
      <c r="D12" s="62">
        <f>IFERROR(SUMIFS('MGZ BBVA'!$M$618:$M$803,'MGZ BBVA'!$H$618:$H$803,"ENTRADA",'MGZ BBVA'!$J$618:$J$803,$B12),0)</f>
        <v>0</v>
      </c>
      <c r="E12" s="62">
        <f>IFERROR(SUMIFS('MGZ DOLARES'!$M$2:$M$2,'MGZ DOLARES'!$F$2:$F$2,"ENTRADA",'MGZ DOLARES'!$J$2:$J$2,$B12),0)</f>
        <v>0</v>
      </c>
      <c r="F12" s="62">
        <f>IFERROR(SUMIFS('MGZ BAJIO'!$M$62:$M$66,'MGZ BAJIO'!$H$62:$H$66,"ENTRADA",'MGZ BAJIO'!$J$62:$J$66,$B12),0)</f>
        <v>0</v>
      </c>
      <c r="G12" s="62">
        <f>IFERROR(SUMIFS('VICTOR BANAMEX'!$M$297:$M$332,'VICTOR BANAMEX'!$H$297:$H$332,"ENTRADA",'VICTOR BANAMEX'!$J$297:$J$332,$B12),0)</f>
        <v>0</v>
      </c>
      <c r="H12" s="62">
        <f>IFERROR(SUMIFS('VICTOR BANORTE'!$M$60:$M$68,'VICTOR BANORTE'!$H$60:$H$68,"ENTRADA",'VICTOR BANORTE'!$J$60:$J$68,$B12),0)</f>
        <v>0</v>
      </c>
      <c r="I12" s="62">
        <f>IFERROR(SUMIFS(RODRIGO!$M$2:$M$2,RODRIGO!$H$2:$H$2,"ENTRADA",RODRIGO!$J$2:$J$2,$B12),0)</f>
        <v>0</v>
      </c>
      <c r="J12" s="62">
        <f>IFERROR(SUMIFS(MOY!$M$32:$M$38,MOY!$F$32:$F$38,"ENTRADA",MOY!$J$32:$J$38,$B12),0)</f>
        <v>0</v>
      </c>
      <c r="K12" s="62">
        <f>IFERROR(SUMIFS('NORMA RUTH'!$M$35:$M$43,'NORMA RUTH'!$H$35:$H$43,"ENTRADA",'NORMA RUTH'!$J$35:$J$43,$B12),0)</f>
        <v>0</v>
      </c>
      <c r="L12" s="62">
        <f>IFERROR(SUMIFS(VALERIA!$M$28:$M$28,VALERIA!$H$28:$H$28,"ENTRADA",VALERIA!$J$28:$J$28,$B12),0)</f>
        <v>0</v>
      </c>
      <c r="M12" s="62">
        <f>IFERROR(SUMIFS('MANUEL BANAMEX'!$M$54:$M$66,'MANUEL BANAMEX'!$H$54:$H$66,"ENTRADA",'MANUEL BANAMEX'!$J$54:$J$66,$B12),0)</f>
        <v>8600</v>
      </c>
      <c r="N12" s="62">
        <f>IFERROR(SUMIFS(ROBERTO!$M$2:$M$2,ROBERTO!$H$2:$H$2,"ENTRADA",ROBERTO!$J$2:$J$2,$B12),0)</f>
        <v>0</v>
      </c>
      <c r="O12" s="62">
        <f>IFERROR(SUMIFS(JUAN!$M$57:$M$72,JUAN!$H$57:$H$72,"ENTRADA",JUAN!$J$57:$J$72,$B12),0)</f>
        <v>0</v>
      </c>
      <c r="P12" s="62">
        <f>IFERROR(SUMIFS('NORMA SANCHEZ'!$M$55:$M$66,'NORMA SANCHEZ'!$H$55:$H$66,"ENTRADA",'NORMA SANCHEZ'!$J$55:$J$66,$B12),0)</f>
        <v>8000</v>
      </c>
      <c r="Q12" s="62">
        <f>IFERROR(SUMIFS('JOSE CARLOS'!$M$58:$M$69,'JOSE CARLOS'!$H$58:$H$69,"ENTRADA",'JOSE CARLOS'!$J$58:$J$69,$B12),0)</f>
        <v>0</v>
      </c>
      <c r="R12" s="62">
        <f>IFERROR(SUMIFS('LUIS ENRIQUE '!$M$47:$M$56,'LUIS ENRIQUE '!$H$47:$H$56,"ENTRADA",'LUIS ENRIQUE '!$J$47:$J$56,$B12),0)</f>
        <v>0</v>
      </c>
      <c r="S12" s="62">
        <f>IFERROR(SUMIFS(CESARIA!$M$64:$M$75,CESARIA!$H$64:$H$75,"ENTRADA",CESARIA!$J$64:$J$75,$B12),0)</f>
        <v>0</v>
      </c>
      <c r="T12" s="62">
        <f>IFERROR(SUMIFS(ALAN!$M$56:$M$72,ALAN!$H$56:$H$72,"ENTRADA",ALAN!$J$56:$J$72,$B12),0)</f>
        <v>0</v>
      </c>
      <c r="U12" s="62">
        <f>IFERROR(SUMIFS(ELVIA!$M$52:$M$56,ELVIA!$H$52:$H$56,"ENTRADA",ELVIA!$J$52:$J$56,$B12),0)</f>
        <v>0</v>
      </c>
      <c r="V12" s="146">
        <f>IFERROR(SUMIFS(CAJA!$M$3380:$M$3965,CAJA!$H$3380:$H$3965,"ENTRADA",CAJA!$J$3380:$J$3965,$B12),0)</f>
        <v>0</v>
      </c>
      <c r="W12" s="62">
        <f>IFERROR(SUMIFS('CAJA TIGRES'!$M$916:$M$1108,'CAJA TIGRES'!$H$916:$H$1108,"ENTRADA",'CAJA TIGRES'!$J$916:$J$1108,$B12),0)</f>
        <v>0</v>
      </c>
      <c r="X12" s="62">
        <f>IFERROR(SUMIFS(RESERVA!$M$13:$M$13,RESERVA!$H$13:$H$13,"ENTRADA",RESERVA!$J$13:$J$13,$B12),0)</f>
        <v>0</v>
      </c>
      <c r="Y12" s="96">
        <f t="shared" si="0"/>
        <v>16600</v>
      </c>
      <c r="Z12" s="96">
        <f>Y12+'MAY25'!Z12</f>
        <v>163050</v>
      </c>
    </row>
    <row r="13" spans="1:26" x14ac:dyDescent="0.3">
      <c r="B13" s="63" t="s">
        <v>199</v>
      </c>
      <c r="C13" s="62">
        <f>IFERROR(SUMIFS('MGZ121'!$M$843:'MGZ121'!$M$953,'MGZ121'!$H$843:$H$953,"ENTRADA",'MGZ121'!$J$843:$J$953,$B13),0)</f>
        <v>0</v>
      </c>
      <c r="D13" s="62">
        <f>IFERROR(SUMIFS('MGZ BBVA'!$M$618:$M$803,'MGZ BBVA'!$H$618:$H$803,"ENTRADA",'MGZ BBVA'!$J$618:$J$803,$B13),0)</f>
        <v>0</v>
      </c>
      <c r="E13" s="62">
        <f>IFERROR(SUMIFS('MGZ DOLARES'!$M$2:$M$2,'MGZ DOLARES'!$F$2:$F$2,"ENTRADA",'MGZ DOLARES'!$J$2:$J$2,$B13),0)</f>
        <v>0</v>
      </c>
      <c r="F13" s="62">
        <f>IFERROR(SUMIFS('MGZ BAJIO'!$M$62:$M$66,'MGZ BAJIO'!$H$62:$H$66,"ENTRADA",'MGZ BAJIO'!$J$62:$J$66,$B13),0)</f>
        <v>0</v>
      </c>
      <c r="G13" s="62">
        <f>IFERROR(SUMIFS('VICTOR BANAMEX'!$M$297:$M$332,'VICTOR BANAMEX'!$H$297:$H$332,"ENTRADA",'VICTOR BANAMEX'!$J$297:$J$332,$B13),0)</f>
        <v>0</v>
      </c>
      <c r="H13" s="62">
        <f>IFERROR(SUMIFS('VICTOR BANORTE'!$M$60:$M$68,'VICTOR BANORTE'!$H$60:$H$68,"ENTRADA",'VICTOR BANORTE'!$J$60:$J$68,$B13),0)</f>
        <v>0</v>
      </c>
      <c r="I13" s="62">
        <f>IFERROR(SUMIFS(RODRIGO!$M$2:$M$2,RODRIGO!$H$2:$H$2,"ENTRADA",RODRIGO!$J$2:$J$2,$B13),0)</f>
        <v>0</v>
      </c>
      <c r="J13" s="62">
        <f>IFERROR(SUMIFS(MOY!$M$32:$M$38,MOY!$F$32:$F$38,"ENTRADA",MOY!$J$32:$J$38,$B13),0)</f>
        <v>0</v>
      </c>
      <c r="K13" s="62">
        <f>IFERROR(SUMIFS('NORMA RUTH'!$M$35:$M$43,'NORMA RUTH'!$H$35:$H$43,"ENTRADA",'NORMA RUTH'!$J$35:$J$43,$B13),0)</f>
        <v>0</v>
      </c>
      <c r="L13" s="62">
        <f>IFERROR(SUMIFS(VALERIA!$M$28:$M$28,VALERIA!$H$28:$H$28,"ENTRADA",VALERIA!$J$28:$J$28,$B13),0)</f>
        <v>0</v>
      </c>
      <c r="M13" s="62">
        <f>IFERROR(SUMIFS('MANUEL BANAMEX'!$M$54:$M$66,'MANUEL BANAMEX'!$H$54:$H$66,"ENTRADA",'MANUEL BANAMEX'!$J$54:$J$66,$B13),0)</f>
        <v>0</v>
      </c>
      <c r="N13" s="62">
        <f>IFERROR(SUMIFS(ROBERTO!$M$2:$M$2,ROBERTO!$H$2:$H$2,"ENTRADA",ROBERTO!$J$2:$J$2,$B13),0)</f>
        <v>0</v>
      </c>
      <c r="O13" s="62">
        <f>IFERROR(SUMIFS(JUAN!$M$57:$M$72,JUAN!$H$57:$H$72,"ENTRADA",JUAN!$J$57:$J$72,$B13),0)</f>
        <v>0</v>
      </c>
      <c r="P13" s="62">
        <f>IFERROR(SUMIFS('NORMA SANCHEZ'!$M$55:$M$66,'NORMA SANCHEZ'!$H$55:$H$66,"ENTRADA",'NORMA SANCHEZ'!$J$55:$J$66,$B13),0)</f>
        <v>0</v>
      </c>
      <c r="Q13" s="62">
        <f>IFERROR(SUMIFS('JOSE CARLOS'!$M$58:$M$69,'JOSE CARLOS'!$H$58:$H$69,"ENTRADA",'JOSE CARLOS'!$J$58:$J$69,$B13),0)</f>
        <v>0</v>
      </c>
      <c r="R13" s="62">
        <f>IFERROR(SUMIFS('LUIS ENRIQUE '!$M$47:$M$56,'LUIS ENRIQUE '!$H$47:$H$56,"ENTRADA",'LUIS ENRIQUE '!$J$47:$J$56,$B13),0)</f>
        <v>0</v>
      </c>
      <c r="S13" s="62">
        <f>IFERROR(SUMIFS(CESARIA!$M$64:$M$75,CESARIA!$H$64:$H$75,"ENTRADA",CESARIA!$J$64:$J$75,$B13),0)</f>
        <v>0</v>
      </c>
      <c r="T13" s="62">
        <f>IFERROR(SUMIFS(ALAN!$M$56:$M$72,ALAN!$H$56:$H$72,"ENTRADA",ALAN!$J$56:$J$72,$B13),0)</f>
        <v>0</v>
      </c>
      <c r="U13" s="62">
        <f>IFERROR(SUMIFS(ELVIA!$M$52:$M$56,ELVIA!$H$52:$H$56,"ENTRADA",ELVIA!$J$52:$J$56,$B13),0)</f>
        <v>0</v>
      </c>
      <c r="V13" s="146">
        <f>IFERROR(SUMIFS(CAJA!$M$3380:$M$3965,CAJA!$H$3380:$H$3965,"ENTRADA",CAJA!$J$3380:$J$3965,$B13),0)</f>
        <v>133180</v>
      </c>
      <c r="W13" s="62">
        <f>IFERROR(SUMIFS('CAJA TIGRES'!$M$916:$M$1108,'CAJA TIGRES'!$H$916:$H$1108,"ENTRADA",'CAJA TIGRES'!$J$916:$J$1108,$B13),0)</f>
        <v>0</v>
      </c>
      <c r="X13" s="62">
        <f>IFERROR(SUMIFS(RESERVA!$M$13:$M$13,RESERVA!$H$13:$H$13,"ENTRADA",RESERVA!$J$13:$J$13,$B13),0)</f>
        <v>0</v>
      </c>
      <c r="Y13" s="96">
        <f t="shared" si="0"/>
        <v>133180</v>
      </c>
      <c r="Z13" s="96">
        <f>Y13+'MAY25'!Z13</f>
        <v>1026740</v>
      </c>
    </row>
    <row r="14" spans="1:26" x14ac:dyDescent="0.3">
      <c r="B14" s="13" t="s">
        <v>106</v>
      </c>
      <c r="C14" s="64">
        <f>SUM(C5:C13)</f>
        <v>1477290</v>
      </c>
      <c r="D14" s="64">
        <f t="shared" ref="D14:Y14" si="1">SUM(D5:D13)</f>
        <v>9389323</v>
      </c>
      <c r="E14" s="64">
        <f t="shared" si="1"/>
        <v>0</v>
      </c>
      <c r="F14" s="64">
        <f t="shared" si="1"/>
        <v>0</v>
      </c>
      <c r="G14" s="64">
        <f t="shared" si="1"/>
        <v>0.06</v>
      </c>
      <c r="H14" s="64">
        <f t="shared" si="1"/>
        <v>0</v>
      </c>
      <c r="I14" s="64">
        <f t="shared" si="1"/>
        <v>0</v>
      </c>
      <c r="J14" s="64">
        <f t="shared" si="1"/>
        <v>0</v>
      </c>
      <c r="K14" s="64">
        <f t="shared" si="1"/>
        <v>0</v>
      </c>
      <c r="L14" s="64">
        <f t="shared" si="1"/>
        <v>0</v>
      </c>
      <c r="M14" s="64">
        <f t="shared" si="1"/>
        <v>8600</v>
      </c>
      <c r="N14" s="64">
        <f t="shared" si="1"/>
        <v>0</v>
      </c>
      <c r="O14" s="64">
        <f t="shared" si="1"/>
        <v>0</v>
      </c>
      <c r="P14" s="64">
        <f t="shared" si="1"/>
        <v>8000</v>
      </c>
      <c r="Q14" s="64">
        <f t="shared" si="1"/>
        <v>0</v>
      </c>
      <c r="R14" s="64">
        <f t="shared" si="1"/>
        <v>0</v>
      </c>
      <c r="S14" s="64">
        <f t="shared" si="1"/>
        <v>0</v>
      </c>
      <c r="T14" s="64">
        <f t="shared" si="1"/>
        <v>0</v>
      </c>
      <c r="U14" s="64">
        <f t="shared" si="1"/>
        <v>0</v>
      </c>
      <c r="V14" s="64">
        <f t="shared" si="1"/>
        <v>691062</v>
      </c>
      <c r="W14" s="64">
        <f t="shared" si="1"/>
        <v>4000</v>
      </c>
      <c r="X14" s="64">
        <f t="shared" si="1"/>
        <v>0</v>
      </c>
      <c r="Y14" s="64">
        <f t="shared" si="1"/>
        <v>11578275.060000001</v>
      </c>
      <c r="Z14" s="64">
        <f>SUM(Z5:Z13)</f>
        <v>68211561.49000001</v>
      </c>
    </row>
    <row r="15" spans="1:26" x14ac:dyDescent="0.3">
      <c r="B15" s="12"/>
      <c r="C15" s="75"/>
      <c r="D15" s="12"/>
      <c r="E15" s="12"/>
      <c r="F15" s="12"/>
      <c r="G15" s="12"/>
      <c r="H15" s="12"/>
      <c r="I15" s="12"/>
      <c r="J15" s="12"/>
      <c r="K15" s="12"/>
      <c r="L15" s="12"/>
      <c r="M15" s="12"/>
      <c r="N15" s="12"/>
      <c r="O15" s="12"/>
      <c r="P15" s="12"/>
      <c r="Q15" s="12"/>
      <c r="R15" s="12"/>
      <c r="S15" s="12"/>
      <c r="T15" s="12"/>
      <c r="U15" s="12"/>
      <c r="V15" s="12"/>
      <c r="W15" s="12"/>
      <c r="X15" s="12"/>
      <c r="Y15" s="97"/>
      <c r="Z15" s="97"/>
    </row>
    <row r="16" spans="1:26" x14ac:dyDescent="0.3">
      <c r="B16" s="86" t="s">
        <v>3</v>
      </c>
      <c r="C16" s="75"/>
      <c r="D16" s="12"/>
      <c r="E16" s="12"/>
      <c r="F16" s="12"/>
      <c r="G16" s="12"/>
      <c r="H16" s="12"/>
      <c r="I16" s="12"/>
      <c r="J16" s="12"/>
      <c r="K16" s="12"/>
      <c r="L16" s="12"/>
      <c r="M16" s="12"/>
      <c r="N16" s="12"/>
      <c r="O16" s="12"/>
      <c r="P16" s="12"/>
      <c r="Q16" s="12"/>
      <c r="R16" s="12"/>
      <c r="S16" s="12"/>
      <c r="T16" s="12"/>
      <c r="U16" s="12"/>
      <c r="V16" s="12"/>
      <c r="W16" s="12"/>
      <c r="X16" s="12"/>
      <c r="Y16" s="97"/>
      <c r="Z16" s="97"/>
    </row>
    <row r="17" spans="1:27" s="180" customFormat="1" x14ac:dyDescent="0.3">
      <c r="A17" s="180">
        <v>1</v>
      </c>
      <c r="B17" s="183" t="s">
        <v>53</v>
      </c>
      <c r="C17" s="135">
        <f>SUM(C18:C20)</f>
        <v>0</v>
      </c>
      <c r="D17" s="135">
        <f t="shared" ref="D17:Z17" si="2">SUM(D18:D20)</f>
        <v>0</v>
      </c>
      <c r="E17" s="135">
        <f t="shared" si="2"/>
        <v>0</v>
      </c>
      <c r="F17" s="135">
        <f t="shared" si="2"/>
        <v>0</v>
      </c>
      <c r="G17" s="135">
        <f t="shared" si="2"/>
        <v>0</v>
      </c>
      <c r="H17" s="135">
        <f t="shared" si="2"/>
        <v>0</v>
      </c>
      <c r="I17" s="135">
        <f t="shared" si="2"/>
        <v>0</v>
      </c>
      <c r="J17" s="135">
        <f t="shared" si="2"/>
        <v>0</v>
      </c>
      <c r="K17" s="135">
        <f t="shared" si="2"/>
        <v>0</v>
      </c>
      <c r="L17" s="135">
        <f t="shared" si="2"/>
        <v>0</v>
      </c>
      <c r="M17" s="135">
        <f t="shared" si="2"/>
        <v>0</v>
      </c>
      <c r="N17" s="135">
        <f t="shared" si="2"/>
        <v>0</v>
      </c>
      <c r="O17" s="135">
        <f t="shared" si="2"/>
        <v>0</v>
      </c>
      <c r="P17" s="135">
        <f t="shared" si="2"/>
        <v>0</v>
      </c>
      <c r="Q17" s="135">
        <f t="shared" si="2"/>
        <v>0</v>
      </c>
      <c r="R17" s="135">
        <f t="shared" si="2"/>
        <v>0</v>
      </c>
      <c r="S17" s="135">
        <f t="shared" si="2"/>
        <v>0</v>
      </c>
      <c r="T17" s="135">
        <f t="shared" si="2"/>
        <v>0</v>
      </c>
      <c r="U17" s="135">
        <f t="shared" si="2"/>
        <v>0</v>
      </c>
      <c r="V17" s="135">
        <f t="shared" si="2"/>
        <v>2546043</v>
      </c>
      <c r="W17" s="135">
        <f t="shared" si="2"/>
        <v>955128</v>
      </c>
      <c r="X17" s="135">
        <f t="shared" si="2"/>
        <v>0</v>
      </c>
      <c r="Y17" s="135">
        <f t="shared" si="2"/>
        <v>3501171</v>
      </c>
      <c r="Z17" s="135">
        <f t="shared" si="2"/>
        <v>20501735.710000001</v>
      </c>
    </row>
    <row r="18" spans="1:27" x14ac:dyDescent="0.3">
      <c r="A18">
        <v>1.1000000000000001</v>
      </c>
      <c r="B18" s="60" t="s">
        <v>112</v>
      </c>
      <c r="C18" s="62">
        <f>IFERROR(SUMIFS('MGZ121'!$N$843:$N$953,'MGZ121'!H$843:H$953,"SALIDA",'MGZ121'!$J$843:$J$953,$B18),0)</f>
        <v>0</v>
      </c>
      <c r="D18" s="62">
        <f>IFERROR(SUMIFS('MGZ BBVA'!$N$618:$N$803,'MGZ BBVA'!$H$618:$H$803,"SALIDA",'MGZ BBVA'!$J$618:$J$803,$B18),0)</f>
        <v>0</v>
      </c>
      <c r="E18" s="62">
        <f>IFERROR(SUMIFS('MGZ DOLARES'!$N$2:$N$2,'MGZ DOLARES'!$F$2:$F$2,"SALIDA",'MGZ DOLARES'!$J$2:$J$2,$B18),0)</f>
        <v>0</v>
      </c>
      <c r="F18" s="62">
        <f>IFERROR(SUMIFS('MGZ BAJIO'!$N$62:$N$66,'MGZ BAJIO'!$H$62:$H$66,"SALIDA",'MGZ BAJIO'!$J$62:$J$66,$B18),0)</f>
        <v>0</v>
      </c>
      <c r="G18" s="62">
        <f>IFERROR(SUMIFS('VICTOR BANAMEX'!$N$297:$N$332,'VICTOR BANAMEX'!$H$297:$H$332,"SALIDA",'VICTOR BANAMEX'!$J$297:$J$332,$B18),0)</f>
        <v>0</v>
      </c>
      <c r="H18" s="62">
        <f>IFERROR(SUMIFS('VICTOR BANORTE'!$N$60:$N$68,'VICTOR BANORTE'!$H$60:$H$68,"SALIDA",'VICTOR BANORTE'!$J$60:$J$68,$B18),0)</f>
        <v>0</v>
      </c>
      <c r="I18" s="62">
        <f>IFERROR(SUMIFS(RODRIGO!$N$2:$N$2,RODRIGO!$H$2:$H$2,"SALIDA",RODRIGO!$J$2:$J$2,$B18),0)</f>
        <v>0</v>
      </c>
      <c r="J18" s="62">
        <f>IFERROR(SUMIFS(MOY!$N$32:$N$38,MOY!$F$32:$F$38,"SALIDA",MOY!$J$32:$J$38,$B18),0)</f>
        <v>0</v>
      </c>
      <c r="K18" s="62">
        <f>IFERROR(SUMIFS('NORMA RUTH'!$N$35:$N$43,'NORMA RUTH'!$H$35:$H$43,"SALIDA",'NORMA RUTH'!$J$35:$J$43,$B18),0)</f>
        <v>0</v>
      </c>
      <c r="L18" s="62">
        <f>IFERROR(SUMIFS(VALERIA!$N$28:$N$28,VALERIA!$H$28:$H$28,"SALIDA",VALERIA!$J$28:$J$28,$B18),0)</f>
        <v>0</v>
      </c>
      <c r="M18" s="62">
        <f>IFERROR(SUMIFS('MANUEL BANAMEX'!$N$54:$N$66,'MANUEL BANAMEX'!$H$54:$H$66,"SALIDA",'MANUEL BANAMEX'!$J$54:$J$66,$B18),0)</f>
        <v>0</v>
      </c>
      <c r="N18" s="62">
        <f>IFERROR(SUMIFS(ROBERTO!$N$2:$N$2,ROBERTO!$H$2:$H$2,"SALIDA",ROBERTO!$J$2:$J$2,$B18),0)</f>
        <v>0</v>
      </c>
      <c r="O18" s="62">
        <f>IFERROR(SUMIFS(JUAN!$N$57:$N$72,JUAN!$H$57:$H$72,"SALIDA",JUAN!$J$57:$J$72,$B18),0)</f>
        <v>0</v>
      </c>
      <c r="P18" s="62">
        <f>IFERROR(SUMIFS('NORMA SANCHEZ'!$N$55:$N$66,'NORMA SANCHEZ'!$H$55:$H$66,"SALIDA",'NORMA SANCHEZ'!$J$55:$J$66,$B18),0)</f>
        <v>0</v>
      </c>
      <c r="Q18" s="62">
        <f>IFERROR(SUMIFS('JOSE CARLOS'!$N$58:$N$69,'JOSE CARLOS'!$H$58:$H$69,"SALIDA",'JOSE CARLOS'!$J$58:$J$69,$B18),0)</f>
        <v>0</v>
      </c>
      <c r="R18" s="62">
        <f>IFERROR(SUMIFS('LUIS ENRIQUE '!$N$47:$N$56,'LUIS ENRIQUE '!$H$47:$H$56,"SALIDA",'LUIS ENRIQUE '!$J$47:$J$56,$B18),0)</f>
        <v>0</v>
      </c>
      <c r="S18" s="62">
        <f>IFERROR(SUMIFS(CESARIA!$N$64:$N$75,CESARIA!$H$64:$H$75,"SALIDA",CESARIA!$J$64:$J$75,$B18),0)</f>
        <v>0</v>
      </c>
      <c r="T18" s="62">
        <f>IFERROR(SUMIFS(ALAN!$N$56:$N$72,ALAN!$H$56:$H$72,"SALIDA",ALAN!$J$56:$J$72,$B18),0)</f>
        <v>0</v>
      </c>
      <c r="U18" s="62">
        <f>IFERROR(SUMIFS(ELVIA!$N$52:$N$56,ELVIA!$H$52:$H$56,"SALIDA",ELVIA!$J$52:$J$56,$B18),0)</f>
        <v>0</v>
      </c>
      <c r="V18" s="146">
        <f>IFERROR(SUMIFS(CAJA!$N$3380:$N$3965,CAJA!$H$3380:$H$3965,"SALIDA",CAJA!$J$3380:$J$3965,$B18),0)</f>
        <v>2264561</v>
      </c>
      <c r="W18" s="62">
        <f>IFERROR(SUMIFS('CAJA TIGRES'!$N$916:$N$1108,'CAJA TIGRES'!$H$916:$H$1108,"SALIDA",'CAJA TIGRES'!$J$916:$J$1108,$B18),0)</f>
        <v>906278</v>
      </c>
      <c r="X18" s="62">
        <f>IFERROR(SUMIFS(RESERVA!$N$13:$N$13,RESERVA!$H$13:$H$13,"SALIDA",RESERVA!$J$13:$J$13,$B18),0)</f>
        <v>0</v>
      </c>
      <c r="Y18" s="96">
        <f>SUM(C18:X18)</f>
        <v>3170839</v>
      </c>
      <c r="Z18" s="96">
        <f>Y18+'MAY25'!Z18</f>
        <v>18634871.710000001</v>
      </c>
    </row>
    <row r="19" spans="1:27" x14ac:dyDescent="0.3">
      <c r="A19">
        <v>1.2</v>
      </c>
      <c r="B19" s="60" t="s">
        <v>113</v>
      </c>
      <c r="C19" s="62">
        <f>IFERROR(SUMIFS('MGZ121'!$N$843:$N$953,'MGZ121'!H$843:H$953,"SALIDA",'MGZ121'!$J$843:$J$953,$B19),0)</f>
        <v>0</v>
      </c>
      <c r="D19" s="62">
        <f>IFERROR(SUMIFS('MGZ BBVA'!$N$618:$N$803,'MGZ BBVA'!$H$618:$H$803,"SALIDA",'MGZ BBVA'!$J$618:$J$803,$B19),0)</f>
        <v>0</v>
      </c>
      <c r="E19" s="62">
        <f>IFERROR(SUMIFS('MGZ DOLARES'!$N$2:$N$2,'MGZ DOLARES'!$F$2:$F$2,"SALIDA",'MGZ DOLARES'!$J$2:$J$2,$B19),0)</f>
        <v>0</v>
      </c>
      <c r="F19" s="62">
        <f>IFERROR(SUMIFS('MGZ BAJIO'!$N$62:$N$66,'MGZ BAJIO'!$H$62:$H$66,"SALIDA",'MGZ BAJIO'!$J$62:$J$66,$B19),0)</f>
        <v>0</v>
      </c>
      <c r="G19" s="62">
        <f>IFERROR(SUMIFS('VICTOR BANAMEX'!$N$297:$N$332,'VICTOR BANAMEX'!$H$297:$H$332,"SALIDA",'VICTOR BANAMEX'!$J$297:$J$332,$B19),0)</f>
        <v>0</v>
      </c>
      <c r="H19" s="62">
        <f>IFERROR(SUMIFS('VICTOR BANORTE'!$N$60:$N$68,'VICTOR BANORTE'!$H$60:$H$68,"SALIDA",'VICTOR BANORTE'!$J$60:$J$68,$B19),0)</f>
        <v>0</v>
      </c>
      <c r="I19" s="62">
        <f>IFERROR(SUMIFS(RODRIGO!$N$2:$N$2,RODRIGO!$H$2:$H$2,"SALIDA",RODRIGO!$J$2:$J$2,$B19),0)</f>
        <v>0</v>
      </c>
      <c r="J19" s="62">
        <f>IFERROR(SUMIFS(MOY!$N$32:$N$38,MOY!$F$32:$F$38,"SALIDA",MOY!$J$32:$J$38,$B19),0)</f>
        <v>0</v>
      </c>
      <c r="K19" s="62">
        <f>IFERROR(SUMIFS('NORMA RUTH'!$N$35:$N$43,'NORMA RUTH'!$H$35:$H$43,"SALIDA",'NORMA RUTH'!$J$35:$J$43,$B19),0)</f>
        <v>0</v>
      </c>
      <c r="L19" s="62">
        <f>IFERROR(SUMIFS(VALERIA!$N$28:$N$28,VALERIA!$H$28:$H$28,"SALIDA",VALERIA!$J$28:$J$28,$B19),0)</f>
        <v>0</v>
      </c>
      <c r="M19" s="62">
        <f>IFERROR(SUMIFS('MANUEL BANAMEX'!$N$54:$N$66,'MANUEL BANAMEX'!$H$54:$H$66,"SALIDA",'MANUEL BANAMEX'!$J$54:$J$66,$B19),0)</f>
        <v>0</v>
      </c>
      <c r="N19" s="62">
        <f>IFERROR(SUMIFS(ROBERTO!$N$2:$N$2,ROBERTO!$H$2:$H$2,"SALIDA",ROBERTO!$J$2:$J$2,$B19),0)</f>
        <v>0</v>
      </c>
      <c r="O19" s="62">
        <f>IFERROR(SUMIFS(JUAN!$N$57:$N$72,JUAN!$H$57:$H$72,"SALIDA",JUAN!$J$57:$J$72,$B19),0)</f>
        <v>0</v>
      </c>
      <c r="P19" s="62">
        <f>IFERROR(SUMIFS('NORMA SANCHEZ'!$N$55:$N$66,'NORMA SANCHEZ'!$H$55:$H$66,"SALIDA",'NORMA SANCHEZ'!$J$55:$J$66,$B19),0)</f>
        <v>0</v>
      </c>
      <c r="Q19" s="62">
        <f>IFERROR(SUMIFS('JOSE CARLOS'!$N$58:$N$69,'JOSE CARLOS'!$H$58:$H$69,"SALIDA",'JOSE CARLOS'!$J$58:$J$69,$B19),0)</f>
        <v>0</v>
      </c>
      <c r="R19" s="62">
        <f>IFERROR(SUMIFS('LUIS ENRIQUE '!$N$47:$N$56,'LUIS ENRIQUE '!$H$47:$H$56,"SALIDA",'LUIS ENRIQUE '!$J$47:$J$56,$B19),0)</f>
        <v>0</v>
      </c>
      <c r="S19" s="62">
        <f>IFERROR(SUMIFS(CESARIA!$N$64:$N$75,CESARIA!$H$64:$H$75,"SALIDA",CESARIA!$J$64:$J$75,$B19),0)</f>
        <v>0</v>
      </c>
      <c r="T19" s="62">
        <f>IFERROR(SUMIFS(ALAN!$N$56:$N$72,ALAN!$H$56:$H$72,"SALIDA",ALAN!$J$56:$J$72,$B19),0)</f>
        <v>0</v>
      </c>
      <c r="U19" s="62">
        <f>IFERROR(SUMIFS(ELVIA!$N$52:$N$56,ELVIA!$H$52:$H$56,"SALIDA",ELVIA!$J$52:$J$56,$B19),0)</f>
        <v>0</v>
      </c>
      <c r="V19" s="146">
        <f>IFERROR(SUMIFS(CAJA!$N$3380:$N$3965,CAJA!$H$3380:$H$3965,"SALIDA",CAJA!$J$3380:$J$3965,$B19),0)</f>
        <v>168900</v>
      </c>
      <c r="W19" s="62">
        <f>IFERROR(SUMIFS('CAJA TIGRES'!$N$916:$N$1108,'CAJA TIGRES'!$H$916:$H$1108,"SALIDA",'CAJA TIGRES'!$J$916:$J$1108,$B19),0)</f>
        <v>28350</v>
      </c>
      <c r="X19" s="62">
        <f>IFERROR(SUMIFS(RESERVA!$N$13:$N$13,RESERVA!$H$13:$H$13,"SALIDA",RESERVA!$J$13:$J$13,$B19),0)</f>
        <v>0</v>
      </c>
      <c r="Y19" s="96">
        <f>SUM(C19:X19)</f>
        <v>197250</v>
      </c>
      <c r="Z19" s="96">
        <f>Y19+'MAY25'!Z19</f>
        <v>1025083</v>
      </c>
    </row>
    <row r="20" spans="1:27" x14ac:dyDescent="0.3">
      <c r="A20">
        <v>1.3</v>
      </c>
      <c r="B20" s="60" t="s">
        <v>114</v>
      </c>
      <c r="C20" s="62">
        <f>IFERROR(SUMIFS('MGZ121'!$N$843:$N$953,'MGZ121'!H$843:H$953,"SALIDA",'MGZ121'!$J$843:$J$953,$B20),0)</f>
        <v>0</v>
      </c>
      <c r="D20" s="62">
        <f>IFERROR(SUMIFS('MGZ BBVA'!$N$618:$N$803,'MGZ BBVA'!$H$618:$H$803,"SALIDA",'MGZ BBVA'!$J$618:$J$803,$B20),0)</f>
        <v>0</v>
      </c>
      <c r="E20" s="62">
        <f>IFERROR(SUMIFS('MGZ DOLARES'!$N$2:$N$2,'MGZ DOLARES'!$F$2:$F$2,"SALIDA",'MGZ DOLARES'!$J$2:$J$2,$B20),0)</f>
        <v>0</v>
      </c>
      <c r="F20" s="62">
        <f>IFERROR(SUMIFS('MGZ BAJIO'!$N$62:$N$66,'MGZ BAJIO'!$H$62:$H$66,"SALIDA",'MGZ BAJIO'!$J$62:$J$66,$B20),0)</f>
        <v>0</v>
      </c>
      <c r="G20" s="62">
        <f>IFERROR(SUMIFS('VICTOR BANAMEX'!$N$297:$N$332,'VICTOR BANAMEX'!$H$297:$H$332,"SALIDA",'VICTOR BANAMEX'!$J$297:$J$332,$B20),0)</f>
        <v>0</v>
      </c>
      <c r="H20" s="62">
        <f>IFERROR(SUMIFS('VICTOR BANORTE'!$N$60:$N$68,'VICTOR BANORTE'!$H$60:$H$68,"SALIDA",'VICTOR BANORTE'!$J$60:$J$68,$B20),0)</f>
        <v>0</v>
      </c>
      <c r="I20" s="62">
        <f>IFERROR(SUMIFS(RODRIGO!$N$2:$N$2,RODRIGO!$H$2:$H$2,"SALIDA",RODRIGO!$J$2:$J$2,$B20),0)</f>
        <v>0</v>
      </c>
      <c r="J20" s="62">
        <f>IFERROR(SUMIFS(MOY!$N$32:$N$38,MOY!$F$32:$F$38,"SALIDA",MOY!$J$32:$J$38,$B20),0)</f>
        <v>0</v>
      </c>
      <c r="K20" s="62">
        <f>IFERROR(SUMIFS('NORMA RUTH'!$N$35:$N$43,'NORMA RUTH'!$H$35:$H$43,"SALIDA",'NORMA RUTH'!$J$35:$J$43,$B20),0)</f>
        <v>0</v>
      </c>
      <c r="L20" s="62">
        <f>IFERROR(SUMIFS(VALERIA!$N$28:$N$28,VALERIA!$H$28:$H$28,"SALIDA",VALERIA!$J$28:$J$28,$B20),0)</f>
        <v>0</v>
      </c>
      <c r="M20" s="62">
        <f>IFERROR(SUMIFS('MANUEL BANAMEX'!$N$54:$N$66,'MANUEL BANAMEX'!$H$54:$H$66,"SALIDA",'MANUEL BANAMEX'!$J$54:$J$66,$B20),0)</f>
        <v>0</v>
      </c>
      <c r="N20" s="62">
        <f>IFERROR(SUMIFS(ROBERTO!$N$2:$N$2,ROBERTO!$H$2:$H$2,"SALIDA",ROBERTO!$J$2:$J$2,$B20),0)</f>
        <v>0</v>
      </c>
      <c r="O20" s="62">
        <f>IFERROR(SUMIFS(JUAN!$N$57:$N$72,JUAN!$H$57:$H$72,"SALIDA",JUAN!$J$57:$J$72,$B20),0)</f>
        <v>0</v>
      </c>
      <c r="P20" s="62">
        <f>IFERROR(SUMIFS('NORMA SANCHEZ'!$N$55:$N$66,'NORMA SANCHEZ'!$H$55:$H$66,"SALIDA",'NORMA SANCHEZ'!$J$55:$J$66,$B20),0)</f>
        <v>0</v>
      </c>
      <c r="Q20" s="62">
        <f>IFERROR(SUMIFS('JOSE CARLOS'!$N$58:$N$69,'JOSE CARLOS'!$H$58:$H$69,"SALIDA",'JOSE CARLOS'!$J$58:$J$69,$B20),0)</f>
        <v>0</v>
      </c>
      <c r="R20" s="62">
        <f>IFERROR(SUMIFS('LUIS ENRIQUE '!$N$47:$N$56,'LUIS ENRIQUE '!$H$47:$H$56,"SALIDA",'LUIS ENRIQUE '!$J$47:$J$56,$B20),0)</f>
        <v>0</v>
      </c>
      <c r="S20" s="62">
        <f>IFERROR(SUMIFS(CESARIA!$N$64:$N$75,CESARIA!$H$64:$H$75,"SALIDA",CESARIA!$J$64:$J$75,$B20),0)</f>
        <v>0</v>
      </c>
      <c r="T20" s="62">
        <f>IFERROR(SUMIFS(ALAN!$N$56:$N$72,ALAN!$H$56:$H$72,"SALIDA",ALAN!$J$56:$J$72,$B20),0)</f>
        <v>0</v>
      </c>
      <c r="U20" s="62">
        <f>IFERROR(SUMIFS(ELVIA!$N$52:$N$56,ELVIA!$H$52:$H$56,"SALIDA",ELVIA!$J$52:$J$56,$B20),0)</f>
        <v>0</v>
      </c>
      <c r="V20" s="146">
        <f>IFERROR(SUMIFS(CAJA!$N$3380:$N$3965,CAJA!$H$3380:$H$3965,"SALIDA",CAJA!$J$3380:$J$3965,$B20),0)</f>
        <v>112582</v>
      </c>
      <c r="W20" s="62">
        <f>IFERROR(SUMIFS('CAJA TIGRES'!$N$916:$N$1108,'CAJA TIGRES'!$H$916:$H$1108,"SALIDA",'CAJA TIGRES'!$J$916:$J$1108,$B20),0)</f>
        <v>20500</v>
      </c>
      <c r="X20" s="62">
        <f>IFERROR(SUMIFS(RESERVA!$N$13:$N$13,RESERVA!$H$13:$H$13,"SALIDA",RESERVA!$J$13:$J$13,$B20),0)</f>
        <v>0</v>
      </c>
      <c r="Y20" s="96">
        <f>SUM(C20:X20)</f>
        <v>133082</v>
      </c>
      <c r="Z20" s="96">
        <f>Y20+'MAY25'!Z20</f>
        <v>841781</v>
      </c>
    </row>
    <row r="21" spans="1:27" s="180" customFormat="1" x14ac:dyDescent="0.3">
      <c r="A21" s="180">
        <v>4</v>
      </c>
      <c r="B21" s="183" t="s">
        <v>55</v>
      </c>
      <c r="C21" s="135">
        <f t="shared" ref="C21:Z21" si="3">SUM(C22:C28)</f>
        <v>619044.5</v>
      </c>
      <c r="D21" s="135">
        <f t="shared" si="3"/>
        <v>2541292</v>
      </c>
      <c r="E21" s="135">
        <f t="shared" si="3"/>
        <v>0</v>
      </c>
      <c r="F21" s="135">
        <f t="shared" si="3"/>
        <v>0</v>
      </c>
      <c r="G21" s="135">
        <f t="shared" si="3"/>
        <v>0</v>
      </c>
      <c r="H21" s="135">
        <f t="shared" si="3"/>
        <v>0</v>
      </c>
      <c r="I21" s="135">
        <f t="shared" ref="I21" si="4">SUM(I22:I28)</f>
        <v>0</v>
      </c>
      <c r="J21" s="135">
        <f t="shared" si="3"/>
        <v>0</v>
      </c>
      <c r="K21" s="135">
        <f t="shared" si="3"/>
        <v>0</v>
      </c>
      <c r="L21" s="135">
        <f t="shared" si="3"/>
        <v>0</v>
      </c>
      <c r="M21" s="135">
        <f t="shared" si="3"/>
        <v>0</v>
      </c>
      <c r="N21" s="135">
        <f>SUM(N22:N28)</f>
        <v>0</v>
      </c>
      <c r="O21" s="135">
        <f t="shared" si="3"/>
        <v>0</v>
      </c>
      <c r="P21" s="135">
        <f t="shared" si="3"/>
        <v>0</v>
      </c>
      <c r="Q21" s="135">
        <f t="shared" si="3"/>
        <v>0</v>
      </c>
      <c r="R21" s="135">
        <f t="shared" ref="R21" si="5">SUM(R22:R28)</f>
        <v>0</v>
      </c>
      <c r="S21" s="135">
        <f t="shared" si="3"/>
        <v>0</v>
      </c>
      <c r="T21" s="135">
        <f t="shared" si="3"/>
        <v>0</v>
      </c>
      <c r="U21" s="135">
        <f t="shared" si="3"/>
        <v>2200</v>
      </c>
      <c r="V21" s="135">
        <f t="shared" si="3"/>
        <v>156788</v>
      </c>
      <c r="W21" s="135">
        <f t="shared" si="3"/>
        <v>0</v>
      </c>
      <c r="X21" s="135">
        <f t="shared" si="3"/>
        <v>0</v>
      </c>
      <c r="Y21" s="135">
        <f t="shared" si="3"/>
        <v>3319324.5</v>
      </c>
      <c r="Z21" s="135">
        <f t="shared" si="3"/>
        <v>32496655.229999997</v>
      </c>
    </row>
    <row r="22" spans="1:27" x14ac:dyDescent="0.3">
      <c r="A22">
        <v>4.0999999999999996</v>
      </c>
      <c r="B22" s="60" t="s">
        <v>70</v>
      </c>
      <c r="C22" s="146">
        <f>IFERROR(SUMIFS('MGZ121'!$N$843:$N$953,'MGZ121'!H$843:H$953,"SALIDA",'MGZ121'!$J$843:$J$953,$B22),0)</f>
        <v>619044.5</v>
      </c>
      <c r="D22" s="62">
        <f>IFERROR(SUMIFS('MGZ BBVA'!$N$618:$N$803,'MGZ BBVA'!$H$618:$H$803,"SALIDA",'MGZ BBVA'!$J$618:$J$803,$B22),0)</f>
        <v>2541292</v>
      </c>
      <c r="E22" s="62">
        <f>IFERROR(SUMIFS('MGZ DOLARES'!$N$2:$N$2,'MGZ DOLARES'!$F$2:$F$2,"SALIDA",'MGZ DOLARES'!$J$2:$J$2,$B22),0)</f>
        <v>0</v>
      </c>
      <c r="F22" s="62">
        <f>IFERROR(SUMIFS('MGZ BAJIO'!$N$62:$N$66,'MGZ BAJIO'!$H$62:$H$66,"SALIDA",'MGZ BAJIO'!$J$62:$J$66,$B22),0)</f>
        <v>0</v>
      </c>
      <c r="G22" s="62">
        <f>IFERROR(SUMIFS('VICTOR BANAMEX'!$N$297:$N$332,'VICTOR BANAMEX'!$H$297:$H$332,"SALIDA",'VICTOR BANAMEX'!$J$297:$J$332,$B22),0)</f>
        <v>0</v>
      </c>
      <c r="H22" s="62">
        <f>IFERROR(SUMIFS('VICTOR BANORTE'!$N$60:$N$68,'VICTOR BANORTE'!$H$60:$H$68,"SALIDA",'VICTOR BANORTE'!$J$60:$J$68,$B22),0)</f>
        <v>0</v>
      </c>
      <c r="I22" s="62">
        <f>IFERROR(SUMIFS(RODRIGO!$N$2:$N$2,RODRIGO!$H$2:$H$2,"SALIDA",RODRIGO!$J$2:$J$2,$B22),0)</f>
        <v>0</v>
      </c>
      <c r="J22" s="62">
        <f>IFERROR(SUMIFS(MOY!$N$32:$N$38,MOY!$F$32:$F$38,"SALIDA",MOY!$J$32:$J$38,$B22),0)</f>
        <v>0</v>
      </c>
      <c r="K22" s="62">
        <f>IFERROR(SUMIFS('NORMA RUTH'!$N$35:$N$43,'NORMA RUTH'!$H$35:$H$43,"SALIDA",'NORMA RUTH'!$J$35:$J$43,$B22),0)</f>
        <v>0</v>
      </c>
      <c r="L22" s="62">
        <f>IFERROR(SUMIFS(VALERIA!$N$28:$N$28,VALERIA!$H$28:$H$28,"SALIDA",VALERIA!$J$28:$J$28,$B22),0)</f>
        <v>0</v>
      </c>
      <c r="M22" s="62">
        <f>IFERROR(SUMIFS('MANUEL BANAMEX'!$N$54:$N$66,'MANUEL BANAMEX'!$H$54:$H$66,"SALIDA",'MANUEL BANAMEX'!$J$54:$J$66,$B22),0)</f>
        <v>0</v>
      </c>
      <c r="N22" s="62">
        <f>IFERROR(SUMIFS(ROBERTO!$N$2:$N$2,ROBERTO!$H$2:$H$2,"SALIDA",ROBERTO!$J$2:$J$2,$B22),0)</f>
        <v>0</v>
      </c>
      <c r="O22" s="62">
        <f>IFERROR(SUMIFS(JUAN!$N$57:$N$72,JUAN!$H$57:$H$72,"SALIDA",JUAN!$J$57:$J$72,$B22),0)</f>
        <v>0</v>
      </c>
      <c r="P22" s="62">
        <f>IFERROR(SUMIFS('NORMA SANCHEZ'!$N$55:$N$66,'NORMA SANCHEZ'!$H$55:$H$66,"SALIDA",'NORMA SANCHEZ'!$J$55:$J$66,$B22),0)</f>
        <v>0</v>
      </c>
      <c r="Q22" s="62">
        <f>IFERROR(SUMIFS('JOSE CARLOS'!$N$58:$N$69,'JOSE CARLOS'!$H$58:$H$69,"SALIDA",'JOSE CARLOS'!$J$58:$J$69,$B22),0)</f>
        <v>0</v>
      </c>
      <c r="R22" s="62">
        <f>IFERROR(SUMIFS('LUIS ENRIQUE '!$N$47:$N$56,'LUIS ENRIQUE '!$H$47:$H$56,"SALIDA",'LUIS ENRIQUE '!$J$47:$J$56,$B22),0)</f>
        <v>0</v>
      </c>
      <c r="S22" s="62">
        <f>IFERROR(SUMIFS(CESARIA!$N$64:$N$75,CESARIA!$H$64:$H$75,"SALIDA",CESARIA!$J$64:$J$75,$B22),0)</f>
        <v>0</v>
      </c>
      <c r="T22" s="62">
        <f>IFERROR(SUMIFS(ALAN!$N$56:$N$72,ALAN!$H$56:$H$72,"SALIDA",ALAN!$J$56:$J$72,$B22),0)</f>
        <v>0</v>
      </c>
      <c r="U22" s="62">
        <f>IFERROR(SUMIFS(ELVIA!$N$52:$N$56,ELVIA!$H$52:$H$56,"SALIDA",ELVIA!$J$52:$J$56,$B22),0)</f>
        <v>2200</v>
      </c>
      <c r="V22" s="62">
        <f>IFERROR(SUMIFS(CAJA!$N$3380:$N$3965,CAJA!$H$3380:$H$3965,"SALIDA",CAJA!$J$3380:$J$3965,$B22),0)</f>
        <v>0</v>
      </c>
      <c r="W22" s="62">
        <f>IFERROR(SUMIFS('CAJA TIGRES'!$N$916:$N$1108,'CAJA TIGRES'!$H$916:$H$1108,"SALIDA",'CAJA TIGRES'!$J$916:$J$1108,$B22),0)</f>
        <v>0</v>
      </c>
      <c r="X22" s="62">
        <f>IFERROR(SUMIFS(RESERVA!$N$13:$N$13,RESERVA!$H$13:$H$13,"SALIDA",RESERVA!$J$13:$J$13,$B22),0)</f>
        <v>0</v>
      </c>
      <c r="Y22" s="96">
        <f t="shared" ref="Y22:Y28" si="6">SUM(C22:X22)</f>
        <v>3162536.5</v>
      </c>
      <c r="Z22" s="96">
        <f>Y22+'MAY25'!Z22</f>
        <v>29719046.229999997</v>
      </c>
      <c r="AA22" t="s">
        <v>5130</v>
      </c>
    </row>
    <row r="23" spans="1:27" x14ac:dyDescent="0.3">
      <c r="A23">
        <v>4.2</v>
      </c>
      <c r="B23" s="60" t="s">
        <v>71</v>
      </c>
      <c r="C23" s="146">
        <f>IFERROR(SUMIFS('MGZ121'!$N$843:$N$953,'MGZ121'!H$843:H$953,"SALIDA",'MGZ121'!$J$843:$J$953,$B23),0)</f>
        <v>0</v>
      </c>
      <c r="D23" s="62">
        <f>IFERROR(SUMIFS('MGZ BBVA'!$N$618:$N$803,'MGZ BBVA'!$H$618:$H$803,"SALIDA",'MGZ BBVA'!$J$618:$J$803,$B23),0)</f>
        <v>0</v>
      </c>
      <c r="E23" s="62">
        <f>IFERROR(SUMIFS('MGZ DOLARES'!$N$2:$N$2,'MGZ DOLARES'!$F$2:$F$2,"SALIDA",'MGZ DOLARES'!$J$2:$J$2,$B23),0)</f>
        <v>0</v>
      </c>
      <c r="F23" s="62">
        <f>IFERROR(SUMIFS('MGZ BAJIO'!$N$62:$N$66,'MGZ BAJIO'!$H$62:$H$66,"SALIDA",'MGZ BAJIO'!$J$62:$J$66,$B23),0)</f>
        <v>0</v>
      </c>
      <c r="G23" s="62">
        <f>IFERROR(SUMIFS('VICTOR BANAMEX'!$N$297:$N$332,'VICTOR BANAMEX'!$H$297:$H$332,"SALIDA",'VICTOR BANAMEX'!$J$297:$J$332,$B23),0)</f>
        <v>0</v>
      </c>
      <c r="H23" s="62">
        <f>IFERROR(SUMIFS('VICTOR BANORTE'!$N$60:$N$68,'VICTOR BANORTE'!$H$60:$H$68,"SALIDA",'VICTOR BANORTE'!$J$60:$J$68,$B23),0)</f>
        <v>0</v>
      </c>
      <c r="I23" s="62">
        <f>IFERROR(SUMIFS(RODRIGO!$N$2:$N$2,RODRIGO!$H$2:$H$2,"SALIDA",RODRIGO!$J$2:$J$2,$B23),0)</f>
        <v>0</v>
      </c>
      <c r="J23" s="62">
        <f>IFERROR(SUMIFS(MOY!$N$32:$N$38,MOY!$F$32:$F$38,"SALIDA",MOY!$J$32:$J$38,$B23),0)</f>
        <v>0</v>
      </c>
      <c r="K23" s="62">
        <f>IFERROR(SUMIFS('NORMA RUTH'!$N$35:$N$43,'NORMA RUTH'!$H$35:$H$43,"SALIDA",'NORMA RUTH'!$J$35:$J$43,$B23),0)</f>
        <v>0</v>
      </c>
      <c r="L23" s="62">
        <f>IFERROR(SUMIFS(VALERIA!$N$28:$N$28,VALERIA!$H$28:$H$28,"SALIDA",VALERIA!$J$28:$J$28,$B23),0)</f>
        <v>0</v>
      </c>
      <c r="M23" s="62">
        <f>IFERROR(SUMIFS('MANUEL BANAMEX'!$N$54:$N$66,'MANUEL BANAMEX'!$H$54:$H$66,"SALIDA",'MANUEL BANAMEX'!$J$54:$J$66,$B23),0)</f>
        <v>0</v>
      </c>
      <c r="N23" s="62">
        <f>IFERROR(SUMIFS(ROBERTO!$N$2:$N$2,ROBERTO!$H$2:$H$2,"SALIDA",ROBERTO!$J$2:$J$2,$B23),0)</f>
        <v>0</v>
      </c>
      <c r="O23" s="62">
        <f>IFERROR(SUMIFS(JUAN!$N$57:$N$72,JUAN!$H$57:$H$72,"SALIDA",JUAN!$J$57:$J$72,$B23),0)</f>
        <v>0</v>
      </c>
      <c r="P23" s="62">
        <f>IFERROR(SUMIFS('NORMA SANCHEZ'!$N$55:$N$66,'NORMA SANCHEZ'!$H$55:$H$66,"SALIDA",'NORMA SANCHEZ'!$J$55:$J$66,$B23),0)</f>
        <v>0</v>
      </c>
      <c r="Q23" s="62">
        <f>IFERROR(SUMIFS('JOSE CARLOS'!$N$58:$N$69,'JOSE CARLOS'!$H$58:$H$69,"SALIDA",'JOSE CARLOS'!$J$58:$J$69,$B23),0)</f>
        <v>0</v>
      </c>
      <c r="R23" s="62">
        <f>IFERROR(SUMIFS('LUIS ENRIQUE '!$N$47:$N$56,'LUIS ENRIQUE '!$H$47:$H$56,"SALIDA",'LUIS ENRIQUE '!$J$47:$J$56,$B23),0)</f>
        <v>0</v>
      </c>
      <c r="S23" s="62">
        <f>IFERROR(SUMIFS(CESARIA!$N$64:$N$75,CESARIA!$H$64:$H$75,"SALIDA",CESARIA!$J$64:$J$75,$B23),0)</f>
        <v>0</v>
      </c>
      <c r="T23" s="62">
        <f>IFERROR(SUMIFS(ALAN!$N$56:$N$72,ALAN!$H$56:$H$72,"SALIDA",ALAN!$J$56:$J$72,$B23),0)</f>
        <v>0</v>
      </c>
      <c r="U23" s="62">
        <f>IFERROR(SUMIFS(ELVIA!$N$52:$N$56,ELVIA!$H$52:$H$56,"SALIDA",ELVIA!$J$52:$J$56,$B23),0)</f>
        <v>0</v>
      </c>
      <c r="V23" s="62">
        <f>IFERROR(SUMIFS(CAJA!$N$3380:$N$3965,CAJA!$H$3380:$H$3965,"SALIDA",CAJA!$J$3380:$J$3965,$B23),0)</f>
        <v>0</v>
      </c>
      <c r="W23" s="62">
        <f>IFERROR(SUMIFS('CAJA TIGRES'!$N$916:$N$1108,'CAJA TIGRES'!$H$916:$H$1108,"SALIDA",'CAJA TIGRES'!$J$916:$J$1108,$B23),0)</f>
        <v>0</v>
      </c>
      <c r="X23" s="62">
        <f>IFERROR(SUMIFS(RESERVA!$N$13:$N$13,RESERVA!$H$13:$H$13,"SALIDA",RESERVA!$J$13:$J$13,$B23),0)</f>
        <v>0</v>
      </c>
      <c r="Y23" s="96">
        <f t="shared" si="6"/>
        <v>0</v>
      </c>
      <c r="Z23" s="96">
        <f>Y23+'MAY25'!Z23</f>
        <v>0</v>
      </c>
    </row>
    <row r="24" spans="1:27" x14ac:dyDescent="0.3">
      <c r="A24">
        <v>4.3</v>
      </c>
      <c r="B24" s="60" t="s">
        <v>72</v>
      </c>
      <c r="C24" s="146">
        <f>IFERROR(SUMIFS('MGZ121'!$N$843:$N$953,'MGZ121'!H$843:H$953,"SALIDA",'MGZ121'!$J$843:$J$953,$B24),0)</f>
        <v>0</v>
      </c>
      <c r="D24" s="62">
        <f>IFERROR(SUMIFS('MGZ BBVA'!$N$618:$N$803,'MGZ BBVA'!$H$618:$H$803,"SALIDA",'MGZ BBVA'!$J$618:$J$803,$B24),0)</f>
        <v>0</v>
      </c>
      <c r="E24" s="62">
        <f>IFERROR(SUMIFS('MGZ DOLARES'!$N$2:$N$2,'MGZ DOLARES'!$F$2:$F$2,"SALIDA",'MGZ DOLARES'!$J$2:$J$2,$B24),0)</f>
        <v>0</v>
      </c>
      <c r="F24" s="62">
        <f>IFERROR(SUMIFS('MGZ BAJIO'!$N$62:$N$66,'MGZ BAJIO'!$H$62:$H$66,"SALIDA",'MGZ BAJIO'!$J$62:$J$66,$B24),0)</f>
        <v>0</v>
      </c>
      <c r="G24" s="62">
        <f>IFERROR(SUMIFS('VICTOR BANAMEX'!$N$297:$N$332,'VICTOR BANAMEX'!$H$297:$H$332,"SALIDA",'VICTOR BANAMEX'!$J$297:$J$332,$B24),0)</f>
        <v>0</v>
      </c>
      <c r="H24" s="62">
        <f>IFERROR(SUMIFS('VICTOR BANORTE'!$N$60:$N$68,'VICTOR BANORTE'!$H$60:$H$68,"SALIDA",'VICTOR BANORTE'!$J$60:$J$68,$B24),0)</f>
        <v>0</v>
      </c>
      <c r="I24" s="62">
        <f>IFERROR(SUMIFS(RODRIGO!$N$2:$N$2,RODRIGO!$H$2:$H$2,"SALIDA",RODRIGO!$J$2:$J$2,$B24),0)</f>
        <v>0</v>
      </c>
      <c r="J24" s="62">
        <f>IFERROR(SUMIFS(MOY!$N$32:$N$38,MOY!$F$32:$F$38,"SALIDA",MOY!$J$32:$J$38,$B24),0)</f>
        <v>0</v>
      </c>
      <c r="K24" s="62">
        <f>IFERROR(SUMIFS('NORMA RUTH'!$N$35:$N$43,'NORMA RUTH'!$H$35:$H$43,"SALIDA",'NORMA RUTH'!$J$35:$J$43,$B24),0)</f>
        <v>0</v>
      </c>
      <c r="L24" s="62">
        <f>IFERROR(SUMIFS(VALERIA!$N$28:$N$28,VALERIA!$H$28:$H$28,"SALIDA",VALERIA!$J$28:$J$28,$B24),0)</f>
        <v>0</v>
      </c>
      <c r="M24" s="62">
        <f>IFERROR(SUMIFS('MANUEL BANAMEX'!$N$54:$N$66,'MANUEL BANAMEX'!$H$54:$H$66,"SALIDA",'MANUEL BANAMEX'!$J$54:$J$66,$B24),0)</f>
        <v>0</v>
      </c>
      <c r="N24" s="62">
        <f>IFERROR(SUMIFS(ROBERTO!$N$2:$N$2,ROBERTO!$H$2:$H$2,"SALIDA",ROBERTO!$J$2:$J$2,$B24),0)</f>
        <v>0</v>
      </c>
      <c r="O24" s="62">
        <f>IFERROR(SUMIFS(JUAN!$N$57:$N$72,JUAN!$H$57:$H$72,"SALIDA",JUAN!$J$57:$J$72,$B24),0)</f>
        <v>0</v>
      </c>
      <c r="P24" s="62">
        <f>IFERROR(SUMIFS('NORMA SANCHEZ'!$N$55:$N$66,'NORMA SANCHEZ'!$H$55:$H$66,"SALIDA",'NORMA SANCHEZ'!$J$55:$J$66,$B24),0)</f>
        <v>0</v>
      </c>
      <c r="Q24" s="62">
        <f>IFERROR(SUMIFS('JOSE CARLOS'!$N$58:$N$69,'JOSE CARLOS'!$H$58:$H$69,"SALIDA",'JOSE CARLOS'!$J$58:$J$69,$B24),0)</f>
        <v>0</v>
      </c>
      <c r="R24" s="62">
        <f>IFERROR(SUMIFS('LUIS ENRIQUE '!$N$47:$N$56,'LUIS ENRIQUE '!$H$47:$H$56,"SALIDA",'LUIS ENRIQUE '!$J$47:$J$56,$B24),0)</f>
        <v>0</v>
      </c>
      <c r="S24" s="62">
        <f>IFERROR(SUMIFS(CESARIA!$N$64:$N$75,CESARIA!$H$64:$H$75,"SALIDA",CESARIA!$J$64:$J$75,$B24),0)</f>
        <v>0</v>
      </c>
      <c r="T24" s="62">
        <f>IFERROR(SUMIFS(ALAN!$N$56:$N$72,ALAN!$H$56:$H$72,"SALIDA",ALAN!$J$56:$J$72,$B24),0)</f>
        <v>0</v>
      </c>
      <c r="U24" s="62">
        <f>IFERROR(SUMIFS(ELVIA!$N$52:$N$56,ELVIA!$H$52:$H$56,"SALIDA",ELVIA!$J$52:$J$56,$B24),0)</f>
        <v>0</v>
      </c>
      <c r="V24" s="62">
        <f>IFERROR(SUMIFS(CAJA!$N$3380:$N$3965,CAJA!$H$3380:$H$3965,"SALIDA",CAJA!$J$3380:$J$3965,$B24),0)</f>
        <v>0</v>
      </c>
      <c r="W24" s="62">
        <f>IFERROR(SUMIFS('CAJA TIGRES'!$N$916:$N$1108,'CAJA TIGRES'!$H$916:$H$1108,"SALIDA",'CAJA TIGRES'!$J$916:$J$1108,$B24),0)</f>
        <v>0</v>
      </c>
      <c r="X24" s="62">
        <f>IFERROR(SUMIFS(RESERVA!$N$13:$N$13,RESERVA!$H$13:$H$13,"SALIDA",RESERVA!$J$13:$J$13,$B24),0)</f>
        <v>0</v>
      </c>
      <c r="Y24" s="96">
        <f t="shared" si="6"/>
        <v>0</v>
      </c>
      <c r="Z24" s="96">
        <f>Y24+'MAY25'!Z24</f>
        <v>180051.3</v>
      </c>
    </row>
    <row r="25" spans="1:27" x14ac:dyDescent="0.3">
      <c r="A25">
        <v>4.4000000000000004</v>
      </c>
      <c r="B25" s="60" t="s">
        <v>73</v>
      </c>
      <c r="C25" s="146">
        <f>IFERROR(SUMIFS('MGZ121'!$N$843:$N$953,'MGZ121'!H$843:H$953,"SALIDA",'MGZ121'!$J$843:$J$953,$B25),0)</f>
        <v>0</v>
      </c>
      <c r="D25" s="62">
        <f>IFERROR(SUMIFS('MGZ BBVA'!$N$618:$N$803,'MGZ BBVA'!$H$618:$H$803,"SALIDA",'MGZ BBVA'!$J$618:$J$803,$B25),0)</f>
        <v>0</v>
      </c>
      <c r="E25" s="62">
        <f>IFERROR(SUMIFS('MGZ DOLARES'!$N$2:$N$2,'MGZ DOLARES'!$F$2:$F$2,"SALIDA",'MGZ DOLARES'!$J$2:$J$2,$B25),0)</f>
        <v>0</v>
      </c>
      <c r="F25" s="62">
        <f>IFERROR(SUMIFS('MGZ BAJIO'!$N$62:$N$66,'MGZ BAJIO'!$H$62:$H$66,"SALIDA",'MGZ BAJIO'!$J$62:$J$66,$B25),0)</f>
        <v>0</v>
      </c>
      <c r="G25" s="62">
        <f>IFERROR(SUMIFS('VICTOR BANAMEX'!$N$297:$N$332,'VICTOR BANAMEX'!$H$297:$H$332,"SALIDA",'VICTOR BANAMEX'!$J$297:$J$332,$B25),0)</f>
        <v>0</v>
      </c>
      <c r="H25" s="62">
        <f>IFERROR(SUMIFS('VICTOR BANORTE'!$N$60:$N$68,'VICTOR BANORTE'!$H$60:$H$68,"SALIDA",'VICTOR BANORTE'!$J$60:$J$68,$B25),0)</f>
        <v>0</v>
      </c>
      <c r="I25" s="62">
        <f>IFERROR(SUMIFS(RODRIGO!$N$2:$N$2,RODRIGO!$H$2:$H$2,"SALIDA",RODRIGO!$J$2:$J$2,$B25),0)</f>
        <v>0</v>
      </c>
      <c r="J25" s="62">
        <f>IFERROR(SUMIFS(MOY!$N$32:$N$38,MOY!$F$32:$F$38,"SALIDA",MOY!$J$32:$J$38,$B25),0)</f>
        <v>0</v>
      </c>
      <c r="K25" s="62">
        <f>IFERROR(SUMIFS('NORMA RUTH'!$N$35:$N$43,'NORMA RUTH'!$H$35:$H$43,"SALIDA",'NORMA RUTH'!$J$35:$J$43,$B25),0)</f>
        <v>0</v>
      </c>
      <c r="L25" s="62">
        <f>IFERROR(SUMIFS(VALERIA!$N$28:$N$28,VALERIA!$H$28:$H$28,"SALIDA",VALERIA!$J$28:$J$28,$B25),0)</f>
        <v>0</v>
      </c>
      <c r="M25" s="62">
        <f>IFERROR(SUMIFS('MANUEL BANAMEX'!$N$54:$N$66,'MANUEL BANAMEX'!$H$54:$H$66,"SALIDA",'MANUEL BANAMEX'!$J$54:$J$66,$B25),0)</f>
        <v>0</v>
      </c>
      <c r="N25" s="62">
        <f>IFERROR(SUMIFS(ROBERTO!$N$2:$N$2,ROBERTO!$H$2:$H$2,"SALIDA",ROBERTO!$J$2:$J$2,$B25),0)</f>
        <v>0</v>
      </c>
      <c r="O25" s="62">
        <f>IFERROR(SUMIFS(JUAN!$N$57:$N$72,JUAN!$H$57:$H$72,"SALIDA",JUAN!$J$57:$J$72,$B25),0)</f>
        <v>0</v>
      </c>
      <c r="P25" s="62">
        <f>IFERROR(SUMIFS('NORMA SANCHEZ'!$N$55:$N$66,'NORMA SANCHEZ'!$H$55:$H$66,"SALIDA",'NORMA SANCHEZ'!$J$55:$J$66,$B25),0)</f>
        <v>0</v>
      </c>
      <c r="Q25" s="62">
        <f>IFERROR(SUMIFS('JOSE CARLOS'!$N$58:$N$69,'JOSE CARLOS'!$H$58:$H$69,"SALIDA",'JOSE CARLOS'!$J$58:$J$69,$B25),0)</f>
        <v>0</v>
      </c>
      <c r="R25" s="62">
        <f>IFERROR(SUMIFS('LUIS ENRIQUE '!$N$47:$N$56,'LUIS ENRIQUE '!$H$47:$H$56,"SALIDA",'LUIS ENRIQUE '!$J$47:$J$56,$B25),0)</f>
        <v>0</v>
      </c>
      <c r="S25" s="62">
        <f>IFERROR(SUMIFS(CESARIA!$N$64:$N$75,CESARIA!$H$64:$H$75,"SALIDA",CESARIA!$J$64:$J$75,$B25),0)</f>
        <v>0</v>
      </c>
      <c r="T25" s="62">
        <f>IFERROR(SUMIFS(ALAN!$N$56:$N$72,ALAN!$H$56:$H$72,"SALIDA",ALAN!$J$56:$J$72,$B25),0)</f>
        <v>0</v>
      </c>
      <c r="U25" s="62">
        <f>IFERROR(SUMIFS(ELVIA!$N$52:$N$56,ELVIA!$H$52:$H$56,"SALIDA",ELVIA!$J$52:$J$56,$B25),0)</f>
        <v>0</v>
      </c>
      <c r="V25" s="146">
        <f>IFERROR(SUMIFS(CAJA!$N$3380:$N$3965,CAJA!$H$3380:$H$3965,"SALIDA",CAJA!$J$3380:$J$3965,$B25),0)</f>
        <v>110288</v>
      </c>
      <c r="W25" s="62">
        <f>IFERROR(SUMIFS('CAJA TIGRES'!$N$916:$N$1108,'CAJA TIGRES'!$H$916:$H$1108,"SALIDA",'CAJA TIGRES'!$J$916:$J$1108,$B25),0)</f>
        <v>0</v>
      </c>
      <c r="X25" s="62">
        <f>IFERROR(SUMIFS(RESERVA!$N$13:$N$13,RESERVA!$H$13:$H$13,"SALIDA",RESERVA!$J$13:$J$13,$B25),0)</f>
        <v>0</v>
      </c>
      <c r="Y25" s="96">
        <f t="shared" si="6"/>
        <v>110288</v>
      </c>
      <c r="Z25" s="96">
        <f>Y25+'MAY25'!Z25</f>
        <v>1020362.7</v>
      </c>
    </row>
    <row r="26" spans="1:27" x14ac:dyDescent="0.3">
      <c r="B26" s="60" t="s">
        <v>117</v>
      </c>
      <c r="C26" s="146">
        <f>IFERROR(SUMIFS('MGZ121'!$N$843:$N$953,'MGZ121'!H$843:H$953,"SALIDA",'MGZ121'!$J$843:$J$953,$B26),0)</f>
        <v>0</v>
      </c>
      <c r="D26" s="62">
        <f>IFERROR(SUMIFS('MGZ BBVA'!$N$618:$N$803,'MGZ BBVA'!$H$618:$H$803,"SALIDA",'MGZ BBVA'!$J$618:$J$803,$B26),0)</f>
        <v>0</v>
      </c>
      <c r="E26" s="62">
        <f>IFERROR(SUMIFS('MGZ DOLARES'!$N$2:$N$2,'MGZ DOLARES'!$F$2:$F$2,"SALIDA",'MGZ DOLARES'!$J$2:$J$2,$B26),0)</f>
        <v>0</v>
      </c>
      <c r="F26" s="62">
        <f>IFERROR(SUMIFS('MGZ BAJIO'!$N$62:$N$66,'MGZ BAJIO'!$H$62:$H$66,"SALIDA",'MGZ BAJIO'!$J$62:$J$66,$B26),0)</f>
        <v>0</v>
      </c>
      <c r="G26" s="62">
        <f>IFERROR(SUMIFS('VICTOR BANAMEX'!$N$297:$N$332,'VICTOR BANAMEX'!$H$297:$H$332,"SALIDA",'VICTOR BANAMEX'!$J$297:$J$332,$B26),0)</f>
        <v>0</v>
      </c>
      <c r="H26" s="62">
        <f>IFERROR(SUMIFS('VICTOR BANORTE'!$N$60:$N$68,'VICTOR BANORTE'!$H$60:$H$68,"SALIDA",'VICTOR BANORTE'!$J$60:$J$68,$B26),0)</f>
        <v>0</v>
      </c>
      <c r="I26" s="62">
        <f>IFERROR(SUMIFS(RODRIGO!$N$2:$N$2,RODRIGO!$H$2:$H$2,"SALIDA",RODRIGO!$J$2:$J$2,$B26),0)</f>
        <v>0</v>
      </c>
      <c r="J26" s="62">
        <f>IFERROR(SUMIFS(MOY!$N$32:$N$38,MOY!$F$32:$F$38,"SALIDA",MOY!$J$32:$J$38,$B26),0)</f>
        <v>0</v>
      </c>
      <c r="K26" s="62">
        <f>IFERROR(SUMIFS('NORMA RUTH'!$N$35:$N$43,'NORMA RUTH'!$H$35:$H$43,"SALIDA",'NORMA RUTH'!$J$35:$J$43,$B26),0)</f>
        <v>0</v>
      </c>
      <c r="L26" s="62">
        <f>IFERROR(SUMIFS(VALERIA!$N$28:$N$28,VALERIA!$H$28:$H$28,"SALIDA",VALERIA!$J$28:$J$28,$B26),0)</f>
        <v>0</v>
      </c>
      <c r="M26" s="62">
        <f>IFERROR(SUMIFS('MANUEL BANAMEX'!$N$54:$N$66,'MANUEL BANAMEX'!$H$54:$H$66,"SALIDA",'MANUEL BANAMEX'!$J$54:$J$66,$B26),0)</f>
        <v>0</v>
      </c>
      <c r="N26" s="62">
        <f>IFERROR(SUMIFS(ROBERTO!$N$2:$N$2,ROBERTO!$H$2:$H$2,"SALIDA",ROBERTO!$J$2:$J$2,$B26),0)</f>
        <v>0</v>
      </c>
      <c r="O26" s="62">
        <f>IFERROR(SUMIFS(JUAN!$N$57:$N$72,JUAN!$H$57:$H$72,"SALIDA",JUAN!$J$57:$J$72,$B26),0)</f>
        <v>0</v>
      </c>
      <c r="P26" s="62">
        <f>IFERROR(SUMIFS('NORMA SANCHEZ'!$N$55:$N$66,'NORMA SANCHEZ'!$H$55:$H$66,"SALIDA",'NORMA SANCHEZ'!$J$55:$J$66,$B26),0)</f>
        <v>0</v>
      </c>
      <c r="Q26" s="62">
        <f>IFERROR(SUMIFS('JOSE CARLOS'!$N$58:$N$69,'JOSE CARLOS'!$H$58:$H$69,"SALIDA",'JOSE CARLOS'!$J$58:$J$69,$B26),0)</f>
        <v>0</v>
      </c>
      <c r="R26" s="62">
        <f>IFERROR(SUMIFS('LUIS ENRIQUE '!$N$47:$N$56,'LUIS ENRIQUE '!$H$47:$H$56,"SALIDA",'LUIS ENRIQUE '!$J$47:$J$56,$B26),0)</f>
        <v>0</v>
      </c>
      <c r="S26" s="62">
        <f>IFERROR(SUMIFS(CESARIA!$N$64:$N$75,CESARIA!$H$64:$H$75,"SALIDA",CESARIA!$J$64:$J$75,$B26),0)</f>
        <v>0</v>
      </c>
      <c r="T26" s="62">
        <f>IFERROR(SUMIFS(ALAN!$N$56:$N$72,ALAN!$H$56:$H$72,"SALIDA",ALAN!$J$56:$J$72,$B26),0)</f>
        <v>0</v>
      </c>
      <c r="U26" s="62">
        <f>IFERROR(SUMIFS(ELVIA!$N$52:$N$56,ELVIA!$H$52:$H$56,"SALIDA",ELVIA!$J$52:$J$56,$B26),0)</f>
        <v>0</v>
      </c>
      <c r="V26" s="62">
        <f>IFERROR(SUMIFS(CAJA!$N$3380:$N$3965,CAJA!$H$3380:$H$3965,"SALIDA",CAJA!$J$3380:$J$3965,$B26),0)</f>
        <v>0</v>
      </c>
      <c r="W26" s="62">
        <f>IFERROR(SUMIFS('CAJA TIGRES'!$N$916:$N$1108,'CAJA TIGRES'!$H$916:$H$1108,"SALIDA",'CAJA TIGRES'!$J$916:$J$1108,$B26),0)</f>
        <v>0</v>
      </c>
      <c r="X26" s="62">
        <f>IFERROR(SUMIFS(RESERVA!$N$13:$N$13,RESERVA!$H$13:$H$13,"SALIDA",RESERVA!$J$13:$J$13,$B26),0)</f>
        <v>0</v>
      </c>
      <c r="Y26" s="96">
        <f t="shared" si="6"/>
        <v>0</v>
      </c>
      <c r="Z26" s="96">
        <f>Y26+'MAY25'!Z26</f>
        <v>1144895</v>
      </c>
    </row>
    <row r="27" spans="1:27" x14ac:dyDescent="0.3">
      <c r="B27" s="60" t="s">
        <v>251</v>
      </c>
      <c r="C27" s="146">
        <f>IFERROR(SUMIFS('MGZ121'!$N$843:$N$953,'MGZ121'!H$843:H$953,"SALIDA",'MGZ121'!$J$843:$J$953,$B27),0)</f>
        <v>0</v>
      </c>
      <c r="D27" s="62">
        <f>IFERROR(SUMIFS('MGZ BBVA'!$N$618:$N$803,'MGZ BBVA'!$H$618:$H$803,"SALIDA",'MGZ BBVA'!$J$618:$J$803,$B27),0)</f>
        <v>0</v>
      </c>
      <c r="E27" s="62">
        <f>IFERROR(SUMIFS('MGZ DOLARES'!$N$2:$N$2,'MGZ DOLARES'!$F$2:$F$2,"SALIDA",'MGZ DOLARES'!$J$2:$J$2,$B27),0)</f>
        <v>0</v>
      </c>
      <c r="F27" s="62">
        <f>IFERROR(SUMIFS('MGZ BAJIO'!$N$62:$N$66,'MGZ BAJIO'!$H$62:$H$66,"SALIDA",'MGZ BAJIO'!$J$62:$J$66,$B27),0)</f>
        <v>0</v>
      </c>
      <c r="G27" s="62">
        <f>IFERROR(SUMIFS('VICTOR BANAMEX'!$N$297:$N$332,'VICTOR BANAMEX'!$H$297:$H$332,"SALIDA",'VICTOR BANAMEX'!$J$297:$J$332,$B27),0)</f>
        <v>0</v>
      </c>
      <c r="H27" s="62">
        <f>IFERROR(SUMIFS('VICTOR BANORTE'!$N$60:$N$68,'VICTOR BANORTE'!$H$60:$H$68,"SALIDA",'VICTOR BANORTE'!$J$60:$J$68,$B27),0)</f>
        <v>0</v>
      </c>
      <c r="I27" s="62">
        <f>IFERROR(SUMIFS(RODRIGO!$N$2:$N$2,RODRIGO!$H$2:$H$2,"SALIDA",RODRIGO!$J$2:$J$2,$B27),0)</f>
        <v>0</v>
      </c>
      <c r="J27" s="62">
        <f>IFERROR(SUMIFS(MOY!$N$32:$N$38,MOY!$F$32:$F$38,"SALIDA",MOY!$J$32:$J$38,$B27),0)</f>
        <v>0</v>
      </c>
      <c r="K27" s="62">
        <f>IFERROR(SUMIFS('NORMA RUTH'!$N$35:$N$43,'NORMA RUTH'!$H$35:$H$43,"SALIDA",'NORMA RUTH'!$J$35:$J$43,$B27),0)</f>
        <v>0</v>
      </c>
      <c r="L27" s="62">
        <f>IFERROR(SUMIFS(VALERIA!$N$28:$N$28,VALERIA!$H$28:$H$28,"SALIDA",VALERIA!$J$28:$J$28,$B27),0)</f>
        <v>0</v>
      </c>
      <c r="M27" s="62">
        <f>IFERROR(SUMIFS('MANUEL BANAMEX'!$N$54:$N$66,'MANUEL BANAMEX'!$H$54:$H$66,"SALIDA",'MANUEL BANAMEX'!$J$54:$J$66,$B27),0)</f>
        <v>0</v>
      </c>
      <c r="N27" s="62">
        <f>IFERROR(SUMIFS(ROBERTO!$N$2:$N$2,ROBERTO!$H$2:$H$2,"SALIDA",ROBERTO!$J$2:$J$2,$B27),0)</f>
        <v>0</v>
      </c>
      <c r="O27" s="62">
        <f>IFERROR(SUMIFS(JUAN!$N$57:$N$72,JUAN!$H$57:$H$72,"SALIDA",JUAN!$J$57:$J$72,$B27),0)</f>
        <v>0</v>
      </c>
      <c r="P27" s="62">
        <f>IFERROR(SUMIFS('NORMA SANCHEZ'!$N$55:$N$66,'NORMA SANCHEZ'!$H$55:$H$66,"SALIDA",'NORMA SANCHEZ'!$J$55:$J$66,$B27),0)</f>
        <v>0</v>
      </c>
      <c r="Q27" s="62">
        <f>IFERROR(SUMIFS('JOSE CARLOS'!$N$58:$N$69,'JOSE CARLOS'!$H$58:$H$69,"SALIDA",'JOSE CARLOS'!$J$58:$J$69,$B27),0)</f>
        <v>0</v>
      </c>
      <c r="R27" s="62">
        <f>IFERROR(SUMIFS('LUIS ENRIQUE '!$N$47:$N$56,'LUIS ENRIQUE '!$H$47:$H$56,"SALIDA",'LUIS ENRIQUE '!$J$47:$J$56,$B27),0)</f>
        <v>0</v>
      </c>
      <c r="S27" s="62">
        <f>IFERROR(SUMIFS(CESARIA!$N$64:$N$75,CESARIA!$H$64:$H$75,"SALIDA",CESARIA!$J$64:$J$75,$B27),0)</f>
        <v>0</v>
      </c>
      <c r="T27" s="62">
        <f>IFERROR(SUMIFS(ALAN!$N$56:$N$72,ALAN!$H$56:$H$72,"SALIDA",ALAN!$J$56:$J$72,$B27),0)</f>
        <v>0</v>
      </c>
      <c r="U27" s="62">
        <f>IFERROR(SUMIFS(ELVIA!$N$52:$N$56,ELVIA!$H$52:$H$56,"SALIDA",ELVIA!$J$52:$J$56,$B27),0)</f>
        <v>0</v>
      </c>
      <c r="V27" s="62">
        <f>IFERROR(SUMIFS(CAJA!$N$3380:$N$3965,CAJA!$H$3380:$H$3965,"SALIDA",CAJA!$J$3380:$J$3965,$B27),0)</f>
        <v>0</v>
      </c>
      <c r="W27" s="62">
        <f>IFERROR(SUMIFS('CAJA TIGRES'!$N$916:$N$1108,'CAJA TIGRES'!$H$916:$H$1108,"SALIDA",'CAJA TIGRES'!$J$916:$J$1108,$B27),0)</f>
        <v>0</v>
      </c>
      <c r="X27" s="62">
        <f>IFERROR(SUMIFS(RESERVA!$N$13:$N$13,RESERVA!$H$13:$H$13,"SALIDA",RESERVA!$J$13:$J$13,$B27),0)</f>
        <v>0</v>
      </c>
      <c r="Y27" s="96">
        <f t="shared" si="6"/>
        <v>0</v>
      </c>
      <c r="Z27" s="96">
        <f>Y27+'MAY25'!Z27</f>
        <v>0</v>
      </c>
    </row>
    <row r="28" spans="1:27" x14ac:dyDescent="0.3">
      <c r="B28" s="60" t="s">
        <v>261</v>
      </c>
      <c r="C28" s="146">
        <f>IFERROR(SUMIFS('MGZ121'!$N$843:$N$953,'MGZ121'!H$843:H$953,"SALIDA",'MGZ121'!$J$843:$J$953,$B28),0)</f>
        <v>0</v>
      </c>
      <c r="D28" s="62">
        <f>IFERROR(SUMIFS('MGZ BBVA'!$N$618:$N$803,'MGZ BBVA'!$H$618:$H$803,"SALIDA",'MGZ BBVA'!$J$618:$J$803,$B28),0)</f>
        <v>0</v>
      </c>
      <c r="E28" s="62">
        <f>IFERROR(SUMIFS('MGZ DOLARES'!$N$2:$N$2,'MGZ DOLARES'!$F$2:$F$2,"SALIDA",'MGZ DOLARES'!$J$2:$J$2,$B28),0)</f>
        <v>0</v>
      </c>
      <c r="F28" s="62">
        <f>IFERROR(SUMIFS('MGZ BAJIO'!$N$62:$N$66,'MGZ BAJIO'!$H$62:$H$66,"SALIDA",'MGZ BAJIO'!$J$62:$J$66,$B28),0)</f>
        <v>0</v>
      </c>
      <c r="G28" s="62">
        <f>IFERROR(SUMIFS('VICTOR BANAMEX'!$N$297:$N$332,'VICTOR BANAMEX'!$H$297:$H$332,"SALIDA",'VICTOR BANAMEX'!$J$297:$J$332,$B28),0)</f>
        <v>0</v>
      </c>
      <c r="H28" s="62">
        <f>IFERROR(SUMIFS('VICTOR BANORTE'!$N$60:$N$68,'VICTOR BANORTE'!$H$60:$H$68,"SALIDA",'VICTOR BANORTE'!$J$60:$J$68,$B28),0)</f>
        <v>0</v>
      </c>
      <c r="I28" s="62">
        <f>IFERROR(SUMIFS(RODRIGO!$N$2:$N$2,RODRIGO!$H$2:$H$2,"SALIDA",RODRIGO!$J$2:$J$2,$B28),0)</f>
        <v>0</v>
      </c>
      <c r="J28" s="62">
        <f>IFERROR(SUMIFS(MOY!$N$32:$N$38,MOY!$F$32:$F$38,"SALIDA",MOY!$J$32:$J$38,$B28),0)</f>
        <v>0</v>
      </c>
      <c r="K28" s="62">
        <f>IFERROR(SUMIFS('NORMA RUTH'!$N$35:$N$43,'NORMA RUTH'!$H$35:$H$43,"SALIDA",'NORMA RUTH'!$J$35:$J$43,$B28),0)</f>
        <v>0</v>
      </c>
      <c r="L28" s="62">
        <f>IFERROR(SUMIFS(VALERIA!$N$28:$N$28,VALERIA!$H$28:$H$28,"SALIDA",VALERIA!$J$28:$J$28,$B28),0)</f>
        <v>0</v>
      </c>
      <c r="M28" s="62">
        <f>IFERROR(SUMIFS('MANUEL BANAMEX'!$N$54:$N$66,'MANUEL BANAMEX'!$H$54:$H$66,"SALIDA",'MANUEL BANAMEX'!$J$54:$J$66,$B28),0)</f>
        <v>0</v>
      </c>
      <c r="N28" s="62">
        <f>IFERROR(SUMIFS(ROBERTO!$N$2:$N$2,ROBERTO!$H$2:$H$2,"SALIDA",ROBERTO!$J$2:$J$2,$B28),0)</f>
        <v>0</v>
      </c>
      <c r="O28" s="62">
        <f>IFERROR(SUMIFS(JUAN!$N$57:$N$72,JUAN!$H$57:$H$72,"SALIDA",JUAN!$J$57:$J$72,$B28),0)</f>
        <v>0</v>
      </c>
      <c r="P28" s="62">
        <f>IFERROR(SUMIFS('NORMA SANCHEZ'!$N$55:$N$66,'NORMA SANCHEZ'!$H$55:$H$66,"SALIDA",'NORMA SANCHEZ'!$J$55:$J$66,$B28),0)</f>
        <v>0</v>
      </c>
      <c r="Q28" s="62">
        <f>IFERROR(SUMIFS('JOSE CARLOS'!$N$58:$N$69,'JOSE CARLOS'!$H$58:$H$69,"SALIDA",'JOSE CARLOS'!$J$58:$J$69,$B28),0)</f>
        <v>0</v>
      </c>
      <c r="R28" s="62">
        <f>IFERROR(SUMIFS('LUIS ENRIQUE '!$N$47:$N$56,'LUIS ENRIQUE '!$H$47:$H$56,"SALIDA",'LUIS ENRIQUE '!$J$47:$J$56,$B28),0)</f>
        <v>0</v>
      </c>
      <c r="S28" s="62">
        <f>IFERROR(SUMIFS(CESARIA!$N$64:$N$75,CESARIA!$H$64:$H$75,"SALIDA",CESARIA!$J$64:$J$75,$B28),0)</f>
        <v>0</v>
      </c>
      <c r="T28" s="62">
        <f>IFERROR(SUMIFS(ALAN!$N$56:$N$72,ALAN!$H$56:$H$72,"SALIDA",ALAN!$J$56:$J$72,$B28),0)</f>
        <v>0</v>
      </c>
      <c r="U28" s="62">
        <f>IFERROR(SUMIFS(ELVIA!$N$52:$N$56,ELVIA!$H$52:$H$56,"SALIDA",ELVIA!$J$52:$J$56,$B28),0)</f>
        <v>0</v>
      </c>
      <c r="V28" s="62">
        <f>IFERROR(SUMIFS(CAJA!$N$3380:$N$3965,CAJA!$H$3380:$H$3965,"SALIDA",CAJA!$J$3380:$J$3965,$B28),0)</f>
        <v>46500</v>
      </c>
      <c r="W28" s="62">
        <f>IFERROR(SUMIFS('CAJA TIGRES'!$N$916:$N$1108,'CAJA TIGRES'!$H$916:$H$1108,"SALIDA",'CAJA TIGRES'!$J$916:$J$1108,$B28),0)</f>
        <v>0</v>
      </c>
      <c r="X28" s="62">
        <f>IFERROR(SUMIFS(RESERVA!$N$13:$N$13,RESERVA!$H$13:$H$13,"SALIDA",RESERVA!$J$13:$J$13,$B28),0)</f>
        <v>0</v>
      </c>
      <c r="Y28" s="96">
        <f t="shared" si="6"/>
        <v>46500</v>
      </c>
      <c r="Z28" s="96">
        <f>Y28+'MAY25'!Z28</f>
        <v>432300</v>
      </c>
    </row>
    <row r="29" spans="1:27" s="180" customFormat="1" x14ac:dyDescent="0.3">
      <c r="A29" s="180">
        <v>5</v>
      </c>
      <c r="B29" s="183" t="s">
        <v>103</v>
      </c>
      <c r="C29" s="135">
        <f>SUM(C30:C48)</f>
        <v>73857.5</v>
      </c>
      <c r="D29" s="135">
        <f t="shared" ref="D29:Z29" si="7">SUM(D30:D48)</f>
        <v>414823.99999999994</v>
      </c>
      <c r="E29" s="135">
        <f t="shared" si="7"/>
        <v>0</v>
      </c>
      <c r="F29" s="135">
        <f t="shared" si="7"/>
        <v>0</v>
      </c>
      <c r="G29" s="135">
        <f t="shared" si="7"/>
        <v>43537.74</v>
      </c>
      <c r="H29" s="135">
        <f t="shared" si="7"/>
        <v>0</v>
      </c>
      <c r="I29" s="135">
        <f t="shared" si="7"/>
        <v>0</v>
      </c>
      <c r="J29" s="135">
        <f t="shared" si="7"/>
        <v>0</v>
      </c>
      <c r="K29" s="135">
        <f t="shared" si="7"/>
        <v>0</v>
      </c>
      <c r="L29" s="135">
        <f t="shared" si="7"/>
        <v>0</v>
      </c>
      <c r="M29" s="135">
        <f t="shared" si="7"/>
        <v>27445</v>
      </c>
      <c r="N29" s="135">
        <f t="shared" si="7"/>
        <v>0</v>
      </c>
      <c r="O29" s="135">
        <f t="shared" si="7"/>
        <v>0</v>
      </c>
      <c r="P29" s="135">
        <f t="shared" si="7"/>
        <v>0</v>
      </c>
      <c r="Q29" s="135">
        <f t="shared" si="7"/>
        <v>0</v>
      </c>
      <c r="R29" s="135">
        <f t="shared" si="7"/>
        <v>0</v>
      </c>
      <c r="S29" s="135">
        <f t="shared" si="7"/>
        <v>0</v>
      </c>
      <c r="T29" s="135">
        <f t="shared" si="7"/>
        <v>0</v>
      </c>
      <c r="U29" s="135">
        <f t="shared" si="7"/>
        <v>0</v>
      </c>
      <c r="V29" s="135">
        <f t="shared" si="7"/>
        <v>436145.5</v>
      </c>
      <c r="W29" s="135">
        <f t="shared" si="7"/>
        <v>170559</v>
      </c>
      <c r="X29" s="135">
        <f t="shared" si="7"/>
        <v>0</v>
      </c>
      <c r="Y29" s="135">
        <f t="shared" si="7"/>
        <v>1166368.74</v>
      </c>
      <c r="Z29" s="135">
        <f t="shared" si="7"/>
        <v>12542195.252806734</v>
      </c>
    </row>
    <row r="30" spans="1:27" x14ac:dyDescent="0.3">
      <c r="A30">
        <v>5.0999999999999996</v>
      </c>
      <c r="B30" s="60" t="s">
        <v>92</v>
      </c>
      <c r="C30" s="146">
        <f>IFERROR(SUMIFS('MGZ121'!$N$843:$N$953,'MGZ121'!H$843:H$953,"SALIDA",'MGZ121'!$J$843:$J$953,$B30),0)</f>
        <v>8032.5</v>
      </c>
      <c r="D30" s="62">
        <f>IFERROR(SUMIFS('MGZ BBVA'!$N$618:$N$803,'MGZ BBVA'!$H$618:$H$803,"SALIDA",'MGZ BBVA'!$J$618:$J$803,$B30),0)</f>
        <v>11785.6</v>
      </c>
      <c r="E30" s="62">
        <f>IFERROR(SUMIFS('MGZ DOLARES'!$N$2:$N$2,'MGZ DOLARES'!$F$2:$F$2,"SALIDA",'MGZ DOLARES'!$J$2:$J$2,$B30),0)</f>
        <v>0</v>
      </c>
      <c r="F30" s="62">
        <f>IFERROR(SUMIFS('MGZ BAJIO'!$N$62:$N$66,'MGZ BAJIO'!$H$62:$H$66,"SALIDA",'MGZ BAJIO'!$J$62:$J$66,$B30),0)</f>
        <v>0</v>
      </c>
      <c r="G30" s="62">
        <f>IFERROR(SUMIFS('VICTOR BANAMEX'!$N$297:$N$332,'VICTOR BANAMEX'!$H$297:$H$332,"SALIDA",'VICTOR BANAMEX'!$J$297:$J$332,$B30),0)</f>
        <v>0</v>
      </c>
      <c r="H30" s="62">
        <f>IFERROR(SUMIFS('VICTOR BANORTE'!$N$60:$N$68,'VICTOR BANORTE'!$H$60:$H$68,"SALIDA",'VICTOR BANORTE'!$J$60:$J$68,$B30),0)</f>
        <v>0</v>
      </c>
      <c r="I30" s="62">
        <f>IFERROR(SUMIFS(RODRIGO!$N$2:$N$2,RODRIGO!$H$2:$H$2,"SALIDA",RODRIGO!$J$2:$J$2,$B30),0)</f>
        <v>0</v>
      </c>
      <c r="J30" s="62">
        <f>IFERROR(SUMIFS(MOY!$N$32:$N$38,MOY!$F$32:$F$38,"SALIDA",MOY!$J$32:$J$38,$B30),0)</f>
        <v>0</v>
      </c>
      <c r="K30" s="62">
        <f>IFERROR(SUMIFS('NORMA RUTH'!$N$35:$N$43,'NORMA RUTH'!$H$35:$H$43,"SALIDA",'NORMA RUTH'!$J$35:$J$43,$B30),0)</f>
        <v>0</v>
      </c>
      <c r="L30" s="62">
        <f>IFERROR(SUMIFS(VALERIA!$N$28:$N$28,VALERIA!$H$28:$H$28,"SALIDA",VALERIA!$J$28:$J$28,$B30),0)</f>
        <v>0</v>
      </c>
      <c r="M30" s="62">
        <f>IFERROR(SUMIFS('MANUEL BANAMEX'!$N$54:$N$66,'MANUEL BANAMEX'!$H$54:$H$66,"SALIDA",'MANUEL BANAMEX'!$J$54:$J$66,$B30),0)</f>
        <v>0</v>
      </c>
      <c r="N30" s="62">
        <f>IFERROR(SUMIFS(ROBERTO!$N$2:$N$2,ROBERTO!$H$2:$H$2,"SALIDA",ROBERTO!$J$2:$J$2,$B30),0)</f>
        <v>0</v>
      </c>
      <c r="O30" s="62">
        <f>IFERROR(SUMIFS(JUAN!$N$57:$N$72,JUAN!$H$57:$H$72,"SALIDA",JUAN!$J$57:$J$72,$B30),0)</f>
        <v>0</v>
      </c>
      <c r="P30" s="62">
        <f>IFERROR(SUMIFS('NORMA SANCHEZ'!$N$55:$N$66,'NORMA SANCHEZ'!$H$55:$H$66,"SALIDA",'NORMA SANCHEZ'!$J$55:$J$66,$B30),0)</f>
        <v>0</v>
      </c>
      <c r="Q30" s="62">
        <f>IFERROR(SUMIFS('JOSE CARLOS'!$N$58:$N$69,'JOSE CARLOS'!$H$58:$H$69,"SALIDA",'JOSE CARLOS'!$J$58:$J$69,$B30),0)</f>
        <v>0</v>
      </c>
      <c r="R30" s="62">
        <f>IFERROR(SUMIFS('LUIS ENRIQUE '!$N$47:$N$56,'LUIS ENRIQUE '!$H$47:$H$56,"SALIDA",'LUIS ENRIQUE '!$J$47:$J$56,$B30),0)</f>
        <v>0</v>
      </c>
      <c r="S30" s="62">
        <f>IFERROR(SUMIFS(CESARIA!$N$64:$N$75,CESARIA!$H$64:$H$75,"SALIDA",CESARIA!$J$64:$J$75,$B30),0)</f>
        <v>0</v>
      </c>
      <c r="T30" s="62">
        <f>IFERROR(SUMIFS(ALAN!$N$56:$N$72,ALAN!$H$56:$H$72,"SALIDA",ALAN!$J$56:$J$72,$B30),0)</f>
        <v>0</v>
      </c>
      <c r="U30" s="62">
        <f>IFERROR(SUMIFS(ELVIA!$N$52:$N$56,ELVIA!$H$52:$H$56,"SALIDA",ELVIA!$J$52:$J$56,$B30),0)</f>
        <v>0</v>
      </c>
      <c r="V30" s="146">
        <f>IFERROR(SUMIFS(CAJA!$N$3380:$N$3965,CAJA!$H$3380:$H$3965,"SALIDA",CAJA!$J$3380:$J$3965,$B30),0)</f>
        <v>58196</v>
      </c>
      <c r="W30" s="62">
        <f>IFERROR(SUMIFS('CAJA TIGRES'!$N$916:$N$1108,'CAJA TIGRES'!$H$916:$H$1108,"SALIDA",'CAJA TIGRES'!$J$916:$J$1108,$B30),0)</f>
        <v>32095</v>
      </c>
      <c r="X30" s="62">
        <f>IFERROR(SUMIFS(RESERVA!$N$13:$N$13,RESERVA!$H$13:$H$13,"SALIDA",RESERVA!$J$13:$J$13,$B30),0)</f>
        <v>0</v>
      </c>
      <c r="Y30" s="96">
        <f t="shared" ref="Y30:Y48" si="8">SUM(C30:X30)</f>
        <v>110109.1</v>
      </c>
      <c r="Z30" s="96">
        <f>Y30+'MAY25'!Z30</f>
        <v>1010332.91</v>
      </c>
    </row>
    <row r="31" spans="1:27" ht="27.6" x14ac:dyDescent="0.3">
      <c r="A31">
        <v>5.2</v>
      </c>
      <c r="B31" s="61" t="s">
        <v>93</v>
      </c>
      <c r="C31" s="146">
        <f>IFERROR(SUMIFS('MGZ121'!$N$843:$N$953,'MGZ121'!H$843:H$953,"SALIDA",'MGZ121'!$J$843:$J$953,$B31),0)</f>
        <v>11212</v>
      </c>
      <c r="D31" s="62">
        <f>IFERROR(SUMIFS('MGZ BBVA'!$N$618:$N$803,'MGZ BBVA'!$H$618:$H$803,"SALIDA",'MGZ BBVA'!$J$618:$J$803,$B31),0)</f>
        <v>27111</v>
      </c>
      <c r="E31" s="62">
        <f>IFERROR(SUMIFS('MGZ DOLARES'!$N$2:$N$2,'MGZ DOLARES'!$F$2:$F$2,"SALIDA",'MGZ DOLARES'!$J$2:$J$2,$B31),0)</f>
        <v>0</v>
      </c>
      <c r="F31" s="62">
        <f>IFERROR(SUMIFS('MGZ BAJIO'!$N$62:$N$66,'MGZ BAJIO'!$H$62:$H$66,"SALIDA",'MGZ BAJIO'!$J$62:$J$66,$B31),0)</f>
        <v>0</v>
      </c>
      <c r="G31" s="62">
        <f>IFERROR(SUMIFS('VICTOR BANAMEX'!$N$297:$N$332,'VICTOR BANAMEX'!$H$297:$H$332,"SALIDA",'VICTOR BANAMEX'!$J$297:$J$332,$B31),0)</f>
        <v>0</v>
      </c>
      <c r="H31" s="62">
        <f>IFERROR(SUMIFS('VICTOR BANORTE'!$N$60:$N$68,'VICTOR BANORTE'!$H$60:$H$68,"SALIDA",'VICTOR BANORTE'!$J$60:$J$68,$B31),0)</f>
        <v>0</v>
      </c>
      <c r="I31" s="62">
        <f>IFERROR(SUMIFS(RODRIGO!$N$2:$N$2,RODRIGO!$H$2:$H$2,"SALIDA",RODRIGO!$J$2:$J$2,$B31),0)</f>
        <v>0</v>
      </c>
      <c r="J31" s="62">
        <f>IFERROR(SUMIFS(MOY!$N$32:$N$38,MOY!$F$32:$F$38,"SALIDA",MOY!$J$32:$J$38,$B31),0)</f>
        <v>0</v>
      </c>
      <c r="K31" s="62">
        <f>IFERROR(SUMIFS('NORMA RUTH'!$N$35:$N$43,'NORMA RUTH'!$H$35:$H$43,"SALIDA",'NORMA RUTH'!$J$35:$J$43,$B31),0)</f>
        <v>0</v>
      </c>
      <c r="L31" s="62">
        <f>IFERROR(SUMIFS(VALERIA!$N$28:$N$28,VALERIA!$H$28:$H$28,"SALIDA",VALERIA!$J$28:$J$28,$B31),0)</f>
        <v>0</v>
      </c>
      <c r="M31" s="62">
        <f>IFERROR(SUMIFS('MANUEL BANAMEX'!$N$54:$N$66,'MANUEL BANAMEX'!$H$54:$H$66,"SALIDA",'MANUEL BANAMEX'!$J$54:$J$66,$B31),0)</f>
        <v>0</v>
      </c>
      <c r="N31" s="62">
        <f>IFERROR(SUMIFS(ROBERTO!$N$2:$N$2,ROBERTO!$H$2:$H$2,"SALIDA",ROBERTO!$J$2:$J$2,$B31),0)</f>
        <v>0</v>
      </c>
      <c r="O31" s="62">
        <f>IFERROR(SUMIFS(JUAN!$N$57:$N$72,JUAN!$H$57:$H$72,"SALIDA",JUAN!$J$57:$J$72,$B31),0)</f>
        <v>0</v>
      </c>
      <c r="P31" s="62">
        <f>IFERROR(SUMIFS('NORMA SANCHEZ'!$N$55:$N$66,'NORMA SANCHEZ'!$H$55:$H$66,"SALIDA",'NORMA SANCHEZ'!$J$55:$J$66,$B31),0)</f>
        <v>0</v>
      </c>
      <c r="Q31" s="62">
        <f>IFERROR(SUMIFS('JOSE CARLOS'!$N$58:$N$69,'JOSE CARLOS'!$H$58:$H$69,"SALIDA",'JOSE CARLOS'!$J$58:$J$69,$B31),0)</f>
        <v>0</v>
      </c>
      <c r="R31" s="62">
        <f>IFERROR(SUMIFS('LUIS ENRIQUE '!$N$47:$N$56,'LUIS ENRIQUE '!$H$47:$H$56,"SALIDA",'LUIS ENRIQUE '!$J$47:$J$56,$B31),0)</f>
        <v>0</v>
      </c>
      <c r="S31" s="62">
        <f>IFERROR(SUMIFS(CESARIA!$N$64:$N$75,CESARIA!$H$64:$H$75,"SALIDA",CESARIA!$J$64:$J$75,$B31),0)</f>
        <v>0</v>
      </c>
      <c r="T31" s="62">
        <f>IFERROR(SUMIFS(ALAN!$N$56:$N$72,ALAN!$H$56:$H$72,"SALIDA",ALAN!$J$56:$J$72,$B31),0)</f>
        <v>0</v>
      </c>
      <c r="U31" s="62">
        <f>IFERROR(SUMIFS(ELVIA!$N$52:$N$56,ELVIA!$H$52:$H$56,"SALIDA",ELVIA!$J$52:$J$56,$B31),0)</f>
        <v>0</v>
      </c>
      <c r="V31" s="146">
        <f>IFERROR(SUMIFS(CAJA!$N$3380:$N$3965,CAJA!$H$3380:$H$3965,"SALIDA",CAJA!$J$3380:$J$3965,$B31),0)</f>
        <v>61030</v>
      </c>
      <c r="W31" s="62">
        <f>IFERROR(SUMIFS('CAJA TIGRES'!$N$916:$N$1108,'CAJA TIGRES'!$H$916:$H$1108,"SALIDA",'CAJA TIGRES'!$J$916:$J$1108,$B31),0)</f>
        <v>4450</v>
      </c>
      <c r="X31" s="62">
        <f>IFERROR(SUMIFS(RESERVA!$N$13:$N$13,RESERVA!$H$13:$H$13,"SALIDA",RESERVA!$J$13:$J$13,$B31),0)</f>
        <v>0</v>
      </c>
      <c r="Y31" s="96">
        <f t="shared" si="8"/>
        <v>103803</v>
      </c>
      <c r="Z31" s="96">
        <f>Y31+'MAY25'!Z31</f>
        <v>1094725.07</v>
      </c>
    </row>
    <row r="32" spans="1:27" x14ac:dyDescent="0.3">
      <c r="A32">
        <v>5.3</v>
      </c>
      <c r="B32" s="60" t="s">
        <v>94</v>
      </c>
      <c r="C32" s="146">
        <f>IFERROR(SUMIFS('MGZ121'!$N$843:$N$953,'MGZ121'!H$843:H$953,"SALIDA",'MGZ121'!$J$843:$J$953,$B32),0)</f>
        <v>15000</v>
      </c>
      <c r="D32" s="62">
        <f>IFERROR(SUMIFS('MGZ BBVA'!$N$618:$N$803,'MGZ BBVA'!$H$618:$H$803,"SALIDA",'MGZ BBVA'!$J$618:$J$803,$B32),0)</f>
        <v>302695.23</v>
      </c>
      <c r="E32" s="62">
        <f>IFERROR(SUMIFS('MGZ DOLARES'!$N$2:$N$2,'MGZ DOLARES'!$F$2:$F$2,"SALIDA",'MGZ DOLARES'!$J$2:$J$2,$B32),0)</f>
        <v>0</v>
      </c>
      <c r="F32" s="62">
        <f>IFERROR(SUMIFS('MGZ BAJIO'!$N$62:$N$66,'MGZ BAJIO'!$H$62:$H$66,"SALIDA",'MGZ BAJIO'!$J$62:$J$66,$B32),0)</f>
        <v>0</v>
      </c>
      <c r="G32" s="62">
        <f>IFERROR(SUMIFS('VICTOR BANAMEX'!$N$297:$N$332,'VICTOR BANAMEX'!$H$297:$H$332,"SALIDA",'VICTOR BANAMEX'!$J$297:$J$332,$B32),0)</f>
        <v>0</v>
      </c>
      <c r="H32" s="62">
        <f>IFERROR(SUMIFS('VICTOR BANORTE'!$N$60:$N$68,'VICTOR BANORTE'!$H$60:$H$68,"SALIDA",'VICTOR BANORTE'!$J$60:$J$68,$B32),0)</f>
        <v>0</v>
      </c>
      <c r="I32" s="62">
        <f>IFERROR(SUMIFS(RODRIGO!$N$2:$N$2,RODRIGO!$H$2:$H$2,"SALIDA",RODRIGO!$J$2:$J$2,$B32),0)</f>
        <v>0</v>
      </c>
      <c r="J32" s="62">
        <f>IFERROR(SUMIFS(MOY!$N$32:$N$38,MOY!$F$32:$F$38,"SALIDA",MOY!$J$32:$J$38,$B32),0)</f>
        <v>0</v>
      </c>
      <c r="K32" s="62">
        <f>IFERROR(SUMIFS('NORMA RUTH'!$N$35:$N$43,'NORMA RUTH'!$H$35:$H$43,"SALIDA",'NORMA RUTH'!$J$35:$J$43,$B32),0)</f>
        <v>0</v>
      </c>
      <c r="L32" s="62">
        <f>IFERROR(SUMIFS(VALERIA!$N$28:$N$28,VALERIA!$H$28:$H$28,"SALIDA",VALERIA!$J$28:$J$28,$B32),0)</f>
        <v>0</v>
      </c>
      <c r="M32" s="62">
        <f>IFERROR(SUMIFS('MANUEL BANAMEX'!$N$54:$N$66,'MANUEL BANAMEX'!$H$54:$H$66,"SALIDA",'MANUEL BANAMEX'!$J$54:$J$66,$B32),0)</f>
        <v>0</v>
      </c>
      <c r="N32" s="62">
        <f>IFERROR(SUMIFS(ROBERTO!$N$2:$N$2,ROBERTO!$H$2:$H$2,"SALIDA",ROBERTO!$J$2:$J$2,$B32),0)</f>
        <v>0</v>
      </c>
      <c r="O32" s="62">
        <f>IFERROR(SUMIFS(JUAN!$N$57:$N$72,JUAN!$H$57:$H$72,"SALIDA",JUAN!$J$57:$J$72,$B32),0)</f>
        <v>0</v>
      </c>
      <c r="P32" s="62">
        <f>IFERROR(SUMIFS('NORMA SANCHEZ'!$N$55:$N$66,'NORMA SANCHEZ'!$H$55:$H$66,"SALIDA",'NORMA SANCHEZ'!$J$55:$J$66,$B32),0)</f>
        <v>0</v>
      </c>
      <c r="Q32" s="62">
        <f>IFERROR(SUMIFS('JOSE CARLOS'!$N$58:$N$69,'JOSE CARLOS'!$H$58:$H$69,"SALIDA",'JOSE CARLOS'!$J$58:$J$69,$B32),0)</f>
        <v>0</v>
      </c>
      <c r="R32" s="62">
        <f>IFERROR(SUMIFS('LUIS ENRIQUE '!$N$47:$N$56,'LUIS ENRIQUE '!$H$47:$H$56,"SALIDA",'LUIS ENRIQUE '!$J$47:$J$56,$B32),0)</f>
        <v>0</v>
      </c>
      <c r="S32" s="62">
        <f>IFERROR(SUMIFS(CESARIA!$N$64:$N$75,CESARIA!$H$64:$H$75,"SALIDA",CESARIA!$J$64:$J$75,$B32),0)</f>
        <v>0</v>
      </c>
      <c r="T32" s="62">
        <f>IFERROR(SUMIFS(ALAN!$N$56:$N$72,ALAN!$H$56:$H$72,"SALIDA",ALAN!$J$56:$J$72,$B32),0)</f>
        <v>0</v>
      </c>
      <c r="U32" s="62">
        <f>IFERROR(SUMIFS(ELVIA!$N$52:$N$56,ELVIA!$H$52:$H$56,"SALIDA",ELVIA!$J$52:$J$56,$B32),0)</f>
        <v>0</v>
      </c>
      <c r="V32" s="146">
        <f>IFERROR(SUMIFS(CAJA!$N$3380:$N$3965,CAJA!$H$3380:$H$3965,"SALIDA",CAJA!$J$3380:$J$3965,$B32),0)</f>
        <v>2080</v>
      </c>
      <c r="W32" s="62">
        <f>IFERROR(SUMIFS('CAJA TIGRES'!$N$916:$N$1108,'CAJA TIGRES'!$H$916:$H$1108,"SALIDA",'CAJA TIGRES'!$J$916:$J$1108,$B32),0)</f>
        <v>19250</v>
      </c>
      <c r="X32" s="62">
        <f>IFERROR(SUMIFS(RESERVA!$N$13:$N$13,RESERVA!$H$13:$H$13,"SALIDA",RESERVA!$J$13:$J$13,$B32),0)</f>
        <v>0</v>
      </c>
      <c r="Y32" s="96">
        <f t="shared" si="8"/>
        <v>339025.23</v>
      </c>
      <c r="Z32" s="96">
        <f>Y32+'MAY25'!Z32</f>
        <v>4424492.790000001</v>
      </c>
      <c r="AA32" t="s">
        <v>5131</v>
      </c>
    </row>
    <row r="33" spans="1:27" x14ac:dyDescent="0.3">
      <c r="A33">
        <v>5.4</v>
      </c>
      <c r="B33" s="60" t="s">
        <v>95</v>
      </c>
      <c r="C33" s="146">
        <f>IFERROR(SUMIFS('MGZ121'!$N$843:$N$953,'MGZ121'!H$843:H$953,"SALIDA",'MGZ121'!$J$843:$J$953,$B33),0)</f>
        <v>3900</v>
      </c>
      <c r="D33" s="62">
        <f>IFERROR(SUMIFS('MGZ BBVA'!$N$618:$N$803,'MGZ BBVA'!$H$618:$H$803,"SALIDA",'MGZ BBVA'!$J$618:$J$803,$B33),0)</f>
        <v>10515</v>
      </c>
      <c r="E33" s="62">
        <f>IFERROR(SUMIFS('MGZ DOLARES'!$N$2:$N$2,'MGZ DOLARES'!$F$2:$F$2,"SALIDA",'MGZ DOLARES'!$J$2:$J$2,$B33),0)</f>
        <v>0</v>
      </c>
      <c r="F33" s="62">
        <f>IFERROR(SUMIFS('MGZ BAJIO'!$N$62:$N$66,'MGZ BAJIO'!$H$62:$H$66,"SALIDA",'MGZ BAJIO'!$J$62:$J$66,$B33),0)</f>
        <v>0</v>
      </c>
      <c r="G33" s="62">
        <f>IFERROR(SUMIFS('VICTOR BANAMEX'!$N$297:$N$332,'VICTOR BANAMEX'!$H$297:$H$332,"SALIDA",'VICTOR BANAMEX'!$J$297:$J$332,$B33),0)</f>
        <v>0</v>
      </c>
      <c r="H33" s="62">
        <f>IFERROR(SUMIFS('VICTOR BANORTE'!$N$60:$N$68,'VICTOR BANORTE'!$H$60:$H$68,"SALIDA",'VICTOR BANORTE'!$J$60:$J$68,$B33),0)</f>
        <v>0</v>
      </c>
      <c r="I33" s="62">
        <f>IFERROR(SUMIFS(RODRIGO!$N$2:$N$2,RODRIGO!$H$2:$H$2,"SALIDA",RODRIGO!$J$2:$J$2,$B33),0)</f>
        <v>0</v>
      </c>
      <c r="J33" s="62">
        <f>IFERROR(SUMIFS(MOY!$N$32:$N$38,MOY!$F$32:$F$38,"SALIDA",MOY!$J$32:$J$38,$B33),0)</f>
        <v>0</v>
      </c>
      <c r="K33" s="62">
        <f>IFERROR(SUMIFS('NORMA RUTH'!$N$35:$N$43,'NORMA RUTH'!$H$35:$H$43,"SALIDA",'NORMA RUTH'!$J$35:$J$43,$B33),0)</f>
        <v>0</v>
      </c>
      <c r="L33" s="62">
        <f>IFERROR(SUMIFS(VALERIA!$N$28:$N$28,VALERIA!$H$28:$H$28,"SALIDA",VALERIA!$J$28:$J$28,$B33),0)</f>
        <v>0</v>
      </c>
      <c r="M33" s="62">
        <f>IFERROR(SUMIFS('MANUEL BANAMEX'!$N$54:$N$66,'MANUEL BANAMEX'!$H$54:$H$66,"SALIDA",'MANUEL BANAMEX'!$J$54:$J$66,$B33),0)</f>
        <v>0</v>
      </c>
      <c r="N33" s="62">
        <f>IFERROR(SUMIFS(ROBERTO!$N$2:$N$2,ROBERTO!$H$2:$H$2,"SALIDA",ROBERTO!$J$2:$J$2,$B33),0)</f>
        <v>0</v>
      </c>
      <c r="O33" s="62">
        <f>IFERROR(SUMIFS(JUAN!$N$57:$N$72,JUAN!$H$57:$H$72,"SALIDA",JUAN!$J$57:$J$72,$B33),0)</f>
        <v>0</v>
      </c>
      <c r="P33" s="62">
        <f>IFERROR(SUMIFS('NORMA SANCHEZ'!$N$55:$N$66,'NORMA SANCHEZ'!$H$55:$H$66,"SALIDA",'NORMA SANCHEZ'!$J$55:$J$66,$B33),0)</f>
        <v>0</v>
      </c>
      <c r="Q33" s="62">
        <f>IFERROR(SUMIFS('JOSE CARLOS'!$N$58:$N$69,'JOSE CARLOS'!$H$58:$H$69,"SALIDA",'JOSE CARLOS'!$J$58:$J$69,$B33),0)</f>
        <v>0</v>
      </c>
      <c r="R33" s="62">
        <f>IFERROR(SUMIFS('LUIS ENRIQUE '!$N$47:$N$56,'LUIS ENRIQUE '!$H$47:$H$56,"SALIDA",'LUIS ENRIQUE '!$J$47:$J$56,$B33),0)</f>
        <v>0</v>
      </c>
      <c r="S33" s="62">
        <f>IFERROR(SUMIFS(CESARIA!$N$64:$N$75,CESARIA!$H$64:$H$75,"SALIDA",CESARIA!$J$64:$J$75,$B33),0)</f>
        <v>0</v>
      </c>
      <c r="T33" s="62">
        <f>IFERROR(SUMIFS(ALAN!$N$56:$N$72,ALAN!$H$56:$H$72,"SALIDA",ALAN!$J$56:$J$72,$B33),0)</f>
        <v>0</v>
      </c>
      <c r="U33" s="62">
        <f>IFERROR(SUMIFS(ELVIA!$N$52:$N$56,ELVIA!$H$52:$H$56,"SALIDA",ELVIA!$J$52:$J$56,$B33),0)</f>
        <v>0</v>
      </c>
      <c r="V33" s="146">
        <f>IFERROR(SUMIFS(CAJA!$N$3380:$N$3965,CAJA!$H$3380:$H$3965,"SALIDA",CAJA!$J$3380:$J$3965,$B33),0)</f>
        <v>11761</v>
      </c>
      <c r="W33" s="62">
        <f>IFERROR(SUMIFS('CAJA TIGRES'!$N$916:$N$1108,'CAJA TIGRES'!$H$916:$H$1108,"SALIDA",'CAJA TIGRES'!$J$916:$J$1108,$B33),0)</f>
        <v>21570</v>
      </c>
      <c r="X33" s="62">
        <f>IFERROR(SUMIFS(RESERVA!$N$13:$N$13,RESERVA!$H$13:$H$13,"SALIDA",RESERVA!$J$13:$J$13,$B33),0)</f>
        <v>0</v>
      </c>
      <c r="Y33" s="96">
        <f t="shared" si="8"/>
        <v>47746</v>
      </c>
      <c r="Z33" s="96">
        <f>Y33+'MAY25'!Z33</f>
        <v>378045.01</v>
      </c>
    </row>
    <row r="34" spans="1:27" x14ac:dyDescent="0.3">
      <c r="A34">
        <v>5.5</v>
      </c>
      <c r="B34" s="60" t="s">
        <v>60</v>
      </c>
      <c r="C34" s="146">
        <f>IFERROR(SUMIFS('MGZ121'!$N$843:$N$953,'MGZ121'!H$843:H$953,"SALIDA",'MGZ121'!$J$843:$J$953,$B34),0)</f>
        <v>3900</v>
      </c>
      <c r="D34" s="62">
        <f>IFERROR(SUMIFS('MGZ BBVA'!$N$618:$N$803,'MGZ BBVA'!$H$618:$H$803,"SALIDA",'MGZ BBVA'!$J$618:$J$803,$B34),0)</f>
        <v>0</v>
      </c>
      <c r="E34" s="62">
        <f>IFERROR(SUMIFS('MGZ DOLARES'!$N$2:$N$2,'MGZ DOLARES'!$F$2:$F$2,"SALIDA",'MGZ DOLARES'!$J$2:$J$2,$B34),0)</f>
        <v>0</v>
      </c>
      <c r="F34" s="62">
        <f>IFERROR(SUMIFS('MGZ BAJIO'!$N$62:$N$66,'MGZ BAJIO'!$H$62:$H$66,"SALIDA",'MGZ BAJIO'!$J$62:$J$66,$B34),0)</f>
        <v>0</v>
      </c>
      <c r="G34" s="62">
        <f>IFERROR(SUMIFS('VICTOR BANAMEX'!$N$297:$N$332,'VICTOR BANAMEX'!$H$297:$H$332,"SALIDA",'VICTOR BANAMEX'!$J$297:$J$332,$B34),0)</f>
        <v>16629</v>
      </c>
      <c r="H34" s="62">
        <f>IFERROR(SUMIFS('VICTOR BANORTE'!$N$60:$N$68,'VICTOR BANORTE'!$H$60:$H$68,"SALIDA",'VICTOR BANORTE'!$J$60:$J$68,$B34),0)</f>
        <v>0</v>
      </c>
      <c r="I34" s="62">
        <f>IFERROR(SUMIFS(RODRIGO!$N$2:$N$2,RODRIGO!$H$2:$H$2,"SALIDA",RODRIGO!$J$2:$J$2,$B34),0)</f>
        <v>0</v>
      </c>
      <c r="J34" s="62">
        <f>IFERROR(SUMIFS(MOY!$N$32:$N$38,MOY!$F$32:$F$38,"SALIDA",MOY!$J$32:$J$38,$B34),0)</f>
        <v>0</v>
      </c>
      <c r="K34" s="62">
        <f>IFERROR(SUMIFS('NORMA RUTH'!$N$35:$N$43,'NORMA RUTH'!$H$35:$H$43,"SALIDA",'NORMA RUTH'!$J$35:$J$43,$B34),0)</f>
        <v>0</v>
      </c>
      <c r="L34" s="62">
        <f>IFERROR(SUMIFS(VALERIA!$N$28:$N$28,VALERIA!$H$28:$H$28,"SALIDA",VALERIA!$J$28:$J$28,$B34),0)</f>
        <v>0</v>
      </c>
      <c r="M34" s="62">
        <f>IFERROR(SUMIFS('MANUEL BANAMEX'!$N$54:$N$66,'MANUEL BANAMEX'!$H$54:$H$66,"SALIDA",'MANUEL BANAMEX'!$J$54:$J$66,$B34),0)</f>
        <v>0</v>
      </c>
      <c r="N34" s="62">
        <f>IFERROR(SUMIFS(ROBERTO!$N$2:$N$2,ROBERTO!$H$2:$H$2,"SALIDA",ROBERTO!$J$2:$J$2,$B34),0)</f>
        <v>0</v>
      </c>
      <c r="O34" s="62">
        <f>IFERROR(SUMIFS(JUAN!$N$57:$N$72,JUAN!$H$57:$H$72,"SALIDA",JUAN!$J$57:$J$72,$B34),0)</f>
        <v>0</v>
      </c>
      <c r="P34" s="62">
        <f>IFERROR(SUMIFS('NORMA SANCHEZ'!$N$55:$N$66,'NORMA SANCHEZ'!$H$55:$H$66,"SALIDA",'NORMA SANCHEZ'!$J$55:$J$66,$B34),0)</f>
        <v>0</v>
      </c>
      <c r="Q34" s="62">
        <f>IFERROR(SUMIFS('JOSE CARLOS'!$N$58:$N$69,'JOSE CARLOS'!$H$58:$H$69,"SALIDA",'JOSE CARLOS'!$J$58:$J$69,$B34),0)</f>
        <v>0</v>
      </c>
      <c r="R34" s="62">
        <f>IFERROR(SUMIFS('LUIS ENRIQUE '!$N$47:$N$56,'LUIS ENRIQUE '!$H$47:$H$56,"SALIDA",'LUIS ENRIQUE '!$J$47:$J$56,$B34),0)</f>
        <v>0</v>
      </c>
      <c r="S34" s="62">
        <f>IFERROR(SUMIFS(CESARIA!$N$64:$N$75,CESARIA!$H$64:$H$75,"SALIDA",CESARIA!$J$64:$J$75,$B34),0)</f>
        <v>0</v>
      </c>
      <c r="T34" s="62">
        <f>IFERROR(SUMIFS(ALAN!$N$56:$N$72,ALAN!$H$56:$H$72,"SALIDA",ALAN!$J$56:$J$72,$B34),0)</f>
        <v>0</v>
      </c>
      <c r="U34" s="62">
        <f>IFERROR(SUMIFS(ELVIA!$N$52:$N$56,ELVIA!$H$52:$H$56,"SALIDA",ELVIA!$J$52:$J$56,$B34),0)</f>
        <v>0</v>
      </c>
      <c r="V34" s="146">
        <f>IFERROR(SUMIFS(CAJA!$N$3380:$N$3965,CAJA!$H$3380:$H$3965,"SALIDA",CAJA!$J$3380:$J$3965,$B34),0)</f>
        <v>46603</v>
      </c>
      <c r="W34" s="62">
        <f>IFERROR(SUMIFS('CAJA TIGRES'!$N$916:$N$1108,'CAJA TIGRES'!$H$916:$H$1108,"SALIDA",'CAJA TIGRES'!$J$916:$J$1108,$B34),0)</f>
        <v>0</v>
      </c>
      <c r="X34" s="62">
        <f>IFERROR(SUMIFS(RESERVA!$N$13:$N$13,RESERVA!$H$13:$H$13,"SALIDA",RESERVA!$J$13:$J$13,$B34),0)</f>
        <v>0</v>
      </c>
      <c r="Y34" s="96">
        <f t="shared" si="8"/>
        <v>67132</v>
      </c>
      <c r="Z34" s="96">
        <f>Y34+'MAY25'!Z34</f>
        <v>1822958</v>
      </c>
    </row>
    <row r="35" spans="1:27" x14ac:dyDescent="0.3">
      <c r="A35">
        <v>5.6</v>
      </c>
      <c r="B35" s="60" t="s">
        <v>96</v>
      </c>
      <c r="C35" s="146">
        <f>IFERROR(SUMIFS('MGZ121'!$N$843:$N$953,'MGZ121'!H$843:H$953,"SALIDA",'MGZ121'!$J$843:$J$953,$B35),0)</f>
        <v>0</v>
      </c>
      <c r="D35" s="62">
        <f>IFERROR(SUMIFS('MGZ BBVA'!$N$618:$N$803,'MGZ BBVA'!$H$618:$H$803,"SALIDA",'MGZ BBVA'!$J$618:$J$803,$B35),0)</f>
        <v>0</v>
      </c>
      <c r="E35" s="62">
        <f>IFERROR(SUMIFS('MGZ DOLARES'!$N$2:$N$2,'MGZ DOLARES'!$F$2:$F$2,"SALIDA",'MGZ DOLARES'!$J$2:$J$2,$B35),0)</f>
        <v>0</v>
      </c>
      <c r="F35" s="62">
        <f>IFERROR(SUMIFS('MGZ BAJIO'!$N$62:$N$66,'MGZ BAJIO'!$H$62:$H$66,"SALIDA",'MGZ BAJIO'!$J$62:$J$66,$B35),0)</f>
        <v>0</v>
      </c>
      <c r="G35" s="62">
        <f>IFERROR(SUMIFS('VICTOR BANAMEX'!$N$297:$N$332,'VICTOR BANAMEX'!$H$297:$H$332,"SALIDA",'VICTOR BANAMEX'!$J$297:$J$332,$B35),0)</f>
        <v>0</v>
      </c>
      <c r="H35" s="62">
        <f>IFERROR(SUMIFS('VICTOR BANORTE'!$N$60:$N$68,'VICTOR BANORTE'!$H$60:$H$68,"SALIDA",'VICTOR BANORTE'!$J$60:$J$68,$B35),0)</f>
        <v>0</v>
      </c>
      <c r="I35" s="62">
        <f>IFERROR(SUMIFS(RODRIGO!$N$2:$N$2,RODRIGO!$H$2:$H$2,"SALIDA",RODRIGO!$J$2:$J$2,$B35),0)</f>
        <v>0</v>
      </c>
      <c r="J35" s="62">
        <f>IFERROR(SUMIFS(MOY!$N$32:$N$38,MOY!$F$32:$F$38,"SALIDA",MOY!$J$32:$J$38,$B35),0)</f>
        <v>0</v>
      </c>
      <c r="K35" s="62">
        <f>IFERROR(SUMIFS('NORMA RUTH'!$N$35:$N$43,'NORMA RUTH'!$H$35:$H$43,"SALIDA",'NORMA RUTH'!$J$35:$J$43,$B35),0)</f>
        <v>0</v>
      </c>
      <c r="L35" s="62">
        <f>IFERROR(SUMIFS(VALERIA!$N$28:$N$28,VALERIA!$H$28:$H$28,"SALIDA",VALERIA!$J$28:$J$28,$B35),0)</f>
        <v>0</v>
      </c>
      <c r="M35" s="62">
        <f>IFERROR(SUMIFS('MANUEL BANAMEX'!$N$54:$N$66,'MANUEL BANAMEX'!$H$54:$H$66,"SALIDA",'MANUEL BANAMEX'!$J$54:$J$66,$B35),0)</f>
        <v>0</v>
      </c>
      <c r="N35" s="62">
        <f>IFERROR(SUMIFS(ROBERTO!$N$2:$N$2,ROBERTO!$H$2:$H$2,"SALIDA",ROBERTO!$J$2:$J$2,$B35),0)</f>
        <v>0</v>
      </c>
      <c r="O35" s="62">
        <f>IFERROR(SUMIFS(JUAN!$N$57:$N$72,JUAN!$H$57:$H$72,"SALIDA",JUAN!$J$57:$J$72,$B35),0)</f>
        <v>0</v>
      </c>
      <c r="P35" s="62">
        <f>IFERROR(SUMIFS('NORMA SANCHEZ'!$N$55:$N$66,'NORMA SANCHEZ'!$H$55:$H$66,"SALIDA",'NORMA SANCHEZ'!$J$55:$J$66,$B35),0)</f>
        <v>0</v>
      </c>
      <c r="Q35" s="62">
        <f>IFERROR(SUMIFS('JOSE CARLOS'!$N$58:$N$69,'JOSE CARLOS'!$H$58:$H$69,"SALIDA",'JOSE CARLOS'!$J$58:$J$69,$B35),0)</f>
        <v>0</v>
      </c>
      <c r="R35" s="62">
        <f>IFERROR(SUMIFS('LUIS ENRIQUE '!$N$47:$N$56,'LUIS ENRIQUE '!$H$47:$H$56,"SALIDA",'LUIS ENRIQUE '!$J$47:$J$56,$B35),0)</f>
        <v>0</v>
      </c>
      <c r="S35" s="62">
        <f>IFERROR(SUMIFS(CESARIA!$N$64:$N$75,CESARIA!$H$64:$H$75,"SALIDA",CESARIA!$J$64:$J$75,$B35),0)</f>
        <v>0</v>
      </c>
      <c r="T35" s="62">
        <f>IFERROR(SUMIFS(ALAN!$N$56:$N$72,ALAN!$H$56:$H$72,"SALIDA",ALAN!$J$56:$J$72,$B35),0)</f>
        <v>0</v>
      </c>
      <c r="U35" s="62">
        <f>IFERROR(SUMIFS(ELVIA!$N$52:$N$56,ELVIA!$H$52:$H$56,"SALIDA",ELVIA!$J$52:$J$56,$B35),0)</f>
        <v>0</v>
      </c>
      <c r="V35" s="146">
        <f>IFERROR(SUMIFS(CAJA!$N$3380:$N$3965,CAJA!$H$3380:$H$3965,"SALIDA",CAJA!$J$3380:$J$3965,$B35),0)</f>
        <v>12966</v>
      </c>
      <c r="W35" s="62">
        <f>IFERROR(SUMIFS('CAJA TIGRES'!$N$916:$N$1108,'CAJA TIGRES'!$H$916:$H$1108,"SALIDA",'CAJA TIGRES'!$J$916:$J$1108,$B35),0)</f>
        <v>0</v>
      </c>
      <c r="X35" s="62">
        <f>IFERROR(SUMIFS(RESERVA!$N$13:$N$13,RESERVA!$H$13:$H$13,"SALIDA",RESERVA!$J$13:$J$13,$B35),0)</f>
        <v>0</v>
      </c>
      <c r="Y35" s="96">
        <f t="shared" si="8"/>
        <v>12966</v>
      </c>
      <c r="Z35" s="96">
        <f>Y35+'MAY25'!Z35</f>
        <v>162303.24</v>
      </c>
    </row>
    <row r="36" spans="1:27" ht="27.6" x14ac:dyDescent="0.3">
      <c r="A36">
        <v>5.7</v>
      </c>
      <c r="B36" s="61" t="s">
        <v>97</v>
      </c>
      <c r="C36" s="146">
        <f>IFERROR(SUMIFS('MGZ121'!$N$843:$N$953,'MGZ121'!H$843:H$953,"SALIDA",'MGZ121'!$J$843:$J$953,$B36),0)</f>
        <v>0</v>
      </c>
      <c r="D36" s="62">
        <f>IFERROR(SUMIFS('MGZ BBVA'!$N$618:$N$803,'MGZ BBVA'!$H$618:$H$803,"SALIDA",'MGZ BBVA'!$J$618:$J$803,$B36),0)</f>
        <v>0</v>
      </c>
      <c r="E36" s="62">
        <f>IFERROR(SUMIFS('MGZ DOLARES'!$N$2:$N$2,'MGZ DOLARES'!$F$2:$F$2,"SALIDA",'MGZ DOLARES'!$J$2:$J$2,$B36),0)</f>
        <v>0</v>
      </c>
      <c r="F36" s="62">
        <f>IFERROR(SUMIFS('MGZ BAJIO'!$N$62:$N$66,'MGZ BAJIO'!$H$62:$H$66,"SALIDA",'MGZ BAJIO'!$J$62:$J$66,$B36),0)</f>
        <v>0</v>
      </c>
      <c r="G36" s="62">
        <f>IFERROR(SUMIFS('VICTOR BANAMEX'!$N$297:$N$332,'VICTOR BANAMEX'!$H$297:$H$332,"SALIDA",'VICTOR BANAMEX'!$J$297:$J$332,$B36),0)</f>
        <v>0</v>
      </c>
      <c r="H36" s="62">
        <f>IFERROR(SUMIFS('VICTOR BANORTE'!$N$60:$N$68,'VICTOR BANORTE'!$H$60:$H$68,"SALIDA",'VICTOR BANORTE'!$J$60:$J$68,$B36),0)</f>
        <v>0</v>
      </c>
      <c r="I36" s="62">
        <f>IFERROR(SUMIFS(RODRIGO!$N$2:$N$2,RODRIGO!$H$2:$H$2,"SALIDA",RODRIGO!$J$2:$J$2,$B36),0)</f>
        <v>0</v>
      </c>
      <c r="J36" s="62">
        <f>IFERROR(SUMIFS(MOY!$N$32:$N$38,MOY!$F$32:$F$38,"SALIDA",MOY!$J$32:$J$38,$B36),0)</f>
        <v>0</v>
      </c>
      <c r="K36" s="62">
        <f>IFERROR(SUMIFS('NORMA RUTH'!$N$35:$N$43,'NORMA RUTH'!$H$35:$H$43,"SALIDA",'NORMA RUTH'!$J$35:$J$43,$B36),0)</f>
        <v>0</v>
      </c>
      <c r="L36" s="62">
        <f>IFERROR(SUMIFS(VALERIA!$N$28:$N$28,VALERIA!$H$28:$H$28,"SALIDA",VALERIA!$J$28:$J$28,$B36),0)</f>
        <v>0</v>
      </c>
      <c r="M36" s="62">
        <f>IFERROR(SUMIFS('MANUEL BANAMEX'!$N$54:$N$66,'MANUEL BANAMEX'!$H$54:$H$66,"SALIDA",'MANUEL BANAMEX'!$J$54:$J$66,$B36),0)</f>
        <v>27445</v>
      </c>
      <c r="N36" s="62">
        <f>IFERROR(SUMIFS(ROBERTO!$N$2:$N$2,ROBERTO!$H$2:$H$2,"SALIDA",ROBERTO!$J$2:$J$2,$B36),0)</f>
        <v>0</v>
      </c>
      <c r="O36" s="62">
        <f>IFERROR(SUMIFS(JUAN!$N$57:$N$72,JUAN!$H$57:$H$72,"SALIDA",JUAN!$J$57:$J$72,$B36),0)</f>
        <v>0</v>
      </c>
      <c r="P36" s="62">
        <f>IFERROR(SUMIFS('NORMA SANCHEZ'!$N$55:$N$66,'NORMA SANCHEZ'!$H$55:$H$66,"SALIDA",'NORMA SANCHEZ'!$J$55:$J$66,$B36),0)</f>
        <v>0</v>
      </c>
      <c r="Q36" s="62">
        <f>IFERROR(SUMIFS('JOSE CARLOS'!$N$58:$N$69,'JOSE CARLOS'!$H$58:$H$69,"SALIDA",'JOSE CARLOS'!$J$58:$J$69,$B36),0)</f>
        <v>0</v>
      </c>
      <c r="R36" s="62">
        <f>IFERROR(SUMIFS('LUIS ENRIQUE '!$N$47:$N$56,'LUIS ENRIQUE '!$H$47:$H$56,"SALIDA",'LUIS ENRIQUE '!$J$47:$J$56,$B36),0)</f>
        <v>0</v>
      </c>
      <c r="S36" s="62">
        <f>IFERROR(SUMIFS(CESARIA!$N$64:$N$75,CESARIA!$H$64:$H$75,"SALIDA",CESARIA!$J$64:$J$75,$B36),0)</f>
        <v>0</v>
      </c>
      <c r="T36" s="62">
        <f>IFERROR(SUMIFS(ALAN!$N$56:$N$72,ALAN!$H$56:$H$72,"SALIDA",ALAN!$J$56:$J$72,$B36),0)</f>
        <v>0</v>
      </c>
      <c r="U36" s="62">
        <f>IFERROR(SUMIFS(ELVIA!$N$52:$N$56,ELVIA!$H$52:$H$56,"SALIDA",ELVIA!$J$52:$J$56,$B36),0)</f>
        <v>0</v>
      </c>
      <c r="V36" s="146">
        <f>IFERROR(SUMIFS(CAJA!$N$3380:$N$3965,CAJA!$H$3380:$H$3965,"SALIDA",CAJA!$J$3380:$J$3965,$B36),0)</f>
        <v>46024</v>
      </c>
      <c r="W36" s="62">
        <f>IFERROR(SUMIFS('CAJA TIGRES'!$N$916:$N$1108,'CAJA TIGRES'!$H$916:$H$1108,"SALIDA",'CAJA TIGRES'!$J$916:$J$1108,$B36),0)</f>
        <v>7800</v>
      </c>
      <c r="X36" s="62">
        <f>IFERROR(SUMIFS(RESERVA!$N$13:$N$13,RESERVA!$H$13:$H$13,"SALIDA",RESERVA!$J$13:$J$13,$B36),0)</f>
        <v>0</v>
      </c>
      <c r="Y36" s="96">
        <f t="shared" si="8"/>
        <v>81269</v>
      </c>
      <c r="Z36" s="96">
        <f>Y36+'MAY25'!Z36</f>
        <v>341983.65</v>
      </c>
      <c r="AA36" t="s">
        <v>5132</v>
      </c>
    </row>
    <row r="37" spans="1:27" x14ac:dyDescent="0.3">
      <c r="A37">
        <v>5.8</v>
      </c>
      <c r="B37" s="60" t="s">
        <v>98</v>
      </c>
      <c r="C37" s="146">
        <f>IFERROR(SUMIFS('MGZ121'!$N$843:$N$953,'MGZ121'!H$843:H$953,"SALIDA",'MGZ121'!$J$843:$J$953,$B37),0)</f>
        <v>0</v>
      </c>
      <c r="D37" s="62">
        <f>IFERROR(SUMIFS('MGZ BBVA'!$N$618:$N$803,'MGZ BBVA'!$H$618:$H$803,"SALIDA",'MGZ BBVA'!$J$618:$J$803,$B37),0)</f>
        <v>0</v>
      </c>
      <c r="E37" s="62">
        <f>IFERROR(SUMIFS('MGZ DOLARES'!$N$2:$N$2,'MGZ DOLARES'!$F$2:$F$2,"SALIDA",'MGZ DOLARES'!$J$2:$J$2,$B37),0)</f>
        <v>0</v>
      </c>
      <c r="F37" s="62">
        <f>IFERROR(SUMIFS('MGZ BAJIO'!$N$62:$N$66,'MGZ BAJIO'!$H$62:$H$66,"SALIDA",'MGZ BAJIO'!$J$62:$J$66,$B37),0)</f>
        <v>0</v>
      </c>
      <c r="G37" s="62">
        <f>IFERROR(SUMIFS('VICTOR BANAMEX'!$N$297:$N$332,'VICTOR BANAMEX'!$H$297:$H$332,"SALIDA",'VICTOR BANAMEX'!$J$297:$J$332,$B37),0)</f>
        <v>0</v>
      </c>
      <c r="H37" s="62">
        <f>IFERROR(SUMIFS('VICTOR BANORTE'!$N$60:$N$68,'VICTOR BANORTE'!$H$60:$H$68,"SALIDA",'VICTOR BANORTE'!$J$60:$J$68,$B37),0)</f>
        <v>0</v>
      </c>
      <c r="I37" s="62">
        <f>IFERROR(SUMIFS(RODRIGO!$N$2:$N$2,RODRIGO!$H$2:$H$2,"SALIDA",RODRIGO!$J$2:$J$2,$B37),0)</f>
        <v>0</v>
      </c>
      <c r="J37" s="62">
        <f>IFERROR(SUMIFS(MOY!$N$32:$N$38,MOY!$F$32:$F$38,"SALIDA",MOY!$J$32:$J$38,$B37),0)</f>
        <v>0</v>
      </c>
      <c r="K37" s="62">
        <f>IFERROR(SUMIFS('NORMA RUTH'!$N$35:$N$43,'NORMA RUTH'!$H$35:$H$43,"SALIDA",'NORMA RUTH'!$J$35:$J$43,$B37),0)</f>
        <v>0</v>
      </c>
      <c r="L37" s="62">
        <f>IFERROR(SUMIFS(VALERIA!$N$28:$N$28,VALERIA!$H$28:$H$28,"SALIDA",VALERIA!$J$28:$J$28,$B37),0)</f>
        <v>0</v>
      </c>
      <c r="M37" s="62">
        <f>IFERROR(SUMIFS('MANUEL BANAMEX'!$N$54:$N$66,'MANUEL BANAMEX'!$H$54:$H$66,"SALIDA",'MANUEL BANAMEX'!$J$54:$J$66,$B37),0)</f>
        <v>0</v>
      </c>
      <c r="N37" s="62">
        <f>IFERROR(SUMIFS(ROBERTO!$N$2:$N$2,ROBERTO!$H$2:$H$2,"SALIDA",ROBERTO!$J$2:$J$2,$B37),0)</f>
        <v>0</v>
      </c>
      <c r="O37" s="62">
        <f>IFERROR(SUMIFS(JUAN!$N$57:$N$72,JUAN!$H$57:$H$72,"SALIDA",JUAN!$J$57:$J$72,$B37),0)</f>
        <v>0</v>
      </c>
      <c r="P37" s="62">
        <f>IFERROR(SUMIFS('NORMA SANCHEZ'!$N$55:$N$66,'NORMA SANCHEZ'!$H$55:$H$66,"SALIDA",'NORMA SANCHEZ'!$J$55:$J$66,$B37),0)</f>
        <v>0</v>
      </c>
      <c r="Q37" s="62">
        <f>IFERROR(SUMIFS('JOSE CARLOS'!$N$58:$N$69,'JOSE CARLOS'!$H$58:$H$69,"SALIDA",'JOSE CARLOS'!$J$58:$J$69,$B37),0)</f>
        <v>0</v>
      </c>
      <c r="R37" s="62">
        <f>IFERROR(SUMIFS('LUIS ENRIQUE '!$N$47:$N$56,'LUIS ENRIQUE '!$H$47:$H$56,"SALIDA",'LUIS ENRIQUE '!$J$47:$J$56,$B37),0)</f>
        <v>0</v>
      </c>
      <c r="S37" s="62">
        <f>IFERROR(SUMIFS(CESARIA!$N$64:$N$75,CESARIA!$H$64:$H$75,"SALIDA",CESARIA!$J$64:$J$75,$B37),0)</f>
        <v>0</v>
      </c>
      <c r="T37" s="62">
        <f>IFERROR(SUMIFS(ALAN!$N$56:$N$72,ALAN!$H$56:$H$72,"SALIDA",ALAN!$J$56:$J$72,$B37),0)</f>
        <v>0</v>
      </c>
      <c r="U37" s="62">
        <f>IFERROR(SUMIFS(ELVIA!$N$52:$N$56,ELVIA!$H$52:$H$56,"SALIDA",ELVIA!$J$52:$J$56,$B37),0)</f>
        <v>0</v>
      </c>
      <c r="V37" s="146">
        <f>IFERROR(SUMIFS(CAJA!$N$3380:$N$3965,CAJA!$H$3380:$H$3965,"SALIDA",CAJA!$J$3380:$J$3965,$B37),0)</f>
        <v>2353</v>
      </c>
      <c r="W37" s="62">
        <f>IFERROR(SUMIFS('CAJA TIGRES'!$N$916:$N$1108,'CAJA TIGRES'!$H$916:$H$1108,"SALIDA",'CAJA TIGRES'!$J$916:$J$1108,$B37),0)</f>
        <v>0</v>
      </c>
      <c r="X37" s="62">
        <f>IFERROR(SUMIFS(RESERVA!$N$13:$N$13,RESERVA!$H$13:$H$13,"SALIDA",RESERVA!$J$13:$J$13,$B37),0)</f>
        <v>0</v>
      </c>
      <c r="Y37" s="96">
        <f t="shared" si="8"/>
        <v>2353</v>
      </c>
      <c r="Z37" s="96">
        <f>Y37+'MAY25'!Z37</f>
        <v>28188</v>
      </c>
    </row>
    <row r="38" spans="1:27" x14ac:dyDescent="0.3">
      <c r="A38">
        <v>5.9</v>
      </c>
      <c r="B38" s="60" t="s">
        <v>102</v>
      </c>
      <c r="C38" s="146">
        <f>IFERROR(SUMIFS('MGZ121'!$N$843:$N$953,'MGZ121'!H$843:H$953,"SALIDA",'MGZ121'!$J$843:$J$953,$B38),0)</f>
        <v>31813</v>
      </c>
      <c r="D38" s="62">
        <f>IFERROR(SUMIFS('MGZ BBVA'!$N$618:$N$803,'MGZ BBVA'!$H$618:$H$803,"SALIDA",'MGZ BBVA'!$J$618:$J$803,$B38),0)</f>
        <v>62717.17</v>
      </c>
      <c r="E38" s="62">
        <f>IFERROR(SUMIFS('MGZ DOLARES'!$N$2:$N$2,'MGZ DOLARES'!$F$2:$F$2,"SALIDA",'MGZ DOLARES'!$J$2:$J$2,$B38),0)</f>
        <v>0</v>
      </c>
      <c r="F38" s="62">
        <f>IFERROR(SUMIFS('MGZ BAJIO'!$N$62:$N$66,'MGZ BAJIO'!$H$62:$H$66,"SALIDA",'MGZ BAJIO'!$J$62:$J$66,$B38),0)</f>
        <v>0</v>
      </c>
      <c r="G38" s="62">
        <f>IFERROR(SUMIFS('VICTOR BANAMEX'!$N$297:$N$332,'VICTOR BANAMEX'!$H$297:$H$332,"SALIDA",'VICTOR BANAMEX'!$J$297:$J$332,$B38),0)</f>
        <v>26908.739999999998</v>
      </c>
      <c r="H38" s="62">
        <f>IFERROR(SUMIFS('VICTOR BANORTE'!$N$60:$N$68,'VICTOR BANORTE'!$H$60:$H$68,"SALIDA",'VICTOR BANORTE'!$J$60:$J$68,$B38),0)</f>
        <v>0</v>
      </c>
      <c r="I38" s="62">
        <f>IFERROR(SUMIFS(RODRIGO!$N$2:$N$2,RODRIGO!$H$2:$H$2,"SALIDA",RODRIGO!$J$2:$J$2,$B38),0)</f>
        <v>0</v>
      </c>
      <c r="J38" s="62">
        <f>IFERROR(SUMIFS(MOY!$N$32:$N$38,MOY!$F$32:$F$38,"SALIDA",MOY!$J$32:$J$38,$B38),0)</f>
        <v>0</v>
      </c>
      <c r="K38" s="62">
        <f>IFERROR(SUMIFS('NORMA RUTH'!$N$35:$N$43,'NORMA RUTH'!$H$35:$H$43,"SALIDA",'NORMA RUTH'!$J$35:$J$43,$B38),0)</f>
        <v>0</v>
      </c>
      <c r="L38" s="62">
        <f>IFERROR(SUMIFS(VALERIA!$N$28:$N$28,VALERIA!$H$28:$H$28,"SALIDA",VALERIA!$J$28:$J$28,$B38),0)</f>
        <v>0</v>
      </c>
      <c r="M38" s="62">
        <f>IFERROR(SUMIFS('MANUEL BANAMEX'!$N$54:$N$66,'MANUEL BANAMEX'!$H$54:$H$66,"SALIDA",'MANUEL BANAMEX'!$J$54:$J$66,$B38),0)</f>
        <v>0</v>
      </c>
      <c r="N38" s="62">
        <f>IFERROR(SUMIFS(ROBERTO!$N$2:$N$2,ROBERTO!$H$2:$H$2,"SALIDA",ROBERTO!$J$2:$J$2,$B38),0)</f>
        <v>0</v>
      </c>
      <c r="O38" s="62">
        <f>IFERROR(SUMIFS(JUAN!$N$57:$N$72,JUAN!$H$57:$H$72,"SALIDA",JUAN!$J$57:$J$72,$B38),0)</f>
        <v>0</v>
      </c>
      <c r="P38" s="62">
        <f>IFERROR(SUMIFS('NORMA SANCHEZ'!$N$55:$N$66,'NORMA SANCHEZ'!$H$55:$H$66,"SALIDA",'NORMA SANCHEZ'!$J$55:$J$66,$B38),0)</f>
        <v>0</v>
      </c>
      <c r="Q38" s="62">
        <f>IFERROR(SUMIFS('JOSE CARLOS'!$N$58:$N$69,'JOSE CARLOS'!$H$58:$H$69,"SALIDA",'JOSE CARLOS'!$J$58:$J$69,$B38),0)</f>
        <v>0</v>
      </c>
      <c r="R38" s="62">
        <f>IFERROR(SUMIFS('LUIS ENRIQUE '!$N$47:$N$56,'LUIS ENRIQUE '!$H$47:$H$56,"SALIDA",'LUIS ENRIQUE '!$J$47:$J$56,$B38),0)</f>
        <v>0</v>
      </c>
      <c r="S38" s="62">
        <f>IFERROR(SUMIFS(CESARIA!$N$64:$N$75,CESARIA!$H$64:$H$75,"SALIDA",CESARIA!$J$64:$J$75,$B38),0)</f>
        <v>0</v>
      </c>
      <c r="T38" s="62">
        <f>IFERROR(SUMIFS(ALAN!$N$56:$N$72,ALAN!$H$56:$H$72,"SALIDA",ALAN!$J$56:$J$72,$B38),0)</f>
        <v>0</v>
      </c>
      <c r="U38" s="62">
        <f>IFERROR(SUMIFS(ELVIA!$N$52:$N$56,ELVIA!$H$52:$H$56,"SALIDA",ELVIA!$J$52:$J$56,$B38),0)</f>
        <v>0</v>
      </c>
      <c r="V38" s="146">
        <f>IFERROR(SUMIFS(CAJA!$N$3380:$N$3965,CAJA!$H$3380:$H$3965,"SALIDA",CAJA!$J$3380:$J$3965,$B38),0)</f>
        <v>154972</v>
      </c>
      <c r="W38" s="62">
        <f>IFERROR(SUMIFS('CAJA TIGRES'!$N$916:$N$1108,'CAJA TIGRES'!$H$916:$H$1108,"SALIDA",'CAJA TIGRES'!$J$916:$J$1108,$B38),0)</f>
        <v>80944</v>
      </c>
      <c r="X38" s="62">
        <f>IFERROR(SUMIFS(RESERVA!$N$13:$N$13,RESERVA!$H$13:$H$13,"SALIDA",RESERVA!$J$13:$J$13,$B38),0)</f>
        <v>0</v>
      </c>
      <c r="Y38" s="96">
        <f t="shared" si="8"/>
        <v>357354.91000000003</v>
      </c>
      <c r="Z38" s="96">
        <f>Y38+'MAY25'!Z38</f>
        <v>1863781.082806733</v>
      </c>
      <c r="AA38" t="s">
        <v>5133</v>
      </c>
    </row>
    <row r="39" spans="1:27" x14ac:dyDescent="0.3">
      <c r="A39" s="92">
        <v>5.0999999999999996</v>
      </c>
      <c r="B39" s="60" t="s">
        <v>104</v>
      </c>
      <c r="C39" s="146">
        <f>IFERROR(SUMIFS('MGZ121'!$N$843:$N$953,'MGZ121'!H$843:H$953,"SALIDA",'MGZ121'!$J$843:$J$953,$B39),0)</f>
        <v>0</v>
      </c>
      <c r="D39" s="62">
        <f>IFERROR(SUMIFS('MGZ BBVA'!$N$618:$N$803,'MGZ BBVA'!$H$618:$H$803,"SALIDA",'MGZ BBVA'!$J$618:$J$803,$B39),0)</f>
        <v>0</v>
      </c>
      <c r="E39" s="62">
        <f>IFERROR(SUMIFS('MGZ DOLARES'!$N$2:$N$2,'MGZ DOLARES'!$F$2:$F$2,"SALIDA",'MGZ DOLARES'!$J$2:$J$2,$B39),0)</f>
        <v>0</v>
      </c>
      <c r="F39" s="62">
        <f>IFERROR(SUMIFS('MGZ BAJIO'!$N$62:$N$66,'MGZ BAJIO'!$H$62:$H$66,"SALIDA",'MGZ BAJIO'!$J$62:$J$66,$B39),0)</f>
        <v>0</v>
      </c>
      <c r="G39" s="62">
        <f>IFERROR(SUMIFS('VICTOR BANAMEX'!$N$297:$N$332,'VICTOR BANAMEX'!$H$297:$H$332,"SALIDA",'VICTOR BANAMEX'!$J$297:$J$332,$B39),0)</f>
        <v>0</v>
      </c>
      <c r="H39" s="62">
        <f>IFERROR(SUMIFS('VICTOR BANORTE'!$N$60:$N$68,'VICTOR BANORTE'!$H$60:$H$68,"SALIDA",'VICTOR BANORTE'!$J$60:$J$68,$B39),0)</f>
        <v>0</v>
      </c>
      <c r="I39" s="62">
        <f>IFERROR(SUMIFS(RODRIGO!$N$2:$N$2,RODRIGO!$H$2:$H$2,"SALIDA",RODRIGO!$J$2:$J$2,$B39),0)</f>
        <v>0</v>
      </c>
      <c r="J39" s="62">
        <f>IFERROR(SUMIFS(MOY!$N$32:$N$38,MOY!$F$32:$F$38,"SALIDA",MOY!$J$32:$J$38,$B39),0)</f>
        <v>0</v>
      </c>
      <c r="K39" s="62">
        <f>IFERROR(SUMIFS('NORMA RUTH'!$N$35:$N$43,'NORMA RUTH'!$H$35:$H$43,"SALIDA",'NORMA RUTH'!$J$35:$J$43,$B39),0)</f>
        <v>0</v>
      </c>
      <c r="L39" s="62">
        <f>IFERROR(SUMIFS(VALERIA!$N$28:$N$28,VALERIA!$H$28:$H$28,"SALIDA",VALERIA!$J$28:$J$28,$B39),0)</f>
        <v>0</v>
      </c>
      <c r="M39" s="62">
        <f>IFERROR(SUMIFS('MANUEL BANAMEX'!$N$54:$N$66,'MANUEL BANAMEX'!$H$54:$H$66,"SALIDA",'MANUEL BANAMEX'!$J$54:$J$66,$B39),0)</f>
        <v>0</v>
      </c>
      <c r="N39" s="62">
        <f>IFERROR(SUMIFS(ROBERTO!$N$2:$N$2,ROBERTO!$H$2:$H$2,"SALIDA",ROBERTO!$J$2:$J$2,$B39),0)</f>
        <v>0</v>
      </c>
      <c r="O39" s="62">
        <f>IFERROR(SUMIFS(JUAN!$N$57:$N$72,JUAN!$H$57:$H$72,"SALIDA",JUAN!$J$57:$J$72,$B39),0)</f>
        <v>0</v>
      </c>
      <c r="P39" s="62">
        <f>IFERROR(SUMIFS('NORMA SANCHEZ'!$N$55:$N$66,'NORMA SANCHEZ'!$H$55:$H$66,"SALIDA",'NORMA SANCHEZ'!$J$55:$J$66,$B39),0)</f>
        <v>0</v>
      </c>
      <c r="Q39" s="62">
        <f>IFERROR(SUMIFS('JOSE CARLOS'!$N$58:$N$69,'JOSE CARLOS'!$H$58:$H$69,"SALIDA",'JOSE CARLOS'!$J$58:$J$69,$B39),0)</f>
        <v>0</v>
      </c>
      <c r="R39" s="62">
        <f>IFERROR(SUMIFS('LUIS ENRIQUE '!$N$47:$N$56,'LUIS ENRIQUE '!$H$47:$H$56,"SALIDA",'LUIS ENRIQUE '!$J$47:$J$56,$B39),0)</f>
        <v>0</v>
      </c>
      <c r="S39" s="62">
        <f>IFERROR(SUMIFS(CESARIA!$N$64:$N$75,CESARIA!$H$64:$H$75,"SALIDA",CESARIA!$J$64:$J$75,$B39),0)</f>
        <v>0</v>
      </c>
      <c r="T39" s="62">
        <f>IFERROR(SUMIFS(ALAN!$N$56:$N$72,ALAN!$H$56:$H$72,"SALIDA",ALAN!$J$56:$J$72,$B39),0)</f>
        <v>0</v>
      </c>
      <c r="U39" s="62">
        <f>IFERROR(SUMIFS(ELVIA!$N$52:$N$56,ELVIA!$H$52:$H$56,"SALIDA",ELVIA!$J$52:$J$56,$B39),0)</f>
        <v>0</v>
      </c>
      <c r="V39" s="146">
        <f>IFERROR(SUMIFS(CAJA!$N$3380:$N$3965,CAJA!$H$3380:$H$3965,"SALIDA",CAJA!$J$3380:$J$3965,$B39),0)</f>
        <v>0</v>
      </c>
      <c r="W39" s="62">
        <f>IFERROR(SUMIFS('CAJA TIGRES'!$N$916:$N$1108,'CAJA TIGRES'!$H$916:$H$1108,"SALIDA",'CAJA TIGRES'!$J$916:$J$1108,$B39),0)</f>
        <v>0</v>
      </c>
      <c r="X39" s="62">
        <f>IFERROR(SUMIFS(RESERVA!$N$13:$N$13,RESERVA!$H$13:$H$13,"SALIDA",RESERVA!$J$13:$J$13,$B39),0)</f>
        <v>0</v>
      </c>
      <c r="Y39" s="96">
        <f t="shared" si="8"/>
        <v>0</v>
      </c>
      <c r="Z39" s="96">
        <f>Y39+'MAY25'!Z39</f>
        <v>4167</v>
      </c>
    </row>
    <row r="40" spans="1:27" x14ac:dyDescent="0.3">
      <c r="A40" s="92"/>
      <c r="B40" s="60" t="s">
        <v>186</v>
      </c>
      <c r="C40" s="146">
        <f>IFERROR(SUMIFS('MGZ121'!$N$843:$N$953,'MGZ121'!H$843:H$953,"SALIDA",'MGZ121'!$J$843:$J$953,$B40),0)</f>
        <v>0</v>
      </c>
      <c r="D40" s="62">
        <f>IFERROR(SUMIFS('MGZ BBVA'!$N$618:$N$803,'MGZ BBVA'!$H$618:$H$803,"SALIDA",'MGZ BBVA'!$J$618:$J$803,$B40),0)</f>
        <v>0</v>
      </c>
      <c r="E40" s="62">
        <f>IFERROR(SUMIFS('MGZ DOLARES'!$N$2:$N$2,'MGZ DOLARES'!$F$2:$F$2,"SALIDA",'MGZ DOLARES'!$J$2:$J$2,$B40),0)</f>
        <v>0</v>
      </c>
      <c r="F40" s="62">
        <f>IFERROR(SUMIFS('MGZ BAJIO'!$N$62:$N$66,'MGZ BAJIO'!$H$62:$H$66,"SALIDA",'MGZ BAJIO'!$J$62:$J$66,$B40),0)</f>
        <v>0</v>
      </c>
      <c r="G40" s="62">
        <f>IFERROR(SUMIFS('VICTOR BANAMEX'!$N$297:$N$332,'VICTOR BANAMEX'!$H$297:$H$332,"SALIDA",'VICTOR BANAMEX'!$J$297:$J$332,$B40),0)</f>
        <v>0</v>
      </c>
      <c r="H40" s="62">
        <f>IFERROR(SUMIFS('VICTOR BANORTE'!$N$60:$N$68,'VICTOR BANORTE'!$H$60:$H$68,"SALIDA",'VICTOR BANORTE'!$J$60:$J$68,$B40),0)</f>
        <v>0</v>
      </c>
      <c r="I40" s="62">
        <f>IFERROR(SUMIFS(RODRIGO!$N$2:$N$2,RODRIGO!$H$2:$H$2,"SALIDA",RODRIGO!$J$2:$J$2,$B40),0)</f>
        <v>0</v>
      </c>
      <c r="J40" s="62">
        <f>IFERROR(SUMIFS(MOY!$N$32:$N$38,MOY!$F$32:$F$38,"SALIDA",MOY!$J$32:$J$38,$B40),0)</f>
        <v>0</v>
      </c>
      <c r="K40" s="62">
        <f>IFERROR(SUMIFS('NORMA RUTH'!$N$35:$N$43,'NORMA RUTH'!$H$35:$H$43,"SALIDA",'NORMA RUTH'!$J$35:$J$43,$B40),0)</f>
        <v>0</v>
      </c>
      <c r="L40" s="62">
        <f>IFERROR(SUMIFS(VALERIA!$N$28:$N$28,VALERIA!$H$28:$H$28,"SALIDA",VALERIA!$J$28:$J$28,$B40),0)</f>
        <v>0</v>
      </c>
      <c r="M40" s="62">
        <f>IFERROR(SUMIFS('MANUEL BANAMEX'!$N$54:$N$66,'MANUEL BANAMEX'!$H$54:$H$66,"SALIDA",'MANUEL BANAMEX'!$J$54:$J$66,$B40),0)</f>
        <v>0</v>
      </c>
      <c r="N40" s="62">
        <f>IFERROR(SUMIFS(ROBERTO!$N$2:$N$2,ROBERTO!$H$2:$H$2,"SALIDA",ROBERTO!$J$2:$J$2,$B40),0)</f>
        <v>0</v>
      </c>
      <c r="O40" s="62">
        <f>IFERROR(SUMIFS(JUAN!$N$57:$N$72,JUAN!$H$57:$H$72,"SALIDA",JUAN!$J$57:$J$72,$B40),0)</f>
        <v>0</v>
      </c>
      <c r="P40" s="62">
        <f>IFERROR(SUMIFS('NORMA SANCHEZ'!$N$55:$N$66,'NORMA SANCHEZ'!$H$55:$H$66,"SALIDA",'NORMA SANCHEZ'!$J$55:$J$66,$B40),0)</f>
        <v>0</v>
      </c>
      <c r="Q40" s="62">
        <f>IFERROR(SUMIFS('JOSE CARLOS'!$N$58:$N$69,'JOSE CARLOS'!$H$58:$H$69,"SALIDA",'JOSE CARLOS'!$J$58:$J$69,$B40),0)</f>
        <v>0</v>
      </c>
      <c r="R40" s="62">
        <f>IFERROR(SUMIFS('LUIS ENRIQUE '!$N$47:$N$56,'LUIS ENRIQUE '!$H$47:$H$56,"SALIDA",'LUIS ENRIQUE '!$J$47:$J$56,$B40),0)</f>
        <v>0</v>
      </c>
      <c r="S40" s="62">
        <f>IFERROR(SUMIFS(CESARIA!$N$64:$N$75,CESARIA!$H$64:$H$75,"SALIDA",CESARIA!$J$64:$J$75,$B40),0)</f>
        <v>0</v>
      </c>
      <c r="T40" s="62">
        <f>IFERROR(SUMIFS(ALAN!$N$56:$N$72,ALAN!$H$56:$H$72,"SALIDA",ALAN!$J$56:$J$72,$B40),0)</f>
        <v>0</v>
      </c>
      <c r="U40" s="62">
        <f>IFERROR(SUMIFS(ELVIA!$N$52:$N$56,ELVIA!$H$52:$H$56,"SALIDA",ELVIA!$J$52:$J$56,$B40),0)</f>
        <v>0</v>
      </c>
      <c r="V40" s="146">
        <f>IFERROR(SUMIFS(CAJA!$N$3380:$N$3965,CAJA!$H$3380:$H$3965,"SALIDA",CAJA!$J$3380:$J$3965,$B40),0)</f>
        <v>0</v>
      </c>
      <c r="W40" s="62">
        <f>IFERROR(SUMIFS('CAJA TIGRES'!$N$916:$N$1108,'CAJA TIGRES'!$H$916:$H$1108,"SALIDA",'CAJA TIGRES'!$J$916:$J$1108,$B40),0)</f>
        <v>0</v>
      </c>
      <c r="X40" s="62">
        <f>IFERROR(SUMIFS(RESERVA!$N$13:$N$13,RESERVA!$H$13:$H$13,"SALIDA",RESERVA!$J$13:$J$13,$B40),0)</f>
        <v>0</v>
      </c>
      <c r="Y40" s="96">
        <f t="shared" si="8"/>
        <v>0</v>
      </c>
      <c r="Z40" s="96">
        <f>Y40+'MAY25'!Z40</f>
        <v>0</v>
      </c>
    </row>
    <row r="41" spans="1:27" x14ac:dyDescent="0.3">
      <c r="A41" s="92"/>
      <c r="B41" s="60" t="s">
        <v>218</v>
      </c>
      <c r="C41" s="146">
        <f>IFERROR(SUMIFS('MGZ121'!$N$843:$N$953,'MGZ121'!H$843:H$953,"SALIDA",'MGZ121'!$J$843:$J$953,$B41),0)</f>
        <v>0</v>
      </c>
      <c r="D41" s="62">
        <f>IFERROR(SUMIFS('MGZ BBVA'!$N$618:$N$803,'MGZ BBVA'!$H$618:$H$803,"SALIDA",'MGZ BBVA'!$J$618:$J$803,$B41),0)</f>
        <v>0</v>
      </c>
      <c r="E41" s="62">
        <f>IFERROR(SUMIFS('MGZ DOLARES'!$N$2:$N$2,'MGZ DOLARES'!$F$2:$F$2,"SALIDA",'MGZ DOLARES'!$J$2:$J$2,$B41),0)</f>
        <v>0</v>
      </c>
      <c r="F41" s="62">
        <f>IFERROR(SUMIFS('MGZ BAJIO'!$N$62:$N$66,'MGZ BAJIO'!$H$62:$H$66,"SALIDA",'MGZ BAJIO'!$J$62:$J$66,$B41),0)</f>
        <v>0</v>
      </c>
      <c r="G41" s="62">
        <f>IFERROR(SUMIFS('VICTOR BANAMEX'!$N$297:$N$332,'VICTOR BANAMEX'!$H$297:$H$332,"SALIDA",'VICTOR BANAMEX'!$J$297:$J$332,$B41),0)</f>
        <v>0</v>
      </c>
      <c r="H41" s="62">
        <f>IFERROR(SUMIFS('VICTOR BANORTE'!$N$60:$N$68,'VICTOR BANORTE'!$H$60:$H$68,"SALIDA",'VICTOR BANORTE'!$J$60:$J$68,$B41),0)</f>
        <v>0</v>
      </c>
      <c r="I41" s="62">
        <f>IFERROR(SUMIFS(RODRIGO!$N$2:$N$2,RODRIGO!$H$2:$H$2,"SALIDA",RODRIGO!$J$2:$J$2,$B41),0)</f>
        <v>0</v>
      </c>
      <c r="J41" s="62">
        <f>IFERROR(SUMIFS(MOY!$N$32:$N$38,MOY!$F$32:$F$38,"SALIDA",MOY!$J$32:$J$38,$B41),0)</f>
        <v>0</v>
      </c>
      <c r="K41" s="62">
        <f>IFERROR(SUMIFS('NORMA RUTH'!$N$35:$N$43,'NORMA RUTH'!$H$35:$H$43,"SALIDA",'NORMA RUTH'!$J$35:$J$43,$B41),0)</f>
        <v>0</v>
      </c>
      <c r="L41" s="62">
        <f>IFERROR(SUMIFS(VALERIA!$N$28:$N$28,VALERIA!$H$28:$H$28,"SALIDA",VALERIA!$J$28:$J$28,$B41),0)</f>
        <v>0</v>
      </c>
      <c r="M41" s="62">
        <f>IFERROR(SUMIFS('MANUEL BANAMEX'!$N$54:$N$66,'MANUEL BANAMEX'!$H$54:$H$66,"SALIDA",'MANUEL BANAMEX'!$J$54:$J$66,$B41),0)</f>
        <v>0</v>
      </c>
      <c r="N41" s="62">
        <f>IFERROR(SUMIFS(ROBERTO!$N$2:$N$2,ROBERTO!$H$2:$H$2,"SALIDA",ROBERTO!$J$2:$J$2,$B41),0)</f>
        <v>0</v>
      </c>
      <c r="O41" s="62">
        <f>IFERROR(SUMIFS(JUAN!$N$57:$N$72,JUAN!$H$57:$H$72,"SALIDA",JUAN!$J$57:$J$72,$B41),0)</f>
        <v>0</v>
      </c>
      <c r="P41" s="62">
        <f>IFERROR(SUMIFS('NORMA SANCHEZ'!$N$55:$N$66,'NORMA SANCHEZ'!$H$55:$H$66,"SALIDA",'NORMA SANCHEZ'!$J$55:$J$66,$B41),0)</f>
        <v>0</v>
      </c>
      <c r="Q41" s="62">
        <f>IFERROR(SUMIFS('JOSE CARLOS'!$N$58:$N$69,'JOSE CARLOS'!$H$58:$H$69,"SALIDA",'JOSE CARLOS'!$J$58:$J$69,$B41),0)</f>
        <v>0</v>
      </c>
      <c r="R41" s="62">
        <f>IFERROR(SUMIFS('LUIS ENRIQUE '!$N$47:$N$56,'LUIS ENRIQUE '!$H$47:$H$56,"SALIDA",'LUIS ENRIQUE '!$J$47:$J$56,$B41),0)</f>
        <v>0</v>
      </c>
      <c r="S41" s="62">
        <f>IFERROR(SUMIFS(CESARIA!$N$64:$N$75,CESARIA!$H$64:$H$75,"SALIDA",CESARIA!$J$64:$J$75,$B41),0)</f>
        <v>0</v>
      </c>
      <c r="T41" s="62">
        <f>IFERROR(SUMIFS(ALAN!$N$56:$N$72,ALAN!$H$56:$H$72,"SALIDA",ALAN!$J$56:$J$72,$B41),0)</f>
        <v>0</v>
      </c>
      <c r="U41" s="62">
        <f>IFERROR(SUMIFS(ELVIA!$N$52:$N$56,ELVIA!$H$52:$H$56,"SALIDA",ELVIA!$J$52:$J$56,$B41),0)</f>
        <v>0</v>
      </c>
      <c r="V41" s="146">
        <f>IFERROR(SUMIFS(CAJA!$N$3380:$N$3965,CAJA!$H$3380:$H$3965,"SALIDA",CAJA!$J$3380:$J$3965,$B41),0)</f>
        <v>0</v>
      </c>
      <c r="W41" s="62">
        <f>IFERROR(SUMIFS('CAJA TIGRES'!$N$916:$N$1108,'CAJA TIGRES'!$H$916:$H$1108,"SALIDA",'CAJA TIGRES'!$J$916:$J$1108,$B41),0)</f>
        <v>0</v>
      </c>
      <c r="X41" s="62">
        <f>IFERROR(SUMIFS(RESERVA!$N$13:$N$13,RESERVA!$H$13:$H$13,"SALIDA",RESERVA!$J$13:$J$13,$B41),0)</f>
        <v>0</v>
      </c>
      <c r="Y41" s="96">
        <f t="shared" si="8"/>
        <v>0</v>
      </c>
      <c r="Z41" s="96">
        <f>Y41+'MAY25'!Z41</f>
        <v>2703.7</v>
      </c>
    </row>
    <row r="42" spans="1:27" ht="27.6" x14ac:dyDescent="0.3">
      <c r="A42" s="92"/>
      <c r="B42" s="61" t="s">
        <v>189</v>
      </c>
      <c r="C42" s="146">
        <f>IFERROR(SUMIFS('MGZ121'!$N$843:$N$953,'MGZ121'!H$843:H$953,"SALIDA",'MGZ121'!$J$843:$J$953,$B42),0)</f>
        <v>0</v>
      </c>
      <c r="D42" s="62">
        <f>IFERROR(SUMIFS('MGZ BBVA'!$N$618:$N$803,'MGZ BBVA'!$H$618:$H$803,"SALIDA",'MGZ BBVA'!$J$618:$J$803,$B42),0)</f>
        <v>0</v>
      </c>
      <c r="E42" s="62">
        <f>IFERROR(SUMIFS('MGZ DOLARES'!$N$2:$N$2,'MGZ DOLARES'!$F$2:$F$2,"SALIDA",'MGZ DOLARES'!$J$2:$J$2,$B42),0)</f>
        <v>0</v>
      </c>
      <c r="F42" s="62">
        <f>IFERROR(SUMIFS('MGZ BAJIO'!$N$62:$N$66,'MGZ BAJIO'!$H$62:$H$66,"SALIDA",'MGZ BAJIO'!$J$62:$J$66,$B42),0)</f>
        <v>0</v>
      </c>
      <c r="G42" s="62">
        <f>IFERROR(SUMIFS('VICTOR BANAMEX'!$N$297:$N$332,'VICTOR BANAMEX'!$H$297:$H$332,"SALIDA",'VICTOR BANAMEX'!$J$297:$J$332,$B42),0)</f>
        <v>0</v>
      </c>
      <c r="H42" s="62">
        <f>IFERROR(SUMIFS('VICTOR BANORTE'!$N$60:$N$68,'VICTOR BANORTE'!$H$60:$H$68,"SALIDA",'VICTOR BANORTE'!$J$60:$J$68,$B42),0)</f>
        <v>0</v>
      </c>
      <c r="I42" s="62">
        <f>IFERROR(SUMIFS(RODRIGO!$N$2:$N$2,RODRIGO!$H$2:$H$2,"SALIDA",RODRIGO!$J$2:$J$2,$B42),0)</f>
        <v>0</v>
      </c>
      <c r="J42" s="62">
        <f>IFERROR(SUMIFS(MOY!$N$32:$N$38,MOY!$F$32:$F$38,"SALIDA",MOY!$J$32:$J$38,$B42),0)</f>
        <v>0</v>
      </c>
      <c r="K42" s="62">
        <f>IFERROR(SUMIFS('NORMA RUTH'!$N$35:$N$43,'NORMA RUTH'!$H$35:$H$43,"SALIDA",'NORMA RUTH'!$J$35:$J$43,$B42),0)</f>
        <v>0</v>
      </c>
      <c r="L42" s="62">
        <f>IFERROR(SUMIFS(VALERIA!$N$28:$N$28,VALERIA!$H$28:$H$28,"SALIDA",VALERIA!$J$28:$J$28,$B42),0)</f>
        <v>0</v>
      </c>
      <c r="M42" s="62">
        <f>IFERROR(SUMIFS('MANUEL BANAMEX'!$N$54:$N$66,'MANUEL BANAMEX'!$H$54:$H$66,"SALIDA",'MANUEL BANAMEX'!$J$54:$J$66,$B42),0)</f>
        <v>0</v>
      </c>
      <c r="N42" s="62">
        <f>IFERROR(SUMIFS(ROBERTO!$N$2:$N$2,ROBERTO!$H$2:$H$2,"SALIDA",ROBERTO!$J$2:$J$2,$B42),0)</f>
        <v>0</v>
      </c>
      <c r="O42" s="62">
        <f>IFERROR(SUMIFS(JUAN!$N$57:$N$72,JUAN!$H$57:$H$72,"SALIDA",JUAN!$J$57:$J$72,$B42),0)</f>
        <v>0</v>
      </c>
      <c r="P42" s="62">
        <f>IFERROR(SUMIFS('NORMA SANCHEZ'!$N$55:$N$66,'NORMA SANCHEZ'!$H$55:$H$66,"SALIDA",'NORMA SANCHEZ'!$J$55:$J$66,$B42),0)</f>
        <v>0</v>
      </c>
      <c r="Q42" s="62">
        <f>IFERROR(SUMIFS('JOSE CARLOS'!$N$58:$N$69,'JOSE CARLOS'!$H$58:$H$69,"SALIDA",'JOSE CARLOS'!$J$58:$J$69,$B42),0)</f>
        <v>0</v>
      </c>
      <c r="R42" s="62">
        <f>IFERROR(SUMIFS('LUIS ENRIQUE '!$N$47:$N$56,'LUIS ENRIQUE '!$H$47:$H$56,"SALIDA",'LUIS ENRIQUE '!$J$47:$J$56,$B42),0)</f>
        <v>0</v>
      </c>
      <c r="S42" s="62">
        <f>IFERROR(SUMIFS(CESARIA!$N$64:$N$75,CESARIA!$H$64:$H$75,"SALIDA",CESARIA!$J$64:$J$75,$B42),0)</f>
        <v>0</v>
      </c>
      <c r="T42" s="62">
        <f>IFERROR(SUMIFS(ALAN!$N$56:$N$72,ALAN!$H$56:$H$72,"SALIDA",ALAN!$J$56:$J$72,$B42),0)</f>
        <v>0</v>
      </c>
      <c r="U42" s="62">
        <f>IFERROR(SUMIFS(ELVIA!$N$52:$N$56,ELVIA!$H$52:$H$56,"SALIDA",ELVIA!$J$52:$J$56,$B42),0)</f>
        <v>0</v>
      </c>
      <c r="V42" s="146">
        <f>IFERROR(SUMIFS(CAJA!$N$3380:$N$3965,CAJA!$H$3380:$H$3965,"SALIDA",CAJA!$J$3380:$J$3965,$B42),0)</f>
        <v>300</v>
      </c>
      <c r="W42" s="62">
        <f>IFERROR(SUMIFS('CAJA TIGRES'!$N$916:$N$1108,'CAJA TIGRES'!$H$916:$H$1108,"SALIDA",'CAJA TIGRES'!$J$916:$J$1108,$B42),0)</f>
        <v>0</v>
      </c>
      <c r="X42" s="62">
        <f>IFERROR(SUMIFS(RESERVA!$N$13:$N$13,RESERVA!$H$13:$H$13,"SALIDA",RESERVA!$J$13:$J$13,$B42),0)</f>
        <v>0</v>
      </c>
      <c r="Y42" s="96">
        <f t="shared" si="8"/>
        <v>300</v>
      </c>
      <c r="Z42" s="96">
        <f>Y42+'MAY25'!Z42</f>
        <v>198928.8</v>
      </c>
    </row>
    <row r="43" spans="1:27" x14ac:dyDescent="0.3">
      <c r="A43" s="92"/>
      <c r="B43" s="61" t="s">
        <v>214</v>
      </c>
      <c r="C43" s="146">
        <f>IFERROR(SUMIFS('MGZ121'!$N$843:$N$953,'MGZ121'!H$843:H$953,"SALIDA",'MGZ121'!$J$843:$J$953,$B43),0)</f>
        <v>0</v>
      </c>
      <c r="D43" s="62">
        <f>IFERROR(SUMIFS('MGZ BBVA'!$N$618:$N$803,'MGZ BBVA'!$H$618:$H$803,"SALIDA",'MGZ BBVA'!$J$618:$J$803,$B43),0)</f>
        <v>0</v>
      </c>
      <c r="E43" s="62">
        <f>IFERROR(SUMIFS('MGZ DOLARES'!$N$2:$N$2,'MGZ DOLARES'!$F$2:$F$2,"SALIDA",'MGZ DOLARES'!$J$2:$J$2,$B43),0)</f>
        <v>0</v>
      </c>
      <c r="F43" s="62">
        <f>IFERROR(SUMIFS('MGZ BAJIO'!$N$62:$N$66,'MGZ BAJIO'!$H$62:$H$66,"SALIDA",'MGZ BAJIO'!$J$62:$J$66,$B43),0)</f>
        <v>0</v>
      </c>
      <c r="G43" s="62">
        <f>IFERROR(SUMIFS('VICTOR BANAMEX'!$N$297:$N$332,'VICTOR BANAMEX'!$H$297:$H$332,"SALIDA",'VICTOR BANAMEX'!$J$297:$J$332,$B43),0)</f>
        <v>0</v>
      </c>
      <c r="H43" s="62">
        <f>IFERROR(SUMIFS('VICTOR BANORTE'!$N$60:$N$68,'VICTOR BANORTE'!$H$60:$H$68,"SALIDA",'VICTOR BANORTE'!$J$60:$J$68,$B43),0)</f>
        <v>0</v>
      </c>
      <c r="I43" s="62">
        <f>IFERROR(SUMIFS(RODRIGO!$N$2:$N$2,RODRIGO!$H$2:$H$2,"SALIDA",RODRIGO!$J$2:$J$2,$B43),0)</f>
        <v>0</v>
      </c>
      <c r="J43" s="62">
        <f>IFERROR(SUMIFS(MOY!$N$32:$N$38,MOY!$F$32:$F$38,"SALIDA",MOY!$J$32:$J$38,$B43),0)</f>
        <v>0</v>
      </c>
      <c r="K43" s="62">
        <f>IFERROR(SUMIFS('NORMA RUTH'!$N$35:$N$43,'NORMA RUTH'!$H$35:$H$43,"SALIDA",'NORMA RUTH'!$J$35:$J$43,$B43),0)</f>
        <v>0</v>
      </c>
      <c r="L43" s="62">
        <f>IFERROR(SUMIFS(VALERIA!$N$28:$N$28,VALERIA!$H$28:$H$28,"SALIDA",VALERIA!$J$28:$J$28,$B43),0)</f>
        <v>0</v>
      </c>
      <c r="M43" s="62">
        <f>IFERROR(SUMIFS('MANUEL BANAMEX'!$N$54:$N$66,'MANUEL BANAMEX'!$H$54:$H$66,"SALIDA",'MANUEL BANAMEX'!$J$54:$J$66,$B43),0)</f>
        <v>0</v>
      </c>
      <c r="N43" s="62">
        <f>IFERROR(SUMIFS(ROBERTO!$N$2:$N$2,ROBERTO!$H$2:$H$2,"SALIDA",ROBERTO!$J$2:$J$2,$B43),0)</f>
        <v>0</v>
      </c>
      <c r="O43" s="62">
        <f>IFERROR(SUMIFS(JUAN!$N$57:$N$72,JUAN!$H$57:$H$72,"SALIDA",JUAN!$J$57:$J$72,$B43),0)</f>
        <v>0</v>
      </c>
      <c r="P43" s="62">
        <f>IFERROR(SUMIFS('NORMA SANCHEZ'!$N$55:$N$66,'NORMA SANCHEZ'!$H$55:$H$66,"SALIDA",'NORMA SANCHEZ'!$J$55:$J$66,$B43),0)</f>
        <v>0</v>
      </c>
      <c r="Q43" s="62">
        <f>IFERROR(SUMIFS('JOSE CARLOS'!$N$58:$N$69,'JOSE CARLOS'!$H$58:$H$69,"SALIDA",'JOSE CARLOS'!$J$58:$J$69,$B43),0)</f>
        <v>0</v>
      </c>
      <c r="R43" s="62">
        <f>IFERROR(SUMIFS('LUIS ENRIQUE '!$N$47:$N$56,'LUIS ENRIQUE '!$H$47:$H$56,"SALIDA",'LUIS ENRIQUE '!$J$47:$J$56,$B43),0)</f>
        <v>0</v>
      </c>
      <c r="S43" s="62">
        <f>IFERROR(SUMIFS(CESARIA!$N$64:$N$75,CESARIA!$H$64:$H$75,"SALIDA",CESARIA!$J$64:$J$75,$B43),0)</f>
        <v>0</v>
      </c>
      <c r="T43" s="62">
        <f>IFERROR(SUMIFS(ALAN!$N$56:$N$72,ALAN!$H$56:$H$72,"SALIDA",ALAN!$J$56:$J$72,$B43),0)</f>
        <v>0</v>
      </c>
      <c r="U43" s="62">
        <f>IFERROR(SUMIFS(ELVIA!$N$52:$N$56,ELVIA!$H$52:$H$56,"SALIDA",ELVIA!$J$52:$J$56,$B43),0)</f>
        <v>0</v>
      </c>
      <c r="V43" s="146">
        <f>IFERROR(SUMIFS(CAJA!$N$3380:$N$3965,CAJA!$H$3380:$H$3965,"SALIDA",CAJA!$J$3380:$J$3965,$B43),0)</f>
        <v>12880</v>
      </c>
      <c r="W43" s="62">
        <f>IFERROR(SUMIFS('CAJA TIGRES'!$N$916:$N$1108,'CAJA TIGRES'!$H$916:$H$1108,"SALIDA",'CAJA TIGRES'!$J$916:$J$1108,$B43),0)</f>
        <v>1750</v>
      </c>
      <c r="X43" s="62">
        <f>IFERROR(SUMIFS(RESERVA!$N$13:$N$13,RESERVA!$H$13:$H$13,"SALIDA",RESERVA!$J$13:$J$13,$B43),0)</f>
        <v>0</v>
      </c>
      <c r="Y43" s="96">
        <f t="shared" si="8"/>
        <v>14630</v>
      </c>
      <c r="Z43" s="96">
        <f>Y43+'MAY25'!Z43</f>
        <v>49610</v>
      </c>
    </row>
    <row r="44" spans="1:27" x14ac:dyDescent="0.3">
      <c r="A44" s="92"/>
      <c r="B44" s="61" t="s">
        <v>215</v>
      </c>
      <c r="C44" s="146">
        <f>IFERROR(SUMIFS('MGZ121'!$N$843:$N$953,'MGZ121'!H$843:H$953,"SALIDA",'MGZ121'!$J$843:$J$953,$B44),0)</f>
        <v>0</v>
      </c>
      <c r="D44" s="62">
        <f>IFERROR(SUMIFS('MGZ BBVA'!$N$618:$N$803,'MGZ BBVA'!$H$618:$H$803,"SALIDA",'MGZ BBVA'!$J$618:$J$803,$B44),0)</f>
        <v>0</v>
      </c>
      <c r="E44" s="62">
        <f>IFERROR(SUMIFS('MGZ DOLARES'!$N$2:$N$2,'MGZ DOLARES'!$F$2:$F$2,"SALIDA",'MGZ DOLARES'!$J$2:$J$2,$B44),0)</f>
        <v>0</v>
      </c>
      <c r="F44" s="62">
        <f>IFERROR(SUMIFS('MGZ BAJIO'!$N$62:$N$66,'MGZ BAJIO'!$H$62:$H$66,"SALIDA",'MGZ BAJIO'!$J$62:$J$66,$B44),0)</f>
        <v>0</v>
      </c>
      <c r="G44" s="62">
        <f>IFERROR(SUMIFS('VICTOR BANAMEX'!$N$297:$N$332,'VICTOR BANAMEX'!$H$297:$H$332,"SALIDA",'VICTOR BANAMEX'!$J$297:$J$332,$B44),0)</f>
        <v>0</v>
      </c>
      <c r="H44" s="62">
        <f>IFERROR(SUMIFS('VICTOR BANORTE'!$N$60:$N$68,'VICTOR BANORTE'!$H$60:$H$68,"SALIDA",'VICTOR BANORTE'!$J$60:$J$68,$B44),0)</f>
        <v>0</v>
      </c>
      <c r="I44" s="62">
        <f>IFERROR(SUMIFS(RODRIGO!$N$2:$N$2,RODRIGO!$H$2:$H$2,"SALIDA",RODRIGO!$J$2:$J$2,$B44),0)</f>
        <v>0</v>
      </c>
      <c r="J44" s="62">
        <f>IFERROR(SUMIFS(MOY!$N$32:$N$38,MOY!$F$32:$F$38,"SALIDA",MOY!$J$32:$J$38,$B44),0)</f>
        <v>0</v>
      </c>
      <c r="K44" s="62">
        <f>IFERROR(SUMIFS('NORMA RUTH'!$N$35:$N$43,'NORMA RUTH'!$H$35:$H$43,"SALIDA",'NORMA RUTH'!$J$35:$J$43,$B44),0)</f>
        <v>0</v>
      </c>
      <c r="L44" s="62">
        <f>IFERROR(SUMIFS(VALERIA!$N$28:$N$28,VALERIA!$H$28:$H$28,"SALIDA",VALERIA!$J$28:$J$28,$B44),0)</f>
        <v>0</v>
      </c>
      <c r="M44" s="62">
        <f>IFERROR(SUMIFS('MANUEL BANAMEX'!$N$54:$N$66,'MANUEL BANAMEX'!$H$54:$H$66,"SALIDA",'MANUEL BANAMEX'!$J$54:$J$66,$B44),0)</f>
        <v>0</v>
      </c>
      <c r="N44" s="62">
        <f>IFERROR(SUMIFS(ROBERTO!$N$2:$N$2,ROBERTO!$H$2:$H$2,"SALIDA",ROBERTO!$J$2:$J$2,$B44),0)</f>
        <v>0</v>
      </c>
      <c r="O44" s="62">
        <f>IFERROR(SUMIFS(JUAN!$N$57:$N$72,JUAN!$H$57:$H$72,"SALIDA",JUAN!$J$57:$J$72,$B44),0)</f>
        <v>0</v>
      </c>
      <c r="P44" s="62">
        <f>IFERROR(SUMIFS('NORMA SANCHEZ'!$N$55:$N$66,'NORMA SANCHEZ'!$H$55:$H$66,"SALIDA",'NORMA SANCHEZ'!$J$55:$J$66,$B44),0)</f>
        <v>0</v>
      </c>
      <c r="Q44" s="62">
        <f>IFERROR(SUMIFS('JOSE CARLOS'!$N$58:$N$69,'JOSE CARLOS'!$H$58:$H$69,"SALIDA",'JOSE CARLOS'!$J$58:$J$69,$B44),0)</f>
        <v>0</v>
      </c>
      <c r="R44" s="62">
        <f>IFERROR(SUMIFS('LUIS ENRIQUE '!$N$47:$N$56,'LUIS ENRIQUE '!$H$47:$H$56,"SALIDA",'LUIS ENRIQUE '!$J$47:$J$56,$B44),0)</f>
        <v>0</v>
      </c>
      <c r="S44" s="62">
        <f>IFERROR(SUMIFS(CESARIA!$N$64:$N$75,CESARIA!$H$64:$H$75,"SALIDA",CESARIA!$J$64:$J$75,$B44),0)</f>
        <v>0</v>
      </c>
      <c r="T44" s="62">
        <f>IFERROR(SUMIFS(ALAN!$N$56:$N$72,ALAN!$H$56:$H$72,"SALIDA",ALAN!$J$56:$J$72,$B44),0)</f>
        <v>0</v>
      </c>
      <c r="U44" s="62">
        <f>IFERROR(SUMIFS(ELVIA!$N$52:$N$56,ELVIA!$H$52:$H$56,"SALIDA",ELVIA!$J$52:$J$56,$B44),0)</f>
        <v>0</v>
      </c>
      <c r="V44" s="146">
        <f>IFERROR(SUMIFS(CAJA!$N$3380:$N$3965,CAJA!$H$3380:$H$3965,"SALIDA",CAJA!$J$3380:$J$3965,$B44),0)</f>
        <v>0</v>
      </c>
      <c r="W44" s="62">
        <f>IFERROR(SUMIFS('CAJA TIGRES'!$N$916:$N$1108,'CAJA TIGRES'!$H$916:$H$1108,"SALIDA",'CAJA TIGRES'!$J$916:$J$1108,$B44),0)</f>
        <v>0</v>
      </c>
      <c r="X44" s="62">
        <f>IFERROR(SUMIFS(RESERVA!$N$13:$N$13,RESERVA!$H$13:$H$13,"SALIDA",RESERVA!$J$13:$J$13,$B44),0)</f>
        <v>0</v>
      </c>
      <c r="Y44" s="96">
        <f t="shared" si="8"/>
        <v>0</v>
      </c>
      <c r="Z44" s="96">
        <f>Y44+'MAY25'!Z44</f>
        <v>1000000</v>
      </c>
    </row>
    <row r="45" spans="1:27" x14ac:dyDescent="0.3">
      <c r="A45" s="92"/>
      <c r="B45" s="61" t="s">
        <v>216</v>
      </c>
      <c r="C45" s="146">
        <f>IFERROR(SUMIFS('MGZ121'!$N$843:$N$953,'MGZ121'!H$843:H$953,"SALIDA",'MGZ121'!$J$843:$J$953,$B45),0)</f>
        <v>0</v>
      </c>
      <c r="D45" s="62">
        <f>IFERROR(SUMIFS('MGZ BBVA'!$N$618:$N$803,'MGZ BBVA'!$H$618:$H$803,"SALIDA",'MGZ BBVA'!$J$618:$J$803,$B45),0)</f>
        <v>0</v>
      </c>
      <c r="E45" s="62">
        <f>IFERROR(SUMIFS('MGZ DOLARES'!$N$2:$N$2,'MGZ DOLARES'!$F$2:$F$2,"SALIDA",'MGZ DOLARES'!$J$2:$J$2,$B45),0)</f>
        <v>0</v>
      </c>
      <c r="F45" s="62">
        <f>IFERROR(SUMIFS('MGZ BAJIO'!$N$62:$N$66,'MGZ BAJIO'!$H$62:$H$66,"SALIDA",'MGZ BAJIO'!$J$62:$J$66,$B45),0)</f>
        <v>0</v>
      </c>
      <c r="G45" s="62">
        <f>IFERROR(SUMIFS('VICTOR BANAMEX'!$N$297:$N$332,'VICTOR BANAMEX'!$H$297:$H$332,"SALIDA",'VICTOR BANAMEX'!$J$297:$J$332,$B45),0)</f>
        <v>0</v>
      </c>
      <c r="H45" s="62">
        <f>IFERROR(SUMIFS('VICTOR BANORTE'!$N$60:$N$68,'VICTOR BANORTE'!$H$60:$H$68,"SALIDA",'VICTOR BANORTE'!$J$60:$J$68,$B45),0)</f>
        <v>0</v>
      </c>
      <c r="I45" s="62">
        <f>IFERROR(SUMIFS(RODRIGO!$N$2:$N$2,RODRIGO!$H$2:$H$2,"SALIDA",RODRIGO!$J$2:$J$2,$B45),0)</f>
        <v>0</v>
      </c>
      <c r="J45" s="62">
        <f>IFERROR(SUMIFS(MOY!$N$32:$N$38,MOY!$F$32:$F$38,"SALIDA",MOY!$J$32:$J$38,$B45),0)</f>
        <v>0</v>
      </c>
      <c r="K45" s="62">
        <f>IFERROR(SUMIFS('NORMA RUTH'!$N$35:$N$43,'NORMA RUTH'!$H$35:$H$43,"SALIDA",'NORMA RUTH'!$J$35:$J$43,$B45),0)</f>
        <v>0</v>
      </c>
      <c r="L45" s="62">
        <f>IFERROR(SUMIFS(VALERIA!$N$28:$N$28,VALERIA!$H$28:$H$28,"SALIDA",VALERIA!$J$28:$J$28,$B45),0)</f>
        <v>0</v>
      </c>
      <c r="M45" s="62">
        <f>IFERROR(SUMIFS('MANUEL BANAMEX'!$N$54:$N$66,'MANUEL BANAMEX'!$H$54:$H$66,"SALIDA",'MANUEL BANAMEX'!$J$54:$J$66,$B45),0)</f>
        <v>0</v>
      </c>
      <c r="N45" s="62">
        <f>IFERROR(SUMIFS(ROBERTO!$N$2:$N$2,ROBERTO!$H$2:$H$2,"SALIDA",ROBERTO!$J$2:$J$2,$B45),0)</f>
        <v>0</v>
      </c>
      <c r="O45" s="62">
        <f>IFERROR(SUMIFS(JUAN!$N$57:$N$72,JUAN!$H$57:$H$72,"SALIDA",JUAN!$J$57:$J$72,$B45),0)</f>
        <v>0</v>
      </c>
      <c r="P45" s="62">
        <f>IFERROR(SUMIFS('NORMA SANCHEZ'!$N$55:$N$66,'NORMA SANCHEZ'!$H$55:$H$66,"SALIDA",'NORMA SANCHEZ'!$J$55:$J$66,$B45),0)</f>
        <v>0</v>
      </c>
      <c r="Q45" s="62">
        <f>IFERROR(SUMIFS('JOSE CARLOS'!$N$58:$N$69,'JOSE CARLOS'!$H$58:$H$69,"SALIDA",'JOSE CARLOS'!$J$58:$J$69,$B45),0)</f>
        <v>0</v>
      </c>
      <c r="R45" s="62">
        <f>IFERROR(SUMIFS('LUIS ENRIQUE '!$N$47:$N$56,'LUIS ENRIQUE '!$H$47:$H$56,"SALIDA",'LUIS ENRIQUE '!$J$47:$J$56,$B45),0)</f>
        <v>0</v>
      </c>
      <c r="S45" s="62">
        <f>IFERROR(SUMIFS(CESARIA!$N$64:$N$75,CESARIA!$H$64:$H$75,"SALIDA",CESARIA!$J$64:$J$75,$B45),0)</f>
        <v>0</v>
      </c>
      <c r="T45" s="62">
        <f>IFERROR(SUMIFS(ALAN!$N$56:$N$72,ALAN!$H$56:$H$72,"SALIDA",ALAN!$J$56:$J$72,$B45),0)</f>
        <v>0</v>
      </c>
      <c r="U45" s="62">
        <f>IFERROR(SUMIFS(ELVIA!$N$52:$N$56,ELVIA!$H$52:$H$56,"SALIDA",ELVIA!$J$52:$J$56,$B45),0)</f>
        <v>0</v>
      </c>
      <c r="V45" s="146">
        <f>IFERROR(SUMIFS(CAJA!$N$3380:$N$3965,CAJA!$H$3380:$H$3965,"SALIDA",CAJA!$J$3380:$J$3965,$B45),0)</f>
        <v>2000</v>
      </c>
      <c r="W45" s="62">
        <f>IFERROR(SUMIFS('CAJA TIGRES'!$N$916:$N$1108,'CAJA TIGRES'!$H$916:$H$1108,"SALIDA",'CAJA TIGRES'!$J$916:$J$1108,$B45),0)</f>
        <v>2000</v>
      </c>
      <c r="X45" s="62">
        <f>IFERROR(SUMIFS(RESERVA!$N$13:$N$13,RESERVA!$H$13:$H$13,"SALIDA",RESERVA!$J$13:$J$13,$B45),0)</f>
        <v>0</v>
      </c>
      <c r="Y45" s="96">
        <f t="shared" si="8"/>
        <v>4000</v>
      </c>
      <c r="Z45" s="96">
        <f>Y45+'MAY25'!Z45</f>
        <v>27600</v>
      </c>
    </row>
    <row r="46" spans="1:27" x14ac:dyDescent="0.3">
      <c r="A46" s="92"/>
      <c r="B46" s="61" t="s">
        <v>217</v>
      </c>
      <c r="C46" s="146">
        <f>IFERROR(SUMIFS('MGZ121'!$N$843:$N$953,'MGZ121'!H$843:H$953,"SALIDA",'MGZ121'!$J$843:$J$953,$B46),0)</f>
        <v>0</v>
      </c>
      <c r="D46" s="62">
        <f>IFERROR(SUMIFS('MGZ BBVA'!$N$618:$N$803,'MGZ BBVA'!$H$618:$H$803,"SALIDA",'MGZ BBVA'!$J$618:$J$803,$B46),0)</f>
        <v>0</v>
      </c>
      <c r="E46" s="62">
        <f>IFERROR(SUMIFS('MGZ DOLARES'!$N$2:$N$2,'MGZ DOLARES'!$F$2:$F$2,"SALIDA",'MGZ DOLARES'!$J$2:$J$2,$B46),0)</f>
        <v>0</v>
      </c>
      <c r="F46" s="62">
        <f>IFERROR(SUMIFS('MGZ BAJIO'!$N$62:$N$66,'MGZ BAJIO'!$H$62:$H$66,"SALIDA",'MGZ BAJIO'!$J$62:$J$66,$B46),0)</f>
        <v>0</v>
      </c>
      <c r="G46" s="62">
        <f>IFERROR(SUMIFS('VICTOR BANAMEX'!$N$297:$N$332,'VICTOR BANAMEX'!$H$297:$H$332,"SALIDA",'VICTOR BANAMEX'!$J$297:$J$332,$B46),0)</f>
        <v>0</v>
      </c>
      <c r="H46" s="62">
        <f>IFERROR(SUMIFS('VICTOR BANORTE'!$N$60:$N$68,'VICTOR BANORTE'!$H$60:$H$68,"SALIDA",'VICTOR BANORTE'!$J$60:$J$68,$B46),0)</f>
        <v>0</v>
      </c>
      <c r="I46" s="62">
        <f>IFERROR(SUMIFS(RODRIGO!$N$2:$N$2,RODRIGO!$H$2:$H$2,"SALIDA",RODRIGO!$J$2:$J$2,$B46),0)</f>
        <v>0</v>
      </c>
      <c r="J46" s="62">
        <f>IFERROR(SUMIFS(MOY!$N$32:$N$38,MOY!$F$32:$F$38,"SALIDA",MOY!$J$32:$J$38,$B46),0)</f>
        <v>0</v>
      </c>
      <c r="K46" s="62">
        <f>IFERROR(SUMIFS('NORMA RUTH'!$N$35:$N$43,'NORMA RUTH'!$H$35:$H$43,"SALIDA",'NORMA RUTH'!$J$35:$J$43,$B46),0)</f>
        <v>0</v>
      </c>
      <c r="L46" s="62">
        <f>IFERROR(SUMIFS(VALERIA!$N$28:$N$28,VALERIA!$H$28:$H$28,"SALIDA",VALERIA!$J$28:$J$28,$B46),0)</f>
        <v>0</v>
      </c>
      <c r="M46" s="62">
        <f>IFERROR(SUMIFS('MANUEL BANAMEX'!$N$54:$N$66,'MANUEL BANAMEX'!$H$54:$H$66,"SALIDA",'MANUEL BANAMEX'!$J$54:$J$66,$B46),0)</f>
        <v>0</v>
      </c>
      <c r="N46" s="62">
        <f>IFERROR(SUMIFS(ROBERTO!$N$2:$N$2,ROBERTO!$H$2:$H$2,"SALIDA",ROBERTO!$J$2:$J$2,$B46),0)</f>
        <v>0</v>
      </c>
      <c r="O46" s="62">
        <f>IFERROR(SUMIFS(JUAN!$N$57:$N$72,JUAN!$H$57:$H$72,"SALIDA",JUAN!$J$57:$J$72,$B46),0)</f>
        <v>0</v>
      </c>
      <c r="P46" s="62">
        <f>IFERROR(SUMIFS('NORMA SANCHEZ'!$N$55:$N$66,'NORMA SANCHEZ'!$H$55:$H$66,"SALIDA",'NORMA SANCHEZ'!$J$55:$J$66,$B46),0)</f>
        <v>0</v>
      </c>
      <c r="Q46" s="62">
        <f>IFERROR(SUMIFS('JOSE CARLOS'!$N$58:$N$69,'JOSE CARLOS'!$H$58:$H$69,"SALIDA",'JOSE CARLOS'!$J$58:$J$69,$B46),0)</f>
        <v>0</v>
      </c>
      <c r="R46" s="62">
        <f>IFERROR(SUMIFS('LUIS ENRIQUE '!$N$47:$N$56,'LUIS ENRIQUE '!$H$47:$H$56,"SALIDA",'LUIS ENRIQUE '!$J$47:$J$56,$B46),0)</f>
        <v>0</v>
      </c>
      <c r="S46" s="62">
        <f>IFERROR(SUMIFS(CESARIA!$N$64:$N$75,CESARIA!$H$64:$H$75,"SALIDA",CESARIA!$J$64:$J$75,$B46),0)</f>
        <v>0</v>
      </c>
      <c r="T46" s="62">
        <f>IFERROR(SUMIFS(ALAN!$N$56:$N$72,ALAN!$H$56:$H$72,"SALIDA",ALAN!$J$56:$J$72,$B46),0)</f>
        <v>0</v>
      </c>
      <c r="U46" s="62">
        <f>IFERROR(SUMIFS(ELVIA!$N$52:$N$56,ELVIA!$H$52:$H$56,"SALIDA",ELVIA!$J$52:$J$56,$B46),0)</f>
        <v>0</v>
      </c>
      <c r="V46" s="146">
        <f>IFERROR(SUMIFS(CAJA!$N$3380:$N$3965,CAJA!$H$3380:$H$3965,"SALIDA",CAJA!$J$3380:$J$3965,$B46),0)</f>
        <v>0</v>
      </c>
      <c r="W46" s="62">
        <f>IFERROR(SUMIFS('CAJA TIGRES'!$N$916:$N$1108,'CAJA TIGRES'!$H$916:$H$1108,"SALIDA",'CAJA TIGRES'!$J$916:$J$1108,$B46),0)</f>
        <v>0</v>
      </c>
      <c r="X46" s="62">
        <f>IFERROR(SUMIFS(RESERVA!$N$13:$N$13,RESERVA!$H$13:$H$13,"SALIDA",RESERVA!$J$13:$J$13,$B46),0)</f>
        <v>0</v>
      </c>
      <c r="Y46" s="96">
        <f t="shared" si="8"/>
        <v>0</v>
      </c>
      <c r="Z46" s="96">
        <f>Y46+'MAY25'!Z46</f>
        <v>0</v>
      </c>
    </row>
    <row r="47" spans="1:27" x14ac:dyDescent="0.3">
      <c r="A47" s="92"/>
      <c r="B47" s="61" t="s">
        <v>219</v>
      </c>
      <c r="C47" s="146">
        <f>IFERROR(SUMIFS('MGZ121'!$N$843:$N$953,'MGZ121'!H$843:H$953,"SALIDA",'MGZ121'!$J$843:$J$953,$B47),0)</f>
        <v>0</v>
      </c>
      <c r="D47" s="62">
        <f>IFERROR(SUMIFS('MGZ BBVA'!$N$618:$N$803,'MGZ BBVA'!$H$618:$H$803,"SALIDA",'MGZ BBVA'!$J$618:$J$803,$B47),0)</f>
        <v>0</v>
      </c>
      <c r="E47" s="62">
        <f>IFERROR(SUMIFS('MGZ DOLARES'!$N$2:$N$2,'MGZ DOLARES'!$F$2:$F$2,"SALIDA",'MGZ DOLARES'!$J$2:$J$2,$B47),0)</f>
        <v>0</v>
      </c>
      <c r="F47" s="62">
        <f>IFERROR(SUMIFS('MGZ BAJIO'!$N$62:$N$66,'MGZ BAJIO'!$H$62:$H$66,"SALIDA",'MGZ BAJIO'!$J$62:$J$66,$B47),0)</f>
        <v>0</v>
      </c>
      <c r="G47" s="62">
        <f>IFERROR(SUMIFS('VICTOR BANAMEX'!$N$297:$N$332,'VICTOR BANAMEX'!$H$297:$H$332,"SALIDA",'VICTOR BANAMEX'!$J$297:$J$332,$B47),0)</f>
        <v>0</v>
      </c>
      <c r="H47" s="62">
        <f>IFERROR(SUMIFS('VICTOR BANORTE'!$N$60:$N$68,'VICTOR BANORTE'!$H$60:$H$68,"SALIDA",'VICTOR BANORTE'!$J$60:$J$68,$B47),0)</f>
        <v>0</v>
      </c>
      <c r="I47" s="62">
        <f>IFERROR(SUMIFS(RODRIGO!$N$2:$N$2,RODRIGO!$H$2:$H$2,"SALIDA",RODRIGO!$J$2:$J$2,$B47),0)</f>
        <v>0</v>
      </c>
      <c r="J47" s="62">
        <f>IFERROR(SUMIFS(MOY!$N$32:$N$38,MOY!$F$32:$F$38,"SALIDA",MOY!$J$32:$J$38,$B47),0)</f>
        <v>0</v>
      </c>
      <c r="K47" s="62">
        <f>IFERROR(SUMIFS('NORMA RUTH'!$N$35:$N$43,'NORMA RUTH'!$H$35:$H$43,"SALIDA",'NORMA RUTH'!$J$35:$J$43,$B47),0)</f>
        <v>0</v>
      </c>
      <c r="L47" s="62">
        <f>IFERROR(SUMIFS(VALERIA!$N$28:$N$28,VALERIA!$H$28:$H$28,"SALIDA",VALERIA!$J$28:$J$28,$B47),0)</f>
        <v>0</v>
      </c>
      <c r="M47" s="62">
        <f>IFERROR(SUMIFS('MANUEL BANAMEX'!$N$54:$N$66,'MANUEL BANAMEX'!$H$54:$H$66,"SALIDA",'MANUEL BANAMEX'!$J$54:$J$66,$B47),0)</f>
        <v>0</v>
      </c>
      <c r="N47" s="62">
        <f>IFERROR(SUMIFS(ROBERTO!$N$2:$N$2,ROBERTO!$H$2:$H$2,"SALIDA",ROBERTO!$J$2:$J$2,$B47),0)</f>
        <v>0</v>
      </c>
      <c r="O47" s="62">
        <f>IFERROR(SUMIFS(JUAN!$N$57:$N$72,JUAN!$H$57:$H$72,"SALIDA",JUAN!$J$57:$J$72,$B47),0)</f>
        <v>0</v>
      </c>
      <c r="P47" s="62">
        <f>IFERROR(SUMIFS('NORMA SANCHEZ'!$N$55:$N$66,'NORMA SANCHEZ'!$H$55:$H$66,"SALIDA",'NORMA SANCHEZ'!$J$55:$J$66,$B47),0)</f>
        <v>0</v>
      </c>
      <c r="Q47" s="62">
        <f>IFERROR(SUMIFS('JOSE CARLOS'!$N$58:$N$69,'JOSE CARLOS'!$H$58:$H$69,"SALIDA",'JOSE CARLOS'!$J$58:$J$69,$B47),0)</f>
        <v>0</v>
      </c>
      <c r="R47" s="62">
        <f>IFERROR(SUMIFS('LUIS ENRIQUE '!$N$47:$N$56,'LUIS ENRIQUE '!$H$47:$H$56,"SALIDA",'LUIS ENRIQUE '!$J$47:$J$56,$B47),0)</f>
        <v>0</v>
      </c>
      <c r="S47" s="62">
        <f>IFERROR(SUMIFS(CESARIA!$N$64:$N$75,CESARIA!$H$64:$H$75,"SALIDA",CESARIA!$J$64:$J$75,$B47),0)</f>
        <v>0</v>
      </c>
      <c r="T47" s="62">
        <f>IFERROR(SUMIFS(ALAN!$N$56:$N$72,ALAN!$H$56:$H$72,"SALIDA",ALAN!$J$56:$J$72,$B47),0)</f>
        <v>0</v>
      </c>
      <c r="U47" s="62">
        <f>IFERROR(SUMIFS(ELVIA!$N$52:$N$56,ELVIA!$H$52:$H$56,"SALIDA",ELVIA!$J$52:$J$56,$B47),0)</f>
        <v>0</v>
      </c>
      <c r="V47" s="146">
        <f>IFERROR(SUMIFS(CAJA!$N$3380:$N$3965,CAJA!$H$3380:$H$3965,"SALIDA",CAJA!$J$3380:$J$3965,$B47),0)</f>
        <v>24980.5</v>
      </c>
      <c r="W47" s="62">
        <f>IFERROR(SUMIFS('CAJA TIGRES'!$N$916:$N$1108,'CAJA TIGRES'!$H$916:$H$1108,"SALIDA",'CAJA TIGRES'!$J$916:$J$1108,$B47),0)</f>
        <v>700</v>
      </c>
      <c r="X47" s="62">
        <f>IFERROR(SUMIFS(RESERVA!$N$13:$N$13,RESERVA!$H$13:$H$13,"SALIDA",RESERVA!$J$13:$J$13,$B47),0)</f>
        <v>0</v>
      </c>
      <c r="Y47" s="96">
        <f t="shared" si="8"/>
        <v>25680.5</v>
      </c>
      <c r="Z47" s="96">
        <f>Y47+'MAY25'!Z47</f>
        <v>132376</v>
      </c>
    </row>
    <row r="48" spans="1:27" x14ac:dyDescent="0.3">
      <c r="A48" s="92"/>
      <c r="B48" s="61" t="s">
        <v>250</v>
      </c>
      <c r="C48" s="146">
        <f>IFERROR(SUMIFS('MGZ121'!$N$843:$N$953,'MGZ121'!H$843:H$953,"SALIDA",'MGZ121'!$J$843:$J$953,$B48),0)</f>
        <v>0</v>
      </c>
      <c r="D48" s="62">
        <f>IFERROR(SUMIFS('MGZ BBVA'!$N$618:$N$803,'MGZ BBVA'!$H$618:$H$803,"SALIDA",'MGZ BBVA'!$J$618:$J$803,$B48),0)</f>
        <v>0</v>
      </c>
      <c r="E48" s="62">
        <f>IFERROR(SUMIFS('MGZ DOLARES'!$N$2:$N$2,'MGZ DOLARES'!$F$2:$F$2,"SALIDA",'MGZ DOLARES'!$J$2:$J$2,$B48),0)</f>
        <v>0</v>
      </c>
      <c r="F48" s="62">
        <f>IFERROR(SUMIFS('MGZ BAJIO'!$N$62:$N$66,'MGZ BAJIO'!$H$62:$H$66,"SALIDA",'MGZ BAJIO'!$J$62:$J$66,$B48),0)</f>
        <v>0</v>
      </c>
      <c r="G48" s="62">
        <f>IFERROR(SUMIFS('VICTOR BANAMEX'!$N$297:$N$332,'VICTOR BANAMEX'!$H$297:$H$332,"SALIDA",'VICTOR BANAMEX'!$J$297:$J$332,$B48),0)</f>
        <v>0</v>
      </c>
      <c r="H48" s="62">
        <f>IFERROR(SUMIFS('VICTOR BANORTE'!$N$60:$N$68,'VICTOR BANORTE'!$H$60:$H$68,"SALIDA",'VICTOR BANORTE'!$J$60:$J$68,$B48),0)</f>
        <v>0</v>
      </c>
      <c r="I48" s="62">
        <f>IFERROR(SUMIFS(RODRIGO!$N$2:$N$2,RODRIGO!$H$2:$H$2,"SALIDA",RODRIGO!$J$2:$J$2,$B48),0)</f>
        <v>0</v>
      </c>
      <c r="J48" s="62">
        <f>IFERROR(SUMIFS(MOY!$N$32:$N$38,MOY!$F$32:$F$38,"SALIDA",MOY!$J$32:$J$38,$B48),0)</f>
        <v>0</v>
      </c>
      <c r="K48" s="62">
        <f>IFERROR(SUMIFS('NORMA RUTH'!$N$35:$N$43,'NORMA RUTH'!$H$35:$H$43,"SALIDA",'NORMA RUTH'!$J$35:$J$43,$B48),0)</f>
        <v>0</v>
      </c>
      <c r="L48" s="62">
        <f>IFERROR(SUMIFS(VALERIA!$N$28:$N$28,VALERIA!$H$28:$H$28,"SALIDA",VALERIA!$J$28:$J$28,$B48),0)</f>
        <v>0</v>
      </c>
      <c r="M48" s="62">
        <f>IFERROR(SUMIFS('MANUEL BANAMEX'!$N$54:$N$66,'MANUEL BANAMEX'!$H$54:$H$66,"SALIDA",'MANUEL BANAMEX'!$J$54:$J$66,$B48),0)</f>
        <v>0</v>
      </c>
      <c r="N48" s="62">
        <f>IFERROR(SUMIFS(ROBERTO!$N$2:$N$2,ROBERTO!$H$2:$H$2,"SALIDA",ROBERTO!$J$2:$J$2,$B48),0)</f>
        <v>0</v>
      </c>
      <c r="O48" s="62">
        <f>IFERROR(SUMIFS(JUAN!$N$57:$N$72,JUAN!$H$57:$H$72,"SALIDA",JUAN!$J$57:$J$72,$B48),0)</f>
        <v>0</v>
      </c>
      <c r="P48" s="62">
        <f>IFERROR(SUMIFS('NORMA SANCHEZ'!$N$55:$N$66,'NORMA SANCHEZ'!$H$55:$H$66,"SALIDA",'NORMA SANCHEZ'!$J$55:$J$66,$B48),0)</f>
        <v>0</v>
      </c>
      <c r="Q48" s="62">
        <f>IFERROR(SUMIFS('JOSE CARLOS'!$N$58:$N$69,'JOSE CARLOS'!$H$58:$H$69,"SALIDA",'JOSE CARLOS'!$J$58:$J$69,$B48),0)</f>
        <v>0</v>
      </c>
      <c r="R48" s="62">
        <f>IFERROR(SUMIFS('LUIS ENRIQUE '!$N$47:$N$56,'LUIS ENRIQUE '!$H$47:$H$56,"SALIDA",'LUIS ENRIQUE '!$J$47:$J$56,$B48),0)</f>
        <v>0</v>
      </c>
      <c r="S48" s="62">
        <f>IFERROR(SUMIFS(CESARIA!$N$64:$N$75,CESARIA!$H$64:$H$75,"SALIDA",CESARIA!$J$64:$J$75,$B48),0)</f>
        <v>0</v>
      </c>
      <c r="T48" s="62">
        <f>IFERROR(SUMIFS(ALAN!$N$56:$N$72,ALAN!$H$56:$H$72,"SALIDA",ALAN!$J$56:$J$72,$B48),0)</f>
        <v>0</v>
      </c>
      <c r="U48" s="62">
        <f>IFERROR(SUMIFS(ELVIA!$N$52:$N$56,ELVIA!$H$52:$H$56,"SALIDA",ELVIA!$J$52:$J$56,$B48),0)</f>
        <v>0</v>
      </c>
      <c r="V48" s="146">
        <f>IFERROR(SUMIFS(CAJA!$N$3380:$N$3965,CAJA!$H$3380:$H$3965,"SALIDA",CAJA!$J$3380:$J$3965,$B48),0)</f>
        <v>0</v>
      </c>
      <c r="W48" s="62">
        <f>IFERROR(SUMIFS('CAJA TIGRES'!$N$916:$N$1108,'CAJA TIGRES'!$H$916:$H$1108,"SALIDA",'CAJA TIGRES'!$J$916:$J$1108,$B48),0)</f>
        <v>0</v>
      </c>
      <c r="X48" s="62">
        <f>IFERROR(SUMIFS(RESERVA!$N$13:$N$13,RESERVA!$H$13:$H$13,"SALIDA",RESERVA!$J$13:$J$13,$B48),0)</f>
        <v>0</v>
      </c>
      <c r="Y48" s="96">
        <f t="shared" si="8"/>
        <v>0</v>
      </c>
      <c r="Z48" s="96">
        <f>Y48+'MAY25'!Z48</f>
        <v>0</v>
      </c>
    </row>
    <row r="49" spans="1:27" s="180" customFormat="1" x14ac:dyDescent="0.3">
      <c r="A49" s="180">
        <v>6</v>
      </c>
      <c r="B49" s="183" t="s">
        <v>56</v>
      </c>
      <c r="C49" s="135">
        <f>SUM(C50:C59)</f>
        <v>52953.880000000005</v>
      </c>
      <c r="D49" s="135">
        <f t="shared" ref="D49:Z49" si="9">SUM(D50:D59)</f>
        <v>2494</v>
      </c>
      <c r="E49" s="135">
        <f t="shared" si="9"/>
        <v>0</v>
      </c>
      <c r="F49" s="135">
        <f t="shared" si="9"/>
        <v>16006.61</v>
      </c>
      <c r="G49" s="135">
        <f t="shared" si="9"/>
        <v>38037.279999999999</v>
      </c>
      <c r="H49" s="135">
        <f t="shared" si="9"/>
        <v>0</v>
      </c>
      <c r="I49" s="135">
        <f t="shared" si="9"/>
        <v>0</v>
      </c>
      <c r="J49" s="135">
        <f t="shared" si="9"/>
        <v>0</v>
      </c>
      <c r="K49" s="135">
        <f t="shared" si="9"/>
        <v>0</v>
      </c>
      <c r="L49" s="135">
        <f t="shared" si="9"/>
        <v>0</v>
      </c>
      <c r="M49" s="135">
        <f t="shared" si="9"/>
        <v>0</v>
      </c>
      <c r="N49" s="135">
        <f>SUM(N50:N59)</f>
        <v>0</v>
      </c>
      <c r="O49" s="135">
        <f t="shared" si="9"/>
        <v>1286.74</v>
      </c>
      <c r="P49" s="135">
        <f t="shared" si="9"/>
        <v>0</v>
      </c>
      <c r="Q49" s="135">
        <f t="shared" si="9"/>
        <v>0</v>
      </c>
      <c r="R49" s="135">
        <f t="shared" si="9"/>
        <v>0</v>
      </c>
      <c r="S49" s="135">
        <f t="shared" si="9"/>
        <v>1286.74</v>
      </c>
      <c r="T49" s="135">
        <f t="shared" si="9"/>
        <v>492.06</v>
      </c>
      <c r="U49" s="135">
        <f t="shared" si="9"/>
        <v>0</v>
      </c>
      <c r="V49" s="135">
        <f t="shared" si="9"/>
        <v>65232</v>
      </c>
      <c r="W49" s="135">
        <f t="shared" si="9"/>
        <v>625</v>
      </c>
      <c r="X49" s="135">
        <f t="shared" si="9"/>
        <v>0</v>
      </c>
      <c r="Y49" s="135">
        <f t="shared" si="9"/>
        <v>178414.31</v>
      </c>
      <c r="Z49" s="135">
        <f t="shared" si="9"/>
        <v>1631416.68</v>
      </c>
    </row>
    <row r="50" spans="1:27" x14ac:dyDescent="0.3">
      <c r="A50">
        <v>6.1</v>
      </c>
      <c r="B50" s="60" t="s">
        <v>88</v>
      </c>
      <c r="C50" s="146">
        <f>IFERROR(SUMIFS('MGZ121'!$N$843:$N$953,'MGZ121'!H$843:H$953,"SALIDA",'MGZ121'!$J$843:$J$953,$B50),0)</f>
        <v>0</v>
      </c>
      <c r="D50" s="62">
        <f>IFERROR(SUMIFS('MGZ BBVA'!$N$618:$N$803,'MGZ BBVA'!$H$618:$H$803,"SALIDA",'MGZ BBVA'!$J$618:$J$803,$B50),0)</f>
        <v>0</v>
      </c>
      <c r="E50" s="62">
        <f>IFERROR(SUMIFS('MGZ DOLARES'!$N$2:$N$2,'MGZ DOLARES'!$F$2:$F$2,"SALIDA",'MGZ DOLARES'!$J$2:$J$2,$B50),0)</f>
        <v>0</v>
      </c>
      <c r="F50" s="62">
        <f>IFERROR(SUMIFS('MGZ BAJIO'!$N$62:$N$66,'MGZ BAJIO'!$H$62:$H$66,"SALIDA",'MGZ BAJIO'!$J$62:$J$66,$B50),0)</f>
        <v>0</v>
      </c>
      <c r="G50" s="62">
        <f>IFERROR(SUMIFS('VICTOR BANAMEX'!$N$297:$N$332,'VICTOR BANAMEX'!$H$297:$H$332,"SALIDA",'VICTOR BANAMEX'!$J$297:$J$332,$B50),0)</f>
        <v>26960</v>
      </c>
      <c r="H50" s="62">
        <f>IFERROR(SUMIFS('VICTOR BANORTE'!$N$60:$N$68,'VICTOR BANORTE'!$H$60:$H$68,"SALIDA",'VICTOR BANORTE'!$J$60:$J$68,$B50),0)</f>
        <v>0</v>
      </c>
      <c r="I50" s="62">
        <f>IFERROR(SUMIFS(RODRIGO!$N$2:$N$2,RODRIGO!$H$2:$H$2,"SALIDA",RODRIGO!$J$2:$J$2,$B50),0)</f>
        <v>0</v>
      </c>
      <c r="J50" s="62">
        <f>IFERROR(SUMIFS(MOY!$N$32:$N$38,MOY!$F$32:$F$38,"SALIDA",MOY!$J$32:$J$38,$B50),0)</f>
        <v>0</v>
      </c>
      <c r="K50" s="62">
        <f>IFERROR(SUMIFS('NORMA RUTH'!$N$35:$N$43,'NORMA RUTH'!$H$35:$H$43,"SALIDA",'NORMA RUTH'!$J$35:$J$43,$B50),0)</f>
        <v>0</v>
      </c>
      <c r="L50" s="62">
        <f>IFERROR(SUMIFS(VALERIA!$N$28:$N$28,VALERIA!$H$28:$H$28,"SALIDA",VALERIA!$J$28:$J$28,$B50),0)</f>
        <v>0</v>
      </c>
      <c r="M50" s="62">
        <f>IFERROR(SUMIFS('MANUEL BANAMEX'!$N$54:$N$66,'MANUEL BANAMEX'!$H$54:$H$66,"SALIDA",'MANUEL BANAMEX'!$J$54:$J$66,$B50),0)</f>
        <v>0</v>
      </c>
      <c r="N50" s="62">
        <f>IFERROR(SUMIFS(ROBERTO!$N$2:$N$2,ROBERTO!$H$2:$H$2,"SALIDA",ROBERTO!$J$2:$J$2,$B50),0)</f>
        <v>0</v>
      </c>
      <c r="O50" s="62">
        <f>IFERROR(SUMIFS(JUAN!$N$57:$N$72,JUAN!$H$57:$H$72,"SALIDA",JUAN!$J$57:$J$72,$B50),0)</f>
        <v>0</v>
      </c>
      <c r="P50" s="62">
        <f>IFERROR(SUMIFS('NORMA SANCHEZ'!$N$55:$N$66,'NORMA SANCHEZ'!$H$55:$H$66,"SALIDA",'NORMA SANCHEZ'!$J$55:$J$66,$B50),0)</f>
        <v>0</v>
      </c>
      <c r="Q50" s="62">
        <f>IFERROR(SUMIFS('JOSE CARLOS'!$N$58:$N$69,'JOSE CARLOS'!$H$58:$H$69,"SALIDA",'JOSE CARLOS'!$J$58:$J$69,$B50),0)</f>
        <v>0</v>
      </c>
      <c r="R50" s="62">
        <f>IFERROR(SUMIFS('LUIS ENRIQUE '!$N$47:$N$56,'LUIS ENRIQUE '!$H$47:$H$56,"SALIDA",'LUIS ENRIQUE '!$J$47:$J$56,$B50),0)</f>
        <v>0</v>
      </c>
      <c r="S50" s="62">
        <f>IFERROR(SUMIFS(CESARIA!$N$64:$N$75,CESARIA!$H$64:$H$75,"SALIDA",CESARIA!$J$64:$J$75,$B50),0)</f>
        <v>0</v>
      </c>
      <c r="T50" s="62">
        <f>IFERROR(SUMIFS(ALAN!$N$56:$N$72,ALAN!$H$56:$H$72,"SALIDA",ALAN!$J$56:$J$72,$B50),0)</f>
        <v>0</v>
      </c>
      <c r="U50" s="62">
        <f>IFERROR(SUMIFS(ELVIA!$N$52:$N$56,ELVIA!$H$52:$H$56,"SALIDA",ELVIA!$J$52:$J$56,$B50),0)</f>
        <v>0</v>
      </c>
      <c r="V50" s="146">
        <f>IFERROR(SUMIFS(CAJA!$N$3380:$N$3965,CAJA!$H$3380:$H$3965,"SALIDA",CAJA!$J$3380:$J$3965,$B50),0)</f>
        <v>24000</v>
      </c>
      <c r="W50" s="62">
        <f>IFERROR(SUMIFS('CAJA TIGRES'!$N$916:$N$1108,'CAJA TIGRES'!$H$916:$H$1108,"SALIDA",'CAJA TIGRES'!$J$916:$J$1108,$B50),0)</f>
        <v>0</v>
      </c>
      <c r="X50" s="62">
        <f>IFERROR(SUMIFS(RESERVA!$N$13:$N$13,RESERVA!$H$13:$H$13,"SALIDA",RESERVA!$J$13:$J$13,$B50),0)</f>
        <v>0</v>
      </c>
      <c r="Y50" s="96">
        <f t="shared" ref="Y50:Y59" si="10">SUM(C50:X50)</f>
        <v>50960</v>
      </c>
      <c r="Z50" s="96">
        <f>Y50+'MAY25'!Z50</f>
        <v>498792.8</v>
      </c>
    </row>
    <row r="51" spans="1:27" x14ac:dyDescent="0.3">
      <c r="A51">
        <v>6.2</v>
      </c>
      <c r="B51" s="60" t="s">
        <v>89</v>
      </c>
      <c r="C51" s="146">
        <f>IFERROR(SUMIFS('MGZ121'!$N$843:$N$953,'MGZ121'!H$843:H$953,"SALIDA",'MGZ121'!$J$843:$J$953,$B51),0)</f>
        <v>52953.880000000005</v>
      </c>
      <c r="D51" s="62">
        <f>IFERROR(SUMIFS('MGZ BBVA'!$N$618:$N$803,'MGZ BBVA'!$H$618:$H$803,"SALIDA",'MGZ BBVA'!$J$618:$J$803,$B51),0)</f>
        <v>0</v>
      </c>
      <c r="E51" s="62">
        <f>IFERROR(SUMIFS('MGZ DOLARES'!$N$2:$N$2,'MGZ DOLARES'!$F$2:$F$2,"SALIDA",'MGZ DOLARES'!$J$2:$J$2,$B51),0)</f>
        <v>0</v>
      </c>
      <c r="F51" s="62">
        <f>IFERROR(SUMIFS('MGZ BAJIO'!$N$62:$N$66,'MGZ BAJIO'!$H$62:$H$66,"SALIDA",'MGZ BAJIO'!$J$62:$J$66,$B51),0)</f>
        <v>0</v>
      </c>
      <c r="G51" s="62">
        <f>IFERROR(SUMIFS('VICTOR BANAMEX'!$N$297:$N$332,'VICTOR BANAMEX'!$H$297:$H$332,"SALIDA",'VICTOR BANAMEX'!$J$297:$J$332,$B51),0)</f>
        <v>3855.84</v>
      </c>
      <c r="H51" s="62">
        <f>IFERROR(SUMIFS('VICTOR BANORTE'!$N$60:$N$68,'VICTOR BANORTE'!$H$60:$H$68,"SALIDA",'VICTOR BANORTE'!$J$60:$J$68,$B51),0)</f>
        <v>0</v>
      </c>
      <c r="I51" s="62">
        <f>IFERROR(SUMIFS(RODRIGO!$N$2:$N$2,RODRIGO!$H$2:$H$2,"SALIDA",RODRIGO!$J$2:$J$2,$B51),0)</f>
        <v>0</v>
      </c>
      <c r="J51" s="62">
        <f>IFERROR(SUMIFS(MOY!$N$32:$N$38,MOY!$F$32:$F$38,"SALIDA",MOY!$J$32:$J$38,$B51),0)</f>
        <v>0</v>
      </c>
      <c r="K51" s="62">
        <f>IFERROR(SUMIFS('NORMA RUTH'!$N$35:$N$43,'NORMA RUTH'!$H$35:$H$43,"SALIDA",'NORMA RUTH'!$J$35:$J$43,$B51),0)</f>
        <v>0</v>
      </c>
      <c r="L51" s="62">
        <f>IFERROR(SUMIFS(VALERIA!$N$28:$N$28,VALERIA!$H$28:$H$28,"SALIDA",VALERIA!$J$28:$J$28,$B51),0)</f>
        <v>0</v>
      </c>
      <c r="M51" s="62">
        <f>IFERROR(SUMIFS('MANUEL BANAMEX'!$N$54:$N$66,'MANUEL BANAMEX'!$H$54:$H$66,"SALIDA",'MANUEL BANAMEX'!$J$54:$J$66,$B51),0)</f>
        <v>0</v>
      </c>
      <c r="N51" s="62">
        <f>IFERROR(SUMIFS(ROBERTO!$N$2:$N$2,ROBERTO!$H$2:$H$2,"SALIDA",ROBERTO!$J$2:$J$2,$B51),0)</f>
        <v>0</v>
      </c>
      <c r="O51" s="62">
        <f>IFERROR(SUMIFS(JUAN!$N$57:$N$72,JUAN!$H$57:$H$72,"SALIDA",JUAN!$J$57:$J$72,$B51),0)</f>
        <v>1286.74</v>
      </c>
      <c r="P51" s="62">
        <f>IFERROR(SUMIFS('NORMA SANCHEZ'!$N$55:$N$66,'NORMA SANCHEZ'!$H$55:$H$66,"SALIDA",'NORMA SANCHEZ'!$J$55:$J$66,$B51),0)</f>
        <v>0</v>
      </c>
      <c r="Q51" s="62">
        <f>IFERROR(SUMIFS('JOSE CARLOS'!$N$58:$N$69,'JOSE CARLOS'!$H$58:$H$69,"SALIDA",'JOSE CARLOS'!$J$58:$J$69,$B51),0)</f>
        <v>0</v>
      </c>
      <c r="R51" s="62">
        <f>IFERROR(SUMIFS('LUIS ENRIQUE '!$N$47:$N$56,'LUIS ENRIQUE '!$H$47:$H$56,"SALIDA",'LUIS ENRIQUE '!$J$47:$J$56,$B51),0)</f>
        <v>0</v>
      </c>
      <c r="S51" s="62">
        <f>IFERROR(SUMIFS(CESARIA!$N$64:$N$75,CESARIA!$H$64:$H$75,"SALIDA",CESARIA!$J$64:$J$75,$B51),0)</f>
        <v>1286.74</v>
      </c>
      <c r="T51" s="62">
        <f>IFERROR(SUMIFS(ALAN!$N$56:$N$72,ALAN!$H$56:$H$72,"SALIDA",ALAN!$J$56:$J$72,$B51),0)</f>
        <v>0</v>
      </c>
      <c r="U51" s="62">
        <f>IFERROR(SUMIFS(ELVIA!$N$52:$N$56,ELVIA!$H$52:$H$56,"SALIDA",ELVIA!$J$52:$J$56,$B51),0)</f>
        <v>0</v>
      </c>
      <c r="V51" s="146">
        <f>IFERROR(SUMIFS(CAJA!$N$3380:$N$3965,CAJA!$H$3380:$H$3965,"SALIDA",CAJA!$J$3380:$J$3965,$B51),0)</f>
        <v>0</v>
      </c>
      <c r="W51" s="62">
        <f>IFERROR(SUMIFS('CAJA TIGRES'!$N$916:$N$1108,'CAJA TIGRES'!$H$916:$H$1108,"SALIDA",'CAJA TIGRES'!$J$916:$J$1108,$B51),0)</f>
        <v>0</v>
      </c>
      <c r="X51" s="62">
        <f>IFERROR(SUMIFS(RESERVA!$N$13:$N$13,RESERVA!$H$13:$H$13,"SALIDA",RESERVA!$J$13:$J$13,$B51),0)</f>
        <v>0</v>
      </c>
      <c r="Y51" s="96">
        <f t="shared" si="10"/>
        <v>59383.199999999997</v>
      </c>
      <c r="Z51" s="96">
        <f>Y51+'MAY25'!Z51</f>
        <v>720796.3</v>
      </c>
    </row>
    <row r="52" spans="1:27" x14ac:dyDescent="0.3">
      <c r="B52" s="60" t="s">
        <v>8786</v>
      </c>
      <c r="C52" s="146">
        <f>IFERROR(SUMIFS('MGZ121'!$N$843:$N$953,'MGZ121'!H$843:H$953,"SALIDA",'MGZ121'!$J$843:$J$953,$B52),0)</f>
        <v>0</v>
      </c>
      <c r="D52" s="62">
        <f>IFERROR(SUMIFS('MGZ BBVA'!$N$618:$N$803,'MGZ BBVA'!$H$618:$H$803,"SALIDA",'MGZ BBVA'!$J$618:$J$803,$B52),0)</f>
        <v>0</v>
      </c>
      <c r="E52" s="62">
        <f>IFERROR(SUMIFS('MGZ DOLARES'!$N$2:$N$2,'MGZ DOLARES'!$F$2:$F$2,"SALIDA",'MGZ DOLARES'!$J$2:$J$2,$B52),0)</f>
        <v>0</v>
      </c>
      <c r="F52" s="62">
        <f>IFERROR(SUMIFS('MGZ BAJIO'!$N$62:$N$66,'MGZ BAJIO'!$H$62:$H$66,"SALIDA",'MGZ BAJIO'!$J$62:$J$66,$B52),0)</f>
        <v>0</v>
      </c>
      <c r="G52" s="62">
        <f>IFERROR(SUMIFS('VICTOR BANAMEX'!$N$297:$N$332,'VICTOR BANAMEX'!$H$297:$H$332,"SALIDA",'VICTOR BANAMEX'!$J$297:$J$332,$B52),0)</f>
        <v>0</v>
      </c>
      <c r="H52" s="62">
        <f>IFERROR(SUMIFS('VICTOR BANORTE'!$N$60:$N$68,'VICTOR BANORTE'!$H$60:$H$68,"SALIDA",'VICTOR BANORTE'!$J$60:$J$68,$B52),0)</f>
        <v>0</v>
      </c>
      <c r="I52" s="62">
        <f>IFERROR(SUMIFS(RODRIGO!$N$2:$N$2,RODRIGO!$H$2:$H$2,"SALIDA",RODRIGO!$J$2:$J$2,$B52),0)</f>
        <v>0</v>
      </c>
      <c r="J52" s="62">
        <f>IFERROR(SUMIFS(MOY!$N$32:$N$38,MOY!$F$32:$F$38,"SALIDA",MOY!$J$32:$J$38,$B52),0)</f>
        <v>0</v>
      </c>
      <c r="K52" s="62">
        <f>IFERROR(SUMIFS('NORMA RUTH'!$N$35:$N$43,'NORMA RUTH'!$H$35:$H$43,"SALIDA",'NORMA RUTH'!$J$35:$J$43,$B52),0)</f>
        <v>0</v>
      </c>
      <c r="L52" s="62">
        <f>IFERROR(SUMIFS(VALERIA!$N$28:$N$28,VALERIA!$H$28:$H$28,"SALIDA",VALERIA!$J$28:$J$28,$B52),0)</f>
        <v>0</v>
      </c>
      <c r="M52" s="62">
        <f>IFERROR(SUMIFS('MANUEL BANAMEX'!$N$54:$N$66,'MANUEL BANAMEX'!$H$54:$H$66,"SALIDA",'MANUEL BANAMEX'!$J$54:$J$66,$B52),0)</f>
        <v>0</v>
      </c>
      <c r="N52" s="62">
        <f>IFERROR(SUMIFS(ROBERTO!$N$2:$N$2,ROBERTO!$H$2:$H$2,"SALIDA",ROBERTO!$J$2:$J$2,$B52),0)</f>
        <v>0</v>
      </c>
      <c r="O52" s="62">
        <f>IFERROR(SUMIFS(JUAN!$N$57:$N$72,JUAN!$H$57:$H$72,"SALIDA",JUAN!$J$57:$J$72,$B52),0)</f>
        <v>0</v>
      </c>
      <c r="P52" s="62">
        <f>IFERROR(SUMIFS('NORMA SANCHEZ'!$N$55:$N$66,'NORMA SANCHEZ'!$H$55:$H$66,"SALIDA",'NORMA SANCHEZ'!$J$55:$J$66,$B52),0)</f>
        <v>0</v>
      </c>
      <c r="Q52" s="62">
        <f>IFERROR(SUMIFS('JOSE CARLOS'!$N$58:$N$69,'JOSE CARLOS'!$H$58:$H$69,"SALIDA",'JOSE CARLOS'!$J$58:$J$69,$B52),0)</f>
        <v>0</v>
      </c>
      <c r="R52" s="62">
        <f>IFERROR(SUMIFS('LUIS ENRIQUE '!$N$47:$N$56,'LUIS ENRIQUE '!$H$47:$H$56,"SALIDA",'LUIS ENRIQUE '!$J$47:$J$56,$B52),0)</f>
        <v>0</v>
      </c>
      <c r="S52" s="62">
        <f>IFERROR(SUMIFS(CESARIA!$N$64:$N$75,CESARIA!$H$64:$H$75,"SALIDA",CESARIA!$J$64:$J$75,$B52),0)</f>
        <v>0</v>
      </c>
      <c r="T52" s="62">
        <f>IFERROR(SUMIFS(ALAN!$N$56:$N$72,ALAN!$H$56:$H$72,"SALIDA",ALAN!$J$56:$J$72,$B52),0)</f>
        <v>0</v>
      </c>
      <c r="U52" s="62">
        <f>IFERROR(SUMIFS(ELVIA!$N$52:$N$56,ELVIA!$H$52:$H$56,"SALIDA",ELVIA!$J$52:$J$56,$B52),0)</f>
        <v>0</v>
      </c>
      <c r="V52" s="146">
        <f>IFERROR(SUMIFS(CAJA!$N$3380:$N$3965,CAJA!$H$3380:$H$3965,"SALIDA",CAJA!$J$3380:$J$3965,$B52),0)</f>
        <v>0</v>
      </c>
      <c r="W52" s="62">
        <f>IFERROR(SUMIFS('CAJA TIGRES'!$N$916:$N$1108,'CAJA TIGRES'!$H$916:$H$1108,"SALIDA",'CAJA TIGRES'!$J$916:$J$1108,$B52),0)</f>
        <v>0</v>
      </c>
      <c r="X52" s="62">
        <f>IFERROR(SUMIFS(RESERVA!$N$13:$N$13,RESERVA!$H$13:$H$13,"SALIDA",RESERVA!$J$13:$J$13,$B52),0)</f>
        <v>0</v>
      </c>
      <c r="Y52" s="96">
        <f t="shared" ref="Y52:Y53" si="11">SUM(C52:X52)</f>
        <v>0</v>
      </c>
      <c r="Z52" s="96">
        <f>Y52+'MAY25'!Z52</f>
        <v>0</v>
      </c>
    </row>
    <row r="53" spans="1:27" x14ac:dyDescent="0.3">
      <c r="A53">
        <v>6.3</v>
      </c>
      <c r="B53" s="60" t="s">
        <v>90</v>
      </c>
      <c r="C53" s="146">
        <f>IFERROR(SUMIFS('MGZ121'!$N$843:$N$953,'MGZ121'!H$843:H$953,"SALIDA",'MGZ121'!$J$843:$J$953,$B53),0)</f>
        <v>0</v>
      </c>
      <c r="D53" s="62">
        <f>IFERROR(SUMIFS('MGZ BBVA'!$N$618:$N$803,'MGZ BBVA'!$H$618:$H$803,"SALIDA",'MGZ BBVA'!$J$618:$J$803,$B53),0)</f>
        <v>0</v>
      </c>
      <c r="E53" s="62">
        <f>IFERROR(SUMIFS('MGZ DOLARES'!$N$2:$N$2,'MGZ DOLARES'!$F$2:$F$2,"SALIDA",'MGZ DOLARES'!$J$2:$J$2,$B53),0)</f>
        <v>0</v>
      </c>
      <c r="F53" s="62">
        <f>IFERROR(SUMIFS('MGZ BAJIO'!$N$62:$N$66,'MGZ BAJIO'!$H$62:$H$66,"SALIDA",'MGZ BAJIO'!$J$62:$J$66,$B53),0)</f>
        <v>0</v>
      </c>
      <c r="G53" s="62">
        <f>IFERROR(SUMIFS('VICTOR BANAMEX'!$N$297:$N$332,'VICTOR BANAMEX'!$H$297:$H$332,"SALIDA",'VICTOR BANAMEX'!$J$297:$J$332,$B53),0)</f>
        <v>7221.44</v>
      </c>
      <c r="H53" s="62">
        <f>IFERROR(SUMIFS('VICTOR BANORTE'!$N$60:$N$68,'VICTOR BANORTE'!$H$60:$H$68,"SALIDA",'VICTOR BANORTE'!$J$60:$J$68,$B53),0)</f>
        <v>0</v>
      </c>
      <c r="I53" s="62">
        <f>IFERROR(SUMIFS(RODRIGO!$N$2:$N$2,RODRIGO!$H$2:$H$2,"SALIDA",RODRIGO!$J$2:$J$2,$B53),0)</f>
        <v>0</v>
      </c>
      <c r="J53" s="62">
        <f>IFERROR(SUMIFS(MOY!$N$32:$N$38,MOY!$F$32:$F$38,"SALIDA",MOY!$J$32:$J$38,$B53),0)</f>
        <v>0</v>
      </c>
      <c r="K53" s="62">
        <f>IFERROR(SUMIFS('NORMA RUTH'!$N$35:$N$43,'NORMA RUTH'!$H$35:$H$43,"SALIDA",'NORMA RUTH'!$J$35:$J$43,$B53),0)</f>
        <v>0</v>
      </c>
      <c r="L53" s="62">
        <f>IFERROR(SUMIFS(VALERIA!$N$28:$N$28,VALERIA!$H$28:$H$28,"SALIDA",VALERIA!$J$28:$J$28,$B53),0)</f>
        <v>0</v>
      </c>
      <c r="M53" s="62">
        <f>IFERROR(SUMIFS('MANUEL BANAMEX'!$N$54:$N$66,'MANUEL BANAMEX'!$H$54:$H$66,"SALIDA",'MANUEL BANAMEX'!$J$54:$J$66,$B53),0)</f>
        <v>0</v>
      </c>
      <c r="N53" s="62">
        <f>IFERROR(SUMIFS(ROBERTO!$N$2:$N$2,ROBERTO!$H$2:$H$2,"SALIDA",ROBERTO!$J$2:$J$2,$B53),0)</f>
        <v>0</v>
      </c>
      <c r="O53" s="62">
        <f>IFERROR(SUMIFS(JUAN!$N$57:$N$72,JUAN!$H$57:$H$72,"SALIDA",JUAN!$J$57:$J$72,$B53),0)</f>
        <v>0</v>
      </c>
      <c r="P53" s="62">
        <f>IFERROR(SUMIFS('NORMA SANCHEZ'!$N$55:$N$66,'NORMA SANCHEZ'!$H$55:$H$66,"SALIDA",'NORMA SANCHEZ'!$J$55:$J$66,$B53),0)</f>
        <v>0</v>
      </c>
      <c r="Q53" s="62">
        <f>IFERROR(SUMIFS('JOSE CARLOS'!$N$58:$N$69,'JOSE CARLOS'!$H$58:$H$69,"SALIDA",'JOSE CARLOS'!$J$58:$J$69,$B53),0)</f>
        <v>0</v>
      </c>
      <c r="R53" s="62">
        <f>IFERROR(SUMIFS('LUIS ENRIQUE '!$N$47:$N$56,'LUIS ENRIQUE '!$H$47:$H$56,"SALIDA",'LUIS ENRIQUE '!$J$47:$J$56,$B53),0)</f>
        <v>0</v>
      </c>
      <c r="S53" s="62">
        <f>IFERROR(SUMIFS(CESARIA!$N$64:$N$75,CESARIA!$H$64:$H$75,"SALIDA",CESARIA!$J$64:$J$75,$B53),0)</f>
        <v>0</v>
      </c>
      <c r="T53" s="62">
        <f>IFERROR(SUMIFS(ALAN!$N$56:$N$72,ALAN!$H$56:$H$72,"SALIDA",ALAN!$J$56:$J$72,$B53),0)</f>
        <v>0</v>
      </c>
      <c r="U53" s="62">
        <f>IFERROR(SUMIFS(ELVIA!$N$52:$N$56,ELVIA!$H$52:$H$56,"SALIDA",ELVIA!$J$52:$J$56,$B53),0)</f>
        <v>0</v>
      </c>
      <c r="V53" s="146">
        <f>IFERROR(SUMIFS(CAJA!$N$3380:$N$3965,CAJA!$H$3380:$H$3965,"SALIDA",CAJA!$J$3380:$J$3965,$B53),0)</f>
        <v>200</v>
      </c>
      <c r="W53" s="62">
        <f>IFERROR(SUMIFS('CAJA TIGRES'!$N$916:$N$1108,'CAJA TIGRES'!$H$916:$H$1108,"SALIDA",'CAJA TIGRES'!$J$916:$J$1108,$B53),0)</f>
        <v>350</v>
      </c>
      <c r="X53" s="62">
        <f>IFERROR(SUMIFS(RESERVA!$N$13:$N$13,RESERVA!$H$13:$H$13,"SALIDA",RESERVA!$J$13:$J$13,$B53),0)</f>
        <v>0</v>
      </c>
      <c r="Y53" s="96">
        <f t="shared" si="11"/>
        <v>7771.44</v>
      </c>
      <c r="Z53" s="96">
        <f>Y53+'MAY25'!Z53</f>
        <v>58949.64</v>
      </c>
    </row>
    <row r="54" spans="1:27" x14ac:dyDescent="0.3">
      <c r="A54">
        <v>6.4</v>
      </c>
      <c r="B54" s="60" t="s">
        <v>91</v>
      </c>
      <c r="C54" s="146">
        <f>IFERROR(SUMIFS('MGZ121'!$N$843:$N$953,'MGZ121'!H$843:H$953,"SALIDA",'MGZ121'!$J$843:$J$953,$B54),0)</f>
        <v>0</v>
      </c>
      <c r="D54" s="62">
        <f>IFERROR(SUMIFS('MGZ BBVA'!$N$618:$N$803,'MGZ BBVA'!$H$618:$H$803,"SALIDA",'MGZ BBVA'!$J$618:$J$803,$B54),0)</f>
        <v>0</v>
      </c>
      <c r="E54" s="62">
        <f>IFERROR(SUMIFS('MGZ DOLARES'!$N$2:$N$2,'MGZ DOLARES'!$F$2:$F$2,"SALIDA",'MGZ DOLARES'!$J$2:$J$2,$B54),0)</f>
        <v>0</v>
      </c>
      <c r="F54" s="62">
        <f>IFERROR(SUMIFS('MGZ BAJIO'!$N$62:$N$66,'MGZ BAJIO'!$H$62:$H$66,"SALIDA",'MGZ BAJIO'!$J$62:$J$66,$B54),0)</f>
        <v>0</v>
      </c>
      <c r="G54" s="62">
        <f>IFERROR(SUMIFS('VICTOR BANAMEX'!$N$297:$N$332,'VICTOR BANAMEX'!$H$297:$H$332,"SALIDA",'VICTOR BANAMEX'!$J$297:$J$332,$B54),0)</f>
        <v>0</v>
      </c>
      <c r="H54" s="62">
        <f>IFERROR(SUMIFS('VICTOR BANORTE'!$N$60:$N$68,'VICTOR BANORTE'!$H$60:$H$68,"SALIDA",'VICTOR BANORTE'!$J$60:$J$68,$B54),0)</f>
        <v>0</v>
      </c>
      <c r="I54" s="62">
        <f>IFERROR(SUMIFS(RODRIGO!$N$2:$N$2,RODRIGO!$H$2:$H$2,"SALIDA",RODRIGO!$J$2:$J$2,$B54),0)</f>
        <v>0</v>
      </c>
      <c r="J54" s="62">
        <f>IFERROR(SUMIFS(MOY!$N$32:$N$38,MOY!$F$32:$F$38,"SALIDA",MOY!$J$32:$J$38,$B54),0)</f>
        <v>0</v>
      </c>
      <c r="K54" s="62">
        <f>IFERROR(SUMIFS('NORMA RUTH'!$N$35:$N$43,'NORMA RUTH'!$H$35:$H$43,"SALIDA",'NORMA RUTH'!$J$35:$J$43,$B54),0)</f>
        <v>0</v>
      </c>
      <c r="L54" s="62">
        <f>IFERROR(SUMIFS(VALERIA!$N$28:$N$28,VALERIA!$H$28:$H$28,"SALIDA",VALERIA!$J$28:$J$28,$B54),0)</f>
        <v>0</v>
      </c>
      <c r="M54" s="62">
        <f>IFERROR(SUMIFS('MANUEL BANAMEX'!$N$54:$N$66,'MANUEL BANAMEX'!$H$54:$H$66,"SALIDA",'MANUEL BANAMEX'!$J$54:$J$66,$B54),0)</f>
        <v>0</v>
      </c>
      <c r="N54" s="62">
        <f>IFERROR(SUMIFS(ROBERTO!$N$2:$N$2,ROBERTO!$H$2:$H$2,"SALIDA",ROBERTO!$J$2:$J$2,$B54),0)</f>
        <v>0</v>
      </c>
      <c r="O54" s="62">
        <f>IFERROR(SUMIFS(JUAN!$N$57:$N$72,JUAN!$H$57:$H$72,"SALIDA",JUAN!$J$57:$J$72,$B54),0)</f>
        <v>0</v>
      </c>
      <c r="P54" s="62">
        <f>IFERROR(SUMIFS('NORMA SANCHEZ'!$N$55:$N$66,'NORMA SANCHEZ'!$H$55:$H$66,"SALIDA",'NORMA SANCHEZ'!$J$55:$J$66,$B54),0)</f>
        <v>0</v>
      </c>
      <c r="Q54" s="62">
        <f>IFERROR(SUMIFS('JOSE CARLOS'!$N$58:$N$69,'JOSE CARLOS'!$H$58:$H$69,"SALIDA",'JOSE CARLOS'!$J$58:$J$69,$B54),0)</f>
        <v>0</v>
      </c>
      <c r="R54" s="62">
        <f>IFERROR(SUMIFS('LUIS ENRIQUE '!$N$47:$N$56,'LUIS ENRIQUE '!$H$47:$H$56,"SALIDA",'LUIS ENRIQUE '!$J$47:$J$56,$B54),0)</f>
        <v>0</v>
      </c>
      <c r="S54" s="62">
        <f>IFERROR(SUMIFS(CESARIA!$N$64:$N$75,CESARIA!$H$64:$H$75,"SALIDA",CESARIA!$J$64:$J$75,$B54),0)</f>
        <v>0</v>
      </c>
      <c r="T54" s="62">
        <f>IFERROR(SUMIFS(ALAN!$N$56:$N$72,ALAN!$H$56:$H$72,"SALIDA",ALAN!$J$56:$J$72,$B54),0)</f>
        <v>0</v>
      </c>
      <c r="U54" s="62">
        <f>IFERROR(SUMIFS(ELVIA!$N$52:$N$56,ELVIA!$H$52:$H$56,"SALIDA",ELVIA!$J$52:$J$56,$B54),0)</f>
        <v>0</v>
      </c>
      <c r="V54" s="146">
        <f>IFERROR(SUMIFS(CAJA!$N$3380:$N$3965,CAJA!$H$3380:$H$3965,"SALIDA",CAJA!$J$3380:$J$3965,$B54),0)</f>
        <v>0</v>
      </c>
      <c r="W54" s="62">
        <f>IFERROR(SUMIFS('CAJA TIGRES'!$N$916:$N$1108,'CAJA TIGRES'!$H$916:$H$1108,"SALIDA",'CAJA TIGRES'!$J$916:$J$1108,$B54),0)</f>
        <v>0</v>
      </c>
      <c r="X54" s="62">
        <f>IFERROR(SUMIFS(RESERVA!$N$13:$N$13,RESERVA!$H$13:$H$13,"SALIDA",RESERVA!$J$13:$J$13,$B54),0)</f>
        <v>0</v>
      </c>
      <c r="Y54" s="96">
        <f t="shared" si="10"/>
        <v>0</v>
      </c>
      <c r="Z54" s="96">
        <f>Y54+'MAY25'!Z54</f>
        <v>22825</v>
      </c>
    </row>
    <row r="55" spans="1:27" x14ac:dyDescent="0.3">
      <c r="A55">
        <v>6.5</v>
      </c>
      <c r="B55" s="60" t="s">
        <v>116</v>
      </c>
      <c r="C55" s="146">
        <f>IFERROR(SUMIFS('MGZ121'!$N$843:$N$953,'MGZ121'!H$843:H$953,"SALIDA",'MGZ121'!$J$843:$J$953,$B55),0)</f>
        <v>0</v>
      </c>
      <c r="D55" s="62">
        <f>IFERROR(SUMIFS('MGZ BBVA'!$N$618:$N$803,'MGZ BBVA'!$H$618:$H$803,"SALIDA",'MGZ BBVA'!$J$618:$J$803,$B55),0)</f>
        <v>2494</v>
      </c>
      <c r="E55" s="62">
        <f>IFERROR(SUMIFS('MGZ DOLARES'!$N$2:$N$2,'MGZ DOLARES'!$F$2:$F$2,"SALIDA",'MGZ DOLARES'!$J$2:$J$2,$B55),0)</f>
        <v>0</v>
      </c>
      <c r="F55" s="62">
        <f>IFERROR(SUMIFS('MGZ BAJIO'!$N$62:$N$66,'MGZ BAJIO'!$H$62:$H$66,"SALIDA",'MGZ BAJIO'!$J$62:$J$66,$B55),0)</f>
        <v>16006.61</v>
      </c>
      <c r="G55" s="62">
        <f>IFERROR(SUMIFS('VICTOR BANAMEX'!$N$297:$N$332,'VICTOR BANAMEX'!$H$297:$H$332,"SALIDA",'VICTOR BANAMEX'!$J$297:$J$332,$B55),0)</f>
        <v>0</v>
      </c>
      <c r="H55" s="62">
        <f>IFERROR(SUMIFS('VICTOR BANORTE'!$N$60:$N$68,'VICTOR BANORTE'!$H$60:$H$68,"SALIDA",'VICTOR BANORTE'!$J$60:$J$68,$B55),0)</f>
        <v>0</v>
      </c>
      <c r="I55" s="62">
        <f>IFERROR(SUMIFS(RODRIGO!$N$2:$N$2,RODRIGO!$H$2:$H$2,"SALIDA",RODRIGO!$J$2:$J$2,$B55),0)</f>
        <v>0</v>
      </c>
      <c r="J55" s="62">
        <f>IFERROR(SUMIFS(MOY!$N$32:$N$38,MOY!$F$32:$F$38,"SALIDA",MOY!$J$32:$J$38,$B55),0)</f>
        <v>0</v>
      </c>
      <c r="K55" s="62">
        <f>IFERROR(SUMIFS('NORMA RUTH'!$N$35:$N$43,'NORMA RUTH'!$H$35:$H$43,"SALIDA",'NORMA RUTH'!$J$35:$J$43,$B55),0)</f>
        <v>0</v>
      </c>
      <c r="L55" s="62">
        <f>IFERROR(SUMIFS(VALERIA!$N$28:$N$28,VALERIA!$H$28:$H$28,"SALIDA",VALERIA!$J$28:$J$28,$B55),0)</f>
        <v>0</v>
      </c>
      <c r="M55" s="62">
        <f>IFERROR(SUMIFS('MANUEL BANAMEX'!$N$54:$N$66,'MANUEL BANAMEX'!$H$54:$H$66,"SALIDA",'MANUEL BANAMEX'!$J$54:$J$66,$B55),0)</f>
        <v>0</v>
      </c>
      <c r="N55" s="62">
        <f>IFERROR(SUMIFS(ROBERTO!$N$2:$N$2,ROBERTO!$H$2:$H$2,"SALIDA",ROBERTO!$J$2:$J$2,$B55),0)</f>
        <v>0</v>
      </c>
      <c r="O55" s="62">
        <f>IFERROR(SUMIFS(JUAN!$N$57:$N$72,JUAN!$H$57:$H$72,"SALIDA",JUAN!$J$57:$J$72,$B55),0)</f>
        <v>0</v>
      </c>
      <c r="P55" s="62">
        <f>IFERROR(SUMIFS('NORMA SANCHEZ'!$N$55:$N$66,'NORMA SANCHEZ'!$H$55:$H$66,"SALIDA",'NORMA SANCHEZ'!$J$55:$J$66,$B55),0)</f>
        <v>0</v>
      </c>
      <c r="Q55" s="62">
        <f>IFERROR(SUMIFS('JOSE CARLOS'!$N$58:$N$69,'JOSE CARLOS'!$H$58:$H$69,"SALIDA",'JOSE CARLOS'!$J$58:$J$69,$B55),0)</f>
        <v>0</v>
      </c>
      <c r="R55" s="62">
        <f>IFERROR(SUMIFS('LUIS ENRIQUE '!$N$47:$N$56,'LUIS ENRIQUE '!$H$47:$H$56,"SALIDA",'LUIS ENRIQUE '!$J$47:$J$56,$B55),0)</f>
        <v>0</v>
      </c>
      <c r="S55" s="62">
        <f>IFERROR(SUMIFS(CESARIA!$N$64:$N$75,CESARIA!$H$64:$H$75,"SALIDA",CESARIA!$J$64:$J$75,$B55),0)</f>
        <v>0</v>
      </c>
      <c r="T55" s="62">
        <f>IFERROR(SUMIFS(ALAN!$N$56:$N$72,ALAN!$H$56:$H$72,"SALIDA",ALAN!$J$56:$J$72,$B55),0)</f>
        <v>492.06</v>
      </c>
      <c r="U55" s="62">
        <f>IFERROR(SUMIFS(ELVIA!$N$52:$N$56,ELVIA!$H$52:$H$56,"SALIDA",ELVIA!$J$52:$J$56,$B55),0)</f>
        <v>0</v>
      </c>
      <c r="V55" s="146">
        <f>IFERROR(SUMIFS(CAJA!$N$3380:$N$3965,CAJA!$H$3380:$H$3965,"SALIDA",CAJA!$J$3380:$J$3965,$B55),0)</f>
        <v>32922</v>
      </c>
      <c r="W55" s="62">
        <f>IFERROR(SUMIFS('CAJA TIGRES'!$N$916:$N$1108,'CAJA TIGRES'!$H$916:$H$1108,"SALIDA",'CAJA TIGRES'!$J$916:$J$1108,$B55),0)</f>
        <v>275</v>
      </c>
      <c r="X55" s="62">
        <f>IFERROR(SUMIFS(RESERVA!$N$13:$N$13,RESERVA!$H$13:$H$13,"SALIDA",RESERVA!$J$13:$J$13,$B55),0)</f>
        <v>0</v>
      </c>
      <c r="Y55" s="96">
        <f t="shared" si="10"/>
        <v>52189.67</v>
      </c>
      <c r="Z55" s="96">
        <f>Y55+'MAY25'!Z55</f>
        <v>289617.94</v>
      </c>
    </row>
    <row r="56" spans="1:27" x14ac:dyDescent="0.3">
      <c r="B56" s="60" t="s">
        <v>188</v>
      </c>
      <c r="C56" s="146">
        <f>IFERROR(SUMIFS('MGZ121'!$N$843:$N$953,'MGZ121'!H$843:H$953,"SALIDA",'MGZ121'!$J$843:$J$953,$B56),0)</f>
        <v>0</v>
      </c>
      <c r="D56" s="62">
        <f>IFERROR(SUMIFS('MGZ BBVA'!$N$618:$N$803,'MGZ BBVA'!$H$618:$H$803,"SALIDA",'MGZ BBVA'!$J$618:$J$803,$B56),0)</f>
        <v>0</v>
      </c>
      <c r="E56" s="62">
        <f>IFERROR(SUMIFS('MGZ DOLARES'!$N$2:$N$2,'MGZ DOLARES'!$F$2:$F$2,"SALIDA",'MGZ DOLARES'!$J$2:$J$2,$B56),0)</f>
        <v>0</v>
      </c>
      <c r="F56" s="62">
        <f>IFERROR(SUMIFS('MGZ BAJIO'!$N$62:$N$66,'MGZ BAJIO'!$H$62:$H$66,"SALIDA",'MGZ BAJIO'!$J$62:$J$66,$B56),0)</f>
        <v>0</v>
      </c>
      <c r="G56" s="62">
        <f>IFERROR(SUMIFS('VICTOR BANAMEX'!$N$297:$N$332,'VICTOR BANAMEX'!$H$297:$H$332,"SALIDA",'VICTOR BANAMEX'!$J$297:$J$332,$B56),0)</f>
        <v>0</v>
      </c>
      <c r="H56" s="62">
        <f>IFERROR(SUMIFS('VICTOR BANORTE'!$N$60:$N$68,'VICTOR BANORTE'!$H$60:$H$68,"SALIDA",'VICTOR BANORTE'!$J$60:$J$68,$B56),0)</f>
        <v>0</v>
      </c>
      <c r="I56" s="62">
        <f>IFERROR(SUMIFS(RODRIGO!$N$2:$N$2,RODRIGO!$H$2:$H$2,"SALIDA",RODRIGO!$J$2:$J$2,$B56),0)</f>
        <v>0</v>
      </c>
      <c r="J56" s="62">
        <f>IFERROR(SUMIFS(MOY!$N$32:$N$38,MOY!$F$32:$F$38,"SALIDA",MOY!$J$32:$J$38,$B56),0)</f>
        <v>0</v>
      </c>
      <c r="K56" s="62">
        <f>IFERROR(SUMIFS('NORMA RUTH'!$N$35:$N$43,'NORMA RUTH'!$H$35:$H$43,"SALIDA",'NORMA RUTH'!$J$35:$J$43,$B56),0)</f>
        <v>0</v>
      </c>
      <c r="L56" s="62">
        <f>IFERROR(SUMIFS(VALERIA!$N$28:$N$28,VALERIA!$H$28:$H$28,"SALIDA",VALERIA!$J$28:$J$28,$B56),0)</f>
        <v>0</v>
      </c>
      <c r="M56" s="62">
        <f>IFERROR(SUMIFS('MANUEL BANAMEX'!$N$54:$N$66,'MANUEL BANAMEX'!$H$54:$H$66,"SALIDA",'MANUEL BANAMEX'!$J$54:$J$66,$B56),0)</f>
        <v>0</v>
      </c>
      <c r="N56" s="62">
        <f>IFERROR(SUMIFS(ROBERTO!$N$2:$N$2,ROBERTO!$H$2:$H$2,"SALIDA",ROBERTO!$J$2:$J$2,$B56),0)</f>
        <v>0</v>
      </c>
      <c r="O56" s="62">
        <f>IFERROR(SUMIFS(JUAN!$N$57:$N$72,JUAN!$H$57:$H$72,"SALIDA",JUAN!$J$57:$J$72,$B56),0)</f>
        <v>0</v>
      </c>
      <c r="P56" s="62">
        <f>IFERROR(SUMIFS('NORMA SANCHEZ'!$N$55:$N$66,'NORMA SANCHEZ'!$H$55:$H$66,"SALIDA",'NORMA SANCHEZ'!$J$55:$J$66,$B56),0)</f>
        <v>0</v>
      </c>
      <c r="Q56" s="62">
        <f>IFERROR(SUMIFS('JOSE CARLOS'!$N$58:$N$69,'JOSE CARLOS'!$H$58:$H$69,"SALIDA",'JOSE CARLOS'!$J$58:$J$69,$B56),0)</f>
        <v>0</v>
      </c>
      <c r="R56" s="62">
        <f>IFERROR(SUMIFS('LUIS ENRIQUE '!$N$47:$N$56,'LUIS ENRIQUE '!$H$47:$H$56,"SALIDA",'LUIS ENRIQUE '!$J$47:$J$56,$B56),0)</f>
        <v>0</v>
      </c>
      <c r="S56" s="62">
        <f>IFERROR(SUMIFS(CESARIA!$N$64:$N$75,CESARIA!$H$64:$H$75,"SALIDA",CESARIA!$J$64:$J$75,$B56),0)</f>
        <v>0</v>
      </c>
      <c r="T56" s="62">
        <f>IFERROR(SUMIFS(ALAN!$N$56:$N$72,ALAN!$H$56:$H$72,"SALIDA",ALAN!$J$56:$J$72,$B56),0)</f>
        <v>0</v>
      </c>
      <c r="U56" s="62">
        <f>IFERROR(SUMIFS(ELVIA!$N$52:$N$56,ELVIA!$H$52:$H$56,"SALIDA",ELVIA!$J$52:$J$56,$B56),0)</f>
        <v>0</v>
      </c>
      <c r="V56" s="146">
        <f>IFERROR(SUMIFS(CAJA!$N$3380:$N$3965,CAJA!$H$3380:$H$3965,"SALIDA",CAJA!$J$3380:$J$3965,$B56),0)</f>
        <v>0</v>
      </c>
      <c r="W56" s="62">
        <f>IFERROR(SUMIFS('CAJA TIGRES'!$N$916:$N$1108,'CAJA TIGRES'!$H$916:$H$1108,"SALIDA",'CAJA TIGRES'!$J$916:$J$1108,$B56),0)</f>
        <v>0</v>
      </c>
      <c r="X56" s="62">
        <f>IFERROR(SUMIFS(RESERVA!$N$13:$N$13,RESERVA!$H$13:$H$13,"SALIDA",RESERVA!$J$13:$J$13,$B56),0)</f>
        <v>0</v>
      </c>
      <c r="Y56" s="96">
        <f t="shared" si="10"/>
        <v>0</v>
      </c>
      <c r="Z56" s="96">
        <f>Y56+'MAY25'!Z56</f>
        <v>0</v>
      </c>
    </row>
    <row r="57" spans="1:27" x14ac:dyDescent="0.3">
      <c r="B57" s="60" t="s">
        <v>211</v>
      </c>
      <c r="C57" s="146">
        <f>IFERROR(SUMIFS('MGZ121'!$N$843:$N$953,'MGZ121'!H$843:H$953,"SALIDA",'MGZ121'!$J$843:$J$953,$B57),0)</f>
        <v>0</v>
      </c>
      <c r="D57" s="62">
        <f>IFERROR(SUMIFS('MGZ BBVA'!$N$618:$N$803,'MGZ BBVA'!$H$618:$H$803,"SALIDA",'MGZ BBVA'!$J$618:$J$803,$B57),0)</f>
        <v>0</v>
      </c>
      <c r="E57" s="62">
        <f>IFERROR(SUMIFS('MGZ DOLARES'!$N$2:$N$2,'MGZ DOLARES'!$F$2:$F$2,"SALIDA",'MGZ DOLARES'!$J$2:$J$2,$B57),0)</f>
        <v>0</v>
      </c>
      <c r="F57" s="62">
        <f>IFERROR(SUMIFS('MGZ BAJIO'!$N$62:$N$66,'MGZ BAJIO'!$H$62:$H$66,"SALIDA",'MGZ BAJIO'!$J$62:$J$66,$B57),0)</f>
        <v>0</v>
      </c>
      <c r="G57" s="62">
        <f>IFERROR(SUMIFS('VICTOR BANAMEX'!$N$297:$N$332,'VICTOR BANAMEX'!$H$297:$H$332,"SALIDA",'VICTOR BANAMEX'!$J$297:$J$332,$B57),0)</f>
        <v>0</v>
      </c>
      <c r="H57" s="62">
        <f>IFERROR(SUMIFS('VICTOR BANORTE'!$N$60:$N$68,'VICTOR BANORTE'!$H$60:$H$68,"SALIDA",'VICTOR BANORTE'!$J$60:$J$68,$B57),0)</f>
        <v>0</v>
      </c>
      <c r="I57" s="62">
        <f>IFERROR(SUMIFS(RODRIGO!$N$2:$N$2,RODRIGO!$H$2:$H$2,"SALIDA",RODRIGO!$J$2:$J$2,$B57),0)</f>
        <v>0</v>
      </c>
      <c r="J57" s="62">
        <f>IFERROR(SUMIFS(MOY!$N$32:$N$38,MOY!$F$32:$F$38,"SALIDA",MOY!$J$32:$J$38,$B57),0)</f>
        <v>0</v>
      </c>
      <c r="K57" s="62">
        <f>IFERROR(SUMIFS('NORMA RUTH'!$N$35:$N$43,'NORMA RUTH'!$H$35:$H$43,"SALIDA",'NORMA RUTH'!$J$35:$J$43,$B57),0)</f>
        <v>0</v>
      </c>
      <c r="L57" s="62">
        <f>IFERROR(SUMIFS(VALERIA!$N$28:$N$28,VALERIA!$H$28:$H$28,"SALIDA",VALERIA!$J$28:$J$28,$B57),0)</f>
        <v>0</v>
      </c>
      <c r="M57" s="62">
        <f>IFERROR(SUMIFS('MANUEL BANAMEX'!$N$54:$N$66,'MANUEL BANAMEX'!$H$54:$H$66,"SALIDA",'MANUEL BANAMEX'!$J$54:$J$66,$B57),0)</f>
        <v>0</v>
      </c>
      <c r="N57" s="62">
        <f>IFERROR(SUMIFS(ROBERTO!$N$2:$N$2,ROBERTO!$H$2:$H$2,"SALIDA",ROBERTO!$J$2:$J$2,$B57),0)</f>
        <v>0</v>
      </c>
      <c r="O57" s="62">
        <f>IFERROR(SUMIFS(JUAN!$N$57:$N$72,JUAN!$H$57:$H$72,"SALIDA",JUAN!$J$57:$J$72,$B57),0)</f>
        <v>0</v>
      </c>
      <c r="P57" s="62">
        <f>IFERROR(SUMIFS('NORMA SANCHEZ'!$N$55:$N$66,'NORMA SANCHEZ'!$H$55:$H$66,"SALIDA",'NORMA SANCHEZ'!$J$55:$J$66,$B57),0)</f>
        <v>0</v>
      </c>
      <c r="Q57" s="62">
        <f>IFERROR(SUMIFS('JOSE CARLOS'!$N$58:$N$69,'JOSE CARLOS'!$H$58:$H$69,"SALIDA",'JOSE CARLOS'!$J$58:$J$69,$B57),0)</f>
        <v>0</v>
      </c>
      <c r="R57" s="62">
        <f>IFERROR(SUMIFS('LUIS ENRIQUE '!$N$47:$N$56,'LUIS ENRIQUE '!$H$47:$H$56,"SALIDA",'LUIS ENRIQUE '!$J$47:$J$56,$B57),0)</f>
        <v>0</v>
      </c>
      <c r="S57" s="62">
        <f>IFERROR(SUMIFS(CESARIA!$N$64:$N$75,CESARIA!$H$64:$H$75,"SALIDA",CESARIA!$J$64:$J$75,$B57),0)</f>
        <v>0</v>
      </c>
      <c r="T57" s="62">
        <f>IFERROR(SUMIFS(ALAN!$N$56:$N$72,ALAN!$H$56:$H$72,"SALIDA",ALAN!$J$56:$J$72,$B57),0)</f>
        <v>0</v>
      </c>
      <c r="U57" s="62">
        <f>IFERROR(SUMIFS(ELVIA!$N$52:$N$56,ELVIA!$H$52:$H$56,"SALIDA",ELVIA!$J$52:$J$56,$B57),0)</f>
        <v>0</v>
      </c>
      <c r="V57" s="146">
        <f>IFERROR(SUMIFS(CAJA!$N$3380:$N$3965,CAJA!$H$3380:$H$3965,"SALIDA",CAJA!$J$3380:$J$3965,$B57),0)</f>
        <v>0</v>
      </c>
      <c r="W57" s="62">
        <f>IFERROR(SUMIFS('CAJA TIGRES'!$N$916:$N$1108,'CAJA TIGRES'!$H$916:$H$1108,"SALIDA",'CAJA TIGRES'!$J$916:$J$1108,$B57),0)</f>
        <v>0</v>
      </c>
      <c r="X57" s="62">
        <f>IFERROR(SUMIFS(RESERVA!$N$13:$N$13,RESERVA!$H$13:$H$13,"SALIDA",RESERVA!$J$13:$J$13,$B57),0)</f>
        <v>0</v>
      </c>
      <c r="Y57" s="96">
        <f t="shared" si="10"/>
        <v>0</v>
      </c>
      <c r="Z57" s="96">
        <f>Y57+'MAY25'!Z57</f>
        <v>0</v>
      </c>
    </row>
    <row r="58" spans="1:27" x14ac:dyDescent="0.3">
      <c r="B58" s="60" t="s">
        <v>212</v>
      </c>
      <c r="C58" s="146">
        <f>IFERROR(SUMIFS('MGZ121'!$N$843:$N$953,'MGZ121'!H$843:H$953,"SALIDA",'MGZ121'!$J$843:$J$953,$B58),0)</f>
        <v>0</v>
      </c>
      <c r="D58" s="62">
        <f>IFERROR(SUMIFS('MGZ BBVA'!$N$618:$N$803,'MGZ BBVA'!$H$618:$H$803,"SALIDA",'MGZ BBVA'!$J$618:$J$803,$B58),0)</f>
        <v>0</v>
      </c>
      <c r="E58" s="62">
        <f>IFERROR(SUMIFS('MGZ DOLARES'!$N$2:$N$2,'MGZ DOLARES'!$F$2:$F$2,"SALIDA",'MGZ DOLARES'!$J$2:$J$2,$B58),0)</f>
        <v>0</v>
      </c>
      <c r="F58" s="62">
        <f>IFERROR(SUMIFS('MGZ BAJIO'!$N$62:$N$66,'MGZ BAJIO'!$H$62:$H$66,"SALIDA",'MGZ BAJIO'!$J$62:$J$66,$B58),0)</f>
        <v>0</v>
      </c>
      <c r="G58" s="62">
        <f>IFERROR(SUMIFS('VICTOR BANAMEX'!$N$297:$N$332,'VICTOR BANAMEX'!$H$297:$H$332,"SALIDA",'VICTOR BANAMEX'!$J$297:$J$332,$B58),0)</f>
        <v>0</v>
      </c>
      <c r="H58" s="62">
        <f>IFERROR(SUMIFS('VICTOR BANORTE'!$N$60:$N$68,'VICTOR BANORTE'!$H$60:$H$68,"SALIDA",'VICTOR BANORTE'!$J$60:$J$68,$B58),0)</f>
        <v>0</v>
      </c>
      <c r="I58" s="62">
        <f>IFERROR(SUMIFS(RODRIGO!$N$2:$N$2,RODRIGO!$H$2:$H$2,"SALIDA",RODRIGO!$J$2:$J$2,$B58),0)</f>
        <v>0</v>
      </c>
      <c r="J58" s="62">
        <f>IFERROR(SUMIFS(MOY!$N$32:$N$38,MOY!$F$32:$F$38,"SALIDA",MOY!$J$32:$J$38,$B58),0)</f>
        <v>0</v>
      </c>
      <c r="K58" s="62">
        <f>IFERROR(SUMIFS('NORMA RUTH'!$N$35:$N$43,'NORMA RUTH'!$H$35:$H$43,"SALIDA",'NORMA RUTH'!$J$35:$J$43,$B58),0)</f>
        <v>0</v>
      </c>
      <c r="L58" s="62">
        <f>IFERROR(SUMIFS(VALERIA!$N$28:$N$28,VALERIA!$H$28:$H$28,"SALIDA",VALERIA!$J$28:$J$28,$B58),0)</f>
        <v>0</v>
      </c>
      <c r="M58" s="62">
        <f>IFERROR(SUMIFS('MANUEL BANAMEX'!$N$54:$N$66,'MANUEL BANAMEX'!$H$54:$H$66,"SALIDA",'MANUEL BANAMEX'!$J$54:$J$66,$B58),0)</f>
        <v>0</v>
      </c>
      <c r="N58" s="62">
        <f>IFERROR(SUMIFS(ROBERTO!$N$2:$N$2,ROBERTO!$H$2:$H$2,"SALIDA",ROBERTO!$J$2:$J$2,$B58),0)</f>
        <v>0</v>
      </c>
      <c r="O58" s="62">
        <f>IFERROR(SUMIFS(JUAN!$N$57:$N$72,JUAN!$H$57:$H$72,"SALIDA",JUAN!$J$57:$J$72,$B58),0)</f>
        <v>0</v>
      </c>
      <c r="P58" s="62">
        <f>IFERROR(SUMIFS('NORMA SANCHEZ'!$N$55:$N$66,'NORMA SANCHEZ'!$H$55:$H$66,"SALIDA",'NORMA SANCHEZ'!$J$55:$J$66,$B58),0)</f>
        <v>0</v>
      </c>
      <c r="Q58" s="62">
        <f>IFERROR(SUMIFS('JOSE CARLOS'!$N$58:$N$69,'JOSE CARLOS'!$H$58:$H$69,"SALIDA",'JOSE CARLOS'!$J$58:$J$69,$B58),0)</f>
        <v>0</v>
      </c>
      <c r="R58" s="62">
        <f>IFERROR(SUMIFS('LUIS ENRIQUE '!$N$47:$N$56,'LUIS ENRIQUE '!$H$47:$H$56,"SALIDA",'LUIS ENRIQUE '!$J$47:$J$56,$B58),0)</f>
        <v>0</v>
      </c>
      <c r="S58" s="62">
        <f>IFERROR(SUMIFS(CESARIA!$N$64:$N$75,CESARIA!$H$64:$H$75,"SALIDA",CESARIA!$J$64:$J$75,$B58),0)</f>
        <v>0</v>
      </c>
      <c r="T58" s="62">
        <f>IFERROR(SUMIFS(ALAN!$N$56:$N$72,ALAN!$H$56:$H$72,"SALIDA",ALAN!$J$56:$J$72,$B58),0)</f>
        <v>0</v>
      </c>
      <c r="U58" s="62">
        <f>IFERROR(SUMIFS(ELVIA!$N$52:$N$56,ELVIA!$H$52:$H$56,"SALIDA",ELVIA!$J$52:$J$56,$B58),0)</f>
        <v>0</v>
      </c>
      <c r="V58" s="146">
        <f>IFERROR(SUMIFS(CAJA!$N$3380:$N$3965,CAJA!$H$3380:$H$3965,"SALIDA",CAJA!$J$3380:$J$3965,$B58),0)</f>
        <v>8110</v>
      </c>
      <c r="W58" s="62">
        <f>IFERROR(SUMIFS('CAJA TIGRES'!$N$916:$N$1108,'CAJA TIGRES'!$H$916:$H$1108,"SALIDA",'CAJA TIGRES'!$J$916:$J$1108,$B58),0)</f>
        <v>0</v>
      </c>
      <c r="X58" s="62">
        <f>IFERROR(SUMIFS(RESERVA!$N$13:$N$13,RESERVA!$H$13:$H$13,"SALIDA",RESERVA!$J$13:$J$13,$B58),0)</f>
        <v>0</v>
      </c>
      <c r="Y58" s="96">
        <f t="shared" si="10"/>
        <v>8110</v>
      </c>
      <c r="Z58" s="96">
        <f>Y58+'MAY25'!Z58</f>
        <v>40435</v>
      </c>
    </row>
    <row r="59" spans="1:27" ht="27.6" x14ac:dyDescent="0.3">
      <c r="B59" s="61" t="s">
        <v>221</v>
      </c>
      <c r="C59" s="146">
        <f>IFERROR(SUMIFS('MGZ121'!$N$843:$N$953,'MGZ121'!H$843:H$953,"SALIDA",'MGZ121'!$J$843:$J$953,$B59),0)</f>
        <v>0</v>
      </c>
      <c r="D59" s="62">
        <f>IFERROR(SUMIFS('MGZ BBVA'!$N$618:$N$803,'MGZ BBVA'!$H$618:$H$803,"SALIDA",'MGZ BBVA'!$J$618:$J$803,$B59),0)</f>
        <v>0</v>
      </c>
      <c r="E59" s="62">
        <f>IFERROR(SUMIFS('MGZ DOLARES'!$N$2:$N$2,'MGZ DOLARES'!$F$2:$F$2,"SALIDA",'MGZ DOLARES'!$J$2:$J$2,$B59),0)</f>
        <v>0</v>
      </c>
      <c r="F59" s="62">
        <f>IFERROR(SUMIFS('MGZ BAJIO'!$N$62:$N$66,'MGZ BAJIO'!$H$62:$H$66,"SALIDA",'MGZ BAJIO'!$J$62:$J$66,$B59),0)</f>
        <v>0</v>
      </c>
      <c r="G59" s="62">
        <f>IFERROR(SUMIFS('VICTOR BANAMEX'!$N$297:$N$332,'VICTOR BANAMEX'!$H$297:$H$332,"SALIDA",'VICTOR BANAMEX'!$J$297:$J$332,$B59),0)</f>
        <v>0</v>
      </c>
      <c r="H59" s="62">
        <f>IFERROR(SUMIFS('VICTOR BANORTE'!$N$60:$N$68,'VICTOR BANORTE'!$H$60:$H$68,"SALIDA",'VICTOR BANORTE'!$J$60:$J$68,$B59),0)</f>
        <v>0</v>
      </c>
      <c r="I59" s="62">
        <f>IFERROR(SUMIFS(RODRIGO!$N$2:$N$2,RODRIGO!$H$2:$H$2,"SALIDA",RODRIGO!$J$2:$J$2,$B59),0)</f>
        <v>0</v>
      </c>
      <c r="J59" s="62">
        <f>IFERROR(SUMIFS(MOY!$N$32:$N$38,MOY!$F$32:$F$38,"SALIDA",MOY!$J$32:$J$38,$B59),0)</f>
        <v>0</v>
      </c>
      <c r="K59" s="62">
        <f>IFERROR(SUMIFS('NORMA RUTH'!$N$35:$N$43,'NORMA RUTH'!$H$35:$H$43,"SALIDA",'NORMA RUTH'!$J$35:$J$43,$B59),0)</f>
        <v>0</v>
      </c>
      <c r="L59" s="62">
        <f>IFERROR(SUMIFS(VALERIA!$N$28:$N$28,VALERIA!$H$28:$H$28,"SALIDA",VALERIA!$J$28:$J$28,$B59),0)</f>
        <v>0</v>
      </c>
      <c r="M59" s="62">
        <f>IFERROR(SUMIFS('MANUEL BANAMEX'!$N$54:$N$66,'MANUEL BANAMEX'!$H$54:$H$66,"SALIDA",'MANUEL BANAMEX'!$J$54:$J$66,$B59),0)</f>
        <v>0</v>
      </c>
      <c r="N59" s="62">
        <f>IFERROR(SUMIFS(ROBERTO!$N$2:$N$2,ROBERTO!$H$2:$H$2,"SALIDA",ROBERTO!$J$2:$J$2,$B59),0)</f>
        <v>0</v>
      </c>
      <c r="O59" s="62">
        <f>IFERROR(SUMIFS(JUAN!$N$57:$N$72,JUAN!$H$57:$H$72,"SALIDA",JUAN!$J$57:$J$72,$B59),0)</f>
        <v>0</v>
      </c>
      <c r="P59" s="62">
        <f>IFERROR(SUMIFS('NORMA SANCHEZ'!$N$55:$N$66,'NORMA SANCHEZ'!$H$55:$H$66,"SALIDA",'NORMA SANCHEZ'!$J$55:$J$66,$B59),0)</f>
        <v>0</v>
      </c>
      <c r="Q59" s="62">
        <f>IFERROR(SUMIFS('JOSE CARLOS'!$N$58:$N$69,'JOSE CARLOS'!$H$58:$H$69,"SALIDA",'JOSE CARLOS'!$J$58:$J$69,$B59),0)</f>
        <v>0</v>
      </c>
      <c r="R59" s="62">
        <f>IFERROR(SUMIFS('LUIS ENRIQUE '!$N$47:$N$56,'LUIS ENRIQUE '!$H$47:$H$56,"SALIDA",'LUIS ENRIQUE '!$J$47:$J$56,$B59),0)</f>
        <v>0</v>
      </c>
      <c r="S59" s="62">
        <f>IFERROR(SUMIFS(CESARIA!$N$64:$N$75,CESARIA!$H$64:$H$75,"SALIDA",CESARIA!$J$64:$J$75,$B59),0)</f>
        <v>0</v>
      </c>
      <c r="T59" s="62">
        <f>IFERROR(SUMIFS(ALAN!$N$56:$N$72,ALAN!$H$56:$H$72,"SALIDA",ALAN!$J$56:$J$72,$B59),0)</f>
        <v>0</v>
      </c>
      <c r="U59" s="62">
        <f>IFERROR(SUMIFS(ELVIA!$N$52:$N$56,ELVIA!$H$52:$H$56,"SALIDA",ELVIA!$J$52:$J$56,$B59),0)</f>
        <v>0</v>
      </c>
      <c r="V59" s="146">
        <f>IFERROR(SUMIFS(CAJA!$N$3380:$N$3965,CAJA!$H$3380:$H$3965,"SALIDA",CAJA!$J$3380:$J$3965,$B59),0)</f>
        <v>0</v>
      </c>
      <c r="W59" s="62">
        <f>IFERROR(SUMIFS('CAJA TIGRES'!$N$916:$N$1108,'CAJA TIGRES'!$H$916:$H$1108,"SALIDA",'CAJA TIGRES'!$J$916:$J$1108,$B59),0)</f>
        <v>0</v>
      </c>
      <c r="X59" s="62">
        <f>IFERROR(SUMIFS(RESERVA!$N$13:$N$13,RESERVA!$H$13:$H$13,"SALIDA",RESERVA!$J$13:$J$13,$B59),0)</f>
        <v>0</v>
      </c>
      <c r="Y59" s="96">
        <f t="shared" si="10"/>
        <v>0</v>
      </c>
      <c r="Z59" s="96">
        <f>Y59+'MAY25'!Z59</f>
        <v>0</v>
      </c>
    </row>
    <row r="60" spans="1:27" s="180" customFormat="1" x14ac:dyDescent="0.3">
      <c r="A60" s="180">
        <v>7</v>
      </c>
      <c r="B60" s="183" t="s">
        <v>57</v>
      </c>
      <c r="C60" s="135">
        <f>SUM(C61:C63)</f>
        <v>282744.05</v>
      </c>
      <c r="D60" s="135">
        <f t="shared" ref="D60:Z60" si="12">SUM(D61:D63)</f>
        <v>1223.8</v>
      </c>
      <c r="E60" s="135">
        <f t="shared" si="12"/>
        <v>0</v>
      </c>
      <c r="F60" s="135">
        <f t="shared" si="12"/>
        <v>580</v>
      </c>
      <c r="G60" s="135">
        <f t="shared" si="12"/>
        <v>69.599999999999994</v>
      </c>
      <c r="H60" s="135">
        <f t="shared" si="12"/>
        <v>511.4</v>
      </c>
      <c r="I60" s="135">
        <f t="shared" si="12"/>
        <v>0</v>
      </c>
      <c r="J60" s="135">
        <f t="shared" si="12"/>
        <v>452.4</v>
      </c>
      <c r="K60" s="135">
        <f t="shared" si="12"/>
        <v>62.91</v>
      </c>
      <c r="L60" s="135">
        <f t="shared" si="12"/>
        <v>0</v>
      </c>
      <c r="M60" s="135">
        <f t="shared" si="12"/>
        <v>0</v>
      </c>
      <c r="N60" s="135">
        <f t="shared" si="12"/>
        <v>0</v>
      </c>
      <c r="O60" s="135">
        <f t="shared" si="12"/>
        <v>568.4</v>
      </c>
      <c r="P60" s="135">
        <f t="shared" si="12"/>
        <v>191.4</v>
      </c>
      <c r="Q60" s="135">
        <f t="shared" si="12"/>
        <v>295.98</v>
      </c>
      <c r="R60" s="135">
        <f t="shared" si="12"/>
        <v>46.4</v>
      </c>
      <c r="S60" s="135">
        <f t="shared" si="12"/>
        <v>568.4</v>
      </c>
      <c r="T60" s="135">
        <f t="shared" si="12"/>
        <v>377</v>
      </c>
      <c r="U60" s="135">
        <f t="shared" si="12"/>
        <v>168.96</v>
      </c>
      <c r="V60" s="135">
        <f t="shared" si="12"/>
        <v>200000</v>
      </c>
      <c r="W60" s="135">
        <f t="shared" si="12"/>
        <v>0</v>
      </c>
      <c r="X60" s="135">
        <f t="shared" si="12"/>
        <v>0</v>
      </c>
      <c r="Y60" s="135">
        <f t="shared" si="12"/>
        <v>487860.7</v>
      </c>
      <c r="Z60" s="135">
        <f t="shared" si="12"/>
        <v>3016381.91</v>
      </c>
    </row>
    <row r="61" spans="1:27" x14ac:dyDescent="0.3">
      <c r="A61">
        <v>7.1</v>
      </c>
      <c r="B61" s="60" t="s">
        <v>85</v>
      </c>
      <c r="C61" s="146">
        <f>IFERROR(SUMIFS('MGZ121'!$N$843:$N$953,'MGZ121'!H$843:H$953,"SALIDA",'MGZ121'!$J$843:$J$953,$B61),0)</f>
        <v>274.92</v>
      </c>
      <c r="D61" s="62">
        <f>IFERROR(SUMIFS('MGZ BBVA'!$N$618:$N$803,'MGZ BBVA'!$H$618:$H$803,"SALIDA",'MGZ BBVA'!$J$618:$J$803,$B61),0)</f>
        <v>1223.8</v>
      </c>
      <c r="E61" s="62">
        <f>IFERROR(SUMIFS('MGZ DOLARES'!$N$2:$N$2,'MGZ DOLARES'!$F$2:$F$2,"SALIDA",'MGZ DOLARES'!$J$2:$J$2,$B61),0)</f>
        <v>0</v>
      </c>
      <c r="F61" s="62">
        <f>IFERROR(SUMIFS('MGZ BAJIO'!$N$62:$N$66,'MGZ BAJIO'!$H$62:$H$66,"SALIDA",'MGZ BAJIO'!$J$62:$J$66,$B61),0)</f>
        <v>580</v>
      </c>
      <c r="G61" s="62">
        <f>IFERROR(SUMIFS('VICTOR BANAMEX'!$N$297:$N$332,'VICTOR BANAMEX'!$H$297:$H$332,"SALIDA",'VICTOR BANAMEX'!$J$297:$J$332,$B61),0)</f>
        <v>69.599999999999994</v>
      </c>
      <c r="H61" s="62">
        <f>IFERROR(SUMIFS('VICTOR BANORTE'!$N$60:$N$68,'VICTOR BANORTE'!$H$60:$H$68,"SALIDA",'VICTOR BANORTE'!$J$60:$J$68,$B61),0)</f>
        <v>511.4</v>
      </c>
      <c r="I61" s="62">
        <f>IFERROR(SUMIFS(RODRIGO!$N$2:$N$2,RODRIGO!$H$2:$H$2,"SALIDA",RODRIGO!$J$2:$J$2,$B61),0)</f>
        <v>0</v>
      </c>
      <c r="J61" s="62">
        <v>452.4</v>
      </c>
      <c r="K61" s="62">
        <f>IFERROR(SUMIFS('NORMA RUTH'!$N$35:$N$43,'NORMA RUTH'!$H$35:$H$43,"SALIDA",'NORMA RUTH'!$J$35:$J$43,$B61),0)</f>
        <v>62.91</v>
      </c>
      <c r="L61" s="62"/>
      <c r="M61" s="62">
        <f>IFERROR(SUMIFS('MANUEL BANAMEX'!$N$54:$N$66,'MANUEL BANAMEX'!$H$54:$H$66,"SALIDA",'MANUEL BANAMEX'!$J$54:$J$66,$B61),0)</f>
        <v>0</v>
      </c>
      <c r="N61" s="62">
        <f>IFERROR(SUMIFS(ROBERTO!$N$2:$N$2,ROBERTO!$H$2:$H$2,"SALIDA",ROBERTO!$J$2:$J$2,$B61),0)</f>
        <v>0</v>
      </c>
      <c r="O61" s="62">
        <f>IFERROR(SUMIFS(JUAN!$N$57:$N$72,JUAN!$H$57:$H$72,"SALIDA",JUAN!$J$57:$J$72,$B61),0)</f>
        <v>568.4</v>
      </c>
      <c r="P61" s="62">
        <f>IFERROR(SUMIFS('NORMA SANCHEZ'!$N$55:$N$66,'NORMA SANCHEZ'!$H$55:$H$66,"SALIDA",'NORMA SANCHEZ'!$J$55:$J$66,$B61),0)</f>
        <v>191.4</v>
      </c>
      <c r="Q61" s="62">
        <f>IFERROR(SUMIFS('JOSE CARLOS'!$N$58:$N$69,'JOSE CARLOS'!$H$58:$H$69,"SALIDA",'JOSE CARLOS'!$J$58:$J$69,$B61),0)</f>
        <v>295.98</v>
      </c>
      <c r="R61" s="62">
        <f>IFERROR(SUMIFS('LUIS ENRIQUE '!$N$47:$N$56,'LUIS ENRIQUE '!$H$47:$H$56,"SALIDA",'LUIS ENRIQUE '!$J$47:$J$56,$B61),0)</f>
        <v>46.4</v>
      </c>
      <c r="S61" s="62">
        <f>IFERROR(SUMIFS(CESARIA!$N$64:$N$75,CESARIA!$H$64:$H$75,"SALIDA",CESARIA!$J$64:$J$75,$B61),0)</f>
        <v>568.4</v>
      </c>
      <c r="T61" s="62">
        <f>IFERROR(SUMIFS(ALAN!$N$56:$N$72,ALAN!$H$56:$H$72,"SALIDA",ALAN!$J$56:$J$72,$B61),0)</f>
        <v>377</v>
      </c>
      <c r="U61" s="62">
        <f>IFERROR(SUMIFS(ELVIA!$N$52:$N$56,ELVIA!$H$52:$H$56,"SALIDA",ELVIA!$J$52:$J$56,$B61),0)</f>
        <v>168.96</v>
      </c>
      <c r="V61" s="62">
        <f>IFERROR(SUMIFS(CAJA!$N$3380:$N$3965,CAJA!$H$3380:$H$3965,"SALIDA",CAJA!$J$3380:$J$3965,$B61),0)</f>
        <v>0</v>
      </c>
      <c r="W61" s="62">
        <f>IFERROR(SUMIFS('CAJA TIGRES'!$N$916:$N$1108,'CAJA TIGRES'!$H$916:$H$1108,"SALIDA",'CAJA TIGRES'!$J$916:$J$1108,$B61),0)</f>
        <v>0</v>
      </c>
      <c r="X61" s="62">
        <f>IFERROR(SUMIFS(RESERVA!$N$13:$N$13,RESERVA!$H$13:$H$13,"SALIDA",RESERVA!$J$13:$J$13,$B61),0)</f>
        <v>0</v>
      </c>
      <c r="Y61" s="96">
        <f>SUM(C61:X61)</f>
        <v>5391.57</v>
      </c>
      <c r="Z61" s="96">
        <f>Y61+'MAY25'!Z61</f>
        <v>673845.15</v>
      </c>
    </row>
    <row r="62" spans="1:27" x14ac:dyDescent="0.3">
      <c r="A62">
        <v>7.2</v>
      </c>
      <c r="B62" s="60" t="s">
        <v>86</v>
      </c>
      <c r="C62" s="146">
        <f>IFERROR(SUMIFS('MGZ121'!$N$843:$N$953,'MGZ121'!H$843:H$953,"SALIDA",'MGZ121'!$J$843:$J$953,$B62),0)</f>
        <v>282469.13</v>
      </c>
      <c r="D62" s="62">
        <f>IFERROR(SUMIFS('MGZ BBVA'!$N$618:$N$803,'MGZ BBVA'!$H$618:$H$803,"SALIDA",'MGZ BBVA'!$J$618:$J$803,$B62),0)</f>
        <v>0</v>
      </c>
      <c r="E62" s="62">
        <f>IFERROR(SUMIFS('MGZ DOLARES'!$N$2:$N$2,'MGZ DOLARES'!$F$2:$F$2,"SALIDA",'MGZ DOLARES'!$J$2:$J$2,$B62),0)</f>
        <v>0</v>
      </c>
      <c r="F62" s="62">
        <f>IFERROR(SUMIFS('MGZ BAJIO'!$N$62:$N$66,'MGZ BAJIO'!$H$62:$H$66,"SALIDA",'MGZ BAJIO'!$J$62:$J$66,$B62),0)</f>
        <v>0</v>
      </c>
      <c r="G62" s="62">
        <f>IFERROR(SUMIFS('VICTOR BANAMEX'!$N$297:$N$332,'VICTOR BANAMEX'!$H$297:$H$332,"SALIDA",'VICTOR BANAMEX'!$J$297:$J$332,$B62),0)</f>
        <v>0</v>
      </c>
      <c r="H62" s="62">
        <f>IFERROR(SUMIFS('VICTOR BANORTE'!$N$60:$N$68,'VICTOR BANORTE'!$H$60:$H$68,"SALIDA",'VICTOR BANORTE'!$J$60:$J$68,$B62),0)</f>
        <v>0</v>
      </c>
      <c r="I62" s="62">
        <f>IFERROR(SUMIFS(RODRIGO!$N$2:$N$2,RODRIGO!$H$2:$H$2,"SALIDA",RODRIGO!$J$2:$J$2,$B62),0)</f>
        <v>0</v>
      </c>
      <c r="J62" s="62">
        <f>IFERROR(SUMIFS(MOY!$N$32:$N$38,MOY!$F$32:$F$38,"SALIDA",MOY!$J$32:$J$38,$B62),0)</f>
        <v>0</v>
      </c>
      <c r="K62" s="62">
        <f>IFERROR(SUMIFS('NORMA RUTH'!$N$35:$N$43,'NORMA RUTH'!$H$35:$H$43,"SALIDA",'NORMA RUTH'!$J$35:$J$43,$B62),0)</f>
        <v>0</v>
      </c>
      <c r="L62" s="62">
        <f>IFERROR(SUMIFS(VALERIA!$N$28:$N$28,VALERIA!$H$28:$H$28,"SALIDA",VALERIA!$J$28:$J$28,$B62),0)</f>
        <v>0</v>
      </c>
      <c r="M62" s="62">
        <f>IFERROR(SUMIFS('MANUEL BANAMEX'!$N$54:$N$66,'MANUEL BANAMEX'!$H$54:$H$66,"SALIDA",'MANUEL BANAMEX'!$J$54:$J$66,$B62),0)</f>
        <v>0</v>
      </c>
      <c r="N62" s="62">
        <f>IFERROR(SUMIFS(ROBERTO!$N$2:$N$2,ROBERTO!$H$2:$H$2,"SALIDA",ROBERTO!$J$2:$J$2,$B62),0)</f>
        <v>0</v>
      </c>
      <c r="O62" s="62">
        <f>IFERROR(SUMIFS(JUAN!$N$57:$N$72,JUAN!$H$57:$H$72,"SALIDA",JUAN!$J$57:$J$72,$B62),0)</f>
        <v>0</v>
      </c>
      <c r="P62" s="62">
        <f>IFERROR(SUMIFS('NORMA SANCHEZ'!$N$55:$N$66,'NORMA SANCHEZ'!$H$55:$H$66,"SALIDA",'NORMA SANCHEZ'!$J$55:$J$66,$B62),0)</f>
        <v>0</v>
      </c>
      <c r="Q62" s="62">
        <f>IFERROR(SUMIFS('JOSE CARLOS'!$N$58:$N$69,'JOSE CARLOS'!$H$58:$H$69,"SALIDA",'JOSE CARLOS'!$J$58:$J$69,$B62),0)</f>
        <v>0</v>
      </c>
      <c r="R62" s="62">
        <f>IFERROR(SUMIFS('LUIS ENRIQUE '!$N$47:$N$56,'LUIS ENRIQUE '!$H$47:$H$56,"SALIDA",'LUIS ENRIQUE '!$J$47:$J$56,$B62),0)</f>
        <v>0</v>
      </c>
      <c r="S62" s="62">
        <f>IFERROR(SUMIFS(CESARIA!$N$64:$N$75,CESARIA!$H$64:$H$75,"SALIDA",CESARIA!$J$64:$J$75,$B62),0)</f>
        <v>0</v>
      </c>
      <c r="T62" s="62">
        <f>IFERROR(SUMIFS(ALAN!$N$56:$N$72,ALAN!$H$56:$H$72,"SALIDA",ALAN!$J$56:$J$72,$B62),0)</f>
        <v>0</v>
      </c>
      <c r="U62" s="62">
        <f>IFERROR(SUMIFS(ELVIA!$N$52:$N$56,ELVIA!$H$52:$H$56,"SALIDA",ELVIA!$J$52:$J$56,$B62),0)</f>
        <v>0</v>
      </c>
      <c r="V62" s="62">
        <f>IFERROR(SUMIFS(CAJA!$N$3380:$N$3965,CAJA!$H$3380:$H$3965,"SALIDA",CAJA!$J$3380:$J$3965,$B62),0)</f>
        <v>0</v>
      </c>
      <c r="W62" s="62">
        <f>IFERROR(SUMIFS('CAJA TIGRES'!$N$916:$N$1108,'CAJA TIGRES'!$H$916:$H$1108,"SALIDA",'CAJA TIGRES'!$J$916:$J$1108,$B62),0)</f>
        <v>0</v>
      </c>
      <c r="X62" s="62">
        <f>IFERROR(SUMIFS(RESERVA!$N$13:$N$13,RESERVA!$H$13:$H$13,"SALIDA",RESERVA!$J$13:$J$13,$B62),0)</f>
        <v>0</v>
      </c>
      <c r="Y62" s="96">
        <f>SUM(C62:X62)</f>
        <v>282469.13</v>
      </c>
      <c r="Z62" s="96">
        <f>Y62+'MAY25'!Z62</f>
        <v>1698536.7600000002</v>
      </c>
    </row>
    <row r="63" spans="1:27" x14ac:dyDescent="0.3">
      <c r="A63">
        <v>7.3</v>
      </c>
      <c r="B63" s="60" t="s">
        <v>87</v>
      </c>
      <c r="C63" s="146">
        <f>IFERROR(SUMIFS('MGZ121'!$N$843:$N$953,'MGZ121'!H$843:H$953,"SALIDA",'MGZ121'!$J$843:$J$953,$B63),0)</f>
        <v>0</v>
      </c>
      <c r="D63" s="62">
        <f>IFERROR(SUMIFS('MGZ BBVA'!$N$618:$N$803,'MGZ BBVA'!$H$618:$H$803,"SALIDA",'MGZ BBVA'!$J$618:$J$803,$B63),0)</f>
        <v>0</v>
      </c>
      <c r="E63" s="62">
        <f>IFERROR(SUMIFS('MGZ DOLARES'!$N$2:$N$2,'MGZ DOLARES'!$F$2:$F$2,"SALIDA",'MGZ DOLARES'!$J$2:$J$2,$B63),0)</f>
        <v>0</v>
      </c>
      <c r="F63" s="62">
        <f>IFERROR(SUMIFS('MGZ BAJIO'!$N$62:$N$66,'MGZ BAJIO'!$H$62:$H$66,"SALIDA",'MGZ BAJIO'!$J$62:$J$66,$B63),0)</f>
        <v>0</v>
      </c>
      <c r="G63" s="62">
        <f>IFERROR(SUMIFS('VICTOR BANAMEX'!$N$297:$N$332,'VICTOR BANAMEX'!$H$297:$H$332,"SALIDA",'VICTOR BANAMEX'!$J$297:$J$332,$B63),0)</f>
        <v>0</v>
      </c>
      <c r="H63" s="62">
        <f>IFERROR(SUMIFS('VICTOR BANORTE'!$N$60:$N$68,'VICTOR BANORTE'!$H$60:$H$68,"SALIDA",'VICTOR BANORTE'!$J$60:$J$68,$B63),0)</f>
        <v>0</v>
      </c>
      <c r="I63" s="62">
        <f>IFERROR(SUMIFS(RODRIGO!$N$2:$N$2,RODRIGO!$H$2:$H$2,"SALIDA",RODRIGO!$J$2:$J$2,$B63),0)</f>
        <v>0</v>
      </c>
      <c r="J63" s="62">
        <f>IFERROR(SUMIFS(MOY!$N$32:$N$38,MOY!$F$32:$F$38,"SALIDA",MOY!$J$32:$J$38,$B63),0)</f>
        <v>0</v>
      </c>
      <c r="K63" s="62">
        <f>IFERROR(SUMIFS('NORMA RUTH'!$N$35:$N$43,'NORMA RUTH'!$H$35:$H$43,"SALIDA",'NORMA RUTH'!$J$35:$J$43,$B63),0)</f>
        <v>0</v>
      </c>
      <c r="L63" s="62">
        <f>IFERROR(SUMIFS(VALERIA!$N$28:$N$28,VALERIA!$H$28:$H$28,"SALIDA",VALERIA!$J$28:$J$28,$B63),0)</f>
        <v>0</v>
      </c>
      <c r="M63" s="62">
        <f>IFERROR(SUMIFS('MANUEL BANAMEX'!$N$54:$N$66,'MANUEL BANAMEX'!$H$54:$H$66,"SALIDA",'MANUEL BANAMEX'!$J$54:$J$66,$B63),0)</f>
        <v>0</v>
      </c>
      <c r="N63" s="62">
        <f>IFERROR(SUMIFS(ROBERTO!$N$2:$N$2,ROBERTO!$H$2:$H$2,"SALIDA",ROBERTO!$J$2:$J$2,$B63),0)</f>
        <v>0</v>
      </c>
      <c r="O63" s="62">
        <f>IFERROR(SUMIFS(JUAN!$N$57:$N$72,JUAN!$H$57:$H$72,"SALIDA",JUAN!$J$57:$J$72,$B63),0)</f>
        <v>0</v>
      </c>
      <c r="P63" s="62">
        <f>IFERROR(SUMIFS('NORMA SANCHEZ'!$N$55:$N$66,'NORMA SANCHEZ'!$H$55:$H$66,"SALIDA",'NORMA SANCHEZ'!$J$55:$J$66,$B63),0)</f>
        <v>0</v>
      </c>
      <c r="Q63" s="62">
        <f>IFERROR(SUMIFS('JOSE CARLOS'!$N$58:$N$69,'JOSE CARLOS'!$H$58:$H$69,"SALIDA",'JOSE CARLOS'!$J$58:$J$69,$B63),0)</f>
        <v>0</v>
      </c>
      <c r="R63" s="62">
        <f>IFERROR(SUMIFS('LUIS ENRIQUE '!$N$47:$N$56,'LUIS ENRIQUE '!$H$47:$H$56,"SALIDA",'LUIS ENRIQUE '!$J$47:$J$56,$B63),0)</f>
        <v>0</v>
      </c>
      <c r="S63" s="62">
        <f>IFERROR(SUMIFS(CESARIA!$N$64:$N$75,CESARIA!$H$64:$H$75,"SALIDA",CESARIA!$J$64:$J$75,$B63),0)</f>
        <v>0</v>
      </c>
      <c r="T63" s="62">
        <f>IFERROR(SUMIFS(ALAN!$N$56:$N$72,ALAN!$H$56:$H$72,"SALIDA",ALAN!$J$56:$J$72,$B63),0)</f>
        <v>0</v>
      </c>
      <c r="U63" s="62">
        <f>IFERROR(SUMIFS(ELVIA!$N$52:$N$56,ELVIA!$H$52:$H$56,"SALIDA",ELVIA!$J$52:$J$56,$B63),0)</f>
        <v>0</v>
      </c>
      <c r="V63" s="146">
        <f>IFERROR(SUMIFS(CAJA!$N$3380:$N$3965,CAJA!$H$3380:$H$3965,"SALIDA",CAJA!$J$3380:$J$3965,$B63),0)</f>
        <v>200000</v>
      </c>
      <c r="W63" s="62">
        <f>IFERROR(SUMIFS('CAJA TIGRES'!$N$916:$N$1108,'CAJA TIGRES'!$H$916:$H$1108,"SALIDA",'CAJA TIGRES'!$J$916:$J$1108,$B63),0)</f>
        <v>0</v>
      </c>
      <c r="X63" s="62">
        <f>IFERROR(SUMIFS(RESERVA!$N$13:$N$13,RESERVA!$H$13:$H$13,"SALIDA",RESERVA!$J$13:$J$13,$B63),0)</f>
        <v>0</v>
      </c>
      <c r="Y63" s="96">
        <f>SUM(C63:X63)</f>
        <v>200000</v>
      </c>
      <c r="Z63" s="96">
        <f>Y63+'MAY25'!Z63</f>
        <v>644000</v>
      </c>
      <c r="AA63" t="s">
        <v>5134</v>
      </c>
    </row>
    <row r="64" spans="1:27" s="180" customFormat="1" x14ac:dyDescent="0.3">
      <c r="A64" s="180">
        <v>9</v>
      </c>
      <c r="B64" s="183" t="s">
        <v>58</v>
      </c>
      <c r="C64" s="182">
        <f>SUM(C65:C68)</f>
        <v>63245.57</v>
      </c>
      <c r="D64" s="182">
        <f t="shared" ref="D64:Z64" si="13">SUM(D65:D68)</f>
        <v>114582.10999999999</v>
      </c>
      <c r="E64" s="182">
        <f t="shared" si="13"/>
        <v>0</v>
      </c>
      <c r="F64" s="182">
        <f t="shared" si="13"/>
        <v>0</v>
      </c>
      <c r="G64" s="182">
        <f t="shared" si="13"/>
        <v>0</v>
      </c>
      <c r="H64" s="182">
        <f t="shared" si="13"/>
        <v>0</v>
      </c>
      <c r="I64" s="182">
        <f t="shared" ref="I64" si="14">SUM(I65:I68)</f>
        <v>0</v>
      </c>
      <c r="J64" s="182">
        <f t="shared" si="13"/>
        <v>0</v>
      </c>
      <c r="K64" s="182">
        <f t="shared" si="13"/>
        <v>0</v>
      </c>
      <c r="L64" s="182">
        <f t="shared" si="13"/>
        <v>0</v>
      </c>
      <c r="M64" s="182">
        <f t="shared" si="13"/>
        <v>0</v>
      </c>
      <c r="N64" s="182">
        <f t="shared" si="13"/>
        <v>0</v>
      </c>
      <c r="O64" s="182">
        <f t="shared" si="13"/>
        <v>0</v>
      </c>
      <c r="P64" s="182">
        <f t="shared" si="13"/>
        <v>0</v>
      </c>
      <c r="Q64" s="182">
        <f t="shared" si="13"/>
        <v>0</v>
      </c>
      <c r="R64" s="182">
        <f t="shared" si="13"/>
        <v>0</v>
      </c>
      <c r="S64" s="182">
        <f t="shared" si="13"/>
        <v>0</v>
      </c>
      <c r="T64" s="182">
        <f t="shared" si="13"/>
        <v>0</v>
      </c>
      <c r="U64" s="182">
        <f t="shared" si="13"/>
        <v>0</v>
      </c>
      <c r="V64" s="182">
        <f t="shared" si="13"/>
        <v>0</v>
      </c>
      <c r="W64" s="182">
        <f t="shared" si="13"/>
        <v>0</v>
      </c>
      <c r="X64" s="182">
        <f t="shared" si="13"/>
        <v>0</v>
      </c>
      <c r="Y64" s="182">
        <f t="shared" si="13"/>
        <v>177827.68</v>
      </c>
      <c r="Z64" s="182">
        <f t="shared" si="13"/>
        <v>1783003.73</v>
      </c>
    </row>
    <row r="65" spans="1:27" x14ac:dyDescent="0.3">
      <c r="A65">
        <v>9.1</v>
      </c>
      <c r="B65" s="60" t="s">
        <v>101</v>
      </c>
      <c r="C65" s="146">
        <f>IFERROR(SUMIFS('MGZ121'!$N$843:$N$953,'MGZ121'!H$843:H$953,"SALIDA",'MGZ121'!$J$843:$J$953,$B65),0)</f>
        <v>63245.57</v>
      </c>
      <c r="D65" s="62">
        <f>IFERROR(SUMIFS('MGZ BBVA'!$N$618:$N$803,'MGZ BBVA'!$H$618:$H$803,"SALIDA",'MGZ BBVA'!$J$618:$J$803,$B65),0)</f>
        <v>109357.10999999999</v>
      </c>
      <c r="E65" s="62">
        <f>IFERROR(SUMIFS('MGZ DOLARES'!$N$2:$N$2,'MGZ DOLARES'!$F$2:$F$2,"SALIDA",'MGZ DOLARES'!$J$2:$J$2,$B65),0)</f>
        <v>0</v>
      </c>
      <c r="F65" s="62">
        <f>IFERROR(SUMIFS('MGZ BAJIO'!$N$62:$N$66,'MGZ BAJIO'!$H$62:$H$66,"SALIDA",'MGZ BAJIO'!$J$62:$J$66,$B65),0)</f>
        <v>0</v>
      </c>
      <c r="G65" s="62">
        <f>IFERROR(SUMIFS('VICTOR BANAMEX'!$N$297:$N$332,'VICTOR BANAMEX'!$H$297:$H$332,"SALIDA",'VICTOR BANAMEX'!$J$297:$J$332,$B65),0)</f>
        <v>0</v>
      </c>
      <c r="H65" s="62">
        <f>IFERROR(SUMIFS('VICTOR BANORTE'!$N$60:$N$68,'VICTOR BANORTE'!$H$60:$H$68,"SALIDA",'VICTOR BANORTE'!$J$60:$J$68,$B65),0)</f>
        <v>0</v>
      </c>
      <c r="I65" s="62">
        <f>IFERROR(SUMIFS(RODRIGO!$N$2:$N$2,RODRIGO!$H$2:$H$2,"SALIDA",RODRIGO!$J$2:$J$2,$B65),0)</f>
        <v>0</v>
      </c>
      <c r="J65" s="62">
        <f>IFERROR(SUMIFS(MOY!$N$32:$N$38,MOY!$F$32:$F$38,"SALIDA",MOY!$J$32:$J$38,$B65),0)</f>
        <v>0</v>
      </c>
      <c r="K65" s="62">
        <f>IFERROR(SUMIFS('NORMA RUTH'!$N$35:$N$43,'NORMA RUTH'!$H$35:$H$43,"SALIDA",'NORMA RUTH'!$J$35:$J$43,$B65),0)</f>
        <v>0</v>
      </c>
      <c r="L65" s="62">
        <f>IFERROR(SUMIFS(VALERIA!$N$28:$N$28,VALERIA!$H$28:$H$28,"SALIDA",VALERIA!$J$28:$J$28,$B65),0)</f>
        <v>0</v>
      </c>
      <c r="M65" s="62">
        <f>IFERROR(SUMIFS('MANUEL BANAMEX'!$N$54:$N$66,'MANUEL BANAMEX'!$H$54:$H$66,"SALIDA",'MANUEL BANAMEX'!$J$54:$J$66,$B65),0)</f>
        <v>0</v>
      </c>
      <c r="N65" s="62">
        <f>IFERROR(SUMIFS(ROBERTO!$N$2:$N$2,ROBERTO!$H$2:$H$2,"SALIDA",ROBERTO!$J$2:$J$2,$B65),0)</f>
        <v>0</v>
      </c>
      <c r="O65" s="62">
        <f>IFERROR(SUMIFS(JUAN!$N$57:$N$72,JUAN!$H$57:$H$72,"SALIDA",JUAN!$J$57:$J$72,$B65),0)</f>
        <v>0</v>
      </c>
      <c r="P65" s="62">
        <f>IFERROR(SUMIFS('NORMA SANCHEZ'!$N$55:$N$66,'NORMA SANCHEZ'!$H$55:$H$66,"SALIDA",'NORMA SANCHEZ'!$J$55:$J$66,$B65),0)</f>
        <v>0</v>
      </c>
      <c r="Q65" s="62">
        <f>IFERROR(SUMIFS('JOSE CARLOS'!$N$58:$N$69,'JOSE CARLOS'!$H$58:$H$69,"SALIDA",'JOSE CARLOS'!$J$58:$J$69,$B65),0)</f>
        <v>0</v>
      </c>
      <c r="R65" s="62">
        <f>IFERROR(SUMIFS('LUIS ENRIQUE '!$N$47:$N$56,'LUIS ENRIQUE '!$H$47:$H$56,"SALIDA",'LUIS ENRIQUE '!$J$47:$J$56,$B65),0)</f>
        <v>0</v>
      </c>
      <c r="S65" s="62">
        <f>IFERROR(SUMIFS(CESARIA!$N$64:$N$75,CESARIA!$H$64:$H$75,"SALIDA",CESARIA!$J$64:$J$75,$B65),0)</f>
        <v>0</v>
      </c>
      <c r="T65" s="62">
        <f>IFERROR(SUMIFS(ALAN!$N$56:$N$72,ALAN!$H$56:$H$72,"SALIDA",ALAN!$J$56:$J$72,$B65),0)</f>
        <v>0</v>
      </c>
      <c r="U65" s="62">
        <f>IFERROR(SUMIFS(ELVIA!$N$52:$N$56,ELVIA!$H$52:$H$56,"SALIDA",ELVIA!$J$52:$J$56,$B65),0)</f>
        <v>0</v>
      </c>
      <c r="V65" s="62">
        <f>IFERROR(SUMIFS(CAJA!$N$3380:$N$3965,CAJA!$H$3380:$H$3965,"SALIDA",CAJA!$J$3380:$J$3965,$B65),0)</f>
        <v>0</v>
      </c>
      <c r="W65" s="62">
        <f>IFERROR(SUMIFS('CAJA TIGRES'!$N$916:$N$1108,'CAJA TIGRES'!$H$916:$H$1108,"SALIDA",'CAJA TIGRES'!$J$916:$J$1108,$B65),0)</f>
        <v>0</v>
      </c>
      <c r="X65" s="62">
        <f>IFERROR(SUMIFS(RESERVA!$N$13:$N$13,RESERVA!$H$13:$H$13,"SALIDA",RESERVA!$J$13:$J$13,$B65),0)</f>
        <v>0</v>
      </c>
      <c r="Y65" s="96">
        <f>SUM(C65:X65)</f>
        <v>172602.68</v>
      </c>
      <c r="Z65" s="96">
        <f>Y65+'MAY25'!Z65</f>
        <v>1764028.73</v>
      </c>
    </row>
    <row r="66" spans="1:27" x14ac:dyDescent="0.3">
      <c r="A66">
        <v>9.1999999999999993</v>
      </c>
      <c r="B66" s="60" t="s">
        <v>82</v>
      </c>
      <c r="C66" s="62">
        <f>IFERROR(SUMIFS('MGZ121'!$N$843:$N$953,'MGZ121'!H$843:H$953,"SALIDA",'MGZ121'!$J$843:$J$953,$B66),0)</f>
        <v>0</v>
      </c>
      <c r="D66" s="62">
        <f>IFERROR(SUMIFS('MGZ BBVA'!$N$618:$N$803,'MGZ BBVA'!$H$618:$H$803,"SALIDA",'MGZ BBVA'!$J$618:$J$803,$B66),0)</f>
        <v>0</v>
      </c>
      <c r="E66" s="62">
        <f>IFERROR(SUMIFS('MGZ DOLARES'!$N$2:$N$2,'MGZ DOLARES'!$F$2:$F$2,"SALIDA",'MGZ DOLARES'!$J$2:$J$2,$B66),0)</f>
        <v>0</v>
      </c>
      <c r="F66" s="62">
        <f>IFERROR(SUMIFS('MGZ BAJIO'!$N$62:$N$66,'MGZ BAJIO'!$H$62:$H$66,"SALIDA",'MGZ BAJIO'!$J$62:$J$66,$B66),0)</f>
        <v>0</v>
      </c>
      <c r="G66" s="62">
        <f>IFERROR(SUMIFS('VICTOR BANAMEX'!$N$297:$N$332,'VICTOR BANAMEX'!$H$297:$H$332,"SALIDA",'VICTOR BANAMEX'!$J$297:$J$332,$B66),0)</f>
        <v>0</v>
      </c>
      <c r="H66" s="62">
        <f>IFERROR(SUMIFS('VICTOR BANORTE'!$N$60:$N$68,'VICTOR BANORTE'!$H$60:$H$68,"SALIDA",'VICTOR BANORTE'!$J$60:$J$68,$B66),0)</f>
        <v>0</v>
      </c>
      <c r="I66" s="62">
        <f>IFERROR(SUMIFS(RODRIGO!$N$2:$N$2,RODRIGO!$H$2:$H$2,"SALIDA",RODRIGO!$J$2:$J$2,$B66),0)</f>
        <v>0</v>
      </c>
      <c r="J66" s="62">
        <f>IFERROR(SUMIFS(MOY!$N$32:$N$38,MOY!$F$32:$F$38,"SALIDA",MOY!$J$32:$J$38,$B66),0)</f>
        <v>0</v>
      </c>
      <c r="K66" s="62">
        <f>IFERROR(SUMIFS('NORMA RUTH'!$N$35:$N$43,'NORMA RUTH'!$H$35:$H$43,"SALIDA",'NORMA RUTH'!$J$35:$J$43,$B66),0)</f>
        <v>0</v>
      </c>
      <c r="L66" s="62">
        <f>IFERROR(SUMIFS(VALERIA!$N$28:$N$28,VALERIA!$H$28:$H$28,"SALIDA",VALERIA!$J$28:$J$28,$B66),0)</f>
        <v>0</v>
      </c>
      <c r="M66" s="62">
        <f>IFERROR(SUMIFS('MANUEL BANAMEX'!$N$54:$N$66,'MANUEL BANAMEX'!$H$54:$H$66,"SALIDA",'MANUEL BANAMEX'!$J$54:$J$66,$B66),0)</f>
        <v>0</v>
      </c>
      <c r="N66" s="62">
        <f>IFERROR(SUMIFS(ROBERTO!$N$2:$N$2,ROBERTO!$H$2:$H$2,"SALIDA",ROBERTO!$J$2:$J$2,$B66),0)</f>
        <v>0</v>
      </c>
      <c r="O66" s="62">
        <f>IFERROR(SUMIFS(JUAN!$N$57:$N$72,JUAN!$H$57:$H$72,"SALIDA",JUAN!$J$57:$J$72,$B66),0)</f>
        <v>0</v>
      </c>
      <c r="P66" s="62">
        <f>IFERROR(SUMIFS('NORMA SANCHEZ'!$N$55:$N$66,'NORMA SANCHEZ'!$H$55:$H$66,"SALIDA",'NORMA SANCHEZ'!$J$55:$J$66,$B66),0)</f>
        <v>0</v>
      </c>
      <c r="Q66" s="62">
        <f>IFERROR(SUMIFS('JOSE CARLOS'!$N$58:$N$69,'JOSE CARLOS'!$H$58:$H$69,"SALIDA",'JOSE CARLOS'!$J$58:$J$69,$B66),0)</f>
        <v>0</v>
      </c>
      <c r="R66" s="62">
        <f>IFERROR(SUMIFS('LUIS ENRIQUE '!$N$47:$N$56,'LUIS ENRIQUE '!$H$47:$H$56,"SALIDA",'LUIS ENRIQUE '!$J$47:$J$56,$B66),0)</f>
        <v>0</v>
      </c>
      <c r="S66" s="62">
        <f>IFERROR(SUMIFS(CESARIA!$N$64:$N$75,CESARIA!$H$64:$H$75,"SALIDA",CESARIA!$J$64:$J$75,$B66),0)</f>
        <v>0</v>
      </c>
      <c r="T66" s="62">
        <f>IFERROR(SUMIFS(ALAN!$N$56:$N$72,ALAN!$H$56:$H$72,"SALIDA",ALAN!$J$56:$J$72,$B66),0)</f>
        <v>0</v>
      </c>
      <c r="U66" s="62">
        <f>IFERROR(SUMIFS(ELVIA!$N$52:$N$56,ELVIA!$H$52:$H$56,"SALIDA",ELVIA!$J$52:$J$56,$B66),0)</f>
        <v>0</v>
      </c>
      <c r="V66" s="62">
        <f>IFERROR(SUMIFS(CAJA!$N$3380:$N$3965,CAJA!$H$3380:$H$3965,"SALIDA",CAJA!$J$3380:$J$3965,$B66),0)</f>
        <v>0</v>
      </c>
      <c r="W66" s="62">
        <f>IFERROR(SUMIFS('CAJA TIGRES'!$N$916:$N$1108,'CAJA TIGRES'!$H$916:$H$1108,"SALIDA",'CAJA TIGRES'!$J$916:$J$1108,$B66),0)</f>
        <v>0</v>
      </c>
      <c r="X66" s="62">
        <f>IFERROR(SUMIFS(RESERVA!$N$13:$N$13,RESERVA!$H$13:$H$13,"SALIDA",RESERVA!$J$13:$J$13,$B66),0)</f>
        <v>0</v>
      </c>
      <c r="Y66" s="96">
        <f>SUM(C66:X66)</f>
        <v>0</v>
      </c>
      <c r="Z66" s="96">
        <f>Y66+'MAY25'!Z66</f>
        <v>0</v>
      </c>
    </row>
    <row r="67" spans="1:27" x14ac:dyDescent="0.3">
      <c r="B67" s="60" t="s">
        <v>187</v>
      </c>
      <c r="C67" s="62">
        <f>IFERROR(SUMIFS('MGZ121'!$N$843:$N$953,'MGZ121'!H$843:H$953,"SALIDA",'MGZ121'!$J$843:$J$953,$B67),0)</f>
        <v>0</v>
      </c>
      <c r="D67" s="62">
        <f>IFERROR(SUMIFS('MGZ BBVA'!$N$618:$N$803,'MGZ BBVA'!$H$618:$H$803,"SALIDA",'MGZ BBVA'!$J$618:$J$803,$B67),0)</f>
        <v>0</v>
      </c>
      <c r="E67" s="62">
        <f>IFERROR(SUMIFS('MGZ DOLARES'!$N$2:$N$2,'MGZ DOLARES'!$F$2:$F$2,"SALIDA",'MGZ DOLARES'!$J$2:$J$2,$B67),0)</f>
        <v>0</v>
      </c>
      <c r="F67" s="62">
        <f>IFERROR(SUMIFS('MGZ BAJIO'!$N$62:$N$66,'MGZ BAJIO'!$H$62:$H$66,"SALIDA",'MGZ BAJIO'!$J$62:$J$66,$B67),0)</f>
        <v>0</v>
      </c>
      <c r="G67" s="62">
        <f>IFERROR(SUMIFS('VICTOR BANAMEX'!$N$297:$N$332,'VICTOR BANAMEX'!$H$297:$H$332,"SALIDA",'VICTOR BANAMEX'!$J$297:$J$332,$B67),0)</f>
        <v>0</v>
      </c>
      <c r="H67" s="62">
        <f>IFERROR(SUMIFS('VICTOR BANORTE'!$N$60:$N$68,'VICTOR BANORTE'!$H$60:$H$68,"SALIDA",'VICTOR BANORTE'!$J$60:$J$68,$B67),0)</f>
        <v>0</v>
      </c>
      <c r="I67" s="62">
        <f>IFERROR(SUMIFS(RODRIGO!$N$2:$N$2,RODRIGO!$H$2:$H$2,"SALIDA",RODRIGO!$J$2:$J$2,$B67),0)</f>
        <v>0</v>
      </c>
      <c r="J67" s="62">
        <f>IFERROR(SUMIFS(MOY!$N$32:$N$38,MOY!$F$32:$F$38,"SALIDA",MOY!$J$32:$J$38,$B67),0)</f>
        <v>0</v>
      </c>
      <c r="K67" s="62">
        <f>IFERROR(SUMIFS('NORMA RUTH'!$N$35:$N$43,'NORMA RUTH'!$H$35:$H$43,"SALIDA",'NORMA RUTH'!$J$35:$J$43,$B67),0)</f>
        <v>0</v>
      </c>
      <c r="L67" s="62">
        <f>IFERROR(SUMIFS(VALERIA!$N$28:$N$28,VALERIA!$H$28:$H$28,"SALIDA",VALERIA!$J$28:$J$28,$B67),0)</f>
        <v>0</v>
      </c>
      <c r="M67" s="62">
        <f>IFERROR(SUMIFS('MANUEL BANAMEX'!$N$54:$N$66,'MANUEL BANAMEX'!$H$54:$H$66,"SALIDA",'MANUEL BANAMEX'!$J$54:$J$66,$B67),0)</f>
        <v>0</v>
      </c>
      <c r="N67" s="62">
        <f>IFERROR(SUMIFS(ROBERTO!$N$2:$N$2,ROBERTO!$H$2:$H$2,"SALIDA",ROBERTO!$J$2:$J$2,$B67),0)</f>
        <v>0</v>
      </c>
      <c r="O67" s="62">
        <f>IFERROR(SUMIFS(JUAN!$N$57:$N$72,JUAN!$H$57:$H$72,"SALIDA",JUAN!$J$57:$J$72,$B67),0)</f>
        <v>0</v>
      </c>
      <c r="P67" s="62">
        <f>IFERROR(SUMIFS('NORMA SANCHEZ'!$N$55:$N$66,'NORMA SANCHEZ'!$H$55:$H$66,"SALIDA",'NORMA SANCHEZ'!$J$55:$J$66,$B67),0)</f>
        <v>0</v>
      </c>
      <c r="Q67" s="62">
        <f>IFERROR(SUMIFS('JOSE CARLOS'!$N$58:$N$69,'JOSE CARLOS'!$H$58:$H$69,"SALIDA",'JOSE CARLOS'!$J$58:$J$69,$B67),0)</f>
        <v>0</v>
      </c>
      <c r="R67" s="62">
        <f>IFERROR(SUMIFS('LUIS ENRIQUE '!$N$47:$N$56,'LUIS ENRIQUE '!$H$47:$H$56,"SALIDA",'LUIS ENRIQUE '!$J$47:$J$56,$B67),0)</f>
        <v>0</v>
      </c>
      <c r="S67" s="62">
        <f>IFERROR(SUMIFS(CESARIA!$N$64:$N$75,CESARIA!$H$64:$H$75,"SALIDA",CESARIA!$J$64:$J$75,$B67),0)</f>
        <v>0</v>
      </c>
      <c r="T67" s="62">
        <f>IFERROR(SUMIFS(ALAN!$N$56:$N$72,ALAN!$H$56:$H$72,"SALIDA",ALAN!$J$56:$J$72,$B67),0)</f>
        <v>0</v>
      </c>
      <c r="U67" s="62">
        <f>IFERROR(SUMIFS(ELVIA!$N$52:$N$56,ELVIA!$H$52:$H$56,"SALIDA",ELVIA!$J$52:$J$56,$B67),0)</f>
        <v>0</v>
      </c>
      <c r="V67" s="62">
        <f>IFERROR(SUMIFS(CAJA!$N$3380:$N$3965,CAJA!$H$3380:$H$3965,"SALIDA",CAJA!$J$3380:$J$3965,$B67),0)</f>
        <v>0</v>
      </c>
      <c r="W67" s="62">
        <f>IFERROR(SUMIFS('CAJA TIGRES'!$N$916:$N$1108,'CAJA TIGRES'!$H$916:$H$1108,"SALIDA",'CAJA TIGRES'!$J$916:$J$1108,$B67),0)</f>
        <v>0</v>
      </c>
      <c r="X67" s="62">
        <f>IFERROR(SUMIFS(RESERVA!$N$13:$N$13,RESERVA!$H$13:$H$13,"SALIDA",RESERVA!$J$13:$J$13,$B67),0)</f>
        <v>0</v>
      </c>
      <c r="Y67" s="96">
        <f>SUM(C67:X67)</f>
        <v>0</v>
      </c>
      <c r="Z67" s="96">
        <f>Y67+'MAY25'!Z67</f>
        <v>13750</v>
      </c>
    </row>
    <row r="68" spans="1:27" x14ac:dyDescent="0.3">
      <c r="B68" s="60" t="s">
        <v>8793</v>
      </c>
      <c r="C68" s="62">
        <f>IFERROR(SUMIFS('MGZ121'!$N$843:$N$953,'MGZ121'!H$843:H$953,"SALIDA",'MGZ121'!$J$843:$J$953,$B68),0)</f>
        <v>0</v>
      </c>
      <c r="D68" s="62">
        <f>IFERROR(SUMIFS('MGZ BBVA'!$N$618:$N$803,'MGZ BBVA'!$H$618:$H$803,"SALIDA",'MGZ BBVA'!$J$618:$J$803,$B68),0)</f>
        <v>5225</v>
      </c>
      <c r="E68" s="62">
        <f>IFERROR(SUMIFS('MGZ DOLARES'!$N$2:$N$2,'MGZ DOLARES'!$F$2:$F$2,"SALIDA",'MGZ DOLARES'!$J$2:$J$2,$B68),0)</f>
        <v>0</v>
      </c>
      <c r="F68" s="62">
        <f>IFERROR(SUMIFS('MGZ BAJIO'!$N$62:$N$66,'MGZ BAJIO'!$H$62:$H$66,"SALIDA",'MGZ BAJIO'!$J$62:$J$66,$B68),0)</f>
        <v>0</v>
      </c>
      <c r="G68" s="62">
        <f>IFERROR(SUMIFS('VICTOR BANAMEX'!$N$297:$N$332,'VICTOR BANAMEX'!$H$297:$H$332,"SALIDA",'VICTOR BANAMEX'!$J$297:$J$332,$B68),0)</f>
        <v>0</v>
      </c>
      <c r="H68" s="62">
        <f>IFERROR(SUMIFS('VICTOR BANORTE'!$N$60:$N$68,'VICTOR BANORTE'!$H$60:$H$68,"SALIDA",'VICTOR BANORTE'!$J$60:$J$68,$B68),0)</f>
        <v>0</v>
      </c>
      <c r="I68" s="62">
        <f>IFERROR(SUMIFS(RODRIGO!$N$2:$N$2,RODRIGO!$H$2:$H$2,"SALIDA",RODRIGO!$J$2:$J$2,$B68),0)</f>
        <v>0</v>
      </c>
      <c r="J68" s="62">
        <f>IFERROR(SUMIFS(MOY!$N$32:$N$38,MOY!$F$32:$F$38,"SALIDA",MOY!$J$32:$J$38,$B68),0)</f>
        <v>0</v>
      </c>
      <c r="K68" s="62">
        <f>IFERROR(SUMIFS('NORMA RUTH'!$N$35:$N$43,'NORMA RUTH'!$H$35:$H$43,"SALIDA",'NORMA RUTH'!$J$35:$J$43,$B68),0)</f>
        <v>0</v>
      </c>
      <c r="L68" s="62">
        <f>IFERROR(SUMIFS(VALERIA!$N$28:$N$28,VALERIA!$H$28:$H$28,"SALIDA",VALERIA!$J$28:$J$28,$B68),0)</f>
        <v>0</v>
      </c>
      <c r="M68" s="62">
        <f>IFERROR(SUMIFS('MANUEL BANAMEX'!$N$54:$N$66,'MANUEL BANAMEX'!$H$54:$H$66,"SALIDA",'MANUEL BANAMEX'!$J$54:$J$66,$B68),0)</f>
        <v>0</v>
      </c>
      <c r="N68" s="62">
        <f>IFERROR(SUMIFS(ROBERTO!$N$2:$N$2,ROBERTO!$H$2:$H$2,"SALIDA",ROBERTO!$J$2:$J$2,$B68),0)</f>
        <v>0</v>
      </c>
      <c r="O68" s="62">
        <f>IFERROR(SUMIFS(JUAN!$N$57:$N$72,JUAN!$H$57:$H$72,"SALIDA",JUAN!$J$57:$J$72,$B68),0)</f>
        <v>0</v>
      </c>
      <c r="P68" s="62">
        <f>IFERROR(SUMIFS('NORMA SANCHEZ'!$N$55:$N$66,'NORMA SANCHEZ'!$H$55:$H$66,"SALIDA",'NORMA SANCHEZ'!$J$55:$J$66,$B68),0)</f>
        <v>0</v>
      </c>
      <c r="Q68" s="62">
        <f>IFERROR(SUMIFS('JOSE CARLOS'!$N$58:$N$69,'JOSE CARLOS'!$H$58:$H$69,"SALIDA",'JOSE CARLOS'!$J$58:$J$69,$B68),0)</f>
        <v>0</v>
      </c>
      <c r="R68" s="62">
        <f>IFERROR(SUMIFS('LUIS ENRIQUE '!$N$47:$N$56,'LUIS ENRIQUE '!$H$47:$H$56,"SALIDA",'LUIS ENRIQUE '!$J$47:$J$56,$B68),0)</f>
        <v>0</v>
      </c>
      <c r="S68" s="62">
        <f>IFERROR(SUMIFS(CESARIA!$N$64:$N$75,CESARIA!$H$64:$H$75,"SALIDA",CESARIA!$J$64:$J$75,$B68),0)</f>
        <v>0</v>
      </c>
      <c r="T68" s="62">
        <f>IFERROR(SUMIFS(ALAN!$N$56:$N$72,ALAN!$H$56:$H$72,"SALIDA",ALAN!$J$56:$J$72,$B68),0)</f>
        <v>0</v>
      </c>
      <c r="U68" s="62">
        <f>IFERROR(SUMIFS(ELVIA!$N$52:$N$56,ELVIA!$H$52:$H$56,"SALIDA",ELVIA!$J$52:$J$56,$B68),0)</f>
        <v>0</v>
      </c>
      <c r="V68" s="62">
        <f>IFERROR(SUMIFS(CAJA!$N$3380:$N$3965,CAJA!$H$3380:$H$3965,"SALIDA",CAJA!$J$3380:$J$3965,$B68),0)</f>
        <v>0</v>
      </c>
      <c r="W68" s="62">
        <f>IFERROR(SUMIFS('CAJA TIGRES'!$N$916:$N$1108,'CAJA TIGRES'!$H$916:$H$1108,"SALIDA",'CAJA TIGRES'!$J$916:$J$1108,$B68),0)</f>
        <v>0</v>
      </c>
      <c r="X68" s="62">
        <f>IFERROR(SUMIFS(RESERVA!$N$13:$N$13,RESERVA!$H$13:$H$13,"SALIDA",RESERVA!$J$13:$J$13,$B68),0)</f>
        <v>0</v>
      </c>
      <c r="Y68" s="96">
        <f>SUM(C68:X68)</f>
        <v>5225</v>
      </c>
      <c r="Z68" s="96">
        <f>Y68+'MAY25'!Z68</f>
        <v>5225</v>
      </c>
    </row>
    <row r="69" spans="1:27" s="180" customFormat="1" x14ac:dyDescent="0.3">
      <c r="A69" s="180">
        <v>10</v>
      </c>
      <c r="B69" s="183" t="s">
        <v>59</v>
      </c>
      <c r="C69" s="182">
        <f>C70</f>
        <v>10069</v>
      </c>
      <c r="D69" s="182">
        <f t="shared" ref="D69:Z69" si="15">D70</f>
        <v>0</v>
      </c>
      <c r="E69" s="182">
        <f t="shared" si="15"/>
        <v>0</v>
      </c>
      <c r="F69" s="182">
        <f t="shared" si="15"/>
        <v>0</v>
      </c>
      <c r="G69" s="182">
        <f t="shared" si="15"/>
        <v>12130</v>
      </c>
      <c r="H69" s="182">
        <f t="shared" si="15"/>
        <v>0</v>
      </c>
      <c r="I69" s="182">
        <f t="shared" si="15"/>
        <v>0</v>
      </c>
      <c r="J69" s="182">
        <f t="shared" si="15"/>
        <v>0</v>
      </c>
      <c r="K69" s="182">
        <f t="shared" si="15"/>
        <v>2756</v>
      </c>
      <c r="L69" s="182">
        <f t="shared" si="15"/>
        <v>0</v>
      </c>
      <c r="M69" s="182">
        <f t="shared" si="15"/>
        <v>13456</v>
      </c>
      <c r="N69" s="182">
        <f t="shared" si="15"/>
        <v>0</v>
      </c>
      <c r="O69" s="182">
        <f t="shared" si="15"/>
        <v>9935</v>
      </c>
      <c r="P69" s="182">
        <f t="shared" si="15"/>
        <v>10303</v>
      </c>
      <c r="Q69" s="182">
        <f t="shared" si="15"/>
        <v>10461</v>
      </c>
      <c r="R69" s="182">
        <f t="shared" si="15"/>
        <v>7513</v>
      </c>
      <c r="S69" s="182">
        <f t="shared" si="15"/>
        <v>10595</v>
      </c>
      <c r="T69" s="182">
        <f t="shared" si="15"/>
        <v>9946</v>
      </c>
      <c r="U69" s="182">
        <f t="shared" si="15"/>
        <v>15580</v>
      </c>
      <c r="V69" s="182">
        <f t="shared" si="15"/>
        <v>1120</v>
      </c>
      <c r="W69" s="182">
        <f t="shared" si="15"/>
        <v>0</v>
      </c>
      <c r="X69" s="182">
        <f t="shared" si="15"/>
        <v>0</v>
      </c>
      <c r="Y69" s="182">
        <f t="shared" si="15"/>
        <v>113864</v>
      </c>
      <c r="Z69" s="182">
        <f t="shared" si="15"/>
        <v>1226015.3999999999</v>
      </c>
    </row>
    <row r="70" spans="1:27" x14ac:dyDescent="0.3">
      <c r="A70">
        <v>10.1</v>
      </c>
      <c r="B70" s="60" t="s">
        <v>59</v>
      </c>
      <c r="C70" s="62">
        <f>IFERROR(SUMIFS('MGZ121'!$N$843:$N$953,'MGZ121'!H$843:H$953,"SALIDA",'MGZ121'!$J$843:$J$953,$B70),0)</f>
        <v>10069</v>
      </c>
      <c r="D70" s="62">
        <f>IFERROR(SUMIFS('MGZ BBVA'!$N$618:$N$803,'MGZ BBVA'!$H$618:$H$803,"SALIDA",'MGZ BBVA'!$J$618:$J$803,$B70),0)</f>
        <v>0</v>
      </c>
      <c r="E70" s="62">
        <f>IFERROR(SUMIFS('MGZ DOLARES'!$N$2:$N$2,'MGZ DOLARES'!$F$2:$F$2,"SALIDA",'MGZ DOLARES'!$J$2:$J$2,$B70),0)</f>
        <v>0</v>
      </c>
      <c r="F70" s="62">
        <v>0</v>
      </c>
      <c r="G70" s="62">
        <f>IFERROR(SUMIFS('VICTOR BANAMEX'!$N$297:$N$332,'VICTOR BANAMEX'!$H$297:$H$332,"SALIDA",'VICTOR BANAMEX'!$J$297:$J$332,$B70),0)</f>
        <v>12130</v>
      </c>
      <c r="H70" s="62">
        <f>IFERROR(SUMIFS('VICTOR BANORTE'!$N$60:$N$68,'VICTOR BANORTE'!$H$60:$H$68,"SALIDA",'VICTOR BANORTE'!$J$60:$J$68,$B70),0)</f>
        <v>0</v>
      </c>
      <c r="I70" s="62">
        <f>IFERROR(SUMIFS(RODRIGO!$N$2:$N$2,RODRIGO!$H$2:$H$2,"SALIDA",RODRIGO!$J$2:$J$2,$B70),0)</f>
        <v>0</v>
      </c>
      <c r="J70" s="62">
        <f>IFERROR(SUMIFS(MOY!$N$32:$N$38,MOY!$F$32:$F$38,"SALIDA",MOY!$J$32:$J$38,$B70),0)</f>
        <v>0</v>
      </c>
      <c r="K70" s="62">
        <f>IFERROR(SUMIFS('NORMA RUTH'!$N$35:$N$43,'NORMA RUTH'!$H$35:$H$43,"SALIDA",'NORMA RUTH'!$J$35:$J$43,$B70),0)</f>
        <v>2756</v>
      </c>
      <c r="L70" s="62">
        <f>IFERROR(SUMIFS(VALERIA!$N$28:$N$28,VALERIA!$H$28:$H$28,"SALIDA",VALERIA!$J$28:$J$28,$B70),0)</f>
        <v>0</v>
      </c>
      <c r="M70" s="62">
        <f>IFERROR(SUMIFS('MANUEL BANAMEX'!$N$54:$N$66,'MANUEL BANAMEX'!$H$54:$H$66,"SALIDA",'MANUEL BANAMEX'!$J$54:$J$66,$B70),0)</f>
        <v>13456</v>
      </c>
      <c r="N70" s="62">
        <f>IFERROR(SUMIFS(ROBERTO!$N$2:$N$2,ROBERTO!$H$2:$H$2,"SALIDA",ROBERTO!$J$2:$J$2,$B70),0)</f>
        <v>0</v>
      </c>
      <c r="O70" s="62">
        <f>IFERROR(SUMIFS(JUAN!$N$57:$N$72,JUAN!$H$57:$H$72,"SALIDA",JUAN!$J$57:$J$72,$B70),0)</f>
        <v>9935</v>
      </c>
      <c r="P70" s="62">
        <f>IFERROR(SUMIFS('NORMA SANCHEZ'!$N$55:$N$66,'NORMA SANCHEZ'!$H$55:$H$66,"SALIDA",'NORMA SANCHEZ'!$J$55:$J$66,$B70),0)</f>
        <v>10303</v>
      </c>
      <c r="Q70" s="62">
        <f>IFERROR(SUMIFS('JOSE CARLOS'!$N$58:$N$69,'JOSE CARLOS'!$H$58:$H$69,"SALIDA",'JOSE CARLOS'!$J$58:$J$69,$B70),0)</f>
        <v>10461</v>
      </c>
      <c r="R70" s="62">
        <f>IFERROR(SUMIFS('LUIS ENRIQUE '!$N$47:$N$56,'LUIS ENRIQUE '!$H$47:$H$56,"SALIDA",'LUIS ENRIQUE '!$J$47:$J$56,$B70),0)</f>
        <v>7513</v>
      </c>
      <c r="S70" s="62">
        <f>IFERROR(SUMIFS(CESARIA!$N$64:$N$75,CESARIA!$H$64:$H$75,"SALIDA",CESARIA!$J$64:$J$75,$B70),0)</f>
        <v>10595</v>
      </c>
      <c r="T70" s="62">
        <f>IFERROR(SUMIFS(ALAN!$N$56:$N$72,ALAN!$H$56:$H$72,"SALIDA",ALAN!$J$56:$J$72,$B70),0)</f>
        <v>9946</v>
      </c>
      <c r="U70" s="62">
        <f>IFERROR(SUMIFS(ELVIA!$N$52:$N$56,ELVIA!$H$52:$H$56,"SALIDA",ELVIA!$J$52:$J$56,$B70),0)</f>
        <v>15580</v>
      </c>
      <c r="V70" s="62">
        <f>IFERROR(SUMIFS(CAJA!$N$3380:$N$3965,CAJA!$H$3380:$H$3965,"SALIDA",CAJA!$J$3380:$J$3965,$B70),0)</f>
        <v>1120</v>
      </c>
      <c r="W70" s="62">
        <f>IFERROR(SUMIFS('CAJA TIGRES'!$N$916:$N$1108,'CAJA TIGRES'!$H$916:$H$1108,"SALIDA",'CAJA TIGRES'!$J$916:$J$1108,$B70),0)</f>
        <v>0</v>
      </c>
      <c r="X70" s="62">
        <f>IFERROR(SUMIFS(RESERVA!$N$13:$N$13,RESERVA!$H$13:$H$13,"SALIDA",RESERVA!$J$13:$J$13,$B70),0)</f>
        <v>0</v>
      </c>
      <c r="Y70" s="96">
        <f>SUM(C70:X70)</f>
        <v>113864</v>
      </c>
      <c r="Z70" s="96">
        <f>Y70+'MAY25'!Z70</f>
        <v>1226015.3999999999</v>
      </c>
    </row>
    <row r="71" spans="1:27" s="180" customFormat="1" x14ac:dyDescent="0.3">
      <c r="A71" s="180">
        <v>13</v>
      </c>
      <c r="B71" s="183" t="s">
        <v>124</v>
      </c>
      <c r="C71" s="182">
        <f>C72</f>
        <v>0</v>
      </c>
      <c r="D71" s="182">
        <f t="shared" ref="D71:Z71" si="16">D72</f>
        <v>0</v>
      </c>
      <c r="E71" s="182">
        <f t="shared" si="16"/>
        <v>0</v>
      </c>
      <c r="F71" s="182">
        <f t="shared" si="16"/>
        <v>0</v>
      </c>
      <c r="G71" s="182">
        <f t="shared" si="16"/>
        <v>0</v>
      </c>
      <c r="H71" s="182">
        <f t="shared" si="16"/>
        <v>0</v>
      </c>
      <c r="I71" s="182">
        <f t="shared" si="16"/>
        <v>0</v>
      </c>
      <c r="J71" s="182">
        <f t="shared" si="16"/>
        <v>0</v>
      </c>
      <c r="K71" s="182">
        <f t="shared" si="16"/>
        <v>0</v>
      </c>
      <c r="L71" s="182">
        <f t="shared" si="16"/>
        <v>0</v>
      </c>
      <c r="M71" s="182">
        <f t="shared" si="16"/>
        <v>8750</v>
      </c>
      <c r="N71" s="182">
        <f t="shared" si="16"/>
        <v>0</v>
      </c>
      <c r="O71" s="182">
        <f t="shared" si="16"/>
        <v>0</v>
      </c>
      <c r="P71" s="182">
        <f t="shared" si="16"/>
        <v>7802.17</v>
      </c>
      <c r="Q71" s="182">
        <f t="shared" si="16"/>
        <v>0</v>
      </c>
      <c r="R71" s="182">
        <f t="shared" si="16"/>
        <v>0</v>
      </c>
      <c r="S71" s="182">
        <f t="shared" si="16"/>
        <v>0</v>
      </c>
      <c r="T71" s="182">
        <f t="shared" si="16"/>
        <v>0</v>
      </c>
      <c r="U71" s="182">
        <f t="shared" si="16"/>
        <v>0</v>
      </c>
      <c r="V71" s="182">
        <f t="shared" si="16"/>
        <v>0</v>
      </c>
      <c r="W71" s="182">
        <f t="shared" si="16"/>
        <v>0</v>
      </c>
      <c r="X71" s="182">
        <f t="shared" si="16"/>
        <v>0</v>
      </c>
      <c r="Y71" s="182">
        <f t="shared" si="16"/>
        <v>16552.169999999998</v>
      </c>
      <c r="Z71" s="182">
        <f t="shared" si="16"/>
        <v>162899.01</v>
      </c>
    </row>
    <row r="72" spans="1:27" x14ac:dyDescent="0.3">
      <c r="A72">
        <v>13.1</v>
      </c>
      <c r="B72" s="60" t="s">
        <v>125</v>
      </c>
      <c r="C72" s="62">
        <f>IFERROR(SUMIFS('MGZ121'!$N$843:$N$953,'MGZ121'!H$843:H$953,"SALIDA",'MGZ121'!$J$843:$J$953,$B72),0)</f>
        <v>0</v>
      </c>
      <c r="D72" s="62">
        <f>IFERROR(SUMIFS('MGZ BBVA'!$N$618:$N$803,'MGZ BBVA'!$H$618:$H$803,"SALIDA",'MGZ BBVA'!$J$618:$J$803,$B72),0)</f>
        <v>0</v>
      </c>
      <c r="E72" s="62">
        <f>IFERROR(SUMIFS('MGZ DOLARES'!$N$2:$N$2,'MGZ DOLARES'!$F$2:$F$2,"SALIDA",'MGZ DOLARES'!$J$2:$J$2,$B72),0)</f>
        <v>0</v>
      </c>
      <c r="F72" s="62">
        <f>IFERROR(SUMIFS('MGZ BAJIO'!$N$2:$N$2,'MGZ BAJIO'!$H$2:$H$2,"SALIDA",'MGZ BAJIO'!$J$2:$J$2,$B72),0)</f>
        <v>0</v>
      </c>
      <c r="G72" s="62">
        <f>IFERROR(SUMIFS('VICTOR BANAMEX'!$N$297:$N$332,'VICTOR BANAMEX'!$H$297:$H$332,"SALIDA",'VICTOR BANAMEX'!$J$297:$J$332,$B72),0)</f>
        <v>0</v>
      </c>
      <c r="H72" s="62">
        <f>IFERROR(SUMIFS('VICTOR BANORTE'!$N$60:$N$68,'VICTOR BANORTE'!$H$60:$H$68,"SALIDA",'VICTOR BANORTE'!$J$60:$J$68,$B72),0)</f>
        <v>0</v>
      </c>
      <c r="I72" s="62">
        <f>IFERROR(SUMIFS(RODRIGO!$N$2:$N$2,RODRIGO!$H$2:$H$2,"SALIDA",RODRIGO!$J$2:$J$2,$B72),0)</f>
        <v>0</v>
      </c>
      <c r="J72" s="62">
        <f>IFERROR(SUMIFS(MOY!$N$32:$N$38,MOY!$F$32:$F$38,"SALIDA",MOY!$J$32:$J$38,$B72),0)</f>
        <v>0</v>
      </c>
      <c r="K72" s="62">
        <f>IFERROR(SUMIFS('NORMA RUTH'!$N$35:$N$43,'NORMA RUTH'!$H$35:$H$43,"SALIDA",'NORMA RUTH'!$J$35:$J$43,$B72),0)</f>
        <v>0</v>
      </c>
      <c r="L72" s="62">
        <f>IFERROR(SUMIFS(VALERIA!$N$28:$N$28,VALERIA!$H$28:$H$28,"SALIDA",VALERIA!$J$28:$J$28,$B72),0)</f>
        <v>0</v>
      </c>
      <c r="M72" s="62">
        <f>IFERROR(SUMIFS('MANUEL BANAMEX'!$N$54:$N$66,'MANUEL BANAMEX'!$H$54:$H$66,"SALIDA",'MANUEL BANAMEX'!$J$54:$J$66,$B72),0)</f>
        <v>8750</v>
      </c>
      <c r="N72" s="62">
        <f>IFERROR(SUMIFS(ROBERTO!$N$2:$N$2,ROBERTO!$H$2:$H$2,"SALIDA",ROBERTO!$J$2:$J$2,$B72),0)</f>
        <v>0</v>
      </c>
      <c r="O72" s="62">
        <f>IFERROR(SUMIFS(JUAN!$N$57:$N$72,JUAN!$H$57:$H$72,"SALIDA",JUAN!$J$57:$J$72,$B72),0)</f>
        <v>0</v>
      </c>
      <c r="P72" s="62">
        <f>IFERROR(SUMIFS('NORMA SANCHEZ'!$N$55:$N$66,'NORMA SANCHEZ'!$H$55:$H$66,"SALIDA",'NORMA SANCHEZ'!$J$55:$J$66,$B72),0)</f>
        <v>7802.17</v>
      </c>
      <c r="Q72" s="62">
        <f>IFERROR(SUMIFS('JOSE CARLOS'!$N$58:$N$69,'JOSE CARLOS'!$H$58:$H$69,"SALIDA",'JOSE CARLOS'!$J$58:$J$69,$B72),0)</f>
        <v>0</v>
      </c>
      <c r="R72" s="62">
        <f>IFERROR(SUMIFS('LUIS ENRIQUE '!$N$47:$N$56,'LUIS ENRIQUE '!$H$47:$H$56,"SALIDA",'LUIS ENRIQUE '!$J$47:$J$56,$B72),0)</f>
        <v>0</v>
      </c>
      <c r="S72" s="62">
        <f>IFERROR(SUMIFS(CESARIA!$N$64:$N$75,CESARIA!$H$64:$H$75,"SALIDA",CESARIA!$J$64:$J$75,$B72),0)</f>
        <v>0</v>
      </c>
      <c r="T72" s="62">
        <f>IFERROR(SUMIFS(ALAN!$N$56:$N$72,ALAN!$H$56:$H$72,"SALIDA",ALAN!$J$56:$J$72,$B72),0)</f>
        <v>0</v>
      </c>
      <c r="U72" s="62">
        <f>IFERROR(SUMIFS(ELVIA!$N$52:$N$56,ELVIA!$H$52:$H$56,"SALIDA",ELVIA!$J$52:$J$56,$B72),0)</f>
        <v>0</v>
      </c>
      <c r="V72" s="62">
        <f>IFERROR(SUMIFS(CAJA!$N$3380:$N$3965,CAJA!$H$3380:$H$3965,"SALIDA",CAJA!$J$3380:$J$3965,$B72),0)</f>
        <v>0</v>
      </c>
      <c r="W72" s="62">
        <f>IFERROR(SUMIFS('CAJA TIGRES'!$N$916:$N$1108,'CAJA TIGRES'!$H$916:$H$1108,"SALIDA",'CAJA TIGRES'!$J$916:$J$1108,$B72),0)</f>
        <v>0</v>
      </c>
      <c r="X72" s="62">
        <f>IFERROR(SUMIFS(RESERVA!$N$13:$N$13,RESERVA!$H$13:$H$13,"SALIDA",RESERVA!$J$13:$J$13,$B72),0)</f>
        <v>0</v>
      </c>
      <c r="Y72" s="96">
        <f>SUM(C72:X72)</f>
        <v>16552.169999999998</v>
      </c>
      <c r="Z72" s="96">
        <f>Y72+'MAY25'!Z72</f>
        <v>162899.01</v>
      </c>
    </row>
    <row r="73" spans="1:27" x14ac:dyDescent="0.3">
      <c r="B73" s="125" t="s">
        <v>14</v>
      </c>
      <c r="C73" s="126">
        <f>C17+C21+C29+C49+C60+C64+C69+C71</f>
        <v>1101914.5</v>
      </c>
      <c r="D73" s="126">
        <f t="shared" ref="D73:Z73" si="17">D17+D21+D29+D49+D60+D64+D69+D71</f>
        <v>3074415.9099999997</v>
      </c>
      <c r="E73" s="126">
        <f t="shared" si="17"/>
        <v>0</v>
      </c>
      <c r="F73" s="126">
        <f t="shared" si="17"/>
        <v>16586.61</v>
      </c>
      <c r="G73" s="126">
        <f t="shared" si="17"/>
        <v>93774.62</v>
      </c>
      <c r="H73" s="126">
        <f t="shared" si="17"/>
        <v>511.4</v>
      </c>
      <c r="I73" s="126">
        <f t="shared" si="17"/>
        <v>0</v>
      </c>
      <c r="J73" s="126">
        <f t="shared" si="17"/>
        <v>452.4</v>
      </c>
      <c r="K73" s="126">
        <f t="shared" si="17"/>
        <v>2818.91</v>
      </c>
      <c r="L73" s="126">
        <f t="shared" si="17"/>
        <v>0</v>
      </c>
      <c r="M73" s="126">
        <f t="shared" si="17"/>
        <v>49651</v>
      </c>
      <c r="N73" s="126">
        <f t="shared" si="17"/>
        <v>0</v>
      </c>
      <c r="O73" s="126">
        <f t="shared" si="17"/>
        <v>11790.14</v>
      </c>
      <c r="P73" s="126">
        <f t="shared" si="17"/>
        <v>18296.57</v>
      </c>
      <c r="Q73" s="126">
        <f t="shared" si="17"/>
        <v>10756.98</v>
      </c>
      <c r="R73" s="126">
        <f t="shared" si="17"/>
        <v>7559.4</v>
      </c>
      <c r="S73" s="126">
        <f t="shared" si="17"/>
        <v>12450.14</v>
      </c>
      <c r="T73" s="126">
        <f t="shared" si="17"/>
        <v>10815.06</v>
      </c>
      <c r="U73" s="126">
        <f t="shared" si="17"/>
        <v>17948.96</v>
      </c>
      <c r="V73" s="126">
        <f t="shared" si="17"/>
        <v>3405328.5</v>
      </c>
      <c r="W73" s="126">
        <f t="shared" si="17"/>
        <v>1126312</v>
      </c>
      <c r="X73" s="126">
        <f t="shared" si="17"/>
        <v>0</v>
      </c>
      <c r="Y73" s="126">
        <f t="shared" si="17"/>
        <v>8961383.0999999996</v>
      </c>
      <c r="Z73" s="126">
        <f t="shared" si="17"/>
        <v>73360302.922806755</v>
      </c>
    </row>
    <row r="74" spans="1:27" s="84" customFormat="1" ht="22.8" customHeight="1" x14ac:dyDescent="0.3">
      <c r="B74" s="17" t="s">
        <v>15</v>
      </c>
      <c r="C74" s="85">
        <f t="shared" ref="C74:Z74" si="18">C14-C73</f>
        <v>375375.5</v>
      </c>
      <c r="D74" s="83">
        <f t="shared" si="18"/>
        <v>6314907.0899999999</v>
      </c>
      <c r="E74" s="83">
        <f t="shared" si="18"/>
        <v>0</v>
      </c>
      <c r="F74" s="83">
        <f t="shared" si="18"/>
        <v>-16586.61</v>
      </c>
      <c r="G74" s="83">
        <f t="shared" si="18"/>
        <v>-93774.56</v>
      </c>
      <c r="H74" s="83">
        <f t="shared" si="18"/>
        <v>-511.4</v>
      </c>
      <c r="I74" s="85">
        <f t="shared" si="18"/>
        <v>0</v>
      </c>
      <c r="J74" s="85">
        <f t="shared" si="18"/>
        <v>-452.4</v>
      </c>
      <c r="K74" s="83">
        <f t="shared" si="18"/>
        <v>-2818.91</v>
      </c>
      <c r="L74" s="83">
        <f t="shared" si="18"/>
        <v>0</v>
      </c>
      <c r="M74" s="83">
        <f t="shared" si="18"/>
        <v>-41051</v>
      </c>
      <c r="N74" s="83">
        <f t="shared" si="18"/>
        <v>0</v>
      </c>
      <c r="O74" s="83">
        <f t="shared" si="18"/>
        <v>-11790.14</v>
      </c>
      <c r="P74" s="83">
        <f t="shared" si="18"/>
        <v>-10296.57</v>
      </c>
      <c r="Q74" s="83">
        <f t="shared" si="18"/>
        <v>-10756.98</v>
      </c>
      <c r="R74" s="85">
        <f t="shared" si="18"/>
        <v>-7559.4</v>
      </c>
      <c r="S74" s="83">
        <f t="shared" si="18"/>
        <v>-12450.14</v>
      </c>
      <c r="T74" s="83">
        <f t="shared" si="18"/>
        <v>-10815.06</v>
      </c>
      <c r="U74" s="83">
        <f t="shared" si="18"/>
        <v>-17948.96</v>
      </c>
      <c r="V74" s="83">
        <f t="shared" si="18"/>
        <v>-2714266.5</v>
      </c>
      <c r="W74" s="83">
        <f t="shared" si="18"/>
        <v>-1122312</v>
      </c>
      <c r="X74" s="83">
        <f t="shared" si="18"/>
        <v>0</v>
      </c>
      <c r="Y74" s="83">
        <f t="shared" si="18"/>
        <v>2616891.9600000009</v>
      </c>
      <c r="Z74" s="85">
        <f t="shared" si="18"/>
        <v>-5148741.4328067452</v>
      </c>
    </row>
    <row r="75" spans="1:27" ht="7.2" customHeight="1" x14ac:dyDescent="0.3">
      <c r="B75" s="18"/>
      <c r="C75" s="40"/>
      <c r="D75" s="33"/>
      <c r="E75" s="33"/>
      <c r="F75" s="33"/>
      <c r="G75" s="33"/>
      <c r="H75" s="33"/>
      <c r="I75" s="33"/>
      <c r="J75" s="33"/>
      <c r="K75" s="33"/>
      <c r="L75" s="33"/>
      <c r="M75" s="33"/>
      <c r="N75" s="33"/>
      <c r="O75" s="33"/>
      <c r="P75" s="33"/>
      <c r="Q75" s="33"/>
      <c r="R75" s="33"/>
      <c r="S75" s="33"/>
      <c r="T75" s="33"/>
      <c r="U75" s="33"/>
      <c r="V75" s="33"/>
      <c r="W75" s="33"/>
      <c r="X75" s="33"/>
      <c r="Y75" s="98"/>
      <c r="Z75" s="98"/>
    </row>
    <row r="76" spans="1:27" x14ac:dyDescent="0.3">
      <c r="B76" s="65" t="s">
        <v>2</v>
      </c>
      <c r="C76" s="40"/>
      <c r="D76" s="33"/>
      <c r="E76" s="33"/>
      <c r="F76" s="33"/>
      <c r="G76" s="33"/>
      <c r="H76" s="33"/>
      <c r="I76" s="33"/>
      <c r="J76" s="33"/>
      <c r="K76" s="33"/>
      <c r="L76" s="33"/>
      <c r="M76" s="33"/>
      <c r="N76" s="33"/>
      <c r="O76" s="33"/>
      <c r="P76" s="33"/>
      <c r="Q76" s="33"/>
      <c r="R76" s="33"/>
      <c r="S76" s="33"/>
      <c r="T76" s="33"/>
      <c r="U76" s="33"/>
      <c r="V76" s="33"/>
      <c r="W76" s="33"/>
      <c r="X76" s="33"/>
      <c r="Y76" s="98"/>
      <c r="Z76" s="98"/>
    </row>
    <row r="77" spans="1:27" x14ac:dyDescent="0.3">
      <c r="A77">
        <v>8</v>
      </c>
      <c r="B77" s="139" t="s">
        <v>25</v>
      </c>
      <c r="C77" s="137"/>
      <c r="D77" s="138"/>
      <c r="E77" s="138"/>
      <c r="F77" s="138"/>
      <c r="G77" s="138"/>
      <c r="H77" s="138"/>
      <c r="I77" s="129"/>
      <c r="J77" s="138"/>
      <c r="K77" s="138"/>
      <c r="L77" s="138"/>
      <c r="M77" s="138"/>
      <c r="N77" s="138"/>
      <c r="O77" s="138"/>
      <c r="P77" s="138"/>
      <c r="Q77" s="138"/>
      <c r="R77" s="138"/>
      <c r="S77" s="138"/>
      <c r="T77" s="138"/>
      <c r="U77" s="138"/>
      <c r="V77" s="138"/>
      <c r="W77" s="138"/>
      <c r="X77" s="138"/>
      <c r="Y77" s="138"/>
      <c r="Z77" s="129"/>
    </row>
    <row r="78" spans="1:27" x14ac:dyDescent="0.3">
      <c r="A78">
        <v>8.1</v>
      </c>
      <c r="B78" s="63" t="s">
        <v>83</v>
      </c>
      <c r="C78" s="62">
        <f>IFERROR(SUMIFS('MGZ121'!$M$843:'MGZ121'!$M$953,'MGZ121'!$H$843:$H$953,"ENTRADA",'MGZ121'!$J$843:$J$953,B78),0)</f>
        <v>0</v>
      </c>
      <c r="D78" s="62">
        <f>IFERROR(SUMIFS('MGZ BBVA'!$M$618:$M$803,'MGZ BBVA'!$H$618:$H$803,"ENTRADA",'MGZ BBVA'!$J$618:$J$803,$B78),0)</f>
        <v>0</v>
      </c>
      <c r="E78" s="62">
        <f>IFERROR(SUMIFS('MGZ DOLARES'!$M$2:$M$2,'MGZ DOLARES'!$F$2:$F$2,"ENTRADA",'MGZ DOLARES'!$J$2:$J$2,$B78),0)</f>
        <v>0</v>
      </c>
      <c r="F78" s="62">
        <f>IFERROR(SUMIFS('MGZ BAJIO'!$M$62:$M$66,'MGZ BAJIO'!$H$62:$H$66,"ENTRADA",'MGZ BAJIO'!$J$62:$J$66,$B78),0)</f>
        <v>0</v>
      </c>
      <c r="G78" s="62">
        <f>IFERROR(SUMIFS('VICTOR BANAMEX'!$M$297:$M$332,'VICTOR BANAMEX'!$H$297:$H$332,"ENTRADA",'VICTOR BANAMEX'!$J$297:$J$332,$B78),0)</f>
        <v>0</v>
      </c>
      <c r="H78" s="62">
        <f>IFERROR(SUMIFS('VICTOR BANORTE'!$M$60:$M$68,'VICTOR BANORTE'!$H$60:$H$68,"ENTRADA",'VICTOR BANORTE'!$J$60:$J$68,$B78),0)</f>
        <v>0</v>
      </c>
      <c r="I78" s="62">
        <f>IFERROR(SUMIFS(RODRIGO!$M$2:$M$2,RODRIGO!$H$2:$H$2,"ENTRADA",RODRIGO!$J$2:$J$2,$B78),0)</f>
        <v>0</v>
      </c>
      <c r="J78" s="62">
        <f>IFERROR(SUMIFS(MOY!$M$32:$M$38,MOY!$F$32:$F$38,"ENTRADA",MOY!$J$32:$J$38,$B78),0)</f>
        <v>0</v>
      </c>
      <c r="K78" s="62">
        <f>IFERROR(SUMIFS('NORMA RUTH'!$M$35:$M$43,'NORMA RUTH'!$H$35:$H$43,"ENTRADA",'NORMA RUTH'!$J$35:$J$43,$B78),0)</f>
        <v>0</v>
      </c>
      <c r="L78" s="62">
        <f>IFERROR(SUMIFS(VALERIA!$M$28:$M$28,VALERIA!$H$28:$H$28,"ENTRADA",VALERIA!$J$28:$J$28,$B78),0)</f>
        <v>0</v>
      </c>
      <c r="M78" s="62">
        <f>IFERROR(SUMIFS('MANUEL BANAMEX'!$M$54:$M$66,'MANUEL BANAMEX'!$H$54:$H$66,"ENTRADA",'MANUEL BANAMEX'!$J$54:$J$66,$B78),0)</f>
        <v>0</v>
      </c>
      <c r="N78" s="62">
        <f>IFERROR(SUMIFS(ROBERTO!$M$2:$M$2,ROBERTO!$H$2:$H$2,"ENTRADA",ROBERTO!$J$2:$J$2,$B78),0)</f>
        <v>0</v>
      </c>
      <c r="O78" s="62">
        <f>IFERROR(SUMIFS(JUAN!$M$57:$M$72,JUAN!$H$57:$H$72,"ENTRADA",JUAN!$J$57:$J$72,$B78),0)</f>
        <v>0</v>
      </c>
      <c r="P78" s="62">
        <f>IFERROR(SUMIFS('NORMA SANCHEZ'!$M$55:$M$66,'NORMA SANCHEZ'!$H$55:$H$66,"ENTRADA",'NORMA SANCHEZ'!$J$55:$J$66,$B78),0)</f>
        <v>0</v>
      </c>
      <c r="Q78" s="62">
        <f>IFERROR(SUMIFS('JOSE CARLOS'!$M$58:$M$69,'JOSE CARLOS'!$H$58:$H$69,"ENTRADA",'JOSE CARLOS'!$J$58:$J$69,$B78),0)</f>
        <v>0</v>
      </c>
      <c r="R78" s="62">
        <f>IFERROR(SUMIFS('LUIS ENRIQUE '!$M$47:$M$56,'LUIS ENRIQUE '!$H$47:$H$56,"ENTRADA",'LUIS ENRIQUE '!$J$47:$J$56,$B78),0)</f>
        <v>0</v>
      </c>
      <c r="S78" s="62">
        <f>IFERROR(SUMIFS(CESARIA!$M$64:$M$75,CESARIA!$H$64:$H$75,"ENTRADA",CESARIA!$J$64:$J$75,$B78),0)</f>
        <v>0</v>
      </c>
      <c r="T78" s="62">
        <f>IFERROR(SUMIFS(ALAN!$M$56:$M$72,ALAN!$H$56:$H$72,"ENTRADA",ALAN!$J$56:$J$72,$B78),0)</f>
        <v>0</v>
      </c>
      <c r="U78" s="62">
        <f>IFERROR(SUMIFS(ELVIA!$M$52:$M$56,ELVIA!$H$52:$H$56,"ENTRADA",ELVIA!$J$52:$J$56,$B78),0)</f>
        <v>0</v>
      </c>
      <c r="V78" s="62">
        <f>IFERROR(SUMIFS(CAJA!$M$3380:$M$3965,CAJA!$H$3380:$H$3965,"ENTRADA",CAJA!$J$3380:$J$3965,$B78),0)</f>
        <v>0</v>
      </c>
      <c r="W78" s="62">
        <f>IFERROR(SUMIFS('CAJA TIGRES'!$M$916:$M$1108,'CAJA TIGRES'!$H$916:$H$1108,"ENTRADA",'CAJA TIGRES'!$J$916:$J$1108,$B78),0)</f>
        <v>0</v>
      </c>
      <c r="X78" s="62">
        <f>IFERROR(SUMIFS(RESERVA!$M$13:$M$13,RESERVA!$H$13:$H$13,"ENTRADA",RESERVA!$J$13:$J$13,$B78),0)</f>
        <v>0</v>
      </c>
      <c r="Y78" s="96">
        <f>SUM(C78:X78)</f>
        <v>0</v>
      </c>
      <c r="Z78" s="96">
        <f>Y78+'MAY25'!Z78</f>
        <v>18500000</v>
      </c>
    </row>
    <row r="79" spans="1:27" x14ac:dyDescent="0.3">
      <c r="A79">
        <v>8.1999999999999993</v>
      </c>
      <c r="B79" s="63" t="s">
        <v>84</v>
      </c>
      <c r="C79" s="62">
        <f>IFERROR(SUMIFS('MGZ121'!$M$843:'MGZ121'!$M$953,'MGZ121'!$H$843:$H$953,"ENTRADA",'MGZ121'!$J$843:$J$953,B79),0)</f>
        <v>0</v>
      </c>
      <c r="D79" s="62">
        <f>IFERROR(SUMIFS('MGZ BBVA'!$M$618:$M$803,'MGZ BBVA'!$H$618:$H$803,"ENTRADA",'MGZ BBVA'!$J$618:$J$803,$B79),0)</f>
        <v>0</v>
      </c>
      <c r="E79" s="62">
        <f>IFERROR(SUMIFS('MGZ DOLARES'!$M$2:$M$2,'MGZ DOLARES'!$F$2:$F$2,"ENTRADA",'MGZ DOLARES'!$J$2:$J$2,$B79),0)</f>
        <v>0</v>
      </c>
      <c r="F79" s="62">
        <f>IFERROR(SUMIFS('MGZ BAJIO'!$M$62:$M$66,'MGZ BAJIO'!$H$62:$H$66,"ENTRADA",'MGZ BAJIO'!$J$62:$J$66,$B79),0)</f>
        <v>0</v>
      </c>
      <c r="G79" s="62">
        <f>IFERROR(SUMIFS('VICTOR BANAMEX'!$M$297:$M$332,'VICTOR BANAMEX'!$H$297:$H$332,"ENTRADA",'VICTOR BANAMEX'!$J$297:$J$332,$B79),0)</f>
        <v>0</v>
      </c>
      <c r="H79" s="62">
        <f>IFERROR(SUMIFS('VICTOR BANORTE'!$M$60:$M$68,'VICTOR BANORTE'!$H$60:$H$68,"ENTRADA",'VICTOR BANORTE'!$J$60:$J$68,$B79),0)</f>
        <v>0</v>
      </c>
      <c r="I79" s="62">
        <f>IFERROR(SUMIFS(RODRIGO!$M$2:$M$2,RODRIGO!$H$2:$H$2,"ENTRADA",RODRIGO!$J$2:$J$2,$B79),0)</f>
        <v>0</v>
      </c>
      <c r="J79" s="62">
        <f>IFERROR(SUMIFS(MOY!$M$32:$M$38,MOY!$F$32:$F$38,"ENTRADA",MOY!$J$32:$J$38,$B79),0)</f>
        <v>0</v>
      </c>
      <c r="K79" s="62">
        <f>IFERROR(SUMIFS('NORMA RUTH'!$M$35:$M$43,'NORMA RUTH'!$H$35:$H$43,"ENTRADA",'NORMA RUTH'!$J$35:$J$43,$B79),0)</f>
        <v>0</v>
      </c>
      <c r="L79" s="62">
        <f>IFERROR(SUMIFS(VALERIA!$M$28:$M$28,VALERIA!$H$28:$H$28,"ENTRADA",VALERIA!$J$28:$J$28,$B79),0)</f>
        <v>0</v>
      </c>
      <c r="M79" s="62">
        <f>IFERROR(SUMIFS('MANUEL BANAMEX'!$M$54:$M$66,'MANUEL BANAMEX'!$H$54:$H$66,"ENTRADA",'MANUEL BANAMEX'!$J$54:$J$66,$B79),0)</f>
        <v>0</v>
      </c>
      <c r="N79" s="62">
        <f>IFERROR(SUMIFS(ROBERTO!$M$2:$M$2,ROBERTO!$H$2:$H$2,"ENTRADA",ROBERTO!$J$2:$J$2,$B79),0)</f>
        <v>0</v>
      </c>
      <c r="O79" s="62">
        <f>IFERROR(SUMIFS(JUAN!$M$57:$M$72,JUAN!$H$57:$H$72,"ENTRADA",JUAN!$J$57:$J$72,$B79),0)</f>
        <v>0</v>
      </c>
      <c r="P79" s="62">
        <f>IFERROR(SUMIFS('NORMA SANCHEZ'!$M$55:$M$66,'NORMA SANCHEZ'!$H$55:$H$66,"ENTRADA",'NORMA SANCHEZ'!$J$55:$J$66,$B79),0)</f>
        <v>0</v>
      </c>
      <c r="Q79" s="62">
        <f>IFERROR(SUMIFS('JOSE CARLOS'!$M$58:$M$69,'JOSE CARLOS'!$H$58:$H$69,"ENTRADA",'JOSE CARLOS'!$J$58:$J$69,$B79),0)</f>
        <v>0</v>
      </c>
      <c r="R79" s="62">
        <f>IFERROR(SUMIFS('LUIS ENRIQUE '!$M$47:$M$56,'LUIS ENRIQUE '!$H$47:$H$56,"ENTRADA",'LUIS ENRIQUE '!$J$47:$J$56,$B79),0)</f>
        <v>0</v>
      </c>
      <c r="S79" s="62">
        <f>IFERROR(SUMIFS(CESARIA!$M$64:$M$75,CESARIA!$H$64:$H$75,"ENTRADA",CESARIA!$J$64:$J$75,$B79),0)</f>
        <v>0</v>
      </c>
      <c r="T79" s="62">
        <f>IFERROR(SUMIFS(ALAN!$M$56:$M$72,ALAN!$H$56:$H$72,"ENTRADA",ALAN!$J$56:$J$72,$B79),0)</f>
        <v>0</v>
      </c>
      <c r="U79" s="62">
        <f>IFERROR(SUMIFS(ELVIA!$M$52:$M$56,ELVIA!$H$52:$H$56,"ENTRADA",ELVIA!$J$52:$J$56,$B79),0)</f>
        <v>0</v>
      </c>
      <c r="V79" s="62">
        <f>IFERROR(SUMIFS(CAJA!$M$3380:$M$3965,CAJA!$H$3380:$H$3965,"ENTRADA",CAJA!$J$3380:$J$3965,$B79),0)</f>
        <v>0</v>
      </c>
      <c r="W79" s="62">
        <f>IFERROR(SUMIFS('CAJA TIGRES'!$M$916:$M$1108,'CAJA TIGRES'!$H$916:$H$1108,"ENTRADA",'CAJA TIGRES'!$J$916:$J$1108,$B79),0)</f>
        <v>0</v>
      </c>
      <c r="X79" s="62">
        <f>IFERROR(SUMIFS(RESERVA!$M$13:$M$13,RESERVA!$H$13:$H$13,"ENTRADA",RESERVA!$J$13:$J$13,$B79),0)</f>
        <v>0</v>
      </c>
      <c r="Y79" s="96">
        <f>SUM(C79:X79)</f>
        <v>0</v>
      </c>
      <c r="Z79" s="96">
        <f>Y79+'MAY25'!Z79</f>
        <v>808688</v>
      </c>
    </row>
    <row r="80" spans="1:27" x14ac:dyDescent="0.3">
      <c r="B80" s="63" t="s">
        <v>201</v>
      </c>
      <c r="C80" s="62">
        <f>IFERROR(SUMIFS('MGZ121'!$M$843:'MGZ121'!$M$953,'MGZ121'!$H$843:$H$953,"ENTRADA",'MGZ121'!$J$843:$J$953,B80),0)</f>
        <v>0</v>
      </c>
      <c r="D80" s="62">
        <f>IFERROR(SUMIFS('MGZ BBVA'!$M$618:$M$803,'MGZ BBVA'!$H$618:$H$803,"ENTRADA",'MGZ BBVA'!$J$618:$J$803,$B80),0)</f>
        <v>0</v>
      </c>
      <c r="E80" s="62">
        <f>IFERROR(SUMIFS('MGZ DOLARES'!$M$2:$M$2,'MGZ DOLARES'!$F$2:$F$2,"ENTRADA",'MGZ DOLARES'!$J$2:$J$2,$B80),0)</f>
        <v>0</v>
      </c>
      <c r="F80" s="62">
        <f>IFERROR(SUMIFS('MGZ BAJIO'!$M$62:$M$66,'MGZ BAJIO'!$H$62:$H$66,"ENTRADA",'MGZ BAJIO'!$J$62:$J$66,$B80),0)</f>
        <v>0</v>
      </c>
      <c r="G80" s="62">
        <f>IFERROR(SUMIFS('VICTOR BANAMEX'!$M$297:$M$332,'VICTOR BANAMEX'!$H$297:$H$332,"ENTRADA",'VICTOR BANAMEX'!$J$297:$J$332,$B80),0)</f>
        <v>0</v>
      </c>
      <c r="H80" s="62">
        <f>IFERROR(SUMIFS('VICTOR BANORTE'!$M$60:$M$68,'VICTOR BANORTE'!$H$60:$H$68,"ENTRADA",'VICTOR BANORTE'!$J$60:$J$68,$B80),0)</f>
        <v>0</v>
      </c>
      <c r="I80" s="62">
        <f>IFERROR(SUMIFS(RODRIGO!$M$2:$M$2,RODRIGO!$H$2:$H$2,"ENTRADA",RODRIGO!$J$2:$J$2,$B80),0)</f>
        <v>0</v>
      </c>
      <c r="J80" s="62">
        <f>IFERROR(SUMIFS(MOY!$M$32:$M$38,MOY!$F$32:$F$38,"ENTRADA",MOY!$J$32:$J$38,$B80),0)</f>
        <v>0</v>
      </c>
      <c r="K80" s="62">
        <f>IFERROR(SUMIFS('NORMA RUTH'!$M$35:$M$43,'NORMA RUTH'!$H$35:$H$43,"ENTRADA",'NORMA RUTH'!$J$35:$J$43,$B80),0)</f>
        <v>0</v>
      </c>
      <c r="L80" s="62">
        <f>IFERROR(SUMIFS(VALERIA!$M$28:$M$28,VALERIA!$H$28:$H$28,"ENTRADA",VALERIA!$J$28:$J$28,$B80),0)</f>
        <v>0</v>
      </c>
      <c r="M80" s="62">
        <f>IFERROR(SUMIFS('MANUEL BANAMEX'!$M$54:$M$66,'MANUEL BANAMEX'!$H$54:$H$66,"ENTRADA",'MANUEL BANAMEX'!$J$54:$J$66,$B80),0)</f>
        <v>0</v>
      </c>
      <c r="N80" s="62">
        <f>IFERROR(SUMIFS(ROBERTO!$M$2:$M$2,ROBERTO!$H$2:$H$2,"ENTRADA",ROBERTO!$J$2:$J$2,$B80),0)</f>
        <v>0</v>
      </c>
      <c r="O80" s="62">
        <f>IFERROR(SUMIFS(JUAN!$M$57:$M$72,JUAN!$H$57:$H$72,"ENTRADA",JUAN!$J$57:$J$72,$B80),0)</f>
        <v>0</v>
      </c>
      <c r="P80" s="62">
        <f>IFERROR(SUMIFS('NORMA SANCHEZ'!$M$55:$M$66,'NORMA SANCHEZ'!$H$55:$H$66,"ENTRADA",'NORMA SANCHEZ'!$J$55:$J$66,$B80),0)</f>
        <v>0</v>
      </c>
      <c r="Q80" s="62">
        <f>IFERROR(SUMIFS('JOSE CARLOS'!$M$58:$M$69,'JOSE CARLOS'!$H$58:$H$69,"ENTRADA",'JOSE CARLOS'!$J$58:$J$69,$B80),0)</f>
        <v>0</v>
      </c>
      <c r="R80" s="62">
        <f>IFERROR(SUMIFS('LUIS ENRIQUE '!$M$47:$M$56,'LUIS ENRIQUE '!$H$47:$H$56,"ENTRADA",'LUIS ENRIQUE '!$J$47:$J$56,$B80),0)</f>
        <v>0</v>
      </c>
      <c r="S80" s="62">
        <f>IFERROR(SUMIFS(CESARIA!$M$64:$M$75,CESARIA!$H$64:$H$75,"ENTRADA",CESARIA!$J$64:$J$75,$B80),0)</f>
        <v>0</v>
      </c>
      <c r="T80" s="62">
        <f>IFERROR(SUMIFS(ALAN!$M$56:$M$72,ALAN!$H$56:$H$72,"ENTRADA",ALAN!$J$56:$J$72,$B80),0)</f>
        <v>0</v>
      </c>
      <c r="U80" s="62">
        <f>IFERROR(SUMIFS(ELVIA!$M$52:$M$56,ELVIA!$H$52:$H$56,"ENTRADA",ELVIA!$J$52:$J$56,$B80),0)</f>
        <v>0</v>
      </c>
      <c r="V80" s="62">
        <f>IFERROR(SUMIFS(CAJA!$M$3380:$M$3965,CAJA!$H$3380:$H$3965,"ENTRADA",CAJA!$J$3380:$J$3965,$B80),0)</f>
        <v>20000</v>
      </c>
      <c r="W80" s="62">
        <f>IFERROR(SUMIFS('CAJA TIGRES'!$M$916:$M$1108,'CAJA TIGRES'!$H$916:$H$1108,"ENTRADA",'CAJA TIGRES'!$J$916:$J$1108,$B80),0)</f>
        <v>0</v>
      </c>
      <c r="X80" s="62">
        <f>IFERROR(SUMIFS(RESERVA!$M$13:$M$13,RESERVA!$H$13:$H$13,"ENTRADA",RESERVA!$J$13:$J$13,$B80),0)</f>
        <v>0</v>
      </c>
      <c r="Y80" s="96">
        <f>SUM(C80:X80)</f>
        <v>20000</v>
      </c>
      <c r="Z80" s="96">
        <f>Y80+'MAY25'!Z80</f>
        <v>61760</v>
      </c>
      <c r="AA80" t="s">
        <v>5135</v>
      </c>
    </row>
    <row r="81" spans="1:27" x14ac:dyDescent="0.3">
      <c r="B81" s="63" t="s">
        <v>209</v>
      </c>
      <c r="C81" s="62">
        <f>IFERROR(SUMIFS('MGZ121'!$M$843:'MGZ121'!$M$953,'MGZ121'!$H$843:$H$953,"ENTRADA",'MGZ121'!$J$843:$J$953,B81),0)</f>
        <v>0</v>
      </c>
      <c r="D81" s="62">
        <f>IFERROR(SUMIFS('MGZ BBVA'!$M$618:$M$803,'MGZ BBVA'!$H$618:$H$803,"ENTRADA",'MGZ BBVA'!$J$618:$J$803,$B81),0)</f>
        <v>20000</v>
      </c>
      <c r="E81" s="62">
        <f>IFERROR(SUMIFS('MGZ DOLARES'!$M$2:$M$2,'MGZ DOLARES'!$F$2:$F$2,"ENTRADA",'MGZ DOLARES'!$J$2:$J$2,$B81),0)</f>
        <v>0</v>
      </c>
      <c r="F81" s="62">
        <f>IFERROR(SUMIFS('MGZ BAJIO'!$M$62:$M$66,'MGZ BAJIO'!$H$62:$H$66,"ENTRADA",'MGZ BAJIO'!$J$62:$J$66,$B81),0)</f>
        <v>0</v>
      </c>
      <c r="G81" s="62">
        <f>IFERROR(SUMIFS('VICTOR BANAMEX'!$M$297:$M$332,'VICTOR BANAMEX'!$H$297:$H$332,"ENTRADA",'VICTOR BANAMEX'!$J$297:$J$332,$B81),0)</f>
        <v>0</v>
      </c>
      <c r="H81" s="62">
        <f>IFERROR(SUMIFS('VICTOR BANORTE'!$M$60:$M$68,'VICTOR BANORTE'!$H$60:$H$68,"ENTRADA",'VICTOR BANORTE'!$J$60:$J$68,$B81),0)</f>
        <v>0</v>
      </c>
      <c r="I81" s="62">
        <f>IFERROR(SUMIFS(RODRIGO!$M$2:$M$2,RODRIGO!$H$2:$H$2,"ENTRADA",RODRIGO!$J$2:$J$2,$B81),0)</f>
        <v>0</v>
      </c>
      <c r="J81" s="62">
        <f>IFERROR(SUMIFS(MOY!$M$32:$M$38,MOY!$F$32:$F$38,"ENTRADA",MOY!$J$32:$J$38,$B81),0)</f>
        <v>0</v>
      </c>
      <c r="K81" s="62">
        <f>IFERROR(SUMIFS('NORMA RUTH'!$M$35:$M$43,'NORMA RUTH'!$H$35:$H$43,"ENTRADA",'NORMA RUTH'!$J$35:$J$43,$B81),0)</f>
        <v>0</v>
      </c>
      <c r="L81" s="62">
        <f>IFERROR(SUMIFS(VALERIA!$M$28:$M$28,VALERIA!$H$28:$H$28,"ENTRADA",VALERIA!$J$28:$J$28,$B81),0)</f>
        <v>0</v>
      </c>
      <c r="M81" s="62">
        <f>IFERROR(SUMIFS('MANUEL BANAMEX'!$M$54:$M$66,'MANUEL BANAMEX'!$H$54:$H$66,"ENTRADA",'MANUEL BANAMEX'!$J$54:$J$66,$B81),0)</f>
        <v>0</v>
      </c>
      <c r="N81" s="62">
        <f>IFERROR(SUMIFS(ROBERTO!$M$2:$M$2,ROBERTO!$H$2:$H$2,"ENTRADA",ROBERTO!$J$2:$J$2,$B81),0)</f>
        <v>0</v>
      </c>
      <c r="O81" s="62">
        <f>IFERROR(SUMIFS(JUAN!$M$57:$M$72,JUAN!$H$57:$H$72,"ENTRADA",JUAN!$J$57:$J$72,$B81),0)</f>
        <v>0</v>
      </c>
      <c r="P81" s="62">
        <f>IFERROR(SUMIFS('NORMA SANCHEZ'!$M$55:$M$66,'NORMA SANCHEZ'!$H$55:$H$66,"ENTRADA",'NORMA SANCHEZ'!$J$55:$J$66,$B81),0)</f>
        <v>0</v>
      </c>
      <c r="Q81" s="62">
        <f>IFERROR(SUMIFS('JOSE CARLOS'!$M$58:$M$69,'JOSE CARLOS'!$H$58:$H$69,"ENTRADA",'JOSE CARLOS'!$J$58:$J$69,$B81),0)</f>
        <v>0</v>
      </c>
      <c r="R81" s="62">
        <f>IFERROR(SUMIFS('LUIS ENRIQUE '!$M$47:$M$56,'LUIS ENRIQUE '!$H$47:$H$56,"ENTRADA",'LUIS ENRIQUE '!$J$47:$J$56,$B81),0)</f>
        <v>0</v>
      </c>
      <c r="S81" s="62">
        <f>IFERROR(SUMIFS(CESARIA!$M$64:$M$75,CESARIA!$H$64:$H$75,"ENTRADA",CESARIA!$J$64:$J$75,$B81),0)</f>
        <v>0</v>
      </c>
      <c r="T81" s="62">
        <f>IFERROR(SUMIFS(ALAN!$M$56:$M$72,ALAN!$H$56:$H$72,"ENTRADA",ALAN!$J$56:$J$72,$B81),0)</f>
        <v>0</v>
      </c>
      <c r="U81" s="62">
        <f>IFERROR(SUMIFS(ELVIA!$M$52:$M$56,ELVIA!$H$52:$H$56,"ENTRADA",ELVIA!$J$52:$J$56,$B81),0)</f>
        <v>0</v>
      </c>
      <c r="V81" s="62">
        <f>IFERROR(SUMIFS(CAJA!$M$3380:$M$3965,CAJA!$H$3380:$H$3965,"ENTRADA",CAJA!$J$3380:$J$3965,$B81),0)</f>
        <v>0</v>
      </c>
      <c r="W81" s="62">
        <f>IFERROR(SUMIFS('CAJA TIGRES'!$M$916:$M$1108,'CAJA TIGRES'!$H$916:$H$1108,"ENTRADA",'CAJA TIGRES'!$J$916:$J$1108,$B81),0)</f>
        <v>0</v>
      </c>
      <c r="X81" s="62">
        <f>IFERROR(SUMIFS(RESERVA!$M$13:$M$13,RESERVA!$H$13:$H$13,"ENTRADA",RESERVA!$J$13:$J$13,$B81),0)</f>
        <v>0</v>
      </c>
      <c r="Y81" s="96">
        <f>SUM(C81:X81)</f>
        <v>20000</v>
      </c>
      <c r="Z81" s="96">
        <f>Y81+'MAY25'!Z81</f>
        <v>409410</v>
      </c>
      <c r="AA81" t="s">
        <v>5136</v>
      </c>
    </row>
    <row r="82" spans="1:27" x14ac:dyDescent="0.3">
      <c r="B82" s="13" t="s">
        <v>108</v>
      </c>
      <c r="C82" s="64">
        <f>SUM(C78:C81)</f>
        <v>0</v>
      </c>
      <c r="D82" s="64">
        <f t="shared" ref="D82:Z82" si="19">SUM(D78:D81)</f>
        <v>20000</v>
      </c>
      <c r="E82" s="64">
        <f t="shared" si="19"/>
        <v>0</v>
      </c>
      <c r="F82" s="64">
        <f t="shared" si="19"/>
        <v>0</v>
      </c>
      <c r="G82" s="64">
        <f t="shared" si="19"/>
        <v>0</v>
      </c>
      <c r="H82" s="64">
        <f t="shared" si="19"/>
        <v>0</v>
      </c>
      <c r="I82" s="64">
        <f t="shared" si="19"/>
        <v>0</v>
      </c>
      <c r="J82" s="64">
        <f t="shared" si="19"/>
        <v>0</v>
      </c>
      <c r="K82" s="64">
        <f t="shared" si="19"/>
        <v>0</v>
      </c>
      <c r="L82" s="64">
        <f t="shared" si="19"/>
        <v>0</v>
      </c>
      <c r="M82" s="64">
        <f t="shared" si="19"/>
        <v>0</v>
      </c>
      <c r="N82" s="64">
        <f t="shared" si="19"/>
        <v>0</v>
      </c>
      <c r="O82" s="64">
        <f t="shared" si="19"/>
        <v>0</v>
      </c>
      <c r="P82" s="64">
        <f t="shared" si="19"/>
        <v>0</v>
      </c>
      <c r="Q82" s="64">
        <f t="shared" si="19"/>
        <v>0</v>
      </c>
      <c r="R82" s="64">
        <f t="shared" si="19"/>
        <v>0</v>
      </c>
      <c r="S82" s="64">
        <f t="shared" si="19"/>
        <v>0</v>
      </c>
      <c r="T82" s="64">
        <f t="shared" si="19"/>
        <v>0</v>
      </c>
      <c r="U82" s="64">
        <f t="shared" si="19"/>
        <v>0</v>
      </c>
      <c r="V82" s="64">
        <f t="shared" si="19"/>
        <v>20000</v>
      </c>
      <c r="W82" s="64">
        <f t="shared" si="19"/>
        <v>0</v>
      </c>
      <c r="X82" s="64">
        <f t="shared" si="19"/>
        <v>0</v>
      </c>
      <c r="Y82" s="64">
        <f t="shared" si="19"/>
        <v>40000</v>
      </c>
      <c r="Z82" s="64">
        <f t="shared" si="19"/>
        <v>19779858</v>
      </c>
    </row>
    <row r="83" spans="1:27" ht="10.199999999999999" customHeight="1" x14ac:dyDescent="0.3">
      <c r="B83" s="70"/>
      <c r="C83" s="40"/>
      <c r="D83" s="33"/>
      <c r="E83" s="33"/>
      <c r="F83" s="33"/>
      <c r="G83" s="33"/>
      <c r="H83" s="33"/>
      <c r="I83" s="33"/>
      <c r="J83" s="33"/>
      <c r="K83" s="33"/>
      <c r="L83" s="33"/>
      <c r="M83" s="33"/>
      <c r="N83" s="33"/>
      <c r="O83" s="33"/>
      <c r="P83" s="33"/>
      <c r="Q83" s="33"/>
      <c r="R83" s="33"/>
      <c r="S83" s="33"/>
      <c r="T83" s="33"/>
      <c r="U83" s="33"/>
      <c r="V83" s="33"/>
      <c r="W83" s="33"/>
      <c r="X83" s="33"/>
      <c r="Y83" s="98"/>
      <c r="Z83" s="98"/>
    </row>
    <row r="84" spans="1:27" x14ac:dyDescent="0.3">
      <c r="B84" s="91" t="s">
        <v>3</v>
      </c>
      <c r="C84" s="40"/>
      <c r="D84" s="33"/>
      <c r="E84" s="33"/>
      <c r="F84" s="33"/>
      <c r="G84" s="33"/>
      <c r="H84" s="33"/>
      <c r="I84" s="33"/>
      <c r="J84" s="33"/>
      <c r="K84" s="33"/>
      <c r="L84" s="33"/>
      <c r="M84" s="33"/>
      <c r="N84" s="33"/>
      <c r="O84" s="33"/>
      <c r="P84" s="33"/>
      <c r="Q84" s="33"/>
      <c r="R84" s="33"/>
      <c r="S84" s="33"/>
      <c r="T84" s="33"/>
      <c r="U84" s="33"/>
      <c r="V84" s="33"/>
      <c r="W84" s="33"/>
      <c r="X84" s="33"/>
      <c r="Y84" s="98"/>
      <c r="Z84" s="98"/>
    </row>
    <row r="85" spans="1:27" x14ac:dyDescent="0.3">
      <c r="A85">
        <v>8</v>
      </c>
      <c r="B85" s="139" t="s">
        <v>25</v>
      </c>
      <c r="C85" s="140"/>
      <c r="D85" s="141"/>
      <c r="E85" s="141"/>
      <c r="F85" s="141"/>
      <c r="G85" s="141"/>
      <c r="H85" s="141"/>
      <c r="I85" s="136"/>
      <c r="J85" s="141"/>
      <c r="K85" s="141"/>
      <c r="L85" s="141"/>
      <c r="M85" s="141"/>
      <c r="N85" s="141"/>
      <c r="O85" s="141"/>
      <c r="P85" s="141"/>
      <c r="Q85" s="141"/>
      <c r="R85" s="138"/>
      <c r="S85" s="141"/>
      <c r="T85" s="141"/>
      <c r="U85" s="141"/>
      <c r="V85" s="141"/>
      <c r="W85" s="141"/>
      <c r="X85" s="141"/>
      <c r="Y85" s="141"/>
      <c r="Z85" s="136"/>
    </row>
    <row r="86" spans="1:27" x14ac:dyDescent="0.3">
      <c r="A86">
        <v>8.1</v>
      </c>
      <c r="B86" s="63" t="s">
        <v>83</v>
      </c>
      <c r="C86" s="62">
        <f>IFERROR(SUMIFS('MGZ121'!$N$843:'MGZ121'!$N$953,'MGZ121'!$H$843:$H$953,"SALIDA",'MGZ121'!$J$843:$J$953,B86),0)</f>
        <v>0</v>
      </c>
      <c r="D86" s="62">
        <f>IFERROR(SUMIFS('MGZ BBVA'!$N$618:$N$803,'MGZ BBVA'!$H$618:$H$803,"SALIDA",'MGZ BBVA'!$J$618:$J$803,$B86),0)</f>
        <v>0</v>
      </c>
      <c r="E86" s="62">
        <f>IFERROR(SUMIFS('MGZ DOLARES'!$N$2:$N$2,'MGZ DOLARES'!$F$2:$F$2,"SALIDA",'MGZ DOLARES'!$J$2:$J$2,$B86),0)</f>
        <v>0</v>
      </c>
      <c r="F86" s="62">
        <f>IFERROR(SUMIFS('MGZ BAJIO'!$N$62:$N$66,'MGZ BAJIO'!$H$62:$H$66,"SALIDA",'MGZ BAJIO'!$J$62:$J$66,$B86),0)</f>
        <v>0</v>
      </c>
      <c r="G86" s="62">
        <f>IFERROR(SUMIFS('VICTOR BANAMEX'!$N$297:$N$332,'VICTOR BANAMEX'!$H$297:$H$332,"SALIDA",'VICTOR BANAMEX'!$J$297:$J$332,$B86),0)</f>
        <v>0</v>
      </c>
      <c r="H86" s="62">
        <f>IFERROR(SUMIFS('VICTOR BANORTE'!$N$60:$N$68,'VICTOR BANORTE'!$H$60:$H$68,"SALIDA",'VICTOR BANORTE'!$J$60:$J$68,$B86),0)</f>
        <v>0</v>
      </c>
      <c r="I86" s="62">
        <f>IFERROR(SUMIFS(RODRIGO!$N$2:$N$2,RODRIGO!$H$2:$H$2,"SALIDA",RODRIGO!$J$2:$J$2,$B86),0)</f>
        <v>0</v>
      </c>
      <c r="J86" s="62">
        <f>IFERROR(SUMIFS(MOY!$N$32:$N$38,MOY!$F$32:$F$38,"SALIDA",MOY!$J$32:$J$38,$B86),0)</f>
        <v>0</v>
      </c>
      <c r="K86" s="62">
        <f>IFERROR(SUMIFS('NORMA RUTH'!$N$35:$N$43,'NORMA RUTH'!$H$35:$H$43,"SALIDA",'NORMA RUTH'!$J$35:$J$43,$B86),0)</f>
        <v>0</v>
      </c>
      <c r="L86" s="62">
        <f>IFERROR(SUMIFS(VALERIA!$N$28:$N$28,VALERIA!$H$28:$H$28,"SALIDA",VALERIA!$J$28:$J$28,$B86),0)</f>
        <v>0</v>
      </c>
      <c r="M86" s="62">
        <f>IFERROR(SUMIFS('MANUEL BANAMEX'!$N$54:$N$66,'MANUEL BANAMEX'!$H$54:$H$66,"SALIDA",'MANUEL BANAMEX'!$J$54:$J$66,$B86),0)</f>
        <v>0</v>
      </c>
      <c r="N86" s="62">
        <f>IFERROR(SUMIFS(ROBERTO!$N$2:$N$2,ROBERTO!$H$2:$H$2,"SALIDA",ROBERTO!$J$2:$J$2,$B86),0)</f>
        <v>0</v>
      </c>
      <c r="O86" s="62">
        <f>IFERROR(SUMIFS(JUAN!$N$57:$N$72,JUAN!$H$57:$H$72,"SALIDA",JUAN!$J$57:$J$72,$B86),0)</f>
        <v>0</v>
      </c>
      <c r="P86" s="62">
        <f>IFERROR(SUMIFS('NORMA SANCHEZ'!$N$55:$N$66,'NORMA SANCHEZ'!$H$55:$H$66,"SALIDA",'NORMA SANCHEZ'!$J$55:$J$66,$B86),0)</f>
        <v>0</v>
      </c>
      <c r="Q86" s="62">
        <f>IFERROR(SUMIFS('JOSE CARLOS'!$N$58:$N$69,'JOSE CARLOS'!$H$58:$H$69,"SALIDA",'JOSE CARLOS'!$J$58:$J$69,$B86),0)</f>
        <v>0</v>
      </c>
      <c r="R86" s="62">
        <f>IFERROR(SUMIFS('LUIS ENRIQUE '!$N$47:$N$56,'LUIS ENRIQUE '!$H$47:$H$56,"SALIDA",'LUIS ENRIQUE '!$J$47:$J$56,$B86),0)</f>
        <v>0</v>
      </c>
      <c r="S86" s="62">
        <f>IFERROR(SUMIFS(CESARIA!$N$64:$N$75,CESARIA!$H$64:$H$75,"SALIDA",CESARIA!$J$64:$J$75,$B86),0)</f>
        <v>0</v>
      </c>
      <c r="T86" s="62">
        <f>IFERROR(SUMIFS(ALAN!$N$56:$N$72,ALAN!$H$56:$H$72,"SALIDA",ALAN!$J$56:$J$72,$B86),0)</f>
        <v>0</v>
      </c>
      <c r="U86" s="62">
        <f>IFERROR(SUMIFS(ELVIA!$N$52:$N$56,ELVIA!$H$52:$H$56,"SALIDA",ELVIA!$J$52:$J$56,$B86),0)</f>
        <v>0</v>
      </c>
      <c r="V86" s="146">
        <f>IFERROR(SUMIFS(CAJA!$N$3380:$N$3965,CAJA!$H$3380:$H$3965,"SALIDA",CAJA!$J$3380:$J$3965,$B86),0)</f>
        <v>0</v>
      </c>
      <c r="W86" s="62">
        <f>IFERROR(SUMIFS('CAJA TIGRES'!$N$916:$N$1108,'CAJA TIGRES'!$H$916:$H$1108,"SALIDA",'CAJA TIGRES'!$J$916:$J$1108,$B86),0)</f>
        <v>0</v>
      </c>
      <c r="X86" s="62">
        <f>IFERROR(SUMIFS(RESERVA!$N$13:$N$13,RESERVA!$H$13:$H$13,"SALIDA",RESERVA!$J$13:$J$13,$B86),0)</f>
        <v>0</v>
      </c>
      <c r="Y86" s="96">
        <f>SUM(C86:X86)</f>
        <v>0</v>
      </c>
      <c r="Z86" s="96">
        <f>Y86+'MAY25'!Z86</f>
        <v>0</v>
      </c>
    </row>
    <row r="87" spans="1:27" x14ac:dyDescent="0.3">
      <c r="A87">
        <v>8.1999999999999993</v>
      </c>
      <c r="B87" s="63" t="s">
        <v>84</v>
      </c>
      <c r="C87" s="62">
        <f>IFERROR(SUMIFS('MGZ121'!$N$843:'MGZ121'!$N$953,'MGZ121'!$H$843:$H$953,"SALIDA",'MGZ121'!$J$843:$J$953,B87),0)</f>
        <v>0</v>
      </c>
      <c r="D87" s="62">
        <f>IFERROR(SUMIFS('MGZ BBVA'!$N$618:$N$803,'MGZ BBVA'!$H$618:$H$803,"SALIDA",'MGZ BBVA'!$J$618:$J$803,$B87),0)</f>
        <v>0</v>
      </c>
      <c r="E87" s="62">
        <f>IFERROR(SUMIFS('MGZ DOLARES'!$N$2:$N$2,'MGZ DOLARES'!$F$2:$F$2,"SALIDA",'MGZ DOLARES'!$J$2:$J$2,$B87),0)</f>
        <v>0</v>
      </c>
      <c r="F87" s="62">
        <f>IFERROR(SUMIFS('MGZ BAJIO'!$N$62:$N$66,'MGZ BAJIO'!$H$62:$H$66,"SALIDA",'MGZ BAJIO'!$J$62:$J$66,$B87),0)</f>
        <v>0</v>
      </c>
      <c r="G87" s="62">
        <f>IFERROR(SUMIFS('VICTOR BANAMEX'!$N$297:$N$332,'VICTOR BANAMEX'!$H$297:$H$332,"SALIDA",'VICTOR BANAMEX'!$J$297:$J$332,$B87),0)</f>
        <v>0</v>
      </c>
      <c r="H87" s="62">
        <f>IFERROR(SUMIFS('VICTOR BANORTE'!$N$60:$N$68,'VICTOR BANORTE'!$H$60:$H$68,"SALIDA",'VICTOR BANORTE'!$J$60:$J$68,$B87),0)</f>
        <v>0</v>
      </c>
      <c r="I87" s="62">
        <f>IFERROR(SUMIFS(RODRIGO!$N$2:$N$2,RODRIGO!$H$2:$H$2,"SALIDA",RODRIGO!$J$2:$J$2,$B87),0)</f>
        <v>0</v>
      </c>
      <c r="J87" s="62">
        <f>IFERROR(SUMIFS(MOY!$N$32:$N$38,MOY!$F$32:$F$38,"SALIDA",MOY!$J$32:$J$38,$B87),0)</f>
        <v>0</v>
      </c>
      <c r="K87" s="62">
        <f>IFERROR(SUMIFS('NORMA RUTH'!$N$35:$N$43,'NORMA RUTH'!$H$35:$H$43,"SALIDA",'NORMA RUTH'!$J$35:$J$43,$B87),0)</f>
        <v>0</v>
      </c>
      <c r="L87" s="62">
        <f>IFERROR(SUMIFS(VALERIA!$N$28:$N$28,VALERIA!$H$28:$H$28,"SALIDA",VALERIA!$J$28:$J$28,$B87),0)</f>
        <v>0</v>
      </c>
      <c r="M87" s="62">
        <f>IFERROR(SUMIFS('MANUEL BANAMEX'!$N$54:$N$66,'MANUEL BANAMEX'!$H$54:$H$66,"SALIDA",'MANUEL BANAMEX'!$J$54:$J$66,$B87),0)</f>
        <v>0</v>
      </c>
      <c r="N87" s="62">
        <f>IFERROR(SUMIFS(ROBERTO!$N$2:$N$2,ROBERTO!$H$2:$H$2,"SALIDA",ROBERTO!$J$2:$J$2,$B87),0)</f>
        <v>0</v>
      </c>
      <c r="O87" s="62">
        <f>IFERROR(SUMIFS(JUAN!$N$57:$N$72,JUAN!$H$57:$H$72,"SALIDA",JUAN!$J$57:$J$72,$B87),0)</f>
        <v>0</v>
      </c>
      <c r="P87" s="62">
        <f>IFERROR(SUMIFS('NORMA SANCHEZ'!$N$55:$N$66,'NORMA SANCHEZ'!$H$55:$H$66,"SALIDA",'NORMA SANCHEZ'!$J$55:$J$66,$B87),0)</f>
        <v>0</v>
      </c>
      <c r="Q87" s="62">
        <f>IFERROR(SUMIFS('JOSE CARLOS'!$N$58:$N$69,'JOSE CARLOS'!$H$58:$H$69,"SALIDA",'JOSE CARLOS'!$J$58:$J$69,$B87),0)</f>
        <v>0</v>
      </c>
      <c r="R87" s="62">
        <f>IFERROR(SUMIFS('LUIS ENRIQUE '!$N$47:$N$56,'LUIS ENRIQUE '!$H$47:$H$56,"SALIDA",'LUIS ENRIQUE '!$J$47:$J$56,$B87),0)</f>
        <v>0</v>
      </c>
      <c r="S87" s="62">
        <f>IFERROR(SUMIFS(CESARIA!$N$64:$N$75,CESARIA!$H$64:$H$75,"SALIDA",CESARIA!$J$64:$J$75,$B87),0)</f>
        <v>0</v>
      </c>
      <c r="T87" s="62">
        <f>IFERROR(SUMIFS(ALAN!$N$56:$N$72,ALAN!$H$56:$H$72,"SALIDA",ALAN!$J$56:$J$72,$B87),0)</f>
        <v>0</v>
      </c>
      <c r="U87" s="62">
        <f>IFERROR(SUMIFS(ELVIA!$N$52:$N$56,ELVIA!$H$52:$H$56,"SALIDA",ELVIA!$J$52:$J$56,$B87),0)</f>
        <v>0</v>
      </c>
      <c r="V87" s="146">
        <f>IFERROR(SUMIFS(CAJA!$N$3380:$N$3965,CAJA!$H$3380:$H$3965,"SALIDA",CAJA!$J$3380:$J$3965,$B87),0)</f>
        <v>0</v>
      </c>
      <c r="W87" s="62">
        <f>IFERROR(SUMIFS('CAJA TIGRES'!$N$916:$N$1108,'CAJA TIGRES'!$H$916:$H$1108,"SALIDA",'CAJA TIGRES'!$J$916:$J$1108,$B87),0)</f>
        <v>0</v>
      </c>
      <c r="X87" s="62">
        <f>IFERROR(SUMIFS(RESERVA!$N$13:$N$13,RESERVA!$H$13:$H$13,"SALIDA",RESERVA!$J$13:$J$13,$B87),0)</f>
        <v>0</v>
      </c>
      <c r="Y87" s="96">
        <f>SUM(C87:X87)</f>
        <v>0</v>
      </c>
      <c r="Z87" s="96">
        <f>Y87+'MAY25'!Z87</f>
        <v>245000</v>
      </c>
    </row>
    <row r="88" spans="1:27" x14ac:dyDescent="0.3">
      <c r="B88" s="63" t="s">
        <v>201</v>
      </c>
      <c r="C88" s="62">
        <f>IFERROR(SUMIFS('MGZ121'!$N$843:'MGZ121'!$N$953,'MGZ121'!$H$843:$H$953,"SALIDA",'MGZ121'!$J$843:$J$953,B88),0)</f>
        <v>0</v>
      </c>
      <c r="D88" s="62">
        <f>IFERROR(SUMIFS('MGZ BBVA'!$N$618:$N$803,'MGZ BBVA'!$H$618:$H$803,"SALIDA",'MGZ BBVA'!$J$618:$J$803,$B88),0)</f>
        <v>0</v>
      </c>
      <c r="E88" s="62">
        <f>IFERROR(SUMIFS('MGZ DOLARES'!$N$2:$N$2,'MGZ DOLARES'!$F$2:$F$2,"SALIDA",'MGZ DOLARES'!$J$2:$J$2,$B88),0)</f>
        <v>0</v>
      </c>
      <c r="F88" s="62">
        <f>IFERROR(SUMIFS('MGZ BAJIO'!$N$62:$N$66,'MGZ BAJIO'!$H$62:$H$66,"SALIDA",'MGZ BAJIO'!$J$62:$J$66,$B88),0)</f>
        <v>0</v>
      </c>
      <c r="G88" s="62">
        <f>IFERROR(SUMIFS('VICTOR BANAMEX'!$N$297:$N$332,'VICTOR BANAMEX'!$H$297:$H$332,"SALIDA",'VICTOR BANAMEX'!$J$297:$J$332,$B88),0)</f>
        <v>0</v>
      </c>
      <c r="H88" s="62">
        <f>IFERROR(SUMIFS('VICTOR BANORTE'!$N$60:$N$68,'VICTOR BANORTE'!$H$60:$H$68,"SALIDA",'VICTOR BANORTE'!$J$60:$J$68,$B88),0)</f>
        <v>0</v>
      </c>
      <c r="I88" s="62">
        <f>IFERROR(SUMIFS(RODRIGO!$N$2:$N$2,RODRIGO!$H$2:$H$2,"SALIDA",RODRIGO!$J$2:$J$2,$B88),0)</f>
        <v>0</v>
      </c>
      <c r="J88" s="62">
        <f>IFERROR(SUMIFS(MOY!$N$32:$N$38,MOY!$F$32:$F$38,"SALIDA",MOY!$J$32:$J$38,$B88),0)</f>
        <v>0</v>
      </c>
      <c r="K88" s="62">
        <f>IFERROR(SUMIFS('NORMA RUTH'!$N$35:$N$43,'NORMA RUTH'!$H$35:$H$43,"SALIDA",'NORMA RUTH'!$J$35:$J$43,$B88),0)</f>
        <v>0</v>
      </c>
      <c r="L88" s="62">
        <f>IFERROR(SUMIFS(VALERIA!$N$28:$N$28,VALERIA!$H$28:$H$28,"SALIDA",VALERIA!$J$28:$J$28,$B88),0)</f>
        <v>0</v>
      </c>
      <c r="M88" s="62">
        <f>IFERROR(SUMIFS('MANUEL BANAMEX'!$N$54:$N$66,'MANUEL BANAMEX'!$H$54:$H$66,"SALIDA",'MANUEL BANAMEX'!$J$54:$J$66,$B88),0)</f>
        <v>0</v>
      </c>
      <c r="N88" s="62">
        <f>IFERROR(SUMIFS(ROBERTO!$N$2:$N$2,ROBERTO!$H$2:$H$2,"SALIDA",ROBERTO!$J$2:$J$2,$B88),0)</f>
        <v>0</v>
      </c>
      <c r="O88" s="62">
        <f>IFERROR(SUMIFS(JUAN!$N$57:$N$72,JUAN!$H$57:$H$72,"SALIDA",JUAN!$J$57:$J$72,$B88),0)</f>
        <v>0</v>
      </c>
      <c r="P88" s="62">
        <f>IFERROR(SUMIFS('NORMA SANCHEZ'!$N$55:$N$66,'NORMA SANCHEZ'!$H$55:$H$66,"SALIDA",'NORMA SANCHEZ'!$J$55:$J$66,$B88),0)</f>
        <v>0</v>
      </c>
      <c r="Q88" s="62">
        <f>IFERROR(SUMIFS('JOSE CARLOS'!$N$58:$N$69,'JOSE CARLOS'!$H$58:$H$69,"SALIDA",'JOSE CARLOS'!$J$58:$J$69,$B88),0)</f>
        <v>0</v>
      </c>
      <c r="R88" s="62">
        <f>IFERROR(SUMIFS('LUIS ENRIQUE '!$N$47:$N$56,'LUIS ENRIQUE '!$H$47:$H$56,"SALIDA",'LUIS ENRIQUE '!$J$47:$J$56,$B88),0)</f>
        <v>0</v>
      </c>
      <c r="S88" s="62">
        <f>IFERROR(SUMIFS(CESARIA!$N$64:$N$75,CESARIA!$H$64:$H$75,"SALIDA",CESARIA!$J$64:$J$75,$B88),0)</f>
        <v>0</v>
      </c>
      <c r="T88" s="62">
        <f>IFERROR(SUMIFS(ALAN!$N$56:$N$72,ALAN!$H$56:$H$72,"SALIDA",ALAN!$J$56:$J$72,$B88),0)</f>
        <v>0</v>
      </c>
      <c r="U88" s="62">
        <f>IFERROR(SUMIFS(ELVIA!$N$52:$N$56,ELVIA!$H$52:$H$56,"SALIDA",ELVIA!$J$52:$J$56,$B88),0)</f>
        <v>0</v>
      </c>
      <c r="V88" s="146">
        <f>IFERROR(SUMIFS(CAJA!$N$3380:$N$3965,CAJA!$H$3380:$H$3965,"SALIDA",CAJA!$J$3380:$J$3965,$B88),0)</f>
        <v>0</v>
      </c>
      <c r="W88" s="62">
        <f>IFERROR(SUMIFS('CAJA TIGRES'!$N$916:$N$1108,'CAJA TIGRES'!$H$916:$H$1108,"SALIDA",'CAJA TIGRES'!$J$916:$J$1108,$B88),0)</f>
        <v>0</v>
      </c>
      <c r="X88" s="62">
        <f>IFERROR(SUMIFS(RESERVA!$N$13:$N$13,RESERVA!$H$13:$H$13,"SALIDA",RESERVA!$J$13:$J$13,$B88),0)</f>
        <v>0</v>
      </c>
      <c r="Y88" s="96">
        <f>SUM(C88:X88)</f>
        <v>0</v>
      </c>
      <c r="Z88" s="96">
        <f>Y88+'MAY25'!Z88</f>
        <v>146000</v>
      </c>
    </row>
    <row r="89" spans="1:27" x14ac:dyDescent="0.3">
      <c r="B89" s="63" t="s">
        <v>209</v>
      </c>
      <c r="C89" s="62">
        <f>IFERROR(SUMIFS('MGZ121'!$N$843:'MGZ121'!$N$953,'MGZ121'!$H$843:$H$953,"SALIDA",'MGZ121'!$J$843:$J$953,B89),0)</f>
        <v>0</v>
      </c>
      <c r="D89" s="62">
        <f>IFERROR(SUMIFS('MGZ BBVA'!$N$618:$N$803,'MGZ BBVA'!$H$618:$H$803,"SALIDA",'MGZ BBVA'!$J$618:$J$803,$B89),0)</f>
        <v>0</v>
      </c>
      <c r="E89" s="62">
        <f>IFERROR(SUMIFS('MGZ DOLARES'!$N$2:$N$2,'MGZ DOLARES'!$F$2:$F$2,"SALIDA",'MGZ DOLARES'!$J$2:$J$2,$B89),0)</f>
        <v>0</v>
      </c>
      <c r="F89" s="62">
        <f>IFERROR(SUMIFS('MGZ BAJIO'!$N$62:$N$66,'MGZ BAJIO'!$H$62:$H$66,"SALIDA",'MGZ BAJIO'!$J$62:$J$66,$B89),0)</f>
        <v>0</v>
      </c>
      <c r="G89" s="62">
        <f>IFERROR(SUMIFS('VICTOR BANAMEX'!$N$297:$N$332,'VICTOR BANAMEX'!$H$297:$H$332,"SALIDA",'VICTOR BANAMEX'!$J$297:$J$332,$B89),0)</f>
        <v>0</v>
      </c>
      <c r="H89" s="62">
        <f>IFERROR(SUMIFS('VICTOR BANORTE'!$N$60:$N$68,'VICTOR BANORTE'!$H$60:$H$68,"SALIDA",'VICTOR BANORTE'!$J$60:$J$68,$B89),0)</f>
        <v>0</v>
      </c>
      <c r="I89" s="62">
        <f>IFERROR(SUMIFS(RODRIGO!$N$2:$N$2,RODRIGO!$H$2:$H$2,"SALIDA",RODRIGO!$J$2:$J$2,$B89),0)</f>
        <v>0</v>
      </c>
      <c r="J89" s="62">
        <f>IFERROR(SUMIFS(MOY!$N$32:$N$38,MOY!$F$32:$F$38,"SALIDA",MOY!$J$32:$J$38,$B89),0)</f>
        <v>0</v>
      </c>
      <c r="K89" s="62">
        <f>IFERROR(SUMIFS('NORMA RUTH'!$N$35:$N$43,'NORMA RUTH'!$H$35:$H$43,"SALIDA",'NORMA RUTH'!$J$35:$J$43,$B89),0)</f>
        <v>0</v>
      </c>
      <c r="L89" s="62">
        <f>IFERROR(SUMIFS(VALERIA!$N$28:$N$28,VALERIA!$H$28:$H$28,"SALIDA",VALERIA!$J$28:$J$28,$B89),0)</f>
        <v>0</v>
      </c>
      <c r="M89" s="62">
        <f>IFERROR(SUMIFS('MANUEL BANAMEX'!$N$54:$N$66,'MANUEL BANAMEX'!$H$54:$H$66,"SALIDA",'MANUEL BANAMEX'!$J$54:$J$66,$B89),0)</f>
        <v>0</v>
      </c>
      <c r="N89" s="62">
        <f>IFERROR(SUMIFS(ROBERTO!$N$2:$N$2,ROBERTO!$H$2:$H$2,"SALIDA",ROBERTO!$J$2:$J$2,$B89),0)</f>
        <v>0</v>
      </c>
      <c r="O89" s="62">
        <f>IFERROR(SUMIFS(JUAN!$N$57:$N$72,JUAN!$H$57:$H$72,"SALIDA",JUAN!$J$57:$J$72,$B89),0)</f>
        <v>0</v>
      </c>
      <c r="P89" s="62">
        <f>IFERROR(SUMIFS('NORMA SANCHEZ'!$N$55:$N$66,'NORMA SANCHEZ'!$H$55:$H$66,"SALIDA",'NORMA SANCHEZ'!$J$55:$J$66,$B89),0)</f>
        <v>0</v>
      </c>
      <c r="Q89" s="62">
        <f>IFERROR(SUMIFS('JOSE CARLOS'!$N$58:$N$69,'JOSE CARLOS'!$H$58:$H$69,"SALIDA",'JOSE CARLOS'!$J$58:$J$69,$B89),0)</f>
        <v>0</v>
      </c>
      <c r="R89" s="62">
        <f>IFERROR(SUMIFS('LUIS ENRIQUE '!$N$47:$N$56,'LUIS ENRIQUE '!$H$47:$H$56,"SALIDA",'LUIS ENRIQUE '!$J$47:$J$56,$B89),0)</f>
        <v>0</v>
      </c>
      <c r="S89" s="62">
        <f>IFERROR(SUMIFS(CESARIA!$N$64:$N$75,CESARIA!$H$64:$H$75,"SALIDA",CESARIA!$J$64:$J$75,$B89),0)</f>
        <v>0</v>
      </c>
      <c r="T89" s="62">
        <f>IFERROR(SUMIFS(ALAN!$N$56:$N$72,ALAN!$H$56:$H$72,"SALIDA",ALAN!$J$56:$J$72,$B89),0)</f>
        <v>0</v>
      </c>
      <c r="U89" s="62">
        <f>IFERROR(SUMIFS(ELVIA!$N$52:$N$56,ELVIA!$H$52:$H$56,"SALIDA",ELVIA!$J$52:$J$56,$B89),0)</f>
        <v>0</v>
      </c>
      <c r="V89" s="146">
        <f>IFERROR(SUMIFS(CAJA!$N$3380:$N$3965,CAJA!$H$3380:$H$3965,"SALIDA",CAJA!$J$3380:$J$3965,$B89),0)</f>
        <v>50000</v>
      </c>
      <c r="W89" s="62">
        <f>IFERROR(SUMIFS('CAJA TIGRES'!$N$916:$N$1108,'CAJA TIGRES'!$H$916:$H$1108,"SALIDA",'CAJA TIGRES'!$J$916:$J$1108,$B89),0)</f>
        <v>0</v>
      </c>
      <c r="X89" s="62">
        <f>IFERROR(SUMIFS(RESERVA!$N$13:$N$13,RESERVA!$H$13:$H$13,"SALIDA",RESERVA!$J$13:$J$13,$B89),0)</f>
        <v>0</v>
      </c>
      <c r="Y89" s="96">
        <f>SUM(C89:X89)</f>
        <v>50000</v>
      </c>
      <c r="Z89" s="96">
        <f>Y89+'MAY25'!Z89</f>
        <v>384300</v>
      </c>
      <c r="AA89" t="s">
        <v>5137</v>
      </c>
    </row>
    <row r="90" spans="1:27" x14ac:dyDescent="0.3">
      <c r="B90" s="16" t="s">
        <v>107</v>
      </c>
      <c r="C90" s="76">
        <f>SUM(C86:C89)</f>
        <v>0</v>
      </c>
      <c r="D90" s="76">
        <f t="shared" ref="D90:Z90" si="20">SUM(D86:D89)</f>
        <v>0</v>
      </c>
      <c r="E90" s="76">
        <f t="shared" si="20"/>
        <v>0</v>
      </c>
      <c r="F90" s="76">
        <f t="shared" si="20"/>
        <v>0</v>
      </c>
      <c r="G90" s="76">
        <f t="shared" si="20"/>
        <v>0</v>
      </c>
      <c r="H90" s="76">
        <f t="shared" si="20"/>
        <v>0</v>
      </c>
      <c r="I90" s="76">
        <f t="shared" si="20"/>
        <v>0</v>
      </c>
      <c r="J90" s="76">
        <f t="shared" si="20"/>
        <v>0</v>
      </c>
      <c r="K90" s="76">
        <f t="shared" si="20"/>
        <v>0</v>
      </c>
      <c r="L90" s="76">
        <f t="shared" si="20"/>
        <v>0</v>
      </c>
      <c r="M90" s="76">
        <f t="shared" si="20"/>
        <v>0</v>
      </c>
      <c r="N90" s="76">
        <f t="shared" si="20"/>
        <v>0</v>
      </c>
      <c r="O90" s="76">
        <f t="shared" si="20"/>
        <v>0</v>
      </c>
      <c r="P90" s="76">
        <f t="shared" si="20"/>
        <v>0</v>
      </c>
      <c r="Q90" s="76">
        <f t="shared" si="20"/>
        <v>0</v>
      </c>
      <c r="R90" s="76">
        <f t="shared" si="20"/>
        <v>0</v>
      </c>
      <c r="S90" s="76">
        <f t="shared" si="20"/>
        <v>0</v>
      </c>
      <c r="T90" s="76">
        <f t="shared" si="20"/>
        <v>0</v>
      </c>
      <c r="U90" s="76">
        <f t="shared" si="20"/>
        <v>0</v>
      </c>
      <c r="V90" s="76">
        <f t="shared" si="20"/>
        <v>50000</v>
      </c>
      <c r="W90" s="76">
        <f t="shared" si="20"/>
        <v>0</v>
      </c>
      <c r="X90" s="76">
        <f t="shared" si="20"/>
        <v>0</v>
      </c>
      <c r="Y90" s="76">
        <f t="shared" si="20"/>
        <v>50000</v>
      </c>
      <c r="Z90" s="76">
        <f t="shared" si="20"/>
        <v>775300</v>
      </c>
    </row>
    <row r="91" spans="1:27" s="84" customFormat="1" ht="21" customHeight="1" x14ac:dyDescent="0.3">
      <c r="B91" s="17" t="s">
        <v>16</v>
      </c>
      <c r="C91" s="82">
        <f>C82-C90</f>
        <v>0</v>
      </c>
      <c r="D91" s="82">
        <f t="shared" ref="D91:U91" si="21">D82-D90</f>
        <v>20000</v>
      </c>
      <c r="E91" s="82">
        <f t="shared" si="21"/>
        <v>0</v>
      </c>
      <c r="F91" s="82">
        <f t="shared" si="21"/>
        <v>0</v>
      </c>
      <c r="G91" s="82">
        <f t="shared" si="21"/>
        <v>0</v>
      </c>
      <c r="H91" s="82">
        <f t="shared" si="21"/>
        <v>0</v>
      </c>
      <c r="I91" s="82">
        <f t="shared" si="21"/>
        <v>0</v>
      </c>
      <c r="J91" s="82">
        <f t="shared" si="21"/>
        <v>0</v>
      </c>
      <c r="K91" s="82">
        <f t="shared" si="21"/>
        <v>0</v>
      </c>
      <c r="L91" s="82">
        <f t="shared" si="21"/>
        <v>0</v>
      </c>
      <c r="M91" s="82">
        <f t="shared" si="21"/>
        <v>0</v>
      </c>
      <c r="N91" s="82">
        <f t="shared" si="21"/>
        <v>0</v>
      </c>
      <c r="O91" s="82">
        <f t="shared" si="21"/>
        <v>0</v>
      </c>
      <c r="P91" s="82">
        <f t="shared" si="21"/>
        <v>0</v>
      </c>
      <c r="Q91" s="82">
        <f t="shared" si="21"/>
        <v>0</v>
      </c>
      <c r="R91" s="82">
        <f t="shared" si="21"/>
        <v>0</v>
      </c>
      <c r="S91" s="82">
        <f t="shared" si="21"/>
        <v>0</v>
      </c>
      <c r="T91" s="82">
        <f t="shared" si="21"/>
        <v>0</v>
      </c>
      <c r="U91" s="83">
        <f t="shared" si="21"/>
        <v>0</v>
      </c>
      <c r="V91" s="82">
        <f>V82-V90</f>
        <v>-30000</v>
      </c>
      <c r="W91" s="82">
        <f t="shared" ref="W91:X91" si="22">W82-W90</f>
        <v>0</v>
      </c>
      <c r="X91" s="82">
        <f t="shared" si="22"/>
        <v>0</v>
      </c>
      <c r="Y91" s="83">
        <f t="shared" ref="Y91:Z91" si="23">Y82-Y90</f>
        <v>-10000</v>
      </c>
      <c r="Z91" s="82">
        <f t="shared" si="23"/>
        <v>19004558</v>
      </c>
    </row>
    <row r="92" spans="1:27" ht="7.2" customHeight="1" x14ac:dyDescent="0.3">
      <c r="B92" s="18"/>
      <c r="C92" s="40"/>
      <c r="D92" s="33"/>
      <c r="E92" s="33"/>
      <c r="F92" s="33"/>
      <c r="G92" s="33"/>
      <c r="H92" s="33"/>
      <c r="I92" s="33"/>
      <c r="J92" s="33"/>
      <c r="K92" s="33"/>
      <c r="L92" s="33"/>
      <c r="M92" s="33"/>
      <c r="N92" s="33"/>
      <c r="O92" s="33"/>
      <c r="P92" s="33"/>
      <c r="Q92" s="33"/>
      <c r="R92" s="33"/>
      <c r="S92" s="33"/>
      <c r="T92" s="33"/>
      <c r="U92" s="33"/>
      <c r="V92" s="33"/>
      <c r="W92" s="33"/>
      <c r="X92" s="33"/>
      <c r="Y92" s="98"/>
      <c r="Z92" s="98"/>
    </row>
    <row r="93" spans="1:27" x14ac:dyDescent="0.3">
      <c r="B93" s="65" t="s">
        <v>2</v>
      </c>
      <c r="C93" s="40"/>
      <c r="D93" s="33"/>
      <c r="E93" s="33"/>
      <c r="F93" s="33"/>
      <c r="G93" s="33"/>
      <c r="H93" s="33"/>
      <c r="I93" s="33"/>
      <c r="J93" s="33"/>
      <c r="K93" s="33"/>
      <c r="L93" s="33"/>
      <c r="M93" s="33"/>
      <c r="N93" s="33"/>
      <c r="O93" s="33"/>
      <c r="P93" s="33"/>
      <c r="Q93" s="33"/>
      <c r="R93" s="33"/>
      <c r="S93" s="33"/>
      <c r="T93" s="33"/>
      <c r="U93" s="33"/>
      <c r="V93" s="33"/>
      <c r="W93" s="33"/>
      <c r="X93" s="33"/>
      <c r="Y93" s="98"/>
      <c r="Z93" s="98"/>
    </row>
    <row r="94" spans="1:27" x14ac:dyDescent="0.3">
      <c r="A94">
        <v>12</v>
      </c>
      <c r="B94" s="139" t="s">
        <v>81</v>
      </c>
      <c r="C94" s="137"/>
      <c r="D94" s="138"/>
      <c r="E94" s="138"/>
      <c r="F94" s="138"/>
      <c r="G94" s="138"/>
      <c r="H94" s="138"/>
      <c r="I94" s="129"/>
      <c r="J94" s="138"/>
      <c r="K94" s="138"/>
      <c r="L94" s="138"/>
      <c r="M94" s="138"/>
      <c r="N94" s="138"/>
      <c r="O94" s="138"/>
      <c r="P94" s="138"/>
      <c r="Q94" s="138"/>
      <c r="R94" s="138"/>
      <c r="S94" s="138"/>
      <c r="T94" s="138"/>
      <c r="U94" s="138"/>
      <c r="V94" s="138"/>
      <c r="W94" s="138"/>
      <c r="X94" s="138"/>
      <c r="Y94" s="138"/>
      <c r="Z94" s="129"/>
    </row>
    <row r="95" spans="1:27" x14ac:dyDescent="0.3">
      <c r="B95" s="63" t="s">
        <v>167</v>
      </c>
      <c r="C95" s="62">
        <f>IFERROR(SUMIFS('MGZ121'!$M$843:'MGZ121'!$M$953,'MGZ121'!$H$843:$H$953,"ENTRADA",'MGZ121'!$J$843:$J$953,$B95),0)</f>
        <v>0</v>
      </c>
      <c r="D95" s="62">
        <f>IFERROR(SUMIFS('MGZ BBVA'!$M$618:$M$803,'MGZ BBVA'!$H$618:$H$803,"ENTRADA",'MGZ BBVA'!$J$618:$J$803,$B95),0)</f>
        <v>72900</v>
      </c>
      <c r="E95" s="62">
        <f>IFERROR(SUMIFS('MGZ DOLARES'!$M$2:$M$2,'MGZ DOLARES'!$F$2:$F$2,"ENTRADA",'MGZ DOLARES'!$J$2:$J$2,$B95),0)</f>
        <v>0</v>
      </c>
      <c r="F95" s="62">
        <f>IFERROR(SUMIFS('MGZ BAJIO'!$M$62:$M$66,'MGZ BAJIO'!$H$62:$H$66,"ENTRADA",'MGZ BAJIO'!$J$62:$J$66,$B95),0)</f>
        <v>0</v>
      </c>
      <c r="G95" s="62">
        <f>IFERROR(SUMIFS('VICTOR BANAMEX'!$M$297:$M$332,'VICTOR BANAMEX'!$H$297:$H$332,"ENTRADA",'VICTOR BANAMEX'!$J$297:$J$332,$B95),0)</f>
        <v>18200</v>
      </c>
      <c r="H95" s="62">
        <f>IFERROR(SUMIFS('VICTOR BANORTE'!$M$60:$M$68,'VICTOR BANORTE'!$H$60:$H$68,"ENTRADA",'VICTOR BANORTE'!$J$60:$J$68,$B95),0)</f>
        <v>0</v>
      </c>
      <c r="I95" s="62">
        <f>IFERROR(SUMIFS(RODRIGO!$M$2:$M$2,RODRIGO!$H$2:$H$2,"ENTRADA",RODRIGO!$J$2:$J$2,$B95),0)</f>
        <v>0</v>
      </c>
      <c r="J95" s="62">
        <v>601500</v>
      </c>
      <c r="K95" s="62">
        <f>IFERROR(SUMIFS('NORMA RUTH'!$M$35:$M$43,'NORMA RUTH'!$H$35:$H$43,"ENTRADA",'NORMA RUTH'!$J$35:$J$43,$B95),0)</f>
        <v>221000</v>
      </c>
      <c r="L95" s="62"/>
      <c r="M95" s="62">
        <f>IFERROR(SUMIFS('MANUEL BANAMEX'!$M$54:$M$66,'MANUEL BANAMEX'!$H$54:$H$66,"ENTRADA",'MANUEL BANAMEX'!$J$54:$J$66,$B95),0)</f>
        <v>27445</v>
      </c>
      <c r="N95" s="62">
        <f>IFERROR(SUMIFS(ROBERTO!$M$2:$M$2,ROBERTO!$H$2:$H$2,"ENTRADA",ROBERTO!$J$2:$J$2,$B95),0)</f>
        <v>0</v>
      </c>
      <c r="O95" s="62">
        <f>IFERROR(SUMIFS(JUAN!$M$57:$M$72,JUAN!$H$57:$H$72,"ENTRADA",JUAN!$J$57:$J$72,$B95),0)</f>
        <v>549296.25</v>
      </c>
      <c r="P95" s="62">
        <f>IFERROR(SUMIFS('NORMA SANCHEZ'!$M$55:$M$66,'NORMA SANCHEZ'!$H$55:$H$66,"ENTRADA",'NORMA SANCHEZ'!$J$55:$J$66,$B95),0)</f>
        <v>657675</v>
      </c>
      <c r="Q95" s="62">
        <f>IFERROR(SUMIFS('JOSE CARLOS'!$M$58:$M$69,'JOSE CARLOS'!$H$58:$H$69,"ENTRADA",'JOSE CARLOS'!$J$58:$J$69,$B95),0)</f>
        <v>607707.5</v>
      </c>
      <c r="R95" s="62">
        <f>IFERROR(SUMIFS('LUIS ENRIQUE '!$M$47:$M$56,'LUIS ENRIQUE '!$H$47:$H$56,"ENTRADA",'LUIS ENRIQUE '!$J$47:$J$56,$B95),0)</f>
        <v>0</v>
      </c>
      <c r="S95" s="62">
        <f>IFERROR(SUMIFS(CESARIA!$M$64:$M$75,CESARIA!$H$64:$H$75,"ENTRADA",CESARIA!$J$64:$J$75,$B95),0)</f>
        <v>450487.88</v>
      </c>
      <c r="T95" s="62">
        <f>IFERROR(SUMIFS(ALAN!$M$56:$M$72,ALAN!$H$56:$H$72,"ENTRADA",ALAN!$J$56:$J$72,$B95),0)</f>
        <v>646022.5</v>
      </c>
      <c r="U95" s="62">
        <f>IFERROR(SUMIFS(ELVIA!$M$52:$M$56,ELVIA!$H$52:$H$56,"ENTRADA",ELVIA!$J$52:$J$56,$B95),0)</f>
        <v>0</v>
      </c>
      <c r="V95" s="146">
        <f>IFERROR(SUMIFS(CAJA!$M$3380:$M$3965,CAJA!$H$3380:$H$3965,"ENTRADA",CAJA!$J$3380:$J$3965,$B95),0)</f>
        <v>150000</v>
      </c>
      <c r="W95" s="62">
        <f>IFERROR(SUMIFS('CAJA TIGRES'!$M$916:$M$1108,'CAJA TIGRES'!$H$916:$H$1108,"ENTRADA",'CAJA TIGRES'!$J$916:$J$1108,$B95),0)</f>
        <v>0</v>
      </c>
      <c r="X95" s="62">
        <f>IFERROR(SUMIFS(RESERVA!$M$13:$M$13,RESERVA!$H$13:$H$13,"ENTRADA",RESERVA!$J$13:$J$13,$B95),0)</f>
        <v>0</v>
      </c>
      <c r="Y95" s="96">
        <f t="shared" ref="Y95:Y118" si="24">SUM(C95:X95)</f>
        <v>4002234.13</v>
      </c>
      <c r="Z95" s="96">
        <f>Y95+'MAY25'!Z95</f>
        <v>32703910.979999997</v>
      </c>
    </row>
    <row r="96" spans="1:27" x14ac:dyDescent="0.3">
      <c r="B96" s="63" t="s">
        <v>168</v>
      </c>
      <c r="C96" s="62">
        <f>IFERROR(SUMIFS('MGZ121'!$M$843:'MGZ121'!$M$953,'MGZ121'!$H$843:$H$953,"ENTRADA",'MGZ121'!$J$843:$J$953,$B96),0)</f>
        <v>3528470</v>
      </c>
      <c r="D96" s="62">
        <f>IFERROR(SUMIFS('MGZ BBVA'!$M$618:$M$803,'MGZ BBVA'!$H$618:$H$803,"ENTRADA",'MGZ BBVA'!$J$618:$J$803,$B96),0)</f>
        <v>0</v>
      </c>
      <c r="E96" s="62">
        <f>IFERROR(SUMIFS('MGZ DOLARES'!$M$2:$M$2,'MGZ DOLARES'!$F$2:$F$2,"ENTRADA",'MGZ DOLARES'!$J$2:$J$2,$B96),0)</f>
        <v>0</v>
      </c>
      <c r="F96" s="62">
        <f>IFERROR(SUMIFS('MGZ BAJIO'!$M$62:$M$66,'MGZ BAJIO'!$H$62:$H$66,"ENTRADA",'MGZ BAJIO'!$J$62:$J$66,$B96),0)</f>
        <v>16000</v>
      </c>
      <c r="G96" s="62">
        <f>IFERROR(SUMIFS('VICTOR BANAMEX'!$M$297:$M$332,'VICTOR BANAMEX'!$H$297:$H$332,"ENTRADA",'VICTOR BANAMEX'!$J$297:$J$332,$B96),0)</f>
        <v>2109500</v>
      </c>
      <c r="H96" s="62">
        <f>IFERROR(SUMIFS('VICTOR BANORTE'!$M$60:$M$68,'VICTOR BANORTE'!$H$60:$H$68,"ENTRADA",'VICTOR BANORTE'!$J$60:$J$68,$B96),0)</f>
        <v>0</v>
      </c>
      <c r="I96" s="62">
        <f>IFERROR(SUMIFS(RODRIGO!$M$2:$M$2,RODRIGO!$H$2:$H$2,"ENTRADA",RODRIGO!$J$2:$J$2,$B96),0)</f>
        <v>0</v>
      </c>
      <c r="J96" s="62">
        <f>IFERROR(SUMIFS(MOY!$M$32:$M$38,MOY!$F$32:$F$38,"ENTRADA",MOY!$J$32:$J$38,$B96),0)</f>
        <v>0</v>
      </c>
      <c r="K96" s="62">
        <f>IFERROR(SUMIFS('NORMA RUTH'!$M$35:$M$43,'NORMA RUTH'!$H$35:$H$43,"ENTRADA",'NORMA RUTH'!$J$35:$J$43,$B96),0)</f>
        <v>3000</v>
      </c>
      <c r="L96" s="62">
        <f>IFERROR(SUMIFS(VALERIA!$M$28:$M$28,VALERIA!$H$28:$H$28,"ENTRADA",VALERIA!$J$28:$J$28,$B96),0)</f>
        <v>0</v>
      </c>
      <c r="M96" s="62">
        <f>IFERROR(SUMIFS('MANUEL BANAMEX'!$M$54:$M$66,'MANUEL BANAMEX'!$H$54:$H$66,"ENTRADA",'MANUEL BANAMEX'!$J$54:$J$66,$B96),0)</f>
        <v>1500</v>
      </c>
      <c r="N96" s="62">
        <f>IFERROR(SUMIFS(ROBERTO!$M$2:$M$2,ROBERTO!$H$2:$H$2,"ENTRADA",ROBERTO!$J$2:$J$2,$B96),0)</f>
        <v>0</v>
      </c>
      <c r="O96" s="62">
        <f>IFERROR(SUMIFS(JUAN!$M$57:$M$72,JUAN!$H$57:$H$72,"ENTRADA",JUAN!$J$57:$J$72,$B96),0)</f>
        <v>11356.25</v>
      </c>
      <c r="P96" s="62">
        <f>IFERROR(SUMIFS('NORMA SANCHEZ'!$M$55:$M$66,'NORMA SANCHEZ'!$H$55:$H$66,"ENTRADA",'NORMA SANCHEZ'!$J$55:$J$66,$B96),0)</f>
        <v>10467.5</v>
      </c>
      <c r="Q96" s="62">
        <f>IFERROR(SUMIFS('JOSE CARLOS'!$M$58:$M$69,'JOSE CARLOS'!$H$58:$H$69,"ENTRADA",'JOSE CARLOS'!$J$58:$J$69,$B96),0)</f>
        <v>10072.5</v>
      </c>
      <c r="R96" s="62">
        <f>IFERROR(SUMIFS('LUIS ENRIQUE '!$M$47:$M$56,'LUIS ENRIQUE '!$H$47:$H$56,"ENTRADA",'LUIS ENRIQUE '!$J$47:$J$56,$B96),0)</f>
        <v>523079</v>
      </c>
      <c r="S96" s="62">
        <f>IFERROR(SUMIFS(CESARIA!$M$64:$M$75,CESARIA!$H$64:$H$75,"ENTRADA",CESARIA!$J$64:$J$75,$B96),0)</f>
        <v>12175.88</v>
      </c>
      <c r="T96" s="62">
        <f>IFERROR(SUMIFS(ALAN!$M$56:$M$72,ALAN!$H$56:$H$72,"ENTRADA",ALAN!$J$56:$J$72,$B96),0)</f>
        <v>0</v>
      </c>
      <c r="U96" s="62">
        <f>IFERROR(SUMIFS(ELVIA!$M$52:$M$56,ELVIA!$H$52:$H$56,"ENTRADA",ELVIA!$J$52:$J$56,$B96),0)</f>
        <v>15602.5</v>
      </c>
      <c r="V96" s="146">
        <f>IFERROR(SUMIFS(CAJA!$M$3380:$M$3965,CAJA!$H$3380:$H$3965,"ENTRADA",CAJA!$J$3380:$J$3965,$B96),0)</f>
        <v>189520.99000000002</v>
      </c>
      <c r="W96" s="62">
        <f>IFERROR(SUMIFS('CAJA TIGRES'!$M$916:$M$1108,'CAJA TIGRES'!$H$916:$H$1108,"ENTRADA",'CAJA TIGRES'!$J$916:$J$1108,$B96),0)</f>
        <v>0</v>
      </c>
      <c r="X96" s="62">
        <f>IFERROR(SUMIFS(RESERVA!$M$13:$M$13,RESERVA!$H$13:$H$13,"ENTRADA",RESERVA!$J$13:$J$13,$B96),0)</f>
        <v>0</v>
      </c>
      <c r="Y96" s="96">
        <f t="shared" si="24"/>
        <v>6430744.6200000001</v>
      </c>
      <c r="Z96" s="96">
        <f>Y96+'MAY25'!Z96</f>
        <v>14020360.609999999</v>
      </c>
    </row>
    <row r="97" spans="2:26" x14ac:dyDescent="0.3">
      <c r="B97" s="63" t="s">
        <v>169</v>
      </c>
      <c r="C97" s="62">
        <f>IFERROR(SUMIFS('MGZ121'!$M$843:'MGZ121'!$M$953,'MGZ121'!$H$843:$H$953,"ENTRADA",'MGZ121'!$J$843:$J$953,$B97),0)</f>
        <v>0</v>
      </c>
      <c r="D97" s="62">
        <f>IFERROR(SUMIFS('MGZ BBVA'!$M$618:$M$803,'MGZ BBVA'!$H$618:$H$803,"ENTRADA",'MGZ BBVA'!$J$618:$J$803,$B97),0)</f>
        <v>0</v>
      </c>
      <c r="E97" s="62">
        <f>IFERROR(SUMIFS('MGZ DOLARES'!$M$2:$M$2,'MGZ DOLARES'!$F$2:$F$2,"ENTRADA",'MGZ DOLARES'!$J$2:$J$2,$B97),0)</f>
        <v>0</v>
      </c>
      <c r="F97" s="62">
        <f>IFERROR(SUMIFS('MGZ BAJIO'!$M$62:$M$66,'MGZ BAJIO'!$H$62:$H$66,"ENTRADA",'MGZ BAJIO'!$J$62:$J$66,$B97),0)</f>
        <v>0</v>
      </c>
      <c r="G97" s="62">
        <f>IFERROR(SUMIFS('VICTOR BANAMEX'!$M$297:$M$332,'VICTOR BANAMEX'!$H$297:$H$332,"ENTRADA",'VICTOR BANAMEX'!$J$297:$J$332,$B97),0)</f>
        <v>0</v>
      </c>
      <c r="H97" s="62">
        <f>IFERROR(SUMIFS('VICTOR BANORTE'!$M$60:$M$68,'VICTOR BANORTE'!$H$60:$H$68,"ENTRADA",'VICTOR BANORTE'!$J$60:$J$68,$B97),0)</f>
        <v>0</v>
      </c>
      <c r="I97" s="62">
        <f>IFERROR(SUMIFS(RODRIGO!$M$2:$M$2,RODRIGO!$H$2:$H$2,"ENTRADA",RODRIGO!$J$2:$J$2,$B97),0)</f>
        <v>0</v>
      </c>
      <c r="J97" s="62">
        <f>IFERROR(SUMIFS(MOY!$M$32:$M$38,MOY!$F$32:$F$38,"ENTRADA",MOY!$J$32:$J$38,$B97),0)</f>
        <v>0</v>
      </c>
      <c r="K97" s="62">
        <f>IFERROR(SUMIFS('NORMA RUTH'!$M$35:$M$43,'NORMA RUTH'!$H$35:$H$43,"ENTRADA",'NORMA RUTH'!$J$35:$J$43,$B97),0)</f>
        <v>0</v>
      </c>
      <c r="L97" s="62">
        <f>IFERROR(SUMIFS(VALERIA!$M$28:$M$28,VALERIA!$H$28:$H$28,"ENTRADA",VALERIA!$J$28:$J$28,$B97),0)</f>
        <v>0</v>
      </c>
      <c r="M97" s="62">
        <f>IFERROR(SUMIFS('MANUEL BANAMEX'!$M$54:$M$66,'MANUEL BANAMEX'!$H$54:$H$66,"ENTRADA",'MANUEL BANAMEX'!$J$54:$J$66,$B97),0)</f>
        <v>0</v>
      </c>
      <c r="N97" s="62">
        <f>IFERROR(SUMIFS(ROBERTO!$M$2:$M$2,ROBERTO!$H$2:$H$2,"ENTRADA",ROBERTO!$J$2:$J$2,$B97),0)</f>
        <v>0</v>
      </c>
      <c r="O97" s="62">
        <f>IFERROR(SUMIFS(JUAN!$M$57:$M$72,JUAN!$H$57:$H$72,"ENTRADA",JUAN!$J$57:$J$72,$B97),0)</f>
        <v>0</v>
      </c>
      <c r="P97" s="62">
        <f>IFERROR(SUMIFS('NORMA SANCHEZ'!$M$55:$M$66,'NORMA SANCHEZ'!$H$55:$H$66,"ENTRADA",'NORMA SANCHEZ'!$J$55:$J$66,$B97),0)</f>
        <v>0</v>
      </c>
      <c r="Q97" s="62">
        <f>IFERROR(SUMIFS('JOSE CARLOS'!$M$58:$M$69,'JOSE CARLOS'!$H$58:$H$69,"ENTRADA",'JOSE CARLOS'!$J$58:$J$69,$B97),0)</f>
        <v>0</v>
      </c>
      <c r="R97" s="62">
        <f>IFERROR(SUMIFS('LUIS ENRIQUE '!$M$47:$M$56,'LUIS ENRIQUE '!$H$47:$H$56,"ENTRADA",'LUIS ENRIQUE '!$J$47:$J$56,$B97),0)</f>
        <v>0</v>
      </c>
      <c r="S97" s="62">
        <f>IFERROR(SUMIFS(CESARIA!$M$64:$M$75,CESARIA!$H$64:$H$75,"ENTRADA",CESARIA!$J$64:$J$75,$B97),0)</f>
        <v>0</v>
      </c>
      <c r="T97" s="62">
        <f>IFERROR(SUMIFS(ALAN!$M$56:$M$72,ALAN!$H$56:$H$72,"ENTRADA",ALAN!$J$56:$J$72,$B97),0)</f>
        <v>0</v>
      </c>
      <c r="U97" s="62">
        <f>IFERROR(SUMIFS(ELVIA!$M$52:$M$56,ELVIA!$H$52:$H$56,"ENTRADA",ELVIA!$J$52:$J$56,$B97),0)</f>
        <v>0</v>
      </c>
      <c r="V97" s="146">
        <f>IFERROR(SUMIFS(CAJA!$M$3380:$M$3965,CAJA!$H$3380:$H$3965,"ENTRADA",CAJA!$J$3380:$J$3965,$B97),0)</f>
        <v>0</v>
      </c>
      <c r="W97" s="62">
        <f>IFERROR(SUMIFS('CAJA TIGRES'!$M$916:$M$1108,'CAJA TIGRES'!$H$916:$H$1108,"ENTRADA",'CAJA TIGRES'!$J$916:$J$1108,$B97),0)</f>
        <v>0</v>
      </c>
      <c r="X97" s="62">
        <f>IFERROR(SUMIFS(RESERVA!$M$13:$M$13,RESERVA!$H$13:$H$13,"ENTRADA",RESERVA!$J$13:$J$13,$B97),0)</f>
        <v>0</v>
      </c>
      <c r="Y97" s="96">
        <f t="shared" si="24"/>
        <v>0</v>
      </c>
      <c r="Z97" s="96">
        <f>Y97+'MAY25'!Z97</f>
        <v>0</v>
      </c>
    </row>
    <row r="98" spans="2:26" x14ac:dyDescent="0.3">
      <c r="B98" s="63" t="s">
        <v>170</v>
      </c>
      <c r="C98" s="62">
        <f>IFERROR(SUMIFS('MGZ121'!$M$843:'MGZ121'!$M$953,'MGZ121'!$H$843:$H$953,"ENTRADA",'MGZ121'!$J$843:$J$953,$B98),0)</f>
        <v>0</v>
      </c>
      <c r="D98" s="62">
        <f>IFERROR(SUMIFS('MGZ BBVA'!$M$618:$M$803,'MGZ BBVA'!$H$618:$H$803,"ENTRADA",'MGZ BBVA'!$J$618:$J$803,$B98),0)</f>
        <v>300</v>
      </c>
      <c r="E98" s="62">
        <f>IFERROR(SUMIFS('MGZ DOLARES'!$M$2:$M$2,'MGZ DOLARES'!$F$2:$F$2,"ENTRADA",'MGZ DOLARES'!$J$2:$J$2,$B98),0)</f>
        <v>0</v>
      </c>
      <c r="F98" s="62">
        <f>IFERROR(SUMIFS('MGZ BAJIO'!$M$62:$M$66,'MGZ BAJIO'!$H$62:$H$66,"ENTRADA",'MGZ BAJIO'!$J$62:$J$66,$B98),0)</f>
        <v>0</v>
      </c>
      <c r="G98" s="62">
        <f>IFERROR(SUMIFS('VICTOR BANAMEX'!$M$297:$M$332,'VICTOR BANAMEX'!$H$297:$H$332,"ENTRADA",'VICTOR BANAMEX'!$J$297:$J$332,$B98),0)</f>
        <v>0</v>
      </c>
      <c r="H98" s="62">
        <f>IFERROR(SUMIFS('VICTOR BANORTE'!$M$60:$M$68,'VICTOR BANORTE'!$H$60:$H$68,"ENTRADA",'VICTOR BANORTE'!$J$60:$J$68,$B98),0)</f>
        <v>0</v>
      </c>
      <c r="I98" s="62">
        <f>IFERROR(SUMIFS(RODRIGO!$M$2:$M$2,RODRIGO!$H$2:$H$2,"ENTRADA",RODRIGO!$J$2:$J$2,$B98),0)</f>
        <v>0</v>
      </c>
      <c r="J98" s="62">
        <f>IFERROR(SUMIFS(MOY!$M$32:$M$38,MOY!$F$32:$F$38,"ENTRADA",MOY!$J$32:$J$38,$B98),0)</f>
        <v>0</v>
      </c>
      <c r="K98" s="62">
        <f>IFERROR(SUMIFS('NORMA RUTH'!$M$35:$M$43,'NORMA RUTH'!$H$35:$H$43,"ENTRADA",'NORMA RUTH'!$J$35:$J$43,$B98),0)</f>
        <v>0</v>
      </c>
      <c r="L98" s="62">
        <f>IFERROR(SUMIFS(VALERIA!$M$28:$M$28,VALERIA!$H$28:$H$28,"ENTRADA",VALERIA!$J$28:$J$28,$B98),0)</f>
        <v>0</v>
      </c>
      <c r="M98" s="62">
        <f>IFERROR(SUMIFS('MANUEL BANAMEX'!$M$54:$M$66,'MANUEL BANAMEX'!$H$54:$H$66,"ENTRADA",'MANUEL BANAMEX'!$J$54:$J$66,$B98),0)</f>
        <v>0</v>
      </c>
      <c r="N98" s="62">
        <f>IFERROR(SUMIFS(ROBERTO!$M$2:$M$2,ROBERTO!$H$2:$H$2,"ENTRADA",ROBERTO!$J$2:$J$2,$B98),0)</f>
        <v>0</v>
      </c>
      <c r="O98" s="62">
        <f>IFERROR(SUMIFS(JUAN!$M$57:$M$72,JUAN!$H$57:$H$72,"ENTRADA",JUAN!$J$57:$J$72,$B98),0)</f>
        <v>0</v>
      </c>
      <c r="P98" s="62">
        <f>IFERROR(SUMIFS('NORMA SANCHEZ'!$M$55:$M$66,'NORMA SANCHEZ'!$H$55:$H$66,"ENTRADA",'NORMA SANCHEZ'!$J$55:$J$66,$B98),0)</f>
        <v>0</v>
      </c>
      <c r="Q98" s="62">
        <f>IFERROR(SUMIFS('JOSE CARLOS'!$M$58:$M$69,'JOSE CARLOS'!$H$58:$H$69,"ENTRADA",'JOSE CARLOS'!$J$58:$J$69,$B98),0)</f>
        <v>0</v>
      </c>
      <c r="R98" s="62">
        <f>IFERROR(SUMIFS('LUIS ENRIQUE '!$M$47:$M$56,'LUIS ENRIQUE '!$H$47:$H$56,"ENTRADA",'LUIS ENRIQUE '!$J$47:$J$56,$B98),0)</f>
        <v>0</v>
      </c>
      <c r="S98" s="62">
        <f>IFERROR(SUMIFS(CESARIA!$M$64:$M$75,CESARIA!$H$64:$H$75,"ENTRADA",CESARIA!$J$64:$J$75,$B98),0)</f>
        <v>0</v>
      </c>
      <c r="T98" s="62">
        <f>IFERROR(SUMIFS(ALAN!$M$56:$M$72,ALAN!$H$56:$H$72,"ENTRADA",ALAN!$J$56:$J$72,$B98),0)</f>
        <v>0</v>
      </c>
      <c r="U98" s="62">
        <f>IFERROR(SUMIFS(ELVIA!$M$52:$M$56,ELVIA!$H$52:$H$56,"ENTRADA",ELVIA!$J$52:$J$56,$B98),0)</f>
        <v>0</v>
      </c>
      <c r="V98" s="146">
        <f>IFERROR(SUMIFS(CAJA!$M$3380:$M$3965,CAJA!$H$3380:$H$3965,"ENTRADA",CAJA!$J$3380:$J$3965,$B98),0)</f>
        <v>0</v>
      </c>
      <c r="W98" s="62">
        <f>IFERROR(SUMIFS('CAJA TIGRES'!$M$916:$M$1108,'CAJA TIGRES'!$H$916:$H$1108,"ENTRADA",'CAJA TIGRES'!$J$916:$J$1108,$B98),0)</f>
        <v>0</v>
      </c>
      <c r="X98" s="62">
        <f>IFERROR(SUMIFS(RESERVA!$M$13:$M$13,RESERVA!$H$13:$H$13,"ENTRADA",RESERVA!$J$13:$J$13,$B98),0)</f>
        <v>0</v>
      </c>
      <c r="Y98" s="96">
        <f t="shared" si="24"/>
        <v>300</v>
      </c>
      <c r="Z98" s="96">
        <f>Y98+'MAY25'!Z98</f>
        <v>629800</v>
      </c>
    </row>
    <row r="99" spans="2:26" x14ac:dyDescent="0.3">
      <c r="B99" s="63" t="s">
        <v>171</v>
      </c>
      <c r="C99" s="62">
        <f>IFERROR(SUMIFS('MGZ121'!$M$843:'MGZ121'!$M$953,'MGZ121'!$H$843:$H$953,"ENTRADA",'MGZ121'!$J$843:$J$953,$B99),0)</f>
        <v>8994.74</v>
      </c>
      <c r="D99" s="62">
        <f>IFERROR(SUMIFS('MGZ BBVA'!$M$618:$M$803,'MGZ BBVA'!$H$618:$H$803,"ENTRADA",'MGZ BBVA'!$J$618:$J$803,$B99),0)</f>
        <v>1100</v>
      </c>
      <c r="E99" s="62">
        <f>IFERROR(SUMIFS('MGZ DOLARES'!$M$2:$M$2,'MGZ DOLARES'!$F$2:$F$2,"ENTRADA",'MGZ DOLARES'!$J$2:$J$2,$B99),0)</f>
        <v>0</v>
      </c>
      <c r="F99" s="62">
        <f>IFERROR(SUMIFS('MGZ BAJIO'!$M$62:$M$66,'MGZ BAJIO'!$H$62:$H$66,"ENTRADA",'MGZ BAJIO'!$J$62:$J$66,$B99),0)</f>
        <v>0</v>
      </c>
      <c r="G99" s="62">
        <f>IFERROR(SUMIFS('VICTOR BANAMEX'!$M$297:$M$332,'VICTOR BANAMEX'!$H$297:$H$332,"ENTRADA",'VICTOR BANAMEX'!$J$297:$J$332,$B99),0)</f>
        <v>0</v>
      </c>
      <c r="H99" s="62">
        <f>IFERROR(SUMIFS('VICTOR BANORTE'!$M$60:$M$68,'VICTOR BANORTE'!$H$60:$H$68,"ENTRADA",'VICTOR BANORTE'!$J$60:$J$68,$B99),0)</f>
        <v>65000</v>
      </c>
      <c r="I99" s="62">
        <f>IFERROR(SUMIFS(RODRIGO!$M$2:$M$2,RODRIGO!$H$2:$H$2,"ENTRADA",RODRIGO!$J$2:$J$2,$B99),0)</f>
        <v>0</v>
      </c>
      <c r="J99" s="62">
        <f>IFERROR(SUMIFS(MOY!$M$32:$M$38,MOY!$F$32:$F$38,"ENTRADA",MOY!$J$32:$J$38,$B99),0)</f>
        <v>0</v>
      </c>
      <c r="K99" s="62">
        <f>IFERROR(SUMIFS('NORMA RUTH'!$M$35:$M$43,'NORMA RUTH'!$H$35:$H$43,"ENTRADA",'NORMA RUTH'!$J$35:$J$43,$B99),0)</f>
        <v>0</v>
      </c>
      <c r="L99" s="62">
        <f>IFERROR(SUMIFS(VALERIA!$M$28:$M$28,VALERIA!$H$28:$H$28,"ENTRADA",VALERIA!$J$28:$J$28,$B99),0)</f>
        <v>0</v>
      </c>
      <c r="M99" s="62">
        <f>IFERROR(SUMIFS('MANUEL BANAMEX'!$M$54:$M$66,'MANUEL BANAMEX'!$H$54:$H$66,"ENTRADA",'MANUEL BANAMEX'!$J$54:$J$66,$B99),0)</f>
        <v>0</v>
      </c>
      <c r="N99" s="62">
        <f>IFERROR(SUMIFS(ROBERTO!$M$2:$M$2,ROBERTO!$H$2:$H$2,"ENTRADA",ROBERTO!$J$2:$J$2,$B99),0)</f>
        <v>0</v>
      </c>
      <c r="O99" s="62">
        <f>IFERROR(SUMIFS(JUAN!$M$57:$M$72,JUAN!$H$57:$H$72,"ENTRADA",JUAN!$J$57:$J$72,$B99),0)</f>
        <v>0</v>
      </c>
      <c r="P99" s="62">
        <f>IFERROR(SUMIFS('NORMA SANCHEZ'!$M$55:$M$66,'NORMA SANCHEZ'!$H$55:$H$66,"ENTRADA",'NORMA SANCHEZ'!$J$55:$J$66,$B99),0)</f>
        <v>0</v>
      </c>
      <c r="Q99" s="62">
        <f>IFERROR(SUMIFS('JOSE CARLOS'!$M$58:$M$69,'JOSE CARLOS'!$H$58:$H$69,"ENTRADA",'JOSE CARLOS'!$J$58:$J$69,$B99),0)</f>
        <v>0</v>
      </c>
      <c r="R99" s="62">
        <f>IFERROR(SUMIFS('LUIS ENRIQUE '!$M$47:$M$56,'LUIS ENRIQUE '!$H$47:$H$56,"ENTRADA",'LUIS ENRIQUE '!$J$47:$J$56,$B99),0)</f>
        <v>0</v>
      </c>
      <c r="S99" s="62">
        <f>IFERROR(SUMIFS(CESARIA!$M$64:$M$75,CESARIA!$H$64:$H$75,"ENTRADA",CESARIA!$J$64:$J$75,$B99),0)</f>
        <v>0</v>
      </c>
      <c r="T99" s="62">
        <f>IFERROR(SUMIFS(ALAN!$M$56:$M$72,ALAN!$H$56:$H$72,"ENTRADA",ALAN!$J$56:$J$72,$B99),0)</f>
        <v>0</v>
      </c>
      <c r="U99" s="62">
        <f>IFERROR(SUMIFS(ELVIA!$M$52:$M$56,ELVIA!$H$52:$H$56,"ENTRADA",ELVIA!$J$52:$J$56,$B99),0)</f>
        <v>0</v>
      </c>
      <c r="V99" s="146">
        <f>IFERROR(SUMIFS(CAJA!$M$3380:$M$3965,CAJA!$H$3380:$H$3965,"ENTRADA",CAJA!$J$3380:$J$3965,$B99),0)</f>
        <v>0</v>
      </c>
      <c r="W99" s="62">
        <f>IFERROR(SUMIFS('CAJA TIGRES'!$M$916:$M$1108,'CAJA TIGRES'!$H$916:$H$1108,"ENTRADA",'CAJA TIGRES'!$J$916:$J$1108,$B99),0)</f>
        <v>0</v>
      </c>
      <c r="X99" s="62">
        <f>IFERROR(SUMIFS(RESERVA!$M$13:$M$13,RESERVA!$H$13:$H$13,"ENTRADA",RESERVA!$J$13:$J$13,$B99),0)</f>
        <v>0</v>
      </c>
      <c r="Y99" s="96">
        <f t="shared" si="24"/>
        <v>75094.740000000005</v>
      </c>
      <c r="Z99" s="96">
        <f>Y99+'MAY25'!Z99</f>
        <v>737704.74</v>
      </c>
    </row>
    <row r="100" spans="2:26" x14ac:dyDescent="0.3">
      <c r="B100" s="63" t="s">
        <v>172</v>
      </c>
      <c r="C100" s="62">
        <f>IFERROR(SUMIFS('MGZ121'!$M$843:'MGZ121'!$M$953,'MGZ121'!$H$843:$H$953,"ENTRADA",'MGZ121'!$J$843:$J$953,$B100),0)</f>
        <v>4000</v>
      </c>
      <c r="D100" s="62">
        <f>IFERROR(SUMIFS('MGZ BBVA'!$M$618:$M$803,'MGZ BBVA'!$H$618:$H$803,"ENTRADA",'MGZ BBVA'!$J$618:$J$803,$B100),0)</f>
        <v>0</v>
      </c>
      <c r="E100" s="62">
        <f>IFERROR(SUMIFS('MGZ DOLARES'!$M$2:$M$2,'MGZ DOLARES'!$F$2:$F$2,"ENTRADA",'MGZ DOLARES'!$J$2:$J$2,$B100),0)</f>
        <v>0</v>
      </c>
      <c r="F100" s="62">
        <f>IFERROR(SUMIFS('MGZ BAJIO'!$M$62:$M$66,'MGZ BAJIO'!$H$62:$H$66,"ENTRADA",'MGZ BAJIO'!$J$62:$J$66,$B100),0)</f>
        <v>0</v>
      </c>
      <c r="G100" s="62">
        <f>IFERROR(SUMIFS('VICTOR BANAMEX'!$M$297:$M$332,'VICTOR BANAMEX'!$H$297:$H$332,"ENTRADA",'VICTOR BANAMEX'!$J$297:$J$332,$B100),0)</f>
        <v>0</v>
      </c>
      <c r="H100" s="62">
        <f>IFERROR(SUMIFS('VICTOR BANORTE'!$M$60:$M$68,'VICTOR BANORTE'!$H$60:$H$68,"ENTRADA",'VICTOR BANORTE'!$J$60:$J$68,$B100),0)</f>
        <v>0</v>
      </c>
      <c r="I100" s="62">
        <f>IFERROR(SUMIFS(RODRIGO!$M$2:$M$2,RODRIGO!$H$2:$H$2,"ENTRADA",RODRIGO!$J$2:$J$2,$B100),0)</f>
        <v>0</v>
      </c>
      <c r="J100" s="62">
        <f>IFERROR(SUMIFS(MOY!$M$32:$M$38,MOY!$F$32:$F$38,"ENTRADA",MOY!$J$32:$J$38,$B100),0)</f>
        <v>0</v>
      </c>
      <c r="K100" s="62">
        <f>IFERROR(SUMIFS('NORMA RUTH'!$M$35:$M$43,'NORMA RUTH'!$H$35:$H$43,"ENTRADA",'NORMA RUTH'!$J$35:$J$43,$B100),0)</f>
        <v>0</v>
      </c>
      <c r="L100" s="62">
        <f>IFERROR(SUMIFS(VALERIA!$M$28:$M$28,VALERIA!$H$28:$H$28,"ENTRADA",VALERIA!$J$28:$J$28,$B100),0)</f>
        <v>0</v>
      </c>
      <c r="M100" s="62">
        <f>IFERROR(SUMIFS('MANUEL BANAMEX'!$M$54:$M$66,'MANUEL BANAMEX'!$H$54:$H$66,"ENTRADA",'MANUEL BANAMEX'!$J$54:$J$66,$B100),0)</f>
        <v>0</v>
      </c>
      <c r="N100" s="62">
        <f>IFERROR(SUMIFS(ROBERTO!$M$2:$M$2,ROBERTO!$H$2:$H$2,"ENTRADA",ROBERTO!$J$2:$J$2,$B100),0)</f>
        <v>0</v>
      </c>
      <c r="O100" s="62">
        <f>IFERROR(SUMIFS(JUAN!$M$57:$M$72,JUAN!$H$57:$H$72,"ENTRADA",JUAN!$J$57:$J$72,$B100),0)</f>
        <v>0</v>
      </c>
      <c r="P100" s="62">
        <f>IFERROR(SUMIFS('NORMA SANCHEZ'!$M$55:$M$66,'NORMA SANCHEZ'!$H$55:$H$66,"ENTRADA",'NORMA SANCHEZ'!$J$55:$J$66,$B100),0)</f>
        <v>0</v>
      </c>
      <c r="Q100" s="62">
        <f>IFERROR(SUMIFS('JOSE CARLOS'!$M$58:$M$69,'JOSE CARLOS'!$H$58:$H$69,"ENTRADA",'JOSE CARLOS'!$J$58:$J$69,$B100),0)</f>
        <v>0</v>
      </c>
      <c r="R100" s="62">
        <f>IFERROR(SUMIFS('LUIS ENRIQUE '!$M$47:$M$56,'LUIS ENRIQUE '!$H$47:$H$56,"ENTRADA",'LUIS ENRIQUE '!$J$47:$J$56,$B100),0)</f>
        <v>0</v>
      </c>
      <c r="S100" s="62">
        <f>IFERROR(SUMIFS(CESARIA!$M$64:$M$75,CESARIA!$H$64:$H$75,"ENTRADA",CESARIA!$J$64:$J$75,$B100),0)</f>
        <v>0</v>
      </c>
      <c r="T100" s="62">
        <f>IFERROR(SUMIFS(ALAN!$M$56:$M$72,ALAN!$H$56:$H$72,"ENTRADA",ALAN!$J$56:$J$72,$B100),0)</f>
        <v>0</v>
      </c>
      <c r="U100" s="62">
        <f>IFERROR(SUMIFS(ELVIA!$M$52:$M$56,ELVIA!$H$52:$H$56,"ENTRADA",ELVIA!$J$52:$J$56,$B100),0)</f>
        <v>0</v>
      </c>
      <c r="V100" s="146">
        <f>IFERROR(SUMIFS(CAJA!$M$3380:$M$3965,CAJA!$H$3380:$H$3965,"ENTRADA",CAJA!$J$3380:$J$3965,$B100),0)</f>
        <v>0</v>
      </c>
      <c r="W100" s="62">
        <f>IFERROR(SUMIFS('CAJA TIGRES'!$M$916:$M$1108,'CAJA TIGRES'!$H$916:$H$1108,"ENTRADA",'CAJA TIGRES'!$J$916:$J$1108,$B100),0)</f>
        <v>0</v>
      </c>
      <c r="X100" s="62">
        <f>IFERROR(SUMIFS(RESERVA!$M$13:$M$13,RESERVA!$H$13:$H$13,"ENTRADA",RESERVA!$J$13:$J$13,$B100),0)</f>
        <v>0</v>
      </c>
      <c r="Y100" s="96">
        <f t="shared" si="24"/>
        <v>4000</v>
      </c>
      <c r="Z100" s="96">
        <f>Y100+'MAY25'!Z100</f>
        <v>4000</v>
      </c>
    </row>
    <row r="101" spans="2:26" x14ac:dyDescent="0.3">
      <c r="B101" s="63" t="s">
        <v>195</v>
      </c>
      <c r="C101" s="62">
        <f>IFERROR(SUMIFS('MGZ121'!$M$843:'MGZ121'!$M$953,'MGZ121'!$H$843:$H$953,"ENTRADA",'MGZ121'!$J$843:$J$953,$B101),0)</f>
        <v>0</v>
      </c>
      <c r="D101" s="62">
        <f>IFERROR(SUMIFS('MGZ BBVA'!$M$618:$M$803,'MGZ BBVA'!$H$618:$H$803,"ENTRADA",'MGZ BBVA'!$J$618:$J$803,$B101),0)</f>
        <v>0</v>
      </c>
      <c r="E101" s="62">
        <f>IFERROR(SUMIFS('MGZ DOLARES'!$M$2:$M$2,'MGZ DOLARES'!$F$2:$F$2,"ENTRADA",'MGZ DOLARES'!$J$2:$J$2,$B101),0)</f>
        <v>0</v>
      </c>
      <c r="F101" s="62">
        <f>IFERROR(SUMIFS('MGZ BAJIO'!$M$62:$M$66,'MGZ BAJIO'!$H$62:$H$66,"ENTRADA",'MGZ BAJIO'!$J$62:$J$66,$B101),0)</f>
        <v>0</v>
      </c>
      <c r="G101" s="62">
        <f>IFERROR(SUMIFS('VICTOR BANAMEX'!$M$297:$M$332,'VICTOR BANAMEX'!$H$297:$H$332,"ENTRADA",'VICTOR BANAMEX'!$J$297:$J$332,$B101),0)</f>
        <v>0</v>
      </c>
      <c r="H101" s="62">
        <f>IFERROR(SUMIFS('VICTOR BANORTE'!$M$60:$M$68,'VICTOR BANORTE'!$H$60:$H$68,"ENTRADA",'VICTOR BANORTE'!$J$60:$J$68,$B101),0)</f>
        <v>0</v>
      </c>
      <c r="I101" s="62">
        <f>IFERROR(SUMIFS(RODRIGO!$M$2:$M$2,RODRIGO!$H$2:$H$2,"ENTRADA",RODRIGO!$J$2:$J$2,$B101),0)</f>
        <v>0</v>
      </c>
      <c r="J101" s="62">
        <f>IFERROR(SUMIFS(MOY!$M$32:$M$38,MOY!$F$32:$F$38,"ENTRADA",MOY!$J$32:$J$38,$B101),0)</f>
        <v>0</v>
      </c>
      <c r="K101" s="62">
        <f>IFERROR(SUMIFS('NORMA RUTH'!$M$35:$M$43,'NORMA RUTH'!$H$35:$H$43,"ENTRADA",'NORMA RUTH'!$J$35:$J$43,$B101),0)</f>
        <v>0</v>
      </c>
      <c r="L101" s="62">
        <f>IFERROR(SUMIFS(VALERIA!$M$28:$M$28,VALERIA!$H$28:$H$28,"ENTRADA",VALERIA!$J$28:$J$28,$B101),0)</f>
        <v>0</v>
      </c>
      <c r="M101" s="62">
        <f>IFERROR(SUMIFS('MANUEL BANAMEX'!$M$54:$M$66,'MANUEL BANAMEX'!$H$54:$H$66,"ENTRADA",'MANUEL BANAMEX'!$J$54:$J$66,$B101),0)</f>
        <v>0</v>
      </c>
      <c r="N101" s="62">
        <f>IFERROR(SUMIFS(ROBERTO!$M$2:$M$2,ROBERTO!$H$2:$H$2,"ENTRADA",ROBERTO!$J$2:$J$2,$B101),0)</f>
        <v>0</v>
      </c>
      <c r="O101" s="62">
        <f>IFERROR(SUMIFS(JUAN!$M$57:$M$72,JUAN!$H$57:$H$72,"ENTRADA",JUAN!$J$57:$J$72,$B101),0)</f>
        <v>0</v>
      </c>
      <c r="P101" s="62">
        <f>IFERROR(SUMIFS('NORMA SANCHEZ'!$M$55:$M$66,'NORMA SANCHEZ'!$H$55:$H$66,"ENTRADA",'NORMA SANCHEZ'!$J$55:$J$66,$B101),0)</f>
        <v>0</v>
      </c>
      <c r="Q101" s="62">
        <f>IFERROR(SUMIFS('JOSE CARLOS'!$M$58:$M$69,'JOSE CARLOS'!$H$58:$H$69,"ENTRADA",'JOSE CARLOS'!$J$58:$J$69,$B101),0)</f>
        <v>0</v>
      </c>
      <c r="R101" s="62">
        <f>IFERROR(SUMIFS('LUIS ENRIQUE '!$M$47:$M$56,'LUIS ENRIQUE '!$H$47:$H$56,"ENTRADA",'LUIS ENRIQUE '!$J$47:$J$56,$B101),0)</f>
        <v>0</v>
      </c>
      <c r="S101" s="62">
        <f>IFERROR(SUMIFS(CESARIA!$M$64:$M$75,CESARIA!$H$64:$H$75,"ENTRADA",CESARIA!$J$64:$J$75,$B101),0)</f>
        <v>0</v>
      </c>
      <c r="T101" s="62">
        <f>IFERROR(SUMIFS(ALAN!$M$56:$M$72,ALAN!$H$56:$H$72,"ENTRADA",ALAN!$J$56:$J$72,$B101),0)</f>
        <v>0</v>
      </c>
      <c r="U101" s="62">
        <f>IFERROR(SUMIFS(ELVIA!$M$52:$M$56,ELVIA!$H$52:$H$56,"ENTRADA",ELVIA!$J$52:$J$56,$B101),0)</f>
        <v>0</v>
      </c>
      <c r="V101" s="146">
        <f>IFERROR(SUMIFS(CAJA!$M$3380:$M$3965,CAJA!$H$3380:$H$3965,"ENTRADA",CAJA!$J$3380:$J$3965,$B101),0)</f>
        <v>0</v>
      </c>
      <c r="W101" s="62">
        <f>IFERROR(SUMIFS('CAJA TIGRES'!$M$916:$M$1108,'CAJA TIGRES'!$H$916:$H$1108,"ENTRADA",'CAJA TIGRES'!$J$916:$J$1108,$B101),0)</f>
        <v>0</v>
      </c>
      <c r="X101" s="62">
        <f>IFERROR(SUMIFS(RESERVA!$M$13:$M$13,RESERVA!$H$13:$H$13,"ENTRADA",RESERVA!$J$13:$J$13,$B101),0)</f>
        <v>0</v>
      </c>
      <c r="Y101" s="96">
        <f t="shared" si="24"/>
        <v>0</v>
      </c>
      <c r="Z101" s="96">
        <f>Y101+'MAY25'!Z101</f>
        <v>0</v>
      </c>
    </row>
    <row r="102" spans="2:26" x14ac:dyDescent="0.3">
      <c r="B102" s="63" t="s">
        <v>173</v>
      </c>
      <c r="C102" s="62">
        <f>IFERROR(SUMIFS('MGZ121'!$M$843:'MGZ121'!$M$953,'MGZ121'!$H$843:$H$953,"ENTRADA",'MGZ121'!$J$843:$J$953,$B102),0)</f>
        <v>0</v>
      </c>
      <c r="D102" s="62">
        <f>IFERROR(SUMIFS('MGZ BBVA'!$M$618:$M$803,'MGZ BBVA'!$H$618:$H$803,"ENTRADA",'MGZ BBVA'!$J$618:$J$803,$B102),0)</f>
        <v>0</v>
      </c>
      <c r="E102" s="62">
        <f>IFERROR(SUMIFS('MGZ DOLARES'!$M$2:$M$2,'MGZ DOLARES'!$F$2:$F$2,"ENTRADA",'MGZ DOLARES'!$J$2:$J$2,$B102),0)</f>
        <v>0</v>
      </c>
      <c r="F102" s="62">
        <f>IFERROR(SUMIFS('MGZ BAJIO'!$M$62:$M$66,'MGZ BAJIO'!$H$62:$H$66,"ENTRADA",'MGZ BAJIO'!$J$62:$J$66,$B102),0)</f>
        <v>0</v>
      </c>
      <c r="G102" s="62">
        <f>IFERROR(SUMIFS('VICTOR BANAMEX'!$M$297:$M$332,'VICTOR BANAMEX'!$H$297:$H$332,"ENTRADA",'VICTOR BANAMEX'!$J$297:$J$332,$B102),0)</f>
        <v>0</v>
      </c>
      <c r="H102" s="62">
        <f>IFERROR(SUMIFS('VICTOR BANORTE'!$M$60:$M$68,'VICTOR BANORTE'!$H$60:$H$68,"ENTRADA",'VICTOR BANORTE'!$J$60:$J$68,$B102),0)</f>
        <v>0</v>
      </c>
      <c r="I102" s="62">
        <f>IFERROR(SUMIFS(RODRIGO!$M$2:$M$2,RODRIGO!$H$2:$H$2,"ENTRADA",RODRIGO!$J$2:$J$2,$B102),0)</f>
        <v>0</v>
      </c>
      <c r="J102" s="62">
        <f>IFERROR(SUMIFS(MOY!$M$32:$M$38,MOY!$F$32:$F$38,"ENTRADA",MOY!$J$32:$J$38,$B102),0)</f>
        <v>0</v>
      </c>
      <c r="K102" s="62">
        <f>IFERROR(SUMIFS('NORMA RUTH'!$M$35:$M$43,'NORMA RUTH'!$H$35:$H$43,"ENTRADA",'NORMA RUTH'!$J$35:$J$43,$B102),0)</f>
        <v>0</v>
      </c>
      <c r="L102" s="62">
        <f>IFERROR(SUMIFS(VALERIA!$M$28:$M$28,VALERIA!$H$28:$H$28,"ENTRADA",VALERIA!$J$28:$J$28,$B102),0)</f>
        <v>0</v>
      </c>
      <c r="M102" s="62">
        <f>IFERROR(SUMIFS('MANUEL BANAMEX'!$M$54:$M$66,'MANUEL BANAMEX'!$H$54:$H$66,"ENTRADA",'MANUEL BANAMEX'!$J$54:$J$66,$B102),0)</f>
        <v>0</v>
      </c>
      <c r="N102" s="62">
        <f>IFERROR(SUMIFS(ROBERTO!$M$2:$M$2,ROBERTO!$H$2:$H$2,"ENTRADA",ROBERTO!$J$2:$J$2,$B102),0)</f>
        <v>0</v>
      </c>
      <c r="O102" s="62">
        <f>IFERROR(SUMIFS(JUAN!$M$57:$M$72,JUAN!$H$57:$H$72,"ENTRADA",JUAN!$J$57:$J$72,$B102),0)</f>
        <v>0</v>
      </c>
      <c r="P102" s="62">
        <f>IFERROR(SUMIFS('NORMA SANCHEZ'!$M$55:$M$66,'NORMA SANCHEZ'!$H$55:$H$66,"ENTRADA",'NORMA SANCHEZ'!$J$55:$J$66,$B102),0)</f>
        <v>0</v>
      </c>
      <c r="Q102" s="62">
        <f>IFERROR(SUMIFS('JOSE CARLOS'!$M$58:$M$69,'JOSE CARLOS'!$H$58:$H$69,"ENTRADA",'JOSE CARLOS'!$J$58:$J$69,$B102),0)</f>
        <v>0</v>
      </c>
      <c r="R102" s="62">
        <f>IFERROR(SUMIFS('LUIS ENRIQUE '!$M$47:$M$56,'LUIS ENRIQUE '!$H$47:$H$56,"ENTRADA",'LUIS ENRIQUE '!$J$47:$J$56,$B102),0)</f>
        <v>0</v>
      </c>
      <c r="S102" s="62">
        <f>IFERROR(SUMIFS(CESARIA!$M$64:$M$75,CESARIA!$H$64:$H$75,"ENTRADA",CESARIA!$J$64:$J$75,$B102),0)</f>
        <v>0</v>
      </c>
      <c r="T102" s="62">
        <f>IFERROR(SUMIFS(ALAN!$M$56:$M$72,ALAN!$H$56:$H$72,"ENTRADA",ALAN!$J$56:$J$72,$B102),0)</f>
        <v>0</v>
      </c>
      <c r="U102" s="62">
        <f>IFERROR(SUMIFS(ELVIA!$M$52:$M$56,ELVIA!$H$52:$H$56,"ENTRADA",ELVIA!$J$52:$J$56,$B102),0)</f>
        <v>0</v>
      </c>
      <c r="V102" s="146">
        <f>IFERROR(SUMIFS(CAJA!$M$3380:$M$3965,CAJA!$H$3380:$H$3965,"ENTRADA",CAJA!$J$3380:$J$3965,$B102),0)</f>
        <v>0</v>
      </c>
      <c r="W102" s="62">
        <f>IFERROR(SUMIFS('CAJA TIGRES'!$M$916:$M$1108,'CAJA TIGRES'!$H$916:$H$1108,"ENTRADA",'CAJA TIGRES'!$J$916:$J$1108,$B102),0)</f>
        <v>0</v>
      </c>
      <c r="X102" s="62">
        <f>IFERROR(SUMIFS(RESERVA!$M$13:$M$13,RESERVA!$H$13:$H$13,"ENTRADA",RESERVA!$J$13:$J$13,$B102),0)</f>
        <v>0</v>
      </c>
      <c r="Y102" s="96">
        <f t="shared" si="24"/>
        <v>0</v>
      </c>
      <c r="Z102" s="96">
        <f>Y102+'MAY25'!Z102</f>
        <v>0</v>
      </c>
    </row>
    <row r="103" spans="2:26" x14ac:dyDescent="0.3">
      <c r="B103" s="63" t="s">
        <v>174</v>
      </c>
      <c r="C103" s="62">
        <f>IFERROR(SUMIFS('MGZ121'!$M$843:'MGZ121'!$M$953,'MGZ121'!$H$843:$H$953,"ENTRADA",'MGZ121'!$J$843:$J$953,$B103),0)</f>
        <v>1000</v>
      </c>
      <c r="D103" s="62">
        <f>IFERROR(SUMIFS('MGZ BBVA'!$M$618:$M$803,'MGZ BBVA'!$H$618:$H$803,"ENTRADA",'MGZ BBVA'!$J$618:$J$803,$B103),0)</f>
        <v>0</v>
      </c>
      <c r="E103" s="62">
        <f>IFERROR(SUMIFS('MGZ DOLARES'!$M$2:$M$2,'MGZ DOLARES'!$F$2:$F$2,"ENTRADA",'MGZ DOLARES'!$J$2:$J$2,$B103),0)</f>
        <v>0</v>
      </c>
      <c r="F103" s="62">
        <f>IFERROR(SUMIFS('MGZ BAJIO'!$M$62:$M$66,'MGZ BAJIO'!$H$62:$H$66,"ENTRADA",'MGZ BAJIO'!$J$62:$J$66,$B103),0)</f>
        <v>0</v>
      </c>
      <c r="G103" s="62">
        <f>IFERROR(SUMIFS('VICTOR BANAMEX'!$M$297:$M$332,'VICTOR BANAMEX'!$H$297:$H$332,"ENTRADA",'VICTOR BANAMEX'!$J$297:$J$332,$B103),0)</f>
        <v>0</v>
      </c>
      <c r="H103" s="62">
        <f>IFERROR(SUMIFS('VICTOR BANORTE'!$M$60:$M$68,'VICTOR BANORTE'!$H$60:$H$68,"ENTRADA",'VICTOR BANORTE'!$J$60:$J$68,$B103),0)</f>
        <v>0</v>
      </c>
      <c r="I103" s="62">
        <f>IFERROR(SUMIFS(RODRIGO!$M$2:$M$2,RODRIGO!$H$2:$H$2,"ENTRADA",RODRIGO!$J$2:$J$2,$B103),0)</f>
        <v>0</v>
      </c>
      <c r="J103" s="62">
        <f>IFERROR(SUMIFS(MOY!$M$32:$M$38,MOY!$F$32:$F$38,"ENTRADA",MOY!$J$32:$J$38,$B103),0)</f>
        <v>0</v>
      </c>
      <c r="K103" s="62">
        <f>IFERROR(SUMIFS('NORMA RUTH'!$M$35:$M$43,'NORMA RUTH'!$H$35:$H$43,"ENTRADA",'NORMA RUTH'!$J$35:$J$43,$B103),0)</f>
        <v>0</v>
      </c>
      <c r="L103" s="62">
        <f>IFERROR(SUMIFS(VALERIA!$M$28:$M$28,VALERIA!$H$28:$H$28,"ENTRADA",VALERIA!$J$28:$J$28,$B103),0)</f>
        <v>0</v>
      </c>
      <c r="M103" s="62">
        <f>IFERROR(SUMIFS('MANUEL BANAMEX'!$M$54:$M$66,'MANUEL BANAMEX'!$H$54:$H$66,"ENTRADA",'MANUEL BANAMEX'!$J$54:$J$66,$B103),0)</f>
        <v>0</v>
      </c>
      <c r="N103" s="62">
        <f>IFERROR(SUMIFS(ROBERTO!$M$2:$M$2,ROBERTO!$H$2:$H$2,"ENTRADA",ROBERTO!$J$2:$J$2,$B103),0)</f>
        <v>0</v>
      </c>
      <c r="O103" s="62">
        <f>IFERROR(SUMIFS(JUAN!$M$57:$M$72,JUAN!$H$57:$H$72,"ENTRADA",JUAN!$J$57:$J$72,$B103),0)</f>
        <v>0</v>
      </c>
      <c r="P103" s="62">
        <f>IFERROR(SUMIFS('NORMA SANCHEZ'!$M$55:$M$66,'NORMA SANCHEZ'!$H$55:$H$66,"ENTRADA",'NORMA SANCHEZ'!$J$55:$J$66,$B103),0)</f>
        <v>0</v>
      </c>
      <c r="Q103" s="62">
        <f>IFERROR(SUMIFS('JOSE CARLOS'!$M$58:$M$69,'JOSE CARLOS'!$H$58:$H$69,"ENTRADA",'JOSE CARLOS'!$J$58:$J$69,$B103),0)</f>
        <v>0</v>
      </c>
      <c r="R103" s="62">
        <f>IFERROR(SUMIFS('LUIS ENRIQUE '!$M$47:$M$56,'LUIS ENRIQUE '!$H$47:$H$56,"ENTRADA",'LUIS ENRIQUE '!$J$47:$J$56,$B103),0)</f>
        <v>0</v>
      </c>
      <c r="S103" s="62">
        <f>IFERROR(SUMIFS(CESARIA!$M$64:$M$75,CESARIA!$H$64:$H$75,"ENTRADA",CESARIA!$J$64:$J$75,$B103),0)</f>
        <v>0</v>
      </c>
      <c r="T103" s="62">
        <f>IFERROR(SUMIFS(ALAN!$M$56:$M$72,ALAN!$H$56:$H$72,"ENTRADA",ALAN!$J$56:$J$72,$B103),0)</f>
        <v>0</v>
      </c>
      <c r="U103" s="62">
        <f>IFERROR(SUMIFS(ELVIA!$M$52:$M$56,ELVIA!$H$52:$H$56,"ENTRADA",ELVIA!$J$52:$J$56,$B103),0)</f>
        <v>0</v>
      </c>
      <c r="V103" s="146">
        <f>IFERROR(SUMIFS(CAJA!$M$3380:$M$3965,CAJA!$H$3380:$H$3965,"ENTRADA",CAJA!$J$3380:$J$3965,$B103),0)</f>
        <v>600000</v>
      </c>
      <c r="W103" s="62">
        <f>IFERROR(SUMIFS('CAJA TIGRES'!$M$916:$M$1108,'CAJA TIGRES'!$H$916:$H$1108,"ENTRADA",'CAJA TIGRES'!$J$916:$J$1108,$B103),0)</f>
        <v>0</v>
      </c>
      <c r="X103" s="62">
        <f>IFERROR(SUMIFS(RESERVA!$M$13:$M$13,RESERVA!$H$13:$H$13,"ENTRADA",RESERVA!$J$13:$J$13,$B103),0)</f>
        <v>0</v>
      </c>
      <c r="Y103" s="96">
        <f t="shared" si="24"/>
        <v>601000</v>
      </c>
      <c r="Z103" s="96">
        <f>Y103+'MAY25'!Z103</f>
        <v>601000</v>
      </c>
    </row>
    <row r="104" spans="2:26" x14ac:dyDescent="0.3">
      <c r="B104" s="63" t="s">
        <v>175</v>
      </c>
      <c r="C104" s="62">
        <f>IFERROR(SUMIFS('MGZ121'!$M$843:'MGZ121'!$M$953,'MGZ121'!$H$843:$H$953,"ENTRADA",'MGZ121'!$J$843:$J$953,$B104),0)</f>
        <v>1300</v>
      </c>
      <c r="D104" s="62">
        <f>IFERROR(SUMIFS('MGZ BBVA'!$M$618:$M$803,'MGZ BBVA'!$H$618:$H$803,"ENTRADA",'MGZ BBVA'!$J$618:$J$803,$B104),0)</f>
        <v>0</v>
      </c>
      <c r="E104" s="62">
        <f>IFERROR(SUMIFS('MGZ DOLARES'!$M$2:$M$2,'MGZ DOLARES'!$F$2:$F$2,"ENTRADA",'MGZ DOLARES'!$J$2:$J$2,$B104),0)</f>
        <v>0</v>
      </c>
      <c r="F104" s="62">
        <f>IFERROR(SUMIFS('MGZ BAJIO'!$M$62:$M$66,'MGZ BAJIO'!$H$62:$H$66,"ENTRADA",'MGZ BAJIO'!$J$62:$J$66,$B104),0)</f>
        <v>0</v>
      </c>
      <c r="G104" s="62">
        <f>IFERROR(SUMIFS('VICTOR BANAMEX'!$M$297:$M$332,'VICTOR BANAMEX'!$H$297:$H$332,"ENTRADA",'VICTOR BANAMEX'!$J$297:$J$332,$B104),0)</f>
        <v>0</v>
      </c>
      <c r="H104" s="62">
        <f>IFERROR(SUMIFS('VICTOR BANORTE'!$M$60:$M$68,'VICTOR BANORTE'!$H$60:$H$68,"ENTRADA",'VICTOR BANORTE'!$J$60:$J$68,$B104),0)</f>
        <v>0</v>
      </c>
      <c r="I104" s="62">
        <f>IFERROR(SUMIFS(RODRIGO!$M$2:$M$2,RODRIGO!$H$2:$H$2,"ENTRADA",RODRIGO!$J$2:$J$2,$B104),0)</f>
        <v>0</v>
      </c>
      <c r="J104" s="62">
        <f>IFERROR(SUMIFS(MOY!$M$32:$M$38,MOY!$F$32:$F$38,"ENTRADA",MOY!$J$32:$J$38,$B104),0)</f>
        <v>0</v>
      </c>
      <c r="K104" s="62">
        <f>IFERROR(SUMIFS('NORMA RUTH'!$M$35:$M$43,'NORMA RUTH'!$H$35:$H$43,"ENTRADA",'NORMA RUTH'!$J$35:$J$43,$B104),0)</f>
        <v>0</v>
      </c>
      <c r="L104" s="62">
        <f>IFERROR(SUMIFS(VALERIA!$M$28:$M$28,VALERIA!$H$28:$H$28,"ENTRADA",VALERIA!$J$28:$J$28,$B104),0)</f>
        <v>0</v>
      </c>
      <c r="M104" s="62">
        <f>IFERROR(SUMIFS('MANUEL BANAMEX'!$M$54:$M$66,'MANUEL BANAMEX'!$H$54:$H$66,"ENTRADA",'MANUEL BANAMEX'!$J$54:$J$66,$B104),0)</f>
        <v>0</v>
      </c>
      <c r="N104" s="62">
        <f>IFERROR(SUMIFS(ROBERTO!$M$2:$M$2,ROBERTO!$H$2:$H$2,"ENTRADA",ROBERTO!$J$2:$J$2,$B104),0)</f>
        <v>0</v>
      </c>
      <c r="O104" s="62">
        <f>IFERROR(SUMIFS(JUAN!$M$57:$M$72,JUAN!$H$57:$H$72,"ENTRADA",JUAN!$J$57:$J$72,$B104),0)</f>
        <v>0</v>
      </c>
      <c r="P104" s="62">
        <f>IFERROR(SUMIFS('NORMA SANCHEZ'!$M$55:$M$66,'NORMA SANCHEZ'!$H$55:$H$66,"ENTRADA",'NORMA SANCHEZ'!$J$55:$J$66,$B104),0)</f>
        <v>0</v>
      </c>
      <c r="Q104" s="62">
        <f>IFERROR(SUMIFS('JOSE CARLOS'!$M$58:$M$69,'JOSE CARLOS'!$H$58:$H$69,"ENTRADA",'JOSE CARLOS'!$J$58:$J$69,$B104),0)</f>
        <v>0</v>
      </c>
      <c r="R104" s="62">
        <f>IFERROR(SUMIFS('LUIS ENRIQUE '!$M$47:$M$56,'LUIS ENRIQUE '!$H$47:$H$56,"ENTRADA",'LUIS ENRIQUE '!$J$47:$J$56,$B104),0)</f>
        <v>0</v>
      </c>
      <c r="S104" s="62">
        <f>IFERROR(SUMIFS(CESARIA!$M$64:$M$75,CESARIA!$H$64:$H$75,"ENTRADA",CESARIA!$J$64:$J$75,$B104),0)</f>
        <v>0</v>
      </c>
      <c r="T104" s="62">
        <f>IFERROR(SUMIFS(ALAN!$M$56:$M$72,ALAN!$H$56:$H$72,"ENTRADA",ALAN!$J$56:$J$72,$B104),0)</f>
        <v>0</v>
      </c>
      <c r="U104" s="62">
        <f>IFERROR(SUMIFS(ELVIA!$M$52:$M$56,ELVIA!$H$52:$H$56,"ENTRADA",ELVIA!$J$52:$J$56,$B104),0)</f>
        <v>0</v>
      </c>
      <c r="V104" s="146">
        <f>IFERROR(SUMIFS(CAJA!$M$3380:$M$3965,CAJA!$H$3380:$H$3965,"ENTRADA",CAJA!$J$3380:$J$3965,$B104),0)</f>
        <v>220700</v>
      </c>
      <c r="W104" s="62">
        <f>IFERROR(SUMIFS('CAJA TIGRES'!$M$916:$M$1108,'CAJA TIGRES'!$H$916:$H$1108,"ENTRADA",'CAJA TIGRES'!$J$916:$J$1108,$B104),0)</f>
        <v>0</v>
      </c>
      <c r="X104" s="62">
        <f>IFERROR(SUMIFS(RESERVA!$M$13:$M$13,RESERVA!$H$13:$H$13,"ENTRADA",RESERVA!$J$13:$J$13,$B104),0)</f>
        <v>0</v>
      </c>
      <c r="Y104" s="96">
        <f t="shared" si="24"/>
        <v>222000</v>
      </c>
      <c r="Z104" s="96">
        <f>Y104+'MAY25'!Z104</f>
        <v>393752.28</v>
      </c>
    </row>
    <row r="105" spans="2:26" x14ac:dyDescent="0.3">
      <c r="B105" s="63" t="s">
        <v>176</v>
      </c>
      <c r="C105" s="62">
        <f>IFERROR(SUMIFS('MGZ121'!$M$843:'MGZ121'!$M$953,'MGZ121'!$H$843:$H$953,"ENTRADA",'MGZ121'!$J$843:$J$953,$B105),0)</f>
        <v>0</v>
      </c>
      <c r="D105" s="62">
        <f>IFERROR(SUMIFS('MGZ BBVA'!$M$618:$M$803,'MGZ BBVA'!$H$618:$H$803,"ENTRADA",'MGZ BBVA'!$J$618:$J$803,$B105),0)</f>
        <v>0</v>
      </c>
      <c r="E105" s="62">
        <f>IFERROR(SUMIFS('MGZ DOLARES'!$M$2:$M$2,'MGZ DOLARES'!$F$2:$F$2,"ENTRADA",'MGZ DOLARES'!$J$2:$J$2,$B105),0)</f>
        <v>0</v>
      </c>
      <c r="F105" s="62">
        <f>IFERROR(SUMIFS('MGZ BAJIO'!$M$62:$M$66,'MGZ BAJIO'!$H$62:$H$66,"ENTRADA",'MGZ BAJIO'!$J$62:$J$66,$B105),0)</f>
        <v>0</v>
      </c>
      <c r="G105" s="62">
        <f>IFERROR(SUMIFS('VICTOR BANAMEX'!$M$297:$M$332,'VICTOR BANAMEX'!$H$297:$H$332,"ENTRADA",'VICTOR BANAMEX'!$J$297:$J$332,$B105),0)</f>
        <v>0</v>
      </c>
      <c r="H105" s="62">
        <f>IFERROR(SUMIFS('VICTOR BANORTE'!$M$60:$M$68,'VICTOR BANORTE'!$H$60:$H$68,"ENTRADA",'VICTOR BANORTE'!$J$60:$J$68,$B105),0)</f>
        <v>0</v>
      </c>
      <c r="I105" s="62">
        <f>IFERROR(SUMIFS(RODRIGO!$M$2:$M$2,RODRIGO!$H$2:$H$2,"ENTRADA",RODRIGO!$J$2:$J$2,$B105),0)</f>
        <v>0</v>
      </c>
      <c r="J105" s="62">
        <f>IFERROR(SUMIFS(MOY!$M$32:$M$38,MOY!$F$32:$F$38,"ENTRADA",MOY!$J$32:$J$38,$B105),0)</f>
        <v>0</v>
      </c>
      <c r="K105" s="62">
        <f>IFERROR(SUMIFS('NORMA RUTH'!$M$35:$M$43,'NORMA RUTH'!$H$35:$H$43,"ENTRADA",'NORMA RUTH'!$J$35:$J$43,$B105),0)</f>
        <v>0</v>
      </c>
      <c r="L105" s="62">
        <f>IFERROR(SUMIFS(VALERIA!$M$28:$M$28,VALERIA!$H$28:$H$28,"ENTRADA",VALERIA!$J$28:$J$28,$B105),0)</f>
        <v>0</v>
      </c>
      <c r="M105" s="62">
        <f>IFERROR(SUMIFS('MANUEL BANAMEX'!$M$54:$M$66,'MANUEL BANAMEX'!$H$54:$H$66,"ENTRADA",'MANUEL BANAMEX'!$J$54:$J$66,$B105),0)</f>
        <v>0</v>
      </c>
      <c r="N105" s="62">
        <f>IFERROR(SUMIFS(ROBERTO!$M$2:$M$2,ROBERTO!$H$2:$H$2,"ENTRADA",ROBERTO!$J$2:$J$2,$B105),0)</f>
        <v>0</v>
      </c>
      <c r="O105" s="62">
        <f>IFERROR(SUMIFS(JUAN!$M$57:$M$72,JUAN!$H$57:$H$72,"ENTRADA",JUAN!$J$57:$J$72,$B105),0)</f>
        <v>0</v>
      </c>
      <c r="P105" s="62">
        <f>IFERROR(SUMIFS('NORMA SANCHEZ'!$M$55:$M$66,'NORMA SANCHEZ'!$H$55:$H$66,"ENTRADA",'NORMA SANCHEZ'!$J$55:$J$66,$B105),0)</f>
        <v>0</v>
      </c>
      <c r="Q105" s="62">
        <f>IFERROR(SUMIFS('JOSE CARLOS'!$M$58:$M$69,'JOSE CARLOS'!$H$58:$H$69,"ENTRADA",'JOSE CARLOS'!$J$58:$J$69,$B105),0)</f>
        <v>0</v>
      </c>
      <c r="R105" s="62">
        <f>IFERROR(SUMIFS('LUIS ENRIQUE '!$M$47:$M$56,'LUIS ENRIQUE '!$H$47:$H$56,"ENTRADA",'LUIS ENRIQUE '!$J$47:$J$56,$B105),0)</f>
        <v>0</v>
      </c>
      <c r="S105" s="62">
        <f>IFERROR(SUMIFS(CESARIA!$M$64:$M$75,CESARIA!$H$64:$H$75,"ENTRADA",CESARIA!$J$64:$J$75,$B105),0)</f>
        <v>0</v>
      </c>
      <c r="T105" s="62">
        <f>IFERROR(SUMIFS(ALAN!$M$56:$M$72,ALAN!$H$56:$H$72,"ENTRADA",ALAN!$J$56:$J$72,$B105),0)</f>
        <v>0</v>
      </c>
      <c r="U105" s="62">
        <f>IFERROR(SUMIFS(ELVIA!$M$52:$M$56,ELVIA!$H$52:$H$56,"ENTRADA",ELVIA!$J$52:$J$56,$B105),0)</f>
        <v>0</v>
      </c>
      <c r="V105" s="146">
        <f>IFERROR(SUMIFS(CAJA!$M$3380:$M$3965,CAJA!$H$3380:$H$3965,"ENTRADA",CAJA!$J$3380:$J$3965,$B105),0)</f>
        <v>0</v>
      </c>
      <c r="W105" s="62">
        <f>IFERROR(SUMIFS('CAJA TIGRES'!$M$916:$M$1108,'CAJA TIGRES'!$H$916:$H$1108,"ENTRADA",'CAJA TIGRES'!$J$916:$J$1108,$B105),0)</f>
        <v>0</v>
      </c>
      <c r="X105" s="62">
        <f>IFERROR(SUMIFS(RESERVA!$M$13:$M$13,RESERVA!$H$13:$H$13,"ENTRADA",RESERVA!$J$13:$J$13,$B105),0)</f>
        <v>0</v>
      </c>
      <c r="Y105" s="96">
        <f t="shared" si="24"/>
        <v>0</v>
      </c>
      <c r="Z105" s="96">
        <f>Y105+'MAY25'!Z105</f>
        <v>0</v>
      </c>
    </row>
    <row r="106" spans="2:26" x14ac:dyDescent="0.3">
      <c r="B106" s="63" t="s">
        <v>177</v>
      </c>
      <c r="C106" s="62">
        <f>IFERROR(SUMIFS('MGZ121'!$M$843:'MGZ121'!$M$953,'MGZ121'!$H$843:$H$953,"ENTRADA",'MGZ121'!$J$843:$J$953,$B106),0)</f>
        <v>0</v>
      </c>
      <c r="D106" s="62">
        <f>IFERROR(SUMIFS('MGZ BBVA'!$M$618:$M$803,'MGZ BBVA'!$H$618:$H$803,"ENTRADA",'MGZ BBVA'!$J$618:$J$803,$B106),0)</f>
        <v>0</v>
      </c>
      <c r="E106" s="62">
        <f>IFERROR(SUMIFS('MGZ DOLARES'!$M$2:$M$2,'MGZ DOLARES'!$F$2:$F$2,"ENTRADA",'MGZ DOLARES'!$J$2:$J$2,$B106),0)</f>
        <v>0</v>
      </c>
      <c r="F106" s="62">
        <f>IFERROR(SUMIFS('MGZ BAJIO'!$M$62:$M$66,'MGZ BAJIO'!$H$62:$H$66,"ENTRADA",'MGZ BAJIO'!$J$62:$J$66,$B106),0)</f>
        <v>0</v>
      </c>
      <c r="G106" s="62">
        <f>IFERROR(SUMIFS('VICTOR BANAMEX'!$M$297:$M$332,'VICTOR BANAMEX'!$H$297:$H$332,"ENTRADA",'VICTOR BANAMEX'!$J$297:$J$332,$B106),0)</f>
        <v>0</v>
      </c>
      <c r="H106" s="62">
        <f>IFERROR(SUMIFS('VICTOR BANORTE'!$M$60:$M$68,'VICTOR BANORTE'!$H$60:$H$68,"ENTRADA",'VICTOR BANORTE'!$J$60:$J$68,$B106),0)</f>
        <v>0</v>
      </c>
      <c r="I106" s="62">
        <f>IFERROR(SUMIFS(RODRIGO!$M$2:$M$2,RODRIGO!$H$2:$H$2,"ENTRADA",RODRIGO!$J$2:$J$2,$B106),0)</f>
        <v>0</v>
      </c>
      <c r="J106" s="62">
        <f>IFERROR(SUMIFS(MOY!$M$32:$M$38,MOY!$F$32:$F$38,"ENTRADA",MOY!$J$32:$J$38,$B106),0)</f>
        <v>0</v>
      </c>
      <c r="K106" s="62">
        <f>IFERROR(SUMIFS('NORMA RUTH'!$M$35:$M$43,'NORMA RUTH'!$H$35:$H$43,"ENTRADA",'NORMA RUTH'!$J$35:$J$43,$B106),0)</f>
        <v>0</v>
      </c>
      <c r="L106" s="62">
        <f>IFERROR(SUMIFS(VALERIA!$M$28:$M$28,VALERIA!$H$28:$H$28,"ENTRADA",VALERIA!$J$28:$J$28,$B106),0)</f>
        <v>0</v>
      </c>
      <c r="M106" s="62">
        <f>IFERROR(SUMIFS('MANUEL BANAMEX'!$M$54:$M$66,'MANUEL BANAMEX'!$H$54:$H$66,"ENTRADA",'MANUEL BANAMEX'!$J$54:$J$66,$B106),0)</f>
        <v>0</v>
      </c>
      <c r="N106" s="62">
        <f>IFERROR(SUMIFS(ROBERTO!$M$2:$M$2,ROBERTO!$H$2:$H$2,"ENTRADA",ROBERTO!$J$2:$J$2,$B106),0)</f>
        <v>0</v>
      </c>
      <c r="O106" s="62">
        <f>IFERROR(SUMIFS(JUAN!$M$57:$M$72,JUAN!$H$57:$H$72,"ENTRADA",JUAN!$J$57:$J$72,$B106),0)</f>
        <v>0</v>
      </c>
      <c r="P106" s="62">
        <f>IFERROR(SUMIFS('NORMA SANCHEZ'!$M$55:$M$66,'NORMA SANCHEZ'!$H$55:$H$66,"ENTRADA",'NORMA SANCHEZ'!$J$55:$J$66,$B106),0)</f>
        <v>0</v>
      </c>
      <c r="Q106" s="62">
        <f>IFERROR(SUMIFS('JOSE CARLOS'!$M$58:$M$69,'JOSE CARLOS'!$H$58:$H$69,"ENTRADA",'JOSE CARLOS'!$J$58:$J$69,$B106),0)</f>
        <v>0</v>
      </c>
      <c r="R106" s="62">
        <f>IFERROR(SUMIFS('LUIS ENRIQUE '!$M$47:$M$56,'LUIS ENRIQUE '!$H$47:$H$56,"ENTRADA",'LUIS ENRIQUE '!$J$47:$J$56,$B106),0)</f>
        <v>0</v>
      </c>
      <c r="S106" s="62">
        <f>IFERROR(SUMIFS(CESARIA!$M$64:$M$75,CESARIA!$H$64:$H$75,"ENTRADA",CESARIA!$J$64:$J$75,$B106),0)</f>
        <v>0</v>
      </c>
      <c r="T106" s="62">
        <f>IFERROR(SUMIFS(ALAN!$M$56:$M$72,ALAN!$H$56:$H$72,"ENTRADA",ALAN!$J$56:$J$72,$B106),0)</f>
        <v>0</v>
      </c>
      <c r="U106" s="62">
        <f>IFERROR(SUMIFS(ELVIA!$M$52:$M$56,ELVIA!$H$52:$H$56,"ENTRADA",ELVIA!$J$52:$J$56,$B106),0)</f>
        <v>0</v>
      </c>
      <c r="V106" s="146">
        <f>IFERROR(SUMIFS(CAJA!$M$3380:$M$3965,CAJA!$H$3380:$H$3965,"ENTRADA",CAJA!$J$3380:$J$3965,$B106),0)</f>
        <v>0</v>
      </c>
      <c r="W106" s="62">
        <f>IFERROR(SUMIFS('CAJA TIGRES'!$M$916:$M$1108,'CAJA TIGRES'!$H$916:$H$1108,"ENTRADA",'CAJA TIGRES'!$J$916:$J$1108,$B106),0)</f>
        <v>0</v>
      </c>
      <c r="X106" s="62">
        <f>IFERROR(SUMIFS(RESERVA!$M$13:$M$13,RESERVA!$H$13:$H$13,"ENTRADA",RESERVA!$J$13:$J$13,$B106),0)</f>
        <v>0</v>
      </c>
      <c r="Y106" s="96">
        <f t="shared" si="24"/>
        <v>0</v>
      </c>
      <c r="Z106" s="96">
        <f>Y106+'MAY25'!Z106</f>
        <v>0</v>
      </c>
    </row>
    <row r="107" spans="2:26" x14ac:dyDescent="0.3">
      <c r="B107" s="63" t="s">
        <v>8784</v>
      </c>
      <c r="C107" s="62">
        <f>IFERROR(SUMIFS('MGZ121'!$M$843:'MGZ121'!$M$953,'MGZ121'!$H$843:$H$953,"ENTRADA",'MGZ121'!$J$843:$J$953,$B107),0)</f>
        <v>0</v>
      </c>
      <c r="D107" s="62">
        <f>IFERROR(SUMIFS('MGZ BBVA'!$M$618:$M$803,'MGZ BBVA'!$H$618:$H$803,"ENTRADA",'MGZ BBVA'!$J$618:$J$803,$B107),0)</f>
        <v>0</v>
      </c>
      <c r="E107" s="62">
        <f>IFERROR(SUMIFS('MGZ DOLARES'!$M$2:$M$2,'MGZ DOLARES'!$F$2:$F$2,"ENTRADA",'MGZ DOLARES'!$J$2:$J$2,$B107),0)</f>
        <v>0</v>
      </c>
      <c r="F107" s="62">
        <f>IFERROR(SUMIFS('MGZ BAJIO'!$M$62:$M$66,'MGZ BAJIO'!$H$62:$H$66,"ENTRADA",'MGZ BAJIO'!$J$62:$J$66,$B107),0)</f>
        <v>0</v>
      </c>
      <c r="G107" s="62">
        <f>IFERROR(SUMIFS('VICTOR BANAMEX'!$M$297:$M$332,'VICTOR BANAMEX'!$H$297:$H$332,"ENTRADA",'VICTOR BANAMEX'!$J$297:$J$332,$B107),0)</f>
        <v>0</v>
      </c>
      <c r="H107" s="62">
        <f>IFERROR(SUMIFS('VICTOR BANORTE'!$M$60:$M$68,'VICTOR BANORTE'!$H$60:$H$68,"ENTRADA",'VICTOR BANORTE'!$J$60:$J$68,$B107),0)</f>
        <v>0</v>
      </c>
      <c r="I107" s="62">
        <f>IFERROR(SUMIFS(RODRIGO!$M$2:$M$2,RODRIGO!$H$2:$H$2,"ENTRADA",RODRIGO!$J$2:$J$2,$B107),0)</f>
        <v>0</v>
      </c>
      <c r="J107" s="62">
        <f>IFERROR(SUMIFS(MOY!$M$32:$M$38,MOY!$F$32:$F$38,"ENTRADA",MOY!$J$32:$J$38,$B107),0)</f>
        <v>0</v>
      </c>
      <c r="K107" s="62">
        <f>IFERROR(SUMIFS('NORMA RUTH'!$M$35:$M$43,'NORMA RUTH'!$H$35:$H$43,"ENTRADA",'NORMA RUTH'!$J$35:$J$43,$B107),0)</f>
        <v>0</v>
      </c>
      <c r="L107" s="62">
        <f>IFERROR(SUMIFS(VALERIA!$M$28:$M$28,VALERIA!$H$28:$H$28,"ENTRADA",VALERIA!$J$28:$J$28,$B107),0)</f>
        <v>0</v>
      </c>
      <c r="M107" s="62">
        <f>IFERROR(SUMIFS('MANUEL BANAMEX'!$M$54:$M$66,'MANUEL BANAMEX'!$H$54:$H$66,"ENTRADA",'MANUEL BANAMEX'!$J$54:$J$66,$B107),0)</f>
        <v>0</v>
      </c>
      <c r="N107" s="62">
        <f>IFERROR(SUMIFS(ROBERTO!$M$2:$M$2,ROBERTO!$H$2:$H$2,"ENTRADA",ROBERTO!$J$2:$J$2,$B107),0)</f>
        <v>0</v>
      </c>
      <c r="O107" s="62">
        <f>IFERROR(SUMIFS(JUAN!$M$57:$M$72,JUAN!$H$57:$H$72,"ENTRADA",JUAN!$J$57:$J$72,$B107),0)</f>
        <v>0</v>
      </c>
      <c r="P107" s="62">
        <f>IFERROR(SUMIFS('NORMA SANCHEZ'!$M$55:$M$66,'NORMA SANCHEZ'!$H$55:$H$66,"ENTRADA",'NORMA SANCHEZ'!$J$55:$J$66,$B107),0)</f>
        <v>0</v>
      </c>
      <c r="Q107" s="62">
        <f>IFERROR(SUMIFS('JOSE CARLOS'!$M$58:$M$69,'JOSE CARLOS'!$H$58:$H$69,"ENTRADA",'JOSE CARLOS'!$J$58:$J$69,$B107),0)</f>
        <v>0</v>
      </c>
      <c r="R107" s="62">
        <f>IFERROR(SUMIFS('LUIS ENRIQUE '!$M$47:$M$56,'LUIS ENRIQUE '!$H$47:$H$56,"ENTRADA",'LUIS ENRIQUE '!$J$47:$J$56,$B107),0)</f>
        <v>0</v>
      </c>
      <c r="S107" s="62">
        <f>IFERROR(SUMIFS(CESARIA!$M$64:$M$75,CESARIA!$H$64:$H$75,"ENTRADA",CESARIA!$J$64:$J$75,$B107),0)</f>
        <v>0</v>
      </c>
      <c r="T107" s="62">
        <f>IFERROR(SUMIFS(ALAN!$M$56:$M$72,ALAN!$H$56:$H$72,"ENTRADA",ALAN!$J$56:$J$72,$B107),0)</f>
        <v>0</v>
      </c>
      <c r="U107" s="62">
        <f>IFERROR(SUMIFS(ELVIA!$M$52:$M$56,ELVIA!$H$52:$H$56,"ENTRADA",ELVIA!$J$52:$J$56,$B107),0)</f>
        <v>0</v>
      </c>
      <c r="V107" s="146">
        <f>IFERROR(SUMIFS(CAJA!$M$3380:$M$3965,CAJA!$H$3380:$H$3965,"ENTRADA",CAJA!$J$3380:$J$3965,$B107),0)</f>
        <v>0</v>
      </c>
      <c r="W107" s="62">
        <f>IFERROR(SUMIFS('CAJA TIGRES'!$M$916:$M$1108,'CAJA TIGRES'!$H$916:$H$1108,"ENTRADA",'CAJA TIGRES'!$J$916:$J$1108,$B107),0)</f>
        <v>0</v>
      </c>
      <c r="X107" s="62">
        <f>IFERROR(SUMIFS(RESERVA!$M$13:$M$13,RESERVA!$H$13:$H$13,"ENTRADA",RESERVA!$J$13:$J$13,$B107),0)</f>
        <v>0</v>
      </c>
      <c r="Y107" s="96">
        <f t="shared" ref="Y107:Y109" si="25">SUM(C107:X107)</f>
        <v>0</v>
      </c>
      <c r="Z107" s="96">
        <f>Y107+'MAY25'!Z107</f>
        <v>0</v>
      </c>
    </row>
    <row r="108" spans="2:26" x14ac:dyDescent="0.3">
      <c r="B108" s="63" t="s">
        <v>280</v>
      </c>
      <c r="C108" s="62">
        <f>IFERROR(SUMIFS('MGZ121'!$M$843:'MGZ121'!$M$953,'MGZ121'!$H$843:$H$953,"ENTRADA",'MGZ121'!$J$843:$J$953,$B108),0)</f>
        <v>0</v>
      </c>
      <c r="D108" s="62">
        <f>IFERROR(SUMIFS('MGZ BBVA'!$M$618:$M$803,'MGZ BBVA'!$H$618:$H$803,"ENTRADA",'MGZ BBVA'!$J$618:$J$803,$B108),0)</f>
        <v>0</v>
      </c>
      <c r="E108" s="62">
        <f>IFERROR(SUMIFS('MGZ DOLARES'!$M$2:$M$2,'MGZ DOLARES'!$F$2:$F$2,"ENTRADA",'MGZ DOLARES'!$J$2:$J$2,$B108),0)</f>
        <v>0</v>
      </c>
      <c r="F108" s="62">
        <f>IFERROR(SUMIFS('MGZ BAJIO'!$M$62:$M$66,'MGZ BAJIO'!$H$62:$H$66,"ENTRADA",'MGZ BAJIO'!$J$62:$J$66,$B108),0)</f>
        <v>0</v>
      </c>
      <c r="G108" s="62">
        <f>IFERROR(SUMIFS('VICTOR BANAMEX'!$M$297:$M$332,'VICTOR BANAMEX'!$H$297:$H$332,"ENTRADA",'VICTOR BANAMEX'!$J$297:$J$332,$B108),0)</f>
        <v>0</v>
      </c>
      <c r="H108" s="62">
        <f>IFERROR(SUMIFS('VICTOR BANORTE'!$M$60:$M$68,'VICTOR BANORTE'!$H$60:$H$68,"ENTRADA",'VICTOR BANORTE'!$J$60:$J$68,$B108),0)</f>
        <v>0</v>
      </c>
      <c r="I108" s="62">
        <f>IFERROR(SUMIFS(RODRIGO!$M$2:$M$2,RODRIGO!$H$2:$H$2,"ENTRADA",RODRIGO!$J$2:$J$2,$B108),0)</f>
        <v>0</v>
      </c>
      <c r="J108" s="62">
        <f>IFERROR(SUMIFS(MOY!$M$32:$M$38,MOY!$F$32:$F$38,"ENTRADA",MOY!$J$32:$J$38,$B108),0)</f>
        <v>0</v>
      </c>
      <c r="K108" s="62">
        <f>IFERROR(SUMIFS('NORMA RUTH'!$M$35:$M$43,'NORMA RUTH'!$H$35:$H$43,"ENTRADA",'NORMA RUTH'!$J$35:$J$43,$B108),0)</f>
        <v>0</v>
      </c>
      <c r="L108" s="62">
        <f>IFERROR(SUMIFS(VALERIA!$M$28:$M$28,VALERIA!$H$28:$H$28,"ENTRADA",VALERIA!$J$28:$J$28,$B108),0)</f>
        <v>0</v>
      </c>
      <c r="M108" s="62">
        <f>IFERROR(SUMIFS('MANUEL BANAMEX'!$M$54:$M$66,'MANUEL BANAMEX'!$H$54:$H$66,"ENTRADA",'MANUEL BANAMEX'!$J$54:$J$66,$B108),0)</f>
        <v>0</v>
      </c>
      <c r="N108" s="62">
        <f>IFERROR(SUMIFS(ROBERTO!$M$2:$M$2,ROBERTO!$H$2:$H$2,"ENTRADA",ROBERTO!$J$2:$J$2,$B108),0)</f>
        <v>0</v>
      </c>
      <c r="O108" s="62">
        <f>IFERROR(SUMIFS(JUAN!$M$57:$M$72,JUAN!$H$57:$H$72,"ENTRADA",JUAN!$J$57:$J$72,$B108),0)</f>
        <v>0</v>
      </c>
      <c r="P108" s="62">
        <f>IFERROR(SUMIFS('NORMA SANCHEZ'!$M$55:$M$66,'NORMA SANCHEZ'!$H$55:$H$66,"ENTRADA",'NORMA SANCHEZ'!$J$55:$J$66,$B108),0)</f>
        <v>0</v>
      </c>
      <c r="Q108" s="62">
        <f>IFERROR(SUMIFS('JOSE CARLOS'!$M$58:$M$69,'JOSE CARLOS'!$H$58:$H$69,"ENTRADA",'JOSE CARLOS'!$J$58:$J$69,$B108),0)</f>
        <v>0</v>
      </c>
      <c r="R108" s="62">
        <f>IFERROR(SUMIFS('LUIS ENRIQUE '!$M$47:$M$56,'LUIS ENRIQUE '!$H$47:$H$56,"ENTRADA",'LUIS ENRIQUE '!$J$47:$J$56,$B108),0)</f>
        <v>0</v>
      </c>
      <c r="S108" s="62">
        <f>IFERROR(SUMIFS(CESARIA!$M$64:$M$75,CESARIA!$H$64:$H$75,"ENTRADA",CESARIA!$J$64:$J$75,$B108),0)</f>
        <v>0</v>
      </c>
      <c r="T108" s="62">
        <f>IFERROR(SUMIFS(ALAN!$M$56:$M$72,ALAN!$H$56:$H$72,"ENTRADA",ALAN!$J$56:$J$72,$B108),0)</f>
        <v>0</v>
      </c>
      <c r="U108" s="62">
        <f>IFERROR(SUMIFS(ELVIA!$M$52:$M$56,ELVIA!$H$52:$H$56,"ENTRADA",ELVIA!$J$52:$J$56,$B108),0)</f>
        <v>0</v>
      </c>
      <c r="V108" s="146">
        <f>IFERROR(SUMIFS(CAJA!$M$3380:$M$3965,CAJA!$H$3380:$H$3965,"ENTRADA",CAJA!$J$3380:$J$3965,$B108),0)</f>
        <v>517000</v>
      </c>
      <c r="W108" s="62">
        <f>IFERROR(SUMIFS('CAJA TIGRES'!$M$916:$M$1108,'CAJA TIGRES'!$H$916:$H$1108,"ENTRADA",'CAJA TIGRES'!$J$916:$J$1108,$B108),0)</f>
        <v>0</v>
      </c>
      <c r="X108" s="62">
        <f>IFERROR(SUMIFS(RESERVA!$M$13:$M$13,RESERVA!$H$13:$H$13,"ENTRADA",RESERVA!$J$13:$J$13,$B108),0)</f>
        <v>0</v>
      </c>
      <c r="Y108" s="96">
        <f t="shared" si="25"/>
        <v>517000</v>
      </c>
      <c r="Z108" s="96">
        <f>Y108+'MAY25'!Z108</f>
        <v>3427500</v>
      </c>
    </row>
    <row r="109" spans="2:26" x14ac:dyDescent="0.3">
      <c r="B109" s="63" t="s">
        <v>178</v>
      </c>
      <c r="C109" s="62">
        <f>IFERROR(SUMIFS('MGZ121'!$M$843:'MGZ121'!$M$953,'MGZ121'!$H$843:$H$953,"ENTRADA",'MGZ121'!$J$843:$J$953,$B109),0)</f>
        <v>0</v>
      </c>
      <c r="D109" s="62">
        <f>IFERROR(SUMIFS('MGZ BBVA'!$M$618:$M$803,'MGZ BBVA'!$H$618:$H$803,"ENTRADA",'MGZ BBVA'!$J$618:$J$803,$B109),0)</f>
        <v>0</v>
      </c>
      <c r="E109" s="62">
        <f>IFERROR(SUMIFS('MGZ DOLARES'!$M$2:$M$2,'MGZ DOLARES'!$F$2:$F$2,"ENTRADA",'MGZ DOLARES'!$J$2:$J$2,$B109),0)</f>
        <v>0</v>
      </c>
      <c r="F109" s="62">
        <f>IFERROR(SUMIFS('MGZ BAJIO'!$M$62:$M$66,'MGZ BAJIO'!$H$62:$H$66,"ENTRADA",'MGZ BAJIO'!$J$62:$J$66,$B109),0)</f>
        <v>0</v>
      </c>
      <c r="G109" s="62">
        <f>IFERROR(SUMIFS('VICTOR BANAMEX'!$M$297:$M$332,'VICTOR BANAMEX'!$H$297:$H$332,"ENTRADA",'VICTOR BANAMEX'!$J$297:$J$332,$B109),0)</f>
        <v>0</v>
      </c>
      <c r="H109" s="62">
        <f>IFERROR(SUMIFS('VICTOR BANORTE'!$M$60:$M$68,'VICTOR BANORTE'!$H$60:$H$68,"ENTRADA",'VICTOR BANORTE'!$J$60:$J$68,$B109),0)</f>
        <v>0</v>
      </c>
      <c r="I109" s="62">
        <f>IFERROR(SUMIFS(RODRIGO!$M$2:$M$2,RODRIGO!$H$2:$H$2,"ENTRADA",RODRIGO!$J$2:$J$2,$B109),0)</f>
        <v>0</v>
      </c>
      <c r="J109" s="62">
        <f>IFERROR(SUMIFS(MOY!$M$32:$M$38,MOY!$F$32:$F$38,"ENTRADA",MOY!$J$32:$J$38,$B109),0)</f>
        <v>0</v>
      </c>
      <c r="K109" s="62">
        <f>IFERROR(SUMIFS('NORMA RUTH'!$M$35:$M$43,'NORMA RUTH'!$H$35:$H$43,"ENTRADA",'NORMA RUTH'!$J$35:$J$43,$B109),0)</f>
        <v>0</v>
      </c>
      <c r="L109" s="62">
        <f>IFERROR(SUMIFS(VALERIA!$M$28:$M$28,VALERIA!$H$28:$H$28,"ENTRADA",VALERIA!$J$28:$J$28,$B109),0)</f>
        <v>0</v>
      </c>
      <c r="M109" s="62">
        <f>IFERROR(SUMIFS('MANUEL BANAMEX'!$M$54:$M$66,'MANUEL BANAMEX'!$H$54:$H$66,"ENTRADA",'MANUEL BANAMEX'!$J$54:$J$66,$B109),0)</f>
        <v>0</v>
      </c>
      <c r="N109" s="62">
        <f>IFERROR(SUMIFS(ROBERTO!$M$2:$M$2,ROBERTO!$H$2:$H$2,"ENTRADA",ROBERTO!$J$2:$J$2,$B109),0)</f>
        <v>0</v>
      </c>
      <c r="O109" s="62">
        <f>IFERROR(SUMIFS(JUAN!$M$57:$M$72,JUAN!$H$57:$H$72,"ENTRADA",JUAN!$J$57:$J$72,$B109),0)</f>
        <v>0</v>
      </c>
      <c r="P109" s="62">
        <f>IFERROR(SUMIFS('NORMA SANCHEZ'!$M$55:$M$66,'NORMA SANCHEZ'!$H$55:$H$66,"ENTRADA",'NORMA SANCHEZ'!$J$55:$J$66,$B109),0)</f>
        <v>0</v>
      </c>
      <c r="Q109" s="62">
        <f>IFERROR(SUMIFS('JOSE CARLOS'!$M$58:$M$69,'JOSE CARLOS'!$H$58:$H$69,"ENTRADA",'JOSE CARLOS'!$J$58:$J$69,$B109),0)</f>
        <v>0</v>
      </c>
      <c r="R109" s="62">
        <f>IFERROR(SUMIFS('LUIS ENRIQUE '!$M$47:$M$56,'LUIS ENRIQUE '!$H$47:$H$56,"ENTRADA",'LUIS ENRIQUE '!$J$47:$J$56,$B109),0)</f>
        <v>0</v>
      </c>
      <c r="S109" s="62">
        <f>IFERROR(SUMIFS(CESARIA!$M$64:$M$75,CESARIA!$H$64:$H$75,"ENTRADA",CESARIA!$J$64:$J$75,$B109),0)</f>
        <v>0</v>
      </c>
      <c r="T109" s="62">
        <f>IFERROR(SUMIFS(ALAN!$M$56:$M$72,ALAN!$H$56:$H$72,"ENTRADA",ALAN!$J$56:$J$72,$B109),0)</f>
        <v>0</v>
      </c>
      <c r="U109" s="62">
        <f>IFERROR(SUMIFS(ELVIA!$M$52:$M$56,ELVIA!$H$52:$H$56,"ENTRADA",ELVIA!$J$52:$J$56,$B109),0)</f>
        <v>0</v>
      </c>
      <c r="V109" s="146">
        <f>IFERROR(SUMIFS(CAJA!$M$3380:$M$3965,CAJA!$H$3380:$H$3965,"ENTRADA",CAJA!$J$3380:$J$3965,$B109),0)</f>
        <v>0</v>
      </c>
      <c r="W109" s="62">
        <f>IFERROR(SUMIFS('CAJA TIGRES'!$M$916:$M$1108,'CAJA TIGRES'!$H$916:$H$1108,"ENTRADA",'CAJA TIGRES'!$J$916:$J$1108,$B109),0)</f>
        <v>0</v>
      </c>
      <c r="X109" s="62">
        <f>IFERROR(SUMIFS(RESERVA!$M$13:$M$13,RESERVA!$H$13:$H$13,"ENTRADA",RESERVA!$J$13:$J$13,$B109),0)</f>
        <v>0</v>
      </c>
      <c r="Y109" s="96">
        <f t="shared" si="25"/>
        <v>0</v>
      </c>
      <c r="Z109" s="96">
        <f>Y109+'MAY25'!Z109</f>
        <v>0</v>
      </c>
    </row>
    <row r="110" spans="2:26" x14ac:dyDescent="0.3">
      <c r="B110" s="63" t="s">
        <v>179</v>
      </c>
      <c r="C110" s="62">
        <f>IFERROR(SUMIFS('MGZ121'!$M$843:'MGZ121'!$M$953,'MGZ121'!$H$843:$H$953,"ENTRADA",'MGZ121'!$J$843:$J$953,$B110),0)</f>
        <v>0</v>
      </c>
      <c r="D110" s="62">
        <f>IFERROR(SUMIFS('MGZ BBVA'!$M$618:$M$803,'MGZ BBVA'!$H$618:$H$803,"ENTRADA",'MGZ BBVA'!$J$618:$J$803,$B110),0)</f>
        <v>0</v>
      </c>
      <c r="E110" s="62">
        <f>IFERROR(SUMIFS('MGZ DOLARES'!$M$2:$M$2,'MGZ DOLARES'!$F$2:$F$2,"ENTRADA",'MGZ DOLARES'!$J$2:$J$2,$B110),0)</f>
        <v>0</v>
      </c>
      <c r="F110" s="62">
        <f>IFERROR(SUMIFS('MGZ BAJIO'!$M$62:$M$66,'MGZ BAJIO'!$H$62:$H$66,"ENTRADA",'MGZ BAJIO'!$J$62:$J$66,$B110),0)</f>
        <v>0</v>
      </c>
      <c r="G110" s="62">
        <f>IFERROR(SUMIFS('VICTOR BANAMEX'!$M$297:$M$332,'VICTOR BANAMEX'!$H$297:$H$332,"ENTRADA",'VICTOR BANAMEX'!$J$297:$J$332,$B110),0)</f>
        <v>0</v>
      </c>
      <c r="H110" s="62">
        <f>IFERROR(SUMIFS('VICTOR BANORTE'!$M$60:$M$68,'VICTOR BANORTE'!$H$60:$H$68,"ENTRADA",'VICTOR BANORTE'!$J$60:$J$68,$B110),0)</f>
        <v>0</v>
      </c>
      <c r="I110" s="62">
        <f>IFERROR(SUMIFS(RODRIGO!$M$2:$M$2,RODRIGO!$H$2:$H$2,"ENTRADA",RODRIGO!$J$2:$J$2,$B110),0)</f>
        <v>0</v>
      </c>
      <c r="J110" s="62">
        <f>IFERROR(SUMIFS(MOY!$M$32:$M$38,MOY!$F$32:$F$38,"ENTRADA",MOY!$J$32:$J$38,$B110),0)</f>
        <v>0</v>
      </c>
      <c r="K110" s="62">
        <f>IFERROR(SUMIFS('NORMA RUTH'!$M$35:$M$43,'NORMA RUTH'!$H$35:$H$43,"ENTRADA",'NORMA RUTH'!$J$35:$J$43,$B110),0)</f>
        <v>0</v>
      </c>
      <c r="L110" s="62">
        <f>IFERROR(SUMIFS(VALERIA!$M$28:$M$28,VALERIA!$H$28:$H$28,"ENTRADA",VALERIA!$J$28:$J$28,$B110),0)</f>
        <v>0</v>
      </c>
      <c r="M110" s="62">
        <f>IFERROR(SUMIFS('MANUEL BANAMEX'!$M$54:$M$66,'MANUEL BANAMEX'!$H$54:$H$66,"ENTRADA",'MANUEL BANAMEX'!$J$54:$J$66,$B110),0)</f>
        <v>0</v>
      </c>
      <c r="N110" s="62">
        <f>IFERROR(SUMIFS(ROBERTO!$M$2:$M$2,ROBERTO!$H$2:$H$2,"ENTRADA",ROBERTO!$J$2:$J$2,$B110),0)</f>
        <v>0</v>
      </c>
      <c r="O110" s="62">
        <f>IFERROR(SUMIFS(JUAN!$M$57:$M$72,JUAN!$H$57:$H$72,"ENTRADA",JUAN!$J$57:$J$72,$B110),0)</f>
        <v>0</v>
      </c>
      <c r="P110" s="62">
        <f>IFERROR(SUMIFS('NORMA SANCHEZ'!$M$55:$M$66,'NORMA SANCHEZ'!$H$55:$H$66,"ENTRADA",'NORMA SANCHEZ'!$J$55:$J$66,$B110),0)</f>
        <v>0</v>
      </c>
      <c r="Q110" s="62">
        <f>IFERROR(SUMIFS('JOSE CARLOS'!$M$58:$M$69,'JOSE CARLOS'!$H$58:$H$69,"ENTRADA",'JOSE CARLOS'!$J$58:$J$69,$B110),0)</f>
        <v>0</v>
      </c>
      <c r="R110" s="62">
        <f>IFERROR(SUMIFS('LUIS ENRIQUE '!$M$47:$M$56,'LUIS ENRIQUE '!$H$47:$H$56,"ENTRADA",'LUIS ENRIQUE '!$J$47:$J$56,$B110),0)</f>
        <v>0</v>
      </c>
      <c r="S110" s="62">
        <f>IFERROR(SUMIFS(CESARIA!$M$64:$M$75,CESARIA!$H$64:$H$75,"ENTRADA",CESARIA!$J$64:$J$75,$B110),0)</f>
        <v>0</v>
      </c>
      <c r="T110" s="62">
        <f>IFERROR(SUMIFS(ALAN!$M$56:$M$72,ALAN!$H$56:$H$72,"ENTRADA",ALAN!$J$56:$J$72,$B110),0)</f>
        <v>0</v>
      </c>
      <c r="U110" s="62">
        <f>IFERROR(SUMIFS(ELVIA!$M$52:$M$56,ELVIA!$H$52:$H$56,"ENTRADA",ELVIA!$J$52:$J$56,$B110),0)</f>
        <v>0</v>
      </c>
      <c r="V110" s="146">
        <f>IFERROR(SUMIFS(CAJA!$M$3380:$M$3965,CAJA!$H$3380:$H$3965,"ENTRADA",CAJA!$J$3380:$J$3965,$B110),0)</f>
        <v>549500</v>
      </c>
      <c r="W110" s="62">
        <f>IFERROR(SUMIFS('CAJA TIGRES'!$M$916:$M$1108,'CAJA TIGRES'!$H$916:$H$1108,"ENTRADA",'CAJA TIGRES'!$J$916:$J$1108,$B110),0)</f>
        <v>0</v>
      </c>
      <c r="X110" s="62">
        <f>IFERROR(SUMIFS(RESERVA!$M$13:$M$13,RESERVA!$H$13:$H$13,"ENTRADA",RESERVA!$J$13:$J$13,$B110),0)</f>
        <v>0</v>
      </c>
      <c r="Y110" s="96">
        <f t="shared" si="24"/>
        <v>549500</v>
      </c>
      <c r="Z110" s="96">
        <f>Y110+'MAY25'!Z110</f>
        <v>3425500</v>
      </c>
    </row>
    <row r="111" spans="2:26" x14ac:dyDescent="0.3">
      <c r="B111" s="63" t="s">
        <v>180</v>
      </c>
      <c r="C111" s="62">
        <f>IFERROR(SUMIFS('MGZ121'!$M$843:'MGZ121'!$M$953,'MGZ121'!$H$843:$H$953,"ENTRADA",'MGZ121'!$J$843:$J$953,$B111),0)</f>
        <v>0</v>
      </c>
      <c r="D111" s="62">
        <f>IFERROR(SUMIFS('MGZ BBVA'!$M$618:$M$803,'MGZ BBVA'!$H$618:$H$803,"ENTRADA",'MGZ BBVA'!$J$618:$J$803,$B111),0)</f>
        <v>0</v>
      </c>
      <c r="E111" s="62">
        <f>IFERROR(SUMIFS('MGZ DOLARES'!$M$2:$M$2,'MGZ DOLARES'!$F$2:$F$2,"ENTRADA",'MGZ DOLARES'!$J$2:$J$2,$B111),0)</f>
        <v>0</v>
      </c>
      <c r="F111" s="62">
        <f>IFERROR(SUMIFS('MGZ BAJIO'!$M$62:$M$66,'MGZ BAJIO'!$H$62:$H$66,"ENTRADA",'MGZ BAJIO'!$J$62:$J$66,$B111),0)</f>
        <v>0</v>
      </c>
      <c r="G111" s="62">
        <f>IFERROR(SUMIFS('VICTOR BANAMEX'!$M$297:$M$332,'VICTOR BANAMEX'!$H$297:$H$332,"ENTRADA",'VICTOR BANAMEX'!$J$297:$J$332,$B111),0)</f>
        <v>0</v>
      </c>
      <c r="H111" s="62">
        <f>IFERROR(SUMIFS('VICTOR BANORTE'!$M$60:$M$68,'VICTOR BANORTE'!$H$60:$H$68,"ENTRADA",'VICTOR BANORTE'!$J$60:$J$68,$B111),0)</f>
        <v>0</v>
      </c>
      <c r="I111" s="62">
        <f>IFERROR(SUMIFS(RODRIGO!$M$2:$M$2,RODRIGO!$H$2:$H$2,"ENTRADA",RODRIGO!$J$2:$J$2,$B111),0)</f>
        <v>0</v>
      </c>
      <c r="J111" s="62">
        <f>IFERROR(SUMIFS(MOY!$M$32:$M$38,MOY!$F$32:$F$38,"ENTRADA",MOY!$J$32:$J$38,$B111),0)</f>
        <v>0</v>
      </c>
      <c r="K111" s="62">
        <f>IFERROR(SUMIFS('NORMA RUTH'!$M$35:$M$43,'NORMA RUTH'!$H$35:$H$43,"ENTRADA",'NORMA RUTH'!$J$35:$J$43,$B111),0)</f>
        <v>0</v>
      </c>
      <c r="L111" s="62">
        <f>IFERROR(SUMIFS(VALERIA!$M$28:$M$28,VALERIA!$H$28:$H$28,"ENTRADA",VALERIA!$J$28:$J$28,$B111),0)</f>
        <v>0</v>
      </c>
      <c r="M111" s="62">
        <f>IFERROR(SUMIFS('MANUEL BANAMEX'!$M$54:$M$66,'MANUEL BANAMEX'!$H$54:$H$66,"ENTRADA",'MANUEL BANAMEX'!$J$54:$J$66,$B111),0)</f>
        <v>0</v>
      </c>
      <c r="N111" s="62">
        <f>IFERROR(SUMIFS(ROBERTO!$M$2:$M$2,ROBERTO!$H$2:$H$2,"ENTRADA",ROBERTO!$J$2:$J$2,$B111),0)</f>
        <v>0</v>
      </c>
      <c r="O111" s="62">
        <f>IFERROR(SUMIFS(JUAN!$M$57:$M$72,JUAN!$H$57:$H$72,"ENTRADA",JUAN!$J$57:$J$72,$B111),0)</f>
        <v>0</v>
      </c>
      <c r="P111" s="62">
        <f>IFERROR(SUMIFS('NORMA SANCHEZ'!$M$55:$M$66,'NORMA SANCHEZ'!$H$55:$H$66,"ENTRADA",'NORMA SANCHEZ'!$J$55:$J$66,$B111),0)</f>
        <v>0</v>
      </c>
      <c r="Q111" s="62">
        <f>IFERROR(SUMIFS('JOSE CARLOS'!$M$58:$M$69,'JOSE CARLOS'!$H$58:$H$69,"ENTRADA",'JOSE CARLOS'!$J$58:$J$69,$B111),0)</f>
        <v>0</v>
      </c>
      <c r="R111" s="62">
        <f>IFERROR(SUMIFS('LUIS ENRIQUE '!$M$47:$M$56,'LUIS ENRIQUE '!$H$47:$H$56,"ENTRADA",'LUIS ENRIQUE '!$J$47:$J$56,$B111),0)</f>
        <v>0</v>
      </c>
      <c r="S111" s="62">
        <f>IFERROR(SUMIFS(CESARIA!$M$64:$M$75,CESARIA!$H$64:$H$75,"ENTRADA",CESARIA!$J$64:$J$75,$B111),0)</f>
        <v>0</v>
      </c>
      <c r="T111" s="62">
        <f>IFERROR(SUMIFS(ALAN!$M$56:$M$72,ALAN!$H$56:$H$72,"ENTRADA",ALAN!$J$56:$J$72,$B111),0)</f>
        <v>0</v>
      </c>
      <c r="U111" s="62">
        <f>IFERROR(SUMIFS(ELVIA!$M$52:$M$56,ELVIA!$H$52:$H$56,"ENTRADA",ELVIA!$J$52:$J$56,$B111),0)</f>
        <v>0</v>
      </c>
      <c r="V111" s="146">
        <f>IFERROR(SUMIFS(CAJA!$M$3380:$M$3965,CAJA!$H$3380:$H$3965,"ENTRADA",CAJA!$J$3380:$J$3965,$B111),0)</f>
        <v>657508.37</v>
      </c>
      <c r="W111" s="62">
        <f>IFERROR(SUMIFS('CAJA TIGRES'!$M$916:$M$1108,'CAJA TIGRES'!$H$916:$H$1108,"ENTRADA",'CAJA TIGRES'!$J$916:$J$1108,$B111),0)</f>
        <v>0</v>
      </c>
      <c r="X111" s="62">
        <f>IFERROR(SUMIFS(RESERVA!$M$13:$M$13,RESERVA!$H$13:$H$13,"ENTRADA",RESERVA!$J$13:$J$13,$B111),0)</f>
        <v>0</v>
      </c>
      <c r="Y111" s="96">
        <f t="shared" si="24"/>
        <v>657508.37</v>
      </c>
      <c r="Z111" s="96">
        <f>Y111+'MAY25'!Z111</f>
        <v>3380108.37</v>
      </c>
    </row>
    <row r="112" spans="2:26" x14ac:dyDescent="0.3">
      <c r="B112" s="63" t="s">
        <v>181</v>
      </c>
      <c r="C112" s="62">
        <f>IFERROR(SUMIFS('MGZ121'!$M$843:'MGZ121'!$M$953,'MGZ121'!$H$843:$H$953,"ENTRADA",'MGZ121'!$J$843:$J$953,$B112),0)</f>
        <v>0</v>
      </c>
      <c r="D112" s="62">
        <f>IFERROR(SUMIFS('MGZ BBVA'!$M$618:$M$803,'MGZ BBVA'!$H$618:$H$803,"ENTRADA",'MGZ BBVA'!$J$618:$J$803,$B112),0)</f>
        <v>0</v>
      </c>
      <c r="E112" s="62">
        <f>IFERROR(SUMIFS('MGZ DOLARES'!$M$2:$M$2,'MGZ DOLARES'!$F$2:$F$2,"ENTRADA",'MGZ DOLARES'!$J$2:$J$2,$B112),0)</f>
        <v>0</v>
      </c>
      <c r="F112" s="62">
        <f>IFERROR(SUMIFS('MGZ BAJIO'!$M$62:$M$66,'MGZ BAJIO'!$H$62:$H$66,"ENTRADA",'MGZ BAJIO'!$J$62:$J$66,$B112),0)</f>
        <v>0</v>
      </c>
      <c r="G112" s="62">
        <f>IFERROR(SUMIFS('VICTOR BANAMEX'!$M$297:$M$332,'VICTOR BANAMEX'!$H$297:$H$332,"ENTRADA",'VICTOR BANAMEX'!$J$297:$J$332,$B112),0)</f>
        <v>0</v>
      </c>
      <c r="H112" s="62">
        <f>IFERROR(SUMIFS('VICTOR BANORTE'!$M$60:$M$68,'VICTOR BANORTE'!$H$60:$H$68,"ENTRADA",'VICTOR BANORTE'!$J$60:$J$68,$B112),0)</f>
        <v>0</v>
      </c>
      <c r="I112" s="62">
        <f>IFERROR(SUMIFS(RODRIGO!$M$2:$M$2,RODRIGO!$H$2:$H$2,"ENTRADA",RODRIGO!$J$2:$J$2,$B112),0)</f>
        <v>0</v>
      </c>
      <c r="J112" s="62">
        <f>IFERROR(SUMIFS(MOY!$M$32:$M$38,MOY!$F$32:$F$38,"ENTRADA",MOY!$J$32:$J$38,$B112),0)</f>
        <v>0</v>
      </c>
      <c r="K112" s="62">
        <f>IFERROR(SUMIFS('NORMA RUTH'!$M$35:$M$43,'NORMA RUTH'!$H$35:$H$43,"ENTRADA",'NORMA RUTH'!$J$35:$J$43,$B112),0)</f>
        <v>0</v>
      </c>
      <c r="L112" s="62">
        <f>IFERROR(SUMIFS(VALERIA!$M$28:$M$28,VALERIA!$H$28:$H$28,"ENTRADA",VALERIA!$J$28:$J$28,$B112),0)</f>
        <v>0</v>
      </c>
      <c r="M112" s="62">
        <f>IFERROR(SUMIFS('MANUEL BANAMEX'!$M$54:$M$66,'MANUEL BANAMEX'!$H$54:$H$66,"ENTRADA",'MANUEL BANAMEX'!$J$54:$J$66,$B112),0)</f>
        <v>0</v>
      </c>
      <c r="N112" s="62">
        <f>IFERROR(SUMIFS(ROBERTO!$M$2:$M$2,ROBERTO!$H$2:$H$2,"ENTRADA",ROBERTO!$J$2:$J$2,$B112),0)</f>
        <v>0</v>
      </c>
      <c r="O112" s="62">
        <f>IFERROR(SUMIFS(JUAN!$M$57:$M$72,JUAN!$H$57:$H$72,"ENTRADA",JUAN!$J$57:$J$72,$B112),0)</f>
        <v>0</v>
      </c>
      <c r="P112" s="62">
        <f>IFERROR(SUMIFS('NORMA SANCHEZ'!$M$55:$M$66,'NORMA SANCHEZ'!$H$55:$H$66,"ENTRADA",'NORMA SANCHEZ'!$J$55:$J$66,$B112),0)</f>
        <v>0</v>
      </c>
      <c r="Q112" s="62">
        <f>IFERROR(SUMIFS('JOSE CARLOS'!$M$58:$M$69,'JOSE CARLOS'!$H$58:$H$69,"ENTRADA",'JOSE CARLOS'!$J$58:$J$69,$B112),0)</f>
        <v>0</v>
      </c>
      <c r="R112" s="62">
        <f>IFERROR(SUMIFS('LUIS ENRIQUE '!$M$47:$M$56,'LUIS ENRIQUE '!$H$47:$H$56,"ENTRADA",'LUIS ENRIQUE '!$J$47:$J$56,$B112),0)</f>
        <v>0</v>
      </c>
      <c r="S112" s="62">
        <f>IFERROR(SUMIFS(CESARIA!$M$64:$M$75,CESARIA!$H$64:$H$75,"ENTRADA",CESARIA!$J$64:$J$75,$B112),0)</f>
        <v>0</v>
      </c>
      <c r="T112" s="62">
        <f>IFERROR(SUMIFS(ALAN!$M$56:$M$72,ALAN!$H$56:$H$72,"ENTRADA",ALAN!$J$56:$J$72,$B112),0)</f>
        <v>0</v>
      </c>
      <c r="U112" s="62">
        <f>IFERROR(SUMIFS(ELVIA!$M$52:$M$56,ELVIA!$H$52:$H$56,"ENTRADA",ELVIA!$J$52:$J$56,$B112),0)</f>
        <v>0</v>
      </c>
      <c r="V112" s="146">
        <f>IFERROR(SUMIFS(CAJA!$M$3380:$M$3965,CAJA!$H$3380:$H$3965,"ENTRADA",CAJA!$J$3380:$J$3965,$B112),0)</f>
        <v>608300</v>
      </c>
      <c r="W112" s="62">
        <f>IFERROR(SUMIFS('CAJA TIGRES'!$M$916:$M$1108,'CAJA TIGRES'!$H$916:$H$1108,"ENTRADA",'CAJA TIGRES'!$J$916:$J$1108,$B112),0)</f>
        <v>0</v>
      </c>
      <c r="X112" s="62">
        <f>IFERROR(SUMIFS(RESERVA!$M$13:$M$13,RESERVA!$H$13:$H$13,"ENTRADA",RESERVA!$J$13:$J$13,$B112),0)</f>
        <v>0</v>
      </c>
      <c r="Y112" s="96">
        <f t="shared" si="24"/>
        <v>608300</v>
      </c>
      <c r="Z112" s="96">
        <f>Y112+'MAY25'!Z112</f>
        <v>3420420</v>
      </c>
    </row>
    <row r="113" spans="1:26" x14ac:dyDescent="0.3">
      <c r="B113" s="63" t="s">
        <v>182</v>
      </c>
      <c r="C113" s="62">
        <f>IFERROR(SUMIFS('MGZ121'!$M$843:'MGZ121'!$M$953,'MGZ121'!$H$843:$H$953,"ENTRADA",'MGZ121'!$J$843:$J$953,$B113),0)</f>
        <v>1000</v>
      </c>
      <c r="D113" s="62">
        <f>IFERROR(SUMIFS('MGZ BBVA'!$M$618:$M$803,'MGZ BBVA'!$H$618:$H$803,"ENTRADA",'MGZ BBVA'!$J$618:$J$803,$B113),0)</f>
        <v>0</v>
      </c>
      <c r="E113" s="62">
        <f>IFERROR(SUMIFS('MGZ DOLARES'!$M$2:$M$2,'MGZ DOLARES'!$F$2:$F$2,"ENTRADA",'MGZ DOLARES'!$J$2:$J$2,$B113),0)</f>
        <v>0</v>
      </c>
      <c r="F113" s="62">
        <f>IFERROR(SUMIFS('MGZ BAJIO'!$M$62:$M$66,'MGZ BAJIO'!$H$62:$H$66,"ENTRADA",'MGZ BAJIO'!$J$62:$J$66,$B113),0)</f>
        <v>0</v>
      </c>
      <c r="G113" s="62">
        <f>IFERROR(SUMIFS('VICTOR BANAMEX'!$M$297:$M$332,'VICTOR BANAMEX'!$H$297:$H$332,"ENTRADA",'VICTOR BANAMEX'!$J$297:$J$332,$B113),0)</f>
        <v>0</v>
      </c>
      <c r="H113" s="62">
        <f>IFERROR(SUMIFS('VICTOR BANORTE'!$M$60:$M$68,'VICTOR BANORTE'!$H$60:$H$68,"ENTRADA",'VICTOR BANORTE'!$J$60:$J$68,$B113),0)</f>
        <v>0</v>
      </c>
      <c r="I113" s="62">
        <f>IFERROR(SUMIFS(RODRIGO!$M$2:$M$2,RODRIGO!$H$2:$H$2,"ENTRADA",RODRIGO!$J$2:$J$2,$B113),0)</f>
        <v>0</v>
      </c>
      <c r="J113" s="62">
        <f>IFERROR(SUMIFS(MOY!$M$32:$M$38,MOY!$F$32:$F$38,"ENTRADA",MOY!$J$32:$J$38,$B113),0)</f>
        <v>0</v>
      </c>
      <c r="K113" s="62">
        <f>IFERROR(SUMIFS('NORMA RUTH'!$M$35:$M$43,'NORMA RUTH'!$H$35:$H$43,"ENTRADA",'NORMA RUTH'!$J$35:$J$43,$B113),0)</f>
        <v>0</v>
      </c>
      <c r="L113" s="62">
        <f>IFERROR(SUMIFS(VALERIA!$M$28:$M$28,VALERIA!$H$28:$H$28,"ENTRADA",VALERIA!$J$28:$J$28,$B113),0)</f>
        <v>0</v>
      </c>
      <c r="M113" s="62">
        <f>IFERROR(SUMIFS('MANUEL BANAMEX'!$M$54:$M$66,'MANUEL BANAMEX'!$H$54:$H$66,"ENTRADA",'MANUEL BANAMEX'!$J$54:$J$66,$B113),0)</f>
        <v>0</v>
      </c>
      <c r="N113" s="62">
        <f>IFERROR(SUMIFS(ROBERTO!$M$2:$M$2,ROBERTO!$H$2:$H$2,"ENTRADA",ROBERTO!$J$2:$J$2,$B113),0)</f>
        <v>0</v>
      </c>
      <c r="O113" s="62">
        <f>IFERROR(SUMIFS(JUAN!$M$57:$M$72,JUAN!$H$57:$H$72,"ENTRADA",JUAN!$J$57:$J$72,$B113),0)</f>
        <v>0</v>
      </c>
      <c r="P113" s="62">
        <f>IFERROR(SUMIFS('NORMA SANCHEZ'!$M$55:$M$66,'NORMA SANCHEZ'!$H$55:$H$66,"ENTRADA",'NORMA SANCHEZ'!$J$55:$J$66,$B113),0)</f>
        <v>0</v>
      </c>
      <c r="Q113" s="62">
        <f>IFERROR(SUMIFS('JOSE CARLOS'!$M$58:$M$69,'JOSE CARLOS'!$H$58:$H$69,"ENTRADA",'JOSE CARLOS'!$J$58:$J$69,$B113),0)</f>
        <v>0</v>
      </c>
      <c r="R113" s="62">
        <f>IFERROR(SUMIFS('LUIS ENRIQUE '!$M$47:$M$56,'LUIS ENRIQUE '!$H$47:$H$56,"ENTRADA",'LUIS ENRIQUE '!$J$47:$J$56,$B113),0)</f>
        <v>0</v>
      </c>
      <c r="S113" s="62">
        <f>IFERROR(SUMIFS(CESARIA!$M$64:$M$75,CESARIA!$H$64:$H$75,"ENTRADA",CESARIA!$J$64:$J$75,$B113),0)</f>
        <v>0</v>
      </c>
      <c r="T113" s="62">
        <f>IFERROR(SUMIFS(ALAN!$M$56:$M$72,ALAN!$H$56:$H$72,"ENTRADA",ALAN!$J$56:$J$72,$B113),0)</f>
        <v>0</v>
      </c>
      <c r="U113" s="62">
        <f>IFERROR(SUMIFS(ELVIA!$M$52:$M$56,ELVIA!$H$52:$H$56,"ENTRADA",ELVIA!$J$52:$J$56,$B113),0)</f>
        <v>0</v>
      </c>
      <c r="V113" s="146">
        <f>IFERROR(SUMIFS(CAJA!$M$3380:$M$3965,CAJA!$H$3380:$H$3965,"ENTRADA",CAJA!$J$3380:$J$3965,$B113),0)</f>
        <v>449500</v>
      </c>
      <c r="W113" s="62">
        <f>IFERROR(SUMIFS('CAJA TIGRES'!$M$916:$M$1108,'CAJA TIGRES'!$H$916:$H$1108,"ENTRADA",'CAJA TIGRES'!$J$916:$J$1108,$B113),0)</f>
        <v>0</v>
      </c>
      <c r="X113" s="62">
        <f>IFERROR(SUMIFS(RESERVA!$M$13:$M$13,RESERVA!$H$13:$H$13,"ENTRADA",RESERVA!$J$13:$J$13,$B113),0)</f>
        <v>0</v>
      </c>
      <c r="Y113" s="96">
        <f t="shared" si="24"/>
        <v>450500</v>
      </c>
      <c r="Z113" s="96">
        <f>Y113+'MAY25'!Z113</f>
        <v>3395900</v>
      </c>
    </row>
    <row r="114" spans="1:26" x14ac:dyDescent="0.3">
      <c r="B114" s="63" t="s">
        <v>183</v>
      </c>
      <c r="C114" s="62">
        <f>IFERROR(SUMIFS('MGZ121'!$M$843:'MGZ121'!$M$953,'MGZ121'!$H$843:$H$953,"ENTRADA",'MGZ121'!$J$843:$J$953,$B114),0)</f>
        <v>0</v>
      </c>
      <c r="D114" s="62">
        <f>IFERROR(SUMIFS('MGZ BBVA'!$M$618:$M$803,'MGZ BBVA'!$H$618:$H$803,"ENTRADA",'MGZ BBVA'!$J$618:$J$803,$B114),0)</f>
        <v>0</v>
      </c>
      <c r="E114" s="62">
        <f>IFERROR(SUMIFS('MGZ DOLARES'!$M$2:$M$2,'MGZ DOLARES'!$F$2:$F$2,"ENTRADA",'MGZ DOLARES'!$J$2:$J$2,$B114),0)</f>
        <v>0</v>
      </c>
      <c r="F114" s="62">
        <f>IFERROR(SUMIFS('MGZ BAJIO'!$M$62:$M$66,'MGZ BAJIO'!$H$62:$H$66,"ENTRADA",'MGZ BAJIO'!$J$62:$J$66,$B114),0)</f>
        <v>0</v>
      </c>
      <c r="G114" s="62">
        <f>IFERROR(SUMIFS('VICTOR BANAMEX'!$M$297:$M$332,'VICTOR BANAMEX'!$H$297:$H$332,"ENTRADA",'VICTOR BANAMEX'!$J$297:$J$332,$B114),0)</f>
        <v>0</v>
      </c>
      <c r="H114" s="62">
        <f>IFERROR(SUMIFS('VICTOR BANORTE'!$M$60:$M$68,'VICTOR BANORTE'!$H$60:$H$68,"ENTRADA",'VICTOR BANORTE'!$J$60:$J$68,$B114),0)</f>
        <v>0</v>
      </c>
      <c r="I114" s="62">
        <f>IFERROR(SUMIFS(RODRIGO!$M$2:$M$2,RODRIGO!$H$2:$H$2,"ENTRADA",RODRIGO!$J$2:$J$2,$B114),0)</f>
        <v>0</v>
      </c>
      <c r="J114" s="62">
        <f>IFERROR(SUMIFS(MOY!$M$32:$M$38,MOY!$F$32:$F$38,"ENTRADA",MOY!$J$32:$J$38,$B114),0)</f>
        <v>0</v>
      </c>
      <c r="K114" s="62">
        <f>IFERROR(SUMIFS('NORMA RUTH'!$M$35:$M$43,'NORMA RUTH'!$H$35:$H$43,"ENTRADA",'NORMA RUTH'!$J$35:$J$43,$B114),0)</f>
        <v>0</v>
      </c>
      <c r="L114" s="62">
        <f>IFERROR(SUMIFS(VALERIA!$M$28:$M$28,VALERIA!$H$28:$H$28,"ENTRADA",VALERIA!$J$28:$J$28,$B114),0)</f>
        <v>0</v>
      </c>
      <c r="M114" s="62">
        <f>IFERROR(SUMIFS('MANUEL BANAMEX'!$M$54:$M$66,'MANUEL BANAMEX'!$H$54:$H$66,"ENTRADA",'MANUEL BANAMEX'!$J$54:$J$66,$B114),0)</f>
        <v>0</v>
      </c>
      <c r="N114" s="62">
        <f>IFERROR(SUMIFS(ROBERTO!$M$2:$M$2,ROBERTO!$H$2:$H$2,"ENTRADA",ROBERTO!$J$2:$J$2,$B114),0)</f>
        <v>0</v>
      </c>
      <c r="O114" s="62">
        <f>IFERROR(SUMIFS(JUAN!$M$57:$M$72,JUAN!$H$57:$H$72,"ENTRADA",JUAN!$J$57:$J$72,$B114),0)</f>
        <v>0</v>
      </c>
      <c r="P114" s="62">
        <f>IFERROR(SUMIFS('NORMA SANCHEZ'!$M$55:$M$66,'NORMA SANCHEZ'!$H$55:$H$66,"ENTRADA",'NORMA SANCHEZ'!$J$55:$J$66,$B114),0)</f>
        <v>0</v>
      </c>
      <c r="Q114" s="62">
        <f>IFERROR(SUMIFS('JOSE CARLOS'!$M$58:$M$69,'JOSE CARLOS'!$H$58:$H$69,"ENTRADA",'JOSE CARLOS'!$J$58:$J$69,$B114),0)</f>
        <v>0</v>
      </c>
      <c r="R114" s="62">
        <f>IFERROR(SUMIFS('LUIS ENRIQUE '!$M$47:$M$56,'LUIS ENRIQUE '!$H$47:$H$56,"ENTRADA",'LUIS ENRIQUE '!$J$47:$J$56,$B114),0)</f>
        <v>0</v>
      </c>
      <c r="S114" s="62">
        <f>IFERROR(SUMIFS(CESARIA!$M$64:$M$75,CESARIA!$H$64:$H$75,"ENTRADA",CESARIA!$J$64:$J$75,$B114),0)</f>
        <v>0</v>
      </c>
      <c r="T114" s="62">
        <f>IFERROR(SUMIFS(ALAN!$M$56:$M$72,ALAN!$H$56:$H$72,"ENTRADA",ALAN!$J$56:$J$72,$B114),0)</f>
        <v>0</v>
      </c>
      <c r="U114" s="62">
        <f>IFERROR(SUMIFS(ELVIA!$M$52:$M$56,ELVIA!$H$52:$H$56,"ENTRADA",ELVIA!$J$52:$J$56,$B114),0)</f>
        <v>0</v>
      </c>
      <c r="V114" s="146">
        <f>IFERROR(SUMIFS(CAJA!$M$3380:$M$3965,CAJA!$H$3380:$H$3965,"ENTRADA",CAJA!$J$3380:$J$3965,$B114),0)</f>
        <v>635000</v>
      </c>
      <c r="W114" s="62">
        <f>IFERROR(SUMIFS('CAJA TIGRES'!$M$916:$M$1108,'CAJA TIGRES'!$H$916:$H$1108,"ENTRADA",'CAJA TIGRES'!$J$916:$J$1108,$B114),0)</f>
        <v>0</v>
      </c>
      <c r="X114" s="62">
        <f>IFERROR(SUMIFS(RESERVA!$M$13:$M$13,RESERVA!$H$13:$H$13,"ENTRADA",RESERVA!$J$13:$J$13,$B114),0)</f>
        <v>0</v>
      </c>
      <c r="Y114" s="96">
        <f t="shared" si="24"/>
        <v>635000</v>
      </c>
      <c r="Z114" s="96">
        <f>Y114+'MAY25'!Z114</f>
        <v>3420120</v>
      </c>
    </row>
    <row r="115" spans="1:26" x14ac:dyDescent="0.3">
      <c r="B115" s="63" t="s">
        <v>184</v>
      </c>
      <c r="C115" s="62">
        <f>IFERROR(SUMIFS('MGZ121'!$M$843:'MGZ121'!$M$953,'MGZ121'!$H$843:$H$953,"ENTRADA",'MGZ121'!$J$843:$J$953,$B115),0)</f>
        <v>0</v>
      </c>
      <c r="D115" s="62">
        <f>IFERROR(SUMIFS('MGZ BBVA'!$M$618:$M$803,'MGZ BBVA'!$H$618:$H$803,"ENTRADA",'MGZ BBVA'!$J$618:$J$803,$B115),0)</f>
        <v>0</v>
      </c>
      <c r="E115" s="62">
        <f>IFERROR(SUMIFS('MGZ DOLARES'!$M$2:$M$2,'MGZ DOLARES'!$F$2:$F$2,"ENTRADA",'MGZ DOLARES'!$J$2:$J$2,$B115),0)</f>
        <v>0</v>
      </c>
      <c r="F115" s="62">
        <f>IFERROR(SUMIFS('MGZ BAJIO'!$M$62:$M$66,'MGZ BAJIO'!$H$62:$H$66,"ENTRADA",'MGZ BAJIO'!$J$62:$J$66,$B115),0)</f>
        <v>0</v>
      </c>
      <c r="G115" s="62">
        <f>IFERROR(SUMIFS('VICTOR BANAMEX'!$M$297:$M$332,'VICTOR BANAMEX'!$H$297:$H$332,"ENTRADA",'VICTOR BANAMEX'!$J$297:$J$332,$B115),0)</f>
        <v>0</v>
      </c>
      <c r="H115" s="62">
        <f>IFERROR(SUMIFS('VICTOR BANORTE'!$M$60:$M$68,'VICTOR BANORTE'!$H$60:$H$68,"ENTRADA",'VICTOR BANORTE'!$J$60:$J$68,$B115),0)</f>
        <v>0</v>
      </c>
      <c r="I115" s="62">
        <f>IFERROR(SUMIFS(RODRIGO!$M$2:$M$2,RODRIGO!$H$2:$H$2,"ENTRADA",RODRIGO!$J$2:$J$2,$B115),0)</f>
        <v>0</v>
      </c>
      <c r="J115" s="62">
        <f>IFERROR(SUMIFS(MOY!$M$32:$M$38,MOY!$F$32:$F$38,"ENTRADA",MOY!$J$32:$J$38,$B115),0)</f>
        <v>0</v>
      </c>
      <c r="K115" s="62">
        <f>IFERROR(SUMIFS('NORMA RUTH'!$M$35:$M$43,'NORMA RUTH'!$H$35:$H$43,"ENTRADA",'NORMA RUTH'!$J$35:$J$43,$B115),0)</f>
        <v>0</v>
      </c>
      <c r="L115" s="62">
        <f>IFERROR(SUMIFS(VALERIA!$M$28:$M$28,VALERIA!$H$28:$H$28,"ENTRADA",VALERIA!$J$28:$J$28,$B115),0)</f>
        <v>0</v>
      </c>
      <c r="M115" s="62">
        <f>IFERROR(SUMIFS('MANUEL BANAMEX'!$M$54:$M$66,'MANUEL BANAMEX'!$H$54:$H$66,"ENTRADA",'MANUEL BANAMEX'!$J$54:$J$66,$B115),0)</f>
        <v>0</v>
      </c>
      <c r="N115" s="62">
        <f>IFERROR(SUMIFS(ROBERTO!$M$2:$M$2,ROBERTO!$H$2:$H$2,"ENTRADA",ROBERTO!$J$2:$J$2,$B115),0)</f>
        <v>0</v>
      </c>
      <c r="O115" s="62">
        <f>IFERROR(SUMIFS(JUAN!$M$57:$M$72,JUAN!$H$57:$H$72,"ENTRADA",JUAN!$J$57:$J$72,$B115),0)</f>
        <v>0</v>
      </c>
      <c r="P115" s="62">
        <f>IFERROR(SUMIFS('NORMA SANCHEZ'!$M$55:$M$66,'NORMA SANCHEZ'!$H$55:$H$66,"ENTRADA",'NORMA SANCHEZ'!$J$55:$J$66,$B115),0)</f>
        <v>0</v>
      </c>
      <c r="Q115" s="62">
        <f>IFERROR(SUMIFS('JOSE CARLOS'!$M$58:$M$69,'JOSE CARLOS'!$H$58:$H$69,"ENTRADA",'JOSE CARLOS'!$J$58:$J$69,$B115),0)</f>
        <v>0</v>
      </c>
      <c r="R115" s="62">
        <f>IFERROR(SUMIFS('LUIS ENRIQUE '!$M$47:$M$56,'LUIS ENRIQUE '!$H$47:$H$56,"ENTRADA",'LUIS ENRIQUE '!$J$47:$J$56,$B115),0)</f>
        <v>0</v>
      </c>
      <c r="S115" s="62">
        <f>IFERROR(SUMIFS(CESARIA!$M$64:$M$75,CESARIA!$H$64:$H$75,"ENTRADA",CESARIA!$J$64:$J$75,$B115),0)</f>
        <v>0</v>
      </c>
      <c r="T115" s="62">
        <f>IFERROR(SUMIFS(ALAN!$M$56:$M$72,ALAN!$H$56:$H$72,"ENTRADA",ALAN!$J$56:$J$72,$B115),0)</f>
        <v>0</v>
      </c>
      <c r="U115" s="62">
        <f>IFERROR(SUMIFS(ELVIA!$M$52:$M$56,ELVIA!$H$52:$H$56,"ENTRADA",ELVIA!$J$52:$J$56,$B115),0)</f>
        <v>0</v>
      </c>
      <c r="V115" s="146">
        <f>IFERROR(SUMIFS(CAJA!$M$3380:$M$3965,CAJA!$H$3380:$H$3965,"ENTRADA",CAJA!$J$3380:$J$3965,$B115),0)</f>
        <v>0</v>
      </c>
      <c r="W115" s="62">
        <f>IFERROR(SUMIFS('CAJA TIGRES'!$M$916:$M$1108,'CAJA TIGRES'!$H$916:$H$1108,"ENTRADA",'CAJA TIGRES'!$J$916:$J$1108,$B115),0)</f>
        <v>0</v>
      </c>
      <c r="X115" s="62">
        <f>IFERROR(SUMIFS(RESERVA!$M$13:$M$13,RESERVA!$H$13:$H$13,"ENTRADA",RESERVA!$J$13:$J$13,$B115),0)</f>
        <v>0</v>
      </c>
      <c r="Y115" s="96">
        <f t="shared" si="24"/>
        <v>0</v>
      </c>
      <c r="Z115" s="96">
        <f>Y115+'MAY25'!Z115</f>
        <v>3627649.9</v>
      </c>
    </row>
    <row r="116" spans="1:26" x14ac:dyDescent="0.3">
      <c r="A116">
        <v>12.2</v>
      </c>
      <c r="B116" s="63" t="s">
        <v>33</v>
      </c>
      <c r="C116" s="62">
        <f>IFERROR(SUMIFS('MGZ121'!$M$843:'MGZ121'!$M$953,'MGZ121'!$H$843:$H$953,"ENTRADA",'MGZ121'!$J$843:$J$953,$B116),0)</f>
        <v>75000</v>
      </c>
      <c r="D116" s="62">
        <f>IFERROR(SUMIFS('MGZ BBVA'!$M$618:$M$803,'MGZ BBVA'!$H$618:$H$803,"ENTRADA",'MGZ BBVA'!$J$618:$J$803,$B116),0)</f>
        <v>0</v>
      </c>
      <c r="E116" s="62">
        <f>IFERROR(SUMIFS('MGZ DOLARES'!$M$2:$M$2,'MGZ DOLARES'!$F$2:$F$2,"ENTRADA",'MGZ DOLARES'!$J$2:$J$2,$B116),0)</f>
        <v>0</v>
      </c>
      <c r="F116" s="62">
        <f>IFERROR(SUMIFS('MGZ BAJIO'!$M$62:$M$66,'MGZ BAJIO'!$H$62:$H$66,"ENTRADA",'MGZ BAJIO'!$J$62:$J$66,$B116),0)</f>
        <v>0</v>
      </c>
      <c r="G116" s="62">
        <f>IFERROR(SUMIFS('VICTOR BANAMEX'!$M$297:$M$332,'VICTOR BANAMEX'!$H$297:$H$332,"ENTRADA",'VICTOR BANAMEX'!$J$297:$J$332,$B116),0)</f>
        <v>10000</v>
      </c>
      <c r="H116" s="62">
        <f>IFERROR(SUMIFS('VICTOR BANORTE'!$M$60:$M$68,'VICTOR BANORTE'!$H$60:$H$68,"ENTRADA",'VICTOR BANORTE'!$J$60:$J$68,$B116),0)</f>
        <v>0</v>
      </c>
      <c r="I116" s="62">
        <f>IFERROR(SUMIFS(RODRIGO!$M$2:$M$2,RODRIGO!$H$2:$H$2,"ENTRADA",RODRIGO!$J$2:$J$2,$B116),0)</f>
        <v>0</v>
      </c>
      <c r="J116" s="62">
        <f>IFERROR(SUMIFS(MOY!$M$32:$M$38,MOY!$F$32:$F$38,"ENTRADA",MOY!$J$32:$J$38,$B116),0)</f>
        <v>0</v>
      </c>
      <c r="K116" s="62">
        <f>IFERROR(SUMIFS('NORMA RUTH'!$M$35:$M$43,'NORMA RUTH'!$H$35:$H$43,"ENTRADA",'NORMA RUTH'!$J$35:$J$43,$B116),0)</f>
        <v>0</v>
      </c>
      <c r="L116" s="62">
        <f>IFERROR(SUMIFS(VALERIA!$M$28:$M$28,VALERIA!$H$28:$H$28,"ENTRADA",VALERIA!$J$28:$J$28,$B116),0)</f>
        <v>0</v>
      </c>
      <c r="M116" s="62">
        <f>IFERROR(SUMIFS('MANUEL BANAMEX'!$M$54:$M$66,'MANUEL BANAMEX'!$H$54:$H$66,"ENTRADA",'MANUEL BANAMEX'!$J$54:$J$66,$B116),0)</f>
        <v>13000</v>
      </c>
      <c r="N116" s="62">
        <f>IFERROR(SUMIFS(ROBERTO!$M$2:$M$2,ROBERTO!$H$2:$H$2,"ENTRADA",ROBERTO!$J$2:$J$2,$B116),0)</f>
        <v>0</v>
      </c>
      <c r="O116" s="62">
        <f>IFERROR(SUMIFS(JUAN!$M$57:$M$72,JUAN!$H$57:$H$72,"ENTRADA",JUAN!$J$57:$J$72,$B116),0)</f>
        <v>0</v>
      </c>
      <c r="P116" s="62">
        <f>IFERROR(SUMIFS('NORMA SANCHEZ'!$M$55:$M$66,'NORMA SANCHEZ'!$H$55:$H$66,"ENTRADA",'NORMA SANCHEZ'!$J$55:$J$66,$B116),0)</f>
        <v>0</v>
      </c>
      <c r="Q116" s="62">
        <f>IFERROR(SUMIFS('JOSE CARLOS'!$M$58:$M$69,'JOSE CARLOS'!$H$58:$H$69,"ENTRADA",'JOSE CARLOS'!$J$58:$J$69,$B116),0)</f>
        <v>0</v>
      </c>
      <c r="R116" s="62">
        <f>IFERROR(SUMIFS('LUIS ENRIQUE '!$M$47:$M$56,'LUIS ENRIQUE '!$H$47:$H$56,"ENTRADA",'LUIS ENRIQUE '!$J$47:$J$56,$B116),0)</f>
        <v>0</v>
      </c>
      <c r="S116" s="62">
        <f>IFERROR(SUMIFS(CESARIA!$M$64:$M$75,CESARIA!$H$64:$H$75,"ENTRADA",CESARIA!$J$64:$J$75,$B116),0)</f>
        <v>0</v>
      </c>
      <c r="T116" s="62">
        <f>IFERROR(SUMIFS(ALAN!$M$56:$M$72,ALAN!$H$56:$H$72,"ENTRADA",ALAN!$J$56:$J$72,$B116),0)</f>
        <v>0</v>
      </c>
      <c r="U116" s="62">
        <f>IFERROR(SUMIFS(ELVIA!$M$52:$M$56,ELVIA!$H$52:$H$56,"ENTRADA",ELVIA!$J$52:$J$56,$B116),0)</f>
        <v>0</v>
      </c>
      <c r="V116" s="146">
        <f>IFERROR(SUMIFS(CAJA!$M$3380:$M$3965,CAJA!$H$3380:$H$3965,"ENTRADA",CAJA!$J$3380:$J$3965,$B116),0)</f>
        <v>0</v>
      </c>
      <c r="W116" s="62">
        <f>IFERROR(SUMIFS('CAJA TIGRES'!$M$916:$M$1108,'CAJA TIGRES'!$H$916:$H$1108,"ENTRADA",'CAJA TIGRES'!$J$916:$J$1108,$B116),0)</f>
        <v>1238000</v>
      </c>
      <c r="X116" s="62">
        <f>IFERROR(SUMIFS(RESERVA!$M$13:$M$13,RESERVA!$H$13:$H$13,"ENTRADA",RESERVA!$J$13:$J$13,$B116),0)</f>
        <v>0</v>
      </c>
      <c r="Y116" s="96">
        <f t="shared" si="24"/>
        <v>1336000</v>
      </c>
      <c r="Z116" s="96">
        <f>Y116+'MAY25'!Z116</f>
        <v>7810600</v>
      </c>
    </row>
    <row r="117" spans="1:26" x14ac:dyDescent="0.3">
      <c r="B117" s="63" t="s">
        <v>200</v>
      </c>
      <c r="C117" s="62">
        <f>IFERROR(SUMIFS('MGZ121'!$M$843:'MGZ121'!$M$953,'MGZ121'!$H$843:$H$953,"ENTRADA",'MGZ121'!$J$843:$J$953,$B117),0)</f>
        <v>0</v>
      </c>
      <c r="D117" s="62">
        <f>IFERROR(SUMIFS('MGZ BBVA'!$M$618:$M$803,'MGZ BBVA'!$H$618:$H$803,"ENTRADA",'MGZ BBVA'!$J$618:$J$803,$B117),0)</f>
        <v>0</v>
      </c>
      <c r="E117" s="62">
        <f>IFERROR(SUMIFS('MGZ DOLARES'!$M$2:$M$2,'MGZ DOLARES'!$F$2:$F$2,"ENTRADA",'MGZ DOLARES'!$J$2:$J$2,$B117),0)</f>
        <v>0</v>
      </c>
      <c r="F117" s="62">
        <f>IFERROR(SUMIFS('MGZ BAJIO'!$M$62:$M$66,'MGZ BAJIO'!$H$62:$H$66,"ENTRADA",'MGZ BAJIO'!$J$62:$J$66,$B117),0)</f>
        <v>0</v>
      </c>
      <c r="G117" s="62">
        <f>IFERROR(SUMIFS('VICTOR BANAMEX'!$M$297:$M$332,'VICTOR BANAMEX'!$H$297:$H$332,"ENTRADA",'VICTOR BANAMEX'!$J$297:$J$332,$B117),0)</f>
        <v>0</v>
      </c>
      <c r="H117" s="62">
        <f>IFERROR(SUMIFS('VICTOR BANORTE'!$M$60:$M$68,'VICTOR BANORTE'!$H$60:$H$68,"ENTRADA",'VICTOR BANORTE'!$J$60:$J$68,$B117),0)</f>
        <v>0</v>
      </c>
      <c r="I117" s="62">
        <f>IFERROR(SUMIFS(RODRIGO!$M$2:$M$2,RODRIGO!$H$2:$H$2,"ENTRADA",RODRIGO!$J$2:$J$2,$B117),0)</f>
        <v>0</v>
      </c>
      <c r="J117" s="62">
        <f>IFERROR(SUMIFS(MOY!$M$32:$M$38,MOY!$F$32:$F$38,"ENTRADA",MOY!$J$32:$J$38,$B117),0)</f>
        <v>0</v>
      </c>
      <c r="K117" s="62">
        <f>IFERROR(SUMIFS('NORMA RUTH'!$M$35:$M$43,'NORMA RUTH'!$H$35:$H$43,"ENTRADA",'NORMA RUTH'!$J$35:$J$43,$B117),0)</f>
        <v>0</v>
      </c>
      <c r="L117" s="62">
        <f>IFERROR(SUMIFS(VALERIA!$M$28:$M$28,VALERIA!$H$28:$H$28,"ENTRADA",VALERIA!$J$28:$J$28,$B117),0)</f>
        <v>0</v>
      </c>
      <c r="M117" s="62">
        <f>IFERROR(SUMIFS('MANUEL BANAMEX'!$M$54:$M$66,'MANUEL BANAMEX'!$H$54:$H$66,"ENTRADA",'MANUEL BANAMEX'!$J$54:$J$66,$B117),0)</f>
        <v>0</v>
      </c>
      <c r="N117" s="62">
        <f>IFERROR(SUMIFS(ROBERTO!$M$2:$M$2,ROBERTO!$H$2:$H$2,"ENTRADA",ROBERTO!$J$2:$J$2,$B117),0)</f>
        <v>0</v>
      </c>
      <c r="O117" s="62">
        <f>IFERROR(SUMIFS(JUAN!$M$57:$M$72,JUAN!$H$57:$H$72,"ENTRADA",JUAN!$J$57:$J$72,$B117),0)</f>
        <v>0</v>
      </c>
      <c r="P117" s="62">
        <f>IFERROR(SUMIFS('NORMA SANCHEZ'!$M$55:$M$66,'NORMA SANCHEZ'!$H$55:$H$66,"ENTRADA",'NORMA SANCHEZ'!$J$55:$J$66,$B117),0)</f>
        <v>0</v>
      </c>
      <c r="Q117" s="62">
        <f>IFERROR(SUMIFS('JOSE CARLOS'!$M$58:$M$69,'JOSE CARLOS'!$H$58:$H$69,"ENTRADA",'JOSE CARLOS'!$J$58:$J$69,$B117),0)</f>
        <v>0</v>
      </c>
      <c r="R117" s="62">
        <f>IFERROR(SUMIFS('LUIS ENRIQUE '!$M$47:$M$56,'LUIS ENRIQUE '!$H$47:$H$56,"ENTRADA",'LUIS ENRIQUE '!$J$47:$J$56,$B117),0)</f>
        <v>0</v>
      </c>
      <c r="S117" s="62">
        <f>IFERROR(SUMIFS(CESARIA!$M$64:$M$75,CESARIA!$H$64:$H$75,"ENTRADA",CESARIA!$J$64:$J$75,$B117),0)</f>
        <v>0</v>
      </c>
      <c r="T117" s="62">
        <f>IFERROR(SUMIFS(ALAN!$M$56:$M$72,ALAN!$H$56:$H$72,"ENTRADA",ALAN!$J$56:$J$72,$B117),0)</f>
        <v>0</v>
      </c>
      <c r="U117" s="62">
        <f>IFERROR(SUMIFS(ELVIA!$M$52:$M$56,ELVIA!$H$52:$H$56,"ENTRADA",ELVIA!$J$52:$J$56,$B117),0)</f>
        <v>0</v>
      </c>
      <c r="V117" s="146">
        <f>IFERROR(SUMIFS(CAJA!$M$3380:$M$3965,CAJA!$H$3380:$H$3965,"ENTRADA",CAJA!$J$3380:$J$3965,$B117),0)</f>
        <v>80000</v>
      </c>
      <c r="W117" s="62">
        <f>IFERROR(SUMIFS('CAJA TIGRES'!$M$916:$M$1108,'CAJA TIGRES'!$H$916:$H$1108,"ENTRADA",'CAJA TIGRES'!$J$916:$J$1108,$B117),0)</f>
        <v>0</v>
      </c>
      <c r="X117" s="62">
        <f>IFERROR(SUMIFS(RESERVA!$M$13:$M$13,RESERVA!$H$13:$H$13,"ENTRADA",RESERVA!$J$13:$J$13,$B117),0)</f>
        <v>0</v>
      </c>
      <c r="Y117" s="96">
        <f t="shared" si="24"/>
        <v>80000</v>
      </c>
      <c r="Z117" s="96">
        <f>Y117+'MAY25'!Z117</f>
        <v>317185</v>
      </c>
    </row>
    <row r="118" spans="1:26" x14ac:dyDescent="0.3">
      <c r="B118" s="63" t="s">
        <v>213</v>
      </c>
      <c r="C118" s="62">
        <f>IFERROR(SUMIFS('MGZ121'!$M$843:'MGZ121'!$M$953,'MGZ121'!$H$843:$H$953,"ENTRADA",'MGZ121'!$J$843:$J$953,$B118),0)</f>
        <v>0</v>
      </c>
      <c r="D118" s="62">
        <f>IFERROR(SUMIFS('MGZ BBVA'!$M$618:$M$803,'MGZ BBVA'!$H$618:$H$803,"ENTRADA",'MGZ BBVA'!$J$618:$J$803,$B118),0)</f>
        <v>0</v>
      </c>
      <c r="E118" s="62">
        <f>IFERROR(SUMIFS('MGZ DOLARES'!$M$2:$M$2,'MGZ DOLARES'!$F$2:$F$2,"ENTRADA",'MGZ DOLARES'!$J$2:$J$2,$B118),0)</f>
        <v>0</v>
      </c>
      <c r="F118" s="62">
        <f>IFERROR(SUMIFS('MGZ BAJIO'!$M$62:$M$66,'MGZ BAJIO'!$H$62:$H$66,"ENTRADA",'MGZ BAJIO'!$J$62:$J$66,$B118),0)</f>
        <v>0</v>
      </c>
      <c r="G118" s="62">
        <f>IFERROR(SUMIFS('VICTOR BANAMEX'!$M$297:$M$332,'VICTOR BANAMEX'!$H$297:$H$332,"ENTRADA",'VICTOR BANAMEX'!$J$297:$J$332,$B118),0)</f>
        <v>0</v>
      </c>
      <c r="H118" s="62">
        <f>IFERROR(SUMIFS('VICTOR BANORTE'!$M$60:$M$68,'VICTOR BANORTE'!$H$60:$H$68,"ENTRADA",'VICTOR BANORTE'!$J$60:$J$68,$B118),0)</f>
        <v>0</v>
      </c>
      <c r="I118" s="62">
        <f>IFERROR(SUMIFS(RODRIGO!$M$2:$M$2,RODRIGO!$H$2:$H$2,"ENTRADA",RODRIGO!$J$2:$J$2,$B118),0)</f>
        <v>0</v>
      </c>
      <c r="J118" s="62">
        <f>IFERROR(SUMIFS(MOY!$M$32:$M$38,MOY!$F$32:$F$38,"ENTRADA",MOY!$J$32:$J$38,$B118),0)</f>
        <v>0</v>
      </c>
      <c r="K118" s="62">
        <f>IFERROR(SUMIFS('NORMA RUTH'!$M$35:$M$43,'NORMA RUTH'!$H$35:$H$43,"ENTRADA",'NORMA RUTH'!$J$35:$J$43,$B118),0)</f>
        <v>0</v>
      </c>
      <c r="L118" s="62">
        <f>IFERROR(SUMIFS(VALERIA!$M$28:$M$28,VALERIA!$H$28:$H$28,"ENTRADA",VALERIA!$J$28:$J$28,$B118),0)</f>
        <v>0</v>
      </c>
      <c r="M118" s="62">
        <f>IFERROR(SUMIFS('MANUEL BANAMEX'!$M$54:$M$66,'MANUEL BANAMEX'!$H$54:$H$66,"ENTRADA",'MANUEL BANAMEX'!$J$54:$J$66,$B118),0)</f>
        <v>0</v>
      </c>
      <c r="N118" s="62">
        <f>IFERROR(SUMIFS(ROBERTO!$M$2:$M$2,ROBERTO!$H$2:$H$2,"ENTRADA",ROBERTO!$J$2:$J$2,$B118),0)</f>
        <v>0</v>
      </c>
      <c r="O118" s="62">
        <f>IFERROR(SUMIFS(JUAN!$M$57:$M$72,JUAN!$H$57:$H$72,"ENTRADA",JUAN!$J$57:$J$72,$B118),0)</f>
        <v>0</v>
      </c>
      <c r="P118" s="62">
        <f>IFERROR(SUMIFS('NORMA SANCHEZ'!$M$55:$M$66,'NORMA SANCHEZ'!$H$55:$H$66,"ENTRADA",'NORMA SANCHEZ'!$J$55:$J$66,$B118),0)</f>
        <v>0</v>
      </c>
      <c r="Q118" s="62">
        <f>IFERROR(SUMIFS('JOSE CARLOS'!$M$58:$M$69,'JOSE CARLOS'!$H$58:$H$69,"ENTRADA",'JOSE CARLOS'!$J$58:$J$69,$B118),0)</f>
        <v>0</v>
      </c>
      <c r="R118" s="62">
        <f>IFERROR(SUMIFS('LUIS ENRIQUE '!$M$47:$M$56,'LUIS ENRIQUE '!$H$47:$H$56,"ENTRADA",'LUIS ENRIQUE '!$J$47:$J$56,$B118),0)</f>
        <v>0</v>
      </c>
      <c r="S118" s="62">
        <f>IFERROR(SUMIFS(CESARIA!$M$64:$M$75,CESARIA!$H$64:$H$75,"ENTRADA",CESARIA!$J$64:$J$75,$B118),0)</f>
        <v>0</v>
      </c>
      <c r="T118" s="62">
        <f>IFERROR(SUMIFS(ALAN!$M$56:$M$72,ALAN!$H$56:$H$72,"ENTRADA",ALAN!$J$56:$J$72,$B118),0)</f>
        <v>0</v>
      </c>
      <c r="U118" s="62">
        <f>IFERROR(SUMIFS(ELVIA!$M$52:$M$56,ELVIA!$H$52:$H$56,"ENTRADA",ELVIA!$J$52:$J$56,$B118),0)</f>
        <v>0</v>
      </c>
      <c r="V118" s="146">
        <f>IFERROR(SUMIFS(CAJA!$M$3380:$M$3965,CAJA!$H$3380:$H$3965,"ENTRADA",CAJA!$J$3380:$J$3965,$B118),0)</f>
        <v>0</v>
      </c>
      <c r="W118" s="62">
        <f>IFERROR(SUMIFS('CAJA TIGRES'!$M$916:$M$1108,'CAJA TIGRES'!$H$916:$H$1108,"ENTRADA",'CAJA TIGRES'!$J$916:$J$1108,$B118),0)</f>
        <v>0</v>
      </c>
      <c r="X118" s="62">
        <f>IFERROR(SUMIFS(RESERVA!$M$13:$M$13,RESERVA!$H$13:$H$13,"ENTRADA",RESERVA!$J$13:$J$13,$B118),0)</f>
        <v>0</v>
      </c>
      <c r="Y118" s="96">
        <f t="shared" si="24"/>
        <v>0</v>
      </c>
      <c r="Z118" s="96">
        <f>Y118+'MAY25'!Z118</f>
        <v>0</v>
      </c>
    </row>
    <row r="119" spans="1:26" x14ac:dyDescent="0.3">
      <c r="B119" s="13" t="s">
        <v>110</v>
      </c>
      <c r="C119" s="64">
        <f>SUM(C95:C118)</f>
        <v>3619764.74</v>
      </c>
      <c r="D119" s="64">
        <f t="shared" ref="D119:Y119" si="26">SUM(D95:D118)</f>
        <v>74300</v>
      </c>
      <c r="E119" s="64">
        <f t="shared" si="26"/>
        <v>0</v>
      </c>
      <c r="F119" s="64">
        <f t="shared" si="26"/>
        <v>16000</v>
      </c>
      <c r="G119" s="64">
        <f t="shared" si="26"/>
        <v>2137700</v>
      </c>
      <c r="H119" s="64">
        <f t="shared" si="26"/>
        <v>65000</v>
      </c>
      <c r="I119" s="64">
        <f>SUM(I95:I118)</f>
        <v>0</v>
      </c>
      <c r="J119" s="64">
        <f t="shared" ref="J119" si="27">SUM(J95:J118)</f>
        <v>601500</v>
      </c>
      <c r="K119" s="64">
        <f t="shared" si="26"/>
        <v>224000</v>
      </c>
      <c r="L119" s="64">
        <f t="shared" si="26"/>
        <v>0</v>
      </c>
      <c r="M119" s="64">
        <f t="shared" si="26"/>
        <v>41945</v>
      </c>
      <c r="N119" s="64">
        <f t="shared" si="26"/>
        <v>0</v>
      </c>
      <c r="O119" s="64">
        <f t="shared" si="26"/>
        <v>560652.5</v>
      </c>
      <c r="P119" s="64">
        <f t="shared" si="26"/>
        <v>668142.5</v>
      </c>
      <c r="Q119" s="64">
        <f t="shared" si="26"/>
        <v>617780</v>
      </c>
      <c r="R119" s="64">
        <f t="shared" si="26"/>
        <v>523079</v>
      </c>
      <c r="S119" s="64">
        <f t="shared" si="26"/>
        <v>462663.76</v>
      </c>
      <c r="T119" s="64">
        <f t="shared" si="26"/>
        <v>646022.5</v>
      </c>
      <c r="U119" s="64">
        <f t="shared" si="26"/>
        <v>15602.5</v>
      </c>
      <c r="V119" s="64">
        <f t="shared" si="26"/>
        <v>4657029.3600000003</v>
      </c>
      <c r="W119" s="64">
        <f t="shared" si="26"/>
        <v>1238000</v>
      </c>
      <c r="X119" s="64">
        <f t="shared" si="26"/>
        <v>0</v>
      </c>
      <c r="Y119" s="64">
        <f t="shared" si="26"/>
        <v>16169181.859999999</v>
      </c>
      <c r="Z119" s="64">
        <f t="shared" ref="Z119" si="28">SUM(Z95:Z118)</f>
        <v>81315511.879999995</v>
      </c>
    </row>
    <row r="120" spans="1:26" x14ac:dyDescent="0.3">
      <c r="B120" s="91" t="s">
        <v>3</v>
      </c>
      <c r="C120" s="62"/>
      <c r="D120" s="32"/>
      <c r="E120" s="32"/>
      <c r="F120" s="32"/>
      <c r="G120" s="32"/>
      <c r="H120" s="12"/>
      <c r="I120" s="12"/>
      <c r="J120" s="12"/>
      <c r="K120" s="12"/>
      <c r="L120" s="12"/>
      <c r="M120" s="12"/>
      <c r="N120" s="12"/>
      <c r="O120" s="12"/>
      <c r="P120" s="12"/>
      <c r="Q120" s="12"/>
      <c r="R120" s="12"/>
      <c r="S120" s="12"/>
      <c r="T120" s="12"/>
      <c r="U120" s="12"/>
      <c r="V120" s="12"/>
      <c r="W120" s="12"/>
      <c r="X120" s="12"/>
      <c r="Y120" s="97"/>
      <c r="Z120" s="96"/>
    </row>
    <row r="121" spans="1:26" x14ac:dyDescent="0.3">
      <c r="A121">
        <v>12</v>
      </c>
      <c r="B121" s="139" t="s">
        <v>81</v>
      </c>
      <c r="C121" s="137"/>
      <c r="D121" s="138"/>
      <c r="E121" s="138"/>
      <c r="F121" s="138"/>
      <c r="G121" s="138"/>
      <c r="H121" s="138"/>
      <c r="I121" s="129"/>
      <c r="J121" s="138"/>
      <c r="K121" s="138"/>
      <c r="L121" s="138"/>
      <c r="M121" s="138"/>
      <c r="N121" s="138"/>
      <c r="O121" s="138"/>
      <c r="P121" s="138"/>
      <c r="Q121" s="138"/>
      <c r="R121" s="138"/>
      <c r="S121" s="138"/>
      <c r="T121" s="138"/>
      <c r="U121" s="138"/>
      <c r="V121" s="138"/>
      <c r="W121" s="138"/>
      <c r="X121" s="138"/>
      <c r="Y121" s="138"/>
      <c r="Z121" s="129"/>
    </row>
    <row r="122" spans="1:26" x14ac:dyDescent="0.3">
      <c r="B122" s="63" t="s">
        <v>167</v>
      </c>
      <c r="C122" s="62">
        <f>IFERROR(SUMIFS('MGZ121'!$N$843:'MGZ121'!$N$953,'MGZ121'!$H$843:$H$953,"SALIDA",'MGZ121'!$J$843:$J$953,B122),0)</f>
        <v>4000</v>
      </c>
      <c r="D122" s="62">
        <f>IFERROR(SUMIFS('MGZ BBVA'!$N$618:$N$803,'MGZ BBVA'!$H$618:$H$803,"SALIDA",'MGZ BBVA'!$J$618:$J$803,$B122),0)</f>
        <v>3538470</v>
      </c>
      <c r="E122" s="62">
        <f>IFERROR(SUMIFS('MGZ DOLARES'!$N$2:$N$2,'MGZ DOLARES'!$F$2:$F$2,"SALIDA",'MGZ DOLARES'!$J$2:$J$2,$B122),0)</f>
        <v>0</v>
      </c>
      <c r="F122" s="62">
        <f>IFERROR(SUMIFS('MGZ BAJIO'!$N$62:$N$66,'MGZ BAJIO'!$H$62:$H$66,"SALIDA",'MGZ BAJIO'!$J$62:$J$66,$B122),0)</f>
        <v>0</v>
      </c>
      <c r="G122" s="62">
        <f>IFERROR(SUMIFS('VICTOR BANAMEX'!$N$297:$N$332,'VICTOR BANAMEX'!$H$297:$H$332,"SALIDA",'VICTOR BANAMEX'!$J$297:$J$332,$B122),0)</f>
        <v>8994.74</v>
      </c>
      <c r="H122" s="62">
        <f>IFERROR(SUMIFS('VICTOR BANORTE'!$N$60:$N$68,'VICTOR BANORTE'!$H$60:$H$68,"SALIDA",'VICTOR BANORTE'!$J$60:$J$68,$B122),0)</f>
        <v>4000</v>
      </c>
      <c r="I122" s="62">
        <f>IFERROR(SUMIFS(RODRIGO!$N$2:$N$2,RODRIGO!$H$2:$H$2,"SALIDA",RODRIGO!$J$2:$J$2,$B122),0)</f>
        <v>0</v>
      </c>
      <c r="J122" s="62">
        <v>1000</v>
      </c>
      <c r="K122" s="62">
        <f>IFERROR(SUMIFS('NORMA RUTH'!$N$35:$N$43,'NORMA RUTH'!$H$35:$H$43,"SALIDA",'NORMA RUTH'!$J$35:$J$43,$B122),0)</f>
        <v>1300</v>
      </c>
      <c r="L122" s="62">
        <f>IFERROR(SUMIFS(VALERIA!$N$28:$N$28,VALERIA!$H$28:$H$28,"SALIDA",VALERIA!$J$28:$J$28,$B122),0)</f>
        <v>0</v>
      </c>
      <c r="M122" s="62">
        <f>IFERROR(SUMIFS('MANUEL BANAMEX'!$N$54:$N$66,'MANUEL BANAMEX'!$H$54:$H$66,"SALIDA",'MANUEL BANAMEX'!$J$54:$J$66,$B122),0)</f>
        <v>0</v>
      </c>
      <c r="N122" s="62">
        <f>IFERROR(SUMIFS(ROBERTO!$N$2:$N$2,ROBERTO!$H$2:$H$2,"SALIDA",ROBERTO!$J$2:$J$2,$B122),0)</f>
        <v>0</v>
      </c>
      <c r="O122" s="62">
        <f>IFERROR(SUMIFS(JUAN!$N$57:$N$72,JUAN!$H$57:$H$72,"SALIDA",JUAN!$J$57:$J$72,$B122),0)</f>
        <v>0</v>
      </c>
      <c r="P122" s="62">
        <f>IFERROR(SUMIFS('NORMA SANCHEZ'!$N$55:$N$66,'NORMA SANCHEZ'!$H$55:$H$66,"SALIDA",'NORMA SANCHEZ'!$J$55:$J$66,$B122),0)</f>
        <v>0</v>
      </c>
      <c r="Q122" s="62">
        <f>IFERROR(SUMIFS('JOSE CARLOS'!$N$58:$N$69,'JOSE CARLOS'!$H$58:$H$69,"SALIDA",'JOSE CARLOS'!$J$58:$J$69,$B122),0)</f>
        <v>0</v>
      </c>
      <c r="R122" s="62">
        <f>IFERROR(SUMIFS('LUIS ENRIQUE '!$N$47:$N$56,'LUIS ENRIQUE '!$H$47:$H$56,"SALIDA",'LUIS ENRIQUE '!$J$47:$J$56,$B122),0)</f>
        <v>0</v>
      </c>
      <c r="S122" s="62">
        <f>IFERROR(SUMIFS(CESARIA!$N$64:$N$75,CESARIA!$H$64:$H$75,"SALIDA",CESARIA!$J$64:$J$75,$B122),0)</f>
        <v>1000</v>
      </c>
      <c r="T122" s="62">
        <f>IFERROR(SUMIFS(ALAN!$N$56:$N$72,ALAN!$H$56:$H$72,"SALIDA",ALAN!$J$56:$J$72,$B122),0)</f>
        <v>0</v>
      </c>
      <c r="U122" s="62">
        <f>IFERROR(SUMIFS(ELVIA!$N$52:$N$56,ELVIA!$H$52:$H$56,"SALIDA",ELVIA!$J$52:$J$56,$B122),0)</f>
        <v>0</v>
      </c>
      <c r="V122" s="62">
        <f>IFERROR(SUMIFS(CAJA!$N$3380:$N$3965,CAJA!$H$3380:$H$3965,"SALIDA",CAJA!$J$3380:$J$3965,$B122),0)</f>
        <v>88000</v>
      </c>
      <c r="W122" s="62">
        <f>IFERROR(SUMIFS('CAJA TIGRES'!$N$916:$N$1108,'CAJA TIGRES'!$H$916:$H$1108,"SALIDA",'CAJA TIGRES'!$J$916:$J$1108,$B122),0)</f>
        <v>0</v>
      </c>
      <c r="X122" s="62">
        <f>IFERROR(SUMIFS(RESERVA!$N$13:$N$13,RESERVA!$H$13:$H$13,"SALIDA",RESERVA!$J$13:$J$13,$B122),0)</f>
        <v>0</v>
      </c>
      <c r="Y122" s="96">
        <f t="shared" ref="Y122:Y145" si="29">SUM(C122:X122)</f>
        <v>3646764.74</v>
      </c>
      <c r="Z122" s="96">
        <f>Y122+'MAY25'!Z122</f>
        <v>6816081.21</v>
      </c>
    </row>
    <row r="123" spans="1:26" x14ac:dyDescent="0.3">
      <c r="B123" s="63" t="s">
        <v>168</v>
      </c>
      <c r="C123" s="62">
        <f>IFERROR(SUMIFS('MGZ121'!$N$843:'MGZ121'!$N$953,'MGZ121'!$H$843:$H$953,"SALIDA",'MGZ121'!$J$843:$J$953,B123),0)</f>
        <v>68900</v>
      </c>
      <c r="D123" s="62">
        <f>IFERROR(SUMIFS('MGZ BBVA'!$N$618:$N$803,'MGZ BBVA'!$H$618:$H$803,"SALIDA",'MGZ BBVA'!$J$618:$J$803,$B123),0)</f>
        <v>0</v>
      </c>
      <c r="E123" s="62">
        <f>IFERROR(SUMIFS('MGZ DOLARES'!$N$2:$N$2,'MGZ DOLARES'!$F$2:$F$2,"SALIDA",'MGZ DOLARES'!$J$2:$J$2,$B123),0)</f>
        <v>0</v>
      </c>
      <c r="F123" s="62">
        <f>IFERROR(SUMIFS('MGZ BAJIO'!$N$62:$N$66,'MGZ BAJIO'!$H$62:$H$66,"SALIDA",'MGZ BAJIO'!$J$62:$J$66,$B123),0)</f>
        <v>300</v>
      </c>
      <c r="G123" s="62">
        <f>IFERROR(SUMIFS('VICTOR BANAMEX'!$N$297:$N$332,'VICTOR BANAMEX'!$H$297:$H$332,"SALIDA",'VICTOR BANAMEX'!$J$297:$J$332,$B123),0)</f>
        <v>1100</v>
      </c>
      <c r="H123" s="62">
        <f>IFERROR(SUMIFS('VICTOR BANORTE'!$N$60:$N$68,'VICTOR BANORTE'!$H$60:$H$68,"SALIDA",'VICTOR BANORTE'!$J$60:$J$68,$B123),0)</f>
        <v>0</v>
      </c>
      <c r="I123" s="62">
        <f>IFERROR(SUMIFS(RODRIGO!$N$2:$N$2,RODRIGO!$H$2:$H$2,"SALIDA",RODRIGO!$J$2:$J$2,$B123),0)</f>
        <v>0</v>
      </c>
      <c r="J123" s="62">
        <f>IFERROR(SUMIFS(MOY!$N$32:$N$38,MOY!$F$32:$F$38,"SALIDA",MOY!$J$32:$J$38,$B123),0)</f>
        <v>0</v>
      </c>
      <c r="K123" s="62">
        <f>IFERROR(SUMIFS('NORMA RUTH'!$N$35:$N$43,'NORMA RUTH'!$H$35:$H$43,"SALIDA",'NORMA RUTH'!$J$35:$J$43,$B123),0)</f>
        <v>0</v>
      </c>
      <c r="L123" s="62">
        <f>IFERROR(SUMIFS(VALERIA!$N$28:$N$28,VALERIA!$H$28:$H$28,"SALIDA",VALERIA!$J$28:$J$28,$B123),0)</f>
        <v>0</v>
      </c>
      <c r="M123" s="62">
        <f>IFERROR(SUMIFS('MANUEL BANAMEX'!$N$54:$N$66,'MANUEL BANAMEX'!$H$54:$H$66,"SALIDA",'MANUEL BANAMEX'!$J$54:$J$66,$B123),0)</f>
        <v>0</v>
      </c>
      <c r="N123" s="62">
        <f>IFERROR(SUMIFS(ROBERTO!$N$2:$N$2,ROBERTO!$H$2:$H$2,"SALIDA",ROBERTO!$J$2:$J$2,$B123),0)</f>
        <v>0</v>
      </c>
      <c r="O123" s="62">
        <f>IFERROR(SUMIFS(JUAN!$N$57:$N$72,JUAN!$H$57:$H$72,"SALIDA",JUAN!$J$57:$J$72,$B123),0)</f>
        <v>0</v>
      </c>
      <c r="P123" s="62">
        <f>IFERROR(SUMIFS('NORMA SANCHEZ'!$N$55:$N$66,'NORMA SANCHEZ'!$H$55:$H$66,"SALIDA",'NORMA SANCHEZ'!$J$55:$J$66,$B123),0)</f>
        <v>0</v>
      </c>
      <c r="Q123" s="62">
        <f>IFERROR(SUMIFS('JOSE CARLOS'!$N$58:$N$69,'JOSE CARLOS'!$H$58:$H$69,"SALIDA",'JOSE CARLOS'!$J$58:$J$69,$B123),0)</f>
        <v>0</v>
      </c>
      <c r="R123" s="62">
        <f>IFERROR(SUMIFS('LUIS ENRIQUE '!$N$47:$N$56,'LUIS ENRIQUE '!$H$47:$H$56,"SALIDA",'LUIS ENRIQUE '!$J$47:$J$56,$B123),0)</f>
        <v>0</v>
      </c>
      <c r="S123" s="62">
        <f>IFERROR(SUMIFS(CESARIA!$N$64:$N$75,CESARIA!$H$64:$H$75,"SALIDA",CESARIA!$J$64:$J$75,$B123),0)</f>
        <v>0</v>
      </c>
      <c r="T123" s="62">
        <f>IFERROR(SUMIFS(ALAN!$N$56:$N$72,ALAN!$H$56:$H$72,"SALIDA",ALAN!$J$56:$J$72,$B123),0)</f>
        <v>0</v>
      </c>
      <c r="U123" s="62">
        <f>IFERROR(SUMIFS(ELVIA!$N$52:$N$56,ELVIA!$H$52:$H$56,"SALIDA",ELVIA!$J$52:$J$56,$B123),0)</f>
        <v>0</v>
      </c>
      <c r="V123" s="62">
        <f>IFERROR(SUMIFS(CAJA!$N$3380:$N$3965,CAJA!$H$3380:$H$3965,"SALIDA",CAJA!$J$3380:$J$3965,$B123),0)</f>
        <v>0</v>
      </c>
      <c r="W123" s="62">
        <f>IFERROR(SUMIFS('CAJA TIGRES'!$N$916:$N$1108,'CAJA TIGRES'!$H$916:$H$1108,"SALIDA",'CAJA TIGRES'!$J$916:$J$1108,$B123),0)</f>
        <v>0</v>
      </c>
      <c r="X123" s="62">
        <f>IFERROR(SUMIFS(RESERVA!$N$13:$N$13,RESERVA!$H$13:$H$13,"SALIDA",RESERVA!$J$13:$J$13,$B123),0)</f>
        <v>0</v>
      </c>
      <c r="Y123" s="96">
        <f t="shared" si="29"/>
        <v>70300</v>
      </c>
      <c r="Z123" s="96">
        <f>Y123+'MAY25'!Z123</f>
        <v>4122230.19</v>
      </c>
    </row>
    <row r="124" spans="1:26" x14ac:dyDescent="0.3">
      <c r="B124" s="63" t="s">
        <v>169</v>
      </c>
      <c r="C124" s="62">
        <f>IFERROR(SUMIFS('MGZ121'!$N$843:'MGZ121'!$N$953,'MGZ121'!$H$843:$H$953,"SALIDA",'MGZ121'!$J$843:$J$953,B124),0)</f>
        <v>0</v>
      </c>
      <c r="D124" s="62">
        <f>IFERROR(SUMIFS('MGZ BBVA'!$N$618:$N$803,'MGZ BBVA'!$H$618:$H$803,"SALIDA",'MGZ BBVA'!$J$618:$J$803,$B124),0)</f>
        <v>0</v>
      </c>
      <c r="E124" s="62">
        <f>IFERROR(SUMIFS('MGZ DOLARES'!$N$2:$N$2,'MGZ DOLARES'!$F$2:$F$2,"SALIDA",'MGZ DOLARES'!$J$2:$J$2,$B124),0)</f>
        <v>0</v>
      </c>
      <c r="F124" s="62">
        <f>IFERROR(SUMIFS('MGZ BAJIO'!$N$62:$N$66,'MGZ BAJIO'!$H$62:$H$66,"SALIDA",'MGZ BAJIO'!$J$62:$J$66,$B124),0)</f>
        <v>0</v>
      </c>
      <c r="G124" s="62">
        <f>IFERROR(SUMIFS('VICTOR BANAMEX'!$N$297:$N$332,'VICTOR BANAMEX'!$H$297:$H$332,"SALIDA",'VICTOR BANAMEX'!$J$297:$J$332,$B124),0)</f>
        <v>0</v>
      </c>
      <c r="H124" s="62">
        <f>IFERROR(SUMIFS('VICTOR BANORTE'!$N$60:$N$68,'VICTOR BANORTE'!$H$60:$H$68,"SALIDA",'VICTOR BANORTE'!$J$60:$J$68,$B124),0)</f>
        <v>0</v>
      </c>
      <c r="I124" s="62">
        <f>IFERROR(SUMIFS(RODRIGO!$N$2:$N$2,RODRIGO!$H$2:$H$2,"SALIDA",RODRIGO!$J$2:$J$2,$B124),0)</f>
        <v>0</v>
      </c>
      <c r="J124" s="62">
        <f>IFERROR(SUMIFS(MOY!$N$32:$N$38,MOY!$F$32:$F$38,"SALIDA",MOY!$J$32:$J$38,$B124),0)</f>
        <v>0</v>
      </c>
      <c r="K124" s="62">
        <f>IFERROR(SUMIFS('NORMA RUTH'!$N$35:$N$43,'NORMA RUTH'!$H$35:$H$43,"SALIDA",'NORMA RUTH'!$J$35:$J$43,$B124),0)</f>
        <v>0</v>
      </c>
      <c r="L124" s="62">
        <f>IFERROR(SUMIFS(VALERIA!$N$28:$N$28,VALERIA!$H$28:$H$28,"SALIDA",VALERIA!$J$28:$J$28,$B124),0)</f>
        <v>0</v>
      </c>
      <c r="M124" s="62">
        <f>IFERROR(SUMIFS('MANUEL BANAMEX'!$N$54:$N$66,'MANUEL BANAMEX'!$H$54:$H$66,"SALIDA",'MANUEL BANAMEX'!$J$54:$J$66,$B124),0)</f>
        <v>0</v>
      </c>
      <c r="N124" s="62">
        <f>IFERROR(SUMIFS(ROBERTO!$N$2:$N$2,ROBERTO!$H$2:$H$2,"SALIDA",ROBERTO!$J$2:$J$2,$B124),0)</f>
        <v>0</v>
      </c>
      <c r="O124" s="62">
        <f>IFERROR(SUMIFS(JUAN!$N$57:$N$72,JUAN!$H$57:$H$72,"SALIDA",JUAN!$J$57:$J$72,$B124),0)</f>
        <v>0</v>
      </c>
      <c r="P124" s="62">
        <f>IFERROR(SUMIFS('NORMA SANCHEZ'!$N$55:$N$66,'NORMA SANCHEZ'!$H$55:$H$66,"SALIDA",'NORMA SANCHEZ'!$J$55:$J$66,$B124),0)</f>
        <v>0</v>
      </c>
      <c r="Q124" s="62">
        <f>IFERROR(SUMIFS('JOSE CARLOS'!$N$58:$N$69,'JOSE CARLOS'!$H$58:$H$69,"SALIDA",'JOSE CARLOS'!$J$58:$J$69,$B124),0)</f>
        <v>0</v>
      </c>
      <c r="R124" s="62">
        <f>IFERROR(SUMIFS('LUIS ENRIQUE '!$N$47:$N$56,'LUIS ENRIQUE '!$H$47:$H$56,"SALIDA",'LUIS ENRIQUE '!$J$47:$J$56,$B124),0)</f>
        <v>0</v>
      </c>
      <c r="S124" s="62">
        <f>IFERROR(SUMIFS(CESARIA!$N$64:$N$75,CESARIA!$H$64:$H$75,"SALIDA",CESARIA!$J$64:$J$75,$B124),0)</f>
        <v>0</v>
      </c>
      <c r="T124" s="62">
        <f>IFERROR(SUMIFS(ALAN!$N$56:$N$72,ALAN!$H$56:$H$72,"SALIDA",ALAN!$J$56:$J$72,$B124),0)</f>
        <v>0</v>
      </c>
      <c r="U124" s="62">
        <f>IFERROR(SUMIFS(ELVIA!$N$52:$N$56,ELVIA!$H$52:$H$56,"SALIDA",ELVIA!$J$52:$J$56,$B124),0)</f>
        <v>0</v>
      </c>
      <c r="V124" s="62">
        <f>IFERROR(SUMIFS(CAJA!$N$3380:$N$3965,CAJA!$H$3380:$H$3965,"SALIDA",CAJA!$J$3380:$J$3965,$B124),0)</f>
        <v>0</v>
      </c>
      <c r="W124" s="62">
        <f>IFERROR(SUMIFS('CAJA TIGRES'!$N$916:$N$1108,'CAJA TIGRES'!$H$916:$H$1108,"SALIDA",'CAJA TIGRES'!$J$916:$J$1108,$B124),0)</f>
        <v>0</v>
      </c>
      <c r="X124" s="62">
        <f>IFERROR(SUMIFS(RESERVA!$N$13:$N$13,RESERVA!$H$13:$H$13,"SALIDA",RESERVA!$J$13:$J$13,$B124),0)</f>
        <v>0</v>
      </c>
      <c r="Y124" s="96">
        <f t="shared" si="29"/>
        <v>0</v>
      </c>
      <c r="Z124" s="96">
        <f>Y124+'MAY25'!Z124</f>
        <v>0</v>
      </c>
    </row>
    <row r="125" spans="1:26" x14ac:dyDescent="0.3">
      <c r="B125" s="63" t="s">
        <v>170</v>
      </c>
      <c r="C125" s="62">
        <f>IFERROR(SUMIFS('MGZ121'!$N$843:'MGZ121'!$N$953,'MGZ121'!$H$843:$H$953,"SALIDA",'MGZ121'!$J$843:$J$953,B125),0)</f>
        <v>0</v>
      </c>
      <c r="D125" s="62">
        <f>IFERROR(SUMIFS('MGZ BBVA'!$N$618:$N$803,'MGZ BBVA'!$H$618:$H$803,"SALIDA",'MGZ BBVA'!$J$618:$J$803,$B125),0)</f>
        <v>16000</v>
      </c>
      <c r="E125" s="62">
        <f>IFERROR(SUMIFS('MGZ DOLARES'!$N$2:$N$2,'MGZ DOLARES'!$F$2:$F$2,"SALIDA",'MGZ DOLARES'!$J$2:$J$2,$B125),0)</f>
        <v>0</v>
      </c>
      <c r="F125" s="62">
        <f>IFERROR(SUMIFS('MGZ BAJIO'!$N$62:$N$66,'MGZ BAJIO'!$H$62:$H$66,"SALIDA",'MGZ BAJIO'!$J$62:$J$66,$B125),0)</f>
        <v>0</v>
      </c>
      <c r="G125" s="62">
        <f>IFERROR(SUMIFS('VICTOR BANAMEX'!$N$297:$N$332,'VICTOR BANAMEX'!$H$297:$H$332,"SALIDA",'VICTOR BANAMEX'!$J$297:$J$332,$B125),0)</f>
        <v>0</v>
      </c>
      <c r="H125" s="62">
        <f>IFERROR(SUMIFS('VICTOR BANORTE'!$N$60:$N$68,'VICTOR BANORTE'!$H$60:$H$68,"SALIDA",'VICTOR BANORTE'!$J$60:$J$68,$B125),0)</f>
        <v>0</v>
      </c>
      <c r="I125" s="62">
        <f>IFERROR(SUMIFS(RODRIGO!$N$2:$N$2,RODRIGO!$H$2:$H$2,"SALIDA",RODRIGO!$J$2:$J$2,$B125),0)</f>
        <v>0</v>
      </c>
      <c r="J125" s="62">
        <f>IFERROR(SUMIFS(MOY!$N$32:$N$38,MOY!$F$32:$F$38,"SALIDA",MOY!$J$32:$J$38,$B125),0)</f>
        <v>0</v>
      </c>
      <c r="K125" s="62">
        <f>IFERROR(SUMIFS('NORMA RUTH'!$N$35:$N$43,'NORMA RUTH'!$H$35:$H$43,"SALIDA",'NORMA RUTH'!$J$35:$J$43,$B125),0)</f>
        <v>0</v>
      </c>
      <c r="L125" s="62">
        <f>IFERROR(SUMIFS(VALERIA!$N$28:$N$28,VALERIA!$H$28:$H$28,"SALIDA",VALERIA!$J$28:$J$28,$B125),0)</f>
        <v>0</v>
      </c>
      <c r="M125" s="62">
        <f>IFERROR(SUMIFS('MANUEL BANAMEX'!$N$54:$N$66,'MANUEL BANAMEX'!$H$54:$H$66,"SALIDA",'MANUEL BANAMEX'!$J$54:$J$66,$B125),0)</f>
        <v>0</v>
      </c>
      <c r="N125" s="62">
        <f>IFERROR(SUMIFS(ROBERTO!$N$2:$N$2,ROBERTO!$H$2:$H$2,"SALIDA",ROBERTO!$J$2:$J$2,$B125),0)</f>
        <v>0</v>
      </c>
      <c r="O125" s="62">
        <f>IFERROR(SUMIFS(JUAN!$N$57:$N$72,JUAN!$H$57:$H$72,"SALIDA",JUAN!$J$57:$J$72,$B125),0)</f>
        <v>0</v>
      </c>
      <c r="P125" s="62">
        <f>IFERROR(SUMIFS('NORMA SANCHEZ'!$N$55:$N$66,'NORMA SANCHEZ'!$H$55:$H$66,"SALIDA",'NORMA SANCHEZ'!$J$55:$J$66,$B125),0)</f>
        <v>0</v>
      </c>
      <c r="Q125" s="62">
        <f>IFERROR(SUMIFS('JOSE CARLOS'!$N$58:$N$69,'JOSE CARLOS'!$H$58:$H$69,"SALIDA",'JOSE CARLOS'!$J$58:$J$69,$B125),0)</f>
        <v>0</v>
      </c>
      <c r="R125" s="62">
        <f>IFERROR(SUMIFS('LUIS ENRIQUE '!$N$47:$N$56,'LUIS ENRIQUE '!$H$47:$H$56,"SALIDA",'LUIS ENRIQUE '!$J$47:$J$56,$B125),0)</f>
        <v>0</v>
      </c>
      <c r="S125" s="62">
        <f>IFERROR(SUMIFS(CESARIA!$N$64:$N$75,CESARIA!$H$64:$H$75,"SALIDA",CESARIA!$J$64:$J$75,$B125),0)</f>
        <v>0</v>
      </c>
      <c r="T125" s="62">
        <f>IFERROR(SUMIFS(ALAN!$N$56:$N$72,ALAN!$H$56:$H$72,"SALIDA",ALAN!$J$56:$J$72,$B125),0)</f>
        <v>0</v>
      </c>
      <c r="U125" s="62">
        <f>IFERROR(SUMIFS(ELVIA!$N$52:$N$56,ELVIA!$H$52:$H$56,"SALIDA",ELVIA!$J$52:$J$56,$B125),0)</f>
        <v>0</v>
      </c>
      <c r="V125" s="62">
        <f>IFERROR(SUMIFS(CAJA!$N$3380:$N$3965,CAJA!$H$3380:$H$3965,"SALIDA",CAJA!$J$3380:$J$3965,$B125),0)</f>
        <v>0</v>
      </c>
      <c r="W125" s="62">
        <f>IFERROR(SUMIFS('CAJA TIGRES'!$N$916:$N$1108,'CAJA TIGRES'!$H$916:$H$1108,"SALIDA",'CAJA TIGRES'!$J$916:$J$1108,$B125),0)</f>
        <v>0</v>
      </c>
      <c r="X125" s="62">
        <f>IFERROR(SUMIFS(RESERVA!$N$13:$N$13,RESERVA!$H$13:$H$13,"SALIDA",RESERVA!$J$13:$J$13,$B125),0)</f>
        <v>0</v>
      </c>
      <c r="Y125" s="96">
        <f t="shared" si="29"/>
        <v>16000</v>
      </c>
      <c r="Z125" s="96">
        <f>Y125+'MAY25'!Z125</f>
        <v>305700</v>
      </c>
    </row>
    <row r="126" spans="1:26" x14ac:dyDescent="0.3">
      <c r="B126" s="63" t="s">
        <v>171</v>
      </c>
      <c r="C126" s="62">
        <f>IFERROR(SUMIFS('MGZ121'!$N$843:'MGZ121'!$N$953,'MGZ121'!$H$843:$H$953,"SALIDA",'MGZ121'!$J$843:$J$953,B126),0)</f>
        <v>18200</v>
      </c>
      <c r="D126" s="62">
        <f>IFERROR(SUMIFS('MGZ BBVA'!$N$618:$N$803,'MGZ BBVA'!$H$618:$H$803,"SALIDA",'MGZ BBVA'!$J$618:$J$803,$B126),0)</f>
        <v>2099500</v>
      </c>
      <c r="E126" s="62">
        <f>IFERROR(SUMIFS('MGZ DOLARES'!$N$2:$N$2,'MGZ DOLARES'!$F$2:$F$2,"SALIDA",'MGZ DOLARES'!$J$2:$J$2,$B126),0)</f>
        <v>0</v>
      </c>
      <c r="F126" s="62">
        <f>IFERROR(SUMIFS('MGZ BAJIO'!$N$62:$N$66,'MGZ BAJIO'!$H$62:$H$66,"SALIDA",'MGZ BAJIO'!$J$62:$J$66,$B126),0)</f>
        <v>0</v>
      </c>
      <c r="G126" s="62">
        <f>IFERROR(SUMIFS('VICTOR BANAMEX'!$N$297:$N$332,'VICTOR BANAMEX'!$H$297:$H$332,"SALIDA",'VICTOR BANAMEX'!$J$297:$J$332,$B126),0)</f>
        <v>0</v>
      </c>
      <c r="H126" s="62">
        <f>IFERROR(SUMIFS('VICTOR BANORTE'!$N$60:$N$68,'VICTOR BANORTE'!$H$60:$H$68,"SALIDA",'VICTOR BANORTE'!$J$60:$J$68,$B126),0)</f>
        <v>0</v>
      </c>
      <c r="I126" s="62">
        <f>IFERROR(SUMIFS(RODRIGO!$N$2:$N$2,RODRIGO!$H$2:$H$2,"SALIDA",RODRIGO!$J$2:$J$2,$B126),0)</f>
        <v>0</v>
      </c>
      <c r="J126" s="62">
        <f>IFERROR(SUMIFS(MOY!$N$32:$N$38,MOY!$F$32:$F$38,"SALIDA",MOY!$J$32:$J$38,$B126),0)</f>
        <v>0</v>
      </c>
      <c r="K126" s="62">
        <f>IFERROR(SUMIFS('NORMA RUTH'!$N$35:$N$43,'NORMA RUTH'!$H$35:$H$43,"SALIDA",'NORMA RUTH'!$J$35:$J$43,$B126),0)</f>
        <v>0</v>
      </c>
      <c r="L126" s="62">
        <f>IFERROR(SUMIFS(VALERIA!$N$28:$N$28,VALERIA!$H$28:$H$28,"SALIDA",VALERIA!$J$28:$J$28,$B126),0)</f>
        <v>0</v>
      </c>
      <c r="M126" s="62">
        <f>IFERROR(SUMIFS('MANUEL BANAMEX'!$N$54:$N$66,'MANUEL BANAMEX'!$H$54:$H$66,"SALIDA",'MANUEL BANAMEX'!$J$54:$J$66,$B126),0)</f>
        <v>0</v>
      </c>
      <c r="N126" s="62">
        <f>IFERROR(SUMIFS(ROBERTO!$N$2:$N$2,ROBERTO!$H$2:$H$2,"SALIDA",ROBERTO!$J$2:$J$2,$B126),0)</f>
        <v>0</v>
      </c>
      <c r="O126" s="62">
        <f>IFERROR(SUMIFS(JUAN!$N$57:$N$72,JUAN!$H$57:$H$72,"SALIDA",JUAN!$J$57:$J$72,$B126),0)</f>
        <v>0</v>
      </c>
      <c r="P126" s="62">
        <f>IFERROR(SUMIFS('NORMA SANCHEZ'!$N$55:$N$66,'NORMA SANCHEZ'!$H$55:$H$66,"SALIDA",'NORMA SANCHEZ'!$J$55:$J$66,$B126),0)</f>
        <v>0</v>
      </c>
      <c r="Q126" s="62">
        <f>IFERROR(SUMIFS('JOSE CARLOS'!$N$58:$N$69,'JOSE CARLOS'!$H$58:$H$69,"SALIDA",'JOSE CARLOS'!$J$58:$J$69,$B126),0)</f>
        <v>0</v>
      </c>
      <c r="R126" s="62">
        <f>IFERROR(SUMIFS('LUIS ENRIQUE '!$N$47:$N$56,'LUIS ENRIQUE '!$H$47:$H$56,"SALIDA",'LUIS ENRIQUE '!$J$47:$J$56,$B126),0)</f>
        <v>0</v>
      </c>
      <c r="S126" s="62">
        <f>IFERROR(SUMIFS(CESARIA!$N$64:$N$75,CESARIA!$H$64:$H$75,"SALIDA",CESARIA!$J$64:$J$75,$B126),0)</f>
        <v>0</v>
      </c>
      <c r="T126" s="62">
        <f>IFERROR(SUMIFS(ALAN!$N$56:$N$72,ALAN!$H$56:$H$72,"SALIDA",ALAN!$J$56:$J$72,$B126),0)</f>
        <v>0</v>
      </c>
      <c r="U126" s="62">
        <f>IFERROR(SUMIFS(ELVIA!$N$52:$N$56,ELVIA!$H$52:$H$56,"SALIDA",ELVIA!$J$52:$J$56,$B126),0)</f>
        <v>0</v>
      </c>
      <c r="V126" s="62">
        <f>IFERROR(SUMIFS(CAJA!$N$3380:$N$3965,CAJA!$H$3380:$H$3965,"SALIDA",CAJA!$J$3380:$J$3965,$B126),0)</f>
        <v>10000</v>
      </c>
      <c r="W126" s="62">
        <f>IFERROR(SUMIFS('CAJA TIGRES'!$N$916:$N$1108,'CAJA TIGRES'!$H$916:$H$1108,"SALIDA",'CAJA TIGRES'!$J$916:$J$1108,$B126),0)</f>
        <v>0</v>
      </c>
      <c r="X126" s="62">
        <f>IFERROR(SUMIFS(RESERVA!$N$13:$N$13,RESERVA!$H$13:$H$13,"SALIDA",RESERVA!$J$13:$J$13,$B126),0)</f>
        <v>0</v>
      </c>
      <c r="Y126" s="96">
        <f t="shared" si="29"/>
        <v>2127700</v>
      </c>
      <c r="Z126" s="96">
        <f>Y126+'MAY25'!Z126</f>
        <v>10070060.93</v>
      </c>
    </row>
    <row r="127" spans="1:26" x14ac:dyDescent="0.3">
      <c r="B127" s="63" t="s">
        <v>172</v>
      </c>
      <c r="C127" s="62">
        <f>IFERROR(SUMIFS('MGZ121'!$N$843:'MGZ121'!$N$953,'MGZ121'!$H$843:$H$953,"SALIDA",'MGZ121'!$J$843:$J$953,B127),0)</f>
        <v>0</v>
      </c>
      <c r="D127" s="62">
        <f>IFERROR(SUMIFS('MGZ BBVA'!$N$618:$N$803,'MGZ BBVA'!$H$618:$H$803,"SALIDA",'MGZ BBVA'!$J$618:$J$803,$B127),0)</f>
        <v>0</v>
      </c>
      <c r="E127" s="62">
        <f>IFERROR(SUMIFS('MGZ DOLARES'!$N$2:$N$2,'MGZ DOLARES'!$F$2:$F$2,"SALIDA",'MGZ DOLARES'!$J$2:$J$2,$B127),0)</f>
        <v>0</v>
      </c>
      <c r="F127" s="62">
        <f>IFERROR(SUMIFS('MGZ BAJIO'!$N$62:$N$66,'MGZ BAJIO'!$H$62:$H$66,"SALIDA",'MGZ BAJIO'!$J$62:$J$66,$B127),0)</f>
        <v>0</v>
      </c>
      <c r="G127" s="62">
        <f>IFERROR(SUMIFS('VICTOR BANAMEX'!$N$297:$N$332,'VICTOR BANAMEX'!$H$297:$H$332,"SALIDA",'VICTOR BANAMEX'!$J$297:$J$332,$B127),0)</f>
        <v>65000</v>
      </c>
      <c r="H127" s="62">
        <f>IFERROR(SUMIFS('VICTOR BANORTE'!$N$60:$N$68,'VICTOR BANORTE'!$H$60:$H$68,"SALIDA",'VICTOR BANORTE'!$J$60:$J$68,$B127),0)</f>
        <v>0</v>
      </c>
      <c r="I127" s="62">
        <f>IFERROR(SUMIFS(RODRIGO!$N$2:$N$2,RODRIGO!$H$2:$H$2,"SALIDA",RODRIGO!$J$2:$J$2,$B127),0)</f>
        <v>0</v>
      </c>
      <c r="J127" s="62">
        <f>IFERROR(SUMIFS(MOY!$N$32:$N$38,MOY!$F$32:$F$38,"SALIDA",MOY!$J$32:$J$38,$B127),0)</f>
        <v>0</v>
      </c>
      <c r="K127" s="62">
        <f>IFERROR(SUMIFS('NORMA RUTH'!$N$35:$N$43,'NORMA RUTH'!$H$35:$H$43,"SALIDA",'NORMA RUTH'!$J$35:$J$43,$B127),0)</f>
        <v>0</v>
      </c>
      <c r="L127" s="62">
        <f>IFERROR(SUMIFS(VALERIA!$N$28:$N$28,VALERIA!$H$28:$H$28,"SALIDA",VALERIA!$J$28:$J$28,$B127),0)</f>
        <v>0</v>
      </c>
      <c r="M127" s="62">
        <f>IFERROR(SUMIFS('MANUEL BANAMEX'!$N$54:$N$66,'MANUEL BANAMEX'!$H$54:$H$66,"SALIDA",'MANUEL BANAMEX'!$J$54:$J$66,$B127),0)</f>
        <v>0</v>
      </c>
      <c r="N127" s="62">
        <f>IFERROR(SUMIFS(ROBERTO!$N$2:$N$2,ROBERTO!$H$2:$H$2,"SALIDA",ROBERTO!$J$2:$J$2,$B127),0)</f>
        <v>0</v>
      </c>
      <c r="O127" s="62">
        <f>IFERROR(SUMIFS(JUAN!$N$57:$N$72,JUAN!$H$57:$H$72,"SALIDA",JUAN!$J$57:$J$72,$B127),0)</f>
        <v>0</v>
      </c>
      <c r="P127" s="62">
        <f>IFERROR(SUMIFS('NORMA SANCHEZ'!$N$55:$N$66,'NORMA SANCHEZ'!$H$55:$H$66,"SALIDA",'NORMA SANCHEZ'!$J$55:$J$66,$B127),0)</f>
        <v>0</v>
      </c>
      <c r="Q127" s="62">
        <f>IFERROR(SUMIFS('JOSE CARLOS'!$N$58:$N$69,'JOSE CARLOS'!$H$58:$H$69,"SALIDA",'JOSE CARLOS'!$J$58:$J$69,$B127),0)</f>
        <v>0</v>
      </c>
      <c r="R127" s="62">
        <f>IFERROR(SUMIFS('LUIS ENRIQUE '!$N$47:$N$56,'LUIS ENRIQUE '!$H$47:$H$56,"SALIDA",'LUIS ENRIQUE '!$J$47:$J$56,$B127),0)</f>
        <v>0</v>
      </c>
      <c r="S127" s="62">
        <f>IFERROR(SUMIFS(CESARIA!$N$64:$N$75,CESARIA!$H$64:$H$75,"SALIDA",CESARIA!$J$64:$J$75,$B127),0)</f>
        <v>0</v>
      </c>
      <c r="T127" s="62">
        <f>IFERROR(SUMIFS(ALAN!$N$56:$N$72,ALAN!$H$56:$H$72,"SALIDA",ALAN!$J$56:$J$72,$B127),0)</f>
        <v>0</v>
      </c>
      <c r="U127" s="62">
        <f>IFERROR(SUMIFS(ELVIA!$N$52:$N$56,ELVIA!$H$52:$H$56,"SALIDA",ELVIA!$J$52:$J$56,$B127),0)</f>
        <v>0</v>
      </c>
      <c r="V127" s="62">
        <f>IFERROR(SUMIFS(CAJA!$N$3380:$N$3965,CAJA!$H$3380:$H$3965,"SALIDA",CAJA!$J$3380:$J$3965,$B127),0)</f>
        <v>0</v>
      </c>
      <c r="W127" s="62">
        <f>IFERROR(SUMIFS('CAJA TIGRES'!$N$916:$N$1108,'CAJA TIGRES'!$H$916:$H$1108,"SALIDA",'CAJA TIGRES'!$J$916:$J$1108,$B127),0)</f>
        <v>0</v>
      </c>
      <c r="X127" s="62">
        <f>IFERROR(SUMIFS(RESERVA!$N$13:$N$13,RESERVA!$H$13:$H$13,"SALIDA",RESERVA!$J$13:$J$13,$B127),0)</f>
        <v>0</v>
      </c>
      <c r="Y127" s="96">
        <f t="shared" si="29"/>
        <v>65000</v>
      </c>
      <c r="Z127" s="96">
        <f>Y127+'MAY25'!Z127</f>
        <v>557760</v>
      </c>
    </row>
    <row r="128" spans="1:26" x14ac:dyDescent="0.3">
      <c r="B128" s="63" t="s">
        <v>195</v>
      </c>
      <c r="C128" s="62">
        <f>IFERROR(SUMIFS('MGZ121'!$N$843:'MGZ121'!$N$953,'MGZ121'!$H$843:$H$953,"SALIDA",'MGZ121'!$J$843:$J$953,B128),0)</f>
        <v>0</v>
      </c>
      <c r="D128" s="62">
        <f>IFERROR(SUMIFS('MGZ BBVA'!$N$618:$N$803,'MGZ BBVA'!$H$618:$H$803,"SALIDA",'MGZ BBVA'!$J$618:$J$803,$B128),0)</f>
        <v>0</v>
      </c>
      <c r="E128" s="62">
        <f>IFERROR(SUMIFS('MGZ DOLARES'!$N$2:$N$2,'MGZ DOLARES'!$F$2:$F$2,"SALIDA",'MGZ DOLARES'!$J$2:$J$2,$B128),0)</f>
        <v>0</v>
      </c>
      <c r="F128" s="62">
        <f>IFERROR(SUMIFS('MGZ BAJIO'!$N$62:$N$66,'MGZ BAJIO'!$H$62:$H$66,"SALIDA",'MGZ BAJIO'!$J$62:$J$66,$B128),0)</f>
        <v>0</v>
      </c>
      <c r="G128" s="62">
        <f>IFERROR(SUMIFS('VICTOR BANAMEX'!$N$297:$N$332,'VICTOR BANAMEX'!$H$297:$H$332,"SALIDA",'VICTOR BANAMEX'!$J$297:$J$332,$B128),0)</f>
        <v>0</v>
      </c>
      <c r="H128" s="62">
        <f>IFERROR(SUMIFS('VICTOR BANORTE'!$N$60:$N$68,'VICTOR BANORTE'!$H$60:$H$68,"SALIDA",'VICTOR BANORTE'!$J$60:$J$68,$B128),0)</f>
        <v>0</v>
      </c>
      <c r="I128" s="62">
        <f>IFERROR(SUMIFS(RODRIGO!$N$2:$N$2,RODRIGO!$H$2:$H$2,"SALIDA",RODRIGO!$J$2:$J$2,$B128),0)</f>
        <v>0</v>
      </c>
      <c r="J128" s="62">
        <f>IFERROR(SUMIFS(MOY!$N$32:$N$38,MOY!$F$32:$F$38,"SALIDA",MOY!$J$32:$J$38,$B128),0)</f>
        <v>0</v>
      </c>
      <c r="K128" s="62">
        <f>IFERROR(SUMIFS('NORMA RUTH'!$N$35:$N$43,'NORMA RUTH'!$H$35:$H$43,"SALIDA",'NORMA RUTH'!$J$35:$J$43,$B128),0)</f>
        <v>0</v>
      </c>
      <c r="L128" s="62">
        <f>IFERROR(SUMIFS(VALERIA!$N$28:$N$28,VALERIA!$H$28:$H$28,"SALIDA",VALERIA!$J$28:$J$28,$B128),0)</f>
        <v>0</v>
      </c>
      <c r="M128" s="62">
        <f>IFERROR(SUMIFS('MANUEL BANAMEX'!$N$54:$N$66,'MANUEL BANAMEX'!$H$54:$H$66,"SALIDA",'MANUEL BANAMEX'!$J$54:$J$66,$B128),0)</f>
        <v>0</v>
      </c>
      <c r="N128" s="62">
        <f>IFERROR(SUMIFS(ROBERTO!$N$2:$N$2,ROBERTO!$H$2:$H$2,"SALIDA",ROBERTO!$J$2:$J$2,$B128),0)</f>
        <v>0</v>
      </c>
      <c r="O128" s="62">
        <f>IFERROR(SUMIFS(JUAN!$N$57:$N$72,JUAN!$H$57:$H$72,"SALIDA",JUAN!$J$57:$J$72,$B128),0)</f>
        <v>0</v>
      </c>
      <c r="P128" s="62">
        <f>IFERROR(SUMIFS('NORMA SANCHEZ'!$N$55:$N$66,'NORMA SANCHEZ'!$H$55:$H$66,"SALIDA",'NORMA SANCHEZ'!$J$55:$J$66,$B128),0)</f>
        <v>0</v>
      </c>
      <c r="Q128" s="62">
        <f>IFERROR(SUMIFS('JOSE CARLOS'!$N$58:$N$69,'JOSE CARLOS'!$H$58:$H$69,"SALIDA",'JOSE CARLOS'!$J$58:$J$69,$B128),0)</f>
        <v>0</v>
      </c>
      <c r="R128" s="62">
        <f>IFERROR(SUMIFS('LUIS ENRIQUE '!$N$47:$N$56,'LUIS ENRIQUE '!$H$47:$H$56,"SALIDA",'LUIS ENRIQUE '!$J$47:$J$56,$B128),0)</f>
        <v>0</v>
      </c>
      <c r="S128" s="62">
        <f>IFERROR(SUMIFS(CESARIA!$N$64:$N$75,CESARIA!$H$64:$H$75,"SALIDA",CESARIA!$J$64:$J$75,$B128),0)</f>
        <v>0</v>
      </c>
      <c r="T128" s="62">
        <f>IFERROR(SUMIFS(ALAN!$N$56:$N$72,ALAN!$H$56:$H$72,"SALIDA",ALAN!$J$56:$J$72,$B128),0)</f>
        <v>0</v>
      </c>
      <c r="U128" s="62">
        <f>IFERROR(SUMIFS(ELVIA!$N$52:$N$56,ELVIA!$H$52:$H$56,"SALIDA",ELVIA!$J$52:$J$56,$B128),0)</f>
        <v>0</v>
      </c>
      <c r="V128" s="62">
        <f>IFERROR(SUMIFS(CAJA!$N$3380:$N$3965,CAJA!$H$3380:$H$3965,"SALIDA",CAJA!$J$3380:$J$3965,$B128),0)</f>
        <v>0</v>
      </c>
      <c r="W128" s="62">
        <f>IFERROR(SUMIFS('CAJA TIGRES'!$N$916:$N$1108,'CAJA TIGRES'!$H$916:$H$1108,"SALIDA",'CAJA TIGRES'!$J$916:$J$1108,$B128),0)</f>
        <v>0</v>
      </c>
      <c r="X128" s="62">
        <f>IFERROR(SUMIFS(RESERVA!$N$13:$N$13,RESERVA!$H$13:$H$13,"SALIDA",RESERVA!$J$13:$J$13,$B128),0)</f>
        <v>0</v>
      </c>
      <c r="Y128" s="96">
        <f t="shared" si="29"/>
        <v>0</v>
      </c>
      <c r="Z128" s="96">
        <f>Y128+'MAY25'!Z128</f>
        <v>0</v>
      </c>
    </row>
    <row r="129" spans="1:26" x14ac:dyDescent="0.3">
      <c r="B129" s="63" t="s">
        <v>173</v>
      </c>
      <c r="C129" s="62">
        <f>IFERROR(SUMIFS('MGZ121'!$N$843:'MGZ121'!$N$953,'MGZ121'!$H$843:$H$953,"SALIDA",'MGZ121'!$J$843:$J$953,B129),0)</f>
        <v>0</v>
      </c>
      <c r="D129" s="62">
        <f>IFERROR(SUMIFS('MGZ BBVA'!$N$618:$N$803,'MGZ BBVA'!$H$618:$H$803,"SALIDA",'MGZ BBVA'!$J$618:$J$803,$B129),0)</f>
        <v>0</v>
      </c>
      <c r="E129" s="62">
        <f>IFERROR(SUMIFS('MGZ DOLARES'!$N$2:$N$2,'MGZ DOLARES'!$F$2:$F$2,"SALIDA",'MGZ DOLARES'!$J$2:$J$2,$B129),0)</f>
        <v>0</v>
      </c>
      <c r="F129" s="62">
        <f>IFERROR(SUMIFS('MGZ BAJIO'!$N$62:$N$66,'MGZ BAJIO'!$H$62:$H$66,"SALIDA",'MGZ BAJIO'!$J$62:$J$66,$B129),0)</f>
        <v>0</v>
      </c>
      <c r="G129" s="62">
        <f>IFERROR(SUMIFS('VICTOR BANAMEX'!$N$297:$N$332,'VICTOR BANAMEX'!$H$297:$H$332,"SALIDA",'VICTOR BANAMEX'!$J$297:$J$332,$B129),0)</f>
        <v>0</v>
      </c>
      <c r="H129" s="62">
        <f>IFERROR(SUMIFS('VICTOR BANORTE'!$N$60:$N$68,'VICTOR BANORTE'!$H$60:$H$68,"SALIDA",'VICTOR BANORTE'!$J$60:$J$68,$B129),0)</f>
        <v>0</v>
      </c>
      <c r="I129" s="62">
        <f>IFERROR(SUMIFS(RODRIGO!$N$2:$N$2,RODRIGO!$H$2:$H$2,"SALIDA",RODRIGO!$J$2:$J$2,$B129),0)</f>
        <v>0</v>
      </c>
      <c r="J129" s="62">
        <f>IFERROR(SUMIFS(MOY!$N$32:$N$38,MOY!$F$32:$F$38,"SALIDA",MOY!$J$32:$J$38,$B129),0)</f>
        <v>0</v>
      </c>
      <c r="K129" s="62">
        <f>IFERROR(SUMIFS('NORMA RUTH'!$N$35:$N$43,'NORMA RUTH'!$H$35:$H$43,"SALIDA",'NORMA RUTH'!$J$35:$J$43,$B129),0)</f>
        <v>0</v>
      </c>
      <c r="L129" s="62">
        <f>IFERROR(SUMIFS(VALERIA!$N$28:$N$28,VALERIA!$H$28:$H$28,"SALIDA",VALERIA!$J$28:$J$28,$B129),0)</f>
        <v>0</v>
      </c>
      <c r="M129" s="62">
        <f>IFERROR(SUMIFS('MANUEL BANAMEX'!$N$54:$N$66,'MANUEL BANAMEX'!$H$54:$H$66,"SALIDA",'MANUEL BANAMEX'!$J$54:$J$66,$B129),0)</f>
        <v>0</v>
      </c>
      <c r="N129" s="62">
        <f>IFERROR(SUMIFS(ROBERTO!$N$2:$N$2,ROBERTO!$H$2:$H$2,"SALIDA",ROBERTO!$J$2:$J$2,$B129),0)</f>
        <v>0</v>
      </c>
      <c r="O129" s="62">
        <f>IFERROR(SUMIFS(JUAN!$N$57:$N$72,JUAN!$H$57:$H$72,"SALIDA",JUAN!$J$57:$J$72,$B129),0)</f>
        <v>0</v>
      </c>
      <c r="P129" s="62">
        <f>IFERROR(SUMIFS('NORMA SANCHEZ'!$N$55:$N$66,'NORMA SANCHEZ'!$H$55:$H$66,"SALIDA",'NORMA SANCHEZ'!$J$55:$J$66,$B129),0)</f>
        <v>0</v>
      </c>
      <c r="Q129" s="62">
        <f>IFERROR(SUMIFS('JOSE CARLOS'!$N$58:$N$69,'JOSE CARLOS'!$H$58:$H$69,"SALIDA",'JOSE CARLOS'!$J$58:$J$69,$B129),0)</f>
        <v>0</v>
      </c>
      <c r="R129" s="62">
        <f>IFERROR(SUMIFS('LUIS ENRIQUE '!$N$47:$N$56,'LUIS ENRIQUE '!$H$47:$H$56,"SALIDA",'LUIS ENRIQUE '!$J$47:$J$56,$B129),0)</f>
        <v>0</v>
      </c>
      <c r="S129" s="62">
        <f>IFERROR(SUMIFS(CESARIA!$N$64:$N$75,CESARIA!$H$64:$H$75,"SALIDA",CESARIA!$J$64:$J$75,$B129),0)</f>
        <v>0</v>
      </c>
      <c r="T129" s="62">
        <f>IFERROR(SUMIFS(ALAN!$N$56:$N$72,ALAN!$H$56:$H$72,"SALIDA",ALAN!$J$56:$J$72,$B129),0)</f>
        <v>0</v>
      </c>
      <c r="U129" s="62">
        <f>IFERROR(SUMIFS(ELVIA!$N$52:$N$56,ELVIA!$H$52:$H$56,"SALIDA",ELVIA!$J$52:$J$56,$B129),0)</f>
        <v>0</v>
      </c>
      <c r="V129" s="62">
        <f>IFERROR(SUMIFS(CAJA!$N$3380:$N$3965,CAJA!$H$3380:$H$3965,"SALIDA",CAJA!$J$3380:$J$3965,$B129),0)</f>
        <v>0</v>
      </c>
      <c r="W129" s="62">
        <f>IFERROR(SUMIFS('CAJA TIGRES'!$N$916:$N$1108,'CAJA TIGRES'!$H$916:$H$1108,"SALIDA",'CAJA TIGRES'!$J$916:$J$1108,$B129),0)</f>
        <v>0</v>
      </c>
      <c r="X129" s="62">
        <f>IFERROR(SUMIFS(RESERVA!$N$13:$N$13,RESERVA!$H$13:$H$13,"SALIDA",RESERVA!$J$13:$J$13,$B129),0)</f>
        <v>0</v>
      </c>
      <c r="Y129" s="96">
        <f t="shared" si="29"/>
        <v>0</v>
      </c>
      <c r="Z129" s="96">
        <f>Y129+'MAY25'!Z129</f>
        <v>0</v>
      </c>
    </row>
    <row r="130" spans="1:26" x14ac:dyDescent="0.3">
      <c r="B130" s="63" t="s">
        <v>174</v>
      </c>
      <c r="C130" s="62">
        <f>IFERROR(SUMIFS('MGZ121'!$N$843:'MGZ121'!$N$953,'MGZ121'!$H$843:$H$953,"SALIDA",'MGZ121'!$J$843:$J$953,B130),0)</f>
        <v>601500</v>
      </c>
      <c r="D130" s="62">
        <f>IFERROR(SUMIFS('MGZ BBVA'!$N$618:$N$803,'MGZ BBVA'!$H$618:$H$803,"SALIDA",'MGZ BBVA'!$J$618:$J$803,$B130),0)</f>
        <v>0</v>
      </c>
      <c r="E130" s="62">
        <f>IFERROR(SUMIFS('MGZ DOLARES'!$N$2:$N$2,'MGZ DOLARES'!$F$2:$F$2,"SALIDA",'MGZ DOLARES'!$J$2:$J$2,$B130),0)</f>
        <v>0</v>
      </c>
      <c r="F130" s="62">
        <f>IFERROR(SUMIFS('MGZ BAJIO'!$N$62:$N$66,'MGZ BAJIO'!$H$62:$H$66,"SALIDA",'MGZ BAJIO'!$J$62:$J$66,$B130),0)</f>
        <v>0</v>
      </c>
      <c r="G130" s="62">
        <f>IFERROR(SUMIFS('VICTOR BANAMEX'!$N$297:$N$332,'VICTOR BANAMEX'!$H$297:$H$332,"SALIDA",'VICTOR BANAMEX'!$J$297:$J$332,$B130),0)</f>
        <v>0</v>
      </c>
      <c r="H130" s="62">
        <f>IFERROR(SUMIFS('VICTOR BANORTE'!$N$60:$N$68,'VICTOR BANORTE'!$H$60:$H$68,"SALIDA",'VICTOR BANORTE'!$J$60:$J$68,$B130),0)</f>
        <v>0</v>
      </c>
      <c r="I130" s="62">
        <f>IFERROR(SUMIFS(RODRIGO!$N$2:$N$2,RODRIGO!$H$2:$H$2,"SALIDA",RODRIGO!$J$2:$J$2,$B130),0)</f>
        <v>0</v>
      </c>
      <c r="J130" s="62">
        <f>IFERROR(SUMIFS(MOY!$N$32:$N$38,MOY!$F$32:$F$38,"SALIDA",MOY!$J$32:$J$38,$B130),0)</f>
        <v>0</v>
      </c>
      <c r="K130" s="62">
        <f>IFERROR(SUMIFS('NORMA RUTH'!$N$35:$N$43,'NORMA RUTH'!$H$35:$H$43,"SALIDA",'NORMA RUTH'!$J$35:$J$43,$B130),0)</f>
        <v>0</v>
      </c>
      <c r="L130" s="62">
        <f>IFERROR(SUMIFS(VALERIA!$N$28:$N$28,VALERIA!$H$28:$H$28,"SALIDA",VALERIA!$J$28:$J$28,$B130),0)</f>
        <v>0</v>
      </c>
      <c r="M130" s="62">
        <f>IFERROR(SUMIFS('MANUEL BANAMEX'!$N$54:$N$66,'MANUEL BANAMEX'!$H$54:$H$66,"SALIDA",'MANUEL BANAMEX'!$J$54:$J$66,$B130),0)</f>
        <v>0</v>
      </c>
      <c r="N130" s="62">
        <f>IFERROR(SUMIFS(ROBERTO!$N$2:$N$2,ROBERTO!$H$2:$H$2,"SALIDA",ROBERTO!$J$2:$J$2,$B130),0)</f>
        <v>0</v>
      </c>
      <c r="O130" s="62">
        <f>IFERROR(SUMIFS(JUAN!$N$57:$N$72,JUAN!$H$57:$H$72,"SALIDA",JUAN!$J$57:$J$72,$B130),0)</f>
        <v>0</v>
      </c>
      <c r="P130" s="62">
        <f>IFERROR(SUMIFS('NORMA SANCHEZ'!$N$55:$N$66,'NORMA SANCHEZ'!$H$55:$H$66,"SALIDA",'NORMA SANCHEZ'!$J$55:$J$66,$B130),0)</f>
        <v>0</v>
      </c>
      <c r="Q130" s="62">
        <f>IFERROR(SUMIFS('JOSE CARLOS'!$N$58:$N$69,'JOSE CARLOS'!$H$58:$H$69,"SALIDA",'JOSE CARLOS'!$J$58:$J$69,$B130),0)</f>
        <v>0</v>
      </c>
      <c r="R130" s="62">
        <f>IFERROR(SUMIFS('LUIS ENRIQUE '!$N$47:$N$56,'LUIS ENRIQUE '!$H$47:$H$56,"SALIDA",'LUIS ENRIQUE '!$J$47:$J$56,$B130),0)</f>
        <v>0</v>
      </c>
      <c r="S130" s="62">
        <f>IFERROR(SUMIFS(CESARIA!$N$64:$N$75,CESARIA!$H$64:$H$75,"SALIDA",CESARIA!$J$64:$J$75,$B130),0)</f>
        <v>0</v>
      </c>
      <c r="T130" s="62">
        <f>IFERROR(SUMIFS(ALAN!$N$56:$N$72,ALAN!$H$56:$H$72,"SALIDA",ALAN!$J$56:$J$72,$B130),0)</f>
        <v>0</v>
      </c>
      <c r="U130" s="62">
        <f>IFERROR(SUMIFS(ELVIA!$N$52:$N$56,ELVIA!$H$52:$H$56,"SALIDA",ELVIA!$J$52:$J$56,$B130),0)</f>
        <v>0</v>
      </c>
      <c r="V130" s="62">
        <f>IFERROR(SUMIFS(CAJA!$N$3380:$N$3965,CAJA!$H$3380:$H$3965,"SALIDA",CAJA!$J$3380:$J$3965,$B130),0)</f>
        <v>0</v>
      </c>
      <c r="W130" s="62">
        <f>IFERROR(SUMIFS('CAJA TIGRES'!$N$916:$N$1108,'CAJA TIGRES'!$H$916:$H$1108,"SALIDA",'CAJA TIGRES'!$J$916:$J$1108,$B130),0)</f>
        <v>0</v>
      </c>
      <c r="X130" s="62">
        <f>IFERROR(SUMIFS(RESERVA!$N$13:$N$13,RESERVA!$H$13:$H$13,"SALIDA",RESERVA!$J$13:$J$13,$B130),0)</f>
        <v>0</v>
      </c>
      <c r="Y130" s="96">
        <f t="shared" si="29"/>
        <v>601500</v>
      </c>
      <c r="Z130" s="96">
        <f>Y130+'MAY25'!Z130</f>
        <v>861200</v>
      </c>
    </row>
    <row r="131" spans="1:26" x14ac:dyDescent="0.3">
      <c r="B131" s="63" t="s">
        <v>175</v>
      </c>
      <c r="C131" s="62">
        <f>IFERROR(SUMIFS('MGZ121'!$N$843:'MGZ121'!$N$953,'MGZ121'!$H$843:$H$953,"SALIDA",'MGZ121'!$J$843:$J$953,B131),0)</f>
        <v>221000</v>
      </c>
      <c r="D131" s="62">
        <f>IFERROR(SUMIFS('MGZ BBVA'!$N$618:$N$803,'MGZ BBVA'!$H$618:$H$803,"SALIDA",'MGZ BBVA'!$J$618:$J$803,$B131),0)</f>
        <v>3000</v>
      </c>
      <c r="E131" s="62">
        <f>IFERROR(SUMIFS('MGZ DOLARES'!$N$2:$N$2,'MGZ DOLARES'!$F$2:$F$2,"SALIDA",'MGZ DOLARES'!$J$2:$J$2,$B131),0)</f>
        <v>0</v>
      </c>
      <c r="F131" s="62">
        <f>IFERROR(SUMIFS('MGZ BAJIO'!$N$62:$N$66,'MGZ BAJIO'!$H$62:$H$66,"SALIDA",'MGZ BAJIO'!$J$62:$J$66,$B131),0)</f>
        <v>0</v>
      </c>
      <c r="G131" s="62">
        <f>IFERROR(SUMIFS('VICTOR BANAMEX'!$N$297:$N$332,'VICTOR BANAMEX'!$H$297:$H$332,"SALIDA",'VICTOR BANAMEX'!$J$297:$J$332,$B131),0)</f>
        <v>0</v>
      </c>
      <c r="H131" s="62">
        <f>IFERROR(SUMIFS('VICTOR BANORTE'!$N$60:$N$68,'VICTOR BANORTE'!$H$60:$H$68,"SALIDA",'VICTOR BANORTE'!$J$60:$J$68,$B131),0)</f>
        <v>0</v>
      </c>
      <c r="I131" s="62">
        <f>IFERROR(SUMIFS(RODRIGO!$N$2:$N$2,RODRIGO!$H$2:$H$2,"SALIDA",RODRIGO!$J$2:$J$2,$B131),0)</f>
        <v>0</v>
      </c>
      <c r="J131" s="62">
        <f>IFERROR(SUMIFS(MOY!$N$32:$N$38,MOY!$F$32:$F$38,"SALIDA",MOY!$J$32:$J$38,$B131),0)</f>
        <v>0</v>
      </c>
      <c r="K131" s="62">
        <f>IFERROR(SUMIFS('NORMA RUTH'!$N$35:$N$43,'NORMA RUTH'!$H$35:$H$43,"SALIDA",'NORMA RUTH'!$J$35:$J$43,$B131),0)</f>
        <v>0</v>
      </c>
      <c r="L131" s="62">
        <f>IFERROR(SUMIFS(VALERIA!$N$28:$N$28,VALERIA!$H$28:$H$28,"SALIDA",VALERIA!$J$28:$J$28,$B131),0)</f>
        <v>0</v>
      </c>
      <c r="M131" s="62">
        <f>IFERROR(SUMIFS('MANUEL BANAMEX'!$N$54:$N$66,'MANUEL BANAMEX'!$H$54:$H$66,"SALIDA",'MANUEL BANAMEX'!$J$54:$J$66,$B131),0)</f>
        <v>0</v>
      </c>
      <c r="N131" s="62">
        <f>IFERROR(SUMIFS(ROBERTO!$N$2:$N$2,ROBERTO!$H$2:$H$2,"SALIDA",ROBERTO!$J$2:$J$2,$B131),0)</f>
        <v>0</v>
      </c>
      <c r="O131" s="62">
        <f>IFERROR(SUMIFS(JUAN!$N$57:$N$72,JUAN!$H$57:$H$72,"SALIDA",JUAN!$J$57:$J$72,$B131),0)</f>
        <v>0</v>
      </c>
      <c r="P131" s="62">
        <f>IFERROR(SUMIFS('NORMA SANCHEZ'!$N$55:$N$66,'NORMA SANCHEZ'!$H$55:$H$66,"SALIDA",'NORMA SANCHEZ'!$J$55:$J$66,$B131),0)</f>
        <v>0</v>
      </c>
      <c r="Q131" s="62">
        <f>IFERROR(SUMIFS('JOSE CARLOS'!$N$58:$N$69,'JOSE CARLOS'!$H$58:$H$69,"SALIDA",'JOSE CARLOS'!$J$58:$J$69,$B131),0)</f>
        <v>0</v>
      </c>
      <c r="R131" s="62">
        <f>IFERROR(SUMIFS('LUIS ENRIQUE '!$N$47:$N$56,'LUIS ENRIQUE '!$H$47:$H$56,"SALIDA",'LUIS ENRIQUE '!$J$47:$J$56,$B131),0)</f>
        <v>0</v>
      </c>
      <c r="S131" s="62">
        <f>IFERROR(SUMIFS(CESARIA!$N$64:$N$75,CESARIA!$H$64:$H$75,"SALIDA",CESARIA!$J$64:$J$75,$B131),0)</f>
        <v>0</v>
      </c>
      <c r="T131" s="62">
        <f>IFERROR(SUMIFS(ALAN!$N$56:$N$72,ALAN!$H$56:$H$72,"SALIDA",ALAN!$J$56:$J$72,$B131),0)</f>
        <v>0</v>
      </c>
      <c r="U131" s="62">
        <f>IFERROR(SUMIFS(ELVIA!$N$52:$N$56,ELVIA!$H$52:$H$56,"SALIDA",ELVIA!$J$52:$J$56,$B131),0)</f>
        <v>0</v>
      </c>
      <c r="V131" s="62">
        <f>IFERROR(SUMIFS(CAJA!$N$3380:$N$3965,CAJA!$H$3380:$H$3965,"SALIDA",CAJA!$J$3380:$J$3965,$B131),0)</f>
        <v>0</v>
      </c>
      <c r="W131" s="62">
        <f>IFERROR(SUMIFS('CAJA TIGRES'!$N$916:$N$1108,'CAJA TIGRES'!$H$916:$H$1108,"SALIDA",'CAJA TIGRES'!$J$916:$J$1108,$B131),0)</f>
        <v>0</v>
      </c>
      <c r="X131" s="62">
        <f>IFERROR(SUMIFS(RESERVA!$N$13:$N$13,RESERVA!$H$13:$H$13,"SALIDA",RESERVA!$J$13:$J$13,$B131),0)</f>
        <v>0</v>
      </c>
      <c r="Y131" s="96">
        <f t="shared" si="29"/>
        <v>224000</v>
      </c>
      <c r="Z131" s="96">
        <f>Y131+'MAY25'!Z131</f>
        <v>327046.89</v>
      </c>
    </row>
    <row r="132" spans="1:26" x14ac:dyDescent="0.3">
      <c r="B132" s="63" t="s">
        <v>176</v>
      </c>
      <c r="C132" s="62">
        <f>IFERROR(SUMIFS('MGZ121'!$N$843:'MGZ121'!$N$953,'MGZ121'!$H$843:$H$953,"SALIDA",'MGZ121'!$J$843:$J$953,B132),0)</f>
        <v>0</v>
      </c>
      <c r="D132" s="62">
        <f>IFERROR(SUMIFS('MGZ BBVA'!$N$618:$N$803,'MGZ BBVA'!$H$618:$H$803,"SALIDA",'MGZ BBVA'!$J$618:$J$803,$B132),0)</f>
        <v>0</v>
      </c>
      <c r="E132" s="62">
        <f>IFERROR(SUMIFS('MGZ DOLARES'!$N$2:$N$2,'MGZ DOLARES'!$F$2:$F$2,"SALIDA",'MGZ DOLARES'!$J$2:$J$2,$B132),0)</f>
        <v>0</v>
      </c>
      <c r="F132" s="62">
        <f>IFERROR(SUMIFS('MGZ BAJIO'!$N$62:$N$66,'MGZ BAJIO'!$H$62:$H$66,"SALIDA",'MGZ BAJIO'!$J$62:$J$66,$B132),0)</f>
        <v>0</v>
      </c>
      <c r="G132" s="62">
        <f>IFERROR(SUMIFS('VICTOR BANAMEX'!$N$297:$N$332,'VICTOR BANAMEX'!$H$297:$H$332,"SALIDA",'VICTOR BANAMEX'!$J$297:$J$332,$B132),0)</f>
        <v>0</v>
      </c>
      <c r="H132" s="62">
        <f>IFERROR(SUMIFS('VICTOR BANORTE'!$N$60:$N$68,'VICTOR BANORTE'!$H$60:$H$68,"SALIDA",'VICTOR BANORTE'!$J$60:$J$68,$B132),0)</f>
        <v>0</v>
      </c>
      <c r="I132" s="62">
        <f>IFERROR(SUMIFS(RODRIGO!$N$2:$N$2,RODRIGO!$H$2:$H$2,"SALIDA",RODRIGO!$J$2:$J$2,$B132),0)</f>
        <v>0</v>
      </c>
      <c r="J132" s="62">
        <f>IFERROR(SUMIFS(MOY!$N$32:$N$38,MOY!$F$32:$F$38,"SALIDA",MOY!$J$32:$J$38,$B132),0)</f>
        <v>0</v>
      </c>
      <c r="K132" s="62">
        <f>IFERROR(SUMIFS('NORMA RUTH'!$N$35:$N$43,'NORMA RUTH'!$H$35:$H$43,"SALIDA",'NORMA RUTH'!$J$35:$J$43,$B132),0)</f>
        <v>0</v>
      </c>
      <c r="L132" s="62">
        <f>IFERROR(SUMIFS(VALERIA!$N$28:$N$28,VALERIA!$H$28:$H$28,"SALIDA",VALERIA!$J$28:$J$28,$B132),0)</f>
        <v>0</v>
      </c>
      <c r="M132" s="62">
        <f>IFERROR(SUMIFS('MANUEL BANAMEX'!$N$54:$N$66,'MANUEL BANAMEX'!$H$54:$H$66,"SALIDA",'MANUEL BANAMEX'!$J$54:$J$66,$B132),0)</f>
        <v>0</v>
      </c>
      <c r="N132" s="62">
        <f>IFERROR(SUMIFS(ROBERTO!$N$2:$N$2,ROBERTO!$H$2:$H$2,"SALIDA",ROBERTO!$J$2:$J$2,$B132),0)</f>
        <v>0</v>
      </c>
      <c r="O132" s="62">
        <f>IFERROR(SUMIFS(JUAN!$N$57:$N$72,JUAN!$H$57:$H$72,"SALIDA",JUAN!$J$57:$J$72,$B132),0)</f>
        <v>0</v>
      </c>
      <c r="P132" s="62">
        <f>IFERROR(SUMIFS('NORMA SANCHEZ'!$N$55:$N$66,'NORMA SANCHEZ'!$H$55:$H$66,"SALIDA",'NORMA SANCHEZ'!$J$55:$J$66,$B132),0)</f>
        <v>0</v>
      </c>
      <c r="Q132" s="62">
        <f>IFERROR(SUMIFS('JOSE CARLOS'!$N$58:$N$69,'JOSE CARLOS'!$H$58:$H$69,"SALIDA",'JOSE CARLOS'!$J$58:$J$69,$B132),0)</f>
        <v>0</v>
      </c>
      <c r="R132" s="62">
        <f>IFERROR(SUMIFS('LUIS ENRIQUE '!$N$47:$N$56,'LUIS ENRIQUE '!$H$47:$H$56,"SALIDA",'LUIS ENRIQUE '!$J$47:$J$56,$B132),0)</f>
        <v>0</v>
      </c>
      <c r="S132" s="62">
        <f>IFERROR(SUMIFS(CESARIA!$N$64:$N$75,CESARIA!$H$64:$H$75,"SALIDA",CESARIA!$J$64:$J$75,$B132),0)</f>
        <v>0</v>
      </c>
      <c r="T132" s="62">
        <f>IFERROR(SUMIFS(ALAN!$N$56:$N$72,ALAN!$H$56:$H$72,"SALIDA",ALAN!$J$56:$J$72,$B132),0)</f>
        <v>0</v>
      </c>
      <c r="U132" s="62">
        <f>IFERROR(SUMIFS(ELVIA!$N$52:$N$56,ELVIA!$H$52:$H$56,"SALIDA",ELVIA!$J$52:$J$56,$B132),0)</f>
        <v>0</v>
      </c>
      <c r="V132" s="62">
        <f>IFERROR(SUMIFS(CAJA!$N$3380:$N$3965,CAJA!$H$3380:$H$3965,"SALIDA",CAJA!$J$3380:$J$3965,$B132),0)</f>
        <v>0</v>
      </c>
      <c r="W132" s="62">
        <f>IFERROR(SUMIFS('CAJA TIGRES'!$N$916:$N$1108,'CAJA TIGRES'!$H$916:$H$1108,"SALIDA",'CAJA TIGRES'!$J$916:$J$1108,$B132),0)</f>
        <v>0</v>
      </c>
      <c r="X132" s="62">
        <f>IFERROR(SUMIFS(RESERVA!$N$13:$N$13,RESERVA!$H$13:$H$13,"SALIDA",RESERVA!$J$13:$J$13,$B132),0)</f>
        <v>0</v>
      </c>
      <c r="Y132" s="96">
        <f t="shared" si="29"/>
        <v>0</v>
      </c>
      <c r="Z132" s="96">
        <f>Y132+'MAY25'!Z132</f>
        <v>78000</v>
      </c>
    </row>
    <row r="133" spans="1:26" x14ac:dyDescent="0.3">
      <c r="B133" s="63" t="s">
        <v>177</v>
      </c>
      <c r="C133" s="62">
        <f>IFERROR(SUMIFS('MGZ121'!$N$843:'MGZ121'!$N$953,'MGZ121'!$H$843:$H$953,"SALIDA",'MGZ121'!$J$843:$J$953,B133),0)</f>
        <v>27445</v>
      </c>
      <c r="D133" s="62">
        <f>IFERROR(SUMIFS('MGZ BBVA'!$N$618:$N$803,'MGZ BBVA'!$H$618:$H$803,"SALIDA",'MGZ BBVA'!$J$618:$J$803,$B133),0)</f>
        <v>1500</v>
      </c>
      <c r="E133" s="62">
        <f>IFERROR(SUMIFS('MGZ DOLARES'!$N$2:$N$2,'MGZ DOLARES'!$F$2:$F$2,"SALIDA",'MGZ DOLARES'!$J$2:$J$2,$B133),0)</f>
        <v>0</v>
      </c>
      <c r="F133" s="62">
        <f>IFERROR(SUMIFS('MGZ BAJIO'!$N$62:$N$66,'MGZ BAJIO'!$H$62:$H$66,"SALIDA",'MGZ BAJIO'!$J$62:$J$66,$B133),0)</f>
        <v>0</v>
      </c>
      <c r="G133" s="62">
        <f>IFERROR(SUMIFS('VICTOR BANAMEX'!$N$297:$N$332,'VICTOR BANAMEX'!$H$297:$H$332,"SALIDA",'VICTOR BANAMEX'!$J$297:$J$332,$B133),0)</f>
        <v>0</v>
      </c>
      <c r="H133" s="62">
        <f>IFERROR(SUMIFS('VICTOR BANORTE'!$N$60:$N$68,'VICTOR BANORTE'!$H$60:$H$68,"SALIDA",'VICTOR BANORTE'!$J$60:$J$68,$B133),0)</f>
        <v>0</v>
      </c>
      <c r="I133" s="62">
        <f>IFERROR(SUMIFS(RODRIGO!$N$2:$N$2,RODRIGO!$H$2:$H$2,"SALIDA",RODRIGO!$J$2:$J$2,$B133),0)</f>
        <v>0</v>
      </c>
      <c r="J133" s="62">
        <f>IFERROR(SUMIFS(MOY!$N$32:$N$38,MOY!$F$32:$F$38,"SALIDA",MOY!$J$32:$J$38,$B133),0)</f>
        <v>0</v>
      </c>
      <c r="K133" s="62">
        <f>IFERROR(SUMIFS('NORMA RUTH'!$N$35:$N$43,'NORMA RUTH'!$H$35:$H$43,"SALIDA",'NORMA RUTH'!$J$35:$J$43,$B133),0)</f>
        <v>0</v>
      </c>
      <c r="L133" s="62">
        <f>IFERROR(SUMIFS(VALERIA!$N$28:$N$28,VALERIA!$H$28:$H$28,"SALIDA",VALERIA!$J$28:$J$28,$B133),0)</f>
        <v>0</v>
      </c>
      <c r="M133" s="62">
        <f>IFERROR(SUMIFS('MANUEL BANAMEX'!$N$54:$N$66,'MANUEL BANAMEX'!$H$54:$H$66,"SALIDA",'MANUEL BANAMEX'!$J$54:$J$66,$B133),0)</f>
        <v>0</v>
      </c>
      <c r="N133" s="62">
        <f>IFERROR(SUMIFS(ROBERTO!$N$2:$N$2,ROBERTO!$H$2:$H$2,"SALIDA",ROBERTO!$J$2:$J$2,$B133),0)</f>
        <v>0</v>
      </c>
      <c r="O133" s="62">
        <f>IFERROR(SUMIFS(JUAN!$N$57:$N$72,JUAN!$H$57:$H$72,"SALIDA",JUAN!$J$57:$J$72,$B133),0)</f>
        <v>0</v>
      </c>
      <c r="P133" s="62">
        <f>IFERROR(SUMIFS('NORMA SANCHEZ'!$N$55:$N$66,'NORMA SANCHEZ'!$H$55:$H$66,"SALIDA",'NORMA SANCHEZ'!$J$55:$J$66,$B133),0)</f>
        <v>0</v>
      </c>
      <c r="Q133" s="62">
        <f>IFERROR(SUMIFS('JOSE CARLOS'!$N$58:$N$69,'JOSE CARLOS'!$H$58:$H$69,"SALIDA",'JOSE CARLOS'!$J$58:$J$69,$B133),0)</f>
        <v>0</v>
      </c>
      <c r="R133" s="62">
        <f>IFERROR(SUMIFS('LUIS ENRIQUE '!$N$47:$N$56,'LUIS ENRIQUE '!$H$47:$H$56,"SALIDA",'LUIS ENRIQUE '!$J$47:$J$56,$B133),0)</f>
        <v>0</v>
      </c>
      <c r="S133" s="62">
        <f>IFERROR(SUMIFS(CESARIA!$N$64:$N$75,CESARIA!$H$64:$H$75,"SALIDA",CESARIA!$J$64:$J$75,$B133),0)</f>
        <v>0</v>
      </c>
      <c r="T133" s="62">
        <f>IFERROR(SUMIFS(ALAN!$N$56:$N$72,ALAN!$H$56:$H$72,"SALIDA",ALAN!$J$56:$J$72,$B133),0)</f>
        <v>0</v>
      </c>
      <c r="U133" s="62">
        <f>IFERROR(SUMIFS(ELVIA!$N$52:$N$56,ELVIA!$H$52:$H$56,"SALIDA",ELVIA!$J$52:$J$56,$B133),0)</f>
        <v>0</v>
      </c>
      <c r="V133" s="62">
        <f>IFERROR(SUMIFS(CAJA!$N$3380:$N$3965,CAJA!$H$3380:$H$3965,"SALIDA",CAJA!$J$3380:$J$3965,$B133),0)</f>
        <v>0</v>
      </c>
      <c r="W133" s="62">
        <f>IFERROR(SUMIFS('CAJA TIGRES'!$N$916:$N$1108,'CAJA TIGRES'!$H$916:$H$1108,"SALIDA",'CAJA TIGRES'!$J$916:$J$1108,$B133),0)</f>
        <v>0</v>
      </c>
      <c r="X133" s="62">
        <f>IFERROR(SUMIFS(RESERVA!$N$13:$N$13,RESERVA!$H$13:$H$13,"SALIDA",RESERVA!$J$13:$J$13,$B133),0)</f>
        <v>0</v>
      </c>
      <c r="Y133" s="96">
        <f t="shared" si="29"/>
        <v>28945</v>
      </c>
      <c r="Z133" s="96">
        <f>Y133+'MAY25'!Z133</f>
        <v>159007</v>
      </c>
    </row>
    <row r="134" spans="1:26" x14ac:dyDescent="0.3">
      <c r="B134" s="63" t="s">
        <v>8784</v>
      </c>
      <c r="C134" s="62">
        <f>IFERROR(SUMIFS('MGZ121'!$N$843:'MGZ121'!$N$953,'MGZ121'!$H$843:$H$953,"SALIDA",'MGZ121'!$J$843:$J$953,B134),0)</f>
        <v>0</v>
      </c>
      <c r="D134" s="62">
        <f>IFERROR(SUMIFS('MGZ BBVA'!$N$618:$N$803,'MGZ BBVA'!$H$618:$H$803,"SALIDA",'MGZ BBVA'!$J$618:$J$803,$B134),0)</f>
        <v>0</v>
      </c>
      <c r="E134" s="62">
        <f>IFERROR(SUMIFS('MGZ DOLARES'!$N$2:$N$2,'MGZ DOLARES'!$F$2:$F$2,"SALIDA",'MGZ DOLARES'!$J$2:$J$2,$B134),0)</f>
        <v>0</v>
      </c>
      <c r="F134" s="62">
        <f>IFERROR(SUMIFS('MGZ BAJIO'!$N$62:$N$66,'MGZ BAJIO'!$H$62:$H$66,"SALIDA",'MGZ BAJIO'!$J$62:$J$66,$B134),0)</f>
        <v>0</v>
      </c>
      <c r="G134" s="62">
        <f>IFERROR(SUMIFS('VICTOR BANAMEX'!$N$297:$N$332,'VICTOR BANAMEX'!$H$297:$H$332,"SALIDA",'VICTOR BANAMEX'!$J$297:$J$332,$B134),0)</f>
        <v>0</v>
      </c>
      <c r="H134" s="62">
        <f>IFERROR(SUMIFS('VICTOR BANORTE'!$N$60:$N$68,'VICTOR BANORTE'!$H$60:$H$68,"SALIDA",'VICTOR BANORTE'!$J$60:$J$68,$B134),0)</f>
        <v>0</v>
      </c>
      <c r="I134" s="62">
        <f>IFERROR(SUMIFS(RODRIGO!$N$2:$N$2,RODRIGO!$H$2:$H$2,"SALIDA",RODRIGO!$J$2:$J$2,$B134),0)</f>
        <v>0</v>
      </c>
      <c r="J134" s="62">
        <f>IFERROR(SUMIFS(MOY!$N$32:$N$38,MOY!$F$32:$F$38,"SALIDA",MOY!$J$32:$J$38,$B134),0)</f>
        <v>0</v>
      </c>
      <c r="K134" s="62">
        <f>IFERROR(SUMIFS('NORMA RUTH'!$N$35:$N$43,'NORMA RUTH'!$H$35:$H$43,"SALIDA",'NORMA RUTH'!$J$35:$J$43,$B134),0)</f>
        <v>0</v>
      </c>
      <c r="L134" s="62">
        <f>IFERROR(SUMIFS(VALERIA!$N$28:$N$28,VALERIA!$H$28:$H$28,"SALIDA",VALERIA!$J$28:$J$28,$B134),0)</f>
        <v>0</v>
      </c>
      <c r="M134" s="62">
        <f>IFERROR(SUMIFS('MANUEL BANAMEX'!$N$54:$N$66,'MANUEL BANAMEX'!$H$54:$H$66,"SALIDA",'MANUEL BANAMEX'!$J$54:$J$66,$B134),0)</f>
        <v>0</v>
      </c>
      <c r="N134" s="62">
        <f>IFERROR(SUMIFS(ROBERTO!$N$2:$N$2,ROBERTO!$H$2:$H$2,"SALIDA",ROBERTO!$J$2:$J$2,$B134),0)</f>
        <v>0</v>
      </c>
      <c r="O134" s="62">
        <f>IFERROR(SUMIFS(JUAN!$N$57:$N$72,JUAN!$H$57:$H$72,"SALIDA",JUAN!$J$57:$J$72,$B134),0)</f>
        <v>0</v>
      </c>
      <c r="P134" s="62">
        <f>IFERROR(SUMIFS('NORMA SANCHEZ'!$N$55:$N$66,'NORMA SANCHEZ'!$H$55:$H$66,"SALIDA",'NORMA SANCHEZ'!$J$55:$J$66,$B134),0)</f>
        <v>0</v>
      </c>
      <c r="Q134" s="62">
        <f>IFERROR(SUMIFS('JOSE CARLOS'!$N$58:$N$69,'JOSE CARLOS'!$H$58:$H$69,"SALIDA",'JOSE CARLOS'!$J$58:$J$69,$B134),0)</f>
        <v>0</v>
      </c>
      <c r="R134" s="62">
        <f>IFERROR(SUMIFS('LUIS ENRIQUE '!$N$47:$N$56,'LUIS ENRIQUE '!$H$47:$H$56,"SALIDA",'LUIS ENRIQUE '!$J$47:$J$56,$B134),0)</f>
        <v>0</v>
      </c>
      <c r="S134" s="62">
        <f>IFERROR(SUMIFS(CESARIA!$N$64:$N$75,CESARIA!$H$64:$H$75,"SALIDA",CESARIA!$J$64:$J$75,$B134),0)</f>
        <v>0</v>
      </c>
      <c r="T134" s="62">
        <f>IFERROR(SUMIFS(ALAN!$N$56:$N$72,ALAN!$H$56:$H$72,"SALIDA",ALAN!$J$56:$J$72,$B134),0)</f>
        <v>0</v>
      </c>
      <c r="U134" s="62">
        <f>IFERROR(SUMIFS(ELVIA!$N$52:$N$56,ELVIA!$H$52:$H$56,"SALIDA",ELVIA!$J$52:$J$56,$B134),0)</f>
        <v>0</v>
      </c>
      <c r="V134" s="62">
        <f>IFERROR(SUMIFS(CAJA!$N$3380:$N$3965,CAJA!$H$3380:$H$3965,"SALIDA",CAJA!$J$3380:$J$3965,$B134),0)</f>
        <v>0</v>
      </c>
      <c r="W134" s="62">
        <f>IFERROR(SUMIFS('CAJA TIGRES'!$N$916:$N$1108,'CAJA TIGRES'!$H$916:$H$1108,"SALIDA",'CAJA TIGRES'!$J$916:$J$1108,$B134),0)</f>
        <v>0</v>
      </c>
      <c r="X134" s="62">
        <f>IFERROR(SUMIFS(RESERVA!$N$13:$N$13,RESERVA!$H$13:$H$13,"SALIDA",RESERVA!$J$13:$J$13,$B134),0)</f>
        <v>0</v>
      </c>
      <c r="Y134" s="96">
        <f t="shared" ref="Y134:Y137" si="30">SUM(C134:X134)</f>
        <v>0</v>
      </c>
      <c r="Z134" s="96">
        <f>Y134+'MAY25'!Z134</f>
        <v>0</v>
      </c>
    </row>
    <row r="135" spans="1:26" x14ac:dyDescent="0.3">
      <c r="B135" s="63" t="s">
        <v>280</v>
      </c>
      <c r="C135" s="62">
        <f>IFERROR(SUMIFS('MGZ121'!$N$843:'MGZ121'!$N$953,'MGZ121'!$H$843:$H$953,"SALIDA",'MGZ121'!$J$843:$J$953,B135),0)</f>
        <v>0</v>
      </c>
      <c r="D135" s="62">
        <f>IFERROR(SUMIFS('MGZ BBVA'!$N$618:$N$803,'MGZ BBVA'!$H$618:$H$803,"SALIDA",'MGZ BBVA'!$J$618:$J$803,$B135),0)</f>
        <v>523079</v>
      </c>
      <c r="E135" s="62">
        <f>IFERROR(SUMIFS('MGZ DOLARES'!$N$2:$N$2,'MGZ DOLARES'!$F$2:$F$2,"SALIDA",'MGZ DOLARES'!$J$2:$J$2,$B135),0)</f>
        <v>0</v>
      </c>
      <c r="F135" s="62">
        <f>IFERROR(SUMIFS('MGZ BAJIO'!$N$62:$N$66,'MGZ BAJIO'!$H$62:$H$66,"SALIDA",'MGZ BAJIO'!$J$62:$J$66,$B135),0)</f>
        <v>0</v>
      </c>
      <c r="G135" s="62">
        <f>IFERROR(SUMIFS('VICTOR BANAMEX'!$N$297:$N$332,'VICTOR BANAMEX'!$H$297:$H$332,"SALIDA",'VICTOR BANAMEX'!$J$297:$J$332,$B135),0)</f>
        <v>0</v>
      </c>
      <c r="H135" s="62">
        <f>IFERROR(SUMIFS('VICTOR BANORTE'!$N$60:$N$68,'VICTOR BANORTE'!$H$60:$H$68,"SALIDA",'VICTOR BANORTE'!$J$60:$J$68,$B135),0)</f>
        <v>0</v>
      </c>
      <c r="I135" s="62">
        <f>IFERROR(SUMIFS(RODRIGO!$N$2:$N$2,RODRIGO!$H$2:$H$2,"SALIDA",RODRIGO!$J$2:$J$2,$B135),0)</f>
        <v>0</v>
      </c>
      <c r="J135" s="62">
        <f>IFERROR(SUMIFS(MOY!$N$32:$N$38,MOY!$F$32:$F$38,"SALIDA",MOY!$J$32:$J$38,$B135),0)</f>
        <v>0</v>
      </c>
      <c r="K135" s="62">
        <f>IFERROR(SUMIFS('NORMA RUTH'!$N$35:$N$43,'NORMA RUTH'!$H$35:$H$43,"SALIDA",'NORMA RUTH'!$J$35:$J$43,$B135),0)</f>
        <v>0</v>
      </c>
      <c r="L135" s="62">
        <f>IFERROR(SUMIFS(VALERIA!$N$28:$N$28,VALERIA!$H$28:$H$28,"SALIDA",VALERIA!$J$28:$J$28,$B135),0)</f>
        <v>0</v>
      </c>
      <c r="M135" s="62">
        <f>IFERROR(SUMIFS('MANUEL BANAMEX'!$N$54:$N$66,'MANUEL BANAMEX'!$H$54:$H$66,"SALIDA",'MANUEL BANAMEX'!$J$54:$J$66,$B135),0)</f>
        <v>0</v>
      </c>
      <c r="N135" s="62">
        <f>IFERROR(SUMIFS(ROBERTO!$N$2:$N$2,ROBERTO!$H$2:$H$2,"SALIDA",ROBERTO!$J$2:$J$2,$B135),0)</f>
        <v>0</v>
      </c>
      <c r="O135" s="62">
        <f>IFERROR(SUMIFS(JUAN!$N$57:$N$72,JUAN!$H$57:$H$72,"SALIDA",JUAN!$J$57:$J$72,$B135),0)</f>
        <v>0</v>
      </c>
      <c r="P135" s="62">
        <f>IFERROR(SUMIFS('NORMA SANCHEZ'!$N$55:$N$66,'NORMA SANCHEZ'!$H$55:$H$66,"SALIDA",'NORMA SANCHEZ'!$J$55:$J$66,$B135),0)</f>
        <v>0</v>
      </c>
      <c r="Q135" s="62">
        <f>IFERROR(SUMIFS('JOSE CARLOS'!$N$58:$N$69,'JOSE CARLOS'!$H$58:$H$69,"SALIDA",'JOSE CARLOS'!$J$58:$J$69,$B135),0)</f>
        <v>0</v>
      </c>
      <c r="R135" s="62">
        <f>IFERROR(SUMIFS('LUIS ENRIQUE '!$N$47:$N$56,'LUIS ENRIQUE '!$H$47:$H$56,"SALIDA",'LUIS ENRIQUE '!$J$47:$J$56,$B135),0)</f>
        <v>0</v>
      </c>
      <c r="S135" s="62">
        <f>IFERROR(SUMIFS(CESARIA!$N$64:$N$75,CESARIA!$H$64:$H$75,"SALIDA",CESARIA!$J$64:$J$75,$B135),0)</f>
        <v>0</v>
      </c>
      <c r="T135" s="62">
        <f>IFERROR(SUMIFS(ALAN!$N$56:$N$72,ALAN!$H$56:$H$72,"SALIDA",ALAN!$J$56:$J$72,$B135),0)</f>
        <v>0</v>
      </c>
      <c r="U135" s="62">
        <f>IFERROR(SUMIFS(ELVIA!$N$52:$N$56,ELVIA!$H$52:$H$56,"SALIDA",ELVIA!$J$52:$J$56,$B135),0)</f>
        <v>0</v>
      </c>
      <c r="V135" s="62">
        <f>IFERROR(SUMIFS(CAJA!$N$3380:$N$3965,CAJA!$H$3380:$H$3965,"SALIDA",CAJA!$J$3380:$J$3965,$B135),0)</f>
        <v>0</v>
      </c>
      <c r="W135" s="62">
        <f>IFERROR(SUMIFS('CAJA TIGRES'!$N$916:$N$1108,'CAJA TIGRES'!$H$916:$H$1108,"SALIDA",'CAJA TIGRES'!$J$916:$J$1108,$B135),0)</f>
        <v>0</v>
      </c>
      <c r="X135" s="62">
        <f>IFERROR(SUMIFS(RESERVA!$N$13:$N$13,RESERVA!$H$13:$H$13,"SALIDA",RESERVA!$J$13:$J$13,$B135),0)</f>
        <v>0</v>
      </c>
      <c r="Y135" s="96">
        <f t="shared" si="30"/>
        <v>523079</v>
      </c>
      <c r="Z135" s="96">
        <f>Y135+'MAY25'!Z135</f>
        <v>3469997.88</v>
      </c>
    </row>
    <row r="136" spans="1:26" x14ac:dyDescent="0.3">
      <c r="B136" s="63" t="s">
        <v>178</v>
      </c>
      <c r="C136" s="62">
        <f>IFERROR(SUMIFS('MGZ121'!$N$843:'MGZ121'!$N$953,'MGZ121'!$H$843:$H$953,"SALIDA",'MGZ121'!$J$843:$J$953,B136),0)</f>
        <v>0</v>
      </c>
      <c r="D136" s="62">
        <f>IFERROR(SUMIFS('MGZ BBVA'!$N$618:$N$803,'MGZ BBVA'!$H$618:$H$803,"SALIDA",'MGZ BBVA'!$J$618:$J$803,$B136),0)</f>
        <v>0</v>
      </c>
      <c r="E136" s="62">
        <f>IFERROR(SUMIFS('MGZ DOLARES'!$N$2:$N$2,'MGZ DOLARES'!$F$2:$F$2,"SALIDA",'MGZ DOLARES'!$J$2:$J$2,$B136),0)</f>
        <v>0</v>
      </c>
      <c r="F136" s="62">
        <f>IFERROR(SUMIFS('MGZ BAJIO'!$N$62:$N$66,'MGZ BAJIO'!$H$62:$H$66,"SALIDA",'MGZ BAJIO'!$J$62:$J$66,$B136),0)</f>
        <v>0</v>
      </c>
      <c r="G136" s="62">
        <f>IFERROR(SUMIFS('VICTOR BANAMEX'!$N$297:$N$332,'VICTOR BANAMEX'!$H$297:$H$332,"SALIDA",'VICTOR BANAMEX'!$J$297:$J$332,$B136),0)</f>
        <v>0</v>
      </c>
      <c r="H136" s="62">
        <f>IFERROR(SUMIFS('VICTOR BANORTE'!$N$60:$N$68,'VICTOR BANORTE'!$H$60:$H$68,"SALIDA",'VICTOR BANORTE'!$J$60:$J$68,$B136),0)</f>
        <v>0</v>
      </c>
      <c r="I136" s="62">
        <f>IFERROR(SUMIFS(RODRIGO!$N$2:$N$2,RODRIGO!$H$2:$H$2,"SALIDA",RODRIGO!$J$2:$J$2,$B136),0)</f>
        <v>0</v>
      </c>
      <c r="J136" s="62">
        <f>IFERROR(SUMIFS(MOY!$N$32:$N$38,MOY!$F$32:$F$38,"SALIDA",MOY!$J$32:$J$38,$B136),0)</f>
        <v>0</v>
      </c>
      <c r="K136" s="62">
        <f>IFERROR(SUMIFS('NORMA RUTH'!$N$35:$N$43,'NORMA RUTH'!$H$35:$H$43,"SALIDA",'NORMA RUTH'!$J$35:$J$43,$B136),0)</f>
        <v>0</v>
      </c>
      <c r="L136" s="62">
        <f>IFERROR(SUMIFS(VALERIA!$N$28:$N$28,VALERIA!$H$28:$H$28,"SALIDA",VALERIA!$J$28:$J$28,$B136),0)</f>
        <v>0</v>
      </c>
      <c r="M136" s="62">
        <f>IFERROR(SUMIFS('MANUEL BANAMEX'!$N$54:$N$66,'MANUEL BANAMEX'!$H$54:$H$66,"SALIDA",'MANUEL BANAMEX'!$J$54:$J$66,$B136),0)</f>
        <v>0</v>
      </c>
      <c r="N136" s="62">
        <f>IFERROR(SUMIFS(ROBERTO!$N$2:$N$2,ROBERTO!$H$2:$H$2,"SALIDA",ROBERTO!$J$2:$J$2,$B136),0)</f>
        <v>0</v>
      </c>
      <c r="O136" s="62">
        <f>IFERROR(SUMIFS(JUAN!$N$57:$N$72,JUAN!$H$57:$H$72,"SALIDA",JUAN!$J$57:$J$72,$B136),0)</f>
        <v>0</v>
      </c>
      <c r="P136" s="62">
        <f>IFERROR(SUMIFS('NORMA SANCHEZ'!$N$55:$N$66,'NORMA SANCHEZ'!$H$55:$H$66,"SALIDA",'NORMA SANCHEZ'!$J$55:$J$66,$B136),0)</f>
        <v>0</v>
      </c>
      <c r="Q136" s="62">
        <f>IFERROR(SUMIFS('JOSE CARLOS'!$N$58:$N$69,'JOSE CARLOS'!$H$58:$H$69,"SALIDA",'JOSE CARLOS'!$J$58:$J$69,$B136),0)</f>
        <v>0</v>
      </c>
      <c r="R136" s="62">
        <f>IFERROR(SUMIFS('LUIS ENRIQUE '!$N$47:$N$56,'LUIS ENRIQUE '!$H$47:$H$56,"SALIDA",'LUIS ENRIQUE '!$J$47:$J$56,$B136),0)</f>
        <v>0</v>
      </c>
      <c r="S136" s="62">
        <f>IFERROR(SUMIFS(CESARIA!$N$64:$N$75,CESARIA!$H$64:$H$75,"SALIDA",CESARIA!$J$64:$J$75,$B136),0)</f>
        <v>0</v>
      </c>
      <c r="T136" s="62">
        <f>IFERROR(SUMIFS(ALAN!$N$56:$N$72,ALAN!$H$56:$H$72,"SALIDA",ALAN!$J$56:$J$72,$B136),0)</f>
        <v>0</v>
      </c>
      <c r="U136" s="62">
        <f>IFERROR(SUMIFS(ELVIA!$N$52:$N$56,ELVIA!$H$52:$H$56,"SALIDA",ELVIA!$J$52:$J$56,$B136),0)</f>
        <v>0</v>
      </c>
      <c r="V136" s="62">
        <f>IFERROR(SUMIFS(CAJA!$N$3380:$N$3965,CAJA!$H$3380:$H$3965,"SALIDA",CAJA!$J$3380:$J$3965,$B136),0)</f>
        <v>0</v>
      </c>
      <c r="W136" s="62">
        <f>IFERROR(SUMIFS('CAJA TIGRES'!$N$916:$N$1108,'CAJA TIGRES'!$H$916:$H$1108,"SALIDA",'CAJA TIGRES'!$J$916:$J$1108,$B136),0)</f>
        <v>0</v>
      </c>
      <c r="X136" s="62">
        <f>IFERROR(SUMIFS(RESERVA!$N$13:$N$13,RESERVA!$H$13:$H$13,"SALIDA",RESERVA!$J$13:$J$13,$B136),0)</f>
        <v>0</v>
      </c>
      <c r="Y136" s="96">
        <f t="shared" si="30"/>
        <v>0</v>
      </c>
      <c r="Z136" s="96">
        <f>Y136+'MAY25'!Z136</f>
        <v>0</v>
      </c>
    </row>
    <row r="137" spans="1:26" x14ac:dyDescent="0.3">
      <c r="B137" s="63" t="s">
        <v>179</v>
      </c>
      <c r="C137" s="62">
        <f>IFERROR(SUMIFS('MGZ121'!$N$843:'MGZ121'!$N$953,'MGZ121'!$H$843:$H$953,"SALIDA",'MGZ121'!$J$843:$J$953,B137),0)</f>
        <v>549296.25</v>
      </c>
      <c r="D137" s="62">
        <f>IFERROR(SUMIFS('MGZ BBVA'!$N$618:$N$803,'MGZ BBVA'!$H$618:$H$803,"SALIDA",'MGZ BBVA'!$J$618:$J$803,$B137),0)</f>
        <v>11356.25</v>
      </c>
      <c r="E137" s="62">
        <f>IFERROR(SUMIFS('MGZ DOLARES'!$N$2:$N$2,'MGZ DOLARES'!$F$2:$F$2,"SALIDA",'MGZ DOLARES'!$J$2:$J$2,$B137),0)</f>
        <v>0</v>
      </c>
      <c r="F137" s="62">
        <f>IFERROR(SUMIFS('MGZ BAJIO'!$N$62:$N$66,'MGZ BAJIO'!$H$62:$H$66,"SALIDA",'MGZ BAJIO'!$J$62:$J$66,$B137),0)</f>
        <v>0</v>
      </c>
      <c r="G137" s="62">
        <f>IFERROR(SUMIFS('VICTOR BANAMEX'!$N$297:$N$332,'VICTOR BANAMEX'!$H$297:$H$332,"SALIDA",'VICTOR BANAMEX'!$J$297:$J$332,$B137),0)</f>
        <v>0</v>
      </c>
      <c r="H137" s="62">
        <f>IFERROR(SUMIFS('VICTOR BANORTE'!$N$60:$N$68,'VICTOR BANORTE'!$H$60:$H$68,"SALIDA",'VICTOR BANORTE'!$J$60:$J$68,$B137),0)</f>
        <v>0</v>
      </c>
      <c r="I137" s="62">
        <f>IFERROR(SUMIFS(RODRIGO!$N$2:$N$2,RODRIGO!$H$2:$H$2,"SALIDA",RODRIGO!$J$2:$J$2,$B137),0)</f>
        <v>0</v>
      </c>
      <c r="J137" s="62">
        <f>IFERROR(SUMIFS(MOY!$N$32:$N$38,MOY!$F$32:$F$38,"SALIDA",MOY!$J$32:$J$38,$B137),0)</f>
        <v>0</v>
      </c>
      <c r="K137" s="62">
        <f>IFERROR(SUMIFS('NORMA RUTH'!$N$35:$N$43,'NORMA RUTH'!$H$35:$H$43,"SALIDA",'NORMA RUTH'!$J$35:$J$43,$B137),0)</f>
        <v>0</v>
      </c>
      <c r="L137" s="62">
        <f>IFERROR(SUMIFS(VALERIA!$N$28:$N$28,VALERIA!$H$28:$H$28,"SALIDA",VALERIA!$J$28:$J$28,$B137),0)</f>
        <v>0</v>
      </c>
      <c r="M137" s="62">
        <f>IFERROR(SUMIFS('MANUEL BANAMEX'!$N$54:$N$66,'MANUEL BANAMEX'!$H$54:$H$66,"SALIDA",'MANUEL BANAMEX'!$J$54:$J$66,$B137),0)</f>
        <v>0</v>
      </c>
      <c r="N137" s="62">
        <f>IFERROR(SUMIFS(ROBERTO!$N$2:$N$2,ROBERTO!$H$2:$H$2,"SALIDA",ROBERTO!$J$2:$J$2,$B137),0)</f>
        <v>0</v>
      </c>
      <c r="O137" s="62">
        <f>IFERROR(SUMIFS(JUAN!$N$57:$N$72,JUAN!$H$57:$H$72,"SALIDA",JUAN!$J$57:$J$72,$B137),0)</f>
        <v>0</v>
      </c>
      <c r="P137" s="62">
        <f>IFERROR(SUMIFS('NORMA SANCHEZ'!$N$55:$N$66,'NORMA SANCHEZ'!$H$55:$H$66,"SALIDA",'NORMA SANCHEZ'!$J$55:$J$66,$B137),0)</f>
        <v>0</v>
      </c>
      <c r="Q137" s="62">
        <f>IFERROR(SUMIFS('JOSE CARLOS'!$N$58:$N$69,'JOSE CARLOS'!$H$58:$H$69,"SALIDA",'JOSE CARLOS'!$J$58:$J$69,$B137),0)</f>
        <v>0</v>
      </c>
      <c r="R137" s="62">
        <f>IFERROR(SUMIFS('LUIS ENRIQUE '!$N$47:$N$56,'LUIS ENRIQUE '!$H$47:$H$56,"SALIDA",'LUIS ENRIQUE '!$J$47:$J$56,$B137),0)</f>
        <v>0</v>
      </c>
      <c r="S137" s="62">
        <f>IFERROR(SUMIFS(CESARIA!$N$64:$N$75,CESARIA!$H$64:$H$75,"SALIDA",CESARIA!$J$64:$J$75,$B137),0)</f>
        <v>0</v>
      </c>
      <c r="T137" s="62">
        <f>IFERROR(SUMIFS(ALAN!$N$56:$N$72,ALAN!$H$56:$H$72,"SALIDA",ALAN!$J$56:$J$72,$B137),0)</f>
        <v>0</v>
      </c>
      <c r="U137" s="62">
        <f>IFERROR(SUMIFS(ELVIA!$N$52:$N$56,ELVIA!$H$52:$H$56,"SALIDA",ELVIA!$J$52:$J$56,$B137),0)</f>
        <v>0</v>
      </c>
      <c r="V137" s="62">
        <f>IFERROR(SUMIFS(CAJA!$N$3380:$N$3965,CAJA!$H$3380:$H$3965,"SALIDA",CAJA!$J$3380:$J$3965,$B137),0)</f>
        <v>0</v>
      </c>
      <c r="W137" s="62">
        <f>IFERROR(SUMIFS('CAJA TIGRES'!$N$916:$N$1108,'CAJA TIGRES'!$H$916:$H$1108,"SALIDA",'CAJA TIGRES'!$J$916:$J$1108,$B137),0)</f>
        <v>0</v>
      </c>
      <c r="X137" s="62">
        <f>IFERROR(SUMIFS(RESERVA!$N$13:$N$13,RESERVA!$H$13:$H$13,"SALIDA",RESERVA!$J$13:$J$13,$B137),0)</f>
        <v>0</v>
      </c>
      <c r="Y137" s="96">
        <f t="shared" si="30"/>
        <v>560652.5</v>
      </c>
      <c r="Z137" s="96">
        <f>Y137+'MAY25'!Z137</f>
        <v>3472697.5</v>
      </c>
    </row>
    <row r="138" spans="1:26" x14ac:dyDescent="0.3">
      <c r="B138" s="63" t="s">
        <v>180</v>
      </c>
      <c r="C138" s="62">
        <f>IFERROR(SUMIFS('MGZ121'!$N$843:'MGZ121'!$N$953,'MGZ121'!$H$843:$H$953,"SALIDA",'MGZ121'!$J$843:$J$953,B138),0)</f>
        <v>657675</v>
      </c>
      <c r="D138" s="62">
        <f>IFERROR(SUMIFS('MGZ BBVA'!$N$618:$N$803,'MGZ BBVA'!$H$618:$H$803,"SALIDA",'MGZ BBVA'!$J$618:$J$803,$B138),0)</f>
        <v>10467.5</v>
      </c>
      <c r="E138" s="62">
        <f>IFERROR(SUMIFS('MGZ DOLARES'!$N$2:$N$2,'MGZ DOLARES'!$F$2:$F$2,"SALIDA",'MGZ DOLARES'!$J$2:$J$2,$B138),0)</f>
        <v>0</v>
      </c>
      <c r="F138" s="62">
        <f>IFERROR(SUMIFS('MGZ BAJIO'!$N$62:$N$66,'MGZ BAJIO'!$H$62:$H$66,"SALIDA",'MGZ BAJIO'!$J$62:$J$66,$B138),0)</f>
        <v>0</v>
      </c>
      <c r="G138" s="62">
        <f>IFERROR(SUMIFS('VICTOR BANAMEX'!$N$297:$N$332,'VICTOR BANAMEX'!$H$297:$H$332,"SALIDA",'VICTOR BANAMEX'!$J$297:$J$332,$B138),0)</f>
        <v>0</v>
      </c>
      <c r="H138" s="62">
        <f>IFERROR(SUMIFS('VICTOR BANORTE'!$N$60:$N$68,'VICTOR BANORTE'!$H$60:$H$68,"SALIDA",'VICTOR BANORTE'!$J$60:$J$68,$B138),0)</f>
        <v>0</v>
      </c>
      <c r="I138" s="62">
        <f>IFERROR(SUMIFS(RODRIGO!$N$2:$N$2,RODRIGO!$H$2:$H$2,"SALIDA",RODRIGO!$J$2:$J$2,$B138),0)</f>
        <v>0</v>
      </c>
      <c r="J138" s="62">
        <f>IFERROR(SUMIFS(MOY!$N$32:$N$38,MOY!$F$32:$F$38,"SALIDA",MOY!$J$32:$J$38,$B138),0)</f>
        <v>0</v>
      </c>
      <c r="K138" s="62">
        <f>IFERROR(SUMIFS('NORMA RUTH'!$N$35:$N$43,'NORMA RUTH'!$H$35:$H$43,"SALIDA",'NORMA RUTH'!$J$35:$J$43,$B138),0)</f>
        <v>0</v>
      </c>
      <c r="L138" s="62">
        <f>IFERROR(SUMIFS(VALERIA!$N$28:$N$28,VALERIA!$H$28:$H$28,"SALIDA",VALERIA!$J$28:$J$28,$B138),0)</f>
        <v>0</v>
      </c>
      <c r="M138" s="62">
        <f>IFERROR(SUMIFS('MANUEL BANAMEX'!$N$54:$N$66,'MANUEL BANAMEX'!$H$54:$H$66,"SALIDA",'MANUEL BANAMEX'!$J$54:$J$66,$B138),0)</f>
        <v>0</v>
      </c>
      <c r="N138" s="62">
        <f>IFERROR(SUMIFS(ROBERTO!$N$2:$N$2,ROBERTO!$H$2:$H$2,"SALIDA",ROBERTO!$J$2:$J$2,$B138),0)</f>
        <v>0</v>
      </c>
      <c r="O138" s="62">
        <f>IFERROR(SUMIFS(JUAN!$N$57:$N$72,JUAN!$H$57:$H$72,"SALIDA",JUAN!$J$57:$J$72,$B138),0)</f>
        <v>0</v>
      </c>
      <c r="P138" s="62">
        <f>IFERROR(SUMIFS('NORMA SANCHEZ'!$N$55:$N$66,'NORMA SANCHEZ'!$H$55:$H$66,"SALIDA",'NORMA SANCHEZ'!$J$55:$J$66,$B138),0)</f>
        <v>0</v>
      </c>
      <c r="Q138" s="62">
        <f>IFERROR(SUMIFS('JOSE CARLOS'!$N$58:$N$69,'JOSE CARLOS'!$H$58:$H$69,"SALIDA",'JOSE CARLOS'!$J$58:$J$69,$B138),0)</f>
        <v>0</v>
      </c>
      <c r="R138" s="62">
        <f>IFERROR(SUMIFS('LUIS ENRIQUE '!$N$47:$N$56,'LUIS ENRIQUE '!$H$47:$H$56,"SALIDA",'LUIS ENRIQUE '!$J$47:$J$56,$B138),0)</f>
        <v>0</v>
      </c>
      <c r="S138" s="62">
        <f>IFERROR(SUMIFS(CESARIA!$N$64:$N$75,CESARIA!$H$64:$H$75,"SALIDA",CESARIA!$J$64:$J$75,$B138),0)</f>
        <v>0</v>
      </c>
      <c r="T138" s="62">
        <f>IFERROR(SUMIFS(ALAN!$N$56:$N$72,ALAN!$H$56:$H$72,"SALIDA",ALAN!$J$56:$J$72,$B138),0)</f>
        <v>0</v>
      </c>
      <c r="U138" s="62">
        <f>IFERROR(SUMIFS(ELVIA!$N$52:$N$56,ELVIA!$H$52:$H$56,"SALIDA",ELVIA!$J$52:$J$56,$B138),0)</f>
        <v>0</v>
      </c>
      <c r="V138" s="62">
        <f>IFERROR(SUMIFS(CAJA!$N$3380:$N$3965,CAJA!$H$3380:$H$3965,"SALIDA",CAJA!$J$3380:$J$3965,$B138),0)</f>
        <v>0</v>
      </c>
      <c r="W138" s="62">
        <f>IFERROR(SUMIFS('CAJA TIGRES'!$N$916:$N$1108,'CAJA TIGRES'!$H$916:$H$1108,"SALIDA",'CAJA TIGRES'!$J$916:$J$1108,$B138),0)</f>
        <v>0</v>
      </c>
      <c r="X138" s="62">
        <f>IFERROR(SUMIFS(RESERVA!$N$13:$N$13,RESERVA!$H$13:$H$13,"SALIDA",RESERVA!$J$13:$J$13,$B138),0)</f>
        <v>0</v>
      </c>
      <c r="Y138" s="96">
        <f t="shared" si="29"/>
        <v>668142.5</v>
      </c>
      <c r="Z138" s="96">
        <f>Y138+'MAY25'!Z138</f>
        <v>3404603.75</v>
      </c>
    </row>
    <row r="139" spans="1:26" x14ac:dyDescent="0.3">
      <c r="B139" s="63" t="s">
        <v>181</v>
      </c>
      <c r="C139" s="62">
        <f>IFERROR(SUMIFS('MGZ121'!$N$843:'MGZ121'!$N$953,'MGZ121'!$H$843:$H$953,"SALIDA",'MGZ121'!$J$843:$J$953,B139),0)</f>
        <v>607707.5</v>
      </c>
      <c r="D139" s="62">
        <f>IFERROR(SUMIFS('MGZ BBVA'!$N$618:$N$803,'MGZ BBVA'!$H$618:$H$803,"SALIDA",'MGZ BBVA'!$J$618:$J$803,$B139),0)</f>
        <v>10072.5</v>
      </c>
      <c r="E139" s="62">
        <f>IFERROR(SUMIFS('MGZ DOLARES'!$N$2:$N$2,'MGZ DOLARES'!$F$2:$F$2,"SALIDA",'MGZ DOLARES'!$J$2:$J$2,$B139),0)</f>
        <v>0</v>
      </c>
      <c r="F139" s="62">
        <f>IFERROR(SUMIFS('MGZ BAJIO'!$N$62:$N$66,'MGZ BAJIO'!$H$62:$H$66,"SALIDA",'MGZ BAJIO'!$J$62:$J$66,$B139),0)</f>
        <v>0</v>
      </c>
      <c r="G139" s="62">
        <f>IFERROR(SUMIFS('VICTOR BANAMEX'!$N$297:$N$332,'VICTOR BANAMEX'!$H$297:$H$332,"SALIDA",'VICTOR BANAMEX'!$J$297:$J$332,$B139),0)</f>
        <v>0</v>
      </c>
      <c r="H139" s="62">
        <f>IFERROR(SUMIFS('VICTOR BANORTE'!$N$60:$N$68,'VICTOR BANORTE'!$H$60:$H$68,"SALIDA",'VICTOR BANORTE'!$J$60:$J$68,$B139),0)</f>
        <v>0</v>
      </c>
      <c r="I139" s="62">
        <f>IFERROR(SUMIFS(RODRIGO!$N$2:$N$2,RODRIGO!$H$2:$H$2,"SALIDA",RODRIGO!$J$2:$J$2,$B139),0)</f>
        <v>0</v>
      </c>
      <c r="J139" s="62">
        <f>IFERROR(SUMIFS(MOY!$N$32:$N$38,MOY!$F$32:$F$38,"SALIDA",MOY!$J$32:$J$38,$B139),0)</f>
        <v>0</v>
      </c>
      <c r="K139" s="62">
        <f>IFERROR(SUMIFS('NORMA RUTH'!$N$35:$N$43,'NORMA RUTH'!$H$35:$H$43,"SALIDA",'NORMA RUTH'!$J$35:$J$43,$B139),0)</f>
        <v>0</v>
      </c>
      <c r="L139" s="62">
        <f>IFERROR(SUMIFS(VALERIA!$N$28:$N$28,VALERIA!$H$28:$H$28,"SALIDA",VALERIA!$J$28:$J$28,$B139),0)</f>
        <v>0</v>
      </c>
      <c r="M139" s="62">
        <f>IFERROR(SUMIFS('MANUEL BANAMEX'!$N$54:$N$66,'MANUEL BANAMEX'!$H$54:$H$66,"SALIDA",'MANUEL BANAMEX'!$J$54:$J$66,$B139),0)</f>
        <v>0</v>
      </c>
      <c r="N139" s="62">
        <f>IFERROR(SUMIFS(ROBERTO!$N$2:$N$2,ROBERTO!$H$2:$H$2,"SALIDA",ROBERTO!$J$2:$J$2,$B139),0)</f>
        <v>0</v>
      </c>
      <c r="O139" s="62">
        <f>IFERROR(SUMIFS(JUAN!$N$57:$N$72,JUAN!$H$57:$H$72,"SALIDA",JUAN!$J$57:$J$72,$B139),0)</f>
        <v>0</v>
      </c>
      <c r="P139" s="62">
        <f>IFERROR(SUMIFS('NORMA SANCHEZ'!$N$55:$N$66,'NORMA SANCHEZ'!$H$55:$H$66,"SALIDA",'NORMA SANCHEZ'!$J$55:$J$66,$B139),0)</f>
        <v>0</v>
      </c>
      <c r="Q139" s="62">
        <f>IFERROR(SUMIFS('JOSE CARLOS'!$N$58:$N$69,'JOSE CARLOS'!$H$58:$H$69,"SALIDA",'JOSE CARLOS'!$J$58:$J$69,$B139),0)</f>
        <v>0</v>
      </c>
      <c r="R139" s="62">
        <f>IFERROR(SUMIFS('LUIS ENRIQUE '!$N$47:$N$56,'LUIS ENRIQUE '!$H$47:$H$56,"SALIDA",'LUIS ENRIQUE '!$J$47:$J$56,$B139),0)</f>
        <v>0</v>
      </c>
      <c r="S139" s="62">
        <f>IFERROR(SUMIFS(CESARIA!$N$64:$N$75,CESARIA!$H$64:$H$75,"SALIDA",CESARIA!$J$64:$J$75,$B139),0)</f>
        <v>0</v>
      </c>
      <c r="T139" s="62">
        <f>IFERROR(SUMIFS(ALAN!$N$56:$N$72,ALAN!$H$56:$H$72,"SALIDA",ALAN!$J$56:$J$72,$B139),0)</f>
        <v>0</v>
      </c>
      <c r="U139" s="62">
        <f>IFERROR(SUMIFS(ELVIA!$N$52:$N$56,ELVIA!$H$52:$H$56,"SALIDA",ELVIA!$J$52:$J$56,$B139),0)</f>
        <v>0</v>
      </c>
      <c r="V139" s="62">
        <f>IFERROR(SUMIFS(CAJA!$N$3380:$N$3965,CAJA!$H$3380:$H$3965,"SALIDA",CAJA!$J$3380:$J$3965,$B139),0)</f>
        <v>0</v>
      </c>
      <c r="W139" s="62">
        <f>IFERROR(SUMIFS('CAJA TIGRES'!$N$916:$N$1108,'CAJA TIGRES'!$H$916:$H$1108,"SALIDA",'CAJA TIGRES'!$J$916:$J$1108,$B139),0)</f>
        <v>0</v>
      </c>
      <c r="X139" s="62">
        <f>IFERROR(SUMIFS(RESERVA!$N$13:$N$13,RESERVA!$H$13:$H$13,"SALIDA",RESERVA!$J$13:$J$13,$B139),0)</f>
        <v>0</v>
      </c>
      <c r="Y139" s="96">
        <f t="shared" si="29"/>
        <v>617780</v>
      </c>
      <c r="Z139" s="96">
        <f>Y139+'MAY25'!Z139</f>
        <v>3447956.25</v>
      </c>
    </row>
    <row r="140" spans="1:26" x14ac:dyDescent="0.3">
      <c r="B140" s="63" t="s">
        <v>182</v>
      </c>
      <c r="C140" s="62">
        <f>IFERROR(SUMIFS('MGZ121'!$N$843:'MGZ121'!$N$953,'MGZ121'!$H$843:$H$953,"SALIDA",'MGZ121'!$J$843:$J$953,B140),0)</f>
        <v>450487.88</v>
      </c>
      <c r="D140" s="62">
        <f>IFERROR(SUMIFS('MGZ BBVA'!$N$618:$N$803,'MGZ BBVA'!$H$618:$H$803,"SALIDA",'MGZ BBVA'!$J$618:$J$803,$B140),0)</f>
        <v>12175.88</v>
      </c>
      <c r="E140" s="62">
        <f>IFERROR(SUMIFS('MGZ DOLARES'!$N$2:$N$2,'MGZ DOLARES'!$F$2:$F$2,"SALIDA",'MGZ DOLARES'!$J$2:$J$2,$B140),0)</f>
        <v>0</v>
      </c>
      <c r="F140" s="62">
        <f>IFERROR(SUMIFS('MGZ BAJIO'!$N$62:$N$66,'MGZ BAJIO'!$H$62:$H$66,"SALIDA",'MGZ BAJIO'!$J$62:$J$66,$B140),0)</f>
        <v>0</v>
      </c>
      <c r="G140" s="62">
        <f>IFERROR(SUMIFS('VICTOR BANAMEX'!$N$297:$N$332,'VICTOR BANAMEX'!$H$297:$H$332,"SALIDA",'VICTOR BANAMEX'!$J$297:$J$332,$B140),0)</f>
        <v>0</v>
      </c>
      <c r="H140" s="62">
        <f>IFERROR(SUMIFS('VICTOR BANORTE'!$N$60:$N$68,'VICTOR BANORTE'!$H$60:$H$68,"SALIDA",'VICTOR BANORTE'!$J$60:$J$68,$B140),0)</f>
        <v>0</v>
      </c>
      <c r="I140" s="62">
        <f>IFERROR(SUMIFS(RODRIGO!$N$2:$N$2,RODRIGO!$H$2:$H$2,"SALIDA",RODRIGO!$J$2:$J$2,$B140),0)</f>
        <v>0</v>
      </c>
      <c r="J140" s="62">
        <f>IFERROR(SUMIFS(MOY!$N$32:$N$38,MOY!$F$32:$F$38,"SALIDA",MOY!$J$32:$J$38,$B140),0)</f>
        <v>0</v>
      </c>
      <c r="K140" s="62">
        <f>IFERROR(SUMIFS('NORMA RUTH'!$N$35:$N$43,'NORMA RUTH'!$H$35:$H$43,"SALIDA",'NORMA RUTH'!$J$35:$J$43,$B140),0)</f>
        <v>0</v>
      </c>
      <c r="L140" s="62">
        <f>IFERROR(SUMIFS(VALERIA!$N$28:$N$28,VALERIA!$H$28:$H$28,"SALIDA",VALERIA!$J$28:$J$28,$B140),0)</f>
        <v>0</v>
      </c>
      <c r="M140" s="62">
        <f>IFERROR(SUMIFS('MANUEL BANAMEX'!$N$54:$N$66,'MANUEL BANAMEX'!$H$54:$H$66,"SALIDA",'MANUEL BANAMEX'!$J$54:$J$66,$B140),0)</f>
        <v>0</v>
      </c>
      <c r="N140" s="62">
        <f>IFERROR(SUMIFS(ROBERTO!$N$2:$N$2,ROBERTO!$H$2:$H$2,"SALIDA",ROBERTO!$J$2:$J$2,$B140),0)</f>
        <v>0</v>
      </c>
      <c r="O140" s="62">
        <f>IFERROR(SUMIFS(JUAN!$N$57:$N$72,JUAN!$H$57:$H$72,"SALIDA",JUAN!$J$57:$J$72,$B140),0)</f>
        <v>0</v>
      </c>
      <c r="P140" s="62">
        <f>IFERROR(SUMIFS('NORMA SANCHEZ'!$N$55:$N$66,'NORMA SANCHEZ'!$H$55:$H$66,"SALIDA",'NORMA SANCHEZ'!$J$55:$J$66,$B140),0)</f>
        <v>0</v>
      </c>
      <c r="Q140" s="62">
        <f>IFERROR(SUMIFS('JOSE CARLOS'!$N$58:$N$69,'JOSE CARLOS'!$H$58:$H$69,"SALIDA",'JOSE CARLOS'!$J$58:$J$69,$B140),0)</f>
        <v>0</v>
      </c>
      <c r="R140" s="62">
        <f>IFERROR(SUMIFS('LUIS ENRIQUE '!$N$47:$N$56,'LUIS ENRIQUE '!$H$47:$H$56,"SALIDA",'LUIS ENRIQUE '!$J$47:$J$56,$B140),0)</f>
        <v>0</v>
      </c>
      <c r="S140" s="62">
        <f>IFERROR(SUMIFS(CESARIA!$N$64:$N$75,CESARIA!$H$64:$H$75,"SALIDA",CESARIA!$J$64:$J$75,$B140),0)</f>
        <v>0</v>
      </c>
      <c r="T140" s="62">
        <f>IFERROR(SUMIFS(ALAN!$N$56:$N$72,ALAN!$H$56:$H$72,"SALIDA",ALAN!$J$56:$J$72,$B140),0)</f>
        <v>0</v>
      </c>
      <c r="U140" s="62">
        <f>IFERROR(SUMIFS(ELVIA!$N$52:$N$56,ELVIA!$H$52:$H$56,"SALIDA",ELVIA!$J$52:$J$56,$B140),0)</f>
        <v>0</v>
      </c>
      <c r="V140" s="62">
        <f>IFERROR(SUMIFS(CAJA!$N$3380:$N$3965,CAJA!$H$3380:$H$3965,"SALIDA",CAJA!$J$3380:$J$3965,$B140),0)</f>
        <v>0</v>
      </c>
      <c r="W140" s="62">
        <f>IFERROR(SUMIFS('CAJA TIGRES'!$N$916:$N$1108,'CAJA TIGRES'!$H$916:$H$1108,"SALIDA",'CAJA TIGRES'!$J$916:$J$1108,$B140),0)</f>
        <v>0</v>
      </c>
      <c r="X140" s="62">
        <f>IFERROR(SUMIFS(RESERVA!$N$13:$N$13,RESERVA!$H$13:$H$13,"SALIDA",RESERVA!$J$13:$J$13,$B140),0)</f>
        <v>0</v>
      </c>
      <c r="Y140" s="96">
        <f t="shared" si="29"/>
        <v>462663.76</v>
      </c>
      <c r="Z140" s="96">
        <f>Y140+'MAY25'!Z140</f>
        <v>3445617.21</v>
      </c>
    </row>
    <row r="141" spans="1:26" x14ac:dyDescent="0.3">
      <c r="B141" s="63" t="s">
        <v>183</v>
      </c>
      <c r="C141" s="62">
        <f>IFERROR(SUMIFS('MGZ121'!$N$843:'MGZ121'!$N$953,'MGZ121'!$H$843:$H$953,"SALIDA",'MGZ121'!$J$843:$J$953,B141),0)</f>
        <v>635950</v>
      </c>
      <c r="D141" s="62">
        <f>IFERROR(SUMIFS('MGZ BBVA'!$N$618:$N$803,'MGZ BBVA'!$H$618:$H$803,"SALIDA",'MGZ BBVA'!$J$618:$J$803,$B141),0)</f>
        <v>10072.5</v>
      </c>
      <c r="E141" s="62">
        <f>IFERROR(SUMIFS('MGZ DOLARES'!$N$2:$N$2,'MGZ DOLARES'!$F$2:$F$2,"SALIDA",'MGZ DOLARES'!$J$2:$J$2,$B141),0)</f>
        <v>0</v>
      </c>
      <c r="F141" s="62">
        <f>IFERROR(SUMIFS('MGZ BAJIO'!$N$62:$N$66,'MGZ BAJIO'!$H$62:$H$66,"SALIDA",'MGZ BAJIO'!$J$62:$J$66,$B141),0)</f>
        <v>0</v>
      </c>
      <c r="G141" s="62">
        <f>IFERROR(SUMIFS('VICTOR BANAMEX'!$N$297:$N$332,'VICTOR BANAMEX'!$H$297:$H$332,"SALIDA",'VICTOR BANAMEX'!$J$297:$J$332,$B141),0)</f>
        <v>0</v>
      </c>
      <c r="H141" s="62">
        <f>IFERROR(SUMIFS('VICTOR BANORTE'!$N$60:$N$68,'VICTOR BANORTE'!$H$60:$H$68,"SALIDA",'VICTOR BANORTE'!$J$60:$J$68,$B141),0)</f>
        <v>0</v>
      </c>
      <c r="I141" s="62">
        <f>IFERROR(SUMIFS(RODRIGO!$N$2:$N$2,RODRIGO!$H$2:$H$2,"SALIDA",RODRIGO!$J$2:$J$2,$B141),0)</f>
        <v>0</v>
      </c>
      <c r="J141" s="62">
        <f>IFERROR(SUMIFS(MOY!$N$32:$N$38,MOY!$F$32:$F$38,"SALIDA",MOY!$J$32:$J$38,$B141),0)</f>
        <v>0</v>
      </c>
      <c r="K141" s="62">
        <f>IFERROR(SUMIFS('NORMA RUTH'!$N$35:$N$43,'NORMA RUTH'!$H$35:$H$43,"SALIDA",'NORMA RUTH'!$J$35:$J$43,$B141),0)</f>
        <v>0</v>
      </c>
      <c r="L141" s="62">
        <f>IFERROR(SUMIFS(VALERIA!$N$28:$N$28,VALERIA!$H$28:$H$28,"SALIDA",VALERIA!$J$28:$J$28,$B141),0)</f>
        <v>0</v>
      </c>
      <c r="M141" s="62">
        <f>IFERROR(SUMIFS('MANUEL BANAMEX'!$N$54:$N$66,'MANUEL BANAMEX'!$H$54:$H$66,"SALIDA",'MANUEL BANAMEX'!$J$54:$J$66,$B141),0)</f>
        <v>0</v>
      </c>
      <c r="N141" s="62">
        <f>IFERROR(SUMIFS(ROBERTO!$N$2:$N$2,ROBERTO!$H$2:$H$2,"SALIDA",ROBERTO!$J$2:$J$2,$B141),0)</f>
        <v>0</v>
      </c>
      <c r="O141" s="62">
        <f>IFERROR(SUMIFS(JUAN!$N$57:$N$72,JUAN!$H$57:$H$72,"SALIDA",JUAN!$J$57:$J$72,$B141),0)</f>
        <v>0</v>
      </c>
      <c r="P141" s="62">
        <f>IFERROR(SUMIFS('NORMA SANCHEZ'!$N$55:$N$66,'NORMA SANCHEZ'!$H$55:$H$66,"SALIDA",'NORMA SANCHEZ'!$J$55:$J$66,$B141),0)</f>
        <v>0</v>
      </c>
      <c r="Q141" s="62">
        <f>IFERROR(SUMIFS('JOSE CARLOS'!$N$58:$N$69,'JOSE CARLOS'!$H$58:$H$69,"SALIDA",'JOSE CARLOS'!$J$58:$J$69,$B141),0)</f>
        <v>0</v>
      </c>
      <c r="R141" s="62">
        <f>IFERROR(SUMIFS('LUIS ENRIQUE '!$N$47:$N$56,'LUIS ENRIQUE '!$H$47:$H$56,"SALIDA",'LUIS ENRIQUE '!$J$47:$J$56,$B141),0)</f>
        <v>0</v>
      </c>
      <c r="S141" s="62">
        <f>IFERROR(SUMIFS(CESARIA!$N$64:$N$75,CESARIA!$H$64:$H$75,"SALIDA",CESARIA!$J$64:$J$75,$B141),0)</f>
        <v>0</v>
      </c>
      <c r="T141" s="62">
        <f>IFERROR(SUMIFS(ALAN!$N$56:$N$72,ALAN!$H$56:$H$72,"SALIDA",ALAN!$J$56:$J$72,$B141),0)</f>
        <v>0</v>
      </c>
      <c r="U141" s="62">
        <f>IFERROR(SUMIFS(ELVIA!$N$52:$N$56,ELVIA!$H$52:$H$56,"SALIDA",ELVIA!$J$52:$J$56,$B141),0)</f>
        <v>0</v>
      </c>
      <c r="V141" s="62">
        <f>IFERROR(SUMIFS(CAJA!$N$3380:$N$3965,CAJA!$H$3380:$H$3965,"SALIDA",CAJA!$J$3380:$J$3965,$B141),0)</f>
        <v>0</v>
      </c>
      <c r="W141" s="62">
        <f>IFERROR(SUMIFS('CAJA TIGRES'!$N$916:$N$1108,'CAJA TIGRES'!$H$916:$H$1108,"SALIDA",'CAJA TIGRES'!$J$916:$J$1108,$B141),0)</f>
        <v>0</v>
      </c>
      <c r="X141" s="62">
        <f>IFERROR(SUMIFS(RESERVA!$N$13:$N$13,RESERVA!$H$13:$H$13,"SALIDA",RESERVA!$J$13:$J$13,$B141),0)</f>
        <v>0</v>
      </c>
      <c r="Y141" s="96">
        <f t="shared" si="29"/>
        <v>646022.5</v>
      </c>
      <c r="Z141" s="96">
        <f>Y141+'MAY25'!Z141</f>
        <v>3448251.25</v>
      </c>
    </row>
    <row r="142" spans="1:26" x14ac:dyDescent="0.3">
      <c r="B142" s="63" t="s">
        <v>184</v>
      </c>
      <c r="C142" s="62">
        <f>IFERROR(SUMIFS('MGZ121'!$N$843:'MGZ121'!$N$953,'MGZ121'!$H$843:$H$953,"SALIDA",'MGZ121'!$J$843:$J$953,B142),0)</f>
        <v>0</v>
      </c>
      <c r="D142" s="62">
        <f>IFERROR(SUMIFS('MGZ BBVA'!$N$618:$N$803,'MGZ BBVA'!$H$618:$H$803,"SALIDA",'MGZ BBVA'!$J$618:$J$803,$B142),0)</f>
        <v>15602.5</v>
      </c>
      <c r="E142" s="62">
        <f>IFERROR(SUMIFS('MGZ DOLARES'!$N$2:$N$2,'MGZ DOLARES'!$F$2:$F$2,"SALIDA",'MGZ DOLARES'!$J$2:$J$2,$B142),0)</f>
        <v>0</v>
      </c>
      <c r="F142" s="62">
        <f>IFERROR(SUMIFS('MGZ BAJIO'!$N$62:$N$66,'MGZ BAJIO'!$H$62:$H$66,"SALIDA",'MGZ BAJIO'!$J$62:$J$66,$B142),0)</f>
        <v>0</v>
      </c>
      <c r="G142" s="62">
        <f>IFERROR(SUMIFS('VICTOR BANAMEX'!$N$297:$N$332,'VICTOR BANAMEX'!$H$297:$H$332,"SALIDA",'VICTOR BANAMEX'!$J$297:$J$332,$B142),0)</f>
        <v>0</v>
      </c>
      <c r="H142" s="62">
        <f>IFERROR(SUMIFS('VICTOR BANORTE'!$N$60:$N$68,'VICTOR BANORTE'!$H$60:$H$68,"SALIDA",'VICTOR BANORTE'!$J$60:$J$68,$B142),0)</f>
        <v>0</v>
      </c>
      <c r="I142" s="62">
        <f>IFERROR(SUMIFS(RODRIGO!$N$2:$N$2,RODRIGO!$H$2:$H$2,"SALIDA",RODRIGO!$J$2:$J$2,$B142),0)</f>
        <v>0</v>
      </c>
      <c r="J142" s="62">
        <f>IFERROR(SUMIFS(MOY!$N$32:$N$38,MOY!$F$32:$F$38,"SALIDA",MOY!$J$32:$J$38,$B142),0)</f>
        <v>0</v>
      </c>
      <c r="K142" s="62">
        <f>IFERROR(SUMIFS('NORMA RUTH'!$N$35:$N$43,'NORMA RUTH'!$H$35:$H$43,"SALIDA",'NORMA RUTH'!$J$35:$J$43,$B142),0)</f>
        <v>0</v>
      </c>
      <c r="L142" s="62">
        <f>IFERROR(SUMIFS(VALERIA!$N$28:$N$28,VALERIA!$H$28:$H$28,"SALIDA",VALERIA!$J$28:$J$28,$B142),0)</f>
        <v>0</v>
      </c>
      <c r="M142" s="62">
        <f>IFERROR(SUMIFS('MANUEL BANAMEX'!$N$54:$N$66,'MANUEL BANAMEX'!$H$54:$H$66,"SALIDA",'MANUEL BANAMEX'!$J$54:$J$66,$B142),0)</f>
        <v>0</v>
      </c>
      <c r="N142" s="62">
        <f>IFERROR(SUMIFS(ROBERTO!$N$2:$N$2,ROBERTO!$H$2:$H$2,"SALIDA",ROBERTO!$J$2:$J$2,$B142),0)</f>
        <v>0</v>
      </c>
      <c r="O142" s="62">
        <f>IFERROR(SUMIFS(JUAN!$N$57:$N$72,JUAN!$H$57:$H$72,"SALIDA",JUAN!$J$57:$J$72,$B142),0)</f>
        <v>0</v>
      </c>
      <c r="P142" s="62">
        <f>IFERROR(SUMIFS('NORMA SANCHEZ'!$N$55:$N$66,'NORMA SANCHEZ'!$H$55:$H$66,"SALIDA",'NORMA SANCHEZ'!$J$55:$J$66,$B142),0)</f>
        <v>0</v>
      </c>
      <c r="Q142" s="62">
        <f>IFERROR(SUMIFS('JOSE CARLOS'!$N$58:$N$69,'JOSE CARLOS'!$H$58:$H$69,"SALIDA",'JOSE CARLOS'!$J$58:$J$69,$B142),0)</f>
        <v>0</v>
      </c>
      <c r="R142" s="62">
        <f>IFERROR(SUMIFS('LUIS ENRIQUE '!$N$47:$N$56,'LUIS ENRIQUE '!$H$47:$H$56,"SALIDA",'LUIS ENRIQUE '!$J$47:$J$56,$B142),0)</f>
        <v>0</v>
      </c>
      <c r="S142" s="62">
        <f>IFERROR(SUMIFS(CESARIA!$N$64:$N$75,CESARIA!$H$64:$H$75,"SALIDA",CESARIA!$J$64:$J$75,$B142),0)</f>
        <v>0</v>
      </c>
      <c r="T142" s="62">
        <f>IFERROR(SUMIFS(ALAN!$N$56:$N$72,ALAN!$H$56:$H$72,"SALIDA",ALAN!$J$56:$J$72,$B142),0)</f>
        <v>0</v>
      </c>
      <c r="U142" s="62">
        <f>IFERROR(SUMIFS(ELVIA!$N$52:$N$56,ELVIA!$H$52:$H$56,"SALIDA",ELVIA!$J$52:$J$56,$B142),0)</f>
        <v>0</v>
      </c>
      <c r="V142" s="62">
        <f>IFERROR(SUMIFS(CAJA!$N$3380:$N$3965,CAJA!$H$3380:$H$3965,"SALIDA",CAJA!$J$3380:$J$3965,$B142),0)</f>
        <v>0</v>
      </c>
      <c r="W142" s="62">
        <f>IFERROR(SUMIFS('CAJA TIGRES'!$N$916:$N$1108,'CAJA TIGRES'!$H$916:$H$1108,"SALIDA",'CAJA TIGRES'!$J$916:$J$1108,$B142),0)</f>
        <v>0</v>
      </c>
      <c r="X142" s="62">
        <f>IFERROR(SUMIFS(RESERVA!$N$13:$N$13,RESERVA!$H$13:$H$13,"SALIDA",RESERVA!$J$13:$J$13,$B142),0)</f>
        <v>0</v>
      </c>
      <c r="Y142" s="96">
        <f t="shared" si="29"/>
        <v>15602.5</v>
      </c>
      <c r="Z142" s="96">
        <f>Y142+'MAY25'!Z142</f>
        <v>2403871.25</v>
      </c>
    </row>
    <row r="143" spans="1:26" x14ac:dyDescent="0.3">
      <c r="A143">
        <v>12.2</v>
      </c>
      <c r="B143" s="63" t="s">
        <v>33</v>
      </c>
      <c r="C143" s="62">
        <f>IFERROR(SUMIFS('MGZ121'!$N$843:'MGZ121'!$N$953,'MGZ121'!$H$843:$H$953,"SALIDA",'MGZ121'!$J$843:$J$953,B143),0)</f>
        <v>150000</v>
      </c>
      <c r="D143" s="62">
        <f>IFERROR(SUMIFS('MGZ BBVA'!$N$618:$N$803,'MGZ BBVA'!$H$618:$H$803,"SALIDA",'MGZ BBVA'!$J$618:$J$803,$B143),0)</f>
        <v>189520.99000000002</v>
      </c>
      <c r="E143" s="62">
        <f>IFERROR(SUMIFS('MGZ DOLARES'!$N$2:$N$2,'MGZ DOLARES'!$F$2:$F$2,"SALIDA",'MGZ DOLARES'!$J$2:$J$2,$B143),0)</f>
        <v>0</v>
      </c>
      <c r="F143" s="62">
        <f>IFERROR(SUMIFS('MGZ BAJIO'!$N$62:$N$66,'MGZ BAJIO'!$H$62:$H$66,"SALIDA",'MGZ BAJIO'!$J$62:$J$66,$B143),0)</f>
        <v>0</v>
      </c>
      <c r="G143" s="62">
        <f>IFERROR(SUMIFS('VICTOR BANAMEX'!$N$297:$N$332,'VICTOR BANAMEX'!$H$297:$H$332,"SALIDA",'VICTOR BANAMEX'!$J$297:$J$332,$B143),0)</f>
        <v>0</v>
      </c>
      <c r="H143" s="62">
        <f>IFERROR(SUMIFS('VICTOR BANORTE'!$N$60:$N$68,'VICTOR BANORTE'!$H$60:$H$68,"SALIDA",'VICTOR BANORTE'!$J$60:$J$68,$B143),0)</f>
        <v>0</v>
      </c>
      <c r="I143" s="62">
        <f>IFERROR(SUMIFS(RODRIGO!$N$2:$N$2,RODRIGO!$H$2:$H$2,"SALIDA",RODRIGO!$J$2:$J$2,$B143),0)</f>
        <v>0</v>
      </c>
      <c r="J143" s="62">
        <v>600000</v>
      </c>
      <c r="K143" s="62">
        <f>IFERROR(SUMIFS('NORMA RUTH'!$N$35:$N$43,'NORMA RUTH'!$H$35:$H$43,"SALIDA",'NORMA RUTH'!$J$35:$J$43,$B143),0)</f>
        <v>220700</v>
      </c>
      <c r="L143" s="62">
        <f>IFERROR(SUMIFS(VALERIA!$N$28:$N$28,VALERIA!$H$28:$H$28,"SALIDA",VALERIA!$J$28:$J$28,$B143),0)</f>
        <v>0</v>
      </c>
      <c r="M143" s="62">
        <f>IFERROR(SUMIFS('MANUEL BANAMEX'!$N$54:$N$66,'MANUEL BANAMEX'!$H$54:$H$66,"SALIDA",'MANUEL BANAMEX'!$J$54:$J$66,$B143),0)</f>
        <v>0</v>
      </c>
      <c r="N143" s="62">
        <f>IFERROR(SUMIFS(ROBERTO!$N$2:$N$2,ROBERTO!$H$2:$H$2,"SALIDA",ROBERTO!$J$2:$J$2,$B143),0)</f>
        <v>0</v>
      </c>
      <c r="O143" s="62">
        <f>IFERROR(SUMIFS(JUAN!$N$57:$N$72,JUAN!$H$57:$H$72,"SALIDA",JUAN!$J$57:$J$72,$B143),0)</f>
        <v>549500</v>
      </c>
      <c r="P143" s="62">
        <f>IFERROR(SUMIFS('NORMA SANCHEZ'!$N$55:$N$66,'NORMA SANCHEZ'!$H$55:$H$66,"SALIDA",'NORMA SANCHEZ'!$J$55:$J$66,$B143),0)</f>
        <v>657508.37</v>
      </c>
      <c r="Q143" s="62">
        <f>IFERROR(SUMIFS('JOSE CARLOS'!$N$58:$N$69,'JOSE CARLOS'!$H$58:$H$69,"SALIDA",'JOSE CARLOS'!$J$58:$J$69,$B143),0)</f>
        <v>608300</v>
      </c>
      <c r="R143" s="62">
        <f>IFERROR(SUMIFS('LUIS ENRIQUE '!$N$47:$N$56,'LUIS ENRIQUE '!$H$47:$H$56,"SALIDA",'LUIS ENRIQUE '!$J$47:$J$56,$B143),0)</f>
        <v>517000</v>
      </c>
      <c r="S143" s="62">
        <f>IFERROR(SUMIFS(CESARIA!$N$64:$N$75,CESARIA!$H$64:$H$75,"SALIDA",CESARIA!$J$64:$J$75,$B143),0)</f>
        <v>449500</v>
      </c>
      <c r="T143" s="62">
        <f>IFERROR(SUMIFS(ALAN!$N$56:$N$72,ALAN!$H$56:$H$72,"SALIDA",ALAN!$J$56:$J$72,$B143),0)</f>
        <v>635000</v>
      </c>
      <c r="U143" s="62">
        <f>IFERROR(SUMIFS(ELVIA!$N$52:$N$56,ELVIA!$H$52:$H$56,"SALIDA",ELVIA!$J$52:$J$56,$B143),0)</f>
        <v>0</v>
      </c>
      <c r="V143" s="62">
        <f>IFERROR(SUMIFS(CAJA!$N$3380:$N$3965,CAJA!$H$3380:$H$3965,"SALIDA",CAJA!$J$3380:$J$3965,$B143),0)</f>
        <v>0</v>
      </c>
      <c r="W143" s="62">
        <f>IFERROR(SUMIFS('CAJA TIGRES'!$N$916:$N$1108,'CAJA TIGRES'!$H$916:$H$1108,"SALIDA",'CAJA TIGRES'!$J$916:$J$1108,$B143),0)</f>
        <v>106000</v>
      </c>
      <c r="X143" s="62">
        <f>IFERROR(SUMIFS(RESERVA!$N$13:$N$13,RESERVA!$H$13:$H$13,"SALIDA",RESERVA!$J$13:$J$13,$B143),0)</f>
        <v>0</v>
      </c>
      <c r="Y143" s="96">
        <f t="shared" si="29"/>
        <v>4683029.3599999994</v>
      </c>
      <c r="Z143" s="96">
        <f>Y143+'MAY25'!Z143</f>
        <v>27079781.039999999</v>
      </c>
    </row>
    <row r="144" spans="1:26" x14ac:dyDescent="0.3">
      <c r="B144" s="63" t="s">
        <v>200</v>
      </c>
      <c r="C144" s="62">
        <f>IFERROR(SUMIFS('MGZ121'!$N$843:'MGZ121'!$N$953,'MGZ121'!$H$843:$H$953,"SALIDA",'MGZ121'!$J$843:$J$953,B144),0)</f>
        <v>0</v>
      </c>
      <c r="D144" s="62">
        <f>IFERROR(SUMIFS('MGZ BBVA'!$N$618:$N$803,'MGZ BBVA'!$H$618:$H$803,"SALIDA",'MGZ BBVA'!$J$618:$J$803,$B144),0)</f>
        <v>0</v>
      </c>
      <c r="E144" s="62">
        <f>IFERROR(SUMIFS('MGZ DOLARES'!$N$2:$N$2,'MGZ DOLARES'!$F$2:$F$2,"SALIDA",'MGZ DOLARES'!$J$2:$J$2,$B144),0)</f>
        <v>0</v>
      </c>
      <c r="F144" s="62">
        <f>IFERROR(SUMIFS('MGZ BAJIO'!$N$62:$N$66,'MGZ BAJIO'!$H$62:$H$66,"SALIDA",'MGZ BAJIO'!$J$62:$J$66,$B144),0)</f>
        <v>0</v>
      </c>
      <c r="G144" s="62">
        <f>IFERROR(SUMIFS('VICTOR BANAMEX'!$N$297:$N$332,'VICTOR BANAMEX'!$H$297:$H$332,"SALIDA",'VICTOR BANAMEX'!$J$297:$J$332,$B144),0)</f>
        <v>0</v>
      </c>
      <c r="H144" s="62">
        <f>IFERROR(SUMIFS('VICTOR BANORTE'!$N$60:$N$68,'VICTOR BANORTE'!$H$60:$H$68,"SALIDA",'VICTOR BANORTE'!$J$60:$J$68,$B144),0)</f>
        <v>0</v>
      </c>
      <c r="I144" s="62">
        <f>IFERROR(SUMIFS(RODRIGO!$N$2:$N$2,RODRIGO!$H$2:$H$2,"SALIDA",RODRIGO!$J$2:$J$2,$B144),0)</f>
        <v>0</v>
      </c>
      <c r="J144" s="62">
        <f>IFERROR(SUMIFS(MOY!$N$32:$N$38,MOY!$F$32:$F$38,"SALIDA",MOY!$J$32:$J$38,$B144),0)</f>
        <v>0</v>
      </c>
      <c r="K144" s="62">
        <f>IFERROR(SUMIFS('NORMA RUTH'!$N$35:$N$43,'NORMA RUTH'!$H$35:$H$43,"SALIDA",'NORMA RUTH'!$J$35:$J$43,$B144),0)</f>
        <v>0</v>
      </c>
      <c r="L144" s="62">
        <f>IFERROR(SUMIFS(VALERIA!$N$28:$N$28,VALERIA!$H$28:$H$28,"SALIDA",VALERIA!$J$28:$J$28,$B144),0)</f>
        <v>0</v>
      </c>
      <c r="M144" s="62">
        <f>IFERROR(SUMIFS('MANUEL BANAMEX'!$N$54:$N$66,'MANUEL BANAMEX'!$H$54:$H$66,"SALIDA",'MANUEL BANAMEX'!$J$54:$J$66,$B144),0)</f>
        <v>0</v>
      </c>
      <c r="N144" s="62">
        <f>IFERROR(SUMIFS(ROBERTO!$N$2:$N$2,ROBERTO!$H$2:$H$2,"SALIDA",ROBERTO!$J$2:$J$2,$B144),0)</f>
        <v>0</v>
      </c>
      <c r="O144" s="62">
        <f>IFERROR(SUMIFS(JUAN!$N$57:$N$72,JUAN!$H$57:$H$72,"SALIDA",JUAN!$J$57:$J$72,$B144),0)</f>
        <v>0</v>
      </c>
      <c r="P144" s="62">
        <f>IFERROR(SUMIFS('NORMA SANCHEZ'!$N$55:$N$66,'NORMA SANCHEZ'!$H$55:$H$66,"SALIDA",'NORMA SANCHEZ'!$J$55:$J$66,$B144),0)</f>
        <v>0</v>
      </c>
      <c r="Q144" s="62">
        <f>IFERROR(SUMIFS('JOSE CARLOS'!$N$58:$N$69,'JOSE CARLOS'!$H$58:$H$69,"SALIDA",'JOSE CARLOS'!$J$58:$J$69,$B144),0)</f>
        <v>0</v>
      </c>
      <c r="R144" s="62">
        <f>IFERROR(SUMIFS('LUIS ENRIQUE '!$N$47:$N$56,'LUIS ENRIQUE '!$H$47:$H$56,"SALIDA",'LUIS ENRIQUE '!$J$47:$J$56,$B144),0)</f>
        <v>0</v>
      </c>
      <c r="S144" s="62">
        <f>IFERROR(SUMIFS(CESARIA!$N$64:$N$75,CESARIA!$H$64:$H$75,"SALIDA",CESARIA!$J$64:$J$75,$B144),0)</f>
        <v>0</v>
      </c>
      <c r="T144" s="62">
        <f>IFERROR(SUMIFS(ALAN!$N$56:$N$72,ALAN!$H$56:$H$72,"SALIDA",ALAN!$J$56:$J$72,$B144),0)</f>
        <v>0</v>
      </c>
      <c r="U144" s="62">
        <f>IFERROR(SUMIFS(ELVIA!$N$52:$N$56,ELVIA!$H$52:$H$56,"SALIDA",ELVIA!$J$52:$J$56,$B144),0)</f>
        <v>0</v>
      </c>
      <c r="V144" s="146">
        <f>IFERROR(SUMIFS(CAJA!$N$3380:$N$3965,CAJA!$H$3380:$H$3965,"SALIDA",CAJA!$J$3380:$J$3965,$B144),0)</f>
        <v>927024</v>
      </c>
      <c r="W144" s="62">
        <f>IFERROR(SUMIFS('CAJA TIGRES'!$N$916:$N$1108,'CAJA TIGRES'!$H$916:$H$1108,"SALIDA",'CAJA TIGRES'!$J$916:$J$1108,$B144),0)</f>
        <v>0</v>
      </c>
      <c r="X144" s="62">
        <f>IFERROR(SUMIFS(RESERVA!$N$13:$N$13,RESERVA!$H$13:$H$13,"SALIDA",RESERVA!$J$13:$J$13,$B144),0)</f>
        <v>0</v>
      </c>
      <c r="Y144" s="96">
        <f t="shared" si="29"/>
        <v>927024</v>
      </c>
      <c r="Z144" s="96">
        <f>Y144+'MAY25'!Z144</f>
        <v>7450716</v>
      </c>
    </row>
    <row r="145" spans="1:28" x14ac:dyDescent="0.3">
      <c r="B145" s="63" t="s">
        <v>213</v>
      </c>
      <c r="C145" s="62">
        <f>IFERROR(SUMIFS('MGZ121'!$N$843:'MGZ121'!$N$953,'MGZ121'!$H$843:$H$953,"SALIDA",'MGZ121'!$J$843:$J$953,B145),0)</f>
        <v>0</v>
      </c>
      <c r="D145" s="62">
        <f>IFERROR(SUMIFS('MGZ BBVA'!$N$618:$N$803,'MGZ BBVA'!$H$618:$H$803,"SALIDA",'MGZ BBVA'!$J$618:$J$803,$B145),0)</f>
        <v>0</v>
      </c>
      <c r="E145" s="62">
        <f>IFERROR(SUMIFS('MGZ DOLARES'!$N$2:$N$2,'MGZ DOLARES'!$F$2:$F$2,"SALIDA",'MGZ DOLARES'!$J$2:$J$2,$B145),0)</f>
        <v>0</v>
      </c>
      <c r="F145" s="62">
        <f>IFERROR(SUMIFS('MGZ BAJIO'!$N$62:$N$66,'MGZ BAJIO'!$H$62:$H$66,"SALIDA",'MGZ BAJIO'!$J$62:$J$66,$B145),0)</f>
        <v>0</v>
      </c>
      <c r="G145" s="62">
        <f>IFERROR(SUMIFS('VICTOR BANAMEX'!$N$297:$N$332,'VICTOR BANAMEX'!$H$297:$H$332,"SALIDA",'VICTOR BANAMEX'!$J$297:$J$332,$B145),0)</f>
        <v>0</v>
      </c>
      <c r="H145" s="62">
        <f>IFERROR(SUMIFS('VICTOR BANORTE'!$N$60:$N$68,'VICTOR BANORTE'!$H$60:$H$68,"SALIDA",'VICTOR BANORTE'!$J$60:$J$68,$B145),0)</f>
        <v>0</v>
      </c>
      <c r="I145" s="62">
        <f>IFERROR(SUMIFS(RODRIGO!$N$2:$N$2,RODRIGO!$H$2:$H$2,"SALIDA",RODRIGO!$J$2:$J$2,$B145),0)</f>
        <v>0</v>
      </c>
      <c r="J145" s="62">
        <f>IFERROR(SUMIFS(MOY!$N$32:$N$38,MOY!$F$32:$F$38,"SALIDA",MOY!$J$32:$J$38,$B145),0)</f>
        <v>0</v>
      </c>
      <c r="K145" s="62">
        <f>IFERROR(SUMIFS('NORMA RUTH'!$N$35:$N$43,'NORMA RUTH'!$H$35:$H$43,"SALIDA",'NORMA RUTH'!$J$35:$J$43,$B145),0)</f>
        <v>0</v>
      </c>
      <c r="L145" s="62">
        <f>IFERROR(SUMIFS(VALERIA!$N$28:$N$28,VALERIA!$H$28:$H$28,"SALIDA",VALERIA!$J$28:$J$28,$B145),0)</f>
        <v>0</v>
      </c>
      <c r="M145" s="62">
        <f>IFERROR(SUMIFS('MANUEL BANAMEX'!$N$54:$N$66,'MANUEL BANAMEX'!$H$54:$H$66,"SALIDA",'MANUEL BANAMEX'!$J$54:$J$66,$B145),0)</f>
        <v>0</v>
      </c>
      <c r="N145" s="62">
        <f>IFERROR(SUMIFS(ROBERTO!$N$2:$N$2,ROBERTO!$H$2:$H$2,"SALIDA",ROBERTO!$J$2:$J$2,$B145),0)</f>
        <v>0</v>
      </c>
      <c r="O145" s="62">
        <f>IFERROR(SUMIFS(JUAN!$N$57:$N$72,JUAN!$H$57:$H$72,"SALIDA",JUAN!$J$57:$J$72,$B145),0)</f>
        <v>0</v>
      </c>
      <c r="P145" s="62">
        <f>IFERROR(SUMIFS('NORMA SANCHEZ'!$N$55:$N$66,'NORMA SANCHEZ'!$H$55:$H$66,"SALIDA",'NORMA SANCHEZ'!$J$55:$J$66,$B145),0)</f>
        <v>0</v>
      </c>
      <c r="Q145" s="62">
        <f>IFERROR(SUMIFS('JOSE CARLOS'!$N$58:$N$69,'JOSE CARLOS'!$H$58:$H$69,"SALIDA",'JOSE CARLOS'!$J$58:$J$69,$B145),0)</f>
        <v>0</v>
      </c>
      <c r="R145" s="62">
        <f>IFERROR(SUMIFS('LUIS ENRIQUE '!$N$47:$N$56,'LUIS ENRIQUE '!$H$47:$H$56,"SALIDA",'LUIS ENRIQUE '!$J$47:$J$56,$B145),0)</f>
        <v>0</v>
      </c>
      <c r="S145" s="62">
        <f>IFERROR(SUMIFS(CESARIA!$N$64:$N$75,CESARIA!$H$64:$H$75,"SALIDA",CESARIA!$J$64:$J$75,$B145),0)</f>
        <v>0</v>
      </c>
      <c r="T145" s="62">
        <f>IFERROR(SUMIFS(ALAN!$N$56:$N$72,ALAN!$H$56:$H$72,"SALIDA",ALAN!$J$56:$J$72,$B145),0)</f>
        <v>0</v>
      </c>
      <c r="U145" s="62">
        <f>IFERROR(SUMIFS(ELVIA!$N$52:$N$56,ELVIA!$H$52:$H$56,"SALIDA",ELVIA!$J$52:$J$56,$B145),0)</f>
        <v>0</v>
      </c>
      <c r="V145" s="146">
        <f>IFERROR(SUMIFS(CAJA!$N$3380:$N$3965,CAJA!$H$3380:$H$3965,"SALIDA",CAJA!$J$3380:$J$3965,$B145),0)</f>
        <v>0</v>
      </c>
      <c r="W145" s="62">
        <f>IFERROR(SUMIFS('CAJA TIGRES'!$N$916:$N$1108,'CAJA TIGRES'!$H$916:$H$1108,"SALIDA",'CAJA TIGRES'!$J$916:$J$1108,$B145),0)</f>
        <v>0</v>
      </c>
      <c r="X145" s="62">
        <f>IFERROR(SUMIFS(RESERVA!$N$13:$N$13,RESERVA!$H$13:$H$13,"SALIDA",RESERVA!$J$13:$J$13,$B145),0)</f>
        <v>0</v>
      </c>
      <c r="Y145" s="96">
        <f t="shared" si="29"/>
        <v>0</v>
      </c>
      <c r="Z145" s="96">
        <f>Y145+'MAY25'!Z145</f>
        <v>0</v>
      </c>
    </row>
    <row r="146" spans="1:28" x14ac:dyDescent="0.3">
      <c r="B146" s="16" t="s">
        <v>111</v>
      </c>
      <c r="C146" s="76">
        <f>SUM(C122:C145)</f>
        <v>3992161.63</v>
      </c>
      <c r="D146" s="76">
        <f t="shared" ref="D146:Y146" si="31">SUM(D122:D145)</f>
        <v>6440817.1200000001</v>
      </c>
      <c r="E146" s="76">
        <f t="shared" si="31"/>
        <v>0</v>
      </c>
      <c r="F146" s="76">
        <f t="shared" si="31"/>
        <v>300</v>
      </c>
      <c r="G146" s="76">
        <f t="shared" si="31"/>
        <v>75094.740000000005</v>
      </c>
      <c r="H146" s="76">
        <f t="shared" si="31"/>
        <v>4000</v>
      </c>
      <c r="I146" s="76">
        <f>SUM(I122:I145)</f>
        <v>0</v>
      </c>
      <c r="J146" s="76">
        <f t="shared" ref="J146" si="32">SUM(J122:J145)</f>
        <v>601000</v>
      </c>
      <c r="K146" s="76">
        <f t="shared" si="31"/>
        <v>222000</v>
      </c>
      <c r="L146" s="76">
        <f t="shared" si="31"/>
        <v>0</v>
      </c>
      <c r="M146" s="76">
        <f t="shared" si="31"/>
        <v>0</v>
      </c>
      <c r="N146" s="76">
        <f t="shared" si="31"/>
        <v>0</v>
      </c>
      <c r="O146" s="76">
        <f t="shared" si="31"/>
        <v>549500</v>
      </c>
      <c r="P146" s="76">
        <f t="shared" si="31"/>
        <v>657508.37</v>
      </c>
      <c r="Q146" s="76">
        <f t="shared" si="31"/>
        <v>608300</v>
      </c>
      <c r="R146" s="76">
        <f t="shared" si="31"/>
        <v>517000</v>
      </c>
      <c r="S146" s="76">
        <f t="shared" si="31"/>
        <v>450500</v>
      </c>
      <c r="T146" s="76">
        <f t="shared" si="31"/>
        <v>635000</v>
      </c>
      <c r="U146" s="76">
        <f t="shared" si="31"/>
        <v>0</v>
      </c>
      <c r="V146" s="76">
        <f t="shared" si="31"/>
        <v>1025024</v>
      </c>
      <c r="W146" s="76">
        <f t="shared" si="31"/>
        <v>106000</v>
      </c>
      <c r="X146" s="76">
        <f t="shared" si="31"/>
        <v>0</v>
      </c>
      <c r="Y146" s="76">
        <f t="shared" si="31"/>
        <v>15884205.859999999</v>
      </c>
      <c r="Z146" s="76">
        <f t="shared" ref="Z146" si="33">SUM(Z122:Z145)</f>
        <v>80920578.349999994</v>
      </c>
    </row>
    <row r="147" spans="1:28" s="84" customFormat="1" ht="22.2" customHeight="1" x14ac:dyDescent="0.3">
      <c r="B147" s="17" t="s">
        <v>17</v>
      </c>
      <c r="C147" s="82">
        <f t="shared" ref="C147:Z147" si="34">C119-C146</f>
        <v>-372396.88999999966</v>
      </c>
      <c r="D147" s="82">
        <f t="shared" si="34"/>
        <v>-6366517.1200000001</v>
      </c>
      <c r="E147" s="82">
        <f t="shared" si="34"/>
        <v>0</v>
      </c>
      <c r="F147" s="82">
        <f t="shared" si="34"/>
        <v>15700</v>
      </c>
      <c r="G147" s="82">
        <f t="shared" si="34"/>
        <v>2062605.26</v>
      </c>
      <c r="H147" s="82">
        <f t="shared" si="34"/>
        <v>61000</v>
      </c>
      <c r="I147" s="82">
        <f>I119-I146</f>
        <v>0</v>
      </c>
      <c r="J147" s="82">
        <f t="shared" si="34"/>
        <v>500</v>
      </c>
      <c r="K147" s="82">
        <f t="shared" si="34"/>
        <v>2000</v>
      </c>
      <c r="L147" s="82">
        <f t="shared" si="34"/>
        <v>0</v>
      </c>
      <c r="M147" s="82">
        <f t="shared" si="34"/>
        <v>41945</v>
      </c>
      <c r="N147" s="82">
        <f t="shared" si="34"/>
        <v>0</v>
      </c>
      <c r="O147" s="82">
        <f t="shared" si="34"/>
        <v>11152.5</v>
      </c>
      <c r="P147" s="82">
        <f t="shared" si="34"/>
        <v>10634.130000000005</v>
      </c>
      <c r="Q147" s="82">
        <f t="shared" si="34"/>
        <v>9480</v>
      </c>
      <c r="R147" s="82">
        <f t="shared" si="34"/>
        <v>6079</v>
      </c>
      <c r="S147" s="82">
        <f t="shared" si="34"/>
        <v>12163.760000000009</v>
      </c>
      <c r="T147" s="82">
        <f t="shared" si="34"/>
        <v>11022.5</v>
      </c>
      <c r="U147" s="83">
        <f t="shared" si="34"/>
        <v>15602.5</v>
      </c>
      <c r="V147" s="82">
        <f t="shared" si="34"/>
        <v>3632005.3600000003</v>
      </c>
      <c r="W147" s="82">
        <f t="shared" si="34"/>
        <v>1132000</v>
      </c>
      <c r="X147" s="82">
        <f t="shared" si="34"/>
        <v>0</v>
      </c>
      <c r="Y147" s="82">
        <f t="shared" si="34"/>
        <v>284976</v>
      </c>
      <c r="Z147" s="83">
        <f t="shared" si="34"/>
        <v>394933.53000000119</v>
      </c>
    </row>
    <row r="149" spans="1:28" x14ac:dyDescent="0.3">
      <c r="B149" s="91" t="s">
        <v>3</v>
      </c>
      <c r="C149" s="75"/>
      <c r="D149" s="12"/>
      <c r="E149" s="12"/>
      <c r="F149" s="12"/>
      <c r="G149" s="12"/>
      <c r="H149" s="12"/>
      <c r="I149" s="12"/>
      <c r="J149" s="12"/>
      <c r="K149" s="12"/>
      <c r="L149" s="12"/>
      <c r="M149" s="12"/>
      <c r="N149" s="12"/>
      <c r="O149" s="12"/>
      <c r="P149" s="12"/>
      <c r="Q149" s="12"/>
      <c r="R149" s="12"/>
      <c r="S149" s="12"/>
      <c r="T149" s="12"/>
      <c r="U149" s="12"/>
      <c r="V149" s="12"/>
      <c r="W149" s="12"/>
      <c r="X149" s="12"/>
      <c r="Y149" s="97"/>
      <c r="Z149" s="97"/>
    </row>
    <row r="150" spans="1:28" s="180" customFormat="1" x14ac:dyDescent="0.3">
      <c r="A150" s="180">
        <v>2</v>
      </c>
      <c r="B150" s="183" t="s">
        <v>54</v>
      </c>
      <c r="C150" s="135">
        <f>SUM(C151:C157)</f>
        <v>2172</v>
      </c>
      <c r="D150" s="135">
        <f t="shared" ref="D150:Z150" si="35">SUM(D151:D157)</f>
        <v>9588.1299999999992</v>
      </c>
      <c r="E150" s="135">
        <f t="shared" si="35"/>
        <v>0</v>
      </c>
      <c r="F150" s="135">
        <f t="shared" si="35"/>
        <v>0</v>
      </c>
      <c r="G150" s="135">
        <f t="shared" si="35"/>
        <v>469015.99000000005</v>
      </c>
      <c r="H150" s="135">
        <f t="shared" si="35"/>
        <v>0</v>
      </c>
      <c r="I150" s="135">
        <f t="shared" si="35"/>
        <v>0</v>
      </c>
      <c r="J150" s="135">
        <f t="shared" si="35"/>
        <v>0</v>
      </c>
      <c r="K150" s="135">
        <f t="shared" si="35"/>
        <v>0</v>
      </c>
      <c r="L150" s="135">
        <f t="shared" si="35"/>
        <v>0</v>
      </c>
      <c r="M150" s="135">
        <f t="shared" si="35"/>
        <v>0</v>
      </c>
      <c r="N150" s="135">
        <f t="shared" si="35"/>
        <v>0</v>
      </c>
      <c r="O150" s="135">
        <f t="shared" si="35"/>
        <v>0</v>
      </c>
      <c r="P150" s="135">
        <f t="shared" si="35"/>
        <v>0</v>
      </c>
      <c r="Q150" s="135">
        <f t="shared" si="35"/>
        <v>0</v>
      </c>
      <c r="R150" s="135">
        <f t="shared" si="35"/>
        <v>0</v>
      </c>
      <c r="S150" s="135">
        <f t="shared" si="35"/>
        <v>0</v>
      </c>
      <c r="T150" s="135">
        <f t="shared" si="35"/>
        <v>0</v>
      </c>
      <c r="U150" s="135">
        <f t="shared" si="35"/>
        <v>0</v>
      </c>
      <c r="V150" s="135">
        <f t="shared" si="35"/>
        <v>825370.5</v>
      </c>
      <c r="W150" s="135">
        <f t="shared" si="35"/>
        <v>7650</v>
      </c>
      <c r="X150" s="135">
        <f t="shared" si="35"/>
        <v>0</v>
      </c>
      <c r="Y150" s="135">
        <f t="shared" si="35"/>
        <v>1313796.6200000001</v>
      </c>
      <c r="Z150" s="135">
        <f t="shared" si="35"/>
        <v>7467114.7871932676</v>
      </c>
    </row>
    <row r="151" spans="1:28" x14ac:dyDescent="0.3">
      <c r="A151">
        <v>2.1</v>
      </c>
      <c r="B151" s="60" t="s">
        <v>61</v>
      </c>
      <c r="C151" s="62">
        <f>IFERROR(SUMIFS('MGZ121'!$N$843:'MGZ121'!$N$953,'MGZ121'!$H$843:$H$953,"SALIDA",'MGZ121'!$J$843:$J$953,B151),0)</f>
        <v>0</v>
      </c>
      <c r="D151" s="62">
        <f>IFERROR(SUMIFS('MGZ BBVA'!$N$618:$N$803,'MGZ BBVA'!$H$618:$H$803,"SALIDA",'MGZ BBVA'!$J$618:$J$803,$B151),0)</f>
        <v>0</v>
      </c>
      <c r="E151" s="62">
        <f>IFERROR(SUMIFS('MGZ DOLARES'!$N$2:$N$2,'MGZ DOLARES'!$F$2:$F$2,"SALIDA",'MGZ DOLARES'!$J$2:$J$2,$B151),0)</f>
        <v>0</v>
      </c>
      <c r="F151" s="62">
        <f>IFERROR(SUMIFS('MGZ BAJIO'!$N$62:$N$66,'MGZ BAJIO'!$H$62:$H$66,"SALIDA",'MGZ BAJIO'!$J$62:$J$66,$B151),0)</f>
        <v>0</v>
      </c>
      <c r="G151" s="62">
        <f>IFERROR(SUMIFS('VICTOR BANAMEX'!$N$297:$N$332,'VICTOR BANAMEX'!$H$297:$H$332,"SALIDA",'VICTOR BANAMEX'!$J$297:$J$332,$B151),0)</f>
        <v>242690.37</v>
      </c>
      <c r="H151" s="62">
        <f>IFERROR(SUMIFS('VICTOR BANORTE'!$N$60:$N$68,'VICTOR BANORTE'!$H$60:$H$68,"SALIDA",'VICTOR BANORTE'!$J$60:$J$68,$B151),0)</f>
        <v>0</v>
      </c>
      <c r="I151" s="62">
        <f>IFERROR(SUMIFS(RODRIGO!$N$2:$N$2,RODRIGO!$H$2:$H$2,"SALIDA",RODRIGO!$J$2:$J$2,$B151),0)</f>
        <v>0</v>
      </c>
      <c r="J151" s="62">
        <f>IFERROR(SUMIFS(MOY!$N$32:$N$38,MOY!$F$32:$F$38,"SALIDA",MOY!$J$32:$J$38,$B151),0)</f>
        <v>0</v>
      </c>
      <c r="K151" s="62">
        <f>IFERROR(SUMIFS('NORMA RUTH'!$N$35:$N$43,'NORMA RUTH'!$H$35:$H$43,"SALIDA",'NORMA RUTH'!$J$35:$J$43,$B151),0)</f>
        <v>0</v>
      </c>
      <c r="L151" s="62">
        <f>IFERROR(SUMIFS(VALERIA!$N$28:$N$28,VALERIA!$H$28:$H$28,"SALIDA",VALERIA!$J$28:$J$28,$B151),0)</f>
        <v>0</v>
      </c>
      <c r="M151" s="62">
        <f>IFERROR(SUMIFS('MANUEL BANAMEX'!$N$54:$N$66,'MANUEL BANAMEX'!$H$54:$H$66,"SALIDA",'MANUEL BANAMEX'!$J$54:$J$66,$B151),0)</f>
        <v>0</v>
      </c>
      <c r="N151" s="62">
        <f>IFERROR(SUMIFS(ROBERTO!$N$2:$N$2,ROBERTO!$H$2:$H$2,"SALIDA",ROBERTO!$J$2:$J$2,$B151),0)</f>
        <v>0</v>
      </c>
      <c r="O151" s="62">
        <f>IFERROR(SUMIFS(JUAN!$N$57:$N$72,JUAN!$H$57:$H$72,"SALIDA",JUAN!$J$57:$J$72,$B151),0)</f>
        <v>0</v>
      </c>
      <c r="P151" s="62">
        <f>IFERROR(SUMIFS('NORMA SANCHEZ'!$N$55:$N$66,'NORMA SANCHEZ'!$H$55:$H$66,"SALIDA",'NORMA SANCHEZ'!$J$55:$J$66,$B151),0)</f>
        <v>0</v>
      </c>
      <c r="Q151" s="62">
        <f>IFERROR(SUMIFS('JOSE CARLOS'!$N$58:$N$69,'JOSE CARLOS'!$H$58:$H$69,"SALIDA",'JOSE CARLOS'!$J$58:$J$69,$B151),0)</f>
        <v>0</v>
      </c>
      <c r="R151" s="62">
        <f>IFERROR(SUMIFS('LUIS ENRIQUE '!$N$47:$N$56,'LUIS ENRIQUE '!$H$47:$H$56,"SALIDA",'LUIS ENRIQUE '!$J$47:$J$56,$B151),0)</f>
        <v>0</v>
      </c>
      <c r="S151" s="62">
        <f>IFERROR(SUMIFS(CESARIA!$N$64:$N$75,CESARIA!$H$64:$H$75,"SALIDA",CESARIA!$J$64:$J$75,$B151),0)</f>
        <v>0</v>
      </c>
      <c r="T151" s="62">
        <f>IFERROR(SUMIFS(ALAN!$N$56:$N$72,ALAN!$H$56:$H$72,"SALIDA",ALAN!$J$56:$J$72,$B151),0)</f>
        <v>0</v>
      </c>
      <c r="U151" s="62">
        <f>IFERROR(SUMIFS(ELVIA!$N$52:$N$56,ELVIA!$H$52:$H$56,"SALIDA",ELVIA!$J$52:$J$56,$B151),0)</f>
        <v>0</v>
      </c>
      <c r="V151" s="146">
        <f>IFERROR(SUMIFS(CAJA!$N$3380:$N$3965,CAJA!$H$3380:$H$3965,"SALIDA",CAJA!$J$3380:$J$3965,$B151),0)</f>
        <v>138733.5</v>
      </c>
      <c r="W151" s="62">
        <f>IFERROR(SUMIFS('CAJA TIGRES'!$N$916:$N$1108,'CAJA TIGRES'!$H$916:$H$1108,"SALIDA",'CAJA TIGRES'!$J$916:$J$1108,$B151),0)</f>
        <v>0</v>
      </c>
      <c r="X151" s="62">
        <f>IFERROR(SUMIFS(RESERVA!$N$13:$N$13,RESERVA!$H$13:$H$13,"SALIDA",RESERVA!$J$13:$J$13,$B151),0)</f>
        <v>0</v>
      </c>
      <c r="Y151" s="96">
        <f t="shared" ref="Y151:Y157" si="36">SUM(C151:X151)</f>
        <v>381423.87</v>
      </c>
      <c r="Z151" s="96">
        <f>Y151+'MAY25'!Z151</f>
        <v>1511580.1220863797</v>
      </c>
    </row>
    <row r="152" spans="1:28" x14ac:dyDescent="0.3">
      <c r="A152">
        <v>2.2000000000000002</v>
      </c>
      <c r="B152" s="60" t="s">
        <v>62</v>
      </c>
      <c r="C152" s="62">
        <f>IFERROR(SUMIFS('MGZ121'!$N$843:'MGZ121'!$N$953,'MGZ121'!$H$843:$H$953,"SALIDA",'MGZ121'!$J$843:$J$953,B152),0)</f>
        <v>0</v>
      </c>
      <c r="D152" s="62">
        <f>IFERROR(SUMIFS('MGZ BBVA'!$N$618:$N$803,'MGZ BBVA'!$H$618:$H$803,"SALIDA",'MGZ BBVA'!$J$618:$J$803,$B152),0)</f>
        <v>0</v>
      </c>
      <c r="E152" s="62">
        <f>IFERROR(SUMIFS('MGZ DOLARES'!$N$2:$N$2,'MGZ DOLARES'!$F$2:$F$2,"SALIDA",'MGZ DOLARES'!$J$2:$J$2,$B152),0)</f>
        <v>0</v>
      </c>
      <c r="F152" s="62">
        <f>IFERROR(SUMIFS('MGZ BAJIO'!$N$62:$N$66,'MGZ BAJIO'!$H$62:$H$66,"SALIDA",'MGZ BAJIO'!$J$62:$J$66,$B152),0)</f>
        <v>0</v>
      </c>
      <c r="G152" s="62">
        <f>IFERROR(SUMIFS('VICTOR BANAMEX'!$N$297:$N$332,'VICTOR BANAMEX'!$H$297:$H$332,"SALIDA",'VICTOR BANAMEX'!$J$297:$J$332,$B152),0)</f>
        <v>49651.83</v>
      </c>
      <c r="H152" s="62">
        <f>IFERROR(SUMIFS('VICTOR BANORTE'!$N$60:$N$68,'VICTOR BANORTE'!$H$60:$H$68,"SALIDA",'VICTOR BANORTE'!$J$60:$J$68,$B152),0)</f>
        <v>0</v>
      </c>
      <c r="I152" s="62">
        <f>IFERROR(SUMIFS(RODRIGO!$N$2:$N$2,RODRIGO!$H$2:$H$2,"SALIDA",RODRIGO!$J$2:$J$2,$B152),0)</f>
        <v>0</v>
      </c>
      <c r="J152" s="62">
        <f>IFERROR(SUMIFS(MOY!$N$32:$N$38,MOY!$F$32:$F$38,"SALIDA",MOY!$J$32:$J$38,$B152),0)</f>
        <v>0</v>
      </c>
      <c r="K152" s="62">
        <f>IFERROR(SUMIFS('NORMA RUTH'!$N$35:$N$43,'NORMA RUTH'!$H$35:$H$43,"SALIDA",'NORMA RUTH'!$J$35:$J$43,$B152),0)</f>
        <v>0</v>
      </c>
      <c r="L152" s="62">
        <f>IFERROR(SUMIFS(VALERIA!$N$28:$N$28,VALERIA!$H$28:$H$28,"SALIDA",VALERIA!$J$28:$J$28,$B152),0)</f>
        <v>0</v>
      </c>
      <c r="M152" s="62">
        <f>IFERROR(SUMIFS('MANUEL BANAMEX'!$N$54:$N$66,'MANUEL BANAMEX'!$H$54:$H$66,"SALIDA",'MANUEL BANAMEX'!$J$54:$J$66,$B152),0)</f>
        <v>0</v>
      </c>
      <c r="N152" s="62">
        <f>IFERROR(SUMIFS(ROBERTO!$N$2:$N$2,ROBERTO!$H$2:$H$2,"SALIDA",ROBERTO!$J$2:$J$2,$B152),0)</f>
        <v>0</v>
      </c>
      <c r="O152" s="62">
        <f>IFERROR(SUMIFS(JUAN!$N$57:$N$72,JUAN!$H$57:$H$72,"SALIDA",JUAN!$J$57:$J$72,$B152),0)</f>
        <v>0</v>
      </c>
      <c r="P152" s="62">
        <f>IFERROR(SUMIFS('NORMA SANCHEZ'!$N$55:$N$66,'NORMA SANCHEZ'!$H$55:$H$66,"SALIDA",'NORMA SANCHEZ'!$J$55:$J$66,$B152),0)</f>
        <v>0</v>
      </c>
      <c r="Q152" s="62">
        <f>IFERROR(SUMIFS('JOSE CARLOS'!$N$58:$N$69,'JOSE CARLOS'!$H$58:$H$69,"SALIDA",'JOSE CARLOS'!$J$58:$J$69,$B152),0)</f>
        <v>0</v>
      </c>
      <c r="R152" s="62">
        <f>IFERROR(SUMIFS('LUIS ENRIQUE '!$N$47:$N$56,'LUIS ENRIQUE '!$H$47:$H$56,"SALIDA",'LUIS ENRIQUE '!$J$47:$J$56,$B152),0)</f>
        <v>0</v>
      </c>
      <c r="S152" s="62">
        <f>IFERROR(SUMIFS(CESARIA!$N$64:$N$75,CESARIA!$H$64:$H$75,"SALIDA",CESARIA!$J$64:$J$75,$B152),0)</f>
        <v>0</v>
      </c>
      <c r="T152" s="62">
        <f>IFERROR(SUMIFS(ALAN!$N$56:$N$72,ALAN!$H$56:$H$72,"SALIDA",ALAN!$J$56:$J$72,$B152),0)</f>
        <v>0</v>
      </c>
      <c r="U152" s="62">
        <f>IFERROR(SUMIFS(ELVIA!$N$52:$N$56,ELVIA!$H$52:$H$56,"SALIDA",ELVIA!$J$52:$J$56,$B152),0)</f>
        <v>0</v>
      </c>
      <c r="V152" s="146">
        <f>IFERROR(SUMIFS(CAJA!$N$3380:$N$3965,CAJA!$H$3380:$H$3965,"SALIDA",CAJA!$J$3380:$J$3965,$B152),0)</f>
        <v>90000</v>
      </c>
      <c r="W152" s="62">
        <f>IFERROR(SUMIFS('CAJA TIGRES'!$N$916:$N$1108,'CAJA TIGRES'!$H$916:$H$1108,"SALIDA",'CAJA TIGRES'!$J$916:$J$1108,$B152),0)</f>
        <v>0</v>
      </c>
      <c r="X152" s="62">
        <f>IFERROR(SUMIFS(RESERVA!$N$13:$N$13,RESERVA!$H$13:$H$13,"SALIDA",RESERVA!$J$13:$J$13,$B152),0)</f>
        <v>0</v>
      </c>
      <c r="Y152" s="96">
        <f t="shared" si="36"/>
        <v>139651.83000000002</v>
      </c>
      <c r="Z152" s="96">
        <f>Y152+'MAY25'!Z152</f>
        <v>957875.55166914151</v>
      </c>
    </row>
    <row r="153" spans="1:28" x14ac:dyDescent="0.3">
      <c r="A153">
        <v>2.2999999999999998</v>
      </c>
      <c r="B153" s="60" t="s">
        <v>41</v>
      </c>
      <c r="C153" s="62">
        <f>IFERROR(SUMIFS('MGZ121'!$N$843:'MGZ121'!$N$953,'MGZ121'!$H$843:$H$953,"SALIDA",'MGZ121'!$J$843:$J$953,B153),0)</f>
        <v>0</v>
      </c>
      <c r="D153" s="62">
        <f>IFERROR(SUMIFS('MGZ BBVA'!$N$618:$N$803,'MGZ BBVA'!$H$618:$H$803,"SALIDA",'MGZ BBVA'!$J$618:$J$803,$B153),0)</f>
        <v>9588.1299999999992</v>
      </c>
      <c r="E153" s="62">
        <f>IFERROR(SUMIFS('MGZ DOLARES'!$N$2:$N$2,'MGZ DOLARES'!$F$2:$F$2,"SALIDA",'MGZ DOLARES'!$J$2:$J$2,$B153),0)</f>
        <v>0</v>
      </c>
      <c r="F153" s="62">
        <f>IFERROR(SUMIFS('MGZ BAJIO'!$N$62:$N$66,'MGZ BAJIO'!$H$62:$H$66,"SALIDA",'MGZ BAJIO'!$J$62:$J$66,$B153),0)</f>
        <v>0</v>
      </c>
      <c r="G153" s="62">
        <f>IFERROR(SUMIFS('VICTOR BANAMEX'!$N$297:$N$332,'VICTOR BANAMEX'!$H$297:$H$332,"SALIDA",'VICTOR BANAMEX'!$J$297:$J$332,$B153),0)</f>
        <v>89086.19</v>
      </c>
      <c r="H153" s="62">
        <f>IFERROR(SUMIFS('VICTOR BANORTE'!$N$60:$N$68,'VICTOR BANORTE'!$H$60:$H$68,"SALIDA",'VICTOR BANORTE'!$J$60:$J$68,$B153),0)</f>
        <v>0</v>
      </c>
      <c r="I153" s="62">
        <f>IFERROR(SUMIFS(RODRIGO!$N$2:$N$2,RODRIGO!$H$2:$H$2,"SALIDA",RODRIGO!$J$2:$J$2,$B153),0)</f>
        <v>0</v>
      </c>
      <c r="J153" s="62">
        <f>IFERROR(SUMIFS(MOY!$N$32:$N$38,MOY!$F$32:$F$38,"SALIDA",MOY!$J$32:$J$38,$B153),0)</f>
        <v>0</v>
      </c>
      <c r="K153" s="62">
        <f>IFERROR(SUMIFS('NORMA RUTH'!$N$35:$N$43,'NORMA RUTH'!$H$35:$H$43,"SALIDA",'NORMA RUTH'!$J$35:$J$43,$B153),0)</f>
        <v>0</v>
      </c>
      <c r="L153" s="62">
        <f>IFERROR(SUMIFS(VALERIA!$N$28:$N$28,VALERIA!$H$28:$H$28,"SALIDA",VALERIA!$J$28:$J$28,$B153),0)</f>
        <v>0</v>
      </c>
      <c r="M153" s="62">
        <f>IFERROR(SUMIFS('MANUEL BANAMEX'!$N$54:$N$66,'MANUEL BANAMEX'!$H$54:$H$66,"SALIDA",'MANUEL BANAMEX'!$J$54:$J$66,$B153),0)</f>
        <v>0</v>
      </c>
      <c r="N153" s="62">
        <f>IFERROR(SUMIFS(ROBERTO!$N$2:$N$2,ROBERTO!$H$2:$H$2,"SALIDA",ROBERTO!$J$2:$J$2,$B153),0)</f>
        <v>0</v>
      </c>
      <c r="O153" s="62">
        <f>IFERROR(SUMIFS(JUAN!$N$57:$N$72,JUAN!$H$57:$H$72,"SALIDA",JUAN!$J$57:$J$72,$B153),0)</f>
        <v>0</v>
      </c>
      <c r="P153" s="62">
        <f>IFERROR(SUMIFS('NORMA SANCHEZ'!$N$55:$N$66,'NORMA SANCHEZ'!$H$55:$H$66,"SALIDA",'NORMA SANCHEZ'!$J$55:$J$66,$B153),0)</f>
        <v>0</v>
      </c>
      <c r="Q153" s="62">
        <f>IFERROR(SUMIFS('JOSE CARLOS'!$N$58:$N$69,'JOSE CARLOS'!$H$58:$H$69,"SALIDA",'JOSE CARLOS'!$J$58:$J$69,$B153),0)</f>
        <v>0</v>
      </c>
      <c r="R153" s="62">
        <f>IFERROR(SUMIFS('LUIS ENRIQUE '!$N$47:$N$56,'LUIS ENRIQUE '!$H$47:$H$56,"SALIDA",'LUIS ENRIQUE '!$J$47:$J$56,$B153),0)</f>
        <v>0</v>
      </c>
      <c r="S153" s="62">
        <f>IFERROR(SUMIFS(CESARIA!$N$64:$N$75,CESARIA!$H$64:$H$75,"SALIDA",CESARIA!$J$64:$J$75,$B153),0)</f>
        <v>0</v>
      </c>
      <c r="T153" s="62">
        <f>IFERROR(SUMIFS(ALAN!$N$56:$N$72,ALAN!$H$56:$H$72,"SALIDA",ALAN!$J$56:$J$72,$B153),0)</f>
        <v>0</v>
      </c>
      <c r="U153" s="62">
        <f>IFERROR(SUMIFS(ELVIA!$N$52:$N$56,ELVIA!$H$52:$H$56,"SALIDA",ELVIA!$J$52:$J$56,$B153),0)</f>
        <v>0</v>
      </c>
      <c r="V153" s="146">
        <f>IFERROR(SUMIFS(CAJA!$N$3380:$N$3965,CAJA!$H$3380:$H$3965,"SALIDA",CAJA!$J$3380:$J$3965,$B153),0)</f>
        <v>131001</v>
      </c>
      <c r="W153" s="62">
        <f>IFERROR(SUMIFS('CAJA TIGRES'!$N$916:$N$1108,'CAJA TIGRES'!$H$916:$H$1108,"SALIDA",'CAJA TIGRES'!$J$916:$J$1108,$B153),0)</f>
        <v>0</v>
      </c>
      <c r="X153" s="62">
        <f>IFERROR(SUMIFS(RESERVA!$N$13:$N$13,RESERVA!$H$13:$H$13,"SALIDA",RESERVA!$J$13:$J$13,$B153),0)</f>
        <v>0</v>
      </c>
      <c r="Y153" s="96">
        <f t="shared" si="36"/>
        <v>229675.32</v>
      </c>
      <c r="Z153" s="96">
        <f>Y153+'MAY25'!Z153</f>
        <v>1362108.2999197037</v>
      </c>
    </row>
    <row r="154" spans="1:28" x14ac:dyDescent="0.3">
      <c r="A154">
        <v>2.4</v>
      </c>
      <c r="B154" s="60" t="s">
        <v>63</v>
      </c>
      <c r="C154" s="62">
        <f>IFERROR(SUMIFS('MGZ121'!$N$843:'MGZ121'!$N$953,'MGZ121'!$H$843:$H$953,"SALIDA",'MGZ121'!$J$843:$J$953,B154),0)</f>
        <v>2172</v>
      </c>
      <c r="D154" s="62">
        <f>IFERROR(SUMIFS('MGZ BBVA'!$N$618:$N$803,'MGZ BBVA'!$H$618:$H$803,"SALIDA",'MGZ BBVA'!$J$618:$J$803,$B154),0)</f>
        <v>0</v>
      </c>
      <c r="E154" s="62">
        <f>IFERROR(SUMIFS('MGZ DOLARES'!$N$2:$N$2,'MGZ DOLARES'!$F$2:$F$2,"SALIDA",'MGZ DOLARES'!$J$2:$J$2,$B154),0)</f>
        <v>0</v>
      </c>
      <c r="F154" s="62">
        <f>IFERROR(SUMIFS('MGZ BAJIO'!$N$62:$N$66,'MGZ BAJIO'!$H$62:$H$66,"SALIDA",'MGZ BAJIO'!$J$62:$J$66,$B154),0)</f>
        <v>0</v>
      </c>
      <c r="G154" s="62">
        <f>IFERROR(SUMIFS('VICTOR BANAMEX'!$N$297:$N$332,'VICTOR BANAMEX'!$H$297:$H$332,"SALIDA",'VICTOR BANAMEX'!$J$297:$J$332,$B154),0)</f>
        <v>74379.77</v>
      </c>
      <c r="H154" s="62">
        <f>IFERROR(SUMIFS('VICTOR BANORTE'!$N$60:$N$68,'VICTOR BANORTE'!$H$60:$H$68,"SALIDA",'VICTOR BANORTE'!$J$60:$J$68,$B154),0)</f>
        <v>0</v>
      </c>
      <c r="I154" s="62">
        <f>IFERROR(SUMIFS(RODRIGO!$N$2:$N$2,RODRIGO!$H$2:$H$2,"SALIDA",RODRIGO!$J$2:$J$2,$B154),0)</f>
        <v>0</v>
      </c>
      <c r="J154" s="62">
        <f>IFERROR(SUMIFS(MOY!$N$32:$N$38,MOY!$F$32:$F$38,"SALIDA",MOY!$J$32:$J$38,$B154),0)</f>
        <v>0</v>
      </c>
      <c r="K154" s="62">
        <f>IFERROR(SUMIFS('NORMA RUTH'!$N$35:$N$43,'NORMA RUTH'!$H$35:$H$43,"SALIDA",'NORMA RUTH'!$J$35:$J$43,$B154),0)</f>
        <v>0</v>
      </c>
      <c r="L154" s="62">
        <f>IFERROR(SUMIFS(VALERIA!$N$28:$N$28,VALERIA!$H$28:$H$28,"SALIDA",VALERIA!$J$28:$J$28,$B154),0)</f>
        <v>0</v>
      </c>
      <c r="M154" s="62">
        <f>IFERROR(SUMIFS('MANUEL BANAMEX'!$N$54:$N$66,'MANUEL BANAMEX'!$H$54:$H$66,"SALIDA",'MANUEL BANAMEX'!$J$54:$J$66,$B154),0)</f>
        <v>0</v>
      </c>
      <c r="N154" s="62">
        <f>IFERROR(SUMIFS(ROBERTO!$N$2:$N$2,ROBERTO!$H$2:$H$2,"SALIDA",ROBERTO!$J$2:$J$2,$B154),0)</f>
        <v>0</v>
      </c>
      <c r="O154" s="62">
        <f>IFERROR(SUMIFS(JUAN!$N$57:$N$72,JUAN!$H$57:$H$72,"SALIDA",JUAN!$J$57:$J$72,$B154),0)</f>
        <v>0</v>
      </c>
      <c r="P154" s="62">
        <f>IFERROR(SUMIFS('NORMA SANCHEZ'!$N$55:$N$66,'NORMA SANCHEZ'!$H$55:$H$66,"SALIDA",'NORMA SANCHEZ'!$J$55:$J$66,$B154),0)</f>
        <v>0</v>
      </c>
      <c r="Q154" s="62">
        <f>IFERROR(SUMIFS('JOSE CARLOS'!$N$58:$N$69,'JOSE CARLOS'!$H$58:$H$69,"SALIDA",'JOSE CARLOS'!$J$58:$J$69,$B154),0)</f>
        <v>0</v>
      </c>
      <c r="R154" s="62">
        <f>IFERROR(SUMIFS('LUIS ENRIQUE '!$N$47:$N$56,'LUIS ENRIQUE '!$H$47:$H$56,"SALIDA",'LUIS ENRIQUE '!$J$47:$J$56,$B154),0)</f>
        <v>0</v>
      </c>
      <c r="S154" s="62">
        <f>IFERROR(SUMIFS(CESARIA!$N$64:$N$75,CESARIA!$H$64:$H$75,"SALIDA",CESARIA!$J$64:$J$75,$B154),0)</f>
        <v>0</v>
      </c>
      <c r="T154" s="62">
        <f>IFERROR(SUMIFS(ALAN!$N$56:$N$72,ALAN!$H$56:$H$72,"SALIDA",ALAN!$J$56:$J$72,$B154),0)</f>
        <v>0</v>
      </c>
      <c r="U154" s="62">
        <f>IFERROR(SUMIFS(ELVIA!$N$52:$N$56,ELVIA!$H$52:$H$56,"SALIDA",ELVIA!$J$52:$J$56,$B154),0)</f>
        <v>0</v>
      </c>
      <c r="V154" s="146">
        <f>IFERROR(SUMIFS(CAJA!$N$3380:$N$3965,CAJA!$H$3380:$H$3965,"SALIDA",CAJA!$J$3380:$J$3965,$B154),0)</f>
        <v>113843</v>
      </c>
      <c r="W154" s="62">
        <f>IFERROR(SUMIFS('CAJA TIGRES'!$N$916:$N$1108,'CAJA TIGRES'!$H$916:$H$1108,"SALIDA",'CAJA TIGRES'!$J$916:$J$1108,$B154),0)</f>
        <v>0</v>
      </c>
      <c r="X154" s="62">
        <f>IFERROR(SUMIFS(RESERVA!$N$13:$N$13,RESERVA!$H$13:$H$13,"SALIDA",RESERVA!$J$13:$J$13,$B154),0)</f>
        <v>0</v>
      </c>
      <c r="Y154" s="96">
        <f t="shared" si="36"/>
        <v>190394.77000000002</v>
      </c>
      <c r="Z154" s="96">
        <f>Y154+'MAY25'!Z154</f>
        <v>1318098.7002970416</v>
      </c>
    </row>
    <row r="155" spans="1:28" x14ac:dyDescent="0.3">
      <c r="A155">
        <v>2.5</v>
      </c>
      <c r="B155" s="60" t="s">
        <v>44</v>
      </c>
      <c r="C155" s="62">
        <f>IFERROR(SUMIFS('MGZ121'!$N$843:'MGZ121'!$N$953,'MGZ121'!$H$843:$H$953,"SALIDA",'MGZ121'!$J$843:$J$953,B155),0)</f>
        <v>0</v>
      </c>
      <c r="D155" s="62">
        <f>IFERROR(SUMIFS('MGZ BBVA'!$N$618:$N$803,'MGZ BBVA'!$H$618:$H$803,"SALIDA",'MGZ BBVA'!$J$618:$J$803,$B155),0)</f>
        <v>0</v>
      </c>
      <c r="E155" s="62">
        <f>IFERROR(SUMIFS('MGZ DOLARES'!$N$2:$N$2,'MGZ DOLARES'!$F$2:$F$2,"SALIDA",'MGZ DOLARES'!$J$2:$J$2,$B155),0)</f>
        <v>0</v>
      </c>
      <c r="F155" s="62">
        <f>IFERROR(SUMIFS('MGZ BAJIO'!$N$62:$N$66,'MGZ BAJIO'!$H$62:$H$66,"SALIDA",'MGZ BAJIO'!$J$62:$J$66,$B155),0)</f>
        <v>0</v>
      </c>
      <c r="G155" s="62">
        <f>IFERROR(SUMIFS('VICTOR BANAMEX'!$N$297:$N$332,'VICTOR BANAMEX'!$H$297:$H$332,"SALIDA",'VICTOR BANAMEX'!$J$297:$J$332,$B155),0)</f>
        <v>13207.830000000002</v>
      </c>
      <c r="H155" s="62">
        <f>IFERROR(SUMIFS('VICTOR BANORTE'!$N$60:$N$68,'VICTOR BANORTE'!$H$60:$H$68,"SALIDA",'VICTOR BANORTE'!$J$60:$J$68,$B155),0)</f>
        <v>0</v>
      </c>
      <c r="I155" s="62">
        <f>IFERROR(SUMIFS(RODRIGO!$N$2:$N$2,RODRIGO!$H$2:$H$2,"SALIDA",RODRIGO!$J$2:$J$2,$B155),0)</f>
        <v>0</v>
      </c>
      <c r="J155" s="62">
        <f>IFERROR(SUMIFS(MOY!$N$32:$N$38,MOY!$F$32:$F$38,"SALIDA",MOY!$J$32:$J$38,$B155),0)</f>
        <v>0</v>
      </c>
      <c r="K155" s="62">
        <f>IFERROR(SUMIFS('NORMA RUTH'!$N$35:$N$43,'NORMA RUTH'!$H$35:$H$43,"SALIDA",'NORMA RUTH'!$J$35:$J$43,$B155),0)</f>
        <v>0</v>
      </c>
      <c r="L155" s="62"/>
      <c r="M155" s="62">
        <f>IFERROR(SUMIFS('MANUEL BANAMEX'!$N$54:$N$66,'MANUEL BANAMEX'!$H$54:$H$66,"SALIDA",'MANUEL BANAMEX'!$J$54:$J$66,$B155),0)</f>
        <v>0</v>
      </c>
      <c r="N155" s="62">
        <f>IFERROR(SUMIFS(ROBERTO!$N$2:$N$2,ROBERTO!$H$2:$H$2,"SALIDA",ROBERTO!$J$2:$J$2,$B155),0)</f>
        <v>0</v>
      </c>
      <c r="O155" s="62">
        <f>IFERROR(SUMIFS(JUAN!$N$57:$N$72,JUAN!$H$57:$H$72,"SALIDA",JUAN!$J$57:$J$72,$B155),0)</f>
        <v>0</v>
      </c>
      <c r="P155" s="62">
        <f>IFERROR(SUMIFS('NORMA SANCHEZ'!$N$55:$N$66,'NORMA SANCHEZ'!$H$55:$H$66,"SALIDA",'NORMA SANCHEZ'!$J$55:$J$66,$B155),0)</f>
        <v>0</v>
      </c>
      <c r="Q155" s="62">
        <f>IFERROR(SUMIFS('JOSE CARLOS'!$N$58:$N$69,'JOSE CARLOS'!$H$58:$H$69,"SALIDA",'JOSE CARLOS'!$J$58:$J$69,$B155),0)</f>
        <v>0</v>
      </c>
      <c r="R155" s="62">
        <f>IFERROR(SUMIFS('LUIS ENRIQUE '!$N$47:$N$56,'LUIS ENRIQUE '!$H$47:$H$56,"SALIDA",'LUIS ENRIQUE '!$J$47:$J$56,$B155),0)</f>
        <v>0</v>
      </c>
      <c r="S155" s="62">
        <f>IFERROR(SUMIFS(CESARIA!$N$64:$N$75,CESARIA!$H$64:$H$75,"SALIDA",CESARIA!$J$64:$J$75,$B155),0)</f>
        <v>0</v>
      </c>
      <c r="T155" s="62">
        <f>IFERROR(SUMIFS(ALAN!$N$56:$N$72,ALAN!$H$56:$H$72,"SALIDA",ALAN!$J$56:$J$72,$B155),0)</f>
        <v>0</v>
      </c>
      <c r="U155" s="62">
        <f>IFERROR(SUMIFS(ELVIA!$N$52:$N$56,ELVIA!$H$52:$H$56,"SALIDA",ELVIA!$J$52:$J$56,$B155),0)</f>
        <v>0</v>
      </c>
      <c r="V155" s="146">
        <f>IFERROR(SUMIFS(CAJA!$N$3380:$N$3965,CAJA!$H$3380:$H$3965,"SALIDA",CAJA!$J$3380:$J$3965,$B155),0)</f>
        <v>19123</v>
      </c>
      <c r="W155" s="62">
        <f>IFERROR(SUMIFS('CAJA TIGRES'!$N$916:$N$1108,'CAJA TIGRES'!$H$916:$H$1108,"SALIDA",'CAJA TIGRES'!$J$916:$J$1108,$B155),0)</f>
        <v>0</v>
      </c>
      <c r="X155" s="62">
        <f>IFERROR(SUMIFS(RESERVA!$N$13:$N$13,RESERVA!$H$13:$H$13,"SALIDA",RESERVA!$J$13:$J$13,$B155),0)</f>
        <v>0</v>
      </c>
      <c r="Y155" s="96">
        <f t="shared" si="36"/>
        <v>32330.83</v>
      </c>
      <c r="Z155" s="96">
        <f>Y155+'MAY25'!Z155</f>
        <v>340214.11322100094</v>
      </c>
      <c r="AB155" s="145"/>
    </row>
    <row r="156" spans="1:28" x14ac:dyDescent="0.3">
      <c r="A156">
        <v>2.6</v>
      </c>
      <c r="B156" s="60" t="s">
        <v>64</v>
      </c>
      <c r="C156" s="62">
        <f>IFERROR(SUMIFS('MGZ121'!$N$843:'MGZ121'!$N$953,'MGZ121'!$H$843:$H$953,"SALIDA",'MGZ121'!$J$843:$J$953,B156),0)</f>
        <v>0</v>
      </c>
      <c r="D156" s="62">
        <f>IFERROR(SUMIFS('MGZ BBVA'!$N$618:$N$803,'MGZ BBVA'!$H$618:$H$803,"SALIDA",'MGZ BBVA'!$J$618:$J$803,$B156),0)</f>
        <v>0</v>
      </c>
      <c r="E156" s="62">
        <f>IFERROR(SUMIFS('MGZ DOLARES'!$N$2:$N$2,'MGZ DOLARES'!$F$2:$F$2,"SALIDA",'MGZ DOLARES'!$J$2:$J$2,$B156),0)</f>
        <v>0</v>
      </c>
      <c r="F156" s="62">
        <f>IFERROR(SUMIFS('MGZ BAJIO'!$N$62:$N$66,'MGZ BAJIO'!$H$62:$H$66,"SALIDA",'MGZ BAJIO'!$J$62:$J$66,$B156),0)</f>
        <v>0</v>
      </c>
      <c r="G156" s="62">
        <f>IFERROR(SUMIFS('VICTOR BANAMEX'!$N$297:$N$332,'VICTOR BANAMEX'!$H$297:$H$332,"SALIDA",'VICTOR BANAMEX'!$J$297:$J$332,$B156),0)</f>
        <v>0</v>
      </c>
      <c r="H156" s="62">
        <f>IFERROR(SUMIFS('VICTOR BANORTE'!$N$60:$N$68,'VICTOR BANORTE'!$H$60:$H$68,"SALIDA",'VICTOR BANORTE'!$J$60:$J$68,$B156),0)</f>
        <v>0</v>
      </c>
      <c r="I156" s="62">
        <f>IFERROR(SUMIFS(RODRIGO!$N$2:$N$2,RODRIGO!$H$2:$H$2,"SALIDA",RODRIGO!$J$2:$J$2,$B156),0)</f>
        <v>0</v>
      </c>
      <c r="J156" s="62">
        <f>IFERROR(SUMIFS(MOY!$N$32:$N$38,MOY!$F$32:$F$38,"SALIDA",MOY!$J$32:$J$38,$B156),0)</f>
        <v>0</v>
      </c>
      <c r="K156" s="62">
        <f>IFERROR(SUMIFS('NORMA RUTH'!$N$35:$N$43,'NORMA RUTH'!$H$35:$H$43,"SALIDA",'NORMA RUTH'!$J$35:$J$43,$B156),0)</f>
        <v>0</v>
      </c>
      <c r="L156" s="62">
        <f>IFERROR(SUMIFS(VALERIA!$N$28:$N$28,VALERIA!$H$28:$H$28,"SALIDA",VALERIA!$J$28:$J$28,$B156),0)</f>
        <v>0</v>
      </c>
      <c r="M156" s="62">
        <f>IFERROR(SUMIFS('MANUEL BANAMEX'!$N$54:$N$66,'MANUEL BANAMEX'!$H$54:$H$66,"SALIDA",'MANUEL BANAMEX'!$J$54:$J$66,$B156),0)</f>
        <v>0</v>
      </c>
      <c r="N156" s="62">
        <f>IFERROR(SUMIFS(ROBERTO!$N$2:$N$2,ROBERTO!$H$2:$H$2,"SALIDA",ROBERTO!$J$2:$J$2,$B156),0)</f>
        <v>0</v>
      </c>
      <c r="O156" s="62">
        <f>IFERROR(SUMIFS(JUAN!$N$57:$N$72,JUAN!$H$57:$H$72,"SALIDA",JUAN!$J$57:$J$72,$B156),0)</f>
        <v>0</v>
      </c>
      <c r="P156" s="62">
        <f>IFERROR(SUMIFS('NORMA SANCHEZ'!$N$55:$N$66,'NORMA SANCHEZ'!$H$55:$H$66,"SALIDA",'NORMA SANCHEZ'!$J$55:$J$66,$B156),0)</f>
        <v>0</v>
      </c>
      <c r="Q156" s="62">
        <f>IFERROR(SUMIFS('JOSE CARLOS'!$N$58:$N$69,'JOSE CARLOS'!$H$58:$H$69,"SALIDA",'JOSE CARLOS'!$J$58:$J$69,$B156),0)</f>
        <v>0</v>
      </c>
      <c r="R156" s="62">
        <f>IFERROR(SUMIFS('LUIS ENRIQUE '!$N$47:$N$56,'LUIS ENRIQUE '!$H$47:$H$56,"SALIDA",'LUIS ENRIQUE '!$J$47:$J$56,$B156),0)</f>
        <v>0</v>
      </c>
      <c r="S156" s="62">
        <f>IFERROR(SUMIFS(CESARIA!$N$64:$N$75,CESARIA!$H$64:$H$75,"SALIDA",CESARIA!$J$64:$J$75,$B156),0)</f>
        <v>0</v>
      </c>
      <c r="T156" s="62">
        <f>IFERROR(SUMIFS(ALAN!$N$56:$N$72,ALAN!$H$56:$H$72,"SALIDA",ALAN!$J$56:$J$72,$B156),0)</f>
        <v>0</v>
      </c>
      <c r="U156" s="62">
        <f>IFERROR(SUMIFS(ELVIA!$N$52:$N$56,ELVIA!$H$52:$H$56,"SALIDA",ELVIA!$J$52:$J$56,$B156),0)</f>
        <v>0</v>
      </c>
      <c r="V156" s="146">
        <f>IFERROR(SUMIFS(CAJA!$N$3380:$N$3965,CAJA!$H$3380:$H$3965,"SALIDA",CAJA!$J$3380:$J$3965,$B156),0)</f>
        <v>162670</v>
      </c>
      <c r="W156" s="62">
        <f>IFERROR(SUMIFS('CAJA TIGRES'!$N$916:$N$1108,'CAJA TIGRES'!$H$916:$H$1108,"SALIDA",'CAJA TIGRES'!$J$916:$J$1108,$B156),0)</f>
        <v>7650</v>
      </c>
      <c r="X156" s="62">
        <f>IFERROR(SUMIFS(RESERVA!$N$13:$N$13,RESERVA!$H$13:$H$13,"SALIDA",RESERVA!$J$13:$J$13,$B156),0)</f>
        <v>0</v>
      </c>
      <c r="Y156" s="96">
        <f t="shared" si="36"/>
        <v>170320</v>
      </c>
      <c r="Z156" s="96">
        <f>Y156+'MAY25'!Z156</f>
        <v>890650</v>
      </c>
    </row>
    <row r="157" spans="1:28" x14ac:dyDescent="0.3">
      <c r="A157">
        <v>2.7</v>
      </c>
      <c r="B157" s="60" t="s">
        <v>32</v>
      </c>
      <c r="C157" s="62">
        <f>IFERROR(SUMIFS('MGZ121'!$N$843:'MGZ121'!$N$953,'MGZ121'!$H$843:$H$953,"SALIDA",'MGZ121'!$J$843:$J$953,B157),0)</f>
        <v>0</v>
      </c>
      <c r="D157" s="62">
        <f>IFERROR(SUMIFS('MGZ BBVA'!$N$618:$N$803,'MGZ BBVA'!$H$618:$H$803,"SALIDA",'MGZ BBVA'!$J$618:$J$803,$B157),0)</f>
        <v>0</v>
      </c>
      <c r="E157" s="62">
        <f>IFERROR(SUMIFS('MGZ DOLARES'!$N$2:$N$2,'MGZ DOLARES'!$F$2:$F$2,"SALIDA",'MGZ DOLARES'!$J$2:$J$2,$B157),0)</f>
        <v>0</v>
      </c>
      <c r="F157" s="62">
        <f>IFERROR(SUMIFS('MGZ BAJIO'!$N$62:$N$66,'MGZ BAJIO'!$H$62:$H$66,"SALIDA",'MGZ BAJIO'!$J$62:$J$66,$B157),0)</f>
        <v>0</v>
      </c>
      <c r="G157" s="62">
        <f>IFERROR(SUMIFS('VICTOR BANAMEX'!$N$297:$N$332,'VICTOR BANAMEX'!$H$297:$H$332,"SALIDA",'VICTOR BANAMEX'!$J$297:$J$332,$B157),0)</f>
        <v>0</v>
      </c>
      <c r="H157" s="62">
        <f>IFERROR(SUMIFS('VICTOR BANORTE'!$N$60:$N$68,'VICTOR BANORTE'!$H$60:$H$68,"SALIDA",'VICTOR BANORTE'!$J$60:$J$68,$B157),0)</f>
        <v>0</v>
      </c>
      <c r="I157" s="62">
        <f>IFERROR(SUMIFS(RODRIGO!$N$2:$N$2,RODRIGO!$H$2:$H$2,"SALIDA",RODRIGO!$J$2:$J$2,$B157),0)</f>
        <v>0</v>
      </c>
      <c r="J157" s="62">
        <f>IFERROR(SUMIFS(MOY!$N$32:$N$38,MOY!$F$32:$F$38,"SALIDA",MOY!$J$32:$J$38,$B157),0)</f>
        <v>0</v>
      </c>
      <c r="K157" s="62">
        <f>IFERROR(SUMIFS('NORMA RUTH'!$N$35:$N$43,'NORMA RUTH'!$H$35:$H$43,"SALIDA",'NORMA RUTH'!$J$35:$J$43,$B157),0)</f>
        <v>0</v>
      </c>
      <c r="L157" s="62">
        <f>IFERROR(SUMIFS(VALERIA!$N$28:$N$28,VALERIA!$H$28:$H$28,"SALIDA",VALERIA!$J$28:$J$28,$B157),0)</f>
        <v>0</v>
      </c>
      <c r="M157" s="62">
        <f>IFERROR(SUMIFS('MANUEL BANAMEX'!$N$54:$N$66,'MANUEL BANAMEX'!$H$54:$H$66,"SALIDA",'MANUEL BANAMEX'!$J$54:$J$66,$B157),0)</f>
        <v>0</v>
      </c>
      <c r="N157" s="62">
        <f>IFERROR(SUMIFS(ROBERTO!$N$2:$N$2,ROBERTO!$H$2:$H$2,"SALIDA",ROBERTO!$J$2:$J$2,$B157),0)</f>
        <v>0</v>
      </c>
      <c r="O157" s="62">
        <f>IFERROR(SUMIFS(JUAN!$N$57:$N$72,JUAN!$H$57:$H$72,"SALIDA",JUAN!$J$57:$J$72,$B157),0)</f>
        <v>0</v>
      </c>
      <c r="P157" s="62">
        <f>IFERROR(SUMIFS('NORMA SANCHEZ'!$N$55:$N$66,'NORMA SANCHEZ'!$H$55:$H$66,"SALIDA",'NORMA SANCHEZ'!$J$55:$J$66,$B157),0)</f>
        <v>0</v>
      </c>
      <c r="Q157" s="62">
        <f>IFERROR(SUMIFS('JOSE CARLOS'!$N$58:$N$69,'JOSE CARLOS'!$H$58:$H$69,"SALIDA",'JOSE CARLOS'!$J$58:$J$69,$B157),0)</f>
        <v>0</v>
      </c>
      <c r="R157" s="62">
        <f>IFERROR(SUMIFS('LUIS ENRIQUE '!$N$47:$N$56,'LUIS ENRIQUE '!$H$47:$H$56,"SALIDA",'LUIS ENRIQUE '!$J$47:$J$56,$B157),0)</f>
        <v>0</v>
      </c>
      <c r="S157" s="62">
        <f>IFERROR(SUMIFS(CESARIA!$N$64:$N$75,CESARIA!$H$64:$H$75,"SALIDA",CESARIA!$J$64:$J$75,$B157),0)</f>
        <v>0</v>
      </c>
      <c r="T157" s="62">
        <f>IFERROR(SUMIFS(ALAN!$N$56:$N$72,ALAN!$H$56:$H$72,"SALIDA",ALAN!$J$56:$J$72,$B157),0)</f>
        <v>0</v>
      </c>
      <c r="U157" s="62">
        <f>IFERROR(SUMIFS(ELVIA!$N$52:$N$56,ELVIA!$H$52:$H$56,"SALIDA",ELVIA!$J$52:$J$56,$B157),0)</f>
        <v>0</v>
      </c>
      <c r="V157" s="146">
        <f>IFERROR(SUMIFS(CAJA!$N$3380:$N$3965,CAJA!$H$3380:$H$3965,"SALIDA",CAJA!$J$3380:$J$3965,$B157),0)</f>
        <v>170000</v>
      </c>
      <c r="W157" s="62">
        <f>IFERROR(SUMIFS('CAJA TIGRES'!$N$916:$N$1108,'CAJA TIGRES'!$H$916:$H$1108,"SALIDA",'CAJA TIGRES'!$J$916:$J$1108,$B157),0)</f>
        <v>0</v>
      </c>
      <c r="X157" s="62">
        <f>IFERROR(SUMIFS(RESERVA!$N$13:$N$13,RESERVA!$H$13:$H$13,"SALIDA",RESERVA!$J$13:$J$13,$B157),0)</f>
        <v>0</v>
      </c>
      <c r="Y157" s="96">
        <f t="shared" si="36"/>
        <v>170000</v>
      </c>
      <c r="Z157" s="96">
        <f>Y157+'MAY25'!Z157</f>
        <v>1086588</v>
      </c>
    </row>
    <row r="158" spans="1:28" s="180" customFormat="1" x14ac:dyDescent="0.3">
      <c r="A158" s="180">
        <v>3</v>
      </c>
      <c r="B158" s="183" t="s">
        <v>80</v>
      </c>
      <c r="C158" s="135">
        <f>SUM(C159:C166)</f>
        <v>0</v>
      </c>
      <c r="D158" s="135">
        <f t="shared" ref="D158:Z158" si="37">SUM(D159:D166)</f>
        <v>0</v>
      </c>
      <c r="E158" s="135">
        <f t="shared" si="37"/>
        <v>0</v>
      </c>
      <c r="F158" s="135">
        <f t="shared" si="37"/>
        <v>0</v>
      </c>
      <c r="G158" s="135">
        <f t="shared" si="37"/>
        <v>1500000</v>
      </c>
      <c r="H158" s="135">
        <f t="shared" si="37"/>
        <v>62524.61</v>
      </c>
      <c r="I158" s="135">
        <f t="shared" si="37"/>
        <v>0</v>
      </c>
      <c r="J158" s="135">
        <f t="shared" si="37"/>
        <v>0</v>
      </c>
      <c r="K158" s="135">
        <f t="shared" si="37"/>
        <v>0</v>
      </c>
      <c r="L158" s="135">
        <f t="shared" si="37"/>
        <v>0</v>
      </c>
      <c r="M158" s="135">
        <f t="shared" si="37"/>
        <v>0</v>
      </c>
      <c r="N158" s="135">
        <f t="shared" si="37"/>
        <v>0</v>
      </c>
      <c r="O158" s="135">
        <f t="shared" si="37"/>
        <v>0</v>
      </c>
      <c r="P158" s="135">
        <f t="shared" si="37"/>
        <v>0</v>
      </c>
      <c r="Q158" s="135">
        <f t="shared" si="37"/>
        <v>0</v>
      </c>
      <c r="R158" s="135">
        <f t="shared" si="37"/>
        <v>0</v>
      </c>
      <c r="S158" s="135">
        <f t="shared" si="37"/>
        <v>0</v>
      </c>
      <c r="T158" s="135">
        <f t="shared" si="37"/>
        <v>0</v>
      </c>
      <c r="U158" s="135">
        <f t="shared" si="37"/>
        <v>0</v>
      </c>
      <c r="V158" s="135">
        <f t="shared" si="37"/>
        <v>68741</v>
      </c>
      <c r="W158" s="135">
        <f t="shared" si="37"/>
        <v>0</v>
      </c>
      <c r="X158" s="135">
        <f t="shared" si="37"/>
        <v>0</v>
      </c>
      <c r="Y158" s="135">
        <f t="shared" si="37"/>
        <v>1631265.6099999999</v>
      </c>
      <c r="Z158" s="135">
        <f t="shared" si="37"/>
        <v>7167053.2100000018</v>
      </c>
    </row>
    <row r="159" spans="1:28" x14ac:dyDescent="0.3">
      <c r="A159">
        <v>3.1</v>
      </c>
      <c r="B159" s="60" t="s">
        <v>65</v>
      </c>
      <c r="C159" s="62">
        <f>IFERROR(SUMIFS('MGZ121'!$N$843:'MGZ121'!$N$953,'MGZ121'!$H$843:$H$953,"SALIDA",'MGZ121'!$J$843:$J$953,B159),0)</f>
        <v>0</v>
      </c>
      <c r="D159" s="62">
        <f>IFERROR(SUMIFS('MGZ BBVA'!$N$618:$N$803,'MGZ BBVA'!$H$618:$H$803,"SALIDA",'MGZ BBVA'!$J$618:$J$803,$B159),0)</f>
        <v>0</v>
      </c>
      <c r="E159" s="62">
        <f>IFERROR(SUMIFS('MGZ DOLARES'!$N$2:$N$2,'MGZ DOLARES'!$F$2:$F$2,"SALIDA",'MGZ DOLARES'!$J$2:$J$2,$B159),0)</f>
        <v>0</v>
      </c>
      <c r="F159" s="62">
        <f>IFERROR(SUMIFS('MGZ BAJIO'!$N$62:$N$66,'MGZ BAJIO'!$H$62:$H$66,"SALIDA",'MGZ BAJIO'!$J$62:$J$66,$B159),0)</f>
        <v>0</v>
      </c>
      <c r="G159" s="62">
        <f>IFERROR(SUMIFS('VICTOR BANAMEX'!$N$297:$N$332,'VICTOR BANAMEX'!$H$297:$H$332,"SALIDA",'VICTOR BANAMEX'!$J$297:$J$332,$B159),0)</f>
        <v>0</v>
      </c>
      <c r="H159" s="62">
        <f>IFERROR(SUMIFS('VICTOR BANORTE'!$N$60:$N$68,'VICTOR BANORTE'!$H$60:$H$68,"SALIDA",'VICTOR BANORTE'!$J$60:$J$68,$B159),0)</f>
        <v>0</v>
      </c>
      <c r="I159" s="62">
        <f>IFERROR(SUMIFS(RODRIGO!$N$2:$N$2,RODRIGO!$H$2:$H$2,"SALIDA",RODRIGO!$J$2:$J$2,$B159),0)</f>
        <v>0</v>
      </c>
      <c r="J159" s="62">
        <f>IFERROR(SUMIFS(MOY!$N$32:$N$38,MOY!$F$32:$F$38,"SALIDA",MOY!$J$32:$J$38,$B159),0)</f>
        <v>0</v>
      </c>
      <c r="K159" s="62">
        <f>IFERROR(SUMIFS('NORMA RUTH'!$N$35:$N$43,'NORMA RUTH'!$H$35:$H$43,"SALIDA",'NORMA RUTH'!$J$35:$J$43,$B159),0)</f>
        <v>0</v>
      </c>
      <c r="L159" s="62">
        <f>IFERROR(SUMIFS(VALERIA!$N$28:$N$28,VALERIA!$H$28:$H$28,"SALIDA",VALERIA!$J$28:$J$28,$B159),0)</f>
        <v>0</v>
      </c>
      <c r="M159" s="62">
        <f>IFERROR(SUMIFS('MANUEL BANAMEX'!$N$54:$N$66,'MANUEL BANAMEX'!$H$54:$H$66,"SALIDA",'MANUEL BANAMEX'!$J$54:$J$66,$B159),0)</f>
        <v>0</v>
      </c>
      <c r="N159" s="62">
        <f>IFERROR(SUMIFS(ROBERTO!$N$2:$N$2,ROBERTO!$H$2:$H$2,"SALIDA",ROBERTO!$J$2:$J$2,$B159),0)</f>
        <v>0</v>
      </c>
      <c r="O159" s="62">
        <f>IFERROR(SUMIFS(JUAN!$N$57:$N$72,JUAN!$H$57:$H$72,"SALIDA",JUAN!$J$57:$J$72,$B159),0)</f>
        <v>0</v>
      </c>
      <c r="P159" s="62">
        <f>IFERROR(SUMIFS('NORMA SANCHEZ'!$N$55:$N$66,'NORMA SANCHEZ'!$H$55:$H$66,"SALIDA",'NORMA SANCHEZ'!$J$55:$J$66,$B159),0)</f>
        <v>0</v>
      </c>
      <c r="Q159" s="62">
        <f>IFERROR(SUMIFS('JOSE CARLOS'!$N$58:$N$69,'JOSE CARLOS'!$H$58:$H$69,"SALIDA",'JOSE CARLOS'!$J$58:$J$69,$B159),0)</f>
        <v>0</v>
      </c>
      <c r="R159" s="62">
        <f>IFERROR(SUMIFS('LUIS ENRIQUE '!$N$47:$N$56,'LUIS ENRIQUE '!$H$47:$H$56,"SALIDA",'LUIS ENRIQUE '!$J$47:$J$56,$B159),0)</f>
        <v>0</v>
      </c>
      <c r="S159" s="62">
        <f>IFERROR(SUMIFS(CESARIA!$N$64:$N$75,CESARIA!$H$64:$H$75,"SALIDA",CESARIA!$J$64:$J$75,$B159),0)</f>
        <v>0</v>
      </c>
      <c r="T159" s="62">
        <f>IFERROR(SUMIFS(ALAN!$N$56:$N$72,ALAN!$H$56:$H$72,"SALIDA",ALAN!$J$56:$J$72,$B159),0)</f>
        <v>0</v>
      </c>
      <c r="U159" s="62">
        <f>IFERROR(SUMIFS(ELVIA!$N$52:$N$56,ELVIA!$H$52:$H$56,"SALIDA",ELVIA!$J$52:$J$56,$B159),0)</f>
        <v>0</v>
      </c>
      <c r="V159" s="146">
        <f>IFERROR(SUMIFS(CAJA!$N$3380:$N$3965,CAJA!$H$3380:$H$3965,"SALIDA",CAJA!$J$3380:$J$3965,$B159),0)</f>
        <v>0</v>
      </c>
      <c r="W159" s="62">
        <f>IFERROR(SUMIFS('CAJA TIGRES'!$N$916:$N$1108,'CAJA TIGRES'!$H$916:$H$1108,"SALIDA",'CAJA TIGRES'!$J$916:$J$1108,$B159),0)</f>
        <v>0</v>
      </c>
      <c r="X159" s="62">
        <f>IFERROR(SUMIFS(RESERVA!$N$13:$N$13,RESERVA!$H$13:$H$13,"SALIDA",RESERVA!$J$13:$J$13,$B159),0)</f>
        <v>0</v>
      </c>
      <c r="Y159" s="96">
        <f t="shared" ref="Y159:Y166" si="38">SUM(C159:X159)</f>
        <v>0</v>
      </c>
      <c r="Z159" s="96">
        <f>Y159+'MAY25'!Z159</f>
        <v>100000</v>
      </c>
    </row>
    <row r="160" spans="1:28" x14ac:dyDescent="0.3">
      <c r="A160">
        <v>3.2</v>
      </c>
      <c r="B160" s="60" t="s">
        <v>66</v>
      </c>
      <c r="C160" s="62">
        <f>IFERROR(SUMIFS('MGZ121'!$N$843:'MGZ121'!$N$953,'MGZ121'!$H$843:$H$953,"SALIDA",'MGZ121'!$J$843:$J$953,B160),0)</f>
        <v>0</v>
      </c>
      <c r="D160" s="62">
        <f>IFERROR(SUMIFS('MGZ BBVA'!$N$618:$N$803,'MGZ BBVA'!$H$618:$H$803,"SALIDA",'MGZ BBVA'!$J$618:$J$803,$B160),0)</f>
        <v>0</v>
      </c>
      <c r="E160" s="62">
        <f>IFERROR(SUMIFS('MGZ DOLARES'!$N$2:$N$2,'MGZ DOLARES'!$F$2:$F$2,"SALIDA",'MGZ DOLARES'!$J$2:$J$2,$B160),0)</f>
        <v>0</v>
      </c>
      <c r="F160" s="62">
        <f>IFERROR(SUMIFS('MGZ BAJIO'!$N$62:$N$66,'MGZ BAJIO'!$H$62:$H$66,"SALIDA",'MGZ BAJIO'!$J$62:$J$66,$B160),0)</f>
        <v>0</v>
      </c>
      <c r="G160" s="62">
        <f>IFERROR(SUMIFS('VICTOR BANAMEX'!$N$297:$N$332,'VICTOR BANAMEX'!$H$297:$H$332,"SALIDA",'VICTOR BANAMEX'!$J$297:$J$332,$B160),0)</f>
        <v>0</v>
      </c>
      <c r="H160" s="62">
        <f>IFERROR(SUMIFS('VICTOR BANORTE'!$N$60:$N$68,'VICTOR BANORTE'!$H$60:$H$68,"SALIDA",'VICTOR BANORTE'!$J$60:$J$68,$B160),0)</f>
        <v>0</v>
      </c>
      <c r="I160" s="62">
        <f>IFERROR(SUMIFS(RODRIGO!$N$2:$N$2,RODRIGO!$H$2:$H$2,"SALIDA",RODRIGO!$J$2:$J$2,$B160),0)</f>
        <v>0</v>
      </c>
      <c r="J160" s="62">
        <f>IFERROR(SUMIFS(MOY!$N$32:$N$38,MOY!$F$32:$F$38,"SALIDA",MOY!$J$32:$J$38,$B160),0)</f>
        <v>0</v>
      </c>
      <c r="K160" s="62">
        <f>IFERROR(SUMIFS('NORMA RUTH'!$N$35:$N$43,'NORMA RUTH'!$H$35:$H$43,"SALIDA",'NORMA RUTH'!$J$35:$J$43,$B160),0)</f>
        <v>0</v>
      </c>
      <c r="L160" s="62">
        <f>IFERROR(SUMIFS(VALERIA!$N$28:$N$28,VALERIA!$H$28:$H$28,"SALIDA",VALERIA!$J$28:$J$28,$B160),0)</f>
        <v>0</v>
      </c>
      <c r="M160" s="62">
        <f>IFERROR(SUMIFS('MANUEL BANAMEX'!$N$54:$N$66,'MANUEL BANAMEX'!$H$54:$H$66,"SALIDA",'MANUEL BANAMEX'!$J$54:$J$66,$B160),0)</f>
        <v>0</v>
      </c>
      <c r="N160" s="62">
        <f>IFERROR(SUMIFS(ROBERTO!$N$2:$N$2,ROBERTO!$H$2:$H$2,"SALIDA",ROBERTO!$J$2:$J$2,$B160),0)</f>
        <v>0</v>
      </c>
      <c r="O160" s="62">
        <f>IFERROR(SUMIFS(JUAN!$N$57:$N$72,JUAN!$H$57:$H$72,"SALIDA",JUAN!$J$57:$J$72,$B160),0)</f>
        <v>0</v>
      </c>
      <c r="P160" s="62">
        <f>IFERROR(SUMIFS('NORMA SANCHEZ'!$N$55:$N$66,'NORMA SANCHEZ'!$H$55:$H$66,"SALIDA",'NORMA SANCHEZ'!$J$55:$J$66,$B160),0)</f>
        <v>0</v>
      </c>
      <c r="Q160" s="62">
        <f>IFERROR(SUMIFS('JOSE CARLOS'!$N$58:$N$69,'JOSE CARLOS'!$H$58:$H$69,"SALIDA",'JOSE CARLOS'!$J$58:$J$69,$B160),0)</f>
        <v>0</v>
      </c>
      <c r="R160" s="62">
        <f>IFERROR(SUMIFS('LUIS ENRIQUE '!$N$47:$N$56,'LUIS ENRIQUE '!$H$47:$H$56,"SALIDA",'LUIS ENRIQUE '!$J$47:$J$56,$B160),0)</f>
        <v>0</v>
      </c>
      <c r="S160" s="62">
        <f>IFERROR(SUMIFS(CESARIA!$N$64:$N$75,CESARIA!$H$64:$H$75,"SALIDA",CESARIA!$J$64:$J$75,$B160),0)</f>
        <v>0</v>
      </c>
      <c r="T160" s="62">
        <f>IFERROR(SUMIFS(ALAN!$N$56:$N$72,ALAN!$H$56:$H$72,"SALIDA",ALAN!$J$56:$J$72,$B160),0)</f>
        <v>0</v>
      </c>
      <c r="U160" s="62">
        <f>IFERROR(SUMIFS(ELVIA!$N$52:$N$56,ELVIA!$H$52:$H$56,"SALIDA",ELVIA!$J$52:$J$56,$B160),0)</f>
        <v>0</v>
      </c>
      <c r="V160" s="146">
        <f>IFERROR(SUMIFS(CAJA!$N$3380:$N$3965,CAJA!$H$3380:$H$3965,"SALIDA",CAJA!$J$3380:$J$3965,$B160),0)</f>
        <v>12192</v>
      </c>
      <c r="W160" s="62">
        <f>IFERROR(SUMIFS('CAJA TIGRES'!$N$916:$N$1108,'CAJA TIGRES'!$H$916:$H$1108,"SALIDA",'CAJA TIGRES'!$J$916:$J$1108,$B160),0)</f>
        <v>0</v>
      </c>
      <c r="X160" s="62">
        <f>IFERROR(SUMIFS(RESERVA!$N$13:$N$13,RESERVA!$H$13:$H$13,"SALIDA",RESERVA!$J$13:$J$13,$B160),0)</f>
        <v>0</v>
      </c>
      <c r="Y160" s="96">
        <f t="shared" si="38"/>
        <v>12192</v>
      </c>
      <c r="Z160" s="96">
        <f>Y160+'MAY25'!Z160</f>
        <v>77773</v>
      </c>
    </row>
    <row r="161" spans="1:27" x14ac:dyDescent="0.3">
      <c r="A161">
        <v>3.3</v>
      </c>
      <c r="B161" s="60" t="s">
        <v>67</v>
      </c>
      <c r="C161" s="62">
        <f>IFERROR(SUMIFS('MGZ121'!$N$843:'MGZ121'!$N$953,'MGZ121'!$H$843:$H$953,"SALIDA",'MGZ121'!$J$843:$J$953,B161),0)</f>
        <v>0</v>
      </c>
      <c r="D161" s="62">
        <f>IFERROR(SUMIFS('MGZ BBVA'!$N$618:$N$803,'MGZ BBVA'!$H$618:$H$803,"SALIDA",'MGZ BBVA'!$J$618:$J$803,$B161),0)</f>
        <v>0</v>
      </c>
      <c r="E161" s="62">
        <f>IFERROR(SUMIFS('MGZ DOLARES'!$N$2:$N$2,'MGZ DOLARES'!$F$2:$F$2,"SALIDA",'MGZ DOLARES'!$J$2:$J$2,$B161),0)</f>
        <v>0</v>
      </c>
      <c r="F161" s="62">
        <f>IFERROR(SUMIFS('MGZ BAJIO'!$N$62:$N$66,'MGZ BAJIO'!$H$62:$H$66,"SALIDA",'MGZ BAJIO'!$J$62:$J$66,$B161),0)</f>
        <v>0</v>
      </c>
      <c r="G161" s="62">
        <f>IFERROR(SUMIFS('VICTOR BANAMEX'!$N$297:$N$332,'VICTOR BANAMEX'!$H$297:$H$332,"SALIDA",'VICTOR BANAMEX'!$J$297:$J$332,$B161),0)</f>
        <v>1500000</v>
      </c>
      <c r="H161" s="62">
        <f>IFERROR(SUMIFS('VICTOR BANORTE'!$N$60:$N$68,'VICTOR BANORTE'!$H$60:$H$68,"SALIDA",'VICTOR BANORTE'!$J$60:$J$68,$B161),0)</f>
        <v>0</v>
      </c>
      <c r="I161" s="62">
        <f>IFERROR(SUMIFS(RODRIGO!$N$2:$N$2,RODRIGO!$H$2:$H$2,"SALIDA",RODRIGO!$J$2:$J$2,$B161),0)</f>
        <v>0</v>
      </c>
      <c r="J161" s="62">
        <f>IFERROR(SUMIFS(MOY!$N$32:$N$38,MOY!$F$32:$F$38,"SALIDA",MOY!$J$32:$J$38,$B161),0)</f>
        <v>0</v>
      </c>
      <c r="K161" s="62">
        <f>IFERROR(SUMIFS('NORMA RUTH'!$N$35:$N$43,'NORMA RUTH'!$H$35:$H$43,"SALIDA",'NORMA RUTH'!$J$35:$J$43,$B161),0)</f>
        <v>0</v>
      </c>
      <c r="L161" s="62">
        <f>IFERROR(SUMIFS(VALERIA!$N$28:$N$28,VALERIA!$H$28:$H$28,"SALIDA",VALERIA!$J$28:$J$28,$B161),0)</f>
        <v>0</v>
      </c>
      <c r="M161" s="62">
        <f>IFERROR(SUMIFS('MANUEL BANAMEX'!$N$54:$N$66,'MANUEL BANAMEX'!$H$54:$H$66,"SALIDA",'MANUEL BANAMEX'!$J$54:$J$66,$B161),0)</f>
        <v>0</v>
      </c>
      <c r="N161" s="62">
        <f>IFERROR(SUMIFS(ROBERTO!$N$2:$N$2,ROBERTO!$H$2:$H$2,"SALIDA",ROBERTO!$J$2:$J$2,$B161),0)</f>
        <v>0</v>
      </c>
      <c r="O161" s="62">
        <f>IFERROR(SUMIFS(JUAN!$N$57:$N$72,JUAN!$H$57:$H$72,"SALIDA",JUAN!$J$57:$J$72,$B161),0)</f>
        <v>0</v>
      </c>
      <c r="P161" s="62">
        <f>IFERROR(SUMIFS('NORMA SANCHEZ'!$N$55:$N$66,'NORMA SANCHEZ'!$H$55:$H$66,"SALIDA",'NORMA SANCHEZ'!$J$55:$J$66,$B161),0)</f>
        <v>0</v>
      </c>
      <c r="Q161" s="62">
        <f>IFERROR(SUMIFS('JOSE CARLOS'!$N$58:$N$69,'JOSE CARLOS'!$H$58:$H$69,"SALIDA",'JOSE CARLOS'!$J$58:$J$69,$B161),0)</f>
        <v>0</v>
      </c>
      <c r="R161" s="62">
        <f>IFERROR(SUMIFS('LUIS ENRIQUE '!$N$47:$N$56,'LUIS ENRIQUE '!$H$47:$H$56,"SALIDA",'LUIS ENRIQUE '!$J$47:$J$56,$B161),0)</f>
        <v>0</v>
      </c>
      <c r="S161" s="62">
        <f>IFERROR(SUMIFS(CESARIA!$N$64:$N$75,CESARIA!$H$64:$H$75,"SALIDA",CESARIA!$J$64:$J$75,$B161),0)</f>
        <v>0</v>
      </c>
      <c r="T161" s="62">
        <f>IFERROR(SUMIFS(ALAN!$N$56:$N$72,ALAN!$H$56:$H$72,"SALIDA",ALAN!$J$56:$J$72,$B161),0)</f>
        <v>0</v>
      </c>
      <c r="U161" s="62">
        <f>IFERROR(SUMIFS(ELVIA!$N$52:$N$56,ELVIA!$H$52:$H$56,"SALIDA",ELVIA!$J$52:$J$56,$B161),0)</f>
        <v>0</v>
      </c>
      <c r="V161" s="146">
        <f>IFERROR(SUMIFS(CAJA!$N$3380:$N$3965,CAJA!$H$3380:$H$3965,"SALIDA",CAJA!$J$3380:$J$3965,$B161),0)</f>
        <v>56549</v>
      </c>
      <c r="W161" s="62">
        <f>IFERROR(SUMIFS('CAJA TIGRES'!$N$916:$N$1108,'CAJA TIGRES'!$H$916:$H$1108,"SALIDA",'CAJA TIGRES'!$J$916:$J$1108,$B161),0)</f>
        <v>0</v>
      </c>
      <c r="X161" s="62">
        <f>IFERROR(SUMIFS(RESERVA!$N$13:$N$13,RESERVA!$H$13:$H$13,"SALIDA",RESERVA!$J$13:$J$13,$B161),0)</f>
        <v>0</v>
      </c>
      <c r="Y161" s="96">
        <f t="shared" si="38"/>
        <v>1556549</v>
      </c>
      <c r="Z161" s="96">
        <f>Y161+'MAY25'!Z161</f>
        <v>5978841.6900000004</v>
      </c>
      <c r="AA161" t="s">
        <v>5138</v>
      </c>
    </row>
    <row r="162" spans="1:27" x14ac:dyDescent="0.3">
      <c r="A162">
        <v>3.4</v>
      </c>
      <c r="B162" s="60" t="s">
        <v>68</v>
      </c>
      <c r="C162" s="62">
        <f>IFERROR(SUMIFS('MGZ121'!$N$843:'MGZ121'!$N$953,'MGZ121'!$H$843:$H$953,"SALIDA",'MGZ121'!$J$843:$J$953,B162),0)</f>
        <v>0</v>
      </c>
      <c r="D162" s="62">
        <f>IFERROR(SUMIFS('MGZ BBVA'!$N$618:$N$803,'MGZ BBVA'!$H$618:$H$803,"SALIDA",'MGZ BBVA'!$J$618:$J$803,$B162),0)</f>
        <v>0</v>
      </c>
      <c r="E162" s="62">
        <f>IFERROR(SUMIFS('MGZ DOLARES'!$N$2:$N$2,'MGZ DOLARES'!$F$2:$F$2,"SALIDA",'MGZ DOLARES'!$J$2:$J$2,$B162),0)</f>
        <v>0</v>
      </c>
      <c r="F162" s="62">
        <f>IFERROR(SUMIFS('MGZ BAJIO'!$N$62:$N$66,'MGZ BAJIO'!$H$62:$H$66,"SALIDA",'MGZ BAJIO'!$J$62:$J$66,$B162),0)</f>
        <v>0</v>
      </c>
      <c r="G162" s="62">
        <f>IFERROR(SUMIFS('VICTOR BANAMEX'!$N$297:$N$332,'VICTOR BANAMEX'!$H$297:$H$332,"SALIDA",'VICTOR BANAMEX'!$J$297:$J$332,$B162),0)</f>
        <v>0</v>
      </c>
      <c r="H162" s="62">
        <f>IFERROR(SUMIFS('VICTOR BANORTE'!$N$60:$N$68,'VICTOR BANORTE'!$H$60:$H$68,"SALIDA",'VICTOR BANORTE'!$J$60:$J$68,$B162),0)</f>
        <v>0</v>
      </c>
      <c r="I162" s="62">
        <f>IFERROR(SUMIFS(RODRIGO!$N$2:$N$2,RODRIGO!$H$2:$H$2,"SALIDA",RODRIGO!$J$2:$J$2,$B162),0)</f>
        <v>0</v>
      </c>
      <c r="J162" s="62">
        <f>IFERROR(SUMIFS(MOY!$N$32:$N$38,MOY!$F$32:$F$38,"SALIDA",MOY!$J$32:$J$38,$B162),0)</f>
        <v>0</v>
      </c>
      <c r="K162" s="62">
        <f>IFERROR(SUMIFS('NORMA RUTH'!$N$35:$N$43,'NORMA RUTH'!$H$35:$H$43,"SALIDA",'NORMA RUTH'!$J$35:$J$43,$B162),0)</f>
        <v>0</v>
      </c>
      <c r="L162" s="62">
        <f>IFERROR(SUMIFS(VALERIA!$N$28:$N$28,VALERIA!$H$28:$H$28,"SALIDA",VALERIA!$J$28:$J$28,$B162),0)</f>
        <v>0</v>
      </c>
      <c r="M162" s="62">
        <f>IFERROR(SUMIFS('MANUEL BANAMEX'!$N$54:$N$66,'MANUEL BANAMEX'!$H$54:$H$66,"SALIDA",'MANUEL BANAMEX'!$J$54:$J$66,$B162),0)</f>
        <v>0</v>
      </c>
      <c r="N162" s="62">
        <f>IFERROR(SUMIFS(ROBERTO!$N$2:$N$2,ROBERTO!$H$2:$H$2,"SALIDA",ROBERTO!$J$2:$J$2,$B162),0)</f>
        <v>0</v>
      </c>
      <c r="O162" s="62">
        <f>IFERROR(SUMIFS(JUAN!$N$57:$N$72,JUAN!$H$57:$H$72,"SALIDA",JUAN!$J$57:$J$72,$B162),0)</f>
        <v>0</v>
      </c>
      <c r="P162" s="62">
        <f>IFERROR(SUMIFS('NORMA SANCHEZ'!$N$55:$N$66,'NORMA SANCHEZ'!$H$55:$H$66,"SALIDA",'NORMA SANCHEZ'!$J$55:$J$66,$B162),0)</f>
        <v>0</v>
      </c>
      <c r="Q162" s="62">
        <f>IFERROR(SUMIFS('JOSE CARLOS'!$N$58:$N$69,'JOSE CARLOS'!$H$58:$H$69,"SALIDA",'JOSE CARLOS'!$J$58:$J$69,$B162),0)</f>
        <v>0</v>
      </c>
      <c r="R162" s="62">
        <f>IFERROR(SUMIFS('LUIS ENRIQUE '!$N$47:$N$56,'LUIS ENRIQUE '!$H$47:$H$56,"SALIDA",'LUIS ENRIQUE '!$J$47:$J$56,$B162),0)</f>
        <v>0</v>
      </c>
      <c r="S162" s="62">
        <f>IFERROR(SUMIFS(CESARIA!$N$64:$N$75,CESARIA!$H$64:$H$75,"SALIDA",CESARIA!$J$64:$J$75,$B162),0)</f>
        <v>0</v>
      </c>
      <c r="T162" s="62">
        <f>IFERROR(SUMIFS(ALAN!$N$56:$N$72,ALAN!$H$56:$H$72,"SALIDA",ALAN!$J$56:$J$72,$B162),0)</f>
        <v>0</v>
      </c>
      <c r="U162" s="62">
        <f>IFERROR(SUMIFS(ELVIA!$N$52:$N$56,ELVIA!$H$52:$H$56,"SALIDA",ELVIA!$J$52:$J$56,$B162),0)</f>
        <v>0</v>
      </c>
      <c r="V162" s="146">
        <f>IFERROR(SUMIFS(CAJA!$N$3380:$N$3965,CAJA!$H$3380:$H$3965,"SALIDA",CAJA!$J$3380:$J$3965,$B162),0)</f>
        <v>0</v>
      </c>
      <c r="W162" s="62">
        <f>IFERROR(SUMIFS('CAJA TIGRES'!$N$916:$N$1108,'CAJA TIGRES'!$H$916:$H$1108,"SALIDA",'CAJA TIGRES'!$J$916:$J$1108,$B162),0)</f>
        <v>0</v>
      </c>
      <c r="X162" s="62">
        <f>IFERROR(SUMIFS(RESERVA!$N$13:$N$13,RESERVA!$H$13:$H$13,"SALIDA",RESERVA!$J$13:$J$13,$B162),0)</f>
        <v>0</v>
      </c>
      <c r="Y162" s="96">
        <f t="shared" si="38"/>
        <v>0</v>
      </c>
      <c r="Z162" s="96">
        <f>Y162+'MAY25'!Z162</f>
        <v>635139.27</v>
      </c>
    </row>
    <row r="163" spans="1:27" x14ac:dyDescent="0.3">
      <c r="B163" s="60" t="s">
        <v>196</v>
      </c>
      <c r="C163" s="62">
        <f>IFERROR(SUMIFS('MGZ121'!$N$843:'MGZ121'!$N$953,'MGZ121'!$H$843:$H$953,"SALIDA",'MGZ121'!$J$843:$J$953,B163),0)</f>
        <v>0</v>
      </c>
      <c r="D163" s="62">
        <f>IFERROR(SUMIFS('MGZ BBVA'!$N$618:$N$803,'MGZ BBVA'!$H$618:$H$803,"SALIDA",'MGZ BBVA'!$J$618:$J$803,$B163),0)</f>
        <v>0</v>
      </c>
      <c r="E163" s="62">
        <f>IFERROR(SUMIFS('MGZ DOLARES'!$N$2:$N$2,'MGZ DOLARES'!$F$2:$F$2,"SALIDA",'MGZ DOLARES'!$J$2:$J$2,$B163),0)</f>
        <v>0</v>
      </c>
      <c r="F163" s="62">
        <f>IFERROR(SUMIFS('MGZ BAJIO'!$N$62:$N$66,'MGZ BAJIO'!$H$62:$H$66,"SALIDA",'MGZ BAJIO'!$J$62:$J$66,$B163),0)</f>
        <v>0</v>
      </c>
      <c r="G163" s="62">
        <f>IFERROR(SUMIFS('VICTOR BANAMEX'!$N$297:$N$332,'VICTOR BANAMEX'!$H$297:$H$332,"SALIDA",'VICTOR BANAMEX'!$J$297:$J$332,$B163),0)</f>
        <v>0</v>
      </c>
      <c r="H163" s="62">
        <f>IFERROR(SUMIFS('VICTOR BANORTE'!$N$60:$N$68,'VICTOR BANORTE'!$H$60:$H$68,"SALIDA",'VICTOR BANORTE'!$J$60:$J$68,$B163),0)</f>
        <v>17091.7</v>
      </c>
      <c r="I163" s="62">
        <f>IFERROR(SUMIFS(RODRIGO!$N$2:$N$2,RODRIGO!$H$2:$H$2,"SALIDA",RODRIGO!$J$2:$J$2,$B163),0)</f>
        <v>0</v>
      </c>
      <c r="J163" s="62">
        <f>IFERROR(SUMIFS(MOY!$N$32:$N$38,MOY!$F$32:$F$38,"SALIDA",MOY!$J$32:$J$38,$B163),0)</f>
        <v>0</v>
      </c>
      <c r="K163" s="62">
        <f>IFERROR(SUMIFS('NORMA RUTH'!$N$35:$N$43,'NORMA RUTH'!$H$35:$H$43,"SALIDA",'NORMA RUTH'!$J$35:$J$43,$B163),0)</f>
        <v>0</v>
      </c>
      <c r="L163" s="62">
        <f>IFERROR(SUMIFS(VALERIA!$N$28:$N$28,VALERIA!$H$28:$H$28,"SALIDA",VALERIA!$J$28:$J$28,$B163),0)</f>
        <v>0</v>
      </c>
      <c r="M163" s="62">
        <f>IFERROR(SUMIFS('MANUEL BANAMEX'!$N$54:$N$66,'MANUEL BANAMEX'!$H$54:$H$66,"SALIDA",'MANUEL BANAMEX'!$J$54:$J$66,$B163),0)</f>
        <v>0</v>
      </c>
      <c r="N163" s="62">
        <f>IFERROR(SUMIFS(ROBERTO!$N$2:$N$2,ROBERTO!$H$2:$H$2,"SALIDA",ROBERTO!$J$2:$J$2,$B163),0)</f>
        <v>0</v>
      </c>
      <c r="O163" s="62">
        <f>IFERROR(SUMIFS(JUAN!$N$57:$N$72,JUAN!$H$57:$H$72,"SALIDA",JUAN!$J$57:$J$72,$B163),0)</f>
        <v>0</v>
      </c>
      <c r="P163" s="62">
        <f>IFERROR(SUMIFS('NORMA SANCHEZ'!$N$55:$N$66,'NORMA SANCHEZ'!$H$55:$H$66,"SALIDA",'NORMA SANCHEZ'!$J$55:$J$66,$B163),0)</f>
        <v>0</v>
      </c>
      <c r="Q163" s="62">
        <f>IFERROR(SUMIFS('JOSE CARLOS'!$N$58:$N$69,'JOSE CARLOS'!$H$58:$H$69,"SALIDA",'JOSE CARLOS'!$J$58:$J$69,$B163),0)</f>
        <v>0</v>
      </c>
      <c r="R163" s="62">
        <f>IFERROR(SUMIFS('LUIS ENRIQUE '!$N$47:$N$56,'LUIS ENRIQUE '!$H$47:$H$56,"SALIDA",'LUIS ENRIQUE '!$J$47:$J$56,$B163),0)</f>
        <v>0</v>
      </c>
      <c r="S163" s="62">
        <f>IFERROR(SUMIFS(CESARIA!$N$64:$N$75,CESARIA!$H$64:$H$75,"SALIDA",CESARIA!$J$64:$J$75,$B163),0)</f>
        <v>0</v>
      </c>
      <c r="T163" s="62">
        <f>IFERROR(SUMIFS(ALAN!$N$56:$N$72,ALAN!$H$56:$H$72,"SALIDA",ALAN!$J$56:$J$72,$B163),0)</f>
        <v>0</v>
      </c>
      <c r="U163" s="62">
        <f>IFERROR(SUMIFS(ELVIA!$N$52:$N$56,ELVIA!$H$52:$H$56,"SALIDA",ELVIA!$J$52:$J$56,$B163),0)</f>
        <v>0</v>
      </c>
      <c r="V163" s="146">
        <f>IFERROR(SUMIFS(CAJA!$N$3380:$N$3965,CAJA!$H$3380:$H$3965,"SALIDA",CAJA!$J$3380:$J$3965,$B163),0)</f>
        <v>0</v>
      </c>
      <c r="W163" s="62">
        <f>IFERROR(SUMIFS('CAJA TIGRES'!$N$916:$N$1108,'CAJA TIGRES'!$H$916:$H$1108,"SALIDA",'CAJA TIGRES'!$J$916:$J$1108,$B163),0)</f>
        <v>0</v>
      </c>
      <c r="X163" s="62">
        <f>IFERROR(SUMIFS(RESERVA!$N$13:$N$13,RESERVA!$H$13:$H$13,"SALIDA",RESERVA!$J$13:$J$13,$B163),0)</f>
        <v>0</v>
      </c>
      <c r="Y163" s="96">
        <f t="shared" si="38"/>
        <v>17091.7</v>
      </c>
      <c r="Z163" s="96">
        <f>Y163+'MAY25'!Z163</f>
        <v>100950.2</v>
      </c>
    </row>
    <row r="164" spans="1:27" x14ac:dyDescent="0.3">
      <c r="B164" s="60" t="s">
        <v>197</v>
      </c>
      <c r="C164" s="62">
        <f>IFERROR(SUMIFS('MGZ121'!$N$843:'MGZ121'!$N$953,'MGZ121'!$H$843:$H$953,"SALIDA",'MGZ121'!$J$843:$J$953,B164),0)</f>
        <v>0</v>
      </c>
      <c r="D164" s="62">
        <f>IFERROR(SUMIFS('MGZ BBVA'!$N$618:$N$803,'MGZ BBVA'!$H$618:$H$803,"SALIDA",'MGZ BBVA'!$J$618:$J$803,$B164),0)</f>
        <v>0</v>
      </c>
      <c r="E164" s="62">
        <f>IFERROR(SUMIFS('MGZ DOLARES'!$N$2:$N$2,'MGZ DOLARES'!$F$2:$F$2,"SALIDA",'MGZ DOLARES'!$J$2:$J$2,$B164),0)</f>
        <v>0</v>
      </c>
      <c r="F164" s="62">
        <f>IFERROR(SUMIFS('MGZ BAJIO'!$N$62:$N$66,'MGZ BAJIO'!$H$62:$H$66,"SALIDA",'MGZ BAJIO'!$J$62:$J$66,$B164),0)</f>
        <v>0</v>
      </c>
      <c r="G164" s="62">
        <f>IFERROR(SUMIFS('VICTOR BANAMEX'!$N$297:$N$332,'VICTOR BANAMEX'!$H$297:$H$332,"SALIDA",'VICTOR BANAMEX'!$J$297:$J$332,$B164),0)</f>
        <v>0</v>
      </c>
      <c r="H164" s="62">
        <f>IFERROR(SUMIFS('VICTOR BANORTE'!$N$60:$N$68,'VICTOR BANORTE'!$H$60:$H$68,"SALIDA",'VICTOR BANORTE'!$J$60:$J$68,$B164),0)</f>
        <v>6516.01</v>
      </c>
      <c r="I164" s="62">
        <f>IFERROR(SUMIFS(RODRIGO!$N$2:$N$2,RODRIGO!$H$2:$H$2,"SALIDA",RODRIGO!$J$2:$J$2,$B164),0)</f>
        <v>0</v>
      </c>
      <c r="J164" s="62">
        <f>IFERROR(SUMIFS(MOY!$N$32:$N$38,MOY!$F$32:$F$38,"SALIDA",MOY!$J$32:$J$38,$B164),0)</f>
        <v>0</v>
      </c>
      <c r="K164" s="62">
        <f>IFERROR(SUMIFS('NORMA RUTH'!$N$35:$N$43,'NORMA RUTH'!$H$35:$H$43,"SALIDA",'NORMA RUTH'!$J$35:$J$43,$B164),0)</f>
        <v>0</v>
      </c>
      <c r="L164" s="62">
        <f>IFERROR(SUMIFS(VALERIA!$N$28:$N$28,VALERIA!$H$28:$H$28,"SALIDA",VALERIA!$J$28:$J$28,$B164),0)</f>
        <v>0</v>
      </c>
      <c r="M164" s="62">
        <f>IFERROR(SUMIFS('MANUEL BANAMEX'!$N$54:$N$66,'MANUEL BANAMEX'!$H$54:$H$66,"SALIDA",'MANUEL BANAMEX'!$J$54:$J$66,$B164),0)</f>
        <v>0</v>
      </c>
      <c r="N164" s="62">
        <f>IFERROR(SUMIFS(ROBERTO!$N$2:$N$2,ROBERTO!$H$2:$H$2,"SALIDA",ROBERTO!$J$2:$J$2,$B164),0)</f>
        <v>0</v>
      </c>
      <c r="O164" s="62">
        <f>IFERROR(SUMIFS(JUAN!$N$57:$N$72,JUAN!$H$57:$H$72,"SALIDA",JUAN!$J$57:$J$72,$B164),0)</f>
        <v>0</v>
      </c>
      <c r="P164" s="62">
        <f>IFERROR(SUMIFS('NORMA SANCHEZ'!$N$55:$N$66,'NORMA SANCHEZ'!$H$55:$H$66,"SALIDA",'NORMA SANCHEZ'!$J$55:$J$66,$B164),0)</f>
        <v>0</v>
      </c>
      <c r="Q164" s="62">
        <f>IFERROR(SUMIFS('JOSE CARLOS'!$N$58:$N$69,'JOSE CARLOS'!$H$58:$H$69,"SALIDA",'JOSE CARLOS'!$J$58:$J$69,$B164),0)</f>
        <v>0</v>
      </c>
      <c r="R164" s="62">
        <f>IFERROR(SUMIFS('LUIS ENRIQUE '!$N$47:$N$56,'LUIS ENRIQUE '!$H$47:$H$56,"SALIDA",'LUIS ENRIQUE '!$J$47:$J$56,$B164),0)</f>
        <v>0</v>
      </c>
      <c r="S164" s="62">
        <f>IFERROR(SUMIFS(CESARIA!$N$64:$N$75,CESARIA!$H$64:$H$75,"SALIDA",CESARIA!$J$64:$J$75,$B164),0)</f>
        <v>0</v>
      </c>
      <c r="T164" s="62">
        <f>IFERROR(SUMIFS(ALAN!$N$56:$N$72,ALAN!$H$56:$H$72,"SALIDA",ALAN!$J$56:$J$72,$B164),0)</f>
        <v>0</v>
      </c>
      <c r="U164" s="62">
        <f>IFERROR(SUMIFS(ELVIA!$N$52:$N$56,ELVIA!$H$52:$H$56,"SALIDA",ELVIA!$J$52:$J$56,$B164),0)</f>
        <v>0</v>
      </c>
      <c r="V164" s="146">
        <f>IFERROR(SUMIFS(CAJA!$N$3380:$N$3965,CAJA!$H$3380:$H$3965,"SALIDA",CAJA!$J$3380:$J$3965,$B164),0)</f>
        <v>0</v>
      </c>
      <c r="W164" s="62">
        <f>IFERROR(SUMIFS('CAJA TIGRES'!$N$916:$N$1108,'CAJA TIGRES'!$H$916:$H$1108,"SALIDA",'CAJA TIGRES'!$J$916:$J$1108,$B164),0)</f>
        <v>0</v>
      </c>
      <c r="X164" s="62">
        <f>IFERROR(SUMIFS(RESERVA!$N$13:$N$13,RESERVA!$H$13:$H$13,"SALIDA",RESERVA!$J$13:$J$13,$B164),0)</f>
        <v>0</v>
      </c>
      <c r="Y164" s="96">
        <f t="shared" si="38"/>
        <v>6516.01</v>
      </c>
      <c r="Z164" s="96">
        <f>Y164+'MAY25'!Z164</f>
        <v>39247.65</v>
      </c>
    </row>
    <row r="165" spans="1:27" x14ac:dyDescent="0.3">
      <c r="B165" s="60" t="s">
        <v>198</v>
      </c>
      <c r="C165" s="62">
        <f>IFERROR(SUMIFS('MGZ121'!$N$843:'MGZ121'!$N$953,'MGZ121'!$H$843:$H$953,"SALIDA",'MGZ121'!$J$843:$J$953,B165),0)</f>
        <v>0</v>
      </c>
      <c r="D165" s="62">
        <f>IFERROR(SUMIFS('MGZ BBVA'!$N$618:$N$803,'MGZ BBVA'!$H$618:$H$803,"SALIDA",'MGZ BBVA'!$J$618:$J$803,$B165),0)</f>
        <v>0</v>
      </c>
      <c r="E165" s="62">
        <f>IFERROR(SUMIFS('MGZ DOLARES'!$N$2:$N$2,'MGZ DOLARES'!$F$2:$F$2,"SALIDA",'MGZ DOLARES'!$J$2:$J$2,$B165),0)</f>
        <v>0</v>
      </c>
      <c r="F165" s="62">
        <f>IFERROR(SUMIFS('MGZ BAJIO'!$N$62:$N$66,'MGZ BAJIO'!$H$62:$H$66,"SALIDA",'MGZ BAJIO'!$J$62:$J$66,$B165),0)</f>
        <v>0</v>
      </c>
      <c r="G165" s="62">
        <f>IFERROR(SUMIFS('VICTOR BANAMEX'!$N$297:$N$332,'VICTOR BANAMEX'!$H$297:$H$332,"SALIDA",'VICTOR BANAMEX'!$J$297:$J$332,$B165),0)</f>
        <v>0</v>
      </c>
      <c r="H165" s="62">
        <f>IFERROR(SUMIFS('VICTOR BANORTE'!$N$60:$N$68,'VICTOR BANORTE'!$H$60:$H$68,"SALIDA",'VICTOR BANORTE'!$J$60:$J$68,$B165),0)</f>
        <v>38916.9</v>
      </c>
      <c r="I165" s="62">
        <f>IFERROR(SUMIFS(RODRIGO!$N$2:$N$2,RODRIGO!$H$2:$H$2,"SALIDA",RODRIGO!$J$2:$J$2,$B165),0)</f>
        <v>0</v>
      </c>
      <c r="J165" s="62">
        <f>IFERROR(SUMIFS(MOY!$N$32:$N$38,MOY!$F$32:$F$38,"SALIDA",MOY!$J$32:$J$38,$B165),0)</f>
        <v>0</v>
      </c>
      <c r="K165" s="62">
        <f>IFERROR(SUMIFS('NORMA RUTH'!$N$35:$N$43,'NORMA RUTH'!$H$35:$H$43,"SALIDA",'NORMA RUTH'!$J$35:$J$43,$B165),0)</f>
        <v>0</v>
      </c>
      <c r="L165" s="62">
        <f>IFERROR(SUMIFS(VALERIA!$N$28:$N$28,VALERIA!$H$28:$H$28,"SALIDA",VALERIA!$J$28:$J$28,$B165),0)</f>
        <v>0</v>
      </c>
      <c r="M165" s="62">
        <f>IFERROR(SUMIFS('MANUEL BANAMEX'!$N$54:$N$66,'MANUEL BANAMEX'!$H$54:$H$66,"SALIDA",'MANUEL BANAMEX'!$J$54:$J$66,$B165),0)</f>
        <v>0</v>
      </c>
      <c r="N165" s="62">
        <f>IFERROR(SUMIFS(ROBERTO!$N$2:$N$2,ROBERTO!$H$2:$H$2,"SALIDA",ROBERTO!$J$2:$J$2,$B165),0)</f>
        <v>0</v>
      </c>
      <c r="O165" s="62">
        <f>IFERROR(SUMIFS(JUAN!$N$57:$N$72,JUAN!$H$57:$H$72,"SALIDA",JUAN!$J$57:$J$72,$B165),0)</f>
        <v>0</v>
      </c>
      <c r="P165" s="62">
        <f>IFERROR(SUMIFS('NORMA SANCHEZ'!$N$55:$N$66,'NORMA SANCHEZ'!$H$55:$H$66,"SALIDA",'NORMA SANCHEZ'!$J$55:$J$66,$B165),0)</f>
        <v>0</v>
      </c>
      <c r="Q165" s="62">
        <f>IFERROR(SUMIFS('JOSE CARLOS'!$N$58:$N$69,'JOSE CARLOS'!$H$58:$H$69,"SALIDA",'JOSE CARLOS'!$J$58:$J$69,$B165),0)</f>
        <v>0</v>
      </c>
      <c r="R165" s="62">
        <f>IFERROR(SUMIFS('LUIS ENRIQUE '!$N$47:$N$56,'LUIS ENRIQUE '!$H$47:$H$56,"SALIDA",'LUIS ENRIQUE '!$J$47:$J$56,$B165),0)</f>
        <v>0</v>
      </c>
      <c r="S165" s="62">
        <f>IFERROR(SUMIFS(CESARIA!$N$64:$N$75,CESARIA!$H$64:$H$75,"SALIDA",CESARIA!$J$64:$J$75,$B165),0)</f>
        <v>0</v>
      </c>
      <c r="T165" s="62">
        <f>IFERROR(SUMIFS(ALAN!$N$56:$N$72,ALAN!$H$56:$H$72,"SALIDA",ALAN!$J$56:$J$72,$B165),0)</f>
        <v>0</v>
      </c>
      <c r="U165" s="62">
        <f>IFERROR(SUMIFS(ELVIA!$N$52:$N$56,ELVIA!$H$52:$H$56,"SALIDA",ELVIA!$J$52:$J$56,$B165),0)</f>
        <v>0</v>
      </c>
      <c r="V165" s="146">
        <f>IFERROR(SUMIFS(CAJA!$N$3380:$N$3965,CAJA!$H$3380:$H$3965,"SALIDA",CAJA!$J$3380:$J$3965,$B165),0)</f>
        <v>0</v>
      </c>
      <c r="W165" s="62">
        <f>IFERROR(SUMIFS('CAJA TIGRES'!$N$916:$N$1108,'CAJA TIGRES'!$H$916:$H$1108,"SALIDA",'CAJA TIGRES'!$J$916:$J$1108,$B165),0)</f>
        <v>0</v>
      </c>
      <c r="X165" s="62">
        <f>IFERROR(SUMIFS(RESERVA!$N$13:$N$13,RESERVA!$H$13:$H$13,"SALIDA",RESERVA!$J$13:$J$13,$B165),0)</f>
        <v>0</v>
      </c>
      <c r="Y165" s="96">
        <f t="shared" si="38"/>
        <v>38916.9</v>
      </c>
      <c r="Z165" s="96">
        <f>Y165+'MAY25'!Z165</f>
        <v>235101.4</v>
      </c>
    </row>
    <row r="166" spans="1:27" x14ac:dyDescent="0.3">
      <c r="A166">
        <v>3.5</v>
      </c>
      <c r="B166" s="60" t="s">
        <v>69</v>
      </c>
      <c r="C166" s="62">
        <f>IFERROR(SUMIFS('MGZ121'!$N$843:'MGZ121'!$N$953,'MGZ121'!$H$843:$H$953,"SALIDA",'MGZ121'!$J$843:$J$953,B166),0)</f>
        <v>0</v>
      </c>
      <c r="D166" s="62">
        <f>IFERROR(SUMIFS('MGZ BBVA'!$N$618:$N$803,'MGZ BBVA'!$H$618:$H$803,"SALIDA",'MGZ BBVA'!$J$618:$J$803,$B166),0)</f>
        <v>0</v>
      </c>
      <c r="E166" s="62">
        <f>IFERROR(SUMIFS('MGZ DOLARES'!$N$2:$N$2,'MGZ DOLARES'!$F$2:$F$2,"SALIDA",'MGZ DOLARES'!$J$2:$J$2,$B166),0)</f>
        <v>0</v>
      </c>
      <c r="F166" s="62">
        <f>IFERROR(SUMIFS('MGZ BAJIO'!$N$62:$N$66,'MGZ BAJIO'!$H$62:$H$66,"SALIDA",'MGZ BAJIO'!$J$62:$J$66,$B166),0)</f>
        <v>0</v>
      </c>
      <c r="G166" s="62">
        <f>IFERROR(SUMIFS('VICTOR BANAMEX'!$N$297:$N$332,'VICTOR BANAMEX'!$H$297:$H$332,"SALIDA",'VICTOR BANAMEX'!$J$297:$J$332,$B166),0)</f>
        <v>0</v>
      </c>
      <c r="H166" s="62">
        <f>IFERROR(SUMIFS('VICTOR BANORTE'!$N$60:$N$68,'VICTOR BANORTE'!$H$60:$H$68,"SALIDA",'VICTOR BANORTE'!$J$60:$J$68,$B166),0)</f>
        <v>0</v>
      </c>
      <c r="I166" s="62">
        <f>IFERROR(SUMIFS(RODRIGO!$N$2:$N$2,RODRIGO!$H$2:$H$2,"SALIDA",RODRIGO!$J$2:$J$2,$B166),0)</f>
        <v>0</v>
      </c>
      <c r="J166" s="62">
        <f>IFERROR(SUMIFS(MOY!$N$32:$N$38,MOY!$F$32:$F$38,"SALIDA",MOY!$J$32:$J$38,$B166),0)</f>
        <v>0</v>
      </c>
      <c r="K166" s="62">
        <f>IFERROR(SUMIFS('NORMA RUTH'!$N$35:$N$43,'NORMA RUTH'!$H$35:$H$43,"SALIDA",'NORMA RUTH'!$J$35:$J$43,$B166),0)</f>
        <v>0</v>
      </c>
      <c r="L166" s="62">
        <f>IFERROR(SUMIFS(VALERIA!$N$28:$N$28,VALERIA!$H$28:$H$28,"SALIDA",VALERIA!$J$28:$J$28,$B166),0)</f>
        <v>0</v>
      </c>
      <c r="M166" s="62">
        <f>IFERROR(SUMIFS('MANUEL BANAMEX'!$N$54:$N$66,'MANUEL BANAMEX'!$H$54:$H$66,"SALIDA",'MANUEL BANAMEX'!$J$54:$J$66,$B166),0)</f>
        <v>0</v>
      </c>
      <c r="N166" s="62">
        <f>IFERROR(SUMIFS(ROBERTO!$N$2:$N$2,ROBERTO!$H$2:$H$2,"SALIDA",ROBERTO!$J$2:$J$2,$B166),0)</f>
        <v>0</v>
      </c>
      <c r="O166" s="62">
        <f>IFERROR(SUMIFS(JUAN!$N$57:$N$72,JUAN!$H$57:$H$72,"SALIDA",JUAN!$J$57:$J$72,$B166),0)</f>
        <v>0</v>
      </c>
      <c r="P166" s="62">
        <f>IFERROR(SUMIFS('NORMA SANCHEZ'!$N$55:$N$66,'NORMA SANCHEZ'!$H$55:$H$66,"SALIDA",'NORMA SANCHEZ'!$J$55:$J$66,$B166),0)</f>
        <v>0</v>
      </c>
      <c r="Q166" s="62">
        <f>IFERROR(SUMIFS('JOSE CARLOS'!$N$58:$N$69,'JOSE CARLOS'!$H$58:$H$69,"SALIDA",'JOSE CARLOS'!$J$58:$J$69,$B166),0)</f>
        <v>0</v>
      </c>
      <c r="R166" s="62">
        <f>IFERROR(SUMIFS('LUIS ENRIQUE '!$N$47:$N$56,'LUIS ENRIQUE '!$H$47:$H$56,"SALIDA",'LUIS ENRIQUE '!$J$47:$J$56,$B166),0)</f>
        <v>0</v>
      </c>
      <c r="S166" s="62">
        <f>IFERROR(SUMIFS(CESARIA!$N$64:$N$75,CESARIA!$H$64:$H$75,"SALIDA",CESARIA!$J$64:$J$75,$B166),0)</f>
        <v>0</v>
      </c>
      <c r="T166" s="62">
        <f>IFERROR(SUMIFS(ALAN!$N$56:$N$72,ALAN!$H$56:$H$72,"SALIDA",ALAN!$J$56:$J$72,$B166),0)</f>
        <v>0</v>
      </c>
      <c r="U166" s="62">
        <f>IFERROR(SUMIFS(ELVIA!$N$52:$N$56,ELVIA!$H$52:$H$56,"SALIDA",ELVIA!$J$52:$J$56,$B166),0)</f>
        <v>0</v>
      </c>
      <c r="V166" s="146">
        <f>IFERROR(SUMIFS(CAJA!$N$3380:$N$3965,CAJA!$H$3380:$H$3965,"SALIDA",CAJA!$J$3380:$J$3965,$B166),0)</f>
        <v>0</v>
      </c>
      <c r="W166" s="62">
        <f>IFERROR(SUMIFS('CAJA TIGRES'!$N$916:$N$1108,'CAJA TIGRES'!$H$916:$H$1108,"SALIDA",'CAJA TIGRES'!$J$916:$J$1108,$B166),0)</f>
        <v>0</v>
      </c>
      <c r="X166" s="62">
        <f>IFERROR(SUMIFS(RESERVA!$N$13:$N$13,RESERVA!$H$13:$H$13,"SALIDA",RESERVA!$J$13:$J$13,$B166),0)</f>
        <v>0</v>
      </c>
      <c r="Y166" s="96">
        <f t="shared" si="38"/>
        <v>0</v>
      </c>
      <c r="Z166" s="96">
        <f>Y166+'MAY25'!Z166</f>
        <v>0</v>
      </c>
    </row>
    <row r="167" spans="1:27" s="84" customFormat="1" ht="19.2" customHeight="1" x14ac:dyDescent="0.3">
      <c r="B167" s="87" t="s">
        <v>109</v>
      </c>
      <c r="C167" s="88">
        <f>C150+C158</f>
        <v>2172</v>
      </c>
      <c r="D167" s="88">
        <f t="shared" ref="D167:Z167" si="39">D150+D158</f>
        <v>9588.1299999999992</v>
      </c>
      <c r="E167" s="88">
        <f t="shared" si="39"/>
        <v>0</v>
      </c>
      <c r="F167" s="88">
        <f t="shared" si="39"/>
        <v>0</v>
      </c>
      <c r="G167" s="88">
        <f t="shared" si="39"/>
        <v>1969015.99</v>
      </c>
      <c r="H167" s="88">
        <f t="shared" si="39"/>
        <v>62524.61</v>
      </c>
      <c r="I167" s="88">
        <f t="shared" si="39"/>
        <v>0</v>
      </c>
      <c r="J167" s="88">
        <f t="shared" si="39"/>
        <v>0</v>
      </c>
      <c r="K167" s="88">
        <f t="shared" si="39"/>
        <v>0</v>
      </c>
      <c r="L167" s="88">
        <f t="shared" si="39"/>
        <v>0</v>
      </c>
      <c r="M167" s="88">
        <f t="shared" si="39"/>
        <v>0</v>
      </c>
      <c r="N167" s="88">
        <f t="shared" si="39"/>
        <v>0</v>
      </c>
      <c r="O167" s="88">
        <f t="shared" si="39"/>
        <v>0</v>
      </c>
      <c r="P167" s="88">
        <f t="shared" si="39"/>
        <v>0</v>
      </c>
      <c r="Q167" s="88">
        <f t="shared" si="39"/>
        <v>0</v>
      </c>
      <c r="R167" s="88">
        <f t="shared" si="39"/>
        <v>0</v>
      </c>
      <c r="S167" s="88">
        <f t="shared" si="39"/>
        <v>0</v>
      </c>
      <c r="T167" s="88">
        <f t="shared" si="39"/>
        <v>0</v>
      </c>
      <c r="U167" s="88">
        <f t="shared" si="39"/>
        <v>0</v>
      </c>
      <c r="V167" s="88">
        <f t="shared" si="39"/>
        <v>894111.5</v>
      </c>
      <c r="W167" s="88">
        <f t="shared" si="39"/>
        <v>7650</v>
      </c>
      <c r="X167" s="88">
        <f t="shared" si="39"/>
        <v>0</v>
      </c>
      <c r="Y167" s="88">
        <f t="shared" si="39"/>
        <v>2945062.23</v>
      </c>
      <c r="Z167" s="88">
        <f t="shared" si="39"/>
        <v>14634167.997193269</v>
      </c>
    </row>
    <row r="168" spans="1:27" ht="8.5500000000000007" customHeight="1" x14ac:dyDescent="0.3">
      <c r="B168" s="18"/>
      <c r="C168" s="40"/>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7" x14ac:dyDescent="0.3">
      <c r="B169" s="19" t="s">
        <v>18</v>
      </c>
      <c r="C169" s="38">
        <f t="shared" ref="C169:Z169" si="40">C74+C91+C147-C167</f>
        <v>806.61000000033528</v>
      </c>
      <c r="D169" s="38">
        <f t="shared" si="40"/>
        <v>-41198.160000000258</v>
      </c>
      <c r="E169" s="38">
        <f t="shared" si="40"/>
        <v>0</v>
      </c>
      <c r="F169" s="38">
        <f t="shared" si="40"/>
        <v>-886.61000000000058</v>
      </c>
      <c r="G169" s="38">
        <f t="shared" si="40"/>
        <v>-185.29000000003725</v>
      </c>
      <c r="H169" s="38">
        <f t="shared" si="40"/>
        <v>-2036.010000000002</v>
      </c>
      <c r="I169" s="38">
        <f t="shared" si="40"/>
        <v>0</v>
      </c>
      <c r="J169" s="38">
        <f t="shared" si="40"/>
        <v>47.600000000000023</v>
      </c>
      <c r="K169" s="38">
        <f t="shared" si="40"/>
        <v>-818.90999999999985</v>
      </c>
      <c r="L169" s="38">
        <f t="shared" si="40"/>
        <v>0</v>
      </c>
      <c r="M169" s="38">
        <f t="shared" si="40"/>
        <v>894</v>
      </c>
      <c r="N169" s="38">
        <f t="shared" si="40"/>
        <v>0</v>
      </c>
      <c r="O169" s="38">
        <f t="shared" si="40"/>
        <v>-637.63999999999942</v>
      </c>
      <c r="P169" s="38">
        <f t="shared" si="40"/>
        <v>337.56000000000495</v>
      </c>
      <c r="Q169" s="38">
        <f t="shared" si="40"/>
        <v>-1276.9799999999996</v>
      </c>
      <c r="R169" s="38">
        <f t="shared" si="40"/>
        <v>-1480.3999999999996</v>
      </c>
      <c r="S169" s="38">
        <f t="shared" si="40"/>
        <v>-286.3799999999901</v>
      </c>
      <c r="T169" s="38">
        <f t="shared" si="40"/>
        <v>207.44000000000051</v>
      </c>
      <c r="U169" s="36">
        <f t="shared" si="40"/>
        <v>-2346.4599999999991</v>
      </c>
      <c r="V169" s="36">
        <f t="shared" si="40"/>
        <v>-6372.6399999996647</v>
      </c>
      <c r="W169" s="36">
        <f t="shared" si="40"/>
        <v>2038</v>
      </c>
      <c r="X169" s="38">
        <f t="shared" si="40"/>
        <v>0</v>
      </c>
      <c r="Y169" s="36">
        <f t="shared" si="40"/>
        <v>-53194.269999999087</v>
      </c>
      <c r="Z169" s="36">
        <f t="shared" si="40"/>
        <v>-383417.90000001341</v>
      </c>
    </row>
    <row r="170" spans="1:27" ht="15" thickBot="1" x14ac:dyDescent="0.35">
      <c r="B170" s="14" t="s">
        <v>5</v>
      </c>
      <c r="C170" s="77">
        <f>'MAY25'!C171</f>
        <v>32.260000002075685</v>
      </c>
      <c r="D170" s="77">
        <f>'MAY25'!D171</f>
        <v>41854.449999999575</v>
      </c>
      <c r="E170" s="77">
        <f>'MAY25'!E171</f>
        <v>6.92</v>
      </c>
      <c r="F170" s="77">
        <f>'MAY25'!F171</f>
        <v>1369.4200000017881</v>
      </c>
      <c r="G170" s="77">
        <f>'MAY25'!G171</f>
        <v>202.8099999998085</v>
      </c>
      <c r="H170" s="77">
        <f>'MAY25'!H171</f>
        <v>2636.4900000000152</v>
      </c>
      <c r="I170" s="77">
        <f>'MAY25'!I171</f>
        <v>0</v>
      </c>
      <c r="J170" s="77">
        <f>'MAY25'!J171</f>
        <v>160.10000000002117</v>
      </c>
      <c r="K170" s="77">
        <f>'MAY25'!K171</f>
        <v>818.90999999999622</v>
      </c>
      <c r="L170" s="77">
        <f>'MAY25'!L171</f>
        <v>465.41000000000349</v>
      </c>
      <c r="M170" s="77">
        <f>'MAY25'!M171</f>
        <v>613.67000000000166</v>
      </c>
      <c r="N170" s="77">
        <f>'MAY25'!N171</f>
        <v>0</v>
      </c>
      <c r="O170" s="77">
        <f>'MAY25'!O171</f>
        <v>994.53000000000179</v>
      </c>
      <c r="P170" s="77">
        <f>'MAY25'!P171</f>
        <v>432.76000000000272</v>
      </c>
      <c r="Q170" s="77">
        <f>'MAY25'!Q171</f>
        <v>1276.9799999999996</v>
      </c>
      <c r="R170" s="77">
        <f>'MAY25'!R171</f>
        <v>2109.0400000000004</v>
      </c>
      <c r="S170" s="77">
        <f>'MAY25'!S171</f>
        <v>731.25999999995304</v>
      </c>
      <c r="T170" s="77">
        <f>'MAY25'!T171</f>
        <v>8.0000000000009095</v>
      </c>
      <c r="U170" s="77">
        <f>'MAY25'!U171</f>
        <v>2346.4600000000028</v>
      </c>
      <c r="V170" s="77">
        <f>'MAY25'!V171</f>
        <v>91288.140000000363</v>
      </c>
      <c r="W170" s="77">
        <f>'MAY25'!W171</f>
        <v>4350</v>
      </c>
      <c r="X170" s="77">
        <f>'MAY25'!X171</f>
        <v>0</v>
      </c>
      <c r="Y170" s="94">
        <f>SUM(C170:X170)</f>
        <v>151697.61000000359</v>
      </c>
      <c r="Z170" s="94">
        <f>'ENE25'!$Z$170</f>
        <v>481921.24</v>
      </c>
    </row>
    <row r="171" spans="1:27" ht="28.8" thickBot="1" x14ac:dyDescent="0.35">
      <c r="B171" s="79" t="s">
        <v>115</v>
      </c>
      <c r="C171" s="80">
        <f t="shared" ref="C171" si="41">C169+C170</f>
        <v>838.87000000241096</v>
      </c>
      <c r="D171" s="81">
        <f>D169+D170</f>
        <v>656.28999999931693</v>
      </c>
      <c r="E171" s="81">
        <f>E169+E170</f>
        <v>6.92</v>
      </c>
      <c r="F171" s="81">
        <f t="shared" ref="F171:U171" si="42">F169+F170</f>
        <v>482.81000000178756</v>
      </c>
      <c r="G171" s="81">
        <f t="shared" si="42"/>
        <v>17.519999999771244</v>
      </c>
      <c r="H171" s="81">
        <f t="shared" si="42"/>
        <v>600.48000000001321</v>
      </c>
      <c r="I171" s="81">
        <f t="shared" si="42"/>
        <v>0</v>
      </c>
      <c r="J171" s="81">
        <f t="shared" si="42"/>
        <v>207.70000000002119</v>
      </c>
      <c r="K171" s="81">
        <f t="shared" si="42"/>
        <v>-3.637978807091713E-12</v>
      </c>
      <c r="L171" s="81">
        <f t="shared" si="42"/>
        <v>465.41000000000349</v>
      </c>
      <c r="M171" s="81">
        <f t="shared" si="42"/>
        <v>1507.6700000000017</v>
      </c>
      <c r="N171" s="81">
        <f t="shared" si="42"/>
        <v>0</v>
      </c>
      <c r="O171" s="81">
        <f t="shared" si="42"/>
        <v>356.89000000000237</v>
      </c>
      <c r="P171" s="81">
        <f t="shared" si="42"/>
        <v>770.32000000000767</v>
      </c>
      <c r="Q171" s="81">
        <f t="shared" si="42"/>
        <v>0</v>
      </c>
      <c r="R171" s="81">
        <f t="shared" si="42"/>
        <v>628.64000000000078</v>
      </c>
      <c r="S171" s="81">
        <f t="shared" si="42"/>
        <v>444.87999999996293</v>
      </c>
      <c r="T171" s="81">
        <f t="shared" si="42"/>
        <v>215.44000000000142</v>
      </c>
      <c r="U171" s="81">
        <f t="shared" si="42"/>
        <v>3.637978807091713E-12</v>
      </c>
      <c r="V171" s="80">
        <f>V169+V170</f>
        <v>84915.500000000698</v>
      </c>
      <c r="W171" s="80">
        <f t="shared" ref="W171:X171" si="43">W169+W170</f>
        <v>6388</v>
      </c>
      <c r="X171" s="80">
        <f t="shared" si="43"/>
        <v>0</v>
      </c>
      <c r="Y171" s="80">
        <f t="shared" ref="Y171" si="44">Y169+Y170</f>
        <v>98503.340000004508</v>
      </c>
      <c r="Z171" s="81">
        <f>Z169+Z170</f>
        <v>98503.33999998658</v>
      </c>
    </row>
    <row r="172" spans="1:27" x14ac:dyDescent="0.3">
      <c r="C172" s="506" t="s">
        <v>222</v>
      </c>
      <c r="D172" s="506" t="s">
        <v>222</v>
      </c>
      <c r="E172" s="506" t="s">
        <v>222</v>
      </c>
      <c r="F172" s="506" t="s">
        <v>222</v>
      </c>
      <c r="G172" s="506" t="s">
        <v>222</v>
      </c>
      <c r="H172" s="506" t="s">
        <v>222</v>
      </c>
      <c r="I172" s="506" t="s">
        <v>222</v>
      </c>
      <c r="J172" s="506" t="s">
        <v>222</v>
      </c>
      <c r="K172" s="506" t="s">
        <v>222</v>
      </c>
      <c r="L172" s="506" t="s">
        <v>222</v>
      </c>
      <c r="M172" s="506" t="s">
        <v>222</v>
      </c>
      <c r="N172" s="506" t="s">
        <v>222</v>
      </c>
      <c r="O172" s="506" t="s">
        <v>222</v>
      </c>
      <c r="P172" s="506" t="s">
        <v>222</v>
      </c>
      <c r="Q172" s="506" t="s">
        <v>222</v>
      </c>
      <c r="R172" s="506" t="s">
        <v>222</v>
      </c>
      <c r="S172" s="506" t="s">
        <v>222</v>
      </c>
      <c r="T172" s="506" t="s">
        <v>222</v>
      </c>
      <c r="U172" s="506" t="s">
        <v>222</v>
      </c>
      <c r="V172" s="506" t="s">
        <v>222</v>
      </c>
      <c r="W172" s="506" t="s">
        <v>222</v>
      </c>
      <c r="X172" s="506" t="s">
        <v>222</v>
      </c>
      <c r="Y172" s="145"/>
      <c r="Z172" s="102"/>
    </row>
    <row r="173" spans="1:27" x14ac:dyDescent="0.3">
      <c r="C173" s="102"/>
      <c r="Y173" s="102"/>
      <c r="Z173" s="102"/>
    </row>
  </sheetData>
  <sheetProtection formatCells="0" formatColumns="0" formatRows="0" autoFilter="0" pivotTables="0"/>
  <dataValidations disablePrompts="1" count="1">
    <dataValidation type="list" allowBlank="1" showInputMessage="1" showErrorMessage="1" sqref="B41" xr:uid="{68D9896E-A66B-4C3E-B646-0BE9C51EB8D1}">
      <formula1>INDIRECT($I41)</formula1>
    </dataValidation>
  </dataValidations>
  <pageMargins left="0.7" right="0.7" top="0.75" bottom="0.75" header="0.3" footer="0.3"/>
  <ignoredErrors>
    <ignoredError sqref="S21:Y21 O69:Q69 X70:Z70 S29:Z29 S49:Z49 S60:Z60 S69:Z69 S71:Z71 S158:Z158 O158:Q158 O60:Q60 O49:Q49 O29:Q29 O21:Q21 O71:Q71 E70:F70 C71:H71 C21:H21 C29:H29 C49:H49 C60:H60 C158:H158 C69:H69 J71:M71 J21:M21 J29:M29 J49:M49 J60:M60 J158:M158 J69:M69"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B7E1B-3FE4-4C70-A784-7E28C31F30C7}">
  <dimension ref="A1:AE174"/>
  <sheetViews>
    <sheetView topLeftCell="B2" zoomScaleNormal="100" workbookViewId="0">
      <pane xSplit="1" ySplit="1" topLeftCell="R152" activePane="bottomRight" state="frozen"/>
      <selection activeCell="B2" sqref="B2"/>
      <selection pane="topRight" activeCell="C2" sqref="C2"/>
      <selection pane="bottomLeft" activeCell="B3" sqref="B3"/>
      <selection pane="bottomRight" activeCell="W166" sqref="W166"/>
    </sheetView>
  </sheetViews>
  <sheetFormatPr baseColWidth="10" defaultRowHeight="14.4" x14ac:dyDescent="0.3"/>
  <cols>
    <col min="1" max="1" width="7.109375" customWidth="1"/>
    <col min="2" max="2" width="41.33203125" bestFit="1" customWidth="1"/>
    <col min="3" max="3" width="18.44140625" customWidth="1"/>
    <col min="4" max="4" width="15.44140625" customWidth="1"/>
    <col min="5" max="5" width="15.109375" bestFit="1" customWidth="1"/>
    <col min="6" max="6" width="16.33203125" customWidth="1"/>
    <col min="7" max="7" width="16.109375" customWidth="1"/>
    <col min="8" max="8" width="16.44140625" customWidth="1"/>
    <col min="9" max="9" width="13.6640625" customWidth="1"/>
    <col min="10" max="10" width="15.109375" bestFit="1" customWidth="1"/>
    <col min="11" max="11" width="16.77734375" customWidth="1"/>
    <col min="12" max="17" width="14.109375" customWidth="1"/>
    <col min="18" max="19" width="15.77734375" customWidth="1"/>
    <col min="20" max="21" width="14.109375" customWidth="1"/>
    <col min="22" max="23" width="15.109375" bestFit="1" customWidth="1"/>
    <col min="24" max="24" width="14.109375" customWidth="1"/>
    <col min="25" max="25" width="16.44140625" bestFit="1" customWidth="1"/>
    <col min="26" max="26" width="17.44140625" customWidth="1"/>
    <col min="27" max="27" width="14.6640625" bestFit="1" customWidth="1"/>
    <col min="28" max="28" width="13.6640625" bestFit="1" customWidth="1"/>
    <col min="31" max="31" width="12.109375" style="145" bestFit="1" customWidth="1"/>
  </cols>
  <sheetData>
    <row r="1" spans="1:26" ht="15" thickBot="1" x14ac:dyDescent="0.35">
      <c r="B1" s="15" t="s">
        <v>194</v>
      </c>
      <c r="C1" s="51"/>
      <c r="D1" s="52"/>
      <c r="E1" s="51"/>
      <c r="F1" s="52"/>
      <c r="G1" s="51"/>
      <c r="H1" s="52"/>
      <c r="I1" s="31"/>
      <c r="J1" s="31"/>
      <c r="K1" s="31"/>
      <c r="L1" s="31"/>
      <c r="M1" s="31"/>
      <c r="N1" s="31"/>
      <c r="O1" s="31"/>
      <c r="P1" s="31"/>
      <c r="Q1" s="31"/>
      <c r="R1" s="31"/>
      <c r="S1" s="31"/>
      <c r="T1" s="31"/>
      <c r="U1" s="31"/>
      <c r="V1" s="31"/>
      <c r="W1" s="31"/>
      <c r="X1" s="31"/>
      <c r="Y1" s="31"/>
      <c r="Z1" s="31"/>
    </row>
    <row r="2" spans="1:26" ht="28.8" thickBot="1" x14ac:dyDescent="0.35">
      <c r="B2" s="10" t="s">
        <v>13</v>
      </c>
      <c r="C2" s="73" t="s">
        <v>35</v>
      </c>
      <c r="D2" s="37" t="s">
        <v>36</v>
      </c>
      <c r="E2" s="72" t="s">
        <v>37</v>
      </c>
      <c r="F2" s="37" t="s">
        <v>38</v>
      </c>
      <c r="G2" s="72" t="s">
        <v>39</v>
      </c>
      <c r="H2" s="72" t="s">
        <v>40</v>
      </c>
      <c r="I2" s="72" t="s">
        <v>41</v>
      </c>
      <c r="J2" s="72" t="s">
        <v>42</v>
      </c>
      <c r="K2" s="72" t="s">
        <v>43</v>
      </c>
      <c r="L2" s="72" t="s">
        <v>44</v>
      </c>
      <c r="M2" s="72" t="s">
        <v>45</v>
      </c>
      <c r="N2" s="72" t="s">
        <v>1383</v>
      </c>
      <c r="O2" s="72" t="s">
        <v>47</v>
      </c>
      <c r="P2" s="72" t="s">
        <v>48</v>
      </c>
      <c r="Q2" s="72" t="s">
        <v>49</v>
      </c>
      <c r="R2" s="72" t="s">
        <v>1041</v>
      </c>
      <c r="S2" s="72" t="s">
        <v>50</v>
      </c>
      <c r="T2" s="72" t="s">
        <v>51</v>
      </c>
      <c r="U2" s="72" t="s">
        <v>52</v>
      </c>
      <c r="V2" s="72" t="s">
        <v>185</v>
      </c>
      <c r="W2" s="72" t="s">
        <v>208</v>
      </c>
      <c r="X2" s="72" t="s">
        <v>220</v>
      </c>
      <c r="Y2" s="72" t="s">
        <v>121</v>
      </c>
      <c r="Z2" s="72" t="s">
        <v>234</v>
      </c>
    </row>
    <row r="3" spans="1:26" x14ac:dyDescent="0.3">
      <c r="B3" s="65" t="s">
        <v>2</v>
      </c>
      <c r="C3" s="74"/>
      <c r="D3" s="11"/>
      <c r="E3" s="11"/>
      <c r="F3" s="11"/>
      <c r="G3" s="11"/>
      <c r="H3" s="11"/>
      <c r="I3" s="11"/>
      <c r="J3" s="11"/>
      <c r="K3" s="11"/>
      <c r="L3" s="11"/>
      <c r="M3" s="11"/>
      <c r="N3" s="11"/>
      <c r="O3" s="11"/>
      <c r="P3" s="11"/>
      <c r="Q3" s="11"/>
      <c r="R3" s="11"/>
      <c r="S3" s="11"/>
      <c r="T3" s="11"/>
      <c r="U3" s="11"/>
      <c r="V3" s="11"/>
      <c r="W3" s="11"/>
      <c r="X3" s="11"/>
      <c r="Y3" s="95"/>
      <c r="Z3" s="95"/>
    </row>
    <row r="4" spans="1:26" x14ac:dyDescent="0.3">
      <c r="B4" s="66" t="s">
        <v>105</v>
      </c>
      <c r="C4" s="143"/>
      <c r="D4" s="144"/>
      <c r="E4" s="144"/>
      <c r="F4" s="144"/>
      <c r="G4" s="144"/>
      <c r="H4" s="144"/>
      <c r="I4" s="132"/>
      <c r="J4" s="144"/>
      <c r="K4" s="144"/>
      <c r="L4" s="144"/>
      <c r="M4" s="144"/>
      <c r="N4" s="144"/>
      <c r="O4" s="144"/>
      <c r="P4" s="144"/>
      <c r="Q4" s="144"/>
      <c r="R4" s="138"/>
      <c r="S4" s="144"/>
      <c r="T4" s="144"/>
      <c r="U4" s="144"/>
      <c r="V4" s="144"/>
      <c r="W4" s="144"/>
      <c r="X4" s="144"/>
      <c r="Y4" s="144"/>
      <c r="Z4" s="132"/>
    </row>
    <row r="5" spans="1:26" x14ac:dyDescent="0.3">
      <c r="A5">
        <v>11.1</v>
      </c>
      <c r="B5" s="63" t="s">
        <v>30</v>
      </c>
      <c r="C5" s="62">
        <f>IFERROR(SUMIFS('MGZ121'!$M$954:'MGZ121'!$M$1021,'MGZ121'!$H$954:$H$1021,"ENTRADA",'MGZ121'!$J$954:$J$1021,$B5),0)</f>
        <v>270000</v>
      </c>
      <c r="D5" s="62">
        <f>IFERROR(SUMIFS('MGZ BBVA'!$M$804:$M$972,'MGZ BBVA'!$H$804:$H$972,"ENTRADA",'MGZ BBVA'!$J$804:$J$972,$B5),0)</f>
        <v>3300000</v>
      </c>
      <c r="E5" s="62">
        <f>IFERROR(SUMIFS('MGZ DOLARES'!$M$2:$M$2,'MGZ DOLARES'!$F$2:$F$2,"ENTRADA",'MGZ DOLARES'!$J$2:$J$2,$B5),0)</f>
        <v>0</v>
      </c>
      <c r="F5" s="62">
        <f>IFERROR(SUMIFS('MGZ BAJIO'!$M$67:$M$68,'MGZ BAJIO'!$H$67:$H$68,"ENTRADA",'MGZ BAJIO'!$J$67:$J$68,$B5),0)</f>
        <v>0</v>
      </c>
      <c r="G5" s="62">
        <f>IFERROR(SUMIFS('VICTOR BANAMEX'!$M$333:$M$386,'VICTOR BANAMEX'!$H$333:$H$386,"ENTRADA",'VICTOR BANAMEX'!$J$333:$J$386,$B5),0)</f>
        <v>0</v>
      </c>
      <c r="H5" s="62">
        <f>IFERROR(SUMIFS('VICTOR BANORTE'!$M$69:$M$76,'VICTOR BANORTE'!$H$69:$H$76,"ENTRADA",'VICTOR BANORTE'!$J$69:$J$76,$B5),0)</f>
        <v>0</v>
      </c>
      <c r="I5" s="62">
        <f>IFERROR(SUMIFS(RODRIGO!$M$2:$M$2,RODRIGO!$H$2:$H$2,"ENTRADA",RODRIGO!$J$2:$J$2,$B5),0)</f>
        <v>0</v>
      </c>
      <c r="J5" s="62">
        <f>IFERROR(SUMIFS(MOY!$M$39:$M$44,MOY!$F$39:$F$44,"ENTRADA",MOY!$J$39:$J$44,$B5),0)</f>
        <v>0</v>
      </c>
      <c r="K5" s="62">
        <f>IFERROR(SUMIFS('NORMA RUTH'!$M$44:$M$62,'NORMA RUTH'!$H$44:$H$62,"ENTRADA",'NORMA RUTH'!$J$44:$J$62,$B5),0)</f>
        <v>48380</v>
      </c>
      <c r="L5" s="62">
        <f>IFERROR(SUMIFS(VALERIA!$M$29:$M$43,VALERIA!$H$29:$H$43,"ENTRADA",VALERIA!$J$29:$J$43,$B5),0)</f>
        <v>0</v>
      </c>
      <c r="M5" s="62">
        <f>IFERROR(SUMIFS('MANUEL BANAMEX'!$M$67:$M$76,'MANUEL BANAMEX'!$H$67:$H$76,"ENTRADA",'MANUEL BANAMEX'!$J$67:$J$76,$B5),0)</f>
        <v>0</v>
      </c>
      <c r="N5" s="62">
        <f>IFERROR(SUMIFS(ROBERTO!$M$2:$M$2,ROBERTO!$H$2:$H$2,"ENTRADA",ROBERTO!$J$2:$J$2,$B5),0)</f>
        <v>0</v>
      </c>
      <c r="O5" s="62">
        <f>IFERROR(SUMIFS(JUAN!$M$73:$M$79,JUAN!$H$73:$H$79,"ENTRADA",JUAN!$J$73:$J$79,$B5),0)</f>
        <v>0</v>
      </c>
      <c r="P5" s="62">
        <f>IFERROR(SUMIFS('NORMA SANCHEZ'!$M$67:$M$73,'NORMA SANCHEZ'!$H$67:$H$73,"ENTRADA",'NORMA SANCHEZ'!$J$67:$J$73,$B5),0)</f>
        <v>0</v>
      </c>
      <c r="Q5" s="62">
        <f>IFERROR(SUMIFS('JOSE CARLOS'!$M$70:$M$75,'JOSE CARLOS'!$H$70:$H$75,"ENTRADA",'JOSE CARLOS'!$J$70:$J$75,$B5),0)</f>
        <v>0</v>
      </c>
      <c r="R5" s="62">
        <f>IFERROR(SUMIFS('LUIS ENRIQUE '!$M$57:$M$63,'LUIS ENRIQUE '!$H$57:$H$63,"ENTRADA",'LUIS ENRIQUE '!$J$57:$J$63,$B5),0)</f>
        <v>0</v>
      </c>
      <c r="S5" s="62">
        <f>IFERROR(SUMIFS(CESARIA!$M$76:$M$83,CESARIA!$H$76:$H$83,"ENTRADA",CESARIA!$J$76:$J$83,$B5),0)</f>
        <v>0</v>
      </c>
      <c r="T5" s="62">
        <f>IFERROR(SUMIFS(ALAN!$M$73:$M$81,ALAN!$H$73:$H$81,"ENTRADA",ALAN!$J$73:$J$81,$B5),0)</f>
        <v>0</v>
      </c>
      <c r="U5" s="62">
        <f>IFERROR(SUMIFS(ELVIA!$M$57:$M$57,ELVIA!$H$57:$H$57,"ENTRADA",ELVIA!$J$57:$J$57,$B5),0)</f>
        <v>0</v>
      </c>
      <c r="V5" s="146">
        <f>IFERROR(SUMIFS(CAJA!$M$3966:$M$4577,CAJA!$H$3966:$H$4577,"ENTRADA",CAJA!$J$3966:$J$4577,$B5),0)</f>
        <v>2159300</v>
      </c>
      <c r="W5" s="62">
        <f>IFERROR(SUMIFS('CAJA TIGRES'!$M$1109:$M$1268,'CAJA TIGRES'!$H$1109:$H$1268,"ENTRADA",'CAJA TIGRES'!$J$1109:$J$1268,$B5),0)</f>
        <v>0</v>
      </c>
      <c r="X5" s="62">
        <f>IFERROR(SUMIFS(RESERVA!$M$14:$M$14,RESERVA!$H$14:$H$14,"ENTRADA",RESERVA!$J$14:$J$14,$B5),0)</f>
        <v>0</v>
      </c>
      <c r="Y5" s="96">
        <f t="shared" ref="Y5:Y13" si="0">SUM(C5:X5)</f>
        <v>5777680</v>
      </c>
      <c r="Z5" s="96">
        <f>Y5+'JUN25'!Z5</f>
        <v>68469785</v>
      </c>
    </row>
    <row r="6" spans="1:26" x14ac:dyDescent="0.3">
      <c r="A6">
        <v>11.2</v>
      </c>
      <c r="B6" s="63" t="s">
        <v>31</v>
      </c>
      <c r="C6" s="62">
        <f>IFERROR(SUMIFS('MGZ121'!$M$954:'MGZ121'!$M$1021,'MGZ121'!$H$954:$H$1021,"ENTRADA",'MGZ121'!$J$954:$J$1021,$B6),0)</f>
        <v>0</v>
      </c>
      <c r="D6" s="62">
        <f>IFERROR(SUMIFS('MGZ BBVA'!$M$804:$M$972,'MGZ BBVA'!$H$804:$H$972,"ENTRADA",'MGZ BBVA'!$J$804:$J$972,$B6),0)</f>
        <v>0</v>
      </c>
      <c r="E6" s="62">
        <f>IFERROR(SUMIFS('MGZ DOLARES'!$M$2:$M$2,'MGZ DOLARES'!$F$2:$F$2,"ENTRADA",'MGZ DOLARES'!$J$2:$J$2,$B6),0)</f>
        <v>0</v>
      </c>
      <c r="F6" s="62">
        <f>IFERROR(SUMIFS('MGZ BAJIO'!$M$67:$M$68,'MGZ BAJIO'!$H$67:$H$68,"ENTRADA",'MGZ BAJIO'!$J$67:$J$68,$B6),0)</f>
        <v>0</v>
      </c>
      <c r="G6" s="62">
        <f>IFERROR(SUMIFS('VICTOR BANAMEX'!$M$333:$M$386,'VICTOR BANAMEX'!$H$333:$H$386,"ENTRADA",'VICTOR BANAMEX'!$J$333:$J$386,$B6),0)</f>
        <v>0</v>
      </c>
      <c r="H6" s="62">
        <f>IFERROR(SUMIFS('VICTOR BANORTE'!$M$69:$M$76,'VICTOR BANORTE'!$H$69:$H$76,"ENTRADA",'VICTOR BANORTE'!$J$69:$J$76,$B6),0)</f>
        <v>0</v>
      </c>
      <c r="I6" s="62">
        <f>IFERROR(SUMIFS(RODRIGO!$M$2:$M$2,RODRIGO!$H$2:$H$2,"ENTRADA",RODRIGO!$J$2:$J$2,$B6),0)</f>
        <v>0</v>
      </c>
      <c r="J6" s="62">
        <f>IFERROR(SUMIFS(MOY!$M$39:$M$44,MOY!$F$39:$F$44,"ENTRADA",MOY!$J$39:$J$44,$B6),0)</f>
        <v>0</v>
      </c>
      <c r="K6" s="62">
        <f>IFERROR(SUMIFS('NORMA RUTH'!$M$44:$M$62,'NORMA RUTH'!$H$44:$H$62,"ENTRADA",'NORMA RUTH'!$J$44:$J$62,$B6),0)</f>
        <v>0</v>
      </c>
      <c r="L6" s="62">
        <f>IFERROR(SUMIFS(VALERIA!$M$29:$M$43,VALERIA!$H$29:$H$43,"ENTRADA",VALERIA!$J$29:$J$43,$B6),0)</f>
        <v>0</v>
      </c>
      <c r="M6" s="62">
        <f>IFERROR(SUMIFS('MANUEL BANAMEX'!$M$67:$M$76,'MANUEL BANAMEX'!$H$67:$H$76,"ENTRADA",'MANUEL BANAMEX'!$J$67:$J$76,$B6),0)</f>
        <v>0</v>
      </c>
      <c r="N6" s="62">
        <f>IFERROR(SUMIFS(ROBERTO!$M$2:$M$2,ROBERTO!$H$2:$H$2,"ENTRADA",ROBERTO!$J$2:$J$2,$B6),0)</f>
        <v>0</v>
      </c>
      <c r="O6" s="62">
        <f>IFERROR(SUMIFS(JUAN!$M$73:$M$79,JUAN!$H$73:$H$79,"ENTRADA",JUAN!$J$73:$J$79,$B6),0)</f>
        <v>0</v>
      </c>
      <c r="P6" s="62">
        <f>IFERROR(SUMIFS('NORMA SANCHEZ'!$M$67:$M$73,'NORMA SANCHEZ'!$H$67:$H$73,"ENTRADA",'NORMA SANCHEZ'!$J$67:$J$73,$B6),0)</f>
        <v>0</v>
      </c>
      <c r="Q6" s="62">
        <f>IFERROR(SUMIFS('JOSE CARLOS'!$M$70:$M$75,'JOSE CARLOS'!$H$70:$H$75,"ENTRADA",'JOSE CARLOS'!$J$70:$J$75,$B6),0)</f>
        <v>0</v>
      </c>
      <c r="R6" s="62">
        <f>IFERROR(SUMIFS('LUIS ENRIQUE '!$M$57:$M$63,'LUIS ENRIQUE '!$H$57:$H$63,"ENTRADA",'LUIS ENRIQUE '!$J$57:$J$63,$B6),0)</f>
        <v>0</v>
      </c>
      <c r="S6" s="62">
        <f>IFERROR(SUMIFS(CESARIA!$M$76:$M$83,CESARIA!$H$76:$H$83,"ENTRADA",CESARIA!$J$76:$J$83,$B6),0)</f>
        <v>0</v>
      </c>
      <c r="T6" s="62">
        <f>IFERROR(SUMIFS(ALAN!$M$73:$M$81,ALAN!$H$73:$H$81,"ENTRADA",ALAN!$J$73:$J$81,$B6),0)</f>
        <v>0</v>
      </c>
      <c r="U6" s="62">
        <f>IFERROR(SUMIFS(ELVIA!$M$57:$M$57,ELVIA!$H$57:$H$57,"ENTRADA",ELVIA!$J$57:$J$57,$B6),0)</f>
        <v>0</v>
      </c>
      <c r="V6" s="146">
        <f>IFERROR(SUMIFS(CAJA!$M$3966:$M$4577,CAJA!$H$3966:$H$4577,"ENTRADA",CAJA!$J$3966:$J$4577,$B6),0)</f>
        <v>413831</v>
      </c>
      <c r="W6" s="62">
        <f>IFERROR(SUMIFS('CAJA TIGRES'!$M$1109:$M$1268,'CAJA TIGRES'!$H$1109:$H$1268,"ENTRADA",'CAJA TIGRES'!$J$1109:$J$1268,$B6),0)</f>
        <v>0</v>
      </c>
      <c r="X6" s="62">
        <f>IFERROR(SUMIFS(RESERVA!$M$14:$M$14,RESERVA!$H$14:$H$14,"ENTRADA",RESERVA!$J$14:$J$14,$B6),0)</f>
        <v>0</v>
      </c>
      <c r="Y6" s="96">
        <f t="shared" si="0"/>
        <v>413831</v>
      </c>
      <c r="Z6" s="96">
        <f>Y6+'JUN25'!Z6</f>
        <v>4120527</v>
      </c>
    </row>
    <row r="7" spans="1:26" x14ac:dyDescent="0.3">
      <c r="A7">
        <v>11.3</v>
      </c>
      <c r="B7" s="63" t="s">
        <v>24</v>
      </c>
      <c r="C7" s="62">
        <f>IFERROR(SUMIFS('MGZ121'!$M$954:'MGZ121'!$M$1021,'MGZ121'!$H$954:$H$1021,"ENTRADA",'MGZ121'!$J$954:$J$1021,$B7),0)</f>
        <v>0</v>
      </c>
      <c r="D7" s="62">
        <f>IFERROR(SUMIFS('MGZ BBVA'!$M$804:$M$972,'MGZ BBVA'!$H$804:$H$972,"ENTRADA",'MGZ BBVA'!$J$804:$J$972,$B7),0)</f>
        <v>0</v>
      </c>
      <c r="E7" s="62">
        <f>IFERROR(SUMIFS('MGZ DOLARES'!$M$2:$M$2,'MGZ DOLARES'!$F$2:$F$2,"ENTRADA",'MGZ DOLARES'!$J$2:$J$2,$B7),0)</f>
        <v>0</v>
      </c>
      <c r="F7" s="62">
        <f>IFERROR(SUMIFS('MGZ BAJIO'!$M$67:$M$68,'MGZ BAJIO'!$H$67:$H$68,"ENTRADA",'MGZ BAJIO'!$J$67:$J$68,$B7),0)</f>
        <v>0</v>
      </c>
      <c r="G7" s="62">
        <f>IFERROR(SUMIFS('VICTOR BANAMEX'!$M$333:$M$386,'VICTOR BANAMEX'!$H$333:$H$386,"ENTRADA",'VICTOR BANAMEX'!$J$333:$J$386,$B7),0)</f>
        <v>0</v>
      </c>
      <c r="H7" s="62">
        <f>IFERROR(SUMIFS('VICTOR BANORTE'!$M$69:$M$76,'VICTOR BANORTE'!$H$69:$H$76,"ENTRADA",'VICTOR BANORTE'!$J$69:$J$76,$B7),0)</f>
        <v>0</v>
      </c>
      <c r="I7" s="62">
        <f>IFERROR(SUMIFS(RODRIGO!$M$2:$M$2,RODRIGO!$H$2:$H$2,"ENTRADA",RODRIGO!$J$2:$J$2,$B7),0)</f>
        <v>0</v>
      </c>
      <c r="J7" s="62">
        <f>IFERROR(SUMIFS(MOY!$M$39:$M$44,MOY!$F$39:$F$44,"ENTRADA",MOY!$J$39:$J$44,$B7),0)</f>
        <v>0</v>
      </c>
      <c r="K7" s="62">
        <f>IFERROR(SUMIFS('NORMA RUTH'!$M$44:$M$62,'NORMA RUTH'!$H$44:$H$62,"ENTRADA",'NORMA RUTH'!$J$44:$J$62,$B7),0)</f>
        <v>800000</v>
      </c>
      <c r="L7" s="62">
        <f>IFERROR(SUMIFS(VALERIA!$M$29:$M$43,VALERIA!$H$29:$H$43,"ENTRADA",VALERIA!$J$29:$J$43,$B7),0)</f>
        <v>0</v>
      </c>
      <c r="M7" s="62">
        <f>IFERROR(SUMIFS('MANUEL BANAMEX'!$M$67:$M$76,'MANUEL BANAMEX'!$H$67:$H$76,"ENTRADA",'MANUEL BANAMEX'!$J$67:$J$76,$B7),0)</f>
        <v>0</v>
      </c>
      <c r="N7" s="62">
        <f>IFERROR(SUMIFS(ROBERTO!$M$2:$M$2,ROBERTO!$H$2:$H$2,"ENTRADA",ROBERTO!$J$2:$J$2,$B7),0)</f>
        <v>0</v>
      </c>
      <c r="O7" s="62">
        <f>IFERROR(SUMIFS(JUAN!$M$73:$M$79,JUAN!$H$73:$H$79,"ENTRADA",JUAN!$J$73:$J$79,$B7),0)</f>
        <v>0</v>
      </c>
      <c r="P7" s="62">
        <f>IFERROR(SUMIFS('NORMA SANCHEZ'!$M$67:$M$73,'NORMA SANCHEZ'!$H$67:$H$73,"ENTRADA",'NORMA SANCHEZ'!$J$67:$J$73,$B7),0)</f>
        <v>0</v>
      </c>
      <c r="Q7" s="62">
        <f>IFERROR(SUMIFS('JOSE CARLOS'!$M$70:$M$75,'JOSE CARLOS'!$H$70:$H$75,"ENTRADA",'JOSE CARLOS'!$J$70:$J$75,$B7),0)</f>
        <v>0</v>
      </c>
      <c r="R7" s="62">
        <f>IFERROR(SUMIFS('LUIS ENRIQUE '!$M$57:$M$63,'LUIS ENRIQUE '!$H$57:$H$63,"ENTRADA",'LUIS ENRIQUE '!$J$57:$J$63,$B7),0)</f>
        <v>0</v>
      </c>
      <c r="S7" s="62">
        <f>IFERROR(SUMIFS(CESARIA!$M$76:$M$83,CESARIA!$H$76:$H$83,"ENTRADA",CESARIA!$J$76:$J$83,$B7),0)</f>
        <v>0</v>
      </c>
      <c r="T7" s="62">
        <f>IFERROR(SUMIFS(ALAN!$M$73:$M$81,ALAN!$H$73:$H$81,"ENTRADA",ALAN!$J$73:$J$81,$B7),0)</f>
        <v>0</v>
      </c>
      <c r="U7" s="62">
        <f>IFERROR(SUMIFS(ELVIA!$M$57:$M$57,ELVIA!$H$57:$H$57,"ENTRADA",ELVIA!$J$57:$J$57,$B7),0)</f>
        <v>0</v>
      </c>
      <c r="V7" s="146">
        <f>IFERROR(SUMIFS(CAJA!$M$3966:$M$4577,CAJA!$H$3966:$H$4577,"ENTRADA",CAJA!$J$3966:$J$4577,$B7),0)</f>
        <v>0</v>
      </c>
      <c r="W7" s="62">
        <f>IFERROR(SUMIFS('CAJA TIGRES'!$M$1109:$M$1268,'CAJA TIGRES'!$H$1109:$H$1268,"ENTRADA",'CAJA TIGRES'!$J$1109:$J$1268,$B7),0)</f>
        <v>0</v>
      </c>
      <c r="X7" s="62">
        <f>IFERROR(SUMIFS(RESERVA!$M$14:$M$14,RESERVA!$H$14:$H$14,"ENTRADA",RESERVA!$J$14:$J$14,$B7),0)</f>
        <v>0</v>
      </c>
      <c r="Y7" s="96">
        <f t="shared" si="0"/>
        <v>800000</v>
      </c>
      <c r="Z7" s="96">
        <f>Y7+'JUN25'!Z7</f>
        <v>1409000.02</v>
      </c>
    </row>
    <row r="8" spans="1:26" x14ac:dyDescent="0.3">
      <c r="A8">
        <v>11.4</v>
      </c>
      <c r="B8" s="63" t="s">
        <v>32</v>
      </c>
      <c r="C8" s="62">
        <f>IFERROR(SUMIFS('MGZ121'!$M$954:'MGZ121'!$M$1021,'MGZ121'!$H$954:$H$1021,"ENTRADA",'MGZ121'!$J$954:$J$1021,$B8),0)</f>
        <v>0</v>
      </c>
      <c r="D8" s="62">
        <f>IFERROR(SUMIFS('MGZ BBVA'!$M$804:$M$972,'MGZ BBVA'!$H$804:$H$972,"ENTRADA",'MGZ BBVA'!$J$804:$J$972,$B8),0)</f>
        <v>0</v>
      </c>
      <c r="E8" s="62">
        <f>IFERROR(SUMIFS('MGZ DOLARES'!$M$2:$M$2,'MGZ DOLARES'!$F$2:$F$2,"ENTRADA",'MGZ DOLARES'!$J$2:$J$2,$B8),0)</f>
        <v>0</v>
      </c>
      <c r="F8" s="62">
        <f>IFERROR(SUMIFS('MGZ BAJIO'!$M$67:$M$68,'MGZ BAJIO'!$H$67:$H$68,"ENTRADA",'MGZ BAJIO'!$J$67:$J$68,$B8),0)</f>
        <v>0</v>
      </c>
      <c r="G8" s="62">
        <f>IFERROR(SUMIFS('VICTOR BANAMEX'!$M$333:$M$386,'VICTOR BANAMEX'!$H$333:$H$386,"ENTRADA",'VICTOR BANAMEX'!$J$333:$J$386,$B8),0)</f>
        <v>0</v>
      </c>
      <c r="H8" s="62">
        <f>IFERROR(SUMIFS('VICTOR BANORTE'!$M$69:$M$76,'VICTOR BANORTE'!$H$69:$H$76,"ENTRADA",'VICTOR BANORTE'!$J$69:$J$76,$B8),0)</f>
        <v>0</v>
      </c>
      <c r="I8" s="62">
        <f>IFERROR(SUMIFS(RODRIGO!$M$2:$M$2,RODRIGO!$H$2:$H$2,"ENTRADA",RODRIGO!$J$2:$J$2,$B8),0)</f>
        <v>0</v>
      </c>
      <c r="J8" s="62">
        <f>IFERROR(SUMIFS(MOY!$M$39:$M$44,MOY!$F$39:$F$44,"ENTRADA",MOY!$J$39:$J$44,$B8),0)</f>
        <v>0</v>
      </c>
      <c r="K8" s="62">
        <f>IFERROR(SUMIFS('NORMA RUTH'!$M$44:$M$62,'NORMA RUTH'!$H$44:$H$62,"ENTRADA",'NORMA RUTH'!$J$44:$J$62,$B8),0)</f>
        <v>0</v>
      </c>
      <c r="L8" s="62">
        <f>IFERROR(SUMIFS(VALERIA!$M$29:$M$43,VALERIA!$H$29:$H$43,"ENTRADA",VALERIA!$J$29:$J$43,$B8),0)</f>
        <v>0</v>
      </c>
      <c r="M8" s="62">
        <f>IFERROR(SUMIFS('MANUEL BANAMEX'!$M$67:$M$76,'MANUEL BANAMEX'!$H$67:$H$76,"ENTRADA",'MANUEL BANAMEX'!$J$67:$J$76,$B8),0)</f>
        <v>0</v>
      </c>
      <c r="N8" s="62">
        <f>IFERROR(SUMIFS(ROBERTO!$M$2:$M$2,ROBERTO!$H$2:$H$2,"ENTRADA",ROBERTO!$J$2:$J$2,$B8),0)</f>
        <v>0</v>
      </c>
      <c r="O8" s="62">
        <f>IFERROR(SUMIFS(JUAN!$M$73:$M$79,JUAN!$H$73:$H$79,"ENTRADA",JUAN!$J$73:$J$79,$B8),0)</f>
        <v>0</v>
      </c>
      <c r="P8" s="62">
        <f>IFERROR(SUMIFS('NORMA SANCHEZ'!$M$67:$M$73,'NORMA SANCHEZ'!$H$67:$H$73,"ENTRADA",'NORMA SANCHEZ'!$J$67:$J$73,$B8),0)</f>
        <v>0</v>
      </c>
      <c r="Q8" s="62">
        <f>IFERROR(SUMIFS('JOSE CARLOS'!$M$70:$M$75,'JOSE CARLOS'!$H$70:$H$75,"ENTRADA",'JOSE CARLOS'!$J$70:$J$75,$B8),0)</f>
        <v>0</v>
      </c>
      <c r="R8" s="62">
        <f>IFERROR(SUMIFS('LUIS ENRIQUE '!$M$57:$M$63,'LUIS ENRIQUE '!$H$57:$H$63,"ENTRADA",'LUIS ENRIQUE '!$J$57:$J$63,$B8),0)</f>
        <v>0</v>
      </c>
      <c r="S8" s="62">
        <f>IFERROR(SUMIFS(CESARIA!$M$76:$M$83,CESARIA!$H$76:$H$83,"ENTRADA",CESARIA!$J$76:$J$83,$B8),0)</f>
        <v>0</v>
      </c>
      <c r="T8" s="62">
        <f>IFERROR(SUMIFS(ALAN!$M$73:$M$81,ALAN!$H$73:$H$81,"ENTRADA",ALAN!$J$73:$J$81,$B8),0)</f>
        <v>0</v>
      </c>
      <c r="U8" s="62">
        <f>IFERROR(SUMIFS(ELVIA!$M$57:$M$57,ELVIA!$H$57:$H$57,"ENTRADA",ELVIA!$J$57:$J$57,$B8),0)</f>
        <v>0</v>
      </c>
      <c r="V8" s="146">
        <f>IFERROR(SUMIFS(CAJA!$M$3966:$M$4577,CAJA!$H$3966:$H$4577,"ENTRADA",CAJA!$J$3966:$J$4577,$B8),0)</f>
        <v>0</v>
      </c>
      <c r="W8" s="62">
        <f>IFERROR(SUMIFS('CAJA TIGRES'!$M$1109:$M$1268,'CAJA TIGRES'!$H$1109:$H$1268,"ENTRADA",'CAJA TIGRES'!$J$1109:$J$1268,$B8),0)</f>
        <v>0</v>
      </c>
      <c r="X8" s="62">
        <f>IFERROR(SUMIFS(RESERVA!$M$14:$M$14,RESERVA!$H$14:$H$14,"ENTRADA",RESERVA!$J$14:$J$14,$B8),0)</f>
        <v>0</v>
      </c>
      <c r="Y8" s="96">
        <f t="shared" si="0"/>
        <v>0</v>
      </c>
      <c r="Z8" s="96">
        <f>Y8+'JUN25'!Z8</f>
        <v>0</v>
      </c>
    </row>
    <row r="9" spans="1:26" x14ac:dyDescent="0.3">
      <c r="A9">
        <v>11.5</v>
      </c>
      <c r="B9" s="63" t="s">
        <v>34</v>
      </c>
      <c r="C9" s="62">
        <f>IFERROR(SUMIFS('MGZ121'!$M$954:'MGZ121'!$M$1021,'MGZ121'!$H$954:$H$1021,"ENTRADA",'MGZ121'!$J$954:$J$1021,$B9),0)</f>
        <v>0</v>
      </c>
      <c r="D9" s="62">
        <f>IFERROR(SUMIFS('MGZ BBVA'!$M$804:$M$972,'MGZ BBVA'!$H$804:$H$972,"ENTRADA",'MGZ BBVA'!$J$804:$J$972,$B9),0)</f>
        <v>0</v>
      </c>
      <c r="E9" s="62">
        <f>IFERROR(SUMIFS('MGZ DOLARES'!$M$2:$M$2,'MGZ DOLARES'!$F$2:$F$2,"ENTRADA",'MGZ DOLARES'!$J$2:$J$2,$B9),0)</f>
        <v>0</v>
      </c>
      <c r="F9" s="62">
        <f>IFERROR(SUMIFS('MGZ BAJIO'!$M$67:$M$68,'MGZ BAJIO'!$H$67:$H$68,"ENTRADA",'MGZ BAJIO'!$J$67:$J$68,$B9),0)</f>
        <v>0</v>
      </c>
      <c r="G9" s="62">
        <f>IFERROR(SUMIFS('VICTOR BANAMEX'!$M$333:$M$386,'VICTOR BANAMEX'!$H$333:$H$386,"ENTRADA",'VICTOR BANAMEX'!$J$333:$J$386,$B9),0)</f>
        <v>0</v>
      </c>
      <c r="H9" s="62">
        <f>IFERROR(SUMIFS('VICTOR BANORTE'!$M$69:$M$76,'VICTOR BANORTE'!$H$69:$H$76,"ENTRADA",'VICTOR BANORTE'!$J$69:$J$76,$B9),0)</f>
        <v>0</v>
      </c>
      <c r="I9" s="62">
        <f>IFERROR(SUMIFS(RODRIGO!$M$2:$M$2,RODRIGO!$H$2:$H$2,"ENTRADA",RODRIGO!$J$2:$J$2,$B9),0)</f>
        <v>0</v>
      </c>
      <c r="J9" s="62">
        <f>IFERROR(SUMIFS(MOY!$M$39:$M$44,MOY!$F$39:$F$44,"ENTRADA",MOY!$J$39:$J$44,$B9),0)</f>
        <v>0</v>
      </c>
      <c r="K9" s="62">
        <f>IFERROR(SUMIFS('NORMA RUTH'!$M$44:$M$62,'NORMA RUTH'!$H$44:$H$62,"ENTRADA",'NORMA RUTH'!$J$44:$J$62,$B9),0)</f>
        <v>0</v>
      </c>
      <c r="L9" s="62">
        <f>IFERROR(SUMIFS(VALERIA!$M$29:$M$43,VALERIA!$H$29:$H$43,"ENTRADA",VALERIA!$J$29:$J$43,$B9),0)</f>
        <v>0</v>
      </c>
      <c r="M9" s="62">
        <f>IFERROR(SUMIFS('MANUEL BANAMEX'!$M$67:$M$76,'MANUEL BANAMEX'!$H$67:$H$76,"ENTRADA",'MANUEL BANAMEX'!$J$67:$J$76,$B9),0)</f>
        <v>0</v>
      </c>
      <c r="N9" s="62">
        <f>IFERROR(SUMIFS(ROBERTO!$M$2:$M$2,ROBERTO!$H$2:$H$2,"ENTRADA",ROBERTO!$J$2:$J$2,$B9),0)</f>
        <v>0</v>
      </c>
      <c r="O9" s="62">
        <f>IFERROR(SUMIFS(JUAN!$M$73:$M$79,JUAN!$H$73:$H$79,"ENTRADA",JUAN!$J$73:$J$79,$B9),0)</f>
        <v>0</v>
      </c>
      <c r="P9" s="62">
        <f>IFERROR(SUMIFS('NORMA SANCHEZ'!$M$67:$M$73,'NORMA SANCHEZ'!$H$67:$H$73,"ENTRADA",'NORMA SANCHEZ'!$J$67:$J$73,$B9),0)</f>
        <v>0</v>
      </c>
      <c r="Q9" s="62">
        <f>IFERROR(SUMIFS('JOSE CARLOS'!$M$70:$M$75,'JOSE CARLOS'!$H$70:$H$75,"ENTRADA",'JOSE CARLOS'!$J$70:$J$75,$B9),0)</f>
        <v>0</v>
      </c>
      <c r="R9" s="62">
        <f>IFERROR(SUMIFS('LUIS ENRIQUE '!$M$57:$M$63,'LUIS ENRIQUE '!$H$57:$H$63,"ENTRADA",'LUIS ENRIQUE '!$J$57:$J$63,$B9),0)</f>
        <v>0</v>
      </c>
      <c r="S9" s="62">
        <f>IFERROR(SUMIFS(CESARIA!$M$76:$M$83,CESARIA!$H$76:$H$83,"ENTRADA",CESARIA!$J$76:$J$83,$B9),0)</f>
        <v>0</v>
      </c>
      <c r="T9" s="62">
        <f>IFERROR(SUMIFS(ALAN!$M$73:$M$81,ALAN!$H$73:$H$81,"ENTRADA",ALAN!$J$73:$J$81,$B9),0)</f>
        <v>0</v>
      </c>
      <c r="U9" s="62">
        <f>IFERROR(SUMIFS(ELVIA!$M$57:$M$57,ELVIA!$H$57:$H$57,"ENTRADA",ELVIA!$J$57:$J$57,$B9),0)</f>
        <v>0</v>
      </c>
      <c r="V9" s="146">
        <f>IFERROR(SUMIFS(CAJA!$M$3966:$M$4577,CAJA!$H$3966:$H$4577,"ENTRADA",CAJA!$J$3966:$J$4577,$B9),0)</f>
        <v>0</v>
      </c>
      <c r="W9" s="62">
        <f>IFERROR(SUMIFS('CAJA TIGRES'!$M$1109:$M$1268,'CAJA TIGRES'!$H$1109:$H$1268,"ENTRADA",'CAJA TIGRES'!$J$1109:$J$1268,$B9),0)</f>
        <v>0</v>
      </c>
      <c r="X9" s="62">
        <f>IFERROR(SUMIFS(RESERVA!$M$14:$M$14,RESERVA!$H$14:$H$14,"ENTRADA",RESERVA!$J$14:$J$14,$B9),0)</f>
        <v>0</v>
      </c>
      <c r="Y9" s="96">
        <f t="shared" si="0"/>
        <v>0</v>
      </c>
      <c r="Z9" s="96">
        <f>Y9+'JUN25'!Z9</f>
        <v>2.2399999999999998</v>
      </c>
    </row>
    <row r="10" spans="1:26" x14ac:dyDescent="0.3">
      <c r="A10">
        <v>11.6</v>
      </c>
      <c r="B10" s="63" t="s">
        <v>118</v>
      </c>
      <c r="C10" s="62">
        <f>IFERROR(SUMIFS('MGZ121'!$M$954:'MGZ121'!$M$1021,'MGZ121'!$H$954:$H$1021,"ENTRADA",'MGZ121'!$J$954:$J$1021,$B10),0)</f>
        <v>0</v>
      </c>
      <c r="D10" s="62">
        <f>IFERROR(SUMIFS('MGZ BBVA'!$M$804:$M$972,'MGZ BBVA'!$H$804:$H$972,"ENTRADA",'MGZ BBVA'!$J$804:$J$972,$B10),0)</f>
        <v>0</v>
      </c>
      <c r="E10" s="62">
        <f>IFERROR(SUMIFS('MGZ DOLARES'!$M$2:$M$2,'MGZ DOLARES'!$F$2:$F$2,"ENTRADA",'MGZ DOLARES'!$J$2:$J$2,$B10),0)</f>
        <v>0</v>
      </c>
      <c r="F10" s="62">
        <f>IFERROR(SUMIFS('MGZ BAJIO'!$M$67:$M$68,'MGZ BAJIO'!$H$67:$H$68,"ENTRADA",'MGZ BAJIO'!$J$67:$J$68,$B10),0)</f>
        <v>0</v>
      </c>
      <c r="G10" s="62">
        <f>IFERROR(SUMIFS('VICTOR BANAMEX'!$M$333:$M$386,'VICTOR BANAMEX'!$H$333:$H$386,"ENTRADA",'VICTOR BANAMEX'!$J$333:$J$386,$B10),0)</f>
        <v>0</v>
      </c>
      <c r="H10" s="62">
        <f>IFERROR(SUMIFS('VICTOR BANORTE'!$M$69:$M$76,'VICTOR BANORTE'!$H$69:$H$76,"ENTRADA",'VICTOR BANORTE'!$J$69:$J$76,$B10),0)</f>
        <v>0</v>
      </c>
      <c r="I10" s="62">
        <f>IFERROR(SUMIFS(RODRIGO!$M$2:$M$2,RODRIGO!$H$2:$H$2,"ENTRADA",RODRIGO!$J$2:$J$2,$B10),0)</f>
        <v>0</v>
      </c>
      <c r="J10" s="62">
        <f>IFERROR(SUMIFS(MOY!$M$39:$M$44,MOY!$F$39:$F$44,"ENTRADA",MOY!$J$39:$J$44,$B10),0)</f>
        <v>0</v>
      </c>
      <c r="K10" s="62">
        <f>IFERROR(SUMIFS('NORMA RUTH'!$M$44:$M$62,'NORMA RUTH'!$H$44:$H$62,"ENTRADA",'NORMA RUTH'!$J$44:$J$62,$B10),0)</f>
        <v>0</v>
      </c>
      <c r="L10" s="62">
        <f>IFERROR(SUMIFS(VALERIA!$M$29:$M$43,VALERIA!$H$29:$H$43,"ENTRADA",VALERIA!$J$29:$J$43,$B10),0)</f>
        <v>0</v>
      </c>
      <c r="M10" s="62">
        <f>IFERROR(SUMIFS('MANUEL BANAMEX'!$M$67:$M$76,'MANUEL BANAMEX'!$H$67:$H$76,"ENTRADA",'MANUEL BANAMEX'!$J$67:$J$76,$B10),0)</f>
        <v>0</v>
      </c>
      <c r="N10" s="62">
        <f>IFERROR(SUMIFS(ROBERTO!$M$2:$M$2,ROBERTO!$H$2:$H$2,"ENTRADA",ROBERTO!$J$2:$J$2,$B10),0)</f>
        <v>0</v>
      </c>
      <c r="O10" s="62">
        <f>IFERROR(SUMIFS(JUAN!$M$73:$M$79,JUAN!$H$73:$H$79,"ENTRADA",JUAN!$J$73:$J$79,$B10),0)</f>
        <v>0</v>
      </c>
      <c r="P10" s="62">
        <f>IFERROR(SUMIFS('NORMA SANCHEZ'!$M$67:$M$73,'NORMA SANCHEZ'!$H$67:$H$73,"ENTRADA",'NORMA SANCHEZ'!$J$67:$J$73,$B10),0)</f>
        <v>0</v>
      </c>
      <c r="Q10" s="62">
        <f>IFERROR(SUMIFS('JOSE CARLOS'!$M$70:$M$75,'JOSE CARLOS'!$H$70:$H$75,"ENTRADA",'JOSE CARLOS'!$J$70:$J$75,$B10),0)</f>
        <v>0</v>
      </c>
      <c r="R10" s="62">
        <f>IFERROR(SUMIFS('LUIS ENRIQUE '!$M$57:$M$63,'LUIS ENRIQUE '!$H$57:$H$63,"ENTRADA",'LUIS ENRIQUE '!$J$57:$J$63,$B10),0)</f>
        <v>0</v>
      </c>
      <c r="S10" s="62">
        <f>IFERROR(SUMIFS(CESARIA!$M$76:$M$83,CESARIA!$H$76:$H$83,"ENTRADA",CESARIA!$J$76:$J$83,$B10),0)</f>
        <v>0</v>
      </c>
      <c r="T10" s="62">
        <f>IFERROR(SUMIFS(ALAN!$M$73:$M$81,ALAN!$H$73:$H$81,"ENTRADA",ALAN!$J$73:$J$81,$B10),0)</f>
        <v>0</v>
      </c>
      <c r="U10" s="62">
        <f>IFERROR(SUMIFS(ELVIA!$M$57:$M$57,ELVIA!$H$57:$H$57,"ENTRADA",ELVIA!$J$57:$J$57,$B10),0)</f>
        <v>0</v>
      </c>
      <c r="V10" s="146">
        <f>IFERROR(SUMIFS(CAJA!$M$3966:$M$4577,CAJA!$H$3966:$H$4577,"ENTRADA",CAJA!$J$3966:$J$4577,$B10),0)</f>
        <v>0</v>
      </c>
      <c r="W10" s="62">
        <f>IFERROR(SUMIFS('CAJA TIGRES'!$M$1109:$M$1268,'CAJA TIGRES'!$H$1109:$H$1268,"ENTRADA",'CAJA TIGRES'!$J$1109:$J$1268,$B10),0)</f>
        <v>0</v>
      </c>
      <c r="X10" s="62">
        <f>IFERROR(SUMIFS(RESERVA!$M$14:$M$14,RESERVA!$H$14:$H$14,"ENTRADA",RESERVA!$J$14:$J$14,$B10),0)</f>
        <v>0</v>
      </c>
      <c r="Y10" s="96">
        <f t="shared" si="0"/>
        <v>0</v>
      </c>
      <c r="Z10" s="96">
        <f>Y10+'JUN25'!Z10</f>
        <v>0</v>
      </c>
    </row>
    <row r="11" spans="1:26" x14ac:dyDescent="0.3">
      <c r="A11">
        <v>11.7</v>
      </c>
      <c r="B11" s="63" t="s">
        <v>100</v>
      </c>
      <c r="C11" s="62">
        <f>IFERROR(SUMIFS('MGZ121'!$M$954:'MGZ121'!$M$1021,'MGZ121'!$H$954:$H$1021,"ENTRADA",'MGZ121'!$J$954:$J$1021,$B11),0)</f>
        <v>0</v>
      </c>
      <c r="D11" s="62">
        <f>IFERROR(SUMIFS('MGZ BBVA'!$M$804:$M$972,'MGZ BBVA'!$H$804:$H$972,"ENTRADA",'MGZ BBVA'!$J$804:$J$972,$B11),0)</f>
        <v>0</v>
      </c>
      <c r="E11" s="62">
        <f>IFERROR(SUMIFS('MGZ DOLARES'!$M$2:$M$2,'MGZ DOLARES'!$F$2:$F$2,"ENTRADA",'MGZ DOLARES'!$J$2:$J$2,$B11),0)</f>
        <v>0</v>
      </c>
      <c r="F11" s="62">
        <f>IFERROR(SUMIFS('MGZ BAJIO'!$M$67:$M$68,'MGZ BAJIO'!$H$67:$H$68,"ENTRADA",'MGZ BAJIO'!$J$67:$J$68,$B11),0)</f>
        <v>0</v>
      </c>
      <c r="G11" s="62">
        <f>IFERROR(SUMIFS('VICTOR BANAMEX'!$M$333:$M$386,'VICTOR BANAMEX'!$H$333:$H$386,"ENTRADA",'VICTOR BANAMEX'!$J$333:$J$386,$B11),0)</f>
        <v>0</v>
      </c>
      <c r="H11" s="62">
        <f>IFERROR(SUMIFS('VICTOR BANORTE'!$M$69:$M$76,'VICTOR BANORTE'!$H$69:$H$76,"ENTRADA",'VICTOR BANORTE'!$J$69:$J$76,$B11),0)</f>
        <v>0</v>
      </c>
      <c r="I11" s="62">
        <f>IFERROR(SUMIFS(RODRIGO!$M$2:$M$2,RODRIGO!$H$2:$H$2,"ENTRADA",RODRIGO!$J$2:$J$2,$B11),0)</f>
        <v>0</v>
      </c>
      <c r="J11" s="62">
        <f>IFERROR(SUMIFS(MOY!$M$39:$M$44,MOY!$F$39:$F$44,"ENTRADA",MOY!$J$39:$J$44,$B11),0)</f>
        <v>0</v>
      </c>
      <c r="K11" s="62">
        <f>IFERROR(SUMIFS('NORMA RUTH'!$M$44:$M$62,'NORMA RUTH'!$H$44:$H$62,"ENTRADA",'NORMA RUTH'!$J$44:$J$62,$B11),0)</f>
        <v>0</v>
      </c>
      <c r="L11" s="62">
        <f>IFERROR(SUMIFS(VALERIA!$M$29:$M$43,VALERIA!$H$29:$H$43,"ENTRADA",VALERIA!$J$29:$J$43,$B11),0)</f>
        <v>0</v>
      </c>
      <c r="M11" s="62">
        <f>IFERROR(SUMIFS('MANUEL BANAMEX'!$M$67:$M$76,'MANUEL BANAMEX'!$H$67:$H$76,"ENTRADA",'MANUEL BANAMEX'!$J$67:$J$76,$B11),0)</f>
        <v>0</v>
      </c>
      <c r="N11" s="62">
        <f>IFERROR(SUMIFS(ROBERTO!$M$2:$M$2,ROBERTO!$H$2:$H$2,"ENTRADA",ROBERTO!$J$2:$J$2,$B11),0)</f>
        <v>0</v>
      </c>
      <c r="O11" s="62">
        <f>IFERROR(SUMIFS(JUAN!$M$73:$M$79,JUAN!$H$73:$H$79,"ENTRADA",JUAN!$J$73:$J$79,$B11),0)</f>
        <v>0</v>
      </c>
      <c r="P11" s="62">
        <f>IFERROR(SUMIFS('NORMA SANCHEZ'!$M$67:$M$73,'NORMA SANCHEZ'!$H$67:$H$73,"ENTRADA",'NORMA SANCHEZ'!$J$67:$J$73,$B11),0)</f>
        <v>0</v>
      </c>
      <c r="Q11" s="62">
        <f>IFERROR(SUMIFS('JOSE CARLOS'!$M$70:$M$75,'JOSE CARLOS'!$H$70:$H$75,"ENTRADA",'JOSE CARLOS'!$J$70:$J$75,$B11),0)</f>
        <v>0</v>
      </c>
      <c r="R11" s="62">
        <f>IFERROR(SUMIFS('LUIS ENRIQUE '!$M$57:$M$63,'LUIS ENRIQUE '!$H$57:$H$63,"ENTRADA",'LUIS ENRIQUE '!$J$57:$J$63,$B11),0)</f>
        <v>0</v>
      </c>
      <c r="S11" s="62">
        <f>IFERROR(SUMIFS(CESARIA!$M$76:$M$83,CESARIA!$H$76:$H$83,"ENTRADA",CESARIA!$J$76:$J$83,$B11),0)</f>
        <v>0</v>
      </c>
      <c r="T11" s="62">
        <f>IFERROR(SUMIFS(ALAN!$M$73:$M$81,ALAN!$H$73:$H$81,"ENTRADA",ALAN!$J$73:$J$81,$B11),0)</f>
        <v>0</v>
      </c>
      <c r="U11" s="62">
        <f>IFERROR(SUMIFS(ELVIA!$M$57:$M$57,ELVIA!$H$57:$H$57,"ENTRADA",ELVIA!$J$57:$J$57,$B11),0)</f>
        <v>0</v>
      </c>
      <c r="V11" s="146">
        <f>IFERROR(SUMIFS(CAJA!$M$3966:$M$4577,CAJA!$H$3966:$H$4577,"ENTRADA",CAJA!$J$3966:$J$4577,$B11),0)</f>
        <v>11260</v>
      </c>
      <c r="W11" s="62">
        <f>IFERROR(SUMIFS('CAJA TIGRES'!$M$1109:$M$1268,'CAJA TIGRES'!$H$1109:$H$1268,"ENTRADA",'CAJA TIGRES'!$J$1109:$J$1268,$B11),0)</f>
        <v>0</v>
      </c>
      <c r="X11" s="62">
        <f>IFERROR(SUMIFS(RESERVA!$M$14:$M$14,RESERVA!$H$14:$H$14,"ENTRADA",RESERVA!$J$14:$J$14,$B11),0)</f>
        <v>0</v>
      </c>
      <c r="Y11" s="96">
        <f t="shared" si="0"/>
        <v>11260</v>
      </c>
      <c r="Z11" s="96">
        <f>Y11+'JUN25'!Z11</f>
        <v>25228.23</v>
      </c>
    </row>
    <row r="12" spans="1:26" x14ac:dyDescent="0.3">
      <c r="A12">
        <v>11.8</v>
      </c>
      <c r="B12" s="63" t="s">
        <v>123</v>
      </c>
      <c r="C12" s="62">
        <f>IFERROR(SUMIFS('MGZ121'!$M$954:'MGZ121'!$M$1021,'MGZ121'!$H$954:$H$1021,"ENTRADA",'MGZ121'!$J$954:$J$1021,$B12),0)</f>
        <v>0</v>
      </c>
      <c r="D12" s="62">
        <f>IFERROR(SUMIFS('MGZ BBVA'!$M$804:$M$972,'MGZ BBVA'!$H$804:$H$972,"ENTRADA",'MGZ BBVA'!$J$804:$J$972,$B12),0)</f>
        <v>0</v>
      </c>
      <c r="E12" s="62">
        <f>IFERROR(SUMIFS('MGZ DOLARES'!$M$2:$M$2,'MGZ DOLARES'!$F$2:$F$2,"ENTRADA",'MGZ DOLARES'!$J$2:$J$2,$B12),0)</f>
        <v>0</v>
      </c>
      <c r="F12" s="62">
        <f>IFERROR(SUMIFS('MGZ BAJIO'!$M$67:$M$68,'MGZ BAJIO'!$H$67:$H$68,"ENTRADA",'MGZ BAJIO'!$J$67:$J$68,$B12),0)</f>
        <v>0</v>
      </c>
      <c r="G12" s="62">
        <f>IFERROR(SUMIFS('VICTOR BANAMEX'!$M$333:$M$386,'VICTOR BANAMEX'!$H$333:$H$386,"ENTRADA",'VICTOR BANAMEX'!$J$333:$J$386,$B12),0)</f>
        <v>0</v>
      </c>
      <c r="H12" s="62">
        <f>IFERROR(SUMIFS('VICTOR BANORTE'!$M$69:$M$76,'VICTOR BANORTE'!$H$69:$H$76,"ENTRADA",'VICTOR BANORTE'!$J$69:$J$76,$B12),0)</f>
        <v>0</v>
      </c>
      <c r="I12" s="62">
        <f>IFERROR(SUMIFS(RODRIGO!$M$2:$M$2,RODRIGO!$H$2:$H$2,"ENTRADA",RODRIGO!$J$2:$J$2,$B12),0)</f>
        <v>0</v>
      </c>
      <c r="J12" s="62">
        <f>IFERROR(SUMIFS(MOY!$M$39:$M$44,MOY!$F$39:$F$44,"ENTRADA",MOY!$J$39:$J$44,$B12),0)</f>
        <v>0</v>
      </c>
      <c r="K12" s="62">
        <f>IFERROR(SUMIFS('NORMA RUTH'!$M$44:$M$62,'NORMA RUTH'!$H$44:$H$62,"ENTRADA",'NORMA RUTH'!$J$44:$J$62,$B12),0)</f>
        <v>0</v>
      </c>
      <c r="L12" s="62">
        <f>IFERROR(SUMIFS(VALERIA!$M$29:$M$43,VALERIA!$H$29:$H$43,"ENTRADA",VALERIA!$J$29:$J$43,$B12),0)</f>
        <v>0</v>
      </c>
      <c r="M12" s="62">
        <f>IFERROR(SUMIFS('MANUEL BANAMEX'!$M$67:$M$76,'MANUEL BANAMEX'!$H$67:$H$76,"ENTRADA",'MANUEL BANAMEX'!$J$67:$J$76,$B12),0)</f>
        <v>0</v>
      </c>
      <c r="N12" s="62">
        <f>IFERROR(SUMIFS(ROBERTO!$M$2:$M$2,ROBERTO!$H$2:$H$2,"ENTRADA",ROBERTO!$J$2:$J$2,$B12),0)</f>
        <v>0</v>
      </c>
      <c r="O12" s="62">
        <f>IFERROR(SUMIFS(JUAN!$M$73:$M$79,JUAN!$H$73:$H$79,"ENTRADA",JUAN!$J$73:$J$79,$B12),0)</f>
        <v>0</v>
      </c>
      <c r="P12" s="62">
        <f>IFERROR(SUMIFS('NORMA SANCHEZ'!$M$67:$M$73,'NORMA SANCHEZ'!$H$67:$H$73,"ENTRADA",'NORMA SANCHEZ'!$J$67:$J$73,$B12),0)</f>
        <v>8000</v>
      </c>
      <c r="Q12" s="62">
        <f>IFERROR(SUMIFS('JOSE CARLOS'!$M$70:$M$75,'JOSE CARLOS'!$H$70:$H$75,"ENTRADA",'JOSE CARLOS'!$J$70:$J$75,$B12),0)</f>
        <v>0</v>
      </c>
      <c r="R12" s="62">
        <f>IFERROR(SUMIFS('LUIS ENRIQUE '!$M$57:$M$63,'LUIS ENRIQUE '!$H$57:$H$63,"ENTRADA",'LUIS ENRIQUE '!$J$57:$J$63,$B12),0)</f>
        <v>0</v>
      </c>
      <c r="S12" s="62">
        <f>IFERROR(SUMIFS(CESARIA!$M$76:$M$83,CESARIA!$H$76:$H$83,"ENTRADA",CESARIA!$J$76:$J$83,$B12),0)</f>
        <v>0</v>
      </c>
      <c r="T12" s="62">
        <f>IFERROR(SUMIFS(ALAN!$M$73:$M$81,ALAN!$H$73:$H$81,"ENTRADA",ALAN!$J$73:$J$81,$B12),0)</f>
        <v>0</v>
      </c>
      <c r="U12" s="62">
        <f>IFERROR(SUMIFS(ELVIA!$M$57:$M$57,ELVIA!$H$57:$H$57,"ENTRADA",ELVIA!$J$57:$J$57,$B12),0)</f>
        <v>0</v>
      </c>
      <c r="V12" s="146">
        <f>IFERROR(SUMIFS(CAJA!$M$3966:$M$4577,CAJA!$H$3966:$H$4577,"ENTRADA",CAJA!$J$3966:$J$4577,$B12),0)</f>
        <v>0</v>
      </c>
      <c r="W12" s="62">
        <f>IFERROR(SUMIFS('CAJA TIGRES'!$M$1109:$M$1268,'CAJA TIGRES'!$H$1109:$H$1268,"ENTRADA",'CAJA TIGRES'!$J$1109:$J$1268,$B12),0)</f>
        <v>0</v>
      </c>
      <c r="X12" s="62">
        <f>IFERROR(SUMIFS(RESERVA!$M$14:$M$14,RESERVA!$H$14:$H$14,"ENTRADA",RESERVA!$J$14:$J$14,$B12),0)</f>
        <v>0</v>
      </c>
      <c r="Y12" s="96">
        <f t="shared" si="0"/>
        <v>8000</v>
      </c>
      <c r="Z12" s="96">
        <f>Y12+'JUN25'!Z12</f>
        <v>171050</v>
      </c>
    </row>
    <row r="13" spans="1:26" x14ac:dyDescent="0.3">
      <c r="B13" s="63" t="s">
        <v>199</v>
      </c>
      <c r="C13" s="62">
        <f>IFERROR(SUMIFS('MGZ121'!$M$954:'MGZ121'!$M$1021,'MGZ121'!$H$954:$H$1021,"ENTRADA",'MGZ121'!$J$954:$J$1021,$B13),0)</f>
        <v>0</v>
      </c>
      <c r="D13" s="62">
        <f>IFERROR(SUMIFS('MGZ BBVA'!$M$804:$M$972,'MGZ BBVA'!$H$804:$H$972,"ENTRADA",'MGZ BBVA'!$J$804:$J$972,$B13),0)</f>
        <v>0</v>
      </c>
      <c r="E13" s="62">
        <f>IFERROR(SUMIFS('MGZ DOLARES'!$M$2:$M$2,'MGZ DOLARES'!$F$2:$F$2,"ENTRADA",'MGZ DOLARES'!$J$2:$J$2,$B13),0)</f>
        <v>0</v>
      </c>
      <c r="F13" s="62">
        <f>IFERROR(SUMIFS('MGZ BAJIO'!$M$67:$M$68,'MGZ BAJIO'!$H$67:$H$68,"ENTRADA",'MGZ BAJIO'!$J$67:$J$68,$B13),0)</f>
        <v>0</v>
      </c>
      <c r="G13" s="62">
        <f>IFERROR(SUMIFS('VICTOR BANAMEX'!$M$333:$M$386,'VICTOR BANAMEX'!$H$333:$H$386,"ENTRADA",'VICTOR BANAMEX'!$J$333:$J$386,$B13),0)</f>
        <v>0</v>
      </c>
      <c r="H13" s="62">
        <f>IFERROR(SUMIFS('VICTOR BANORTE'!$M$69:$M$76,'VICTOR BANORTE'!$H$69:$H$76,"ENTRADA",'VICTOR BANORTE'!$J$69:$J$76,$B13),0)</f>
        <v>0</v>
      </c>
      <c r="I13" s="62">
        <f>IFERROR(SUMIFS(RODRIGO!$M$2:$M$2,RODRIGO!$H$2:$H$2,"ENTRADA",RODRIGO!$J$2:$J$2,$B13),0)</f>
        <v>0</v>
      </c>
      <c r="J13" s="62">
        <f>IFERROR(SUMIFS(MOY!$M$39:$M$44,MOY!$F$39:$F$44,"ENTRADA",MOY!$J$39:$J$44,$B13),0)</f>
        <v>0</v>
      </c>
      <c r="K13" s="62">
        <f>IFERROR(SUMIFS('NORMA RUTH'!$M$44:$M$62,'NORMA RUTH'!$H$44:$H$62,"ENTRADA",'NORMA RUTH'!$J$44:$J$62,$B13),0)</f>
        <v>0</v>
      </c>
      <c r="L13" s="62">
        <f>IFERROR(SUMIFS(VALERIA!$M$29:$M$43,VALERIA!$H$29:$H$43,"ENTRADA",VALERIA!$J$29:$J$43,$B13),0)</f>
        <v>0</v>
      </c>
      <c r="M13" s="62">
        <f>IFERROR(SUMIFS('MANUEL BANAMEX'!$M$67:$M$76,'MANUEL BANAMEX'!$H$67:$H$76,"ENTRADA",'MANUEL BANAMEX'!$J$67:$J$76,$B13),0)</f>
        <v>0</v>
      </c>
      <c r="N13" s="62">
        <f>IFERROR(SUMIFS(ROBERTO!$M$2:$M$2,ROBERTO!$H$2:$H$2,"ENTRADA",ROBERTO!$J$2:$J$2,$B13),0)</f>
        <v>0</v>
      </c>
      <c r="O13" s="62">
        <f>IFERROR(SUMIFS(JUAN!$M$73:$M$79,JUAN!$H$73:$H$79,"ENTRADA",JUAN!$J$73:$J$79,$B13),0)</f>
        <v>0</v>
      </c>
      <c r="P13" s="62">
        <f>IFERROR(SUMIFS('NORMA SANCHEZ'!$M$67:$M$73,'NORMA SANCHEZ'!$H$67:$H$73,"ENTRADA",'NORMA SANCHEZ'!$J$67:$J$73,$B13),0)</f>
        <v>0</v>
      </c>
      <c r="Q13" s="62">
        <f>IFERROR(SUMIFS('JOSE CARLOS'!$M$70:$M$75,'JOSE CARLOS'!$H$70:$H$75,"ENTRADA",'JOSE CARLOS'!$J$70:$J$75,$B13),0)</f>
        <v>0</v>
      </c>
      <c r="R13" s="62">
        <f>IFERROR(SUMIFS('LUIS ENRIQUE '!$M$57:$M$63,'LUIS ENRIQUE '!$H$57:$H$63,"ENTRADA",'LUIS ENRIQUE '!$J$57:$J$63,$B13),0)</f>
        <v>0</v>
      </c>
      <c r="S13" s="62">
        <f>IFERROR(SUMIFS(CESARIA!$M$76:$M$83,CESARIA!$H$76:$H$83,"ENTRADA",CESARIA!$J$76:$J$83,$B13),0)</f>
        <v>0</v>
      </c>
      <c r="T13" s="62">
        <f>IFERROR(SUMIFS(ALAN!$M$73:$M$81,ALAN!$H$73:$H$81,"ENTRADA",ALAN!$J$73:$J$81,$B13),0)</f>
        <v>0</v>
      </c>
      <c r="U13" s="62">
        <f>IFERROR(SUMIFS(ELVIA!$M$57:$M$57,ELVIA!$H$57:$H$57,"ENTRADA",ELVIA!$J$57:$J$57,$B13),0)</f>
        <v>0</v>
      </c>
      <c r="V13" s="146">
        <f>IFERROR(SUMIFS(CAJA!$M$3966:$M$4577,CAJA!$H$3966:$H$4577,"ENTRADA",CAJA!$J$3966:$J$4577,$B13),0)</f>
        <v>352910</v>
      </c>
      <c r="W13" s="62">
        <f>IFERROR(SUMIFS('CAJA TIGRES'!$M$1109:$M$1268,'CAJA TIGRES'!$H$1109:$H$1268,"ENTRADA",'CAJA TIGRES'!$J$1109:$J$1268,$B13),0)</f>
        <v>0</v>
      </c>
      <c r="X13" s="62">
        <f>IFERROR(SUMIFS(RESERVA!$M$14:$M$14,RESERVA!$H$14:$H$14,"ENTRADA",RESERVA!$J$14:$J$14,$B13),0)</f>
        <v>0</v>
      </c>
      <c r="Y13" s="96">
        <f t="shared" si="0"/>
        <v>352910</v>
      </c>
      <c r="Z13" s="96">
        <f>Y13+'JUN25'!Z13</f>
        <v>1379650</v>
      </c>
    </row>
    <row r="14" spans="1:26" x14ac:dyDescent="0.3">
      <c r="B14" s="13" t="s">
        <v>106</v>
      </c>
      <c r="C14" s="64">
        <f>SUM(C5:C13)</f>
        <v>270000</v>
      </c>
      <c r="D14" s="64">
        <f t="shared" ref="D14:E14" si="1">SUM(D5:D13)</f>
        <v>3300000</v>
      </c>
      <c r="E14" s="64">
        <f t="shared" si="1"/>
        <v>0</v>
      </c>
      <c r="F14" s="64">
        <f t="shared" ref="F14:J14" si="2">SUM(F5:F13)</f>
        <v>0</v>
      </c>
      <c r="G14" s="64">
        <f t="shared" si="2"/>
        <v>0</v>
      </c>
      <c r="H14" s="64">
        <f t="shared" si="2"/>
        <v>0</v>
      </c>
      <c r="I14" s="64">
        <f t="shared" si="2"/>
        <v>0</v>
      </c>
      <c r="J14" s="64">
        <f t="shared" si="2"/>
        <v>0</v>
      </c>
      <c r="K14" s="64">
        <f t="shared" ref="K14:W14" si="3">SUM(K5:K13)</f>
        <v>848380</v>
      </c>
      <c r="L14" s="64">
        <f t="shared" si="3"/>
        <v>0</v>
      </c>
      <c r="M14" s="64">
        <f t="shared" si="3"/>
        <v>0</v>
      </c>
      <c r="N14" s="64">
        <f t="shared" si="3"/>
        <v>0</v>
      </c>
      <c r="O14" s="64">
        <f t="shared" si="3"/>
        <v>0</v>
      </c>
      <c r="P14" s="64">
        <f t="shared" si="3"/>
        <v>8000</v>
      </c>
      <c r="Q14" s="64">
        <f t="shared" si="3"/>
        <v>0</v>
      </c>
      <c r="R14" s="64">
        <f t="shared" si="3"/>
        <v>0</v>
      </c>
      <c r="S14" s="64">
        <f t="shared" si="3"/>
        <v>0</v>
      </c>
      <c r="T14" s="64">
        <f t="shared" si="3"/>
        <v>0</v>
      </c>
      <c r="U14" s="64">
        <f t="shared" si="3"/>
        <v>0</v>
      </c>
      <c r="V14" s="64">
        <f t="shared" si="3"/>
        <v>2937301</v>
      </c>
      <c r="W14" s="64">
        <f t="shared" si="3"/>
        <v>0</v>
      </c>
      <c r="X14" s="64">
        <f t="shared" ref="X14:Y14" si="4">SUM(X5:X13)</f>
        <v>0</v>
      </c>
      <c r="Y14" s="64">
        <f t="shared" si="4"/>
        <v>7363681</v>
      </c>
      <c r="Z14" s="64">
        <f>SUM(Z5:Z13)</f>
        <v>75575242.489999995</v>
      </c>
    </row>
    <row r="15" spans="1:26" x14ac:dyDescent="0.3">
      <c r="B15" s="12"/>
      <c r="C15" s="75"/>
      <c r="D15" s="12"/>
      <c r="E15" s="12"/>
      <c r="F15" s="12"/>
      <c r="G15" s="12"/>
      <c r="H15" s="12"/>
      <c r="I15" s="12"/>
      <c r="J15" s="12"/>
      <c r="K15" s="12"/>
      <c r="L15" s="12"/>
      <c r="M15" s="12"/>
      <c r="N15" s="12"/>
      <c r="O15" s="12"/>
      <c r="P15" s="12"/>
      <c r="Q15" s="12"/>
      <c r="R15" s="12"/>
      <c r="S15" s="12"/>
      <c r="T15" s="12"/>
      <c r="U15" s="12"/>
      <c r="V15" s="12"/>
      <c r="W15" s="12"/>
      <c r="X15" s="12"/>
      <c r="Y15" s="97"/>
      <c r="Z15" s="97"/>
    </row>
    <row r="16" spans="1:26" x14ac:dyDescent="0.3">
      <c r="B16" s="86" t="s">
        <v>3</v>
      </c>
      <c r="C16" s="75"/>
      <c r="D16" s="12"/>
      <c r="E16" s="12"/>
      <c r="F16" s="12"/>
      <c r="G16" s="12"/>
      <c r="H16" s="12"/>
      <c r="I16" s="12"/>
      <c r="J16" s="12"/>
      <c r="K16" s="12"/>
      <c r="L16" s="12"/>
      <c r="M16" s="12"/>
      <c r="N16" s="12"/>
      <c r="O16" s="12"/>
      <c r="P16" s="12"/>
      <c r="Q16" s="12"/>
      <c r="R16" s="12"/>
      <c r="S16" s="12"/>
      <c r="T16" s="12"/>
      <c r="U16" s="12"/>
      <c r="V16" s="12"/>
      <c r="W16" s="12"/>
      <c r="X16" s="12"/>
      <c r="Y16" s="97"/>
      <c r="Z16" s="97"/>
    </row>
    <row r="17" spans="1:31" s="180" customFormat="1" x14ac:dyDescent="0.3">
      <c r="A17" s="180">
        <v>1</v>
      </c>
      <c r="B17" s="181" t="s">
        <v>53</v>
      </c>
      <c r="C17" s="135">
        <f>SUM(C18:C20)</f>
        <v>0</v>
      </c>
      <c r="D17" s="135">
        <f t="shared" ref="D17:Z17" si="5">SUM(D18:D20)</f>
        <v>0</v>
      </c>
      <c r="E17" s="135">
        <f t="shared" si="5"/>
        <v>0</v>
      </c>
      <c r="F17" s="135">
        <f t="shared" si="5"/>
        <v>0</v>
      </c>
      <c r="G17" s="135">
        <f t="shared" si="5"/>
        <v>0</v>
      </c>
      <c r="H17" s="135">
        <f t="shared" si="5"/>
        <v>0</v>
      </c>
      <c r="I17" s="135">
        <f t="shared" si="5"/>
        <v>0</v>
      </c>
      <c r="J17" s="135">
        <f t="shared" si="5"/>
        <v>0</v>
      </c>
      <c r="K17" s="135">
        <f t="shared" si="5"/>
        <v>0</v>
      </c>
      <c r="L17" s="135">
        <f t="shared" si="5"/>
        <v>0</v>
      </c>
      <c r="M17" s="135">
        <f t="shared" si="5"/>
        <v>0</v>
      </c>
      <c r="N17" s="135">
        <f t="shared" si="5"/>
        <v>0</v>
      </c>
      <c r="O17" s="135">
        <f t="shared" si="5"/>
        <v>0</v>
      </c>
      <c r="P17" s="135">
        <f t="shared" si="5"/>
        <v>0</v>
      </c>
      <c r="Q17" s="135">
        <f t="shared" si="5"/>
        <v>0</v>
      </c>
      <c r="R17" s="135">
        <f t="shared" si="5"/>
        <v>0</v>
      </c>
      <c r="S17" s="135">
        <f t="shared" si="5"/>
        <v>0</v>
      </c>
      <c r="T17" s="135">
        <f t="shared" si="5"/>
        <v>0</v>
      </c>
      <c r="U17" s="135">
        <f t="shared" si="5"/>
        <v>0</v>
      </c>
      <c r="V17" s="135">
        <f t="shared" si="5"/>
        <v>2665760</v>
      </c>
      <c r="W17" s="135">
        <f t="shared" si="5"/>
        <v>1012493</v>
      </c>
      <c r="X17" s="135">
        <f t="shared" si="5"/>
        <v>0</v>
      </c>
      <c r="Y17" s="135">
        <f t="shared" si="5"/>
        <v>3678253</v>
      </c>
      <c r="Z17" s="135">
        <f t="shared" si="5"/>
        <v>24179988.710000001</v>
      </c>
      <c r="AE17" s="453"/>
    </row>
    <row r="18" spans="1:31" x14ac:dyDescent="0.3">
      <c r="A18">
        <v>1.1000000000000001</v>
      </c>
      <c r="B18" s="60" t="s">
        <v>112</v>
      </c>
      <c r="C18" s="62">
        <f>IFERROR(SUMIFS('MGZ121'!$N$954:$N$1021,'MGZ121'!H$954:H$1021,"SALIDA",'MGZ121'!$J$954:$J$1021,$B18),0)</f>
        <v>0</v>
      </c>
      <c r="D18" s="62">
        <f>IFERROR(SUMIFS('MGZ BBVA'!$N$804:$N$972,'MGZ BBVA'!$H$804:$H$972,"SALIDA",'MGZ BBVA'!$J$804:$J$972,$B18),0)</f>
        <v>0</v>
      </c>
      <c r="E18" s="62">
        <f>IFERROR(SUMIFS('MGZ DOLARES'!$N$2:$N$2,'MGZ DOLARES'!$F$2:$F$2,"SALIDA",'MGZ DOLARES'!$J$2:$J$2,$B18),0)</f>
        <v>0</v>
      </c>
      <c r="F18" s="62">
        <f>IFERROR(SUMIFS('MGZ BAJIO'!$N$67:$N$68,'MGZ BAJIO'!$H$67:$H$68,"SALIDA",'MGZ BAJIO'!$J$67:$J$68,$B18),0)</f>
        <v>0</v>
      </c>
      <c r="G18" s="62">
        <f>IFERROR(SUMIFS('VICTOR BANAMEX'!$N$333:$N$386,'VICTOR BANAMEX'!$H$333:$H$386,"SALIDA",'VICTOR BANAMEX'!$J$333:$J$386,$B18),0)</f>
        <v>0</v>
      </c>
      <c r="H18" s="62">
        <f>IFERROR(SUMIFS('VICTOR BANORTE'!$N$69:$N$76,'VICTOR BANORTE'!$H$69:$H$76,"SALIDA",'VICTOR BANORTE'!$J$69:$J$76,$B18),0)</f>
        <v>0</v>
      </c>
      <c r="I18" s="62">
        <f>IFERROR(SUMIFS(RODRIGO!$N$2:$N$2,RODRIGO!$H$2:$H$2,"SALIDA",RODRIGO!$J$2:$J$2,$B18),0)</f>
        <v>0</v>
      </c>
      <c r="J18" s="62">
        <f>IFERROR(SUMIFS(MOY!$N$39:$N$44,MOY!$F$39:$F$44,"SALIDA",MOY!$J$39:$J$44,$B18),0)</f>
        <v>0</v>
      </c>
      <c r="K18" s="62">
        <f>IFERROR(SUMIFS('NORMA RUTH'!$N$44:$N$62,'NORMA RUTH'!$H$44:$H$62,"SALIDA",'NORMA RUTH'!$J$44:$J$62,$B18),0)</f>
        <v>0</v>
      </c>
      <c r="L18" s="62">
        <f>IFERROR(SUMIFS(VALERIA!$N$29:$N$43,VALERIA!$H$29:$H$43,"SALIDA",VALERIA!$J$29:$J$43,$B18),0)</f>
        <v>0</v>
      </c>
      <c r="M18" s="62">
        <f>IFERROR(SUMIFS('MANUEL BANAMEX'!$N$67:$N$76,'MANUEL BANAMEX'!$H$67:$H$76,"SALIDA",'MANUEL BANAMEX'!$J$67:$J$76,$B18),0)</f>
        <v>0</v>
      </c>
      <c r="N18" s="62">
        <f>IFERROR(SUMIFS(ROBERTO!$N$2:$N$2,ROBERTO!$H$2:$H$2,"SALIDA",ROBERTO!$J$2:$J$2,$B18),0)</f>
        <v>0</v>
      </c>
      <c r="O18" s="62">
        <f>IFERROR(SUMIFS(JUAN!$N$73:$N$79,JUAN!$H$73:$H$79,"SALIDA",JUAN!$J$73:$J$79,$B18),0)</f>
        <v>0</v>
      </c>
      <c r="P18" s="62">
        <f>IFERROR(SUMIFS('NORMA SANCHEZ'!$N$67:$N$73,'NORMA SANCHEZ'!$H$67:$H$73,"SALIDA",'NORMA SANCHEZ'!$J$67:$J$73,$B18),0)</f>
        <v>0</v>
      </c>
      <c r="Q18" s="62">
        <f>IFERROR(SUMIFS('JOSE CARLOS'!$N$70:$N$75,'JOSE CARLOS'!$H$70:$H$75,"SALIDA",'JOSE CARLOS'!$J$70:$J$75,$B18),0)</f>
        <v>0</v>
      </c>
      <c r="R18" s="62">
        <f>IFERROR(SUMIFS('LUIS ENRIQUE '!$N$57:$N$63,'LUIS ENRIQUE '!$H$57:$H$63,"SALIDA",'LUIS ENRIQUE '!$J$57:$J$63,$B18),0)</f>
        <v>0</v>
      </c>
      <c r="S18" s="62">
        <f>IFERROR(SUMIFS(CESARIA!$N$76:$N$83,CESARIA!$H$76:$H$83,"SALIDA",CESARIA!$J$76:$J$83,$B18),0)</f>
        <v>0</v>
      </c>
      <c r="T18" s="62">
        <f>IFERROR(SUMIFS(ALAN!$N$73:$N$81,ALAN!$H$73:$H$81,"SALIDA",ALAN!$J$73:$J$81,$B18),0)</f>
        <v>0</v>
      </c>
      <c r="U18" s="62">
        <f>IFERROR(SUMIFS(ELVIA!$N$57:$N$57,ELVIA!$H$57:$H$57,"SALIDA",ELVIA!$J$57:$J$57,$B18),0)</f>
        <v>0</v>
      </c>
      <c r="V18" s="146">
        <f>IFERROR(SUMIFS(CAJA!$N$3966:$N$4577,CAJA!$H$3966:$H$4577,"SALIDA",CAJA!$J$3966:$J$4577,$B18),0)</f>
        <v>2442010</v>
      </c>
      <c r="W18" s="62">
        <f>IFERROR(SUMIFS('CAJA TIGRES'!$N$1109:$N$1268,'CAJA TIGRES'!$H$1109:$H$1268,"SALIDA",'CAJA TIGRES'!$J$1109:$J$1268,$B18),0)</f>
        <v>965243</v>
      </c>
      <c r="X18" s="62">
        <f>IFERROR(SUMIFS(RESERVA!$N$14:$N$14,RESERVA!$H$14:$H$14,"SALIDA",RESERVA!$J$14:$J$14,$B18),0)</f>
        <v>0</v>
      </c>
      <c r="Y18" s="96">
        <f>SUM(C18:X18)</f>
        <v>3407253</v>
      </c>
      <c r="Z18" s="96">
        <f>Y18+'JUN25'!Z18</f>
        <v>22042124.710000001</v>
      </c>
    </row>
    <row r="19" spans="1:31" x14ac:dyDescent="0.3">
      <c r="A19">
        <v>1.2</v>
      </c>
      <c r="B19" s="60" t="s">
        <v>113</v>
      </c>
      <c r="C19" s="62">
        <f>IFERROR(SUMIFS('MGZ121'!$N$954:$N$1021,'MGZ121'!H$954:H$1021,"SALIDA",'MGZ121'!$J$954:$J$1021,$B19),0)</f>
        <v>0</v>
      </c>
      <c r="D19" s="62">
        <f>IFERROR(SUMIFS('MGZ BBVA'!$N$804:$N$972,'MGZ BBVA'!$H$804:$H$972,"SALIDA",'MGZ BBVA'!$J$804:$J$972,$B19),0)</f>
        <v>0</v>
      </c>
      <c r="E19" s="62">
        <f>IFERROR(SUMIFS('MGZ DOLARES'!$N$2:$N$2,'MGZ DOLARES'!$F$2:$F$2,"SALIDA",'MGZ DOLARES'!$J$2:$J$2,$B19),0)</f>
        <v>0</v>
      </c>
      <c r="F19" s="62">
        <f>IFERROR(SUMIFS('MGZ BAJIO'!$N$67:$N$68,'MGZ BAJIO'!$H$67:$H$68,"SALIDA",'MGZ BAJIO'!$J$67:$J$68,$B19),0)</f>
        <v>0</v>
      </c>
      <c r="G19" s="62">
        <f>IFERROR(SUMIFS('VICTOR BANAMEX'!$N$333:$N$386,'VICTOR BANAMEX'!$H$333:$H$386,"SALIDA",'VICTOR BANAMEX'!$J$333:$J$386,$B19),0)</f>
        <v>0</v>
      </c>
      <c r="H19" s="62">
        <f>IFERROR(SUMIFS('VICTOR BANORTE'!$N$69:$N$76,'VICTOR BANORTE'!$H$69:$H$76,"SALIDA",'VICTOR BANORTE'!$J$69:$J$76,$B19),0)</f>
        <v>0</v>
      </c>
      <c r="I19" s="62">
        <f>IFERROR(SUMIFS(RODRIGO!$N$2:$N$2,RODRIGO!$H$2:$H$2,"SALIDA",RODRIGO!$J$2:$J$2,$B19),0)</f>
        <v>0</v>
      </c>
      <c r="J19" s="62">
        <f>IFERROR(SUMIFS(MOY!$N$39:$N$44,MOY!$F$39:$F$44,"SALIDA",MOY!$J$39:$J$44,$B19),0)</f>
        <v>0</v>
      </c>
      <c r="K19" s="62">
        <f>IFERROR(SUMIFS('NORMA RUTH'!$N$44:$N$62,'NORMA RUTH'!$H$44:$H$62,"SALIDA",'NORMA RUTH'!$J$44:$J$62,$B19),0)</f>
        <v>0</v>
      </c>
      <c r="L19" s="62">
        <f>IFERROR(SUMIFS(VALERIA!$N$29:$N$43,VALERIA!$H$29:$H$43,"SALIDA",VALERIA!$J$29:$J$43,$B19),0)</f>
        <v>0</v>
      </c>
      <c r="M19" s="62">
        <f>IFERROR(SUMIFS('MANUEL BANAMEX'!$N$67:$N$76,'MANUEL BANAMEX'!$H$67:$H$76,"SALIDA",'MANUEL BANAMEX'!$J$67:$J$76,$B19),0)</f>
        <v>0</v>
      </c>
      <c r="N19" s="62">
        <f>IFERROR(SUMIFS(ROBERTO!$N$2:$N$2,ROBERTO!$H$2:$H$2,"SALIDA",ROBERTO!$J$2:$J$2,$B19),0)</f>
        <v>0</v>
      </c>
      <c r="O19" s="62">
        <f>IFERROR(SUMIFS(JUAN!$N$73:$N$79,JUAN!$H$73:$H$79,"SALIDA",JUAN!$J$73:$J$79,$B19),0)</f>
        <v>0</v>
      </c>
      <c r="P19" s="62">
        <f>IFERROR(SUMIFS('NORMA SANCHEZ'!$N$67:$N$73,'NORMA SANCHEZ'!$H$67:$H$73,"SALIDA",'NORMA SANCHEZ'!$J$67:$J$73,$B19),0)</f>
        <v>0</v>
      </c>
      <c r="Q19" s="62">
        <f>IFERROR(SUMIFS('JOSE CARLOS'!$N$70:$N$75,'JOSE CARLOS'!$H$70:$H$75,"SALIDA",'JOSE CARLOS'!$J$70:$J$75,$B19),0)</f>
        <v>0</v>
      </c>
      <c r="R19" s="62">
        <f>IFERROR(SUMIFS('LUIS ENRIQUE '!$N$57:$N$63,'LUIS ENRIQUE '!$H$57:$H$63,"SALIDA",'LUIS ENRIQUE '!$J$57:$J$63,$B19),0)</f>
        <v>0</v>
      </c>
      <c r="S19" s="62">
        <f>IFERROR(SUMIFS(CESARIA!$N$76:$N$83,CESARIA!$H$76:$H$83,"SALIDA",CESARIA!$J$76:$J$83,$B19),0)</f>
        <v>0</v>
      </c>
      <c r="T19" s="62">
        <f>IFERROR(SUMIFS(ALAN!$N$73:$N$81,ALAN!$H$73:$H$81,"SALIDA",ALAN!$J$73:$J$81,$B19),0)</f>
        <v>0</v>
      </c>
      <c r="U19" s="62">
        <f>IFERROR(SUMIFS(ELVIA!$N$57:$N$57,ELVIA!$H$57:$H$57,"SALIDA",ELVIA!$J$57:$J$57,$B19),0)</f>
        <v>0</v>
      </c>
      <c r="V19" s="146">
        <f>IFERROR(SUMIFS(CAJA!$N$3966:$N$4577,CAJA!$H$3966:$H$4577,"SALIDA",CAJA!$J$3966:$J$4577,$B19),0)</f>
        <v>111900</v>
      </c>
      <c r="W19" s="62">
        <f>IFERROR(SUMIFS('CAJA TIGRES'!$N$1109:$N$1268,'CAJA TIGRES'!$H$1109:$H$1268,"SALIDA",'CAJA TIGRES'!$J$1109:$J$1268,$B19),0)</f>
        <v>31350</v>
      </c>
      <c r="X19" s="62">
        <f>IFERROR(SUMIFS(RESERVA!$N$14:$N$14,RESERVA!$H$14:$H$14,"SALIDA",RESERVA!$J$14:$J$14,$B19),0)</f>
        <v>0</v>
      </c>
      <c r="Y19" s="96">
        <f>SUM(C19:X19)</f>
        <v>143250</v>
      </c>
      <c r="Z19" s="96">
        <f>Y19+'JUN25'!Z19</f>
        <v>1168333</v>
      </c>
      <c r="AB19" s="145"/>
    </row>
    <row r="20" spans="1:31" x14ac:dyDescent="0.3">
      <c r="A20">
        <v>1.3</v>
      </c>
      <c r="B20" s="60" t="s">
        <v>114</v>
      </c>
      <c r="C20" s="62">
        <f>IFERROR(SUMIFS('MGZ121'!$N$954:$N$1021,'MGZ121'!H$954:H$1021,"SALIDA",'MGZ121'!$J$954:$J$1021,$B20),0)</f>
        <v>0</v>
      </c>
      <c r="D20" s="62">
        <f>IFERROR(SUMIFS('MGZ BBVA'!$N$804:$N$972,'MGZ BBVA'!$H$804:$H$972,"SALIDA",'MGZ BBVA'!$J$804:$J$972,$B20),0)</f>
        <v>0</v>
      </c>
      <c r="E20" s="62">
        <f>IFERROR(SUMIFS('MGZ DOLARES'!$N$2:$N$2,'MGZ DOLARES'!$F$2:$F$2,"SALIDA",'MGZ DOLARES'!$J$2:$J$2,$B20),0)</f>
        <v>0</v>
      </c>
      <c r="F20" s="62">
        <f>IFERROR(SUMIFS('MGZ BAJIO'!$N$67:$N$68,'MGZ BAJIO'!$H$67:$H$68,"SALIDA",'MGZ BAJIO'!$J$67:$J$68,$B20),0)</f>
        <v>0</v>
      </c>
      <c r="G20" s="62">
        <f>IFERROR(SUMIFS('VICTOR BANAMEX'!$N$333:$N$386,'VICTOR BANAMEX'!$H$333:$H$386,"SALIDA",'VICTOR BANAMEX'!$J$333:$J$386,$B20),0)</f>
        <v>0</v>
      </c>
      <c r="H20" s="62">
        <f>IFERROR(SUMIFS('VICTOR BANORTE'!$N$69:$N$76,'VICTOR BANORTE'!$H$69:$H$76,"SALIDA",'VICTOR BANORTE'!$J$69:$J$76,$B20),0)</f>
        <v>0</v>
      </c>
      <c r="I20" s="62">
        <f>IFERROR(SUMIFS(RODRIGO!$N$2:$N$2,RODRIGO!$H$2:$H$2,"SALIDA",RODRIGO!$J$2:$J$2,$B20),0)</f>
        <v>0</v>
      </c>
      <c r="J20" s="62">
        <f>IFERROR(SUMIFS(MOY!$N$39:$N$44,MOY!$F$39:$F$44,"SALIDA",MOY!$J$39:$J$44,$B20),0)</f>
        <v>0</v>
      </c>
      <c r="K20" s="62">
        <f>IFERROR(SUMIFS('NORMA RUTH'!$N$44:$N$62,'NORMA RUTH'!$H$44:$H$62,"SALIDA",'NORMA RUTH'!$J$44:$J$62,$B20),0)</f>
        <v>0</v>
      </c>
      <c r="L20" s="62">
        <f>IFERROR(SUMIFS(VALERIA!$N$29:$N$43,VALERIA!$H$29:$H$43,"SALIDA",VALERIA!$J$29:$J$43,$B20),0)</f>
        <v>0</v>
      </c>
      <c r="M20" s="62">
        <f>IFERROR(SUMIFS('MANUEL BANAMEX'!$N$67:$N$76,'MANUEL BANAMEX'!$H$67:$H$76,"SALIDA",'MANUEL BANAMEX'!$J$67:$J$76,$B20),0)</f>
        <v>0</v>
      </c>
      <c r="N20" s="62">
        <f>IFERROR(SUMIFS(ROBERTO!$N$2:$N$2,ROBERTO!$H$2:$H$2,"SALIDA",ROBERTO!$J$2:$J$2,$B20),0)</f>
        <v>0</v>
      </c>
      <c r="O20" s="62">
        <f>IFERROR(SUMIFS(JUAN!$N$73:$N$79,JUAN!$H$73:$H$79,"SALIDA",JUAN!$J$73:$J$79,$B20),0)</f>
        <v>0</v>
      </c>
      <c r="P20" s="62">
        <f>IFERROR(SUMIFS('NORMA SANCHEZ'!$N$67:$N$73,'NORMA SANCHEZ'!$H$67:$H$73,"SALIDA",'NORMA SANCHEZ'!$J$67:$J$73,$B20),0)</f>
        <v>0</v>
      </c>
      <c r="Q20" s="62">
        <f>IFERROR(SUMIFS('JOSE CARLOS'!$N$70:$N$75,'JOSE CARLOS'!$H$70:$H$75,"SALIDA",'JOSE CARLOS'!$J$70:$J$75,$B20),0)</f>
        <v>0</v>
      </c>
      <c r="R20" s="62">
        <f>IFERROR(SUMIFS('LUIS ENRIQUE '!$N$57:$N$63,'LUIS ENRIQUE '!$H$57:$H$63,"SALIDA",'LUIS ENRIQUE '!$J$57:$J$63,$B20),0)</f>
        <v>0</v>
      </c>
      <c r="S20" s="62">
        <f>IFERROR(SUMIFS(CESARIA!$N$76:$N$83,CESARIA!$H$76:$H$83,"SALIDA",CESARIA!$J$76:$J$83,$B20),0)</f>
        <v>0</v>
      </c>
      <c r="T20" s="62">
        <f>IFERROR(SUMIFS(ALAN!$N$73:$N$81,ALAN!$H$73:$H$81,"SALIDA",ALAN!$J$73:$J$81,$B20),0)</f>
        <v>0</v>
      </c>
      <c r="U20" s="62">
        <f>IFERROR(SUMIFS(ELVIA!$N$57:$N$57,ELVIA!$H$57:$H$57,"SALIDA",ELVIA!$J$57:$J$57,$B20),0)</f>
        <v>0</v>
      </c>
      <c r="V20" s="146">
        <f>IFERROR(SUMIFS(CAJA!$N$3966:$N$4577,CAJA!$H$3966:$H$4577,"SALIDA",CAJA!$J$3966:$J$4577,$B20),0)</f>
        <v>111850</v>
      </c>
      <c r="W20" s="62">
        <f>IFERROR(SUMIFS('CAJA TIGRES'!$N$1109:$N$1268,'CAJA TIGRES'!$H$1109:$H$1268,"SALIDA",'CAJA TIGRES'!$J$1109:$J$1268,$B20),0)</f>
        <v>15900</v>
      </c>
      <c r="X20" s="62">
        <f>IFERROR(SUMIFS(RESERVA!$N$14:$N$14,RESERVA!$H$14:$H$14,"SALIDA",RESERVA!$J$14:$J$14,$B20),0)</f>
        <v>0</v>
      </c>
      <c r="Y20" s="96">
        <f>SUM(C20:X20)</f>
        <v>127750</v>
      </c>
      <c r="Z20" s="96">
        <f>Y20+'JUN25'!Z20</f>
        <v>969531</v>
      </c>
      <c r="AB20" s="102"/>
    </row>
    <row r="21" spans="1:31" s="180" customFormat="1" x14ac:dyDescent="0.3">
      <c r="A21" s="180">
        <v>4</v>
      </c>
      <c r="B21" s="181" t="s">
        <v>55</v>
      </c>
      <c r="C21" s="135">
        <f t="shared" ref="C21:Z21" si="6">SUM(C22:C28)</f>
        <v>883869.82</v>
      </c>
      <c r="D21" s="135">
        <f t="shared" si="6"/>
        <v>1426333.04</v>
      </c>
      <c r="E21" s="135">
        <f t="shared" si="6"/>
        <v>0</v>
      </c>
      <c r="F21" s="135">
        <f t="shared" si="6"/>
        <v>0</v>
      </c>
      <c r="G21" s="135">
        <f t="shared" si="6"/>
        <v>0</v>
      </c>
      <c r="H21" s="135">
        <f t="shared" si="6"/>
        <v>0</v>
      </c>
      <c r="I21" s="135">
        <f t="shared" ref="I21" si="7">SUM(I22:I28)</f>
        <v>0</v>
      </c>
      <c r="J21" s="135">
        <f t="shared" si="6"/>
        <v>0</v>
      </c>
      <c r="K21" s="135">
        <f t="shared" si="6"/>
        <v>0</v>
      </c>
      <c r="L21" s="135">
        <f t="shared" si="6"/>
        <v>0</v>
      </c>
      <c r="M21" s="135">
        <f t="shared" si="6"/>
        <v>0</v>
      </c>
      <c r="N21" s="135">
        <f>SUM(N22:N28)</f>
        <v>0</v>
      </c>
      <c r="O21" s="135">
        <f t="shared" si="6"/>
        <v>0</v>
      </c>
      <c r="P21" s="135">
        <f t="shared" si="6"/>
        <v>0</v>
      </c>
      <c r="Q21" s="135">
        <f t="shared" si="6"/>
        <v>0</v>
      </c>
      <c r="R21" s="135">
        <f t="shared" ref="R21" si="8">SUM(R22:R28)</f>
        <v>0</v>
      </c>
      <c r="S21" s="135">
        <f t="shared" si="6"/>
        <v>0</v>
      </c>
      <c r="T21" s="135">
        <f t="shared" si="6"/>
        <v>0</v>
      </c>
      <c r="U21" s="135">
        <f t="shared" si="6"/>
        <v>0</v>
      </c>
      <c r="V21" s="135">
        <f t="shared" si="6"/>
        <v>131273</v>
      </c>
      <c r="W21" s="135">
        <f t="shared" si="6"/>
        <v>0</v>
      </c>
      <c r="X21" s="135">
        <f t="shared" si="6"/>
        <v>0</v>
      </c>
      <c r="Y21" s="135">
        <f t="shared" si="6"/>
        <v>2441475.86</v>
      </c>
      <c r="Z21" s="135">
        <f t="shared" si="6"/>
        <v>34938131.089999996</v>
      </c>
      <c r="AE21" s="453"/>
    </row>
    <row r="22" spans="1:31" x14ac:dyDescent="0.3">
      <c r="A22">
        <v>4.0999999999999996</v>
      </c>
      <c r="B22" s="60" t="s">
        <v>70</v>
      </c>
      <c r="C22" s="146">
        <f>IFERROR(SUMIFS('MGZ121'!$N$954:$N$1021,'MGZ121'!H$954:H$1021,"SALIDA",'MGZ121'!$J$954:$J$1021,$B22),0)</f>
        <v>883869.82</v>
      </c>
      <c r="D22" s="62">
        <f>IFERROR(SUMIFS('MGZ BBVA'!$N$804:$N$972,'MGZ BBVA'!$H$804:$H$972,"SALIDA",'MGZ BBVA'!$J$804:$J$972,$B22),0)</f>
        <v>1426333.04</v>
      </c>
      <c r="E22" s="62">
        <f>IFERROR(SUMIFS('MGZ DOLARES'!$N$2:$N$2,'MGZ DOLARES'!$F$2:$F$2,"SALIDA",'MGZ DOLARES'!$J$2:$J$2,$B22),0)</f>
        <v>0</v>
      </c>
      <c r="F22" s="62">
        <f>IFERROR(SUMIFS('MGZ BAJIO'!$N$67:$N$68,'MGZ BAJIO'!$H$67:$H$68,"SALIDA",'MGZ BAJIO'!$J$67:$J$68,$B22),0)</f>
        <v>0</v>
      </c>
      <c r="G22" s="62">
        <f>IFERROR(SUMIFS('VICTOR BANAMEX'!$N$333:$N$386,'VICTOR BANAMEX'!$H$333:$H$386,"SALIDA",'VICTOR BANAMEX'!$J$333:$J$386,$B22),0)</f>
        <v>0</v>
      </c>
      <c r="H22" s="62">
        <f>IFERROR(SUMIFS('VICTOR BANORTE'!$N$69:$N$76,'VICTOR BANORTE'!$H$69:$H$76,"SALIDA",'VICTOR BANORTE'!$J$69:$J$76,$B22),0)</f>
        <v>0</v>
      </c>
      <c r="I22" s="62">
        <f>IFERROR(SUMIFS(RODRIGO!$N$2:$N$2,RODRIGO!$H$2:$H$2,"SALIDA",RODRIGO!$J$2:$J$2,$B22),0)</f>
        <v>0</v>
      </c>
      <c r="J22" s="62">
        <f>IFERROR(SUMIFS(MOY!$N$39:$N$44,MOY!$F$39:$F$44,"SALIDA",MOY!$J$39:$J$44,$B22),0)</f>
        <v>0</v>
      </c>
      <c r="K22" s="62">
        <f>IFERROR(SUMIFS('NORMA RUTH'!$N$44:$N$62,'NORMA RUTH'!$H$44:$H$62,"SALIDA",'NORMA RUTH'!$J$44:$J$62,$B22),0)</f>
        <v>0</v>
      </c>
      <c r="L22" s="62">
        <f>IFERROR(SUMIFS(VALERIA!$N$29:$N$43,VALERIA!$H$29:$H$43,"SALIDA",VALERIA!$J$29:$J$43,$B22),0)</f>
        <v>0</v>
      </c>
      <c r="M22" s="62">
        <f>IFERROR(SUMIFS('MANUEL BANAMEX'!$N$67:$N$76,'MANUEL BANAMEX'!$H$67:$H$76,"SALIDA",'MANUEL BANAMEX'!$J$67:$J$76,$B22),0)</f>
        <v>0</v>
      </c>
      <c r="N22" s="62">
        <f>IFERROR(SUMIFS(ROBERTO!$N$2:$N$2,ROBERTO!$H$2:$H$2,"SALIDA",ROBERTO!$J$2:$J$2,$B22),0)</f>
        <v>0</v>
      </c>
      <c r="O22" s="62">
        <f>IFERROR(SUMIFS(JUAN!$N$73:$N$79,JUAN!$H$73:$H$79,"SALIDA",JUAN!$J$73:$J$79,$B22),0)</f>
        <v>0</v>
      </c>
      <c r="P22" s="62">
        <f>IFERROR(SUMIFS('NORMA SANCHEZ'!$N$67:$N$73,'NORMA SANCHEZ'!$H$67:$H$73,"SALIDA",'NORMA SANCHEZ'!$J$67:$J$73,$B22),0)</f>
        <v>0</v>
      </c>
      <c r="Q22" s="62">
        <f>IFERROR(SUMIFS('JOSE CARLOS'!$N$70:$N$75,'JOSE CARLOS'!$H$70:$H$75,"SALIDA",'JOSE CARLOS'!$J$70:$J$75,$B22),0)</f>
        <v>0</v>
      </c>
      <c r="R22" s="62">
        <f>IFERROR(SUMIFS('LUIS ENRIQUE '!$N$57:$N$63,'LUIS ENRIQUE '!$H$57:$H$63,"SALIDA",'LUIS ENRIQUE '!$J$57:$J$63,$B22),0)</f>
        <v>0</v>
      </c>
      <c r="S22" s="62">
        <f>IFERROR(SUMIFS(CESARIA!$N$76:$N$83,CESARIA!$H$76:$H$83,"SALIDA",CESARIA!$J$76:$J$83,$B22),0)</f>
        <v>0</v>
      </c>
      <c r="T22" s="62">
        <f>IFERROR(SUMIFS(ALAN!$N$73:$N$81,ALAN!$H$73:$H$81,"SALIDA",ALAN!$J$73:$J$81,$B22),0)</f>
        <v>0</v>
      </c>
      <c r="U22" s="62">
        <f>IFERROR(SUMIFS(ELVIA!$N$57:$N$57,ELVIA!$H$57:$H$57,"SALIDA",ELVIA!$J$57:$J$57,$B22),0)</f>
        <v>0</v>
      </c>
      <c r="V22" s="62">
        <f>IFERROR(SUMIFS(CAJA!$N$3966:$N$4577,CAJA!$H$3966:$H$4577,"SALIDA",CAJA!$J$3966:$J$4577,$B22),0)</f>
        <v>2500</v>
      </c>
      <c r="W22" s="62">
        <f>IFERROR(SUMIFS('CAJA TIGRES'!$N$1109:$N$1268,'CAJA TIGRES'!$H$1109:$H$1268,"SALIDA",'CAJA TIGRES'!$J$1109:$J$1268,$B22),0)</f>
        <v>0</v>
      </c>
      <c r="X22" s="62">
        <f>IFERROR(SUMIFS(RESERVA!$N$14:$N$14,RESERVA!$H$14:$H$14,"SALIDA",RESERVA!$J$14:$J$14,$B22),0)</f>
        <v>0</v>
      </c>
      <c r="Y22" s="96">
        <f t="shared" ref="Y22:Y28" si="9">SUM(C22:X22)</f>
        <v>2312702.86</v>
      </c>
      <c r="Z22" s="96">
        <f>Y22+'JUN25'!Z22</f>
        <v>32031749.089999996</v>
      </c>
    </row>
    <row r="23" spans="1:31" x14ac:dyDescent="0.3">
      <c r="A23">
        <v>4.2</v>
      </c>
      <c r="B23" s="60" t="s">
        <v>71</v>
      </c>
      <c r="C23" s="146">
        <f>IFERROR(SUMIFS('MGZ121'!$N$954:$N$1021,'MGZ121'!H$954:H$1021,"SALIDA",'MGZ121'!$J$954:$J$1021,$B23),0)</f>
        <v>0</v>
      </c>
      <c r="D23" s="62">
        <f>IFERROR(SUMIFS('MGZ BBVA'!$N$804:$N$972,'MGZ BBVA'!$H$804:$H$972,"SALIDA",'MGZ BBVA'!$J$804:$J$972,$B23),0)</f>
        <v>0</v>
      </c>
      <c r="E23" s="62">
        <f>IFERROR(SUMIFS('MGZ DOLARES'!$N$2:$N$2,'MGZ DOLARES'!$F$2:$F$2,"SALIDA",'MGZ DOLARES'!$J$2:$J$2,$B23),0)</f>
        <v>0</v>
      </c>
      <c r="F23" s="62">
        <f>IFERROR(SUMIFS('MGZ BAJIO'!$N$67:$N$68,'MGZ BAJIO'!$H$67:$H$68,"SALIDA",'MGZ BAJIO'!$J$67:$J$68,$B23),0)</f>
        <v>0</v>
      </c>
      <c r="G23" s="62">
        <f>IFERROR(SUMIFS('VICTOR BANAMEX'!$N$333:$N$386,'VICTOR BANAMEX'!$H$333:$H$386,"SALIDA",'VICTOR BANAMEX'!$J$333:$J$386,$B23),0)</f>
        <v>0</v>
      </c>
      <c r="H23" s="62">
        <f>IFERROR(SUMIFS('VICTOR BANORTE'!$N$69:$N$76,'VICTOR BANORTE'!$H$69:$H$76,"SALIDA",'VICTOR BANORTE'!$J$69:$J$76,$B23),0)</f>
        <v>0</v>
      </c>
      <c r="I23" s="62">
        <f>IFERROR(SUMIFS(RODRIGO!$N$2:$N$2,RODRIGO!$H$2:$H$2,"SALIDA",RODRIGO!$J$2:$J$2,$B23),0)</f>
        <v>0</v>
      </c>
      <c r="J23" s="62">
        <f>IFERROR(SUMIFS(MOY!$N$39:$N$44,MOY!$F$39:$F$44,"SALIDA",MOY!$J$39:$J$44,$B23),0)</f>
        <v>0</v>
      </c>
      <c r="K23" s="62">
        <f>IFERROR(SUMIFS('NORMA RUTH'!$N$44:$N$62,'NORMA RUTH'!$H$44:$H$62,"SALIDA",'NORMA RUTH'!$J$44:$J$62,$B23),0)</f>
        <v>0</v>
      </c>
      <c r="L23" s="62">
        <f>IFERROR(SUMIFS(VALERIA!$N$29:$N$43,VALERIA!$H$29:$H$43,"SALIDA",VALERIA!$J$29:$J$43,$B23),0)</f>
        <v>0</v>
      </c>
      <c r="M23" s="62">
        <f>IFERROR(SUMIFS('MANUEL BANAMEX'!$N$67:$N$76,'MANUEL BANAMEX'!$H$67:$H$76,"SALIDA",'MANUEL BANAMEX'!$J$67:$J$76,$B23),0)</f>
        <v>0</v>
      </c>
      <c r="N23" s="62">
        <f>IFERROR(SUMIFS(ROBERTO!$N$2:$N$2,ROBERTO!$H$2:$H$2,"SALIDA",ROBERTO!$J$2:$J$2,$B23),0)</f>
        <v>0</v>
      </c>
      <c r="O23" s="62">
        <f>IFERROR(SUMIFS(JUAN!$N$73:$N$79,JUAN!$H$73:$H$79,"SALIDA",JUAN!$J$73:$J$79,$B23),0)</f>
        <v>0</v>
      </c>
      <c r="P23" s="62">
        <f>IFERROR(SUMIFS('NORMA SANCHEZ'!$N$67:$N$73,'NORMA SANCHEZ'!$H$67:$H$73,"SALIDA",'NORMA SANCHEZ'!$J$67:$J$73,$B23),0)</f>
        <v>0</v>
      </c>
      <c r="Q23" s="62">
        <f>IFERROR(SUMIFS('JOSE CARLOS'!$N$70:$N$75,'JOSE CARLOS'!$H$70:$H$75,"SALIDA",'JOSE CARLOS'!$J$70:$J$75,$B23),0)</f>
        <v>0</v>
      </c>
      <c r="R23" s="62">
        <f>IFERROR(SUMIFS('LUIS ENRIQUE '!$N$57:$N$63,'LUIS ENRIQUE '!$H$57:$H$63,"SALIDA",'LUIS ENRIQUE '!$J$57:$J$63,$B23),0)</f>
        <v>0</v>
      </c>
      <c r="S23" s="62">
        <f>IFERROR(SUMIFS(CESARIA!$N$76:$N$83,CESARIA!$H$76:$H$83,"SALIDA",CESARIA!$J$76:$J$83,$B23),0)</f>
        <v>0</v>
      </c>
      <c r="T23" s="62">
        <f>IFERROR(SUMIFS(ALAN!$N$73:$N$81,ALAN!$H$73:$H$81,"SALIDA",ALAN!$J$73:$J$81,$B23),0)</f>
        <v>0</v>
      </c>
      <c r="U23" s="62">
        <f>IFERROR(SUMIFS(ELVIA!$N$57:$N$57,ELVIA!$H$57:$H$57,"SALIDA",ELVIA!$J$57:$J$57,$B23),0)</f>
        <v>0</v>
      </c>
      <c r="V23" s="62">
        <f>IFERROR(SUMIFS(CAJA!$N$3966:$N$4577,CAJA!$H$3966:$H$4577,"SALIDA",CAJA!$J$3966:$J$4577,$B23),0)</f>
        <v>0</v>
      </c>
      <c r="W23" s="62">
        <f>IFERROR(SUMIFS('CAJA TIGRES'!$N$1109:$N$1268,'CAJA TIGRES'!$H$1109:$H$1268,"SALIDA",'CAJA TIGRES'!$J$1109:$J$1268,$B23),0)</f>
        <v>0</v>
      </c>
      <c r="X23" s="62">
        <f>IFERROR(SUMIFS(RESERVA!$N$14:$N$14,RESERVA!$H$14:$H$14,"SALIDA",RESERVA!$J$14:$J$14,$B23),0)</f>
        <v>0</v>
      </c>
      <c r="Y23" s="96">
        <f t="shared" si="9"/>
        <v>0</v>
      </c>
      <c r="Z23" s="96">
        <f>Y23+'JUN25'!Z23</f>
        <v>0</v>
      </c>
    </row>
    <row r="24" spans="1:31" x14ac:dyDescent="0.3">
      <c r="A24">
        <v>4.3</v>
      </c>
      <c r="B24" s="60" t="s">
        <v>72</v>
      </c>
      <c r="C24" s="146">
        <f>IFERROR(SUMIFS('MGZ121'!$N$954:$N$1021,'MGZ121'!H$954:H$1021,"SALIDA",'MGZ121'!$J$954:$J$1021,$B24),0)</f>
        <v>0</v>
      </c>
      <c r="D24" s="62">
        <f>IFERROR(SUMIFS('MGZ BBVA'!$N$804:$N$972,'MGZ BBVA'!$H$804:$H$972,"SALIDA",'MGZ BBVA'!$J$804:$J$972,$B24),0)</f>
        <v>0</v>
      </c>
      <c r="E24" s="62">
        <f>IFERROR(SUMIFS('MGZ DOLARES'!$N$2:$N$2,'MGZ DOLARES'!$F$2:$F$2,"SALIDA",'MGZ DOLARES'!$J$2:$J$2,$B24),0)</f>
        <v>0</v>
      </c>
      <c r="F24" s="62">
        <f>IFERROR(SUMIFS('MGZ BAJIO'!$N$67:$N$68,'MGZ BAJIO'!$H$67:$H$68,"SALIDA",'MGZ BAJIO'!$J$67:$J$68,$B24),0)</f>
        <v>0</v>
      </c>
      <c r="G24" s="62">
        <f>IFERROR(SUMIFS('VICTOR BANAMEX'!$N$333:$N$386,'VICTOR BANAMEX'!$H$333:$H$386,"SALIDA",'VICTOR BANAMEX'!$J$333:$J$386,$B24),0)</f>
        <v>0</v>
      </c>
      <c r="H24" s="62">
        <f>IFERROR(SUMIFS('VICTOR BANORTE'!$N$69:$N$76,'VICTOR BANORTE'!$H$69:$H$76,"SALIDA",'VICTOR BANORTE'!$J$69:$J$76,$B24),0)</f>
        <v>0</v>
      </c>
      <c r="I24" s="62">
        <f>IFERROR(SUMIFS(RODRIGO!$N$2:$N$2,RODRIGO!$H$2:$H$2,"SALIDA",RODRIGO!$J$2:$J$2,$B24),0)</f>
        <v>0</v>
      </c>
      <c r="J24" s="62">
        <f>IFERROR(SUMIFS(MOY!$N$39:$N$44,MOY!$F$39:$F$44,"SALIDA",MOY!$J$39:$J$44,$B24),0)</f>
        <v>0</v>
      </c>
      <c r="K24" s="62">
        <f>IFERROR(SUMIFS('NORMA RUTH'!$N$44:$N$62,'NORMA RUTH'!$H$44:$H$62,"SALIDA",'NORMA RUTH'!$J$44:$J$62,$B24),0)</f>
        <v>0</v>
      </c>
      <c r="L24" s="62">
        <f>IFERROR(SUMIFS(VALERIA!$N$29:$N$43,VALERIA!$H$29:$H$43,"SALIDA",VALERIA!$J$29:$J$43,$B24),0)</f>
        <v>0</v>
      </c>
      <c r="M24" s="62">
        <f>IFERROR(SUMIFS('MANUEL BANAMEX'!$N$67:$N$76,'MANUEL BANAMEX'!$H$67:$H$76,"SALIDA",'MANUEL BANAMEX'!$J$67:$J$76,$B24),0)</f>
        <v>0</v>
      </c>
      <c r="N24" s="62">
        <f>IFERROR(SUMIFS(ROBERTO!$N$2:$N$2,ROBERTO!$H$2:$H$2,"SALIDA",ROBERTO!$J$2:$J$2,$B24),0)</f>
        <v>0</v>
      </c>
      <c r="O24" s="62">
        <f>IFERROR(SUMIFS(JUAN!$N$73:$N$79,JUAN!$H$73:$H$79,"SALIDA",JUAN!$J$73:$J$79,$B24),0)</f>
        <v>0</v>
      </c>
      <c r="P24" s="62">
        <f>IFERROR(SUMIFS('NORMA SANCHEZ'!$N$67:$N$73,'NORMA SANCHEZ'!$H$67:$H$73,"SALIDA",'NORMA SANCHEZ'!$J$67:$J$73,$B24),0)</f>
        <v>0</v>
      </c>
      <c r="Q24" s="62">
        <f>IFERROR(SUMIFS('JOSE CARLOS'!$N$70:$N$75,'JOSE CARLOS'!$H$70:$H$75,"SALIDA",'JOSE CARLOS'!$J$70:$J$75,$B24),0)</f>
        <v>0</v>
      </c>
      <c r="R24" s="62">
        <f>IFERROR(SUMIFS('LUIS ENRIQUE '!$N$57:$N$63,'LUIS ENRIQUE '!$H$57:$H$63,"SALIDA",'LUIS ENRIQUE '!$J$57:$J$63,$B24),0)</f>
        <v>0</v>
      </c>
      <c r="S24" s="62">
        <f>IFERROR(SUMIFS(CESARIA!$N$76:$N$83,CESARIA!$H$76:$H$83,"SALIDA",CESARIA!$J$76:$J$83,$B24),0)</f>
        <v>0</v>
      </c>
      <c r="T24" s="62">
        <f>IFERROR(SUMIFS(ALAN!$N$73:$N$81,ALAN!$H$73:$H$81,"SALIDA",ALAN!$J$73:$J$81,$B24),0)</f>
        <v>0</v>
      </c>
      <c r="U24" s="62">
        <f>IFERROR(SUMIFS(ELVIA!$N$57:$N$57,ELVIA!$H$57:$H$57,"SALIDA",ELVIA!$J$57:$J$57,$B24),0)</f>
        <v>0</v>
      </c>
      <c r="V24" s="62">
        <f>IFERROR(SUMIFS(CAJA!$N$3966:$N$4577,CAJA!$H$3966:$H$4577,"SALIDA",CAJA!$J$3966:$J$4577,$B24),0)</f>
        <v>0</v>
      </c>
      <c r="W24" s="62">
        <f>IFERROR(SUMIFS('CAJA TIGRES'!$N$1109:$N$1268,'CAJA TIGRES'!$H$1109:$H$1268,"SALIDA",'CAJA TIGRES'!$J$1109:$J$1268,$B24),0)</f>
        <v>0</v>
      </c>
      <c r="X24" s="62">
        <f>IFERROR(SUMIFS(RESERVA!$N$14:$N$14,RESERVA!$H$14:$H$14,"SALIDA",RESERVA!$J$14:$J$14,$B24),0)</f>
        <v>0</v>
      </c>
      <c r="Y24" s="96">
        <f t="shared" si="9"/>
        <v>0</v>
      </c>
      <c r="Z24" s="96">
        <f>Y24+'JUN25'!Z24</f>
        <v>180051.3</v>
      </c>
    </row>
    <row r="25" spans="1:31" x14ac:dyDescent="0.3">
      <c r="A25">
        <v>4.4000000000000004</v>
      </c>
      <c r="B25" s="60" t="s">
        <v>73</v>
      </c>
      <c r="C25" s="146">
        <f>IFERROR(SUMIFS('MGZ121'!$N$954:$N$1021,'MGZ121'!H$954:H$1021,"SALIDA",'MGZ121'!$J$954:$J$1021,$B25),0)</f>
        <v>0</v>
      </c>
      <c r="D25" s="62">
        <f>IFERROR(SUMIFS('MGZ BBVA'!$N$804:$N$972,'MGZ BBVA'!$H$804:$H$972,"SALIDA",'MGZ BBVA'!$J$804:$J$972,$B25),0)</f>
        <v>0</v>
      </c>
      <c r="E25" s="62">
        <f>IFERROR(SUMIFS('MGZ DOLARES'!$N$2:$N$2,'MGZ DOLARES'!$F$2:$F$2,"SALIDA",'MGZ DOLARES'!$J$2:$J$2,$B25),0)</f>
        <v>0</v>
      </c>
      <c r="F25" s="62">
        <f>IFERROR(SUMIFS('MGZ BAJIO'!$N$67:$N$68,'MGZ BAJIO'!$H$67:$H$68,"SALIDA",'MGZ BAJIO'!$J$67:$J$68,$B25),0)</f>
        <v>0</v>
      </c>
      <c r="G25" s="62">
        <f>IFERROR(SUMIFS('VICTOR BANAMEX'!$N$333:$N$386,'VICTOR BANAMEX'!$H$333:$H$386,"SALIDA",'VICTOR BANAMEX'!$J$333:$J$386,$B25),0)</f>
        <v>0</v>
      </c>
      <c r="H25" s="62">
        <f>IFERROR(SUMIFS('VICTOR BANORTE'!$N$69:$N$76,'VICTOR BANORTE'!$H$69:$H$76,"SALIDA",'VICTOR BANORTE'!$J$69:$J$76,$B25),0)</f>
        <v>0</v>
      </c>
      <c r="I25" s="62">
        <f>IFERROR(SUMIFS(RODRIGO!$N$2:$N$2,RODRIGO!$H$2:$H$2,"SALIDA",RODRIGO!$J$2:$J$2,$B25),0)</f>
        <v>0</v>
      </c>
      <c r="J25" s="62">
        <f>IFERROR(SUMIFS(MOY!$N$39:$N$44,MOY!$F$39:$F$44,"SALIDA",MOY!$J$39:$J$44,$B25),0)</f>
        <v>0</v>
      </c>
      <c r="K25" s="62">
        <f>IFERROR(SUMIFS('NORMA RUTH'!$N$44:$N$62,'NORMA RUTH'!$H$44:$H$62,"SALIDA",'NORMA RUTH'!$J$44:$J$62,$B25),0)</f>
        <v>0</v>
      </c>
      <c r="L25" s="62">
        <f>IFERROR(SUMIFS(VALERIA!$N$29:$N$43,VALERIA!$H$29:$H$43,"SALIDA",VALERIA!$J$29:$J$43,$B25),0)</f>
        <v>0</v>
      </c>
      <c r="M25" s="62">
        <f>IFERROR(SUMIFS('MANUEL BANAMEX'!$N$67:$N$76,'MANUEL BANAMEX'!$H$67:$H$76,"SALIDA",'MANUEL BANAMEX'!$J$67:$J$76,$B25),0)</f>
        <v>0</v>
      </c>
      <c r="N25" s="62">
        <f>IFERROR(SUMIFS(ROBERTO!$N$2:$N$2,ROBERTO!$H$2:$H$2,"SALIDA",ROBERTO!$J$2:$J$2,$B25),0)</f>
        <v>0</v>
      </c>
      <c r="O25" s="62">
        <f>IFERROR(SUMIFS(JUAN!$N$73:$N$79,JUAN!$H$73:$H$79,"SALIDA",JUAN!$J$73:$J$79,$B25),0)</f>
        <v>0</v>
      </c>
      <c r="P25" s="62">
        <f>IFERROR(SUMIFS('NORMA SANCHEZ'!$N$67:$N$73,'NORMA SANCHEZ'!$H$67:$H$73,"SALIDA",'NORMA SANCHEZ'!$J$67:$J$73,$B25),0)</f>
        <v>0</v>
      </c>
      <c r="Q25" s="62">
        <f>IFERROR(SUMIFS('JOSE CARLOS'!$N$70:$N$75,'JOSE CARLOS'!$H$70:$H$75,"SALIDA",'JOSE CARLOS'!$J$70:$J$75,$B25),0)</f>
        <v>0</v>
      </c>
      <c r="R25" s="62">
        <f>IFERROR(SUMIFS('LUIS ENRIQUE '!$N$57:$N$63,'LUIS ENRIQUE '!$H$57:$H$63,"SALIDA",'LUIS ENRIQUE '!$J$57:$J$63,$B25),0)</f>
        <v>0</v>
      </c>
      <c r="S25" s="62">
        <f>IFERROR(SUMIFS(CESARIA!$N$76:$N$83,CESARIA!$H$76:$H$83,"SALIDA",CESARIA!$J$76:$J$83,$B25),0)</f>
        <v>0</v>
      </c>
      <c r="T25" s="62">
        <f>IFERROR(SUMIFS(ALAN!$N$73:$N$81,ALAN!$H$73:$H$81,"SALIDA",ALAN!$J$73:$J$81,$B25),0)</f>
        <v>0</v>
      </c>
      <c r="U25" s="62">
        <f>IFERROR(SUMIFS(ELVIA!$N$57:$N$57,ELVIA!$H$57:$H$57,"SALIDA",ELVIA!$J$57:$J$57,$B25),0)</f>
        <v>0</v>
      </c>
      <c r="V25" s="146">
        <f>IFERROR(SUMIFS(CAJA!$N$3966:$N$4577,CAJA!$H$3966:$H$4577,"SALIDA",CAJA!$J$3966:$J$4577,$B25),0)</f>
        <v>95273</v>
      </c>
      <c r="W25" s="62">
        <f>IFERROR(SUMIFS('CAJA TIGRES'!$N$1109:$N$1268,'CAJA TIGRES'!$H$1109:$H$1268,"SALIDA",'CAJA TIGRES'!$J$1109:$J$1268,$B25),0)</f>
        <v>0</v>
      </c>
      <c r="X25" s="62">
        <f>IFERROR(SUMIFS(RESERVA!$N$14:$N$14,RESERVA!$H$14:$H$14,"SALIDA",RESERVA!$J$14:$J$14,$B25),0)</f>
        <v>0</v>
      </c>
      <c r="Y25" s="96">
        <f t="shared" si="9"/>
        <v>95273</v>
      </c>
      <c r="Z25" s="96">
        <f>Y25+'JUN25'!Z25</f>
        <v>1115635.7</v>
      </c>
    </row>
    <row r="26" spans="1:31" x14ac:dyDescent="0.3">
      <c r="B26" s="60" t="s">
        <v>117</v>
      </c>
      <c r="C26" s="146">
        <f>IFERROR(SUMIFS('MGZ121'!$N$954:$N$1021,'MGZ121'!H$954:H$1021,"SALIDA",'MGZ121'!$J$954:$J$1021,$B26),0)</f>
        <v>0</v>
      </c>
      <c r="D26" s="62">
        <f>IFERROR(SUMIFS('MGZ BBVA'!$N$804:$N$972,'MGZ BBVA'!$H$804:$H$972,"SALIDA",'MGZ BBVA'!$J$804:$J$972,$B26),0)</f>
        <v>0</v>
      </c>
      <c r="E26" s="62">
        <f>IFERROR(SUMIFS('MGZ DOLARES'!$N$2:$N$2,'MGZ DOLARES'!$F$2:$F$2,"SALIDA",'MGZ DOLARES'!$J$2:$J$2,$B26),0)</f>
        <v>0</v>
      </c>
      <c r="F26" s="62">
        <f>IFERROR(SUMIFS('MGZ BAJIO'!$N$67:$N$68,'MGZ BAJIO'!$H$67:$H$68,"SALIDA",'MGZ BAJIO'!$J$67:$J$68,$B26),0)</f>
        <v>0</v>
      </c>
      <c r="G26" s="62">
        <f>IFERROR(SUMIFS('VICTOR BANAMEX'!$N$333:$N$386,'VICTOR BANAMEX'!$H$333:$H$386,"SALIDA",'VICTOR BANAMEX'!$J$333:$J$386,$B26),0)</f>
        <v>0</v>
      </c>
      <c r="H26" s="62">
        <f>IFERROR(SUMIFS('VICTOR BANORTE'!$N$69:$N$76,'VICTOR BANORTE'!$H$69:$H$76,"SALIDA",'VICTOR BANORTE'!$J$69:$J$76,$B26),0)</f>
        <v>0</v>
      </c>
      <c r="I26" s="62">
        <f>IFERROR(SUMIFS(RODRIGO!$N$2:$N$2,RODRIGO!$H$2:$H$2,"SALIDA",RODRIGO!$J$2:$J$2,$B26),0)</f>
        <v>0</v>
      </c>
      <c r="J26" s="62">
        <f>IFERROR(SUMIFS(MOY!$N$39:$N$44,MOY!$F$39:$F$44,"SALIDA",MOY!$J$39:$J$44,$B26),0)</f>
        <v>0</v>
      </c>
      <c r="K26" s="62">
        <f>IFERROR(SUMIFS('NORMA RUTH'!$N$44:$N$62,'NORMA RUTH'!$H$44:$H$62,"SALIDA",'NORMA RUTH'!$J$44:$J$62,$B26),0)</f>
        <v>0</v>
      </c>
      <c r="L26" s="62">
        <f>IFERROR(SUMIFS(VALERIA!$N$29:$N$43,VALERIA!$H$29:$H$43,"SALIDA",VALERIA!$J$29:$J$43,$B26),0)</f>
        <v>0</v>
      </c>
      <c r="M26" s="62">
        <f>IFERROR(SUMIFS('MANUEL BANAMEX'!$N$67:$N$76,'MANUEL BANAMEX'!$H$67:$H$76,"SALIDA",'MANUEL BANAMEX'!$J$67:$J$76,$B26),0)</f>
        <v>0</v>
      </c>
      <c r="N26" s="62">
        <f>IFERROR(SUMIFS(ROBERTO!$N$2:$N$2,ROBERTO!$H$2:$H$2,"SALIDA",ROBERTO!$J$2:$J$2,$B26),0)</f>
        <v>0</v>
      </c>
      <c r="O26" s="62">
        <f>IFERROR(SUMIFS(JUAN!$N$73:$N$79,JUAN!$H$73:$H$79,"SALIDA",JUAN!$J$73:$J$79,$B26),0)</f>
        <v>0</v>
      </c>
      <c r="P26" s="62">
        <f>IFERROR(SUMIFS('NORMA SANCHEZ'!$N$67:$N$73,'NORMA SANCHEZ'!$H$67:$H$73,"SALIDA",'NORMA SANCHEZ'!$J$67:$J$73,$B26),0)</f>
        <v>0</v>
      </c>
      <c r="Q26" s="62">
        <f>IFERROR(SUMIFS('JOSE CARLOS'!$N$70:$N$75,'JOSE CARLOS'!$H$70:$H$75,"SALIDA",'JOSE CARLOS'!$J$70:$J$75,$B26),0)</f>
        <v>0</v>
      </c>
      <c r="R26" s="62">
        <f>IFERROR(SUMIFS('LUIS ENRIQUE '!$N$57:$N$63,'LUIS ENRIQUE '!$H$57:$H$63,"SALIDA",'LUIS ENRIQUE '!$J$57:$J$63,$B26),0)</f>
        <v>0</v>
      </c>
      <c r="S26" s="62">
        <f>IFERROR(SUMIFS(CESARIA!$N$76:$N$83,CESARIA!$H$76:$H$83,"SALIDA",CESARIA!$J$76:$J$83,$B26),0)</f>
        <v>0</v>
      </c>
      <c r="T26" s="62">
        <f>IFERROR(SUMIFS(ALAN!$N$73:$N$81,ALAN!$H$73:$H$81,"SALIDA",ALAN!$J$73:$J$81,$B26),0)</f>
        <v>0</v>
      </c>
      <c r="U26" s="62">
        <f>IFERROR(SUMIFS(ELVIA!$N$57:$N$57,ELVIA!$H$57:$H$57,"SALIDA",ELVIA!$J$57:$J$57,$B26),0)</f>
        <v>0</v>
      </c>
      <c r="V26" s="62">
        <f>IFERROR(SUMIFS(CAJA!$N$3966:$N$4577,CAJA!$H$3966:$H$4577,"SALIDA",CAJA!$J$3966:$J$4577,$B26),0)</f>
        <v>0</v>
      </c>
      <c r="W26" s="62">
        <f>IFERROR(SUMIFS('CAJA TIGRES'!$N$1109:$N$1268,'CAJA TIGRES'!$H$1109:$H$1268,"SALIDA",'CAJA TIGRES'!$J$1109:$J$1268,$B26),0)</f>
        <v>0</v>
      </c>
      <c r="X26" s="62">
        <f>IFERROR(SUMIFS(RESERVA!$N$14:$N$14,RESERVA!$H$14:$H$14,"SALIDA",RESERVA!$J$14:$J$14,$B26),0)</f>
        <v>0</v>
      </c>
      <c r="Y26" s="96">
        <f t="shared" si="9"/>
        <v>0</v>
      </c>
      <c r="Z26" s="96">
        <f>Y26+'JUN25'!Z26</f>
        <v>1144895</v>
      </c>
    </row>
    <row r="27" spans="1:31" x14ac:dyDescent="0.3">
      <c r="B27" s="60" t="s">
        <v>251</v>
      </c>
      <c r="C27" s="146">
        <f>IFERROR(SUMIFS('MGZ121'!$N$954:$N$1021,'MGZ121'!H$954:H$1021,"SALIDA",'MGZ121'!$J$954:$J$1021,$B27),0)</f>
        <v>0</v>
      </c>
      <c r="D27" s="62">
        <f>IFERROR(SUMIFS('MGZ BBVA'!$N$804:$N$972,'MGZ BBVA'!$H$804:$H$972,"SALIDA",'MGZ BBVA'!$J$804:$J$972,$B27),0)</f>
        <v>0</v>
      </c>
      <c r="E27" s="62">
        <f>IFERROR(SUMIFS('MGZ DOLARES'!$N$2:$N$2,'MGZ DOLARES'!$F$2:$F$2,"SALIDA",'MGZ DOLARES'!$J$2:$J$2,$B27),0)</f>
        <v>0</v>
      </c>
      <c r="F27" s="62">
        <f>IFERROR(SUMIFS('MGZ BAJIO'!$N$67:$N$68,'MGZ BAJIO'!$H$67:$H$68,"SALIDA",'MGZ BAJIO'!$J$67:$J$68,$B27),0)</f>
        <v>0</v>
      </c>
      <c r="G27" s="62">
        <f>IFERROR(SUMIFS('VICTOR BANAMEX'!$N$333:$N$386,'VICTOR BANAMEX'!$H$333:$H$386,"SALIDA",'VICTOR BANAMEX'!$J$333:$J$386,$B27),0)</f>
        <v>0</v>
      </c>
      <c r="H27" s="62">
        <f>IFERROR(SUMIFS('VICTOR BANORTE'!$N$69:$N$76,'VICTOR BANORTE'!$H$69:$H$76,"SALIDA",'VICTOR BANORTE'!$J$69:$J$76,$B27),0)</f>
        <v>0</v>
      </c>
      <c r="I27" s="62">
        <f>IFERROR(SUMIFS(RODRIGO!$N$2:$N$2,RODRIGO!$H$2:$H$2,"SALIDA",RODRIGO!$J$2:$J$2,$B27),0)</f>
        <v>0</v>
      </c>
      <c r="J27" s="62">
        <f>IFERROR(SUMIFS(MOY!$N$39:$N$44,MOY!$F$39:$F$44,"SALIDA",MOY!$J$39:$J$44,$B27),0)</f>
        <v>0</v>
      </c>
      <c r="K27" s="62">
        <f>IFERROR(SUMIFS('NORMA RUTH'!$N$44:$N$62,'NORMA RUTH'!$H$44:$H$62,"SALIDA",'NORMA RUTH'!$J$44:$J$62,$B27),0)</f>
        <v>0</v>
      </c>
      <c r="L27" s="62">
        <f>IFERROR(SUMIFS(VALERIA!$N$29:$N$43,VALERIA!$H$29:$H$43,"SALIDA",VALERIA!$J$29:$J$43,$B27),0)</f>
        <v>0</v>
      </c>
      <c r="M27" s="62">
        <f>IFERROR(SUMIFS('MANUEL BANAMEX'!$N$67:$N$76,'MANUEL BANAMEX'!$H$67:$H$76,"SALIDA",'MANUEL BANAMEX'!$J$67:$J$76,$B27),0)</f>
        <v>0</v>
      </c>
      <c r="N27" s="62">
        <f>IFERROR(SUMIFS(ROBERTO!$N$2:$N$2,ROBERTO!$H$2:$H$2,"SALIDA",ROBERTO!$J$2:$J$2,$B27),0)</f>
        <v>0</v>
      </c>
      <c r="O27" s="62">
        <f>IFERROR(SUMIFS(JUAN!$N$73:$N$79,JUAN!$H$73:$H$79,"SALIDA",JUAN!$J$73:$J$79,$B27),0)</f>
        <v>0</v>
      </c>
      <c r="P27" s="62">
        <f>IFERROR(SUMIFS('NORMA SANCHEZ'!$N$67:$N$73,'NORMA SANCHEZ'!$H$67:$H$73,"SALIDA",'NORMA SANCHEZ'!$J$67:$J$73,$B27),0)</f>
        <v>0</v>
      </c>
      <c r="Q27" s="62">
        <f>IFERROR(SUMIFS('JOSE CARLOS'!$N$70:$N$75,'JOSE CARLOS'!$H$70:$H$75,"SALIDA",'JOSE CARLOS'!$J$70:$J$75,$B27),0)</f>
        <v>0</v>
      </c>
      <c r="R27" s="62">
        <f>IFERROR(SUMIFS('LUIS ENRIQUE '!$N$57:$N$63,'LUIS ENRIQUE '!$H$57:$H$63,"SALIDA",'LUIS ENRIQUE '!$J$57:$J$63,$B27),0)</f>
        <v>0</v>
      </c>
      <c r="S27" s="62">
        <f>IFERROR(SUMIFS(CESARIA!$N$76:$N$83,CESARIA!$H$76:$H$83,"SALIDA",CESARIA!$J$76:$J$83,$B27),0)</f>
        <v>0</v>
      </c>
      <c r="T27" s="62">
        <f>IFERROR(SUMIFS(ALAN!$N$73:$N$81,ALAN!$H$73:$H$81,"SALIDA",ALAN!$J$73:$J$81,$B27),0)</f>
        <v>0</v>
      </c>
      <c r="U27" s="62">
        <f>IFERROR(SUMIFS(ELVIA!$N$57:$N$57,ELVIA!$H$57:$H$57,"SALIDA",ELVIA!$J$57:$J$57,$B27),0)</f>
        <v>0</v>
      </c>
      <c r="V27" s="62">
        <f>IFERROR(SUMIFS(CAJA!$N$3966:$N$4577,CAJA!$H$3966:$H$4577,"SALIDA",CAJA!$J$3966:$J$4577,$B27),0)</f>
        <v>0</v>
      </c>
      <c r="W27" s="62">
        <f>IFERROR(SUMIFS('CAJA TIGRES'!$N$1109:$N$1268,'CAJA TIGRES'!$H$1109:$H$1268,"SALIDA",'CAJA TIGRES'!$J$1109:$J$1268,$B27),0)</f>
        <v>0</v>
      </c>
      <c r="X27" s="62">
        <f>IFERROR(SUMIFS(RESERVA!$N$14:$N$14,RESERVA!$H$14:$H$14,"SALIDA",RESERVA!$J$14:$J$14,$B27),0)</f>
        <v>0</v>
      </c>
      <c r="Y27" s="96">
        <f t="shared" si="9"/>
        <v>0</v>
      </c>
      <c r="Z27" s="96">
        <f>Y27+'JUN25'!Z27</f>
        <v>0</v>
      </c>
    </row>
    <row r="28" spans="1:31" x14ac:dyDescent="0.3">
      <c r="B28" s="60" t="s">
        <v>261</v>
      </c>
      <c r="C28" s="146">
        <f>IFERROR(SUMIFS('MGZ121'!$N$954:$N$1021,'MGZ121'!H$954:H$1021,"SALIDA",'MGZ121'!$J$954:$J$1021,$B28),0)</f>
        <v>0</v>
      </c>
      <c r="D28" s="62">
        <f>IFERROR(SUMIFS('MGZ BBVA'!$N$804:$N$972,'MGZ BBVA'!$H$804:$H$972,"SALIDA",'MGZ BBVA'!$J$804:$J$972,$B28),0)</f>
        <v>0</v>
      </c>
      <c r="E28" s="62">
        <f>IFERROR(SUMIFS('MGZ DOLARES'!$N$2:$N$2,'MGZ DOLARES'!$F$2:$F$2,"SALIDA",'MGZ DOLARES'!$J$2:$J$2,$B28),0)</f>
        <v>0</v>
      </c>
      <c r="F28" s="62">
        <f>IFERROR(SUMIFS('MGZ BAJIO'!$N$67:$N$68,'MGZ BAJIO'!$H$67:$H$68,"SALIDA",'MGZ BAJIO'!$J$67:$J$68,$B28),0)</f>
        <v>0</v>
      </c>
      <c r="G28" s="62">
        <f>IFERROR(SUMIFS('VICTOR BANAMEX'!$N$333:$N$386,'VICTOR BANAMEX'!$H$333:$H$386,"SALIDA",'VICTOR BANAMEX'!$J$333:$J$386,$B28),0)</f>
        <v>0</v>
      </c>
      <c r="H28" s="62">
        <f>IFERROR(SUMIFS('VICTOR BANORTE'!$N$69:$N$76,'VICTOR BANORTE'!$H$69:$H$76,"SALIDA",'VICTOR BANORTE'!$J$69:$J$76,$B28),0)</f>
        <v>0</v>
      </c>
      <c r="I28" s="62">
        <f>IFERROR(SUMIFS(RODRIGO!$N$2:$N$2,RODRIGO!$H$2:$H$2,"SALIDA",RODRIGO!$J$2:$J$2,$B28),0)</f>
        <v>0</v>
      </c>
      <c r="J28" s="62">
        <f>IFERROR(SUMIFS(MOY!$N$39:$N$44,MOY!$F$39:$F$44,"SALIDA",MOY!$J$39:$J$44,$B28),0)</f>
        <v>0</v>
      </c>
      <c r="K28" s="62">
        <f>IFERROR(SUMIFS('NORMA RUTH'!$N$44:$N$62,'NORMA RUTH'!$H$44:$H$62,"SALIDA",'NORMA RUTH'!$J$44:$J$62,$B28),0)</f>
        <v>0</v>
      </c>
      <c r="L28" s="62">
        <f>IFERROR(SUMIFS(VALERIA!$N$29:$N$43,VALERIA!$H$29:$H$43,"SALIDA",VALERIA!$J$29:$J$43,$B28),0)</f>
        <v>0</v>
      </c>
      <c r="M28" s="62">
        <f>IFERROR(SUMIFS('MANUEL BANAMEX'!$N$67:$N$76,'MANUEL BANAMEX'!$H$67:$H$76,"SALIDA",'MANUEL BANAMEX'!$J$67:$J$76,$B28),0)</f>
        <v>0</v>
      </c>
      <c r="N28" s="62">
        <f>IFERROR(SUMIFS(ROBERTO!$N$2:$N$2,ROBERTO!$H$2:$H$2,"SALIDA",ROBERTO!$J$2:$J$2,$B28),0)</f>
        <v>0</v>
      </c>
      <c r="O28" s="62">
        <f>IFERROR(SUMIFS(JUAN!$N$73:$N$79,JUAN!$H$73:$H$79,"SALIDA",JUAN!$J$73:$J$79,$B28),0)</f>
        <v>0</v>
      </c>
      <c r="P28" s="62">
        <f>IFERROR(SUMIFS('NORMA SANCHEZ'!$N$67:$N$73,'NORMA SANCHEZ'!$H$67:$H$73,"SALIDA",'NORMA SANCHEZ'!$J$67:$J$73,$B28),0)</f>
        <v>0</v>
      </c>
      <c r="Q28" s="62">
        <f>IFERROR(SUMIFS('JOSE CARLOS'!$N$70:$N$75,'JOSE CARLOS'!$H$70:$H$75,"SALIDA",'JOSE CARLOS'!$J$70:$J$75,$B28),0)</f>
        <v>0</v>
      </c>
      <c r="R28" s="62">
        <f>IFERROR(SUMIFS('LUIS ENRIQUE '!$N$57:$N$63,'LUIS ENRIQUE '!$H$57:$H$63,"SALIDA",'LUIS ENRIQUE '!$J$57:$J$63,$B28),0)</f>
        <v>0</v>
      </c>
      <c r="S28" s="62">
        <f>IFERROR(SUMIFS(CESARIA!$N$76:$N$83,CESARIA!$H$76:$H$83,"SALIDA",CESARIA!$J$76:$J$83,$B28),0)</f>
        <v>0</v>
      </c>
      <c r="T28" s="62">
        <f>IFERROR(SUMIFS(ALAN!$N$73:$N$81,ALAN!$H$73:$H$81,"SALIDA",ALAN!$J$73:$J$81,$B28),0)</f>
        <v>0</v>
      </c>
      <c r="U28" s="62">
        <f>IFERROR(SUMIFS(ELVIA!$N$57:$N$57,ELVIA!$H$57:$H$57,"SALIDA",ELVIA!$J$57:$J$57,$B28),0)</f>
        <v>0</v>
      </c>
      <c r="V28" s="62">
        <f>IFERROR(SUMIFS(CAJA!$N$3966:$N$4577,CAJA!$H$3966:$H$4577,"SALIDA",CAJA!$J$3966:$J$4577,$B28),0)</f>
        <v>33500</v>
      </c>
      <c r="W28" s="62">
        <f>IFERROR(SUMIFS('CAJA TIGRES'!$N$1109:$N$1268,'CAJA TIGRES'!$H$1109:$H$1268,"SALIDA",'CAJA TIGRES'!$J$1109:$J$1268,$B28),0)</f>
        <v>0</v>
      </c>
      <c r="X28" s="62">
        <f>IFERROR(SUMIFS(RESERVA!$N$14:$N$14,RESERVA!$H$14:$H$14,"SALIDA",RESERVA!$J$14:$J$14,$B28),0)</f>
        <v>0</v>
      </c>
      <c r="Y28" s="96">
        <f t="shared" si="9"/>
        <v>33500</v>
      </c>
      <c r="Z28" s="96">
        <f>Y28+'JUN25'!Z28</f>
        <v>465800</v>
      </c>
    </row>
    <row r="29" spans="1:31" s="180" customFormat="1" x14ac:dyDescent="0.3">
      <c r="A29" s="180">
        <v>5</v>
      </c>
      <c r="B29" s="181" t="s">
        <v>103</v>
      </c>
      <c r="C29" s="135">
        <f>SUM(C30:C48)</f>
        <v>19685</v>
      </c>
      <c r="D29" s="135">
        <f t="shared" ref="D29:Z29" si="10">SUM(D30:D48)</f>
        <v>807238.91999999993</v>
      </c>
      <c r="E29" s="135">
        <f t="shared" si="10"/>
        <v>0</v>
      </c>
      <c r="F29" s="135">
        <f t="shared" si="10"/>
        <v>0</v>
      </c>
      <c r="G29" s="135">
        <f t="shared" si="10"/>
        <v>73139.44</v>
      </c>
      <c r="H29" s="135">
        <f t="shared" si="10"/>
        <v>0</v>
      </c>
      <c r="I29" s="135">
        <f t="shared" si="10"/>
        <v>0</v>
      </c>
      <c r="J29" s="135">
        <f t="shared" si="10"/>
        <v>0</v>
      </c>
      <c r="K29" s="135">
        <f t="shared" si="10"/>
        <v>0</v>
      </c>
      <c r="L29" s="135">
        <f t="shared" si="10"/>
        <v>0</v>
      </c>
      <c r="M29" s="135">
        <f t="shared" si="10"/>
        <v>2364.94</v>
      </c>
      <c r="N29" s="135">
        <f t="shared" si="10"/>
        <v>0</v>
      </c>
      <c r="O29" s="135">
        <f t="shared" si="10"/>
        <v>0</v>
      </c>
      <c r="P29" s="135">
        <f t="shared" si="10"/>
        <v>0</v>
      </c>
      <c r="Q29" s="135">
        <f t="shared" si="10"/>
        <v>0</v>
      </c>
      <c r="R29" s="135">
        <f t="shared" si="10"/>
        <v>0</v>
      </c>
      <c r="S29" s="135">
        <f t="shared" si="10"/>
        <v>0</v>
      </c>
      <c r="T29" s="135">
        <f t="shared" si="10"/>
        <v>0</v>
      </c>
      <c r="U29" s="135">
        <f t="shared" si="10"/>
        <v>0</v>
      </c>
      <c r="V29" s="135">
        <f t="shared" si="10"/>
        <v>1086727</v>
      </c>
      <c r="W29" s="135">
        <f t="shared" si="10"/>
        <v>109925</v>
      </c>
      <c r="X29" s="135">
        <f t="shared" si="10"/>
        <v>0</v>
      </c>
      <c r="Y29" s="135">
        <f t="shared" si="10"/>
        <v>2099080.2999999998</v>
      </c>
      <c r="Z29" s="135">
        <f t="shared" si="10"/>
        <v>14641275.552806735</v>
      </c>
      <c r="AE29" s="453"/>
    </row>
    <row r="30" spans="1:31" x14ac:dyDescent="0.3">
      <c r="A30">
        <v>5.0999999999999996</v>
      </c>
      <c r="B30" s="60" t="s">
        <v>92</v>
      </c>
      <c r="C30" s="146">
        <f>IFERROR(SUMIFS('MGZ121'!$N$954:$N$1021,'MGZ121'!H$954:H$1021,"SALIDA",'MGZ121'!$J$954:$J$1021,$B30),0)</f>
        <v>2900</v>
      </c>
      <c r="D30" s="62">
        <f>IFERROR(SUMIFS('MGZ BBVA'!$N$804:$N$972,'MGZ BBVA'!$H$804:$H$972,"SALIDA",'MGZ BBVA'!$J$804:$J$972,$B30),0)</f>
        <v>183434.01</v>
      </c>
      <c r="E30" s="62">
        <f>IFERROR(SUMIFS('MGZ DOLARES'!$N$2:$N$2,'MGZ DOLARES'!$F$2:$F$2,"SALIDA",'MGZ DOLARES'!$J$2:$J$2,$B30),0)</f>
        <v>0</v>
      </c>
      <c r="F30" s="62">
        <f>IFERROR(SUMIFS('MGZ BAJIO'!$N$67:$N$68,'MGZ BAJIO'!$H$67:$H$68,"SALIDA",'MGZ BAJIO'!$J$67:$J$68,$B30),0)</f>
        <v>0</v>
      </c>
      <c r="G30" s="62">
        <f>IFERROR(SUMIFS('VICTOR BANAMEX'!$N$333:$N$386,'VICTOR BANAMEX'!$H$333:$H$386,"SALIDA",'VICTOR BANAMEX'!$J$333:$J$386,$B30),0)</f>
        <v>0</v>
      </c>
      <c r="H30" s="62">
        <f>IFERROR(SUMIFS('VICTOR BANORTE'!$N$69:$N$76,'VICTOR BANORTE'!$H$69:$H$76,"SALIDA",'VICTOR BANORTE'!$J$69:$J$76,$B30),0)</f>
        <v>0</v>
      </c>
      <c r="I30" s="62">
        <f>IFERROR(SUMIFS(RODRIGO!$N$2:$N$2,RODRIGO!$H$2:$H$2,"SALIDA",RODRIGO!$J$2:$J$2,$B30),0)</f>
        <v>0</v>
      </c>
      <c r="J30" s="62">
        <f>IFERROR(SUMIFS(MOY!$N$39:$N$44,MOY!$F$39:$F$44,"SALIDA",MOY!$J$39:$J$44,$B30),0)</f>
        <v>0</v>
      </c>
      <c r="K30" s="62">
        <f>IFERROR(SUMIFS('NORMA RUTH'!$N$44:$N$62,'NORMA RUTH'!$H$44:$H$62,"SALIDA",'NORMA RUTH'!$J$44:$J$62,$B30),0)</f>
        <v>0</v>
      </c>
      <c r="L30" s="62">
        <f>IFERROR(SUMIFS(VALERIA!$N$29:$N$43,VALERIA!$H$29:$H$43,"SALIDA",VALERIA!$J$29:$J$43,$B30),0)</f>
        <v>0</v>
      </c>
      <c r="M30" s="62">
        <f>IFERROR(SUMIFS('MANUEL BANAMEX'!$N$67:$N$76,'MANUEL BANAMEX'!$H$67:$H$76,"SALIDA",'MANUEL BANAMEX'!$J$67:$J$76,$B30),0)</f>
        <v>0</v>
      </c>
      <c r="N30" s="62">
        <f>IFERROR(SUMIFS(ROBERTO!$N$2:$N$2,ROBERTO!$H$2:$H$2,"SALIDA",ROBERTO!$J$2:$J$2,$B30),0)</f>
        <v>0</v>
      </c>
      <c r="O30" s="62">
        <f>IFERROR(SUMIFS(JUAN!$N$73:$N$79,JUAN!$H$73:$H$79,"SALIDA",JUAN!$J$73:$J$79,$B30),0)</f>
        <v>0</v>
      </c>
      <c r="P30" s="62">
        <f>IFERROR(SUMIFS('NORMA SANCHEZ'!$N$67:$N$73,'NORMA SANCHEZ'!$H$67:$H$73,"SALIDA",'NORMA SANCHEZ'!$J$67:$J$73,$B30),0)</f>
        <v>0</v>
      </c>
      <c r="Q30" s="62">
        <f>IFERROR(SUMIFS('JOSE CARLOS'!$N$70:$N$75,'JOSE CARLOS'!$H$70:$H$75,"SALIDA",'JOSE CARLOS'!$J$70:$J$75,$B30),0)</f>
        <v>0</v>
      </c>
      <c r="R30" s="62">
        <f>IFERROR(SUMIFS('LUIS ENRIQUE '!$N$57:$N$63,'LUIS ENRIQUE '!$H$57:$H$63,"SALIDA",'LUIS ENRIQUE '!$J$57:$J$63,$B30),0)</f>
        <v>0</v>
      </c>
      <c r="S30" s="62">
        <f>IFERROR(SUMIFS(CESARIA!$N$76:$N$83,CESARIA!$H$76:$H$83,"SALIDA",CESARIA!$J$76:$J$83,$B30),0)</f>
        <v>0</v>
      </c>
      <c r="T30" s="62">
        <f>IFERROR(SUMIFS(ALAN!$N$73:$N$81,ALAN!$H$73:$H$81,"SALIDA",ALAN!$J$73:$J$81,$B30),0)</f>
        <v>0</v>
      </c>
      <c r="U30" s="62">
        <f>IFERROR(SUMIFS(ELVIA!$N$57:$N$57,ELVIA!$H$57:$H$57,"SALIDA",ELVIA!$J$57:$J$57,$B30),0)</f>
        <v>0</v>
      </c>
      <c r="V30" s="146">
        <f>IFERROR(SUMIFS(CAJA!$N$3966:$N$4577,CAJA!$H$3966:$H$4577,"SALIDA",CAJA!$J$3966:$J$4577,$B30),0)</f>
        <v>40540</v>
      </c>
      <c r="W30" s="62">
        <f>IFERROR(SUMIFS('CAJA TIGRES'!$N$1109:$N$1268,'CAJA TIGRES'!$H$1109:$H$1268,"SALIDA",'CAJA TIGRES'!$J$1109:$J$1268,$B30),0)</f>
        <v>12195</v>
      </c>
      <c r="X30" s="62">
        <f>IFERROR(SUMIFS(RESERVA!$N$14:$N$14,RESERVA!$H$14:$H$14,"SALIDA",RESERVA!$J$14:$J$14,$B30),0)</f>
        <v>0</v>
      </c>
      <c r="Y30" s="96">
        <f t="shared" ref="Y30:Y48" si="11">SUM(C30:X30)</f>
        <v>239069.01</v>
      </c>
      <c r="Z30" s="96">
        <f>Y30+'JUN25'!Z30</f>
        <v>1249401.92</v>
      </c>
    </row>
    <row r="31" spans="1:31" ht="27.6" x14ac:dyDescent="0.3">
      <c r="A31">
        <v>5.2</v>
      </c>
      <c r="B31" s="61" t="s">
        <v>93</v>
      </c>
      <c r="C31" s="146">
        <f>IFERROR(SUMIFS('MGZ121'!$N$954:$N$1021,'MGZ121'!H$954:H$1021,"SALIDA",'MGZ121'!$J$954:$J$1021,$B31),0)</f>
        <v>1785</v>
      </c>
      <c r="D31" s="62">
        <f>IFERROR(SUMIFS('MGZ BBVA'!$N$804:$N$972,'MGZ BBVA'!$H$804:$H$972,"SALIDA",'MGZ BBVA'!$J$804:$J$972,$B31),0)</f>
        <v>79183.679999999993</v>
      </c>
      <c r="E31" s="62">
        <f>IFERROR(SUMIFS('MGZ DOLARES'!$N$2:$N$2,'MGZ DOLARES'!$F$2:$F$2,"SALIDA",'MGZ DOLARES'!$J$2:$J$2,$B31),0)</f>
        <v>0</v>
      </c>
      <c r="F31" s="62">
        <f>IFERROR(SUMIFS('MGZ BAJIO'!$N$67:$N$68,'MGZ BAJIO'!$H$67:$H$68,"SALIDA",'MGZ BAJIO'!$J$67:$J$68,$B31),0)</f>
        <v>0</v>
      </c>
      <c r="G31" s="62">
        <f>IFERROR(SUMIFS('VICTOR BANAMEX'!$N$333:$N$386,'VICTOR BANAMEX'!$H$333:$H$386,"SALIDA",'VICTOR BANAMEX'!$J$333:$J$386,$B31),0)</f>
        <v>0</v>
      </c>
      <c r="H31" s="62">
        <f>IFERROR(SUMIFS('VICTOR BANORTE'!$N$69:$N$76,'VICTOR BANORTE'!$H$69:$H$76,"SALIDA",'VICTOR BANORTE'!$J$69:$J$76,$B31),0)</f>
        <v>0</v>
      </c>
      <c r="I31" s="62">
        <f>IFERROR(SUMIFS(RODRIGO!$N$2:$N$2,RODRIGO!$H$2:$H$2,"SALIDA",RODRIGO!$J$2:$J$2,$B31),0)</f>
        <v>0</v>
      </c>
      <c r="J31" s="62">
        <f>IFERROR(SUMIFS(MOY!$N$39:$N$44,MOY!$F$39:$F$44,"SALIDA",MOY!$J$39:$J$44,$B31),0)</f>
        <v>0</v>
      </c>
      <c r="K31" s="62">
        <f>IFERROR(SUMIFS('NORMA RUTH'!$N$44:$N$62,'NORMA RUTH'!$H$44:$H$62,"SALIDA",'NORMA RUTH'!$J$44:$J$62,$B31),0)</f>
        <v>0</v>
      </c>
      <c r="L31" s="62">
        <f>IFERROR(SUMIFS(VALERIA!$N$29:$N$43,VALERIA!$H$29:$H$43,"SALIDA",VALERIA!$J$29:$J$43,$B31),0)</f>
        <v>0</v>
      </c>
      <c r="M31" s="62">
        <f>IFERROR(SUMIFS('MANUEL BANAMEX'!$N$67:$N$76,'MANUEL BANAMEX'!$H$67:$H$76,"SALIDA",'MANUEL BANAMEX'!$J$67:$J$76,$B31),0)</f>
        <v>0</v>
      </c>
      <c r="N31" s="62">
        <f>IFERROR(SUMIFS(ROBERTO!$N$2:$N$2,ROBERTO!$H$2:$H$2,"SALIDA",ROBERTO!$J$2:$J$2,$B31),0)</f>
        <v>0</v>
      </c>
      <c r="O31" s="62">
        <f>IFERROR(SUMIFS(JUAN!$N$73:$N$79,JUAN!$H$73:$H$79,"SALIDA",JUAN!$J$73:$J$79,$B31),0)</f>
        <v>0</v>
      </c>
      <c r="P31" s="62">
        <f>IFERROR(SUMIFS('NORMA SANCHEZ'!$N$67:$N$73,'NORMA SANCHEZ'!$H$67:$H$73,"SALIDA",'NORMA SANCHEZ'!$J$67:$J$73,$B31),0)</f>
        <v>0</v>
      </c>
      <c r="Q31" s="62">
        <f>IFERROR(SUMIFS('JOSE CARLOS'!$N$70:$N$75,'JOSE CARLOS'!$H$70:$H$75,"SALIDA",'JOSE CARLOS'!$J$70:$J$75,$B31),0)</f>
        <v>0</v>
      </c>
      <c r="R31" s="62">
        <f>IFERROR(SUMIFS('LUIS ENRIQUE '!$N$57:$N$63,'LUIS ENRIQUE '!$H$57:$H$63,"SALIDA",'LUIS ENRIQUE '!$J$57:$J$63,$B31),0)</f>
        <v>0</v>
      </c>
      <c r="S31" s="62">
        <f>IFERROR(SUMIFS(CESARIA!$N$76:$N$83,CESARIA!$H$76:$H$83,"SALIDA",CESARIA!$J$76:$J$83,$B31),0)</f>
        <v>0</v>
      </c>
      <c r="T31" s="62">
        <f>IFERROR(SUMIFS(ALAN!$N$73:$N$81,ALAN!$H$73:$H$81,"SALIDA",ALAN!$J$73:$J$81,$B31),0)</f>
        <v>0</v>
      </c>
      <c r="U31" s="62">
        <f>IFERROR(SUMIFS(ELVIA!$N$57:$N$57,ELVIA!$H$57:$H$57,"SALIDA",ELVIA!$J$57:$J$57,$B31),0)</f>
        <v>0</v>
      </c>
      <c r="V31" s="146">
        <f>IFERROR(SUMIFS(CAJA!$N$3966:$N$4577,CAJA!$H$3966:$H$4577,"SALIDA",CAJA!$J$3966:$J$4577,$B31),0)</f>
        <v>59180</v>
      </c>
      <c r="W31" s="62">
        <f>IFERROR(SUMIFS('CAJA TIGRES'!$N$1109:$N$1268,'CAJA TIGRES'!$H$1109:$H$1268,"SALIDA",'CAJA TIGRES'!$J$1109:$J$1268,$B31),0)</f>
        <v>2675</v>
      </c>
      <c r="X31" s="62">
        <f>IFERROR(SUMIFS(RESERVA!$N$14:$N$14,RESERVA!$H$14:$H$14,"SALIDA",RESERVA!$J$14:$J$14,$B31),0)</f>
        <v>0</v>
      </c>
      <c r="Y31" s="96">
        <f t="shared" si="11"/>
        <v>142823.67999999999</v>
      </c>
      <c r="Z31" s="96">
        <f>Y31+'JUN25'!Z31</f>
        <v>1237548.75</v>
      </c>
    </row>
    <row r="32" spans="1:31" x14ac:dyDescent="0.3">
      <c r="A32">
        <v>5.3</v>
      </c>
      <c r="B32" s="60" t="s">
        <v>94</v>
      </c>
      <c r="C32" s="146">
        <f>IFERROR(SUMIFS('MGZ121'!$N$954:$N$1021,'MGZ121'!H$954:H$1021,"SALIDA",'MGZ121'!$J$954:$J$1021,$B32),0)</f>
        <v>0</v>
      </c>
      <c r="D32" s="62">
        <f>IFERROR(SUMIFS('MGZ BBVA'!$N$804:$N$972,'MGZ BBVA'!$H$804:$H$972,"SALIDA",'MGZ BBVA'!$J$804:$J$972,$B32),0)</f>
        <v>408400.25</v>
      </c>
      <c r="E32" s="62">
        <f>IFERROR(SUMIFS('MGZ DOLARES'!$N$2:$N$2,'MGZ DOLARES'!$F$2:$F$2,"SALIDA",'MGZ DOLARES'!$J$2:$J$2,$B32),0)</f>
        <v>0</v>
      </c>
      <c r="F32" s="62">
        <f>IFERROR(SUMIFS('MGZ BAJIO'!$N$67:$N$68,'MGZ BAJIO'!$H$67:$H$68,"SALIDA",'MGZ BAJIO'!$J$67:$J$68,$B32),0)</f>
        <v>0</v>
      </c>
      <c r="G32" s="62">
        <f>IFERROR(SUMIFS('VICTOR BANAMEX'!$N$333:$N$386,'VICTOR BANAMEX'!$H$333:$H$386,"SALIDA",'VICTOR BANAMEX'!$J$333:$J$386,$B32),0)</f>
        <v>0</v>
      </c>
      <c r="H32" s="62">
        <f>IFERROR(SUMIFS('VICTOR BANORTE'!$N$69:$N$76,'VICTOR BANORTE'!$H$69:$H$76,"SALIDA",'VICTOR BANORTE'!$J$69:$J$76,$B32),0)</f>
        <v>0</v>
      </c>
      <c r="I32" s="62">
        <f>IFERROR(SUMIFS(RODRIGO!$N$2:$N$2,RODRIGO!$H$2:$H$2,"SALIDA",RODRIGO!$J$2:$J$2,$B32),0)</f>
        <v>0</v>
      </c>
      <c r="J32" s="62">
        <f>IFERROR(SUMIFS(MOY!$N$39:$N$44,MOY!$F$39:$F$44,"SALIDA",MOY!$J$39:$J$44,$B32),0)</f>
        <v>0</v>
      </c>
      <c r="K32" s="62">
        <f>IFERROR(SUMIFS('NORMA RUTH'!$N$44:$N$62,'NORMA RUTH'!$H$44:$H$62,"SALIDA",'NORMA RUTH'!$J$44:$J$62,$B32),0)</f>
        <v>0</v>
      </c>
      <c r="L32" s="62">
        <f>IFERROR(SUMIFS(VALERIA!$N$29:$N$43,VALERIA!$H$29:$H$43,"SALIDA",VALERIA!$J$29:$J$43,$B32),0)</f>
        <v>0</v>
      </c>
      <c r="M32" s="62">
        <f>IFERROR(SUMIFS('MANUEL BANAMEX'!$N$67:$N$76,'MANUEL BANAMEX'!$H$67:$H$76,"SALIDA",'MANUEL BANAMEX'!$J$67:$J$76,$B32),0)</f>
        <v>0</v>
      </c>
      <c r="N32" s="62">
        <f>IFERROR(SUMIFS(ROBERTO!$N$2:$N$2,ROBERTO!$H$2:$H$2,"SALIDA",ROBERTO!$J$2:$J$2,$B32),0)</f>
        <v>0</v>
      </c>
      <c r="O32" s="62">
        <f>IFERROR(SUMIFS(JUAN!$N$73:$N$79,JUAN!$H$73:$H$79,"SALIDA",JUAN!$J$73:$J$79,$B32),0)</f>
        <v>0</v>
      </c>
      <c r="P32" s="62">
        <f>IFERROR(SUMIFS('NORMA SANCHEZ'!$N$67:$N$73,'NORMA SANCHEZ'!$H$67:$H$73,"SALIDA",'NORMA SANCHEZ'!$J$67:$J$73,$B32),0)</f>
        <v>0</v>
      </c>
      <c r="Q32" s="62">
        <f>IFERROR(SUMIFS('JOSE CARLOS'!$N$70:$N$75,'JOSE CARLOS'!$H$70:$H$75,"SALIDA",'JOSE CARLOS'!$J$70:$J$75,$B32),0)</f>
        <v>0</v>
      </c>
      <c r="R32" s="62">
        <f>IFERROR(SUMIFS('LUIS ENRIQUE '!$N$57:$N$63,'LUIS ENRIQUE '!$H$57:$H$63,"SALIDA",'LUIS ENRIQUE '!$J$57:$J$63,$B32),0)</f>
        <v>0</v>
      </c>
      <c r="S32" s="62">
        <f>IFERROR(SUMIFS(CESARIA!$N$76:$N$83,CESARIA!$H$76:$H$83,"SALIDA",CESARIA!$J$76:$J$83,$B32),0)</f>
        <v>0</v>
      </c>
      <c r="T32" s="62">
        <f>IFERROR(SUMIFS(ALAN!$N$73:$N$81,ALAN!$H$73:$H$81,"SALIDA",ALAN!$J$73:$J$81,$B32),0)</f>
        <v>0</v>
      </c>
      <c r="U32" s="62">
        <f>IFERROR(SUMIFS(ELVIA!$N$57:$N$57,ELVIA!$H$57:$H$57,"SALIDA",ELVIA!$J$57:$J$57,$B32),0)</f>
        <v>0</v>
      </c>
      <c r="V32" s="146">
        <f>IFERROR(SUMIFS(CAJA!$N$3966:$N$4577,CAJA!$H$3966:$H$4577,"SALIDA",CAJA!$J$3966:$J$4577,$B32),0)</f>
        <v>2500</v>
      </c>
      <c r="W32" s="62">
        <f>IFERROR(SUMIFS('CAJA TIGRES'!$N$1109:$N$1268,'CAJA TIGRES'!$H$1109:$H$1268,"SALIDA",'CAJA TIGRES'!$J$1109:$J$1268,$B32),0)</f>
        <v>10650</v>
      </c>
      <c r="X32" s="62">
        <f>IFERROR(SUMIFS(RESERVA!$N$14:$N$14,RESERVA!$H$14:$H$14,"SALIDA",RESERVA!$J$14:$J$14,$B32),0)</f>
        <v>0</v>
      </c>
      <c r="Y32" s="96">
        <f t="shared" si="11"/>
        <v>421550.25</v>
      </c>
      <c r="Z32" s="96">
        <f>Y32+'JUN25'!Z32</f>
        <v>4846043.040000001</v>
      </c>
    </row>
    <row r="33" spans="1:27" x14ac:dyDescent="0.3">
      <c r="A33">
        <v>5.4</v>
      </c>
      <c r="B33" s="60" t="s">
        <v>95</v>
      </c>
      <c r="C33" s="146">
        <f>IFERROR(SUMIFS('MGZ121'!$N$954:$N$1021,'MGZ121'!H$954:H$1021,"SALIDA",'MGZ121'!$J$954:$J$1021,$B33),0)</f>
        <v>0</v>
      </c>
      <c r="D33" s="62">
        <f>IFERROR(SUMIFS('MGZ BBVA'!$N$804:$N$972,'MGZ BBVA'!$H$804:$H$972,"SALIDA",'MGZ BBVA'!$J$804:$J$972,$B33),0)</f>
        <v>29298.47</v>
      </c>
      <c r="E33" s="62">
        <f>IFERROR(SUMIFS('MGZ DOLARES'!$N$2:$N$2,'MGZ DOLARES'!$F$2:$F$2,"SALIDA",'MGZ DOLARES'!$J$2:$J$2,$B33),0)</f>
        <v>0</v>
      </c>
      <c r="F33" s="62">
        <f>IFERROR(SUMIFS('MGZ BAJIO'!$N$67:$N$68,'MGZ BAJIO'!$H$67:$H$68,"SALIDA",'MGZ BAJIO'!$J$67:$J$68,$B33),0)</f>
        <v>0</v>
      </c>
      <c r="G33" s="62">
        <f>IFERROR(SUMIFS('VICTOR BANAMEX'!$N$333:$N$386,'VICTOR BANAMEX'!$H$333:$H$386,"SALIDA",'VICTOR BANAMEX'!$J$333:$J$386,$B33),0)</f>
        <v>0</v>
      </c>
      <c r="H33" s="62">
        <f>IFERROR(SUMIFS('VICTOR BANORTE'!$N$69:$N$76,'VICTOR BANORTE'!$H$69:$H$76,"SALIDA",'VICTOR BANORTE'!$J$69:$J$76,$B33),0)</f>
        <v>0</v>
      </c>
      <c r="I33" s="62">
        <f>IFERROR(SUMIFS(RODRIGO!$N$2:$N$2,RODRIGO!$H$2:$H$2,"SALIDA",RODRIGO!$J$2:$J$2,$B33),0)</f>
        <v>0</v>
      </c>
      <c r="J33" s="62">
        <f>IFERROR(SUMIFS(MOY!$N$39:$N$44,MOY!$F$39:$F$44,"SALIDA",MOY!$J$39:$J$44,$B33),0)</f>
        <v>0</v>
      </c>
      <c r="K33" s="62">
        <f>IFERROR(SUMIFS('NORMA RUTH'!$N$44:$N$62,'NORMA RUTH'!$H$44:$H$62,"SALIDA",'NORMA RUTH'!$J$44:$J$62,$B33),0)</f>
        <v>0</v>
      </c>
      <c r="L33" s="62">
        <f>IFERROR(SUMIFS(VALERIA!$N$29:$N$43,VALERIA!$H$29:$H$43,"SALIDA",VALERIA!$J$29:$J$43,$B33),0)</f>
        <v>0</v>
      </c>
      <c r="M33" s="62">
        <f>IFERROR(SUMIFS('MANUEL BANAMEX'!$N$67:$N$76,'MANUEL BANAMEX'!$H$67:$H$76,"SALIDA",'MANUEL BANAMEX'!$J$67:$J$76,$B33),0)</f>
        <v>0</v>
      </c>
      <c r="N33" s="62">
        <f>IFERROR(SUMIFS(ROBERTO!$N$2:$N$2,ROBERTO!$H$2:$H$2,"SALIDA",ROBERTO!$J$2:$J$2,$B33),0)</f>
        <v>0</v>
      </c>
      <c r="O33" s="62">
        <f>IFERROR(SUMIFS(JUAN!$N$73:$N$79,JUAN!$H$73:$H$79,"SALIDA",JUAN!$J$73:$J$79,$B33),0)</f>
        <v>0</v>
      </c>
      <c r="P33" s="62">
        <f>IFERROR(SUMIFS('NORMA SANCHEZ'!$N$67:$N$73,'NORMA SANCHEZ'!$H$67:$H$73,"SALIDA",'NORMA SANCHEZ'!$J$67:$J$73,$B33),0)</f>
        <v>0</v>
      </c>
      <c r="Q33" s="62">
        <f>IFERROR(SUMIFS('JOSE CARLOS'!$N$70:$N$75,'JOSE CARLOS'!$H$70:$H$75,"SALIDA",'JOSE CARLOS'!$J$70:$J$75,$B33),0)</f>
        <v>0</v>
      </c>
      <c r="R33" s="62">
        <f>IFERROR(SUMIFS('LUIS ENRIQUE '!$N$57:$N$63,'LUIS ENRIQUE '!$H$57:$H$63,"SALIDA",'LUIS ENRIQUE '!$J$57:$J$63,$B33),0)</f>
        <v>0</v>
      </c>
      <c r="S33" s="62">
        <f>IFERROR(SUMIFS(CESARIA!$N$76:$N$83,CESARIA!$H$76:$H$83,"SALIDA",CESARIA!$J$76:$J$83,$B33),0)</f>
        <v>0</v>
      </c>
      <c r="T33" s="62">
        <f>IFERROR(SUMIFS(ALAN!$N$73:$N$81,ALAN!$H$73:$H$81,"SALIDA",ALAN!$J$73:$J$81,$B33),0)</f>
        <v>0</v>
      </c>
      <c r="U33" s="62">
        <f>IFERROR(SUMIFS(ELVIA!$N$57:$N$57,ELVIA!$H$57:$H$57,"SALIDA",ELVIA!$J$57:$J$57,$B33),0)</f>
        <v>0</v>
      </c>
      <c r="V33" s="146">
        <f>IFERROR(SUMIFS(CAJA!$N$3966:$N$4577,CAJA!$H$3966:$H$4577,"SALIDA",CAJA!$J$3966:$J$4577,$B33),0)</f>
        <v>15365</v>
      </c>
      <c r="W33" s="62">
        <f>IFERROR(SUMIFS('CAJA TIGRES'!$N$1109:$N$1268,'CAJA TIGRES'!$H$1109:$H$1268,"SALIDA",'CAJA TIGRES'!$J$1109:$J$1268,$B33),0)</f>
        <v>12653</v>
      </c>
      <c r="X33" s="62">
        <f>IFERROR(SUMIFS(RESERVA!$N$14:$N$14,RESERVA!$H$14:$H$14,"SALIDA",RESERVA!$J$14:$J$14,$B33),0)</f>
        <v>0</v>
      </c>
      <c r="Y33" s="96">
        <f t="shared" si="11"/>
        <v>57316.47</v>
      </c>
      <c r="Z33" s="96">
        <f>Y33+'JUN25'!Z33</f>
        <v>435361.48</v>
      </c>
    </row>
    <row r="34" spans="1:27" x14ac:dyDescent="0.3">
      <c r="A34">
        <v>5.5</v>
      </c>
      <c r="B34" s="60" t="s">
        <v>60</v>
      </c>
      <c r="C34" s="146">
        <f>IFERROR(SUMIFS('MGZ121'!$N$954:$N$1021,'MGZ121'!H$954:H$1021,"SALIDA",'MGZ121'!$J$954:$J$1021,$B34),0)</f>
        <v>5000</v>
      </c>
      <c r="D34" s="62">
        <f>IFERROR(SUMIFS('MGZ BBVA'!$N$804:$N$972,'MGZ BBVA'!$H$804:$H$972,"SALIDA",'MGZ BBVA'!$J$804:$J$972,$B34),0)</f>
        <v>0</v>
      </c>
      <c r="E34" s="62">
        <f>IFERROR(SUMIFS('MGZ DOLARES'!$N$2:$N$2,'MGZ DOLARES'!$F$2:$F$2,"SALIDA",'MGZ DOLARES'!$J$2:$J$2,$B34),0)</f>
        <v>0</v>
      </c>
      <c r="F34" s="62">
        <f>IFERROR(SUMIFS('MGZ BAJIO'!$N$67:$N$68,'MGZ BAJIO'!$H$67:$H$68,"SALIDA",'MGZ BAJIO'!$J$67:$J$68,$B34),0)</f>
        <v>0</v>
      </c>
      <c r="G34" s="62">
        <f>IFERROR(SUMIFS('VICTOR BANAMEX'!$N$333:$N$386,'VICTOR BANAMEX'!$H$333:$H$386,"SALIDA",'VICTOR BANAMEX'!$J$333:$J$386,$B34),0)</f>
        <v>48495</v>
      </c>
      <c r="H34" s="62">
        <f>IFERROR(SUMIFS('VICTOR BANORTE'!$N$69:$N$76,'VICTOR BANORTE'!$H$69:$H$76,"SALIDA",'VICTOR BANORTE'!$J$69:$J$76,$B34),0)</f>
        <v>0</v>
      </c>
      <c r="I34" s="62">
        <f>IFERROR(SUMIFS(RODRIGO!$N$2:$N$2,RODRIGO!$H$2:$H$2,"SALIDA",RODRIGO!$J$2:$J$2,$B34),0)</f>
        <v>0</v>
      </c>
      <c r="J34" s="62">
        <f>IFERROR(SUMIFS(MOY!$N$39:$N$44,MOY!$F$39:$F$44,"SALIDA",MOY!$J$39:$J$44,$B34),0)</f>
        <v>0</v>
      </c>
      <c r="K34" s="62">
        <f>IFERROR(SUMIFS('NORMA RUTH'!$N$44:$N$62,'NORMA RUTH'!$H$44:$H$62,"SALIDA",'NORMA RUTH'!$J$44:$J$62,$B34),0)</f>
        <v>0</v>
      </c>
      <c r="L34" s="62">
        <f>IFERROR(SUMIFS(VALERIA!$N$29:$N$43,VALERIA!$H$29:$H$43,"SALIDA",VALERIA!$J$29:$J$43,$B34),0)</f>
        <v>0</v>
      </c>
      <c r="M34" s="62">
        <f>IFERROR(SUMIFS('MANUEL BANAMEX'!$N$67:$N$76,'MANUEL BANAMEX'!$H$67:$H$76,"SALIDA",'MANUEL BANAMEX'!$J$67:$J$76,$B34),0)</f>
        <v>0</v>
      </c>
      <c r="N34" s="62">
        <f>IFERROR(SUMIFS(ROBERTO!$N$2:$N$2,ROBERTO!$H$2:$H$2,"SALIDA",ROBERTO!$J$2:$J$2,$B34),0)</f>
        <v>0</v>
      </c>
      <c r="O34" s="62">
        <f>IFERROR(SUMIFS(JUAN!$N$73:$N$79,JUAN!$H$73:$H$79,"SALIDA",JUAN!$J$73:$J$79,$B34),0)</f>
        <v>0</v>
      </c>
      <c r="P34" s="62">
        <f>IFERROR(SUMIFS('NORMA SANCHEZ'!$N$67:$N$73,'NORMA SANCHEZ'!$H$67:$H$73,"SALIDA",'NORMA SANCHEZ'!$J$67:$J$73,$B34),0)</f>
        <v>0</v>
      </c>
      <c r="Q34" s="62">
        <f>IFERROR(SUMIFS('JOSE CARLOS'!$N$70:$N$75,'JOSE CARLOS'!$H$70:$H$75,"SALIDA",'JOSE CARLOS'!$J$70:$J$75,$B34),0)</f>
        <v>0</v>
      </c>
      <c r="R34" s="62">
        <f>IFERROR(SUMIFS('LUIS ENRIQUE '!$N$57:$N$63,'LUIS ENRIQUE '!$H$57:$H$63,"SALIDA",'LUIS ENRIQUE '!$J$57:$J$63,$B34),0)</f>
        <v>0</v>
      </c>
      <c r="S34" s="62">
        <f>IFERROR(SUMIFS(CESARIA!$N$76:$N$83,CESARIA!$H$76:$H$83,"SALIDA",CESARIA!$J$76:$J$83,$B34),0)</f>
        <v>0</v>
      </c>
      <c r="T34" s="62">
        <f>IFERROR(SUMIFS(ALAN!$N$73:$N$81,ALAN!$H$73:$H$81,"SALIDA",ALAN!$J$73:$J$81,$B34),0)</f>
        <v>0</v>
      </c>
      <c r="U34" s="62">
        <f>IFERROR(SUMIFS(ELVIA!$N$57:$N$57,ELVIA!$H$57:$H$57,"SALIDA",ELVIA!$J$57:$J$57,$B34),0)</f>
        <v>0</v>
      </c>
      <c r="V34" s="146">
        <f>IFERROR(SUMIFS(CAJA!$N$3966:$N$4577,CAJA!$H$3966:$H$4577,"SALIDA",CAJA!$J$3966:$J$4577,$B34),0)</f>
        <v>88830</v>
      </c>
      <c r="W34" s="62">
        <f>IFERROR(SUMIFS('CAJA TIGRES'!$N$1109:$N$1268,'CAJA TIGRES'!$H$1109:$H$1268,"SALIDA",'CAJA TIGRES'!$J$1109:$J$1268,$B34),0)</f>
        <v>0</v>
      </c>
      <c r="X34" s="62">
        <f>IFERROR(SUMIFS(RESERVA!$N$14:$N$14,RESERVA!$H$14:$H$14,"SALIDA",RESERVA!$J$14:$J$14,$B34),0)</f>
        <v>0</v>
      </c>
      <c r="Y34" s="96">
        <f t="shared" si="11"/>
        <v>142325</v>
      </c>
      <c r="Z34" s="96">
        <f>Y34+'JUN25'!Z34</f>
        <v>1965283</v>
      </c>
    </row>
    <row r="35" spans="1:27" x14ac:dyDescent="0.3">
      <c r="A35">
        <v>5.6</v>
      </c>
      <c r="B35" s="60" t="s">
        <v>96</v>
      </c>
      <c r="C35" s="146">
        <f>IFERROR(SUMIFS('MGZ121'!$N$954:$N$1021,'MGZ121'!H$954:H$1021,"SALIDA",'MGZ121'!$J$954:$J$1021,$B35),0)</f>
        <v>0</v>
      </c>
      <c r="D35" s="62">
        <f>IFERROR(SUMIFS('MGZ BBVA'!$N$804:$N$972,'MGZ BBVA'!$H$804:$H$972,"SALIDA",'MGZ BBVA'!$J$804:$J$972,$B35),0)</f>
        <v>1218</v>
      </c>
      <c r="E35" s="62">
        <f>IFERROR(SUMIFS('MGZ DOLARES'!$N$2:$N$2,'MGZ DOLARES'!$F$2:$F$2,"SALIDA",'MGZ DOLARES'!$J$2:$J$2,$B35),0)</f>
        <v>0</v>
      </c>
      <c r="F35" s="62">
        <f>IFERROR(SUMIFS('MGZ BAJIO'!$N$67:$N$68,'MGZ BAJIO'!$H$67:$H$68,"SALIDA",'MGZ BAJIO'!$J$67:$J$68,$B35),0)</f>
        <v>0</v>
      </c>
      <c r="G35" s="62">
        <f>IFERROR(SUMIFS('VICTOR BANAMEX'!$N$333:$N$386,'VICTOR BANAMEX'!$H$333:$H$386,"SALIDA",'VICTOR BANAMEX'!$J$333:$J$386,$B35),0)</f>
        <v>0</v>
      </c>
      <c r="H35" s="62">
        <f>IFERROR(SUMIFS('VICTOR BANORTE'!$N$69:$N$76,'VICTOR BANORTE'!$H$69:$H$76,"SALIDA",'VICTOR BANORTE'!$J$69:$J$76,$B35),0)</f>
        <v>0</v>
      </c>
      <c r="I35" s="62">
        <f>IFERROR(SUMIFS(RODRIGO!$N$2:$N$2,RODRIGO!$H$2:$H$2,"SALIDA",RODRIGO!$J$2:$J$2,$B35),0)</f>
        <v>0</v>
      </c>
      <c r="J35" s="62">
        <f>IFERROR(SUMIFS(MOY!$N$39:$N$44,MOY!$F$39:$F$44,"SALIDA",MOY!$J$39:$J$44,$B35),0)</f>
        <v>0</v>
      </c>
      <c r="K35" s="62">
        <f>IFERROR(SUMIFS('NORMA RUTH'!$N$44:$N$62,'NORMA RUTH'!$H$44:$H$62,"SALIDA",'NORMA RUTH'!$J$44:$J$62,$B35),0)</f>
        <v>0</v>
      </c>
      <c r="L35" s="62">
        <f>IFERROR(SUMIFS(VALERIA!$N$29:$N$43,VALERIA!$H$29:$H$43,"SALIDA",VALERIA!$J$29:$J$43,$B35),0)</f>
        <v>0</v>
      </c>
      <c r="M35" s="62">
        <f>IFERROR(SUMIFS('MANUEL BANAMEX'!$N$67:$N$76,'MANUEL BANAMEX'!$H$67:$H$76,"SALIDA",'MANUEL BANAMEX'!$J$67:$J$76,$B35),0)</f>
        <v>0</v>
      </c>
      <c r="N35" s="62">
        <f>IFERROR(SUMIFS(ROBERTO!$N$2:$N$2,ROBERTO!$H$2:$H$2,"SALIDA",ROBERTO!$J$2:$J$2,$B35),0)</f>
        <v>0</v>
      </c>
      <c r="O35" s="62">
        <f>IFERROR(SUMIFS(JUAN!$N$73:$N$79,JUAN!$H$73:$H$79,"SALIDA",JUAN!$J$73:$J$79,$B35),0)</f>
        <v>0</v>
      </c>
      <c r="P35" s="62">
        <f>IFERROR(SUMIFS('NORMA SANCHEZ'!$N$67:$N$73,'NORMA SANCHEZ'!$H$67:$H$73,"SALIDA",'NORMA SANCHEZ'!$J$67:$J$73,$B35),0)</f>
        <v>0</v>
      </c>
      <c r="Q35" s="62">
        <f>IFERROR(SUMIFS('JOSE CARLOS'!$N$70:$N$75,'JOSE CARLOS'!$H$70:$H$75,"SALIDA",'JOSE CARLOS'!$J$70:$J$75,$B35),0)</f>
        <v>0</v>
      </c>
      <c r="R35" s="62">
        <f>IFERROR(SUMIFS('LUIS ENRIQUE '!$N$57:$N$63,'LUIS ENRIQUE '!$H$57:$H$63,"SALIDA",'LUIS ENRIQUE '!$J$57:$J$63,$B35),0)</f>
        <v>0</v>
      </c>
      <c r="S35" s="62">
        <f>IFERROR(SUMIFS(CESARIA!$N$76:$N$83,CESARIA!$H$76:$H$83,"SALIDA",CESARIA!$J$76:$J$83,$B35),0)</f>
        <v>0</v>
      </c>
      <c r="T35" s="62">
        <f>IFERROR(SUMIFS(ALAN!$N$73:$N$81,ALAN!$H$73:$H$81,"SALIDA",ALAN!$J$73:$J$81,$B35),0)</f>
        <v>0</v>
      </c>
      <c r="U35" s="62">
        <f>IFERROR(SUMIFS(ELVIA!$N$57:$N$57,ELVIA!$H$57:$H$57,"SALIDA",ELVIA!$J$57:$J$57,$B35),0)</f>
        <v>0</v>
      </c>
      <c r="V35" s="146">
        <f>IFERROR(SUMIFS(CAJA!$N$3966:$N$4577,CAJA!$H$3966:$H$4577,"SALIDA",CAJA!$J$3966:$J$4577,$B35),0)</f>
        <v>20546</v>
      </c>
      <c r="W35" s="62">
        <f>IFERROR(SUMIFS('CAJA TIGRES'!$N$1109:$N$1268,'CAJA TIGRES'!$H$1109:$H$1268,"SALIDA",'CAJA TIGRES'!$J$1109:$J$1268,$B35),0)</f>
        <v>0</v>
      </c>
      <c r="X35" s="62">
        <f>IFERROR(SUMIFS(RESERVA!$N$14:$N$14,RESERVA!$H$14:$H$14,"SALIDA",RESERVA!$J$14:$J$14,$B35),0)</f>
        <v>0</v>
      </c>
      <c r="Y35" s="96">
        <f t="shared" si="11"/>
        <v>21764</v>
      </c>
      <c r="Z35" s="96">
        <f>Y35+'JUN25'!Z35</f>
        <v>184067.24</v>
      </c>
    </row>
    <row r="36" spans="1:27" ht="27.6" x14ac:dyDescent="0.3">
      <c r="A36">
        <v>5.7</v>
      </c>
      <c r="B36" s="61" t="s">
        <v>97</v>
      </c>
      <c r="C36" s="146">
        <f>IFERROR(SUMIFS('MGZ121'!$N$954:$N$1021,'MGZ121'!H$954:H$1021,"SALIDA",'MGZ121'!$J$954:$J$1021,$B36),0)</f>
        <v>0</v>
      </c>
      <c r="D36" s="62">
        <f>IFERROR(SUMIFS('MGZ BBVA'!$N$804:$N$972,'MGZ BBVA'!$H$804:$H$972,"SALIDA",'MGZ BBVA'!$J$804:$J$972,$B36),0)</f>
        <v>0</v>
      </c>
      <c r="E36" s="62">
        <f>IFERROR(SUMIFS('MGZ DOLARES'!$N$2:$N$2,'MGZ DOLARES'!$F$2:$F$2,"SALIDA",'MGZ DOLARES'!$J$2:$J$2,$B36),0)</f>
        <v>0</v>
      </c>
      <c r="F36" s="62">
        <f>IFERROR(SUMIFS('MGZ BAJIO'!$N$67:$N$68,'MGZ BAJIO'!$H$67:$H$68,"SALIDA",'MGZ BAJIO'!$J$67:$J$68,$B36),0)</f>
        <v>0</v>
      </c>
      <c r="G36" s="62">
        <f>IFERROR(SUMIFS('VICTOR BANAMEX'!$N$333:$N$386,'VICTOR BANAMEX'!$H$333:$H$386,"SALIDA",'VICTOR BANAMEX'!$J$333:$J$386,$B36),0)</f>
        <v>0</v>
      </c>
      <c r="H36" s="62">
        <f>IFERROR(SUMIFS('VICTOR BANORTE'!$N$69:$N$76,'VICTOR BANORTE'!$H$69:$H$76,"SALIDA",'VICTOR BANORTE'!$J$69:$J$76,$B36),0)</f>
        <v>0</v>
      </c>
      <c r="I36" s="62">
        <f>IFERROR(SUMIFS(RODRIGO!$N$2:$N$2,RODRIGO!$H$2:$H$2,"SALIDA",RODRIGO!$J$2:$J$2,$B36),0)</f>
        <v>0</v>
      </c>
      <c r="J36" s="62">
        <f>IFERROR(SUMIFS(MOY!$N$39:$N$44,MOY!$F$39:$F$44,"SALIDA",MOY!$J$39:$J$44,$B36),0)</f>
        <v>0</v>
      </c>
      <c r="K36" s="62">
        <f>IFERROR(SUMIFS('NORMA RUTH'!$N$44:$N$62,'NORMA RUTH'!$H$44:$H$62,"SALIDA",'NORMA RUTH'!$J$44:$J$62,$B36),0)</f>
        <v>0</v>
      </c>
      <c r="L36" s="62">
        <f>IFERROR(SUMIFS(VALERIA!$N$29:$N$43,VALERIA!$H$29:$H$43,"SALIDA",VALERIA!$J$29:$J$43,$B36),0)</f>
        <v>0</v>
      </c>
      <c r="M36" s="62">
        <f>IFERROR(SUMIFS('MANUEL BANAMEX'!$N$67:$N$76,'MANUEL BANAMEX'!$H$67:$H$76,"SALIDA",'MANUEL BANAMEX'!$J$67:$J$76,$B36),0)</f>
        <v>2364.94</v>
      </c>
      <c r="N36" s="62">
        <f>IFERROR(SUMIFS(ROBERTO!$N$2:$N$2,ROBERTO!$H$2:$H$2,"SALIDA",ROBERTO!$J$2:$J$2,$B36),0)</f>
        <v>0</v>
      </c>
      <c r="O36" s="62">
        <f>IFERROR(SUMIFS(JUAN!$N$73:$N$79,JUAN!$H$73:$H$79,"SALIDA",JUAN!$J$73:$J$79,$B36),0)</f>
        <v>0</v>
      </c>
      <c r="P36" s="62">
        <f>IFERROR(SUMIFS('NORMA SANCHEZ'!$N$67:$N$73,'NORMA SANCHEZ'!$H$67:$H$73,"SALIDA",'NORMA SANCHEZ'!$J$67:$J$73,$B36),0)</f>
        <v>0</v>
      </c>
      <c r="Q36" s="62">
        <f>IFERROR(SUMIFS('JOSE CARLOS'!$N$70:$N$75,'JOSE CARLOS'!$H$70:$H$75,"SALIDA",'JOSE CARLOS'!$J$70:$J$75,$B36),0)</f>
        <v>0</v>
      </c>
      <c r="R36" s="62">
        <f>IFERROR(SUMIFS('LUIS ENRIQUE '!$N$57:$N$63,'LUIS ENRIQUE '!$H$57:$H$63,"SALIDA",'LUIS ENRIQUE '!$J$57:$J$63,$B36),0)</f>
        <v>0</v>
      </c>
      <c r="S36" s="62">
        <f>IFERROR(SUMIFS(CESARIA!$N$76:$N$83,CESARIA!$H$76:$H$83,"SALIDA",CESARIA!$J$76:$J$83,$B36),0)</f>
        <v>0</v>
      </c>
      <c r="T36" s="62">
        <f>IFERROR(SUMIFS(ALAN!$N$73:$N$81,ALAN!$H$73:$H$81,"SALIDA",ALAN!$J$73:$J$81,$B36),0)</f>
        <v>0</v>
      </c>
      <c r="U36" s="62">
        <f>IFERROR(SUMIFS(ELVIA!$N$57:$N$57,ELVIA!$H$57:$H$57,"SALIDA",ELVIA!$J$57:$J$57,$B36),0)</f>
        <v>0</v>
      </c>
      <c r="V36" s="146">
        <f>IFERROR(SUMIFS(CAJA!$N$3966:$N$4577,CAJA!$H$3966:$H$4577,"SALIDA",CAJA!$J$3966:$J$4577,$B36),0)</f>
        <v>29661</v>
      </c>
      <c r="W36" s="62">
        <f>IFERROR(SUMIFS('CAJA TIGRES'!$N$1109:$N$1268,'CAJA TIGRES'!$H$1109:$H$1268,"SALIDA",'CAJA TIGRES'!$J$1109:$J$1268,$B36),0)</f>
        <v>1000</v>
      </c>
      <c r="X36" s="62">
        <f>IFERROR(SUMIFS(RESERVA!$N$14:$N$14,RESERVA!$H$14:$H$14,"SALIDA",RESERVA!$J$14:$J$14,$B36),0)</f>
        <v>0</v>
      </c>
      <c r="Y36" s="96">
        <f t="shared" si="11"/>
        <v>33025.94</v>
      </c>
      <c r="Z36" s="96">
        <f>Y36+'JUN25'!Z36</f>
        <v>375009.59</v>
      </c>
    </row>
    <row r="37" spans="1:27" x14ac:dyDescent="0.3">
      <c r="A37">
        <v>5.8</v>
      </c>
      <c r="B37" s="60" t="s">
        <v>98</v>
      </c>
      <c r="C37" s="146">
        <f>IFERROR(SUMIFS('MGZ121'!$N$954:$N$1021,'MGZ121'!H$954:H$1021,"SALIDA",'MGZ121'!$J$954:$J$1021,$B37),0)</f>
        <v>0</v>
      </c>
      <c r="D37" s="62">
        <f>IFERROR(SUMIFS('MGZ BBVA'!$N$804:$N$972,'MGZ BBVA'!$H$804:$H$972,"SALIDA",'MGZ BBVA'!$J$804:$J$972,$B37),0)</f>
        <v>0</v>
      </c>
      <c r="E37" s="62">
        <f>IFERROR(SUMIFS('MGZ DOLARES'!$N$2:$N$2,'MGZ DOLARES'!$F$2:$F$2,"SALIDA",'MGZ DOLARES'!$J$2:$J$2,$B37),0)</f>
        <v>0</v>
      </c>
      <c r="F37" s="62">
        <f>IFERROR(SUMIFS('MGZ BAJIO'!$N$67:$N$68,'MGZ BAJIO'!$H$67:$H$68,"SALIDA",'MGZ BAJIO'!$J$67:$J$68,$B37),0)</f>
        <v>0</v>
      </c>
      <c r="G37" s="62">
        <f>IFERROR(SUMIFS('VICTOR BANAMEX'!$N$333:$N$386,'VICTOR BANAMEX'!$H$333:$H$386,"SALIDA",'VICTOR BANAMEX'!$J$333:$J$386,$B37),0)</f>
        <v>0</v>
      </c>
      <c r="H37" s="62">
        <f>IFERROR(SUMIFS('VICTOR BANORTE'!$N$69:$N$76,'VICTOR BANORTE'!$H$69:$H$76,"SALIDA",'VICTOR BANORTE'!$J$69:$J$76,$B37),0)</f>
        <v>0</v>
      </c>
      <c r="I37" s="62">
        <f>IFERROR(SUMIFS(RODRIGO!$N$2:$N$2,RODRIGO!$H$2:$H$2,"SALIDA",RODRIGO!$J$2:$J$2,$B37),0)</f>
        <v>0</v>
      </c>
      <c r="J37" s="62">
        <f>IFERROR(SUMIFS(MOY!$N$39:$N$44,MOY!$F$39:$F$44,"SALIDA",MOY!$J$39:$J$44,$B37),0)</f>
        <v>0</v>
      </c>
      <c r="K37" s="62">
        <f>IFERROR(SUMIFS('NORMA RUTH'!$N$44:$N$62,'NORMA RUTH'!$H$44:$H$62,"SALIDA",'NORMA RUTH'!$J$44:$J$62,$B37),0)</f>
        <v>0</v>
      </c>
      <c r="L37" s="62">
        <f>IFERROR(SUMIFS(VALERIA!$N$29:$N$43,VALERIA!$H$29:$H$43,"SALIDA",VALERIA!$J$29:$J$43,$B37),0)</f>
        <v>0</v>
      </c>
      <c r="M37" s="62">
        <f>IFERROR(SUMIFS('MANUEL BANAMEX'!$N$67:$N$76,'MANUEL BANAMEX'!$H$67:$H$76,"SALIDA",'MANUEL BANAMEX'!$J$67:$J$76,$B37),0)</f>
        <v>0</v>
      </c>
      <c r="N37" s="62">
        <f>IFERROR(SUMIFS(ROBERTO!$N$2:$N$2,ROBERTO!$H$2:$H$2,"SALIDA",ROBERTO!$J$2:$J$2,$B37),0)</f>
        <v>0</v>
      </c>
      <c r="O37" s="62">
        <f>IFERROR(SUMIFS(JUAN!$N$73:$N$79,JUAN!$H$73:$H$79,"SALIDA",JUAN!$J$73:$J$79,$B37),0)</f>
        <v>0</v>
      </c>
      <c r="P37" s="62">
        <f>IFERROR(SUMIFS('NORMA SANCHEZ'!$N$67:$N$73,'NORMA SANCHEZ'!$H$67:$H$73,"SALIDA",'NORMA SANCHEZ'!$J$67:$J$73,$B37),0)</f>
        <v>0</v>
      </c>
      <c r="Q37" s="62">
        <f>IFERROR(SUMIFS('JOSE CARLOS'!$N$70:$N$75,'JOSE CARLOS'!$H$70:$H$75,"SALIDA",'JOSE CARLOS'!$J$70:$J$75,$B37),0)</f>
        <v>0</v>
      </c>
      <c r="R37" s="62">
        <f>IFERROR(SUMIFS('LUIS ENRIQUE '!$N$57:$N$63,'LUIS ENRIQUE '!$H$57:$H$63,"SALIDA",'LUIS ENRIQUE '!$J$57:$J$63,$B37),0)</f>
        <v>0</v>
      </c>
      <c r="S37" s="62">
        <f>IFERROR(SUMIFS(CESARIA!$N$76:$N$83,CESARIA!$H$76:$H$83,"SALIDA",CESARIA!$J$76:$J$83,$B37),0)</f>
        <v>0</v>
      </c>
      <c r="T37" s="62">
        <f>IFERROR(SUMIFS(ALAN!$N$73:$N$81,ALAN!$H$73:$H$81,"SALIDA",ALAN!$J$73:$J$81,$B37),0)</f>
        <v>0</v>
      </c>
      <c r="U37" s="62">
        <f>IFERROR(SUMIFS(ELVIA!$N$57:$N$57,ELVIA!$H$57:$H$57,"SALIDA",ELVIA!$J$57:$J$57,$B37),0)</f>
        <v>0</v>
      </c>
      <c r="V37" s="146">
        <f>IFERROR(SUMIFS(CAJA!$N$3966:$N$4577,CAJA!$H$3966:$H$4577,"SALIDA",CAJA!$J$3966:$J$4577,$B37),0)</f>
        <v>0</v>
      </c>
      <c r="W37" s="62">
        <f>IFERROR(SUMIFS('CAJA TIGRES'!$N$1109:$N$1268,'CAJA TIGRES'!$H$1109:$H$1268,"SALIDA",'CAJA TIGRES'!$J$1109:$J$1268,$B37),0)</f>
        <v>200</v>
      </c>
      <c r="X37" s="62">
        <f>IFERROR(SUMIFS(RESERVA!$N$14:$N$14,RESERVA!$H$14:$H$14,"SALIDA",RESERVA!$J$14:$J$14,$B37),0)</f>
        <v>0</v>
      </c>
      <c r="Y37" s="96">
        <f t="shared" si="11"/>
        <v>200</v>
      </c>
      <c r="Z37" s="96">
        <f>Y37+'JUN25'!Z37</f>
        <v>28388</v>
      </c>
    </row>
    <row r="38" spans="1:27" x14ac:dyDescent="0.3">
      <c r="A38">
        <v>5.9</v>
      </c>
      <c r="B38" s="60" t="s">
        <v>102</v>
      </c>
      <c r="C38" s="146">
        <f>IFERROR(SUMIFS('MGZ121'!$N$954:$N$1021,'MGZ121'!H$954:H$1021,"SALIDA",'MGZ121'!$J$954:$J$1021,$B38),0)</f>
        <v>10000</v>
      </c>
      <c r="D38" s="62">
        <f>IFERROR(SUMIFS('MGZ BBVA'!$N$804:$N$972,'MGZ BBVA'!$H$804:$H$972,"SALIDA",'MGZ BBVA'!$J$804:$J$972,$B38),0)</f>
        <v>52094.509999999995</v>
      </c>
      <c r="E38" s="62">
        <f>IFERROR(SUMIFS('MGZ DOLARES'!$N$2:$N$2,'MGZ DOLARES'!$F$2:$F$2,"SALIDA",'MGZ DOLARES'!$J$2:$J$2,$B38),0)</f>
        <v>0</v>
      </c>
      <c r="F38" s="62">
        <f>IFERROR(SUMIFS('MGZ BAJIO'!$N$67:$N$68,'MGZ BAJIO'!$H$67:$H$68,"SALIDA",'MGZ BAJIO'!$J$67:$J$68,$B38),0)</f>
        <v>0</v>
      </c>
      <c r="G38" s="62">
        <f>IFERROR(SUMIFS('VICTOR BANAMEX'!$N$333:$N$386,'VICTOR BANAMEX'!$H$333:$H$386,"SALIDA",'VICTOR BANAMEX'!$J$333:$J$386,$B38),0)</f>
        <v>24644.440000000002</v>
      </c>
      <c r="H38" s="62">
        <f>IFERROR(SUMIFS('VICTOR BANORTE'!$N$69:$N$76,'VICTOR BANORTE'!$H$69:$H$76,"SALIDA",'VICTOR BANORTE'!$J$69:$J$76,$B38),0)</f>
        <v>0</v>
      </c>
      <c r="I38" s="62">
        <f>IFERROR(SUMIFS(RODRIGO!$N$2:$N$2,RODRIGO!$H$2:$H$2,"SALIDA",RODRIGO!$J$2:$J$2,$B38),0)</f>
        <v>0</v>
      </c>
      <c r="J38" s="62">
        <f>IFERROR(SUMIFS(MOY!$N$39:$N$44,MOY!$F$39:$F$44,"SALIDA",MOY!$J$39:$J$44,$B38),0)</f>
        <v>0</v>
      </c>
      <c r="K38" s="62">
        <f>IFERROR(SUMIFS('NORMA RUTH'!$N$44:$N$62,'NORMA RUTH'!$H$44:$H$62,"SALIDA",'NORMA RUTH'!$J$44:$J$62,$B38),0)</f>
        <v>0</v>
      </c>
      <c r="L38" s="62">
        <f>IFERROR(SUMIFS(VALERIA!$N$29:$N$43,VALERIA!$H$29:$H$43,"SALIDA",VALERIA!$J$29:$J$43,$B38),0)</f>
        <v>0</v>
      </c>
      <c r="M38" s="62">
        <f>IFERROR(SUMIFS('MANUEL BANAMEX'!$N$67:$N$76,'MANUEL BANAMEX'!$H$67:$H$76,"SALIDA",'MANUEL BANAMEX'!$J$67:$J$76,$B38),0)</f>
        <v>0</v>
      </c>
      <c r="N38" s="62">
        <f>IFERROR(SUMIFS(ROBERTO!$N$2:$N$2,ROBERTO!$H$2:$H$2,"SALIDA",ROBERTO!$J$2:$J$2,$B38),0)</f>
        <v>0</v>
      </c>
      <c r="O38" s="62">
        <f>IFERROR(SUMIFS(JUAN!$N$73:$N$79,JUAN!$H$73:$H$79,"SALIDA",JUAN!$J$73:$J$79,$B38),0)</f>
        <v>0</v>
      </c>
      <c r="P38" s="62">
        <f>IFERROR(SUMIFS('NORMA SANCHEZ'!$N$67:$N$73,'NORMA SANCHEZ'!$H$67:$H$73,"SALIDA",'NORMA SANCHEZ'!$J$67:$J$73,$B38),0)</f>
        <v>0</v>
      </c>
      <c r="Q38" s="62">
        <f>IFERROR(SUMIFS('JOSE CARLOS'!$N$70:$N$75,'JOSE CARLOS'!$H$70:$H$75,"SALIDA",'JOSE CARLOS'!$J$70:$J$75,$B38),0)</f>
        <v>0</v>
      </c>
      <c r="R38" s="62">
        <f>IFERROR(SUMIFS('LUIS ENRIQUE '!$N$57:$N$63,'LUIS ENRIQUE '!$H$57:$H$63,"SALIDA",'LUIS ENRIQUE '!$J$57:$J$63,$B38),0)</f>
        <v>0</v>
      </c>
      <c r="S38" s="62">
        <f>IFERROR(SUMIFS(CESARIA!$N$76:$N$83,CESARIA!$H$76:$H$83,"SALIDA",CESARIA!$J$76:$J$83,$B38),0)</f>
        <v>0</v>
      </c>
      <c r="T38" s="62">
        <f>IFERROR(SUMIFS(ALAN!$N$73:$N$81,ALAN!$H$73:$H$81,"SALIDA",ALAN!$J$73:$J$81,$B38),0)</f>
        <v>0</v>
      </c>
      <c r="U38" s="62">
        <f>IFERROR(SUMIFS(ELVIA!$N$57:$N$57,ELVIA!$H$57:$H$57,"SALIDA",ELVIA!$J$57:$J$57,$B38),0)</f>
        <v>0</v>
      </c>
      <c r="V38" s="146">
        <f>IFERROR(SUMIFS(CAJA!$N$3966:$N$4577,CAJA!$H$3966:$H$4577,"SALIDA",CAJA!$J$3966:$J$4577,$B38),0)</f>
        <v>25460</v>
      </c>
      <c r="W38" s="62">
        <f>IFERROR(SUMIFS('CAJA TIGRES'!$N$1109:$N$1268,'CAJA TIGRES'!$H$1109:$H$1268,"SALIDA",'CAJA TIGRES'!$J$1109:$J$1268,$B38),0)</f>
        <v>66052</v>
      </c>
      <c r="X38" s="62">
        <f>IFERROR(SUMIFS(RESERVA!$N$14:$N$14,RESERVA!$H$14:$H$14,"SALIDA",RESERVA!$J$14:$J$14,$B38),0)</f>
        <v>0</v>
      </c>
      <c r="Y38" s="96">
        <f t="shared" si="11"/>
        <v>178250.95</v>
      </c>
      <c r="Z38" s="96">
        <f>Y38+'JUN25'!Z38</f>
        <v>2042032.0328067329</v>
      </c>
    </row>
    <row r="39" spans="1:27" x14ac:dyDescent="0.3">
      <c r="A39" s="92">
        <v>5.0999999999999996</v>
      </c>
      <c r="B39" s="60" t="s">
        <v>104</v>
      </c>
      <c r="C39" s="146">
        <f>IFERROR(SUMIFS('MGZ121'!$N$954:$N$1021,'MGZ121'!H$954:H$1021,"SALIDA",'MGZ121'!$J$954:$J$1021,$B39),0)</f>
        <v>0</v>
      </c>
      <c r="D39" s="62">
        <f>IFERROR(SUMIFS('MGZ BBVA'!$N$804:$N$972,'MGZ BBVA'!$H$804:$H$972,"SALIDA",'MGZ BBVA'!$J$804:$J$972,$B39),0)</f>
        <v>0</v>
      </c>
      <c r="E39" s="62">
        <f>IFERROR(SUMIFS('MGZ DOLARES'!$N$2:$N$2,'MGZ DOLARES'!$F$2:$F$2,"SALIDA",'MGZ DOLARES'!$J$2:$J$2,$B39),0)</f>
        <v>0</v>
      </c>
      <c r="F39" s="62">
        <f>IFERROR(SUMIFS('MGZ BAJIO'!$N$67:$N$68,'MGZ BAJIO'!$H$67:$H$68,"SALIDA",'MGZ BAJIO'!$J$67:$J$68,$B39),0)</f>
        <v>0</v>
      </c>
      <c r="G39" s="62">
        <f>IFERROR(SUMIFS('VICTOR BANAMEX'!$N$333:$N$386,'VICTOR BANAMEX'!$H$333:$H$386,"SALIDA",'VICTOR BANAMEX'!$J$333:$J$386,$B39),0)</f>
        <v>0</v>
      </c>
      <c r="H39" s="62">
        <f>IFERROR(SUMIFS('VICTOR BANORTE'!$N$69:$N$76,'VICTOR BANORTE'!$H$69:$H$76,"SALIDA",'VICTOR BANORTE'!$J$69:$J$76,$B39),0)</f>
        <v>0</v>
      </c>
      <c r="I39" s="62">
        <f>IFERROR(SUMIFS(RODRIGO!$N$2:$N$2,RODRIGO!$H$2:$H$2,"SALIDA",RODRIGO!$J$2:$J$2,$B39),0)</f>
        <v>0</v>
      </c>
      <c r="J39" s="62">
        <f>IFERROR(SUMIFS(MOY!$N$39:$N$44,MOY!$F$39:$F$44,"SALIDA",MOY!$J$39:$J$44,$B39),0)</f>
        <v>0</v>
      </c>
      <c r="K39" s="62">
        <f>IFERROR(SUMIFS('NORMA RUTH'!$N$44:$N$62,'NORMA RUTH'!$H$44:$H$62,"SALIDA",'NORMA RUTH'!$J$44:$J$62,$B39),0)</f>
        <v>0</v>
      </c>
      <c r="L39" s="62">
        <f>IFERROR(SUMIFS(VALERIA!$N$29:$N$43,VALERIA!$H$29:$H$43,"SALIDA",VALERIA!$J$29:$J$43,$B39),0)</f>
        <v>0</v>
      </c>
      <c r="M39" s="62">
        <f>IFERROR(SUMIFS('MANUEL BANAMEX'!$N$67:$N$76,'MANUEL BANAMEX'!$H$67:$H$76,"SALIDA",'MANUEL BANAMEX'!$J$67:$J$76,$B39),0)</f>
        <v>0</v>
      </c>
      <c r="N39" s="62">
        <f>IFERROR(SUMIFS(ROBERTO!$N$2:$N$2,ROBERTO!$H$2:$H$2,"SALIDA",ROBERTO!$J$2:$J$2,$B39),0)</f>
        <v>0</v>
      </c>
      <c r="O39" s="62">
        <f>IFERROR(SUMIFS(JUAN!$N$73:$N$79,JUAN!$H$73:$H$79,"SALIDA",JUAN!$J$73:$J$79,$B39),0)</f>
        <v>0</v>
      </c>
      <c r="P39" s="62">
        <f>IFERROR(SUMIFS('NORMA SANCHEZ'!$N$67:$N$73,'NORMA SANCHEZ'!$H$67:$H$73,"SALIDA",'NORMA SANCHEZ'!$J$67:$J$73,$B39),0)</f>
        <v>0</v>
      </c>
      <c r="Q39" s="62">
        <f>IFERROR(SUMIFS('JOSE CARLOS'!$N$70:$N$75,'JOSE CARLOS'!$H$70:$H$75,"SALIDA",'JOSE CARLOS'!$J$70:$J$75,$B39),0)</f>
        <v>0</v>
      </c>
      <c r="R39" s="62">
        <f>IFERROR(SUMIFS('LUIS ENRIQUE '!$N$57:$N$63,'LUIS ENRIQUE '!$H$57:$H$63,"SALIDA",'LUIS ENRIQUE '!$J$57:$J$63,$B39),0)</f>
        <v>0</v>
      </c>
      <c r="S39" s="62">
        <f>IFERROR(SUMIFS(CESARIA!$N$76:$N$83,CESARIA!$H$76:$H$83,"SALIDA",CESARIA!$J$76:$J$83,$B39),0)</f>
        <v>0</v>
      </c>
      <c r="T39" s="62">
        <f>IFERROR(SUMIFS(ALAN!$N$73:$N$81,ALAN!$H$73:$H$81,"SALIDA",ALAN!$J$73:$J$81,$B39),0)</f>
        <v>0</v>
      </c>
      <c r="U39" s="62">
        <f>IFERROR(SUMIFS(ELVIA!$N$57:$N$57,ELVIA!$H$57:$H$57,"SALIDA",ELVIA!$J$57:$J$57,$B39),0)</f>
        <v>0</v>
      </c>
      <c r="V39" s="146">
        <f>IFERROR(SUMIFS(CAJA!$N$3966:$N$4577,CAJA!$H$3966:$H$4577,"SALIDA",CAJA!$J$3966:$J$4577,$B39),0)</f>
        <v>0</v>
      </c>
      <c r="W39" s="62">
        <f>IFERROR(SUMIFS('CAJA TIGRES'!$N$1109:$N$1268,'CAJA TIGRES'!$H$1109:$H$1268,"SALIDA",'CAJA TIGRES'!$J$1109:$J$1268,$B39),0)</f>
        <v>0</v>
      </c>
      <c r="X39" s="62">
        <f>IFERROR(SUMIFS(RESERVA!$N$14:$N$14,RESERVA!$H$14:$H$14,"SALIDA",RESERVA!$J$14:$J$14,$B39),0)</f>
        <v>0</v>
      </c>
      <c r="Y39" s="96">
        <f t="shared" si="11"/>
        <v>0</v>
      </c>
      <c r="Z39" s="96">
        <f>Y39+'JUN25'!Z39</f>
        <v>4167</v>
      </c>
    </row>
    <row r="40" spans="1:27" x14ac:dyDescent="0.3">
      <c r="A40" s="92"/>
      <c r="B40" s="60" t="s">
        <v>186</v>
      </c>
      <c r="C40" s="146">
        <f>IFERROR(SUMIFS('MGZ121'!$N$954:$N$1021,'MGZ121'!H$954:H$1021,"SALIDA",'MGZ121'!$J$954:$J$1021,$B40),0)</f>
        <v>0</v>
      </c>
      <c r="D40" s="62">
        <f>IFERROR(SUMIFS('MGZ BBVA'!$N$804:$N$972,'MGZ BBVA'!$H$804:$H$972,"SALIDA",'MGZ BBVA'!$J$804:$J$972,$B40),0)</f>
        <v>0</v>
      </c>
      <c r="E40" s="62">
        <f>IFERROR(SUMIFS('MGZ DOLARES'!$N$2:$N$2,'MGZ DOLARES'!$F$2:$F$2,"SALIDA",'MGZ DOLARES'!$J$2:$J$2,$B40),0)</f>
        <v>0</v>
      </c>
      <c r="F40" s="62">
        <f>IFERROR(SUMIFS('MGZ BAJIO'!$N$67:$N$68,'MGZ BAJIO'!$H$67:$H$68,"SALIDA",'MGZ BAJIO'!$J$67:$J$68,$B40),0)</f>
        <v>0</v>
      </c>
      <c r="G40" s="62">
        <f>IFERROR(SUMIFS('VICTOR BANAMEX'!$N$333:$N$386,'VICTOR BANAMEX'!$H$333:$H$386,"SALIDA",'VICTOR BANAMEX'!$J$333:$J$386,$B40),0)</f>
        <v>0</v>
      </c>
      <c r="H40" s="62">
        <f>IFERROR(SUMIFS('VICTOR BANORTE'!$N$69:$N$76,'VICTOR BANORTE'!$H$69:$H$76,"SALIDA",'VICTOR BANORTE'!$J$69:$J$76,$B40),0)</f>
        <v>0</v>
      </c>
      <c r="I40" s="62">
        <f>IFERROR(SUMIFS(RODRIGO!$N$2:$N$2,RODRIGO!$H$2:$H$2,"SALIDA",RODRIGO!$J$2:$J$2,$B40),0)</f>
        <v>0</v>
      </c>
      <c r="J40" s="62">
        <f>IFERROR(SUMIFS(MOY!$N$39:$N$44,MOY!$F$39:$F$44,"SALIDA",MOY!$J$39:$J$44,$B40),0)</f>
        <v>0</v>
      </c>
      <c r="K40" s="62">
        <f>IFERROR(SUMIFS('NORMA RUTH'!$N$44:$N$62,'NORMA RUTH'!$H$44:$H$62,"SALIDA",'NORMA RUTH'!$J$44:$J$62,$B40),0)</f>
        <v>0</v>
      </c>
      <c r="L40" s="62">
        <f>IFERROR(SUMIFS(VALERIA!$N$29:$N$43,VALERIA!$H$29:$H$43,"SALIDA",VALERIA!$J$29:$J$43,$B40),0)</f>
        <v>0</v>
      </c>
      <c r="M40" s="62">
        <f>IFERROR(SUMIFS('MANUEL BANAMEX'!$N$67:$N$76,'MANUEL BANAMEX'!$H$67:$H$76,"SALIDA",'MANUEL BANAMEX'!$J$67:$J$76,$B40),0)</f>
        <v>0</v>
      </c>
      <c r="N40" s="62">
        <f>IFERROR(SUMIFS(ROBERTO!$N$2:$N$2,ROBERTO!$H$2:$H$2,"SALIDA",ROBERTO!$J$2:$J$2,$B40),0)</f>
        <v>0</v>
      </c>
      <c r="O40" s="62">
        <f>IFERROR(SUMIFS(JUAN!$N$73:$N$79,JUAN!$H$73:$H$79,"SALIDA",JUAN!$J$73:$J$79,$B40),0)</f>
        <v>0</v>
      </c>
      <c r="P40" s="62">
        <f>IFERROR(SUMIFS('NORMA SANCHEZ'!$N$67:$N$73,'NORMA SANCHEZ'!$H$67:$H$73,"SALIDA",'NORMA SANCHEZ'!$J$67:$J$73,$B40),0)</f>
        <v>0</v>
      </c>
      <c r="Q40" s="62">
        <f>IFERROR(SUMIFS('JOSE CARLOS'!$N$70:$N$75,'JOSE CARLOS'!$H$70:$H$75,"SALIDA",'JOSE CARLOS'!$J$70:$J$75,$B40),0)</f>
        <v>0</v>
      </c>
      <c r="R40" s="62">
        <f>IFERROR(SUMIFS('LUIS ENRIQUE '!$N$57:$N$63,'LUIS ENRIQUE '!$H$57:$H$63,"SALIDA",'LUIS ENRIQUE '!$J$57:$J$63,$B40),0)</f>
        <v>0</v>
      </c>
      <c r="S40" s="62">
        <f>IFERROR(SUMIFS(CESARIA!$N$76:$N$83,CESARIA!$H$76:$H$83,"SALIDA",CESARIA!$J$76:$J$83,$B40),0)</f>
        <v>0</v>
      </c>
      <c r="T40" s="62">
        <f>IFERROR(SUMIFS(ALAN!$N$73:$N$81,ALAN!$H$73:$H$81,"SALIDA",ALAN!$J$73:$J$81,$B40),0)</f>
        <v>0</v>
      </c>
      <c r="U40" s="62">
        <f>IFERROR(SUMIFS(ELVIA!$N$57:$N$57,ELVIA!$H$57:$H$57,"SALIDA",ELVIA!$J$57:$J$57,$B40),0)</f>
        <v>0</v>
      </c>
      <c r="V40" s="146">
        <f>IFERROR(SUMIFS(CAJA!$N$3966:$N$4577,CAJA!$H$3966:$H$4577,"SALIDA",CAJA!$J$3966:$J$4577,$B40),0)</f>
        <v>0</v>
      </c>
      <c r="W40" s="62">
        <f>IFERROR(SUMIFS('CAJA TIGRES'!$N$1109:$N$1268,'CAJA TIGRES'!$H$1109:$H$1268,"SALIDA",'CAJA TIGRES'!$J$1109:$J$1268,$B40),0)</f>
        <v>0</v>
      </c>
      <c r="X40" s="62">
        <f>IFERROR(SUMIFS(RESERVA!$N$14:$N$14,RESERVA!$H$14:$H$14,"SALIDA",RESERVA!$J$14:$J$14,$B40),0)</f>
        <v>0</v>
      </c>
      <c r="Y40" s="96">
        <f t="shared" si="11"/>
        <v>0</v>
      </c>
      <c r="Z40" s="96">
        <f>Y40+'JUN25'!Z40</f>
        <v>0</v>
      </c>
    </row>
    <row r="41" spans="1:27" x14ac:dyDescent="0.3">
      <c r="A41" s="92"/>
      <c r="B41" s="60" t="s">
        <v>218</v>
      </c>
      <c r="C41" s="146">
        <f>IFERROR(SUMIFS('MGZ121'!$N$954:$N$1021,'MGZ121'!H$954:H$1021,"SALIDA",'MGZ121'!$J$954:$J$1021,$B41),0)</f>
        <v>0</v>
      </c>
      <c r="D41" s="62">
        <f>IFERROR(SUMIFS('MGZ BBVA'!$N$804:$N$972,'MGZ BBVA'!$H$804:$H$972,"SALIDA",'MGZ BBVA'!$J$804:$J$972,$B41),0)</f>
        <v>0</v>
      </c>
      <c r="E41" s="62">
        <f>IFERROR(SUMIFS('MGZ DOLARES'!$N$2:$N$2,'MGZ DOLARES'!$F$2:$F$2,"SALIDA",'MGZ DOLARES'!$J$2:$J$2,$B41),0)</f>
        <v>0</v>
      </c>
      <c r="F41" s="62">
        <f>IFERROR(SUMIFS('MGZ BAJIO'!$N$67:$N$68,'MGZ BAJIO'!$H$67:$H$68,"SALIDA",'MGZ BAJIO'!$J$67:$J$68,$B41),0)</f>
        <v>0</v>
      </c>
      <c r="G41" s="62">
        <f>IFERROR(SUMIFS('VICTOR BANAMEX'!$N$333:$N$386,'VICTOR BANAMEX'!$H$333:$H$386,"SALIDA",'VICTOR BANAMEX'!$J$333:$J$386,$B41),0)</f>
        <v>0</v>
      </c>
      <c r="H41" s="62">
        <f>IFERROR(SUMIFS('VICTOR BANORTE'!$N$69:$N$76,'VICTOR BANORTE'!$H$69:$H$76,"SALIDA",'VICTOR BANORTE'!$J$69:$J$76,$B41),0)</f>
        <v>0</v>
      </c>
      <c r="I41" s="62">
        <f>IFERROR(SUMIFS(RODRIGO!$N$2:$N$2,RODRIGO!$H$2:$H$2,"SALIDA",RODRIGO!$J$2:$J$2,$B41),0)</f>
        <v>0</v>
      </c>
      <c r="J41" s="62">
        <f>IFERROR(SUMIFS(MOY!$N$39:$N$44,MOY!$F$39:$F$44,"SALIDA",MOY!$J$39:$J$44,$B41),0)</f>
        <v>0</v>
      </c>
      <c r="K41" s="62">
        <f>IFERROR(SUMIFS('NORMA RUTH'!$N$44:$N$62,'NORMA RUTH'!$H$44:$H$62,"SALIDA",'NORMA RUTH'!$J$44:$J$62,$B41),0)</f>
        <v>0</v>
      </c>
      <c r="L41" s="62">
        <f>IFERROR(SUMIFS(VALERIA!$N$29:$N$43,VALERIA!$H$29:$H$43,"SALIDA",VALERIA!$J$29:$J$43,$B41),0)</f>
        <v>0</v>
      </c>
      <c r="M41" s="62">
        <f>IFERROR(SUMIFS('MANUEL BANAMEX'!$N$67:$N$76,'MANUEL BANAMEX'!$H$67:$H$76,"SALIDA",'MANUEL BANAMEX'!$J$67:$J$76,$B41),0)</f>
        <v>0</v>
      </c>
      <c r="N41" s="62">
        <f>IFERROR(SUMIFS(ROBERTO!$N$2:$N$2,ROBERTO!$H$2:$H$2,"SALIDA",ROBERTO!$J$2:$J$2,$B41),0)</f>
        <v>0</v>
      </c>
      <c r="O41" s="62">
        <f>IFERROR(SUMIFS(JUAN!$N$73:$N$79,JUAN!$H$73:$H$79,"SALIDA",JUAN!$J$73:$J$79,$B41),0)</f>
        <v>0</v>
      </c>
      <c r="P41" s="62">
        <f>IFERROR(SUMIFS('NORMA SANCHEZ'!$N$67:$N$73,'NORMA SANCHEZ'!$H$67:$H$73,"SALIDA",'NORMA SANCHEZ'!$J$67:$J$73,$B41),0)</f>
        <v>0</v>
      </c>
      <c r="Q41" s="62">
        <f>IFERROR(SUMIFS('JOSE CARLOS'!$N$70:$N$75,'JOSE CARLOS'!$H$70:$H$75,"SALIDA",'JOSE CARLOS'!$J$70:$J$75,$B41),0)</f>
        <v>0</v>
      </c>
      <c r="R41" s="62">
        <f>IFERROR(SUMIFS('LUIS ENRIQUE '!$N$57:$N$63,'LUIS ENRIQUE '!$H$57:$H$63,"SALIDA",'LUIS ENRIQUE '!$J$57:$J$63,$B41),0)</f>
        <v>0</v>
      </c>
      <c r="S41" s="62">
        <f>IFERROR(SUMIFS(CESARIA!$N$76:$N$83,CESARIA!$H$76:$H$83,"SALIDA",CESARIA!$J$76:$J$83,$B41),0)</f>
        <v>0</v>
      </c>
      <c r="T41" s="62">
        <f>IFERROR(SUMIFS(ALAN!$N$73:$N$81,ALAN!$H$73:$H$81,"SALIDA",ALAN!$J$73:$J$81,$B41),0)</f>
        <v>0</v>
      </c>
      <c r="U41" s="62">
        <f>IFERROR(SUMIFS(ELVIA!$N$57:$N$57,ELVIA!$H$57:$H$57,"SALIDA",ELVIA!$J$57:$J$57,$B41),0)</f>
        <v>0</v>
      </c>
      <c r="V41" s="146">
        <f>IFERROR(SUMIFS(CAJA!$N$3966:$N$4577,CAJA!$H$3966:$H$4577,"SALIDA",CAJA!$J$3966:$J$4577,$B41),0)</f>
        <v>0</v>
      </c>
      <c r="W41" s="62">
        <f>IFERROR(SUMIFS('CAJA TIGRES'!$N$1109:$N$1268,'CAJA TIGRES'!$H$1109:$H$1268,"SALIDA",'CAJA TIGRES'!$J$1109:$J$1268,$B41),0)</f>
        <v>0</v>
      </c>
      <c r="X41" s="62">
        <f>IFERROR(SUMIFS(RESERVA!$N$14:$N$14,RESERVA!$H$14:$H$14,"SALIDA",RESERVA!$J$14:$J$14,$B41),0)</f>
        <v>0</v>
      </c>
      <c r="Y41" s="96">
        <f t="shared" si="11"/>
        <v>0</v>
      </c>
      <c r="Z41" s="96">
        <f>Y41+'JUN25'!Z41</f>
        <v>2703.7</v>
      </c>
    </row>
    <row r="42" spans="1:27" ht="27.6" x14ac:dyDescent="0.3">
      <c r="A42" s="92"/>
      <c r="B42" s="61" t="s">
        <v>189</v>
      </c>
      <c r="C42" s="146">
        <f>IFERROR(SUMIFS('MGZ121'!$N$954:$N$1021,'MGZ121'!H$954:H$1021,"SALIDA",'MGZ121'!$J$954:$J$1021,$B42),0)</f>
        <v>0</v>
      </c>
      <c r="D42" s="62">
        <f>IFERROR(SUMIFS('MGZ BBVA'!$N$804:$N$972,'MGZ BBVA'!$H$804:$H$972,"SALIDA",'MGZ BBVA'!$J$804:$J$972,$B42),0)</f>
        <v>53610</v>
      </c>
      <c r="E42" s="62">
        <f>IFERROR(SUMIFS('MGZ DOLARES'!$N$2:$N$2,'MGZ DOLARES'!$F$2:$F$2,"SALIDA",'MGZ DOLARES'!$J$2:$J$2,$B42),0)</f>
        <v>0</v>
      </c>
      <c r="F42" s="62">
        <f>IFERROR(SUMIFS('MGZ BAJIO'!$N$67:$N$68,'MGZ BAJIO'!$H$67:$H$68,"SALIDA",'MGZ BAJIO'!$J$67:$J$68,$B42),0)</f>
        <v>0</v>
      </c>
      <c r="G42" s="62">
        <f>IFERROR(SUMIFS('VICTOR BANAMEX'!$N$333:$N$386,'VICTOR BANAMEX'!$H$333:$H$386,"SALIDA",'VICTOR BANAMEX'!$J$333:$J$386,$B42),0)</f>
        <v>0</v>
      </c>
      <c r="H42" s="62">
        <f>IFERROR(SUMIFS('VICTOR BANORTE'!$N$69:$N$76,'VICTOR BANORTE'!$H$69:$H$76,"SALIDA",'VICTOR BANORTE'!$J$69:$J$76,$B42),0)</f>
        <v>0</v>
      </c>
      <c r="I42" s="62">
        <f>IFERROR(SUMIFS(RODRIGO!$N$2:$N$2,RODRIGO!$H$2:$H$2,"SALIDA",RODRIGO!$J$2:$J$2,$B42),0)</f>
        <v>0</v>
      </c>
      <c r="J42" s="62">
        <f>IFERROR(SUMIFS(MOY!$N$39:$N$44,MOY!$F$39:$F$44,"SALIDA",MOY!$J$39:$J$44,$B42),0)</f>
        <v>0</v>
      </c>
      <c r="K42" s="62">
        <f>IFERROR(SUMIFS('NORMA RUTH'!$N$44:$N$62,'NORMA RUTH'!$H$44:$H$62,"SALIDA",'NORMA RUTH'!$J$44:$J$62,$B42),0)</f>
        <v>0</v>
      </c>
      <c r="L42" s="62">
        <f>IFERROR(SUMIFS(VALERIA!$N$29:$N$43,VALERIA!$H$29:$H$43,"SALIDA",VALERIA!$J$29:$J$43,$B42),0)</f>
        <v>0</v>
      </c>
      <c r="M42" s="62">
        <f>IFERROR(SUMIFS('MANUEL BANAMEX'!$N$67:$N$76,'MANUEL BANAMEX'!$H$67:$H$76,"SALIDA",'MANUEL BANAMEX'!$J$67:$J$76,$B42),0)</f>
        <v>0</v>
      </c>
      <c r="N42" s="62">
        <f>IFERROR(SUMIFS(ROBERTO!$N$2:$N$2,ROBERTO!$H$2:$H$2,"SALIDA",ROBERTO!$J$2:$J$2,$B42),0)</f>
        <v>0</v>
      </c>
      <c r="O42" s="62">
        <f>IFERROR(SUMIFS(JUAN!$N$73:$N$79,JUAN!$H$73:$H$79,"SALIDA",JUAN!$J$73:$J$79,$B42),0)</f>
        <v>0</v>
      </c>
      <c r="P42" s="62">
        <f>IFERROR(SUMIFS('NORMA SANCHEZ'!$N$67:$N$73,'NORMA SANCHEZ'!$H$67:$H$73,"SALIDA",'NORMA SANCHEZ'!$J$67:$J$73,$B42),0)</f>
        <v>0</v>
      </c>
      <c r="Q42" s="62">
        <f>IFERROR(SUMIFS('JOSE CARLOS'!$N$70:$N$75,'JOSE CARLOS'!$H$70:$H$75,"SALIDA",'JOSE CARLOS'!$J$70:$J$75,$B42),0)</f>
        <v>0</v>
      </c>
      <c r="R42" s="62">
        <f>IFERROR(SUMIFS('LUIS ENRIQUE '!$N$57:$N$63,'LUIS ENRIQUE '!$H$57:$H$63,"SALIDA",'LUIS ENRIQUE '!$J$57:$J$63,$B42),0)</f>
        <v>0</v>
      </c>
      <c r="S42" s="62">
        <f>IFERROR(SUMIFS(CESARIA!$N$76:$N$83,CESARIA!$H$76:$H$83,"SALIDA",CESARIA!$J$76:$J$83,$B42),0)</f>
        <v>0</v>
      </c>
      <c r="T42" s="62">
        <f>IFERROR(SUMIFS(ALAN!$N$73:$N$81,ALAN!$H$73:$H$81,"SALIDA",ALAN!$J$73:$J$81,$B42),0)</f>
        <v>0</v>
      </c>
      <c r="U42" s="62">
        <f>IFERROR(SUMIFS(ELVIA!$N$57:$N$57,ELVIA!$H$57:$H$57,"SALIDA",ELVIA!$J$57:$J$57,$B42),0)</f>
        <v>0</v>
      </c>
      <c r="V42" s="146">
        <f>IFERROR(SUMIFS(CAJA!$N$3966:$N$4577,CAJA!$H$3966:$H$4577,"SALIDA",CAJA!$J$3966:$J$4577,$B42),0)</f>
        <v>0</v>
      </c>
      <c r="W42" s="62">
        <f>IFERROR(SUMIFS('CAJA TIGRES'!$N$1109:$N$1268,'CAJA TIGRES'!$H$1109:$H$1268,"SALIDA",'CAJA TIGRES'!$J$1109:$J$1268,$B42),0)</f>
        <v>400</v>
      </c>
      <c r="X42" s="62">
        <f>IFERROR(SUMIFS(RESERVA!$N$14:$N$14,RESERVA!$H$14:$H$14,"SALIDA",RESERVA!$J$14:$J$14,$B42),0)</f>
        <v>0</v>
      </c>
      <c r="Y42" s="96">
        <f t="shared" si="11"/>
        <v>54010</v>
      </c>
      <c r="Z42" s="96">
        <f>Y42+'JUN25'!Z42</f>
        <v>252938.8</v>
      </c>
    </row>
    <row r="43" spans="1:27" x14ac:dyDescent="0.3">
      <c r="A43" s="92"/>
      <c r="B43" s="61" t="s">
        <v>214</v>
      </c>
      <c r="C43" s="146">
        <f>IFERROR(SUMIFS('MGZ121'!$N$954:$N$1021,'MGZ121'!H$954:H$1021,"SALIDA",'MGZ121'!$J$954:$J$1021,$B43),0)</f>
        <v>0</v>
      </c>
      <c r="D43" s="62">
        <f>IFERROR(SUMIFS('MGZ BBVA'!$N$804:$N$972,'MGZ BBVA'!$H$804:$H$972,"SALIDA",'MGZ BBVA'!$J$804:$J$972,$B43),0)</f>
        <v>0</v>
      </c>
      <c r="E43" s="62">
        <f>IFERROR(SUMIFS('MGZ DOLARES'!$N$2:$N$2,'MGZ DOLARES'!$F$2:$F$2,"SALIDA",'MGZ DOLARES'!$J$2:$J$2,$B43),0)</f>
        <v>0</v>
      </c>
      <c r="F43" s="62">
        <f>IFERROR(SUMIFS('MGZ BAJIO'!$N$67:$N$68,'MGZ BAJIO'!$H$67:$H$68,"SALIDA",'MGZ BAJIO'!$J$67:$J$68,$B43),0)</f>
        <v>0</v>
      </c>
      <c r="G43" s="62">
        <f>IFERROR(SUMIFS('VICTOR BANAMEX'!$N$333:$N$386,'VICTOR BANAMEX'!$H$333:$H$386,"SALIDA",'VICTOR BANAMEX'!$J$333:$J$386,$B43),0)</f>
        <v>0</v>
      </c>
      <c r="H43" s="62">
        <f>IFERROR(SUMIFS('VICTOR BANORTE'!$N$69:$N$76,'VICTOR BANORTE'!$H$69:$H$76,"SALIDA",'VICTOR BANORTE'!$J$69:$J$76,$B43),0)</f>
        <v>0</v>
      </c>
      <c r="I43" s="62">
        <f>IFERROR(SUMIFS(RODRIGO!$N$2:$N$2,RODRIGO!$H$2:$H$2,"SALIDA",RODRIGO!$J$2:$J$2,$B43),0)</f>
        <v>0</v>
      </c>
      <c r="J43" s="62">
        <f>IFERROR(SUMIFS(MOY!$N$39:$N$44,MOY!$F$39:$F$44,"SALIDA",MOY!$J$39:$J$44,$B43),0)</f>
        <v>0</v>
      </c>
      <c r="K43" s="62">
        <f>IFERROR(SUMIFS('NORMA RUTH'!$N$44:$N$62,'NORMA RUTH'!$H$44:$H$62,"SALIDA",'NORMA RUTH'!$J$44:$J$62,$B43),0)</f>
        <v>0</v>
      </c>
      <c r="L43" s="62">
        <f>IFERROR(SUMIFS(VALERIA!$N$29:$N$43,VALERIA!$H$29:$H$43,"SALIDA",VALERIA!$J$29:$J$43,$B43),0)</f>
        <v>0</v>
      </c>
      <c r="M43" s="62">
        <f>IFERROR(SUMIFS('MANUEL BANAMEX'!$N$67:$N$76,'MANUEL BANAMEX'!$H$67:$H$76,"SALIDA",'MANUEL BANAMEX'!$J$67:$J$76,$B43),0)</f>
        <v>0</v>
      </c>
      <c r="N43" s="62">
        <f>IFERROR(SUMIFS(ROBERTO!$N$2:$N$2,ROBERTO!$H$2:$H$2,"SALIDA",ROBERTO!$J$2:$J$2,$B43),0)</f>
        <v>0</v>
      </c>
      <c r="O43" s="62">
        <f>IFERROR(SUMIFS(JUAN!$N$73:$N$79,JUAN!$H$73:$H$79,"SALIDA",JUAN!$J$73:$J$79,$B43),0)</f>
        <v>0</v>
      </c>
      <c r="P43" s="62">
        <f>IFERROR(SUMIFS('NORMA SANCHEZ'!$N$67:$N$73,'NORMA SANCHEZ'!$H$67:$H$73,"SALIDA",'NORMA SANCHEZ'!$J$67:$J$73,$B43),0)</f>
        <v>0</v>
      </c>
      <c r="Q43" s="62">
        <f>IFERROR(SUMIFS('JOSE CARLOS'!$N$70:$N$75,'JOSE CARLOS'!$H$70:$H$75,"SALIDA",'JOSE CARLOS'!$J$70:$J$75,$B43),0)</f>
        <v>0</v>
      </c>
      <c r="R43" s="62">
        <f>IFERROR(SUMIFS('LUIS ENRIQUE '!$N$57:$N$63,'LUIS ENRIQUE '!$H$57:$H$63,"SALIDA",'LUIS ENRIQUE '!$J$57:$J$63,$B43),0)</f>
        <v>0</v>
      </c>
      <c r="S43" s="62">
        <f>IFERROR(SUMIFS(CESARIA!$N$76:$N$83,CESARIA!$H$76:$H$83,"SALIDA",CESARIA!$J$76:$J$83,$B43),0)</f>
        <v>0</v>
      </c>
      <c r="T43" s="62">
        <f>IFERROR(SUMIFS(ALAN!$N$73:$N$81,ALAN!$H$73:$H$81,"SALIDA",ALAN!$J$73:$J$81,$B43),0)</f>
        <v>0</v>
      </c>
      <c r="U43" s="62">
        <f>IFERROR(SUMIFS(ELVIA!$N$57:$N$57,ELVIA!$H$57:$H$57,"SALIDA",ELVIA!$J$57:$J$57,$B43),0)</f>
        <v>0</v>
      </c>
      <c r="V43" s="146">
        <f>IFERROR(SUMIFS(CAJA!$N$3966:$N$4577,CAJA!$H$3966:$H$4577,"SALIDA",CAJA!$J$3966:$J$4577,$B43),0)</f>
        <v>5620</v>
      </c>
      <c r="W43" s="62">
        <f>IFERROR(SUMIFS('CAJA TIGRES'!$N$1109:$N$1268,'CAJA TIGRES'!$H$1109:$H$1268,"SALIDA",'CAJA TIGRES'!$J$1109:$J$1268,$B43),0)</f>
        <v>900</v>
      </c>
      <c r="X43" s="62">
        <f>IFERROR(SUMIFS(RESERVA!$N$14:$N$14,RESERVA!$H$14:$H$14,"SALIDA",RESERVA!$J$14:$J$14,$B43),0)</f>
        <v>0</v>
      </c>
      <c r="Y43" s="96">
        <f t="shared" si="11"/>
        <v>6520</v>
      </c>
      <c r="Z43" s="96">
        <f>Y43+'JUN25'!Z43</f>
        <v>56130</v>
      </c>
    </row>
    <row r="44" spans="1:27" x14ac:dyDescent="0.3">
      <c r="A44" s="92"/>
      <c r="B44" s="61" t="s">
        <v>215</v>
      </c>
      <c r="C44" s="146">
        <f>IFERROR(SUMIFS('MGZ121'!$N$954:$N$1021,'MGZ121'!H$954:H$1021,"SALIDA",'MGZ121'!$J$954:$J$1021,$B44),0)</f>
        <v>0</v>
      </c>
      <c r="D44" s="62">
        <f>IFERROR(SUMIFS('MGZ BBVA'!$N$804:$N$972,'MGZ BBVA'!$H$804:$H$972,"SALIDA",'MGZ BBVA'!$J$804:$J$972,$B44),0)</f>
        <v>0</v>
      </c>
      <c r="E44" s="62">
        <f>IFERROR(SUMIFS('MGZ DOLARES'!$N$2:$N$2,'MGZ DOLARES'!$F$2:$F$2,"SALIDA",'MGZ DOLARES'!$J$2:$J$2,$B44),0)</f>
        <v>0</v>
      </c>
      <c r="F44" s="62">
        <f>IFERROR(SUMIFS('MGZ BAJIO'!$N$67:$N$68,'MGZ BAJIO'!$H$67:$H$68,"SALIDA",'MGZ BAJIO'!$J$67:$J$68,$B44),0)</f>
        <v>0</v>
      </c>
      <c r="G44" s="62">
        <f>IFERROR(SUMIFS('VICTOR BANAMEX'!$N$333:$N$386,'VICTOR BANAMEX'!$H$333:$H$386,"SALIDA",'VICTOR BANAMEX'!$J$333:$J$386,$B44),0)</f>
        <v>0</v>
      </c>
      <c r="H44" s="62">
        <f>IFERROR(SUMIFS('VICTOR BANORTE'!$N$69:$N$76,'VICTOR BANORTE'!$H$69:$H$76,"SALIDA",'VICTOR BANORTE'!$J$69:$J$76,$B44),0)</f>
        <v>0</v>
      </c>
      <c r="I44" s="62">
        <f>IFERROR(SUMIFS(RODRIGO!$N$2:$N$2,RODRIGO!$H$2:$H$2,"SALIDA",RODRIGO!$J$2:$J$2,$B44),0)</f>
        <v>0</v>
      </c>
      <c r="J44" s="62">
        <f>IFERROR(SUMIFS(MOY!$N$39:$N$44,MOY!$F$39:$F$44,"SALIDA",MOY!$J$39:$J$44,$B44),0)</f>
        <v>0</v>
      </c>
      <c r="K44" s="62">
        <f>IFERROR(SUMIFS('NORMA RUTH'!$N$44:$N$62,'NORMA RUTH'!$H$44:$H$62,"SALIDA",'NORMA RUTH'!$J$44:$J$62,$B44),0)</f>
        <v>0</v>
      </c>
      <c r="L44" s="62">
        <f>IFERROR(SUMIFS(VALERIA!$N$29:$N$43,VALERIA!$H$29:$H$43,"SALIDA",VALERIA!$J$29:$J$43,$B44),0)</f>
        <v>0</v>
      </c>
      <c r="M44" s="62">
        <f>IFERROR(SUMIFS('MANUEL BANAMEX'!$N$67:$N$76,'MANUEL BANAMEX'!$H$67:$H$76,"SALIDA",'MANUEL BANAMEX'!$J$67:$J$76,$B44),0)</f>
        <v>0</v>
      </c>
      <c r="N44" s="62">
        <f>IFERROR(SUMIFS(ROBERTO!$N$2:$N$2,ROBERTO!$H$2:$H$2,"SALIDA",ROBERTO!$J$2:$J$2,$B44),0)</f>
        <v>0</v>
      </c>
      <c r="O44" s="62">
        <f>IFERROR(SUMIFS(JUAN!$N$73:$N$79,JUAN!$H$73:$H$79,"SALIDA",JUAN!$J$73:$J$79,$B44),0)</f>
        <v>0</v>
      </c>
      <c r="P44" s="62">
        <f>IFERROR(SUMIFS('NORMA SANCHEZ'!$N$67:$N$73,'NORMA SANCHEZ'!$H$67:$H$73,"SALIDA",'NORMA SANCHEZ'!$J$67:$J$73,$B44),0)</f>
        <v>0</v>
      </c>
      <c r="Q44" s="62">
        <f>IFERROR(SUMIFS('JOSE CARLOS'!$N$70:$N$75,'JOSE CARLOS'!$H$70:$H$75,"SALIDA",'JOSE CARLOS'!$J$70:$J$75,$B44),0)</f>
        <v>0</v>
      </c>
      <c r="R44" s="62">
        <f>IFERROR(SUMIFS('LUIS ENRIQUE '!$N$57:$N$63,'LUIS ENRIQUE '!$H$57:$H$63,"SALIDA",'LUIS ENRIQUE '!$J$57:$J$63,$B44),0)</f>
        <v>0</v>
      </c>
      <c r="S44" s="62">
        <f>IFERROR(SUMIFS(CESARIA!$N$76:$N$83,CESARIA!$H$76:$H$83,"SALIDA",CESARIA!$J$76:$J$83,$B44),0)</f>
        <v>0</v>
      </c>
      <c r="T44" s="62">
        <f>IFERROR(SUMIFS(ALAN!$N$73:$N$81,ALAN!$H$73:$H$81,"SALIDA",ALAN!$J$73:$J$81,$B44),0)</f>
        <v>0</v>
      </c>
      <c r="U44" s="62">
        <f>IFERROR(SUMIFS(ELVIA!$N$57:$N$57,ELVIA!$H$57:$H$57,"SALIDA",ELVIA!$J$57:$J$57,$B44),0)</f>
        <v>0</v>
      </c>
      <c r="V44" s="146">
        <f>IFERROR(SUMIFS(CAJA!$N$3966:$N$4577,CAJA!$H$3966:$H$4577,"SALIDA",CAJA!$J$3966:$J$4577,$B44),0)</f>
        <v>780000</v>
      </c>
      <c r="W44" s="62">
        <f>IFERROR(SUMIFS('CAJA TIGRES'!$N$1109:$N$1268,'CAJA TIGRES'!$H$1109:$H$1268,"SALIDA",'CAJA TIGRES'!$J$1109:$J$1268,$B44),0)</f>
        <v>0</v>
      </c>
      <c r="X44" s="62">
        <f>IFERROR(SUMIFS(RESERVA!$N$14:$N$14,RESERVA!$H$14:$H$14,"SALIDA",RESERVA!$J$14:$J$14,$B44),0)</f>
        <v>0</v>
      </c>
      <c r="Y44" s="96">
        <f t="shared" si="11"/>
        <v>780000</v>
      </c>
      <c r="Z44" s="96">
        <f>Y44+'JUN25'!Z44</f>
        <v>1780000</v>
      </c>
    </row>
    <row r="45" spans="1:27" x14ac:dyDescent="0.3">
      <c r="A45" s="92"/>
      <c r="B45" s="61" t="s">
        <v>216</v>
      </c>
      <c r="C45" s="146">
        <f>IFERROR(SUMIFS('MGZ121'!$N$954:$N$1021,'MGZ121'!H$954:H$1021,"SALIDA",'MGZ121'!$J$954:$J$1021,$B45),0)</f>
        <v>0</v>
      </c>
      <c r="D45" s="62">
        <f>IFERROR(SUMIFS('MGZ BBVA'!$N$804:$N$972,'MGZ BBVA'!$H$804:$H$972,"SALIDA",'MGZ BBVA'!$J$804:$J$972,$B45),0)</f>
        <v>0</v>
      </c>
      <c r="E45" s="62">
        <f>IFERROR(SUMIFS('MGZ DOLARES'!$N$2:$N$2,'MGZ DOLARES'!$F$2:$F$2,"SALIDA",'MGZ DOLARES'!$J$2:$J$2,$B45),0)</f>
        <v>0</v>
      </c>
      <c r="F45" s="62">
        <f>IFERROR(SUMIFS('MGZ BAJIO'!$N$67:$N$68,'MGZ BAJIO'!$H$67:$H$68,"SALIDA",'MGZ BAJIO'!$J$67:$J$68,$B45),0)</f>
        <v>0</v>
      </c>
      <c r="G45" s="62">
        <f>IFERROR(SUMIFS('VICTOR BANAMEX'!$N$333:$N$386,'VICTOR BANAMEX'!$H$333:$H$386,"SALIDA",'VICTOR BANAMEX'!$J$333:$J$386,$B45),0)</f>
        <v>0</v>
      </c>
      <c r="H45" s="62">
        <f>IFERROR(SUMIFS('VICTOR BANORTE'!$N$69:$N$76,'VICTOR BANORTE'!$H$69:$H$76,"SALIDA",'VICTOR BANORTE'!$J$69:$J$76,$B45),0)</f>
        <v>0</v>
      </c>
      <c r="I45" s="62">
        <f>IFERROR(SUMIFS(RODRIGO!$N$2:$N$2,RODRIGO!$H$2:$H$2,"SALIDA",RODRIGO!$J$2:$J$2,$B45),0)</f>
        <v>0</v>
      </c>
      <c r="J45" s="62">
        <f>IFERROR(SUMIFS(MOY!$N$39:$N$44,MOY!$F$39:$F$44,"SALIDA",MOY!$J$39:$J$44,$B45),0)</f>
        <v>0</v>
      </c>
      <c r="K45" s="62">
        <f>IFERROR(SUMIFS('NORMA RUTH'!$N$44:$N$62,'NORMA RUTH'!$H$44:$H$62,"SALIDA",'NORMA RUTH'!$J$44:$J$62,$B45),0)</f>
        <v>0</v>
      </c>
      <c r="L45" s="62">
        <f>IFERROR(SUMIFS(VALERIA!$N$29:$N$43,VALERIA!$H$29:$H$43,"SALIDA",VALERIA!$J$29:$J$43,$B45),0)</f>
        <v>0</v>
      </c>
      <c r="M45" s="62">
        <f>IFERROR(SUMIFS('MANUEL BANAMEX'!$N$67:$N$76,'MANUEL BANAMEX'!$H$67:$H$76,"SALIDA",'MANUEL BANAMEX'!$J$67:$J$76,$B45),0)</f>
        <v>0</v>
      </c>
      <c r="N45" s="62">
        <f>IFERROR(SUMIFS(ROBERTO!$N$2:$N$2,ROBERTO!$H$2:$H$2,"SALIDA",ROBERTO!$J$2:$J$2,$B45),0)</f>
        <v>0</v>
      </c>
      <c r="O45" s="62">
        <f>IFERROR(SUMIFS(JUAN!$N$73:$N$79,JUAN!$H$73:$H$79,"SALIDA",JUAN!$J$73:$J$79,$B45),0)</f>
        <v>0</v>
      </c>
      <c r="P45" s="62">
        <f>IFERROR(SUMIFS('NORMA SANCHEZ'!$N$67:$N$73,'NORMA SANCHEZ'!$H$67:$H$73,"SALIDA",'NORMA SANCHEZ'!$J$67:$J$73,$B45),0)</f>
        <v>0</v>
      </c>
      <c r="Q45" s="62">
        <f>IFERROR(SUMIFS('JOSE CARLOS'!$N$70:$N$75,'JOSE CARLOS'!$H$70:$H$75,"SALIDA",'JOSE CARLOS'!$J$70:$J$75,$B45),0)</f>
        <v>0</v>
      </c>
      <c r="R45" s="62">
        <f>IFERROR(SUMIFS('LUIS ENRIQUE '!$N$57:$N$63,'LUIS ENRIQUE '!$H$57:$H$63,"SALIDA",'LUIS ENRIQUE '!$J$57:$J$63,$B45),0)</f>
        <v>0</v>
      </c>
      <c r="S45" s="62">
        <f>IFERROR(SUMIFS(CESARIA!$N$76:$N$83,CESARIA!$H$76:$H$83,"SALIDA",CESARIA!$J$76:$J$83,$B45),0)</f>
        <v>0</v>
      </c>
      <c r="T45" s="62">
        <f>IFERROR(SUMIFS(ALAN!$N$73:$N$81,ALAN!$H$73:$H$81,"SALIDA",ALAN!$J$73:$J$81,$B45),0)</f>
        <v>0</v>
      </c>
      <c r="U45" s="62">
        <f>IFERROR(SUMIFS(ELVIA!$N$57:$N$57,ELVIA!$H$57:$H$57,"SALIDA",ELVIA!$J$57:$J$57,$B45),0)</f>
        <v>0</v>
      </c>
      <c r="V45" s="146">
        <f>IFERROR(SUMIFS(CAJA!$N$3966:$N$4577,CAJA!$H$3966:$H$4577,"SALIDA",CAJA!$J$3966:$J$4577,$B45),0)</f>
        <v>2000</v>
      </c>
      <c r="W45" s="62">
        <f>IFERROR(SUMIFS('CAJA TIGRES'!$N$1109:$N$1268,'CAJA TIGRES'!$H$1109:$H$1268,"SALIDA",'CAJA TIGRES'!$J$1109:$J$1268,$B45),0)</f>
        <v>2000</v>
      </c>
      <c r="X45" s="62">
        <f>IFERROR(SUMIFS(RESERVA!$N$14:$N$14,RESERVA!$H$14:$H$14,"SALIDA",RESERVA!$J$14:$J$14,$B45),0)</f>
        <v>0</v>
      </c>
      <c r="Y45" s="96">
        <f t="shared" si="11"/>
        <v>4000</v>
      </c>
      <c r="Z45" s="96">
        <f>Y45+'JUN25'!Z45</f>
        <v>31600</v>
      </c>
      <c r="AA45" t="s">
        <v>245</v>
      </c>
    </row>
    <row r="46" spans="1:27" x14ac:dyDescent="0.3">
      <c r="A46" s="92"/>
      <c r="B46" s="61" t="s">
        <v>217</v>
      </c>
      <c r="C46" s="146">
        <f>IFERROR(SUMIFS('MGZ121'!$N$954:$N$1021,'MGZ121'!H$954:H$1021,"SALIDA",'MGZ121'!$J$954:$J$1021,$B46),0)</f>
        <v>0</v>
      </c>
      <c r="D46" s="62">
        <f>IFERROR(SUMIFS('MGZ BBVA'!$N$804:$N$972,'MGZ BBVA'!$H$804:$H$972,"SALIDA",'MGZ BBVA'!$J$804:$J$972,$B46),0)</f>
        <v>0</v>
      </c>
      <c r="E46" s="62">
        <f>IFERROR(SUMIFS('MGZ DOLARES'!$N$2:$N$2,'MGZ DOLARES'!$F$2:$F$2,"SALIDA",'MGZ DOLARES'!$J$2:$J$2,$B46),0)</f>
        <v>0</v>
      </c>
      <c r="F46" s="62">
        <f>IFERROR(SUMIFS('MGZ BAJIO'!$N$67:$N$68,'MGZ BAJIO'!$H$67:$H$68,"SALIDA",'MGZ BAJIO'!$J$67:$J$68,$B46),0)</f>
        <v>0</v>
      </c>
      <c r="G46" s="62">
        <f>IFERROR(SUMIFS('VICTOR BANAMEX'!$N$333:$N$386,'VICTOR BANAMEX'!$H$333:$H$386,"SALIDA",'VICTOR BANAMEX'!$J$333:$J$386,$B46),0)</f>
        <v>0</v>
      </c>
      <c r="H46" s="62">
        <f>IFERROR(SUMIFS('VICTOR BANORTE'!$N$69:$N$76,'VICTOR BANORTE'!$H$69:$H$76,"SALIDA",'VICTOR BANORTE'!$J$69:$J$76,$B46),0)</f>
        <v>0</v>
      </c>
      <c r="I46" s="62">
        <f>IFERROR(SUMIFS(RODRIGO!$N$2:$N$2,RODRIGO!$H$2:$H$2,"SALIDA",RODRIGO!$J$2:$J$2,$B46),0)</f>
        <v>0</v>
      </c>
      <c r="J46" s="62">
        <f>IFERROR(SUMIFS(MOY!$N$39:$N$44,MOY!$F$39:$F$44,"SALIDA",MOY!$J$39:$J$44,$B46),0)</f>
        <v>0</v>
      </c>
      <c r="K46" s="62">
        <f>IFERROR(SUMIFS('NORMA RUTH'!$N$44:$N$62,'NORMA RUTH'!$H$44:$H$62,"SALIDA",'NORMA RUTH'!$J$44:$J$62,$B46),0)</f>
        <v>0</v>
      </c>
      <c r="L46" s="62">
        <f>IFERROR(SUMIFS(VALERIA!$N$29:$N$43,VALERIA!$H$29:$H$43,"SALIDA",VALERIA!$J$29:$J$43,$B46),0)</f>
        <v>0</v>
      </c>
      <c r="M46" s="62">
        <f>IFERROR(SUMIFS('MANUEL BANAMEX'!$N$67:$N$76,'MANUEL BANAMEX'!$H$67:$H$76,"SALIDA",'MANUEL BANAMEX'!$J$67:$J$76,$B46),0)</f>
        <v>0</v>
      </c>
      <c r="N46" s="62">
        <f>IFERROR(SUMIFS(ROBERTO!$N$2:$N$2,ROBERTO!$H$2:$H$2,"SALIDA",ROBERTO!$J$2:$J$2,$B46),0)</f>
        <v>0</v>
      </c>
      <c r="O46" s="62">
        <f>IFERROR(SUMIFS(JUAN!$N$73:$N$79,JUAN!$H$73:$H$79,"SALIDA",JUAN!$J$73:$J$79,$B46),0)</f>
        <v>0</v>
      </c>
      <c r="P46" s="62">
        <f>IFERROR(SUMIFS('NORMA SANCHEZ'!$N$67:$N$73,'NORMA SANCHEZ'!$H$67:$H$73,"SALIDA",'NORMA SANCHEZ'!$J$67:$J$73,$B46),0)</f>
        <v>0</v>
      </c>
      <c r="Q46" s="62">
        <f>IFERROR(SUMIFS('JOSE CARLOS'!$N$70:$N$75,'JOSE CARLOS'!$H$70:$H$75,"SALIDA",'JOSE CARLOS'!$J$70:$J$75,$B46),0)</f>
        <v>0</v>
      </c>
      <c r="R46" s="62">
        <f>IFERROR(SUMIFS('LUIS ENRIQUE '!$N$57:$N$63,'LUIS ENRIQUE '!$H$57:$H$63,"SALIDA",'LUIS ENRIQUE '!$J$57:$J$63,$B46),0)</f>
        <v>0</v>
      </c>
      <c r="S46" s="62">
        <f>IFERROR(SUMIFS(CESARIA!$N$76:$N$83,CESARIA!$H$76:$H$83,"SALIDA",CESARIA!$J$76:$J$83,$B46),0)</f>
        <v>0</v>
      </c>
      <c r="T46" s="62">
        <f>IFERROR(SUMIFS(ALAN!$N$73:$N$81,ALAN!$H$73:$H$81,"SALIDA",ALAN!$J$73:$J$81,$B46),0)</f>
        <v>0</v>
      </c>
      <c r="U46" s="62">
        <f>IFERROR(SUMIFS(ELVIA!$N$57:$N$57,ELVIA!$H$57:$H$57,"SALIDA",ELVIA!$J$57:$J$57,$B46),0)</f>
        <v>0</v>
      </c>
      <c r="V46" s="146">
        <f>IFERROR(SUMIFS(CAJA!$N$3966:$N$4577,CAJA!$H$3966:$H$4577,"SALIDA",CAJA!$J$3966:$J$4577,$B46),0)</f>
        <v>350</v>
      </c>
      <c r="W46" s="62">
        <f>IFERROR(SUMIFS('CAJA TIGRES'!$N$1109:$N$1268,'CAJA TIGRES'!$H$1109:$H$1268,"SALIDA",'CAJA TIGRES'!$J$1109:$J$1268,$B46),0)</f>
        <v>0</v>
      </c>
      <c r="X46" s="62">
        <f>IFERROR(SUMIFS(RESERVA!$N$14:$N$14,RESERVA!$H$14:$H$14,"SALIDA",RESERVA!$J$14:$J$14,$B46),0)</f>
        <v>0</v>
      </c>
      <c r="Y46" s="96">
        <f t="shared" si="11"/>
        <v>350</v>
      </c>
      <c r="Z46" s="96">
        <f>Y46+'JUN25'!Z46</f>
        <v>350</v>
      </c>
    </row>
    <row r="47" spans="1:27" x14ac:dyDescent="0.3">
      <c r="A47" s="92"/>
      <c r="B47" s="61" t="s">
        <v>219</v>
      </c>
      <c r="C47" s="146">
        <f>IFERROR(SUMIFS('MGZ121'!$N$954:$N$1021,'MGZ121'!H$954:H$1021,"SALIDA",'MGZ121'!$J$954:$J$1021,$B47),0)</f>
        <v>0</v>
      </c>
      <c r="D47" s="62">
        <f>IFERROR(SUMIFS('MGZ BBVA'!$N$804:$N$972,'MGZ BBVA'!$H$804:$H$972,"SALIDA",'MGZ BBVA'!$J$804:$J$972,$B47),0)</f>
        <v>0</v>
      </c>
      <c r="E47" s="62">
        <f>IFERROR(SUMIFS('MGZ DOLARES'!$N$2:$N$2,'MGZ DOLARES'!$F$2:$F$2,"SALIDA",'MGZ DOLARES'!$J$2:$J$2,$B47),0)</f>
        <v>0</v>
      </c>
      <c r="F47" s="62">
        <f>IFERROR(SUMIFS('MGZ BAJIO'!$N$67:$N$68,'MGZ BAJIO'!$H$67:$H$68,"SALIDA",'MGZ BAJIO'!$J$67:$J$68,$B47),0)</f>
        <v>0</v>
      </c>
      <c r="G47" s="62">
        <f>IFERROR(SUMIFS('VICTOR BANAMEX'!$N$333:$N$386,'VICTOR BANAMEX'!$H$333:$H$386,"SALIDA",'VICTOR BANAMEX'!$J$333:$J$386,$B47),0)</f>
        <v>0</v>
      </c>
      <c r="H47" s="62">
        <f>IFERROR(SUMIFS('VICTOR BANORTE'!$N$69:$N$76,'VICTOR BANORTE'!$H$69:$H$76,"SALIDA",'VICTOR BANORTE'!$J$69:$J$76,$B47),0)</f>
        <v>0</v>
      </c>
      <c r="I47" s="62">
        <f>IFERROR(SUMIFS(RODRIGO!$N$2:$N$2,RODRIGO!$H$2:$H$2,"SALIDA",RODRIGO!$J$2:$J$2,$B47),0)</f>
        <v>0</v>
      </c>
      <c r="J47" s="62">
        <f>IFERROR(SUMIFS(MOY!$N$39:$N$44,MOY!$F$39:$F$44,"SALIDA",MOY!$J$39:$J$44,$B47),0)</f>
        <v>0</v>
      </c>
      <c r="K47" s="62">
        <f>IFERROR(SUMIFS('NORMA RUTH'!$N$44:$N$62,'NORMA RUTH'!$H$44:$H$62,"SALIDA",'NORMA RUTH'!$J$44:$J$62,$B47),0)</f>
        <v>0</v>
      </c>
      <c r="L47" s="62">
        <f>IFERROR(SUMIFS(VALERIA!$N$29:$N$43,VALERIA!$H$29:$H$43,"SALIDA",VALERIA!$J$29:$J$43,$B47),0)</f>
        <v>0</v>
      </c>
      <c r="M47" s="62">
        <f>IFERROR(SUMIFS('MANUEL BANAMEX'!$N$67:$N$76,'MANUEL BANAMEX'!$H$67:$H$76,"SALIDA",'MANUEL BANAMEX'!$J$67:$J$76,$B47),0)</f>
        <v>0</v>
      </c>
      <c r="N47" s="62">
        <f>IFERROR(SUMIFS(ROBERTO!$N$2:$N$2,ROBERTO!$H$2:$H$2,"SALIDA",ROBERTO!$J$2:$J$2,$B47),0)</f>
        <v>0</v>
      </c>
      <c r="O47" s="62">
        <f>IFERROR(SUMIFS(JUAN!$N$73:$N$79,JUAN!$H$73:$H$79,"SALIDA",JUAN!$J$73:$J$79,$B47),0)</f>
        <v>0</v>
      </c>
      <c r="P47" s="62">
        <f>IFERROR(SUMIFS('NORMA SANCHEZ'!$N$67:$N$73,'NORMA SANCHEZ'!$H$67:$H$73,"SALIDA",'NORMA SANCHEZ'!$J$67:$J$73,$B47),0)</f>
        <v>0</v>
      </c>
      <c r="Q47" s="62">
        <f>IFERROR(SUMIFS('JOSE CARLOS'!$N$70:$N$75,'JOSE CARLOS'!$H$70:$H$75,"SALIDA",'JOSE CARLOS'!$J$70:$J$75,$B47),0)</f>
        <v>0</v>
      </c>
      <c r="R47" s="62">
        <f>IFERROR(SUMIFS('LUIS ENRIQUE '!$N$57:$N$63,'LUIS ENRIQUE '!$H$57:$H$63,"SALIDA",'LUIS ENRIQUE '!$J$57:$J$63,$B47),0)</f>
        <v>0</v>
      </c>
      <c r="S47" s="62">
        <f>IFERROR(SUMIFS(CESARIA!$N$76:$N$83,CESARIA!$H$76:$H$83,"SALIDA",CESARIA!$J$76:$J$83,$B47),0)</f>
        <v>0</v>
      </c>
      <c r="T47" s="62">
        <f>IFERROR(SUMIFS(ALAN!$N$73:$N$81,ALAN!$H$73:$H$81,"SALIDA",ALAN!$J$73:$J$81,$B47),0)</f>
        <v>0</v>
      </c>
      <c r="U47" s="62">
        <f>IFERROR(SUMIFS(ELVIA!$N$57:$N$57,ELVIA!$H$57:$H$57,"SALIDA",ELVIA!$J$57:$J$57,$B47),0)</f>
        <v>0</v>
      </c>
      <c r="V47" s="146">
        <f>IFERROR(SUMIFS(CAJA!$N$3966:$N$4577,CAJA!$H$3966:$H$4577,"SALIDA",CAJA!$J$3966:$J$4577,$B47),0)</f>
        <v>16675</v>
      </c>
      <c r="W47" s="62">
        <f>IFERROR(SUMIFS('CAJA TIGRES'!$N$1109:$N$1268,'CAJA TIGRES'!$H$1109:$H$1268,"SALIDA",'CAJA TIGRES'!$J$1109:$J$1268,$B47),0)</f>
        <v>1200</v>
      </c>
      <c r="X47" s="62">
        <f>IFERROR(SUMIFS(RESERVA!$N$14:$N$14,RESERVA!$H$14:$H$14,"SALIDA",RESERVA!$J$14:$J$14,$B47),0)</f>
        <v>0</v>
      </c>
      <c r="Y47" s="96">
        <f t="shared" si="11"/>
        <v>17875</v>
      </c>
      <c r="Z47" s="96">
        <f>Y47+'JUN25'!Z47</f>
        <v>150251</v>
      </c>
    </row>
    <row r="48" spans="1:27" x14ac:dyDescent="0.3">
      <c r="A48" s="92"/>
      <c r="B48" s="61" t="s">
        <v>250</v>
      </c>
      <c r="C48" s="146">
        <f>IFERROR(SUMIFS('MGZ121'!$N$954:$N$1021,'MGZ121'!H$954:H$1021,"SALIDA",'MGZ121'!$J$954:$J$1021,$B48),0)</f>
        <v>0</v>
      </c>
      <c r="D48" s="62">
        <f>IFERROR(SUMIFS('MGZ BBVA'!$N$804:$N$972,'MGZ BBVA'!$H$804:$H$972,"SALIDA",'MGZ BBVA'!$J$804:$J$972,$B48),0)</f>
        <v>0</v>
      </c>
      <c r="E48" s="62">
        <f>IFERROR(SUMIFS('MGZ DOLARES'!$N$2:$N$2,'MGZ DOLARES'!$F$2:$F$2,"SALIDA",'MGZ DOLARES'!$J$2:$J$2,$B48),0)</f>
        <v>0</v>
      </c>
      <c r="F48" s="62">
        <f>IFERROR(SUMIFS('MGZ BAJIO'!$N$67:$N$68,'MGZ BAJIO'!$H$67:$H$68,"SALIDA",'MGZ BAJIO'!$J$67:$J$68,$B48),0)</f>
        <v>0</v>
      </c>
      <c r="G48" s="62">
        <f>IFERROR(SUMIFS('VICTOR BANAMEX'!$N$333:$N$386,'VICTOR BANAMEX'!$H$333:$H$386,"SALIDA",'VICTOR BANAMEX'!$J$333:$J$386,$B48),0)</f>
        <v>0</v>
      </c>
      <c r="H48" s="62">
        <f>IFERROR(SUMIFS('VICTOR BANORTE'!$N$69:$N$76,'VICTOR BANORTE'!$H$69:$H$76,"SALIDA",'VICTOR BANORTE'!$J$69:$J$76,$B48),0)</f>
        <v>0</v>
      </c>
      <c r="I48" s="62">
        <f>IFERROR(SUMIFS(RODRIGO!$N$2:$N$2,RODRIGO!$H$2:$H$2,"SALIDA",RODRIGO!$J$2:$J$2,$B48),0)</f>
        <v>0</v>
      </c>
      <c r="J48" s="62">
        <f>IFERROR(SUMIFS(MOY!$N$39:$N$44,MOY!$F$39:$F$44,"SALIDA",MOY!$J$39:$J$44,$B48),0)</f>
        <v>0</v>
      </c>
      <c r="K48" s="62">
        <f>IFERROR(SUMIFS('NORMA RUTH'!$N$44:$N$62,'NORMA RUTH'!$H$44:$H$62,"SALIDA",'NORMA RUTH'!$J$44:$J$62,$B48),0)</f>
        <v>0</v>
      </c>
      <c r="L48" s="62">
        <f>IFERROR(SUMIFS(VALERIA!$N$29:$N$43,VALERIA!$H$29:$H$43,"SALIDA",VALERIA!$J$29:$J$43,$B48),0)</f>
        <v>0</v>
      </c>
      <c r="M48" s="62">
        <f>IFERROR(SUMIFS('MANUEL BANAMEX'!$N$67:$N$76,'MANUEL BANAMEX'!$H$67:$H$76,"SALIDA",'MANUEL BANAMEX'!$J$67:$J$76,$B48),0)</f>
        <v>0</v>
      </c>
      <c r="N48" s="62">
        <f>IFERROR(SUMIFS(ROBERTO!$N$2:$N$2,ROBERTO!$H$2:$H$2,"SALIDA",ROBERTO!$J$2:$J$2,$B48),0)</f>
        <v>0</v>
      </c>
      <c r="O48" s="62">
        <f>IFERROR(SUMIFS(JUAN!$N$73:$N$79,JUAN!$H$73:$H$79,"SALIDA",JUAN!$J$73:$J$79,$B48),0)</f>
        <v>0</v>
      </c>
      <c r="P48" s="62">
        <f>IFERROR(SUMIFS('NORMA SANCHEZ'!$N$67:$N$73,'NORMA SANCHEZ'!$H$67:$H$73,"SALIDA",'NORMA SANCHEZ'!$J$67:$J$73,$B48),0)</f>
        <v>0</v>
      </c>
      <c r="Q48" s="62">
        <f>IFERROR(SUMIFS('JOSE CARLOS'!$N$70:$N$75,'JOSE CARLOS'!$H$70:$H$75,"SALIDA",'JOSE CARLOS'!$J$70:$J$75,$B48),0)</f>
        <v>0</v>
      </c>
      <c r="R48" s="62">
        <f>IFERROR(SUMIFS('LUIS ENRIQUE '!$N$57:$N$63,'LUIS ENRIQUE '!$H$57:$H$63,"SALIDA",'LUIS ENRIQUE '!$J$57:$J$63,$B48),0)</f>
        <v>0</v>
      </c>
      <c r="S48" s="62">
        <f>IFERROR(SUMIFS(CESARIA!$N$76:$N$83,CESARIA!$H$76:$H$83,"SALIDA",CESARIA!$J$76:$J$83,$B48),0)</f>
        <v>0</v>
      </c>
      <c r="T48" s="62">
        <f>IFERROR(SUMIFS(ALAN!$N$73:$N$81,ALAN!$H$73:$H$81,"SALIDA",ALAN!$J$73:$J$81,$B48),0)</f>
        <v>0</v>
      </c>
      <c r="U48" s="62">
        <f>IFERROR(SUMIFS(ELVIA!$N$57:$N$57,ELVIA!$H$57:$H$57,"SALIDA",ELVIA!$J$57:$J$57,$B48),0)</f>
        <v>0</v>
      </c>
      <c r="V48" s="146">
        <f>IFERROR(SUMIFS(CAJA!$N$3966:$N$4577,CAJA!$H$3966:$H$4577,"SALIDA",CAJA!$J$3966:$J$4577,$B48),0)</f>
        <v>0</v>
      </c>
      <c r="W48" s="62">
        <f>IFERROR(SUMIFS('CAJA TIGRES'!$N$1109:$N$1268,'CAJA TIGRES'!$H$1109:$H$1268,"SALIDA",'CAJA TIGRES'!$J$1109:$J$1268,$B48),0)</f>
        <v>0</v>
      </c>
      <c r="X48" s="62">
        <f>IFERROR(SUMIFS(RESERVA!$N$14:$N$14,RESERVA!$H$14:$H$14,"SALIDA",RESERVA!$J$14:$J$14,$B48),0)</f>
        <v>0</v>
      </c>
      <c r="Y48" s="96">
        <f t="shared" si="11"/>
        <v>0</v>
      </c>
      <c r="Z48" s="96">
        <f>Y48+'JUN25'!Z48</f>
        <v>0</v>
      </c>
    </row>
    <row r="49" spans="1:31" s="180" customFormat="1" x14ac:dyDescent="0.3">
      <c r="A49" s="180">
        <v>6</v>
      </c>
      <c r="B49" s="181" t="s">
        <v>56</v>
      </c>
      <c r="C49" s="135">
        <f>SUM(C50:C59)</f>
        <v>149343.22999999998</v>
      </c>
      <c r="D49" s="135">
        <f t="shared" ref="D49:Z49" si="12">SUM(D50:D59)</f>
        <v>184002.56</v>
      </c>
      <c r="E49" s="135">
        <f t="shared" si="12"/>
        <v>0</v>
      </c>
      <c r="F49" s="135">
        <f t="shared" si="12"/>
        <v>0</v>
      </c>
      <c r="G49" s="135">
        <f t="shared" si="12"/>
        <v>70482.240000000005</v>
      </c>
      <c r="H49" s="135">
        <f t="shared" si="12"/>
        <v>0</v>
      </c>
      <c r="I49" s="135">
        <f t="shared" si="12"/>
        <v>0</v>
      </c>
      <c r="J49" s="135">
        <f t="shared" si="12"/>
        <v>0</v>
      </c>
      <c r="K49" s="135">
        <f t="shared" si="12"/>
        <v>0</v>
      </c>
      <c r="L49" s="135">
        <f t="shared" si="12"/>
        <v>0</v>
      </c>
      <c r="M49" s="135">
        <f t="shared" si="12"/>
        <v>0</v>
      </c>
      <c r="N49" s="135">
        <f>SUM(N50:N59)</f>
        <v>0</v>
      </c>
      <c r="O49" s="135">
        <f t="shared" si="12"/>
        <v>3660.91</v>
      </c>
      <c r="P49" s="135">
        <f t="shared" si="12"/>
        <v>0</v>
      </c>
      <c r="Q49" s="135">
        <f t="shared" si="12"/>
        <v>0</v>
      </c>
      <c r="R49" s="135">
        <f t="shared" si="12"/>
        <v>0</v>
      </c>
      <c r="S49" s="135">
        <f t="shared" si="12"/>
        <v>3660.91</v>
      </c>
      <c r="T49" s="135">
        <f t="shared" si="12"/>
        <v>492.06</v>
      </c>
      <c r="U49" s="135">
        <f t="shared" si="12"/>
        <v>0</v>
      </c>
      <c r="V49" s="135">
        <f t="shared" si="12"/>
        <v>99141</v>
      </c>
      <c r="W49" s="135">
        <f t="shared" si="12"/>
        <v>460</v>
      </c>
      <c r="X49" s="135">
        <f t="shared" si="12"/>
        <v>0</v>
      </c>
      <c r="Y49" s="135">
        <f t="shared" si="12"/>
        <v>511242.91</v>
      </c>
      <c r="Z49" s="135">
        <f t="shared" si="12"/>
        <v>2142659.59</v>
      </c>
      <c r="AE49" s="453"/>
    </row>
    <row r="50" spans="1:31" x14ac:dyDescent="0.3">
      <c r="A50">
        <v>6.1</v>
      </c>
      <c r="B50" s="60" t="s">
        <v>88</v>
      </c>
      <c r="C50" s="146">
        <f>IFERROR(SUMIFS('MGZ121'!$N$954:$N$1021,'MGZ121'!H$954:H$1021,"SALIDA",'MGZ121'!$J$954:$J$1021,$B50),0)</f>
        <v>0</v>
      </c>
      <c r="D50" s="62">
        <f>IFERROR(SUMIFS('MGZ BBVA'!$N$804:$N$972,'MGZ BBVA'!$H$804:$H$972,"SALIDA",'MGZ BBVA'!$J$804:$J$972,$B50),0)</f>
        <v>13218.56</v>
      </c>
      <c r="E50" s="62">
        <f>IFERROR(SUMIFS('MGZ DOLARES'!$N$2:$N$2,'MGZ DOLARES'!$F$2:$F$2,"SALIDA",'MGZ DOLARES'!$J$2:$J$2,$B50),0)</f>
        <v>0</v>
      </c>
      <c r="F50" s="62">
        <f>IFERROR(SUMIFS('MGZ BAJIO'!$N$67:$N$68,'MGZ BAJIO'!$H$67:$H$68,"SALIDA",'MGZ BAJIO'!$J$67:$J$68,$B50),0)</f>
        <v>0</v>
      </c>
      <c r="G50" s="62">
        <f>IFERROR(SUMIFS('VICTOR BANAMEX'!$N$333:$N$386,'VICTOR BANAMEX'!$H$333:$H$386,"SALIDA",'VICTOR BANAMEX'!$J$333:$J$386,$B50),0)</f>
        <v>33960</v>
      </c>
      <c r="H50" s="62">
        <f>IFERROR(SUMIFS('VICTOR BANORTE'!$N$69:$N$76,'VICTOR BANORTE'!$H$69:$H$76,"SALIDA",'VICTOR BANORTE'!$J$69:$J$76,$B50),0)</f>
        <v>0</v>
      </c>
      <c r="I50" s="62">
        <f>IFERROR(SUMIFS(RODRIGO!$N$2:$N$2,RODRIGO!$H$2:$H$2,"SALIDA",RODRIGO!$J$2:$J$2,$B50),0)</f>
        <v>0</v>
      </c>
      <c r="J50" s="62">
        <f>IFERROR(SUMIFS(MOY!$N$39:$N$44,MOY!$F$39:$F$44,"SALIDA",MOY!$J$39:$J$44,$B50),0)</f>
        <v>0</v>
      </c>
      <c r="K50" s="62">
        <f>IFERROR(SUMIFS('NORMA RUTH'!$N$44:$N$62,'NORMA RUTH'!$H$44:$H$62,"SALIDA",'NORMA RUTH'!$J$44:$J$62,$B50),0)</f>
        <v>0</v>
      </c>
      <c r="L50" s="62">
        <f>IFERROR(SUMIFS(VALERIA!$N$29:$N$43,VALERIA!$H$29:$H$43,"SALIDA",VALERIA!$J$29:$J$43,$B50),0)</f>
        <v>0</v>
      </c>
      <c r="M50" s="62">
        <f>IFERROR(SUMIFS('MANUEL BANAMEX'!$N$67:$N$76,'MANUEL BANAMEX'!$H$67:$H$76,"SALIDA",'MANUEL BANAMEX'!$J$67:$J$76,$B50),0)</f>
        <v>0</v>
      </c>
      <c r="N50" s="62">
        <f>IFERROR(SUMIFS(ROBERTO!$N$2:$N$2,ROBERTO!$H$2:$H$2,"SALIDA",ROBERTO!$J$2:$J$2,$B50),0)</f>
        <v>0</v>
      </c>
      <c r="O50" s="62">
        <f>IFERROR(SUMIFS(JUAN!$N$73:$N$79,JUAN!$H$73:$H$79,"SALIDA",JUAN!$J$73:$J$79,$B50),0)</f>
        <v>0</v>
      </c>
      <c r="P50" s="62">
        <f>IFERROR(SUMIFS('NORMA SANCHEZ'!$N$67:$N$73,'NORMA SANCHEZ'!$H$67:$H$73,"SALIDA",'NORMA SANCHEZ'!$J$67:$J$73,$B50),0)</f>
        <v>0</v>
      </c>
      <c r="Q50" s="62">
        <f>IFERROR(SUMIFS('JOSE CARLOS'!$N$70:$N$75,'JOSE CARLOS'!$H$70:$H$75,"SALIDA",'JOSE CARLOS'!$J$70:$J$75,$B50),0)</f>
        <v>0</v>
      </c>
      <c r="R50" s="62">
        <f>IFERROR(SUMIFS('LUIS ENRIQUE '!$N$57:$N$63,'LUIS ENRIQUE '!$H$57:$H$63,"SALIDA",'LUIS ENRIQUE '!$J$57:$J$63,$B50),0)</f>
        <v>0</v>
      </c>
      <c r="S50" s="62">
        <f>IFERROR(SUMIFS(CESARIA!$N$76:$N$83,CESARIA!$H$76:$H$83,"SALIDA",CESARIA!$J$76:$J$83,$B50),0)</f>
        <v>0</v>
      </c>
      <c r="T50" s="62">
        <f>IFERROR(SUMIFS(ALAN!$N$73:$N$81,ALAN!$H$73:$H$81,"SALIDA",ALAN!$J$73:$J$81,$B50),0)</f>
        <v>0</v>
      </c>
      <c r="U50" s="62">
        <f>IFERROR(SUMIFS(ELVIA!$N$57:$N$57,ELVIA!$H$57:$H$57,"SALIDA",ELVIA!$J$57:$J$57,$B50),0)</f>
        <v>0</v>
      </c>
      <c r="V50" s="146">
        <f>IFERROR(SUMIFS(CAJA!$N$3966:$N$4577,CAJA!$H$3966:$H$4577,"SALIDA",CAJA!$J$3966:$J$4577,$B50),0)</f>
        <v>58500</v>
      </c>
      <c r="W50" s="62">
        <f>IFERROR(SUMIFS('CAJA TIGRES'!$N$1109:$N$1268,'CAJA TIGRES'!$H$1109:$H$1268,"SALIDA",'CAJA TIGRES'!$J$1109:$J$1268,$B50),0)</f>
        <v>0</v>
      </c>
      <c r="X50" s="62">
        <f>IFERROR(SUMIFS(RESERVA!$N$14:$N$14,RESERVA!$H$14:$H$14,"SALIDA",RESERVA!$J$14:$J$14,$B50),0)</f>
        <v>0</v>
      </c>
      <c r="Y50" s="96">
        <f t="shared" ref="Y50:Y59" si="13">SUM(C50:X50)</f>
        <v>105678.56</v>
      </c>
      <c r="Z50" s="96">
        <f>Y50+'JUN25'!Z50</f>
        <v>604471.36</v>
      </c>
    </row>
    <row r="51" spans="1:31" x14ac:dyDescent="0.3">
      <c r="A51">
        <v>6.2</v>
      </c>
      <c r="B51" s="60" t="s">
        <v>89</v>
      </c>
      <c r="C51" s="146">
        <f>IFERROR(SUMIFS('MGZ121'!$N$954:$N$1021,'MGZ121'!H$954:H$1021,"SALIDA",'MGZ121'!$J$954:$J$1021,$B51),0)</f>
        <v>149343.22999999998</v>
      </c>
      <c r="D51" s="62">
        <f>IFERROR(SUMIFS('MGZ BBVA'!$N$804:$N$972,'MGZ BBVA'!$H$804:$H$972,"SALIDA",'MGZ BBVA'!$J$804:$J$972,$B51),0)</f>
        <v>0</v>
      </c>
      <c r="E51" s="62">
        <f>IFERROR(SUMIFS('MGZ DOLARES'!$N$2:$N$2,'MGZ DOLARES'!$F$2:$F$2,"SALIDA",'MGZ DOLARES'!$J$2:$J$2,$B51),0)</f>
        <v>0</v>
      </c>
      <c r="F51" s="62">
        <f>IFERROR(SUMIFS('MGZ BAJIO'!$N$67:$N$68,'MGZ BAJIO'!$H$67:$H$68,"SALIDA",'MGZ BAJIO'!$J$67:$J$68,$B51),0)</f>
        <v>0</v>
      </c>
      <c r="G51" s="62">
        <f>IFERROR(SUMIFS('VICTOR BANAMEX'!$N$333:$N$386,'VICTOR BANAMEX'!$H$333:$H$386,"SALIDA",'VICTOR BANAMEX'!$J$333:$J$386,$B51),0)</f>
        <v>36522.240000000005</v>
      </c>
      <c r="H51" s="62">
        <f>IFERROR(SUMIFS('VICTOR BANORTE'!$N$69:$N$76,'VICTOR BANORTE'!$H$69:$H$76,"SALIDA",'VICTOR BANORTE'!$J$69:$J$76,$B51),0)</f>
        <v>0</v>
      </c>
      <c r="I51" s="62">
        <f>IFERROR(SUMIFS(RODRIGO!$N$2:$N$2,RODRIGO!$H$2:$H$2,"SALIDA",RODRIGO!$J$2:$J$2,$B51),0)</f>
        <v>0</v>
      </c>
      <c r="J51" s="62">
        <f>IFERROR(SUMIFS(MOY!$N$39:$N$44,MOY!$F$39:$F$44,"SALIDA",MOY!$J$39:$J$44,$B51),0)</f>
        <v>0</v>
      </c>
      <c r="K51" s="62">
        <f>IFERROR(SUMIFS('NORMA RUTH'!$N$44:$N$62,'NORMA RUTH'!$H$44:$H$62,"SALIDA",'NORMA RUTH'!$J$44:$J$62,$B51),0)</f>
        <v>0</v>
      </c>
      <c r="L51" s="62">
        <f>IFERROR(SUMIFS(VALERIA!$N$29:$N$43,VALERIA!$H$29:$H$43,"SALIDA",VALERIA!$J$29:$J$43,$B51),0)</f>
        <v>0</v>
      </c>
      <c r="M51" s="62">
        <f>IFERROR(SUMIFS('MANUEL BANAMEX'!$N$67:$N$76,'MANUEL BANAMEX'!$H$67:$H$76,"SALIDA",'MANUEL BANAMEX'!$J$67:$J$76,$B51),0)</f>
        <v>0</v>
      </c>
      <c r="N51" s="62">
        <f>IFERROR(SUMIFS(ROBERTO!$N$2:$N$2,ROBERTO!$H$2:$H$2,"SALIDA",ROBERTO!$J$2:$J$2,$B51),0)</f>
        <v>0</v>
      </c>
      <c r="O51" s="62">
        <f>IFERROR(SUMIFS(JUAN!$N$73:$N$79,JUAN!$H$73:$H$79,"SALIDA",JUAN!$J$73:$J$79,$B51),0)</f>
        <v>3660.91</v>
      </c>
      <c r="P51" s="62">
        <f>IFERROR(SUMIFS('NORMA SANCHEZ'!$N$67:$N$73,'NORMA SANCHEZ'!$H$67:$H$73,"SALIDA",'NORMA SANCHEZ'!$J$67:$J$73,$B51),0)</f>
        <v>0</v>
      </c>
      <c r="Q51" s="62">
        <f>IFERROR(SUMIFS('JOSE CARLOS'!$N$70:$N$75,'JOSE CARLOS'!$H$70:$H$75,"SALIDA",'JOSE CARLOS'!$J$70:$J$75,$B51),0)</f>
        <v>0</v>
      </c>
      <c r="R51" s="62">
        <f>IFERROR(SUMIFS('LUIS ENRIQUE '!$N$57:$N$63,'LUIS ENRIQUE '!$H$57:$H$63,"SALIDA",'LUIS ENRIQUE '!$J$57:$J$63,$B51),0)</f>
        <v>0</v>
      </c>
      <c r="S51" s="62">
        <f>IFERROR(SUMIFS(CESARIA!$N$76:$N$83,CESARIA!$H$76:$H$83,"SALIDA",CESARIA!$J$76:$J$83,$B51),0)</f>
        <v>3660.91</v>
      </c>
      <c r="T51" s="62">
        <f>IFERROR(SUMIFS(ALAN!$N$73:$N$81,ALAN!$H$73:$H$81,"SALIDA",ALAN!$J$73:$J$81,$B51),0)</f>
        <v>0</v>
      </c>
      <c r="U51" s="62">
        <f>IFERROR(SUMIFS(ELVIA!$N$57:$N$57,ELVIA!$H$57:$H$57,"SALIDA",ELVIA!$J$57:$J$57,$B51),0)</f>
        <v>0</v>
      </c>
      <c r="V51" s="146">
        <f>IFERROR(SUMIFS(CAJA!$N$3966:$N$4577,CAJA!$H$3966:$H$4577,"SALIDA",CAJA!$J$3966:$J$4577,$B51),0)</f>
        <v>0</v>
      </c>
      <c r="W51" s="62">
        <f>IFERROR(SUMIFS('CAJA TIGRES'!$N$1109:$N$1268,'CAJA TIGRES'!$H$1109:$H$1268,"SALIDA",'CAJA TIGRES'!$J$1109:$J$1268,$B51),0)</f>
        <v>0</v>
      </c>
      <c r="X51" s="62">
        <f>IFERROR(SUMIFS(RESERVA!$N$14:$N$14,RESERVA!$H$14:$H$14,"SALIDA",RESERVA!$J$14:$J$14,$B51),0)</f>
        <v>0</v>
      </c>
      <c r="Y51" s="96">
        <f t="shared" si="13"/>
        <v>193187.28999999998</v>
      </c>
      <c r="Z51" s="96">
        <f>Y51+'JUN25'!Z51</f>
        <v>913983.59000000008</v>
      </c>
    </row>
    <row r="52" spans="1:31" x14ac:dyDescent="0.3">
      <c r="B52" s="60" t="s">
        <v>8786</v>
      </c>
      <c r="C52" s="146">
        <f>IFERROR(SUMIFS('MGZ121'!$N$954:$N$1021,'MGZ121'!H$954:H$1021,"SALIDA",'MGZ121'!$J$954:$J$1021,$B52),0)</f>
        <v>0</v>
      </c>
      <c r="D52" s="62">
        <f>IFERROR(SUMIFS('MGZ BBVA'!$N$804:$N$972,'MGZ BBVA'!$H$804:$H$972,"SALIDA",'MGZ BBVA'!$J$804:$J$972,$B52),0)</f>
        <v>0</v>
      </c>
      <c r="E52" s="62">
        <f>IFERROR(SUMIFS('MGZ DOLARES'!$N$2:$N$2,'MGZ DOLARES'!$F$2:$F$2,"SALIDA",'MGZ DOLARES'!$J$2:$J$2,$B52),0)</f>
        <v>0</v>
      </c>
      <c r="F52" s="62">
        <f>IFERROR(SUMIFS('MGZ BAJIO'!$N$67:$N$68,'MGZ BAJIO'!$H$67:$H$68,"SALIDA",'MGZ BAJIO'!$J$67:$J$68,$B52),0)</f>
        <v>0</v>
      </c>
      <c r="G52" s="62">
        <f>IFERROR(SUMIFS('VICTOR BANAMEX'!$N$333:$N$386,'VICTOR BANAMEX'!$H$333:$H$386,"SALIDA",'VICTOR BANAMEX'!$J$333:$J$386,$B52),0)</f>
        <v>0</v>
      </c>
      <c r="H52" s="62">
        <f>IFERROR(SUMIFS('VICTOR BANORTE'!$N$69:$N$76,'VICTOR BANORTE'!$H$69:$H$76,"SALIDA",'VICTOR BANORTE'!$J$69:$J$76,$B52),0)</f>
        <v>0</v>
      </c>
      <c r="I52" s="62">
        <f>IFERROR(SUMIFS(RODRIGO!$N$2:$N$2,RODRIGO!$H$2:$H$2,"SALIDA",RODRIGO!$J$2:$J$2,$B52),0)</f>
        <v>0</v>
      </c>
      <c r="J52" s="62">
        <f>IFERROR(SUMIFS(MOY!$N$39:$N$44,MOY!$F$39:$F$44,"SALIDA",MOY!$J$39:$J$44,$B52),0)</f>
        <v>0</v>
      </c>
      <c r="K52" s="62">
        <f>IFERROR(SUMIFS('NORMA RUTH'!$N$44:$N$62,'NORMA RUTH'!$H$44:$H$62,"SALIDA",'NORMA RUTH'!$J$44:$J$62,$B52),0)</f>
        <v>0</v>
      </c>
      <c r="L52" s="62">
        <f>IFERROR(SUMIFS(VALERIA!$N$29:$N$43,VALERIA!$H$29:$H$43,"SALIDA",VALERIA!$J$29:$J$43,$B52),0)</f>
        <v>0</v>
      </c>
      <c r="M52" s="62">
        <f>IFERROR(SUMIFS('MANUEL BANAMEX'!$N$67:$N$76,'MANUEL BANAMEX'!$H$67:$H$76,"SALIDA",'MANUEL BANAMEX'!$J$67:$J$76,$B52),0)</f>
        <v>0</v>
      </c>
      <c r="N52" s="62">
        <f>IFERROR(SUMIFS(ROBERTO!$N$2:$N$2,ROBERTO!$H$2:$H$2,"SALIDA",ROBERTO!$J$2:$J$2,$B52),0)</f>
        <v>0</v>
      </c>
      <c r="O52" s="62">
        <f>IFERROR(SUMIFS(JUAN!$N$73:$N$79,JUAN!$H$73:$H$79,"SALIDA",JUAN!$J$73:$J$79,$B52),0)</f>
        <v>0</v>
      </c>
      <c r="P52" s="62">
        <f>IFERROR(SUMIFS('NORMA SANCHEZ'!$N$67:$N$73,'NORMA SANCHEZ'!$H$67:$H$73,"SALIDA",'NORMA SANCHEZ'!$J$67:$J$73,$B52),0)</f>
        <v>0</v>
      </c>
      <c r="Q52" s="62">
        <f>IFERROR(SUMIFS('JOSE CARLOS'!$N$70:$N$75,'JOSE CARLOS'!$H$70:$H$75,"SALIDA",'JOSE CARLOS'!$J$70:$J$75,$B52),0)</f>
        <v>0</v>
      </c>
      <c r="R52" s="62">
        <f>IFERROR(SUMIFS('LUIS ENRIQUE '!$N$57:$N$63,'LUIS ENRIQUE '!$H$57:$H$63,"SALIDA",'LUIS ENRIQUE '!$J$57:$J$63,$B52),0)</f>
        <v>0</v>
      </c>
      <c r="S52" s="62">
        <f>IFERROR(SUMIFS(CESARIA!$N$76:$N$83,CESARIA!$H$76:$H$83,"SALIDA",CESARIA!$J$76:$J$83,$B52),0)</f>
        <v>0</v>
      </c>
      <c r="T52" s="62">
        <f>IFERROR(SUMIFS(ALAN!$N$73:$N$81,ALAN!$H$73:$H$81,"SALIDA",ALAN!$J$73:$J$81,$B52),0)</f>
        <v>0</v>
      </c>
      <c r="U52" s="62">
        <f>IFERROR(SUMIFS(ELVIA!$N$57:$N$57,ELVIA!$H$57:$H$57,"SALIDA",ELVIA!$J$57:$J$57,$B52),0)</f>
        <v>0</v>
      </c>
      <c r="V52" s="146">
        <f>IFERROR(SUMIFS(CAJA!$N$3966:$N$4577,CAJA!$H$3966:$H$4577,"SALIDA",CAJA!$J$3966:$J$4577,$B52),0)</f>
        <v>0</v>
      </c>
      <c r="W52" s="62">
        <f>IFERROR(SUMIFS('CAJA TIGRES'!$N$1109:$N$1268,'CAJA TIGRES'!$H$1109:$H$1268,"SALIDA",'CAJA TIGRES'!$J$1109:$J$1268,$B52),0)</f>
        <v>0</v>
      </c>
      <c r="X52" s="62">
        <f>IFERROR(SUMIFS(RESERVA!$N$14:$N$14,RESERVA!$H$14:$H$14,"SALIDA",RESERVA!$J$14:$J$14,$B52),0)</f>
        <v>0</v>
      </c>
      <c r="Y52" s="96">
        <f t="shared" ref="Y52:Y54" si="14">SUM(C52:X52)</f>
        <v>0</v>
      </c>
      <c r="Z52" s="96">
        <f>Y52+'JUN25'!Z52</f>
        <v>0</v>
      </c>
      <c r="AE52"/>
    </row>
    <row r="53" spans="1:31" x14ac:dyDescent="0.3">
      <c r="A53">
        <v>6.3</v>
      </c>
      <c r="B53" s="60" t="s">
        <v>90</v>
      </c>
      <c r="C53" s="146">
        <f>IFERROR(SUMIFS('MGZ121'!$N$954:$N$1021,'MGZ121'!H$954:H$1021,"SALIDA",'MGZ121'!$J$954:$J$1021,$B53),0)</f>
        <v>0</v>
      </c>
      <c r="D53" s="62">
        <f>IFERROR(SUMIFS('MGZ BBVA'!$N$804:$N$972,'MGZ BBVA'!$H$804:$H$972,"SALIDA",'MGZ BBVA'!$J$804:$J$972,$B53),0)</f>
        <v>2615</v>
      </c>
      <c r="E53" s="62">
        <f>IFERROR(SUMIFS('MGZ DOLARES'!$N$2:$N$2,'MGZ DOLARES'!$F$2:$F$2,"SALIDA",'MGZ DOLARES'!$J$2:$J$2,$B53),0)</f>
        <v>0</v>
      </c>
      <c r="F53" s="62">
        <f>IFERROR(SUMIFS('MGZ BAJIO'!$N$67:$N$68,'MGZ BAJIO'!$H$67:$H$68,"SALIDA",'MGZ BAJIO'!$J$67:$J$68,$B53),0)</f>
        <v>0</v>
      </c>
      <c r="G53" s="62">
        <f>IFERROR(SUMIFS('VICTOR BANAMEX'!$N$333:$N$386,'VICTOR BANAMEX'!$H$333:$H$386,"SALIDA",'VICTOR BANAMEX'!$J$333:$J$386,$B53),0)</f>
        <v>0</v>
      </c>
      <c r="H53" s="62">
        <f>IFERROR(SUMIFS('VICTOR BANORTE'!$N$69:$N$76,'VICTOR BANORTE'!$H$69:$H$76,"SALIDA",'VICTOR BANORTE'!$J$69:$J$76,$B53),0)</f>
        <v>0</v>
      </c>
      <c r="I53" s="62">
        <f>IFERROR(SUMIFS(RODRIGO!$N$2:$N$2,RODRIGO!$H$2:$H$2,"SALIDA",RODRIGO!$J$2:$J$2,$B53),0)</f>
        <v>0</v>
      </c>
      <c r="J53" s="62">
        <f>IFERROR(SUMIFS(MOY!$N$39:$N$44,MOY!$F$39:$F$44,"SALIDA",MOY!$J$39:$J$44,$B53),0)</f>
        <v>0</v>
      </c>
      <c r="K53" s="62">
        <f>IFERROR(SUMIFS('NORMA RUTH'!$N$44:$N$62,'NORMA RUTH'!$H$44:$H$62,"SALIDA",'NORMA RUTH'!$J$44:$J$62,$B53),0)</f>
        <v>0</v>
      </c>
      <c r="L53" s="62">
        <f>IFERROR(SUMIFS(VALERIA!$N$29:$N$43,VALERIA!$H$29:$H$43,"SALIDA",VALERIA!$J$29:$J$43,$B53),0)</f>
        <v>0</v>
      </c>
      <c r="M53" s="62">
        <f>IFERROR(SUMIFS('MANUEL BANAMEX'!$N$67:$N$76,'MANUEL BANAMEX'!$H$67:$H$76,"SALIDA",'MANUEL BANAMEX'!$J$67:$J$76,$B53),0)</f>
        <v>0</v>
      </c>
      <c r="N53" s="62">
        <f>IFERROR(SUMIFS(ROBERTO!$N$2:$N$2,ROBERTO!$H$2:$H$2,"SALIDA",ROBERTO!$J$2:$J$2,$B53),0)</f>
        <v>0</v>
      </c>
      <c r="O53" s="62">
        <f>IFERROR(SUMIFS(JUAN!$N$73:$N$79,JUAN!$H$73:$H$79,"SALIDA",JUAN!$J$73:$J$79,$B53),0)</f>
        <v>0</v>
      </c>
      <c r="P53" s="62">
        <f>IFERROR(SUMIFS('NORMA SANCHEZ'!$N$67:$N$73,'NORMA SANCHEZ'!$H$67:$H$73,"SALIDA",'NORMA SANCHEZ'!$J$67:$J$73,$B53),0)</f>
        <v>0</v>
      </c>
      <c r="Q53" s="62">
        <f>IFERROR(SUMIFS('JOSE CARLOS'!$N$70:$N$75,'JOSE CARLOS'!$H$70:$H$75,"SALIDA",'JOSE CARLOS'!$J$70:$J$75,$B53),0)</f>
        <v>0</v>
      </c>
      <c r="R53" s="62">
        <f>IFERROR(SUMIFS('LUIS ENRIQUE '!$N$57:$N$63,'LUIS ENRIQUE '!$H$57:$H$63,"SALIDA",'LUIS ENRIQUE '!$J$57:$J$63,$B53),0)</f>
        <v>0</v>
      </c>
      <c r="S53" s="62">
        <f>IFERROR(SUMIFS(CESARIA!$N$76:$N$83,CESARIA!$H$76:$H$83,"SALIDA",CESARIA!$J$76:$J$83,$B53),0)</f>
        <v>0</v>
      </c>
      <c r="T53" s="62">
        <f>IFERROR(SUMIFS(ALAN!$N$73:$N$81,ALAN!$H$73:$H$81,"SALIDA",ALAN!$J$73:$J$81,$B53),0)</f>
        <v>0</v>
      </c>
      <c r="U53" s="62">
        <f>IFERROR(SUMIFS(ELVIA!$N$57:$N$57,ELVIA!$H$57:$H$57,"SALIDA",ELVIA!$J$57:$J$57,$B53),0)</f>
        <v>0</v>
      </c>
      <c r="V53" s="146">
        <f>IFERROR(SUMIFS(CAJA!$N$3966:$N$4577,CAJA!$H$3966:$H$4577,"SALIDA",CAJA!$J$3966:$J$4577,$B53),0)</f>
        <v>200</v>
      </c>
      <c r="W53" s="62">
        <f>IFERROR(SUMIFS('CAJA TIGRES'!$N$1109:$N$1268,'CAJA TIGRES'!$H$1109:$H$1268,"SALIDA",'CAJA TIGRES'!$J$1109:$J$1268,$B53),0)</f>
        <v>350</v>
      </c>
      <c r="X53" s="62">
        <f>IFERROR(SUMIFS(RESERVA!$N$14:$N$14,RESERVA!$H$14:$H$14,"SALIDA",RESERVA!$J$14:$J$14,$B53),0)</f>
        <v>0</v>
      </c>
      <c r="Y53" s="96">
        <f t="shared" si="14"/>
        <v>3165</v>
      </c>
      <c r="Z53" s="96">
        <f>Y53+'JUN25'!Z53</f>
        <v>62114.64</v>
      </c>
    </row>
    <row r="54" spans="1:31" x14ac:dyDescent="0.3">
      <c r="A54">
        <v>6.4</v>
      </c>
      <c r="B54" s="60" t="s">
        <v>91</v>
      </c>
      <c r="C54" s="146">
        <f>IFERROR(SUMIFS('MGZ121'!$N$954:$N$1021,'MGZ121'!H$954:H$1021,"SALIDA",'MGZ121'!$J$954:$J$1021,$B54),0)</f>
        <v>0</v>
      </c>
      <c r="D54" s="62">
        <f>IFERROR(SUMIFS('MGZ BBVA'!$N$804:$N$972,'MGZ BBVA'!$H$804:$H$972,"SALIDA",'MGZ BBVA'!$J$804:$J$972,$B54),0)</f>
        <v>13764</v>
      </c>
      <c r="E54" s="62">
        <f>IFERROR(SUMIFS('MGZ DOLARES'!$N$2:$N$2,'MGZ DOLARES'!$F$2:$F$2,"SALIDA",'MGZ DOLARES'!$J$2:$J$2,$B54),0)</f>
        <v>0</v>
      </c>
      <c r="F54" s="62">
        <f>IFERROR(SUMIFS('MGZ BAJIO'!$N$67:$N$68,'MGZ BAJIO'!$H$67:$H$68,"SALIDA",'MGZ BAJIO'!$J$67:$J$68,$B54),0)</f>
        <v>0</v>
      </c>
      <c r="G54" s="62">
        <f>IFERROR(SUMIFS('VICTOR BANAMEX'!$N$333:$N$386,'VICTOR BANAMEX'!$H$333:$H$386,"SALIDA",'VICTOR BANAMEX'!$J$333:$J$386,$B54),0)</f>
        <v>0</v>
      </c>
      <c r="H54" s="62">
        <f>IFERROR(SUMIFS('VICTOR BANORTE'!$N$69:$N$76,'VICTOR BANORTE'!$H$69:$H$76,"SALIDA",'VICTOR BANORTE'!$J$69:$J$76,$B54),0)</f>
        <v>0</v>
      </c>
      <c r="I54" s="62">
        <f>IFERROR(SUMIFS(RODRIGO!$N$2:$N$2,RODRIGO!$H$2:$H$2,"SALIDA",RODRIGO!$J$2:$J$2,$B54),0)</f>
        <v>0</v>
      </c>
      <c r="J54" s="62">
        <f>IFERROR(SUMIFS(MOY!$N$39:$N$44,MOY!$F$39:$F$44,"SALIDA",MOY!$J$39:$J$44,$B54),0)</f>
        <v>0</v>
      </c>
      <c r="K54" s="62">
        <f>IFERROR(SUMIFS('NORMA RUTH'!$N$44:$N$62,'NORMA RUTH'!$H$44:$H$62,"SALIDA",'NORMA RUTH'!$J$44:$J$62,$B54),0)</f>
        <v>0</v>
      </c>
      <c r="L54" s="62">
        <f>IFERROR(SUMIFS(VALERIA!$N$29:$N$43,VALERIA!$H$29:$H$43,"SALIDA",VALERIA!$J$29:$J$43,$B54),0)</f>
        <v>0</v>
      </c>
      <c r="M54" s="62">
        <f>IFERROR(SUMIFS('MANUEL BANAMEX'!$N$67:$N$76,'MANUEL BANAMEX'!$H$67:$H$76,"SALIDA",'MANUEL BANAMEX'!$J$67:$J$76,$B54),0)</f>
        <v>0</v>
      </c>
      <c r="N54" s="62">
        <f>IFERROR(SUMIFS(ROBERTO!$N$2:$N$2,ROBERTO!$H$2:$H$2,"SALIDA",ROBERTO!$J$2:$J$2,$B54),0)</f>
        <v>0</v>
      </c>
      <c r="O54" s="62">
        <f>IFERROR(SUMIFS(JUAN!$N$73:$N$79,JUAN!$H$73:$H$79,"SALIDA",JUAN!$J$73:$J$79,$B54),0)</f>
        <v>0</v>
      </c>
      <c r="P54" s="62">
        <f>IFERROR(SUMIFS('NORMA SANCHEZ'!$N$67:$N$73,'NORMA SANCHEZ'!$H$67:$H$73,"SALIDA",'NORMA SANCHEZ'!$J$67:$J$73,$B54),0)</f>
        <v>0</v>
      </c>
      <c r="Q54" s="62">
        <f>IFERROR(SUMIFS('JOSE CARLOS'!$N$70:$N$75,'JOSE CARLOS'!$H$70:$H$75,"SALIDA",'JOSE CARLOS'!$J$70:$J$75,$B54),0)</f>
        <v>0</v>
      </c>
      <c r="R54" s="62">
        <f>IFERROR(SUMIFS('LUIS ENRIQUE '!$N$57:$N$63,'LUIS ENRIQUE '!$H$57:$H$63,"SALIDA",'LUIS ENRIQUE '!$J$57:$J$63,$B54),0)</f>
        <v>0</v>
      </c>
      <c r="S54" s="62">
        <f>IFERROR(SUMIFS(CESARIA!$N$76:$N$83,CESARIA!$H$76:$H$83,"SALIDA",CESARIA!$J$76:$J$83,$B54),0)</f>
        <v>0</v>
      </c>
      <c r="T54" s="62">
        <f>IFERROR(SUMIFS(ALAN!$N$73:$N$81,ALAN!$H$73:$H$81,"SALIDA",ALAN!$J$73:$J$81,$B54),0)</f>
        <v>0</v>
      </c>
      <c r="U54" s="62">
        <f>IFERROR(SUMIFS(ELVIA!$N$57:$N$57,ELVIA!$H$57:$H$57,"SALIDA",ELVIA!$J$57:$J$57,$B54),0)</f>
        <v>0</v>
      </c>
      <c r="V54" s="146">
        <f>IFERROR(SUMIFS(CAJA!$N$3966:$N$4577,CAJA!$H$3966:$H$4577,"SALIDA",CAJA!$J$3966:$J$4577,$B54),0)</f>
        <v>0</v>
      </c>
      <c r="W54" s="62">
        <f>IFERROR(SUMIFS('CAJA TIGRES'!$N$1109:$N$1268,'CAJA TIGRES'!$H$1109:$H$1268,"SALIDA",'CAJA TIGRES'!$J$1109:$J$1268,$B54),0)</f>
        <v>0</v>
      </c>
      <c r="X54" s="62">
        <f>IFERROR(SUMIFS(RESERVA!$N$14:$N$14,RESERVA!$H$14:$H$14,"SALIDA",RESERVA!$J$14:$J$14,$B54),0)</f>
        <v>0</v>
      </c>
      <c r="Y54" s="96">
        <f t="shared" si="14"/>
        <v>13764</v>
      </c>
      <c r="Z54" s="96">
        <f>Y54+'JUN25'!Z54</f>
        <v>36589</v>
      </c>
    </row>
    <row r="55" spans="1:31" x14ac:dyDescent="0.3">
      <c r="A55">
        <v>6.5</v>
      </c>
      <c r="B55" s="60" t="s">
        <v>116</v>
      </c>
      <c r="C55" s="146">
        <f>IFERROR(SUMIFS('MGZ121'!$N$954:$N$1021,'MGZ121'!H$954:H$1021,"SALIDA",'MGZ121'!$J$954:$J$1021,$B55),0)</f>
        <v>0</v>
      </c>
      <c r="D55" s="62">
        <f>IFERROR(SUMIFS('MGZ BBVA'!$N$804:$N$972,'MGZ BBVA'!$H$804:$H$972,"SALIDA",'MGZ BBVA'!$J$804:$J$972,$B55),0)</f>
        <v>154405</v>
      </c>
      <c r="E55" s="62">
        <f>IFERROR(SUMIFS('MGZ DOLARES'!$N$2:$N$2,'MGZ DOLARES'!$F$2:$F$2,"SALIDA",'MGZ DOLARES'!$J$2:$J$2,$B55),0)</f>
        <v>0</v>
      </c>
      <c r="F55" s="62">
        <f>IFERROR(SUMIFS('MGZ BAJIO'!$N$67:$N$68,'MGZ BAJIO'!$H$67:$H$68,"SALIDA",'MGZ BAJIO'!$J$67:$J$68,$B55),0)</f>
        <v>0</v>
      </c>
      <c r="G55" s="62">
        <f>IFERROR(SUMIFS('VICTOR BANAMEX'!$N$333:$N$386,'VICTOR BANAMEX'!$H$333:$H$386,"SALIDA",'VICTOR BANAMEX'!$J$333:$J$386,$B55),0)</f>
        <v>0</v>
      </c>
      <c r="H55" s="62">
        <f>IFERROR(SUMIFS('VICTOR BANORTE'!$N$69:$N$76,'VICTOR BANORTE'!$H$69:$H$76,"SALIDA",'VICTOR BANORTE'!$J$69:$J$76,$B55),0)</f>
        <v>0</v>
      </c>
      <c r="I55" s="62">
        <f>IFERROR(SUMIFS(RODRIGO!$N$2:$N$2,RODRIGO!$H$2:$H$2,"SALIDA",RODRIGO!$J$2:$J$2,$B55),0)</f>
        <v>0</v>
      </c>
      <c r="J55" s="62">
        <f>IFERROR(SUMIFS(MOY!$N$39:$N$44,MOY!$F$39:$F$44,"SALIDA",MOY!$J$39:$J$44,$B55),0)</f>
        <v>0</v>
      </c>
      <c r="K55" s="62">
        <f>IFERROR(SUMIFS('NORMA RUTH'!$N$44:$N$62,'NORMA RUTH'!$H$44:$H$62,"SALIDA",'NORMA RUTH'!$J$44:$J$62,$B55),0)</f>
        <v>0</v>
      </c>
      <c r="L55" s="62">
        <f>IFERROR(SUMIFS(VALERIA!$N$29:$N$43,VALERIA!$H$29:$H$43,"SALIDA",VALERIA!$J$29:$J$43,$B55),0)</f>
        <v>0</v>
      </c>
      <c r="M55" s="62">
        <f>IFERROR(SUMIFS('MANUEL BANAMEX'!$N$67:$N$76,'MANUEL BANAMEX'!$H$67:$H$76,"SALIDA",'MANUEL BANAMEX'!$J$67:$J$76,$B55),0)</f>
        <v>0</v>
      </c>
      <c r="N55" s="62">
        <f>IFERROR(SUMIFS(ROBERTO!$N$2:$N$2,ROBERTO!$H$2:$H$2,"SALIDA",ROBERTO!$J$2:$J$2,$B55),0)</f>
        <v>0</v>
      </c>
      <c r="O55" s="62">
        <f>IFERROR(SUMIFS(JUAN!$N$73:$N$79,JUAN!$H$73:$H$79,"SALIDA",JUAN!$J$73:$J$79,$B55),0)</f>
        <v>0</v>
      </c>
      <c r="P55" s="62">
        <f>IFERROR(SUMIFS('NORMA SANCHEZ'!$N$67:$N$73,'NORMA SANCHEZ'!$H$67:$H$73,"SALIDA",'NORMA SANCHEZ'!$J$67:$J$73,$B55),0)</f>
        <v>0</v>
      </c>
      <c r="Q55" s="62">
        <f>IFERROR(SUMIFS('JOSE CARLOS'!$N$70:$N$75,'JOSE CARLOS'!$H$70:$H$75,"SALIDA",'JOSE CARLOS'!$J$70:$J$75,$B55),0)</f>
        <v>0</v>
      </c>
      <c r="R55" s="62">
        <f>IFERROR(SUMIFS('LUIS ENRIQUE '!$N$57:$N$63,'LUIS ENRIQUE '!$H$57:$H$63,"SALIDA",'LUIS ENRIQUE '!$J$57:$J$63,$B55),0)</f>
        <v>0</v>
      </c>
      <c r="S55" s="62">
        <f>IFERROR(SUMIFS(CESARIA!$N$76:$N$83,CESARIA!$H$76:$H$83,"SALIDA",CESARIA!$J$76:$J$83,$B55),0)</f>
        <v>0</v>
      </c>
      <c r="T55" s="62">
        <f>IFERROR(SUMIFS(ALAN!$N$73:$N$81,ALAN!$H$73:$H$81,"SALIDA",ALAN!$J$73:$J$81,$B55),0)</f>
        <v>492.06</v>
      </c>
      <c r="U55" s="62">
        <f>IFERROR(SUMIFS(ELVIA!$N$57:$N$57,ELVIA!$H$57:$H$57,"SALIDA",ELVIA!$J$57:$J$57,$B55),0)</f>
        <v>0</v>
      </c>
      <c r="V55" s="146">
        <f>IFERROR(SUMIFS(CAJA!$N$3966:$N$4577,CAJA!$H$3966:$H$4577,"SALIDA",CAJA!$J$3966:$J$4577,$B55),0)</f>
        <v>27961</v>
      </c>
      <c r="W55" s="62">
        <f>IFERROR(SUMIFS('CAJA TIGRES'!$N$1109:$N$1268,'CAJA TIGRES'!$H$1109:$H$1268,"SALIDA",'CAJA TIGRES'!$J$1109:$J$1268,$B55),0)</f>
        <v>110</v>
      </c>
      <c r="X55" s="62">
        <f>IFERROR(SUMIFS(RESERVA!$N$14:$N$14,RESERVA!$H$14:$H$14,"SALIDA",RESERVA!$J$14:$J$14,$B55),0)</f>
        <v>0</v>
      </c>
      <c r="Y55" s="96">
        <f t="shared" si="13"/>
        <v>182968.06</v>
      </c>
      <c r="Z55" s="96">
        <f>Y55+'JUN25'!Z55</f>
        <v>472586</v>
      </c>
    </row>
    <row r="56" spans="1:31" x14ac:dyDescent="0.3">
      <c r="B56" s="60" t="s">
        <v>188</v>
      </c>
      <c r="C56" s="146">
        <f>IFERROR(SUMIFS('MGZ121'!$N$954:$N$1021,'MGZ121'!H$954:H$1021,"SALIDA",'MGZ121'!$J$954:$J$1021,$B56),0)</f>
        <v>0</v>
      </c>
      <c r="D56" s="62">
        <f>IFERROR(SUMIFS('MGZ BBVA'!$N$804:$N$972,'MGZ BBVA'!$H$804:$H$972,"SALIDA",'MGZ BBVA'!$J$804:$J$972,$B56),0)</f>
        <v>0</v>
      </c>
      <c r="E56" s="62">
        <f>IFERROR(SUMIFS('MGZ DOLARES'!$N$2:$N$2,'MGZ DOLARES'!$F$2:$F$2,"SALIDA",'MGZ DOLARES'!$J$2:$J$2,$B56),0)</f>
        <v>0</v>
      </c>
      <c r="F56" s="62">
        <f>IFERROR(SUMIFS('MGZ BAJIO'!$N$67:$N$68,'MGZ BAJIO'!$H$67:$H$68,"SALIDA",'MGZ BAJIO'!$J$67:$J$68,$B56),0)</f>
        <v>0</v>
      </c>
      <c r="G56" s="62">
        <f>IFERROR(SUMIFS('VICTOR BANAMEX'!$N$333:$N$386,'VICTOR BANAMEX'!$H$333:$H$386,"SALIDA",'VICTOR BANAMEX'!$J$333:$J$386,$B56),0)</f>
        <v>0</v>
      </c>
      <c r="H56" s="62">
        <f>IFERROR(SUMIFS('VICTOR BANORTE'!$N$69:$N$76,'VICTOR BANORTE'!$H$69:$H$76,"SALIDA",'VICTOR BANORTE'!$J$69:$J$76,$B56),0)</f>
        <v>0</v>
      </c>
      <c r="I56" s="62">
        <f>IFERROR(SUMIFS(RODRIGO!$N$2:$N$2,RODRIGO!$H$2:$H$2,"SALIDA",RODRIGO!$J$2:$J$2,$B56),0)</f>
        <v>0</v>
      </c>
      <c r="J56" s="62">
        <f>IFERROR(SUMIFS(MOY!$N$39:$N$44,MOY!$F$39:$F$44,"SALIDA",MOY!$J$39:$J$44,$B56),0)</f>
        <v>0</v>
      </c>
      <c r="K56" s="62">
        <f>IFERROR(SUMIFS('NORMA RUTH'!$N$44:$N$62,'NORMA RUTH'!$H$44:$H$62,"SALIDA",'NORMA RUTH'!$J$44:$J$62,$B56),0)</f>
        <v>0</v>
      </c>
      <c r="L56" s="62">
        <f>IFERROR(SUMIFS(VALERIA!$N$29:$N$43,VALERIA!$H$29:$H$43,"SALIDA",VALERIA!$J$29:$J$43,$B56),0)</f>
        <v>0</v>
      </c>
      <c r="M56" s="62">
        <f>IFERROR(SUMIFS('MANUEL BANAMEX'!$N$67:$N$76,'MANUEL BANAMEX'!$H$67:$H$76,"SALIDA",'MANUEL BANAMEX'!$J$67:$J$76,$B56),0)</f>
        <v>0</v>
      </c>
      <c r="N56" s="62">
        <f>IFERROR(SUMIFS(ROBERTO!$N$2:$N$2,ROBERTO!$H$2:$H$2,"SALIDA",ROBERTO!$J$2:$J$2,$B56),0)</f>
        <v>0</v>
      </c>
      <c r="O56" s="62">
        <f>IFERROR(SUMIFS(JUAN!$N$73:$N$79,JUAN!$H$73:$H$79,"SALIDA",JUAN!$J$73:$J$79,$B56),0)</f>
        <v>0</v>
      </c>
      <c r="P56" s="62">
        <f>IFERROR(SUMIFS('NORMA SANCHEZ'!$N$67:$N$73,'NORMA SANCHEZ'!$H$67:$H$73,"SALIDA",'NORMA SANCHEZ'!$J$67:$J$73,$B56),0)</f>
        <v>0</v>
      </c>
      <c r="Q56" s="62">
        <f>IFERROR(SUMIFS('JOSE CARLOS'!$N$70:$N$75,'JOSE CARLOS'!$H$70:$H$75,"SALIDA",'JOSE CARLOS'!$J$70:$J$75,$B56),0)</f>
        <v>0</v>
      </c>
      <c r="R56" s="62">
        <f>IFERROR(SUMIFS('LUIS ENRIQUE '!$N$57:$N$63,'LUIS ENRIQUE '!$H$57:$H$63,"SALIDA",'LUIS ENRIQUE '!$J$57:$J$63,$B56),0)</f>
        <v>0</v>
      </c>
      <c r="S56" s="62">
        <f>IFERROR(SUMIFS(CESARIA!$N$76:$N$83,CESARIA!$H$76:$H$83,"SALIDA",CESARIA!$J$76:$J$83,$B56),0)</f>
        <v>0</v>
      </c>
      <c r="T56" s="62">
        <f>IFERROR(SUMIFS(ALAN!$N$73:$N$81,ALAN!$H$73:$H$81,"SALIDA",ALAN!$J$73:$J$81,$B56),0)</f>
        <v>0</v>
      </c>
      <c r="U56" s="62">
        <f>IFERROR(SUMIFS(ELVIA!$N$57:$N$57,ELVIA!$H$57:$H$57,"SALIDA",ELVIA!$J$57:$J$57,$B56),0)</f>
        <v>0</v>
      </c>
      <c r="V56" s="146">
        <f>IFERROR(SUMIFS(CAJA!$N$3966:$N$4577,CAJA!$H$3966:$H$4577,"SALIDA",CAJA!$J$3966:$J$4577,$B56),0)</f>
        <v>0</v>
      </c>
      <c r="W56" s="62">
        <f>IFERROR(SUMIFS('CAJA TIGRES'!$N$1109:$N$1268,'CAJA TIGRES'!$H$1109:$H$1268,"SALIDA",'CAJA TIGRES'!$J$1109:$J$1268,$B56),0)</f>
        <v>0</v>
      </c>
      <c r="X56" s="62">
        <f>IFERROR(SUMIFS(RESERVA!$N$14:$N$14,RESERVA!$H$14:$H$14,"SALIDA",RESERVA!$J$14:$J$14,$B56),0)</f>
        <v>0</v>
      </c>
      <c r="Y56" s="96">
        <f t="shared" si="13"/>
        <v>0</v>
      </c>
      <c r="Z56" s="96">
        <f>Y56+'JUN25'!Z56</f>
        <v>0</v>
      </c>
    </row>
    <row r="57" spans="1:31" x14ac:dyDescent="0.3">
      <c r="B57" s="60" t="s">
        <v>211</v>
      </c>
      <c r="C57" s="146">
        <f>IFERROR(SUMIFS('MGZ121'!$N$954:$N$1021,'MGZ121'!H$954:H$1021,"SALIDA",'MGZ121'!$J$954:$J$1021,$B57),0)</f>
        <v>0</v>
      </c>
      <c r="D57" s="62">
        <f>IFERROR(SUMIFS('MGZ BBVA'!$N$804:$N$972,'MGZ BBVA'!$H$804:$H$972,"SALIDA",'MGZ BBVA'!$J$804:$J$972,$B57),0)</f>
        <v>0</v>
      </c>
      <c r="E57" s="62">
        <f>IFERROR(SUMIFS('MGZ DOLARES'!$N$2:$N$2,'MGZ DOLARES'!$F$2:$F$2,"SALIDA",'MGZ DOLARES'!$J$2:$J$2,$B57),0)</f>
        <v>0</v>
      </c>
      <c r="F57" s="62">
        <f>IFERROR(SUMIFS('MGZ BAJIO'!$N$67:$N$68,'MGZ BAJIO'!$H$67:$H$68,"SALIDA",'MGZ BAJIO'!$J$67:$J$68,$B57),0)</f>
        <v>0</v>
      </c>
      <c r="G57" s="62">
        <f>IFERROR(SUMIFS('VICTOR BANAMEX'!$N$333:$N$386,'VICTOR BANAMEX'!$H$333:$H$386,"SALIDA",'VICTOR BANAMEX'!$J$333:$J$386,$B57),0)</f>
        <v>0</v>
      </c>
      <c r="H57" s="62">
        <f>IFERROR(SUMIFS('VICTOR BANORTE'!$N$69:$N$76,'VICTOR BANORTE'!$H$69:$H$76,"SALIDA",'VICTOR BANORTE'!$J$69:$J$76,$B57),0)</f>
        <v>0</v>
      </c>
      <c r="I57" s="62">
        <f>IFERROR(SUMIFS(RODRIGO!$N$2:$N$2,RODRIGO!$H$2:$H$2,"SALIDA",RODRIGO!$J$2:$J$2,$B57),0)</f>
        <v>0</v>
      </c>
      <c r="J57" s="62">
        <f>IFERROR(SUMIFS(MOY!$N$39:$N$44,MOY!$F$39:$F$44,"SALIDA",MOY!$J$39:$J$44,$B57),0)</f>
        <v>0</v>
      </c>
      <c r="K57" s="62">
        <f>IFERROR(SUMIFS('NORMA RUTH'!$N$44:$N$62,'NORMA RUTH'!$H$44:$H$62,"SALIDA",'NORMA RUTH'!$J$44:$J$62,$B57),0)</f>
        <v>0</v>
      </c>
      <c r="L57" s="62">
        <f>IFERROR(SUMIFS(VALERIA!$N$29:$N$43,VALERIA!$H$29:$H$43,"SALIDA",VALERIA!$J$29:$J$43,$B57),0)</f>
        <v>0</v>
      </c>
      <c r="M57" s="62">
        <f>IFERROR(SUMIFS('MANUEL BANAMEX'!$N$67:$N$76,'MANUEL BANAMEX'!$H$67:$H$76,"SALIDA",'MANUEL BANAMEX'!$J$67:$J$76,$B57),0)</f>
        <v>0</v>
      </c>
      <c r="N57" s="62">
        <f>IFERROR(SUMIFS(ROBERTO!$N$2:$N$2,ROBERTO!$H$2:$H$2,"SALIDA",ROBERTO!$J$2:$J$2,$B57),0)</f>
        <v>0</v>
      </c>
      <c r="O57" s="62">
        <f>IFERROR(SUMIFS(JUAN!$N$73:$N$79,JUAN!$H$73:$H$79,"SALIDA",JUAN!$J$73:$J$79,$B57),0)</f>
        <v>0</v>
      </c>
      <c r="P57" s="62">
        <f>IFERROR(SUMIFS('NORMA SANCHEZ'!$N$67:$N$73,'NORMA SANCHEZ'!$H$67:$H$73,"SALIDA",'NORMA SANCHEZ'!$J$67:$J$73,$B57),0)</f>
        <v>0</v>
      </c>
      <c r="Q57" s="62">
        <f>IFERROR(SUMIFS('JOSE CARLOS'!$N$70:$N$75,'JOSE CARLOS'!$H$70:$H$75,"SALIDA",'JOSE CARLOS'!$J$70:$J$75,$B57),0)</f>
        <v>0</v>
      </c>
      <c r="R57" s="62">
        <f>IFERROR(SUMIFS('LUIS ENRIQUE '!$N$57:$N$63,'LUIS ENRIQUE '!$H$57:$H$63,"SALIDA",'LUIS ENRIQUE '!$J$57:$J$63,$B57),0)</f>
        <v>0</v>
      </c>
      <c r="S57" s="62">
        <f>IFERROR(SUMIFS(CESARIA!$N$76:$N$83,CESARIA!$H$76:$H$83,"SALIDA",CESARIA!$J$76:$J$83,$B57),0)</f>
        <v>0</v>
      </c>
      <c r="T57" s="62">
        <f>IFERROR(SUMIFS(ALAN!$N$73:$N$81,ALAN!$H$73:$H$81,"SALIDA",ALAN!$J$73:$J$81,$B57),0)</f>
        <v>0</v>
      </c>
      <c r="U57" s="62">
        <f>IFERROR(SUMIFS(ELVIA!$N$57:$N$57,ELVIA!$H$57:$H$57,"SALIDA",ELVIA!$J$57:$J$57,$B57),0)</f>
        <v>0</v>
      </c>
      <c r="V57" s="146">
        <f>IFERROR(SUMIFS(CAJA!$N$3966:$N$4577,CAJA!$H$3966:$H$4577,"SALIDA",CAJA!$J$3966:$J$4577,$B57),0)</f>
        <v>0</v>
      </c>
      <c r="W57" s="62">
        <f>IFERROR(SUMIFS('CAJA TIGRES'!$N$1109:$N$1268,'CAJA TIGRES'!$H$1109:$H$1268,"SALIDA",'CAJA TIGRES'!$J$1109:$J$1268,$B57),0)</f>
        <v>0</v>
      </c>
      <c r="X57" s="62">
        <f>IFERROR(SUMIFS(RESERVA!$N$14:$N$14,RESERVA!$H$14:$H$14,"SALIDA",RESERVA!$J$14:$J$14,$B57),0)</f>
        <v>0</v>
      </c>
      <c r="Y57" s="96">
        <f t="shared" si="13"/>
        <v>0</v>
      </c>
      <c r="Z57" s="96">
        <f>Y57+'JUN25'!Z57</f>
        <v>0</v>
      </c>
    </row>
    <row r="58" spans="1:31" x14ac:dyDescent="0.3">
      <c r="B58" s="60" t="s">
        <v>212</v>
      </c>
      <c r="C58" s="146">
        <f>IFERROR(SUMIFS('MGZ121'!$N$954:$N$1021,'MGZ121'!H$954:H$1021,"SALIDA",'MGZ121'!$J$954:$J$1021,$B58),0)</f>
        <v>0</v>
      </c>
      <c r="D58" s="62">
        <f>IFERROR(SUMIFS('MGZ BBVA'!$N$804:$N$972,'MGZ BBVA'!$H$804:$H$972,"SALIDA",'MGZ BBVA'!$J$804:$J$972,$B58),0)</f>
        <v>0</v>
      </c>
      <c r="E58" s="62">
        <f>IFERROR(SUMIFS('MGZ DOLARES'!$N$2:$N$2,'MGZ DOLARES'!$F$2:$F$2,"SALIDA",'MGZ DOLARES'!$J$2:$J$2,$B58),0)</f>
        <v>0</v>
      </c>
      <c r="F58" s="62">
        <f>IFERROR(SUMIFS('MGZ BAJIO'!$N$67:$N$68,'MGZ BAJIO'!$H$67:$H$68,"SALIDA",'MGZ BAJIO'!$J$67:$J$68,$B58),0)</f>
        <v>0</v>
      </c>
      <c r="G58" s="62">
        <f>IFERROR(SUMIFS('VICTOR BANAMEX'!$N$333:$N$386,'VICTOR BANAMEX'!$H$333:$H$386,"SALIDA",'VICTOR BANAMEX'!$J$333:$J$386,$B58),0)</f>
        <v>0</v>
      </c>
      <c r="H58" s="62">
        <f>IFERROR(SUMIFS('VICTOR BANORTE'!$N$69:$N$76,'VICTOR BANORTE'!$H$69:$H$76,"SALIDA",'VICTOR BANORTE'!$J$69:$J$76,$B58),0)</f>
        <v>0</v>
      </c>
      <c r="I58" s="62">
        <f>IFERROR(SUMIFS(RODRIGO!$N$2:$N$2,RODRIGO!$H$2:$H$2,"SALIDA",RODRIGO!$J$2:$J$2,$B58),0)</f>
        <v>0</v>
      </c>
      <c r="J58" s="62">
        <f>IFERROR(SUMIFS(MOY!$N$39:$N$44,MOY!$F$39:$F$44,"SALIDA",MOY!$J$39:$J$44,$B58),0)</f>
        <v>0</v>
      </c>
      <c r="K58" s="62">
        <f>IFERROR(SUMIFS('NORMA RUTH'!$N$44:$N$62,'NORMA RUTH'!$H$44:$H$62,"SALIDA",'NORMA RUTH'!$J$44:$J$62,$B58),0)</f>
        <v>0</v>
      </c>
      <c r="L58" s="62">
        <f>IFERROR(SUMIFS(VALERIA!$N$29:$N$43,VALERIA!$H$29:$H$43,"SALIDA",VALERIA!$J$29:$J$43,$B58),0)</f>
        <v>0</v>
      </c>
      <c r="M58" s="62">
        <f>IFERROR(SUMIFS('MANUEL BANAMEX'!$N$67:$N$76,'MANUEL BANAMEX'!$H$67:$H$76,"SALIDA",'MANUEL BANAMEX'!$J$67:$J$76,$B58),0)</f>
        <v>0</v>
      </c>
      <c r="N58" s="62">
        <f>IFERROR(SUMIFS(ROBERTO!$N$2:$N$2,ROBERTO!$H$2:$H$2,"SALIDA",ROBERTO!$J$2:$J$2,$B58),0)</f>
        <v>0</v>
      </c>
      <c r="O58" s="62">
        <f>IFERROR(SUMIFS(JUAN!$N$73:$N$79,JUAN!$H$73:$H$79,"SALIDA",JUAN!$J$73:$J$79,$B58),0)</f>
        <v>0</v>
      </c>
      <c r="P58" s="62">
        <f>IFERROR(SUMIFS('NORMA SANCHEZ'!$N$67:$N$73,'NORMA SANCHEZ'!$H$67:$H$73,"SALIDA",'NORMA SANCHEZ'!$J$67:$J$73,$B58),0)</f>
        <v>0</v>
      </c>
      <c r="Q58" s="62">
        <f>IFERROR(SUMIFS('JOSE CARLOS'!$N$70:$N$75,'JOSE CARLOS'!$H$70:$H$75,"SALIDA",'JOSE CARLOS'!$J$70:$J$75,$B58),0)</f>
        <v>0</v>
      </c>
      <c r="R58" s="62">
        <f>IFERROR(SUMIFS('LUIS ENRIQUE '!$N$57:$N$63,'LUIS ENRIQUE '!$H$57:$H$63,"SALIDA",'LUIS ENRIQUE '!$J$57:$J$63,$B58),0)</f>
        <v>0</v>
      </c>
      <c r="S58" s="62">
        <f>IFERROR(SUMIFS(CESARIA!$N$76:$N$83,CESARIA!$H$76:$H$83,"SALIDA",CESARIA!$J$76:$J$83,$B58),0)</f>
        <v>0</v>
      </c>
      <c r="T58" s="62">
        <f>IFERROR(SUMIFS(ALAN!$N$73:$N$81,ALAN!$H$73:$H$81,"SALIDA",ALAN!$J$73:$J$81,$B58),0)</f>
        <v>0</v>
      </c>
      <c r="U58" s="62">
        <f>IFERROR(SUMIFS(ELVIA!$N$57:$N$57,ELVIA!$H$57:$H$57,"SALIDA",ELVIA!$J$57:$J$57,$B58),0)</f>
        <v>0</v>
      </c>
      <c r="V58" s="146">
        <f>IFERROR(SUMIFS(CAJA!$N$3966:$N$4577,CAJA!$H$3966:$H$4577,"SALIDA",CAJA!$J$3966:$J$4577,$B58),0)</f>
        <v>12480</v>
      </c>
      <c r="W58" s="62">
        <f>IFERROR(SUMIFS('CAJA TIGRES'!$N$1109:$N$1268,'CAJA TIGRES'!$H$1109:$H$1268,"SALIDA",'CAJA TIGRES'!$J$1109:$J$1268,$B58),0)</f>
        <v>0</v>
      </c>
      <c r="X58" s="62">
        <f>IFERROR(SUMIFS(RESERVA!$N$14:$N$14,RESERVA!$H$14:$H$14,"SALIDA",RESERVA!$J$14:$J$14,$B58),0)</f>
        <v>0</v>
      </c>
      <c r="Y58" s="96">
        <f t="shared" si="13"/>
        <v>12480</v>
      </c>
      <c r="Z58" s="96">
        <f>Y58+'JUN25'!Z58</f>
        <v>52915</v>
      </c>
    </row>
    <row r="59" spans="1:31" ht="27.6" x14ac:dyDescent="0.3">
      <c r="B59" s="61" t="s">
        <v>221</v>
      </c>
      <c r="C59" s="146">
        <f>IFERROR(SUMIFS('MGZ121'!$N$954:$N$1021,'MGZ121'!H$954:H$1021,"SALIDA",'MGZ121'!$J$954:$J$1021,$B59),0)</f>
        <v>0</v>
      </c>
      <c r="D59" s="62">
        <f>IFERROR(SUMIFS('MGZ BBVA'!$N$804:$N$972,'MGZ BBVA'!$H$804:$H$972,"SALIDA",'MGZ BBVA'!$J$804:$J$972,$B59),0)</f>
        <v>0</v>
      </c>
      <c r="E59" s="62">
        <f>IFERROR(SUMIFS('MGZ DOLARES'!$N$2:$N$2,'MGZ DOLARES'!$F$2:$F$2,"SALIDA",'MGZ DOLARES'!$J$2:$J$2,$B59),0)</f>
        <v>0</v>
      </c>
      <c r="F59" s="62">
        <f>IFERROR(SUMIFS('MGZ BAJIO'!$N$67:$N$68,'MGZ BAJIO'!$H$67:$H$68,"SALIDA",'MGZ BAJIO'!$J$67:$J$68,$B59),0)</f>
        <v>0</v>
      </c>
      <c r="G59" s="62">
        <f>IFERROR(SUMIFS('VICTOR BANAMEX'!$N$333:$N$386,'VICTOR BANAMEX'!$H$333:$H$386,"SALIDA",'VICTOR BANAMEX'!$J$333:$J$386,$B59),0)</f>
        <v>0</v>
      </c>
      <c r="H59" s="62">
        <f>IFERROR(SUMIFS('VICTOR BANORTE'!$N$69:$N$76,'VICTOR BANORTE'!$H$69:$H$76,"SALIDA",'VICTOR BANORTE'!$J$69:$J$76,$B59),0)</f>
        <v>0</v>
      </c>
      <c r="I59" s="62">
        <f>IFERROR(SUMIFS(RODRIGO!$N$2:$N$2,RODRIGO!$H$2:$H$2,"SALIDA",RODRIGO!$J$2:$J$2,$B59),0)</f>
        <v>0</v>
      </c>
      <c r="J59" s="62">
        <f>IFERROR(SUMIFS(MOY!$N$39:$N$44,MOY!$F$39:$F$44,"SALIDA",MOY!$J$39:$J$44,$B59),0)</f>
        <v>0</v>
      </c>
      <c r="K59" s="62">
        <f>IFERROR(SUMIFS('NORMA RUTH'!$N$44:$N$62,'NORMA RUTH'!$H$44:$H$62,"SALIDA",'NORMA RUTH'!$J$44:$J$62,$B59),0)</f>
        <v>0</v>
      </c>
      <c r="L59" s="62">
        <f>IFERROR(SUMIFS(VALERIA!$N$29:$N$43,VALERIA!$H$29:$H$43,"SALIDA",VALERIA!$J$29:$J$43,$B59),0)</f>
        <v>0</v>
      </c>
      <c r="M59" s="62">
        <f>IFERROR(SUMIFS('MANUEL BANAMEX'!$N$67:$N$76,'MANUEL BANAMEX'!$H$67:$H$76,"SALIDA",'MANUEL BANAMEX'!$J$67:$J$76,$B59),0)</f>
        <v>0</v>
      </c>
      <c r="N59" s="62">
        <f>IFERROR(SUMIFS(ROBERTO!$N$2:$N$2,ROBERTO!$H$2:$H$2,"SALIDA",ROBERTO!$J$2:$J$2,$B59),0)</f>
        <v>0</v>
      </c>
      <c r="O59" s="62">
        <f>IFERROR(SUMIFS(JUAN!$N$73:$N$79,JUAN!$H$73:$H$79,"SALIDA",JUAN!$J$73:$J$79,$B59),0)</f>
        <v>0</v>
      </c>
      <c r="P59" s="62">
        <f>IFERROR(SUMIFS('NORMA SANCHEZ'!$N$67:$N$73,'NORMA SANCHEZ'!$H$67:$H$73,"SALIDA",'NORMA SANCHEZ'!$J$67:$J$73,$B59),0)</f>
        <v>0</v>
      </c>
      <c r="Q59" s="62">
        <f>IFERROR(SUMIFS('JOSE CARLOS'!$N$70:$N$75,'JOSE CARLOS'!$H$70:$H$75,"SALIDA",'JOSE CARLOS'!$J$70:$J$75,$B59),0)</f>
        <v>0</v>
      </c>
      <c r="R59" s="62">
        <f>IFERROR(SUMIFS('LUIS ENRIQUE '!$N$57:$N$63,'LUIS ENRIQUE '!$H$57:$H$63,"SALIDA",'LUIS ENRIQUE '!$J$57:$J$63,$B59),0)</f>
        <v>0</v>
      </c>
      <c r="S59" s="62">
        <f>IFERROR(SUMIFS(CESARIA!$N$76:$N$83,CESARIA!$H$76:$H$83,"SALIDA",CESARIA!$J$76:$J$83,$B59),0)</f>
        <v>0</v>
      </c>
      <c r="T59" s="62">
        <f>IFERROR(SUMIFS(ALAN!$N$73:$N$81,ALAN!$H$73:$H$81,"SALIDA",ALAN!$J$73:$J$81,$B59),0)</f>
        <v>0</v>
      </c>
      <c r="U59" s="62">
        <f>IFERROR(SUMIFS(ELVIA!$N$57:$N$57,ELVIA!$H$57:$H$57,"SALIDA",ELVIA!$J$57:$J$57,$B59),0)</f>
        <v>0</v>
      </c>
      <c r="V59" s="146">
        <f>IFERROR(SUMIFS(CAJA!$N$3966:$N$4577,CAJA!$H$3966:$H$4577,"SALIDA",CAJA!$J$3966:$J$4577,$B59),0)</f>
        <v>0</v>
      </c>
      <c r="W59" s="62">
        <f>IFERROR(SUMIFS('CAJA TIGRES'!$N$1109:$N$1268,'CAJA TIGRES'!$H$1109:$H$1268,"SALIDA",'CAJA TIGRES'!$J$1109:$J$1268,$B59),0)</f>
        <v>0</v>
      </c>
      <c r="X59" s="62">
        <f>IFERROR(SUMIFS(RESERVA!$N$14:$N$14,RESERVA!$H$14:$H$14,"SALIDA",RESERVA!$J$14:$J$14,$B59),0)</f>
        <v>0</v>
      </c>
      <c r="Y59" s="96">
        <f t="shared" si="13"/>
        <v>0</v>
      </c>
      <c r="Z59" s="96">
        <f>Y59+'JUN25'!Z59</f>
        <v>0</v>
      </c>
    </row>
    <row r="60" spans="1:31" s="180" customFormat="1" x14ac:dyDescent="0.3">
      <c r="A60" s="180">
        <v>7</v>
      </c>
      <c r="B60" s="181" t="s">
        <v>57</v>
      </c>
      <c r="C60" s="135">
        <f>SUM(C61:C63)</f>
        <v>272337.96000000002</v>
      </c>
      <c r="D60" s="135">
        <f t="shared" ref="D60:Z60" si="15">SUM(D61:D63)</f>
        <v>88249.31</v>
      </c>
      <c r="E60" s="135">
        <f t="shared" si="15"/>
        <v>0</v>
      </c>
      <c r="F60" s="135">
        <f t="shared" si="15"/>
        <v>482.81000000000006</v>
      </c>
      <c r="G60" s="135">
        <f t="shared" si="15"/>
        <v>652.14</v>
      </c>
      <c r="H60" s="135">
        <f t="shared" si="15"/>
        <v>511.4</v>
      </c>
      <c r="I60" s="135">
        <f t="shared" si="15"/>
        <v>0</v>
      </c>
      <c r="J60" s="135">
        <f t="shared" si="15"/>
        <v>0</v>
      </c>
      <c r="K60" s="135">
        <f t="shared" si="15"/>
        <v>604.09</v>
      </c>
      <c r="L60" s="135">
        <f t="shared" si="15"/>
        <v>1171.6000000000001</v>
      </c>
      <c r="M60" s="135">
        <f t="shared" si="15"/>
        <v>0</v>
      </c>
      <c r="N60" s="135">
        <f t="shared" si="15"/>
        <v>0</v>
      </c>
      <c r="O60" s="135">
        <f t="shared" si="15"/>
        <v>568.4</v>
      </c>
      <c r="P60" s="135">
        <f t="shared" si="15"/>
        <v>191.4</v>
      </c>
      <c r="Q60" s="135">
        <f t="shared" si="15"/>
        <v>336.21</v>
      </c>
      <c r="R60" s="135">
        <f t="shared" si="15"/>
        <v>69.599999999999994</v>
      </c>
      <c r="S60" s="135">
        <f t="shared" si="15"/>
        <v>568.4</v>
      </c>
      <c r="T60" s="135">
        <f t="shared" si="15"/>
        <v>307.39999999999998</v>
      </c>
      <c r="U60" s="135">
        <f t="shared" si="15"/>
        <v>0</v>
      </c>
      <c r="V60" s="135">
        <f t="shared" si="15"/>
        <v>5000</v>
      </c>
      <c r="W60" s="135">
        <f t="shared" si="15"/>
        <v>0</v>
      </c>
      <c r="X60" s="135">
        <f t="shared" si="15"/>
        <v>0</v>
      </c>
      <c r="Y60" s="135">
        <f t="shared" si="15"/>
        <v>371050.72</v>
      </c>
      <c r="Z60" s="135">
        <f t="shared" si="15"/>
        <v>3387432.6300000004</v>
      </c>
      <c r="AE60" s="453"/>
    </row>
    <row r="61" spans="1:31" x14ac:dyDescent="0.3">
      <c r="A61">
        <v>7.1</v>
      </c>
      <c r="B61" s="60" t="s">
        <v>85</v>
      </c>
      <c r="C61" s="146">
        <f>IFERROR(SUMIFS('MGZ121'!$N$954:$N$1021,'MGZ121'!H$954:H$1021,"SALIDA",'MGZ121'!$J$954:$J$1021,$B61),0)</f>
        <v>125.28</v>
      </c>
      <c r="D61" s="62">
        <f>IFERROR(SUMIFS('MGZ BBVA'!$N$804:$N$972,'MGZ BBVA'!$H$804:$H$972,"SALIDA",'MGZ BBVA'!$J$804:$J$972,$B61),0)</f>
        <v>88247</v>
      </c>
      <c r="E61" s="62">
        <f>IFERROR(SUMIFS('MGZ DOLARES'!$N$2:$N$2,'MGZ DOLARES'!$F$2:$F$2,"SALIDA",'MGZ DOLARES'!$J$2:$J$2,$B61),0)</f>
        <v>0</v>
      </c>
      <c r="F61" s="62">
        <f>IFERROR(SUMIFS('MGZ BAJIO'!$N$67:$N$68,'MGZ BAJIO'!$H$67:$H$68,"SALIDA",'MGZ BAJIO'!$J$67:$J$68,$B61),0)</f>
        <v>482.81000000000006</v>
      </c>
      <c r="G61" s="62">
        <f>IFERROR(SUMIFS('VICTOR BANAMEX'!$N$333:$N$386,'VICTOR BANAMEX'!$H$333:$H$386,"SALIDA",'VICTOR BANAMEX'!$J$333:$J$386,$B61),0)</f>
        <v>652.14</v>
      </c>
      <c r="H61" s="62">
        <f>IFERROR(SUMIFS('VICTOR BANORTE'!$N$69:$N$76,'VICTOR BANORTE'!$H$69:$H$76,"SALIDA",'VICTOR BANORTE'!$J$69:$J$76,$B61),0)</f>
        <v>511.4</v>
      </c>
      <c r="I61" s="62">
        <f>IFERROR(SUMIFS(RODRIGO!$N$2:$N$2,RODRIGO!$H$2:$H$2,"SALIDA",RODRIGO!$J$2:$J$2,$B61),0)</f>
        <v>0</v>
      </c>
      <c r="J61" s="62">
        <f>IFERROR(SUMIFS(MOY!$N$39:$N$44,MOY!$F$39:$F$44,"SALIDA",MOY!$J$39:$J$44,$B61),0)</f>
        <v>0</v>
      </c>
      <c r="K61" s="62">
        <f>IFERROR(SUMIFS('NORMA RUTH'!$N$44:$N$62,'NORMA RUTH'!$H$44:$H$62,"SALIDA",'NORMA RUTH'!$J$44:$J$62,$B61),0)</f>
        <v>604.09</v>
      </c>
      <c r="L61" s="62">
        <f>IFERROR(SUMIFS(VALERIA!$N$29:$N$43,VALERIA!$H$29:$H$43,"SALIDA",VALERIA!$J$29:$J$43,$B61),0)</f>
        <v>1171.6000000000001</v>
      </c>
      <c r="M61" s="62">
        <f>IFERROR(SUMIFS('MANUEL BANAMEX'!$N$67:$N$76,'MANUEL BANAMEX'!$H$67:$H$76,"SALIDA",'MANUEL BANAMEX'!$J$67:$J$76,$B61),0)</f>
        <v>0</v>
      </c>
      <c r="N61" s="62">
        <f>IFERROR(SUMIFS(ROBERTO!$N$2:$N$2,ROBERTO!$H$2:$H$2,"SALIDA",ROBERTO!$J$2:$J$2,$B61),0)</f>
        <v>0</v>
      </c>
      <c r="O61" s="62">
        <f>IFERROR(SUMIFS(JUAN!$N$73:$N$79,JUAN!$H$73:$H$79,"SALIDA",JUAN!$J$73:$J$79,$B61),0)</f>
        <v>568.4</v>
      </c>
      <c r="P61" s="62">
        <f>IFERROR(SUMIFS('NORMA SANCHEZ'!$N$67:$N$73,'NORMA SANCHEZ'!$H$67:$H$73,"SALIDA",'NORMA SANCHEZ'!$J$67:$J$73,$B61),0)</f>
        <v>191.4</v>
      </c>
      <c r="Q61" s="62">
        <f>IFERROR(SUMIFS('JOSE CARLOS'!$N$70:$N$75,'JOSE CARLOS'!$H$70:$H$75,"SALIDA",'JOSE CARLOS'!$J$70:$J$75,$B61),0)</f>
        <v>336.21</v>
      </c>
      <c r="R61" s="62">
        <f>IFERROR(SUMIFS('LUIS ENRIQUE '!$N$57:$N$63,'LUIS ENRIQUE '!$H$57:$H$63,"SALIDA",'LUIS ENRIQUE '!$J$57:$J$63,$B61),0)</f>
        <v>69.599999999999994</v>
      </c>
      <c r="S61" s="62">
        <f>IFERROR(SUMIFS(CESARIA!$N$76:$N$83,CESARIA!$H$76:$H$83,"SALIDA",CESARIA!$J$76:$J$83,$B61),0)</f>
        <v>568.4</v>
      </c>
      <c r="T61" s="62">
        <f>IFERROR(SUMIFS(ALAN!$N$73:$N$81,ALAN!$H$73:$H$81,"SALIDA",ALAN!$J$73:$J$81,$B61),0)</f>
        <v>307.39999999999998</v>
      </c>
      <c r="U61" s="62">
        <f>IFERROR(SUMIFS(ELVIA!$N$57:$N$57,ELVIA!$H$57:$H$57,"SALIDA",ELVIA!$J$57:$J$57,$B61),0)</f>
        <v>0</v>
      </c>
      <c r="V61" s="62">
        <f>IFERROR(SUMIFS(CAJA!$N$3966:$N$4577,CAJA!$H$3966:$H$4577,"SALIDA",CAJA!$J$3966:$J$4577,$B61),0)</f>
        <v>0</v>
      </c>
      <c r="W61" s="62">
        <f>IFERROR(SUMIFS('CAJA TIGRES'!$N$1109:$N$1268,'CAJA TIGRES'!$H$1109:$H$1268,"SALIDA",'CAJA TIGRES'!$J$1109:$J$1268,$B61),0)</f>
        <v>0</v>
      </c>
      <c r="X61" s="62">
        <f>IFERROR(SUMIFS(RESERVA!$N$14:$N$14,RESERVA!$H$14:$H$14,"SALIDA",RESERVA!$J$14:$J$14,$B61),0)</f>
        <v>0</v>
      </c>
      <c r="Y61" s="96">
        <f>SUM(C61:X61)</f>
        <v>93835.729999999981</v>
      </c>
      <c r="Z61" s="96">
        <f>Y61+'JUN25'!Z61</f>
        <v>767680.88</v>
      </c>
    </row>
    <row r="62" spans="1:31" x14ac:dyDescent="0.3">
      <c r="A62">
        <v>7.2</v>
      </c>
      <c r="B62" s="60" t="s">
        <v>86</v>
      </c>
      <c r="C62" s="146">
        <f>IFERROR(SUMIFS('MGZ121'!$N$954:$N$1021,'MGZ121'!H$954:H$1021,"SALIDA",'MGZ121'!$J$954:$J$1021,$B62),0)</f>
        <v>272212.68</v>
      </c>
      <c r="D62" s="62">
        <f>IFERROR(SUMIFS('MGZ BBVA'!$N$804:$N$972,'MGZ BBVA'!$H$804:$H$972,"SALIDA",'MGZ BBVA'!$J$804:$J$972,$B62),0)</f>
        <v>2.31</v>
      </c>
      <c r="E62" s="62">
        <f>IFERROR(SUMIFS('MGZ DOLARES'!$N$2:$N$2,'MGZ DOLARES'!$F$2:$F$2,"SALIDA",'MGZ DOLARES'!$J$2:$J$2,$B62),0)</f>
        <v>0</v>
      </c>
      <c r="F62" s="62">
        <f>IFERROR(SUMIFS('MGZ BAJIO'!$N$67:$N$68,'MGZ BAJIO'!$H$67:$H$68,"SALIDA",'MGZ BAJIO'!$J$67:$J$68,$B62),0)</f>
        <v>0</v>
      </c>
      <c r="G62" s="62">
        <f>IFERROR(SUMIFS('VICTOR BANAMEX'!$N$333:$N$386,'VICTOR BANAMEX'!$H$333:$H$386,"SALIDA",'VICTOR BANAMEX'!$J$333:$J$386,$B62),0)</f>
        <v>0</v>
      </c>
      <c r="H62" s="62">
        <f>IFERROR(SUMIFS('VICTOR BANORTE'!$N$69:$N$76,'VICTOR BANORTE'!$H$69:$H$76,"SALIDA",'VICTOR BANORTE'!$J$69:$J$76,$B62),0)</f>
        <v>0</v>
      </c>
      <c r="I62" s="62">
        <f>IFERROR(SUMIFS(RODRIGO!$N$2:$N$2,RODRIGO!$H$2:$H$2,"SALIDA",RODRIGO!$J$2:$J$2,$B62),0)</f>
        <v>0</v>
      </c>
      <c r="J62" s="62">
        <f>IFERROR(SUMIFS(MOY!$N$39:$N$44,MOY!$F$39:$F$44,"SALIDA",MOY!$J$39:$J$44,$B62),0)</f>
        <v>0</v>
      </c>
      <c r="K62" s="62">
        <f>IFERROR(SUMIFS('NORMA RUTH'!$N$44:$N$62,'NORMA RUTH'!$H$44:$H$62,"SALIDA",'NORMA RUTH'!$J$44:$J$62,$B62),0)</f>
        <v>0</v>
      </c>
      <c r="L62" s="62">
        <f>IFERROR(SUMIFS(VALERIA!$N$29:$N$43,VALERIA!$H$29:$H$43,"SALIDA",VALERIA!$J$29:$J$43,$B62),0)</f>
        <v>0</v>
      </c>
      <c r="M62" s="62">
        <f>IFERROR(SUMIFS('MANUEL BANAMEX'!$N$67:$N$76,'MANUEL BANAMEX'!$H$67:$H$76,"SALIDA",'MANUEL BANAMEX'!$J$67:$J$76,$B62),0)</f>
        <v>0</v>
      </c>
      <c r="N62" s="62">
        <f>IFERROR(SUMIFS(ROBERTO!$N$2:$N$2,ROBERTO!$H$2:$H$2,"SALIDA",ROBERTO!$J$2:$J$2,$B62),0)</f>
        <v>0</v>
      </c>
      <c r="O62" s="62">
        <f>IFERROR(SUMIFS(JUAN!$N$73:$N$79,JUAN!$H$73:$H$79,"SALIDA",JUAN!$J$73:$J$79,$B62),0)</f>
        <v>0</v>
      </c>
      <c r="P62" s="62">
        <f>IFERROR(SUMIFS('NORMA SANCHEZ'!$N$67:$N$73,'NORMA SANCHEZ'!$H$67:$H$73,"SALIDA",'NORMA SANCHEZ'!$J$67:$J$73,$B62),0)</f>
        <v>0</v>
      </c>
      <c r="Q62" s="62">
        <f>IFERROR(SUMIFS('JOSE CARLOS'!$N$70:$N$75,'JOSE CARLOS'!$H$70:$H$75,"SALIDA",'JOSE CARLOS'!$J$70:$J$75,$B62),0)</f>
        <v>0</v>
      </c>
      <c r="R62" s="62">
        <f>IFERROR(SUMIFS('LUIS ENRIQUE '!$N$57:$N$63,'LUIS ENRIQUE '!$H$57:$H$63,"SALIDA",'LUIS ENRIQUE '!$J$57:$J$63,$B62),0)</f>
        <v>0</v>
      </c>
      <c r="S62" s="62">
        <f>IFERROR(SUMIFS(CESARIA!$N$76:$N$83,CESARIA!$H$76:$H$83,"SALIDA",CESARIA!$J$76:$J$83,$B62),0)</f>
        <v>0</v>
      </c>
      <c r="T62" s="62">
        <f>IFERROR(SUMIFS(ALAN!$N$73:$N$81,ALAN!$H$73:$H$81,"SALIDA",ALAN!$J$73:$J$81,$B62),0)</f>
        <v>0</v>
      </c>
      <c r="U62" s="62">
        <f>IFERROR(SUMIFS(ELVIA!$N$57:$N$57,ELVIA!$H$57:$H$57,"SALIDA",ELVIA!$J$57:$J$57,$B62),0)</f>
        <v>0</v>
      </c>
      <c r="V62" s="62">
        <f>IFERROR(SUMIFS(CAJA!$N$3966:$N$4577,CAJA!$H$3966:$H$4577,"SALIDA",CAJA!$J$3966:$J$4577,$B62),0)</f>
        <v>0</v>
      </c>
      <c r="W62" s="62">
        <f>IFERROR(SUMIFS('CAJA TIGRES'!$N$1109:$N$1268,'CAJA TIGRES'!$H$1109:$H$1268,"SALIDA",'CAJA TIGRES'!$J$1109:$J$1268,$B62),0)</f>
        <v>0</v>
      </c>
      <c r="X62" s="62">
        <f>IFERROR(SUMIFS(RESERVA!$N$14:$N$14,RESERVA!$H$14:$H$14,"SALIDA",RESERVA!$J$14:$J$14,$B62),0)</f>
        <v>0</v>
      </c>
      <c r="Y62" s="96">
        <f>SUM(C62:X62)</f>
        <v>272214.99</v>
      </c>
      <c r="Z62" s="96">
        <f>Y62+'JUN25'!Z62</f>
        <v>1970751.7500000002</v>
      </c>
    </row>
    <row r="63" spans="1:31" x14ac:dyDescent="0.3">
      <c r="A63">
        <v>7.3</v>
      </c>
      <c r="B63" s="60" t="s">
        <v>87</v>
      </c>
      <c r="C63" s="146">
        <f>IFERROR(SUMIFS('MGZ121'!$N$954:$N$1021,'MGZ121'!H$954:H$1021,"SALIDA",'MGZ121'!$J$954:$J$1021,$B63),0)</f>
        <v>0</v>
      </c>
      <c r="D63" s="62">
        <f>IFERROR(SUMIFS('MGZ BBVA'!$N$804:$N$972,'MGZ BBVA'!$H$804:$H$972,"SALIDA",'MGZ BBVA'!$J$804:$J$972,$B63),0)</f>
        <v>0</v>
      </c>
      <c r="E63" s="62">
        <f>IFERROR(SUMIFS('MGZ DOLARES'!$N$2:$N$2,'MGZ DOLARES'!$F$2:$F$2,"SALIDA",'MGZ DOLARES'!$J$2:$J$2,$B63),0)</f>
        <v>0</v>
      </c>
      <c r="F63" s="62">
        <f>IFERROR(SUMIFS('MGZ BAJIO'!$N$67:$N$68,'MGZ BAJIO'!$H$67:$H$68,"SALIDA",'MGZ BAJIO'!$J$67:$J$68,$B63),0)</f>
        <v>0</v>
      </c>
      <c r="G63" s="62">
        <f>IFERROR(SUMIFS('VICTOR BANAMEX'!$N$333:$N$386,'VICTOR BANAMEX'!$H$333:$H$386,"SALIDA",'VICTOR BANAMEX'!$J$333:$J$386,$B63),0)</f>
        <v>0</v>
      </c>
      <c r="H63" s="62">
        <f>IFERROR(SUMIFS('VICTOR BANORTE'!$N$69:$N$76,'VICTOR BANORTE'!$H$69:$H$76,"SALIDA",'VICTOR BANORTE'!$J$69:$J$76,$B63),0)</f>
        <v>0</v>
      </c>
      <c r="I63" s="62">
        <f>IFERROR(SUMIFS(RODRIGO!$N$2:$N$2,RODRIGO!$H$2:$H$2,"SALIDA",RODRIGO!$J$2:$J$2,$B63),0)</f>
        <v>0</v>
      </c>
      <c r="J63" s="62">
        <f>IFERROR(SUMIFS(MOY!$N$39:$N$44,MOY!$F$39:$F$44,"SALIDA",MOY!$J$39:$J$44,$B63),0)</f>
        <v>0</v>
      </c>
      <c r="K63" s="62">
        <f>IFERROR(SUMIFS('NORMA RUTH'!$N$44:$N$62,'NORMA RUTH'!$H$44:$H$62,"SALIDA",'NORMA RUTH'!$J$44:$J$62,$B63),0)</f>
        <v>0</v>
      </c>
      <c r="L63" s="62">
        <f>IFERROR(SUMIFS(VALERIA!$N$29:$N$43,VALERIA!$H$29:$H$43,"SALIDA",VALERIA!$J$29:$J$43,$B63),0)</f>
        <v>0</v>
      </c>
      <c r="M63" s="62">
        <f>IFERROR(SUMIFS('MANUEL BANAMEX'!$N$67:$N$76,'MANUEL BANAMEX'!$H$67:$H$76,"SALIDA",'MANUEL BANAMEX'!$J$67:$J$76,$B63),0)</f>
        <v>0</v>
      </c>
      <c r="N63" s="62">
        <f>IFERROR(SUMIFS(ROBERTO!$N$2:$N$2,ROBERTO!$H$2:$H$2,"SALIDA",ROBERTO!$J$2:$J$2,$B63),0)</f>
        <v>0</v>
      </c>
      <c r="O63" s="62">
        <f>IFERROR(SUMIFS(JUAN!$N$73:$N$79,JUAN!$H$73:$H$79,"SALIDA",JUAN!$J$73:$J$79,$B63),0)</f>
        <v>0</v>
      </c>
      <c r="P63" s="62">
        <f>IFERROR(SUMIFS('NORMA SANCHEZ'!$N$67:$N$73,'NORMA SANCHEZ'!$H$67:$H$73,"SALIDA",'NORMA SANCHEZ'!$J$67:$J$73,$B63),0)</f>
        <v>0</v>
      </c>
      <c r="Q63" s="62">
        <f>IFERROR(SUMIFS('JOSE CARLOS'!$N$70:$N$75,'JOSE CARLOS'!$H$70:$H$75,"SALIDA",'JOSE CARLOS'!$J$70:$J$75,$B63),0)</f>
        <v>0</v>
      </c>
      <c r="R63" s="62">
        <f>IFERROR(SUMIFS('LUIS ENRIQUE '!$N$57:$N$63,'LUIS ENRIQUE '!$H$57:$H$63,"SALIDA",'LUIS ENRIQUE '!$J$57:$J$63,$B63),0)</f>
        <v>0</v>
      </c>
      <c r="S63" s="62">
        <f>IFERROR(SUMIFS(CESARIA!$N$76:$N$83,CESARIA!$H$76:$H$83,"SALIDA",CESARIA!$J$76:$J$83,$B63),0)</f>
        <v>0</v>
      </c>
      <c r="T63" s="62">
        <f>IFERROR(SUMIFS(ALAN!$N$73:$N$81,ALAN!$H$73:$H$81,"SALIDA",ALAN!$J$73:$J$81,$B63),0)</f>
        <v>0</v>
      </c>
      <c r="U63" s="62">
        <f>IFERROR(SUMIFS(ELVIA!$N$57:$N$57,ELVIA!$H$57:$H$57,"SALIDA",ELVIA!$J$57:$J$57,$B63),0)</f>
        <v>0</v>
      </c>
      <c r="V63" s="146">
        <f>IFERROR(SUMIFS(CAJA!$N$3966:$N$4577,CAJA!$H$3966:$H$4577,"SALIDA",CAJA!$J$3966:$J$4577,$B63),0)</f>
        <v>5000</v>
      </c>
      <c r="W63" s="62">
        <f>IFERROR(SUMIFS('CAJA TIGRES'!$N$1109:$N$1268,'CAJA TIGRES'!$H$1109:$H$1268,"SALIDA",'CAJA TIGRES'!$J$1109:$J$1268,$B63),0)</f>
        <v>0</v>
      </c>
      <c r="X63" s="62">
        <f>IFERROR(SUMIFS(RESERVA!$N$14:$N$14,RESERVA!$H$14:$H$14,"SALIDA",RESERVA!$J$14:$J$14,$B63),0)</f>
        <v>0</v>
      </c>
      <c r="Y63" s="96">
        <f>SUM(C63:X63)</f>
        <v>5000</v>
      </c>
      <c r="Z63" s="96">
        <f>Y63+'JUN25'!Z63</f>
        <v>649000</v>
      </c>
    </row>
    <row r="64" spans="1:31" s="180" customFormat="1" x14ac:dyDescent="0.3">
      <c r="A64" s="180">
        <v>9</v>
      </c>
      <c r="B64" s="181" t="s">
        <v>58</v>
      </c>
      <c r="C64" s="182">
        <f>SUM(C65:C68)</f>
        <v>8509.86</v>
      </c>
      <c r="D64" s="182">
        <f t="shared" ref="D64:Z64" si="16">SUM(D65:D68)</f>
        <v>59357.11</v>
      </c>
      <c r="E64" s="182">
        <f t="shared" si="16"/>
        <v>0</v>
      </c>
      <c r="F64" s="182">
        <f t="shared" si="16"/>
        <v>0</v>
      </c>
      <c r="G64" s="182">
        <f t="shared" si="16"/>
        <v>0</v>
      </c>
      <c r="H64" s="182">
        <f t="shared" si="16"/>
        <v>0</v>
      </c>
      <c r="I64" s="182">
        <f t="shared" ref="I64" si="17">SUM(I65:I68)</f>
        <v>0</v>
      </c>
      <c r="J64" s="182">
        <f t="shared" si="16"/>
        <v>0</v>
      </c>
      <c r="K64" s="182">
        <f t="shared" si="16"/>
        <v>0</v>
      </c>
      <c r="L64" s="182">
        <f t="shared" si="16"/>
        <v>0</v>
      </c>
      <c r="M64" s="182">
        <f t="shared" si="16"/>
        <v>0</v>
      </c>
      <c r="N64" s="182">
        <f t="shared" si="16"/>
        <v>0</v>
      </c>
      <c r="O64" s="182">
        <f t="shared" si="16"/>
        <v>0</v>
      </c>
      <c r="P64" s="182">
        <f t="shared" si="16"/>
        <v>0</v>
      </c>
      <c r="Q64" s="182">
        <f t="shared" si="16"/>
        <v>0</v>
      </c>
      <c r="R64" s="182">
        <f t="shared" si="16"/>
        <v>0</v>
      </c>
      <c r="S64" s="182">
        <f t="shared" si="16"/>
        <v>0</v>
      </c>
      <c r="T64" s="182">
        <f t="shared" si="16"/>
        <v>0</v>
      </c>
      <c r="U64" s="182">
        <f t="shared" si="16"/>
        <v>0</v>
      </c>
      <c r="V64" s="182">
        <f t="shared" si="16"/>
        <v>0</v>
      </c>
      <c r="W64" s="182">
        <f t="shared" si="16"/>
        <v>0</v>
      </c>
      <c r="X64" s="182">
        <f t="shared" si="16"/>
        <v>0</v>
      </c>
      <c r="Y64" s="182">
        <f t="shared" si="16"/>
        <v>67866.97</v>
      </c>
      <c r="Z64" s="182">
        <f t="shared" si="16"/>
        <v>1850870.7</v>
      </c>
      <c r="AE64" s="453"/>
    </row>
    <row r="65" spans="1:31" x14ac:dyDescent="0.3">
      <c r="A65">
        <v>9.1</v>
      </c>
      <c r="B65" s="60" t="s">
        <v>101</v>
      </c>
      <c r="C65" s="146">
        <f>IFERROR(SUMIFS('MGZ121'!$N$954:$N$1021,'MGZ121'!H$954:H$1021,"SALIDA",'MGZ121'!$J$954:$J$1021,$B65),0)</f>
        <v>8509.86</v>
      </c>
      <c r="D65" s="62">
        <f>IFERROR(SUMIFS('MGZ BBVA'!$N$804:$N$972,'MGZ BBVA'!$H$804:$H$972,"SALIDA",'MGZ BBVA'!$J$804:$J$972,$B65),0)</f>
        <v>59357.11</v>
      </c>
      <c r="E65" s="62">
        <f>IFERROR(SUMIFS('MGZ DOLARES'!$N$2:$N$2,'MGZ DOLARES'!$F$2:$F$2,"SALIDA",'MGZ DOLARES'!$J$2:$J$2,$B65),0)</f>
        <v>0</v>
      </c>
      <c r="F65" s="62">
        <f>IFERROR(SUMIFS('MGZ BAJIO'!$N$67:$N$68,'MGZ BAJIO'!$H$67:$H$68,"SALIDA",'MGZ BAJIO'!$J$67:$J$68,$B65),0)</f>
        <v>0</v>
      </c>
      <c r="G65" s="62">
        <f>IFERROR(SUMIFS('VICTOR BANAMEX'!$N$333:$N$386,'VICTOR BANAMEX'!$H$333:$H$386,"SALIDA",'VICTOR BANAMEX'!$J$333:$J$386,$B65),0)</f>
        <v>0</v>
      </c>
      <c r="H65" s="62">
        <f>IFERROR(SUMIFS('VICTOR BANORTE'!$N$69:$N$76,'VICTOR BANORTE'!$H$69:$H$76,"SALIDA",'VICTOR BANORTE'!$J$69:$J$76,$B65),0)</f>
        <v>0</v>
      </c>
      <c r="I65" s="62">
        <f>IFERROR(SUMIFS(RODRIGO!$N$2:$N$2,RODRIGO!$H$2:$H$2,"SALIDA",RODRIGO!$J$2:$J$2,$B65),0)</f>
        <v>0</v>
      </c>
      <c r="J65" s="62">
        <f>IFERROR(SUMIFS(MOY!$N$39:$N$44,MOY!$F$39:$F$44,"SALIDA",MOY!$J$39:$J$44,$B65),0)</f>
        <v>0</v>
      </c>
      <c r="K65" s="62">
        <f>IFERROR(SUMIFS('NORMA RUTH'!$N$44:$N$62,'NORMA RUTH'!$H$44:$H$62,"SALIDA",'NORMA RUTH'!$J$44:$J$62,$B65),0)</f>
        <v>0</v>
      </c>
      <c r="L65" s="62">
        <f>IFERROR(SUMIFS(VALERIA!$N$29:$N$43,VALERIA!$H$29:$H$43,"SALIDA",VALERIA!$J$29:$J$43,$B65),0)</f>
        <v>0</v>
      </c>
      <c r="M65" s="62">
        <f>IFERROR(SUMIFS('MANUEL BANAMEX'!$N$67:$N$76,'MANUEL BANAMEX'!$H$67:$H$76,"SALIDA",'MANUEL BANAMEX'!$J$67:$J$76,$B65),0)</f>
        <v>0</v>
      </c>
      <c r="N65" s="62">
        <f>IFERROR(SUMIFS(ROBERTO!$N$2:$N$2,ROBERTO!$H$2:$H$2,"SALIDA",ROBERTO!$J$2:$J$2,$B65),0)</f>
        <v>0</v>
      </c>
      <c r="O65" s="62">
        <f>IFERROR(SUMIFS(JUAN!$N$73:$N$79,JUAN!$H$73:$H$79,"SALIDA",JUAN!$J$73:$J$79,$B65),0)</f>
        <v>0</v>
      </c>
      <c r="P65" s="62">
        <f>IFERROR(SUMIFS('NORMA SANCHEZ'!$N$67:$N$73,'NORMA SANCHEZ'!$H$67:$H$73,"SALIDA",'NORMA SANCHEZ'!$J$67:$J$73,$B65),0)</f>
        <v>0</v>
      </c>
      <c r="Q65" s="62">
        <f>IFERROR(SUMIFS('JOSE CARLOS'!$N$70:$N$75,'JOSE CARLOS'!$H$70:$H$75,"SALIDA",'JOSE CARLOS'!$J$70:$J$75,$B65),0)</f>
        <v>0</v>
      </c>
      <c r="R65" s="62">
        <f>IFERROR(SUMIFS('LUIS ENRIQUE '!$N$57:$N$63,'LUIS ENRIQUE '!$H$57:$H$63,"SALIDA",'LUIS ENRIQUE '!$J$57:$J$63,$B65),0)</f>
        <v>0</v>
      </c>
      <c r="S65" s="62">
        <f>IFERROR(SUMIFS(CESARIA!$N$76:$N$83,CESARIA!$H$76:$H$83,"SALIDA",CESARIA!$J$76:$J$83,$B65),0)</f>
        <v>0</v>
      </c>
      <c r="T65" s="62">
        <f>IFERROR(SUMIFS(ALAN!$N$73:$N$81,ALAN!$H$73:$H$81,"SALIDA",ALAN!$J$73:$J$81,$B65),0)</f>
        <v>0</v>
      </c>
      <c r="U65" s="62">
        <f>IFERROR(SUMIFS(ELVIA!$N$57:$N$57,ELVIA!$H$57:$H$57,"SALIDA",ELVIA!$J$57:$J$57,$B65),0)</f>
        <v>0</v>
      </c>
      <c r="V65" s="62">
        <f>IFERROR(SUMIFS(CAJA!$N$3966:$N$4577,CAJA!$H$3966:$H$4577,"SALIDA",CAJA!$J$3966:$J$4577,$B65),0)</f>
        <v>0</v>
      </c>
      <c r="W65" s="62">
        <f>IFERROR(SUMIFS('CAJA TIGRES'!$N$1109:$N$1268,'CAJA TIGRES'!$H$1109:$H$1268,"SALIDA",'CAJA TIGRES'!$J$1109:$J$1268,$B65),0)</f>
        <v>0</v>
      </c>
      <c r="X65" s="62">
        <f>IFERROR(SUMIFS(RESERVA!$N$14:$N$14,RESERVA!$H$14:$H$14,"SALIDA",RESERVA!$J$14:$J$14,$B65),0)</f>
        <v>0</v>
      </c>
      <c r="Y65" s="96">
        <f>SUM(C65:X65)</f>
        <v>67866.97</v>
      </c>
      <c r="Z65" s="96">
        <f>Y65+'JUN25'!Z65</f>
        <v>1831895.7</v>
      </c>
    </row>
    <row r="66" spans="1:31" x14ac:dyDescent="0.3">
      <c r="A66">
        <v>9.1999999999999993</v>
      </c>
      <c r="B66" s="60" t="s">
        <v>82</v>
      </c>
      <c r="C66" s="62">
        <f>IFERROR(SUMIFS('MGZ121'!$N$954:$N$1021,'MGZ121'!H$954:H$1021,"SALIDA",'MGZ121'!$J$954:$J$1021,$B66),0)</f>
        <v>0</v>
      </c>
      <c r="D66" s="62">
        <f>IFERROR(SUMIFS('MGZ BBVA'!$N$804:$N$972,'MGZ BBVA'!$H$804:$H$972,"SALIDA",'MGZ BBVA'!$J$804:$J$972,$B66),0)</f>
        <v>0</v>
      </c>
      <c r="E66" s="62">
        <f>IFERROR(SUMIFS('MGZ DOLARES'!$N$2:$N$2,'MGZ DOLARES'!$F$2:$F$2,"SALIDA",'MGZ DOLARES'!$J$2:$J$2,$B66),0)</f>
        <v>0</v>
      </c>
      <c r="F66" s="62">
        <f>IFERROR(SUMIFS('MGZ BAJIO'!$N$67:$N$68,'MGZ BAJIO'!$H$67:$H$68,"SALIDA",'MGZ BAJIO'!$J$67:$J$68,$B66),0)</f>
        <v>0</v>
      </c>
      <c r="G66" s="62">
        <f>IFERROR(SUMIFS('VICTOR BANAMEX'!$N$333:$N$386,'VICTOR BANAMEX'!$H$333:$H$386,"SALIDA",'VICTOR BANAMEX'!$J$333:$J$386,$B66),0)</f>
        <v>0</v>
      </c>
      <c r="H66" s="62">
        <f>IFERROR(SUMIFS('VICTOR BANORTE'!$N$69:$N$76,'VICTOR BANORTE'!$H$69:$H$76,"SALIDA",'VICTOR BANORTE'!$J$69:$J$76,$B66),0)</f>
        <v>0</v>
      </c>
      <c r="I66" s="62">
        <f>IFERROR(SUMIFS(RODRIGO!$N$2:$N$2,RODRIGO!$H$2:$H$2,"SALIDA",RODRIGO!$J$2:$J$2,$B66),0)</f>
        <v>0</v>
      </c>
      <c r="J66" s="62">
        <f>IFERROR(SUMIFS(MOY!$N$39:$N$44,MOY!$F$39:$F$44,"SALIDA",MOY!$J$39:$J$44,$B66),0)</f>
        <v>0</v>
      </c>
      <c r="K66" s="62">
        <f>IFERROR(SUMIFS('NORMA RUTH'!$N$44:$N$62,'NORMA RUTH'!$H$44:$H$62,"SALIDA",'NORMA RUTH'!$J$44:$J$62,$B66),0)</f>
        <v>0</v>
      </c>
      <c r="L66" s="62">
        <f>IFERROR(SUMIFS(VALERIA!$N$29:$N$43,VALERIA!$H$29:$H$43,"SALIDA",VALERIA!$J$29:$J$43,$B66),0)</f>
        <v>0</v>
      </c>
      <c r="M66" s="62">
        <f>IFERROR(SUMIFS('MANUEL BANAMEX'!$N$67:$N$76,'MANUEL BANAMEX'!$H$67:$H$76,"SALIDA",'MANUEL BANAMEX'!$J$67:$J$76,$B66),0)</f>
        <v>0</v>
      </c>
      <c r="N66" s="62">
        <f>IFERROR(SUMIFS(ROBERTO!$N$2:$N$2,ROBERTO!$H$2:$H$2,"SALIDA",ROBERTO!$J$2:$J$2,$B66),0)</f>
        <v>0</v>
      </c>
      <c r="O66" s="62">
        <f>IFERROR(SUMIFS(JUAN!$N$73:$N$79,JUAN!$H$73:$H$79,"SALIDA",JUAN!$J$73:$J$79,$B66),0)</f>
        <v>0</v>
      </c>
      <c r="P66" s="62">
        <f>IFERROR(SUMIFS('NORMA SANCHEZ'!$N$67:$N$73,'NORMA SANCHEZ'!$H$67:$H$73,"SALIDA",'NORMA SANCHEZ'!$J$67:$J$73,$B66),0)</f>
        <v>0</v>
      </c>
      <c r="Q66" s="62">
        <f>IFERROR(SUMIFS('JOSE CARLOS'!$N$70:$N$75,'JOSE CARLOS'!$H$70:$H$75,"SALIDA",'JOSE CARLOS'!$J$70:$J$75,$B66),0)</f>
        <v>0</v>
      </c>
      <c r="R66" s="62">
        <f>IFERROR(SUMIFS('LUIS ENRIQUE '!$N$57:$N$63,'LUIS ENRIQUE '!$H$57:$H$63,"SALIDA",'LUIS ENRIQUE '!$J$57:$J$63,$B66),0)</f>
        <v>0</v>
      </c>
      <c r="S66" s="62">
        <f>IFERROR(SUMIFS(CESARIA!$N$76:$N$83,CESARIA!$H$76:$H$83,"SALIDA",CESARIA!$J$76:$J$83,$B66),0)</f>
        <v>0</v>
      </c>
      <c r="T66" s="62">
        <f>IFERROR(SUMIFS(ALAN!$N$73:$N$81,ALAN!$H$73:$H$81,"SALIDA",ALAN!$J$73:$J$81,$B66),0)</f>
        <v>0</v>
      </c>
      <c r="U66" s="62">
        <f>IFERROR(SUMIFS(ELVIA!$N$57:$N$57,ELVIA!$H$57:$H$57,"SALIDA",ELVIA!$J$57:$J$57,$B66),0)</f>
        <v>0</v>
      </c>
      <c r="V66" s="62">
        <f>IFERROR(SUMIFS(CAJA!$N$3966:$N$4577,CAJA!$H$3966:$H$4577,"SALIDA",CAJA!$J$3966:$J$4577,$B66),0)</f>
        <v>0</v>
      </c>
      <c r="W66" s="62">
        <f>IFERROR(SUMIFS('CAJA TIGRES'!$N$1109:$N$1268,'CAJA TIGRES'!$H$1109:$H$1268,"SALIDA",'CAJA TIGRES'!$J$1109:$J$1268,$B66),0)</f>
        <v>0</v>
      </c>
      <c r="X66" s="62">
        <f>IFERROR(SUMIFS(RESERVA!$N$14:$N$14,RESERVA!$H$14:$H$14,"SALIDA",RESERVA!$J$14:$J$14,$B66),0)</f>
        <v>0</v>
      </c>
      <c r="Y66" s="96">
        <f>SUM(C66:X66)</f>
        <v>0</v>
      </c>
      <c r="Z66" s="96">
        <f>Y66+'JUN25'!Z66</f>
        <v>0</v>
      </c>
    </row>
    <row r="67" spans="1:31" x14ac:dyDescent="0.3">
      <c r="B67" s="60" t="s">
        <v>187</v>
      </c>
      <c r="C67" s="62">
        <f>IFERROR(SUMIFS('MGZ121'!$N$954:$N$1021,'MGZ121'!H$954:H$1021,"SALIDA",'MGZ121'!$J$954:$J$1021,$B67),0)</f>
        <v>0</v>
      </c>
      <c r="D67" s="62">
        <f>IFERROR(SUMIFS('MGZ BBVA'!$N$804:$N$972,'MGZ BBVA'!$H$804:$H$972,"SALIDA",'MGZ BBVA'!$J$804:$J$972,$B67),0)</f>
        <v>0</v>
      </c>
      <c r="E67" s="62">
        <f>IFERROR(SUMIFS('MGZ DOLARES'!$N$2:$N$2,'MGZ DOLARES'!$F$2:$F$2,"SALIDA",'MGZ DOLARES'!$J$2:$J$2,$B67),0)</f>
        <v>0</v>
      </c>
      <c r="F67" s="62">
        <f>IFERROR(SUMIFS('MGZ BAJIO'!$N$67:$N$68,'MGZ BAJIO'!$H$67:$H$68,"SALIDA",'MGZ BAJIO'!$J$67:$J$68,$B67),0)</f>
        <v>0</v>
      </c>
      <c r="G67" s="62">
        <f>IFERROR(SUMIFS('VICTOR BANAMEX'!$N$333:$N$386,'VICTOR BANAMEX'!$H$333:$H$386,"SALIDA",'VICTOR BANAMEX'!$J$333:$J$386,$B67),0)</f>
        <v>0</v>
      </c>
      <c r="H67" s="62">
        <f>IFERROR(SUMIFS('VICTOR BANORTE'!$N$69:$N$76,'VICTOR BANORTE'!$H$69:$H$76,"SALIDA",'VICTOR BANORTE'!$J$69:$J$76,$B67),0)</f>
        <v>0</v>
      </c>
      <c r="I67" s="62">
        <f>IFERROR(SUMIFS(RODRIGO!$N$2:$N$2,RODRIGO!$H$2:$H$2,"SALIDA",RODRIGO!$J$2:$J$2,$B67),0)</f>
        <v>0</v>
      </c>
      <c r="J67" s="62">
        <f>IFERROR(SUMIFS(MOY!$N$39:$N$44,MOY!$F$39:$F$44,"SALIDA",MOY!$J$39:$J$44,$B67),0)</f>
        <v>0</v>
      </c>
      <c r="K67" s="62">
        <f>IFERROR(SUMIFS('NORMA RUTH'!$N$44:$N$62,'NORMA RUTH'!$H$44:$H$62,"SALIDA",'NORMA RUTH'!$J$44:$J$62,$B67),0)</f>
        <v>0</v>
      </c>
      <c r="L67" s="62">
        <f>IFERROR(SUMIFS(VALERIA!$N$29:$N$43,VALERIA!$H$29:$H$43,"SALIDA",VALERIA!$J$29:$J$43,$B67),0)</f>
        <v>0</v>
      </c>
      <c r="M67" s="62">
        <f>IFERROR(SUMIFS('MANUEL BANAMEX'!$N$67:$N$76,'MANUEL BANAMEX'!$H$67:$H$76,"SALIDA",'MANUEL BANAMEX'!$J$67:$J$76,$B67),0)</f>
        <v>0</v>
      </c>
      <c r="N67" s="62">
        <f>IFERROR(SUMIFS(ROBERTO!$N$2:$N$2,ROBERTO!$H$2:$H$2,"SALIDA",ROBERTO!$J$2:$J$2,$B67),0)</f>
        <v>0</v>
      </c>
      <c r="O67" s="62">
        <f>IFERROR(SUMIFS(JUAN!$N$73:$N$79,JUAN!$H$73:$H$79,"SALIDA",JUAN!$J$73:$J$79,$B67),0)</f>
        <v>0</v>
      </c>
      <c r="P67" s="62">
        <f>IFERROR(SUMIFS('NORMA SANCHEZ'!$N$67:$N$73,'NORMA SANCHEZ'!$H$67:$H$73,"SALIDA",'NORMA SANCHEZ'!$J$67:$J$73,$B67),0)</f>
        <v>0</v>
      </c>
      <c r="Q67" s="62">
        <f>IFERROR(SUMIFS('JOSE CARLOS'!$N$70:$N$75,'JOSE CARLOS'!$H$70:$H$75,"SALIDA",'JOSE CARLOS'!$J$70:$J$75,$B67),0)</f>
        <v>0</v>
      </c>
      <c r="R67" s="62">
        <f>IFERROR(SUMIFS('LUIS ENRIQUE '!$N$57:$N$63,'LUIS ENRIQUE '!$H$57:$H$63,"SALIDA",'LUIS ENRIQUE '!$J$57:$J$63,$B67),0)</f>
        <v>0</v>
      </c>
      <c r="S67" s="62">
        <f>IFERROR(SUMIFS(CESARIA!$N$76:$N$83,CESARIA!$H$76:$H$83,"SALIDA",CESARIA!$J$76:$J$83,$B67),0)</f>
        <v>0</v>
      </c>
      <c r="T67" s="62">
        <f>IFERROR(SUMIFS(ALAN!$N$73:$N$81,ALAN!$H$73:$H$81,"SALIDA",ALAN!$J$73:$J$81,$B67),0)</f>
        <v>0</v>
      </c>
      <c r="U67" s="62">
        <f>IFERROR(SUMIFS(ELVIA!$N$57:$N$57,ELVIA!$H$57:$H$57,"SALIDA",ELVIA!$J$57:$J$57,$B67),0)</f>
        <v>0</v>
      </c>
      <c r="V67" s="62">
        <f>IFERROR(SUMIFS(CAJA!$N$3966:$N$4577,CAJA!$H$3966:$H$4577,"SALIDA",CAJA!$J$3966:$J$4577,$B67),0)</f>
        <v>0</v>
      </c>
      <c r="W67" s="62">
        <f>IFERROR(SUMIFS('CAJA TIGRES'!$N$1109:$N$1268,'CAJA TIGRES'!$H$1109:$H$1268,"SALIDA",'CAJA TIGRES'!$J$1109:$J$1268,$B67),0)</f>
        <v>0</v>
      </c>
      <c r="X67" s="62">
        <f>IFERROR(SUMIFS(RESERVA!$N$14:$N$14,RESERVA!$H$14:$H$14,"SALIDA",RESERVA!$J$14:$J$14,$B67),0)</f>
        <v>0</v>
      </c>
      <c r="Y67" s="96">
        <f>SUM(C67:X67)</f>
        <v>0</v>
      </c>
      <c r="Z67" s="96">
        <f>Y67+'JUN25'!Z67</f>
        <v>13750</v>
      </c>
    </row>
    <row r="68" spans="1:31" x14ac:dyDescent="0.3">
      <c r="B68" s="60" t="s">
        <v>8793</v>
      </c>
      <c r="C68" s="62">
        <f>IFERROR(SUMIFS('MGZ121'!$N$954:$N$1021,'MGZ121'!H$954:H$1021,"SALIDA",'MGZ121'!$J$954:$J$1021,$B68),0)</f>
        <v>0</v>
      </c>
      <c r="D68" s="62">
        <f>IFERROR(SUMIFS('MGZ BBVA'!$N$804:$N$972,'MGZ BBVA'!$H$804:$H$972,"SALIDA",'MGZ BBVA'!$J$804:$J$972,$B68),0)</f>
        <v>0</v>
      </c>
      <c r="E68" s="62">
        <f>IFERROR(SUMIFS('MGZ DOLARES'!$N$2:$N$2,'MGZ DOLARES'!$F$2:$F$2,"SALIDA",'MGZ DOLARES'!$J$2:$J$2,$B68),0)</f>
        <v>0</v>
      </c>
      <c r="F68" s="62">
        <f>IFERROR(SUMIFS('MGZ BAJIO'!$N$67:$N$68,'MGZ BAJIO'!$H$67:$H$68,"SALIDA",'MGZ BAJIO'!$J$67:$J$68,$B68),0)</f>
        <v>0</v>
      </c>
      <c r="G68" s="62">
        <f>IFERROR(SUMIFS('VICTOR BANAMEX'!$N$333:$N$386,'VICTOR BANAMEX'!$H$333:$H$386,"SALIDA",'VICTOR BANAMEX'!$J$333:$J$386,$B68),0)</f>
        <v>0</v>
      </c>
      <c r="H68" s="62">
        <f>IFERROR(SUMIFS('VICTOR BANORTE'!$N$69:$N$76,'VICTOR BANORTE'!$H$69:$H$76,"SALIDA",'VICTOR BANORTE'!$J$69:$J$76,$B68),0)</f>
        <v>0</v>
      </c>
      <c r="I68" s="62">
        <f>IFERROR(SUMIFS(RODRIGO!$N$2:$N$2,RODRIGO!$H$2:$H$2,"SALIDA",RODRIGO!$J$2:$J$2,$B68),0)</f>
        <v>0</v>
      </c>
      <c r="J68" s="62">
        <f>IFERROR(SUMIFS(MOY!$N$39:$N$44,MOY!$F$39:$F$44,"SALIDA",MOY!$J$39:$J$44,$B68),0)</f>
        <v>0</v>
      </c>
      <c r="K68" s="62">
        <f>IFERROR(SUMIFS('NORMA RUTH'!$N$44:$N$62,'NORMA RUTH'!$H$44:$H$62,"SALIDA",'NORMA RUTH'!$J$44:$J$62,$B68),0)</f>
        <v>0</v>
      </c>
      <c r="L68" s="62">
        <f>IFERROR(SUMIFS(VALERIA!$N$29:$N$43,VALERIA!$H$29:$H$43,"SALIDA",VALERIA!$J$29:$J$43,$B68),0)</f>
        <v>0</v>
      </c>
      <c r="M68" s="62">
        <f>IFERROR(SUMIFS('MANUEL BANAMEX'!$N$67:$N$76,'MANUEL BANAMEX'!$H$67:$H$76,"SALIDA",'MANUEL BANAMEX'!$J$67:$J$76,$B68),0)</f>
        <v>0</v>
      </c>
      <c r="N68" s="62">
        <f>IFERROR(SUMIFS(ROBERTO!$N$2:$N$2,ROBERTO!$H$2:$H$2,"SALIDA",ROBERTO!$J$2:$J$2,$B68),0)</f>
        <v>0</v>
      </c>
      <c r="O68" s="62">
        <f>IFERROR(SUMIFS(JUAN!$N$73:$N$79,JUAN!$H$73:$H$79,"SALIDA",JUAN!$J$73:$J$79,$B68),0)</f>
        <v>0</v>
      </c>
      <c r="P68" s="62">
        <f>IFERROR(SUMIFS('NORMA SANCHEZ'!$N$67:$N$73,'NORMA SANCHEZ'!$H$67:$H$73,"SALIDA",'NORMA SANCHEZ'!$J$67:$J$73,$B68),0)</f>
        <v>0</v>
      </c>
      <c r="Q68" s="62">
        <f>IFERROR(SUMIFS('JOSE CARLOS'!$N$70:$N$75,'JOSE CARLOS'!$H$70:$H$75,"SALIDA",'JOSE CARLOS'!$J$70:$J$75,$B68),0)</f>
        <v>0</v>
      </c>
      <c r="R68" s="62">
        <f>IFERROR(SUMIFS('LUIS ENRIQUE '!$N$57:$N$63,'LUIS ENRIQUE '!$H$57:$H$63,"SALIDA",'LUIS ENRIQUE '!$J$57:$J$63,$B68),0)</f>
        <v>0</v>
      </c>
      <c r="S68" s="62">
        <f>IFERROR(SUMIFS(CESARIA!$N$76:$N$83,CESARIA!$H$76:$H$83,"SALIDA",CESARIA!$J$76:$J$83,$B68),0)</f>
        <v>0</v>
      </c>
      <c r="T68" s="62">
        <f>IFERROR(SUMIFS(ALAN!$N$73:$N$81,ALAN!$H$73:$H$81,"SALIDA",ALAN!$J$73:$J$81,$B68),0)</f>
        <v>0</v>
      </c>
      <c r="U68" s="62">
        <f>IFERROR(SUMIFS(ELVIA!$N$57:$N$57,ELVIA!$H$57:$H$57,"SALIDA",ELVIA!$J$57:$J$57,$B68),0)</f>
        <v>0</v>
      </c>
      <c r="V68" s="62">
        <f>IFERROR(SUMIFS(CAJA!$N$3966:$N$4577,CAJA!$H$3966:$H$4577,"SALIDA",CAJA!$J$3966:$J$4577,$B68),0)</f>
        <v>0</v>
      </c>
      <c r="W68" s="62">
        <f>IFERROR(SUMIFS('CAJA TIGRES'!$N$1109:$N$1268,'CAJA TIGRES'!$H$1109:$H$1268,"SALIDA",'CAJA TIGRES'!$J$1109:$J$1268,$B68),0)</f>
        <v>0</v>
      </c>
      <c r="X68" s="62">
        <f>IFERROR(SUMIFS(RESERVA!$N$14:$N$14,RESERVA!$H$14:$H$14,"SALIDA",RESERVA!$J$14:$J$14,$B68),0)</f>
        <v>0</v>
      </c>
      <c r="Y68" s="96">
        <f>SUM(C68:X68)</f>
        <v>0</v>
      </c>
      <c r="Z68" s="96">
        <f>Y68+'JUN25'!Z68</f>
        <v>5225</v>
      </c>
    </row>
    <row r="69" spans="1:31" s="180" customFormat="1" x14ac:dyDescent="0.3">
      <c r="A69" s="180">
        <v>10</v>
      </c>
      <c r="B69" s="181" t="s">
        <v>59</v>
      </c>
      <c r="C69" s="182">
        <f>C70</f>
        <v>332676</v>
      </c>
      <c r="D69" s="182">
        <f t="shared" ref="D69:Z69" si="18">D70</f>
        <v>268134</v>
      </c>
      <c r="E69" s="182">
        <f t="shared" si="18"/>
        <v>0</v>
      </c>
      <c r="F69" s="182">
        <f t="shared" si="18"/>
        <v>0</v>
      </c>
      <c r="G69" s="182">
        <f t="shared" si="18"/>
        <v>51803</v>
      </c>
      <c r="H69" s="182">
        <f t="shared" si="18"/>
        <v>0</v>
      </c>
      <c r="I69" s="182">
        <f t="shared" si="18"/>
        <v>0</v>
      </c>
      <c r="J69" s="182">
        <f t="shared" si="18"/>
        <v>0</v>
      </c>
      <c r="K69" s="182">
        <f t="shared" si="18"/>
        <v>16753</v>
      </c>
      <c r="L69" s="182">
        <f t="shared" si="18"/>
        <v>0</v>
      </c>
      <c r="M69" s="182">
        <f t="shared" si="18"/>
        <v>1433</v>
      </c>
      <c r="N69" s="182">
        <f t="shared" si="18"/>
        <v>0</v>
      </c>
      <c r="O69" s="182">
        <f t="shared" si="18"/>
        <v>3932</v>
      </c>
      <c r="P69" s="182">
        <f t="shared" si="18"/>
        <v>8458</v>
      </c>
      <c r="Q69" s="182">
        <f t="shared" si="18"/>
        <v>5290</v>
      </c>
      <c r="R69" s="182">
        <f t="shared" si="18"/>
        <v>3453</v>
      </c>
      <c r="S69" s="182">
        <f t="shared" si="18"/>
        <v>5857</v>
      </c>
      <c r="T69" s="182">
        <f t="shared" si="18"/>
        <v>5643</v>
      </c>
      <c r="U69" s="182">
        <f t="shared" si="18"/>
        <v>0</v>
      </c>
      <c r="V69" s="182">
        <f t="shared" si="18"/>
        <v>0</v>
      </c>
      <c r="W69" s="182">
        <f t="shared" si="18"/>
        <v>0</v>
      </c>
      <c r="X69" s="182">
        <f t="shared" si="18"/>
        <v>0</v>
      </c>
      <c r="Y69" s="182">
        <f t="shared" si="18"/>
        <v>703432</v>
      </c>
      <c r="Z69" s="182">
        <f t="shared" si="18"/>
        <v>1929447.4</v>
      </c>
      <c r="AE69" s="453"/>
    </row>
    <row r="70" spans="1:31" x14ac:dyDescent="0.3">
      <c r="A70">
        <v>10.1</v>
      </c>
      <c r="B70" s="60" t="s">
        <v>59</v>
      </c>
      <c r="C70" s="62">
        <f>IFERROR(SUMIFS('MGZ121'!$N$954:$N$1021,'MGZ121'!H$954:H$1021,"SALIDA",'MGZ121'!$J$954:$J$1021,$B70),0)</f>
        <v>332676</v>
      </c>
      <c r="D70" s="62">
        <f>IFERROR(SUMIFS('MGZ BBVA'!$N$804:$N$972,'MGZ BBVA'!$H$804:$H$972,"SALIDA",'MGZ BBVA'!$J$804:$J$972,$B70),0)</f>
        <v>268134</v>
      </c>
      <c r="E70" s="62">
        <f>IFERROR(SUMIFS('MGZ DOLARES'!$N$2:$N$2,'MGZ DOLARES'!$F$2:$F$2,"SALIDA",'MGZ DOLARES'!$J$2:$J$2,$B70),0)</f>
        <v>0</v>
      </c>
      <c r="F70" s="62">
        <v>0</v>
      </c>
      <c r="G70" s="62">
        <f>IFERROR(SUMIFS('VICTOR BANAMEX'!$N$333:$N$386,'VICTOR BANAMEX'!$H$333:$H$386,"SALIDA",'VICTOR BANAMEX'!$J$333:$J$386,$B70),0)</f>
        <v>51803</v>
      </c>
      <c r="H70" s="62">
        <f>IFERROR(SUMIFS('VICTOR BANORTE'!$N$69:$N$76,'VICTOR BANORTE'!$H$69:$H$76,"SALIDA",'VICTOR BANORTE'!$J$69:$J$76,$B70),0)</f>
        <v>0</v>
      </c>
      <c r="I70" s="62">
        <f>IFERROR(SUMIFS(RODRIGO!$N$2:$N$2,RODRIGO!$H$2:$H$2,"SALIDA",RODRIGO!$J$2:$J$2,$B70),0)</f>
        <v>0</v>
      </c>
      <c r="J70" s="62">
        <f>IFERROR(SUMIFS(MOY!$N$39:$N$44,MOY!$F$39:$F$44,"SALIDA",MOY!$J$39:$J$44,$B70),0)</f>
        <v>0</v>
      </c>
      <c r="K70" s="62">
        <f>IFERROR(SUMIFS('NORMA RUTH'!$N$44:$N$62,'NORMA RUTH'!$H$44:$H$62,"SALIDA",'NORMA RUTH'!$J$44:$J$62,$B70),0)</f>
        <v>16753</v>
      </c>
      <c r="L70" s="62">
        <f>IFERROR(SUMIFS(VALERIA!$N$29:$N$43,VALERIA!$H$29:$H$43,"SALIDA",VALERIA!$J$29:$J$43,$B70),0)</f>
        <v>0</v>
      </c>
      <c r="M70" s="62">
        <f>IFERROR(SUMIFS('MANUEL BANAMEX'!$N$67:$N$76,'MANUEL BANAMEX'!$H$67:$H$76,"SALIDA",'MANUEL BANAMEX'!$J$67:$J$76,$B70),0)</f>
        <v>1433</v>
      </c>
      <c r="N70" s="62">
        <f>IFERROR(SUMIFS(ROBERTO!$N$2:$N$2,ROBERTO!$H$2:$H$2,"SALIDA",ROBERTO!$J$2:$J$2,$B70),0)</f>
        <v>0</v>
      </c>
      <c r="O70" s="62">
        <f>IFERROR(SUMIFS(JUAN!$N$73:$N$79,JUAN!$H$73:$H$79,"SALIDA",JUAN!$J$73:$J$79,$B70),0)</f>
        <v>3932</v>
      </c>
      <c r="P70" s="62">
        <f>IFERROR(SUMIFS('NORMA SANCHEZ'!$N$67:$N$73,'NORMA SANCHEZ'!$H$67:$H$73,"SALIDA",'NORMA SANCHEZ'!$J$67:$J$73,$B70),0)</f>
        <v>8458</v>
      </c>
      <c r="Q70" s="62">
        <f>IFERROR(SUMIFS('JOSE CARLOS'!$N$70:$N$75,'JOSE CARLOS'!$H$70:$H$75,"SALIDA",'JOSE CARLOS'!$J$70:$J$75,$B70),0)</f>
        <v>5290</v>
      </c>
      <c r="R70" s="62">
        <f>IFERROR(SUMIFS('LUIS ENRIQUE '!$N$57:$N$63,'LUIS ENRIQUE '!$H$57:$H$63,"SALIDA",'LUIS ENRIQUE '!$J$57:$J$63,$B70),0)</f>
        <v>3453</v>
      </c>
      <c r="S70" s="62">
        <f>IFERROR(SUMIFS(CESARIA!$N$76:$N$83,CESARIA!$H$76:$H$83,"SALIDA",CESARIA!$J$76:$J$83,$B70),0)</f>
        <v>5857</v>
      </c>
      <c r="T70" s="62">
        <f>IFERROR(SUMIFS(ALAN!$N$73:$N$81,ALAN!$H$73:$H$81,"SALIDA",ALAN!$J$73:$J$81,$B70),0)</f>
        <v>5643</v>
      </c>
      <c r="U70" s="62">
        <f>IFERROR(SUMIFS(ELVIA!$N$57:$N$57,ELVIA!$H$57:$H$57,"SALIDA",ELVIA!$J$57:$J$57,$B70),0)</f>
        <v>0</v>
      </c>
      <c r="V70" s="62">
        <f>IFERROR(SUMIFS(CAJA!$N$3966:$N$4577,CAJA!$H$3966:$H$4577,"SALIDA",CAJA!$J$3966:$J$4577,$B70),0)</f>
        <v>0</v>
      </c>
      <c r="W70" s="62">
        <f>IFERROR(SUMIFS('CAJA TIGRES'!$N$1109:$N$1268,'CAJA TIGRES'!$H$1109:$H$1268,"SALIDA",'CAJA TIGRES'!$J$1109:$J$1268,$B70),0)</f>
        <v>0</v>
      </c>
      <c r="X70" s="62">
        <f>IFERROR(SUMIFS(RESERVA!$N$14:$N$14,RESERVA!$H$14:$H$14,"SALIDA",RESERVA!$J$14:$J$14,$B70),0)</f>
        <v>0</v>
      </c>
      <c r="Y70" s="96">
        <f>SUM(C70:X70)</f>
        <v>703432</v>
      </c>
      <c r="Z70" s="96">
        <f>Y70+'JUN25'!Z70</f>
        <v>1929447.4</v>
      </c>
    </row>
    <row r="71" spans="1:31" s="180" customFormat="1" x14ac:dyDescent="0.3">
      <c r="A71" s="180">
        <v>13</v>
      </c>
      <c r="B71" s="181" t="s">
        <v>124</v>
      </c>
      <c r="C71" s="182">
        <f>C72</f>
        <v>0</v>
      </c>
      <c r="D71" s="182">
        <f t="shared" ref="D71:Z71" si="19">D72</f>
        <v>0</v>
      </c>
      <c r="E71" s="182">
        <f t="shared" si="19"/>
        <v>0</v>
      </c>
      <c r="F71" s="182">
        <f t="shared" si="19"/>
        <v>0</v>
      </c>
      <c r="G71" s="182">
        <f t="shared" si="19"/>
        <v>0</v>
      </c>
      <c r="H71" s="182">
        <f t="shared" si="19"/>
        <v>0</v>
      </c>
      <c r="I71" s="182">
        <f t="shared" si="19"/>
        <v>0</v>
      </c>
      <c r="J71" s="182">
        <f t="shared" si="19"/>
        <v>0</v>
      </c>
      <c r="K71" s="182">
        <f t="shared" si="19"/>
        <v>0</v>
      </c>
      <c r="L71" s="182">
        <f t="shared" si="19"/>
        <v>0</v>
      </c>
      <c r="M71" s="182">
        <f t="shared" si="19"/>
        <v>974</v>
      </c>
      <c r="N71" s="182">
        <f t="shared" si="19"/>
        <v>0</v>
      </c>
      <c r="O71" s="182">
        <f t="shared" si="19"/>
        <v>0</v>
      </c>
      <c r="P71" s="182">
        <f t="shared" si="19"/>
        <v>7700.89</v>
      </c>
      <c r="Q71" s="182">
        <f t="shared" si="19"/>
        <v>0</v>
      </c>
      <c r="R71" s="182">
        <f t="shared" si="19"/>
        <v>0</v>
      </c>
      <c r="S71" s="182">
        <f t="shared" si="19"/>
        <v>0</v>
      </c>
      <c r="T71" s="182">
        <f t="shared" si="19"/>
        <v>0</v>
      </c>
      <c r="U71" s="182">
        <f t="shared" si="19"/>
        <v>0</v>
      </c>
      <c r="V71" s="182">
        <f t="shared" si="19"/>
        <v>0</v>
      </c>
      <c r="W71" s="182">
        <f t="shared" si="19"/>
        <v>0</v>
      </c>
      <c r="X71" s="182">
        <f t="shared" si="19"/>
        <v>0</v>
      </c>
      <c r="Y71" s="182">
        <f t="shared" si="19"/>
        <v>8674.89</v>
      </c>
      <c r="Z71" s="182">
        <f t="shared" si="19"/>
        <v>171573.90000000002</v>
      </c>
      <c r="AE71" s="453"/>
    </row>
    <row r="72" spans="1:31" x14ac:dyDescent="0.3">
      <c r="A72">
        <v>13.1</v>
      </c>
      <c r="B72" s="60" t="s">
        <v>125</v>
      </c>
      <c r="C72" s="62">
        <f>IFERROR(SUMIFS('MGZ121'!$N$954:$N$1021,'MGZ121'!H$954:H$1021,"SALIDA",'MGZ121'!$J$954:$J$1021,$B72),0)</f>
        <v>0</v>
      </c>
      <c r="D72" s="62">
        <f>IFERROR(SUMIFS('MGZ BBVA'!$N$804:$N$972,'MGZ BBVA'!$H$804:$H$972,"SALIDA",'MGZ BBVA'!$J$804:$J$972,$B72),0)</f>
        <v>0</v>
      </c>
      <c r="E72" s="62">
        <f>IFERROR(SUMIFS('MGZ DOLARES'!$N$2:$N$2,'MGZ DOLARES'!$F$2:$F$2,"SALIDA",'MGZ DOLARES'!$J$2:$J$2,$B72),0)</f>
        <v>0</v>
      </c>
      <c r="F72" s="62">
        <f>IFERROR(SUMIFS('MGZ BAJIO'!$N$2:$N$2,'MGZ BAJIO'!$H$2:$H$2,"SALIDA",'MGZ BAJIO'!$J$2:$J$2,$B72),0)</f>
        <v>0</v>
      </c>
      <c r="G72" s="62">
        <f>IFERROR(SUMIFS('VICTOR BANAMEX'!$N$333:$N$386,'VICTOR BANAMEX'!$H$333:$H$386,"SALIDA",'VICTOR BANAMEX'!$J$333:$J$386,$B72),0)</f>
        <v>0</v>
      </c>
      <c r="H72" s="62">
        <f>IFERROR(SUMIFS('VICTOR BANORTE'!$N$69:$N$76,'VICTOR BANORTE'!$H$69:$H$76,"SALIDA",'VICTOR BANORTE'!$J$69:$J$76,$B72),0)</f>
        <v>0</v>
      </c>
      <c r="I72" s="62">
        <f>IFERROR(SUMIFS(RODRIGO!$N$2:$N$2,RODRIGO!$H$2:$H$2,"SALIDA",RODRIGO!$J$2:$J$2,$B72),0)</f>
        <v>0</v>
      </c>
      <c r="J72" s="62">
        <f>IFERROR(SUMIFS(MOY!$N$39:$N$44,MOY!$F$39:$F$44,"SALIDA",MOY!$J$39:$J$44,$B72),0)</f>
        <v>0</v>
      </c>
      <c r="K72" s="62">
        <f>IFERROR(SUMIFS('NORMA RUTH'!$N$44:$N$62,'NORMA RUTH'!$H$44:$H$62,"SALIDA",'NORMA RUTH'!$J$44:$J$62,$B72),0)</f>
        <v>0</v>
      </c>
      <c r="L72" s="62">
        <f>IFERROR(SUMIFS(VALERIA!$N$29:$N$43,VALERIA!$H$29:$H$43,"SALIDA",VALERIA!$J$29:$J$43,$B72),0)</f>
        <v>0</v>
      </c>
      <c r="M72" s="62">
        <f>IFERROR(SUMIFS('MANUEL BANAMEX'!$N$67:$N$76,'MANUEL BANAMEX'!$H$67:$H$76,"SALIDA",'MANUEL BANAMEX'!$J$67:$J$76,$B72),0)</f>
        <v>974</v>
      </c>
      <c r="N72" s="62">
        <f>IFERROR(SUMIFS(ROBERTO!$N$2:$N$2,ROBERTO!$H$2:$H$2,"SALIDA",ROBERTO!$J$2:$J$2,$B72),0)</f>
        <v>0</v>
      </c>
      <c r="O72" s="62">
        <f>IFERROR(SUMIFS(JUAN!$N$73:$N$79,JUAN!$H$73:$H$79,"SALIDA",JUAN!$J$73:$J$79,$B72),0)</f>
        <v>0</v>
      </c>
      <c r="P72" s="62">
        <f>IFERROR(SUMIFS('NORMA SANCHEZ'!$N$67:$N$73,'NORMA SANCHEZ'!$H$67:$H$73,"SALIDA",'NORMA SANCHEZ'!$J$67:$J$73,$B72),0)</f>
        <v>7700.89</v>
      </c>
      <c r="Q72" s="62">
        <f>IFERROR(SUMIFS('JOSE CARLOS'!$N$70:$N$75,'JOSE CARLOS'!$H$70:$H$75,"SALIDA",'JOSE CARLOS'!$J$70:$J$75,$B72),0)</f>
        <v>0</v>
      </c>
      <c r="R72" s="62">
        <f>IFERROR(SUMIFS('LUIS ENRIQUE '!$N$57:$N$63,'LUIS ENRIQUE '!$H$57:$H$63,"SALIDA",'LUIS ENRIQUE '!$J$57:$J$63,$B72),0)</f>
        <v>0</v>
      </c>
      <c r="S72" s="62">
        <f>IFERROR(SUMIFS(CESARIA!$N$76:$N$83,CESARIA!$H$76:$H$83,"SALIDA",CESARIA!$J$76:$J$83,$B72),0)</f>
        <v>0</v>
      </c>
      <c r="T72" s="62">
        <f>IFERROR(SUMIFS(ALAN!$N$73:$N$81,ALAN!$H$73:$H$81,"SALIDA",ALAN!$J$73:$J$81,$B72),0)</f>
        <v>0</v>
      </c>
      <c r="U72" s="62">
        <f>IFERROR(SUMIFS(ELVIA!$N$57:$N$57,ELVIA!$H$57:$H$57,"SALIDA",ELVIA!$J$57:$J$57,$B72),0)</f>
        <v>0</v>
      </c>
      <c r="V72" s="62">
        <f>IFERROR(SUMIFS(CAJA!$N$3966:$N$4577,CAJA!$H$3966:$H$4577,"SALIDA",CAJA!$J$3966:$J$4577,$B72),0)</f>
        <v>0</v>
      </c>
      <c r="W72" s="62">
        <f>IFERROR(SUMIFS('CAJA TIGRES'!$N$1109:$N$1268,'CAJA TIGRES'!$H$1109:$H$1268,"SALIDA",'CAJA TIGRES'!$J$1109:$J$1268,$B72),0)</f>
        <v>0</v>
      </c>
      <c r="X72" s="62">
        <f>IFERROR(SUMIFS(RESERVA!$N$14:$N$14,RESERVA!$H$14:$H$14,"SALIDA",RESERVA!$J$14:$J$14,$B72),0)</f>
        <v>0</v>
      </c>
      <c r="Y72" s="96">
        <f>SUM(C72:X72)</f>
        <v>8674.89</v>
      </c>
      <c r="Z72" s="96">
        <f>Y72+'JUN25'!Z72</f>
        <v>171573.90000000002</v>
      </c>
    </row>
    <row r="73" spans="1:31" x14ac:dyDescent="0.3">
      <c r="B73" s="125" t="s">
        <v>14</v>
      </c>
      <c r="C73" s="126">
        <f>C17+C21+C29+C49+C60+C64+C69+C71</f>
        <v>1666421.8699999999</v>
      </c>
      <c r="D73" s="126">
        <f t="shared" ref="D73:Z73" si="20">D17+D21+D29+D49+D60+D64+D69+D71</f>
        <v>2833314.94</v>
      </c>
      <c r="E73" s="126">
        <f t="shared" si="20"/>
        <v>0</v>
      </c>
      <c r="F73" s="126">
        <f t="shared" si="20"/>
        <v>482.81000000000006</v>
      </c>
      <c r="G73" s="126">
        <f t="shared" si="20"/>
        <v>196076.82</v>
      </c>
      <c r="H73" s="126">
        <f t="shared" si="20"/>
        <v>511.4</v>
      </c>
      <c r="I73" s="126">
        <f t="shared" si="20"/>
        <v>0</v>
      </c>
      <c r="J73" s="126">
        <f t="shared" si="20"/>
        <v>0</v>
      </c>
      <c r="K73" s="126">
        <f t="shared" si="20"/>
        <v>17357.09</v>
      </c>
      <c r="L73" s="126">
        <f t="shared" si="20"/>
        <v>1171.6000000000001</v>
      </c>
      <c r="M73" s="126">
        <f t="shared" si="20"/>
        <v>4771.9400000000005</v>
      </c>
      <c r="N73" s="126">
        <f t="shared" si="20"/>
        <v>0</v>
      </c>
      <c r="O73" s="126">
        <f t="shared" si="20"/>
        <v>8161.3099999999995</v>
      </c>
      <c r="P73" s="126">
        <f t="shared" si="20"/>
        <v>16350.29</v>
      </c>
      <c r="Q73" s="126">
        <f t="shared" si="20"/>
        <v>5626.21</v>
      </c>
      <c r="R73" s="126">
        <f t="shared" si="20"/>
        <v>3522.6</v>
      </c>
      <c r="S73" s="126">
        <f t="shared" si="20"/>
        <v>10086.31</v>
      </c>
      <c r="T73" s="126">
        <f t="shared" si="20"/>
        <v>6442.46</v>
      </c>
      <c r="U73" s="126">
        <f t="shared" si="20"/>
        <v>0</v>
      </c>
      <c r="V73" s="126">
        <f t="shared" si="20"/>
        <v>3987901</v>
      </c>
      <c r="W73" s="126">
        <f t="shared" si="20"/>
        <v>1122878</v>
      </c>
      <c r="X73" s="126">
        <f t="shared" si="20"/>
        <v>0</v>
      </c>
      <c r="Y73" s="126">
        <f t="shared" si="20"/>
        <v>9881076.6500000004</v>
      </c>
      <c r="Z73" s="126">
        <f t="shared" si="20"/>
        <v>83241379.572806746</v>
      </c>
    </row>
    <row r="74" spans="1:31" s="84" customFormat="1" ht="22.8" customHeight="1" x14ac:dyDescent="0.3">
      <c r="B74" s="17" t="s">
        <v>15</v>
      </c>
      <c r="C74" s="85">
        <f t="shared" ref="C74:E74" si="21">C14-C73</f>
        <v>-1396421.8699999999</v>
      </c>
      <c r="D74" s="83">
        <f t="shared" si="21"/>
        <v>466685.06000000006</v>
      </c>
      <c r="E74" s="83">
        <f t="shared" si="21"/>
        <v>0</v>
      </c>
      <c r="F74" s="83">
        <f t="shared" ref="F74:Z74" si="22">F14-F73</f>
        <v>-482.81000000000006</v>
      </c>
      <c r="G74" s="83">
        <f t="shared" si="22"/>
        <v>-196076.82</v>
      </c>
      <c r="H74" s="83">
        <f t="shared" si="22"/>
        <v>-511.4</v>
      </c>
      <c r="I74" s="85">
        <f t="shared" si="22"/>
        <v>0</v>
      </c>
      <c r="J74" s="85">
        <f t="shared" si="22"/>
        <v>0</v>
      </c>
      <c r="K74" s="83">
        <f t="shared" si="22"/>
        <v>831022.91</v>
      </c>
      <c r="L74" s="83">
        <f t="shared" si="22"/>
        <v>-1171.6000000000001</v>
      </c>
      <c r="M74" s="83">
        <f t="shared" si="22"/>
        <v>-4771.9400000000005</v>
      </c>
      <c r="N74" s="83">
        <f t="shared" si="22"/>
        <v>0</v>
      </c>
      <c r="O74" s="83">
        <f t="shared" si="22"/>
        <v>-8161.3099999999995</v>
      </c>
      <c r="P74" s="83">
        <f t="shared" si="22"/>
        <v>-8350.2900000000009</v>
      </c>
      <c r="Q74" s="83">
        <f t="shared" si="22"/>
        <v>-5626.21</v>
      </c>
      <c r="R74" s="85">
        <f t="shared" si="22"/>
        <v>-3522.6</v>
      </c>
      <c r="S74" s="83">
        <f t="shared" si="22"/>
        <v>-10086.31</v>
      </c>
      <c r="T74" s="83">
        <f t="shared" si="22"/>
        <v>-6442.46</v>
      </c>
      <c r="U74" s="83">
        <f t="shared" si="22"/>
        <v>0</v>
      </c>
      <c r="V74" s="83">
        <f t="shared" si="22"/>
        <v>-1050600</v>
      </c>
      <c r="W74" s="83">
        <f t="shared" si="22"/>
        <v>-1122878</v>
      </c>
      <c r="X74" s="83">
        <f t="shared" ref="X74" si="23">X14-X73</f>
        <v>0</v>
      </c>
      <c r="Y74" s="83">
        <f t="shared" si="22"/>
        <v>-2517395.6500000004</v>
      </c>
      <c r="Z74" s="83">
        <f t="shared" si="22"/>
        <v>-7666137.0828067511</v>
      </c>
      <c r="AE74" s="454"/>
    </row>
    <row r="75" spans="1:31" ht="7.2" customHeight="1" x14ac:dyDescent="0.3">
      <c r="B75" s="18"/>
      <c r="C75" s="40"/>
      <c r="D75" s="33"/>
      <c r="E75" s="33"/>
      <c r="F75" s="33"/>
      <c r="G75" s="33"/>
      <c r="H75" s="33"/>
      <c r="I75" s="33"/>
      <c r="J75" s="33"/>
      <c r="K75" s="33"/>
      <c r="L75" s="33"/>
      <c r="M75" s="33"/>
      <c r="N75" s="33"/>
      <c r="O75" s="33"/>
      <c r="P75" s="33"/>
      <c r="Q75" s="33"/>
      <c r="R75" s="33"/>
      <c r="S75" s="33"/>
      <c r="T75" s="33"/>
      <c r="U75" s="33"/>
      <c r="V75" s="33"/>
      <c r="W75" s="33"/>
      <c r="X75" s="33"/>
      <c r="Y75" s="98"/>
      <c r="Z75" s="98"/>
    </row>
    <row r="76" spans="1:31" x14ac:dyDescent="0.3">
      <c r="B76" s="65" t="s">
        <v>2</v>
      </c>
      <c r="C76" s="40"/>
      <c r="D76" s="33"/>
      <c r="E76" s="33"/>
      <c r="F76" s="33"/>
      <c r="G76" s="33"/>
      <c r="H76" s="33"/>
      <c r="I76" s="33"/>
      <c r="J76" s="33"/>
      <c r="K76" s="33"/>
      <c r="L76" s="33"/>
      <c r="M76" s="33"/>
      <c r="N76" s="33"/>
      <c r="O76" s="33"/>
      <c r="P76" s="33"/>
      <c r="Q76" s="33"/>
      <c r="R76" s="33"/>
      <c r="S76" s="33"/>
      <c r="T76" s="33"/>
      <c r="U76" s="33"/>
      <c r="V76" s="33"/>
      <c r="W76" s="33"/>
      <c r="X76" s="33"/>
      <c r="Y76" s="98"/>
      <c r="Z76" s="98"/>
    </row>
    <row r="77" spans="1:31" x14ac:dyDescent="0.3">
      <c r="A77">
        <v>8</v>
      </c>
      <c r="B77" s="67" t="s">
        <v>25</v>
      </c>
      <c r="C77" s="137"/>
      <c r="D77" s="138"/>
      <c r="E77" s="138"/>
      <c r="F77" s="138"/>
      <c r="G77" s="138"/>
      <c r="H77" s="138"/>
      <c r="I77" s="129"/>
      <c r="J77" s="138"/>
      <c r="K77" s="138"/>
      <c r="L77" s="138"/>
      <c r="M77" s="138"/>
      <c r="N77" s="138"/>
      <c r="O77" s="138"/>
      <c r="P77" s="138"/>
      <c r="Q77" s="138"/>
      <c r="R77" s="138"/>
      <c r="S77" s="138"/>
      <c r="T77" s="138"/>
      <c r="U77" s="138"/>
      <c r="V77" s="138"/>
      <c r="W77" s="138"/>
      <c r="X77" s="138"/>
      <c r="Y77" s="138"/>
      <c r="Z77" s="129"/>
    </row>
    <row r="78" spans="1:31" x14ac:dyDescent="0.3">
      <c r="A78">
        <v>8.1</v>
      </c>
      <c r="B78" s="63" t="s">
        <v>83</v>
      </c>
      <c r="C78" s="62">
        <f>IFERROR(SUMIFS('MGZ121'!$M$954:'MGZ121'!$M$1021,'MGZ121'!$H$954:$H$1021,"ENTRADA",'MGZ121'!$J$954:$J$1021,B78),0)</f>
        <v>0</v>
      </c>
      <c r="D78" s="62">
        <f>IFERROR(SUMIFS('MGZ BBVA'!$M$804:$M$972,'MGZ BBVA'!$H$804:$H$972,"ENTRADA",'MGZ BBVA'!$J$804:$J$972,$B78),0)</f>
        <v>4501000</v>
      </c>
      <c r="E78" s="62">
        <f>IFERROR(SUMIFS('MGZ DOLARES'!$M$2:$M$2,'MGZ DOLARES'!$F$2:$F$2,"ENTRADA",'MGZ DOLARES'!$J$2:$J$2,$B78),0)</f>
        <v>0</v>
      </c>
      <c r="F78" s="62">
        <f>IFERROR(SUMIFS('MGZ BAJIO'!$M$67:$M$68,'MGZ BAJIO'!$H$67:$H$68,"ENTRADA",'MGZ BAJIO'!$J$67:$J$68,$B78),0)</f>
        <v>0</v>
      </c>
      <c r="G78" s="62">
        <f>IFERROR(SUMIFS('VICTOR BANAMEX'!$M$333:$M$451,'VICTOR BANAMEX'!$H$333:$H$386,"ENTRADA",'VICTOR BANAMEX'!$J$333:$J$386,$B78),0)</f>
        <v>0</v>
      </c>
      <c r="H78" s="62">
        <f>IFERROR(SUMIFS('VICTOR BANORTE'!$M$69:$M$76,'VICTOR BANORTE'!$H$69:$H$76,"ENTRADA",'VICTOR BANORTE'!$J$69:$J$76,$B78),0)</f>
        <v>0</v>
      </c>
      <c r="I78" s="62">
        <f>IFERROR(SUMIFS(RODRIGO!$M$2:$M$2,RODRIGO!$H$2:$H$2,"ENTRADA",RODRIGO!$J$2:$J$2,$B78),0)</f>
        <v>0</v>
      </c>
      <c r="J78" s="62">
        <f>IFERROR(SUMIFS(MOY!$M$39:$M$44,MOY!$F$39:$F$44,"ENTRADA",MOY!$J$39:$J$44,$B78),0)</f>
        <v>0</v>
      </c>
      <c r="K78" s="62">
        <f>IFERROR(SUMIFS('NORMA RUTH'!$M$44:$M$62,'NORMA RUTH'!$H$44:$H$62,"ENTRADA",'NORMA RUTH'!$J$44:$J$62,$B78),0)</f>
        <v>0</v>
      </c>
      <c r="L78" s="62">
        <f>IFERROR(SUMIFS(VALERIA!$M$29:$M$43,VALERIA!$H$29:$H$43,"ENTRADA",VALERIA!$J$29:$J$43,$B78),0)</f>
        <v>0</v>
      </c>
      <c r="M78" s="62">
        <f>IFERROR(SUMIFS('MANUEL BANAMEX'!$M$67:$M$76,'MANUEL BANAMEX'!$H$67:$H$76,"ENTRADA",'MANUEL BANAMEX'!$J$67:$J$76,$B78),0)</f>
        <v>0</v>
      </c>
      <c r="N78" s="62">
        <f>IFERROR(SUMIFS(ROBERTO!$M$2:$M$2,ROBERTO!$H$2:$H$2,"ENTRADA",ROBERTO!$J$2:$J$2,$B78),0)</f>
        <v>0</v>
      </c>
      <c r="O78" s="62">
        <f>IFERROR(SUMIFS(JUAN!$M$73:$M$79,JUAN!$H$73:$H$79,"ENTRADA",JUAN!$J$73:$J$79,$B78),0)</f>
        <v>0</v>
      </c>
      <c r="P78" s="62">
        <f>IFERROR(SUMIFS('NORMA SANCHEZ'!$M$67:$M$73,'NORMA SANCHEZ'!$H$67:$H$73,"ENTRADA",'NORMA SANCHEZ'!$J$67:$J$73,$B78),0)</f>
        <v>0</v>
      </c>
      <c r="Q78" s="62">
        <f>IFERROR(SUMIFS('JOSE CARLOS'!$M$70:$M$75,'JOSE CARLOS'!$H$70:$H$75,"ENTRADA",'JOSE CARLOS'!$J$70:$J$75,$B78),0)</f>
        <v>0</v>
      </c>
      <c r="R78" s="62">
        <f>IFERROR(SUMIFS('LUIS ENRIQUE '!$M$57:$M$63,'LUIS ENRIQUE '!$H$57:$H$63,"ENTRADA",'LUIS ENRIQUE '!$J$57:$J$63,$B78),0)</f>
        <v>0</v>
      </c>
      <c r="S78" s="62">
        <f>IFERROR(SUMIFS(CESARIA!$M$76:$M$83,CESARIA!$H$76:$H$83,"ENTRADA",CESARIA!$J$76:$J$83,$B78),0)</f>
        <v>0</v>
      </c>
      <c r="T78" s="62">
        <f>IFERROR(SUMIFS(ALAN!$M$73:$M$81,ALAN!$H$73:$H$81,"ENTRADA",ALAN!$J$73:$J$81,$B78),0)</f>
        <v>0</v>
      </c>
      <c r="U78" s="62">
        <f>IFERROR(SUMIFS(ELVIA!$M$57:$M$57,ELVIA!$H$57:$H$57,"ENTRADA",ELVIA!$J$57:$J$57,$B78),0)</f>
        <v>0</v>
      </c>
      <c r="V78" s="62">
        <f>IFERROR(SUMIFS(CAJA!$M$3966:$M$4577,CAJA!$H$3966:$H$4577,"ENTRADA",CAJA!$J$3966:$J$4577,$B78),0)</f>
        <v>0</v>
      </c>
      <c r="W78" s="62">
        <f>IFERROR(SUMIFS('CAJA TIGRES'!$M$1109:$M$1268,'CAJA TIGRES'!$H$1109:$H$1268,"ENTRADA",'CAJA TIGRES'!$J$1109:$J$1268,$B78),0)</f>
        <v>0</v>
      </c>
      <c r="X78" s="62">
        <f>IFERROR(SUMIFS(RESERVA!$M$14:$M$14,RESERVA!$H$14:$H$14,"ENTRADA",RESERVA!$J$14:$J$14,$B78),0)</f>
        <v>0</v>
      </c>
      <c r="Y78" s="96">
        <f>SUM(C78:X78)</f>
        <v>4501000</v>
      </c>
      <c r="Z78" s="96">
        <f>Y78+'JUN25'!Z78</f>
        <v>23001000</v>
      </c>
    </row>
    <row r="79" spans="1:31" x14ac:dyDescent="0.3">
      <c r="A79">
        <v>8.1999999999999993</v>
      </c>
      <c r="B79" s="63" t="s">
        <v>84</v>
      </c>
      <c r="C79" s="62">
        <f>IFERROR(SUMIFS('MGZ121'!$M$954:'MGZ121'!$M$1021,'MGZ121'!$H$954:$H$1021,"ENTRADA",'MGZ121'!$J$954:$J$1021,B79),0)</f>
        <v>0</v>
      </c>
      <c r="D79" s="62">
        <f>IFERROR(SUMIFS('MGZ BBVA'!$M$804:$M$972,'MGZ BBVA'!$H$804:$H$972,"ENTRADA",'MGZ BBVA'!$J$804:$J$972,$B79),0)</f>
        <v>0</v>
      </c>
      <c r="E79" s="62">
        <f>IFERROR(SUMIFS('MGZ DOLARES'!$M$2:$M$2,'MGZ DOLARES'!$F$2:$F$2,"ENTRADA",'MGZ DOLARES'!$J$2:$J$2,$B79),0)</f>
        <v>0</v>
      </c>
      <c r="F79" s="62">
        <f>IFERROR(SUMIFS('MGZ BAJIO'!$M$67:$M$68,'MGZ BAJIO'!$H$67:$H$68,"ENTRADA",'MGZ BAJIO'!$J$67:$J$68,$B79),0)</f>
        <v>0</v>
      </c>
      <c r="G79" s="62">
        <f>IFERROR(SUMIFS('VICTOR BANAMEX'!$M$333:$M$451,'VICTOR BANAMEX'!$H$333:$H$386,"ENTRADA",'VICTOR BANAMEX'!$J$333:$J$386,$B79),0)</f>
        <v>0</v>
      </c>
      <c r="H79" s="62">
        <f>IFERROR(SUMIFS('VICTOR BANORTE'!$M$69:$M$76,'VICTOR BANORTE'!$H$69:$H$76,"ENTRADA",'VICTOR BANORTE'!$J$69:$J$76,$B79),0)</f>
        <v>0</v>
      </c>
      <c r="I79" s="62">
        <f>IFERROR(SUMIFS(RODRIGO!$M$2:$M$2,RODRIGO!$H$2:$H$2,"ENTRADA",RODRIGO!$J$2:$J$2,$B79),0)</f>
        <v>0</v>
      </c>
      <c r="J79" s="62">
        <f>IFERROR(SUMIFS(MOY!$M$39:$M$44,MOY!$F$39:$F$44,"ENTRADA",MOY!$J$39:$J$44,$B79),0)</f>
        <v>0</v>
      </c>
      <c r="K79" s="62">
        <f>IFERROR(SUMIFS('NORMA RUTH'!$M$44:$M$62,'NORMA RUTH'!$H$44:$H$62,"ENTRADA",'NORMA RUTH'!$J$44:$J$62,$B79),0)</f>
        <v>0</v>
      </c>
      <c r="L79" s="62">
        <f>IFERROR(SUMIFS(VALERIA!$M$29:$M$43,VALERIA!$H$29:$H$43,"ENTRADA",VALERIA!$J$29:$J$43,$B79),0)</f>
        <v>0</v>
      </c>
      <c r="M79" s="62">
        <f>IFERROR(SUMIFS('MANUEL BANAMEX'!$M$67:$M$76,'MANUEL BANAMEX'!$H$67:$H$76,"ENTRADA",'MANUEL BANAMEX'!$J$67:$J$76,$B79),0)</f>
        <v>0</v>
      </c>
      <c r="N79" s="62">
        <f>IFERROR(SUMIFS(ROBERTO!$M$2:$M$2,ROBERTO!$H$2:$H$2,"ENTRADA",ROBERTO!$J$2:$J$2,$B79),0)</f>
        <v>0</v>
      </c>
      <c r="O79" s="62">
        <f>IFERROR(SUMIFS(JUAN!$M$73:$M$79,JUAN!$H$73:$H$79,"ENTRADA",JUAN!$J$73:$J$79,$B79),0)</f>
        <v>0</v>
      </c>
      <c r="P79" s="62">
        <f>IFERROR(SUMIFS('NORMA SANCHEZ'!$M$67:$M$73,'NORMA SANCHEZ'!$H$67:$H$73,"ENTRADA",'NORMA SANCHEZ'!$J$67:$J$73,$B79),0)</f>
        <v>0</v>
      </c>
      <c r="Q79" s="62">
        <f>IFERROR(SUMIFS('JOSE CARLOS'!$M$70:$M$75,'JOSE CARLOS'!$H$70:$H$75,"ENTRADA",'JOSE CARLOS'!$J$70:$J$75,$B79),0)</f>
        <v>0</v>
      </c>
      <c r="R79" s="62">
        <f>IFERROR(SUMIFS('LUIS ENRIQUE '!$M$57:$M$63,'LUIS ENRIQUE '!$H$57:$H$63,"ENTRADA",'LUIS ENRIQUE '!$J$57:$J$63,$B79),0)</f>
        <v>0</v>
      </c>
      <c r="S79" s="62">
        <f>IFERROR(SUMIFS(CESARIA!$M$76:$M$83,CESARIA!$H$76:$H$83,"ENTRADA",CESARIA!$J$76:$J$83,$B79),0)</f>
        <v>0</v>
      </c>
      <c r="T79" s="62">
        <f>IFERROR(SUMIFS(ALAN!$M$73:$M$81,ALAN!$H$73:$H$81,"ENTRADA",ALAN!$J$73:$J$81,$B79),0)</f>
        <v>0</v>
      </c>
      <c r="U79" s="62">
        <f>IFERROR(SUMIFS(ELVIA!$M$57:$M$57,ELVIA!$H$57:$H$57,"ENTRADA",ELVIA!$J$57:$J$57,$B79),0)</f>
        <v>0</v>
      </c>
      <c r="V79" s="62">
        <f>IFERROR(SUMIFS(CAJA!$M$3966:$M$4577,CAJA!$H$3966:$H$4577,"ENTRADA",CAJA!$J$3966:$J$4577,$B79),0)</f>
        <v>680000</v>
      </c>
      <c r="W79" s="62">
        <f>IFERROR(SUMIFS('CAJA TIGRES'!$M$1109:$M$1268,'CAJA TIGRES'!$H$1109:$H$1268,"ENTRADA",'CAJA TIGRES'!$J$1109:$J$1268,$B79),0)</f>
        <v>0</v>
      </c>
      <c r="X79" s="62">
        <f>IFERROR(SUMIFS(RESERVA!$M$14:$M$14,RESERVA!$H$14:$H$14,"ENTRADA",RESERVA!$J$14:$J$14,$B79),0)</f>
        <v>0</v>
      </c>
      <c r="Y79" s="96">
        <f>SUM(C79:X79)</f>
        <v>680000</v>
      </c>
      <c r="Z79" s="96">
        <f>Y79+'JUN25'!Z79</f>
        <v>1488688</v>
      </c>
    </row>
    <row r="80" spans="1:31" x14ac:dyDescent="0.3">
      <c r="B80" s="63" t="s">
        <v>201</v>
      </c>
      <c r="C80" s="62">
        <f>IFERROR(SUMIFS('MGZ121'!$M$954:'MGZ121'!$M$1021,'MGZ121'!$H$954:$H$1021,"ENTRADA",'MGZ121'!$J$954:$J$1021,B80),0)</f>
        <v>0</v>
      </c>
      <c r="D80" s="62">
        <f>IFERROR(SUMIFS('MGZ BBVA'!$M$804:$M$972,'MGZ BBVA'!$H$804:$H$972,"ENTRADA",'MGZ BBVA'!$J$804:$J$972,$B80),0)</f>
        <v>0</v>
      </c>
      <c r="E80" s="62">
        <f>IFERROR(SUMIFS('MGZ DOLARES'!$M$2:$M$2,'MGZ DOLARES'!$F$2:$F$2,"ENTRADA",'MGZ DOLARES'!$J$2:$J$2,$B80),0)</f>
        <v>0</v>
      </c>
      <c r="F80" s="62">
        <f>IFERROR(SUMIFS('MGZ BAJIO'!$M$67:$M$68,'MGZ BAJIO'!$H$67:$H$68,"ENTRADA",'MGZ BAJIO'!$J$67:$J$68,$B80),0)</f>
        <v>0</v>
      </c>
      <c r="G80" s="62">
        <f>IFERROR(SUMIFS('VICTOR BANAMEX'!$M$333:$M$451,'VICTOR BANAMEX'!$H$333:$H$386,"ENTRADA",'VICTOR BANAMEX'!$J$333:$J$386,$B80),0)</f>
        <v>0</v>
      </c>
      <c r="H80" s="62">
        <f>IFERROR(SUMIFS('VICTOR BANORTE'!$M$69:$M$76,'VICTOR BANORTE'!$H$69:$H$76,"ENTRADA",'VICTOR BANORTE'!$J$69:$J$76,$B80),0)</f>
        <v>0</v>
      </c>
      <c r="I80" s="62">
        <f>IFERROR(SUMIFS(RODRIGO!$M$2:$M$2,RODRIGO!$H$2:$H$2,"ENTRADA",RODRIGO!$J$2:$J$2,$B80),0)</f>
        <v>0</v>
      </c>
      <c r="J80" s="62">
        <f>IFERROR(SUMIFS(MOY!$M$39:$M$44,MOY!$F$39:$F$44,"ENTRADA",MOY!$J$39:$J$44,$B80),0)</f>
        <v>0</v>
      </c>
      <c r="K80" s="62">
        <f>IFERROR(SUMIFS('NORMA RUTH'!$M$44:$M$62,'NORMA RUTH'!$H$44:$H$62,"ENTRADA",'NORMA RUTH'!$J$44:$J$62,$B80),0)</f>
        <v>0</v>
      </c>
      <c r="L80" s="62">
        <f>IFERROR(SUMIFS(VALERIA!$M$29:$M$43,VALERIA!$H$29:$H$43,"ENTRADA",VALERIA!$J$29:$J$43,$B80),0)</f>
        <v>0</v>
      </c>
      <c r="M80" s="62">
        <f>IFERROR(SUMIFS('MANUEL BANAMEX'!$M$67:$M$76,'MANUEL BANAMEX'!$H$67:$H$76,"ENTRADA",'MANUEL BANAMEX'!$J$67:$J$76,$B80),0)</f>
        <v>0</v>
      </c>
      <c r="N80" s="62">
        <f>IFERROR(SUMIFS(ROBERTO!$M$2:$M$2,ROBERTO!$H$2:$H$2,"ENTRADA",ROBERTO!$J$2:$J$2,$B80),0)</f>
        <v>0</v>
      </c>
      <c r="O80" s="62">
        <f>IFERROR(SUMIFS(JUAN!$M$73:$M$79,JUAN!$H$73:$H$79,"ENTRADA",JUAN!$J$73:$J$79,$B80),0)</f>
        <v>0</v>
      </c>
      <c r="P80" s="62">
        <f>IFERROR(SUMIFS('NORMA SANCHEZ'!$M$67:$M$73,'NORMA SANCHEZ'!$H$67:$H$73,"ENTRADA",'NORMA SANCHEZ'!$J$67:$J$73,$B80),0)</f>
        <v>0</v>
      </c>
      <c r="Q80" s="62">
        <f>IFERROR(SUMIFS('JOSE CARLOS'!$M$70:$M$75,'JOSE CARLOS'!$H$70:$H$75,"ENTRADA",'JOSE CARLOS'!$J$70:$J$75,$B80),0)</f>
        <v>0</v>
      </c>
      <c r="R80" s="62">
        <f>IFERROR(SUMIFS('LUIS ENRIQUE '!$M$57:$M$63,'LUIS ENRIQUE '!$H$57:$H$63,"ENTRADA",'LUIS ENRIQUE '!$J$57:$J$63,$B80),0)</f>
        <v>0</v>
      </c>
      <c r="S80" s="62">
        <f>IFERROR(SUMIFS(CESARIA!$M$76:$M$83,CESARIA!$H$76:$H$83,"ENTRADA",CESARIA!$J$76:$J$83,$B80),0)</f>
        <v>0</v>
      </c>
      <c r="T80" s="62">
        <f>IFERROR(SUMIFS(ALAN!$M$73:$M$81,ALAN!$H$73:$H$81,"ENTRADA",ALAN!$J$73:$J$81,$B80),0)</f>
        <v>0</v>
      </c>
      <c r="U80" s="62">
        <f>IFERROR(SUMIFS(ELVIA!$M$57:$M$57,ELVIA!$H$57:$H$57,"ENTRADA",ELVIA!$J$57:$J$57,$B80),0)</f>
        <v>0</v>
      </c>
      <c r="V80" s="62">
        <f>IFERROR(SUMIFS(CAJA!$M$3966:$M$4577,CAJA!$H$3966:$H$4577,"ENTRADA",CAJA!$J$3966:$J$4577,$B80),0)</f>
        <v>0</v>
      </c>
      <c r="W80" s="62">
        <f>IFERROR(SUMIFS('CAJA TIGRES'!$M$1109:$M$1268,'CAJA TIGRES'!$H$1109:$H$1268,"ENTRADA",'CAJA TIGRES'!$J$1109:$J$1268,$B80),0)</f>
        <v>0</v>
      </c>
      <c r="X80" s="62">
        <f>IFERROR(SUMIFS(RESERVA!$M$14:$M$14,RESERVA!$H$14:$H$14,"ENTRADA",RESERVA!$J$14:$J$14,$B80),0)</f>
        <v>0</v>
      </c>
      <c r="Y80" s="96">
        <f>SUM(C80:X80)</f>
        <v>0</v>
      </c>
      <c r="Z80" s="96">
        <f>Y80+'JUN25'!Z80</f>
        <v>61760</v>
      </c>
    </row>
    <row r="81" spans="1:31" x14ac:dyDescent="0.3">
      <c r="B81" s="63" t="s">
        <v>209</v>
      </c>
      <c r="C81" s="62">
        <f>IFERROR(SUMIFS('MGZ121'!$M$954:'MGZ121'!$M$1021,'MGZ121'!$H$954:$H$1021,"ENTRADA",'MGZ121'!$J$954:$J$1021,B81),0)</f>
        <v>0</v>
      </c>
      <c r="D81" s="62">
        <f>IFERROR(SUMIFS('MGZ BBVA'!$M$804:$M$972,'MGZ BBVA'!$H$804:$H$972,"ENTRADA",'MGZ BBVA'!$J$804:$J$972,$B81),0)</f>
        <v>30000</v>
      </c>
      <c r="E81" s="62">
        <f>IFERROR(SUMIFS('MGZ DOLARES'!$M$2:$M$2,'MGZ DOLARES'!$F$2:$F$2,"ENTRADA",'MGZ DOLARES'!$J$2:$J$2,$B81),0)</f>
        <v>0</v>
      </c>
      <c r="F81" s="62">
        <f>IFERROR(SUMIFS('MGZ BAJIO'!$M$67:$M$68,'MGZ BAJIO'!$H$67:$H$68,"ENTRADA",'MGZ BAJIO'!$J$67:$J$68,$B81),0)</f>
        <v>0</v>
      </c>
      <c r="G81" s="62">
        <f>IFERROR(SUMIFS('VICTOR BANAMEX'!$M$333:$M$451,'VICTOR BANAMEX'!$H$333:$H$386,"ENTRADA",'VICTOR BANAMEX'!$J$333:$J$386,$B81),0)</f>
        <v>0</v>
      </c>
      <c r="H81" s="62">
        <f>IFERROR(SUMIFS('VICTOR BANORTE'!$M$69:$M$76,'VICTOR BANORTE'!$H$69:$H$76,"ENTRADA",'VICTOR BANORTE'!$J$69:$J$76,$B81),0)</f>
        <v>0</v>
      </c>
      <c r="I81" s="62">
        <f>IFERROR(SUMIFS(RODRIGO!$M$2:$M$2,RODRIGO!$H$2:$H$2,"ENTRADA",RODRIGO!$J$2:$J$2,$B81),0)</f>
        <v>0</v>
      </c>
      <c r="J81" s="62">
        <f>IFERROR(SUMIFS(MOY!$M$39:$M$44,MOY!$F$39:$F$44,"ENTRADA",MOY!$J$39:$J$44,$B81),0)</f>
        <v>0</v>
      </c>
      <c r="K81" s="62">
        <f>IFERROR(SUMIFS('NORMA RUTH'!$M$44:$M$62,'NORMA RUTH'!$H$44:$H$62,"ENTRADA",'NORMA RUTH'!$J$44:$J$62,$B81),0)</f>
        <v>0</v>
      </c>
      <c r="L81" s="62">
        <f>IFERROR(SUMIFS(VALERIA!$M$29:$M$43,VALERIA!$H$29:$H$43,"ENTRADA",VALERIA!$J$29:$J$43,$B81),0)</f>
        <v>0</v>
      </c>
      <c r="M81" s="62">
        <f>IFERROR(SUMIFS('MANUEL BANAMEX'!$M$67:$M$76,'MANUEL BANAMEX'!$H$67:$H$76,"ENTRADA",'MANUEL BANAMEX'!$J$67:$J$76,$B81),0)</f>
        <v>0</v>
      </c>
      <c r="N81" s="62">
        <f>IFERROR(SUMIFS(ROBERTO!$M$2:$M$2,ROBERTO!$H$2:$H$2,"ENTRADA",ROBERTO!$J$2:$J$2,$B81),0)</f>
        <v>0</v>
      </c>
      <c r="O81" s="62">
        <f>IFERROR(SUMIFS(JUAN!$M$73:$M$79,JUAN!$H$73:$H$79,"ENTRADA",JUAN!$J$73:$J$79,$B81),0)</f>
        <v>0</v>
      </c>
      <c r="P81" s="62">
        <f>IFERROR(SUMIFS('NORMA SANCHEZ'!$M$67:$M$73,'NORMA SANCHEZ'!$H$67:$H$73,"ENTRADA",'NORMA SANCHEZ'!$J$67:$J$73,$B81),0)</f>
        <v>0</v>
      </c>
      <c r="Q81" s="62">
        <f>IFERROR(SUMIFS('JOSE CARLOS'!$M$70:$M$75,'JOSE CARLOS'!$H$70:$H$75,"ENTRADA",'JOSE CARLOS'!$J$70:$J$75,$B81),0)</f>
        <v>0</v>
      </c>
      <c r="R81" s="62">
        <f>IFERROR(SUMIFS('LUIS ENRIQUE '!$M$57:$M$63,'LUIS ENRIQUE '!$H$57:$H$63,"ENTRADA",'LUIS ENRIQUE '!$J$57:$J$63,$B81),0)</f>
        <v>0</v>
      </c>
      <c r="S81" s="62">
        <f>IFERROR(SUMIFS(CESARIA!$M$76:$M$83,CESARIA!$H$76:$H$83,"ENTRADA",CESARIA!$J$76:$J$83,$B81),0)</f>
        <v>0</v>
      </c>
      <c r="T81" s="62">
        <f>IFERROR(SUMIFS(ALAN!$M$73:$M$81,ALAN!$H$73:$H$81,"ENTRADA",ALAN!$J$73:$J$81,$B81),0)</f>
        <v>0</v>
      </c>
      <c r="U81" s="62">
        <f>IFERROR(SUMIFS(ELVIA!$M$57:$M$57,ELVIA!$H$57:$H$57,"ENTRADA",ELVIA!$J$57:$J$57,$B81),0)</f>
        <v>0</v>
      </c>
      <c r="V81" s="62">
        <f>IFERROR(SUMIFS(CAJA!$M$3966:$M$4577,CAJA!$H$3966:$H$4577,"ENTRADA",CAJA!$J$3966:$J$4577,$B81),0)</f>
        <v>101000</v>
      </c>
      <c r="W81" s="62">
        <f>IFERROR(SUMIFS('CAJA TIGRES'!$M$1109:$M$1268,'CAJA TIGRES'!$H$1109:$H$1268,"ENTRADA",'CAJA TIGRES'!$J$1109:$J$1268,$B81),0)</f>
        <v>0</v>
      </c>
      <c r="X81" s="62">
        <f>IFERROR(SUMIFS(RESERVA!$M$14:$M$14,RESERVA!$H$14:$H$14,"ENTRADA",RESERVA!$J$14:$J$14,$B81),0)</f>
        <v>0</v>
      </c>
      <c r="Y81" s="96">
        <f>SUM(C81:X81)</f>
        <v>131000</v>
      </c>
      <c r="Z81" s="96">
        <f>Y81+'JUN25'!Z81</f>
        <v>540410</v>
      </c>
    </row>
    <row r="82" spans="1:31" x14ac:dyDescent="0.3">
      <c r="B82" s="13" t="s">
        <v>108</v>
      </c>
      <c r="C82" s="64">
        <f>SUM(C78:C81)</f>
        <v>0</v>
      </c>
      <c r="D82" s="64">
        <f t="shared" ref="D82:E82" si="24">SUM(D78:D81)</f>
        <v>4531000</v>
      </c>
      <c r="E82" s="64">
        <f t="shared" si="24"/>
        <v>0</v>
      </c>
      <c r="F82" s="64">
        <f t="shared" ref="F82:J82" si="25">SUM(F78:F81)</f>
        <v>0</v>
      </c>
      <c r="G82" s="64">
        <f t="shared" si="25"/>
        <v>0</v>
      </c>
      <c r="H82" s="64">
        <f t="shared" si="25"/>
        <v>0</v>
      </c>
      <c r="I82" s="64">
        <f t="shared" si="25"/>
        <v>0</v>
      </c>
      <c r="J82" s="64">
        <f t="shared" si="25"/>
        <v>0</v>
      </c>
      <c r="K82" s="64">
        <f t="shared" ref="K82:W82" si="26">SUM(K78:K81)</f>
        <v>0</v>
      </c>
      <c r="L82" s="64">
        <f t="shared" si="26"/>
        <v>0</v>
      </c>
      <c r="M82" s="64">
        <f t="shared" si="26"/>
        <v>0</v>
      </c>
      <c r="N82" s="64">
        <f t="shared" si="26"/>
        <v>0</v>
      </c>
      <c r="O82" s="64">
        <f t="shared" si="26"/>
        <v>0</v>
      </c>
      <c r="P82" s="64">
        <f t="shared" si="26"/>
        <v>0</v>
      </c>
      <c r="Q82" s="64">
        <f t="shared" si="26"/>
        <v>0</v>
      </c>
      <c r="R82" s="64">
        <f t="shared" si="26"/>
        <v>0</v>
      </c>
      <c r="S82" s="64">
        <f t="shared" si="26"/>
        <v>0</v>
      </c>
      <c r="T82" s="64">
        <f t="shared" si="26"/>
        <v>0</v>
      </c>
      <c r="U82" s="64">
        <f t="shared" si="26"/>
        <v>0</v>
      </c>
      <c r="V82" s="64">
        <f t="shared" si="26"/>
        <v>781000</v>
      </c>
      <c r="W82" s="64">
        <f t="shared" si="26"/>
        <v>0</v>
      </c>
      <c r="X82" s="64">
        <f t="shared" ref="X82:Z82" si="27">SUM(X78:X81)</f>
        <v>0</v>
      </c>
      <c r="Y82" s="64">
        <f t="shared" si="27"/>
        <v>5312000</v>
      </c>
      <c r="Z82" s="64">
        <f t="shared" si="27"/>
        <v>25091858</v>
      </c>
    </row>
    <row r="83" spans="1:31" ht="10.199999999999999" customHeight="1" x14ac:dyDescent="0.3">
      <c r="B83" s="70"/>
      <c r="C83" s="40"/>
      <c r="D83" s="33"/>
      <c r="E83" s="33"/>
      <c r="F83" s="33"/>
      <c r="G83" s="33"/>
      <c r="H83" s="33"/>
      <c r="I83" s="33"/>
      <c r="J83" s="33"/>
      <c r="K83" s="33"/>
      <c r="L83" s="33"/>
      <c r="M83" s="33"/>
      <c r="N83" s="33"/>
      <c r="O83" s="33"/>
      <c r="P83" s="33"/>
      <c r="Q83" s="33"/>
      <c r="R83" s="33"/>
      <c r="S83" s="33"/>
      <c r="T83" s="33"/>
      <c r="U83" s="33"/>
      <c r="V83" s="33"/>
      <c r="W83" s="33"/>
      <c r="X83" s="33"/>
      <c r="Y83" s="98"/>
      <c r="Z83" s="98"/>
    </row>
    <row r="84" spans="1:31" x14ac:dyDescent="0.3">
      <c r="B84" s="91" t="s">
        <v>3</v>
      </c>
      <c r="C84" s="40"/>
      <c r="D84" s="33"/>
      <c r="E84" s="33"/>
      <c r="F84" s="33"/>
      <c r="G84" s="33"/>
      <c r="H84" s="33"/>
      <c r="I84" s="33"/>
      <c r="J84" s="33"/>
      <c r="K84" s="33"/>
      <c r="L84" s="33"/>
      <c r="M84" s="33"/>
      <c r="N84" s="33"/>
      <c r="O84" s="33"/>
      <c r="P84" s="33"/>
      <c r="Q84" s="33"/>
      <c r="R84" s="33"/>
      <c r="S84" s="33"/>
      <c r="T84" s="33"/>
      <c r="U84" s="33"/>
      <c r="V84" s="33"/>
      <c r="W84" s="33"/>
      <c r="X84" s="33"/>
      <c r="Y84" s="98"/>
      <c r="Z84" s="98"/>
    </row>
    <row r="85" spans="1:31" x14ac:dyDescent="0.3">
      <c r="A85">
        <v>8</v>
      </c>
      <c r="B85" s="67" t="s">
        <v>25</v>
      </c>
      <c r="C85" s="140"/>
      <c r="D85" s="141"/>
      <c r="E85" s="141"/>
      <c r="F85" s="141"/>
      <c r="G85" s="141"/>
      <c r="H85" s="141"/>
      <c r="I85" s="136"/>
      <c r="J85" s="141"/>
      <c r="K85" s="141"/>
      <c r="L85" s="141"/>
      <c r="M85" s="141"/>
      <c r="N85" s="141"/>
      <c r="O85" s="141"/>
      <c r="P85" s="141"/>
      <c r="Q85" s="141"/>
      <c r="R85" s="138"/>
      <c r="S85" s="141"/>
      <c r="T85" s="141"/>
      <c r="U85" s="141"/>
      <c r="V85" s="141"/>
      <c r="W85" s="141"/>
      <c r="X85" s="141"/>
      <c r="Y85" s="141"/>
      <c r="Z85" s="136"/>
    </row>
    <row r="86" spans="1:31" x14ac:dyDescent="0.3">
      <c r="A86">
        <v>8.1</v>
      </c>
      <c r="B86" s="63" t="s">
        <v>83</v>
      </c>
      <c r="C86" s="62">
        <f>IFERROR(SUMIFS('MGZ121'!$N$954:'MGZ121'!$N$1021,'MGZ121'!$H$954:$H$1021,"SALIDA",'MGZ121'!$J$954:$J$1021,B86),0)</f>
        <v>0</v>
      </c>
      <c r="D86" s="62">
        <f>IFERROR(SUMIFS('MGZ BBVA'!$N$804:$N$972,'MGZ BBVA'!$H$804:$H$972,"SALIDA",'MGZ BBVA'!$J$804:$J$972,$B86),0)</f>
        <v>1000</v>
      </c>
      <c r="E86" s="62">
        <f>IFERROR(SUMIFS('MGZ DOLARES'!$N$2:$N$2,'MGZ DOLARES'!$F$2:$F$2,"SALIDA",'MGZ DOLARES'!$J$2:$J$2,$B86),0)</f>
        <v>0</v>
      </c>
      <c r="F86" s="62">
        <f>IFERROR(SUMIFS('MGZ BAJIO'!$N$67:$N$68,'MGZ BAJIO'!$H$67:$H$68,"SALIDA",'MGZ BAJIO'!$J$67:$J$68,$B86),0)</f>
        <v>0</v>
      </c>
      <c r="G86" s="62">
        <f>IFERROR(SUMIFS('VICTOR BANAMEX'!$N$333:$N$386,'VICTOR BANAMEX'!$H$333:$H$386,"SALIDA",'VICTOR BANAMEX'!$J$333:$J$386,$B86),0)</f>
        <v>0</v>
      </c>
      <c r="H86" s="62">
        <f>IFERROR(SUMIFS('VICTOR BANORTE'!$N$69:$N$76,'VICTOR BANORTE'!$H$69:$H$76,"SALIDA",'VICTOR BANORTE'!$J$69:$J$76,$B86),0)</f>
        <v>0</v>
      </c>
      <c r="I86" s="62">
        <f>IFERROR(SUMIFS(RODRIGO!$N$2:$N$2,RODRIGO!$H$2:$H$2,"SALIDA",RODRIGO!$J$2:$J$2,$B86),0)</f>
        <v>0</v>
      </c>
      <c r="J86" s="62">
        <f>IFERROR(SUMIFS(MOY!$N$39:$N$44,MOY!$F$39:$F$44,"SALIDA",MOY!$J$39:$J$44,$B86),0)</f>
        <v>0</v>
      </c>
      <c r="K86" s="62">
        <f>IFERROR(SUMIFS('NORMA RUTH'!$N$44:$N$62,'NORMA RUTH'!$H$44:$H$62,"SALIDA",'NORMA RUTH'!$J$44:$J$62,$B86),0)</f>
        <v>0</v>
      </c>
      <c r="L86" s="62">
        <f>IFERROR(SUMIFS(VALERIA!$N$29:$N$43,VALERIA!$H$29:$H$43,"SALIDA",VALERIA!$J$29:$J$43,$B86),0)</f>
        <v>0</v>
      </c>
      <c r="M86" s="62">
        <f>IFERROR(SUMIFS('MANUEL BANAMEX'!$N$67:$N$76,'MANUEL BANAMEX'!$H$67:$H$76,"SALIDA",'MANUEL BANAMEX'!$J$67:$J$76,$B86),0)</f>
        <v>0</v>
      </c>
      <c r="N86" s="62">
        <f>IFERROR(SUMIFS(ROBERTO!$N$2:$N$2,ROBERTO!$H$2:$H$2,"SALIDA",ROBERTO!$J$2:$J$2,$B86),0)</f>
        <v>0</v>
      </c>
      <c r="O86" s="62">
        <f>IFERROR(SUMIFS(JUAN!$N$73:$N$79,JUAN!$H$73:$H$79,"SALIDA",JUAN!$J$73:$J$79,$B86),0)</f>
        <v>0</v>
      </c>
      <c r="P86" s="62">
        <f>IFERROR(SUMIFS('NORMA SANCHEZ'!$N$67:$N$73,'NORMA SANCHEZ'!$H$67:$H$73,"SALIDA",'NORMA SANCHEZ'!$J$67:$J$73,$B86),0)</f>
        <v>0</v>
      </c>
      <c r="Q86" s="62">
        <f>IFERROR(SUMIFS('JOSE CARLOS'!$N$70:$N$75,'JOSE CARLOS'!$H$70:$H$75,"SALIDA",'JOSE CARLOS'!$J$70:$J$75,$B86),0)</f>
        <v>0</v>
      </c>
      <c r="R86" s="62">
        <f>IFERROR(SUMIFS('LUIS ENRIQUE '!$N$57:$N$63,'LUIS ENRIQUE '!$H$57:$H$63,"SALIDA",'LUIS ENRIQUE '!$J$57:$J$63,$B86),0)</f>
        <v>0</v>
      </c>
      <c r="S86" s="62">
        <f>IFERROR(SUMIFS(CESARIA!$N$76:$N$83,CESARIA!$H$76:$H$83,"SALIDA",CESARIA!$J$76:$J$83,$B86),0)</f>
        <v>0</v>
      </c>
      <c r="T86" s="62">
        <f>IFERROR(SUMIFS(ALAN!$N$73:$N$81,ALAN!$H$73:$H$81,"SALIDA",ALAN!$J$73:$J$81,$B86),0)</f>
        <v>0</v>
      </c>
      <c r="U86" s="62">
        <f>IFERROR(SUMIFS(ELVIA!$N$57:$N$57,ELVIA!$H$57:$H$57,"SALIDA",ELVIA!$J$57:$J$57,$B86),0)</f>
        <v>0</v>
      </c>
      <c r="V86" s="146">
        <f>IFERROR(SUMIFS(CAJA!$N$3966:$N$4577,CAJA!$H$3966:$H$4577,"SALIDA",CAJA!$J$3966:$J$4577,$B86),0)</f>
        <v>0</v>
      </c>
      <c r="W86" s="62">
        <f>IFERROR(SUMIFS('CAJA TIGRES'!$N$1109:$N$1268,'CAJA TIGRES'!$H$1109:$H$1268,"SALIDA",'CAJA TIGRES'!$J$1109:$J$1268,$B86),0)</f>
        <v>0</v>
      </c>
      <c r="X86" s="62">
        <f>IFERROR(SUMIFS(RESERVA!$N$14:$N$14,RESERVA!$H$14:$H$14,"SALIDA",RESERVA!$J$14:$J$14,$B86),0)</f>
        <v>0</v>
      </c>
      <c r="Y86" s="96">
        <f>SUM(C86:X86)</f>
        <v>1000</v>
      </c>
      <c r="Z86" s="96">
        <f>Y86+'JUN25'!Z86</f>
        <v>1000</v>
      </c>
    </row>
    <row r="87" spans="1:31" x14ac:dyDescent="0.3">
      <c r="A87">
        <v>8.1999999999999993</v>
      </c>
      <c r="B87" s="63" t="s">
        <v>84</v>
      </c>
      <c r="C87" s="62">
        <f>IFERROR(SUMIFS('MGZ121'!$N$954:'MGZ121'!$N$1021,'MGZ121'!$H$954:$H$1021,"SALIDA",'MGZ121'!$J$954:$J$1021,B87),0)</f>
        <v>0</v>
      </c>
      <c r="D87" s="62">
        <f>IFERROR(SUMIFS('MGZ BBVA'!$N$804:$N$972,'MGZ BBVA'!$H$804:$H$972,"SALIDA",'MGZ BBVA'!$J$804:$J$972,$B87),0)</f>
        <v>0</v>
      </c>
      <c r="E87" s="62">
        <f>IFERROR(SUMIFS('MGZ DOLARES'!$N$2:$N$2,'MGZ DOLARES'!$F$2:$F$2,"SALIDA",'MGZ DOLARES'!$J$2:$J$2,$B87),0)</f>
        <v>0</v>
      </c>
      <c r="F87" s="62">
        <f>IFERROR(SUMIFS('MGZ BAJIO'!$N$67:$N$68,'MGZ BAJIO'!$H$67:$H$68,"SALIDA",'MGZ BAJIO'!$J$67:$J$68,$B87),0)</f>
        <v>0</v>
      </c>
      <c r="G87" s="62">
        <f>IFERROR(SUMIFS('VICTOR BANAMEX'!$N$333:$N$386,'VICTOR BANAMEX'!$H$333:$H$386,"SALIDA",'VICTOR BANAMEX'!$J$333:$J$386,$B87),0)</f>
        <v>0</v>
      </c>
      <c r="H87" s="62">
        <f>IFERROR(SUMIFS('VICTOR BANORTE'!$N$69:$N$76,'VICTOR BANORTE'!$H$69:$H$76,"SALIDA",'VICTOR BANORTE'!$J$69:$J$76,$B87),0)</f>
        <v>0</v>
      </c>
      <c r="I87" s="62">
        <f>IFERROR(SUMIFS(RODRIGO!$N$2:$N$2,RODRIGO!$H$2:$H$2,"SALIDA",RODRIGO!$J$2:$J$2,$B87),0)</f>
        <v>0</v>
      </c>
      <c r="J87" s="62">
        <f>IFERROR(SUMIFS(MOY!$N$39:$N$44,MOY!$F$39:$F$44,"SALIDA",MOY!$J$39:$J$44,$B87),0)</f>
        <v>0</v>
      </c>
      <c r="K87" s="62">
        <f>IFERROR(SUMIFS('NORMA RUTH'!$N$44:$N$62,'NORMA RUTH'!$H$44:$H$62,"SALIDA",'NORMA RUTH'!$J$44:$J$62,$B87),0)</f>
        <v>0</v>
      </c>
      <c r="L87" s="62">
        <f>IFERROR(SUMIFS(VALERIA!$N$29:$N$43,VALERIA!$H$29:$H$43,"SALIDA",VALERIA!$J$29:$J$43,$B87),0)</f>
        <v>0</v>
      </c>
      <c r="M87" s="62">
        <f>IFERROR(SUMIFS('MANUEL BANAMEX'!$N$67:$N$76,'MANUEL BANAMEX'!$H$67:$H$76,"SALIDA",'MANUEL BANAMEX'!$J$67:$J$76,$B87),0)</f>
        <v>0</v>
      </c>
      <c r="N87" s="62">
        <f>IFERROR(SUMIFS(ROBERTO!$N$2:$N$2,ROBERTO!$H$2:$H$2,"SALIDA",ROBERTO!$J$2:$J$2,$B87),0)</f>
        <v>0</v>
      </c>
      <c r="O87" s="62">
        <f>IFERROR(SUMIFS(JUAN!$N$73:$N$79,JUAN!$H$73:$H$79,"SALIDA",JUAN!$J$73:$J$79,$B87),0)</f>
        <v>0</v>
      </c>
      <c r="P87" s="62">
        <f>IFERROR(SUMIFS('NORMA SANCHEZ'!$N$67:$N$73,'NORMA SANCHEZ'!$H$67:$H$73,"SALIDA",'NORMA SANCHEZ'!$J$67:$J$73,$B87),0)</f>
        <v>0</v>
      </c>
      <c r="Q87" s="62">
        <f>IFERROR(SUMIFS('JOSE CARLOS'!$N$70:$N$75,'JOSE CARLOS'!$H$70:$H$75,"SALIDA",'JOSE CARLOS'!$J$70:$J$75,$B87),0)</f>
        <v>0</v>
      </c>
      <c r="R87" s="62">
        <f>IFERROR(SUMIFS('LUIS ENRIQUE '!$N$57:$N$63,'LUIS ENRIQUE '!$H$57:$H$63,"SALIDA",'LUIS ENRIQUE '!$J$57:$J$63,$B87),0)</f>
        <v>0</v>
      </c>
      <c r="S87" s="62">
        <f>IFERROR(SUMIFS(CESARIA!$N$76:$N$83,CESARIA!$H$76:$H$83,"SALIDA",CESARIA!$J$76:$J$83,$B87),0)</f>
        <v>0</v>
      </c>
      <c r="T87" s="62">
        <f>IFERROR(SUMIFS(ALAN!$N$73:$N$81,ALAN!$H$73:$H$81,"SALIDA",ALAN!$J$73:$J$81,$B87),0)</f>
        <v>0</v>
      </c>
      <c r="U87" s="62">
        <f>IFERROR(SUMIFS(ELVIA!$N$57:$N$57,ELVIA!$H$57:$H$57,"SALIDA",ELVIA!$J$57:$J$57,$B87),0)</f>
        <v>0</v>
      </c>
      <c r="V87" s="146">
        <f>IFERROR(SUMIFS(CAJA!$N$3966:$N$4577,CAJA!$H$3966:$H$4577,"SALIDA",CAJA!$J$3966:$J$4577,$B87),0)</f>
        <v>680000</v>
      </c>
      <c r="W87" s="62">
        <f>IFERROR(SUMIFS('CAJA TIGRES'!$N$1109:$N$1268,'CAJA TIGRES'!$H$1109:$H$1268,"SALIDA",'CAJA TIGRES'!$J$1109:$J$1268,$B87),0)</f>
        <v>0</v>
      </c>
      <c r="X87" s="62">
        <f>IFERROR(SUMIFS(RESERVA!$N$14:$N$14,RESERVA!$H$14:$H$14,"SALIDA",RESERVA!$J$14:$J$14,$B87),0)</f>
        <v>0</v>
      </c>
      <c r="Y87" s="96">
        <f>SUM(C87:X87)</f>
        <v>680000</v>
      </c>
      <c r="Z87" s="96">
        <f>Y87+'JUN25'!Z87</f>
        <v>925000</v>
      </c>
    </row>
    <row r="88" spans="1:31" x14ac:dyDescent="0.3">
      <c r="B88" s="63" t="s">
        <v>201</v>
      </c>
      <c r="C88" s="62">
        <f>IFERROR(SUMIFS('MGZ121'!$N$954:'MGZ121'!$N$1021,'MGZ121'!$H$954:$H$1021,"SALIDA",'MGZ121'!$J$954:$J$1021,B88),0)</f>
        <v>0</v>
      </c>
      <c r="D88" s="62">
        <f>IFERROR(SUMIFS('MGZ BBVA'!$N$804:$N$972,'MGZ BBVA'!$H$804:$H$972,"SALIDA",'MGZ BBVA'!$J$804:$J$972,$B88),0)</f>
        <v>0</v>
      </c>
      <c r="E88" s="62">
        <f>IFERROR(SUMIFS('MGZ DOLARES'!$N$2:$N$2,'MGZ DOLARES'!$F$2:$F$2,"SALIDA",'MGZ DOLARES'!$J$2:$J$2,$B88),0)</f>
        <v>0</v>
      </c>
      <c r="F88" s="62">
        <f>IFERROR(SUMIFS('MGZ BAJIO'!$N$67:$N$68,'MGZ BAJIO'!$H$67:$H$68,"SALIDA",'MGZ BAJIO'!$J$67:$J$68,$B88),0)</f>
        <v>0</v>
      </c>
      <c r="G88" s="62">
        <f>IFERROR(SUMIFS('VICTOR BANAMEX'!$N$333:$N$386,'VICTOR BANAMEX'!$H$333:$H$386,"SALIDA",'VICTOR BANAMEX'!$J$333:$J$386,$B88),0)</f>
        <v>0</v>
      </c>
      <c r="H88" s="62">
        <f>IFERROR(SUMIFS('VICTOR BANORTE'!$N$69:$N$76,'VICTOR BANORTE'!$H$69:$H$76,"SALIDA",'VICTOR BANORTE'!$J$69:$J$76,$B88),0)</f>
        <v>0</v>
      </c>
      <c r="I88" s="62">
        <f>IFERROR(SUMIFS(RODRIGO!$N$2:$N$2,RODRIGO!$H$2:$H$2,"SALIDA",RODRIGO!$J$2:$J$2,$B88),0)</f>
        <v>0</v>
      </c>
      <c r="J88" s="62">
        <f>IFERROR(SUMIFS(MOY!$N$39:$N$44,MOY!$F$39:$F$44,"SALIDA",MOY!$J$39:$J$44,$B88),0)</f>
        <v>0</v>
      </c>
      <c r="K88" s="62">
        <f>IFERROR(SUMIFS('NORMA RUTH'!$N$44:$N$62,'NORMA RUTH'!$H$44:$H$62,"SALIDA",'NORMA RUTH'!$J$44:$J$62,$B88),0)</f>
        <v>0</v>
      </c>
      <c r="L88" s="62">
        <f>IFERROR(SUMIFS(VALERIA!$N$29:$N$43,VALERIA!$H$29:$H$43,"SALIDA",VALERIA!$J$29:$J$43,$B88),0)</f>
        <v>0</v>
      </c>
      <c r="M88" s="62">
        <f>IFERROR(SUMIFS('MANUEL BANAMEX'!$N$67:$N$76,'MANUEL BANAMEX'!$H$67:$H$76,"SALIDA",'MANUEL BANAMEX'!$J$67:$J$76,$B88),0)</f>
        <v>0</v>
      </c>
      <c r="N88" s="62">
        <f>IFERROR(SUMIFS(ROBERTO!$N$2:$N$2,ROBERTO!$H$2:$H$2,"SALIDA",ROBERTO!$J$2:$J$2,$B88),0)</f>
        <v>0</v>
      </c>
      <c r="O88" s="62">
        <f>IFERROR(SUMIFS(JUAN!$N$73:$N$79,JUAN!$H$73:$H$79,"SALIDA",JUAN!$J$73:$J$79,$B88),0)</f>
        <v>0</v>
      </c>
      <c r="P88" s="62">
        <f>IFERROR(SUMIFS('NORMA SANCHEZ'!$N$67:$N$73,'NORMA SANCHEZ'!$H$67:$H$73,"SALIDA",'NORMA SANCHEZ'!$J$67:$J$73,$B88),0)</f>
        <v>0</v>
      </c>
      <c r="Q88" s="62">
        <f>IFERROR(SUMIFS('JOSE CARLOS'!$N$70:$N$75,'JOSE CARLOS'!$H$70:$H$75,"SALIDA",'JOSE CARLOS'!$J$70:$J$75,$B88),0)</f>
        <v>0</v>
      </c>
      <c r="R88" s="62">
        <f>IFERROR(SUMIFS('LUIS ENRIQUE '!$N$57:$N$63,'LUIS ENRIQUE '!$H$57:$H$63,"SALIDA",'LUIS ENRIQUE '!$J$57:$J$63,$B88),0)</f>
        <v>0</v>
      </c>
      <c r="S88" s="62">
        <f>IFERROR(SUMIFS(CESARIA!$N$76:$N$83,CESARIA!$H$76:$H$83,"SALIDA",CESARIA!$J$76:$J$83,$B88),0)</f>
        <v>0</v>
      </c>
      <c r="T88" s="62">
        <f>IFERROR(SUMIFS(ALAN!$N$73:$N$81,ALAN!$H$73:$H$81,"SALIDA",ALAN!$J$73:$J$81,$B88),0)</f>
        <v>0</v>
      </c>
      <c r="U88" s="62">
        <f>IFERROR(SUMIFS(ELVIA!$N$57:$N$57,ELVIA!$H$57:$H$57,"SALIDA",ELVIA!$J$57:$J$57,$B88),0)</f>
        <v>0</v>
      </c>
      <c r="V88" s="146">
        <f>IFERROR(SUMIFS(CAJA!$N$3966:$N$4577,CAJA!$H$3966:$H$4577,"SALIDA",CAJA!$J$3966:$J$4577,$B88),0)</f>
        <v>0</v>
      </c>
      <c r="W88" s="62">
        <f>IFERROR(SUMIFS('CAJA TIGRES'!$N$1109:$N$1268,'CAJA TIGRES'!$H$1109:$H$1268,"SALIDA",'CAJA TIGRES'!$J$1109:$J$1268,$B88),0)</f>
        <v>0</v>
      </c>
      <c r="X88" s="62">
        <f>IFERROR(SUMIFS(RESERVA!$N$14:$N$14,RESERVA!$H$14:$H$14,"SALIDA",RESERVA!$J$14:$J$14,$B88),0)</f>
        <v>0</v>
      </c>
      <c r="Y88" s="96">
        <f>SUM(C88:X88)</f>
        <v>0</v>
      </c>
      <c r="Z88" s="96">
        <f>Y88+'JUN25'!Z88</f>
        <v>146000</v>
      </c>
    </row>
    <row r="89" spans="1:31" x14ac:dyDescent="0.3">
      <c r="B89" s="63" t="s">
        <v>209</v>
      </c>
      <c r="C89" s="62">
        <f>IFERROR(SUMIFS('MGZ121'!$N$954:'MGZ121'!$N$1021,'MGZ121'!$H$954:$H$1021,"SALIDA",'MGZ121'!$J$954:$J$1021,B89),0)</f>
        <v>0</v>
      </c>
      <c r="D89" s="62">
        <f>IFERROR(SUMIFS('MGZ BBVA'!$N$804:$N$972,'MGZ BBVA'!$H$804:$H$972,"SALIDA",'MGZ BBVA'!$J$804:$J$972,$B89),0)</f>
        <v>0</v>
      </c>
      <c r="E89" s="62">
        <f>IFERROR(SUMIFS('MGZ DOLARES'!$N$2:$N$2,'MGZ DOLARES'!$F$2:$F$2,"SALIDA",'MGZ DOLARES'!$J$2:$J$2,$B89),0)</f>
        <v>0</v>
      </c>
      <c r="F89" s="62">
        <f>IFERROR(SUMIFS('MGZ BAJIO'!$N$67:$N$68,'MGZ BAJIO'!$H$67:$H$68,"SALIDA",'MGZ BAJIO'!$J$67:$J$68,$B89),0)</f>
        <v>0</v>
      </c>
      <c r="G89" s="62">
        <f>IFERROR(SUMIFS('VICTOR BANAMEX'!$N$333:$N$386,'VICTOR BANAMEX'!$H$333:$H$386,"SALIDA",'VICTOR BANAMEX'!$J$333:$J$386,$B89),0)</f>
        <v>20000</v>
      </c>
      <c r="H89" s="62">
        <f>IFERROR(SUMIFS('VICTOR BANORTE'!$N$69:$N$76,'VICTOR BANORTE'!$H$69:$H$76,"SALIDA",'VICTOR BANORTE'!$J$69:$J$76,$B89),0)</f>
        <v>0</v>
      </c>
      <c r="I89" s="62">
        <f>IFERROR(SUMIFS(RODRIGO!$N$2:$N$2,RODRIGO!$H$2:$H$2,"SALIDA",RODRIGO!$J$2:$J$2,$B89),0)</f>
        <v>0</v>
      </c>
      <c r="J89" s="62">
        <f>IFERROR(SUMIFS(MOY!$N$39:$N$44,MOY!$F$39:$F$44,"SALIDA",MOY!$J$39:$J$44,$B89),0)</f>
        <v>0</v>
      </c>
      <c r="K89" s="62">
        <f>IFERROR(SUMIFS('NORMA RUTH'!$N$44:$N$62,'NORMA RUTH'!$H$44:$H$62,"SALIDA",'NORMA RUTH'!$J$44:$J$62,$B89),0)</f>
        <v>0</v>
      </c>
      <c r="L89" s="62">
        <f>IFERROR(SUMIFS(VALERIA!$N$29:$N$43,VALERIA!$H$29:$H$43,"SALIDA",VALERIA!$J$29:$J$43,$B89),0)</f>
        <v>0</v>
      </c>
      <c r="M89" s="62">
        <f>IFERROR(SUMIFS('MANUEL BANAMEX'!$N$67:$N$76,'MANUEL BANAMEX'!$H$67:$H$76,"SALIDA",'MANUEL BANAMEX'!$J$67:$J$76,$B89),0)</f>
        <v>0</v>
      </c>
      <c r="N89" s="62">
        <f>IFERROR(SUMIFS(ROBERTO!$N$2:$N$2,ROBERTO!$H$2:$H$2,"SALIDA",ROBERTO!$J$2:$J$2,$B89),0)</f>
        <v>0</v>
      </c>
      <c r="O89" s="62">
        <f>IFERROR(SUMIFS(JUAN!$N$73:$N$79,JUAN!$H$73:$H$79,"SALIDA",JUAN!$J$73:$J$79,$B89),0)</f>
        <v>0</v>
      </c>
      <c r="P89" s="62">
        <f>IFERROR(SUMIFS('NORMA SANCHEZ'!$N$67:$N$73,'NORMA SANCHEZ'!$H$67:$H$73,"SALIDA",'NORMA SANCHEZ'!$J$67:$J$73,$B89),0)</f>
        <v>0</v>
      </c>
      <c r="Q89" s="62">
        <f>IFERROR(SUMIFS('JOSE CARLOS'!$N$70:$N$75,'JOSE CARLOS'!$H$70:$H$75,"SALIDA",'JOSE CARLOS'!$J$70:$J$75,$B89),0)</f>
        <v>0</v>
      </c>
      <c r="R89" s="62">
        <f>IFERROR(SUMIFS('LUIS ENRIQUE '!$N$57:$N$63,'LUIS ENRIQUE '!$H$57:$H$63,"SALIDA",'LUIS ENRIQUE '!$J$57:$J$63,$B89),0)</f>
        <v>0</v>
      </c>
      <c r="S89" s="62">
        <f>IFERROR(SUMIFS(CESARIA!$N$76:$N$83,CESARIA!$H$76:$H$83,"SALIDA",CESARIA!$J$76:$J$83,$B89),0)</f>
        <v>0</v>
      </c>
      <c r="T89" s="62">
        <f>IFERROR(SUMIFS(ALAN!$N$73:$N$81,ALAN!$H$73:$H$81,"SALIDA",ALAN!$J$73:$J$81,$B89),0)</f>
        <v>0</v>
      </c>
      <c r="U89" s="62">
        <f>IFERROR(SUMIFS(ELVIA!$N$57:$N$57,ELVIA!$H$57:$H$57,"SALIDA",ELVIA!$J$57:$J$57,$B89),0)</f>
        <v>0</v>
      </c>
      <c r="V89" s="146">
        <f>IFERROR(SUMIFS(CAJA!$N$3966:$N$4577,CAJA!$H$3966:$H$4577,"SALIDA",CAJA!$J$3966:$J$4577,$B89),0)</f>
        <v>58000</v>
      </c>
      <c r="W89" s="62">
        <f>IFERROR(SUMIFS('CAJA TIGRES'!$N$1109:$N$1268,'CAJA TIGRES'!$H$1109:$H$1268,"SALIDA",'CAJA TIGRES'!$J$1109:$J$1268,$B89),0)</f>
        <v>0</v>
      </c>
      <c r="X89" s="62">
        <f>IFERROR(SUMIFS(RESERVA!$N$14:$N$14,RESERVA!$H$14:$H$14,"SALIDA",RESERVA!$J$14:$J$14,$B89),0)</f>
        <v>0</v>
      </c>
      <c r="Y89" s="96">
        <f>SUM(C89:X89)</f>
        <v>78000</v>
      </c>
      <c r="Z89" s="96">
        <f>Y89+'JUN25'!Z89</f>
        <v>462300</v>
      </c>
    </row>
    <row r="90" spans="1:31" x14ac:dyDescent="0.3">
      <c r="B90" s="16" t="s">
        <v>107</v>
      </c>
      <c r="C90" s="76">
        <f>SUM(C86:C89)</f>
        <v>0</v>
      </c>
      <c r="D90" s="76">
        <f t="shared" ref="D90:E90" si="28">SUM(D86:D89)</f>
        <v>1000</v>
      </c>
      <c r="E90" s="76">
        <f t="shared" si="28"/>
        <v>0</v>
      </c>
      <c r="F90" s="76">
        <f t="shared" ref="F90:J90" si="29">SUM(F86:F89)</f>
        <v>0</v>
      </c>
      <c r="G90" s="76">
        <f t="shared" si="29"/>
        <v>20000</v>
      </c>
      <c r="H90" s="76">
        <f t="shared" si="29"/>
        <v>0</v>
      </c>
      <c r="I90" s="76">
        <f t="shared" si="29"/>
        <v>0</v>
      </c>
      <c r="J90" s="76">
        <f t="shared" si="29"/>
        <v>0</v>
      </c>
      <c r="K90" s="76">
        <f t="shared" ref="K90:W90" si="30">SUM(K86:K89)</f>
        <v>0</v>
      </c>
      <c r="L90" s="76">
        <f t="shared" si="30"/>
        <v>0</v>
      </c>
      <c r="M90" s="76">
        <f t="shared" si="30"/>
        <v>0</v>
      </c>
      <c r="N90" s="76">
        <f t="shared" si="30"/>
        <v>0</v>
      </c>
      <c r="O90" s="76">
        <f t="shared" si="30"/>
        <v>0</v>
      </c>
      <c r="P90" s="76">
        <f t="shared" si="30"/>
        <v>0</v>
      </c>
      <c r="Q90" s="76">
        <f t="shared" si="30"/>
        <v>0</v>
      </c>
      <c r="R90" s="76">
        <f t="shared" si="30"/>
        <v>0</v>
      </c>
      <c r="S90" s="76">
        <f t="shared" si="30"/>
        <v>0</v>
      </c>
      <c r="T90" s="76">
        <f t="shared" si="30"/>
        <v>0</v>
      </c>
      <c r="U90" s="76">
        <f t="shared" si="30"/>
        <v>0</v>
      </c>
      <c r="V90" s="76">
        <f t="shared" si="30"/>
        <v>738000</v>
      </c>
      <c r="W90" s="76">
        <f t="shared" si="30"/>
        <v>0</v>
      </c>
      <c r="X90" s="76">
        <f t="shared" ref="X90:Z90" si="31">SUM(X86:X89)</f>
        <v>0</v>
      </c>
      <c r="Y90" s="76">
        <f t="shared" si="31"/>
        <v>759000</v>
      </c>
      <c r="Z90" s="76">
        <f t="shared" si="31"/>
        <v>1534300</v>
      </c>
    </row>
    <row r="91" spans="1:31" s="84" customFormat="1" ht="21" customHeight="1" x14ac:dyDescent="0.3">
      <c r="B91" s="17" t="s">
        <v>16</v>
      </c>
      <c r="C91" s="82">
        <f>C82-C90</f>
        <v>0</v>
      </c>
      <c r="D91" s="82">
        <f t="shared" ref="D91:E91" si="32">D82-D90</f>
        <v>4530000</v>
      </c>
      <c r="E91" s="82">
        <f t="shared" si="32"/>
        <v>0</v>
      </c>
      <c r="F91" s="82">
        <f t="shared" ref="F91:U91" si="33">F82-F90</f>
        <v>0</v>
      </c>
      <c r="G91" s="82">
        <f t="shared" si="33"/>
        <v>-20000</v>
      </c>
      <c r="H91" s="82">
        <f t="shared" si="33"/>
        <v>0</v>
      </c>
      <c r="I91" s="82">
        <f t="shared" si="33"/>
        <v>0</v>
      </c>
      <c r="J91" s="82">
        <f t="shared" si="33"/>
        <v>0</v>
      </c>
      <c r="K91" s="82">
        <f t="shared" si="33"/>
        <v>0</v>
      </c>
      <c r="L91" s="82">
        <f t="shared" si="33"/>
        <v>0</v>
      </c>
      <c r="M91" s="82">
        <f t="shared" si="33"/>
        <v>0</v>
      </c>
      <c r="N91" s="82">
        <f t="shared" si="33"/>
        <v>0</v>
      </c>
      <c r="O91" s="82">
        <f t="shared" si="33"/>
        <v>0</v>
      </c>
      <c r="P91" s="82">
        <f t="shared" si="33"/>
        <v>0</v>
      </c>
      <c r="Q91" s="82">
        <f t="shared" si="33"/>
        <v>0</v>
      </c>
      <c r="R91" s="82">
        <f t="shared" si="33"/>
        <v>0</v>
      </c>
      <c r="S91" s="82">
        <f t="shared" si="33"/>
        <v>0</v>
      </c>
      <c r="T91" s="82">
        <f t="shared" si="33"/>
        <v>0</v>
      </c>
      <c r="U91" s="83">
        <f t="shared" si="33"/>
        <v>0</v>
      </c>
      <c r="V91" s="82">
        <f>V82-V90</f>
        <v>43000</v>
      </c>
      <c r="W91" s="82">
        <f t="shared" ref="W91" si="34">W82-W90</f>
        <v>0</v>
      </c>
      <c r="X91" s="82">
        <f t="shared" ref="X91:Z91" si="35">X82-X90</f>
        <v>0</v>
      </c>
      <c r="Y91" s="83">
        <f t="shared" si="35"/>
        <v>4553000</v>
      </c>
      <c r="Z91" s="82">
        <f t="shared" si="35"/>
        <v>23557558</v>
      </c>
      <c r="AE91" s="454"/>
    </row>
    <row r="92" spans="1:31" ht="7.2" customHeight="1" x14ac:dyDescent="0.3">
      <c r="B92" s="18"/>
      <c r="C92" s="40"/>
      <c r="D92" s="33"/>
      <c r="E92" s="33"/>
      <c r="F92" s="33"/>
      <c r="G92" s="33"/>
      <c r="H92" s="33"/>
      <c r="I92" s="33"/>
      <c r="J92" s="33"/>
      <c r="K92" s="33"/>
      <c r="L92" s="33"/>
      <c r="M92" s="33"/>
      <c r="N92" s="33"/>
      <c r="O92" s="33"/>
      <c r="P92" s="33"/>
      <c r="Q92" s="33"/>
      <c r="R92" s="33"/>
      <c r="S92" s="33"/>
      <c r="T92" s="33"/>
      <c r="U92" s="33"/>
      <c r="V92" s="33"/>
      <c r="W92" s="33"/>
      <c r="X92" s="33"/>
      <c r="Y92" s="98"/>
      <c r="Z92" s="98"/>
    </row>
    <row r="93" spans="1:31" x14ac:dyDescent="0.3">
      <c r="B93" s="65" t="s">
        <v>2</v>
      </c>
      <c r="C93" s="40"/>
      <c r="D93" s="33"/>
      <c r="E93" s="33"/>
      <c r="F93" s="33"/>
      <c r="G93" s="33"/>
      <c r="H93" s="33"/>
      <c r="I93" s="33"/>
      <c r="J93" s="33"/>
      <c r="K93" s="33"/>
      <c r="L93" s="33"/>
      <c r="M93" s="33"/>
      <c r="N93" s="33"/>
      <c r="O93" s="33"/>
      <c r="P93" s="33"/>
      <c r="Q93" s="33"/>
      <c r="R93" s="33"/>
      <c r="S93" s="33"/>
      <c r="T93" s="33"/>
      <c r="U93" s="33"/>
      <c r="V93" s="33"/>
      <c r="W93" s="33"/>
      <c r="X93" s="33"/>
      <c r="Y93" s="98"/>
      <c r="Z93" s="98"/>
    </row>
    <row r="94" spans="1:31" x14ac:dyDescent="0.3">
      <c r="A94">
        <v>12</v>
      </c>
      <c r="B94" s="67" t="s">
        <v>81</v>
      </c>
      <c r="C94" s="137"/>
      <c r="D94" s="138"/>
      <c r="E94" s="138"/>
      <c r="F94" s="138"/>
      <c r="G94" s="138"/>
      <c r="H94" s="138"/>
      <c r="I94" s="129"/>
      <c r="J94" s="138"/>
      <c r="K94" s="138"/>
      <c r="L94" s="138"/>
      <c r="M94" s="138"/>
      <c r="N94" s="138"/>
      <c r="O94" s="138"/>
      <c r="P94" s="138"/>
      <c r="Q94" s="138"/>
      <c r="R94" s="138"/>
      <c r="S94" s="138"/>
      <c r="T94" s="138"/>
      <c r="U94" s="138"/>
      <c r="V94" s="138"/>
      <c r="W94" s="138"/>
      <c r="X94" s="138"/>
      <c r="Y94" s="138"/>
      <c r="Z94" s="129"/>
    </row>
    <row r="95" spans="1:31" x14ac:dyDescent="0.3">
      <c r="B95" s="63" t="s">
        <v>167</v>
      </c>
      <c r="C95" s="62">
        <f>IFERROR(SUMIFS('MGZ121'!$M$954:'MGZ121'!$M$1021,'MGZ121'!$H$954:$H$1021,"ENTRADA",'MGZ121'!$J$954:$J$1021,$B95),0)</f>
        <v>0</v>
      </c>
      <c r="D95" s="62">
        <f>IFERROR(SUMIFS('MGZ BBVA'!$M$804:$M$972,'MGZ BBVA'!$H$804:$H$972,"ENTRADA",'MGZ BBVA'!$J$804:$J$972,$B95),0)</f>
        <v>80000</v>
      </c>
      <c r="E95" s="62">
        <f>IFERROR(SUMIFS('MGZ DOLARES'!$M$2:$M$2,'MGZ DOLARES'!$F$2:$F$2,"ENTRADA",'MGZ DOLARES'!$J$2:$J$2,$B95),0)</f>
        <v>0</v>
      </c>
      <c r="F95" s="62">
        <f>IFERROR(SUMIFS('MGZ BAJIO'!$M$67:$M$68,'MGZ BAJIO'!$H$67:$H$68,"ENTRADA",'MGZ BAJIO'!$J$67:$J$68,$B95),0)</f>
        <v>0</v>
      </c>
      <c r="G95" s="62">
        <f>IFERROR(SUMIFS('VICTOR BANAMEX'!$M$333:$M$386,'VICTOR BANAMEX'!$H$333:$H$386,"ENTRADA",'VICTOR BANAMEX'!$J$333:$J$386,$B95),0)</f>
        <v>262000</v>
      </c>
      <c r="H95" s="62">
        <f>IFERROR(SUMIFS('VICTOR BANORTE'!$M$69:$M$76,'VICTOR BANORTE'!$H$69:$H$76,"ENTRADA",'VICTOR BANORTE'!$J$69:$J$76,$B95),0)</f>
        <v>64500</v>
      </c>
      <c r="I95" s="62">
        <f>IFERROR(SUMIFS(RODRIGO!$M$2:$M$2,RODRIGO!$H$2:$H$2,"ENTRADA",RODRIGO!$J$2:$J$2,$B95),0)</f>
        <v>0</v>
      </c>
      <c r="J95" s="62">
        <v>1125200</v>
      </c>
      <c r="K95" s="62">
        <f>IFERROR(SUMIFS('NORMA RUTH'!$M$44:$M$62,'NORMA RUTH'!$H$44:$H$62,"ENTRADA",'NORMA RUTH'!$J$44:$J$62,$B95),0)</f>
        <v>1100500</v>
      </c>
      <c r="L95" s="62">
        <f>IFERROR(SUMIFS(VALERIA!$M$29:$M$43,VALERIA!$H$29:$H$43,"ENTRADA",VALERIA!$J$29:$J$43,$B95),0)</f>
        <v>706500</v>
      </c>
      <c r="M95" s="62">
        <f>IFERROR(SUMIFS('MANUEL BANAMEX'!$M$67:$M$76,'MANUEL BANAMEX'!$H$67:$H$76,"ENTRADA",'MANUEL BANAMEX'!$J$67:$J$76,$B95),0)</f>
        <v>2364.94</v>
      </c>
      <c r="N95" s="62">
        <f>IFERROR(SUMIFS(ROBERTO!$M$2:$M$2,ROBERTO!$H$2:$H$2,"ENTRADA",ROBERTO!$J$2:$J$2,$B95),0)</f>
        <v>0</v>
      </c>
      <c r="O95" s="62">
        <f>IFERROR(SUMIFS(JUAN!$M$73:$M$79,JUAN!$H$73:$H$79,"ENTRADA",JUAN!$J$73:$J$79,$B95),0)</f>
        <v>0</v>
      </c>
      <c r="P95" s="62">
        <f>IFERROR(SUMIFS('NORMA SANCHEZ'!$M$67:$M$73,'NORMA SANCHEZ'!$H$67:$H$73,"ENTRADA",'NORMA SANCHEZ'!$J$67:$J$73,$B95),0)</f>
        <v>0</v>
      </c>
      <c r="Q95" s="62">
        <f>IFERROR(SUMIFS('JOSE CARLOS'!$M$70:$M$75,'JOSE CARLOS'!$H$70:$H$75,"ENTRADA",'JOSE CARLOS'!$J$70:$J$75,$B95),0)</f>
        <v>5925</v>
      </c>
      <c r="R95" s="62">
        <f>IFERROR(SUMIFS('LUIS ENRIQUE '!$M$57:$M$63,'LUIS ENRIQUE '!$H$57:$H$63,"ENTRADA",'LUIS ENRIQUE '!$J$57:$J$63,$B95),0)</f>
        <v>0</v>
      </c>
      <c r="S95" s="62">
        <f>IFERROR(SUMIFS(CESARIA!$M$76:$M$83,CESARIA!$H$76:$H$83,"ENTRADA",CESARIA!$J$76:$J$83,$B95),0)</f>
        <v>5925</v>
      </c>
      <c r="T95" s="62">
        <f>IFERROR(SUMIFS(ALAN!$M$73:$M$81,ALAN!$H$73:$H$81,"ENTRADA",ALAN!$J$73:$J$81,$B95),0)</f>
        <v>261000</v>
      </c>
      <c r="U95" s="62">
        <f>IFERROR(SUMIFS(ELVIA!$M$57:$M$57,ELVIA!$H$57:$H$57,"ENTRADA",ELVIA!$J$57:$J$57,$B95),0)</f>
        <v>0</v>
      </c>
      <c r="V95" s="146">
        <f>IFERROR(SUMIFS(CAJA!$M$3966:$M$4577,CAJA!$H$3966:$H$4577,"ENTRADA",CAJA!$J$3966:$J$4577,$B95),0)</f>
        <v>135000</v>
      </c>
      <c r="W95" s="62">
        <f>IFERROR(SUMIFS('CAJA TIGRES'!$M$1109:$M$1268,'CAJA TIGRES'!$H$1109:$H$1268,"ENTRADA",'CAJA TIGRES'!$J$1109:$J$1268,$B95),0)</f>
        <v>0</v>
      </c>
      <c r="X95" s="62">
        <f>IFERROR(SUMIFS(RESERVA!$M$14:$M$14,RESERVA!$H$14:$H$14,"ENTRADA",RESERVA!$J$14:$J$14,$B95),0)</f>
        <v>0</v>
      </c>
      <c r="Y95" s="96">
        <f t="shared" ref="Y95:Y118" si="36">SUM(C95:X95)</f>
        <v>3748914.94</v>
      </c>
      <c r="Z95" s="96">
        <f>Y95+'JUN25'!Z95</f>
        <v>36452825.919999994</v>
      </c>
    </row>
    <row r="96" spans="1:31" x14ac:dyDescent="0.3">
      <c r="B96" s="63" t="s">
        <v>168</v>
      </c>
      <c r="C96" s="62">
        <f>IFERROR(SUMIFS('MGZ121'!$M$954:'MGZ121'!$M$1021,'MGZ121'!$H$954:$H$1021,"ENTRADA",'MGZ121'!$J$954:$J$1021,$B96),0)</f>
        <v>4046206.05</v>
      </c>
      <c r="D96" s="62">
        <f>IFERROR(SUMIFS('MGZ BBVA'!$M$804:$M$972,'MGZ BBVA'!$H$804:$H$972,"ENTRADA",'MGZ BBVA'!$J$804:$J$972,$B96),0)</f>
        <v>0</v>
      </c>
      <c r="E96" s="62">
        <f>IFERROR(SUMIFS('MGZ DOLARES'!$M$2:$M$2,'MGZ DOLARES'!$F$2:$F$2,"ENTRADA",'MGZ DOLARES'!$J$2:$J$2,$B96),0)</f>
        <v>0</v>
      </c>
      <c r="F96" s="62">
        <f>IFERROR(SUMIFS('MGZ BAJIO'!$M$67:$M$68,'MGZ BAJIO'!$H$67:$H$68,"ENTRADA",'MGZ BAJIO'!$J$67:$J$68,$B96),0)</f>
        <v>0</v>
      </c>
      <c r="G96" s="62">
        <f>IFERROR(SUMIFS('VICTOR BANAMEX'!$M$333:$M$386,'VICTOR BANAMEX'!$H$333:$H$386,"ENTRADA",'VICTOR BANAMEX'!$J$333:$J$386,$B96),0)</f>
        <v>570050</v>
      </c>
      <c r="H96" s="62">
        <f>IFERROR(SUMIFS('VICTOR BANORTE'!$M$69:$M$76,'VICTOR BANORTE'!$H$69:$H$76,"ENTRADA",'VICTOR BANORTE'!$J$69:$J$76,$B96),0)</f>
        <v>0</v>
      </c>
      <c r="I96" s="62">
        <f>IFERROR(SUMIFS(RODRIGO!$M$2:$M$2,RODRIGO!$H$2:$H$2,"ENTRADA",RODRIGO!$J$2:$J$2,$B96),0)</f>
        <v>0</v>
      </c>
      <c r="J96" s="62">
        <f>IFERROR(SUMIFS(MOY!$M$39:$M$44,MOY!$F$39:$F$44,"ENTRADA",MOY!$J$39:$J$44,$B96),0)</f>
        <v>0</v>
      </c>
      <c r="K96" s="62">
        <f>IFERROR(SUMIFS('NORMA RUTH'!$M$44:$M$62,'NORMA RUTH'!$H$44:$H$62,"ENTRADA",'NORMA RUTH'!$J$44:$J$62,$B96),0)</f>
        <v>16985</v>
      </c>
      <c r="L96" s="62">
        <f>IFERROR(SUMIFS(VALERIA!$M$29:$M$43,VALERIA!$H$29:$H$43,"ENTRADA",VALERIA!$J$29:$J$43,$B96),0)</f>
        <v>0</v>
      </c>
      <c r="M96" s="62">
        <f>IFERROR(SUMIFS('MANUEL BANAMEX'!$M$67:$M$76,'MANUEL BANAMEX'!$H$67:$H$76,"ENTRADA",'MANUEL BANAMEX'!$J$67:$J$76,$B96),0)</f>
        <v>1500</v>
      </c>
      <c r="N96" s="62">
        <f>IFERROR(SUMIFS(ROBERTO!$M$2:$M$2,ROBERTO!$H$2:$H$2,"ENTRADA",ROBERTO!$J$2:$J$2,$B96),0)</f>
        <v>0</v>
      </c>
      <c r="O96" s="62">
        <f>IFERROR(SUMIFS(JUAN!$M$73:$M$79,JUAN!$H$73:$H$79,"ENTRADA",JUAN!$J$73:$J$79,$B96),0)</f>
        <v>8295</v>
      </c>
      <c r="P96" s="62">
        <f>IFERROR(SUMIFS('NORMA SANCHEZ'!$M$67:$M$73,'NORMA SANCHEZ'!$H$67:$H$73,"ENTRADA",'NORMA SANCHEZ'!$J$67:$J$73,$B96),0)</f>
        <v>8492.5</v>
      </c>
      <c r="Q96" s="62">
        <f>IFERROR(SUMIFS('JOSE CARLOS'!$M$70:$M$75,'JOSE CARLOS'!$H$70:$H$75,"ENTRADA",'JOSE CARLOS'!$J$70:$J$75,$B96),0)</f>
        <v>0</v>
      </c>
      <c r="R96" s="62">
        <f>IFERROR(SUMIFS('LUIS ENRIQUE '!$M$57:$M$63,'LUIS ENRIQUE '!$H$57:$H$63,"ENTRADA",'LUIS ENRIQUE '!$J$57:$J$63,$B96),0)</f>
        <v>179055</v>
      </c>
      <c r="S96" s="62">
        <f>IFERROR(SUMIFS(CESARIA!$M$76:$M$83,CESARIA!$H$76:$H$83,"ENTRADA",CESARIA!$J$76:$J$83,$B96),0)</f>
        <v>4345</v>
      </c>
      <c r="T96" s="62">
        <f>IFERROR(SUMIFS(ALAN!$M$73:$M$81,ALAN!$H$73:$H$81,"ENTRADA",ALAN!$J$73:$J$81,$B96),0)</f>
        <v>5628.75</v>
      </c>
      <c r="U96" s="62">
        <f>IFERROR(SUMIFS(ELVIA!$M$57:$M$57,ELVIA!$H$57:$H$57,"ENTRADA",ELVIA!$J$57:$J$57,$B96),0)</f>
        <v>0</v>
      </c>
      <c r="V96" s="146">
        <f>IFERROR(SUMIFS(CAJA!$M$3966:$M$4577,CAJA!$H$3966:$H$4577,"ENTRADA",CAJA!$J$3966:$J$4577,$B96),0)</f>
        <v>225708.41</v>
      </c>
      <c r="W96" s="62">
        <f>IFERROR(SUMIFS('CAJA TIGRES'!$M$1109:$M$1268,'CAJA TIGRES'!$H$1109:$H$1268,"ENTRADA",'CAJA TIGRES'!$J$1109:$J$1268,$B96),0)</f>
        <v>0</v>
      </c>
      <c r="X96" s="62">
        <f>IFERROR(SUMIFS(RESERVA!$M$14:$M$14,RESERVA!$H$14:$H$14,"ENTRADA",RESERVA!$J$14:$J$14,$B96),0)</f>
        <v>0</v>
      </c>
      <c r="Y96" s="96">
        <f t="shared" si="36"/>
        <v>5066265.71</v>
      </c>
      <c r="Z96" s="96">
        <f>Y96+'JUN25'!Z96</f>
        <v>19086626.32</v>
      </c>
    </row>
    <row r="97" spans="2:26" x14ac:dyDescent="0.3">
      <c r="B97" s="63" t="s">
        <v>169</v>
      </c>
      <c r="C97" s="62">
        <f>IFERROR(SUMIFS('MGZ121'!$M$954:'MGZ121'!$M$1021,'MGZ121'!$H$954:$H$1021,"ENTRADA",'MGZ121'!$J$954:$J$1021,$B97),0)</f>
        <v>0</v>
      </c>
      <c r="D97" s="62">
        <f>IFERROR(SUMIFS('MGZ BBVA'!$M$804:$M$972,'MGZ BBVA'!$H$804:$H$972,"ENTRADA",'MGZ BBVA'!$J$804:$J$972,$B97),0)</f>
        <v>0</v>
      </c>
      <c r="E97" s="62">
        <f>IFERROR(SUMIFS('MGZ DOLARES'!$M$2:$M$2,'MGZ DOLARES'!$F$2:$F$2,"ENTRADA",'MGZ DOLARES'!$J$2:$J$2,$B97),0)</f>
        <v>0</v>
      </c>
      <c r="F97" s="62">
        <f>IFERROR(SUMIFS('MGZ BAJIO'!$M$67:$M$68,'MGZ BAJIO'!$H$67:$H$68,"ENTRADA",'MGZ BAJIO'!$J$67:$J$68,$B97),0)</f>
        <v>0</v>
      </c>
      <c r="G97" s="62">
        <f>IFERROR(SUMIFS('VICTOR BANAMEX'!$M$333:$M$386,'VICTOR BANAMEX'!$H$333:$H$386,"ENTRADA",'VICTOR BANAMEX'!$J$333:$J$386,$B97),0)</f>
        <v>0</v>
      </c>
      <c r="H97" s="62">
        <f>IFERROR(SUMIFS('VICTOR BANORTE'!$M$69:$M$76,'VICTOR BANORTE'!$H$69:$H$76,"ENTRADA",'VICTOR BANORTE'!$J$69:$J$76,$B97),0)</f>
        <v>0</v>
      </c>
      <c r="I97" s="62">
        <f>IFERROR(SUMIFS(RODRIGO!$M$2:$M$2,RODRIGO!$H$2:$H$2,"ENTRADA",RODRIGO!$J$2:$J$2,$B97),0)</f>
        <v>0</v>
      </c>
      <c r="J97" s="62">
        <f>IFERROR(SUMIFS(MOY!$M$39:$M$44,MOY!$F$39:$F$44,"ENTRADA",MOY!$J$39:$J$44,$B97),0)</f>
        <v>0</v>
      </c>
      <c r="K97" s="62">
        <f>IFERROR(SUMIFS('NORMA RUTH'!$M$44:$M$62,'NORMA RUTH'!$H$44:$H$62,"ENTRADA",'NORMA RUTH'!$J$44:$J$62,$B97),0)</f>
        <v>0</v>
      </c>
      <c r="L97" s="62">
        <f>IFERROR(SUMIFS(VALERIA!$M$29:$M$43,VALERIA!$H$29:$H$43,"ENTRADA",VALERIA!$J$29:$J$43,$B97),0)</f>
        <v>0</v>
      </c>
      <c r="M97" s="62">
        <f>IFERROR(SUMIFS('MANUEL BANAMEX'!$M$67:$M$76,'MANUEL BANAMEX'!$H$67:$H$76,"ENTRADA",'MANUEL BANAMEX'!$J$67:$J$76,$B97),0)</f>
        <v>0</v>
      </c>
      <c r="N97" s="62">
        <f>IFERROR(SUMIFS(ROBERTO!$M$2:$M$2,ROBERTO!$H$2:$H$2,"ENTRADA",ROBERTO!$J$2:$J$2,$B97),0)</f>
        <v>0</v>
      </c>
      <c r="O97" s="62">
        <f>IFERROR(SUMIFS(JUAN!$M$73:$M$79,JUAN!$H$73:$H$79,"ENTRADA",JUAN!$J$73:$J$79,$B97),0)</f>
        <v>0</v>
      </c>
      <c r="P97" s="62">
        <f>IFERROR(SUMIFS('NORMA SANCHEZ'!$M$67:$M$73,'NORMA SANCHEZ'!$H$67:$H$73,"ENTRADA",'NORMA SANCHEZ'!$J$67:$J$73,$B97),0)</f>
        <v>0</v>
      </c>
      <c r="Q97" s="62">
        <f>IFERROR(SUMIFS('JOSE CARLOS'!$M$70:$M$75,'JOSE CARLOS'!$H$70:$H$75,"ENTRADA",'JOSE CARLOS'!$J$70:$J$75,$B97),0)</f>
        <v>0</v>
      </c>
      <c r="R97" s="62">
        <f>IFERROR(SUMIFS('LUIS ENRIQUE '!$M$57:$M$63,'LUIS ENRIQUE '!$H$57:$H$63,"ENTRADA",'LUIS ENRIQUE '!$J$57:$J$63,$B97),0)</f>
        <v>0</v>
      </c>
      <c r="S97" s="62">
        <f>IFERROR(SUMIFS(CESARIA!$M$76:$M$83,CESARIA!$H$76:$H$83,"ENTRADA",CESARIA!$J$76:$J$83,$B97),0)</f>
        <v>0</v>
      </c>
      <c r="T97" s="62">
        <f>IFERROR(SUMIFS(ALAN!$M$73:$M$81,ALAN!$H$73:$H$81,"ENTRADA",ALAN!$J$73:$J$81,$B97),0)</f>
        <v>0</v>
      </c>
      <c r="U97" s="62">
        <f>IFERROR(SUMIFS(ELVIA!$M$57:$M$57,ELVIA!$H$57:$H$57,"ENTRADA",ELVIA!$J$57:$J$57,$B97),0)</f>
        <v>0</v>
      </c>
      <c r="V97" s="146">
        <f>IFERROR(SUMIFS(CAJA!$M$3966:$M$4577,CAJA!$H$3966:$H$4577,"ENTRADA",CAJA!$J$3966:$J$4577,$B97),0)</f>
        <v>0</v>
      </c>
      <c r="W97" s="62">
        <f>IFERROR(SUMIFS('CAJA TIGRES'!$M$1109:$M$1268,'CAJA TIGRES'!$H$1109:$H$1268,"ENTRADA",'CAJA TIGRES'!$J$1109:$J$1268,$B97),0)</f>
        <v>0</v>
      </c>
      <c r="X97" s="62">
        <f>IFERROR(SUMIFS(RESERVA!$M$14:$M$14,RESERVA!$H$14:$H$14,"ENTRADA",RESERVA!$J$14:$J$14,$B97),0)</f>
        <v>0</v>
      </c>
      <c r="Y97" s="96">
        <f t="shared" si="36"/>
        <v>0</v>
      </c>
      <c r="Z97" s="96">
        <f>Y97+'JUN25'!Z97</f>
        <v>0</v>
      </c>
    </row>
    <row r="98" spans="2:26" x14ac:dyDescent="0.3">
      <c r="B98" s="63" t="s">
        <v>170</v>
      </c>
      <c r="C98" s="62">
        <f>IFERROR(SUMIFS('MGZ121'!$M$954:'MGZ121'!$M$1021,'MGZ121'!$H$954:$H$1021,"ENTRADA",'MGZ121'!$J$954:$J$1021,$B98),0)</f>
        <v>0</v>
      </c>
      <c r="D98" s="62">
        <f>IFERROR(SUMIFS('MGZ BBVA'!$M$804:$M$972,'MGZ BBVA'!$H$804:$H$972,"ENTRADA",'MGZ BBVA'!$J$804:$J$972,$B98),0)</f>
        <v>0</v>
      </c>
      <c r="E98" s="62">
        <f>IFERROR(SUMIFS('MGZ DOLARES'!$M$2:$M$2,'MGZ DOLARES'!$F$2:$F$2,"ENTRADA",'MGZ DOLARES'!$J$2:$J$2,$B98),0)</f>
        <v>0</v>
      </c>
      <c r="F98" s="62">
        <f>IFERROR(SUMIFS('MGZ BAJIO'!$M$67:$M$68,'MGZ BAJIO'!$H$67:$H$68,"ENTRADA",'MGZ BAJIO'!$J$67:$J$68,$B98),0)</f>
        <v>0</v>
      </c>
      <c r="G98" s="62">
        <f>IFERROR(SUMIFS('VICTOR BANAMEX'!$M$333:$M$386,'VICTOR BANAMEX'!$H$333:$H$386,"ENTRADA",'VICTOR BANAMEX'!$J$333:$J$386,$B98),0)</f>
        <v>0</v>
      </c>
      <c r="H98" s="62">
        <f>IFERROR(SUMIFS('VICTOR BANORTE'!$M$69:$M$76,'VICTOR BANORTE'!$H$69:$H$76,"ENTRADA",'VICTOR BANORTE'!$J$69:$J$76,$B98),0)</f>
        <v>0</v>
      </c>
      <c r="I98" s="62">
        <f>IFERROR(SUMIFS(RODRIGO!$M$2:$M$2,RODRIGO!$H$2:$H$2,"ENTRADA",RODRIGO!$J$2:$J$2,$B98),0)</f>
        <v>0</v>
      </c>
      <c r="J98" s="62">
        <f>IFERROR(SUMIFS(MOY!$M$39:$M$44,MOY!$F$39:$F$44,"ENTRADA",MOY!$J$39:$J$44,$B98),0)</f>
        <v>0</v>
      </c>
      <c r="K98" s="62">
        <f>IFERROR(SUMIFS('NORMA RUTH'!$M$44:$M$62,'NORMA RUTH'!$H$44:$H$62,"ENTRADA",'NORMA RUTH'!$J$44:$J$62,$B98),0)</f>
        <v>0</v>
      </c>
      <c r="L98" s="62">
        <f>IFERROR(SUMIFS(VALERIA!$M$29:$M$43,VALERIA!$H$29:$H$43,"ENTRADA",VALERIA!$J$29:$J$43,$B98),0)</f>
        <v>0</v>
      </c>
      <c r="M98" s="62">
        <f>IFERROR(SUMIFS('MANUEL BANAMEX'!$M$67:$M$76,'MANUEL BANAMEX'!$H$67:$H$76,"ENTRADA",'MANUEL BANAMEX'!$J$67:$J$76,$B98),0)</f>
        <v>0</v>
      </c>
      <c r="N98" s="62">
        <f>IFERROR(SUMIFS(ROBERTO!$M$2:$M$2,ROBERTO!$H$2:$H$2,"ENTRADA",ROBERTO!$J$2:$J$2,$B98),0)</f>
        <v>0</v>
      </c>
      <c r="O98" s="62">
        <f>IFERROR(SUMIFS(JUAN!$M$73:$M$79,JUAN!$H$73:$H$79,"ENTRADA",JUAN!$J$73:$J$79,$B98),0)</f>
        <v>0</v>
      </c>
      <c r="P98" s="62">
        <f>IFERROR(SUMIFS('NORMA SANCHEZ'!$M$67:$M$73,'NORMA SANCHEZ'!$H$67:$H$73,"ENTRADA",'NORMA SANCHEZ'!$J$67:$J$73,$B98),0)</f>
        <v>0</v>
      </c>
      <c r="Q98" s="62">
        <f>IFERROR(SUMIFS('JOSE CARLOS'!$M$70:$M$75,'JOSE CARLOS'!$H$70:$H$75,"ENTRADA",'JOSE CARLOS'!$J$70:$J$75,$B98),0)</f>
        <v>0</v>
      </c>
      <c r="R98" s="62">
        <f>IFERROR(SUMIFS('LUIS ENRIQUE '!$M$57:$M$63,'LUIS ENRIQUE '!$H$57:$H$63,"ENTRADA",'LUIS ENRIQUE '!$J$57:$J$63,$B98),0)</f>
        <v>0</v>
      </c>
      <c r="S98" s="62">
        <f>IFERROR(SUMIFS(CESARIA!$M$76:$M$83,CESARIA!$H$76:$H$83,"ENTRADA",CESARIA!$J$76:$J$83,$B98),0)</f>
        <v>0</v>
      </c>
      <c r="T98" s="62">
        <f>IFERROR(SUMIFS(ALAN!$M$73:$M$81,ALAN!$H$73:$H$81,"ENTRADA",ALAN!$J$73:$J$81,$B98),0)</f>
        <v>0</v>
      </c>
      <c r="U98" s="62">
        <f>IFERROR(SUMIFS(ELVIA!$M$57:$M$57,ELVIA!$H$57:$H$57,"ENTRADA",ELVIA!$J$57:$J$57,$B98),0)</f>
        <v>0</v>
      </c>
      <c r="V98" s="146">
        <f>IFERROR(SUMIFS(CAJA!$M$3966:$M$4577,CAJA!$H$3966:$H$4577,"ENTRADA",CAJA!$J$3966:$J$4577,$B98),0)</f>
        <v>0</v>
      </c>
      <c r="W98" s="62">
        <f>IFERROR(SUMIFS('CAJA TIGRES'!$M$1109:$M$1268,'CAJA TIGRES'!$H$1109:$H$1268,"ENTRADA",'CAJA TIGRES'!$J$1109:$J$1268,$B98),0)</f>
        <v>0</v>
      </c>
      <c r="X98" s="62">
        <f>IFERROR(SUMIFS(RESERVA!$M$14:$M$14,RESERVA!$H$14:$H$14,"ENTRADA",RESERVA!$J$14:$J$14,$B98),0)</f>
        <v>0</v>
      </c>
      <c r="Y98" s="96">
        <f t="shared" si="36"/>
        <v>0</v>
      </c>
      <c r="Z98" s="96">
        <f>Y98+'JUN25'!Z98</f>
        <v>629800</v>
      </c>
    </row>
    <row r="99" spans="2:26" x14ac:dyDescent="0.3">
      <c r="B99" s="63" t="s">
        <v>171</v>
      </c>
      <c r="C99" s="62">
        <f>IFERROR(SUMIFS('MGZ121'!$M$954:'MGZ121'!$M$1021,'MGZ121'!$H$954:$H$1021,"ENTRADA",'MGZ121'!$J$954:$J$1021,$B99),0)</f>
        <v>0</v>
      </c>
      <c r="D99" s="62">
        <f>IFERROR(SUMIFS('MGZ BBVA'!$M$804:$M$972,'MGZ BBVA'!$H$804:$H$972,"ENTRADA",'MGZ BBVA'!$J$804:$J$972,$B99),0)</f>
        <v>1500</v>
      </c>
      <c r="E99" s="62">
        <f>IFERROR(SUMIFS('MGZ DOLARES'!$M$2:$M$2,'MGZ DOLARES'!$F$2:$F$2,"ENTRADA",'MGZ DOLARES'!$J$2:$J$2,$B99),0)</f>
        <v>0</v>
      </c>
      <c r="F99" s="62">
        <f>IFERROR(SUMIFS('MGZ BAJIO'!$M$67:$M$68,'MGZ BAJIO'!$H$67:$H$68,"ENTRADA",'MGZ BAJIO'!$J$67:$J$68,$B99),0)</f>
        <v>0</v>
      </c>
      <c r="G99" s="62">
        <f>IFERROR(SUMIFS('VICTOR BANAMEX'!$M$333:$M$386,'VICTOR BANAMEX'!$H$333:$H$386,"ENTRADA",'VICTOR BANAMEX'!$J$333:$J$386,$B99),0)</f>
        <v>0</v>
      </c>
      <c r="H99" s="62">
        <f>IFERROR(SUMIFS('VICTOR BANORTE'!$M$69:$M$76,'VICTOR BANORTE'!$H$69:$H$76,"ENTRADA",'VICTOR BANORTE'!$J$69:$J$76,$B99),0)</f>
        <v>0</v>
      </c>
      <c r="I99" s="62">
        <f>IFERROR(SUMIFS(RODRIGO!$M$2:$M$2,RODRIGO!$H$2:$H$2,"ENTRADA",RODRIGO!$J$2:$J$2,$B99),0)</f>
        <v>0</v>
      </c>
      <c r="J99" s="62">
        <f>IFERROR(SUMIFS(MOY!$M$39:$M$44,MOY!$F$39:$F$44,"ENTRADA",MOY!$J$39:$J$44,$B99),0)</f>
        <v>0</v>
      </c>
      <c r="K99" s="62">
        <f>IFERROR(SUMIFS('NORMA RUTH'!$M$44:$M$62,'NORMA RUTH'!$H$44:$H$62,"ENTRADA",'NORMA RUTH'!$J$44:$J$62,$B99),0)</f>
        <v>0</v>
      </c>
      <c r="L99" s="62">
        <f>IFERROR(SUMIFS(VALERIA!$M$29:$M$43,VALERIA!$H$29:$H$43,"ENTRADA",VALERIA!$J$29:$J$43,$B99),0)</f>
        <v>0</v>
      </c>
      <c r="M99" s="62">
        <f>IFERROR(SUMIFS('MANUEL BANAMEX'!$M$67:$M$76,'MANUEL BANAMEX'!$H$67:$H$76,"ENTRADA",'MANUEL BANAMEX'!$J$67:$J$76,$B99),0)</f>
        <v>0</v>
      </c>
      <c r="N99" s="62">
        <f>IFERROR(SUMIFS(ROBERTO!$M$2:$M$2,ROBERTO!$H$2:$H$2,"ENTRADA",ROBERTO!$J$2:$J$2,$B99),0)</f>
        <v>0</v>
      </c>
      <c r="O99" s="62">
        <f>IFERROR(SUMIFS(JUAN!$M$73:$M$79,JUAN!$H$73:$H$79,"ENTRADA",JUAN!$J$73:$J$79,$B99),0)</f>
        <v>0</v>
      </c>
      <c r="P99" s="62">
        <f>IFERROR(SUMIFS('NORMA SANCHEZ'!$M$67:$M$73,'NORMA SANCHEZ'!$H$67:$H$73,"ENTRADA",'NORMA SANCHEZ'!$J$67:$J$73,$B99),0)</f>
        <v>0</v>
      </c>
      <c r="Q99" s="62">
        <f>IFERROR(SUMIFS('JOSE CARLOS'!$M$70:$M$75,'JOSE CARLOS'!$H$70:$H$75,"ENTRADA",'JOSE CARLOS'!$J$70:$J$75,$B99),0)</f>
        <v>0</v>
      </c>
      <c r="R99" s="62">
        <f>IFERROR(SUMIFS('LUIS ENRIQUE '!$M$57:$M$63,'LUIS ENRIQUE '!$H$57:$H$63,"ENTRADA",'LUIS ENRIQUE '!$J$57:$J$63,$B99),0)</f>
        <v>0</v>
      </c>
      <c r="S99" s="62">
        <f>IFERROR(SUMIFS(CESARIA!$M$76:$M$83,CESARIA!$H$76:$H$83,"ENTRADA",CESARIA!$J$76:$J$83,$B99),0)</f>
        <v>0</v>
      </c>
      <c r="T99" s="62">
        <f>IFERROR(SUMIFS(ALAN!$M$73:$M$81,ALAN!$H$73:$H$81,"ENTRADA",ALAN!$J$73:$J$81,$B99),0)</f>
        <v>0</v>
      </c>
      <c r="U99" s="62">
        <f>IFERROR(SUMIFS(ELVIA!$M$57:$M$57,ELVIA!$H$57:$H$57,"ENTRADA",ELVIA!$J$57:$J$57,$B99),0)</f>
        <v>0</v>
      </c>
      <c r="V99" s="146">
        <f>IFERROR(SUMIFS(CAJA!$M$3966:$M$4577,CAJA!$H$3966:$H$4577,"ENTRADA",CAJA!$J$3966:$J$4577,$B99),0)</f>
        <v>118000</v>
      </c>
      <c r="W99" s="62">
        <f>IFERROR(SUMIFS('CAJA TIGRES'!$M$1109:$M$1268,'CAJA TIGRES'!$H$1109:$H$1268,"ENTRADA",'CAJA TIGRES'!$J$1109:$J$1268,$B99),0)</f>
        <v>0</v>
      </c>
      <c r="X99" s="62">
        <f>IFERROR(SUMIFS(RESERVA!$M$14:$M$14,RESERVA!$H$14:$H$14,"ENTRADA",RESERVA!$J$14:$J$14,$B99),0)</f>
        <v>0</v>
      </c>
      <c r="Y99" s="96">
        <f t="shared" si="36"/>
        <v>119500</v>
      </c>
      <c r="Z99" s="96">
        <f>Y99+'JUN25'!Z99</f>
        <v>857204.74</v>
      </c>
    </row>
    <row r="100" spans="2:26" x14ac:dyDescent="0.3">
      <c r="B100" s="63" t="s">
        <v>172</v>
      </c>
      <c r="C100" s="62">
        <f>IFERROR(SUMIFS('MGZ121'!$M$954:'MGZ121'!$M$1021,'MGZ121'!$H$954:$H$1021,"ENTRADA",'MGZ121'!$J$954:$J$1021,$B100),0)</f>
        <v>2000</v>
      </c>
      <c r="D100" s="62">
        <f>IFERROR(SUMIFS('MGZ BBVA'!$M$804:$M$972,'MGZ BBVA'!$H$804:$H$972,"ENTRADA",'MGZ BBVA'!$J$804:$J$972,$B100),0)</f>
        <v>0</v>
      </c>
      <c r="E100" s="62">
        <f>IFERROR(SUMIFS('MGZ DOLARES'!$M$2:$M$2,'MGZ DOLARES'!$F$2:$F$2,"ENTRADA",'MGZ DOLARES'!$J$2:$J$2,$B100),0)</f>
        <v>0</v>
      </c>
      <c r="F100" s="62">
        <f>IFERROR(SUMIFS('MGZ BAJIO'!$M$67:$M$68,'MGZ BAJIO'!$H$67:$H$68,"ENTRADA",'MGZ BAJIO'!$J$67:$J$68,$B100),0)</f>
        <v>0</v>
      </c>
      <c r="G100" s="62">
        <f>IFERROR(SUMIFS('VICTOR BANAMEX'!$M$333:$M$386,'VICTOR BANAMEX'!$H$333:$H$386,"ENTRADA",'VICTOR BANAMEX'!$J$333:$J$386,$B100),0)</f>
        <v>0</v>
      </c>
      <c r="H100" s="62">
        <f>IFERROR(SUMIFS('VICTOR BANORTE'!$M$69:$M$76,'VICTOR BANORTE'!$H$69:$H$76,"ENTRADA",'VICTOR BANORTE'!$J$69:$J$76,$B100),0)</f>
        <v>0</v>
      </c>
      <c r="I100" s="62">
        <f>IFERROR(SUMIFS(RODRIGO!$M$2:$M$2,RODRIGO!$H$2:$H$2,"ENTRADA",RODRIGO!$J$2:$J$2,$B100),0)</f>
        <v>0</v>
      </c>
      <c r="J100" s="62">
        <f>IFERROR(SUMIFS(MOY!$M$39:$M$44,MOY!$F$39:$F$44,"ENTRADA",MOY!$J$39:$J$44,$B100),0)</f>
        <v>0</v>
      </c>
      <c r="K100" s="62">
        <f>IFERROR(SUMIFS('NORMA RUTH'!$M$44:$M$62,'NORMA RUTH'!$H$44:$H$62,"ENTRADA",'NORMA RUTH'!$J$44:$J$62,$B100),0)</f>
        <v>0</v>
      </c>
      <c r="L100" s="62">
        <f>IFERROR(SUMIFS(VALERIA!$M$29:$M$43,VALERIA!$H$29:$H$43,"ENTRADA",VALERIA!$J$29:$J$43,$B100),0)</f>
        <v>0</v>
      </c>
      <c r="M100" s="62">
        <f>IFERROR(SUMIFS('MANUEL BANAMEX'!$M$67:$M$76,'MANUEL BANAMEX'!$H$67:$H$76,"ENTRADA",'MANUEL BANAMEX'!$J$67:$J$76,$B100),0)</f>
        <v>0</v>
      </c>
      <c r="N100" s="62">
        <f>IFERROR(SUMIFS(ROBERTO!$M$2:$M$2,ROBERTO!$H$2:$H$2,"ENTRADA",ROBERTO!$J$2:$J$2,$B100),0)</f>
        <v>0</v>
      </c>
      <c r="O100" s="62">
        <f>IFERROR(SUMIFS(JUAN!$M$73:$M$79,JUAN!$H$73:$H$79,"ENTRADA",JUAN!$J$73:$J$79,$B100),0)</f>
        <v>0</v>
      </c>
      <c r="P100" s="62">
        <f>IFERROR(SUMIFS('NORMA SANCHEZ'!$M$67:$M$73,'NORMA SANCHEZ'!$H$67:$H$73,"ENTRADA",'NORMA SANCHEZ'!$J$67:$J$73,$B100),0)</f>
        <v>0</v>
      </c>
      <c r="Q100" s="62">
        <f>IFERROR(SUMIFS('JOSE CARLOS'!$M$70:$M$75,'JOSE CARLOS'!$H$70:$H$75,"ENTRADA",'JOSE CARLOS'!$J$70:$J$75,$B100),0)</f>
        <v>0</v>
      </c>
      <c r="R100" s="62">
        <f>IFERROR(SUMIFS('LUIS ENRIQUE '!$M$57:$M$63,'LUIS ENRIQUE '!$H$57:$H$63,"ENTRADA",'LUIS ENRIQUE '!$J$57:$J$63,$B100),0)</f>
        <v>0</v>
      </c>
      <c r="S100" s="62">
        <f>IFERROR(SUMIFS(CESARIA!$M$76:$M$83,CESARIA!$H$76:$H$83,"ENTRADA",CESARIA!$J$76:$J$83,$B100),0)</f>
        <v>0</v>
      </c>
      <c r="T100" s="62">
        <f>IFERROR(SUMIFS(ALAN!$M$73:$M$81,ALAN!$H$73:$H$81,"ENTRADA",ALAN!$J$73:$J$81,$B100),0)</f>
        <v>0</v>
      </c>
      <c r="U100" s="62">
        <f>IFERROR(SUMIFS(ELVIA!$M$57:$M$57,ELVIA!$H$57:$H$57,"ENTRADA",ELVIA!$J$57:$J$57,$B100),0)</f>
        <v>0</v>
      </c>
      <c r="V100" s="146">
        <f>IFERROR(SUMIFS(CAJA!$M$3966:$M$4577,CAJA!$H$3966:$H$4577,"ENTRADA",CAJA!$J$3966:$J$4577,$B100),0)</f>
        <v>0</v>
      </c>
      <c r="W100" s="62">
        <f>IFERROR(SUMIFS('CAJA TIGRES'!$M$1109:$M$1268,'CAJA TIGRES'!$H$1109:$H$1268,"ENTRADA",'CAJA TIGRES'!$J$1109:$J$1268,$B100),0)</f>
        <v>0</v>
      </c>
      <c r="X100" s="62">
        <f>IFERROR(SUMIFS(RESERVA!$M$14:$M$14,RESERVA!$H$14:$H$14,"ENTRADA",RESERVA!$J$14:$J$14,$B100),0)</f>
        <v>0</v>
      </c>
      <c r="Y100" s="96">
        <f t="shared" si="36"/>
        <v>2000</v>
      </c>
      <c r="Z100" s="96">
        <f>Y100+'JUN25'!Z100</f>
        <v>6000</v>
      </c>
    </row>
    <row r="101" spans="2:26" x14ac:dyDescent="0.3">
      <c r="B101" s="63" t="s">
        <v>195</v>
      </c>
      <c r="C101" s="62">
        <f>IFERROR(SUMIFS('MGZ121'!$M$954:'MGZ121'!$M$1021,'MGZ121'!$H$954:$H$1021,"ENTRADA",'MGZ121'!$J$954:$J$1021,$B101),0)</f>
        <v>0</v>
      </c>
      <c r="D101" s="62">
        <f>IFERROR(SUMIFS('MGZ BBVA'!$M$804:$M$972,'MGZ BBVA'!$H$804:$H$972,"ENTRADA",'MGZ BBVA'!$J$804:$J$972,$B101),0)</f>
        <v>0</v>
      </c>
      <c r="E101" s="62">
        <f>IFERROR(SUMIFS('MGZ DOLARES'!$M$2:$M$2,'MGZ DOLARES'!$F$2:$F$2,"ENTRADA",'MGZ DOLARES'!$J$2:$J$2,$B101),0)</f>
        <v>0</v>
      </c>
      <c r="F101" s="62">
        <f>IFERROR(SUMIFS('MGZ BAJIO'!$M$67:$M$68,'MGZ BAJIO'!$H$67:$H$68,"ENTRADA",'MGZ BAJIO'!$J$67:$J$68,$B101),0)</f>
        <v>0</v>
      </c>
      <c r="G101" s="62">
        <f>IFERROR(SUMIFS('VICTOR BANAMEX'!$M$333:$M$386,'VICTOR BANAMEX'!$H$333:$H$386,"ENTRADA",'VICTOR BANAMEX'!$J$333:$J$386,$B101),0)</f>
        <v>0</v>
      </c>
      <c r="H101" s="62">
        <f>IFERROR(SUMIFS('VICTOR BANORTE'!$M$69:$M$76,'VICTOR BANORTE'!$H$69:$H$76,"ENTRADA",'VICTOR BANORTE'!$J$69:$J$76,$B101),0)</f>
        <v>0</v>
      </c>
      <c r="I101" s="62">
        <f>IFERROR(SUMIFS(RODRIGO!$M$2:$M$2,RODRIGO!$H$2:$H$2,"ENTRADA",RODRIGO!$J$2:$J$2,$B101),0)</f>
        <v>0</v>
      </c>
      <c r="J101" s="62">
        <f>IFERROR(SUMIFS(MOY!$M$39:$M$44,MOY!$F$39:$F$44,"ENTRADA",MOY!$J$39:$J$44,$B101),0)</f>
        <v>0</v>
      </c>
      <c r="K101" s="62">
        <f>IFERROR(SUMIFS('NORMA RUTH'!$M$44:$M$62,'NORMA RUTH'!$H$44:$H$62,"ENTRADA",'NORMA RUTH'!$J$44:$J$62,$B101),0)</f>
        <v>0</v>
      </c>
      <c r="L101" s="62">
        <f>IFERROR(SUMIFS(VALERIA!$M$29:$M$43,VALERIA!$H$29:$H$43,"ENTRADA",VALERIA!$J$29:$J$43,$B101),0)</f>
        <v>0</v>
      </c>
      <c r="M101" s="62">
        <f>IFERROR(SUMIFS('MANUEL BANAMEX'!$M$67:$M$76,'MANUEL BANAMEX'!$H$67:$H$76,"ENTRADA",'MANUEL BANAMEX'!$J$67:$J$76,$B101),0)</f>
        <v>0</v>
      </c>
      <c r="N101" s="62">
        <f>IFERROR(SUMIFS(ROBERTO!$M$2:$M$2,ROBERTO!$H$2:$H$2,"ENTRADA",ROBERTO!$J$2:$J$2,$B101),0)</f>
        <v>0</v>
      </c>
      <c r="O101" s="62">
        <f>IFERROR(SUMIFS(JUAN!$M$73:$M$79,JUAN!$H$73:$H$79,"ENTRADA",JUAN!$J$73:$J$79,$B101),0)</f>
        <v>0</v>
      </c>
      <c r="P101" s="62">
        <f>IFERROR(SUMIFS('NORMA SANCHEZ'!$M$67:$M$73,'NORMA SANCHEZ'!$H$67:$H$73,"ENTRADA",'NORMA SANCHEZ'!$J$67:$J$73,$B101),0)</f>
        <v>0</v>
      </c>
      <c r="Q101" s="62">
        <f>IFERROR(SUMIFS('JOSE CARLOS'!$M$70:$M$75,'JOSE CARLOS'!$H$70:$H$75,"ENTRADA",'JOSE CARLOS'!$J$70:$J$75,$B101),0)</f>
        <v>0</v>
      </c>
      <c r="R101" s="62">
        <f>IFERROR(SUMIFS('LUIS ENRIQUE '!$M$57:$M$63,'LUIS ENRIQUE '!$H$57:$H$63,"ENTRADA",'LUIS ENRIQUE '!$J$57:$J$63,$B101),0)</f>
        <v>0</v>
      </c>
      <c r="S101" s="62">
        <f>IFERROR(SUMIFS(CESARIA!$M$76:$M$83,CESARIA!$H$76:$H$83,"ENTRADA",CESARIA!$J$76:$J$83,$B101),0)</f>
        <v>0</v>
      </c>
      <c r="T101" s="62">
        <f>IFERROR(SUMIFS(ALAN!$M$73:$M$81,ALAN!$H$73:$H$81,"ENTRADA",ALAN!$J$73:$J$81,$B101),0)</f>
        <v>0</v>
      </c>
      <c r="U101" s="62">
        <f>IFERROR(SUMIFS(ELVIA!$M$57:$M$57,ELVIA!$H$57:$H$57,"ENTRADA",ELVIA!$J$57:$J$57,$B101),0)</f>
        <v>0</v>
      </c>
      <c r="V101" s="146">
        <f>IFERROR(SUMIFS(CAJA!$M$3966:$M$4577,CAJA!$H$3966:$H$4577,"ENTRADA",CAJA!$J$3966:$J$4577,$B101),0)</f>
        <v>0</v>
      </c>
      <c r="W101" s="62">
        <f>IFERROR(SUMIFS('CAJA TIGRES'!$M$1109:$M$1268,'CAJA TIGRES'!$H$1109:$H$1268,"ENTRADA",'CAJA TIGRES'!$J$1109:$J$1268,$B101),0)</f>
        <v>0</v>
      </c>
      <c r="X101" s="62">
        <f>IFERROR(SUMIFS(RESERVA!$M$14:$M$14,RESERVA!$H$14:$H$14,"ENTRADA",RESERVA!$J$14:$J$14,$B101),0)</f>
        <v>0</v>
      </c>
      <c r="Y101" s="96">
        <f t="shared" si="36"/>
        <v>0</v>
      </c>
      <c r="Z101" s="96">
        <f>Y101+'JUN25'!Z101</f>
        <v>0</v>
      </c>
    </row>
    <row r="102" spans="2:26" x14ac:dyDescent="0.3">
      <c r="B102" s="63" t="s">
        <v>173</v>
      </c>
      <c r="C102" s="62">
        <f>IFERROR(SUMIFS('MGZ121'!$M$954:'MGZ121'!$M$1021,'MGZ121'!$H$954:$H$1021,"ENTRADA",'MGZ121'!$J$954:$J$1021,$B102),0)</f>
        <v>0</v>
      </c>
      <c r="D102" s="62">
        <f>IFERROR(SUMIFS('MGZ BBVA'!$M$804:$M$972,'MGZ BBVA'!$H$804:$H$972,"ENTRADA",'MGZ BBVA'!$J$804:$J$972,$B102),0)</f>
        <v>0</v>
      </c>
      <c r="E102" s="62">
        <f>IFERROR(SUMIFS('MGZ DOLARES'!$M$2:$M$2,'MGZ DOLARES'!$F$2:$F$2,"ENTRADA",'MGZ DOLARES'!$J$2:$J$2,$B102),0)</f>
        <v>0</v>
      </c>
      <c r="F102" s="62">
        <f>IFERROR(SUMIFS('MGZ BAJIO'!$M$67:$M$68,'MGZ BAJIO'!$H$67:$H$68,"ENTRADA",'MGZ BAJIO'!$J$67:$J$68,$B102),0)</f>
        <v>0</v>
      </c>
      <c r="G102" s="62">
        <f>IFERROR(SUMIFS('VICTOR BANAMEX'!$M$333:$M$386,'VICTOR BANAMEX'!$H$333:$H$386,"ENTRADA",'VICTOR BANAMEX'!$J$333:$J$386,$B102),0)</f>
        <v>0</v>
      </c>
      <c r="H102" s="62">
        <f>IFERROR(SUMIFS('VICTOR BANORTE'!$M$69:$M$76,'VICTOR BANORTE'!$H$69:$H$76,"ENTRADA",'VICTOR BANORTE'!$J$69:$J$76,$B102),0)</f>
        <v>0</v>
      </c>
      <c r="I102" s="62">
        <f>IFERROR(SUMIFS(RODRIGO!$M$2:$M$2,RODRIGO!$H$2:$H$2,"ENTRADA",RODRIGO!$J$2:$J$2,$B102),0)</f>
        <v>0</v>
      </c>
      <c r="J102" s="62">
        <f>IFERROR(SUMIFS(MOY!$M$39:$M$44,MOY!$F$39:$F$44,"ENTRADA",MOY!$J$39:$J$44,$B102),0)</f>
        <v>0</v>
      </c>
      <c r="K102" s="62">
        <f>IFERROR(SUMIFS('NORMA RUTH'!$M$44:$M$62,'NORMA RUTH'!$H$44:$H$62,"ENTRADA",'NORMA RUTH'!$J$44:$J$62,$B102),0)</f>
        <v>0</v>
      </c>
      <c r="L102" s="62">
        <f>IFERROR(SUMIFS(VALERIA!$M$29:$M$43,VALERIA!$H$29:$H$43,"ENTRADA",VALERIA!$J$29:$J$43,$B102),0)</f>
        <v>0</v>
      </c>
      <c r="M102" s="62">
        <f>IFERROR(SUMIFS('MANUEL BANAMEX'!$M$67:$M$76,'MANUEL BANAMEX'!$H$67:$H$76,"ENTRADA",'MANUEL BANAMEX'!$J$67:$J$76,$B102),0)</f>
        <v>0</v>
      </c>
      <c r="N102" s="62">
        <f>IFERROR(SUMIFS(ROBERTO!$M$2:$M$2,ROBERTO!$H$2:$H$2,"ENTRADA",ROBERTO!$J$2:$J$2,$B102),0)</f>
        <v>0</v>
      </c>
      <c r="O102" s="62">
        <f>IFERROR(SUMIFS(JUAN!$M$73:$M$79,JUAN!$H$73:$H$79,"ENTRADA",JUAN!$J$73:$J$79,$B102),0)</f>
        <v>0</v>
      </c>
      <c r="P102" s="62">
        <f>IFERROR(SUMIFS('NORMA SANCHEZ'!$M$67:$M$73,'NORMA SANCHEZ'!$H$67:$H$73,"ENTRADA",'NORMA SANCHEZ'!$J$67:$J$73,$B102),0)</f>
        <v>0</v>
      </c>
      <c r="Q102" s="62">
        <f>IFERROR(SUMIFS('JOSE CARLOS'!$M$70:$M$75,'JOSE CARLOS'!$H$70:$H$75,"ENTRADA",'JOSE CARLOS'!$J$70:$J$75,$B102),0)</f>
        <v>0</v>
      </c>
      <c r="R102" s="62">
        <f>IFERROR(SUMIFS('LUIS ENRIQUE '!$M$57:$M$63,'LUIS ENRIQUE '!$H$57:$H$63,"ENTRADA",'LUIS ENRIQUE '!$J$57:$J$63,$B102),0)</f>
        <v>0</v>
      </c>
      <c r="S102" s="62">
        <f>IFERROR(SUMIFS(CESARIA!$M$76:$M$83,CESARIA!$H$76:$H$83,"ENTRADA",CESARIA!$J$76:$J$83,$B102),0)</f>
        <v>0</v>
      </c>
      <c r="T102" s="62">
        <f>IFERROR(SUMIFS(ALAN!$M$73:$M$81,ALAN!$H$73:$H$81,"ENTRADA",ALAN!$J$73:$J$81,$B102),0)</f>
        <v>0</v>
      </c>
      <c r="U102" s="62">
        <f>IFERROR(SUMIFS(ELVIA!$M$57:$M$57,ELVIA!$H$57:$H$57,"ENTRADA",ELVIA!$J$57:$J$57,$B102),0)</f>
        <v>0</v>
      </c>
      <c r="V102" s="146">
        <f>IFERROR(SUMIFS(CAJA!$M$3966:$M$4577,CAJA!$H$3966:$H$4577,"ENTRADA",CAJA!$J$3966:$J$4577,$B102),0)</f>
        <v>0</v>
      </c>
      <c r="W102" s="62">
        <f>IFERROR(SUMIFS('CAJA TIGRES'!$M$1109:$M$1268,'CAJA TIGRES'!$H$1109:$H$1268,"ENTRADA",'CAJA TIGRES'!$J$1109:$J$1268,$B102),0)</f>
        <v>0</v>
      </c>
      <c r="X102" s="62">
        <f>IFERROR(SUMIFS(RESERVA!$M$14:$M$14,RESERVA!$H$14:$H$14,"ENTRADA",RESERVA!$J$14:$J$14,$B102),0)</f>
        <v>0</v>
      </c>
      <c r="Y102" s="96">
        <f t="shared" si="36"/>
        <v>0</v>
      </c>
      <c r="Z102" s="96">
        <f>Y102+'JUN25'!Z102</f>
        <v>0</v>
      </c>
    </row>
    <row r="103" spans="2:26" x14ac:dyDescent="0.3">
      <c r="B103" s="63" t="s">
        <v>174</v>
      </c>
      <c r="C103" s="62">
        <f>IFERROR(SUMIFS('MGZ121'!$M$954:'MGZ121'!$M$1021,'MGZ121'!$H$954:$H$1021,"ENTRADA",'MGZ121'!$J$954:$J$1021,$B103),0)</f>
        <v>450</v>
      </c>
      <c r="D103" s="62">
        <f>IFERROR(SUMIFS('MGZ BBVA'!$M$804:$M$972,'MGZ BBVA'!$H$804:$H$972,"ENTRADA",'MGZ BBVA'!$J$804:$J$972,$B103),0)</f>
        <v>0</v>
      </c>
      <c r="E103" s="62">
        <f>IFERROR(SUMIFS('MGZ DOLARES'!$M$2:$M$2,'MGZ DOLARES'!$F$2:$F$2,"ENTRADA",'MGZ DOLARES'!$J$2:$J$2,$B103),0)</f>
        <v>0</v>
      </c>
      <c r="F103" s="62">
        <f>IFERROR(SUMIFS('MGZ BAJIO'!$M$67:$M$68,'MGZ BAJIO'!$H$67:$H$68,"ENTRADA",'MGZ BAJIO'!$J$67:$J$68,$B103),0)</f>
        <v>0</v>
      </c>
      <c r="G103" s="62">
        <f>IFERROR(SUMIFS('VICTOR BANAMEX'!$M$333:$M$386,'VICTOR BANAMEX'!$H$333:$H$386,"ENTRADA",'VICTOR BANAMEX'!$J$333:$J$386,$B103),0)</f>
        <v>0</v>
      </c>
      <c r="H103" s="62">
        <f>IFERROR(SUMIFS('VICTOR BANORTE'!$M$69:$M$76,'VICTOR BANORTE'!$H$69:$H$76,"ENTRADA",'VICTOR BANORTE'!$J$69:$J$76,$B103),0)</f>
        <v>0</v>
      </c>
      <c r="I103" s="62">
        <f>IFERROR(SUMIFS(RODRIGO!$M$2:$M$2,RODRIGO!$H$2:$H$2,"ENTRADA",RODRIGO!$J$2:$J$2,$B103),0)</f>
        <v>0</v>
      </c>
      <c r="J103" s="62">
        <f>IFERROR(SUMIFS(MOY!$M$39:$M$44,MOY!$F$39:$F$44,"ENTRADA",MOY!$J$39:$J$44,$B103),0)</f>
        <v>0</v>
      </c>
      <c r="K103" s="62">
        <f>IFERROR(SUMIFS('NORMA RUTH'!$M$44:$M$62,'NORMA RUTH'!$H$44:$H$62,"ENTRADA",'NORMA RUTH'!$J$44:$J$62,$B103),0)</f>
        <v>0</v>
      </c>
      <c r="L103" s="62">
        <f>IFERROR(SUMIFS(VALERIA!$M$29:$M$43,VALERIA!$H$29:$H$43,"ENTRADA",VALERIA!$J$29:$J$43,$B103),0)</f>
        <v>0</v>
      </c>
      <c r="M103" s="62">
        <f>IFERROR(SUMIFS('MANUEL BANAMEX'!$M$67:$M$76,'MANUEL BANAMEX'!$H$67:$H$76,"ENTRADA",'MANUEL BANAMEX'!$J$67:$J$76,$B103),0)</f>
        <v>0</v>
      </c>
      <c r="N103" s="62">
        <f>IFERROR(SUMIFS(ROBERTO!$M$2:$M$2,ROBERTO!$H$2:$H$2,"ENTRADA",ROBERTO!$J$2:$J$2,$B103),0)</f>
        <v>0</v>
      </c>
      <c r="O103" s="62">
        <f>IFERROR(SUMIFS(JUAN!$M$73:$M$79,JUAN!$H$73:$H$79,"ENTRADA",JUAN!$J$73:$J$79,$B103),0)</f>
        <v>0</v>
      </c>
      <c r="P103" s="62">
        <f>IFERROR(SUMIFS('NORMA SANCHEZ'!$M$67:$M$73,'NORMA SANCHEZ'!$H$67:$H$73,"ENTRADA",'NORMA SANCHEZ'!$J$67:$J$73,$B103),0)</f>
        <v>0</v>
      </c>
      <c r="Q103" s="62">
        <f>IFERROR(SUMIFS('JOSE CARLOS'!$M$70:$M$75,'JOSE CARLOS'!$H$70:$H$75,"ENTRADA",'JOSE CARLOS'!$J$70:$J$75,$B103),0)</f>
        <v>0</v>
      </c>
      <c r="R103" s="62">
        <f>IFERROR(SUMIFS('LUIS ENRIQUE '!$M$57:$M$63,'LUIS ENRIQUE '!$H$57:$H$63,"ENTRADA",'LUIS ENRIQUE '!$J$57:$J$63,$B103),0)</f>
        <v>0</v>
      </c>
      <c r="S103" s="62">
        <f>IFERROR(SUMIFS(CESARIA!$M$76:$M$83,CESARIA!$H$76:$H$83,"ENTRADA",CESARIA!$J$76:$J$83,$B103),0)</f>
        <v>0</v>
      </c>
      <c r="T103" s="62">
        <f>IFERROR(SUMIFS(ALAN!$M$73:$M$81,ALAN!$H$73:$H$81,"ENTRADA",ALAN!$J$73:$J$81,$B103),0)</f>
        <v>0</v>
      </c>
      <c r="U103" s="62">
        <f>IFERROR(SUMIFS(ELVIA!$M$57:$M$57,ELVIA!$H$57:$H$57,"ENTRADA",ELVIA!$J$57:$J$57,$B103),0)</f>
        <v>0</v>
      </c>
      <c r="V103" s="146">
        <f>IFERROR(SUMIFS(CAJA!$M$3966:$M$4577,CAJA!$H$3966:$H$4577,"ENTRADA",CAJA!$J$3966:$J$4577,$B103),0)</f>
        <v>1125000</v>
      </c>
      <c r="W103" s="62">
        <f>IFERROR(SUMIFS('CAJA TIGRES'!$M$1109:$M$1268,'CAJA TIGRES'!$H$1109:$H$1268,"ENTRADA",'CAJA TIGRES'!$J$1109:$J$1268,$B103),0)</f>
        <v>0</v>
      </c>
      <c r="X103" s="62">
        <f>IFERROR(SUMIFS(RESERVA!$M$14:$M$14,RESERVA!$H$14:$H$14,"ENTRADA",RESERVA!$J$14:$J$14,$B103),0)</f>
        <v>0</v>
      </c>
      <c r="Y103" s="96">
        <f t="shared" si="36"/>
        <v>1125450</v>
      </c>
      <c r="Z103" s="96">
        <f>Y103+'JUN25'!Z103</f>
        <v>1726450</v>
      </c>
    </row>
    <row r="104" spans="2:26" x14ac:dyDescent="0.3">
      <c r="B104" s="63" t="s">
        <v>175</v>
      </c>
      <c r="C104" s="62">
        <f>IFERROR(SUMIFS('MGZ121'!$M$954:'MGZ121'!$M$1021,'MGZ121'!$H$954:$H$1021,"ENTRADA",'MGZ121'!$J$954:$J$1021,$B104),0)</f>
        <v>823000</v>
      </c>
      <c r="D104" s="62">
        <f>IFERROR(SUMIFS('MGZ BBVA'!$M$804:$M$972,'MGZ BBVA'!$H$804:$H$972,"ENTRADA",'MGZ BBVA'!$J$804:$J$972,$B104),0)</f>
        <v>0</v>
      </c>
      <c r="E104" s="62">
        <f>IFERROR(SUMIFS('MGZ DOLARES'!$M$2:$M$2,'MGZ DOLARES'!$F$2:$F$2,"ENTRADA",'MGZ DOLARES'!$J$2:$J$2,$B104),0)</f>
        <v>0</v>
      </c>
      <c r="F104" s="62">
        <f>IFERROR(SUMIFS('MGZ BAJIO'!$M$67:$M$68,'MGZ BAJIO'!$H$67:$H$68,"ENTRADA",'MGZ BAJIO'!$J$67:$J$68,$B104),0)</f>
        <v>0</v>
      </c>
      <c r="G104" s="62">
        <f>IFERROR(SUMIFS('VICTOR BANAMEX'!$M$333:$M$386,'VICTOR BANAMEX'!$H$333:$H$386,"ENTRADA",'VICTOR BANAMEX'!$J$333:$J$386,$B104),0)</f>
        <v>0</v>
      </c>
      <c r="H104" s="62">
        <f>IFERROR(SUMIFS('VICTOR BANORTE'!$M$69:$M$76,'VICTOR BANORTE'!$H$69:$H$76,"ENTRADA",'VICTOR BANORTE'!$J$69:$J$76,$B104),0)</f>
        <v>0</v>
      </c>
      <c r="I104" s="62">
        <f>IFERROR(SUMIFS(RODRIGO!$M$2:$M$2,RODRIGO!$H$2:$H$2,"ENTRADA",RODRIGO!$J$2:$J$2,$B104),0)</f>
        <v>0</v>
      </c>
      <c r="J104" s="62">
        <f>IFERROR(SUMIFS(MOY!$M$39:$M$44,MOY!$F$39:$F$44,"ENTRADA",MOY!$J$39:$J$44,$B104),0)</f>
        <v>0</v>
      </c>
      <c r="K104" s="62">
        <f>IFERROR(SUMIFS('NORMA RUTH'!$M$44:$M$62,'NORMA RUTH'!$H$44:$H$62,"ENTRADA",'NORMA RUTH'!$J$44:$J$62,$B104),0)</f>
        <v>0</v>
      </c>
      <c r="L104" s="62">
        <f>IFERROR(SUMIFS(VALERIA!$M$29:$M$43,VALERIA!$H$29:$H$43,"ENTRADA",VALERIA!$J$29:$J$43,$B104),0)</f>
        <v>0</v>
      </c>
      <c r="M104" s="62">
        <f>IFERROR(SUMIFS('MANUEL BANAMEX'!$M$67:$M$76,'MANUEL BANAMEX'!$H$67:$H$76,"ENTRADA",'MANUEL BANAMEX'!$J$67:$J$76,$B104),0)</f>
        <v>0</v>
      </c>
      <c r="N104" s="62">
        <f>IFERROR(SUMIFS(ROBERTO!$M$2:$M$2,ROBERTO!$H$2:$H$2,"ENTRADA",ROBERTO!$J$2:$J$2,$B104),0)</f>
        <v>0</v>
      </c>
      <c r="O104" s="62">
        <f>IFERROR(SUMIFS(JUAN!$M$73:$M$79,JUAN!$H$73:$H$79,"ENTRADA",JUAN!$J$73:$J$79,$B104),0)</f>
        <v>0</v>
      </c>
      <c r="P104" s="62">
        <f>IFERROR(SUMIFS('NORMA SANCHEZ'!$M$67:$M$73,'NORMA SANCHEZ'!$H$67:$H$73,"ENTRADA",'NORMA SANCHEZ'!$J$67:$J$73,$B104),0)</f>
        <v>0</v>
      </c>
      <c r="Q104" s="62">
        <f>IFERROR(SUMIFS('JOSE CARLOS'!$M$70:$M$75,'JOSE CARLOS'!$H$70:$H$75,"ENTRADA",'JOSE CARLOS'!$J$70:$J$75,$B104),0)</f>
        <v>0</v>
      </c>
      <c r="R104" s="62">
        <f>IFERROR(SUMIFS('LUIS ENRIQUE '!$M$57:$M$63,'LUIS ENRIQUE '!$H$57:$H$63,"ENTRADA",'LUIS ENRIQUE '!$J$57:$J$63,$B104),0)</f>
        <v>0</v>
      </c>
      <c r="S104" s="62">
        <f>IFERROR(SUMIFS(CESARIA!$M$76:$M$83,CESARIA!$H$76:$H$83,"ENTRADA",CESARIA!$J$76:$J$83,$B104),0)</f>
        <v>0</v>
      </c>
      <c r="T104" s="62">
        <f>IFERROR(SUMIFS(ALAN!$M$73:$M$81,ALAN!$H$73:$H$81,"ENTRADA",ALAN!$J$73:$J$81,$B104),0)</f>
        <v>0</v>
      </c>
      <c r="U104" s="62">
        <f>IFERROR(SUMIFS(ELVIA!$M$57:$M$57,ELVIA!$H$57:$H$57,"ENTRADA",ELVIA!$J$57:$J$57,$B104),0)</f>
        <v>0</v>
      </c>
      <c r="V104" s="146">
        <f>IFERROR(SUMIFS(CAJA!$M$3966:$M$4577,CAJA!$H$3966:$H$4577,"ENTRADA",CAJA!$J$3966:$J$4577,$B104),0)</f>
        <v>1125000</v>
      </c>
      <c r="W104" s="62">
        <f>IFERROR(SUMIFS('CAJA TIGRES'!$M$1109:$M$1268,'CAJA TIGRES'!$H$1109:$H$1268,"ENTRADA",'CAJA TIGRES'!$J$1109:$J$1268,$B104),0)</f>
        <v>0</v>
      </c>
      <c r="X104" s="62">
        <f>IFERROR(SUMIFS(RESERVA!$M$14:$M$14,RESERVA!$H$14:$H$14,"ENTRADA",RESERVA!$J$14:$J$14,$B104),0)</f>
        <v>0</v>
      </c>
      <c r="Y104" s="96">
        <f t="shared" si="36"/>
        <v>1948000</v>
      </c>
      <c r="Z104" s="96">
        <f>Y104+'JUN25'!Z104</f>
        <v>2341752.2800000003</v>
      </c>
    </row>
    <row r="105" spans="2:26" x14ac:dyDescent="0.3">
      <c r="B105" s="63" t="s">
        <v>176</v>
      </c>
      <c r="C105" s="62">
        <f>IFERROR(SUMIFS('MGZ121'!$M$954:'MGZ121'!$M$1021,'MGZ121'!$H$954:$H$1021,"ENTRADA",'MGZ121'!$J$954:$J$1021,$B105),0)</f>
        <v>0</v>
      </c>
      <c r="D105" s="62">
        <f>IFERROR(SUMIFS('MGZ BBVA'!$M$804:$M$972,'MGZ BBVA'!$H$804:$H$972,"ENTRADA",'MGZ BBVA'!$J$804:$J$972,$B105),0)</f>
        <v>0</v>
      </c>
      <c r="E105" s="62">
        <f>IFERROR(SUMIFS('MGZ DOLARES'!$M$2:$M$2,'MGZ DOLARES'!$F$2:$F$2,"ENTRADA",'MGZ DOLARES'!$J$2:$J$2,$B105),0)</f>
        <v>0</v>
      </c>
      <c r="F105" s="62">
        <f>IFERROR(SUMIFS('MGZ BAJIO'!$M$67:$M$68,'MGZ BAJIO'!$H$67:$H$68,"ENTRADA",'MGZ BAJIO'!$J$67:$J$68,$B105),0)</f>
        <v>0</v>
      </c>
      <c r="G105" s="62">
        <f>IFERROR(SUMIFS('VICTOR BANAMEX'!$M$333:$M$386,'VICTOR BANAMEX'!$H$333:$H$386,"ENTRADA",'VICTOR BANAMEX'!$J$333:$J$386,$B105),0)</f>
        <v>0</v>
      </c>
      <c r="H105" s="62">
        <f>IFERROR(SUMIFS('VICTOR BANORTE'!$M$69:$M$76,'VICTOR BANORTE'!$H$69:$H$76,"ENTRADA",'VICTOR BANORTE'!$J$69:$J$76,$B105),0)</f>
        <v>0</v>
      </c>
      <c r="I105" s="62">
        <f>IFERROR(SUMIFS(RODRIGO!$M$2:$M$2,RODRIGO!$H$2:$H$2,"ENTRADA",RODRIGO!$J$2:$J$2,$B105),0)</f>
        <v>0</v>
      </c>
      <c r="J105" s="62">
        <f>IFERROR(SUMIFS(MOY!$M$39:$M$44,MOY!$F$39:$F$44,"ENTRADA",MOY!$J$39:$J$44,$B105),0)</f>
        <v>0</v>
      </c>
      <c r="K105" s="62">
        <f>IFERROR(SUMIFS('NORMA RUTH'!$M$44:$M$62,'NORMA RUTH'!$H$44:$H$62,"ENTRADA",'NORMA RUTH'!$J$44:$J$62,$B105),0)</f>
        <v>0</v>
      </c>
      <c r="L105" s="62">
        <f>IFERROR(SUMIFS(VALERIA!$M$29:$M$43,VALERIA!$H$29:$H$43,"ENTRADA",VALERIA!$J$29:$J$43,$B105),0)</f>
        <v>0</v>
      </c>
      <c r="M105" s="62">
        <f>IFERROR(SUMIFS('MANUEL BANAMEX'!$M$67:$M$76,'MANUEL BANAMEX'!$H$67:$H$76,"ENTRADA",'MANUEL BANAMEX'!$J$67:$J$76,$B105),0)</f>
        <v>0</v>
      </c>
      <c r="N105" s="62">
        <f>IFERROR(SUMIFS(ROBERTO!$M$2:$M$2,ROBERTO!$H$2:$H$2,"ENTRADA",ROBERTO!$J$2:$J$2,$B105),0)</f>
        <v>0</v>
      </c>
      <c r="O105" s="62">
        <f>IFERROR(SUMIFS(JUAN!$M$73:$M$79,JUAN!$H$73:$H$79,"ENTRADA",JUAN!$J$73:$J$79,$B105),0)</f>
        <v>0</v>
      </c>
      <c r="P105" s="62">
        <f>IFERROR(SUMIFS('NORMA SANCHEZ'!$M$67:$M$73,'NORMA SANCHEZ'!$H$67:$H$73,"ENTRADA",'NORMA SANCHEZ'!$J$67:$J$73,$B105),0)</f>
        <v>0</v>
      </c>
      <c r="Q105" s="62">
        <f>IFERROR(SUMIFS('JOSE CARLOS'!$M$70:$M$75,'JOSE CARLOS'!$H$70:$H$75,"ENTRADA",'JOSE CARLOS'!$J$70:$J$75,$B105),0)</f>
        <v>0</v>
      </c>
      <c r="R105" s="62">
        <f>IFERROR(SUMIFS('LUIS ENRIQUE '!$M$57:$M$63,'LUIS ENRIQUE '!$H$57:$H$63,"ENTRADA",'LUIS ENRIQUE '!$J$57:$J$63,$B105),0)</f>
        <v>0</v>
      </c>
      <c r="S105" s="62">
        <f>IFERROR(SUMIFS(CESARIA!$M$76:$M$83,CESARIA!$H$76:$H$83,"ENTRADA",CESARIA!$J$76:$J$83,$B105),0)</f>
        <v>0</v>
      </c>
      <c r="T105" s="62">
        <f>IFERROR(SUMIFS(ALAN!$M$73:$M$81,ALAN!$H$73:$H$81,"ENTRADA",ALAN!$J$73:$J$81,$B105),0)</f>
        <v>0</v>
      </c>
      <c r="U105" s="62">
        <f>IFERROR(SUMIFS(ELVIA!$M$57:$M$57,ELVIA!$H$57:$H$57,"ENTRADA",ELVIA!$J$57:$J$57,$B105),0)</f>
        <v>0</v>
      </c>
      <c r="V105" s="146">
        <f>IFERROR(SUMIFS(CAJA!$M$3966:$M$4577,CAJA!$H$3966:$H$4577,"ENTRADA",CAJA!$J$3966:$J$4577,$B105),0)</f>
        <v>700000</v>
      </c>
      <c r="W105" s="62">
        <f>IFERROR(SUMIFS('CAJA TIGRES'!$M$1109:$M$1268,'CAJA TIGRES'!$H$1109:$H$1268,"ENTRADA",'CAJA TIGRES'!$J$1109:$J$1268,$B105),0)</f>
        <v>0</v>
      </c>
      <c r="X105" s="62">
        <f>IFERROR(SUMIFS(RESERVA!$M$14:$M$14,RESERVA!$H$14:$H$14,"ENTRADA",RESERVA!$J$14:$J$14,$B105),0)</f>
        <v>0</v>
      </c>
      <c r="Y105" s="96">
        <f t="shared" si="36"/>
        <v>700000</v>
      </c>
      <c r="Z105" s="96">
        <f>Y105+'JUN25'!Z105</f>
        <v>700000</v>
      </c>
    </row>
    <row r="106" spans="2:26" x14ac:dyDescent="0.3">
      <c r="B106" s="63" t="s">
        <v>177</v>
      </c>
      <c r="C106" s="62">
        <f>IFERROR(SUMIFS('MGZ121'!$M$954:'MGZ121'!$M$1021,'MGZ121'!$H$954:$H$1021,"ENTRADA",'MGZ121'!$J$954:$J$1021,$B106),0)</f>
        <v>600</v>
      </c>
      <c r="D106" s="62">
        <f>IFERROR(SUMIFS('MGZ BBVA'!$M$804:$M$972,'MGZ BBVA'!$H$804:$H$972,"ENTRADA",'MGZ BBVA'!$J$804:$J$972,$B106),0)</f>
        <v>0</v>
      </c>
      <c r="E106" s="62">
        <f>IFERROR(SUMIFS('MGZ DOLARES'!$M$2:$M$2,'MGZ DOLARES'!$F$2:$F$2,"ENTRADA",'MGZ DOLARES'!$J$2:$J$2,$B106),0)</f>
        <v>0</v>
      </c>
      <c r="F106" s="62">
        <f>IFERROR(SUMIFS('MGZ BAJIO'!$M$67:$M$68,'MGZ BAJIO'!$H$67:$H$68,"ENTRADA",'MGZ BAJIO'!$J$67:$J$68,$B106),0)</f>
        <v>0</v>
      </c>
      <c r="G106" s="62">
        <f>IFERROR(SUMIFS('VICTOR BANAMEX'!$M$333:$M$386,'VICTOR BANAMEX'!$H$333:$H$386,"ENTRADA",'VICTOR BANAMEX'!$J$333:$J$386,$B106),0)</f>
        <v>0</v>
      </c>
      <c r="H106" s="62">
        <f>IFERROR(SUMIFS('VICTOR BANORTE'!$M$69:$M$76,'VICTOR BANORTE'!$H$69:$H$76,"ENTRADA",'VICTOR BANORTE'!$J$69:$J$76,$B106),0)</f>
        <v>0</v>
      </c>
      <c r="I106" s="62">
        <f>IFERROR(SUMIFS(RODRIGO!$M$2:$M$2,RODRIGO!$H$2:$H$2,"ENTRADA",RODRIGO!$J$2:$J$2,$B106),0)</f>
        <v>0</v>
      </c>
      <c r="J106" s="62">
        <f>IFERROR(SUMIFS(MOY!$M$39:$M$44,MOY!$F$39:$F$44,"ENTRADA",MOY!$J$39:$J$44,$B106),0)</f>
        <v>0</v>
      </c>
      <c r="K106" s="62">
        <f>IFERROR(SUMIFS('NORMA RUTH'!$M$44:$M$62,'NORMA RUTH'!$H$44:$H$62,"ENTRADA",'NORMA RUTH'!$J$44:$J$62,$B106),0)</f>
        <v>0</v>
      </c>
      <c r="L106" s="62">
        <f>IFERROR(SUMIFS(VALERIA!$M$29:$M$43,VALERIA!$H$29:$H$43,"ENTRADA",VALERIA!$J$29:$J$43,$B106),0)</f>
        <v>0</v>
      </c>
      <c r="M106" s="62">
        <f>IFERROR(SUMIFS('MANUEL BANAMEX'!$M$67:$M$76,'MANUEL BANAMEX'!$H$67:$H$76,"ENTRADA",'MANUEL BANAMEX'!$J$67:$J$76,$B106),0)</f>
        <v>0</v>
      </c>
      <c r="N106" s="62">
        <f>IFERROR(SUMIFS(ROBERTO!$M$2:$M$2,ROBERTO!$H$2:$H$2,"ENTRADA",ROBERTO!$J$2:$J$2,$B106),0)</f>
        <v>0</v>
      </c>
      <c r="O106" s="62">
        <f>IFERROR(SUMIFS(JUAN!$M$73:$M$79,JUAN!$H$73:$H$79,"ENTRADA",JUAN!$J$73:$J$79,$B106),0)</f>
        <v>0</v>
      </c>
      <c r="P106" s="62">
        <f>IFERROR(SUMIFS('NORMA SANCHEZ'!$M$67:$M$73,'NORMA SANCHEZ'!$H$67:$H$73,"ENTRADA",'NORMA SANCHEZ'!$J$67:$J$73,$B106),0)</f>
        <v>0</v>
      </c>
      <c r="Q106" s="62">
        <f>IFERROR(SUMIFS('JOSE CARLOS'!$M$70:$M$75,'JOSE CARLOS'!$H$70:$H$75,"ENTRADA",'JOSE CARLOS'!$J$70:$J$75,$B106),0)</f>
        <v>0</v>
      </c>
      <c r="R106" s="62">
        <f>IFERROR(SUMIFS('LUIS ENRIQUE '!$M$57:$M$63,'LUIS ENRIQUE '!$H$57:$H$63,"ENTRADA",'LUIS ENRIQUE '!$J$57:$J$63,$B106),0)</f>
        <v>0</v>
      </c>
      <c r="S106" s="62">
        <f>IFERROR(SUMIFS(CESARIA!$M$76:$M$83,CESARIA!$H$76:$H$83,"ENTRADA",CESARIA!$J$76:$J$83,$B106),0)</f>
        <v>0</v>
      </c>
      <c r="T106" s="62">
        <f>IFERROR(SUMIFS(ALAN!$M$73:$M$81,ALAN!$H$73:$H$81,"ENTRADA",ALAN!$J$73:$J$81,$B106),0)</f>
        <v>0</v>
      </c>
      <c r="U106" s="62">
        <f>IFERROR(SUMIFS(ELVIA!$M$57:$M$57,ELVIA!$H$57:$H$57,"ENTRADA",ELVIA!$J$57:$J$57,$B106),0)</f>
        <v>0</v>
      </c>
      <c r="V106" s="146">
        <f>IFERROR(SUMIFS(CAJA!$M$3966:$M$4577,CAJA!$H$3966:$H$4577,"ENTRADA",CAJA!$J$3966:$J$4577,$B106),0)</f>
        <v>0</v>
      </c>
      <c r="W106" s="62">
        <f>IFERROR(SUMIFS('CAJA TIGRES'!$M$1109:$M$1268,'CAJA TIGRES'!$H$1109:$H$1268,"ENTRADA",'CAJA TIGRES'!$J$1109:$J$1268,$B106),0)</f>
        <v>0</v>
      </c>
      <c r="X106" s="62">
        <f>IFERROR(SUMIFS(RESERVA!$M$14:$M$14,RESERVA!$H$14:$H$14,"ENTRADA",RESERVA!$J$14:$J$14,$B106),0)</f>
        <v>0</v>
      </c>
      <c r="Y106" s="96">
        <f t="shared" ref="Y106:Y112" si="37">SUM(C106:X106)</f>
        <v>600</v>
      </c>
      <c r="Z106" s="96">
        <f>Y106+'JUN25'!Z106</f>
        <v>600</v>
      </c>
    </row>
    <row r="107" spans="2:26" x14ac:dyDescent="0.3">
      <c r="B107" s="63" t="s">
        <v>8784</v>
      </c>
      <c r="C107" s="62">
        <f>IFERROR(SUMIFS('MGZ121'!$M$954:'MGZ121'!$M$1021,'MGZ121'!$H$954:$H$1021,"ENTRADA",'MGZ121'!$J$954:$J$1021,$B107),0)</f>
        <v>0</v>
      </c>
      <c r="D107" s="62">
        <f>IFERROR(SUMIFS('MGZ BBVA'!$M$804:$M$972,'MGZ BBVA'!$H$804:$H$972,"ENTRADA",'MGZ BBVA'!$J$804:$J$972,$B107),0)</f>
        <v>0</v>
      </c>
      <c r="E107" s="62">
        <f>IFERROR(SUMIFS('MGZ DOLARES'!$M$2:$M$2,'MGZ DOLARES'!$F$2:$F$2,"ENTRADA",'MGZ DOLARES'!$J$2:$J$2,$B107),0)</f>
        <v>0</v>
      </c>
      <c r="F107" s="62">
        <f>IFERROR(SUMIFS('MGZ BAJIO'!$M$67:$M$68,'MGZ BAJIO'!$H$67:$H$68,"ENTRADA",'MGZ BAJIO'!$J$67:$J$68,$B107),0)</f>
        <v>0</v>
      </c>
      <c r="G107" s="62">
        <f>IFERROR(SUMIFS('VICTOR BANAMEX'!$M$333:$M$386,'VICTOR BANAMEX'!$H$333:$H$386,"ENTRADA",'VICTOR BANAMEX'!$J$333:$J$386,$B107),0)</f>
        <v>0</v>
      </c>
      <c r="H107" s="62">
        <f>IFERROR(SUMIFS('VICTOR BANORTE'!$M$69:$M$76,'VICTOR BANORTE'!$H$69:$H$76,"ENTRADA",'VICTOR BANORTE'!$J$69:$J$76,$B107),0)</f>
        <v>0</v>
      </c>
      <c r="I107" s="62">
        <f>IFERROR(SUMIFS(RODRIGO!$M$2:$M$2,RODRIGO!$H$2:$H$2,"ENTRADA",RODRIGO!$J$2:$J$2,$B107),0)</f>
        <v>0</v>
      </c>
      <c r="J107" s="62">
        <f>IFERROR(SUMIFS(MOY!$M$39:$M$44,MOY!$F$39:$F$44,"ENTRADA",MOY!$J$39:$J$44,$B107),0)</f>
        <v>0</v>
      </c>
      <c r="K107" s="62">
        <f>IFERROR(SUMIFS('NORMA RUTH'!$M$44:$M$62,'NORMA RUTH'!$H$44:$H$62,"ENTRADA",'NORMA RUTH'!$J$44:$J$62,$B107),0)</f>
        <v>0</v>
      </c>
      <c r="L107" s="62">
        <f>IFERROR(SUMIFS(VALERIA!$M$29:$M$43,VALERIA!$H$29:$H$43,"ENTRADA",VALERIA!$J$29:$J$43,$B107),0)</f>
        <v>0</v>
      </c>
      <c r="M107" s="62">
        <f>IFERROR(SUMIFS('MANUEL BANAMEX'!$M$67:$M$76,'MANUEL BANAMEX'!$H$67:$H$76,"ENTRADA",'MANUEL BANAMEX'!$J$67:$J$76,$B107),0)</f>
        <v>0</v>
      </c>
      <c r="N107" s="62">
        <f>IFERROR(SUMIFS(ROBERTO!$M$2:$M$2,ROBERTO!$H$2:$H$2,"ENTRADA",ROBERTO!$J$2:$J$2,$B107),0)</f>
        <v>0</v>
      </c>
      <c r="O107" s="62">
        <f>IFERROR(SUMIFS(JUAN!$M$73:$M$79,JUAN!$H$73:$H$79,"ENTRADA",JUAN!$J$73:$J$79,$B107),0)</f>
        <v>0</v>
      </c>
      <c r="P107" s="62">
        <f>IFERROR(SUMIFS('NORMA SANCHEZ'!$M$67:$M$73,'NORMA SANCHEZ'!$H$67:$H$73,"ENTRADA",'NORMA SANCHEZ'!$J$67:$J$73,$B107),0)</f>
        <v>0</v>
      </c>
      <c r="Q107" s="62">
        <f>IFERROR(SUMIFS('JOSE CARLOS'!$M$70:$M$75,'JOSE CARLOS'!$H$70:$H$75,"ENTRADA",'JOSE CARLOS'!$J$70:$J$75,$B107),0)</f>
        <v>0</v>
      </c>
      <c r="R107" s="62">
        <f>IFERROR(SUMIFS('LUIS ENRIQUE '!$M$57:$M$63,'LUIS ENRIQUE '!$H$57:$H$63,"ENTRADA",'LUIS ENRIQUE '!$J$57:$J$63,$B107),0)</f>
        <v>0</v>
      </c>
      <c r="S107" s="62">
        <f>IFERROR(SUMIFS(CESARIA!$M$76:$M$83,CESARIA!$H$76:$H$83,"ENTRADA",CESARIA!$J$76:$J$83,$B107),0)</f>
        <v>0</v>
      </c>
      <c r="T107" s="62">
        <f>IFERROR(SUMIFS(ALAN!$M$73:$M$81,ALAN!$H$73:$H$81,"ENTRADA",ALAN!$J$73:$J$81,$B107),0)</f>
        <v>0</v>
      </c>
      <c r="U107" s="62">
        <f>IFERROR(SUMIFS(ELVIA!$M$57:$M$57,ELVIA!$H$57:$H$57,"ENTRADA",ELVIA!$J$57:$J$57,$B107),0)</f>
        <v>0</v>
      </c>
      <c r="V107" s="146">
        <f>IFERROR(SUMIFS(CAJA!$M$3966:$M$4577,CAJA!$H$3966:$H$4577,"ENTRADA",CAJA!$J$3966:$J$4577,$B107),0)</f>
        <v>0</v>
      </c>
      <c r="W107" s="62">
        <f>IFERROR(SUMIFS('CAJA TIGRES'!$M$1109:$M$1268,'CAJA TIGRES'!$H$1109:$H$1268,"ENTRADA",'CAJA TIGRES'!$J$1109:$J$1268,$B107),0)</f>
        <v>0</v>
      </c>
      <c r="X107" s="62">
        <f>IFERROR(SUMIFS(RESERVA!$M$14:$M$14,RESERVA!$H$14:$H$14,"ENTRADA",RESERVA!$J$14:$J$14,$B107),0)</f>
        <v>0</v>
      </c>
      <c r="Y107" s="96">
        <f t="shared" si="37"/>
        <v>0</v>
      </c>
      <c r="Z107" s="96">
        <f>Y107+'JUN25'!Z107</f>
        <v>0</v>
      </c>
    </row>
    <row r="108" spans="2:26" x14ac:dyDescent="0.3">
      <c r="B108" s="63" t="s">
        <v>280</v>
      </c>
      <c r="C108" s="62">
        <f>IFERROR(SUMIFS('MGZ121'!$M$954:'MGZ121'!$M$1021,'MGZ121'!$H$954:$H$1021,"ENTRADA",'MGZ121'!$J$954:$J$1021,$B108),0)</f>
        <v>0</v>
      </c>
      <c r="D108" s="62">
        <f>IFERROR(SUMIFS('MGZ BBVA'!$M$804:$M$972,'MGZ BBVA'!$H$804:$H$972,"ENTRADA",'MGZ BBVA'!$J$804:$J$972,$B108),0)</f>
        <v>0</v>
      </c>
      <c r="E108" s="62">
        <f>IFERROR(SUMIFS('MGZ DOLARES'!$M$2:$M$2,'MGZ DOLARES'!$F$2:$F$2,"ENTRADA",'MGZ DOLARES'!$J$2:$J$2,$B108),0)</f>
        <v>0</v>
      </c>
      <c r="F108" s="62">
        <f>IFERROR(SUMIFS('MGZ BAJIO'!$M$67:$M$68,'MGZ BAJIO'!$H$67:$H$68,"ENTRADA",'MGZ BAJIO'!$J$67:$J$68,$B108),0)</f>
        <v>0</v>
      </c>
      <c r="G108" s="62">
        <f>IFERROR(SUMIFS('VICTOR BANAMEX'!$M$333:$M$386,'VICTOR BANAMEX'!$H$333:$H$386,"ENTRADA",'VICTOR BANAMEX'!$J$333:$J$386,$B108),0)</f>
        <v>0</v>
      </c>
      <c r="H108" s="62">
        <f>IFERROR(SUMIFS('VICTOR BANORTE'!$M$69:$M$76,'VICTOR BANORTE'!$H$69:$H$76,"ENTRADA",'VICTOR BANORTE'!$J$69:$J$76,$B108),0)</f>
        <v>0</v>
      </c>
      <c r="I108" s="62">
        <f>IFERROR(SUMIFS(RODRIGO!$M$2:$M$2,RODRIGO!$H$2:$H$2,"ENTRADA",RODRIGO!$J$2:$J$2,$B108),0)</f>
        <v>0</v>
      </c>
      <c r="J108" s="62">
        <f>IFERROR(SUMIFS(MOY!$M$39:$M$44,MOY!$F$39:$F$44,"ENTRADA",MOY!$J$39:$J$44,$B108),0)</f>
        <v>0</v>
      </c>
      <c r="K108" s="62">
        <f>IFERROR(SUMIFS('NORMA RUTH'!$M$44:$M$62,'NORMA RUTH'!$H$44:$H$62,"ENTRADA",'NORMA RUTH'!$J$44:$J$62,$B108),0)</f>
        <v>0</v>
      </c>
      <c r="L108" s="62">
        <f>IFERROR(SUMIFS(VALERIA!$M$29:$M$43,VALERIA!$H$29:$H$43,"ENTRADA",VALERIA!$J$29:$J$43,$B108),0)</f>
        <v>0</v>
      </c>
      <c r="M108" s="62">
        <f>IFERROR(SUMIFS('MANUEL BANAMEX'!$M$67:$M$76,'MANUEL BANAMEX'!$H$67:$H$76,"ENTRADA",'MANUEL BANAMEX'!$J$67:$J$76,$B108),0)</f>
        <v>0</v>
      </c>
      <c r="N108" s="62">
        <f>IFERROR(SUMIFS(ROBERTO!$M$2:$M$2,ROBERTO!$H$2:$H$2,"ENTRADA",ROBERTO!$J$2:$J$2,$B108),0)</f>
        <v>0</v>
      </c>
      <c r="O108" s="62">
        <f>IFERROR(SUMIFS(JUAN!$M$73:$M$79,JUAN!$H$73:$H$79,"ENTRADA",JUAN!$J$73:$J$79,$B108),0)</f>
        <v>0</v>
      </c>
      <c r="P108" s="62">
        <f>IFERROR(SUMIFS('NORMA SANCHEZ'!$M$67:$M$73,'NORMA SANCHEZ'!$H$67:$H$73,"ENTRADA",'NORMA SANCHEZ'!$J$67:$J$73,$B108),0)</f>
        <v>0</v>
      </c>
      <c r="Q108" s="62">
        <f>IFERROR(SUMIFS('JOSE CARLOS'!$M$70:$M$75,'JOSE CARLOS'!$H$70:$H$75,"ENTRADA",'JOSE CARLOS'!$J$70:$J$75,$B108),0)</f>
        <v>0</v>
      </c>
      <c r="R108" s="62">
        <f>IFERROR(SUMIFS('LUIS ENRIQUE '!$M$57:$M$63,'LUIS ENRIQUE '!$H$57:$H$63,"ENTRADA",'LUIS ENRIQUE '!$J$57:$J$63,$B108),0)</f>
        <v>0</v>
      </c>
      <c r="S108" s="62">
        <f>IFERROR(SUMIFS(CESARIA!$M$76:$M$83,CESARIA!$H$76:$H$83,"ENTRADA",CESARIA!$J$76:$J$83,$B108),0)</f>
        <v>0</v>
      </c>
      <c r="T108" s="62">
        <f>IFERROR(SUMIFS(ALAN!$M$73:$M$81,ALAN!$H$73:$H$81,"ENTRADA",ALAN!$J$73:$J$81,$B108),0)</f>
        <v>0</v>
      </c>
      <c r="U108" s="62">
        <f>IFERROR(SUMIFS(ELVIA!$M$57:$M$57,ELVIA!$H$57:$H$57,"ENTRADA",ELVIA!$J$57:$J$57,$B108),0)</f>
        <v>0</v>
      </c>
      <c r="V108" s="146">
        <f>IFERROR(SUMIFS(CAJA!$M$3966:$M$4577,CAJA!$H$3966:$H$4577,"ENTRADA",CAJA!$J$3966:$J$4577,$B108),0)</f>
        <v>175000</v>
      </c>
      <c r="W108" s="62">
        <f>IFERROR(SUMIFS('CAJA TIGRES'!$M$1109:$M$1268,'CAJA TIGRES'!$H$1109:$H$1268,"ENTRADA",'CAJA TIGRES'!$J$1109:$J$1268,$B108),0)</f>
        <v>0</v>
      </c>
      <c r="X108" s="62">
        <f>IFERROR(SUMIFS(RESERVA!$M$14:$M$14,RESERVA!$H$14:$H$14,"ENTRADA",RESERVA!$J$14:$J$14,$B108),0)</f>
        <v>0</v>
      </c>
      <c r="Y108" s="96">
        <f t="shared" si="37"/>
        <v>175000</v>
      </c>
      <c r="Z108" s="96">
        <f>Y108+'JUN25'!Z108</f>
        <v>3602500</v>
      </c>
    </row>
    <row r="109" spans="2:26" x14ac:dyDescent="0.3">
      <c r="B109" s="63" t="s">
        <v>178</v>
      </c>
      <c r="C109" s="62">
        <f>IFERROR(SUMIFS('MGZ121'!$M$954:'MGZ121'!$M$1021,'MGZ121'!$H$954:$H$1021,"ENTRADA",'MGZ121'!$J$954:$J$1021,$B109),0)</f>
        <v>0</v>
      </c>
      <c r="D109" s="62">
        <f>IFERROR(SUMIFS('MGZ BBVA'!$M$804:$M$972,'MGZ BBVA'!$H$804:$H$972,"ENTRADA",'MGZ BBVA'!$J$804:$J$972,$B109),0)</f>
        <v>0</v>
      </c>
      <c r="E109" s="62">
        <f>IFERROR(SUMIFS('MGZ DOLARES'!$M$2:$M$2,'MGZ DOLARES'!$F$2:$F$2,"ENTRADA",'MGZ DOLARES'!$J$2:$J$2,$B109),0)</f>
        <v>0</v>
      </c>
      <c r="F109" s="62">
        <f>IFERROR(SUMIFS('MGZ BAJIO'!$M$67:$M$68,'MGZ BAJIO'!$H$67:$H$68,"ENTRADA",'MGZ BAJIO'!$J$67:$J$68,$B109),0)</f>
        <v>0</v>
      </c>
      <c r="G109" s="62">
        <f>IFERROR(SUMIFS('VICTOR BANAMEX'!$M$333:$M$386,'VICTOR BANAMEX'!$H$333:$H$386,"ENTRADA",'VICTOR BANAMEX'!$J$333:$J$386,$B109),0)</f>
        <v>0</v>
      </c>
      <c r="H109" s="62">
        <f>IFERROR(SUMIFS('VICTOR BANORTE'!$M$69:$M$76,'VICTOR BANORTE'!$H$69:$H$76,"ENTRADA",'VICTOR BANORTE'!$J$69:$J$76,$B109),0)</f>
        <v>0</v>
      </c>
      <c r="I109" s="62">
        <f>IFERROR(SUMIFS(RODRIGO!$M$2:$M$2,RODRIGO!$H$2:$H$2,"ENTRADA",RODRIGO!$J$2:$J$2,$B109),0)</f>
        <v>0</v>
      </c>
      <c r="J109" s="62">
        <f>IFERROR(SUMIFS(MOY!$M$39:$M$44,MOY!$F$39:$F$44,"ENTRADA",MOY!$J$39:$J$44,$B109),0)</f>
        <v>0</v>
      </c>
      <c r="K109" s="62">
        <f>IFERROR(SUMIFS('NORMA RUTH'!$M$44:$M$62,'NORMA RUTH'!$H$44:$H$62,"ENTRADA",'NORMA RUTH'!$J$44:$J$62,$B109),0)</f>
        <v>0</v>
      </c>
      <c r="L109" s="62">
        <f>IFERROR(SUMIFS(VALERIA!$M$29:$M$43,VALERIA!$H$29:$H$43,"ENTRADA",VALERIA!$J$29:$J$43,$B109),0)</f>
        <v>0</v>
      </c>
      <c r="M109" s="62">
        <f>IFERROR(SUMIFS('MANUEL BANAMEX'!$M$67:$M$76,'MANUEL BANAMEX'!$H$67:$H$76,"ENTRADA",'MANUEL BANAMEX'!$J$67:$J$76,$B109),0)</f>
        <v>0</v>
      </c>
      <c r="N109" s="62">
        <f>IFERROR(SUMIFS(ROBERTO!$M$2:$M$2,ROBERTO!$H$2:$H$2,"ENTRADA",ROBERTO!$J$2:$J$2,$B109),0)</f>
        <v>0</v>
      </c>
      <c r="O109" s="62">
        <f>IFERROR(SUMIFS(JUAN!$M$73:$M$79,JUAN!$H$73:$H$79,"ENTRADA",JUAN!$J$73:$J$79,$B109),0)</f>
        <v>0</v>
      </c>
      <c r="P109" s="62">
        <f>IFERROR(SUMIFS('NORMA SANCHEZ'!$M$67:$M$73,'NORMA SANCHEZ'!$H$67:$H$73,"ENTRADA",'NORMA SANCHEZ'!$J$67:$J$73,$B109),0)</f>
        <v>0</v>
      </c>
      <c r="Q109" s="62">
        <f>IFERROR(SUMIFS('JOSE CARLOS'!$M$70:$M$75,'JOSE CARLOS'!$H$70:$H$75,"ENTRADA",'JOSE CARLOS'!$J$70:$J$75,$B109),0)</f>
        <v>0</v>
      </c>
      <c r="R109" s="62">
        <f>IFERROR(SUMIFS('LUIS ENRIQUE '!$M$57:$M$63,'LUIS ENRIQUE '!$H$57:$H$63,"ENTRADA",'LUIS ENRIQUE '!$J$57:$J$63,$B109),0)</f>
        <v>0</v>
      </c>
      <c r="S109" s="62">
        <f>IFERROR(SUMIFS(CESARIA!$M$76:$M$83,CESARIA!$H$76:$H$83,"ENTRADA",CESARIA!$J$76:$J$83,$B109),0)</f>
        <v>0</v>
      </c>
      <c r="T109" s="62">
        <f>IFERROR(SUMIFS(ALAN!$M$73:$M$81,ALAN!$H$73:$H$81,"ENTRADA",ALAN!$J$73:$J$81,$B109),0)</f>
        <v>0</v>
      </c>
      <c r="U109" s="62">
        <f>IFERROR(SUMIFS(ELVIA!$M$57:$M$57,ELVIA!$H$57:$H$57,"ENTRADA",ELVIA!$J$57:$J$57,$B109),0)</f>
        <v>0</v>
      </c>
      <c r="V109" s="146">
        <f>IFERROR(SUMIFS(CAJA!$M$3966:$M$4577,CAJA!$H$3966:$H$4577,"ENTRADA",CAJA!$J$3966:$J$4577,$B109),0)</f>
        <v>0</v>
      </c>
      <c r="W109" s="62">
        <f>IFERROR(SUMIFS('CAJA TIGRES'!$M$1109:$M$1268,'CAJA TIGRES'!$H$1109:$H$1268,"ENTRADA",'CAJA TIGRES'!$J$1109:$J$1268,$B109),0)</f>
        <v>0</v>
      </c>
      <c r="X109" s="62">
        <f>IFERROR(SUMIFS(RESERVA!$M$14:$M$14,RESERVA!$H$14:$H$14,"ENTRADA",RESERVA!$J$14:$J$14,$B109),0)</f>
        <v>0</v>
      </c>
      <c r="Y109" s="96">
        <f t="shared" si="37"/>
        <v>0</v>
      </c>
      <c r="Z109" s="96">
        <f>Y109+'JUN25'!Z109</f>
        <v>0</v>
      </c>
    </row>
    <row r="110" spans="2:26" x14ac:dyDescent="0.3">
      <c r="B110" s="63" t="s">
        <v>179</v>
      </c>
      <c r="C110" s="62">
        <f>IFERROR(SUMIFS('MGZ121'!$M$954:'MGZ121'!$M$1021,'MGZ121'!$H$954:$H$1021,"ENTRADA",'MGZ121'!$J$954:$J$1021,$B110),0)</f>
        <v>0</v>
      </c>
      <c r="D110" s="62">
        <f>IFERROR(SUMIFS('MGZ BBVA'!$M$804:$M$972,'MGZ BBVA'!$H$804:$H$972,"ENTRADA",'MGZ BBVA'!$J$804:$J$972,$B110),0)</f>
        <v>0</v>
      </c>
      <c r="E110" s="62">
        <f>IFERROR(SUMIFS('MGZ DOLARES'!$M$2:$M$2,'MGZ DOLARES'!$F$2:$F$2,"ENTRADA",'MGZ DOLARES'!$J$2:$J$2,$B110),0)</f>
        <v>0</v>
      </c>
      <c r="F110" s="62">
        <f>IFERROR(SUMIFS('MGZ BAJIO'!$M$67:$M$68,'MGZ BAJIO'!$H$67:$H$68,"ENTRADA",'MGZ BAJIO'!$J$67:$J$68,$B110),0)</f>
        <v>0</v>
      </c>
      <c r="G110" s="62">
        <f>IFERROR(SUMIFS('VICTOR BANAMEX'!$M$333:$M$386,'VICTOR BANAMEX'!$H$333:$H$386,"ENTRADA",'VICTOR BANAMEX'!$J$333:$J$386,$B110),0)</f>
        <v>0</v>
      </c>
      <c r="H110" s="62">
        <f>IFERROR(SUMIFS('VICTOR BANORTE'!$M$69:$M$76,'VICTOR BANORTE'!$H$69:$H$76,"ENTRADA",'VICTOR BANORTE'!$J$69:$J$76,$B110),0)</f>
        <v>0</v>
      </c>
      <c r="I110" s="62">
        <f>IFERROR(SUMIFS(RODRIGO!$M$2:$M$2,RODRIGO!$H$2:$H$2,"ENTRADA",RODRIGO!$J$2:$J$2,$B110),0)</f>
        <v>0</v>
      </c>
      <c r="J110" s="62">
        <f>IFERROR(SUMIFS(MOY!$M$39:$M$44,MOY!$F$39:$F$44,"ENTRADA",MOY!$J$39:$J$44,$B110),0)</f>
        <v>0</v>
      </c>
      <c r="K110" s="62">
        <f>IFERROR(SUMIFS('NORMA RUTH'!$M$44:$M$62,'NORMA RUTH'!$H$44:$H$62,"ENTRADA",'NORMA RUTH'!$J$44:$J$62,$B110),0)</f>
        <v>0</v>
      </c>
      <c r="L110" s="62">
        <f>IFERROR(SUMIFS(VALERIA!$M$29:$M$43,VALERIA!$H$29:$H$43,"ENTRADA",VALERIA!$J$29:$J$43,$B110),0)</f>
        <v>0</v>
      </c>
      <c r="M110" s="62">
        <f>IFERROR(SUMIFS('MANUEL BANAMEX'!$M$67:$M$76,'MANUEL BANAMEX'!$H$67:$H$76,"ENTRADA",'MANUEL BANAMEX'!$J$67:$J$76,$B110),0)</f>
        <v>0</v>
      </c>
      <c r="N110" s="62">
        <f>IFERROR(SUMIFS(ROBERTO!$M$2:$M$2,ROBERTO!$H$2:$H$2,"ENTRADA",ROBERTO!$J$2:$J$2,$B110),0)</f>
        <v>0</v>
      </c>
      <c r="O110" s="62">
        <f>IFERROR(SUMIFS(JUAN!$M$73:$M$79,JUAN!$H$73:$H$79,"ENTRADA",JUAN!$J$73:$J$79,$B110),0)</f>
        <v>0</v>
      </c>
      <c r="P110" s="62">
        <f>IFERROR(SUMIFS('NORMA SANCHEZ'!$M$67:$M$73,'NORMA SANCHEZ'!$H$67:$H$73,"ENTRADA",'NORMA SANCHEZ'!$J$67:$J$73,$B110),0)</f>
        <v>0</v>
      </c>
      <c r="Q110" s="62">
        <f>IFERROR(SUMIFS('JOSE CARLOS'!$M$70:$M$75,'JOSE CARLOS'!$H$70:$H$75,"ENTRADA",'JOSE CARLOS'!$J$70:$J$75,$B110),0)</f>
        <v>0</v>
      </c>
      <c r="R110" s="62">
        <f>IFERROR(SUMIFS('LUIS ENRIQUE '!$M$57:$M$63,'LUIS ENRIQUE '!$H$57:$H$63,"ENTRADA",'LUIS ENRIQUE '!$J$57:$J$63,$B110),0)</f>
        <v>0</v>
      </c>
      <c r="S110" s="62">
        <f>IFERROR(SUMIFS(CESARIA!$M$76:$M$83,CESARIA!$H$76:$H$83,"ENTRADA",CESARIA!$J$76:$J$83,$B110),0)</f>
        <v>0</v>
      </c>
      <c r="T110" s="62">
        <f>IFERROR(SUMIFS(ALAN!$M$73:$M$81,ALAN!$H$73:$H$81,"ENTRADA",ALAN!$J$73:$J$81,$B110),0)</f>
        <v>0</v>
      </c>
      <c r="U110" s="62">
        <f>IFERROR(SUMIFS(ELVIA!$M$57:$M$57,ELVIA!$H$57:$H$57,"ENTRADA",ELVIA!$J$57:$J$57,$B110),0)</f>
        <v>0</v>
      </c>
      <c r="V110" s="146">
        <f>IFERROR(SUMIFS(CAJA!$M$3966:$M$4577,CAJA!$H$3966:$H$4577,"ENTRADA",CAJA!$J$3966:$J$4577,$B110),0)</f>
        <v>0</v>
      </c>
      <c r="W110" s="62">
        <f>IFERROR(SUMIFS('CAJA TIGRES'!$M$1109:$M$1268,'CAJA TIGRES'!$H$1109:$H$1268,"ENTRADA",'CAJA TIGRES'!$J$1109:$J$1268,$B110),0)</f>
        <v>0</v>
      </c>
      <c r="X110" s="62">
        <f>IFERROR(SUMIFS(RESERVA!$M$14:$M$14,RESERVA!$H$14:$H$14,"ENTRADA",RESERVA!$J$14:$J$14,$B110),0)</f>
        <v>0</v>
      </c>
      <c r="Y110" s="96">
        <f t="shared" si="37"/>
        <v>0</v>
      </c>
      <c r="Z110" s="96">
        <f>Y110+'JUN25'!Z110</f>
        <v>3425500</v>
      </c>
    </row>
    <row r="111" spans="2:26" x14ac:dyDescent="0.3">
      <c r="B111" s="63" t="s">
        <v>180</v>
      </c>
      <c r="C111" s="62">
        <f>IFERROR(SUMIFS('MGZ121'!$M$954:'MGZ121'!$M$1021,'MGZ121'!$H$954:$H$1021,"ENTRADA",'MGZ121'!$J$954:$J$1021,$B111),0)</f>
        <v>500</v>
      </c>
      <c r="D111" s="62">
        <f>IFERROR(SUMIFS('MGZ BBVA'!$M$804:$M$972,'MGZ BBVA'!$H$804:$H$972,"ENTRADA",'MGZ BBVA'!$J$804:$J$972,$B111),0)</f>
        <v>0</v>
      </c>
      <c r="E111" s="62">
        <f>IFERROR(SUMIFS('MGZ DOLARES'!$M$2:$M$2,'MGZ DOLARES'!$F$2:$F$2,"ENTRADA",'MGZ DOLARES'!$J$2:$J$2,$B111),0)</f>
        <v>0</v>
      </c>
      <c r="F111" s="62">
        <f>IFERROR(SUMIFS('MGZ BAJIO'!$M$67:$M$68,'MGZ BAJIO'!$H$67:$H$68,"ENTRADA",'MGZ BAJIO'!$J$67:$J$68,$B111),0)</f>
        <v>0</v>
      </c>
      <c r="G111" s="62">
        <f>IFERROR(SUMIFS('VICTOR BANAMEX'!$M$333:$M$386,'VICTOR BANAMEX'!$H$333:$H$386,"ENTRADA",'VICTOR BANAMEX'!$J$333:$J$386,$B111),0)</f>
        <v>0</v>
      </c>
      <c r="H111" s="62">
        <f>IFERROR(SUMIFS('VICTOR BANORTE'!$M$69:$M$76,'VICTOR BANORTE'!$H$69:$H$76,"ENTRADA",'VICTOR BANORTE'!$J$69:$J$76,$B111),0)</f>
        <v>0</v>
      </c>
      <c r="I111" s="62">
        <f>IFERROR(SUMIFS(RODRIGO!$M$2:$M$2,RODRIGO!$H$2:$H$2,"ENTRADA",RODRIGO!$J$2:$J$2,$B111),0)</f>
        <v>0</v>
      </c>
      <c r="J111" s="62">
        <f>IFERROR(SUMIFS(MOY!$M$39:$M$44,MOY!$F$39:$F$44,"ENTRADA",MOY!$J$39:$J$44,$B111),0)</f>
        <v>0</v>
      </c>
      <c r="K111" s="62">
        <f>IFERROR(SUMIFS('NORMA RUTH'!$M$44:$M$62,'NORMA RUTH'!$H$44:$H$62,"ENTRADA",'NORMA RUTH'!$J$44:$J$62,$B111),0)</f>
        <v>0</v>
      </c>
      <c r="L111" s="62">
        <f>IFERROR(SUMIFS(VALERIA!$M$29:$M$43,VALERIA!$H$29:$H$43,"ENTRADA",VALERIA!$J$29:$J$43,$B111),0)</f>
        <v>0</v>
      </c>
      <c r="M111" s="62">
        <f>IFERROR(SUMIFS('MANUEL BANAMEX'!$M$67:$M$76,'MANUEL BANAMEX'!$H$67:$H$76,"ENTRADA",'MANUEL BANAMEX'!$J$67:$J$76,$B111),0)</f>
        <v>0</v>
      </c>
      <c r="N111" s="62">
        <f>IFERROR(SUMIFS(ROBERTO!$M$2:$M$2,ROBERTO!$H$2:$H$2,"ENTRADA",ROBERTO!$J$2:$J$2,$B111),0)</f>
        <v>0</v>
      </c>
      <c r="O111" s="62">
        <f>IFERROR(SUMIFS(JUAN!$M$73:$M$79,JUAN!$H$73:$H$79,"ENTRADA",JUAN!$J$73:$J$79,$B111),0)</f>
        <v>0</v>
      </c>
      <c r="P111" s="62">
        <f>IFERROR(SUMIFS('NORMA SANCHEZ'!$M$67:$M$73,'NORMA SANCHEZ'!$H$67:$H$73,"ENTRADA",'NORMA SANCHEZ'!$J$67:$J$73,$B111),0)</f>
        <v>0</v>
      </c>
      <c r="Q111" s="62">
        <f>IFERROR(SUMIFS('JOSE CARLOS'!$M$70:$M$75,'JOSE CARLOS'!$H$70:$H$75,"ENTRADA",'JOSE CARLOS'!$J$70:$J$75,$B111),0)</f>
        <v>0</v>
      </c>
      <c r="R111" s="62">
        <f>IFERROR(SUMIFS('LUIS ENRIQUE '!$M$57:$M$63,'LUIS ENRIQUE '!$H$57:$H$63,"ENTRADA",'LUIS ENRIQUE '!$J$57:$J$63,$B111),0)</f>
        <v>0</v>
      </c>
      <c r="S111" s="62">
        <f>IFERROR(SUMIFS(CESARIA!$M$76:$M$83,CESARIA!$H$76:$H$83,"ENTRADA",CESARIA!$J$76:$J$83,$B111),0)</f>
        <v>0</v>
      </c>
      <c r="T111" s="62">
        <f>IFERROR(SUMIFS(ALAN!$M$73:$M$81,ALAN!$H$73:$H$81,"ENTRADA",ALAN!$J$73:$J$81,$B111),0)</f>
        <v>0</v>
      </c>
      <c r="U111" s="62">
        <f>IFERROR(SUMIFS(ELVIA!$M$57:$M$57,ELVIA!$H$57:$H$57,"ENTRADA",ELVIA!$J$57:$J$57,$B111),0)</f>
        <v>0</v>
      </c>
      <c r="V111" s="146">
        <f>IFERROR(SUMIFS(CAJA!$M$3966:$M$4577,CAJA!$H$3966:$H$4577,"ENTRADA",CAJA!$J$3966:$J$4577,$B111),0)</f>
        <v>0</v>
      </c>
      <c r="W111" s="62">
        <f>IFERROR(SUMIFS('CAJA TIGRES'!$M$1109:$M$1268,'CAJA TIGRES'!$H$1109:$H$1268,"ENTRADA",'CAJA TIGRES'!$J$1109:$J$1268,$B111),0)</f>
        <v>0</v>
      </c>
      <c r="X111" s="62">
        <f>IFERROR(SUMIFS(RESERVA!$M$14:$M$14,RESERVA!$H$14:$H$14,"ENTRADA",RESERVA!$J$14:$J$14,$B111),0)</f>
        <v>0</v>
      </c>
      <c r="Y111" s="96">
        <f t="shared" si="37"/>
        <v>500</v>
      </c>
      <c r="Z111" s="96">
        <f>Y111+'JUN25'!Z111</f>
        <v>3380608.37</v>
      </c>
    </row>
    <row r="112" spans="2:26" x14ac:dyDescent="0.3">
      <c r="B112" s="63" t="s">
        <v>181</v>
      </c>
      <c r="C112" s="62">
        <f>IFERROR(SUMIFS('MGZ121'!$M$954:'MGZ121'!$M$1021,'MGZ121'!$H$954:$H$1021,"ENTRADA",'MGZ121'!$J$954:$J$1021,$B112),0)</f>
        <v>0</v>
      </c>
      <c r="D112" s="62">
        <f>IFERROR(SUMIFS('MGZ BBVA'!$M$804:$M$972,'MGZ BBVA'!$H$804:$H$972,"ENTRADA",'MGZ BBVA'!$J$804:$J$972,$B112),0)</f>
        <v>0</v>
      </c>
      <c r="E112" s="62">
        <f>IFERROR(SUMIFS('MGZ DOLARES'!$M$2:$M$2,'MGZ DOLARES'!$F$2:$F$2,"ENTRADA",'MGZ DOLARES'!$J$2:$J$2,$B112),0)</f>
        <v>0</v>
      </c>
      <c r="F112" s="62">
        <f>IFERROR(SUMIFS('MGZ BAJIO'!$M$67:$M$68,'MGZ BAJIO'!$H$67:$H$68,"ENTRADA",'MGZ BAJIO'!$J$67:$J$68,$B112),0)</f>
        <v>0</v>
      </c>
      <c r="G112" s="62">
        <f>IFERROR(SUMIFS('VICTOR BANAMEX'!$M$333:$M$386,'VICTOR BANAMEX'!$H$333:$H$386,"ENTRADA",'VICTOR BANAMEX'!$J$333:$J$386,$B112),0)</f>
        <v>0</v>
      </c>
      <c r="H112" s="62">
        <f>IFERROR(SUMIFS('VICTOR BANORTE'!$M$69:$M$76,'VICTOR BANORTE'!$H$69:$H$76,"ENTRADA",'VICTOR BANORTE'!$J$69:$J$76,$B112),0)</f>
        <v>0</v>
      </c>
      <c r="I112" s="62">
        <f>IFERROR(SUMIFS(RODRIGO!$M$2:$M$2,RODRIGO!$H$2:$H$2,"ENTRADA",RODRIGO!$J$2:$J$2,$B112),0)</f>
        <v>0</v>
      </c>
      <c r="J112" s="62">
        <f>IFERROR(SUMIFS(MOY!$M$39:$M$44,MOY!$F$39:$F$44,"ENTRADA",MOY!$J$39:$J$44,$B112),0)</f>
        <v>0</v>
      </c>
      <c r="K112" s="62">
        <f>IFERROR(SUMIFS('NORMA RUTH'!$M$44:$M$62,'NORMA RUTH'!$H$44:$H$62,"ENTRADA",'NORMA RUTH'!$J$44:$J$62,$B112),0)</f>
        <v>0</v>
      </c>
      <c r="L112" s="62">
        <f>IFERROR(SUMIFS(VALERIA!$M$29:$M$43,VALERIA!$H$29:$H$43,"ENTRADA",VALERIA!$J$29:$J$43,$B112),0)</f>
        <v>0</v>
      </c>
      <c r="M112" s="62">
        <f>IFERROR(SUMIFS('MANUEL BANAMEX'!$M$67:$M$76,'MANUEL BANAMEX'!$H$67:$H$76,"ENTRADA",'MANUEL BANAMEX'!$J$67:$J$76,$B112),0)</f>
        <v>0</v>
      </c>
      <c r="N112" s="62">
        <f>IFERROR(SUMIFS(ROBERTO!$M$2:$M$2,ROBERTO!$H$2:$H$2,"ENTRADA",ROBERTO!$J$2:$J$2,$B112),0)</f>
        <v>0</v>
      </c>
      <c r="O112" s="62">
        <f>IFERROR(SUMIFS(JUAN!$M$73:$M$79,JUAN!$H$73:$H$79,"ENTRADA",JUAN!$J$73:$J$79,$B112),0)</f>
        <v>0</v>
      </c>
      <c r="P112" s="62">
        <f>IFERROR(SUMIFS('NORMA SANCHEZ'!$M$67:$M$73,'NORMA SANCHEZ'!$H$67:$H$73,"ENTRADA",'NORMA SANCHEZ'!$J$67:$J$73,$B112),0)</f>
        <v>0</v>
      </c>
      <c r="Q112" s="62">
        <f>IFERROR(SUMIFS('JOSE CARLOS'!$M$70:$M$75,'JOSE CARLOS'!$H$70:$H$75,"ENTRADA",'JOSE CARLOS'!$J$70:$J$75,$B112),0)</f>
        <v>0</v>
      </c>
      <c r="R112" s="62">
        <f>IFERROR(SUMIFS('LUIS ENRIQUE '!$M$57:$M$63,'LUIS ENRIQUE '!$H$57:$H$63,"ENTRADA",'LUIS ENRIQUE '!$J$57:$J$63,$B112),0)</f>
        <v>0</v>
      </c>
      <c r="S112" s="62">
        <f>IFERROR(SUMIFS(CESARIA!$M$76:$M$83,CESARIA!$H$76:$H$83,"ENTRADA",CESARIA!$J$76:$J$83,$B112),0)</f>
        <v>0</v>
      </c>
      <c r="T112" s="62">
        <f>IFERROR(SUMIFS(ALAN!$M$73:$M$81,ALAN!$H$73:$H$81,"ENTRADA",ALAN!$J$73:$J$81,$B112),0)</f>
        <v>0</v>
      </c>
      <c r="U112" s="62">
        <f>IFERROR(SUMIFS(ELVIA!$M$57:$M$57,ELVIA!$H$57:$H$57,"ENTRADA",ELVIA!$J$57:$J$57,$B112),0)</f>
        <v>0</v>
      </c>
      <c r="V112" s="146">
        <f>IFERROR(SUMIFS(CAJA!$M$3966:$M$4577,CAJA!$H$3966:$H$4577,"ENTRADA",CAJA!$J$3966:$J$4577,$B112),0)</f>
        <v>0</v>
      </c>
      <c r="W112" s="62">
        <f>IFERROR(SUMIFS('CAJA TIGRES'!$M$1109:$M$1268,'CAJA TIGRES'!$H$1109:$H$1268,"ENTRADA",'CAJA TIGRES'!$J$1109:$J$1268,$B112),0)</f>
        <v>0</v>
      </c>
      <c r="X112" s="62">
        <f>IFERROR(SUMIFS(RESERVA!$M$14:$M$14,RESERVA!$H$14:$H$14,"ENTRADA",RESERVA!$J$14:$J$14,$B112),0)</f>
        <v>0</v>
      </c>
      <c r="Y112" s="96">
        <f t="shared" si="37"/>
        <v>0</v>
      </c>
      <c r="Z112" s="96">
        <f>Y112+'JUN25'!Z112</f>
        <v>3420420</v>
      </c>
    </row>
    <row r="113" spans="1:26" x14ac:dyDescent="0.3">
      <c r="B113" s="63" t="s">
        <v>182</v>
      </c>
      <c r="C113" s="62">
        <f>IFERROR(SUMIFS('MGZ121'!$M$954:'MGZ121'!$M$1021,'MGZ121'!$H$954:$H$1021,"ENTRADA",'MGZ121'!$J$954:$J$1021,$B113),0)</f>
        <v>600</v>
      </c>
      <c r="D113" s="62">
        <f>IFERROR(SUMIFS('MGZ BBVA'!$M$804:$M$972,'MGZ BBVA'!$H$804:$H$972,"ENTRADA",'MGZ BBVA'!$J$804:$J$972,$B113),0)</f>
        <v>0</v>
      </c>
      <c r="E113" s="62">
        <f>IFERROR(SUMIFS('MGZ DOLARES'!$M$2:$M$2,'MGZ DOLARES'!$F$2:$F$2,"ENTRADA",'MGZ DOLARES'!$J$2:$J$2,$B113),0)</f>
        <v>0</v>
      </c>
      <c r="F113" s="62">
        <f>IFERROR(SUMIFS('MGZ BAJIO'!$M$67:$M$68,'MGZ BAJIO'!$H$67:$H$68,"ENTRADA",'MGZ BAJIO'!$J$67:$J$68,$B113),0)</f>
        <v>0</v>
      </c>
      <c r="G113" s="62">
        <f>IFERROR(SUMIFS('VICTOR BANAMEX'!$M$333:$M$386,'VICTOR BANAMEX'!$H$333:$H$386,"ENTRADA",'VICTOR BANAMEX'!$J$333:$J$386,$B113),0)</f>
        <v>0</v>
      </c>
      <c r="H113" s="62">
        <f>IFERROR(SUMIFS('VICTOR BANORTE'!$M$69:$M$76,'VICTOR BANORTE'!$H$69:$H$76,"ENTRADA",'VICTOR BANORTE'!$J$69:$J$76,$B113),0)</f>
        <v>0</v>
      </c>
      <c r="I113" s="62">
        <f>IFERROR(SUMIFS(RODRIGO!$M$2:$M$2,RODRIGO!$H$2:$H$2,"ENTRADA",RODRIGO!$J$2:$J$2,$B113),0)</f>
        <v>0</v>
      </c>
      <c r="J113" s="62">
        <f>IFERROR(SUMIFS(MOY!$M$39:$M$44,MOY!$F$39:$F$44,"ENTRADA",MOY!$J$39:$J$44,$B113),0)</f>
        <v>0</v>
      </c>
      <c r="K113" s="62">
        <f>IFERROR(SUMIFS('NORMA RUTH'!$M$44:$M$62,'NORMA RUTH'!$H$44:$H$62,"ENTRADA",'NORMA RUTH'!$J$44:$J$62,$B113),0)</f>
        <v>0</v>
      </c>
      <c r="L113" s="62">
        <f>IFERROR(SUMIFS(VALERIA!$M$29:$M$43,VALERIA!$H$29:$H$43,"ENTRADA",VALERIA!$J$29:$J$43,$B113),0)</f>
        <v>0</v>
      </c>
      <c r="M113" s="62">
        <f>IFERROR(SUMIFS('MANUEL BANAMEX'!$M$67:$M$76,'MANUEL BANAMEX'!$H$67:$H$76,"ENTRADA",'MANUEL BANAMEX'!$J$67:$J$76,$B113),0)</f>
        <v>0</v>
      </c>
      <c r="N113" s="62">
        <f>IFERROR(SUMIFS(ROBERTO!$M$2:$M$2,ROBERTO!$H$2:$H$2,"ENTRADA",ROBERTO!$J$2:$J$2,$B113),0)</f>
        <v>0</v>
      </c>
      <c r="O113" s="62">
        <f>IFERROR(SUMIFS(JUAN!$M$73:$M$79,JUAN!$H$73:$H$79,"ENTRADA",JUAN!$J$73:$J$79,$B113),0)</f>
        <v>0</v>
      </c>
      <c r="P113" s="62">
        <f>IFERROR(SUMIFS('NORMA SANCHEZ'!$M$67:$M$73,'NORMA SANCHEZ'!$H$67:$H$73,"ENTRADA",'NORMA SANCHEZ'!$J$67:$J$73,$B113),0)</f>
        <v>0</v>
      </c>
      <c r="Q113" s="62">
        <f>IFERROR(SUMIFS('JOSE CARLOS'!$M$70:$M$75,'JOSE CARLOS'!$H$70:$H$75,"ENTRADA",'JOSE CARLOS'!$J$70:$J$75,$B113),0)</f>
        <v>0</v>
      </c>
      <c r="R113" s="62">
        <f>IFERROR(SUMIFS('LUIS ENRIQUE '!$M$57:$M$63,'LUIS ENRIQUE '!$H$57:$H$63,"ENTRADA",'LUIS ENRIQUE '!$J$57:$J$63,$B113),0)</f>
        <v>0</v>
      </c>
      <c r="S113" s="62">
        <f>IFERROR(SUMIFS(CESARIA!$M$76:$M$83,CESARIA!$H$76:$H$83,"ENTRADA",CESARIA!$J$76:$J$83,$B113),0)</f>
        <v>0</v>
      </c>
      <c r="T113" s="62">
        <f>IFERROR(SUMIFS(ALAN!$M$73:$M$81,ALAN!$H$73:$H$81,"ENTRADA",ALAN!$J$73:$J$81,$B113),0)</f>
        <v>0</v>
      </c>
      <c r="U113" s="62">
        <f>IFERROR(SUMIFS(ELVIA!$M$57:$M$57,ELVIA!$H$57:$H$57,"ENTRADA",ELVIA!$J$57:$J$57,$B113),0)</f>
        <v>0</v>
      </c>
      <c r="V113" s="146">
        <f>IFERROR(SUMIFS(CAJA!$M$3966:$M$4577,CAJA!$H$3966:$H$4577,"ENTRADA",CAJA!$J$3966:$J$4577,$B113),0)</f>
        <v>0</v>
      </c>
      <c r="W113" s="62">
        <f>IFERROR(SUMIFS('CAJA TIGRES'!$M$1109:$M$1268,'CAJA TIGRES'!$H$1109:$H$1268,"ENTRADA",'CAJA TIGRES'!$J$1109:$J$1268,$B113),0)</f>
        <v>0</v>
      </c>
      <c r="X113" s="62">
        <f>IFERROR(SUMIFS(RESERVA!$M$14:$M$14,RESERVA!$H$14:$H$14,"ENTRADA",RESERVA!$J$14:$J$14,$B113),0)</f>
        <v>0</v>
      </c>
      <c r="Y113" s="96">
        <f t="shared" si="36"/>
        <v>600</v>
      </c>
      <c r="Z113" s="96">
        <f>Y113+'JUN25'!Z113</f>
        <v>3396500</v>
      </c>
    </row>
    <row r="114" spans="1:26" x14ac:dyDescent="0.3">
      <c r="B114" s="63" t="s">
        <v>183</v>
      </c>
      <c r="C114" s="62">
        <f>IFERROR(SUMIFS('MGZ121'!$M$954:'MGZ121'!$M$1021,'MGZ121'!$H$954:$H$1021,"ENTRADA",'MGZ121'!$J$954:$J$1021,$B114),0)</f>
        <v>0</v>
      </c>
      <c r="D114" s="62">
        <f>IFERROR(SUMIFS('MGZ BBVA'!$M$804:$M$972,'MGZ BBVA'!$H$804:$H$972,"ENTRADA",'MGZ BBVA'!$J$804:$J$972,$B114),0)</f>
        <v>0</v>
      </c>
      <c r="E114" s="62">
        <f>IFERROR(SUMIFS('MGZ DOLARES'!$M$2:$M$2,'MGZ DOLARES'!$F$2:$F$2,"ENTRADA",'MGZ DOLARES'!$J$2:$J$2,$B114),0)</f>
        <v>0</v>
      </c>
      <c r="F114" s="62">
        <f>IFERROR(SUMIFS('MGZ BAJIO'!$M$67:$M$68,'MGZ BAJIO'!$H$67:$H$68,"ENTRADA",'MGZ BAJIO'!$J$67:$J$68,$B114),0)</f>
        <v>0</v>
      </c>
      <c r="G114" s="62">
        <f>IFERROR(SUMIFS('VICTOR BANAMEX'!$M$333:$M$386,'VICTOR BANAMEX'!$H$333:$H$386,"ENTRADA",'VICTOR BANAMEX'!$J$333:$J$386,$B114),0)</f>
        <v>0</v>
      </c>
      <c r="H114" s="62">
        <f>IFERROR(SUMIFS('VICTOR BANORTE'!$M$69:$M$76,'VICTOR BANORTE'!$H$69:$H$76,"ENTRADA",'VICTOR BANORTE'!$J$69:$J$76,$B114),0)</f>
        <v>0</v>
      </c>
      <c r="I114" s="62">
        <f>IFERROR(SUMIFS(RODRIGO!$M$2:$M$2,RODRIGO!$H$2:$H$2,"ENTRADA",RODRIGO!$J$2:$J$2,$B114),0)</f>
        <v>0</v>
      </c>
      <c r="J114" s="62">
        <f>IFERROR(SUMIFS(MOY!$M$39:$M$44,MOY!$F$39:$F$44,"ENTRADA",MOY!$J$39:$J$44,$B114),0)</f>
        <v>0</v>
      </c>
      <c r="K114" s="62">
        <f>IFERROR(SUMIFS('NORMA RUTH'!$M$44:$M$62,'NORMA RUTH'!$H$44:$H$62,"ENTRADA",'NORMA RUTH'!$J$44:$J$62,$B114),0)</f>
        <v>0</v>
      </c>
      <c r="L114" s="62">
        <f>IFERROR(SUMIFS(VALERIA!$M$29:$M$43,VALERIA!$H$29:$H$43,"ENTRADA",VALERIA!$J$29:$J$43,$B114),0)</f>
        <v>0</v>
      </c>
      <c r="M114" s="62">
        <f>IFERROR(SUMIFS('MANUEL BANAMEX'!$M$67:$M$76,'MANUEL BANAMEX'!$H$67:$H$76,"ENTRADA",'MANUEL BANAMEX'!$J$67:$J$76,$B114),0)</f>
        <v>0</v>
      </c>
      <c r="N114" s="62">
        <f>IFERROR(SUMIFS(ROBERTO!$M$2:$M$2,ROBERTO!$H$2:$H$2,"ENTRADA",ROBERTO!$J$2:$J$2,$B114),0)</f>
        <v>0</v>
      </c>
      <c r="O114" s="62">
        <f>IFERROR(SUMIFS(JUAN!$M$73:$M$79,JUAN!$H$73:$H$79,"ENTRADA",JUAN!$J$73:$J$79,$B114),0)</f>
        <v>0</v>
      </c>
      <c r="P114" s="62">
        <f>IFERROR(SUMIFS('NORMA SANCHEZ'!$M$67:$M$73,'NORMA SANCHEZ'!$H$67:$H$73,"ENTRADA",'NORMA SANCHEZ'!$J$67:$J$73,$B114),0)</f>
        <v>0</v>
      </c>
      <c r="Q114" s="62">
        <f>IFERROR(SUMIFS('JOSE CARLOS'!$M$70:$M$75,'JOSE CARLOS'!$H$70:$H$75,"ENTRADA",'JOSE CARLOS'!$J$70:$J$75,$B114),0)</f>
        <v>0</v>
      </c>
      <c r="R114" s="62">
        <f>IFERROR(SUMIFS('LUIS ENRIQUE '!$M$57:$M$63,'LUIS ENRIQUE '!$H$57:$H$63,"ENTRADA",'LUIS ENRIQUE '!$J$57:$J$63,$B114),0)</f>
        <v>0</v>
      </c>
      <c r="S114" s="62">
        <f>IFERROR(SUMIFS(CESARIA!$M$76:$M$83,CESARIA!$H$76:$H$83,"ENTRADA",CESARIA!$J$76:$J$83,$B114),0)</f>
        <v>0</v>
      </c>
      <c r="T114" s="62">
        <f>IFERROR(SUMIFS(ALAN!$M$73:$M$81,ALAN!$H$73:$H$81,"ENTRADA",ALAN!$J$73:$J$81,$B114),0)</f>
        <v>0</v>
      </c>
      <c r="U114" s="62">
        <f>IFERROR(SUMIFS(ELVIA!$M$57:$M$57,ELVIA!$H$57:$H$57,"ENTRADA",ELVIA!$J$57:$J$57,$B114),0)</f>
        <v>0</v>
      </c>
      <c r="V114" s="146">
        <f>IFERROR(SUMIFS(CAJA!$M$3966:$M$4577,CAJA!$H$3966:$H$4577,"ENTRADA",CAJA!$J$3966:$J$4577,$B114),0)</f>
        <v>0</v>
      </c>
      <c r="W114" s="62">
        <f>IFERROR(SUMIFS('CAJA TIGRES'!$M$1109:$M$1268,'CAJA TIGRES'!$H$1109:$H$1268,"ENTRADA",'CAJA TIGRES'!$J$1109:$J$1268,$B114),0)</f>
        <v>0</v>
      </c>
      <c r="X114" s="62">
        <f>IFERROR(SUMIFS(RESERVA!$M$14:$M$14,RESERVA!$H$14:$H$14,"ENTRADA",RESERVA!$J$14:$J$14,$B114),0)</f>
        <v>0</v>
      </c>
      <c r="Y114" s="96">
        <f t="shared" si="36"/>
        <v>0</v>
      </c>
      <c r="Z114" s="96">
        <f>Y114+'JUN25'!Z114</f>
        <v>3420120</v>
      </c>
    </row>
    <row r="115" spans="1:26" x14ac:dyDescent="0.3">
      <c r="B115" s="63" t="s">
        <v>184</v>
      </c>
      <c r="C115" s="62">
        <f>IFERROR(SUMIFS('MGZ121'!$M$954:'MGZ121'!$M$1021,'MGZ121'!$H$954:$H$1021,"ENTRADA",'MGZ121'!$J$954:$J$1021,$B115),0)</f>
        <v>0</v>
      </c>
      <c r="D115" s="62">
        <f>IFERROR(SUMIFS('MGZ BBVA'!$M$804:$M$972,'MGZ BBVA'!$H$804:$H$972,"ENTRADA",'MGZ BBVA'!$J$804:$J$972,$B115),0)</f>
        <v>0</v>
      </c>
      <c r="E115" s="62">
        <f>IFERROR(SUMIFS('MGZ DOLARES'!$M$2:$M$2,'MGZ DOLARES'!$F$2:$F$2,"ENTRADA",'MGZ DOLARES'!$J$2:$J$2,$B115),0)</f>
        <v>0</v>
      </c>
      <c r="F115" s="62">
        <f>IFERROR(SUMIFS('MGZ BAJIO'!$M$67:$M$68,'MGZ BAJIO'!$H$67:$H$68,"ENTRADA",'MGZ BAJIO'!$J$67:$J$68,$B115),0)</f>
        <v>0</v>
      </c>
      <c r="G115" s="62">
        <f>IFERROR(SUMIFS('VICTOR BANAMEX'!$M$333:$M$386,'VICTOR BANAMEX'!$H$333:$H$386,"ENTRADA",'VICTOR BANAMEX'!$J$333:$J$386,$B115),0)</f>
        <v>0</v>
      </c>
      <c r="H115" s="62">
        <f>IFERROR(SUMIFS('VICTOR BANORTE'!$M$69:$M$76,'VICTOR BANORTE'!$H$69:$H$76,"ENTRADA",'VICTOR BANORTE'!$J$69:$J$76,$B115),0)</f>
        <v>0</v>
      </c>
      <c r="I115" s="62">
        <f>IFERROR(SUMIFS(RODRIGO!$M$2:$M$2,RODRIGO!$H$2:$H$2,"ENTRADA",RODRIGO!$J$2:$J$2,$B115),0)</f>
        <v>0</v>
      </c>
      <c r="J115" s="62">
        <f>IFERROR(SUMIFS(MOY!$M$39:$M$44,MOY!$F$39:$F$44,"ENTRADA",MOY!$J$39:$J$44,$B115),0)</f>
        <v>0</v>
      </c>
      <c r="K115" s="62">
        <f>IFERROR(SUMIFS('NORMA RUTH'!$M$44:$M$62,'NORMA RUTH'!$H$44:$H$62,"ENTRADA",'NORMA RUTH'!$J$44:$J$62,$B115),0)</f>
        <v>0</v>
      </c>
      <c r="L115" s="62">
        <f>IFERROR(SUMIFS(VALERIA!$M$29:$M$43,VALERIA!$H$29:$H$43,"ENTRADA",VALERIA!$J$29:$J$43,$B115),0)</f>
        <v>0</v>
      </c>
      <c r="M115" s="62">
        <f>IFERROR(SUMIFS('MANUEL BANAMEX'!$M$67:$M$76,'MANUEL BANAMEX'!$H$67:$H$76,"ENTRADA",'MANUEL BANAMEX'!$J$67:$J$76,$B115),0)</f>
        <v>0</v>
      </c>
      <c r="N115" s="62">
        <f>IFERROR(SUMIFS(ROBERTO!$M$2:$M$2,ROBERTO!$H$2:$H$2,"ENTRADA",ROBERTO!$J$2:$J$2,$B115),0)</f>
        <v>0</v>
      </c>
      <c r="O115" s="62">
        <f>IFERROR(SUMIFS(JUAN!$M$73:$M$79,JUAN!$H$73:$H$79,"ENTRADA",JUAN!$J$73:$J$79,$B115),0)</f>
        <v>0</v>
      </c>
      <c r="P115" s="62">
        <f>IFERROR(SUMIFS('NORMA SANCHEZ'!$M$67:$M$73,'NORMA SANCHEZ'!$H$67:$H$73,"ENTRADA",'NORMA SANCHEZ'!$J$67:$J$73,$B115),0)</f>
        <v>0</v>
      </c>
      <c r="Q115" s="62">
        <f>IFERROR(SUMIFS('JOSE CARLOS'!$M$70:$M$75,'JOSE CARLOS'!$H$70:$H$75,"ENTRADA",'JOSE CARLOS'!$J$70:$J$75,$B115),0)</f>
        <v>0</v>
      </c>
      <c r="R115" s="62">
        <f>IFERROR(SUMIFS('LUIS ENRIQUE '!$M$57:$M$63,'LUIS ENRIQUE '!$H$57:$H$63,"ENTRADA",'LUIS ENRIQUE '!$J$57:$J$63,$B115),0)</f>
        <v>0</v>
      </c>
      <c r="S115" s="62">
        <f>IFERROR(SUMIFS(CESARIA!$M$76:$M$83,CESARIA!$H$76:$H$83,"ENTRADA",CESARIA!$J$76:$J$83,$B115),0)</f>
        <v>0</v>
      </c>
      <c r="T115" s="62">
        <f>IFERROR(SUMIFS(ALAN!$M$73:$M$81,ALAN!$H$73:$H$81,"ENTRADA",ALAN!$J$73:$J$81,$B115),0)</f>
        <v>0</v>
      </c>
      <c r="U115" s="62">
        <f>IFERROR(SUMIFS(ELVIA!$M$57:$M$57,ELVIA!$H$57:$H$57,"ENTRADA",ELVIA!$J$57:$J$57,$B115),0)</f>
        <v>0</v>
      </c>
      <c r="V115" s="146">
        <f>IFERROR(SUMIFS(CAJA!$M$3966:$M$4577,CAJA!$H$3966:$H$4577,"ENTRADA",CAJA!$J$3966:$J$4577,$B115),0)</f>
        <v>0</v>
      </c>
      <c r="W115" s="62">
        <f>IFERROR(SUMIFS('CAJA TIGRES'!$M$1109:$M$1268,'CAJA TIGRES'!$H$1109:$H$1268,"ENTRADA",'CAJA TIGRES'!$J$1109:$J$1268,$B115),0)</f>
        <v>0</v>
      </c>
      <c r="X115" s="62">
        <f>IFERROR(SUMIFS(RESERVA!$M$14:$M$14,RESERVA!$H$14:$H$14,"ENTRADA",RESERVA!$J$14:$J$14,$B115),0)</f>
        <v>0</v>
      </c>
      <c r="Y115" s="96">
        <f t="shared" si="36"/>
        <v>0</v>
      </c>
      <c r="Z115" s="96">
        <f>Y115+'JUN25'!Z115</f>
        <v>3627649.9</v>
      </c>
    </row>
    <row r="116" spans="1:26" x14ac:dyDescent="0.3">
      <c r="A116">
        <v>12.2</v>
      </c>
      <c r="B116" s="63" t="s">
        <v>33</v>
      </c>
      <c r="C116" s="62">
        <f>IFERROR(SUMIFS('MGZ121'!$M$954:'MGZ121'!$M$1021,'MGZ121'!$H$954:$H$1021,"ENTRADA",'MGZ121'!$J$954:$J$1021,$B116),0)</f>
        <v>137000</v>
      </c>
      <c r="D116" s="62">
        <f>IFERROR(SUMIFS('MGZ BBVA'!$M$804:$M$972,'MGZ BBVA'!$H$804:$H$972,"ENTRADA",'MGZ BBVA'!$J$804:$J$972,$B116),0)</f>
        <v>26000</v>
      </c>
      <c r="E116" s="62">
        <f>IFERROR(SUMIFS('MGZ DOLARES'!$M$2:$M$2,'MGZ DOLARES'!$F$2:$F$2,"ENTRADA",'MGZ DOLARES'!$J$2:$J$2,$B116),0)</f>
        <v>0</v>
      </c>
      <c r="F116" s="62">
        <f>IFERROR(SUMIFS('MGZ BAJIO'!$M$67:$M$68,'MGZ BAJIO'!$H$67:$H$68,"ENTRADA",'MGZ BAJIO'!$J$67:$J$68,$B116),0)</f>
        <v>0</v>
      </c>
      <c r="G116" s="62">
        <f>IFERROR(SUMIFS('VICTOR BANAMEX'!$M$333:$M$386,'VICTOR BANAMEX'!$H$333:$H$386,"ENTRADA",'VICTOR BANAMEX'!$J$333:$J$386,$B116),0)</f>
        <v>0</v>
      </c>
      <c r="H116" s="62">
        <f>IFERROR(SUMIFS('VICTOR BANORTE'!$M$69:$M$76,'VICTOR BANORTE'!$H$69:$H$76,"ENTRADA",'VICTOR BANORTE'!$J$69:$J$76,$B116),0)</f>
        <v>0</v>
      </c>
      <c r="I116" s="62">
        <f>IFERROR(SUMIFS(RODRIGO!$M$2:$M$2,RODRIGO!$H$2:$H$2,"ENTRADA",RODRIGO!$J$2:$J$2,$B116),0)</f>
        <v>0</v>
      </c>
      <c r="J116" s="62">
        <f>IFERROR(SUMIFS(MOY!$M$39:$M$44,MOY!$F$39:$F$44,"ENTRADA",MOY!$J$39:$J$44,$B116),0)</f>
        <v>0</v>
      </c>
      <c r="K116" s="62">
        <f>IFERROR(SUMIFS('NORMA RUTH'!$M$44:$M$62,'NORMA RUTH'!$H$44:$H$62,"ENTRADA",'NORMA RUTH'!$J$44:$J$62,$B116),0)</f>
        <v>0</v>
      </c>
      <c r="L116" s="62">
        <f>IFERROR(SUMIFS(VALERIA!$M$29:$M$43,VALERIA!$H$29:$H$43,"ENTRADA",VALERIA!$J$29:$J$43,$B116),0)</f>
        <v>0</v>
      </c>
      <c r="M116" s="62">
        <f>IFERROR(SUMIFS('MANUEL BANAMEX'!$M$67:$M$76,'MANUEL BANAMEX'!$H$67:$H$76,"ENTRADA",'MANUEL BANAMEX'!$J$67:$J$76,$B116),0)</f>
        <v>0</v>
      </c>
      <c r="N116" s="62">
        <f>IFERROR(SUMIFS(ROBERTO!$M$2:$M$2,ROBERTO!$H$2:$H$2,"ENTRADA",ROBERTO!$J$2:$J$2,$B116),0)</f>
        <v>0</v>
      </c>
      <c r="O116" s="62">
        <f>IFERROR(SUMIFS(JUAN!$M$73:$M$79,JUAN!$H$73:$H$79,"ENTRADA",JUAN!$J$73:$J$79,$B116),0)</f>
        <v>0</v>
      </c>
      <c r="P116" s="62">
        <f>IFERROR(SUMIFS('NORMA SANCHEZ'!$M$67:$M$73,'NORMA SANCHEZ'!$H$67:$H$73,"ENTRADA",'NORMA SANCHEZ'!$J$67:$J$73,$B116),0)</f>
        <v>0</v>
      </c>
      <c r="Q116" s="62">
        <f>IFERROR(SUMIFS('JOSE CARLOS'!$M$70:$M$75,'JOSE CARLOS'!$H$70:$H$75,"ENTRADA",'JOSE CARLOS'!$J$70:$J$75,$B116),0)</f>
        <v>0</v>
      </c>
      <c r="R116" s="62">
        <f>IFERROR(SUMIFS('LUIS ENRIQUE '!$M$57:$M$63,'LUIS ENRIQUE '!$H$57:$H$63,"ENTRADA",'LUIS ENRIQUE '!$J$57:$J$63,$B116),0)</f>
        <v>0</v>
      </c>
      <c r="S116" s="62">
        <f>IFERROR(SUMIFS(CESARIA!$M$76:$M$83,CESARIA!$H$76:$H$83,"ENTRADA",CESARIA!$J$76:$J$83,$B116),0)</f>
        <v>0</v>
      </c>
      <c r="T116" s="62">
        <f>IFERROR(SUMIFS(ALAN!$M$73:$M$81,ALAN!$H$73:$H$81,"ENTRADA",ALAN!$J$73:$J$81,$B116),0)</f>
        <v>0</v>
      </c>
      <c r="U116" s="62">
        <f>IFERROR(SUMIFS(ELVIA!$M$57:$M$57,ELVIA!$H$57:$H$57,"ENTRADA",ELVIA!$J$57:$J$57,$B116),0)</f>
        <v>0</v>
      </c>
      <c r="V116" s="146">
        <f>IFERROR(SUMIFS(CAJA!$M$3966:$M$4577,CAJA!$H$3966:$H$4577,"ENTRADA",CAJA!$J$3966:$J$4577,$B116),0)</f>
        <v>0</v>
      </c>
      <c r="W116" s="62">
        <f>IFERROR(SUMIFS('CAJA TIGRES'!$M$1109:$M$1268,'CAJA TIGRES'!$H$1109:$H$1268,"ENTRADA",'CAJA TIGRES'!$J$1109:$J$1268,$B116),0)</f>
        <v>1202000</v>
      </c>
      <c r="X116" s="62">
        <f>IFERROR(SUMIFS(RESERVA!$M$14:$M$14,RESERVA!$H$14:$H$14,"ENTRADA",RESERVA!$J$14:$J$14,$B116),0)</f>
        <v>0</v>
      </c>
      <c r="Y116" s="96">
        <f t="shared" si="36"/>
        <v>1365000</v>
      </c>
      <c r="Z116" s="96">
        <f>Y116+'JUN25'!Z116</f>
        <v>9175600</v>
      </c>
    </row>
    <row r="117" spans="1:26" x14ac:dyDescent="0.3">
      <c r="B117" s="63" t="s">
        <v>200</v>
      </c>
      <c r="C117" s="62">
        <f>IFERROR(SUMIFS('MGZ121'!$M$954:'MGZ121'!$M$1021,'MGZ121'!$H$954:$H$1021,"ENTRADA",'MGZ121'!$J$954:$J$1021,$B117),0)</f>
        <v>0</v>
      </c>
      <c r="D117" s="62">
        <f>IFERROR(SUMIFS('MGZ BBVA'!$M$804:$M$972,'MGZ BBVA'!$H$804:$H$972,"ENTRADA",'MGZ BBVA'!$J$804:$J$972,$B117),0)</f>
        <v>0</v>
      </c>
      <c r="E117" s="62">
        <f>IFERROR(SUMIFS('MGZ DOLARES'!$M$2:$M$2,'MGZ DOLARES'!$F$2:$F$2,"ENTRADA",'MGZ DOLARES'!$J$2:$J$2,$B117),0)</f>
        <v>0</v>
      </c>
      <c r="F117" s="62">
        <f>IFERROR(SUMIFS('MGZ BAJIO'!$M$67:$M$68,'MGZ BAJIO'!$H$67:$H$68,"ENTRADA",'MGZ BAJIO'!$J$67:$J$68,$B117),0)</f>
        <v>0</v>
      </c>
      <c r="G117" s="62">
        <f>IFERROR(SUMIFS('VICTOR BANAMEX'!$M$333:$M$386,'VICTOR BANAMEX'!$H$333:$H$386,"ENTRADA",'VICTOR BANAMEX'!$J$333:$J$386,$B117),0)</f>
        <v>0</v>
      </c>
      <c r="H117" s="62">
        <f>IFERROR(SUMIFS('VICTOR BANORTE'!$M$69:$M$76,'VICTOR BANORTE'!$H$69:$H$76,"ENTRADA",'VICTOR BANORTE'!$J$69:$J$76,$B117),0)</f>
        <v>0</v>
      </c>
      <c r="I117" s="62">
        <f>IFERROR(SUMIFS(RODRIGO!$M$2:$M$2,RODRIGO!$H$2:$H$2,"ENTRADA",RODRIGO!$J$2:$J$2,$B117),0)</f>
        <v>0</v>
      </c>
      <c r="J117" s="62">
        <f>IFERROR(SUMIFS(MOY!$M$39:$M$44,MOY!$F$39:$F$44,"ENTRADA",MOY!$J$39:$J$44,$B117),0)</f>
        <v>0</v>
      </c>
      <c r="K117" s="62">
        <f>IFERROR(SUMIFS('NORMA RUTH'!$M$44:$M$62,'NORMA RUTH'!$H$44:$H$62,"ENTRADA",'NORMA RUTH'!$J$44:$J$62,$B117),0)</f>
        <v>0</v>
      </c>
      <c r="L117" s="62">
        <f>IFERROR(SUMIFS(VALERIA!$M$29:$M$43,VALERIA!$H$29:$H$43,"ENTRADA",VALERIA!$J$29:$J$43,$B117),0)</f>
        <v>0</v>
      </c>
      <c r="M117" s="62">
        <f>IFERROR(SUMIFS('MANUEL BANAMEX'!$M$67:$M$76,'MANUEL BANAMEX'!$H$67:$H$76,"ENTRADA",'MANUEL BANAMEX'!$J$67:$J$76,$B117),0)</f>
        <v>0</v>
      </c>
      <c r="N117" s="62">
        <f>IFERROR(SUMIFS(ROBERTO!$M$2:$M$2,ROBERTO!$H$2:$H$2,"ENTRADA",ROBERTO!$J$2:$J$2,$B117),0)</f>
        <v>0</v>
      </c>
      <c r="O117" s="62">
        <f>IFERROR(SUMIFS(JUAN!$M$73:$M$79,JUAN!$H$73:$H$79,"ENTRADA",JUAN!$J$73:$J$79,$B117),0)</f>
        <v>0</v>
      </c>
      <c r="P117" s="62">
        <f>IFERROR(SUMIFS('NORMA SANCHEZ'!$M$67:$M$73,'NORMA SANCHEZ'!$H$67:$H$73,"ENTRADA",'NORMA SANCHEZ'!$J$67:$J$73,$B117),0)</f>
        <v>0</v>
      </c>
      <c r="Q117" s="62">
        <f>IFERROR(SUMIFS('JOSE CARLOS'!$M$70:$M$75,'JOSE CARLOS'!$H$70:$H$75,"ENTRADA",'JOSE CARLOS'!$J$70:$J$75,$B117),0)</f>
        <v>0</v>
      </c>
      <c r="R117" s="62">
        <f>IFERROR(SUMIFS('LUIS ENRIQUE '!$M$57:$M$63,'LUIS ENRIQUE '!$H$57:$H$63,"ENTRADA",'LUIS ENRIQUE '!$J$57:$J$63,$B117),0)</f>
        <v>0</v>
      </c>
      <c r="S117" s="62">
        <f>IFERROR(SUMIFS(CESARIA!$M$76:$M$83,CESARIA!$H$76:$H$83,"ENTRADA",CESARIA!$J$76:$J$83,$B117),0)</f>
        <v>0</v>
      </c>
      <c r="T117" s="62">
        <f>IFERROR(SUMIFS(ALAN!$M$73:$M$81,ALAN!$H$73:$H$81,"ENTRADA",ALAN!$J$73:$J$81,$B117),0)</f>
        <v>0</v>
      </c>
      <c r="U117" s="62">
        <f>IFERROR(SUMIFS(ELVIA!$M$57:$M$57,ELVIA!$H$57:$H$57,"ENTRADA",ELVIA!$J$57:$J$57,$B117),0)</f>
        <v>0</v>
      </c>
      <c r="V117" s="146">
        <f>IFERROR(SUMIFS(CAJA!$M$3966:$M$4577,CAJA!$H$3966:$H$4577,"ENTRADA",CAJA!$J$3966:$J$4577,$B117),0)</f>
        <v>83000</v>
      </c>
      <c r="W117" s="62">
        <f>IFERROR(SUMIFS('CAJA TIGRES'!$M$1109:$M$1268,'CAJA TIGRES'!$H$1109:$H$1268,"ENTRADA",'CAJA TIGRES'!$J$1109:$J$1268,$B117),0)</f>
        <v>0</v>
      </c>
      <c r="X117" s="62">
        <f>IFERROR(SUMIFS(RESERVA!$M$14:$M$14,RESERVA!$H$14:$H$14,"ENTRADA",RESERVA!$J$14:$J$14,$B117),0)</f>
        <v>0</v>
      </c>
      <c r="Y117" s="96">
        <f t="shared" si="36"/>
        <v>83000</v>
      </c>
      <c r="Z117" s="96">
        <f>Y117+'JUN25'!Z117</f>
        <v>400185</v>
      </c>
    </row>
    <row r="118" spans="1:26" x14ac:dyDescent="0.3">
      <c r="B118" s="63" t="s">
        <v>213</v>
      </c>
      <c r="C118" s="62">
        <f>IFERROR(SUMIFS('MGZ121'!$M$954:'MGZ121'!$M$1021,'MGZ121'!$H$954:$H$1021,"ENTRADA",'MGZ121'!$J$954:$J$1021,$B118),0)</f>
        <v>0</v>
      </c>
      <c r="D118" s="62">
        <f>IFERROR(SUMIFS('MGZ BBVA'!$M$804:$M$972,'MGZ BBVA'!$H$804:$H$972,"ENTRADA",'MGZ BBVA'!$J$804:$J$972,$B118),0)</f>
        <v>0</v>
      </c>
      <c r="E118" s="62">
        <f>IFERROR(SUMIFS('MGZ DOLARES'!$M$2:$M$2,'MGZ DOLARES'!$F$2:$F$2,"ENTRADA",'MGZ DOLARES'!$J$2:$J$2,$B118),0)</f>
        <v>0</v>
      </c>
      <c r="F118" s="62">
        <f>IFERROR(SUMIFS('MGZ BAJIO'!$M$67:$M$68,'MGZ BAJIO'!$H$67:$H$68,"ENTRADA",'MGZ BAJIO'!$J$67:$J$68,$B118),0)</f>
        <v>0</v>
      </c>
      <c r="G118" s="62">
        <f>IFERROR(SUMIFS('VICTOR BANAMEX'!$M$333:$M$386,'VICTOR BANAMEX'!$H$333:$H$386,"ENTRADA",'VICTOR BANAMEX'!$J$333:$J$386,$B118),0)</f>
        <v>0</v>
      </c>
      <c r="H118" s="62">
        <f>IFERROR(SUMIFS('VICTOR BANORTE'!$M$69:$M$76,'VICTOR BANORTE'!$H$69:$H$76,"ENTRADA",'VICTOR BANORTE'!$J$69:$J$76,$B118),0)</f>
        <v>0</v>
      </c>
      <c r="I118" s="62">
        <f>IFERROR(SUMIFS(RODRIGO!$M$2:$M$2,RODRIGO!$H$2:$H$2,"ENTRADA",RODRIGO!$J$2:$J$2,$B118),0)</f>
        <v>0</v>
      </c>
      <c r="J118" s="62">
        <f>IFERROR(SUMIFS(MOY!$M$39:$M$44,MOY!$F$39:$F$44,"ENTRADA",MOY!$J$39:$J$44,$B118),0)</f>
        <v>0</v>
      </c>
      <c r="K118" s="62">
        <f>IFERROR(SUMIFS('NORMA RUTH'!$M$44:$M$62,'NORMA RUTH'!$H$44:$H$62,"ENTRADA",'NORMA RUTH'!$J$44:$J$62,$B118),0)</f>
        <v>0</v>
      </c>
      <c r="L118" s="62">
        <f>IFERROR(SUMIFS(VALERIA!$M$29:$M$43,VALERIA!$H$29:$H$43,"ENTRADA",VALERIA!$J$29:$J$43,$B118),0)</f>
        <v>0</v>
      </c>
      <c r="M118" s="62">
        <f>IFERROR(SUMIFS('MANUEL BANAMEX'!$M$67:$M$76,'MANUEL BANAMEX'!$H$67:$H$76,"ENTRADA",'MANUEL BANAMEX'!$J$67:$J$76,$B118),0)</f>
        <v>0</v>
      </c>
      <c r="N118" s="62">
        <f>IFERROR(SUMIFS(ROBERTO!$M$2:$M$2,ROBERTO!$H$2:$H$2,"ENTRADA",ROBERTO!$J$2:$J$2,$B118),0)</f>
        <v>0</v>
      </c>
      <c r="O118" s="62">
        <f>IFERROR(SUMIFS(JUAN!$M$73:$M$79,JUAN!$H$73:$H$79,"ENTRADA",JUAN!$J$73:$J$79,$B118),0)</f>
        <v>0</v>
      </c>
      <c r="P118" s="62">
        <f>IFERROR(SUMIFS('NORMA SANCHEZ'!$M$67:$M$73,'NORMA SANCHEZ'!$H$67:$H$73,"ENTRADA",'NORMA SANCHEZ'!$J$67:$J$73,$B118),0)</f>
        <v>0</v>
      </c>
      <c r="Q118" s="62">
        <f>IFERROR(SUMIFS('JOSE CARLOS'!$M$70:$M$75,'JOSE CARLOS'!$H$70:$H$75,"ENTRADA",'JOSE CARLOS'!$J$70:$J$75,$B118),0)</f>
        <v>0</v>
      </c>
      <c r="R118" s="62">
        <f>IFERROR(SUMIFS('LUIS ENRIQUE '!$M$57:$M$63,'LUIS ENRIQUE '!$H$57:$H$63,"ENTRADA",'LUIS ENRIQUE '!$J$57:$J$63,$B118),0)</f>
        <v>0</v>
      </c>
      <c r="S118" s="62">
        <f>IFERROR(SUMIFS(CESARIA!$M$76:$M$83,CESARIA!$H$76:$H$83,"ENTRADA",CESARIA!$J$76:$J$83,$B118),0)</f>
        <v>0</v>
      </c>
      <c r="T118" s="62">
        <f>IFERROR(SUMIFS(ALAN!$M$73:$M$81,ALAN!$H$73:$H$81,"ENTRADA",ALAN!$J$73:$J$81,$B118),0)</f>
        <v>0</v>
      </c>
      <c r="U118" s="62">
        <f>IFERROR(SUMIFS(ELVIA!$M$57:$M$57,ELVIA!$H$57:$H$57,"ENTRADA",ELVIA!$J$57:$J$57,$B118),0)</f>
        <v>0</v>
      </c>
      <c r="V118" s="146">
        <f>IFERROR(SUMIFS(CAJA!$M$3966:$M$4577,CAJA!$H$3966:$H$4577,"ENTRADA",CAJA!$J$3966:$J$4577,$B118),0)</f>
        <v>0</v>
      </c>
      <c r="W118" s="62">
        <f>IFERROR(SUMIFS('CAJA TIGRES'!$M$1109:$M$1268,'CAJA TIGRES'!$H$1109:$H$1268,"ENTRADA",'CAJA TIGRES'!$J$1109:$J$1268,$B118),0)</f>
        <v>0</v>
      </c>
      <c r="X118" s="62">
        <f>IFERROR(SUMIFS(RESERVA!$M$14:$M$14,RESERVA!$H$14:$H$14,"ENTRADA",RESERVA!$J$14:$J$14,$B118),0)</f>
        <v>0</v>
      </c>
      <c r="Y118" s="96">
        <f t="shared" si="36"/>
        <v>0</v>
      </c>
      <c r="Z118" s="96">
        <f>Y118+'JUN25'!Z118</f>
        <v>0</v>
      </c>
    </row>
    <row r="119" spans="1:26" x14ac:dyDescent="0.3">
      <c r="B119" s="13" t="s">
        <v>110</v>
      </c>
      <c r="C119" s="64">
        <f>SUM(C95:C118)</f>
        <v>5010356.05</v>
      </c>
      <c r="D119" s="64">
        <f t="shared" ref="D119:E119" si="38">SUM(D95:D118)</f>
        <v>107500</v>
      </c>
      <c r="E119" s="64">
        <f t="shared" si="38"/>
        <v>0</v>
      </c>
      <c r="F119" s="64">
        <f t="shared" ref="F119:H119" si="39">SUM(F95:F118)</f>
        <v>0</v>
      </c>
      <c r="G119" s="64">
        <f t="shared" si="39"/>
        <v>832050</v>
      </c>
      <c r="H119" s="64">
        <f t="shared" si="39"/>
        <v>64500</v>
      </c>
      <c r="I119" s="64">
        <f>SUM(I95:I118)</f>
        <v>0</v>
      </c>
      <c r="J119" s="64">
        <f t="shared" ref="J119" si="40">SUM(J95:J118)</f>
        <v>1125200</v>
      </c>
      <c r="K119" s="64">
        <f t="shared" ref="K119:W119" si="41">SUM(K95:K118)</f>
        <v>1117485</v>
      </c>
      <c r="L119" s="64">
        <f t="shared" si="41"/>
        <v>706500</v>
      </c>
      <c r="M119" s="64">
        <f t="shared" si="41"/>
        <v>3864.94</v>
      </c>
      <c r="N119" s="64">
        <f t="shared" si="41"/>
        <v>0</v>
      </c>
      <c r="O119" s="64">
        <f t="shared" si="41"/>
        <v>8295</v>
      </c>
      <c r="P119" s="64">
        <f t="shared" si="41"/>
        <v>8492.5</v>
      </c>
      <c r="Q119" s="64">
        <f t="shared" si="41"/>
        <v>5925</v>
      </c>
      <c r="R119" s="64">
        <f t="shared" si="41"/>
        <v>179055</v>
      </c>
      <c r="S119" s="64">
        <f t="shared" si="41"/>
        <v>10270</v>
      </c>
      <c r="T119" s="64">
        <f t="shared" si="41"/>
        <v>266628.75</v>
      </c>
      <c r="U119" s="64">
        <f t="shared" si="41"/>
        <v>0</v>
      </c>
      <c r="V119" s="64">
        <f t="shared" si="41"/>
        <v>3686708.41</v>
      </c>
      <c r="W119" s="64">
        <f t="shared" si="41"/>
        <v>1202000</v>
      </c>
      <c r="X119" s="64">
        <f>SUM(X95:X118)</f>
        <v>0</v>
      </c>
      <c r="Y119" s="64">
        <f t="shared" ref="Y119" si="42">SUM(Y95:Y118)</f>
        <v>14334830.65</v>
      </c>
      <c r="Z119" s="64">
        <f t="shared" ref="Z119" si="43">SUM(Z95:Z118)</f>
        <v>95650342.530000001</v>
      </c>
    </row>
    <row r="120" spans="1:26" x14ac:dyDescent="0.3">
      <c r="B120" s="91" t="s">
        <v>3</v>
      </c>
      <c r="C120" s="62"/>
      <c r="D120" s="32"/>
      <c r="E120" s="32"/>
      <c r="F120" s="32"/>
      <c r="G120" s="32"/>
      <c r="H120" s="12"/>
      <c r="I120" s="12"/>
      <c r="J120" s="12"/>
      <c r="K120" s="12"/>
      <c r="L120" s="12"/>
      <c r="M120" s="12"/>
      <c r="N120" s="12"/>
      <c r="O120" s="12"/>
      <c r="P120" s="12"/>
      <c r="Q120" s="12"/>
      <c r="R120" s="12"/>
      <c r="S120" s="12"/>
      <c r="T120" s="12"/>
      <c r="U120" s="12"/>
      <c r="V120" s="12"/>
      <c r="W120" s="12"/>
      <c r="X120" s="12"/>
      <c r="Y120" s="97"/>
      <c r="Z120" s="96"/>
    </row>
    <row r="121" spans="1:26" x14ac:dyDescent="0.3">
      <c r="A121">
        <v>12</v>
      </c>
      <c r="B121" s="67" t="s">
        <v>81</v>
      </c>
      <c r="C121" s="137"/>
      <c r="D121" s="138"/>
      <c r="E121" s="138"/>
      <c r="F121" s="138"/>
      <c r="G121" s="138"/>
      <c r="H121" s="138"/>
      <c r="I121" s="129"/>
      <c r="J121" s="138"/>
      <c r="K121" s="138"/>
      <c r="L121" s="138"/>
      <c r="M121" s="138"/>
      <c r="N121" s="138"/>
      <c r="O121" s="138"/>
      <c r="P121" s="138"/>
      <c r="Q121" s="138"/>
      <c r="R121" s="138"/>
      <c r="S121" s="138"/>
      <c r="T121" s="138"/>
      <c r="U121" s="138"/>
      <c r="V121" s="138"/>
      <c r="W121" s="138"/>
      <c r="X121" s="138"/>
      <c r="Y121" s="138"/>
      <c r="Z121" s="129"/>
    </row>
    <row r="122" spans="1:26" x14ac:dyDescent="0.3">
      <c r="B122" s="63" t="s">
        <v>167</v>
      </c>
      <c r="C122" s="62">
        <f>IFERROR(SUMIFS('MGZ121'!$N$954:'MGZ121'!$N$1021,'MGZ121'!$H$954:$H$1021,"SALIDA",'MGZ121'!$J$954:$J$1021,B122),0)</f>
        <v>0</v>
      </c>
      <c r="D122" s="62">
        <f>IFERROR(SUMIFS('MGZ BBVA'!$N$804:$N$972,'MGZ BBVA'!$H$804:$H$972,"SALIDA",'MGZ BBVA'!$J$804:$J$972,$B122),0)</f>
        <v>4046206.05</v>
      </c>
      <c r="E122" s="62">
        <f>IFERROR(SUMIFS('MGZ DOLARES'!$N$2:$N$2,'MGZ DOLARES'!$F$2:$F$2,"SALIDA",'MGZ DOLARES'!$J$2:$J$2,$B122),0)</f>
        <v>0</v>
      </c>
      <c r="F122" s="62">
        <f>IFERROR(SUMIFS('MGZ BAJIO'!$N$67:$N$68,'MGZ BAJIO'!$H$67:$H$68,"SALIDA",'MGZ BAJIO'!$J$67:$J$68,$B122),0)</f>
        <v>0</v>
      </c>
      <c r="G122" s="62">
        <f>IFERROR(SUMIFS('VICTOR BANAMEX'!$N$333:$N$386,'VICTOR BANAMEX'!$H$333:$H$386,"SALIDA",'VICTOR BANAMEX'!$J$333:$J$386,$B122),0)</f>
        <v>0</v>
      </c>
      <c r="H122" s="62">
        <f>IFERROR(SUMIFS('VICTOR BANORTE'!$N$69:$N$76,'VICTOR BANORTE'!$H$69:$H$76,"SALIDA",'VICTOR BANORTE'!$J$69:$J$76,$B122),0)</f>
        <v>2000</v>
      </c>
      <c r="I122" s="62">
        <f>IFERROR(SUMIFS(RODRIGO!$N$2:$N$2,RODRIGO!$H$2:$H$2,"SALIDA",RODRIGO!$J$2:$J$2,$B122),0)</f>
        <v>0</v>
      </c>
      <c r="J122" s="62">
        <f>IFERROR(SUMIFS(MOY!$N$39:$N$44,MOY!$F$39:$F$44,"SALIDA",MOY!$J$39:$J$44,$B122),0)</f>
        <v>0</v>
      </c>
      <c r="K122" s="62">
        <f>IFERROR(SUMIFS('NORMA RUTH'!$N$44:$N$62,'NORMA RUTH'!$H$44:$H$62,"SALIDA",'NORMA RUTH'!$J$44:$J$62,$B122),0)</f>
        <v>823000</v>
      </c>
      <c r="L122" s="62">
        <f>IFERROR(SUMIFS(VALERIA!$N$29:$N$43,VALERIA!$H$29:$H$43,"SALIDA",VALERIA!$J$29:$J$43,$B122),0)</f>
        <v>0</v>
      </c>
      <c r="M122" s="62">
        <f>IFERROR(SUMIFS('MANUEL BANAMEX'!$N$67:$N$76,'MANUEL BANAMEX'!$H$67:$H$76,"SALIDA",'MANUEL BANAMEX'!$J$67:$J$76,$B122),0)</f>
        <v>600</v>
      </c>
      <c r="N122" s="62">
        <f>IFERROR(SUMIFS(ROBERTO!$N$2:$N$2,ROBERTO!$H$2:$H$2,"SALIDA",ROBERTO!$J$2:$J$2,$B122),0)</f>
        <v>0</v>
      </c>
      <c r="O122" s="62">
        <f>IFERROR(SUMIFS(JUAN!$N$73:$N$79,JUAN!$H$73:$H$79,"SALIDA",JUAN!$J$73:$J$79,$B122),0)</f>
        <v>450</v>
      </c>
      <c r="P122" s="62">
        <f>IFERROR(SUMIFS('NORMA SANCHEZ'!$N$67:$N$73,'NORMA SANCHEZ'!$H$67:$H$73,"SALIDA",'NORMA SANCHEZ'!$J$67:$J$73,$B122),0)</f>
        <v>500</v>
      </c>
      <c r="Q122" s="62">
        <f>IFERROR(SUMIFS('JOSE CARLOS'!$N$70:$N$75,'JOSE CARLOS'!$H$70:$H$75,"SALIDA",'JOSE CARLOS'!$J$70:$J$75,$B122),0)</f>
        <v>0</v>
      </c>
      <c r="R122" s="62">
        <f>IFERROR(SUMIFS('LUIS ENRIQUE '!$N$57:$N$63,'LUIS ENRIQUE '!$H$57:$H$63,"SALIDA",'LUIS ENRIQUE '!$J$57:$J$63,$B122),0)</f>
        <v>0</v>
      </c>
      <c r="S122" s="62">
        <f>IFERROR(SUMIFS(CESARIA!$N$76:$N$83,CESARIA!$H$76:$H$83,"SALIDA",CESARIA!$J$76:$J$83,$B122),0)</f>
        <v>600</v>
      </c>
      <c r="T122" s="62">
        <f>IFERROR(SUMIFS(ALAN!$N$73:$N$81,ALAN!$H$73:$H$81,"SALIDA",ALAN!$J$73:$J$81,$B122),0)</f>
        <v>0</v>
      </c>
      <c r="U122" s="62">
        <f>IFERROR(SUMIFS(ELVIA!$N$57:$N$57,ELVIA!$H$57:$H$57,"SALIDA",ELVIA!$J$57:$J$57,$B122),0)</f>
        <v>0</v>
      </c>
      <c r="V122" s="62">
        <f>IFERROR(SUMIFS(CAJA!$N$3966:$N$4577,CAJA!$H$3966:$H$4577,"SALIDA",CAJA!$J$3966:$J$4577,$B122),0)</f>
        <v>137000</v>
      </c>
      <c r="W122" s="62">
        <f>IFERROR(SUMIFS('CAJA TIGRES'!$N$1109:$N$1268,'CAJA TIGRES'!$H$1109:$H$1268,"SALIDA",'CAJA TIGRES'!$J$1109:$J$1268,$B122),0)</f>
        <v>0</v>
      </c>
      <c r="X122" s="62">
        <f>IFERROR(SUMIFS(RESERVA!$N$14:$N$14,RESERVA!$H$14:$H$14,"SALIDA",RESERVA!$J$14:$J$14,$B122),0)</f>
        <v>0</v>
      </c>
      <c r="Y122" s="96">
        <f t="shared" ref="Y122:Y145" si="44">SUM(C122:X122)</f>
        <v>5010356.05</v>
      </c>
      <c r="Z122" s="96">
        <f>Y122+'JUN25'!Z122</f>
        <v>11826437.26</v>
      </c>
    </row>
    <row r="123" spans="1:26" x14ac:dyDescent="0.3">
      <c r="B123" s="63" t="s">
        <v>168</v>
      </c>
      <c r="C123" s="62">
        <f>IFERROR(SUMIFS('MGZ121'!$N$954:'MGZ121'!$N$1021,'MGZ121'!$H$954:$H$1021,"SALIDA",'MGZ121'!$J$954:$J$1021,B123),0)</f>
        <v>80000</v>
      </c>
      <c r="D123" s="62">
        <f>IFERROR(SUMIFS('MGZ BBVA'!$N$804:$N$972,'MGZ BBVA'!$H$804:$H$972,"SALIDA",'MGZ BBVA'!$J$804:$J$972,$B123),0)</f>
        <v>0</v>
      </c>
      <c r="E123" s="62">
        <f>IFERROR(SUMIFS('MGZ DOLARES'!$N$2:$N$2,'MGZ DOLARES'!$F$2:$F$2,"SALIDA",'MGZ DOLARES'!$J$2:$J$2,$B123),0)</f>
        <v>0</v>
      </c>
      <c r="F123" s="62">
        <f>IFERROR(SUMIFS('MGZ BAJIO'!$N$67:$N$68,'MGZ BAJIO'!$H$67:$H$68,"SALIDA",'MGZ BAJIO'!$J$67:$J$68,$B123),0)</f>
        <v>0</v>
      </c>
      <c r="G123" s="62">
        <f>IFERROR(SUMIFS('VICTOR BANAMEX'!$N$333:$N$386,'VICTOR BANAMEX'!$H$333:$H$386,"SALIDA",'VICTOR BANAMEX'!$J$333:$J$386,$B123),0)</f>
        <v>1500</v>
      </c>
      <c r="H123" s="62">
        <f>IFERROR(SUMIFS('VICTOR BANORTE'!$N$69:$N$76,'VICTOR BANORTE'!$H$69:$H$76,"SALIDA",'VICTOR BANORTE'!$J$69:$J$76,$B123),0)</f>
        <v>0</v>
      </c>
      <c r="I123" s="62">
        <f>IFERROR(SUMIFS(RODRIGO!$N$2:$N$2,RODRIGO!$H$2:$H$2,"SALIDA",RODRIGO!$J$2:$J$2,$B123),0)</f>
        <v>0</v>
      </c>
      <c r="J123" s="62">
        <f>IFERROR(SUMIFS(MOY!$N$39:$N$44,MOY!$F$39:$F$44,"SALIDA",MOY!$J$39:$J$44,$B123),0)</f>
        <v>0</v>
      </c>
      <c r="K123" s="62">
        <f>IFERROR(SUMIFS('NORMA RUTH'!$N$44:$N$62,'NORMA RUTH'!$H$44:$H$62,"SALIDA",'NORMA RUTH'!$J$44:$J$62,$B123),0)</f>
        <v>0</v>
      </c>
      <c r="L123" s="62">
        <f>IFERROR(SUMIFS(VALERIA!$N$29:$N$43,VALERIA!$H$29:$H$43,"SALIDA",VALERIA!$J$29:$J$43,$B123),0)</f>
        <v>0</v>
      </c>
      <c r="M123" s="62">
        <f>IFERROR(SUMIFS('MANUEL BANAMEX'!$N$67:$N$76,'MANUEL BANAMEX'!$H$67:$H$76,"SALIDA",'MANUEL BANAMEX'!$J$67:$J$76,$B123),0)</f>
        <v>0</v>
      </c>
      <c r="N123" s="62">
        <f>IFERROR(SUMIFS(ROBERTO!$N$2:$N$2,ROBERTO!$H$2:$H$2,"SALIDA",ROBERTO!$J$2:$J$2,$B123),0)</f>
        <v>0</v>
      </c>
      <c r="O123" s="62">
        <f>IFERROR(SUMIFS(JUAN!$N$73:$N$79,JUAN!$H$73:$H$79,"SALIDA",JUAN!$J$73:$J$79,$B123),0)</f>
        <v>0</v>
      </c>
      <c r="P123" s="62">
        <f>IFERROR(SUMIFS('NORMA SANCHEZ'!$N$67:$N$73,'NORMA SANCHEZ'!$H$67:$H$73,"SALIDA",'NORMA SANCHEZ'!$J$67:$J$73,$B123),0)</f>
        <v>0</v>
      </c>
      <c r="Q123" s="62">
        <f>IFERROR(SUMIFS('JOSE CARLOS'!$N$70:$N$75,'JOSE CARLOS'!$H$70:$H$75,"SALIDA",'JOSE CARLOS'!$J$70:$J$75,$B123),0)</f>
        <v>0</v>
      </c>
      <c r="R123" s="62">
        <f>IFERROR(SUMIFS('LUIS ENRIQUE '!$N$57:$N$63,'LUIS ENRIQUE '!$H$57:$H$63,"SALIDA",'LUIS ENRIQUE '!$J$57:$J$63,$B123),0)</f>
        <v>0</v>
      </c>
      <c r="S123" s="62">
        <f>IFERROR(SUMIFS(CESARIA!$N$76:$N$83,CESARIA!$H$76:$H$83,"SALIDA",CESARIA!$J$76:$J$83,$B123),0)</f>
        <v>0</v>
      </c>
      <c r="T123" s="62">
        <f>IFERROR(SUMIFS(ALAN!$N$73:$N$81,ALAN!$H$73:$H$81,"SALIDA",ALAN!$J$73:$J$81,$B123),0)</f>
        <v>0</v>
      </c>
      <c r="U123" s="62">
        <f>IFERROR(SUMIFS(ELVIA!$N$57:$N$57,ELVIA!$H$57:$H$57,"SALIDA",ELVIA!$J$57:$J$57,$B123),0)</f>
        <v>0</v>
      </c>
      <c r="V123" s="62">
        <f>IFERROR(SUMIFS(CAJA!$N$3966:$N$4577,CAJA!$H$3966:$H$4577,"SALIDA",CAJA!$J$3966:$J$4577,$B123),0)</f>
        <v>26000</v>
      </c>
      <c r="W123" s="62">
        <f>IFERROR(SUMIFS('CAJA TIGRES'!$N$1109:$N$1268,'CAJA TIGRES'!$H$1109:$H$1268,"SALIDA",'CAJA TIGRES'!$J$1109:$J$1268,$B123),0)</f>
        <v>0</v>
      </c>
      <c r="X123" s="62">
        <f>IFERROR(SUMIFS(RESERVA!$N$14:$N$14,RESERVA!$H$14:$H$14,"SALIDA",RESERVA!$J$14:$J$14,$B123),0)</f>
        <v>0</v>
      </c>
      <c r="Y123" s="96">
        <f t="shared" si="44"/>
        <v>107500</v>
      </c>
      <c r="Z123" s="96">
        <f>Y123+'JUN25'!Z123</f>
        <v>4229730.1899999995</v>
      </c>
    </row>
    <row r="124" spans="1:26" x14ac:dyDescent="0.3">
      <c r="B124" s="63" t="s">
        <v>169</v>
      </c>
      <c r="C124" s="62">
        <f>IFERROR(SUMIFS('MGZ121'!$N$954:'MGZ121'!$N$1021,'MGZ121'!$H$954:$H$1021,"SALIDA",'MGZ121'!$J$954:$J$1021,B124),0)</f>
        <v>0</v>
      </c>
      <c r="D124" s="62">
        <f>IFERROR(SUMIFS('MGZ BBVA'!$N$804:$N$972,'MGZ BBVA'!$H$804:$H$972,"SALIDA",'MGZ BBVA'!$J$804:$J$972,$B124),0)</f>
        <v>0</v>
      </c>
      <c r="E124" s="62">
        <f>IFERROR(SUMIFS('MGZ DOLARES'!$N$2:$N$2,'MGZ DOLARES'!$F$2:$F$2,"SALIDA",'MGZ DOLARES'!$J$2:$J$2,$B124),0)</f>
        <v>0</v>
      </c>
      <c r="F124" s="62">
        <f>IFERROR(SUMIFS('MGZ BAJIO'!$N$67:$N$68,'MGZ BAJIO'!$H$67:$H$68,"SALIDA",'MGZ BAJIO'!$J$67:$J$68,$B124),0)</f>
        <v>0</v>
      </c>
      <c r="G124" s="62">
        <f>IFERROR(SUMIFS('VICTOR BANAMEX'!$N$333:$N$386,'VICTOR BANAMEX'!$H$333:$H$386,"SALIDA",'VICTOR BANAMEX'!$J$333:$J$386,$B124),0)</f>
        <v>0</v>
      </c>
      <c r="H124" s="62">
        <f>IFERROR(SUMIFS('VICTOR BANORTE'!$N$69:$N$76,'VICTOR BANORTE'!$H$69:$H$76,"SALIDA",'VICTOR BANORTE'!$J$69:$J$76,$B124),0)</f>
        <v>0</v>
      </c>
      <c r="I124" s="62">
        <f>IFERROR(SUMIFS(RODRIGO!$N$2:$N$2,RODRIGO!$H$2:$H$2,"SALIDA",RODRIGO!$J$2:$J$2,$B124),0)</f>
        <v>0</v>
      </c>
      <c r="J124" s="62">
        <f>IFERROR(SUMIFS(MOY!$N$39:$N$44,MOY!$F$39:$F$44,"SALIDA",MOY!$J$39:$J$44,$B124),0)</f>
        <v>0</v>
      </c>
      <c r="K124" s="62">
        <f>IFERROR(SUMIFS('NORMA RUTH'!$N$44:$N$62,'NORMA RUTH'!$H$44:$H$62,"SALIDA",'NORMA RUTH'!$J$44:$J$62,$B124),0)</f>
        <v>0</v>
      </c>
      <c r="L124" s="62">
        <f>IFERROR(SUMIFS(VALERIA!$N$29:$N$43,VALERIA!$H$29:$H$43,"SALIDA",VALERIA!$J$29:$J$43,$B124),0)</f>
        <v>0</v>
      </c>
      <c r="M124" s="62">
        <f>IFERROR(SUMIFS('MANUEL BANAMEX'!$N$67:$N$76,'MANUEL BANAMEX'!$H$67:$H$76,"SALIDA",'MANUEL BANAMEX'!$J$67:$J$76,$B124),0)</f>
        <v>0</v>
      </c>
      <c r="N124" s="62">
        <f>IFERROR(SUMIFS(ROBERTO!$N$2:$N$2,ROBERTO!$H$2:$H$2,"SALIDA",ROBERTO!$J$2:$J$2,$B124),0)</f>
        <v>0</v>
      </c>
      <c r="O124" s="62">
        <f>IFERROR(SUMIFS(JUAN!$N$73:$N$79,JUAN!$H$73:$H$79,"SALIDA",JUAN!$J$73:$J$79,$B124),0)</f>
        <v>0</v>
      </c>
      <c r="P124" s="62">
        <f>IFERROR(SUMIFS('NORMA SANCHEZ'!$N$67:$N$73,'NORMA SANCHEZ'!$H$67:$H$73,"SALIDA",'NORMA SANCHEZ'!$J$67:$J$73,$B124),0)</f>
        <v>0</v>
      </c>
      <c r="Q124" s="62">
        <f>IFERROR(SUMIFS('JOSE CARLOS'!$N$70:$N$75,'JOSE CARLOS'!$H$70:$H$75,"SALIDA",'JOSE CARLOS'!$J$70:$J$75,$B124),0)</f>
        <v>0</v>
      </c>
      <c r="R124" s="62">
        <f>IFERROR(SUMIFS('LUIS ENRIQUE '!$N$57:$N$63,'LUIS ENRIQUE '!$H$57:$H$63,"SALIDA",'LUIS ENRIQUE '!$J$57:$J$63,$B124),0)</f>
        <v>0</v>
      </c>
      <c r="S124" s="62">
        <f>IFERROR(SUMIFS(CESARIA!$N$76:$N$83,CESARIA!$H$76:$H$83,"SALIDA",CESARIA!$J$76:$J$83,$B124),0)</f>
        <v>0</v>
      </c>
      <c r="T124" s="62">
        <f>IFERROR(SUMIFS(ALAN!$N$73:$N$81,ALAN!$H$73:$H$81,"SALIDA",ALAN!$J$73:$J$81,$B124),0)</f>
        <v>0</v>
      </c>
      <c r="U124" s="62">
        <f>IFERROR(SUMIFS(ELVIA!$N$57:$N$57,ELVIA!$H$57:$H$57,"SALIDA",ELVIA!$J$57:$J$57,$B124),0)</f>
        <v>0</v>
      </c>
      <c r="V124" s="62">
        <f>IFERROR(SUMIFS(CAJA!$N$3966:$N$4577,CAJA!$H$3966:$H$4577,"SALIDA",CAJA!$J$3966:$J$4577,$B124),0)</f>
        <v>0</v>
      </c>
      <c r="W124" s="62">
        <f>IFERROR(SUMIFS('CAJA TIGRES'!$N$1109:$N$1268,'CAJA TIGRES'!$H$1109:$H$1268,"SALIDA",'CAJA TIGRES'!$J$1109:$J$1268,$B124),0)</f>
        <v>0</v>
      </c>
      <c r="X124" s="62">
        <f>IFERROR(SUMIFS(RESERVA!$N$14:$N$14,RESERVA!$H$14:$H$14,"SALIDA",RESERVA!$J$14:$J$14,$B124),0)</f>
        <v>0</v>
      </c>
      <c r="Y124" s="96">
        <f t="shared" si="44"/>
        <v>0</v>
      </c>
      <c r="Z124" s="96">
        <f>Y124+'JUN25'!Z124</f>
        <v>0</v>
      </c>
    </row>
    <row r="125" spans="1:26" x14ac:dyDescent="0.3">
      <c r="B125" s="63" t="s">
        <v>170</v>
      </c>
      <c r="C125" s="62">
        <f>IFERROR(SUMIFS('MGZ121'!$N$954:'MGZ121'!$N$1021,'MGZ121'!$H$954:$H$1021,"SALIDA",'MGZ121'!$J$954:$J$1021,B125),0)</f>
        <v>0</v>
      </c>
      <c r="D125" s="62">
        <f>IFERROR(SUMIFS('MGZ BBVA'!$N$804:$N$972,'MGZ BBVA'!$H$804:$H$972,"SALIDA",'MGZ BBVA'!$J$804:$J$972,$B125),0)</f>
        <v>0</v>
      </c>
      <c r="E125" s="62">
        <f>IFERROR(SUMIFS('MGZ DOLARES'!$N$2:$N$2,'MGZ DOLARES'!$F$2:$F$2,"SALIDA",'MGZ DOLARES'!$J$2:$J$2,$B125),0)</f>
        <v>0</v>
      </c>
      <c r="F125" s="62">
        <f>IFERROR(SUMIFS('MGZ BAJIO'!$N$67:$N$68,'MGZ BAJIO'!$H$67:$H$68,"SALIDA",'MGZ BAJIO'!$J$67:$J$68,$B125),0)</f>
        <v>0</v>
      </c>
      <c r="G125" s="62">
        <f>IFERROR(SUMIFS('VICTOR BANAMEX'!$N$333:$N$386,'VICTOR BANAMEX'!$H$333:$H$386,"SALIDA",'VICTOR BANAMEX'!$J$333:$J$386,$B125),0)</f>
        <v>0</v>
      </c>
      <c r="H125" s="62">
        <f>IFERROR(SUMIFS('VICTOR BANORTE'!$N$69:$N$76,'VICTOR BANORTE'!$H$69:$H$76,"SALIDA",'VICTOR BANORTE'!$J$69:$J$76,$B125),0)</f>
        <v>0</v>
      </c>
      <c r="I125" s="62">
        <f>IFERROR(SUMIFS(RODRIGO!$N$2:$N$2,RODRIGO!$H$2:$H$2,"SALIDA",RODRIGO!$J$2:$J$2,$B125),0)</f>
        <v>0</v>
      </c>
      <c r="J125" s="62">
        <f>IFERROR(SUMIFS(MOY!$N$39:$N$44,MOY!$F$39:$F$44,"SALIDA",MOY!$J$39:$J$44,$B125),0)</f>
        <v>0</v>
      </c>
      <c r="K125" s="62">
        <f>IFERROR(SUMIFS('NORMA RUTH'!$N$44:$N$62,'NORMA RUTH'!$H$44:$H$62,"SALIDA",'NORMA RUTH'!$J$44:$J$62,$B125),0)</f>
        <v>0</v>
      </c>
      <c r="L125" s="62">
        <f>IFERROR(SUMIFS(VALERIA!$N$29:$N$43,VALERIA!$H$29:$H$43,"SALIDA",VALERIA!$J$29:$J$43,$B125),0)</f>
        <v>0</v>
      </c>
      <c r="M125" s="62">
        <f>IFERROR(SUMIFS('MANUEL BANAMEX'!$N$67:$N$76,'MANUEL BANAMEX'!$H$67:$H$76,"SALIDA",'MANUEL BANAMEX'!$J$67:$J$76,$B125),0)</f>
        <v>0</v>
      </c>
      <c r="N125" s="62">
        <f>IFERROR(SUMIFS(ROBERTO!$N$2:$N$2,ROBERTO!$H$2:$H$2,"SALIDA",ROBERTO!$J$2:$J$2,$B125),0)</f>
        <v>0</v>
      </c>
      <c r="O125" s="62">
        <f>IFERROR(SUMIFS(JUAN!$N$73:$N$79,JUAN!$H$73:$H$79,"SALIDA",JUAN!$J$73:$J$79,$B125),0)</f>
        <v>0</v>
      </c>
      <c r="P125" s="62">
        <f>IFERROR(SUMIFS('NORMA SANCHEZ'!$N$67:$N$73,'NORMA SANCHEZ'!$H$67:$H$73,"SALIDA",'NORMA SANCHEZ'!$J$67:$J$73,$B125),0)</f>
        <v>0</v>
      </c>
      <c r="Q125" s="62">
        <f>IFERROR(SUMIFS('JOSE CARLOS'!$N$70:$N$75,'JOSE CARLOS'!$H$70:$H$75,"SALIDA",'JOSE CARLOS'!$J$70:$J$75,$B125),0)</f>
        <v>0</v>
      </c>
      <c r="R125" s="62">
        <f>IFERROR(SUMIFS('LUIS ENRIQUE '!$N$57:$N$63,'LUIS ENRIQUE '!$H$57:$H$63,"SALIDA",'LUIS ENRIQUE '!$J$57:$J$63,$B125),0)</f>
        <v>0</v>
      </c>
      <c r="S125" s="62">
        <f>IFERROR(SUMIFS(CESARIA!$N$76:$N$83,CESARIA!$H$76:$H$83,"SALIDA",CESARIA!$J$76:$J$83,$B125),0)</f>
        <v>0</v>
      </c>
      <c r="T125" s="62">
        <f>IFERROR(SUMIFS(ALAN!$N$73:$N$81,ALAN!$H$73:$H$81,"SALIDA",ALAN!$J$73:$J$81,$B125),0)</f>
        <v>0</v>
      </c>
      <c r="U125" s="62">
        <f>IFERROR(SUMIFS(ELVIA!$N$57:$N$57,ELVIA!$H$57:$H$57,"SALIDA",ELVIA!$J$57:$J$57,$B125),0)</f>
        <v>0</v>
      </c>
      <c r="V125" s="62">
        <f>IFERROR(SUMIFS(CAJA!$N$3966:$N$4577,CAJA!$H$3966:$H$4577,"SALIDA",CAJA!$J$3966:$J$4577,$B125),0)</f>
        <v>0</v>
      </c>
      <c r="W125" s="62">
        <f>IFERROR(SUMIFS('CAJA TIGRES'!$N$1109:$N$1268,'CAJA TIGRES'!$H$1109:$H$1268,"SALIDA",'CAJA TIGRES'!$J$1109:$J$1268,$B125),0)</f>
        <v>0</v>
      </c>
      <c r="X125" s="62">
        <f>IFERROR(SUMIFS(RESERVA!$N$14:$N$14,RESERVA!$H$14:$H$14,"SALIDA",RESERVA!$J$14:$J$14,$B125),0)</f>
        <v>0</v>
      </c>
      <c r="Y125" s="96">
        <f t="shared" si="44"/>
        <v>0</v>
      </c>
      <c r="Z125" s="96">
        <f>Y125+'JUN25'!Z125</f>
        <v>305700</v>
      </c>
    </row>
    <row r="126" spans="1:26" x14ac:dyDescent="0.3">
      <c r="B126" s="63" t="s">
        <v>171</v>
      </c>
      <c r="C126" s="62">
        <f>IFERROR(SUMIFS('MGZ121'!$N$954:'MGZ121'!$N$1021,'MGZ121'!$H$954:$H$1021,"SALIDA",'MGZ121'!$J$954:$J$1021,B126),0)</f>
        <v>232000</v>
      </c>
      <c r="D126" s="62">
        <f>IFERROR(SUMIFS('MGZ BBVA'!$N$804:$N$972,'MGZ BBVA'!$H$804:$H$972,"SALIDA",'MGZ BBVA'!$J$804:$J$972,$B126),0)</f>
        <v>600050</v>
      </c>
      <c r="E126" s="62">
        <f>IFERROR(SUMIFS('MGZ DOLARES'!$N$2:$N$2,'MGZ DOLARES'!$F$2:$F$2,"SALIDA",'MGZ DOLARES'!$J$2:$J$2,$B126),0)</f>
        <v>0</v>
      </c>
      <c r="F126" s="62">
        <f>IFERROR(SUMIFS('MGZ BAJIO'!$N$67:$N$68,'MGZ BAJIO'!$H$67:$H$68,"SALIDA",'MGZ BAJIO'!$J$67:$J$68,$B126),0)</f>
        <v>0</v>
      </c>
      <c r="G126" s="62">
        <f>IFERROR(SUMIFS('VICTOR BANAMEX'!$N$333:$N$386,'VICTOR BANAMEX'!$H$333:$H$386,"SALIDA",'VICTOR BANAMEX'!$J$333:$J$386,$B126),0)</f>
        <v>0</v>
      </c>
      <c r="H126" s="62">
        <f>IFERROR(SUMIFS('VICTOR BANORTE'!$N$69:$N$76,'VICTOR BANORTE'!$H$69:$H$76,"SALIDA",'VICTOR BANORTE'!$J$69:$J$76,$B126),0)</f>
        <v>0</v>
      </c>
      <c r="I126" s="62">
        <f>IFERROR(SUMIFS(RODRIGO!$N$2:$N$2,RODRIGO!$H$2:$H$2,"SALIDA",RODRIGO!$J$2:$J$2,$B126),0)</f>
        <v>0</v>
      </c>
      <c r="J126" s="62">
        <f>IFERROR(SUMIFS(MOY!$N$39:$N$44,MOY!$F$39:$F$44,"SALIDA",MOY!$J$39:$J$44,$B126),0)</f>
        <v>0</v>
      </c>
      <c r="K126" s="62">
        <f>IFERROR(SUMIFS('NORMA RUTH'!$N$44:$N$62,'NORMA RUTH'!$H$44:$H$62,"SALIDA",'NORMA RUTH'!$J$44:$J$62,$B126),0)</f>
        <v>0</v>
      </c>
      <c r="L126" s="62">
        <f>IFERROR(SUMIFS(VALERIA!$N$29:$N$43,VALERIA!$H$29:$H$43,"SALIDA",VALERIA!$J$29:$J$43,$B126),0)</f>
        <v>0</v>
      </c>
      <c r="M126" s="62">
        <f>IFERROR(SUMIFS('MANUEL BANAMEX'!$N$67:$N$76,'MANUEL BANAMEX'!$H$67:$H$76,"SALIDA",'MANUEL BANAMEX'!$J$67:$J$76,$B126),0)</f>
        <v>0</v>
      </c>
      <c r="N126" s="62">
        <f>IFERROR(SUMIFS(ROBERTO!$N$2:$N$2,ROBERTO!$H$2:$H$2,"SALIDA",ROBERTO!$J$2:$J$2,$B126),0)</f>
        <v>0</v>
      </c>
      <c r="O126" s="62">
        <f>IFERROR(SUMIFS(JUAN!$N$73:$N$79,JUAN!$H$73:$H$79,"SALIDA",JUAN!$J$73:$J$79,$B126),0)</f>
        <v>0</v>
      </c>
      <c r="P126" s="62">
        <f>IFERROR(SUMIFS('NORMA SANCHEZ'!$N$67:$N$73,'NORMA SANCHEZ'!$H$67:$H$73,"SALIDA",'NORMA SANCHEZ'!$J$67:$J$73,$B126),0)</f>
        <v>0</v>
      </c>
      <c r="Q126" s="62">
        <f>IFERROR(SUMIFS('JOSE CARLOS'!$N$70:$N$75,'JOSE CARLOS'!$H$70:$H$75,"SALIDA",'JOSE CARLOS'!$J$70:$J$75,$B126),0)</f>
        <v>0</v>
      </c>
      <c r="R126" s="62">
        <f>IFERROR(SUMIFS('LUIS ENRIQUE '!$N$57:$N$63,'LUIS ENRIQUE '!$H$57:$H$63,"SALIDA",'LUIS ENRIQUE '!$J$57:$J$63,$B126),0)</f>
        <v>0</v>
      </c>
      <c r="S126" s="62">
        <f>IFERROR(SUMIFS(CESARIA!$N$76:$N$83,CESARIA!$H$76:$H$83,"SALIDA",CESARIA!$J$76:$J$83,$B126),0)</f>
        <v>0</v>
      </c>
      <c r="T126" s="62">
        <f>IFERROR(SUMIFS(ALAN!$N$73:$N$81,ALAN!$H$73:$H$81,"SALIDA",ALAN!$J$73:$J$81,$B126),0)</f>
        <v>0</v>
      </c>
      <c r="U126" s="62">
        <f>IFERROR(SUMIFS(ELVIA!$N$57:$N$57,ELVIA!$H$57:$H$57,"SALIDA",ELVIA!$J$57:$J$57,$B126),0)</f>
        <v>0</v>
      </c>
      <c r="V126" s="62">
        <f>IFERROR(SUMIFS(CAJA!$N$3966:$N$4577,CAJA!$H$3966:$H$4577,"SALIDA",CAJA!$J$3966:$J$4577,$B126),0)</f>
        <v>0</v>
      </c>
      <c r="W126" s="62">
        <f>IFERROR(SUMIFS('CAJA TIGRES'!$N$1109:$N$1268,'CAJA TIGRES'!$H$1109:$H$1268,"SALIDA",'CAJA TIGRES'!$J$1109:$J$1268,$B126),0)</f>
        <v>0</v>
      </c>
      <c r="X126" s="62">
        <f>IFERROR(SUMIFS(RESERVA!$N$14:$N$14,RESERVA!$H$14:$H$14,"SALIDA",RESERVA!$J$14:$J$14,$B126),0)</f>
        <v>0</v>
      </c>
      <c r="Y126" s="96">
        <f t="shared" si="44"/>
        <v>832050</v>
      </c>
      <c r="Z126" s="96">
        <f>Y126+'JUN25'!Z126</f>
        <v>10902110.93</v>
      </c>
    </row>
    <row r="127" spans="1:26" x14ac:dyDescent="0.3">
      <c r="B127" s="63" t="s">
        <v>172</v>
      </c>
      <c r="C127" s="62">
        <f>IFERROR(SUMIFS('MGZ121'!$N$954:'MGZ121'!$N$1021,'MGZ121'!$H$954:$H$1021,"SALIDA",'MGZ121'!$J$954:$J$1021,B127),0)</f>
        <v>0</v>
      </c>
      <c r="D127" s="62">
        <f>IFERROR(SUMIFS('MGZ BBVA'!$N$804:$N$972,'MGZ BBVA'!$H$804:$H$972,"SALIDA",'MGZ BBVA'!$J$804:$J$972,$B127),0)</f>
        <v>0</v>
      </c>
      <c r="E127" s="62">
        <f>IFERROR(SUMIFS('MGZ DOLARES'!$N$2:$N$2,'MGZ DOLARES'!$F$2:$F$2,"SALIDA",'MGZ DOLARES'!$J$2:$J$2,$B127),0)</f>
        <v>0</v>
      </c>
      <c r="F127" s="62">
        <f>IFERROR(SUMIFS('MGZ BAJIO'!$N$67:$N$68,'MGZ BAJIO'!$H$67:$H$68,"SALIDA",'MGZ BAJIO'!$J$67:$J$68,$B127),0)</f>
        <v>0</v>
      </c>
      <c r="G127" s="62">
        <f>IFERROR(SUMIFS('VICTOR BANAMEX'!$N$333:$N$386,'VICTOR BANAMEX'!$H$333:$H$386,"SALIDA",'VICTOR BANAMEX'!$J$333:$J$386,$B127),0)</f>
        <v>64500</v>
      </c>
      <c r="H127" s="62">
        <f>IFERROR(SUMIFS('VICTOR BANORTE'!$N$69:$N$76,'VICTOR BANORTE'!$H$69:$H$76,"SALIDA",'VICTOR BANORTE'!$J$69:$J$76,$B127),0)</f>
        <v>0</v>
      </c>
      <c r="I127" s="62">
        <f>IFERROR(SUMIFS(RODRIGO!$N$2:$N$2,RODRIGO!$H$2:$H$2,"SALIDA",RODRIGO!$J$2:$J$2,$B127),0)</f>
        <v>0</v>
      </c>
      <c r="J127" s="62">
        <f>IFERROR(SUMIFS(MOY!$N$39:$N$44,MOY!$F$39:$F$44,"SALIDA",MOY!$J$39:$J$44,$B127),0)</f>
        <v>0</v>
      </c>
      <c r="K127" s="62">
        <f>IFERROR(SUMIFS('NORMA RUTH'!$N$44:$N$62,'NORMA RUTH'!$H$44:$H$62,"SALIDA",'NORMA RUTH'!$J$44:$J$62,$B127),0)</f>
        <v>0</v>
      </c>
      <c r="L127" s="62">
        <f>IFERROR(SUMIFS(VALERIA!$N$29:$N$43,VALERIA!$H$29:$H$43,"SALIDA",VALERIA!$J$29:$J$43,$B127),0)</f>
        <v>0</v>
      </c>
      <c r="M127" s="62">
        <f>IFERROR(SUMIFS('MANUEL BANAMEX'!$N$67:$N$76,'MANUEL BANAMEX'!$H$67:$H$76,"SALIDA",'MANUEL BANAMEX'!$J$67:$J$76,$B127),0)</f>
        <v>0</v>
      </c>
      <c r="N127" s="62">
        <f>IFERROR(SUMIFS(ROBERTO!$N$2:$N$2,ROBERTO!$H$2:$H$2,"SALIDA",ROBERTO!$J$2:$J$2,$B127),0)</f>
        <v>0</v>
      </c>
      <c r="O127" s="62">
        <f>IFERROR(SUMIFS(JUAN!$N$73:$N$79,JUAN!$H$73:$H$79,"SALIDA",JUAN!$J$73:$J$79,$B127),0)</f>
        <v>0</v>
      </c>
      <c r="P127" s="62">
        <f>IFERROR(SUMIFS('NORMA SANCHEZ'!$N$67:$N$73,'NORMA SANCHEZ'!$H$67:$H$73,"SALIDA",'NORMA SANCHEZ'!$J$67:$J$73,$B127),0)</f>
        <v>0</v>
      </c>
      <c r="Q127" s="62">
        <f>IFERROR(SUMIFS('JOSE CARLOS'!$N$70:$N$75,'JOSE CARLOS'!$H$70:$H$75,"SALIDA",'JOSE CARLOS'!$J$70:$J$75,$B127),0)</f>
        <v>0</v>
      </c>
      <c r="R127" s="62">
        <f>IFERROR(SUMIFS('LUIS ENRIQUE '!$N$57:$N$63,'LUIS ENRIQUE '!$H$57:$H$63,"SALIDA",'LUIS ENRIQUE '!$J$57:$J$63,$B127),0)</f>
        <v>0</v>
      </c>
      <c r="S127" s="62">
        <f>IFERROR(SUMIFS(CESARIA!$N$76:$N$83,CESARIA!$H$76:$H$83,"SALIDA",CESARIA!$J$76:$J$83,$B127),0)</f>
        <v>0</v>
      </c>
      <c r="T127" s="62">
        <f>IFERROR(SUMIFS(ALAN!$N$73:$N$81,ALAN!$H$73:$H$81,"SALIDA",ALAN!$J$73:$J$81,$B127),0)</f>
        <v>0</v>
      </c>
      <c r="U127" s="62">
        <f>IFERROR(SUMIFS(ELVIA!$N$57:$N$57,ELVIA!$H$57:$H$57,"SALIDA",ELVIA!$J$57:$J$57,$B127),0)</f>
        <v>0</v>
      </c>
      <c r="V127" s="62">
        <f>IFERROR(SUMIFS(CAJA!$N$3966:$N$4577,CAJA!$H$3966:$H$4577,"SALIDA",CAJA!$J$3966:$J$4577,$B127),0)</f>
        <v>0</v>
      </c>
      <c r="W127" s="62">
        <f>IFERROR(SUMIFS('CAJA TIGRES'!$N$1109:$N$1268,'CAJA TIGRES'!$H$1109:$H$1268,"SALIDA",'CAJA TIGRES'!$J$1109:$J$1268,$B127),0)</f>
        <v>0</v>
      </c>
      <c r="X127" s="62">
        <f>IFERROR(SUMIFS(RESERVA!$N$14:$N$14,RESERVA!$H$14:$H$14,"SALIDA",RESERVA!$J$14:$J$14,$B127),0)</f>
        <v>0</v>
      </c>
      <c r="Y127" s="96">
        <f t="shared" si="44"/>
        <v>64500</v>
      </c>
      <c r="Z127" s="96">
        <f>Y127+'JUN25'!Z127</f>
        <v>622260</v>
      </c>
    </row>
    <row r="128" spans="1:26" x14ac:dyDescent="0.3">
      <c r="B128" s="63" t="s">
        <v>195</v>
      </c>
      <c r="C128" s="62">
        <f>IFERROR(SUMIFS('MGZ121'!$N$954:'MGZ121'!$N$1021,'MGZ121'!$H$954:$H$1021,"SALIDA",'MGZ121'!$J$954:$J$1021,B128),0)</f>
        <v>0</v>
      </c>
      <c r="D128" s="62">
        <f>IFERROR(SUMIFS('MGZ BBVA'!$N$804:$N$972,'MGZ BBVA'!$H$804:$H$972,"SALIDA",'MGZ BBVA'!$J$804:$J$972,$B128),0)</f>
        <v>0</v>
      </c>
      <c r="E128" s="62">
        <f>IFERROR(SUMIFS('MGZ DOLARES'!$N$2:$N$2,'MGZ DOLARES'!$F$2:$F$2,"SALIDA",'MGZ DOLARES'!$J$2:$J$2,$B128),0)</f>
        <v>0</v>
      </c>
      <c r="F128" s="62">
        <f>IFERROR(SUMIFS('MGZ BAJIO'!$N$67:$N$68,'MGZ BAJIO'!$H$67:$H$68,"SALIDA",'MGZ BAJIO'!$J$67:$J$68,$B128),0)</f>
        <v>0</v>
      </c>
      <c r="G128" s="62">
        <f>IFERROR(SUMIFS('VICTOR BANAMEX'!$N$333:$N$386,'VICTOR BANAMEX'!$H$333:$H$386,"SALIDA",'VICTOR BANAMEX'!$J$333:$J$386,$B128),0)</f>
        <v>0</v>
      </c>
      <c r="H128" s="62">
        <f>IFERROR(SUMIFS('VICTOR BANORTE'!$N$69:$N$76,'VICTOR BANORTE'!$H$69:$H$76,"SALIDA",'VICTOR BANORTE'!$J$69:$J$76,$B128),0)</f>
        <v>0</v>
      </c>
      <c r="I128" s="62">
        <f>IFERROR(SUMIFS(RODRIGO!$N$2:$N$2,RODRIGO!$H$2:$H$2,"SALIDA",RODRIGO!$J$2:$J$2,$B128),0)</f>
        <v>0</v>
      </c>
      <c r="J128" s="62">
        <f>IFERROR(SUMIFS(MOY!$N$39:$N$44,MOY!$F$39:$F$44,"SALIDA",MOY!$J$39:$J$44,$B128),0)</f>
        <v>0</v>
      </c>
      <c r="K128" s="62">
        <f>IFERROR(SUMIFS('NORMA RUTH'!$N$44:$N$62,'NORMA RUTH'!$H$44:$H$62,"SALIDA",'NORMA RUTH'!$J$44:$J$62,$B128),0)</f>
        <v>0</v>
      </c>
      <c r="L128" s="62">
        <f>IFERROR(SUMIFS(VALERIA!$N$29:$N$43,VALERIA!$H$29:$H$43,"SALIDA",VALERIA!$J$29:$J$43,$B128),0)</f>
        <v>0</v>
      </c>
      <c r="M128" s="62">
        <f>IFERROR(SUMIFS('MANUEL BANAMEX'!$N$67:$N$76,'MANUEL BANAMEX'!$H$67:$H$76,"SALIDA",'MANUEL BANAMEX'!$J$67:$J$76,$B128),0)</f>
        <v>0</v>
      </c>
      <c r="N128" s="62">
        <f>IFERROR(SUMIFS(ROBERTO!$N$2:$N$2,ROBERTO!$H$2:$H$2,"SALIDA",ROBERTO!$J$2:$J$2,$B128),0)</f>
        <v>0</v>
      </c>
      <c r="O128" s="62">
        <f>IFERROR(SUMIFS(JUAN!$N$73:$N$79,JUAN!$H$73:$H$79,"SALIDA",JUAN!$J$73:$J$79,$B128),0)</f>
        <v>0</v>
      </c>
      <c r="P128" s="62">
        <f>IFERROR(SUMIFS('NORMA SANCHEZ'!$N$67:$N$73,'NORMA SANCHEZ'!$H$67:$H$73,"SALIDA",'NORMA SANCHEZ'!$J$67:$J$73,$B128),0)</f>
        <v>0</v>
      </c>
      <c r="Q128" s="62">
        <f>IFERROR(SUMIFS('JOSE CARLOS'!$N$70:$N$75,'JOSE CARLOS'!$H$70:$H$75,"SALIDA",'JOSE CARLOS'!$J$70:$J$75,$B128),0)</f>
        <v>0</v>
      </c>
      <c r="R128" s="62">
        <f>IFERROR(SUMIFS('LUIS ENRIQUE '!$N$57:$N$63,'LUIS ENRIQUE '!$H$57:$H$63,"SALIDA",'LUIS ENRIQUE '!$J$57:$J$63,$B128),0)</f>
        <v>0</v>
      </c>
      <c r="S128" s="62">
        <f>IFERROR(SUMIFS(CESARIA!$N$76:$N$83,CESARIA!$H$76:$H$83,"SALIDA",CESARIA!$J$76:$J$83,$B128),0)</f>
        <v>0</v>
      </c>
      <c r="T128" s="62">
        <f>IFERROR(SUMIFS(ALAN!$N$73:$N$81,ALAN!$H$73:$H$81,"SALIDA",ALAN!$J$73:$J$81,$B128),0)</f>
        <v>0</v>
      </c>
      <c r="U128" s="62">
        <f>IFERROR(SUMIFS(ELVIA!$N$57:$N$57,ELVIA!$H$57:$H$57,"SALIDA",ELVIA!$J$57:$J$57,$B128),0)</f>
        <v>0</v>
      </c>
      <c r="V128" s="62">
        <f>IFERROR(SUMIFS(CAJA!$N$3966:$N$4577,CAJA!$H$3966:$H$4577,"SALIDA",CAJA!$J$3966:$J$4577,$B128),0)</f>
        <v>0</v>
      </c>
      <c r="W128" s="62">
        <f>IFERROR(SUMIFS('CAJA TIGRES'!$N$1109:$N$1268,'CAJA TIGRES'!$H$1109:$H$1268,"SALIDA",'CAJA TIGRES'!$J$1109:$J$1268,$B128),0)</f>
        <v>0</v>
      </c>
      <c r="X128" s="62">
        <f>IFERROR(SUMIFS(RESERVA!$N$14:$N$14,RESERVA!$H$14:$H$14,"SALIDA",RESERVA!$J$14:$J$14,$B128),0)</f>
        <v>0</v>
      </c>
      <c r="Y128" s="96">
        <f t="shared" si="44"/>
        <v>0</v>
      </c>
      <c r="Z128" s="96">
        <f>Y128+'JUN25'!Z128</f>
        <v>0</v>
      </c>
    </row>
    <row r="129" spans="1:26" x14ac:dyDescent="0.3">
      <c r="B129" s="63" t="s">
        <v>173</v>
      </c>
      <c r="C129" s="62">
        <f>IFERROR(SUMIFS('MGZ121'!$N$954:'MGZ121'!$N$1021,'MGZ121'!$H$954:$H$1021,"SALIDA",'MGZ121'!$J$954:$J$1021,B129),0)</f>
        <v>0</v>
      </c>
      <c r="D129" s="62">
        <f>IFERROR(SUMIFS('MGZ BBVA'!$N$804:$N$972,'MGZ BBVA'!$H$804:$H$972,"SALIDA",'MGZ BBVA'!$J$804:$J$972,$B129),0)</f>
        <v>0</v>
      </c>
      <c r="E129" s="62">
        <f>IFERROR(SUMIFS('MGZ DOLARES'!$N$2:$N$2,'MGZ DOLARES'!$F$2:$F$2,"SALIDA",'MGZ DOLARES'!$J$2:$J$2,$B129),0)</f>
        <v>0</v>
      </c>
      <c r="F129" s="62">
        <f>IFERROR(SUMIFS('MGZ BAJIO'!$N$67:$N$68,'MGZ BAJIO'!$H$67:$H$68,"SALIDA",'MGZ BAJIO'!$J$67:$J$68,$B129),0)</f>
        <v>0</v>
      </c>
      <c r="G129" s="62">
        <f>IFERROR(SUMIFS('VICTOR BANAMEX'!$N$333:$N$386,'VICTOR BANAMEX'!$H$333:$H$386,"SALIDA",'VICTOR BANAMEX'!$J$333:$J$386,$B129),0)</f>
        <v>0</v>
      </c>
      <c r="H129" s="62">
        <f>IFERROR(SUMIFS('VICTOR BANORTE'!$N$69:$N$76,'VICTOR BANORTE'!$H$69:$H$76,"SALIDA",'VICTOR BANORTE'!$J$69:$J$76,$B129),0)</f>
        <v>0</v>
      </c>
      <c r="I129" s="62">
        <f>IFERROR(SUMIFS(RODRIGO!$N$2:$N$2,RODRIGO!$H$2:$H$2,"SALIDA",RODRIGO!$J$2:$J$2,$B129),0)</f>
        <v>0</v>
      </c>
      <c r="J129" s="62">
        <f>IFERROR(SUMIFS(MOY!$N$39:$N$44,MOY!$F$39:$F$44,"SALIDA",MOY!$J$39:$J$44,$B129),0)</f>
        <v>0</v>
      </c>
      <c r="K129" s="62">
        <f>IFERROR(SUMIFS('NORMA RUTH'!$N$44:$N$62,'NORMA RUTH'!$H$44:$H$62,"SALIDA",'NORMA RUTH'!$J$44:$J$62,$B129),0)</f>
        <v>0</v>
      </c>
      <c r="L129" s="62">
        <f>IFERROR(SUMIFS(VALERIA!$N$29:$N$43,VALERIA!$H$29:$H$43,"SALIDA",VALERIA!$J$29:$J$43,$B129),0)</f>
        <v>0</v>
      </c>
      <c r="M129" s="62">
        <f>IFERROR(SUMIFS('MANUEL BANAMEX'!$N$67:$N$76,'MANUEL BANAMEX'!$H$67:$H$76,"SALIDA",'MANUEL BANAMEX'!$J$67:$J$76,$B129),0)</f>
        <v>0</v>
      </c>
      <c r="N129" s="62">
        <f>IFERROR(SUMIFS(ROBERTO!$N$2:$N$2,ROBERTO!$H$2:$H$2,"SALIDA",ROBERTO!$J$2:$J$2,$B129),0)</f>
        <v>0</v>
      </c>
      <c r="O129" s="62">
        <f>IFERROR(SUMIFS(JUAN!$N$73:$N$79,JUAN!$H$73:$H$79,"SALIDA",JUAN!$J$73:$J$79,$B129),0)</f>
        <v>0</v>
      </c>
      <c r="P129" s="62">
        <f>IFERROR(SUMIFS('NORMA SANCHEZ'!$N$67:$N$73,'NORMA SANCHEZ'!$H$67:$H$73,"SALIDA",'NORMA SANCHEZ'!$J$67:$J$73,$B129),0)</f>
        <v>0</v>
      </c>
      <c r="Q129" s="62">
        <f>IFERROR(SUMIFS('JOSE CARLOS'!$N$70:$N$75,'JOSE CARLOS'!$H$70:$H$75,"SALIDA",'JOSE CARLOS'!$J$70:$J$75,$B129),0)</f>
        <v>0</v>
      </c>
      <c r="R129" s="62">
        <f>IFERROR(SUMIFS('LUIS ENRIQUE '!$N$57:$N$63,'LUIS ENRIQUE '!$H$57:$H$63,"SALIDA",'LUIS ENRIQUE '!$J$57:$J$63,$B129),0)</f>
        <v>0</v>
      </c>
      <c r="S129" s="62">
        <f>IFERROR(SUMIFS(CESARIA!$N$76:$N$83,CESARIA!$H$76:$H$83,"SALIDA",CESARIA!$J$76:$J$83,$B129),0)</f>
        <v>0</v>
      </c>
      <c r="T129" s="62">
        <f>IFERROR(SUMIFS(ALAN!$N$73:$N$81,ALAN!$H$73:$H$81,"SALIDA",ALAN!$J$73:$J$81,$B129),0)</f>
        <v>0</v>
      </c>
      <c r="U129" s="62">
        <f>IFERROR(SUMIFS(ELVIA!$N$57:$N$57,ELVIA!$H$57:$H$57,"SALIDA",ELVIA!$J$57:$J$57,$B129),0)</f>
        <v>0</v>
      </c>
      <c r="V129" s="62">
        <f>IFERROR(SUMIFS(CAJA!$N$3966:$N$4577,CAJA!$H$3966:$H$4577,"SALIDA",CAJA!$J$3966:$J$4577,$B129),0)</f>
        <v>0</v>
      </c>
      <c r="W129" s="62">
        <f>IFERROR(SUMIFS('CAJA TIGRES'!$N$1109:$N$1268,'CAJA TIGRES'!$H$1109:$H$1268,"SALIDA",'CAJA TIGRES'!$J$1109:$J$1268,$B129),0)</f>
        <v>0</v>
      </c>
      <c r="X129" s="62">
        <f>IFERROR(SUMIFS(RESERVA!$N$14:$N$14,RESERVA!$H$14:$H$14,"SALIDA",RESERVA!$J$14:$J$14,$B129),0)</f>
        <v>0</v>
      </c>
      <c r="Y129" s="96">
        <f t="shared" si="44"/>
        <v>0</v>
      </c>
      <c r="Z129" s="96">
        <f>Y129+'JUN25'!Z129</f>
        <v>0</v>
      </c>
    </row>
    <row r="130" spans="1:26" x14ac:dyDescent="0.3">
      <c r="B130" s="63" t="s">
        <v>174</v>
      </c>
      <c r="C130" s="62">
        <f>IFERROR(SUMIFS('MGZ121'!$N$954:'MGZ121'!$N$1021,'MGZ121'!$H$954:$H$1021,"SALIDA",'MGZ121'!$J$954:$J$1021,B130),0)</f>
        <v>1125200</v>
      </c>
      <c r="D130" s="62">
        <f>IFERROR(SUMIFS('MGZ BBVA'!$N$804:$N$972,'MGZ BBVA'!$H$804:$H$972,"SALIDA",'MGZ BBVA'!$J$804:$J$972,$B130),0)</f>
        <v>0</v>
      </c>
      <c r="E130" s="62">
        <f>IFERROR(SUMIFS('MGZ DOLARES'!$N$2:$N$2,'MGZ DOLARES'!$F$2:$F$2,"SALIDA",'MGZ DOLARES'!$J$2:$J$2,$B130),0)</f>
        <v>0</v>
      </c>
      <c r="F130" s="62">
        <f>IFERROR(SUMIFS('MGZ BAJIO'!$N$67:$N$68,'MGZ BAJIO'!$H$67:$H$68,"SALIDA",'MGZ BAJIO'!$J$67:$J$68,$B130),0)</f>
        <v>0</v>
      </c>
      <c r="G130" s="62">
        <f>IFERROR(SUMIFS('VICTOR BANAMEX'!$N$333:$N$386,'VICTOR BANAMEX'!$H$333:$H$386,"SALIDA",'VICTOR BANAMEX'!$J$333:$J$386,$B130),0)</f>
        <v>0</v>
      </c>
      <c r="H130" s="62">
        <f>IFERROR(SUMIFS('VICTOR BANORTE'!$N$69:$N$76,'VICTOR BANORTE'!$H$69:$H$76,"SALIDA",'VICTOR BANORTE'!$J$69:$J$76,$B130),0)</f>
        <v>0</v>
      </c>
      <c r="I130" s="62">
        <f>IFERROR(SUMIFS(RODRIGO!$N$2:$N$2,RODRIGO!$H$2:$H$2,"SALIDA",RODRIGO!$J$2:$J$2,$B130),0)</f>
        <v>0</v>
      </c>
      <c r="J130" s="62">
        <f>IFERROR(SUMIFS(MOY!$N$39:$N$44,MOY!$F$39:$F$44,"SALIDA",MOY!$J$39:$J$44,$B130),0)</f>
        <v>0</v>
      </c>
      <c r="K130" s="62">
        <f>IFERROR(SUMIFS('NORMA RUTH'!$N$44:$N$62,'NORMA RUTH'!$H$44:$H$62,"SALIDA",'NORMA RUTH'!$J$44:$J$62,$B130),0)</f>
        <v>0</v>
      </c>
      <c r="L130" s="62">
        <f>IFERROR(SUMIFS(VALERIA!$N$29:$N$43,VALERIA!$H$29:$H$43,"SALIDA",VALERIA!$J$29:$J$43,$B130),0)</f>
        <v>0</v>
      </c>
      <c r="M130" s="62">
        <f>IFERROR(SUMIFS('MANUEL BANAMEX'!$N$67:$N$76,'MANUEL BANAMEX'!$H$67:$H$76,"SALIDA",'MANUEL BANAMEX'!$J$67:$J$76,$B130),0)</f>
        <v>0</v>
      </c>
      <c r="N130" s="62">
        <f>IFERROR(SUMIFS(ROBERTO!$N$2:$N$2,ROBERTO!$H$2:$H$2,"SALIDA",ROBERTO!$J$2:$J$2,$B130),0)</f>
        <v>0</v>
      </c>
      <c r="O130" s="62">
        <f>IFERROR(SUMIFS(JUAN!$N$73:$N$79,JUAN!$H$73:$H$79,"SALIDA",JUAN!$J$73:$J$79,$B130),0)</f>
        <v>0</v>
      </c>
      <c r="P130" s="62">
        <f>IFERROR(SUMIFS('NORMA SANCHEZ'!$N$67:$N$73,'NORMA SANCHEZ'!$H$67:$H$73,"SALIDA",'NORMA SANCHEZ'!$J$67:$J$73,$B130),0)</f>
        <v>0</v>
      </c>
      <c r="Q130" s="62">
        <f>IFERROR(SUMIFS('JOSE CARLOS'!$N$70:$N$75,'JOSE CARLOS'!$H$70:$H$75,"SALIDA",'JOSE CARLOS'!$J$70:$J$75,$B130),0)</f>
        <v>0</v>
      </c>
      <c r="R130" s="62">
        <f>IFERROR(SUMIFS('LUIS ENRIQUE '!$N$57:$N$63,'LUIS ENRIQUE '!$H$57:$H$63,"SALIDA",'LUIS ENRIQUE '!$J$57:$J$63,$B130),0)</f>
        <v>0</v>
      </c>
      <c r="S130" s="62">
        <f>IFERROR(SUMIFS(CESARIA!$N$76:$N$83,CESARIA!$H$76:$H$83,"SALIDA",CESARIA!$J$76:$J$83,$B130),0)</f>
        <v>0</v>
      </c>
      <c r="T130" s="62">
        <f>IFERROR(SUMIFS(ALAN!$N$73:$N$81,ALAN!$H$73:$H$81,"SALIDA",ALAN!$J$73:$J$81,$B130),0)</f>
        <v>0</v>
      </c>
      <c r="U130" s="62">
        <f>IFERROR(SUMIFS(ELVIA!$N$57:$N$57,ELVIA!$H$57:$H$57,"SALIDA",ELVIA!$J$57:$J$57,$B130),0)</f>
        <v>0</v>
      </c>
      <c r="V130" s="62">
        <f>IFERROR(SUMIFS(CAJA!$N$3966:$N$4577,CAJA!$H$3966:$H$4577,"SALIDA",CAJA!$J$3966:$J$4577,$B130),0)</f>
        <v>0</v>
      </c>
      <c r="W130" s="62">
        <f>IFERROR(SUMIFS('CAJA TIGRES'!$N$1109:$N$1268,'CAJA TIGRES'!$H$1109:$H$1268,"SALIDA",'CAJA TIGRES'!$J$1109:$J$1268,$B130),0)</f>
        <v>0</v>
      </c>
      <c r="X130" s="62">
        <f>IFERROR(SUMIFS(RESERVA!$N$14:$N$14,RESERVA!$H$14:$H$14,"SALIDA",RESERVA!$J$14:$J$14,$B130),0)</f>
        <v>0</v>
      </c>
      <c r="Y130" s="96">
        <f t="shared" si="44"/>
        <v>1125200</v>
      </c>
      <c r="Z130" s="96">
        <f>Y130+'JUN25'!Z130</f>
        <v>1986400</v>
      </c>
    </row>
    <row r="131" spans="1:26" x14ac:dyDescent="0.3">
      <c r="B131" s="63" t="s">
        <v>175</v>
      </c>
      <c r="C131" s="62">
        <f>IFERROR(SUMIFS('MGZ121'!$N$954:'MGZ121'!$N$1021,'MGZ121'!$H$954:$H$1021,"SALIDA",'MGZ121'!$J$954:$J$1021,B131),0)</f>
        <v>1100500</v>
      </c>
      <c r="D131" s="62">
        <f>IFERROR(SUMIFS('MGZ BBVA'!$N$804:$N$972,'MGZ BBVA'!$H$804:$H$972,"SALIDA",'MGZ BBVA'!$J$804:$J$972,$B131),0)</f>
        <v>16985</v>
      </c>
      <c r="E131" s="62">
        <f>IFERROR(SUMIFS('MGZ DOLARES'!$N$2:$N$2,'MGZ DOLARES'!$F$2:$F$2,"SALIDA",'MGZ DOLARES'!$J$2:$J$2,$B131),0)</f>
        <v>0</v>
      </c>
      <c r="F131" s="62">
        <f>IFERROR(SUMIFS('MGZ BAJIO'!$N$67:$N$68,'MGZ BAJIO'!$H$67:$H$68,"SALIDA",'MGZ BAJIO'!$J$67:$J$68,$B131),0)</f>
        <v>0</v>
      </c>
      <c r="G131" s="62">
        <f>IFERROR(SUMIFS('VICTOR BANAMEX'!$N$333:$N$386,'VICTOR BANAMEX'!$H$333:$H$386,"SALIDA",'VICTOR BANAMEX'!$J$333:$J$386,$B131),0)</f>
        <v>0</v>
      </c>
      <c r="H131" s="62">
        <f>IFERROR(SUMIFS('VICTOR BANORTE'!$N$69:$N$76,'VICTOR BANORTE'!$H$69:$H$76,"SALIDA",'VICTOR BANORTE'!$J$69:$J$76,$B131),0)</f>
        <v>0</v>
      </c>
      <c r="I131" s="62">
        <f>IFERROR(SUMIFS(RODRIGO!$N$2:$N$2,RODRIGO!$H$2:$H$2,"SALIDA",RODRIGO!$J$2:$J$2,$B131),0)</f>
        <v>0</v>
      </c>
      <c r="J131" s="62">
        <f>IFERROR(SUMIFS(MOY!$N$39:$N$44,MOY!$F$39:$F$44,"SALIDA",MOY!$J$39:$J$44,$B131),0)</f>
        <v>0</v>
      </c>
      <c r="K131" s="62">
        <f>IFERROR(SUMIFS('NORMA RUTH'!$N$44:$N$62,'NORMA RUTH'!$H$44:$H$62,"SALIDA",'NORMA RUTH'!$J$44:$J$62,$B131),0)</f>
        <v>0</v>
      </c>
      <c r="L131" s="62">
        <f>IFERROR(SUMIFS(VALERIA!$N$29:$N$43,VALERIA!$H$29:$H$43,"SALIDA",VALERIA!$J$29:$J$43,$B131),0)</f>
        <v>0</v>
      </c>
      <c r="M131" s="62">
        <f>IFERROR(SUMIFS('MANUEL BANAMEX'!$N$67:$N$76,'MANUEL BANAMEX'!$H$67:$H$76,"SALIDA",'MANUEL BANAMEX'!$J$67:$J$76,$B131),0)</f>
        <v>0</v>
      </c>
      <c r="N131" s="62">
        <f>IFERROR(SUMIFS(ROBERTO!$N$2:$N$2,ROBERTO!$H$2:$H$2,"SALIDA",ROBERTO!$J$2:$J$2,$B131),0)</f>
        <v>0</v>
      </c>
      <c r="O131" s="62">
        <f>IFERROR(SUMIFS(JUAN!$N$73:$N$79,JUAN!$H$73:$H$79,"SALIDA",JUAN!$J$73:$J$79,$B131),0)</f>
        <v>0</v>
      </c>
      <c r="P131" s="62">
        <f>IFERROR(SUMIFS('NORMA SANCHEZ'!$N$67:$N$73,'NORMA SANCHEZ'!$H$67:$H$73,"SALIDA",'NORMA SANCHEZ'!$J$67:$J$73,$B131),0)</f>
        <v>0</v>
      </c>
      <c r="Q131" s="62">
        <f>IFERROR(SUMIFS('JOSE CARLOS'!$N$70:$N$75,'JOSE CARLOS'!$H$70:$H$75,"SALIDA",'JOSE CARLOS'!$J$70:$J$75,$B131),0)</f>
        <v>0</v>
      </c>
      <c r="R131" s="62">
        <f>IFERROR(SUMIFS('LUIS ENRIQUE '!$N$57:$N$63,'LUIS ENRIQUE '!$H$57:$H$63,"SALIDA",'LUIS ENRIQUE '!$J$57:$J$63,$B131),0)</f>
        <v>0</v>
      </c>
      <c r="S131" s="62">
        <f>IFERROR(SUMIFS(CESARIA!$N$76:$N$83,CESARIA!$H$76:$H$83,"SALIDA",CESARIA!$J$76:$J$83,$B131),0)</f>
        <v>0</v>
      </c>
      <c r="T131" s="62">
        <f>IFERROR(SUMIFS(ALAN!$N$73:$N$81,ALAN!$H$73:$H$81,"SALIDA",ALAN!$J$73:$J$81,$B131),0)</f>
        <v>0</v>
      </c>
      <c r="U131" s="62">
        <f>IFERROR(SUMIFS(ELVIA!$N$57:$N$57,ELVIA!$H$57:$H$57,"SALIDA",ELVIA!$J$57:$J$57,$B131),0)</f>
        <v>0</v>
      </c>
      <c r="V131" s="62">
        <f>IFERROR(SUMIFS(CAJA!$N$3966:$N$4577,CAJA!$H$3966:$H$4577,"SALIDA",CAJA!$J$3966:$J$4577,$B131),0)</f>
        <v>0</v>
      </c>
      <c r="W131" s="62">
        <f>IFERROR(SUMIFS('CAJA TIGRES'!$N$1109:$N$1268,'CAJA TIGRES'!$H$1109:$H$1268,"SALIDA",'CAJA TIGRES'!$J$1109:$J$1268,$B131),0)</f>
        <v>0</v>
      </c>
      <c r="X131" s="62">
        <f>IFERROR(SUMIFS(RESERVA!$N$14:$N$14,RESERVA!$H$14:$H$14,"SALIDA",RESERVA!$J$14:$J$14,$B131),0)</f>
        <v>0</v>
      </c>
      <c r="Y131" s="96">
        <f t="shared" si="44"/>
        <v>1117485</v>
      </c>
      <c r="Z131" s="96">
        <f>Y131+'JUN25'!Z131</f>
        <v>1444531.8900000001</v>
      </c>
    </row>
    <row r="132" spans="1:26" x14ac:dyDescent="0.3">
      <c r="B132" s="63" t="s">
        <v>176</v>
      </c>
      <c r="C132" s="62">
        <f>IFERROR(SUMIFS('MGZ121'!$N$954:'MGZ121'!$N$1021,'MGZ121'!$H$954:$H$1021,"SALIDA",'MGZ121'!$J$954:$J$1021,B132),0)</f>
        <v>706500</v>
      </c>
      <c r="D132" s="62">
        <f>IFERROR(SUMIFS('MGZ BBVA'!$N$804:$N$972,'MGZ BBVA'!$H$804:$H$972,"SALIDA",'MGZ BBVA'!$J$804:$J$972,$B132),0)</f>
        <v>0</v>
      </c>
      <c r="E132" s="62">
        <f>IFERROR(SUMIFS('MGZ DOLARES'!$N$2:$N$2,'MGZ DOLARES'!$F$2:$F$2,"SALIDA",'MGZ DOLARES'!$J$2:$J$2,$B132),0)</f>
        <v>0</v>
      </c>
      <c r="F132" s="62">
        <f>IFERROR(SUMIFS('MGZ BAJIO'!$N$67:$N$68,'MGZ BAJIO'!$H$67:$H$68,"SALIDA",'MGZ BAJIO'!$J$67:$J$68,$B132),0)</f>
        <v>0</v>
      </c>
      <c r="G132" s="62">
        <f>IFERROR(SUMIFS('VICTOR BANAMEX'!$N$333:$N$386,'VICTOR BANAMEX'!$H$333:$H$386,"SALIDA",'VICTOR BANAMEX'!$J$333:$J$386,$B132),0)</f>
        <v>0</v>
      </c>
      <c r="H132" s="62">
        <f>IFERROR(SUMIFS('VICTOR BANORTE'!$N$69:$N$76,'VICTOR BANORTE'!$H$69:$H$76,"SALIDA",'VICTOR BANORTE'!$J$69:$J$76,$B132),0)</f>
        <v>0</v>
      </c>
      <c r="I132" s="62">
        <f>IFERROR(SUMIFS(RODRIGO!$N$2:$N$2,RODRIGO!$H$2:$H$2,"SALIDA",RODRIGO!$J$2:$J$2,$B132),0)</f>
        <v>0</v>
      </c>
      <c r="J132" s="62">
        <f>IFERROR(SUMIFS(MOY!$N$39:$N$44,MOY!$F$39:$F$44,"SALIDA",MOY!$J$39:$J$44,$B132),0)</f>
        <v>0</v>
      </c>
      <c r="K132" s="62">
        <f>IFERROR(SUMIFS('NORMA RUTH'!$N$44:$N$62,'NORMA RUTH'!$H$44:$H$62,"SALIDA",'NORMA RUTH'!$J$44:$J$62,$B132),0)</f>
        <v>0</v>
      </c>
      <c r="L132" s="62">
        <f>IFERROR(SUMIFS(VALERIA!$N$29:$N$43,VALERIA!$H$29:$H$43,"SALIDA",VALERIA!$J$29:$J$43,$B132),0)</f>
        <v>0</v>
      </c>
      <c r="M132" s="62">
        <f>IFERROR(SUMIFS('MANUEL BANAMEX'!$N$67:$N$76,'MANUEL BANAMEX'!$H$67:$H$76,"SALIDA",'MANUEL BANAMEX'!$J$67:$J$76,$B132),0)</f>
        <v>0</v>
      </c>
      <c r="N132" s="62">
        <f>IFERROR(SUMIFS(ROBERTO!$N$2:$N$2,ROBERTO!$H$2:$H$2,"SALIDA",ROBERTO!$J$2:$J$2,$B132),0)</f>
        <v>0</v>
      </c>
      <c r="O132" s="62">
        <f>IFERROR(SUMIFS(JUAN!$N$73:$N$79,JUAN!$H$73:$H$79,"SALIDA",JUAN!$J$73:$J$79,$B132),0)</f>
        <v>0</v>
      </c>
      <c r="P132" s="62">
        <f>IFERROR(SUMIFS('NORMA SANCHEZ'!$N$67:$N$73,'NORMA SANCHEZ'!$H$67:$H$73,"SALIDA",'NORMA SANCHEZ'!$J$67:$J$73,$B132),0)</f>
        <v>0</v>
      </c>
      <c r="Q132" s="62">
        <f>IFERROR(SUMIFS('JOSE CARLOS'!$N$70:$N$75,'JOSE CARLOS'!$H$70:$H$75,"SALIDA",'JOSE CARLOS'!$J$70:$J$75,$B132),0)</f>
        <v>0</v>
      </c>
      <c r="R132" s="62">
        <f>IFERROR(SUMIFS('LUIS ENRIQUE '!$N$57:$N$63,'LUIS ENRIQUE '!$H$57:$H$63,"SALIDA",'LUIS ENRIQUE '!$J$57:$J$63,$B132),0)</f>
        <v>0</v>
      </c>
      <c r="S132" s="62">
        <f>IFERROR(SUMIFS(CESARIA!$N$76:$N$83,CESARIA!$H$76:$H$83,"SALIDA",CESARIA!$J$76:$J$83,$B132),0)</f>
        <v>0</v>
      </c>
      <c r="T132" s="62">
        <f>IFERROR(SUMIFS(ALAN!$N$73:$N$81,ALAN!$H$73:$H$81,"SALIDA",ALAN!$J$73:$J$81,$B132),0)</f>
        <v>0</v>
      </c>
      <c r="U132" s="62">
        <f>IFERROR(SUMIFS(ELVIA!$N$57:$N$57,ELVIA!$H$57:$H$57,"SALIDA",ELVIA!$J$57:$J$57,$B132),0)</f>
        <v>0</v>
      </c>
      <c r="V132" s="62">
        <f>IFERROR(SUMIFS(CAJA!$N$3966:$N$4577,CAJA!$H$3966:$H$4577,"SALIDA",CAJA!$J$3966:$J$4577,$B132),0)</f>
        <v>0</v>
      </c>
      <c r="W132" s="62">
        <f>IFERROR(SUMIFS('CAJA TIGRES'!$N$1109:$N$1268,'CAJA TIGRES'!$H$1109:$H$1268,"SALIDA",'CAJA TIGRES'!$J$1109:$J$1268,$B132),0)</f>
        <v>0</v>
      </c>
      <c r="X132" s="62">
        <f>IFERROR(SUMIFS(RESERVA!$N$14:$N$14,RESERVA!$H$14:$H$14,"SALIDA",RESERVA!$J$14:$J$14,$B132),0)</f>
        <v>0</v>
      </c>
      <c r="Y132" s="96">
        <f t="shared" si="44"/>
        <v>706500</v>
      </c>
      <c r="Z132" s="96">
        <f>Y132+'JUN25'!Z132</f>
        <v>784500</v>
      </c>
    </row>
    <row r="133" spans="1:26" x14ac:dyDescent="0.3">
      <c r="B133" s="63" t="s">
        <v>177</v>
      </c>
      <c r="C133" s="62">
        <f>IFERROR(SUMIFS('MGZ121'!$N$954:'MGZ121'!$N$1021,'MGZ121'!$H$954:$H$1021,"SALIDA",'MGZ121'!$J$954:$J$1021,B133),0)</f>
        <v>2364.94</v>
      </c>
      <c r="D133" s="62">
        <f>IFERROR(SUMIFS('MGZ BBVA'!$N$804:$N$972,'MGZ BBVA'!$H$804:$H$972,"SALIDA",'MGZ BBVA'!$J$804:$J$972,$B133),0)</f>
        <v>1500</v>
      </c>
      <c r="E133" s="62">
        <f>IFERROR(SUMIFS('MGZ DOLARES'!$N$2:$N$2,'MGZ DOLARES'!$F$2:$F$2,"SALIDA",'MGZ DOLARES'!$J$2:$J$2,$B133),0)</f>
        <v>0</v>
      </c>
      <c r="F133" s="62">
        <f>IFERROR(SUMIFS('MGZ BAJIO'!$N$67:$N$68,'MGZ BAJIO'!$H$67:$H$68,"SALIDA",'MGZ BAJIO'!$J$67:$J$68,$B133),0)</f>
        <v>0</v>
      </c>
      <c r="G133" s="62">
        <f>IFERROR(SUMIFS('VICTOR BANAMEX'!$N$333:$N$386,'VICTOR BANAMEX'!$H$333:$H$386,"SALIDA",'VICTOR BANAMEX'!$J$333:$J$386,$B133),0)</f>
        <v>0</v>
      </c>
      <c r="H133" s="62">
        <f>IFERROR(SUMIFS('VICTOR BANORTE'!$N$69:$N$76,'VICTOR BANORTE'!$H$69:$H$76,"SALIDA",'VICTOR BANORTE'!$J$69:$J$76,$B133),0)</f>
        <v>0</v>
      </c>
      <c r="I133" s="62">
        <f>IFERROR(SUMIFS(RODRIGO!$N$2:$N$2,RODRIGO!$H$2:$H$2,"SALIDA",RODRIGO!$J$2:$J$2,$B133),0)</f>
        <v>0</v>
      </c>
      <c r="J133" s="62">
        <f>IFERROR(SUMIFS(MOY!$N$39:$N$44,MOY!$F$39:$F$44,"SALIDA",MOY!$J$39:$J$44,$B133),0)</f>
        <v>0</v>
      </c>
      <c r="K133" s="62">
        <f>IFERROR(SUMIFS('NORMA RUTH'!$N$44:$N$62,'NORMA RUTH'!$H$44:$H$62,"SALIDA",'NORMA RUTH'!$J$44:$J$62,$B133),0)</f>
        <v>0</v>
      </c>
      <c r="L133" s="62">
        <f>IFERROR(SUMIFS(VALERIA!$N$29:$N$43,VALERIA!$H$29:$H$43,"SALIDA",VALERIA!$J$29:$J$43,$B133),0)</f>
        <v>0</v>
      </c>
      <c r="M133" s="62">
        <f>IFERROR(SUMIFS('MANUEL BANAMEX'!$N$67:$N$76,'MANUEL BANAMEX'!$H$67:$H$76,"SALIDA",'MANUEL BANAMEX'!$J$67:$J$76,$B133),0)</f>
        <v>0</v>
      </c>
      <c r="N133" s="62">
        <f>IFERROR(SUMIFS(ROBERTO!$N$2:$N$2,ROBERTO!$H$2:$H$2,"SALIDA",ROBERTO!$J$2:$J$2,$B133),0)</f>
        <v>0</v>
      </c>
      <c r="O133" s="62">
        <f>IFERROR(SUMIFS(JUAN!$N$73:$N$79,JUAN!$H$73:$H$79,"SALIDA",JUAN!$J$73:$J$79,$B133),0)</f>
        <v>0</v>
      </c>
      <c r="P133" s="62">
        <f>IFERROR(SUMIFS('NORMA SANCHEZ'!$N$67:$N$73,'NORMA SANCHEZ'!$H$67:$H$73,"SALIDA",'NORMA SANCHEZ'!$J$67:$J$73,$B133),0)</f>
        <v>0</v>
      </c>
      <c r="Q133" s="62">
        <f>IFERROR(SUMIFS('JOSE CARLOS'!$N$70:$N$75,'JOSE CARLOS'!$H$70:$H$75,"SALIDA",'JOSE CARLOS'!$J$70:$J$75,$B133),0)</f>
        <v>0</v>
      </c>
      <c r="R133" s="62">
        <f>IFERROR(SUMIFS('LUIS ENRIQUE '!$N$57:$N$63,'LUIS ENRIQUE '!$H$57:$H$63,"SALIDA",'LUIS ENRIQUE '!$J$57:$J$63,$B133),0)</f>
        <v>0</v>
      </c>
      <c r="S133" s="62">
        <f>IFERROR(SUMIFS(CESARIA!$N$76:$N$83,CESARIA!$H$76:$H$83,"SALIDA",CESARIA!$J$76:$J$83,$B133),0)</f>
        <v>0</v>
      </c>
      <c r="T133" s="62">
        <f>IFERROR(SUMIFS(ALAN!$N$73:$N$81,ALAN!$H$73:$H$81,"SALIDA",ALAN!$J$73:$J$81,$B133),0)</f>
        <v>0</v>
      </c>
      <c r="U133" s="62">
        <f>IFERROR(SUMIFS(ELVIA!$N$57:$N$57,ELVIA!$H$57:$H$57,"SALIDA",ELVIA!$J$57:$J$57,$B133),0)</f>
        <v>0</v>
      </c>
      <c r="V133" s="62">
        <f>IFERROR(SUMIFS(CAJA!$N$3966:$N$4577,CAJA!$H$3966:$H$4577,"SALIDA",CAJA!$J$3966:$J$4577,$B133),0)</f>
        <v>0</v>
      </c>
      <c r="W133" s="62">
        <f>IFERROR(SUMIFS('CAJA TIGRES'!$N$1109:$N$1268,'CAJA TIGRES'!$H$1109:$H$1268,"SALIDA",'CAJA TIGRES'!$J$1109:$J$1268,$B133),0)</f>
        <v>0</v>
      </c>
      <c r="X133" s="62">
        <f>IFERROR(SUMIFS(RESERVA!$N$14:$N$14,RESERVA!$H$14:$H$14,"SALIDA",RESERVA!$J$14:$J$14,$B133),0)</f>
        <v>0</v>
      </c>
      <c r="Y133" s="96">
        <f t="shared" si="44"/>
        <v>3864.94</v>
      </c>
      <c r="Z133" s="96">
        <f>Y133+'JUN25'!Z133</f>
        <v>162871.94</v>
      </c>
    </row>
    <row r="134" spans="1:26" x14ac:dyDescent="0.3">
      <c r="B134" s="63" t="s">
        <v>8784</v>
      </c>
      <c r="C134" s="62">
        <f>IFERROR(SUMIFS('MGZ121'!$N$954:'MGZ121'!$N$1021,'MGZ121'!$H$954:$H$1021,"SALIDA",'MGZ121'!$J$954:$J$1021,B134),0)</f>
        <v>0</v>
      </c>
      <c r="D134" s="62">
        <f>IFERROR(SUMIFS('MGZ BBVA'!$N$804:$N$972,'MGZ BBVA'!$H$804:$H$972,"SALIDA",'MGZ BBVA'!$J$804:$J$972,$B134),0)</f>
        <v>0</v>
      </c>
      <c r="E134" s="62">
        <f>IFERROR(SUMIFS('MGZ DOLARES'!$N$2:$N$2,'MGZ DOLARES'!$F$2:$F$2,"SALIDA",'MGZ DOLARES'!$J$2:$J$2,$B134),0)</f>
        <v>0</v>
      </c>
      <c r="F134" s="62">
        <f>IFERROR(SUMIFS('MGZ BAJIO'!$N$67:$N$68,'MGZ BAJIO'!$H$67:$H$68,"SALIDA",'MGZ BAJIO'!$J$67:$J$68,$B134),0)</f>
        <v>0</v>
      </c>
      <c r="G134" s="62">
        <f>IFERROR(SUMIFS('VICTOR BANAMEX'!$N$333:$N$386,'VICTOR BANAMEX'!$H$333:$H$386,"SALIDA",'VICTOR BANAMEX'!$J$333:$J$386,$B134),0)</f>
        <v>0</v>
      </c>
      <c r="H134" s="62">
        <f>IFERROR(SUMIFS('VICTOR BANORTE'!$N$69:$N$76,'VICTOR BANORTE'!$H$69:$H$76,"SALIDA",'VICTOR BANORTE'!$J$69:$J$76,$B134),0)</f>
        <v>0</v>
      </c>
      <c r="I134" s="62">
        <f>IFERROR(SUMIFS(RODRIGO!$N$2:$N$2,RODRIGO!$H$2:$H$2,"SALIDA",RODRIGO!$J$2:$J$2,$B134),0)</f>
        <v>0</v>
      </c>
      <c r="J134" s="62">
        <f>IFERROR(SUMIFS(MOY!$N$39:$N$44,MOY!$F$39:$F$44,"SALIDA",MOY!$J$39:$J$44,$B134),0)</f>
        <v>0</v>
      </c>
      <c r="K134" s="62">
        <f>IFERROR(SUMIFS('NORMA RUTH'!$N$44:$N$62,'NORMA RUTH'!$H$44:$H$62,"SALIDA",'NORMA RUTH'!$J$44:$J$62,$B134),0)</f>
        <v>0</v>
      </c>
      <c r="L134" s="62">
        <f>IFERROR(SUMIFS(VALERIA!$N$29:$N$43,VALERIA!$H$29:$H$43,"SALIDA",VALERIA!$J$29:$J$43,$B134),0)</f>
        <v>0</v>
      </c>
      <c r="M134" s="62">
        <f>IFERROR(SUMIFS('MANUEL BANAMEX'!$N$67:$N$76,'MANUEL BANAMEX'!$H$67:$H$76,"SALIDA",'MANUEL BANAMEX'!$J$67:$J$76,$B134),0)</f>
        <v>0</v>
      </c>
      <c r="N134" s="62">
        <f>IFERROR(SUMIFS(ROBERTO!$N$2:$N$2,ROBERTO!$H$2:$H$2,"SALIDA",ROBERTO!$J$2:$J$2,$B134),0)</f>
        <v>0</v>
      </c>
      <c r="O134" s="62">
        <f>IFERROR(SUMIFS(JUAN!$N$73:$N$79,JUAN!$H$73:$H$79,"SALIDA",JUAN!$J$73:$J$79,$B134),0)</f>
        <v>0</v>
      </c>
      <c r="P134" s="62">
        <f>IFERROR(SUMIFS('NORMA SANCHEZ'!$N$67:$N$73,'NORMA SANCHEZ'!$H$67:$H$73,"SALIDA",'NORMA SANCHEZ'!$J$67:$J$73,$B134),0)</f>
        <v>0</v>
      </c>
      <c r="Q134" s="62">
        <f>IFERROR(SUMIFS('JOSE CARLOS'!$N$70:$N$75,'JOSE CARLOS'!$H$70:$H$75,"SALIDA",'JOSE CARLOS'!$J$70:$J$75,$B134),0)</f>
        <v>0</v>
      </c>
      <c r="R134" s="62">
        <f>IFERROR(SUMIFS('LUIS ENRIQUE '!$N$57:$N$63,'LUIS ENRIQUE '!$H$57:$H$63,"SALIDA",'LUIS ENRIQUE '!$J$57:$J$63,$B134),0)</f>
        <v>0</v>
      </c>
      <c r="S134" s="62">
        <f>IFERROR(SUMIFS(CESARIA!$N$76:$N$83,CESARIA!$H$76:$H$83,"SALIDA",CESARIA!$J$76:$J$83,$B134),0)</f>
        <v>0</v>
      </c>
      <c r="T134" s="62">
        <f>IFERROR(SUMIFS(ALAN!$N$73:$N$81,ALAN!$H$73:$H$81,"SALIDA",ALAN!$J$73:$J$81,$B134),0)</f>
        <v>0</v>
      </c>
      <c r="U134" s="62">
        <f>IFERROR(SUMIFS(ELVIA!$N$57:$N$57,ELVIA!$H$57:$H$57,"SALIDA",ELVIA!$J$57:$J$57,$B134),0)</f>
        <v>0</v>
      </c>
      <c r="V134" s="62">
        <f>IFERROR(SUMIFS(CAJA!$N$3966:$N$4577,CAJA!$H$3966:$H$4577,"SALIDA",CAJA!$J$3966:$J$4577,$B134),0)</f>
        <v>0</v>
      </c>
      <c r="W134" s="62">
        <f>IFERROR(SUMIFS('CAJA TIGRES'!$N$1109:$N$1268,'CAJA TIGRES'!$H$1109:$H$1268,"SALIDA",'CAJA TIGRES'!$J$1109:$J$1268,$B134),0)</f>
        <v>0</v>
      </c>
      <c r="X134" s="62">
        <f>IFERROR(SUMIFS(RESERVA!$N$14:$N$14,RESERVA!$H$14:$H$14,"SALIDA",RESERVA!$J$14:$J$14,$B134),0)</f>
        <v>0</v>
      </c>
      <c r="Y134" s="96">
        <f t="shared" ref="Y134:Y138" si="45">SUM(C134:X134)</f>
        <v>0</v>
      </c>
      <c r="Z134" s="96">
        <f>Y134+'JUN25'!Z134</f>
        <v>0</v>
      </c>
    </row>
    <row r="135" spans="1:26" x14ac:dyDescent="0.3">
      <c r="B135" s="63" t="s">
        <v>280</v>
      </c>
      <c r="C135" s="62">
        <f>IFERROR(SUMIFS('MGZ121'!$N$954:'MGZ121'!$N$1021,'MGZ121'!$H$954:$H$1021,"SALIDA",'MGZ121'!$J$954:$J$1021,B135),0)</f>
        <v>0</v>
      </c>
      <c r="D135" s="62">
        <f>IFERROR(SUMIFS('MGZ BBVA'!$N$804:$N$972,'MGZ BBVA'!$H$804:$H$972,"SALIDA",'MGZ BBVA'!$J$804:$J$972,$B135),0)</f>
        <v>179055</v>
      </c>
      <c r="E135" s="62">
        <f>IFERROR(SUMIFS('MGZ DOLARES'!$N$2:$N$2,'MGZ DOLARES'!$F$2:$F$2,"SALIDA",'MGZ DOLARES'!$J$2:$J$2,$B135),0)</f>
        <v>0</v>
      </c>
      <c r="F135" s="62">
        <f>IFERROR(SUMIFS('MGZ BAJIO'!$N$67:$N$68,'MGZ BAJIO'!$H$67:$H$68,"SALIDA",'MGZ BAJIO'!$J$67:$J$68,$B135),0)</f>
        <v>0</v>
      </c>
      <c r="G135" s="62">
        <f>IFERROR(SUMIFS('VICTOR BANAMEX'!$N$333:$N$386,'VICTOR BANAMEX'!$H$333:$H$386,"SALIDA",'VICTOR BANAMEX'!$J$333:$J$386,$B135),0)</f>
        <v>0</v>
      </c>
      <c r="H135" s="62">
        <f>IFERROR(SUMIFS('VICTOR BANORTE'!$N$69:$N$76,'VICTOR BANORTE'!$H$69:$H$76,"SALIDA",'VICTOR BANORTE'!$J$69:$J$76,$B135),0)</f>
        <v>0</v>
      </c>
      <c r="I135" s="62">
        <f>IFERROR(SUMIFS(RODRIGO!$N$2:$N$2,RODRIGO!$H$2:$H$2,"SALIDA",RODRIGO!$J$2:$J$2,$B135),0)</f>
        <v>0</v>
      </c>
      <c r="J135" s="62">
        <f>IFERROR(SUMIFS(MOY!$N$39:$N$44,MOY!$F$39:$F$44,"SALIDA",MOY!$J$39:$J$44,$B135),0)</f>
        <v>0</v>
      </c>
      <c r="K135" s="62">
        <f>IFERROR(SUMIFS('NORMA RUTH'!$N$44:$N$62,'NORMA RUTH'!$H$44:$H$62,"SALIDA",'NORMA RUTH'!$J$44:$J$62,$B135),0)</f>
        <v>0</v>
      </c>
      <c r="L135" s="62">
        <f>IFERROR(SUMIFS(VALERIA!$N$29:$N$43,VALERIA!$H$29:$H$43,"SALIDA",VALERIA!$J$29:$J$43,$B135),0)</f>
        <v>0</v>
      </c>
      <c r="M135" s="62">
        <f>IFERROR(SUMIFS('MANUEL BANAMEX'!$N$67:$N$76,'MANUEL BANAMEX'!$H$67:$H$76,"SALIDA",'MANUEL BANAMEX'!$J$67:$J$76,$B135),0)</f>
        <v>0</v>
      </c>
      <c r="N135" s="62">
        <f>IFERROR(SUMIFS(ROBERTO!$N$2:$N$2,ROBERTO!$H$2:$H$2,"SALIDA",ROBERTO!$J$2:$J$2,$B135),0)</f>
        <v>0</v>
      </c>
      <c r="O135" s="62">
        <f>IFERROR(SUMIFS(JUAN!$N$73:$N$79,JUAN!$H$73:$H$79,"SALIDA",JUAN!$J$73:$J$79,$B135),0)</f>
        <v>0</v>
      </c>
      <c r="P135" s="62">
        <f>IFERROR(SUMIFS('NORMA SANCHEZ'!$N$67:$N$73,'NORMA SANCHEZ'!$H$67:$H$73,"SALIDA",'NORMA SANCHEZ'!$J$67:$J$73,$B135),0)</f>
        <v>0</v>
      </c>
      <c r="Q135" s="62">
        <f>IFERROR(SUMIFS('JOSE CARLOS'!$N$70:$N$75,'JOSE CARLOS'!$H$70:$H$75,"SALIDA",'JOSE CARLOS'!$J$70:$J$75,$B135),0)</f>
        <v>0</v>
      </c>
      <c r="R135" s="62">
        <f>IFERROR(SUMIFS('LUIS ENRIQUE '!$N$57:$N$63,'LUIS ENRIQUE '!$H$57:$H$63,"SALIDA",'LUIS ENRIQUE '!$J$57:$J$63,$B135),0)</f>
        <v>0</v>
      </c>
      <c r="S135" s="62">
        <f>IFERROR(SUMIFS(CESARIA!$N$76:$N$83,CESARIA!$H$76:$H$83,"SALIDA",CESARIA!$J$76:$J$83,$B135),0)</f>
        <v>0</v>
      </c>
      <c r="T135" s="62">
        <f>IFERROR(SUMIFS(ALAN!$N$73:$N$81,ALAN!$H$73:$H$81,"SALIDA",ALAN!$J$73:$J$81,$B135),0)</f>
        <v>0</v>
      </c>
      <c r="U135" s="62">
        <f>IFERROR(SUMIFS(ELVIA!$N$57:$N$57,ELVIA!$H$57:$H$57,"SALIDA",ELVIA!$J$57:$J$57,$B135),0)</f>
        <v>0</v>
      </c>
      <c r="V135" s="62">
        <f>IFERROR(SUMIFS(CAJA!$N$3966:$N$4577,CAJA!$H$3966:$H$4577,"SALIDA",CAJA!$J$3966:$J$4577,$B135),0)</f>
        <v>0</v>
      </c>
      <c r="W135" s="62">
        <f>IFERROR(SUMIFS('CAJA TIGRES'!$N$1109:$N$1268,'CAJA TIGRES'!$H$1109:$H$1268,"SALIDA",'CAJA TIGRES'!$J$1109:$J$1268,$B135),0)</f>
        <v>0</v>
      </c>
      <c r="X135" s="62">
        <f>IFERROR(SUMIFS(RESERVA!$N$14:$N$14,RESERVA!$H$14:$H$14,"SALIDA",RESERVA!$J$14:$J$14,$B135),0)</f>
        <v>0</v>
      </c>
      <c r="Y135" s="96">
        <f t="shared" si="45"/>
        <v>179055</v>
      </c>
      <c r="Z135" s="96">
        <f>Y135+'JUN25'!Z135</f>
        <v>3649052.88</v>
      </c>
    </row>
    <row r="136" spans="1:26" x14ac:dyDescent="0.3">
      <c r="B136" s="63" t="s">
        <v>178</v>
      </c>
      <c r="C136" s="62">
        <f>IFERROR(SUMIFS('MGZ121'!$N$954:'MGZ121'!$N$1021,'MGZ121'!$H$954:$H$1021,"SALIDA",'MGZ121'!$J$954:$J$1021,B136),0)</f>
        <v>0</v>
      </c>
      <c r="D136" s="62">
        <f>IFERROR(SUMIFS('MGZ BBVA'!$N$804:$N$972,'MGZ BBVA'!$H$804:$H$972,"SALIDA",'MGZ BBVA'!$J$804:$J$972,$B136),0)</f>
        <v>0</v>
      </c>
      <c r="E136" s="62">
        <f>IFERROR(SUMIFS('MGZ DOLARES'!$N$2:$N$2,'MGZ DOLARES'!$F$2:$F$2,"SALIDA",'MGZ DOLARES'!$J$2:$J$2,$B136),0)</f>
        <v>0</v>
      </c>
      <c r="F136" s="62">
        <f>IFERROR(SUMIFS('MGZ BAJIO'!$N$67:$N$68,'MGZ BAJIO'!$H$67:$H$68,"SALIDA",'MGZ BAJIO'!$J$67:$J$68,$B136),0)</f>
        <v>0</v>
      </c>
      <c r="G136" s="62">
        <f>IFERROR(SUMIFS('VICTOR BANAMEX'!$N$333:$N$386,'VICTOR BANAMEX'!$H$333:$H$386,"SALIDA",'VICTOR BANAMEX'!$J$333:$J$386,$B136),0)</f>
        <v>0</v>
      </c>
      <c r="H136" s="62">
        <f>IFERROR(SUMIFS('VICTOR BANORTE'!$N$69:$N$76,'VICTOR BANORTE'!$H$69:$H$76,"SALIDA",'VICTOR BANORTE'!$J$69:$J$76,$B136),0)</f>
        <v>0</v>
      </c>
      <c r="I136" s="62">
        <f>IFERROR(SUMIFS(RODRIGO!$N$2:$N$2,RODRIGO!$H$2:$H$2,"SALIDA",RODRIGO!$J$2:$J$2,$B136),0)</f>
        <v>0</v>
      </c>
      <c r="J136" s="62">
        <f>IFERROR(SUMIFS(MOY!$N$39:$N$44,MOY!$F$39:$F$44,"SALIDA",MOY!$J$39:$J$44,$B136),0)</f>
        <v>0</v>
      </c>
      <c r="K136" s="62">
        <f>IFERROR(SUMIFS('NORMA RUTH'!$N$44:$N$62,'NORMA RUTH'!$H$44:$H$62,"SALIDA",'NORMA RUTH'!$J$44:$J$62,$B136),0)</f>
        <v>0</v>
      </c>
      <c r="L136" s="62">
        <f>IFERROR(SUMIFS(VALERIA!$N$29:$N$43,VALERIA!$H$29:$H$43,"SALIDA",VALERIA!$J$29:$J$43,$B136),0)</f>
        <v>0</v>
      </c>
      <c r="M136" s="62">
        <f>IFERROR(SUMIFS('MANUEL BANAMEX'!$N$67:$N$76,'MANUEL BANAMEX'!$H$67:$H$76,"SALIDA",'MANUEL BANAMEX'!$J$67:$J$76,$B136),0)</f>
        <v>0</v>
      </c>
      <c r="N136" s="62">
        <f>IFERROR(SUMIFS(ROBERTO!$N$2:$N$2,ROBERTO!$H$2:$H$2,"SALIDA",ROBERTO!$J$2:$J$2,$B136),0)</f>
        <v>0</v>
      </c>
      <c r="O136" s="62">
        <f>IFERROR(SUMIFS(JUAN!$N$73:$N$79,JUAN!$H$73:$H$79,"SALIDA",JUAN!$J$73:$J$79,$B136),0)</f>
        <v>0</v>
      </c>
      <c r="P136" s="62">
        <f>IFERROR(SUMIFS('NORMA SANCHEZ'!$N$67:$N$73,'NORMA SANCHEZ'!$H$67:$H$73,"SALIDA",'NORMA SANCHEZ'!$J$67:$J$73,$B136),0)</f>
        <v>0</v>
      </c>
      <c r="Q136" s="62">
        <f>IFERROR(SUMIFS('JOSE CARLOS'!$N$70:$N$75,'JOSE CARLOS'!$H$70:$H$75,"SALIDA",'JOSE CARLOS'!$J$70:$J$75,$B136),0)</f>
        <v>0</v>
      </c>
      <c r="R136" s="62">
        <f>IFERROR(SUMIFS('LUIS ENRIQUE '!$N$57:$N$63,'LUIS ENRIQUE '!$H$57:$H$63,"SALIDA",'LUIS ENRIQUE '!$J$57:$J$63,$B136),0)</f>
        <v>0</v>
      </c>
      <c r="S136" s="62">
        <f>IFERROR(SUMIFS(CESARIA!$N$76:$N$83,CESARIA!$H$76:$H$83,"SALIDA",CESARIA!$J$76:$J$83,$B136),0)</f>
        <v>0</v>
      </c>
      <c r="T136" s="62">
        <f>IFERROR(SUMIFS(ALAN!$N$73:$N$81,ALAN!$H$73:$H$81,"SALIDA",ALAN!$J$73:$J$81,$B136),0)</f>
        <v>0</v>
      </c>
      <c r="U136" s="62">
        <f>IFERROR(SUMIFS(ELVIA!$N$57:$N$57,ELVIA!$H$57:$H$57,"SALIDA",ELVIA!$J$57:$J$57,$B136),0)</f>
        <v>0</v>
      </c>
      <c r="V136" s="62">
        <f>IFERROR(SUMIFS(CAJA!$N$3966:$N$4577,CAJA!$H$3966:$H$4577,"SALIDA",CAJA!$J$3966:$J$4577,$B136),0)</f>
        <v>0</v>
      </c>
      <c r="W136" s="62">
        <f>IFERROR(SUMIFS('CAJA TIGRES'!$N$1109:$N$1268,'CAJA TIGRES'!$H$1109:$H$1268,"SALIDA",'CAJA TIGRES'!$J$1109:$J$1268,$B136),0)</f>
        <v>0</v>
      </c>
      <c r="X136" s="62">
        <f>IFERROR(SUMIFS(RESERVA!$N$14:$N$14,RESERVA!$H$14:$H$14,"SALIDA",RESERVA!$J$14:$J$14,$B136),0)</f>
        <v>0</v>
      </c>
      <c r="Y136" s="96">
        <f t="shared" si="45"/>
        <v>0</v>
      </c>
      <c r="Z136" s="96">
        <f>Y136+'JUN25'!Z136</f>
        <v>0</v>
      </c>
    </row>
    <row r="137" spans="1:26" x14ac:dyDescent="0.3">
      <c r="B137" s="63" t="s">
        <v>179</v>
      </c>
      <c r="C137" s="62">
        <f>IFERROR(SUMIFS('MGZ121'!$N$954:'MGZ121'!$N$1021,'MGZ121'!$H$954:$H$1021,"SALIDA",'MGZ121'!$J$954:$J$1021,B137),0)</f>
        <v>0</v>
      </c>
      <c r="D137" s="62">
        <f>IFERROR(SUMIFS('MGZ BBVA'!$N$804:$N$972,'MGZ BBVA'!$H$804:$H$972,"SALIDA",'MGZ BBVA'!$J$804:$J$972,$B137),0)</f>
        <v>8295</v>
      </c>
      <c r="E137" s="62">
        <f>IFERROR(SUMIFS('MGZ DOLARES'!$N$2:$N$2,'MGZ DOLARES'!$F$2:$F$2,"SALIDA",'MGZ DOLARES'!$J$2:$J$2,$B137),0)</f>
        <v>0</v>
      </c>
      <c r="F137" s="62">
        <f>IFERROR(SUMIFS('MGZ BAJIO'!$N$67:$N$68,'MGZ BAJIO'!$H$67:$H$68,"SALIDA",'MGZ BAJIO'!$J$67:$J$68,$B137),0)</f>
        <v>0</v>
      </c>
      <c r="G137" s="62">
        <f>IFERROR(SUMIFS('VICTOR BANAMEX'!$N$333:$N$386,'VICTOR BANAMEX'!$H$333:$H$386,"SALIDA",'VICTOR BANAMEX'!$J$333:$J$386,$B137),0)</f>
        <v>0</v>
      </c>
      <c r="H137" s="62">
        <f>IFERROR(SUMIFS('VICTOR BANORTE'!$N$69:$N$76,'VICTOR BANORTE'!$H$69:$H$76,"SALIDA",'VICTOR BANORTE'!$J$69:$J$76,$B137),0)</f>
        <v>0</v>
      </c>
      <c r="I137" s="62">
        <f>IFERROR(SUMIFS(RODRIGO!$N$2:$N$2,RODRIGO!$H$2:$H$2,"SALIDA",RODRIGO!$J$2:$J$2,$B137),0)</f>
        <v>0</v>
      </c>
      <c r="J137" s="62">
        <f>IFERROR(SUMIFS(MOY!$N$39:$N$44,MOY!$F$39:$F$44,"SALIDA",MOY!$J$39:$J$44,$B137),0)</f>
        <v>0</v>
      </c>
      <c r="K137" s="62">
        <f>IFERROR(SUMIFS('NORMA RUTH'!$N$44:$N$62,'NORMA RUTH'!$H$44:$H$62,"SALIDA",'NORMA RUTH'!$J$44:$J$62,$B137),0)</f>
        <v>0</v>
      </c>
      <c r="L137" s="62">
        <f>IFERROR(SUMIFS(VALERIA!$N$29:$N$43,VALERIA!$H$29:$H$43,"SALIDA",VALERIA!$J$29:$J$43,$B137),0)</f>
        <v>0</v>
      </c>
      <c r="M137" s="62">
        <f>IFERROR(SUMIFS('MANUEL BANAMEX'!$N$67:$N$76,'MANUEL BANAMEX'!$H$67:$H$76,"SALIDA",'MANUEL BANAMEX'!$J$67:$J$76,$B137),0)</f>
        <v>0</v>
      </c>
      <c r="N137" s="62">
        <f>IFERROR(SUMIFS(ROBERTO!$N$2:$N$2,ROBERTO!$H$2:$H$2,"SALIDA",ROBERTO!$J$2:$J$2,$B137),0)</f>
        <v>0</v>
      </c>
      <c r="O137" s="62">
        <f>IFERROR(SUMIFS(JUAN!$N$73:$N$79,JUAN!$H$73:$H$79,"SALIDA",JUAN!$J$73:$J$79,$B137),0)</f>
        <v>0</v>
      </c>
      <c r="P137" s="62">
        <f>IFERROR(SUMIFS('NORMA SANCHEZ'!$N$67:$N$73,'NORMA SANCHEZ'!$H$67:$H$73,"SALIDA",'NORMA SANCHEZ'!$J$67:$J$73,$B137),0)</f>
        <v>0</v>
      </c>
      <c r="Q137" s="62">
        <f>IFERROR(SUMIFS('JOSE CARLOS'!$N$70:$N$75,'JOSE CARLOS'!$H$70:$H$75,"SALIDA",'JOSE CARLOS'!$J$70:$J$75,$B137),0)</f>
        <v>0</v>
      </c>
      <c r="R137" s="62">
        <f>IFERROR(SUMIFS('LUIS ENRIQUE '!$N$57:$N$63,'LUIS ENRIQUE '!$H$57:$H$63,"SALIDA",'LUIS ENRIQUE '!$J$57:$J$63,$B137),0)</f>
        <v>0</v>
      </c>
      <c r="S137" s="62">
        <f>IFERROR(SUMIFS(CESARIA!$N$76:$N$83,CESARIA!$H$76:$H$83,"SALIDA",CESARIA!$J$76:$J$83,$B137),0)</f>
        <v>0</v>
      </c>
      <c r="T137" s="62">
        <f>IFERROR(SUMIFS(ALAN!$N$73:$N$81,ALAN!$H$73:$H$81,"SALIDA",ALAN!$J$73:$J$81,$B137),0)</f>
        <v>0</v>
      </c>
      <c r="U137" s="62">
        <f>IFERROR(SUMIFS(ELVIA!$N$57:$N$57,ELVIA!$H$57:$H$57,"SALIDA",ELVIA!$J$57:$J$57,$B137),0)</f>
        <v>0</v>
      </c>
      <c r="V137" s="62">
        <f>IFERROR(SUMIFS(CAJA!$N$3966:$N$4577,CAJA!$H$3966:$H$4577,"SALIDA",CAJA!$J$3966:$J$4577,$B137),0)</f>
        <v>0</v>
      </c>
      <c r="W137" s="62">
        <f>IFERROR(SUMIFS('CAJA TIGRES'!$N$1109:$N$1268,'CAJA TIGRES'!$H$1109:$H$1268,"SALIDA",'CAJA TIGRES'!$J$1109:$J$1268,$B137),0)</f>
        <v>0</v>
      </c>
      <c r="X137" s="62">
        <f>IFERROR(SUMIFS(RESERVA!$N$14:$N$14,RESERVA!$H$14:$H$14,"SALIDA",RESERVA!$J$14:$J$14,$B137),0)</f>
        <v>0</v>
      </c>
      <c r="Y137" s="96">
        <f t="shared" si="45"/>
        <v>8295</v>
      </c>
      <c r="Z137" s="96">
        <f>Y137+'JUN25'!Z137</f>
        <v>3480992.5</v>
      </c>
    </row>
    <row r="138" spans="1:26" x14ac:dyDescent="0.3">
      <c r="B138" s="63" t="s">
        <v>180</v>
      </c>
      <c r="C138" s="62">
        <f>IFERROR(SUMIFS('MGZ121'!$N$954:'MGZ121'!$N$1021,'MGZ121'!$H$954:$H$1021,"SALIDA",'MGZ121'!$J$954:$J$1021,B138),0)</f>
        <v>0</v>
      </c>
      <c r="D138" s="62">
        <f>IFERROR(SUMIFS('MGZ BBVA'!$N$804:$N$972,'MGZ BBVA'!$H$804:$H$972,"SALIDA",'MGZ BBVA'!$J$804:$J$972,$B138),0)</f>
        <v>8492.5</v>
      </c>
      <c r="E138" s="62">
        <f>IFERROR(SUMIFS('MGZ DOLARES'!$N$2:$N$2,'MGZ DOLARES'!$F$2:$F$2,"SALIDA",'MGZ DOLARES'!$J$2:$J$2,$B138),0)</f>
        <v>0</v>
      </c>
      <c r="F138" s="62">
        <f>IFERROR(SUMIFS('MGZ BAJIO'!$N$67:$N$68,'MGZ BAJIO'!$H$67:$H$68,"SALIDA",'MGZ BAJIO'!$J$67:$J$68,$B138),0)</f>
        <v>0</v>
      </c>
      <c r="G138" s="62">
        <f>IFERROR(SUMIFS('VICTOR BANAMEX'!$N$333:$N$386,'VICTOR BANAMEX'!$H$333:$H$386,"SALIDA",'VICTOR BANAMEX'!$J$333:$J$386,$B138),0)</f>
        <v>0</v>
      </c>
      <c r="H138" s="62">
        <f>IFERROR(SUMIFS('VICTOR BANORTE'!$N$69:$N$76,'VICTOR BANORTE'!$H$69:$H$76,"SALIDA",'VICTOR BANORTE'!$J$69:$J$76,$B138),0)</f>
        <v>0</v>
      </c>
      <c r="I138" s="62">
        <f>IFERROR(SUMIFS(RODRIGO!$N$2:$N$2,RODRIGO!$H$2:$H$2,"SALIDA",RODRIGO!$J$2:$J$2,$B138),0)</f>
        <v>0</v>
      </c>
      <c r="J138" s="62">
        <f>IFERROR(SUMIFS(MOY!$N$39:$N$44,MOY!$F$39:$F$44,"SALIDA",MOY!$J$39:$J$44,$B138),0)</f>
        <v>0</v>
      </c>
      <c r="K138" s="62">
        <f>IFERROR(SUMIFS('NORMA RUTH'!$N$44:$N$62,'NORMA RUTH'!$H$44:$H$62,"SALIDA",'NORMA RUTH'!$J$44:$J$62,$B138),0)</f>
        <v>0</v>
      </c>
      <c r="L138" s="62">
        <f>IFERROR(SUMIFS(VALERIA!$N$29:$N$43,VALERIA!$H$29:$H$43,"SALIDA",VALERIA!$J$29:$J$43,$B138),0)</f>
        <v>0</v>
      </c>
      <c r="M138" s="62">
        <f>IFERROR(SUMIFS('MANUEL BANAMEX'!$N$67:$N$76,'MANUEL BANAMEX'!$H$67:$H$76,"SALIDA",'MANUEL BANAMEX'!$J$67:$J$76,$B138),0)</f>
        <v>0</v>
      </c>
      <c r="N138" s="62">
        <f>IFERROR(SUMIFS(ROBERTO!$N$2:$N$2,ROBERTO!$H$2:$H$2,"SALIDA",ROBERTO!$J$2:$J$2,$B138),0)</f>
        <v>0</v>
      </c>
      <c r="O138" s="62">
        <f>IFERROR(SUMIFS(JUAN!$N$73:$N$79,JUAN!$H$73:$H$79,"SALIDA",JUAN!$J$73:$J$79,$B138),0)</f>
        <v>0</v>
      </c>
      <c r="P138" s="62">
        <f>IFERROR(SUMIFS('NORMA SANCHEZ'!$N$67:$N$73,'NORMA SANCHEZ'!$H$67:$H$73,"SALIDA",'NORMA SANCHEZ'!$J$67:$J$73,$B138),0)</f>
        <v>0</v>
      </c>
      <c r="Q138" s="62">
        <f>IFERROR(SUMIFS('JOSE CARLOS'!$N$70:$N$75,'JOSE CARLOS'!$H$70:$H$75,"SALIDA",'JOSE CARLOS'!$J$70:$J$75,$B138),0)</f>
        <v>0</v>
      </c>
      <c r="R138" s="62">
        <f>IFERROR(SUMIFS('LUIS ENRIQUE '!$N$57:$N$63,'LUIS ENRIQUE '!$H$57:$H$63,"SALIDA",'LUIS ENRIQUE '!$J$57:$J$63,$B138),0)</f>
        <v>0</v>
      </c>
      <c r="S138" s="62">
        <f>IFERROR(SUMIFS(CESARIA!$N$76:$N$83,CESARIA!$H$76:$H$83,"SALIDA",CESARIA!$J$76:$J$83,$B138),0)</f>
        <v>0</v>
      </c>
      <c r="T138" s="62">
        <f>IFERROR(SUMIFS(ALAN!$N$73:$N$81,ALAN!$H$73:$H$81,"SALIDA",ALAN!$J$73:$J$81,$B138),0)</f>
        <v>0</v>
      </c>
      <c r="U138" s="62">
        <f>IFERROR(SUMIFS(ELVIA!$N$57:$N$57,ELVIA!$H$57:$H$57,"SALIDA",ELVIA!$J$57:$J$57,$B138),0)</f>
        <v>0</v>
      </c>
      <c r="V138" s="62">
        <f>IFERROR(SUMIFS(CAJA!$N$3966:$N$4577,CAJA!$H$3966:$H$4577,"SALIDA",CAJA!$J$3966:$J$4577,$B138),0)</f>
        <v>0</v>
      </c>
      <c r="W138" s="62">
        <f>IFERROR(SUMIFS('CAJA TIGRES'!$N$1109:$N$1268,'CAJA TIGRES'!$H$1109:$H$1268,"SALIDA",'CAJA TIGRES'!$J$1109:$J$1268,$B138),0)</f>
        <v>0</v>
      </c>
      <c r="X138" s="62">
        <f>IFERROR(SUMIFS(RESERVA!$N$14:$N$14,RESERVA!$H$14:$H$14,"SALIDA",RESERVA!$J$14:$J$14,$B138),0)</f>
        <v>0</v>
      </c>
      <c r="Y138" s="96">
        <f t="shared" si="45"/>
        <v>8492.5</v>
      </c>
      <c r="Z138" s="96">
        <f>Y138+'JUN25'!Z138</f>
        <v>3413096.25</v>
      </c>
    </row>
    <row r="139" spans="1:26" x14ac:dyDescent="0.3">
      <c r="B139" s="63" t="s">
        <v>181</v>
      </c>
      <c r="C139" s="62">
        <f>IFERROR(SUMIFS('MGZ121'!$N$954:'MGZ121'!$N$1021,'MGZ121'!$H$954:$H$1021,"SALIDA",'MGZ121'!$J$954:$J$1021,B139),0)</f>
        <v>5925</v>
      </c>
      <c r="D139" s="62">
        <f>IFERROR(SUMIFS('MGZ BBVA'!$N$804:$N$972,'MGZ BBVA'!$H$804:$H$972,"SALIDA",'MGZ BBVA'!$J$804:$J$972,$B139),0)</f>
        <v>0</v>
      </c>
      <c r="E139" s="62">
        <f>IFERROR(SUMIFS('MGZ DOLARES'!$N$2:$N$2,'MGZ DOLARES'!$F$2:$F$2,"SALIDA",'MGZ DOLARES'!$J$2:$J$2,$B139),0)</f>
        <v>0</v>
      </c>
      <c r="F139" s="62">
        <f>IFERROR(SUMIFS('MGZ BAJIO'!$N$67:$N$68,'MGZ BAJIO'!$H$67:$H$68,"SALIDA",'MGZ BAJIO'!$J$67:$J$68,$B139),0)</f>
        <v>0</v>
      </c>
      <c r="G139" s="62">
        <f>IFERROR(SUMIFS('VICTOR BANAMEX'!$N$333:$N$386,'VICTOR BANAMEX'!$H$333:$H$386,"SALIDA",'VICTOR BANAMEX'!$J$333:$J$386,$B139),0)</f>
        <v>0</v>
      </c>
      <c r="H139" s="62">
        <f>IFERROR(SUMIFS('VICTOR BANORTE'!$N$69:$N$76,'VICTOR BANORTE'!$H$69:$H$76,"SALIDA",'VICTOR BANORTE'!$J$69:$J$76,$B139),0)</f>
        <v>0</v>
      </c>
      <c r="I139" s="62">
        <f>IFERROR(SUMIFS(RODRIGO!$N$2:$N$2,RODRIGO!$H$2:$H$2,"SALIDA",RODRIGO!$J$2:$J$2,$B139),0)</f>
        <v>0</v>
      </c>
      <c r="J139" s="62">
        <f>IFERROR(SUMIFS(MOY!$N$39:$N$44,MOY!$F$39:$F$44,"SALIDA",MOY!$J$39:$J$44,$B139),0)</f>
        <v>0</v>
      </c>
      <c r="K139" s="62">
        <f>IFERROR(SUMIFS('NORMA RUTH'!$N$44:$N$62,'NORMA RUTH'!$H$44:$H$62,"SALIDA",'NORMA RUTH'!$J$44:$J$62,$B139),0)</f>
        <v>0</v>
      </c>
      <c r="L139" s="62">
        <f>IFERROR(SUMIFS(VALERIA!$N$29:$N$43,VALERIA!$H$29:$H$43,"SALIDA",VALERIA!$J$29:$J$43,$B139),0)</f>
        <v>0</v>
      </c>
      <c r="M139" s="62">
        <f>IFERROR(SUMIFS('MANUEL BANAMEX'!$N$67:$N$76,'MANUEL BANAMEX'!$H$67:$H$76,"SALIDA",'MANUEL BANAMEX'!$J$67:$J$76,$B139),0)</f>
        <v>0</v>
      </c>
      <c r="N139" s="62">
        <f>IFERROR(SUMIFS(ROBERTO!$N$2:$N$2,ROBERTO!$H$2:$H$2,"SALIDA",ROBERTO!$J$2:$J$2,$B139),0)</f>
        <v>0</v>
      </c>
      <c r="O139" s="62">
        <f>IFERROR(SUMIFS(JUAN!$N$73:$N$79,JUAN!$H$73:$H$79,"SALIDA",JUAN!$J$73:$J$79,$B139),0)</f>
        <v>0</v>
      </c>
      <c r="P139" s="62">
        <f>IFERROR(SUMIFS('NORMA SANCHEZ'!$N$67:$N$73,'NORMA SANCHEZ'!$H$67:$H$73,"SALIDA",'NORMA SANCHEZ'!$J$67:$J$73,$B139),0)</f>
        <v>0</v>
      </c>
      <c r="Q139" s="62">
        <f>IFERROR(SUMIFS('JOSE CARLOS'!$N$70:$N$75,'JOSE CARLOS'!$H$70:$H$75,"SALIDA",'JOSE CARLOS'!$J$70:$J$75,$B139),0)</f>
        <v>0</v>
      </c>
      <c r="R139" s="62">
        <f>IFERROR(SUMIFS('LUIS ENRIQUE '!$N$57:$N$63,'LUIS ENRIQUE '!$H$57:$H$63,"SALIDA",'LUIS ENRIQUE '!$J$57:$J$63,$B139),0)</f>
        <v>0</v>
      </c>
      <c r="S139" s="62">
        <f>IFERROR(SUMIFS(CESARIA!$N$76:$N$83,CESARIA!$H$76:$H$83,"SALIDA",CESARIA!$J$76:$J$83,$B139),0)</f>
        <v>0</v>
      </c>
      <c r="T139" s="62">
        <f>IFERROR(SUMIFS(ALAN!$N$73:$N$81,ALAN!$H$73:$H$81,"SALIDA",ALAN!$J$73:$J$81,$B139),0)</f>
        <v>0</v>
      </c>
      <c r="U139" s="62">
        <f>IFERROR(SUMIFS(ELVIA!$N$57:$N$57,ELVIA!$H$57:$H$57,"SALIDA",ELVIA!$J$57:$J$57,$B139),0)</f>
        <v>0</v>
      </c>
      <c r="V139" s="62">
        <f>IFERROR(SUMIFS(CAJA!$N$3966:$N$4577,CAJA!$H$3966:$H$4577,"SALIDA",CAJA!$J$3966:$J$4577,$B139),0)</f>
        <v>0</v>
      </c>
      <c r="W139" s="62">
        <f>IFERROR(SUMIFS('CAJA TIGRES'!$N$1109:$N$1268,'CAJA TIGRES'!$H$1109:$H$1268,"SALIDA",'CAJA TIGRES'!$J$1109:$J$1268,$B139),0)</f>
        <v>0</v>
      </c>
      <c r="X139" s="62">
        <f>IFERROR(SUMIFS(RESERVA!$N$14:$N$14,RESERVA!$H$14:$H$14,"SALIDA",RESERVA!$J$14:$J$14,$B139),0)</f>
        <v>0</v>
      </c>
      <c r="Y139" s="96">
        <f t="shared" si="44"/>
        <v>5925</v>
      </c>
      <c r="Z139" s="96">
        <f>Y139+'JUN25'!Z139</f>
        <v>3453881.25</v>
      </c>
    </row>
    <row r="140" spans="1:26" x14ac:dyDescent="0.3">
      <c r="B140" s="63" t="s">
        <v>182</v>
      </c>
      <c r="C140" s="62">
        <f>IFERROR(SUMIFS('MGZ121'!$N$954:'MGZ121'!$N$1021,'MGZ121'!$H$954:$H$1021,"SALIDA",'MGZ121'!$J$954:$J$1021,B140),0)</f>
        <v>0</v>
      </c>
      <c r="D140" s="62">
        <f>IFERROR(SUMIFS('MGZ BBVA'!$N$804:$N$972,'MGZ BBVA'!$H$804:$H$972,"SALIDA",'MGZ BBVA'!$J$804:$J$972,$B140),0)</f>
        <v>10270</v>
      </c>
      <c r="E140" s="62">
        <f>IFERROR(SUMIFS('MGZ DOLARES'!$N$2:$N$2,'MGZ DOLARES'!$F$2:$F$2,"SALIDA",'MGZ DOLARES'!$J$2:$J$2,$B140),0)</f>
        <v>0</v>
      </c>
      <c r="F140" s="62">
        <f>IFERROR(SUMIFS('MGZ BAJIO'!$N$67:$N$68,'MGZ BAJIO'!$H$67:$H$68,"SALIDA",'MGZ BAJIO'!$J$67:$J$68,$B140),0)</f>
        <v>0</v>
      </c>
      <c r="G140" s="62">
        <f>IFERROR(SUMIFS('VICTOR BANAMEX'!$N$333:$N$386,'VICTOR BANAMEX'!$H$333:$H$386,"SALIDA",'VICTOR BANAMEX'!$J$333:$J$386,$B140),0)</f>
        <v>0</v>
      </c>
      <c r="H140" s="62">
        <f>IFERROR(SUMIFS('VICTOR BANORTE'!$N$69:$N$76,'VICTOR BANORTE'!$H$69:$H$76,"SALIDA",'VICTOR BANORTE'!$J$69:$J$76,$B140),0)</f>
        <v>0</v>
      </c>
      <c r="I140" s="62">
        <f>IFERROR(SUMIFS(RODRIGO!$N$2:$N$2,RODRIGO!$H$2:$H$2,"SALIDA",RODRIGO!$J$2:$J$2,$B140),0)</f>
        <v>0</v>
      </c>
      <c r="J140" s="62">
        <f>IFERROR(SUMIFS(MOY!$N$39:$N$44,MOY!$F$39:$F$44,"SALIDA",MOY!$J$39:$J$44,$B140),0)</f>
        <v>0</v>
      </c>
      <c r="K140" s="62">
        <f>IFERROR(SUMIFS('NORMA RUTH'!$N$44:$N$62,'NORMA RUTH'!$H$44:$H$62,"SALIDA",'NORMA RUTH'!$J$44:$J$62,$B140),0)</f>
        <v>0</v>
      </c>
      <c r="L140" s="62">
        <f>IFERROR(SUMIFS(VALERIA!$N$29:$N$43,VALERIA!$H$29:$H$43,"SALIDA",VALERIA!$J$29:$J$43,$B140),0)</f>
        <v>0</v>
      </c>
      <c r="M140" s="62">
        <f>IFERROR(SUMIFS('MANUEL BANAMEX'!$N$67:$N$76,'MANUEL BANAMEX'!$H$67:$H$76,"SALIDA",'MANUEL BANAMEX'!$J$67:$J$76,$B140),0)</f>
        <v>0</v>
      </c>
      <c r="N140" s="62">
        <f>IFERROR(SUMIFS(ROBERTO!$N$2:$N$2,ROBERTO!$H$2:$H$2,"SALIDA",ROBERTO!$J$2:$J$2,$B140),0)</f>
        <v>0</v>
      </c>
      <c r="O140" s="62">
        <f>IFERROR(SUMIFS(JUAN!$N$73:$N$79,JUAN!$H$73:$H$79,"SALIDA",JUAN!$J$73:$J$79,$B140),0)</f>
        <v>0</v>
      </c>
      <c r="P140" s="62">
        <f>IFERROR(SUMIFS('NORMA SANCHEZ'!$N$67:$N$73,'NORMA SANCHEZ'!$H$67:$H$73,"SALIDA",'NORMA SANCHEZ'!$J$67:$J$73,$B140),0)</f>
        <v>0</v>
      </c>
      <c r="Q140" s="62">
        <f>IFERROR(SUMIFS('JOSE CARLOS'!$N$70:$N$75,'JOSE CARLOS'!$H$70:$H$75,"SALIDA",'JOSE CARLOS'!$J$70:$J$75,$B140),0)</f>
        <v>0</v>
      </c>
      <c r="R140" s="62">
        <f>IFERROR(SUMIFS('LUIS ENRIQUE '!$N$57:$N$63,'LUIS ENRIQUE '!$H$57:$H$63,"SALIDA",'LUIS ENRIQUE '!$J$57:$J$63,$B140),0)</f>
        <v>0</v>
      </c>
      <c r="S140" s="62">
        <f>IFERROR(SUMIFS(CESARIA!$N$76:$N$83,CESARIA!$H$76:$H$83,"SALIDA",CESARIA!$J$76:$J$83,$B140),0)</f>
        <v>0</v>
      </c>
      <c r="T140" s="62">
        <f>IFERROR(SUMIFS(ALAN!$N$73:$N$81,ALAN!$H$73:$H$81,"SALIDA",ALAN!$J$73:$J$81,$B140),0)</f>
        <v>0</v>
      </c>
      <c r="U140" s="62">
        <f>IFERROR(SUMIFS(ELVIA!$N$57:$N$57,ELVIA!$H$57:$H$57,"SALIDA",ELVIA!$J$57:$J$57,$B140),0)</f>
        <v>0</v>
      </c>
      <c r="V140" s="62">
        <f>IFERROR(SUMIFS(CAJA!$N$3966:$N$4577,CAJA!$H$3966:$H$4577,"SALIDA",CAJA!$J$3966:$J$4577,$B140),0)</f>
        <v>0</v>
      </c>
      <c r="W140" s="62">
        <f>IFERROR(SUMIFS('CAJA TIGRES'!$N$1109:$N$1268,'CAJA TIGRES'!$H$1109:$H$1268,"SALIDA",'CAJA TIGRES'!$J$1109:$J$1268,$B140),0)</f>
        <v>0</v>
      </c>
      <c r="X140" s="62">
        <f>IFERROR(SUMIFS(RESERVA!$N$14:$N$14,RESERVA!$H$14:$H$14,"SALIDA",RESERVA!$J$14:$J$14,$B140),0)</f>
        <v>0</v>
      </c>
      <c r="Y140" s="96">
        <f t="shared" si="44"/>
        <v>10270</v>
      </c>
      <c r="Z140" s="96">
        <f>Y140+'JUN25'!Z140</f>
        <v>3455887.21</v>
      </c>
    </row>
    <row r="141" spans="1:26" x14ac:dyDescent="0.3">
      <c r="B141" s="63" t="s">
        <v>183</v>
      </c>
      <c r="C141" s="62">
        <f>IFERROR(SUMIFS('MGZ121'!$N$954:'MGZ121'!$N$1021,'MGZ121'!$H$954:$H$1021,"SALIDA",'MGZ121'!$J$954:$J$1021,B141),0)</f>
        <v>261000</v>
      </c>
      <c r="D141" s="62">
        <f>IFERROR(SUMIFS('MGZ BBVA'!$N$804:$N$972,'MGZ BBVA'!$H$804:$H$972,"SALIDA",'MGZ BBVA'!$J$804:$J$972,$B141),0)</f>
        <v>5628.75</v>
      </c>
      <c r="E141" s="62">
        <f>IFERROR(SUMIFS('MGZ DOLARES'!$N$2:$N$2,'MGZ DOLARES'!$F$2:$F$2,"SALIDA",'MGZ DOLARES'!$J$2:$J$2,$B141),0)</f>
        <v>0</v>
      </c>
      <c r="F141" s="62">
        <f>IFERROR(SUMIFS('MGZ BAJIO'!$N$67:$N$68,'MGZ BAJIO'!$H$67:$H$68,"SALIDA",'MGZ BAJIO'!$J$67:$J$68,$B141),0)</f>
        <v>0</v>
      </c>
      <c r="G141" s="62">
        <f>IFERROR(SUMIFS('VICTOR BANAMEX'!$N$333:$N$386,'VICTOR BANAMEX'!$H$333:$H$386,"SALIDA",'VICTOR BANAMEX'!$J$333:$J$386,$B141),0)</f>
        <v>0</v>
      </c>
      <c r="H141" s="62">
        <f>IFERROR(SUMIFS('VICTOR BANORTE'!$N$69:$N$76,'VICTOR BANORTE'!$H$69:$H$76,"SALIDA",'VICTOR BANORTE'!$J$69:$J$76,$B141),0)</f>
        <v>0</v>
      </c>
      <c r="I141" s="62">
        <f>IFERROR(SUMIFS(RODRIGO!$N$2:$N$2,RODRIGO!$H$2:$H$2,"SALIDA",RODRIGO!$J$2:$J$2,$B141),0)</f>
        <v>0</v>
      </c>
      <c r="J141" s="62">
        <f>IFERROR(SUMIFS(MOY!$N$39:$N$44,MOY!$F$39:$F$44,"SALIDA",MOY!$J$39:$J$44,$B141),0)</f>
        <v>0</v>
      </c>
      <c r="K141" s="62">
        <f>IFERROR(SUMIFS('NORMA RUTH'!$N$44:$N$62,'NORMA RUTH'!$H$44:$H$62,"SALIDA",'NORMA RUTH'!$J$44:$J$62,$B141),0)</f>
        <v>0</v>
      </c>
      <c r="L141" s="62">
        <f>IFERROR(SUMIFS(VALERIA!$N$29:$N$43,VALERIA!$H$29:$H$43,"SALIDA",VALERIA!$J$29:$J$43,$B141),0)</f>
        <v>0</v>
      </c>
      <c r="M141" s="62">
        <f>IFERROR(SUMIFS('MANUEL BANAMEX'!$N$67:$N$76,'MANUEL BANAMEX'!$H$67:$H$76,"SALIDA",'MANUEL BANAMEX'!$J$67:$J$76,$B141),0)</f>
        <v>0</v>
      </c>
      <c r="N141" s="62">
        <f>IFERROR(SUMIFS(ROBERTO!$N$2:$N$2,ROBERTO!$H$2:$H$2,"SALIDA",ROBERTO!$J$2:$J$2,$B141),0)</f>
        <v>0</v>
      </c>
      <c r="O141" s="62">
        <f>IFERROR(SUMIFS(JUAN!$N$73:$N$79,JUAN!$H$73:$H$79,"SALIDA",JUAN!$J$73:$J$79,$B141),0)</f>
        <v>0</v>
      </c>
      <c r="P141" s="62">
        <f>IFERROR(SUMIFS('NORMA SANCHEZ'!$N$67:$N$73,'NORMA SANCHEZ'!$H$67:$H$73,"SALIDA",'NORMA SANCHEZ'!$J$67:$J$73,$B141),0)</f>
        <v>0</v>
      </c>
      <c r="Q141" s="62">
        <f>IFERROR(SUMIFS('JOSE CARLOS'!$N$70:$N$75,'JOSE CARLOS'!$H$70:$H$75,"SALIDA",'JOSE CARLOS'!$J$70:$J$75,$B141),0)</f>
        <v>0</v>
      </c>
      <c r="R141" s="62">
        <f>IFERROR(SUMIFS('LUIS ENRIQUE '!$N$57:$N$63,'LUIS ENRIQUE '!$H$57:$H$63,"SALIDA",'LUIS ENRIQUE '!$J$57:$J$63,$B141),0)</f>
        <v>0</v>
      </c>
      <c r="S141" s="62">
        <f>IFERROR(SUMIFS(CESARIA!$N$76:$N$83,CESARIA!$H$76:$H$83,"SALIDA",CESARIA!$J$76:$J$83,$B141),0)</f>
        <v>0</v>
      </c>
      <c r="T141" s="62">
        <f>IFERROR(SUMIFS(ALAN!$N$73:$N$81,ALAN!$H$73:$H$81,"SALIDA",ALAN!$J$73:$J$81,$B141),0)</f>
        <v>0</v>
      </c>
      <c r="U141" s="62">
        <f>IFERROR(SUMIFS(ELVIA!$N$57:$N$57,ELVIA!$H$57:$H$57,"SALIDA",ELVIA!$J$57:$J$57,$B141),0)</f>
        <v>0</v>
      </c>
      <c r="V141" s="62">
        <f>IFERROR(SUMIFS(CAJA!$N$3966:$N$4577,CAJA!$H$3966:$H$4577,"SALIDA",CAJA!$J$3966:$J$4577,$B141),0)</f>
        <v>0</v>
      </c>
      <c r="W141" s="62">
        <f>IFERROR(SUMIFS('CAJA TIGRES'!$N$1109:$N$1268,'CAJA TIGRES'!$H$1109:$H$1268,"SALIDA",'CAJA TIGRES'!$J$1109:$J$1268,$B141),0)</f>
        <v>0</v>
      </c>
      <c r="X141" s="62">
        <f>IFERROR(SUMIFS(RESERVA!$N$14:$N$14,RESERVA!$H$14:$H$14,"SALIDA",RESERVA!$J$14:$J$14,$B141),0)</f>
        <v>0</v>
      </c>
      <c r="Y141" s="96">
        <f t="shared" si="44"/>
        <v>266628.75</v>
      </c>
      <c r="Z141" s="96">
        <f>Y141+'JUN25'!Z141</f>
        <v>3714880</v>
      </c>
    </row>
    <row r="142" spans="1:26" x14ac:dyDescent="0.3">
      <c r="B142" s="63" t="s">
        <v>184</v>
      </c>
      <c r="C142" s="62">
        <f>IFERROR(SUMIFS('MGZ121'!$N$954:'MGZ121'!$N$1021,'MGZ121'!$H$954:$H$1021,"SALIDA",'MGZ121'!$J$954:$J$1021,B142),0)</f>
        <v>0</v>
      </c>
      <c r="D142" s="62">
        <f>IFERROR(SUMIFS('MGZ BBVA'!$N$804:$N$972,'MGZ BBVA'!$H$804:$H$972,"SALIDA",'MGZ BBVA'!$J$804:$J$972,$B142),0)</f>
        <v>0</v>
      </c>
      <c r="E142" s="62">
        <f>IFERROR(SUMIFS('MGZ DOLARES'!$N$2:$N$2,'MGZ DOLARES'!$F$2:$F$2,"SALIDA",'MGZ DOLARES'!$J$2:$J$2,$B142),0)</f>
        <v>0</v>
      </c>
      <c r="F142" s="62">
        <f>IFERROR(SUMIFS('MGZ BAJIO'!$N$67:$N$68,'MGZ BAJIO'!$H$67:$H$68,"SALIDA",'MGZ BAJIO'!$J$67:$J$68,$B142),0)</f>
        <v>0</v>
      </c>
      <c r="G142" s="62">
        <f>IFERROR(SUMIFS('VICTOR BANAMEX'!$N$333:$N$386,'VICTOR BANAMEX'!$H$333:$H$386,"SALIDA",'VICTOR BANAMEX'!$J$333:$J$386,$B142),0)</f>
        <v>0</v>
      </c>
      <c r="H142" s="62">
        <f>IFERROR(SUMIFS('VICTOR BANORTE'!$N$69:$N$76,'VICTOR BANORTE'!$H$69:$H$76,"SALIDA",'VICTOR BANORTE'!$J$69:$J$76,$B142),0)</f>
        <v>0</v>
      </c>
      <c r="I142" s="62">
        <f>IFERROR(SUMIFS(RODRIGO!$N$2:$N$2,RODRIGO!$H$2:$H$2,"SALIDA",RODRIGO!$J$2:$J$2,$B142),0)</f>
        <v>0</v>
      </c>
      <c r="J142" s="62">
        <f>IFERROR(SUMIFS(MOY!$N$39:$N$44,MOY!$F$39:$F$44,"SALIDA",MOY!$J$39:$J$44,$B142),0)</f>
        <v>0</v>
      </c>
      <c r="K142" s="62">
        <f>IFERROR(SUMIFS('NORMA RUTH'!$N$44:$N$62,'NORMA RUTH'!$H$44:$H$62,"SALIDA",'NORMA RUTH'!$J$44:$J$62,$B142),0)</f>
        <v>0</v>
      </c>
      <c r="L142" s="62">
        <f>IFERROR(SUMIFS(VALERIA!$N$29:$N$43,VALERIA!$H$29:$H$43,"SALIDA",VALERIA!$J$29:$J$43,$B142),0)</f>
        <v>0</v>
      </c>
      <c r="M142" s="62">
        <f>IFERROR(SUMIFS('MANUEL BANAMEX'!$N$67:$N$76,'MANUEL BANAMEX'!$H$67:$H$76,"SALIDA",'MANUEL BANAMEX'!$J$67:$J$76,$B142),0)</f>
        <v>0</v>
      </c>
      <c r="N142" s="62">
        <f>IFERROR(SUMIFS(ROBERTO!$N$2:$N$2,ROBERTO!$H$2:$H$2,"SALIDA",ROBERTO!$J$2:$J$2,$B142),0)</f>
        <v>0</v>
      </c>
      <c r="O142" s="62">
        <f>IFERROR(SUMIFS(JUAN!$N$73:$N$79,JUAN!$H$73:$H$79,"SALIDA",JUAN!$J$73:$J$79,$B142),0)</f>
        <v>0</v>
      </c>
      <c r="P142" s="62">
        <f>IFERROR(SUMIFS('NORMA SANCHEZ'!$N$67:$N$73,'NORMA SANCHEZ'!$H$67:$H$73,"SALIDA",'NORMA SANCHEZ'!$J$67:$J$73,$B142),0)</f>
        <v>0</v>
      </c>
      <c r="Q142" s="62">
        <f>IFERROR(SUMIFS('JOSE CARLOS'!$N$70:$N$75,'JOSE CARLOS'!$H$70:$H$75,"SALIDA",'JOSE CARLOS'!$J$70:$J$75,$B142),0)</f>
        <v>0</v>
      </c>
      <c r="R142" s="62">
        <f>IFERROR(SUMIFS('LUIS ENRIQUE '!$N$57:$N$63,'LUIS ENRIQUE '!$H$57:$H$63,"SALIDA",'LUIS ENRIQUE '!$J$57:$J$63,$B142),0)</f>
        <v>0</v>
      </c>
      <c r="S142" s="62">
        <f>IFERROR(SUMIFS(CESARIA!$N$76:$N$83,CESARIA!$H$76:$H$83,"SALIDA",CESARIA!$J$76:$J$83,$B142),0)</f>
        <v>0</v>
      </c>
      <c r="T142" s="62">
        <f>IFERROR(SUMIFS(ALAN!$N$73:$N$81,ALAN!$H$73:$H$81,"SALIDA",ALAN!$J$73:$J$81,$B142),0)</f>
        <v>0</v>
      </c>
      <c r="U142" s="62">
        <f>IFERROR(SUMIFS(ELVIA!$N$57:$N$57,ELVIA!$H$57:$H$57,"SALIDA",ELVIA!$J$57:$J$57,$B142),0)</f>
        <v>0</v>
      </c>
      <c r="V142" s="62">
        <f>IFERROR(SUMIFS(CAJA!$N$3966:$N$4577,CAJA!$H$3966:$H$4577,"SALIDA",CAJA!$J$3966:$J$4577,$B142),0)</f>
        <v>0</v>
      </c>
      <c r="W142" s="62">
        <f>IFERROR(SUMIFS('CAJA TIGRES'!$N$1109:$N$1268,'CAJA TIGRES'!$H$1109:$H$1268,"SALIDA",'CAJA TIGRES'!$J$1109:$J$1268,$B142),0)</f>
        <v>0</v>
      </c>
      <c r="X142" s="62">
        <f>IFERROR(SUMIFS(RESERVA!$N$14:$N$14,RESERVA!$H$14:$H$14,"SALIDA",RESERVA!$J$14:$J$14,$B142),0)</f>
        <v>0</v>
      </c>
      <c r="Y142" s="96">
        <f t="shared" si="44"/>
        <v>0</v>
      </c>
      <c r="Z142" s="96">
        <f>Y142+'JUN25'!Z142</f>
        <v>2403871.25</v>
      </c>
    </row>
    <row r="143" spans="1:26" x14ac:dyDescent="0.3">
      <c r="A143">
        <v>12.2</v>
      </c>
      <c r="B143" s="63" t="s">
        <v>33</v>
      </c>
      <c r="C143" s="62">
        <f>IFERROR(SUMIFS('MGZ121'!$N$954:'MGZ121'!$N$1021,'MGZ121'!$H$954:$H$1021,"SALIDA",'MGZ121'!$J$954:$J$1021,B143),0)</f>
        <v>100000</v>
      </c>
      <c r="D143" s="62">
        <f>IFERROR(SUMIFS('MGZ BBVA'!$N$804:$N$972,'MGZ BBVA'!$H$804:$H$972,"SALIDA",'MGZ BBVA'!$J$804:$J$972,$B143),0)</f>
        <v>225708.41</v>
      </c>
      <c r="E143" s="62">
        <f>IFERROR(SUMIFS('MGZ DOLARES'!$N$2:$N$2,'MGZ DOLARES'!$F$2:$F$2,"SALIDA",'MGZ DOLARES'!$J$2:$J$2,$B143),0)</f>
        <v>0</v>
      </c>
      <c r="F143" s="62">
        <f>IFERROR(SUMIFS('MGZ BAJIO'!$N$67:$N$68,'MGZ BAJIO'!$H$67:$H$68,"SALIDA",'MGZ BAJIO'!$J$67:$J$68,$B143),0)</f>
        <v>0</v>
      </c>
      <c r="G143" s="62">
        <f>IFERROR(SUMIFS('VICTOR BANAMEX'!$N$333:$N$386,'VICTOR BANAMEX'!$H$333:$H$386,"SALIDA",'VICTOR BANAMEX'!$J$333:$J$386,$B143),0)</f>
        <v>153000</v>
      </c>
      <c r="H143" s="62">
        <f>IFERROR(SUMIFS('VICTOR BANORTE'!$N$69:$N$76,'VICTOR BANORTE'!$H$69:$H$76,"SALIDA",'VICTOR BANORTE'!$J$69:$J$76,$B143),0)</f>
        <v>0</v>
      </c>
      <c r="I143" s="62">
        <f>IFERROR(SUMIFS(RODRIGO!$N$2:$N$2,RODRIGO!$H$2:$H$2,"SALIDA",RODRIGO!$J$2:$J$2,$B143),0)</f>
        <v>0</v>
      </c>
      <c r="J143" s="62">
        <v>1125000</v>
      </c>
      <c r="K143" s="62">
        <f>IFERROR(SUMIFS('NORMA RUTH'!$N$44:$N$62,'NORMA RUTH'!$H$44:$H$62,"SALIDA",'NORMA RUTH'!$J$44:$J$62,$B143),0)</f>
        <v>1125000</v>
      </c>
      <c r="L143" s="62">
        <f>IFERROR(SUMIFS(VALERIA!$N$29:$N$43,VALERIA!$H$29:$H$43,"SALIDA",VALERIA!$J$29:$J$43,$B143),0)</f>
        <v>700000</v>
      </c>
      <c r="M143" s="62">
        <f>IFERROR(SUMIFS('MANUEL BANAMEX'!$N$67:$N$76,'MANUEL BANAMEX'!$H$67:$H$76,"SALIDA",'MANUEL BANAMEX'!$J$67:$J$76,$B143),0)</f>
        <v>0</v>
      </c>
      <c r="N143" s="62">
        <f>IFERROR(SUMIFS(ROBERTO!$N$2:$N$2,ROBERTO!$H$2:$H$2,"SALIDA",ROBERTO!$J$2:$J$2,$B143),0)</f>
        <v>0</v>
      </c>
      <c r="O143" s="62">
        <f>IFERROR(SUMIFS(JUAN!$N$73:$N$79,JUAN!$H$73:$H$79,"SALIDA",JUAN!$J$73:$J$79,$B143),0)</f>
        <v>0</v>
      </c>
      <c r="P143" s="62">
        <f>IFERROR(SUMIFS('NORMA SANCHEZ'!$N$67:$N$73,'NORMA SANCHEZ'!$H$67:$H$73,"SALIDA",'NORMA SANCHEZ'!$J$67:$J$73,$B143),0)</f>
        <v>0</v>
      </c>
      <c r="Q143" s="62">
        <f>IFERROR(SUMIFS('JOSE CARLOS'!$N$70:$N$75,'JOSE CARLOS'!$H$70:$H$75,"SALIDA",'JOSE CARLOS'!$J$70:$J$75,$B143),0)</f>
        <v>0</v>
      </c>
      <c r="R143" s="62">
        <f>IFERROR(SUMIFS('LUIS ENRIQUE '!$N$57:$N$63,'LUIS ENRIQUE '!$H$57:$H$63,"SALIDA",'LUIS ENRIQUE '!$J$57:$J$63,$B143),0)</f>
        <v>175000</v>
      </c>
      <c r="S143" s="62">
        <f>IFERROR(SUMIFS(CESARIA!$N$76:$N$83,CESARIA!$H$76:$H$83,"SALIDA",CESARIA!$J$76:$J$83,$B143),0)</f>
        <v>0</v>
      </c>
      <c r="T143" s="62">
        <f>IFERROR(SUMIFS(ALAN!$N$73:$N$81,ALAN!$H$73:$H$81,"SALIDA",ALAN!$J$73:$J$81,$B143),0)</f>
        <v>260000</v>
      </c>
      <c r="U143" s="62">
        <f>IFERROR(SUMIFS(ELVIA!$N$57:$N$57,ELVIA!$H$57:$H$57,"SALIDA",ELVIA!$J$57:$J$57,$B143),0)</f>
        <v>0</v>
      </c>
      <c r="V143" s="62">
        <f>IFERROR(SUMIFS(CAJA!$N$3966:$N$4577,CAJA!$H$3966:$H$4577,"SALIDA",CAJA!$J$3966:$J$4577,$B143),0)</f>
        <v>0</v>
      </c>
      <c r="W143" s="62">
        <f>IFERROR(SUMIFS('CAJA TIGRES'!$N$1109:$N$1268,'CAJA TIGRES'!$H$1109:$H$1268,"SALIDA",'CAJA TIGRES'!$J$1109:$J$1268,$B143),0)</f>
        <v>83000</v>
      </c>
      <c r="X143" s="62">
        <f>IFERROR(SUMIFS(RESERVA!$N$14:$N$14,RESERVA!$H$14:$H$14,"SALIDA",RESERVA!$J$14:$J$14,$B143),0)</f>
        <v>0</v>
      </c>
      <c r="Y143" s="96">
        <f t="shared" si="44"/>
        <v>3946708.41</v>
      </c>
      <c r="Z143" s="96">
        <f>Y143+'JUN25'!Z143</f>
        <v>31026489.449999999</v>
      </c>
    </row>
    <row r="144" spans="1:26" x14ac:dyDescent="0.3">
      <c r="B144" s="63" t="s">
        <v>200</v>
      </c>
      <c r="C144" s="62">
        <f>IFERROR(SUMIFS('MGZ121'!$N$954:'MGZ121'!$N$1021,'MGZ121'!$H$954:$H$1021,"SALIDA",'MGZ121'!$J$954:$J$1021,B144),0)</f>
        <v>0</v>
      </c>
      <c r="D144" s="62">
        <f>IFERROR(SUMIFS('MGZ BBVA'!$N$804:$N$972,'MGZ BBVA'!$H$804:$H$972,"SALIDA",'MGZ BBVA'!$J$804:$J$972,$B144),0)</f>
        <v>0</v>
      </c>
      <c r="E144" s="62">
        <f>IFERROR(SUMIFS('MGZ DOLARES'!$N$2:$N$2,'MGZ DOLARES'!$F$2:$F$2,"SALIDA",'MGZ DOLARES'!$J$2:$J$2,$B144),0)</f>
        <v>0</v>
      </c>
      <c r="F144" s="62">
        <f>IFERROR(SUMIFS('MGZ BAJIO'!$N$67:$N$68,'MGZ BAJIO'!$H$67:$H$68,"SALIDA",'MGZ BAJIO'!$J$67:$J$68,$B144),0)</f>
        <v>0</v>
      </c>
      <c r="G144" s="62">
        <f>IFERROR(SUMIFS('VICTOR BANAMEX'!$N$333:$N$386,'VICTOR BANAMEX'!$H$333:$H$386,"SALIDA",'VICTOR BANAMEX'!$J$333:$J$386,$B144),0)</f>
        <v>0</v>
      </c>
      <c r="H144" s="62">
        <f>IFERROR(SUMIFS('VICTOR BANORTE'!$N$69:$N$76,'VICTOR BANORTE'!$H$69:$H$76,"SALIDA",'VICTOR BANORTE'!$J$69:$J$76,$B144),0)</f>
        <v>0</v>
      </c>
      <c r="I144" s="62">
        <f>IFERROR(SUMIFS(RODRIGO!$N$2:$N$2,RODRIGO!$H$2:$H$2,"SALIDA",RODRIGO!$J$2:$J$2,$B144),0)</f>
        <v>0</v>
      </c>
      <c r="J144" s="62">
        <f>IFERROR(SUMIFS(MOY!$N$39:$N$44,MOY!$F$39:$F$44,"SALIDA",MOY!$J$39:$J$44,$B144),0)</f>
        <v>0</v>
      </c>
      <c r="K144" s="62">
        <f>IFERROR(SUMIFS('NORMA RUTH'!$N$44:$N$62,'NORMA RUTH'!$H$44:$H$62,"SALIDA",'NORMA RUTH'!$J$44:$J$62,$B144),0)</f>
        <v>0</v>
      </c>
      <c r="L144" s="62">
        <f>IFERROR(SUMIFS(VALERIA!$N$29:$N$43,VALERIA!$H$29:$H$43,"SALIDA",VALERIA!$J$29:$J$43,$B144),0)</f>
        <v>0</v>
      </c>
      <c r="M144" s="62">
        <f>IFERROR(SUMIFS('MANUEL BANAMEX'!$N$67:$N$76,'MANUEL BANAMEX'!$H$67:$H$76,"SALIDA",'MANUEL BANAMEX'!$J$67:$J$76,$B144),0)</f>
        <v>0</v>
      </c>
      <c r="N144" s="62">
        <f>IFERROR(SUMIFS(ROBERTO!$N$2:$N$2,ROBERTO!$H$2:$H$2,"SALIDA",ROBERTO!$J$2:$J$2,$B144),0)</f>
        <v>0</v>
      </c>
      <c r="O144" s="62">
        <f>IFERROR(SUMIFS(JUAN!$N$73:$N$79,JUAN!$H$73:$H$79,"SALIDA",JUAN!$J$73:$J$79,$B144),0)</f>
        <v>0</v>
      </c>
      <c r="P144" s="62">
        <f>IFERROR(SUMIFS('NORMA SANCHEZ'!$N$67:$N$73,'NORMA SANCHEZ'!$H$67:$H$73,"SALIDA",'NORMA SANCHEZ'!$J$67:$J$73,$B144),0)</f>
        <v>0</v>
      </c>
      <c r="Q144" s="62">
        <f>IFERROR(SUMIFS('JOSE CARLOS'!$N$70:$N$75,'JOSE CARLOS'!$H$70:$H$75,"SALIDA",'JOSE CARLOS'!$J$70:$J$75,$B144),0)</f>
        <v>0</v>
      </c>
      <c r="R144" s="62">
        <f>IFERROR(SUMIFS('LUIS ENRIQUE '!$N$57:$N$63,'LUIS ENRIQUE '!$H$57:$H$63,"SALIDA",'LUIS ENRIQUE '!$J$57:$J$63,$B144),0)</f>
        <v>0</v>
      </c>
      <c r="S144" s="62">
        <f>IFERROR(SUMIFS(CESARIA!$N$76:$N$83,CESARIA!$H$76:$H$83,"SALIDA",CESARIA!$J$76:$J$83,$B144),0)</f>
        <v>0</v>
      </c>
      <c r="T144" s="62">
        <f>IFERROR(SUMIFS(ALAN!$N$73:$N$81,ALAN!$H$73:$H$81,"SALIDA",ALAN!$J$73:$J$81,$B144),0)</f>
        <v>0</v>
      </c>
      <c r="U144" s="62">
        <f>IFERROR(SUMIFS(ELVIA!$N$57:$N$57,ELVIA!$H$57:$H$57,"SALIDA",ELVIA!$J$57:$J$57,$B144),0)</f>
        <v>0</v>
      </c>
      <c r="V144" s="146">
        <f>IFERROR(SUMIFS(CAJA!$N$3966:$N$4577,CAJA!$H$3966:$H$4577,"SALIDA",CAJA!$J$3966:$J$4577,$B144),0)</f>
        <v>1202012</v>
      </c>
      <c r="W144" s="62">
        <f>IFERROR(SUMIFS('CAJA TIGRES'!$N$1109:$N$1268,'CAJA TIGRES'!$H$1109:$H$1268,"SALIDA",'CAJA TIGRES'!$J$1109:$J$1268,$B144),0)</f>
        <v>0</v>
      </c>
      <c r="X144" s="62">
        <f>IFERROR(SUMIFS(RESERVA!$N$14:$N$14,RESERVA!$H$14:$H$14,"SALIDA",RESERVA!$J$14:$J$14,$B144),0)</f>
        <v>0</v>
      </c>
      <c r="Y144" s="96">
        <f t="shared" si="44"/>
        <v>1202012</v>
      </c>
      <c r="Z144" s="96">
        <f>Y144+'JUN25'!Z144</f>
        <v>8652728</v>
      </c>
    </row>
    <row r="145" spans="1:31" x14ac:dyDescent="0.3">
      <c r="B145" s="63" t="s">
        <v>213</v>
      </c>
      <c r="C145" s="62">
        <f>IFERROR(SUMIFS('MGZ121'!$N$954:'MGZ121'!$N$1021,'MGZ121'!$H$954:$H$1021,"SALIDA",'MGZ121'!$J$954:$J$1021,B145),0)</f>
        <v>0</v>
      </c>
      <c r="D145" s="62">
        <f>IFERROR(SUMIFS('MGZ BBVA'!$N$804:$N$972,'MGZ BBVA'!$H$804:$H$972,"SALIDA",'MGZ BBVA'!$J$804:$J$972,$B145),0)</f>
        <v>0</v>
      </c>
      <c r="E145" s="62">
        <f>IFERROR(SUMIFS('MGZ DOLARES'!$N$2:$N$2,'MGZ DOLARES'!$F$2:$F$2,"SALIDA",'MGZ DOLARES'!$J$2:$J$2,$B145),0)</f>
        <v>0</v>
      </c>
      <c r="F145" s="62">
        <f>IFERROR(SUMIFS('MGZ BAJIO'!$N$67:$N$68,'MGZ BAJIO'!$H$67:$H$68,"SALIDA",'MGZ BAJIO'!$J$67:$J$68,$B145),0)</f>
        <v>0</v>
      </c>
      <c r="G145" s="62">
        <f>IFERROR(SUMIFS('VICTOR BANAMEX'!$N$333:$N$386,'VICTOR BANAMEX'!$H$333:$H$386,"SALIDA",'VICTOR BANAMEX'!$J$333:$J$386,$B145),0)</f>
        <v>0</v>
      </c>
      <c r="H145" s="62">
        <f>IFERROR(SUMIFS('VICTOR BANORTE'!$N$69:$N$76,'VICTOR BANORTE'!$H$69:$H$76,"SALIDA",'VICTOR BANORTE'!$J$69:$J$76,$B145),0)</f>
        <v>0</v>
      </c>
      <c r="I145" s="62">
        <f>IFERROR(SUMIFS(RODRIGO!$N$2:$N$2,RODRIGO!$H$2:$H$2,"SALIDA",RODRIGO!$J$2:$J$2,$B145),0)</f>
        <v>0</v>
      </c>
      <c r="J145" s="62">
        <f>IFERROR(SUMIFS(MOY!$N$39:$N$44,MOY!$F$39:$F$44,"SALIDA",MOY!$J$39:$J$44,$B145),0)</f>
        <v>0</v>
      </c>
      <c r="K145" s="62">
        <f>IFERROR(SUMIFS('NORMA RUTH'!$N$44:$N$62,'NORMA RUTH'!$H$44:$H$62,"SALIDA",'NORMA RUTH'!$J$44:$J$62,$B145),0)</f>
        <v>0</v>
      </c>
      <c r="L145" s="62">
        <f>IFERROR(SUMIFS(VALERIA!$N$29:$N$43,VALERIA!$H$29:$H$43,"SALIDA",VALERIA!$J$29:$J$43,$B145),0)</f>
        <v>0</v>
      </c>
      <c r="M145" s="62">
        <f>IFERROR(SUMIFS('MANUEL BANAMEX'!$N$67:$N$76,'MANUEL BANAMEX'!$H$67:$H$76,"SALIDA",'MANUEL BANAMEX'!$J$67:$J$76,$B145),0)</f>
        <v>0</v>
      </c>
      <c r="N145" s="62">
        <f>IFERROR(SUMIFS(ROBERTO!$N$2:$N$2,ROBERTO!$H$2:$H$2,"SALIDA",ROBERTO!$J$2:$J$2,$B145),0)</f>
        <v>0</v>
      </c>
      <c r="O145" s="62">
        <f>IFERROR(SUMIFS(JUAN!$N$73:$N$79,JUAN!$H$73:$H$79,"SALIDA",JUAN!$J$73:$J$79,$B145),0)</f>
        <v>0</v>
      </c>
      <c r="P145" s="62">
        <f>IFERROR(SUMIFS('NORMA SANCHEZ'!$N$67:$N$73,'NORMA SANCHEZ'!$H$67:$H$73,"SALIDA",'NORMA SANCHEZ'!$J$67:$J$73,$B145),0)</f>
        <v>0</v>
      </c>
      <c r="Q145" s="62">
        <f>IFERROR(SUMIFS('JOSE CARLOS'!$N$70:$N$75,'JOSE CARLOS'!$H$70:$H$75,"SALIDA",'JOSE CARLOS'!$J$70:$J$75,$B145),0)</f>
        <v>0</v>
      </c>
      <c r="R145" s="62">
        <f>IFERROR(SUMIFS('LUIS ENRIQUE '!$N$57:$N$63,'LUIS ENRIQUE '!$H$57:$H$63,"SALIDA",'LUIS ENRIQUE '!$J$57:$J$63,$B145),0)</f>
        <v>0</v>
      </c>
      <c r="S145" s="62">
        <f>IFERROR(SUMIFS(CESARIA!$N$76:$N$83,CESARIA!$H$76:$H$83,"SALIDA",CESARIA!$J$76:$J$83,$B145),0)</f>
        <v>0</v>
      </c>
      <c r="T145" s="62">
        <f>IFERROR(SUMIFS(ALAN!$N$73:$N$81,ALAN!$H$73:$H$81,"SALIDA",ALAN!$J$73:$J$81,$B145),0)</f>
        <v>0</v>
      </c>
      <c r="U145" s="62">
        <f>IFERROR(SUMIFS(ELVIA!$N$57:$N$57,ELVIA!$H$57:$H$57,"SALIDA",ELVIA!$J$57:$J$57,$B145),0)</f>
        <v>0</v>
      </c>
      <c r="V145" s="146">
        <f>IFERROR(SUMIFS(CAJA!$N$3966:$N$4577,CAJA!$H$3966:$H$4577,"SALIDA",CAJA!$J$3966:$J$4577,$B145),0)</f>
        <v>0</v>
      </c>
      <c r="W145" s="62">
        <f>IFERROR(SUMIFS('CAJA TIGRES'!$N$1109:$N$1268,'CAJA TIGRES'!$H$1109:$H$1268,"SALIDA",'CAJA TIGRES'!$J$1109:$J$1268,$B145),0)</f>
        <v>0</v>
      </c>
      <c r="X145" s="62">
        <f>IFERROR(SUMIFS(RESERVA!$N$14:$N$14,RESERVA!$H$14:$H$14,"SALIDA",RESERVA!$J$14:$J$14,$B145),0)</f>
        <v>0</v>
      </c>
      <c r="Y145" s="96">
        <f t="shared" si="44"/>
        <v>0</v>
      </c>
      <c r="Z145" s="96">
        <f>Y145+'JUN25'!Z145</f>
        <v>0</v>
      </c>
    </row>
    <row r="146" spans="1:31" x14ac:dyDescent="0.3">
      <c r="B146" s="16" t="s">
        <v>111</v>
      </c>
      <c r="C146" s="76">
        <f>SUM(C122:C145)</f>
        <v>3613489.94</v>
      </c>
      <c r="D146" s="76">
        <f t="shared" ref="D146:E146" si="46">SUM(D122:D145)</f>
        <v>5102190.71</v>
      </c>
      <c r="E146" s="76">
        <f t="shared" si="46"/>
        <v>0</v>
      </c>
      <c r="F146" s="76">
        <f t="shared" ref="F146:H146" si="47">SUM(F122:F145)</f>
        <v>0</v>
      </c>
      <c r="G146" s="76">
        <f t="shared" si="47"/>
        <v>219000</v>
      </c>
      <c r="H146" s="76">
        <f t="shared" si="47"/>
        <v>2000</v>
      </c>
      <c r="I146" s="76">
        <f>SUM(I122:I145)</f>
        <v>0</v>
      </c>
      <c r="J146" s="76">
        <f t="shared" ref="J146" si="48">SUM(J122:J145)</f>
        <v>1125000</v>
      </c>
      <c r="K146" s="76">
        <f t="shared" ref="K146:W146" si="49">SUM(K122:K145)</f>
        <v>1948000</v>
      </c>
      <c r="L146" s="76">
        <f t="shared" si="49"/>
        <v>700000</v>
      </c>
      <c r="M146" s="76">
        <f t="shared" si="49"/>
        <v>600</v>
      </c>
      <c r="N146" s="76">
        <f t="shared" si="49"/>
        <v>0</v>
      </c>
      <c r="O146" s="76">
        <f t="shared" si="49"/>
        <v>450</v>
      </c>
      <c r="P146" s="76">
        <f t="shared" si="49"/>
        <v>500</v>
      </c>
      <c r="Q146" s="76">
        <f t="shared" si="49"/>
        <v>0</v>
      </c>
      <c r="R146" s="76">
        <f t="shared" si="49"/>
        <v>175000</v>
      </c>
      <c r="S146" s="76">
        <f t="shared" si="49"/>
        <v>600</v>
      </c>
      <c r="T146" s="76">
        <f t="shared" si="49"/>
        <v>260000</v>
      </c>
      <c r="U146" s="76">
        <f t="shared" si="49"/>
        <v>0</v>
      </c>
      <c r="V146" s="76">
        <f t="shared" si="49"/>
        <v>1365012</v>
      </c>
      <c r="W146" s="76">
        <f t="shared" si="49"/>
        <v>83000</v>
      </c>
      <c r="X146" s="76">
        <f t="shared" ref="X146:Y146" si="50">SUM(X122:X145)</f>
        <v>0</v>
      </c>
      <c r="Y146" s="76">
        <f t="shared" si="50"/>
        <v>14594842.65</v>
      </c>
      <c r="Z146" s="76">
        <f t="shared" ref="Z146" si="51">SUM(Z122:Z145)</f>
        <v>95515421</v>
      </c>
    </row>
    <row r="147" spans="1:31" s="84" customFormat="1" ht="22.2" customHeight="1" x14ac:dyDescent="0.3">
      <c r="B147" s="17" t="s">
        <v>17</v>
      </c>
      <c r="C147" s="82">
        <f t="shared" ref="C147:E147" si="52">C119-C146</f>
        <v>1396866.1099999999</v>
      </c>
      <c r="D147" s="82">
        <f t="shared" si="52"/>
        <v>-4994690.71</v>
      </c>
      <c r="E147" s="82">
        <f t="shared" si="52"/>
        <v>0</v>
      </c>
      <c r="F147" s="82">
        <f t="shared" ref="F147:W147" si="53">F119-F146</f>
        <v>0</v>
      </c>
      <c r="G147" s="82">
        <f t="shared" si="53"/>
        <v>613050</v>
      </c>
      <c r="H147" s="82">
        <f t="shared" si="53"/>
        <v>62500</v>
      </c>
      <c r="I147" s="82">
        <f>I119-I146</f>
        <v>0</v>
      </c>
      <c r="J147" s="82">
        <f t="shared" si="53"/>
        <v>200</v>
      </c>
      <c r="K147" s="82">
        <f t="shared" si="53"/>
        <v>-830515</v>
      </c>
      <c r="L147" s="82">
        <f t="shared" si="53"/>
        <v>6500</v>
      </c>
      <c r="M147" s="82">
        <f t="shared" si="53"/>
        <v>3264.94</v>
      </c>
      <c r="N147" s="82">
        <f t="shared" si="53"/>
        <v>0</v>
      </c>
      <c r="O147" s="82">
        <f t="shared" si="53"/>
        <v>7845</v>
      </c>
      <c r="P147" s="82">
        <f t="shared" si="53"/>
        <v>7992.5</v>
      </c>
      <c r="Q147" s="82">
        <f t="shared" si="53"/>
        <v>5925</v>
      </c>
      <c r="R147" s="82">
        <f t="shared" si="53"/>
        <v>4055</v>
      </c>
      <c r="S147" s="82">
        <f t="shared" si="53"/>
        <v>9670</v>
      </c>
      <c r="T147" s="82">
        <f t="shared" si="53"/>
        <v>6628.75</v>
      </c>
      <c r="U147" s="83">
        <f t="shared" si="53"/>
        <v>0</v>
      </c>
      <c r="V147" s="82">
        <f t="shared" si="53"/>
        <v>2321696.41</v>
      </c>
      <c r="W147" s="82">
        <f t="shared" si="53"/>
        <v>1119000</v>
      </c>
      <c r="X147" s="82">
        <f t="shared" ref="X147:Z147" si="54">X119-X146</f>
        <v>0</v>
      </c>
      <c r="Y147" s="82">
        <f t="shared" si="54"/>
        <v>-260012</v>
      </c>
      <c r="Z147" s="83">
        <f t="shared" si="54"/>
        <v>134921.53000000119</v>
      </c>
      <c r="AE147" s="454"/>
    </row>
    <row r="149" spans="1:31" x14ac:dyDescent="0.3">
      <c r="B149" s="91" t="s">
        <v>3</v>
      </c>
      <c r="C149" s="75"/>
      <c r="D149" s="12"/>
      <c r="E149" s="12"/>
      <c r="F149" s="12"/>
      <c r="G149" s="12"/>
      <c r="H149" s="12"/>
      <c r="I149" s="12"/>
      <c r="J149" s="12"/>
      <c r="K149" s="12"/>
      <c r="L149" s="12"/>
      <c r="M149" s="12"/>
      <c r="N149" s="12"/>
      <c r="O149" s="12"/>
      <c r="P149" s="12"/>
      <c r="Q149" s="12"/>
      <c r="R149" s="12"/>
      <c r="S149" s="12"/>
      <c r="T149" s="12"/>
      <c r="U149" s="12"/>
      <c r="V149" s="12"/>
      <c r="W149" s="12"/>
      <c r="X149" s="12"/>
      <c r="Y149" s="97"/>
      <c r="Z149" s="97"/>
    </row>
    <row r="150" spans="1:31" s="180" customFormat="1" x14ac:dyDescent="0.3">
      <c r="A150" s="180">
        <v>2</v>
      </c>
      <c r="B150" s="181" t="s">
        <v>54</v>
      </c>
      <c r="C150" s="135">
        <f>SUM(C151:C157)</f>
        <v>0</v>
      </c>
      <c r="D150" s="135">
        <f t="shared" ref="D150:Z150" si="55">SUM(D151:D157)</f>
        <v>2611.84</v>
      </c>
      <c r="E150" s="135">
        <f t="shared" si="55"/>
        <v>0</v>
      </c>
      <c r="F150" s="135">
        <f t="shared" si="55"/>
        <v>0</v>
      </c>
      <c r="G150" s="135">
        <f t="shared" si="55"/>
        <v>396924.09</v>
      </c>
      <c r="H150" s="135">
        <f t="shared" si="55"/>
        <v>0</v>
      </c>
      <c r="I150" s="135">
        <f t="shared" si="55"/>
        <v>0</v>
      </c>
      <c r="J150" s="135">
        <f t="shared" si="55"/>
        <v>0</v>
      </c>
      <c r="K150" s="135">
        <f t="shared" si="55"/>
        <v>0</v>
      </c>
      <c r="L150" s="135">
        <f t="shared" si="55"/>
        <v>5694.76</v>
      </c>
      <c r="M150" s="135">
        <f t="shared" si="55"/>
        <v>0</v>
      </c>
      <c r="N150" s="135">
        <f t="shared" si="55"/>
        <v>0</v>
      </c>
      <c r="O150" s="135">
        <f t="shared" si="55"/>
        <v>0</v>
      </c>
      <c r="P150" s="135">
        <f t="shared" si="55"/>
        <v>0</v>
      </c>
      <c r="Q150" s="135">
        <f t="shared" si="55"/>
        <v>0</v>
      </c>
      <c r="R150" s="135">
        <f t="shared" si="55"/>
        <v>0</v>
      </c>
      <c r="S150" s="135">
        <f t="shared" si="55"/>
        <v>0</v>
      </c>
      <c r="T150" s="135">
        <f t="shared" si="55"/>
        <v>0</v>
      </c>
      <c r="U150" s="135">
        <f t="shared" si="55"/>
        <v>0</v>
      </c>
      <c r="V150" s="135">
        <f t="shared" si="55"/>
        <v>818687.19</v>
      </c>
      <c r="W150" s="135">
        <f t="shared" si="55"/>
        <v>0</v>
      </c>
      <c r="X150" s="135">
        <f t="shared" si="55"/>
        <v>0</v>
      </c>
      <c r="Y150" s="135">
        <f t="shared" si="55"/>
        <v>1223917.8799999999</v>
      </c>
      <c r="Z150" s="135">
        <f t="shared" si="55"/>
        <v>8691032.6671932675</v>
      </c>
      <c r="AE150" s="453"/>
    </row>
    <row r="151" spans="1:31" x14ac:dyDescent="0.3">
      <c r="A151">
        <v>2.1</v>
      </c>
      <c r="B151" s="60" t="s">
        <v>61</v>
      </c>
      <c r="C151" s="62">
        <f>IFERROR(SUMIFS('MGZ121'!$N$954:'MGZ121'!$N$1021,'MGZ121'!$H$954:$H$1021,"SALIDA",'MGZ121'!$J$954:$J$1021,B151),0)</f>
        <v>0</v>
      </c>
      <c r="D151" s="62">
        <f>IFERROR(SUMIFS('MGZ BBVA'!$N$804:$N$972,'MGZ BBVA'!$H$804:$H$972,"SALIDA",'MGZ BBVA'!$J$804:$J$972,$B151),0)</f>
        <v>0</v>
      </c>
      <c r="E151" s="62">
        <f>IFERROR(SUMIFS('MGZ DOLARES'!$N$2:$N$2,'MGZ DOLARES'!$F$2:$F$2,"SALIDA",'MGZ DOLARES'!$J$2:$J$2,$B151),0)</f>
        <v>0</v>
      </c>
      <c r="F151" s="62">
        <f>IFERROR(SUMIFS('MGZ BAJIO'!$N$67:$N$68,'MGZ BAJIO'!$H$67:$H$68,"SALIDA",'MGZ BAJIO'!$J$67:$J$68,$B151),0)</f>
        <v>0</v>
      </c>
      <c r="G151" s="62">
        <f>IFERROR(SUMIFS('VICTOR BANAMEX'!$N$333:$N$386,'VICTOR BANAMEX'!$H$333:$H$386,"SALIDA",'VICTOR BANAMEX'!$J$333:$J$386,$B151),0)</f>
        <v>197180.26</v>
      </c>
      <c r="H151" s="62">
        <f>IFERROR(SUMIFS('VICTOR BANORTE'!$N$69:$N$76,'VICTOR BANORTE'!$H$69:$H$76,"SALIDA",'VICTOR BANORTE'!$J$69:$J$76,$B151),0)</f>
        <v>0</v>
      </c>
      <c r="I151" s="62">
        <f>IFERROR(SUMIFS(RODRIGO!$N$2:$N$2,RODRIGO!$H$2:$H$2,"SALIDA",RODRIGO!$J$2:$J$2,$B151),0)</f>
        <v>0</v>
      </c>
      <c r="J151" s="62">
        <f>IFERROR(SUMIFS(MOY!$N$39:$N$44,MOY!$F$39:$F$44,"SALIDA",MOY!$J$39:$J$44,$B151),0)</f>
        <v>0</v>
      </c>
      <c r="K151" s="62">
        <f>IFERROR(SUMIFS('NORMA RUTH'!$N$44:$N$62,'NORMA RUTH'!$H$44:$H$62,"SALIDA",'NORMA RUTH'!$J$44:$J$62,$B151),0)</f>
        <v>0</v>
      </c>
      <c r="L151" s="62">
        <f>IFERROR(SUMIFS(VALERIA!$N$29:$N$43,VALERIA!$H$29:$H$43,"SALIDA",VALERIA!$J$29:$J$43,$B151),0)</f>
        <v>0</v>
      </c>
      <c r="M151" s="62">
        <f>IFERROR(SUMIFS('MANUEL BANAMEX'!$N$67:$N$76,'MANUEL BANAMEX'!$H$67:$H$76,"SALIDA",'MANUEL BANAMEX'!$J$67:$J$76,$B151),0)</f>
        <v>0</v>
      </c>
      <c r="N151" s="62">
        <f>IFERROR(SUMIFS(ROBERTO!$N$2:$N$2,ROBERTO!$H$2:$H$2,"SALIDA",ROBERTO!$J$2:$J$2,$B151),0)</f>
        <v>0</v>
      </c>
      <c r="O151" s="62">
        <f>IFERROR(SUMIFS(JUAN!$N$73:$N$79,JUAN!$H$73:$H$79,"SALIDA",JUAN!$J$73:$J$79,$B151),0)</f>
        <v>0</v>
      </c>
      <c r="P151" s="62">
        <f>IFERROR(SUMIFS('NORMA SANCHEZ'!$N$67:$N$73,'NORMA SANCHEZ'!$H$67:$H$73,"SALIDA",'NORMA SANCHEZ'!$J$67:$J$73,$B151),0)</f>
        <v>0</v>
      </c>
      <c r="Q151" s="62">
        <f>IFERROR(SUMIFS('JOSE CARLOS'!$N$70:$N$75,'JOSE CARLOS'!$H$70:$H$75,"SALIDA",'JOSE CARLOS'!$J$70:$J$75,$B151),0)</f>
        <v>0</v>
      </c>
      <c r="R151" s="62">
        <f>IFERROR(SUMIFS('LUIS ENRIQUE '!$N$57:$N$63,'LUIS ENRIQUE '!$H$57:$H$63,"SALIDA",'LUIS ENRIQUE '!$J$57:$J$63,$B151),0)</f>
        <v>0</v>
      </c>
      <c r="S151" s="62">
        <f>IFERROR(SUMIFS(CESARIA!$N$76:$N$83,CESARIA!$H$76:$H$83,"SALIDA",CESARIA!$J$76:$J$83,$B151),0)</f>
        <v>0</v>
      </c>
      <c r="T151" s="62">
        <f>IFERROR(SUMIFS(ALAN!$N$73:$N$81,ALAN!$H$73:$H$81,"SALIDA",ALAN!$J$73:$J$81,$B151),0)</f>
        <v>0</v>
      </c>
      <c r="U151" s="62">
        <f>IFERROR(SUMIFS(ELVIA!$N$57:$N$57,ELVIA!$H$57:$H$57,"SALIDA",ELVIA!$J$57:$J$57,$B151),0)</f>
        <v>0</v>
      </c>
      <c r="V151" s="146">
        <f>IFERROR(SUMIFS(CAJA!$N$3966:$N$4577,CAJA!$H$3966:$H$4577,"SALIDA",CAJA!$J$3966:$J$4577,$B151),0)</f>
        <v>77755</v>
      </c>
      <c r="W151" s="62">
        <f>IFERROR(SUMIFS('CAJA TIGRES'!$N$1109:$N$1268,'CAJA TIGRES'!$H$1109:$H$1268,"SALIDA",'CAJA TIGRES'!$J$1109:$J$1268,$B151),0)</f>
        <v>0</v>
      </c>
      <c r="X151" s="62">
        <f>IFERROR(SUMIFS(RESERVA!$N$14:$N$14,RESERVA!$H$14:$H$14,"SALIDA",RESERVA!$J$14:$J$14,$B151),0)</f>
        <v>0</v>
      </c>
      <c r="Y151" s="96">
        <f t="shared" ref="Y151:Y157" si="56">SUM(C151:X151)</f>
        <v>274935.26</v>
      </c>
      <c r="Z151" s="96">
        <f>Y151+'JUN25'!Z151</f>
        <v>1786515.3820863797</v>
      </c>
    </row>
    <row r="152" spans="1:31" x14ac:dyDescent="0.3">
      <c r="A152">
        <v>2.2000000000000002</v>
      </c>
      <c r="B152" s="60" t="s">
        <v>62</v>
      </c>
      <c r="C152" s="62">
        <f>IFERROR(SUMIFS('MGZ121'!$N$954:'MGZ121'!$N$1021,'MGZ121'!$H$954:$H$1021,"SALIDA",'MGZ121'!$J$954:$J$1021,B152),0)</f>
        <v>0</v>
      </c>
      <c r="D152" s="62">
        <f>IFERROR(SUMIFS('MGZ BBVA'!$N$804:$N$972,'MGZ BBVA'!$H$804:$H$972,"SALIDA",'MGZ BBVA'!$J$804:$J$972,$B152),0)</f>
        <v>0</v>
      </c>
      <c r="E152" s="62">
        <f>IFERROR(SUMIFS('MGZ DOLARES'!$N$2:$N$2,'MGZ DOLARES'!$F$2:$F$2,"SALIDA",'MGZ DOLARES'!$J$2:$J$2,$B152),0)</f>
        <v>0</v>
      </c>
      <c r="F152" s="62">
        <f>IFERROR(SUMIFS('MGZ BAJIO'!$N$67:$N$68,'MGZ BAJIO'!$H$67:$H$68,"SALIDA",'MGZ BAJIO'!$J$67:$J$68,$B152),0)</f>
        <v>0</v>
      </c>
      <c r="G152" s="62">
        <f>IFERROR(SUMIFS('VICTOR BANAMEX'!$N$333:$N$386,'VICTOR BANAMEX'!$H$333:$H$386,"SALIDA",'VICTOR BANAMEX'!$J$333:$J$386,$B152),0)</f>
        <v>29802.39</v>
      </c>
      <c r="H152" s="62">
        <f>IFERROR(SUMIFS('VICTOR BANORTE'!$N$69:$N$76,'VICTOR BANORTE'!$H$69:$H$76,"SALIDA",'VICTOR BANORTE'!$J$69:$J$76,$B152),0)</f>
        <v>0</v>
      </c>
      <c r="I152" s="62">
        <f>IFERROR(SUMIFS(RODRIGO!$N$2:$N$2,RODRIGO!$H$2:$H$2,"SALIDA",RODRIGO!$J$2:$J$2,$B152),0)</f>
        <v>0</v>
      </c>
      <c r="J152" s="62">
        <f>IFERROR(SUMIFS(MOY!$N$39:$N$44,MOY!$F$39:$F$44,"SALIDA",MOY!$J$39:$J$44,$B152),0)</f>
        <v>0</v>
      </c>
      <c r="K152" s="62">
        <f>IFERROR(SUMIFS('NORMA RUTH'!$N$44:$N$62,'NORMA RUTH'!$H$44:$H$62,"SALIDA",'NORMA RUTH'!$J$44:$J$62,$B152),0)</f>
        <v>0</v>
      </c>
      <c r="L152" s="62">
        <f>IFERROR(SUMIFS(VALERIA!$N$29:$N$43,VALERIA!$H$29:$H$43,"SALIDA",VALERIA!$J$29:$J$43,$B152),0)</f>
        <v>0</v>
      </c>
      <c r="M152" s="62">
        <f>IFERROR(SUMIFS('MANUEL BANAMEX'!$N$67:$N$76,'MANUEL BANAMEX'!$H$67:$H$76,"SALIDA",'MANUEL BANAMEX'!$J$67:$J$76,$B152),0)</f>
        <v>0</v>
      </c>
      <c r="N152" s="62">
        <f>IFERROR(SUMIFS(ROBERTO!$N$2:$N$2,ROBERTO!$H$2:$H$2,"SALIDA",ROBERTO!$J$2:$J$2,$B152),0)</f>
        <v>0</v>
      </c>
      <c r="O152" s="62">
        <f>IFERROR(SUMIFS(JUAN!$N$73:$N$79,JUAN!$H$73:$H$79,"SALIDA",JUAN!$J$73:$J$79,$B152),0)</f>
        <v>0</v>
      </c>
      <c r="P152" s="62">
        <f>IFERROR(SUMIFS('NORMA SANCHEZ'!$N$67:$N$73,'NORMA SANCHEZ'!$H$67:$H$73,"SALIDA",'NORMA SANCHEZ'!$J$67:$J$73,$B152),0)</f>
        <v>0</v>
      </c>
      <c r="Q152" s="62">
        <f>IFERROR(SUMIFS('JOSE CARLOS'!$N$70:$N$75,'JOSE CARLOS'!$H$70:$H$75,"SALIDA",'JOSE CARLOS'!$J$70:$J$75,$B152),0)</f>
        <v>0</v>
      </c>
      <c r="R152" s="62">
        <f>IFERROR(SUMIFS('LUIS ENRIQUE '!$N$57:$N$63,'LUIS ENRIQUE '!$H$57:$H$63,"SALIDA",'LUIS ENRIQUE '!$J$57:$J$63,$B152),0)</f>
        <v>0</v>
      </c>
      <c r="S152" s="62">
        <f>IFERROR(SUMIFS(CESARIA!$N$76:$N$83,CESARIA!$H$76:$H$83,"SALIDA",CESARIA!$J$76:$J$83,$B152),0)</f>
        <v>0</v>
      </c>
      <c r="T152" s="62">
        <f>IFERROR(SUMIFS(ALAN!$N$73:$N$81,ALAN!$H$73:$H$81,"SALIDA",ALAN!$J$73:$J$81,$B152),0)</f>
        <v>0</v>
      </c>
      <c r="U152" s="62">
        <f>IFERROR(SUMIFS(ELVIA!$N$57:$N$57,ELVIA!$H$57:$H$57,"SALIDA",ELVIA!$J$57:$J$57,$B152),0)</f>
        <v>0</v>
      </c>
      <c r="V152" s="146">
        <f>IFERROR(SUMIFS(CAJA!$N$3966:$N$4577,CAJA!$H$3966:$H$4577,"SALIDA",CAJA!$J$3966:$J$4577,$B152),0)</f>
        <v>120000</v>
      </c>
      <c r="W152" s="62">
        <f>IFERROR(SUMIFS('CAJA TIGRES'!$N$1109:$N$1268,'CAJA TIGRES'!$H$1109:$H$1268,"SALIDA",'CAJA TIGRES'!$J$1109:$J$1268,$B152),0)</f>
        <v>0</v>
      </c>
      <c r="X152" s="62">
        <f>IFERROR(SUMIFS(RESERVA!$N$14:$N$14,RESERVA!$H$14:$H$14,"SALIDA",RESERVA!$J$14:$J$14,$B152),0)</f>
        <v>0</v>
      </c>
      <c r="Y152" s="96">
        <f t="shared" si="56"/>
        <v>149802.39000000001</v>
      </c>
      <c r="Z152" s="96">
        <f>Y152+'JUN25'!Z152</f>
        <v>1107677.9416691414</v>
      </c>
    </row>
    <row r="153" spans="1:31" x14ac:dyDescent="0.3">
      <c r="A153">
        <v>2.2999999999999998</v>
      </c>
      <c r="B153" s="60" t="s">
        <v>41</v>
      </c>
      <c r="C153" s="62">
        <f>IFERROR(SUMIFS('MGZ121'!$N$954:'MGZ121'!$N$1021,'MGZ121'!$H$954:$H$1021,"SALIDA",'MGZ121'!$J$954:$J$1021,B153),0)</f>
        <v>0</v>
      </c>
      <c r="D153" s="62">
        <f>IFERROR(SUMIFS('MGZ BBVA'!$N$804:$N$972,'MGZ BBVA'!$H$804:$H$972,"SALIDA",'MGZ BBVA'!$J$804:$J$972,$B153),0)</f>
        <v>0</v>
      </c>
      <c r="E153" s="62">
        <f>IFERROR(SUMIFS('MGZ DOLARES'!$N$2:$N$2,'MGZ DOLARES'!$F$2:$F$2,"SALIDA",'MGZ DOLARES'!$J$2:$J$2,$B153),0)</f>
        <v>0</v>
      </c>
      <c r="F153" s="62">
        <f>IFERROR(SUMIFS('MGZ BAJIO'!$N$67:$N$68,'MGZ BAJIO'!$H$67:$H$68,"SALIDA",'MGZ BAJIO'!$J$67:$J$68,$B153),0)</f>
        <v>0</v>
      </c>
      <c r="G153" s="62">
        <f>IFERROR(SUMIFS('VICTOR BANAMEX'!$N$333:$N$386,'VICTOR BANAMEX'!$H$333:$H$386,"SALIDA",'VICTOR BANAMEX'!$J$333:$J$386,$B153),0)</f>
        <v>102057.76</v>
      </c>
      <c r="H153" s="62">
        <f>IFERROR(SUMIFS('VICTOR BANORTE'!$N$69:$N$76,'VICTOR BANORTE'!$H$69:$H$76,"SALIDA",'VICTOR BANORTE'!$J$69:$J$76,$B153),0)</f>
        <v>0</v>
      </c>
      <c r="I153" s="62">
        <f>IFERROR(SUMIFS(RODRIGO!$N$2:$N$2,RODRIGO!$H$2:$H$2,"SALIDA",RODRIGO!$J$2:$J$2,$B153),0)</f>
        <v>0</v>
      </c>
      <c r="J153" s="62">
        <f>IFERROR(SUMIFS(MOY!$N$39:$N$44,MOY!$F$39:$F$44,"SALIDA",MOY!$J$39:$J$44,$B153),0)</f>
        <v>0</v>
      </c>
      <c r="K153" s="62">
        <f>IFERROR(SUMIFS('NORMA RUTH'!$N$44:$N$62,'NORMA RUTH'!$H$44:$H$62,"SALIDA",'NORMA RUTH'!$J$44:$J$62,$B153),0)</f>
        <v>0</v>
      </c>
      <c r="L153" s="62">
        <f>IFERROR(SUMIFS(VALERIA!$N$29:$N$43,VALERIA!$H$29:$H$43,"SALIDA",VALERIA!$J$29:$J$43,$B153),0)</f>
        <v>0</v>
      </c>
      <c r="M153" s="62">
        <f>IFERROR(SUMIFS('MANUEL BANAMEX'!$N$67:$N$76,'MANUEL BANAMEX'!$H$67:$H$76,"SALIDA",'MANUEL BANAMEX'!$J$67:$J$76,$B153),0)</f>
        <v>0</v>
      </c>
      <c r="N153" s="62">
        <f>IFERROR(SUMIFS(ROBERTO!$N$2:$N$2,ROBERTO!$H$2:$H$2,"SALIDA",ROBERTO!$J$2:$J$2,$B153),0)</f>
        <v>0</v>
      </c>
      <c r="O153" s="62">
        <f>IFERROR(SUMIFS(JUAN!$N$73:$N$79,JUAN!$H$73:$H$79,"SALIDA",JUAN!$J$73:$J$79,$B153),0)</f>
        <v>0</v>
      </c>
      <c r="P153" s="62">
        <f>IFERROR(SUMIFS('NORMA SANCHEZ'!$N$67:$N$73,'NORMA SANCHEZ'!$H$67:$H$73,"SALIDA",'NORMA SANCHEZ'!$J$67:$J$73,$B153),0)</f>
        <v>0</v>
      </c>
      <c r="Q153" s="62">
        <f>IFERROR(SUMIFS('JOSE CARLOS'!$N$70:$N$75,'JOSE CARLOS'!$H$70:$H$75,"SALIDA",'JOSE CARLOS'!$J$70:$J$75,$B153),0)</f>
        <v>0</v>
      </c>
      <c r="R153" s="62">
        <f>IFERROR(SUMIFS('LUIS ENRIQUE '!$N$57:$N$63,'LUIS ENRIQUE '!$H$57:$H$63,"SALIDA",'LUIS ENRIQUE '!$J$57:$J$63,$B153),0)</f>
        <v>0</v>
      </c>
      <c r="S153" s="62">
        <f>IFERROR(SUMIFS(CESARIA!$N$76:$N$83,CESARIA!$H$76:$H$83,"SALIDA",CESARIA!$J$76:$J$83,$B153),0)</f>
        <v>0</v>
      </c>
      <c r="T153" s="62">
        <f>IFERROR(SUMIFS(ALAN!$N$73:$N$81,ALAN!$H$73:$H$81,"SALIDA",ALAN!$J$73:$J$81,$B153),0)</f>
        <v>0</v>
      </c>
      <c r="U153" s="62">
        <f>IFERROR(SUMIFS(ELVIA!$N$57:$N$57,ELVIA!$H$57:$H$57,"SALIDA",ELVIA!$J$57:$J$57,$B153),0)</f>
        <v>0</v>
      </c>
      <c r="V153" s="146">
        <f>IFERROR(SUMIFS(CAJA!$N$3966:$N$4577,CAJA!$H$3966:$H$4577,"SALIDA",CAJA!$J$3966:$J$4577,$B153),0)</f>
        <v>157424</v>
      </c>
      <c r="W153" s="62">
        <f>IFERROR(SUMIFS('CAJA TIGRES'!$N$1109:$N$1268,'CAJA TIGRES'!$H$1109:$H$1268,"SALIDA",'CAJA TIGRES'!$J$1109:$J$1268,$B153),0)</f>
        <v>0</v>
      </c>
      <c r="X153" s="62">
        <f>IFERROR(SUMIFS(RESERVA!$N$14:$N$14,RESERVA!$H$14:$H$14,"SALIDA",RESERVA!$J$14:$J$14,$B153),0)</f>
        <v>0</v>
      </c>
      <c r="Y153" s="96">
        <f t="shared" si="56"/>
        <v>259481.76</v>
      </c>
      <c r="Z153" s="96">
        <f>Y153+'JUN25'!Z153</f>
        <v>1621590.0599197038</v>
      </c>
    </row>
    <row r="154" spans="1:31" x14ac:dyDescent="0.3">
      <c r="A154">
        <v>2.4</v>
      </c>
      <c r="B154" s="60" t="s">
        <v>63</v>
      </c>
      <c r="C154" s="62">
        <f>IFERROR(SUMIFS('MGZ121'!$N$954:'MGZ121'!$N$1021,'MGZ121'!$H$954:$H$1021,"SALIDA",'MGZ121'!$J$954:$J$1021,B154),0)</f>
        <v>0</v>
      </c>
      <c r="D154" s="62">
        <f>IFERROR(SUMIFS('MGZ BBVA'!$N$804:$N$972,'MGZ BBVA'!$H$804:$H$972,"SALIDA",'MGZ BBVA'!$J$804:$J$972,$B154),0)</f>
        <v>2611.84</v>
      </c>
      <c r="E154" s="62">
        <f>IFERROR(SUMIFS('MGZ DOLARES'!$N$2:$N$2,'MGZ DOLARES'!$F$2:$F$2,"SALIDA",'MGZ DOLARES'!$J$2:$J$2,$B154),0)</f>
        <v>0</v>
      </c>
      <c r="F154" s="62">
        <f>IFERROR(SUMIFS('MGZ BAJIO'!$N$67:$N$68,'MGZ BAJIO'!$H$67:$H$68,"SALIDA",'MGZ BAJIO'!$J$67:$J$68,$B154),0)</f>
        <v>0</v>
      </c>
      <c r="G154" s="62">
        <f>IFERROR(SUMIFS('VICTOR BANAMEX'!$N$333:$N$386,'VICTOR BANAMEX'!$H$333:$H$386,"SALIDA",'VICTOR BANAMEX'!$J$333:$J$386,$B154),0)</f>
        <v>59149.98</v>
      </c>
      <c r="H154" s="62">
        <f>IFERROR(SUMIFS('VICTOR BANORTE'!$N$69:$N$76,'VICTOR BANORTE'!$H$69:$H$76,"SALIDA",'VICTOR BANORTE'!$J$69:$J$76,$B154),0)</f>
        <v>0</v>
      </c>
      <c r="I154" s="62">
        <f>IFERROR(SUMIFS(RODRIGO!$N$2:$N$2,RODRIGO!$H$2:$H$2,"SALIDA",RODRIGO!$J$2:$J$2,$B154),0)</f>
        <v>0</v>
      </c>
      <c r="J154" s="62">
        <f>IFERROR(SUMIFS(MOY!$N$39:$N$44,MOY!$F$39:$F$44,"SALIDA",MOY!$J$39:$J$44,$B154),0)</f>
        <v>0</v>
      </c>
      <c r="K154" s="62">
        <f>IFERROR(SUMIFS('NORMA RUTH'!$N$44:$N$62,'NORMA RUTH'!$H$44:$H$62,"SALIDA",'NORMA RUTH'!$J$44:$J$62,$B154),0)</f>
        <v>0</v>
      </c>
      <c r="L154" s="62">
        <f>IFERROR(SUMIFS(VALERIA!$N$29:$N$43,VALERIA!$H$29:$H$43,"SALIDA",VALERIA!$J$29:$J$43,$B154),0)</f>
        <v>0</v>
      </c>
      <c r="M154" s="62">
        <f>IFERROR(SUMIFS('MANUEL BANAMEX'!$N$67:$N$76,'MANUEL BANAMEX'!$H$67:$H$76,"SALIDA",'MANUEL BANAMEX'!$J$67:$J$76,$B154),0)</f>
        <v>0</v>
      </c>
      <c r="N154" s="62">
        <f>IFERROR(SUMIFS(ROBERTO!$N$2:$N$2,ROBERTO!$H$2:$H$2,"SALIDA",ROBERTO!$J$2:$J$2,$B154),0)</f>
        <v>0</v>
      </c>
      <c r="O154" s="62">
        <f>IFERROR(SUMIFS(JUAN!$N$73:$N$79,JUAN!$H$73:$H$79,"SALIDA",JUAN!$J$73:$J$79,$B154),0)</f>
        <v>0</v>
      </c>
      <c r="P154" s="62">
        <f>IFERROR(SUMIFS('NORMA SANCHEZ'!$N$67:$N$73,'NORMA SANCHEZ'!$H$67:$H$73,"SALIDA",'NORMA SANCHEZ'!$J$67:$J$73,$B154),0)</f>
        <v>0</v>
      </c>
      <c r="Q154" s="62">
        <f>IFERROR(SUMIFS('JOSE CARLOS'!$N$70:$N$75,'JOSE CARLOS'!$H$70:$H$75,"SALIDA",'JOSE CARLOS'!$J$70:$J$75,$B154),0)</f>
        <v>0</v>
      </c>
      <c r="R154" s="62">
        <f>IFERROR(SUMIFS('LUIS ENRIQUE '!$N$57:$N$63,'LUIS ENRIQUE '!$H$57:$H$63,"SALIDA",'LUIS ENRIQUE '!$J$57:$J$63,$B154),0)</f>
        <v>0</v>
      </c>
      <c r="S154" s="62">
        <f>IFERROR(SUMIFS(CESARIA!$N$76:$N$83,CESARIA!$H$76:$H$83,"SALIDA",CESARIA!$J$76:$J$83,$B154),0)</f>
        <v>0</v>
      </c>
      <c r="T154" s="62">
        <f>IFERROR(SUMIFS(ALAN!$N$73:$N$81,ALAN!$H$73:$H$81,"SALIDA",ALAN!$J$73:$J$81,$B154),0)</f>
        <v>0</v>
      </c>
      <c r="U154" s="62">
        <f>IFERROR(SUMIFS(ELVIA!$N$57:$N$57,ELVIA!$H$57:$H$57,"SALIDA",ELVIA!$J$57:$J$57,$B154),0)</f>
        <v>0</v>
      </c>
      <c r="V154" s="146">
        <f>IFERROR(SUMIFS(CAJA!$N$3966:$N$4577,CAJA!$H$3966:$H$4577,"SALIDA",CAJA!$J$3966:$J$4577,$B154),0)</f>
        <v>97036</v>
      </c>
      <c r="W154" s="62">
        <f>IFERROR(SUMIFS('CAJA TIGRES'!$N$1109:$N$1268,'CAJA TIGRES'!$H$1109:$H$1268,"SALIDA",'CAJA TIGRES'!$J$1109:$J$1268,$B154),0)</f>
        <v>0</v>
      </c>
      <c r="X154" s="62">
        <f>IFERROR(SUMIFS(RESERVA!$N$14:$N$14,RESERVA!$H$14:$H$14,"SALIDA",RESERVA!$J$14:$J$14,$B154),0)</f>
        <v>0</v>
      </c>
      <c r="Y154" s="96">
        <f t="shared" si="56"/>
        <v>158797.82</v>
      </c>
      <c r="Z154" s="96">
        <f>Y154+'JUN25'!Z154</f>
        <v>1476896.5202970416</v>
      </c>
    </row>
    <row r="155" spans="1:31" x14ac:dyDescent="0.3">
      <c r="A155">
        <v>2.5</v>
      </c>
      <c r="B155" s="60" t="s">
        <v>44</v>
      </c>
      <c r="C155" s="62">
        <f>IFERROR(SUMIFS('MGZ121'!$N$954:'MGZ121'!$N$1021,'MGZ121'!$H$954:$H$1021,"SALIDA",'MGZ121'!$J$954:$J$1021,B155),0)</f>
        <v>0</v>
      </c>
      <c r="D155" s="62">
        <f>IFERROR(SUMIFS('MGZ BBVA'!$N$804:$N$972,'MGZ BBVA'!$H$804:$H$972,"SALIDA",'MGZ BBVA'!$J$804:$J$972,$B155),0)</f>
        <v>0</v>
      </c>
      <c r="E155" s="62">
        <f>IFERROR(SUMIFS('MGZ DOLARES'!$N$2:$N$2,'MGZ DOLARES'!$F$2:$F$2,"SALIDA",'MGZ DOLARES'!$J$2:$J$2,$B155),0)</f>
        <v>0</v>
      </c>
      <c r="F155" s="62">
        <f>IFERROR(SUMIFS('MGZ BAJIO'!$N$67:$N$68,'MGZ BAJIO'!$H$67:$H$68,"SALIDA",'MGZ BAJIO'!$J$67:$J$68,$B155),0)</f>
        <v>0</v>
      </c>
      <c r="G155" s="62">
        <f>IFERROR(SUMIFS('VICTOR BANAMEX'!$N$333:$N$386,'VICTOR BANAMEX'!$H$333:$H$386,"SALIDA",'VICTOR BANAMEX'!$J$333:$J$386,$B155),0)</f>
        <v>8733.7000000000007</v>
      </c>
      <c r="H155" s="62">
        <f>IFERROR(SUMIFS('VICTOR BANORTE'!$N$69:$N$76,'VICTOR BANORTE'!$H$69:$H$76,"SALIDA",'VICTOR BANORTE'!$J$69:$J$76,$B155),0)</f>
        <v>0</v>
      </c>
      <c r="I155" s="62">
        <f>IFERROR(SUMIFS(RODRIGO!$N$2:$N$2,RODRIGO!$H$2:$H$2,"SALIDA",RODRIGO!$J$2:$J$2,$B155),0)</f>
        <v>0</v>
      </c>
      <c r="J155" s="62">
        <f>IFERROR(SUMIFS(MOY!$N$39:$N$44,MOY!$F$39:$F$44,"SALIDA",MOY!$J$39:$J$44,$B155),0)</f>
        <v>0</v>
      </c>
      <c r="K155" s="62">
        <f>IFERROR(SUMIFS('NORMA RUTH'!$N$44:$N$62,'NORMA RUTH'!$H$44:$H$62,"SALIDA",'NORMA RUTH'!$J$44:$J$62,$B155),0)</f>
        <v>0</v>
      </c>
      <c r="L155" s="62">
        <f>IFERROR(SUMIFS(VALERIA!$N$29:$N$43,VALERIA!$H$29:$H$43,"SALIDA",VALERIA!$J$29:$J$43,$B155),0)</f>
        <v>5694.76</v>
      </c>
      <c r="M155" s="62">
        <f>IFERROR(SUMIFS('MANUEL BANAMEX'!$N$67:$N$76,'MANUEL BANAMEX'!$H$67:$H$76,"SALIDA",'MANUEL BANAMEX'!$J$67:$J$76,$B155),0)</f>
        <v>0</v>
      </c>
      <c r="N155" s="62">
        <f>IFERROR(SUMIFS(ROBERTO!$N$2:$N$2,ROBERTO!$H$2:$H$2,"SALIDA",ROBERTO!$J$2:$J$2,$B155),0)</f>
        <v>0</v>
      </c>
      <c r="O155" s="62">
        <f>IFERROR(SUMIFS(JUAN!$N$73:$N$79,JUAN!$H$73:$H$79,"SALIDA",JUAN!$J$73:$J$79,$B155),0)</f>
        <v>0</v>
      </c>
      <c r="P155" s="62">
        <f>IFERROR(SUMIFS('NORMA SANCHEZ'!$N$67:$N$73,'NORMA SANCHEZ'!$H$67:$H$73,"SALIDA",'NORMA SANCHEZ'!$J$67:$J$73,$B155),0)</f>
        <v>0</v>
      </c>
      <c r="Q155" s="62">
        <f>IFERROR(SUMIFS('JOSE CARLOS'!$N$70:$N$75,'JOSE CARLOS'!$H$70:$H$75,"SALIDA",'JOSE CARLOS'!$J$70:$J$75,$B155),0)</f>
        <v>0</v>
      </c>
      <c r="R155" s="62">
        <f>IFERROR(SUMIFS('LUIS ENRIQUE '!$N$57:$N$63,'LUIS ENRIQUE '!$H$57:$H$63,"SALIDA",'LUIS ENRIQUE '!$J$57:$J$63,$B155),0)</f>
        <v>0</v>
      </c>
      <c r="S155" s="62">
        <f>IFERROR(SUMIFS(CESARIA!$N$76:$N$83,CESARIA!$H$76:$H$83,"SALIDA",CESARIA!$J$76:$J$83,$B155),0)</f>
        <v>0</v>
      </c>
      <c r="T155" s="62">
        <f>IFERROR(SUMIFS(ALAN!$N$73:$N$81,ALAN!$H$73:$H$81,"SALIDA",ALAN!$J$73:$J$81,$B155),0)</f>
        <v>0</v>
      </c>
      <c r="U155" s="62">
        <f>IFERROR(SUMIFS(ELVIA!$N$57:$N$57,ELVIA!$H$57:$H$57,"SALIDA",ELVIA!$J$57:$J$57,$B155),0)</f>
        <v>0</v>
      </c>
      <c r="V155" s="146">
        <f>IFERROR(SUMIFS(CAJA!$N$3966:$N$4577,CAJA!$H$3966:$H$4577,"SALIDA",CAJA!$J$3966:$J$4577,$B155),0)</f>
        <v>35972.19</v>
      </c>
      <c r="W155" s="62">
        <f>IFERROR(SUMIFS('CAJA TIGRES'!$N$1109:$N$1268,'CAJA TIGRES'!$H$1109:$H$1268,"SALIDA",'CAJA TIGRES'!$J$1109:$J$1268,$B155),0)</f>
        <v>0</v>
      </c>
      <c r="X155" s="62">
        <f>IFERROR(SUMIFS(RESERVA!$N$14:$N$14,RESERVA!$H$14:$H$14,"SALIDA",RESERVA!$J$14:$J$14,$B155),0)</f>
        <v>0</v>
      </c>
      <c r="Y155" s="96">
        <f t="shared" si="56"/>
        <v>50400.65</v>
      </c>
      <c r="Z155" s="96">
        <f>Y155+'JUN25'!Z155</f>
        <v>390614.76322100096</v>
      </c>
      <c r="AA155" s="102"/>
    </row>
    <row r="156" spans="1:31" x14ac:dyDescent="0.3">
      <c r="A156">
        <v>2.6</v>
      </c>
      <c r="B156" s="60" t="s">
        <v>64</v>
      </c>
      <c r="C156" s="62">
        <f>IFERROR(SUMIFS('MGZ121'!$N$954:'MGZ121'!$N$1021,'MGZ121'!$H$954:$H$1021,"SALIDA",'MGZ121'!$J$954:$J$1021,B156),0)</f>
        <v>0</v>
      </c>
      <c r="D156" s="62">
        <f>IFERROR(SUMIFS('MGZ BBVA'!$N$804:$N$972,'MGZ BBVA'!$H$804:$H$972,"SALIDA",'MGZ BBVA'!$J$804:$J$972,$B156),0)</f>
        <v>0</v>
      </c>
      <c r="E156" s="62">
        <f>IFERROR(SUMIFS('MGZ DOLARES'!$N$2:$N$2,'MGZ DOLARES'!$F$2:$F$2,"SALIDA",'MGZ DOLARES'!$J$2:$J$2,$B156),0)</f>
        <v>0</v>
      </c>
      <c r="F156" s="62">
        <f>IFERROR(SUMIFS('MGZ BAJIO'!$N$67:$N$68,'MGZ BAJIO'!$H$67:$H$68,"SALIDA",'MGZ BAJIO'!$J$67:$J$68,$B156),0)</f>
        <v>0</v>
      </c>
      <c r="G156" s="62">
        <f>IFERROR(SUMIFS('VICTOR BANAMEX'!$N$333:$N$386,'VICTOR BANAMEX'!$H$333:$H$386,"SALIDA",'VICTOR BANAMEX'!$J$333:$J$386,$B156),0)</f>
        <v>0</v>
      </c>
      <c r="H156" s="62">
        <f>IFERROR(SUMIFS('VICTOR BANORTE'!$N$69:$N$76,'VICTOR BANORTE'!$H$69:$H$76,"SALIDA",'VICTOR BANORTE'!$J$69:$J$76,$B156),0)</f>
        <v>0</v>
      </c>
      <c r="I156" s="62">
        <f>IFERROR(SUMIFS(RODRIGO!$N$2:$N$2,RODRIGO!$H$2:$H$2,"SALIDA",RODRIGO!$J$2:$J$2,$B156),0)</f>
        <v>0</v>
      </c>
      <c r="J156" s="62">
        <f>IFERROR(SUMIFS(MOY!$N$39:$N$44,MOY!$F$39:$F$44,"SALIDA",MOY!$J$39:$J$44,$B156),0)</f>
        <v>0</v>
      </c>
      <c r="K156" s="62">
        <f>IFERROR(SUMIFS('NORMA RUTH'!$N$44:$N$62,'NORMA RUTH'!$H$44:$H$62,"SALIDA",'NORMA RUTH'!$J$44:$J$62,$B156),0)</f>
        <v>0</v>
      </c>
      <c r="L156" s="62">
        <f>IFERROR(SUMIFS(VALERIA!$N$29:$N$43,VALERIA!$H$29:$H$43,"SALIDA",VALERIA!$J$29:$J$43,$B156),0)</f>
        <v>0</v>
      </c>
      <c r="M156" s="62">
        <f>IFERROR(SUMIFS('MANUEL BANAMEX'!$N$67:$N$76,'MANUEL BANAMEX'!$H$67:$H$76,"SALIDA",'MANUEL BANAMEX'!$J$67:$J$76,$B156),0)</f>
        <v>0</v>
      </c>
      <c r="N156" s="62">
        <f>IFERROR(SUMIFS(ROBERTO!$N$2:$N$2,ROBERTO!$H$2:$H$2,"SALIDA",ROBERTO!$J$2:$J$2,$B156),0)</f>
        <v>0</v>
      </c>
      <c r="O156" s="62">
        <f>IFERROR(SUMIFS(JUAN!$N$73:$N$79,JUAN!$H$73:$H$79,"SALIDA",JUAN!$J$73:$J$79,$B156),0)</f>
        <v>0</v>
      </c>
      <c r="P156" s="62">
        <f>IFERROR(SUMIFS('NORMA SANCHEZ'!$N$67:$N$73,'NORMA SANCHEZ'!$H$67:$H$73,"SALIDA",'NORMA SANCHEZ'!$J$67:$J$73,$B156),0)</f>
        <v>0</v>
      </c>
      <c r="Q156" s="62">
        <f>IFERROR(SUMIFS('JOSE CARLOS'!$N$70:$N$75,'JOSE CARLOS'!$H$70:$H$75,"SALIDA",'JOSE CARLOS'!$J$70:$J$75,$B156),0)</f>
        <v>0</v>
      </c>
      <c r="R156" s="62">
        <f>IFERROR(SUMIFS('LUIS ENRIQUE '!$N$57:$N$63,'LUIS ENRIQUE '!$H$57:$H$63,"SALIDA",'LUIS ENRIQUE '!$J$57:$J$63,$B156),0)</f>
        <v>0</v>
      </c>
      <c r="S156" s="62">
        <f>IFERROR(SUMIFS(CESARIA!$N$76:$N$83,CESARIA!$H$76:$H$83,"SALIDA",CESARIA!$J$76:$J$83,$B156),0)</f>
        <v>0</v>
      </c>
      <c r="T156" s="62">
        <f>IFERROR(SUMIFS(ALAN!$N$73:$N$81,ALAN!$H$73:$H$81,"SALIDA",ALAN!$J$73:$J$81,$B156),0)</f>
        <v>0</v>
      </c>
      <c r="U156" s="62">
        <f>IFERROR(SUMIFS(ELVIA!$N$57:$N$57,ELVIA!$H$57:$H$57,"SALIDA",ELVIA!$J$57:$J$57,$B156),0)</f>
        <v>0</v>
      </c>
      <c r="V156" s="146">
        <f>IFERROR(SUMIFS(CAJA!$N$3966:$N$4577,CAJA!$H$3966:$H$4577,"SALIDA",CAJA!$J$3966:$J$4577,$B156),0)</f>
        <v>213500</v>
      </c>
      <c r="W156" s="62">
        <f>IFERROR(SUMIFS('CAJA TIGRES'!$N$1109:$N$1268,'CAJA TIGRES'!$H$1109:$H$1268,"SALIDA",'CAJA TIGRES'!$J$1109:$J$1268,$B156),0)</f>
        <v>0</v>
      </c>
      <c r="X156" s="62">
        <f>IFERROR(SUMIFS(RESERVA!$N$14:$N$14,RESERVA!$H$14:$H$14,"SALIDA",RESERVA!$J$14:$J$14,$B156),0)</f>
        <v>0</v>
      </c>
      <c r="Y156" s="96">
        <f t="shared" si="56"/>
        <v>213500</v>
      </c>
      <c r="Z156" s="96">
        <f>Y156+'JUN25'!Z156</f>
        <v>1104150</v>
      </c>
    </row>
    <row r="157" spans="1:31" x14ac:dyDescent="0.3">
      <c r="A157">
        <v>2.7</v>
      </c>
      <c r="B157" s="60" t="s">
        <v>32</v>
      </c>
      <c r="C157" s="62">
        <f>IFERROR(SUMIFS('MGZ121'!$N$954:'MGZ121'!$N$1021,'MGZ121'!$H$954:$H$1021,"SALIDA",'MGZ121'!$J$954:$J$1021,B157),0)</f>
        <v>0</v>
      </c>
      <c r="D157" s="62">
        <f>IFERROR(SUMIFS('MGZ BBVA'!$N$804:$N$972,'MGZ BBVA'!$H$804:$H$972,"SALIDA",'MGZ BBVA'!$J$804:$J$972,$B157),0)</f>
        <v>0</v>
      </c>
      <c r="E157" s="62">
        <f>IFERROR(SUMIFS('MGZ DOLARES'!$N$2:$N$2,'MGZ DOLARES'!$F$2:$F$2,"SALIDA",'MGZ DOLARES'!$J$2:$J$2,$B157),0)</f>
        <v>0</v>
      </c>
      <c r="F157" s="62">
        <f>IFERROR(SUMIFS('MGZ BAJIO'!$N$67:$N$68,'MGZ BAJIO'!$H$67:$H$68,"SALIDA",'MGZ BAJIO'!$J$67:$J$68,$B157),0)</f>
        <v>0</v>
      </c>
      <c r="G157" s="62">
        <f>IFERROR(SUMIFS('VICTOR BANAMEX'!$N$333:$N$386,'VICTOR BANAMEX'!$H$333:$H$386,"SALIDA",'VICTOR BANAMEX'!$J$333:$J$386,$B157),0)</f>
        <v>0</v>
      </c>
      <c r="H157" s="62">
        <f>IFERROR(SUMIFS('VICTOR BANORTE'!$N$69:$N$76,'VICTOR BANORTE'!$H$69:$H$76,"SALIDA",'VICTOR BANORTE'!$J$69:$J$76,$B157),0)</f>
        <v>0</v>
      </c>
      <c r="I157" s="62">
        <f>IFERROR(SUMIFS(RODRIGO!$N$2:$N$2,RODRIGO!$H$2:$H$2,"SALIDA",RODRIGO!$J$2:$J$2,$B157),0)</f>
        <v>0</v>
      </c>
      <c r="J157" s="62">
        <f>IFERROR(SUMIFS(MOY!$N$39:$N$44,MOY!$F$39:$F$44,"SALIDA",MOY!$J$39:$J$44,$B157),0)</f>
        <v>0</v>
      </c>
      <c r="K157" s="62">
        <f>IFERROR(SUMIFS('NORMA RUTH'!$N$44:$N$62,'NORMA RUTH'!$H$44:$H$62,"SALIDA",'NORMA RUTH'!$J$44:$J$62,$B157),0)</f>
        <v>0</v>
      </c>
      <c r="L157" s="62">
        <f>IFERROR(SUMIFS(VALERIA!$N$29:$N$43,VALERIA!$H$29:$H$43,"SALIDA",VALERIA!$J$29:$J$43,$B157),0)</f>
        <v>0</v>
      </c>
      <c r="M157" s="62">
        <f>IFERROR(SUMIFS('MANUEL BANAMEX'!$N$67:$N$76,'MANUEL BANAMEX'!$H$67:$H$76,"SALIDA",'MANUEL BANAMEX'!$J$67:$J$76,$B157),0)</f>
        <v>0</v>
      </c>
      <c r="N157" s="62">
        <f>IFERROR(SUMIFS(ROBERTO!$N$2:$N$2,ROBERTO!$H$2:$H$2,"SALIDA",ROBERTO!$J$2:$J$2,$B157),0)</f>
        <v>0</v>
      </c>
      <c r="O157" s="62">
        <f>IFERROR(SUMIFS(JUAN!$N$73:$N$79,JUAN!$H$73:$H$79,"SALIDA",JUAN!$J$73:$J$79,$B157),0)</f>
        <v>0</v>
      </c>
      <c r="P157" s="62">
        <f>IFERROR(SUMIFS('NORMA SANCHEZ'!$N$67:$N$73,'NORMA SANCHEZ'!$H$67:$H$73,"SALIDA",'NORMA SANCHEZ'!$J$67:$J$73,$B157),0)</f>
        <v>0</v>
      </c>
      <c r="Q157" s="62">
        <f>IFERROR(SUMIFS('JOSE CARLOS'!$N$70:$N$75,'JOSE CARLOS'!$H$70:$H$75,"SALIDA",'JOSE CARLOS'!$J$70:$J$75,$B157),0)</f>
        <v>0</v>
      </c>
      <c r="R157" s="62">
        <f>IFERROR(SUMIFS('LUIS ENRIQUE '!$N$57:$N$63,'LUIS ENRIQUE '!$H$57:$H$63,"SALIDA",'LUIS ENRIQUE '!$J$57:$J$63,$B157),0)</f>
        <v>0</v>
      </c>
      <c r="S157" s="62">
        <f>IFERROR(SUMIFS(CESARIA!$N$76:$N$83,CESARIA!$H$76:$H$83,"SALIDA",CESARIA!$J$76:$J$83,$B157),0)</f>
        <v>0</v>
      </c>
      <c r="T157" s="62">
        <f>IFERROR(SUMIFS(ALAN!$N$73:$N$81,ALAN!$H$73:$H$81,"SALIDA",ALAN!$J$73:$J$81,$B157),0)</f>
        <v>0</v>
      </c>
      <c r="U157" s="62">
        <f>IFERROR(SUMIFS(ELVIA!$N$57:$N$57,ELVIA!$H$57:$H$57,"SALIDA",ELVIA!$J$57:$J$57,$B157),0)</f>
        <v>0</v>
      </c>
      <c r="V157" s="146">
        <f>IFERROR(SUMIFS(CAJA!$N$3966:$N$4577,CAJA!$H$3966:$H$4577,"SALIDA",CAJA!$J$3966:$J$4577,$B157),0)</f>
        <v>117000</v>
      </c>
      <c r="W157" s="62">
        <f>IFERROR(SUMIFS('CAJA TIGRES'!$N$1109:$N$1268,'CAJA TIGRES'!$H$1109:$H$1268,"SALIDA",'CAJA TIGRES'!$J$1109:$J$1268,$B157),0)</f>
        <v>0</v>
      </c>
      <c r="X157" s="62">
        <f>IFERROR(SUMIFS(RESERVA!$N$14:$N$14,RESERVA!$H$14:$H$14,"SALIDA",RESERVA!$J$14:$J$14,$B157),0)</f>
        <v>0</v>
      </c>
      <c r="Y157" s="96">
        <f t="shared" si="56"/>
        <v>117000</v>
      </c>
      <c r="Z157" s="96">
        <f>Y157+'JUN25'!Z157</f>
        <v>1203588</v>
      </c>
    </row>
    <row r="158" spans="1:31" s="180" customFormat="1" x14ac:dyDescent="0.3">
      <c r="A158" s="180">
        <v>3</v>
      </c>
      <c r="B158" s="181" t="s">
        <v>80</v>
      </c>
      <c r="C158" s="135">
        <f>SUM(C159:C166)</f>
        <v>0</v>
      </c>
      <c r="D158" s="135">
        <f t="shared" ref="D158:Z158" si="57">SUM(D159:D166)</f>
        <v>0</v>
      </c>
      <c r="E158" s="135">
        <f t="shared" si="57"/>
        <v>0</v>
      </c>
      <c r="F158" s="135">
        <f t="shared" si="57"/>
        <v>0</v>
      </c>
      <c r="G158" s="135">
        <f t="shared" si="57"/>
        <v>0</v>
      </c>
      <c r="H158" s="135">
        <f t="shared" si="57"/>
        <v>62514.36</v>
      </c>
      <c r="I158" s="135">
        <f t="shared" si="57"/>
        <v>0</v>
      </c>
      <c r="J158" s="135">
        <f t="shared" si="57"/>
        <v>0</v>
      </c>
      <c r="K158" s="135">
        <f t="shared" si="57"/>
        <v>0</v>
      </c>
      <c r="L158" s="135">
        <f t="shared" si="57"/>
        <v>0</v>
      </c>
      <c r="M158" s="135">
        <f t="shared" si="57"/>
        <v>0</v>
      </c>
      <c r="N158" s="135">
        <f t="shared" si="57"/>
        <v>0</v>
      </c>
      <c r="O158" s="135">
        <f t="shared" si="57"/>
        <v>0</v>
      </c>
      <c r="P158" s="135">
        <f t="shared" si="57"/>
        <v>0</v>
      </c>
      <c r="Q158" s="135">
        <f t="shared" si="57"/>
        <v>0</v>
      </c>
      <c r="R158" s="135">
        <f t="shared" si="57"/>
        <v>0</v>
      </c>
      <c r="S158" s="135">
        <f t="shared" si="57"/>
        <v>0</v>
      </c>
      <c r="T158" s="135">
        <f t="shared" si="57"/>
        <v>0</v>
      </c>
      <c r="U158" s="135">
        <f t="shared" si="57"/>
        <v>0</v>
      </c>
      <c r="V158" s="135">
        <f t="shared" si="57"/>
        <v>18200</v>
      </c>
      <c r="W158" s="135">
        <f t="shared" si="57"/>
        <v>0</v>
      </c>
      <c r="X158" s="135">
        <f t="shared" si="57"/>
        <v>0</v>
      </c>
      <c r="Y158" s="135">
        <f t="shared" si="57"/>
        <v>80714.36</v>
      </c>
      <c r="Z158" s="135">
        <f t="shared" si="57"/>
        <v>7247767.5700000012</v>
      </c>
      <c r="AE158" s="453"/>
    </row>
    <row r="159" spans="1:31" x14ac:dyDescent="0.3">
      <c r="A159">
        <v>3.1</v>
      </c>
      <c r="B159" s="60" t="s">
        <v>65</v>
      </c>
      <c r="C159" s="62">
        <f>IFERROR(SUMIFS('MGZ121'!$N$954:'MGZ121'!$N$1021,'MGZ121'!$H$954:$H$1021,"SALIDA",'MGZ121'!$J$954:$J$1021,B159),0)</f>
        <v>0</v>
      </c>
      <c r="D159" s="62">
        <f>IFERROR(SUMIFS('MGZ BBVA'!$N$804:$N$972,'MGZ BBVA'!$H$804:$H$972,"SALIDA",'MGZ BBVA'!$J$804:$J$972,$B159),0)</f>
        <v>0</v>
      </c>
      <c r="E159" s="62">
        <f>IFERROR(SUMIFS('MGZ DOLARES'!$N$2:$N$2,'MGZ DOLARES'!$F$2:$F$2,"SALIDA",'MGZ DOLARES'!$J$2:$J$2,$B159),0)</f>
        <v>0</v>
      </c>
      <c r="F159" s="62">
        <f>IFERROR(SUMIFS('MGZ BAJIO'!$N$67:$N$68,'MGZ BAJIO'!$H$67:$H$68,"SALIDA",'MGZ BAJIO'!$J$67:$J$68,$B159),0)</f>
        <v>0</v>
      </c>
      <c r="G159" s="62">
        <f>IFERROR(SUMIFS('VICTOR BANAMEX'!$N$333:$N$386,'VICTOR BANAMEX'!$H$333:$H$386,"SALIDA",'VICTOR BANAMEX'!$J$333:$J$386,$B159),0)</f>
        <v>0</v>
      </c>
      <c r="H159" s="62">
        <f>IFERROR(SUMIFS('VICTOR BANORTE'!$N$69:$N$76,'VICTOR BANORTE'!$H$69:$H$76,"SALIDA",'VICTOR BANORTE'!$J$69:$J$76,$B159),0)</f>
        <v>0</v>
      </c>
      <c r="I159" s="62">
        <f>IFERROR(SUMIFS(RODRIGO!$N$2:$N$2,RODRIGO!$H$2:$H$2,"SALIDA",RODRIGO!$J$2:$J$2,$B159),0)</f>
        <v>0</v>
      </c>
      <c r="J159" s="62">
        <f>IFERROR(SUMIFS(MOY!$N$39:$N$44,MOY!$F$39:$F$44,"SALIDA",MOY!$J$39:$J$44,$B159),0)</f>
        <v>0</v>
      </c>
      <c r="K159" s="62">
        <f>IFERROR(SUMIFS('NORMA RUTH'!$N$44:$N$62,'NORMA RUTH'!$H$44:$H$62,"SALIDA",'NORMA RUTH'!$J$44:$J$62,$B159),0)</f>
        <v>0</v>
      </c>
      <c r="L159" s="62">
        <f>IFERROR(SUMIFS(VALERIA!$N$29:$N$43,VALERIA!$H$29:$H$43,"SALIDA",VALERIA!$J$29:$J$43,$B159),0)</f>
        <v>0</v>
      </c>
      <c r="M159" s="62">
        <f>IFERROR(SUMIFS('MANUEL BANAMEX'!$N$67:$N$76,'MANUEL BANAMEX'!$H$67:$H$76,"SALIDA",'MANUEL BANAMEX'!$J$67:$J$76,$B159),0)</f>
        <v>0</v>
      </c>
      <c r="N159" s="62">
        <f>IFERROR(SUMIFS(ROBERTO!$N$2:$N$2,ROBERTO!$H$2:$H$2,"SALIDA",ROBERTO!$J$2:$J$2,$B159),0)</f>
        <v>0</v>
      </c>
      <c r="O159" s="62">
        <f>IFERROR(SUMIFS(JUAN!$N$73:$N$79,JUAN!$H$73:$H$79,"SALIDA",JUAN!$J$73:$J$79,$B159),0)</f>
        <v>0</v>
      </c>
      <c r="P159" s="62">
        <f>IFERROR(SUMIFS('NORMA SANCHEZ'!$N$67:$N$73,'NORMA SANCHEZ'!$H$67:$H$73,"SALIDA",'NORMA SANCHEZ'!$J$67:$J$73,$B159),0)</f>
        <v>0</v>
      </c>
      <c r="Q159" s="62">
        <f>IFERROR(SUMIFS('JOSE CARLOS'!$N$70:$N$75,'JOSE CARLOS'!$H$70:$H$75,"SALIDA",'JOSE CARLOS'!$J$70:$J$75,$B159),0)</f>
        <v>0</v>
      </c>
      <c r="R159" s="62">
        <f>IFERROR(SUMIFS('LUIS ENRIQUE '!$N$57:$N$63,'LUIS ENRIQUE '!$H$57:$H$63,"SALIDA",'LUIS ENRIQUE '!$J$57:$J$63,$B159),0)</f>
        <v>0</v>
      </c>
      <c r="S159" s="62">
        <f>IFERROR(SUMIFS(CESARIA!$N$76:$N$83,CESARIA!$H$76:$H$83,"SALIDA",CESARIA!$J$76:$J$83,$B159),0)</f>
        <v>0</v>
      </c>
      <c r="T159" s="62">
        <f>IFERROR(SUMIFS(ALAN!$N$73:$N$81,ALAN!$H$73:$H$81,"SALIDA",ALAN!$J$73:$J$81,$B159),0)</f>
        <v>0</v>
      </c>
      <c r="U159" s="62">
        <f>IFERROR(SUMIFS(ELVIA!$N$57:$N$57,ELVIA!$H$57:$H$57,"SALIDA",ELVIA!$J$57:$J$57,$B159),0)</f>
        <v>0</v>
      </c>
      <c r="V159" s="146">
        <f>IFERROR(SUMIFS(CAJA!$N$3966:$N$4577,CAJA!$H$3966:$H$4577,"SALIDA",CAJA!$J$3966:$J$4577,$B159),0)</f>
        <v>0</v>
      </c>
      <c r="W159" s="62">
        <f>IFERROR(SUMIFS('CAJA TIGRES'!$N$1109:$N$1268,'CAJA TIGRES'!$H$1109:$H$1268,"SALIDA",'CAJA TIGRES'!$J$1109:$J$1268,$B159),0)</f>
        <v>0</v>
      </c>
      <c r="X159" s="62">
        <f>IFERROR(SUMIFS(RESERVA!$N$14:$N$14,RESERVA!$H$14:$H$14,"SALIDA",RESERVA!$J$14:$J$14,$B159),0)</f>
        <v>0</v>
      </c>
      <c r="Y159" s="96">
        <f t="shared" ref="Y159:Y166" si="58">SUM(C159:X159)</f>
        <v>0</v>
      </c>
      <c r="Z159" s="96">
        <f>Y159+'JUN25'!Z159</f>
        <v>100000</v>
      </c>
    </row>
    <row r="160" spans="1:31" x14ac:dyDescent="0.3">
      <c r="A160">
        <v>3.2</v>
      </c>
      <c r="B160" s="60" t="s">
        <v>66</v>
      </c>
      <c r="C160" s="62">
        <f>IFERROR(SUMIFS('MGZ121'!$N$954:'MGZ121'!$N$1021,'MGZ121'!$H$954:$H$1021,"SALIDA",'MGZ121'!$J$954:$J$1021,B160),0)</f>
        <v>0</v>
      </c>
      <c r="D160" s="62">
        <f>IFERROR(SUMIFS('MGZ BBVA'!$N$804:$N$972,'MGZ BBVA'!$H$804:$H$972,"SALIDA",'MGZ BBVA'!$J$804:$J$972,$B160),0)</f>
        <v>0</v>
      </c>
      <c r="E160" s="62">
        <f>IFERROR(SUMIFS('MGZ DOLARES'!$N$2:$N$2,'MGZ DOLARES'!$F$2:$F$2,"SALIDA",'MGZ DOLARES'!$J$2:$J$2,$B160),0)</f>
        <v>0</v>
      </c>
      <c r="F160" s="62">
        <f>IFERROR(SUMIFS('MGZ BAJIO'!$N$67:$N$68,'MGZ BAJIO'!$H$67:$H$68,"SALIDA",'MGZ BAJIO'!$J$67:$J$68,$B160),0)</f>
        <v>0</v>
      </c>
      <c r="G160" s="62">
        <f>IFERROR(SUMIFS('VICTOR BANAMEX'!$N$333:$N$386,'VICTOR BANAMEX'!$H$333:$H$386,"SALIDA",'VICTOR BANAMEX'!$J$333:$J$386,$B160),0)</f>
        <v>0</v>
      </c>
      <c r="H160" s="62">
        <f>IFERROR(SUMIFS('VICTOR BANORTE'!$N$69:$N$76,'VICTOR BANORTE'!$H$69:$H$76,"SALIDA",'VICTOR BANORTE'!$J$69:$J$76,$B160),0)</f>
        <v>0</v>
      </c>
      <c r="I160" s="62">
        <f>IFERROR(SUMIFS(RODRIGO!$N$2:$N$2,RODRIGO!$H$2:$H$2,"SALIDA",RODRIGO!$J$2:$J$2,$B160),0)</f>
        <v>0</v>
      </c>
      <c r="J160" s="62">
        <f>IFERROR(SUMIFS(MOY!$N$39:$N$44,MOY!$F$39:$F$44,"SALIDA",MOY!$J$39:$J$44,$B160),0)</f>
        <v>0</v>
      </c>
      <c r="K160" s="62">
        <f>IFERROR(SUMIFS('NORMA RUTH'!$N$44:$N$62,'NORMA RUTH'!$H$44:$H$62,"SALIDA",'NORMA RUTH'!$J$44:$J$62,$B160),0)</f>
        <v>0</v>
      </c>
      <c r="L160" s="62">
        <f>IFERROR(SUMIFS(VALERIA!$N$29:$N$43,VALERIA!$H$29:$H$43,"SALIDA",VALERIA!$J$29:$J$43,$B160),0)</f>
        <v>0</v>
      </c>
      <c r="M160" s="62">
        <f>IFERROR(SUMIFS('MANUEL BANAMEX'!$N$67:$N$76,'MANUEL BANAMEX'!$H$67:$H$76,"SALIDA",'MANUEL BANAMEX'!$J$67:$J$76,$B160),0)</f>
        <v>0</v>
      </c>
      <c r="N160" s="62">
        <f>IFERROR(SUMIFS(ROBERTO!$N$2:$N$2,ROBERTO!$H$2:$H$2,"SALIDA",ROBERTO!$J$2:$J$2,$B160),0)</f>
        <v>0</v>
      </c>
      <c r="O160" s="62">
        <f>IFERROR(SUMIFS(JUAN!$N$73:$N$79,JUAN!$H$73:$H$79,"SALIDA",JUAN!$J$73:$J$79,$B160),0)</f>
        <v>0</v>
      </c>
      <c r="P160" s="62">
        <f>IFERROR(SUMIFS('NORMA SANCHEZ'!$N$67:$N$73,'NORMA SANCHEZ'!$H$67:$H$73,"SALIDA",'NORMA SANCHEZ'!$J$67:$J$73,$B160),0)</f>
        <v>0</v>
      </c>
      <c r="Q160" s="62">
        <f>IFERROR(SUMIFS('JOSE CARLOS'!$N$70:$N$75,'JOSE CARLOS'!$H$70:$H$75,"SALIDA",'JOSE CARLOS'!$J$70:$J$75,$B160),0)</f>
        <v>0</v>
      </c>
      <c r="R160" s="62">
        <f>IFERROR(SUMIFS('LUIS ENRIQUE '!$N$57:$N$63,'LUIS ENRIQUE '!$H$57:$H$63,"SALIDA",'LUIS ENRIQUE '!$J$57:$J$63,$B160),0)</f>
        <v>0</v>
      </c>
      <c r="S160" s="62">
        <f>IFERROR(SUMIFS(CESARIA!$N$76:$N$83,CESARIA!$H$76:$H$83,"SALIDA",CESARIA!$J$76:$J$83,$B160),0)</f>
        <v>0</v>
      </c>
      <c r="T160" s="62">
        <f>IFERROR(SUMIFS(ALAN!$N$73:$N$81,ALAN!$H$73:$H$81,"SALIDA",ALAN!$J$73:$J$81,$B160),0)</f>
        <v>0</v>
      </c>
      <c r="U160" s="62">
        <f>IFERROR(SUMIFS(ELVIA!$N$57:$N$57,ELVIA!$H$57:$H$57,"SALIDA",ELVIA!$J$57:$J$57,$B160),0)</f>
        <v>0</v>
      </c>
      <c r="V160" s="146">
        <f>IFERROR(SUMIFS(CAJA!$N$3966:$N$4577,CAJA!$H$3966:$H$4577,"SALIDA",CAJA!$J$3966:$J$4577,$B160),0)</f>
        <v>12000</v>
      </c>
      <c r="W160" s="62">
        <f>IFERROR(SUMIFS('CAJA TIGRES'!$N$1109:$N$1268,'CAJA TIGRES'!$H$1109:$H$1268,"SALIDA",'CAJA TIGRES'!$J$1109:$J$1268,$B160),0)</f>
        <v>0</v>
      </c>
      <c r="X160" s="62">
        <f>IFERROR(SUMIFS(RESERVA!$N$14:$N$14,RESERVA!$H$14:$H$14,"SALIDA",RESERVA!$J$14:$J$14,$B160),0)</f>
        <v>0</v>
      </c>
      <c r="Y160" s="96">
        <f t="shared" si="58"/>
        <v>12000</v>
      </c>
      <c r="Z160" s="96">
        <f>Y160+'JUN25'!Z160</f>
        <v>89773</v>
      </c>
    </row>
    <row r="161" spans="1:31" x14ac:dyDescent="0.3">
      <c r="A161">
        <v>3.3</v>
      </c>
      <c r="B161" s="60" t="s">
        <v>67</v>
      </c>
      <c r="C161" s="62">
        <f>IFERROR(SUMIFS('MGZ121'!$N$954:'MGZ121'!$N$1021,'MGZ121'!$H$954:$H$1021,"SALIDA",'MGZ121'!$J$954:$J$1021,B161),0)</f>
        <v>0</v>
      </c>
      <c r="D161" s="62">
        <f>IFERROR(SUMIFS('MGZ BBVA'!$N$804:$N$972,'MGZ BBVA'!$H$804:$H$972,"SALIDA",'MGZ BBVA'!$J$804:$J$972,$B161),0)</f>
        <v>0</v>
      </c>
      <c r="E161" s="62">
        <f>IFERROR(SUMIFS('MGZ DOLARES'!$N$2:$N$2,'MGZ DOLARES'!$F$2:$F$2,"SALIDA",'MGZ DOLARES'!$J$2:$J$2,$B161),0)</f>
        <v>0</v>
      </c>
      <c r="F161" s="62">
        <f>IFERROR(SUMIFS('MGZ BAJIO'!$N$67:$N$68,'MGZ BAJIO'!$H$67:$H$68,"SALIDA",'MGZ BAJIO'!$J$67:$J$68,$B161),0)</f>
        <v>0</v>
      </c>
      <c r="G161" s="62">
        <f>IFERROR(SUMIFS('VICTOR BANAMEX'!$N$333:$N$386,'VICTOR BANAMEX'!$H$333:$H$386,"SALIDA",'VICTOR BANAMEX'!$J$333:$J$386,$B161),0)</f>
        <v>0</v>
      </c>
      <c r="H161" s="62">
        <f>IFERROR(SUMIFS('VICTOR BANORTE'!$N$69:$N$76,'VICTOR BANORTE'!$H$69:$H$76,"SALIDA",'VICTOR BANORTE'!$J$69:$J$76,$B161),0)</f>
        <v>0</v>
      </c>
      <c r="I161" s="62">
        <f>IFERROR(SUMIFS(RODRIGO!$N$2:$N$2,RODRIGO!$H$2:$H$2,"SALIDA",RODRIGO!$J$2:$J$2,$B161),0)</f>
        <v>0</v>
      </c>
      <c r="J161" s="62">
        <f>IFERROR(SUMIFS(MOY!$N$39:$N$44,MOY!$F$39:$F$44,"SALIDA",MOY!$J$39:$J$44,$B161),0)</f>
        <v>0</v>
      </c>
      <c r="K161" s="62">
        <f>IFERROR(SUMIFS('NORMA RUTH'!$N$44:$N$62,'NORMA RUTH'!$H$44:$H$62,"SALIDA",'NORMA RUTH'!$J$44:$J$62,$B161),0)</f>
        <v>0</v>
      </c>
      <c r="L161" s="62">
        <f>IFERROR(SUMIFS(VALERIA!$N$29:$N$43,VALERIA!$H$29:$H$43,"SALIDA",VALERIA!$J$29:$J$43,$B161),0)</f>
        <v>0</v>
      </c>
      <c r="M161" s="62">
        <f>IFERROR(SUMIFS('MANUEL BANAMEX'!$N$67:$N$76,'MANUEL BANAMEX'!$H$67:$H$76,"SALIDA",'MANUEL BANAMEX'!$J$67:$J$76,$B161),0)</f>
        <v>0</v>
      </c>
      <c r="N161" s="62">
        <f>IFERROR(SUMIFS(ROBERTO!$N$2:$N$2,ROBERTO!$H$2:$H$2,"SALIDA",ROBERTO!$J$2:$J$2,$B161),0)</f>
        <v>0</v>
      </c>
      <c r="O161" s="62">
        <f>IFERROR(SUMIFS(JUAN!$N$73:$N$79,JUAN!$H$73:$H$79,"SALIDA",JUAN!$J$73:$J$79,$B161),0)</f>
        <v>0</v>
      </c>
      <c r="P161" s="62">
        <f>IFERROR(SUMIFS('NORMA SANCHEZ'!$N$67:$N$73,'NORMA SANCHEZ'!$H$67:$H$73,"SALIDA",'NORMA SANCHEZ'!$J$67:$J$73,$B161),0)</f>
        <v>0</v>
      </c>
      <c r="Q161" s="62">
        <f>IFERROR(SUMIFS('JOSE CARLOS'!$N$70:$N$75,'JOSE CARLOS'!$H$70:$H$75,"SALIDA",'JOSE CARLOS'!$J$70:$J$75,$B161),0)</f>
        <v>0</v>
      </c>
      <c r="R161" s="62">
        <f>IFERROR(SUMIFS('LUIS ENRIQUE '!$N$57:$N$63,'LUIS ENRIQUE '!$H$57:$H$63,"SALIDA",'LUIS ENRIQUE '!$J$57:$J$63,$B161),0)</f>
        <v>0</v>
      </c>
      <c r="S161" s="62">
        <f>IFERROR(SUMIFS(CESARIA!$N$76:$N$83,CESARIA!$H$76:$H$83,"SALIDA",CESARIA!$J$76:$J$83,$B161),0)</f>
        <v>0</v>
      </c>
      <c r="T161" s="62">
        <f>IFERROR(SUMIFS(ALAN!$N$73:$N$81,ALAN!$H$73:$H$81,"SALIDA",ALAN!$J$73:$J$81,$B161),0)</f>
        <v>0</v>
      </c>
      <c r="U161" s="62">
        <f>IFERROR(SUMIFS(ELVIA!$N$57:$N$57,ELVIA!$H$57:$H$57,"SALIDA",ELVIA!$J$57:$J$57,$B161),0)</f>
        <v>0</v>
      </c>
      <c r="V161" s="146">
        <f>IFERROR(SUMIFS(CAJA!$N$3966:$N$4577,CAJA!$H$3966:$H$4577,"SALIDA",CAJA!$J$3966:$J$4577,$B161),0)</f>
        <v>6200</v>
      </c>
      <c r="W161" s="62">
        <f>IFERROR(SUMIFS('CAJA TIGRES'!$N$1109:$N$1268,'CAJA TIGRES'!$H$1109:$H$1268,"SALIDA",'CAJA TIGRES'!$J$1109:$J$1268,$B161),0)</f>
        <v>0</v>
      </c>
      <c r="X161" s="62">
        <f>IFERROR(SUMIFS(RESERVA!$N$14:$N$14,RESERVA!$H$14:$H$14,"SALIDA",RESERVA!$J$14:$J$14,$B161),0)</f>
        <v>0</v>
      </c>
      <c r="Y161" s="96">
        <f t="shared" si="58"/>
        <v>6200</v>
      </c>
      <c r="Z161" s="96">
        <f>Y161+'JUN25'!Z161</f>
        <v>5985041.6900000004</v>
      </c>
    </row>
    <row r="162" spans="1:31" x14ac:dyDescent="0.3">
      <c r="A162">
        <v>3.4</v>
      </c>
      <c r="B162" s="60" t="s">
        <v>68</v>
      </c>
      <c r="C162" s="62">
        <f>IFERROR(SUMIFS('MGZ121'!$N$954:'MGZ121'!$N$1021,'MGZ121'!$H$954:$H$1021,"SALIDA",'MGZ121'!$J$954:$J$1021,B162),0)</f>
        <v>0</v>
      </c>
      <c r="D162" s="62">
        <f>IFERROR(SUMIFS('MGZ BBVA'!$N$804:$N$972,'MGZ BBVA'!$H$804:$H$972,"SALIDA",'MGZ BBVA'!$J$804:$J$972,$B162),0)</f>
        <v>0</v>
      </c>
      <c r="E162" s="62">
        <f>IFERROR(SUMIFS('MGZ DOLARES'!$N$2:$N$2,'MGZ DOLARES'!$F$2:$F$2,"SALIDA",'MGZ DOLARES'!$J$2:$J$2,$B162),0)</f>
        <v>0</v>
      </c>
      <c r="F162" s="62">
        <f>IFERROR(SUMIFS('MGZ BAJIO'!$N$67:$N$68,'MGZ BAJIO'!$H$67:$H$68,"SALIDA",'MGZ BAJIO'!$J$67:$J$68,$B162),0)</f>
        <v>0</v>
      </c>
      <c r="G162" s="62">
        <f>IFERROR(SUMIFS('VICTOR BANAMEX'!$N$333:$N$386,'VICTOR BANAMEX'!$H$333:$H$386,"SALIDA",'VICTOR BANAMEX'!$J$333:$J$386,$B162),0)</f>
        <v>0</v>
      </c>
      <c r="H162" s="62">
        <f>IFERROR(SUMIFS('VICTOR BANORTE'!$N$69:$N$76,'VICTOR BANORTE'!$H$69:$H$76,"SALIDA",'VICTOR BANORTE'!$J$69:$J$76,$B162),0)</f>
        <v>0</v>
      </c>
      <c r="I162" s="62">
        <f>IFERROR(SUMIFS(RODRIGO!$N$2:$N$2,RODRIGO!$H$2:$H$2,"SALIDA",RODRIGO!$J$2:$J$2,$B162),0)</f>
        <v>0</v>
      </c>
      <c r="J162" s="62">
        <f>IFERROR(SUMIFS(MOY!$N$39:$N$44,MOY!$F$39:$F$44,"SALIDA",MOY!$J$39:$J$44,$B162),0)</f>
        <v>0</v>
      </c>
      <c r="K162" s="62">
        <f>IFERROR(SUMIFS('NORMA RUTH'!$N$44:$N$62,'NORMA RUTH'!$H$44:$H$62,"SALIDA",'NORMA RUTH'!$J$44:$J$62,$B162),0)</f>
        <v>0</v>
      </c>
      <c r="L162" s="62">
        <f>IFERROR(SUMIFS(VALERIA!$N$29:$N$43,VALERIA!$H$29:$H$43,"SALIDA",VALERIA!$J$29:$J$43,$B162),0)</f>
        <v>0</v>
      </c>
      <c r="M162" s="62">
        <f>IFERROR(SUMIFS('MANUEL BANAMEX'!$N$67:$N$76,'MANUEL BANAMEX'!$H$67:$H$76,"SALIDA",'MANUEL BANAMEX'!$J$67:$J$76,$B162),0)</f>
        <v>0</v>
      </c>
      <c r="N162" s="62">
        <f>IFERROR(SUMIFS(ROBERTO!$N$2:$N$2,ROBERTO!$H$2:$H$2,"SALIDA",ROBERTO!$J$2:$J$2,$B162),0)</f>
        <v>0</v>
      </c>
      <c r="O162" s="62">
        <f>IFERROR(SUMIFS(JUAN!$N$73:$N$79,JUAN!$H$73:$H$79,"SALIDA",JUAN!$J$73:$J$79,$B162),0)</f>
        <v>0</v>
      </c>
      <c r="P162" s="62">
        <f>IFERROR(SUMIFS('NORMA SANCHEZ'!$N$67:$N$73,'NORMA SANCHEZ'!$H$67:$H$73,"SALIDA",'NORMA SANCHEZ'!$J$67:$J$73,$B162),0)</f>
        <v>0</v>
      </c>
      <c r="Q162" s="62">
        <f>IFERROR(SUMIFS('JOSE CARLOS'!$N$70:$N$75,'JOSE CARLOS'!$H$70:$H$75,"SALIDA",'JOSE CARLOS'!$J$70:$J$75,$B162),0)</f>
        <v>0</v>
      </c>
      <c r="R162" s="62">
        <f>IFERROR(SUMIFS('LUIS ENRIQUE '!$N$57:$N$63,'LUIS ENRIQUE '!$H$57:$H$63,"SALIDA",'LUIS ENRIQUE '!$J$57:$J$63,$B162),0)</f>
        <v>0</v>
      </c>
      <c r="S162" s="62">
        <f>IFERROR(SUMIFS(CESARIA!$N$76:$N$83,CESARIA!$H$76:$H$83,"SALIDA",CESARIA!$J$76:$J$83,$B162),0)</f>
        <v>0</v>
      </c>
      <c r="T162" s="62">
        <f>IFERROR(SUMIFS(ALAN!$N$73:$N$81,ALAN!$H$73:$H$81,"SALIDA",ALAN!$J$73:$J$81,$B162),0)</f>
        <v>0</v>
      </c>
      <c r="U162" s="62">
        <f>IFERROR(SUMIFS(ELVIA!$N$57:$N$57,ELVIA!$H$57:$H$57,"SALIDA",ELVIA!$J$57:$J$57,$B162),0)</f>
        <v>0</v>
      </c>
      <c r="V162" s="146">
        <f>IFERROR(SUMIFS(CAJA!$N$3966:$N$4577,CAJA!$H$3966:$H$4577,"SALIDA",CAJA!$J$3966:$J$4577,$B162),0)</f>
        <v>0</v>
      </c>
      <c r="W162" s="62">
        <f>IFERROR(SUMIFS('CAJA TIGRES'!$N$1109:$N$1268,'CAJA TIGRES'!$H$1109:$H$1268,"SALIDA",'CAJA TIGRES'!$J$1109:$J$1268,$B162),0)</f>
        <v>0</v>
      </c>
      <c r="X162" s="62">
        <f>IFERROR(SUMIFS(RESERVA!$N$14:$N$14,RESERVA!$H$14:$H$14,"SALIDA",RESERVA!$J$14:$J$14,$B162),0)</f>
        <v>0</v>
      </c>
      <c r="Y162" s="96">
        <f t="shared" si="58"/>
        <v>0</v>
      </c>
      <c r="Z162" s="96">
        <f>Y162+'JUN25'!Z162</f>
        <v>635139.27</v>
      </c>
    </row>
    <row r="163" spans="1:31" x14ac:dyDescent="0.3">
      <c r="B163" s="60" t="s">
        <v>196</v>
      </c>
      <c r="C163" s="62">
        <f>IFERROR(SUMIFS('MGZ121'!$N$954:'MGZ121'!$N$1021,'MGZ121'!$H$954:$H$1021,"SALIDA",'MGZ121'!$J$954:$J$1021,B163),0)</f>
        <v>0</v>
      </c>
      <c r="D163" s="62">
        <f>IFERROR(SUMIFS('MGZ BBVA'!$N$804:$N$972,'MGZ BBVA'!$H$804:$H$972,"SALIDA",'MGZ BBVA'!$J$804:$J$972,$B163),0)</f>
        <v>0</v>
      </c>
      <c r="E163" s="62">
        <f>IFERROR(SUMIFS('MGZ DOLARES'!$N$2:$N$2,'MGZ DOLARES'!$F$2:$F$2,"SALIDA",'MGZ DOLARES'!$J$2:$J$2,$B163),0)</f>
        <v>0</v>
      </c>
      <c r="F163" s="62">
        <f>IFERROR(SUMIFS('MGZ BAJIO'!$N$67:$N$68,'MGZ BAJIO'!$H$67:$H$68,"SALIDA",'MGZ BAJIO'!$J$67:$J$68,$B163),0)</f>
        <v>0</v>
      </c>
      <c r="G163" s="62">
        <f>IFERROR(SUMIFS('VICTOR BANAMEX'!$N$333:$N$386,'VICTOR BANAMEX'!$H$333:$H$386,"SALIDA",'VICTOR BANAMEX'!$J$333:$J$386,$B163),0)</f>
        <v>0</v>
      </c>
      <c r="H163" s="62">
        <f>IFERROR(SUMIFS('VICTOR BANORTE'!$N$69:$N$76,'VICTOR BANORTE'!$H$69:$H$76,"SALIDA",'VICTOR BANORTE'!$J$69:$J$76,$B163),0)</f>
        <v>17199.95</v>
      </c>
      <c r="I163" s="62">
        <f>IFERROR(SUMIFS(RODRIGO!$N$2:$N$2,RODRIGO!$H$2:$H$2,"SALIDA",RODRIGO!$J$2:$J$2,$B163),0)</f>
        <v>0</v>
      </c>
      <c r="J163" s="62">
        <f>IFERROR(SUMIFS(MOY!$N$39:$N$44,MOY!$F$39:$F$44,"SALIDA",MOY!$J$39:$J$44,$B163),0)</f>
        <v>0</v>
      </c>
      <c r="K163" s="62">
        <f>IFERROR(SUMIFS('NORMA RUTH'!$N$44:$N$62,'NORMA RUTH'!$H$44:$H$62,"SALIDA",'NORMA RUTH'!$J$44:$J$62,$B163),0)</f>
        <v>0</v>
      </c>
      <c r="L163" s="62">
        <f>IFERROR(SUMIFS(VALERIA!$N$29:$N$43,VALERIA!$H$29:$H$43,"SALIDA",VALERIA!$J$29:$J$43,$B163),0)</f>
        <v>0</v>
      </c>
      <c r="M163" s="62">
        <f>IFERROR(SUMIFS('MANUEL BANAMEX'!$N$67:$N$76,'MANUEL BANAMEX'!$H$67:$H$76,"SALIDA",'MANUEL BANAMEX'!$J$67:$J$76,$B163),0)</f>
        <v>0</v>
      </c>
      <c r="N163" s="62">
        <f>IFERROR(SUMIFS(ROBERTO!$N$2:$N$2,ROBERTO!$H$2:$H$2,"SALIDA",ROBERTO!$J$2:$J$2,$B163),0)</f>
        <v>0</v>
      </c>
      <c r="O163" s="62">
        <f>IFERROR(SUMIFS(JUAN!$N$73:$N$79,JUAN!$H$73:$H$79,"SALIDA",JUAN!$J$73:$J$79,$B163),0)</f>
        <v>0</v>
      </c>
      <c r="P163" s="62">
        <f>IFERROR(SUMIFS('NORMA SANCHEZ'!$N$67:$N$73,'NORMA SANCHEZ'!$H$67:$H$73,"SALIDA",'NORMA SANCHEZ'!$J$67:$J$73,$B163),0)</f>
        <v>0</v>
      </c>
      <c r="Q163" s="62">
        <f>IFERROR(SUMIFS('JOSE CARLOS'!$N$70:$N$75,'JOSE CARLOS'!$H$70:$H$75,"SALIDA",'JOSE CARLOS'!$J$70:$J$75,$B163),0)</f>
        <v>0</v>
      </c>
      <c r="R163" s="62">
        <f>IFERROR(SUMIFS('LUIS ENRIQUE '!$N$57:$N$63,'LUIS ENRIQUE '!$H$57:$H$63,"SALIDA",'LUIS ENRIQUE '!$J$57:$J$63,$B163),0)</f>
        <v>0</v>
      </c>
      <c r="S163" s="62">
        <f>IFERROR(SUMIFS(CESARIA!$N$76:$N$83,CESARIA!$H$76:$H$83,"SALIDA",CESARIA!$J$76:$J$83,$B163),0)</f>
        <v>0</v>
      </c>
      <c r="T163" s="62">
        <f>IFERROR(SUMIFS(ALAN!$N$73:$N$81,ALAN!$H$73:$H$81,"SALIDA",ALAN!$J$73:$J$81,$B163),0)</f>
        <v>0</v>
      </c>
      <c r="U163" s="62">
        <f>IFERROR(SUMIFS(ELVIA!$N$57:$N$57,ELVIA!$H$57:$H$57,"SALIDA",ELVIA!$J$57:$J$57,$B163),0)</f>
        <v>0</v>
      </c>
      <c r="V163" s="146">
        <f>IFERROR(SUMIFS(CAJA!$N$3966:$N$4577,CAJA!$H$3966:$H$4577,"SALIDA",CAJA!$J$3966:$J$4577,$B163),0)</f>
        <v>0</v>
      </c>
      <c r="W163" s="62">
        <f>IFERROR(SUMIFS('CAJA TIGRES'!$N$1109:$N$1268,'CAJA TIGRES'!$H$1109:$H$1268,"SALIDA",'CAJA TIGRES'!$J$1109:$J$1268,$B163),0)</f>
        <v>0</v>
      </c>
      <c r="X163" s="62">
        <f>IFERROR(SUMIFS(RESERVA!$N$14:$N$14,RESERVA!$H$14:$H$14,"SALIDA",RESERVA!$J$14:$J$14,$B163),0)</f>
        <v>0</v>
      </c>
      <c r="Y163" s="96">
        <f t="shared" si="58"/>
        <v>17199.95</v>
      </c>
      <c r="Z163" s="96">
        <f>Y163+'JUN25'!Z163</f>
        <v>118150.15</v>
      </c>
    </row>
    <row r="164" spans="1:31" x14ac:dyDescent="0.3">
      <c r="B164" s="60" t="s">
        <v>197</v>
      </c>
      <c r="C164" s="62">
        <f>IFERROR(SUMIFS('MGZ121'!$N$954:'MGZ121'!$N$1021,'MGZ121'!$H$954:$H$1021,"SALIDA",'MGZ121'!$J$954:$J$1021,B164),0)</f>
        <v>0</v>
      </c>
      <c r="D164" s="62">
        <f>IFERROR(SUMIFS('MGZ BBVA'!$N$804:$N$972,'MGZ BBVA'!$H$804:$H$972,"SALIDA",'MGZ BBVA'!$J$804:$J$972,$B164),0)</f>
        <v>0</v>
      </c>
      <c r="E164" s="62">
        <f>IFERROR(SUMIFS('MGZ DOLARES'!$N$2:$N$2,'MGZ DOLARES'!$F$2:$F$2,"SALIDA",'MGZ DOLARES'!$J$2:$J$2,$B164),0)</f>
        <v>0</v>
      </c>
      <c r="F164" s="62">
        <f>IFERROR(SUMIFS('MGZ BAJIO'!$N$67:$N$68,'MGZ BAJIO'!$H$67:$H$68,"SALIDA",'MGZ BAJIO'!$J$67:$J$68,$B164),0)</f>
        <v>0</v>
      </c>
      <c r="G164" s="62">
        <f>IFERROR(SUMIFS('VICTOR BANAMEX'!$N$333:$N$386,'VICTOR BANAMEX'!$H$333:$H$386,"SALIDA",'VICTOR BANAMEX'!$J$333:$J$386,$B164),0)</f>
        <v>0</v>
      </c>
      <c r="H164" s="62">
        <f>IFERROR(SUMIFS('VICTOR BANORTE'!$N$69:$N$76,'VICTOR BANORTE'!$H$69:$H$76,"SALIDA",'VICTOR BANORTE'!$J$69:$J$76,$B164),0)</f>
        <v>6505.76</v>
      </c>
      <c r="I164" s="62">
        <f>IFERROR(SUMIFS(RODRIGO!$N$2:$N$2,RODRIGO!$H$2:$H$2,"SALIDA",RODRIGO!$J$2:$J$2,$B164),0)</f>
        <v>0</v>
      </c>
      <c r="J164" s="62">
        <f>IFERROR(SUMIFS(MOY!$N$39:$N$44,MOY!$F$39:$F$44,"SALIDA",MOY!$J$39:$J$44,$B164),0)</f>
        <v>0</v>
      </c>
      <c r="K164" s="62">
        <f>IFERROR(SUMIFS('NORMA RUTH'!$N$44:$N$62,'NORMA RUTH'!$H$44:$H$62,"SALIDA",'NORMA RUTH'!$J$44:$J$62,$B164),0)</f>
        <v>0</v>
      </c>
      <c r="L164" s="62">
        <f>IFERROR(SUMIFS(VALERIA!$N$29:$N$43,VALERIA!$H$29:$H$43,"SALIDA",VALERIA!$J$29:$J$43,$B164),0)</f>
        <v>0</v>
      </c>
      <c r="M164" s="62">
        <f>IFERROR(SUMIFS('MANUEL BANAMEX'!$N$67:$N$76,'MANUEL BANAMEX'!$H$67:$H$76,"SALIDA",'MANUEL BANAMEX'!$J$67:$J$76,$B164),0)</f>
        <v>0</v>
      </c>
      <c r="N164" s="62">
        <f>IFERROR(SUMIFS(ROBERTO!$N$2:$N$2,ROBERTO!$H$2:$H$2,"SALIDA",ROBERTO!$J$2:$J$2,$B164),0)</f>
        <v>0</v>
      </c>
      <c r="O164" s="62">
        <f>IFERROR(SUMIFS(JUAN!$N$73:$N$79,JUAN!$H$73:$H$79,"SALIDA",JUAN!$J$73:$J$79,$B164),0)</f>
        <v>0</v>
      </c>
      <c r="P164" s="62">
        <f>IFERROR(SUMIFS('NORMA SANCHEZ'!$N$67:$N$73,'NORMA SANCHEZ'!$H$67:$H$73,"SALIDA",'NORMA SANCHEZ'!$J$67:$J$73,$B164),0)</f>
        <v>0</v>
      </c>
      <c r="Q164" s="62">
        <f>IFERROR(SUMIFS('JOSE CARLOS'!$N$70:$N$75,'JOSE CARLOS'!$H$70:$H$75,"SALIDA",'JOSE CARLOS'!$J$70:$J$75,$B164),0)</f>
        <v>0</v>
      </c>
      <c r="R164" s="62">
        <f>IFERROR(SUMIFS('LUIS ENRIQUE '!$N$57:$N$63,'LUIS ENRIQUE '!$H$57:$H$63,"SALIDA",'LUIS ENRIQUE '!$J$57:$J$63,$B164),0)</f>
        <v>0</v>
      </c>
      <c r="S164" s="62">
        <f>IFERROR(SUMIFS(CESARIA!$N$76:$N$83,CESARIA!$H$76:$H$83,"SALIDA",CESARIA!$J$76:$J$83,$B164),0)</f>
        <v>0</v>
      </c>
      <c r="T164" s="62">
        <f>IFERROR(SUMIFS(ALAN!$N$73:$N$81,ALAN!$H$73:$H$81,"SALIDA",ALAN!$J$73:$J$81,$B164),0)</f>
        <v>0</v>
      </c>
      <c r="U164" s="62">
        <f>IFERROR(SUMIFS(ELVIA!$N$57:$N$57,ELVIA!$H$57:$H$57,"SALIDA",ELVIA!$J$57:$J$57,$B164),0)</f>
        <v>0</v>
      </c>
      <c r="V164" s="146">
        <f>IFERROR(SUMIFS(CAJA!$N$3966:$N$4577,CAJA!$H$3966:$H$4577,"SALIDA",CAJA!$J$3966:$J$4577,$B164),0)</f>
        <v>0</v>
      </c>
      <c r="W164" s="62">
        <f>IFERROR(SUMIFS('CAJA TIGRES'!$N$1109:$N$1268,'CAJA TIGRES'!$H$1109:$H$1268,"SALIDA",'CAJA TIGRES'!$J$1109:$J$1268,$B164),0)</f>
        <v>0</v>
      </c>
      <c r="X164" s="62">
        <f>IFERROR(SUMIFS(RESERVA!$N$14:$N$14,RESERVA!$H$14:$H$14,"SALIDA",RESERVA!$J$14:$J$14,$B164),0)</f>
        <v>0</v>
      </c>
      <c r="Y164" s="96">
        <f t="shared" si="58"/>
        <v>6505.76</v>
      </c>
      <c r="Z164" s="96">
        <f>Y164+'JUN25'!Z164</f>
        <v>45753.41</v>
      </c>
    </row>
    <row r="165" spans="1:31" x14ac:dyDescent="0.3">
      <c r="B165" s="60" t="s">
        <v>198</v>
      </c>
      <c r="C165" s="62">
        <f>IFERROR(SUMIFS('MGZ121'!$N$954:'MGZ121'!$N$1021,'MGZ121'!$H$954:$H$1021,"SALIDA",'MGZ121'!$J$954:$J$1021,B165),0)</f>
        <v>0</v>
      </c>
      <c r="D165" s="62">
        <f>IFERROR(SUMIFS('MGZ BBVA'!$N$804:$N$972,'MGZ BBVA'!$H$804:$H$972,"SALIDA",'MGZ BBVA'!$J$804:$J$972,$B165),0)</f>
        <v>0</v>
      </c>
      <c r="E165" s="62">
        <f>IFERROR(SUMIFS('MGZ DOLARES'!$N$2:$N$2,'MGZ DOLARES'!$F$2:$F$2,"SALIDA",'MGZ DOLARES'!$J$2:$J$2,$B165),0)</f>
        <v>0</v>
      </c>
      <c r="F165" s="62">
        <f>IFERROR(SUMIFS('MGZ BAJIO'!$N$67:$N$68,'MGZ BAJIO'!$H$67:$H$68,"SALIDA",'MGZ BAJIO'!$J$67:$J$68,$B165),0)</f>
        <v>0</v>
      </c>
      <c r="G165" s="62">
        <f>IFERROR(SUMIFS('VICTOR BANAMEX'!$N$333:$N$386,'VICTOR BANAMEX'!$H$333:$H$386,"SALIDA",'VICTOR BANAMEX'!$J$333:$J$386,$B165),0)</f>
        <v>0</v>
      </c>
      <c r="H165" s="62">
        <f>IFERROR(SUMIFS('VICTOR BANORTE'!$N$69:$N$76,'VICTOR BANORTE'!$H$69:$H$76,"SALIDA",'VICTOR BANORTE'!$J$69:$J$76,$B165),0)</f>
        <v>38808.65</v>
      </c>
      <c r="I165" s="62">
        <f>IFERROR(SUMIFS(RODRIGO!$N$2:$N$2,RODRIGO!$H$2:$H$2,"SALIDA",RODRIGO!$J$2:$J$2,$B165),0)</f>
        <v>0</v>
      </c>
      <c r="J165" s="62">
        <f>IFERROR(SUMIFS(MOY!$N$39:$N$44,MOY!$F$39:$F$44,"SALIDA",MOY!$J$39:$J$44,$B165),0)</f>
        <v>0</v>
      </c>
      <c r="K165" s="62">
        <f>IFERROR(SUMIFS('NORMA RUTH'!$N$44:$N$62,'NORMA RUTH'!$H$44:$H$62,"SALIDA",'NORMA RUTH'!$J$44:$J$62,$B165),0)</f>
        <v>0</v>
      </c>
      <c r="L165" s="62">
        <f>IFERROR(SUMIFS(VALERIA!$N$29:$N$43,VALERIA!$H$29:$H$43,"SALIDA",VALERIA!$J$29:$J$43,$B165),0)</f>
        <v>0</v>
      </c>
      <c r="M165" s="62">
        <f>IFERROR(SUMIFS('MANUEL BANAMEX'!$N$67:$N$76,'MANUEL BANAMEX'!$H$67:$H$76,"SALIDA",'MANUEL BANAMEX'!$J$67:$J$76,$B165),0)</f>
        <v>0</v>
      </c>
      <c r="N165" s="62">
        <f>IFERROR(SUMIFS(ROBERTO!$N$2:$N$2,ROBERTO!$H$2:$H$2,"SALIDA",ROBERTO!$J$2:$J$2,$B165),0)</f>
        <v>0</v>
      </c>
      <c r="O165" s="62">
        <f>IFERROR(SUMIFS(JUAN!$N$73:$N$79,JUAN!$H$73:$H$79,"SALIDA",JUAN!$J$73:$J$79,$B165),0)</f>
        <v>0</v>
      </c>
      <c r="P165" s="62">
        <f>IFERROR(SUMIFS('NORMA SANCHEZ'!$N$67:$N$73,'NORMA SANCHEZ'!$H$67:$H$73,"SALIDA",'NORMA SANCHEZ'!$J$67:$J$73,$B165),0)</f>
        <v>0</v>
      </c>
      <c r="Q165" s="62">
        <f>IFERROR(SUMIFS('JOSE CARLOS'!$N$70:$N$75,'JOSE CARLOS'!$H$70:$H$75,"SALIDA",'JOSE CARLOS'!$J$70:$J$75,$B165),0)</f>
        <v>0</v>
      </c>
      <c r="R165" s="62">
        <f>IFERROR(SUMIFS('LUIS ENRIQUE '!$N$57:$N$63,'LUIS ENRIQUE '!$H$57:$H$63,"SALIDA",'LUIS ENRIQUE '!$J$57:$J$63,$B165),0)</f>
        <v>0</v>
      </c>
      <c r="S165" s="62">
        <f>IFERROR(SUMIFS(CESARIA!$N$76:$N$83,CESARIA!$H$76:$H$83,"SALIDA",CESARIA!$J$76:$J$83,$B165),0)</f>
        <v>0</v>
      </c>
      <c r="T165" s="62">
        <f>IFERROR(SUMIFS(ALAN!$N$73:$N$81,ALAN!$H$73:$H$81,"SALIDA",ALAN!$J$73:$J$81,$B165),0)</f>
        <v>0</v>
      </c>
      <c r="U165" s="62">
        <f>IFERROR(SUMIFS(ELVIA!$N$57:$N$57,ELVIA!$H$57:$H$57,"SALIDA",ELVIA!$J$57:$J$57,$B165),0)</f>
        <v>0</v>
      </c>
      <c r="V165" s="146">
        <f>IFERROR(SUMIFS(CAJA!$N$3966:$N$4577,CAJA!$H$3966:$H$4577,"SALIDA",CAJA!$J$3966:$J$4577,$B165),0)</f>
        <v>0</v>
      </c>
      <c r="W165" s="62">
        <f>IFERROR(SUMIFS('CAJA TIGRES'!$N$1109:$N$1268,'CAJA TIGRES'!$H$1109:$H$1268,"SALIDA",'CAJA TIGRES'!$J$1109:$J$1268,$B165),0)</f>
        <v>0</v>
      </c>
      <c r="X165" s="62">
        <f>IFERROR(SUMIFS(RESERVA!$N$14:$N$14,RESERVA!$H$14:$H$14,"SALIDA",RESERVA!$J$14:$J$14,$B165),0)</f>
        <v>0</v>
      </c>
      <c r="Y165" s="96">
        <f t="shared" si="58"/>
        <v>38808.65</v>
      </c>
      <c r="Z165" s="96">
        <f>Y165+'JUN25'!Z165</f>
        <v>273910.05</v>
      </c>
    </row>
    <row r="166" spans="1:31" x14ac:dyDescent="0.3">
      <c r="A166">
        <v>3.5</v>
      </c>
      <c r="B166" s="60" t="s">
        <v>69</v>
      </c>
      <c r="C166" s="62">
        <f>IFERROR(SUMIFS('MGZ121'!$N$954:'MGZ121'!$N$1021,'MGZ121'!$H$954:$H$1021,"SALIDA",'MGZ121'!$J$954:$J$1021,B166),0)</f>
        <v>0</v>
      </c>
      <c r="D166" s="62">
        <f>IFERROR(SUMIFS('MGZ BBVA'!$N$804:$N$972,'MGZ BBVA'!$H$804:$H$972,"SALIDA",'MGZ BBVA'!$J$804:$J$972,$B166),0)</f>
        <v>0</v>
      </c>
      <c r="E166" s="62">
        <f>IFERROR(SUMIFS('MGZ DOLARES'!$N$2:$N$2,'MGZ DOLARES'!$F$2:$F$2,"SALIDA",'MGZ DOLARES'!$J$2:$J$2,$B166),0)</f>
        <v>0</v>
      </c>
      <c r="F166" s="62">
        <f>IFERROR(SUMIFS('MGZ BAJIO'!$N$67:$N$68,'MGZ BAJIO'!$H$67:$H$68,"SALIDA",'MGZ BAJIO'!$J$67:$J$68,$B166),0)</f>
        <v>0</v>
      </c>
      <c r="G166" s="62">
        <f>IFERROR(SUMIFS('VICTOR BANAMEX'!$N$333:$N$386,'VICTOR BANAMEX'!$H$333:$H$386,"SALIDA",'VICTOR BANAMEX'!$J$333:$J$386,$B166),0)</f>
        <v>0</v>
      </c>
      <c r="H166" s="62">
        <f>IFERROR(SUMIFS('VICTOR BANORTE'!$N$69:$N$76,'VICTOR BANORTE'!$H$69:$H$76,"SALIDA",'VICTOR BANORTE'!$J$69:$J$76,$B166),0)</f>
        <v>0</v>
      </c>
      <c r="I166" s="62">
        <f>IFERROR(SUMIFS(RODRIGO!$N$2:$N$2,RODRIGO!$H$2:$H$2,"SALIDA",RODRIGO!$J$2:$J$2,$B166),0)</f>
        <v>0</v>
      </c>
      <c r="J166" s="62">
        <f>IFERROR(SUMIFS(MOY!$N$39:$N$44,MOY!$F$39:$F$44,"SALIDA",MOY!$J$39:$J$44,$B166),0)</f>
        <v>0</v>
      </c>
      <c r="K166" s="62">
        <f>IFERROR(SUMIFS('NORMA RUTH'!$N$44:$N$62,'NORMA RUTH'!$H$44:$H$62,"SALIDA",'NORMA RUTH'!$J$44:$J$62,$B166),0)</f>
        <v>0</v>
      </c>
      <c r="L166" s="62">
        <f>IFERROR(SUMIFS(VALERIA!$N$29:$N$43,VALERIA!$H$29:$H$43,"SALIDA",VALERIA!$J$29:$J$43,$B166),0)</f>
        <v>0</v>
      </c>
      <c r="M166" s="62">
        <f>IFERROR(SUMIFS('MANUEL BANAMEX'!$N$67:$N$76,'MANUEL BANAMEX'!$H$67:$H$76,"SALIDA",'MANUEL BANAMEX'!$J$67:$J$76,$B166),0)</f>
        <v>0</v>
      </c>
      <c r="N166" s="62">
        <f>IFERROR(SUMIFS(ROBERTO!$N$2:$N$2,ROBERTO!$H$2:$H$2,"SALIDA",ROBERTO!$J$2:$J$2,$B166),0)</f>
        <v>0</v>
      </c>
      <c r="O166" s="62">
        <f>IFERROR(SUMIFS(JUAN!$N$73:$N$79,JUAN!$H$73:$H$79,"SALIDA",JUAN!$J$73:$J$79,$B166),0)</f>
        <v>0</v>
      </c>
      <c r="P166" s="62">
        <f>IFERROR(SUMIFS('NORMA SANCHEZ'!$N$67:$N$73,'NORMA SANCHEZ'!$H$67:$H$73,"SALIDA",'NORMA SANCHEZ'!$J$67:$J$73,$B166),0)</f>
        <v>0</v>
      </c>
      <c r="Q166" s="62">
        <f>IFERROR(SUMIFS('JOSE CARLOS'!$N$70:$N$75,'JOSE CARLOS'!$H$70:$H$75,"SALIDA",'JOSE CARLOS'!$J$70:$J$75,$B166),0)</f>
        <v>0</v>
      </c>
      <c r="R166" s="62">
        <f>IFERROR(SUMIFS('LUIS ENRIQUE '!$N$57:$N$63,'LUIS ENRIQUE '!$H$57:$H$63,"SALIDA",'LUIS ENRIQUE '!$J$57:$J$63,$B166),0)</f>
        <v>0</v>
      </c>
      <c r="S166" s="62">
        <f>IFERROR(SUMIFS(CESARIA!$N$76:$N$83,CESARIA!$H$76:$H$83,"SALIDA",CESARIA!$J$76:$J$83,$B166),0)</f>
        <v>0</v>
      </c>
      <c r="T166" s="62">
        <f>IFERROR(SUMIFS(ALAN!$N$73:$N$81,ALAN!$H$73:$H$81,"SALIDA",ALAN!$J$73:$J$81,$B166),0)</f>
        <v>0</v>
      </c>
      <c r="U166" s="62">
        <f>IFERROR(SUMIFS(ELVIA!$N$57:$N$57,ELVIA!$H$57:$H$57,"SALIDA",ELVIA!$J$57:$J$57,$B166),0)</f>
        <v>0</v>
      </c>
      <c r="V166" s="146">
        <f>IFERROR(SUMIFS(CAJA!$N$3966:$N$4577,CAJA!$H$3966:$H$4577,"SALIDA",CAJA!$J$3966:$J$4577,$B166),0)</f>
        <v>0</v>
      </c>
      <c r="W166" s="62">
        <f>IFERROR(SUMIFS('CAJA TIGRES'!$N$1109:$N$1268,'CAJA TIGRES'!$H$1109:$H$1268,"SALIDA",'CAJA TIGRES'!$J$1109:$J$1268,$B166),0)</f>
        <v>0</v>
      </c>
      <c r="X166" s="62">
        <f>IFERROR(SUMIFS(RESERVA!$N$14:$N$14,RESERVA!$H$14:$H$14,"SALIDA",RESERVA!$J$14:$J$14,$B166),0)</f>
        <v>0</v>
      </c>
      <c r="Y166" s="96">
        <f t="shared" si="58"/>
        <v>0</v>
      </c>
      <c r="Z166" s="96">
        <f>Y166+'JUN25'!Z166</f>
        <v>0</v>
      </c>
    </row>
    <row r="167" spans="1:31" s="84" customFormat="1" ht="19.2" customHeight="1" x14ac:dyDescent="0.3">
      <c r="B167" s="87" t="s">
        <v>109</v>
      </c>
      <c r="C167" s="88">
        <f>C150+C158</f>
        <v>0</v>
      </c>
      <c r="D167" s="88">
        <f t="shared" ref="D167:Z167" si="59">D150+D158</f>
        <v>2611.84</v>
      </c>
      <c r="E167" s="88">
        <f t="shared" si="59"/>
        <v>0</v>
      </c>
      <c r="F167" s="88">
        <f t="shared" si="59"/>
        <v>0</v>
      </c>
      <c r="G167" s="88">
        <f t="shared" si="59"/>
        <v>396924.09</v>
      </c>
      <c r="H167" s="88">
        <f t="shared" si="59"/>
        <v>62514.36</v>
      </c>
      <c r="I167" s="88">
        <f t="shared" si="59"/>
        <v>0</v>
      </c>
      <c r="J167" s="88">
        <f t="shared" si="59"/>
        <v>0</v>
      </c>
      <c r="K167" s="88">
        <f t="shared" si="59"/>
        <v>0</v>
      </c>
      <c r="L167" s="88">
        <f t="shared" si="59"/>
        <v>5694.76</v>
      </c>
      <c r="M167" s="88">
        <f t="shared" si="59"/>
        <v>0</v>
      </c>
      <c r="N167" s="88">
        <f t="shared" si="59"/>
        <v>0</v>
      </c>
      <c r="O167" s="88">
        <f t="shared" si="59"/>
        <v>0</v>
      </c>
      <c r="P167" s="88">
        <f t="shared" si="59"/>
        <v>0</v>
      </c>
      <c r="Q167" s="88">
        <f t="shared" si="59"/>
        <v>0</v>
      </c>
      <c r="R167" s="88">
        <f t="shared" si="59"/>
        <v>0</v>
      </c>
      <c r="S167" s="88">
        <f t="shared" si="59"/>
        <v>0</v>
      </c>
      <c r="T167" s="88">
        <f t="shared" si="59"/>
        <v>0</v>
      </c>
      <c r="U167" s="88">
        <f t="shared" si="59"/>
        <v>0</v>
      </c>
      <c r="V167" s="88">
        <f t="shared" si="59"/>
        <v>836887.19</v>
      </c>
      <c r="W167" s="88">
        <f t="shared" si="59"/>
        <v>0</v>
      </c>
      <c r="X167" s="88">
        <f t="shared" si="59"/>
        <v>0</v>
      </c>
      <c r="Y167" s="88">
        <f t="shared" si="59"/>
        <v>1304632.24</v>
      </c>
      <c r="Z167" s="88">
        <f t="shared" si="59"/>
        <v>15938800.237193268</v>
      </c>
      <c r="AE167" s="454"/>
    </row>
    <row r="168" spans="1:31" ht="8.5500000000000007" customHeight="1" x14ac:dyDescent="0.3">
      <c r="B168" s="18"/>
      <c r="C168" s="40"/>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31" x14ac:dyDescent="0.3">
      <c r="B169" s="19" t="s">
        <v>18</v>
      </c>
      <c r="C169" s="38">
        <f t="shared" ref="C169:E169" si="60">C74+C91+C147-C167</f>
        <v>444.23999999999069</v>
      </c>
      <c r="D169" s="38">
        <f t="shared" si="60"/>
        <v>-617.48999999944135</v>
      </c>
      <c r="E169" s="38">
        <f t="shared" si="60"/>
        <v>0</v>
      </c>
      <c r="F169" s="38">
        <f t="shared" ref="F169:W169" si="61">F74+F91+F147-F167</f>
        <v>-482.81000000000006</v>
      </c>
      <c r="G169" s="38">
        <f t="shared" si="61"/>
        <v>49.089999999967404</v>
      </c>
      <c r="H169" s="38">
        <f t="shared" si="61"/>
        <v>-525.76000000000204</v>
      </c>
      <c r="I169" s="38">
        <f t="shared" si="61"/>
        <v>0</v>
      </c>
      <c r="J169" s="38">
        <f t="shared" si="61"/>
        <v>200</v>
      </c>
      <c r="K169" s="38">
        <f t="shared" si="61"/>
        <v>507.9100000000326</v>
      </c>
      <c r="L169" s="38">
        <f t="shared" si="61"/>
        <v>-366.36000000000058</v>
      </c>
      <c r="M169" s="38">
        <f t="shared" si="61"/>
        <v>-1507.0000000000005</v>
      </c>
      <c r="N169" s="38">
        <f t="shared" si="61"/>
        <v>0</v>
      </c>
      <c r="O169" s="38">
        <f t="shared" si="61"/>
        <v>-316.30999999999949</v>
      </c>
      <c r="P169" s="38">
        <f t="shared" si="61"/>
        <v>-357.79000000000087</v>
      </c>
      <c r="Q169" s="38">
        <f t="shared" si="61"/>
        <v>298.78999999999996</v>
      </c>
      <c r="R169" s="38">
        <f t="shared" si="61"/>
        <v>532.40000000000009</v>
      </c>
      <c r="S169" s="38">
        <f t="shared" si="61"/>
        <v>-416.30999999999949</v>
      </c>
      <c r="T169" s="38">
        <f t="shared" si="61"/>
        <v>186.28999999999996</v>
      </c>
      <c r="U169" s="36">
        <f t="shared" si="61"/>
        <v>0</v>
      </c>
      <c r="V169" s="36">
        <f t="shared" si="61"/>
        <v>477209.2200000002</v>
      </c>
      <c r="W169" s="36">
        <f t="shared" si="61"/>
        <v>-3878</v>
      </c>
      <c r="X169" s="38">
        <f t="shared" ref="X169:Z169" si="62">X74+X91+X147-X167</f>
        <v>0</v>
      </c>
      <c r="Y169" s="38">
        <f t="shared" si="62"/>
        <v>470960.10999999964</v>
      </c>
      <c r="Z169" s="38">
        <f t="shared" si="62"/>
        <v>87542.209999982268</v>
      </c>
    </row>
    <row r="170" spans="1:31" ht="15" thickBot="1" x14ac:dyDescent="0.35">
      <c r="B170" s="14" t="s">
        <v>5</v>
      </c>
      <c r="C170" s="77">
        <f>'JUN25'!C171</f>
        <v>838.87000000241096</v>
      </c>
      <c r="D170" s="77">
        <f>'JUN25'!D171</f>
        <v>656.28999999931693</v>
      </c>
      <c r="E170" s="77">
        <f>'JUN25'!E171</f>
        <v>6.92</v>
      </c>
      <c r="F170" s="77">
        <f>'JUN25'!F171</f>
        <v>482.81000000178756</v>
      </c>
      <c r="G170" s="77">
        <f>'JUN25'!G171</f>
        <v>17.519999999771244</v>
      </c>
      <c r="H170" s="77">
        <f>'JUN25'!H171</f>
        <v>600.48000000001321</v>
      </c>
      <c r="I170" s="77">
        <f>'JUN25'!I171</f>
        <v>0</v>
      </c>
      <c r="J170" s="77">
        <f>'JUN25'!J171</f>
        <v>207.70000000002119</v>
      </c>
      <c r="K170" s="77">
        <f>'JUN25'!K171</f>
        <v>-3.637978807091713E-12</v>
      </c>
      <c r="L170" s="77">
        <f>'JUN25'!L171</f>
        <v>465.41000000000349</v>
      </c>
      <c r="M170" s="77">
        <f>'JUN25'!M171</f>
        <v>1507.6700000000017</v>
      </c>
      <c r="N170" s="77">
        <f>'JUN25'!N171</f>
        <v>0</v>
      </c>
      <c r="O170" s="77">
        <f>'JUN25'!O171</f>
        <v>356.89000000000237</v>
      </c>
      <c r="P170" s="77">
        <f>'JUN25'!P171</f>
        <v>770.32000000000767</v>
      </c>
      <c r="Q170" s="77">
        <f>'JUN25'!Q171</f>
        <v>0</v>
      </c>
      <c r="R170" s="77">
        <f>'JUN25'!R171</f>
        <v>628.64000000000078</v>
      </c>
      <c r="S170" s="77">
        <f>'JUN25'!S171</f>
        <v>444.87999999996293</v>
      </c>
      <c r="T170" s="77">
        <f>'JUN25'!T171</f>
        <v>215.44000000000142</v>
      </c>
      <c r="U170" s="77">
        <f>'JUN25'!U171</f>
        <v>3.637978807091713E-12</v>
      </c>
      <c r="V170" s="77">
        <f>'JUN25'!V171</f>
        <v>84915.500000000698</v>
      </c>
      <c r="W170" s="77">
        <f>'JUN25'!W171</f>
        <v>6388</v>
      </c>
      <c r="X170" s="77">
        <f>'JUN25'!X171</f>
        <v>0</v>
      </c>
      <c r="Y170" s="94">
        <f>SUM(C170:X170)</f>
        <v>98503.340000003998</v>
      </c>
      <c r="Z170" s="94">
        <f>'ENE25'!$Z$170</f>
        <v>481921.24</v>
      </c>
    </row>
    <row r="171" spans="1:31" ht="28.8" thickBot="1" x14ac:dyDescent="0.35">
      <c r="B171" s="79" t="s">
        <v>115</v>
      </c>
      <c r="C171" s="80">
        <f t="shared" ref="C171" si="63">C169+C170</f>
        <v>1283.1100000024016</v>
      </c>
      <c r="D171" s="81">
        <f>D169+D170</f>
        <v>38.799999999875581</v>
      </c>
      <c r="E171" s="81">
        <f>E169+E170</f>
        <v>6.92</v>
      </c>
      <c r="F171" s="81">
        <f t="shared" ref="F171:J171" si="64">F169+F170</f>
        <v>1.7874981494969688E-9</v>
      </c>
      <c r="G171" s="81">
        <f t="shared" si="64"/>
        <v>66.609999999738648</v>
      </c>
      <c r="H171" s="81">
        <f t="shared" si="64"/>
        <v>74.720000000011169</v>
      </c>
      <c r="I171" s="81">
        <f t="shared" si="64"/>
        <v>0</v>
      </c>
      <c r="J171" s="81">
        <f t="shared" si="64"/>
        <v>407.70000000002119</v>
      </c>
      <c r="K171" s="81">
        <f t="shared" ref="K171:U171" si="65">K169+K170</f>
        <v>507.91000000002896</v>
      </c>
      <c r="L171" s="81">
        <f t="shared" si="65"/>
        <v>99.05000000000291</v>
      </c>
      <c r="M171" s="81">
        <f t="shared" si="65"/>
        <v>0.67000000000120963</v>
      </c>
      <c r="N171" s="81">
        <f t="shared" si="65"/>
        <v>0</v>
      </c>
      <c r="O171" s="81">
        <f t="shared" si="65"/>
        <v>40.580000000002883</v>
      </c>
      <c r="P171" s="81">
        <f t="shared" si="65"/>
        <v>412.53000000000679</v>
      </c>
      <c r="Q171" s="81">
        <f t="shared" si="65"/>
        <v>298.78999999999996</v>
      </c>
      <c r="R171" s="81">
        <f t="shared" si="65"/>
        <v>1161.0400000000009</v>
      </c>
      <c r="S171" s="81">
        <f t="shared" si="65"/>
        <v>28.569999999963443</v>
      </c>
      <c r="T171" s="81">
        <f t="shared" si="65"/>
        <v>401.73000000000138</v>
      </c>
      <c r="U171" s="81">
        <f t="shared" si="65"/>
        <v>3.637978807091713E-12</v>
      </c>
      <c r="V171" s="80">
        <f>V169+V170</f>
        <v>562124.7200000009</v>
      </c>
      <c r="W171" s="80">
        <f t="shared" ref="W171" si="66">W169+W170</f>
        <v>2510</v>
      </c>
      <c r="X171" s="80">
        <f t="shared" ref="X171:Y171" si="67">X169+X170</f>
        <v>0</v>
      </c>
      <c r="Y171" s="80">
        <f t="shared" si="67"/>
        <v>569463.45000000368</v>
      </c>
      <c r="Z171" s="81">
        <f>Z169+Z170</f>
        <v>569463.44999998226</v>
      </c>
    </row>
    <row r="172" spans="1:31" x14ac:dyDescent="0.3">
      <c r="C172" s="506" t="s">
        <v>222</v>
      </c>
      <c r="D172" s="506" t="s">
        <v>222</v>
      </c>
      <c r="E172" s="506" t="s">
        <v>222</v>
      </c>
      <c r="F172" s="506" t="s">
        <v>222</v>
      </c>
      <c r="G172" s="506" t="s">
        <v>222</v>
      </c>
      <c r="H172" s="506" t="s">
        <v>222</v>
      </c>
      <c r="I172" s="506" t="s">
        <v>222</v>
      </c>
      <c r="J172" s="506" t="s">
        <v>222</v>
      </c>
      <c r="K172" s="506" t="s">
        <v>222</v>
      </c>
      <c r="L172" s="506" t="s">
        <v>222</v>
      </c>
      <c r="M172" s="506" t="s">
        <v>222</v>
      </c>
      <c r="N172" s="506" t="s">
        <v>222</v>
      </c>
      <c r="O172" s="506" t="s">
        <v>222</v>
      </c>
      <c r="P172" s="506" t="s">
        <v>222</v>
      </c>
      <c r="Q172" s="506" t="s">
        <v>222</v>
      </c>
      <c r="R172" s="506" t="s">
        <v>222</v>
      </c>
      <c r="S172" s="506" t="s">
        <v>222</v>
      </c>
      <c r="T172" s="506" t="s">
        <v>222</v>
      </c>
      <c r="U172" s="506" t="s">
        <v>222</v>
      </c>
      <c r="V172" s="506" t="s">
        <v>222</v>
      </c>
      <c r="W172" s="506" t="s">
        <v>222</v>
      </c>
      <c r="X172" s="506" t="s">
        <v>222</v>
      </c>
      <c r="Y172" s="145"/>
      <c r="Z172" s="102"/>
    </row>
    <row r="173" spans="1:31" x14ac:dyDescent="0.3">
      <c r="C173" s="102"/>
      <c r="Y173" s="102"/>
      <c r="Z173" s="102"/>
    </row>
    <row r="174" spans="1:31" x14ac:dyDescent="0.3">
      <c r="V174" s="153"/>
    </row>
  </sheetData>
  <sheetProtection formatCells="0" formatColumns="0" formatRows="0" autoFilter="0" pivotTables="0"/>
  <pageMargins left="0.7" right="0.7" top="0.75" bottom="0.75" header="0.3" footer="0.3"/>
  <ignoredErrors>
    <ignoredError sqref="S21:T21 O69:Q69 X70:Z70 S29:T29 S49:T49 S60:T60 S69:T69 S71:T71 S158:T158 O158:Q158 O60:Q60 O49:Q49 O29:Q29 O21:Q21 O71:Q71 E70:F70 C71:H71 C21:H21 C29:H29 C49:H49 C60:H60 C158:H158 C69:H69 J71:M71 J21:M21 J29:M29 J49:M49 J60:M60 J158:M158 J69:M69 V21:Y21 V29:Z29 V49:Z49 V60:Z60 V69:Z69 V71:Z71 V158:Z15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65731-3CE3-4A63-BD8D-0106000BC521}">
  <dimension ref="A1:AA179"/>
  <sheetViews>
    <sheetView topLeftCell="B2" zoomScale="113" workbookViewId="0">
      <pane xSplit="1" ySplit="1" topLeftCell="F96" activePane="bottomRight" state="frozen"/>
      <selection activeCell="B2" sqref="B2"/>
      <selection pane="topRight" activeCell="C2" sqref="C2"/>
      <selection pane="bottomLeft" activeCell="B3" sqref="B3"/>
      <selection pane="bottomRight" activeCell="H106" sqref="H106"/>
    </sheetView>
  </sheetViews>
  <sheetFormatPr baseColWidth="10" defaultRowHeight="14.4" x14ac:dyDescent="0.3"/>
  <cols>
    <col min="1" max="1" width="7.109375" customWidth="1"/>
    <col min="2" max="2" width="41.33203125" bestFit="1" customWidth="1"/>
    <col min="3" max="3" width="18.44140625" customWidth="1"/>
    <col min="4" max="4" width="15.88671875" bestFit="1" customWidth="1"/>
    <col min="5" max="5" width="15.109375" bestFit="1" customWidth="1"/>
    <col min="6" max="6" width="16.33203125" customWidth="1"/>
    <col min="7" max="7" width="16.109375" customWidth="1"/>
    <col min="8" max="8" width="16.44140625" customWidth="1"/>
    <col min="9" max="9" width="13.6640625" customWidth="1"/>
    <col min="10" max="10" width="16.88671875" customWidth="1"/>
    <col min="11" max="11" width="19.5546875" customWidth="1"/>
    <col min="12" max="12" width="18" customWidth="1"/>
    <col min="13" max="13" width="17.6640625" customWidth="1"/>
    <col min="14" max="17" width="14.109375" customWidth="1"/>
    <col min="18" max="18" width="18.33203125" customWidth="1"/>
    <col min="19" max="19" width="15.77734375" customWidth="1"/>
    <col min="20" max="20" width="14.109375" customWidth="1"/>
    <col min="21" max="21" width="16.33203125" customWidth="1"/>
    <col min="22" max="22" width="15.88671875" bestFit="1" customWidth="1"/>
    <col min="23" max="23" width="18.33203125" customWidth="1"/>
    <col min="24" max="24" width="14.109375" customWidth="1"/>
    <col min="25" max="25" width="17" bestFit="1" customWidth="1"/>
    <col min="26" max="26" width="18.33203125" bestFit="1" customWidth="1"/>
    <col min="27" max="27" width="12.109375" bestFit="1" customWidth="1"/>
  </cols>
  <sheetData>
    <row r="1" spans="1:26" ht="15" thickBot="1" x14ac:dyDescent="0.35">
      <c r="B1" s="15" t="s">
        <v>243</v>
      </c>
      <c r="C1" s="51"/>
      <c r="D1" s="52"/>
      <c r="E1" s="51"/>
      <c r="F1" s="52"/>
      <c r="G1" s="51"/>
      <c r="H1" s="52"/>
      <c r="I1" s="31"/>
      <c r="J1" s="31"/>
      <c r="K1" s="31"/>
      <c r="L1" s="31"/>
      <c r="M1" s="31"/>
      <c r="N1" s="31"/>
      <c r="O1" s="31"/>
      <c r="P1" s="31"/>
      <c r="Q1" s="31"/>
      <c r="R1" s="31"/>
      <c r="S1" s="31"/>
      <c r="T1" s="31"/>
      <c r="U1" s="31"/>
      <c r="V1" s="31"/>
      <c r="W1" s="31"/>
      <c r="X1" s="31"/>
      <c r="Y1" s="31"/>
      <c r="Z1" s="31"/>
    </row>
    <row r="2" spans="1:26" ht="28.8" thickBot="1" x14ac:dyDescent="0.35">
      <c r="B2" s="10" t="s">
        <v>13</v>
      </c>
      <c r="C2" s="73" t="s">
        <v>35</v>
      </c>
      <c r="D2" s="37" t="s">
        <v>36</v>
      </c>
      <c r="E2" s="72" t="s">
        <v>37</v>
      </c>
      <c r="F2" s="37" t="s">
        <v>38</v>
      </c>
      <c r="G2" s="72" t="s">
        <v>39</v>
      </c>
      <c r="H2" s="72" t="s">
        <v>40</v>
      </c>
      <c r="I2" s="72" t="s">
        <v>41</v>
      </c>
      <c r="J2" s="72" t="s">
        <v>42</v>
      </c>
      <c r="K2" s="72" t="s">
        <v>43</v>
      </c>
      <c r="L2" s="72" t="s">
        <v>44</v>
      </c>
      <c r="M2" s="72" t="s">
        <v>45</v>
      </c>
      <c r="N2" s="72" t="s">
        <v>1383</v>
      </c>
      <c r="O2" s="72" t="s">
        <v>47</v>
      </c>
      <c r="P2" s="72" t="s">
        <v>48</v>
      </c>
      <c r="Q2" s="72" t="s">
        <v>49</v>
      </c>
      <c r="R2" s="72" t="s">
        <v>1041</v>
      </c>
      <c r="S2" s="72" t="s">
        <v>50</v>
      </c>
      <c r="T2" s="72" t="s">
        <v>51</v>
      </c>
      <c r="U2" s="72" t="s">
        <v>52</v>
      </c>
      <c r="V2" s="72" t="s">
        <v>185</v>
      </c>
      <c r="W2" s="72" t="s">
        <v>208</v>
      </c>
      <c r="X2" s="72" t="s">
        <v>220</v>
      </c>
      <c r="Y2" s="72" t="s">
        <v>121</v>
      </c>
      <c r="Z2" s="72" t="s">
        <v>234</v>
      </c>
    </row>
    <row r="3" spans="1:26" x14ac:dyDescent="0.3">
      <c r="B3" s="65" t="s">
        <v>2</v>
      </c>
      <c r="C3" s="74"/>
      <c r="D3" s="11"/>
      <c r="E3" s="11"/>
      <c r="F3" s="11"/>
      <c r="G3" s="11"/>
      <c r="H3" s="11"/>
      <c r="I3" s="11"/>
      <c r="J3" s="11"/>
      <c r="K3" s="11"/>
      <c r="L3" s="11"/>
      <c r="M3" s="11"/>
      <c r="N3" s="11"/>
      <c r="O3" s="11"/>
      <c r="P3" s="11"/>
      <c r="Q3" s="11"/>
      <c r="R3" s="11"/>
      <c r="S3" s="11"/>
      <c r="T3" s="11"/>
      <c r="U3" s="11"/>
      <c r="V3" s="11"/>
      <c r="W3" s="11"/>
      <c r="X3" s="11"/>
      <c r="Y3" s="95"/>
      <c r="Z3" s="95"/>
    </row>
    <row r="4" spans="1:26" x14ac:dyDescent="0.3">
      <c r="B4" s="66" t="s">
        <v>105</v>
      </c>
      <c r="C4" s="143"/>
      <c r="D4" s="144"/>
      <c r="E4" s="144"/>
      <c r="F4" s="144"/>
      <c r="G4" s="144"/>
      <c r="H4" s="144"/>
      <c r="I4" s="144"/>
      <c r="J4" s="144"/>
      <c r="K4" s="144"/>
      <c r="L4" s="144"/>
      <c r="M4" s="144"/>
      <c r="N4" s="144"/>
      <c r="O4" s="144"/>
      <c r="P4" s="144"/>
      <c r="Q4" s="144"/>
      <c r="R4" s="144"/>
      <c r="S4" s="144"/>
      <c r="T4" s="144"/>
      <c r="U4" s="144"/>
      <c r="V4" s="144"/>
      <c r="W4" s="144"/>
      <c r="X4" s="144"/>
      <c r="Y4" s="144"/>
      <c r="Z4" s="132"/>
    </row>
    <row r="5" spans="1:26" x14ac:dyDescent="0.3">
      <c r="A5">
        <v>11.1</v>
      </c>
      <c r="B5" s="63" t="s">
        <v>30</v>
      </c>
      <c r="C5" s="62">
        <f>IFERROR(SUMIFS('MGZ121'!$M$1022:'MGZ121'!$M$1194,'MGZ121'!$H$1022:$H$1194,"ENTRADA",'MGZ121'!$J$1022:$J$1194,$B5),0)</f>
        <v>5341937.01</v>
      </c>
      <c r="D5" s="62">
        <f>IFERROR(SUMIFS('MGZ BBVA'!$M$973:$M$1145,'MGZ BBVA'!$H$973:$H$1145,"ENTRADA",'MGZ BBVA'!$J$973:$J$1145,$B5),0)</f>
        <v>6556080</v>
      </c>
      <c r="E5" s="62">
        <f>IFERROR(SUMIFS('MGZ DOLARES'!$M$2:$M$2,'MGZ DOLARES'!$F$2:$F$2,"ENTRADA",'MGZ DOLARES'!$J$2:$J$2,$B5),0)</f>
        <v>0</v>
      </c>
      <c r="F5" s="62">
        <f>IFERROR(SUMIFS('MGZ BAJIO'!$M$69:$M$69,'MGZ BAJIO'!$H$69:$H$69,"ENTRADA",'MGZ BAJIO'!$J$69:$J$69,$B5),0)</f>
        <v>0</v>
      </c>
      <c r="G5" s="62">
        <f>IFERROR(SUMIFS('VICTOR BANAMEX'!$M$387:$M$458,'VICTOR BANAMEX'!$H$387:$H$458,"ENTRADA",'VICTOR BANAMEX'!$J$387:$J$458,$B5),0)</f>
        <v>27000</v>
      </c>
      <c r="H5" s="62">
        <f>IFERROR(SUMIFS('VICTOR BANORTE'!$M$77:$M$89,'VICTOR BANORTE'!$H$77:$H$89,"ENTRADA",'VICTOR BANORTE'!$J$77:$J$89,$B5),0)</f>
        <v>0</v>
      </c>
      <c r="I5" s="62">
        <f>IFERROR(SUMIFS(RODRIGO!$M$2:$M$2,RODRIGO!$H$2:$H$2,"ENTRADA",RODRIGO!$J$2:$J$2,$B5),0)</f>
        <v>0</v>
      </c>
      <c r="J5" s="62">
        <f>IFERROR(SUMIFS(MOY!$M$45:$M$63,MOY!$H$45:$H$63,"ENTRADA",MOY!$J$45:$J$63,$B5),0)</f>
        <v>0</v>
      </c>
      <c r="K5" s="62">
        <f>IFERROR(SUMIFS('NORMA RUTH'!$M$63:$M$81,'NORMA RUTH'!$H$63:$H$81,"ENTRADA",'NORMA RUTH'!$J$63:$J$81,$B5),0)</f>
        <v>53000</v>
      </c>
      <c r="L5" s="62">
        <f>IFERROR(SUMIFS(VALERIA!$M$44:$M$57,VALERIA!$H$44:$H$57,"ENTRADA",VALERIA!$J$44:$J$57,$B5),0)</f>
        <v>0</v>
      </c>
      <c r="M5" s="62">
        <f>IFERROR(SUMIFS('MANUEL BANAMEX'!$M$77:$M$105,'MANUEL BANAMEX'!$H$77:$H$105,"ENTRADA",'MANUEL BANAMEX'!$J$77:$J$105,$B5),0)</f>
        <v>0</v>
      </c>
      <c r="N5" s="62">
        <f>IFERROR(SUMIFS(ROBERTO!$M$2:$M$2,ROBERTO!$H$2:$H$2,"ENTRADA",ROBERTO!$J$2:$J$2,$B5),0)</f>
        <v>0</v>
      </c>
      <c r="O5" s="62">
        <f>IFERROR(SUMIFS(JUAN!$M$80:$M$83,JUAN!$H$80:$H$83,"ENTRADA",JUAN!$J$80:$J$83,$B5),0)</f>
        <v>0</v>
      </c>
      <c r="P5" s="62">
        <f>IFERROR(SUMIFS('NORMA SANCHEZ'!$M$74:$M$77,'NORMA SANCHEZ'!$H$74:$H$77,"ENTRADA",'NORMA SANCHEZ'!$J$74:$J$77,$B5),0)</f>
        <v>0</v>
      </c>
      <c r="Q5" s="62">
        <f>IFERROR(SUMIFS('JOSE CARLOS'!$M$76:$M$77,'JOSE CARLOS'!$H$76:$H$77,"ENTRADA",'JOSE CARLOS'!$J$76:$J$77,$B5),0)</f>
        <v>0</v>
      </c>
      <c r="R5" s="62">
        <f>IFERROR(SUMIFS('LUIS ENRIQUE '!$M$64:$M$65,'LUIS ENRIQUE '!$H$64:$H$65,"ENTRADA",'LUIS ENRIQUE '!$J$64:$J$65,$B5),0)</f>
        <v>0</v>
      </c>
      <c r="S5" s="62">
        <f>IFERROR(SUMIFS(CESARIA!$M$84:$M$87,CESARIA!$H$84:$H$87,"ENTRADA",CESARIA!$J$84:$J$87,$B5),0)</f>
        <v>0</v>
      </c>
      <c r="T5" s="62">
        <f>IFERROR(SUMIFS(ALAN!$M$82:$M$83,ALAN!$H$82:$H$83,"ENTRADA",ALAN!$J$82:$J$83,$B5),0)</f>
        <v>0</v>
      </c>
      <c r="U5" s="62">
        <f>IFERROR(SUMIFS(ELVIA!$M$58:$M$66,ELVIA!$H$58:$H$66,"ENTRADA",ELVIA!$J$58:$J$66,$B5),0)</f>
        <v>100000</v>
      </c>
      <c r="V5" s="146">
        <f>IFERROR(SUMIFS(CAJA!$M$4578:$M$5282,CAJA!$H$4578:$H$5282,"ENTRADA",CAJA!$J$4578:$J$5282,$B5),0)</f>
        <v>72620</v>
      </c>
      <c r="W5" s="62">
        <f>IFERROR(SUMIFS('CAJA TIGRES'!$M$1269:$M$1433,'CAJA TIGRES'!$H$1269:$H$1433,"ENTRADA",'CAJA TIGRES'!$J$1269:$J$1433,$B5),0)</f>
        <v>0</v>
      </c>
      <c r="X5" s="62">
        <f>IFERROR(SUMIFS(RESERVA!$M$14:$M$14,RESERVA!$H$14:$H$14,"ENTRADA",RESERVA!$J$14:$J$14,$B5),0)</f>
        <v>0</v>
      </c>
      <c r="Y5" s="96">
        <f t="shared" ref="Y5:Y13" si="0">SUM(C5:X5)</f>
        <v>12150637.01</v>
      </c>
      <c r="Z5" s="96">
        <f>Y5+'JUL25'!Z5</f>
        <v>80620422.010000005</v>
      </c>
    </row>
    <row r="6" spans="1:26" x14ac:dyDescent="0.3">
      <c r="A6">
        <v>11.2</v>
      </c>
      <c r="B6" s="63" t="s">
        <v>31</v>
      </c>
      <c r="C6" s="62">
        <f>IFERROR(SUMIFS('MGZ121'!$M$1022:'MGZ121'!$M$1194,'MGZ121'!$H$1022:$H$1194,"ENTRADA",'MGZ121'!$J$1022:$J$1194,$B6),0)</f>
        <v>0</v>
      </c>
      <c r="D6" s="62">
        <f>IFERROR(SUMIFS('MGZ BBVA'!$M$973:$M$1145,'MGZ BBVA'!$H$973:$H$1145,"ENTRADA",'MGZ BBVA'!$J$973:$J$1145,$B6),0)</f>
        <v>0</v>
      </c>
      <c r="E6" s="62">
        <f>IFERROR(SUMIFS('MGZ DOLARES'!$M$2:$M$2,'MGZ DOLARES'!$F$2:$F$2,"ENTRADA",'MGZ DOLARES'!$J$2:$J$2,$B6),0)</f>
        <v>0</v>
      </c>
      <c r="F6" s="62">
        <f>IFERROR(SUMIFS('MGZ BAJIO'!$M$69:$M$69,'MGZ BAJIO'!$H$69:$H$69,"ENTRADA",'MGZ BAJIO'!$J$69:$J$69,$B6),0)</f>
        <v>0</v>
      </c>
      <c r="G6" s="62">
        <f>IFERROR(SUMIFS('VICTOR BANAMEX'!$M$387:$M$458,'VICTOR BANAMEX'!$H$387:$H$458,"ENTRADA",'VICTOR BANAMEX'!$J$387:$J$458,$B6),0)</f>
        <v>80000</v>
      </c>
      <c r="H6" s="62">
        <f>IFERROR(SUMIFS('VICTOR BANORTE'!$M$77:$M$89,'VICTOR BANORTE'!$H$77:$H$89,"ENTRADA",'VICTOR BANORTE'!$J$77:$J$89,$B6),0)</f>
        <v>0</v>
      </c>
      <c r="I6" s="62">
        <f>IFERROR(SUMIFS(RODRIGO!$M$2:$M$2,RODRIGO!$H$2:$H$2,"ENTRADA",RODRIGO!$J$2:$J$2,$B6),0)</f>
        <v>0</v>
      </c>
      <c r="J6" s="62">
        <f>IFERROR(SUMIFS(MOY!$M$45:$M$63,MOY!$H$45:$H$63,"ENTRADA",MOY!$J$45:$J$63,$B6),0)</f>
        <v>0</v>
      </c>
      <c r="K6" s="62">
        <f>IFERROR(SUMIFS('NORMA RUTH'!$M$63:$M$81,'NORMA RUTH'!$H$63:$H$81,"ENTRADA",'NORMA RUTH'!$J$63:$J$81,$B6),0)</f>
        <v>0</v>
      </c>
      <c r="L6" s="62">
        <f>IFERROR(SUMIFS(VALERIA!$M$44:$M$57,VALERIA!$H$44:$H$57,"ENTRADA",VALERIA!$J$44:$J$57,$B6),0)</f>
        <v>0</v>
      </c>
      <c r="M6" s="62">
        <f>IFERROR(SUMIFS('MANUEL BANAMEX'!$M$77:$M$105,'MANUEL BANAMEX'!$H$77:$H$105,"ENTRADA",'MANUEL BANAMEX'!$J$77:$J$105,$B6),0)</f>
        <v>0</v>
      </c>
      <c r="N6" s="62">
        <f>IFERROR(SUMIFS(ROBERTO!$M$2:$M$2,ROBERTO!$H$2:$H$2,"ENTRADA",ROBERTO!$J$2:$J$2,$B6),0)</f>
        <v>0</v>
      </c>
      <c r="O6" s="62">
        <f>IFERROR(SUMIFS(JUAN!$M$80:$M$83,JUAN!$H$80:$H$83,"ENTRADA",JUAN!$J$80:$J$83,$B6),0)</f>
        <v>0</v>
      </c>
      <c r="P6" s="62">
        <f>IFERROR(SUMIFS('NORMA SANCHEZ'!$M$74:$M$77,'NORMA SANCHEZ'!$H$74:$H$77,"ENTRADA",'NORMA SANCHEZ'!$J$74:$J$77,$B6),0)</f>
        <v>0</v>
      </c>
      <c r="Q6" s="62">
        <f>IFERROR(SUMIFS('JOSE CARLOS'!$M$76:$M$77,'JOSE CARLOS'!$H$76:$H$77,"ENTRADA",'JOSE CARLOS'!$J$76:$J$77,$B6),0)</f>
        <v>0</v>
      </c>
      <c r="R6" s="62">
        <f>IFERROR(SUMIFS('LUIS ENRIQUE '!$M$64:$M$65,'LUIS ENRIQUE '!$H$64:$H$65,"ENTRADA",'LUIS ENRIQUE '!$J$64:$J$65,$B6),0)</f>
        <v>0</v>
      </c>
      <c r="S6" s="62">
        <f>IFERROR(SUMIFS(CESARIA!$M$84:$M$87,CESARIA!$H$84:$H$87,"ENTRADA",CESARIA!$J$84:$J$87,$B6),0)</f>
        <v>0</v>
      </c>
      <c r="T6" s="62">
        <f>IFERROR(SUMIFS(ALAN!$M$82:$M$83,ALAN!$H$82:$H$83,"ENTRADA",ALAN!$J$82:$J$83,$B6),0)</f>
        <v>0</v>
      </c>
      <c r="U6" s="62">
        <f>IFERROR(SUMIFS(ELVIA!$M$58:$M$66,ELVIA!$H$58:$H$66,"ENTRADA",ELVIA!$J$58:$J$66,$B6),0)</f>
        <v>0</v>
      </c>
      <c r="V6" s="146">
        <f>IFERROR(SUMIFS(CAJA!$M$4578:$M$5282,CAJA!$H$4578:$H$5282,"ENTRADA",CAJA!$J$4578:$J$5282,$B6),0)</f>
        <v>58084</v>
      </c>
      <c r="W6" s="62">
        <f>IFERROR(SUMIFS('CAJA TIGRES'!$M$1269:$M$1433,'CAJA TIGRES'!$H$1269:$H$1433,"ENTRADA",'CAJA TIGRES'!$J$1269:$J$1433,$B6),0)</f>
        <v>0</v>
      </c>
      <c r="X6" s="62">
        <f>IFERROR(SUMIFS(RESERVA!$M$14:$M$14,RESERVA!$H$14:$H$14,"ENTRADA",RESERVA!$J$14:$J$14,$B6),0)</f>
        <v>0</v>
      </c>
      <c r="Y6" s="96">
        <f t="shared" si="0"/>
        <v>138084</v>
      </c>
      <c r="Z6" s="96">
        <f>Y6+'JUL25'!Z6</f>
        <v>4258611</v>
      </c>
    </row>
    <row r="7" spans="1:26" x14ac:dyDescent="0.3">
      <c r="A7">
        <v>11.3</v>
      </c>
      <c r="B7" s="63" t="s">
        <v>24</v>
      </c>
      <c r="C7" s="62">
        <f>IFERROR(SUMIFS('MGZ121'!$M$1022:'MGZ121'!$M$1194,'MGZ121'!$H$1022:$H$1194,"ENTRADA",'MGZ121'!$J$1022:$J$1194,$B7),0)</f>
        <v>0</v>
      </c>
      <c r="D7" s="62">
        <f>IFERROR(SUMIFS('MGZ BBVA'!$M$973:$M$1145,'MGZ BBVA'!$H$973:$H$1145,"ENTRADA",'MGZ BBVA'!$J$973:$J$1145,$B7),0)</f>
        <v>0</v>
      </c>
      <c r="E7" s="62">
        <f>IFERROR(SUMIFS('MGZ DOLARES'!$M$2:$M$2,'MGZ DOLARES'!$F$2:$F$2,"ENTRADA",'MGZ DOLARES'!$J$2:$J$2,$B7),0)</f>
        <v>0</v>
      </c>
      <c r="F7" s="62">
        <f>IFERROR(SUMIFS('MGZ BAJIO'!$M$69:$M$69,'MGZ BAJIO'!$H$69:$H$69,"ENTRADA",'MGZ BAJIO'!$J$69:$J$69,$B7),0)</f>
        <v>0</v>
      </c>
      <c r="G7" s="62">
        <f>IFERROR(SUMIFS('VICTOR BANAMEX'!$M$387:$M$458,'VICTOR BANAMEX'!$H$387:$H$458,"ENTRADA",'VICTOR BANAMEX'!$J$387:$J$458,$B7),0)</f>
        <v>0</v>
      </c>
      <c r="H7" s="62">
        <f>IFERROR(SUMIFS('VICTOR BANORTE'!$M$77:$M$89,'VICTOR BANORTE'!$H$77:$H$89,"ENTRADA",'VICTOR BANORTE'!$J$77:$J$89,$B7),0)</f>
        <v>0</v>
      </c>
      <c r="I7" s="62">
        <f>IFERROR(SUMIFS(RODRIGO!$M$2:$M$2,RODRIGO!$H$2:$H$2,"ENTRADA",RODRIGO!$J$2:$J$2,$B7),0)</f>
        <v>0</v>
      </c>
      <c r="J7" s="62">
        <f>IFERROR(SUMIFS(MOY!$M$45:$M$63,MOY!$H$45:$H$63,"ENTRADA",MOY!$J$45:$J$63,$B7),0)</f>
        <v>0</v>
      </c>
      <c r="K7" s="62">
        <f>IFERROR(SUMIFS('NORMA RUTH'!$M$63:$M$81,'NORMA RUTH'!$H$63:$H$81,"ENTRADA",'NORMA RUTH'!$J$63:$J$81,$B7),0)</f>
        <v>0</v>
      </c>
      <c r="L7" s="62">
        <f>IFERROR(SUMIFS(VALERIA!$M$44:$M$57,VALERIA!$H$44:$H$57,"ENTRADA",VALERIA!$J$44:$J$57,$B7),0)</f>
        <v>0</v>
      </c>
      <c r="M7" s="62">
        <f>IFERROR(SUMIFS('MANUEL BANAMEX'!$M$77:$M$105,'MANUEL BANAMEX'!$H$77:$H$105,"ENTRADA",'MANUEL BANAMEX'!$J$77:$J$105,$B7),0)</f>
        <v>1000</v>
      </c>
      <c r="N7" s="62">
        <f>IFERROR(SUMIFS(ROBERTO!$M$2:$M$2,ROBERTO!$H$2:$H$2,"ENTRADA",ROBERTO!$J$2:$J$2,$B7),0)</f>
        <v>0</v>
      </c>
      <c r="O7" s="62">
        <f>IFERROR(SUMIFS(JUAN!$M$80:$M$83,JUAN!$H$80:$H$83,"ENTRADA",JUAN!$J$80:$J$83,$B7),0)</f>
        <v>0</v>
      </c>
      <c r="P7" s="62">
        <f>IFERROR(SUMIFS('NORMA SANCHEZ'!$M$74:$M$77,'NORMA SANCHEZ'!$H$74:$H$77,"ENTRADA",'NORMA SANCHEZ'!$J$74:$J$77,$B7),0)</f>
        <v>0</v>
      </c>
      <c r="Q7" s="62">
        <f>IFERROR(SUMIFS('JOSE CARLOS'!$M$76:$M$77,'JOSE CARLOS'!$H$76:$H$77,"ENTRADA",'JOSE CARLOS'!$J$76:$J$77,$B7),0)</f>
        <v>0</v>
      </c>
      <c r="R7" s="62">
        <f>IFERROR(SUMIFS('LUIS ENRIQUE '!$M$64:$M$65,'LUIS ENRIQUE '!$H$64:$H$65,"ENTRADA",'LUIS ENRIQUE '!$J$64:$J$65,$B7),0)</f>
        <v>0</v>
      </c>
      <c r="S7" s="62">
        <f>IFERROR(SUMIFS(CESARIA!$M$84:$M$87,CESARIA!$H$84:$H$87,"ENTRADA",CESARIA!$J$84:$J$87,$B7),0)</f>
        <v>0</v>
      </c>
      <c r="T7" s="62">
        <f>IFERROR(SUMIFS(ALAN!$M$82:$M$83,ALAN!$H$82:$H$83,"ENTRADA",ALAN!$J$82:$J$83,$B7),0)</f>
        <v>0</v>
      </c>
      <c r="U7" s="62">
        <f>IFERROR(SUMIFS(ELVIA!$M$58:$M$66,ELVIA!$H$58:$H$66,"ENTRADA",ELVIA!$J$58:$J$66,$B7),0)</f>
        <v>0</v>
      </c>
      <c r="V7" s="146">
        <f>IFERROR(SUMIFS(CAJA!$M$4578:$M$5282,CAJA!$H$4578:$H$5282,"ENTRADA",CAJA!$J$4578:$J$5282,$B7),0)</f>
        <v>500000</v>
      </c>
      <c r="W7" s="62">
        <f>IFERROR(SUMIFS('CAJA TIGRES'!$M$1269:$M$1433,'CAJA TIGRES'!$H$1269:$H$1433,"ENTRADA",'CAJA TIGRES'!$J$1269:$J$1433,$B7),0)</f>
        <v>0</v>
      </c>
      <c r="X7" s="62">
        <f>IFERROR(SUMIFS(RESERVA!$M$14:$M$14,RESERVA!$H$14:$H$14,"ENTRADA",RESERVA!$J$14:$J$14,$B7),0)</f>
        <v>0</v>
      </c>
      <c r="Y7" s="96">
        <f t="shared" si="0"/>
        <v>501000</v>
      </c>
      <c r="Z7" s="96">
        <f>Y7+'JUL25'!Z7</f>
        <v>1910000.02</v>
      </c>
    </row>
    <row r="8" spans="1:26" x14ac:dyDescent="0.3">
      <c r="A8">
        <v>11.4</v>
      </c>
      <c r="B8" s="63" t="s">
        <v>32</v>
      </c>
      <c r="C8" s="62">
        <f>IFERROR(SUMIFS('MGZ121'!$M$1022:'MGZ121'!$M$1194,'MGZ121'!$H$1022:$H$1194,"ENTRADA",'MGZ121'!$J$1022:$J$1194,$B8),0)</f>
        <v>0</v>
      </c>
      <c r="D8" s="62">
        <f>IFERROR(SUMIFS('MGZ BBVA'!$M$973:$M$1145,'MGZ BBVA'!$H$973:$H$1145,"ENTRADA",'MGZ BBVA'!$J$973:$J$1145,$B8),0)</f>
        <v>0</v>
      </c>
      <c r="E8" s="62">
        <f>IFERROR(SUMIFS('MGZ DOLARES'!$M$2:$M$2,'MGZ DOLARES'!$F$2:$F$2,"ENTRADA",'MGZ DOLARES'!$J$2:$J$2,$B8),0)</f>
        <v>0</v>
      </c>
      <c r="F8" s="62">
        <f>IFERROR(SUMIFS('MGZ BAJIO'!$M$69:$M$69,'MGZ BAJIO'!$H$69:$H$69,"ENTRADA",'MGZ BAJIO'!$J$69:$J$69,$B8),0)</f>
        <v>0</v>
      </c>
      <c r="G8" s="62">
        <f>IFERROR(SUMIFS('VICTOR BANAMEX'!$M$387:$M$458,'VICTOR BANAMEX'!$H$387:$H$458,"ENTRADA",'VICTOR BANAMEX'!$J$387:$J$458,$B8),0)</f>
        <v>0</v>
      </c>
      <c r="H8" s="62">
        <f>IFERROR(SUMIFS('VICTOR BANORTE'!$M$77:$M$89,'VICTOR BANORTE'!$H$77:$H$89,"ENTRADA",'VICTOR BANORTE'!$J$77:$J$89,$B8),0)</f>
        <v>0</v>
      </c>
      <c r="I8" s="62">
        <f>IFERROR(SUMIFS(RODRIGO!$M$2:$M$2,RODRIGO!$H$2:$H$2,"ENTRADA",RODRIGO!$J$2:$J$2,$B8),0)</f>
        <v>0</v>
      </c>
      <c r="J8" s="62">
        <f>IFERROR(SUMIFS(MOY!$M$45:$M$63,MOY!$H$45:$H$63,"ENTRADA",MOY!$J$45:$J$63,$B8),0)</f>
        <v>0</v>
      </c>
      <c r="K8" s="62">
        <f>IFERROR(SUMIFS('NORMA RUTH'!$M$63:$M$81,'NORMA RUTH'!$H$63:$H$81,"ENTRADA",'NORMA RUTH'!$J$63:$J$81,$B8),0)</f>
        <v>0</v>
      </c>
      <c r="L8" s="62">
        <f>IFERROR(SUMIFS(VALERIA!$M$44:$M$57,VALERIA!$H$44:$H$57,"ENTRADA",VALERIA!$J$44:$J$57,$B8),0)</f>
        <v>0</v>
      </c>
      <c r="M8" s="62">
        <f>IFERROR(SUMIFS('MANUEL BANAMEX'!$M$77:$M$105,'MANUEL BANAMEX'!$H$77:$H$105,"ENTRADA",'MANUEL BANAMEX'!$J$77:$J$105,$B8),0)</f>
        <v>0</v>
      </c>
      <c r="N8" s="62">
        <f>IFERROR(SUMIFS(ROBERTO!$M$2:$M$2,ROBERTO!$H$2:$H$2,"ENTRADA",ROBERTO!$J$2:$J$2,$B8),0)</f>
        <v>0</v>
      </c>
      <c r="O8" s="62">
        <f>IFERROR(SUMIFS(JUAN!$M$80:$M$83,JUAN!$H$80:$H$83,"ENTRADA",JUAN!$J$80:$J$83,$B8),0)</f>
        <v>0</v>
      </c>
      <c r="P8" s="62">
        <f>IFERROR(SUMIFS('NORMA SANCHEZ'!$M$74:$M$77,'NORMA SANCHEZ'!$H$74:$H$77,"ENTRADA",'NORMA SANCHEZ'!$J$74:$J$77,$B8),0)</f>
        <v>0</v>
      </c>
      <c r="Q8" s="62">
        <f>IFERROR(SUMIFS('JOSE CARLOS'!$M$76:$M$77,'JOSE CARLOS'!$H$76:$H$77,"ENTRADA",'JOSE CARLOS'!$J$76:$J$77,$B8),0)</f>
        <v>0</v>
      </c>
      <c r="R8" s="62">
        <f>IFERROR(SUMIFS('LUIS ENRIQUE '!$M$64:$M$65,'LUIS ENRIQUE '!$H$64:$H$65,"ENTRADA",'LUIS ENRIQUE '!$J$64:$J$65,$B8),0)</f>
        <v>0</v>
      </c>
      <c r="S8" s="62">
        <f>IFERROR(SUMIFS(CESARIA!$M$84:$M$87,CESARIA!$H$84:$H$87,"ENTRADA",CESARIA!$J$84:$J$87,$B8),0)</f>
        <v>0</v>
      </c>
      <c r="T8" s="62">
        <f>IFERROR(SUMIFS(ALAN!$M$82:$M$83,ALAN!$H$82:$H$83,"ENTRADA",ALAN!$J$82:$J$83,$B8),0)</f>
        <v>0</v>
      </c>
      <c r="U8" s="62">
        <f>IFERROR(SUMIFS(ELVIA!$M$58:$M$66,ELVIA!$H$58:$H$66,"ENTRADA",ELVIA!$J$58:$J$66,$B8),0)</f>
        <v>0</v>
      </c>
      <c r="V8" s="146">
        <f>IFERROR(SUMIFS(CAJA!$M$4578:$M$5282,CAJA!$H$4578:$H$5282,"ENTRADA",CAJA!$J$4578:$J$5282,$B8),0)</f>
        <v>0</v>
      </c>
      <c r="W8" s="62">
        <f>IFERROR(SUMIFS('CAJA TIGRES'!$M$1269:$M$1433,'CAJA TIGRES'!$H$1269:$H$1433,"ENTRADA",'CAJA TIGRES'!$J$1269:$J$1433,$B8),0)</f>
        <v>0</v>
      </c>
      <c r="X8" s="62">
        <f>IFERROR(SUMIFS(RESERVA!$M$14:$M$14,RESERVA!$H$14:$H$14,"ENTRADA",RESERVA!$J$14:$J$14,$B8),0)</f>
        <v>0</v>
      </c>
      <c r="Y8" s="96">
        <f t="shared" si="0"/>
        <v>0</v>
      </c>
      <c r="Z8" s="96">
        <f>Y8+'JUL25'!Z8</f>
        <v>0</v>
      </c>
    </row>
    <row r="9" spans="1:26" x14ac:dyDescent="0.3">
      <c r="A9">
        <v>11.5</v>
      </c>
      <c r="B9" s="63" t="s">
        <v>34</v>
      </c>
      <c r="C9" s="62">
        <f>IFERROR(SUMIFS('MGZ121'!$M$1022:'MGZ121'!$M$1194,'MGZ121'!$H$1022:$H$1194,"ENTRADA",'MGZ121'!$J$1022:$J$1194,$B9),0)</f>
        <v>0</v>
      </c>
      <c r="D9" s="62">
        <f>IFERROR(SUMIFS('MGZ BBVA'!$M$973:$M$1145,'MGZ BBVA'!$H$973:$H$1145,"ENTRADA",'MGZ BBVA'!$J$973:$J$1145,$B9),0)</f>
        <v>0</v>
      </c>
      <c r="E9" s="62">
        <f>IFERROR(SUMIFS('MGZ DOLARES'!$M$2:$M$2,'MGZ DOLARES'!$F$2:$F$2,"ENTRADA",'MGZ DOLARES'!$J$2:$J$2,$B9),0)</f>
        <v>0</v>
      </c>
      <c r="F9" s="62">
        <f>IFERROR(SUMIFS('MGZ BAJIO'!$M$69:$M$69,'MGZ BAJIO'!$H$69:$H$69,"ENTRADA",'MGZ BAJIO'!$J$69:$J$69,$B9),0)</f>
        <v>0</v>
      </c>
      <c r="G9" s="62">
        <f>IFERROR(SUMIFS('VICTOR BANAMEX'!$M$387:$M$458,'VICTOR BANAMEX'!$H$387:$H$458,"ENTRADA",'VICTOR BANAMEX'!$J$387:$J$458,$B9),0)</f>
        <v>0</v>
      </c>
      <c r="H9" s="62">
        <f>IFERROR(SUMIFS('VICTOR BANORTE'!$M$77:$M$89,'VICTOR BANORTE'!$H$77:$H$89,"ENTRADA",'VICTOR BANORTE'!$J$77:$J$89,$B9),0)</f>
        <v>0</v>
      </c>
      <c r="I9" s="62">
        <f>IFERROR(SUMIFS(RODRIGO!$M$2:$M$2,RODRIGO!$H$2:$H$2,"ENTRADA",RODRIGO!$J$2:$J$2,$B9),0)</f>
        <v>0</v>
      </c>
      <c r="J9" s="62">
        <f>IFERROR(SUMIFS(MOY!$M$45:$M$63,MOY!$H$45:$H$63,"ENTRADA",MOY!$J$45:$J$63,$B9),0)</f>
        <v>0</v>
      </c>
      <c r="K9" s="62">
        <f>IFERROR(SUMIFS('NORMA RUTH'!$M$63:$M$81,'NORMA RUTH'!$H$63:$H$81,"ENTRADA",'NORMA RUTH'!$J$63:$J$81,$B9),0)</f>
        <v>0</v>
      </c>
      <c r="L9" s="62">
        <f>IFERROR(SUMIFS(VALERIA!$M$44:$M$57,VALERIA!$H$44:$H$57,"ENTRADA",VALERIA!$J$44:$J$57,$B9),0)</f>
        <v>0</v>
      </c>
      <c r="M9" s="62">
        <f>IFERROR(SUMIFS('MANUEL BANAMEX'!$M$77:$M$105,'MANUEL BANAMEX'!$H$77:$H$105,"ENTRADA",'MANUEL BANAMEX'!$J$77:$J$105,$B9),0)</f>
        <v>0</v>
      </c>
      <c r="N9" s="62">
        <f>IFERROR(SUMIFS(ROBERTO!$M$2:$M$2,ROBERTO!$H$2:$H$2,"ENTRADA",ROBERTO!$J$2:$J$2,$B9),0)</f>
        <v>0</v>
      </c>
      <c r="O9" s="62">
        <f>IFERROR(SUMIFS(JUAN!$M$80:$M$83,JUAN!$H$80:$H$83,"ENTRADA",JUAN!$J$80:$J$83,$B9),0)</f>
        <v>0</v>
      </c>
      <c r="P9" s="62">
        <f>IFERROR(SUMIFS('NORMA SANCHEZ'!$M$74:$M$77,'NORMA SANCHEZ'!$H$74:$H$77,"ENTRADA",'NORMA SANCHEZ'!$J$74:$J$77,$B9),0)</f>
        <v>0</v>
      </c>
      <c r="Q9" s="62">
        <f>IFERROR(SUMIFS('JOSE CARLOS'!$M$76:$M$77,'JOSE CARLOS'!$H$76:$H$77,"ENTRADA",'JOSE CARLOS'!$J$76:$J$77,$B9),0)</f>
        <v>0</v>
      </c>
      <c r="R9" s="62">
        <f>IFERROR(SUMIFS('LUIS ENRIQUE '!$M$64:$M$65,'LUIS ENRIQUE '!$H$64:$H$65,"ENTRADA",'LUIS ENRIQUE '!$J$64:$J$65,$B9),0)</f>
        <v>0</v>
      </c>
      <c r="S9" s="62">
        <f>IFERROR(SUMIFS(CESARIA!$M$84:$M$87,CESARIA!$H$84:$H$87,"ENTRADA",CESARIA!$J$84:$J$87,$B9),0)</f>
        <v>0</v>
      </c>
      <c r="T9" s="62">
        <f>IFERROR(SUMIFS(ALAN!$M$82:$M$83,ALAN!$H$82:$H$83,"ENTRADA",ALAN!$J$82:$J$83,$B9),0)</f>
        <v>0</v>
      </c>
      <c r="U9" s="62">
        <f>IFERROR(SUMIFS(ELVIA!$M$58:$M$66,ELVIA!$H$58:$H$66,"ENTRADA",ELVIA!$J$58:$J$66,$B9),0)</f>
        <v>0</v>
      </c>
      <c r="V9" s="146">
        <f>IFERROR(SUMIFS(CAJA!$M$4578:$M$5282,CAJA!$H$4578:$H$5282,"ENTRADA",CAJA!$J$4578:$J$5282,$B9),0)</f>
        <v>0</v>
      </c>
      <c r="W9" s="62">
        <f>IFERROR(SUMIFS('CAJA TIGRES'!$M$1269:$M$1433,'CAJA TIGRES'!$H$1269:$H$1433,"ENTRADA",'CAJA TIGRES'!$J$1269:$J$1433,$B9),0)</f>
        <v>0</v>
      </c>
      <c r="X9" s="62">
        <f>IFERROR(SUMIFS(RESERVA!$M$14:$M$14,RESERVA!$H$14:$H$14,"ENTRADA",RESERVA!$J$14:$J$14,$B9),0)</f>
        <v>0</v>
      </c>
      <c r="Y9" s="96">
        <f t="shared" si="0"/>
        <v>0</v>
      </c>
      <c r="Z9" s="96">
        <f>Y9+'JUL25'!Z9</f>
        <v>2.2399999999999998</v>
      </c>
    </row>
    <row r="10" spans="1:26" x14ac:dyDescent="0.3">
      <c r="A10">
        <v>11.6</v>
      </c>
      <c r="B10" s="63" t="s">
        <v>118</v>
      </c>
      <c r="C10" s="62">
        <f>IFERROR(SUMIFS('MGZ121'!$M$1022:'MGZ121'!$M$1194,'MGZ121'!$H$1022:$H$1194,"ENTRADA",'MGZ121'!$J$1022:$J$1194,$B10),0)</f>
        <v>0</v>
      </c>
      <c r="D10" s="62">
        <f>IFERROR(SUMIFS('MGZ BBVA'!$M$973:$M$1145,'MGZ BBVA'!$H$973:$H$1145,"ENTRADA",'MGZ BBVA'!$J$973:$J$1145,$B10),0)</f>
        <v>0</v>
      </c>
      <c r="E10" s="62">
        <f>IFERROR(SUMIFS('MGZ DOLARES'!$M$2:$M$2,'MGZ DOLARES'!$F$2:$F$2,"ENTRADA",'MGZ DOLARES'!$J$2:$J$2,$B10),0)</f>
        <v>0</v>
      </c>
      <c r="F10" s="62">
        <f>IFERROR(SUMIFS('MGZ BAJIO'!$M$69:$M$69,'MGZ BAJIO'!$H$69:$H$69,"ENTRADA",'MGZ BAJIO'!$J$69:$J$69,$B10),0)</f>
        <v>0</v>
      </c>
      <c r="G10" s="62">
        <f>IFERROR(SUMIFS('VICTOR BANAMEX'!$M$387:$M$458,'VICTOR BANAMEX'!$H$387:$H$458,"ENTRADA",'VICTOR BANAMEX'!$J$387:$J$458,$B10),0)</f>
        <v>0</v>
      </c>
      <c r="H10" s="62">
        <f>IFERROR(SUMIFS('VICTOR BANORTE'!$M$77:$M$89,'VICTOR BANORTE'!$H$77:$H$89,"ENTRADA",'VICTOR BANORTE'!$J$77:$J$89,$B10),0)</f>
        <v>0</v>
      </c>
      <c r="I10" s="62">
        <f>IFERROR(SUMIFS(RODRIGO!$M$2:$M$2,RODRIGO!$H$2:$H$2,"ENTRADA",RODRIGO!$J$2:$J$2,$B10),0)</f>
        <v>0</v>
      </c>
      <c r="J10" s="62">
        <f>IFERROR(SUMIFS(MOY!$M$45:$M$63,MOY!$H$45:$H$63,"ENTRADA",MOY!$J$45:$J$63,$B10),0)</f>
        <v>0</v>
      </c>
      <c r="K10" s="62">
        <f>IFERROR(SUMIFS('NORMA RUTH'!$M$63:$M$81,'NORMA RUTH'!$H$63:$H$81,"ENTRADA",'NORMA RUTH'!$J$63:$J$81,$B10),0)</f>
        <v>0</v>
      </c>
      <c r="L10" s="62">
        <f>IFERROR(SUMIFS(VALERIA!$M$44:$M$57,VALERIA!$H$44:$H$57,"ENTRADA",VALERIA!$J$44:$J$57,$B10),0)</f>
        <v>0</v>
      </c>
      <c r="M10" s="62">
        <f>IFERROR(SUMIFS('MANUEL BANAMEX'!$M$77:$M$105,'MANUEL BANAMEX'!$H$77:$H$105,"ENTRADA",'MANUEL BANAMEX'!$J$77:$J$105,$B10),0)</f>
        <v>0</v>
      </c>
      <c r="N10" s="62">
        <f>IFERROR(SUMIFS(ROBERTO!$M$2:$M$2,ROBERTO!$H$2:$H$2,"ENTRADA",ROBERTO!$J$2:$J$2,$B10),0)</f>
        <v>0</v>
      </c>
      <c r="O10" s="62">
        <f>IFERROR(SUMIFS(JUAN!$M$80:$M$83,JUAN!$H$80:$H$83,"ENTRADA",JUAN!$J$80:$J$83,$B10),0)</f>
        <v>0</v>
      </c>
      <c r="P10" s="62">
        <f>IFERROR(SUMIFS('NORMA SANCHEZ'!$M$74:$M$77,'NORMA SANCHEZ'!$H$74:$H$77,"ENTRADA",'NORMA SANCHEZ'!$J$74:$J$77,$B10),0)</f>
        <v>0</v>
      </c>
      <c r="Q10" s="62">
        <f>IFERROR(SUMIFS('JOSE CARLOS'!$M$76:$M$77,'JOSE CARLOS'!$H$76:$H$77,"ENTRADA",'JOSE CARLOS'!$J$76:$J$77,$B10),0)</f>
        <v>0</v>
      </c>
      <c r="R10" s="62">
        <f>IFERROR(SUMIFS('LUIS ENRIQUE '!$M$64:$M$65,'LUIS ENRIQUE '!$H$64:$H$65,"ENTRADA",'LUIS ENRIQUE '!$J$64:$J$65,$B10),0)</f>
        <v>0</v>
      </c>
      <c r="S10" s="62">
        <f>IFERROR(SUMIFS(CESARIA!$M$84:$M$87,CESARIA!$H$84:$H$87,"ENTRADA",CESARIA!$J$84:$J$87,$B10),0)</f>
        <v>0</v>
      </c>
      <c r="T10" s="62">
        <f>IFERROR(SUMIFS(ALAN!$M$82:$M$83,ALAN!$H$82:$H$83,"ENTRADA",ALAN!$J$82:$J$83,$B10),0)</f>
        <v>0</v>
      </c>
      <c r="U10" s="62">
        <f>IFERROR(SUMIFS(ELVIA!$M$58:$M$66,ELVIA!$H$58:$H$66,"ENTRADA",ELVIA!$J$58:$J$66,$B10),0)</f>
        <v>0</v>
      </c>
      <c r="V10" s="146">
        <f>IFERROR(SUMIFS(CAJA!$M$4578:$M$5282,CAJA!$H$4578:$H$5282,"ENTRADA",CAJA!$J$4578:$J$5282,$B10),0)</f>
        <v>0</v>
      </c>
      <c r="W10" s="62">
        <f>IFERROR(SUMIFS('CAJA TIGRES'!$M$1269:$M$1433,'CAJA TIGRES'!$H$1269:$H$1433,"ENTRADA",'CAJA TIGRES'!$J$1269:$J$1433,$B10),0)</f>
        <v>0</v>
      </c>
      <c r="X10" s="62">
        <f>IFERROR(SUMIFS(RESERVA!$M$14:$M$14,RESERVA!$H$14:$H$14,"ENTRADA",RESERVA!$J$14:$J$14,$B10),0)</f>
        <v>0</v>
      </c>
      <c r="Y10" s="96">
        <f t="shared" si="0"/>
        <v>0</v>
      </c>
      <c r="Z10" s="96">
        <f>Y10+'JUL25'!Z10</f>
        <v>0</v>
      </c>
    </row>
    <row r="11" spans="1:26" x14ac:dyDescent="0.3">
      <c r="A11">
        <v>11.7</v>
      </c>
      <c r="B11" s="63" t="s">
        <v>100</v>
      </c>
      <c r="C11" s="62">
        <f>IFERROR(SUMIFS('MGZ121'!$M$1022:'MGZ121'!$M$1194,'MGZ121'!$H$1022:$H$1194,"ENTRADA",'MGZ121'!$J$1022:$J$1194,$B11),0)</f>
        <v>0</v>
      </c>
      <c r="D11" s="62">
        <f>IFERROR(SUMIFS('MGZ BBVA'!$M$973:$M$1145,'MGZ BBVA'!$H$973:$H$1145,"ENTRADA",'MGZ BBVA'!$J$973:$J$1145,$B11),0)</f>
        <v>1458</v>
      </c>
      <c r="E11" s="62">
        <f>IFERROR(SUMIFS('MGZ DOLARES'!$M$2:$M$2,'MGZ DOLARES'!$F$2:$F$2,"ENTRADA",'MGZ DOLARES'!$J$2:$J$2,$B11),0)</f>
        <v>0</v>
      </c>
      <c r="F11" s="62">
        <f>IFERROR(SUMIFS('MGZ BAJIO'!$M$69:$M$69,'MGZ BAJIO'!$H$69:$H$69,"ENTRADA",'MGZ BAJIO'!$J$69:$J$69,$B11),0)</f>
        <v>0</v>
      </c>
      <c r="G11" s="62">
        <f>IFERROR(SUMIFS('VICTOR BANAMEX'!$M$387:$M$458,'VICTOR BANAMEX'!$H$387:$H$458,"ENTRADA",'VICTOR BANAMEX'!$J$387:$J$458,$B11),0)</f>
        <v>0</v>
      </c>
      <c r="H11" s="62">
        <f>IFERROR(SUMIFS('VICTOR BANORTE'!$M$77:$M$89,'VICTOR BANORTE'!$H$77:$H$89,"ENTRADA",'VICTOR BANORTE'!$J$77:$J$89,$B11),0)</f>
        <v>0</v>
      </c>
      <c r="I11" s="62">
        <f>IFERROR(SUMIFS(RODRIGO!$M$2:$M$2,RODRIGO!$H$2:$H$2,"ENTRADA",RODRIGO!$J$2:$J$2,$B11),0)</f>
        <v>0</v>
      </c>
      <c r="J11" s="62">
        <f>IFERROR(SUMIFS(MOY!$M$45:$M$63,MOY!$H$45:$H$63,"ENTRADA",MOY!$J$45:$J$63,$B11),0)</f>
        <v>0</v>
      </c>
      <c r="K11" s="62">
        <f>IFERROR(SUMIFS('NORMA RUTH'!$M$63:$M$81,'NORMA RUTH'!$H$63:$H$81,"ENTRADA",'NORMA RUTH'!$J$63:$J$81,$B11),0)</f>
        <v>0</v>
      </c>
      <c r="L11" s="62">
        <f>IFERROR(SUMIFS(VALERIA!$M$44:$M$57,VALERIA!$H$44:$H$57,"ENTRADA",VALERIA!$J$44:$J$57,$B11),0)</f>
        <v>0</v>
      </c>
      <c r="M11" s="62">
        <f>IFERROR(SUMIFS('MANUEL BANAMEX'!$M$77:$M$105,'MANUEL BANAMEX'!$H$77:$H$105,"ENTRADA",'MANUEL BANAMEX'!$J$77:$J$105,$B11),0)</f>
        <v>0</v>
      </c>
      <c r="N11" s="62">
        <f>IFERROR(SUMIFS(ROBERTO!$M$2:$M$2,ROBERTO!$H$2:$H$2,"ENTRADA",ROBERTO!$J$2:$J$2,$B11),0)</f>
        <v>0</v>
      </c>
      <c r="O11" s="62">
        <f>IFERROR(SUMIFS(JUAN!$M$80:$M$83,JUAN!$H$80:$H$83,"ENTRADA",JUAN!$J$80:$J$83,$B11),0)</f>
        <v>0</v>
      </c>
      <c r="P11" s="62">
        <f>IFERROR(SUMIFS('NORMA SANCHEZ'!$M$74:$M$77,'NORMA SANCHEZ'!$H$74:$H$77,"ENTRADA",'NORMA SANCHEZ'!$J$74:$J$77,$B11),0)</f>
        <v>0</v>
      </c>
      <c r="Q11" s="62">
        <f>IFERROR(SUMIFS('JOSE CARLOS'!$M$76:$M$77,'JOSE CARLOS'!$H$76:$H$77,"ENTRADA",'JOSE CARLOS'!$J$76:$J$77,$B11),0)</f>
        <v>0</v>
      </c>
      <c r="R11" s="62">
        <f>IFERROR(SUMIFS('LUIS ENRIQUE '!$M$64:$M$65,'LUIS ENRIQUE '!$H$64:$H$65,"ENTRADA",'LUIS ENRIQUE '!$J$64:$J$65,$B11),0)</f>
        <v>0</v>
      </c>
      <c r="S11" s="62">
        <f>IFERROR(SUMIFS(CESARIA!$M$84:$M$87,CESARIA!$H$84:$H$87,"ENTRADA",CESARIA!$J$84:$J$87,$B11),0)</f>
        <v>0</v>
      </c>
      <c r="T11" s="62">
        <f>IFERROR(SUMIFS(ALAN!$M$82:$M$83,ALAN!$H$82:$H$83,"ENTRADA",ALAN!$J$82:$J$83,$B11),0)</f>
        <v>0</v>
      </c>
      <c r="U11" s="62">
        <f>IFERROR(SUMIFS(ELVIA!$M$58:$M$66,ELVIA!$H$58:$H$66,"ENTRADA",ELVIA!$J$58:$J$66,$B11),0)</f>
        <v>0</v>
      </c>
      <c r="V11" s="146">
        <f>IFERROR(SUMIFS(CAJA!$M$4578:$M$5282,CAJA!$H$4578:$H$5282,"ENTRADA",CAJA!$J$4578:$J$5282,$B11),0)</f>
        <v>22200</v>
      </c>
      <c r="W11" s="62">
        <f>IFERROR(SUMIFS('CAJA TIGRES'!$M$1269:$M$1433,'CAJA TIGRES'!$H$1269:$H$1433,"ENTRADA",'CAJA TIGRES'!$J$1269:$J$1433,$B11),0)</f>
        <v>0</v>
      </c>
      <c r="X11" s="62">
        <f>IFERROR(SUMIFS(RESERVA!$M$14:$M$14,RESERVA!$H$14:$H$14,"ENTRADA",RESERVA!$J$14:$J$14,$B11),0)</f>
        <v>0</v>
      </c>
      <c r="Y11" s="96">
        <f t="shared" si="0"/>
        <v>23658</v>
      </c>
      <c r="Z11" s="96">
        <f>Y11+'JUL25'!Z11</f>
        <v>48886.229999999996</v>
      </c>
    </row>
    <row r="12" spans="1:26" x14ac:dyDescent="0.3">
      <c r="A12">
        <v>11.8</v>
      </c>
      <c r="B12" s="63" t="s">
        <v>123</v>
      </c>
      <c r="C12" s="62">
        <f>IFERROR(SUMIFS('MGZ121'!$M$1022:'MGZ121'!$M$1194,'MGZ121'!$H$1022:$H$1194,"ENTRADA",'MGZ121'!$J$1022:$J$1194,$B12),0)</f>
        <v>0</v>
      </c>
      <c r="D12" s="62">
        <f>IFERROR(SUMIFS('MGZ BBVA'!$M$973:$M$1145,'MGZ BBVA'!$H$973:$H$1145,"ENTRADA",'MGZ BBVA'!$J$973:$J$1145,$B12),0)</f>
        <v>0</v>
      </c>
      <c r="E12" s="62">
        <f>IFERROR(SUMIFS('MGZ DOLARES'!$M$2:$M$2,'MGZ DOLARES'!$F$2:$F$2,"ENTRADA",'MGZ DOLARES'!$J$2:$J$2,$B12),0)</f>
        <v>0</v>
      </c>
      <c r="F12" s="62">
        <f>IFERROR(SUMIFS('MGZ BAJIO'!$M$69:$M$69,'MGZ BAJIO'!$H$69:$H$69,"ENTRADA",'MGZ BAJIO'!$J$69:$J$69,$B12),0)</f>
        <v>0</v>
      </c>
      <c r="G12" s="62">
        <f>IFERROR(SUMIFS('VICTOR BANAMEX'!$M$387:$M$458,'VICTOR BANAMEX'!$H$387:$H$458,"ENTRADA",'VICTOR BANAMEX'!$J$387:$J$458,$B12),0)</f>
        <v>0</v>
      </c>
      <c r="H12" s="62">
        <f>IFERROR(SUMIFS('VICTOR BANORTE'!$M$77:$M$89,'VICTOR BANORTE'!$H$77:$H$89,"ENTRADA",'VICTOR BANORTE'!$J$77:$J$89,$B12),0)</f>
        <v>0</v>
      </c>
      <c r="I12" s="62">
        <f>IFERROR(SUMIFS(RODRIGO!$M$2:$M$2,RODRIGO!$H$2:$H$2,"ENTRADA",RODRIGO!$J$2:$J$2,$B12),0)</f>
        <v>0</v>
      </c>
      <c r="J12" s="62">
        <f>IFERROR(SUMIFS(MOY!$M$45:$M$63,MOY!$H$45:$H$63,"ENTRADA",MOY!$J$45:$J$63,$B12),0)</f>
        <v>0</v>
      </c>
      <c r="K12" s="62">
        <f>IFERROR(SUMIFS('NORMA RUTH'!$M$63:$M$81,'NORMA RUTH'!$H$63:$H$81,"ENTRADA",'NORMA RUTH'!$J$63:$J$81,$B12),0)</f>
        <v>0</v>
      </c>
      <c r="L12" s="62">
        <f>IFERROR(SUMIFS(VALERIA!$M$44:$M$57,VALERIA!$H$44:$H$57,"ENTRADA",VALERIA!$J$44:$J$57,$B12),0)</f>
        <v>0</v>
      </c>
      <c r="M12" s="62">
        <f>IFERROR(SUMIFS('MANUEL BANAMEX'!$M$77:$M$105,'MANUEL BANAMEX'!$H$77:$H$105,"ENTRADA",'MANUEL BANAMEX'!$J$77:$J$105,$B12),0)</f>
        <v>0</v>
      </c>
      <c r="N12" s="62">
        <f>IFERROR(SUMIFS(ROBERTO!$M$2:$M$2,ROBERTO!$H$2:$H$2,"ENTRADA",ROBERTO!$J$2:$J$2,$B12),0)</f>
        <v>0</v>
      </c>
      <c r="O12" s="62">
        <f>IFERROR(SUMIFS(JUAN!$M$80:$M$83,JUAN!$H$80:$H$83,"ENTRADA",JUAN!$J$80:$J$83,$B12),0)</f>
        <v>0</v>
      </c>
      <c r="P12" s="62">
        <f>IFERROR(SUMIFS('NORMA SANCHEZ'!$M$74:$M$77,'NORMA SANCHEZ'!$H$74:$H$77,"ENTRADA",'NORMA SANCHEZ'!$J$74:$J$77,$B12),0)</f>
        <v>8000</v>
      </c>
      <c r="Q12" s="62">
        <f>IFERROR(SUMIFS('JOSE CARLOS'!$M$76:$M$77,'JOSE CARLOS'!$H$76:$H$77,"ENTRADA",'JOSE CARLOS'!$J$76:$J$77,$B12),0)</f>
        <v>0</v>
      </c>
      <c r="R12" s="62">
        <f>IFERROR(SUMIFS('LUIS ENRIQUE '!$M$64:$M$65,'LUIS ENRIQUE '!$H$64:$H$65,"ENTRADA",'LUIS ENRIQUE '!$J$64:$J$65,$B12),0)</f>
        <v>0</v>
      </c>
      <c r="S12" s="62">
        <f>IFERROR(SUMIFS(CESARIA!$M$84:$M$87,CESARIA!$H$84:$H$87,"ENTRADA",CESARIA!$J$84:$J$87,$B12),0)</f>
        <v>0</v>
      </c>
      <c r="T12" s="62">
        <f>IFERROR(SUMIFS(ALAN!$M$82:$M$83,ALAN!$H$82:$H$83,"ENTRADA",ALAN!$J$82:$J$83,$B12),0)</f>
        <v>0</v>
      </c>
      <c r="U12" s="62">
        <f>IFERROR(SUMIFS(ELVIA!$M$58:$M$66,ELVIA!$H$58:$H$66,"ENTRADA",ELVIA!$J$58:$J$66,$B12),0)</f>
        <v>0</v>
      </c>
      <c r="V12" s="146">
        <f>IFERROR(SUMIFS(CAJA!$M$4578:$M$5282,CAJA!$H$4578:$H$5282,"ENTRADA",CAJA!$J$4578:$J$5282,$B12),0)</f>
        <v>0</v>
      </c>
      <c r="W12" s="62">
        <f>IFERROR(SUMIFS('CAJA TIGRES'!$M$1269:$M$1433,'CAJA TIGRES'!$H$1269:$H$1433,"ENTRADA",'CAJA TIGRES'!$J$1269:$J$1433,$B12),0)</f>
        <v>0</v>
      </c>
      <c r="X12" s="62">
        <f>IFERROR(SUMIFS(RESERVA!$M$14:$M$14,RESERVA!$H$14:$H$14,"ENTRADA",RESERVA!$J$14:$J$14,$B12),0)</f>
        <v>0</v>
      </c>
      <c r="Y12" s="96">
        <f t="shared" si="0"/>
        <v>8000</v>
      </c>
      <c r="Z12" s="96">
        <f>Y12+'JUL25'!Z12</f>
        <v>179050</v>
      </c>
    </row>
    <row r="13" spans="1:26" x14ac:dyDescent="0.3">
      <c r="B13" s="63" t="s">
        <v>199</v>
      </c>
      <c r="C13" s="62">
        <f>IFERROR(SUMIFS('MGZ121'!$M$1022:'MGZ121'!$M$1194,'MGZ121'!$H$1022:$H$1194,"ENTRADA",'MGZ121'!$J$1022:$J$1194,$B13),0)</f>
        <v>0</v>
      </c>
      <c r="D13" s="62">
        <f>IFERROR(SUMIFS('MGZ BBVA'!$M$973:$M$1145,'MGZ BBVA'!$H$973:$H$1145,"ENTRADA",'MGZ BBVA'!$J$973:$J$1145,$B13),0)</f>
        <v>0</v>
      </c>
      <c r="E13" s="62">
        <f>IFERROR(SUMIFS('MGZ DOLARES'!$M$2:$M$2,'MGZ DOLARES'!$F$2:$F$2,"ENTRADA",'MGZ DOLARES'!$J$2:$J$2,$B13),0)</f>
        <v>0</v>
      </c>
      <c r="F13" s="62">
        <f>IFERROR(SUMIFS('MGZ BAJIO'!$M$69:$M$69,'MGZ BAJIO'!$H$69:$H$69,"ENTRADA",'MGZ BAJIO'!$J$69:$J$69,$B13),0)</f>
        <v>0</v>
      </c>
      <c r="G13" s="62">
        <f>IFERROR(SUMIFS('VICTOR BANAMEX'!$M$387:$M$458,'VICTOR BANAMEX'!$H$387:$H$458,"ENTRADA",'VICTOR BANAMEX'!$J$387:$J$458,$B13),0)</f>
        <v>0</v>
      </c>
      <c r="H13" s="62">
        <f>IFERROR(SUMIFS('VICTOR BANORTE'!$M$77:$M$89,'VICTOR BANORTE'!$H$77:$H$89,"ENTRADA",'VICTOR BANORTE'!$J$77:$J$89,$B13),0)</f>
        <v>0</v>
      </c>
      <c r="I13" s="62">
        <f>IFERROR(SUMIFS(RODRIGO!$M$2:$M$2,RODRIGO!$H$2:$H$2,"ENTRADA",RODRIGO!$J$2:$J$2,$B13),0)</f>
        <v>0</v>
      </c>
      <c r="J13" s="62">
        <f>IFERROR(SUMIFS(MOY!$M$45:$M$63,MOY!$H$45:$H$63,"ENTRADA",MOY!$J$45:$J$63,$B13),0)</f>
        <v>0</v>
      </c>
      <c r="K13" s="62">
        <f>IFERROR(SUMIFS('NORMA RUTH'!$M$63:$M$81,'NORMA RUTH'!$H$63:$H$81,"ENTRADA",'NORMA RUTH'!$J$63:$J$81,$B13),0)</f>
        <v>0</v>
      </c>
      <c r="L13" s="62">
        <f>IFERROR(SUMIFS(VALERIA!$M$44:$M$57,VALERIA!$H$44:$H$57,"ENTRADA",VALERIA!$J$44:$J$57,$B13),0)</f>
        <v>0</v>
      </c>
      <c r="M13" s="62">
        <f>IFERROR(SUMIFS('MANUEL BANAMEX'!$M$77:$M$105,'MANUEL BANAMEX'!$H$77:$H$105,"ENTRADA",'MANUEL BANAMEX'!$J$77:$J$105,$B13),0)</f>
        <v>0</v>
      </c>
      <c r="N13" s="62">
        <f>IFERROR(SUMIFS(ROBERTO!$M$2:$M$2,ROBERTO!$H$2:$H$2,"ENTRADA",ROBERTO!$J$2:$J$2,$B13),0)</f>
        <v>0</v>
      </c>
      <c r="O13" s="62">
        <f>IFERROR(SUMIFS(JUAN!$M$80:$M$83,JUAN!$H$80:$H$83,"ENTRADA",JUAN!$J$80:$J$83,$B13),0)</f>
        <v>0</v>
      </c>
      <c r="P13" s="62">
        <f>IFERROR(SUMIFS('NORMA SANCHEZ'!$M$74:$M$77,'NORMA SANCHEZ'!$H$74:$H$77,"ENTRADA",'NORMA SANCHEZ'!$J$74:$J$77,$B13),0)</f>
        <v>0</v>
      </c>
      <c r="Q13" s="62">
        <f>IFERROR(SUMIFS('JOSE CARLOS'!$M$76:$M$77,'JOSE CARLOS'!$H$76:$H$77,"ENTRADA",'JOSE CARLOS'!$J$76:$J$77,$B13),0)</f>
        <v>0</v>
      </c>
      <c r="R13" s="62">
        <f>IFERROR(SUMIFS('LUIS ENRIQUE '!$M$64:$M$65,'LUIS ENRIQUE '!$H$64:$H$65,"ENTRADA",'LUIS ENRIQUE '!$J$64:$J$65,$B13),0)</f>
        <v>0</v>
      </c>
      <c r="S13" s="62">
        <f>IFERROR(SUMIFS(CESARIA!$M$84:$M$87,CESARIA!$H$84:$H$87,"ENTRADA",CESARIA!$J$84:$J$87,$B13),0)</f>
        <v>0</v>
      </c>
      <c r="T13" s="62">
        <f>IFERROR(SUMIFS(ALAN!$M$82:$M$83,ALAN!$H$82:$H$83,"ENTRADA",ALAN!$J$82:$J$83,$B13),0)</f>
        <v>0</v>
      </c>
      <c r="U13" s="62">
        <f>IFERROR(SUMIFS(ELVIA!$M$58:$M$66,ELVIA!$H$58:$H$66,"ENTRADA",ELVIA!$J$58:$J$66,$B13),0)</f>
        <v>0</v>
      </c>
      <c r="V13" s="146">
        <f>IFERROR(SUMIFS(CAJA!$M$4578:$M$5282,CAJA!$H$4578:$H$5282,"ENTRADA",CAJA!$J$4578:$J$5282,$B13),0)</f>
        <v>280620</v>
      </c>
      <c r="W13" s="62">
        <f>IFERROR(SUMIFS('CAJA TIGRES'!$M$1269:$M$1433,'CAJA TIGRES'!$H$1269:$H$1433,"ENTRADA",'CAJA TIGRES'!$J$1269:$J$1433,$B13),0)</f>
        <v>0</v>
      </c>
      <c r="X13" s="62">
        <f>IFERROR(SUMIFS(RESERVA!$M$14:$M$14,RESERVA!$H$14:$H$14,"ENTRADA",RESERVA!$J$14:$J$14,$B13),0)</f>
        <v>0</v>
      </c>
      <c r="Y13" s="96">
        <f t="shared" si="0"/>
        <v>280620</v>
      </c>
      <c r="Z13" s="96">
        <f>Y13+'JUL25'!Z13</f>
        <v>1660270</v>
      </c>
    </row>
    <row r="14" spans="1:26" x14ac:dyDescent="0.3">
      <c r="B14" s="13" t="s">
        <v>106</v>
      </c>
      <c r="C14" s="64">
        <f>SUM(C5:C13)</f>
        <v>5341937.01</v>
      </c>
      <c r="D14" s="64">
        <f t="shared" ref="D14:Y14" si="1">SUM(D5:D13)</f>
        <v>6557538</v>
      </c>
      <c r="E14" s="64">
        <f t="shared" si="1"/>
        <v>0</v>
      </c>
      <c r="F14" s="64">
        <f t="shared" si="1"/>
        <v>0</v>
      </c>
      <c r="G14" s="64">
        <f t="shared" si="1"/>
        <v>107000</v>
      </c>
      <c r="H14" s="64">
        <f t="shared" si="1"/>
        <v>0</v>
      </c>
      <c r="I14" s="64">
        <f t="shared" si="1"/>
        <v>0</v>
      </c>
      <c r="J14" s="64">
        <f t="shared" si="1"/>
        <v>0</v>
      </c>
      <c r="K14" s="64">
        <f t="shared" si="1"/>
        <v>53000</v>
      </c>
      <c r="L14" s="64">
        <f t="shared" si="1"/>
        <v>0</v>
      </c>
      <c r="M14" s="64">
        <f t="shared" si="1"/>
        <v>1000</v>
      </c>
      <c r="N14" s="64">
        <f t="shared" si="1"/>
        <v>0</v>
      </c>
      <c r="O14" s="64">
        <f t="shared" si="1"/>
        <v>0</v>
      </c>
      <c r="P14" s="64">
        <f t="shared" si="1"/>
        <v>8000</v>
      </c>
      <c r="Q14" s="64">
        <f t="shared" si="1"/>
        <v>0</v>
      </c>
      <c r="R14" s="64">
        <f t="shared" si="1"/>
        <v>0</v>
      </c>
      <c r="S14" s="64">
        <f t="shared" si="1"/>
        <v>0</v>
      </c>
      <c r="T14" s="64">
        <f t="shared" si="1"/>
        <v>0</v>
      </c>
      <c r="U14" s="64">
        <f>SUM(U5:U13)</f>
        <v>100000</v>
      </c>
      <c r="V14" s="64">
        <f t="shared" si="1"/>
        <v>933524</v>
      </c>
      <c r="W14" s="64">
        <f t="shared" si="1"/>
        <v>0</v>
      </c>
      <c r="X14" s="64">
        <f t="shared" si="1"/>
        <v>0</v>
      </c>
      <c r="Y14" s="64">
        <f t="shared" si="1"/>
        <v>13101999.01</v>
      </c>
      <c r="Z14" s="64">
        <f>SUM(Z5:Z13)</f>
        <v>88677241.5</v>
      </c>
    </row>
    <row r="15" spans="1:26" x14ac:dyDescent="0.3">
      <c r="B15" s="12"/>
      <c r="C15" s="75"/>
      <c r="D15" s="12"/>
      <c r="E15" s="12"/>
      <c r="F15" s="12"/>
      <c r="G15" s="12"/>
      <c r="H15" s="12"/>
      <c r="I15" s="12"/>
      <c r="J15" s="12"/>
      <c r="K15" s="12"/>
      <c r="L15" s="12"/>
      <c r="M15" s="12"/>
      <c r="N15" s="12"/>
      <c r="O15" s="12"/>
      <c r="P15" s="12"/>
      <c r="Q15" s="12"/>
      <c r="R15" s="12"/>
      <c r="S15" s="12"/>
      <c r="T15" s="12"/>
      <c r="U15" s="12"/>
      <c r="V15" s="12"/>
      <c r="W15" s="12"/>
      <c r="X15" s="12"/>
      <c r="Y15" s="97"/>
      <c r="Z15" s="97"/>
    </row>
    <row r="16" spans="1:26" x14ac:dyDescent="0.3">
      <c r="B16" s="86" t="s">
        <v>3</v>
      </c>
      <c r="C16" s="75"/>
      <c r="D16" s="12"/>
      <c r="E16" s="12"/>
      <c r="F16" s="12"/>
      <c r="G16" s="12"/>
      <c r="H16" s="12"/>
      <c r="I16" s="12"/>
      <c r="J16" s="12"/>
      <c r="K16" s="12"/>
      <c r="L16" s="12"/>
      <c r="M16" s="12"/>
      <c r="N16" s="12"/>
      <c r="O16" s="12"/>
      <c r="P16" s="12"/>
      <c r="Q16" s="12"/>
      <c r="R16" s="12"/>
      <c r="S16" s="12"/>
      <c r="T16" s="12"/>
      <c r="U16" s="12"/>
      <c r="V16" s="12"/>
      <c r="W16" s="12"/>
      <c r="X16" s="12"/>
      <c r="Y16" s="97"/>
      <c r="Z16" s="97"/>
    </row>
    <row r="17" spans="1:26" s="180" customFormat="1" x14ac:dyDescent="0.3">
      <c r="A17" s="180">
        <v>1</v>
      </c>
      <c r="B17" s="181" t="s">
        <v>53</v>
      </c>
      <c r="C17" s="135">
        <f>SUM(C18:C20)</f>
        <v>0</v>
      </c>
      <c r="D17" s="135">
        <f t="shared" ref="D17:Z17" si="2">SUM(D18:D20)</f>
        <v>0</v>
      </c>
      <c r="E17" s="135">
        <f t="shared" si="2"/>
        <v>0</v>
      </c>
      <c r="F17" s="135">
        <f t="shared" si="2"/>
        <v>0</v>
      </c>
      <c r="G17" s="135">
        <f t="shared" si="2"/>
        <v>0</v>
      </c>
      <c r="H17" s="135">
        <f t="shared" si="2"/>
        <v>0</v>
      </c>
      <c r="I17" s="135">
        <f t="shared" si="2"/>
        <v>0</v>
      </c>
      <c r="J17" s="135">
        <f t="shared" si="2"/>
        <v>0</v>
      </c>
      <c r="K17" s="135">
        <f t="shared" si="2"/>
        <v>0</v>
      </c>
      <c r="L17" s="135">
        <f t="shared" si="2"/>
        <v>0</v>
      </c>
      <c r="M17" s="135">
        <f t="shared" si="2"/>
        <v>0</v>
      </c>
      <c r="N17" s="135">
        <f t="shared" si="2"/>
        <v>0</v>
      </c>
      <c r="O17" s="135">
        <f t="shared" si="2"/>
        <v>0</v>
      </c>
      <c r="P17" s="135">
        <f t="shared" si="2"/>
        <v>0</v>
      </c>
      <c r="Q17" s="135">
        <f t="shared" si="2"/>
        <v>0</v>
      </c>
      <c r="R17" s="135">
        <f t="shared" si="2"/>
        <v>0</v>
      </c>
      <c r="S17" s="135">
        <f t="shared" si="2"/>
        <v>0</v>
      </c>
      <c r="T17" s="135">
        <f t="shared" si="2"/>
        <v>0</v>
      </c>
      <c r="U17" s="135">
        <f>SUM(U18:U20)</f>
        <v>0</v>
      </c>
      <c r="V17" s="135">
        <f t="shared" si="2"/>
        <v>3963431.86</v>
      </c>
      <c r="W17" s="135">
        <f t="shared" si="2"/>
        <v>1174298</v>
      </c>
      <c r="X17" s="135">
        <f t="shared" si="2"/>
        <v>0</v>
      </c>
      <c r="Y17" s="135">
        <f t="shared" si="2"/>
        <v>5137729.8599999994</v>
      </c>
      <c r="Z17" s="135">
        <f t="shared" si="2"/>
        <v>29317718.57</v>
      </c>
    </row>
    <row r="18" spans="1:26" x14ac:dyDescent="0.3">
      <c r="A18">
        <v>1.1000000000000001</v>
      </c>
      <c r="B18" s="60" t="s">
        <v>112</v>
      </c>
      <c r="C18" s="62">
        <f>IFERROR(SUMIFS('MGZ121'!$N$1022:$N$1194,'MGZ121'!H$1022:H$1194,"SALIDA",'MGZ121'!$J$1022:$J$1194,$B18),0)</f>
        <v>0</v>
      </c>
      <c r="D18" s="62">
        <f>IFERROR(SUMIFS('MGZ BBVA'!$N$973:$N$1145,'MGZ BBVA'!$H$973:$H$1145,"SALIDA",'MGZ BBVA'!$J$973:$J$1145,$B18),0)</f>
        <v>0</v>
      </c>
      <c r="E18" s="62">
        <f>IFERROR(SUMIFS('MGZ DOLARES'!$N$2:$N$2,'MGZ DOLARES'!$F$2:$F$2,"SALIDA",'MGZ DOLARES'!$J$2:$J$2,$B18),0)</f>
        <v>0</v>
      </c>
      <c r="F18" s="62">
        <f>IFERROR(SUMIFS('MGZ BAJIO'!$N$69:$N$69,'MGZ BAJIO'!$H$69:$H$69,"SALIDA",'MGZ BAJIO'!$J$69:$J$69,$B18),0)</f>
        <v>0</v>
      </c>
      <c r="G18" s="62">
        <f>IFERROR(SUMIFS('VICTOR BANAMEX'!$N$387:$N$458,'VICTOR BANAMEX'!$H$387:$H$458,"SALIDA",'VICTOR BANAMEX'!$J$387:$J$458,$B18),0)</f>
        <v>0</v>
      </c>
      <c r="H18" s="62">
        <f>IFERROR(SUMIFS('VICTOR BANORTE'!$N$77:$N$89,'VICTOR BANORTE'!$H$77:$H$89,"SALIDA",'VICTOR BANORTE'!$J$77:$J$89,$B18),0)</f>
        <v>0</v>
      </c>
      <c r="I18" s="62">
        <f>IFERROR(SUMIFS(RODRIGO!$N$2:$N$2,RODRIGO!$H$2:$H$2,"SALIDA",RODRIGO!$J$2:$J$2,$B18),0)</f>
        <v>0</v>
      </c>
      <c r="J18" s="62">
        <f>IFERROR(SUMIFS(MOY!$N$45:$N$63,MOY!$H$45:$H$63,"SALIDA",MOY!$J$45:$J$63,$B18),0)</f>
        <v>0</v>
      </c>
      <c r="K18" s="62">
        <f>IFERROR(SUMIFS('NORMA RUTH'!$N$63:$N$81,'NORMA RUTH'!$H$63:$H$81,"SALIDA",'NORMA RUTH'!$J$63:$J$81,$B18),0)</f>
        <v>0</v>
      </c>
      <c r="L18" s="62">
        <f>IFERROR(SUMIFS(VALERIA!$N$44:$N$57,VALERIA!$H$44:$H$57,"SALIDA",VALERIA!$J$44:$J$57,$B18),0)</f>
        <v>0</v>
      </c>
      <c r="M18" s="62">
        <f>IFERROR(SUMIFS('MANUEL BANAMEX'!$N$77:$N$105,'MANUEL BANAMEX'!$H$77:$H$105,"SALIDA",'MANUEL BANAMEX'!$J$77:$J$105,$B18),0)</f>
        <v>0</v>
      </c>
      <c r="N18" s="62">
        <f>IFERROR(SUMIFS(ROBERTO!$N$2:$N$2,ROBERTO!$H$2:$H$2,"SALIDA",ROBERTO!$J$2:$J$2,$B18),0)</f>
        <v>0</v>
      </c>
      <c r="O18" s="62">
        <f>IFERROR(SUMIFS(JUAN!$N$80:$N$83,JUAN!$H$80:$H$83,"SALIDA",JUAN!$J$80:$J$83,$B18),0)</f>
        <v>0</v>
      </c>
      <c r="P18" s="62">
        <f>IFERROR(SUMIFS('NORMA SANCHEZ'!$N$74:$N$77,'NORMA SANCHEZ'!$H$74:$H$77,"SALIDA",'NORMA SANCHEZ'!$J$74:$J$77,$B18),0)</f>
        <v>0</v>
      </c>
      <c r="Q18" s="62">
        <f>IFERROR(SUMIFS('JOSE CARLOS'!$N$76:$N$77,'JOSE CARLOS'!$H$76:$H$77,"SALIDA",'JOSE CARLOS'!$J$76:$J$77,$B18),0)</f>
        <v>0</v>
      </c>
      <c r="R18" s="62">
        <f>IFERROR(SUMIFS('LUIS ENRIQUE '!$N$64:$N$65,'LUIS ENRIQUE '!$H$64:$H$65,"SALIDA",'LUIS ENRIQUE '!$J$64:$J$65,$B18),0)</f>
        <v>0</v>
      </c>
      <c r="S18" s="62">
        <f>IFERROR(SUMIFS(CESARIA!$N$84:$N$87,CESARIA!$H$84:$H$87,"SALIDA",CESARIA!$J$84:$J$87,$B18),0)</f>
        <v>0</v>
      </c>
      <c r="T18" s="62">
        <f>IFERROR(SUMIFS(ALAN!$N$82:$N$83,ALAN!$H$82:$H$83,"SALIDA",ALAN!$J$82:$J$83,$B18),0)</f>
        <v>0</v>
      </c>
      <c r="U18" s="62">
        <f>IFERROR(SUMIFS(ELVIA!$N$58:$N$66,ELVIA!$H$58:$H$66,"SALIDA",ELVIA!$J$58:$J$66,$B18),0)</f>
        <v>0</v>
      </c>
      <c r="V18" s="146">
        <f>IFERROR(SUMIFS(CAJA!$N$4578:$N$5282,CAJA!$H$4578:$H$5282,"SALIDA",CAJA!$J$4578:$J$5282,$B18),0)</f>
        <v>3678215.86</v>
      </c>
      <c r="W18" s="62">
        <f>IFERROR(SUMIFS('CAJA TIGRES'!$N$1269:$N$1433,'CAJA TIGRES'!$H$1269:$H$1433,"SALIDA",'CAJA TIGRES'!$J$1269:$J$1433,$B18),0)</f>
        <v>1129348</v>
      </c>
      <c r="X18" s="62">
        <f>IFERROR(SUMIFS(RESERVA!$N$14:$N$14,RESERVA!$H$14:$H$14,"SALIDA",RESERVA!$J$14:$J$14,$B18),0)</f>
        <v>0</v>
      </c>
      <c r="Y18" s="96">
        <f>SUM(C18:X18)</f>
        <v>4807563.8599999994</v>
      </c>
      <c r="Z18" s="96">
        <f>Y18+'JUL25'!Z18</f>
        <v>26849688.57</v>
      </c>
    </row>
    <row r="19" spans="1:26" x14ac:dyDescent="0.3">
      <c r="A19">
        <v>1.2</v>
      </c>
      <c r="B19" s="60" t="s">
        <v>113</v>
      </c>
      <c r="C19" s="62">
        <f>IFERROR(SUMIFS('MGZ121'!$N$1022:$N$1194,'MGZ121'!H$1022:H$1194,"SALIDA",'MGZ121'!$J$1022:$J$1194,$B19),0)</f>
        <v>0</v>
      </c>
      <c r="D19" s="62">
        <f>IFERROR(SUMIFS('MGZ BBVA'!$N$973:$N$1145,'MGZ BBVA'!$H$973:$H$1145,"SALIDA",'MGZ BBVA'!$J$973:$J$1145,$B19),0)</f>
        <v>0</v>
      </c>
      <c r="E19" s="62">
        <f>IFERROR(SUMIFS('MGZ DOLARES'!$N$2:$N$2,'MGZ DOLARES'!$F$2:$F$2,"SALIDA",'MGZ DOLARES'!$J$2:$J$2,$B19),0)</f>
        <v>0</v>
      </c>
      <c r="F19" s="62">
        <f>IFERROR(SUMIFS('MGZ BAJIO'!$N$69:$N$69,'MGZ BAJIO'!$H$69:$H$69,"SALIDA",'MGZ BAJIO'!$J$69:$J$69,$B19),0)</f>
        <v>0</v>
      </c>
      <c r="G19" s="62">
        <f>IFERROR(SUMIFS('VICTOR BANAMEX'!$N$387:$N$458,'VICTOR BANAMEX'!$H$387:$H$458,"SALIDA",'VICTOR BANAMEX'!$J$387:$J$458,$B19),0)</f>
        <v>0</v>
      </c>
      <c r="H19" s="62">
        <f>IFERROR(SUMIFS('VICTOR BANORTE'!$N$77:$N$89,'VICTOR BANORTE'!$H$77:$H$89,"SALIDA",'VICTOR BANORTE'!$J$77:$J$89,$B19),0)</f>
        <v>0</v>
      </c>
      <c r="I19" s="62">
        <f>IFERROR(SUMIFS(RODRIGO!$N$2:$N$2,RODRIGO!$H$2:$H$2,"SALIDA",RODRIGO!$J$2:$J$2,$B19),0)</f>
        <v>0</v>
      </c>
      <c r="J19" s="62">
        <f>IFERROR(SUMIFS(MOY!$N$45:$N$63,MOY!$H$45:$H$63,"SALIDA",MOY!$J$45:$J$63,$B19),0)</f>
        <v>0</v>
      </c>
      <c r="K19" s="62">
        <f>IFERROR(SUMIFS('NORMA RUTH'!$N$63:$N$81,'NORMA RUTH'!$H$63:$H$81,"SALIDA",'NORMA RUTH'!$J$63:$J$81,$B19),0)</f>
        <v>0</v>
      </c>
      <c r="L19" s="62">
        <f>IFERROR(SUMIFS(VALERIA!$N$44:$N$57,VALERIA!$H$44:$H$57,"SALIDA",VALERIA!$J$44:$J$57,$B19),0)</f>
        <v>0</v>
      </c>
      <c r="M19" s="62">
        <f>IFERROR(SUMIFS('MANUEL BANAMEX'!$N$77:$N$105,'MANUEL BANAMEX'!$H$77:$H$105,"SALIDA",'MANUEL BANAMEX'!$J$77:$J$105,$B19),0)</f>
        <v>0</v>
      </c>
      <c r="N19" s="62">
        <f>IFERROR(SUMIFS(ROBERTO!$N$2:$N$2,ROBERTO!$H$2:$H$2,"SALIDA",ROBERTO!$J$2:$J$2,$B19),0)</f>
        <v>0</v>
      </c>
      <c r="O19" s="62">
        <f>IFERROR(SUMIFS(JUAN!$N$80:$N$83,JUAN!$H$80:$H$83,"SALIDA",JUAN!$J$80:$J$83,$B19),0)</f>
        <v>0</v>
      </c>
      <c r="P19" s="62">
        <f>IFERROR(SUMIFS('NORMA SANCHEZ'!$N$74:$N$77,'NORMA SANCHEZ'!$H$74:$H$77,"SALIDA",'NORMA SANCHEZ'!$J$74:$J$77,$B19),0)</f>
        <v>0</v>
      </c>
      <c r="Q19" s="62">
        <f>IFERROR(SUMIFS('JOSE CARLOS'!$N$76:$N$77,'JOSE CARLOS'!$H$76:$H$77,"SALIDA",'JOSE CARLOS'!$J$76:$J$77,$B19),0)</f>
        <v>0</v>
      </c>
      <c r="R19" s="62">
        <f>IFERROR(SUMIFS('LUIS ENRIQUE '!$N$64:$N$65,'LUIS ENRIQUE '!$H$64:$H$65,"SALIDA",'LUIS ENRIQUE '!$J$64:$J$65,$B19),0)</f>
        <v>0</v>
      </c>
      <c r="S19" s="62">
        <f>IFERROR(SUMIFS(CESARIA!$N$84:$N$87,CESARIA!$H$84:$H$87,"SALIDA",CESARIA!$J$84:$J$87,$B19),0)</f>
        <v>0</v>
      </c>
      <c r="T19" s="62">
        <f>IFERROR(SUMIFS(ALAN!$N$82:$N$83,ALAN!$H$82:$H$83,"SALIDA",ALAN!$J$82:$J$83,$B19),0)</f>
        <v>0</v>
      </c>
      <c r="U19" s="62">
        <f>IFERROR(SUMIFS(ELVIA!$N$58:$N$66,ELVIA!$H$58:$H$66,"SALIDA",ELVIA!$J$58:$J$66,$B19),0)</f>
        <v>0</v>
      </c>
      <c r="V19" s="146">
        <f>IFERROR(SUMIFS(CAJA!$N$4578:$N$5282,CAJA!$H$4578:$H$5282,"SALIDA",CAJA!$J$4578:$J$5282,$B19),0)</f>
        <v>148000</v>
      </c>
      <c r="W19" s="62">
        <f>IFERROR(SUMIFS('CAJA TIGRES'!$N$1269:$N$1433,'CAJA TIGRES'!$H$1269:$H$1433,"SALIDA",'CAJA TIGRES'!$J$1269:$J$1433,$B19),0)</f>
        <v>29450</v>
      </c>
      <c r="X19" s="62">
        <f>IFERROR(SUMIFS(RESERVA!$N$14:$N$14,RESERVA!$H$14:$H$14,"SALIDA",RESERVA!$J$14:$J$14,$B19),0)</f>
        <v>0</v>
      </c>
      <c r="Y19" s="96">
        <f>SUM(C19:X19)</f>
        <v>177450</v>
      </c>
      <c r="Z19" s="96">
        <f>Y19+'JUL25'!Z19</f>
        <v>1345783</v>
      </c>
    </row>
    <row r="20" spans="1:26" x14ac:dyDescent="0.3">
      <c r="A20">
        <v>1.3</v>
      </c>
      <c r="B20" s="60" t="s">
        <v>114</v>
      </c>
      <c r="C20" s="62">
        <f>IFERROR(SUMIFS('MGZ121'!$N$1022:$N$1194,'MGZ121'!H$1022:H$1194,"SALIDA",'MGZ121'!$J$1022:$J$1194,$B20),0)</f>
        <v>0</v>
      </c>
      <c r="D20" s="62">
        <f>IFERROR(SUMIFS('MGZ BBVA'!$N$973:$N$1145,'MGZ BBVA'!$H$973:$H$1145,"SALIDA",'MGZ BBVA'!$J$973:$J$1145,$B20),0)</f>
        <v>0</v>
      </c>
      <c r="E20" s="62">
        <f>IFERROR(SUMIFS('MGZ DOLARES'!$N$2:$N$2,'MGZ DOLARES'!$F$2:$F$2,"SALIDA",'MGZ DOLARES'!$J$2:$J$2,$B20),0)</f>
        <v>0</v>
      </c>
      <c r="F20" s="62">
        <f>IFERROR(SUMIFS('MGZ BAJIO'!$N$69:$N$69,'MGZ BAJIO'!$H$69:$H$69,"SALIDA",'MGZ BAJIO'!$J$69:$J$69,$B20),0)</f>
        <v>0</v>
      </c>
      <c r="G20" s="62">
        <f>IFERROR(SUMIFS('VICTOR BANAMEX'!$N$387:$N$458,'VICTOR BANAMEX'!$H$387:$H$458,"SALIDA",'VICTOR BANAMEX'!$J$387:$J$458,$B20),0)</f>
        <v>0</v>
      </c>
      <c r="H20" s="62">
        <f>IFERROR(SUMIFS('VICTOR BANORTE'!$N$77:$N$89,'VICTOR BANORTE'!$H$77:$H$89,"SALIDA",'VICTOR BANORTE'!$J$77:$J$89,$B20),0)</f>
        <v>0</v>
      </c>
      <c r="I20" s="62">
        <f>IFERROR(SUMIFS(RODRIGO!$N$2:$N$2,RODRIGO!$H$2:$H$2,"SALIDA",RODRIGO!$J$2:$J$2,$B20),0)</f>
        <v>0</v>
      </c>
      <c r="J20" s="62">
        <f>IFERROR(SUMIFS(MOY!$N$45:$N$63,MOY!$H$45:$H$63,"SALIDA",MOY!$J$45:$J$63,$B20),0)</f>
        <v>0</v>
      </c>
      <c r="K20" s="62">
        <f>IFERROR(SUMIFS('NORMA RUTH'!$N$63:$N$81,'NORMA RUTH'!$H$63:$H$81,"SALIDA",'NORMA RUTH'!$J$63:$J$81,$B20),0)</f>
        <v>0</v>
      </c>
      <c r="L20" s="62">
        <f>IFERROR(SUMIFS(VALERIA!$N$44:$N$57,VALERIA!$H$44:$H$57,"SALIDA",VALERIA!$J$44:$J$57,$B20),0)</f>
        <v>0</v>
      </c>
      <c r="M20" s="62">
        <f>IFERROR(SUMIFS('MANUEL BANAMEX'!$N$77:$N$105,'MANUEL BANAMEX'!$H$77:$H$105,"SALIDA",'MANUEL BANAMEX'!$J$77:$J$105,$B20),0)</f>
        <v>0</v>
      </c>
      <c r="N20" s="62">
        <f>IFERROR(SUMIFS(ROBERTO!$N$2:$N$2,ROBERTO!$H$2:$H$2,"SALIDA",ROBERTO!$J$2:$J$2,$B20),0)</f>
        <v>0</v>
      </c>
      <c r="O20" s="62">
        <f>IFERROR(SUMIFS(JUAN!$N$80:$N$83,JUAN!$H$80:$H$83,"SALIDA",JUAN!$J$80:$J$83,$B20),0)</f>
        <v>0</v>
      </c>
      <c r="P20" s="62">
        <f>IFERROR(SUMIFS('NORMA SANCHEZ'!$N$74:$N$77,'NORMA SANCHEZ'!$H$74:$H$77,"SALIDA",'NORMA SANCHEZ'!$J$74:$J$77,$B20),0)</f>
        <v>0</v>
      </c>
      <c r="Q20" s="62">
        <f>IFERROR(SUMIFS('JOSE CARLOS'!$N$76:$N$77,'JOSE CARLOS'!$H$76:$H$77,"SALIDA",'JOSE CARLOS'!$J$76:$J$77,$B20),0)</f>
        <v>0</v>
      </c>
      <c r="R20" s="62">
        <f>IFERROR(SUMIFS('LUIS ENRIQUE '!$N$64:$N$65,'LUIS ENRIQUE '!$H$64:$H$65,"SALIDA",'LUIS ENRIQUE '!$J$64:$J$65,$B20),0)</f>
        <v>0</v>
      </c>
      <c r="S20" s="62">
        <f>IFERROR(SUMIFS(CESARIA!$N$84:$N$87,CESARIA!$H$84:$H$87,"SALIDA",CESARIA!$J$84:$J$87,$B20),0)</f>
        <v>0</v>
      </c>
      <c r="T20" s="62">
        <f>IFERROR(SUMIFS(ALAN!$N$82:$N$83,ALAN!$H$82:$H$83,"SALIDA",ALAN!$J$82:$J$83,$B20),0)</f>
        <v>0</v>
      </c>
      <c r="U20" s="62">
        <f>IFERROR(SUMIFS(ELVIA!$N$58:$N$66,ELVIA!$H$58:$H$66,"SALIDA",ELVIA!$J$58:$J$66,$B20),0)</f>
        <v>0</v>
      </c>
      <c r="V20" s="146">
        <f>IFERROR(SUMIFS(CAJA!$N$4578:$N$5282,CAJA!$H$4578:$H$5282,"SALIDA",CAJA!$J$4578:$J$5282,$B20),0)</f>
        <v>137216</v>
      </c>
      <c r="W20" s="62">
        <f>IFERROR(SUMIFS('CAJA TIGRES'!$N$1269:$N$1433,'CAJA TIGRES'!$H$1269:$H$1433,"SALIDA",'CAJA TIGRES'!$J$1269:$J$1433,$B20),0)</f>
        <v>15500</v>
      </c>
      <c r="X20" s="62">
        <f>IFERROR(SUMIFS(RESERVA!$N$14:$N$14,RESERVA!$H$14:$H$14,"SALIDA",RESERVA!$J$14:$J$14,$B20),0)</f>
        <v>0</v>
      </c>
      <c r="Y20" s="96">
        <f>SUM(C20:X20)</f>
        <v>152716</v>
      </c>
      <c r="Z20" s="96">
        <f>Y20+'JUL25'!Z20</f>
        <v>1122247</v>
      </c>
    </row>
    <row r="21" spans="1:26" s="180" customFormat="1" x14ac:dyDescent="0.3">
      <c r="A21" s="180">
        <v>4</v>
      </c>
      <c r="B21" s="181" t="s">
        <v>55</v>
      </c>
      <c r="C21" s="135">
        <f>SUM(C22:C28)</f>
        <v>1532773.9500000002</v>
      </c>
      <c r="D21" s="135">
        <f t="shared" ref="D21:Z21" si="3">SUM(D22:D28)</f>
        <v>2786071.1399999997</v>
      </c>
      <c r="E21" s="135">
        <f t="shared" si="3"/>
        <v>0</v>
      </c>
      <c r="F21" s="135">
        <f t="shared" si="3"/>
        <v>0</v>
      </c>
      <c r="G21" s="135">
        <f t="shared" si="3"/>
        <v>0</v>
      </c>
      <c r="H21" s="135">
        <f t="shared" si="3"/>
        <v>0</v>
      </c>
      <c r="I21" s="135">
        <f t="shared" ref="I21" si="4">SUM(I22:I28)</f>
        <v>0</v>
      </c>
      <c r="J21" s="135">
        <f t="shared" si="3"/>
        <v>0</v>
      </c>
      <c r="K21" s="135">
        <f t="shared" si="3"/>
        <v>0</v>
      </c>
      <c r="L21" s="135">
        <f t="shared" si="3"/>
        <v>0</v>
      </c>
      <c r="M21" s="135">
        <f t="shared" si="3"/>
        <v>0</v>
      </c>
      <c r="N21" s="135">
        <f>SUM(N22:N28)</f>
        <v>0</v>
      </c>
      <c r="O21" s="135">
        <f t="shared" si="3"/>
        <v>0</v>
      </c>
      <c r="P21" s="135">
        <f t="shared" si="3"/>
        <v>0</v>
      </c>
      <c r="Q21" s="135">
        <f t="shared" si="3"/>
        <v>0</v>
      </c>
      <c r="R21" s="135">
        <f t="shared" ref="R21" si="5">SUM(R22:R28)</f>
        <v>0</v>
      </c>
      <c r="S21" s="135">
        <f t="shared" ref="S21:T21" si="6">SUM(S22:S28)</f>
        <v>0</v>
      </c>
      <c r="T21" s="135">
        <f t="shared" si="6"/>
        <v>0</v>
      </c>
      <c r="U21" s="135">
        <f>SUM(U22:U28)</f>
        <v>0</v>
      </c>
      <c r="V21" s="135">
        <f t="shared" si="3"/>
        <v>179203</v>
      </c>
      <c r="W21" s="135">
        <f t="shared" si="3"/>
        <v>0</v>
      </c>
      <c r="X21" s="135">
        <f t="shared" si="3"/>
        <v>0</v>
      </c>
      <c r="Y21" s="135">
        <f t="shared" si="3"/>
        <v>4498048.09</v>
      </c>
      <c r="Z21" s="135">
        <f t="shared" si="3"/>
        <v>39436179.179999992</v>
      </c>
    </row>
    <row r="22" spans="1:26" x14ac:dyDescent="0.3">
      <c r="A22">
        <v>4.0999999999999996</v>
      </c>
      <c r="B22" s="60" t="s">
        <v>70</v>
      </c>
      <c r="C22" s="146">
        <f>IFERROR(SUMIFS('MGZ121'!$N$1022:$N$1194,'MGZ121'!H$1022:H$1194,"SALIDA",'MGZ121'!$J$1022:$J$1194,$B22),0)</f>
        <v>1433652.7000000002</v>
      </c>
      <c r="D22" s="62">
        <f>IFERROR(SUMIFS('MGZ BBVA'!$N$973:$N$1145,'MGZ BBVA'!$H$973:$H$1145,"SALIDA",'MGZ BBVA'!$J$973:$J$1145,$B22),0)</f>
        <v>2782461.1399999997</v>
      </c>
      <c r="E22" s="62">
        <f>IFERROR(SUMIFS('MGZ DOLARES'!$N$2:$N$2,'MGZ DOLARES'!$F$2:$F$2,"SALIDA",'MGZ DOLARES'!$J$2:$J$2,$B22),0)</f>
        <v>0</v>
      </c>
      <c r="F22" s="62">
        <f>IFERROR(SUMIFS('MGZ BAJIO'!$N$69:$N$69,'MGZ BAJIO'!$H$69:$H$69,"SALIDA",'MGZ BAJIO'!$J$69:$J$69,$B22),0)</f>
        <v>0</v>
      </c>
      <c r="G22" s="62">
        <f>IFERROR(SUMIFS('VICTOR BANAMEX'!$N$387:$N$458,'VICTOR BANAMEX'!$H$387:$H$458,"SALIDA",'VICTOR BANAMEX'!$J$387:$J$458,$B22),0)</f>
        <v>0</v>
      </c>
      <c r="H22" s="62">
        <f>IFERROR(SUMIFS('VICTOR BANORTE'!$N$77:$N$89,'VICTOR BANORTE'!$H$77:$H$89,"SALIDA",'VICTOR BANORTE'!$J$77:$J$89,$B22),0)</f>
        <v>0</v>
      </c>
      <c r="I22" s="62">
        <f>IFERROR(SUMIFS(RODRIGO!$N$2:$N$2,RODRIGO!$H$2:$H$2,"SALIDA",RODRIGO!$J$2:$J$2,$B22),0)</f>
        <v>0</v>
      </c>
      <c r="J22" s="62">
        <f>IFERROR(SUMIFS(MOY!$N$45:$N$63,MOY!$H$45:$H$63,"SALIDA",MOY!$J$45:$J$63,$B22),0)</f>
        <v>0</v>
      </c>
      <c r="K22" s="62">
        <f>IFERROR(SUMIFS('NORMA RUTH'!$N$63:$N$81,'NORMA RUTH'!$H$63:$H$81,"SALIDA",'NORMA RUTH'!$J$63:$J$81,$B22),0)</f>
        <v>0</v>
      </c>
      <c r="L22" s="62">
        <f>IFERROR(SUMIFS(VALERIA!$N$44:$N$57,VALERIA!$H$44:$H$57,"SALIDA",VALERIA!$J$44:$J$57,$B22),0)</f>
        <v>0</v>
      </c>
      <c r="M22" s="62">
        <f>IFERROR(SUMIFS('MANUEL BANAMEX'!$N$77:$N$105,'MANUEL BANAMEX'!$H$77:$H$105,"SALIDA",'MANUEL BANAMEX'!$J$77:$J$105,$B22),0)</f>
        <v>0</v>
      </c>
      <c r="N22" s="62">
        <f>IFERROR(SUMIFS(ROBERTO!$N$2:$N$2,ROBERTO!$H$2:$H$2,"SALIDA",ROBERTO!$J$2:$J$2,$B22),0)</f>
        <v>0</v>
      </c>
      <c r="O22" s="62">
        <f>IFERROR(SUMIFS(JUAN!$N$80:$N$83,JUAN!$H$80:$H$83,"SALIDA",JUAN!$J$80:$J$83,$B22),0)</f>
        <v>0</v>
      </c>
      <c r="P22" s="62">
        <f>IFERROR(SUMIFS('NORMA SANCHEZ'!$N$74:$N$77,'NORMA SANCHEZ'!$H$74:$H$77,"SALIDA",'NORMA SANCHEZ'!$J$74:$J$77,$B22),0)</f>
        <v>0</v>
      </c>
      <c r="Q22" s="62">
        <f>IFERROR(SUMIFS('JOSE CARLOS'!$N$76:$N$77,'JOSE CARLOS'!$H$76:$H$77,"SALIDA",'JOSE CARLOS'!$J$76:$J$77,$B22),0)</f>
        <v>0</v>
      </c>
      <c r="R22" s="62">
        <f>IFERROR(SUMIFS('LUIS ENRIQUE '!$N$64:$N$65,'LUIS ENRIQUE '!$H$64:$H$65,"SALIDA",'LUIS ENRIQUE '!$J$64:$J$65,$B22),0)</f>
        <v>0</v>
      </c>
      <c r="S22" s="62">
        <f>IFERROR(SUMIFS(CESARIA!$N$84:$N$87,CESARIA!$H$84:$H$87,"SALIDA",CESARIA!$J$84:$J$87,$B22),0)</f>
        <v>0</v>
      </c>
      <c r="T22" s="62">
        <f>IFERROR(SUMIFS(ALAN!$N$82:$N$83,ALAN!$H$82:$H$83,"SALIDA",ALAN!$J$82:$J$83,$B22),0)</f>
        <v>0</v>
      </c>
      <c r="U22" s="62">
        <f>IFERROR(SUMIFS(ELVIA!$N$58:$N$66,ELVIA!$H$58:$H$66,"SALIDA",ELVIA!$J$58:$J$66,$B22),0)</f>
        <v>0</v>
      </c>
      <c r="V22" s="62">
        <f>IFERROR(SUMIFS(CAJA!$N$4578:$N$5282,CAJA!$H$4578:$H$5282,"SALIDA",CAJA!$J$4578:$J$5282,$B22),0)</f>
        <v>1250</v>
      </c>
      <c r="W22" s="62">
        <f>IFERROR(SUMIFS('CAJA TIGRES'!$N$1269:$N$1433,'CAJA TIGRES'!$H$1269:$H$1433,"SALIDA",'CAJA TIGRES'!$J$1269:$J$1433,$B22),0)</f>
        <v>0</v>
      </c>
      <c r="X22" s="62">
        <f>IFERROR(SUMIFS(RESERVA!$N$14:$N$14,RESERVA!$H$14:$H$14,"SALIDA",RESERVA!$J$14:$J$14,$B22),0)</f>
        <v>0</v>
      </c>
      <c r="Y22" s="96">
        <f t="shared" ref="Y22:Y28" si="7">SUM(C22:X22)</f>
        <v>4217363.84</v>
      </c>
      <c r="Z22" s="96">
        <f>Y22+'JUL25'!Z22</f>
        <v>36249112.929999992</v>
      </c>
    </row>
    <row r="23" spans="1:26" x14ac:dyDescent="0.3">
      <c r="A23">
        <v>4.2</v>
      </c>
      <c r="B23" s="60" t="s">
        <v>71</v>
      </c>
      <c r="C23" s="146">
        <f>IFERROR(SUMIFS('MGZ121'!$N$1022:$N$1194,'MGZ121'!H$1022:H$1194,"SALIDA",'MGZ121'!$J$1022:$J$1194,$B23),0)</f>
        <v>0</v>
      </c>
      <c r="D23" s="62">
        <f>IFERROR(SUMIFS('MGZ BBVA'!$N$973:$N$1145,'MGZ BBVA'!$H$973:$H$1145,"SALIDA",'MGZ BBVA'!$J$973:$J$1145,$B23),0)</f>
        <v>0</v>
      </c>
      <c r="E23" s="62">
        <f>IFERROR(SUMIFS('MGZ DOLARES'!$N$2:$N$2,'MGZ DOLARES'!$F$2:$F$2,"SALIDA",'MGZ DOLARES'!$J$2:$J$2,$B23),0)</f>
        <v>0</v>
      </c>
      <c r="F23" s="62">
        <f>IFERROR(SUMIFS('MGZ BAJIO'!$N$69:$N$69,'MGZ BAJIO'!$H$69:$H$69,"SALIDA",'MGZ BAJIO'!$J$69:$J$69,$B23),0)</f>
        <v>0</v>
      </c>
      <c r="G23" s="62">
        <f>IFERROR(SUMIFS('VICTOR BANAMEX'!$N$387:$N$458,'VICTOR BANAMEX'!$H$387:$H$458,"SALIDA",'VICTOR BANAMEX'!$J$387:$J$458,$B23),0)</f>
        <v>0</v>
      </c>
      <c r="H23" s="62">
        <f>IFERROR(SUMIFS('VICTOR BANORTE'!$N$77:$N$89,'VICTOR BANORTE'!$H$77:$H$89,"SALIDA",'VICTOR BANORTE'!$J$77:$J$89,$B23),0)</f>
        <v>0</v>
      </c>
      <c r="I23" s="62">
        <f>IFERROR(SUMIFS(RODRIGO!$N$2:$N$2,RODRIGO!$H$2:$H$2,"SALIDA",RODRIGO!$J$2:$J$2,$B23),0)</f>
        <v>0</v>
      </c>
      <c r="J23" s="62">
        <f>IFERROR(SUMIFS(MOY!$N$45:$N$63,MOY!$H$45:$H$63,"SALIDA",MOY!$J$45:$J$63,$B23),0)</f>
        <v>0</v>
      </c>
      <c r="K23" s="62">
        <f>IFERROR(SUMIFS('NORMA RUTH'!$N$63:$N$81,'NORMA RUTH'!$H$63:$H$81,"SALIDA",'NORMA RUTH'!$J$63:$J$81,$B23),0)</f>
        <v>0</v>
      </c>
      <c r="L23" s="62">
        <f>IFERROR(SUMIFS(VALERIA!$N$44:$N$57,VALERIA!$H$44:$H$57,"SALIDA",VALERIA!$J$44:$J$57,$B23),0)</f>
        <v>0</v>
      </c>
      <c r="M23" s="62">
        <f>IFERROR(SUMIFS('MANUEL BANAMEX'!$N$77:$N$105,'MANUEL BANAMEX'!$H$77:$H$105,"SALIDA",'MANUEL BANAMEX'!$J$77:$J$105,$B23),0)</f>
        <v>0</v>
      </c>
      <c r="N23" s="62">
        <f>IFERROR(SUMIFS(ROBERTO!$N$2:$N$2,ROBERTO!$H$2:$H$2,"SALIDA",ROBERTO!$J$2:$J$2,$B23),0)</f>
        <v>0</v>
      </c>
      <c r="O23" s="62">
        <f>IFERROR(SUMIFS(JUAN!$N$80:$N$83,JUAN!$H$80:$H$83,"SALIDA",JUAN!$J$80:$J$83,$B23),0)</f>
        <v>0</v>
      </c>
      <c r="P23" s="62">
        <f>IFERROR(SUMIFS('NORMA SANCHEZ'!$N$74:$N$77,'NORMA SANCHEZ'!$H$74:$H$77,"SALIDA",'NORMA SANCHEZ'!$J$74:$J$77,$B23),0)</f>
        <v>0</v>
      </c>
      <c r="Q23" s="62">
        <f>IFERROR(SUMIFS('JOSE CARLOS'!$N$76:$N$77,'JOSE CARLOS'!$H$76:$H$77,"SALIDA",'JOSE CARLOS'!$J$76:$J$77,$B23),0)</f>
        <v>0</v>
      </c>
      <c r="R23" s="62">
        <f>IFERROR(SUMIFS('LUIS ENRIQUE '!$N$64:$N$65,'LUIS ENRIQUE '!$H$64:$H$65,"SALIDA",'LUIS ENRIQUE '!$J$64:$J$65,$B23),0)</f>
        <v>0</v>
      </c>
      <c r="S23" s="62">
        <f>IFERROR(SUMIFS(CESARIA!$N$84:$N$87,CESARIA!$H$84:$H$87,"SALIDA",CESARIA!$J$84:$J$87,$B23),0)</f>
        <v>0</v>
      </c>
      <c r="T23" s="62">
        <f>IFERROR(SUMIFS(ALAN!$N$82:$N$83,ALAN!$H$82:$H$83,"SALIDA",ALAN!$J$82:$J$83,$B23),0)</f>
        <v>0</v>
      </c>
      <c r="U23" s="62">
        <f>IFERROR(SUMIFS(ELVIA!$N$58:$N$66,ELVIA!$H$58:$H$66,"SALIDA",ELVIA!$J$58:$J$66,$B23),0)</f>
        <v>0</v>
      </c>
      <c r="V23" s="62">
        <f>IFERROR(SUMIFS(CAJA!$N$4578:$N$5282,CAJA!$H$4578:$H$5282,"SALIDA",CAJA!$J$4578:$J$5282,$B23),0)</f>
        <v>0</v>
      </c>
      <c r="W23" s="62">
        <f>IFERROR(SUMIFS('CAJA TIGRES'!$N$1269:$N$1433,'CAJA TIGRES'!$H$1269:$H$1433,"SALIDA",'CAJA TIGRES'!$J$1269:$J$1433,$B23),0)</f>
        <v>0</v>
      </c>
      <c r="X23" s="62">
        <f>IFERROR(SUMIFS(RESERVA!$N$14:$N$14,RESERVA!$H$14:$H$14,"SALIDA",RESERVA!$J$14:$J$14,$B23),0)</f>
        <v>0</v>
      </c>
      <c r="Y23" s="96">
        <f t="shared" si="7"/>
        <v>0</v>
      </c>
      <c r="Z23" s="96">
        <f>Y23+'JUL25'!Z23</f>
        <v>0</v>
      </c>
    </row>
    <row r="24" spans="1:26" x14ac:dyDescent="0.3">
      <c r="A24">
        <v>4.3</v>
      </c>
      <c r="B24" s="60" t="s">
        <v>72</v>
      </c>
      <c r="C24" s="146">
        <f>IFERROR(SUMIFS('MGZ121'!$N$1022:$N$1194,'MGZ121'!H$1022:H$1194,"SALIDA",'MGZ121'!$J$1022:$J$1194,$B24),0)</f>
        <v>0</v>
      </c>
      <c r="D24" s="62">
        <f>IFERROR(SUMIFS('MGZ BBVA'!$N$973:$N$1145,'MGZ BBVA'!$H$973:$H$1145,"SALIDA",'MGZ BBVA'!$J$973:$J$1145,$B24),0)</f>
        <v>0</v>
      </c>
      <c r="E24" s="62">
        <f>IFERROR(SUMIFS('MGZ DOLARES'!$N$2:$N$2,'MGZ DOLARES'!$F$2:$F$2,"SALIDA",'MGZ DOLARES'!$J$2:$J$2,$B24),0)</f>
        <v>0</v>
      </c>
      <c r="F24" s="62">
        <f>IFERROR(SUMIFS('MGZ BAJIO'!$N$69:$N$69,'MGZ BAJIO'!$H$69:$H$69,"SALIDA",'MGZ BAJIO'!$J$69:$J$69,$B24),0)</f>
        <v>0</v>
      </c>
      <c r="G24" s="62">
        <f>IFERROR(SUMIFS('VICTOR BANAMEX'!$N$387:$N$458,'VICTOR BANAMEX'!$H$387:$H$458,"SALIDA",'VICTOR BANAMEX'!$J$387:$J$458,$B24),0)</f>
        <v>0</v>
      </c>
      <c r="H24" s="62">
        <f>IFERROR(SUMIFS('VICTOR BANORTE'!$N$77:$N$89,'VICTOR BANORTE'!$H$77:$H$89,"SALIDA",'VICTOR BANORTE'!$J$77:$J$89,$B24),0)</f>
        <v>0</v>
      </c>
      <c r="I24" s="62">
        <f>IFERROR(SUMIFS(RODRIGO!$N$2:$N$2,RODRIGO!$H$2:$H$2,"SALIDA",RODRIGO!$J$2:$J$2,$B24),0)</f>
        <v>0</v>
      </c>
      <c r="J24" s="62">
        <f>IFERROR(SUMIFS(MOY!$N$45:$N$63,MOY!$H$45:$H$63,"SALIDA",MOY!$J$45:$J$63,$B24),0)</f>
        <v>0</v>
      </c>
      <c r="K24" s="62">
        <f>IFERROR(SUMIFS('NORMA RUTH'!$N$63:$N$81,'NORMA RUTH'!$H$63:$H$81,"SALIDA",'NORMA RUTH'!$J$63:$J$81,$B24),0)</f>
        <v>0</v>
      </c>
      <c r="L24" s="62">
        <f>IFERROR(SUMIFS(VALERIA!$N$44:$N$57,VALERIA!$H$44:$H$57,"SALIDA",VALERIA!$J$44:$J$57,$B24),0)</f>
        <v>0</v>
      </c>
      <c r="M24" s="62">
        <f>IFERROR(SUMIFS('MANUEL BANAMEX'!$N$77:$N$105,'MANUEL BANAMEX'!$H$77:$H$105,"SALIDA",'MANUEL BANAMEX'!$J$77:$J$105,$B24),0)</f>
        <v>0</v>
      </c>
      <c r="N24" s="62">
        <f>IFERROR(SUMIFS(ROBERTO!$N$2:$N$2,ROBERTO!$H$2:$H$2,"SALIDA",ROBERTO!$J$2:$J$2,$B24),0)</f>
        <v>0</v>
      </c>
      <c r="O24" s="62">
        <f>IFERROR(SUMIFS(JUAN!$N$80:$N$83,JUAN!$H$80:$H$83,"SALIDA",JUAN!$J$80:$J$83,$B24),0)</f>
        <v>0</v>
      </c>
      <c r="P24" s="62">
        <f>IFERROR(SUMIFS('NORMA SANCHEZ'!$N$74:$N$77,'NORMA SANCHEZ'!$H$74:$H$77,"SALIDA",'NORMA SANCHEZ'!$J$74:$J$77,$B24),0)</f>
        <v>0</v>
      </c>
      <c r="Q24" s="62">
        <f>IFERROR(SUMIFS('JOSE CARLOS'!$N$76:$N$77,'JOSE CARLOS'!$H$76:$H$77,"SALIDA",'JOSE CARLOS'!$J$76:$J$77,$B24),0)</f>
        <v>0</v>
      </c>
      <c r="R24" s="62">
        <f>IFERROR(SUMIFS('LUIS ENRIQUE '!$N$64:$N$65,'LUIS ENRIQUE '!$H$64:$H$65,"SALIDA",'LUIS ENRIQUE '!$J$64:$J$65,$B24),0)</f>
        <v>0</v>
      </c>
      <c r="S24" s="62">
        <f>IFERROR(SUMIFS(CESARIA!$N$84:$N$87,CESARIA!$H$84:$H$87,"SALIDA",CESARIA!$J$84:$J$87,$B24),0)</f>
        <v>0</v>
      </c>
      <c r="T24" s="62">
        <f>IFERROR(SUMIFS(ALAN!$N$82:$N$83,ALAN!$H$82:$H$83,"SALIDA",ALAN!$J$82:$J$83,$B24),0)</f>
        <v>0</v>
      </c>
      <c r="U24" s="62">
        <f>IFERROR(SUMIFS(ELVIA!$N$58:$N$66,ELVIA!$H$58:$H$66,"SALIDA",ELVIA!$J$58:$J$66,$B24),0)</f>
        <v>0</v>
      </c>
      <c r="V24" s="62">
        <f>IFERROR(SUMIFS(CAJA!$N$4578:$N$5282,CAJA!$H$4578:$H$5282,"SALIDA",CAJA!$J$4578:$J$5282,$B24),0)</f>
        <v>0</v>
      </c>
      <c r="W24" s="62">
        <f>IFERROR(SUMIFS('CAJA TIGRES'!$N$1269:$N$1433,'CAJA TIGRES'!$H$1269:$H$1433,"SALIDA",'CAJA TIGRES'!$J$1269:$J$1433,$B24),0)</f>
        <v>0</v>
      </c>
      <c r="X24" s="62">
        <f>IFERROR(SUMIFS(RESERVA!$N$14:$N$14,RESERVA!$H$14:$H$14,"SALIDA",RESERVA!$J$14:$J$14,$B24),0)</f>
        <v>0</v>
      </c>
      <c r="Y24" s="96">
        <f t="shared" si="7"/>
        <v>0</v>
      </c>
      <c r="Z24" s="96">
        <f>Y24+'JUL25'!Z24</f>
        <v>180051.3</v>
      </c>
    </row>
    <row r="25" spans="1:26" x14ac:dyDescent="0.3">
      <c r="A25">
        <v>4.4000000000000004</v>
      </c>
      <c r="B25" s="60" t="s">
        <v>73</v>
      </c>
      <c r="C25" s="146">
        <f>IFERROR(SUMIFS('MGZ121'!$N$1022:$N$1194,'MGZ121'!H$1022:H$1194,"SALIDA",'MGZ121'!$J$1022:$J$1194,$B25),0)</f>
        <v>99121.25</v>
      </c>
      <c r="D25" s="62">
        <f>IFERROR(SUMIFS('MGZ BBVA'!$N$973:$N$1145,'MGZ BBVA'!$H$973:$H$1145,"SALIDA",'MGZ BBVA'!$J$973:$J$1145,$B25),0)</f>
        <v>0</v>
      </c>
      <c r="E25" s="62">
        <f>IFERROR(SUMIFS('MGZ DOLARES'!$N$2:$N$2,'MGZ DOLARES'!$F$2:$F$2,"SALIDA",'MGZ DOLARES'!$J$2:$J$2,$B25),0)</f>
        <v>0</v>
      </c>
      <c r="F25" s="62">
        <f>IFERROR(SUMIFS('MGZ BAJIO'!$N$69:$N$69,'MGZ BAJIO'!$H$69:$H$69,"SALIDA",'MGZ BAJIO'!$J$69:$J$69,$B25),0)</f>
        <v>0</v>
      </c>
      <c r="G25" s="62">
        <f>IFERROR(SUMIFS('VICTOR BANAMEX'!$N$387:$N$458,'VICTOR BANAMEX'!$H$387:$H$458,"SALIDA",'VICTOR BANAMEX'!$J$387:$J$458,$B25),0)</f>
        <v>0</v>
      </c>
      <c r="H25" s="62">
        <f>IFERROR(SUMIFS('VICTOR BANORTE'!$N$77:$N$89,'VICTOR BANORTE'!$H$77:$H$89,"SALIDA",'VICTOR BANORTE'!$J$77:$J$89,$B25),0)</f>
        <v>0</v>
      </c>
      <c r="I25" s="62">
        <f>IFERROR(SUMIFS(RODRIGO!$N$2:$N$2,RODRIGO!$H$2:$H$2,"SALIDA",RODRIGO!$J$2:$J$2,$B25),0)</f>
        <v>0</v>
      </c>
      <c r="J25" s="62">
        <f>IFERROR(SUMIFS(MOY!$N$45:$N$63,MOY!$H$45:$H$63,"SALIDA",MOY!$J$45:$J$63,$B25),0)</f>
        <v>0</v>
      </c>
      <c r="K25" s="62">
        <f>IFERROR(SUMIFS('NORMA RUTH'!$N$63:$N$81,'NORMA RUTH'!$H$63:$H$81,"SALIDA",'NORMA RUTH'!$J$63:$J$81,$B25),0)</f>
        <v>0</v>
      </c>
      <c r="L25" s="62">
        <f>IFERROR(SUMIFS(VALERIA!$N$44:$N$57,VALERIA!$H$44:$H$57,"SALIDA",VALERIA!$J$44:$J$57,$B25),0)</f>
        <v>0</v>
      </c>
      <c r="M25" s="62">
        <f>IFERROR(SUMIFS('MANUEL BANAMEX'!$N$77:$N$105,'MANUEL BANAMEX'!$H$77:$H$105,"SALIDA",'MANUEL BANAMEX'!$J$77:$J$105,$B25),0)</f>
        <v>0</v>
      </c>
      <c r="N25" s="62">
        <f>IFERROR(SUMIFS(ROBERTO!$N$2:$N$2,ROBERTO!$H$2:$H$2,"SALIDA",ROBERTO!$J$2:$J$2,$B25),0)</f>
        <v>0</v>
      </c>
      <c r="O25" s="62">
        <f>IFERROR(SUMIFS(JUAN!$N$80:$N$83,JUAN!$H$80:$H$83,"SALIDA",JUAN!$J$80:$J$83,$B25),0)</f>
        <v>0</v>
      </c>
      <c r="P25" s="62">
        <f>IFERROR(SUMIFS('NORMA SANCHEZ'!$N$74:$N$77,'NORMA SANCHEZ'!$H$74:$H$77,"SALIDA",'NORMA SANCHEZ'!$J$74:$J$77,$B25),0)</f>
        <v>0</v>
      </c>
      <c r="Q25" s="62">
        <f>IFERROR(SUMIFS('JOSE CARLOS'!$N$76:$N$77,'JOSE CARLOS'!$H$76:$H$77,"SALIDA",'JOSE CARLOS'!$J$76:$J$77,$B25),0)</f>
        <v>0</v>
      </c>
      <c r="R25" s="62">
        <f>IFERROR(SUMIFS('LUIS ENRIQUE '!$N$64:$N$65,'LUIS ENRIQUE '!$H$64:$H$65,"SALIDA",'LUIS ENRIQUE '!$J$64:$J$65,$B25),0)</f>
        <v>0</v>
      </c>
      <c r="S25" s="62">
        <f>IFERROR(SUMIFS(CESARIA!$N$84:$N$87,CESARIA!$H$84:$H$87,"SALIDA",CESARIA!$J$84:$J$87,$B25),0)</f>
        <v>0</v>
      </c>
      <c r="T25" s="62">
        <f>IFERROR(SUMIFS(ALAN!$N$82:$N$83,ALAN!$H$82:$H$83,"SALIDA",ALAN!$J$82:$J$83,$B25),0)</f>
        <v>0</v>
      </c>
      <c r="U25" s="62">
        <f>IFERROR(SUMIFS(ELVIA!$N$58:$N$66,ELVIA!$H$58:$H$66,"SALIDA",ELVIA!$J$58:$J$66,$B25),0)</f>
        <v>0</v>
      </c>
      <c r="V25" s="146">
        <f>IFERROR(SUMIFS(CAJA!$N$4578:$N$5282,CAJA!$H$4578:$H$5282,"SALIDA",CAJA!$J$4578:$J$5282,$B25),0)</f>
        <v>124953</v>
      </c>
      <c r="W25" s="62">
        <f>IFERROR(SUMIFS('CAJA TIGRES'!$N$1269:$N$1433,'CAJA TIGRES'!$H$1269:$H$1433,"SALIDA",'CAJA TIGRES'!$J$1269:$J$1433,$B25),0)</f>
        <v>0</v>
      </c>
      <c r="X25" s="62">
        <f>IFERROR(SUMIFS(RESERVA!$N$14:$N$14,RESERVA!$H$14:$H$14,"SALIDA",RESERVA!$J$14:$J$14,$B25),0)</f>
        <v>0</v>
      </c>
      <c r="Y25" s="96">
        <f t="shared" si="7"/>
        <v>224074.25</v>
      </c>
      <c r="Z25" s="96">
        <f>Y25+'JUL25'!Z25</f>
        <v>1339709.95</v>
      </c>
    </row>
    <row r="26" spans="1:26" x14ac:dyDescent="0.3">
      <c r="B26" s="60" t="s">
        <v>117</v>
      </c>
      <c r="C26" s="146">
        <f>IFERROR(SUMIFS('MGZ121'!$N$1022:$N$1194,'MGZ121'!H$1022:H$1194,"SALIDA",'MGZ121'!$J$1022:$J$1194,$B26),0)</f>
        <v>0</v>
      </c>
      <c r="D26" s="62">
        <f>IFERROR(SUMIFS('MGZ BBVA'!$N$973:$N$1145,'MGZ BBVA'!$H$973:$H$1145,"SALIDA",'MGZ BBVA'!$J$973:$J$1145,$B26),0)</f>
        <v>3610</v>
      </c>
      <c r="E26" s="62">
        <f>IFERROR(SUMIFS('MGZ DOLARES'!$N$2:$N$2,'MGZ DOLARES'!$F$2:$F$2,"SALIDA",'MGZ DOLARES'!$J$2:$J$2,$B26),0)</f>
        <v>0</v>
      </c>
      <c r="F26" s="62">
        <f>IFERROR(SUMIFS('MGZ BAJIO'!$N$69:$N$69,'MGZ BAJIO'!$H$69:$H$69,"SALIDA",'MGZ BAJIO'!$J$69:$J$69,$B26),0)</f>
        <v>0</v>
      </c>
      <c r="G26" s="62">
        <f>IFERROR(SUMIFS('VICTOR BANAMEX'!$N$387:$N$458,'VICTOR BANAMEX'!$H$387:$H$458,"SALIDA",'VICTOR BANAMEX'!$J$387:$J$458,$B26),0)</f>
        <v>0</v>
      </c>
      <c r="H26" s="62">
        <f>IFERROR(SUMIFS('VICTOR BANORTE'!$N$77:$N$89,'VICTOR BANORTE'!$H$77:$H$89,"SALIDA",'VICTOR BANORTE'!$J$77:$J$89,$B26),0)</f>
        <v>0</v>
      </c>
      <c r="I26" s="62">
        <f>IFERROR(SUMIFS(RODRIGO!$N$2:$N$2,RODRIGO!$H$2:$H$2,"SALIDA",RODRIGO!$J$2:$J$2,$B26),0)</f>
        <v>0</v>
      </c>
      <c r="J26" s="62">
        <f>IFERROR(SUMIFS(MOY!$N$45:$N$63,MOY!$H$45:$H$63,"SALIDA",MOY!$J$45:$J$63,$B26),0)</f>
        <v>0</v>
      </c>
      <c r="K26" s="62">
        <f>IFERROR(SUMIFS('NORMA RUTH'!$N$63:$N$81,'NORMA RUTH'!$H$63:$H$81,"SALIDA",'NORMA RUTH'!$J$63:$J$81,$B26),0)</f>
        <v>0</v>
      </c>
      <c r="L26" s="62">
        <f>IFERROR(SUMIFS(VALERIA!$N$44:$N$57,VALERIA!$H$44:$H$57,"SALIDA",VALERIA!$J$44:$J$57,$B26),0)</f>
        <v>0</v>
      </c>
      <c r="M26" s="62">
        <f>IFERROR(SUMIFS('MANUEL BANAMEX'!$N$77:$N$105,'MANUEL BANAMEX'!$H$77:$H$105,"SALIDA",'MANUEL BANAMEX'!$J$77:$J$105,$B26),0)</f>
        <v>0</v>
      </c>
      <c r="N26" s="62">
        <f>IFERROR(SUMIFS(ROBERTO!$N$2:$N$2,ROBERTO!$H$2:$H$2,"SALIDA",ROBERTO!$J$2:$J$2,$B26),0)</f>
        <v>0</v>
      </c>
      <c r="O26" s="62">
        <f>IFERROR(SUMIFS(JUAN!$N$80:$N$83,JUAN!$H$80:$H$83,"SALIDA",JUAN!$J$80:$J$83,$B26),0)</f>
        <v>0</v>
      </c>
      <c r="P26" s="62">
        <f>IFERROR(SUMIFS('NORMA SANCHEZ'!$N$74:$N$77,'NORMA SANCHEZ'!$H$74:$H$77,"SALIDA",'NORMA SANCHEZ'!$J$74:$J$77,$B26),0)</f>
        <v>0</v>
      </c>
      <c r="Q26" s="62">
        <f>IFERROR(SUMIFS('JOSE CARLOS'!$N$76:$N$77,'JOSE CARLOS'!$H$76:$H$77,"SALIDA",'JOSE CARLOS'!$J$76:$J$77,$B26),0)</f>
        <v>0</v>
      </c>
      <c r="R26" s="62">
        <f>IFERROR(SUMIFS('LUIS ENRIQUE '!$N$64:$N$65,'LUIS ENRIQUE '!$H$64:$H$65,"SALIDA",'LUIS ENRIQUE '!$J$64:$J$65,$B26),0)</f>
        <v>0</v>
      </c>
      <c r="S26" s="62">
        <f>IFERROR(SUMIFS(CESARIA!$N$84:$N$87,CESARIA!$H$84:$H$87,"SALIDA",CESARIA!$J$84:$J$87,$B26),0)</f>
        <v>0</v>
      </c>
      <c r="T26" s="62">
        <f>IFERROR(SUMIFS(ALAN!$N$82:$N$83,ALAN!$H$82:$H$83,"SALIDA",ALAN!$J$82:$J$83,$B26),0)</f>
        <v>0</v>
      </c>
      <c r="U26" s="62">
        <f>IFERROR(SUMIFS(ELVIA!$N$58:$N$66,ELVIA!$H$58:$H$66,"SALIDA",ELVIA!$J$58:$J$66,$B26),0)</f>
        <v>0</v>
      </c>
      <c r="V26" s="62">
        <f>IFERROR(SUMIFS(CAJA!$N$4578:$N$5282,CAJA!$H$4578:$H$5282,"SALIDA",CAJA!$J$4578:$J$5282,$B26),0)</f>
        <v>0</v>
      </c>
      <c r="W26" s="62">
        <f>IFERROR(SUMIFS('CAJA TIGRES'!$N$1269:$N$1433,'CAJA TIGRES'!$H$1269:$H$1433,"SALIDA",'CAJA TIGRES'!$J$1269:$J$1433,$B26),0)</f>
        <v>0</v>
      </c>
      <c r="X26" s="62">
        <f>IFERROR(SUMIFS(RESERVA!$N$14:$N$14,RESERVA!$H$14:$H$14,"SALIDA",RESERVA!$J$14:$J$14,$B26),0)</f>
        <v>0</v>
      </c>
      <c r="Y26" s="96">
        <f t="shared" si="7"/>
        <v>3610</v>
      </c>
      <c r="Z26" s="96">
        <f>Y26+'JUL25'!Z26</f>
        <v>1148505</v>
      </c>
    </row>
    <row r="27" spans="1:26" x14ac:dyDescent="0.3">
      <c r="B27" s="60" t="s">
        <v>251</v>
      </c>
      <c r="C27" s="146">
        <f>IFERROR(SUMIFS('MGZ121'!$N$1022:$N$1194,'MGZ121'!H$1022:H$1194,"SALIDA",'MGZ121'!$J$1022:$J$1194,$B27),0)</f>
        <v>0</v>
      </c>
      <c r="D27" s="62">
        <f>IFERROR(SUMIFS('MGZ BBVA'!$N$973:$N$1145,'MGZ BBVA'!$H$973:$H$1145,"SALIDA",'MGZ BBVA'!$J$973:$J$1145,$B27),0)</f>
        <v>0</v>
      </c>
      <c r="E27" s="62">
        <f>IFERROR(SUMIFS('MGZ DOLARES'!$N$2:$N$2,'MGZ DOLARES'!$F$2:$F$2,"SALIDA",'MGZ DOLARES'!$J$2:$J$2,$B27),0)</f>
        <v>0</v>
      </c>
      <c r="F27" s="62">
        <f>IFERROR(SUMIFS('MGZ BAJIO'!$N$69:$N$69,'MGZ BAJIO'!$H$69:$H$69,"SALIDA",'MGZ BAJIO'!$J$69:$J$69,$B27),0)</f>
        <v>0</v>
      </c>
      <c r="G27" s="62">
        <f>IFERROR(SUMIFS('VICTOR BANAMEX'!$N$387:$N$458,'VICTOR BANAMEX'!$H$387:$H$458,"SALIDA",'VICTOR BANAMEX'!$J$387:$J$458,$B27),0)</f>
        <v>0</v>
      </c>
      <c r="H27" s="62">
        <f>IFERROR(SUMIFS('VICTOR BANORTE'!$N$77:$N$89,'VICTOR BANORTE'!$H$77:$H$89,"SALIDA",'VICTOR BANORTE'!$J$77:$J$89,$B27),0)</f>
        <v>0</v>
      </c>
      <c r="I27" s="62">
        <f>IFERROR(SUMIFS(RODRIGO!$N$2:$N$2,RODRIGO!$H$2:$H$2,"SALIDA",RODRIGO!$J$2:$J$2,$B27),0)</f>
        <v>0</v>
      </c>
      <c r="J27" s="62">
        <f>IFERROR(SUMIFS(MOY!$N$45:$N$63,MOY!$H$45:$H$63,"SALIDA",MOY!$J$45:$J$63,$B27),0)</f>
        <v>0</v>
      </c>
      <c r="K27" s="62">
        <f>IFERROR(SUMIFS('NORMA RUTH'!$N$63:$N$81,'NORMA RUTH'!$H$63:$H$81,"SALIDA",'NORMA RUTH'!$J$63:$J$81,$B27),0)</f>
        <v>0</v>
      </c>
      <c r="L27" s="62">
        <f>IFERROR(SUMIFS(VALERIA!$N$44:$N$57,VALERIA!$H$44:$H$57,"SALIDA",VALERIA!$J$44:$J$57,$B27),0)</f>
        <v>0</v>
      </c>
      <c r="M27" s="62">
        <f>IFERROR(SUMIFS('MANUEL BANAMEX'!$N$77:$N$105,'MANUEL BANAMEX'!$H$77:$H$105,"SALIDA",'MANUEL BANAMEX'!$J$77:$J$105,$B27),0)</f>
        <v>0</v>
      </c>
      <c r="N27" s="62">
        <f>IFERROR(SUMIFS(ROBERTO!$N$2:$N$2,ROBERTO!$H$2:$H$2,"SALIDA",ROBERTO!$J$2:$J$2,$B27),0)</f>
        <v>0</v>
      </c>
      <c r="O27" s="62">
        <f>IFERROR(SUMIFS(JUAN!$N$80:$N$83,JUAN!$H$80:$H$83,"SALIDA",JUAN!$J$80:$J$83,$B27),0)</f>
        <v>0</v>
      </c>
      <c r="P27" s="62">
        <f>IFERROR(SUMIFS('NORMA SANCHEZ'!$N$74:$N$77,'NORMA SANCHEZ'!$H$74:$H$77,"SALIDA",'NORMA SANCHEZ'!$J$74:$J$77,$B27),0)</f>
        <v>0</v>
      </c>
      <c r="Q27" s="62">
        <f>IFERROR(SUMIFS('JOSE CARLOS'!$N$76:$N$77,'JOSE CARLOS'!$H$76:$H$77,"SALIDA",'JOSE CARLOS'!$J$76:$J$77,$B27),0)</f>
        <v>0</v>
      </c>
      <c r="R27" s="62">
        <f>IFERROR(SUMIFS('LUIS ENRIQUE '!$N$64:$N$65,'LUIS ENRIQUE '!$H$64:$H$65,"SALIDA",'LUIS ENRIQUE '!$J$64:$J$65,$B27),0)</f>
        <v>0</v>
      </c>
      <c r="S27" s="62">
        <f>IFERROR(SUMIFS(CESARIA!$N$84:$N$87,CESARIA!$H$84:$H$87,"SALIDA",CESARIA!$J$84:$J$87,$B27),0)</f>
        <v>0</v>
      </c>
      <c r="T27" s="62">
        <f>IFERROR(SUMIFS(ALAN!$N$82:$N$83,ALAN!$H$82:$H$83,"SALIDA",ALAN!$J$82:$J$83,$B27),0)</f>
        <v>0</v>
      </c>
      <c r="U27" s="62">
        <f>IFERROR(SUMIFS(ELVIA!$N$58:$N$66,ELVIA!$H$58:$H$66,"SALIDA",ELVIA!$J$58:$J$66,$B27),0)</f>
        <v>0</v>
      </c>
      <c r="V27" s="62">
        <f>IFERROR(SUMIFS(CAJA!$N$4578:$N$5282,CAJA!$H$4578:$H$5282,"SALIDA",CAJA!$J$4578:$J$5282,$B27),0)</f>
        <v>0</v>
      </c>
      <c r="W27" s="62">
        <f>IFERROR(SUMIFS('CAJA TIGRES'!$N$1269:$N$1433,'CAJA TIGRES'!$H$1269:$H$1433,"SALIDA",'CAJA TIGRES'!$J$1269:$J$1433,$B27),0)</f>
        <v>0</v>
      </c>
      <c r="X27" s="62">
        <f>IFERROR(SUMIFS(RESERVA!$N$14:$N$14,RESERVA!$H$14:$H$14,"SALIDA",RESERVA!$J$14:$J$14,$B27),0)</f>
        <v>0</v>
      </c>
      <c r="Y27" s="96">
        <f t="shared" si="7"/>
        <v>0</v>
      </c>
      <c r="Z27" s="96">
        <f>Y27+'JUL25'!Z27</f>
        <v>0</v>
      </c>
    </row>
    <row r="28" spans="1:26" x14ac:dyDescent="0.3">
      <c r="B28" s="60" t="s">
        <v>261</v>
      </c>
      <c r="C28" s="146">
        <f>IFERROR(SUMIFS('MGZ121'!$N$1022:$N$1194,'MGZ121'!H$1022:H$1194,"SALIDA",'MGZ121'!$J$1022:$J$1194,$B28),0)</f>
        <v>0</v>
      </c>
      <c r="D28" s="62">
        <f>IFERROR(SUMIFS('MGZ BBVA'!$N$973:$N$1145,'MGZ BBVA'!$H$973:$H$1145,"SALIDA",'MGZ BBVA'!$J$973:$J$1145,$B28),0)</f>
        <v>0</v>
      </c>
      <c r="E28" s="62">
        <f>IFERROR(SUMIFS('MGZ DOLARES'!$N$2:$N$2,'MGZ DOLARES'!$F$2:$F$2,"SALIDA",'MGZ DOLARES'!$J$2:$J$2,$B28),0)</f>
        <v>0</v>
      </c>
      <c r="F28" s="62">
        <f>IFERROR(SUMIFS('MGZ BAJIO'!$N$69:$N$69,'MGZ BAJIO'!$H$69:$H$69,"SALIDA",'MGZ BAJIO'!$J$69:$J$69,$B28),0)</f>
        <v>0</v>
      </c>
      <c r="G28" s="62">
        <f>IFERROR(SUMIFS('VICTOR BANAMEX'!$N$387:$N$458,'VICTOR BANAMEX'!$H$387:$H$458,"SALIDA",'VICTOR BANAMEX'!$J$387:$J$458,$B28),0)</f>
        <v>0</v>
      </c>
      <c r="H28" s="62">
        <f>IFERROR(SUMIFS('VICTOR BANORTE'!$N$77:$N$89,'VICTOR BANORTE'!$H$77:$H$89,"SALIDA",'VICTOR BANORTE'!$J$77:$J$89,$B28),0)</f>
        <v>0</v>
      </c>
      <c r="I28" s="62">
        <f>IFERROR(SUMIFS(RODRIGO!$N$2:$N$2,RODRIGO!$H$2:$H$2,"SALIDA",RODRIGO!$J$2:$J$2,$B28),0)</f>
        <v>0</v>
      </c>
      <c r="J28" s="62">
        <f>IFERROR(SUMIFS(MOY!$N$45:$N$63,MOY!$H$45:$H$63,"SALIDA",MOY!$J$45:$J$63,$B28),0)</f>
        <v>0</v>
      </c>
      <c r="K28" s="62">
        <f>IFERROR(SUMIFS('NORMA RUTH'!$N$63:$N$81,'NORMA RUTH'!$H$63:$H$81,"SALIDA",'NORMA RUTH'!$J$63:$J$81,$B28),0)</f>
        <v>0</v>
      </c>
      <c r="L28" s="62">
        <f>IFERROR(SUMIFS(VALERIA!$N$44:$N$57,VALERIA!$H$44:$H$57,"SALIDA",VALERIA!$J$44:$J$57,$B28),0)</f>
        <v>0</v>
      </c>
      <c r="M28" s="62">
        <f>IFERROR(SUMIFS('MANUEL BANAMEX'!$N$77:$N$105,'MANUEL BANAMEX'!$H$77:$H$105,"SALIDA",'MANUEL BANAMEX'!$J$77:$J$105,$B28),0)</f>
        <v>0</v>
      </c>
      <c r="N28" s="62">
        <f>IFERROR(SUMIFS(ROBERTO!$N$2:$N$2,ROBERTO!$H$2:$H$2,"SALIDA",ROBERTO!$J$2:$J$2,$B28),0)</f>
        <v>0</v>
      </c>
      <c r="O28" s="62">
        <f>IFERROR(SUMIFS(JUAN!$N$80:$N$83,JUAN!$H$80:$H$83,"SALIDA",JUAN!$J$80:$J$83,$B28),0)</f>
        <v>0</v>
      </c>
      <c r="P28" s="62">
        <f>IFERROR(SUMIFS('NORMA SANCHEZ'!$N$74:$N$77,'NORMA SANCHEZ'!$H$74:$H$77,"SALIDA",'NORMA SANCHEZ'!$J$74:$J$77,$B28),0)</f>
        <v>0</v>
      </c>
      <c r="Q28" s="62">
        <f>IFERROR(SUMIFS('JOSE CARLOS'!$N$76:$N$77,'JOSE CARLOS'!$H$76:$H$77,"SALIDA",'JOSE CARLOS'!$J$76:$J$77,$B28),0)</f>
        <v>0</v>
      </c>
      <c r="R28" s="62">
        <f>IFERROR(SUMIFS('LUIS ENRIQUE '!$N$64:$N$65,'LUIS ENRIQUE '!$H$64:$H$65,"SALIDA",'LUIS ENRIQUE '!$J$64:$J$65,$B28),0)</f>
        <v>0</v>
      </c>
      <c r="S28" s="62">
        <f>IFERROR(SUMIFS(CESARIA!$N$84:$N$87,CESARIA!$H$84:$H$87,"SALIDA",CESARIA!$J$84:$J$87,$B28),0)</f>
        <v>0</v>
      </c>
      <c r="T28" s="62">
        <f>IFERROR(SUMIFS(ALAN!$N$82:$N$83,ALAN!$H$82:$H$83,"SALIDA",ALAN!$J$82:$J$83,$B28),0)</f>
        <v>0</v>
      </c>
      <c r="U28" s="62">
        <f>IFERROR(SUMIFS(ELVIA!$N$58:$N$66,ELVIA!$H$58:$H$66,"SALIDA",ELVIA!$J$58:$J$66,$B28),0)</f>
        <v>0</v>
      </c>
      <c r="V28" s="62">
        <f>IFERROR(SUMIFS(CAJA!$N$4578:$N$5282,CAJA!$H$4578:$H$5282,"SALIDA",CAJA!$J$4578:$J$5282,$B28),0)</f>
        <v>53000</v>
      </c>
      <c r="W28" s="62">
        <f>IFERROR(SUMIFS('CAJA TIGRES'!$N$1269:$N$1433,'CAJA TIGRES'!$H$1269:$H$1433,"SALIDA",'CAJA TIGRES'!$J$1269:$J$1433,$B28),0)</f>
        <v>0</v>
      </c>
      <c r="X28" s="62">
        <f>IFERROR(SUMIFS(RESERVA!$N$14:$N$14,RESERVA!$H$14:$H$14,"SALIDA",RESERVA!$J$14:$J$14,$B28),0)</f>
        <v>0</v>
      </c>
      <c r="Y28" s="96">
        <f t="shared" si="7"/>
        <v>53000</v>
      </c>
      <c r="Z28" s="96">
        <f>Y28+'JUL25'!Z28</f>
        <v>518800</v>
      </c>
    </row>
    <row r="29" spans="1:26" s="180" customFormat="1" x14ac:dyDescent="0.3">
      <c r="A29" s="180">
        <v>5</v>
      </c>
      <c r="B29" s="181" t="s">
        <v>103</v>
      </c>
      <c r="C29" s="135">
        <f>SUM(C30:C48)</f>
        <v>186561.23</v>
      </c>
      <c r="D29" s="135">
        <f t="shared" ref="D29:Z29" si="8">SUM(D30:D48)</f>
        <v>871650.6</v>
      </c>
      <c r="E29" s="135">
        <f t="shared" si="8"/>
        <v>0</v>
      </c>
      <c r="F29" s="135">
        <f t="shared" si="8"/>
        <v>0</v>
      </c>
      <c r="G29" s="135">
        <f t="shared" si="8"/>
        <v>266902.71999999997</v>
      </c>
      <c r="H29" s="135">
        <f t="shared" si="8"/>
        <v>0</v>
      </c>
      <c r="I29" s="135">
        <f t="shared" si="8"/>
        <v>0</v>
      </c>
      <c r="J29" s="135">
        <f t="shared" si="8"/>
        <v>0</v>
      </c>
      <c r="K29" s="135">
        <f t="shared" si="8"/>
        <v>0</v>
      </c>
      <c r="L29" s="135">
        <f t="shared" si="8"/>
        <v>0</v>
      </c>
      <c r="M29" s="135">
        <f t="shared" si="8"/>
        <v>0</v>
      </c>
      <c r="N29" s="135">
        <f t="shared" si="8"/>
        <v>0</v>
      </c>
      <c r="O29" s="135">
        <f t="shared" si="8"/>
        <v>0</v>
      </c>
      <c r="P29" s="135">
        <f t="shared" si="8"/>
        <v>0</v>
      </c>
      <c r="Q29" s="135">
        <f t="shared" si="8"/>
        <v>0</v>
      </c>
      <c r="R29" s="135">
        <f t="shared" si="8"/>
        <v>0</v>
      </c>
      <c r="S29" s="135">
        <f t="shared" si="8"/>
        <v>0</v>
      </c>
      <c r="T29" s="135">
        <f t="shared" si="8"/>
        <v>0</v>
      </c>
      <c r="U29" s="135">
        <f>SUM(U30:U48)</f>
        <v>0</v>
      </c>
      <c r="V29" s="135">
        <f t="shared" si="8"/>
        <v>657652.5</v>
      </c>
      <c r="W29" s="135">
        <f t="shared" si="8"/>
        <v>149882</v>
      </c>
      <c r="X29" s="135">
        <f t="shared" si="8"/>
        <v>0</v>
      </c>
      <c r="Y29" s="135">
        <f t="shared" si="8"/>
        <v>2132649.0499999998</v>
      </c>
      <c r="Z29" s="135">
        <f t="shared" si="8"/>
        <v>16773924.602806732</v>
      </c>
    </row>
    <row r="30" spans="1:26" x14ac:dyDescent="0.3">
      <c r="A30">
        <v>5.0999999999999996</v>
      </c>
      <c r="B30" s="60" t="s">
        <v>92</v>
      </c>
      <c r="C30" s="146">
        <f>IFERROR(SUMIFS('MGZ121'!$N$1022:$N$1194,'MGZ121'!H$1022:H$1194,"SALIDA",'MGZ121'!$J$1022:$J$1194,$B30),0)</f>
        <v>0</v>
      </c>
      <c r="D30" s="62">
        <f>IFERROR(SUMIFS('MGZ BBVA'!$N$973:$N$1145,'MGZ BBVA'!$H$973:$H$1145,"SALIDA",'MGZ BBVA'!$J$973:$J$1145,$B30),0)</f>
        <v>129486</v>
      </c>
      <c r="E30" s="62">
        <f>IFERROR(SUMIFS('MGZ DOLARES'!$N$2:$N$2,'MGZ DOLARES'!$F$2:$F$2,"SALIDA",'MGZ DOLARES'!$J$2:$J$2,$B30),0)</f>
        <v>0</v>
      </c>
      <c r="F30" s="62">
        <f>IFERROR(SUMIFS('MGZ BAJIO'!$N$69:$N$69,'MGZ BAJIO'!$H$69:$H$69,"SALIDA",'MGZ BAJIO'!$J$69:$J$69,$B30),0)</f>
        <v>0</v>
      </c>
      <c r="G30" s="62">
        <f>IFERROR(SUMIFS('VICTOR BANAMEX'!$N$387:$N$458,'VICTOR BANAMEX'!$H$387:$H$458,"SALIDA",'VICTOR BANAMEX'!$J$387:$J$458,$B30),0)</f>
        <v>0</v>
      </c>
      <c r="H30" s="62">
        <f>IFERROR(SUMIFS('VICTOR BANORTE'!$N$77:$N$89,'VICTOR BANORTE'!$H$77:$H$89,"SALIDA",'VICTOR BANORTE'!$J$77:$J$89,$B30),0)</f>
        <v>0</v>
      </c>
      <c r="I30" s="62">
        <f>IFERROR(SUMIFS(RODRIGO!$N$2:$N$2,RODRIGO!$H$2:$H$2,"SALIDA",RODRIGO!$J$2:$J$2,$B30),0)</f>
        <v>0</v>
      </c>
      <c r="J30" s="62">
        <f>IFERROR(SUMIFS(MOY!$N$45:$N$63,MOY!$H$45:$H$63,"SALIDA",MOY!$J$45:$J$63,$B30),0)</f>
        <v>0</v>
      </c>
      <c r="K30" s="62">
        <f>IFERROR(SUMIFS('NORMA RUTH'!$N$63:$N$81,'NORMA RUTH'!$H$63:$H$81,"SALIDA",'NORMA RUTH'!$J$63:$J$81,$B30),0)</f>
        <v>0</v>
      </c>
      <c r="L30" s="62">
        <f>IFERROR(SUMIFS(VALERIA!$N$44:$N$57,VALERIA!$H$44:$H$57,"SALIDA",VALERIA!$J$44:$J$57,$B30),0)</f>
        <v>0</v>
      </c>
      <c r="M30" s="62">
        <f>IFERROR(SUMIFS('MANUEL BANAMEX'!$N$77:$N$105,'MANUEL BANAMEX'!$H$77:$H$105,"SALIDA",'MANUEL BANAMEX'!$J$77:$J$105,$B30),0)</f>
        <v>0</v>
      </c>
      <c r="N30" s="62">
        <f>IFERROR(SUMIFS(ROBERTO!$N$2:$N$2,ROBERTO!$H$2:$H$2,"SALIDA",ROBERTO!$J$2:$J$2,$B30),0)</f>
        <v>0</v>
      </c>
      <c r="O30" s="62">
        <f>IFERROR(SUMIFS(JUAN!$N$80:$N$83,JUAN!$H$80:$H$83,"SALIDA",JUAN!$J$80:$J$83,$B30),0)</f>
        <v>0</v>
      </c>
      <c r="P30" s="62">
        <f>IFERROR(SUMIFS('NORMA SANCHEZ'!$N$74:$N$77,'NORMA SANCHEZ'!$H$74:$H$77,"SALIDA",'NORMA SANCHEZ'!$J$74:$J$77,$B30),0)</f>
        <v>0</v>
      </c>
      <c r="Q30" s="62">
        <f>IFERROR(SUMIFS('JOSE CARLOS'!$N$76:$N$77,'JOSE CARLOS'!$H$76:$H$77,"SALIDA",'JOSE CARLOS'!$J$76:$J$77,$B30),0)</f>
        <v>0</v>
      </c>
      <c r="R30" s="62">
        <f>IFERROR(SUMIFS('LUIS ENRIQUE '!$N$64:$N$65,'LUIS ENRIQUE '!$H$64:$H$65,"SALIDA",'LUIS ENRIQUE '!$J$64:$J$65,$B30),0)</f>
        <v>0</v>
      </c>
      <c r="S30" s="62">
        <f>IFERROR(SUMIFS(CESARIA!$N$84:$N$87,CESARIA!$H$84:$H$87,"SALIDA",CESARIA!$J$84:$J$87,$B30),0)</f>
        <v>0</v>
      </c>
      <c r="T30" s="62">
        <f>IFERROR(SUMIFS(ALAN!$N$82:$N$83,ALAN!$H$82:$H$83,"SALIDA",ALAN!$J$82:$J$83,$B30),0)</f>
        <v>0</v>
      </c>
      <c r="U30" s="62">
        <f>IFERROR(SUMIFS(ELVIA!$N$58:$N$66,ELVIA!$H$58:$H$66,"SALIDA",ELVIA!$J$58:$J$66,$B30),0)</f>
        <v>0</v>
      </c>
      <c r="V30" s="146">
        <f>IFERROR(SUMIFS(CAJA!$N$4578:$N$5282,CAJA!$H$4578:$H$5282,"SALIDA",CAJA!$J$4578:$J$5282,$B30),0)</f>
        <v>38560</v>
      </c>
      <c r="W30" s="62">
        <f>IFERROR(SUMIFS('CAJA TIGRES'!$N$1269:$N$1433,'CAJA TIGRES'!$H$1269:$H$1433,"SALIDA",'CAJA TIGRES'!$J$1269:$J$1433,$B30),0)</f>
        <v>0</v>
      </c>
      <c r="X30" s="62">
        <f>IFERROR(SUMIFS(RESERVA!$N$14:$N$14,RESERVA!$H$14:$H$14,"SALIDA",RESERVA!$J$14:$J$14,$B30),0)</f>
        <v>0</v>
      </c>
      <c r="Y30" s="96">
        <f t="shared" ref="Y30:Y48" si="9">SUM(C30:X30)</f>
        <v>168046</v>
      </c>
      <c r="Z30" s="96">
        <f>Y30+'JUL25'!Z30</f>
        <v>1417447.92</v>
      </c>
    </row>
    <row r="31" spans="1:26" ht="27.6" x14ac:dyDescent="0.3">
      <c r="A31">
        <v>5.2</v>
      </c>
      <c r="B31" s="61" t="s">
        <v>93</v>
      </c>
      <c r="C31" s="146">
        <f>IFERROR(SUMIFS('MGZ121'!$N$1022:$N$1194,'MGZ121'!H$1022:H$1194,"SALIDA",'MGZ121'!$J$1022:$J$1194,$B31),0)</f>
        <v>30850</v>
      </c>
      <c r="D31" s="62">
        <f>IFERROR(SUMIFS('MGZ BBVA'!$N$973:$N$1145,'MGZ BBVA'!$H$973:$H$1145,"SALIDA",'MGZ BBVA'!$J$973:$J$1145,$B31),0)</f>
        <v>87535.6</v>
      </c>
      <c r="E31" s="62">
        <f>IFERROR(SUMIFS('MGZ DOLARES'!$N$2:$N$2,'MGZ DOLARES'!$F$2:$F$2,"SALIDA",'MGZ DOLARES'!$J$2:$J$2,$B31),0)</f>
        <v>0</v>
      </c>
      <c r="F31" s="62">
        <f>IFERROR(SUMIFS('MGZ BAJIO'!$N$69:$N$69,'MGZ BAJIO'!$H$69:$H$69,"SALIDA",'MGZ BAJIO'!$J$69:$J$69,$B31),0)</f>
        <v>0</v>
      </c>
      <c r="G31" s="62">
        <f>IFERROR(SUMIFS('VICTOR BANAMEX'!$N$387:$N$458,'VICTOR BANAMEX'!$H$387:$H$458,"SALIDA",'VICTOR BANAMEX'!$J$387:$J$458,$B31),0)</f>
        <v>0</v>
      </c>
      <c r="H31" s="62">
        <f>IFERROR(SUMIFS('VICTOR BANORTE'!$N$77:$N$89,'VICTOR BANORTE'!$H$77:$H$89,"SALIDA",'VICTOR BANORTE'!$J$77:$J$89,$B31),0)</f>
        <v>0</v>
      </c>
      <c r="I31" s="62">
        <f>IFERROR(SUMIFS(RODRIGO!$N$2:$N$2,RODRIGO!$H$2:$H$2,"SALIDA",RODRIGO!$J$2:$J$2,$B31),0)</f>
        <v>0</v>
      </c>
      <c r="J31" s="62">
        <f>IFERROR(SUMIFS(MOY!$N$45:$N$63,MOY!$H$45:$H$63,"SALIDA",MOY!$J$45:$J$63,$B31),0)</f>
        <v>0</v>
      </c>
      <c r="K31" s="62">
        <f>IFERROR(SUMIFS('NORMA RUTH'!$N$63:$N$81,'NORMA RUTH'!$H$63:$H$81,"SALIDA",'NORMA RUTH'!$J$63:$J$81,$B31),0)</f>
        <v>0</v>
      </c>
      <c r="L31" s="62">
        <f>IFERROR(SUMIFS(VALERIA!$N$44:$N$57,VALERIA!$H$44:$H$57,"SALIDA",VALERIA!$J$44:$J$57,$B31),0)</f>
        <v>0</v>
      </c>
      <c r="M31" s="62">
        <f>IFERROR(SUMIFS('MANUEL BANAMEX'!$N$77:$N$105,'MANUEL BANAMEX'!$H$77:$H$105,"SALIDA",'MANUEL BANAMEX'!$J$77:$J$105,$B31),0)</f>
        <v>0</v>
      </c>
      <c r="N31" s="62">
        <f>IFERROR(SUMIFS(ROBERTO!$N$2:$N$2,ROBERTO!$H$2:$H$2,"SALIDA",ROBERTO!$J$2:$J$2,$B31),0)</f>
        <v>0</v>
      </c>
      <c r="O31" s="62">
        <f>IFERROR(SUMIFS(JUAN!$N$80:$N$83,JUAN!$H$80:$H$83,"SALIDA",JUAN!$J$80:$J$83,$B31),0)</f>
        <v>0</v>
      </c>
      <c r="P31" s="62">
        <f>IFERROR(SUMIFS('NORMA SANCHEZ'!$N$74:$N$77,'NORMA SANCHEZ'!$H$74:$H$77,"SALIDA",'NORMA SANCHEZ'!$J$74:$J$77,$B31),0)</f>
        <v>0</v>
      </c>
      <c r="Q31" s="62">
        <f>IFERROR(SUMIFS('JOSE CARLOS'!$N$76:$N$77,'JOSE CARLOS'!$H$76:$H$77,"SALIDA",'JOSE CARLOS'!$J$76:$J$77,$B31),0)</f>
        <v>0</v>
      </c>
      <c r="R31" s="62">
        <f>IFERROR(SUMIFS('LUIS ENRIQUE '!$N$64:$N$65,'LUIS ENRIQUE '!$H$64:$H$65,"SALIDA",'LUIS ENRIQUE '!$J$64:$J$65,$B31),0)</f>
        <v>0</v>
      </c>
      <c r="S31" s="62">
        <f>IFERROR(SUMIFS(CESARIA!$N$84:$N$87,CESARIA!$H$84:$H$87,"SALIDA",CESARIA!$J$84:$J$87,$B31),0)</f>
        <v>0</v>
      </c>
      <c r="T31" s="62">
        <f>IFERROR(SUMIFS(ALAN!$N$82:$N$83,ALAN!$H$82:$H$83,"SALIDA",ALAN!$J$82:$J$83,$B31),0)</f>
        <v>0</v>
      </c>
      <c r="U31" s="62">
        <f>IFERROR(SUMIFS(ELVIA!$N$58:$N$66,ELVIA!$H$58:$H$66,"SALIDA",ELVIA!$J$58:$J$66,$B31),0)</f>
        <v>0</v>
      </c>
      <c r="V31" s="146">
        <f>IFERROR(SUMIFS(CAJA!$N$4578:$N$5282,CAJA!$H$4578:$H$5282,"SALIDA",CAJA!$J$4578:$J$5282,$B31),0)</f>
        <v>12429</v>
      </c>
      <c r="W31" s="62">
        <f>IFERROR(SUMIFS('CAJA TIGRES'!$N$1269:$N$1433,'CAJA TIGRES'!$H$1269:$H$1433,"SALIDA",'CAJA TIGRES'!$J$1269:$J$1433,$B31),0)</f>
        <v>0</v>
      </c>
      <c r="X31" s="62">
        <f>IFERROR(SUMIFS(RESERVA!$N$14:$N$14,RESERVA!$H$14:$H$14,"SALIDA",RESERVA!$J$14:$J$14,$B31),0)</f>
        <v>0</v>
      </c>
      <c r="Y31" s="96">
        <f t="shared" si="9"/>
        <v>130814.6</v>
      </c>
      <c r="Z31" s="96">
        <f>Y31+'JUL25'!Z31</f>
        <v>1368363.35</v>
      </c>
    </row>
    <row r="32" spans="1:26" x14ac:dyDescent="0.3">
      <c r="A32">
        <v>5.3</v>
      </c>
      <c r="B32" s="60" t="s">
        <v>94</v>
      </c>
      <c r="C32" s="146">
        <f>IFERROR(SUMIFS('MGZ121'!$N$1022:$N$1194,'MGZ121'!H$1022:H$1194,"SALIDA",'MGZ121'!$J$1022:$J$1194,$B32),0)</f>
        <v>0</v>
      </c>
      <c r="D32" s="62">
        <f>IFERROR(SUMIFS('MGZ BBVA'!$N$973:$N$1145,'MGZ BBVA'!$H$973:$H$1145,"SALIDA",'MGZ BBVA'!$J$973:$J$1145,$B32),0)</f>
        <v>301854.40999999997</v>
      </c>
      <c r="E32" s="62">
        <f>IFERROR(SUMIFS('MGZ DOLARES'!$N$2:$N$2,'MGZ DOLARES'!$F$2:$F$2,"SALIDA",'MGZ DOLARES'!$J$2:$J$2,$B32),0)</f>
        <v>0</v>
      </c>
      <c r="F32" s="62">
        <f>IFERROR(SUMIFS('MGZ BAJIO'!$N$69:$N$69,'MGZ BAJIO'!$H$69:$H$69,"SALIDA",'MGZ BAJIO'!$J$69:$J$69,$B32),0)</f>
        <v>0</v>
      </c>
      <c r="G32" s="62">
        <f>IFERROR(SUMIFS('VICTOR BANAMEX'!$N$387:$N$458,'VICTOR BANAMEX'!$H$387:$H$458,"SALIDA",'VICTOR BANAMEX'!$J$387:$J$458,$B32),0)</f>
        <v>0</v>
      </c>
      <c r="H32" s="62">
        <f>IFERROR(SUMIFS('VICTOR BANORTE'!$N$77:$N$89,'VICTOR BANORTE'!$H$77:$H$89,"SALIDA",'VICTOR BANORTE'!$J$77:$J$89,$B32),0)</f>
        <v>0</v>
      </c>
      <c r="I32" s="62">
        <f>IFERROR(SUMIFS(RODRIGO!$N$2:$N$2,RODRIGO!$H$2:$H$2,"SALIDA",RODRIGO!$J$2:$J$2,$B32),0)</f>
        <v>0</v>
      </c>
      <c r="J32" s="62">
        <f>IFERROR(SUMIFS(MOY!$N$45:$N$63,MOY!$H$45:$H$63,"SALIDA",MOY!$J$45:$J$63,$B32),0)</f>
        <v>0</v>
      </c>
      <c r="K32" s="62">
        <f>IFERROR(SUMIFS('NORMA RUTH'!$N$63:$N$81,'NORMA RUTH'!$H$63:$H$81,"SALIDA",'NORMA RUTH'!$J$63:$J$81,$B32),0)</f>
        <v>0</v>
      </c>
      <c r="L32" s="62">
        <f>IFERROR(SUMIFS(VALERIA!$N$44:$N$57,VALERIA!$H$44:$H$57,"SALIDA",VALERIA!$J$44:$J$57,$B32),0)</f>
        <v>0</v>
      </c>
      <c r="M32" s="62">
        <f>IFERROR(SUMIFS('MANUEL BANAMEX'!$N$77:$N$105,'MANUEL BANAMEX'!$H$77:$H$105,"SALIDA",'MANUEL BANAMEX'!$J$77:$J$105,$B32),0)</f>
        <v>0</v>
      </c>
      <c r="N32" s="62">
        <f>IFERROR(SUMIFS(ROBERTO!$N$2:$N$2,ROBERTO!$H$2:$H$2,"SALIDA",ROBERTO!$J$2:$J$2,$B32),0)</f>
        <v>0</v>
      </c>
      <c r="O32" s="62">
        <f>IFERROR(SUMIFS(JUAN!$N$80:$N$83,JUAN!$H$80:$H$83,"SALIDA",JUAN!$J$80:$J$83,$B32),0)</f>
        <v>0</v>
      </c>
      <c r="P32" s="62">
        <f>IFERROR(SUMIFS('NORMA SANCHEZ'!$N$74:$N$77,'NORMA SANCHEZ'!$H$74:$H$77,"SALIDA",'NORMA SANCHEZ'!$J$74:$J$77,$B32),0)</f>
        <v>0</v>
      </c>
      <c r="Q32" s="62">
        <f>IFERROR(SUMIFS('JOSE CARLOS'!$N$76:$N$77,'JOSE CARLOS'!$H$76:$H$77,"SALIDA",'JOSE CARLOS'!$J$76:$J$77,$B32),0)</f>
        <v>0</v>
      </c>
      <c r="R32" s="62">
        <f>IFERROR(SUMIFS('LUIS ENRIQUE '!$N$64:$N$65,'LUIS ENRIQUE '!$H$64:$H$65,"SALIDA",'LUIS ENRIQUE '!$J$64:$J$65,$B32),0)</f>
        <v>0</v>
      </c>
      <c r="S32" s="62">
        <f>IFERROR(SUMIFS(CESARIA!$N$84:$N$87,CESARIA!$H$84:$H$87,"SALIDA",CESARIA!$J$84:$J$87,$B32),0)</f>
        <v>0</v>
      </c>
      <c r="T32" s="62">
        <f>IFERROR(SUMIFS(ALAN!$N$82:$N$83,ALAN!$H$82:$H$83,"SALIDA",ALAN!$J$82:$J$83,$B32),0)</f>
        <v>0</v>
      </c>
      <c r="U32" s="62">
        <f>IFERROR(SUMIFS(ELVIA!$N$58:$N$66,ELVIA!$H$58:$H$66,"SALIDA",ELVIA!$J$58:$J$66,$B32),0)</f>
        <v>0</v>
      </c>
      <c r="V32" s="146">
        <f>IFERROR(SUMIFS(CAJA!$N$4578:$N$5282,CAJA!$H$4578:$H$5282,"SALIDA",CAJA!$J$4578:$J$5282,$B32),0)</f>
        <v>500</v>
      </c>
      <c r="W32" s="62">
        <f>IFERROR(SUMIFS('CAJA TIGRES'!$N$1269:$N$1433,'CAJA TIGRES'!$H$1269:$H$1433,"SALIDA",'CAJA TIGRES'!$J$1269:$J$1433,$B32),0)</f>
        <v>8700</v>
      </c>
      <c r="X32" s="62">
        <f>IFERROR(SUMIFS(RESERVA!$N$14:$N$14,RESERVA!$H$14:$H$14,"SALIDA",RESERVA!$J$14:$J$14,$B32),0)</f>
        <v>0</v>
      </c>
      <c r="Y32" s="96">
        <f t="shared" si="9"/>
        <v>311054.40999999997</v>
      </c>
      <c r="Z32" s="96">
        <f>Y32+'JUL25'!Z32</f>
        <v>5157097.4500000011</v>
      </c>
    </row>
    <row r="33" spans="1:26" x14ac:dyDescent="0.3">
      <c r="A33">
        <v>5.4</v>
      </c>
      <c r="B33" s="60" t="s">
        <v>95</v>
      </c>
      <c r="C33" s="146">
        <f>IFERROR(SUMIFS('MGZ121'!$N$1022:$N$1194,'MGZ121'!H$1022:H$1194,"SALIDA",'MGZ121'!$J$1022:$J$1194,$B33),0)</f>
        <v>60986.23</v>
      </c>
      <c r="D33" s="62">
        <f>IFERROR(SUMIFS('MGZ BBVA'!$N$973:$N$1145,'MGZ BBVA'!$H$973:$H$1145,"SALIDA",'MGZ BBVA'!$J$973:$J$1145,$B33),0)</f>
        <v>1458</v>
      </c>
      <c r="E33" s="62">
        <f>IFERROR(SUMIFS('MGZ DOLARES'!$N$2:$N$2,'MGZ DOLARES'!$F$2:$F$2,"SALIDA",'MGZ DOLARES'!$J$2:$J$2,$B33),0)</f>
        <v>0</v>
      </c>
      <c r="F33" s="62">
        <f>IFERROR(SUMIFS('MGZ BAJIO'!$N$69:$N$69,'MGZ BAJIO'!$H$69:$H$69,"SALIDA",'MGZ BAJIO'!$J$69:$J$69,$B33),0)</f>
        <v>0</v>
      </c>
      <c r="G33" s="62">
        <f>IFERROR(SUMIFS('VICTOR BANAMEX'!$N$387:$N$458,'VICTOR BANAMEX'!$H$387:$H$458,"SALIDA",'VICTOR BANAMEX'!$J$387:$J$458,$B33),0)</f>
        <v>0</v>
      </c>
      <c r="H33" s="62">
        <f>IFERROR(SUMIFS('VICTOR BANORTE'!$N$77:$N$89,'VICTOR BANORTE'!$H$77:$H$89,"SALIDA",'VICTOR BANORTE'!$J$77:$J$89,$B33),0)</f>
        <v>0</v>
      </c>
      <c r="I33" s="62">
        <f>IFERROR(SUMIFS(RODRIGO!$N$2:$N$2,RODRIGO!$H$2:$H$2,"SALIDA",RODRIGO!$J$2:$J$2,$B33),0)</f>
        <v>0</v>
      </c>
      <c r="J33" s="62">
        <f>IFERROR(SUMIFS(MOY!$N$45:$N$63,MOY!$H$45:$H$63,"SALIDA",MOY!$J$45:$J$63,$B33),0)</f>
        <v>0</v>
      </c>
      <c r="K33" s="62">
        <f>IFERROR(SUMIFS('NORMA RUTH'!$N$63:$N$81,'NORMA RUTH'!$H$63:$H$81,"SALIDA",'NORMA RUTH'!$J$63:$J$81,$B33),0)</f>
        <v>0</v>
      </c>
      <c r="L33" s="62">
        <f>IFERROR(SUMIFS(VALERIA!$N$44:$N$57,VALERIA!$H$44:$H$57,"SALIDA",VALERIA!$J$44:$J$57,$B33),0)</f>
        <v>0</v>
      </c>
      <c r="M33" s="62">
        <f>IFERROR(SUMIFS('MANUEL BANAMEX'!$N$77:$N$105,'MANUEL BANAMEX'!$H$77:$H$105,"SALIDA",'MANUEL BANAMEX'!$J$77:$J$105,$B33),0)</f>
        <v>0</v>
      </c>
      <c r="N33" s="62">
        <f>IFERROR(SUMIFS(ROBERTO!$N$2:$N$2,ROBERTO!$H$2:$H$2,"SALIDA",ROBERTO!$J$2:$J$2,$B33),0)</f>
        <v>0</v>
      </c>
      <c r="O33" s="62">
        <f>IFERROR(SUMIFS(JUAN!$N$80:$N$83,JUAN!$H$80:$H$83,"SALIDA",JUAN!$J$80:$J$83,$B33),0)</f>
        <v>0</v>
      </c>
      <c r="P33" s="62">
        <f>IFERROR(SUMIFS('NORMA SANCHEZ'!$N$74:$N$77,'NORMA SANCHEZ'!$H$74:$H$77,"SALIDA",'NORMA SANCHEZ'!$J$74:$J$77,$B33),0)</f>
        <v>0</v>
      </c>
      <c r="Q33" s="62">
        <f>IFERROR(SUMIFS('JOSE CARLOS'!$N$76:$N$77,'JOSE CARLOS'!$H$76:$H$77,"SALIDA",'JOSE CARLOS'!$J$76:$J$77,$B33),0)</f>
        <v>0</v>
      </c>
      <c r="R33" s="62">
        <f>IFERROR(SUMIFS('LUIS ENRIQUE '!$N$64:$N$65,'LUIS ENRIQUE '!$H$64:$H$65,"SALIDA",'LUIS ENRIQUE '!$J$64:$J$65,$B33),0)</f>
        <v>0</v>
      </c>
      <c r="S33" s="62">
        <f>IFERROR(SUMIFS(CESARIA!$N$84:$N$87,CESARIA!$H$84:$H$87,"SALIDA",CESARIA!$J$84:$J$87,$B33),0)</f>
        <v>0</v>
      </c>
      <c r="T33" s="62">
        <f>IFERROR(SUMIFS(ALAN!$N$82:$N$83,ALAN!$H$82:$H$83,"SALIDA",ALAN!$J$82:$J$83,$B33),0)</f>
        <v>0</v>
      </c>
      <c r="U33" s="62">
        <f>IFERROR(SUMIFS(ELVIA!$N$58:$N$66,ELVIA!$H$58:$H$66,"SALIDA",ELVIA!$J$58:$J$66,$B33),0)</f>
        <v>0</v>
      </c>
      <c r="V33" s="146">
        <f>IFERROR(SUMIFS(CAJA!$N$4578:$N$5282,CAJA!$H$4578:$H$5282,"SALIDA",CAJA!$J$4578:$J$5282,$B33),0)</f>
        <v>15713</v>
      </c>
      <c r="W33" s="62">
        <f>IFERROR(SUMIFS('CAJA TIGRES'!$N$1269:$N$1433,'CAJA TIGRES'!$H$1269:$H$1433,"SALIDA",'CAJA TIGRES'!$J$1269:$J$1433,$B33),0)</f>
        <v>3763</v>
      </c>
      <c r="X33" s="62">
        <f>IFERROR(SUMIFS(RESERVA!$N$14:$N$14,RESERVA!$H$14:$H$14,"SALIDA",RESERVA!$J$14:$J$14,$B33),0)</f>
        <v>0</v>
      </c>
      <c r="Y33" s="96">
        <f t="shared" si="9"/>
        <v>81920.23000000001</v>
      </c>
      <c r="Z33" s="96">
        <f>Y33+'JUL25'!Z33</f>
        <v>517281.70999999996</v>
      </c>
    </row>
    <row r="34" spans="1:26" x14ac:dyDescent="0.3">
      <c r="A34">
        <v>5.5</v>
      </c>
      <c r="B34" s="60" t="s">
        <v>60</v>
      </c>
      <c r="C34" s="146">
        <f>IFERROR(SUMIFS('MGZ121'!$N$1022:$N$1194,'MGZ121'!H$1022:H$1194,"SALIDA",'MGZ121'!$J$1022:$J$1194,$B34),0)</f>
        <v>7200</v>
      </c>
      <c r="D34" s="62">
        <f>IFERROR(SUMIFS('MGZ BBVA'!$N$973:$N$1145,'MGZ BBVA'!$H$973:$H$1145,"SALIDA",'MGZ BBVA'!$J$973:$J$1145,$B34),0)</f>
        <v>0</v>
      </c>
      <c r="E34" s="62">
        <f>IFERROR(SUMIFS('MGZ DOLARES'!$N$2:$N$2,'MGZ DOLARES'!$F$2:$F$2,"SALIDA",'MGZ DOLARES'!$J$2:$J$2,$B34),0)</f>
        <v>0</v>
      </c>
      <c r="F34" s="62">
        <f>IFERROR(SUMIFS('MGZ BAJIO'!$N$69:$N$69,'MGZ BAJIO'!$H$69:$H$69,"SALIDA",'MGZ BAJIO'!$J$69:$J$69,$B34),0)</f>
        <v>0</v>
      </c>
      <c r="G34" s="62">
        <f>IFERROR(SUMIFS('VICTOR BANAMEX'!$N$387:$N$458,'VICTOR BANAMEX'!$H$387:$H$458,"SALIDA",'VICTOR BANAMEX'!$J$387:$J$458,$B34),0)</f>
        <v>247293</v>
      </c>
      <c r="H34" s="62">
        <f>IFERROR(SUMIFS('VICTOR BANORTE'!$N$77:$N$89,'VICTOR BANORTE'!$H$77:$H$89,"SALIDA",'VICTOR BANORTE'!$J$77:$J$89,$B34),0)</f>
        <v>0</v>
      </c>
      <c r="I34" s="62">
        <f>IFERROR(SUMIFS(RODRIGO!$N$2:$N$2,RODRIGO!$H$2:$H$2,"SALIDA",RODRIGO!$J$2:$J$2,$B34),0)</f>
        <v>0</v>
      </c>
      <c r="J34" s="62">
        <f>IFERROR(SUMIFS(MOY!$N$45:$N$63,MOY!$H$45:$H$63,"SALIDA",MOY!$J$45:$J$63,$B34),0)</f>
        <v>0</v>
      </c>
      <c r="K34" s="62">
        <f>IFERROR(SUMIFS('NORMA RUTH'!$N$63:$N$81,'NORMA RUTH'!$H$63:$H$81,"SALIDA",'NORMA RUTH'!$J$63:$J$81,$B34),0)</f>
        <v>0</v>
      </c>
      <c r="L34" s="62">
        <f>IFERROR(SUMIFS(VALERIA!$N$44:$N$57,VALERIA!$H$44:$H$57,"SALIDA",VALERIA!$J$44:$J$57,$B34),0)</f>
        <v>0</v>
      </c>
      <c r="M34" s="62">
        <f>IFERROR(SUMIFS('MANUEL BANAMEX'!$N$77:$N$105,'MANUEL BANAMEX'!$H$77:$H$105,"SALIDA",'MANUEL BANAMEX'!$J$77:$J$105,$B34),0)</f>
        <v>0</v>
      </c>
      <c r="N34" s="62">
        <f>IFERROR(SUMIFS(ROBERTO!$N$2:$N$2,ROBERTO!$H$2:$H$2,"SALIDA",ROBERTO!$J$2:$J$2,$B34),0)</f>
        <v>0</v>
      </c>
      <c r="O34" s="62">
        <f>IFERROR(SUMIFS(JUAN!$N$80:$N$83,JUAN!$H$80:$H$83,"SALIDA",JUAN!$J$80:$J$83,$B34),0)</f>
        <v>0</v>
      </c>
      <c r="P34" s="62">
        <f>IFERROR(SUMIFS('NORMA SANCHEZ'!$N$74:$N$77,'NORMA SANCHEZ'!$H$74:$H$77,"SALIDA",'NORMA SANCHEZ'!$J$74:$J$77,$B34),0)</f>
        <v>0</v>
      </c>
      <c r="Q34" s="62">
        <f>IFERROR(SUMIFS('JOSE CARLOS'!$N$76:$N$77,'JOSE CARLOS'!$H$76:$H$77,"SALIDA",'JOSE CARLOS'!$J$76:$J$77,$B34),0)</f>
        <v>0</v>
      </c>
      <c r="R34" s="62">
        <f>IFERROR(SUMIFS('LUIS ENRIQUE '!$N$64:$N$65,'LUIS ENRIQUE '!$H$64:$H$65,"SALIDA",'LUIS ENRIQUE '!$J$64:$J$65,$B34),0)</f>
        <v>0</v>
      </c>
      <c r="S34" s="62">
        <f>IFERROR(SUMIFS(CESARIA!$N$84:$N$87,CESARIA!$H$84:$H$87,"SALIDA",CESARIA!$J$84:$J$87,$B34),0)</f>
        <v>0</v>
      </c>
      <c r="T34" s="62">
        <f>IFERROR(SUMIFS(ALAN!$N$82:$N$83,ALAN!$H$82:$H$83,"SALIDA",ALAN!$J$82:$J$83,$B34),0)</f>
        <v>0</v>
      </c>
      <c r="U34" s="62">
        <f>IFERROR(SUMIFS(ELVIA!$N$58:$N$66,ELVIA!$H$58:$H$66,"SALIDA",ELVIA!$J$58:$J$66,$B34),0)</f>
        <v>0</v>
      </c>
      <c r="V34" s="146">
        <f>IFERROR(SUMIFS(CAJA!$N$4578:$N$5282,CAJA!$H$4578:$H$5282,"SALIDA",CAJA!$J$4578:$J$5282,$B34),0)</f>
        <v>81807</v>
      </c>
      <c r="W34" s="62">
        <f>IFERROR(SUMIFS('CAJA TIGRES'!$N$1269:$N$1433,'CAJA TIGRES'!$H$1269:$H$1433,"SALIDA",'CAJA TIGRES'!$J$1269:$J$1433,$B34),0)</f>
        <v>0</v>
      </c>
      <c r="X34" s="62">
        <f>IFERROR(SUMIFS(RESERVA!$N$14:$N$14,RESERVA!$H$14:$H$14,"SALIDA",RESERVA!$J$14:$J$14,$B34),0)</f>
        <v>0</v>
      </c>
      <c r="Y34" s="96">
        <f t="shared" si="9"/>
        <v>336300</v>
      </c>
      <c r="Z34" s="96">
        <f>Y34+'JUL25'!Z34</f>
        <v>2301583</v>
      </c>
    </row>
    <row r="35" spans="1:26" x14ac:dyDescent="0.3">
      <c r="A35">
        <v>5.6</v>
      </c>
      <c r="B35" s="60" t="s">
        <v>96</v>
      </c>
      <c r="C35" s="146">
        <f>IFERROR(SUMIFS('MGZ121'!$N$1022:$N$1194,'MGZ121'!H$1022:H$1194,"SALIDA",'MGZ121'!$J$1022:$J$1194,$B35),0)</f>
        <v>10000</v>
      </c>
      <c r="D35" s="62">
        <f>IFERROR(SUMIFS('MGZ BBVA'!$N$973:$N$1145,'MGZ BBVA'!$H$973:$H$1145,"SALIDA",'MGZ BBVA'!$J$973:$J$1145,$B35),0)</f>
        <v>190000</v>
      </c>
      <c r="E35" s="62">
        <f>IFERROR(SUMIFS('MGZ DOLARES'!$N$2:$N$2,'MGZ DOLARES'!$F$2:$F$2,"SALIDA",'MGZ DOLARES'!$J$2:$J$2,$B35),0)</f>
        <v>0</v>
      </c>
      <c r="F35" s="62">
        <f>IFERROR(SUMIFS('MGZ BAJIO'!$N$69:$N$69,'MGZ BAJIO'!$H$69:$H$69,"SALIDA",'MGZ BAJIO'!$J$69:$J$69,$B35),0)</f>
        <v>0</v>
      </c>
      <c r="G35" s="62">
        <f>IFERROR(SUMIFS('VICTOR BANAMEX'!$N$387:$N$458,'VICTOR BANAMEX'!$H$387:$H$458,"SALIDA",'VICTOR BANAMEX'!$J$387:$J$458,$B35),0)</f>
        <v>0</v>
      </c>
      <c r="H35" s="62">
        <f>IFERROR(SUMIFS('VICTOR BANORTE'!$N$77:$N$89,'VICTOR BANORTE'!$H$77:$H$89,"SALIDA",'VICTOR BANORTE'!$J$77:$J$89,$B35),0)</f>
        <v>0</v>
      </c>
      <c r="I35" s="62">
        <f>IFERROR(SUMIFS(RODRIGO!$N$2:$N$2,RODRIGO!$H$2:$H$2,"SALIDA",RODRIGO!$J$2:$J$2,$B35),0)</f>
        <v>0</v>
      </c>
      <c r="J35" s="62">
        <f>IFERROR(SUMIFS(MOY!$N$45:$N$63,MOY!$H$45:$H$63,"SALIDA",MOY!$J$45:$J$63,$B35),0)</f>
        <v>0</v>
      </c>
      <c r="K35" s="62">
        <f>IFERROR(SUMIFS('NORMA RUTH'!$N$63:$N$81,'NORMA RUTH'!$H$63:$H$81,"SALIDA",'NORMA RUTH'!$J$63:$J$81,$B35),0)</f>
        <v>0</v>
      </c>
      <c r="L35" s="62">
        <f>IFERROR(SUMIFS(VALERIA!$N$44:$N$57,VALERIA!$H$44:$H$57,"SALIDA",VALERIA!$J$44:$J$57,$B35),0)</f>
        <v>0</v>
      </c>
      <c r="M35" s="62">
        <f>IFERROR(SUMIFS('MANUEL BANAMEX'!$N$77:$N$105,'MANUEL BANAMEX'!$H$77:$H$105,"SALIDA",'MANUEL BANAMEX'!$J$77:$J$105,$B35),0)</f>
        <v>0</v>
      </c>
      <c r="N35" s="62">
        <f>IFERROR(SUMIFS(ROBERTO!$N$2:$N$2,ROBERTO!$H$2:$H$2,"SALIDA",ROBERTO!$J$2:$J$2,$B35),0)</f>
        <v>0</v>
      </c>
      <c r="O35" s="62">
        <f>IFERROR(SUMIFS(JUAN!$N$80:$N$83,JUAN!$H$80:$H$83,"SALIDA",JUAN!$J$80:$J$83,$B35),0)</f>
        <v>0</v>
      </c>
      <c r="P35" s="62">
        <f>IFERROR(SUMIFS('NORMA SANCHEZ'!$N$74:$N$77,'NORMA SANCHEZ'!$H$74:$H$77,"SALIDA",'NORMA SANCHEZ'!$J$74:$J$77,$B35),0)</f>
        <v>0</v>
      </c>
      <c r="Q35" s="62">
        <f>IFERROR(SUMIFS('JOSE CARLOS'!$N$76:$N$77,'JOSE CARLOS'!$H$76:$H$77,"SALIDA",'JOSE CARLOS'!$J$76:$J$77,$B35),0)</f>
        <v>0</v>
      </c>
      <c r="R35" s="62">
        <f>IFERROR(SUMIFS('LUIS ENRIQUE '!$N$64:$N$65,'LUIS ENRIQUE '!$H$64:$H$65,"SALIDA",'LUIS ENRIQUE '!$J$64:$J$65,$B35),0)</f>
        <v>0</v>
      </c>
      <c r="S35" s="62">
        <f>IFERROR(SUMIFS(CESARIA!$N$84:$N$87,CESARIA!$H$84:$H$87,"SALIDA",CESARIA!$J$84:$J$87,$B35),0)</f>
        <v>0</v>
      </c>
      <c r="T35" s="62">
        <f>IFERROR(SUMIFS(ALAN!$N$82:$N$83,ALAN!$H$82:$H$83,"SALIDA",ALAN!$J$82:$J$83,$B35),0)</f>
        <v>0</v>
      </c>
      <c r="U35" s="62">
        <f>IFERROR(SUMIFS(ELVIA!$N$58:$N$66,ELVIA!$H$58:$H$66,"SALIDA",ELVIA!$J$58:$J$66,$B35),0)</f>
        <v>0</v>
      </c>
      <c r="V35" s="146">
        <f>IFERROR(SUMIFS(CAJA!$N$4578:$N$5282,CAJA!$H$4578:$H$5282,"SALIDA",CAJA!$J$4578:$J$5282,$B35),0)</f>
        <v>5000</v>
      </c>
      <c r="W35" s="62">
        <f>IFERROR(SUMIFS('CAJA TIGRES'!$N$1269:$N$1433,'CAJA TIGRES'!$H$1269:$H$1433,"SALIDA",'CAJA TIGRES'!$J$1269:$J$1433,$B35),0)</f>
        <v>0</v>
      </c>
      <c r="X35" s="62">
        <f>IFERROR(SUMIFS(RESERVA!$N$14:$N$14,RESERVA!$H$14:$H$14,"SALIDA",RESERVA!$J$14:$J$14,$B35),0)</f>
        <v>0</v>
      </c>
      <c r="Y35" s="96">
        <f t="shared" si="9"/>
        <v>205000</v>
      </c>
      <c r="Z35" s="96">
        <f>Y35+'JUL25'!Z35</f>
        <v>389067.24</v>
      </c>
    </row>
    <row r="36" spans="1:26" ht="27.6" x14ac:dyDescent="0.3">
      <c r="A36">
        <v>5.7</v>
      </c>
      <c r="B36" s="61" t="s">
        <v>97</v>
      </c>
      <c r="C36" s="146">
        <f>IFERROR(SUMIFS('MGZ121'!$N$1022:$N$1194,'MGZ121'!H$1022:H$1194,"SALIDA",'MGZ121'!$J$1022:$J$1194,$B36),0)</f>
        <v>0</v>
      </c>
      <c r="D36" s="62">
        <f>IFERROR(SUMIFS('MGZ BBVA'!$N$973:$N$1145,'MGZ BBVA'!$H$973:$H$1145,"SALIDA",'MGZ BBVA'!$J$973:$J$1145,$B36),0)</f>
        <v>0</v>
      </c>
      <c r="E36" s="62">
        <f>IFERROR(SUMIFS('MGZ DOLARES'!$N$2:$N$2,'MGZ DOLARES'!$F$2:$F$2,"SALIDA",'MGZ DOLARES'!$J$2:$J$2,$B36),0)</f>
        <v>0</v>
      </c>
      <c r="F36" s="62">
        <f>IFERROR(SUMIFS('MGZ BAJIO'!$N$69:$N$69,'MGZ BAJIO'!$H$69:$H$69,"SALIDA",'MGZ BAJIO'!$J$69:$J$69,$B36),0)</f>
        <v>0</v>
      </c>
      <c r="G36" s="62">
        <f>IFERROR(SUMIFS('VICTOR BANAMEX'!$N$387:$N$458,'VICTOR BANAMEX'!$H$387:$H$458,"SALIDA",'VICTOR BANAMEX'!$J$387:$J$458,$B36),0)</f>
        <v>0</v>
      </c>
      <c r="H36" s="62">
        <f>IFERROR(SUMIFS('VICTOR BANORTE'!$N$77:$N$89,'VICTOR BANORTE'!$H$77:$H$89,"SALIDA",'VICTOR BANORTE'!$J$77:$J$89,$B36),0)</f>
        <v>0</v>
      </c>
      <c r="I36" s="62">
        <f>IFERROR(SUMIFS(RODRIGO!$N$2:$N$2,RODRIGO!$H$2:$H$2,"SALIDA",RODRIGO!$J$2:$J$2,$B36),0)</f>
        <v>0</v>
      </c>
      <c r="J36" s="62">
        <f>IFERROR(SUMIFS(MOY!$N$45:$N$63,MOY!$H$45:$H$63,"SALIDA",MOY!$J$45:$J$63,$B36),0)</f>
        <v>0</v>
      </c>
      <c r="K36" s="62">
        <f>IFERROR(SUMIFS('NORMA RUTH'!$N$63:$N$81,'NORMA RUTH'!$H$63:$H$81,"SALIDA",'NORMA RUTH'!$J$63:$J$81,$B36),0)</f>
        <v>0</v>
      </c>
      <c r="L36" s="62">
        <f>IFERROR(SUMIFS(VALERIA!$N$44:$N$57,VALERIA!$H$44:$H$57,"SALIDA",VALERIA!$J$44:$J$57,$B36),0)</f>
        <v>0</v>
      </c>
      <c r="M36" s="62">
        <f>IFERROR(SUMIFS('MANUEL BANAMEX'!$N$77:$N$105,'MANUEL BANAMEX'!$H$77:$H$105,"SALIDA",'MANUEL BANAMEX'!$J$77:$J$105,$B36),0)</f>
        <v>0</v>
      </c>
      <c r="N36" s="62">
        <f>IFERROR(SUMIFS(ROBERTO!$N$2:$N$2,ROBERTO!$H$2:$H$2,"SALIDA",ROBERTO!$J$2:$J$2,$B36),0)</f>
        <v>0</v>
      </c>
      <c r="O36" s="62">
        <f>IFERROR(SUMIFS(JUAN!$N$80:$N$83,JUAN!$H$80:$H$83,"SALIDA",JUAN!$J$80:$J$83,$B36),0)</f>
        <v>0</v>
      </c>
      <c r="P36" s="62">
        <f>IFERROR(SUMIFS('NORMA SANCHEZ'!$N$74:$N$77,'NORMA SANCHEZ'!$H$74:$H$77,"SALIDA",'NORMA SANCHEZ'!$J$74:$J$77,$B36),0)</f>
        <v>0</v>
      </c>
      <c r="Q36" s="62">
        <f>IFERROR(SUMIFS('JOSE CARLOS'!$N$76:$N$77,'JOSE CARLOS'!$H$76:$H$77,"SALIDA",'JOSE CARLOS'!$J$76:$J$77,$B36),0)</f>
        <v>0</v>
      </c>
      <c r="R36" s="62">
        <f>IFERROR(SUMIFS('LUIS ENRIQUE '!$N$64:$N$65,'LUIS ENRIQUE '!$H$64:$H$65,"SALIDA",'LUIS ENRIQUE '!$J$64:$J$65,$B36),0)</f>
        <v>0</v>
      </c>
      <c r="S36" s="62">
        <f>IFERROR(SUMIFS(CESARIA!$N$84:$N$87,CESARIA!$H$84:$H$87,"SALIDA",CESARIA!$J$84:$J$87,$B36),0)</f>
        <v>0</v>
      </c>
      <c r="T36" s="62">
        <f>IFERROR(SUMIFS(ALAN!$N$82:$N$83,ALAN!$H$82:$H$83,"SALIDA",ALAN!$J$82:$J$83,$B36),0)</f>
        <v>0</v>
      </c>
      <c r="U36" s="62">
        <f>IFERROR(SUMIFS(ELVIA!$N$58:$N$66,ELVIA!$H$58:$H$66,"SALIDA",ELVIA!$J$58:$J$66,$B36),0)</f>
        <v>0</v>
      </c>
      <c r="V36" s="146">
        <f>IFERROR(SUMIFS(CAJA!$N$4578:$N$5282,CAJA!$H$4578:$H$5282,"SALIDA",CAJA!$J$4578:$J$5282,$B36),0)</f>
        <v>80656</v>
      </c>
      <c r="W36" s="62">
        <f>IFERROR(SUMIFS('CAJA TIGRES'!$N$1269:$N$1433,'CAJA TIGRES'!$H$1269:$H$1433,"SALIDA",'CAJA TIGRES'!$J$1269:$J$1433,$B36),0)</f>
        <v>1040</v>
      </c>
      <c r="X36" s="62">
        <f>IFERROR(SUMIFS(RESERVA!$N$14:$N$14,RESERVA!$H$14:$H$14,"SALIDA",RESERVA!$J$14:$J$14,$B36),0)</f>
        <v>0</v>
      </c>
      <c r="Y36" s="96">
        <f t="shared" si="9"/>
        <v>81696</v>
      </c>
      <c r="Z36" s="96">
        <f>Y36+'JUL25'!Z36</f>
        <v>456705.59</v>
      </c>
    </row>
    <row r="37" spans="1:26" x14ac:dyDescent="0.3">
      <c r="A37">
        <v>5.8</v>
      </c>
      <c r="B37" s="60" t="s">
        <v>98</v>
      </c>
      <c r="C37" s="146">
        <f>IFERROR(SUMIFS('MGZ121'!$N$1022:$N$1194,'MGZ121'!H$1022:H$1194,"SALIDA",'MGZ121'!$J$1022:$J$1194,$B37),0)</f>
        <v>0</v>
      </c>
      <c r="D37" s="62">
        <f>IFERROR(SUMIFS('MGZ BBVA'!$N$973:$N$1145,'MGZ BBVA'!$H$973:$H$1145,"SALIDA",'MGZ BBVA'!$J$973:$J$1145,$B37),0)</f>
        <v>0</v>
      </c>
      <c r="E37" s="62">
        <f>IFERROR(SUMIFS('MGZ DOLARES'!$N$2:$N$2,'MGZ DOLARES'!$F$2:$F$2,"SALIDA",'MGZ DOLARES'!$J$2:$J$2,$B37),0)</f>
        <v>0</v>
      </c>
      <c r="F37" s="62">
        <f>IFERROR(SUMIFS('MGZ BAJIO'!$N$69:$N$69,'MGZ BAJIO'!$H$69:$H$69,"SALIDA",'MGZ BAJIO'!$J$69:$J$69,$B37),0)</f>
        <v>0</v>
      </c>
      <c r="G37" s="62">
        <f>IFERROR(SUMIFS('VICTOR BANAMEX'!$N$387:$N$458,'VICTOR BANAMEX'!$H$387:$H$458,"SALIDA",'VICTOR BANAMEX'!$J$387:$J$458,$B37),0)</f>
        <v>0</v>
      </c>
      <c r="H37" s="62">
        <f>IFERROR(SUMIFS('VICTOR BANORTE'!$N$77:$N$89,'VICTOR BANORTE'!$H$77:$H$89,"SALIDA",'VICTOR BANORTE'!$J$77:$J$89,$B37),0)</f>
        <v>0</v>
      </c>
      <c r="I37" s="62">
        <f>IFERROR(SUMIFS(RODRIGO!$N$2:$N$2,RODRIGO!$H$2:$H$2,"SALIDA",RODRIGO!$J$2:$J$2,$B37),0)</f>
        <v>0</v>
      </c>
      <c r="J37" s="62">
        <f>IFERROR(SUMIFS(MOY!$N$45:$N$63,MOY!$H$45:$H$63,"SALIDA",MOY!$J$45:$J$63,$B37),0)</f>
        <v>0</v>
      </c>
      <c r="K37" s="62">
        <f>IFERROR(SUMIFS('NORMA RUTH'!$N$63:$N$81,'NORMA RUTH'!$H$63:$H$81,"SALIDA",'NORMA RUTH'!$J$63:$J$81,$B37),0)</f>
        <v>0</v>
      </c>
      <c r="L37" s="62">
        <f>IFERROR(SUMIFS(VALERIA!$N$44:$N$57,VALERIA!$H$44:$H$57,"SALIDA",VALERIA!$J$44:$J$57,$B37),0)</f>
        <v>0</v>
      </c>
      <c r="M37" s="62">
        <f>IFERROR(SUMIFS('MANUEL BANAMEX'!$N$77:$N$105,'MANUEL BANAMEX'!$H$77:$H$105,"SALIDA",'MANUEL BANAMEX'!$J$77:$J$105,$B37),0)</f>
        <v>0</v>
      </c>
      <c r="N37" s="62">
        <f>IFERROR(SUMIFS(ROBERTO!$N$2:$N$2,ROBERTO!$H$2:$H$2,"SALIDA",ROBERTO!$J$2:$J$2,$B37),0)</f>
        <v>0</v>
      </c>
      <c r="O37" s="62">
        <f>IFERROR(SUMIFS(JUAN!$N$80:$N$83,JUAN!$H$80:$H$83,"SALIDA",JUAN!$J$80:$J$83,$B37),0)</f>
        <v>0</v>
      </c>
      <c r="P37" s="62">
        <f>IFERROR(SUMIFS('NORMA SANCHEZ'!$N$74:$N$77,'NORMA SANCHEZ'!$H$74:$H$77,"SALIDA",'NORMA SANCHEZ'!$J$74:$J$77,$B37),0)</f>
        <v>0</v>
      </c>
      <c r="Q37" s="62">
        <f>IFERROR(SUMIFS('JOSE CARLOS'!$N$76:$N$77,'JOSE CARLOS'!$H$76:$H$77,"SALIDA",'JOSE CARLOS'!$J$76:$J$77,$B37),0)</f>
        <v>0</v>
      </c>
      <c r="R37" s="62">
        <f>IFERROR(SUMIFS('LUIS ENRIQUE '!$N$64:$N$65,'LUIS ENRIQUE '!$H$64:$H$65,"SALIDA",'LUIS ENRIQUE '!$J$64:$J$65,$B37),0)</f>
        <v>0</v>
      </c>
      <c r="S37" s="62">
        <f>IFERROR(SUMIFS(CESARIA!$N$84:$N$87,CESARIA!$H$84:$H$87,"SALIDA",CESARIA!$J$84:$J$87,$B37),0)</f>
        <v>0</v>
      </c>
      <c r="T37" s="62">
        <f>IFERROR(SUMIFS(ALAN!$N$82:$N$83,ALAN!$H$82:$H$83,"SALIDA",ALAN!$J$82:$J$83,$B37),0)</f>
        <v>0</v>
      </c>
      <c r="U37" s="62">
        <f>IFERROR(SUMIFS(ELVIA!$N$58:$N$66,ELVIA!$H$58:$H$66,"SALIDA",ELVIA!$J$58:$J$66,$B37),0)</f>
        <v>0</v>
      </c>
      <c r="V37" s="146">
        <f>IFERROR(SUMIFS(CAJA!$N$4578:$N$5282,CAJA!$H$4578:$H$5282,"SALIDA",CAJA!$J$4578:$J$5282,$B37),0)</f>
        <v>6000</v>
      </c>
      <c r="W37" s="62">
        <f>IFERROR(SUMIFS('CAJA TIGRES'!$N$1269:$N$1433,'CAJA TIGRES'!$H$1269:$H$1433,"SALIDA",'CAJA TIGRES'!$J$1269:$J$1433,$B37),0)</f>
        <v>350</v>
      </c>
      <c r="X37" s="62">
        <f>IFERROR(SUMIFS(RESERVA!$N$14:$N$14,RESERVA!$H$14:$H$14,"SALIDA",RESERVA!$J$14:$J$14,$B37),0)</f>
        <v>0</v>
      </c>
      <c r="Y37" s="96">
        <f t="shared" si="9"/>
        <v>6350</v>
      </c>
      <c r="Z37" s="96">
        <f>Y37+'JUL25'!Z37</f>
        <v>34738</v>
      </c>
    </row>
    <row r="38" spans="1:26" x14ac:dyDescent="0.3">
      <c r="A38">
        <v>5.9</v>
      </c>
      <c r="B38" s="60" t="s">
        <v>102</v>
      </c>
      <c r="C38" s="146">
        <f>IFERROR(SUMIFS('MGZ121'!$N$1022:$N$1194,'MGZ121'!H$1022:H$1194,"SALIDA",'MGZ121'!$J$1022:$J$1194,$B38),0)</f>
        <v>77525</v>
      </c>
      <c r="D38" s="62">
        <f>IFERROR(SUMIFS('MGZ BBVA'!$N$973:$N$1145,'MGZ BBVA'!$H$973:$H$1145,"SALIDA",'MGZ BBVA'!$J$973:$J$1145,$B38),0)</f>
        <v>63316.59</v>
      </c>
      <c r="E38" s="62">
        <f>IFERROR(SUMIFS('MGZ DOLARES'!$N$2:$N$2,'MGZ DOLARES'!$F$2:$F$2,"SALIDA",'MGZ DOLARES'!$J$2:$J$2,$B38),0)</f>
        <v>0</v>
      </c>
      <c r="F38" s="62">
        <f>IFERROR(SUMIFS('MGZ BAJIO'!$N$69:$N$69,'MGZ BAJIO'!$H$69:$H$69,"SALIDA",'MGZ BAJIO'!$J$69:$J$69,$B38),0)</f>
        <v>0</v>
      </c>
      <c r="G38" s="62">
        <f>IFERROR(SUMIFS('VICTOR BANAMEX'!$N$387:$N$458,'VICTOR BANAMEX'!$H$387:$H$458,"SALIDA",'VICTOR BANAMEX'!$J$387:$J$458,$B38),0)</f>
        <v>19609.72</v>
      </c>
      <c r="H38" s="62">
        <f>IFERROR(SUMIFS('VICTOR BANORTE'!$N$77:$N$89,'VICTOR BANORTE'!$H$77:$H$89,"SALIDA",'VICTOR BANORTE'!$J$77:$J$89,$B38),0)</f>
        <v>0</v>
      </c>
      <c r="I38" s="62">
        <f>IFERROR(SUMIFS(RODRIGO!$N$2:$N$2,RODRIGO!$H$2:$H$2,"SALIDA",RODRIGO!$J$2:$J$2,$B38),0)</f>
        <v>0</v>
      </c>
      <c r="J38" s="62">
        <f>IFERROR(SUMIFS(MOY!$N$45:$N$63,MOY!$H$45:$H$63,"SALIDA",MOY!$J$45:$J$63,$B38),0)</f>
        <v>0</v>
      </c>
      <c r="K38" s="62">
        <f>IFERROR(SUMIFS('NORMA RUTH'!$N$63:$N$81,'NORMA RUTH'!$H$63:$H$81,"SALIDA",'NORMA RUTH'!$J$63:$J$81,$B38),0)</f>
        <v>0</v>
      </c>
      <c r="L38" s="62">
        <f>IFERROR(SUMIFS(VALERIA!$N$44:$N$57,VALERIA!$H$44:$H$57,"SALIDA",VALERIA!$J$44:$J$57,$B38),0)</f>
        <v>0</v>
      </c>
      <c r="M38" s="62">
        <f>IFERROR(SUMIFS('MANUEL BANAMEX'!$N$77:$N$105,'MANUEL BANAMEX'!$H$77:$H$105,"SALIDA",'MANUEL BANAMEX'!$J$77:$J$105,$B38),0)</f>
        <v>0</v>
      </c>
      <c r="N38" s="62">
        <f>IFERROR(SUMIFS(ROBERTO!$N$2:$N$2,ROBERTO!$H$2:$H$2,"SALIDA",ROBERTO!$J$2:$J$2,$B38),0)</f>
        <v>0</v>
      </c>
      <c r="O38" s="62">
        <f>IFERROR(SUMIFS(JUAN!$N$80:$N$83,JUAN!$H$80:$H$83,"SALIDA",JUAN!$J$80:$J$83,$B38),0)</f>
        <v>0</v>
      </c>
      <c r="P38" s="62">
        <f>IFERROR(SUMIFS('NORMA SANCHEZ'!$N$74:$N$77,'NORMA SANCHEZ'!$H$74:$H$77,"SALIDA",'NORMA SANCHEZ'!$J$74:$J$77,$B38),0)</f>
        <v>0</v>
      </c>
      <c r="Q38" s="62">
        <f>IFERROR(SUMIFS('JOSE CARLOS'!$N$76:$N$77,'JOSE CARLOS'!$H$76:$H$77,"SALIDA",'JOSE CARLOS'!$J$76:$J$77,$B38),0)</f>
        <v>0</v>
      </c>
      <c r="R38" s="62">
        <f>IFERROR(SUMIFS('LUIS ENRIQUE '!$N$64:$N$65,'LUIS ENRIQUE '!$H$64:$H$65,"SALIDA",'LUIS ENRIQUE '!$J$64:$J$65,$B38),0)</f>
        <v>0</v>
      </c>
      <c r="S38" s="62">
        <f>IFERROR(SUMIFS(CESARIA!$N$84:$N$87,CESARIA!$H$84:$H$87,"SALIDA",CESARIA!$J$84:$J$87,$B38),0)</f>
        <v>0</v>
      </c>
      <c r="T38" s="62">
        <f>IFERROR(SUMIFS(ALAN!$N$82:$N$83,ALAN!$H$82:$H$83,"SALIDA",ALAN!$J$82:$J$83,$B38),0)</f>
        <v>0</v>
      </c>
      <c r="U38" s="62">
        <f>IFERROR(SUMIFS(ELVIA!$N$58:$N$66,ELVIA!$H$58:$H$66,"SALIDA",ELVIA!$J$58:$J$66,$B38),0)</f>
        <v>0</v>
      </c>
      <c r="V38" s="146">
        <f>IFERROR(SUMIFS(CAJA!$N$4578:$N$5282,CAJA!$H$4578:$H$5282,"SALIDA",CAJA!$J$4578:$J$5282,$B38),0)</f>
        <v>125599</v>
      </c>
      <c r="W38" s="62">
        <f>IFERROR(SUMIFS('CAJA TIGRES'!$N$1269:$N$1433,'CAJA TIGRES'!$H$1269:$H$1433,"SALIDA",'CAJA TIGRES'!$J$1269:$J$1433,$B38),0)</f>
        <v>111621</v>
      </c>
      <c r="X38" s="62">
        <f>IFERROR(SUMIFS(RESERVA!$N$14:$N$14,RESERVA!$H$14:$H$14,"SALIDA",RESERVA!$J$14:$J$14,$B38),0)</f>
        <v>0</v>
      </c>
      <c r="Y38" s="96">
        <f t="shared" si="9"/>
        <v>397671.31</v>
      </c>
      <c r="Z38" s="96">
        <f>Y38+'JUL25'!Z38</f>
        <v>2439703.3428067327</v>
      </c>
    </row>
    <row r="39" spans="1:26" x14ac:dyDescent="0.3">
      <c r="A39" s="92">
        <v>5.0999999999999996</v>
      </c>
      <c r="B39" s="60" t="s">
        <v>104</v>
      </c>
      <c r="C39" s="146">
        <f>IFERROR(SUMIFS('MGZ121'!$N$1022:$N$1194,'MGZ121'!H$1022:H$1194,"SALIDA",'MGZ121'!$J$1022:$J$1194,$B39),0)</f>
        <v>0</v>
      </c>
      <c r="D39" s="62">
        <f>IFERROR(SUMIFS('MGZ BBVA'!$N$973:$N$1145,'MGZ BBVA'!$H$973:$H$1145,"SALIDA",'MGZ BBVA'!$J$973:$J$1145,$B39),0)</f>
        <v>0</v>
      </c>
      <c r="E39" s="62">
        <f>IFERROR(SUMIFS('MGZ DOLARES'!$N$2:$N$2,'MGZ DOLARES'!$F$2:$F$2,"SALIDA",'MGZ DOLARES'!$J$2:$J$2,$B39),0)</f>
        <v>0</v>
      </c>
      <c r="F39" s="62">
        <f>IFERROR(SUMIFS('MGZ BAJIO'!$N$69:$N$69,'MGZ BAJIO'!$H$69:$H$69,"SALIDA",'MGZ BAJIO'!$J$69:$J$69,$B39),0)</f>
        <v>0</v>
      </c>
      <c r="G39" s="62">
        <f>IFERROR(SUMIFS('VICTOR BANAMEX'!$N$387:$N$458,'VICTOR BANAMEX'!$H$387:$H$458,"SALIDA",'VICTOR BANAMEX'!$J$387:$J$458,$B39),0)</f>
        <v>0</v>
      </c>
      <c r="H39" s="62">
        <f>IFERROR(SUMIFS('VICTOR BANORTE'!$N$77:$N$89,'VICTOR BANORTE'!$H$77:$H$89,"SALIDA",'VICTOR BANORTE'!$J$77:$J$89,$B39),0)</f>
        <v>0</v>
      </c>
      <c r="I39" s="62">
        <f>IFERROR(SUMIFS(RODRIGO!$N$2:$N$2,RODRIGO!$H$2:$H$2,"SALIDA",RODRIGO!$J$2:$J$2,$B39),0)</f>
        <v>0</v>
      </c>
      <c r="J39" s="62">
        <f>IFERROR(SUMIFS(MOY!$N$45:$N$63,MOY!$H$45:$H$63,"SALIDA",MOY!$J$45:$J$63,$B39),0)</f>
        <v>0</v>
      </c>
      <c r="K39" s="62">
        <f>IFERROR(SUMIFS('NORMA RUTH'!$N$63:$N$81,'NORMA RUTH'!$H$63:$H$81,"SALIDA",'NORMA RUTH'!$J$63:$J$81,$B39),0)</f>
        <v>0</v>
      </c>
      <c r="L39" s="62">
        <f>IFERROR(SUMIFS(VALERIA!$N$44:$N$57,VALERIA!$H$44:$H$57,"SALIDA",VALERIA!$J$44:$J$57,$B39),0)</f>
        <v>0</v>
      </c>
      <c r="M39" s="62">
        <f>IFERROR(SUMIFS('MANUEL BANAMEX'!$N$77:$N$105,'MANUEL BANAMEX'!$H$77:$H$105,"SALIDA",'MANUEL BANAMEX'!$J$77:$J$105,$B39),0)</f>
        <v>0</v>
      </c>
      <c r="N39" s="62">
        <f>IFERROR(SUMIFS(ROBERTO!$N$2:$N$2,ROBERTO!$H$2:$H$2,"SALIDA",ROBERTO!$J$2:$J$2,$B39),0)</f>
        <v>0</v>
      </c>
      <c r="O39" s="62">
        <f>IFERROR(SUMIFS(JUAN!$N$80:$N$83,JUAN!$H$80:$H$83,"SALIDA",JUAN!$J$80:$J$83,$B39),0)</f>
        <v>0</v>
      </c>
      <c r="P39" s="62">
        <f>IFERROR(SUMIFS('NORMA SANCHEZ'!$N$74:$N$77,'NORMA SANCHEZ'!$H$74:$H$77,"SALIDA",'NORMA SANCHEZ'!$J$74:$J$77,$B39),0)</f>
        <v>0</v>
      </c>
      <c r="Q39" s="62">
        <f>IFERROR(SUMIFS('JOSE CARLOS'!$N$76:$N$77,'JOSE CARLOS'!$H$76:$H$77,"SALIDA",'JOSE CARLOS'!$J$76:$J$77,$B39),0)</f>
        <v>0</v>
      </c>
      <c r="R39" s="62">
        <f>IFERROR(SUMIFS('LUIS ENRIQUE '!$N$64:$N$65,'LUIS ENRIQUE '!$H$64:$H$65,"SALIDA",'LUIS ENRIQUE '!$J$64:$J$65,$B39),0)</f>
        <v>0</v>
      </c>
      <c r="S39" s="62">
        <f>IFERROR(SUMIFS(CESARIA!$N$84:$N$87,CESARIA!$H$84:$H$87,"SALIDA",CESARIA!$J$84:$J$87,$B39),0)</f>
        <v>0</v>
      </c>
      <c r="T39" s="62">
        <f>IFERROR(SUMIFS(ALAN!$N$82:$N$83,ALAN!$H$82:$H$83,"SALIDA",ALAN!$J$82:$J$83,$B39),0)</f>
        <v>0</v>
      </c>
      <c r="U39" s="62">
        <f>IFERROR(SUMIFS(ELVIA!$N$58:$N$66,ELVIA!$H$58:$H$66,"SALIDA",ELVIA!$J$58:$J$66,$B39),0)</f>
        <v>0</v>
      </c>
      <c r="V39" s="146">
        <f>IFERROR(SUMIFS(CAJA!$N$4578:$N$5282,CAJA!$H$4578:$H$5282,"SALIDA",CAJA!$J$4578:$J$5282,$B39),0)</f>
        <v>0</v>
      </c>
      <c r="W39" s="62">
        <f>IFERROR(SUMIFS('CAJA TIGRES'!$N$1269:$N$1433,'CAJA TIGRES'!$H$1269:$H$1433,"SALIDA",'CAJA TIGRES'!$J$1269:$J$1433,$B39),0)</f>
        <v>0</v>
      </c>
      <c r="X39" s="62">
        <f>IFERROR(SUMIFS(RESERVA!$N$14:$N$14,RESERVA!$H$14:$H$14,"SALIDA",RESERVA!$J$14:$J$14,$B39),0)</f>
        <v>0</v>
      </c>
      <c r="Y39" s="96">
        <f t="shared" si="9"/>
        <v>0</v>
      </c>
      <c r="Z39" s="96">
        <f>Y39+'JUL25'!Z39</f>
        <v>4167</v>
      </c>
    </row>
    <row r="40" spans="1:26" x14ac:dyDescent="0.3">
      <c r="A40" s="92"/>
      <c r="B40" s="60" t="s">
        <v>186</v>
      </c>
      <c r="C40" s="146">
        <f>IFERROR(SUMIFS('MGZ121'!$N$1022:$N$1194,'MGZ121'!H$1022:H$1194,"SALIDA",'MGZ121'!$J$1022:$J$1194,$B40),0)</f>
        <v>0</v>
      </c>
      <c r="D40" s="62">
        <f>IFERROR(SUMIFS('MGZ BBVA'!$N$973:$N$1145,'MGZ BBVA'!$H$973:$H$1145,"SALIDA",'MGZ BBVA'!$J$973:$J$1145,$B40),0)</f>
        <v>0</v>
      </c>
      <c r="E40" s="62">
        <f>IFERROR(SUMIFS('MGZ DOLARES'!$N$2:$N$2,'MGZ DOLARES'!$F$2:$F$2,"SALIDA",'MGZ DOLARES'!$J$2:$J$2,$B40),0)</f>
        <v>0</v>
      </c>
      <c r="F40" s="62">
        <f>IFERROR(SUMIFS('MGZ BAJIO'!$N$69:$N$69,'MGZ BAJIO'!$H$69:$H$69,"SALIDA",'MGZ BAJIO'!$J$69:$J$69,$B40),0)</f>
        <v>0</v>
      </c>
      <c r="G40" s="62">
        <f>IFERROR(SUMIFS('VICTOR BANAMEX'!$N$387:$N$458,'VICTOR BANAMEX'!$H$387:$H$458,"SALIDA",'VICTOR BANAMEX'!$J$387:$J$458,$B40),0)</f>
        <v>0</v>
      </c>
      <c r="H40" s="62">
        <f>IFERROR(SUMIFS('VICTOR BANORTE'!$N$77:$N$89,'VICTOR BANORTE'!$H$77:$H$89,"SALIDA",'VICTOR BANORTE'!$J$77:$J$89,$B40),0)</f>
        <v>0</v>
      </c>
      <c r="I40" s="62">
        <f>IFERROR(SUMIFS(RODRIGO!$N$2:$N$2,RODRIGO!$H$2:$H$2,"SALIDA",RODRIGO!$J$2:$J$2,$B40),0)</f>
        <v>0</v>
      </c>
      <c r="J40" s="62">
        <f>IFERROR(SUMIFS(MOY!$N$45:$N$63,MOY!$H$45:$H$63,"SALIDA",MOY!$J$45:$J$63,$B40),0)</f>
        <v>0</v>
      </c>
      <c r="K40" s="62">
        <f>IFERROR(SUMIFS('NORMA RUTH'!$N$63:$N$81,'NORMA RUTH'!$H$63:$H$81,"SALIDA",'NORMA RUTH'!$J$63:$J$81,$B40),0)</f>
        <v>0</v>
      </c>
      <c r="L40" s="62">
        <f>IFERROR(SUMIFS(VALERIA!$N$44:$N$57,VALERIA!$H$44:$H$57,"SALIDA",VALERIA!$J$44:$J$57,$B40),0)</f>
        <v>0</v>
      </c>
      <c r="M40" s="62">
        <f>IFERROR(SUMIFS('MANUEL BANAMEX'!$N$77:$N$105,'MANUEL BANAMEX'!$H$77:$H$105,"SALIDA",'MANUEL BANAMEX'!$J$77:$J$105,$B40),0)</f>
        <v>0</v>
      </c>
      <c r="N40" s="62">
        <f>IFERROR(SUMIFS(ROBERTO!$N$2:$N$2,ROBERTO!$H$2:$H$2,"SALIDA",ROBERTO!$J$2:$J$2,$B40),0)</f>
        <v>0</v>
      </c>
      <c r="O40" s="62">
        <f>IFERROR(SUMIFS(JUAN!$N$80:$N$83,JUAN!$H$80:$H$83,"SALIDA",JUAN!$J$80:$J$83,$B40),0)</f>
        <v>0</v>
      </c>
      <c r="P40" s="62">
        <f>IFERROR(SUMIFS('NORMA SANCHEZ'!$N$74:$N$77,'NORMA SANCHEZ'!$H$74:$H$77,"SALIDA",'NORMA SANCHEZ'!$J$74:$J$77,$B40),0)</f>
        <v>0</v>
      </c>
      <c r="Q40" s="62">
        <f>IFERROR(SUMIFS('JOSE CARLOS'!$N$76:$N$77,'JOSE CARLOS'!$H$76:$H$77,"SALIDA",'JOSE CARLOS'!$J$76:$J$77,$B40),0)</f>
        <v>0</v>
      </c>
      <c r="R40" s="62">
        <f>IFERROR(SUMIFS('LUIS ENRIQUE '!$N$64:$N$65,'LUIS ENRIQUE '!$H$64:$H$65,"SALIDA",'LUIS ENRIQUE '!$J$64:$J$65,$B40),0)</f>
        <v>0</v>
      </c>
      <c r="S40" s="62">
        <f>IFERROR(SUMIFS(CESARIA!$N$84:$N$87,CESARIA!$H$84:$H$87,"SALIDA",CESARIA!$J$84:$J$87,$B40),0)</f>
        <v>0</v>
      </c>
      <c r="T40" s="62">
        <f>IFERROR(SUMIFS(ALAN!$N$82:$N$83,ALAN!$H$82:$H$83,"SALIDA",ALAN!$J$82:$J$83,$B40),0)</f>
        <v>0</v>
      </c>
      <c r="U40" s="62">
        <f>IFERROR(SUMIFS(ELVIA!$N$58:$N$66,ELVIA!$H$58:$H$66,"SALIDA",ELVIA!$J$58:$J$66,$B40),0)</f>
        <v>0</v>
      </c>
      <c r="V40" s="146">
        <f>IFERROR(SUMIFS(CAJA!$N$4578:$N$5282,CAJA!$H$4578:$H$5282,"SALIDA",CAJA!$J$4578:$J$5282,$B40),0)</f>
        <v>0</v>
      </c>
      <c r="W40" s="62">
        <f>IFERROR(SUMIFS('CAJA TIGRES'!$N$1269:$N$1433,'CAJA TIGRES'!$H$1269:$H$1433,"SALIDA",'CAJA TIGRES'!$J$1269:$J$1433,$B40),0)</f>
        <v>0</v>
      </c>
      <c r="X40" s="62">
        <f>IFERROR(SUMIFS(RESERVA!$N$14:$N$14,RESERVA!$H$14:$H$14,"SALIDA",RESERVA!$J$14:$J$14,$B40),0)</f>
        <v>0</v>
      </c>
      <c r="Y40" s="96">
        <f t="shared" si="9"/>
        <v>0</v>
      </c>
      <c r="Z40" s="96">
        <f>Y40+'JUL25'!Z40</f>
        <v>0</v>
      </c>
    </row>
    <row r="41" spans="1:26" x14ac:dyDescent="0.3">
      <c r="A41" s="92"/>
      <c r="B41" s="60" t="s">
        <v>218</v>
      </c>
      <c r="C41" s="146">
        <f>IFERROR(SUMIFS('MGZ121'!$N$1022:$N$1194,'MGZ121'!H$1022:H$1194,"SALIDA",'MGZ121'!$J$1022:$J$1194,$B41),0)</f>
        <v>0</v>
      </c>
      <c r="D41" s="62">
        <f>IFERROR(SUMIFS('MGZ BBVA'!$N$973:$N$1145,'MGZ BBVA'!$H$973:$H$1145,"SALIDA",'MGZ BBVA'!$J$973:$J$1145,$B41),0)</f>
        <v>0</v>
      </c>
      <c r="E41" s="62">
        <f>IFERROR(SUMIFS('MGZ DOLARES'!$N$2:$N$2,'MGZ DOLARES'!$F$2:$F$2,"SALIDA",'MGZ DOLARES'!$J$2:$J$2,$B41),0)</f>
        <v>0</v>
      </c>
      <c r="F41" s="62">
        <f>IFERROR(SUMIFS('MGZ BAJIO'!$N$69:$N$69,'MGZ BAJIO'!$H$69:$H$69,"SALIDA",'MGZ BAJIO'!$J$69:$J$69,$B41),0)</f>
        <v>0</v>
      </c>
      <c r="G41" s="62">
        <f>IFERROR(SUMIFS('VICTOR BANAMEX'!$N$387:$N$458,'VICTOR BANAMEX'!$H$387:$H$458,"SALIDA",'VICTOR BANAMEX'!$J$387:$J$458,$B41),0)</f>
        <v>0</v>
      </c>
      <c r="H41" s="62">
        <f>IFERROR(SUMIFS('VICTOR BANORTE'!$N$77:$N$89,'VICTOR BANORTE'!$H$77:$H$89,"SALIDA",'VICTOR BANORTE'!$J$77:$J$89,$B41),0)</f>
        <v>0</v>
      </c>
      <c r="I41" s="62">
        <f>IFERROR(SUMIFS(RODRIGO!$N$2:$N$2,RODRIGO!$H$2:$H$2,"SALIDA",RODRIGO!$J$2:$J$2,$B41),0)</f>
        <v>0</v>
      </c>
      <c r="J41" s="62">
        <f>IFERROR(SUMIFS(MOY!$N$45:$N$63,MOY!$H$45:$H$63,"SALIDA",MOY!$J$45:$J$63,$B41),0)</f>
        <v>0</v>
      </c>
      <c r="K41" s="62">
        <f>IFERROR(SUMIFS('NORMA RUTH'!$N$63:$N$81,'NORMA RUTH'!$H$63:$H$81,"SALIDA",'NORMA RUTH'!$J$63:$J$81,$B41),0)</f>
        <v>0</v>
      </c>
      <c r="L41" s="62">
        <f>IFERROR(SUMIFS(VALERIA!$N$44:$N$57,VALERIA!$H$44:$H$57,"SALIDA",VALERIA!$J$44:$J$57,$B41),0)</f>
        <v>0</v>
      </c>
      <c r="M41" s="62">
        <f>IFERROR(SUMIFS('MANUEL BANAMEX'!$N$77:$N$105,'MANUEL BANAMEX'!$H$77:$H$105,"SALIDA",'MANUEL BANAMEX'!$J$77:$J$105,$B41),0)</f>
        <v>0</v>
      </c>
      <c r="N41" s="62">
        <f>IFERROR(SUMIFS(ROBERTO!$N$2:$N$2,ROBERTO!$H$2:$H$2,"SALIDA",ROBERTO!$J$2:$J$2,$B41),0)</f>
        <v>0</v>
      </c>
      <c r="O41" s="62">
        <f>IFERROR(SUMIFS(JUAN!$N$80:$N$83,JUAN!$H$80:$H$83,"SALIDA",JUAN!$J$80:$J$83,$B41),0)</f>
        <v>0</v>
      </c>
      <c r="P41" s="62">
        <f>IFERROR(SUMIFS('NORMA SANCHEZ'!$N$74:$N$77,'NORMA SANCHEZ'!$H$74:$H$77,"SALIDA",'NORMA SANCHEZ'!$J$74:$J$77,$B41),0)</f>
        <v>0</v>
      </c>
      <c r="Q41" s="62">
        <f>IFERROR(SUMIFS('JOSE CARLOS'!$N$76:$N$77,'JOSE CARLOS'!$H$76:$H$77,"SALIDA",'JOSE CARLOS'!$J$76:$J$77,$B41),0)</f>
        <v>0</v>
      </c>
      <c r="R41" s="62">
        <f>IFERROR(SUMIFS('LUIS ENRIQUE '!$N$64:$N$65,'LUIS ENRIQUE '!$H$64:$H$65,"SALIDA",'LUIS ENRIQUE '!$J$64:$J$65,$B41),0)</f>
        <v>0</v>
      </c>
      <c r="S41" s="62">
        <f>IFERROR(SUMIFS(CESARIA!$N$84:$N$87,CESARIA!$H$84:$H$87,"SALIDA",CESARIA!$J$84:$J$87,$B41),0)</f>
        <v>0</v>
      </c>
      <c r="T41" s="62">
        <f>IFERROR(SUMIFS(ALAN!$N$82:$N$83,ALAN!$H$82:$H$83,"SALIDA",ALAN!$J$82:$J$83,$B41),0)</f>
        <v>0</v>
      </c>
      <c r="U41" s="62">
        <f>IFERROR(SUMIFS(ELVIA!$N$58:$N$66,ELVIA!$H$58:$H$66,"SALIDA",ELVIA!$J$58:$J$66,$B41),0)</f>
        <v>0</v>
      </c>
      <c r="V41" s="146">
        <f>IFERROR(SUMIFS(CAJA!$N$4578:$N$5282,CAJA!$H$4578:$H$5282,"SALIDA",CAJA!$J$4578:$J$5282,$B41),0)</f>
        <v>0</v>
      </c>
      <c r="W41" s="62">
        <f>IFERROR(SUMIFS('CAJA TIGRES'!$N$1269:$N$1433,'CAJA TIGRES'!$H$1269:$H$1433,"SALIDA",'CAJA TIGRES'!$J$1269:$J$1433,$B41),0)</f>
        <v>22908</v>
      </c>
      <c r="X41" s="62">
        <f>IFERROR(SUMIFS(RESERVA!$N$14:$N$14,RESERVA!$H$14:$H$14,"SALIDA",RESERVA!$J$14:$J$14,$B41),0)</f>
        <v>0</v>
      </c>
      <c r="Y41" s="96">
        <f t="shared" si="9"/>
        <v>22908</v>
      </c>
      <c r="Z41" s="96">
        <f>Y41+'JUL25'!Z41</f>
        <v>25611.7</v>
      </c>
    </row>
    <row r="42" spans="1:26" ht="27.6" x14ac:dyDescent="0.3">
      <c r="A42" s="92"/>
      <c r="B42" s="61" t="s">
        <v>189</v>
      </c>
      <c r="C42" s="146">
        <f>IFERROR(SUMIFS('MGZ121'!$N$1022:$N$1194,'MGZ121'!H$1022:H$1194,"SALIDA",'MGZ121'!$J$1022:$J$1194,$B42),0)</f>
        <v>0</v>
      </c>
      <c r="D42" s="62">
        <f>IFERROR(SUMIFS('MGZ BBVA'!$N$973:$N$1145,'MGZ BBVA'!$H$973:$H$1145,"SALIDA",'MGZ BBVA'!$J$973:$J$1145,$B42),0)</f>
        <v>98000</v>
      </c>
      <c r="E42" s="62">
        <f>IFERROR(SUMIFS('MGZ DOLARES'!$N$2:$N$2,'MGZ DOLARES'!$F$2:$F$2,"SALIDA",'MGZ DOLARES'!$J$2:$J$2,$B42),0)</f>
        <v>0</v>
      </c>
      <c r="F42" s="62">
        <f>IFERROR(SUMIFS('MGZ BAJIO'!$N$69:$N$69,'MGZ BAJIO'!$H$69:$H$69,"SALIDA",'MGZ BAJIO'!$J$69:$J$69,$B42),0)</f>
        <v>0</v>
      </c>
      <c r="G42" s="62">
        <f>IFERROR(SUMIFS('VICTOR BANAMEX'!$N$387:$N$458,'VICTOR BANAMEX'!$H$387:$H$458,"SALIDA",'VICTOR BANAMEX'!$J$387:$J$458,$B42),0)</f>
        <v>0</v>
      </c>
      <c r="H42" s="62">
        <f>IFERROR(SUMIFS('VICTOR BANORTE'!$N$77:$N$89,'VICTOR BANORTE'!$H$77:$H$89,"SALIDA",'VICTOR BANORTE'!$J$77:$J$89,$B42),0)</f>
        <v>0</v>
      </c>
      <c r="I42" s="62">
        <f>IFERROR(SUMIFS(RODRIGO!$N$2:$N$2,RODRIGO!$H$2:$H$2,"SALIDA",RODRIGO!$J$2:$J$2,$B42),0)</f>
        <v>0</v>
      </c>
      <c r="J42" s="62">
        <f>IFERROR(SUMIFS(MOY!$N$45:$N$63,MOY!$H$45:$H$63,"SALIDA",MOY!$J$45:$J$63,$B42),0)</f>
        <v>0</v>
      </c>
      <c r="K42" s="62">
        <f>IFERROR(SUMIFS('NORMA RUTH'!$N$63:$N$81,'NORMA RUTH'!$H$63:$H$81,"SALIDA",'NORMA RUTH'!$J$63:$J$81,$B42),0)</f>
        <v>0</v>
      </c>
      <c r="L42" s="62">
        <f>IFERROR(SUMIFS(VALERIA!$N$44:$N$57,VALERIA!$H$44:$H$57,"SALIDA",VALERIA!$J$44:$J$57,$B42),0)</f>
        <v>0</v>
      </c>
      <c r="M42" s="62">
        <f>IFERROR(SUMIFS('MANUEL BANAMEX'!$N$77:$N$105,'MANUEL BANAMEX'!$H$77:$H$105,"SALIDA",'MANUEL BANAMEX'!$J$77:$J$105,$B42),0)</f>
        <v>0</v>
      </c>
      <c r="N42" s="62">
        <f>IFERROR(SUMIFS(ROBERTO!$N$2:$N$2,ROBERTO!$H$2:$H$2,"SALIDA",ROBERTO!$J$2:$J$2,$B42),0)</f>
        <v>0</v>
      </c>
      <c r="O42" s="62">
        <f>IFERROR(SUMIFS(JUAN!$N$80:$N$83,JUAN!$H$80:$H$83,"SALIDA",JUAN!$J$80:$J$83,$B42),0)</f>
        <v>0</v>
      </c>
      <c r="P42" s="62">
        <f>IFERROR(SUMIFS('NORMA SANCHEZ'!$N$74:$N$77,'NORMA SANCHEZ'!$H$74:$H$77,"SALIDA",'NORMA SANCHEZ'!$J$74:$J$77,$B42),0)</f>
        <v>0</v>
      </c>
      <c r="Q42" s="62">
        <f>IFERROR(SUMIFS('JOSE CARLOS'!$N$76:$N$77,'JOSE CARLOS'!$H$76:$H$77,"SALIDA",'JOSE CARLOS'!$J$76:$J$77,$B42),0)</f>
        <v>0</v>
      </c>
      <c r="R42" s="62">
        <f>IFERROR(SUMIFS('LUIS ENRIQUE '!$N$64:$N$65,'LUIS ENRIQUE '!$H$64:$H$65,"SALIDA",'LUIS ENRIQUE '!$J$64:$J$65,$B42),0)</f>
        <v>0</v>
      </c>
      <c r="S42" s="62">
        <f>IFERROR(SUMIFS(CESARIA!$N$84:$N$87,CESARIA!$H$84:$H$87,"SALIDA",CESARIA!$J$84:$J$87,$B42),0)</f>
        <v>0</v>
      </c>
      <c r="T42" s="62">
        <f>IFERROR(SUMIFS(ALAN!$N$82:$N$83,ALAN!$H$82:$H$83,"SALIDA",ALAN!$J$82:$J$83,$B42),0)</f>
        <v>0</v>
      </c>
      <c r="U42" s="62">
        <f>IFERROR(SUMIFS(ELVIA!$N$58:$N$66,ELVIA!$H$58:$H$66,"SALIDA",ELVIA!$J$58:$J$66,$B42),0)</f>
        <v>0</v>
      </c>
      <c r="V42" s="146">
        <f>IFERROR(SUMIFS(CAJA!$N$4578:$N$5282,CAJA!$H$4578:$H$5282,"SALIDA",CAJA!$J$4578:$J$5282,$B42),0)</f>
        <v>3820</v>
      </c>
      <c r="W42" s="62">
        <f>IFERROR(SUMIFS('CAJA TIGRES'!$N$1269:$N$1433,'CAJA TIGRES'!$H$1269:$H$1433,"SALIDA",'CAJA TIGRES'!$J$1269:$J$1433,$B42),0)</f>
        <v>0</v>
      </c>
      <c r="X42" s="62">
        <f>IFERROR(SUMIFS(RESERVA!$N$14:$N$14,RESERVA!$H$14:$H$14,"SALIDA",RESERVA!$J$14:$J$14,$B42),0)</f>
        <v>0</v>
      </c>
      <c r="Y42" s="96">
        <f t="shared" si="9"/>
        <v>101820</v>
      </c>
      <c r="Z42" s="96">
        <f>Y42+'JUL25'!Z42</f>
        <v>354758.8</v>
      </c>
    </row>
    <row r="43" spans="1:26" x14ac:dyDescent="0.3">
      <c r="A43" s="92"/>
      <c r="B43" s="61" t="s">
        <v>214</v>
      </c>
      <c r="C43" s="146">
        <f>IFERROR(SUMIFS('MGZ121'!$N$1022:$N$1194,'MGZ121'!H$1022:H$1194,"SALIDA",'MGZ121'!$J$1022:$J$1194,$B43),0)</f>
        <v>0</v>
      </c>
      <c r="D43" s="62">
        <f>IFERROR(SUMIFS('MGZ BBVA'!$N$973:$N$1145,'MGZ BBVA'!$H$973:$H$1145,"SALIDA",'MGZ BBVA'!$J$973:$J$1145,$B43),0)</f>
        <v>0</v>
      </c>
      <c r="E43" s="62">
        <f>IFERROR(SUMIFS('MGZ DOLARES'!$N$2:$N$2,'MGZ DOLARES'!$F$2:$F$2,"SALIDA",'MGZ DOLARES'!$J$2:$J$2,$B43),0)</f>
        <v>0</v>
      </c>
      <c r="F43" s="62">
        <f>IFERROR(SUMIFS('MGZ BAJIO'!$N$69:$N$69,'MGZ BAJIO'!$H$69:$H$69,"SALIDA",'MGZ BAJIO'!$J$69:$J$69,$B43),0)</f>
        <v>0</v>
      </c>
      <c r="G43" s="62">
        <f>IFERROR(SUMIFS('VICTOR BANAMEX'!$N$387:$N$458,'VICTOR BANAMEX'!$H$387:$H$458,"SALIDA",'VICTOR BANAMEX'!$J$387:$J$458,$B43),0)</f>
        <v>0</v>
      </c>
      <c r="H43" s="62">
        <f>IFERROR(SUMIFS('VICTOR BANORTE'!$N$77:$N$89,'VICTOR BANORTE'!$H$77:$H$89,"SALIDA",'VICTOR BANORTE'!$J$77:$J$89,$B43),0)</f>
        <v>0</v>
      </c>
      <c r="I43" s="62">
        <f>IFERROR(SUMIFS(RODRIGO!$N$2:$N$2,RODRIGO!$H$2:$H$2,"SALIDA",RODRIGO!$J$2:$J$2,$B43),0)</f>
        <v>0</v>
      </c>
      <c r="J43" s="62">
        <f>IFERROR(SUMIFS(MOY!$N$45:$N$63,MOY!$H$45:$H$63,"SALIDA",MOY!$J$45:$J$63,$B43),0)</f>
        <v>0</v>
      </c>
      <c r="K43" s="62">
        <f>IFERROR(SUMIFS('NORMA RUTH'!$N$63:$N$81,'NORMA RUTH'!$H$63:$H$81,"SALIDA",'NORMA RUTH'!$J$63:$J$81,$B43),0)</f>
        <v>0</v>
      </c>
      <c r="L43" s="62">
        <f>IFERROR(SUMIFS(VALERIA!$N$44:$N$57,VALERIA!$H$44:$H$57,"SALIDA",VALERIA!$J$44:$J$57,$B43),0)</f>
        <v>0</v>
      </c>
      <c r="M43" s="62">
        <f>IFERROR(SUMIFS('MANUEL BANAMEX'!$N$77:$N$105,'MANUEL BANAMEX'!$H$77:$H$105,"SALIDA",'MANUEL BANAMEX'!$J$77:$J$105,$B43),0)</f>
        <v>0</v>
      </c>
      <c r="N43" s="62">
        <f>IFERROR(SUMIFS(ROBERTO!$N$2:$N$2,ROBERTO!$H$2:$H$2,"SALIDA",ROBERTO!$J$2:$J$2,$B43),0)</f>
        <v>0</v>
      </c>
      <c r="O43" s="62">
        <f>IFERROR(SUMIFS(JUAN!$N$80:$N$83,JUAN!$H$80:$H$83,"SALIDA",JUAN!$J$80:$J$83,$B43),0)</f>
        <v>0</v>
      </c>
      <c r="P43" s="62">
        <f>IFERROR(SUMIFS('NORMA SANCHEZ'!$N$74:$N$77,'NORMA SANCHEZ'!$H$74:$H$77,"SALIDA",'NORMA SANCHEZ'!$J$74:$J$77,$B43),0)</f>
        <v>0</v>
      </c>
      <c r="Q43" s="62">
        <f>IFERROR(SUMIFS('JOSE CARLOS'!$N$76:$N$77,'JOSE CARLOS'!$H$76:$H$77,"SALIDA",'JOSE CARLOS'!$J$76:$J$77,$B43),0)</f>
        <v>0</v>
      </c>
      <c r="R43" s="62">
        <f>IFERROR(SUMIFS('LUIS ENRIQUE '!$N$64:$N$65,'LUIS ENRIQUE '!$H$64:$H$65,"SALIDA",'LUIS ENRIQUE '!$J$64:$J$65,$B43),0)</f>
        <v>0</v>
      </c>
      <c r="S43" s="62">
        <f>IFERROR(SUMIFS(CESARIA!$N$84:$N$87,CESARIA!$H$84:$H$87,"SALIDA",CESARIA!$J$84:$J$87,$B43),0)</f>
        <v>0</v>
      </c>
      <c r="T43" s="62">
        <f>IFERROR(SUMIFS(ALAN!$N$82:$N$83,ALAN!$H$82:$H$83,"SALIDA",ALAN!$J$82:$J$83,$B43),0)</f>
        <v>0</v>
      </c>
      <c r="U43" s="62">
        <f>IFERROR(SUMIFS(ELVIA!$N$58:$N$66,ELVIA!$H$58:$H$66,"SALIDA",ELVIA!$J$58:$J$66,$B43),0)</f>
        <v>0</v>
      </c>
      <c r="V43" s="146">
        <f>IFERROR(SUMIFS(CAJA!$N$4578:$N$5282,CAJA!$H$4578:$H$5282,"SALIDA",CAJA!$J$4578:$J$5282,$B43),0)</f>
        <v>10070</v>
      </c>
      <c r="W43" s="62">
        <f>IFERROR(SUMIFS('CAJA TIGRES'!$N$1269:$N$1433,'CAJA TIGRES'!$H$1269:$H$1433,"SALIDA",'CAJA TIGRES'!$J$1269:$J$1433,$B43),0)</f>
        <v>1500</v>
      </c>
      <c r="X43" s="62">
        <f>IFERROR(SUMIFS(RESERVA!$N$14:$N$14,RESERVA!$H$14:$H$14,"SALIDA",RESERVA!$J$14:$J$14,$B43),0)</f>
        <v>0</v>
      </c>
      <c r="Y43" s="96">
        <f t="shared" si="9"/>
        <v>11570</v>
      </c>
      <c r="Z43" s="96">
        <f>Y43+'JUL25'!Z43</f>
        <v>67700</v>
      </c>
    </row>
    <row r="44" spans="1:26" x14ac:dyDescent="0.3">
      <c r="A44" s="92"/>
      <c r="B44" s="61" t="s">
        <v>215</v>
      </c>
      <c r="C44" s="146">
        <f>IFERROR(SUMIFS('MGZ121'!$N$1022:$N$1194,'MGZ121'!H$1022:H$1194,"SALIDA",'MGZ121'!$J$1022:$J$1194,$B44),0)</f>
        <v>0</v>
      </c>
      <c r="D44" s="62">
        <f>IFERROR(SUMIFS('MGZ BBVA'!$N$973:$N$1145,'MGZ BBVA'!$H$973:$H$1145,"SALIDA",'MGZ BBVA'!$J$973:$J$1145,$B44),0)</f>
        <v>0</v>
      </c>
      <c r="E44" s="62">
        <f>IFERROR(SUMIFS('MGZ DOLARES'!$N$2:$N$2,'MGZ DOLARES'!$F$2:$F$2,"SALIDA",'MGZ DOLARES'!$J$2:$J$2,$B44),0)</f>
        <v>0</v>
      </c>
      <c r="F44" s="62">
        <f>IFERROR(SUMIFS('MGZ BAJIO'!$N$69:$N$69,'MGZ BAJIO'!$H$69:$H$69,"SALIDA",'MGZ BAJIO'!$J$69:$J$69,$B44),0)</f>
        <v>0</v>
      </c>
      <c r="G44" s="62">
        <f>IFERROR(SUMIFS('VICTOR BANAMEX'!$N$387:$N$458,'VICTOR BANAMEX'!$H$387:$H$458,"SALIDA",'VICTOR BANAMEX'!$J$387:$J$458,$B44),0)</f>
        <v>0</v>
      </c>
      <c r="H44" s="62">
        <f>IFERROR(SUMIFS('VICTOR BANORTE'!$N$77:$N$89,'VICTOR BANORTE'!$H$77:$H$89,"SALIDA",'VICTOR BANORTE'!$J$77:$J$89,$B44),0)</f>
        <v>0</v>
      </c>
      <c r="I44" s="62">
        <f>IFERROR(SUMIFS(RODRIGO!$N$2:$N$2,RODRIGO!$H$2:$H$2,"SALIDA",RODRIGO!$J$2:$J$2,$B44),0)</f>
        <v>0</v>
      </c>
      <c r="J44" s="62">
        <f>IFERROR(SUMIFS(MOY!$N$45:$N$63,MOY!$H$45:$H$63,"SALIDA",MOY!$J$45:$J$63,$B44),0)</f>
        <v>0</v>
      </c>
      <c r="K44" s="62">
        <f>IFERROR(SUMIFS('NORMA RUTH'!$N$63:$N$81,'NORMA RUTH'!$H$63:$H$81,"SALIDA",'NORMA RUTH'!$J$63:$J$81,$B44),0)</f>
        <v>0</v>
      </c>
      <c r="L44" s="62">
        <f>IFERROR(SUMIFS(VALERIA!$N$44:$N$57,VALERIA!$H$44:$H$57,"SALIDA",VALERIA!$J$44:$J$57,$B44),0)</f>
        <v>0</v>
      </c>
      <c r="M44" s="62">
        <f>IFERROR(SUMIFS('MANUEL BANAMEX'!$N$77:$N$105,'MANUEL BANAMEX'!$H$77:$H$105,"SALIDA",'MANUEL BANAMEX'!$J$77:$J$105,$B44),0)</f>
        <v>0</v>
      </c>
      <c r="N44" s="62">
        <f>IFERROR(SUMIFS(ROBERTO!$N$2:$N$2,ROBERTO!$H$2:$H$2,"SALIDA",ROBERTO!$J$2:$J$2,$B44),0)</f>
        <v>0</v>
      </c>
      <c r="O44" s="62">
        <f>IFERROR(SUMIFS(JUAN!$N$80:$N$83,JUAN!$H$80:$H$83,"SALIDA",JUAN!$J$80:$J$83,$B44),0)</f>
        <v>0</v>
      </c>
      <c r="P44" s="62">
        <f>IFERROR(SUMIFS('NORMA SANCHEZ'!$N$74:$N$77,'NORMA SANCHEZ'!$H$74:$H$77,"SALIDA",'NORMA SANCHEZ'!$J$74:$J$77,$B44),0)</f>
        <v>0</v>
      </c>
      <c r="Q44" s="62">
        <f>IFERROR(SUMIFS('JOSE CARLOS'!$N$76:$N$77,'JOSE CARLOS'!$H$76:$H$77,"SALIDA",'JOSE CARLOS'!$J$76:$J$77,$B44),0)</f>
        <v>0</v>
      </c>
      <c r="R44" s="62">
        <f>IFERROR(SUMIFS('LUIS ENRIQUE '!$N$64:$N$65,'LUIS ENRIQUE '!$H$64:$H$65,"SALIDA",'LUIS ENRIQUE '!$J$64:$J$65,$B44),0)</f>
        <v>0</v>
      </c>
      <c r="S44" s="62">
        <f>IFERROR(SUMIFS(CESARIA!$N$84:$N$87,CESARIA!$H$84:$H$87,"SALIDA",CESARIA!$J$84:$J$87,$B44),0)</f>
        <v>0</v>
      </c>
      <c r="T44" s="62">
        <f>IFERROR(SUMIFS(ALAN!$N$82:$N$83,ALAN!$H$82:$H$83,"SALIDA",ALAN!$J$82:$J$83,$B44),0)</f>
        <v>0</v>
      </c>
      <c r="U44" s="62">
        <f>IFERROR(SUMIFS(ELVIA!$N$58:$N$66,ELVIA!$H$58:$H$66,"SALIDA",ELVIA!$J$58:$J$66,$B44),0)</f>
        <v>0</v>
      </c>
      <c r="V44" s="146">
        <f>IFERROR(SUMIFS(CAJA!$N$4578:$N$5282,CAJA!$H$4578:$H$5282,"SALIDA",CAJA!$J$4578:$J$5282,$B44),0)</f>
        <v>250000</v>
      </c>
      <c r="W44" s="62">
        <f>IFERROR(SUMIFS('CAJA TIGRES'!$N$1269:$N$1433,'CAJA TIGRES'!$H$1269:$H$1433,"SALIDA",'CAJA TIGRES'!$J$1269:$J$1433,$B44),0)</f>
        <v>0</v>
      </c>
      <c r="X44" s="62">
        <f>IFERROR(SUMIFS(RESERVA!$N$14:$N$14,RESERVA!$H$14:$H$14,"SALIDA",RESERVA!$J$14:$J$14,$B44),0)</f>
        <v>0</v>
      </c>
      <c r="Y44" s="96">
        <f t="shared" si="9"/>
        <v>250000</v>
      </c>
      <c r="Z44" s="96">
        <f>Y44+'JUL25'!Z44</f>
        <v>2030000</v>
      </c>
    </row>
    <row r="45" spans="1:26" x14ac:dyDescent="0.3">
      <c r="A45" s="92"/>
      <c r="B45" s="61" t="s">
        <v>216</v>
      </c>
      <c r="C45" s="146">
        <f>IFERROR(SUMIFS('MGZ121'!$N$1022:$N$1194,'MGZ121'!H$1022:H$1194,"SALIDA",'MGZ121'!$J$1022:$J$1194,$B45),0)</f>
        <v>0</v>
      </c>
      <c r="D45" s="62">
        <f>IFERROR(SUMIFS('MGZ BBVA'!$N$973:$N$1145,'MGZ BBVA'!$H$973:$H$1145,"SALIDA",'MGZ BBVA'!$J$973:$J$1145,$B45),0)</f>
        <v>0</v>
      </c>
      <c r="E45" s="62">
        <f>IFERROR(SUMIFS('MGZ DOLARES'!$N$2:$N$2,'MGZ DOLARES'!$F$2:$F$2,"SALIDA",'MGZ DOLARES'!$J$2:$J$2,$B45),0)</f>
        <v>0</v>
      </c>
      <c r="F45" s="62">
        <f>IFERROR(SUMIFS('MGZ BAJIO'!$N$69:$N$69,'MGZ BAJIO'!$H$69:$H$69,"SALIDA",'MGZ BAJIO'!$J$69:$J$69,$B45),0)</f>
        <v>0</v>
      </c>
      <c r="G45" s="62">
        <f>IFERROR(SUMIFS('VICTOR BANAMEX'!$N$387:$N$458,'VICTOR BANAMEX'!$H$387:$H$458,"SALIDA",'VICTOR BANAMEX'!$J$387:$J$458,$B45),0)</f>
        <v>0</v>
      </c>
      <c r="H45" s="62">
        <f>IFERROR(SUMIFS('VICTOR BANORTE'!$N$77:$N$89,'VICTOR BANORTE'!$H$77:$H$89,"SALIDA",'VICTOR BANORTE'!$J$77:$J$89,$B45),0)</f>
        <v>0</v>
      </c>
      <c r="I45" s="62">
        <f>IFERROR(SUMIFS(RODRIGO!$N$2:$N$2,RODRIGO!$H$2:$H$2,"SALIDA",RODRIGO!$J$2:$J$2,$B45),0)</f>
        <v>0</v>
      </c>
      <c r="J45" s="62">
        <f>IFERROR(SUMIFS(MOY!$N$45:$N$63,MOY!$H$45:$H$63,"SALIDA",MOY!$J$45:$J$63,$B45),0)</f>
        <v>0</v>
      </c>
      <c r="K45" s="62">
        <f>IFERROR(SUMIFS('NORMA RUTH'!$N$63:$N$81,'NORMA RUTH'!$H$63:$H$81,"SALIDA",'NORMA RUTH'!$J$63:$J$81,$B45),0)</f>
        <v>0</v>
      </c>
      <c r="L45" s="62">
        <f>IFERROR(SUMIFS(VALERIA!$N$44:$N$57,VALERIA!$H$44:$H$57,"SALIDA",VALERIA!$J$44:$J$57,$B45),0)</f>
        <v>0</v>
      </c>
      <c r="M45" s="62">
        <f>IFERROR(SUMIFS('MANUEL BANAMEX'!$N$77:$N$105,'MANUEL BANAMEX'!$H$77:$H$105,"SALIDA",'MANUEL BANAMEX'!$J$77:$J$105,$B45),0)</f>
        <v>0</v>
      </c>
      <c r="N45" s="62">
        <f>IFERROR(SUMIFS(ROBERTO!$N$2:$N$2,ROBERTO!$H$2:$H$2,"SALIDA",ROBERTO!$J$2:$J$2,$B45),0)</f>
        <v>0</v>
      </c>
      <c r="O45" s="62">
        <f>IFERROR(SUMIFS(JUAN!$N$80:$N$83,JUAN!$H$80:$H$83,"SALIDA",JUAN!$J$80:$J$83,$B45),0)</f>
        <v>0</v>
      </c>
      <c r="P45" s="62">
        <f>IFERROR(SUMIFS('NORMA SANCHEZ'!$N$74:$N$77,'NORMA SANCHEZ'!$H$74:$H$77,"SALIDA",'NORMA SANCHEZ'!$J$74:$J$77,$B45),0)</f>
        <v>0</v>
      </c>
      <c r="Q45" s="62">
        <f>IFERROR(SUMIFS('JOSE CARLOS'!$N$76:$N$77,'JOSE CARLOS'!$H$76:$H$77,"SALIDA",'JOSE CARLOS'!$J$76:$J$77,$B45),0)</f>
        <v>0</v>
      </c>
      <c r="R45" s="62">
        <f>IFERROR(SUMIFS('LUIS ENRIQUE '!$N$64:$N$65,'LUIS ENRIQUE '!$H$64:$H$65,"SALIDA",'LUIS ENRIQUE '!$J$64:$J$65,$B45),0)</f>
        <v>0</v>
      </c>
      <c r="S45" s="62">
        <f>IFERROR(SUMIFS(CESARIA!$N$84:$N$87,CESARIA!$H$84:$H$87,"SALIDA",CESARIA!$J$84:$J$87,$B45),0)</f>
        <v>0</v>
      </c>
      <c r="T45" s="62">
        <f>IFERROR(SUMIFS(ALAN!$N$82:$N$83,ALAN!$H$82:$H$83,"SALIDA",ALAN!$J$82:$J$83,$B45),0)</f>
        <v>0</v>
      </c>
      <c r="U45" s="62">
        <f>IFERROR(SUMIFS(ELVIA!$N$58:$N$66,ELVIA!$H$58:$H$66,"SALIDA",ELVIA!$J$58:$J$66,$B45),0)</f>
        <v>0</v>
      </c>
      <c r="V45" s="146">
        <f>IFERROR(SUMIFS(CAJA!$N$4578:$N$5282,CAJA!$H$4578:$H$5282,"SALIDA",CAJA!$J$4578:$J$5282,$B45),0)</f>
        <v>2000</v>
      </c>
      <c r="W45" s="62">
        <f>IFERROR(SUMIFS('CAJA TIGRES'!$N$1269:$N$1433,'CAJA TIGRES'!$H$1269:$H$1433,"SALIDA",'CAJA TIGRES'!$J$1269:$J$1433,$B45),0)</f>
        <v>0</v>
      </c>
      <c r="X45" s="62">
        <f>IFERROR(SUMIFS(RESERVA!$N$14:$N$14,RESERVA!$H$14:$H$14,"SALIDA",RESERVA!$J$14:$J$14,$B45),0)</f>
        <v>0</v>
      </c>
      <c r="Y45" s="96">
        <f t="shared" si="9"/>
        <v>2000</v>
      </c>
      <c r="Z45" s="96">
        <f>Y45+'JUL25'!Z45</f>
        <v>33600</v>
      </c>
    </row>
    <row r="46" spans="1:26" x14ac:dyDescent="0.3">
      <c r="A46" s="92"/>
      <c r="B46" s="61" t="s">
        <v>217</v>
      </c>
      <c r="C46" s="146">
        <f>IFERROR(SUMIFS('MGZ121'!$N$1022:$N$1194,'MGZ121'!H$1022:H$1194,"SALIDA",'MGZ121'!$J$1022:$J$1194,$B46),0)</f>
        <v>0</v>
      </c>
      <c r="D46" s="62">
        <f>IFERROR(SUMIFS('MGZ BBVA'!$N$973:$N$1145,'MGZ BBVA'!$H$973:$H$1145,"SALIDA",'MGZ BBVA'!$J$973:$J$1145,$B46),0)</f>
        <v>0</v>
      </c>
      <c r="E46" s="62">
        <f>IFERROR(SUMIFS('MGZ DOLARES'!$N$2:$N$2,'MGZ DOLARES'!$F$2:$F$2,"SALIDA",'MGZ DOLARES'!$J$2:$J$2,$B46),0)</f>
        <v>0</v>
      </c>
      <c r="F46" s="62">
        <f>IFERROR(SUMIFS('MGZ BAJIO'!$N$69:$N$69,'MGZ BAJIO'!$H$69:$H$69,"SALIDA",'MGZ BAJIO'!$J$69:$J$69,$B46),0)</f>
        <v>0</v>
      </c>
      <c r="G46" s="62">
        <f>IFERROR(SUMIFS('VICTOR BANAMEX'!$N$387:$N$458,'VICTOR BANAMEX'!$H$387:$H$458,"SALIDA",'VICTOR BANAMEX'!$J$387:$J$458,$B46),0)</f>
        <v>0</v>
      </c>
      <c r="H46" s="62">
        <f>IFERROR(SUMIFS('VICTOR BANORTE'!$N$77:$N$89,'VICTOR BANORTE'!$H$77:$H$89,"SALIDA",'VICTOR BANORTE'!$J$77:$J$89,$B46),0)</f>
        <v>0</v>
      </c>
      <c r="I46" s="62">
        <f>IFERROR(SUMIFS(RODRIGO!$N$2:$N$2,RODRIGO!$H$2:$H$2,"SALIDA",RODRIGO!$J$2:$J$2,$B46),0)</f>
        <v>0</v>
      </c>
      <c r="J46" s="62">
        <f>IFERROR(SUMIFS(MOY!$N$45:$N$63,MOY!$H$45:$H$63,"SALIDA",MOY!$J$45:$J$63,$B46),0)</f>
        <v>0</v>
      </c>
      <c r="K46" s="62">
        <f>IFERROR(SUMIFS('NORMA RUTH'!$N$63:$N$81,'NORMA RUTH'!$H$63:$H$81,"SALIDA",'NORMA RUTH'!$J$63:$J$81,$B46),0)</f>
        <v>0</v>
      </c>
      <c r="L46" s="62">
        <f>IFERROR(SUMIFS(VALERIA!$N$44:$N$57,VALERIA!$H$44:$H$57,"SALIDA",VALERIA!$J$44:$J$57,$B46),0)</f>
        <v>0</v>
      </c>
      <c r="M46" s="62">
        <f>IFERROR(SUMIFS('MANUEL BANAMEX'!$N$77:$N$105,'MANUEL BANAMEX'!$H$77:$H$105,"SALIDA",'MANUEL BANAMEX'!$J$77:$J$105,$B46),0)</f>
        <v>0</v>
      </c>
      <c r="N46" s="62">
        <f>IFERROR(SUMIFS(ROBERTO!$N$2:$N$2,ROBERTO!$H$2:$H$2,"SALIDA",ROBERTO!$J$2:$J$2,$B46),0)</f>
        <v>0</v>
      </c>
      <c r="O46" s="62">
        <f>IFERROR(SUMIFS(JUAN!$N$80:$N$83,JUAN!$H$80:$H$83,"SALIDA",JUAN!$J$80:$J$83,$B46),0)</f>
        <v>0</v>
      </c>
      <c r="P46" s="62">
        <f>IFERROR(SUMIFS('NORMA SANCHEZ'!$N$74:$N$77,'NORMA SANCHEZ'!$H$74:$H$77,"SALIDA",'NORMA SANCHEZ'!$J$74:$J$77,$B46),0)</f>
        <v>0</v>
      </c>
      <c r="Q46" s="62">
        <f>IFERROR(SUMIFS('JOSE CARLOS'!$N$76:$N$77,'JOSE CARLOS'!$H$76:$H$77,"SALIDA",'JOSE CARLOS'!$J$76:$J$77,$B46),0)</f>
        <v>0</v>
      </c>
      <c r="R46" s="62">
        <f>IFERROR(SUMIFS('LUIS ENRIQUE '!$N$64:$N$65,'LUIS ENRIQUE '!$H$64:$H$65,"SALIDA",'LUIS ENRIQUE '!$J$64:$J$65,$B46),0)</f>
        <v>0</v>
      </c>
      <c r="S46" s="62">
        <f>IFERROR(SUMIFS(CESARIA!$N$84:$N$87,CESARIA!$H$84:$H$87,"SALIDA",CESARIA!$J$84:$J$87,$B46),0)</f>
        <v>0</v>
      </c>
      <c r="T46" s="62">
        <f>IFERROR(SUMIFS(ALAN!$N$82:$N$83,ALAN!$H$82:$H$83,"SALIDA",ALAN!$J$82:$J$83,$B46),0)</f>
        <v>0</v>
      </c>
      <c r="U46" s="62">
        <f>IFERROR(SUMIFS(ELVIA!$N$58:$N$66,ELVIA!$H$58:$H$66,"SALIDA",ELVIA!$J$58:$J$66,$B46),0)</f>
        <v>0</v>
      </c>
      <c r="V46" s="146">
        <f>IFERROR(SUMIFS(CAJA!$N$4578:$N$5282,CAJA!$H$4578:$H$5282,"SALIDA",CAJA!$J$4578:$J$5282,$B46),0)</f>
        <v>0</v>
      </c>
      <c r="W46" s="62">
        <f>IFERROR(SUMIFS('CAJA TIGRES'!$N$1269:$N$1433,'CAJA TIGRES'!$H$1269:$H$1433,"SALIDA",'CAJA TIGRES'!$J$1269:$J$1433,$B46),0)</f>
        <v>0</v>
      </c>
      <c r="X46" s="62">
        <f>IFERROR(SUMIFS(RESERVA!$N$14:$N$14,RESERVA!$H$14:$H$14,"SALIDA",RESERVA!$J$14:$J$14,$B46),0)</f>
        <v>0</v>
      </c>
      <c r="Y46" s="96">
        <f t="shared" si="9"/>
        <v>0</v>
      </c>
      <c r="Z46" s="96">
        <f>Y46+'JUL25'!Z46</f>
        <v>350</v>
      </c>
    </row>
    <row r="47" spans="1:26" x14ac:dyDescent="0.3">
      <c r="A47" s="92"/>
      <c r="B47" s="61" t="s">
        <v>219</v>
      </c>
      <c r="C47" s="146">
        <f>IFERROR(SUMIFS('MGZ121'!$N$1022:$N$1194,'MGZ121'!H$1022:H$1194,"SALIDA",'MGZ121'!$J$1022:$J$1194,$B47),0)</f>
        <v>0</v>
      </c>
      <c r="D47" s="62">
        <f>IFERROR(SUMIFS('MGZ BBVA'!$N$973:$N$1145,'MGZ BBVA'!$H$973:$H$1145,"SALIDA",'MGZ BBVA'!$J$973:$J$1145,$B47),0)</f>
        <v>0</v>
      </c>
      <c r="E47" s="62">
        <f>IFERROR(SUMIFS('MGZ DOLARES'!$N$2:$N$2,'MGZ DOLARES'!$F$2:$F$2,"SALIDA",'MGZ DOLARES'!$J$2:$J$2,$B47),0)</f>
        <v>0</v>
      </c>
      <c r="F47" s="62">
        <f>IFERROR(SUMIFS('MGZ BAJIO'!$N$69:$N$69,'MGZ BAJIO'!$H$69:$H$69,"SALIDA",'MGZ BAJIO'!$J$69:$J$69,$B47),0)</f>
        <v>0</v>
      </c>
      <c r="G47" s="62">
        <f>IFERROR(SUMIFS('VICTOR BANAMEX'!$N$387:$N$458,'VICTOR BANAMEX'!$H$387:$H$458,"SALIDA",'VICTOR BANAMEX'!$J$387:$J$458,$B47),0)</f>
        <v>0</v>
      </c>
      <c r="H47" s="62">
        <f>IFERROR(SUMIFS('VICTOR BANORTE'!$N$77:$N$89,'VICTOR BANORTE'!$H$77:$H$89,"SALIDA",'VICTOR BANORTE'!$J$77:$J$89,$B47),0)</f>
        <v>0</v>
      </c>
      <c r="I47" s="62">
        <f>IFERROR(SUMIFS(RODRIGO!$N$2:$N$2,RODRIGO!$H$2:$H$2,"SALIDA",RODRIGO!$J$2:$J$2,$B47),0)</f>
        <v>0</v>
      </c>
      <c r="J47" s="62">
        <f>IFERROR(SUMIFS(MOY!$N$45:$N$63,MOY!$H$45:$H$63,"SALIDA",MOY!$J$45:$J$63,$B47),0)</f>
        <v>0</v>
      </c>
      <c r="K47" s="62">
        <f>IFERROR(SUMIFS('NORMA RUTH'!$N$63:$N$81,'NORMA RUTH'!$H$63:$H$81,"SALIDA",'NORMA RUTH'!$J$63:$J$81,$B47),0)</f>
        <v>0</v>
      </c>
      <c r="L47" s="62">
        <f>IFERROR(SUMIFS(VALERIA!$N$44:$N$57,VALERIA!$H$44:$H$57,"SALIDA",VALERIA!$J$44:$J$57,$B47),0)</f>
        <v>0</v>
      </c>
      <c r="M47" s="62">
        <f>IFERROR(SUMIFS('MANUEL BANAMEX'!$N$77:$N$105,'MANUEL BANAMEX'!$H$77:$H$105,"SALIDA",'MANUEL BANAMEX'!$J$77:$J$105,$B47),0)</f>
        <v>0</v>
      </c>
      <c r="N47" s="62">
        <f>IFERROR(SUMIFS(ROBERTO!$N$2:$N$2,ROBERTO!$H$2:$H$2,"SALIDA",ROBERTO!$J$2:$J$2,$B47),0)</f>
        <v>0</v>
      </c>
      <c r="O47" s="62">
        <f>IFERROR(SUMIFS(JUAN!$N$80:$N$83,JUAN!$H$80:$H$83,"SALIDA",JUAN!$J$80:$J$83,$B47),0)</f>
        <v>0</v>
      </c>
      <c r="P47" s="62">
        <f>IFERROR(SUMIFS('NORMA SANCHEZ'!$N$74:$N$77,'NORMA SANCHEZ'!$H$74:$H$77,"SALIDA",'NORMA SANCHEZ'!$J$74:$J$77,$B47),0)</f>
        <v>0</v>
      </c>
      <c r="Q47" s="62">
        <f>IFERROR(SUMIFS('JOSE CARLOS'!$N$76:$N$77,'JOSE CARLOS'!$H$76:$H$77,"SALIDA",'JOSE CARLOS'!$J$76:$J$77,$B47),0)</f>
        <v>0</v>
      </c>
      <c r="R47" s="62">
        <f>IFERROR(SUMIFS('LUIS ENRIQUE '!$N$64:$N$65,'LUIS ENRIQUE '!$H$64:$H$65,"SALIDA",'LUIS ENRIQUE '!$J$64:$J$65,$B47),0)</f>
        <v>0</v>
      </c>
      <c r="S47" s="62">
        <f>IFERROR(SUMIFS(CESARIA!$N$84:$N$87,CESARIA!$H$84:$H$87,"SALIDA",CESARIA!$J$84:$J$87,$B47),0)</f>
        <v>0</v>
      </c>
      <c r="T47" s="62">
        <f>IFERROR(SUMIFS(ALAN!$N$82:$N$83,ALAN!$H$82:$H$83,"SALIDA",ALAN!$J$82:$J$83,$B47),0)</f>
        <v>0</v>
      </c>
      <c r="U47" s="62">
        <f>IFERROR(SUMIFS(ELVIA!$N$58:$N$66,ELVIA!$H$58:$H$66,"SALIDA",ELVIA!$J$58:$J$66,$B47),0)</f>
        <v>0</v>
      </c>
      <c r="V47" s="146">
        <f>IFERROR(SUMIFS(CAJA!$N$4578:$N$5282,CAJA!$H$4578:$H$5282,"SALIDA",CAJA!$J$4578:$J$5282,$B47),0)</f>
        <v>25498.5</v>
      </c>
      <c r="W47" s="62">
        <f>IFERROR(SUMIFS('CAJA TIGRES'!$N$1269:$N$1433,'CAJA TIGRES'!$H$1269:$H$1433,"SALIDA",'CAJA TIGRES'!$J$1269:$J$1433,$B47),0)</f>
        <v>0</v>
      </c>
      <c r="X47" s="62">
        <f>IFERROR(SUMIFS(RESERVA!$N$14:$N$14,RESERVA!$H$14:$H$14,"SALIDA",RESERVA!$J$14:$J$14,$B47),0)</f>
        <v>0</v>
      </c>
      <c r="Y47" s="96">
        <f t="shared" si="9"/>
        <v>25498.5</v>
      </c>
      <c r="Z47" s="96">
        <f>Y47+'JUL25'!Z47</f>
        <v>175749.5</v>
      </c>
    </row>
    <row r="48" spans="1:26" x14ac:dyDescent="0.3">
      <c r="A48" s="92"/>
      <c r="B48" s="61" t="s">
        <v>250</v>
      </c>
      <c r="C48" s="146">
        <f>IFERROR(SUMIFS('MGZ121'!$N$1022:$N$1194,'MGZ121'!H$1022:H$1194,"SALIDA",'MGZ121'!$J$1022:$J$1194,$B48),0)</f>
        <v>0</v>
      </c>
      <c r="D48" s="62">
        <f>IFERROR(SUMIFS('MGZ BBVA'!$N$973:$N$1145,'MGZ BBVA'!$H$973:$H$1145,"SALIDA",'MGZ BBVA'!$J$973:$J$1145,$B48),0)</f>
        <v>0</v>
      </c>
      <c r="E48" s="62">
        <f>IFERROR(SUMIFS('MGZ DOLARES'!$N$2:$N$2,'MGZ DOLARES'!$F$2:$F$2,"SALIDA",'MGZ DOLARES'!$J$2:$J$2,$B48),0)</f>
        <v>0</v>
      </c>
      <c r="F48" s="62">
        <f>IFERROR(SUMIFS('MGZ BAJIO'!$N$69:$N$69,'MGZ BAJIO'!$H$69:$H$69,"SALIDA",'MGZ BAJIO'!$J$69:$J$69,$B48),0)</f>
        <v>0</v>
      </c>
      <c r="G48" s="62">
        <f>IFERROR(SUMIFS('VICTOR BANAMEX'!$N$387:$N$458,'VICTOR BANAMEX'!$H$387:$H$458,"SALIDA",'VICTOR BANAMEX'!$J$387:$J$458,$B48),0)</f>
        <v>0</v>
      </c>
      <c r="H48" s="62">
        <f>IFERROR(SUMIFS('VICTOR BANORTE'!$N$77:$N$89,'VICTOR BANORTE'!$H$77:$H$89,"SALIDA",'VICTOR BANORTE'!$J$77:$J$89,$B48),0)</f>
        <v>0</v>
      </c>
      <c r="I48" s="62">
        <f>IFERROR(SUMIFS(RODRIGO!$N$2:$N$2,RODRIGO!$H$2:$H$2,"SALIDA",RODRIGO!$J$2:$J$2,$B48),0)</f>
        <v>0</v>
      </c>
      <c r="J48" s="62">
        <f>IFERROR(SUMIFS(MOY!$N$45:$N$63,MOY!$H$45:$H$63,"SALIDA",MOY!$J$45:$J$63,$B48),0)</f>
        <v>0</v>
      </c>
      <c r="K48" s="62">
        <f>IFERROR(SUMIFS('NORMA RUTH'!$N$63:$N$81,'NORMA RUTH'!$H$63:$H$81,"SALIDA",'NORMA RUTH'!$J$63:$J$81,$B48),0)</f>
        <v>0</v>
      </c>
      <c r="L48" s="62">
        <f>IFERROR(SUMIFS(VALERIA!$N$44:$N$57,VALERIA!$H$44:$H$57,"SALIDA",VALERIA!$J$44:$J$57,$B48),0)</f>
        <v>0</v>
      </c>
      <c r="M48" s="62">
        <f>IFERROR(SUMIFS('MANUEL BANAMEX'!$N$77:$N$105,'MANUEL BANAMEX'!$H$77:$H$105,"SALIDA",'MANUEL BANAMEX'!$J$77:$J$105,$B48),0)</f>
        <v>0</v>
      </c>
      <c r="N48" s="62">
        <f>IFERROR(SUMIFS(ROBERTO!$N$2:$N$2,ROBERTO!$H$2:$H$2,"SALIDA",ROBERTO!$J$2:$J$2,$B48),0)</f>
        <v>0</v>
      </c>
      <c r="O48" s="62">
        <f>IFERROR(SUMIFS(JUAN!$N$80:$N$83,JUAN!$H$80:$H$83,"SALIDA",JUAN!$J$80:$J$83,$B48),0)</f>
        <v>0</v>
      </c>
      <c r="P48" s="62">
        <f>IFERROR(SUMIFS('NORMA SANCHEZ'!$N$74:$N$77,'NORMA SANCHEZ'!$H$74:$H$77,"SALIDA",'NORMA SANCHEZ'!$J$74:$J$77,$B48),0)</f>
        <v>0</v>
      </c>
      <c r="Q48" s="62">
        <f>IFERROR(SUMIFS('JOSE CARLOS'!$N$76:$N$77,'JOSE CARLOS'!$H$76:$H$77,"SALIDA",'JOSE CARLOS'!$J$76:$J$77,$B48),0)</f>
        <v>0</v>
      </c>
      <c r="R48" s="62">
        <f>IFERROR(SUMIFS('LUIS ENRIQUE '!$N$64:$N$65,'LUIS ENRIQUE '!$H$64:$H$65,"SALIDA",'LUIS ENRIQUE '!$J$64:$J$65,$B48),0)</f>
        <v>0</v>
      </c>
      <c r="S48" s="62">
        <f>IFERROR(SUMIFS(CESARIA!$N$84:$N$87,CESARIA!$H$84:$H$87,"SALIDA",CESARIA!$J$84:$J$87,$B48),0)</f>
        <v>0</v>
      </c>
      <c r="T48" s="62">
        <f>IFERROR(SUMIFS(ALAN!$N$82:$N$83,ALAN!$H$82:$H$83,"SALIDA",ALAN!$J$82:$J$83,$B48),0)</f>
        <v>0</v>
      </c>
      <c r="U48" s="62">
        <f>IFERROR(SUMIFS(ELVIA!$N$58:$N$66,ELVIA!$H$58:$H$66,"SALIDA",ELVIA!$J$58:$J$66,$B48),0)</f>
        <v>0</v>
      </c>
      <c r="V48" s="146">
        <f>IFERROR(SUMIFS(CAJA!$N$4578:$N$5282,CAJA!$H$4578:$H$5282,"SALIDA",CAJA!$J$4578:$J$5282,$B48),0)</f>
        <v>0</v>
      </c>
      <c r="W48" s="62">
        <f>IFERROR(SUMIFS('CAJA TIGRES'!$N$1269:$N$1433,'CAJA TIGRES'!$H$1269:$H$1433,"SALIDA",'CAJA TIGRES'!$J$1269:$J$1433,$B48),0)</f>
        <v>0</v>
      </c>
      <c r="X48" s="62">
        <f>IFERROR(SUMIFS(RESERVA!$N$14:$N$14,RESERVA!$H$14:$H$14,"SALIDA",RESERVA!$J$14:$J$14,$B48),0)</f>
        <v>0</v>
      </c>
      <c r="Y48" s="96">
        <f t="shared" si="9"/>
        <v>0</v>
      </c>
      <c r="Z48" s="96">
        <f>Y48+'JUL25'!Z48</f>
        <v>0</v>
      </c>
    </row>
    <row r="49" spans="1:26" s="180" customFormat="1" x14ac:dyDescent="0.3">
      <c r="A49" s="180">
        <v>6</v>
      </c>
      <c r="B49" s="181" t="s">
        <v>56</v>
      </c>
      <c r="C49" s="135">
        <f>SUM(C50:C59)</f>
        <v>65690.959999999992</v>
      </c>
      <c r="D49" s="135">
        <f t="shared" ref="D49:Z49" si="10">SUM(D50:D59)</f>
        <v>8374.32</v>
      </c>
      <c r="E49" s="135">
        <f t="shared" si="10"/>
        <v>0</v>
      </c>
      <c r="F49" s="135">
        <f t="shared" si="10"/>
        <v>0</v>
      </c>
      <c r="G49" s="135">
        <f t="shared" si="10"/>
        <v>81281.899999999994</v>
      </c>
      <c r="H49" s="135">
        <f t="shared" si="10"/>
        <v>0</v>
      </c>
      <c r="I49" s="135">
        <f t="shared" si="10"/>
        <v>0</v>
      </c>
      <c r="J49" s="135">
        <f t="shared" si="10"/>
        <v>0</v>
      </c>
      <c r="K49" s="135">
        <f t="shared" si="10"/>
        <v>0</v>
      </c>
      <c r="L49" s="135">
        <f t="shared" si="10"/>
        <v>0</v>
      </c>
      <c r="M49" s="135">
        <f t="shared" si="10"/>
        <v>42381.4</v>
      </c>
      <c r="N49" s="135">
        <f>SUM(N50:N59)</f>
        <v>0</v>
      </c>
      <c r="O49" s="135">
        <f t="shared" si="10"/>
        <v>1286.74</v>
      </c>
      <c r="P49" s="135">
        <f t="shared" si="10"/>
        <v>0</v>
      </c>
      <c r="Q49" s="135">
        <f t="shared" si="10"/>
        <v>0</v>
      </c>
      <c r="R49" s="135">
        <f t="shared" si="10"/>
        <v>0</v>
      </c>
      <c r="S49" s="135">
        <f t="shared" si="10"/>
        <v>1286.74</v>
      </c>
      <c r="T49" s="135">
        <f t="shared" si="10"/>
        <v>0</v>
      </c>
      <c r="U49" s="135">
        <f>SUM(U50:U59)</f>
        <v>0</v>
      </c>
      <c r="V49" s="135">
        <f t="shared" si="10"/>
        <v>42789</v>
      </c>
      <c r="W49" s="135">
        <f t="shared" si="10"/>
        <v>0</v>
      </c>
      <c r="X49" s="135">
        <f t="shared" si="10"/>
        <v>0</v>
      </c>
      <c r="Y49" s="135">
        <f t="shared" si="10"/>
        <v>243091.06</v>
      </c>
      <c r="Z49" s="135">
        <f t="shared" si="10"/>
        <v>2385750.6500000004</v>
      </c>
    </row>
    <row r="50" spans="1:26" x14ac:dyDescent="0.3">
      <c r="A50">
        <v>6.1</v>
      </c>
      <c r="B50" s="60" t="s">
        <v>88</v>
      </c>
      <c r="C50" s="146">
        <f>IFERROR(SUMIFS('MGZ121'!$N$1022:$N$1194,'MGZ121'!H$1022:H$1194,"SALIDA",'MGZ121'!$J$1022:$J$1194,$B50),0)</f>
        <v>13218.56</v>
      </c>
      <c r="D50" s="62">
        <f>IFERROR(SUMIFS('MGZ BBVA'!$N$973:$N$1145,'MGZ BBVA'!$H$973:$H$1145,"SALIDA",'MGZ BBVA'!$J$973:$J$1145,$B50),0)</f>
        <v>6324.32</v>
      </c>
      <c r="E50" s="62">
        <f>IFERROR(SUMIFS('MGZ DOLARES'!$N$2:$N$2,'MGZ DOLARES'!$F$2:$F$2,"SALIDA",'MGZ DOLARES'!$J$2:$J$2,$B50),0)</f>
        <v>0</v>
      </c>
      <c r="F50" s="62">
        <f>IFERROR(SUMIFS('MGZ BAJIO'!$N$69:$N$69,'MGZ BAJIO'!$H$69:$H$69,"SALIDA",'MGZ BAJIO'!$J$69:$J$69,$B50),0)</f>
        <v>0</v>
      </c>
      <c r="G50" s="62">
        <f>IFERROR(SUMIFS('VICTOR BANAMEX'!$N$387:$N$458,'VICTOR BANAMEX'!$H$387:$H$458,"SALIDA",'VICTOR BANAMEX'!$J$387:$J$458,$B50),0)</f>
        <v>43700</v>
      </c>
      <c r="H50" s="62">
        <f>IFERROR(SUMIFS('VICTOR BANORTE'!$N$77:$N$89,'VICTOR BANORTE'!$H$77:$H$89,"SALIDA",'VICTOR BANORTE'!$J$77:$J$89,$B50),0)</f>
        <v>0</v>
      </c>
      <c r="I50" s="62">
        <f>IFERROR(SUMIFS(RODRIGO!$N$2:$N$2,RODRIGO!$H$2:$H$2,"SALIDA",RODRIGO!$J$2:$J$2,$B50),0)</f>
        <v>0</v>
      </c>
      <c r="J50" s="62">
        <f>IFERROR(SUMIFS(MOY!$N$45:$N$63,MOY!$H$45:$H$63,"SALIDA",MOY!$J$45:$J$63,$B50),0)</f>
        <v>0</v>
      </c>
      <c r="K50" s="62">
        <f>IFERROR(SUMIFS('NORMA RUTH'!$N$63:$N$81,'NORMA RUTH'!$H$63:$H$81,"SALIDA",'NORMA RUTH'!$J$63:$J$81,$B50),0)</f>
        <v>0</v>
      </c>
      <c r="L50" s="62">
        <f>IFERROR(SUMIFS(VALERIA!$N$44:$N$57,VALERIA!$H$44:$H$57,"SALIDA",VALERIA!$J$44:$J$57,$B50),0)</f>
        <v>0</v>
      </c>
      <c r="M50" s="62">
        <f>IFERROR(SUMIFS('MANUEL BANAMEX'!$N$77:$N$105,'MANUEL BANAMEX'!$H$77:$H$105,"SALIDA",'MANUEL BANAMEX'!$J$77:$J$105,$B50),0)</f>
        <v>0</v>
      </c>
      <c r="N50" s="62">
        <f>IFERROR(SUMIFS(ROBERTO!$N$2:$N$2,ROBERTO!$H$2:$H$2,"SALIDA",ROBERTO!$J$2:$J$2,$B50),0)</f>
        <v>0</v>
      </c>
      <c r="O50" s="62">
        <f>IFERROR(SUMIFS(JUAN!$N$80:$N$83,JUAN!$H$80:$H$83,"SALIDA",JUAN!$J$80:$J$83,$B50),0)</f>
        <v>0</v>
      </c>
      <c r="P50" s="62">
        <f>IFERROR(SUMIFS('NORMA SANCHEZ'!$N$74:$N$77,'NORMA SANCHEZ'!$H$74:$H$77,"SALIDA",'NORMA SANCHEZ'!$J$74:$J$77,$B50),0)</f>
        <v>0</v>
      </c>
      <c r="Q50" s="62">
        <f>IFERROR(SUMIFS('JOSE CARLOS'!$N$76:$N$77,'JOSE CARLOS'!$H$76:$H$77,"SALIDA",'JOSE CARLOS'!$J$76:$J$77,$B50),0)</f>
        <v>0</v>
      </c>
      <c r="R50" s="62">
        <f>IFERROR(SUMIFS('LUIS ENRIQUE '!$N$64:$N$65,'LUIS ENRIQUE '!$H$64:$H$65,"SALIDA",'LUIS ENRIQUE '!$J$64:$J$65,$B50),0)</f>
        <v>0</v>
      </c>
      <c r="S50" s="62">
        <f>IFERROR(SUMIFS(CESARIA!$N$84:$N$87,CESARIA!$H$84:$H$87,"SALIDA",CESARIA!$J$84:$J$87,$B50),0)</f>
        <v>0</v>
      </c>
      <c r="T50" s="62">
        <f>IFERROR(SUMIFS(ALAN!$N$82:$N$83,ALAN!$H$82:$H$83,"SALIDA",ALAN!$J$82:$J$83,$B50),0)</f>
        <v>0</v>
      </c>
      <c r="U50" s="62">
        <f>IFERROR(SUMIFS(ELVIA!$N$58:$N$66,ELVIA!$H$58:$H$66,"SALIDA",ELVIA!$J$58:$J$66,$B50),0)</f>
        <v>0</v>
      </c>
      <c r="V50" s="146">
        <f>IFERROR(SUMIFS(CAJA!$N$4578:$N$5282,CAJA!$H$4578:$H$5282,"SALIDA",CAJA!$J$4578:$J$5282,$B50),0)</f>
        <v>2000</v>
      </c>
      <c r="W50" s="62">
        <f>IFERROR(SUMIFS('CAJA TIGRES'!$N$1269:$N$1433,'CAJA TIGRES'!$H$1269:$H$1433,"SALIDA",'CAJA TIGRES'!$J$1269:$J$1433,$B50),0)</f>
        <v>0</v>
      </c>
      <c r="X50" s="62">
        <f>IFERROR(SUMIFS(RESERVA!$N$14:$N$14,RESERVA!$H$14:$H$14,"SALIDA",RESERVA!$J$14:$J$14,$B50),0)</f>
        <v>0</v>
      </c>
      <c r="Y50" s="96">
        <f t="shared" ref="Y50:Y59" si="11">SUM(C50:X50)</f>
        <v>65242.879999999997</v>
      </c>
      <c r="Z50" s="96">
        <f>Y50+'JUL25'!Z50</f>
        <v>669714.24</v>
      </c>
    </row>
    <row r="51" spans="1:26" x14ac:dyDescent="0.3">
      <c r="A51">
        <v>6.2</v>
      </c>
      <c r="B51" s="60" t="s">
        <v>89</v>
      </c>
      <c r="C51" s="146">
        <f>IFERROR(SUMIFS('MGZ121'!$N$1022:$N$1194,'MGZ121'!H$1022:H$1194,"SALIDA",'MGZ121'!$J$1022:$J$1194,$B51),0)</f>
        <v>42672.4</v>
      </c>
      <c r="D51" s="62">
        <f>IFERROR(SUMIFS('MGZ BBVA'!$N$973:$N$1145,'MGZ BBVA'!$H$973:$H$1145,"SALIDA",'MGZ BBVA'!$J$973:$J$1145,$B51),0)</f>
        <v>0</v>
      </c>
      <c r="E51" s="62">
        <f>IFERROR(SUMIFS('MGZ DOLARES'!$N$2:$N$2,'MGZ DOLARES'!$F$2:$F$2,"SALIDA",'MGZ DOLARES'!$J$2:$J$2,$B51),0)</f>
        <v>0</v>
      </c>
      <c r="F51" s="62">
        <f>IFERROR(SUMIFS('MGZ BAJIO'!$N$69:$N$69,'MGZ BAJIO'!$H$69:$H$69,"SALIDA",'MGZ BAJIO'!$J$69:$J$69,$B51),0)</f>
        <v>0</v>
      </c>
      <c r="G51" s="62">
        <f>IFERROR(SUMIFS('VICTOR BANAMEX'!$N$387:$N$458,'VICTOR BANAMEX'!$H$387:$H$458,"SALIDA",'VICTOR BANAMEX'!$J$387:$J$458,$B51),0)</f>
        <v>0</v>
      </c>
      <c r="H51" s="62">
        <f>IFERROR(SUMIFS('VICTOR BANORTE'!$N$77:$N$89,'VICTOR BANORTE'!$H$77:$H$89,"SALIDA",'VICTOR BANORTE'!$J$77:$J$89,$B51),0)</f>
        <v>0</v>
      </c>
      <c r="I51" s="62">
        <f>IFERROR(SUMIFS(RODRIGO!$N$2:$N$2,RODRIGO!$H$2:$H$2,"SALIDA",RODRIGO!$J$2:$J$2,$B51),0)</f>
        <v>0</v>
      </c>
      <c r="J51" s="62">
        <f>IFERROR(SUMIFS(MOY!$N$45:$N$63,MOY!$H$45:$H$63,"SALIDA",MOY!$J$45:$J$63,$B51),0)</f>
        <v>0</v>
      </c>
      <c r="K51" s="62">
        <f>IFERROR(SUMIFS('NORMA RUTH'!$N$63:$N$81,'NORMA RUTH'!$H$63:$H$81,"SALIDA",'NORMA RUTH'!$J$63:$J$81,$B51),0)</f>
        <v>0</v>
      </c>
      <c r="L51" s="62">
        <f>IFERROR(SUMIFS(VALERIA!$N$44:$N$57,VALERIA!$H$44:$H$57,"SALIDA",VALERIA!$J$44:$J$57,$B51),0)</f>
        <v>0</v>
      </c>
      <c r="M51" s="62">
        <f>IFERROR(SUMIFS('MANUEL BANAMEX'!$N$77:$N$105,'MANUEL BANAMEX'!$H$77:$H$105,"SALIDA",'MANUEL BANAMEX'!$J$77:$J$105,$B51),0)</f>
        <v>0</v>
      </c>
      <c r="N51" s="62">
        <f>IFERROR(SUMIFS(ROBERTO!$N$2:$N$2,ROBERTO!$H$2:$H$2,"SALIDA",ROBERTO!$J$2:$J$2,$B51),0)</f>
        <v>0</v>
      </c>
      <c r="O51" s="62">
        <f>IFERROR(SUMIFS(JUAN!$N$80:$N$83,JUAN!$H$80:$H$83,"SALIDA",JUAN!$J$80:$J$83,$B51),0)</f>
        <v>1286.74</v>
      </c>
      <c r="P51" s="62">
        <f>IFERROR(SUMIFS('NORMA SANCHEZ'!$N$74:$N$77,'NORMA SANCHEZ'!$H$74:$H$77,"SALIDA",'NORMA SANCHEZ'!$J$74:$J$77,$B51),0)</f>
        <v>0</v>
      </c>
      <c r="Q51" s="62">
        <f>IFERROR(SUMIFS('JOSE CARLOS'!$N$76:$N$77,'JOSE CARLOS'!$H$76:$H$77,"SALIDA",'JOSE CARLOS'!$J$76:$J$77,$B51),0)</f>
        <v>0</v>
      </c>
      <c r="R51" s="62">
        <f>IFERROR(SUMIFS('LUIS ENRIQUE '!$N$64:$N$65,'LUIS ENRIQUE '!$H$64:$H$65,"SALIDA",'LUIS ENRIQUE '!$J$64:$J$65,$B51),0)</f>
        <v>0</v>
      </c>
      <c r="S51" s="62">
        <f>IFERROR(SUMIFS(CESARIA!$N$84:$N$87,CESARIA!$H$84:$H$87,"SALIDA",CESARIA!$J$84:$J$87,$B51),0)</f>
        <v>1286.74</v>
      </c>
      <c r="T51" s="62">
        <f>IFERROR(SUMIFS(ALAN!$N$82:$N$83,ALAN!$H$82:$H$83,"SALIDA",ALAN!$J$82:$J$83,$B51),0)</f>
        <v>0</v>
      </c>
      <c r="U51" s="62">
        <f>IFERROR(SUMIFS(ELVIA!$N$58:$N$66,ELVIA!$H$58:$H$66,"SALIDA",ELVIA!$J$58:$J$66,$B51),0)</f>
        <v>0</v>
      </c>
      <c r="V51" s="146">
        <f>IFERROR(SUMIFS(CAJA!$N$4578:$N$5282,CAJA!$H$4578:$H$5282,"SALIDA",CAJA!$J$4578:$J$5282,$B51),0)</f>
        <v>0</v>
      </c>
      <c r="W51" s="62">
        <f>IFERROR(SUMIFS('CAJA TIGRES'!$N$1269:$N$1433,'CAJA TIGRES'!$H$1269:$H$1433,"SALIDA",'CAJA TIGRES'!$J$1269:$J$1433,$B51),0)</f>
        <v>0</v>
      </c>
      <c r="X51" s="62">
        <f>IFERROR(SUMIFS(RESERVA!$N$14:$N$14,RESERVA!$H$14:$H$14,"SALIDA",RESERVA!$J$14:$J$14,$B51),0)</f>
        <v>0</v>
      </c>
      <c r="Y51" s="96">
        <f t="shared" si="11"/>
        <v>45245.88</v>
      </c>
      <c r="Z51" s="96">
        <f>Y51+'JUL25'!Z51</f>
        <v>959229.47000000009</v>
      </c>
    </row>
    <row r="52" spans="1:26" x14ac:dyDescent="0.3">
      <c r="B52" s="60" t="s">
        <v>8786</v>
      </c>
      <c r="C52" s="146">
        <f>IFERROR(SUMIFS('MGZ121'!$N$1022:$N$1194,'MGZ121'!H$1022:H$1194,"SALIDA",'MGZ121'!$J$1022:$J$1194,$B52),0)</f>
        <v>9800</v>
      </c>
      <c r="D52" s="62">
        <f>IFERROR(SUMIFS('MGZ BBVA'!$N$973:$N$1145,'MGZ BBVA'!$H$973:$H$1145,"SALIDA",'MGZ BBVA'!$J$973:$J$1145,$B52),0)</f>
        <v>0</v>
      </c>
      <c r="E52" s="62">
        <f>IFERROR(SUMIFS('MGZ DOLARES'!$N$2:$N$2,'MGZ DOLARES'!$F$2:$F$2,"SALIDA",'MGZ DOLARES'!$J$2:$J$2,$B52),0)</f>
        <v>0</v>
      </c>
      <c r="F52" s="62">
        <f>IFERROR(SUMIFS('MGZ BAJIO'!$N$69:$N$69,'MGZ BAJIO'!$H$69:$H$69,"SALIDA",'MGZ BAJIO'!$J$69:$J$69,$B52),0)</f>
        <v>0</v>
      </c>
      <c r="G52" s="62">
        <f>IFERROR(SUMIFS('VICTOR BANAMEX'!$N$387:$N$458,'VICTOR BANAMEX'!$H$387:$H$458,"SALIDA",'VICTOR BANAMEX'!$J$387:$J$458,$B52),0)</f>
        <v>15543.58</v>
      </c>
      <c r="H52" s="62">
        <f>IFERROR(SUMIFS('VICTOR BANORTE'!$N$77:$N$89,'VICTOR BANORTE'!$H$77:$H$89,"SALIDA",'VICTOR BANORTE'!$J$77:$J$89,$B52),0)</f>
        <v>0</v>
      </c>
      <c r="I52" s="62">
        <f>IFERROR(SUMIFS(RODRIGO!$N$2:$N$2,RODRIGO!$H$2:$H$2,"SALIDA",RODRIGO!$J$2:$J$2,$B52),0)</f>
        <v>0</v>
      </c>
      <c r="J52" s="62">
        <f>IFERROR(SUMIFS(MOY!$N$45:$N$63,MOY!$H$45:$H$63,"SALIDA",MOY!$J$45:$J$63,$B52),0)</f>
        <v>0</v>
      </c>
      <c r="K52" s="62">
        <f>IFERROR(SUMIFS('NORMA RUTH'!$N$63:$N$81,'NORMA RUTH'!$H$63:$H$81,"SALIDA",'NORMA RUTH'!$J$63:$J$81,$B52),0)</f>
        <v>0</v>
      </c>
      <c r="L52" s="62">
        <f>IFERROR(SUMIFS(VALERIA!$N$44:$N$57,VALERIA!$H$44:$H$57,"SALIDA",VALERIA!$J$44:$J$57,$B52),0)</f>
        <v>0</v>
      </c>
      <c r="M52" s="62">
        <f>IFERROR(SUMIFS('MANUEL BANAMEX'!$N$77:$N$105,'MANUEL BANAMEX'!$H$77:$H$105,"SALIDA",'MANUEL BANAMEX'!$J$77:$J$105,$B52),0)</f>
        <v>0</v>
      </c>
      <c r="N52" s="62">
        <f>IFERROR(SUMIFS(ROBERTO!$N$2:$N$2,ROBERTO!$H$2:$H$2,"SALIDA",ROBERTO!$J$2:$J$2,$B52),0)</f>
        <v>0</v>
      </c>
      <c r="O52" s="62">
        <f>IFERROR(SUMIFS(JUAN!$N$80:$N$83,JUAN!$H$80:$H$83,"SALIDA",JUAN!$J$80:$J$83,$B52),0)</f>
        <v>0</v>
      </c>
      <c r="P52" s="62">
        <f>IFERROR(SUMIFS('NORMA SANCHEZ'!$N$74:$N$77,'NORMA SANCHEZ'!$H$74:$H$77,"SALIDA",'NORMA SANCHEZ'!$J$74:$J$77,$B52),0)</f>
        <v>0</v>
      </c>
      <c r="Q52" s="62">
        <f>IFERROR(SUMIFS('JOSE CARLOS'!$N$76:$N$77,'JOSE CARLOS'!$H$76:$H$77,"SALIDA",'JOSE CARLOS'!$J$76:$J$77,$B52),0)</f>
        <v>0</v>
      </c>
      <c r="R52" s="62">
        <f>IFERROR(SUMIFS('LUIS ENRIQUE '!$N$64:$N$65,'LUIS ENRIQUE '!$H$64:$H$65,"SALIDA",'LUIS ENRIQUE '!$J$64:$J$65,$B52),0)</f>
        <v>0</v>
      </c>
      <c r="S52" s="62">
        <f>IFERROR(SUMIFS(CESARIA!$N$84:$N$87,CESARIA!$H$84:$H$87,"SALIDA",CESARIA!$J$84:$J$87,$B52),0)</f>
        <v>0</v>
      </c>
      <c r="T52" s="62">
        <f>IFERROR(SUMIFS(ALAN!$N$82:$N$83,ALAN!$H$82:$H$83,"SALIDA",ALAN!$J$82:$J$83,$B52),0)</f>
        <v>0</v>
      </c>
      <c r="U52" s="62">
        <f>IFERROR(SUMIFS(ELVIA!$N$58:$N$66,ELVIA!$H$58:$H$66,"SALIDA",ELVIA!$J$58:$J$66,$B52),0)</f>
        <v>0</v>
      </c>
      <c r="V52" s="146">
        <f>IFERROR(SUMIFS(CAJA!$N$4578:$N$5282,CAJA!$H$4578:$H$5282,"SALIDA",CAJA!$J$4578:$J$5282,$B52),0)</f>
        <v>0</v>
      </c>
      <c r="W52" s="62">
        <f>IFERROR(SUMIFS('CAJA TIGRES'!$N$1269:$N$1433,'CAJA TIGRES'!$H$1269:$H$1433,"SALIDA",'CAJA TIGRES'!$J$1269:$J$1433,$B52),0)</f>
        <v>0</v>
      </c>
      <c r="X52" s="62">
        <f>IFERROR(SUMIFS(RESERVA!$N$14:$N$14,RESERVA!$H$14:$H$14,"SALIDA",RESERVA!$J$14:$J$14,$B52),0)</f>
        <v>0</v>
      </c>
      <c r="Y52" s="96">
        <f t="shared" ref="Y52:Y55" si="12">SUM(C52:X52)</f>
        <v>25343.58</v>
      </c>
      <c r="Z52" s="96">
        <f>Y52+'JUL25'!Z52</f>
        <v>25343.58</v>
      </c>
    </row>
    <row r="53" spans="1:26" x14ac:dyDescent="0.3">
      <c r="A53">
        <v>6.3</v>
      </c>
      <c r="B53" s="60" t="s">
        <v>90</v>
      </c>
      <c r="C53" s="146">
        <f>IFERROR(SUMIFS('MGZ121'!$N$1022:$N$1194,'MGZ121'!H$1022:H$1194,"SALIDA",'MGZ121'!$J$1022:$J$1194,$B53),0)</f>
        <v>0</v>
      </c>
      <c r="D53" s="62">
        <f>IFERROR(SUMIFS('MGZ BBVA'!$N$973:$N$1145,'MGZ BBVA'!$H$973:$H$1145,"SALIDA",'MGZ BBVA'!$J$973:$J$1145,$B53),0)</f>
        <v>2050</v>
      </c>
      <c r="E53" s="62">
        <f>IFERROR(SUMIFS('MGZ DOLARES'!$N$2:$N$2,'MGZ DOLARES'!$F$2:$F$2,"SALIDA",'MGZ DOLARES'!$J$2:$J$2,$B53),0)</f>
        <v>0</v>
      </c>
      <c r="F53" s="62">
        <f>IFERROR(SUMIFS('MGZ BAJIO'!$N$69:$N$69,'MGZ BAJIO'!$H$69:$H$69,"SALIDA",'MGZ BAJIO'!$J$69:$J$69,$B53),0)</f>
        <v>0</v>
      </c>
      <c r="G53" s="62">
        <f>IFERROR(SUMIFS('VICTOR BANAMEX'!$N$387:$N$458,'VICTOR BANAMEX'!$H$387:$H$458,"SALIDA",'VICTOR BANAMEX'!$J$387:$J$458,$B53),0)</f>
        <v>21574.32</v>
      </c>
      <c r="H53" s="62">
        <f>IFERROR(SUMIFS('VICTOR BANORTE'!$N$77:$N$89,'VICTOR BANORTE'!$H$77:$H$89,"SALIDA",'VICTOR BANORTE'!$J$77:$J$89,$B53),0)</f>
        <v>0</v>
      </c>
      <c r="I53" s="62">
        <f>IFERROR(SUMIFS(RODRIGO!$N$2:$N$2,RODRIGO!$H$2:$H$2,"SALIDA",RODRIGO!$J$2:$J$2,$B53),0)</f>
        <v>0</v>
      </c>
      <c r="J53" s="62">
        <f>IFERROR(SUMIFS(MOY!$N$45:$N$63,MOY!$H$45:$H$63,"SALIDA",MOY!$J$45:$J$63,$B53),0)</f>
        <v>0</v>
      </c>
      <c r="K53" s="62">
        <f>IFERROR(SUMIFS('NORMA RUTH'!$N$63:$N$81,'NORMA RUTH'!$H$63:$H$81,"SALIDA",'NORMA RUTH'!$J$63:$J$81,$B53),0)</f>
        <v>0</v>
      </c>
      <c r="L53" s="62">
        <f>IFERROR(SUMIFS(VALERIA!$N$44:$N$57,VALERIA!$H$44:$H$57,"SALIDA",VALERIA!$J$44:$J$57,$B53),0)</f>
        <v>0</v>
      </c>
      <c r="M53" s="62">
        <f>IFERROR(SUMIFS('MANUEL BANAMEX'!$N$77:$N$105,'MANUEL BANAMEX'!$H$77:$H$105,"SALIDA",'MANUEL BANAMEX'!$J$77:$J$105,$B53),0)</f>
        <v>10945.4</v>
      </c>
      <c r="N53" s="62">
        <f>IFERROR(SUMIFS(ROBERTO!$N$2:$N$2,ROBERTO!$H$2:$H$2,"SALIDA",ROBERTO!$J$2:$J$2,$B53),0)</f>
        <v>0</v>
      </c>
      <c r="O53" s="62">
        <f>IFERROR(SUMIFS(JUAN!$N$80:$N$83,JUAN!$H$80:$H$83,"SALIDA",JUAN!$J$80:$J$83,$B53),0)</f>
        <v>0</v>
      </c>
      <c r="P53" s="62">
        <f>IFERROR(SUMIFS('NORMA SANCHEZ'!$N$74:$N$77,'NORMA SANCHEZ'!$H$74:$H$77,"SALIDA",'NORMA SANCHEZ'!$J$74:$J$77,$B53),0)</f>
        <v>0</v>
      </c>
      <c r="Q53" s="62">
        <f>IFERROR(SUMIFS('JOSE CARLOS'!$N$76:$N$77,'JOSE CARLOS'!$H$76:$H$77,"SALIDA",'JOSE CARLOS'!$J$76:$J$77,$B53),0)</f>
        <v>0</v>
      </c>
      <c r="R53" s="62">
        <f>IFERROR(SUMIFS('LUIS ENRIQUE '!$N$64:$N$65,'LUIS ENRIQUE '!$H$64:$H$65,"SALIDA",'LUIS ENRIQUE '!$J$64:$J$65,$B53),0)</f>
        <v>0</v>
      </c>
      <c r="S53" s="62">
        <f>IFERROR(SUMIFS(CESARIA!$N$84:$N$87,CESARIA!$H$84:$H$87,"SALIDA",CESARIA!$J$84:$J$87,$B53),0)</f>
        <v>0</v>
      </c>
      <c r="T53" s="62">
        <f>IFERROR(SUMIFS(ALAN!$N$82:$N$83,ALAN!$H$82:$H$83,"SALIDA",ALAN!$J$82:$J$83,$B53),0)</f>
        <v>0</v>
      </c>
      <c r="U53" s="62">
        <f>IFERROR(SUMIFS(ELVIA!$N$58:$N$66,ELVIA!$H$58:$H$66,"SALIDA",ELVIA!$J$58:$J$66,$B53),0)</f>
        <v>0</v>
      </c>
      <c r="V53" s="146">
        <f>IFERROR(SUMIFS(CAJA!$N$4578:$N$5282,CAJA!$H$4578:$H$5282,"SALIDA",CAJA!$J$4578:$J$5282,$B53),0)</f>
        <v>2100</v>
      </c>
      <c r="W53" s="62">
        <f>IFERROR(SUMIFS('CAJA TIGRES'!$N$1269:$N$1433,'CAJA TIGRES'!$H$1269:$H$1433,"SALIDA",'CAJA TIGRES'!$J$1269:$J$1433,$B53),0)</f>
        <v>0</v>
      </c>
      <c r="X53" s="62">
        <f>IFERROR(SUMIFS(RESERVA!$N$14:$N$14,RESERVA!$H$14:$H$14,"SALIDA",RESERVA!$J$14:$J$14,$B53),0)</f>
        <v>0</v>
      </c>
      <c r="Y53" s="96">
        <f t="shared" si="12"/>
        <v>36669.72</v>
      </c>
      <c r="Z53" s="96">
        <f>Y53+'JUL25'!Z53</f>
        <v>98784.36</v>
      </c>
    </row>
    <row r="54" spans="1:26" x14ac:dyDescent="0.3">
      <c r="A54">
        <v>6.4</v>
      </c>
      <c r="B54" s="60" t="s">
        <v>91</v>
      </c>
      <c r="C54" s="146">
        <f>IFERROR(SUMIFS('MGZ121'!$N$1022:$N$1194,'MGZ121'!H$1022:H$1194,"SALIDA",'MGZ121'!$J$1022:$J$1194,$B54),0)</f>
        <v>0</v>
      </c>
      <c r="D54" s="62">
        <f>IFERROR(SUMIFS('MGZ BBVA'!$N$973:$N$1145,'MGZ BBVA'!$H$973:$H$1145,"SALIDA",'MGZ BBVA'!$J$973:$J$1145,$B54),0)</f>
        <v>0</v>
      </c>
      <c r="E54" s="62">
        <f>IFERROR(SUMIFS('MGZ DOLARES'!$N$2:$N$2,'MGZ DOLARES'!$F$2:$F$2,"SALIDA",'MGZ DOLARES'!$J$2:$J$2,$B54),0)</f>
        <v>0</v>
      </c>
      <c r="F54" s="62">
        <f>IFERROR(SUMIFS('MGZ BAJIO'!$N$69:$N$69,'MGZ BAJIO'!$H$69:$H$69,"SALIDA",'MGZ BAJIO'!$J$69:$J$69,$B54),0)</f>
        <v>0</v>
      </c>
      <c r="G54" s="62">
        <f>IFERROR(SUMIFS('VICTOR BANAMEX'!$N$387:$N$458,'VICTOR BANAMEX'!$H$387:$H$458,"SALIDA",'VICTOR BANAMEX'!$J$387:$J$458,$B54),0)</f>
        <v>0</v>
      </c>
      <c r="H54" s="62">
        <f>IFERROR(SUMIFS('VICTOR BANORTE'!$N$77:$N$89,'VICTOR BANORTE'!$H$77:$H$89,"SALIDA",'VICTOR BANORTE'!$J$77:$J$89,$B54),0)</f>
        <v>0</v>
      </c>
      <c r="I54" s="62">
        <f>IFERROR(SUMIFS(RODRIGO!$N$2:$N$2,RODRIGO!$H$2:$H$2,"SALIDA",RODRIGO!$J$2:$J$2,$B54),0)</f>
        <v>0</v>
      </c>
      <c r="J54" s="62">
        <f>IFERROR(SUMIFS(MOY!$N$45:$N$63,MOY!$H$45:$H$63,"SALIDA",MOY!$J$45:$J$63,$B54),0)</f>
        <v>0</v>
      </c>
      <c r="K54" s="62">
        <f>IFERROR(SUMIFS('NORMA RUTH'!$N$63:$N$81,'NORMA RUTH'!$H$63:$H$81,"SALIDA",'NORMA RUTH'!$J$63:$J$81,$B54),0)</f>
        <v>0</v>
      </c>
      <c r="L54" s="62">
        <f>IFERROR(SUMIFS(VALERIA!$N$44:$N$57,VALERIA!$H$44:$H$57,"SALIDA",VALERIA!$J$44:$J$57,$B54),0)</f>
        <v>0</v>
      </c>
      <c r="M54" s="62">
        <f>IFERROR(SUMIFS('MANUEL BANAMEX'!$N$77:$N$105,'MANUEL BANAMEX'!$H$77:$H$105,"SALIDA",'MANUEL BANAMEX'!$J$77:$J$105,$B54),0)</f>
        <v>31436</v>
      </c>
      <c r="N54" s="62">
        <f>IFERROR(SUMIFS(ROBERTO!$N$2:$N$2,ROBERTO!$H$2:$H$2,"SALIDA",ROBERTO!$J$2:$J$2,$B54),0)</f>
        <v>0</v>
      </c>
      <c r="O54" s="62">
        <f>IFERROR(SUMIFS(JUAN!$N$80:$N$83,JUAN!$H$80:$H$83,"SALIDA",JUAN!$J$80:$J$83,$B54),0)</f>
        <v>0</v>
      </c>
      <c r="P54" s="62">
        <f>IFERROR(SUMIFS('NORMA SANCHEZ'!$N$74:$N$77,'NORMA SANCHEZ'!$H$74:$H$77,"SALIDA",'NORMA SANCHEZ'!$J$74:$J$77,$B54),0)</f>
        <v>0</v>
      </c>
      <c r="Q54" s="62">
        <f>IFERROR(SUMIFS('JOSE CARLOS'!$N$76:$N$77,'JOSE CARLOS'!$H$76:$H$77,"SALIDA",'JOSE CARLOS'!$J$76:$J$77,$B54),0)</f>
        <v>0</v>
      </c>
      <c r="R54" s="62">
        <f>IFERROR(SUMIFS('LUIS ENRIQUE '!$N$64:$N$65,'LUIS ENRIQUE '!$H$64:$H$65,"SALIDA",'LUIS ENRIQUE '!$J$64:$J$65,$B54),0)</f>
        <v>0</v>
      </c>
      <c r="S54" s="62">
        <f>IFERROR(SUMIFS(CESARIA!$N$84:$N$87,CESARIA!$H$84:$H$87,"SALIDA",CESARIA!$J$84:$J$87,$B54),0)</f>
        <v>0</v>
      </c>
      <c r="T54" s="62">
        <f>IFERROR(SUMIFS(ALAN!$N$82:$N$83,ALAN!$H$82:$H$83,"SALIDA",ALAN!$J$82:$J$83,$B54),0)</f>
        <v>0</v>
      </c>
      <c r="U54" s="62">
        <f>IFERROR(SUMIFS(ELVIA!$N$58:$N$66,ELVIA!$H$58:$H$66,"SALIDA",ELVIA!$J$58:$J$66,$B54),0)</f>
        <v>0</v>
      </c>
      <c r="V54" s="146">
        <f>IFERROR(SUMIFS(CAJA!$N$4578:$N$5282,CAJA!$H$4578:$H$5282,"SALIDA",CAJA!$J$4578:$J$5282,$B54),0)</f>
        <v>0</v>
      </c>
      <c r="W54" s="62">
        <f>IFERROR(SUMIFS('CAJA TIGRES'!$N$1269:$N$1433,'CAJA TIGRES'!$H$1269:$H$1433,"SALIDA",'CAJA TIGRES'!$J$1269:$J$1433,$B54),0)</f>
        <v>0</v>
      </c>
      <c r="X54" s="62">
        <f>IFERROR(SUMIFS(RESERVA!$N$14:$N$14,RESERVA!$H$14:$H$14,"SALIDA",RESERVA!$J$14:$J$14,$B54),0)</f>
        <v>0</v>
      </c>
      <c r="Y54" s="96">
        <f t="shared" si="12"/>
        <v>31436</v>
      </c>
      <c r="Z54" s="96">
        <f>Y54+'JUL25'!Z54</f>
        <v>68025</v>
      </c>
    </row>
    <row r="55" spans="1:26" x14ac:dyDescent="0.3">
      <c r="A55">
        <v>6.5</v>
      </c>
      <c r="B55" s="60" t="s">
        <v>116</v>
      </c>
      <c r="C55" s="146">
        <f>IFERROR(SUMIFS('MGZ121'!$N$1022:$N$1194,'MGZ121'!H$1022:H$1194,"SALIDA",'MGZ121'!$J$1022:$J$1194,$B55),0)</f>
        <v>0</v>
      </c>
      <c r="D55" s="62">
        <f>IFERROR(SUMIFS('MGZ BBVA'!$N$973:$N$1145,'MGZ BBVA'!$H$973:$H$1145,"SALIDA",'MGZ BBVA'!$J$973:$J$1145,$B55),0)</f>
        <v>0</v>
      </c>
      <c r="E55" s="62">
        <f>IFERROR(SUMIFS('MGZ DOLARES'!$N$2:$N$2,'MGZ DOLARES'!$F$2:$F$2,"SALIDA",'MGZ DOLARES'!$J$2:$J$2,$B55),0)</f>
        <v>0</v>
      </c>
      <c r="F55" s="62">
        <f>IFERROR(SUMIFS('MGZ BAJIO'!$N$69:$N$69,'MGZ BAJIO'!$H$69:$H$69,"SALIDA",'MGZ BAJIO'!$J$69:$J$69,$B55),0)</f>
        <v>0</v>
      </c>
      <c r="G55" s="62">
        <f>IFERROR(SUMIFS('VICTOR BANAMEX'!$N$387:$N$458,'VICTOR BANAMEX'!$H$387:$H$458,"SALIDA",'VICTOR BANAMEX'!$J$387:$J$458,$B55),0)</f>
        <v>464</v>
      </c>
      <c r="H55" s="62">
        <f>IFERROR(SUMIFS('VICTOR BANORTE'!$N$77:$N$89,'VICTOR BANORTE'!$H$77:$H$89,"SALIDA",'VICTOR BANORTE'!$J$77:$J$89,$B55),0)</f>
        <v>0</v>
      </c>
      <c r="I55" s="62">
        <f>IFERROR(SUMIFS(RODRIGO!$N$2:$N$2,RODRIGO!$H$2:$H$2,"SALIDA",RODRIGO!$J$2:$J$2,$B55),0)</f>
        <v>0</v>
      </c>
      <c r="J55" s="62">
        <f>IFERROR(SUMIFS(MOY!$N$45:$N$63,MOY!$H$45:$H$63,"SALIDA",MOY!$J$45:$J$63,$B55),0)</f>
        <v>0</v>
      </c>
      <c r="K55" s="62">
        <f>IFERROR(SUMIFS('NORMA RUTH'!$N$63:$N$81,'NORMA RUTH'!$H$63:$H$81,"SALIDA",'NORMA RUTH'!$J$63:$J$81,$B55),0)</f>
        <v>0</v>
      </c>
      <c r="L55" s="62">
        <f>IFERROR(SUMIFS(VALERIA!$N$44:$N$57,VALERIA!$H$44:$H$57,"SALIDA",VALERIA!$J$44:$J$57,$B55),0)</f>
        <v>0</v>
      </c>
      <c r="M55" s="62">
        <f>IFERROR(SUMIFS('MANUEL BANAMEX'!$N$77:$N$105,'MANUEL BANAMEX'!$H$77:$H$105,"SALIDA",'MANUEL BANAMEX'!$J$77:$J$105,$B55),0)</f>
        <v>0</v>
      </c>
      <c r="N55" s="62">
        <f>IFERROR(SUMIFS(ROBERTO!$N$2:$N$2,ROBERTO!$H$2:$H$2,"SALIDA",ROBERTO!$J$2:$J$2,$B55),0)</f>
        <v>0</v>
      </c>
      <c r="O55" s="62">
        <f>IFERROR(SUMIFS(JUAN!$N$80:$N$83,JUAN!$H$80:$H$83,"SALIDA",JUAN!$J$80:$J$83,$B55),0)</f>
        <v>0</v>
      </c>
      <c r="P55" s="62">
        <f>IFERROR(SUMIFS('NORMA SANCHEZ'!$N$74:$N$77,'NORMA SANCHEZ'!$H$74:$H$77,"SALIDA",'NORMA SANCHEZ'!$J$74:$J$77,$B55),0)</f>
        <v>0</v>
      </c>
      <c r="Q55" s="62">
        <f>IFERROR(SUMIFS('JOSE CARLOS'!$N$76:$N$77,'JOSE CARLOS'!$H$76:$H$77,"SALIDA",'JOSE CARLOS'!$J$76:$J$77,$B55),0)</f>
        <v>0</v>
      </c>
      <c r="R55" s="62">
        <f>IFERROR(SUMIFS('LUIS ENRIQUE '!$N$64:$N$65,'LUIS ENRIQUE '!$H$64:$H$65,"SALIDA",'LUIS ENRIQUE '!$J$64:$J$65,$B55),0)</f>
        <v>0</v>
      </c>
      <c r="S55" s="62">
        <f>IFERROR(SUMIFS(CESARIA!$N$84:$N$87,CESARIA!$H$84:$H$87,"SALIDA",CESARIA!$J$84:$J$87,$B55),0)</f>
        <v>0</v>
      </c>
      <c r="T55" s="62">
        <f>IFERROR(SUMIFS(ALAN!$N$82:$N$83,ALAN!$H$82:$H$83,"SALIDA",ALAN!$J$82:$J$83,$B55),0)</f>
        <v>0</v>
      </c>
      <c r="U55" s="62">
        <f>IFERROR(SUMIFS(ELVIA!$N$58:$N$66,ELVIA!$H$58:$H$66,"SALIDA",ELVIA!$J$58:$J$66,$B55),0)</f>
        <v>0</v>
      </c>
      <c r="V55" s="146">
        <f>IFERROR(SUMIFS(CAJA!$N$4578:$N$5282,CAJA!$H$4578:$H$5282,"SALIDA",CAJA!$J$4578:$J$5282,$B55),0)</f>
        <v>14539</v>
      </c>
      <c r="W55" s="62">
        <f>IFERROR(SUMIFS('CAJA TIGRES'!$N$1269:$N$1433,'CAJA TIGRES'!$H$1269:$H$1433,"SALIDA",'CAJA TIGRES'!$J$1269:$J$1433,$B55),0)</f>
        <v>0</v>
      </c>
      <c r="X55" s="62">
        <f>IFERROR(SUMIFS(RESERVA!$N$14:$N$14,RESERVA!$H$14:$H$14,"SALIDA",RESERVA!$J$14:$J$14,$B55),0)</f>
        <v>0</v>
      </c>
      <c r="Y55" s="96">
        <f t="shared" si="12"/>
        <v>15003</v>
      </c>
      <c r="Z55" s="96">
        <f>Y55+'JUL25'!Z55</f>
        <v>487589</v>
      </c>
    </row>
    <row r="56" spans="1:26" x14ac:dyDescent="0.3">
      <c r="B56" s="60" t="s">
        <v>188</v>
      </c>
      <c r="C56" s="146">
        <f>IFERROR(SUMIFS('MGZ121'!$N$1022:$N$1194,'MGZ121'!H$1022:H$1194,"SALIDA",'MGZ121'!$J$1022:$J$1194,$B56),0)</f>
        <v>0</v>
      </c>
      <c r="D56" s="62">
        <f>IFERROR(SUMIFS('MGZ BBVA'!$N$973:$N$1145,'MGZ BBVA'!$H$973:$H$1145,"SALIDA",'MGZ BBVA'!$J$973:$J$1145,$B56),0)</f>
        <v>0</v>
      </c>
      <c r="E56" s="62">
        <f>IFERROR(SUMIFS('MGZ DOLARES'!$N$2:$N$2,'MGZ DOLARES'!$F$2:$F$2,"SALIDA",'MGZ DOLARES'!$J$2:$J$2,$B56),0)</f>
        <v>0</v>
      </c>
      <c r="F56" s="62">
        <f>IFERROR(SUMIFS('MGZ BAJIO'!$N$69:$N$69,'MGZ BAJIO'!$H$69:$H$69,"SALIDA",'MGZ BAJIO'!$J$69:$J$69,$B56),0)</f>
        <v>0</v>
      </c>
      <c r="G56" s="62">
        <f>IFERROR(SUMIFS('VICTOR BANAMEX'!$N$387:$N$458,'VICTOR BANAMEX'!$H$387:$H$458,"SALIDA",'VICTOR BANAMEX'!$J$387:$J$458,$B56),0)</f>
        <v>0</v>
      </c>
      <c r="H56" s="62">
        <f>IFERROR(SUMIFS('VICTOR BANORTE'!$N$77:$N$89,'VICTOR BANORTE'!$H$77:$H$89,"SALIDA",'VICTOR BANORTE'!$J$77:$J$89,$B56),0)</f>
        <v>0</v>
      </c>
      <c r="I56" s="62">
        <f>IFERROR(SUMIFS(RODRIGO!$N$2:$N$2,RODRIGO!$H$2:$H$2,"SALIDA",RODRIGO!$J$2:$J$2,$B56),0)</f>
        <v>0</v>
      </c>
      <c r="J56" s="62">
        <f>IFERROR(SUMIFS(MOY!$N$45:$N$63,MOY!$H$45:$H$63,"SALIDA",MOY!$J$45:$J$63,$B56),0)</f>
        <v>0</v>
      </c>
      <c r="K56" s="62">
        <f>IFERROR(SUMIFS('NORMA RUTH'!$N$63:$N$81,'NORMA RUTH'!$H$63:$H$81,"SALIDA",'NORMA RUTH'!$J$63:$J$81,$B56),0)</f>
        <v>0</v>
      </c>
      <c r="L56" s="62">
        <f>IFERROR(SUMIFS(VALERIA!$N$44:$N$57,VALERIA!$H$44:$H$57,"SALIDA",VALERIA!$J$44:$J$57,$B56),0)</f>
        <v>0</v>
      </c>
      <c r="M56" s="62">
        <f>IFERROR(SUMIFS('MANUEL BANAMEX'!$N$77:$N$105,'MANUEL BANAMEX'!$H$77:$H$105,"SALIDA",'MANUEL BANAMEX'!$J$77:$J$105,$B56),0)</f>
        <v>0</v>
      </c>
      <c r="N56" s="62">
        <f>IFERROR(SUMIFS(ROBERTO!$N$2:$N$2,ROBERTO!$H$2:$H$2,"SALIDA",ROBERTO!$J$2:$J$2,$B56),0)</f>
        <v>0</v>
      </c>
      <c r="O56" s="62">
        <f>IFERROR(SUMIFS(JUAN!$N$80:$N$83,JUAN!$H$80:$H$83,"SALIDA",JUAN!$J$80:$J$83,$B56),0)</f>
        <v>0</v>
      </c>
      <c r="P56" s="62">
        <f>IFERROR(SUMIFS('NORMA SANCHEZ'!$N$74:$N$77,'NORMA SANCHEZ'!$H$74:$H$77,"SALIDA",'NORMA SANCHEZ'!$J$74:$J$77,$B56),0)</f>
        <v>0</v>
      </c>
      <c r="Q56" s="62">
        <f>IFERROR(SUMIFS('JOSE CARLOS'!$N$76:$N$77,'JOSE CARLOS'!$H$76:$H$77,"SALIDA",'JOSE CARLOS'!$J$76:$J$77,$B56),0)</f>
        <v>0</v>
      </c>
      <c r="R56" s="62">
        <f>IFERROR(SUMIFS('LUIS ENRIQUE '!$N$64:$N$65,'LUIS ENRIQUE '!$H$64:$H$65,"SALIDA",'LUIS ENRIQUE '!$J$64:$J$65,$B56),0)</f>
        <v>0</v>
      </c>
      <c r="S56" s="62">
        <f>IFERROR(SUMIFS(CESARIA!$N$84:$N$87,CESARIA!$H$84:$H$87,"SALIDA",CESARIA!$J$84:$J$87,$B56),0)</f>
        <v>0</v>
      </c>
      <c r="T56" s="62">
        <f>IFERROR(SUMIFS(ALAN!$N$82:$N$83,ALAN!$H$82:$H$83,"SALIDA",ALAN!$J$82:$J$83,$B56),0)</f>
        <v>0</v>
      </c>
      <c r="U56" s="62">
        <f>IFERROR(SUMIFS(ELVIA!$N$58:$N$66,ELVIA!$H$58:$H$66,"SALIDA",ELVIA!$J$58:$J$66,$B56),0)</f>
        <v>0</v>
      </c>
      <c r="V56" s="146">
        <f>IFERROR(SUMIFS(CAJA!$N$4578:$N$5282,CAJA!$H$4578:$H$5282,"SALIDA",CAJA!$J$4578:$J$5282,$B56),0)</f>
        <v>0</v>
      </c>
      <c r="W56" s="62">
        <f>IFERROR(SUMIFS('CAJA TIGRES'!$N$1269:$N$1433,'CAJA TIGRES'!$H$1269:$H$1433,"SALIDA",'CAJA TIGRES'!$J$1269:$J$1433,$B56),0)</f>
        <v>0</v>
      </c>
      <c r="X56" s="62">
        <f>IFERROR(SUMIFS(RESERVA!$N$14:$N$14,RESERVA!$H$14:$H$14,"SALIDA",RESERVA!$J$14:$J$14,$B56),0)</f>
        <v>0</v>
      </c>
      <c r="Y56" s="96">
        <f t="shared" si="11"/>
        <v>0</v>
      </c>
      <c r="Z56" s="96">
        <f>Y56+'JUL25'!Z56</f>
        <v>0</v>
      </c>
    </row>
    <row r="57" spans="1:26" x14ac:dyDescent="0.3">
      <c r="B57" s="60" t="s">
        <v>211</v>
      </c>
      <c r="C57" s="146">
        <f>IFERROR(SUMIFS('MGZ121'!$N$1022:$N$1194,'MGZ121'!H$1022:H$1194,"SALIDA",'MGZ121'!$J$1022:$J$1194,$B57),0)</f>
        <v>0</v>
      </c>
      <c r="D57" s="62">
        <f>IFERROR(SUMIFS('MGZ BBVA'!$N$973:$N$1145,'MGZ BBVA'!$H$973:$H$1145,"SALIDA",'MGZ BBVA'!$J$973:$J$1145,$B57),0)</f>
        <v>0</v>
      </c>
      <c r="E57" s="62">
        <f>IFERROR(SUMIFS('MGZ DOLARES'!$N$2:$N$2,'MGZ DOLARES'!$F$2:$F$2,"SALIDA",'MGZ DOLARES'!$J$2:$J$2,$B57),0)</f>
        <v>0</v>
      </c>
      <c r="F57" s="62">
        <f>IFERROR(SUMIFS('MGZ BAJIO'!$N$69:$N$69,'MGZ BAJIO'!$H$69:$H$69,"SALIDA",'MGZ BAJIO'!$J$69:$J$69,$B57),0)</f>
        <v>0</v>
      </c>
      <c r="G57" s="62">
        <f>IFERROR(SUMIFS('VICTOR BANAMEX'!$N$387:$N$458,'VICTOR BANAMEX'!$H$387:$H$458,"SALIDA",'VICTOR BANAMEX'!$J$387:$J$458,$B57),0)</f>
        <v>0</v>
      </c>
      <c r="H57" s="62">
        <f>IFERROR(SUMIFS('VICTOR BANORTE'!$N$77:$N$89,'VICTOR BANORTE'!$H$77:$H$89,"SALIDA",'VICTOR BANORTE'!$J$77:$J$89,$B57),0)</f>
        <v>0</v>
      </c>
      <c r="I57" s="62">
        <f>IFERROR(SUMIFS(RODRIGO!$N$2:$N$2,RODRIGO!$H$2:$H$2,"SALIDA",RODRIGO!$J$2:$J$2,$B57),0)</f>
        <v>0</v>
      </c>
      <c r="J57" s="62">
        <f>IFERROR(SUMIFS(MOY!$N$45:$N$63,MOY!$H$45:$H$63,"SALIDA",MOY!$J$45:$J$63,$B57),0)</f>
        <v>0</v>
      </c>
      <c r="K57" s="62">
        <f>IFERROR(SUMIFS('NORMA RUTH'!$N$63:$N$81,'NORMA RUTH'!$H$63:$H$81,"SALIDA",'NORMA RUTH'!$J$63:$J$81,$B57),0)</f>
        <v>0</v>
      </c>
      <c r="L57" s="62">
        <f>IFERROR(SUMIFS(VALERIA!$N$44:$N$57,VALERIA!$H$44:$H$57,"SALIDA",VALERIA!$J$44:$J$57,$B57),0)</f>
        <v>0</v>
      </c>
      <c r="M57" s="62">
        <f>IFERROR(SUMIFS('MANUEL BANAMEX'!$N$77:$N$105,'MANUEL BANAMEX'!$H$77:$H$105,"SALIDA",'MANUEL BANAMEX'!$J$77:$J$105,$B57),0)</f>
        <v>0</v>
      </c>
      <c r="N57" s="62">
        <f>IFERROR(SUMIFS(ROBERTO!$N$2:$N$2,ROBERTO!$H$2:$H$2,"SALIDA",ROBERTO!$J$2:$J$2,$B57),0)</f>
        <v>0</v>
      </c>
      <c r="O57" s="62">
        <f>IFERROR(SUMIFS(JUAN!$N$80:$N$83,JUAN!$H$80:$H$83,"SALIDA",JUAN!$J$80:$J$83,$B57),0)</f>
        <v>0</v>
      </c>
      <c r="P57" s="62">
        <f>IFERROR(SUMIFS('NORMA SANCHEZ'!$N$74:$N$77,'NORMA SANCHEZ'!$H$74:$H$77,"SALIDA",'NORMA SANCHEZ'!$J$74:$J$77,$B57),0)</f>
        <v>0</v>
      </c>
      <c r="Q57" s="62">
        <f>IFERROR(SUMIFS('JOSE CARLOS'!$N$76:$N$77,'JOSE CARLOS'!$H$76:$H$77,"SALIDA",'JOSE CARLOS'!$J$76:$J$77,$B57),0)</f>
        <v>0</v>
      </c>
      <c r="R57" s="62">
        <f>IFERROR(SUMIFS('LUIS ENRIQUE '!$N$64:$N$65,'LUIS ENRIQUE '!$H$64:$H$65,"SALIDA",'LUIS ENRIQUE '!$J$64:$J$65,$B57),0)</f>
        <v>0</v>
      </c>
      <c r="S57" s="62">
        <f>IFERROR(SUMIFS(CESARIA!$N$84:$N$87,CESARIA!$H$84:$H$87,"SALIDA",CESARIA!$J$84:$J$87,$B57),0)</f>
        <v>0</v>
      </c>
      <c r="T57" s="62">
        <f>IFERROR(SUMIFS(ALAN!$N$82:$N$83,ALAN!$H$82:$H$83,"SALIDA",ALAN!$J$82:$J$83,$B57),0)</f>
        <v>0</v>
      </c>
      <c r="U57" s="62">
        <f>IFERROR(SUMIFS(ELVIA!$N$58:$N$66,ELVIA!$H$58:$H$66,"SALIDA",ELVIA!$J$58:$J$66,$B57),0)</f>
        <v>0</v>
      </c>
      <c r="V57" s="146">
        <f>IFERROR(SUMIFS(CAJA!$N$4578:$N$5282,CAJA!$H$4578:$H$5282,"SALIDA",CAJA!$J$4578:$J$5282,$B57),0)</f>
        <v>0</v>
      </c>
      <c r="W57" s="62">
        <f>IFERROR(SUMIFS('CAJA TIGRES'!$N$1269:$N$1433,'CAJA TIGRES'!$H$1269:$H$1433,"SALIDA",'CAJA TIGRES'!$J$1269:$J$1433,$B57),0)</f>
        <v>0</v>
      </c>
      <c r="X57" s="62">
        <f>IFERROR(SUMIFS(RESERVA!$N$14:$N$14,RESERVA!$H$14:$H$14,"SALIDA",RESERVA!$J$14:$J$14,$B57),0)</f>
        <v>0</v>
      </c>
      <c r="Y57" s="96">
        <f t="shared" si="11"/>
        <v>0</v>
      </c>
      <c r="Z57" s="96">
        <f>Y57+'JUL25'!Z57</f>
        <v>0</v>
      </c>
    </row>
    <row r="58" spans="1:26" x14ac:dyDescent="0.3">
      <c r="B58" s="60" t="s">
        <v>212</v>
      </c>
      <c r="C58" s="146">
        <f>IFERROR(SUMIFS('MGZ121'!$N$1022:$N$1194,'MGZ121'!H$1022:H$1194,"SALIDA",'MGZ121'!$J$1022:$J$1194,$B58),0)</f>
        <v>0</v>
      </c>
      <c r="D58" s="62">
        <f>IFERROR(SUMIFS('MGZ BBVA'!$N$973:$N$1145,'MGZ BBVA'!$H$973:$H$1145,"SALIDA",'MGZ BBVA'!$J$973:$J$1145,$B58),0)</f>
        <v>0</v>
      </c>
      <c r="E58" s="62">
        <f>IFERROR(SUMIFS('MGZ DOLARES'!$N$2:$N$2,'MGZ DOLARES'!$F$2:$F$2,"SALIDA",'MGZ DOLARES'!$J$2:$J$2,$B58),0)</f>
        <v>0</v>
      </c>
      <c r="F58" s="62">
        <f>IFERROR(SUMIFS('MGZ BAJIO'!$N$69:$N$69,'MGZ BAJIO'!$H$69:$H$69,"SALIDA",'MGZ BAJIO'!$J$69:$J$69,$B58),0)</f>
        <v>0</v>
      </c>
      <c r="G58" s="62">
        <f>IFERROR(SUMIFS('VICTOR BANAMEX'!$N$387:$N$458,'VICTOR BANAMEX'!$H$387:$H$458,"SALIDA",'VICTOR BANAMEX'!$J$387:$J$458,$B58),0)</f>
        <v>0</v>
      </c>
      <c r="H58" s="62">
        <f>IFERROR(SUMIFS('VICTOR BANORTE'!$N$77:$N$89,'VICTOR BANORTE'!$H$77:$H$89,"SALIDA",'VICTOR BANORTE'!$J$77:$J$89,$B58),0)</f>
        <v>0</v>
      </c>
      <c r="I58" s="62">
        <f>IFERROR(SUMIFS(RODRIGO!$N$2:$N$2,RODRIGO!$H$2:$H$2,"SALIDA",RODRIGO!$J$2:$J$2,$B58),0)</f>
        <v>0</v>
      </c>
      <c r="J58" s="62">
        <f>IFERROR(SUMIFS(MOY!$N$45:$N$63,MOY!$H$45:$H$63,"SALIDA",MOY!$J$45:$J$63,$B58),0)</f>
        <v>0</v>
      </c>
      <c r="K58" s="62">
        <f>IFERROR(SUMIFS('NORMA RUTH'!$N$63:$N$81,'NORMA RUTH'!$H$63:$H$81,"SALIDA",'NORMA RUTH'!$J$63:$J$81,$B58),0)</f>
        <v>0</v>
      </c>
      <c r="L58" s="62">
        <f>IFERROR(SUMIFS(VALERIA!$N$44:$N$57,VALERIA!$H$44:$H$57,"SALIDA",VALERIA!$J$44:$J$57,$B58),0)</f>
        <v>0</v>
      </c>
      <c r="M58" s="62">
        <f>IFERROR(SUMIFS('MANUEL BANAMEX'!$N$77:$N$105,'MANUEL BANAMEX'!$H$77:$H$105,"SALIDA",'MANUEL BANAMEX'!$J$77:$J$105,$B58),0)</f>
        <v>0</v>
      </c>
      <c r="N58" s="62">
        <f>IFERROR(SUMIFS(ROBERTO!$N$2:$N$2,ROBERTO!$H$2:$H$2,"SALIDA",ROBERTO!$J$2:$J$2,$B58),0)</f>
        <v>0</v>
      </c>
      <c r="O58" s="62">
        <f>IFERROR(SUMIFS(JUAN!$N$80:$N$83,JUAN!$H$80:$H$83,"SALIDA",JUAN!$J$80:$J$83,$B58),0)</f>
        <v>0</v>
      </c>
      <c r="P58" s="62">
        <f>IFERROR(SUMIFS('NORMA SANCHEZ'!$N$74:$N$77,'NORMA SANCHEZ'!$H$74:$H$77,"SALIDA",'NORMA SANCHEZ'!$J$74:$J$77,$B58),0)</f>
        <v>0</v>
      </c>
      <c r="Q58" s="62">
        <f>IFERROR(SUMIFS('JOSE CARLOS'!$N$76:$N$77,'JOSE CARLOS'!$H$76:$H$77,"SALIDA",'JOSE CARLOS'!$J$76:$J$77,$B58),0)</f>
        <v>0</v>
      </c>
      <c r="R58" s="62">
        <f>IFERROR(SUMIFS('LUIS ENRIQUE '!$N$64:$N$65,'LUIS ENRIQUE '!$H$64:$H$65,"SALIDA",'LUIS ENRIQUE '!$J$64:$J$65,$B58),0)</f>
        <v>0</v>
      </c>
      <c r="S58" s="62">
        <f>IFERROR(SUMIFS(CESARIA!$N$84:$N$87,CESARIA!$H$84:$H$87,"SALIDA",CESARIA!$J$84:$J$87,$B58),0)</f>
        <v>0</v>
      </c>
      <c r="T58" s="62">
        <f>IFERROR(SUMIFS(ALAN!$N$82:$N$83,ALAN!$H$82:$H$83,"SALIDA",ALAN!$J$82:$J$83,$B58),0)</f>
        <v>0</v>
      </c>
      <c r="U58" s="62">
        <f>IFERROR(SUMIFS(ELVIA!$N$58:$N$66,ELVIA!$H$58:$H$66,"SALIDA",ELVIA!$J$58:$J$66,$B58),0)</f>
        <v>0</v>
      </c>
      <c r="V58" s="146">
        <f>IFERROR(SUMIFS(CAJA!$N$4578:$N$5282,CAJA!$H$4578:$H$5282,"SALIDA",CAJA!$J$4578:$J$5282,$B58),0)</f>
        <v>24150</v>
      </c>
      <c r="W58" s="62">
        <f>IFERROR(SUMIFS('CAJA TIGRES'!$N$1269:$N$1433,'CAJA TIGRES'!$H$1269:$H$1433,"SALIDA",'CAJA TIGRES'!$J$1269:$J$1433,$B58),0)</f>
        <v>0</v>
      </c>
      <c r="X58" s="62">
        <f>IFERROR(SUMIFS(RESERVA!$N$14:$N$14,RESERVA!$H$14:$H$14,"SALIDA",RESERVA!$J$14:$J$14,$B58),0)</f>
        <v>0</v>
      </c>
      <c r="Y58" s="96">
        <f t="shared" si="11"/>
        <v>24150</v>
      </c>
      <c r="Z58" s="96">
        <f>Y58+'JUL25'!Z58</f>
        <v>77065</v>
      </c>
    </row>
    <row r="59" spans="1:26" ht="27.6" x14ac:dyDescent="0.3">
      <c r="B59" s="61" t="s">
        <v>221</v>
      </c>
      <c r="C59" s="146">
        <f>IFERROR(SUMIFS('MGZ121'!$N$1022:$N$1194,'MGZ121'!H$1022:H$1194,"SALIDA",'MGZ121'!$J$1022:$J$1194,$B59),0)</f>
        <v>0</v>
      </c>
      <c r="D59" s="62">
        <f>IFERROR(SUMIFS('MGZ BBVA'!$N$973:$N$1145,'MGZ BBVA'!$H$973:$H$1145,"SALIDA",'MGZ BBVA'!$J$973:$J$1145,$B59),0)</f>
        <v>0</v>
      </c>
      <c r="E59" s="62">
        <f>IFERROR(SUMIFS('MGZ DOLARES'!$N$2:$N$2,'MGZ DOLARES'!$F$2:$F$2,"SALIDA",'MGZ DOLARES'!$J$2:$J$2,$B59),0)</f>
        <v>0</v>
      </c>
      <c r="F59" s="62">
        <f>IFERROR(SUMIFS('MGZ BAJIO'!$N$69:$N$69,'MGZ BAJIO'!$H$69:$H$69,"SALIDA",'MGZ BAJIO'!$J$69:$J$69,$B59),0)</f>
        <v>0</v>
      </c>
      <c r="G59" s="62">
        <f>IFERROR(SUMIFS('VICTOR BANAMEX'!$N$387:$N$458,'VICTOR BANAMEX'!$H$387:$H$458,"SALIDA",'VICTOR BANAMEX'!$J$387:$J$458,$B59),0)</f>
        <v>0</v>
      </c>
      <c r="H59" s="62">
        <f>IFERROR(SUMIFS('VICTOR BANORTE'!$N$77:$N$89,'VICTOR BANORTE'!$H$77:$H$89,"SALIDA",'VICTOR BANORTE'!$J$77:$J$89,$B59),0)</f>
        <v>0</v>
      </c>
      <c r="I59" s="62">
        <f>IFERROR(SUMIFS(RODRIGO!$N$2:$N$2,RODRIGO!$H$2:$H$2,"SALIDA",RODRIGO!$J$2:$J$2,$B59),0)</f>
        <v>0</v>
      </c>
      <c r="J59" s="62">
        <f>IFERROR(SUMIFS(MOY!$N$45:$N$63,MOY!$H$45:$H$63,"SALIDA",MOY!$J$45:$J$63,$B59),0)</f>
        <v>0</v>
      </c>
      <c r="K59" s="62">
        <f>IFERROR(SUMIFS('NORMA RUTH'!$N$63:$N$81,'NORMA RUTH'!$H$63:$H$81,"SALIDA",'NORMA RUTH'!$J$63:$J$81,$B59),0)</f>
        <v>0</v>
      </c>
      <c r="L59" s="62">
        <f>IFERROR(SUMIFS(VALERIA!$N$44:$N$57,VALERIA!$H$44:$H$57,"SALIDA",VALERIA!$J$44:$J$57,$B59),0)</f>
        <v>0</v>
      </c>
      <c r="M59" s="62">
        <f>IFERROR(SUMIFS('MANUEL BANAMEX'!$N$77:$N$105,'MANUEL BANAMEX'!$H$77:$H$105,"SALIDA",'MANUEL BANAMEX'!$J$77:$J$105,$B59),0)</f>
        <v>0</v>
      </c>
      <c r="N59" s="62">
        <f>IFERROR(SUMIFS(ROBERTO!$N$2:$N$2,ROBERTO!$H$2:$H$2,"SALIDA",ROBERTO!$J$2:$J$2,$B59),0)</f>
        <v>0</v>
      </c>
      <c r="O59" s="62">
        <f>IFERROR(SUMIFS(JUAN!$N$80:$N$83,JUAN!$H$80:$H$83,"SALIDA",JUAN!$J$80:$J$83,$B59),0)</f>
        <v>0</v>
      </c>
      <c r="P59" s="62">
        <f>IFERROR(SUMIFS('NORMA SANCHEZ'!$N$74:$N$77,'NORMA SANCHEZ'!$H$74:$H$77,"SALIDA",'NORMA SANCHEZ'!$J$74:$J$77,$B59),0)</f>
        <v>0</v>
      </c>
      <c r="Q59" s="62">
        <f>IFERROR(SUMIFS('JOSE CARLOS'!$N$76:$N$77,'JOSE CARLOS'!$H$76:$H$77,"SALIDA",'JOSE CARLOS'!$J$76:$J$77,$B59),0)</f>
        <v>0</v>
      </c>
      <c r="R59" s="62">
        <f>IFERROR(SUMIFS('LUIS ENRIQUE '!$N$64:$N$65,'LUIS ENRIQUE '!$H$64:$H$65,"SALIDA",'LUIS ENRIQUE '!$J$64:$J$65,$B59),0)</f>
        <v>0</v>
      </c>
      <c r="S59" s="62">
        <f>IFERROR(SUMIFS(CESARIA!$N$84:$N$87,CESARIA!$H$84:$H$87,"SALIDA",CESARIA!$J$84:$J$87,$B59),0)</f>
        <v>0</v>
      </c>
      <c r="T59" s="62">
        <f>IFERROR(SUMIFS(ALAN!$N$82:$N$83,ALAN!$H$82:$H$83,"SALIDA",ALAN!$J$82:$J$83,$B59),0)</f>
        <v>0</v>
      </c>
      <c r="U59" s="62">
        <f>IFERROR(SUMIFS(ELVIA!$N$58:$N$66,ELVIA!$H$58:$H$66,"SALIDA",ELVIA!$J$58:$J$66,$B59),0)</f>
        <v>0</v>
      </c>
      <c r="V59" s="146">
        <f>IFERROR(SUMIFS(CAJA!$N$4578:$N$5282,CAJA!$H$4578:$H$5282,"SALIDA",CAJA!$J$4578:$J$5282,$B59),0)</f>
        <v>0</v>
      </c>
      <c r="W59" s="62">
        <f>IFERROR(SUMIFS('CAJA TIGRES'!$N$1269:$N$1433,'CAJA TIGRES'!$H$1269:$H$1433,"SALIDA",'CAJA TIGRES'!$J$1269:$J$1433,$B59),0)</f>
        <v>0</v>
      </c>
      <c r="X59" s="62">
        <f>IFERROR(SUMIFS(RESERVA!$N$14:$N$14,RESERVA!$H$14:$H$14,"SALIDA",RESERVA!$J$14:$J$14,$B59),0)</f>
        <v>0</v>
      </c>
      <c r="Y59" s="96">
        <f t="shared" si="11"/>
        <v>0</v>
      </c>
      <c r="Z59" s="96">
        <f>Y59+'JUL25'!Z59</f>
        <v>0</v>
      </c>
    </row>
    <row r="60" spans="1:26" s="180" customFormat="1" x14ac:dyDescent="0.3">
      <c r="A60" s="180">
        <v>7</v>
      </c>
      <c r="B60" s="181" t="s">
        <v>57</v>
      </c>
      <c r="C60" s="135">
        <f>SUM(C61:C63)</f>
        <v>504526.97000000003</v>
      </c>
      <c r="D60" s="135">
        <f t="shared" ref="D60:Z60" si="13">SUM(D61:D63)</f>
        <v>33527.950000000004</v>
      </c>
      <c r="E60" s="135">
        <f t="shared" si="13"/>
        <v>0</v>
      </c>
      <c r="F60" s="135">
        <f t="shared" si="13"/>
        <v>0</v>
      </c>
      <c r="G60" s="135">
        <f t="shared" si="13"/>
        <v>399.17</v>
      </c>
      <c r="H60" s="135">
        <f t="shared" si="13"/>
        <v>4136.63</v>
      </c>
      <c r="I60" s="135">
        <f t="shared" si="13"/>
        <v>0</v>
      </c>
      <c r="J60" s="135">
        <f t="shared" si="13"/>
        <v>904.8</v>
      </c>
      <c r="K60" s="135">
        <f t="shared" si="13"/>
        <v>377</v>
      </c>
      <c r="L60" s="135">
        <f t="shared" si="13"/>
        <v>655.4</v>
      </c>
      <c r="M60" s="135">
        <f t="shared" si="13"/>
        <v>0</v>
      </c>
      <c r="N60" s="135">
        <f t="shared" si="13"/>
        <v>0</v>
      </c>
      <c r="O60" s="135">
        <f t="shared" si="13"/>
        <v>568.4</v>
      </c>
      <c r="P60" s="135">
        <f t="shared" si="13"/>
        <v>191.4</v>
      </c>
      <c r="Q60" s="135">
        <f t="shared" si="13"/>
        <v>290</v>
      </c>
      <c r="R60" s="135">
        <f t="shared" si="13"/>
        <v>46.4</v>
      </c>
      <c r="S60" s="135">
        <f t="shared" si="13"/>
        <v>568.4</v>
      </c>
      <c r="T60" s="135">
        <f t="shared" si="13"/>
        <v>290</v>
      </c>
      <c r="U60" s="135">
        <f>SUM(U61:U63)</f>
        <v>480.64000000000004</v>
      </c>
      <c r="V60" s="135">
        <f t="shared" si="13"/>
        <v>17036</v>
      </c>
      <c r="W60" s="135">
        <f t="shared" si="13"/>
        <v>0</v>
      </c>
      <c r="X60" s="135">
        <f t="shared" si="13"/>
        <v>0</v>
      </c>
      <c r="Y60" s="135">
        <f t="shared" si="13"/>
        <v>563999.16000000015</v>
      </c>
      <c r="Z60" s="135">
        <f t="shared" si="13"/>
        <v>3951431.79</v>
      </c>
    </row>
    <row r="61" spans="1:26" x14ac:dyDescent="0.3">
      <c r="A61">
        <v>7.1</v>
      </c>
      <c r="B61" s="60" t="s">
        <v>85</v>
      </c>
      <c r="C61" s="146">
        <f>IFERROR(SUMIFS('MGZ121'!$N$1022:$N$1194,'MGZ121'!H$1022:H$1194,"SALIDA",'MGZ121'!$J$1022:$J$1194,$B61),0)</f>
        <v>299666.28000000003</v>
      </c>
      <c r="D61" s="62">
        <f>IFERROR(SUMIFS('MGZ BBVA'!$N$973:$N$1145,'MGZ BBVA'!$H$973:$H$1145,"SALIDA",'MGZ BBVA'!$J$973:$J$1145,$B61),0)</f>
        <v>2378.58</v>
      </c>
      <c r="E61" s="62">
        <f>IFERROR(SUMIFS('MGZ DOLARES'!$N$2:$N$2,'MGZ DOLARES'!$F$2:$F$2,"SALIDA",'MGZ DOLARES'!$J$2:$J$2,$B61),0)</f>
        <v>0</v>
      </c>
      <c r="F61" s="62">
        <f>IFERROR(SUMIFS('MGZ BAJIO'!$N$69:$N$69,'MGZ BAJIO'!$H$69:$H$69,"SALIDA",'MGZ BAJIO'!$J$69:$J$69,$B61),0)</f>
        <v>0</v>
      </c>
      <c r="G61" s="62">
        <f>IFERROR(SUMIFS('VICTOR BANAMEX'!$N$387:$N$458,'VICTOR BANAMEX'!$H$387:$H$458,"SALIDA",'VICTOR BANAMEX'!$J$387:$J$458,$B61),0)</f>
        <v>399.17</v>
      </c>
      <c r="H61" s="62">
        <f>IFERROR(SUMIFS('VICTOR BANORTE'!$N$77:$N$89,'VICTOR BANORTE'!$H$77:$H$89,"SALIDA",'VICTOR BANORTE'!$J$77:$J$89,$B61),0)</f>
        <v>4136.63</v>
      </c>
      <c r="I61" s="62">
        <f>IFERROR(SUMIFS(RODRIGO!$N$2:$N$2,RODRIGO!$H$2:$H$2,"SALIDA",RODRIGO!$J$2:$J$2,$B61),0)</f>
        <v>0</v>
      </c>
      <c r="J61" s="62">
        <f>IFERROR(SUMIFS(MOY!$N$45:$N$63,MOY!$H$45:$H$63,"SALIDA",MOY!$J$45:$J$63,$B61),0)</f>
        <v>904.8</v>
      </c>
      <c r="K61" s="62">
        <f>IFERROR(SUMIFS('NORMA RUTH'!$N$63:$N$81,'NORMA RUTH'!$H$63:$H$81,"SALIDA",'NORMA RUTH'!$J$63:$J$81,$B61),0)</f>
        <v>377</v>
      </c>
      <c r="L61" s="62">
        <f>IFERROR(SUMIFS(VALERIA!$N$44:$N$57,VALERIA!$H$44:$H$57,"SALIDA",VALERIA!$J$44:$J$57,$B61),0)</f>
        <v>655.4</v>
      </c>
      <c r="M61" s="62">
        <f>IFERROR(SUMIFS('MANUEL BANAMEX'!$N$77:$N$105,'MANUEL BANAMEX'!$H$77:$H$105,"SALIDA",'MANUEL BANAMEX'!$J$77:$J$105,$B61),0)</f>
        <v>0</v>
      </c>
      <c r="N61" s="62">
        <f>IFERROR(SUMIFS(ROBERTO!$N$2:$N$2,ROBERTO!$H$2:$H$2,"SALIDA",ROBERTO!$J$2:$J$2,$B61),0)</f>
        <v>0</v>
      </c>
      <c r="O61" s="62">
        <f>IFERROR(SUMIFS(JUAN!$N$80:$N$83,JUAN!$H$80:$H$83,"SALIDA",JUAN!$J$80:$J$83,$B61),0)</f>
        <v>568.4</v>
      </c>
      <c r="P61" s="62">
        <f>IFERROR(SUMIFS('NORMA SANCHEZ'!$N$74:$N$77,'NORMA SANCHEZ'!$H$74:$H$77,"SALIDA",'NORMA SANCHEZ'!$J$74:$J$77,$B61),0)</f>
        <v>191.4</v>
      </c>
      <c r="Q61" s="62">
        <f>IFERROR(SUMIFS('JOSE CARLOS'!$N$76:$N$77,'JOSE CARLOS'!$H$76:$H$77,"SALIDA",'JOSE CARLOS'!$J$76:$J$77,$B61),0)</f>
        <v>290</v>
      </c>
      <c r="R61" s="62">
        <f>IFERROR(SUMIFS('LUIS ENRIQUE '!$N$64:$N$65,'LUIS ENRIQUE '!$H$64:$H$65,"SALIDA",'LUIS ENRIQUE '!$J$64:$J$65,$B61),0)</f>
        <v>46.4</v>
      </c>
      <c r="S61" s="62">
        <f>IFERROR(SUMIFS(CESARIA!$N$84:$N$87,CESARIA!$H$84:$H$87,"SALIDA",CESARIA!$J$84:$J$87,$B61),0)</f>
        <v>568.4</v>
      </c>
      <c r="T61" s="62">
        <f>IFERROR(SUMIFS(ALAN!$N$82:$N$83,ALAN!$H$82:$H$83,"SALIDA",ALAN!$J$82:$J$83,$B61),0)</f>
        <v>290</v>
      </c>
      <c r="U61" s="62">
        <f>IFERROR(SUMIFS(ELVIA!$N$58:$N$66,ELVIA!$H$58:$H$66,"SALIDA",ELVIA!$J$58:$J$66,$B61),0)</f>
        <v>480.64000000000004</v>
      </c>
      <c r="V61" s="62">
        <f>IFERROR(SUMIFS(CAJA!$N$4578:$N$5282,CAJA!$H$4578:$H$5282,"SALIDA",CAJA!$J$4578:$J$5282,$B61),0)</f>
        <v>36</v>
      </c>
      <c r="W61" s="62">
        <f>IFERROR(SUMIFS('CAJA TIGRES'!$N$1269:$N$1433,'CAJA TIGRES'!$H$1269:$H$1433,"SALIDA",'CAJA TIGRES'!$J$1269:$J$1433,$B61),0)</f>
        <v>0</v>
      </c>
      <c r="X61" s="62">
        <f>IFERROR(SUMIFS(RESERVA!$N$14:$N$14,RESERVA!$H$14:$H$14,"SALIDA",RESERVA!$J$14:$J$14,$B61),0)</f>
        <v>0</v>
      </c>
      <c r="Y61" s="96">
        <f>SUM(C61:X61)</f>
        <v>310989.10000000015</v>
      </c>
      <c r="Z61" s="96">
        <f>Y61+'JUL25'!Z61</f>
        <v>1078669.9800000002</v>
      </c>
    </row>
    <row r="62" spans="1:26" x14ac:dyDescent="0.3">
      <c r="A62">
        <v>7.2</v>
      </c>
      <c r="B62" s="60" t="s">
        <v>86</v>
      </c>
      <c r="C62" s="146">
        <f>IFERROR(SUMIFS('MGZ121'!$N$1022:$N$1194,'MGZ121'!H$1022:H$1194,"SALIDA",'MGZ121'!$J$1022:$J$1194,$B62),0)</f>
        <v>204860.69</v>
      </c>
      <c r="D62" s="62">
        <f>IFERROR(SUMIFS('MGZ BBVA'!$N$973:$N$1145,'MGZ BBVA'!$H$973:$H$1145,"SALIDA",'MGZ BBVA'!$J$973:$J$1145,$B62),0)</f>
        <v>31149.370000000003</v>
      </c>
      <c r="E62" s="62">
        <f>IFERROR(SUMIFS('MGZ DOLARES'!$N$2:$N$2,'MGZ DOLARES'!$F$2:$F$2,"SALIDA",'MGZ DOLARES'!$J$2:$J$2,$B62),0)</f>
        <v>0</v>
      </c>
      <c r="F62" s="62">
        <f>IFERROR(SUMIFS('MGZ BAJIO'!$N$69:$N$69,'MGZ BAJIO'!$H$69:$H$69,"SALIDA",'MGZ BAJIO'!$J$69:$J$69,$B62),0)</f>
        <v>0</v>
      </c>
      <c r="G62" s="62">
        <f>IFERROR(SUMIFS('VICTOR BANAMEX'!$N$387:$N$458,'VICTOR BANAMEX'!$H$387:$H$458,"SALIDA",'VICTOR BANAMEX'!$J$387:$J$458,$B62),0)</f>
        <v>0</v>
      </c>
      <c r="H62" s="62">
        <f>IFERROR(SUMIFS('VICTOR BANORTE'!$N$77:$N$89,'VICTOR BANORTE'!$H$77:$H$89,"SALIDA",'VICTOR BANORTE'!$J$77:$J$89,$B62),0)</f>
        <v>0</v>
      </c>
      <c r="I62" s="62">
        <f>IFERROR(SUMIFS(RODRIGO!$N$2:$N$2,RODRIGO!$H$2:$H$2,"SALIDA",RODRIGO!$J$2:$J$2,$B62),0)</f>
        <v>0</v>
      </c>
      <c r="J62" s="62">
        <f>IFERROR(SUMIFS(MOY!$N$45:$N$63,MOY!$H$45:$H$63,"SALIDA",MOY!$J$45:$J$63,$B62),0)</f>
        <v>0</v>
      </c>
      <c r="K62" s="62">
        <f>IFERROR(SUMIFS('NORMA RUTH'!$N$63:$N$81,'NORMA RUTH'!$H$63:$H$81,"SALIDA",'NORMA RUTH'!$J$63:$J$81,$B62),0)</f>
        <v>0</v>
      </c>
      <c r="L62" s="62">
        <f>IFERROR(SUMIFS(VALERIA!$N$44:$N$57,VALERIA!$H$44:$H$57,"SALIDA",VALERIA!$J$44:$J$57,$B62),0)</f>
        <v>0</v>
      </c>
      <c r="M62" s="62">
        <f>IFERROR(SUMIFS('MANUEL BANAMEX'!$N$77:$N$105,'MANUEL BANAMEX'!$H$77:$H$105,"SALIDA",'MANUEL BANAMEX'!$J$77:$J$105,$B62),0)</f>
        <v>0</v>
      </c>
      <c r="N62" s="62">
        <f>IFERROR(SUMIFS(ROBERTO!$N$2:$N$2,ROBERTO!$H$2:$H$2,"SALIDA",ROBERTO!$J$2:$J$2,$B62),0)</f>
        <v>0</v>
      </c>
      <c r="O62" s="62">
        <f>IFERROR(SUMIFS(JUAN!$N$80:$N$83,JUAN!$H$80:$H$83,"SALIDA",JUAN!$J$80:$J$83,$B62),0)</f>
        <v>0</v>
      </c>
      <c r="P62" s="62">
        <f>IFERROR(SUMIFS('NORMA SANCHEZ'!$N$74:$N$77,'NORMA SANCHEZ'!$H$74:$H$77,"SALIDA",'NORMA SANCHEZ'!$J$74:$J$77,$B62),0)</f>
        <v>0</v>
      </c>
      <c r="Q62" s="62">
        <f>IFERROR(SUMIFS('JOSE CARLOS'!$N$76:$N$77,'JOSE CARLOS'!$H$76:$H$77,"SALIDA",'JOSE CARLOS'!$J$76:$J$77,$B62),0)</f>
        <v>0</v>
      </c>
      <c r="R62" s="62">
        <f>IFERROR(SUMIFS('LUIS ENRIQUE '!$N$64:$N$65,'LUIS ENRIQUE '!$H$64:$H$65,"SALIDA",'LUIS ENRIQUE '!$J$64:$J$65,$B62),0)</f>
        <v>0</v>
      </c>
      <c r="S62" s="62">
        <f>IFERROR(SUMIFS(CESARIA!$N$84:$N$87,CESARIA!$H$84:$H$87,"SALIDA",CESARIA!$J$84:$J$87,$B62),0)</f>
        <v>0</v>
      </c>
      <c r="T62" s="62">
        <f>IFERROR(SUMIFS(ALAN!$N$82:$N$83,ALAN!$H$82:$H$83,"SALIDA",ALAN!$J$82:$J$83,$B62),0)</f>
        <v>0</v>
      </c>
      <c r="U62" s="62">
        <f>IFERROR(SUMIFS(ELVIA!$N$58:$N$66,ELVIA!$H$58:$H$66,"SALIDA",ELVIA!$J$58:$J$66,$B62),0)</f>
        <v>0</v>
      </c>
      <c r="V62" s="62">
        <f>IFERROR(SUMIFS(CAJA!$N$4578:$N$5282,CAJA!$H$4578:$H$5282,"SALIDA",CAJA!$J$4578:$J$5282,$B62),0)</f>
        <v>0</v>
      </c>
      <c r="W62" s="62">
        <f>IFERROR(SUMIFS('CAJA TIGRES'!$N$1269:$N$1433,'CAJA TIGRES'!$H$1269:$H$1433,"SALIDA",'CAJA TIGRES'!$J$1269:$J$1433,$B62),0)</f>
        <v>0</v>
      </c>
      <c r="X62" s="62">
        <f>IFERROR(SUMIFS(RESERVA!$N$14:$N$14,RESERVA!$H$14:$H$14,"SALIDA",RESERVA!$J$14:$J$14,$B62),0)</f>
        <v>0</v>
      </c>
      <c r="Y62" s="96">
        <f>SUM(C62:X62)</f>
        <v>236010.06</v>
      </c>
      <c r="Z62" s="96">
        <f>Y62+'JUL25'!Z62</f>
        <v>2206761.81</v>
      </c>
    </row>
    <row r="63" spans="1:26" x14ac:dyDescent="0.3">
      <c r="A63">
        <v>7.3</v>
      </c>
      <c r="B63" s="60" t="s">
        <v>87</v>
      </c>
      <c r="C63" s="146">
        <f>IFERROR(SUMIFS('MGZ121'!$N$1022:$N$1194,'MGZ121'!H$1022:H$1194,"SALIDA",'MGZ121'!$J$1022:$J$1194,$B63),0)</f>
        <v>0</v>
      </c>
      <c r="D63" s="62">
        <f>IFERROR(SUMIFS('MGZ BBVA'!$N$973:$N$1145,'MGZ BBVA'!$H$973:$H$1145,"SALIDA",'MGZ BBVA'!$J$973:$J$1145,$B63),0)</f>
        <v>0</v>
      </c>
      <c r="E63" s="62">
        <f>IFERROR(SUMIFS('MGZ DOLARES'!$N$2:$N$2,'MGZ DOLARES'!$F$2:$F$2,"SALIDA",'MGZ DOLARES'!$J$2:$J$2,$B63),0)</f>
        <v>0</v>
      </c>
      <c r="F63" s="62">
        <f>IFERROR(SUMIFS('MGZ BAJIO'!$N$69:$N$69,'MGZ BAJIO'!$H$69:$H$69,"SALIDA",'MGZ BAJIO'!$J$69:$J$69,$B63),0)</f>
        <v>0</v>
      </c>
      <c r="G63" s="62">
        <f>IFERROR(SUMIFS('VICTOR BANAMEX'!$N$387:$N$458,'VICTOR BANAMEX'!$H$387:$H$458,"SALIDA",'VICTOR BANAMEX'!$J$387:$J$458,$B63),0)</f>
        <v>0</v>
      </c>
      <c r="H63" s="62">
        <f>IFERROR(SUMIFS('VICTOR BANORTE'!$N$77:$N$89,'VICTOR BANORTE'!$H$77:$H$89,"SALIDA",'VICTOR BANORTE'!$J$77:$J$89,$B63),0)</f>
        <v>0</v>
      </c>
      <c r="I63" s="62">
        <f>IFERROR(SUMIFS(RODRIGO!$N$2:$N$2,RODRIGO!$H$2:$H$2,"SALIDA",RODRIGO!$J$2:$J$2,$B63),0)</f>
        <v>0</v>
      </c>
      <c r="J63" s="62">
        <f>IFERROR(SUMIFS(MOY!$N$45:$N$63,MOY!$H$45:$H$63,"SALIDA",MOY!$J$45:$J$63,$B63),0)</f>
        <v>0</v>
      </c>
      <c r="K63" s="62">
        <f>IFERROR(SUMIFS('NORMA RUTH'!$N$63:$N$81,'NORMA RUTH'!$H$63:$H$81,"SALIDA",'NORMA RUTH'!$J$63:$J$81,$B63),0)</f>
        <v>0</v>
      </c>
      <c r="L63" s="62">
        <f>IFERROR(SUMIFS(VALERIA!$N$44:$N$57,VALERIA!$H$44:$H$57,"SALIDA",VALERIA!$J$44:$J$57,$B63),0)</f>
        <v>0</v>
      </c>
      <c r="M63" s="62">
        <f>IFERROR(SUMIFS('MANUEL BANAMEX'!$N$77:$N$105,'MANUEL BANAMEX'!$H$77:$H$105,"SALIDA",'MANUEL BANAMEX'!$J$77:$J$105,$B63),0)</f>
        <v>0</v>
      </c>
      <c r="N63" s="62">
        <f>IFERROR(SUMIFS(ROBERTO!$N$2:$N$2,ROBERTO!$H$2:$H$2,"SALIDA",ROBERTO!$J$2:$J$2,$B63),0)</f>
        <v>0</v>
      </c>
      <c r="O63" s="62">
        <f>IFERROR(SUMIFS(JUAN!$N$80:$N$83,JUAN!$H$80:$H$83,"SALIDA",JUAN!$J$80:$J$83,$B63),0)</f>
        <v>0</v>
      </c>
      <c r="P63" s="62">
        <f>IFERROR(SUMIFS('NORMA SANCHEZ'!$N$74:$N$77,'NORMA SANCHEZ'!$H$74:$H$77,"SALIDA",'NORMA SANCHEZ'!$J$74:$J$77,$B63),0)</f>
        <v>0</v>
      </c>
      <c r="Q63" s="62">
        <f>IFERROR(SUMIFS('JOSE CARLOS'!$N$76:$N$77,'JOSE CARLOS'!$H$76:$H$77,"SALIDA",'JOSE CARLOS'!$J$76:$J$77,$B63),0)</f>
        <v>0</v>
      </c>
      <c r="R63" s="62">
        <f>IFERROR(SUMIFS('LUIS ENRIQUE '!$N$64:$N$65,'LUIS ENRIQUE '!$H$64:$H$65,"SALIDA",'LUIS ENRIQUE '!$J$64:$J$65,$B63),0)</f>
        <v>0</v>
      </c>
      <c r="S63" s="62">
        <f>IFERROR(SUMIFS(CESARIA!$N$84:$N$87,CESARIA!$H$84:$H$87,"SALIDA",CESARIA!$J$84:$J$87,$B63),0)</f>
        <v>0</v>
      </c>
      <c r="T63" s="62">
        <f>IFERROR(SUMIFS(ALAN!$N$82:$N$83,ALAN!$H$82:$H$83,"SALIDA",ALAN!$J$82:$J$83,$B63),0)</f>
        <v>0</v>
      </c>
      <c r="U63" s="62">
        <f>IFERROR(SUMIFS(ELVIA!$N$58:$N$66,ELVIA!$H$58:$H$66,"SALIDA",ELVIA!$J$58:$J$66,$B63),0)</f>
        <v>0</v>
      </c>
      <c r="V63" s="146">
        <f>IFERROR(SUMIFS(CAJA!$N$4578:$N$5282,CAJA!$H$4578:$H$5282,"SALIDA",CAJA!$J$4578:$J$5282,$B63),0)</f>
        <v>17000</v>
      </c>
      <c r="W63" s="62">
        <f>IFERROR(SUMIFS('CAJA TIGRES'!$N$1269:$N$1433,'CAJA TIGRES'!$H$1269:$H$1433,"SALIDA",'CAJA TIGRES'!$J$1269:$J$1433,$B63),0)</f>
        <v>0</v>
      </c>
      <c r="X63" s="62">
        <f>IFERROR(SUMIFS(RESERVA!$N$14:$N$14,RESERVA!$H$14:$H$14,"SALIDA",RESERVA!$J$14:$J$14,$B63),0)</f>
        <v>0</v>
      </c>
      <c r="Y63" s="96">
        <f>SUM(C63:X63)</f>
        <v>17000</v>
      </c>
      <c r="Z63" s="96">
        <f>Y63+'JUL25'!Z63</f>
        <v>666000</v>
      </c>
    </row>
    <row r="64" spans="1:26" s="180" customFormat="1" x14ac:dyDescent="0.3">
      <c r="A64" s="180">
        <v>9</v>
      </c>
      <c r="B64" s="181" t="s">
        <v>58</v>
      </c>
      <c r="C64" s="182">
        <f>SUM(C65:C68)</f>
        <v>75553.149999999994</v>
      </c>
      <c r="D64" s="182">
        <f t="shared" ref="D64:Z64" si="14">SUM(D65:D68)</f>
        <v>85037.41</v>
      </c>
      <c r="E64" s="182">
        <f t="shared" si="14"/>
        <v>0</v>
      </c>
      <c r="F64" s="182">
        <f t="shared" si="14"/>
        <v>0</v>
      </c>
      <c r="G64" s="182">
        <f t="shared" si="14"/>
        <v>0</v>
      </c>
      <c r="H64" s="182">
        <f t="shared" si="14"/>
        <v>0</v>
      </c>
      <c r="I64" s="182">
        <f t="shared" ref="I64" si="15">SUM(I65:I68)</f>
        <v>0</v>
      </c>
      <c r="J64" s="182">
        <f t="shared" si="14"/>
        <v>0</v>
      </c>
      <c r="K64" s="182">
        <f t="shared" si="14"/>
        <v>0</v>
      </c>
      <c r="L64" s="182">
        <f t="shared" si="14"/>
        <v>0</v>
      </c>
      <c r="M64" s="182">
        <f t="shared" si="14"/>
        <v>0</v>
      </c>
      <c r="N64" s="182">
        <f t="shared" si="14"/>
        <v>0</v>
      </c>
      <c r="O64" s="182">
        <f t="shared" si="14"/>
        <v>0</v>
      </c>
      <c r="P64" s="182">
        <f t="shared" si="14"/>
        <v>0</v>
      </c>
      <c r="Q64" s="182">
        <f t="shared" si="14"/>
        <v>0</v>
      </c>
      <c r="R64" s="182">
        <f t="shared" si="14"/>
        <v>0</v>
      </c>
      <c r="S64" s="182">
        <f t="shared" si="14"/>
        <v>0</v>
      </c>
      <c r="T64" s="182">
        <f t="shared" si="14"/>
        <v>0</v>
      </c>
      <c r="U64" s="182">
        <f t="shared" si="14"/>
        <v>0</v>
      </c>
      <c r="V64" s="182">
        <f t="shared" si="14"/>
        <v>180000</v>
      </c>
      <c r="W64" s="182">
        <f t="shared" si="14"/>
        <v>0</v>
      </c>
      <c r="X64" s="182">
        <f t="shared" si="14"/>
        <v>0</v>
      </c>
      <c r="Y64" s="182">
        <f t="shared" si="14"/>
        <v>340590.56</v>
      </c>
      <c r="Z64" s="182">
        <f t="shared" si="14"/>
        <v>2191461.2599999998</v>
      </c>
    </row>
    <row r="65" spans="1:26" x14ac:dyDescent="0.3">
      <c r="A65">
        <v>9.1</v>
      </c>
      <c r="B65" s="60" t="s">
        <v>101</v>
      </c>
      <c r="C65" s="146">
        <f>IFERROR(SUMIFS('MGZ121'!$N$1022:$N$1194,'MGZ121'!H$1022:H$1194,"SALIDA",'MGZ121'!$J$1022:$J$1194,$B65),0)</f>
        <v>75553.149999999994</v>
      </c>
      <c r="D65" s="62">
        <f>IFERROR(SUMIFS('MGZ BBVA'!$N$973:$N$1145,'MGZ BBVA'!$H$973:$H$1145,"SALIDA",'MGZ BBVA'!$J$973:$J$1145,$B65),0)</f>
        <v>59357.41</v>
      </c>
      <c r="E65" s="62">
        <f>IFERROR(SUMIFS('MGZ DOLARES'!$N$2:$N$2,'MGZ DOLARES'!$F$2:$F$2,"SALIDA",'MGZ DOLARES'!$J$2:$J$2,$B65),0)</f>
        <v>0</v>
      </c>
      <c r="F65" s="62">
        <f>IFERROR(SUMIFS('MGZ BAJIO'!$N$69:$N$69,'MGZ BAJIO'!$H$69:$H$69,"SALIDA",'MGZ BAJIO'!$J$69:$J$69,$B65),0)</f>
        <v>0</v>
      </c>
      <c r="G65" s="62">
        <f>IFERROR(SUMIFS('VICTOR BANAMEX'!$N$387:$N$462,'VICTOR BANAMEX'!$H$387:$H$462,"SALIDA",'VICTOR BANAMEX'!$J$387:$J$462,$B65),0)</f>
        <v>0</v>
      </c>
      <c r="H65" s="62">
        <f>IFERROR(SUMIFS('VICTOR BANORTE'!$N$77:$N$89,'VICTOR BANORTE'!$H$77:$H$89,"SALIDA",'VICTOR BANORTE'!$J$77:$J$89,$B65),0)</f>
        <v>0</v>
      </c>
      <c r="I65" s="62">
        <f>IFERROR(SUMIFS(RODRIGO!$N$2:$N$2,RODRIGO!$H$2:$H$2,"SALIDA",RODRIGO!$J$2:$J$2,$B65),0)</f>
        <v>0</v>
      </c>
      <c r="J65" s="62">
        <f>IFERROR(SUMIFS(MOY!$N$45:$N$63,MOY!$H$45:$H$63,"SALIDA",MOY!$J$45:$J$63,$B65),0)</f>
        <v>0</v>
      </c>
      <c r="K65" s="62">
        <f>IFERROR(SUMIFS('NORMA RUTH'!$N$63:$N$81,'NORMA RUTH'!$H$63:$H$81,"SALIDA",'NORMA RUTH'!$J$63:$J$81,$B65),0)</f>
        <v>0</v>
      </c>
      <c r="L65" s="62">
        <f>IFERROR(SUMIFS(VALERIA!$N$44:$N$57,VALERIA!$H$44:$H$57,"SALIDA",VALERIA!$J$44:$J$57,$B65),0)</f>
        <v>0</v>
      </c>
      <c r="M65" s="62">
        <f>IFERROR(SUMIFS('MANUEL BANAMEX'!$N$77:$N$105,'MANUEL BANAMEX'!$H$77:$H$105,"SALIDA",'MANUEL BANAMEX'!$J$77:$J$105,$B65),0)</f>
        <v>0</v>
      </c>
      <c r="N65" s="62">
        <f>IFERROR(SUMIFS(ROBERTO!$N$2:$N$2,ROBERTO!$H$2:$H$2,"SALIDA",ROBERTO!$J$2:$J$2,$B65),0)</f>
        <v>0</v>
      </c>
      <c r="O65" s="62">
        <f>IFERROR(SUMIFS(JUAN!$N$80:$N$83,JUAN!$H$80:$H$83,"SALIDA",JUAN!$J$80:$J$83,$B65),0)</f>
        <v>0</v>
      </c>
      <c r="P65" s="62">
        <f>IFERROR(SUMIFS('NORMA SANCHEZ'!$N$74:$N$77,'NORMA SANCHEZ'!$H$74:$H$77,"SALIDA",'NORMA SANCHEZ'!$J$74:$J$77,$B65),0)</f>
        <v>0</v>
      </c>
      <c r="Q65" s="62">
        <f>IFERROR(SUMIFS('JOSE CARLOS'!$N$76:$N$77,'JOSE CARLOS'!$H$76:$H$77,"SALIDA",'JOSE CARLOS'!$J$76:$J$77,$B65),0)</f>
        <v>0</v>
      </c>
      <c r="R65" s="62">
        <f>IFERROR(SUMIFS('LUIS ENRIQUE '!$N$64:$N$65,'LUIS ENRIQUE '!$H$64:$H$65,"SALIDA",'LUIS ENRIQUE '!$J$64:$J$65,$B65),0)</f>
        <v>0</v>
      </c>
      <c r="S65" s="62">
        <f>IFERROR(SUMIFS(CESARIA!$N$84:$N$87,CESARIA!$H$84:$H$87,"SALIDA",CESARIA!$J$84:$J$87,$B65),0)</f>
        <v>0</v>
      </c>
      <c r="T65" s="62">
        <f>IFERROR(SUMIFS(ALAN!$N$82:$N$83,ALAN!$H$82:$H$83,"SALIDA",ALAN!$J$82:$J$83,$B65),0)</f>
        <v>0</v>
      </c>
      <c r="U65" s="62">
        <f>IFERROR(SUMIFS(ELVIA!$N$58:$N$66,ELVIA!$H$58:$H$66,"SALIDA",ELVIA!$J$58:$J$66,$B65),0)</f>
        <v>0</v>
      </c>
      <c r="V65" s="62">
        <f>IFERROR(SUMIFS(CAJA!$N$4578:$N$5282,CAJA!$H$4578:$H$5282,"SALIDA",CAJA!$J$4578:$J$5282,$B65),0)</f>
        <v>180000</v>
      </c>
      <c r="W65" s="62">
        <f>IFERROR(SUMIFS('CAJA TIGRES'!$N$1269:$N$1433,'CAJA TIGRES'!$H$1269:$H$1433,"SALIDA",'CAJA TIGRES'!$J$1269:$J$1433,$B65),0)</f>
        <v>0</v>
      </c>
      <c r="X65" s="62">
        <f>IFERROR(SUMIFS(RESERVA!$N$14:$N$14,RESERVA!$H$14:$H$14,"SALIDA",RESERVA!$J$14:$J$14,$B65),0)</f>
        <v>0</v>
      </c>
      <c r="Y65" s="96">
        <f>SUM(C65:X65)</f>
        <v>314910.56</v>
      </c>
      <c r="Z65" s="96">
        <f>Y65+'JUL25'!Z65</f>
        <v>2146806.2599999998</v>
      </c>
    </row>
    <row r="66" spans="1:26" x14ac:dyDescent="0.3">
      <c r="A66">
        <v>9.1999999999999993</v>
      </c>
      <c r="B66" s="60" t="s">
        <v>82</v>
      </c>
      <c r="C66" s="62">
        <f>IFERROR(SUMIFS('MGZ121'!$N$1022:$N$1194,'MGZ121'!H$1022:H$1194,"SALIDA",'MGZ121'!$J$1022:$J$1194,$B66),0)</f>
        <v>0</v>
      </c>
      <c r="D66" s="62">
        <f>IFERROR(SUMIFS('MGZ BBVA'!$N$973:$N$1145,'MGZ BBVA'!$H$973:$H$1145,"SALIDA",'MGZ BBVA'!$J$973:$J$1145,$B66),0)</f>
        <v>0</v>
      </c>
      <c r="E66" s="62">
        <f>IFERROR(SUMIFS('MGZ DOLARES'!$N$2:$N$2,'MGZ DOLARES'!$F$2:$F$2,"SALIDA",'MGZ DOLARES'!$J$2:$J$2,$B66),0)</f>
        <v>0</v>
      </c>
      <c r="F66" s="62">
        <f>IFERROR(SUMIFS('MGZ BAJIO'!$N$69:$N$69,'MGZ BAJIO'!$H$69:$H$69,"SALIDA",'MGZ BAJIO'!$J$69:$J$69,$B66),0)</f>
        <v>0</v>
      </c>
      <c r="G66" s="62">
        <f>IFERROR(SUMIFS('VICTOR BANAMEX'!$N$387:$N$458,'VICTOR BANAMEX'!$H$387:$H$458,"SALIDA",'VICTOR BANAMEX'!$J$387:$J$458,$B66),0)</f>
        <v>0</v>
      </c>
      <c r="H66" s="62">
        <f>IFERROR(SUMIFS('VICTOR BANORTE'!$N$77:$N$89,'VICTOR BANORTE'!$H$77:$H$89,"SALIDA",'VICTOR BANORTE'!$J$77:$J$89,$B66),0)</f>
        <v>0</v>
      </c>
      <c r="I66" s="62">
        <f>IFERROR(SUMIFS(RODRIGO!$N$2:$N$2,RODRIGO!$H$2:$H$2,"SALIDA",RODRIGO!$J$2:$J$2,$B66),0)</f>
        <v>0</v>
      </c>
      <c r="J66" s="62">
        <f>IFERROR(SUMIFS(MOY!$N$45:$N$63,MOY!$H$45:$H$63,"SALIDA",MOY!$J$45:$J$63,$B66),0)</f>
        <v>0</v>
      </c>
      <c r="K66" s="62">
        <f>IFERROR(SUMIFS('NORMA RUTH'!$N$63:$N$81,'NORMA RUTH'!$H$63:$H$81,"SALIDA",'NORMA RUTH'!$J$63:$J$81,$B66),0)</f>
        <v>0</v>
      </c>
      <c r="L66" s="62">
        <f>IFERROR(SUMIFS(VALERIA!$N$44:$N$57,VALERIA!$H$44:$H$57,"SALIDA",VALERIA!$J$44:$J$57,$B66),0)</f>
        <v>0</v>
      </c>
      <c r="M66" s="62">
        <f>IFERROR(SUMIFS('MANUEL BANAMEX'!$N$77:$N$105,'MANUEL BANAMEX'!$H$77:$H$105,"SALIDA",'MANUEL BANAMEX'!$J$77:$J$105,$B66),0)</f>
        <v>0</v>
      </c>
      <c r="N66" s="62">
        <f>IFERROR(SUMIFS(ROBERTO!$N$2:$N$2,ROBERTO!$H$2:$H$2,"SALIDA",ROBERTO!$J$2:$J$2,$B66),0)</f>
        <v>0</v>
      </c>
      <c r="O66" s="62">
        <f>IFERROR(SUMIFS(JUAN!$N$80:$N$83,JUAN!$H$80:$H$83,"SALIDA",JUAN!$J$80:$J$83,$B66),0)</f>
        <v>0</v>
      </c>
      <c r="P66" s="62">
        <f>IFERROR(SUMIFS('NORMA SANCHEZ'!$N$74:$N$77,'NORMA SANCHEZ'!$H$74:$H$77,"SALIDA",'NORMA SANCHEZ'!$J$74:$J$77,$B66),0)</f>
        <v>0</v>
      </c>
      <c r="Q66" s="62">
        <f>IFERROR(SUMIFS('JOSE CARLOS'!$N$76:$N$77,'JOSE CARLOS'!$H$76:$H$77,"SALIDA",'JOSE CARLOS'!$J$76:$J$77,$B66),0)</f>
        <v>0</v>
      </c>
      <c r="R66" s="62">
        <f>IFERROR(SUMIFS('LUIS ENRIQUE '!$N$64:$N$65,'LUIS ENRIQUE '!$H$64:$H$65,"SALIDA",'LUIS ENRIQUE '!$J$64:$J$65,$B66),0)</f>
        <v>0</v>
      </c>
      <c r="S66" s="62">
        <f>IFERROR(SUMIFS(CESARIA!$N$84:$N$87,CESARIA!$H$84:$H$87,"SALIDA",CESARIA!$J$84:$J$87,$B66),0)</f>
        <v>0</v>
      </c>
      <c r="T66" s="62">
        <f>IFERROR(SUMIFS(ALAN!$N$82:$N$83,ALAN!$H$82:$H$83,"SALIDA",ALAN!$J$82:$J$83,$B66),0)</f>
        <v>0</v>
      </c>
      <c r="U66" s="62">
        <f>IFERROR(SUMIFS(ELVIA!$N$58:$N$66,ELVIA!$H$58:$H$66,"SALIDA",ELVIA!$J$58:$J$66,$B66),0)</f>
        <v>0</v>
      </c>
      <c r="V66" s="62">
        <f>IFERROR(SUMIFS(CAJA!$N$4578:$N$5282,CAJA!$H$4578:$H$5282,"SALIDA",CAJA!$J$4578:$J$5282,$B66),0)</f>
        <v>0</v>
      </c>
      <c r="W66" s="62">
        <f>IFERROR(SUMIFS('CAJA TIGRES'!$N$1269:$N$1433,'CAJA TIGRES'!$H$1269:$H$1433,"SALIDA",'CAJA TIGRES'!$J$1269:$J$1433,$B66),0)</f>
        <v>0</v>
      </c>
      <c r="X66" s="62">
        <f>IFERROR(SUMIFS(RESERVA!$N$14:$N$14,RESERVA!$H$14:$H$14,"SALIDA",RESERVA!$J$14:$J$14,$B66),0)</f>
        <v>0</v>
      </c>
      <c r="Y66" s="96">
        <f>SUM(C66:X66)</f>
        <v>0</v>
      </c>
      <c r="Z66" s="96">
        <f>Y66+'JUL25'!Z66</f>
        <v>0</v>
      </c>
    </row>
    <row r="67" spans="1:26" x14ac:dyDescent="0.3">
      <c r="B67" s="60" t="s">
        <v>187</v>
      </c>
      <c r="C67" s="62">
        <f>IFERROR(SUMIFS('MGZ121'!$N$1022:$N$1194,'MGZ121'!H$1022:H$1194,"SALIDA",'MGZ121'!$J$1022:$J$1194,$B67),0)</f>
        <v>0</v>
      </c>
      <c r="D67" s="62">
        <f>IFERROR(SUMIFS('MGZ BBVA'!$N$973:$N$1145,'MGZ BBVA'!$H$973:$H$1145,"SALIDA",'MGZ BBVA'!$J$973:$J$1145,$B67),0)</f>
        <v>0</v>
      </c>
      <c r="E67" s="62">
        <f>IFERROR(SUMIFS('MGZ DOLARES'!$N$2:$N$2,'MGZ DOLARES'!$F$2:$F$2,"SALIDA",'MGZ DOLARES'!$J$2:$J$2,$B67),0)</f>
        <v>0</v>
      </c>
      <c r="F67" s="62">
        <f>IFERROR(SUMIFS('MGZ BAJIO'!$N$69:$N$69,'MGZ BAJIO'!$H$69:$H$69,"SALIDA",'MGZ BAJIO'!$J$69:$J$69,$B67),0)</f>
        <v>0</v>
      </c>
      <c r="G67" s="62">
        <f>IFERROR(SUMIFS('VICTOR BANAMEX'!$N$387:$N$458,'VICTOR BANAMEX'!$H$387:$H$458,"SALIDA",'VICTOR BANAMEX'!$J$387:$J$458,$B67),0)</f>
        <v>0</v>
      </c>
      <c r="H67" s="62">
        <f>IFERROR(SUMIFS('VICTOR BANORTE'!$N$77:$N$89,'VICTOR BANORTE'!$H$77:$H$89,"SALIDA",'VICTOR BANORTE'!$J$77:$J$89,$B67),0)</f>
        <v>0</v>
      </c>
      <c r="I67" s="62">
        <f>IFERROR(SUMIFS(RODRIGO!$N$2:$N$2,RODRIGO!$H$2:$H$2,"SALIDA",RODRIGO!$J$2:$J$2,$B67),0)</f>
        <v>0</v>
      </c>
      <c r="J67" s="62">
        <f>IFERROR(SUMIFS(MOY!$N$45:$N$63,MOY!$H$45:$H$63,"SALIDA",MOY!$J$45:$J$63,$B67),0)</f>
        <v>0</v>
      </c>
      <c r="K67" s="62">
        <f>IFERROR(SUMIFS('NORMA RUTH'!$N$63:$N$81,'NORMA RUTH'!$H$63:$H$81,"SALIDA",'NORMA RUTH'!$J$63:$J$81,$B67),0)</f>
        <v>0</v>
      </c>
      <c r="L67" s="62">
        <f>IFERROR(SUMIFS(VALERIA!$N$44:$N$57,VALERIA!$H$44:$H$57,"SALIDA",VALERIA!$J$44:$J$57,$B67),0)</f>
        <v>0</v>
      </c>
      <c r="M67" s="62">
        <f>IFERROR(SUMIFS('MANUEL BANAMEX'!$N$77:$N$105,'MANUEL BANAMEX'!$H$77:$H$105,"SALIDA",'MANUEL BANAMEX'!$J$77:$J$105,$B67),0)</f>
        <v>0</v>
      </c>
      <c r="N67" s="62">
        <f>IFERROR(SUMIFS(ROBERTO!$N$2:$N$2,ROBERTO!$H$2:$H$2,"SALIDA",ROBERTO!$J$2:$J$2,$B67),0)</f>
        <v>0</v>
      </c>
      <c r="O67" s="62">
        <f>IFERROR(SUMIFS(JUAN!$N$80:$N$83,JUAN!$H$80:$H$83,"SALIDA",JUAN!$J$80:$J$83,$B67),0)</f>
        <v>0</v>
      </c>
      <c r="P67" s="62">
        <f>IFERROR(SUMIFS('NORMA SANCHEZ'!$N$74:$N$77,'NORMA SANCHEZ'!$H$74:$H$77,"SALIDA",'NORMA SANCHEZ'!$J$74:$J$77,$B67),0)</f>
        <v>0</v>
      </c>
      <c r="Q67" s="62">
        <f>IFERROR(SUMIFS('JOSE CARLOS'!$N$76:$N$77,'JOSE CARLOS'!$H$76:$H$77,"SALIDA",'JOSE CARLOS'!$J$76:$J$77,$B67),0)</f>
        <v>0</v>
      </c>
      <c r="R67" s="62">
        <f>IFERROR(SUMIFS('LUIS ENRIQUE '!$N$64:$N$65,'LUIS ENRIQUE '!$H$64:$H$65,"SALIDA",'LUIS ENRIQUE '!$J$64:$J$65,$B67),0)</f>
        <v>0</v>
      </c>
      <c r="S67" s="62">
        <f>IFERROR(SUMIFS(CESARIA!$N$84:$N$87,CESARIA!$H$84:$H$87,"SALIDA",CESARIA!$J$84:$J$87,$B67),0)</f>
        <v>0</v>
      </c>
      <c r="T67" s="62">
        <f>IFERROR(SUMIFS(ALAN!$N$82:$N$83,ALAN!$H$82:$H$83,"SALIDA",ALAN!$J$82:$J$83,$B67),0)</f>
        <v>0</v>
      </c>
      <c r="U67" s="62">
        <f>IFERROR(SUMIFS(ELVIA!$N$58:$N$66,ELVIA!$H$58:$H$66,"SALIDA",ELVIA!$J$58:$J$66,$B67),0)</f>
        <v>0</v>
      </c>
      <c r="V67" s="62">
        <f>IFERROR(SUMIFS(CAJA!$N$4578:$N$5282,CAJA!$H$4578:$H$5282,"SALIDA",CAJA!$J$4578:$J$5282,$B67),0)</f>
        <v>0</v>
      </c>
      <c r="W67" s="62">
        <f>IFERROR(SUMIFS('CAJA TIGRES'!$N$1269:$N$1433,'CAJA TIGRES'!$H$1269:$H$1433,"SALIDA",'CAJA TIGRES'!$J$1269:$J$1433,$B67),0)</f>
        <v>0</v>
      </c>
      <c r="X67" s="62">
        <f>IFERROR(SUMIFS(RESERVA!$N$14:$N$14,RESERVA!$H$14:$H$14,"SALIDA",RESERVA!$J$14:$J$14,$B67),0)</f>
        <v>0</v>
      </c>
      <c r="Y67" s="96">
        <f>SUM(C67:X67)</f>
        <v>0</v>
      </c>
      <c r="Z67" s="96">
        <f>Y67+'JUL25'!Z67</f>
        <v>13750</v>
      </c>
    </row>
    <row r="68" spans="1:26" x14ac:dyDescent="0.3">
      <c r="B68" s="60" t="s">
        <v>8793</v>
      </c>
      <c r="C68" s="62">
        <f>IFERROR(SUMIFS('MGZ121'!$N$1022:$N$1194,'MGZ121'!H$1022:H$1194,"SALIDA",'MGZ121'!$J$1022:$J$1194,$B68),0)</f>
        <v>0</v>
      </c>
      <c r="D68" s="62">
        <f>IFERROR(SUMIFS('MGZ BBVA'!$N$973:$N$1145,'MGZ BBVA'!$H$973:$H$1145,"SALIDA",'MGZ BBVA'!$J$973:$J$1145,$B68),0)</f>
        <v>25680</v>
      </c>
      <c r="E68" s="62">
        <f>IFERROR(SUMIFS('MGZ DOLARES'!$N$2:$N$2,'MGZ DOLARES'!$F$2:$F$2,"SALIDA",'MGZ DOLARES'!$J$2:$J$2,$B68),0)</f>
        <v>0</v>
      </c>
      <c r="F68" s="62">
        <f>IFERROR(SUMIFS('MGZ BAJIO'!$N$69:$N$69,'MGZ BAJIO'!$H$69:$H$69,"SALIDA",'MGZ BAJIO'!$J$69:$J$69,$B68),0)</f>
        <v>0</v>
      </c>
      <c r="G68" s="62">
        <f>IFERROR(SUMIFS('VICTOR BANAMEX'!$N$387:$N$458,'VICTOR BANAMEX'!$H$387:$H$458,"SALIDA",'VICTOR BANAMEX'!$J$387:$J$458,$B68),0)</f>
        <v>0</v>
      </c>
      <c r="H68" s="62">
        <f>IFERROR(SUMIFS('VICTOR BANORTE'!$N$77:$N$89,'VICTOR BANORTE'!$H$77:$H$89,"SALIDA",'VICTOR BANORTE'!$J$77:$J$89,$B68),0)</f>
        <v>0</v>
      </c>
      <c r="I68" s="62">
        <f>IFERROR(SUMIFS(RODRIGO!$N$2:$N$2,RODRIGO!$H$2:$H$2,"SALIDA",RODRIGO!$J$2:$J$2,$B68),0)</f>
        <v>0</v>
      </c>
      <c r="J68" s="62">
        <f>IFERROR(SUMIFS(MOY!$N$45:$N$63,MOY!$H$45:$H$63,"SALIDA",MOY!$J$45:$J$63,$B68),0)</f>
        <v>0</v>
      </c>
      <c r="K68" s="62">
        <f>IFERROR(SUMIFS('NORMA RUTH'!$N$63:$N$81,'NORMA RUTH'!$H$63:$H$81,"SALIDA",'NORMA RUTH'!$J$63:$J$81,$B68),0)</f>
        <v>0</v>
      </c>
      <c r="L68" s="62">
        <f>IFERROR(SUMIFS(VALERIA!$N$44:$N$57,VALERIA!$H$44:$H$57,"SALIDA",VALERIA!$J$44:$J$57,$B68),0)</f>
        <v>0</v>
      </c>
      <c r="M68" s="62">
        <f>IFERROR(SUMIFS('MANUEL BANAMEX'!$N$77:$N$105,'MANUEL BANAMEX'!$H$77:$H$105,"SALIDA",'MANUEL BANAMEX'!$J$77:$J$105,$B68),0)</f>
        <v>0</v>
      </c>
      <c r="N68" s="62">
        <f>IFERROR(SUMIFS(ROBERTO!$N$2:$N$2,ROBERTO!$H$2:$H$2,"SALIDA",ROBERTO!$J$2:$J$2,$B68),0)</f>
        <v>0</v>
      </c>
      <c r="O68" s="62">
        <f>IFERROR(SUMIFS(JUAN!$N$80:$N$83,JUAN!$H$80:$H$83,"SALIDA",JUAN!$J$80:$J$83,$B68),0)</f>
        <v>0</v>
      </c>
      <c r="P68" s="62">
        <f>IFERROR(SUMIFS('NORMA SANCHEZ'!$N$74:$N$77,'NORMA SANCHEZ'!$H$74:$H$77,"SALIDA",'NORMA SANCHEZ'!$J$74:$J$77,$B68),0)</f>
        <v>0</v>
      </c>
      <c r="Q68" s="62">
        <f>IFERROR(SUMIFS('JOSE CARLOS'!$N$76:$N$77,'JOSE CARLOS'!$H$76:$H$77,"SALIDA",'JOSE CARLOS'!$J$76:$J$77,$B68),0)</f>
        <v>0</v>
      </c>
      <c r="R68" s="62">
        <f>IFERROR(SUMIFS('LUIS ENRIQUE '!$N$64:$N$65,'LUIS ENRIQUE '!$H$64:$H$65,"SALIDA",'LUIS ENRIQUE '!$J$64:$J$65,$B68),0)</f>
        <v>0</v>
      </c>
      <c r="S68" s="62">
        <f>IFERROR(SUMIFS(CESARIA!$N$84:$N$87,CESARIA!$H$84:$H$87,"SALIDA",CESARIA!$J$84:$J$87,$B68),0)</f>
        <v>0</v>
      </c>
      <c r="T68" s="62">
        <f>IFERROR(SUMIFS(ALAN!$N$82:$N$83,ALAN!$H$82:$H$83,"SALIDA",ALAN!$J$82:$J$83,$B68),0)</f>
        <v>0</v>
      </c>
      <c r="U68" s="62">
        <f>IFERROR(SUMIFS(ELVIA!$N$58:$N$66,ELVIA!$H$58:$H$66,"SALIDA",ELVIA!$J$58:$J$66,$B68),0)</f>
        <v>0</v>
      </c>
      <c r="V68" s="62">
        <f>IFERROR(SUMIFS(CAJA!$N$4578:$N$5282,CAJA!$H$4578:$H$5282,"SALIDA",CAJA!$J$4578:$J$5282,$B68),0)</f>
        <v>0</v>
      </c>
      <c r="W68" s="62">
        <f>IFERROR(SUMIFS('CAJA TIGRES'!$N$1269:$N$1433,'CAJA TIGRES'!$H$1269:$H$1433,"SALIDA",'CAJA TIGRES'!$J$1269:$J$1433,$B68),0)</f>
        <v>0</v>
      </c>
      <c r="X68" s="62">
        <f>IFERROR(SUMIFS(RESERVA!$N$14:$N$14,RESERVA!$H$14:$H$14,"SALIDA",RESERVA!$J$14:$J$14,$B68),0)</f>
        <v>0</v>
      </c>
      <c r="Y68" s="96">
        <f>SUM(C68:X68)</f>
        <v>25680</v>
      </c>
      <c r="Z68" s="96">
        <f>Y68+'JUL25'!Z68</f>
        <v>30905</v>
      </c>
    </row>
    <row r="69" spans="1:26" s="180" customFormat="1" x14ac:dyDescent="0.3">
      <c r="A69" s="180">
        <v>10</v>
      </c>
      <c r="B69" s="181" t="s">
        <v>59</v>
      </c>
      <c r="C69" s="182">
        <f>C70</f>
        <v>0</v>
      </c>
      <c r="D69" s="182">
        <f t="shared" ref="D69:Z69" si="16">D70</f>
        <v>0</v>
      </c>
      <c r="E69" s="182">
        <f t="shared" si="16"/>
        <v>0</v>
      </c>
      <c r="F69" s="182">
        <f t="shared" si="16"/>
        <v>0</v>
      </c>
      <c r="G69" s="182">
        <f t="shared" si="16"/>
        <v>35141</v>
      </c>
      <c r="H69" s="182">
        <f t="shared" si="16"/>
        <v>0</v>
      </c>
      <c r="I69" s="182">
        <f t="shared" si="16"/>
        <v>0</v>
      </c>
      <c r="J69" s="182">
        <f t="shared" si="16"/>
        <v>26443</v>
      </c>
      <c r="K69" s="182">
        <f t="shared" si="16"/>
        <v>25136</v>
      </c>
      <c r="L69" s="182">
        <f t="shared" si="16"/>
        <v>10296</v>
      </c>
      <c r="M69" s="182">
        <f t="shared" si="16"/>
        <v>3399</v>
      </c>
      <c r="N69" s="182">
        <f t="shared" si="16"/>
        <v>0</v>
      </c>
      <c r="O69" s="182">
        <f t="shared" si="16"/>
        <v>0</v>
      </c>
      <c r="P69" s="182">
        <f t="shared" si="16"/>
        <v>0</v>
      </c>
      <c r="Q69" s="182">
        <f t="shared" si="16"/>
        <v>0</v>
      </c>
      <c r="R69" s="182">
        <f t="shared" si="16"/>
        <v>0</v>
      </c>
      <c r="S69" s="182">
        <f t="shared" si="16"/>
        <v>0</v>
      </c>
      <c r="T69" s="182">
        <f t="shared" si="16"/>
        <v>0</v>
      </c>
      <c r="U69" s="182">
        <f t="shared" si="16"/>
        <v>0</v>
      </c>
      <c r="V69" s="182">
        <f t="shared" si="16"/>
        <v>0</v>
      </c>
      <c r="W69" s="182">
        <f t="shared" si="16"/>
        <v>0</v>
      </c>
      <c r="X69" s="182">
        <f t="shared" si="16"/>
        <v>0</v>
      </c>
      <c r="Y69" s="182">
        <f t="shared" si="16"/>
        <v>100415</v>
      </c>
      <c r="Z69" s="182">
        <f t="shared" si="16"/>
        <v>2029862.4</v>
      </c>
    </row>
    <row r="70" spans="1:26" x14ac:dyDescent="0.3">
      <c r="A70">
        <v>10.1</v>
      </c>
      <c r="B70" s="60" t="s">
        <v>59</v>
      </c>
      <c r="C70" s="62">
        <f>IFERROR(SUMIFS('MGZ121'!$N$1022:$N$1194,'MGZ121'!H$1022:H$1194,"SALIDA",'MGZ121'!$J$1022:$J$1194,$B70),0)</f>
        <v>0</v>
      </c>
      <c r="D70" s="62">
        <f>IFERROR(SUMIFS('MGZ BBVA'!$N$973:$N$1145,'MGZ BBVA'!$H$973:$H$1145,"SALIDA",'MGZ BBVA'!$J$973:$J$1145,$B70),0)</f>
        <v>0</v>
      </c>
      <c r="E70" s="62">
        <f>IFERROR(SUMIFS('MGZ DOLARES'!$N$2:$N$2,'MGZ DOLARES'!$F$2:$F$2,"SALIDA",'MGZ DOLARES'!$J$2:$J$2,$B70),0)</f>
        <v>0</v>
      </c>
      <c r="F70" s="62">
        <v>0</v>
      </c>
      <c r="G70" s="62">
        <f>IFERROR(SUMIFS('VICTOR BANAMEX'!$N$387:$N$458,'VICTOR BANAMEX'!$H$387:$H$458,"SALIDA",'VICTOR BANAMEX'!$J$387:$J$458,$B70),0)</f>
        <v>35141</v>
      </c>
      <c r="H70" s="62">
        <f>IFERROR(SUMIFS('VICTOR BANORTE'!$N$77:$N$89,'VICTOR BANORTE'!$H$77:$H$89,"SALIDA",'VICTOR BANORTE'!$J$77:$J$89,$B70),0)</f>
        <v>0</v>
      </c>
      <c r="I70" s="62">
        <f>IFERROR(SUMIFS(RODRIGO!$N$2:$N$2,RODRIGO!$H$2:$H$2,"SALIDA",RODRIGO!$J$2:$J$2,$B70),0)</f>
        <v>0</v>
      </c>
      <c r="J70" s="62">
        <f>IFERROR(SUMIFS(MOY!$N$45:$N$63,MOY!$H$45:$H$63,"SALIDA",MOY!$J$45:$J$63,$B70),0)</f>
        <v>26443</v>
      </c>
      <c r="K70" s="62">
        <f>IFERROR(SUMIFS('NORMA RUTH'!$N$63:$N$81,'NORMA RUTH'!$H$63:$H$81,"SALIDA",'NORMA RUTH'!$J$63:$J$81,$B70),0)</f>
        <v>25136</v>
      </c>
      <c r="L70" s="62">
        <f>IFERROR(SUMIFS(VALERIA!$N$44:$N$57,VALERIA!$H$44:$H$57,"SALIDA",VALERIA!$J$44:$J$57,$B70),0)</f>
        <v>10296</v>
      </c>
      <c r="M70" s="62">
        <f>IFERROR(SUMIFS('MANUEL BANAMEX'!$N$77:$N$105,'MANUEL BANAMEX'!$H$77:$H$105,"SALIDA",'MANUEL BANAMEX'!$J$77:$J$105,$B70),0)</f>
        <v>3399</v>
      </c>
      <c r="N70" s="62">
        <f>IFERROR(SUMIFS(ROBERTO!$N$2:$N$2,ROBERTO!$H$2:$H$2,"SALIDA",ROBERTO!$J$2:$J$2,$B70),0)</f>
        <v>0</v>
      </c>
      <c r="O70" s="62">
        <f>IFERROR(SUMIFS(JUAN!$N$80:$N$83,JUAN!$H$80:$H$83,"SALIDA",JUAN!$J$80:$J$83,$B70),0)</f>
        <v>0</v>
      </c>
      <c r="P70" s="62">
        <f>IFERROR(SUMIFS('NORMA SANCHEZ'!$N$74:$N$77,'NORMA SANCHEZ'!$H$74:$H$77,"SALIDA",'NORMA SANCHEZ'!$J$74:$J$77,$B70),0)</f>
        <v>0</v>
      </c>
      <c r="Q70" s="62">
        <f>IFERROR(SUMIFS('JOSE CARLOS'!$N$76:$N$77,'JOSE CARLOS'!$H$76:$H$77,"SALIDA",'JOSE CARLOS'!$J$76:$J$77,$B70),0)</f>
        <v>0</v>
      </c>
      <c r="R70" s="62">
        <f>IFERROR(SUMIFS('LUIS ENRIQUE '!$N$64:$N$65,'LUIS ENRIQUE '!$H$64:$H$65,"SALIDA",'LUIS ENRIQUE '!$J$64:$J$65,$B70),0)</f>
        <v>0</v>
      </c>
      <c r="S70" s="62">
        <f>IFERROR(SUMIFS(CESARIA!$N$84:$N$87,CESARIA!$H$84:$H$87,"SALIDA",CESARIA!$J$84:$J$87,$B70),0)</f>
        <v>0</v>
      </c>
      <c r="T70" s="62">
        <f>IFERROR(SUMIFS(ALAN!$N$82:$N$83,ALAN!$H$82:$H$83,"SALIDA",ALAN!$J$82:$J$83,$B70),0)</f>
        <v>0</v>
      </c>
      <c r="U70" s="62">
        <f>IFERROR(SUMIFS(ELVIA!$N$58:$N$66,ELVIA!$H$58:$H$66,"SALIDA",ELVIA!$J$58:$J$66,$B70),0)</f>
        <v>0</v>
      </c>
      <c r="V70" s="62">
        <f>IFERROR(SUMIFS(CAJA!$N$4578:$N$5282,CAJA!$H$4578:$H$5282,"SALIDA",CAJA!$J$4578:$J$5282,$B70),0)</f>
        <v>0</v>
      </c>
      <c r="W70" s="62">
        <f>IFERROR(SUMIFS('CAJA TIGRES'!$N$1269:$N$1433,'CAJA TIGRES'!$H$1269:$H$1433,"SALIDA",'CAJA TIGRES'!$J$1269:$J$1433,$B70),0)</f>
        <v>0</v>
      </c>
      <c r="X70" s="62">
        <f>IFERROR(SUMIFS(RESERVA!$N$14:$N$14,RESERVA!$H$14:$H$14,"SALIDA",RESERVA!$J$14:$J$14,$B70),0)</f>
        <v>0</v>
      </c>
      <c r="Y70" s="96">
        <f>SUM(C70:X70)</f>
        <v>100415</v>
      </c>
      <c r="Z70" s="96">
        <f>Y70+'JUL25'!Z70</f>
        <v>2029862.4</v>
      </c>
    </row>
    <row r="71" spans="1:26" s="180" customFormat="1" x14ac:dyDescent="0.3">
      <c r="A71" s="180">
        <v>13</v>
      </c>
      <c r="B71" s="181" t="s">
        <v>124</v>
      </c>
      <c r="C71" s="182">
        <f>C72</f>
        <v>0</v>
      </c>
      <c r="D71" s="182">
        <f t="shared" ref="D71:Z71" si="17">D72</f>
        <v>0</v>
      </c>
      <c r="E71" s="182">
        <f t="shared" si="17"/>
        <v>0</v>
      </c>
      <c r="F71" s="182">
        <f t="shared" si="17"/>
        <v>0</v>
      </c>
      <c r="G71" s="182">
        <f t="shared" si="17"/>
        <v>0</v>
      </c>
      <c r="H71" s="182">
        <f t="shared" si="17"/>
        <v>0</v>
      </c>
      <c r="I71" s="182">
        <f t="shared" si="17"/>
        <v>0</v>
      </c>
      <c r="J71" s="182">
        <f t="shared" si="17"/>
        <v>0</v>
      </c>
      <c r="K71" s="182">
        <f t="shared" si="17"/>
        <v>0</v>
      </c>
      <c r="L71" s="182">
        <f t="shared" si="17"/>
        <v>0</v>
      </c>
      <c r="M71" s="182">
        <f t="shared" si="17"/>
        <v>0</v>
      </c>
      <c r="N71" s="182">
        <f t="shared" si="17"/>
        <v>0</v>
      </c>
      <c r="O71" s="182">
        <f t="shared" si="17"/>
        <v>0</v>
      </c>
      <c r="P71" s="182">
        <f t="shared" si="17"/>
        <v>7701.25</v>
      </c>
      <c r="Q71" s="182">
        <f t="shared" si="17"/>
        <v>0</v>
      </c>
      <c r="R71" s="182">
        <f t="shared" si="17"/>
        <v>0</v>
      </c>
      <c r="S71" s="182">
        <f t="shared" si="17"/>
        <v>0</v>
      </c>
      <c r="T71" s="182">
        <f t="shared" si="17"/>
        <v>0</v>
      </c>
      <c r="U71" s="182">
        <f t="shared" si="17"/>
        <v>0</v>
      </c>
      <c r="V71" s="182">
        <f t="shared" si="17"/>
        <v>0</v>
      </c>
      <c r="W71" s="182">
        <f t="shared" si="17"/>
        <v>0</v>
      </c>
      <c r="X71" s="182">
        <f t="shared" si="17"/>
        <v>0</v>
      </c>
      <c r="Y71" s="182">
        <f t="shared" si="17"/>
        <v>7701.25</v>
      </c>
      <c r="Z71" s="182">
        <f t="shared" si="17"/>
        <v>179275.15000000002</v>
      </c>
    </row>
    <row r="72" spans="1:26" x14ac:dyDescent="0.3">
      <c r="A72">
        <v>13.1</v>
      </c>
      <c r="B72" s="60" t="s">
        <v>125</v>
      </c>
      <c r="C72" s="62">
        <f>IFERROR(SUMIFS('MGZ121'!$N$1022:$N$1194,'MGZ121'!H$1022:H$1194,"SALIDA",'MGZ121'!$J$1022:$J$1194,$B72),0)</f>
        <v>0</v>
      </c>
      <c r="D72" s="62">
        <f>IFERROR(SUMIFS('MGZ BBVA'!$N$973:$N$1145,'MGZ BBVA'!$H$973:$H$1145,"SALIDA",'MGZ BBVA'!$J$973:$J$1145,$B72),0)</f>
        <v>0</v>
      </c>
      <c r="E72" s="62">
        <f>IFERROR(SUMIFS('MGZ DOLARES'!$N$2:$N$2,'MGZ DOLARES'!$F$2:$F$2,"SALIDA",'MGZ DOLARES'!$J$2:$J$2,$B72),0)</f>
        <v>0</v>
      </c>
      <c r="F72" s="62">
        <f>IFERROR(SUMIFS('MGZ BAJIO'!$N$2:$N$2,'MGZ BAJIO'!$H$2:$H$2,"SALIDA",'MGZ BAJIO'!$J$2:$J$2,$B72),0)</f>
        <v>0</v>
      </c>
      <c r="G72" s="62">
        <f>IFERROR(SUMIFS('VICTOR BANAMEX'!$N$387:$N$458,'VICTOR BANAMEX'!$H$387:$H$458,"SALIDA",'VICTOR BANAMEX'!$J$387:$J$458,$B72),0)</f>
        <v>0</v>
      </c>
      <c r="H72" s="62">
        <f>IFERROR(SUMIFS('VICTOR BANORTE'!$N$77:$N$89,'VICTOR BANORTE'!$H$77:$H$89,"SALIDA",'VICTOR BANORTE'!$J$77:$J$89,$B72),0)</f>
        <v>0</v>
      </c>
      <c r="I72" s="62">
        <f>IFERROR(SUMIFS(RODRIGO!$N$2:$N$2,RODRIGO!$H$2:$H$2,"SALIDA",RODRIGO!$J$2:$J$2,$B72),0)</f>
        <v>0</v>
      </c>
      <c r="J72" s="62">
        <f>IFERROR(SUMIFS(MOY!$N$45:$N$63,MOY!$H$45:$H$63,"SALIDA",MOY!$J$45:$J$63,$B72),0)</f>
        <v>0</v>
      </c>
      <c r="K72" s="62">
        <f>IFERROR(SUMIFS('NORMA RUTH'!$N$63:$N$81,'NORMA RUTH'!$H$63:$H$81,"SALIDA",'NORMA RUTH'!$J$63:$J$81,$B72),0)</f>
        <v>0</v>
      </c>
      <c r="L72" s="62">
        <f>IFERROR(SUMIFS(VALERIA!$N$44:$N$57,VALERIA!$H$44:$H$57,"SALIDA",VALERIA!$J$44:$J$57,$B72),0)</f>
        <v>0</v>
      </c>
      <c r="M72" s="62">
        <f>IFERROR(SUMIFS('MANUEL BANAMEX'!$N$77:$N$105,'MANUEL BANAMEX'!$H$77:$H$105,"SALIDA",'MANUEL BANAMEX'!$J$77:$J$105,$B72),0)</f>
        <v>0</v>
      </c>
      <c r="N72" s="62">
        <f>IFERROR(SUMIFS(ROBERTO!$N$2:$N$2,ROBERTO!$H$2:$H$2,"SALIDA",ROBERTO!$J$2:$J$2,$B72),0)</f>
        <v>0</v>
      </c>
      <c r="O72" s="62">
        <f>IFERROR(SUMIFS(JUAN!$N$80:$N$83,JUAN!$H$80:$H$83,"SALIDA",JUAN!$J$80:$J$83,$B72),0)</f>
        <v>0</v>
      </c>
      <c r="P72" s="62">
        <f>IFERROR(SUMIFS('NORMA SANCHEZ'!$N$74:$N$77,'NORMA SANCHEZ'!$H$74:$H$77,"SALIDA",'NORMA SANCHEZ'!$J$74:$J$77,$B72),0)</f>
        <v>7701.25</v>
      </c>
      <c r="Q72" s="62">
        <f>IFERROR(SUMIFS('JOSE CARLOS'!$N$76:$N$77,'JOSE CARLOS'!$H$76:$H$77,"SALIDA",'JOSE CARLOS'!$J$76:$J$77,$B72),0)</f>
        <v>0</v>
      </c>
      <c r="R72" s="62">
        <f>IFERROR(SUMIFS('LUIS ENRIQUE '!$N$64:$N$65,'LUIS ENRIQUE '!$H$64:$H$65,"SALIDA",'LUIS ENRIQUE '!$J$64:$J$65,$B72),0)</f>
        <v>0</v>
      </c>
      <c r="S72" s="62">
        <f>IFERROR(SUMIFS(CESARIA!$N$84:$N$87,CESARIA!$H$84:$H$87,"SALIDA",CESARIA!$J$84:$J$87,$B72),0)</f>
        <v>0</v>
      </c>
      <c r="T72" s="62">
        <f>IFERROR(SUMIFS(ALAN!$N$82:$N$83,ALAN!$H$82:$H$83,"SALIDA",ALAN!$J$82:$J$83,$B72),0)</f>
        <v>0</v>
      </c>
      <c r="U72" s="62">
        <f>IFERROR(SUMIFS(ELVIA!$N$58:$N$66,ELVIA!$H$58:$H$66,"SALIDA",ELVIA!$J$58:$J$66,$B72),0)</f>
        <v>0</v>
      </c>
      <c r="V72" s="62">
        <f>IFERROR(SUMIFS(CAJA!$N$4578:$N$5282,CAJA!$H$4578:$H$5282,"SALIDA",CAJA!$J$4578:$J$5282,$B72),0)</f>
        <v>0</v>
      </c>
      <c r="W72" s="62">
        <f>IFERROR(SUMIFS('CAJA TIGRES'!$N$1269:$N$1433,'CAJA TIGRES'!$H$1269:$H$1433,"SALIDA",'CAJA TIGRES'!$J$1269:$J$1433,$B72),0)</f>
        <v>0</v>
      </c>
      <c r="X72" s="62">
        <f>IFERROR(SUMIFS(RESERVA!$N$14:$N$14,RESERVA!$H$14:$H$14,"SALIDA",RESERVA!$J$14:$J$14,$B72),0)</f>
        <v>0</v>
      </c>
      <c r="Y72" s="96">
        <f>SUM(C72:X72)</f>
        <v>7701.25</v>
      </c>
      <c r="Z72" s="96">
        <f>Y72+'JUL25'!Z72</f>
        <v>179275.15000000002</v>
      </c>
    </row>
    <row r="73" spans="1:26" x14ac:dyDescent="0.3">
      <c r="B73" s="125" t="s">
        <v>14</v>
      </c>
      <c r="C73" s="126">
        <f>C17+C21+C29+C49+C60+C64+C69+C71</f>
        <v>2365106.2600000002</v>
      </c>
      <c r="D73" s="126">
        <f t="shared" ref="D73:Z73" si="18">D17+D21+D29+D49+D60+D64+D69+D71</f>
        <v>3784661.42</v>
      </c>
      <c r="E73" s="126">
        <f t="shared" si="18"/>
        <v>0</v>
      </c>
      <c r="F73" s="126">
        <f t="shared" si="18"/>
        <v>0</v>
      </c>
      <c r="G73" s="126">
        <f t="shared" si="18"/>
        <v>383724.79</v>
      </c>
      <c r="H73" s="126">
        <f t="shared" si="18"/>
        <v>4136.63</v>
      </c>
      <c r="I73" s="126">
        <f t="shared" si="18"/>
        <v>0</v>
      </c>
      <c r="J73" s="126">
        <f t="shared" si="18"/>
        <v>27347.8</v>
      </c>
      <c r="K73" s="126">
        <f t="shared" si="18"/>
        <v>25513</v>
      </c>
      <c r="L73" s="126">
        <f t="shared" si="18"/>
        <v>10951.4</v>
      </c>
      <c r="M73" s="126">
        <f t="shared" si="18"/>
        <v>45780.4</v>
      </c>
      <c r="N73" s="126">
        <f t="shared" si="18"/>
        <v>0</v>
      </c>
      <c r="O73" s="126">
        <f t="shared" si="18"/>
        <v>1855.1399999999999</v>
      </c>
      <c r="P73" s="126">
        <f t="shared" si="18"/>
        <v>7892.65</v>
      </c>
      <c r="Q73" s="126">
        <f t="shared" si="18"/>
        <v>290</v>
      </c>
      <c r="R73" s="126">
        <f t="shared" si="18"/>
        <v>46.4</v>
      </c>
      <c r="S73" s="126">
        <f t="shared" si="18"/>
        <v>1855.1399999999999</v>
      </c>
      <c r="T73" s="126">
        <f t="shared" si="18"/>
        <v>290</v>
      </c>
      <c r="U73" s="126">
        <f t="shared" si="18"/>
        <v>480.64000000000004</v>
      </c>
      <c r="V73" s="126">
        <f t="shared" si="18"/>
        <v>5040112.3599999994</v>
      </c>
      <c r="W73" s="126">
        <f t="shared" si="18"/>
        <v>1324180</v>
      </c>
      <c r="X73" s="126">
        <f t="shared" si="18"/>
        <v>0</v>
      </c>
      <c r="Y73" s="126">
        <f t="shared" si="18"/>
        <v>13024224.030000001</v>
      </c>
      <c r="Z73" s="126">
        <f t="shared" si="18"/>
        <v>96265603.602806762</v>
      </c>
    </row>
    <row r="74" spans="1:26" s="84" customFormat="1" ht="22.8" customHeight="1" x14ac:dyDescent="0.3">
      <c r="B74" s="17" t="s">
        <v>15</v>
      </c>
      <c r="C74" s="85">
        <f>C14-C73</f>
        <v>2976830.7499999995</v>
      </c>
      <c r="D74" s="83">
        <f t="shared" ref="D74:Z74" si="19">D14-D73</f>
        <v>2772876.58</v>
      </c>
      <c r="E74" s="83">
        <f t="shared" si="19"/>
        <v>0</v>
      </c>
      <c r="F74" s="83">
        <f t="shared" si="19"/>
        <v>0</v>
      </c>
      <c r="G74" s="83">
        <f t="shared" si="19"/>
        <v>-276724.78999999998</v>
      </c>
      <c r="H74" s="83">
        <f t="shared" si="19"/>
        <v>-4136.63</v>
      </c>
      <c r="I74" s="85">
        <f t="shared" si="19"/>
        <v>0</v>
      </c>
      <c r="J74" s="85">
        <f t="shared" si="19"/>
        <v>-27347.8</v>
      </c>
      <c r="K74" s="83">
        <f t="shared" si="19"/>
        <v>27487</v>
      </c>
      <c r="L74" s="83">
        <f t="shared" si="19"/>
        <v>-10951.4</v>
      </c>
      <c r="M74" s="83">
        <f t="shared" si="19"/>
        <v>-44780.4</v>
      </c>
      <c r="N74" s="83">
        <f t="shared" si="19"/>
        <v>0</v>
      </c>
      <c r="O74" s="83">
        <f t="shared" si="19"/>
        <v>-1855.1399999999999</v>
      </c>
      <c r="P74" s="83">
        <f t="shared" si="19"/>
        <v>107.35000000000036</v>
      </c>
      <c r="Q74" s="83">
        <f t="shared" si="19"/>
        <v>-290</v>
      </c>
      <c r="R74" s="85">
        <f t="shared" si="19"/>
        <v>-46.4</v>
      </c>
      <c r="S74" s="83">
        <f t="shared" si="19"/>
        <v>-1855.1399999999999</v>
      </c>
      <c r="T74" s="83">
        <f t="shared" si="19"/>
        <v>-290</v>
      </c>
      <c r="U74" s="83">
        <f t="shared" si="19"/>
        <v>99519.360000000001</v>
      </c>
      <c r="V74" s="83">
        <f>V14-V73</f>
        <v>-4106588.3599999994</v>
      </c>
      <c r="W74" s="83">
        <f t="shared" si="19"/>
        <v>-1324180</v>
      </c>
      <c r="X74" s="83">
        <f t="shared" si="19"/>
        <v>0</v>
      </c>
      <c r="Y74" s="83">
        <f t="shared" si="19"/>
        <v>77774.979999998584</v>
      </c>
      <c r="Z74" s="85">
        <f t="shared" si="19"/>
        <v>-7588362.1028067619</v>
      </c>
    </row>
    <row r="75" spans="1:26" ht="7.2" customHeight="1" x14ac:dyDescent="0.3">
      <c r="B75" s="18"/>
      <c r="C75" s="40"/>
      <c r="D75" s="33"/>
      <c r="E75" s="33"/>
      <c r="F75" s="33"/>
      <c r="G75" s="33"/>
      <c r="H75" s="33"/>
      <c r="I75" s="33"/>
      <c r="J75" s="33"/>
      <c r="K75" s="33"/>
      <c r="L75" s="33"/>
      <c r="M75" s="33"/>
      <c r="N75" s="33"/>
      <c r="O75" s="33"/>
      <c r="P75" s="33"/>
      <c r="Q75" s="33"/>
      <c r="R75" s="33"/>
      <c r="S75" s="33"/>
      <c r="T75" s="33"/>
      <c r="U75" s="33"/>
      <c r="V75" s="33"/>
      <c r="W75" s="33"/>
      <c r="X75" s="33"/>
      <c r="Y75" s="98"/>
      <c r="Z75" s="98"/>
    </row>
    <row r="76" spans="1:26" x14ac:dyDescent="0.3">
      <c r="B76" s="65" t="s">
        <v>2</v>
      </c>
      <c r="C76" s="40"/>
      <c r="D76" s="33"/>
      <c r="E76" s="33"/>
      <c r="F76" s="33"/>
      <c r="G76" s="33"/>
      <c r="H76" s="33"/>
      <c r="I76" s="33"/>
      <c r="J76" s="33"/>
      <c r="K76" s="33"/>
      <c r="L76" s="33"/>
      <c r="M76" s="33"/>
      <c r="N76" s="33"/>
      <c r="O76" s="33"/>
      <c r="P76" s="33"/>
      <c r="Q76" s="33"/>
      <c r="R76" s="33"/>
      <c r="S76" s="33"/>
      <c r="T76" s="33"/>
      <c r="U76" s="33"/>
      <c r="V76" s="33"/>
      <c r="W76" s="33"/>
      <c r="X76" s="33"/>
      <c r="Y76" s="98"/>
      <c r="Z76" s="98"/>
    </row>
    <row r="77" spans="1:26" x14ac:dyDescent="0.3">
      <c r="A77">
        <v>8</v>
      </c>
      <c r="B77" s="67" t="s">
        <v>25</v>
      </c>
      <c r="C77" s="137"/>
      <c r="D77" s="138"/>
      <c r="E77" s="138"/>
      <c r="F77" s="138"/>
      <c r="G77" s="138"/>
      <c r="H77" s="138"/>
      <c r="I77" s="138"/>
      <c r="J77" s="138"/>
      <c r="K77" s="138"/>
      <c r="L77" s="138"/>
      <c r="M77" s="138"/>
      <c r="N77" s="138"/>
      <c r="O77" s="138"/>
      <c r="P77" s="138"/>
      <c r="Q77" s="138"/>
      <c r="R77" s="138"/>
      <c r="S77" s="138"/>
      <c r="T77" s="138"/>
      <c r="U77" s="138"/>
      <c r="V77" s="138"/>
      <c r="W77" s="138"/>
      <c r="X77" s="138"/>
      <c r="Y77" s="138"/>
      <c r="Z77" s="129"/>
    </row>
    <row r="78" spans="1:26" x14ac:dyDescent="0.3">
      <c r="A78">
        <v>8.1</v>
      </c>
      <c r="B78" s="63" t="s">
        <v>83</v>
      </c>
      <c r="C78" s="62">
        <f>IFERROR(SUMIFS('MGZ121'!$M$1022:'MGZ121'!$M$1194,'MGZ121'!$H$1022:$H$1194,"ENTRADA",'MGZ121'!$J$1022:$J$1194,B78),0)</f>
        <v>25800000</v>
      </c>
      <c r="D78" s="62">
        <f>IFERROR(SUMIFS('MGZ BBVA'!$M$973:$M$1145,'MGZ BBVA'!$H$973:$H$1145,"ENTRADA",'MGZ BBVA'!$J$973:$J$1145,$B78),0)</f>
        <v>2500000</v>
      </c>
      <c r="E78" s="62">
        <f>IFERROR(SUMIFS('MGZ DOLARES'!$M$2:$M$2,'MGZ DOLARES'!$F$2:$F$2,"ENTRADA",'MGZ DOLARES'!$J$2:$J$2,$B78),0)</f>
        <v>0</v>
      </c>
      <c r="F78" s="62">
        <f>IFERROR(SUMIFS('MGZ BAJIO'!$M$69:$M$69,'MGZ BAJIO'!$H$69:$H$69,"ENTRADA",'MGZ BAJIO'!$J$69:$J$69,$B78),0)</f>
        <v>0</v>
      </c>
      <c r="G78" s="62">
        <f>IFERROR(SUMIFS('VICTOR BANAMEX'!$M$387:$M$451,'VICTOR BANAMEX'!$H$387:$H$458,"ENTRADA",'VICTOR BANAMEX'!$J$387:$J$458,$B78),0)</f>
        <v>0</v>
      </c>
      <c r="H78" s="62">
        <f>IFERROR(SUMIFS('VICTOR BANORTE'!$M$77:$M$89,'VICTOR BANORTE'!$H$77:$H$89,"ENTRADA",'VICTOR BANORTE'!$J$77:$J$89,$B78),0)</f>
        <v>0</v>
      </c>
      <c r="I78" s="62">
        <f>IFERROR(SUMIFS(RODRIGO!$M$2:$M$2,RODRIGO!$H$2:$H$2,"ENTRADA",RODRIGO!$J$2:$J$2,$B78),0)</f>
        <v>0</v>
      </c>
      <c r="J78" s="62">
        <f>IFERROR(SUMIFS(MOY!$M$45:$M$63,MOY!$H$45:$H$63,"ENTRADA",MOY!$J$45:$J$63,$B78),0)</f>
        <v>0</v>
      </c>
      <c r="K78" s="62">
        <f>IFERROR(SUMIFS('NORMA RUTH'!$M$63:$M$81,'NORMA RUTH'!$H$63:$H$81,"ENTRADA",'NORMA RUTH'!$J$63:$J$81,$B78),0)</f>
        <v>0</v>
      </c>
      <c r="L78" s="62">
        <f>IFERROR(SUMIFS(VALERIA!$M$44:$M$57,VALERIA!$H$44:$H$57,"ENTRADA",VALERIA!$J$44:$J$57,$B78),0)</f>
        <v>0</v>
      </c>
      <c r="M78" s="62">
        <f>IFERROR(SUMIFS('MANUEL BANAMEX'!$M$77:$M$105,'MANUEL BANAMEX'!$H$77:$H$105,"ENTRADA",'MANUEL BANAMEX'!$J$77:$J$105,$B78),0)</f>
        <v>0</v>
      </c>
      <c r="N78" s="62">
        <f>IFERROR(SUMIFS(ROBERTO!$M$2:$M$2,ROBERTO!$H$2:$H$2,"ENTRADA",ROBERTO!$J$2:$J$2,$B78),0)</f>
        <v>0</v>
      </c>
      <c r="O78" s="62">
        <f>IFERROR(SUMIFS(JUAN!$M$80:$M$83,JUAN!$H$80:$H$83,"ENTRADA",JUAN!$J$80:$J$83,$B78),0)</f>
        <v>0</v>
      </c>
      <c r="P78" s="62">
        <f>IFERROR(SUMIFS('NORMA SANCHEZ'!$M$74:$M$77,'NORMA SANCHEZ'!$H$74:$H$77,"ENTRADA",'NORMA SANCHEZ'!$J$74:$J$77,$B78),0)</f>
        <v>0</v>
      </c>
      <c r="Q78" s="62">
        <f>IFERROR(SUMIFS('JOSE CARLOS'!$M$76:$M$77,'JOSE CARLOS'!$H$76:$H$77,"ENTRADA",'JOSE CARLOS'!$J$76:$J$77,$B78),0)</f>
        <v>0</v>
      </c>
      <c r="R78" s="62">
        <f>IFERROR(SUMIFS('LUIS ENRIQUE '!$M$64:$M$65,'LUIS ENRIQUE '!$H$64:$H$65,"ENTRADA",'LUIS ENRIQUE '!$J$64:$J$65,$B78),0)</f>
        <v>0</v>
      </c>
      <c r="S78" s="62">
        <f>IFERROR(SUMIFS(CESARIA!$M$84:$M$87,CESARIA!$H$84:$H$87,"ENTRADA",CESARIA!$J$84:$J$87,$B78),0)</f>
        <v>0</v>
      </c>
      <c r="T78" s="62">
        <f>IFERROR(SUMIFS(ALAN!$M$82:$M$83,ALAN!$H$82:$H$83,"ENTRADA",ALAN!$J$82:$J$83,$B78),0)</f>
        <v>0</v>
      </c>
      <c r="U78" s="62">
        <f>IFERROR(SUMIFS(ELVIA!$M$58:$M$66,ELVIA!$H$58:$H$66,"ENTRADA",ELVIA!$J$58:$J$66,$B78),0)</f>
        <v>0</v>
      </c>
      <c r="V78" s="62">
        <f>IFERROR(SUMIFS(CAJA!$M$4578:$M$5282,CAJA!$H$4578:$H$5282,"ENTRADA",CAJA!$J$4578:$J$5282,$B78),0)</f>
        <v>0</v>
      </c>
      <c r="W78" s="62">
        <f>IFERROR(SUMIFS('CAJA TIGRES'!$M$1269:$M$1433,'CAJA TIGRES'!$H$1269:$H$1433,"ENTRADA",'CAJA TIGRES'!$J$1269:$J$1433,$B78),0)</f>
        <v>0</v>
      </c>
      <c r="X78" s="62">
        <f>IFERROR(SUMIFS(RESERVA!$M$14:$M$14,RESERVA!$H$14:$H$14,"ENTRADA",RESERVA!$J$14:$J$14,$B78),0)</f>
        <v>0</v>
      </c>
      <c r="Y78" s="96">
        <f>SUM(C78:X78)</f>
        <v>28300000</v>
      </c>
      <c r="Z78" s="96">
        <f>Y78+'JUL25'!Z78</f>
        <v>51301000</v>
      </c>
    </row>
    <row r="79" spans="1:26" x14ac:dyDescent="0.3">
      <c r="A79">
        <v>8.1999999999999993</v>
      </c>
      <c r="B79" s="63" t="s">
        <v>84</v>
      </c>
      <c r="C79" s="62">
        <f>IFERROR(SUMIFS('MGZ121'!$M$1022:'MGZ121'!$M$1194,'MGZ121'!$H$1022:$H$1194,"ENTRADA",'MGZ121'!$J$1022:$J$1194,B79),0)</f>
        <v>0</v>
      </c>
      <c r="D79" s="62">
        <f>IFERROR(SUMIFS('MGZ BBVA'!$M$973:$M$1145,'MGZ BBVA'!$H$973:$H$1145,"ENTRADA",'MGZ BBVA'!$J$973:$J$1145,$B79),0)</f>
        <v>0</v>
      </c>
      <c r="E79" s="62">
        <f>IFERROR(SUMIFS('MGZ DOLARES'!$M$2:$M$2,'MGZ DOLARES'!$F$2:$F$2,"ENTRADA",'MGZ DOLARES'!$J$2:$J$2,$B79),0)</f>
        <v>0</v>
      </c>
      <c r="F79" s="62">
        <f>IFERROR(SUMIFS('MGZ BAJIO'!$M$69:$M$69,'MGZ BAJIO'!$H$69:$H$69,"ENTRADA",'MGZ BAJIO'!$J$69:$J$69,$B79),0)</f>
        <v>0</v>
      </c>
      <c r="G79" s="62">
        <f>IFERROR(SUMIFS('VICTOR BANAMEX'!$M$387:$M$451,'VICTOR BANAMEX'!$H$387:$H$458,"ENTRADA",'VICTOR BANAMEX'!$J$387:$J$458,$B79),0)</f>
        <v>0</v>
      </c>
      <c r="H79" s="62">
        <f>IFERROR(SUMIFS('VICTOR BANORTE'!$M$77:$M$89,'VICTOR BANORTE'!$H$77:$H$89,"ENTRADA",'VICTOR BANORTE'!$J$77:$J$89,$B79),0)</f>
        <v>0</v>
      </c>
      <c r="I79" s="62">
        <f>IFERROR(SUMIFS(RODRIGO!$M$2:$M$2,RODRIGO!$H$2:$H$2,"ENTRADA",RODRIGO!$J$2:$J$2,$B79),0)</f>
        <v>0</v>
      </c>
      <c r="J79" s="62">
        <f>IFERROR(SUMIFS(MOY!$M$45:$M$63,MOY!$H$45:$H$63,"ENTRADA",MOY!$J$45:$J$63,$B79),0)</f>
        <v>0</v>
      </c>
      <c r="K79" s="62">
        <f>IFERROR(SUMIFS('NORMA RUTH'!$M$63:$M$81,'NORMA RUTH'!$H$63:$H$81,"ENTRADA",'NORMA RUTH'!$J$63:$J$81,$B79),0)</f>
        <v>0</v>
      </c>
      <c r="L79" s="62">
        <f>IFERROR(SUMIFS(VALERIA!$M$44:$M$57,VALERIA!$H$44:$H$57,"ENTRADA",VALERIA!$J$44:$J$57,$B79),0)</f>
        <v>0</v>
      </c>
      <c r="M79" s="62">
        <f>IFERROR(SUMIFS('MANUEL BANAMEX'!$M$77:$M$105,'MANUEL BANAMEX'!$H$77:$H$105,"ENTRADA",'MANUEL BANAMEX'!$J$77:$J$105,$B79),0)</f>
        <v>0</v>
      </c>
      <c r="N79" s="62">
        <f>IFERROR(SUMIFS(ROBERTO!$M$2:$M$2,ROBERTO!$H$2:$H$2,"ENTRADA",ROBERTO!$J$2:$J$2,$B79),0)</f>
        <v>0</v>
      </c>
      <c r="O79" s="62">
        <f>IFERROR(SUMIFS(JUAN!$M$80:$M$83,JUAN!$H$80:$H$83,"ENTRADA",JUAN!$J$80:$J$83,$B79),0)</f>
        <v>0</v>
      </c>
      <c r="P79" s="62">
        <f>IFERROR(SUMIFS('NORMA SANCHEZ'!$M$74:$M$77,'NORMA SANCHEZ'!$H$74:$H$77,"ENTRADA",'NORMA SANCHEZ'!$J$74:$J$77,$B79),0)</f>
        <v>0</v>
      </c>
      <c r="Q79" s="62">
        <f>IFERROR(SUMIFS('JOSE CARLOS'!$M$76:$M$77,'JOSE CARLOS'!$H$76:$H$77,"ENTRADA",'JOSE CARLOS'!$J$76:$J$77,$B79),0)</f>
        <v>0</v>
      </c>
      <c r="R79" s="62">
        <f>IFERROR(SUMIFS('LUIS ENRIQUE '!$M$64:$M$65,'LUIS ENRIQUE '!$H$64:$H$65,"ENTRADA",'LUIS ENRIQUE '!$J$64:$J$65,$B79),0)</f>
        <v>0</v>
      </c>
      <c r="S79" s="62">
        <f>IFERROR(SUMIFS(CESARIA!$M$84:$M$87,CESARIA!$H$84:$H$87,"ENTRADA",CESARIA!$J$84:$J$87,$B79),0)</f>
        <v>0</v>
      </c>
      <c r="T79" s="62">
        <f>IFERROR(SUMIFS(ALAN!$M$82:$M$83,ALAN!$H$82:$H$83,"ENTRADA",ALAN!$J$82:$J$83,$B79),0)</f>
        <v>0</v>
      </c>
      <c r="U79" s="62">
        <f>IFERROR(SUMIFS(ELVIA!$M$58:$M$66,ELVIA!$H$58:$H$66,"ENTRADA",ELVIA!$J$58:$J$66,$B79),0)</f>
        <v>0</v>
      </c>
      <c r="V79" s="62">
        <f>IFERROR(SUMIFS(CAJA!$M$4578:$M$5282,CAJA!$H$4578:$H$5282,"ENTRADA",CAJA!$J$4578:$J$5282,$B79),0)</f>
        <v>0</v>
      </c>
      <c r="W79" s="62">
        <f>IFERROR(SUMIFS('CAJA TIGRES'!$M$1269:$M$1433,'CAJA TIGRES'!$H$1269:$H$1433,"ENTRADA",'CAJA TIGRES'!$J$1269:$J$1433,$B79),0)</f>
        <v>0</v>
      </c>
      <c r="X79" s="62">
        <f>IFERROR(SUMIFS(RESERVA!$M$14:$M$14,RESERVA!$H$14:$H$14,"ENTRADA",RESERVA!$J$14:$J$14,$B79),0)</f>
        <v>0</v>
      </c>
      <c r="Y79" s="96">
        <f>SUM(C79:X79)</f>
        <v>0</v>
      </c>
      <c r="Z79" s="96">
        <f>Y79+'JUL25'!Z79</f>
        <v>1488688</v>
      </c>
    </row>
    <row r="80" spans="1:26" x14ac:dyDescent="0.3">
      <c r="B80" s="63" t="s">
        <v>201</v>
      </c>
      <c r="C80" s="62">
        <f>IFERROR(SUMIFS('MGZ121'!$M$1022:'MGZ121'!$M$1194,'MGZ121'!$H$1022:$H$1194,"ENTRADA",'MGZ121'!$J$1022:$J$1194,B80),0)</f>
        <v>0</v>
      </c>
      <c r="D80" s="62">
        <f>IFERROR(SUMIFS('MGZ BBVA'!$M$973:$M$1145,'MGZ BBVA'!$H$973:$H$1145,"ENTRADA",'MGZ BBVA'!$J$973:$J$1145,$B80),0)</f>
        <v>0</v>
      </c>
      <c r="E80" s="62">
        <f>IFERROR(SUMIFS('MGZ DOLARES'!$M$2:$M$2,'MGZ DOLARES'!$F$2:$F$2,"ENTRADA",'MGZ DOLARES'!$J$2:$J$2,$B80),0)</f>
        <v>0</v>
      </c>
      <c r="F80" s="62">
        <f>IFERROR(SUMIFS('MGZ BAJIO'!$M$69:$M$69,'MGZ BAJIO'!$H$69:$H$69,"ENTRADA",'MGZ BAJIO'!$J$69:$J$69,$B80),0)</f>
        <v>0</v>
      </c>
      <c r="G80" s="62">
        <f>IFERROR(SUMIFS('VICTOR BANAMEX'!$M$387:$M$451,'VICTOR BANAMEX'!$H$387:$H$458,"ENTRADA",'VICTOR BANAMEX'!$J$387:$J$458,$B80),0)</f>
        <v>0</v>
      </c>
      <c r="H80" s="62">
        <f>IFERROR(SUMIFS('VICTOR BANORTE'!$M$77:$M$89,'VICTOR BANORTE'!$H$77:$H$89,"ENTRADA",'VICTOR BANORTE'!$J$77:$J$89,$B80),0)</f>
        <v>0</v>
      </c>
      <c r="I80" s="62">
        <f>IFERROR(SUMIFS(RODRIGO!$M$2:$M$2,RODRIGO!$H$2:$H$2,"ENTRADA",RODRIGO!$J$2:$J$2,$B80),0)</f>
        <v>0</v>
      </c>
      <c r="J80" s="62">
        <f>IFERROR(SUMIFS(MOY!$M$45:$M$63,MOY!$H$45:$H$63,"ENTRADA",MOY!$J$45:$J$63,$B80),0)</f>
        <v>0</v>
      </c>
      <c r="K80" s="62">
        <f>IFERROR(SUMIFS('NORMA RUTH'!$M$63:$M$81,'NORMA RUTH'!$H$63:$H$81,"ENTRADA",'NORMA RUTH'!$J$63:$J$81,$B80),0)</f>
        <v>0</v>
      </c>
      <c r="L80" s="62">
        <f>IFERROR(SUMIFS(VALERIA!$M$44:$M$57,VALERIA!$H$44:$H$57,"ENTRADA",VALERIA!$J$44:$J$57,$B80),0)</f>
        <v>0</v>
      </c>
      <c r="M80" s="62">
        <f>IFERROR(SUMIFS('MANUEL BANAMEX'!$M$77:$M$105,'MANUEL BANAMEX'!$H$77:$H$105,"ENTRADA",'MANUEL BANAMEX'!$J$77:$J$105,$B80),0)</f>
        <v>0</v>
      </c>
      <c r="N80" s="62">
        <f>IFERROR(SUMIFS(ROBERTO!$M$2:$M$2,ROBERTO!$H$2:$H$2,"ENTRADA",ROBERTO!$J$2:$J$2,$B80),0)</f>
        <v>0</v>
      </c>
      <c r="O80" s="62">
        <f>IFERROR(SUMIFS(JUAN!$M$80:$M$83,JUAN!$H$80:$H$83,"ENTRADA",JUAN!$J$80:$J$83,$B80),0)</f>
        <v>0</v>
      </c>
      <c r="P80" s="62">
        <f>IFERROR(SUMIFS('NORMA SANCHEZ'!$M$74:$M$77,'NORMA SANCHEZ'!$H$74:$H$77,"ENTRADA",'NORMA SANCHEZ'!$J$74:$J$77,$B80),0)</f>
        <v>0</v>
      </c>
      <c r="Q80" s="62">
        <f>IFERROR(SUMIFS('JOSE CARLOS'!$M$76:$M$77,'JOSE CARLOS'!$H$76:$H$77,"ENTRADA",'JOSE CARLOS'!$J$76:$J$77,$B80),0)</f>
        <v>0</v>
      </c>
      <c r="R80" s="62">
        <f>IFERROR(SUMIFS('LUIS ENRIQUE '!$M$64:$M$65,'LUIS ENRIQUE '!$H$64:$H$65,"ENTRADA",'LUIS ENRIQUE '!$J$64:$J$65,$B80),0)</f>
        <v>0</v>
      </c>
      <c r="S80" s="62">
        <f>IFERROR(SUMIFS(CESARIA!$M$84:$M$87,CESARIA!$H$84:$H$87,"ENTRADA",CESARIA!$J$84:$J$87,$B80),0)</f>
        <v>0</v>
      </c>
      <c r="T80" s="62">
        <f>IFERROR(SUMIFS(ALAN!$M$82:$M$83,ALAN!$H$82:$H$83,"ENTRADA",ALAN!$J$82:$J$83,$B80),0)</f>
        <v>0</v>
      </c>
      <c r="U80" s="62">
        <f>IFERROR(SUMIFS(ELVIA!$M$58:$M$66,ELVIA!$H$58:$H$66,"ENTRADA",ELVIA!$J$58:$J$66,$B80),0)</f>
        <v>0</v>
      </c>
      <c r="V80" s="62">
        <f>IFERROR(SUMIFS(CAJA!$M$4578:$M$5282,CAJA!$H$4578:$H$5282,"ENTRADA",CAJA!$J$4578:$J$5282,$B80),0)</f>
        <v>0</v>
      </c>
      <c r="W80" s="62">
        <f>IFERROR(SUMIFS('CAJA TIGRES'!$M$1269:$M$1433,'CAJA TIGRES'!$H$1269:$H$1433,"ENTRADA",'CAJA TIGRES'!$J$1269:$J$1433,$B80),0)</f>
        <v>0</v>
      </c>
      <c r="X80" s="62">
        <f>IFERROR(SUMIFS(RESERVA!$M$14:$M$14,RESERVA!$H$14:$H$14,"ENTRADA",RESERVA!$J$14:$J$14,$B80),0)</f>
        <v>0</v>
      </c>
      <c r="Y80" s="96">
        <f>SUM(C80:X80)</f>
        <v>0</v>
      </c>
      <c r="Z80" s="96">
        <f>Y80+'JUL25'!Z80</f>
        <v>61760</v>
      </c>
    </row>
    <row r="81" spans="1:26" x14ac:dyDescent="0.3">
      <c r="B81" s="63" t="s">
        <v>209</v>
      </c>
      <c r="C81" s="62">
        <f>IFERROR(SUMIFS('MGZ121'!$M$1022:'MGZ121'!$M$1194,'MGZ121'!$H$1022:$H$1194,"ENTRADA",'MGZ121'!$J$1022:$J$1194,B81),0)</f>
        <v>0</v>
      </c>
      <c r="D81" s="62">
        <f>IFERROR(SUMIFS('MGZ BBVA'!$M$973:$M$1145,'MGZ BBVA'!$H$973:$H$1145,"ENTRADA",'MGZ BBVA'!$J$973:$J$1145,$B81),0)</f>
        <v>0</v>
      </c>
      <c r="E81" s="62">
        <f>IFERROR(SUMIFS('MGZ DOLARES'!$M$2:$M$2,'MGZ DOLARES'!$F$2:$F$2,"ENTRADA",'MGZ DOLARES'!$J$2:$J$2,$B81),0)</f>
        <v>0</v>
      </c>
      <c r="F81" s="62">
        <f>IFERROR(SUMIFS('MGZ BAJIO'!$M$69:$M$69,'MGZ BAJIO'!$H$69:$H$69,"ENTRADA",'MGZ BAJIO'!$J$69:$J$69,$B81),0)</f>
        <v>0</v>
      </c>
      <c r="G81" s="62">
        <f>IFERROR(SUMIFS('VICTOR BANAMEX'!$M$387:$M$451,'VICTOR BANAMEX'!$H$387:$H$458,"ENTRADA",'VICTOR BANAMEX'!$J$387:$J$458,$B81),0)</f>
        <v>0</v>
      </c>
      <c r="H81" s="62">
        <f>IFERROR(SUMIFS('VICTOR BANORTE'!$M$77:$M$89,'VICTOR BANORTE'!$H$77:$H$89,"ENTRADA",'VICTOR BANORTE'!$J$77:$J$89,$B81),0)</f>
        <v>0</v>
      </c>
      <c r="I81" s="62">
        <f>IFERROR(SUMIFS(RODRIGO!$M$2:$M$2,RODRIGO!$H$2:$H$2,"ENTRADA",RODRIGO!$J$2:$J$2,$B81),0)</f>
        <v>0</v>
      </c>
      <c r="J81" s="62">
        <f>IFERROR(SUMIFS(MOY!$M$45:$M$63,MOY!$H$45:$H$63,"ENTRADA",MOY!$J$45:$J$63,$B81),0)</f>
        <v>0</v>
      </c>
      <c r="K81" s="62">
        <f>IFERROR(SUMIFS('NORMA RUTH'!$M$63:$M$81,'NORMA RUTH'!$H$63:$H$81,"ENTRADA",'NORMA RUTH'!$J$63:$J$81,$B81),0)</f>
        <v>0</v>
      </c>
      <c r="L81" s="62">
        <f>IFERROR(SUMIFS(VALERIA!$M$44:$M$57,VALERIA!$H$44:$H$57,"ENTRADA",VALERIA!$J$44:$J$57,$B81),0)</f>
        <v>0</v>
      </c>
      <c r="M81" s="62">
        <f>IFERROR(SUMIFS('MANUEL BANAMEX'!$M$77:$M$105,'MANUEL BANAMEX'!$H$77:$H$105,"ENTRADA",'MANUEL BANAMEX'!$J$77:$J$105,$B81),0)</f>
        <v>0</v>
      </c>
      <c r="N81" s="62">
        <f>IFERROR(SUMIFS(ROBERTO!$M$2:$M$2,ROBERTO!$H$2:$H$2,"ENTRADA",ROBERTO!$J$2:$J$2,$B81),0)</f>
        <v>0</v>
      </c>
      <c r="O81" s="62">
        <f>IFERROR(SUMIFS(JUAN!$M$80:$M$83,JUAN!$H$80:$H$83,"ENTRADA",JUAN!$J$80:$J$83,$B81),0)</f>
        <v>0</v>
      </c>
      <c r="P81" s="62">
        <f>IFERROR(SUMIFS('NORMA SANCHEZ'!$M$74:$M$77,'NORMA SANCHEZ'!$H$74:$H$77,"ENTRADA",'NORMA SANCHEZ'!$J$74:$J$77,$B81),0)</f>
        <v>0</v>
      </c>
      <c r="Q81" s="62">
        <f>IFERROR(SUMIFS('JOSE CARLOS'!$M$76:$M$77,'JOSE CARLOS'!$H$76:$H$77,"ENTRADA",'JOSE CARLOS'!$J$76:$J$77,$B81),0)</f>
        <v>0</v>
      </c>
      <c r="R81" s="62">
        <f>IFERROR(SUMIFS('LUIS ENRIQUE '!$M$64:$M$65,'LUIS ENRIQUE '!$H$64:$H$65,"ENTRADA",'LUIS ENRIQUE '!$J$64:$J$65,$B81),0)</f>
        <v>0</v>
      </c>
      <c r="S81" s="62">
        <f>IFERROR(SUMIFS(CESARIA!$M$84:$M$87,CESARIA!$H$84:$H$87,"ENTRADA",CESARIA!$J$84:$J$87,$B81),0)</f>
        <v>0</v>
      </c>
      <c r="T81" s="62">
        <f>IFERROR(SUMIFS(ALAN!$M$82:$M$83,ALAN!$H$82:$H$83,"ENTRADA",ALAN!$J$82:$J$83,$B81),0)</f>
        <v>0</v>
      </c>
      <c r="U81" s="62">
        <f>IFERROR(SUMIFS(ELVIA!$M$58:$M$66,ELVIA!$H$58:$H$66,"ENTRADA",ELVIA!$J$58:$J$66,$B81),0)</f>
        <v>0</v>
      </c>
      <c r="V81" s="62">
        <f>IFERROR(SUMIFS(CAJA!$M$4578:$M$5282,CAJA!$H$4578:$H$5282,"ENTRADA",CAJA!$J$4578:$J$5282,$B81),0)</f>
        <v>0</v>
      </c>
      <c r="W81" s="62">
        <f>IFERROR(SUMIFS('CAJA TIGRES'!$M$1269:$M$1433,'CAJA TIGRES'!$H$1269:$H$1433,"ENTRADA",'CAJA TIGRES'!$J$1269:$J$1433,$B81),0)</f>
        <v>0</v>
      </c>
      <c r="X81" s="62">
        <f>IFERROR(SUMIFS(RESERVA!$M$14:$M$14,RESERVA!$H$14:$H$14,"ENTRADA",RESERVA!$J$14:$J$14,$B81),0)</f>
        <v>0</v>
      </c>
      <c r="Y81" s="96">
        <f>SUM(C81:X81)</f>
        <v>0</v>
      </c>
      <c r="Z81" s="96">
        <f>Y81+'JUL25'!Z81</f>
        <v>540410</v>
      </c>
    </row>
    <row r="82" spans="1:26" x14ac:dyDescent="0.3">
      <c r="B82" s="13" t="s">
        <v>108</v>
      </c>
      <c r="C82" s="64">
        <f>SUM(C78:C81)</f>
        <v>25800000</v>
      </c>
      <c r="D82" s="64">
        <f t="shared" ref="D82:Z82" si="20">SUM(D78:D81)</f>
        <v>2500000</v>
      </c>
      <c r="E82" s="64">
        <f t="shared" si="20"/>
        <v>0</v>
      </c>
      <c r="F82" s="64">
        <f t="shared" si="20"/>
        <v>0</v>
      </c>
      <c r="G82" s="64">
        <f t="shared" si="20"/>
        <v>0</v>
      </c>
      <c r="H82" s="64">
        <f t="shared" si="20"/>
        <v>0</v>
      </c>
      <c r="I82" s="64">
        <f t="shared" si="20"/>
        <v>0</v>
      </c>
      <c r="J82" s="64">
        <f t="shared" si="20"/>
        <v>0</v>
      </c>
      <c r="K82" s="64">
        <f t="shared" si="20"/>
        <v>0</v>
      </c>
      <c r="L82" s="64">
        <f t="shared" si="20"/>
        <v>0</v>
      </c>
      <c r="M82" s="64">
        <f t="shared" si="20"/>
        <v>0</v>
      </c>
      <c r="N82" s="64">
        <f t="shared" si="20"/>
        <v>0</v>
      </c>
      <c r="O82" s="64">
        <f t="shared" si="20"/>
        <v>0</v>
      </c>
      <c r="P82" s="64">
        <f t="shared" si="20"/>
        <v>0</v>
      </c>
      <c r="Q82" s="64">
        <f t="shared" si="20"/>
        <v>0</v>
      </c>
      <c r="R82" s="64">
        <f t="shared" si="20"/>
        <v>0</v>
      </c>
      <c r="S82" s="64">
        <f t="shared" si="20"/>
        <v>0</v>
      </c>
      <c r="T82" s="64">
        <f t="shared" si="20"/>
        <v>0</v>
      </c>
      <c r="U82" s="64">
        <f t="shared" si="20"/>
        <v>0</v>
      </c>
      <c r="V82" s="64">
        <f>SUM(V78:V81)</f>
        <v>0</v>
      </c>
      <c r="W82" s="64">
        <f t="shared" si="20"/>
        <v>0</v>
      </c>
      <c r="X82" s="64">
        <f t="shared" si="20"/>
        <v>0</v>
      </c>
      <c r="Y82" s="64">
        <f t="shared" si="20"/>
        <v>28300000</v>
      </c>
      <c r="Z82" s="64">
        <f t="shared" si="20"/>
        <v>53391858</v>
      </c>
    </row>
    <row r="83" spans="1:26" ht="10.199999999999999" customHeight="1" x14ac:dyDescent="0.3">
      <c r="B83" s="70"/>
      <c r="C83" s="40"/>
      <c r="D83" s="33"/>
      <c r="E83" s="33"/>
      <c r="F83" s="33"/>
      <c r="G83" s="33"/>
      <c r="H83" s="33"/>
      <c r="I83" s="33"/>
      <c r="J83" s="33"/>
      <c r="K83" s="33"/>
      <c r="L83" s="33"/>
      <c r="M83" s="33"/>
      <c r="N83" s="33"/>
      <c r="O83" s="33"/>
      <c r="P83" s="33"/>
      <c r="Q83" s="33"/>
      <c r="R83" s="33"/>
      <c r="S83" s="33"/>
      <c r="T83" s="33"/>
      <c r="U83" s="33"/>
      <c r="V83" s="33"/>
      <c r="W83" s="33"/>
      <c r="X83" s="33"/>
      <c r="Y83" s="98"/>
      <c r="Z83" s="98"/>
    </row>
    <row r="84" spans="1:26" x14ac:dyDescent="0.3">
      <c r="B84" s="91" t="s">
        <v>3</v>
      </c>
      <c r="C84" s="40"/>
      <c r="D84" s="33"/>
      <c r="E84" s="33"/>
      <c r="F84" s="33"/>
      <c r="G84" s="33"/>
      <c r="H84" s="33"/>
      <c r="I84" s="33"/>
      <c r="J84" s="33"/>
      <c r="K84" s="33"/>
      <c r="L84" s="33"/>
      <c r="M84" s="33"/>
      <c r="N84" s="33"/>
      <c r="O84" s="33"/>
      <c r="P84" s="33"/>
      <c r="Q84" s="33"/>
      <c r="R84" s="33"/>
      <c r="S84" s="33"/>
      <c r="T84" s="33"/>
      <c r="U84" s="33"/>
      <c r="V84" s="33"/>
      <c r="W84" s="33"/>
      <c r="X84" s="33"/>
      <c r="Y84" s="98"/>
      <c r="Z84" s="98"/>
    </row>
    <row r="85" spans="1:26" x14ac:dyDescent="0.3">
      <c r="A85">
        <v>8</v>
      </c>
      <c r="B85" s="67" t="s">
        <v>25</v>
      </c>
      <c r="C85" s="140"/>
      <c r="D85" s="141"/>
      <c r="E85" s="141"/>
      <c r="F85" s="141"/>
      <c r="G85" s="141"/>
      <c r="H85" s="141"/>
      <c r="I85" s="141"/>
      <c r="J85" s="141"/>
      <c r="K85" s="141"/>
      <c r="L85" s="141"/>
      <c r="M85" s="141"/>
      <c r="N85" s="141"/>
      <c r="O85" s="141"/>
      <c r="P85" s="141"/>
      <c r="Q85" s="141"/>
      <c r="R85" s="138"/>
      <c r="S85" s="141"/>
      <c r="T85" s="141"/>
      <c r="U85" s="141"/>
      <c r="V85" s="141"/>
      <c r="W85" s="141"/>
      <c r="X85" s="141"/>
      <c r="Y85" s="141"/>
      <c r="Z85" s="136"/>
    </row>
    <row r="86" spans="1:26" x14ac:dyDescent="0.3">
      <c r="A86">
        <v>8.1</v>
      </c>
      <c r="B86" s="63" t="s">
        <v>83</v>
      </c>
      <c r="C86" s="62">
        <f>IFERROR(SUMIFS('MGZ121'!$N$1022:'MGZ121'!$N$1194,'MGZ121'!$H$1022:$H$1194,"SALIDA",'MGZ121'!$J$1022:$J$1194,B86),0)</f>
        <v>25800000</v>
      </c>
      <c r="D86" s="62">
        <f>IFERROR(SUMIFS('MGZ BBVA'!$N$973:$N$1145,'MGZ BBVA'!$H$973:$H$1145,"SALIDA",'MGZ BBVA'!$J$973:$J$1145,$B86),0)</f>
        <v>1400000</v>
      </c>
      <c r="E86" s="62">
        <f>IFERROR(SUMIFS('MGZ DOLARES'!$N$2:$N$2,'MGZ DOLARES'!$F$2:$F$2,"SALIDA",'MGZ DOLARES'!$J$2:$J$2,$B86),0)</f>
        <v>0</v>
      </c>
      <c r="F86" s="62">
        <f>IFERROR(SUMIFS('MGZ BAJIO'!$N$69:$N$69,'MGZ BAJIO'!$H$69:$H$69,"SALIDA",'MGZ BAJIO'!$J$69:$J$69,$B86),0)</f>
        <v>0</v>
      </c>
      <c r="G86" s="62">
        <f>IFERROR(SUMIFS('VICTOR BANAMEX'!$N$387:$N$458,'VICTOR BANAMEX'!$H$387:$H$458,"SALIDA",'VICTOR BANAMEX'!$J$387:$J$458,$B86),0)</f>
        <v>0</v>
      </c>
      <c r="H86" s="62">
        <f>IFERROR(SUMIFS('VICTOR BANORTE'!$N$77:$N$89,'VICTOR BANORTE'!$H$77:$H$89,"SALIDA",'VICTOR BANORTE'!$J$77:$J$89,$B86),0)</f>
        <v>0</v>
      </c>
      <c r="I86" s="62">
        <f>IFERROR(SUMIFS(RODRIGO!$N$2:$N$2,RODRIGO!$H$2:$H$2,"SALIDA",RODRIGO!$J$2:$J$2,$B86),0)</f>
        <v>0</v>
      </c>
      <c r="J86" s="62">
        <f>IFERROR(SUMIFS(MOY!$N$45:$N$63,MOY!$H$45:$H$63,"SALIDA",MOY!$J$45:$J$63,$B86),0)</f>
        <v>0</v>
      </c>
      <c r="K86" s="62">
        <f>IFERROR(SUMIFS('NORMA RUTH'!$N$63:$N$81,'NORMA RUTH'!$H$63:$H$81,"SALIDA",'NORMA RUTH'!$J$63:$J$81,$B86),0)</f>
        <v>0</v>
      </c>
      <c r="L86" s="62">
        <f>IFERROR(SUMIFS(VALERIA!$N$44:$N$57,VALERIA!$H$44:$H$57,"SALIDA",VALERIA!$J$44:$J$57,$B86),0)</f>
        <v>0</v>
      </c>
      <c r="M86" s="62">
        <f>IFERROR(SUMIFS('MANUEL BANAMEX'!$N$77:$N$105,'MANUEL BANAMEX'!$H$77:$H$105,"SALIDA",'MANUEL BANAMEX'!$J$77:$J$105,$B86),0)</f>
        <v>0</v>
      </c>
      <c r="N86" s="62">
        <f>IFERROR(SUMIFS(ROBERTO!$N$2:$N$2,ROBERTO!$H$2:$H$2,"SALIDA",ROBERTO!$J$2:$J$2,$B86),0)</f>
        <v>0</v>
      </c>
      <c r="O86" s="62">
        <f>IFERROR(SUMIFS(JUAN!$N$80:$N$83,JUAN!$H$80:$H$83,"SALIDA",JUAN!$J$80:$J$83,$B86),0)</f>
        <v>0</v>
      </c>
      <c r="P86" s="62">
        <f>IFERROR(SUMIFS('NORMA SANCHEZ'!$N$74:$N$77,'NORMA SANCHEZ'!$H$74:$H$77,"SALIDA",'NORMA SANCHEZ'!$J$74:$J$77,$B86),0)</f>
        <v>0</v>
      </c>
      <c r="Q86" s="62">
        <f>IFERROR(SUMIFS('JOSE CARLOS'!$N$76:$N$77,'JOSE CARLOS'!$H$76:$H$77,"SALIDA",'JOSE CARLOS'!$J$76:$J$77,$B86),0)</f>
        <v>0</v>
      </c>
      <c r="R86" s="62">
        <f>IFERROR(SUMIFS('LUIS ENRIQUE '!$N$64:$N$65,'LUIS ENRIQUE '!$H$64:$H$65,"SALIDA",'LUIS ENRIQUE '!$J$64:$J$65,$B86),0)</f>
        <v>0</v>
      </c>
      <c r="S86" s="62">
        <f>IFERROR(SUMIFS(CESARIA!$N$84:$N$87,CESARIA!$H$84:$H$87,"SALIDA",CESARIA!$J$84:$J$87,$B86),0)</f>
        <v>0</v>
      </c>
      <c r="T86" s="62">
        <f>IFERROR(SUMIFS(ALAN!$N$82:$N$83,ALAN!$H$82:$H$83,"SALIDA",ALAN!$J$82:$J$83,$B86),0)</f>
        <v>0</v>
      </c>
      <c r="U86" s="62">
        <f>IFERROR(SUMIFS(ELVIA!$N$58:$N$66,ELVIA!$H$58:$H$66,"SALIDA",ELVIA!$J$58:$J$66,$B86),0)</f>
        <v>0</v>
      </c>
      <c r="V86" s="146">
        <f>IFERROR(SUMIFS(CAJA!$N$4578:$N$5282,CAJA!$H$4578:$H$5282,"SALIDA",CAJA!$J$4578:$J$5282,$B86),0)</f>
        <v>0</v>
      </c>
      <c r="W86" s="62">
        <f>IFERROR(SUMIFS('CAJA TIGRES'!$N$1269:$N$1433,'CAJA TIGRES'!$H$1269:$H$1433,"SALIDA",'CAJA TIGRES'!$J$1269:$J$1433,$B86),0)</f>
        <v>0</v>
      </c>
      <c r="X86" s="62">
        <f>IFERROR(SUMIFS(RESERVA!$N$14:$N$14,RESERVA!$H$14:$H$14,"SALIDA",RESERVA!$J$14:$J$14,$B86),0)</f>
        <v>0</v>
      </c>
      <c r="Y86" s="96">
        <f>SUM(C86:X86)</f>
        <v>27200000</v>
      </c>
      <c r="Z86" s="96">
        <f>Y86+'JUL25'!Z86</f>
        <v>27201000</v>
      </c>
    </row>
    <row r="87" spans="1:26" x14ac:dyDescent="0.3">
      <c r="A87">
        <v>8.1999999999999993</v>
      </c>
      <c r="B87" s="63" t="s">
        <v>84</v>
      </c>
      <c r="C87" s="62">
        <f>IFERROR(SUMIFS('MGZ121'!$N$1022:'MGZ121'!$N$1194,'MGZ121'!$H$1022:$H$1194,"SALIDA",'MGZ121'!$J$1022:$J$1194,B87),0)</f>
        <v>0</v>
      </c>
      <c r="D87" s="62">
        <f>IFERROR(SUMIFS('MGZ BBVA'!$N$973:$N$1145,'MGZ BBVA'!$H$973:$H$1145,"SALIDA",'MGZ BBVA'!$J$973:$J$1145,$B87),0)</f>
        <v>0</v>
      </c>
      <c r="E87" s="62">
        <f>IFERROR(SUMIFS('MGZ DOLARES'!$N$2:$N$2,'MGZ DOLARES'!$F$2:$F$2,"SALIDA",'MGZ DOLARES'!$J$2:$J$2,$B87),0)</f>
        <v>0</v>
      </c>
      <c r="F87" s="62">
        <f>IFERROR(SUMIFS('MGZ BAJIO'!$N$69:$N$69,'MGZ BAJIO'!$H$69:$H$69,"SALIDA",'MGZ BAJIO'!$J$69:$J$69,$B87),0)</f>
        <v>0</v>
      </c>
      <c r="G87" s="62">
        <f>IFERROR(SUMIFS('VICTOR BANAMEX'!$N$387:$N$458,'VICTOR BANAMEX'!$H$387:$H$458,"SALIDA",'VICTOR BANAMEX'!$J$387:$J$458,$B87),0)</f>
        <v>0</v>
      </c>
      <c r="H87" s="62">
        <f>IFERROR(SUMIFS('VICTOR BANORTE'!$N$77:$N$89,'VICTOR BANORTE'!$H$77:$H$89,"SALIDA",'VICTOR BANORTE'!$J$77:$J$89,$B87),0)</f>
        <v>0</v>
      </c>
      <c r="I87" s="62">
        <f>IFERROR(SUMIFS(RODRIGO!$N$2:$N$2,RODRIGO!$H$2:$H$2,"SALIDA",RODRIGO!$J$2:$J$2,$B87),0)</f>
        <v>0</v>
      </c>
      <c r="J87" s="62">
        <f>IFERROR(SUMIFS(MOY!$N$45:$N$63,MOY!$H$45:$H$63,"SALIDA",MOY!$J$45:$J$63,$B87),0)</f>
        <v>0</v>
      </c>
      <c r="K87" s="62">
        <f>IFERROR(SUMIFS('NORMA RUTH'!$N$63:$N$81,'NORMA RUTH'!$H$63:$H$81,"SALIDA",'NORMA RUTH'!$J$63:$J$81,$B87),0)</f>
        <v>0</v>
      </c>
      <c r="L87" s="62">
        <f>IFERROR(SUMIFS(VALERIA!$N$44:$N$57,VALERIA!$H$44:$H$57,"SALIDA",VALERIA!$J$44:$J$57,$B87),0)</f>
        <v>0</v>
      </c>
      <c r="M87" s="62">
        <f>IFERROR(SUMIFS('MANUEL BANAMEX'!$N$77:$N$105,'MANUEL BANAMEX'!$H$77:$H$105,"SALIDA",'MANUEL BANAMEX'!$J$77:$J$105,$B87),0)</f>
        <v>0</v>
      </c>
      <c r="N87" s="62">
        <f>IFERROR(SUMIFS(ROBERTO!$N$2:$N$2,ROBERTO!$H$2:$H$2,"SALIDA",ROBERTO!$J$2:$J$2,$B87),0)</f>
        <v>0</v>
      </c>
      <c r="O87" s="62">
        <f>IFERROR(SUMIFS(JUAN!$N$80:$N$83,JUAN!$H$80:$H$83,"SALIDA",JUAN!$J$80:$J$83,$B87),0)</f>
        <v>0</v>
      </c>
      <c r="P87" s="62">
        <f>IFERROR(SUMIFS('NORMA SANCHEZ'!$N$74:$N$77,'NORMA SANCHEZ'!$H$74:$H$77,"SALIDA",'NORMA SANCHEZ'!$J$74:$J$77,$B87),0)</f>
        <v>0</v>
      </c>
      <c r="Q87" s="62">
        <f>IFERROR(SUMIFS('JOSE CARLOS'!$N$76:$N$77,'JOSE CARLOS'!$H$76:$H$77,"SALIDA",'JOSE CARLOS'!$J$76:$J$77,$B87),0)</f>
        <v>0</v>
      </c>
      <c r="R87" s="62">
        <f>IFERROR(SUMIFS('LUIS ENRIQUE '!$N$64:$N$65,'LUIS ENRIQUE '!$H$64:$H$65,"SALIDA",'LUIS ENRIQUE '!$J$64:$J$65,$B87),0)</f>
        <v>0</v>
      </c>
      <c r="S87" s="62">
        <f>IFERROR(SUMIFS(CESARIA!$N$84:$N$87,CESARIA!$H$84:$H$87,"SALIDA",CESARIA!$J$84:$J$87,$B87),0)</f>
        <v>0</v>
      </c>
      <c r="T87" s="62">
        <f>IFERROR(SUMIFS(ALAN!$N$82:$N$83,ALAN!$H$82:$H$83,"SALIDA",ALAN!$J$82:$J$83,$B87),0)</f>
        <v>0</v>
      </c>
      <c r="U87" s="62">
        <f>IFERROR(SUMIFS(ELVIA!$N$58:$N$66,ELVIA!$H$58:$H$66,"SALIDA",ELVIA!$J$58:$J$66,$B87),0)</f>
        <v>0</v>
      </c>
      <c r="V87" s="146">
        <f>IFERROR(SUMIFS(CAJA!$N$4578:$N$5282,CAJA!$H$4578:$H$5282,"SALIDA",CAJA!$J$4578:$J$5282,$B87),0)</f>
        <v>0</v>
      </c>
      <c r="W87" s="62">
        <f>IFERROR(SUMIFS('CAJA TIGRES'!$N$1269:$N$1433,'CAJA TIGRES'!$H$1269:$H$1433,"SALIDA",'CAJA TIGRES'!$J$1269:$J$1433,$B87),0)</f>
        <v>0</v>
      </c>
      <c r="X87" s="62">
        <f>IFERROR(SUMIFS(RESERVA!$N$14:$N$14,RESERVA!$H$14:$H$14,"SALIDA",RESERVA!$J$14:$J$14,$B87),0)</f>
        <v>0</v>
      </c>
      <c r="Y87" s="96">
        <f>SUM(C87:X87)</f>
        <v>0</v>
      </c>
      <c r="Z87" s="96">
        <f>Y87+'JUL25'!Z87</f>
        <v>925000</v>
      </c>
    </row>
    <row r="88" spans="1:26" x14ac:dyDescent="0.3">
      <c r="B88" s="63" t="s">
        <v>201</v>
      </c>
      <c r="C88" s="62">
        <f>IFERROR(SUMIFS('MGZ121'!$N$1022:'MGZ121'!$N$1194,'MGZ121'!$H$1022:$H$1194,"SALIDA",'MGZ121'!$J$1022:$J$1194,B88),0)</f>
        <v>0</v>
      </c>
      <c r="D88" s="62">
        <f>IFERROR(SUMIFS('MGZ BBVA'!$N$973:$N$1145,'MGZ BBVA'!$H$973:$H$1145,"SALIDA",'MGZ BBVA'!$J$973:$J$1145,$B88),0)</f>
        <v>0</v>
      </c>
      <c r="E88" s="62">
        <f>IFERROR(SUMIFS('MGZ DOLARES'!$N$2:$N$2,'MGZ DOLARES'!$F$2:$F$2,"SALIDA",'MGZ DOLARES'!$J$2:$J$2,$B88),0)</f>
        <v>0</v>
      </c>
      <c r="F88" s="62">
        <f>IFERROR(SUMIFS('MGZ BAJIO'!$N$69:$N$69,'MGZ BAJIO'!$H$69:$H$69,"SALIDA",'MGZ BAJIO'!$J$69:$J$69,$B88),0)</f>
        <v>0</v>
      </c>
      <c r="G88" s="62">
        <f>IFERROR(SUMIFS('VICTOR BANAMEX'!$N$387:$N$458,'VICTOR BANAMEX'!$H$387:$H$458,"SALIDA",'VICTOR BANAMEX'!$J$387:$J$458,$B88),0)</f>
        <v>0</v>
      </c>
      <c r="H88" s="62">
        <f>IFERROR(SUMIFS('VICTOR BANORTE'!$N$77:$N$89,'VICTOR BANORTE'!$H$77:$H$89,"SALIDA",'VICTOR BANORTE'!$J$77:$J$89,$B88),0)</f>
        <v>0</v>
      </c>
      <c r="I88" s="62">
        <f>IFERROR(SUMIFS(RODRIGO!$N$2:$N$2,RODRIGO!$H$2:$H$2,"SALIDA",RODRIGO!$J$2:$J$2,$B88),0)</f>
        <v>0</v>
      </c>
      <c r="J88" s="62">
        <f>IFERROR(SUMIFS(MOY!$N$45:$N$63,MOY!$H$45:$H$63,"SALIDA",MOY!$J$45:$J$63,$B88),0)</f>
        <v>0</v>
      </c>
      <c r="K88" s="62">
        <f>IFERROR(SUMIFS('NORMA RUTH'!$N$63:$N$81,'NORMA RUTH'!$H$63:$H$81,"SALIDA",'NORMA RUTH'!$J$63:$J$81,$B88),0)</f>
        <v>0</v>
      </c>
      <c r="L88" s="62">
        <f>IFERROR(SUMIFS(VALERIA!$N$44:$N$57,VALERIA!$H$44:$H$57,"SALIDA",VALERIA!$J$44:$J$57,$B88),0)</f>
        <v>0</v>
      </c>
      <c r="M88" s="62">
        <f>IFERROR(SUMIFS('MANUEL BANAMEX'!$N$77:$N$105,'MANUEL BANAMEX'!$H$77:$H$105,"SALIDA",'MANUEL BANAMEX'!$J$77:$J$105,$B88),0)</f>
        <v>0</v>
      </c>
      <c r="N88" s="62">
        <f>IFERROR(SUMIFS(ROBERTO!$N$2:$N$2,ROBERTO!$H$2:$H$2,"SALIDA",ROBERTO!$J$2:$J$2,$B88),0)</f>
        <v>0</v>
      </c>
      <c r="O88" s="62">
        <f>IFERROR(SUMIFS(JUAN!$N$80:$N$83,JUAN!$H$80:$H$83,"SALIDA",JUAN!$J$80:$J$83,$B88),0)</f>
        <v>0</v>
      </c>
      <c r="P88" s="62">
        <f>IFERROR(SUMIFS('NORMA SANCHEZ'!$N$74:$N$77,'NORMA SANCHEZ'!$H$74:$H$77,"SALIDA",'NORMA SANCHEZ'!$J$74:$J$77,$B88),0)</f>
        <v>0</v>
      </c>
      <c r="Q88" s="62">
        <f>IFERROR(SUMIFS('JOSE CARLOS'!$N$76:$N$77,'JOSE CARLOS'!$H$76:$H$77,"SALIDA",'JOSE CARLOS'!$J$76:$J$77,$B88),0)</f>
        <v>0</v>
      </c>
      <c r="R88" s="62">
        <f>IFERROR(SUMIFS('LUIS ENRIQUE '!$N$64:$N$65,'LUIS ENRIQUE '!$H$64:$H$65,"SALIDA",'LUIS ENRIQUE '!$J$64:$J$65,$B88),0)</f>
        <v>0</v>
      </c>
      <c r="S88" s="62">
        <f>IFERROR(SUMIFS(CESARIA!$N$84:$N$87,CESARIA!$H$84:$H$87,"SALIDA",CESARIA!$J$84:$J$87,$B88),0)</f>
        <v>0</v>
      </c>
      <c r="T88" s="62">
        <f>IFERROR(SUMIFS(ALAN!$N$82:$N$83,ALAN!$H$82:$H$83,"SALIDA",ALAN!$J$82:$J$83,$B88),0)</f>
        <v>0</v>
      </c>
      <c r="U88" s="62">
        <f>IFERROR(SUMIFS(ELVIA!$N$58:$N$66,ELVIA!$H$58:$H$66,"SALIDA",ELVIA!$J$58:$J$66,$B88),0)</f>
        <v>0</v>
      </c>
      <c r="V88" s="146">
        <f>IFERROR(SUMIFS(CAJA!$N$4578:$N$5282,CAJA!$H$4578:$H$5282,"SALIDA",CAJA!$J$4578:$J$5282,$B88),0)</f>
        <v>0</v>
      </c>
      <c r="W88" s="62">
        <f>IFERROR(SUMIFS('CAJA TIGRES'!$N$1269:$N$1433,'CAJA TIGRES'!$H$1269:$H$1433,"SALIDA",'CAJA TIGRES'!$J$1269:$J$1433,$B88),0)</f>
        <v>0</v>
      </c>
      <c r="X88" s="62">
        <f>IFERROR(SUMIFS(RESERVA!$N$14:$N$14,RESERVA!$H$14:$H$14,"SALIDA",RESERVA!$J$14:$J$14,$B88),0)</f>
        <v>0</v>
      </c>
      <c r="Y88" s="96">
        <f>SUM(C88:X88)</f>
        <v>0</v>
      </c>
      <c r="Z88" s="96">
        <f>Y88+'JUL25'!Z88</f>
        <v>146000</v>
      </c>
    </row>
    <row r="89" spans="1:26" x14ac:dyDescent="0.3">
      <c r="B89" s="63" t="s">
        <v>209</v>
      </c>
      <c r="C89" s="62">
        <f>IFERROR(SUMIFS('MGZ121'!$N$1022:'MGZ121'!$N$1194,'MGZ121'!$H$1022:$H$1194,"SALIDA",'MGZ121'!$J$1022:$J$1194,B89),0)</f>
        <v>0</v>
      </c>
      <c r="D89" s="62">
        <f>IFERROR(SUMIFS('MGZ BBVA'!$N$973:$N$1145,'MGZ BBVA'!$H$973:$H$1145,"SALIDA",'MGZ BBVA'!$J$973:$J$1145,$B89),0)</f>
        <v>0</v>
      </c>
      <c r="E89" s="62">
        <f>IFERROR(SUMIFS('MGZ DOLARES'!$N$2:$N$2,'MGZ DOLARES'!$F$2:$F$2,"SALIDA",'MGZ DOLARES'!$J$2:$J$2,$B89),0)</f>
        <v>0</v>
      </c>
      <c r="F89" s="62">
        <f>IFERROR(SUMIFS('MGZ BAJIO'!$N$69:$N$69,'MGZ BAJIO'!$H$69:$H$69,"SALIDA",'MGZ BAJIO'!$J$69:$J$69,$B89),0)</f>
        <v>0</v>
      </c>
      <c r="G89" s="62">
        <f>IFERROR(SUMIFS('VICTOR BANAMEX'!$N$387:$N$458,'VICTOR BANAMEX'!$H$387:$H$458,"SALIDA",'VICTOR BANAMEX'!$J$387:$J$458,$B89),0)</f>
        <v>10000</v>
      </c>
      <c r="H89" s="62">
        <f>IFERROR(SUMIFS('VICTOR BANORTE'!$N$77:$N$89,'VICTOR BANORTE'!$H$77:$H$89,"SALIDA",'VICTOR BANORTE'!$J$77:$J$89,$B89),0)</f>
        <v>0</v>
      </c>
      <c r="I89" s="62">
        <f>IFERROR(SUMIFS(RODRIGO!$N$2:$N$2,RODRIGO!$H$2:$H$2,"SALIDA",RODRIGO!$J$2:$J$2,$B89),0)</f>
        <v>0</v>
      </c>
      <c r="J89" s="62">
        <f>IFERROR(SUMIFS(MOY!$N$45:$N$63,MOY!$H$45:$H$63,"SALIDA",MOY!$J$45:$J$63,$B89),0)</f>
        <v>0</v>
      </c>
      <c r="K89" s="62">
        <f>IFERROR(SUMIFS('NORMA RUTH'!$N$63:$N$81,'NORMA RUTH'!$H$63:$H$81,"SALIDA",'NORMA RUTH'!$J$63:$J$81,$B89),0)</f>
        <v>0</v>
      </c>
      <c r="L89" s="62">
        <f>IFERROR(SUMIFS(VALERIA!$N$44:$N$57,VALERIA!$H$44:$H$57,"SALIDA",VALERIA!$J$44:$J$57,$B89),0)</f>
        <v>0</v>
      </c>
      <c r="M89" s="62">
        <f>IFERROR(SUMIFS('MANUEL BANAMEX'!$N$77:$N$105,'MANUEL BANAMEX'!$H$77:$H$105,"SALIDA",'MANUEL BANAMEX'!$J$77:$J$105,$B89),0)</f>
        <v>0</v>
      </c>
      <c r="N89" s="62">
        <f>IFERROR(SUMIFS(ROBERTO!$N$2:$N$2,ROBERTO!$H$2:$H$2,"SALIDA",ROBERTO!$J$2:$J$2,$B89),0)</f>
        <v>0</v>
      </c>
      <c r="O89" s="62">
        <f>IFERROR(SUMIFS(JUAN!$N$80:$N$83,JUAN!$H$80:$H$83,"SALIDA",JUAN!$J$80:$J$83,$B89),0)</f>
        <v>0</v>
      </c>
      <c r="P89" s="62">
        <f>IFERROR(SUMIFS('NORMA SANCHEZ'!$N$74:$N$77,'NORMA SANCHEZ'!$H$74:$H$77,"SALIDA",'NORMA SANCHEZ'!$J$74:$J$77,$B89),0)</f>
        <v>0</v>
      </c>
      <c r="Q89" s="62">
        <f>IFERROR(SUMIFS('JOSE CARLOS'!$N$76:$N$77,'JOSE CARLOS'!$H$76:$H$77,"SALIDA",'JOSE CARLOS'!$J$76:$J$77,$B89),0)</f>
        <v>0</v>
      </c>
      <c r="R89" s="62">
        <f>IFERROR(SUMIFS('LUIS ENRIQUE '!$N$64:$N$65,'LUIS ENRIQUE '!$H$64:$H$65,"SALIDA",'LUIS ENRIQUE '!$J$64:$J$65,$B89),0)</f>
        <v>0</v>
      </c>
      <c r="S89" s="62">
        <f>IFERROR(SUMIFS(CESARIA!$N$84:$N$87,CESARIA!$H$84:$H$87,"SALIDA",CESARIA!$J$84:$J$87,$B89),0)</f>
        <v>0</v>
      </c>
      <c r="T89" s="62">
        <f>IFERROR(SUMIFS(ALAN!$N$82:$N$83,ALAN!$H$82:$H$83,"SALIDA",ALAN!$J$82:$J$83,$B89),0)</f>
        <v>0</v>
      </c>
      <c r="U89" s="62">
        <f>IFERROR(SUMIFS(ELVIA!$N$58:$N$66,ELVIA!$H$58:$H$66,"SALIDA",ELVIA!$J$58:$J$66,$B89),0)</f>
        <v>0</v>
      </c>
      <c r="V89" s="146">
        <f>IFERROR(SUMIFS(CAJA!$N$4578:$N$5282,CAJA!$H$4578:$H$5282,"SALIDA",CAJA!$J$4578:$J$5282,$B89),0)</f>
        <v>38000</v>
      </c>
      <c r="W89" s="62">
        <f>IFERROR(SUMIFS('CAJA TIGRES'!$N$1269:$N$1433,'CAJA TIGRES'!$H$1269:$H$1433,"SALIDA",'CAJA TIGRES'!$J$1269:$J$1433,$B89),0)</f>
        <v>0</v>
      </c>
      <c r="X89" s="62">
        <f>IFERROR(SUMIFS(RESERVA!$N$14:$N$14,RESERVA!$H$14:$H$14,"SALIDA",RESERVA!$J$14:$J$14,$B89),0)</f>
        <v>0</v>
      </c>
      <c r="Y89" s="96">
        <f>SUM(C89:X89)</f>
        <v>48000</v>
      </c>
      <c r="Z89" s="96">
        <f>Y89+'JUL25'!Z89</f>
        <v>510300</v>
      </c>
    </row>
    <row r="90" spans="1:26" x14ac:dyDescent="0.3">
      <c r="B90" s="16" t="s">
        <v>107</v>
      </c>
      <c r="C90" s="76">
        <f>SUM(C86:C89)</f>
        <v>25800000</v>
      </c>
      <c r="D90" s="76">
        <f t="shared" ref="D90:Z90" si="21">SUM(D86:D89)</f>
        <v>1400000</v>
      </c>
      <c r="E90" s="76">
        <f t="shared" si="21"/>
        <v>0</v>
      </c>
      <c r="F90" s="76">
        <f t="shared" si="21"/>
        <v>0</v>
      </c>
      <c r="G90" s="76">
        <f t="shared" si="21"/>
        <v>10000</v>
      </c>
      <c r="H90" s="76">
        <f t="shared" si="21"/>
        <v>0</v>
      </c>
      <c r="I90" s="76">
        <f t="shared" si="21"/>
        <v>0</v>
      </c>
      <c r="J90" s="76">
        <f t="shared" si="21"/>
        <v>0</v>
      </c>
      <c r="K90" s="76">
        <f t="shared" si="21"/>
        <v>0</v>
      </c>
      <c r="L90" s="76">
        <f t="shared" si="21"/>
        <v>0</v>
      </c>
      <c r="M90" s="76">
        <f t="shared" si="21"/>
        <v>0</v>
      </c>
      <c r="N90" s="76">
        <f t="shared" si="21"/>
        <v>0</v>
      </c>
      <c r="O90" s="76">
        <f t="shared" si="21"/>
        <v>0</v>
      </c>
      <c r="P90" s="76">
        <f t="shared" si="21"/>
        <v>0</v>
      </c>
      <c r="Q90" s="76">
        <f t="shared" si="21"/>
        <v>0</v>
      </c>
      <c r="R90" s="76">
        <f t="shared" si="21"/>
        <v>0</v>
      </c>
      <c r="S90" s="76">
        <f t="shared" si="21"/>
        <v>0</v>
      </c>
      <c r="T90" s="76">
        <f t="shared" si="21"/>
        <v>0</v>
      </c>
      <c r="U90" s="76">
        <f t="shared" si="21"/>
        <v>0</v>
      </c>
      <c r="V90" s="76">
        <f>SUM(V86:V89)</f>
        <v>38000</v>
      </c>
      <c r="W90" s="76">
        <f t="shared" si="21"/>
        <v>0</v>
      </c>
      <c r="X90" s="76">
        <f t="shared" si="21"/>
        <v>0</v>
      </c>
      <c r="Y90" s="76">
        <f t="shared" si="21"/>
        <v>27248000</v>
      </c>
      <c r="Z90" s="76">
        <f t="shared" si="21"/>
        <v>28782300</v>
      </c>
    </row>
    <row r="91" spans="1:26" s="84" customFormat="1" ht="21" customHeight="1" x14ac:dyDescent="0.3">
      <c r="B91" s="17" t="s">
        <v>16</v>
      </c>
      <c r="C91" s="82">
        <f>C82-C90</f>
        <v>0</v>
      </c>
      <c r="D91" s="82">
        <f t="shared" ref="D91:U91" si="22">D82-D90</f>
        <v>1100000</v>
      </c>
      <c r="E91" s="82">
        <f t="shared" si="22"/>
        <v>0</v>
      </c>
      <c r="F91" s="82">
        <f t="shared" si="22"/>
        <v>0</v>
      </c>
      <c r="G91" s="82">
        <f t="shared" si="22"/>
        <v>-10000</v>
      </c>
      <c r="H91" s="82">
        <f t="shared" si="22"/>
        <v>0</v>
      </c>
      <c r="I91" s="82">
        <f t="shared" si="22"/>
        <v>0</v>
      </c>
      <c r="J91" s="82">
        <f t="shared" si="22"/>
        <v>0</v>
      </c>
      <c r="K91" s="82">
        <f t="shared" si="22"/>
        <v>0</v>
      </c>
      <c r="L91" s="82">
        <f t="shared" si="22"/>
        <v>0</v>
      </c>
      <c r="M91" s="82">
        <f t="shared" si="22"/>
        <v>0</v>
      </c>
      <c r="N91" s="82">
        <f t="shared" si="22"/>
        <v>0</v>
      </c>
      <c r="O91" s="82">
        <f t="shared" si="22"/>
        <v>0</v>
      </c>
      <c r="P91" s="82">
        <f t="shared" si="22"/>
        <v>0</v>
      </c>
      <c r="Q91" s="82">
        <f t="shared" si="22"/>
        <v>0</v>
      </c>
      <c r="R91" s="82">
        <f t="shared" si="22"/>
        <v>0</v>
      </c>
      <c r="S91" s="82">
        <f t="shared" si="22"/>
        <v>0</v>
      </c>
      <c r="T91" s="82">
        <f t="shared" si="22"/>
        <v>0</v>
      </c>
      <c r="U91" s="83">
        <f t="shared" si="22"/>
        <v>0</v>
      </c>
      <c r="V91" s="82">
        <f>V82-V90</f>
        <v>-38000</v>
      </c>
      <c r="W91" s="82">
        <f t="shared" ref="W91:Z91" si="23">W82-W90</f>
        <v>0</v>
      </c>
      <c r="X91" s="82">
        <f t="shared" si="23"/>
        <v>0</v>
      </c>
      <c r="Y91" s="83">
        <f t="shared" si="23"/>
        <v>1052000</v>
      </c>
      <c r="Z91" s="82">
        <f t="shared" si="23"/>
        <v>24609558</v>
      </c>
    </row>
    <row r="92" spans="1:26" ht="7.2" customHeight="1" x14ac:dyDescent="0.3">
      <c r="B92" s="18"/>
      <c r="C92" s="40"/>
      <c r="D92" s="33"/>
      <c r="E92" s="33"/>
      <c r="F92" s="33"/>
      <c r="G92" s="33"/>
      <c r="H92" s="33"/>
      <c r="I92" s="33"/>
      <c r="J92" s="33"/>
      <c r="K92" s="33"/>
      <c r="L92" s="33"/>
      <c r="M92" s="33"/>
      <c r="N92" s="33"/>
      <c r="O92" s="33"/>
      <c r="P92" s="33"/>
      <c r="Q92" s="33"/>
      <c r="R92" s="33"/>
      <c r="S92" s="33"/>
      <c r="T92" s="33"/>
      <c r="U92" s="33"/>
      <c r="V92" s="33"/>
      <c r="W92" s="33"/>
      <c r="X92" s="33"/>
      <c r="Y92" s="98"/>
      <c r="Z92" s="98"/>
    </row>
    <row r="93" spans="1:26" x14ac:dyDescent="0.3">
      <c r="B93" s="65" t="s">
        <v>2</v>
      </c>
      <c r="C93" s="40"/>
      <c r="D93" s="33"/>
      <c r="E93" s="33"/>
      <c r="F93" s="33"/>
      <c r="G93" s="33"/>
      <c r="H93" s="33"/>
      <c r="I93" s="33"/>
      <c r="J93" s="33"/>
      <c r="K93" s="33"/>
      <c r="L93" s="33"/>
      <c r="M93" s="33"/>
      <c r="N93" s="33"/>
      <c r="O93" s="33"/>
      <c r="P93" s="33"/>
      <c r="Q93" s="33"/>
      <c r="R93" s="33"/>
      <c r="S93" s="33"/>
      <c r="T93" s="33"/>
      <c r="U93" s="33"/>
      <c r="V93" s="33"/>
      <c r="W93" s="33"/>
      <c r="X93" s="33"/>
      <c r="Y93" s="98"/>
      <c r="Z93" s="98"/>
    </row>
    <row r="94" spans="1:26" x14ac:dyDescent="0.3">
      <c r="A94">
        <v>12</v>
      </c>
      <c r="B94" s="67" t="s">
        <v>81</v>
      </c>
      <c r="C94" s="137"/>
      <c r="D94" s="138"/>
      <c r="E94" s="138"/>
      <c r="F94" s="138"/>
      <c r="G94" s="138"/>
      <c r="H94" s="138"/>
      <c r="I94" s="138"/>
      <c r="J94" s="138"/>
      <c r="K94" s="138"/>
      <c r="L94" s="138"/>
      <c r="M94" s="138"/>
      <c r="N94" s="138"/>
      <c r="O94" s="138"/>
      <c r="P94" s="138"/>
      <c r="Q94" s="138"/>
      <c r="R94" s="138"/>
      <c r="S94" s="138"/>
      <c r="T94" s="138"/>
      <c r="U94" s="138"/>
      <c r="V94" s="138"/>
      <c r="W94" s="138"/>
      <c r="X94" s="138"/>
      <c r="Y94" s="138"/>
      <c r="Z94" s="129"/>
    </row>
    <row r="95" spans="1:26" x14ac:dyDescent="0.3">
      <c r="B95" s="63" t="s">
        <v>167</v>
      </c>
      <c r="C95" s="62">
        <f>IFERROR(SUMIFS('MGZ121'!$M$1022:'MGZ121'!$M$1194,'MGZ121'!$H$1022:$H$1194,"ENTRADA",'MGZ121'!$J$1022:$J$1194,$B95),0)</f>
        <v>0</v>
      </c>
      <c r="D95" s="62">
        <f>IFERROR(SUMIFS('MGZ BBVA'!$M$973:$M$1145,'MGZ BBVA'!$H$973:$H$1145,"ENTRADA",'MGZ BBVA'!$J$973:$J$1145,$B95),0)</f>
        <v>564500</v>
      </c>
      <c r="E95" s="62">
        <f>IFERROR(SUMIFS('MGZ DOLARES'!$M$2:$M$2,'MGZ DOLARES'!$F$2:$F$2,"ENTRADA",'MGZ DOLARES'!$J$2:$J$2,$B95),0)</f>
        <v>0</v>
      </c>
      <c r="F95" s="62">
        <f>IFERROR(SUMIFS('MGZ BAJIO'!$M$69:$M$69,'MGZ BAJIO'!$H$69:$H$69,"ENTRADA",'MGZ BAJIO'!$J$69:$J$69,$B95),0)</f>
        <v>0</v>
      </c>
      <c r="G95" s="62">
        <f>IFERROR(SUMIFS('VICTOR BANAMEX'!$M$387:$M$458,'VICTOR BANAMEX'!$H$387:$H$458,"ENTRADA",'VICTOR BANAMEX'!$J$387:$J$458,$B95),0)</f>
        <v>815853.45</v>
      </c>
      <c r="H95" s="62">
        <f>IFERROR(SUMIFS('VICTOR BANORTE'!$M$77:$M$89,'VICTOR BANORTE'!$H$77:$H$89,"ENTRADA",'VICTOR BANORTE'!$J$77:$J$89,$B95),0)</f>
        <v>0</v>
      </c>
      <c r="I95" s="62">
        <f>IFERROR(SUMIFS(RODRIGO!$M$2:$M$2,RODRIGO!$H$2:$H$2,"ENTRADA",RODRIGO!$J$2:$J$2,$B95),0)</f>
        <v>0</v>
      </c>
      <c r="J95" s="62">
        <f>IFERROR(SUMIFS(MOY!$M$45:$M$63,MOY!$H$45:$H$63,"ENTRADA",MOY!$J$45:$J$63,$B95),0)</f>
        <v>1490400</v>
      </c>
      <c r="K95" s="62">
        <f>IFERROR(SUMIFS('NORMA RUTH'!$M$63:$M$81,'NORMA RUTH'!$H$63:$H$81,"ENTRADA",'NORMA RUTH'!$J$63:$J$81,$B95),0)</f>
        <v>1177300</v>
      </c>
      <c r="L95" s="62">
        <f>IFERROR(SUMIFS(VALERIA!$M$44:$M$57,VALERIA!$H$44:$H$57,"ENTRADA",VALERIA!$J$44:$J$57,$B95),0)</f>
        <v>892700</v>
      </c>
      <c r="M95" s="62">
        <f>IFERROR(SUMIFS('MANUEL BANAMEX'!$M$77:$M$105,'MANUEL BANAMEX'!$H$77:$H$105,"ENTRADA",'MANUEL BANAMEX'!$J$77:$J$105,$B95),0)</f>
        <v>1095022.3999999999</v>
      </c>
      <c r="N95" s="62">
        <f>IFERROR(SUMIFS(ROBERTO!$M$2:$M$2,ROBERTO!$H$2:$H$2,"ENTRADA",ROBERTO!$J$2:$J$2,$B95),0)</f>
        <v>0</v>
      </c>
      <c r="O95" s="62">
        <f>IFERROR(SUMIFS(JUAN!$M$80:$M$83,JUAN!$H$80:$H$83,"ENTRADA",JUAN!$J$80:$J$83,$B95),0)</f>
        <v>1975</v>
      </c>
      <c r="P95" s="62">
        <f>IFERROR(SUMIFS('NORMA SANCHEZ'!$M$74:$M$77,'NORMA SANCHEZ'!$H$74:$H$77,"ENTRADA",'NORMA SANCHEZ'!$J$74:$J$77,$B95),0)</f>
        <v>0</v>
      </c>
      <c r="Q95" s="62">
        <f>IFERROR(SUMIFS('JOSE CARLOS'!$M$76:$M$77,'JOSE CARLOS'!$H$76:$H$77,"ENTRADA",'JOSE CARLOS'!$J$76:$J$77,$B95),0)</f>
        <v>0</v>
      </c>
      <c r="R95" s="62">
        <f>IFERROR(SUMIFS('LUIS ENRIQUE '!$M$64:$M$65,'LUIS ENRIQUE '!$H$64:$H$65,"ENTRADA",'LUIS ENRIQUE '!$J$64:$J$65,$B95),0)</f>
        <v>0</v>
      </c>
      <c r="S95" s="62">
        <f>IFERROR(SUMIFS(CESARIA!$M$84:$M$87,CESARIA!$H$84:$H$87,"ENTRADA",CESARIA!$J$84:$J$87,$B95),0)</f>
        <v>1975</v>
      </c>
      <c r="T95" s="62">
        <f>IFERROR(SUMIFS(ALAN!$M$82:$M$83,ALAN!$H$82:$H$83,"ENTRADA",ALAN!$J$82:$J$83,$B95),0)</f>
        <v>0</v>
      </c>
      <c r="U95" s="62">
        <f>IFERROR(SUMIFS(ELVIA!$M$58:$M$66,ELVIA!$H$58:$H$66,"ENTRADA",ELVIA!$J$58:$J$66,$B95),0)</f>
        <v>0</v>
      </c>
      <c r="V95" s="146">
        <f>IFERROR(SUMIFS(CAJA!$M$4578:$M$5282,CAJA!$H$4578:$H$5282,"ENTRADA",CAJA!$J$4578:$J$5282,$B95),0)</f>
        <v>182738.31999999998</v>
      </c>
      <c r="W95" s="62">
        <f>IFERROR(SUMIFS('CAJA TIGRES'!$M$1269:$M$1433,'CAJA TIGRES'!$H$1269:$H$1433,"ENTRADA",'CAJA TIGRES'!$J$1269:$J$1433,$B95),0)</f>
        <v>0</v>
      </c>
      <c r="X95" s="62">
        <f>IFERROR(SUMIFS(RESERVA!$M$14:$M$14,RESERVA!$H$14:$H$14,"ENTRADA",RESERVA!$J$14:$J$14,$B95),0)</f>
        <v>0</v>
      </c>
      <c r="Y95" s="96">
        <f t="shared" ref="Y95:Y118" si="24">SUM(C95:X95)</f>
        <v>6222464.1699999999</v>
      </c>
      <c r="Z95" s="96">
        <f>Y95+'JUL25'!Z95</f>
        <v>42675290.089999996</v>
      </c>
    </row>
    <row r="96" spans="1:26" x14ac:dyDescent="0.3">
      <c r="B96" s="63" t="s">
        <v>168</v>
      </c>
      <c r="C96" s="62">
        <f>IFERROR(SUMIFS('MGZ121'!$M$1022:'MGZ121'!$M$1194,'MGZ121'!$H$1022:$H$1194,"ENTRADA",'MGZ121'!$J$1022:$J$1194,$B96),0)</f>
        <v>3154325.67</v>
      </c>
      <c r="D96" s="62">
        <f>IFERROR(SUMIFS('MGZ BBVA'!$M$973:$M$1145,'MGZ BBVA'!$H$973:$H$1145,"ENTRADA",'MGZ BBVA'!$J$973:$J$1145,$B96),0)</f>
        <v>0</v>
      </c>
      <c r="E96" s="62">
        <f>IFERROR(SUMIFS('MGZ DOLARES'!$M$2:$M$2,'MGZ DOLARES'!$F$2:$F$2,"ENTRADA",'MGZ DOLARES'!$J$2:$J$2,$B96),0)</f>
        <v>0</v>
      </c>
      <c r="F96" s="62">
        <f>IFERROR(SUMIFS('MGZ BAJIO'!$M$69:$M$69,'MGZ BAJIO'!$H$69:$H$69,"ENTRADA",'MGZ BAJIO'!$J$69:$J$69,$B96),0)</f>
        <v>0</v>
      </c>
      <c r="G96" s="62">
        <f>IFERROR(SUMIFS('VICTOR BANAMEX'!$M$387:$M$458,'VICTOR BANAMEX'!$H$387:$H$458,"ENTRADA",'VICTOR BANAMEX'!$J$387:$J$458,$B96),0)</f>
        <v>639975.28</v>
      </c>
      <c r="H96" s="62">
        <f>IFERROR(SUMIFS('VICTOR BANORTE'!$M$77:$M$89,'VICTOR BANORTE'!$H$77:$H$89,"ENTRADA",'VICTOR BANORTE'!$J$77:$J$89,$B96),0)</f>
        <v>0</v>
      </c>
      <c r="I96" s="62">
        <f>IFERROR(SUMIFS(RODRIGO!$M$2:$M$2,RODRIGO!$H$2:$H$2,"ENTRADA",RODRIGO!$J$2:$J$2,$B96),0)</f>
        <v>0</v>
      </c>
      <c r="J96" s="62">
        <f>IFERROR(SUMIFS(MOY!$M$45:$M$63,MOY!$H$45:$H$63,"ENTRADA",MOY!$J$45:$J$63,$B96),0)</f>
        <v>0</v>
      </c>
      <c r="K96" s="62">
        <f>IFERROR(SUMIFS('NORMA RUTH'!$M$63:$M$81,'NORMA RUTH'!$H$63:$H$81,"ENTRADA",'NORMA RUTH'!$J$63:$J$81,$B96),0)</f>
        <v>0</v>
      </c>
      <c r="L96" s="62">
        <f>IFERROR(SUMIFS(VALERIA!$M$44:$M$57,VALERIA!$H$44:$H$57,"ENTRADA",VALERIA!$J$44:$J$57,$B96),0)</f>
        <v>0</v>
      </c>
      <c r="M96" s="62">
        <f>IFERROR(SUMIFS('MANUEL BANAMEX'!$M$77:$M$105,'MANUEL BANAMEX'!$H$77:$H$105,"ENTRADA",'MANUEL BANAMEX'!$J$77:$J$105,$B96),0)</f>
        <v>2647</v>
      </c>
      <c r="N96" s="62">
        <f>IFERROR(SUMIFS(ROBERTO!$M$2:$M$2,ROBERTO!$H$2:$H$2,"ENTRADA",ROBERTO!$J$2:$J$2,$B96),0)</f>
        <v>0</v>
      </c>
      <c r="O96" s="62">
        <f>IFERROR(SUMIFS(JUAN!$M$80:$M$83,JUAN!$H$80:$H$83,"ENTRADA",JUAN!$J$80:$J$83,$B96),0)</f>
        <v>0</v>
      </c>
      <c r="P96" s="62">
        <f>IFERROR(SUMIFS('NORMA SANCHEZ'!$M$74:$M$77,'NORMA SANCHEZ'!$H$74:$H$77,"ENTRADA",'NORMA SANCHEZ'!$J$74:$J$77,$B96),0)</f>
        <v>0</v>
      </c>
      <c r="Q96" s="62">
        <f>IFERROR(SUMIFS('JOSE CARLOS'!$M$76:$M$77,'JOSE CARLOS'!$H$76:$H$77,"ENTRADA",'JOSE CARLOS'!$J$76:$J$77,$B96),0)</f>
        <v>0</v>
      </c>
      <c r="R96" s="62">
        <f>IFERROR(SUMIFS('LUIS ENRIQUE '!$M$64:$M$65,'LUIS ENRIQUE '!$H$64:$H$65,"ENTRADA",'LUIS ENRIQUE '!$J$64:$J$65,$B96),0)</f>
        <v>0</v>
      </c>
      <c r="S96" s="62">
        <f>IFERROR(SUMIFS(CESARIA!$M$84:$M$87,CESARIA!$H$84:$H$87,"ENTRADA",CESARIA!$J$84:$J$87,$B96),0)</f>
        <v>0</v>
      </c>
      <c r="T96" s="62">
        <f>IFERROR(SUMIFS(ALAN!$M$82:$M$83,ALAN!$H$82:$H$83,"ENTRADA",ALAN!$J$82:$J$83,$B96),0)</f>
        <v>0</v>
      </c>
      <c r="U96" s="62">
        <f>IFERROR(SUMIFS(ELVIA!$M$58:$M$66,ELVIA!$H$58:$H$66,"ENTRADA",ELVIA!$J$58:$J$66,$B96),0)</f>
        <v>0</v>
      </c>
      <c r="V96" s="146">
        <f>IFERROR(SUMIFS(CAJA!$M$4578:$M$5282,CAJA!$H$4578:$H$5282,"ENTRADA",CAJA!$J$4578:$J$5282,$B96),0)</f>
        <v>599650</v>
      </c>
      <c r="W96" s="62">
        <f>IFERROR(SUMIFS('CAJA TIGRES'!$M$1269:$M$1433,'CAJA TIGRES'!$H$1269:$H$1433,"ENTRADA",'CAJA TIGRES'!$J$1269:$J$1433,$B96),0)</f>
        <v>0</v>
      </c>
      <c r="X96" s="62">
        <f>IFERROR(SUMIFS(RESERVA!$M$14:$M$14,RESERVA!$H$14:$H$14,"ENTRADA",RESERVA!$J$14:$J$14,$B96),0)</f>
        <v>0</v>
      </c>
      <c r="Y96" s="96">
        <f t="shared" si="24"/>
        <v>4396597.95</v>
      </c>
      <c r="Z96" s="96">
        <f>Y96+'JUL25'!Z96</f>
        <v>23483224.27</v>
      </c>
    </row>
    <row r="97" spans="2:26" x14ac:dyDescent="0.3">
      <c r="B97" s="63" t="s">
        <v>169</v>
      </c>
      <c r="C97" s="62">
        <f>IFERROR(SUMIFS('MGZ121'!$M$1022:'MGZ121'!$M$1194,'MGZ121'!$H$1022:$H$1194,"ENTRADA",'MGZ121'!$J$1022:$J$1194,$B97),0)</f>
        <v>0</v>
      </c>
      <c r="D97" s="62">
        <f>IFERROR(SUMIFS('MGZ BBVA'!$M$973:$M$1145,'MGZ BBVA'!$H$973:$H$1145,"ENTRADA",'MGZ BBVA'!$J$973:$J$1145,$B97),0)</f>
        <v>0</v>
      </c>
      <c r="E97" s="62">
        <f>IFERROR(SUMIFS('MGZ DOLARES'!$M$2:$M$2,'MGZ DOLARES'!$F$2:$F$2,"ENTRADA",'MGZ DOLARES'!$J$2:$J$2,$B97),0)</f>
        <v>0</v>
      </c>
      <c r="F97" s="62">
        <f>IFERROR(SUMIFS('MGZ BAJIO'!$M$69:$M$69,'MGZ BAJIO'!$H$69:$H$69,"ENTRADA",'MGZ BAJIO'!$J$69:$J$69,$B97),0)</f>
        <v>0</v>
      </c>
      <c r="G97" s="62">
        <f>IFERROR(SUMIFS('VICTOR BANAMEX'!$M$387:$M$458,'VICTOR BANAMEX'!$H$387:$H$458,"ENTRADA",'VICTOR BANAMEX'!$J$387:$J$458,$B97),0)</f>
        <v>0</v>
      </c>
      <c r="H97" s="62">
        <f>IFERROR(SUMIFS('VICTOR BANORTE'!$M$77:$M$89,'VICTOR BANORTE'!$H$77:$H$89,"ENTRADA",'VICTOR BANORTE'!$J$77:$J$89,$B97),0)</f>
        <v>0</v>
      </c>
      <c r="I97" s="62">
        <f>IFERROR(SUMIFS(RODRIGO!$M$2:$M$2,RODRIGO!$H$2:$H$2,"ENTRADA",RODRIGO!$J$2:$J$2,$B97),0)</f>
        <v>0</v>
      </c>
      <c r="J97" s="62">
        <f>IFERROR(SUMIFS(MOY!$M$45:$M$63,MOY!$H$45:$H$63,"ENTRADA",MOY!$J$45:$J$63,$B97),0)</f>
        <v>0</v>
      </c>
      <c r="K97" s="62">
        <f>IFERROR(SUMIFS('NORMA RUTH'!$M$63:$M$81,'NORMA RUTH'!$H$63:$H$81,"ENTRADA",'NORMA RUTH'!$J$63:$J$81,$B97),0)</f>
        <v>0</v>
      </c>
      <c r="L97" s="62">
        <f>IFERROR(SUMIFS(VALERIA!$M$44:$M$57,VALERIA!$H$44:$H$57,"ENTRADA",VALERIA!$J$44:$J$57,$B97),0)</f>
        <v>0</v>
      </c>
      <c r="M97" s="62">
        <f>IFERROR(SUMIFS('MANUEL BANAMEX'!$M$77:$M$105,'MANUEL BANAMEX'!$H$77:$H$105,"ENTRADA",'MANUEL BANAMEX'!$J$77:$J$105,$B97),0)</f>
        <v>0</v>
      </c>
      <c r="N97" s="62">
        <f>IFERROR(SUMIFS(ROBERTO!$M$2:$M$2,ROBERTO!$H$2:$H$2,"ENTRADA",ROBERTO!$J$2:$J$2,$B97),0)</f>
        <v>0</v>
      </c>
      <c r="O97" s="62">
        <f>IFERROR(SUMIFS(JUAN!$M$80:$M$83,JUAN!$H$80:$H$83,"ENTRADA",JUAN!$J$80:$J$83,$B97),0)</f>
        <v>0</v>
      </c>
      <c r="P97" s="62">
        <f>IFERROR(SUMIFS('NORMA SANCHEZ'!$M$74:$M$77,'NORMA SANCHEZ'!$H$74:$H$77,"ENTRADA",'NORMA SANCHEZ'!$J$74:$J$77,$B97),0)</f>
        <v>0</v>
      </c>
      <c r="Q97" s="62">
        <f>IFERROR(SUMIFS('JOSE CARLOS'!$M$76:$M$77,'JOSE CARLOS'!$H$76:$H$77,"ENTRADA",'JOSE CARLOS'!$J$76:$J$77,$B97),0)</f>
        <v>0</v>
      </c>
      <c r="R97" s="62">
        <f>IFERROR(SUMIFS('LUIS ENRIQUE '!$M$64:$M$65,'LUIS ENRIQUE '!$H$64:$H$65,"ENTRADA",'LUIS ENRIQUE '!$J$64:$J$65,$B97),0)</f>
        <v>0</v>
      </c>
      <c r="S97" s="62">
        <f>IFERROR(SUMIFS(CESARIA!$M$84:$M$87,CESARIA!$H$84:$H$87,"ENTRADA",CESARIA!$J$84:$J$87,$B97),0)</f>
        <v>0</v>
      </c>
      <c r="T97" s="62">
        <f>IFERROR(SUMIFS(ALAN!$M$82:$M$83,ALAN!$H$82:$H$83,"ENTRADA",ALAN!$J$82:$J$83,$B97),0)</f>
        <v>0</v>
      </c>
      <c r="U97" s="62">
        <f>IFERROR(SUMIFS(ELVIA!$M$58:$M$66,ELVIA!$H$58:$H$66,"ENTRADA",ELVIA!$J$58:$J$66,$B97),0)</f>
        <v>0</v>
      </c>
      <c r="V97" s="146">
        <f>IFERROR(SUMIFS(CAJA!$M$4578:$M$5282,CAJA!$H$4578:$H$5282,"ENTRADA",CAJA!$J$4578:$J$5282,$B97),0)</f>
        <v>0</v>
      </c>
      <c r="W97" s="62">
        <f>IFERROR(SUMIFS('CAJA TIGRES'!$M$1269:$M$1433,'CAJA TIGRES'!$H$1269:$H$1433,"ENTRADA",'CAJA TIGRES'!$J$1269:$J$1433,$B97),0)</f>
        <v>0</v>
      </c>
      <c r="X97" s="62">
        <f>IFERROR(SUMIFS(RESERVA!$M$14:$M$14,RESERVA!$H$14:$H$14,"ENTRADA",RESERVA!$J$14:$J$14,$B97),0)</f>
        <v>0</v>
      </c>
      <c r="Y97" s="96">
        <f t="shared" si="24"/>
        <v>0</v>
      </c>
      <c r="Z97" s="96">
        <f>Y97+'JUL25'!Z97</f>
        <v>0</v>
      </c>
    </row>
    <row r="98" spans="2:26" x14ac:dyDescent="0.3">
      <c r="B98" s="63" t="s">
        <v>170</v>
      </c>
      <c r="C98" s="62">
        <f>IFERROR(SUMIFS('MGZ121'!$M$1022:'MGZ121'!$M$1194,'MGZ121'!$H$1022:$H$1194,"ENTRADA",'MGZ121'!$J$1022:$J$1194,$B98),0)</f>
        <v>0</v>
      </c>
      <c r="D98" s="62">
        <f>IFERROR(SUMIFS('MGZ BBVA'!$M$973:$M$1145,'MGZ BBVA'!$H$973:$H$1145,"ENTRADA",'MGZ BBVA'!$J$973:$J$1145,$B98),0)</f>
        <v>0</v>
      </c>
      <c r="E98" s="62">
        <f>IFERROR(SUMIFS('MGZ DOLARES'!$M$2:$M$2,'MGZ DOLARES'!$F$2:$F$2,"ENTRADA",'MGZ DOLARES'!$J$2:$J$2,$B98),0)</f>
        <v>0</v>
      </c>
      <c r="F98" s="62">
        <f>IFERROR(SUMIFS('MGZ BAJIO'!$M$69:$M$69,'MGZ BAJIO'!$H$69:$H$69,"ENTRADA",'MGZ BAJIO'!$J$69:$J$69,$B98),0)</f>
        <v>0</v>
      </c>
      <c r="G98" s="62">
        <f>IFERROR(SUMIFS('VICTOR BANAMEX'!$M$387:$M$458,'VICTOR BANAMEX'!$H$387:$H$458,"ENTRADA",'VICTOR BANAMEX'!$J$387:$J$458,$B98),0)</f>
        <v>0</v>
      </c>
      <c r="H98" s="62">
        <f>IFERROR(SUMIFS('VICTOR BANORTE'!$M$77:$M$89,'VICTOR BANORTE'!$H$77:$H$89,"ENTRADA",'VICTOR BANORTE'!$J$77:$J$89,$B98),0)</f>
        <v>0</v>
      </c>
      <c r="I98" s="62">
        <f>IFERROR(SUMIFS(RODRIGO!$M$2:$M$2,RODRIGO!$H$2:$H$2,"ENTRADA",RODRIGO!$J$2:$J$2,$B98),0)</f>
        <v>0</v>
      </c>
      <c r="J98" s="62">
        <f>IFERROR(SUMIFS(MOY!$M$45:$M$63,MOY!$H$45:$H$63,"ENTRADA",MOY!$J$45:$J$63,$B98),0)</f>
        <v>0</v>
      </c>
      <c r="K98" s="62">
        <f>IFERROR(SUMIFS('NORMA RUTH'!$M$63:$M$81,'NORMA RUTH'!$H$63:$H$81,"ENTRADA",'NORMA RUTH'!$J$63:$J$81,$B98),0)</f>
        <v>0</v>
      </c>
      <c r="L98" s="62">
        <f>IFERROR(SUMIFS(VALERIA!$M$44:$M$57,VALERIA!$H$44:$H$57,"ENTRADA",VALERIA!$J$44:$J$57,$B98),0)</f>
        <v>0</v>
      </c>
      <c r="M98" s="62">
        <f>IFERROR(SUMIFS('MANUEL BANAMEX'!$M$77:$M$105,'MANUEL BANAMEX'!$H$77:$H$105,"ENTRADA",'MANUEL BANAMEX'!$J$77:$J$105,$B98),0)</f>
        <v>0</v>
      </c>
      <c r="N98" s="62">
        <f>IFERROR(SUMIFS(ROBERTO!$M$2:$M$2,ROBERTO!$H$2:$H$2,"ENTRADA",ROBERTO!$J$2:$J$2,$B98),0)</f>
        <v>0</v>
      </c>
      <c r="O98" s="62">
        <f>IFERROR(SUMIFS(JUAN!$M$80:$M$83,JUAN!$H$80:$H$83,"ENTRADA",JUAN!$J$80:$J$83,$B98),0)</f>
        <v>0</v>
      </c>
      <c r="P98" s="62">
        <f>IFERROR(SUMIFS('NORMA SANCHEZ'!$M$74:$M$77,'NORMA SANCHEZ'!$H$74:$H$77,"ENTRADA",'NORMA SANCHEZ'!$J$74:$J$77,$B98),0)</f>
        <v>0</v>
      </c>
      <c r="Q98" s="62">
        <f>IFERROR(SUMIFS('JOSE CARLOS'!$M$76:$M$77,'JOSE CARLOS'!$H$76:$H$77,"ENTRADA",'JOSE CARLOS'!$J$76:$J$77,$B98),0)</f>
        <v>0</v>
      </c>
      <c r="R98" s="62">
        <f>IFERROR(SUMIFS('LUIS ENRIQUE '!$M$64:$M$65,'LUIS ENRIQUE '!$H$64:$H$65,"ENTRADA",'LUIS ENRIQUE '!$J$64:$J$65,$B98),0)</f>
        <v>0</v>
      </c>
      <c r="S98" s="62">
        <f>IFERROR(SUMIFS(CESARIA!$M$84:$M$87,CESARIA!$H$84:$H$87,"ENTRADA",CESARIA!$J$84:$J$87,$B98),0)</f>
        <v>0</v>
      </c>
      <c r="T98" s="62">
        <f>IFERROR(SUMIFS(ALAN!$M$82:$M$83,ALAN!$H$82:$H$83,"ENTRADA",ALAN!$J$82:$J$83,$B98),0)</f>
        <v>0</v>
      </c>
      <c r="U98" s="62">
        <f>IFERROR(SUMIFS(ELVIA!$M$58:$M$66,ELVIA!$H$58:$H$66,"ENTRADA",ELVIA!$J$58:$J$66,$B98),0)</f>
        <v>0</v>
      </c>
      <c r="V98" s="146">
        <f>IFERROR(SUMIFS(CAJA!$M$4578:$M$5282,CAJA!$H$4578:$H$5282,"ENTRADA",CAJA!$J$4578:$J$5282,$B98),0)</f>
        <v>0</v>
      </c>
      <c r="W98" s="62">
        <f>IFERROR(SUMIFS('CAJA TIGRES'!$M$1269:$M$1433,'CAJA TIGRES'!$H$1269:$H$1433,"ENTRADA",'CAJA TIGRES'!$J$1269:$J$1433,$B98),0)</f>
        <v>0</v>
      </c>
      <c r="X98" s="62">
        <f>IFERROR(SUMIFS(RESERVA!$M$14:$M$14,RESERVA!$H$14:$H$14,"ENTRADA",RESERVA!$J$14:$J$14,$B98),0)</f>
        <v>0</v>
      </c>
      <c r="Y98" s="96">
        <f t="shared" si="24"/>
        <v>0</v>
      </c>
      <c r="Z98" s="96">
        <f>Y98+'JUL25'!Z98</f>
        <v>629800</v>
      </c>
    </row>
    <row r="99" spans="2:26" x14ac:dyDescent="0.3">
      <c r="B99" s="63" t="s">
        <v>171</v>
      </c>
      <c r="C99" s="62">
        <f>IFERROR(SUMIFS('MGZ121'!$M$1022:'MGZ121'!$M$1194,'MGZ121'!$H$1022:$H$1194,"ENTRADA",'MGZ121'!$J$1022:$J$1194,$B99),0)</f>
        <v>7000</v>
      </c>
      <c r="D99" s="62">
        <f>IFERROR(SUMIFS('MGZ BBVA'!$M$973:$M$1145,'MGZ BBVA'!$H$973:$H$1145,"ENTRADA",'MGZ BBVA'!$J$973:$J$1145,$B99),0)</f>
        <v>0</v>
      </c>
      <c r="E99" s="62">
        <f>IFERROR(SUMIFS('MGZ DOLARES'!$M$2:$M$2,'MGZ DOLARES'!$F$2:$F$2,"ENTRADA",'MGZ DOLARES'!$J$2:$J$2,$B99),0)</f>
        <v>0</v>
      </c>
      <c r="F99" s="62">
        <f>IFERROR(SUMIFS('MGZ BAJIO'!$M$69:$M$69,'MGZ BAJIO'!$H$69:$H$69,"ENTRADA",'MGZ BAJIO'!$J$69:$J$69,$B99),0)</f>
        <v>0</v>
      </c>
      <c r="G99" s="62">
        <f>IFERROR(SUMIFS('VICTOR BANAMEX'!$M$387:$M$458,'VICTOR BANAMEX'!$H$387:$H$458,"ENTRADA",'VICTOR BANAMEX'!$J$387:$J$458,$B99),0)</f>
        <v>0</v>
      </c>
      <c r="H99" s="62">
        <f>IFERROR(SUMIFS('VICTOR BANORTE'!$M$77:$M$89,'VICTOR BANORTE'!$H$77:$H$89,"ENTRADA",'VICTOR BANORTE'!$J$77:$J$89,$B99),0)</f>
        <v>67000</v>
      </c>
      <c r="I99" s="62">
        <f>IFERROR(SUMIFS(RODRIGO!$M$2:$M$2,RODRIGO!$H$2:$H$2,"ENTRADA",RODRIGO!$J$2:$J$2,$B99),0)</f>
        <v>0</v>
      </c>
      <c r="J99" s="62">
        <f>IFERROR(SUMIFS(MOY!$M$45:$M$63,MOY!$H$45:$H$63,"ENTRADA",MOY!$J$45:$J$63,$B99),0)</f>
        <v>0</v>
      </c>
      <c r="K99" s="62">
        <f>IFERROR(SUMIFS('NORMA RUTH'!$M$63:$M$81,'NORMA RUTH'!$H$63:$H$81,"ENTRADA",'NORMA RUTH'!$J$63:$J$81,$B99),0)</f>
        <v>0</v>
      </c>
      <c r="L99" s="62">
        <f>IFERROR(SUMIFS(VALERIA!$M$44:$M$57,VALERIA!$H$44:$H$57,"ENTRADA",VALERIA!$J$44:$J$57,$B99),0)</f>
        <v>0</v>
      </c>
      <c r="M99" s="62">
        <f>IFERROR(SUMIFS('MANUEL BANAMEX'!$M$77:$M$105,'MANUEL BANAMEX'!$H$77:$H$105,"ENTRADA",'MANUEL BANAMEX'!$J$77:$J$105,$B99),0)</f>
        <v>0</v>
      </c>
      <c r="N99" s="62">
        <f>IFERROR(SUMIFS(ROBERTO!$M$2:$M$2,ROBERTO!$H$2:$H$2,"ENTRADA",ROBERTO!$J$2:$J$2,$B99),0)</f>
        <v>0</v>
      </c>
      <c r="O99" s="62">
        <f>IFERROR(SUMIFS(JUAN!$M$80:$M$83,JUAN!$H$80:$H$83,"ENTRADA",JUAN!$J$80:$J$83,$B99),0)</f>
        <v>0</v>
      </c>
      <c r="P99" s="62">
        <f>IFERROR(SUMIFS('NORMA SANCHEZ'!$M$74:$M$77,'NORMA SANCHEZ'!$H$74:$H$77,"ENTRADA",'NORMA SANCHEZ'!$J$74:$J$77,$B99),0)</f>
        <v>0</v>
      </c>
      <c r="Q99" s="62">
        <f>IFERROR(SUMIFS('JOSE CARLOS'!$M$76:$M$77,'JOSE CARLOS'!$H$76:$H$77,"ENTRADA",'JOSE CARLOS'!$J$76:$J$77,$B99),0)</f>
        <v>0</v>
      </c>
      <c r="R99" s="62">
        <f>IFERROR(SUMIFS('LUIS ENRIQUE '!$M$64:$M$65,'LUIS ENRIQUE '!$H$64:$H$65,"ENTRADA",'LUIS ENRIQUE '!$J$64:$J$65,$B99),0)</f>
        <v>0</v>
      </c>
      <c r="S99" s="62">
        <f>IFERROR(SUMIFS(CESARIA!$M$84:$M$87,CESARIA!$H$84:$H$87,"ENTRADA",CESARIA!$J$84:$J$87,$B99),0)</f>
        <v>0</v>
      </c>
      <c r="T99" s="62">
        <f>IFERROR(SUMIFS(ALAN!$M$82:$M$83,ALAN!$H$82:$H$83,"ENTRADA",ALAN!$J$82:$J$83,$B99),0)</f>
        <v>0</v>
      </c>
      <c r="U99" s="62">
        <f>IFERROR(SUMIFS(ELVIA!$M$58:$M$66,ELVIA!$H$58:$H$66,"ENTRADA",ELVIA!$J$58:$J$66,$B99),0)</f>
        <v>0</v>
      </c>
      <c r="V99" s="146">
        <f>IFERROR(SUMIFS(CAJA!$M$4578:$M$5282,CAJA!$H$4578:$H$5282,"ENTRADA",CAJA!$J$4578:$J$5282,$B99),0)</f>
        <v>746500</v>
      </c>
      <c r="W99" s="62">
        <f>IFERROR(SUMIFS('CAJA TIGRES'!$M$1269:$M$1433,'CAJA TIGRES'!$H$1269:$H$1433,"ENTRADA",'CAJA TIGRES'!$J$1269:$J$1433,$B99),0)</f>
        <v>0</v>
      </c>
      <c r="X99" s="62">
        <f>IFERROR(SUMIFS(RESERVA!$M$14:$M$14,RESERVA!$H$14:$H$14,"ENTRADA",RESERVA!$J$14:$J$14,$B99),0)</f>
        <v>0</v>
      </c>
      <c r="Y99" s="96">
        <f t="shared" si="24"/>
        <v>820500</v>
      </c>
      <c r="Z99" s="96">
        <f>Y99+'JUL25'!Z99</f>
        <v>1677704.74</v>
      </c>
    </row>
    <row r="100" spans="2:26" x14ac:dyDescent="0.3">
      <c r="B100" s="63" t="s">
        <v>172</v>
      </c>
      <c r="C100" s="62">
        <f>IFERROR(SUMIFS('MGZ121'!$M$1022:'MGZ121'!$M$1194,'MGZ121'!$H$1022:$H$1194,"ENTRADA",'MGZ121'!$J$1022:$J$1194,$B100),0)</f>
        <v>0</v>
      </c>
      <c r="D100" s="62">
        <f>IFERROR(SUMIFS('MGZ BBVA'!$M$973:$M$1145,'MGZ BBVA'!$H$973:$H$1145,"ENTRADA",'MGZ BBVA'!$J$973:$J$1145,$B100),0)</f>
        <v>0</v>
      </c>
      <c r="E100" s="62">
        <f>IFERROR(SUMIFS('MGZ DOLARES'!$M$2:$M$2,'MGZ DOLARES'!$F$2:$F$2,"ENTRADA",'MGZ DOLARES'!$J$2:$J$2,$B100),0)</f>
        <v>0</v>
      </c>
      <c r="F100" s="62">
        <f>IFERROR(SUMIFS('MGZ BAJIO'!$M$69:$M$69,'MGZ BAJIO'!$H$69:$H$69,"ENTRADA",'MGZ BAJIO'!$J$69:$J$69,$B100),0)</f>
        <v>0</v>
      </c>
      <c r="G100" s="62">
        <f>IFERROR(SUMIFS('VICTOR BANAMEX'!$M$387:$M$458,'VICTOR BANAMEX'!$H$387:$H$458,"ENTRADA",'VICTOR BANAMEX'!$J$387:$J$458,$B100),0)</f>
        <v>0</v>
      </c>
      <c r="H100" s="62">
        <f>IFERROR(SUMIFS('VICTOR BANORTE'!$M$77:$M$89,'VICTOR BANORTE'!$H$77:$H$89,"ENTRADA",'VICTOR BANORTE'!$J$77:$J$89,$B100),0)</f>
        <v>0</v>
      </c>
      <c r="I100" s="62">
        <f>IFERROR(SUMIFS(RODRIGO!$M$2:$M$2,RODRIGO!$H$2:$H$2,"ENTRADA",RODRIGO!$J$2:$J$2,$B100),0)</f>
        <v>0</v>
      </c>
      <c r="J100" s="62">
        <f>IFERROR(SUMIFS(MOY!$M$45:$M$63,MOY!$H$45:$H$63,"ENTRADA",MOY!$J$45:$J$63,$B100),0)</f>
        <v>0</v>
      </c>
      <c r="K100" s="62">
        <f>IFERROR(SUMIFS('NORMA RUTH'!$M$63:$M$81,'NORMA RUTH'!$H$63:$H$81,"ENTRADA",'NORMA RUTH'!$J$63:$J$81,$B100),0)</f>
        <v>0</v>
      </c>
      <c r="L100" s="62">
        <f>IFERROR(SUMIFS(VALERIA!$M$44:$M$57,VALERIA!$H$44:$H$57,"ENTRADA",VALERIA!$J$44:$J$57,$B100),0)</f>
        <v>0</v>
      </c>
      <c r="M100" s="62">
        <f>IFERROR(SUMIFS('MANUEL BANAMEX'!$M$77:$M$105,'MANUEL BANAMEX'!$H$77:$H$105,"ENTRADA",'MANUEL BANAMEX'!$J$77:$J$105,$B100),0)</f>
        <v>0</v>
      </c>
      <c r="N100" s="62">
        <f>IFERROR(SUMIFS(ROBERTO!$M$2:$M$2,ROBERTO!$H$2:$H$2,"ENTRADA",ROBERTO!$J$2:$J$2,$B100),0)</f>
        <v>0</v>
      </c>
      <c r="O100" s="62">
        <f>IFERROR(SUMIFS(JUAN!$M$80:$M$83,JUAN!$H$80:$H$83,"ENTRADA",JUAN!$J$80:$J$83,$B100),0)</f>
        <v>0</v>
      </c>
      <c r="P100" s="62">
        <f>IFERROR(SUMIFS('NORMA SANCHEZ'!$M$74:$M$77,'NORMA SANCHEZ'!$H$74:$H$77,"ENTRADA",'NORMA SANCHEZ'!$J$74:$J$77,$B100),0)</f>
        <v>0</v>
      </c>
      <c r="Q100" s="62">
        <f>IFERROR(SUMIFS('JOSE CARLOS'!$M$76:$M$77,'JOSE CARLOS'!$H$76:$H$77,"ENTRADA",'JOSE CARLOS'!$J$76:$J$77,$B100),0)</f>
        <v>0</v>
      </c>
      <c r="R100" s="62">
        <f>IFERROR(SUMIFS('LUIS ENRIQUE '!$M$64:$M$65,'LUIS ENRIQUE '!$H$64:$H$65,"ENTRADA",'LUIS ENRIQUE '!$J$64:$J$65,$B100),0)</f>
        <v>0</v>
      </c>
      <c r="S100" s="62">
        <f>IFERROR(SUMIFS(CESARIA!$M$84:$M$87,CESARIA!$H$84:$H$87,"ENTRADA",CESARIA!$J$84:$J$87,$B100),0)</f>
        <v>0</v>
      </c>
      <c r="T100" s="62">
        <f>IFERROR(SUMIFS(ALAN!$M$82:$M$83,ALAN!$H$82:$H$83,"ENTRADA",ALAN!$J$82:$J$83,$B100),0)</f>
        <v>0</v>
      </c>
      <c r="U100" s="62">
        <f>IFERROR(SUMIFS(ELVIA!$M$58:$M$66,ELVIA!$H$58:$H$66,"ENTRADA",ELVIA!$J$58:$J$66,$B100),0)</f>
        <v>0</v>
      </c>
      <c r="V100" s="146">
        <f>IFERROR(SUMIFS(CAJA!$M$4578:$M$5282,CAJA!$H$4578:$H$5282,"ENTRADA",CAJA!$J$4578:$J$5282,$B100),0)</f>
        <v>0</v>
      </c>
      <c r="W100" s="62">
        <f>IFERROR(SUMIFS('CAJA TIGRES'!$M$1269:$M$1433,'CAJA TIGRES'!$H$1269:$H$1433,"ENTRADA",'CAJA TIGRES'!$J$1269:$J$1433,$B100),0)</f>
        <v>0</v>
      </c>
      <c r="X100" s="62">
        <f>IFERROR(SUMIFS(RESERVA!$M$14:$M$14,RESERVA!$H$14:$H$14,"ENTRADA",RESERVA!$J$14:$J$14,$B100),0)</f>
        <v>0</v>
      </c>
      <c r="Y100" s="96">
        <f t="shared" si="24"/>
        <v>0</v>
      </c>
      <c r="Z100" s="96">
        <f>Y100+'JUL25'!Z100</f>
        <v>6000</v>
      </c>
    </row>
    <row r="101" spans="2:26" x14ac:dyDescent="0.3">
      <c r="B101" s="63" t="s">
        <v>195</v>
      </c>
      <c r="C101" s="62">
        <f>IFERROR(SUMIFS('MGZ121'!$M$1022:'MGZ121'!$M$1194,'MGZ121'!$H$1022:$H$1194,"ENTRADA",'MGZ121'!$J$1022:$J$1194,$B101),0)</f>
        <v>0</v>
      </c>
      <c r="D101" s="62">
        <f>IFERROR(SUMIFS('MGZ BBVA'!$M$973:$M$1145,'MGZ BBVA'!$H$973:$H$1145,"ENTRADA",'MGZ BBVA'!$J$973:$J$1145,$B101),0)</f>
        <v>0</v>
      </c>
      <c r="E101" s="62">
        <f>IFERROR(SUMIFS('MGZ DOLARES'!$M$2:$M$2,'MGZ DOLARES'!$F$2:$F$2,"ENTRADA",'MGZ DOLARES'!$J$2:$J$2,$B101),0)</f>
        <v>0</v>
      </c>
      <c r="F101" s="62">
        <f>IFERROR(SUMIFS('MGZ BAJIO'!$M$69:$M$69,'MGZ BAJIO'!$H$69:$H$69,"ENTRADA",'MGZ BAJIO'!$J$69:$J$69,$B101),0)</f>
        <v>0</v>
      </c>
      <c r="G101" s="62">
        <f>IFERROR(SUMIFS('VICTOR BANAMEX'!$M$387:$M$458,'VICTOR BANAMEX'!$H$387:$H$458,"ENTRADA",'VICTOR BANAMEX'!$J$387:$J$458,$B101),0)</f>
        <v>0</v>
      </c>
      <c r="H101" s="62">
        <f>IFERROR(SUMIFS('VICTOR BANORTE'!$M$77:$M$89,'VICTOR BANORTE'!$H$77:$H$89,"ENTRADA",'VICTOR BANORTE'!$J$77:$J$89,$B101),0)</f>
        <v>0</v>
      </c>
      <c r="I101" s="62">
        <f>IFERROR(SUMIFS(RODRIGO!$M$2:$M$2,RODRIGO!$H$2:$H$2,"ENTRADA",RODRIGO!$J$2:$J$2,$B101),0)</f>
        <v>0</v>
      </c>
      <c r="J101" s="62">
        <f>IFERROR(SUMIFS(MOY!$M$45:$M$63,MOY!$H$45:$H$63,"ENTRADA",MOY!$J$45:$J$63,$B101),0)</f>
        <v>0</v>
      </c>
      <c r="K101" s="62">
        <f>IFERROR(SUMIFS('NORMA RUTH'!$M$63:$M$81,'NORMA RUTH'!$H$63:$H$81,"ENTRADA",'NORMA RUTH'!$J$63:$J$81,$B101),0)</f>
        <v>0</v>
      </c>
      <c r="L101" s="62">
        <f>IFERROR(SUMIFS(VALERIA!$M$44:$M$57,VALERIA!$H$44:$H$57,"ENTRADA",VALERIA!$J$44:$J$57,$B101),0)</f>
        <v>0</v>
      </c>
      <c r="M101" s="62">
        <f>IFERROR(SUMIFS('MANUEL BANAMEX'!$M$77:$M$105,'MANUEL BANAMEX'!$H$77:$H$105,"ENTRADA",'MANUEL BANAMEX'!$J$77:$J$105,$B101),0)</f>
        <v>0</v>
      </c>
      <c r="N101" s="62">
        <f>IFERROR(SUMIFS(ROBERTO!$M$2:$M$2,ROBERTO!$H$2:$H$2,"ENTRADA",ROBERTO!$J$2:$J$2,$B101),0)</f>
        <v>0</v>
      </c>
      <c r="O101" s="62">
        <f>IFERROR(SUMIFS(JUAN!$M$80:$M$83,JUAN!$H$80:$H$83,"ENTRADA",JUAN!$J$80:$J$83,$B101),0)</f>
        <v>0</v>
      </c>
      <c r="P101" s="62">
        <f>IFERROR(SUMIFS('NORMA SANCHEZ'!$M$74:$M$77,'NORMA SANCHEZ'!$H$74:$H$77,"ENTRADA",'NORMA SANCHEZ'!$J$74:$J$77,$B101),0)</f>
        <v>0</v>
      </c>
      <c r="Q101" s="62">
        <f>IFERROR(SUMIFS('JOSE CARLOS'!$M$76:$M$77,'JOSE CARLOS'!$H$76:$H$77,"ENTRADA",'JOSE CARLOS'!$J$76:$J$77,$B101),0)</f>
        <v>0</v>
      </c>
      <c r="R101" s="62">
        <f>IFERROR(SUMIFS('LUIS ENRIQUE '!$M$64:$M$65,'LUIS ENRIQUE '!$H$64:$H$65,"ENTRADA",'LUIS ENRIQUE '!$J$64:$J$65,$B101),0)</f>
        <v>0</v>
      </c>
      <c r="S101" s="62">
        <f>IFERROR(SUMIFS(CESARIA!$M$84:$M$87,CESARIA!$H$84:$H$87,"ENTRADA",CESARIA!$J$84:$J$87,$B101),0)</f>
        <v>0</v>
      </c>
      <c r="T101" s="62">
        <f>IFERROR(SUMIFS(ALAN!$M$82:$M$83,ALAN!$H$82:$H$83,"ENTRADA",ALAN!$J$82:$J$83,$B101),0)</f>
        <v>0</v>
      </c>
      <c r="U101" s="62">
        <f>IFERROR(SUMIFS(ELVIA!$M$58:$M$66,ELVIA!$H$58:$H$66,"ENTRADA",ELVIA!$J$58:$J$66,$B101),0)</f>
        <v>0</v>
      </c>
      <c r="V101" s="146">
        <f>IFERROR(SUMIFS(CAJA!$M$4578:$M$5282,CAJA!$H$4578:$H$5282,"ENTRADA",CAJA!$J$4578:$J$5282,$B101),0)</f>
        <v>0</v>
      </c>
      <c r="W101" s="62">
        <f>IFERROR(SUMIFS('CAJA TIGRES'!$M$1269:$M$1433,'CAJA TIGRES'!$H$1269:$H$1433,"ENTRADA",'CAJA TIGRES'!$J$1269:$J$1433,$B101),0)</f>
        <v>0</v>
      </c>
      <c r="X101" s="62">
        <f>IFERROR(SUMIFS(RESERVA!$M$14:$M$14,RESERVA!$H$14:$H$14,"ENTRADA",RESERVA!$J$14:$J$14,$B101),0)</f>
        <v>0</v>
      </c>
      <c r="Y101" s="96">
        <f t="shared" si="24"/>
        <v>0</v>
      </c>
      <c r="Z101" s="96">
        <f>Y101+'JUL25'!Z101</f>
        <v>0</v>
      </c>
    </row>
    <row r="102" spans="2:26" x14ac:dyDescent="0.3">
      <c r="B102" s="63" t="s">
        <v>173</v>
      </c>
      <c r="C102" s="62">
        <f>IFERROR(SUMIFS('MGZ121'!$M$1022:'MGZ121'!$M$1194,'MGZ121'!$H$1022:$H$1194,"ENTRADA",'MGZ121'!$J$1022:$J$1194,$B102),0)</f>
        <v>0</v>
      </c>
      <c r="D102" s="62">
        <f>IFERROR(SUMIFS('MGZ BBVA'!$M$973:$M$1145,'MGZ BBVA'!$H$973:$H$1145,"ENTRADA",'MGZ BBVA'!$J$973:$J$1145,$B102),0)</f>
        <v>0</v>
      </c>
      <c r="E102" s="62">
        <f>IFERROR(SUMIFS('MGZ DOLARES'!$M$2:$M$2,'MGZ DOLARES'!$F$2:$F$2,"ENTRADA",'MGZ DOLARES'!$J$2:$J$2,$B102),0)</f>
        <v>0</v>
      </c>
      <c r="F102" s="62">
        <f>IFERROR(SUMIFS('MGZ BAJIO'!$M$69:$M$69,'MGZ BAJIO'!$H$69:$H$69,"ENTRADA",'MGZ BAJIO'!$J$69:$J$69,$B102),0)</f>
        <v>0</v>
      </c>
      <c r="G102" s="62">
        <f>IFERROR(SUMIFS('VICTOR BANAMEX'!$M$387:$M$458,'VICTOR BANAMEX'!$H$387:$H$458,"ENTRADA",'VICTOR BANAMEX'!$J$387:$J$458,$B102),0)</f>
        <v>0</v>
      </c>
      <c r="H102" s="62">
        <f>IFERROR(SUMIFS('VICTOR BANORTE'!$M$77:$M$89,'VICTOR BANORTE'!$H$77:$H$89,"ENTRADA",'VICTOR BANORTE'!$J$77:$J$89,$B102),0)</f>
        <v>0</v>
      </c>
      <c r="I102" s="62">
        <f>IFERROR(SUMIFS(RODRIGO!$M$2:$M$2,RODRIGO!$H$2:$H$2,"ENTRADA",RODRIGO!$J$2:$J$2,$B102),0)</f>
        <v>0</v>
      </c>
      <c r="J102" s="62">
        <f>IFERROR(SUMIFS(MOY!$M$45:$M$63,MOY!$H$45:$H$63,"ENTRADA",MOY!$J$45:$J$63,$B102),0)</f>
        <v>0</v>
      </c>
      <c r="K102" s="62">
        <f>IFERROR(SUMIFS('NORMA RUTH'!$M$63:$M$81,'NORMA RUTH'!$H$63:$H$81,"ENTRADA",'NORMA RUTH'!$J$63:$J$81,$B102),0)</f>
        <v>0</v>
      </c>
      <c r="L102" s="62">
        <f>IFERROR(SUMIFS(VALERIA!$M$44:$M$57,VALERIA!$H$44:$H$57,"ENTRADA",VALERIA!$J$44:$J$57,$B102),0)</f>
        <v>0</v>
      </c>
      <c r="M102" s="62">
        <f>IFERROR(SUMIFS('MANUEL BANAMEX'!$M$77:$M$105,'MANUEL BANAMEX'!$H$77:$H$105,"ENTRADA",'MANUEL BANAMEX'!$J$77:$J$105,$B102),0)</f>
        <v>0</v>
      </c>
      <c r="N102" s="62">
        <f>IFERROR(SUMIFS(ROBERTO!$M$2:$M$2,ROBERTO!$H$2:$H$2,"ENTRADA",ROBERTO!$J$2:$J$2,$B102),0)</f>
        <v>0</v>
      </c>
      <c r="O102" s="62">
        <f>IFERROR(SUMIFS(JUAN!$M$80:$M$83,JUAN!$H$80:$H$83,"ENTRADA",JUAN!$J$80:$J$83,$B102),0)</f>
        <v>0</v>
      </c>
      <c r="P102" s="62">
        <f>IFERROR(SUMIFS('NORMA SANCHEZ'!$M$74:$M$77,'NORMA SANCHEZ'!$H$74:$H$77,"ENTRADA",'NORMA SANCHEZ'!$J$74:$J$77,$B102),0)</f>
        <v>0</v>
      </c>
      <c r="Q102" s="62">
        <f>IFERROR(SUMIFS('JOSE CARLOS'!$M$76:$M$77,'JOSE CARLOS'!$H$76:$H$77,"ENTRADA",'JOSE CARLOS'!$J$76:$J$77,$B102),0)</f>
        <v>0</v>
      </c>
      <c r="R102" s="62">
        <f>IFERROR(SUMIFS('LUIS ENRIQUE '!$M$64:$M$65,'LUIS ENRIQUE '!$H$64:$H$65,"ENTRADA",'LUIS ENRIQUE '!$J$64:$J$65,$B102),0)</f>
        <v>0</v>
      </c>
      <c r="S102" s="62">
        <f>IFERROR(SUMIFS(CESARIA!$M$84:$M$87,CESARIA!$H$84:$H$87,"ENTRADA",CESARIA!$J$84:$J$87,$B102),0)</f>
        <v>0</v>
      </c>
      <c r="T102" s="62">
        <f>IFERROR(SUMIFS(ALAN!$M$82:$M$83,ALAN!$H$82:$H$83,"ENTRADA",ALAN!$J$82:$J$83,$B102),0)</f>
        <v>0</v>
      </c>
      <c r="U102" s="62">
        <f>IFERROR(SUMIFS(ELVIA!$M$58:$M$66,ELVIA!$H$58:$H$66,"ENTRADA",ELVIA!$J$58:$J$66,$B102),0)</f>
        <v>0</v>
      </c>
      <c r="V102" s="146">
        <f>IFERROR(SUMIFS(CAJA!$M$4578:$M$5282,CAJA!$H$4578:$H$5282,"ENTRADA",CAJA!$J$4578:$J$5282,$B102),0)</f>
        <v>0</v>
      </c>
      <c r="W102" s="62">
        <f>IFERROR(SUMIFS('CAJA TIGRES'!$M$1269:$M$1433,'CAJA TIGRES'!$H$1269:$H$1433,"ENTRADA",'CAJA TIGRES'!$J$1269:$J$1433,$B102),0)</f>
        <v>0</v>
      </c>
      <c r="X102" s="62">
        <f>IFERROR(SUMIFS(RESERVA!$M$14:$M$14,RESERVA!$H$14:$H$14,"ENTRADA",RESERVA!$J$14:$J$14,$B102),0)</f>
        <v>0</v>
      </c>
      <c r="Y102" s="96">
        <f t="shared" si="24"/>
        <v>0</v>
      </c>
      <c r="Z102" s="96">
        <f>Y102+'JUL25'!Z102</f>
        <v>0</v>
      </c>
    </row>
    <row r="103" spans="2:26" x14ac:dyDescent="0.3">
      <c r="B103" s="63" t="s">
        <v>174</v>
      </c>
      <c r="C103" s="62">
        <f>IFERROR(SUMIFS('MGZ121'!$M$1022:'MGZ121'!$M$1194,'MGZ121'!$H$1022:$H$1194,"ENTRADA",'MGZ121'!$J$1022:$J$1194,$B103),0)</f>
        <v>1300</v>
      </c>
      <c r="D103" s="62">
        <f>IFERROR(SUMIFS('MGZ BBVA'!$M$973:$M$1145,'MGZ BBVA'!$H$973:$H$1145,"ENTRADA",'MGZ BBVA'!$J$973:$J$1145,$B103),0)</f>
        <v>0</v>
      </c>
      <c r="E103" s="62">
        <f>IFERROR(SUMIFS('MGZ DOLARES'!$M$2:$M$2,'MGZ DOLARES'!$F$2:$F$2,"ENTRADA",'MGZ DOLARES'!$J$2:$J$2,$B103),0)</f>
        <v>0</v>
      </c>
      <c r="F103" s="62">
        <f>IFERROR(SUMIFS('MGZ BAJIO'!$M$69:$M$69,'MGZ BAJIO'!$H$69:$H$69,"ENTRADA",'MGZ BAJIO'!$J$69:$J$69,$B103),0)</f>
        <v>0</v>
      </c>
      <c r="G103" s="62">
        <f>IFERROR(SUMIFS('VICTOR BANAMEX'!$M$387:$M$458,'VICTOR BANAMEX'!$H$387:$H$458,"ENTRADA",'VICTOR BANAMEX'!$J$387:$J$458,$B103),0)</f>
        <v>0</v>
      </c>
      <c r="H103" s="62">
        <f>IFERROR(SUMIFS('VICTOR BANORTE'!$M$77:$M$89,'VICTOR BANORTE'!$H$77:$H$89,"ENTRADA",'VICTOR BANORTE'!$J$77:$J$89,$B103),0)</f>
        <v>0</v>
      </c>
      <c r="I103" s="62">
        <f>IFERROR(SUMIFS(RODRIGO!$M$2:$M$2,RODRIGO!$H$2:$H$2,"ENTRADA",RODRIGO!$J$2:$J$2,$B103),0)</f>
        <v>0</v>
      </c>
      <c r="J103" s="62">
        <f>IFERROR(SUMIFS(MOY!$M$45:$M$63,MOY!$H$45:$H$63,"ENTRADA",MOY!$J$45:$J$63,$B103),0)</f>
        <v>0</v>
      </c>
      <c r="K103" s="62">
        <f>IFERROR(SUMIFS('NORMA RUTH'!$M$63:$M$81,'NORMA RUTH'!$H$63:$H$81,"ENTRADA",'NORMA RUTH'!$J$63:$J$81,$B103),0)</f>
        <v>0</v>
      </c>
      <c r="L103" s="62">
        <f>IFERROR(SUMIFS(VALERIA!$M$44:$M$57,VALERIA!$H$44:$H$57,"ENTRADA",VALERIA!$J$44:$J$57,$B103),0)</f>
        <v>0</v>
      </c>
      <c r="M103" s="62">
        <f>IFERROR(SUMIFS('MANUEL BANAMEX'!$M$77:$M$105,'MANUEL BANAMEX'!$H$77:$H$105,"ENTRADA",'MANUEL BANAMEX'!$J$77:$J$105,$B103),0)</f>
        <v>0</v>
      </c>
      <c r="N103" s="62">
        <f>IFERROR(SUMIFS(ROBERTO!$M$2:$M$2,ROBERTO!$H$2:$H$2,"ENTRADA",ROBERTO!$J$2:$J$2,$B103),0)</f>
        <v>0</v>
      </c>
      <c r="O103" s="62">
        <f>IFERROR(SUMIFS(JUAN!$M$80:$M$83,JUAN!$H$80:$H$83,"ENTRADA",JUAN!$J$80:$J$83,$B103),0)</f>
        <v>0</v>
      </c>
      <c r="P103" s="62">
        <f>IFERROR(SUMIFS('NORMA SANCHEZ'!$M$74:$M$77,'NORMA SANCHEZ'!$H$74:$H$77,"ENTRADA",'NORMA SANCHEZ'!$J$74:$J$77,$B103),0)</f>
        <v>0</v>
      </c>
      <c r="Q103" s="62">
        <f>IFERROR(SUMIFS('JOSE CARLOS'!$M$76:$M$77,'JOSE CARLOS'!$H$76:$H$77,"ENTRADA",'JOSE CARLOS'!$J$76:$J$77,$B103),0)</f>
        <v>0</v>
      </c>
      <c r="R103" s="62">
        <f>IFERROR(SUMIFS('LUIS ENRIQUE '!$M$64:$M$65,'LUIS ENRIQUE '!$H$64:$H$65,"ENTRADA",'LUIS ENRIQUE '!$J$64:$J$65,$B103),0)</f>
        <v>0</v>
      </c>
      <c r="S103" s="62">
        <f>IFERROR(SUMIFS(CESARIA!$M$84:$M$87,CESARIA!$H$84:$H$87,"ENTRADA",CESARIA!$J$84:$J$87,$B103),0)</f>
        <v>0</v>
      </c>
      <c r="T103" s="62">
        <f>IFERROR(SUMIFS(ALAN!$M$82:$M$83,ALAN!$H$82:$H$83,"ENTRADA",ALAN!$J$82:$J$83,$B103),0)</f>
        <v>0</v>
      </c>
      <c r="U103" s="62">
        <f>IFERROR(SUMIFS(ELVIA!$M$58:$M$66,ELVIA!$H$58:$H$66,"ENTRADA",ELVIA!$J$58:$J$66,$B103),0)</f>
        <v>0</v>
      </c>
      <c r="V103" s="146">
        <f>IFERROR(SUMIFS(CAJA!$M$4578:$M$5282,CAJA!$H$4578:$H$5282,"ENTRADA",CAJA!$J$4578:$J$5282,$B103),0)</f>
        <v>1461000</v>
      </c>
      <c r="W103" s="62">
        <f>IFERROR(SUMIFS('CAJA TIGRES'!$M$1269:$M$1433,'CAJA TIGRES'!$H$1269:$H$1433,"ENTRADA",'CAJA TIGRES'!$J$1269:$J$1433,$B103),0)</f>
        <v>0</v>
      </c>
      <c r="X103" s="62">
        <f>IFERROR(SUMIFS(RESERVA!$M$14:$M$14,RESERVA!$H$14:$H$14,"ENTRADA",RESERVA!$J$14:$J$14,$B103),0)</f>
        <v>0</v>
      </c>
      <c r="Y103" s="96">
        <f t="shared" si="24"/>
        <v>1462300</v>
      </c>
      <c r="Z103" s="96">
        <f>Y103+'JUL25'!Z103</f>
        <v>3188750</v>
      </c>
    </row>
    <row r="104" spans="2:26" x14ac:dyDescent="0.3">
      <c r="B104" s="63" t="s">
        <v>175</v>
      </c>
      <c r="C104" s="62">
        <f>IFERROR(SUMIFS('MGZ121'!$M$1022:'MGZ121'!$M$1194,'MGZ121'!$H$1022:$H$1194,"ENTRADA",'MGZ121'!$J$1022:$J$1194,$B104),0)</f>
        <v>1500</v>
      </c>
      <c r="D104" s="62">
        <f>IFERROR(SUMIFS('MGZ BBVA'!$M$973:$M$1145,'MGZ BBVA'!$H$973:$H$1145,"ENTRADA",'MGZ BBVA'!$J$973:$J$1145,$B104),0)</f>
        <v>0</v>
      </c>
      <c r="E104" s="62">
        <f>IFERROR(SUMIFS('MGZ DOLARES'!$M$2:$M$2,'MGZ DOLARES'!$F$2:$F$2,"ENTRADA",'MGZ DOLARES'!$J$2:$J$2,$B104),0)</f>
        <v>0</v>
      </c>
      <c r="F104" s="62">
        <f>IFERROR(SUMIFS('MGZ BAJIO'!$M$69:$M$69,'MGZ BAJIO'!$H$69:$H$69,"ENTRADA",'MGZ BAJIO'!$J$69:$J$69,$B104),0)</f>
        <v>0</v>
      </c>
      <c r="G104" s="62">
        <f>IFERROR(SUMIFS('VICTOR BANAMEX'!$M$387:$M$458,'VICTOR BANAMEX'!$H$387:$H$458,"ENTRADA",'VICTOR BANAMEX'!$J$387:$J$458,$B104),0)</f>
        <v>52000</v>
      </c>
      <c r="H104" s="62">
        <f>IFERROR(SUMIFS('VICTOR BANORTE'!$M$77:$M$89,'VICTOR BANORTE'!$H$77:$H$89,"ENTRADA",'VICTOR BANORTE'!$J$77:$J$89,$B104),0)</f>
        <v>0</v>
      </c>
      <c r="I104" s="62">
        <f>IFERROR(SUMIFS(RODRIGO!$M$2:$M$2,RODRIGO!$H$2:$H$2,"ENTRADA",RODRIGO!$J$2:$J$2,$B104),0)</f>
        <v>0</v>
      </c>
      <c r="J104" s="62">
        <f>IFERROR(SUMIFS(MOY!$M$45:$M$63,MOY!$H$45:$H$63,"ENTRADA",MOY!$J$45:$J$63,$B104),0)</f>
        <v>0</v>
      </c>
      <c r="K104" s="62">
        <f>IFERROR(SUMIFS('NORMA RUTH'!$M$63:$M$81,'NORMA RUTH'!$H$63:$H$81,"ENTRADA",'NORMA RUTH'!$J$63:$J$81,$B104),0)</f>
        <v>0</v>
      </c>
      <c r="L104" s="62">
        <f>IFERROR(SUMIFS(VALERIA!$M$44:$M$57,VALERIA!$H$44:$H$57,"ENTRADA",VALERIA!$J$44:$J$57,$B104),0)</f>
        <v>0</v>
      </c>
      <c r="M104" s="62">
        <f>IFERROR(SUMIFS('MANUEL BANAMEX'!$M$77:$M$105,'MANUEL BANAMEX'!$H$77:$H$105,"ENTRADA",'MANUEL BANAMEX'!$J$77:$J$105,$B104),0)</f>
        <v>0</v>
      </c>
      <c r="N104" s="62">
        <f>IFERROR(SUMIFS(ROBERTO!$M$2:$M$2,ROBERTO!$H$2:$H$2,"ENTRADA",ROBERTO!$J$2:$J$2,$B104),0)</f>
        <v>0</v>
      </c>
      <c r="O104" s="62">
        <f>IFERROR(SUMIFS(JUAN!$M$80:$M$83,JUAN!$H$80:$H$83,"ENTRADA",JUAN!$J$80:$J$83,$B104),0)</f>
        <v>0</v>
      </c>
      <c r="P104" s="62">
        <f>IFERROR(SUMIFS('NORMA SANCHEZ'!$M$74:$M$77,'NORMA SANCHEZ'!$H$74:$H$77,"ENTRADA",'NORMA SANCHEZ'!$J$74:$J$77,$B104),0)</f>
        <v>0</v>
      </c>
      <c r="Q104" s="62">
        <f>IFERROR(SUMIFS('JOSE CARLOS'!$M$76:$M$77,'JOSE CARLOS'!$H$76:$H$77,"ENTRADA",'JOSE CARLOS'!$J$76:$J$77,$B104),0)</f>
        <v>0</v>
      </c>
      <c r="R104" s="62">
        <f>IFERROR(SUMIFS('LUIS ENRIQUE '!$M$64:$M$65,'LUIS ENRIQUE '!$H$64:$H$65,"ENTRADA",'LUIS ENRIQUE '!$J$64:$J$65,$B104),0)</f>
        <v>0</v>
      </c>
      <c r="S104" s="62">
        <f>IFERROR(SUMIFS(CESARIA!$M$84:$M$87,CESARIA!$H$84:$H$87,"ENTRADA",CESARIA!$J$84:$J$87,$B104),0)</f>
        <v>0</v>
      </c>
      <c r="T104" s="62">
        <f>IFERROR(SUMIFS(ALAN!$M$82:$M$83,ALAN!$H$82:$H$83,"ENTRADA",ALAN!$J$82:$J$83,$B104),0)</f>
        <v>0</v>
      </c>
      <c r="U104" s="62">
        <f>IFERROR(SUMIFS(ELVIA!$M$58:$M$66,ELVIA!$H$58:$H$66,"ENTRADA",ELVIA!$J$58:$J$66,$B104),0)</f>
        <v>0</v>
      </c>
      <c r="V104" s="146">
        <f>IFERROR(SUMIFS(CAJA!$M$4578:$M$5282,CAJA!$H$4578:$H$5282,"ENTRADA",CAJA!$J$4578:$J$5282,$B104),0)</f>
        <v>1150000</v>
      </c>
      <c r="W104" s="62">
        <f>IFERROR(SUMIFS('CAJA TIGRES'!$M$1269:$M$1433,'CAJA TIGRES'!$H$1269:$H$1433,"ENTRADA",'CAJA TIGRES'!$J$1269:$J$1433,$B104),0)</f>
        <v>0</v>
      </c>
      <c r="X104" s="62">
        <f>IFERROR(SUMIFS(RESERVA!$M$14:$M$14,RESERVA!$H$14:$H$14,"ENTRADA",RESERVA!$J$14:$J$14,$B104),0)</f>
        <v>0</v>
      </c>
      <c r="Y104" s="96">
        <f t="shared" si="24"/>
        <v>1203500</v>
      </c>
      <c r="Z104" s="96">
        <f>Y104+'JUL25'!Z104</f>
        <v>3545252.2800000003</v>
      </c>
    </row>
    <row r="105" spans="2:26" x14ac:dyDescent="0.3">
      <c r="B105" s="63" t="s">
        <v>176</v>
      </c>
      <c r="C105" s="62">
        <f>IFERROR(SUMIFS('MGZ121'!$M$1022:'MGZ121'!$M$1194,'MGZ121'!$H$1022:$H$1194,"ENTRADA",'MGZ121'!$J$1022:$J$1194,$B105),0)</f>
        <v>0</v>
      </c>
      <c r="D105" s="62">
        <f>IFERROR(SUMIFS('MGZ BBVA'!$M$973:$M$1145,'MGZ BBVA'!$H$973:$H$1145,"ENTRADA",'MGZ BBVA'!$J$973:$J$1145,$B105),0)</f>
        <v>0</v>
      </c>
      <c r="E105" s="62">
        <f>IFERROR(SUMIFS('MGZ DOLARES'!$M$2:$M$2,'MGZ DOLARES'!$F$2:$F$2,"ENTRADA",'MGZ DOLARES'!$J$2:$J$2,$B105),0)</f>
        <v>0</v>
      </c>
      <c r="F105" s="62">
        <f>IFERROR(SUMIFS('MGZ BAJIO'!$M$69:$M$69,'MGZ BAJIO'!$H$69:$H$69,"ENTRADA",'MGZ BAJIO'!$J$69:$J$69,$B105),0)</f>
        <v>0</v>
      </c>
      <c r="G105" s="62">
        <f>IFERROR(SUMIFS('VICTOR BANAMEX'!$M$387:$M$458,'VICTOR BANAMEX'!$H$387:$H$458,"ENTRADA",'VICTOR BANAMEX'!$J$387:$J$458,$B105),0)</f>
        <v>0</v>
      </c>
      <c r="H105" s="62">
        <f>IFERROR(SUMIFS('VICTOR BANORTE'!$M$77:$M$89,'VICTOR BANORTE'!$H$77:$H$89,"ENTRADA",'VICTOR BANORTE'!$J$77:$J$89,$B105),0)</f>
        <v>0</v>
      </c>
      <c r="I105" s="62">
        <f>IFERROR(SUMIFS(RODRIGO!$M$2:$M$2,RODRIGO!$H$2:$H$2,"ENTRADA",RODRIGO!$J$2:$J$2,$B105),0)</f>
        <v>0</v>
      </c>
      <c r="J105" s="62">
        <f>IFERROR(SUMIFS(MOY!$M$45:$M$63,MOY!$H$45:$H$63,"ENTRADA",MOY!$J$45:$J$63,$B105),0)</f>
        <v>0</v>
      </c>
      <c r="K105" s="62">
        <f>IFERROR(SUMIFS('NORMA RUTH'!$M$63:$M$81,'NORMA RUTH'!$H$63:$H$81,"ENTRADA",'NORMA RUTH'!$J$63:$J$81,$B105),0)</f>
        <v>0</v>
      </c>
      <c r="L105" s="62">
        <f>IFERROR(SUMIFS(VALERIA!$M$44:$M$57,VALERIA!$H$44:$H$57,"ENTRADA",VALERIA!$J$44:$J$57,$B105),0)</f>
        <v>0</v>
      </c>
      <c r="M105" s="62">
        <f>IFERROR(SUMIFS('MANUEL BANAMEX'!$M$77:$M$105,'MANUEL BANAMEX'!$H$77:$H$105,"ENTRADA",'MANUEL BANAMEX'!$J$77:$J$105,$B105),0)</f>
        <v>0</v>
      </c>
      <c r="N105" s="62">
        <f>IFERROR(SUMIFS(ROBERTO!$M$2:$M$2,ROBERTO!$H$2:$H$2,"ENTRADA",ROBERTO!$J$2:$J$2,$B105),0)</f>
        <v>0</v>
      </c>
      <c r="O105" s="62">
        <f>IFERROR(SUMIFS(JUAN!$M$80:$M$83,JUAN!$H$80:$H$83,"ENTRADA",JUAN!$J$80:$J$83,$B105),0)</f>
        <v>0</v>
      </c>
      <c r="P105" s="62">
        <f>IFERROR(SUMIFS('NORMA SANCHEZ'!$M$74:$M$77,'NORMA SANCHEZ'!$H$74:$H$77,"ENTRADA",'NORMA SANCHEZ'!$J$74:$J$77,$B105),0)</f>
        <v>0</v>
      </c>
      <c r="Q105" s="62">
        <f>IFERROR(SUMIFS('JOSE CARLOS'!$M$76:$M$77,'JOSE CARLOS'!$H$76:$H$77,"ENTRADA",'JOSE CARLOS'!$J$76:$J$77,$B105),0)</f>
        <v>0</v>
      </c>
      <c r="R105" s="62">
        <f>IFERROR(SUMIFS('LUIS ENRIQUE '!$M$64:$M$65,'LUIS ENRIQUE '!$H$64:$H$65,"ENTRADA",'LUIS ENRIQUE '!$J$64:$J$65,$B105),0)</f>
        <v>0</v>
      </c>
      <c r="S105" s="62">
        <f>IFERROR(SUMIFS(CESARIA!$M$84:$M$87,CESARIA!$H$84:$H$87,"ENTRADA",CESARIA!$J$84:$J$87,$B105),0)</f>
        <v>0</v>
      </c>
      <c r="T105" s="62">
        <f>IFERROR(SUMIFS(ALAN!$M$82:$M$83,ALAN!$H$82:$H$83,"ENTRADA",ALAN!$J$82:$J$83,$B105),0)</f>
        <v>0</v>
      </c>
      <c r="U105" s="62">
        <f>IFERROR(SUMIFS(ELVIA!$M$58:$M$66,ELVIA!$H$58:$H$66,"ENTRADA",ELVIA!$J$58:$J$66,$B105),0)</f>
        <v>0</v>
      </c>
      <c r="V105" s="146">
        <f>IFERROR(SUMIFS(CAJA!$M$4578:$M$5282,CAJA!$H$4578:$H$5282,"ENTRADA",CAJA!$J$4578:$J$5282,$B105),0)</f>
        <v>875500</v>
      </c>
      <c r="W105" s="62">
        <f>IFERROR(SUMIFS('CAJA TIGRES'!$M$1269:$M$1433,'CAJA TIGRES'!$H$1269:$H$1433,"ENTRADA",'CAJA TIGRES'!$J$1269:$J$1433,$B105),0)</f>
        <v>0</v>
      </c>
      <c r="X105" s="62">
        <f>IFERROR(SUMIFS(RESERVA!$M$14:$M$14,RESERVA!$H$14:$H$14,"ENTRADA",RESERVA!$J$14:$J$14,$B105),0)</f>
        <v>0</v>
      </c>
      <c r="Y105" s="96">
        <f t="shared" si="24"/>
        <v>875500</v>
      </c>
      <c r="Z105" s="96">
        <f>Y105+'JUL25'!Z105</f>
        <v>1575500</v>
      </c>
    </row>
    <row r="106" spans="2:26" x14ac:dyDescent="0.3">
      <c r="B106" s="63" t="s">
        <v>177</v>
      </c>
      <c r="C106" s="62">
        <f>IFERROR(SUMIFS('MGZ121'!$M$1022:'MGZ121'!$M$1194,'MGZ121'!$H$1022:$H$1194,"ENTRADA",'MGZ121'!$J$1022:$J$1194,$B106),0)</f>
        <v>1000</v>
      </c>
      <c r="D106" s="62">
        <f>IFERROR(SUMIFS('MGZ BBVA'!$M$973:$M$1145,'MGZ BBVA'!$H$973:$H$1145,"ENTRADA",'MGZ BBVA'!$J$973:$J$1145,$B106),0)</f>
        <v>0</v>
      </c>
      <c r="E106" s="62">
        <f>IFERROR(SUMIFS('MGZ DOLARES'!$M$2:$M$2,'MGZ DOLARES'!$F$2:$F$2,"ENTRADA",'MGZ DOLARES'!$J$2:$J$2,$B106),0)</f>
        <v>0</v>
      </c>
      <c r="F106" s="62">
        <f>IFERROR(SUMIFS('MGZ BAJIO'!$M$69:$M$69,'MGZ BAJIO'!$H$69:$H$69,"ENTRADA",'MGZ BAJIO'!$J$69:$J$69,$B106),0)</f>
        <v>0</v>
      </c>
      <c r="G106" s="62">
        <f>IFERROR(SUMIFS('VICTOR BANAMEX'!$M$387:$M$458,'VICTOR BANAMEX'!$H$387:$H$458,"ENTRADA",'VICTOR BANAMEX'!$J$387:$J$458,$B106),0)</f>
        <v>0</v>
      </c>
      <c r="H106" s="62">
        <f>IFERROR(SUMIFS('VICTOR BANORTE'!$M$77:$M$89,'VICTOR BANORTE'!$H$77:$H$89,"ENTRADA",'VICTOR BANORTE'!$J$77:$J$89,$B106),0)</f>
        <v>0</v>
      </c>
      <c r="I106" s="62">
        <f>IFERROR(SUMIFS(RODRIGO!$M$2:$M$2,RODRIGO!$H$2:$H$2,"ENTRADA",RODRIGO!$J$2:$J$2,$B106),0)</f>
        <v>0</v>
      </c>
      <c r="J106" s="62">
        <f>IFERROR(SUMIFS(MOY!$M$45:$M$63,MOY!$H$45:$H$63,"ENTRADA",MOY!$J$45:$J$63,$B106),0)</f>
        <v>0</v>
      </c>
      <c r="K106" s="62">
        <f>IFERROR(SUMIFS('NORMA RUTH'!$M$63:$M$81,'NORMA RUTH'!$H$63:$H$81,"ENTRADA",'NORMA RUTH'!$J$63:$J$81,$B106),0)</f>
        <v>0</v>
      </c>
      <c r="L106" s="62">
        <f>IFERROR(SUMIFS(VALERIA!$M$44:$M$57,VALERIA!$H$44:$H$57,"ENTRADA",VALERIA!$J$44:$J$57,$B106),0)</f>
        <v>0</v>
      </c>
      <c r="M106" s="62">
        <f>IFERROR(SUMIFS('MANUEL BANAMEX'!$M$77:$M$105,'MANUEL BANAMEX'!$H$77:$H$105,"ENTRADA",'MANUEL BANAMEX'!$J$77:$J$105,$B106),0)</f>
        <v>0</v>
      </c>
      <c r="N106" s="62">
        <f>IFERROR(SUMIFS(ROBERTO!$M$2:$M$2,ROBERTO!$H$2:$H$2,"ENTRADA",ROBERTO!$J$2:$J$2,$B106),0)</f>
        <v>0</v>
      </c>
      <c r="O106" s="62">
        <f>IFERROR(SUMIFS(JUAN!$M$80:$M$83,JUAN!$H$80:$H$83,"ENTRADA",JUAN!$J$80:$J$83,$B106),0)</f>
        <v>0</v>
      </c>
      <c r="P106" s="62">
        <f>IFERROR(SUMIFS('NORMA SANCHEZ'!$M$74:$M$77,'NORMA SANCHEZ'!$H$74:$H$77,"ENTRADA",'NORMA SANCHEZ'!$J$74:$J$77,$B106),0)</f>
        <v>0</v>
      </c>
      <c r="Q106" s="62">
        <f>IFERROR(SUMIFS('JOSE CARLOS'!$M$76:$M$77,'JOSE CARLOS'!$H$76:$H$77,"ENTRADA",'JOSE CARLOS'!$J$76:$J$77,$B106),0)</f>
        <v>0</v>
      </c>
      <c r="R106" s="62">
        <f>IFERROR(SUMIFS('LUIS ENRIQUE '!$M$64:$M$65,'LUIS ENRIQUE '!$H$64:$H$65,"ENTRADA",'LUIS ENRIQUE '!$J$64:$J$65,$B106),0)</f>
        <v>0</v>
      </c>
      <c r="S106" s="62">
        <f>IFERROR(SUMIFS(CESARIA!$M$84:$M$87,CESARIA!$H$84:$H$87,"ENTRADA",CESARIA!$J$84:$J$87,$B106),0)</f>
        <v>0</v>
      </c>
      <c r="T106" s="62">
        <f>IFERROR(SUMIFS(ALAN!$M$82:$M$83,ALAN!$H$82:$H$83,"ENTRADA",ALAN!$J$82:$J$83,$B106),0)</f>
        <v>0</v>
      </c>
      <c r="U106" s="62">
        <f>IFERROR(SUMIFS(ELVIA!$M$58:$M$66,ELVIA!$H$58:$H$66,"ENTRADA",ELVIA!$J$58:$J$66,$B106),0)</f>
        <v>0</v>
      </c>
      <c r="V106" s="146">
        <f>IFERROR(SUMIFS(CAJA!$M$4578:$M$5282,CAJA!$H$4578:$H$5282,"ENTRADA",CAJA!$J$4578:$J$5282,$B106),0)</f>
        <v>1050500</v>
      </c>
      <c r="W106" s="62">
        <f>IFERROR(SUMIFS('CAJA TIGRES'!$M$1269:$M$1433,'CAJA TIGRES'!$H$1269:$H$1433,"ENTRADA",'CAJA TIGRES'!$J$1269:$J$1433,$B106),0)</f>
        <v>0</v>
      </c>
      <c r="X106" s="62">
        <f>IFERROR(SUMIFS(RESERVA!$M$14:$M$14,RESERVA!$H$14:$H$14,"ENTRADA",RESERVA!$J$14:$J$14,$B106),0)</f>
        <v>0</v>
      </c>
      <c r="Y106" s="96">
        <f t="shared" si="24"/>
        <v>1051500</v>
      </c>
      <c r="Z106" s="96">
        <f>Y106+'JUL25'!Z106</f>
        <v>1052100</v>
      </c>
    </row>
    <row r="107" spans="2:26" x14ac:dyDescent="0.3">
      <c r="B107" s="63" t="s">
        <v>8784</v>
      </c>
      <c r="C107" s="62">
        <f>IFERROR(SUMIFS('MGZ121'!$M$1022:'MGZ121'!$M$1194,'MGZ121'!$H$1022:$H$1194,"ENTRADA",'MGZ121'!$J$1022:$J$1194,$B107),0)</f>
        <v>0</v>
      </c>
      <c r="D107" s="62">
        <f>IFERROR(SUMIFS('MGZ BBVA'!$M$973:$M$1145,'MGZ BBVA'!$H$973:$H$1145,"ENTRADA",'MGZ BBVA'!$J$973:$J$1145,$B107),0)</f>
        <v>0</v>
      </c>
      <c r="E107" s="62">
        <f>IFERROR(SUMIFS('MGZ DOLARES'!$M$2:$M$2,'MGZ DOLARES'!$F$2:$F$2,"ENTRADA",'MGZ DOLARES'!$J$2:$J$2,$B107),0)</f>
        <v>0</v>
      </c>
      <c r="F107" s="62">
        <f>IFERROR(SUMIFS('MGZ BAJIO'!$M$69:$M$69,'MGZ BAJIO'!$H$69:$H$69,"ENTRADA",'MGZ BAJIO'!$J$69:$J$69,$B107),0)</f>
        <v>0</v>
      </c>
      <c r="G107" s="62">
        <f>IFERROR(SUMIFS('VICTOR BANAMEX'!$M$387:$M$458,'VICTOR BANAMEX'!$H$387:$H$458,"ENTRADA",'VICTOR BANAMEX'!$J$387:$J$458,$B107),0)</f>
        <v>0</v>
      </c>
      <c r="H107" s="62">
        <f>IFERROR(SUMIFS('VICTOR BANORTE'!$M$77:$M$89,'VICTOR BANORTE'!$H$77:$H$89,"ENTRADA",'VICTOR BANORTE'!$J$77:$J$89,$B107),0)</f>
        <v>0</v>
      </c>
      <c r="I107" s="62">
        <f>IFERROR(SUMIFS(RODRIGO!$M$2:$M$2,RODRIGO!$H$2:$H$2,"ENTRADA",RODRIGO!$J$2:$J$2,$B107),0)</f>
        <v>0</v>
      </c>
      <c r="J107" s="62">
        <f>IFERROR(SUMIFS(MOY!$M$45:$M$63,MOY!$H$45:$H$63,"ENTRADA",MOY!$J$45:$J$63,$B107),0)</f>
        <v>0</v>
      </c>
      <c r="K107" s="62">
        <f>IFERROR(SUMIFS('NORMA RUTH'!$M$63:$M$81,'NORMA RUTH'!$H$63:$H$81,"ENTRADA",'NORMA RUTH'!$J$63:$J$81,$B107),0)</f>
        <v>0</v>
      </c>
      <c r="L107" s="62">
        <f>IFERROR(SUMIFS(VALERIA!$M$44:$M$57,VALERIA!$H$44:$H$57,"ENTRADA",VALERIA!$J$44:$J$57,$B107),0)</f>
        <v>0</v>
      </c>
      <c r="M107" s="62">
        <f>IFERROR(SUMIFS('MANUEL BANAMEX'!$M$77:$M$105,'MANUEL BANAMEX'!$H$77:$H$105,"ENTRADA",'MANUEL BANAMEX'!$J$77:$J$105,$B107),0)</f>
        <v>0</v>
      </c>
      <c r="N107" s="62">
        <f>IFERROR(SUMIFS(ROBERTO!$M$2:$M$2,ROBERTO!$H$2:$H$2,"ENTRADA",ROBERTO!$J$2:$J$2,$B107),0)</f>
        <v>0</v>
      </c>
      <c r="O107" s="62">
        <f>IFERROR(SUMIFS(JUAN!$M$80:$M$83,JUAN!$H$80:$H$83,"ENTRADA",JUAN!$J$80:$J$83,$B107),0)</f>
        <v>0</v>
      </c>
      <c r="P107" s="62">
        <f>IFERROR(SUMIFS('NORMA SANCHEZ'!$M$74:$M$77,'NORMA SANCHEZ'!$H$74:$H$77,"ENTRADA",'NORMA SANCHEZ'!$J$74:$J$77,$B107),0)</f>
        <v>0</v>
      </c>
      <c r="Q107" s="62">
        <f>IFERROR(SUMIFS('JOSE CARLOS'!$M$76:$M$77,'JOSE CARLOS'!$H$76:$H$77,"ENTRADA",'JOSE CARLOS'!$J$76:$J$77,$B107),0)</f>
        <v>0</v>
      </c>
      <c r="R107" s="62">
        <f>IFERROR(SUMIFS('LUIS ENRIQUE '!$M$64:$M$65,'LUIS ENRIQUE '!$H$64:$H$65,"ENTRADA",'LUIS ENRIQUE '!$J$64:$J$65,$B107),0)</f>
        <v>0</v>
      </c>
      <c r="S107" s="62">
        <f>IFERROR(SUMIFS(CESARIA!$M$84:$M$87,CESARIA!$H$84:$H$87,"ENTRADA",CESARIA!$J$84:$J$87,$B107),0)</f>
        <v>0</v>
      </c>
      <c r="T107" s="62">
        <f>IFERROR(SUMIFS(ALAN!$M$82:$M$83,ALAN!$H$82:$H$83,"ENTRADA",ALAN!$J$82:$J$83,$B107),0)</f>
        <v>0</v>
      </c>
      <c r="U107" s="62">
        <f>IFERROR(SUMIFS(ELVIA!$M$58:$M$66,ELVIA!$H$58:$H$66,"ENTRADA",ELVIA!$J$58:$J$66,$B107),0)</f>
        <v>0</v>
      </c>
      <c r="V107" s="146">
        <f>IFERROR(SUMIFS(CAJA!$M$4578:$M$5282,CAJA!$H$4578:$H$5282,"ENTRADA",CAJA!$J$4578:$J$5282,$B107),0)</f>
        <v>0</v>
      </c>
      <c r="W107" s="62">
        <f>IFERROR(SUMIFS('CAJA TIGRES'!$M$1269:$M$1433,'CAJA TIGRES'!$H$1269:$H$1433,"ENTRADA",'CAJA TIGRES'!$J$1269:$J$1433,$B107),0)</f>
        <v>0</v>
      </c>
      <c r="X107" s="62">
        <f>IFERROR(SUMIFS(RESERVA!$M$14:$M$14,RESERVA!$H$14:$H$14,"ENTRADA",RESERVA!$J$14:$J$14,$B107),0)</f>
        <v>0</v>
      </c>
      <c r="Y107" s="96">
        <f t="shared" ref="Y107:Y110" si="25">SUM(C107:X107)</f>
        <v>0</v>
      </c>
      <c r="Z107" s="96">
        <f>Y107+'JUL25'!Z107</f>
        <v>0</v>
      </c>
    </row>
    <row r="108" spans="2:26" x14ac:dyDescent="0.3">
      <c r="B108" s="63" t="s">
        <v>280</v>
      </c>
      <c r="C108" s="62">
        <f>IFERROR(SUMIFS('MGZ121'!$M$1022:'MGZ121'!$M$1194,'MGZ121'!$H$1022:$H$1194,"ENTRADA",'MGZ121'!$J$1022:$J$1194,$B108),0)</f>
        <v>0</v>
      </c>
      <c r="D108" s="62">
        <f>IFERROR(SUMIFS('MGZ BBVA'!$M$973:$M$1145,'MGZ BBVA'!$H$973:$H$1145,"ENTRADA",'MGZ BBVA'!$J$973:$J$1145,$B108),0)</f>
        <v>0</v>
      </c>
      <c r="E108" s="62">
        <f>IFERROR(SUMIFS('MGZ DOLARES'!$M$2:$M$2,'MGZ DOLARES'!$F$2:$F$2,"ENTRADA",'MGZ DOLARES'!$J$2:$J$2,$B108),0)</f>
        <v>0</v>
      </c>
      <c r="F108" s="62">
        <f>IFERROR(SUMIFS('MGZ BAJIO'!$M$69:$M$69,'MGZ BAJIO'!$H$69:$H$69,"ENTRADA",'MGZ BAJIO'!$J$69:$J$69,$B108),0)</f>
        <v>0</v>
      </c>
      <c r="G108" s="62">
        <f>IFERROR(SUMIFS('VICTOR BANAMEX'!$M$387:$M$458,'VICTOR BANAMEX'!$H$387:$H$458,"ENTRADA",'VICTOR BANAMEX'!$J$387:$J$458,$B108),0)</f>
        <v>0</v>
      </c>
      <c r="H108" s="62">
        <f>IFERROR(SUMIFS('VICTOR BANORTE'!$M$77:$M$89,'VICTOR BANORTE'!$H$77:$H$89,"ENTRADA",'VICTOR BANORTE'!$J$77:$J$89,$B108),0)</f>
        <v>0</v>
      </c>
      <c r="I108" s="62">
        <f>IFERROR(SUMIFS(RODRIGO!$M$2:$M$2,RODRIGO!$H$2:$H$2,"ENTRADA",RODRIGO!$J$2:$J$2,$B108),0)</f>
        <v>0</v>
      </c>
      <c r="J108" s="62">
        <f>IFERROR(SUMIFS(MOY!$M$45:$M$63,MOY!$H$45:$H$63,"ENTRADA",MOY!$J$45:$J$63,$B108),0)</f>
        <v>0</v>
      </c>
      <c r="K108" s="62">
        <f>IFERROR(SUMIFS('NORMA RUTH'!$M$63:$M$81,'NORMA RUTH'!$H$63:$H$81,"ENTRADA",'NORMA RUTH'!$J$63:$J$81,$B108),0)</f>
        <v>0</v>
      </c>
      <c r="L108" s="62">
        <f>IFERROR(SUMIFS(VALERIA!$M$44:$M$57,VALERIA!$H$44:$H$57,"ENTRADA",VALERIA!$J$44:$J$57,$B108),0)</f>
        <v>0</v>
      </c>
      <c r="M108" s="62">
        <f>IFERROR(SUMIFS('MANUEL BANAMEX'!$M$77:$M$105,'MANUEL BANAMEX'!$H$77:$H$105,"ENTRADA",'MANUEL BANAMEX'!$J$77:$J$105,$B108),0)</f>
        <v>0</v>
      </c>
      <c r="N108" s="62">
        <f>IFERROR(SUMIFS(ROBERTO!$M$2:$M$2,ROBERTO!$H$2:$H$2,"ENTRADA",ROBERTO!$J$2:$J$2,$B108),0)</f>
        <v>0</v>
      </c>
      <c r="O108" s="62">
        <f>IFERROR(SUMIFS(JUAN!$M$80:$M$83,JUAN!$H$80:$H$83,"ENTRADA",JUAN!$J$80:$J$83,$B108),0)</f>
        <v>0</v>
      </c>
      <c r="P108" s="62">
        <f>IFERROR(SUMIFS('NORMA SANCHEZ'!$M$74:$M$77,'NORMA SANCHEZ'!$H$74:$H$77,"ENTRADA",'NORMA SANCHEZ'!$J$74:$J$77,$B108),0)</f>
        <v>0</v>
      </c>
      <c r="Q108" s="62">
        <f>IFERROR(SUMIFS('JOSE CARLOS'!$M$76:$M$77,'JOSE CARLOS'!$H$76:$H$77,"ENTRADA",'JOSE CARLOS'!$J$76:$J$77,$B108),0)</f>
        <v>0</v>
      </c>
      <c r="R108" s="62">
        <f>IFERROR(SUMIFS('LUIS ENRIQUE '!$M$64:$M$65,'LUIS ENRIQUE '!$H$64:$H$65,"ENTRADA",'LUIS ENRIQUE '!$J$64:$J$65,$B108),0)</f>
        <v>0</v>
      </c>
      <c r="S108" s="62">
        <f>IFERROR(SUMIFS(CESARIA!$M$84:$M$87,CESARIA!$H$84:$H$87,"ENTRADA",CESARIA!$J$84:$J$87,$B108),0)</f>
        <v>0</v>
      </c>
      <c r="T108" s="62">
        <f>IFERROR(SUMIFS(ALAN!$M$82:$M$83,ALAN!$H$82:$H$83,"ENTRADA",ALAN!$J$82:$J$83,$B108),0)</f>
        <v>0</v>
      </c>
      <c r="U108" s="62">
        <f>IFERROR(SUMIFS(ELVIA!$M$58:$M$66,ELVIA!$H$58:$H$66,"ENTRADA",ELVIA!$J$58:$J$66,$B108),0)</f>
        <v>0</v>
      </c>
      <c r="V108" s="146">
        <f>IFERROR(SUMIFS(CAJA!$M$4578:$M$5282,CAJA!$H$4578:$H$5282,"ENTRADA",CAJA!$J$4578:$J$5282,$B108),0)</f>
        <v>0</v>
      </c>
      <c r="W108" s="62">
        <f>IFERROR(SUMIFS('CAJA TIGRES'!$M$1269:$M$1433,'CAJA TIGRES'!$H$1269:$H$1433,"ENTRADA",'CAJA TIGRES'!$J$1269:$J$1433,$B108),0)</f>
        <v>0</v>
      </c>
      <c r="X108" s="62">
        <f>IFERROR(SUMIFS(RESERVA!$M$14:$M$14,RESERVA!$H$14:$H$14,"ENTRADA",RESERVA!$J$14:$J$14,$B108),0)</f>
        <v>0</v>
      </c>
      <c r="Y108" s="96">
        <f t="shared" si="25"/>
        <v>0</v>
      </c>
      <c r="Z108" s="96">
        <f>Y108+'JUL25'!Z108</f>
        <v>3602500</v>
      </c>
    </row>
    <row r="109" spans="2:26" x14ac:dyDescent="0.3">
      <c r="B109" s="63" t="s">
        <v>178</v>
      </c>
      <c r="C109" s="62">
        <f>IFERROR(SUMIFS('MGZ121'!$M$1022:'MGZ121'!$M$1194,'MGZ121'!$H$1022:$H$1194,"ENTRADA",'MGZ121'!$J$1022:$J$1194,$B109),0)</f>
        <v>0</v>
      </c>
      <c r="D109" s="62">
        <f>IFERROR(SUMIFS('MGZ BBVA'!$M$973:$M$1145,'MGZ BBVA'!$H$973:$H$1145,"ENTRADA",'MGZ BBVA'!$J$973:$J$1145,$B109),0)</f>
        <v>0</v>
      </c>
      <c r="E109" s="62">
        <f>IFERROR(SUMIFS('MGZ DOLARES'!$M$2:$M$2,'MGZ DOLARES'!$F$2:$F$2,"ENTRADA",'MGZ DOLARES'!$J$2:$J$2,$B109),0)</f>
        <v>0</v>
      </c>
      <c r="F109" s="62">
        <f>IFERROR(SUMIFS('MGZ BAJIO'!$M$69:$M$69,'MGZ BAJIO'!$H$69:$H$69,"ENTRADA",'MGZ BAJIO'!$J$69:$J$69,$B109),0)</f>
        <v>0</v>
      </c>
      <c r="G109" s="62">
        <f>IFERROR(SUMIFS('VICTOR BANAMEX'!$M$387:$M$458,'VICTOR BANAMEX'!$H$387:$H$458,"ENTRADA",'VICTOR BANAMEX'!$J$387:$J$458,$B109),0)</f>
        <v>0</v>
      </c>
      <c r="H109" s="62">
        <f>IFERROR(SUMIFS('VICTOR BANORTE'!$M$77:$M$89,'VICTOR BANORTE'!$H$77:$H$89,"ENTRADA",'VICTOR BANORTE'!$J$77:$J$89,$B109),0)</f>
        <v>0</v>
      </c>
      <c r="I109" s="62">
        <f>IFERROR(SUMIFS(RODRIGO!$M$2:$M$2,RODRIGO!$H$2:$H$2,"ENTRADA",RODRIGO!$J$2:$J$2,$B109),0)</f>
        <v>0</v>
      </c>
      <c r="J109" s="62">
        <f>IFERROR(SUMIFS(MOY!$M$45:$M$63,MOY!$H$45:$H$63,"ENTRADA",MOY!$J$45:$J$63,$B109),0)</f>
        <v>0</v>
      </c>
      <c r="K109" s="62">
        <f>IFERROR(SUMIFS('NORMA RUTH'!$M$63:$M$81,'NORMA RUTH'!$H$63:$H$81,"ENTRADA",'NORMA RUTH'!$J$63:$J$81,$B109),0)</f>
        <v>0</v>
      </c>
      <c r="L109" s="62">
        <f>IFERROR(SUMIFS(VALERIA!$M$44:$M$57,VALERIA!$H$44:$H$57,"ENTRADA",VALERIA!$J$44:$J$57,$B109),0)</f>
        <v>0</v>
      </c>
      <c r="M109" s="62">
        <f>IFERROR(SUMIFS('MANUEL BANAMEX'!$M$77:$M$105,'MANUEL BANAMEX'!$H$77:$H$105,"ENTRADA",'MANUEL BANAMEX'!$J$77:$J$105,$B109),0)</f>
        <v>0</v>
      </c>
      <c r="N109" s="62">
        <f>IFERROR(SUMIFS(ROBERTO!$M$2:$M$2,ROBERTO!$H$2:$H$2,"ENTRADA",ROBERTO!$J$2:$J$2,$B109),0)</f>
        <v>0</v>
      </c>
      <c r="O109" s="62">
        <f>IFERROR(SUMIFS(JUAN!$M$80:$M$83,JUAN!$H$80:$H$83,"ENTRADA",JUAN!$J$80:$J$83,$B109),0)</f>
        <v>0</v>
      </c>
      <c r="P109" s="62">
        <f>IFERROR(SUMIFS('NORMA SANCHEZ'!$M$74:$M$77,'NORMA SANCHEZ'!$H$74:$H$77,"ENTRADA",'NORMA SANCHEZ'!$J$74:$J$77,$B109),0)</f>
        <v>0</v>
      </c>
      <c r="Q109" s="62">
        <f>IFERROR(SUMIFS('JOSE CARLOS'!$M$76:$M$77,'JOSE CARLOS'!$H$76:$H$77,"ENTRADA",'JOSE CARLOS'!$J$76:$J$77,$B109),0)</f>
        <v>0</v>
      </c>
      <c r="R109" s="62">
        <f>IFERROR(SUMIFS('LUIS ENRIQUE '!$M$64:$M$65,'LUIS ENRIQUE '!$H$64:$H$65,"ENTRADA",'LUIS ENRIQUE '!$J$64:$J$65,$B109),0)</f>
        <v>0</v>
      </c>
      <c r="S109" s="62">
        <f>IFERROR(SUMIFS(CESARIA!$M$84:$M$87,CESARIA!$H$84:$H$87,"ENTRADA",CESARIA!$J$84:$J$87,$B109),0)</f>
        <v>0</v>
      </c>
      <c r="T109" s="62">
        <f>IFERROR(SUMIFS(ALAN!$M$82:$M$83,ALAN!$H$82:$H$83,"ENTRADA",ALAN!$J$82:$J$83,$B109),0)</f>
        <v>0</v>
      </c>
      <c r="U109" s="62">
        <f>IFERROR(SUMIFS(ELVIA!$M$58:$M$66,ELVIA!$H$58:$H$66,"ENTRADA",ELVIA!$J$58:$J$66,$B109),0)</f>
        <v>0</v>
      </c>
      <c r="V109" s="146">
        <f>IFERROR(SUMIFS(CAJA!$M$4578:$M$5282,CAJA!$H$4578:$H$5282,"ENTRADA",CAJA!$J$4578:$J$5282,$B109),0)</f>
        <v>0</v>
      </c>
      <c r="W109" s="62">
        <f>IFERROR(SUMIFS('CAJA TIGRES'!$M$1269:$M$1433,'CAJA TIGRES'!$H$1269:$H$1433,"ENTRADA",'CAJA TIGRES'!$J$1269:$J$1433,$B109),0)</f>
        <v>0</v>
      </c>
      <c r="X109" s="62">
        <f>IFERROR(SUMIFS(RESERVA!$M$14:$M$14,RESERVA!$H$14:$H$14,"ENTRADA",RESERVA!$J$14:$J$14,$B109),0)</f>
        <v>0</v>
      </c>
      <c r="Y109" s="96">
        <f t="shared" si="25"/>
        <v>0</v>
      </c>
      <c r="Z109" s="96">
        <f>Y109+'JUL25'!Z109</f>
        <v>0</v>
      </c>
    </row>
    <row r="110" spans="2:26" x14ac:dyDescent="0.3">
      <c r="B110" s="63" t="s">
        <v>179</v>
      </c>
      <c r="C110" s="62">
        <f>IFERROR(SUMIFS('MGZ121'!$M$1022:'MGZ121'!$M$1194,'MGZ121'!$H$1022:$H$1194,"ENTRADA",'MGZ121'!$J$1022:$J$1194,$B110),0)</f>
        <v>0</v>
      </c>
      <c r="D110" s="62">
        <f>IFERROR(SUMIFS('MGZ BBVA'!$M$973:$M$1145,'MGZ BBVA'!$H$973:$H$1145,"ENTRADA",'MGZ BBVA'!$J$973:$J$1145,$B110),0)</f>
        <v>0</v>
      </c>
      <c r="E110" s="62">
        <f>IFERROR(SUMIFS('MGZ DOLARES'!$M$2:$M$2,'MGZ DOLARES'!$F$2:$F$2,"ENTRADA",'MGZ DOLARES'!$J$2:$J$2,$B110),0)</f>
        <v>0</v>
      </c>
      <c r="F110" s="62">
        <f>IFERROR(SUMIFS('MGZ BAJIO'!$M$69:$M$69,'MGZ BAJIO'!$H$69:$H$69,"ENTRADA",'MGZ BAJIO'!$J$69:$J$69,$B110),0)</f>
        <v>0</v>
      </c>
      <c r="G110" s="62">
        <f>IFERROR(SUMIFS('VICTOR BANAMEX'!$M$387:$M$458,'VICTOR BANAMEX'!$H$387:$H$458,"ENTRADA",'VICTOR BANAMEX'!$J$387:$J$458,$B110),0)</f>
        <v>0</v>
      </c>
      <c r="H110" s="62">
        <f>IFERROR(SUMIFS('VICTOR BANORTE'!$M$77:$M$89,'VICTOR BANORTE'!$H$77:$H$89,"ENTRADA",'VICTOR BANORTE'!$J$77:$J$89,$B110),0)</f>
        <v>0</v>
      </c>
      <c r="I110" s="62">
        <f>IFERROR(SUMIFS(RODRIGO!$M$2:$M$2,RODRIGO!$H$2:$H$2,"ENTRADA",RODRIGO!$J$2:$J$2,$B110),0)</f>
        <v>0</v>
      </c>
      <c r="J110" s="62">
        <f>IFERROR(SUMIFS(MOY!$M$45:$M$63,MOY!$H$45:$H$63,"ENTRADA",MOY!$J$45:$J$63,$B110),0)</f>
        <v>0</v>
      </c>
      <c r="K110" s="62">
        <f>IFERROR(SUMIFS('NORMA RUTH'!$M$63:$M$81,'NORMA RUTH'!$H$63:$H$81,"ENTRADA",'NORMA RUTH'!$J$63:$J$81,$B110),0)</f>
        <v>0</v>
      </c>
      <c r="L110" s="62">
        <f>IFERROR(SUMIFS(VALERIA!$M$44:$M$57,VALERIA!$H$44:$H$57,"ENTRADA",VALERIA!$J$44:$J$57,$B110),0)</f>
        <v>0</v>
      </c>
      <c r="M110" s="62">
        <f>IFERROR(SUMIFS('MANUEL BANAMEX'!$M$77:$M$105,'MANUEL BANAMEX'!$H$77:$H$105,"ENTRADA",'MANUEL BANAMEX'!$J$77:$J$105,$B110),0)</f>
        <v>0</v>
      </c>
      <c r="N110" s="62">
        <f>IFERROR(SUMIFS(ROBERTO!$M$2:$M$2,ROBERTO!$H$2:$H$2,"ENTRADA",ROBERTO!$J$2:$J$2,$B110),0)</f>
        <v>0</v>
      </c>
      <c r="O110" s="62">
        <f>IFERROR(SUMIFS(JUAN!$M$80:$M$83,JUAN!$H$80:$H$83,"ENTRADA",JUAN!$J$80:$J$83,$B110),0)</f>
        <v>0</v>
      </c>
      <c r="P110" s="62">
        <f>IFERROR(SUMIFS('NORMA SANCHEZ'!$M$74:$M$77,'NORMA SANCHEZ'!$H$74:$H$77,"ENTRADA",'NORMA SANCHEZ'!$J$74:$J$77,$B110),0)</f>
        <v>0</v>
      </c>
      <c r="Q110" s="62">
        <f>IFERROR(SUMIFS('JOSE CARLOS'!$M$76:$M$77,'JOSE CARLOS'!$H$76:$H$77,"ENTRADA",'JOSE CARLOS'!$J$76:$J$77,$B110),0)</f>
        <v>0</v>
      </c>
      <c r="R110" s="62">
        <f>IFERROR(SUMIFS('LUIS ENRIQUE '!$M$64:$M$65,'LUIS ENRIQUE '!$H$64:$H$65,"ENTRADA",'LUIS ENRIQUE '!$J$64:$J$65,$B110),0)</f>
        <v>0</v>
      </c>
      <c r="S110" s="62">
        <f>IFERROR(SUMIFS(CESARIA!$M$84:$M$87,CESARIA!$H$84:$H$87,"ENTRADA",CESARIA!$J$84:$J$87,$B110),0)</f>
        <v>0</v>
      </c>
      <c r="T110" s="62">
        <f>IFERROR(SUMIFS(ALAN!$M$82:$M$83,ALAN!$H$82:$H$83,"ENTRADA",ALAN!$J$82:$J$83,$B110),0)</f>
        <v>0</v>
      </c>
      <c r="U110" s="62">
        <f>IFERROR(SUMIFS(ELVIA!$M$58:$M$66,ELVIA!$H$58:$H$66,"ENTRADA",ELVIA!$J$58:$J$66,$B110),0)</f>
        <v>0</v>
      </c>
      <c r="V110" s="146">
        <f>IFERROR(SUMIFS(CAJA!$M$4578:$M$5282,CAJA!$H$4578:$H$5282,"ENTRADA",CAJA!$J$4578:$J$5282,$B110),0)</f>
        <v>0</v>
      </c>
      <c r="W110" s="62">
        <f>IFERROR(SUMIFS('CAJA TIGRES'!$M$1269:$M$1433,'CAJA TIGRES'!$H$1269:$H$1433,"ENTRADA",'CAJA TIGRES'!$J$1269:$J$1433,$B110),0)</f>
        <v>0</v>
      </c>
      <c r="X110" s="62">
        <f>IFERROR(SUMIFS(RESERVA!$M$14:$M$14,RESERVA!$H$14:$H$14,"ENTRADA",RESERVA!$J$14:$J$14,$B110),0)</f>
        <v>0</v>
      </c>
      <c r="Y110" s="96">
        <f t="shared" si="25"/>
        <v>0</v>
      </c>
      <c r="Z110" s="96">
        <f>Y110+'JUL25'!Z110</f>
        <v>3425500</v>
      </c>
    </row>
    <row r="111" spans="2:26" x14ac:dyDescent="0.3">
      <c r="B111" s="63" t="s">
        <v>180</v>
      </c>
      <c r="C111" s="62">
        <f>IFERROR(SUMIFS('MGZ121'!$M$1022:'MGZ121'!$M$1194,'MGZ121'!$H$1022:$H$1194,"ENTRADA",'MGZ121'!$J$1022:$J$1194,$B111),0)</f>
        <v>0</v>
      </c>
      <c r="D111" s="62">
        <f>IFERROR(SUMIFS('MGZ BBVA'!$M$973:$M$1145,'MGZ BBVA'!$H$973:$H$1145,"ENTRADA",'MGZ BBVA'!$J$973:$J$1145,$B111),0)</f>
        <v>0</v>
      </c>
      <c r="E111" s="62">
        <f>IFERROR(SUMIFS('MGZ DOLARES'!$M$2:$M$2,'MGZ DOLARES'!$F$2:$F$2,"ENTRADA",'MGZ DOLARES'!$J$2:$J$2,$B111),0)</f>
        <v>0</v>
      </c>
      <c r="F111" s="62">
        <f>IFERROR(SUMIFS('MGZ BAJIO'!$M$69:$M$69,'MGZ BAJIO'!$H$69:$H$69,"ENTRADA",'MGZ BAJIO'!$J$69:$J$69,$B111),0)</f>
        <v>0</v>
      </c>
      <c r="G111" s="62">
        <f>IFERROR(SUMIFS('VICTOR BANAMEX'!$M$387:$M$458,'VICTOR BANAMEX'!$H$387:$H$458,"ENTRADA",'VICTOR BANAMEX'!$J$387:$J$458,$B111),0)</f>
        <v>0</v>
      </c>
      <c r="H111" s="62">
        <f>IFERROR(SUMIFS('VICTOR BANORTE'!$M$77:$M$89,'VICTOR BANORTE'!$H$77:$H$89,"ENTRADA",'VICTOR BANORTE'!$J$77:$J$89,$B111),0)</f>
        <v>0</v>
      </c>
      <c r="I111" s="62">
        <f>IFERROR(SUMIFS(RODRIGO!$M$2:$M$2,RODRIGO!$H$2:$H$2,"ENTRADA",RODRIGO!$J$2:$J$2,$B111),0)</f>
        <v>0</v>
      </c>
      <c r="J111" s="62">
        <f>IFERROR(SUMIFS(MOY!$M$45:$M$63,MOY!$H$45:$H$63,"ENTRADA",MOY!$J$45:$J$63,$B111),0)</f>
        <v>0</v>
      </c>
      <c r="K111" s="62">
        <f>IFERROR(SUMIFS('NORMA RUTH'!$M$63:$M$81,'NORMA RUTH'!$H$63:$H$81,"ENTRADA",'NORMA RUTH'!$J$63:$J$81,$B111),0)</f>
        <v>0</v>
      </c>
      <c r="L111" s="62">
        <f>IFERROR(SUMIFS(VALERIA!$M$44:$M$57,VALERIA!$H$44:$H$57,"ENTRADA",VALERIA!$J$44:$J$57,$B111),0)</f>
        <v>0</v>
      </c>
      <c r="M111" s="62">
        <f>IFERROR(SUMIFS('MANUEL BANAMEX'!$M$77:$M$105,'MANUEL BANAMEX'!$H$77:$H$105,"ENTRADA",'MANUEL BANAMEX'!$J$77:$J$105,$B111),0)</f>
        <v>0</v>
      </c>
      <c r="N111" s="62">
        <f>IFERROR(SUMIFS(ROBERTO!$M$2:$M$2,ROBERTO!$H$2:$H$2,"ENTRADA",ROBERTO!$J$2:$J$2,$B111),0)</f>
        <v>0</v>
      </c>
      <c r="O111" s="62">
        <f>IFERROR(SUMIFS(JUAN!$M$80:$M$83,JUAN!$H$80:$H$83,"ENTRADA",JUAN!$J$80:$J$83,$B111),0)</f>
        <v>0</v>
      </c>
      <c r="P111" s="62">
        <f>IFERROR(SUMIFS('NORMA SANCHEZ'!$M$74:$M$77,'NORMA SANCHEZ'!$H$74:$H$77,"ENTRADA",'NORMA SANCHEZ'!$J$74:$J$77,$B111),0)</f>
        <v>0</v>
      </c>
      <c r="Q111" s="62">
        <f>IFERROR(SUMIFS('JOSE CARLOS'!$M$76:$M$77,'JOSE CARLOS'!$H$76:$H$77,"ENTRADA",'JOSE CARLOS'!$J$76:$J$77,$B111),0)</f>
        <v>0</v>
      </c>
      <c r="R111" s="62">
        <f>IFERROR(SUMIFS('LUIS ENRIQUE '!$M$64:$M$65,'LUIS ENRIQUE '!$H$64:$H$65,"ENTRADA",'LUIS ENRIQUE '!$J$64:$J$65,$B111),0)</f>
        <v>0</v>
      </c>
      <c r="S111" s="62">
        <f>IFERROR(SUMIFS(CESARIA!$M$84:$M$87,CESARIA!$H$84:$H$87,"ENTRADA",CESARIA!$J$84:$J$87,$B111),0)</f>
        <v>0</v>
      </c>
      <c r="T111" s="62">
        <f>IFERROR(SUMIFS(ALAN!$M$82:$M$83,ALAN!$H$82:$H$83,"ENTRADA",ALAN!$J$82:$J$83,$B111),0)</f>
        <v>0</v>
      </c>
      <c r="U111" s="62">
        <f>IFERROR(SUMIFS(ELVIA!$M$58:$M$66,ELVIA!$H$58:$H$66,"ENTRADA",ELVIA!$J$58:$J$66,$B111),0)</f>
        <v>0</v>
      </c>
      <c r="V111" s="146">
        <f>IFERROR(SUMIFS(CAJA!$M$4578:$M$5282,CAJA!$H$4578:$H$5282,"ENTRADA",CAJA!$J$4578:$J$5282,$B111),0)</f>
        <v>0</v>
      </c>
      <c r="W111" s="62">
        <f>IFERROR(SUMIFS('CAJA TIGRES'!$M$1269:$M$1433,'CAJA TIGRES'!$H$1269:$H$1433,"ENTRADA",'CAJA TIGRES'!$J$1269:$J$1433,$B111),0)</f>
        <v>0</v>
      </c>
      <c r="X111" s="62">
        <f>IFERROR(SUMIFS(RESERVA!$M$14:$M$14,RESERVA!$H$14:$H$14,"ENTRADA",RESERVA!$J$14:$J$14,$B111),0)</f>
        <v>0</v>
      </c>
      <c r="Y111" s="96">
        <f t="shared" si="24"/>
        <v>0</v>
      </c>
      <c r="Z111" s="96">
        <f>Y111+'JUL25'!Z111</f>
        <v>3380608.37</v>
      </c>
    </row>
    <row r="112" spans="2:26" x14ac:dyDescent="0.3">
      <c r="B112" s="63" t="s">
        <v>181</v>
      </c>
      <c r="C112" s="62">
        <f>IFERROR(SUMIFS('MGZ121'!$M$1022:'MGZ121'!$M$1194,'MGZ121'!$H$1022:$H$1194,"ENTRADA",'MGZ121'!$J$1022:$J$1194,$B112),0)</f>
        <v>0</v>
      </c>
      <c r="D112" s="62">
        <f>IFERROR(SUMIFS('MGZ BBVA'!$M$973:$M$1145,'MGZ BBVA'!$H$973:$H$1145,"ENTRADA",'MGZ BBVA'!$J$973:$J$1145,$B112),0)</f>
        <v>0</v>
      </c>
      <c r="E112" s="62">
        <f>IFERROR(SUMIFS('MGZ DOLARES'!$M$2:$M$2,'MGZ DOLARES'!$F$2:$F$2,"ENTRADA",'MGZ DOLARES'!$J$2:$J$2,$B112),0)</f>
        <v>0</v>
      </c>
      <c r="F112" s="62">
        <f>IFERROR(SUMIFS('MGZ BAJIO'!$M$69:$M$69,'MGZ BAJIO'!$H$69:$H$69,"ENTRADA",'MGZ BAJIO'!$J$69:$J$69,$B112),0)</f>
        <v>0</v>
      </c>
      <c r="G112" s="62">
        <f>IFERROR(SUMIFS('VICTOR BANAMEX'!$M$387:$M$458,'VICTOR BANAMEX'!$H$387:$H$458,"ENTRADA",'VICTOR BANAMEX'!$J$387:$J$458,$B112),0)</f>
        <v>0</v>
      </c>
      <c r="H112" s="62">
        <f>IFERROR(SUMIFS('VICTOR BANORTE'!$M$77:$M$89,'VICTOR BANORTE'!$H$77:$H$89,"ENTRADA",'VICTOR BANORTE'!$J$77:$J$89,$B112),0)</f>
        <v>0</v>
      </c>
      <c r="I112" s="62">
        <f>IFERROR(SUMIFS(RODRIGO!$M$2:$M$2,RODRIGO!$H$2:$H$2,"ENTRADA",RODRIGO!$J$2:$J$2,$B112),0)</f>
        <v>0</v>
      </c>
      <c r="J112" s="62">
        <f>IFERROR(SUMIFS(MOY!$M$45:$M$63,MOY!$H$45:$H$63,"ENTRADA",MOY!$J$45:$J$63,$B112),0)</f>
        <v>0</v>
      </c>
      <c r="K112" s="62">
        <f>IFERROR(SUMIFS('NORMA RUTH'!$M$63:$M$81,'NORMA RUTH'!$H$63:$H$81,"ENTRADA",'NORMA RUTH'!$J$63:$J$81,$B112),0)</f>
        <v>0</v>
      </c>
      <c r="L112" s="62">
        <f>IFERROR(SUMIFS(VALERIA!$M$44:$M$57,VALERIA!$H$44:$H$57,"ENTRADA",VALERIA!$J$44:$J$57,$B112),0)</f>
        <v>0</v>
      </c>
      <c r="M112" s="62">
        <f>IFERROR(SUMIFS('MANUEL BANAMEX'!$M$77:$M$105,'MANUEL BANAMEX'!$H$77:$H$105,"ENTRADA",'MANUEL BANAMEX'!$J$77:$J$105,$B112),0)</f>
        <v>0</v>
      </c>
      <c r="N112" s="62">
        <f>IFERROR(SUMIFS(ROBERTO!$M$2:$M$2,ROBERTO!$H$2:$H$2,"ENTRADA",ROBERTO!$J$2:$J$2,$B112),0)</f>
        <v>0</v>
      </c>
      <c r="O112" s="62">
        <f>IFERROR(SUMIFS(JUAN!$M$80:$M$83,JUAN!$H$80:$H$83,"ENTRADA",JUAN!$J$80:$J$83,$B112),0)</f>
        <v>0</v>
      </c>
      <c r="P112" s="62">
        <f>IFERROR(SUMIFS('NORMA SANCHEZ'!$M$74:$M$77,'NORMA SANCHEZ'!$H$74:$H$77,"ENTRADA",'NORMA SANCHEZ'!$J$74:$J$77,$B112),0)</f>
        <v>0</v>
      </c>
      <c r="Q112" s="62">
        <f>IFERROR(SUMIFS('JOSE CARLOS'!$M$76:$M$77,'JOSE CARLOS'!$H$76:$H$77,"ENTRADA",'JOSE CARLOS'!$J$76:$J$77,$B112),0)</f>
        <v>0</v>
      </c>
      <c r="R112" s="62">
        <f>IFERROR(SUMIFS('LUIS ENRIQUE '!$M$64:$M$65,'LUIS ENRIQUE '!$H$64:$H$65,"ENTRADA",'LUIS ENRIQUE '!$J$64:$J$65,$B112),0)</f>
        <v>0</v>
      </c>
      <c r="S112" s="62">
        <f>IFERROR(SUMIFS(CESARIA!$M$84:$M$87,CESARIA!$H$84:$H$87,"ENTRADA",CESARIA!$J$84:$J$87,$B112),0)</f>
        <v>0</v>
      </c>
      <c r="T112" s="62">
        <f>IFERROR(SUMIFS(ALAN!$M$82:$M$83,ALAN!$H$82:$H$83,"ENTRADA",ALAN!$J$82:$J$83,$B112),0)</f>
        <v>0</v>
      </c>
      <c r="U112" s="62">
        <f>IFERROR(SUMIFS(ELVIA!$M$58:$M$66,ELVIA!$H$58:$H$66,"ENTRADA",ELVIA!$J$58:$J$66,$B112),0)</f>
        <v>0</v>
      </c>
      <c r="V112" s="146">
        <f>IFERROR(SUMIFS(CAJA!$M$4578:$M$5282,CAJA!$H$4578:$H$5282,"ENTRADA",CAJA!$J$4578:$J$5282,$B112),0)</f>
        <v>0</v>
      </c>
      <c r="W112" s="62">
        <f>IFERROR(SUMIFS('CAJA TIGRES'!$M$1269:$M$1433,'CAJA TIGRES'!$H$1269:$H$1433,"ENTRADA",'CAJA TIGRES'!$J$1269:$J$1433,$B112),0)</f>
        <v>0</v>
      </c>
      <c r="X112" s="62">
        <f>IFERROR(SUMIFS(RESERVA!$M$14:$M$14,RESERVA!$H$14:$H$14,"ENTRADA",RESERVA!$J$14:$J$14,$B112),0)</f>
        <v>0</v>
      </c>
      <c r="Y112" s="96">
        <f t="shared" si="24"/>
        <v>0</v>
      </c>
      <c r="Z112" s="96">
        <f>Y112+'JUL25'!Z112</f>
        <v>3420420</v>
      </c>
    </row>
    <row r="113" spans="1:26" x14ac:dyDescent="0.3">
      <c r="B113" s="63" t="s">
        <v>182</v>
      </c>
      <c r="C113" s="62">
        <f>IFERROR(SUMIFS('MGZ121'!$M$1022:'MGZ121'!$M$1194,'MGZ121'!$H$1022:$H$1194,"ENTRADA",'MGZ121'!$J$1022:$J$1194,$B113),0)</f>
        <v>0</v>
      </c>
      <c r="D113" s="62">
        <f>IFERROR(SUMIFS('MGZ BBVA'!$M$973:$M$1145,'MGZ BBVA'!$H$973:$H$1145,"ENTRADA",'MGZ BBVA'!$J$973:$J$1145,$B113),0)</f>
        <v>0</v>
      </c>
      <c r="E113" s="62">
        <f>IFERROR(SUMIFS('MGZ DOLARES'!$M$2:$M$2,'MGZ DOLARES'!$F$2:$F$2,"ENTRADA",'MGZ DOLARES'!$J$2:$J$2,$B113),0)</f>
        <v>0</v>
      </c>
      <c r="F113" s="62">
        <f>IFERROR(SUMIFS('MGZ BAJIO'!$M$69:$M$69,'MGZ BAJIO'!$H$69:$H$69,"ENTRADA",'MGZ BAJIO'!$J$69:$J$69,$B113),0)</f>
        <v>0</v>
      </c>
      <c r="G113" s="62">
        <f>IFERROR(SUMIFS('VICTOR BANAMEX'!$M$387:$M$458,'VICTOR BANAMEX'!$H$387:$H$458,"ENTRADA",'VICTOR BANAMEX'!$J$387:$J$458,$B113),0)</f>
        <v>0</v>
      </c>
      <c r="H113" s="62">
        <f>IFERROR(SUMIFS('VICTOR BANORTE'!$M$77:$M$89,'VICTOR BANORTE'!$H$77:$H$89,"ENTRADA",'VICTOR BANORTE'!$J$77:$J$89,$B113),0)</f>
        <v>0</v>
      </c>
      <c r="I113" s="62">
        <f>IFERROR(SUMIFS(RODRIGO!$M$2:$M$2,RODRIGO!$H$2:$H$2,"ENTRADA",RODRIGO!$J$2:$J$2,$B113),0)</f>
        <v>0</v>
      </c>
      <c r="J113" s="62">
        <f>IFERROR(SUMIFS(MOY!$M$45:$M$63,MOY!$H$45:$H$63,"ENTRADA",MOY!$J$45:$J$63,$B113),0)</f>
        <v>0</v>
      </c>
      <c r="K113" s="62">
        <f>IFERROR(SUMIFS('NORMA RUTH'!$M$63:$M$81,'NORMA RUTH'!$H$63:$H$81,"ENTRADA",'NORMA RUTH'!$J$63:$J$81,$B113),0)</f>
        <v>0</v>
      </c>
      <c r="L113" s="62">
        <f>IFERROR(SUMIFS(VALERIA!$M$44:$M$57,VALERIA!$H$44:$H$57,"ENTRADA",VALERIA!$J$44:$J$57,$B113),0)</f>
        <v>0</v>
      </c>
      <c r="M113" s="62">
        <f>IFERROR(SUMIFS('MANUEL BANAMEX'!$M$77:$M$105,'MANUEL BANAMEX'!$H$77:$H$105,"ENTRADA",'MANUEL BANAMEX'!$J$77:$J$105,$B113),0)</f>
        <v>0</v>
      </c>
      <c r="N113" s="62">
        <f>IFERROR(SUMIFS(ROBERTO!$M$2:$M$2,ROBERTO!$H$2:$H$2,"ENTRADA",ROBERTO!$J$2:$J$2,$B113),0)</f>
        <v>0</v>
      </c>
      <c r="O113" s="62">
        <f>IFERROR(SUMIFS(JUAN!$M$80:$M$83,JUAN!$H$80:$H$83,"ENTRADA",JUAN!$J$80:$J$83,$B113),0)</f>
        <v>0</v>
      </c>
      <c r="P113" s="62">
        <f>IFERROR(SUMIFS('NORMA SANCHEZ'!$M$74:$M$77,'NORMA SANCHEZ'!$H$74:$H$77,"ENTRADA",'NORMA SANCHEZ'!$J$74:$J$77,$B113),0)</f>
        <v>0</v>
      </c>
      <c r="Q113" s="62">
        <f>IFERROR(SUMIFS('JOSE CARLOS'!$M$76:$M$77,'JOSE CARLOS'!$H$76:$H$77,"ENTRADA",'JOSE CARLOS'!$J$76:$J$77,$B113),0)</f>
        <v>0</v>
      </c>
      <c r="R113" s="62">
        <f>IFERROR(SUMIFS('LUIS ENRIQUE '!$M$64:$M$65,'LUIS ENRIQUE '!$H$64:$H$65,"ENTRADA",'LUIS ENRIQUE '!$J$64:$J$65,$B113),0)</f>
        <v>0</v>
      </c>
      <c r="S113" s="62">
        <f>IFERROR(SUMIFS(CESARIA!$M$84:$M$87,CESARIA!$H$84:$H$87,"ENTRADA",CESARIA!$J$84:$J$87,$B113),0)</f>
        <v>0</v>
      </c>
      <c r="T113" s="62">
        <f>IFERROR(SUMIFS(ALAN!$M$82:$M$83,ALAN!$H$82:$H$83,"ENTRADA",ALAN!$J$82:$J$83,$B113),0)</f>
        <v>0</v>
      </c>
      <c r="U113" s="62">
        <f>IFERROR(SUMIFS(ELVIA!$M$58:$M$66,ELVIA!$H$58:$H$66,"ENTRADA",ELVIA!$J$58:$J$66,$B113),0)</f>
        <v>0</v>
      </c>
      <c r="V113" s="146">
        <f>IFERROR(SUMIFS(CAJA!$M$4578:$M$5282,CAJA!$H$4578:$H$5282,"ENTRADA",CAJA!$J$4578:$J$5282,$B113),0)</f>
        <v>0</v>
      </c>
      <c r="W113" s="62">
        <f>IFERROR(SUMIFS('CAJA TIGRES'!$M$1269:$M$1433,'CAJA TIGRES'!$H$1269:$H$1433,"ENTRADA",'CAJA TIGRES'!$J$1269:$J$1433,$B113),0)</f>
        <v>0</v>
      </c>
      <c r="X113" s="62">
        <f>IFERROR(SUMIFS(RESERVA!$M$14:$M$14,RESERVA!$H$14:$H$14,"ENTRADA",RESERVA!$J$14:$J$14,$B113),0)</f>
        <v>0</v>
      </c>
      <c r="Y113" s="96">
        <f t="shared" si="24"/>
        <v>0</v>
      </c>
      <c r="Z113" s="96">
        <f>Y113+'JUL25'!Z113</f>
        <v>3396500</v>
      </c>
    </row>
    <row r="114" spans="1:26" x14ac:dyDescent="0.3">
      <c r="B114" s="63" t="s">
        <v>183</v>
      </c>
      <c r="C114" s="62">
        <f>IFERROR(SUMIFS('MGZ121'!$M$1022:'MGZ121'!$M$1194,'MGZ121'!$H$1022:$H$1194,"ENTRADA",'MGZ121'!$J$1022:$J$1194,$B114),0)</f>
        <v>0</v>
      </c>
      <c r="D114" s="62">
        <f>IFERROR(SUMIFS('MGZ BBVA'!$M$973:$M$1145,'MGZ BBVA'!$H$973:$H$1145,"ENTRADA",'MGZ BBVA'!$J$973:$J$1145,$B114),0)</f>
        <v>0</v>
      </c>
      <c r="E114" s="62">
        <f>IFERROR(SUMIFS('MGZ DOLARES'!$M$2:$M$2,'MGZ DOLARES'!$F$2:$F$2,"ENTRADA",'MGZ DOLARES'!$J$2:$J$2,$B114),0)</f>
        <v>0</v>
      </c>
      <c r="F114" s="62">
        <f>IFERROR(SUMIFS('MGZ BAJIO'!$M$69:$M$69,'MGZ BAJIO'!$H$69:$H$69,"ENTRADA",'MGZ BAJIO'!$J$69:$J$69,$B114),0)</f>
        <v>0</v>
      </c>
      <c r="G114" s="62">
        <f>IFERROR(SUMIFS('VICTOR BANAMEX'!$M$387:$M$458,'VICTOR BANAMEX'!$H$387:$H$458,"ENTRADA",'VICTOR BANAMEX'!$J$387:$J$458,$B114),0)</f>
        <v>0</v>
      </c>
      <c r="H114" s="62">
        <f>IFERROR(SUMIFS('VICTOR BANORTE'!$M$77:$M$89,'VICTOR BANORTE'!$H$77:$H$89,"ENTRADA",'VICTOR BANORTE'!$J$77:$J$89,$B114),0)</f>
        <v>0</v>
      </c>
      <c r="I114" s="62">
        <f>IFERROR(SUMIFS(RODRIGO!$M$2:$M$2,RODRIGO!$H$2:$H$2,"ENTRADA",RODRIGO!$J$2:$J$2,$B114),0)</f>
        <v>0</v>
      </c>
      <c r="J114" s="62">
        <f>IFERROR(SUMIFS(MOY!$M$45:$M$63,MOY!$H$45:$H$63,"ENTRADA",MOY!$J$45:$J$63,$B114),0)</f>
        <v>0</v>
      </c>
      <c r="K114" s="62">
        <f>IFERROR(SUMIFS('NORMA RUTH'!$M$63:$M$81,'NORMA RUTH'!$H$63:$H$81,"ENTRADA",'NORMA RUTH'!$J$63:$J$81,$B114),0)</f>
        <v>0</v>
      </c>
      <c r="L114" s="62">
        <f>IFERROR(SUMIFS(VALERIA!$M$44:$M$57,VALERIA!$H$44:$H$57,"ENTRADA",VALERIA!$J$44:$J$57,$B114),0)</f>
        <v>0</v>
      </c>
      <c r="M114" s="62">
        <f>IFERROR(SUMIFS('MANUEL BANAMEX'!$M$77:$M$105,'MANUEL BANAMEX'!$H$77:$H$105,"ENTRADA",'MANUEL BANAMEX'!$J$77:$J$105,$B114),0)</f>
        <v>0</v>
      </c>
      <c r="N114" s="62">
        <f>IFERROR(SUMIFS(ROBERTO!$M$2:$M$2,ROBERTO!$H$2:$H$2,"ENTRADA",ROBERTO!$J$2:$J$2,$B114),0)</f>
        <v>0</v>
      </c>
      <c r="O114" s="62">
        <f>IFERROR(SUMIFS(JUAN!$M$80:$M$83,JUAN!$H$80:$H$83,"ENTRADA",JUAN!$J$80:$J$83,$B114),0)</f>
        <v>0</v>
      </c>
      <c r="P114" s="62">
        <f>IFERROR(SUMIFS('NORMA SANCHEZ'!$M$74:$M$77,'NORMA SANCHEZ'!$H$74:$H$77,"ENTRADA",'NORMA SANCHEZ'!$J$74:$J$77,$B114),0)</f>
        <v>0</v>
      </c>
      <c r="Q114" s="62">
        <f>IFERROR(SUMIFS('JOSE CARLOS'!$M$76:$M$77,'JOSE CARLOS'!$H$76:$H$77,"ENTRADA",'JOSE CARLOS'!$J$76:$J$77,$B114),0)</f>
        <v>0</v>
      </c>
      <c r="R114" s="62">
        <f>IFERROR(SUMIFS('LUIS ENRIQUE '!$M$64:$M$65,'LUIS ENRIQUE '!$H$64:$H$65,"ENTRADA",'LUIS ENRIQUE '!$J$64:$J$65,$B114),0)</f>
        <v>0</v>
      </c>
      <c r="S114" s="62">
        <f>IFERROR(SUMIFS(CESARIA!$M$84:$M$87,CESARIA!$H$84:$H$87,"ENTRADA",CESARIA!$J$84:$J$87,$B114),0)</f>
        <v>0</v>
      </c>
      <c r="T114" s="62">
        <f>IFERROR(SUMIFS(ALAN!$M$82:$M$83,ALAN!$H$82:$H$83,"ENTRADA",ALAN!$J$82:$J$83,$B114),0)</f>
        <v>0</v>
      </c>
      <c r="U114" s="62">
        <f>IFERROR(SUMIFS(ELVIA!$M$58:$M$66,ELVIA!$H$58:$H$66,"ENTRADA",ELVIA!$J$58:$J$66,$B114),0)</f>
        <v>0</v>
      </c>
      <c r="V114" s="146">
        <f>IFERROR(SUMIFS(CAJA!$M$4578:$M$5282,CAJA!$H$4578:$H$5282,"ENTRADA",CAJA!$J$4578:$J$5282,$B114),0)</f>
        <v>0</v>
      </c>
      <c r="W114" s="62">
        <f>IFERROR(SUMIFS('CAJA TIGRES'!$M$1269:$M$1433,'CAJA TIGRES'!$H$1269:$H$1433,"ENTRADA",'CAJA TIGRES'!$J$1269:$J$1433,$B114),0)</f>
        <v>0</v>
      </c>
      <c r="X114" s="62">
        <f>IFERROR(SUMIFS(RESERVA!$M$14:$M$14,RESERVA!$H$14:$H$14,"ENTRADA",RESERVA!$J$14:$J$14,$B114),0)</f>
        <v>0</v>
      </c>
      <c r="Y114" s="96">
        <f t="shared" si="24"/>
        <v>0</v>
      </c>
      <c r="Z114" s="96">
        <f>Y114+'JUL25'!Z114</f>
        <v>3420120</v>
      </c>
    </row>
    <row r="115" spans="1:26" x14ac:dyDescent="0.3">
      <c r="B115" s="63" t="s">
        <v>184</v>
      </c>
      <c r="C115" s="62">
        <f>IFERROR(SUMIFS('MGZ121'!$M$1022:'MGZ121'!$M$1194,'MGZ121'!$H$1022:$H$1194,"ENTRADA",'MGZ121'!$J$1022:$J$1194,$B115),0)</f>
        <v>79500</v>
      </c>
      <c r="D115" s="62">
        <f>IFERROR(SUMIFS('MGZ BBVA'!$M$973:$M$1145,'MGZ BBVA'!$H$973:$H$1145,"ENTRADA",'MGZ BBVA'!$J$973:$J$1145,$B115),0)</f>
        <v>0</v>
      </c>
      <c r="E115" s="62">
        <f>IFERROR(SUMIFS('MGZ DOLARES'!$M$2:$M$2,'MGZ DOLARES'!$F$2:$F$2,"ENTRADA",'MGZ DOLARES'!$J$2:$J$2,$B115),0)</f>
        <v>0</v>
      </c>
      <c r="F115" s="62">
        <f>IFERROR(SUMIFS('MGZ BAJIO'!$M$69:$M$69,'MGZ BAJIO'!$H$69:$H$69,"ENTRADA",'MGZ BAJIO'!$J$69:$J$69,$B115),0)</f>
        <v>0</v>
      </c>
      <c r="G115" s="62">
        <f>IFERROR(SUMIFS('VICTOR BANAMEX'!$M$387:$M$458,'VICTOR BANAMEX'!$H$387:$H$458,"ENTRADA",'VICTOR BANAMEX'!$J$387:$J$458,$B115),0)</f>
        <v>0</v>
      </c>
      <c r="H115" s="62">
        <f>IFERROR(SUMIFS('VICTOR BANORTE'!$M$77:$M$89,'VICTOR BANORTE'!$H$77:$H$89,"ENTRADA",'VICTOR BANORTE'!$J$77:$J$89,$B115),0)</f>
        <v>0</v>
      </c>
      <c r="I115" s="62">
        <f>IFERROR(SUMIFS(RODRIGO!$M$2:$M$2,RODRIGO!$H$2:$H$2,"ENTRADA",RODRIGO!$J$2:$J$2,$B115),0)</f>
        <v>0</v>
      </c>
      <c r="J115" s="62">
        <f>IFERROR(SUMIFS(MOY!$M$45:$M$63,MOY!$H$45:$H$63,"ENTRADA",MOY!$J$45:$J$63,$B115),0)</f>
        <v>0</v>
      </c>
      <c r="K115" s="62">
        <f>IFERROR(SUMIFS('NORMA RUTH'!$M$63:$M$81,'NORMA RUTH'!$H$63:$H$81,"ENTRADA",'NORMA RUTH'!$J$63:$J$81,$B115),0)</f>
        <v>0</v>
      </c>
      <c r="L115" s="62">
        <f>IFERROR(SUMIFS(VALERIA!$M$44:$M$57,VALERIA!$H$44:$H$57,"ENTRADA",VALERIA!$J$44:$J$57,$B115),0)</f>
        <v>0</v>
      </c>
      <c r="M115" s="62">
        <f>IFERROR(SUMIFS('MANUEL BANAMEX'!$M$77:$M$105,'MANUEL BANAMEX'!$H$77:$H$105,"ENTRADA",'MANUEL BANAMEX'!$J$77:$J$105,$B115),0)</f>
        <v>9000</v>
      </c>
      <c r="N115" s="62">
        <f>IFERROR(SUMIFS(ROBERTO!$M$2:$M$2,ROBERTO!$H$2:$H$2,"ENTRADA",ROBERTO!$J$2:$J$2,$B115),0)</f>
        <v>0</v>
      </c>
      <c r="O115" s="62">
        <f>IFERROR(SUMIFS(JUAN!$M$80:$M$83,JUAN!$H$80:$H$83,"ENTRADA",JUAN!$J$80:$J$83,$B115),0)</f>
        <v>0</v>
      </c>
      <c r="P115" s="62">
        <f>IFERROR(SUMIFS('NORMA SANCHEZ'!$M$74:$M$77,'NORMA SANCHEZ'!$H$74:$H$77,"ENTRADA",'NORMA SANCHEZ'!$J$74:$J$77,$B115),0)</f>
        <v>0</v>
      </c>
      <c r="Q115" s="62">
        <f>IFERROR(SUMIFS('JOSE CARLOS'!$M$76:$M$77,'JOSE CARLOS'!$H$76:$H$77,"ENTRADA",'JOSE CARLOS'!$J$76:$J$77,$B115),0)</f>
        <v>0</v>
      </c>
      <c r="R115" s="62">
        <f>IFERROR(SUMIFS('LUIS ENRIQUE '!$M$64:$M$65,'LUIS ENRIQUE '!$H$64:$H$65,"ENTRADA",'LUIS ENRIQUE '!$J$64:$J$65,$B115),0)</f>
        <v>0</v>
      </c>
      <c r="S115" s="62">
        <f>IFERROR(SUMIFS(CESARIA!$M$84:$M$87,CESARIA!$H$84:$H$87,"ENTRADA",CESARIA!$J$84:$J$87,$B115),0)</f>
        <v>0</v>
      </c>
      <c r="T115" s="62">
        <f>IFERROR(SUMIFS(ALAN!$M$82:$M$83,ALAN!$H$82:$H$83,"ENTRADA",ALAN!$J$82:$J$83,$B115),0)</f>
        <v>0</v>
      </c>
      <c r="U115" s="62">
        <f>IFERROR(SUMIFS(ELVIA!$M$58:$M$66,ELVIA!$H$58:$H$66,"ENTRADA",ELVIA!$J$58:$J$66,$B115),0)</f>
        <v>0</v>
      </c>
      <c r="V115" s="146">
        <f>IFERROR(SUMIFS(CAJA!$M$4578:$M$5282,CAJA!$H$4578:$H$5282,"ENTRADA",CAJA!$J$4578:$J$5282,$B115),0)</f>
        <v>20000</v>
      </c>
      <c r="W115" s="62">
        <f>IFERROR(SUMIFS('CAJA TIGRES'!$M$1269:$M$1433,'CAJA TIGRES'!$H$1269:$H$1433,"ENTRADA",'CAJA TIGRES'!$J$1269:$J$1433,$B115),0)</f>
        <v>0</v>
      </c>
      <c r="X115" s="62">
        <f>IFERROR(SUMIFS(RESERVA!$M$14:$M$14,RESERVA!$H$14:$H$14,"ENTRADA",RESERVA!$J$14:$J$14,$B115),0)</f>
        <v>0</v>
      </c>
      <c r="Y115" s="96">
        <f t="shared" si="24"/>
        <v>108500</v>
      </c>
      <c r="Z115" s="96">
        <f>Y115+'JUL25'!Z115</f>
        <v>3736149.9</v>
      </c>
    </row>
    <row r="116" spans="1:26" x14ac:dyDescent="0.3">
      <c r="A116">
        <v>12.2</v>
      </c>
      <c r="B116" s="63" t="s">
        <v>33</v>
      </c>
      <c r="C116" s="62">
        <f>IFERROR(SUMIFS('MGZ121'!$M$1022:'MGZ121'!$M$1194,'MGZ121'!$H$1022:$H$1194,"ENTRADA",'MGZ121'!$J$1022:$J$1194,$B116),0)</f>
        <v>0</v>
      </c>
      <c r="D116" s="62">
        <f>IFERROR(SUMIFS('MGZ BBVA'!$M$973:$M$1145,'MGZ BBVA'!$H$973:$H$1145,"ENTRADA",'MGZ BBVA'!$J$973:$J$1145,$B116),0)</f>
        <v>0</v>
      </c>
      <c r="E116" s="62">
        <f>IFERROR(SUMIFS('MGZ DOLARES'!$M$2:$M$2,'MGZ DOLARES'!$F$2:$F$2,"ENTRADA",'MGZ DOLARES'!$J$2:$J$2,$B116),0)</f>
        <v>0</v>
      </c>
      <c r="F116" s="62">
        <f>IFERROR(SUMIFS('MGZ BAJIO'!$M$69:$M$69,'MGZ BAJIO'!$H$69:$H$69,"ENTRADA",'MGZ BAJIO'!$J$69:$J$69,$B116),0)</f>
        <v>0</v>
      </c>
      <c r="G116" s="62">
        <f>IFERROR(SUMIFS('VICTOR BANAMEX'!$M$387:$M$458,'VICTOR BANAMEX'!$H$387:$H$458,"ENTRADA",'VICTOR BANAMEX'!$J$387:$J$458,$B116),0)</f>
        <v>0</v>
      </c>
      <c r="H116" s="62">
        <f>IFERROR(SUMIFS('VICTOR BANORTE'!$M$77:$M$89,'VICTOR BANORTE'!$H$77:$H$89,"ENTRADA",'VICTOR BANORTE'!$J$77:$J$89,$B116),0)</f>
        <v>0</v>
      </c>
      <c r="I116" s="62">
        <f>IFERROR(SUMIFS(RODRIGO!$M$2:$M$2,RODRIGO!$H$2:$H$2,"ENTRADA",RODRIGO!$J$2:$J$2,$B116),0)</f>
        <v>0</v>
      </c>
      <c r="J116" s="62">
        <f>IFERROR(SUMIFS(MOY!$M$45:$M$63,MOY!$H$45:$H$63,"ENTRADA",MOY!$J$45:$J$63,$B116),0)</f>
        <v>0</v>
      </c>
      <c r="K116" s="62">
        <f>IFERROR(SUMIFS('NORMA RUTH'!$M$63:$M$81,'NORMA RUTH'!$H$63:$H$81,"ENTRADA",'NORMA RUTH'!$J$63:$J$81,$B116),0)</f>
        <v>0</v>
      </c>
      <c r="L116" s="62">
        <f>IFERROR(SUMIFS(VALERIA!$M$44:$M$57,VALERIA!$H$44:$H$57,"ENTRADA",VALERIA!$J$44:$J$57,$B116),0)</f>
        <v>0</v>
      </c>
      <c r="M116" s="62">
        <f>IFERROR(SUMIFS('MANUEL BANAMEX'!$M$77:$M$105,'MANUEL BANAMEX'!$H$77:$H$105,"ENTRADA",'MANUEL BANAMEX'!$J$77:$J$105,$B116),0)</f>
        <v>0</v>
      </c>
      <c r="N116" s="62">
        <f>IFERROR(SUMIFS(ROBERTO!$M$2:$M$2,ROBERTO!$H$2:$H$2,"ENTRADA",ROBERTO!$J$2:$J$2,$B116),0)</f>
        <v>0</v>
      </c>
      <c r="O116" s="62">
        <f>IFERROR(SUMIFS(JUAN!$M$80:$M$83,JUAN!$H$80:$H$83,"ENTRADA",JUAN!$J$80:$J$83,$B116),0)</f>
        <v>0</v>
      </c>
      <c r="P116" s="62">
        <f>IFERROR(SUMIFS('NORMA SANCHEZ'!$M$74:$M$77,'NORMA SANCHEZ'!$H$74:$H$77,"ENTRADA",'NORMA SANCHEZ'!$J$74:$J$77,$B116),0)</f>
        <v>0</v>
      </c>
      <c r="Q116" s="62">
        <f>IFERROR(SUMIFS('JOSE CARLOS'!$M$76:$M$77,'JOSE CARLOS'!$H$76:$H$77,"ENTRADA",'JOSE CARLOS'!$J$76:$J$77,$B116),0)</f>
        <v>0</v>
      </c>
      <c r="R116" s="62">
        <f>IFERROR(SUMIFS('LUIS ENRIQUE '!$M$64:$M$65,'LUIS ENRIQUE '!$H$64:$H$65,"ENTRADA",'LUIS ENRIQUE '!$J$64:$J$65,$B116),0)</f>
        <v>0</v>
      </c>
      <c r="S116" s="62">
        <f>IFERROR(SUMIFS(CESARIA!$M$84:$M$87,CESARIA!$H$84:$H$87,"ENTRADA",CESARIA!$J$84:$J$87,$B116),0)</f>
        <v>0</v>
      </c>
      <c r="T116" s="62">
        <f>IFERROR(SUMIFS(ALAN!$M$82:$M$83,ALAN!$H$82:$H$83,"ENTRADA",ALAN!$J$82:$J$83,$B116),0)</f>
        <v>0</v>
      </c>
      <c r="U116" s="62">
        <f>IFERROR(SUMIFS(ELVIA!$M$58:$M$66,ELVIA!$H$58:$H$66,"ENTRADA",ELVIA!$J$58:$J$66,$B116),0)</f>
        <v>0</v>
      </c>
      <c r="V116" s="146">
        <f>IFERROR(SUMIFS(CAJA!$M$4578:$M$5282,CAJA!$H$4578:$H$5282,"ENTRADA",CAJA!$J$4578:$J$5282,$B116),0)</f>
        <v>0</v>
      </c>
      <c r="W116" s="596">
        <f>IFERROR(SUMIFS('CAJA TIGRES'!$M$1269:$M$1433,'CAJA TIGRES'!$H$1269:$H$1433,"ENTRADA",'CAJA TIGRES'!$J$1269:$J$1433,$B116),0)</f>
        <v>1443500</v>
      </c>
      <c r="X116" s="62">
        <f>IFERROR(SUMIFS(RESERVA!$M$14:$M$14,RESERVA!$H$14:$H$14,"ENTRADA",RESERVA!$J$14:$J$14,$B116),0)</f>
        <v>0</v>
      </c>
      <c r="Y116" s="96">
        <f t="shared" si="24"/>
        <v>1443500</v>
      </c>
      <c r="Z116" s="96">
        <f>Y116+'JUL25'!Z116</f>
        <v>10619100</v>
      </c>
    </row>
    <row r="117" spans="1:26" x14ac:dyDescent="0.3">
      <c r="B117" s="63" t="s">
        <v>200</v>
      </c>
      <c r="C117" s="62">
        <f>IFERROR(SUMIFS('MGZ121'!$M$1022:'MGZ121'!$M$1194,'MGZ121'!$H$1022:$H$1194,"ENTRADA",'MGZ121'!$J$1022:$J$1194,$B117),0)</f>
        <v>0</v>
      </c>
      <c r="D117" s="62">
        <f>IFERROR(SUMIFS('MGZ BBVA'!$M$973:$M$1145,'MGZ BBVA'!$H$973:$H$1145,"ENTRADA",'MGZ BBVA'!$J$973:$J$1145,$B117),0)</f>
        <v>0</v>
      </c>
      <c r="E117" s="62">
        <f>IFERROR(SUMIFS('MGZ DOLARES'!$M$2:$M$2,'MGZ DOLARES'!$F$2:$F$2,"ENTRADA",'MGZ DOLARES'!$J$2:$J$2,$B117),0)</f>
        <v>0</v>
      </c>
      <c r="F117" s="62">
        <f>IFERROR(SUMIFS('MGZ BAJIO'!$M$69:$M$69,'MGZ BAJIO'!$H$69:$H$69,"ENTRADA",'MGZ BAJIO'!$J$69:$J$69,$B117),0)</f>
        <v>0</v>
      </c>
      <c r="G117" s="62">
        <f>IFERROR(SUMIFS('VICTOR BANAMEX'!$M$387:$M$458,'VICTOR BANAMEX'!$H$387:$H$458,"ENTRADA",'VICTOR BANAMEX'!$J$387:$J$458,$B117),0)</f>
        <v>0</v>
      </c>
      <c r="H117" s="62">
        <f>IFERROR(SUMIFS('VICTOR BANORTE'!$M$77:$M$89,'VICTOR BANORTE'!$H$77:$H$89,"ENTRADA",'VICTOR BANORTE'!$J$77:$J$89,$B117),0)</f>
        <v>0</v>
      </c>
      <c r="I117" s="62">
        <f>IFERROR(SUMIFS(RODRIGO!$M$2:$M$2,RODRIGO!$H$2:$H$2,"ENTRADA",RODRIGO!$J$2:$J$2,$B117),0)</f>
        <v>0</v>
      </c>
      <c r="J117" s="62">
        <f>IFERROR(SUMIFS(MOY!$M$45:$M$63,MOY!$H$45:$H$63,"ENTRADA",MOY!$J$45:$J$63,$B117),0)</f>
        <v>0</v>
      </c>
      <c r="K117" s="62">
        <f>IFERROR(SUMIFS('NORMA RUTH'!$M$63:$M$81,'NORMA RUTH'!$H$63:$H$81,"ENTRADA",'NORMA RUTH'!$J$63:$J$81,$B117),0)</f>
        <v>0</v>
      </c>
      <c r="L117" s="62">
        <f>IFERROR(SUMIFS(VALERIA!$M$44:$M$57,VALERIA!$H$44:$H$57,"ENTRADA",VALERIA!$J$44:$J$57,$B117),0)</f>
        <v>0</v>
      </c>
      <c r="M117" s="62">
        <f>IFERROR(SUMIFS('MANUEL BANAMEX'!$M$77:$M$105,'MANUEL BANAMEX'!$H$77:$H$105,"ENTRADA",'MANUEL BANAMEX'!$J$77:$J$105,$B117),0)</f>
        <v>0</v>
      </c>
      <c r="N117" s="62">
        <f>IFERROR(SUMIFS(ROBERTO!$M$2:$M$2,ROBERTO!$H$2:$H$2,"ENTRADA",ROBERTO!$J$2:$J$2,$B117),0)</f>
        <v>0</v>
      </c>
      <c r="O117" s="62">
        <f>IFERROR(SUMIFS(JUAN!$M$80:$M$83,JUAN!$H$80:$H$83,"ENTRADA",JUAN!$J$80:$J$83,$B117),0)</f>
        <v>0</v>
      </c>
      <c r="P117" s="62">
        <f>IFERROR(SUMIFS('NORMA SANCHEZ'!$M$74:$M$77,'NORMA SANCHEZ'!$H$74:$H$77,"ENTRADA",'NORMA SANCHEZ'!$J$74:$J$77,$B117),0)</f>
        <v>0</v>
      </c>
      <c r="Q117" s="62">
        <f>IFERROR(SUMIFS('JOSE CARLOS'!$M$76:$M$77,'JOSE CARLOS'!$H$76:$H$77,"ENTRADA",'JOSE CARLOS'!$J$76:$J$77,$B117),0)</f>
        <v>0</v>
      </c>
      <c r="R117" s="62">
        <f>IFERROR(SUMIFS('LUIS ENRIQUE '!$M$64:$M$65,'LUIS ENRIQUE '!$H$64:$H$65,"ENTRADA",'LUIS ENRIQUE '!$J$64:$J$65,$B117),0)</f>
        <v>0</v>
      </c>
      <c r="S117" s="62">
        <f>IFERROR(SUMIFS(CESARIA!$M$84:$M$87,CESARIA!$H$84:$H$87,"ENTRADA",CESARIA!$J$84:$J$87,$B117),0)</f>
        <v>0</v>
      </c>
      <c r="T117" s="62">
        <f>IFERROR(SUMIFS(ALAN!$M$82:$M$83,ALAN!$H$82:$H$83,"ENTRADA",ALAN!$J$82:$J$83,$B117),0)</f>
        <v>0</v>
      </c>
      <c r="U117" s="62">
        <f>IFERROR(SUMIFS(ELVIA!$M$58:$M$66,ELVIA!$H$58:$H$66,"ENTRADA",ELVIA!$J$58:$J$66,$B117),0)</f>
        <v>0</v>
      </c>
      <c r="V117" s="604">
        <f>IFERROR(SUMIFS(CAJA!$M$4578:$M$5282,CAJA!$H$4578:$H$5282,"ENTRADA",CAJA!$J$4578:$J$5282,$B117),0)</f>
        <v>131000</v>
      </c>
      <c r="W117" s="62">
        <f>IFERROR(SUMIFS('CAJA TIGRES'!$M$1269:$M$1433,'CAJA TIGRES'!$H$1269:$H$1433,"ENTRADA",'CAJA TIGRES'!$J$1269:$J$1433,$B117),0)</f>
        <v>0</v>
      </c>
      <c r="X117" s="62">
        <f>IFERROR(SUMIFS(RESERVA!$M$14:$M$14,RESERVA!$H$14:$H$14,"ENTRADA",RESERVA!$J$14:$J$14,$B117),0)</f>
        <v>0</v>
      </c>
      <c r="Y117" s="96">
        <f t="shared" si="24"/>
        <v>131000</v>
      </c>
      <c r="Z117" s="96">
        <f>Y117+'JUL25'!Z117</f>
        <v>531185</v>
      </c>
    </row>
    <row r="118" spans="1:26" x14ac:dyDescent="0.3">
      <c r="B118" s="63" t="s">
        <v>213</v>
      </c>
      <c r="C118" s="62">
        <f>IFERROR(SUMIFS('MGZ121'!$M$1022:'MGZ121'!$M$1194,'MGZ121'!$H$1022:$H$1194,"ENTRADA",'MGZ121'!$J$1022:$J$1194,$B118),0)</f>
        <v>0</v>
      </c>
      <c r="D118" s="62">
        <f>IFERROR(SUMIFS('MGZ BBVA'!$M$973:$M$1145,'MGZ BBVA'!$H$973:$H$1145,"ENTRADA",'MGZ BBVA'!$J$973:$J$1145,$B118),0)</f>
        <v>0</v>
      </c>
      <c r="E118" s="62">
        <f>IFERROR(SUMIFS('MGZ DOLARES'!$M$2:$M$2,'MGZ DOLARES'!$F$2:$F$2,"ENTRADA",'MGZ DOLARES'!$J$2:$J$2,$B118),0)</f>
        <v>0</v>
      </c>
      <c r="F118" s="62">
        <f>IFERROR(SUMIFS('MGZ BAJIO'!$M$69:$M$69,'MGZ BAJIO'!$H$69:$H$69,"ENTRADA",'MGZ BAJIO'!$J$69:$J$69,$B118),0)</f>
        <v>0</v>
      </c>
      <c r="G118" s="62">
        <f>IFERROR(SUMIFS('VICTOR BANAMEX'!$M$387:$M$458,'VICTOR BANAMEX'!$H$387:$H$458,"ENTRADA",'VICTOR BANAMEX'!$J$387:$J$458,$B118),0)</f>
        <v>0</v>
      </c>
      <c r="H118" s="62">
        <f>IFERROR(SUMIFS('VICTOR BANORTE'!$M$77:$M$89,'VICTOR BANORTE'!$H$77:$H$89,"ENTRADA",'VICTOR BANORTE'!$J$77:$J$89,$B118),0)</f>
        <v>0</v>
      </c>
      <c r="I118" s="62">
        <f>IFERROR(SUMIFS(RODRIGO!$M$2:$M$2,RODRIGO!$H$2:$H$2,"ENTRADA",RODRIGO!$J$2:$J$2,$B118),0)</f>
        <v>0</v>
      </c>
      <c r="J118" s="62">
        <f>IFERROR(SUMIFS(MOY!$M$45:$M$63,MOY!$H$45:$H$63,"ENTRADA",MOY!$J$45:$J$63,$B118),0)</f>
        <v>0</v>
      </c>
      <c r="K118" s="62">
        <f>IFERROR(SUMIFS('NORMA RUTH'!$M$63:$M$81,'NORMA RUTH'!$H$63:$H$81,"ENTRADA",'NORMA RUTH'!$J$63:$J$81,$B118),0)</f>
        <v>0</v>
      </c>
      <c r="L118" s="62">
        <f>IFERROR(SUMIFS(VALERIA!$M$44:$M$57,VALERIA!$H$44:$H$57,"ENTRADA",VALERIA!$J$44:$J$57,$B118),0)</f>
        <v>0</v>
      </c>
      <c r="M118" s="62">
        <f>IFERROR(SUMIFS('MANUEL BANAMEX'!$M$77:$M$105,'MANUEL BANAMEX'!$H$77:$H$105,"ENTRADA",'MANUEL BANAMEX'!$J$77:$J$105,$B118),0)</f>
        <v>0</v>
      </c>
      <c r="N118" s="62">
        <f>IFERROR(SUMIFS(ROBERTO!$M$2:$M$2,ROBERTO!$H$2:$H$2,"ENTRADA",ROBERTO!$J$2:$J$2,$B118),0)</f>
        <v>0</v>
      </c>
      <c r="O118" s="62">
        <f>IFERROR(SUMIFS(JUAN!$M$80:$M$83,JUAN!$H$80:$H$83,"ENTRADA",JUAN!$J$80:$J$83,$B118),0)</f>
        <v>0</v>
      </c>
      <c r="P118" s="62">
        <f>IFERROR(SUMIFS('NORMA SANCHEZ'!$M$74:$M$77,'NORMA SANCHEZ'!$H$74:$H$77,"ENTRADA",'NORMA SANCHEZ'!$J$74:$J$77,$B118),0)</f>
        <v>0</v>
      </c>
      <c r="Q118" s="62">
        <f>IFERROR(SUMIFS('JOSE CARLOS'!$M$76:$M$77,'JOSE CARLOS'!$H$76:$H$77,"ENTRADA",'JOSE CARLOS'!$J$76:$J$77,$B118),0)</f>
        <v>0</v>
      </c>
      <c r="R118" s="62">
        <f>IFERROR(SUMIFS('LUIS ENRIQUE '!$M$64:$M$65,'LUIS ENRIQUE '!$H$64:$H$65,"ENTRADA",'LUIS ENRIQUE '!$J$64:$J$65,$B118),0)</f>
        <v>0</v>
      </c>
      <c r="S118" s="62">
        <f>IFERROR(SUMIFS(CESARIA!$M$84:$M$87,CESARIA!$H$84:$H$87,"ENTRADA",CESARIA!$J$84:$J$87,$B118),0)</f>
        <v>0</v>
      </c>
      <c r="T118" s="62">
        <f>IFERROR(SUMIFS(ALAN!$M$82:$M$83,ALAN!$H$82:$H$83,"ENTRADA",ALAN!$J$82:$J$83,$B118),0)</f>
        <v>0</v>
      </c>
      <c r="U118" s="62">
        <f>IFERROR(SUMIFS(ELVIA!$M$58:$M$58,ELVIA!$H$58:$H$58,"ENTRADA",ELVIA!$J$58:$J$58,$B118),0)</f>
        <v>0</v>
      </c>
      <c r="V118" s="146">
        <f>IFERROR(SUMIFS(CAJA!$M$4578:$M$5282,CAJA!$H$4578:$H$5282,"ENTRADA",CAJA!$J$4578:$J$5282,$B118),0)</f>
        <v>0</v>
      </c>
      <c r="W118" s="62">
        <f>IFERROR(SUMIFS('CAJA TIGRES'!$M$1269:$M$1433,'CAJA TIGRES'!$H$1269:$H$1433,"ENTRADA",'CAJA TIGRES'!$J$1269:$J$1433,$B118),0)</f>
        <v>0</v>
      </c>
      <c r="X118" s="62">
        <f>IFERROR(SUMIFS(RESERVA!$M$14:$M$14,RESERVA!$H$14:$H$14,"ENTRADA",RESERVA!$J$14:$J$14,$B118),0)</f>
        <v>0</v>
      </c>
      <c r="Y118" s="96">
        <f t="shared" si="24"/>
        <v>0</v>
      </c>
      <c r="Z118" s="96">
        <f>Y118+'JUL25'!Z118</f>
        <v>0</v>
      </c>
    </row>
    <row r="119" spans="1:26" x14ac:dyDescent="0.3">
      <c r="B119" s="13" t="s">
        <v>110</v>
      </c>
      <c r="C119" s="64">
        <f>SUM(C95:C118)</f>
        <v>3244625.67</v>
      </c>
      <c r="D119" s="64">
        <f t="shared" ref="D119:Y119" si="26">SUM(D95:D118)</f>
        <v>564500</v>
      </c>
      <c r="E119" s="64">
        <f t="shared" si="26"/>
        <v>0</v>
      </c>
      <c r="F119" s="64">
        <f t="shared" si="26"/>
        <v>0</v>
      </c>
      <c r="G119" s="64">
        <f t="shared" si="26"/>
        <v>1507828.73</v>
      </c>
      <c r="H119" s="64">
        <f t="shared" si="26"/>
        <v>67000</v>
      </c>
      <c r="I119" s="64">
        <f>SUM(I95:I118)</f>
        <v>0</v>
      </c>
      <c r="J119" s="64">
        <f t="shared" si="26"/>
        <v>1490400</v>
      </c>
      <c r="K119" s="64">
        <f t="shared" si="26"/>
        <v>1177300</v>
      </c>
      <c r="L119" s="64">
        <f t="shared" si="26"/>
        <v>892700</v>
      </c>
      <c r="M119" s="64">
        <f t="shared" si="26"/>
        <v>1106669.3999999999</v>
      </c>
      <c r="N119" s="64">
        <f t="shared" si="26"/>
        <v>0</v>
      </c>
      <c r="O119" s="64">
        <f t="shared" si="26"/>
        <v>1975</v>
      </c>
      <c r="P119" s="64">
        <f t="shared" si="26"/>
        <v>0</v>
      </c>
      <c r="Q119" s="64">
        <f t="shared" si="26"/>
        <v>0</v>
      </c>
      <c r="R119" s="64">
        <f t="shared" si="26"/>
        <v>0</v>
      </c>
      <c r="S119" s="64">
        <f t="shared" si="26"/>
        <v>1975</v>
      </c>
      <c r="T119" s="64">
        <f t="shared" si="26"/>
        <v>0</v>
      </c>
      <c r="U119" s="64">
        <f t="shared" si="26"/>
        <v>0</v>
      </c>
      <c r="V119" s="64">
        <f>SUM(V95:V118)</f>
        <v>6216888.3200000003</v>
      </c>
      <c r="W119" s="64">
        <f t="shared" si="26"/>
        <v>1443500</v>
      </c>
      <c r="X119" s="64">
        <f t="shared" si="26"/>
        <v>0</v>
      </c>
      <c r="Y119" s="64">
        <f t="shared" si="26"/>
        <v>17715362.120000001</v>
      </c>
      <c r="Z119" s="64">
        <f t="shared" ref="Z119" si="27">SUM(Z95:Z118)</f>
        <v>113365704.65000001</v>
      </c>
    </row>
    <row r="120" spans="1:26" x14ac:dyDescent="0.3">
      <c r="B120" s="91" t="s">
        <v>3</v>
      </c>
      <c r="C120" s="62"/>
      <c r="D120" s="32"/>
      <c r="E120" s="32"/>
      <c r="F120" s="32"/>
      <c r="G120" s="32"/>
      <c r="H120" s="12"/>
      <c r="I120" s="12"/>
      <c r="J120" s="12"/>
      <c r="K120" s="12"/>
      <c r="L120" s="12"/>
      <c r="M120" s="12"/>
      <c r="N120" s="12"/>
      <c r="O120" s="12"/>
      <c r="P120" s="12"/>
      <c r="Q120" s="12"/>
      <c r="R120" s="12"/>
      <c r="S120" s="12"/>
      <c r="T120" s="12"/>
      <c r="U120" s="12"/>
      <c r="V120" s="12"/>
      <c r="W120" s="12"/>
      <c r="X120" s="12"/>
      <c r="Y120" s="97"/>
      <c r="Z120" s="96"/>
    </row>
    <row r="121" spans="1:26" x14ac:dyDescent="0.3">
      <c r="A121">
        <v>12</v>
      </c>
      <c r="B121" s="67" t="s">
        <v>81</v>
      </c>
      <c r="C121" s="137"/>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29"/>
    </row>
    <row r="122" spans="1:26" x14ac:dyDescent="0.3">
      <c r="B122" s="63" t="s">
        <v>167</v>
      </c>
      <c r="C122" s="62">
        <f>IFERROR(SUMIFS('MGZ121'!$N$1022:'MGZ121'!$N$1194,'MGZ121'!$H$1022:$H$1194,"SALIDA",'MGZ121'!$J$1022:$J$1194,B122),0)</f>
        <v>0</v>
      </c>
      <c r="D122" s="62">
        <f>IFERROR(SUMIFS('MGZ BBVA'!$N$973:$N$1145,'MGZ BBVA'!$H$973:$H$1145,"SALIDA",'MGZ BBVA'!$J$973:$J$1145,$B122),0)</f>
        <v>3154325.67</v>
      </c>
      <c r="E122" s="62">
        <f>IFERROR(SUMIFS('MGZ DOLARES'!$N$2:$N$2,'MGZ DOLARES'!$F$2:$F$2,"SALIDA",'MGZ DOLARES'!$J$2:$J$2,$B122),0)</f>
        <v>0</v>
      </c>
      <c r="F122" s="62">
        <f>IFERROR(SUMIFS('MGZ BAJIO'!$N$69:$N$69,'MGZ BAJIO'!$H$69:$H$69,"SALIDA",'MGZ BAJIO'!$J$69:$J$69,$B122),0)</f>
        <v>0</v>
      </c>
      <c r="G122" s="62">
        <f>IFERROR(SUMIFS('VICTOR BANAMEX'!$N$387:$N$458,'VICTOR BANAMEX'!$H$387:$H$458,"SALIDA",'VICTOR BANAMEX'!$J$387:$J$458,$B122),0)</f>
        <v>7000</v>
      </c>
      <c r="H122" s="62">
        <f>IFERROR(SUMIFS('VICTOR BANORTE'!$N$77:$N$89,'VICTOR BANORTE'!$H$77:$H$89,"SALIDA",'VICTOR BANORTE'!$J$77:$J$89,$B122),0)</f>
        <v>0</v>
      </c>
      <c r="I122" s="62">
        <f>IFERROR(SUMIFS(RODRIGO!$N$2:$N$2,RODRIGO!$H$2:$H$2,"SALIDA",RODRIGO!$J$2:$J$2,$B122),0)</f>
        <v>0</v>
      </c>
      <c r="J122" s="62">
        <f>IFERROR(SUMIFS(MOY!$N$45:$N$63,MOY!$H$45:$H$63,"SALIDA",MOY!$J$45:$J$63,$B122),0)</f>
        <v>1300</v>
      </c>
      <c r="K122" s="62">
        <f>IFERROR(SUMIFS('NORMA RUTH'!$N$63:$N$81,'NORMA RUTH'!$H$63:$H$81,"SALIDA",'NORMA RUTH'!$J$63:$J$81,$B122),0)</f>
        <v>1500</v>
      </c>
      <c r="L122" s="62">
        <f>IFERROR(SUMIFS(VALERIA!$N$44:$N$57,VALERIA!$H$44:$H$57,"SALIDA",VALERIA!$J$44:$J$57,$B122),0)</f>
        <v>0</v>
      </c>
      <c r="M122" s="62">
        <f>IFERROR(SUMIFS('MANUEL BANAMEX'!$N$77:$N$105,'MANUEL BANAMEX'!$H$77:$H$105,"SALIDA",'MANUEL BANAMEX'!$J$77:$J$105,$B122),0)</f>
        <v>1000</v>
      </c>
      <c r="N122" s="62">
        <f>IFERROR(SUMIFS(ROBERTO!$N$2:$N$2,ROBERTO!$H$2:$H$2,"SALIDA",ROBERTO!$J$2:$J$2,$B122),0)</f>
        <v>0</v>
      </c>
      <c r="O122" s="62">
        <f>IFERROR(SUMIFS(JUAN!$N$80:$N$83,JUAN!$H$80:$H$83,"SALIDA",JUAN!$J$80:$J$83,$B122),0)</f>
        <v>0</v>
      </c>
      <c r="P122" s="62">
        <f>IFERROR(SUMIFS('NORMA SANCHEZ'!$N$74:$N$77,'NORMA SANCHEZ'!$H$74:$H$77,"SALIDA",'NORMA SANCHEZ'!$J$74:$J$77,$B122),0)</f>
        <v>0</v>
      </c>
      <c r="Q122" s="62">
        <f>IFERROR(SUMIFS('JOSE CARLOS'!$N$76:$N$77,'JOSE CARLOS'!$H$76:$H$77,"SALIDA",'JOSE CARLOS'!$J$76:$J$77,$B122),0)</f>
        <v>0</v>
      </c>
      <c r="R122" s="62">
        <f>IFERROR(SUMIFS('LUIS ENRIQUE '!$N$64:$N$65,'LUIS ENRIQUE '!$H$64:$H$65,"SALIDA",'LUIS ENRIQUE '!$J$64:$J$65,$B122),0)</f>
        <v>0</v>
      </c>
      <c r="S122" s="62">
        <f>IFERROR(SUMIFS(CESARIA!$N$84:$N$87,CESARIA!$H$84:$H$87,"SALIDA",CESARIA!$J$84:$J$87,$B122),0)</f>
        <v>0</v>
      </c>
      <c r="T122" s="62">
        <f>IFERROR(SUMIFS(ALAN!$N$82:$N$83,ALAN!$H$82:$H$83,"SALIDA",ALAN!$J$82:$J$83,$B122),0)</f>
        <v>0</v>
      </c>
      <c r="U122" s="62">
        <f>IFERROR(SUMIFS(ELVIA!$N$58:$N$66,ELVIA!$H$58:$H$66,"SALIDA",ELVIA!$J$58:$J$66,$B122),0)</f>
        <v>79500</v>
      </c>
      <c r="V122" s="62">
        <f>IFERROR(SUMIFS(CAJA!$N$4578:$N$5282,CAJA!$H$4578:$H$5282,"SALIDA",CAJA!$J$4578:$J$5282,$B122),0)</f>
        <v>0</v>
      </c>
      <c r="W122" s="62">
        <f>IFERROR(SUMIFS('CAJA TIGRES'!$N$1269:$N$1433,'CAJA TIGRES'!$H$1269:$H$1433,"SALIDA",'CAJA TIGRES'!$J$1269:$J$1433,$B122),0)</f>
        <v>0</v>
      </c>
      <c r="X122" s="62">
        <f>IFERROR(SUMIFS(RESERVA!$N$14:$N$14,RESERVA!$H$14:$H$14,"SALIDA",RESERVA!$J$14:$J$14,$B122),0)</f>
        <v>0</v>
      </c>
      <c r="Y122" s="96">
        <f t="shared" ref="Y122:Y145" si="28">SUM(C122:X122)</f>
        <v>3244625.67</v>
      </c>
      <c r="Z122" s="96">
        <f>Y122+'JUL25'!Z122</f>
        <v>15071062.93</v>
      </c>
    </row>
    <row r="123" spans="1:26" x14ac:dyDescent="0.3">
      <c r="B123" s="63" t="s">
        <v>168</v>
      </c>
      <c r="C123" s="62">
        <f>IFERROR(SUMIFS('MGZ121'!$N$1022:'MGZ121'!$N$1194,'MGZ121'!$H$1022:$H$1194,"SALIDA",'MGZ121'!$J$1022:$J$1194,B123),0)</f>
        <v>564500</v>
      </c>
      <c r="D123" s="62">
        <f>IFERROR(SUMIFS('MGZ BBVA'!$N$973:$N$1145,'MGZ BBVA'!$H$973:$H$1145,"SALIDA",'MGZ BBVA'!$J$973:$J$1145,$B123),0)</f>
        <v>0</v>
      </c>
      <c r="E123" s="62">
        <f>IFERROR(SUMIFS('MGZ DOLARES'!$N$2:$N$2,'MGZ DOLARES'!$F$2:$F$2,"SALIDA",'MGZ DOLARES'!$J$2:$J$2,$B123),0)</f>
        <v>0</v>
      </c>
      <c r="F123" s="62">
        <f>IFERROR(SUMIFS('MGZ BAJIO'!$N$69:$N$69,'MGZ BAJIO'!$H$69:$H$69,"SALIDA",'MGZ BAJIO'!$J$69:$J$69,$B123),0)</f>
        <v>0</v>
      </c>
      <c r="G123" s="62">
        <f>IFERROR(SUMIFS('VICTOR BANAMEX'!$N$387:$N$458,'VICTOR BANAMEX'!$H$387:$H$458,"SALIDA",'VICTOR BANAMEX'!$J$387:$J$458,$B123),0)</f>
        <v>0</v>
      </c>
      <c r="H123" s="62">
        <f>IFERROR(SUMIFS('VICTOR BANORTE'!$N$77:$N$89,'VICTOR BANORTE'!$H$77:$H$89,"SALIDA",'VICTOR BANORTE'!$J$77:$J$89,$B123),0)</f>
        <v>0</v>
      </c>
      <c r="I123" s="62">
        <f>IFERROR(SUMIFS(RODRIGO!$N$2:$N$2,RODRIGO!$H$2:$H$2,"SALIDA",RODRIGO!$J$2:$J$2,$B123),0)</f>
        <v>0</v>
      </c>
      <c r="J123" s="62">
        <f>IFERROR(SUMIFS(MOY!$N$45:$N$63,MOY!$H$45:$H$63,"SALIDA",MOY!$J$45:$J$63,$B123),0)</f>
        <v>0</v>
      </c>
      <c r="K123" s="62">
        <f>IFERROR(SUMIFS('NORMA RUTH'!$N$63:$N$81,'NORMA RUTH'!$H$63:$H$81,"SALIDA",'NORMA RUTH'!$J$63:$J$81,$B123),0)</f>
        <v>0</v>
      </c>
      <c r="L123" s="62">
        <f>IFERROR(SUMIFS(VALERIA!$N$44:$N$57,VALERIA!$H$44:$H$57,"SALIDA",VALERIA!$J$44:$J$57,$B123),0)</f>
        <v>0</v>
      </c>
      <c r="M123" s="62">
        <f>IFERROR(SUMIFS('MANUEL BANAMEX'!$N$77:$N$105,'MANUEL BANAMEX'!$H$77:$H$105,"SALIDA",'MANUEL BANAMEX'!$J$77:$J$105,$B123),0)</f>
        <v>0</v>
      </c>
      <c r="N123" s="62">
        <f>IFERROR(SUMIFS(ROBERTO!$N$2:$N$2,ROBERTO!$H$2:$H$2,"SALIDA",ROBERTO!$J$2:$J$2,$B123),0)</f>
        <v>0</v>
      </c>
      <c r="O123" s="62">
        <f>IFERROR(SUMIFS(JUAN!$N$80:$N$83,JUAN!$H$80:$H$83,"SALIDA",JUAN!$J$80:$J$83,$B123),0)</f>
        <v>0</v>
      </c>
      <c r="P123" s="62">
        <f>IFERROR(SUMIFS('NORMA SANCHEZ'!$N$74:$N$77,'NORMA SANCHEZ'!$H$74:$H$77,"SALIDA",'NORMA SANCHEZ'!$J$74:$J$77,$B123),0)</f>
        <v>0</v>
      </c>
      <c r="Q123" s="62">
        <f>IFERROR(SUMIFS('JOSE CARLOS'!$N$76:$N$77,'JOSE CARLOS'!$H$76:$H$77,"SALIDA",'JOSE CARLOS'!$J$76:$J$77,$B123),0)</f>
        <v>0</v>
      </c>
      <c r="R123" s="62">
        <f>IFERROR(SUMIFS('LUIS ENRIQUE '!$N$64:$N$65,'LUIS ENRIQUE '!$H$64:$H$65,"SALIDA",'LUIS ENRIQUE '!$J$64:$J$65,$B123),0)</f>
        <v>0</v>
      </c>
      <c r="S123" s="62">
        <f>IFERROR(SUMIFS(CESARIA!$N$84:$N$87,CESARIA!$H$84:$H$87,"SALIDA",CESARIA!$J$84:$J$87,$B123),0)</f>
        <v>0</v>
      </c>
      <c r="T123" s="62">
        <f>IFERROR(SUMIFS(ALAN!$N$82:$N$83,ALAN!$H$82:$H$83,"SALIDA",ALAN!$J$82:$J$83,$B123),0)</f>
        <v>0</v>
      </c>
      <c r="U123" s="62">
        <f>IFERROR(SUMIFS(ELVIA!$N$58:$N$66,ELVIA!$H$58:$H$66,"SALIDA",ELVIA!$J$58:$J$66,$B123),0)</f>
        <v>0</v>
      </c>
      <c r="V123" s="62">
        <f>IFERROR(SUMIFS(CAJA!$N$4578:$N$5282,CAJA!$H$4578:$H$5282,"SALIDA",CAJA!$J$4578:$J$5282,$B123),0)</f>
        <v>0</v>
      </c>
      <c r="W123" s="62">
        <f>IFERROR(SUMIFS('CAJA TIGRES'!$N$1269:$N$1433,'CAJA TIGRES'!$H$1269:$H$1433,"SALIDA",'CAJA TIGRES'!$J$1269:$J$1433,$B123),0)</f>
        <v>0</v>
      </c>
      <c r="X123" s="62">
        <f>IFERROR(SUMIFS(RESERVA!$N$14:$N$14,RESERVA!$H$14:$H$14,"SALIDA",RESERVA!$J$14:$J$14,$B123),0)</f>
        <v>0</v>
      </c>
      <c r="Y123" s="96">
        <f t="shared" si="28"/>
        <v>564500</v>
      </c>
      <c r="Z123" s="96">
        <f>Y123+'JUL25'!Z123</f>
        <v>4794230.1899999995</v>
      </c>
    </row>
    <row r="124" spans="1:26" x14ac:dyDescent="0.3">
      <c r="B124" s="63" t="s">
        <v>169</v>
      </c>
      <c r="C124" s="62">
        <f>IFERROR(SUMIFS('MGZ121'!$N$1022:'MGZ121'!$N$1194,'MGZ121'!$H$1022:$H$1194,"SALIDA",'MGZ121'!$J$1022:$J$1194,B124),0)</f>
        <v>0</v>
      </c>
      <c r="D124" s="62">
        <f>IFERROR(SUMIFS('MGZ BBVA'!$N$973:$N$1145,'MGZ BBVA'!$H$973:$H$1145,"SALIDA",'MGZ BBVA'!$J$973:$J$1145,$B124),0)</f>
        <v>0</v>
      </c>
      <c r="E124" s="62">
        <f>IFERROR(SUMIFS('MGZ DOLARES'!$N$2:$N$2,'MGZ DOLARES'!$F$2:$F$2,"SALIDA",'MGZ DOLARES'!$J$2:$J$2,$B124),0)</f>
        <v>0</v>
      </c>
      <c r="F124" s="62">
        <f>IFERROR(SUMIFS('MGZ BAJIO'!$N$69:$N$69,'MGZ BAJIO'!$H$69:$H$69,"SALIDA",'MGZ BAJIO'!$J$69:$J$69,$B124),0)</f>
        <v>0</v>
      </c>
      <c r="G124" s="62">
        <f>IFERROR(SUMIFS('VICTOR BANAMEX'!$N$387:$N$458,'VICTOR BANAMEX'!$H$387:$H$458,"SALIDA",'VICTOR BANAMEX'!$J$387:$J$458,$B124),0)</f>
        <v>0</v>
      </c>
      <c r="H124" s="62">
        <f>IFERROR(SUMIFS('VICTOR BANORTE'!$N$77:$N$89,'VICTOR BANORTE'!$H$77:$H$89,"SALIDA",'VICTOR BANORTE'!$J$77:$J$89,$B124),0)</f>
        <v>0</v>
      </c>
      <c r="I124" s="62">
        <f>IFERROR(SUMIFS(RODRIGO!$N$2:$N$2,RODRIGO!$H$2:$H$2,"SALIDA",RODRIGO!$J$2:$J$2,$B124),0)</f>
        <v>0</v>
      </c>
      <c r="J124" s="62">
        <f>IFERROR(SUMIFS(MOY!$N$45:$N$63,MOY!$H$45:$H$63,"SALIDA",MOY!$J$45:$J$63,$B124),0)</f>
        <v>0</v>
      </c>
      <c r="K124" s="62">
        <f>IFERROR(SUMIFS('NORMA RUTH'!$N$63:$N$81,'NORMA RUTH'!$H$63:$H$81,"SALIDA",'NORMA RUTH'!$J$63:$J$81,$B124),0)</f>
        <v>0</v>
      </c>
      <c r="L124" s="62">
        <f>IFERROR(SUMIFS(VALERIA!$N$44:$N$57,VALERIA!$H$44:$H$57,"SALIDA",VALERIA!$J$44:$J$57,$B124),0)</f>
        <v>0</v>
      </c>
      <c r="M124" s="62">
        <f>IFERROR(SUMIFS('MANUEL BANAMEX'!$N$77:$N$105,'MANUEL BANAMEX'!$H$77:$H$105,"SALIDA",'MANUEL BANAMEX'!$J$77:$J$105,$B124),0)</f>
        <v>0</v>
      </c>
      <c r="N124" s="62">
        <f>IFERROR(SUMIFS(ROBERTO!$N$2:$N$2,ROBERTO!$H$2:$H$2,"SALIDA",ROBERTO!$J$2:$J$2,$B124),0)</f>
        <v>0</v>
      </c>
      <c r="O124" s="62">
        <f>IFERROR(SUMIFS(JUAN!$N$80:$N$83,JUAN!$H$80:$H$83,"SALIDA",JUAN!$J$80:$J$83,$B124),0)</f>
        <v>0</v>
      </c>
      <c r="P124" s="62">
        <f>IFERROR(SUMIFS('NORMA SANCHEZ'!$N$74:$N$77,'NORMA SANCHEZ'!$H$74:$H$77,"SALIDA",'NORMA SANCHEZ'!$J$74:$J$77,$B124),0)</f>
        <v>0</v>
      </c>
      <c r="Q124" s="62">
        <f>IFERROR(SUMIFS('JOSE CARLOS'!$N$76:$N$77,'JOSE CARLOS'!$H$76:$H$77,"SALIDA",'JOSE CARLOS'!$J$76:$J$77,$B124),0)</f>
        <v>0</v>
      </c>
      <c r="R124" s="62">
        <f>IFERROR(SUMIFS('LUIS ENRIQUE '!$N$64:$N$65,'LUIS ENRIQUE '!$H$64:$H$65,"SALIDA",'LUIS ENRIQUE '!$J$64:$J$65,$B124),0)</f>
        <v>0</v>
      </c>
      <c r="S124" s="62">
        <f>IFERROR(SUMIFS(CESARIA!$N$84:$N$87,CESARIA!$H$84:$H$87,"SALIDA",CESARIA!$J$84:$J$87,$B124),0)</f>
        <v>0</v>
      </c>
      <c r="T124" s="62">
        <f>IFERROR(SUMIFS(ALAN!$N$82:$N$83,ALAN!$H$82:$H$83,"SALIDA",ALAN!$J$82:$J$83,$B124),0)</f>
        <v>0</v>
      </c>
      <c r="U124" s="62">
        <f>IFERROR(SUMIFS(ELVIA!$N$58:$N$66,ELVIA!$H$58:$H$66,"SALIDA",ELVIA!$J$58:$J$66,$B124),0)</f>
        <v>0</v>
      </c>
      <c r="V124" s="62">
        <f>IFERROR(SUMIFS(CAJA!$N$4578:$N$5282,CAJA!$H$4578:$H$5282,"SALIDA",CAJA!$J$4578:$J$5282,$B124),0)</f>
        <v>0</v>
      </c>
      <c r="W124" s="62">
        <f>IFERROR(SUMIFS('CAJA TIGRES'!$N$1269:$N$1433,'CAJA TIGRES'!$H$1269:$H$1433,"SALIDA",'CAJA TIGRES'!$J$1269:$J$1433,$B124),0)</f>
        <v>0</v>
      </c>
      <c r="X124" s="62">
        <f>IFERROR(SUMIFS(RESERVA!$N$14:$N$14,RESERVA!$H$14:$H$14,"SALIDA",RESERVA!$J$14:$J$14,$B124),0)</f>
        <v>0</v>
      </c>
      <c r="Y124" s="96">
        <f t="shared" si="28"/>
        <v>0</v>
      </c>
      <c r="Z124" s="96">
        <f>Y124+'JUL25'!Z124</f>
        <v>0</v>
      </c>
    </row>
    <row r="125" spans="1:26" x14ac:dyDescent="0.3">
      <c r="B125" s="63" t="s">
        <v>170</v>
      </c>
      <c r="C125" s="62">
        <f>IFERROR(SUMIFS('MGZ121'!$N$1022:'MGZ121'!$N$1194,'MGZ121'!$H$1022:$H$1194,"SALIDA",'MGZ121'!$J$1022:$J$1194,B125),0)</f>
        <v>0</v>
      </c>
      <c r="D125" s="62">
        <f>IFERROR(SUMIFS('MGZ BBVA'!$N$973:$N$1145,'MGZ BBVA'!$H$973:$H$1145,"SALIDA",'MGZ BBVA'!$J$973:$J$1145,$B125),0)</f>
        <v>0</v>
      </c>
      <c r="E125" s="62">
        <f>IFERROR(SUMIFS('MGZ DOLARES'!$N$2:$N$2,'MGZ DOLARES'!$F$2:$F$2,"SALIDA",'MGZ DOLARES'!$J$2:$J$2,$B125),0)</f>
        <v>0</v>
      </c>
      <c r="F125" s="62">
        <f>IFERROR(SUMIFS('MGZ BAJIO'!$N$69:$N$69,'MGZ BAJIO'!$H$69:$H$69,"SALIDA",'MGZ BAJIO'!$J$69:$J$69,$B125),0)</f>
        <v>0</v>
      </c>
      <c r="G125" s="62">
        <f>IFERROR(SUMIFS('VICTOR BANAMEX'!$N$387:$N$458,'VICTOR BANAMEX'!$H$387:$H$458,"SALIDA",'VICTOR BANAMEX'!$J$387:$J$458,$B125),0)</f>
        <v>0</v>
      </c>
      <c r="H125" s="62">
        <f>IFERROR(SUMIFS('VICTOR BANORTE'!$N$77:$N$89,'VICTOR BANORTE'!$H$77:$H$89,"SALIDA",'VICTOR BANORTE'!$J$77:$J$89,$B125),0)</f>
        <v>0</v>
      </c>
      <c r="I125" s="62">
        <f>IFERROR(SUMIFS(RODRIGO!$N$2:$N$2,RODRIGO!$H$2:$H$2,"SALIDA",RODRIGO!$J$2:$J$2,$B125),0)</f>
        <v>0</v>
      </c>
      <c r="J125" s="62">
        <f>IFERROR(SUMIFS(MOY!$N$45:$N$63,MOY!$H$45:$H$63,"SALIDA",MOY!$J$45:$J$63,$B125),0)</f>
        <v>0</v>
      </c>
      <c r="K125" s="62">
        <f>IFERROR(SUMIFS('NORMA RUTH'!$N$63:$N$81,'NORMA RUTH'!$H$63:$H$81,"SALIDA",'NORMA RUTH'!$J$63:$J$81,$B125),0)</f>
        <v>0</v>
      </c>
      <c r="L125" s="62">
        <f>IFERROR(SUMIFS(VALERIA!$N$44:$N$57,VALERIA!$H$44:$H$57,"SALIDA",VALERIA!$J$44:$J$57,$B125),0)</f>
        <v>0</v>
      </c>
      <c r="M125" s="62">
        <f>IFERROR(SUMIFS('MANUEL BANAMEX'!$N$77:$N$105,'MANUEL BANAMEX'!$H$77:$H$105,"SALIDA",'MANUEL BANAMEX'!$J$77:$J$105,$B125),0)</f>
        <v>0</v>
      </c>
      <c r="N125" s="62">
        <f>IFERROR(SUMIFS(ROBERTO!$N$2:$N$2,ROBERTO!$H$2:$H$2,"SALIDA",ROBERTO!$J$2:$J$2,$B125),0)</f>
        <v>0</v>
      </c>
      <c r="O125" s="62">
        <f>IFERROR(SUMIFS(JUAN!$N$80:$N$83,JUAN!$H$80:$H$83,"SALIDA",JUAN!$J$80:$J$83,$B125),0)</f>
        <v>0</v>
      </c>
      <c r="P125" s="62">
        <f>IFERROR(SUMIFS('NORMA SANCHEZ'!$N$74:$N$77,'NORMA SANCHEZ'!$H$74:$H$77,"SALIDA",'NORMA SANCHEZ'!$J$74:$J$77,$B125),0)</f>
        <v>0</v>
      </c>
      <c r="Q125" s="62">
        <f>IFERROR(SUMIFS('JOSE CARLOS'!$N$76:$N$77,'JOSE CARLOS'!$H$76:$H$77,"SALIDA",'JOSE CARLOS'!$J$76:$J$77,$B125),0)</f>
        <v>0</v>
      </c>
      <c r="R125" s="62">
        <f>IFERROR(SUMIFS('LUIS ENRIQUE '!$N$64:$N$65,'LUIS ENRIQUE '!$H$64:$H$65,"SALIDA",'LUIS ENRIQUE '!$J$64:$J$65,$B125),0)</f>
        <v>0</v>
      </c>
      <c r="S125" s="62">
        <f>IFERROR(SUMIFS(CESARIA!$N$84:$N$87,CESARIA!$H$84:$H$87,"SALIDA",CESARIA!$J$84:$J$87,$B125),0)</f>
        <v>0</v>
      </c>
      <c r="T125" s="62">
        <f>IFERROR(SUMIFS(ALAN!$N$82:$N$83,ALAN!$H$82:$H$83,"SALIDA",ALAN!$J$82:$J$83,$B125),0)</f>
        <v>0</v>
      </c>
      <c r="U125" s="62">
        <f>IFERROR(SUMIFS(ELVIA!$N$58:$N$66,ELVIA!$H$58:$H$66,"SALIDA",ELVIA!$J$58:$J$66,$B125),0)</f>
        <v>0</v>
      </c>
      <c r="V125" s="62">
        <f>IFERROR(SUMIFS(CAJA!$N$4578:$N$5282,CAJA!$H$4578:$H$5282,"SALIDA",CAJA!$J$4578:$J$5282,$B125),0)</f>
        <v>0</v>
      </c>
      <c r="W125" s="62">
        <f>IFERROR(SUMIFS('CAJA TIGRES'!$N$1269:$N$1433,'CAJA TIGRES'!$H$1269:$H$1433,"SALIDA",'CAJA TIGRES'!$J$1269:$J$1433,$B125),0)</f>
        <v>0</v>
      </c>
      <c r="X125" s="62">
        <f>IFERROR(SUMIFS(RESERVA!$N$14:$N$14,RESERVA!$H$14:$H$14,"SALIDA",RESERVA!$J$14:$J$14,$B125),0)</f>
        <v>0</v>
      </c>
      <c r="Y125" s="96">
        <f t="shared" si="28"/>
        <v>0</v>
      </c>
      <c r="Z125" s="96">
        <f>Y125+'JUL25'!Z125</f>
        <v>305700</v>
      </c>
    </row>
    <row r="126" spans="1:26" x14ac:dyDescent="0.3">
      <c r="B126" s="63" t="s">
        <v>171</v>
      </c>
      <c r="C126" s="62">
        <f>IFERROR(SUMIFS('MGZ121'!$N$1022:'MGZ121'!$N$1194,'MGZ121'!$H$1022:$H$1194,"SALIDA",'MGZ121'!$J$1022:$J$1194,B126),0)</f>
        <v>815853.45</v>
      </c>
      <c r="D126" s="62">
        <f>IFERROR(SUMIFS('MGZ BBVA'!$N$973:$N$1145,'MGZ BBVA'!$H$973:$H$1145,"SALIDA",'MGZ BBVA'!$J$973:$J$1145,$B126),0)</f>
        <v>639975.28</v>
      </c>
      <c r="E126" s="62">
        <f>IFERROR(SUMIFS('MGZ DOLARES'!$N$2:$N$2,'MGZ DOLARES'!$F$2:$F$2,"SALIDA",'MGZ DOLARES'!$J$2:$J$2,$B126),0)</f>
        <v>0</v>
      </c>
      <c r="F126" s="62">
        <f>IFERROR(SUMIFS('MGZ BAJIO'!$N$69:$N$69,'MGZ BAJIO'!$H$69:$H$69,"SALIDA",'MGZ BAJIO'!$J$69:$J$69,$B126),0)</f>
        <v>0</v>
      </c>
      <c r="G126" s="62">
        <f>IFERROR(SUMIFS('VICTOR BANAMEX'!$N$387:$N$458,'VICTOR BANAMEX'!$H$387:$H$458,"SALIDA",'VICTOR BANAMEX'!$J$387:$J$458,$B126),0)</f>
        <v>0</v>
      </c>
      <c r="H126" s="62">
        <f>IFERROR(SUMIFS('VICTOR BANORTE'!$N$77:$N$89,'VICTOR BANORTE'!$H$77:$H$89,"SALIDA",'VICTOR BANORTE'!$J$77:$J$89,$B126),0)</f>
        <v>0</v>
      </c>
      <c r="I126" s="62">
        <f>IFERROR(SUMIFS(RODRIGO!$N$2:$N$2,RODRIGO!$H$2:$H$2,"SALIDA",RODRIGO!$J$2:$J$2,$B126),0)</f>
        <v>0</v>
      </c>
      <c r="J126" s="62">
        <f>IFERROR(SUMIFS(MOY!$N$45:$N$63,MOY!$H$45:$H$63,"SALIDA",MOY!$J$45:$J$63,$B126),0)</f>
        <v>0</v>
      </c>
      <c r="K126" s="62">
        <f>IFERROR(SUMIFS('NORMA RUTH'!$N$63:$N$81,'NORMA RUTH'!$H$63:$H$81,"SALIDA",'NORMA RUTH'!$J$63:$J$81,$B126),0)</f>
        <v>52000</v>
      </c>
      <c r="L126" s="62">
        <f>IFERROR(SUMIFS(VALERIA!$N$44:$N$57,VALERIA!$H$44:$H$57,"SALIDA",VALERIA!$J$44:$J$57,$B126),0)</f>
        <v>0</v>
      </c>
      <c r="M126" s="62">
        <f>IFERROR(SUMIFS('MANUEL BANAMEX'!$N$77:$N$105,'MANUEL BANAMEX'!$H$77:$H$105,"SALIDA",'MANUEL BANAMEX'!$J$77:$J$105,$B126),0)</f>
        <v>0</v>
      </c>
      <c r="N126" s="62">
        <f>IFERROR(SUMIFS(ROBERTO!$N$2:$N$2,ROBERTO!$H$2:$H$2,"SALIDA",ROBERTO!$J$2:$J$2,$B126),0)</f>
        <v>0</v>
      </c>
      <c r="O126" s="62">
        <f>IFERROR(SUMIFS(JUAN!$N$80:$N$83,JUAN!$H$80:$H$83,"SALIDA",JUAN!$J$80:$J$83,$B126),0)</f>
        <v>0</v>
      </c>
      <c r="P126" s="62">
        <f>IFERROR(SUMIFS('NORMA SANCHEZ'!$N$74:$N$77,'NORMA SANCHEZ'!$H$74:$H$77,"SALIDA",'NORMA SANCHEZ'!$J$74:$J$77,$B126),0)</f>
        <v>0</v>
      </c>
      <c r="Q126" s="62">
        <f>IFERROR(SUMIFS('JOSE CARLOS'!$N$76:$N$77,'JOSE CARLOS'!$H$76:$H$77,"SALIDA",'JOSE CARLOS'!$J$76:$J$77,$B126),0)</f>
        <v>0</v>
      </c>
      <c r="R126" s="62">
        <f>IFERROR(SUMIFS('LUIS ENRIQUE '!$N$64:$N$65,'LUIS ENRIQUE '!$H$64:$H$65,"SALIDA",'LUIS ENRIQUE '!$J$64:$J$65,$B126),0)</f>
        <v>0</v>
      </c>
      <c r="S126" s="62">
        <f>IFERROR(SUMIFS(CESARIA!$N$84:$N$87,CESARIA!$H$84:$H$87,"SALIDA",CESARIA!$J$84:$J$87,$B126),0)</f>
        <v>0</v>
      </c>
      <c r="T126" s="62">
        <f>IFERROR(SUMIFS(ALAN!$N$82:$N$83,ALAN!$H$82:$H$83,"SALIDA",ALAN!$J$82:$J$83,$B126),0)</f>
        <v>0</v>
      </c>
      <c r="U126" s="62">
        <f>IFERROR(SUMIFS(ELVIA!$N$58:$N$66,ELVIA!$H$58:$H$66,"SALIDA",ELVIA!$J$58:$J$66,$B126),0)</f>
        <v>0</v>
      </c>
      <c r="V126" s="62">
        <f>IFERROR(SUMIFS(CAJA!$N$4578:$N$5282,CAJA!$H$4578:$H$5282,"SALIDA",CAJA!$J$4578:$J$5282,$B126),0)</f>
        <v>0</v>
      </c>
      <c r="W126" s="62">
        <f>IFERROR(SUMIFS('CAJA TIGRES'!$N$1269:$N$1433,'CAJA TIGRES'!$H$1269:$H$1433,"SALIDA",'CAJA TIGRES'!$J$1269:$J$1433,$B126),0)</f>
        <v>0</v>
      </c>
      <c r="X126" s="62">
        <f>IFERROR(SUMIFS(RESERVA!$N$14:$N$14,RESERVA!$H$14:$H$14,"SALIDA",RESERVA!$J$14:$J$14,$B126),0)</f>
        <v>0</v>
      </c>
      <c r="Y126" s="96">
        <f t="shared" si="28"/>
        <v>1507828.73</v>
      </c>
      <c r="Z126" s="96">
        <f>Y126+'JUL25'!Z126</f>
        <v>12409939.66</v>
      </c>
    </row>
    <row r="127" spans="1:26" x14ac:dyDescent="0.3">
      <c r="B127" s="63" t="s">
        <v>172</v>
      </c>
      <c r="C127" s="62">
        <f>IFERROR(SUMIFS('MGZ121'!$N$1022:'MGZ121'!$N$1194,'MGZ121'!$H$1022:$H$1194,"SALIDA",'MGZ121'!$J$1022:$J$1194,B127),0)</f>
        <v>0</v>
      </c>
      <c r="D127" s="62">
        <f>IFERROR(SUMIFS('MGZ BBVA'!$N$973:$N$1145,'MGZ BBVA'!$H$973:$H$1145,"SALIDA",'MGZ BBVA'!$J$973:$J$1145,$B127),0)</f>
        <v>0</v>
      </c>
      <c r="E127" s="62">
        <f>IFERROR(SUMIFS('MGZ DOLARES'!$N$2:$N$2,'MGZ DOLARES'!$F$2:$F$2,"SALIDA",'MGZ DOLARES'!$J$2:$J$2,$B127),0)</f>
        <v>0</v>
      </c>
      <c r="F127" s="62">
        <f>IFERROR(SUMIFS('MGZ BAJIO'!$N$69:$N$69,'MGZ BAJIO'!$H$69:$H$69,"SALIDA",'MGZ BAJIO'!$J$69:$J$69,$B127),0)</f>
        <v>0</v>
      </c>
      <c r="G127" s="62">
        <f>IFERROR(SUMIFS('VICTOR BANAMEX'!$N$387:$N$458,'VICTOR BANAMEX'!$H$387:$H$458,"SALIDA",'VICTOR BANAMEX'!$J$387:$J$458,$B127),0)</f>
        <v>67000</v>
      </c>
      <c r="H127" s="62">
        <f>IFERROR(SUMIFS('VICTOR BANORTE'!$N$77:$N$89,'VICTOR BANORTE'!$H$77:$H$89,"SALIDA",'VICTOR BANORTE'!$J$77:$J$89,$B127),0)</f>
        <v>0</v>
      </c>
      <c r="I127" s="62">
        <f>IFERROR(SUMIFS(RODRIGO!$N$2:$N$2,RODRIGO!$H$2:$H$2,"SALIDA",RODRIGO!$J$2:$J$2,$B127),0)</f>
        <v>0</v>
      </c>
      <c r="J127" s="62">
        <f>IFERROR(SUMIFS(MOY!$N$45:$N$63,MOY!$H$45:$H$63,"SALIDA",MOY!$J$45:$J$63,$B127),0)</f>
        <v>0</v>
      </c>
      <c r="K127" s="62">
        <f>IFERROR(SUMIFS('NORMA RUTH'!$N$63:$N$81,'NORMA RUTH'!$H$63:$H$81,"SALIDA",'NORMA RUTH'!$J$63:$J$81,$B127),0)</f>
        <v>0</v>
      </c>
      <c r="L127" s="62">
        <f>IFERROR(SUMIFS(VALERIA!$N$44:$N$57,VALERIA!$H$44:$H$57,"SALIDA",VALERIA!$J$44:$J$57,$B127),0)</f>
        <v>0</v>
      </c>
      <c r="M127" s="62">
        <f>IFERROR(SUMIFS('MANUEL BANAMEX'!$N$77:$N$105,'MANUEL BANAMEX'!$H$77:$H$105,"SALIDA",'MANUEL BANAMEX'!$J$77:$J$105,$B127),0)</f>
        <v>0</v>
      </c>
      <c r="N127" s="62">
        <f>IFERROR(SUMIFS(ROBERTO!$N$2:$N$2,ROBERTO!$H$2:$H$2,"SALIDA",ROBERTO!$J$2:$J$2,$B127),0)</f>
        <v>0</v>
      </c>
      <c r="O127" s="62">
        <f>IFERROR(SUMIFS(JUAN!$N$80:$N$83,JUAN!$H$80:$H$83,"SALIDA",JUAN!$J$80:$J$83,$B127),0)</f>
        <v>0</v>
      </c>
      <c r="P127" s="62">
        <f>IFERROR(SUMIFS('NORMA SANCHEZ'!$N$74:$N$77,'NORMA SANCHEZ'!$H$74:$H$77,"SALIDA",'NORMA SANCHEZ'!$J$74:$J$77,$B127),0)</f>
        <v>0</v>
      </c>
      <c r="Q127" s="62">
        <f>IFERROR(SUMIFS('JOSE CARLOS'!$N$76:$N$77,'JOSE CARLOS'!$H$76:$H$77,"SALIDA",'JOSE CARLOS'!$J$76:$J$77,$B127),0)</f>
        <v>0</v>
      </c>
      <c r="R127" s="62">
        <f>IFERROR(SUMIFS('LUIS ENRIQUE '!$N$64:$N$65,'LUIS ENRIQUE '!$H$64:$H$65,"SALIDA",'LUIS ENRIQUE '!$J$64:$J$65,$B127),0)</f>
        <v>0</v>
      </c>
      <c r="S127" s="62">
        <f>IFERROR(SUMIFS(CESARIA!$N$84:$N$87,CESARIA!$H$84:$H$87,"SALIDA",CESARIA!$J$84:$J$87,$B127),0)</f>
        <v>0</v>
      </c>
      <c r="T127" s="62">
        <f>IFERROR(SUMIFS(ALAN!$N$82:$N$83,ALAN!$H$82:$H$83,"SALIDA",ALAN!$J$82:$J$83,$B127),0)</f>
        <v>0</v>
      </c>
      <c r="U127" s="62">
        <f>IFERROR(SUMIFS(ELVIA!$N$58:$N$66,ELVIA!$H$58:$H$66,"SALIDA",ELVIA!$J$58:$J$66,$B127),0)</f>
        <v>0</v>
      </c>
      <c r="V127" s="62">
        <f>IFERROR(SUMIFS(CAJA!$N$4578:$N$5282,CAJA!$H$4578:$H$5282,"SALIDA",CAJA!$J$4578:$J$5282,$B127),0)</f>
        <v>0</v>
      </c>
      <c r="W127" s="62">
        <f>IFERROR(SUMIFS('CAJA TIGRES'!$N$1269:$N$1433,'CAJA TIGRES'!$H$1269:$H$1433,"SALIDA",'CAJA TIGRES'!$J$1269:$J$1433,$B127),0)</f>
        <v>0</v>
      </c>
      <c r="X127" s="62">
        <f>IFERROR(SUMIFS(RESERVA!$N$14:$N$14,RESERVA!$H$14:$H$14,"SALIDA",RESERVA!$J$14:$J$14,$B127),0)</f>
        <v>0</v>
      </c>
      <c r="Y127" s="96">
        <f t="shared" si="28"/>
        <v>67000</v>
      </c>
      <c r="Z127" s="96">
        <f>Y127+'JUL25'!Z127</f>
        <v>689260</v>
      </c>
    </row>
    <row r="128" spans="1:26" x14ac:dyDescent="0.3">
      <c r="B128" s="63" t="s">
        <v>195</v>
      </c>
      <c r="C128" s="62">
        <f>IFERROR(SUMIFS('MGZ121'!$N$1022:'MGZ121'!$N$1194,'MGZ121'!$H$1022:$H$1194,"SALIDA",'MGZ121'!$J$1022:$J$1194,B128),0)</f>
        <v>0</v>
      </c>
      <c r="D128" s="62">
        <f>IFERROR(SUMIFS('MGZ BBVA'!$N$973:$N$1145,'MGZ BBVA'!$H$973:$H$1145,"SALIDA",'MGZ BBVA'!$J$973:$J$1145,$B128),0)</f>
        <v>0</v>
      </c>
      <c r="E128" s="62">
        <f>IFERROR(SUMIFS('MGZ DOLARES'!$N$2:$N$2,'MGZ DOLARES'!$F$2:$F$2,"SALIDA",'MGZ DOLARES'!$J$2:$J$2,$B128),0)</f>
        <v>0</v>
      </c>
      <c r="F128" s="62">
        <f>IFERROR(SUMIFS('MGZ BAJIO'!$N$69:$N$69,'MGZ BAJIO'!$H$69:$H$69,"SALIDA",'MGZ BAJIO'!$J$69:$J$69,$B128),0)</f>
        <v>0</v>
      </c>
      <c r="G128" s="62">
        <f>IFERROR(SUMIFS('VICTOR BANAMEX'!$N$387:$N$458,'VICTOR BANAMEX'!$H$387:$H$458,"SALIDA",'VICTOR BANAMEX'!$J$387:$J$458,$B128),0)</f>
        <v>0</v>
      </c>
      <c r="H128" s="62">
        <f>IFERROR(SUMIFS('VICTOR BANORTE'!$N$77:$N$89,'VICTOR BANORTE'!$H$77:$H$89,"SALIDA",'VICTOR BANORTE'!$J$77:$J$89,$B128),0)</f>
        <v>0</v>
      </c>
      <c r="I128" s="62">
        <f>IFERROR(SUMIFS(RODRIGO!$N$2:$N$2,RODRIGO!$H$2:$H$2,"SALIDA",RODRIGO!$J$2:$J$2,$B128),0)</f>
        <v>0</v>
      </c>
      <c r="J128" s="62">
        <f>IFERROR(SUMIFS(MOY!$N$45:$N$63,MOY!$H$45:$H$63,"SALIDA",MOY!$J$45:$J$63,$B128),0)</f>
        <v>0</v>
      </c>
      <c r="K128" s="62">
        <f>IFERROR(SUMIFS('NORMA RUTH'!$N$63:$N$81,'NORMA RUTH'!$H$63:$H$81,"SALIDA",'NORMA RUTH'!$J$63:$J$81,$B128),0)</f>
        <v>0</v>
      </c>
      <c r="L128" s="62">
        <f>IFERROR(SUMIFS(VALERIA!$N$44:$N$57,VALERIA!$H$44:$H$57,"SALIDA",VALERIA!$J$44:$J$57,$B128),0)</f>
        <v>0</v>
      </c>
      <c r="M128" s="62">
        <f>IFERROR(SUMIFS('MANUEL BANAMEX'!$N$77:$N$105,'MANUEL BANAMEX'!$H$77:$H$105,"SALIDA",'MANUEL BANAMEX'!$J$77:$J$105,$B128),0)</f>
        <v>0</v>
      </c>
      <c r="N128" s="62">
        <f>IFERROR(SUMIFS(ROBERTO!$N$2:$N$2,ROBERTO!$H$2:$H$2,"SALIDA",ROBERTO!$J$2:$J$2,$B128),0)</f>
        <v>0</v>
      </c>
      <c r="O128" s="62">
        <f>IFERROR(SUMIFS(JUAN!$N$80:$N$83,JUAN!$H$80:$H$83,"SALIDA",JUAN!$J$80:$J$83,$B128),0)</f>
        <v>0</v>
      </c>
      <c r="P128" s="62">
        <f>IFERROR(SUMIFS('NORMA SANCHEZ'!$N$74:$N$77,'NORMA SANCHEZ'!$H$74:$H$77,"SALIDA",'NORMA SANCHEZ'!$J$74:$J$77,$B128),0)</f>
        <v>0</v>
      </c>
      <c r="Q128" s="62">
        <f>IFERROR(SUMIFS('JOSE CARLOS'!$N$76:$N$77,'JOSE CARLOS'!$H$76:$H$77,"SALIDA",'JOSE CARLOS'!$J$76:$J$77,$B128),0)</f>
        <v>0</v>
      </c>
      <c r="R128" s="62">
        <f>IFERROR(SUMIFS('LUIS ENRIQUE '!$N$64:$N$65,'LUIS ENRIQUE '!$H$64:$H$65,"SALIDA",'LUIS ENRIQUE '!$J$64:$J$65,$B128),0)</f>
        <v>0</v>
      </c>
      <c r="S128" s="62">
        <f>IFERROR(SUMIFS(CESARIA!$N$84:$N$87,CESARIA!$H$84:$H$87,"SALIDA",CESARIA!$J$84:$J$87,$B128),0)</f>
        <v>0</v>
      </c>
      <c r="T128" s="62">
        <f>IFERROR(SUMIFS(ALAN!$N$82:$N$83,ALAN!$H$82:$H$83,"SALIDA",ALAN!$J$82:$J$83,$B128),0)</f>
        <v>0</v>
      </c>
      <c r="U128" s="62">
        <f>IFERROR(SUMIFS(ELVIA!$N$58:$N$66,ELVIA!$H$58:$H$66,"SALIDA",ELVIA!$J$58:$J$66,$B128),0)</f>
        <v>0</v>
      </c>
      <c r="V128" s="62">
        <f>IFERROR(SUMIFS(CAJA!$N$4578:$N$5282,CAJA!$H$4578:$H$5282,"SALIDA",CAJA!$J$4578:$J$5282,$B128),0)</f>
        <v>0</v>
      </c>
      <c r="W128" s="62">
        <f>IFERROR(SUMIFS('CAJA TIGRES'!$N$1269:$N$1433,'CAJA TIGRES'!$H$1269:$H$1433,"SALIDA",'CAJA TIGRES'!$J$1269:$J$1433,$B128),0)</f>
        <v>0</v>
      </c>
      <c r="X128" s="62">
        <f>IFERROR(SUMIFS(RESERVA!$N$14:$N$14,RESERVA!$H$14:$H$14,"SALIDA",RESERVA!$J$14:$J$14,$B128),0)</f>
        <v>0</v>
      </c>
      <c r="Y128" s="96">
        <f t="shared" si="28"/>
        <v>0</v>
      </c>
      <c r="Z128" s="96">
        <f>Y128+'JUL25'!Z128</f>
        <v>0</v>
      </c>
    </row>
    <row r="129" spans="1:26" x14ac:dyDescent="0.3">
      <c r="B129" s="63" t="s">
        <v>173</v>
      </c>
      <c r="C129" s="62">
        <f>IFERROR(SUMIFS('MGZ121'!$N$1022:'MGZ121'!$N$1194,'MGZ121'!$H$1022:$H$1194,"SALIDA",'MGZ121'!$J$1022:$J$1194,B129),0)</f>
        <v>0</v>
      </c>
      <c r="D129" s="62">
        <f>IFERROR(SUMIFS('MGZ BBVA'!$N$973:$N$1145,'MGZ BBVA'!$H$973:$H$1145,"SALIDA",'MGZ BBVA'!$J$973:$J$1145,$B129),0)</f>
        <v>0</v>
      </c>
      <c r="E129" s="62">
        <f>IFERROR(SUMIFS('MGZ DOLARES'!$N$2:$N$2,'MGZ DOLARES'!$F$2:$F$2,"SALIDA",'MGZ DOLARES'!$J$2:$J$2,$B129),0)</f>
        <v>0</v>
      </c>
      <c r="F129" s="62">
        <f>IFERROR(SUMIFS('MGZ BAJIO'!$N$69:$N$69,'MGZ BAJIO'!$H$69:$H$69,"SALIDA",'MGZ BAJIO'!$J$69:$J$69,$B129),0)</f>
        <v>0</v>
      </c>
      <c r="G129" s="62">
        <f>IFERROR(SUMIFS('VICTOR BANAMEX'!$N$387:$N$458,'VICTOR BANAMEX'!$H$387:$H$458,"SALIDA",'VICTOR BANAMEX'!$J$387:$J$458,$B129),0)</f>
        <v>0</v>
      </c>
      <c r="H129" s="62">
        <f>IFERROR(SUMIFS('VICTOR BANORTE'!$N$77:$N$89,'VICTOR BANORTE'!$H$77:$H$89,"SALIDA",'VICTOR BANORTE'!$J$77:$J$89,$B129),0)</f>
        <v>0</v>
      </c>
      <c r="I129" s="62">
        <f>IFERROR(SUMIFS(RODRIGO!$N$2:$N$2,RODRIGO!$H$2:$H$2,"SALIDA",RODRIGO!$J$2:$J$2,$B129),0)</f>
        <v>0</v>
      </c>
      <c r="J129" s="62">
        <f>IFERROR(SUMIFS(MOY!$N$45:$N$63,MOY!$H$45:$H$63,"SALIDA",MOY!$J$45:$J$63,$B129),0)</f>
        <v>0</v>
      </c>
      <c r="K129" s="62">
        <f>IFERROR(SUMIFS('NORMA RUTH'!$N$63:$N$81,'NORMA RUTH'!$H$63:$H$81,"SALIDA",'NORMA RUTH'!$J$63:$J$81,$B129),0)</f>
        <v>0</v>
      </c>
      <c r="L129" s="62">
        <f>IFERROR(SUMIFS(VALERIA!$N$44:$N$57,VALERIA!$H$44:$H$57,"SALIDA",VALERIA!$J$44:$J$57,$B129),0)</f>
        <v>0</v>
      </c>
      <c r="M129" s="62">
        <f>IFERROR(SUMIFS('MANUEL BANAMEX'!$N$77:$N$105,'MANUEL BANAMEX'!$H$77:$H$105,"SALIDA",'MANUEL BANAMEX'!$J$77:$J$105,$B129),0)</f>
        <v>0</v>
      </c>
      <c r="N129" s="62">
        <f>IFERROR(SUMIFS(ROBERTO!$N$2:$N$2,ROBERTO!$H$2:$H$2,"SALIDA",ROBERTO!$J$2:$J$2,$B129),0)</f>
        <v>0</v>
      </c>
      <c r="O129" s="62">
        <f>IFERROR(SUMIFS(JUAN!$N$80:$N$83,JUAN!$H$80:$H$83,"SALIDA",JUAN!$J$80:$J$83,$B129),0)</f>
        <v>0</v>
      </c>
      <c r="P129" s="62">
        <f>IFERROR(SUMIFS('NORMA SANCHEZ'!$N$74:$N$77,'NORMA SANCHEZ'!$H$74:$H$77,"SALIDA",'NORMA SANCHEZ'!$J$74:$J$77,$B129),0)</f>
        <v>0</v>
      </c>
      <c r="Q129" s="62">
        <f>IFERROR(SUMIFS('JOSE CARLOS'!$N$76:$N$77,'JOSE CARLOS'!$H$76:$H$77,"SALIDA",'JOSE CARLOS'!$J$76:$J$77,$B129),0)</f>
        <v>0</v>
      </c>
      <c r="R129" s="62">
        <f>IFERROR(SUMIFS('LUIS ENRIQUE '!$N$64:$N$65,'LUIS ENRIQUE '!$H$64:$H$65,"SALIDA",'LUIS ENRIQUE '!$J$64:$J$65,$B129),0)</f>
        <v>0</v>
      </c>
      <c r="S129" s="62">
        <f>IFERROR(SUMIFS(CESARIA!$N$84:$N$87,CESARIA!$H$84:$H$87,"SALIDA",CESARIA!$J$84:$J$87,$B129),0)</f>
        <v>0</v>
      </c>
      <c r="T129" s="62">
        <f>IFERROR(SUMIFS(ALAN!$N$82:$N$83,ALAN!$H$82:$H$83,"SALIDA",ALAN!$J$82:$J$83,$B129),0)</f>
        <v>0</v>
      </c>
      <c r="U129" s="62">
        <f>IFERROR(SUMIFS(ELVIA!$N$58:$N$66,ELVIA!$H$58:$H$66,"SALIDA",ELVIA!$J$58:$J$66,$B129),0)</f>
        <v>0</v>
      </c>
      <c r="V129" s="62">
        <f>IFERROR(SUMIFS(CAJA!$N$4578:$N$5282,CAJA!$H$4578:$H$5282,"SALIDA",CAJA!$J$4578:$J$5282,$B129),0)</f>
        <v>0</v>
      </c>
      <c r="W129" s="62">
        <f>IFERROR(SUMIFS('CAJA TIGRES'!$N$1269:$N$1433,'CAJA TIGRES'!$H$1269:$H$1433,"SALIDA",'CAJA TIGRES'!$J$1269:$J$1433,$B129),0)</f>
        <v>0</v>
      </c>
      <c r="X129" s="62">
        <f>IFERROR(SUMIFS(RESERVA!$N$14:$N$14,RESERVA!$H$14:$H$14,"SALIDA",RESERVA!$J$14:$J$14,$B129),0)</f>
        <v>0</v>
      </c>
      <c r="Y129" s="96">
        <f t="shared" si="28"/>
        <v>0</v>
      </c>
      <c r="Z129" s="96">
        <f>Y129+'JUL25'!Z129</f>
        <v>0</v>
      </c>
    </row>
    <row r="130" spans="1:26" x14ac:dyDescent="0.3">
      <c r="B130" s="63" t="s">
        <v>174</v>
      </c>
      <c r="C130" s="62">
        <f>IFERROR(SUMIFS('MGZ121'!$N$1022:'MGZ121'!$N$1194,'MGZ121'!$H$1022:$H$1194,"SALIDA",'MGZ121'!$J$1022:$J$1194,B130),0)</f>
        <v>1490400</v>
      </c>
      <c r="D130" s="62">
        <f>IFERROR(SUMIFS('MGZ BBVA'!$N$973:$N$1145,'MGZ BBVA'!$H$973:$H$1145,"SALIDA",'MGZ BBVA'!$J$973:$J$1145,$B130),0)</f>
        <v>0</v>
      </c>
      <c r="E130" s="62">
        <f>IFERROR(SUMIFS('MGZ DOLARES'!$N$2:$N$2,'MGZ DOLARES'!$F$2:$F$2,"SALIDA",'MGZ DOLARES'!$J$2:$J$2,$B130),0)</f>
        <v>0</v>
      </c>
      <c r="F130" s="62">
        <f>IFERROR(SUMIFS('MGZ BAJIO'!$N$69:$N$69,'MGZ BAJIO'!$H$69:$H$69,"SALIDA",'MGZ BAJIO'!$J$69:$J$69,$B130),0)</f>
        <v>0</v>
      </c>
      <c r="G130" s="62">
        <f>IFERROR(SUMIFS('VICTOR BANAMEX'!$N$387:$N$458,'VICTOR BANAMEX'!$H$387:$H$458,"SALIDA",'VICTOR BANAMEX'!$J$387:$J$458,$B130),0)</f>
        <v>0</v>
      </c>
      <c r="H130" s="62">
        <f>IFERROR(SUMIFS('VICTOR BANORTE'!$N$77:$N$89,'VICTOR BANORTE'!$H$77:$H$89,"SALIDA",'VICTOR BANORTE'!$J$77:$J$89,$B130),0)</f>
        <v>0</v>
      </c>
      <c r="I130" s="62">
        <f>IFERROR(SUMIFS(RODRIGO!$N$2:$N$2,RODRIGO!$H$2:$H$2,"SALIDA",RODRIGO!$J$2:$J$2,$B130),0)</f>
        <v>0</v>
      </c>
      <c r="J130" s="62">
        <f>IFERROR(SUMIFS(MOY!$N$45:$N$63,MOY!$H$45:$H$63,"SALIDA",MOY!$J$45:$J$63,$B130),0)</f>
        <v>0</v>
      </c>
      <c r="K130" s="62">
        <f>IFERROR(SUMIFS('NORMA RUTH'!$N$63:$N$81,'NORMA RUTH'!$H$63:$H$81,"SALIDA",'NORMA RUTH'!$J$63:$J$81,$B130),0)</f>
        <v>0</v>
      </c>
      <c r="L130" s="62">
        <f>IFERROR(SUMIFS(VALERIA!$N$44:$N$57,VALERIA!$H$44:$H$57,"SALIDA",VALERIA!$J$44:$J$57,$B130),0)</f>
        <v>0</v>
      </c>
      <c r="M130" s="62">
        <f>IFERROR(SUMIFS('MANUEL BANAMEX'!$N$77:$N$105,'MANUEL BANAMEX'!$H$77:$H$105,"SALIDA",'MANUEL BANAMEX'!$J$77:$J$105,$B130),0)</f>
        <v>0</v>
      </c>
      <c r="N130" s="62">
        <f>IFERROR(SUMIFS(ROBERTO!$N$2:$N$2,ROBERTO!$H$2:$H$2,"SALIDA",ROBERTO!$J$2:$J$2,$B130),0)</f>
        <v>0</v>
      </c>
      <c r="O130" s="62">
        <f>IFERROR(SUMIFS(JUAN!$N$80:$N$83,JUAN!$H$80:$H$83,"SALIDA",JUAN!$J$80:$J$83,$B130),0)</f>
        <v>0</v>
      </c>
      <c r="P130" s="62">
        <f>IFERROR(SUMIFS('NORMA SANCHEZ'!$N$74:$N$77,'NORMA SANCHEZ'!$H$74:$H$77,"SALIDA",'NORMA SANCHEZ'!$J$74:$J$77,$B130),0)</f>
        <v>0</v>
      </c>
      <c r="Q130" s="62">
        <f>IFERROR(SUMIFS('JOSE CARLOS'!$N$76:$N$77,'JOSE CARLOS'!$H$76:$H$77,"SALIDA",'JOSE CARLOS'!$J$76:$J$77,$B130),0)</f>
        <v>0</v>
      </c>
      <c r="R130" s="62">
        <f>IFERROR(SUMIFS('LUIS ENRIQUE '!$N$64:$N$65,'LUIS ENRIQUE '!$H$64:$H$65,"SALIDA",'LUIS ENRIQUE '!$J$64:$J$65,$B130),0)</f>
        <v>0</v>
      </c>
      <c r="S130" s="62">
        <f>IFERROR(SUMIFS(CESARIA!$N$84:$N$87,CESARIA!$H$84:$H$87,"SALIDA",CESARIA!$J$84:$J$87,$B130),0)</f>
        <v>0</v>
      </c>
      <c r="T130" s="62">
        <f>IFERROR(SUMIFS(ALAN!$N$82:$N$83,ALAN!$H$82:$H$83,"SALIDA",ALAN!$J$82:$J$83,$B130),0)</f>
        <v>0</v>
      </c>
      <c r="U130" s="62">
        <f>IFERROR(SUMIFS(ELVIA!$N$58:$N$66,ELVIA!$H$58:$H$66,"SALIDA",ELVIA!$J$58:$J$66,$B130),0)</f>
        <v>0</v>
      </c>
      <c r="V130" s="62">
        <f>IFERROR(SUMIFS(CAJA!$N$4578:$N$5282,CAJA!$H$4578:$H$5282,"SALIDA",CAJA!$J$4578:$J$5282,$B130),0)</f>
        <v>0</v>
      </c>
      <c r="W130" s="62">
        <f>IFERROR(SUMIFS('CAJA TIGRES'!$N$1269:$N$1433,'CAJA TIGRES'!$H$1269:$H$1433,"SALIDA",'CAJA TIGRES'!$J$1269:$J$1433,$B130),0)</f>
        <v>0</v>
      </c>
      <c r="X130" s="62">
        <f>IFERROR(SUMIFS(RESERVA!$N$14:$N$14,RESERVA!$H$14:$H$14,"SALIDA",RESERVA!$J$14:$J$14,$B130),0)</f>
        <v>0</v>
      </c>
      <c r="Y130" s="96">
        <f t="shared" si="28"/>
        <v>1490400</v>
      </c>
      <c r="Z130" s="96">
        <f>Y130+'JUL25'!Z130</f>
        <v>3476800</v>
      </c>
    </row>
    <row r="131" spans="1:26" x14ac:dyDescent="0.3">
      <c r="B131" s="63" t="s">
        <v>175</v>
      </c>
      <c r="C131" s="62">
        <f>IFERROR(SUMIFS('MGZ121'!$N$1022:'MGZ121'!$N$1194,'MGZ121'!$H$1022:$H$1194,"SALIDA",'MGZ121'!$J$1022:$J$1194,B131),0)</f>
        <v>1177300</v>
      </c>
      <c r="D131" s="62">
        <f>IFERROR(SUMIFS('MGZ BBVA'!$N$973:$N$1145,'MGZ BBVA'!$H$973:$H$1145,"SALIDA",'MGZ BBVA'!$J$973:$J$1145,$B131),0)</f>
        <v>0</v>
      </c>
      <c r="E131" s="62">
        <f>IFERROR(SUMIFS('MGZ DOLARES'!$N$2:$N$2,'MGZ DOLARES'!$F$2:$F$2,"SALIDA",'MGZ DOLARES'!$J$2:$J$2,$B131),0)</f>
        <v>0</v>
      </c>
      <c r="F131" s="62">
        <f>IFERROR(SUMIFS('MGZ BAJIO'!$N$69:$N$69,'MGZ BAJIO'!$H$69:$H$69,"SALIDA",'MGZ BAJIO'!$J$69:$J$69,$B131),0)</f>
        <v>0</v>
      </c>
      <c r="G131" s="62">
        <f>IFERROR(SUMIFS('VICTOR BANAMEX'!$N$387:$N$458,'VICTOR BANAMEX'!$H$387:$H$458,"SALIDA",'VICTOR BANAMEX'!$J$387:$J$458,$B131),0)</f>
        <v>0</v>
      </c>
      <c r="H131" s="62">
        <f>IFERROR(SUMIFS('VICTOR BANORTE'!$N$77:$N$89,'VICTOR BANORTE'!$H$77:$H$89,"SALIDA",'VICTOR BANORTE'!$J$77:$J$89,$B131),0)</f>
        <v>0</v>
      </c>
      <c r="I131" s="62">
        <f>IFERROR(SUMIFS(RODRIGO!$N$2:$N$2,RODRIGO!$H$2:$H$2,"SALIDA",RODRIGO!$J$2:$J$2,$B131),0)</f>
        <v>0</v>
      </c>
      <c r="J131" s="62">
        <f>IFERROR(SUMIFS(MOY!$N$45:$N$63,MOY!$H$45:$H$63,"SALIDA",MOY!$J$45:$J$63,$B131),0)</f>
        <v>0</v>
      </c>
      <c r="K131" s="62">
        <f>IFERROR(SUMIFS('NORMA RUTH'!$N$63:$N$81,'NORMA RUTH'!$H$63:$H$81,"SALIDA",'NORMA RUTH'!$J$63:$J$81,$B131),0)</f>
        <v>0</v>
      </c>
      <c r="L131" s="62">
        <f>IFERROR(SUMIFS(VALERIA!$N$44:$N$57,VALERIA!$H$44:$H$57,"SALIDA",VALERIA!$J$44:$J$57,$B131),0)</f>
        <v>0</v>
      </c>
      <c r="M131" s="62">
        <f>IFERROR(SUMIFS('MANUEL BANAMEX'!$N$77:$N$105,'MANUEL BANAMEX'!$H$77:$H$105,"SALIDA",'MANUEL BANAMEX'!$J$77:$J$105,$B131),0)</f>
        <v>0</v>
      </c>
      <c r="N131" s="62">
        <f>IFERROR(SUMIFS(ROBERTO!$N$2:$N$2,ROBERTO!$H$2:$H$2,"SALIDA",ROBERTO!$J$2:$J$2,$B131),0)</f>
        <v>0</v>
      </c>
      <c r="O131" s="62">
        <f>IFERROR(SUMIFS(JUAN!$N$80:$N$83,JUAN!$H$80:$H$83,"SALIDA",JUAN!$J$80:$J$83,$B131),0)</f>
        <v>0</v>
      </c>
      <c r="P131" s="62">
        <f>IFERROR(SUMIFS('NORMA SANCHEZ'!$N$74:$N$77,'NORMA SANCHEZ'!$H$74:$H$77,"SALIDA",'NORMA SANCHEZ'!$J$74:$J$77,$B131),0)</f>
        <v>0</v>
      </c>
      <c r="Q131" s="62">
        <f>IFERROR(SUMIFS('JOSE CARLOS'!$N$76:$N$77,'JOSE CARLOS'!$H$76:$H$77,"SALIDA",'JOSE CARLOS'!$J$76:$J$77,$B131),0)</f>
        <v>0</v>
      </c>
      <c r="R131" s="62">
        <f>IFERROR(SUMIFS('LUIS ENRIQUE '!$N$64:$N$65,'LUIS ENRIQUE '!$H$64:$H$65,"SALIDA",'LUIS ENRIQUE '!$J$64:$J$65,$B131),0)</f>
        <v>0</v>
      </c>
      <c r="S131" s="62">
        <f>IFERROR(SUMIFS(CESARIA!$N$84:$N$87,CESARIA!$H$84:$H$87,"SALIDA",CESARIA!$J$84:$J$87,$B131),0)</f>
        <v>0</v>
      </c>
      <c r="T131" s="62">
        <f>IFERROR(SUMIFS(ALAN!$N$82:$N$83,ALAN!$H$82:$H$83,"SALIDA",ALAN!$J$82:$J$83,$B131),0)</f>
        <v>0</v>
      </c>
      <c r="U131" s="62">
        <f>IFERROR(SUMIFS(ELVIA!$N$58:$N$66,ELVIA!$H$58:$H$66,"SALIDA",ELVIA!$J$58:$J$66,$B131),0)</f>
        <v>0</v>
      </c>
      <c r="V131" s="62">
        <f>IFERROR(SUMIFS(CAJA!$N$4578:$N$5282,CAJA!$H$4578:$H$5282,"SALIDA",CAJA!$J$4578:$J$5282,$B131),0)</f>
        <v>0</v>
      </c>
      <c r="W131" s="62">
        <f>IFERROR(SUMIFS('CAJA TIGRES'!$N$1269:$N$1433,'CAJA TIGRES'!$H$1269:$H$1433,"SALIDA",'CAJA TIGRES'!$J$1269:$J$1433,$B131),0)</f>
        <v>0</v>
      </c>
      <c r="X131" s="62">
        <f>IFERROR(SUMIFS(RESERVA!$N$14:$N$14,RESERVA!$H$14:$H$14,"SALIDA",RESERVA!$J$14:$J$14,$B131),0)</f>
        <v>0</v>
      </c>
      <c r="Y131" s="96">
        <f t="shared" si="28"/>
        <v>1177300</v>
      </c>
      <c r="Z131" s="96">
        <f>Y131+'JUL25'!Z131</f>
        <v>2621831.89</v>
      </c>
    </row>
    <row r="132" spans="1:26" x14ac:dyDescent="0.3">
      <c r="B132" s="63" t="s">
        <v>176</v>
      </c>
      <c r="C132" s="62">
        <f>IFERROR(SUMIFS('MGZ121'!$N$1022:'MGZ121'!$N$1194,'MGZ121'!$H$1022:$H$1194,"SALIDA",'MGZ121'!$J$1022:$J$1194,B132),0)</f>
        <v>892700</v>
      </c>
      <c r="D132" s="62">
        <f>IFERROR(SUMIFS('MGZ BBVA'!$N$973:$N$1145,'MGZ BBVA'!$H$973:$H$1145,"SALIDA",'MGZ BBVA'!$J$973:$J$1145,$B132),0)</f>
        <v>0</v>
      </c>
      <c r="E132" s="62">
        <f>IFERROR(SUMIFS('MGZ DOLARES'!$N$2:$N$2,'MGZ DOLARES'!$F$2:$F$2,"SALIDA",'MGZ DOLARES'!$J$2:$J$2,$B132),0)</f>
        <v>0</v>
      </c>
      <c r="F132" s="62">
        <f>IFERROR(SUMIFS('MGZ BAJIO'!$N$69:$N$69,'MGZ BAJIO'!$H$69:$H$69,"SALIDA",'MGZ BAJIO'!$J$69:$J$69,$B132),0)</f>
        <v>0</v>
      </c>
      <c r="G132" s="62">
        <f>IFERROR(SUMIFS('VICTOR BANAMEX'!$N$387:$N$458,'VICTOR BANAMEX'!$H$387:$H$458,"SALIDA",'VICTOR BANAMEX'!$J$387:$J$458,$B132),0)</f>
        <v>0</v>
      </c>
      <c r="H132" s="62">
        <f>IFERROR(SUMIFS('VICTOR BANORTE'!$N$77:$N$89,'VICTOR BANORTE'!$H$77:$H$89,"SALIDA",'VICTOR BANORTE'!$J$77:$J$89,$B132),0)</f>
        <v>0</v>
      </c>
      <c r="I132" s="62">
        <f>IFERROR(SUMIFS(RODRIGO!$N$2:$N$2,RODRIGO!$H$2:$H$2,"SALIDA",RODRIGO!$J$2:$J$2,$B132),0)</f>
        <v>0</v>
      </c>
      <c r="J132" s="62">
        <f>IFERROR(SUMIFS(MOY!$N$45:$N$63,MOY!$H$45:$H$63,"SALIDA",MOY!$J$45:$J$63,$B132),0)</f>
        <v>0</v>
      </c>
      <c r="K132" s="62">
        <f>IFERROR(SUMIFS('NORMA RUTH'!$N$63:$N$81,'NORMA RUTH'!$H$63:$H$81,"SALIDA",'NORMA RUTH'!$J$63:$J$81,$B132),0)</f>
        <v>0</v>
      </c>
      <c r="L132" s="62">
        <f>IFERROR(SUMIFS(VALERIA!$N$44:$N$57,VALERIA!$H$44:$H$57,"SALIDA",VALERIA!$J$44:$J$57,$B132),0)</f>
        <v>0</v>
      </c>
      <c r="M132" s="62">
        <f>IFERROR(SUMIFS('MANUEL BANAMEX'!$N$77:$N$105,'MANUEL BANAMEX'!$H$77:$H$105,"SALIDA",'MANUEL BANAMEX'!$J$77:$J$105,$B132),0)</f>
        <v>0</v>
      </c>
      <c r="N132" s="62">
        <f>IFERROR(SUMIFS(ROBERTO!$N$2:$N$2,ROBERTO!$H$2:$H$2,"SALIDA",ROBERTO!$J$2:$J$2,$B132),0)</f>
        <v>0</v>
      </c>
      <c r="O132" s="62">
        <f>IFERROR(SUMIFS(JUAN!$N$80:$N$83,JUAN!$H$80:$H$83,"SALIDA",JUAN!$J$80:$J$83,$B132),0)</f>
        <v>0</v>
      </c>
      <c r="P132" s="62">
        <f>IFERROR(SUMIFS('NORMA SANCHEZ'!$N$74:$N$77,'NORMA SANCHEZ'!$H$74:$H$77,"SALIDA",'NORMA SANCHEZ'!$J$74:$J$77,$B132),0)</f>
        <v>0</v>
      </c>
      <c r="Q132" s="62">
        <f>IFERROR(SUMIFS('JOSE CARLOS'!$N$76:$N$77,'JOSE CARLOS'!$H$76:$H$77,"SALIDA",'JOSE CARLOS'!$J$76:$J$77,$B132),0)</f>
        <v>0</v>
      </c>
      <c r="R132" s="62">
        <f>IFERROR(SUMIFS('LUIS ENRIQUE '!$N$64:$N$65,'LUIS ENRIQUE '!$H$64:$H$65,"SALIDA",'LUIS ENRIQUE '!$J$64:$J$65,$B132),0)</f>
        <v>0</v>
      </c>
      <c r="S132" s="62">
        <f>IFERROR(SUMIFS(CESARIA!$N$84:$N$87,CESARIA!$H$84:$H$87,"SALIDA",CESARIA!$J$84:$J$87,$B132),0)</f>
        <v>0</v>
      </c>
      <c r="T132" s="62">
        <f>IFERROR(SUMIFS(ALAN!$N$82:$N$83,ALAN!$H$82:$H$83,"SALIDA",ALAN!$J$82:$J$83,$B132),0)</f>
        <v>0</v>
      </c>
      <c r="U132" s="62">
        <f>IFERROR(SUMIFS(ELVIA!$N$58:$N$66,ELVIA!$H$58:$H$66,"SALIDA",ELVIA!$J$58:$J$66,$B132),0)</f>
        <v>0</v>
      </c>
      <c r="V132" s="62">
        <f>IFERROR(SUMIFS(CAJA!$N$4578:$N$5282,CAJA!$H$4578:$H$5282,"SALIDA",CAJA!$J$4578:$J$5282,$B132),0)</f>
        <v>0</v>
      </c>
      <c r="W132" s="62">
        <f>IFERROR(SUMIFS('CAJA TIGRES'!$N$1269:$N$1433,'CAJA TIGRES'!$H$1269:$H$1433,"SALIDA",'CAJA TIGRES'!$J$1269:$J$1433,$B132),0)</f>
        <v>0</v>
      </c>
      <c r="X132" s="62">
        <f>IFERROR(SUMIFS(RESERVA!$N$14:$N$14,RESERVA!$H$14:$H$14,"SALIDA",RESERVA!$J$14:$J$14,$B132),0)</f>
        <v>0</v>
      </c>
      <c r="Y132" s="96">
        <f t="shared" si="28"/>
        <v>892700</v>
      </c>
      <c r="Z132" s="96">
        <f>Y132+'JUL25'!Z132</f>
        <v>1677200</v>
      </c>
    </row>
    <row r="133" spans="1:26" x14ac:dyDescent="0.3">
      <c r="B133" s="63" t="s">
        <v>177</v>
      </c>
      <c r="C133" s="62">
        <f>IFERROR(SUMIFS('MGZ121'!$N$1022:'MGZ121'!$N$1194,'MGZ121'!$H$1022:$H$1194,"SALIDA",'MGZ121'!$J$1022:$J$1194,B133),0)</f>
        <v>1095022.3999999999</v>
      </c>
      <c r="D133" s="62">
        <f>IFERROR(SUMIFS('MGZ BBVA'!$N$973:$N$1145,'MGZ BBVA'!$H$973:$H$1145,"SALIDA",'MGZ BBVA'!$J$973:$J$1145,$B133),0)</f>
        <v>2647</v>
      </c>
      <c r="E133" s="62">
        <f>IFERROR(SUMIFS('MGZ DOLARES'!$N$2:$N$2,'MGZ DOLARES'!$F$2:$F$2,"SALIDA",'MGZ DOLARES'!$J$2:$J$2,$B133),0)</f>
        <v>0</v>
      </c>
      <c r="F133" s="62">
        <f>IFERROR(SUMIFS('MGZ BAJIO'!$N$69:$N$69,'MGZ BAJIO'!$H$69:$H$69,"SALIDA",'MGZ BAJIO'!$J$69:$J$69,$B133),0)</f>
        <v>0</v>
      </c>
      <c r="G133" s="62">
        <f>IFERROR(SUMIFS('VICTOR BANAMEX'!$N$387:$N$458,'VICTOR BANAMEX'!$H$387:$H$458,"SALIDA",'VICTOR BANAMEX'!$J$387:$J$458,$B133),0)</f>
        <v>0</v>
      </c>
      <c r="H133" s="62">
        <f>IFERROR(SUMIFS('VICTOR BANORTE'!$N$77:$N$89,'VICTOR BANORTE'!$H$77:$H$89,"SALIDA",'VICTOR BANORTE'!$J$77:$J$89,$B133),0)</f>
        <v>0</v>
      </c>
      <c r="I133" s="62">
        <f>IFERROR(SUMIFS(RODRIGO!$N$2:$N$2,RODRIGO!$H$2:$H$2,"SALIDA",RODRIGO!$J$2:$J$2,$B133),0)</f>
        <v>0</v>
      </c>
      <c r="J133" s="62">
        <f>IFERROR(SUMIFS(MOY!$N$45:$N$63,MOY!$H$45:$H$63,"SALIDA",MOY!$J$45:$J$63,$B133),0)</f>
        <v>0</v>
      </c>
      <c r="K133" s="62">
        <f>IFERROR(SUMIFS('NORMA RUTH'!$N$63:$N$81,'NORMA RUTH'!$H$63:$H$81,"SALIDA",'NORMA RUTH'!$J$63:$J$81,$B133),0)</f>
        <v>0</v>
      </c>
      <c r="L133" s="62">
        <f>IFERROR(SUMIFS(VALERIA!$N$44:$N$57,VALERIA!$H$44:$H$57,"SALIDA",VALERIA!$J$44:$J$57,$B133),0)</f>
        <v>0</v>
      </c>
      <c r="M133" s="62">
        <f>IFERROR(SUMIFS('MANUEL BANAMEX'!$N$77:$N$105,'MANUEL BANAMEX'!$H$77:$H$105,"SALIDA",'MANUEL BANAMEX'!$J$77:$J$105,$B133),0)</f>
        <v>0</v>
      </c>
      <c r="N133" s="62">
        <f>IFERROR(SUMIFS(ROBERTO!$N$2:$N$2,ROBERTO!$H$2:$H$2,"SALIDA",ROBERTO!$J$2:$J$2,$B133),0)</f>
        <v>0</v>
      </c>
      <c r="O133" s="62">
        <f>IFERROR(SUMIFS(JUAN!$N$80:$N$83,JUAN!$H$80:$H$83,"SALIDA",JUAN!$J$80:$J$83,$B133),0)</f>
        <v>0</v>
      </c>
      <c r="P133" s="62">
        <f>IFERROR(SUMIFS('NORMA SANCHEZ'!$N$74:$N$77,'NORMA SANCHEZ'!$H$74:$H$77,"SALIDA",'NORMA SANCHEZ'!$J$74:$J$77,$B133),0)</f>
        <v>0</v>
      </c>
      <c r="Q133" s="62">
        <f>IFERROR(SUMIFS('JOSE CARLOS'!$N$76:$N$77,'JOSE CARLOS'!$H$76:$H$77,"SALIDA",'JOSE CARLOS'!$J$76:$J$77,$B133),0)</f>
        <v>0</v>
      </c>
      <c r="R133" s="62">
        <f>IFERROR(SUMIFS('LUIS ENRIQUE '!$N$64:$N$65,'LUIS ENRIQUE '!$H$64:$H$65,"SALIDA",'LUIS ENRIQUE '!$J$64:$J$65,$B133),0)</f>
        <v>0</v>
      </c>
      <c r="S133" s="62">
        <f>IFERROR(SUMIFS(CESARIA!$N$84:$N$87,CESARIA!$H$84:$H$87,"SALIDA",CESARIA!$J$84:$J$87,$B133),0)</f>
        <v>0</v>
      </c>
      <c r="T133" s="62">
        <f>IFERROR(SUMIFS(ALAN!$N$82:$N$83,ALAN!$H$82:$H$83,"SALIDA",ALAN!$J$82:$J$83,$B133),0)</f>
        <v>0</v>
      </c>
      <c r="U133" s="62">
        <f>IFERROR(SUMIFS(ELVIA!$N$58:$N$66,ELVIA!$H$58:$H$66,"SALIDA",ELVIA!$J$58:$J$66,$B133),0)</f>
        <v>0</v>
      </c>
      <c r="V133" s="62">
        <f>IFERROR(SUMIFS(CAJA!$N$4578:$N$5282,CAJA!$H$4578:$H$5282,"SALIDA",CAJA!$J$4578:$J$5282,$B133),0)</f>
        <v>0</v>
      </c>
      <c r="W133" s="62">
        <f>IFERROR(SUMIFS('CAJA TIGRES'!$N$1269:$N$1433,'CAJA TIGRES'!$H$1269:$H$1433,"SALIDA",'CAJA TIGRES'!$J$1269:$J$1433,$B133),0)</f>
        <v>0</v>
      </c>
      <c r="X133" s="62">
        <f>IFERROR(SUMIFS(RESERVA!$N$14:$N$14,RESERVA!$H$14:$H$14,"SALIDA",RESERVA!$J$14:$J$14,$B133),0)</f>
        <v>0</v>
      </c>
      <c r="Y133" s="96">
        <f t="shared" ref="Y133:Y137" si="29">SUM(C133:X133)</f>
        <v>1097669.3999999999</v>
      </c>
      <c r="Z133" s="96">
        <f>Y133+'JUL25'!Z133</f>
        <v>1260541.3399999999</v>
      </c>
    </row>
    <row r="134" spans="1:26" x14ac:dyDescent="0.3">
      <c r="B134" s="63" t="s">
        <v>8784</v>
      </c>
      <c r="C134" s="62">
        <f>IFERROR(SUMIFS('MGZ121'!$N$1022:'MGZ121'!$N$1194,'MGZ121'!$H$1022:$H$1194,"SALIDA",'MGZ121'!$J$1022:$J$1194,B134),0)</f>
        <v>0</v>
      </c>
      <c r="D134" s="62">
        <f>IFERROR(SUMIFS('MGZ BBVA'!$N$973:$N$1145,'MGZ BBVA'!$H$973:$H$1145,"SALIDA",'MGZ BBVA'!$J$973:$J$1145,$B134),0)</f>
        <v>0</v>
      </c>
      <c r="E134" s="62">
        <f>IFERROR(SUMIFS('MGZ DOLARES'!$N$2:$N$2,'MGZ DOLARES'!$F$2:$F$2,"SALIDA",'MGZ DOLARES'!$J$2:$J$2,$B134),0)</f>
        <v>0</v>
      </c>
      <c r="F134" s="62">
        <f>IFERROR(SUMIFS('MGZ BAJIO'!$N$69:$N$69,'MGZ BAJIO'!$H$69:$H$69,"SALIDA",'MGZ BAJIO'!$J$69:$J$69,$B134),0)</f>
        <v>0</v>
      </c>
      <c r="G134" s="62">
        <f>IFERROR(SUMIFS('VICTOR BANAMEX'!$N$387:$N$458,'VICTOR BANAMEX'!$H$387:$H$458,"SALIDA",'VICTOR BANAMEX'!$J$387:$J$458,$B134),0)</f>
        <v>0</v>
      </c>
      <c r="H134" s="62">
        <f>IFERROR(SUMIFS('VICTOR BANORTE'!$N$77:$N$89,'VICTOR BANORTE'!$H$77:$H$89,"SALIDA",'VICTOR BANORTE'!$J$77:$J$89,$B134),0)</f>
        <v>0</v>
      </c>
      <c r="I134" s="62">
        <f>IFERROR(SUMIFS(RODRIGO!$N$2:$N$2,RODRIGO!$H$2:$H$2,"SALIDA",RODRIGO!$J$2:$J$2,$B134),0)</f>
        <v>0</v>
      </c>
      <c r="J134" s="62">
        <f>IFERROR(SUMIFS(MOY!$N$45:$N$63,MOY!$H$45:$H$63,"SALIDA",MOY!$J$45:$J$63,$B134),0)</f>
        <v>0</v>
      </c>
      <c r="K134" s="62">
        <f>IFERROR(SUMIFS('NORMA RUTH'!$N$63:$N$81,'NORMA RUTH'!$H$63:$H$81,"SALIDA",'NORMA RUTH'!$J$63:$J$81,$B134),0)</f>
        <v>0</v>
      </c>
      <c r="L134" s="62">
        <f>IFERROR(SUMIFS(VALERIA!$N$44:$N$57,VALERIA!$H$44:$H$57,"SALIDA",VALERIA!$J$44:$J$57,$B134),0)</f>
        <v>0</v>
      </c>
      <c r="M134" s="62">
        <f>IFERROR(SUMIFS('MANUEL BANAMEX'!$N$77:$N$105,'MANUEL BANAMEX'!$H$77:$H$105,"SALIDA",'MANUEL BANAMEX'!$J$77:$J$105,$B134),0)</f>
        <v>0</v>
      </c>
      <c r="N134" s="62">
        <f>IFERROR(SUMIFS(ROBERTO!$N$2:$N$2,ROBERTO!$H$2:$H$2,"SALIDA",ROBERTO!$J$2:$J$2,$B134),0)</f>
        <v>0</v>
      </c>
      <c r="O134" s="62">
        <f>IFERROR(SUMIFS(JUAN!$N$80:$N$83,JUAN!$H$80:$H$83,"SALIDA",JUAN!$J$80:$J$83,$B134),0)</f>
        <v>0</v>
      </c>
      <c r="P134" s="62">
        <f>IFERROR(SUMIFS('NORMA SANCHEZ'!$N$74:$N$77,'NORMA SANCHEZ'!$H$74:$H$77,"SALIDA",'NORMA SANCHEZ'!$J$74:$J$77,$B134),0)</f>
        <v>0</v>
      </c>
      <c r="Q134" s="62">
        <f>IFERROR(SUMIFS('JOSE CARLOS'!$N$76:$N$77,'JOSE CARLOS'!$H$76:$H$77,"SALIDA",'JOSE CARLOS'!$J$76:$J$77,$B134),0)</f>
        <v>0</v>
      </c>
      <c r="R134" s="62">
        <f>IFERROR(SUMIFS('LUIS ENRIQUE '!$N$64:$N$65,'LUIS ENRIQUE '!$H$64:$H$65,"SALIDA",'LUIS ENRIQUE '!$J$64:$J$65,$B134),0)</f>
        <v>0</v>
      </c>
      <c r="S134" s="62">
        <f>IFERROR(SUMIFS(CESARIA!$N$84:$N$87,CESARIA!$H$84:$H$87,"SALIDA",CESARIA!$J$84:$J$87,$B134),0)</f>
        <v>0</v>
      </c>
      <c r="T134" s="62">
        <f>IFERROR(SUMIFS(ALAN!$N$82:$N$83,ALAN!$H$82:$H$83,"SALIDA",ALAN!$J$82:$J$83,$B134),0)</f>
        <v>0</v>
      </c>
      <c r="U134" s="62">
        <f>IFERROR(SUMIFS(ELVIA!$N$58:$N$66,ELVIA!$H$58:$H$66,"SALIDA",ELVIA!$J$58:$J$66,$B134),0)</f>
        <v>0</v>
      </c>
      <c r="V134" s="62">
        <f>IFERROR(SUMIFS(CAJA!$N$4578:$N$5282,CAJA!$H$4578:$H$5282,"SALIDA",CAJA!$J$4578:$J$5282,$B134),0)</f>
        <v>0</v>
      </c>
      <c r="W134" s="62">
        <f>IFERROR(SUMIFS('CAJA TIGRES'!$N$1269:$N$1433,'CAJA TIGRES'!$H$1269:$H$1433,"SALIDA",'CAJA TIGRES'!$J$1269:$J$1433,$B134),0)</f>
        <v>0</v>
      </c>
      <c r="X134" s="62">
        <f>IFERROR(SUMIFS(RESERVA!$N$14:$N$14,RESERVA!$H$14:$H$14,"SALIDA",RESERVA!$J$14:$J$14,$B134),0)</f>
        <v>0</v>
      </c>
      <c r="Y134" s="96">
        <f t="shared" si="29"/>
        <v>0</v>
      </c>
      <c r="Z134" s="96">
        <f>Y134+'JUL25'!Z134</f>
        <v>0</v>
      </c>
    </row>
    <row r="135" spans="1:26" x14ac:dyDescent="0.3">
      <c r="B135" s="63" t="s">
        <v>280</v>
      </c>
      <c r="C135" s="62">
        <f>IFERROR(SUMIFS('MGZ121'!$N$1022:'MGZ121'!$N$1194,'MGZ121'!$H$1022:$H$1194,"SALIDA",'MGZ121'!$J$1022:$J$1194,B135),0)</f>
        <v>0</v>
      </c>
      <c r="D135" s="62">
        <f>IFERROR(SUMIFS('MGZ BBVA'!$N$973:$N$1145,'MGZ BBVA'!$H$973:$H$1145,"SALIDA",'MGZ BBVA'!$J$973:$J$1145,$B135),0)</f>
        <v>0</v>
      </c>
      <c r="E135" s="62">
        <f>IFERROR(SUMIFS('MGZ DOLARES'!$N$2:$N$2,'MGZ DOLARES'!$F$2:$F$2,"SALIDA",'MGZ DOLARES'!$J$2:$J$2,$B135),0)</f>
        <v>0</v>
      </c>
      <c r="F135" s="62">
        <f>IFERROR(SUMIFS('MGZ BAJIO'!$N$69:$N$69,'MGZ BAJIO'!$H$69:$H$69,"SALIDA",'MGZ BAJIO'!$J$69:$J$69,$B135),0)</f>
        <v>0</v>
      </c>
      <c r="G135" s="62">
        <f>IFERROR(SUMIFS('VICTOR BANAMEX'!$N$387:$N$458,'VICTOR BANAMEX'!$H$387:$H$458,"SALIDA",'VICTOR BANAMEX'!$J$387:$J$458,$B135),0)</f>
        <v>0</v>
      </c>
      <c r="H135" s="62">
        <f>IFERROR(SUMIFS('VICTOR BANORTE'!$N$77:$N$89,'VICTOR BANORTE'!$H$77:$H$89,"SALIDA",'VICTOR BANORTE'!$J$77:$J$89,$B135),0)</f>
        <v>0</v>
      </c>
      <c r="I135" s="62">
        <f>IFERROR(SUMIFS(RODRIGO!$N$2:$N$2,RODRIGO!$H$2:$H$2,"SALIDA",RODRIGO!$J$2:$J$2,$B135),0)</f>
        <v>0</v>
      </c>
      <c r="J135" s="62">
        <f>IFERROR(SUMIFS(MOY!$N$45:$N$63,MOY!$H$45:$H$63,"SALIDA",MOY!$J$45:$J$63,$B135),0)</f>
        <v>0</v>
      </c>
      <c r="K135" s="62">
        <f>IFERROR(SUMIFS('NORMA RUTH'!$N$63:$N$81,'NORMA RUTH'!$H$63:$H$81,"SALIDA",'NORMA RUTH'!$J$63:$J$81,$B135),0)</f>
        <v>0</v>
      </c>
      <c r="L135" s="62">
        <f>IFERROR(SUMIFS(VALERIA!$N$44:$N$57,VALERIA!$H$44:$H$57,"SALIDA",VALERIA!$J$44:$J$57,$B135),0)</f>
        <v>0</v>
      </c>
      <c r="M135" s="62">
        <f>IFERROR(SUMIFS('MANUEL BANAMEX'!$N$77:$N$105,'MANUEL BANAMEX'!$H$77:$H$105,"SALIDA",'MANUEL BANAMEX'!$J$77:$J$105,$B135),0)</f>
        <v>0</v>
      </c>
      <c r="N135" s="62">
        <f>IFERROR(SUMIFS(ROBERTO!$N$2:$N$2,ROBERTO!$H$2:$H$2,"SALIDA",ROBERTO!$J$2:$J$2,$B135),0)</f>
        <v>0</v>
      </c>
      <c r="O135" s="62">
        <f>IFERROR(SUMIFS(JUAN!$N$80:$N$83,JUAN!$H$80:$H$83,"SALIDA",JUAN!$J$80:$J$83,$B135),0)</f>
        <v>0</v>
      </c>
      <c r="P135" s="62">
        <f>IFERROR(SUMIFS('NORMA SANCHEZ'!$N$74:$N$77,'NORMA SANCHEZ'!$H$74:$H$77,"SALIDA",'NORMA SANCHEZ'!$J$74:$J$77,$B135),0)</f>
        <v>0</v>
      </c>
      <c r="Q135" s="62">
        <f>IFERROR(SUMIFS('JOSE CARLOS'!$N$76:$N$77,'JOSE CARLOS'!$H$76:$H$77,"SALIDA",'JOSE CARLOS'!$J$76:$J$77,$B135),0)</f>
        <v>0</v>
      </c>
      <c r="R135" s="62">
        <f>IFERROR(SUMIFS('LUIS ENRIQUE '!$N$64:$N$65,'LUIS ENRIQUE '!$H$64:$H$65,"SALIDA",'LUIS ENRIQUE '!$J$64:$J$65,$B135),0)</f>
        <v>0</v>
      </c>
      <c r="S135" s="62">
        <f>IFERROR(SUMIFS(CESARIA!$N$84:$N$87,CESARIA!$H$84:$H$87,"SALIDA",CESARIA!$J$84:$J$87,$B135),0)</f>
        <v>0</v>
      </c>
      <c r="T135" s="62">
        <f>IFERROR(SUMIFS(ALAN!$N$82:$N$83,ALAN!$H$82:$H$83,"SALIDA",ALAN!$J$82:$J$83,$B135),0)</f>
        <v>0</v>
      </c>
      <c r="U135" s="62">
        <f>IFERROR(SUMIFS(ELVIA!$N$58:$N$66,ELVIA!$H$58:$H$66,"SALIDA",ELVIA!$J$58:$J$66,$B135),0)</f>
        <v>0</v>
      </c>
      <c r="V135" s="62">
        <f>IFERROR(SUMIFS(CAJA!$N$4578:$N$5282,CAJA!$H$4578:$H$5282,"SALIDA",CAJA!$J$4578:$J$5282,$B135),0)</f>
        <v>0</v>
      </c>
      <c r="W135" s="62">
        <f>IFERROR(SUMIFS('CAJA TIGRES'!$N$1269:$N$1433,'CAJA TIGRES'!$H$1269:$H$1433,"SALIDA",'CAJA TIGRES'!$J$1269:$J$1433,$B135),0)</f>
        <v>0</v>
      </c>
      <c r="X135" s="62">
        <f>IFERROR(SUMIFS(RESERVA!$N$14:$N$14,RESERVA!$H$14:$H$14,"SALIDA",RESERVA!$J$14:$J$14,$B135),0)</f>
        <v>0</v>
      </c>
      <c r="Y135" s="96">
        <f t="shared" si="29"/>
        <v>0</v>
      </c>
      <c r="Z135" s="96">
        <f>Y135+'JUL25'!Z135</f>
        <v>3649052.88</v>
      </c>
    </row>
    <row r="136" spans="1:26" x14ac:dyDescent="0.3">
      <c r="B136" s="63" t="s">
        <v>178</v>
      </c>
      <c r="C136" s="62">
        <f>IFERROR(SUMIFS('MGZ121'!$N$1022:'MGZ121'!$N$1194,'MGZ121'!$H$1022:$H$1194,"SALIDA",'MGZ121'!$J$1022:$J$1194,B136),0)</f>
        <v>0</v>
      </c>
      <c r="D136" s="62">
        <f>IFERROR(SUMIFS('MGZ BBVA'!$N$973:$N$1145,'MGZ BBVA'!$H$973:$H$1145,"SALIDA",'MGZ BBVA'!$J$973:$J$1145,$B136),0)</f>
        <v>0</v>
      </c>
      <c r="E136" s="62">
        <f>IFERROR(SUMIFS('MGZ DOLARES'!$N$2:$N$2,'MGZ DOLARES'!$F$2:$F$2,"SALIDA",'MGZ DOLARES'!$J$2:$J$2,$B136),0)</f>
        <v>0</v>
      </c>
      <c r="F136" s="62">
        <f>IFERROR(SUMIFS('MGZ BAJIO'!$N$69:$N$69,'MGZ BAJIO'!$H$69:$H$69,"SALIDA",'MGZ BAJIO'!$J$69:$J$69,$B136),0)</f>
        <v>0</v>
      </c>
      <c r="G136" s="62">
        <f>IFERROR(SUMIFS('VICTOR BANAMEX'!$N$387:$N$458,'VICTOR BANAMEX'!$H$387:$H$458,"SALIDA",'VICTOR BANAMEX'!$J$387:$J$458,$B136),0)</f>
        <v>0</v>
      </c>
      <c r="H136" s="62">
        <f>IFERROR(SUMIFS('VICTOR BANORTE'!$N$77:$N$89,'VICTOR BANORTE'!$H$77:$H$89,"SALIDA",'VICTOR BANORTE'!$J$77:$J$89,$B136),0)</f>
        <v>0</v>
      </c>
      <c r="I136" s="62">
        <f>IFERROR(SUMIFS(RODRIGO!$N$2:$N$2,RODRIGO!$H$2:$H$2,"SALIDA",RODRIGO!$J$2:$J$2,$B136),0)</f>
        <v>0</v>
      </c>
      <c r="J136" s="62">
        <f>IFERROR(SUMIFS(MOY!$N$45:$N$63,MOY!$H$45:$H$63,"SALIDA",MOY!$J$45:$J$63,$B136),0)</f>
        <v>0</v>
      </c>
      <c r="K136" s="62">
        <f>IFERROR(SUMIFS('NORMA RUTH'!$N$63:$N$81,'NORMA RUTH'!$H$63:$H$81,"SALIDA",'NORMA RUTH'!$J$63:$J$81,$B136),0)</f>
        <v>0</v>
      </c>
      <c r="L136" s="62">
        <f>IFERROR(SUMIFS(VALERIA!$N$44:$N$57,VALERIA!$H$44:$H$57,"SALIDA",VALERIA!$J$44:$J$57,$B136),0)</f>
        <v>0</v>
      </c>
      <c r="M136" s="62">
        <f>IFERROR(SUMIFS('MANUEL BANAMEX'!$N$77:$N$105,'MANUEL BANAMEX'!$H$77:$H$105,"SALIDA",'MANUEL BANAMEX'!$J$77:$J$105,$B136),0)</f>
        <v>0</v>
      </c>
      <c r="N136" s="62">
        <f>IFERROR(SUMIFS(ROBERTO!$N$2:$N$2,ROBERTO!$H$2:$H$2,"SALIDA",ROBERTO!$J$2:$J$2,$B136),0)</f>
        <v>0</v>
      </c>
      <c r="O136" s="62">
        <f>IFERROR(SUMIFS(JUAN!$N$80:$N$83,JUAN!$H$80:$H$83,"SALIDA",JUAN!$J$80:$J$83,$B136),0)</f>
        <v>0</v>
      </c>
      <c r="P136" s="62">
        <f>IFERROR(SUMIFS('NORMA SANCHEZ'!$N$74:$N$77,'NORMA SANCHEZ'!$H$74:$H$77,"SALIDA",'NORMA SANCHEZ'!$J$74:$J$77,$B136),0)</f>
        <v>0</v>
      </c>
      <c r="Q136" s="62">
        <f>IFERROR(SUMIFS('JOSE CARLOS'!$N$76:$N$77,'JOSE CARLOS'!$H$76:$H$77,"SALIDA",'JOSE CARLOS'!$J$76:$J$77,$B136),0)</f>
        <v>0</v>
      </c>
      <c r="R136" s="62">
        <f>IFERROR(SUMIFS('LUIS ENRIQUE '!$N$64:$N$65,'LUIS ENRIQUE '!$H$64:$H$65,"SALIDA",'LUIS ENRIQUE '!$J$64:$J$65,$B136),0)</f>
        <v>0</v>
      </c>
      <c r="S136" s="62">
        <f>IFERROR(SUMIFS(CESARIA!$N$84:$N$87,CESARIA!$H$84:$H$87,"SALIDA",CESARIA!$J$84:$J$87,$B136),0)</f>
        <v>0</v>
      </c>
      <c r="T136" s="62">
        <f>IFERROR(SUMIFS(ALAN!$N$82:$N$83,ALAN!$H$82:$H$83,"SALIDA",ALAN!$J$82:$J$83,$B136),0)</f>
        <v>0</v>
      </c>
      <c r="U136" s="62">
        <f>IFERROR(SUMIFS(ELVIA!$N$58:$N$66,ELVIA!$H$58:$H$66,"SALIDA",ELVIA!$J$58:$J$66,$B136),0)</f>
        <v>0</v>
      </c>
      <c r="V136" s="62">
        <f>IFERROR(SUMIFS(CAJA!$N$4578:$N$5282,CAJA!$H$4578:$H$5282,"SALIDA",CAJA!$J$4578:$J$5282,$B136),0)</f>
        <v>0</v>
      </c>
      <c r="W136" s="62">
        <f>IFERROR(SUMIFS('CAJA TIGRES'!$N$1269:$N$1433,'CAJA TIGRES'!$H$1269:$H$1433,"SALIDA",'CAJA TIGRES'!$J$1269:$J$1433,$B136),0)</f>
        <v>0</v>
      </c>
      <c r="X136" s="62">
        <f>IFERROR(SUMIFS(RESERVA!$N$14:$N$14,RESERVA!$H$14:$H$14,"SALIDA",RESERVA!$J$14:$J$14,$B136),0)</f>
        <v>0</v>
      </c>
      <c r="Y136" s="96">
        <f t="shared" si="29"/>
        <v>0</v>
      </c>
      <c r="Z136" s="96">
        <f>Y136+'JUL25'!Z136</f>
        <v>0</v>
      </c>
    </row>
    <row r="137" spans="1:26" x14ac:dyDescent="0.3">
      <c r="B137" s="63" t="s">
        <v>179</v>
      </c>
      <c r="C137" s="62">
        <f>IFERROR(SUMIFS('MGZ121'!$N$1022:'MGZ121'!$N$1194,'MGZ121'!$H$1022:$H$1194,"SALIDA",'MGZ121'!$J$1022:$J$1194,B137),0)</f>
        <v>1975</v>
      </c>
      <c r="D137" s="62">
        <f>IFERROR(SUMIFS('MGZ BBVA'!$N$973:$N$1145,'MGZ BBVA'!$H$973:$H$1145,"SALIDA",'MGZ BBVA'!$J$973:$J$1145,$B137),0)</f>
        <v>0</v>
      </c>
      <c r="E137" s="62">
        <f>IFERROR(SUMIFS('MGZ DOLARES'!$N$2:$N$2,'MGZ DOLARES'!$F$2:$F$2,"SALIDA",'MGZ DOLARES'!$J$2:$J$2,$B137),0)</f>
        <v>0</v>
      </c>
      <c r="F137" s="62">
        <f>IFERROR(SUMIFS('MGZ BAJIO'!$N$69:$N$69,'MGZ BAJIO'!$H$69:$H$69,"SALIDA",'MGZ BAJIO'!$J$69:$J$69,$B137),0)</f>
        <v>0</v>
      </c>
      <c r="G137" s="62">
        <f>IFERROR(SUMIFS('VICTOR BANAMEX'!$N$387:$N$458,'VICTOR BANAMEX'!$H$387:$H$458,"SALIDA",'VICTOR BANAMEX'!$J$387:$J$458,$B137),0)</f>
        <v>0</v>
      </c>
      <c r="H137" s="62">
        <f>IFERROR(SUMIFS('VICTOR BANORTE'!$N$77:$N$89,'VICTOR BANORTE'!$H$77:$H$89,"SALIDA",'VICTOR BANORTE'!$J$77:$J$89,$B137),0)</f>
        <v>0</v>
      </c>
      <c r="I137" s="62">
        <f>IFERROR(SUMIFS(RODRIGO!$N$2:$N$2,RODRIGO!$H$2:$H$2,"SALIDA",RODRIGO!$J$2:$J$2,$B137),0)</f>
        <v>0</v>
      </c>
      <c r="J137" s="62">
        <f>IFERROR(SUMIFS(MOY!$N$45:$N$63,MOY!$H$45:$H$63,"SALIDA",MOY!$J$45:$J$63,$B137),0)</f>
        <v>0</v>
      </c>
      <c r="K137" s="62">
        <f>IFERROR(SUMIFS('NORMA RUTH'!$N$63:$N$81,'NORMA RUTH'!$H$63:$H$81,"SALIDA",'NORMA RUTH'!$J$63:$J$81,$B137),0)</f>
        <v>0</v>
      </c>
      <c r="L137" s="62">
        <f>IFERROR(SUMIFS(VALERIA!$N$44:$N$57,VALERIA!$H$44:$H$57,"SALIDA",VALERIA!$J$44:$J$57,$B137),0)</f>
        <v>0</v>
      </c>
      <c r="M137" s="62">
        <f>IFERROR(SUMIFS('MANUEL BANAMEX'!$N$77:$N$105,'MANUEL BANAMEX'!$H$77:$H$105,"SALIDA",'MANUEL BANAMEX'!$J$77:$J$105,$B137),0)</f>
        <v>0</v>
      </c>
      <c r="N137" s="62">
        <f>IFERROR(SUMIFS(ROBERTO!$N$2:$N$2,ROBERTO!$H$2:$H$2,"SALIDA",ROBERTO!$J$2:$J$2,$B137),0)</f>
        <v>0</v>
      </c>
      <c r="O137" s="62">
        <f>IFERROR(SUMIFS(JUAN!$N$80:$N$83,JUAN!$H$80:$H$83,"SALIDA",JUAN!$J$80:$J$83,$B137),0)</f>
        <v>0</v>
      </c>
      <c r="P137" s="62">
        <f>IFERROR(SUMIFS('NORMA SANCHEZ'!$N$74:$N$77,'NORMA SANCHEZ'!$H$74:$H$77,"SALIDA",'NORMA SANCHEZ'!$J$74:$J$77,$B137),0)</f>
        <v>0</v>
      </c>
      <c r="Q137" s="62">
        <f>IFERROR(SUMIFS('JOSE CARLOS'!$N$76:$N$77,'JOSE CARLOS'!$H$76:$H$77,"SALIDA",'JOSE CARLOS'!$J$76:$J$77,$B137),0)</f>
        <v>0</v>
      </c>
      <c r="R137" s="62">
        <f>IFERROR(SUMIFS('LUIS ENRIQUE '!$N$64:$N$65,'LUIS ENRIQUE '!$H$64:$H$65,"SALIDA",'LUIS ENRIQUE '!$J$64:$J$65,$B137),0)</f>
        <v>0</v>
      </c>
      <c r="S137" s="62">
        <f>IFERROR(SUMIFS(CESARIA!$N$84:$N$87,CESARIA!$H$84:$H$87,"SALIDA",CESARIA!$J$84:$J$87,$B137),0)</f>
        <v>0</v>
      </c>
      <c r="T137" s="62">
        <f>IFERROR(SUMIFS(ALAN!$N$82:$N$83,ALAN!$H$82:$H$83,"SALIDA",ALAN!$J$82:$J$83,$B137),0)</f>
        <v>0</v>
      </c>
      <c r="U137" s="62">
        <f>IFERROR(SUMIFS(ELVIA!$N$58:$N$66,ELVIA!$H$58:$H$66,"SALIDA",ELVIA!$J$58:$J$66,$B137),0)</f>
        <v>0</v>
      </c>
      <c r="V137" s="62">
        <f>IFERROR(SUMIFS(CAJA!$N$4578:$N$5282,CAJA!$H$4578:$H$5282,"SALIDA",CAJA!$J$4578:$J$5282,$B137),0)</f>
        <v>0</v>
      </c>
      <c r="W137" s="62">
        <f>IFERROR(SUMIFS('CAJA TIGRES'!$N$1269:$N$1433,'CAJA TIGRES'!$H$1269:$H$1433,"SALIDA",'CAJA TIGRES'!$J$1269:$J$1433,$B137),0)</f>
        <v>0</v>
      </c>
      <c r="X137" s="62">
        <f>IFERROR(SUMIFS(RESERVA!$N$14:$N$14,RESERVA!$H$14:$H$14,"SALIDA",RESERVA!$J$14:$J$14,$B137),0)</f>
        <v>0</v>
      </c>
      <c r="Y137" s="96">
        <f t="shared" si="29"/>
        <v>1975</v>
      </c>
      <c r="Z137" s="96">
        <f>Y137+'JUL25'!Z137</f>
        <v>3482967.5</v>
      </c>
    </row>
    <row r="138" spans="1:26" x14ac:dyDescent="0.3">
      <c r="B138" s="63" t="s">
        <v>180</v>
      </c>
      <c r="C138" s="62">
        <f>IFERROR(SUMIFS('MGZ121'!$N$1022:'MGZ121'!$N$1194,'MGZ121'!$H$1022:$H$1194,"SALIDA",'MGZ121'!$J$1022:$J$1194,B138),0)</f>
        <v>0</v>
      </c>
      <c r="D138" s="62">
        <f>IFERROR(SUMIFS('MGZ BBVA'!$N$973:$N$1145,'MGZ BBVA'!$H$973:$H$1145,"SALIDA",'MGZ BBVA'!$J$973:$J$1145,$B138),0)</f>
        <v>0</v>
      </c>
      <c r="E138" s="62">
        <f>IFERROR(SUMIFS('MGZ DOLARES'!$N$2:$N$2,'MGZ DOLARES'!$F$2:$F$2,"SALIDA",'MGZ DOLARES'!$J$2:$J$2,$B138),0)</f>
        <v>0</v>
      </c>
      <c r="F138" s="62">
        <f>IFERROR(SUMIFS('MGZ BAJIO'!$N$69:$N$69,'MGZ BAJIO'!$H$69:$H$69,"SALIDA",'MGZ BAJIO'!$J$69:$J$69,$B138),0)</f>
        <v>0</v>
      </c>
      <c r="G138" s="62">
        <f>IFERROR(SUMIFS('VICTOR BANAMEX'!$N$387:$N$458,'VICTOR BANAMEX'!$H$387:$H$458,"SALIDA",'VICTOR BANAMEX'!$J$387:$J$458,$B138),0)</f>
        <v>0</v>
      </c>
      <c r="H138" s="62">
        <f>IFERROR(SUMIFS('VICTOR BANORTE'!$N$77:$N$89,'VICTOR BANORTE'!$H$77:$H$89,"SALIDA",'VICTOR BANORTE'!$J$77:$J$89,$B138),0)</f>
        <v>0</v>
      </c>
      <c r="I138" s="62">
        <f>IFERROR(SUMIFS(RODRIGO!$N$2:$N$2,RODRIGO!$H$2:$H$2,"SALIDA",RODRIGO!$J$2:$J$2,$B138),0)</f>
        <v>0</v>
      </c>
      <c r="J138" s="62">
        <f>IFERROR(SUMIFS(MOY!$N$45:$N$63,MOY!$H$45:$H$63,"SALIDA",MOY!$J$45:$J$63,$B138),0)</f>
        <v>0</v>
      </c>
      <c r="K138" s="62">
        <f>IFERROR(SUMIFS('NORMA RUTH'!$N$63:$N$81,'NORMA RUTH'!$H$63:$H$81,"SALIDA",'NORMA RUTH'!$J$63:$J$81,$B138),0)</f>
        <v>0</v>
      </c>
      <c r="L138" s="62">
        <f>IFERROR(SUMIFS(VALERIA!$N$44:$N$57,VALERIA!$H$44:$H$57,"SALIDA",VALERIA!$J$44:$J$57,$B138),0)</f>
        <v>0</v>
      </c>
      <c r="M138" s="62">
        <f>IFERROR(SUMIFS('MANUEL BANAMEX'!$N$77:$N$105,'MANUEL BANAMEX'!$H$77:$H$105,"SALIDA",'MANUEL BANAMEX'!$J$77:$J$105,$B138),0)</f>
        <v>0</v>
      </c>
      <c r="N138" s="62">
        <f>IFERROR(SUMIFS(ROBERTO!$N$2:$N$2,ROBERTO!$H$2:$H$2,"SALIDA",ROBERTO!$J$2:$J$2,$B138),0)</f>
        <v>0</v>
      </c>
      <c r="O138" s="62">
        <f>IFERROR(SUMIFS(JUAN!$N$80:$N$83,JUAN!$H$80:$H$83,"SALIDA",JUAN!$J$80:$J$83,$B138),0)</f>
        <v>0</v>
      </c>
      <c r="P138" s="62">
        <f>IFERROR(SUMIFS('NORMA SANCHEZ'!$N$74:$N$77,'NORMA SANCHEZ'!$H$74:$H$77,"SALIDA",'NORMA SANCHEZ'!$J$74:$J$77,$B138),0)</f>
        <v>0</v>
      </c>
      <c r="Q138" s="62">
        <f>IFERROR(SUMIFS('JOSE CARLOS'!$N$76:$N$77,'JOSE CARLOS'!$H$76:$H$77,"SALIDA",'JOSE CARLOS'!$J$76:$J$77,$B138),0)</f>
        <v>0</v>
      </c>
      <c r="R138" s="62">
        <f>IFERROR(SUMIFS('LUIS ENRIQUE '!$N$64:$N$65,'LUIS ENRIQUE '!$H$64:$H$65,"SALIDA",'LUIS ENRIQUE '!$J$64:$J$65,$B138),0)</f>
        <v>0</v>
      </c>
      <c r="S138" s="62">
        <f>IFERROR(SUMIFS(CESARIA!$N$84:$N$87,CESARIA!$H$84:$H$87,"SALIDA",CESARIA!$J$84:$J$87,$B138),0)</f>
        <v>0</v>
      </c>
      <c r="T138" s="62">
        <f>IFERROR(SUMIFS(ALAN!$N$82:$N$83,ALAN!$H$82:$H$83,"SALIDA",ALAN!$J$82:$J$83,$B138),0)</f>
        <v>0</v>
      </c>
      <c r="U138" s="62">
        <f>IFERROR(SUMIFS(ELVIA!$N$58:$N$66,ELVIA!$H$58:$H$66,"SALIDA",ELVIA!$J$58:$J$66,$B138),0)</f>
        <v>0</v>
      </c>
      <c r="V138" s="62">
        <f>IFERROR(SUMIFS(CAJA!$N$4578:$N$5282,CAJA!$H$4578:$H$5282,"SALIDA",CAJA!$J$4578:$J$5282,$B138),0)</f>
        <v>0</v>
      </c>
      <c r="W138" s="62">
        <f>IFERROR(SUMIFS('CAJA TIGRES'!$N$1269:$N$1433,'CAJA TIGRES'!$H$1269:$H$1433,"SALIDA",'CAJA TIGRES'!$J$1269:$J$1433,$B138),0)</f>
        <v>0</v>
      </c>
      <c r="X138" s="62">
        <f>IFERROR(SUMIFS(RESERVA!$N$14:$N$14,RESERVA!$H$14:$H$14,"SALIDA",RESERVA!$J$14:$J$14,$B138),0)</f>
        <v>0</v>
      </c>
      <c r="Y138" s="96">
        <f t="shared" si="28"/>
        <v>0</v>
      </c>
      <c r="Z138" s="96">
        <f>Y138+'JUL25'!Z138</f>
        <v>3413096.25</v>
      </c>
    </row>
    <row r="139" spans="1:26" x14ac:dyDescent="0.3">
      <c r="B139" s="63" t="s">
        <v>181</v>
      </c>
      <c r="C139" s="62">
        <f>IFERROR(SUMIFS('MGZ121'!$N$1022:'MGZ121'!$N$1194,'MGZ121'!$H$1022:$H$1194,"SALIDA",'MGZ121'!$J$1022:$J$1194,B139),0)</f>
        <v>0</v>
      </c>
      <c r="D139" s="62">
        <f>IFERROR(SUMIFS('MGZ BBVA'!$N$973:$N$1145,'MGZ BBVA'!$H$973:$H$1145,"SALIDA",'MGZ BBVA'!$J$973:$J$1145,$B139),0)</f>
        <v>0</v>
      </c>
      <c r="E139" s="62">
        <f>IFERROR(SUMIFS('MGZ DOLARES'!$N$2:$N$2,'MGZ DOLARES'!$F$2:$F$2,"SALIDA",'MGZ DOLARES'!$J$2:$J$2,$B139),0)</f>
        <v>0</v>
      </c>
      <c r="F139" s="62">
        <f>IFERROR(SUMIFS('MGZ BAJIO'!$N$69:$N$69,'MGZ BAJIO'!$H$69:$H$69,"SALIDA",'MGZ BAJIO'!$J$69:$J$69,$B139),0)</f>
        <v>0</v>
      </c>
      <c r="G139" s="62">
        <f>IFERROR(SUMIFS('VICTOR BANAMEX'!$N$387:$N$458,'VICTOR BANAMEX'!$H$387:$H$458,"SALIDA",'VICTOR BANAMEX'!$J$387:$J$458,$B139),0)</f>
        <v>0</v>
      </c>
      <c r="H139" s="62">
        <f>IFERROR(SUMIFS('VICTOR BANORTE'!$N$77:$N$89,'VICTOR BANORTE'!$H$77:$H$89,"SALIDA",'VICTOR BANORTE'!$J$77:$J$89,$B139),0)</f>
        <v>0</v>
      </c>
      <c r="I139" s="62">
        <f>IFERROR(SUMIFS(RODRIGO!$N$2:$N$2,RODRIGO!$H$2:$H$2,"SALIDA",RODRIGO!$J$2:$J$2,$B139),0)</f>
        <v>0</v>
      </c>
      <c r="J139" s="62">
        <f>IFERROR(SUMIFS(MOY!$N$45:$N$63,MOY!$H$45:$H$63,"SALIDA",MOY!$J$45:$J$63,$B139),0)</f>
        <v>0</v>
      </c>
      <c r="K139" s="62">
        <f>IFERROR(SUMIFS('NORMA RUTH'!$N$63:$N$81,'NORMA RUTH'!$H$63:$H$81,"SALIDA",'NORMA RUTH'!$J$63:$J$81,$B139),0)</f>
        <v>0</v>
      </c>
      <c r="L139" s="62">
        <f>IFERROR(SUMIFS(VALERIA!$N$44:$N$57,VALERIA!$H$44:$H$57,"SALIDA",VALERIA!$J$44:$J$57,$B139),0)</f>
        <v>0</v>
      </c>
      <c r="M139" s="62">
        <f>IFERROR(SUMIFS('MANUEL BANAMEX'!$N$77:$N$105,'MANUEL BANAMEX'!$H$77:$H$105,"SALIDA",'MANUEL BANAMEX'!$J$77:$J$105,$B139),0)</f>
        <v>0</v>
      </c>
      <c r="N139" s="62">
        <f>IFERROR(SUMIFS(ROBERTO!$N$2:$N$2,ROBERTO!$H$2:$H$2,"SALIDA",ROBERTO!$J$2:$J$2,$B139),0)</f>
        <v>0</v>
      </c>
      <c r="O139" s="62">
        <f>IFERROR(SUMIFS(JUAN!$N$80:$N$83,JUAN!$H$80:$H$83,"SALIDA",JUAN!$J$80:$J$83,$B139),0)</f>
        <v>0</v>
      </c>
      <c r="P139" s="62">
        <f>IFERROR(SUMIFS('NORMA SANCHEZ'!$N$74:$N$77,'NORMA SANCHEZ'!$H$74:$H$77,"SALIDA",'NORMA SANCHEZ'!$J$74:$J$77,$B139),0)</f>
        <v>0</v>
      </c>
      <c r="Q139" s="62">
        <f>IFERROR(SUMIFS('JOSE CARLOS'!$N$76:$N$77,'JOSE CARLOS'!$H$76:$H$77,"SALIDA",'JOSE CARLOS'!$J$76:$J$77,$B139),0)</f>
        <v>0</v>
      </c>
      <c r="R139" s="62">
        <f>IFERROR(SUMIFS('LUIS ENRIQUE '!$N$64:$N$65,'LUIS ENRIQUE '!$H$64:$H$65,"SALIDA",'LUIS ENRIQUE '!$J$64:$J$65,$B139),0)</f>
        <v>0</v>
      </c>
      <c r="S139" s="62">
        <f>IFERROR(SUMIFS(CESARIA!$N$84:$N$87,CESARIA!$H$84:$H$87,"SALIDA",CESARIA!$J$84:$J$87,$B139),0)</f>
        <v>0</v>
      </c>
      <c r="T139" s="62">
        <f>IFERROR(SUMIFS(ALAN!$N$82:$N$83,ALAN!$H$82:$H$83,"SALIDA",ALAN!$J$82:$J$83,$B139),0)</f>
        <v>0</v>
      </c>
      <c r="U139" s="62">
        <f>IFERROR(SUMIFS(ELVIA!$N$58:$N$66,ELVIA!$H$58:$H$66,"SALIDA",ELVIA!$J$58:$J$66,$B139),0)</f>
        <v>0</v>
      </c>
      <c r="V139" s="62">
        <f>IFERROR(SUMIFS(CAJA!$N$4578:$N$5282,CAJA!$H$4578:$H$5282,"SALIDA",CAJA!$J$4578:$J$5282,$B139),0)</f>
        <v>0</v>
      </c>
      <c r="W139" s="62">
        <f>IFERROR(SUMIFS('CAJA TIGRES'!$N$1269:$N$1433,'CAJA TIGRES'!$H$1269:$H$1433,"SALIDA",'CAJA TIGRES'!$J$1269:$J$1433,$B139),0)</f>
        <v>0</v>
      </c>
      <c r="X139" s="62">
        <f>IFERROR(SUMIFS(RESERVA!$N$14:$N$14,RESERVA!$H$14:$H$14,"SALIDA",RESERVA!$J$14:$J$14,$B139),0)</f>
        <v>0</v>
      </c>
      <c r="Y139" s="96">
        <f t="shared" si="28"/>
        <v>0</v>
      </c>
      <c r="Z139" s="96">
        <f>Y139+'JUL25'!Z139</f>
        <v>3453881.25</v>
      </c>
    </row>
    <row r="140" spans="1:26" x14ac:dyDescent="0.3">
      <c r="B140" s="63" t="s">
        <v>182</v>
      </c>
      <c r="C140" s="62">
        <f>IFERROR(SUMIFS('MGZ121'!$N$1022:'MGZ121'!$N$1194,'MGZ121'!$H$1022:$H$1194,"SALIDA",'MGZ121'!$J$1022:$J$1194,B140),0)</f>
        <v>1975</v>
      </c>
      <c r="D140" s="62">
        <f>IFERROR(SUMIFS('MGZ BBVA'!$N$973:$N$1145,'MGZ BBVA'!$H$973:$H$1145,"SALIDA",'MGZ BBVA'!$J$973:$J$1145,$B140),0)</f>
        <v>0</v>
      </c>
      <c r="E140" s="62">
        <f>IFERROR(SUMIFS('MGZ DOLARES'!$N$2:$N$2,'MGZ DOLARES'!$F$2:$F$2,"SALIDA",'MGZ DOLARES'!$J$2:$J$2,$B140),0)</f>
        <v>0</v>
      </c>
      <c r="F140" s="62">
        <f>IFERROR(SUMIFS('MGZ BAJIO'!$N$69:$N$69,'MGZ BAJIO'!$H$69:$H$69,"SALIDA",'MGZ BAJIO'!$J$69:$J$69,$B140),0)</f>
        <v>0</v>
      </c>
      <c r="G140" s="62">
        <f>IFERROR(SUMIFS('VICTOR BANAMEX'!$N$387:$N$458,'VICTOR BANAMEX'!$H$387:$H$458,"SALIDA",'VICTOR BANAMEX'!$J$387:$J$458,$B140),0)</f>
        <v>0</v>
      </c>
      <c r="H140" s="62">
        <f>IFERROR(SUMIFS('VICTOR BANORTE'!$N$77:$N$89,'VICTOR BANORTE'!$H$77:$H$89,"SALIDA",'VICTOR BANORTE'!$J$77:$J$89,$B140),0)</f>
        <v>0</v>
      </c>
      <c r="I140" s="62">
        <f>IFERROR(SUMIFS(RODRIGO!$N$2:$N$2,RODRIGO!$H$2:$H$2,"SALIDA",RODRIGO!$J$2:$J$2,$B140),0)</f>
        <v>0</v>
      </c>
      <c r="J140" s="62">
        <f>IFERROR(SUMIFS(MOY!$N$45:$N$63,MOY!$H$45:$H$63,"SALIDA",MOY!$J$45:$J$63,$B140),0)</f>
        <v>0</v>
      </c>
      <c r="K140" s="62">
        <f>IFERROR(SUMIFS('NORMA RUTH'!$N$63:$N$81,'NORMA RUTH'!$H$63:$H$81,"SALIDA",'NORMA RUTH'!$J$63:$J$81,$B140),0)</f>
        <v>0</v>
      </c>
      <c r="L140" s="62">
        <f>IFERROR(SUMIFS(VALERIA!$N$44:$N$57,VALERIA!$H$44:$H$57,"SALIDA",VALERIA!$J$44:$J$57,$B140),0)</f>
        <v>0</v>
      </c>
      <c r="M140" s="62">
        <f>IFERROR(SUMIFS('MANUEL BANAMEX'!$N$77:$N$105,'MANUEL BANAMEX'!$H$77:$H$105,"SALIDA",'MANUEL BANAMEX'!$J$77:$J$105,$B140),0)</f>
        <v>0</v>
      </c>
      <c r="N140" s="62">
        <f>IFERROR(SUMIFS(ROBERTO!$N$2:$N$2,ROBERTO!$H$2:$H$2,"SALIDA",ROBERTO!$J$2:$J$2,$B140),0)</f>
        <v>0</v>
      </c>
      <c r="O140" s="62">
        <f>IFERROR(SUMIFS(JUAN!$N$80:$N$83,JUAN!$H$80:$H$83,"SALIDA",JUAN!$J$80:$J$83,$B140),0)</f>
        <v>0</v>
      </c>
      <c r="P140" s="62">
        <f>IFERROR(SUMIFS('NORMA SANCHEZ'!$N$74:$N$77,'NORMA SANCHEZ'!$H$74:$H$77,"SALIDA",'NORMA SANCHEZ'!$J$74:$J$77,$B140),0)</f>
        <v>0</v>
      </c>
      <c r="Q140" s="62">
        <f>IFERROR(SUMIFS('JOSE CARLOS'!$N$76:$N$77,'JOSE CARLOS'!$H$76:$H$77,"SALIDA",'JOSE CARLOS'!$J$76:$J$77,$B140),0)</f>
        <v>0</v>
      </c>
      <c r="R140" s="62">
        <f>IFERROR(SUMIFS('LUIS ENRIQUE '!$N$64:$N$65,'LUIS ENRIQUE '!$H$64:$H$65,"SALIDA",'LUIS ENRIQUE '!$J$64:$J$65,$B140),0)</f>
        <v>0</v>
      </c>
      <c r="S140" s="62">
        <f>IFERROR(SUMIFS(CESARIA!$N$84:$N$87,CESARIA!$H$84:$H$87,"SALIDA",CESARIA!$J$84:$J$87,$B140),0)</f>
        <v>0</v>
      </c>
      <c r="T140" s="62">
        <f>IFERROR(SUMIFS(ALAN!$N$82:$N$83,ALAN!$H$82:$H$83,"SALIDA",ALAN!$J$82:$J$83,$B140),0)</f>
        <v>0</v>
      </c>
      <c r="U140" s="62">
        <f>IFERROR(SUMIFS(ELVIA!$N$58:$N$66,ELVIA!$H$58:$H$66,"SALIDA",ELVIA!$J$58:$J$66,$B140),0)</f>
        <v>0</v>
      </c>
      <c r="V140" s="62">
        <f>IFERROR(SUMIFS(CAJA!$N$4578:$N$5282,CAJA!$H$4578:$H$5282,"SALIDA",CAJA!$J$4578:$J$5282,$B140),0)</f>
        <v>0</v>
      </c>
      <c r="W140" s="62">
        <f>IFERROR(SUMIFS('CAJA TIGRES'!$N$1269:$N$1433,'CAJA TIGRES'!$H$1269:$H$1433,"SALIDA",'CAJA TIGRES'!$J$1269:$J$1433,$B140),0)</f>
        <v>0</v>
      </c>
      <c r="X140" s="62">
        <f>IFERROR(SUMIFS(RESERVA!$N$14:$N$14,RESERVA!$H$14:$H$14,"SALIDA",RESERVA!$J$14:$J$14,$B140),0)</f>
        <v>0</v>
      </c>
      <c r="Y140" s="96">
        <f t="shared" si="28"/>
        <v>1975</v>
      </c>
      <c r="Z140" s="96">
        <f>Y140+'JUL25'!Z140</f>
        <v>3457862.21</v>
      </c>
    </row>
    <row r="141" spans="1:26" x14ac:dyDescent="0.3">
      <c r="B141" s="63" t="s">
        <v>183</v>
      </c>
      <c r="C141" s="62">
        <f>IFERROR(SUMIFS('MGZ121'!$N$1022:'MGZ121'!$N$1194,'MGZ121'!$H$1022:$H$1194,"SALIDA",'MGZ121'!$J$1022:$J$1194,B141),0)</f>
        <v>0</v>
      </c>
      <c r="D141" s="62">
        <f>IFERROR(SUMIFS('MGZ BBVA'!$N$973:$N$1145,'MGZ BBVA'!$H$973:$H$1145,"SALIDA",'MGZ BBVA'!$J$973:$J$1145,$B141),0)</f>
        <v>0</v>
      </c>
      <c r="E141" s="62">
        <f>IFERROR(SUMIFS('MGZ DOLARES'!$N$2:$N$2,'MGZ DOLARES'!$F$2:$F$2,"SALIDA",'MGZ DOLARES'!$J$2:$J$2,$B141),0)</f>
        <v>0</v>
      </c>
      <c r="F141" s="62">
        <f>IFERROR(SUMIFS('MGZ BAJIO'!$N$69:$N$69,'MGZ BAJIO'!$H$69:$H$69,"SALIDA",'MGZ BAJIO'!$J$69:$J$69,$B141),0)</f>
        <v>0</v>
      </c>
      <c r="G141" s="62">
        <f>IFERROR(SUMIFS('VICTOR BANAMEX'!$N$387:$N$458,'VICTOR BANAMEX'!$H$387:$H$458,"SALIDA",'VICTOR BANAMEX'!$J$387:$J$458,$B141),0)</f>
        <v>0</v>
      </c>
      <c r="H141" s="62">
        <f>IFERROR(SUMIFS('VICTOR BANORTE'!$N$77:$N$89,'VICTOR BANORTE'!$H$77:$H$89,"SALIDA",'VICTOR BANORTE'!$J$77:$J$89,$B141),0)</f>
        <v>0</v>
      </c>
      <c r="I141" s="62">
        <f>IFERROR(SUMIFS(RODRIGO!$N$2:$N$2,RODRIGO!$H$2:$H$2,"SALIDA",RODRIGO!$J$2:$J$2,$B141),0)</f>
        <v>0</v>
      </c>
      <c r="J141" s="62">
        <f>IFERROR(SUMIFS(MOY!$N$45:$N$63,MOY!$H$45:$H$63,"SALIDA",MOY!$J$45:$J$63,$B141),0)</f>
        <v>0</v>
      </c>
      <c r="K141" s="62">
        <f>IFERROR(SUMIFS('NORMA RUTH'!$N$63:$N$81,'NORMA RUTH'!$H$63:$H$81,"SALIDA",'NORMA RUTH'!$J$63:$J$81,$B141),0)</f>
        <v>0</v>
      </c>
      <c r="L141" s="62">
        <f>IFERROR(SUMIFS(VALERIA!$N$44:$N$57,VALERIA!$H$44:$H$57,"SALIDA",VALERIA!$J$44:$J$57,$B141),0)</f>
        <v>0</v>
      </c>
      <c r="M141" s="62">
        <f>IFERROR(SUMIFS('MANUEL BANAMEX'!$N$77:$N$105,'MANUEL BANAMEX'!$H$77:$H$105,"SALIDA",'MANUEL BANAMEX'!$J$77:$J$105,$B141),0)</f>
        <v>0</v>
      </c>
      <c r="N141" s="62">
        <f>IFERROR(SUMIFS(ROBERTO!$N$2:$N$2,ROBERTO!$H$2:$H$2,"SALIDA",ROBERTO!$J$2:$J$2,$B141),0)</f>
        <v>0</v>
      </c>
      <c r="O141" s="62">
        <f>IFERROR(SUMIFS(JUAN!$N$80:$N$83,JUAN!$H$80:$H$83,"SALIDA",JUAN!$J$80:$J$83,$B141),0)</f>
        <v>0</v>
      </c>
      <c r="P141" s="62">
        <f>IFERROR(SUMIFS('NORMA SANCHEZ'!$N$74:$N$77,'NORMA SANCHEZ'!$H$74:$H$77,"SALIDA",'NORMA SANCHEZ'!$J$74:$J$77,$B141),0)</f>
        <v>0</v>
      </c>
      <c r="Q141" s="62">
        <f>IFERROR(SUMIFS('JOSE CARLOS'!$N$76:$N$77,'JOSE CARLOS'!$H$76:$H$77,"SALIDA",'JOSE CARLOS'!$J$76:$J$77,$B141),0)</f>
        <v>0</v>
      </c>
      <c r="R141" s="62">
        <f>IFERROR(SUMIFS('LUIS ENRIQUE '!$N$64:$N$65,'LUIS ENRIQUE '!$H$64:$H$65,"SALIDA",'LUIS ENRIQUE '!$J$64:$J$65,$B141),0)</f>
        <v>0</v>
      </c>
      <c r="S141" s="62">
        <f>IFERROR(SUMIFS(CESARIA!$N$84:$N$87,CESARIA!$H$84:$H$87,"SALIDA",CESARIA!$J$84:$J$87,$B141),0)</f>
        <v>0</v>
      </c>
      <c r="T141" s="62">
        <f>IFERROR(SUMIFS(ALAN!$N$82:$N$83,ALAN!$H$82:$H$83,"SALIDA",ALAN!$J$82:$J$83,$B141),0)</f>
        <v>0</v>
      </c>
      <c r="U141" s="62">
        <f>IFERROR(SUMIFS(ELVIA!$N$58:$N$66,ELVIA!$H$58:$H$66,"SALIDA",ELVIA!$J$58:$J$66,$B141),0)</f>
        <v>0</v>
      </c>
      <c r="V141" s="62">
        <f>IFERROR(SUMIFS(CAJA!$N$4578:$N$5282,CAJA!$H$4578:$H$5282,"SALIDA",CAJA!$J$4578:$J$5282,$B141),0)</f>
        <v>0</v>
      </c>
      <c r="W141" s="62">
        <f>IFERROR(SUMIFS('CAJA TIGRES'!$N$1269:$N$1433,'CAJA TIGRES'!$H$1269:$H$1433,"SALIDA",'CAJA TIGRES'!$J$1269:$J$1433,$B141),0)</f>
        <v>0</v>
      </c>
      <c r="X141" s="62">
        <f>IFERROR(SUMIFS(RESERVA!$N$14:$N$14,RESERVA!$H$14:$H$14,"SALIDA",RESERVA!$J$14:$J$14,$B141),0)</f>
        <v>0</v>
      </c>
      <c r="Y141" s="96">
        <f t="shared" si="28"/>
        <v>0</v>
      </c>
      <c r="Z141" s="96">
        <f>Y141+'JUL25'!Z141</f>
        <v>3714880</v>
      </c>
    </row>
    <row r="142" spans="1:26" x14ac:dyDescent="0.3">
      <c r="B142" s="63" t="s">
        <v>184</v>
      </c>
      <c r="C142" s="62">
        <f>IFERROR(SUMIFS('MGZ121'!$N$1022:'MGZ121'!$N$1194,'MGZ121'!$H$1022:$H$1194,"SALIDA",'MGZ121'!$J$1022:$J$1194,B142),0)</f>
        <v>0</v>
      </c>
      <c r="D142" s="62">
        <f>IFERROR(SUMIFS('MGZ BBVA'!$N$973:$N$1145,'MGZ BBVA'!$H$973:$H$1145,"SALIDA",'MGZ BBVA'!$J$973:$J$1145,$B142),0)</f>
        <v>0</v>
      </c>
      <c r="E142" s="62">
        <f>IFERROR(SUMIFS('MGZ DOLARES'!$N$2:$N$2,'MGZ DOLARES'!$F$2:$F$2,"SALIDA",'MGZ DOLARES'!$J$2:$J$2,$B142),0)</f>
        <v>0</v>
      </c>
      <c r="F142" s="62">
        <f>IFERROR(SUMIFS('MGZ BAJIO'!$N$69:$N$69,'MGZ BAJIO'!$H$69:$H$69,"SALIDA",'MGZ BAJIO'!$J$69:$J$69,$B142),0)</f>
        <v>0</v>
      </c>
      <c r="G142" s="62">
        <f>IFERROR(SUMIFS('VICTOR BANAMEX'!$N$387:$N$458,'VICTOR BANAMEX'!$H$387:$H$458,"SALIDA",'VICTOR BANAMEX'!$J$387:$J$458,$B142),0)</f>
        <v>0</v>
      </c>
      <c r="H142" s="62">
        <f>IFERROR(SUMIFS('VICTOR BANORTE'!$N$77:$N$89,'VICTOR BANORTE'!$H$77:$H$89,"SALIDA",'VICTOR BANORTE'!$J$77:$J$89,$B142),0)</f>
        <v>0</v>
      </c>
      <c r="I142" s="62">
        <f>IFERROR(SUMIFS(RODRIGO!$N$2:$N$2,RODRIGO!$H$2:$H$2,"SALIDA",RODRIGO!$J$2:$J$2,$B142),0)</f>
        <v>0</v>
      </c>
      <c r="J142" s="62">
        <f>IFERROR(SUMIFS(MOY!$N$45:$N$63,MOY!$H$45:$H$63,"SALIDA",MOY!$J$45:$J$63,$B142),0)</f>
        <v>0</v>
      </c>
      <c r="K142" s="62">
        <f>IFERROR(SUMIFS('NORMA RUTH'!$N$63:$N$81,'NORMA RUTH'!$H$63:$H$81,"SALIDA",'NORMA RUTH'!$J$63:$J$81,$B142),0)</f>
        <v>0</v>
      </c>
      <c r="L142" s="62">
        <f>IFERROR(SUMIFS(VALERIA!$N$44:$N$57,VALERIA!$H$44:$H$57,"SALIDA",VALERIA!$J$44:$J$57,$B142),0)</f>
        <v>0</v>
      </c>
      <c r="M142" s="62">
        <f>IFERROR(SUMIFS('MANUEL BANAMEX'!$N$77:$N$105,'MANUEL BANAMEX'!$H$77:$H$105,"SALIDA",'MANUEL BANAMEX'!$J$77:$J$105,$B142),0)</f>
        <v>0</v>
      </c>
      <c r="N142" s="62">
        <f>IFERROR(SUMIFS(ROBERTO!$N$2:$N$2,ROBERTO!$H$2:$H$2,"SALIDA",ROBERTO!$J$2:$J$2,$B142),0)</f>
        <v>0</v>
      </c>
      <c r="O142" s="62">
        <f>IFERROR(SUMIFS(JUAN!$N$80:$N$83,JUAN!$H$80:$H$83,"SALIDA",JUAN!$J$80:$J$83,$B142),0)</f>
        <v>0</v>
      </c>
      <c r="P142" s="62">
        <f>IFERROR(SUMIFS('NORMA SANCHEZ'!$N$74:$N$77,'NORMA SANCHEZ'!$H$74:$H$77,"SALIDA",'NORMA SANCHEZ'!$J$74:$J$77,$B142),0)</f>
        <v>0</v>
      </c>
      <c r="Q142" s="62">
        <f>IFERROR(SUMIFS('JOSE CARLOS'!$N$76:$N$77,'JOSE CARLOS'!$H$76:$H$77,"SALIDA",'JOSE CARLOS'!$J$76:$J$77,$B142),0)</f>
        <v>0</v>
      </c>
      <c r="R142" s="62">
        <f>IFERROR(SUMIFS('LUIS ENRIQUE '!$N$64:$N$65,'LUIS ENRIQUE '!$H$64:$H$65,"SALIDA",'LUIS ENRIQUE '!$J$64:$J$65,$B142),0)</f>
        <v>0</v>
      </c>
      <c r="S142" s="62">
        <f>IFERROR(SUMIFS(CESARIA!$N$84:$N$87,CESARIA!$H$84:$H$87,"SALIDA",CESARIA!$J$84:$J$87,$B142),0)</f>
        <v>0</v>
      </c>
      <c r="T142" s="62">
        <f>IFERROR(SUMIFS(ALAN!$N$82:$N$83,ALAN!$H$82:$H$83,"SALIDA",ALAN!$J$82:$J$83,$B142),0)</f>
        <v>0</v>
      </c>
      <c r="U142" s="62">
        <f>IFERROR(SUMIFS(ELVIA!$N$58:$N$66,ELVIA!$H$58:$H$66,"SALIDA",ELVIA!$J$58:$J$66,$B142),0)</f>
        <v>0</v>
      </c>
      <c r="V142" s="62">
        <f>IFERROR(SUMIFS(CAJA!$N$4578:$N$5282,CAJA!$H$4578:$H$5282,"SALIDA",CAJA!$J$4578:$J$5282,$B142),0)</f>
        <v>0</v>
      </c>
      <c r="W142" s="62">
        <f>IFERROR(SUMIFS('CAJA TIGRES'!$N$1269:$N$1433,'CAJA TIGRES'!$H$1269:$H$1433,"SALIDA",'CAJA TIGRES'!$J$1269:$J$1433,$B142),0)</f>
        <v>0</v>
      </c>
      <c r="X142" s="62">
        <f>IFERROR(SUMIFS(RESERVA!$N$14:$N$14,RESERVA!$H$14:$H$14,"SALIDA",RESERVA!$J$14:$J$14,$B142),0)</f>
        <v>0</v>
      </c>
      <c r="Y142" s="96">
        <f t="shared" si="28"/>
        <v>0</v>
      </c>
      <c r="Z142" s="96">
        <f>Y142+'JUL25'!Z142</f>
        <v>2403871.25</v>
      </c>
    </row>
    <row r="143" spans="1:26" x14ac:dyDescent="0.3">
      <c r="A143">
        <v>12.2</v>
      </c>
      <c r="B143" s="63" t="s">
        <v>33</v>
      </c>
      <c r="C143" s="62">
        <f>IFERROR(SUMIFS('MGZ121'!$N$1022:'MGZ121'!$N$1194,'MGZ121'!$H$1022:$H$1194,"SALIDA",'MGZ121'!$J$1022:$J$1194,B143),0)</f>
        <v>182738.31999999998</v>
      </c>
      <c r="D143" s="62">
        <f>IFERROR(SUMIFS('MGZ BBVA'!$N$973:$N$1145,'MGZ BBVA'!$H$973:$H$1145,"SALIDA",'MGZ BBVA'!$J$973:$J$1145,$B143),0)</f>
        <v>600000</v>
      </c>
      <c r="E143" s="62">
        <f>IFERROR(SUMIFS('MGZ DOLARES'!$N$2:$N$2,'MGZ DOLARES'!$F$2:$F$2,"SALIDA",'MGZ DOLARES'!$J$2:$J$2,$B143),0)</f>
        <v>0</v>
      </c>
      <c r="F143" s="62">
        <f>IFERROR(SUMIFS('MGZ BAJIO'!$N$69:$N$69,'MGZ BAJIO'!$H$69:$H$69,"SALIDA",'MGZ BAJIO'!$J$69:$J$69,$B143),0)</f>
        <v>0</v>
      </c>
      <c r="G143" s="62">
        <f>IFERROR(SUMIFS('VICTOR BANAMEX'!$N$387:$N$458,'VICTOR BANAMEX'!$H$387:$H$458,"SALIDA",'VICTOR BANAMEX'!$J$387:$J$458,$B143),0)</f>
        <v>746500</v>
      </c>
      <c r="H143" s="62">
        <f>IFERROR(SUMIFS('VICTOR BANORTE'!$N$77:$N$89,'VICTOR BANORTE'!$H$77:$H$89,"SALIDA",'VICTOR BANORTE'!$J$77:$J$89,$B143),0)</f>
        <v>0</v>
      </c>
      <c r="I143" s="62">
        <f>IFERROR(SUMIFS(RODRIGO!$N$2:$N$2,RODRIGO!$H$2:$H$2,"SALIDA",RODRIGO!$J$2:$J$2,$B143),0)</f>
        <v>0</v>
      </c>
      <c r="J143" s="62">
        <f>IFERROR(SUMIFS(MOY!$N$45:$N$63,MOY!$H$45:$H$63,"SALIDA",MOY!$J$45:$J$63,$B143),0)</f>
        <v>1461000</v>
      </c>
      <c r="K143" s="62">
        <f>IFERROR(SUMIFS('NORMA RUTH'!$N$63:$N$81,'NORMA RUTH'!$H$63:$H$81,"SALIDA",'NORMA RUTH'!$J$63:$J$81,$B143),0)</f>
        <v>1150000</v>
      </c>
      <c r="L143" s="62">
        <f>IFERROR(SUMIFS(VALERIA!$N$44:$N$57,VALERIA!$H$44:$H$57,"SALIDA",VALERIA!$J$44:$J$57,$B143),0)</f>
        <v>875500</v>
      </c>
      <c r="M143" s="62">
        <f>IFERROR(SUMIFS('MANUEL BANAMEX'!$N$77:$N$105,'MANUEL BANAMEX'!$H$77:$H$105,"SALIDA",'MANUEL BANAMEX'!$J$77:$J$105,$B143),0)</f>
        <v>1050000</v>
      </c>
      <c r="N143" s="62">
        <f>IFERROR(SUMIFS(ROBERTO!$N$2:$N$2,ROBERTO!$H$2:$H$2,"SALIDA",ROBERTO!$J$2:$J$2,$B143),0)</f>
        <v>0</v>
      </c>
      <c r="O143" s="62">
        <f>IFERROR(SUMIFS(JUAN!$N$80:$N$83,JUAN!$H$80:$H$83,"SALIDA",JUAN!$J$80:$J$83,$B143),0)</f>
        <v>0</v>
      </c>
      <c r="P143" s="62">
        <f>IFERROR(SUMIFS('NORMA SANCHEZ'!$N$74:$N$77,'NORMA SANCHEZ'!$H$74:$H$77,"SALIDA",'NORMA SANCHEZ'!$J$74:$J$77,$B143),0)</f>
        <v>0</v>
      </c>
      <c r="Q143" s="62">
        <f>IFERROR(SUMIFS('JOSE CARLOS'!$N$76:$N$77,'JOSE CARLOS'!$H$76:$H$77,"SALIDA",'JOSE CARLOS'!$J$76:$J$77,$B143),0)</f>
        <v>0</v>
      </c>
      <c r="R143" s="62">
        <f>IFERROR(SUMIFS('LUIS ENRIQUE '!$N$64:$N$65,'LUIS ENRIQUE '!$H$64:$H$65,"SALIDA",'LUIS ENRIQUE '!$J$64:$J$65,$B143),0)</f>
        <v>0</v>
      </c>
      <c r="S143" s="62">
        <f>IFERROR(SUMIFS(CESARIA!$N$84:$N$87,CESARIA!$H$84:$H$87,"SALIDA",CESARIA!$J$84:$J$87,$B143),0)</f>
        <v>0</v>
      </c>
      <c r="T143" s="62">
        <f>IFERROR(SUMIFS(ALAN!$N$82:$N$83,ALAN!$H$82:$H$83,"SALIDA",ALAN!$J$82:$J$83,$B143),0)</f>
        <v>0</v>
      </c>
      <c r="U143" s="62">
        <f>IFERROR(SUMIFS(ELVIA!$N$58:$N$66,ELVIA!$H$58:$H$66,"SALIDA",ELVIA!$J$58:$J$66,$B143),0)</f>
        <v>20000</v>
      </c>
      <c r="V143" s="62">
        <f>IFERROR(SUMIFS(CAJA!$N$4578:$N$5282,CAJA!$H$4578:$H$5282,"SALIDA",CAJA!$J$4578:$J$5282,$B143),0)</f>
        <v>0</v>
      </c>
      <c r="W143" s="596">
        <f>IFERROR(SUMIFS('CAJA TIGRES'!$N$1269:$N$1433,'CAJA TIGRES'!$H$1269:$H$1433,"SALIDA",'CAJA TIGRES'!$J$1269:$J$1433,$B143),0)</f>
        <v>116000</v>
      </c>
      <c r="X143" s="62">
        <f>IFERROR(SUMIFS(RESERVA!$N$14:$N$14,RESERVA!$H$14:$H$14,"SALIDA",RESERVA!$J$14:$J$14,$B143),0)</f>
        <v>0</v>
      </c>
      <c r="Y143" s="96">
        <f t="shared" si="28"/>
        <v>6201738.3200000003</v>
      </c>
      <c r="Z143" s="96">
        <f>Y143+'JUL25'!Z143</f>
        <v>37228227.769999996</v>
      </c>
    </row>
    <row r="144" spans="1:26" x14ac:dyDescent="0.3">
      <c r="B144" s="63" t="s">
        <v>200</v>
      </c>
      <c r="C144" s="62">
        <f>IFERROR(SUMIFS('MGZ121'!$N$1022:'MGZ121'!$N$1194,'MGZ121'!$H$1022:$H$1194,"SALIDA",'MGZ121'!$J$1022:$J$1194,B144),0)</f>
        <v>0</v>
      </c>
      <c r="D144" s="62">
        <f>IFERROR(SUMIFS('MGZ BBVA'!$N$973:$N$1145,'MGZ BBVA'!$H$973:$H$1145,"SALIDA",'MGZ BBVA'!$J$973:$J$1145,$B144),0)</f>
        <v>0</v>
      </c>
      <c r="E144" s="62">
        <f>IFERROR(SUMIFS('MGZ DOLARES'!$N$2:$N$2,'MGZ DOLARES'!$F$2:$F$2,"SALIDA",'MGZ DOLARES'!$J$2:$J$2,$B144),0)</f>
        <v>0</v>
      </c>
      <c r="F144" s="62">
        <f>IFERROR(SUMIFS('MGZ BAJIO'!$N$69:$N$69,'MGZ BAJIO'!$H$69:$H$69,"SALIDA",'MGZ BAJIO'!$J$69:$J$69,$B144),0)</f>
        <v>0</v>
      </c>
      <c r="G144" s="62">
        <f>IFERROR(SUMIFS('VICTOR BANAMEX'!$N$387:$N$458,'VICTOR BANAMEX'!$H$387:$H$458,"SALIDA",'VICTOR BANAMEX'!$J$387:$J$458,$B144),0)</f>
        <v>0</v>
      </c>
      <c r="H144" s="62">
        <f>IFERROR(SUMIFS('VICTOR BANORTE'!$N$77:$N$89,'VICTOR BANORTE'!$H$77:$H$89,"SALIDA",'VICTOR BANORTE'!$J$77:$J$89,$B144),0)</f>
        <v>0</v>
      </c>
      <c r="I144" s="62">
        <f>IFERROR(SUMIFS(RODRIGO!$N$2:$N$2,RODRIGO!$H$2:$H$2,"SALIDA",RODRIGO!$J$2:$J$2,$B144),0)</f>
        <v>0</v>
      </c>
      <c r="J144" s="62">
        <f>IFERROR(SUMIFS(MOY!$N$45:$N$63,MOY!$H$45:$H$63,"SALIDA",MOY!$J$45:$J$63,$B144),0)</f>
        <v>0</v>
      </c>
      <c r="K144" s="62">
        <f>IFERROR(SUMIFS('NORMA RUTH'!$N$63:$N$81,'NORMA RUTH'!$H$63:$H$81,"SALIDA",'NORMA RUTH'!$J$63:$J$81,$B144),0)</f>
        <v>0</v>
      </c>
      <c r="L144" s="62">
        <f>IFERROR(SUMIFS(VALERIA!$N$44:$N$57,VALERIA!$H$44:$H$57,"SALIDA",VALERIA!$J$44:$J$57,$B144),0)</f>
        <v>0</v>
      </c>
      <c r="M144" s="62">
        <f>IFERROR(SUMIFS('MANUEL BANAMEX'!$N$77:$N$105,'MANUEL BANAMEX'!$H$77:$H$105,"SALIDA",'MANUEL BANAMEX'!$J$77:$J$105,$B144),0)</f>
        <v>0</v>
      </c>
      <c r="N144" s="62">
        <f>IFERROR(SUMIFS(ROBERTO!$N$2:$N$2,ROBERTO!$H$2:$H$2,"SALIDA",ROBERTO!$J$2:$J$2,$B144),0)</f>
        <v>0</v>
      </c>
      <c r="O144" s="62">
        <f>IFERROR(SUMIFS(JUAN!$N$80:$N$83,JUAN!$H$80:$H$83,"SALIDA",JUAN!$J$80:$J$83,$B144),0)</f>
        <v>0</v>
      </c>
      <c r="P144" s="62">
        <f>IFERROR(SUMIFS('NORMA SANCHEZ'!$N$74:$N$77,'NORMA SANCHEZ'!$H$74:$H$77,"SALIDA",'NORMA SANCHEZ'!$J$74:$J$77,$B144),0)</f>
        <v>0</v>
      </c>
      <c r="Q144" s="62">
        <f>IFERROR(SUMIFS('JOSE CARLOS'!$N$76:$N$77,'JOSE CARLOS'!$H$76:$H$77,"SALIDA",'JOSE CARLOS'!$J$76:$J$77,$B144),0)</f>
        <v>0</v>
      </c>
      <c r="R144" s="62">
        <f>IFERROR(SUMIFS('LUIS ENRIQUE '!$N$64:$N$65,'LUIS ENRIQUE '!$H$64:$H$65,"SALIDA",'LUIS ENRIQUE '!$J$64:$J$65,$B144),0)</f>
        <v>0</v>
      </c>
      <c r="S144" s="62">
        <f>IFERROR(SUMIFS(CESARIA!$N$84:$N$87,CESARIA!$H$84:$H$87,"SALIDA",CESARIA!$J$84:$J$87,$B144),0)</f>
        <v>0</v>
      </c>
      <c r="T144" s="62">
        <f>IFERROR(SUMIFS(ALAN!$N$82:$N$83,ALAN!$H$82:$H$83,"SALIDA",ALAN!$J$82:$J$83,$B144),0)</f>
        <v>0</v>
      </c>
      <c r="U144" s="62">
        <f>IFERROR(SUMIFS(ELVIA!$N$58:$N$66,ELVIA!$H$58:$H$66,"SALIDA",ELVIA!$J$58:$J$66,$B144),0)</f>
        <v>0</v>
      </c>
      <c r="V144" s="604">
        <f>IFERROR(SUMIFS(CAJA!$N$4578:$N$5282,CAJA!$H$4578:$H$5282,"SALIDA",CAJA!$J$4578:$J$5282,$B144),0)</f>
        <v>1703500</v>
      </c>
      <c r="W144" s="62">
        <f>IFERROR(SUMIFS('CAJA TIGRES'!$N$1269:$N$1433,'CAJA TIGRES'!$H$1269:$H$1433,"SALIDA",'CAJA TIGRES'!$J$1269:$J$1433,$B144),0)</f>
        <v>0</v>
      </c>
      <c r="X144" s="62">
        <f>IFERROR(SUMIFS(RESERVA!$N$14:$N$14,RESERVA!$H$14:$H$14,"SALIDA",RESERVA!$J$14:$J$14,$B144),0)</f>
        <v>0</v>
      </c>
      <c r="Y144" s="96">
        <f t="shared" si="28"/>
        <v>1703500</v>
      </c>
      <c r="Z144" s="96">
        <f>Y144+'JUL25'!Z144</f>
        <v>10356228</v>
      </c>
    </row>
    <row r="145" spans="1:27" x14ac:dyDescent="0.3">
      <c r="B145" s="63" t="s">
        <v>213</v>
      </c>
      <c r="C145" s="62">
        <f>IFERROR(SUMIFS('MGZ121'!$N$1022:'MGZ121'!$N$1194,'MGZ121'!$H$1022:$H$1194,"SALIDA",'MGZ121'!$J$1022:$J$1194,B145),0)</f>
        <v>0</v>
      </c>
      <c r="D145" s="62">
        <f>IFERROR(SUMIFS('MGZ BBVA'!$N$973:$N$1145,'MGZ BBVA'!$H$973:$H$1145,"SALIDA",'MGZ BBVA'!$J$973:$J$1145,$B145),0)</f>
        <v>0</v>
      </c>
      <c r="E145" s="62">
        <f>IFERROR(SUMIFS('MGZ DOLARES'!$N$2:$N$2,'MGZ DOLARES'!$F$2:$F$2,"SALIDA",'MGZ DOLARES'!$J$2:$J$2,$B145),0)</f>
        <v>0</v>
      </c>
      <c r="F145" s="62">
        <f>IFERROR(SUMIFS('MGZ BAJIO'!$N$69:$N$69,'MGZ BAJIO'!$H$69:$H$69,"SALIDA",'MGZ BAJIO'!$J$69:$J$69,$B145),0)</f>
        <v>0</v>
      </c>
      <c r="G145" s="62">
        <f>IFERROR(SUMIFS('VICTOR BANAMEX'!$N$387:$N$458,'VICTOR BANAMEX'!$H$387:$H$458,"SALIDA",'VICTOR BANAMEX'!$J$387:$J$458,$B145),0)</f>
        <v>0</v>
      </c>
      <c r="H145" s="62">
        <f>IFERROR(SUMIFS('VICTOR BANORTE'!$N$77:$N$89,'VICTOR BANORTE'!$H$77:$H$89,"SALIDA",'VICTOR BANORTE'!$J$77:$J$89,$B145),0)</f>
        <v>0</v>
      </c>
      <c r="I145" s="62">
        <f>IFERROR(SUMIFS(RODRIGO!$N$2:$N$2,RODRIGO!$H$2:$H$2,"SALIDA",RODRIGO!$J$2:$J$2,$B145),0)</f>
        <v>0</v>
      </c>
      <c r="J145" s="62">
        <f>IFERROR(SUMIFS(MOY!$N$45:$N$63,MOY!$H$45:$H$63,"SALIDA",MOY!$J$45:$J$63,$B145),0)</f>
        <v>0</v>
      </c>
      <c r="K145" s="62">
        <f>IFERROR(SUMIFS('NORMA RUTH'!$N$63:$N$81,'NORMA RUTH'!$H$63:$H$81,"SALIDA",'NORMA RUTH'!$J$63:$J$81,$B145),0)</f>
        <v>0</v>
      </c>
      <c r="L145" s="62">
        <f>IFERROR(SUMIFS(VALERIA!$N$44:$N$57,VALERIA!$H$44:$H$57,"SALIDA",VALERIA!$J$44:$J$57,$B145),0)</f>
        <v>0</v>
      </c>
      <c r="M145" s="62">
        <f>IFERROR(SUMIFS('MANUEL BANAMEX'!$N$77:$N$105,'MANUEL BANAMEX'!$H$77:$H$105,"SALIDA",'MANUEL BANAMEX'!$J$77:$J$105,$B145),0)</f>
        <v>0</v>
      </c>
      <c r="N145" s="62">
        <f>IFERROR(SUMIFS(ROBERTO!$N$2:$N$2,ROBERTO!$H$2:$H$2,"SALIDA",ROBERTO!$J$2:$J$2,$B145),0)</f>
        <v>0</v>
      </c>
      <c r="O145" s="62">
        <f>IFERROR(SUMIFS(JUAN!$N$80:$N$83,JUAN!$H$80:$H$83,"SALIDA",JUAN!$J$80:$J$83,$B145),0)</f>
        <v>0</v>
      </c>
      <c r="P145" s="62">
        <f>IFERROR(SUMIFS('NORMA SANCHEZ'!$N$74:$N$77,'NORMA SANCHEZ'!$H$74:$H$77,"SALIDA",'NORMA SANCHEZ'!$J$74:$J$77,$B145),0)</f>
        <v>0</v>
      </c>
      <c r="Q145" s="62">
        <f>IFERROR(SUMIFS('JOSE CARLOS'!$N$76:$N$77,'JOSE CARLOS'!$H$76:$H$77,"SALIDA",'JOSE CARLOS'!$J$76:$J$77,$B145),0)</f>
        <v>0</v>
      </c>
      <c r="R145" s="62">
        <f>IFERROR(SUMIFS('LUIS ENRIQUE '!$N$64:$N$65,'LUIS ENRIQUE '!$H$64:$H$65,"SALIDA",'LUIS ENRIQUE '!$J$64:$J$65,$B145),0)</f>
        <v>0</v>
      </c>
      <c r="S145" s="62">
        <f>IFERROR(SUMIFS(CESARIA!$N$84:$N$87,CESARIA!$H$84:$H$87,"SALIDA",CESARIA!$J$84:$J$87,$B145),0)</f>
        <v>0</v>
      </c>
      <c r="T145" s="62">
        <f>IFERROR(SUMIFS(ALAN!$N$82:$N$83,ALAN!$H$82:$H$83,"SALIDA",ALAN!$J$82:$J$83,$B145),0)</f>
        <v>0</v>
      </c>
      <c r="U145" s="62">
        <f>IFERROR(SUMIFS(ELVIA!$N$58:$N$66,ELVIA!$H$58:$H$66,"SALIDA",ELVIA!$J$58:$J$66,$B145),0)</f>
        <v>0</v>
      </c>
      <c r="V145" s="146">
        <f>IFERROR(SUMIFS(CAJA!$N$4578:$N$5282,CAJA!$H$4578:$H$5282,"SALIDA",CAJA!$J$4578:$J$5282,$B145),0)</f>
        <v>0</v>
      </c>
      <c r="W145" s="62">
        <f>IFERROR(SUMIFS('CAJA TIGRES'!$N$1269:$N$1433,'CAJA TIGRES'!$H$1269:$H$1433,"SALIDA",'CAJA TIGRES'!$J$1269:$J$1433,$B145),0)</f>
        <v>0</v>
      </c>
      <c r="X145" s="62">
        <f>IFERROR(SUMIFS(RESERVA!$N$14:$N$14,RESERVA!$H$14:$H$14,"SALIDA",RESERVA!$J$14:$J$14,$B145),0)</f>
        <v>0</v>
      </c>
      <c r="Y145" s="96">
        <f t="shared" si="28"/>
        <v>0</v>
      </c>
      <c r="Z145" s="96">
        <f>Y145+'JUL25'!Z145</f>
        <v>0</v>
      </c>
    </row>
    <row r="146" spans="1:27" x14ac:dyDescent="0.3">
      <c r="B146" s="16" t="s">
        <v>111</v>
      </c>
      <c r="C146" s="76">
        <f>SUM(C122:C145)</f>
        <v>6222464.1699999999</v>
      </c>
      <c r="D146" s="76">
        <f t="shared" ref="D146:Y146" si="30">SUM(D122:D145)</f>
        <v>4396947.95</v>
      </c>
      <c r="E146" s="76">
        <f t="shared" si="30"/>
        <v>0</v>
      </c>
      <c r="F146" s="76">
        <f t="shared" si="30"/>
        <v>0</v>
      </c>
      <c r="G146" s="76">
        <f t="shared" si="30"/>
        <v>820500</v>
      </c>
      <c r="H146" s="76">
        <f t="shared" si="30"/>
        <v>0</v>
      </c>
      <c r="I146" s="76">
        <f>SUM(I122:I145)</f>
        <v>0</v>
      </c>
      <c r="J146" s="76">
        <f t="shared" si="30"/>
        <v>1462300</v>
      </c>
      <c r="K146" s="76">
        <f t="shared" si="30"/>
        <v>1203500</v>
      </c>
      <c r="L146" s="76">
        <f t="shared" si="30"/>
        <v>875500</v>
      </c>
      <c r="M146" s="76">
        <f t="shared" si="30"/>
        <v>1051000</v>
      </c>
      <c r="N146" s="76">
        <f t="shared" si="30"/>
        <v>0</v>
      </c>
      <c r="O146" s="76">
        <f t="shared" si="30"/>
        <v>0</v>
      </c>
      <c r="P146" s="76">
        <f t="shared" si="30"/>
        <v>0</v>
      </c>
      <c r="Q146" s="76">
        <f t="shared" si="30"/>
        <v>0</v>
      </c>
      <c r="R146" s="76">
        <f t="shared" si="30"/>
        <v>0</v>
      </c>
      <c r="S146" s="76">
        <f t="shared" si="30"/>
        <v>0</v>
      </c>
      <c r="T146" s="76">
        <f t="shared" si="30"/>
        <v>0</v>
      </c>
      <c r="U146" s="76">
        <f t="shared" si="30"/>
        <v>99500</v>
      </c>
      <c r="V146" s="76">
        <f>SUM(V122:V145)</f>
        <v>1703500</v>
      </c>
      <c r="W146" s="76">
        <f t="shared" si="30"/>
        <v>116000</v>
      </c>
      <c r="X146" s="76">
        <f t="shared" si="30"/>
        <v>0</v>
      </c>
      <c r="Y146" s="76">
        <f t="shared" si="30"/>
        <v>17951212.120000001</v>
      </c>
      <c r="Z146" s="76">
        <f t="shared" ref="Z146" si="31">SUM(Z122:Z145)</f>
        <v>113466633.12</v>
      </c>
    </row>
    <row r="147" spans="1:27" s="84" customFormat="1" ht="22.2" customHeight="1" x14ac:dyDescent="0.3">
      <c r="B147" s="17" t="s">
        <v>17</v>
      </c>
      <c r="C147" s="82">
        <f t="shared" ref="C147:Z147" si="32">C119-C146</f>
        <v>-2977838.5</v>
      </c>
      <c r="D147" s="82">
        <f t="shared" si="32"/>
        <v>-3832447.95</v>
      </c>
      <c r="E147" s="82">
        <f t="shared" si="32"/>
        <v>0</v>
      </c>
      <c r="F147" s="82">
        <f t="shared" si="32"/>
        <v>0</v>
      </c>
      <c r="G147" s="82">
        <f t="shared" si="32"/>
        <v>687328.73</v>
      </c>
      <c r="H147" s="82">
        <f t="shared" si="32"/>
        <v>67000</v>
      </c>
      <c r="I147" s="82">
        <f>I119-I146</f>
        <v>0</v>
      </c>
      <c r="J147" s="82">
        <f t="shared" si="32"/>
        <v>28100</v>
      </c>
      <c r="K147" s="82">
        <f t="shared" si="32"/>
        <v>-26200</v>
      </c>
      <c r="L147" s="82">
        <f t="shared" si="32"/>
        <v>17200</v>
      </c>
      <c r="M147" s="82">
        <f t="shared" si="32"/>
        <v>55669.399999999907</v>
      </c>
      <c r="N147" s="82">
        <f t="shared" si="32"/>
        <v>0</v>
      </c>
      <c r="O147" s="82">
        <f t="shared" si="32"/>
        <v>1975</v>
      </c>
      <c r="P147" s="82">
        <f t="shared" si="32"/>
        <v>0</v>
      </c>
      <c r="Q147" s="82">
        <f t="shared" si="32"/>
        <v>0</v>
      </c>
      <c r="R147" s="82">
        <f t="shared" si="32"/>
        <v>0</v>
      </c>
      <c r="S147" s="82">
        <f t="shared" si="32"/>
        <v>1975</v>
      </c>
      <c r="T147" s="82">
        <f t="shared" si="32"/>
        <v>0</v>
      </c>
      <c r="U147" s="83">
        <f t="shared" si="32"/>
        <v>-99500</v>
      </c>
      <c r="V147" s="82">
        <f>V119-V146</f>
        <v>4513388.32</v>
      </c>
      <c r="W147" s="82">
        <f t="shared" si="32"/>
        <v>1327500</v>
      </c>
      <c r="X147" s="82">
        <f t="shared" si="32"/>
        <v>0</v>
      </c>
      <c r="Y147" s="82">
        <f t="shared" si="32"/>
        <v>-235850</v>
      </c>
      <c r="Z147" s="83">
        <f t="shared" si="32"/>
        <v>-100928.46999999881</v>
      </c>
    </row>
    <row r="149" spans="1:27" x14ac:dyDescent="0.3">
      <c r="B149" s="91" t="s">
        <v>3</v>
      </c>
      <c r="C149" s="75"/>
      <c r="D149" s="12"/>
      <c r="E149" s="12"/>
      <c r="F149" s="12"/>
      <c r="G149" s="12"/>
      <c r="H149" s="12"/>
      <c r="I149" s="12"/>
      <c r="J149" s="12"/>
      <c r="K149" s="12"/>
      <c r="L149" s="12"/>
      <c r="M149" s="12"/>
      <c r="N149" s="12"/>
      <c r="O149" s="12"/>
      <c r="P149" s="12"/>
      <c r="Q149" s="12"/>
      <c r="R149" s="12"/>
      <c r="S149" s="12"/>
      <c r="T149" s="12"/>
      <c r="U149" s="12"/>
      <c r="V149" s="12"/>
      <c r="W149" s="12"/>
      <c r="X149" s="12"/>
      <c r="Y149" s="97"/>
      <c r="Z149" s="97"/>
    </row>
    <row r="150" spans="1:27" s="180" customFormat="1" x14ac:dyDescent="0.3">
      <c r="A150" s="180">
        <v>2</v>
      </c>
      <c r="B150" s="181" t="s">
        <v>54</v>
      </c>
      <c r="C150" s="135">
        <f>SUM(C151:C157)</f>
        <v>0</v>
      </c>
      <c r="D150" s="135">
        <f t="shared" ref="D150:Z150" si="33">SUM(D151:D157)</f>
        <v>37899.050000000003</v>
      </c>
      <c r="E150" s="135">
        <f t="shared" si="33"/>
        <v>0</v>
      </c>
      <c r="F150" s="135">
        <f t="shared" si="33"/>
        <v>0</v>
      </c>
      <c r="G150" s="135">
        <f t="shared" si="33"/>
        <v>400391.45000000007</v>
      </c>
      <c r="H150" s="135">
        <f t="shared" si="33"/>
        <v>0</v>
      </c>
      <c r="I150" s="135">
        <f t="shared" si="33"/>
        <v>0</v>
      </c>
      <c r="J150" s="135">
        <f t="shared" si="33"/>
        <v>0</v>
      </c>
      <c r="K150" s="135">
        <f t="shared" si="33"/>
        <v>0</v>
      </c>
      <c r="L150" s="135">
        <f t="shared" si="33"/>
        <v>0</v>
      </c>
      <c r="M150" s="135">
        <f t="shared" si="33"/>
        <v>9000</v>
      </c>
      <c r="N150" s="135">
        <f t="shared" si="33"/>
        <v>0</v>
      </c>
      <c r="O150" s="135">
        <f t="shared" si="33"/>
        <v>0</v>
      </c>
      <c r="P150" s="135">
        <f t="shared" si="33"/>
        <v>0</v>
      </c>
      <c r="Q150" s="135">
        <f t="shared" si="33"/>
        <v>0</v>
      </c>
      <c r="R150" s="135">
        <f t="shared" si="33"/>
        <v>0</v>
      </c>
      <c r="S150" s="135">
        <f t="shared" si="33"/>
        <v>0</v>
      </c>
      <c r="T150" s="135">
        <f t="shared" si="33"/>
        <v>0</v>
      </c>
      <c r="U150" s="135">
        <f t="shared" si="33"/>
        <v>0</v>
      </c>
      <c r="V150" s="135">
        <f t="shared" si="33"/>
        <v>830295</v>
      </c>
      <c r="W150" s="135">
        <f t="shared" si="33"/>
        <v>0</v>
      </c>
      <c r="X150" s="135">
        <f t="shared" si="33"/>
        <v>0</v>
      </c>
      <c r="Y150" s="135">
        <f t="shared" si="33"/>
        <v>1277585.5</v>
      </c>
      <c r="Z150" s="135">
        <f t="shared" si="33"/>
        <v>9968618.1671932675</v>
      </c>
    </row>
    <row r="151" spans="1:27" x14ac:dyDescent="0.3">
      <c r="A151">
        <v>2.1</v>
      </c>
      <c r="B151" s="60" t="s">
        <v>61</v>
      </c>
      <c r="C151" s="62">
        <f>IFERROR(SUMIFS('MGZ121'!$N$1022:'MGZ121'!$N$1194,'MGZ121'!$H$1022:$H$1194,"SALIDA",'MGZ121'!$J$1022:$J$1194,B151),0)</f>
        <v>0</v>
      </c>
      <c r="D151" s="62">
        <f>IFERROR(SUMIFS('MGZ BBVA'!$N$973:$N$1145,'MGZ BBVA'!$H$973:$H$1145,"SALIDA",'MGZ BBVA'!$J$973:$J$1145,$B151),0)</f>
        <v>37899.050000000003</v>
      </c>
      <c r="E151" s="62">
        <f>IFERROR(SUMIFS('MGZ DOLARES'!$N$2:$N$2,'MGZ DOLARES'!$F$2:$F$2,"SALIDA",'MGZ DOLARES'!$J$2:$J$2,$B151),0)</f>
        <v>0</v>
      </c>
      <c r="F151" s="62">
        <f>IFERROR(SUMIFS('MGZ BAJIO'!$N$69:$N$69,'MGZ BAJIO'!$H$69:$H$69,"SALIDA",'MGZ BAJIO'!$J$69:$J$69,$B151),0)</f>
        <v>0</v>
      </c>
      <c r="G151" s="62">
        <f>IFERROR(SUMIFS('VICTOR BANAMEX'!$N$387:$N$458,'VICTOR BANAMEX'!$H$387:$H$458,"SALIDA",'VICTOR BANAMEX'!$J$387:$J$458,$B151),0)</f>
        <v>180290.02000000002</v>
      </c>
      <c r="H151" s="62">
        <f>IFERROR(SUMIFS('VICTOR BANORTE'!$N$77:$N$89,'VICTOR BANORTE'!$H$77:$H$89,"SALIDA",'VICTOR BANORTE'!$J$77:$J$89,$B151),0)</f>
        <v>0</v>
      </c>
      <c r="I151" s="62">
        <f>IFERROR(SUMIFS(RODRIGO!$N$2:$N$2,RODRIGO!$H$2:$H$2,"SALIDA",RODRIGO!$J$2:$J$2,$B151),0)</f>
        <v>0</v>
      </c>
      <c r="J151" s="62">
        <f>IFERROR(SUMIFS(MOY!$N$45:$N$63,MOY!$H$45:$H$63,"SALIDA",MOY!$J$45:$J$63,$B151),0)</f>
        <v>0</v>
      </c>
      <c r="K151" s="62">
        <f>IFERROR(SUMIFS('NORMA RUTH'!$N$63:$N$81,'NORMA RUTH'!$H$63:$H$81,"SALIDA",'NORMA RUTH'!$J$63:$J$81,$B151),0)</f>
        <v>0</v>
      </c>
      <c r="L151" s="62">
        <f>IFERROR(SUMIFS(VALERIA!$N$44:$N$57,VALERIA!$H$44:$H$57,"SALIDA",VALERIA!$J$44:$J$57,$B151),0)</f>
        <v>0</v>
      </c>
      <c r="M151" s="62">
        <f>IFERROR(SUMIFS('MANUEL BANAMEX'!$N$77:$N$105,'MANUEL BANAMEX'!$H$77:$H$105,"SALIDA",'MANUEL BANAMEX'!$J$77:$J$105,$B151),0)</f>
        <v>9000</v>
      </c>
      <c r="N151" s="62">
        <f>IFERROR(SUMIFS(ROBERTO!$N$2:$N$2,ROBERTO!$H$2:$H$2,"SALIDA",ROBERTO!$J$2:$J$2,$B151),0)</f>
        <v>0</v>
      </c>
      <c r="O151" s="62">
        <f>IFERROR(SUMIFS(JUAN!$N$80:$N$83,JUAN!$H$80:$H$83,"SALIDA",JUAN!$J$80:$J$83,$B151),0)</f>
        <v>0</v>
      </c>
      <c r="P151" s="62">
        <f>IFERROR(SUMIFS('NORMA SANCHEZ'!$N$74:$N$77,'NORMA SANCHEZ'!$H$74:$H$77,"SALIDA",'NORMA SANCHEZ'!$J$74:$J$77,$B151),0)</f>
        <v>0</v>
      </c>
      <c r="Q151" s="62">
        <f>IFERROR(SUMIFS('JOSE CARLOS'!$N$76:$N$77,'JOSE CARLOS'!$H$76:$H$77,"SALIDA",'JOSE CARLOS'!$J$76:$J$77,$B151),0)</f>
        <v>0</v>
      </c>
      <c r="R151" s="62">
        <f>IFERROR(SUMIFS('LUIS ENRIQUE '!$N$64:$N$65,'LUIS ENRIQUE '!$H$64:$H$65,"SALIDA",'LUIS ENRIQUE '!$J$64:$J$65,$B151),0)</f>
        <v>0</v>
      </c>
      <c r="S151" s="62">
        <f>IFERROR(SUMIFS(CESARIA!$N$84:$N$87,CESARIA!$H$84:$H$87,"SALIDA",CESARIA!$J$84:$J$87,$B151),0)</f>
        <v>0</v>
      </c>
      <c r="T151" s="62">
        <f>IFERROR(SUMIFS(ALAN!$N$82:$N$83,ALAN!$H$82:$H$83,"SALIDA",ALAN!$J$82:$J$83,$B151),0)</f>
        <v>0</v>
      </c>
      <c r="U151" s="62">
        <f>IFERROR(SUMIFS(ELVIA!$N$58:$N$66,ELVIA!$H$58:$H$66,"SALIDA",ELVIA!$J$58:$J$66,$B151),0)</f>
        <v>0</v>
      </c>
      <c r="V151" s="146">
        <f>IFERROR(SUMIFS(CAJA!$N$4578:$N$5282,CAJA!$H$4578:$H$5282,"SALIDA",CAJA!$J$4578:$J$5282,$B151),0)</f>
        <v>141320</v>
      </c>
      <c r="W151" s="62">
        <f>IFERROR(SUMIFS('CAJA TIGRES'!$N$1269:$N$1433,'CAJA TIGRES'!$H$1269:$H$1433,"SALIDA",'CAJA TIGRES'!$J$1269:$J$1433,$B151),0)</f>
        <v>0</v>
      </c>
      <c r="X151" s="62">
        <f>IFERROR(SUMIFS(RESERVA!$N$14:$N$14,RESERVA!$H$14:$H$14,"SALIDA",RESERVA!$J$14:$J$14,$B151),0)</f>
        <v>0</v>
      </c>
      <c r="Y151" s="96">
        <f t="shared" ref="Y151:Y157" si="34">SUM(C151:X151)</f>
        <v>368509.07</v>
      </c>
      <c r="Z151" s="96">
        <f>Y151+'JUL25'!Z151</f>
        <v>2155024.4520863798</v>
      </c>
      <c r="AA151" s="102"/>
    </row>
    <row r="152" spans="1:27" x14ac:dyDescent="0.3">
      <c r="A152">
        <v>2.2000000000000002</v>
      </c>
      <c r="B152" s="60" t="s">
        <v>62</v>
      </c>
      <c r="C152" s="62">
        <f>IFERROR(SUMIFS('MGZ121'!$N$1022:'MGZ121'!$N$1194,'MGZ121'!$H$1022:$H$1194,"SALIDA",'MGZ121'!$J$1022:$J$1194,B152),0)</f>
        <v>0</v>
      </c>
      <c r="D152" s="62">
        <f>IFERROR(SUMIFS('MGZ BBVA'!$N$973:$N$1145,'MGZ BBVA'!$H$973:$H$1145,"SALIDA",'MGZ BBVA'!$J$973:$J$1145,$B152),0)</f>
        <v>0</v>
      </c>
      <c r="E152" s="62">
        <f>IFERROR(SUMIFS('MGZ DOLARES'!$N$2:$N$2,'MGZ DOLARES'!$F$2:$F$2,"SALIDA",'MGZ DOLARES'!$J$2:$J$2,$B152),0)</f>
        <v>0</v>
      </c>
      <c r="F152" s="62">
        <f>IFERROR(SUMIFS('MGZ BAJIO'!$N$69:$N$69,'MGZ BAJIO'!$H$69:$H$69,"SALIDA",'MGZ BAJIO'!$J$69:$J$69,$B152),0)</f>
        <v>0</v>
      </c>
      <c r="G152" s="62">
        <f>IFERROR(SUMIFS('VICTOR BANAMEX'!$N$387:$N$458,'VICTOR BANAMEX'!$H$387:$H$458,"SALIDA",'VICTOR BANAMEX'!$J$387:$J$458,$B152),0)</f>
        <v>14890.75</v>
      </c>
      <c r="H152" s="62">
        <f>IFERROR(SUMIFS('VICTOR BANORTE'!$N$77:$N$89,'VICTOR BANORTE'!$H$77:$H$89,"SALIDA",'VICTOR BANORTE'!$J$77:$J$89,$B152),0)</f>
        <v>0</v>
      </c>
      <c r="I152" s="62">
        <f>IFERROR(SUMIFS(RODRIGO!$N$2:$N$2,RODRIGO!$H$2:$H$2,"SALIDA",RODRIGO!$J$2:$J$2,$B152),0)</f>
        <v>0</v>
      </c>
      <c r="J152" s="62">
        <f>IFERROR(SUMIFS(MOY!$N$45:$N$63,MOY!$H$45:$H$63,"SALIDA",MOY!$J$45:$J$63,$B152),0)</f>
        <v>0</v>
      </c>
      <c r="K152" s="62">
        <f>IFERROR(SUMIFS('NORMA RUTH'!$N$63:$N$81,'NORMA RUTH'!$H$63:$H$81,"SALIDA",'NORMA RUTH'!$J$63:$J$81,$B152),0)</f>
        <v>0</v>
      </c>
      <c r="L152" s="62">
        <f>IFERROR(SUMIFS(VALERIA!$N$44:$N$57,VALERIA!$H$44:$H$57,"SALIDA",VALERIA!$J$44:$J$57,$B152),0)</f>
        <v>0</v>
      </c>
      <c r="M152" s="62">
        <f>IFERROR(SUMIFS('MANUEL BANAMEX'!$N$77:$N$105,'MANUEL BANAMEX'!$H$77:$H$105,"SALIDA",'MANUEL BANAMEX'!$J$77:$J$105,$B152),0)</f>
        <v>0</v>
      </c>
      <c r="N152" s="62">
        <f>IFERROR(SUMIFS(ROBERTO!$N$2:$N$2,ROBERTO!$H$2:$H$2,"SALIDA",ROBERTO!$J$2:$J$2,$B152),0)</f>
        <v>0</v>
      </c>
      <c r="O152" s="62">
        <f>IFERROR(SUMIFS(JUAN!$N$80:$N$83,JUAN!$H$80:$H$83,"SALIDA",JUAN!$J$80:$J$83,$B152),0)</f>
        <v>0</v>
      </c>
      <c r="P152" s="62">
        <f>IFERROR(SUMIFS('NORMA SANCHEZ'!$N$74:$N$77,'NORMA SANCHEZ'!$H$74:$H$77,"SALIDA",'NORMA SANCHEZ'!$J$74:$J$77,$B152),0)</f>
        <v>0</v>
      </c>
      <c r="Q152" s="62">
        <f>IFERROR(SUMIFS('JOSE CARLOS'!$N$76:$N$77,'JOSE CARLOS'!$H$76:$H$77,"SALIDA",'JOSE CARLOS'!$J$76:$J$77,$B152),0)</f>
        <v>0</v>
      </c>
      <c r="R152" s="62">
        <f>IFERROR(SUMIFS('LUIS ENRIQUE '!$N$64:$N$65,'LUIS ENRIQUE '!$H$64:$H$65,"SALIDA",'LUIS ENRIQUE '!$J$64:$J$65,$B152),0)</f>
        <v>0</v>
      </c>
      <c r="S152" s="62">
        <f>IFERROR(SUMIFS(CESARIA!$N$84:$N$87,CESARIA!$H$84:$H$87,"SALIDA",CESARIA!$J$84:$J$87,$B152),0)</f>
        <v>0</v>
      </c>
      <c r="T152" s="62">
        <f>IFERROR(SUMIFS(ALAN!$N$82:$N$83,ALAN!$H$82:$H$83,"SALIDA",ALAN!$J$82:$J$83,$B152),0)</f>
        <v>0</v>
      </c>
      <c r="U152" s="62">
        <f>IFERROR(SUMIFS(ELVIA!$N$58:$N$66,ELVIA!$H$58:$H$66,"SALIDA",ELVIA!$J$58:$J$66,$B152),0)</f>
        <v>0</v>
      </c>
      <c r="V152" s="146">
        <f>IFERROR(SUMIFS(CAJA!$N$4578:$N$5282,CAJA!$H$4578:$H$5282,"SALIDA",CAJA!$J$4578:$J$5282,$B152),0)</f>
        <v>71100</v>
      </c>
      <c r="W152" s="62">
        <f>IFERROR(SUMIFS('CAJA TIGRES'!$N$1269:$N$1433,'CAJA TIGRES'!$H$1269:$H$1433,"SALIDA",'CAJA TIGRES'!$J$1269:$J$1433,$B152),0)</f>
        <v>0</v>
      </c>
      <c r="X152" s="62">
        <f>IFERROR(SUMIFS(RESERVA!$N$14:$N$14,RESERVA!$H$14:$H$14,"SALIDA",RESERVA!$J$14:$J$14,$B152),0)</f>
        <v>0</v>
      </c>
      <c r="Y152" s="96">
        <f t="shared" si="34"/>
        <v>85990.75</v>
      </c>
      <c r="Z152" s="96">
        <f>Y152+'JUL25'!Z152</f>
        <v>1193668.6916691414</v>
      </c>
    </row>
    <row r="153" spans="1:27" x14ac:dyDescent="0.3">
      <c r="A153">
        <v>2.2999999999999998</v>
      </c>
      <c r="B153" s="60" t="s">
        <v>41</v>
      </c>
      <c r="C153" s="62">
        <f>IFERROR(SUMIFS('MGZ121'!$N$1022:'MGZ121'!$N$1194,'MGZ121'!$H$1022:$H$1194,"SALIDA",'MGZ121'!$J$1022:$J$1194,B153),0)</f>
        <v>0</v>
      </c>
      <c r="D153" s="62">
        <f>IFERROR(SUMIFS('MGZ BBVA'!$N$973:$N$1145,'MGZ BBVA'!$H$973:$H$1145,"SALIDA",'MGZ BBVA'!$J$973:$J$1145,$B153),0)</f>
        <v>0</v>
      </c>
      <c r="E153" s="62">
        <f>IFERROR(SUMIFS('MGZ DOLARES'!$N$2:$N$2,'MGZ DOLARES'!$F$2:$F$2,"SALIDA",'MGZ DOLARES'!$J$2:$J$2,$B153),0)</f>
        <v>0</v>
      </c>
      <c r="F153" s="62">
        <f>IFERROR(SUMIFS('MGZ BAJIO'!$N$69:$N$69,'MGZ BAJIO'!$H$69:$H$69,"SALIDA",'MGZ BAJIO'!$J$69:$J$69,$B153),0)</f>
        <v>0</v>
      </c>
      <c r="G153" s="62">
        <f>IFERROR(SUMIFS('VICTOR BANAMEX'!$N$387:$N$458,'VICTOR BANAMEX'!$H$387:$H$458,"SALIDA",'VICTOR BANAMEX'!$J$387:$J$458,$B153),0)</f>
        <v>134116.54</v>
      </c>
      <c r="H153" s="62">
        <f>IFERROR(SUMIFS('VICTOR BANORTE'!$N$77:$N$89,'VICTOR BANORTE'!$H$77:$H$89,"SALIDA",'VICTOR BANORTE'!$J$77:$J$89,$B153),0)</f>
        <v>0</v>
      </c>
      <c r="I153" s="62">
        <f>IFERROR(SUMIFS(RODRIGO!$N$2:$N$2,RODRIGO!$H$2:$H$2,"SALIDA",RODRIGO!$J$2:$J$2,$B153),0)</f>
        <v>0</v>
      </c>
      <c r="J153" s="62">
        <f>IFERROR(SUMIFS(MOY!$N$45:$N$63,MOY!$H$45:$H$63,"SALIDA",MOY!$J$45:$J$63,$B153),0)</f>
        <v>0</v>
      </c>
      <c r="K153" s="62">
        <f>IFERROR(SUMIFS('NORMA RUTH'!$N$63:$N$81,'NORMA RUTH'!$H$63:$H$81,"SALIDA",'NORMA RUTH'!$J$63:$J$81,$B153),0)</f>
        <v>0</v>
      </c>
      <c r="L153" s="62">
        <f>IFERROR(SUMIFS(VALERIA!$N$44:$N$57,VALERIA!$H$44:$H$57,"SALIDA",VALERIA!$J$44:$J$57,$B153),0)</f>
        <v>0</v>
      </c>
      <c r="M153" s="62">
        <f>IFERROR(SUMIFS('MANUEL BANAMEX'!$N$77:$N$105,'MANUEL BANAMEX'!$H$77:$H$105,"SALIDA",'MANUEL BANAMEX'!$J$77:$J$105,$B153),0)</f>
        <v>0</v>
      </c>
      <c r="N153" s="62">
        <f>IFERROR(SUMIFS(ROBERTO!$N$2:$N$2,ROBERTO!$H$2:$H$2,"SALIDA",ROBERTO!$J$2:$J$2,$B153),0)</f>
        <v>0</v>
      </c>
      <c r="O153" s="62">
        <f>IFERROR(SUMIFS(JUAN!$N$80:$N$83,JUAN!$H$80:$H$83,"SALIDA",JUAN!$J$80:$J$83,$B153),0)</f>
        <v>0</v>
      </c>
      <c r="P153" s="62">
        <f>IFERROR(SUMIFS('NORMA SANCHEZ'!$N$74:$N$77,'NORMA SANCHEZ'!$H$74:$H$77,"SALIDA",'NORMA SANCHEZ'!$J$74:$J$77,$B153),0)</f>
        <v>0</v>
      </c>
      <c r="Q153" s="62">
        <f>IFERROR(SUMIFS('JOSE CARLOS'!$N$76:$N$77,'JOSE CARLOS'!$H$76:$H$77,"SALIDA",'JOSE CARLOS'!$J$76:$J$77,$B153),0)</f>
        <v>0</v>
      </c>
      <c r="R153" s="62">
        <f>IFERROR(SUMIFS('LUIS ENRIQUE '!$N$64:$N$65,'LUIS ENRIQUE '!$H$64:$H$65,"SALIDA",'LUIS ENRIQUE '!$J$64:$J$65,$B153),0)</f>
        <v>0</v>
      </c>
      <c r="S153" s="62">
        <f>IFERROR(SUMIFS(CESARIA!$N$84:$N$87,CESARIA!$H$84:$H$87,"SALIDA",CESARIA!$J$84:$J$87,$B153),0)</f>
        <v>0</v>
      </c>
      <c r="T153" s="62">
        <f>IFERROR(SUMIFS(ALAN!$N$82:$N$83,ALAN!$H$82:$H$83,"SALIDA",ALAN!$J$82:$J$83,$B153),0)</f>
        <v>0</v>
      </c>
      <c r="U153" s="62">
        <f>IFERROR(SUMIFS(ELVIA!$N$58:$N$66,ELVIA!$H$58:$H$66,"SALIDA",ELVIA!$J$58:$J$66,$B153),0)</f>
        <v>0</v>
      </c>
      <c r="V153" s="146">
        <f>IFERROR(SUMIFS(CAJA!$N$4578:$N$5282,CAJA!$H$4578:$H$5282,"SALIDA",CAJA!$J$4578:$J$5282,$B153),0)</f>
        <v>139327</v>
      </c>
      <c r="W153" s="62">
        <f>IFERROR(SUMIFS('CAJA TIGRES'!$N$1269:$N$1433,'CAJA TIGRES'!$H$1269:$H$1433,"SALIDA",'CAJA TIGRES'!$J$1269:$J$1433,$B153),0)</f>
        <v>0</v>
      </c>
      <c r="X153" s="62">
        <f>IFERROR(SUMIFS(RESERVA!$N$14:$N$14,RESERVA!$H$14:$H$14,"SALIDA",RESERVA!$J$14:$J$14,$B153),0)</f>
        <v>0</v>
      </c>
      <c r="Y153" s="96">
        <f t="shared" si="34"/>
        <v>273443.54000000004</v>
      </c>
      <c r="Z153" s="96">
        <f>Y153+'JUL25'!Z153</f>
        <v>1895033.5999197038</v>
      </c>
    </row>
    <row r="154" spans="1:27" x14ac:dyDescent="0.3">
      <c r="A154">
        <v>2.4</v>
      </c>
      <c r="B154" s="60" t="s">
        <v>63</v>
      </c>
      <c r="C154" s="62">
        <f>IFERROR(SUMIFS('MGZ121'!$N$1022:'MGZ121'!$N$1194,'MGZ121'!$H$1022:$H$1194,"SALIDA",'MGZ121'!$J$1022:$J$1194,B154),0)</f>
        <v>0</v>
      </c>
      <c r="D154" s="62">
        <f>IFERROR(SUMIFS('MGZ BBVA'!$N$973:$N$1145,'MGZ BBVA'!$H$973:$H$1145,"SALIDA",'MGZ BBVA'!$J$973:$J$1145,$B154),0)</f>
        <v>0</v>
      </c>
      <c r="E154" s="62">
        <f>IFERROR(SUMIFS('MGZ DOLARES'!$N$2:$N$2,'MGZ DOLARES'!$F$2:$F$2,"SALIDA",'MGZ DOLARES'!$J$2:$J$2,$B154),0)</f>
        <v>0</v>
      </c>
      <c r="F154" s="62">
        <f>IFERROR(SUMIFS('MGZ BAJIO'!$N$69:$N$69,'MGZ BAJIO'!$H$69:$H$69,"SALIDA",'MGZ BAJIO'!$J$69:$J$69,$B154),0)</f>
        <v>0</v>
      </c>
      <c r="G154" s="62">
        <f>IFERROR(SUMIFS('VICTOR BANAMEX'!$N$387:$N$458,'VICTOR BANAMEX'!$H$387:$H$458,"SALIDA",'VICTOR BANAMEX'!$J$387:$J$458,$B154),0)</f>
        <v>46536.67</v>
      </c>
      <c r="H154" s="62">
        <f>IFERROR(SUMIFS('VICTOR BANORTE'!$N$77:$N$89,'VICTOR BANORTE'!$H$77:$H$89,"SALIDA",'VICTOR BANORTE'!$J$77:$J$89,$B154),0)</f>
        <v>0</v>
      </c>
      <c r="I154" s="62">
        <f>IFERROR(SUMIFS(RODRIGO!$N$2:$N$2,RODRIGO!$H$2:$H$2,"SALIDA",RODRIGO!$J$2:$J$2,$B154),0)</f>
        <v>0</v>
      </c>
      <c r="J154" s="62">
        <f>IFERROR(SUMIFS(MOY!$N$45:$N$63,MOY!$H$45:$H$63,"SALIDA",MOY!$J$45:$J$63,$B154),0)</f>
        <v>0</v>
      </c>
      <c r="K154" s="62">
        <f>IFERROR(SUMIFS('NORMA RUTH'!$N$63:$N$81,'NORMA RUTH'!$H$63:$H$81,"SALIDA",'NORMA RUTH'!$J$63:$J$81,$B154),0)</f>
        <v>0</v>
      </c>
      <c r="L154" s="62">
        <f>IFERROR(SUMIFS(VALERIA!$N$44:$N$57,VALERIA!$H$44:$H$57,"SALIDA",VALERIA!$J$44:$J$57,$B154),0)</f>
        <v>0</v>
      </c>
      <c r="M154" s="62">
        <f>IFERROR(SUMIFS('MANUEL BANAMEX'!$N$77:$N$105,'MANUEL BANAMEX'!$H$77:$H$105,"SALIDA",'MANUEL BANAMEX'!$J$77:$J$105,$B154),0)</f>
        <v>0</v>
      </c>
      <c r="N154" s="62">
        <f>IFERROR(SUMIFS(ROBERTO!$N$2:$N$2,ROBERTO!$H$2:$H$2,"SALIDA",ROBERTO!$J$2:$J$2,$B154),0)</f>
        <v>0</v>
      </c>
      <c r="O154" s="62">
        <f>IFERROR(SUMIFS(JUAN!$N$80:$N$83,JUAN!$H$80:$H$83,"SALIDA",JUAN!$J$80:$J$83,$B154),0)</f>
        <v>0</v>
      </c>
      <c r="P154" s="62">
        <f>IFERROR(SUMIFS('NORMA SANCHEZ'!$N$74:$N$77,'NORMA SANCHEZ'!$H$74:$H$77,"SALIDA",'NORMA SANCHEZ'!$J$74:$J$77,$B154),0)</f>
        <v>0</v>
      </c>
      <c r="Q154" s="62">
        <f>IFERROR(SUMIFS('JOSE CARLOS'!$N$76:$N$77,'JOSE CARLOS'!$H$76:$H$77,"SALIDA",'JOSE CARLOS'!$J$76:$J$77,$B154),0)</f>
        <v>0</v>
      </c>
      <c r="R154" s="62">
        <f>IFERROR(SUMIFS('LUIS ENRIQUE '!$N$64:$N$65,'LUIS ENRIQUE '!$H$64:$H$65,"SALIDA",'LUIS ENRIQUE '!$J$64:$J$65,$B154),0)</f>
        <v>0</v>
      </c>
      <c r="S154" s="62">
        <f>IFERROR(SUMIFS(CESARIA!$N$84:$N$87,CESARIA!$H$84:$H$87,"SALIDA",CESARIA!$J$84:$J$87,$B154),0)</f>
        <v>0</v>
      </c>
      <c r="T154" s="62">
        <f>IFERROR(SUMIFS(ALAN!$N$82:$N$83,ALAN!$H$82:$H$83,"SALIDA",ALAN!$J$82:$J$83,$B154),0)</f>
        <v>0</v>
      </c>
      <c r="U154" s="62">
        <f>IFERROR(SUMIFS(ELVIA!$N$58:$N$66,ELVIA!$H$58:$H$66,"SALIDA",ELVIA!$J$58:$J$66,$B154),0)</f>
        <v>0</v>
      </c>
      <c r="V154" s="146">
        <f>IFERROR(SUMIFS(CAJA!$N$4578:$N$5282,CAJA!$H$4578:$H$5282,"SALIDA",CAJA!$J$4578:$J$5282,$B154),0)</f>
        <v>121408</v>
      </c>
      <c r="W154" s="62">
        <f>IFERROR(SUMIFS('CAJA TIGRES'!$N$1269:$N$1433,'CAJA TIGRES'!$H$1269:$H$1433,"SALIDA",'CAJA TIGRES'!$J$1269:$J$1433,$B154),0)</f>
        <v>0</v>
      </c>
      <c r="X154" s="62">
        <f>IFERROR(SUMIFS(RESERVA!$N$14:$N$14,RESERVA!$H$14:$H$14,"SALIDA",RESERVA!$J$14:$J$14,$B154),0)</f>
        <v>0</v>
      </c>
      <c r="Y154" s="96">
        <f t="shared" si="34"/>
        <v>167944.66999999998</v>
      </c>
      <c r="Z154" s="96">
        <f>Y154+'JUL25'!Z154</f>
        <v>1644841.1902970416</v>
      </c>
    </row>
    <row r="155" spans="1:27" x14ac:dyDescent="0.3">
      <c r="A155">
        <v>2.5</v>
      </c>
      <c r="B155" s="60" t="s">
        <v>44</v>
      </c>
      <c r="C155" s="62">
        <f>IFERROR(SUMIFS('MGZ121'!$N$1022:'MGZ121'!$N$1194,'MGZ121'!$H$1022:$H$1194,"SALIDA",'MGZ121'!$J$1022:$J$1194,B155),0)</f>
        <v>0</v>
      </c>
      <c r="D155" s="62">
        <f>IFERROR(SUMIFS('MGZ BBVA'!$N$973:$N$1145,'MGZ BBVA'!$H$973:$H$1145,"SALIDA",'MGZ BBVA'!$J$973:$J$1145,$B155),0)</f>
        <v>0</v>
      </c>
      <c r="E155" s="62">
        <f>IFERROR(SUMIFS('MGZ DOLARES'!$N$2:$N$2,'MGZ DOLARES'!$F$2:$F$2,"SALIDA",'MGZ DOLARES'!$J$2:$J$2,$B155),0)</f>
        <v>0</v>
      </c>
      <c r="F155" s="62">
        <f>IFERROR(SUMIFS('MGZ BAJIO'!$N$69:$N$69,'MGZ BAJIO'!$H$69:$H$69,"SALIDA",'MGZ BAJIO'!$J$69:$J$69,$B155),0)</f>
        <v>0</v>
      </c>
      <c r="G155" s="62">
        <f>IFERROR(SUMIFS('VICTOR BANAMEX'!$N$387:$N$458,'VICTOR BANAMEX'!$H$387:$H$458,"SALIDA",'VICTOR BANAMEX'!$J$387:$J$458,$B155),0)</f>
        <v>24557.47</v>
      </c>
      <c r="H155" s="62">
        <f>IFERROR(SUMIFS('VICTOR BANORTE'!$N$77:$N$89,'VICTOR BANORTE'!$H$77:$H$89,"SALIDA",'VICTOR BANORTE'!$J$77:$J$89,$B155),0)</f>
        <v>0</v>
      </c>
      <c r="I155" s="62">
        <f>IFERROR(SUMIFS(RODRIGO!$N$2:$N$2,RODRIGO!$H$2:$H$2,"SALIDA",RODRIGO!$J$2:$J$2,$B155),0)</f>
        <v>0</v>
      </c>
      <c r="J155" s="62">
        <f>IFERROR(SUMIFS(MOY!$N$45:$N$63,MOY!$H$45:$H$63,"SALIDA",MOY!$J$45:$J$63,$B155),0)</f>
        <v>0</v>
      </c>
      <c r="K155" s="62">
        <f>IFERROR(SUMIFS('NORMA RUTH'!$N$63:$N$81,'NORMA RUTH'!$H$63:$H$81,"SALIDA",'NORMA RUTH'!$J$63:$J$81,$B155),0)</f>
        <v>0</v>
      </c>
      <c r="L155" s="62">
        <f>IFERROR(SUMIFS(VALERIA!$N$44:$N$57,VALERIA!$H$44:$H$57,"SALIDA",VALERIA!$J$44:$J$57,$B155),0)</f>
        <v>0</v>
      </c>
      <c r="M155" s="62">
        <f>IFERROR(SUMIFS('MANUEL BANAMEX'!$N$77:$N$105,'MANUEL BANAMEX'!$H$77:$H$105,"SALIDA",'MANUEL BANAMEX'!$J$77:$J$105,$B155),0)</f>
        <v>0</v>
      </c>
      <c r="N155" s="62">
        <f>IFERROR(SUMIFS(ROBERTO!$N$2:$N$2,ROBERTO!$H$2:$H$2,"SALIDA",ROBERTO!$J$2:$J$2,$B155),0)</f>
        <v>0</v>
      </c>
      <c r="O155" s="62">
        <f>IFERROR(SUMIFS(JUAN!$N$80:$N$83,JUAN!$H$80:$H$83,"SALIDA",JUAN!$J$80:$J$83,$B155),0)</f>
        <v>0</v>
      </c>
      <c r="P155" s="62">
        <f>IFERROR(SUMIFS('NORMA SANCHEZ'!$N$74:$N$77,'NORMA SANCHEZ'!$H$74:$H$77,"SALIDA",'NORMA SANCHEZ'!$J$74:$J$77,$B155),0)</f>
        <v>0</v>
      </c>
      <c r="Q155" s="62">
        <f>IFERROR(SUMIFS('JOSE CARLOS'!$N$76:$N$77,'JOSE CARLOS'!$H$76:$H$77,"SALIDA",'JOSE CARLOS'!$J$76:$J$77,$B155),0)</f>
        <v>0</v>
      </c>
      <c r="R155" s="62">
        <f>IFERROR(SUMIFS('LUIS ENRIQUE '!$N$64:$N$65,'LUIS ENRIQUE '!$H$64:$H$65,"SALIDA",'LUIS ENRIQUE '!$J$64:$J$65,$B155),0)</f>
        <v>0</v>
      </c>
      <c r="S155" s="62">
        <f>IFERROR(SUMIFS(CESARIA!$N$84:$N$87,CESARIA!$H$84:$H$87,"SALIDA",CESARIA!$J$84:$J$87,$B155),0)</f>
        <v>0</v>
      </c>
      <c r="T155" s="62">
        <f>IFERROR(SUMIFS(ALAN!$N$82:$N$83,ALAN!$H$82:$H$83,"SALIDA",ALAN!$J$82:$J$83,$B155),0)</f>
        <v>0</v>
      </c>
      <c r="U155" s="62">
        <f>IFERROR(SUMIFS(ELVIA!$N$58:$N$66,ELVIA!$H$58:$H$66,"SALIDA",ELVIA!$J$58:$J$66,$B155),0)</f>
        <v>0</v>
      </c>
      <c r="V155" s="146">
        <f>IFERROR(SUMIFS(CAJA!$N$4578:$N$5282,CAJA!$H$4578:$H$5282,"SALIDA",CAJA!$J$4578:$J$5282,$B155),0)</f>
        <v>31180</v>
      </c>
      <c r="W155" s="62">
        <f>IFERROR(SUMIFS('CAJA TIGRES'!$N$1269:$N$1433,'CAJA TIGRES'!$H$1269:$H$1433,"SALIDA",'CAJA TIGRES'!$J$1269:$J$1433,$B155),0)</f>
        <v>0</v>
      </c>
      <c r="X155" s="62">
        <f>IFERROR(SUMIFS(RESERVA!$N$14:$N$14,RESERVA!$H$14:$H$14,"SALIDA",RESERVA!$J$14:$J$14,$B155),0)</f>
        <v>0</v>
      </c>
      <c r="Y155" s="96">
        <f t="shared" si="34"/>
        <v>55737.47</v>
      </c>
      <c r="Z155" s="96">
        <f>Y155+'JUL25'!Z155</f>
        <v>446352.23322100099</v>
      </c>
    </row>
    <row r="156" spans="1:27" x14ac:dyDescent="0.3">
      <c r="A156">
        <v>2.6</v>
      </c>
      <c r="B156" s="60" t="s">
        <v>64</v>
      </c>
      <c r="C156" s="62">
        <f>IFERROR(SUMIFS('MGZ121'!$N$1022:'MGZ121'!$N$1194,'MGZ121'!$H$1022:$H$1194,"SALIDA",'MGZ121'!$J$1022:$J$1194,B156),0)</f>
        <v>0</v>
      </c>
      <c r="D156" s="62">
        <f>IFERROR(SUMIFS('MGZ BBVA'!$N$973:$N$1145,'MGZ BBVA'!$H$973:$H$1145,"SALIDA",'MGZ BBVA'!$J$973:$J$1145,$B156),0)</f>
        <v>0</v>
      </c>
      <c r="E156" s="62">
        <f>IFERROR(SUMIFS('MGZ DOLARES'!$N$2:$N$2,'MGZ DOLARES'!$F$2:$F$2,"SALIDA",'MGZ DOLARES'!$J$2:$J$2,$B156),0)</f>
        <v>0</v>
      </c>
      <c r="F156" s="62">
        <f>IFERROR(SUMIFS('MGZ BAJIO'!$N$69:$N$69,'MGZ BAJIO'!$H$69:$H$69,"SALIDA",'MGZ BAJIO'!$J$69:$J$69,$B156),0)</f>
        <v>0</v>
      </c>
      <c r="G156" s="62">
        <f>IFERROR(SUMIFS('VICTOR BANAMEX'!$N$387:$N$458,'VICTOR BANAMEX'!$H$387:$H$458,"SALIDA",'VICTOR BANAMEX'!$J$387:$J$458,$B156),0)</f>
        <v>0</v>
      </c>
      <c r="H156" s="62">
        <f>IFERROR(SUMIFS('VICTOR BANORTE'!$N$77:$N$89,'VICTOR BANORTE'!$H$77:$H$89,"SALIDA",'VICTOR BANORTE'!$J$77:$J$89,$B156),0)</f>
        <v>0</v>
      </c>
      <c r="I156" s="62">
        <f>IFERROR(SUMIFS(RODRIGO!$N$2:$N$2,RODRIGO!$H$2:$H$2,"SALIDA",RODRIGO!$J$2:$J$2,$B156),0)</f>
        <v>0</v>
      </c>
      <c r="J156" s="62">
        <f>IFERROR(SUMIFS(MOY!$N$45:$N$63,MOY!$H$45:$H$63,"SALIDA",MOY!$J$45:$J$63,$B156),0)</f>
        <v>0</v>
      </c>
      <c r="K156" s="62">
        <f>IFERROR(SUMIFS('NORMA RUTH'!$N$63:$N$81,'NORMA RUTH'!$H$63:$H$81,"SALIDA",'NORMA RUTH'!$J$63:$J$81,$B156),0)</f>
        <v>0</v>
      </c>
      <c r="L156" s="62">
        <f>IFERROR(SUMIFS(VALERIA!$N$44:$N$57,VALERIA!$H$44:$H$57,"SALIDA",VALERIA!$J$44:$J$57,$B156),0)</f>
        <v>0</v>
      </c>
      <c r="M156" s="62">
        <f>IFERROR(SUMIFS('MANUEL BANAMEX'!$N$77:$N$105,'MANUEL BANAMEX'!$H$77:$H$105,"SALIDA",'MANUEL BANAMEX'!$J$77:$J$105,$B156),0)</f>
        <v>0</v>
      </c>
      <c r="N156" s="62">
        <f>IFERROR(SUMIFS(ROBERTO!$N$2:$N$2,ROBERTO!$H$2:$H$2,"SALIDA",ROBERTO!$J$2:$J$2,$B156),0)</f>
        <v>0</v>
      </c>
      <c r="O156" s="62">
        <f>IFERROR(SUMIFS(JUAN!$N$80:$N$83,JUAN!$H$80:$H$83,"SALIDA",JUAN!$J$80:$J$83,$B156),0)</f>
        <v>0</v>
      </c>
      <c r="P156" s="62">
        <f>IFERROR(SUMIFS('NORMA SANCHEZ'!$N$74:$N$77,'NORMA SANCHEZ'!$H$74:$H$77,"SALIDA",'NORMA SANCHEZ'!$J$74:$J$77,$B156),0)</f>
        <v>0</v>
      </c>
      <c r="Q156" s="62">
        <f>IFERROR(SUMIFS('JOSE CARLOS'!$N$76:$N$77,'JOSE CARLOS'!$H$76:$H$77,"SALIDA",'JOSE CARLOS'!$J$76:$J$77,$B156),0)</f>
        <v>0</v>
      </c>
      <c r="R156" s="62">
        <f>IFERROR(SUMIFS('LUIS ENRIQUE '!$N$64:$N$65,'LUIS ENRIQUE '!$H$64:$H$65,"SALIDA",'LUIS ENRIQUE '!$J$64:$J$65,$B156),0)</f>
        <v>0</v>
      </c>
      <c r="S156" s="62">
        <f>IFERROR(SUMIFS(CESARIA!$N$84:$N$87,CESARIA!$H$84:$H$87,"SALIDA",CESARIA!$J$84:$J$87,$B156),0)</f>
        <v>0</v>
      </c>
      <c r="T156" s="62">
        <f>IFERROR(SUMIFS(ALAN!$N$82:$N$83,ALAN!$H$82:$H$83,"SALIDA",ALAN!$J$82:$J$83,$B156),0)</f>
        <v>0</v>
      </c>
      <c r="U156" s="62">
        <f>IFERROR(SUMIFS(ELVIA!$N$58:$N$66,ELVIA!$H$58:$H$66,"SALIDA",ELVIA!$J$58:$J$66,$B156),0)</f>
        <v>0</v>
      </c>
      <c r="V156" s="146">
        <f>IFERROR(SUMIFS(CAJA!$N$4578:$N$5282,CAJA!$H$4578:$H$5282,"SALIDA",CAJA!$J$4578:$J$5282,$B156),0)</f>
        <v>254760</v>
      </c>
      <c r="W156" s="62">
        <f>IFERROR(SUMIFS('CAJA TIGRES'!$N$1269:$N$1433,'CAJA TIGRES'!$H$1269:$H$1433,"SALIDA",'CAJA TIGRES'!$J$1269:$J$1433,$B156),0)</f>
        <v>0</v>
      </c>
      <c r="X156" s="62">
        <f>IFERROR(SUMIFS(RESERVA!$N$14:$N$14,RESERVA!$H$14:$H$14,"SALIDA",RESERVA!$J$14:$J$14,$B156),0)</f>
        <v>0</v>
      </c>
      <c r="Y156" s="96">
        <f t="shared" si="34"/>
        <v>254760</v>
      </c>
      <c r="Z156" s="96">
        <f>Y156+'JUL25'!Z156</f>
        <v>1358910</v>
      </c>
    </row>
    <row r="157" spans="1:27" x14ac:dyDescent="0.3">
      <c r="A157">
        <v>2.7</v>
      </c>
      <c r="B157" s="60" t="s">
        <v>32</v>
      </c>
      <c r="C157" s="62">
        <f>IFERROR(SUMIFS('MGZ121'!$N$1022:'MGZ121'!$N$1194,'MGZ121'!$H$1022:$H$1194,"SALIDA",'MGZ121'!$J$1022:$J$1194,B157),0)</f>
        <v>0</v>
      </c>
      <c r="D157" s="62">
        <f>IFERROR(SUMIFS('MGZ BBVA'!$N$973:$N$1145,'MGZ BBVA'!$H$973:$H$1145,"SALIDA",'MGZ BBVA'!$J$973:$J$1145,$B157),0)</f>
        <v>0</v>
      </c>
      <c r="E157" s="62">
        <f>IFERROR(SUMIFS('MGZ DOLARES'!$N$2:$N$2,'MGZ DOLARES'!$F$2:$F$2,"SALIDA",'MGZ DOLARES'!$J$2:$J$2,$B157),0)</f>
        <v>0</v>
      </c>
      <c r="F157" s="62">
        <f>IFERROR(SUMIFS('MGZ BAJIO'!$N$69:$N$69,'MGZ BAJIO'!$H$69:$H$69,"SALIDA",'MGZ BAJIO'!$J$69:$J$69,$B157),0)</f>
        <v>0</v>
      </c>
      <c r="G157" s="62">
        <f>IFERROR(SUMIFS('VICTOR BANAMEX'!$N$387:$N$458,'VICTOR BANAMEX'!$H$387:$H$458,"SALIDA",'VICTOR BANAMEX'!$J$387:$J$458,$B157),0)</f>
        <v>0</v>
      </c>
      <c r="H157" s="62">
        <f>IFERROR(SUMIFS('VICTOR BANORTE'!$N$77:$N$89,'VICTOR BANORTE'!$H$77:$H$89,"SALIDA",'VICTOR BANORTE'!$J$77:$J$89,$B157),0)</f>
        <v>0</v>
      </c>
      <c r="I157" s="62">
        <f>IFERROR(SUMIFS(RODRIGO!$N$2:$N$2,RODRIGO!$H$2:$H$2,"SALIDA",RODRIGO!$J$2:$J$2,$B157),0)</f>
        <v>0</v>
      </c>
      <c r="J157" s="62">
        <f>IFERROR(SUMIFS(MOY!$N$45:$N$63,MOY!$H$45:$H$63,"SALIDA",MOY!$J$45:$J$63,$B157),0)</f>
        <v>0</v>
      </c>
      <c r="K157" s="62">
        <f>IFERROR(SUMIFS('NORMA RUTH'!$N$63:$N$81,'NORMA RUTH'!$H$63:$H$81,"SALIDA",'NORMA RUTH'!$J$63:$J$81,$B157),0)</f>
        <v>0</v>
      </c>
      <c r="L157" s="62">
        <f>IFERROR(SUMIFS(VALERIA!$N$44:$N$57,VALERIA!$H$44:$H$57,"SALIDA",VALERIA!$J$44:$J$57,$B157),0)</f>
        <v>0</v>
      </c>
      <c r="M157" s="62">
        <f>IFERROR(SUMIFS('MANUEL BANAMEX'!$N$77:$N$105,'MANUEL BANAMEX'!$H$77:$H$105,"SALIDA",'MANUEL BANAMEX'!$J$77:$J$105,$B157),0)</f>
        <v>0</v>
      </c>
      <c r="N157" s="62">
        <f>IFERROR(SUMIFS(ROBERTO!$N$2:$N$2,ROBERTO!$H$2:$H$2,"SALIDA",ROBERTO!$J$2:$J$2,$B157),0)</f>
        <v>0</v>
      </c>
      <c r="O157" s="62">
        <f>IFERROR(SUMIFS(JUAN!$N$80:$N$83,JUAN!$H$80:$H$83,"SALIDA",JUAN!$J$80:$J$83,$B157),0)</f>
        <v>0</v>
      </c>
      <c r="P157" s="62">
        <f>IFERROR(SUMIFS('NORMA SANCHEZ'!$N$74:$N$77,'NORMA SANCHEZ'!$H$74:$H$77,"SALIDA",'NORMA SANCHEZ'!$J$74:$J$77,$B157),0)</f>
        <v>0</v>
      </c>
      <c r="Q157" s="62">
        <f>IFERROR(SUMIFS('JOSE CARLOS'!$N$76:$N$77,'JOSE CARLOS'!$H$76:$H$77,"SALIDA",'JOSE CARLOS'!$J$76:$J$77,$B157),0)</f>
        <v>0</v>
      </c>
      <c r="R157" s="62">
        <f>IFERROR(SUMIFS('LUIS ENRIQUE '!$N$64:$N$65,'LUIS ENRIQUE '!$H$64:$H$65,"SALIDA",'LUIS ENRIQUE '!$J$64:$J$65,$B157),0)</f>
        <v>0</v>
      </c>
      <c r="S157" s="62">
        <f>IFERROR(SUMIFS(CESARIA!$N$84:$N$87,CESARIA!$H$84:$H$87,"SALIDA",CESARIA!$J$84:$J$87,$B157),0)</f>
        <v>0</v>
      </c>
      <c r="T157" s="62">
        <f>IFERROR(SUMIFS(ALAN!$N$82:$N$83,ALAN!$H$82:$H$83,"SALIDA",ALAN!$J$82:$J$83,$B157),0)</f>
        <v>0</v>
      </c>
      <c r="U157" s="62">
        <f>IFERROR(SUMIFS(ELVIA!$N$58:$N$66,ELVIA!$H$58:$H$66,"SALIDA",ELVIA!$J$58:$J$66,$B157),0)</f>
        <v>0</v>
      </c>
      <c r="V157" s="146">
        <f>IFERROR(SUMIFS(CAJA!$N$4578:$N$5282,CAJA!$H$4578:$H$5282,"SALIDA",CAJA!$J$4578:$J$5282,$B157),0)</f>
        <v>71200</v>
      </c>
      <c r="W157" s="62">
        <f>IFERROR(SUMIFS('CAJA TIGRES'!$N$1269:$N$1433,'CAJA TIGRES'!$H$1269:$H$1433,"SALIDA",'CAJA TIGRES'!$J$1269:$J$1433,$B157),0)</f>
        <v>0</v>
      </c>
      <c r="X157" s="62">
        <f>IFERROR(SUMIFS(RESERVA!$N$14:$N$14,RESERVA!$H$14:$H$14,"SALIDA",RESERVA!$J$14:$J$14,$B157),0)</f>
        <v>0</v>
      </c>
      <c r="Y157" s="96">
        <f t="shared" si="34"/>
        <v>71200</v>
      </c>
      <c r="Z157" s="96">
        <f>Y157+'JUL25'!Z157</f>
        <v>1274788</v>
      </c>
    </row>
    <row r="158" spans="1:27" s="180" customFormat="1" x14ac:dyDescent="0.3">
      <c r="A158" s="180">
        <v>3</v>
      </c>
      <c r="B158" s="181" t="s">
        <v>80</v>
      </c>
      <c r="C158" s="135">
        <f>SUM(C159:C166)</f>
        <v>0</v>
      </c>
      <c r="D158" s="135">
        <f t="shared" ref="D158:Z158" si="35">SUM(D159:D166)</f>
        <v>0</v>
      </c>
      <c r="E158" s="135">
        <f t="shared" si="35"/>
        <v>0</v>
      </c>
      <c r="F158" s="135">
        <f t="shared" si="35"/>
        <v>0</v>
      </c>
      <c r="G158" s="135">
        <f t="shared" si="35"/>
        <v>0</v>
      </c>
      <c r="H158" s="135">
        <f t="shared" si="35"/>
        <v>62504.04</v>
      </c>
      <c r="I158" s="135">
        <f t="shared" si="35"/>
        <v>0</v>
      </c>
      <c r="J158" s="135">
        <f t="shared" si="35"/>
        <v>0</v>
      </c>
      <c r="K158" s="135">
        <f t="shared" si="35"/>
        <v>0</v>
      </c>
      <c r="L158" s="135">
        <f t="shared" si="35"/>
        <v>0</v>
      </c>
      <c r="M158" s="135">
        <f t="shared" si="35"/>
        <v>0</v>
      </c>
      <c r="N158" s="135">
        <f>SUM(N159:N166)</f>
        <v>0</v>
      </c>
      <c r="O158" s="135">
        <f t="shared" si="35"/>
        <v>0</v>
      </c>
      <c r="P158" s="135">
        <f t="shared" si="35"/>
        <v>0</v>
      </c>
      <c r="Q158" s="135">
        <f t="shared" si="35"/>
        <v>0</v>
      </c>
      <c r="R158" s="135">
        <f t="shared" si="35"/>
        <v>0</v>
      </c>
      <c r="S158" s="135">
        <f t="shared" si="35"/>
        <v>0</v>
      </c>
      <c r="T158" s="135">
        <f t="shared" si="35"/>
        <v>0</v>
      </c>
      <c r="U158" s="135">
        <f t="shared" si="35"/>
        <v>0</v>
      </c>
      <c r="V158" s="135">
        <f t="shared" si="35"/>
        <v>18328</v>
      </c>
      <c r="W158" s="135">
        <f t="shared" si="35"/>
        <v>0</v>
      </c>
      <c r="X158" s="135">
        <f t="shared" si="35"/>
        <v>0</v>
      </c>
      <c r="Y158" s="135">
        <f t="shared" si="35"/>
        <v>80832.040000000008</v>
      </c>
      <c r="Z158" s="135">
        <f t="shared" si="35"/>
        <v>7328599.6100000013</v>
      </c>
    </row>
    <row r="159" spans="1:27" x14ac:dyDescent="0.3">
      <c r="A159">
        <v>3.1</v>
      </c>
      <c r="B159" s="60" t="s">
        <v>65</v>
      </c>
      <c r="C159" s="62">
        <f>IFERROR(SUMIFS('MGZ121'!$N$1022:'MGZ121'!$N$1194,'MGZ121'!$H$1022:$H$1194,"SALIDA",'MGZ121'!$J$1022:$J$1194,B159),0)</f>
        <v>0</v>
      </c>
      <c r="D159" s="62">
        <f>IFERROR(SUMIFS('MGZ BBVA'!$N$973:$N$1145,'MGZ BBVA'!$H$973:$H$1145,"SALIDA",'MGZ BBVA'!$J$973:$J$1145,$B159),0)</f>
        <v>0</v>
      </c>
      <c r="E159" s="62">
        <f>IFERROR(SUMIFS('MGZ DOLARES'!$N$2:$N$2,'MGZ DOLARES'!$F$2:$F$2,"SALIDA",'MGZ DOLARES'!$J$2:$J$2,$B159),0)</f>
        <v>0</v>
      </c>
      <c r="F159" s="62">
        <f>IFERROR(SUMIFS('MGZ BAJIO'!$N$69:$N$69,'MGZ BAJIO'!$H$69:$H$69,"SALIDA",'MGZ BAJIO'!$J$69:$J$69,$B159),0)</f>
        <v>0</v>
      </c>
      <c r="G159" s="62">
        <f>IFERROR(SUMIFS('VICTOR BANAMEX'!$N$387:$N$458,'VICTOR BANAMEX'!$H$387:$H$458,"SALIDA",'VICTOR BANAMEX'!$J$387:$J$458,$B159),0)</f>
        <v>0</v>
      </c>
      <c r="H159" s="62">
        <f>IFERROR(SUMIFS('VICTOR BANORTE'!$N$77:$N$89,'VICTOR BANORTE'!$H$77:$H$89,"SALIDA",'VICTOR BANORTE'!$J$77:$J$89,$B159),0)</f>
        <v>0</v>
      </c>
      <c r="I159" s="62">
        <f>IFERROR(SUMIFS(RODRIGO!$N$2:$N$2,RODRIGO!$H$2:$H$2,"SALIDA",RODRIGO!$J$2:$J$2,$B159),0)</f>
        <v>0</v>
      </c>
      <c r="J159" s="62">
        <f>IFERROR(SUMIFS(MOY!$N$45:$N$63,MOY!$H$45:$H$63,"SALIDA",MOY!$J$45:$J$63,$B159),0)</f>
        <v>0</v>
      </c>
      <c r="K159" s="62">
        <f>IFERROR(SUMIFS('NORMA RUTH'!$N$63:$N$81,'NORMA RUTH'!$H$63:$H$81,"SALIDA",'NORMA RUTH'!$J$63:$J$81,$B159),0)</f>
        <v>0</v>
      </c>
      <c r="L159" s="62">
        <f>IFERROR(SUMIFS(VALERIA!$N$44:$N$57,VALERIA!$H$44:$H$57,"SALIDA",VALERIA!$J$44:$J$57,$B159),0)</f>
        <v>0</v>
      </c>
      <c r="M159" s="62">
        <f>IFERROR(SUMIFS('MANUEL BANAMEX'!$N$77:$N$105,'MANUEL BANAMEX'!$H$77:$H$105,"SALIDA",'MANUEL BANAMEX'!$J$77:$J$105,$B159),0)</f>
        <v>0</v>
      </c>
      <c r="N159" s="62">
        <f>IFERROR(SUMIFS(ROBERTO!$N$2:$N$2,ROBERTO!$H$2:$H$2,"SALIDA",ROBERTO!$J$2:$J$2,$B159),0)</f>
        <v>0</v>
      </c>
      <c r="O159" s="62">
        <f>IFERROR(SUMIFS(JUAN!$N$80:$N$83,JUAN!$H$80:$H$83,"SALIDA",JUAN!$J$80:$J$83,$B159),0)</f>
        <v>0</v>
      </c>
      <c r="P159" s="62">
        <f>IFERROR(SUMIFS('NORMA SANCHEZ'!$N$74:$N$77,'NORMA SANCHEZ'!$H$74:$H$77,"SALIDA",'NORMA SANCHEZ'!$J$74:$J$77,$B159),0)</f>
        <v>0</v>
      </c>
      <c r="Q159" s="62">
        <f>IFERROR(SUMIFS('JOSE CARLOS'!$N$76:$N$77,'JOSE CARLOS'!$H$76:$H$77,"SALIDA",'JOSE CARLOS'!$J$76:$J$77,$B159),0)</f>
        <v>0</v>
      </c>
      <c r="R159" s="62">
        <f>IFERROR(SUMIFS('LUIS ENRIQUE '!$N$64:$N$65,'LUIS ENRIQUE '!$H$64:$H$65,"SALIDA",'LUIS ENRIQUE '!$J$64:$J$65,$B159),0)</f>
        <v>0</v>
      </c>
      <c r="S159" s="62">
        <f>IFERROR(SUMIFS(CESARIA!$N$84:$N$87,CESARIA!$H$84:$H$87,"SALIDA",CESARIA!$J$84:$J$87,$B159),0)</f>
        <v>0</v>
      </c>
      <c r="T159" s="62">
        <f>IFERROR(SUMIFS(ALAN!$N$82:$N$83,ALAN!$H$82:$H$83,"SALIDA",ALAN!$J$82:$J$83,$B159),0)</f>
        <v>0</v>
      </c>
      <c r="U159" s="62">
        <f>IFERROR(SUMIFS(ELVIA!$N$58:$N$66,ELVIA!$H$58:$H$66,"SALIDA",ELVIA!$J$58:$J$66,$B159),0)</f>
        <v>0</v>
      </c>
      <c r="V159" s="146">
        <f>IFERROR(SUMIFS(CAJA!$N$4578:$N$5282,CAJA!$H$4578:$H$5282,"SALIDA",CAJA!$J$4578:$J$5282,$B159),0)</f>
        <v>0</v>
      </c>
      <c r="W159" s="62">
        <f>IFERROR(SUMIFS('CAJA TIGRES'!$N$1269:$N$1433,'CAJA TIGRES'!$H$1269:$H$1433,"SALIDA",'CAJA TIGRES'!$J$1269:$J$1433,$B159),0)</f>
        <v>0</v>
      </c>
      <c r="X159" s="62">
        <f>IFERROR(SUMIFS(RESERVA!$N$14:$N$14,RESERVA!$H$14:$H$14,"SALIDA",RESERVA!$J$14:$J$14,$B159),0)</f>
        <v>0</v>
      </c>
      <c r="Y159" s="96">
        <f t="shared" ref="Y159:Y166" si="36">SUM(C159:X159)</f>
        <v>0</v>
      </c>
      <c r="Z159" s="96">
        <f>Y159+'JUL25'!Z159</f>
        <v>100000</v>
      </c>
    </row>
    <row r="160" spans="1:27" x14ac:dyDescent="0.3">
      <c r="A160">
        <v>3.2</v>
      </c>
      <c r="B160" s="60" t="s">
        <v>66</v>
      </c>
      <c r="C160" s="62">
        <f>IFERROR(SUMIFS('MGZ121'!$N$1022:'MGZ121'!$N$1194,'MGZ121'!$H$1022:$H$1194,"SALIDA",'MGZ121'!$J$1022:$J$1194,B160),0)</f>
        <v>0</v>
      </c>
      <c r="D160" s="62">
        <f>IFERROR(SUMIFS('MGZ BBVA'!$N$973:$N$1145,'MGZ BBVA'!$H$973:$H$1145,"SALIDA",'MGZ BBVA'!$J$973:$J$1145,$B160),0)</f>
        <v>0</v>
      </c>
      <c r="E160" s="62">
        <f>IFERROR(SUMIFS('MGZ DOLARES'!$N$2:$N$2,'MGZ DOLARES'!$F$2:$F$2,"SALIDA",'MGZ DOLARES'!$J$2:$J$2,$B160),0)</f>
        <v>0</v>
      </c>
      <c r="F160" s="62">
        <f>IFERROR(SUMIFS('MGZ BAJIO'!$N$69:$N$69,'MGZ BAJIO'!$H$69:$H$69,"SALIDA",'MGZ BAJIO'!$J$69:$J$69,$B160),0)</f>
        <v>0</v>
      </c>
      <c r="G160" s="62">
        <f>IFERROR(SUMIFS('VICTOR BANAMEX'!$N$387:$N$458,'VICTOR BANAMEX'!$H$387:$H$458,"SALIDA",'VICTOR BANAMEX'!$J$387:$J$458,$B160),0)</f>
        <v>0</v>
      </c>
      <c r="H160" s="62">
        <f>IFERROR(SUMIFS('VICTOR BANORTE'!$N$77:$N$89,'VICTOR BANORTE'!$H$77:$H$89,"SALIDA",'VICTOR BANORTE'!$J$77:$J$89,$B160),0)</f>
        <v>0</v>
      </c>
      <c r="I160" s="62">
        <f>IFERROR(SUMIFS(RODRIGO!$N$2:$N$2,RODRIGO!$H$2:$H$2,"SALIDA",RODRIGO!$J$2:$J$2,$B160),0)</f>
        <v>0</v>
      </c>
      <c r="J160" s="62">
        <f>IFERROR(SUMIFS(MOY!$N$45:$N$63,MOY!$H$45:$H$63,"SALIDA",MOY!$J$45:$J$63,$B160),0)</f>
        <v>0</v>
      </c>
      <c r="K160" s="62">
        <f>IFERROR(SUMIFS('NORMA RUTH'!$N$63:$N$81,'NORMA RUTH'!$H$63:$H$81,"SALIDA",'NORMA RUTH'!$J$63:$J$81,$B160),0)</f>
        <v>0</v>
      </c>
      <c r="L160" s="62">
        <f>IFERROR(SUMIFS(VALERIA!$N$44:$N$57,VALERIA!$H$44:$H$57,"SALIDA",VALERIA!$J$44:$J$57,$B160),0)</f>
        <v>0</v>
      </c>
      <c r="M160" s="62">
        <f>IFERROR(SUMIFS('MANUEL BANAMEX'!$N$77:$N$105,'MANUEL BANAMEX'!$H$77:$H$105,"SALIDA",'MANUEL BANAMEX'!$J$77:$J$105,$B160),0)</f>
        <v>0</v>
      </c>
      <c r="N160" s="62">
        <f>IFERROR(SUMIFS(ROBERTO!$N$2:$N$2,ROBERTO!$H$2:$H$2,"SALIDA",ROBERTO!$J$2:$J$2,$B160),0)</f>
        <v>0</v>
      </c>
      <c r="O160" s="62">
        <f>IFERROR(SUMIFS(JUAN!$N$80:$N$83,JUAN!$H$80:$H$83,"SALIDA",JUAN!$J$80:$J$83,$B160),0)</f>
        <v>0</v>
      </c>
      <c r="P160" s="62">
        <f>IFERROR(SUMIFS('NORMA SANCHEZ'!$N$74:$N$77,'NORMA SANCHEZ'!$H$74:$H$77,"SALIDA",'NORMA SANCHEZ'!$J$74:$J$77,$B160),0)</f>
        <v>0</v>
      </c>
      <c r="Q160" s="62">
        <f>IFERROR(SUMIFS('JOSE CARLOS'!$N$76:$N$77,'JOSE CARLOS'!$H$76:$H$77,"SALIDA",'JOSE CARLOS'!$J$76:$J$77,$B160),0)</f>
        <v>0</v>
      </c>
      <c r="R160" s="62">
        <f>IFERROR(SUMIFS('LUIS ENRIQUE '!$N$64:$N$65,'LUIS ENRIQUE '!$H$64:$H$65,"SALIDA",'LUIS ENRIQUE '!$J$64:$J$65,$B160),0)</f>
        <v>0</v>
      </c>
      <c r="S160" s="62">
        <f>IFERROR(SUMIFS(CESARIA!$N$84:$N$87,CESARIA!$H$84:$H$87,"SALIDA",CESARIA!$J$84:$J$87,$B160),0)</f>
        <v>0</v>
      </c>
      <c r="T160" s="62">
        <f>IFERROR(SUMIFS(ALAN!$N$82:$N$83,ALAN!$H$82:$H$83,"SALIDA",ALAN!$J$82:$J$83,$B160),0)</f>
        <v>0</v>
      </c>
      <c r="U160" s="62">
        <f>IFERROR(SUMIFS(ELVIA!$N$58:$N$66,ELVIA!$H$58:$H$66,"SALIDA",ELVIA!$J$58:$J$66,$B160),0)</f>
        <v>0</v>
      </c>
      <c r="V160" s="146">
        <f>IFERROR(SUMIFS(CAJA!$N$4578:$N$5282,CAJA!$H$4578:$H$5282,"SALIDA",CAJA!$J$4578:$J$5282,$B160),0)</f>
        <v>14580</v>
      </c>
      <c r="W160" s="62">
        <f>IFERROR(SUMIFS('CAJA TIGRES'!$N$1269:$N$1433,'CAJA TIGRES'!$H$1269:$H$1433,"SALIDA",'CAJA TIGRES'!$J$1269:$J$1433,$B160),0)</f>
        <v>0</v>
      </c>
      <c r="X160" s="62">
        <f>IFERROR(SUMIFS(RESERVA!$N$14:$N$14,RESERVA!$H$14:$H$14,"SALIDA",RESERVA!$J$14:$J$14,$B160),0)</f>
        <v>0</v>
      </c>
      <c r="Y160" s="96">
        <f t="shared" si="36"/>
        <v>14580</v>
      </c>
      <c r="Z160" s="96">
        <f>Y160+'JUL25'!Z160</f>
        <v>104353</v>
      </c>
    </row>
    <row r="161" spans="1:26" x14ac:dyDescent="0.3">
      <c r="A161">
        <v>3.3</v>
      </c>
      <c r="B161" s="60" t="s">
        <v>67</v>
      </c>
      <c r="C161" s="62">
        <f>IFERROR(SUMIFS('MGZ121'!$N$1022:'MGZ121'!$N$1194,'MGZ121'!$H$1022:$H$1194,"SALIDA",'MGZ121'!$J$1022:$J$1194,B161),0)</f>
        <v>0</v>
      </c>
      <c r="D161" s="62">
        <f>IFERROR(SUMIFS('MGZ BBVA'!$N$973:$N$1145,'MGZ BBVA'!$H$973:$H$1145,"SALIDA",'MGZ BBVA'!$J$973:$J$1145,$B161),0)</f>
        <v>0</v>
      </c>
      <c r="E161" s="62">
        <f>IFERROR(SUMIFS('MGZ DOLARES'!$N$2:$N$2,'MGZ DOLARES'!$F$2:$F$2,"SALIDA",'MGZ DOLARES'!$J$2:$J$2,$B161),0)</f>
        <v>0</v>
      </c>
      <c r="F161" s="62">
        <f>IFERROR(SUMIFS('MGZ BAJIO'!$N$69:$N$69,'MGZ BAJIO'!$H$69:$H$69,"SALIDA",'MGZ BAJIO'!$J$69:$J$69,$B161),0)</f>
        <v>0</v>
      </c>
      <c r="G161" s="62">
        <f>IFERROR(SUMIFS('VICTOR BANAMEX'!$N$387:$N$458,'VICTOR BANAMEX'!$H$387:$H$458,"SALIDA",'VICTOR BANAMEX'!$J$387:$J$458,$B161),0)</f>
        <v>0</v>
      </c>
      <c r="H161" s="62">
        <f>IFERROR(SUMIFS('VICTOR BANORTE'!$N$77:$N$89,'VICTOR BANORTE'!$H$77:$H$89,"SALIDA",'VICTOR BANORTE'!$J$77:$J$89,$B161),0)</f>
        <v>0</v>
      </c>
      <c r="I161" s="62">
        <f>IFERROR(SUMIFS(RODRIGO!$N$2:$N$2,RODRIGO!$H$2:$H$2,"SALIDA",RODRIGO!$J$2:$J$2,$B161),0)</f>
        <v>0</v>
      </c>
      <c r="J161" s="62">
        <f>IFERROR(SUMIFS(MOY!$N$45:$N$63,MOY!$H$45:$H$63,"SALIDA",MOY!$J$45:$J$63,$B161),0)</f>
        <v>0</v>
      </c>
      <c r="K161" s="62">
        <f>IFERROR(SUMIFS('NORMA RUTH'!$N$63:$N$81,'NORMA RUTH'!$H$63:$H$81,"SALIDA",'NORMA RUTH'!$J$63:$J$81,$B161),0)</f>
        <v>0</v>
      </c>
      <c r="L161" s="62">
        <f>IFERROR(SUMIFS(VALERIA!$N$44:$N$57,VALERIA!$H$44:$H$57,"SALIDA",VALERIA!$J$44:$J$57,$B161),0)</f>
        <v>0</v>
      </c>
      <c r="M161" s="62">
        <f>IFERROR(SUMIFS('MANUEL BANAMEX'!$N$77:$N$105,'MANUEL BANAMEX'!$H$77:$H$105,"SALIDA",'MANUEL BANAMEX'!$J$77:$J$105,$B161),0)</f>
        <v>0</v>
      </c>
      <c r="N161" s="62">
        <f>IFERROR(SUMIFS(ROBERTO!$N$2:$N$2,ROBERTO!$H$2:$H$2,"SALIDA",ROBERTO!$J$2:$J$2,$B161),0)</f>
        <v>0</v>
      </c>
      <c r="O161" s="62">
        <f>IFERROR(SUMIFS(JUAN!$N$80:$N$83,JUAN!$H$80:$H$83,"SALIDA",JUAN!$J$80:$J$83,$B161),0)</f>
        <v>0</v>
      </c>
      <c r="P161" s="62">
        <f>IFERROR(SUMIFS('NORMA SANCHEZ'!$N$74:$N$77,'NORMA SANCHEZ'!$H$74:$H$77,"SALIDA",'NORMA SANCHEZ'!$J$74:$J$77,$B161),0)</f>
        <v>0</v>
      </c>
      <c r="Q161" s="62">
        <f>IFERROR(SUMIFS('JOSE CARLOS'!$N$76:$N$77,'JOSE CARLOS'!$H$76:$H$77,"SALIDA",'JOSE CARLOS'!$J$76:$J$77,$B161),0)</f>
        <v>0</v>
      </c>
      <c r="R161" s="62">
        <f>IFERROR(SUMIFS('LUIS ENRIQUE '!$N$64:$N$65,'LUIS ENRIQUE '!$H$64:$H$65,"SALIDA",'LUIS ENRIQUE '!$J$64:$J$65,$B161),0)</f>
        <v>0</v>
      </c>
      <c r="S161" s="62">
        <f>IFERROR(SUMIFS(CESARIA!$N$84:$N$87,CESARIA!$H$84:$H$87,"SALIDA",CESARIA!$J$84:$J$87,$B161),0)</f>
        <v>0</v>
      </c>
      <c r="T161" s="62">
        <f>IFERROR(SUMIFS(ALAN!$N$82:$N$83,ALAN!$H$82:$H$83,"SALIDA",ALAN!$J$82:$J$83,$B161),0)</f>
        <v>0</v>
      </c>
      <c r="U161" s="62">
        <f>IFERROR(SUMIFS(ELVIA!$N$58:$N$66,ELVIA!$H$58:$H$66,"SALIDA",ELVIA!$J$58:$J$66,$B161),0)</f>
        <v>0</v>
      </c>
      <c r="V161" s="146">
        <f>IFERROR(SUMIFS(CAJA!$N$4578:$N$5282,CAJA!$H$4578:$H$5282,"SALIDA",CAJA!$J$4578:$J$5282,$B161),0)</f>
        <v>3748</v>
      </c>
      <c r="W161" s="62">
        <f>IFERROR(SUMIFS('CAJA TIGRES'!$N$1269:$N$1433,'CAJA TIGRES'!$H$1269:$H$1433,"SALIDA",'CAJA TIGRES'!$J$1269:$J$1433,$B161),0)</f>
        <v>0</v>
      </c>
      <c r="X161" s="62">
        <f>IFERROR(SUMIFS(RESERVA!$N$14:$N$14,RESERVA!$H$14:$H$14,"SALIDA",RESERVA!$J$14:$J$14,$B161),0)</f>
        <v>0</v>
      </c>
      <c r="Y161" s="96">
        <f t="shared" si="36"/>
        <v>3748</v>
      </c>
      <c r="Z161" s="96">
        <f>Y161+'JUL25'!Z161</f>
        <v>5988789.6900000004</v>
      </c>
    </row>
    <row r="162" spans="1:26" x14ac:dyDescent="0.3">
      <c r="A162">
        <v>3.4</v>
      </c>
      <c r="B162" s="60" t="s">
        <v>68</v>
      </c>
      <c r="C162" s="62">
        <f>IFERROR(SUMIFS('MGZ121'!$N$1022:'MGZ121'!$N$1194,'MGZ121'!$H$1022:$H$1194,"SALIDA",'MGZ121'!$J$1022:$J$1194,B162),0)</f>
        <v>0</v>
      </c>
      <c r="D162" s="62">
        <f>IFERROR(SUMIFS('MGZ BBVA'!$N$973:$N$1145,'MGZ BBVA'!$H$973:$H$1145,"SALIDA",'MGZ BBVA'!$J$973:$J$1145,$B162),0)</f>
        <v>0</v>
      </c>
      <c r="E162" s="62">
        <f>IFERROR(SUMIFS('MGZ DOLARES'!$N$2:$N$2,'MGZ DOLARES'!$F$2:$F$2,"SALIDA",'MGZ DOLARES'!$J$2:$J$2,$B162),0)</f>
        <v>0</v>
      </c>
      <c r="F162" s="62">
        <f>IFERROR(SUMIFS('MGZ BAJIO'!$N$69:$N$69,'MGZ BAJIO'!$H$69:$H$69,"SALIDA",'MGZ BAJIO'!$J$69:$J$69,$B162),0)</f>
        <v>0</v>
      </c>
      <c r="G162" s="62">
        <f>IFERROR(SUMIFS('VICTOR BANAMEX'!$N$387:$N$458,'VICTOR BANAMEX'!$H$387:$H$458,"SALIDA",'VICTOR BANAMEX'!$J$387:$J$458,$B162),0)</f>
        <v>0</v>
      </c>
      <c r="H162" s="62">
        <f>IFERROR(SUMIFS('VICTOR BANORTE'!$N$77:$N$89,'VICTOR BANORTE'!$H$77:$H$89,"SALIDA",'VICTOR BANORTE'!$J$77:$J$89,$B162),0)</f>
        <v>0</v>
      </c>
      <c r="I162" s="62">
        <f>IFERROR(SUMIFS(RODRIGO!$N$2:$N$2,RODRIGO!$H$2:$H$2,"SALIDA",RODRIGO!$J$2:$J$2,$B162),0)</f>
        <v>0</v>
      </c>
      <c r="J162" s="62">
        <f>IFERROR(SUMIFS(MOY!$N$45:$N$63,MOY!$H$45:$H$63,"SALIDA",MOY!$J$45:$J$63,$B162),0)</f>
        <v>0</v>
      </c>
      <c r="K162" s="62">
        <f>IFERROR(SUMIFS('NORMA RUTH'!$N$63:$N$81,'NORMA RUTH'!$H$63:$H$81,"SALIDA",'NORMA RUTH'!$J$63:$J$81,$B162),0)</f>
        <v>0</v>
      </c>
      <c r="L162" s="62">
        <f>IFERROR(SUMIFS(VALERIA!$N$44:$N$57,VALERIA!$H$44:$H$57,"SALIDA",VALERIA!$J$44:$J$57,$B162),0)</f>
        <v>0</v>
      </c>
      <c r="M162" s="62">
        <f>IFERROR(SUMIFS('MANUEL BANAMEX'!$N$77:$N$105,'MANUEL BANAMEX'!$H$77:$H$105,"SALIDA",'MANUEL BANAMEX'!$J$77:$J$105,$B162),0)</f>
        <v>0</v>
      </c>
      <c r="N162" s="62">
        <f>IFERROR(SUMIFS(ROBERTO!$N$2:$N$2,ROBERTO!$H$2:$H$2,"SALIDA",ROBERTO!$J$2:$J$2,$B162),0)</f>
        <v>0</v>
      </c>
      <c r="O162" s="62">
        <f>IFERROR(SUMIFS(JUAN!$N$80:$N$83,JUAN!$H$80:$H$83,"SALIDA",JUAN!$J$80:$J$83,$B162),0)</f>
        <v>0</v>
      </c>
      <c r="P162" s="62">
        <f>IFERROR(SUMIFS('NORMA SANCHEZ'!$N$74:$N$77,'NORMA SANCHEZ'!$H$74:$H$77,"SALIDA",'NORMA SANCHEZ'!$J$74:$J$77,$B162),0)</f>
        <v>0</v>
      </c>
      <c r="Q162" s="62">
        <f>IFERROR(SUMIFS('JOSE CARLOS'!$N$76:$N$77,'JOSE CARLOS'!$H$76:$H$77,"SALIDA",'JOSE CARLOS'!$J$76:$J$77,$B162),0)</f>
        <v>0</v>
      </c>
      <c r="R162" s="62">
        <f>IFERROR(SUMIFS('LUIS ENRIQUE '!$N$64:$N$65,'LUIS ENRIQUE '!$H$64:$H$65,"SALIDA",'LUIS ENRIQUE '!$J$64:$J$65,$B162),0)</f>
        <v>0</v>
      </c>
      <c r="S162" s="62">
        <f>IFERROR(SUMIFS(CESARIA!$N$84:$N$87,CESARIA!$H$84:$H$87,"SALIDA",CESARIA!$J$84:$J$87,$B162),0)</f>
        <v>0</v>
      </c>
      <c r="T162" s="62">
        <f>IFERROR(SUMIFS(ALAN!$N$82:$N$83,ALAN!$H$82:$H$83,"SALIDA",ALAN!$J$82:$J$83,$B162),0)</f>
        <v>0</v>
      </c>
      <c r="U162" s="62">
        <f>IFERROR(SUMIFS(ELVIA!$N$58:$N$66,ELVIA!$H$58:$H$66,"SALIDA",ELVIA!$J$58:$J$66,$B162),0)</f>
        <v>0</v>
      </c>
      <c r="V162" s="146">
        <f>IFERROR(SUMIFS(CAJA!$N$4578:$N$5282,CAJA!$H$4578:$H$5282,"SALIDA",CAJA!$J$4578:$J$5282,$B162),0)</f>
        <v>0</v>
      </c>
      <c r="W162" s="62">
        <f>IFERROR(SUMIFS('CAJA TIGRES'!$N$1269:$N$1433,'CAJA TIGRES'!$H$1269:$H$1433,"SALIDA",'CAJA TIGRES'!$J$1269:$J$1433,$B162),0)</f>
        <v>0</v>
      </c>
      <c r="X162" s="62">
        <f>IFERROR(SUMIFS(RESERVA!$N$14:$N$14,RESERVA!$H$14:$H$14,"SALIDA",RESERVA!$J$14:$J$14,$B162),0)</f>
        <v>0</v>
      </c>
      <c r="Y162" s="96">
        <f t="shared" si="36"/>
        <v>0</v>
      </c>
      <c r="Z162" s="96">
        <f>Y162+'JUL25'!Z162</f>
        <v>635139.27</v>
      </c>
    </row>
    <row r="163" spans="1:26" x14ac:dyDescent="0.3">
      <c r="B163" s="60" t="s">
        <v>196</v>
      </c>
      <c r="C163" s="62">
        <f>IFERROR(SUMIFS('MGZ121'!$N$1022:'MGZ121'!$N$1194,'MGZ121'!$H$1022:$H$1194,"SALIDA",'MGZ121'!$J$1022:$J$1194,B163),0)</f>
        <v>0</v>
      </c>
      <c r="D163" s="62">
        <f>IFERROR(SUMIFS('MGZ BBVA'!$N$973:$N$1145,'MGZ BBVA'!$H$973:$H$1145,"SALIDA",'MGZ BBVA'!$J$973:$J$1145,$B163),0)</f>
        <v>0</v>
      </c>
      <c r="E163" s="62">
        <f>IFERROR(SUMIFS('MGZ DOLARES'!$N$2:$N$2,'MGZ DOLARES'!$F$2:$F$2,"SALIDA",'MGZ DOLARES'!$J$2:$J$2,$B163),0)</f>
        <v>0</v>
      </c>
      <c r="F163" s="62">
        <f>IFERROR(SUMIFS('MGZ BAJIO'!$N$69:$N$69,'MGZ BAJIO'!$H$69:$H$69,"SALIDA",'MGZ BAJIO'!$J$69:$J$69,$B163),0)</f>
        <v>0</v>
      </c>
      <c r="G163" s="62">
        <f>IFERROR(SUMIFS('VICTOR BANAMEX'!$N$387:$N$458,'VICTOR BANAMEX'!$H$387:$H$458,"SALIDA",'VICTOR BANAMEX'!$J$387:$J$458,$B163),0)</f>
        <v>0</v>
      </c>
      <c r="H163" s="62">
        <f>IFERROR(SUMIFS('VICTOR BANORTE'!$N$77:$N$89,'VICTOR BANORTE'!$H$77:$H$89,"SALIDA",'VICTOR BANORTE'!$J$77:$J$89,$B163),0)</f>
        <v>17308.88</v>
      </c>
      <c r="I163" s="62">
        <f>IFERROR(SUMIFS(RODRIGO!$N$2:$N$2,RODRIGO!$H$2:$H$2,"SALIDA",RODRIGO!$J$2:$J$2,$B163),0)</f>
        <v>0</v>
      </c>
      <c r="J163" s="62">
        <f>IFERROR(SUMIFS(MOY!$N$45:$N$63,MOY!$H$45:$H$63,"SALIDA",MOY!$J$45:$J$63,$B163),0)</f>
        <v>0</v>
      </c>
      <c r="K163" s="62">
        <f>IFERROR(SUMIFS('NORMA RUTH'!$N$63:$N$81,'NORMA RUTH'!$H$63:$H$81,"SALIDA",'NORMA RUTH'!$J$63:$J$81,$B163),0)</f>
        <v>0</v>
      </c>
      <c r="L163" s="62">
        <f>IFERROR(SUMIFS(VALERIA!$N$44:$N$57,VALERIA!$H$44:$H$57,"SALIDA",VALERIA!$J$44:$J$57,$B163),0)</f>
        <v>0</v>
      </c>
      <c r="M163" s="62">
        <f>IFERROR(SUMIFS('MANUEL BANAMEX'!$N$77:$N$105,'MANUEL BANAMEX'!$H$77:$H$105,"SALIDA",'MANUEL BANAMEX'!$J$77:$J$105,$B163),0)</f>
        <v>0</v>
      </c>
      <c r="N163" s="62">
        <f>IFERROR(SUMIFS(ROBERTO!$N$2:$N$2,ROBERTO!$H$2:$H$2,"SALIDA",ROBERTO!$J$2:$J$2,$B163),0)</f>
        <v>0</v>
      </c>
      <c r="O163" s="62">
        <f>IFERROR(SUMIFS(JUAN!$N$80:$N$83,JUAN!$H$80:$H$83,"SALIDA",JUAN!$J$80:$J$83,$B163),0)</f>
        <v>0</v>
      </c>
      <c r="P163" s="62">
        <f>IFERROR(SUMIFS('NORMA SANCHEZ'!$N$74:$N$77,'NORMA SANCHEZ'!$H$74:$H$77,"SALIDA",'NORMA SANCHEZ'!$J$74:$J$77,$B163),0)</f>
        <v>0</v>
      </c>
      <c r="Q163" s="62">
        <f>IFERROR(SUMIFS('JOSE CARLOS'!$N$76:$N$77,'JOSE CARLOS'!$H$76:$H$77,"SALIDA",'JOSE CARLOS'!$J$76:$J$77,$B163),0)</f>
        <v>0</v>
      </c>
      <c r="R163" s="62">
        <f>IFERROR(SUMIFS('LUIS ENRIQUE '!$N$64:$N$65,'LUIS ENRIQUE '!$H$64:$H$65,"SALIDA",'LUIS ENRIQUE '!$J$64:$J$65,$B163),0)</f>
        <v>0</v>
      </c>
      <c r="S163" s="62">
        <f>IFERROR(SUMIFS(CESARIA!$N$84:$N$87,CESARIA!$H$84:$H$87,"SALIDA",CESARIA!$J$84:$J$87,$B163),0)</f>
        <v>0</v>
      </c>
      <c r="T163" s="62">
        <f>IFERROR(SUMIFS(ALAN!$N$82:$N$83,ALAN!$H$82:$H$83,"SALIDA",ALAN!$J$82:$J$83,$B163),0)</f>
        <v>0</v>
      </c>
      <c r="U163" s="62">
        <f>IFERROR(SUMIFS(ELVIA!$N$58:$N$66,ELVIA!$H$58:$H$66,"SALIDA",ELVIA!$J$58:$J$66,$B163),0)</f>
        <v>0</v>
      </c>
      <c r="V163" s="146">
        <f>IFERROR(SUMIFS(CAJA!$N$4578:$N$5282,CAJA!$H$4578:$H$5282,"SALIDA",CAJA!$J$4578:$J$5282,$B163),0)</f>
        <v>0</v>
      </c>
      <c r="W163" s="62">
        <f>IFERROR(SUMIFS('CAJA TIGRES'!$N$1269:$N$1433,'CAJA TIGRES'!$H$1269:$H$1433,"SALIDA",'CAJA TIGRES'!$J$1269:$J$1433,$B163),0)</f>
        <v>0</v>
      </c>
      <c r="X163" s="62">
        <f>IFERROR(SUMIFS(RESERVA!$N$14:$N$14,RESERVA!$H$14:$H$14,"SALIDA",RESERVA!$J$14:$J$14,$B163),0)</f>
        <v>0</v>
      </c>
      <c r="Y163" s="96">
        <f t="shared" si="36"/>
        <v>17308.88</v>
      </c>
      <c r="Z163" s="96">
        <f>Y163+'JUL25'!Z163</f>
        <v>135459.03</v>
      </c>
    </row>
    <row r="164" spans="1:26" x14ac:dyDescent="0.3">
      <c r="B164" s="60" t="s">
        <v>197</v>
      </c>
      <c r="C164" s="62">
        <f>IFERROR(SUMIFS('MGZ121'!$N$1022:'MGZ121'!$N$1194,'MGZ121'!$H$1022:$H$1194,"SALIDA",'MGZ121'!$J$1022:$J$1194,B164),0)</f>
        <v>0</v>
      </c>
      <c r="D164" s="62">
        <f>IFERROR(SUMIFS('MGZ BBVA'!$N$973:$N$1145,'MGZ BBVA'!$H$973:$H$1145,"SALIDA",'MGZ BBVA'!$J$973:$J$1145,$B164),0)</f>
        <v>0</v>
      </c>
      <c r="E164" s="62">
        <f>IFERROR(SUMIFS('MGZ DOLARES'!$N$2:$N$2,'MGZ DOLARES'!$F$2:$F$2,"SALIDA",'MGZ DOLARES'!$J$2:$J$2,$B164),0)</f>
        <v>0</v>
      </c>
      <c r="F164" s="62">
        <f>IFERROR(SUMIFS('MGZ BAJIO'!$N$69:$N$69,'MGZ BAJIO'!$H$69:$H$69,"SALIDA",'MGZ BAJIO'!$J$69:$J$69,$B164),0)</f>
        <v>0</v>
      </c>
      <c r="G164" s="62">
        <f>IFERROR(SUMIFS('VICTOR BANAMEX'!$N$387:$N$458,'VICTOR BANAMEX'!$H$387:$H$458,"SALIDA",'VICTOR BANAMEX'!$J$387:$J$458,$B164),0)</f>
        <v>0</v>
      </c>
      <c r="H164" s="62">
        <f>IFERROR(SUMIFS('VICTOR BANORTE'!$N$77:$N$89,'VICTOR BANORTE'!$H$77:$H$89,"SALIDA",'VICTOR BANORTE'!$J$77:$J$89,$B164),0)</f>
        <v>6495.44</v>
      </c>
      <c r="I164" s="62">
        <f>IFERROR(SUMIFS(RODRIGO!$N$2:$N$2,RODRIGO!$H$2:$H$2,"SALIDA",RODRIGO!$J$2:$J$2,$B164),0)</f>
        <v>0</v>
      </c>
      <c r="J164" s="62">
        <f>IFERROR(SUMIFS(MOY!$N$45:$N$63,MOY!$H$45:$H$63,"SALIDA",MOY!$J$45:$J$63,$B164),0)</f>
        <v>0</v>
      </c>
      <c r="K164" s="62">
        <f>IFERROR(SUMIFS('NORMA RUTH'!$N$63:$N$81,'NORMA RUTH'!$H$63:$H$81,"SALIDA",'NORMA RUTH'!$J$63:$J$81,$B164),0)</f>
        <v>0</v>
      </c>
      <c r="L164" s="62">
        <f>IFERROR(SUMIFS(VALERIA!$N$44:$N$57,VALERIA!$H$44:$H$57,"SALIDA",VALERIA!$J$44:$J$57,$B164),0)</f>
        <v>0</v>
      </c>
      <c r="M164" s="62">
        <f>IFERROR(SUMIFS('MANUEL BANAMEX'!$N$77:$N$105,'MANUEL BANAMEX'!$H$77:$H$105,"SALIDA",'MANUEL BANAMEX'!$J$77:$J$105,$B164),0)</f>
        <v>0</v>
      </c>
      <c r="N164" s="62">
        <f>IFERROR(SUMIFS(ROBERTO!$N$2:$N$2,ROBERTO!$H$2:$H$2,"SALIDA",ROBERTO!$J$2:$J$2,$B164),0)</f>
        <v>0</v>
      </c>
      <c r="O164" s="62">
        <f>IFERROR(SUMIFS(JUAN!$N$80:$N$83,JUAN!$H$80:$H$83,"SALIDA",JUAN!$J$80:$J$83,$B164),0)</f>
        <v>0</v>
      </c>
      <c r="P164" s="62">
        <f>IFERROR(SUMIFS('NORMA SANCHEZ'!$N$74:$N$77,'NORMA SANCHEZ'!$H$74:$H$77,"SALIDA",'NORMA SANCHEZ'!$J$74:$J$77,$B164),0)</f>
        <v>0</v>
      </c>
      <c r="Q164" s="62">
        <f>IFERROR(SUMIFS('JOSE CARLOS'!$N$76:$N$77,'JOSE CARLOS'!$H$76:$H$77,"SALIDA",'JOSE CARLOS'!$J$76:$J$77,$B164),0)</f>
        <v>0</v>
      </c>
      <c r="R164" s="62">
        <f>IFERROR(SUMIFS('LUIS ENRIQUE '!$N$64:$N$65,'LUIS ENRIQUE '!$H$64:$H$65,"SALIDA",'LUIS ENRIQUE '!$J$64:$J$65,$B164),0)</f>
        <v>0</v>
      </c>
      <c r="S164" s="62">
        <f>IFERROR(SUMIFS(CESARIA!$N$84:$N$87,CESARIA!$H$84:$H$87,"SALIDA",CESARIA!$J$84:$J$87,$B164),0)</f>
        <v>0</v>
      </c>
      <c r="T164" s="62">
        <f>IFERROR(SUMIFS(ALAN!$N$82:$N$83,ALAN!$H$82:$H$83,"SALIDA",ALAN!$J$82:$J$83,$B164),0)</f>
        <v>0</v>
      </c>
      <c r="U164" s="62">
        <f>IFERROR(SUMIFS(ELVIA!$N$58:$N$66,ELVIA!$H$58:$H$66,"SALIDA",ELVIA!$J$58:$J$66,$B164),0)</f>
        <v>0</v>
      </c>
      <c r="V164" s="146">
        <f>IFERROR(SUMIFS(CAJA!$N$4578:$N$5282,CAJA!$H$4578:$H$5282,"SALIDA",CAJA!$J$4578:$J$5282,$B164),0)</f>
        <v>0</v>
      </c>
      <c r="W164" s="62">
        <f>IFERROR(SUMIFS('CAJA TIGRES'!$N$1269:$N$1433,'CAJA TIGRES'!$H$1269:$H$1433,"SALIDA",'CAJA TIGRES'!$J$1269:$J$1433,$B164),0)</f>
        <v>0</v>
      </c>
      <c r="X164" s="62">
        <f>IFERROR(SUMIFS(RESERVA!$N$14:$N$14,RESERVA!$H$14:$H$14,"SALIDA",RESERVA!$J$14:$J$14,$B164),0)</f>
        <v>0</v>
      </c>
      <c r="Y164" s="96">
        <f t="shared" si="36"/>
        <v>6495.44</v>
      </c>
      <c r="Z164" s="96">
        <f>Y164+'JUL25'!Z164</f>
        <v>52248.850000000006</v>
      </c>
    </row>
    <row r="165" spans="1:26" x14ac:dyDescent="0.3">
      <c r="B165" s="60" t="s">
        <v>198</v>
      </c>
      <c r="C165" s="62">
        <f>IFERROR(SUMIFS('MGZ121'!$N$1022:'MGZ121'!$N$1194,'MGZ121'!$H$1022:$H$1194,"SALIDA",'MGZ121'!$J$1022:$J$1194,B165),0)</f>
        <v>0</v>
      </c>
      <c r="D165" s="62">
        <f>IFERROR(SUMIFS('MGZ BBVA'!$N$973:$N$1145,'MGZ BBVA'!$H$973:$H$1145,"SALIDA",'MGZ BBVA'!$J$973:$J$1145,$B165),0)</f>
        <v>0</v>
      </c>
      <c r="E165" s="62">
        <f>IFERROR(SUMIFS('MGZ DOLARES'!$N$2:$N$2,'MGZ DOLARES'!$F$2:$F$2,"SALIDA",'MGZ DOLARES'!$J$2:$J$2,$B165),0)</f>
        <v>0</v>
      </c>
      <c r="F165" s="62">
        <f>IFERROR(SUMIFS('MGZ BAJIO'!$N$69:$N$69,'MGZ BAJIO'!$H$69:$H$69,"SALIDA",'MGZ BAJIO'!$J$69:$J$69,$B165),0)</f>
        <v>0</v>
      </c>
      <c r="G165" s="62">
        <f>IFERROR(SUMIFS('VICTOR BANAMEX'!$N$387:$N$458,'VICTOR BANAMEX'!$H$387:$H$458,"SALIDA",'VICTOR BANAMEX'!$J$387:$J$458,$B165),0)</f>
        <v>0</v>
      </c>
      <c r="H165" s="62">
        <f>IFERROR(SUMIFS('VICTOR BANORTE'!$N$77:$N$89,'VICTOR BANORTE'!$H$77:$H$89,"SALIDA",'VICTOR BANORTE'!$J$77:$J$89,$B165),0)</f>
        <v>38699.72</v>
      </c>
      <c r="I165" s="62">
        <f>IFERROR(SUMIFS(RODRIGO!$N$2:$N$2,RODRIGO!$H$2:$H$2,"SALIDA",RODRIGO!$J$2:$J$2,$B165),0)</f>
        <v>0</v>
      </c>
      <c r="J165" s="62">
        <f>IFERROR(SUMIFS(MOY!$N$45:$N$63,MOY!$H$45:$H$63,"SALIDA",MOY!$J$45:$J$63,$B165),0)</f>
        <v>0</v>
      </c>
      <c r="K165" s="62">
        <f>IFERROR(SUMIFS('NORMA RUTH'!$N$63:$N$81,'NORMA RUTH'!$H$63:$H$81,"SALIDA",'NORMA RUTH'!$J$63:$J$81,$B165),0)</f>
        <v>0</v>
      </c>
      <c r="L165" s="62">
        <f>IFERROR(SUMIFS(VALERIA!$N$44:$N$57,VALERIA!$H$44:$H$57,"SALIDA",VALERIA!$J$44:$J$57,$B165),0)</f>
        <v>0</v>
      </c>
      <c r="M165" s="62">
        <f>IFERROR(SUMIFS('MANUEL BANAMEX'!$N$77:$N$105,'MANUEL BANAMEX'!$H$77:$H$105,"SALIDA",'MANUEL BANAMEX'!$J$77:$J$105,$B165),0)</f>
        <v>0</v>
      </c>
      <c r="N165" s="62">
        <f>IFERROR(SUMIFS(ROBERTO!$N$2:$N$2,ROBERTO!$H$2:$H$2,"SALIDA",ROBERTO!$J$2:$J$2,$B165),0)</f>
        <v>0</v>
      </c>
      <c r="O165" s="62">
        <f>IFERROR(SUMIFS(JUAN!$N$80:$N$83,JUAN!$H$80:$H$83,"SALIDA",JUAN!$J$80:$J$83,$B165),0)</f>
        <v>0</v>
      </c>
      <c r="P165" s="62">
        <f>IFERROR(SUMIFS('NORMA SANCHEZ'!$N$74:$N$77,'NORMA SANCHEZ'!$H$74:$H$77,"SALIDA",'NORMA SANCHEZ'!$J$74:$J$77,$B165),0)</f>
        <v>0</v>
      </c>
      <c r="Q165" s="62">
        <f>IFERROR(SUMIFS('JOSE CARLOS'!$N$76:$N$77,'JOSE CARLOS'!$H$76:$H$77,"SALIDA",'JOSE CARLOS'!$J$76:$J$77,$B165),0)</f>
        <v>0</v>
      </c>
      <c r="R165" s="62">
        <f>IFERROR(SUMIFS('LUIS ENRIQUE '!$N$64:$N$65,'LUIS ENRIQUE '!$H$64:$H$65,"SALIDA",'LUIS ENRIQUE '!$J$64:$J$65,$B165),0)</f>
        <v>0</v>
      </c>
      <c r="S165" s="62">
        <f>IFERROR(SUMIFS(CESARIA!$N$84:$N$87,CESARIA!$H$84:$H$87,"SALIDA",CESARIA!$J$84:$J$87,$B165),0)</f>
        <v>0</v>
      </c>
      <c r="T165" s="62">
        <f>IFERROR(SUMIFS(ALAN!$N$82:$N$83,ALAN!$H$82:$H$83,"SALIDA",ALAN!$J$82:$J$83,$B165),0)</f>
        <v>0</v>
      </c>
      <c r="U165" s="62">
        <f>IFERROR(SUMIFS(ELVIA!$N$58:$N$66,ELVIA!$H$58:$H$66,"SALIDA",ELVIA!$J$58:$J$66,$B165),0)</f>
        <v>0</v>
      </c>
      <c r="V165" s="146">
        <f>IFERROR(SUMIFS(CAJA!$N$4578:$N$5282,CAJA!$H$4578:$H$5282,"SALIDA",CAJA!$J$4578:$J$5282,$B165),0)</f>
        <v>0</v>
      </c>
      <c r="W165" s="62">
        <f>IFERROR(SUMIFS('CAJA TIGRES'!$N$1269:$N$1433,'CAJA TIGRES'!$H$1269:$H$1433,"SALIDA",'CAJA TIGRES'!$J$1269:$J$1433,$B165),0)</f>
        <v>0</v>
      </c>
      <c r="X165" s="62">
        <f>IFERROR(SUMIFS(RESERVA!$N$14:$N$14,RESERVA!$H$14:$H$14,"SALIDA",RESERVA!$J$14:$J$14,$B165),0)</f>
        <v>0</v>
      </c>
      <c r="Y165" s="96">
        <f t="shared" si="36"/>
        <v>38699.72</v>
      </c>
      <c r="Z165" s="96">
        <f>Y165+'JUL25'!Z165</f>
        <v>312609.77</v>
      </c>
    </row>
    <row r="166" spans="1:26" x14ac:dyDescent="0.3">
      <c r="A166">
        <v>3.5</v>
      </c>
      <c r="B166" s="60" t="s">
        <v>69</v>
      </c>
      <c r="C166" s="62">
        <f>IFERROR(SUMIFS('MGZ121'!$N$1022:'MGZ121'!$N$1194,'MGZ121'!$H$1022:$H$1194,"SALIDA",'MGZ121'!$J$1022:$J$1194,B166),0)</f>
        <v>0</v>
      </c>
      <c r="D166" s="62">
        <f>IFERROR(SUMIFS('MGZ BBVA'!$N$973:$N$1145,'MGZ BBVA'!$H$973:$H$1145,"SALIDA",'MGZ BBVA'!$J$973:$J$1145,$B166),0)</f>
        <v>0</v>
      </c>
      <c r="E166" s="62">
        <f>IFERROR(SUMIFS('MGZ DOLARES'!$N$2:$N$2,'MGZ DOLARES'!$F$2:$F$2,"SALIDA",'MGZ DOLARES'!$J$2:$J$2,$B166),0)</f>
        <v>0</v>
      </c>
      <c r="F166" s="62">
        <f>IFERROR(SUMIFS('MGZ BAJIO'!$N$69:$N$69,'MGZ BAJIO'!$H$69:$H$69,"SALIDA",'MGZ BAJIO'!$J$69:$J$69,$B166),0)</f>
        <v>0</v>
      </c>
      <c r="G166" s="62">
        <f>IFERROR(SUMIFS('VICTOR BANAMEX'!$N$387:$N$458,'VICTOR BANAMEX'!$H$387:$H$458,"SALIDA",'VICTOR BANAMEX'!$J$387:$J$458,$B166),0)</f>
        <v>0</v>
      </c>
      <c r="H166" s="62">
        <f>IFERROR(SUMIFS('VICTOR BANORTE'!$N$77:$N$89,'VICTOR BANORTE'!$H$77:$H$89,"SALIDA",'VICTOR BANORTE'!$J$77:$J$89,$B166),0)</f>
        <v>0</v>
      </c>
      <c r="I166" s="62">
        <f>IFERROR(SUMIFS(RODRIGO!$N$2:$N$2,RODRIGO!$H$2:$H$2,"SALIDA",RODRIGO!$J$2:$J$2,$B166),0)</f>
        <v>0</v>
      </c>
      <c r="J166" s="62">
        <f>IFERROR(SUMIFS(MOY!$N$45:$N$63,MOY!$H$45:$H$63,"SALIDA",MOY!$J$45:$J$63,$B166),0)</f>
        <v>0</v>
      </c>
      <c r="K166" s="62">
        <f>IFERROR(SUMIFS('NORMA RUTH'!$N$63:$N$106,'NORMA RUTH'!$H$63:$H$106,"SALIDA",'NORMA RUTH'!$J$63:$J$106,$B166),0)</f>
        <v>0</v>
      </c>
      <c r="L166" s="62">
        <f>IFERROR(SUMIFS(VALERIA!$N$44:$N$57,VALERIA!$H$44:$H$57,"SALIDA",VALERIA!$J$44:$J$57,$B166),0)</f>
        <v>0</v>
      </c>
      <c r="M166" s="62">
        <f>IFERROR(SUMIFS('MANUEL BANAMEX'!$N$77:$N$105,'MANUEL BANAMEX'!$H$77:$H$105,"SALIDA",'MANUEL BANAMEX'!$J$77:$J$105,$B166),0)</f>
        <v>0</v>
      </c>
      <c r="N166" s="62">
        <f>IFERROR(SUMIFS(ROBERTO!$N$2:$N$2,ROBERTO!$H$2:$H$2,"SALIDA",ROBERTO!$J$2:$J$2,$B166),0)</f>
        <v>0</v>
      </c>
      <c r="O166" s="62">
        <f>IFERROR(SUMIFS(JUAN!$N$80:$N$83,JUAN!$H$80:$H$83,"SALIDA",JUAN!$J$80:$J$83,$B166),0)</f>
        <v>0</v>
      </c>
      <c r="P166" s="62">
        <f>IFERROR(SUMIFS('NORMA SANCHEZ'!$N$74:$N$77,'NORMA SANCHEZ'!$H$74:$H$77,"SALIDA",'NORMA SANCHEZ'!$J$74:$J$77,$B166),0)</f>
        <v>0</v>
      </c>
      <c r="Q166" s="62">
        <f>IFERROR(SUMIFS('JOSE CARLOS'!$N$76:$N$77,'JOSE CARLOS'!$H$76:$H$77,"SALIDA",'JOSE CARLOS'!$J$76:$J$77,$B166),0)</f>
        <v>0</v>
      </c>
      <c r="R166" s="62">
        <f>IFERROR(SUMIFS('LUIS ENRIQUE '!$N$64:$N$65,'LUIS ENRIQUE '!$H$64:$H$65,"SALIDA",'LUIS ENRIQUE '!$J$64:$J$65,$B166),0)</f>
        <v>0</v>
      </c>
      <c r="S166" s="62">
        <f>IFERROR(SUMIFS(CESARIA!$N$84:$N$87,CESARIA!$H$84:$H$87,"SALIDA",CESARIA!$J$84:$J$87,$B166),0)</f>
        <v>0</v>
      </c>
      <c r="T166" s="62">
        <f>IFERROR(SUMIFS(ALAN!$N$82:$N$83,ALAN!$H$82:$H$83,"SALIDA",ALAN!$J$82:$J$83,$B166),0)</f>
        <v>0</v>
      </c>
      <c r="U166" s="62">
        <f>IFERROR(SUMIFS(ELVIA!$N$58:$N$66,ELVIA!$H$58:$H$66,"SALIDA",ELVIA!$J$58:$J$66,$B166),0)</f>
        <v>0</v>
      </c>
      <c r="V166" s="146">
        <f>IFERROR(SUMIFS(CAJA!$N$4578:$N$5282,CAJA!$H$4578:$H$5282,"SALIDA",CAJA!$J$4578:$J$5282,$B166),0)</f>
        <v>0</v>
      </c>
      <c r="W166" s="62">
        <f>IFERROR(SUMIFS('CAJA TIGRES'!$N$1269:$N$1433,'CAJA TIGRES'!$H$1269:$H$1433,"SALIDA",'CAJA TIGRES'!$J$1269:$J$1433,$B166),0)</f>
        <v>0</v>
      </c>
      <c r="X166" s="62">
        <f>IFERROR(SUMIFS(RESERVA!$N$14:$N$14,RESERVA!$H$14:$H$14,"SALIDA",RESERVA!$J$14:$J$14,$B166),0)</f>
        <v>0</v>
      </c>
      <c r="Y166" s="96">
        <f t="shared" si="36"/>
        <v>0</v>
      </c>
      <c r="Z166" s="96">
        <f>Y166+'JUL25'!Z166</f>
        <v>0</v>
      </c>
    </row>
    <row r="167" spans="1:26" s="84" customFormat="1" ht="19.2" customHeight="1" x14ac:dyDescent="0.3">
      <c r="B167" s="87" t="s">
        <v>109</v>
      </c>
      <c r="C167" s="88">
        <f>C150+C158</f>
        <v>0</v>
      </c>
      <c r="D167" s="88">
        <f t="shared" ref="D167:Z167" si="37">D150+D158</f>
        <v>37899.050000000003</v>
      </c>
      <c r="E167" s="88">
        <f t="shared" si="37"/>
        <v>0</v>
      </c>
      <c r="F167" s="88">
        <f t="shared" si="37"/>
        <v>0</v>
      </c>
      <c r="G167" s="88">
        <f t="shared" si="37"/>
        <v>400391.45000000007</v>
      </c>
      <c r="H167" s="88">
        <f t="shared" si="37"/>
        <v>62504.04</v>
      </c>
      <c r="I167" s="88">
        <f t="shared" si="37"/>
        <v>0</v>
      </c>
      <c r="J167" s="88">
        <f t="shared" si="37"/>
        <v>0</v>
      </c>
      <c r="K167" s="88">
        <f t="shared" si="37"/>
        <v>0</v>
      </c>
      <c r="L167" s="88">
        <f t="shared" si="37"/>
        <v>0</v>
      </c>
      <c r="M167" s="88">
        <f t="shared" si="37"/>
        <v>9000</v>
      </c>
      <c r="N167" s="88">
        <f t="shared" si="37"/>
        <v>0</v>
      </c>
      <c r="O167" s="88">
        <f t="shared" si="37"/>
        <v>0</v>
      </c>
      <c r="P167" s="88">
        <f t="shared" si="37"/>
        <v>0</v>
      </c>
      <c r="Q167" s="88">
        <f t="shared" si="37"/>
        <v>0</v>
      </c>
      <c r="R167" s="88">
        <f t="shared" si="37"/>
        <v>0</v>
      </c>
      <c r="S167" s="88">
        <f t="shared" si="37"/>
        <v>0</v>
      </c>
      <c r="T167" s="88">
        <f t="shared" si="37"/>
        <v>0</v>
      </c>
      <c r="U167" s="88">
        <f t="shared" si="37"/>
        <v>0</v>
      </c>
      <c r="V167" s="88">
        <f t="shared" si="37"/>
        <v>848623</v>
      </c>
      <c r="W167" s="88">
        <f t="shared" si="37"/>
        <v>0</v>
      </c>
      <c r="X167" s="88">
        <f t="shared" si="37"/>
        <v>0</v>
      </c>
      <c r="Y167" s="88">
        <f t="shared" si="37"/>
        <v>1358417.54</v>
      </c>
      <c r="Z167" s="88">
        <f t="shared" si="37"/>
        <v>17297217.777193271</v>
      </c>
    </row>
    <row r="168" spans="1:26" ht="8.5500000000000007" customHeight="1" x14ac:dyDescent="0.3">
      <c r="B168" s="18"/>
      <c r="C168" s="40"/>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x14ac:dyDescent="0.3">
      <c r="B169" s="19" t="s">
        <v>18</v>
      </c>
      <c r="C169" s="38">
        <f>C74+C91+C147-C167</f>
        <v>-1007.7500000004657</v>
      </c>
      <c r="D169" s="38">
        <f>D74+D91+D147-D167</f>
        <v>2529.5799999998853</v>
      </c>
      <c r="E169" s="38">
        <f t="shared" ref="E169:Z169" si="38">E74+E91+E147-E167</f>
        <v>0</v>
      </c>
      <c r="F169" s="38">
        <f t="shared" si="38"/>
        <v>0</v>
      </c>
      <c r="G169" s="38">
        <f t="shared" si="38"/>
        <v>212.48999999993248</v>
      </c>
      <c r="H169" s="38">
        <f t="shared" si="38"/>
        <v>359.33000000000175</v>
      </c>
      <c r="I169" s="38">
        <f t="shared" si="38"/>
        <v>0</v>
      </c>
      <c r="J169" s="38">
        <f t="shared" si="38"/>
        <v>752.20000000000073</v>
      </c>
      <c r="K169" s="38">
        <f t="shared" si="38"/>
        <v>1287</v>
      </c>
      <c r="L169" s="38">
        <f t="shared" si="38"/>
        <v>6248.6</v>
      </c>
      <c r="M169" s="38">
        <f t="shared" si="38"/>
        <v>1888.9999999999054</v>
      </c>
      <c r="N169" s="38">
        <f t="shared" si="38"/>
        <v>0</v>
      </c>
      <c r="O169" s="38">
        <f t="shared" si="38"/>
        <v>119.86000000000013</v>
      </c>
      <c r="P169" s="38">
        <f t="shared" si="38"/>
        <v>107.35000000000036</v>
      </c>
      <c r="Q169" s="38">
        <f t="shared" si="38"/>
        <v>-290</v>
      </c>
      <c r="R169" s="38">
        <f t="shared" si="38"/>
        <v>-46.4</v>
      </c>
      <c r="S169" s="38">
        <f t="shared" si="38"/>
        <v>119.86000000000013</v>
      </c>
      <c r="T169" s="38">
        <f t="shared" si="38"/>
        <v>-290</v>
      </c>
      <c r="U169" s="36">
        <f t="shared" si="38"/>
        <v>19.360000000000582</v>
      </c>
      <c r="V169" s="36">
        <f>V74+V91+V147-V167</f>
        <v>-479823.03999999911</v>
      </c>
      <c r="W169" s="36">
        <f t="shared" si="38"/>
        <v>3320</v>
      </c>
      <c r="X169" s="38">
        <f t="shared" si="38"/>
        <v>0</v>
      </c>
      <c r="Y169" s="36">
        <f t="shared" si="38"/>
        <v>-464492.56000000145</v>
      </c>
      <c r="Z169" s="36">
        <f t="shared" si="38"/>
        <v>-376950.35000003129</v>
      </c>
    </row>
    <row r="170" spans="1:26" ht="15" thickBot="1" x14ac:dyDescent="0.35">
      <c r="B170" s="14" t="s">
        <v>5</v>
      </c>
      <c r="C170" s="77">
        <f>'JUL25'!C171</f>
        <v>1283.1100000024016</v>
      </c>
      <c r="D170" s="77">
        <f>'JUL25'!D171</f>
        <v>38.799999999875581</v>
      </c>
      <c r="E170" s="77">
        <f>'JUL25'!E171</f>
        <v>6.92</v>
      </c>
      <c r="F170" s="77">
        <f>'JUL25'!F171</f>
        <v>1.7874981494969688E-9</v>
      </c>
      <c r="G170" s="77">
        <f>'JUL25'!G171</f>
        <v>66.609999999738648</v>
      </c>
      <c r="H170" s="77">
        <f>'JUL25'!H171</f>
        <v>74.720000000011169</v>
      </c>
      <c r="I170" s="77">
        <f>'JUL25'!I171</f>
        <v>0</v>
      </c>
      <c r="J170" s="77">
        <f>'JUL25'!J171</f>
        <v>407.70000000002119</v>
      </c>
      <c r="K170" s="77">
        <f>'JUL25'!K171</f>
        <v>507.91000000002896</v>
      </c>
      <c r="L170" s="77">
        <f>'JUL25'!L171</f>
        <v>99.05000000000291</v>
      </c>
      <c r="M170" s="77">
        <f>'JUL25'!M171</f>
        <v>0.67000000000120963</v>
      </c>
      <c r="N170" s="77">
        <f>'JUL25'!N171</f>
        <v>0</v>
      </c>
      <c r="O170" s="77">
        <f>'JUL25'!O171</f>
        <v>40.580000000002883</v>
      </c>
      <c r="P170" s="77">
        <f>'JUL25'!P171</f>
        <v>412.53000000000679</v>
      </c>
      <c r="Q170" s="77">
        <f>'JUL25'!Q171</f>
        <v>298.78999999999996</v>
      </c>
      <c r="R170" s="77">
        <f>'JUL25'!R171</f>
        <v>1161.0400000000009</v>
      </c>
      <c r="S170" s="77">
        <f>'JUL25'!S171</f>
        <v>28.569999999963443</v>
      </c>
      <c r="T170" s="77">
        <f>'JUL25'!T171</f>
        <v>401.73000000000138</v>
      </c>
      <c r="U170" s="77">
        <f>'JUL25'!U171</f>
        <v>3.637978807091713E-12</v>
      </c>
      <c r="V170" s="77">
        <f>'JUL25'!V171</f>
        <v>562124.7200000009</v>
      </c>
      <c r="W170" s="77">
        <f>'JUL25'!W171</f>
        <v>2510</v>
      </c>
      <c r="X170" s="77">
        <f>'JUL25'!X171</f>
        <v>0</v>
      </c>
      <c r="Y170" s="94">
        <f>SUM(C170:X170)</f>
        <v>569463.45000000473</v>
      </c>
      <c r="Z170" s="94">
        <f>'ENE25'!$Z$170</f>
        <v>481921.24</v>
      </c>
    </row>
    <row r="171" spans="1:26" ht="28.8" thickBot="1" x14ac:dyDescent="0.35">
      <c r="B171" s="79" t="s">
        <v>115</v>
      </c>
      <c r="C171" s="80">
        <f t="shared" ref="C171" si="39">C169+C170</f>
        <v>275.36000000193599</v>
      </c>
      <c r="D171" s="81">
        <f>D169+D170</f>
        <v>2568.3799999997609</v>
      </c>
      <c r="E171" s="81">
        <f>E169+E170</f>
        <v>6.92</v>
      </c>
      <c r="F171" s="81">
        <f t="shared" ref="F171:U171" si="40">F169+F170</f>
        <v>1.7874981494969688E-9</v>
      </c>
      <c r="G171" s="81">
        <f t="shared" si="40"/>
        <v>279.09999999967113</v>
      </c>
      <c r="H171" s="81">
        <f t="shared" si="40"/>
        <v>434.05000000001291</v>
      </c>
      <c r="I171" s="81">
        <f t="shared" si="40"/>
        <v>0</v>
      </c>
      <c r="J171" s="81">
        <f t="shared" si="40"/>
        <v>1159.9000000000219</v>
      </c>
      <c r="K171" s="81">
        <f t="shared" si="40"/>
        <v>1794.910000000029</v>
      </c>
      <c r="L171" s="81">
        <f t="shared" si="40"/>
        <v>6347.6500000000033</v>
      </c>
      <c r="M171" s="81">
        <f t="shared" si="40"/>
        <v>1889.6699999999066</v>
      </c>
      <c r="N171" s="81">
        <f t="shared" si="40"/>
        <v>0</v>
      </c>
      <c r="O171" s="81">
        <f t="shared" si="40"/>
        <v>160.44000000000301</v>
      </c>
      <c r="P171" s="81">
        <f t="shared" si="40"/>
        <v>519.88000000000716</v>
      </c>
      <c r="Q171" s="81">
        <f t="shared" si="40"/>
        <v>8.7899999999999636</v>
      </c>
      <c r="R171" s="81">
        <f t="shared" si="40"/>
        <v>1114.6400000000008</v>
      </c>
      <c r="S171" s="81">
        <f t="shared" si="40"/>
        <v>148.42999999996357</v>
      </c>
      <c r="T171" s="81">
        <f t="shared" si="40"/>
        <v>111.73000000000138</v>
      </c>
      <c r="U171" s="81">
        <f t="shared" si="40"/>
        <v>19.36000000000422</v>
      </c>
      <c r="V171" s="80">
        <f>V169+V170</f>
        <v>82301.680000001797</v>
      </c>
      <c r="W171" s="80">
        <f t="shared" ref="W171:Y171" si="41">W169+W170</f>
        <v>5830</v>
      </c>
      <c r="X171" s="80">
        <f t="shared" si="41"/>
        <v>0</v>
      </c>
      <c r="Y171" s="80">
        <f t="shared" si="41"/>
        <v>104970.89000000327</v>
      </c>
      <c r="Z171" s="81">
        <f>Z169+Z170</f>
        <v>104970.8899999687</v>
      </c>
    </row>
    <row r="172" spans="1:26" x14ac:dyDescent="0.3">
      <c r="C172" s="506" t="s">
        <v>222</v>
      </c>
      <c r="D172" s="506" t="s">
        <v>222</v>
      </c>
      <c r="E172" s="506" t="s">
        <v>222</v>
      </c>
      <c r="F172" s="506" t="s">
        <v>222</v>
      </c>
      <c r="G172" s="506" t="s">
        <v>222</v>
      </c>
      <c r="H172" s="506" t="s">
        <v>222</v>
      </c>
      <c r="I172" s="506" t="s">
        <v>222</v>
      </c>
      <c r="J172" s="506" t="s">
        <v>222</v>
      </c>
      <c r="K172" s="506" t="s">
        <v>222</v>
      </c>
      <c r="L172" s="506" t="s">
        <v>222</v>
      </c>
      <c r="M172" s="506" t="s">
        <v>222</v>
      </c>
      <c r="N172" s="506" t="s">
        <v>222</v>
      </c>
      <c r="O172" s="506" t="s">
        <v>222</v>
      </c>
      <c r="P172" s="506" t="s">
        <v>222</v>
      </c>
      <c r="Q172" s="506" t="s">
        <v>222</v>
      </c>
      <c r="R172" s="506" t="s">
        <v>222</v>
      </c>
      <c r="S172" s="506" t="s">
        <v>222</v>
      </c>
      <c r="T172" s="506" t="s">
        <v>222</v>
      </c>
      <c r="U172" s="506" t="s">
        <v>222</v>
      </c>
      <c r="V172" s="506" t="s">
        <v>222</v>
      </c>
      <c r="W172" s="506" t="s">
        <v>222</v>
      </c>
      <c r="X172" s="506" t="s">
        <v>222</v>
      </c>
      <c r="Y172" s="145"/>
      <c r="Z172" s="102"/>
    </row>
    <row r="173" spans="1:26" x14ac:dyDescent="0.3">
      <c r="C173" s="102"/>
      <c r="Y173" s="102"/>
      <c r="Z173" s="102"/>
    </row>
    <row r="174" spans="1:26" x14ac:dyDescent="0.3">
      <c r="C174" s="102"/>
    </row>
    <row r="175" spans="1:26" x14ac:dyDescent="0.3">
      <c r="C175" s="102"/>
    </row>
    <row r="176" spans="1:26" x14ac:dyDescent="0.3">
      <c r="C176" s="102"/>
    </row>
    <row r="177" spans="3:3" x14ac:dyDescent="0.3">
      <c r="C177" s="102"/>
    </row>
    <row r="178" spans="3:3" x14ac:dyDescent="0.3">
      <c r="C178" s="102"/>
    </row>
    <row r="179" spans="3:3" x14ac:dyDescent="0.3">
      <c r="C179" s="102"/>
    </row>
  </sheetData>
  <sheetProtection formatCells="0" formatColumns="0" formatRows="0" autoFilter="0" pivotTables="0"/>
  <pageMargins left="0.7" right="0.7" top="0.75" bottom="0.75" header="0.3" footer="0.3"/>
  <ignoredErrors>
    <ignoredError sqref="V21:Y21 X70:Z70 V29:Z29 V49:Z49 V60:Z60 U69:Z69 U71:Z71 U158:Z158 O158 O71 O69 O60 O49 O29 O21 C21:H21 C29:H29 C49:H49 C60:H60 C69:H69 C71:H71 D158:H158 C70 E70:F70 J21:M21 J29:M29 J49:M49 J60:M60 J69:M69 J71:M71 J158:N158 Q158 Q71 Q69 Q60 Q49 Q29 Q21"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D59B5-24A8-4352-BE4A-2EC1C5635AB1}">
  <dimension ref="A1:AA174"/>
  <sheetViews>
    <sheetView topLeftCell="B2" zoomScaleNormal="100" workbookViewId="0">
      <pane xSplit="1" ySplit="1" topLeftCell="P121" activePane="bottomRight" state="frozen"/>
      <selection activeCell="B2" sqref="B2"/>
      <selection pane="topRight" activeCell="C2" sqref="C2"/>
      <selection pane="bottomLeft" activeCell="B3" sqref="B3"/>
      <selection pane="bottomRight" activeCell="U143" sqref="U143"/>
    </sheetView>
  </sheetViews>
  <sheetFormatPr baseColWidth="10" defaultRowHeight="14.4" x14ac:dyDescent="0.3"/>
  <cols>
    <col min="1" max="1" width="7.109375" customWidth="1"/>
    <col min="2" max="2" width="41.33203125" bestFit="1" customWidth="1"/>
    <col min="3" max="3" width="18.44140625" customWidth="1"/>
    <col min="4" max="4" width="15.44140625" customWidth="1"/>
    <col min="5" max="5" width="15.109375" bestFit="1" customWidth="1"/>
    <col min="6" max="6" width="16.33203125" customWidth="1"/>
    <col min="7" max="7" width="16.109375" customWidth="1"/>
    <col min="8" max="8" width="16.44140625" customWidth="1"/>
    <col min="9" max="9" width="13.6640625" customWidth="1"/>
    <col min="10" max="11" width="15.109375" bestFit="1" customWidth="1"/>
    <col min="12" max="12" width="15.44140625" customWidth="1"/>
    <col min="13" max="17" width="14.109375" customWidth="1"/>
    <col min="18" max="18" width="18.33203125" customWidth="1"/>
    <col min="19" max="19" width="15.77734375" customWidth="1"/>
    <col min="20" max="20" width="14.109375" customWidth="1"/>
    <col min="21" max="21" width="16.33203125" customWidth="1"/>
    <col min="22" max="23" width="15.109375" bestFit="1" customWidth="1"/>
    <col min="24" max="24" width="14.109375" customWidth="1"/>
    <col min="25" max="25" width="16" customWidth="1"/>
    <col min="26" max="26" width="17.44140625" customWidth="1"/>
    <col min="27" max="27" width="13.77734375" bestFit="1" customWidth="1"/>
  </cols>
  <sheetData>
    <row r="1" spans="1:26" ht="15" thickBot="1" x14ac:dyDescent="0.35">
      <c r="B1" s="15" t="s">
        <v>246</v>
      </c>
      <c r="C1" s="51"/>
      <c r="D1" s="52"/>
      <c r="E1" s="51"/>
      <c r="F1" s="52"/>
      <c r="G1" s="51"/>
      <c r="H1" s="52"/>
      <c r="I1" s="31"/>
      <c r="J1" s="31"/>
      <c r="K1" s="31"/>
      <c r="L1" s="31"/>
      <c r="M1" s="31"/>
      <c r="N1" s="31"/>
      <c r="O1" s="31"/>
      <c r="P1" s="31"/>
      <c r="Q1" s="31"/>
      <c r="R1" s="31"/>
      <c r="S1" s="31"/>
      <c r="T1" s="31"/>
      <c r="U1" s="31"/>
      <c r="V1" s="31"/>
      <c r="W1" s="31"/>
      <c r="X1" s="31"/>
      <c r="Y1" s="31"/>
      <c r="Z1" s="31"/>
    </row>
    <row r="2" spans="1:26" ht="28.8" thickBot="1" x14ac:dyDescent="0.35">
      <c r="B2" s="10" t="s">
        <v>13</v>
      </c>
      <c r="C2" s="73" t="s">
        <v>35</v>
      </c>
      <c r="D2" s="37" t="s">
        <v>36</v>
      </c>
      <c r="E2" s="72" t="s">
        <v>37</v>
      </c>
      <c r="F2" s="37" t="s">
        <v>38</v>
      </c>
      <c r="G2" s="72" t="s">
        <v>39</v>
      </c>
      <c r="H2" s="72" t="s">
        <v>40</v>
      </c>
      <c r="I2" s="72" t="s">
        <v>41</v>
      </c>
      <c r="J2" s="72" t="s">
        <v>42</v>
      </c>
      <c r="K2" s="72" t="s">
        <v>43</v>
      </c>
      <c r="L2" s="72" t="s">
        <v>44</v>
      </c>
      <c r="M2" s="72" t="s">
        <v>45</v>
      </c>
      <c r="N2" s="72" t="s">
        <v>1383</v>
      </c>
      <c r="O2" s="72" t="s">
        <v>47</v>
      </c>
      <c r="P2" s="72" t="s">
        <v>48</v>
      </c>
      <c r="Q2" s="72" t="s">
        <v>49</v>
      </c>
      <c r="R2" s="72" t="s">
        <v>1041</v>
      </c>
      <c r="S2" s="72" t="s">
        <v>50</v>
      </c>
      <c r="T2" s="72" t="s">
        <v>51</v>
      </c>
      <c r="U2" s="72" t="s">
        <v>52</v>
      </c>
      <c r="V2" s="72" t="s">
        <v>185</v>
      </c>
      <c r="W2" s="72" t="s">
        <v>208</v>
      </c>
      <c r="X2" s="72" t="s">
        <v>220</v>
      </c>
      <c r="Y2" s="72" t="s">
        <v>121</v>
      </c>
      <c r="Z2" s="72" t="s">
        <v>234</v>
      </c>
    </row>
    <row r="3" spans="1:26" x14ac:dyDescent="0.3">
      <c r="B3" s="65" t="s">
        <v>2</v>
      </c>
      <c r="C3" s="74"/>
      <c r="D3" s="11"/>
      <c r="E3" s="11"/>
      <c r="F3" s="11"/>
      <c r="G3" s="11"/>
      <c r="H3" s="11"/>
      <c r="I3" s="11"/>
      <c r="J3" s="11"/>
      <c r="K3" s="11"/>
      <c r="L3" s="11"/>
      <c r="M3" s="11"/>
      <c r="N3" s="11"/>
      <c r="O3" s="11"/>
      <c r="P3" s="11"/>
      <c r="Q3" s="11"/>
      <c r="R3" s="11"/>
      <c r="S3" s="11"/>
      <c r="T3" s="11"/>
      <c r="U3" s="11"/>
      <c r="V3" s="11"/>
      <c r="W3" s="11"/>
      <c r="X3" s="11"/>
      <c r="Y3" s="95"/>
      <c r="Z3" s="95"/>
    </row>
    <row r="4" spans="1:26" x14ac:dyDescent="0.3">
      <c r="B4" s="66" t="s">
        <v>105</v>
      </c>
      <c r="C4" s="143"/>
      <c r="D4" s="144"/>
      <c r="E4" s="144"/>
      <c r="F4" s="144"/>
      <c r="G4" s="144"/>
      <c r="H4" s="144"/>
      <c r="I4" s="144"/>
      <c r="J4" s="144"/>
      <c r="K4" s="144"/>
      <c r="L4" s="144"/>
      <c r="M4" s="144"/>
      <c r="N4" s="144"/>
      <c r="O4" s="144"/>
      <c r="P4" s="144"/>
      <c r="Q4" s="144"/>
      <c r="R4" s="144"/>
      <c r="S4" s="144"/>
      <c r="T4" s="144"/>
      <c r="U4" s="144"/>
      <c r="V4" s="144"/>
      <c r="W4" s="144"/>
      <c r="X4" s="144"/>
      <c r="Y4" s="144"/>
      <c r="Z4" s="132"/>
    </row>
    <row r="5" spans="1:26" x14ac:dyDescent="0.3">
      <c r="A5">
        <v>11.1</v>
      </c>
      <c r="B5" s="63" t="s">
        <v>30</v>
      </c>
      <c r="C5" s="62">
        <f>IFERROR(SUMIFS('MGZ121'!$M$1195:'MGZ121'!$M$1374,'MGZ121'!$H$1195:$H$1374,"ENTRADA",'MGZ121'!$J$1195:$J$1374,$B5),0)</f>
        <v>9206175</v>
      </c>
      <c r="D5" s="62">
        <f>IFERROR(SUMIFS('MGZ BBVA'!$M$1146:$M$1351,'MGZ BBVA'!$H$1146:$H$1351,"ENTRADA",'MGZ BBVA'!$J$1146:$J$1351,$B5),0)</f>
        <v>6475300</v>
      </c>
      <c r="E5" s="62">
        <f>IFERROR(SUMIFS('MGZ DOLARES'!$M$2:$M$2,'MGZ DOLARES'!$F$2:$F$2,"ENTRADA",'MGZ DOLARES'!$J$2:$J$2,$B5),0)</f>
        <v>0</v>
      </c>
      <c r="F5" s="62">
        <f>IFERROR(SUMIFS('MGZ BAJIO'!$M$70:$M$70,'MGZ BAJIO'!$H$70:$H$70,"ENTRADA",'MGZ BAJIO'!$J$70:$J$70,$B5),0)</f>
        <v>0</v>
      </c>
      <c r="G5" s="62">
        <f>IFERROR(SUMIFS('VICTOR BANAMEX'!$M$459:$M$528,'VICTOR BANAMEX'!$H$459:$H$528,"ENTRADA",'VICTOR BANAMEX'!$J$459:$J$528,$B5),0)</f>
        <v>48200</v>
      </c>
      <c r="H5" s="62">
        <f>IFERROR(SUMIFS('VICTOR BANORTE'!$M$90:$M$98,'VICTOR BANORTE'!$H$90:$H$98,"ENTRADA",'VICTOR BANORTE'!$J$90:$J$98,$B5),0)</f>
        <v>0</v>
      </c>
      <c r="I5" s="62">
        <f>IFERROR(SUMIFS(RODRIGO!$M$2:$M$2,RODRIGO!$H$2:$H$2,"ENTRADA",RODRIGO!$J$2:$J$2,$B5),0)</f>
        <v>0</v>
      </c>
      <c r="J5" s="62">
        <f>IFERROR(SUMIFS(MOY!$M$64:$M$76,MOY!$H$64:$H$76,"ENTRADA",MOY!$J$64:$J$76,$B5),0)</f>
        <v>0</v>
      </c>
      <c r="K5" s="62">
        <f>IFERROR(SUMIFS('NORMA RUTH'!$M$82:$M$85,'NORMA RUTH'!$H$82:$H$85,"ENTRADA",'NORMA RUTH'!$J$82:$J$85,$B5),0)</f>
        <v>157810</v>
      </c>
      <c r="L5" s="62">
        <f>IFERROR(SUMIFS(VALERIA!$M$58:$M$71,VALERIA!$H$58:$H$71,"ENTRADA",VALERIA!$J$58:$J$71,$B5),0)</f>
        <v>0</v>
      </c>
      <c r="M5" s="62">
        <f>IFERROR(SUMIFS('MANUEL BANAMEX'!$M$106:$M$124,'MANUEL BANAMEX'!$H$106:$H$124,"ENTRADA",'MANUEL BANAMEX'!$J$106:$J$124,$B5),0)</f>
        <v>0</v>
      </c>
      <c r="N5" s="62">
        <f>IFERROR(SUMIFS(ROBERTO!$M$2:$M$2,ROBERTO!$H$2:$H$2,"ENTRADA",ROBERTO!$J$2:$J$2,$B5),0)</f>
        <v>0</v>
      </c>
      <c r="O5" s="62">
        <f>IFERROR(SUMIFS(JUAN!$M$84:$M$87,JUAN!$H$84:$H$87,"ENTRADA",JUAN!$J$84:$J$87,$B5),0)</f>
        <v>0</v>
      </c>
      <c r="P5" s="62">
        <f>IFERROR(SUMIFS('NORMA SANCHEZ'!$M$78:$M$81,'NORMA SANCHEZ'!$H$78:$H$81,"ENTRADA",'NORMA SANCHEZ'!$J$78:$J$81,$B5),0)</f>
        <v>0</v>
      </c>
      <c r="Q5" s="62">
        <f>IFERROR(SUMIFS('JOSE CARLOS'!$M$78:$M$81,'JOSE CARLOS'!$H$78:$H$81,"ENTRADA",'JOSE CARLOS'!$J$78:$J$81,$B5),0)</f>
        <v>0</v>
      </c>
      <c r="R5" s="62">
        <f>IFERROR(SUMIFS('LUIS ENRIQUE '!$M$66:$M$66,'LUIS ENRIQUE '!$H$66:$H$66,"ENTRADA",'LUIS ENRIQUE '!$J$66:$J$66,$B5),0)</f>
        <v>0</v>
      </c>
      <c r="S5" s="62">
        <f>IFERROR(SUMIFS(CESARIA!$M$88:$M$91,CESARIA!$H$88:$H$91,"ENTRADA",CESARIA!$J$88:$J$91,$B5),0)</f>
        <v>0</v>
      </c>
      <c r="T5" s="62">
        <f>IFERROR(SUMIFS(ALAN!$M$84:$M$91,ALAN!$H$84:$H$91,"ENTRADA",ALAN!$J$84:$J$91,$B5),0)</f>
        <v>0</v>
      </c>
      <c r="U5" s="62">
        <f>IFERROR(SUMIFS(ELVIA!$M$67:$M$73,ELVIA!$H$67:$H$73,"ENTRADA",ELVIA!$J$67:$J$73,$B5),0)</f>
        <v>123000</v>
      </c>
      <c r="V5" s="146">
        <f>IFERROR(SUMIFS(CAJA!$M$5283:$M$5911,CAJA!$H$5283:$H$5911,"ENTRADA",CAJA!$J$5283:$J$5911,$B5),0)</f>
        <v>990470</v>
      </c>
      <c r="W5" s="62">
        <f>IFERROR(SUMIFS('CAJA TIGRES'!$M$1434:$M$1637,'CAJA TIGRES'!$H$1434:$H$1637,"ENTRADA",'CAJA TIGRES'!$J$1434:$J$1637,$B5),0)</f>
        <v>0</v>
      </c>
      <c r="X5" s="62">
        <f>IFERROR(SUMIFS(RESERVA!$M$14:$M$14,RESERVA!$H$14:$H$14,"ENTRADA",RESERVA!$J$14:$J$14,$B5),0)</f>
        <v>0</v>
      </c>
      <c r="Y5" s="96">
        <f t="shared" ref="Y5:Y13" si="0">SUM(C5:X5)</f>
        <v>17000955</v>
      </c>
      <c r="Z5" s="96">
        <f>Y5+'AGO25'!Z5</f>
        <v>97621377.010000005</v>
      </c>
    </row>
    <row r="6" spans="1:26" x14ac:dyDescent="0.3">
      <c r="A6">
        <v>11.2</v>
      </c>
      <c r="B6" s="63" t="s">
        <v>31</v>
      </c>
      <c r="C6" s="62">
        <f>IFERROR(SUMIFS('MGZ121'!$M$1195:'MGZ121'!$M$1374,'MGZ121'!$H$1195:$H$1374,"ENTRADA",'MGZ121'!$J$1195:$J$1374,$B6),0)</f>
        <v>0</v>
      </c>
      <c r="D6" s="62">
        <f>IFERROR(SUMIFS('MGZ BBVA'!$M$1146:$M$1351,'MGZ BBVA'!$H$1146:$H$1351,"ENTRADA",'MGZ BBVA'!$J$1146:$J$1351,$B6),0)</f>
        <v>0</v>
      </c>
      <c r="E6" s="62">
        <f>IFERROR(SUMIFS('MGZ DOLARES'!$M$2:$M$2,'MGZ DOLARES'!$F$2:$F$2,"ENTRADA",'MGZ DOLARES'!$J$2:$J$2,$B6),0)</f>
        <v>0</v>
      </c>
      <c r="F6" s="62">
        <f>IFERROR(SUMIFS('MGZ BAJIO'!$M$70:$M$70,'MGZ BAJIO'!$H$70:$H$70,"ENTRADA",'MGZ BAJIO'!$J$70:$J$70,$B6),0)</f>
        <v>0</v>
      </c>
      <c r="G6" s="62">
        <f>IFERROR(SUMIFS('VICTOR BANAMEX'!$M$459:$M$528,'VICTOR BANAMEX'!$H$459:$H$528,"ENTRADA",'VICTOR BANAMEX'!$J$459:$J$528,$B6),0)</f>
        <v>0</v>
      </c>
      <c r="H6" s="62">
        <f>IFERROR(SUMIFS('VICTOR BANORTE'!$M$90:$M$98,'VICTOR BANORTE'!$H$90:$H$98,"ENTRADA",'VICTOR BANORTE'!$J$90:$J$98,$B6),0)</f>
        <v>0</v>
      </c>
      <c r="I6" s="62">
        <f>IFERROR(SUMIFS(RODRIGO!$M$2:$M$2,RODRIGO!$H$2:$H$2,"ENTRADA",RODRIGO!$J$2:$J$2,$B6),0)</f>
        <v>0</v>
      </c>
      <c r="J6" s="62">
        <f>IFERROR(SUMIFS(MOY!$M$64:$M$76,MOY!$H$64:$H$76,"ENTRADA",MOY!$J$64:$J$76,$B6),0)</f>
        <v>0</v>
      </c>
      <c r="K6" s="62">
        <f>IFERROR(SUMIFS('NORMA RUTH'!$M$82:$M$85,'NORMA RUTH'!$H$82:$H$85,"ENTRADA",'NORMA RUTH'!$J$82:$J$85,$B6),0)</f>
        <v>0</v>
      </c>
      <c r="L6" s="62">
        <f>IFERROR(SUMIFS(VALERIA!$M$58:$M$71,VALERIA!$H$58:$H$71,"ENTRADA",VALERIA!$J$58:$J$71,$B6),0)</f>
        <v>0</v>
      </c>
      <c r="M6" s="62">
        <f>IFERROR(SUMIFS('MANUEL BANAMEX'!$M$106:$M$124,'MANUEL BANAMEX'!$H$106:$H$124,"ENTRADA",'MANUEL BANAMEX'!$J$106:$J$124,$B6),0)</f>
        <v>0</v>
      </c>
      <c r="N6" s="62">
        <f>IFERROR(SUMIFS(ROBERTO!$M$2:$M$2,ROBERTO!$H$2:$H$2,"ENTRADA",ROBERTO!$J$2:$J$2,$B6),0)</f>
        <v>0</v>
      </c>
      <c r="O6" s="62">
        <f>IFERROR(SUMIFS(JUAN!$M$84:$M$87,JUAN!$H$84:$H$87,"ENTRADA",JUAN!$J$84:$J$87,$B6),0)</f>
        <v>0</v>
      </c>
      <c r="P6" s="62">
        <f>IFERROR(SUMIFS('NORMA SANCHEZ'!$M$78:$M$81,'NORMA SANCHEZ'!$H$78:$H$81,"ENTRADA",'NORMA SANCHEZ'!$J$78:$J$81,$B6),0)</f>
        <v>0</v>
      </c>
      <c r="Q6" s="62">
        <f>IFERROR(SUMIFS('JOSE CARLOS'!$M$78:$M$81,'JOSE CARLOS'!$H$78:$H$81,"ENTRADA",'JOSE CARLOS'!$J$78:$J$81,$B6),0)</f>
        <v>0</v>
      </c>
      <c r="R6" s="62">
        <f>IFERROR(SUMIFS('LUIS ENRIQUE '!$M$66:$M$66,'LUIS ENRIQUE '!$H$66:$H$66,"ENTRADA",'LUIS ENRIQUE '!$J$66:$J$66,$B6),0)</f>
        <v>0</v>
      </c>
      <c r="S6" s="62">
        <f>IFERROR(SUMIFS(CESARIA!$M$88:$M$91,CESARIA!$H$88:$H$91,"ENTRADA",CESARIA!$J$88:$J$91,$B6),0)</f>
        <v>0</v>
      </c>
      <c r="T6" s="62">
        <f>IFERROR(SUMIFS(ALAN!$M$84:$M$91,ALAN!$H$84:$H$91,"ENTRADA",ALAN!$J$84:$J$91,$B6),0)</f>
        <v>0</v>
      </c>
      <c r="U6" s="62">
        <f>IFERROR(SUMIFS(ELVIA!$M$67:$M$73,ELVIA!$H$67:$H$73,"ENTRADA",ELVIA!$J$67:$J$73,$B6),0)</f>
        <v>0</v>
      </c>
      <c r="V6" s="146">
        <f>IFERROR(SUMIFS(CAJA!$M$5283:$M$5911,CAJA!$H$5283:$H$5911,"ENTRADA",CAJA!$J$5283:$J$5911,$B6),0)</f>
        <v>218500</v>
      </c>
      <c r="W6" s="62">
        <f>IFERROR(SUMIFS('CAJA TIGRES'!$M$1434:$M$1637,'CAJA TIGRES'!$H$1434:$H$1637,"ENTRADA",'CAJA TIGRES'!$J$1434:$J$1637,$B6),0)</f>
        <v>0</v>
      </c>
      <c r="X6" s="62">
        <f>IFERROR(SUMIFS(RESERVA!$M$14:$M$14,RESERVA!$H$14:$H$14,"ENTRADA",RESERVA!$J$14:$J$14,$B6),0)</f>
        <v>0</v>
      </c>
      <c r="Y6" s="96">
        <f t="shared" si="0"/>
        <v>218500</v>
      </c>
      <c r="Z6" s="96">
        <f>Y6+'AGO25'!Z6</f>
        <v>4477111</v>
      </c>
    </row>
    <row r="7" spans="1:26" x14ac:dyDescent="0.3">
      <c r="A7">
        <v>11.3</v>
      </c>
      <c r="B7" s="63" t="s">
        <v>24</v>
      </c>
      <c r="C7" s="62">
        <f>IFERROR(SUMIFS('MGZ121'!$M$1195:'MGZ121'!$M$1374,'MGZ121'!$H$1195:$H$1374,"ENTRADA",'MGZ121'!$J$1195:$J$1374,$B7),0)</f>
        <v>0</v>
      </c>
      <c r="D7" s="62">
        <f>IFERROR(SUMIFS('MGZ BBVA'!$M$1146:$M$1351,'MGZ BBVA'!$H$1146:$H$1351,"ENTRADA",'MGZ BBVA'!$J$1146:$J$1351,$B7),0)</f>
        <v>0</v>
      </c>
      <c r="E7" s="62">
        <f>IFERROR(SUMIFS('MGZ DOLARES'!$M$2:$M$2,'MGZ DOLARES'!$F$2:$F$2,"ENTRADA",'MGZ DOLARES'!$J$2:$J$2,$B7),0)</f>
        <v>0</v>
      </c>
      <c r="F7" s="62">
        <f>IFERROR(SUMIFS('MGZ BAJIO'!$M$70:$M$70,'MGZ BAJIO'!$H$70:$H$70,"ENTRADA",'MGZ BAJIO'!$J$70:$J$70,$B7),0)</f>
        <v>0</v>
      </c>
      <c r="G7" s="62">
        <f>IFERROR(SUMIFS('VICTOR BANAMEX'!$M$459:$M$528,'VICTOR BANAMEX'!$H$459:$H$528,"ENTRADA",'VICTOR BANAMEX'!$J$459:$J$528,$B7),0)</f>
        <v>0</v>
      </c>
      <c r="H7" s="62">
        <f>IFERROR(SUMIFS('VICTOR BANORTE'!$M$90:$M$98,'VICTOR BANORTE'!$H$90:$H$98,"ENTRADA",'VICTOR BANORTE'!$J$90:$J$98,$B7),0)</f>
        <v>0</v>
      </c>
      <c r="I7" s="62">
        <f>IFERROR(SUMIFS(RODRIGO!$M$2:$M$2,RODRIGO!$H$2:$H$2,"ENTRADA",RODRIGO!$J$2:$J$2,$B7),0)</f>
        <v>0</v>
      </c>
      <c r="J7" s="62">
        <f>IFERROR(SUMIFS(MOY!$M$64:$M$76,MOY!$H$64:$H$76,"ENTRADA",MOY!$J$64:$J$76,$B7),0)</f>
        <v>0</v>
      </c>
      <c r="K7" s="62">
        <f>IFERROR(SUMIFS('NORMA RUTH'!$M$82:$M$85,'NORMA RUTH'!$H$82:$H$85,"ENTRADA",'NORMA RUTH'!$J$82:$J$85,$B7),0)</f>
        <v>0</v>
      </c>
      <c r="L7" s="62">
        <f>IFERROR(SUMIFS(VALERIA!$M$58:$M$71,VALERIA!$H$58:$H$71,"ENTRADA",VALERIA!$J$58:$J$71,$B7),0)</f>
        <v>0</v>
      </c>
      <c r="M7" s="62">
        <f>IFERROR(SUMIFS('MANUEL BANAMEX'!$M$106:$M$124,'MANUEL BANAMEX'!$H$106:$H$124,"ENTRADA",'MANUEL BANAMEX'!$J$106:$J$124,$B7),0)</f>
        <v>0</v>
      </c>
      <c r="N7" s="62">
        <f>IFERROR(SUMIFS(ROBERTO!$M$2:$M$2,ROBERTO!$H$2:$H$2,"ENTRADA",ROBERTO!$J$2:$J$2,$B7),0)</f>
        <v>0</v>
      </c>
      <c r="O7" s="62">
        <f>IFERROR(SUMIFS(JUAN!$M$84:$M$87,JUAN!$H$84:$H$87,"ENTRADA",JUAN!$J$84:$J$87,$B7),0)</f>
        <v>0</v>
      </c>
      <c r="P7" s="62">
        <f>IFERROR(SUMIFS('NORMA SANCHEZ'!$M$78:$M$81,'NORMA SANCHEZ'!$H$78:$H$81,"ENTRADA",'NORMA SANCHEZ'!$J$78:$J$81,$B7),0)</f>
        <v>0</v>
      </c>
      <c r="Q7" s="62">
        <f>IFERROR(SUMIFS('JOSE CARLOS'!$M$78:$M$81,'JOSE CARLOS'!$H$78:$H$81,"ENTRADA",'JOSE CARLOS'!$J$78:$J$81,$B7),0)</f>
        <v>0</v>
      </c>
      <c r="R7" s="62">
        <f>IFERROR(SUMIFS('LUIS ENRIQUE '!$M$66:$M$66,'LUIS ENRIQUE '!$H$66:$H$66,"ENTRADA",'LUIS ENRIQUE '!$J$66:$J$66,$B7),0)</f>
        <v>0</v>
      </c>
      <c r="S7" s="62">
        <f>IFERROR(SUMIFS(CESARIA!$M$88:$M$91,CESARIA!$H$88:$H$91,"ENTRADA",CESARIA!$J$88:$J$91,$B7),0)</f>
        <v>0</v>
      </c>
      <c r="T7" s="62">
        <f>IFERROR(SUMIFS(ALAN!$M$84:$M$91,ALAN!$H$84:$H$91,"ENTRADA",ALAN!$J$84:$J$91,$B7),0)</f>
        <v>0</v>
      </c>
      <c r="U7" s="62">
        <f>IFERROR(SUMIFS(ELVIA!$M$67:$M$73,ELVIA!$H$67:$H$73,"ENTRADA",ELVIA!$J$67:$J$73,$B7),0)</f>
        <v>0</v>
      </c>
      <c r="V7" s="146">
        <f>IFERROR(SUMIFS(CAJA!$M$5283:$M$5911,CAJA!$H$5283:$H$5911,"ENTRADA",CAJA!$J$5283:$J$5911,$B7),0)</f>
        <v>0</v>
      </c>
      <c r="W7" s="62">
        <f>IFERROR(SUMIFS('CAJA TIGRES'!$M$1434:$M$1637,'CAJA TIGRES'!$H$1434:$H$1637,"ENTRADA",'CAJA TIGRES'!$J$1434:$J$1637,$B7),0)</f>
        <v>0</v>
      </c>
      <c r="X7" s="62">
        <f>IFERROR(SUMIFS(RESERVA!$M$14:$M$14,RESERVA!$H$14:$H$14,"ENTRADA",RESERVA!$J$14:$J$14,$B7),0)</f>
        <v>0</v>
      </c>
      <c r="Y7" s="96">
        <f t="shared" si="0"/>
        <v>0</v>
      </c>
      <c r="Z7" s="96">
        <f>Y7+'AGO25'!Z7</f>
        <v>1910000.02</v>
      </c>
    </row>
    <row r="8" spans="1:26" x14ac:dyDescent="0.3">
      <c r="A8">
        <v>11.4</v>
      </c>
      <c r="B8" s="63" t="s">
        <v>32</v>
      </c>
      <c r="C8" s="62">
        <f>IFERROR(SUMIFS('MGZ121'!$M$1195:'MGZ121'!$M$1374,'MGZ121'!$H$1195:$H$1374,"ENTRADA",'MGZ121'!$J$1195:$J$1374,$B8),0)</f>
        <v>0</v>
      </c>
      <c r="D8" s="62">
        <f>IFERROR(SUMIFS('MGZ BBVA'!$M$1146:$M$1351,'MGZ BBVA'!$H$1146:$H$1351,"ENTRADA",'MGZ BBVA'!$J$1146:$J$1351,$B8),0)</f>
        <v>0</v>
      </c>
      <c r="E8" s="62">
        <f>IFERROR(SUMIFS('MGZ DOLARES'!$M$2:$M$2,'MGZ DOLARES'!$F$2:$F$2,"ENTRADA",'MGZ DOLARES'!$J$2:$J$2,$B8),0)</f>
        <v>0</v>
      </c>
      <c r="F8" s="62">
        <f>IFERROR(SUMIFS('MGZ BAJIO'!$M$70:$M$70,'MGZ BAJIO'!$H$70:$H$70,"ENTRADA",'MGZ BAJIO'!$J$70:$J$70,$B8),0)</f>
        <v>0</v>
      </c>
      <c r="G8" s="62">
        <f>IFERROR(SUMIFS('VICTOR BANAMEX'!$M$459:$M$528,'VICTOR BANAMEX'!$H$459:$H$528,"ENTRADA",'VICTOR BANAMEX'!$J$459:$J$528,$B8),0)</f>
        <v>0</v>
      </c>
      <c r="H8" s="62">
        <f>IFERROR(SUMIFS('VICTOR BANORTE'!$M$90:$M$98,'VICTOR BANORTE'!$H$90:$H$98,"ENTRADA",'VICTOR BANORTE'!$J$90:$J$98,$B8),0)</f>
        <v>0</v>
      </c>
      <c r="I8" s="62">
        <f>IFERROR(SUMIFS(RODRIGO!$M$2:$M$2,RODRIGO!$H$2:$H$2,"ENTRADA",RODRIGO!$J$2:$J$2,$B8),0)</f>
        <v>0</v>
      </c>
      <c r="J8" s="62">
        <f>IFERROR(SUMIFS(MOY!$M$64:$M$76,MOY!$H$64:$H$76,"ENTRADA",MOY!$J$64:$J$76,$B8),0)</f>
        <v>0</v>
      </c>
      <c r="K8" s="62">
        <f>IFERROR(SUMIFS('NORMA RUTH'!$M$82:$M$85,'NORMA RUTH'!$H$82:$H$85,"ENTRADA",'NORMA RUTH'!$J$82:$J$85,$B8),0)</f>
        <v>0</v>
      </c>
      <c r="L8" s="62">
        <f>IFERROR(SUMIFS(VALERIA!$M$58:$M$71,VALERIA!$H$58:$H$71,"ENTRADA",VALERIA!$J$58:$J$71,$B8),0)</f>
        <v>0</v>
      </c>
      <c r="M8" s="62">
        <f>IFERROR(SUMIFS('MANUEL BANAMEX'!$M$106:$M$124,'MANUEL BANAMEX'!$H$106:$H$124,"ENTRADA",'MANUEL BANAMEX'!$J$106:$J$124,$B8),0)</f>
        <v>0</v>
      </c>
      <c r="N8" s="62">
        <f>IFERROR(SUMIFS(ROBERTO!$M$2:$M$2,ROBERTO!$H$2:$H$2,"ENTRADA",ROBERTO!$J$2:$J$2,$B8),0)</f>
        <v>0</v>
      </c>
      <c r="O8" s="62">
        <f>IFERROR(SUMIFS(JUAN!$M$84:$M$87,JUAN!$H$84:$H$87,"ENTRADA",JUAN!$J$84:$J$87,$B8),0)</f>
        <v>0</v>
      </c>
      <c r="P8" s="62">
        <f>IFERROR(SUMIFS('NORMA SANCHEZ'!$M$78:$M$81,'NORMA SANCHEZ'!$H$78:$H$81,"ENTRADA",'NORMA SANCHEZ'!$J$78:$J$81,$B8),0)</f>
        <v>0</v>
      </c>
      <c r="Q8" s="62">
        <f>IFERROR(SUMIFS('JOSE CARLOS'!$M$78:$M$81,'JOSE CARLOS'!$H$78:$H$81,"ENTRADA",'JOSE CARLOS'!$J$78:$J$81,$B8),0)</f>
        <v>0</v>
      </c>
      <c r="R8" s="62">
        <f>IFERROR(SUMIFS('LUIS ENRIQUE '!$M$66:$M$66,'LUIS ENRIQUE '!$H$66:$H$66,"ENTRADA",'LUIS ENRIQUE '!$J$66:$J$66,$B8),0)</f>
        <v>0</v>
      </c>
      <c r="S8" s="62">
        <f>IFERROR(SUMIFS(CESARIA!$M$88:$M$91,CESARIA!$H$88:$H$91,"ENTRADA",CESARIA!$J$88:$J$91,$B8),0)</f>
        <v>0</v>
      </c>
      <c r="T8" s="62">
        <f>IFERROR(SUMIFS(ALAN!$M$84:$M$91,ALAN!$H$84:$H$91,"ENTRADA",ALAN!$J$84:$J$91,$B8),0)</f>
        <v>0</v>
      </c>
      <c r="U8" s="62">
        <f>IFERROR(SUMIFS(ELVIA!$M$67:$M$73,ELVIA!$H$67:$H$73,"ENTRADA",ELVIA!$J$67:$J$73,$B8),0)</f>
        <v>0</v>
      </c>
      <c r="V8" s="146">
        <f>IFERROR(SUMIFS(CAJA!$M$5283:$M$5911,CAJA!$H$5283:$H$5911,"ENTRADA",CAJA!$J$5283:$J$5911,$B8),0)</f>
        <v>0</v>
      </c>
      <c r="W8" s="62">
        <f>IFERROR(SUMIFS('CAJA TIGRES'!$M$1434:$M$1637,'CAJA TIGRES'!$H$1434:$H$1637,"ENTRADA",'CAJA TIGRES'!$J$1434:$J$1637,$B8),0)</f>
        <v>0</v>
      </c>
      <c r="X8" s="62">
        <f>IFERROR(SUMIFS(RESERVA!$M$14:$M$14,RESERVA!$H$14:$H$14,"ENTRADA",RESERVA!$J$14:$J$14,$B8),0)</f>
        <v>0</v>
      </c>
      <c r="Y8" s="96">
        <f t="shared" si="0"/>
        <v>0</v>
      </c>
      <c r="Z8" s="96">
        <f>Y8+'AGO25'!Z8</f>
        <v>0</v>
      </c>
    </row>
    <row r="9" spans="1:26" x14ac:dyDescent="0.3">
      <c r="A9">
        <v>11.5</v>
      </c>
      <c r="B9" s="63" t="s">
        <v>34</v>
      </c>
      <c r="C9" s="62">
        <f>IFERROR(SUMIFS('MGZ121'!$M$1195:'MGZ121'!$M$1374,'MGZ121'!$H$1195:$H$1374,"ENTRADA",'MGZ121'!$J$1195:$J$1374,$B9),0)</f>
        <v>0.16</v>
      </c>
      <c r="D9" s="62">
        <f>IFERROR(SUMIFS('MGZ BBVA'!$M$1146:$M$1351,'MGZ BBVA'!$H$1146:$H$1351,"ENTRADA",'MGZ BBVA'!$J$1146:$J$1351,$B9),0)</f>
        <v>0</v>
      </c>
      <c r="E9" s="62">
        <f>IFERROR(SUMIFS('MGZ DOLARES'!$M$2:$M$2,'MGZ DOLARES'!$F$2:$F$2,"ENTRADA",'MGZ DOLARES'!$J$2:$J$2,$B9),0)</f>
        <v>0</v>
      </c>
      <c r="F9" s="62">
        <f>IFERROR(SUMIFS('MGZ BAJIO'!$M$70:$M$70,'MGZ BAJIO'!$H$70:$H$70,"ENTRADA",'MGZ BAJIO'!$J$70:$J$70,$B9),0)</f>
        <v>0</v>
      </c>
      <c r="G9" s="62">
        <f>IFERROR(SUMIFS('VICTOR BANAMEX'!$M$459:$M$528,'VICTOR BANAMEX'!$H$459:$H$528,"ENTRADA",'VICTOR BANAMEX'!$J$459:$J$528,$B9),0)</f>
        <v>0</v>
      </c>
      <c r="H9" s="62">
        <f>IFERROR(SUMIFS('VICTOR BANORTE'!$M$90:$M$98,'VICTOR BANORTE'!$H$90:$H$98,"ENTRADA",'VICTOR BANORTE'!$J$90:$J$98,$B9),0)</f>
        <v>0</v>
      </c>
      <c r="I9" s="62">
        <f>IFERROR(SUMIFS(RODRIGO!$M$2:$M$2,RODRIGO!$H$2:$H$2,"ENTRADA",RODRIGO!$J$2:$J$2,$B9),0)</f>
        <v>0</v>
      </c>
      <c r="J9" s="62">
        <f>IFERROR(SUMIFS(MOY!$M$64:$M$76,MOY!$H$64:$H$76,"ENTRADA",MOY!$J$64:$J$76,$B9),0)</f>
        <v>0</v>
      </c>
      <c r="K9" s="62">
        <f>IFERROR(SUMIFS('NORMA RUTH'!$M$82:$M$85,'NORMA RUTH'!$H$82:$H$85,"ENTRADA",'NORMA RUTH'!$J$82:$J$85,$B9),0)</f>
        <v>0</v>
      </c>
      <c r="L9" s="62">
        <f>IFERROR(SUMIFS(VALERIA!$M$58:$M$71,VALERIA!$H$58:$H$71,"ENTRADA",VALERIA!$J$58:$J$71,$B9),0)</f>
        <v>0</v>
      </c>
      <c r="M9" s="62">
        <f>IFERROR(SUMIFS('MANUEL BANAMEX'!$M$106:$M$124,'MANUEL BANAMEX'!$H$106:$H$124,"ENTRADA",'MANUEL BANAMEX'!$J$106:$J$124,$B9),0)</f>
        <v>0</v>
      </c>
      <c r="N9" s="62">
        <f>IFERROR(SUMIFS(ROBERTO!$M$2:$M$2,ROBERTO!$H$2:$H$2,"ENTRADA",ROBERTO!$J$2:$J$2,$B9),0)</f>
        <v>0</v>
      </c>
      <c r="O9" s="62">
        <f>IFERROR(SUMIFS(JUAN!$M$84:$M$87,JUAN!$H$84:$H$87,"ENTRADA",JUAN!$J$84:$J$87,$B9),0)</f>
        <v>0</v>
      </c>
      <c r="P9" s="62">
        <f>IFERROR(SUMIFS('NORMA SANCHEZ'!$M$78:$M$81,'NORMA SANCHEZ'!$H$78:$H$81,"ENTRADA",'NORMA SANCHEZ'!$J$78:$J$81,$B9),0)</f>
        <v>0</v>
      </c>
      <c r="Q9" s="62">
        <f>IFERROR(SUMIFS('JOSE CARLOS'!$M$78:$M$81,'JOSE CARLOS'!$H$78:$H$81,"ENTRADA",'JOSE CARLOS'!$J$78:$J$81,$B9),0)</f>
        <v>0</v>
      </c>
      <c r="R9" s="62">
        <f>IFERROR(SUMIFS('LUIS ENRIQUE '!$M$66:$M$66,'LUIS ENRIQUE '!$H$66:$H$66,"ENTRADA",'LUIS ENRIQUE '!$J$66:$J$66,$B9),0)</f>
        <v>0</v>
      </c>
      <c r="S9" s="62">
        <f>IFERROR(SUMIFS(CESARIA!$M$88:$M$91,CESARIA!$H$88:$H$91,"ENTRADA",CESARIA!$J$88:$J$91,$B9),0)</f>
        <v>0</v>
      </c>
      <c r="T9" s="62">
        <f>IFERROR(SUMIFS(ALAN!$M$84:$M$91,ALAN!$H$84:$H$91,"ENTRADA",ALAN!$J$84:$J$91,$B9),0)</f>
        <v>0</v>
      </c>
      <c r="U9" s="62">
        <f>IFERROR(SUMIFS(ELVIA!$M$67:$M$73,ELVIA!$H$67:$H$73,"ENTRADA",ELVIA!$J$67:$J$73,$B9),0)</f>
        <v>0</v>
      </c>
      <c r="V9" s="146">
        <f>IFERROR(SUMIFS(CAJA!$M$5283:$M$5911,CAJA!$H$5283:$H$5911,"ENTRADA",CAJA!$J$5283:$J$5911,$B9),0)</f>
        <v>0</v>
      </c>
      <c r="W9" s="62">
        <f>IFERROR(SUMIFS('CAJA TIGRES'!$M$1434:$M$1637,'CAJA TIGRES'!$H$1434:$H$1637,"ENTRADA",'CAJA TIGRES'!$J$1434:$J$1637,$B9),0)</f>
        <v>0</v>
      </c>
      <c r="X9" s="62">
        <f>IFERROR(SUMIFS(RESERVA!$M$14:$M$14,RESERVA!$H$14:$H$14,"ENTRADA",RESERVA!$J$14:$J$14,$B9),0)</f>
        <v>0</v>
      </c>
      <c r="Y9" s="96">
        <f t="shared" si="0"/>
        <v>0.16</v>
      </c>
      <c r="Z9" s="96">
        <f>Y9+'AGO25'!Z9</f>
        <v>2.4</v>
      </c>
    </row>
    <row r="10" spans="1:26" x14ac:dyDescent="0.3">
      <c r="A10">
        <v>11.6</v>
      </c>
      <c r="B10" s="63" t="s">
        <v>118</v>
      </c>
      <c r="C10" s="62">
        <f>IFERROR(SUMIFS('MGZ121'!$M$1195:'MGZ121'!$M$1374,'MGZ121'!$H$1195:$H$1374,"ENTRADA",'MGZ121'!$J$1195:$J$1374,$B10),0)</f>
        <v>0</v>
      </c>
      <c r="D10" s="62">
        <f>IFERROR(SUMIFS('MGZ BBVA'!$M$1146:$M$1351,'MGZ BBVA'!$H$1146:$H$1351,"ENTRADA",'MGZ BBVA'!$J$1146:$J$1351,$B10),0)</f>
        <v>0</v>
      </c>
      <c r="E10" s="62">
        <f>IFERROR(SUMIFS('MGZ DOLARES'!$M$2:$M$2,'MGZ DOLARES'!$F$2:$F$2,"ENTRADA",'MGZ DOLARES'!$J$2:$J$2,$B10),0)</f>
        <v>0</v>
      </c>
      <c r="F10" s="62">
        <f>IFERROR(SUMIFS('MGZ BAJIO'!$M$70:$M$70,'MGZ BAJIO'!$H$70:$H$70,"ENTRADA",'MGZ BAJIO'!$J$70:$J$70,$B10),0)</f>
        <v>0</v>
      </c>
      <c r="G10" s="62">
        <f>IFERROR(SUMIFS('VICTOR BANAMEX'!$M$459:$M$528,'VICTOR BANAMEX'!$H$459:$H$528,"ENTRADA",'VICTOR BANAMEX'!$J$459:$J$528,$B10),0)</f>
        <v>0</v>
      </c>
      <c r="H10" s="62">
        <f>IFERROR(SUMIFS('VICTOR BANORTE'!$M$90:$M$98,'VICTOR BANORTE'!$H$90:$H$98,"ENTRADA",'VICTOR BANORTE'!$J$90:$J$98,$B10),0)</f>
        <v>0</v>
      </c>
      <c r="I10" s="62">
        <f>IFERROR(SUMIFS(RODRIGO!$M$2:$M$2,RODRIGO!$H$2:$H$2,"ENTRADA",RODRIGO!$J$2:$J$2,$B10),0)</f>
        <v>0</v>
      </c>
      <c r="J10" s="62">
        <f>IFERROR(SUMIFS(MOY!$M$64:$M$76,MOY!$H$64:$H$76,"ENTRADA",MOY!$J$64:$J$76,$B10),0)</f>
        <v>0</v>
      </c>
      <c r="K10" s="62">
        <f>IFERROR(SUMIFS('NORMA RUTH'!$M$82:$M$85,'NORMA RUTH'!$H$82:$H$85,"ENTRADA",'NORMA RUTH'!$J$82:$J$85,$B10),0)</f>
        <v>0</v>
      </c>
      <c r="L10" s="62">
        <f>IFERROR(SUMIFS(VALERIA!$M$58:$M$71,VALERIA!$H$58:$H$71,"ENTRADA",VALERIA!$J$58:$J$71,$B10),0)</f>
        <v>0</v>
      </c>
      <c r="M10" s="62">
        <f>IFERROR(SUMIFS('MANUEL BANAMEX'!$M$106:$M$124,'MANUEL BANAMEX'!$H$106:$H$124,"ENTRADA",'MANUEL BANAMEX'!$J$106:$J$124,$B10),0)</f>
        <v>0</v>
      </c>
      <c r="N10" s="62">
        <f>IFERROR(SUMIFS(ROBERTO!$M$2:$M$2,ROBERTO!$H$2:$H$2,"ENTRADA",ROBERTO!$J$2:$J$2,$B10),0)</f>
        <v>0</v>
      </c>
      <c r="O10" s="62">
        <f>IFERROR(SUMIFS(JUAN!$M$84:$M$87,JUAN!$H$84:$H$87,"ENTRADA",JUAN!$J$84:$J$87,$B10),0)</f>
        <v>0</v>
      </c>
      <c r="P10" s="62">
        <f>IFERROR(SUMIFS('NORMA SANCHEZ'!$M$78:$M$81,'NORMA SANCHEZ'!$H$78:$H$81,"ENTRADA",'NORMA SANCHEZ'!$J$78:$J$81,$B10),0)</f>
        <v>0</v>
      </c>
      <c r="Q10" s="62">
        <f>IFERROR(SUMIFS('JOSE CARLOS'!$M$78:$M$81,'JOSE CARLOS'!$H$78:$H$81,"ENTRADA",'JOSE CARLOS'!$J$78:$J$81,$B10),0)</f>
        <v>0</v>
      </c>
      <c r="R10" s="62">
        <f>IFERROR(SUMIFS('LUIS ENRIQUE '!$M$66:$M$66,'LUIS ENRIQUE '!$H$66:$H$66,"ENTRADA",'LUIS ENRIQUE '!$J$66:$J$66,$B10),0)</f>
        <v>0</v>
      </c>
      <c r="S10" s="62">
        <f>IFERROR(SUMIFS(CESARIA!$M$88:$M$91,CESARIA!$H$88:$H$91,"ENTRADA",CESARIA!$J$88:$J$91,$B10),0)</f>
        <v>0</v>
      </c>
      <c r="T10" s="62">
        <f>IFERROR(SUMIFS(ALAN!$M$84:$M$91,ALAN!$H$84:$H$91,"ENTRADA",ALAN!$J$84:$J$91,$B10),0)</f>
        <v>0</v>
      </c>
      <c r="U10" s="62">
        <f>IFERROR(SUMIFS(ELVIA!$M$67:$M$73,ELVIA!$H$67:$H$73,"ENTRADA",ELVIA!$J$67:$J$73,$B10),0)</f>
        <v>0</v>
      </c>
      <c r="V10" s="146">
        <f>IFERROR(SUMIFS(CAJA!$M$5283:$M$5911,CAJA!$H$5283:$H$5911,"ENTRADA",CAJA!$J$5283:$J$5911,$B10),0)</f>
        <v>0</v>
      </c>
      <c r="W10" s="62">
        <f>IFERROR(SUMIFS('CAJA TIGRES'!$M$1434:$M$1637,'CAJA TIGRES'!$H$1434:$H$1637,"ENTRADA",'CAJA TIGRES'!$J$1434:$J$1637,$B10),0)</f>
        <v>0</v>
      </c>
      <c r="X10" s="62">
        <f>IFERROR(SUMIFS(RESERVA!$M$14:$M$14,RESERVA!$H$14:$H$14,"ENTRADA",RESERVA!$J$14:$J$14,$B10),0)</f>
        <v>0</v>
      </c>
      <c r="Y10" s="96">
        <f t="shared" si="0"/>
        <v>0</v>
      </c>
      <c r="Z10" s="96">
        <f>Y10+'AGO25'!Z10</f>
        <v>0</v>
      </c>
    </row>
    <row r="11" spans="1:26" x14ac:dyDescent="0.3">
      <c r="A11">
        <v>11.7</v>
      </c>
      <c r="B11" s="63" t="s">
        <v>100</v>
      </c>
      <c r="C11" s="62">
        <f>IFERROR(SUMIFS('MGZ121'!$M$1195:'MGZ121'!$M$1374,'MGZ121'!$H$1195:$H$1374,"ENTRADA",'MGZ121'!$J$1195:$J$1374,$B11),0)</f>
        <v>0</v>
      </c>
      <c r="D11" s="62">
        <f>IFERROR(SUMIFS('MGZ BBVA'!$M$1146:$M$1351,'MGZ BBVA'!$H$1146:$H$1351,"ENTRADA",'MGZ BBVA'!$J$1146:$J$1351,$B11),0)</f>
        <v>0</v>
      </c>
      <c r="E11" s="62">
        <f>IFERROR(SUMIFS('MGZ DOLARES'!$M$2:$M$2,'MGZ DOLARES'!$F$2:$F$2,"ENTRADA",'MGZ DOLARES'!$J$2:$J$2,$B11),0)</f>
        <v>0</v>
      </c>
      <c r="F11" s="62">
        <f>IFERROR(SUMIFS('MGZ BAJIO'!$M$70:$M$70,'MGZ BAJIO'!$H$70:$H$70,"ENTRADA",'MGZ BAJIO'!$J$70:$J$70,$B11),0)</f>
        <v>0</v>
      </c>
      <c r="G11" s="62">
        <f>IFERROR(SUMIFS('VICTOR BANAMEX'!$M$459:$M$528,'VICTOR BANAMEX'!$H$459:$H$528,"ENTRADA",'VICTOR BANAMEX'!$J$459:$J$528,$B11),0)</f>
        <v>0</v>
      </c>
      <c r="H11" s="62">
        <f>IFERROR(SUMIFS('VICTOR BANORTE'!$M$90:$M$98,'VICTOR BANORTE'!$H$90:$H$98,"ENTRADA",'VICTOR BANORTE'!$J$90:$J$98,$B11),0)</f>
        <v>0</v>
      </c>
      <c r="I11" s="62">
        <f>IFERROR(SUMIFS(RODRIGO!$M$2:$M$2,RODRIGO!$H$2:$H$2,"ENTRADA",RODRIGO!$J$2:$J$2,$B11),0)</f>
        <v>0</v>
      </c>
      <c r="J11" s="62">
        <f>IFERROR(SUMIFS(MOY!$M$64:$M$76,MOY!$H$64:$H$76,"ENTRADA",MOY!$J$64:$J$76,$B11),0)</f>
        <v>0</v>
      </c>
      <c r="K11" s="62">
        <f>IFERROR(SUMIFS('NORMA RUTH'!$M$82:$M$85,'NORMA RUTH'!$H$82:$H$85,"ENTRADA",'NORMA RUTH'!$J$82:$J$85,$B11),0)</f>
        <v>0</v>
      </c>
      <c r="L11" s="62">
        <f>IFERROR(SUMIFS(VALERIA!$M$58:$M$71,VALERIA!$H$58:$H$71,"ENTRADA",VALERIA!$J$58:$J$71,$B11),0)</f>
        <v>0</v>
      </c>
      <c r="M11" s="62">
        <f>IFERROR(SUMIFS('MANUEL BANAMEX'!$M$106:$M$124,'MANUEL BANAMEX'!$H$106:$H$124,"ENTRADA",'MANUEL BANAMEX'!$J$106:$J$124,$B11),0)</f>
        <v>0</v>
      </c>
      <c r="N11" s="62">
        <f>IFERROR(SUMIFS(ROBERTO!$M$2:$M$2,ROBERTO!$H$2:$H$2,"ENTRADA",ROBERTO!$J$2:$J$2,$B11),0)</f>
        <v>0</v>
      </c>
      <c r="O11" s="62">
        <f>IFERROR(SUMIFS(JUAN!$M$84:$M$87,JUAN!$H$84:$H$87,"ENTRADA",JUAN!$J$84:$J$87,$B11),0)</f>
        <v>0</v>
      </c>
      <c r="P11" s="62">
        <f>IFERROR(SUMIFS('NORMA SANCHEZ'!$M$78:$M$81,'NORMA SANCHEZ'!$H$78:$H$81,"ENTRADA",'NORMA SANCHEZ'!$J$78:$J$81,$B11),0)</f>
        <v>0</v>
      </c>
      <c r="Q11" s="62">
        <f>IFERROR(SUMIFS('JOSE CARLOS'!$M$78:$M$81,'JOSE CARLOS'!$H$78:$H$81,"ENTRADA",'JOSE CARLOS'!$J$78:$J$81,$B11),0)</f>
        <v>0</v>
      </c>
      <c r="R11" s="62">
        <f>IFERROR(SUMIFS('LUIS ENRIQUE '!$M$66:$M$66,'LUIS ENRIQUE '!$H$66:$H$66,"ENTRADA",'LUIS ENRIQUE '!$J$66:$J$66,$B11),0)</f>
        <v>0</v>
      </c>
      <c r="S11" s="62">
        <f>IFERROR(SUMIFS(CESARIA!$M$88:$M$91,CESARIA!$H$88:$H$91,"ENTRADA",CESARIA!$J$88:$J$91,$B11),0)</f>
        <v>0</v>
      </c>
      <c r="T11" s="62">
        <f>IFERROR(SUMIFS(ALAN!$M$84:$M$91,ALAN!$H$84:$H$91,"ENTRADA",ALAN!$J$84:$J$91,$B11),0)</f>
        <v>0</v>
      </c>
      <c r="U11" s="62">
        <f>IFERROR(SUMIFS(ELVIA!$M$67:$M$73,ELVIA!$H$67:$H$73,"ENTRADA",ELVIA!$J$67:$J$73,$B11),0)</f>
        <v>0</v>
      </c>
      <c r="V11" s="146">
        <f>IFERROR(SUMIFS(CAJA!$M$5283:$M$5911,CAJA!$H$5283:$H$5911,"ENTRADA",CAJA!$J$5283:$J$5911,$B11),0)</f>
        <v>0</v>
      </c>
      <c r="W11" s="62">
        <f>IFERROR(SUMIFS('CAJA TIGRES'!$M$1434:$M$1637,'CAJA TIGRES'!$H$1434:$H$1637,"ENTRADA",'CAJA TIGRES'!$J$1434:$J$1637,$B11),0)</f>
        <v>0</v>
      </c>
      <c r="X11" s="62">
        <f>IFERROR(SUMIFS(RESERVA!$M$14:$M$14,RESERVA!$H$14:$H$14,"ENTRADA",RESERVA!$J$14:$J$14,$B11),0)</f>
        <v>0</v>
      </c>
      <c r="Y11" s="96">
        <f t="shared" si="0"/>
        <v>0</v>
      </c>
      <c r="Z11" s="96">
        <f>Y11+'AGO25'!Z11</f>
        <v>48886.229999999996</v>
      </c>
    </row>
    <row r="12" spans="1:26" x14ac:dyDescent="0.3">
      <c r="A12">
        <v>11.8</v>
      </c>
      <c r="B12" s="63" t="s">
        <v>123</v>
      </c>
      <c r="C12" s="62">
        <f>IFERROR(SUMIFS('MGZ121'!$M$1195:'MGZ121'!$M$1374,'MGZ121'!$H$1195:$H$1374,"ENTRADA",'MGZ121'!$J$1195:$J$1374,$B12),0)</f>
        <v>0</v>
      </c>
      <c r="D12" s="62">
        <f>IFERROR(SUMIFS('MGZ BBVA'!$M$1146:$M$1351,'MGZ BBVA'!$H$1146:$H$1351,"ENTRADA",'MGZ BBVA'!$J$1146:$J$1351,$B12),0)</f>
        <v>0</v>
      </c>
      <c r="E12" s="62">
        <f>IFERROR(SUMIFS('MGZ DOLARES'!$M$2:$M$2,'MGZ DOLARES'!$F$2:$F$2,"ENTRADA",'MGZ DOLARES'!$J$2:$J$2,$B12),0)</f>
        <v>0</v>
      </c>
      <c r="F12" s="62">
        <f>IFERROR(SUMIFS('MGZ BAJIO'!$M$70:$M$70,'MGZ BAJIO'!$H$70:$H$70,"ENTRADA",'MGZ BAJIO'!$J$70:$J$70,$B12),0)</f>
        <v>0</v>
      </c>
      <c r="G12" s="62">
        <f>IFERROR(SUMIFS('VICTOR BANAMEX'!$M$459:$M$528,'VICTOR BANAMEX'!$H$459:$H$528,"ENTRADA",'VICTOR BANAMEX'!$J$459:$J$528,$B12),0)</f>
        <v>0</v>
      </c>
      <c r="H12" s="62">
        <f>IFERROR(SUMIFS('VICTOR BANORTE'!$M$90:$M$98,'VICTOR BANORTE'!$H$90:$H$98,"ENTRADA",'VICTOR BANORTE'!$J$90:$J$98,$B12),0)</f>
        <v>0</v>
      </c>
      <c r="I12" s="62">
        <f>IFERROR(SUMIFS(RODRIGO!$M$2:$M$2,RODRIGO!$H$2:$H$2,"ENTRADA",RODRIGO!$J$2:$J$2,$B12),0)</f>
        <v>0</v>
      </c>
      <c r="J12" s="62">
        <f>IFERROR(SUMIFS(MOY!$M$64:$M$76,MOY!$H$64:$H$76,"ENTRADA",MOY!$J$64:$J$76,$B12),0)</f>
        <v>0</v>
      </c>
      <c r="K12" s="62">
        <f>IFERROR(SUMIFS('NORMA RUTH'!$M$82:$M$85,'NORMA RUTH'!$H$82:$H$85,"ENTRADA",'NORMA RUTH'!$J$82:$J$85,$B12),0)</f>
        <v>0</v>
      </c>
      <c r="L12" s="62">
        <f>IFERROR(SUMIFS(VALERIA!$M$58:$M$71,VALERIA!$H$58:$H$71,"ENTRADA",VALERIA!$J$58:$J$71,$B12),0)</f>
        <v>0</v>
      </c>
      <c r="M12" s="62">
        <f>IFERROR(SUMIFS('MANUEL BANAMEX'!$M$106:$M$124,'MANUEL BANAMEX'!$H$106:$H$124,"ENTRADA",'MANUEL BANAMEX'!$J$106:$J$124,$B12),0)</f>
        <v>0</v>
      </c>
      <c r="N12" s="62">
        <f>IFERROR(SUMIFS(ROBERTO!$M$2:$M$2,ROBERTO!$H$2:$H$2,"ENTRADA",ROBERTO!$J$2:$J$2,$B12),0)</f>
        <v>0</v>
      </c>
      <c r="O12" s="62">
        <f>IFERROR(SUMIFS(JUAN!$M$84:$M$87,JUAN!$H$84:$H$87,"ENTRADA",JUAN!$J$84:$J$87,$B12),0)</f>
        <v>0</v>
      </c>
      <c r="P12" s="62">
        <f>IFERROR(SUMIFS('NORMA SANCHEZ'!$M$78:$M$81,'NORMA SANCHEZ'!$H$78:$H$81,"ENTRADA",'NORMA SANCHEZ'!$J$78:$J$81,$B12),0)</f>
        <v>8000</v>
      </c>
      <c r="Q12" s="62">
        <f>IFERROR(SUMIFS('JOSE CARLOS'!$M$78:$M$81,'JOSE CARLOS'!$H$78:$H$81,"ENTRADA",'JOSE CARLOS'!$J$78:$J$81,$B12),0)</f>
        <v>0</v>
      </c>
      <c r="R12" s="62">
        <f>IFERROR(SUMIFS('LUIS ENRIQUE '!$M$66:$M$66,'LUIS ENRIQUE '!$H$66:$H$66,"ENTRADA",'LUIS ENRIQUE '!$J$66:$J$66,$B12),0)</f>
        <v>0</v>
      </c>
      <c r="S12" s="62">
        <f>IFERROR(SUMIFS(CESARIA!$M$88:$M$91,CESARIA!$H$88:$H$91,"ENTRADA",CESARIA!$J$88:$J$91,$B12),0)</f>
        <v>0</v>
      </c>
      <c r="T12" s="62">
        <f>IFERROR(SUMIFS(ALAN!$M$84:$M$91,ALAN!$H$84:$H$91,"ENTRADA",ALAN!$J$84:$J$91,$B12),0)</f>
        <v>0</v>
      </c>
      <c r="U12" s="62">
        <f>IFERROR(SUMIFS(ELVIA!$M$67:$M$73,ELVIA!$H$67:$H$73,"ENTRADA",ELVIA!$J$67:$J$73,$B12),0)</f>
        <v>0</v>
      </c>
      <c r="V12" s="146">
        <f>IFERROR(SUMIFS(CAJA!$M$5283:$M$5911,CAJA!$H$5283:$H$5911,"ENTRADA",CAJA!$J$5283:$J$5911,$B12),0)</f>
        <v>0</v>
      </c>
      <c r="W12" s="62">
        <f>IFERROR(SUMIFS('CAJA TIGRES'!$M$1434:$M$1637,'CAJA TIGRES'!$H$1434:$H$1637,"ENTRADA",'CAJA TIGRES'!$J$1434:$J$1637,$B12),0)</f>
        <v>0</v>
      </c>
      <c r="X12" s="62">
        <f>IFERROR(SUMIFS(RESERVA!$M$14:$M$14,RESERVA!$H$14:$H$14,"ENTRADA",RESERVA!$J$14:$J$14,$B12),0)</f>
        <v>0</v>
      </c>
      <c r="Y12" s="96">
        <f t="shared" si="0"/>
        <v>8000</v>
      </c>
      <c r="Z12" s="96">
        <f>Y12+'AGO25'!Z12</f>
        <v>187050</v>
      </c>
    </row>
    <row r="13" spans="1:26" x14ac:dyDescent="0.3">
      <c r="B13" s="63" t="s">
        <v>199</v>
      </c>
      <c r="C13" s="62">
        <f>IFERROR(SUMIFS('MGZ121'!$M$1195:'MGZ121'!$M$1374,'MGZ121'!$H$1195:$H$1374,"ENTRADA",'MGZ121'!$J$1195:$J$1374,$B13),0)</f>
        <v>0</v>
      </c>
      <c r="D13" s="62">
        <f>IFERROR(SUMIFS('MGZ BBVA'!$M$1146:$M$1351,'MGZ BBVA'!$H$1146:$H$1351,"ENTRADA",'MGZ BBVA'!$J$1146:$J$1351,$B13),0)</f>
        <v>0</v>
      </c>
      <c r="E13" s="62">
        <f>IFERROR(SUMIFS('MGZ DOLARES'!$M$2:$M$2,'MGZ DOLARES'!$F$2:$F$2,"ENTRADA",'MGZ DOLARES'!$J$2:$J$2,$B13),0)</f>
        <v>0</v>
      </c>
      <c r="F13" s="62">
        <f>IFERROR(SUMIFS('MGZ BAJIO'!$M$70:$M$70,'MGZ BAJIO'!$H$70:$H$70,"ENTRADA",'MGZ BAJIO'!$J$70:$J$70,$B13),0)</f>
        <v>0</v>
      </c>
      <c r="G13" s="62">
        <f>IFERROR(SUMIFS('VICTOR BANAMEX'!$M$459:$M$528,'VICTOR BANAMEX'!$H$459:$H$528,"ENTRADA",'VICTOR BANAMEX'!$J$459:$J$528,$B13),0)</f>
        <v>0</v>
      </c>
      <c r="H13" s="62">
        <f>IFERROR(SUMIFS('VICTOR BANORTE'!$M$90:$M$98,'VICTOR BANORTE'!$H$90:$H$98,"ENTRADA",'VICTOR BANORTE'!$J$90:$J$98,$B13),0)</f>
        <v>0</v>
      </c>
      <c r="I13" s="62">
        <f>IFERROR(SUMIFS(RODRIGO!$M$2:$M$2,RODRIGO!$H$2:$H$2,"ENTRADA",RODRIGO!$J$2:$J$2,$B13),0)</f>
        <v>0</v>
      </c>
      <c r="J13" s="62">
        <f>IFERROR(SUMIFS(MOY!$M$64:$M$76,MOY!$H$64:$H$76,"ENTRADA",MOY!$J$64:$J$76,$B13),0)</f>
        <v>0</v>
      </c>
      <c r="K13" s="62">
        <f>IFERROR(SUMIFS('NORMA RUTH'!$M$82:$M$85,'NORMA RUTH'!$H$82:$H$85,"ENTRADA",'NORMA RUTH'!$J$82:$J$85,$B13),0)</f>
        <v>0</v>
      </c>
      <c r="L13" s="62">
        <f>IFERROR(SUMIFS(VALERIA!$M$58:$M$71,VALERIA!$H$58:$H$71,"ENTRADA",VALERIA!$J$58:$J$71,$B13),0)</f>
        <v>0</v>
      </c>
      <c r="M13" s="62">
        <f>IFERROR(SUMIFS('MANUEL BANAMEX'!$M$106:$M$124,'MANUEL BANAMEX'!$H$106:$H$124,"ENTRADA",'MANUEL BANAMEX'!$J$106:$J$124,$B13),0)</f>
        <v>0</v>
      </c>
      <c r="N13" s="62">
        <f>IFERROR(SUMIFS(ROBERTO!$M$2:$M$2,ROBERTO!$H$2:$H$2,"ENTRADA",ROBERTO!$J$2:$J$2,$B13),0)</f>
        <v>0</v>
      </c>
      <c r="O13" s="62">
        <f>IFERROR(SUMIFS(JUAN!$M$84:$M$87,JUAN!$H$84:$H$87,"ENTRADA",JUAN!$J$84:$J$87,$B13),0)</f>
        <v>0</v>
      </c>
      <c r="P13" s="62">
        <f>IFERROR(SUMIFS('NORMA SANCHEZ'!$M$78:$M$81,'NORMA SANCHEZ'!$H$78:$H$81,"ENTRADA",'NORMA SANCHEZ'!$J$78:$J$81,$B13),0)</f>
        <v>0</v>
      </c>
      <c r="Q13" s="62">
        <f>IFERROR(SUMIFS('JOSE CARLOS'!$M$78:$M$81,'JOSE CARLOS'!$H$78:$H$81,"ENTRADA",'JOSE CARLOS'!$J$78:$J$81,$B13),0)</f>
        <v>0</v>
      </c>
      <c r="R13" s="62">
        <f>IFERROR(SUMIFS('LUIS ENRIQUE '!$M$66:$M$66,'LUIS ENRIQUE '!$H$66:$H$66,"ENTRADA",'LUIS ENRIQUE '!$J$66:$J$66,$B13),0)</f>
        <v>0</v>
      </c>
      <c r="S13" s="62">
        <f>IFERROR(SUMIFS(CESARIA!$M$88:$M$91,CESARIA!$H$88:$H$91,"ENTRADA",CESARIA!$J$88:$J$91,$B13),0)</f>
        <v>0</v>
      </c>
      <c r="T13" s="62">
        <f>IFERROR(SUMIFS(ALAN!$M$84:$M$91,ALAN!$H$84:$H$91,"ENTRADA",ALAN!$J$84:$J$91,$B13),0)</f>
        <v>0</v>
      </c>
      <c r="U13" s="62">
        <f>IFERROR(SUMIFS(ELVIA!$M$67:$M$73,ELVIA!$H$67:$H$73,"ENTRADA",ELVIA!$J$67:$J$73,$B13),0)</f>
        <v>0</v>
      </c>
      <c r="V13" s="146">
        <f>IFERROR(SUMIFS(CAJA!$M$5283:$M$5911,CAJA!$H$5283:$H$5911,"ENTRADA",CAJA!$J$5283:$J$5911,$B13),0)</f>
        <v>418800</v>
      </c>
      <c r="W13" s="62">
        <f>IFERROR(SUMIFS('CAJA TIGRES'!$M$1434:$M$1637,'CAJA TIGRES'!$H$1434:$H$1637,"ENTRADA",'CAJA TIGRES'!$J$1434:$J$1637,$B13),0)</f>
        <v>0</v>
      </c>
      <c r="X13" s="62">
        <f>IFERROR(SUMIFS(RESERVA!$M$14:$M$14,RESERVA!$H$14:$H$14,"ENTRADA",RESERVA!$J$14:$J$14,$B13),0)</f>
        <v>0</v>
      </c>
      <c r="Y13" s="96">
        <f t="shared" si="0"/>
        <v>418800</v>
      </c>
      <c r="Z13" s="96">
        <f>Y13+'AGO25'!Z13</f>
        <v>2079070</v>
      </c>
    </row>
    <row r="14" spans="1:26" x14ac:dyDescent="0.3">
      <c r="B14" s="13" t="s">
        <v>106</v>
      </c>
      <c r="C14" s="64">
        <f>SUM(C5:C13)</f>
        <v>9206175.1600000001</v>
      </c>
      <c r="D14" s="64">
        <f t="shared" ref="D14" si="1">SUM(D5:D13)</f>
        <v>6475300</v>
      </c>
      <c r="E14" s="64">
        <f t="shared" ref="E14:Y14" si="2">SUM(E5:E13)</f>
        <v>0</v>
      </c>
      <c r="F14" s="64">
        <f t="shared" si="2"/>
        <v>0</v>
      </c>
      <c r="G14" s="64">
        <f t="shared" si="2"/>
        <v>48200</v>
      </c>
      <c r="H14" s="64">
        <f t="shared" si="2"/>
        <v>0</v>
      </c>
      <c r="I14" s="64">
        <f t="shared" si="2"/>
        <v>0</v>
      </c>
      <c r="J14" s="64">
        <f t="shared" si="2"/>
        <v>0</v>
      </c>
      <c r="K14" s="64">
        <f t="shared" si="2"/>
        <v>157810</v>
      </c>
      <c r="L14" s="64">
        <f t="shared" si="2"/>
        <v>0</v>
      </c>
      <c r="M14" s="64">
        <f t="shared" si="2"/>
        <v>0</v>
      </c>
      <c r="N14" s="64">
        <f t="shared" si="2"/>
        <v>0</v>
      </c>
      <c r="O14" s="64">
        <f t="shared" si="2"/>
        <v>0</v>
      </c>
      <c r="P14" s="64">
        <f t="shared" si="2"/>
        <v>8000</v>
      </c>
      <c r="Q14" s="64">
        <f t="shared" si="2"/>
        <v>0</v>
      </c>
      <c r="R14" s="64">
        <f t="shared" si="2"/>
        <v>0</v>
      </c>
      <c r="S14" s="64">
        <f t="shared" si="2"/>
        <v>0</v>
      </c>
      <c r="T14" s="64">
        <f t="shared" si="2"/>
        <v>0</v>
      </c>
      <c r="U14" s="64">
        <f>SUM(U5:U13)</f>
        <v>123000</v>
      </c>
      <c r="V14" s="64">
        <f t="shared" si="2"/>
        <v>1627770</v>
      </c>
      <c r="W14" s="64">
        <f t="shared" si="2"/>
        <v>0</v>
      </c>
      <c r="X14" s="64">
        <f t="shared" si="2"/>
        <v>0</v>
      </c>
      <c r="Y14" s="64">
        <f t="shared" si="2"/>
        <v>17646255.16</v>
      </c>
      <c r="Z14" s="64">
        <f>SUM(Z5:Z13)</f>
        <v>106323496.66000001</v>
      </c>
    </row>
    <row r="15" spans="1:26" x14ac:dyDescent="0.3">
      <c r="B15" s="12"/>
      <c r="C15" s="75"/>
      <c r="D15" s="12"/>
      <c r="E15" s="12"/>
      <c r="F15" s="12"/>
      <c r="G15" s="12"/>
      <c r="H15" s="12"/>
      <c r="I15" s="12"/>
      <c r="J15" s="12"/>
      <c r="K15" s="12"/>
      <c r="L15" s="12"/>
      <c r="M15" s="12"/>
      <c r="N15" s="12"/>
      <c r="O15" s="12"/>
      <c r="P15" s="12"/>
      <c r="Q15" s="12"/>
      <c r="R15" s="12"/>
      <c r="S15" s="12"/>
      <c r="T15" s="12"/>
      <c r="U15" s="12"/>
      <c r="V15" s="12"/>
      <c r="W15" s="12"/>
      <c r="X15" s="12"/>
      <c r="Y15" s="97"/>
      <c r="Z15" s="97"/>
    </row>
    <row r="16" spans="1:26" x14ac:dyDescent="0.3">
      <c r="B16" s="86" t="s">
        <v>3</v>
      </c>
      <c r="C16" s="75"/>
      <c r="D16" s="12"/>
      <c r="E16" s="12"/>
      <c r="F16" s="12"/>
      <c r="G16" s="12"/>
      <c r="H16" s="12"/>
      <c r="I16" s="12"/>
      <c r="J16" s="12"/>
      <c r="K16" s="12"/>
      <c r="L16" s="12"/>
      <c r="M16" s="12"/>
      <c r="N16" s="12"/>
      <c r="O16" s="12"/>
      <c r="P16" s="12"/>
      <c r="Q16" s="12"/>
      <c r="R16" s="12"/>
      <c r="S16" s="12"/>
      <c r="T16" s="12"/>
      <c r="U16" s="12"/>
      <c r="V16" s="12"/>
      <c r="W16" s="12"/>
      <c r="X16" s="12"/>
      <c r="Y16" s="97"/>
      <c r="Z16" s="97"/>
    </row>
    <row r="17" spans="1:26" x14ac:dyDescent="0.3">
      <c r="A17">
        <v>1</v>
      </c>
      <c r="B17" s="68" t="s">
        <v>53</v>
      </c>
      <c r="C17" s="128">
        <f>SUM(C18:C20)</f>
        <v>0</v>
      </c>
      <c r="D17" s="128">
        <f t="shared" ref="D17" si="3">SUM(D18:D20)</f>
        <v>0</v>
      </c>
      <c r="E17" s="128">
        <f t="shared" ref="E17:Z17" si="4">SUM(E18:E20)</f>
        <v>0</v>
      </c>
      <c r="F17" s="128">
        <f t="shared" si="4"/>
        <v>0</v>
      </c>
      <c r="G17" s="128">
        <f t="shared" si="4"/>
        <v>0</v>
      </c>
      <c r="H17" s="128">
        <f t="shared" si="4"/>
        <v>0</v>
      </c>
      <c r="I17" s="135">
        <f t="shared" si="4"/>
        <v>0</v>
      </c>
      <c r="J17" s="135">
        <f t="shared" si="4"/>
        <v>0</v>
      </c>
      <c r="K17" s="128">
        <f t="shared" si="4"/>
        <v>0</v>
      </c>
      <c r="L17" s="128">
        <f t="shared" si="4"/>
        <v>0</v>
      </c>
      <c r="M17" s="128">
        <f t="shared" si="4"/>
        <v>0</v>
      </c>
      <c r="N17" s="135">
        <f t="shared" si="4"/>
        <v>0</v>
      </c>
      <c r="O17" s="128">
        <f t="shared" si="4"/>
        <v>0</v>
      </c>
      <c r="P17" s="135">
        <f t="shared" si="4"/>
        <v>0</v>
      </c>
      <c r="Q17" s="128">
        <f t="shared" si="4"/>
        <v>0</v>
      </c>
      <c r="R17" s="135">
        <f t="shared" si="4"/>
        <v>0</v>
      </c>
      <c r="S17" s="135">
        <f t="shared" si="4"/>
        <v>0</v>
      </c>
      <c r="T17" s="135">
        <f t="shared" si="4"/>
        <v>0</v>
      </c>
      <c r="U17" s="135">
        <f>SUM(U18:U20)</f>
        <v>0</v>
      </c>
      <c r="V17" s="128">
        <f t="shared" si="4"/>
        <v>2910290</v>
      </c>
      <c r="W17" s="128">
        <f t="shared" si="4"/>
        <v>1172739</v>
      </c>
      <c r="X17" s="128">
        <f t="shared" si="4"/>
        <v>0</v>
      </c>
      <c r="Y17" s="128">
        <f t="shared" si="4"/>
        <v>4083029</v>
      </c>
      <c r="Z17" s="128">
        <f t="shared" si="4"/>
        <v>33400747.57</v>
      </c>
    </row>
    <row r="18" spans="1:26" x14ac:dyDescent="0.3">
      <c r="A18">
        <v>1.1000000000000001</v>
      </c>
      <c r="B18" s="60" t="s">
        <v>112</v>
      </c>
      <c r="C18" s="62">
        <f>IFERROR(SUMIFS('MGZ121'!$N$1195:$N$1374,'MGZ121'!H$1195:H$1374,"SALIDA",'MGZ121'!$J$1195:$J$1374,$B18),0)</f>
        <v>0</v>
      </c>
      <c r="D18" s="62">
        <f>IFERROR(SUMIFS('MGZ BBVA'!$N$1146:$N$1351,'MGZ BBVA'!$H$1146:$H$1351,"SALIDA",'MGZ BBVA'!$J$1146:$J$1351,$B18),0)</f>
        <v>0</v>
      </c>
      <c r="E18" s="62">
        <f>IFERROR(SUMIFS('MGZ DOLARES'!$N$2:$N$2,'MGZ DOLARES'!$F$2:$F$2,"SALIDA",'MGZ DOLARES'!$J$2:$J$2,$B18),0)</f>
        <v>0</v>
      </c>
      <c r="F18" s="62">
        <f>IFERROR(SUMIFS('MGZ BAJIO'!$N$70:$N$70,'MGZ BAJIO'!$H$70:$H$70,"SALIDA",'MGZ BAJIO'!$J$70:$J$70,$B18),0)</f>
        <v>0</v>
      </c>
      <c r="G18" s="62">
        <f>IFERROR(SUMIFS('VICTOR BANAMEX'!$N$459:$N$528,'VICTOR BANAMEX'!$H$459:$H$528,"SALIDA",'VICTOR BANAMEX'!$J$459:$J$528,$B18),0)</f>
        <v>0</v>
      </c>
      <c r="H18" s="62">
        <f>IFERROR(SUMIFS('VICTOR BANORTE'!$N$90:$N$98,'VICTOR BANORTE'!$H$90:$H$98,"SALIDA",'VICTOR BANORTE'!$J$90:$J$98,$B18),0)</f>
        <v>0</v>
      </c>
      <c r="I18" s="62">
        <f>IFERROR(SUMIFS(RODRIGO!$N$2:$N$2,RODRIGO!$H$2:$H$2,"SALIDA",RODRIGO!$J$2:$J$2,$B18),0)</f>
        <v>0</v>
      </c>
      <c r="J18" s="62">
        <f>IFERROR(SUMIFS(MOY!$N$64:$N$76,MOY!$H$64:$H$76,"SALIDA",MOY!$J$64:$J$76,$B18),0)</f>
        <v>0</v>
      </c>
      <c r="K18" s="62">
        <f>IFERROR(SUMIFS('NORMA RUTH'!$N$82:$N$85,'NORMA RUTH'!$H$82:$H$85,"SALIDA",'NORMA RUTH'!$J$82:$J$85,$B18),0)</f>
        <v>0</v>
      </c>
      <c r="L18" s="62">
        <f>IFERROR(SUMIFS(VALERIA!$N$58:$N$71,VALERIA!$H$58:$H$71,"SALIDA",VALERIA!$J$58:$J$71,$B18),0)</f>
        <v>0</v>
      </c>
      <c r="M18" s="62">
        <f>IFERROR(SUMIFS('MANUEL BANAMEX'!$N$106:$N$124,'MANUEL BANAMEX'!$H$106:$H$124,"SALIDA",'MANUEL BANAMEX'!$J$106:$J$124,$B18),0)</f>
        <v>0</v>
      </c>
      <c r="N18" s="62">
        <f>IFERROR(SUMIFS(ROBERTO!$N$2:$N$2,ROBERTO!$H$2:$H$2,"SALIDA",ROBERTO!$J$2:$J$2,$B18),0)</f>
        <v>0</v>
      </c>
      <c r="O18" s="62">
        <f>IFERROR(SUMIFS(JUAN!$N$84:$N$87,JUAN!$H$84:$H$87,"SALIDA",JUAN!$J$84:$J$87,$B18),0)</f>
        <v>0</v>
      </c>
      <c r="P18" s="62">
        <f>IFERROR(SUMIFS('NORMA SANCHEZ'!$N$78:$N$81,'NORMA SANCHEZ'!$H$78:$H$81,"SALIDA",'NORMA SANCHEZ'!$J$78:$J$81,$B18),0)</f>
        <v>0</v>
      </c>
      <c r="Q18" s="62">
        <f>IFERROR(SUMIFS('JOSE CARLOS'!$N$78:$N$81,'JOSE CARLOS'!$H$78:$H$81,"SALIDA",'JOSE CARLOS'!$J$78:$J$81,$B18),0)</f>
        <v>0</v>
      </c>
      <c r="R18" s="62">
        <f>IFERROR(SUMIFS('LUIS ENRIQUE '!$N$66:$N$66,'LUIS ENRIQUE '!$H$66:$H$66,"SALIDA",'LUIS ENRIQUE '!$J$66:$J$66,$B18),0)</f>
        <v>0</v>
      </c>
      <c r="S18" s="62">
        <f>IFERROR(SUMIFS(CESARIA!$N$88:$N$91,CESARIA!$H$88:$H$91,"SALIDA",CESARIA!$J$88:$J$91,$B18),0)</f>
        <v>0</v>
      </c>
      <c r="T18" s="62">
        <f>IFERROR(SUMIFS(ALAN!$N$84:$N$91,ALAN!$H$84:$H$91,"SALIDA",ALAN!$J$84:$J$91,$B18),0)</f>
        <v>0</v>
      </c>
      <c r="U18" s="62">
        <f>IFERROR(SUMIFS(ELVIA!$N$67:$N$73,ELVIA!$H$67:$H$73,"SALIDA",ELVIA!$J$67:$J$73,$B18),0)</f>
        <v>0</v>
      </c>
      <c r="V18" s="146">
        <f>IFERROR(SUMIFS(CAJA!$N$5283:$N$5911,CAJA!$H$5283:$H$5911,"SALIDA",CAJA!$J$5283:$J$5911,$B18),0)</f>
        <v>2661507</v>
      </c>
      <c r="W18" s="62">
        <f>IFERROR(SUMIFS('CAJA TIGRES'!$N$1434:$N$1637,'CAJA TIGRES'!$H$1434:$H$1637,"SALIDA",'CAJA TIGRES'!$J$1434:$J$1637,$B18),0)</f>
        <v>1110739</v>
      </c>
      <c r="X18" s="62">
        <f>IFERROR(SUMIFS(RESERVA!$N$14:$N$14,RESERVA!$H$14:$H$14,"SALIDA",RESERVA!$J$14:$J$14,$B18),0)</f>
        <v>0</v>
      </c>
      <c r="Y18" s="96">
        <f>SUM(C18:X18)</f>
        <v>3772246</v>
      </c>
      <c r="Z18" s="96">
        <f>Y18+'AGO25'!Z18</f>
        <v>30621934.57</v>
      </c>
    </row>
    <row r="19" spans="1:26" x14ac:dyDescent="0.3">
      <c r="A19">
        <v>1.2</v>
      </c>
      <c r="B19" s="60" t="s">
        <v>113</v>
      </c>
      <c r="C19" s="62">
        <f>IFERROR(SUMIFS('MGZ121'!$N$1195:$N$1374,'MGZ121'!H$1195:H$1374,"SALIDA",'MGZ121'!$J$1195:$J$1374,$B19),0)</f>
        <v>0</v>
      </c>
      <c r="D19" s="62">
        <f>IFERROR(SUMIFS('MGZ BBVA'!$N$1146:$N$1351,'MGZ BBVA'!$H$1146:$H$1351,"SALIDA",'MGZ BBVA'!$J$1146:$J$1351,$B19),0)</f>
        <v>0</v>
      </c>
      <c r="E19" s="62">
        <f>IFERROR(SUMIFS('MGZ DOLARES'!$N$2:$N$2,'MGZ DOLARES'!$F$2:$F$2,"SALIDA",'MGZ DOLARES'!$J$2:$J$2,$B19),0)</f>
        <v>0</v>
      </c>
      <c r="F19" s="62">
        <f>IFERROR(SUMIFS('MGZ BAJIO'!$N$70:$N$70,'MGZ BAJIO'!$H$70:$H$70,"SALIDA",'MGZ BAJIO'!$J$70:$J$70,$B19),0)</f>
        <v>0</v>
      </c>
      <c r="G19" s="62">
        <f>IFERROR(SUMIFS('VICTOR BANAMEX'!$N$459:$N$528,'VICTOR BANAMEX'!$H$459:$H$528,"SALIDA",'VICTOR BANAMEX'!$J$459:$J$528,$B19),0)</f>
        <v>0</v>
      </c>
      <c r="H19" s="62">
        <f>IFERROR(SUMIFS('VICTOR BANORTE'!$N$90:$N$98,'VICTOR BANORTE'!$H$90:$H$98,"SALIDA",'VICTOR BANORTE'!$J$90:$J$98,$B19),0)</f>
        <v>0</v>
      </c>
      <c r="I19" s="62">
        <f>IFERROR(SUMIFS(RODRIGO!$N$2:$N$2,RODRIGO!$H$2:$H$2,"SALIDA",RODRIGO!$J$2:$J$2,$B19),0)</f>
        <v>0</v>
      </c>
      <c r="J19" s="62">
        <f>IFERROR(SUMIFS(MOY!$N$64:$N$76,MOY!$H$64:$H$76,"SALIDA",MOY!$J$64:$J$76,$B19),0)</f>
        <v>0</v>
      </c>
      <c r="K19" s="62">
        <f>IFERROR(SUMIFS('NORMA RUTH'!$N$82:$N$85,'NORMA RUTH'!$H$82:$H$85,"SALIDA",'NORMA RUTH'!$J$82:$J$85,$B19),0)</f>
        <v>0</v>
      </c>
      <c r="L19" s="62">
        <f>IFERROR(SUMIFS(VALERIA!$N$58:$N$71,VALERIA!$H$58:$H$71,"SALIDA",VALERIA!$J$58:$J$71,$B19),0)</f>
        <v>0</v>
      </c>
      <c r="M19" s="62">
        <f>IFERROR(SUMIFS('MANUEL BANAMEX'!$N$106:$N$124,'MANUEL BANAMEX'!$H$106:$H$124,"SALIDA",'MANUEL BANAMEX'!$J$106:$J$124,$B19),0)</f>
        <v>0</v>
      </c>
      <c r="N19" s="62">
        <f>IFERROR(SUMIFS(ROBERTO!$N$2:$N$2,ROBERTO!$H$2:$H$2,"SALIDA",ROBERTO!$J$2:$J$2,$B19),0)</f>
        <v>0</v>
      </c>
      <c r="O19" s="62">
        <f>IFERROR(SUMIFS(JUAN!$N$84:$N$87,JUAN!$H$84:$H$87,"SALIDA",JUAN!$J$84:$J$87,$B19),0)</f>
        <v>0</v>
      </c>
      <c r="P19" s="62">
        <f>IFERROR(SUMIFS('NORMA SANCHEZ'!$N$78:$N$81,'NORMA SANCHEZ'!$H$78:$H$81,"SALIDA",'NORMA SANCHEZ'!$J$78:$J$81,$B19),0)</f>
        <v>0</v>
      </c>
      <c r="Q19" s="62">
        <f>IFERROR(SUMIFS('JOSE CARLOS'!$N$78:$N$81,'JOSE CARLOS'!$H$78:$H$81,"SALIDA",'JOSE CARLOS'!$J$78:$J$81,$B19),0)</f>
        <v>0</v>
      </c>
      <c r="R19" s="62">
        <f>IFERROR(SUMIFS('LUIS ENRIQUE '!$N$66:$N$66,'LUIS ENRIQUE '!$H$66:$H$66,"SALIDA",'LUIS ENRIQUE '!$J$66:$J$66,$B19),0)</f>
        <v>0</v>
      </c>
      <c r="S19" s="62">
        <f>IFERROR(SUMIFS(CESARIA!$N$88:$N$91,CESARIA!$H$88:$H$91,"SALIDA",CESARIA!$J$88:$J$91,$B19),0)</f>
        <v>0</v>
      </c>
      <c r="T19" s="62">
        <f>IFERROR(SUMIFS(ALAN!$N$84:$N$91,ALAN!$H$84:$H$91,"SALIDA",ALAN!$J$84:$J$91,$B19),0)</f>
        <v>0</v>
      </c>
      <c r="U19" s="62">
        <f>IFERROR(SUMIFS(ELVIA!$N$67:$N$73,ELVIA!$H$67:$H$73,"SALIDA",ELVIA!$J$67:$J$73,$B19),0)</f>
        <v>0</v>
      </c>
      <c r="V19" s="146">
        <f>IFERROR(SUMIFS(CAJA!$N$5283:$N$5911,CAJA!$H$5283:$H$5911,"SALIDA",CAJA!$J$5283:$J$5911,$B19),0)</f>
        <v>141250</v>
      </c>
      <c r="W19" s="62">
        <f>IFERROR(SUMIFS('CAJA TIGRES'!$N$1434:$N$1637,'CAJA TIGRES'!$H$1434:$H$1637,"SALIDA",'CAJA TIGRES'!$J$1434:$J$1637,$B19),0)</f>
        <v>42550</v>
      </c>
      <c r="X19" s="62">
        <f>IFERROR(SUMIFS(RESERVA!$N$14:$N$14,RESERVA!$H$14:$H$14,"SALIDA",RESERVA!$J$14:$J$14,$B19),0)</f>
        <v>0</v>
      </c>
      <c r="Y19" s="96">
        <f>SUM(C19:X19)</f>
        <v>183800</v>
      </c>
      <c r="Z19" s="96">
        <f>Y19+'AGO25'!Z19</f>
        <v>1529583</v>
      </c>
    </row>
    <row r="20" spans="1:26" x14ac:dyDescent="0.3">
      <c r="A20">
        <v>1.3</v>
      </c>
      <c r="B20" s="60" t="s">
        <v>114</v>
      </c>
      <c r="C20" s="62">
        <f>IFERROR(SUMIFS('MGZ121'!$N$1195:$N$1374,'MGZ121'!H$1195:H$1374,"SALIDA",'MGZ121'!$J$1195:$J$1374,$B20),0)</f>
        <v>0</v>
      </c>
      <c r="D20" s="62">
        <f>IFERROR(SUMIFS('MGZ BBVA'!$N$1146:$N$1351,'MGZ BBVA'!$H$1146:$H$1351,"SALIDA",'MGZ BBVA'!$J$1146:$J$1351,$B20),0)</f>
        <v>0</v>
      </c>
      <c r="E20" s="62">
        <f>IFERROR(SUMIFS('MGZ DOLARES'!$N$2:$N$2,'MGZ DOLARES'!$F$2:$F$2,"SALIDA",'MGZ DOLARES'!$J$2:$J$2,$B20),0)</f>
        <v>0</v>
      </c>
      <c r="F20" s="62">
        <f>IFERROR(SUMIFS('MGZ BAJIO'!$N$70:$N$70,'MGZ BAJIO'!$H$70:$H$70,"SALIDA",'MGZ BAJIO'!$J$70:$J$70,$B20),0)</f>
        <v>0</v>
      </c>
      <c r="G20" s="62">
        <f>IFERROR(SUMIFS('VICTOR BANAMEX'!$N$459:$N$528,'VICTOR BANAMEX'!$H$459:$H$528,"SALIDA",'VICTOR BANAMEX'!$J$459:$J$528,$B20),0)</f>
        <v>0</v>
      </c>
      <c r="H20" s="62">
        <f>IFERROR(SUMIFS('VICTOR BANORTE'!$N$90:$N$98,'VICTOR BANORTE'!$H$90:$H$98,"SALIDA",'VICTOR BANORTE'!$J$90:$J$98,$B20),0)</f>
        <v>0</v>
      </c>
      <c r="I20" s="62">
        <f>IFERROR(SUMIFS(RODRIGO!$N$2:$N$2,RODRIGO!$H$2:$H$2,"SALIDA",RODRIGO!$J$2:$J$2,$B20),0)</f>
        <v>0</v>
      </c>
      <c r="J20" s="62">
        <f>IFERROR(SUMIFS(MOY!$N$64:$N$76,MOY!$H$64:$H$76,"SALIDA",MOY!$J$64:$J$76,$B20),0)</f>
        <v>0</v>
      </c>
      <c r="K20" s="62">
        <f>IFERROR(SUMIFS('NORMA RUTH'!$N$82:$N$85,'NORMA RUTH'!$H$82:$H$85,"SALIDA",'NORMA RUTH'!$J$82:$J$85,$B20),0)</f>
        <v>0</v>
      </c>
      <c r="L20" s="62">
        <f>IFERROR(SUMIFS(VALERIA!$N$58:$N$71,VALERIA!$H$58:$H$71,"SALIDA",VALERIA!$J$58:$J$71,$B20),0)</f>
        <v>0</v>
      </c>
      <c r="M20" s="62">
        <f>IFERROR(SUMIFS('MANUEL BANAMEX'!$N$106:$N$124,'MANUEL BANAMEX'!$H$106:$H$124,"SALIDA",'MANUEL BANAMEX'!$J$106:$J$124,$B20),0)</f>
        <v>0</v>
      </c>
      <c r="N20" s="62">
        <f>IFERROR(SUMIFS(ROBERTO!$N$2:$N$2,ROBERTO!$H$2:$H$2,"SALIDA",ROBERTO!$J$2:$J$2,$B20),0)</f>
        <v>0</v>
      </c>
      <c r="O20" s="62">
        <f>IFERROR(SUMIFS(JUAN!$N$84:$N$87,JUAN!$H$84:$H$87,"SALIDA",JUAN!$J$84:$J$87,$B20),0)</f>
        <v>0</v>
      </c>
      <c r="P20" s="62">
        <f>IFERROR(SUMIFS('NORMA SANCHEZ'!$N$78:$N$81,'NORMA SANCHEZ'!$H$78:$H$81,"SALIDA",'NORMA SANCHEZ'!$J$78:$J$81,$B20),0)</f>
        <v>0</v>
      </c>
      <c r="Q20" s="62">
        <f>IFERROR(SUMIFS('JOSE CARLOS'!$N$78:$N$81,'JOSE CARLOS'!$H$78:$H$81,"SALIDA",'JOSE CARLOS'!$J$78:$J$81,$B20),0)</f>
        <v>0</v>
      </c>
      <c r="R20" s="62">
        <f>IFERROR(SUMIFS('LUIS ENRIQUE '!$N$66:$N$66,'LUIS ENRIQUE '!$H$66:$H$66,"SALIDA",'LUIS ENRIQUE '!$J$66:$J$66,$B20),0)</f>
        <v>0</v>
      </c>
      <c r="S20" s="62">
        <f>IFERROR(SUMIFS(CESARIA!$N$88:$N$91,CESARIA!$H$88:$H$91,"SALIDA",CESARIA!$J$88:$J$91,$B20),0)</f>
        <v>0</v>
      </c>
      <c r="T20" s="62">
        <f>IFERROR(SUMIFS(ALAN!$N$84:$N$91,ALAN!$H$84:$H$91,"SALIDA",ALAN!$J$84:$J$91,$B20),0)</f>
        <v>0</v>
      </c>
      <c r="U20" s="62">
        <f>IFERROR(SUMIFS(ELVIA!$N$67:$N$73,ELVIA!$H$67:$H$73,"SALIDA",ELVIA!$J$67:$J$73,$B20),0)</f>
        <v>0</v>
      </c>
      <c r="V20" s="146">
        <f>IFERROR(SUMIFS(CAJA!$N$5283:$N$5911,CAJA!$H$5283:$H$5911,"SALIDA",CAJA!$J$5283:$J$5911,$B20),0)</f>
        <v>107533</v>
      </c>
      <c r="W20" s="62">
        <f>IFERROR(SUMIFS('CAJA TIGRES'!$N$1434:$N$1637,'CAJA TIGRES'!$H$1434:$H$1637,"SALIDA",'CAJA TIGRES'!$J$1434:$J$1637,$B20),0)</f>
        <v>19450</v>
      </c>
      <c r="X20" s="62">
        <f>IFERROR(SUMIFS(RESERVA!$N$14:$N$14,RESERVA!$H$14:$H$14,"SALIDA",RESERVA!$J$14:$J$14,$B20),0)</f>
        <v>0</v>
      </c>
      <c r="Y20" s="96">
        <f>SUM(C20:X20)</f>
        <v>126983</v>
      </c>
      <c r="Z20" s="96">
        <f>Y20+'AGO25'!Z20</f>
        <v>1249230</v>
      </c>
    </row>
    <row r="21" spans="1:26" x14ac:dyDescent="0.3">
      <c r="A21">
        <v>4</v>
      </c>
      <c r="B21" s="68" t="s">
        <v>55</v>
      </c>
      <c r="C21" s="128">
        <f t="shared" ref="C21:Z21" si="5">SUM(C22:C28)</f>
        <v>2675914.91</v>
      </c>
      <c r="D21" s="128">
        <f t="shared" si="5"/>
        <v>4162852.6</v>
      </c>
      <c r="E21" s="128">
        <f t="shared" si="5"/>
        <v>0</v>
      </c>
      <c r="F21" s="128">
        <f t="shared" si="5"/>
        <v>0</v>
      </c>
      <c r="G21" s="128">
        <f t="shared" si="5"/>
        <v>0</v>
      </c>
      <c r="H21" s="128">
        <f t="shared" si="5"/>
        <v>0</v>
      </c>
      <c r="I21" s="135">
        <f t="shared" ref="I21" si="6">SUM(I22:I28)</f>
        <v>0</v>
      </c>
      <c r="J21" s="135">
        <f t="shared" ref="J21" si="7">SUM(J22:J28)</f>
        <v>0</v>
      </c>
      <c r="K21" s="128">
        <f t="shared" si="5"/>
        <v>0</v>
      </c>
      <c r="L21" s="128">
        <f t="shared" si="5"/>
        <v>0</v>
      </c>
      <c r="M21" s="128">
        <f t="shared" si="5"/>
        <v>0</v>
      </c>
      <c r="N21" s="135">
        <f>SUM(N22:N28)</f>
        <v>0</v>
      </c>
      <c r="O21" s="128">
        <f t="shared" si="5"/>
        <v>0</v>
      </c>
      <c r="P21" s="135">
        <f t="shared" si="5"/>
        <v>0</v>
      </c>
      <c r="Q21" s="128">
        <f t="shared" si="5"/>
        <v>0</v>
      </c>
      <c r="R21" s="135">
        <f t="shared" ref="R21" si="8">SUM(R22:R28)</f>
        <v>0</v>
      </c>
      <c r="S21" s="135">
        <f t="shared" ref="S21:T21" si="9">SUM(S22:S28)</f>
        <v>0</v>
      </c>
      <c r="T21" s="135">
        <f t="shared" si="9"/>
        <v>0</v>
      </c>
      <c r="U21" s="135">
        <f>SUM(U22:U28)</f>
        <v>0</v>
      </c>
      <c r="V21" s="128">
        <f t="shared" si="5"/>
        <v>166155.5</v>
      </c>
      <c r="W21" s="128">
        <f t="shared" si="5"/>
        <v>0</v>
      </c>
      <c r="X21" s="128">
        <f t="shared" si="5"/>
        <v>0</v>
      </c>
      <c r="Y21" s="128">
        <f t="shared" si="5"/>
        <v>7004923.0099999998</v>
      </c>
      <c r="Z21" s="128">
        <f t="shared" si="5"/>
        <v>46441102.189999998</v>
      </c>
    </row>
    <row r="22" spans="1:26" x14ac:dyDescent="0.3">
      <c r="A22">
        <v>4.0999999999999996</v>
      </c>
      <c r="B22" s="60" t="s">
        <v>70</v>
      </c>
      <c r="C22" s="146">
        <f>IFERROR(SUMIFS('MGZ121'!$N$1195:$N$1374,'MGZ121'!H$1195:H$1374,"SALIDA",'MGZ121'!$J$1195:$J$1374,$B22),0)</f>
        <v>2649334.91</v>
      </c>
      <c r="D22" s="62">
        <f>IFERROR(SUMIFS('MGZ BBVA'!$N$1146:$N$1351,'MGZ BBVA'!$H$1146:$H$1351,"SALIDA",'MGZ BBVA'!$J$1146:$J$1351,$B22),0)</f>
        <v>4088791.18</v>
      </c>
      <c r="E22" s="62">
        <f>IFERROR(SUMIFS('MGZ DOLARES'!$N$2:$N$2,'MGZ DOLARES'!$F$2:$F$2,"SALIDA",'MGZ DOLARES'!$J$2:$J$2,$B22),0)</f>
        <v>0</v>
      </c>
      <c r="F22" s="62">
        <f>IFERROR(SUMIFS('MGZ BAJIO'!$N$70:$N$70,'MGZ BAJIO'!$H$70:$H$70,"SALIDA",'MGZ BAJIO'!$J$70:$J$70,$B22),0)</f>
        <v>0</v>
      </c>
      <c r="G22" s="62">
        <f>IFERROR(SUMIFS('VICTOR BANAMEX'!$N$459:$N$528,'VICTOR BANAMEX'!$H$459:$H$528,"SALIDA",'VICTOR BANAMEX'!$J$459:$J$528,$B22),0)</f>
        <v>0</v>
      </c>
      <c r="H22" s="62">
        <f>IFERROR(SUMIFS('VICTOR BANORTE'!$N$90:$N$98,'VICTOR BANORTE'!$H$90:$H$98,"SALIDA",'VICTOR BANORTE'!$J$90:$J$98,$B22),0)</f>
        <v>0</v>
      </c>
      <c r="I22" s="62">
        <f>IFERROR(SUMIFS(RODRIGO!$N$2:$N$2,RODRIGO!$H$2:$H$2,"SALIDA",RODRIGO!$J$2:$J$2,$B22),0)</f>
        <v>0</v>
      </c>
      <c r="J22" s="62">
        <f>IFERROR(SUMIFS(MOY!$N$64:$N$76,MOY!$H$64:$H$76,"SALIDA",MOY!$J$64:$J$76,$B22),0)</f>
        <v>0</v>
      </c>
      <c r="K22" s="62">
        <f>IFERROR(SUMIFS('NORMA RUTH'!$N$82:$N$85,'NORMA RUTH'!$H$82:$H$85,"SALIDA",'NORMA RUTH'!$J$82:$J$85,$B22),0)</f>
        <v>0</v>
      </c>
      <c r="L22" s="62">
        <f>IFERROR(SUMIFS(VALERIA!$N$58:$N$71,VALERIA!$H$58:$H$71,"SALIDA",VALERIA!$J$58:$J$71,$B22),0)</f>
        <v>0</v>
      </c>
      <c r="M22" s="62">
        <f>IFERROR(SUMIFS('MANUEL BANAMEX'!$N$106:$N$124,'MANUEL BANAMEX'!$H$106:$H$124,"SALIDA",'MANUEL BANAMEX'!$J$106:$J$124,$B22),0)</f>
        <v>0</v>
      </c>
      <c r="N22" s="62">
        <f>IFERROR(SUMIFS(ROBERTO!$N$2:$N$2,ROBERTO!$H$2:$H$2,"SALIDA",ROBERTO!$J$2:$J$2,$B22),0)</f>
        <v>0</v>
      </c>
      <c r="O22" s="62">
        <f>IFERROR(SUMIFS(JUAN!$N$84:$N$87,JUAN!$H$84:$H$87,"SALIDA",JUAN!$J$84:$J$87,$B22),0)</f>
        <v>0</v>
      </c>
      <c r="P22" s="62">
        <f>IFERROR(SUMIFS('NORMA SANCHEZ'!$N$78:$N$81,'NORMA SANCHEZ'!$H$78:$H$81,"SALIDA",'NORMA SANCHEZ'!$J$78:$J$81,$B22),0)</f>
        <v>0</v>
      </c>
      <c r="Q22" s="62">
        <f>IFERROR(SUMIFS('JOSE CARLOS'!$N$78:$N$81,'JOSE CARLOS'!$H$78:$H$81,"SALIDA",'JOSE CARLOS'!$J$78:$J$81,$B22),0)</f>
        <v>0</v>
      </c>
      <c r="R22" s="62">
        <f>IFERROR(SUMIFS('LUIS ENRIQUE '!$N$66:$N$66,'LUIS ENRIQUE '!$H$66:$H$66,"SALIDA",'LUIS ENRIQUE '!$J$66:$J$66,$B22),0)</f>
        <v>0</v>
      </c>
      <c r="S22" s="62">
        <f>IFERROR(SUMIFS(CESARIA!$N$88:$N$91,CESARIA!$H$88:$H$91,"SALIDA",CESARIA!$J$88:$J$91,$B22),0)</f>
        <v>0</v>
      </c>
      <c r="T22" s="62">
        <f>IFERROR(SUMIFS(ALAN!$N$84:$N$91,ALAN!$H$84:$H$91,"SALIDA",ALAN!$J$84:$J$91,$B22),0)</f>
        <v>0</v>
      </c>
      <c r="U22" s="62">
        <f>IFERROR(SUMIFS(ELVIA!$N$67:$N$73,ELVIA!$H$67:$H$73,"SALIDA",ELVIA!$J$67:$J$73,$B22),0)</f>
        <v>0</v>
      </c>
      <c r="V22" s="62">
        <f>IFERROR(SUMIFS(CAJA!$N$5283:$N$5911,CAJA!$H$5283:$H$5911,"SALIDA",CAJA!$J$5283:$J$5911,$B22),0)</f>
        <v>1250</v>
      </c>
      <c r="W22" s="62">
        <f>IFERROR(SUMIFS('CAJA TIGRES'!$N$1434:$N$1637,'CAJA TIGRES'!$H$1434:$H$1637,"SALIDA",'CAJA TIGRES'!$J$1434:$J$1637,$B22),0)</f>
        <v>0</v>
      </c>
      <c r="X22" s="62">
        <f>IFERROR(SUMIFS(RESERVA!$N$14:$N$14,RESERVA!$H$14:$H$14,"SALIDA",RESERVA!$J$14:$J$14,$B22),0)</f>
        <v>0</v>
      </c>
      <c r="Y22" s="96">
        <f t="shared" ref="Y22:Y28" si="10">SUM(C22:X22)</f>
        <v>6739376.0899999999</v>
      </c>
      <c r="Z22" s="96">
        <f>Y22+'AGO25'!Z22</f>
        <v>42988489.019999996</v>
      </c>
    </row>
    <row r="23" spans="1:26" x14ac:dyDescent="0.3">
      <c r="A23">
        <v>4.2</v>
      </c>
      <c r="B23" s="60" t="s">
        <v>71</v>
      </c>
      <c r="C23" s="146">
        <f>IFERROR(SUMIFS('MGZ121'!$N$1195:$N$1374,'MGZ121'!H$1195:H$1374,"SALIDA",'MGZ121'!$J$1195:$J$1374,$B23),0)</f>
        <v>0</v>
      </c>
      <c r="D23" s="62">
        <f>IFERROR(SUMIFS('MGZ BBVA'!$N$1146:$N$1351,'MGZ BBVA'!$H$1146:$H$1351,"SALIDA",'MGZ BBVA'!$J$1146:$J$1351,$B23),0)</f>
        <v>0</v>
      </c>
      <c r="E23" s="62">
        <f>IFERROR(SUMIFS('MGZ DOLARES'!$N$2:$N$2,'MGZ DOLARES'!$F$2:$F$2,"SALIDA",'MGZ DOLARES'!$J$2:$J$2,$B23),0)</f>
        <v>0</v>
      </c>
      <c r="F23" s="62">
        <f>IFERROR(SUMIFS('MGZ BAJIO'!$N$70:$N$70,'MGZ BAJIO'!$H$70:$H$70,"SALIDA",'MGZ BAJIO'!$J$70:$J$70,$B23),0)</f>
        <v>0</v>
      </c>
      <c r="G23" s="62">
        <f>IFERROR(SUMIFS('VICTOR BANAMEX'!$N$459:$N$528,'VICTOR BANAMEX'!$H$459:$H$528,"SALIDA",'VICTOR BANAMEX'!$J$459:$J$528,$B23),0)</f>
        <v>0</v>
      </c>
      <c r="H23" s="62">
        <f>IFERROR(SUMIFS('VICTOR BANORTE'!$N$90:$N$98,'VICTOR BANORTE'!$H$90:$H$98,"SALIDA",'VICTOR BANORTE'!$J$90:$J$98,$B23),0)</f>
        <v>0</v>
      </c>
      <c r="I23" s="62">
        <f>IFERROR(SUMIFS(RODRIGO!$N$2:$N$2,RODRIGO!$H$2:$H$2,"SALIDA",RODRIGO!$J$2:$J$2,$B23),0)</f>
        <v>0</v>
      </c>
      <c r="J23" s="62">
        <f>IFERROR(SUMIFS(MOY!$N$64:$N$76,MOY!$H$64:$H$76,"SALIDA",MOY!$J$64:$J$76,$B23),0)</f>
        <v>0</v>
      </c>
      <c r="K23" s="62">
        <f>IFERROR(SUMIFS('NORMA RUTH'!$N$82:$N$85,'NORMA RUTH'!$H$82:$H$85,"SALIDA",'NORMA RUTH'!$J$82:$J$85,$B23),0)</f>
        <v>0</v>
      </c>
      <c r="L23" s="62">
        <f>IFERROR(SUMIFS(VALERIA!$N$58:$N$71,VALERIA!$H$58:$H$71,"SALIDA",VALERIA!$J$58:$J$71,$B23),0)</f>
        <v>0</v>
      </c>
      <c r="M23" s="62">
        <f>IFERROR(SUMIFS('MANUEL BANAMEX'!$N$106:$N$124,'MANUEL BANAMEX'!$H$106:$H$124,"SALIDA",'MANUEL BANAMEX'!$J$106:$J$124,$B23),0)</f>
        <v>0</v>
      </c>
      <c r="N23" s="62">
        <f>IFERROR(SUMIFS(ROBERTO!$N$2:$N$2,ROBERTO!$H$2:$H$2,"SALIDA",ROBERTO!$J$2:$J$2,$B23),0)</f>
        <v>0</v>
      </c>
      <c r="O23" s="62">
        <f>IFERROR(SUMIFS(JUAN!$N$84:$N$87,JUAN!$H$84:$H$87,"SALIDA",JUAN!$J$84:$J$87,$B23),0)</f>
        <v>0</v>
      </c>
      <c r="P23" s="62">
        <f>IFERROR(SUMIFS('NORMA SANCHEZ'!$N$78:$N$81,'NORMA SANCHEZ'!$H$78:$H$81,"SALIDA",'NORMA SANCHEZ'!$J$78:$J$81,$B23),0)</f>
        <v>0</v>
      </c>
      <c r="Q23" s="62">
        <f>IFERROR(SUMIFS('JOSE CARLOS'!$N$78:$N$81,'JOSE CARLOS'!$H$78:$H$81,"SALIDA",'JOSE CARLOS'!$J$78:$J$81,$B23),0)</f>
        <v>0</v>
      </c>
      <c r="R23" s="62">
        <f>IFERROR(SUMIFS('LUIS ENRIQUE '!$N$66:$N$66,'LUIS ENRIQUE '!$H$66:$H$66,"SALIDA",'LUIS ENRIQUE '!$J$66:$J$66,$B23),0)</f>
        <v>0</v>
      </c>
      <c r="S23" s="62">
        <f>IFERROR(SUMIFS(CESARIA!$N$88:$N$91,CESARIA!$H$88:$H$91,"SALIDA",CESARIA!$J$88:$J$91,$B23),0)</f>
        <v>0</v>
      </c>
      <c r="T23" s="62">
        <f>IFERROR(SUMIFS(ALAN!$N$84:$N$91,ALAN!$H$84:$H$91,"SALIDA",ALAN!$J$84:$J$91,$B23),0)</f>
        <v>0</v>
      </c>
      <c r="U23" s="62">
        <f>IFERROR(SUMIFS(ELVIA!$N$67:$N$73,ELVIA!$H$67:$H$73,"SALIDA",ELVIA!$J$67:$J$73,$B23),0)</f>
        <v>0</v>
      </c>
      <c r="V23" s="62">
        <f>IFERROR(SUMIFS(CAJA!$N$5283:$N$5911,CAJA!$H$5283:$H$5911,"SALIDA",CAJA!$J$5283:$J$5911,$B23),0)</f>
        <v>0</v>
      </c>
      <c r="W23" s="62">
        <f>IFERROR(SUMIFS('CAJA TIGRES'!$N$1434:$N$1637,'CAJA TIGRES'!$H$1434:$H$1637,"SALIDA",'CAJA TIGRES'!$J$1434:$J$1637,$B23),0)</f>
        <v>0</v>
      </c>
      <c r="X23" s="62">
        <f>IFERROR(SUMIFS(RESERVA!$N$14:$N$14,RESERVA!$H$14:$H$14,"SALIDA",RESERVA!$J$14:$J$14,$B23),0)</f>
        <v>0</v>
      </c>
      <c r="Y23" s="96">
        <f t="shared" si="10"/>
        <v>0</v>
      </c>
      <c r="Z23" s="96">
        <f>Y23+'AGO25'!Z23</f>
        <v>0</v>
      </c>
    </row>
    <row r="24" spans="1:26" x14ac:dyDescent="0.3">
      <c r="A24">
        <v>4.3</v>
      </c>
      <c r="B24" s="60" t="s">
        <v>72</v>
      </c>
      <c r="C24" s="146">
        <f>IFERROR(SUMIFS('MGZ121'!$N$1195:$N$1374,'MGZ121'!H$1195:H$1374,"SALIDA",'MGZ121'!$J$1195:$J$1374,$B24),0)</f>
        <v>0</v>
      </c>
      <c r="D24" s="62">
        <f>IFERROR(SUMIFS('MGZ BBVA'!$N$1146:$N$1351,'MGZ BBVA'!$H$1146:$H$1351,"SALIDA",'MGZ BBVA'!$J$1146:$J$1351,$B24),0)</f>
        <v>0</v>
      </c>
      <c r="E24" s="62">
        <f>IFERROR(SUMIFS('MGZ DOLARES'!$N$2:$N$2,'MGZ DOLARES'!$F$2:$F$2,"SALIDA",'MGZ DOLARES'!$J$2:$J$2,$B24),0)</f>
        <v>0</v>
      </c>
      <c r="F24" s="62">
        <f>IFERROR(SUMIFS('MGZ BAJIO'!$N$70:$N$70,'MGZ BAJIO'!$H$70:$H$70,"SALIDA",'MGZ BAJIO'!$J$70:$J$70,$B24),0)</f>
        <v>0</v>
      </c>
      <c r="G24" s="62">
        <f>IFERROR(SUMIFS('VICTOR BANAMEX'!$N$459:$N$528,'VICTOR BANAMEX'!$H$459:$H$528,"SALIDA",'VICTOR BANAMEX'!$J$459:$J$528,$B24),0)</f>
        <v>0</v>
      </c>
      <c r="H24" s="62">
        <f>IFERROR(SUMIFS('VICTOR BANORTE'!$N$90:$N$98,'VICTOR BANORTE'!$H$90:$H$98,"SALIDA",'VICTOR BANORTE'!$J$90:$J$98,$B24),0)</f>
        <v>0</v>
      </c>
      <c r="I24" s="62">
        <f>IFERROR(SUMIFS(RODRIGO!$N$2:$N$2,RODRIGO!$H$2:$H$2,"SALIDA",RODRIGO!$J$2:$J$2,$B24),0)</f>
        <v>0</v>
      </c>
      <c r="J24" s="62">
        <f>IFERROR(SUMIFS(MOY!$N$64:$N$76,MOY!$H$64:$H$76,"SALIDA",MOY!$J$64:$J$76,$B24),0)</f>
        <v>0</v>
      </c>
      <c r="K24" s="62">
        <f>IFERROR(SUMIFS('NORMA RUTH'!$N$82:$N$85,'NORMA RUTH'!$H$82:$H$85,"SALIDA",'NORMA RUTH'!$J$82:$J$85,$B24),0)</f>
        <v>0</v>
      </c>
      <c r="L24" s="62">
        <f>IFERROR(SUMIFS(VALERIA!$N$58:$N$71,VALERIA!$H$58:$H$71,"SALIDA",VALERIA!$J$58:$J$71,$B24),0)</f>
        <v>0</v>
      </c>
      <c r="M24" s="62">
        <f>IFERROR(SUMIFS('MANUEL BANAMEX'!$N$106:$N$124,'MANUEL BANAMEX'!$H$106:$H$124,"SALIDA",'MANUEL BANAMEX'!$J$106:$J$124,$B24),0)</f>
        <v>0</v>
      </c>
      <c r="N24" s="62">
        <f>IFERROR(SUMIFS(ROBERTO!$N$2:$N$2,ROBERTO!$H$2:$H$2,"SALIDA",ROBERTO!$J$2:$J$2,$B24),0)</f>
        <v>0</v>
      </c>
      <c r="O24" s="62">
        <f>IFERROR(SUMIFS(JUAN!$N$84:$N$87,JUAN!$H$84:$H$87,"SALIDA",JUAN!$J$84:$J$87,$B24),0)</f>
        <v>0</v>
      </c>
      <c r="P24" s="62">
        <f>IFERROR(SUMIFS('NORMA SANCHEZ'!$N$78:$N$81,'NORMA SANCHEZ'!$H$78:$H$81,"SALIDA",'NORMA SANCHEZ'!$J$78:$J$81,$B24),0)</f>
        <v>0</v>
      </c>
      <c r="Q24" s="62">
        <f>IFERROR(SUMIFS('JOSE CARLOS'!$N$78:$N$81,'JOSE CARLOS'!$H$78:$H$81,"SALIDA",'JOSE CARLOS'!$J$78:$J$81,$B24),0)</f>
        <v>0</v>
      </c>
      <c r="R24" s="62">
        <f>IFERROR(SUMIFS('LUIS ENRIQUE '!$N$66:$N$66,'LUIS ENRIQUE '!$H$66:$H$66,"SALIDA",'LUIS ENRIQUE '!$J$66:$J$66,$B24),0)</f>
        <v>0</v>
      </c>
      <c r="S24" s="62">
        <f>IFERROR(SUMIFS(CESARIA!$N$88:$N$91,CESARIA!$H$88:$H$91,"SALIDA",CESARIA!$J$88:$J$91,$B24),0)</f>
        <v>0</v>
      </c>
      <c r="T24" s="62">
        <f>IFERROR(SUMIFS(ALAN!$N$84:$N$91,ALAN!$H$84:$H$91,"SALIDA",ALAN!$J$84:$J$91,$B24),0)</f>
        <v>0</v>
      </c>
      <c r="U24" s="62">
        <f>IFERROR(SUMIFS(ELVIA!$N$67:$N$73,ELVIA!$H$67:$H$73,"SALIDA",ELVIA!$J$67:$J$73,$B24),0)</f>
        <v>0</v>
      </c>
      <c r="V24" s="62">
        <f>IFERROR(SUMIFS(CAJA!$N$5283:$N$5911,CAJA!$H$5283:$H$5911,"SALIDA",CAJA!$J$5283:$J$5911,$B24),0)</f>
        <v>0</v>
      </c>
      <c r="W24" s="62">
        <f>IFERROR(SUMIFS('CAJA TIGRES'!$N$1434:$N$1637,'CAJA TIGRES'!$H$1434:$H$1637,"SALIDA",'CAJA TIGRES'!$J$1434:$J$1637,$B24),0)</f>
        <v>0</v>
      </c>
      <c r="X24" s="62">
        <f>IFERROR(SUMIFS(RESERVA!$N$14:$N$14,RESERVA!$H$14:$H$14,"SALIDA",RESERVA!$J$14:$J$14,$B24),0)</f>
        <v>0</v>
      </c>
      <c r="Y24" s="96">
        <f t="shared" si="10"/>
        <v>0</v>
      </c>
      <c r="Z24" s="96">
        <f>Y24+'AGO25'!Z24</f>
        <v>180051.3</v>
      </c>
    </row>
    <row r="25" spans="1:26" x14ac:dyDescent="0.3">
      <c r="A25">
        <v>4.4000000000000004</v>
      </c>
      <c r="B25" s="60" t="s">
        <v>73</v>
      </c>
      <c r="C25" s="146">
        <f>IFERROR(SUMIFS('MGZ121'!$N$1195:$N$1374,'MGZ121'!H$1195:H$1374,"SALIDA",'MGZ121'!$J$1195:$J$1374,$B25),0)</f>
        <v>26580</v>
      </c>
      <c r="D25" s="62">
        <f>IFERROR(SUMIFS('MGZ BBVA'!$N$1146:$N$1351,'MGZ BBVA'!$H$1146:$H$1351,"SALIDA",'MGZ BBVA'!$J$1146:$J$1351,$B25),0)</f>
        <v>69781.25</v>
      </c>
      <c r="E25" s="62">
        <f>IFERROR(SUMIFS('MGZ DOLARES'!$N$2:$N$2,'MGZ DOLARES'!$F$2:$F$2,"SALIDA",'MGZ DOLARES'!$J$2:$J$2,$B25),0)</f>
        <v>0</v>
      </c>
      <c r="F25" s="62">
        <f>IFERROR(SUMIFS('MGZ BAJIO'!$N$70:$N$70,'MGZ BAJIO'!$H$70:$H$70,"SALIDA",'MGZ BAJIO'!$J$70:$J$70,$B25),0)</f>
        <v>0</v>
      </c>
      <c r="G25" s="62">
        <f>IFERROR(SUMIFS('VICTOR BANAMEX'!$N$459:$N$528,'VICTOR BANAMEX'!$H$459:$H$528,"SALIDA",'VICTOR BANAMEX'!$J$459:$J$528,$B25),0)</f>
        <v>0</v>
      </c>
      <c r="H25" s="62">
        <f>IFERROR(SUMIFS('VICTOR BANORTE'!$N$90:$N$98,'VICTOR BANORTE'!$H$90:$H$98,"SALIDA",'VICTOR BANORTE'!$J$90:$J$98,$B25),0)</f>
        <v>0</v>
      </c>
      <c r="I25" s="62">
        <f>IFERROR(SUMIFS(RODRIGO!$N$2:$N$2,RODRIGO!$H$2:$H$2,"SALIDA",RODRIGO!$J$2:$J$2,$B25),0)</f>
        <v>0</v>
      </c>
      <c r="J25" s="62">
        <f>IFERROR(SUMIFS(MOY!$N$64:$N$76,MOY!$H$64:$H$76,"SALIDA",MOY!$J$64:$J$76,$B25),0)</f>
        <v>0</v>
      </c>
      <c r="K25" s="62">
        <f>IFERROR(SUMIFS('NORMA RUTH'!$N$82:$N$85,'NORMA RUTH'!$H$82:$H$85,"SALIDA",'NORMA RUTH'!$J$82:$J$85,$B25),0)</f>
        <v>0</v>
      </c>
      <c r="L25" s="62">
        <f>IFERROR(SUMIFS(VALERIA!$N$58:$N$71,VALERIA!$H$58:$H$71,"SALIDA",VALERIA!$J$58:$J$71,$B25),0)</f>
        <v>0</v>
      </c>
      <c r="M25" s="62">
        <f>IFERROR(SUMIFS('MANUEL BANAMEX'!$N$106:$N$124,'MANUEL BANAMEX'!$H$106:$H$124,"SALIDA",'MANUEL BANAMEX'!$J$106:$J$124,$B25),0)</f>
        <v>0</v>
      </c>
      <c r="N25" s="62">
        <f>IFERROR(SUMIFS(ROBERTO!$N$2:$N$2,ROBERTO!$H$2:$H$2,"SALIDA",ROBERTO!$J$2:$J$2,$B25),0)</f>
        <v>0</v>
      </c>
      <c r="O25" s="62">
        <f>IFERROR(SUMIFS(JUAN!$N$84:$N$87,JUAN!$H$84:$H$87,"SALIDA",JUAN!$J$84:$J$87,$B25),0)</f>
        <v>0</v>
      </c>
      <c r="P25" s="62">
        <f>IFERROR(SUMIFS('NORMA SANCHEZ'!$N$78:$N$81,'NORMA SANCHEZ'!$H$78:$H$81,"SALIDA",'NORMA SANCHEZ'!$J$78:$J$81,$B25),0)</f>
        <v>0</v>
      </c>
      <c r="Q25" s="62">
        <f>IFERROR(SUMIFS('JOSE CARLOS'!$N$78:$N$81,'JOSE CARLOS'!$H$78:$H$81,"SALIDA",'JOSE CARLOS'!$J$78:$J$81,$B25),0)</f>
        <v>0</v>
      </c>
      <c r="R25" s="62">
        <f>IFERROR(SUMIFS('LUIS ENRIQUE '!$N$66:$N$66,'LUIS ENRIQUE '!$H$66:$H$66,"SALIDA",'LUIS ENRIQUE '!$J$66:$J$66,$B25),0)</f>
        <v>0</v>
      </c>
      <c r="S25" s="62">
        <f>IFERROR(SUMIFS(CESARIA!$N$88:$N$91,CESARIA!$H$88:$H$91,"SALIDA",CESARIA!$J$88:$J$91,$B25),0)</f>
        <v>0</v>
      </c>
      <c r="T25" s="62">
        <f>IFERROR(SUMIFS(ALAN!$N$84:$N$91,ALAN!$H$84:$H$91,"SALIDA",ALAN!$J$84:$J$91,$B25),0)</f>
        <v>0</v>
      </c>
      <c r="U25" s="62">
        <f>IFERROR(SUMIFS(ELVIA!$N$67:$N$73,ELVIA!$H$67:$H$73,"SALIDA",ELVIA!$J$67:$J$73,$B25),0)</f>
        <v>0</v>
      </c>
      <c r="V25" s="146">
        <f>IFERROR(SUMIFS(CAJA!$N$5283:$N$5911,CAJA!$H$5283:$H$5911,"SALIDA",CAJA!$J$5283:$J$5911,$B25),0)</f>
        <v>115905.5</v>
      </c>
      <c r="W25" s="62">
        <f>IFERROR(SUMIFS('CAJA TIGRES'!$N$1434:$N$1637,'CAJA TIGRES'!$H$1434:$H$1637,"SALIDA",'CAJA TIGRES'!$J$1434:$J$1637,$B25),0)</f>
        <v>0</v>
      </c>
      <c r="X25" s="62">
        <f>IFERROR(SUMIFS(RESERVA!$N$14:$N$14,RESERVA!$H$14:$H$14,"SALIDA",RESERVA!$J$14:$J$14,$B25),0)</f>
        <v>0</v>
      </c>
      <c r="Y25" s="96">
        <f t="shared" si="10"/>
        <v>212266.75</v>
      </c>
      <c r="Z25" s="96">
        <f>Y25+'AGO25'!Z25</f>
        <v>1551976.7</v>
      </c>
    </row>
    <row r="26" spans="1:26" x14ac:dyDescent="0.3">
      <c r="B26" s="60" t="s">
        <v>117</v>
      </c>
      <c r="C26" s="146">
        <f>IFERROR(SUMIFS('MGZ121'!$N$1195:$N$1374,'MGZ121'!H$1195:H$1374,"SALIDA",'MGZ121'!$J$1195:$J$1374,$B26),0)</f>
        <v>0</v>
      </c>
      <c r="D26" s="62">
        <f>IFERROR(SUMIFS('MGZ BBVA'!$N$1146:$N$1351,'MGZ BBVA'!$H$1146:$H$1351,"SALIDA",'MGZ BBVA'!$J$1146:$J$1351,$B26),0)</f>
        <v>4280.17</v>
      </c>
      <c r="E26" s="62">
        <f>IFERROR(SUMIFS('MGZ DOLARES'!$N$2:$N$2,'MGZ DOLARES'!$F$2:$F$2,"SALIDA",'MGZ DOLARES'!$J$2:$J$2,$B26),0)</f>
        <v>0</v>
      </c>
      <c r="F26" s="62">
        <f>IFERROR(SUMIFS('MGZ BAJIO'!$N$70:$N$70,'MGZ BAJIO'!$H$70:$H$70,"SALIDA",'MGZ BAJIO'!$J$70:$J$70,$B26),0)</f>
        <v>0</v>
      </c>
      <c r="G26" s="62">
        <f>IFERROR(SUMIFS('VICTOR BANAMEX'!$N$459:$N$528,'VICTOR BANAMEX'!$H$459:$H$528,"SALIDA",'VICTOR BANAMEX'!$J$459:$J$528,$B26),0)</f>
        <v>0</v>
      </c>
      <c r="H26" s="62">
        <f>IFERROR(SUMIFS('VICTOR BANORTE'!$N$90:$N$98,'VICTOR BANORTE'!$H$90:$H$98,"SALIDA",'VICTOR BANORTE'!$J$90:$J$98,$B26),0)</f>
        <v>0</v>
      </c>
      <c r="I26" s="62">
        <f>IFERROR(SUMIFS(RODRIGO!$N$2:$N$2,RODRIGO!$H$2:$H$2,"SALIDA",RODRIGO!$J$2:$J$2,$B26),0)</f>
        <v>0</v>
      </c>
      <c r="J26" s="62">
        <f>IFERROR(SUMIFS(MOY!$N$64:$N$76,MOY!$H$64:$H$76,"SALIDA",MOY!$J$64:$J$76,$B26),0)</f>
        <v>0</v>
      </c>
      <c r="K26" s="62">
        <f>IFERROR(SUMIFS('NORMA RUTH'!$N$82:$N$85,'NORMA RUTH'!$H$82:$H$85,"SALIDA",'NORMA RUTH'!$J$82:$J$85,$B26),0)</f>
        <v>0</v>
      </c>
      <c r="L26" s="62">
        <f>IFERROR(SUMIFS(VALERIA!$N$58:$N$71,VALERIA!$H$58:$H$71,"SALIDA",VALERIA!$J$58:$J$71,$B26),0)</f>
        <v>0</v>
      </c>
      <c r="M26" s="62">
        <f>IFERROR(SUMIFS('MANUEL BANAMEX'!$N$106:$N$124,'MANUEL BANAMEX'!$H$106:$H$124,"SALIDA",'MANUEL BANAMEX'!$J$106:$J$124,$B26),0)</f>
        <v>0</v>
      </c>
      <c r="N26" s="62">
        <f>IFERROR(SUMIFS(ROBERTO!$N$2:$N$2,ROBERTO!$H$2:$H$2,"SALIDA",ROBERTO!$J$2:$J$2,$B26),0)</f>
        <v>0</v>
      </c>
      <c r="O26" s="62">
        <f>IFERROR(SUMIFS(JUAN!$N$84:$N$87,JUAN!$H$84:$H$87,"SALIDA",JUAN!$J$84:$J$87,$B26),0)</f>
        <v>0</v>
      </c>
      <c r="P26" s="62">
        <f>IFERROR(SUMIFS('NORMA SANCHEZ'!$N$78:$N$81,'NORMA SANCHEZ'!$H$78:$H$81,"SALIDA",'NORMA SANCHEZ'!$J$78:$J$81,$B26),0)</f>
        <v>0</v>
      </c>
      <c r="Q26" s="62">
        <f>IFERROR(SUMIFS('JOSE CARLOS'!$N$78:$N$81,'JOSE CARLOS'!$H$78:$H$81,"SALIDA",'JOSE CARLOS'!$J$78:$J$81,$B26),0)</f>
        <v>0</v>
      </c>
      <c r="R26" s="62">
        <f>IFERROR(SUMIFS('LUIS ENRIQUE '!$N$66:$N$66,'LUIS ENRIQUE '!$H$66:$H$66,"SALIDA",'LUIS ENRIQUE '!$J$66:$J$66,$B26),0)</f>
        <v>0</v>
      </c>
      <c r="S26" s="62">
        <f>IFERROR(SUMIFS(CESARIA!$N$88:$N$91,CESARIA!$H$88:$H$91,"SALIDA",CESARIA!$J$88:$J$91,$B26),0)</f>
        <v>0</v>
      </c>
      <c r="T26" s="62">
        <f>IFERROR(SUMIFS(ALAN!$N$84:$N$91,ALAN!$H$84:$H$91,"SALIDA",ALAN!$J$84:$J$91,$B26),0)</f>
        <v>0</v>
      </c>
      <c r="U26" s="62">
        <f>IFERROR(SUMIFS(ELVIA!$N$67:$N$73,ELVIA!$H$67:$H$73,"SALIDA",ELVIA!$J$67:$J$73,$B26),0)</f>
        <v>0</v>
      </c>
      <c r="V26" s="62">
        <f>IFERROR(SUMIFS(CAJA!$N$5283:$N$5911,CAJA!$H$5283:$H$5911,"SALIDA",CAJA!$J$5283:$J$5911,$B26),0)</f>
        <v>0</v>
      </c>
      <c r="W26" s="62">
        <f>IFERROR(SUMIFS('CAJA TIGRES'!$N$1434:$N$1637,'CAJA TIGRES'!$H$1434:$H$1637,"SALIDA",'CAJA TIGRES'!$J$1434:$J$1637,$B26),0)</f>
        <v>0</v>
      </c>
      <c r="X26" s="62">
        <f>IFERROR(SUMIFS(RESERVA!$N$14:$N$14,RESERVA!$H$14:$H$14,"SALIDA",RESERVA!$J$14:$J$14,$B26),0)</f>
        <v>0</v>
      </c>
      <c r="Y26" s="96">
        <f t="shared" si="10"/>
        <v>4280.17</v>
      </c>
      <c r="Z26" s="96">
        <f>Y26+'AGO25'!Z26</f>
        <v>1152785.17</v>
      </c>
    </row>
    <row r="27" spans="1:26" x14ac:dyDescent="0.3">
      <c r="B27" s="60" t="s">
        <v>251</v>
      </c>
      <c r="C27" s="146">
        <f>IFERROR(SUMIFS('MGZ121'!$N$1195:$N$1374,'MGZ121'!H$1195:H$1374,"SALIDA",'MGZ121'!$J$1195:$J$1374,$B27),0)</f>
        <v>0</v>
      </c>
      <c r="D27" s="62">
        <f>IFERROR(SUMIFS('MGZ BBVA'!$N$1146:$N$1351,'MGZ BBVA'!$H$1146:$H$1351,"SALIDA",'MGZ BBVA'!$J$1146:$J$1351,$B27),0)</f>
        <v>0</v>
      </c>
      <c r="E27" s="62">
        <f>IFERROR(SUMIFS('MGZ DOLARES'!$N$2:$N$2,'MGZ DOLARES'!$F$2:$F$2,"SALIDA",'MGZ DOLARES'!$J$2:$J$2,$B27),0)</f>
        <v>0</v>
      </c>
      <c r="F27" s="62">
        <f>IFERROR(SUMIFS('MGZ BAJIO'!$N$70:$N$70,'MGZ BAJIO'!$H$70:$H$70,"SALIDA",'MGZ BAJIO'!$J$70:$J$70,$B27),0)</f>
        <v>0</v>
      </c>
      <c r="G27" s="62">
        <f>IFERROR(SUMIFS('VICTOR BANAMEX'!$N$459:$N$528,'VICTOR BANAMEX'!$H$459:$H$528,"SALIDA",'VICTOR BANAMEX'!$J$459:$J$528,$B27),0)</f>
        <v>0</v>
      </c>
      <c r="H27" s="62">
        <f>IFERROR(SUMIFS('VICTOR BANORTE'!$N$90:$N$98,'VICTOR BANORTE'!$H$90:$H$98,"SALIDA",'VICTOR BANORTE'!$J$90:$J$98,$B27),0)</f>
        <v>0</v>
      </c>
      <c r="I27" s="62">
        <f>IFERROR(SUMIFS(RODRIGO!$N$2:$N$2,RODRIGO!$H$2:$H$2,"SALIDA",RODRIGO!$J$2:$J$2,$B27),0)</f>
        <v>0</v>
      </c>
      <c r="J27" s="62">
        <f>IFERROR(SUMIFS(MOY!$N$64:$N$76,MOY!$H$64:$H$76,"SALIDA",MOY!$J$64:$J$76,$B27),0)</f>
        <v>0</v>
      </c>
      <c r="K27" s="62">
        <f>IFERROR(SUMIFS('NORMA RUTH'!$N$82:$N$85,'NORMA RUTH'!$H$82:$H$85,"SALIDA",'NORMA RUTH'!$J$82:$J$85,$B27),0)</f>
        <v>0</v>
      </c>
      <c r="L27" s="62">
        <f>IFERROR(SUMIFS(VALERIA!$N$58:$N$71,VALERIA!$H$58:$H$71,"SALIDA",VALERIA!$J$58:$J$71,$B27),0)</f>
        <v>0</v>
      </c>
      <c r="M27" s="62">
        <f>IFERROR(SUMIFS('MANUEL BANAMEX'!$N$106:$N$124,'MANUEL BANAMEX'!$H$106:$H$124,"SALIDA",'MANUEL BANAMEX'!$J$106:$J$124,$B27),0)</f>
        <v>0</v>
      </c>
      <c r="N27" s="62">
        <f>IFERROR(SUMIFS(ROBERTO!$N$2:$N$2,ROBERTO!$H$2:$H$2,"SALIDA",ROBERTO!$J$2:$J$2,$B27),0)</f>
        <v>0</v>
      </c>
      <c r="O27" s="62">
        <f>IFERROR(SUMIFS(JUAN!$N$84:$N$87,JUAN!$H$84:$H$87,"SALIDA",JUAN!$J$84:$J$87,$B27),0)</f>
        <v>0</v>
      </c>
      <c r="P27" s="62">
        <f>IFERROR(SUMIFS('NORMA SANCHEZ'!$N$78:$N$81,'NORMA SANCHEZ'!$H$78:$H$81,"SALIDA",'NORMA SANCHEZ'!$J$78:$J$81,$B27),0)</f>
        <v>0</v>
      </c>
      <c r="Q27" s="62">
        <f>IFERROR(SUMIFS('JOSE CARLOS'!$N$78:$N$81,'JOSE CARLOS'!$H$78:$H$81,"SALIDA",'JOSE CARLOS'!$J$78:$J$81,$B27),0)</f>
        <v>0</v>
      </c>
      <c r="R27" s="62">
        <f>IFERROR(SUMIFS('LUIS ENRIQUE '!$N$66:$N$66,'LUIS ENRIQUE '!$H$66:$H$66,"SALIDA",'LUIS ENRIQUE '!$J$66:$J$66,$B27),0)</f>
        <v>0</v>
      </c>
      <c r="S27" s="62">
        <f>IFERROR(SUMIFS(CESARIA!$N$88:$N$91,CESARIA!$H$88:$H$91,"SALIDA",CESARIA!$J$88:$J$91,$B27),0)</f>
        <v>0</v>
      </c>
      <c r="T27" s="62">
        <f>IFERROR(SUMIFS(ALAN!$N$84:$N$91,ALAN!$H$84:$H$91,"SALIDA",ALAN!$J$84:$J$91,$B27),0)</f>
        <v>0</v>
      </c>
      <c r="U27" s="62">
        <f>IFERROR(SUMIFS(ELVIA!$N$67:$N$73,ELVIA!$H$67:$H$73,"SALIDA",ELVIA!$J$67:$J$73,$B27),0)</f>
        <v>0</v>
      </c>
      <c r="V27" s="62">
        <f>IFERROR(SUMIFS(CAJA!$N$5283:$N$5911,CAJA!$H$5283:$H$5911,"SALIDA",CAJA!$J$5283:$J$5911,$B27),0)</f>
        <v>0</v>
      </c>
      <c r="W27" s="62">
        <f>IFERROR(SUMIFS('CAJA TIGRES'!$N$1434:$N$1637,'CAJA TIGRES'!$H$1434:$H$1637,"SALIDA",'CAJA TIGRES'!$J$1434:$J$1637,$B27),0)</f>
        <v>0</v>
      </c>
      <c r="X27" s="62">
        <f>IFERROR(SUMIFS(RESERVA!$N$14:$N$14,RESERVA!$H$14:$H$14,"SALIDA",RESERVA!$J$14:$J$14,$B27),0)</f>
        <v>0</v>
      </c>
      <c r="Y27" s="96">
        <f t="shared" si="10"/>
        <v>0</v>
      </c>
      <c r="Z27" s="96">
        <f>Y27+'AGO25'!Z27</f>
        <v>0</v>
      </c>
    </row>
    <row r="28" spans="1:26" x14ac:dyDescent="0.3">
      <c r="B28" s="60" t="s">
        <v>261</v>
      </c>
      <c r="C28" s="146">
        <f>IFERROR(SUMIFS('MGZ121'!$N$1195:$N$1374,'MGZ121'!H$1195:H$1374,"SALIDA",'MGZ121'!$J$1195:$J$1374,$B28),0)</f>
        <v>0</v>
      </c>
      <c r="D28" s="62">
        <f>IFERROR(SUMIFS('MGZ BBVA'!$N$1146:$N$1351,'MGZ BBVA'!$H$1146:$H$1351,"SALIDA",'MGZ BBVA'!$J$1146:$J$1351,$B28),0)</f>
        <v>0</v>
      </c>
      <c r="E28" s="62">
        <f>IFERROR(SUMIFS('MGZ DOLARES'!$N$2:$N$2,'MGZ DOLARES'!$F$2:$F$2,"SALIDA",'MGZ DOLARES'!$J$2:$J$2,$B28),0)</f>
        <v>0</v>
      </c>
      <c r="F28" s="62">
        <f>IFERROR(SUMIFS('MGZ BAJIO'!$N$70:$N$70,'MGZ BAJIO'!$H$70:$H$70,"SALIDA",'MGZ BAJIO'!$J$70:$J$70,$B28),0)</f>
        <v>0</v>
      </c>
      <c r="G28" s="62">
        <f>IFERROR(SUMIFS('VICTOR BANAMEX'!$N$459:$N$528,'VICTOR BANAMEX'!$H$459:$H$528,"SALIDA",'VICTOR BANAMEX'!$J$459:$J$528,$B28),0)</f>
        <v>0</v>
      </c>
      <c r="H28" s="62">
        <f>IFERROR(SUMIFS('VICTOR BANORTE'!$N$90:$N$98,'VICTOR BANORTE'!$H$90:$H$98,"SALIDA",'VICTOR BANORTE'!$J$90:$J$98,$B28),0)</f>
        <v>0</v>
      </c>
      <c r="I28" s="62">
        <f>IFERROR(SUMIFS(RODRIGO!$N$2:$N$2,RODRIGO!$H$2:$H$2,"SALIDA",RODRIGO!$J$2:$J$2,$B28),0)</f>
        <v>0</v>
      </c>
      <c r="J28" s="62">
        <f>IFERROR(SUMIFS(MOY!$N$64:$N$76,MOY!$H$64:$H$76,"SALIDA",MOY!$J$64:$J$76,$B28),0)</f>
        <v>0</v>
      </c>
      <c r="K28" s="62">
        <f>IFERROR(SUMIFS('NORMA RUTH'!$N$82:$N$85,'NORMA RUTH'!$H$82:$H$85,"SALIDA",'NORMA RUTH'!$J$82:$J$85,$B28),0)</f>
        <v>0</v>
      </c>
      <c r="L28" s="62">
        <f>IFERROR(SUMIFS(VALERIA!$N$58:$N$71,VALERIA!$H$58:$H$71,"SALIDA",VALERIA!$J$58:$J$71,$B28),0)</f>
        <v>0</v>
      </c>
      <c r="M28" s="62">
        <f>IFERROR(SUMIFS('MANUEL BANAMEX'!$N$106:$N$124,'MANUEL BANAMEX'!$H$106:$H$124,"SALIDA",'MANUEL BANAMEX'!$J$106:$J$124,$B28),0)</f>
        <v>0</v>
      </c>
      <c r="N28" s="62">
        <f>IFERROR(SUMIFS(ROBERTO!$N$2:$N$2,ROBERTO!$H$2:$H$2,"SALIDA",ROBERTO!$J$2:$J$2,$B28),0)</f>
        <v>0</v>
      </c>
      <c r="O28" s="62">
        <f>IFERROR(SUMIFS(JUAN!$N$84:$N$87,JUAN!$H$84:$H$87,"SALIDA",JUAN!$J$84:$J$87,$B28),0)</f>
        <v>0</v>
      </c>
      <c r="P28" s="62">
        <f>IFERROR(SUMIFS('NORMA SANCHEZ'!$N$78:$N$81,'NORMA SANCHEZ'!$H$78:$H$81,"SALIDA",'NORMA SANCHEZ'!$J$78:$J$81,$B28),0)</f>
        <v>0</v>
      </c>
      <c r="Q28" s="62">
        <f>IFERROR(SUMIFS('JOSE CARLOS'!$N$78:$N$81,'JOSE CARLOS'!$H$78:$H$81,"SALIDA",'JOSE CARLOS'!$J$78:$J$81,$B28),0)</f>
        <v>0</v>
      </c>
      <c r="R28" s="62">
        <f>IFERROR(SUMIFS('LUIS ENRIQUE '!$N$66:$N$66,'LUIS ENRIQUE '!$H$66:$H$66,"SALIDA",'LUIS ENRIQUE '!$J$66:$J$66,$B28),0)</f>
        <v>0</v>
      </c>
      <c r="S28" s="62">
        <f>IFERROR(SUMIFS(CESARIA!$N$88:$N$91,CESARIA!$H$88:$H$91,"SALIDA",CESARIA!$J$88:$J$91,$B28),0)</f>
        <v>0</v>
      </c>
      <c r="T28" s="62">
        <f>IFERROR(SUMIFS(ALAN!$N$84:$N$91,ALAN!$H$84:$H$91,"SALIDA",ALAN!$J$84:$J$91,$B28),0)</f>
        <v>0</v>
      </c>
      <c r="U28" s="62">
        <f>IFERROR(SUMIFS(ELVIA!$N$67:$N$73,ELVIA!$H$67:$H$73,"SALIDA",ELVIA!$J$67:$J$73,$B28),0)</f>
        <v>0</v>
      </c>
      <c r="V28" s="62">
        <f>IFERROR(SUMIFS(CAJA!$N$5283:$N$5911,CAJA!$H$5283:$H$5911,"SALIDA",CAJA!$J$5283:$J$5911,$B28),0)</f>
        <v>49000</v>
      </c>
      <c r="W28" s="62">
        <f>IFERROR(SUMIFS('CAJA TIGRES'!$N$1434:$N$1637,'CAJA TIGRES'!$H$1434:$H$1637,"SALIDA",'CAJA TIGRES'!$J$1434:$J$1637,$B28),0)</f>
        <v>0</v>
      </c>
      <c r="X28" s="62">
        <f>IFERROR(SUMIFS(RESERVA!$N$14:$N$14,RESERVA!$H$14:$H$14,"SALIDA",RESERVA!$J$14:$J$14,$B28),0)</f>
        <v>0</v>
      </c>
      <c r="Y28" s="96">
        <f t="shared" si="10"/>
        <v>49000</v>
      </c>
      <c r="Z28" s="96">
        <f>Y28+'AGO25'!Z28</f>
        <v>567800</v>
      </c>
    </row>
    <row r="29" spans="1:26" x14ac:dyDescent="0.3">
      <c r="A29">
        <v>5</v>
      </c>
      <c r="B29" s="68" t="s">
        <v>103</v>
      </c>
      <c r="C29" s="128">
        <f>SUM(C30:C48)</f>
        <v>432760.75</v>
      </c>
      <c r="D29" s="128">
        <f t="shared" ref="D29" si="11">SUM(D30:D48)</f>
        <v>1044979.54</v>
      </c>
      <c r="E29" s="128">
        <f t="shared" ref="E29:Z29" si="12">SUM(E30:E48)</f>
        <v>0</v>
      </c>
      <c r="F29" s="128">
        <f t="shared" si="12"/>
        <v>0</v>
      </c>
      <c r="G29" s="128">
        <f t="shared" si="12"/>
        <v>133526.24</v>
      </c>
      <c r="H29" s="128">
        <f t="shared" si="12"/>
        <v>0</v>
      </c>
      <c r="I29" s="135">
        <f t="shared" si="12"/>
        <v>0</v>
      </c>
      <c r="J29" s="135">
        <f t="shared" si="12"/>
        <v>0</v>
      </c>
      <c r="K29" s="128">
        <f t="shared" si="12"/>
        <v>0</v>
      </c>
      <c r="L29" s="128">
        <f t="shared" si="12"/>
        <v>0</v>
      </c>
      <c r="M29" s="128">
        <f t="shared" si="12"/>
        <v>35</v>
      </c>
      <c r="N29" s="135">
        <f t="shared" si="12"/>
        <v>0</v>
      </c>
      <c r="O29" s="128">
        <f t="shared" si="12"/>
        <v>0</v>
      </c>
      <c r="P29" s="135">
        <f t="shared" si="12"/>
        <v>0</v>
      </c>
      <c r="Q29" s="128">
        <f t="shared" si="12"/>
        <v>0</v>
      </c>
      <c r="R29" s="135">
        <f t="shared" si="12"/>
        <v>0</v>
      </c>
      <c r="S29" s="135">
        <f t="shared" si="12"/>
        <v>0</v>
      </c>
      <c r="T29" s="135">
        <f t="shared" si="12"/>
        <v>0</v>
      </c>
      <c r="U29" s="135">
        <f>SUM(U30:U48)</f>
        <v>0</v>
      </c>
      <c r="V29" s="128">
        <f t="shared" si="12"/>
        <v>572839</v>
      </c>
      <c r="W29" s="128">
        <f t="shared" si="12"/>
        <v>127451</v>
      </c>
      <c r="X29" s="128">
        <f t="shared" si="12"/>
        <v>0</v>
      </c>
      <c r="Y29" s="128">
        <f t="shared" si="12"/>
        <v>2311591.5300000003</v>
      </c>
      <c r="Z29" s="128">
        <f t="shared" si="12"/>
        <v>19085516.132806733</v>
      </c>
    </row>
    <row r="30" spans="1:26" x14ac:dyDescent="0.3">
      <c r="A30">
        <v>5.0999999999999996</v>
      </c>
      <c r="B30" s="60" t="s">
        <v>92</v>
      </c>
      <c r="C30" s="146">
        <f>IFERROR(SUMIFS('MGZ121'!$N$1195:$N$1374,'MGZ121'!H$1195:H$1374,"SALIDA",'MGZ121'!$J$1195:$J$1374,$B30),0)</f>
        <v>0</v>
      </c>
      <c r="D30" s="62">
        <f>IFERROR(SUMIFS('MGZ BBVA'!$N$1146:$N$1351,'MGZ BBVA'!$H$1146:$H$1351,"SALIDA",'MGZ BBVA'!$J$1146:$J$1351,$B30),0)</f>
        <v>38309</v>
      </c>
      <c r="E30" s="62">
        <f>IFERROR(SUMIFS('MGZ DOLARES'!$N$2:$N$2,'MGZ DOLARES'!$F$2:$F$2,"SALIDA",'MGZ DOLARES'!$J$2:$J$2,$B30),0)</f>
        <v>0</v>
      </c>
      <c r="F30" s="62">
        <f>IFERROR(SUMIFS('MGZ BAJIO'!$N$70:$N$70,'MGZ BAJIO'!$H$70:$H$70,"SALIDA",'MGZ BAJIO'!$J$70:$J$70,$B30),0)</f>
        <v>0</v>
      </c>
      <c r="G30" s="62">
        <f>IFERROR(SUMIFS('VICTOR BANAMEX'!$N$459:$N$528,'VICTOR BANAMEX'!$H$459:$H$528,"SALIDA",'VICTOR BANAMEX'!$J$459:$J$528,$B30),0)</f>
        <v>0</v>
      </c>
      <c r="H30" s="62">
        <f>IFERROR(SUMIFS('VICTOR BANORTE'!$N$90:$N$98,'VICTOR BANORTE'!$H$90:$H$98,"SALIDA",'VICTOR BANORTE'!$J$90:$J$98,$B30),0)</f>
        <v>0</v>
      </c>
      <c r="I30" s="62">
        <f>IFERROR(SUMIFS(RODRIGO!$N$2:$N$2,RODRIGO!$H$2:$H$2,"SALIDA",RODRIGO!$J$2:$J$2,$B30),0)</f>
        <v>0</v>
      </c>
      <c r="J30" s="62">
        <f>IFERROR(SUMIFS(MOY!$N$64:$N$76,MOY!$H$64:$H$76,"SALIDA",MOY!$J$64:$J$76,$B30),0)</f>
        <v>0</v>
      </c>
      <c r="K30" s="62">
        <f>IFERROR(SUMIFS('NORMA RUTH'!$N$82:$N$85,'NORMA RUTH'!$H$82:$H$85,"SALIDA",'NORMA RUTH'!$J$82:$J$85,$B30),0)</f>
        <v>0</v>
      </c>
      <c r="L30" s="62">
        <f>IFERROR(SUMIFS(VALERIA!$N$58:$N$71,VALERIA!$H$58:$H$71,"SALIDA",VALERIA!$J$58:$J$71,$B30),0)</f>
        <v>0</v>
      </c>
      <c r="M30" s="62">
        <f>IFERROR(SUMIFS('MANUEL BANAMEX'!$N$106:$N$124,'MANUEL BANAMEX'!$H$106:$H$124,"SALIDA",'MANUEL BANAMEX'!$J$106:$J$124,$B30),0)</f>
        <v>0</v>
      </c>
      <c r="N30" s="62">
        <f>IFERROR(SUMIFS(ROBERTO!$N$2:$N$2,ROBERTO!$H$2:$H$2,"SALIDA",ROBERTO!$J$2:$J$2,$B30),0)</f>
        <v>0</v>
      </c>
      <c r="O30" s="62">
        <f>IFERROR(SUMIFS(JUAN!$N$84:$N$87,JUAN!$H$84:$H$87,"SALIDA",JUAN!$J$84:$J$87,$B30),0)</f>
        <v>0</v>
      </c>
      <c r="P30" s="62">
        <f>IFERROR(SUMIFS('NORMA SANCHEZ'!$N$78:$N$81,'NORMA SANCHEZ'!$H$78:$H$81,"SALIDA",'NORMA SANCHEZ'!$J$78:$J$81,$B30),0)</f>
        <v>0</v>
      </c>
      <c r="Q30" s="62">
        <f>IFERROR(SUMIFS('JOSE CARLOS'!$N$78:$N$81,'JOSE CARLOS'!$H$78:$H$81,"SALIDA",'JOSE CARLOS'!$J$78:$J$81,$B30),0)</f>
        <v>0</v>
      </c>
      <c r="R30" s="62">
        <f>IFERROR(SUMIFS('LUIS ENRIQUE '!$N$66:$N$66,'LUIS ENRIQUE '!$H$66:$H$66,"SALIDA",'LUIS ENRIQUE '!$J$66:$J$66,$B30),0)</f>
        <v>0</v>
      </c>
      <c r="S30" s="62">
        <f>IFERROR(SUMIFS(CESARIA!$N$88:$N$91,CESARIA!$H$88:$H$91,"SALIDA",CESARIA!$J$88:$J$91,$B30),0)</f>
        <v>0</v>
      </c>
      <c r="T30" s="62">
        <f>IFERROR(SUMIFS(ALAN!$N$84:$N$91,ALAN!$H$84:$H$91,"SALIDA",ALAN!$J$84:$J$91,$B30),0)</f>
        <v>0</v>
      </c>
      <c r="U30" s="62">
        <f>IFERROR(SUMIFS(ELVIA!$N$67:$N$73,ELVIA!$H$67:$H$73,"SALIDA",ELVIA!$J$67:$J$73,$B30),0)</f>
        <v>0</v>
      </c>
      <c r="V30" s="146">
        <f>IFERROR(SUMIFS(CAJA!$N$5283:$N$5911,CAJA!$H$5283:$H$5911,"SALIDA",CAJA!$J$5283:$J$5911,$B30),0)</f>
        <v>100885</v>
      </c>
      <c r="W30" s="62">
        <f>IFERROR(SUMIFS('CAJA TIGRES'!$N$1434:$N$1637,'CAJA TIGRES'!$H$1434:$H$1637,"SALIDA",'CAJA TIGRES'!$J$1434:$J$1637,$B30),0)</f>
        <v>3200</v>
      </c>
      <c r="X30" s="62">
        <f>IFERROR(SUMIFS(RESERVA!$N$14:$N$14,RESERVA!$H$14:$H$14,"SALIDA",RESERVA!$J$14:$J$14,$B30),0)</f>
        <v>0</v>
      </c>
      <c r="Y30" s="96">
        <f t="shared" ref="Y30:Y48" si="13">SUM(C30:X30)</f>
        <v>142394</v>
      </c>
      <c r="Z30" s="96">
        <f>Y30+'AGO25'!Z30</f>
        <v>1559841.92</v>
      </c>
    </row>
    <row r="31" spans="1:26" ht="27.6" x14ac:dyDescent="0.3">
      <c r="A31">
        <v>5.2</v>
      </c>
      <c r="B31" s="61" t="s">
        <v>93</v>
      </c>
      <c r="C31" s="146">
        <f>IFERROR(SUMIFS('MGZ121'!$N$1195:$N$1374,'MGZ121'!H$1195:H$1374,"SALIDA",'MGZ121'!$J$1195:$J$1374,$B31),0)</f>
        <v>136282</v>
      </c>
      <c r="D31" s="62">
        <f>IFERROR(SUMIFS('MGZ BBVA'!$N$1146:$N$1351,'MGZ BBVA'!$H$1146:$H$1351,"SALIDA",'MGZ BBVA'!$J$1146:$J$1351,$B31),0)</f>
        <v>65386.369999999995</v>
      </c>
      <c r="E31" s="62">
        <f>IFERROR(SUMIFS('MGZ DOLARES'!$N$2:$N$2,'MGZ DOLARES'!$F$2:$F$2,"SALIDA",'MGZ DOLARES'!$J$2:$J$2,$B31),0)</f>
        <v>0</v>
      </c>
      <c r="F31" s="62">
        <f>IFERROR(SUMIFS('MGZ BAJIO'!$N$70:$N$70,'MGZ BAJIO'!$H$70:$H$70,"SALIDA",'MGZ BAJIO'!$J$70:$J$70,$B31),0)</f>
        <v>0</v>
      </c>
      <c r="G31" s="62">
        <f>IFERROR(SUMIFS('VICTOR BANAMEX'!$N$459:$N$528,'VICTOR BANAMEX'!$H$459:$H$528,"SALIDA",'VICTOR BANAMEX'!$J$459:$J$528,$B31),0)</f>
        <v>0</v>
      </c>
      <c r="H31" s="62">
        <f>IFERROR(SUMIFS('VICTOR BANORTE'!$N$90:$N$98,'VICTOR BANORTE'!$H$90:$H$98,"SALIDA",'VICTOR BANORTE'!$J$90:$J$98,$B31),0)</f>
        <v>0</v>
      </c>
      <c r="I31" s="62">
        <f>IFERROR(SUMIFS(RODRIGO!$N$2:$N$2,RODRIGO!$H$2:$H$2,"SALIDA",RODRIGO!$J$2:$J$2,$B31),0)</f>
        <v>0</v>
      </c>
      <c r="J31" s="62">
        <f>IFERROR(SUMIFS(MOY!$N$64:$N$76,MOY!$H$64:$H$76,"SALIDA",MOY!$J$64:$J$76,$B31),0)</f>
        <v>0</v>
      </c>
      <c r="K31" s="62">
        <f>IFERROR(SUMIFS('NORMA RUTH'!$N$82:$N$85,'NORMA RUTH'!$H$82:$H$85,"SALIDA",'NORMA RUTH'!$J$82:$J$85,$B31),0)</f>
        <v>0</v>
      </c>
      <c r="L31" s="62">
        <f>IFERROR(SUMIFS(VALERIA!$N$58:$N$71,VALERIA!$H$58:$H$71,"SALIDA",VALERIA!$J$58:$J$71,$B31),0)</f>
        <v>0</v>
      </c>
      <c r="M31" s="62">
        <f>IFERROR(SUMIFS('MANUEL BANAMEX'!$N$106:$N$124,'MANUEL BANAMEX'!$H$106:$H$124,"SALIDA",'MANUEL BANAMEX'!$J$106:$J$124,$B31),0)</f>
        <v>0</v>
      </c>
      <c r="N31" s="62">
        <f>IFERROR(SUMIFS(ROBERTO!$N$2:$N$2,ROBERTO!$H$2:$H$2,"SALIDA",ROBERTO!$J$2:$J$2,$B31),0)</f>
        <v>0</v>
      </c>
      <c r="O31" s="62">
        <f>IFERROR(SUMIFS(JUAN!$N$84:$N$87,JUAN!$H$84:$H$87,"SALIDA",JUAN!$J$84:$J$87,$B31),0)</f>
        <v>0</v>
      </c>
      <c r="P31" s="62">
        <f>IFERROR(SUMIFS('NORMA SANCHEZ'!$N$78:$N$81,'NORMA SANCHEZ'!$H$78:$H$81,"SALIDA",'NORMA SANCHEZ'!$J$78:$J$81,$B31),0)</f>
        <v>0</v>
      </c>
      <c r="Q31" s="62">
        <f>IFERROR(SUMIFS('JOSE CARLOS'!$N$78:$N$81,'JOSE CARLOS'!$H$78:$H$81,"SALIDA",'JOSE CARLOS'!$J$78:$J$81,$B31),0)</f>
        <v>0</v>
      </c>
      <c r="R31" s="62">
        <f>IFERROR(SUMIFS('LUIS ENRIQUE '!$N$66:$N$66,'LUIS ENRIQUE '!$H$66:$H$66,"SALIDA",'LUIS ENRIQUE '!$J$66:$J$66,$B31),0)</f>
        <v>0</v>
      </c>
      <c r="S31" s="62">
        <f>IFERROR(SUMIFS(CESARIA!$N$88:$N$91,CESARIA!$H$88:$H$91,"SALIDA",CESARIA!$J$88:$J$91,$B31),0)</f>
        <v>0</v>
      </c>
      <c r="T31" s="62">
        <f>IFERROR(SUMIFS(ALAN!$N$84:$N$91,ALAN!$H$84:$H$91,"SALIDA",ALAN!$J$84:$J$91,$B31),0)</f>
        <v>0</v>
      </c>
      <c r="U31" s="62">
        <f>IFERROR(SUMIFS(ELVIA!$N$67:$N$73,ELVIA!$H$67:$H$73,"SALIDA",ELVIA!$J$67:$J$73,$B31),0)</f>
        <v>0</v>
      </c>
      <c r="V31" s="146">
        <f>IFERROR(SUMIFS(CAJA!$N$5283:$N$5911,CAJA!$H$5283:$H$5911,"SALIDA",CAJA!$J$5283:$J$5911,$B31),0)</f>
        <v>98916</v>
      </c>
      <c r="W31" s="62">
        <f>IFERROR(SUMIFS('CAJA TIGRES'!$N$1434:$N$1637,'CAJA TIGRES'!$H$1434:$H$1637,"SALIDA",'CAJA TIGRES'!$J$1434:$J$1637,$B31),0)</f>
        <v>0</v>
      </c>
      <c r="X31" s="62">
        <f>IFERROR(SUMIFS(RESERVA!$N$14:$N$14,RESERVA!$H$14:$H$14,"SALIDA",RESERVA!$J$14:$J$14,$B31),0)</f>
        <v>0</v>
      </c>
      <c r="Y31" s="96">
        <f t="shared" si="13"/>
        <v>300584.37</v>
      </c>
      <c r="Z31" s="96">
        <f>Y31+'AGO25'!Z31</f>
        <v>1668947.7200000002</v>
      </c>
    </row>
    <row r="32" spans="1:26" x14ac:dyDescent="0.3">
      <c r="A32">
        <v>5.3</v>
      </c>
      <c r="B32" s="60" t="s">
        <v>94</v>
      </c>
      <c r="C32" s="146">
        <f>IFERROR(SUMIFS('MGZ121'!$N$1195:$N$1374,'MGZ121'!H$1195:H$1374,"SALIDA",'MGZ121'!$J$1195:$J$1374,$B32),0)</f>
        <v>237849.19</v>
      </c>
      <c r="D32" s="62">
        <f>IFERROR(SUMIFS('MGZ BBVA'!$N$1146:$N$1351,'MGZ BBVA'!$H$1146:$H$1351,"SALIDA",'MGZ BBVA'!$J$1146:$J$1351,$B32),0)</f>
        <v>505527.98</v>
      </c>
      <c r="E32" s="62">
        <f>IFERROR(SUMIFS('MGZ DOLARES'!$N$2:$N$2,'MGZ DOLARES'!$F$2:$F$2,"SALIDA",'MGZ DOLARES'!$J$2:$J$2,$B32),0)</f>
        <v>0</v>
      </c>
      <c r="F32" s="62">
        <f>IFERROR(SUMIFS('MGZ BAJIO'!$N$70:$N$70,'MGZ BAJIO'!$H$70:$H$70,"SALIDA",'MGZ BAJIO'!$J$70:$J$70,$B32),0)</f>
        <v>0</v>
      </c>
      <c r="G32" s="62">
        <f>IFERROR(SUMIFS('VICTOR BANAMEX'!$N$459:$N$528,'VICTOR BANAMEX'!$H$459:$H$528,"SALIDA",'VICTOR BANAMEX'!$J$459:$J$528,$B32),0)</f>
        <v>0</v>
      </c>
      <c r="H32" s="62">
        <f>IFERROR(SUMIFS('VICTOR BANORTE'!$N$90:$N$98,'VICTOR BANORTE'!$H$90:$H$98,"SALIDA",'VICTOR BANORTE'!$J$90:$J$98,$B32),0)</f>
        <v>0</v>
      </c>
      <c r="I32" s="62">
        <f>IFERROR(SUMIFS(RODRIGO!$N$2:$N$2,RODRIGO!$H$2:$H$2,"SALIDA",RODRIGO!$J$2:$J$2,$B32),0)</f>
        <v>0</v>
      </c>
      <c r="J32" s="62">
        <f>IFERROR(SUMIFS(MOY!$N$64:$N$76,MOY!$H$64:$H$76,"SALIDA",MOY!$J$64:$J$76,$B32),0)</f>
        <v>0</v>
      </c>
      <c r="K32" s="62">
        <f>IFERROR(SUMIFS('NORMA RUTH'!$N$82:$N$85,'NORMA RUTH'!$H$82:$H$85,"SALIDA",'NORMA RUTH'!$J$82:$J$85,$B32),0)</f>
        <v>0</v>
      </c>
      <c r="L32" s="62">
        <f>IFERROR(SUMIFS(VALERIA!$N$58:$N$71,VALERIA!$H$58:$H$71,"SALIDA",VALERIA!$J$58:$J$71,$B32),0)</f>
        <v>0</v>
      </c>
      <c r="M32" s="62">
        <f>IFERROR(SUMIFS('MANUEL BANAMEX'!$N$106:$N$124,'MANUEL BANAMEX'!$H$106:$H$124,"SALIDA",'MANUEL BANAMEX'!$J$106:$J$124,$B32),0)</f>
        <v>0</v>
      </c>
      <c r="N32" s="62">
        <f>IFERROR(SUMIFS(ROBERTO!$N$2:$N$2,ROBERTO!$H$2:$H$2,"SALIDA",ROBERTO!$J$2:$J$2,$B32),0)</f>
        <v>0</v>
      </c>
      <c r="O32" s="62">
        <f>IFERROR(SUMIFS(JUAN!$N$84:$N$87,JUAN!$H$84:$H$87,"SALIDA",JUAN!$J$84:$J$87,$B32),0)</f>
        <v>0</v>
      </c>
      <c r="P32" s="62">
        <f>IFERROR(SUMIFS('NORMA SANCHEZ'!$N$78:$N$81,'NORMA SANCHEZ'!$H$78:$H$81,"SALIDA",'NORMA SANCHEZ'!$J$78:$J$81,$B32),0)</f>
        <v>0</v>
      </c>
      <c r="Q32" s="62">
        <f>IFERROR(SUMIFS('JOSE CARLOS'!$N$78:$N$81,'JOSE CARLOS'!$H$78:$H$81,"SALIDA",'JOSE CARLOS'!$J$78:$J$81,$B32),0)</f>
        <v>0</v>
      </c>
      <c r="R32" s="62">
        <f>IFERROR(SUMIFS('LUIS ENRIQUE '!$N$66:$N$66,'LUIS ENRIQUE '!$H$66:$H$66,"SALIDA",'LUIS ENRIQUE '!$J$66:$J$66,$B32),0)</f>
        <v>0</v>
      </c>
      <c r="S32" s="62">
        <f>IFERROR(SUMIFS(CESARIA!$N$88:$N$91,CESARIA!$H$88:$H$91,"SALIDA",CESARIA!$J$88:$J$91,$B32),0)</f>
        <v>0</v>
      </c>
      <c r="T32" s="62">
        <f>IFERROR(SUMIFS(ALAN!$N$84:$N$91,ALAN!$H$84:$H$91,"SALIDA",ALAN!$J$84:$J$91,$B32),0)</f>
        <v>0</v>
      </c>
      <c r="U32" s="62">
        <f>IFERROR(SUMIFS(ELVIA!$N$67:$N$73,ELVIA!$H$67:$H$73,"SALIDA",ELVIA!$J$67:$J$73,$B32),0)</f>
        <v>0</v>
      </c>
      <c r="V32" s="146">
        <f>IFERROR(SUMIFS(CAJA!$N$5283:$N$5911,CAJA!$H$5283:$H$5911,"SALIDA",CAJA!$J$5283:$J$5911,$B32),0)</f>
        <v>250</v>
      </c>
      <c r="W32" s="62">
        <f>IFERROR(SUMIFS('CAJA TIGRES'!$N$1434:$N$1637,'CAJA TIGRES'!$H$1434:$H$1637,"SALIDA",'CAJA TIGRES'!$J$1434:$J$1637,$B32),0)</f>
        <v>6400</v>
      </c>
      <c r="X32" s="62">
        <f>IFERROR(SUMIFS(RESERVA!$N$14:$N$14,RESERVA!$H$14:$H$14,"SALIDA",RESERVA!$J$14:$J$14,$B32),0)</f>
        <v>0</v>
      </c>
      <c r="Y32" s="96">
        <f t="shared" si="13"/>
        <v>750027.16999999993</v>
      </c>
      <c r="Z32" s="96">
        <f>Y32+'AGO25'!Z32</f>
        <v>5907124.620000001</v>
      </c>
    </row>
    <row r="33" spans="1:27" x14ac:dyDescent="0.3">
      <c r="A33">
        <v>5.4</v>
      </c>
      <c r="B33" s="60" t="s">
        <v>95</v>
      </c>
      <c r="C33" s="146">
        <f>IFERROR(SUMIFS('MGZ121'!$N$1195:$N$1374,'MGZ121'!H$1195:H$1374,"SALIDA",'MGZ121'!$J$1195:$J$1374,$B33),0)</f>
        <v>44663.5</v>
      </c>
      <c r="D33" s="62">
        <f>IFERROR(SUMIFS('MGZ BBVA'!$N$1146:$N$1351,'MGZ BBVA'!$H$1146:$H$1351,"SALIDA",'MGZ BBVA'!$J$1146:$J$1351,$B33),0)</f>
        <v>38855.799999999996</v>
      </c>
      <c r="E33" s="62">
        <f>IFERROR(SUMIFS('MGZ DOLARES'!$N$2:$N$2,'MGZ DOLARES'!$F$2:$F$2,"SALIDA",'MGZ DOLARES'!$J$2:$J$2,$B33),0)</f>
        <v>0</v>
      </c>
      <c r="F33" s="62">
        <f>IFERROR(SUMIFS('MGZ BAJIO'!$N$70:$N$70,'MGZ BAJIO'!$H$70:$H$70,"SALIDA",'MGZ BAJIO'!$J$70:$J$70,$B33),0)</f>
        <v>0</v>
      </c>
      <c r="G33" s="62">
        <f>IFERROR(SUMIFS('VICTOR BANAMEX'!$N$459:$N$528,'VICTOR BANAMEX'!$H$459:$H$528,"SALIDA",'VICTOR BANAMEX'!$J$459:$J$528,$B33),0)</f>
        <v>0</v>
      </c>
      <c r="H33" s="62">
        <f>IFERROR(SUMIFS('VICTOR BANORTE'!$N$90:$N$98,'VICTOR BANORTE'!$H$90:$H$98,"SALIDA",'VICTOR BANORTE'!$J$90:$J$98,$B33),0)</f>
        <v>0</v>
      </c>
      <c r="I33" s="62">
        <f>IFERROR(SUMIFS(RODRIGO!$N$2:$N$2,RODRIGO!$H$2:$H$2,"SALIDA",RODRIGO!$J$2:$J$2,$B33),0)</f>
        <v>0</v>
      </c>
      <c r="J33" s="62">
        <f>IFERROR(SUMIFS(MOY!$N$64:$N$76,MOY!$H$64:$H$76,"SALIDA",MOY!$J$64:$J$76,$B33),0)</f>
        <v>0</v>
      </c>
      <c r="K33" s="62">
        <f>IFERROR(SUMIFS('NORMA RUTH'!$N$82:$N$85,'NORMA RUTH'!$H$82:$H$85,"SALIDA",'NORMA RUTH'!$J$82:$J$85,$B33),0)</f>
        <v>0</v>
      </c>
      <c r="L33" s="62">
        <f>IFERROR(SUMIFS(VALERIA!$N$58:$N$71,VALERIA!$H$58:$H$71,"SALIDA",VALERIA!$J$58:$J$71,$B33),0)</f>
        <v>0</v>
      </c>
      <c r="M33" s="62">
        <f>IFERROR(SUMIFS('MANUEL BANAMEX'!$N$106:$N$124,'MANUEL BANAMEX'!$H$106:$H$124,"SALIDA",'MANUEL BANAMEX'!$J$106:$J$124,$B33),0)</f>
        <v>0</v>
      </c>
      <c r="N33" s="62">
        <f>IFERROR(SUMIFS(ROBERTO!$N$2:$N$2,ROBERTO!$H$2:$H$2,"SALIDA",ROBERTO!$J$2:$J$2,$B33),0)</f>
        <v>0</v>
      </c>
      <c r="O33" s="62">
        <f>IFERROR(SUMIFS(JUAN!$N$84:$N$87,JUAN!$H$84:$H$87,"SALIDA",JUAN!$J$84:$J$87,$B33),0)</f>
        <v>0</v>
      </c>
      <c r="P33" s="62">
        <f>IFERROR(SUMIFS('NORMA SANCHEZ'!$N$78:$N$81,'NORMA SANCHEZ'!$H$78:$H$81,"SALIDA",'NORMA SANCHEZ'!$J$78:$J$81,$B33),0)</f>
        <v>0</v>
      </c>
      <c r="Q33" s="62">
        <f>IFERROR(SUMIFS('JOSE CARLOS'!$N$78:$N$81,'JOSE CARLOS'!$H$78:$H$81,"SALIDA",'JOSE CARLOS'!$J$78:$J$81,$B33),0)</f>
        <v>0</v>
      </c>
      <c r="R33" s="62">
        <f>IFERROR(SUMIFS('LUIS ENRIQUE '!$N$66:$N$66,'LUIS ENRIQUE '!$H$66:$H$66,"SALIDA",'LUIS ENRIQUE '!$J$66:$J$66,$B33),0)</f>
        <v>0</v>
      </c>
      <c r="S33" s="62">
        <f>IFERROR(SUMIFS(CESARIA!$N$88:$N$91,CESARIA!$H$88:$H$91,"SALIDA",CESARIA!$J$88:$J$91,$B33),0)</f>
        <v>0</v>
      </c>
      <c r="T33" s="62">
        <f>IFERROR(SUMIFS(ALAN!$N$84:$N$91,ALAN!$H$84:$H$91,"SALIDA",ALAN!$J$84:$J$91,$B33),0)</f>
        <v>0</v>
      </c>
      <c r="U33" s="62">
        <f>IFERROR(SUMIFS(ELVIA!$N$67:$N$73,ELVIA!$H$67:$H$73,"SALIDA",ELVIA!$J$67:$J$73,$B33),0)</f>
        <v>0</v>
      </c>
      <c r="V33" s="146">
        <f>IFERROR(SUMIFS(CAJA!$N$5283:$N$5911,CAJA!$H$5283:$H$5911,"SALIDA",CAJA!$J$5283:$J$5911,$B33),0)</f>
        <v>7466</v>
      </c>
      <c r="W33" s="62">
        <f>IFERROR(SUMIFS('CAJA TIGRES'!$N$1434:$N$1637,'CAJA TIGRES'!$H$1434:$H$1637,"SALIDA",'CAJA TIGRES'!$J$1434:$J$1637,$B33),0)</f>
        <v>4196</v>
      </c>
      <c r="X33" s="62">
        <f>IFERROR(SUMIFS(RESERVA!$N$14:$N$14,RESERVA!$H$14:$H$14,"SALIDA",RESERVA!$J$14:$J$14,$B33),0)</f>
        <v>0</v>
      </c>
      <c r="Y33" s="96">
        <f t="shared" si="13"/>
        <v>95181.299999999988</v>
      </c>
      <c r="Z33" s="96">
        <f>Y33+'AGO25'!Z33</f>
        <v>612463.01</v>
      </c>
    </row>
    <row r="34" spans="1:27" x14ac:dyDescent="0.3">
      <c r="A34">
        <v>5.5</v>
      </c>
      <c r="B34" s="60" t="s">
        <v>60</v>
      </c>
      <c r="C34" s="146">
        <f>IFERROR(SUMIFS('MGZ121'!$N$1195:$N$1374,'MGZ121'!H$1195:H$1374,"SALIDA",'MGZ121'!$J$1195:$J$1374,$B34),0)</f>
        <v>0</v>
      </c>
      <c r="D34" s="62">
        <f>IFERROR(SUMIFS('MGZ BBVA'!$N$1146:$N$1351,'MGZ BBVA'!$H$1146:$H$1351,"SALIDA",'MGZ BBVA'!$J$1146:$J$1351,$B34),0)</f>
        <v>0</v>
      </c>
      <c r="E34" s="62">
        <f>IFERROR(SUMIFS('MGZ DOLARES'!$N$2:$N$2,'MGZ DOLARES'!$F$2:$F$2,"SALIDA",'MGZ DOLARES'!$J$2:$J$2,$B34),0)</f>
        <v>0</v>
      </c>
      <c r="F34" s="62">
        <f>IFERROR(SUMIFS('MGZ BAJIO'!$N$70:$N$70,'MGZ BAJIO'!$H$70:$H$70,"SALIDA",'MGZ BAJIO'!$J$70:$J$70,$B34),0)</f>
        <v>0</v>
      </c>
      <c r="G34" s="62">
        <f>IFERROR(SUMIFS('VICTOR BANAMEX'!$N$459:$N$528,'VICTOR BANAMEX'!$H$459:$H$528,"SALIDA",'VICTOR BANAMEX'!$J$459:$J$528,$B34),0)</f>
        <v>133526.24</v>
      </c>
      <c r="H34" s="62">
        <f>IFERROR(SUMIFS('VICTOR BANORTE'!$N$90:$N$98,'VICTOR BANORTE'!$H$90:$H$98,"SALIDA",'VICTOR BANORTE'!$J$90:$J$98,$B34),0)</f>
        <v>0</v>
      </c>
      <c r="I34" s="62">
        <f>IFERROR(SUMIFS(RODRIGO!$N$2:$N$2,RODRIGO!$H$2:$H$2,"SALIDA",RODRIGO!$J$2:$J$2,$B34),0)</f>
        <v>0</v>
      </c>
      <c r="J34" s="62">
        <f>IFERROR(SUMIFS(MOY!$N$64:$N$76,MOY!$H$64:$H$76,"SALIDA",MOY!$J$64:$J$76,$B34),0)</f>
        <v>0</v>
      </c>
      <c r="K34" s="62">
        <f>IFERROR(SUMIFS('NORMA RUTH'!$N$82:$N$85,'NORMA RUTH'!$H$82:$H$85,"SALIDA",'NORMA RUTH'!$J$82:$J$85,$B34),0)</f>
        <v>0</v>
      </c>
      <c r="L34" s="62">
        <f>IFERROR(SUMIFS(VALERIA!$N$58:$N$71,VALERIA!$H$58:$H$71,"SALIDA",VALERIA!$J$58:$J$71,$B34),0)</f>
        <v>0</v>
      </c>
      <c r="M34" s="62">
        <f>IFERROR(SUMIFS('MANUEL BANAMEX'!$N$106:$N$124,'MANUEL BANAMEX'!$H$106:$H$124,"SALIDA",'MANUEL BANAMEX'!$J$106:$J$124,$B34),0)</f>
        <v>0</v>
      </c>
      <c r="N34" s="62">
        <f>IFERROR(SUMIFS(ROBERTO!$N$2:$N$2,ROBERTO!$H$2:$H$2,"SALIDA",ROBERTO!$J$2:$J$2,$B34),0)</f>
        <v>0</v>
      </c>
      <c r="O34" s="62">
        <f>IFERROR(SUMIFS(JUAN!$N$84:$N$87,JUAN!$H$84:$H$87,"SALIDA",JUAN!$J$84:$J$87,$B34),0)</f>
        <v>0</v>
      </c>
      <c r="P34" s="62">
        <f>IFERROR(SUMIFS('NORMA SANCHEZ'!$N$78:$N$81,'NORMA SANCHEZ'!$H$78:$H$81,"SALIDA",'NORMA SANCHEZ'!$J$78:$J$81,$B34),0)</f>
        <v>0</v>
      </c>
      <c r="Q34" s="62">
        <f>IFERROR(SUMIFS('JOSE CARLOS'!$N$78:$N$81,'JOSE CARLOS'!$H$78:$H$81,"SALIDA",'JOSE CARLOS'!$J$78:$J$81,$B34),0)</f>
        <v>0</v>
      </c>
      <c r="R34" s="62">
        <f>IFERROR(SUMIFS('LUIS ENRIQUE '!$N$66:$N$66,'LUIS ENRIQUE '!$H$66:$H$66,"SALIDA",'LUIS ENRIQUE '!$J$66:$J$66,$B34),0)</f>
        <v>0</v>
      </c>
      <c r="S34" s="62">
        <f>IFERROR(SUMIFS(CESARIA!$N$88:$N$91,CESARIA!$H$88:$H$91,"SALIDA",CESARIA!$J$88:$J$91,$B34),0)</f>
        <v>0</v>
      </c>
      <c r="T34" s="62">
        <f>IFERROR(SUMIFS(ALAN!$N$84:$N$91,ALAN!$H$84:$H$91,"SALIDA",ALAN!$J$84:$J$91,$B34),0)</f>
        <v>0</v>
      </c>
      <c r="U34" s="62">
        <f>IFERROR(SUMIFS(ELVIA!$N$67:$N$73,ELVIA!$H$67:$H$73,"SALIDA",ELVIA!$J$67:$J$73,$B34),0)</f>
        <v>0</v>
      </c>
      <c r="V34" s="146">
        <f>IFERROR(SUMIFS(CAJA!$N$5283:$N$5911,CAJA!$H$5283:$H$5911,"SALIDA",CAJA!$J$5283:$J$5911,$B34),0)</f>
        <v>96130</v>
      </c>
      <c r="W34" s="62">
        <f>IFERROR(SUMIFS('CAJA TIGRES'!$N$1434:$N$1637,'CAJA TIGRES'!$H$1434:$H$1637,"SALIDA",'CAJA TIGRES'!$J$1434:$J$1637,$B34),0)</f>
        <v>0</v>
      </c>
      <c r="X34" s="62">
        <f>IFERROR(SUMIFS(RESERVA!$N$14:$N$14,RESERVA!$H$14:$H$14,"SALIDA",RESERVA!$J$14:$J$14,$B34),0)</f>
        <v>0</v>
      </c>
      <c r="Y34" s="96">
        <f t="shared" si="13"/>
        <v>229656.24</v>
      </c>
      <c r="Z34" s="96">
        <f>Y34+'AGO25'!Z34</f>
        <v>2531239.2400000002</v>
      </c>
    </row>
    <row r="35" spans="1:27" x14ac:dyDescent="0.3">
      <c r="A35">
        <v>5.6</v>
      </c>
      <c r="B35" s="60" t="s">
        <v>96</v>
      </c>
      <c r="C35" s="146">
        <f>IFERROR(SUMIFS('MGZ121'!$N$1195:$N$1374,'MGZ121'!H$1195:H$1374,"SALIDA",'MGZ121'!$J$1195:$J$1374,$B35),0)</f>
        <v>0</v>
      </c>
      <c r="D35" s="62">
        <f>IFERROR(SUMIFS('MGZ BBVA'!$N$1146:$N$1351,'MGZ BBVA'!$H$1146:$H$1351,"SALIDA",'MGZ BBVA'!$J$1146:$J$1351,$B35),0)</f>
        <v>250000</v>
      </c>
      <c r="E35" s="62">
        <f>IFERROR(SUMIFS('MGZ DOLARES'!$N$2:$N$2,'MGZ DOLARES'!$F$2:$F$2,"SALIDA",'MGZ DOLARES'!$J$2:$J$2,$B35),0)</f>
        <v>0</v>
      </c>
      <c r="F35" s="62">
        <f>IFERROR(SUMIFS('MGZ BAJIO'!$N$70:$N$70,'MGZ BAJIO'!$H$70:$H$70,"SALIDA",'MGZ BAJIO'!$J$70:$J$70,$B35),0)</f>
        <v>0</v>
      </c>
      <c r="G35" s="62">
        <f>IFERROR(SUMIFS('VICTOR BANAMEX'!$N$459:$N$528,'VICTOR BANAMEX'!$H$459:$H$528,"SALIDA",'VICTOR BANAMEX'!$J$459:$J$528,$B35),0)</f>
        <v>0</v>
      </c>
      <c r="H35" s="62">
        <f>IFERROR(SUMIFS('VICTOR BANORTE'!$N$90:$N$98,'VICTOR BANORTE'!$H$90:$H$98,"SALIDA",'VICTOR BANORTE'!$J$90:$J$98,$B35),0)</f>
        <v>0</v>
      </c>
      <c r="I35" s="62">
        <f>IFERROR(SUMIFS(RODRIGO!$N$2:$N$2,RODRIGO!$H$2:$H$2,"SALIDA",RODRIGO!$J$2:$J$2,$B35),0)</f>
        <v>0</v>
      </c>
      <c r="J35" s="62">
        <f>IFERROR(SUMIFS(MOY!$N$64:$N$76,MOY!$H$64:$H$76,"SALIDA",MOY!$J$64:$J$76,$B35),0)</f>
        <v>0</v>
      </c>
      <c r="K35" s="62">
        <f>IFERROR(SUMIFS('NORMA RUTH'!$N$82:$N$85,'NORMA RUTH'!$H$82:$H$85,"SALIDA",'NORMA RUTH'!$J$82:$J$85,$B35),0)</f>
        <v>0</v>
      </c>
      <c r="L35" s="62">
        <f>IFERROR(SUMIFS(VALERIA!$N$58:$N$71,VALERIA!$H$58:$H$71,"SALIDA",VALERIA!$J$58:$J$71,$B35),0)</f>
        <v>0</v>
      </c>
      <c r="M35" s="62">
        <f>IFERROR(SUMIFS('MANUEL BANAMEX'!$N$106:$N$124,'MANUEL BANAMEX'!$H$106:$H$124,"SALIDA",'MANUEL BANAMEX'!$J$106:$J$124,$B35),0)</f>
        <v>0</v>
      </c>
      <c r="N35" s="62">
        <f>IFERROR(SUMIFS(ROBERTO!$N$2:$N$2,ROBERTO!$H$2:$H$2,"SALIDA",ROBERTO!$J$2:$J$2,$B35),0)</f>
        <v>0</v>
      </c>
      <c r="O35" s="62">
        <f>IFERROR(SUMIFS(JUAN!$N$84:$N$87,JUAN!$H$84:$H$87,"SALIDA",JUAN!$J$84:$J$87,$B35),0)</f>
        <v>0</v>
      </c>
      <c r="P35" s="62">
        <f>IFERROR(SUMIFS('NORMA SANCHEZ'!$N$78:$N$81,'NORMA SANCHEZ'!$H$78:$H$81,"SALIDA",'NORMA SANCHEZ'!$J$78:$J$81,$B35),0)</f>
        <v>0</v>
      </c>
      <c r="Q35" s="62">
        <f>IFERROR(SUMIFS('JOSE CARLOS'!$N$78:$N$81,'JOSE CARLOS'!$H$78:$H$81,"SALIDA",'JOSE CARLOS'!$J$78:$J$81,$B35),0)</f>
        <v>0</v>
      </c>
      <c r="R35" s="62">
        <f>IFERROR(SUMIFS('LUIS ENRIQUE '!$N$66:$N$66,'LUIS ENRIQUE '!$H$66:$H$66,"SALIDA",'LUIS ENRIQUE '!$J$66:$J$66,$B35),0)</f>
        <v>0</v>
      </c>
      <c r="S35" s="62">
        <f>IFERROR(SUMIFS(CESARIA!$N$88:$N$91,CESARIA!$H$88:$H$91,"SALIDA",CESARIA!$J$88:$J$91,$B35),0)</f>
        <v>0</v>
      </c>
      <c r="T35" s="62">
        <f>IFERROR(SUMIFS(ALAN!$N$84:$N$91,ALAN!$H$84:$H$91,"SALIDA",ALAN!$J$84:$J$91,$B35),0)</f>
        <v>0</v>
      </c>
      <c r="U35" s="62">
        <f>IFERROR(SUMIFS(ELVIA!$N$67:$N$73,ELVIA!$H$67:$H$73,"SALIDA",ELVIA!$J$67:$J$73,$B35),0)</f>
        <v>0</v>
      </c>
      <c r="V35" s="146">
        <f>IFERROR(SUMIFS(CAJA!$N$5283:$N$5911,CAJA!$H$5283:$H$5911,"SALIDA",CAJA!$J$5283:$J$5911,$B35),0)</f>
        <v>7376</v>
      </c>
      <c r="W35" s="62">
        <f>IFERROR(SUMIFS('CAJA TIGRES'!$N$1434:$N$1637,'CAJA TIGRES'!$H$1434:$H$1637,"SALIDA",'CAJA TIGRES'!$J$1434:$J$1637,$B35),0)</f>
        <v>0</v>
      </c>
      <c r="X35" s="62">
        <f>IFERROR(SUMIFS(RESERVA!$N$14:$N$14,RESERVA!$H$14:$H$14,"SALIDA",RESERVA!$J$14:$J$14,$B35),0)</f>
        <v>0</v>
      </c>
      <c r="Y35" s="96">
        <f t="shared" si="13"/>
        <v>257376</v>
      </c>
      <c r="Z35" s="96">
        <f>Y35+'AGO25'!Z35</f>
        <v>646443.24</v>
      </c>
    </row>
    <row r="36" spans="1:27" ht="27.6" x14ac:dyDescent="0.3">
      <c r="A36">
        <v>5.7</v>
      </c>
      <c r="B36" s="61" t="s">
        <v>97</v>
      </c>
      <c r="C36" s="146">
        <f>IFERROR(SUMIFS('MGZ121'!$N$1195:$N$1374,'MGZ121'!H$1195:H$1374,"SALIDA",'MGZ121'!$J$1195:$J$1374,$B36),0)</f>
        <v>0</v>
      </c>
      <c r="D36" s="62">
        <f>IFERROR(SUMIFS('MGZ BBVA'!$N$1146:$N$1351,'MGZ BBVA'!$H$1146:$H$1351,"SALIDA",'MGZ BBVA'!$J$1146:$J$1351,$B36),0)</f>
        <v>0</v>
      </c>
      <c r="E36" s="62">
        <f>IFERROR(SUMIFS('MGZ DOLARES'!$N$2:$N$2,'MGZ DOLARES'!$F$2:$F$2,"SALIDA",'MGZ DOLARES'!$J$2:$J$2,$B36),0)</f>
        <v>0</v>
      </c>
      <c r="F36" s="62">
        <f>IFERROR(SUMIFS('MGZ BAJIO'!$N$70:$N$70,'MGZ BAJIO'!$H$70:$H$70,"SALIDA",'MGZ BAJIO'!$J$70:$J$70,$B36),0)</f>
        <v>0</v>
      </c>
      <c r="G36" s="62">
        <f>IFERROR(SUMIFS('VICTOR BANAMEX'!$N$459:$N$528,'VICTOR BANAMEX'!$H$459:$H$528,"SALIDA",'VICTOR BANAMEX'!$J$459:$J$528,$B36),0)</f>
        <v>0</v>
      </c>
      <c r="H36" s="62">
        <f>IFERROR(SUMIFS('VICTOR BANORTE'!$N$90:$N$98,'VICTOR BANORTE'!$H$90:$H$98,"SALIDA",'VICTOR BANORTE'!$J$90:$J$98,$B36),0)</f>
        <v>0</v>
      </c>
      <c r="I36" s="62">
        <f>IFERROR(SUMIFS(RODRIGO!$N$2:$N$2,RODRIGO!$H$2:$H$2,"SALIDA",RODRIGO!$J$2:$J$2,$B36),0)</f>
        <v>0</v>
      </c>
      <c r="J36" s="62">
        <f>IFERROR(SUMIFS(MOY!$N$64:$N$76,MOY!$H$64:$H$76,"SALIDA",MOY!$J$64:$J$76,$B36),0)</f>
        <v>0</v>
      </c>
      <c r="K36" s="62">
        <f>IFERROR(SUMIFS('NORMA RUTH'!$N$82:$N$85,'NORMA RUTH'!$H$82:$H$85,"SALIDA",'NORMA RUTH'!$J$82:$J$85,$B36),0)</f>
        <v>0</v>
      </c>
      <c r="L36" s="62">
        <f>IFERROR(SUMIFS(VALERIA!$N$58:$N$71,VALERIA!$H$58:$H$71,"SALIDA",VALERIA!$J$58:$J$71,$B36),0)</f>
        <v>0</v>
      </c>
      <c r="M36" s="62">
        <f>IFERROR(SUMIFS('MANUEL BANAMEX'!$N$106:$N$124,'MANUEL BANAMEX'!$H$106:$H$124,"SALIDA",'MANUEL BANAMEX'!$J$106:$J$124,$B36),0)</f>
        <v>0</v>
      </c>
      <c r="N36" s="62">
        <f>IFERROR(SUMIFS(ROBERTO!$N$2:$N$2,ROBERTO!$H$2:$H$2,"SALIDA",ROBERTO!$J$2:$J$2,$B36),0)</f>
        <v>0</v>
      </c>
      <c r="O36" s="62">
        <f>IFERROR(SUMIFS(JUAN!$N$84:$N$87,JUAN!$H$84:$H$87,"SALIDA",JUAN!$J$84:$J$87,$B36),0)</f>
        <v>0</v>
      </c>
      <c r="P36" s="62">
        <f>IFERROR(SUMIFS('NORMA SANCHEZ'!$N$78:$N$81,'NORMA SANCHEZ'!$H$78:$H$81,"SALIDA",'NORMA SANCHEZ'!$J$78:$J$81,$B36),0)</f>
        <v>0</v>
      </c>
      <c r="Q36" s="62">
        <f>IFERROR(SUMIFS('JOSE CARLOS'!$N$78:$N$81,'JOSE CARLOS'!$H$78:$H$81,"SALIDA",'JOSE CARLOS'!$J$78:$J$81,$B36),0)</f>
        <v>0</v>
      </c>
      <c r="R36" s="62">
        <f>IFERROR(SUMIFS('LUIS ENRIQUE '!$N$66:$N$66,'LUIS ENRIQUE '!$H$66:$H$66,"SALIDA",'LUIS ENRIQUE '!$J$66:$J$66,$B36),0)</f>
        <v>0</v>
      </c>
      <c r="S36" s="62">
        <f>IFERROR(SUMIFS(CESARIA!$N$88:$N$91,CESARIA!$H$88:$H$91,"SALIDA",CESARIA!$J$88:$J$91,$B36),0)</f>
        <v>0</v>
      </c>
      <c r="T36" s="62">
        <f>IFERROR(SUMIFS(ALAN!$N$84:$N$91,ALAN!$H$84:$H$91,"SALIDA",ALAN!$J$84:$J$91,$B36),0)</f>
        <v>0</v>
      </c>
      <c r="U36" s="62">
        <f>IFERROR(SUMIFS(ELVIA!$N$67:$N$73,ELVIA!$H$67:$H$73,"SALIDA",ELVIA!$J$67:$J$73,$B36),0)</f>
        <v>0</v>
      </c>
      <c r="V36" s="146">
        <f>IFERROR(SUMIFS(CAJA!$N$5283:$N$5911,CAJA!$H$5283:$H$5911,"SALIDA",CAJA!$J$5283:$J$5911,$B36),0)</f>
        <v>16363</v>
      </c>
      <c r="W36" s="62">
        <f>IFERROR(SUMIFS('CAJA TIGRES'!$N$1434:$N$1637,'CAJA TIGRES'!$H$1434:$H$1637,"SALIDA",'CAJA TIGRES'!$J$1434:$J$1637,$B36),0)</f>
        <v>900</v>
      </c>
      <c r="X36" s="62">
        <f>IFERROR(SUMIFS(RESERVA!$N$14:$N$14,RESERVA!$H$14:$H$14,"SALIDA",RESERVA!$J$14:$J$14,$B36),0)</f>
        <v>0</v>
      </c>
      <c r="Y36" s="96">
        <f t="shared" si="13"/>
        <v>17263</v>
      </c>
      <c r="Z36" s="96">
        <f>Y36+'AGO25'!Z36</f>
        <v>473968.59</v>
      </c>
    </row>
    <row r="37" spans="1:27" x14ac:dyDescent="0.3">
      <c r="A37">
        <v>5.8</v>
      </c>
      <c r="B37" s="60" t="s">
        <v>98</v>
      </c>
      <c r="C37" s="146">
        <f>IFERROR(SUMIFS('MGZ121'!$N$1195:$N$1374,'MGZ121'!H$1195:H$1374,"SALIDA",'MGZ121'!$J$1195:$J$1374,$B37),0)</f>
        <v>0</v>
      </c>
      <c r="D37" s="62">
        <f>IFERROR(SUMIFS('MGZ BBVA'!$N$1146:$N$1351,'MGZ BBVA'!$H$1146:$H$1351,"SALIDA",'MGZ BBVA'!$J$1146:$J$1351,$B37),0)</f>
        <v>2611</v>
      </c>
      <c r="E37" s="62">
        <f>IFERROR(SUMIFS('MGZ DOLARES'!$N$2:$N$2,'MGZ DOLARES'!$F$2:$F$2,"SALIDA",'MGZ DOLARES'!$J$2:$J$2,$B37),0)</f>
        <v>0</v>
      </c>
      <c r="F37" s="62">
        <f>IFERROR(SUMIFS('MGZ BAJIO'!$N$70:$N$70,'MGZ BAJIO'!$H$70:$H$70,"SALIDA",'MGZ BAJIO'!$J$70:$J$70,$B37),0)</f>
        <v>0</v>
      </c>
      <c r="G37" s="62">
        <f>IFERROR(SUMIFS('VICTOR BANAMEX'!$N$459:$N$528,'VICTOR BANAMEX'!$H$459:$H$528,"SALIDA",'VICTOR BANAMEX'!$J$459:$J$528,$B37),0)</f>
        <v>0</v>
      </c>
      <c r="H37" s="62">
        <f>IFERROR(SUMIFS('VICTOR BANORTE'!$N$90:$N$98,'VICTOR BANORTE'!$H$90:$H$98,"SALIDA",'VICTOR BANORTE'!$J$90:$J$98,$B37),0)</f>
        <v>0</v>
      </c>
      <c r="I37" s="62">
        <f>IFERROR(SUMIFS(RODRIGO!$N$2:$N$2,RODRIGO!$H$2:$H$2,"SALIDA",RODRIGO!$J$2:$J$2,$B37),0)</f>
        <v>0</v>
      </c>
      <c r="J37" s="62">
        <f>IFERROR(SUMIFS(MOY!$N$64:$N$76,MOY!$H$64:$H$76,"SALIDA",MOY!$J$64:$J$76,$B37),0)</f>
        <v>0</v>
      </c>
      <c r="K37" s="62">
        <f>IFERROR(SUMIFS('NORMA RUTH'!$N$82:$N$85,'NORMA RUTH'!$H$82:$H$85,"SALIDA",'NORMA RUTH'!$J$82:$J$85,$B37),0)</f>
        <v>0</v>
      </c>
      <c r="L37" s="62">
        <f>IFERROR(SUMIFS(VALERIA!$N$58:$N$71,VALERIA!$H$58:$H$71,"SALIDA",VALERIA!$J$58:$J$71,$B37),0)</f>
        <v>0</v>
      </c>
      <c r="M37" s="62">
        <f>IFERROR(SUMIFS('MANUEL BANAMEX'!$N$106:$N$124,'MANUEL BANAMEX'!$H$106:$H$124,"SALIDA",'MANUEL BANAMEX'!$J$106:$J$124,$B37),0)</f>
        <v>0</v>
      </c>
      <c r="N37" s="62">
        <f>IFERROR(SUMIFS(ROBERTO!$N$2:$N$2,ROBERTO!$H$2:$H$2,"SALIDA",ROBERTO!$J$2:$J$2,$B37),0)</f>
        <v>0</v>
      </c>
      <c r="O37" s="62">
        <f>IFERROR(SUMIFS(JUAN!$N$84:$N$87,JUAN!$H$84:$H$87,"SALIDA",JUAN!$J$84:$J$87,$B37),0)</f>
        <v>0</v>
      </c>
      <c r="P37" s="62">
        <f>IFERROR(SUMIFS('NORMA SANCHEZ'!$N$78:$N$81,'NORMA SANCHEZ'!$H$78:$H$81,"SALIDA",'NORMA SANCHEZ'!$J$78:$J$81,$B37),0)</f>
        <v>0</v>
      </c>
      <c r="Q37" s="62">
        <f>IFERROR(SUMIFS('JOSE CARLOS'!$N$78:$N$81,'JOSE CARLOS'!$H$78:$H$81,"SALIDA",'JOSE CARLOS'!$J$78:$J$81,$B37),0)</f>
        <v>0</v>
      </c>
      <c r="R37" s="62">
        <f>IFERROR(SUMIFS('LUIS ENRIQUE '!$N$66:$N$66,'LUIS ENRIQUE '!$H$66:$H$66,"SALIDA",'LUIS ENRIQUE '!$J$66:$J$66,$B37),0)</f>
        <v>0</v>
      </c>
      <c r="S37" s="62">
        <f>IFERROR(SUMIFS(CESARIA!$N$88:$N$91,CESARIA!$H$88:$H$91,"SALIDA",CESARIA!$J$88:$J$91,$B37),0)</f>
        <v>0</v>
      </c>
      <c r="T37" s="62">
        <f>IFERROR(SUMIFS(ALAN!$N$84:$N$91,ALAN!$H$84:$H$91,"SALIDA",ALAN!$J$84:$J$91,$B37),0)</f>
        <v>0</v>
      </c>
      <c r="U37" s="62">
        <f>IFERROR(SUMIFS(ELVIA!$N$67:$N$73,ELVIA!$H$67:$H$73,"SALIDA",ELVIA!$J$67:$J$73,$B37),0)</f>
        <v>0</v>
      </c>
      <c r="V37" s="146">
        <f>IFERROR(SUMIFS(CAJA!$N$5283:$N$5911,CAJA!$H$5283:$H$5911,"SALIDA",CAJA!$J$5283:$J$5911,$B37),0)</f>
        <v>0</v>
      </c>
      <c r="W37" s="62">
        <f>IFERROR(SUMIFS('CAJA TIGRES'!$N$1434:$N$1637,'CAJA TIGRES'!$H$1434:$H$1637,"SALIDA",'CAJA TIGRES'!$J$1434:$J$1637,$B37),0)</f>
        <v>350</v>
      </c>
      <c r="X37" s="62">
        <f>IFERROR(SUMIFS(RESERVA!$N$14:$N$14,RESERVA!$H$14:$H$14,"SALIDA",RESERVA!$J$14:$J$14,$B37),0)</f>
        <v>0</v>
      </c>
      <c r="Y37" s="96">
        <f t="shared" si="13"/>
        <v>2961</v>
      </c>
      <c r="Z37" s="96">
        <f>Y37+'AGO25'!Z37</f>
        <v>37699</v>
      </c>
    </row>
    <row r="38" spans="1:27" x14ac:dyDescent="0.3">
      <c r="A38">
        <v>5.9</v>
      </c>
      <c r="B38" s="60" t="s">
        <v>102</v>
      </c>
      <c r="C38" s="146">
        <f>IFERROR(SUMIFS('MGZ121'!$N$1195:$N$1374,'MGZ121'!H$1195:H$1374,"SALIDA",'MGZ121'!$J$1195:$J$1374,$B38),0)</f>
        <v>13966.06</v>
      </c>
      <c r="D38" s="62">
        <f>IFERROR(SUMIFS('MGZ BBVA'!$N$1146:$N$1351,'MGZ BBVA'!$H$1146:$H$1351,"SALIDA",'MGZ BBVA'!$J$1146:$J$1351,$B38),0)</f>
        <v>129793.39</v>
      </c>
      <c r="E38" s="62">
        <f>IFERROR(SUMIFS('MGZ DOLARES'!$N$2:$N$2,'MGZ DOLARES'!$F$2:$F$2,"SALIDA",'MGZ DOLARES'!$J$2:$J$2,$B38),0)</f>
        <v>0</v>
      </c>
      <c r="F38" s="62">
        <f>IFERROR(SUMIFS('MGZ BAJIO'!$N$70:$N$70,'MGZ BAJIO'!$H$70:$H$70,"SALIDA",'MGZ BAJIO'!$J$70:$J$70,$B38),0)</f>
        <v>0</v>
      </c>
      <c r="G38" s="62">
        <f>IFERROR(SUMIFS('VICTOR BANAMEX'!$N$459:$N$528,'VICTOR BANAMEX'!$H$459:$H$528,"SALIDA",'VICTOR BANAMEX'!$J$459:$J$528,$B38),0)</f>
        <v>0</v>
      </c>
      <c r="H38" s="62">
        <f>IFERROR(SUMIFS('VICTOR BANORTE'!$N$90:$N$98,'VICTOR BANORTE'!$H$90:$H$98,"SALIDA",'VICTOR BANORTE'!$J$90:$J$98,$B38),0)</f>
        <v>0</v>
      </c>
      <c r="I38" s="62">
        <f>IFERROR(SUMIFS(RODRIGO!$N$2:$N$2,RODRIGO!$H$2:$H$2,"SALIDA",RODRIGO!$J$2:$J$2,$B38),0)</f>
        <v>0</v>
      </c>
      <c r="J38" s="62">
        <f>IFERROR(SUMIFS(MOY!$N$64:$N$76,MOY!$H$64:$H$76,"SALIDA",MOY!$J$64:$J$76,$B38),0)</f>
        <v>0</v>
      </c>
      <c r="K38" s="62">
        <f>IFERROR(SUMIFS('NORMA RUTH'!$N$82:$N$85,'NORMA RUTH'!$H$82:$H$85,"SALIDA",'NORMA RUTH'!$J$82:$J$85,$B38),0)</f>
        <v>0</v>
      </c>
      <c r="L38" s="62">
        <f>IFERROR(SUMIFS(VALERIA!$N$58:$N$71,VALERIA!$H$58:$H$71,"SALIDA",VALERIA!$J$58:$J$71,$B38),0)</f>
        <v>0</v>
      </c>
      <c r="M38" s="62">
        <f>IFERROR(SUMIFS('MANUEL BANAMEX'!$N$106:$N$124,'MANUEL BANAMEX'!$H$106:$H$124,"SALIDA",'MANUEL BANAMEX'!$J$106:$J$124,$B38),0)</f>
        <v>35</v>
      </c>
      <c r="N38" s="62">
        <f>IFERROR(SUMIFS(ROBERTO!$N$2:$N$2,ROBERTO!$H$2:$H$2,"SALIDA",ROBERTO!$J$2:$J$2,$B38),0)</f>
        <v>0</v>
      </c>
      <c r="O38" s="62">
        <f>IFERROR(SUMIFS(JUAN!$N$84:$N$87,JUAN!$H$84:$H$87,"SALIDA",JUAN!$J$84:$J$87,$B38),0)</f>
        <v>0</v>
      </c>
      <c r="P38" s="62">
        <f>IFERROR(SUMIFS('NORMA SANCHEZ'!$N$78:$N$81,'NORMA SANCHEZ'!$H$78:$H$81,"SALIDA",'NORMA SANCHEZ'!$J$78:$J$81,$B38),0)</f>
        <v>0</v>
      </c>
      <c r="Q38" s="62">
        <f>IFERROR(SUMIFS('JOSE CARLOS'!$N$78:$N$81,'JOSE CARLOS'!$H$78:$H$81,"SALIDA",'JOSE CARLOS'!$J$78:$J$81,$B38),0)</f>
        <v>0</v>
      </c>
      <c r="R38" s="62">
        <f>IFERROR(SUMIFS('LUIS ENRIQUE '!$N$66:$N$66,'LUIS ENRIQUE '!$H$66:$H$66,"SALIDA",'LUIS ENRIQUE '!$J$66:$J$66,$B38),0)</f>
        <v>0</v>
      </c>
      <c r="S38" s="62">
        <f>IFERROR(SUMIFS(CESARIA!$N$88:$N$91,CESARIA!$H$88:$H$91,"SALIDA",CESARIA!$J$88:$J$91,$B38),0)</f>
        <v>0</v>
      </c>
      <c r="T38" s="62">
        <f>IFERROR(SUMIFS(ALAN!$N$84:$N$91,ALAN!$H$84:$H$91,"SALIDA",ALAN!$J$84:$J$91,$B38),0)</f>
        <v>0</v>
      </c>
      <c r="U38" s="62">
        <f>IFERROR(SUMIFS(ELVIA!$N$67:$N$73,ELVIA!$H$67:$H$73,"SALIDA",ELVIA!$J$67:$J$73,$B38),0)</f>
        <v>0</v>
      </c>
      <c r="V38" s="146">
        <f>IFERROR(SUMIFS(CAJA!$N$5283:$N$5911,CAJA!$H$5283:$H$5911,"SALIDA",CAJA!$J$5283:$J$5911,$B38),0)</f>
        <v>223455</v>
      </c>
      <c r="W38" s="62">
        <f>IFERROR(SUMIFS('CAJA TIGRES'!$N$1434:$N$1637,'CAJA TIGRES'!$H$1434:$H$1637,"SALIDA",'CAJA TIGRES'!$J$1434:$J$1637,$B38),0)</f>
        <v>79440</v>
      </c>
      <c r="X38" s="62">
        <f>IFERROR(SUMIFS(RESERVA!$N$14:$N$14,RESERVA!$H$14:$H$14,"SALIDA",RESERVA!$J$14:$J$14,$B38),0)</f>
        <v>0</v>
      </c>
      <c r="Y38" s="96">
        <f t="shared" si="13"/>
        <v>446689.45</v>
      </c>
      <c r="Z38" s="96">
        <f>Y38+'AGO25'!Z38</f>
        <v>2886392.7928067329</v>
      </c>
      <c r="AA38" t="s">
        <v>271</v>
      </c>
    </row>
    <row r="39" spans="1:27" x14ac:dyDescent="0.3">
      <c r="A39" s="92">
        <v>5.0999999999999996</v>
      </c>
      <c r="B39" s="60" t="s">
        <v>104</v>
      </c>
      <c r="C39" s="146">
        <f>IFERROR(SUMIFS('MGZ121'!$N$1195:$N$1374,'MGZ121'!H$1195:H$1374,"SALIDA",'MGZ121'!$J$1195:$J$1374,$B39),0)</f>
        <v>0</v>
      </c>
      <c r="D39" s="62">
        <f>IFERROR(SUMIFS('MGZ BBVA'!$N$1146:$N$1351,'MGZ BBVA'!$H$1146:$H$1351,"SALIDA",'MGZ BBVA'!$J$1146:$J$1351,$B39),0)</f>
        <v>0</v>
      </c>
      <c r="E39" s="62">
        <f>IFERROR(SUMIFS('MGZ DOLARES'!$N$2:$N$2,'MGZ DOLARES'!$F$2:$F$2,"SALIDA",'MGZ DOLARES'!$J$2:$J$2,$B39),0)</f>
        <v>0</v>
      </c>
      <c r="F39" s="62">
        <f>IFERROR(SUMIFS('MGZ BAJIO'!$N$70:$N$70,'MGZ BAJIO'!$H$70:$H$70,"SALIDA",'MGZ BAJIO'!$J$70:$J$70,$B39),0)</f>
        <v>0</v>
      </c>
      <c r="G39" s="62">
        <f>IFERROR(SUMIFS('VICTOR BANAMEX'!$N$459:$N$528,'VICTOR BANAMEX'!$H$459:$H$528,"SALIDA",'VICTOR BANAMEX'!$J$459:$J$528,$B39),0)</f>
        <v>0</v>
      </c>
      <c r="H39" s="62">
        <f>IFERROR(SUMIFS('VICTOR BANORTE'!$N$90:$N$98,'VICTOR BANORTE'!$H$90:$H$98,"SALIDA",'VICTOR BANORTE'!$J$90:$J$98,$B39),0)</f>
        <v>0</v>
      </c>
      <c r="I39" s="62">
        <f>IFERROR(SUMIFS(RODRIGO!$N$2:$N$2,RODRIGO!$H$2:$H$2,"SALIDA",RODRIGO!$J$2:$J$2,$B39),0)</f>
        <v>0</v>
      </c>
      <c r="J39" s="62">
        <f>IFERROR(SUMIFS(MOY!$N$64:$N$76,MOY!$H$64:$H$76,"SALIDA",MOY!$J$64:$J$76,$B39),0)</f>
        <v>0</v>
      </c>
      <c r="K39" s="62">
        <f>IFERROR(SUMIFS('NORMA RUTH'!$N$82:$N$85,'NORMA RUTH'!$H$82:$H$85,"SALIDA",'NORMA RUTH'!$J$82:$J$85,$B39),0)</f>
        <v>0</v>
      </c>
      <c r="L39" s="62">
        <f>IFERROR(SUMIFS(VALERIA!$N$58:$N$71,VALERIA!$H$58:$H$71,"SALIDA",VALERIA!$J$58:$J$71,$B39),0)</f>
        <v>0</v>
      </c>
      <c r="M39" s="62">
        <f>IFERROR(SUMIFS('MANUEL BANAMEX'!$N$106:$N$124,'MANUEL BANAMEX'!$H$106:$H$124,"SALIDA",'MANUEL BANAMEX'!$J$106:$J$124,$B39),0)</f>
        <v>0</v>
      </c>
      <c r="N39" s="62">
        <f>IFERROR(SUMIFS(ROBERTO!$N$2:$N$2,ROBERTO!$H$2:$H$2,"SALIDA",ROBERTO!$J$2:$J$2,$B39),0)</f>
        <v>0</v>
      </c>
      <c r="O39" s="62">
        <f>IFERROR(SUMIFS(JUAN!$N$84:$N$87,JUAN!$H$84:$H$87,"SALIDA",JUAN!$J$84:$J$87,$B39),0)</f>
        <v>0</v>
      </c>
      <c r="P39" s="62">
        <f>IFERROR(SUMIFS('NORMA SANCHEZ'!$N$78:$N$81,'NORMA SANCHEZ'!$H$78:$H$81,"SALIDA",'NORMA SANCHEZ'!$J$78:$J$81,$B39),0)</f>
        <v>0</v>
      </c>
      <c r="Q39" s="62">
        <f>IFERROR(SUMIFS('JOSE CARLOS'!$N$78:$N$81,'JOSE CARLOS'!$H$78:$H$81,"SALIDA",'JOSE CARLOS'!$J$78:$J$81,$B39),0)</f>
        <v>0</v>
      </c>
      <c r="R39" s="62">
        <f>IFERROR(SUMIFS('LUIS ENRIQUE '!$N$66:$N$66,'LUIS ENRIQUE '!$H$66:$H$66,"SALIDA",'LUIS ENRIQUE '!$J$66:$J$66,$B39),0)</f>
        <v>0</v>
      </c>
      <c r="S39" s="62">
        <f>IFERROR(SUMIFS(CESARIA!$N$88:$N$91,CESARIA!$H$88:$H$91,"SALIDA",CESARIA!$J$88:$J$91,$B39),0)</f>
        <v>0</v>
      </c>
      <c r="T39" s="62">
        <f>IFERROR(SUMIFS(ALAN!$N$84:$N$91,ALAN!$H$84:$H$91,"SALIDA",ALAN!$J$84:$J$91,$B39),0)</f>
        <v>0</v>
      </c>
      <c r="U39" s="62">
        <f>IFERROR(SUMIFS(ELVIA!$N$67:$N$73,ELVIA!$H$67:$H$73,"SALIDA",ELVIA!$J$67:$J$73,$B39),0)</f>
        <v>0</v>
      </c>
      <c r="V39" s="146">
        <f>IFERROR(SUMIFS(CAJA!$N$5283:$N$5911,CAJA!$H$5283:$H$5911,"SALIDA",CAJA!$J$5283:$J$5911,$B39),0)</f>
        <v>0</v>
      </c>
      <c r="W39" s="62">
        <f>IFERROR(SUMIFS('CAJA TIGRES'!$N$1434:$N$1637,'CAJA TIGRES'!$H$1434:$H$1637,"SALIDA",'CAJA TIGRES'!$J$1434:$J$1637,$B39),0)</f>
        <v>0</v>
      </c>
      <c r="X39" s="62">
        <f>IFERROR(SUMIFS(RESERVA!$N$14:$N$14,RESERVA!$H$14:$H$14,"SALIDA",RESERVA!$J$14:$J$14,$B39),0)</f>
        <v>0</v>
      </c>
      <c r="Y39" s="96">
        <f t="shared" si="13"/>
        <v>0</v>
      </c>
      <c r="Z39" s="96">
        <f>Y39+'AGO25'!Z39</f>
        <v>4167</v>
      </c>
    </row>
    <row r="40" spans="1:27" x14ac:dyDescent="0.3">
      <c r="A40" s="92"/>
      <c r="B40" s="60" t="s">
        <v>186</v>
      </c>
      <c r="C40" s="146">
        <f>IFERROR(SUMIFS('MGZ121'!$N$1195:$N$1374,'MGZ121'!H$1195:H$1374,"SALIDA",'MGZ121'!$J$1195:$J$1374,$B40),0)</f>
        <v>0</v>
      </c>
      <c r="D40" s="62">
        <f>IFERROR(SUMIFS('MGZ BBVA'!$N$1146:$N$1351,'MGZ BBVA'!$H$1146:$H$1351,"SALIDA",'MGZ BBVA'!$J$1146:$J$1351,$B40),0)</f>
        <v>0</v>
      </c>
      <c r="E40" s="62">
        <f>IFERROR(SUMIFS('MGZ DOLARES'!$N$2:$N$2,'MGZ DOLARES'!$F$2:$F$2,"SALIDA",'MGZ DOLARES'!$J$2:$J$2,$B40),0)</f>
        <v>0</v>
      </c>
      <c r="F40" s="62">
        <f>IFERROR(SUMIFS('MGZ BAJIO'!$N$70:$N$70,'MGZ BAJIO'!$H$70:$H$70,"SALIDA",'MGZ BAJIO'!$J$70:$J$70,$B40),0)</f>
        <v>0</v>
      </c>
      <c r="G40" s="62">
        <f>IFERROR(SUMIFS('VICTOR BANAMEX'!$N$459:$N$528,'VICTOR BANAMEX'!$H$459:$H$528,"SALIDA",'VICTOR BANAMEX'!$J$459:$J$528,$B40),0)</f>
        <v>0</v>
      </c>
      <c r="H40" s="62">
        <f>IFERROR(SUMIFS('VICTOR BANORTE'!$N$90:$N$98,'VICTOR BANORTE'!$H$90:$H$98,"SALIDA",'VICTOR BANORTE'!$J$90:$J$98,$B40),0)</f>
        <v>0</v>
      </c>
      <c r="I40" s="62">
        <f>IFERROR(SUMIFS(RODRIGO!$N$2:$N$2,RODRIGO!$H$2:$H$2,"SALIDA",RODRIGO!$J$2:$J$2,$B40),0)</f>
        <v>0</v>
      </c>
      <c r="J40" s="62">
        <f>IFERROR(SUMIFS(MOY!$N$64:$N$76,MOY!$H$64:$H$76,"SALIDA",MOY!$J$64:$J$76,$B40),0)</f>
        <v>0</v>
      </c>
      <c r="K40" s="62">
        <f>IFERROR(SUMIFS('NORMA RUTH'!$N$82:$N$85,'NORMA RUTH'!$H$82:$H$85,"SALIDA",'NORMA RUTH'!$J$82:$J$85,$B40),0)</f>
        <v>0</v>
      </c>
      <c r="L40" s="62">
        <f>IFERROR(SUMIFS(VALERIA!$N$58:$N$71,VALERIA!$H$58:$H$71,"SALIDA",VALERIA!$J$58:$J$71,$B40),0)</f>
        <v>0</v>
      </c>
      <c r="M40" s="62">
        <f>IFERROR(SUMIFS('MANUEL BANAMEX'!$N$106:$N$124,'MANUEL BANAMEX'!$H$106:$H$124,"SALIDA",'MANUEL BANAMEX'!$J$106:$J$124,$B40),0)</f>
        <v>0</v>
      </c>
      <c r="N40" s="62">
        <f>IFERROR(SUMIFS(ROBERTO!$N$2:$N$2,ROBERTO!$H$2:$H$2,"SALIDA",ROBERTO!$J$2:$J$2,$B40),0)</f>
        <v>0</v>
      </c>
      <c r="O40" s="62">
        <f>IFERROR(SUMIFS(JUAN!$N$84:$N$87,JUAN!$H$84:$H$87,"SALIDA",JUAN!$J$84:$J$87,$B40),0)</f>
        <v>0</v>
      </c>
      <c r="P40" s="62">
        <f>IFERROR(SUMIFS('NORMA SANCHEZ'!$N$78:$N$81,'NORMA SANCHEZ'!$H$78:$H$81,"SALIDA",'NORMA SANCHEZ'!$J$78:$J$81,$B40),0)</f>
        <v>0</v>
      </c>
      <c r="Q40" s="62">
        <f>IFERROR(SUMIFS('JOSE CARLOS'!$N$78:$N$81,'JOSE CARLOS'!$H$78:$H$81,"SALIDA",'JOSE CARLOS'!$J$78:$J$81,$B40),0)</f>
        <v>0</v>
      </c>
      <c r="R40" s="62">
        <f>IFERROR(SUMIFS('LUIS ENRIQUE '!$N$66:$N$66,'LUIS ENRIQUE '!$H$66:$H$66,"SALIDA",'LUIS ENRIQUE '!$J$66:$J$66,$B40),0)</f>
        <v>0</v>
      </c>
      <c r="S40" s="62">
        <f>IFERROR(SUMIFS(CESARIA!$N$88:$N$91,CESARIA!$H$88:$H$91,"SALIDA",CESARIA!$J$88:$J$91,$B40),0)</f>
        <v>0</v>
      </c>
      <c r="T40" s="62">
        <f>IFERROR(SUMIFS(ALAN!$N$84:$N$91,ALAN!$H$84:$H$91,"SALIDA",ALAN!$J$84:$J$91,$B40),0)</f>
        <v>0</v>
      </c>
      <c r="U40" s="62">
        <f>IFERROR(SUMIFS(ELVIA!$N$67:$N$73,ELVIA!$H$67:$H$73,"SALIDA",ELVIA!$J$67:$J$73,$B40),0)</f>
        <v>0</v>
      </c>
      <c r="V40" s="146">
        <f>IFERROR(SUMIFS(CAJA!$N$5283:$N$5911,CAJA!$H$5283:$H$5911,"SALIDA",CAJA!$J$5283:$J$5911,$B40),0)</f>
        <v>0</v>
      </c>
      <c r="W40" s="62">
        <f>IFERROR(SUMIFS('CAJA TIGRES'!$N$1434:$N$1637,'CAJA TIGRES'!$H$1434:$H$1637,"SALIDA",'CAJA TIGRES'!$J$1434:$J$1637,$B40),0)</f>
        <v>0</v>
      </c>
      <c r="X40" s="62">
        <f>IFERROR(SUMIFS(RESERVA!$N$14:$N$14,RESERVA!$H$14:$H$14,"SALIDA",RESERVA!$J$14:$J$14,$B40),0)</f>
        <v>0</v>
      </c>
      <c r="Y40" s="96">
        <f t="shared" si="13"/>
        <v>0</v>
      </c>
      <c r="Z40" s="96">
        <f>Y40+'AGO25'!Z40</f>
        <v>0</v>
      </c>
    </row>
    <row r="41" spans="1:27" x14ac:dyDescent="0.3">
      <c r="A41" s="92"/>
      <c r="B41" s="60" t="s">
        <v>218</v>
      </c>
      <c r="C41" s="146">
        <f>IFERROR(SUMIFS('MGZ121'!$N$1195:$N$1374,'MGZ121'!H$1195:H$1374,"SALIDA",'MGZ121'!$J$1195:$J$1374,$B41),0)</f>
        <v>0</v>
      </c>
      <c r="D41" s="62">
        <f>IFERROR(SUMIFS('MGZ BBVA'!$N$1146:$N$1351,'MGZ BBVA'!$H$1146:$H$1351,"SALIDA",'MGZ BBVA'!$J$1146:$J$1351,$B41),0)</f>
        <v>0</v>
      </c>
      <c r="E41" s="62">
        <f>IFERROR(SUMIFS('MGZ DOLARES'!$N$2:$N$2,'MGZ DOLARES'!$F$2:$F$2,"SALIDA",'MGZ DOLARES'!$J$2:$J$2,$B41),0)</f>
        <v>0</v>
      </c>
      <c r="F41" s="62">
        <f>IFERROR(SUMIFS('MGZ BAJIO'!$N$70:$N$70,'MGZ BAJIO'!$H$70:$H$70,"SALIDA",'MGZ BAJIO'!$J$70:$J$70,$B41),0)</f>
        <v>0</v>
      </c>
      <c r="G41" s="62">
        <f>IFERROR(SUMIFS('VICTOR BANAMEX'!$N$459:$N$528,'VICTOR BANAMEX'!$H$459:$H$528,"SALIDA",'VICTOR BANAMEX'!$J$459:$J$528,$B41),0)</f>
        <v>0</v>
      </c>
      <c r="H41" s="62">
        <f>IFERROR(SUMIFS('VICTOR BANORTE'!$N$90:$N$98,'VICTOR BANORTE'!$H$90:$H$98,"SALIDA",'VICTOR BANORTE'!$J$90:$J$98,$B41),0)</f>
        <v>0</v>
      </c>
      <c r="I41" s="62">
        <f>IFERROR(SUMIFS(RODRIGO!$N$2:$N$2,RODRIGO!$H$2:$H$2,"SALIDA",RODRIGO!$J$2:$J$2,$B41),0)</f>
        <v>0</v>
      </c>
      <c r="J41" s="62">
        <f>IFERROR(SUMIFS(MOY!$N$64:$N$76,MOY!$H$64:$H$76,"SALIDA",MOY!$J$64:$J$76,$B41),0)</f>
        <v>0</v>
      </c>
      <c r="K41" s="62">
        <f>IFERROR(SUMIFS('NORMA RUTH'!$N$82:$N$85,'NORMA RUTH'!$H$82:$H$85,"SALIDA",'NORMA RUTH'!$J$82:$J$85,$B41),0)</f>
        <v>0</v>
      </c>
      <c r="L41" s="62">
        <f>IFERROR(SUMIFS(VALERIA!$N$58:$N$71,VALERIA!$H$58:$H$71,"SALIDA",VALERIA!$J$58:$J$71,$B41),0)</f>
        <v>0</v>
      </c>
      <c r="M41" s="62">
        <f>IFERROR(SUMIFS('MANUEL BANAMEX'!$N$106:$N$124,'MANUEL BANAMEX'!$H$106:$H$124,"SALIDA",'MANUEL BANAMEX'!$J$106:$J$124,$B41),0)</f>
        <v>0</v>
      </c>
      <c r="N41" s="62">
        <f>IFERROR(SUMIFS(ROBERTO!$N$2:$N$2,ROBERTO!$H$2:$H$2,"SALIDA",ROBERTO!$J$2:$J$2,$B41),0)</f>
        <v>0</v>
      </c>
      <c r="O41" s="62">
        <f>IFERROR(SUMIFS(JUAN!$N$84:$N$87,JUAN!$H$84:$H$87,"SALIDA",JUAN!$J$84:$J$87,$B41),0)</f>
        <v>0</v>
      </c>
      <c r="P41" s="62">
        <f>IFERROR(SUMIFS('NORMA SANCHEZ'!$N$78:$N$81,'NORMA SANCHEZ'!$H$78:$H$81,"SALIDA",'NORMA SANCHEZ'!$J$78:$J$81,$B41),0)</f>
        <v>0</v>
      </c>
      <c r="Q41" s="62">
        <f>IFERROR(SUMIFS('JOSE CARLOS'!$N$78:$N$81,'JOSE CARLOS'!$H$78:$H$81,"SALIDA",'JOSE CARLOS'!$J$78:$J$81,$B41),0)</f>
        <v>0</v>
      </c>
      <c r="R41" s="62">
        <f>IFERROR(SUMIFS('LUIS ENRIQUE '!$N$66:$N$66,'LUIS ENRIQUE '!$H$66:$H$66,"SALIDA",'LUIS ENRIQUE '!$J$66:$J$66,$B41),0)</f>
        <v>0</v>
      </c>
      <c r="S41" s="62">
        <f>IFERROR(SUMIFS(CESARIA!$N$88:$N$91,CESARIA!$H$88:$H$91,"SALIDA",CESARIA!$J$88:$J$91,$B41),0)</f>
        <v>0</v>
      </c>
      <c r="T41" s="62">
        <f>IFERROR(SUMIFS(ALAN!$N$84:$N$91,ALAN!$H$84:$H$91,"SALIDA",ALAN!$J$84:$J$91,$B41),0)</f>
        <v>0</v>
      </c>
      <c r="U41" s="62">
        <f>IFERROR(SUMIFS(ELVIA!$N$67:$N$73,ELVIA!$H$67:$H$73,"SALIDA",ELVIA!$J$67:$J$73,$B41),0)</f>
        <v>0</v>
      </c>
      <c r="V41" s="146">
        <f>IFERROR(SUMIFS(CAJA!$N$5283:$N$5911,CAJA!$H$5283:$H$5911,"SALIDA",CAJA!$J$5283:$J$5911,$B41),0)</f>
        <v>0</v>
      </c>
      <c r="W41" s="62">
        <f>IFERROR(SUMIFS('CAJA TIGRES'!$N$1434:$N$1637,'CAJA TIGRES'!$H$1434:$H$1637,"SALIDA",'CAJA TIGRES'!$J$1434:$J$1637,$B41),0)</f>
        <v>26865</v>
      </c>
      <c r="X41" s="62">
        <f>IFERROR(SUMIFS(RESERVA!$N$14:$N$14,RESERVA!$H$14:$H$14,"SALIDA",RESERVA!$J$14:$J$14,$B41),0)</f>
        <v>0</v>
      </c>
      <c r="Y41" s="96">
        <f t="shared" si="13"/>
        <v>26865</v>
      </c>
      <c r="Z41" s="96">
        <f>Y41+'AGO25'!Z41</f>
        <v>52476.7</v>
      </c>
    </row>
    <row r="42" spans="1:27" ht="27.6" x14ac:dyDescent="0.3">
      <c r="A42" s="92"/>
      <c r="B42" s="61" t="s">
        <v>189</v>
      </c>
      <c r="C42" s="146">
        <f>IFERROR(SUMIFS('MGZ121'!$N$1195:$N$1374,'MGZ121'!H$1195:H$1374,"SALIDA",'MGZ121'!$J$1195:$J$1374,$B42),0)</f>
        <v>0</v>
      </c>
      <c r="D42" s="62">
        <f>IFERROR(SUMIFS('MGZ BBVA'!$N$1146:$N$1351,'MGZ BBVA'!$H$1146:$H$1351,"SALIDA",'MGZ BBVA'!$J$1146:$J$1351,$B42),0)</f>
        <v>14496</v>
      </c>
      <c r="E42" s="62">
        <f>IFERROR(SUMIFS('MGZ DOLARES'!$N$2:$N$2,'MGZ DOLARES'!$F$2:$F$2,"SALIDA",'MGZ DOLARES'!$J$2:$J$2,$B42),0)</f>
        <v>0</v>
      </c>
      <c r="F42" s="62">
        <f>IFERROR(SUMIFS('MGZ BAJIO'!$N$70:$N$70,'MGZ BAJIO'!$H$70:$H$70,"SALIDA",'MGZ BAJIO'!$J$70:$J$70,$B42),0)</f>
        <v>0</v>
      </c>
      <c r="G42" s="62">
        <f>IFERROR(SUMIFS('VICTOR BANAMEX'!$N$459:$N$528,'VICTOR BANAMEX'!$H$459:$H$528,"SALIDA",'VICTOR BANAMEX'!$J$459:$J$528,$B42),0)</f>
        <v>0</v>
      </c>
      <c r="H42" s="62">
        <f>IFERROR(SUMIFS('VICTOR BANORTE'!$N$90:$N$98,'VICTOR BANORTE'!$H$90:$H$98,"SALIDA",'VICTOR BANORTE'!$J$90:$J$98,$B42),0)</f>
        <v>0</v>
      </c>
      <c r="I42" s="62">
        <f>IFERROR(SUMIFS(RODRIGO!$N$2:$N$2,RODRIGO!$H$2:$H$2,"SALIDA",RODRIGO!$J$2:$J$2,$B42),0)</f>
        <v>0</v>
      </c>
      <c r="J42" s="62">
        <f>IFERROR(SUMIFS(MOY!$N$64:$N$76,MOY!$H$64:$H$76,"SALIDA",MOY!$J$64:$J$76,$B42),0)</f>
        <v>0</v>
      </c>
      <c r="K42" s="62">
        <f>IFERROR(SUMIFS('NORMA RUTH'!$N$82:$N$85,'NORMA RUTH'!$H$82:$H$85,"SALIDA",'NORMA RUTH'!$J$82:$J$85,$B42),0)</f>
        <v>0</v>
      </c>
      <c r="L42" s="62">
        <f>IFERROR(SUMIFS(VALERIA!$N$58:$N$71,VALERIA!$H$58:$H$71,"SALIDA",VALERIA!$J$58:$J$71,$B42),0)</f>
        <v>0</v>
      </c>
      <c r="M42" s="62">
        <f>IFERROR(SUMIFS('MANUEL BANAMEX'!$N$106:$N$124,'MANUEL BANAMEX'!$H$106:$H$124,"SALIDA",'MANUEL BANAMEX'!$J$106:$J$124,$B42),0)</f>
        <v>0</v>
      </c>
      <c r="N42" s="62">
        <f>IFERROR(SUMIFS(ROBERTO!$N$2:$N$2,ROBERTO!$H$2:$H$2,"SALIDA",ROBERTO!$J$2:$J$2,$B42),0)</f>
        <v>0</v>
      </c>
      <c r="O42" s="62">
        <f>IFERROR(SUMIFS(JUAN!$N$84:$N$87,JUAN!$H$84:$H$87,"SALIDA",JUAN!$J$84:$J$87,$B42),0)</f>
        <v>0</v>
      </c>
      <c r="P42" s="62">
        <f>IFERROR(SUMIFS('NORMA SANCHEZ'!$N$78:$N$81,'NORMA SANCHEZ'!$H$78:$H$81,"SALIDA",'NORMA SANCHEZ'!$J$78:$J$81,$B42),0)</f>
        <v>0</v>
      </c>
      <c r="Q42" s="62">
        <f>IFERROR(SUMIFS('JOSE CARLOS'!$N$78:$N$81,'JOSE CARLOS'!$H$78:$H$81,"SALIDA",'JOSE CARLOS'!$J$78:$J$81,$B42),0)</f>
        <v>0</v>
      </c>
      <c r="R42" s="62">
        <f>IFERROR(SUMIFS('LUIS ENRIQUE '!$N$66:$N$66,'LUIS ENRIQUE '!$H$66:$H$66,"SALIDA",'LUIS ENRIQUE '!$J$66:$J$66,$B42),0)</f>
        <v>0</v>
      </c>
      <c r="S42" s="62">
        <f>IFERROR(SUMIFS(CESARIA!$N$88:$N$91,CESARIA!$H$88:$H$91,"SALIDA",CESARIA!$J$88:$J$91,$B42),0)</f>
        <v>0</v>
      </c>
      <c r="T42" s="62">
        <f>IFERROR(SUMIFS(ALAN!$N$84:$N$91,ALAN!$H$84:$H$91,"SALIDA",ALAN!$J$84:$J$91,$B42),0)</f>
        <v>0</v>
      </c>
      <c r="U42" s="62">
        <f>IFERROR(SUMIFS(ELVIA!$N$67:$N$73,ELVIA!$H$67:$H$73,"SALIDA",ELVIA!$J$67:$J$73,$B42),0)</f>
        <v>0</v>
      </c>
      <c r="V42" s="146">
        <f>IFERROR(SUMIFS(CAJA!$N$5283:$N$5911,CAJA!$H$5283:$H$5911,"SALIDA",CAJA!$J$5283:$J$5911,$B42),0)</f>
        <v>0</v>
      </c>
      <c r="W42" s="62">
        <f>IFERROR(SUMIFS('CAJA TIGRES'!$N$1434:$N$1637,'CAJA TIGRES'!$H$1434:$H$1637,"SALIDA",'CAJA TIGRES'!$J$1434:$J$1637,$B42),0)</f>
        <v>0</v>
      </c>
      <c r="X42" s="62">
        <f>IFERROR(SUMIFS(RESERVA!$N$14:$N$14,RESERVA!$H$14:$H$14,"SALIDA",RESERVA!$J$14:$J$14,$B42),0)</f>
        <v>0</v>
      </c>
      <c r="Y42" s="96">
        <f t="shared" si="13"/>
        <v>14496</v>
      </c>
      <c r="Z42" s="96">
        <f>Y42+'AGO25'!Z42</f>
        <v>369254.8</v>
      </c>
    </row>
    <row r="43" spans="1:27" x14ac:dyDescent="0.3">
      <c r="A43" s="92"/>
      <c r="B43" s="61" t="s">
        <v>214</v>
      </c>
      <c r="C43" s="146">
        <f>IFERROR(SUMIFS('MGZ121'!$N$1195:$N$1374,'MGZ121'!H$1195:H$1374,"SALIDA",'MGZ121'!$J$1195:$J$1374,$B43),0)</f>
        <v>0</v>
      </c>
      <c r="D43" s="62">
        <f>IFERROR(SUMIFS('MGZ BBVA'!$N$1146:$N$1351,'MGZ BBVA'!$H$1146:$H$1351,"SALIDA",'MGZ BBVA'!$J$1146:$J$1351,$B43),0)</f>
        <v>0</v>
      </c>
      <c r="E43" s="62">
        <f>IFERROR(SUMIFS('MGZ DOLARES'!$N$2:$N$2,'MGZ DOLARES'!$F$2:$F$2,"SALIDA",'MGZ DOLARES'!$J$2:$J$2,$B43),0)</f>
        <v>0</v>
      </c>
      <c r="F43" s="62">
        <f>IFERROR(SUMIFS('MGZ BAJIO'!$N$70:$N$70,'MGZ BAJIO'!$H$70:$H$70,"SALIDA",'MGZ BAJIO'!$J$70:$J$70,$B43),0)</f>
        <v>0</v>
      </c>
      <c r="G43" s="62">
        <f>IFERROR(SUMIFS('VICTOR BANAMEX'!$N$459:$N$528,'VICTOR BANAMEX'!$H$459:$H$528,"SALIDA",'VICTOR BANAMEX'!$J$459:$J$528,$B43),0)</f>
        <v>0</v>
      </c>
      <c r="H43" s="62">
        <f>IFERROR(SUMIFS('VICTOR BANORTE'!$N$90:$N$98,'VICTOR BANORTE'!$H$90:$H$98,"SALIDA",'VICTOR BANORTE'!$J$90:$J$98,$B43),0)</f>
        <v>0</v>
      </c>
      <c r="I43" s="62">
        <f>IFERROR(SUMIFS(RODRIGO!$N$2:$N$2,RODRIGO!$H$2:$H$2,"SALIDA",RODRIGO!$J$2:$J$2,$B43),0)</f>
        <v>0</v>
      </c>
      <c r="J43" s="62">
        <f>IFERROR(SUMIFS(MOY!$N$64:$N$76,MOY!$H$64:$H$76,"SALIDA",MOY!$J$64:$J$76,$B43),0)</f>
        <v>0</v>
      </c>
      <c r="K43" s="62">
        <f>IFERROR(SUMIFS('NORMA RUTH'!$N$82:$N$85,'NORMA RUTH'!$H$82:$H$85,"SALIDA",'NORMA RUTH'!$J$82:$J$85,$B43),0)</f>
        <v>0</v>
      </c>
      <c r="L43" s="62">
        <f>IFERROR(SUMIFS(VALERIA!$N$58:$N$71,VALERIA!$H$58:$H$71,"SALIDA",VALERIA!$J$58:$J$71,$B43),0)</f>
        <v>0</v>
      </c>
      <c r="M43" s="62">
        <f>IFERROR(SUMIFS('MANUEL BANAMEX'!$N$106:$N$124,'MANUEL BANAMEX'!$H$106:$H$124,"SALIDA",'MANUEL BANAMEX'!$J$106:$J$124,$B43),0)</f>
        <v>0</v>
      </c>
      <c r="N43" s="62">
        <f>IFERROR(SUMIFS(ROBERTO!$N$2:$N$2,ROBERTO!$H$2:$H$2,"SALIDA",ROBERTO!$J$2:$J$2,$B43),0)</f>
        <v>0</v>
      </c>
      <c r="O43" s="62">
        <f>IFERROR(SUMIFS(JUAN!$N$84:$N$87,JUAN!$H$84:$H$87,"SALIDA",JUAN!$J$84:$J$87,$B43),0)</f>
        <v>0</v>
      </c>
      <c r="P43" s="62">
        <f>IFERROR(SUMIFS('NORMA SANCHEZ'!$N$78:$N$81,'NORMA SANCHEZ'!$H$78:$H$81,"SALIDA",'NORMA SANCHEZ'!$J$78:$J$81,$B43),0)</f>
        <v>0</v>
      </c>
      <c r="Q43" s="62">
        <f>IFERROR(SUMIFS('JOSE CARLOS'!$N$78:$N$81,'JOSE CARLOS'!$H$78:$H$81,"SALIDA",'JOSE CARLOS'!$J$78:$J$81,$B43),0)</f>
        <v>0</v>
      </c>
      <c r="R43" s="62">
        <f>IFERROR(SUMIFS('LUIS ENRIQUE '!$N$66:$N$66,'LUIS ENRIQUE '!$H$66:$H$66,"SALIDA",'LUIS ENRIQUE '!$J$66:$J$66,$B43),0)</f>
        <v>0</v>
      </c>
      <c r="S43" s="62">
        <f>IFERROR(SUMIFS(CESARIA!$N$88:$N$91,CESARIA!$H$88:$H$91,"SALIDA",CESARIA!$J$88:$J$91,$B43),0)</f>
        <v>0</v>
      </c>
      <c r="T43" s="62">
        <f>IFERROR(SUMIFS(ALAN!$N$84:$N$91,ALAN!$H$84:$H$91,"SALIDA",ALAN!$J$84:$J$91,$B43),0)</f>
        <v>0</v>
      </c>
      <c r="U43" s="62">
        <f>IFERROR(SUMIFS(ELVIA!$N$67:$N$73,ELVIA!$H$67:$H$73,"SALIDA",ELVIA!$J$67:$J$73,$B43),0)</f>
        <v>0</v>
      </c>
      <c r="V43" s="146">
        <f>IFERROR(SUMIFS(CAJA!$N$5283:$N$5911,CAJA!$H$5283:$H$5911,"SALIDA",CAJA!$J$5283:$J$5911,$B43),0)</f>
        <v>6810</v>
      </c>
      <c r="W43" s="62">
        <f>IFERROR(SUMIFS('CAJA TIGRES'!$N$1434:$N$1637,'CAJA TIGRES'!$H$1434:$H$1637,"SALIDA",'CAJA TIGRES'!$J$1434:$J$1637,$B43),0)</f>
        <v>2100</v>
      </c>
      <c r="X43" s="62">
        <f>IFERROR(SUMIFS(RESERVA!$N$14:$N$14,RESERVA!$H$14:$H$14,"SALIDA",RESERVA!$J$14:$J$14,$B43),0)</f>
        <v>0</v>
      </c>
      <c r="Y43" s="96">
        <f t="shared" si="13"/>
        <v>8910</v>
      </c>
      <c r="Z43" s="96">
        <f>Y43+'AGO25'!Z43</f>
        <v>76610</v>
      </c>
    </row>
    <row r="44" spans="1:27" x14ac:dyDescent="0.3">
      <c r="A44" s="92"/>
      <c r="B44" s="61" t="s">
        <v>215</v>
      </c>
      <c r="C44" s="146">
        <f>IFERROR(SUMIFS('MGZ121'!$N$1195:$N$1374,'MGZ121'!H$1195:H$1374,"SALIDA",'MGZ121'!$J$1195:$J$1374,$B44),0)</f>
        <v>0</v>
      </c>
      <c r="D44" s="62">
        <f>IFERROR(SUMIFS('MGZ BBVA'!$N$1146:$N$1351,'MGZ BBVA'!$H$1146:$H$1351,"SALIDA",'MGZ BBVA'!$J$1146:$J$1351,$B44),0)</f>
        <v>0</v>
      </c>
      <c r="E44" s="62">
        <f>IFERROR(SUMIFS('MGZ DOLARES'!$N$2:$N$2,'MGZ DOLARES'!$F$2:$F$2,"SALIDA",'MGZ DOLARES'!$J$2:$J$2,$B44),0)</f>
        <v>0</v>
      </c>
      <c r="F44" s="62">
        <f>IFERROR(SUMIFS('MGZ BAJIO'!$N$70:$N$70,'MGZ BAJIO'!$H$70:$H$70,"SALIDA",'MGZ BAJIO'!$J$70:$J$70,$B44),0)</f>
        <v>0</v>
      </c>
      <c r="G44" s="62">
        <f>IFERROR(SUMIFS('VICTOR BANAMEX'!$N$459:$N$528,'VICTOR BANAMEX'!$H$459:$H$528,"SALIDA",'VICTOR BANAMEX'!$J$459:$J$528,$B44),0)</f>
        <v>0</v>
      </c>
      <c r="H44" s="62">
        <f>IFERROR(SUMIFS('VICTOR BANORTE'!$N$90:$N$98,'VICTOR BANORTE'!$H$90:$H$98,"SALIDA",'VICTOR BANORTE'!$J$90:$J$98,$B44),0)</f>
        <v>0</v>
      </c>
      <c r="I44" s="62">
        <f>IFERROR(SUMIFS(RODRIGO!$N$2:$N$2,RODRIGO!$H$2:$H$2,"SALIDA",RODRIGO!$J$2:$J$2,$B44),0)</f>
        <v>0</v>
      </c>
      <c r="J44" s="62">
        <f>IFERROR(SUMIFS(MOY!$N$64:$N$76,MOY!$H$64:$H$76,"SALIDA",MOY!$J$64:$J$76,$B44),0)</f>
        <v>0</v>
      </c>
      <c r="K44" s="62">
        <f>IFERROR(SUMIFS('NORMA RUTH'!$N$82:$N$85,'NORMA RUTH'!$H$82:$H$85,"SALIDA",'NORMA RUTH'!$J$82:$J$85,$B44),0)</f>
        <v>0</v>
      </c>
      <c r="L44" s="62">
        <f>IFERROR(SUMIFS(VALERIA!$N$58:$N$71,VALERIA!$H$58:$H$71,"SALIDA",VALERIA!$J$58:$J$71,$B44),0)</f>
        <v>0</v>
      </c>
      <c r="M44" s="62">
        <f>IFERROR(SUMIFS('MANUEL BANAMEX'!$N$106:$N$124,'MANUEL BANAMEX'!$H$106:$H$124,"SALIDA",'MANUEL BANAMEX'!$J$106:$J$124,$B44),0)</f>
        <v>0</v>
      </c>
      <c r="N44" s="62">
        <f>IFERROR(SUMIFS(ROBERTO!$N$2:$N$2,ROBERTO!$H$2:$H$2,"SALIDA",ROBERTO!$J$2:$J$2,$B44),0)</f>
        <v>0</v>
      </c>
      <c r="O44" s="62">
        <f>IFERROR(SUMIFS(JUAN!$N$84:$N$87,JUAN!$H$84:$H$87,"SALIDA",JUAN!$J$84:$J$87,$B44),0)</f>
        <v>0</v>
      </c>
      <c r="P44" s="62">
        <f>IFERROR(SUMIFS('NORMA SANCHEZ'!$N$78:$N$81,'NORMA SANCHEZ'!$H$78:$H$81,"SALIDA",'NORMA SANCHEZ'!$J$78:$J$81,$B44),0)</f>
        <v>0</v>
      </c>
      <c r="Q44" s="62">
        <f>IFERROR(SUMIFS('JOSE CARLOS'!$N$78:$N$81,'JOSE CARLOS'!$H$78:$H$81,"SALIDA",'JOSE CARLOS'!$J$78:$J$81,$B44),0)</f>
        <v>0</v>
      </c>
      <c r="R44" s="62">
        <f>IFERROR(SUMIFS('LUIS ENRIQUE '!$N$66:$N$66,'LUIS ENRIQUE '!$H$66:$H$66,"SALIDA",'LUIS ENRIQUE '!$J$66:$J$66,$B44),0)</f>
        <v>0</v>
      </c>
      <c r="S44" s="62">
        <f>IFERROR(SUMIFS(CESARIA!$N$88:$N$91,CESARIA!$H$88:$H$91,"SALIDA",CESARIA!$J$88:$J$91,$B44),0)</f>
        <v>0</v>
      </c>
      <c r="T44" s="62">
        <f>IFERROR(SUMIFS(ALAN!$N$84:$N$91,ALAN!$H$84:$H$91,"SALIDA",ALAN!$J$84:$J$91,$B44),0)</f>
        <v>0</v>
      </c>
      <c r="U44" s="62">
        <f>IFERROR(SUMIFS(ELVIA!$N$67:$N$73,ELVIA!$H$67:$H$73,"SALIDA",ELVIA!$J$67:$J$73,$B44),0)</f>
        <v>0</v>
      </c>
      <c r="V44" s="146">
        <f>IFERROR(SUMIFS(CAJA!$N$5283:$N$5911,CAJA!$H$5283:$H$5911,"SALIDA",CAJA!$J$5283:$J$5911,$B44),0)</f>
        <v>0</v>
      </c>
      <c r="W44" s="62">
        <f>IFERROR(SUMIFS('CAJA TIGRES'!$N$1434:$N$1637,'CAJA TIGRES'!$H$1434:$H$1637,"SALIDA",'CAJA TIGRES'!$J$1434:$J$1637,$B44),0)</f>
        <v>0</v>
      </c>
      <c r="X44" s="62">
        <f>IFERROR(SUMIFS(RESERVA!$N$14:$N$14,RESERVA!$H$14:$H$14,"SALIDA",RESERVA!$J$14:$J$14,$B44),0)</f>
        <v>0</v>
      </c>
      <c r="Y44" s="96">
        <f t="shared" si="13"/>
        <v>0</v>
      </c>
      <c r="Z44" s="96">
        <f>Y44+'AGO25'!Z44</f>
        <v>2030000</v>
      </c>
    </row>
    <row r="45" spans="1:27" x14ac:dyDescent="0.3">
      <c r="A45" s="92"/>
      <c r="B45" s="61" t="s">
        <v>216</v>
      </c>
      <c r="C45" s="146">
        <f>IFERROR(SUMIFS('MGZ121'!$N$1195:$N$1374,'MGZ121'!H$1195:H$1374,"SALIDA",'MGZ121'!$J$1195:$J$1374,$B45),0)</f>
        <v>0</v>
      </c>
      <c r="D45" s="62">
        <f>IFERROR(SUMIFS('MGZ BBVA'!$N$1146:$N$1351,'MGZ BBVA'!$H$1146:$H$1351,"SALIDA",'MGZ BBVA'!$J$1146:$J$1351,$B45),0)</f>
        <v>0</v>
      </c>
      <c r="E45" s="62">
        <f>IFERROR(SUMIFS('MGZ DOLARES'!$N$2:$N$2,'MGZ DOLARES'!$F$2:$F$2,"SALIDA",'MGZ DOLARES'!$J$2:$J$2,$B45),0)</f>
        <v>0</v>
      </c>
      <c r="F45" s="62">
        <f>IFERROR(SUMIFS('MGZ BAJIO'!$N$70:$N$70,'MGZ BAJIO'!$H$70:$H$70,"SALIDA",'MGZ BAJIO'!$J$70:$J$70,$B45),0)</f>
        <v>0</v>
      </c>
      <c r="G45" s="62">
        <f>IFERROR(SUMIFS('VICTOR BANAMEX'!$N$459:$N$528,'VICTOR BANAMEX'!$H$459:$H$528,"SALIDA",'VICTOR BANAMEX'!$J$459:$J$528,$B45),0)</f>
        <v>0</v>
      </c>
      <c r="H45" s="62">
        <f>IFERROR(SUMIFS('VICTOR BANORTE'!$N$90:$N$98,'VICTOR BANORTE'!$H$90:$H$98,"SALIDA",'VICTOR BANORTE'!$J$90:$J$98,$B45),0)</f>
        <v>0</v>
      </c>
      <c r="I45" s="62">
        <f>IFERROR(SUMIFS(RODRIGO!$N$2:$N$2,RODRIGO!$H$2:$H$2,"SALIDA",RODRIGO!$J$2:$J$2,$B45),0)</f>
        <v>0</v>
      </c>
      <c r="J45" s="62">
        <f>IFERROR(SUMIFS(MOY!$N$64:$N$76,MOY!$H$64:$H$76,"SALIDA",MOY!$J$64:$J$76,$B45),0)</f>
        <v>0</v>
      </c>
      <c r="K45" s="62">
        <f>IFERROR(SUMIFS('NORMA RUTH'!$N$82:$N$85,'NORMA RUTH'!$H$82:$H$85,"SALIDA",'NORMA RUTH'!$J$82:$J$85,$B45),0)</f>
        <v>0</v>
      </c>
      <c r="L45" s="62">
        <f>IFERROR(SUMIFS(VALERIA!$N$58:$N$71,VALERIA!$H$58:$H$71,"SALIDA",VALERIA!$J$58:$J$71,$B45),0)</f>
        <v>0</v>
      </c>
      <c r="M45" s="62">
        <f>IFERROR(SUMIFS('MANUEL BANAMEX'!$N$106:$N$124,'MANUEL BANAMEX'!$H$106:$H$124,"SALIDA",'MANUEL BANAMEX'!$J$106:$J$124,$B45),0)</f>
        <v>0</v>
      </c>
      <c r="N45" s="62">
        <f>IFERROR(SUMIFS(ROBERTO!$N$2:$N$2,ROBERTO!$H$2:$H$2,"SALIDA",ROBERTO!$J$2:$J$2,$B45),0)</f>
        <v>0</v>
      </c>
      <c r="O45" s="62">
        <f>IFERROR(SUMIFS(JUAN!$N$84:$N$87,JUAN!$H$84:$H$87,"SALIDA",JUAN!$J$84:$J$87,$B45),0)</f>
        <v>0</v>
      </c>
      <c r="P45" s="62">
        <f>IFERROR(SUMIFS('NORMA SANCHEZ'!$N$78:$N$81,'NORMA SANCHEZ'!$H$78:$H$81,"SALIDA",'NORMA SANCHEZ'!$J$78:$J$81,$B45),0)</f>
        <v>0</v>
      </c>
      <c r="Q45" s="62">
        <f>IFERROR(SUMIFS('JOSE CARLOS'!$N$78:$N$81,'JOSE CARLOS'!$H$78:$H$81,"SALIDA",'JOSE CARLOS'!$J$78:$J$81,$B45),0)</f>
        <v>0</v>
      </c>
      <c r="R45" s="62">
        <f>IFERROR(SUMIFS('LUIS ENRIQUE '!$N$66:$N$66,'LUIS ENRIQUE '!$H$66:$H$66,"SALIDA",'LUIS ENRIQUE '!$J$66:$J$66,$B45),0)</f>
        <v>0</v>
      </c>
      <c r="S45" s="62">
        <f>IFERROR(SUMIFS(CESARIA!$N$88:$N$91,CESARIA!$H$88:$H$91,"SALIDA",CESARIA!$J$88:$J$91,$B45),0)</f>
        <v>0</v>
      </c>
      <c r="T45" s="62">
        <f>IFERROR(SUMIFS(ALAN!$N$84:$N$91,ALAN!$H$84:$H$91,"SALIDA",ALAN!$J$84:$J$91,$B45),0)</f>
        <v>0</v>
      </c>
      <c r="U45" s="62">
        <f>IFERROR(SUMIFS(ELVIA!$N$67:$N$73,ELVIA!$H$67:$H$73,"SALIDA",ELVIA!$J$67:$J$73,$B45),0)</f>
        <v>0</v>
      </c>
      <c r="V45" s="146">
        <f>IFERROR(SUMIFS(CAJA!$N$5283:$N$5911,CAJA!$H$5283:$H$5911,"SALIDA",CAJA!$J$5283:$J$5911,$B45),0)</f>
        <v>2000</v>
      </c>
      <c r="W45" s="62">
        <f>IFERROR(SUMIFS('CAJA TIGRES'!$N$1434:$N$1637,'CAJA TIGRES'!$H$1434:$H$1637,"SALIDA",'CAJA TIGRES'!$J$1434:$J$1637,$B45),0)</f>
        <v>0</v>
      </c>
      <c r="X45" s="62">
        <f>IFERROR(SUMIFS(RESERVA!$N$14:$N$14,RESERVA!$H$14:$H$14,"SALIDA",RESERVA!$J$14:$J$14,$B45),0)</f>
        <v>0</v>
      </c>
      <c r="Y45" s="96">
        <f t="shared" si="13"/>
        <v>2000</v>
      </c>
      <c r="Z45" s="96">
        <f>Y45+'AGO25'!Z45</f>
        <v>35600</v>
      </c>
    </row>
    <row r="46" spans="1:27" x14ac:dyDescent="0.3">
      <c r="A46" s="92"/>
      <c r="B46" s="61" t="s">
        <v>217</v>
      </c>
      <c r="C46" s="146">
        <f>IFERROR(SUMIFS('MGZ121'!$N$1195:$N$1374,'MGZ121'!H$1195:H$1374,"SALIDA",'MGZ121'!$J$1195:$J$1374,$B46),0)</f>
        <v>0</v>
      </c>
      <c r="D46" s="62">
        <f>IFERROR(SUMIFS('MGZ BBVA'!$N$1146:$N$1351,'MGZ BBVA'!$H$1146:$H$1351,"SALIDA",'MGZ BBVA'!$J$1146:$J$1351,$B46),0)</f>
        <v>0</v>
      </c>
      <c r="E46" s="62">
        <f>IFERROR(SUMIFS('MGZ DOLARES'!$N$2:$N$2,'MGZ DOLARES'!$F$2:$F$2,"SALIDA",'MGZ DOLARES'!$J$2:$J$2,$B46),0)</f>
        <v>0</v>
      </c>
      <c r="F46" s="62">
        <f>IFERROR(SUMIFS('MGZ BAJIO'!$N$70:$N$70,'MGZ BAJIO'!$H$70:$H$70,"SALIDA",'MGZ BAJIO'!$J$70:$J$70,$B46),0)</f>
        <v>0</v>
      </c>
      <c r="G46" s="62">
        <f>IFERROR(SUMIFS('VICTOR BANAMEX'!$N$459:$N$528,'VICTOR BANAMEX'!$H$459:$H$528,"SALIDA",'VICTOR BANAMEX'!$J$459:$J$528,$B46),0)</f>
        <v>0</v>
      </c>
      <c r="H46" s="62">
        <f>IFERROR(SUMIFS('VICTOR BANORTE'!$N$90:$N$98,'VICTOR BANORTE'!$H$90:$H$98,"SALIDA",'VICTOR BANORTE'!$J$90:$J$98,$B46),0)</f>
        <v>0</v>
      </c>
      <c r="I46" s="62">
        <f>IFERROR(SUMIFS(RODRIGO!$N$2:$N$2,RODRIGO!$H$2:$H$2,"SALIDA",RODRIGO!$J$2:$J$2,$B46),0)</f>
        <v>0</v>
      </c>
      <c r="J46" s="62">
        <f>IFERROR(SUMIFS(MOY!$N$64:$N$76,MOY!$H$64:$H$76,"SALIDA",MOY!$J$64:$J$76,$B46),0)</f>
        <v>0</v>
      </c>
      <c r="K46" s="62">
        <f>IFERROR(SUMIFS('NORMA RUTH'!$N$82:$N$85,'NORMA RUTH'!$H$82:$H$85,"SALIDA",'NORMA RUTH'!$J$82:$J$85,$B46),0)</f>
        <v>0</v>
      </c>
      <c r="L46" s="62">
        <f>IFERROR(SUMIFS(VALERIA!$N$58:$N$71,VALERIA!$H$58:$H$71,"SALIDA",VALERIA!$J$58:$J$71,$B46),0)</f>
        <v>0</v>
      </c>
      <c r="M46" s="62">
        <f>IFERROR(SUMIFS('MANUEL BANAMEX'!$N$106:$N$124,'MANUEL BANAMEX'!$H$106:$H$124,"SALIDA",'MANUEL BANAMEX'!$J$106:$J$124,$B46),0)</f>
        <v>0</v>
      </c>
      <c r="N46" s="62">
        <f>IFERROR(SUMIFS(ROBERTO!$N$2:$N$2,ROBERTO!$H$2:$H$2,"SALIDA",ROBERTO!$J$2:$J$2,$B46),0)</f>
        <v>0</v>
      </c>
      <c r="O46" s="62">
        <f>IFERROR(SUMIFS(JUAN!$N$84:$N$87,JUAN!$H$84:$H$87,"SALIDA",JUAN!$J$84:$J$87,$B46),0)</f>
        <v>0</v>
      </c>
      <c r="P46" s="62">
        <f>IFERROR(SUMIFS('NORMA SANCHEZ'!$N$78:$N$81,'NORMA SANCHEZ'!$H$78:$H$81,"SALIDA",'NORMA SANCHEZ'!$J$78:$J$81,$B46),0)</f>
        <v>0</v>
      </c>
      <c r="Q46" s="62">
        <f>IFERROR(SUMIFS('JOSE CARLOS'!$N$78:$N$81,'JOSE CARLOS'!$H$78:$H$81,"SALIDA",'JOSE CARLOS'!$J$78:$J$81,$B46),0)</f>
        <v>0</v>
      </c>
      <c r="R46" s="62">
        <f>IFERROR(SUMIFS('LUIS ENRIQUE '!$N$66:$N$66,'LUIS ENRIQUE '!$H$66:$H$66,"SALIDA",'LUIS ENRIQUE '!$J$66:$J$66,$B46),0)</f>
        <v>0</v>
      </c>
      <c r="S46" s="62">
        <f>IFERROR(SUMIFS(CESARIA!$N$88:$N$91,CESARIA!$H$88:$H$91,"SALIDA",CESARIA!$J$88:$J$91,$B46),0)</f>
        <v>0</v>
      </c>
      <c r="T46" s="62">
        <f>IFERROR(SUMIFS(ALAN!$N$84:$N$91,ALAN!$H$84:$H$91,"SALIDA",ALAN!$J$84:$J$91,$B46),0)</f>
        <v>0</v>
      </c>
      <c r="U46" s="62">
        <f>IFERROR(SUMIFS(ELVIA!$N$67:$N$73,ELVIA!$H$67:$H$73,"SALIDA",ELVIA!$J$67:$J$73,$B46),0)</f>
        <v>0</v>
      </c>
      <c r="V46" s="146">
        <f>IFERROR(SUMIFS(CAJA!$N$5283:$N$5911,CAJA!$H$5283:$H$5911,"SALIDA",CAJA!$J$5283:$J$5911,$B46),0)</f>
        <v>0</v>
      </c>
      <c r="W46" s="62">
        <f>IFERROR(SUMIFS('CAJA TIGRES'!$N$1434:$N$1637,'CAJA TIGRES'!$H$1434:$H$1637,"SALIDA",'CAJA TIGRES'!$J$1434:$J$1637,$B46),0)</f>
        <v>4000</v>
      </c>
      <c r="X46" s="62">
        <f>IFERROR(SUMIFS(RESERVA!$N$14:$N$14,RESERVA!$H$14:$H$14,"SALIDA",RESERVA!$J$14:$J$14,$B46),0)</f>
        <v>0</v>
      </c>
      <c r="Y46" s="96">
        <f t="shared" si="13"/>
        <v>4000</v>
      </c>
      <c r="Z46" s="96">
        <f>Y46+'AGO25'!Z46</f>
        <v>4350</v>
      </c>
    </row>
    <row r="47" spans="1:27" x14ac:dyDescent="0.3">
      <c r="A47" s="92"/>
      <c r="B47" s="61" t="s">
        <v>219</v>
      </c>
      <c r="C47" s="146">
        <f>IFERROR(SUMIFS('MGZ121'!$N$1195:$N$1374,'MGZ121'!H$1195:H$1374,"SALIDA",'MGZ121'!$J$1195:$J$1374,$B47),0)</f>
        <v>0</v>
      </c>
      <c r="D47" s="62">
        <f>IFERROR(SUMIFS('MGZ BBVA'!$N$1146:$N$1351,'MGZ BBVA'!$H$1146:$H$1351,"SALIDA",'MGZ BBVA'!$J$1146:$J$1351,$B47),0)</f>
        <v>0</v>
      </c>
      <c r="E47" s="62">
        <f>IFERROR(SUMIFS('MGZ DOLARES'!$N$2:$N$2,'MGZ DOLARES'!$F$2:$F$2,"SALIDA",'MGZ DOLARES'!$J$2:$J$2,$B47),0)</f>
        <v>0</v>
      </c>
      <c r="F47" s="62">
        <f>IFERROR(SUMIFS('MGZ BAJIO'!$N$70:$N$70,'MGZ BAJIO'!$H$70:$H$70,"SALIDA",'MGZ BAJIO'!$J$70:$J$70,$B47),0)</f>
        <v>0</v>
      </c>
      <c r="G47" s="62">
        <f>IFERROR(SUMIFS('VICTOR BANAMEX'!$N$459:$N$528,'VICTOR BANAMEX'!$H$459:$H$528,"SALIDA",'VICTOR BANAMEX'!$J$459:$J$528,$B47),0)</f>
        <v>0</v>
      </c>
      <c r="H47" s="62">
        <f>IFERROR(SUMIFS('VICTOR BANORTE'!$N$90:$N$98,'VICTOR BANORTE'!$H$90:$H$98,"SALIDA",'VICTOR BANORTE'!$J$90:$J$98,$B47),0)</f>
        <v>0</v>
      </c>
      <c r="I47" s="62">
        <f>IFERROR(SUMIFS(RODRIGO!$N$2:$N$2,RODRIGO!$H$2:$H$2,"SALIDA",RODRIGO!$J$2:$J$2,$B47),0)</f>
        <v>0</v>
      </c>
      <c r="J47" s="62">
        <f>IFERROR(SUMIFS(MOY!$N$64:$N$76,MOY!$H$64:$H$76,"SALIDA",MOY!$J$64:$J$76,$B47),0)</f>
        <v>0</v>
      </c>
      <c r="K47" s="62">
        <f>IFERROR(SUMIFS('NORMA RUTH'!$N$82:$N$85,'NORMA RUTH'!$H$82:$H$85,"SALIDA",'NORMA RUTH'!$J$82:$J$85,$B47),0)</f>
        <v>0</v>
      </c>
      <c r="L47" s="62">
        <f>IFERROR(SUMIFS(VALERIA!$N$58:$N$71,VALERIA!$H$58:$H$71,"SALIDA",VALERIA!$J$58:$J$71,$B47),0)</f>
        <v>0</v>
      </c>
      <c r="M47" s="62">
        <f>IFERROR(SUMIFS('MANUEL BANAMEX'!$N$106:$N$124,'MANUEL BANAMEX'!$H$106:$H$124,"SALIDA",'MANUEL BANAMEX'!$J$106:$J$124,$B47),0)</f>
        <v>0</v>
      </c>
      <c r="N47" s="62">
        <f>IFERROR(SUMIFS(ROBERTO!$N$2:$N$2,ROBERTO!$H$2:$H$2,"SALIDA",ROBERTO!$J$2:$J$2,$B47),0)</f>
        <v>0</v>
      </c>
      <c r="O47" s="62">
        <f>IFERROR(SUMIFS(JUAN!$N$84:$N$87,JUAN!$H$84:$H$87,"SALIDA",JUAN!$J$84:$J$87,$B47),0)</f>
        <v>0</v>
      </c>
      <c r="P47" s="62">
        <f>IFERROR(SUMIFS('NORMA SANCHEZ'!$N$78:$N$81,'NORMA SANCHEZ'!$H$78:$H$81,"SALIDA",'NORMA SANCHEZ'!$J$78:$J$81,$B47),0)</f>
        <v>0</v>
      </c>
      <c r="Q47" s="62">
        <f>IFERROR(SUMIFS('JOSE CARLOS'!$N$78:$N$81,'JOSE CARLOS'!$H$78:$H$81,"SALIDA",'JOSE CARLOS'!$J$78:$J$81,$B47),0)</f>
        <v>0</v>
      </c>
      <c r="R47" s="62">
        <f>IFERROR(SUMIFS('LUIS ENRIQUE '!$N$66:$N$66,'LUIS ENRIQUE '!$H$66:$H$66,"SALIDA",'LUIS ENRIQUE '!$J$66:$J$66,$B47),0)</f>
        <v>0</v>
      </c>
      <c r="S47" s="62">
        <f>IFERROR(SUMIFS(CESARIA!$N$88:$N$91,CESARIA!$H$88:$H$91,"SALIDA",CESARIA!$J$88:$J$91,$B47),0)</f>
        <v>0</v>
      </c>
      <c r="T47" s="62">
        <f>IFERROR(SUMIFS(ALAN!$N$84:$N$91,ALAN!$H$84:$H$91,"SALIDA",ALAN!$J$84:$J$91,$B47),0)</f>
        <v>0</v>
      </c>
      <c r="U47" s="62">
        <f>IFERROR(SUMIFS(ELVIA!$N$67:$N$73,ELVIA!$H$67:$H$73,"SALIDA",ELVIA!$J$67:$J$73,$B47),0)</f>
        <v>0</v>
      </c>
      <c r="V47" s="146">
        <f>IFERROR(SUMIFS(CAJA!$N$5283:$N$5911,CAJA!$H$5283:$H$5911,"SALIDA",CAJA!$J$5283:$J$5911,$B47),0)</f>
        <v>13188</v>
      </c>
      <c r="W47" s="62">
        <f>IFERROR(SUMIFS('CAJA TIGRES'!$N$1434:$N$1637,'CAJA TIGRES'!$H$1434:$H$1637,"SALIDA",'CAJA TIGRES'!$J$1434:$J$1637,$B47),0)</f>
        <v>0</v>
      </c>
      <c r="X47" s="62">
        <f>IFERROR(SUMIFS(RESERVA!$N$14:$N$14,RESERVA!$H$14:$H$14,"SALIDA",RESERVA!$J$14:$J$14,$B47),0)</f>
        <v>0</v>
      </c>
      <c r="Y47" s="96">
        <f t="shared" si="13"/>
        <v>13188</v>
      </c>
      <c r="Z47" s="96">
        <f>Y47+'AGO25'!Z47</f>
        <v>188937.5</v>
      </c>
    </row>
    <row r="48" spans="1:27" x14ac:dyDescent="0.3">
      <c r="A48" s="92"/>
      <c r="B48" s="61" t="s">
        <v>250</v>
      </c>
      <c r="C48" s="146">
        <f>IFERROR(SUMIFS('MGZ121'!$N$1195:$N$1374,'MGZ121'!H$1195:H$1374,"SALIDA",'MGZ121'!$J$1195:$J$1374,$B48),0)</f>
        <v>0</v>
      </c>
      <c r="D48" s="62">
        <f>IFERROR(SUMIFS('MGZ BBVA'!$N$1146:$N$1351,'MGZ BBVA'!$H$1146:$H$1351,"SALIDA",'MGZ BBVA'!$J$1146:$J$1351,$B48),0)</f>
        <v>0</v>
      </c>
      <c r="E48" s="62">
        <f>IFERROR(SUMIFS('MGZ DOLARES'!$N$2:$N$2,'MGZ DOLARES'!$F$2:$F$2,"SALIDA",'MGZ DOLARES'!$J$2:$J$2,$B48),0)</f>
        <v>0</v>
      </c>
      <c r="F48" s="62">
        <f>IFERROR(SUMIFS('MGZ BAJIO'!$N$70:$N$70,'MGZ BAJIO'!$H$70:$H$70,"SALIDA",'MGZ BAJIO'!$J$70:$J$70,$B48),0)</f>
        <v>0</v>
      </c>
      <c r="G48" s="62">
        <f>IFERROR(SUMIFS('VICTOR BANAMEX'!$N$459:$N$528,'VICTOR BANAMEX'!$H$459:$H$528,"SALIDA",'VICTOR BANAMEX'!$J$459:$J$528,$B48),0)</f>
        <v>0</v>
      </c>
      <c r="H48" s="62">
        <f>IFERROR(SUMIFS('VICTOR BANORTE'!$N$90:$N$98,'VICTOR BANORTE'!$H$90:$H$98,"SALIDA",'VICTOR BANORTE'!$J$90:$J$98,$B48),0)</f>
        <v>0</v>
      </c>
      <c r="I48" s="62">
        <f>IFERROR(SUMIFS(RODRIGO!$N$2:$N$2,RODRIGO!$H$2:$H$2,"SALIDA",RODRIGO!$J$2:$J$2,$B48),0)</f>
        <v>0</v>
      </c>
      <c r="J48" s="62">
        <f>IFERROR(SUMIFS(MOY!$N$64:$N$76,MOY!$H$64:$H$76,"SALIDA",MOY!$J$64:$J$76,$B48),0)</f>
        <v>0</v>
      </c>
      <c r="K48" s="62">
        <f>IFERROR(SUMIFS('NORMA RUTH'!$N$82:$N$85,'NORMA RUTH'!$H$82:$H$85,"SALIDA",'NORMA RUTH'!$J$82:$J$85,$B48),0)</f>
        <v>0</v>
      </c>
      <c r="L48" s="62">
        <f>IFERROR(SUMIFS(VALERIA!$N$58:$N$71,VALERIA!$H$58:$H$71,"SALIDA",VALERIA!$J$58:$J$71,$B48),0)</f>
        <v>0</v>
      </c>
      <c r="M48" s="62">
        <f>IFERROR(SUMIFS('MANUEL BANAMEX'!$N$106:$N$124,'MANUEL BANAMEX'!$H$106:$H$124,"SALIDA",'MANUEL BANAMEX'!$J$106:$J$124,$B48),0)</f>
        <v>0</v>
      </c>
      <c r="N48" s="62">
        <f>IFERROR(SUMIFS(ROBERTO!$N$2:$N$2,ROBERTO!$H$2:$H$2,"SALIDA",ROBERTO!$J$2:$J$2,$B48),0)</f>
        <v>0</v>
      </c>
      <c r="O48" s="62">
        <f>IFERROR(SUMIFS(JUAN!$N$84:$N$87,JUAN!$H$84:$H$87,"SALIDA",JUAN!$J$84:$J$87,$B48),0)</f>
        <v>0</v>
      </c>
      <c r="P48" s="62">
        <f>IFERROR(SUMIFS('NORMA SANCHEZ'!$N$78:$N$81,'NORMA SANCHEZ'!$H$78:$H$81,"SALIDA",'NORMA SANCHEZ'!$J$78:$J$81,$B48),0)</f>
        <v>0</v>
      </c>
      <c r="Q48" s="62">
        <f>IFERROR(SUMIFS('JOSE CARLOS'!$N$78:$N$81,'JOSE CARLOS'!$H$78:$H$81,"SALIDA",'JOSE CARLOS'!$J$78:$J$81,$B48),0)</f>
        <v>0</v>
      </c>
      <c r="R48" s="62">
        <f>IFERROR(SUMIFS('LUIS ENRIQUE '!$N$66:$N$66,'LUIS ENRIQUE '!$H$66:$H$66,"SALIDA",'LUIS ENRIQUE '!$J$66:$J$66,$B48),0)</f>
        <v>0</v>
      </c>
      <c r="S48" s="62">
        <f>IFERROR(SUMIFS(CESARIA!$N$88:$N$91,CESARIA!$H$88:$H$91,"SALIDA",CESARIA!$J$88:$J$91,$B48),0)</f>
        <v>0</v>
      </c>
      <c r="T48" s="62">
        <f>IFERROR(SUMIFS(ALAN!$N$84:$N$91,ALAN!$H$84:$H$91,"SALIDA",ALAN!$J$84:$J$91,$B48),0)</f>
        <v>0</v>
      </c>
      <c r="U48" s="62">
        <f>IFERROR(SUMIFS(ELVIA!$N$67:$N$73,ELVIA!$H$67:$H$73,"SALIDA",ELVIA!$J$67:$J$73,$B48),0)</f>
        <v>0</v>
      </c>
      <c r="V48" s="146">
        <f>IFERROR(SUMIFS(CAJA!$N$5283:$N$5911,CAJA!$H$5283:$H$5911,"SALIDA",CAJA!$J$5283:$J$5911,$B48),0)</f>
        <v>0</v>
      </c>
      <c r="W48" s="62">
        <f>IFERROR(SUMIFS('CAJA TIGRES'!$N$1434:$N$1637,'CAJA TIGRES'!$H$1434:$H$1637,"SALIDA",'CAJA TIGRES'!$J$1434:$J$1637,$B48),0)</f>
        <v>0</v>
      </c>
      <c r="X48" s="62">
        <f>IFERROR(SUMIFS(RESERVA!$N$14:$N$14,RESERVA!$H$14:$H$14,"SALIDA",RESERVA!$J$14:$J$14,$B48),0)</f>
        <v>0</v>
      </c>
      <c r="Y48" s="96">
        <f t="shared" si="13"/>
        <v>0</v>
      </c>
      <c r="Z48" s="96">
        <f>Y48+'AGO25'!Z48</f>
        <v>0</v>
      </c>
    </row>
    <row r="49" spans="1:26" x14ac:dyDescent="0.3">
      <c r="A49">
        <v>6</v>
      </c>
      <c r="B49" s="68" t="s">
        <v>56</v>
      </c>
      <c r="C49" s="128">
        <f>SUM(C50:C59)</f>
        <v>240163.91</v>
      </c>
      <c r="D49" s="128">
        <f t="shared" ref="D49" si="14">SUM(D50:D59)</f>
        <v>8790</v>
      </c>
      <c r="E49" s="128">
        <f t="shared" ref="E49:Z49" si="15">SUM(E50:E59)</f>
        <v>0</v>
      </c>
      <c r="F49" s="128">
        <f t="shared" si="15"/>
        <v>0</v>
      </c>
      <c r="G49" s="128">
        <f t="shared" si="15"/>
        <v>107950.79000000001</v>
      </c>
      <c r="H49" s="128">
        <f t="shared" si="15"/>
        <v>0</v>
      </c>
      <c r="I49" s="135">
        <f t="shared" si="15"/>
        <v>0</v>
      </c>
      <c r="J49" s="135">
        <f t="shared" si="15"/>
        <v>0</v>
      </c>
      <c r="K49" s="128">
        <f t="shared" si="15"/>
        <v>0</v>
      </c>
      <c r="L49" s="128">
        <f t="shared" si="15"/>
        <v>0</v>
      </c>
      <c r="M49" s="128">
        <f t="shared" si="15"/>
        <v>10817</v>
      </c>
      <c r="N49" s="135">
        <f>SUM(N50:N59)</f>
        <v>0</v>
      </c>
      <c r="O49" s="128">
        <f t="shared" si="15"/>
        <v>3742.03</v>
      </c>
      <c r="P49" s="135">
        <f t="shared" si="15"/>
        <v>0</v>
      </c>
      <c r="Q49" s="128">
        <f t="shared" si="15"/>
        <v>0</v>
      </c>
      <c r="R49" s="135">
        <f t="shared" si="15"/>
        <v>0</v>
      </c>
      <c r="S49" s="135">
        <f t="shared" si="15"/>
        <v>3742.03</v>
      </c>
      <c r="T49" s="135">
        <f t="shared" si="15"/>
        <v>984.12</v>
      </c>
      <c r="U49" s="135">
        <f>SUM(U50:U59)</f>
        <v>0</v>
      </c>
      <c r="V49" s="128">
        <f t="shared" si="15"/>
        <v>66925</v>
      </c>
      <c r="W49" s="128">
        <f t="shared" si="15"/>
        <v>0</v>
      </c>
      <c r="X49" s="128">
        <f t="shared" si="15"/>
        <v>0</v>
      </c>
      <c r="Y49" s="128">
        <f t="shared" si="15"/>
        <v>443114.88</v>
      </c>
      <c r="Z49" s="128">
        <f t="shared" si="15"/>
        <v>2828865.5300000003</v>
      </c>
    </row>
    <row r="50" spans="1:26" x14ac:dyDescent="0.3">
      <c r="A50">
        <v>6.1</v>
      </c>
      <c r="B50" s="60" t="s">
        <v>88</v>
      </c>
      <c r="C50" s="146">
        <f>IFERROR(SUMIFS('MGZ121'!$N$1195:$N$1374,'MGZ121'!H$1195:H$1374,"SALIDA",'MGZ121'!$J$1195:$J$1374,$B50),0)</f>
        <v>68197.119999999995</v>
      </c>
      <c r="D50" s="62">
        <f>IFERROR(SUMIFS('MGZ BBVA'!$N$1146:$N$1351,'MGZ BBVA'!$H$1146:$H$1351,"SALIDA",'MGZ BBVA'!$J$1146:$J$1351,$B50),0)</f>
        <v>6900</v>
      </c>
      <c r="E50" s="62">
        <f>IFERROR(SUMIFS('MGZ DOLARES'!$N$2:$N$2,'MGZ DOLARES'!$F$2:$F$2,"SALIDA",'MGZ DOLARES'!$J$2:$J$2,$B50),0)</f>
        <v>0</v>
      </c>
      <c r="F50" s="62">
        <f>IFERROR(SUMIFS('MGZ BAJIO'!$N$70:$N$70,'MGZ BAJIO'!$H$70:$H$70,"SALIDA",'MGZ BAJIO'!$J$70:$J$70,$B50),0)</f>
        <v>0</v>
      </c>
      <c r="G50" s="62">
        <f>IFERROR(SUMIFS('VICTOR BANAMEX'!$N$459:$N$528,'VICTOR BANAMEX'!$H$459:$H$528,"SALIDA",'VICTOR BANAMEX'!$J$459:$J$528,$B50),0)</f>
        <v>70060</v>
      </c>
      <c r="H50" s="62">
        <f>IFERROR(SUMIFS('VICTOR BANORTE'!$N$90:$N$98,'VICTOR BANORTE'!$H$90:$H$98,"SALIDA",'VICTOR BANORTE'!$J$90:$J$98,$B50),0)</f>
        <v>0</v>
      </c>
      <c r="I50" s="62">
        <f>IFERROR(SUMIFS(RODRIGO!$N$2:$N$2,RODRIGO!$H$2:$H$2,"SALIDA",RODRIGO!$J$2:$J$2,$B50),0)</f>
        <v>0</v>
      </c>
      <c r="J50" s="62">
        <f>IFERROR(SUMIFS(MOY!$N$64:$N$76,MOY!$H$64:$H$76,"SALIDA",MOY!$J$64:$J$76,$B50),0)</f>
        <v>0</v>
      </c>
      <c r="K50" s="62">
        <f>IFERROR(SUMIFS('NORMA RUTH'!$N$82:$N$85,'NORMA RUTH'!$H$82:$H$85,"SALIDA",'NORMA RUTH'!$J$82:$J$85,$B50),0)</f>
        <v>0</v>
      </c>
      <c r="L50" s="62">
        <f>IFERROR(SUMIFS(VALERIA!$N$58:$N$71,VALERIA!$H$58:$H$71,"SALIDA",VALERIA!$J$58:$J$71,$B50),0)</f>
        <v>0</v>
      </c>
      <c r="M50" s="62">
        <f>IFERROR(SUMIFS('MANUEL BANAMEX'!$N$106:$N$124,'MANUEL BANAMEX'!$H$106:$H$124,"SALIDA",'MANUEL BANAMEX'!$J$106:$J$124,$B50),0)</f>
        <v>0</v>
      </c>
      <c r="N50" s="62">
        <f>IFERROR(SUMIFS(ROBERTO!$N$2:$N$2,ROBERTO!$H$2:$H$2,"SALIDA",ROBERTO!$J$2:$J$2,$B50),0)</f>
        <v>0</v>
      </c>
      <c r="O50" s="62">
        <f>IFERROR(SUMIFS(JUAN!$N$84:$N$87,JUAN!$H$84:$H$87,"SALIDA",JUAN!$J$84:$J$87,$B50),0)</f>
        <v>0</v>
      </c>
      <c r="P50" s="62">
        <f>IFERROR(SUMIFS('NORMA SANCHEZ'!$N$78:$N$81,'NORMA SANCHEZ'!$H$78:$H$81,"SALIDA",'NORMA SANCHEZ'!$J$78:$J$81,$B50),0)</f>
        <v>0</v>
      </c>
      <c r="Q50" s="62">
        <f>IFERROR(SUMIFS('JOSE CARLOS'!$N$78:$N$81,'JOSE CARLOS'!$H$78:$H$81,"SALIDA",'JOSE CARLOS'!$J$78:$J$81,$B50),0)</f>
        <v>0</v>
      </c>
      <c r="R50" s="62">
        <f>IFERROR(SUMIFS('LUIS ENRIQUE '!$N$66:$N$66,'LUIS ENRIQUE '!$H$66:$H$66,"SALIDA",'LUIS ENRIQUE '!$J$66:$J$66,$B50),0)</f>
        <v>0</v>
      </c>
      <c r="S50" s="62">
        <f>IFERROR(SUMIFS(CESARIA!$N$88:$N$91,CESARIA!$H$88:$H$91,"SALIDA",CESARIA!$J$88:$J$91,$B50),0)</f>
        <v>0</v>
      </c>
      <c r="T50" s="62">
        <f>IFERROR(SUMIFS(ALAN!$N$84:$N$91,ALAN!$H$84:$H$91,"SALIDA",ALAN!$J$84:$J$91,$B50),0)</f>
        <v>0</v>
      </c>
      <c r="U50" s="62">
        <f>IFERROR(SUMIFS(ELVIA!$N$67:$N$73,ELVIA!$H$67:$H$73,"SALIDA",ELVIA!$J$67:$J$73,$B50),0)</f>
        <v>0</v>
      </c>
      <c r="V50" s="146">
        <f>IFERROR(SUMIFS(CAJA!$N$5283:$N$5911,CAJA!$H$5283:$H$5911,"SALIDA",CAJA!$J$5283:$J$5911,$B50),0)</f>
        <v>15000</v>
      </c>
      <c r="W50" s="62">
        <f>IFERROR(SUMIFS('CAJA TIGRES'!$N$1434:$N$1637,'CAJA TIGRES'!$H$1434:$H$1637,"SALIDA",'CAJA TIGRES'!$J$1434:$J$1637,$B50),0)</f>
        <v>0</v>
      </c>
      <c r="X50" s="62">
        <f>IFERROR(SUMIFS(RESERVA!$N$14:$N$14,RESERVA!$H$14:$H$14,"SALIDA",RESERVA!$J$14:$J$14,$B50),0)</f>
        <v>0</v>
      </c>
      <c r="Y50" s="96">
        <f t="shared" ref="Y50:Y59" si="16">SUM(C50:X50)</f>
        <v>160157.12</v>
      </c>
      <c r="Z50" s="96">
        <f>Y50+'AGO25'!Z50</f>
        <v>829871.36</v>
      </c>
    </row>
    <row r="51" spans="1:26" x14ac:dyDescent="0.3">
      <c r="A51">
        <v>6.2</v>
      </c>
      <c r="B51" s="60" t="s">
        <v>89</v>
      </c>
      <c r="C51" s="146">
        <f>IFERROR(SUMIFS('MGZ121'!$N$1195:$N$1374,'MGZ121'!H$1195:H$1374,"SALIDA",'MGZ121'!$J$1195:$J$1374,$B51),0)</f>
        <v>150949.79</v>
      </c>
      <c r="D51" s="62">
        <f>IFERROR(SUMIFS('MGZ BBVA'!$N$1146:$N$1351,'MGZ BBVA'!$H$1146:$H$1351,"SALIDA",'MGZ BBVA'!$J$1146:$J$1351,$B51),0)</f>
        <v>0</v>
      </c>
      <c r="E51" s="62">
        <f>IFERROR(SUMIFS('MGZ DOLARES'!$N$2:$N$2,'MGZ DOLARES'!$F$2:$F$2,"SALIDA",'MGZ DOLARES'!$J$2:$J$2,$B51),0)</f>
        <v>0</v>
      </c>
      <c r="F51" s="62">
        <f>IFERROR(SUMIFS('MGZ BAJIO'!$N$70:$N$70,'MGZ BAJIO'!$H$70:$H$70,"SALIDA",'MGZ BAJIO'!$J$70:$J$70,$B51),0)</f>
        <v>0</v>
      </c>
      <c r="G51" s="62">
        <f>IFERROR(SUMIFS('VICTOR BANAMEX'!$N$459:$N$528,'VICTOR BANAMEX'!$H$459:$H$528,"SALIDA",'VICTOR BANAMEX'!$J$459:$J$528,$B51),0)</f>
        <v>34821.79</v>
      </c>
      <c r="H51" s="62">
        <f>IFERROR(SUMIFS('VICTOR BANORTE'!$N$90:$N$98,'VICTOR BANORTE'!$H$90:$H$98,"SALIDA",'VICTOR BANORTE'!$J$90:$J$98,$B51),0)</f>
        <v>0</v>
      </c>
      <c r="I51" s="62">
        <f>IFERROR(SUMIFS(RODRIGO!$N$2:$N$2,RODRIGO!$H$2:$H$2,"SALIDA",RODRIGO!$J$2:$J$2,$B51),0)</f>
        <v>0</v>
      </c>
      <c r="J51" s="62">
        <f>IFERROR(SUMIFS(MOY!$N$64:$N$76,MOY!$H$64:$H$76,"SALIDA",MOY!$J$64:$J$76,$B51),0)</f>
        <v>0</v>
      </c>
      <c r="K51" s="62">
        <f>IFERROR(SUMIFS('NORMA RUTH'!$N$82:$N$85,'NORMA RUTH'!$H$82:$H$85,"SALIDA",'NORMA RUTH'!$J$82:$J$85,$B51),0)</f>
        <v>0</v>
      </c>
      <c r="L51" s="62">
        <f>IFERROR(SUMIFS(VALERIA!$N$58:$N$71,VALERIA!$H$58:$H$71,"SALIDA",VALERIA!$J$58:$J$71,$B51),0)</f>
        <v>0</v>
      </c>
      <c r="M51" s="62">
        <f>IFERROR(SUMIFS('MANUEL BANAMEX'!$N$106:$N$124,'MANUEL BANAMEX'!$H$106:$H$124,"SALIDA",'MANUEL BANAMEX'!$J$106:$J$124,$B51),0)</f>
        <v>0</v>
      </c>
      <c r="N51" s="62">
        <f>IFERROR(SUMIFS(ROBERTO!$N$2:$N$2,ROBERTO!$H$2:$H$2,"SALIDA",ROBERTO!$J$2:$J$2,$B51),0)</f>
        <v>0</v>
      </c>
      <c r="O51" s="62">
        <f>IFERROR(SUMIFS(JUAN!$N$84:$N$87,JUAN!$H$84:$H$87,"SALIDA",JUAN!$J$84:$J$87,$B51),0)</f>
        <v>3742.03</v>
      </c>
      <c r="P51" s="62">
        <f>IFERROR(SUMIFS('NORMA SANCHEZ'!$N$78:$N$81,'NORMA SANCHEZ'!$H$78:$H$81,"SALIDA",'NORMA SANCHEZ'!$J$78:$J$81,$B51),0)</f>
        <v>0</v>
      </c>
      <c r="Q51" s="62">
        <f>IFERROR(SUMIFS('JOSE CARLOS'!$N$78:$N$81,'JOSE CARLOS'!$H$78:$H$81,"SALIDA",'JOSE CARLOS'!$J$78:$J$81,$B51),0)</f>
        <v>0</v>
      </c>
      <c r="R51" s="62">
        <f>IFERROR(SUMIFS('LUIS ENRIQUE '!$N$66:$N$66,'LUIS ENRIQUE '!$H$66:$H$66,"SALIDA",'LUIS ENRIQUE '!$J$66:$J$66,$B51),0)</f>
        <v>0</v>
      </c>
      <c r="S51" s="62">
        <f>IFERROR(SUMIFS(CESARIA!$N$88:$N$91,CESARIA!$H$88:$H$91,"SALIDA",CESARIA!$J$88:$J$91,$B51),0)</f>
        <v>3742.03</v>
      </c>
      <c r="T51" s="62">
        <f>IFERROR(SUMIFS(ALAN!$N$84:$N$91,ALAN!$H$84:$H$91,"SALIDA",ALAN!$J$84:$J$91,$B51),0)</f>
        <v>0</v>
      </c>
      <c r="U51" s="62">
        <f>IFERROR(SUMIFS(ELVIA!$N$67:$N$73,ELVIA!$H$67:$H$73,"SALIDA",ELVIA!$J$67:$J$73,$B51),0)</f>
        <v>0</v>
      </c>
      <c r="V51" s="146">
        <f>IFERROR(SUMIFS(CAJA!$N$5283:$N$5911,CAJA!$H$5283:$H$5911,"SALIDA",CAJA!$J$5283:$J$5911,$B51),0)</f>
        <v>0</v>
      </c>
      <c r="W51" s="62">
        <f>IFERROR(SUMIFS('CAJA TIGRES'!$N$1434:$N$1637,'CAJA TIGRES'!$H$1434:$H$1637,"SALIDA",'CAJA TIGRES'!$J$1434:$J$1637,$B51),0)</f>
        <v>0</v>
      </c>
      <c r="X51" s="62">
        <f>IFERROR(SUMIFS(RESERVA!$N$14:$N$14,RESERVA!$H$14:$H$14,"SALIDA",RESERVA!$J$14:$J$14,$B51),0)</f>
        <v>0</v>
      </c>
      <c r="Y51" s="96">
        <f t="shared" si="16"/>
        <v>193255.64</v>
      </c>
      <c r="Z51" s="96">
        <f>Y51+'AGO25'!Z51</f>
        <v>1152485.1100000001</v>
      </c>
    </row>
    <row r="52" spans="1:26" x14ac:dyDescent="0.3">
      <c r="B52" s="60" t="s">
        <v>8786</v>
      </c>
      <c r="C52" s="146">
        <f>IFERROR(SUMIFS('MGZ121'!$N$1195:$N$1374,'MGZ121'!H$1195:H$1374,"SALIDA",'MGZ121'!$J$1195:$J$1374,$B52),0)</f>
        <v>11113</v>
      </c>
      <c r="D52" s="62">
        <f>IFERROR(SUMIFS('MGZ BBVA'!$N$1146:$N$1351,'MGZ BBVA'!$H$1146:$H$1351,"SALIDA",'MGZ BBVA'!$J$1146:$J$1351,$B52),0)</f>
        <v>0</v>
      </c>
      <c r="E52" s="62">
        <f>IFERROR(SUMIFS('MGZ DOLARES'!$N$2:$N$2,'MGZ DOLARES'!$F$2:$F$2,"SALIDA",'MGZ DOLARES'!$J$2:$J$2,$B52),0)</f>
        <v>0</v>
      </c>
      <c r="F52" s="62">
        <f>IFERROR(SUMIFS('MGZ BAJIO'!$N$70:$N$70,'MGZ BAJIO'!$H$70:$H$70,"SALIDA",'MGZ BAJIO'!$J$70:$J$70,$B52),0)</f>
        <v>0</v>
      </c>
      <c r="G52" s="62">
        <f>IFERROR(SUMIFS('VICTOR BANAMEX'!$N$459:$N$528,'VICTOR BANAMEX'!$H$459:$H$528,"SALIDA",'VICTOR BANAMEX'!$J$459:$J$528,$B52),0)</f>
        <v>3069</v>
      </c>
      <c r="H52" s="62">
        <f>IFERROR(SUMIFS('VICTOR BANORTE'!$N$90:$N$98,'VICTOR BANORTE'!$H$90:$H$98,"SALIDA",'VICTOR BANORTE'!$J$90:$J$98,$B52),0)</f>
        <v>0</v>
      </c>
      <c r="I52" s="62">
        <f>IFERROR(SUMIFS(RODRIGO!$N$2:$N$2,RODRIGO!$H$2:$H$2,"SALIDA",RODRIGO!$J$2:$J$2,$B52),0)</f>
        <v>0</v>
      </c>
      <c r="J52" s="62">
        <f>IFERROR(SUMIFS(MOY!$N$64:$N$76,MOY!$H$64:$H$76,"SALIDA",MOY!$J$64:$J$76,$B52),0)</f>
        <v>0</v>
      </c>
      <c r="K52" s="62">
        <f>IFERROR(SUMIFS('NORMA RUTH'!$N$82:$N$85,'NORMA RUTH'!$H$82:$H$85,"SALIDA",'NORMA RUTH'!$J$82:$J$85,$B52),0)</f>
        <v>0</v>
      </c>
      <c r="L52" s="62">
        <f>IFERROR(SUMIFS(VALERIA!$N$58:$N$71,VALERIA!$H$58:$H$71,"SALIDA",VALERIA!$J$58:$J$71,$B52),0)</f>
        <v>0</v>
      </c>
      <c r="M52" s="62">
        <f>IFERROR(SUMIFS('MANUEL BANAMEX'!$N$106:$N$124,'MANUEL BANAMEX'!$H$106:$H$124,"SALIDA",'MANUEL BANAMEX'!$J$106:$J$124,$B52),0)</f>
        <v>0</v>
      </c>
      <c r="N52" s="62">
        <f>IFERROR(SUMIFS(ROBERTO!$N$2:$N$2,ROBERTO!$H$2:$H$2,"SALIDA",ROBERTO!$J$2:$J$2,$B52),0)</f>
        <v>0</v>
      </c>
      <c r="O52" s="62">
        <f>IFERROR(SUMIFS(JUAN!$N$84:$N$87,JUAN!$H$84:$H$87,"SALIDA",JUAN!$J$84:$J$87,$B52),0)</f>
        <v>0</v>
      </c>
      <c r="P52" s="62">
        <f>IFERROR(SUMIFS('NORMA SANCHEZ'!$N$78:$N$81,'NORMA SANCHEZ'!$H$78:$H$81,"SALIDA",'NORMA SANCHEZ'!$J$78:$J$81,$B52),0)</f>
        <v>0</v>
      </c>
      <c r="Q52" s="62">
        <f>IFERROR(SUMIFS('JOSE CARLOS'!$N$78:$N$81,'JOSE CARLOS'!$H$78:$H$81,"SALIDA",'JOSE CARLOS'!$J$78:$J$81,$B52),0)</f>
        <v>0</v>
      </c>
      <c r="R52" s="62">
        <f>IFERROR(SUMIFS('LUIS ENRIQUE '!$N$66:$N$66,'LUIS ENRIQUE '!$H$66:$H$66,"SALIDA",'LUIS ENRIQUE '!$J$66:$J$66,$B52),0)</f>
        <v>0</v>
      </c>
      <c r="S52" s="62">
        <f>IFERROR(SUMIFS(CESARIA!$N$88:$N$91,CESARIA!$H$88:$H$91,"SALIDA",CESARIA!$J$88:$J$91,$B52),0)</f>
        <v>0</v>
      </c>
      <c r="T52" s="62">
        <f>IFERROR(SUMIFS(ALAN!$N$84:$N$91,ALAN!$H$84:$H$91,"SALIDA",ALAN!$J$84:$J$91,$B52),0)</f>
        <v>0</v>
      </c>
      <c r="U52" s="62">
        <f>IFERROR(SUMIFS(ELVIA!$N$67:$N$73,ELVIA!$H$67:$H$73,"SALIDA",ELVIA!$J$67:$J$73,$B52),0)</f>
        <v>0</v>
      </c>
      <c r="V52" s="146">
        <f>IFERROR(SUMIFS(CAJA!$N$5283:$N$5911,CAJA!$H$5283:$H$5911,"SALIDA",CAJA!$J$5283:$J$5911,$B52),0)</f>
        <v>0</v>
      </c>
      <c r="W52" s="62">
        <f>IFERROR(SUMIFS('CAJA TIGRES'!$N$1434:$N$1637,'CAJA TIGRES'!$H$1434:$H$1637,"SALIDA",'CAJA TIGRES'!$J$1434:$J$1637,$B52),0)</f>
        <v>0</v>
      </c>
      <c r="X52" s="62">
        <f>IFERROR(SUMIFS(RESERVA!$N$14:$N$14,RESERVA!$H$14:$H$14,"SALIDA",RESERVA!$J$14:$J$14,$B52),0)</f>
        <v>0</v>
      </c>
      <c r="Y52" s="96">
        <f t="shared" ref="Y52:Y55" si="17">SUM(C52:X52)</f>
        <v>14182</v>
      </c>
      <c r="Z52" s="96">
        <f>Y52+'AGO25'!Z52</f>
        <v>39525.58</v>
      </c>
    </row>
    <row r="53" spans="1:26" x14ac:dyDescent="0.3">
      <c r="A53">
        <v>6.3</v>
      </c>
      <c r="B53" s="60" t="s">
        <v>90</v>
      </c>
      <c r="C53" s="146">
        <f>IFERROR(SUMIFS('MGZ121'!$N$1195:$N$1374,'MGZ121'!H$1195:H$1374,"SALIDA",'MGZ121'!$J$1195:$J$1374,$B53),0)</f>
        <v>0</v>
      </c>
      <c r="D53" s="62">
        <f>IFERROR(SUMIFS('MGZ BBVA'!$N$1146:$N$1351,'MGZ BBVA'!$H$1146:$H$1351,"SALIDA",'MGZ BBVA'!$J$1146:$J$1351,$B53),0)</f>
        <v>0</v>
      </c>
      <c r="E53" s="62">
        <f>IFERROR(SUMIFS('MGZ DOLARES'!$N$2:$N$2,'MGZ DOLARES'!$F$2:$F$2,"SALIDA",'MGZ DOLARES'!$J$2:$J$2,$B53),0)</f>
        <v>0</v>
      </c>
      <c r="F53" s="62">
        <f>IFERROR(SUMIFS('MGZ BAJIO'!$N$70:$N$70,'MGZ BAJIO'!$H$70:$H$70,"SALIDA",'MGZ BAJIO'!$J$70:$J$70,$B53),0)</f>
        <v>0</v>
      </c>
      <c r="G53" s="62">
        <f>IFERROR(SUMIFS('VICTOR BANAMEX'!$N$459:$N$528,'VICTOR BANAMEX'!$H$459:$H$528,"SALIDA",'VICTOR BANAMEX'!$J$459:$J$528,$B53),0)</f>
        <v>0</v>
      </c>
      <c r="H53" s="62">
        <f>IFERROR(SUMIFS('VICTOR BANORTE'!$N$90:$N$98,'VICTOR BANORTE'!$H$90:$H$98,"SALIDA",'VICTOR BANORTE'!$J$90:$J$98,$B53),0)</f>
        <v>0</v>
      </c>
      <c r="I53" s="62">
        <f>IFERROR(SUMIFS(RODRIGO!$N$2:$N$2,RODRIGO!$H$2:$H$2,"SALIDA",RODRIGO!$J$2:$J$2,$B53),0)</f>
        <v>0</v>
      </c>
      <c r="J53" s="62">
        <f>IFERROR(SUMIFS(MOY!$N$64:$N$76,MOY!$H$64:$H$76,"SALIDA",MOY!$J$64:$J$76,$B53),0)</f>
        <v>0</v>
      </c>
      <c r="K53" s="62">
        <f>IFERROR(SUMIFS('NORMA RUTH'!$N$82:$N$85,'NORMA RUTH'!$H$82:$H$85,"SALIDA",'NORMA RUTH'!$J$82:$J$85,$B53),0)</f>
        <v>0</v>
      </c>
      <c r="L53" s="62">
        <f>IFERROR(SUMIFS(VALERIA!$N$58:$N$71,VALERIA!$H$58:$H$71,"SALIDA",VALERIA!$J$58:$J$71,$B53),0)</f>
        <v>0</v>
      </c>
      <c r="M53" s="62">
        <f>IFERROR(SUMIFS('MANUEL BANAMEX'!$N$106:$N$124,'MANUEL BANAMEX'!$H$106:$H$124,"SALIDA",'MANUEL BANAMEX'!$J$106:$J$124,$B53),0)</f>
        <v>0</v>
      </c>
      <c r="N53" s="62">
        <f>IFERROR(SUMIFS(ROBERTO!$N$2:$N$2,ROBERTO!$H$2:$H$2,"SALIDA",ROBERTO!$J$2:$J$2,$B53),0)</f>
        <v>0</v>
      </c>
      <c r="O53" s="62">
        <f>IFERROR(SUMIFS(JUAN!$N$84:$N$87,JUAN!$H$84:$H$87,"SALIDA",JUAN!$J$84:$J$87,$B53),0)</f>
        <v>0</v>
      </c>
      <c r="P53" s="62">
        <f>IFERROR(SUMIFS('NORMA SANCHEZ'!$N$78:$N$81,'NORMA SANCHEZ'!$H$78:$H$81,"SALIDA",'NORMA SANCHEZ'!$J$78:$J$81,$B53),0)</f>
        <v>0</v>
      </c>
      <c r="Q53" s="62">
        <f>IFERROR(SUMIFS('JOSE CARLOS'!$N$78:$N$81,'JOSE CARLOS'!$H$78:$H$81,"SALIDA",'JOSE CARLOS'!$J$78:$J$81,$B53),0)</f>
        <v>0</v>
      </c>
      <c r="R53" s="62">
        <f>IFERROR(SUMIFS('LUIS ENRIQUE '!$N$66:$N$66,'LUIS ENRIQUE '!$H$66:$H$66,"SALIDA",'LUIS ENRIQUE '!$J$66:$J$66,$B53),0)</f>
        <v>0</v>
      </c>
      <c r="S53" s="62">
        <f>IFERROR(SUMIFS(CESARIA!$N$88:$N$91,CESARIA!$H$88:$H$91,"SALIDA",CESARIA!$J$88:$J$91,$B53),0)</f>
        <v>0</v>
      </c>
      <c r="T53" s="62">
        <f>IFERROR(SUMIFS(ALAN!$N$84:$N$91,ALAN!$H$84:$H$91,"SALIDA",ALAN!$J$84:$J$91,$B53),0)</f>
        <v>0</v>
      </c>
      <c r="U53" s="62">
        <f>IFERROR(SUMIFS(ELVIA!$N$67:$N$73,ELVIA!$H$67:$H$73,"SALIDA",ELVIA!$J$67:$J$73,$B53),0)</f>
        <v>0</v>
      </c>
      <c r="V53" s="146">
        <f>IFERROR(SUMIFS(CAJA!$N$5283:$N$5911,CAJA!$H$5283:$H$5911,"SALIDA",CAJA!$J$5283:$J$5911,$B53),0)</f>
        <v>200</v>
      </c>
      <c r="W53" s="62">
        <f>IFERROR(SUMIFS('CAJA TIGRES'!$N$1434:$N$1637,'CAJA TIGRES'!$H$1434:$H$1637,"SALIDA",'CAJA TIGRES'!$J$1434:$J$1637,$B53),0)</f>
        <v>0</v>
      </c>
      <c r="X53" s="62">
        <f>IFERROR(SUMIFS(RESERVA!$N$14:$N$14,RESERVA!$H$14:$H$14,"SALIDA",RESERVA!$J$14:$J$14,$B53),0)</f>
        <v>0</v>
      </c>
      <c r="Y53" s="96">
        <f t="shared" si="17"/>
        <v>200</v>
      </c>
      <c r="Z53" s="96">
        <f>Y53+'AGO25'!Z53</f>
        <v>98984.36</v>
      </c>
    </row>
    <row r="54" spans="1:26" x14ac:dyDescent="0.3">
      <c r="A54">
        <v>6.4</v>
      </c>
      <c r="B54" s="60" t="s">
        <v>91</v>
      </c>
      <c r="C54" s="146">
        <f>IFERROR(SUMIFS('MGZ121'!$N$1195:$N$1374,'MGZ121'!H$1195:H$1374,"SALIDA",'MGZ121'!$J$1195:$J$1374,$B54),0)</f>
        <v>0</v>
      </c>
      <c r="D54" s="62">
        <f>IFERROR(SUMIFS('MGZ BBVA'!$N$1146:$N$1351,'MGZ BBVA'!$H$1146:$H$1351,"SALIDA",'MGZ BBVA'!$J$1146:$J$1351,$B54),0)</f>
        <v>0</v>
      </c>
      <c r="E54" s="62">
        <f>IFERROR(SUMIFS('MGZ DOLARES'!$N$2:$N$2,'MGZ DOLARES'!$F$2:$F$2,"SALIDA",'MGZ DOLARES'!$J$2:$J$2,$B54),0)</f>
        <v>0</v>
      </c>
      <c r="F54" s="62">
        <f>IFERROR(SUMIFS('MGZ BAJIO'!$N$70:$N$70,'MGZ BAJIO'!$H$70:$H$70,"SALIDA",'MGZ BAJIO'!$J$70:$J$70,$B54),0)</f>
        <v>0</v>
      </c>
      <c r="G54" s="62">
        <f>IFERROR(SUMIFS('VICTOR BANAMEX'!$N$459:$N$528,'VICTOR BANAMEX'!$H$459:$H$528,"SALIDA",'VICTOR BANAMEX'!$J$459:$J$528,$B54),0)</f>
        <v>0</v>
      </c>
      <c r="H54" s="62">
        <f>IFERROR(SUMIFS('VICTOR BANORTE'!$N$90:$N$98,'VICTOR BANORTE'!$H$90:$H$98,"SALIDA",'VICTOR BANORTE'!$J$90:$J$98,$B54),0)</f>
        <v>0</v>
      </c>
      <c r="I54" s="62">
        <f>IFERROR(SUMIFS(RODRIGO!$N$2:$N$2,RODRIGO!$H$2:$H$2,"SALIDA",RODRIGO!$J$2:$J$2,$B54),0)</f>
        <v>0</v>
      </c>
      <c r="J54" s="62">
        <f>IFERROR(SUMIFS(MOY!$N$64:$N$76,MOY!$H$64:$H$76,"SALIDA",MOY!$J$64:$J$76,$B54),0)</f>
        <v>0</v>
      </c>
      <c r="K54" s="62">
        <f>IFERROR(SUMIFS('NORMA RUTH'!$N$82:$N$85,'NORMA RUTH'!$H$82:$H$85,"SALIDA",'NORMA RUTH'!$J$82:$J$85,$B54),0)</f>
        <v>0</v>
      </c>
      <c r="L54" s="62">
        <f>IFERROR(SUMIFS(VALERIA!$N$58:$N$71,VALERIA!$H$58:$H$71,"SALIDA",VALERIA!$J$58:$J$71,$B54),0)</f>
        <v>0</v>
      </c>
      <c r="M54" s="62">
        <f>IFERROR(SUMIFS('MANUEL BANAMEX'!$N$106:$N$124,'MANUEL BANAMEX'!$H$106:$H$124,"SALIDA",'MANUEL BANAMEX'!$J$106:$J$124,$B54),0)</f>
        <v>8733</v>
      </c>
      <c r="N54" s="62">
        <f>IFERROR(SUMIFS(ROBERTO!$N$2:$N$2,ROBERTO!$H$2:$H$2,"SALIDA",ROBERTO!$J$2:$J$2,$B54),0)</f>
        <v>0</v>
      </c>
      <c r="O54" s="62">
        <f>IFERROR(SUMIFS(JUAN!$N$84:$N$87,JUAN!$H$84:$H$87,"SALIDA",JUAN!$J$84:$J$87,$B54),0)</f>
        <v>0</v>
      </c>
      <c r="P54" s="62">
        <f>IFERROR(SUMIFS('NORMA SANCHEZ'!$N$78:$N$81,'NORMA SANCHEZ'!$H$78:$H$81,"SALIDA",'NORMA SANCHEZ'!$J$78:$J$81,$B54),0)</f>
        <v>0</v>
      </c>
      <c r="Q54" s="62">
        <f>IFERROR(SUMIFS('JOSE CARLOS'!$N$78:$N$81,'JOSE CARLOS'!$H$78:$H$81,"SALIDA",'JOSE CARLOS'!$J$78:$J$81,$B54),0)</f>
        <v>0</v>
      </c>
      <c r="R54" s="62">
        <f>IFERROR(SUMIFS('LUIS ENRIQUE '!$N$66:$N$66,'LUIS ENRIQUE '!$H$66:$H$66,"SALIDA",'LUIS ENRIQUE '!$J$66:$J$66,$B54),0)</f>
        <v>0</v>
      </c>
      <c r="S54" s="62">
        <f>IFERROR(SUMIFS(CESARIA!$N$88:$N$91,CESARIA!$H$88:$H$91,"SALIDA",CESARIA!$J$88:$J$91,$B54),0)</f>
        <v>0</v>
      </c>
      <c r="T54" s="62">
        <f>IFERROR(SUMIFS(ALAN!$N$84:$N$91,ALAN!$H$84:$H$91,"SALIDA",ALAN!$J$84:$J$91,$B54),0)</f>
        <v>0</v>
      </c>
      <c r="U54" s="62">
        <f>IFERROR(SUMIFS(ELVIA!$N$67:$N$73,ELVIA!$H$67:$H$73,"SALIDA",ELVIA!$J$67:$J$73,$B54),0)</f>
        <v>0</v>
      </c>
      <c r="V54" s="146">
        <f>IFERROR(SUMIFS(CAJA!$N$5283:$N$5911,CAJA!$H$5283:$H$5911,"SALIDA",CAJA!$J$5283:$J$5911,$B54),0)</f>
        <v>0</v>
      </c>
      <c r="W54" s="62">
        <f>IFERROR(SUMIFS('CAJA TIGRES'!$N$1434:$N$1637,'CAJA TIGRES'!$H$1434:$H$1637,"SALIDA",'CAJA TIGRES'!$J$1434:$J$1637,$B54),0)</f>
        <v>0</v>
      </c>
      <c r="X54" s="62">
        <f>IFERROR(SUMIFS(RESERVA!$N$14:$N$14,RESERVA!$H$14:$H$14,"SALIDA",RESERVA!$J$14:$J$14,$B54),0)</f>
        <v>0</v>
      </c>
      <c r="Y54" s="96">
        <f t="shared" si="17"/>
        <v>8733</v>
      </c>
      <c r="Z54" s="96">
        <f>Y54+'AGO25'!Z54</f>
        <v>76758</v>
      </c>
    </row>
    <row r="55" spans="1:26" x14ac:dyDescent="0.3">
      <c r="A55">
        <v>6.5</v>
      </c>
      <c r="B55" s="60" t="s">
        <v>116</v>
      </c>
      <c r="C55" s="146">
        <f>IFERROR(SUMIFS('MGZ121'!$N$1195:$N$1374,'MGZ121'!H$1195:H$1374,"SALIDA",'MGZ121'!$J$1195:$J$1374,$B55),0)</f>
        <v>7004</v>
      </c>
      <c r="D55" s="62">
        <f>IFERROR(SUMIFS('MGZ BBVA'!$N$1146:$N$1351,'MGZ BBVA'!$H$1146:$H$1351,"SALIDA",'MGZ BBVA'!$J$1146:$J$1351,$B55),0)</f>
        <v>1890</v>
      </c>
      <c r="E55" s="62">
        <f>IFERROR(SUMIFS('MGZ DOLARES'!$N$2:$N$2,'MGZ DOLARES'!$F$2:$F$2,"SALIDA",'MGZ DOLARES'!$J$2:$J$2,$B55),0)</f>
        <v>0</v>
      </c>
      <c r="F55" s="62">
        <f>IFERROR(SUMIFS('MGZ BAJIO'!$N$70:$N$70,'MGZ BAJIO'!$H$70:$H$70,"SALIDA",'MGZ BAJIO'!$J$70:$J$70,$B55),0)</f>
        <v>0</v>
      </c>
      <c r="G55" s="62">
        <f>IFERROR(SUMIFS('VICTOR BANAMEX'!$N$459:$N$528,'VICTOR BANAMEX'!$H$459:$H$528,"SALIDA",'VICTOR BANAMEX'!$J$459:$J$528,$B55),0)</f>
        <v>0</v>
      </c>
      <c r="H55" s="62">
        <f>IFERROR(SUMIFS('VICTOR BANORTE'!$N$90:$N$98,'VICTOR BANORTE'!$H$90:$H$98,"SALIDA",'VICTOR BANORTE'!$J$90:$J$98,$B55),0)</f>
        <v>0</v>
      </c>
      <c r="I55" s="62">
        <f>IFERROR(SUMIFS(RODRIGO!$N$2:$N$2,RODRIGO!$H$2:$H$2,"SALIDA",RODRIGO!$J$2:$J$2,$B55),0)</f>
        <v>0</v>
      </c>
      <c r="J55" s="62">
        <f>IFERROR(SUMIFS(MOY!$N$64:$N$76,MOY!$H$64:$H$76,"SALIDA",MOY!$J$64:$J$76,$B55),0)</f>
        <v>0</v>
      </c>
      <c r="K55" s="62">
        <f>IFERROR(SUMIFS('NORMA RUTH'!$N$82:$N$85,'NORMA RUTH'!$H$82:$H$85,"SALIDA",'NORMA RUTH'!$J$82:$J$85,$B55),0)</f>
        <v>0</v>
      </c>
      <c r="L55" s="62">
        <f>IFERROR(SUMIFS(VALERIA!$N$58:$N$71,VALERIA!$H$58:$H$71,"SALIDA",VALERIA!$J$58:$J$71,$B55),0)</f>
        <v>0</v>
      </c>
      <c r="M55" s="62">
        <f>IFERROR(SUMIFS('MANUEL BANAMEX'!$N$106:$N$124,'MANUEL BANAMEX'!$H$106:$H$124,"SALIDA",'MANUEL BANAMEX'!$J$106:$J$124,$B55),0)</f>
        <v>2084</v>
      </c>
      <c r="N55" s="62">
        <f>IFERROR(SUMIFS(ROBERTO!$N$2:$N$2,ROBERTO!$H$2:$H$2,"SALIDA",ROBERTO!$J$2:$J$2,$B55),0)</f>
        <v>0</v>
      </c>
      <c r="O55" s="62">
        <f>IFERROR(SUMIFS(JUAN!$N$84:$N$87,JUAN!$H$84:$H$87,"SALIDA",JUAN!$J$84:$J$87,$B55),0)</f>
        <v>0</v>
      </c>
      <c r="P55" s="62">
        <f>IFERROR(SUMIFS('NORMA SANCHEZ'!$N$78:$N$81,'NORMA SANCHEZ'!$H$78:$H$81,"SALIDA",'NORMA SANCHEZ'!$J$78:$J$81,$B55),0)</f>
        <v>0</v>
      </c>
      <c r="Q55" s="62">
        <f>IFERROR(SUMIFS('JOSE CARLOS'!$N$78:$N$81,'JOSE CARLOS'!$H$78:$H$81,"SALIDA",'JOSE CARLOS'!$J$78:$J$81,$B55),0)</f>
        <v>0</v>
      </c>
      <c r="R55" s="62">
        <f>IFERROR(SUMIFS('LUIS ENRIQUE '!$N$66:$N$66,'LUIS ENRIQUE '!$H$66:$H$66,"SALIDA",'LUIS ENRIQUE '!$J$66:$J$66,$B55),0)</f>
        <v>0</v>
      </c>
      <c r="S55" s="62">
        <f>IFERROR(SUMIFS(CESARIA!$N$88:$N$91,CESARIA!$H$88:$H$91,"SALIDA",CESARIA!$J$88:$J$91,$B55),0)</f>
        <v>0</v>
      </c>
      <c r="T55" s="62">
        <f>IFERROR(SUMIFS(ALAN!$N$84:$N$91,ALAN!$H$84:$H$91,"SALIDA",ALAN!$J$84:$J$91,$B55),0)</f>
        <v>984.12</v>
      </c>
      <c r="U55" s="62">
        <f>IFERROR(SUMIFS(ELVIA!$N$67:$N$73,ELVIA!$H$67:$H$73,"SALIDA",ELVIA!$J$67:$J$73,$B55),0)</f>
        <v>0</v>
      </c>
      <c r="V55" s="146">
        <f>IFERROR(SUMIFS(CAJA!$N$5283:$N$5911,CAJA!$H$5283:$H$5911,"SALIDA",CAJA!$J$5283:$J$5911,$B55),0)</f>
        <v>43365</v>
      </c>
      <c r="W55" s="62">
        <f>IFERROR(SUMIFS('CAJA TIGRES'!$N$1434:$N$1637,'CAJA TIGRES'!$H$1434:$H$1637,"SALIDA",'CAJA TIGRES'!$J$1434:$J$1637,$B55),0)</f>
        <v>0</v>
      </c>
      <c r="X55" s="62">
        <f>IFERROR(SUMIFS(RESERVA!$N$14:$N$14,RESERVA!$H$14:$H$14,"SALIDA",RESERVA!$J$14:$J$14,$B55),0)</f>
        <v>0</v>
      </c>
      <c r="Y55" s="96">
        <f t="shared" si="17"/>
        <v>55327.12</v>
      </c>
      <c r="Z55" s="96">
        <f>Y55+'AGO25'!Z55</f>
        <v>542916.12</v>
      </c>
    </row>
    <row r="56" spans="1:26" x14ac:dyDescent="0.3">
      <c r="B56" s="60" t="s">
        <v>188</v>
      </c>
      <c r="C56" s="146">
        <f>IFERROR(SUMIFS('MGZ121'!$N$1195:$N$1374,'MGZ121'!H$1195:H$1374,"SALIDA",'MGZ121'!$J$1195:$J$1374,$B56),0)</f>
        <v>2900</v>
      </c>
      <c r="D56" s="62">
        <f>IFERROR(SUMIFS('MGZ BBVA'!$N$1146:$N$1351,'MGZ BBVA'!$H$1146:$H$1351,"SALIDA",'MGZ BBVA'!$J$1146:$J$1351,$B56),0)</f>
        <v>0</v>
      </c>
      <c r="E56" s="62">
        <f>IFERROR(SUMIFS('MGZ DOLARES'!$N$2:$N$2,'MGZ DOLARES'!$F$2:$F$2,"SALIDA",'MGZ DOLARES'!$J$2:$J$2,$B56),0)</f>
        <v>0</v>
      </c>
      <c r="F56" s="62">
        <f>IFERROR(SUMIFS('MGZ BAJIO'!$N$70:$N$70,'MGZ BAJIO'!$H$70:$H$70,"SALIDA",'MGZ BAJIO'!$J$70:$J$70,$B56),0)</f>
        <v>0</v>
      </c>
      <c r="G56" s="62">
        <f>IFERROR(SUMIFS('VICTOR BANAMEX'!$N$459:$N$528,'VICTOR BANAMEX'!$H$459:$H$528,"SALIDA",'VICTOR BANAMEX'!$J$459:$J$528,$B56),0)</f>
        <v>0</v>
      </c>
      <c r="H56" s="62">
        <f>IFERROR(SUMIFS('VICTOR BANORTE'!$N$90:$N$98,'VICTOR BANORTE'!$H$90:$H$98,"SALIDA",'VICTOR BANORTE'!$J$90:$J$98,$B56),0)</f>
        <v>0</v>
      </c>
      <c r="I56" s="62">
        <f>IFERROR(SUMIFS(RODRIGO!$N$2:$N$2,RODRIGO!$H$2:$H$2,"SALIDA",RODRIGO!$J$2:$J$2,$B56),0)</f>
        <v>0</v>
      </c>
      <c r="J56" s="62">
        <f>IFERROR(SUMIFS(MOY!$N$64:$N$76,MOY!$H$64:$H$76,"SALIDA",MOY!$J$64:$J$76,$B56),0)</f>
        <v>0</v>
      </c>
      <c r="K56" s="62">
        <f>IFERROR(SUMIFS('NORMA RUTH'!$N$82:$N$85,'NORMA RUTH'!$H$82:$H$85,"SALIDA",'NORMA RUTH'!$J$82:$J$85,$B56),0)</f>
        <v>0</v>
      </c>
      <c r="L56" s="62">
        <f>IFERROR(SUMIFS(VALERIA!$N$58:$N$71,VALERIA!$H$58:$H$71,"SALIDA",VALERIA!$J$58:$J$71,$B56),0)</f>
        <v>0</v>
      </c>
      <c r="M56" s="62">
        <f>IFERROR(SUMIFS('MANUEL BANAMEX'!$N$106:$N$124,'MANUEL BANAMEX'!$H$106:$H$124,"SALIDA",'MANUEL BANAMEX'!$J$106:$J$124,$B56),0)</f>
        <v>0</v>
      </c>
      <c r="N56" s="62">
        <f>IFERROR(SUMIFS(ROBERTO!$N$2:$N$2,ROBERTO!$H$2:$H$2,"SALIDA",ROBERTO!$J$2:$J$2,$B56),0)</f>
        <v>0</v>
      </c>
      <c r="O56" s="62">
        <f>IFERROR(SUMIFS(JUAN!$N$84:$N$87,JUAN!$H$84:$H$87,"SALIDA",JUAN!$J$84:$J$87,$B56),0)</f>
        <v>0</v>
      </c>
      <c r="P56" s="62">
        <f>IFERROR(SUMIFS('NORMA SANCHEZ'!$N$78:$N$81,'NORMA SANCHEZ'!$H$78:$H$81,"SALIDA",'NORMA SANCHEZ'!$J$78:$J$81,$B56),0)</f>
        <v>0</v>
      </c>
      <c r="Q56" s="62">
        <f>IFERROR(SUMIFS('JOSE CARLOS'!$N$78:$N$81,'JOSE CARLOS'!$H$78:$H$81,"SALIDA",'JOSE CARLOS'!$J$78:$J$81,$B56),0)</f>
        <v>0</v>
      </c>
      <c r="R56" s="62">
        <f>IFERROR(SUMIFS('LUIS ENRIQUE '!$N$66:$N$66,'LUIS ENRIQUE '!$H$66:$H$66,"SALIDA",'LUIS ENRIQUE '!$J$66:$J$66,$B56),0)</f>
        <v>0</v>
      </c>
      <c r="S56" s="62">
        <f>IFERROR(SUMIFS(CESARIA!$N$88:$N$91,CESARIA!$H$88:$H$91,"SALIDA",CESARIA!$J$88:$J$91,$B56),0)</f>
        <v>0</v>
      </c>
      <c r="T56" s="62">
        <f>IFERROR(SUMIFS(ALAN!$N$84:$N$91,ALAN!$H$84:$H$91,"SALIDA",ALAN!$J$84:$J$91,$B56),0)</f>
        <v>0</v>
      </c>
      <c r="U56" s="62">
        <f>IFERROR(SUMIFS(ELVIA!$N$67:$N$73,ELVIA!$H$67:$H$73,"SALIDA",ELVIA!$J$67:$J$73,$B56),0)</f>
        <v>0</v>
      </c>
      <c r="V56" s="146">
        <f>IFERROR(SUMIFS(CAJA!$N$5283:$N$5911,CAJA!$H$5283:$H$5911,"SALIDA",CAJA!$J$5283:$J$5911,$B56),0)</f>
        <v>0</v>
      </c>
      <c r="W56" s="62">
        <f>IFERROR(SUMIFS('CAJA TIGRES'!$N$1434:$N$1637,'CAJA TIGRES'!$H$1434:$H$1637,"SALIDA",'CAJA TIGRES'!$J$1434:$J$1637,$B56),0)</f>
        <v>0</v>
      </c>
      <c r="X56" s="62">
        <f>IFERROR(SUMIFS(RESERVA!$N$14:$N$14,RESERVA!$H$14:$H$14,"SALIDA",RESERVA!$J$14:$J$14,$B56),0)</f>
        <v>0</v>
      </c>
      <c r="Y56" s="96">
        <f t="shared" si="16"/>
        <v>2900</v>
      </c>
      <c r="Z56" s="96">
        <f>Y56+'AGO25'!Z56</f>
        <v>2900</v>
      </c>
    </row>
    <row r="57" spans="1:26" x14ac:dyDescent="0.3">
      <c r="B57" s="60" t="s">
        <v>211</v>
      </c>
      <c r="C57" s="146">
        <f>IFERROR(SUMIFS('MGZ121'!$N$1195:$N$1374,'MGZ121'!H$1195:H$1374,"SALIDA",'MGZ121'!$J$1195:$J$1374,$B57),0)</f>
        <v>0</v>
      </c>
      <c r="D57" s="62">
        <f>IFERROR(SUMIFS('MGZ BBVA'!$N$1146:$N$1351,'MGZ BBVA'!$H$1146:$H$1351,"SALIDA",'MGZ BBVA'!$J$1146:$J$1351,$B57),0)</f>
        <v>0</v>
      </c>
      <c r="E57" s="62">
        <f>IFERROR(SUMIFS('MGZ DOLARES'!$N$2:$N$2,'MGZ DOLARES'!$F$2:$F$2,"SALIDA",'MGZ DOLARES'!$J$2:$J$2,$B57),0)</f>
        <v>0</v>
      </c>
      <c r="F57" s="62">
        <f>IFERROR(SUMIFS('MGZ BAJIO'!$N$70:$N$70,'MGZ BAJIO'!$H$70:$H$70,"SALIDA",'MGZ BAJIO'!$J$70:$J$70,$B57),0)</f>
        <v>0</v>
      </c>
      <c r="G57" s="62">
        <f>IFERROR(SUMIFS('VICTOR BANAMEX'!$N$459:$N$528,'VICTOR BANAMEX'!$H$459:$H$528,"SALIDA",'VICTOR BANAMEX'!$J$459:$J$528,$B57),0)</f>
        <v>0</v>
      </c>
      <c r="H57" s="62">
        <f>IFERROR(SUMIFS('VICTOR BANORTE'!$N$90:$N$98,'VICTOR BANORTE'!$H$90:$H$98,"SALIDA",'VICTOR BANORTE'!$J$90:$J$98,$B57),0)</f>
        <v>0</v>
      </c>
      <c r="I57" s="62">
        <f>IFERROR(SUMIFS(RODRIGO!$N$2:$N$2,RODRIGO!$H$2:$H$2,"SALIDA",RODRIGO!$J$2:$J$2,$B57),0)</f>
        <v>0</v>
      </c>
      <c r="J57" s="62">
        <f>IFERROR(SUMIFS(MOY!$N$64:$N$76,MOY!$H$64:$H$76,"SALIDA",MOY!$J$64:$J$76,$B57),0)</f>
        <v>0</v>
      </c>
      <c r="K57" s="62">
        <f>IFERROR(SUMIFS('NORMA RUTH'!$N$82:$N$85,'NORMA RUTH'!$H$82:$H$85,"SALIDA",'NORMA RUTH'!$J$82:$J$85,$B57),0)</f>
        <v>0</v>
      </c>
      <c r="L57" s="62">
        <f>IFERROR(SUMIFS(VALERIA!$N$58:$N$71,VALERIA!$H$58:$H$71,"SALIDA",VALERIA!$J$58:$J$71,$B57),0)</f>
        <v>0</v>
      </c>
      <c r="M57" s="62">
        <f>IFERROR(SUMIFS('MANUEL BANAMEX'!$N$106:$N$124,'MANUEL BANAMEX'!$H$106:$H$124,"SALIDA",'MANUEL BANAMEX'!$J$106:$J$124,$B57),0)</f>
        <v>0</v>
      </c>
      <c r="N57" s="62">
        <f>IFERROR(SUMIFS(ROBERTO!$N$2:$N$2,ROBERTO!$H$2:$H$2,"SALIDA",ROBERTO!$J$2:$J$2,$B57),0)</f>
        <v>0</v>
      </c>
      <c r="O57" s="62">
        <f>IFERROR(SUMIFS(JUAN!$N$84:$N$87,JUAN!$H$84:$H$87,"SALIDA",JUAN!$J$84:$J$87,$B57),0)</f>
        <v>0</v>
      </c>
      <c r="P57" s="62">
        <f>IFERROR(SUMIFS('NORMA SANCHEZ'!$N$78:$N$81,'NORMA SANCHEZ'!$H$78:$H$81,"SALIDA",'NORMA SANCHEZ'!$J$78:$J$81,$B57),0)</f>
        <v>0</v>
      </c>
      <c r="Q57" s="62">
        <f>IFERROR(SUMIFS('JOSE CARLOS'!$N$78:$N$81,'JOSE CARLOS'!$H$78:$H$81,"SALIDA",'JOSE CARLOS'!$J$78:$J$81,$B57),0)</f>
        <v>0</v>
      </c>
      <c r="R57" s="62">
        <f>IFERROR(SUMIFS('LUIS ENRIQUE '!$N$66:$N$66,'LUIS ENRIQUE '!$H$66:$H$66,"SALIDA",'LUIS ENRIQUE '!$J$66:$J$66,$B57),0)</f>
        <v>0</v>
      </c>
      <c r="S57" s="62">
        <f>IFERROR(SUMIFS(CESARIA!$N$88:$N$91,CESARIA!$H$88:$H$91,"SALIDA",CESARIA!$J$88:$J$91,$B57),0)</f>
        <v>0</v>
      </c>
      <c r="T57" s="62">
        <f>IFERROR(SUMIFS(ALAN!$N$84:$N$91,ALAN!$H$84:$H$91,"SALIDA",ALAN!$J$84:$J$91,$B57),0)</f>
        <v>0</v>
      </c>
      <c r="U57" s="62">
        <f>IFERROR(SUMIFS(ELVIA!$N$67:$N$73,ELVIA!$H$67:$H$73,"SALIDA",ELVIA!$J$67:$J$73,$B57),0)</f>
        <v>0</v>
      </c>
      <c r="V57" s="146">
        <f>IFERROR(SUMIFS(CAJA!$N$5283:$N$5911,CAJA!$H$5283:$H$5911,"SALIDA",CAJA!$J$5283:$J$5911,$B57),0)</f>
        <v>0</v>
      </c>
      <c r="W57" s="62">
        <f>IFERROR(SUMIFS('CAJA TIGRES'!$N$1434:$N$1637,'CAJA TIGRES'!$H$1434:$H$1637,"SALIDA",'CAJA TIGRES'!$J$1434:$J$1637,$B57),0)</f>
        <v>0</v>
      </c>
      <c r="X57" s="62">
        <f>IFERROR(SUMIFS(RESERVA!$N$14:$N$14,RESERVA!$H$14:$H$14,"SALIDA",RESERVA!$J$14:$J$14,$B57),0)</f>
        <v>0</v>
      </c>
      <c r="Y57" s="96">
        <f t="shared" si="16"/>
        <v>0</v>
      </c>
      <c r="Z57" s="96">
        <f>Y57+'AGO25'!Z57</f>
        <v>0</v>
      </c>
    </row>
    <row r="58" spans="1:26" x14ac:dyDescent="0.3">
      <c r="B58" s="60" t="s">
        <v>212</v>
      </c>
      <c r="C58" s="146">
        <f>IFERROR(SUMIFS('MGZ121'!$N$1195:$N$1374,'MGZ121'!H$1195:H$1374,"SALIDA",'MGZ121'!$J$1195:$J$1374,$B58),0)</f>
        <v>0</v>
      </c>
      <c r="D58" s="62">
        <f>IFERROR(SUMIFS('MGZ BBVA'!$N$1146:$N$1351,'MGZ BBVA'!$H$1146:$H$1351,"SALIDA",'MGZ BBVA'!$J$1146:$J$1351,$B58),0)</f>
        <v>0</v>
      </c>
      <c r="E58" s="62">
        <f>IFERROR(SUMIFS('MGZ DOLARES'!$N$2:$N$2,'MGZ DOLARES'!$F$2:$F$2,"SALIDA",'MGZ DOLARES'!$J$2:$J$2,$B58),0)</f>
        <v>0</v>
      </c>
      <c r="F58" s="62">
        <f>IFERROR(SUMIFS('MGZ BAJIO'!$N$70:$N$70,'MGZ BAJIO'!$H$70:$H$70,"SALIDA",'MGZ BAJIO'!$J$70:$J$70,$B58),0)</f>
        <v>0</v>
      </c>
      <c r="G58" s="62">
        <f>IFERROR(SUMIFS('VICTOR BANAMEX'!$N$459:$N$528,'VICTOR BANAMEX'!$H$459:$H$528,"SALIDA",'VICTOR BANAMEX'!$J$459:$J$528,$B58),0)</f>
        <v>0</v>
      </c>
      <c r="H58" s="62">
        <f>IFERROR(SUMIFS('VICTOR BANORTE'!$N$90:$N$98,'VICTOR BANORTE'!$H$90:$H$98,"SALIDA",'VICTOR BANORTE'!$J$90:$J$98,$B58),0)</f>
        <v>0</v>
      </c>
      <c r="I58" s="62">
        <f>IFERROR(SUMIFS(RODRIGO!$N$2:$N$2,RODRIGO!$H$2:$H$2,"SALIDA",RODRIGO!$J$2:$J$2,$B58),0)</f>
        <v>0</v>
      </c>
      <c r="J58" s="62">
        <f>IFERROR(SUMIFS(MOY!$N$64:$N$76,MOY!$H$64:$H$76,"SALIDA",MOY!$J$64:$J$76,$B58),0)</f>
        <v>0</v>
      </c>
      <c r="K58" s="62">
        <f>IFERROR(SUMIFS('NORMA RUTH'!$N$82:$N$85,'NORMA RUTH'!$H$82:$H$85,"SALIDA",'NORMA RUTH'!$J$82:$J$85,$B58),0)</f>
        <v>0</v>
      </c>
      <c r="L58" s="62">
        <f>IFERROR(SUMIFS(VALERIA!$N$58:$N$71,VALERIA!$H$58:$H$71,"SALIDA",VALERIA!$J$58:$J$71,$B58),0)</f>
        <v>0</v>
      </c>
      <c r="M58" s="62">
        <f>IFERROR(SUMIFS('MANUEL BANAMEX'!$N$106:$N$124,'MANUEL BANAMEX'!$H$106:$H$124,"SALIDA",'MANUEL BANAMEX'!$J$106:$J$124,$B58),0)</f>
        <v>0</v>
      </c>
      <c r="N58" s="62">
        <f>IFERROR(SUMIFS(ROBERTO!$N$2:$N$2,ROBERTO!$H$2:$H$2,"SALIDA",ROBERTO!$J$2:$J$2,$B58),0)</f>
        <v>0</v>
      </c>
      <c r="O58" s="62">
        <f>IFERROR(SUMIFS(JUAN!$N$84:$N$87,JUAN!$H$84:$H$87,"SALIDA",JUAN!$J$84:$J$87,$B58),0)</f>
        <v>0</v>
      </c>
      <c r="P58" s="62">
        <f>IFERROR(SUMIFS('NORMA SANCHEZ'!$N$78:$N$81,'NORMA SANCHEZ'!$H$78:$H$81,"SALIDA",'NORMA SANCHEZ'!$J$78:$J$81,$B58),0)</f>
        <v>0</v>
      </c>
      <c r="Q58" s="62">
        <f>IFERROR(SUMIFS('JOSE CARLOS'!$N$78:$N$81,'JOSE CARLOS'!$H$78:$H$81,"SALIDA",'JOSE CARLOS'!$J$78:$J$81,$B58),0)</f>
        <v>0</v>
      </c>
      <c r="R58" s="62">
        <f>IFERROR(SUMIFS('LUIS ENRIQUE '!$N$66:$N$66,'LUIS ENRIQUE '!$H$66:$H$66,"SALIDA",'LUIS ENRIQUE '!$J$66:$J$66,$B58),0)</f>
        <v>0</v>
      </c>
      <c r="S58" s="62">
        <f>IFERROR(SUMIFS(CESARIA!$N$88:$N$91,CESARIA!$H$88:$H$91,"SALIDA",CESARIA!$J$88:$J$91,$B58),0)</f>
        <v>0</v>
      </c>
      <c r="T58" s="62">
        <f>IFERROR(SUMIFS(ALAN!$N$84:$N$91,ALAN!$H$84:$H$91,"SALIDA",ALAN!$J$84:$J$91,$B58),0)</f>
        <v>0</v>
      </c>
      <c r="U58" s="62">
        <f>IFERROR(SUMIFS(ELVIA!$N$67:$N$73,ELVIA!$H$67:$H$73,"SALIDA",ELVIA!$J$67:$J$73,$B58),0)</f>
        <v>0</v>
      </c>
      <c r="V58" s="146">
        <f>IFERROR(SUMIFS(CAJA!$N$5283:$N$5911,CAJA!$H$5283:$H$5911,"SALIDA",CAJA!$J$5283:$J$5911,$B58),0)</f>
        <v>8360</v>
      </c>
      <c r="W58" s="62">
        <f>IFERROR(SUMIFS('CAJA TIGRES'!$N$1434:$N$1637,'CAJA TIGRES'!$H$1434:$H$1637,"SALIDA",'CAJA TIGRES'!$J$1434:$J$1637,$B58),0)</f>
        <v>0</v>
      </c>
      <c r="X58" s="62">
        <f>IFERROR(SUMIFS(RESERVA!$N$14:$N$14,RESERVA!$H$14:$H$14,"SALIDA",RESERVA!$J$14:$J$14,$B58),0)</f>
        <v>0</v>
      </c>
      <c r="Y58" s="96">
        <f t="shared" si="16"/>
        <v>8360</v>
      </c>
      <c r="Z58" s="96">
        <f>Y58+'AGO25'!Z58</f>
        <v>85425</v>
      </c>
    </row>
    <row r="59" spans="1:26" ht="27.6" x14ac:dyDescent="0.3">
      <c r="B59" s="61" t="s">
        <v>221</v>
      </c>
      <c r="C59" s="146">
        <f>IFERROR(SUMIFS('MGZ121'!$N$1195:$N$1374,'MGZ121'!H$1195:H$1374,"SALIDA",'MGZ121'!$J$1195:$J$1374,$B59),0)</f>
        <v>0</v>
      </c>
      <c r="D59" s="62">
        <f>IFERROR(SUMIFS('MGZ BBVA'!$N$1146:$N$1351,'MGZ BBVA'!$H$1146:$H$1351,"SALIDA",'MGZ BBVA'!$J$1146:$J$1351,$B59),0)</f>
        <v>0</v>
      </c>
      <c r="E59" s="62">
        <f>IFERROR(SUMIFS('MGZ DOLARES'!$N$2:$N$2,'MGZ DOLARES'!$F$2:$F$2,"SALIDA",'MGZ DOLARES'!$J$2:$J$2,$B59),0)</f>
        <v>0</v>
      </c>
      <c r="F59" s="62">
        <f>IFERROR(SUMIFS('MGZ BAJIO'!$N$70:$N$70,'MGZ BAJIO'!$H$70:$H$70,"SALIDA",'MGZ BAJIO'!$J$70:$J$70,$B59),0)</f>
        <v>0</v>
      </c>
      <c r="G59" s="62">
        <f>IFERROR(SUMIFS('VICTOR BANAMEX'!$N$459:$N$528,'VICTOR BANAMEX'!$H$459:$H$528,"SALIDA",'VICTOR BANAMEX'!$J$459:$J$528,$B59),0)</f>
        <v>0</v>
      </c>
      <c r="H59" s="62">
        <f>IFERROR(SUMIFS('VICTOR BANORTE'!$N$90:$N$98,'VICTOR BANORTE'!$H$90:$H$98,"SALIDA",'VICTOR BANORTE'!$J$90:$J$98,$B59),0)</f>
        <v>0</v>
      </c>
      <c r="I59" s="62">
        <f>IFERROR(SUMIFS(RODRIGO!$N$2:$N$2,RODRIGO!$H$2:$H$2,"SALIDA",RODRIGO!$J$2:$J$2,$B59),0)</f>
        <v>0</v>
      </c>
      <c r="J59" s="62">
        <f>IFERROR(SUMIFS(MOY!$N$64:$N$76,MOY!$H$64:$H$76,"SALIDA",MOY!$J$64:$J$76,$B59),0)</f>
        <v>0</v>
      </c>
      <c r="K59" s="62">
        <f>IFERROR(SUMIFS('NORMA RUTH'!$N$82:$N$85,'NORMA RUTH'!$H$82:$H$85,"SALIDA",'NORMA RUTH'!$J$82:$J$85,$B59),0)</f>
        <v>0</v>
      </c>
      <c r="L59" s="62">
        <f>IFERROR(SUMIFS(VALERIA!$N$58:$N$71,VALERIA!$H$58:$H$71,"SALIDA",VALERIA!$J$58:$J$71,$B59),0)</f>
        <v>0</v>
      </c>
      <c r="M59" s="62">
        <f>IFERROR(SUMIFS('MANUEL BANAMEX'!$N$106:$N$124,'MANUEL BANAMEX'!$H$106:$H$124,"SALIDA",'MANUEL BANAMEX'!$J$106:$J$124,$B59),0)</f>
        <v>0</v>
      </c>
      <c r="N59" s="62">
        <f>IFERROR(SUMIFS(ROBERTO!$N$2:$N$2,ROBERTO!$H$2:$H$2,"SALIDA",ROBERTO!$J$2:$J$2,$B59),0)</f>
        <v>0</v>
      </c>
      <c r="O59" s="62">
        <f>IFERROR(SUMIFS(JUAN!$N$84:$N$87,JUAN!$H$84:$H$87,"SALIDA",JUAN!$J$84:$J$87,$B59),0)</f>
        <v>0</v>
      </c>
      <c r="P59" s="62">
        <f>IFERROR(SUMIFS('NORMA SANCHEZ'!$N$78:$N$81,'NORMA SANCHEZ'!$H$78:$H$81,"SALIDA",'NORMA SANCHEZ'!$J$78:$J$81,$B59),0)</f>
        <v>0</v>
      </c>
      <c r="Q59" s="62">
        <f>IFERROR(SUMIFS('JOSE CARLOS'!$N$78:$N$81,'JOSE CARLOS'!$H$78:$H$81,"SALIDA",'JOSE CARLOS'!$J$78:$J$81,$B59),0)</f>
        <v>0</v>
      </c>
      <c r="R59" s="62">
        <f>IFERROR(SUMIFS('LUIS ENRIQUE '!$N$66:$N$66,'LUIS ENRIQUE '!$H$66:$H$66,"SALIDA",'LUIS ENRIQUE '!$J$66:$J$66,$B59),0)</f>
        <v>0</v>
      </c>
      <c r="S59" s="62">
        <f>IFERROR(SUMIFS(CESARIA!$N$88:$N$91,CESARIA!$H$88:$H$91,"SALIDA",CESARIA!$J$88:$J$91,$B59),0)</f>
        <v>0</v>
      </c>
      <c r="T59" s="62">
        <f>IFERROR(SUMIFS(ALAN!$N$84:$N$91,ALAN!$H$84:$H$91,"SALIDA",ALAN!$J$84:$J$91,$B59),0)</f>
        <v>0</v>
      </c>
      <c r="U59" s="62">
        <f>IFERROR(SUMIFS(ELVIA!$N$67:$N$73,ELVIA!$H$67:$H$73,"SALIDA",ELVIA!$J$67:$J$73,$B59),0)</f>
        <v>0</v>
      </c>
      <c r="V59" s="146">
        <f>IFERROR(SUMIFS(CAJA!$N$5283:$N$5911,CAJA!$H$5283:$H$5911,"SALIDA",CAJA!$J$5283:$J$5911,$B59),0)</f>
        <v>0</v>
      </c>
      <c r="W59" s="62">
        <f>IFERROR(SUMIFS('CAJA TIGRES'!$N$1434:$N$1637,'CAJA TIGRES'!$H$1434:$H$1637,"SALIDA",'CAJA TIGRES'!$J$1434:$J$1637,$B59),0)</f>
        <v>0</v>
      </c>
      <c r="X59" s="62">
        <f>IFERROR(SUMIFS(RESERVA!$N$14:$N$14,RESERVA!$H$14:$H$14,"SALIDA",RESERVA!$J$14:$J$14,$B59),0)</f>
        <v>0</v>
      </c>
      <c r="Y59" s="96">
        <f t="shared" si="16"/>
        <v>0</v>
      </c>
      <c r="Z59" s="96">
        <f>Y59+'AGO25'!Z59</f>
        <v>0</v>
      </c>
    </row>
    <row r="60" spans="1:26" x14ac:dyDescent="0.3">
      <c r="A60">
        <v>7</v>
      </c>
      <c r="B60" s="68" t="s">
        <v>57</v>
      </c>
      <c r="C60" s="128">
        <f>SUM(C61:C63)</f>
        <v>271157.83</v>
      </c>
      <c r="D60" s="128">
        <f t="shared" ref="D60" si="18">SUM(D61:D63)</f>
        <v>102202.95000000006</v>
      </c>
      <c r="E60" s="128">
        <f t="shared" ref="E60:Z60" si="19">SUM(E61:E63)</f>
        <v>0</v>
      </c>
      <c r="F60" s="128">
        <f t="shared" si="19"/>
        <v>0</v>
      </c>
      <c r="G60" s="128">
        <f t="shared" si="19"/>
        <v>441.18999999999994</v>
      </c>
      <c r="H60" s="128">
        <f t="shared" si="19"/>
        <v>511.4</v>
      </c>
      <c r="I60" s="135">
        <f t="shared" si="19"/>
        <v>0</v>
      </c>
      <c r="J60" s="135">
        <f t="shared" si="19"/>
        <v>452.4</v>
      </c>
      <c r="K60" s="128">
        <f t="shared" si="19"/>
        <v>0</v>
      </c>
      <c r="L60" s="128">
        <f t="shared" si="19"/>
        <v>638</v>
      </c>
      <c r="M60" s="128">
        <f t="shared" si="19"/>
        <v>0</v>
      </c>
      <c r="N60" s="135">
        <f t="shared" si="19"/>
        <v>0</v>
      </c>
      <c r="O60" s="128">
        <f t="shared" si="19"/>
        <v>568.4</v>
      </c>
      <c r="P60" s="135">
        <f t="shared" si="19"/>
        <v>191.4</v>
      </c>
      <c r="Q60" s="128">
        <f t="shared" si="19"/>
        <v>8.7899999999999991</v>
      </c>
      <c r="R60" s="135">
        <f t="shared" si="19"/>
        <v>0</v>
      </c>
      <c r="S60" s="135">
        <f t="shared" si="19"/>
        <v>568.4</v>
      </c>
      <c r="T60" s="135">
        <f t="shared" si="19"/>
        <v>127.61</v>
      </c>
      <c r="U60" s="135">
        <f>SUM(U61:U63)</f>
        <v>0</v>
      </c>
      <c r="V60" s="128">
        <f t="shared" si="19"/>
        <v>9000</v>
      </c>
      <c r="W60" s="128">
        <f t="shared" si="19"/>
        <v>0</v>
      </c>
      <c r="X60" s="128">
        <f t="shared" si="19"/>
        <v>0</v>
      </c>
      <c r="Y60" s="128">
        <f t="shared" si="19"/>
        <v>385868.37000000005</v>
      </c>
      <c r="Z60" s="128">
        <f t="shared" si="19"/>
        <v>4337300.16</v>
      </c>
    </row>
    <row r="61" spans="1:26" x14ac:dyDescent="0.3">
      <c r="A61">
        <v>7.1</v>
      </c>
      <c r="B61" s="60" t="s">
        <v>85</v>
      </c>
      <c r="C61" s="146">
        <f>IFERROR(SUMIFS('MGZ121'!$N$1195:$N$1374,'MGZ121'!H$1195:H$1374,"SALIDA",'MGZ121'!$J$1195:$J$1374,$B61),0)</f>
        <v>247.07999999999998</v>
      </c>
      <c r="D61" s="62">
        <f>IFERROR(SUMIFS('MGZ BBVA'!$N$1146:$N$1351,'MGZ BBVA'!$H$1146:$H$1351,"SALIDA",'MGZ BBVA'!$J$1146:$J$1351,$B61),0)</f>
        <v>2196.46</v>
      </c>
      <c r="E61" s="62">
        <f>IFERROR(SUMIFS('MGZ DOLARES'!$N$2:$N$2,'MGZ DOLARES'!$F$2:$F$2,"SALIDA",'MGZ DOLARES'!$J$2:$J$2,$B61),0)</f>
        <v>0</v>
      </c>
      <c r="F61" s="62">
        <f>IFERROR(SUMIFS('MGZ BAJIO'!$N$70:$N$70,'MGZ BAJIO'!$H$70:$H$70,"SALIDA",'MGZ BAJIO'!$J$70:$J$70,$B61),0)</f>
        <v>0</v>
      </c>
      <c r="G61" s="62">
        <f>IFERROR(SUMIFS('VICTOR BANAMEX'!$N$459:$N$528,'VICTOR BANAMEX'!$H$459:$H$528,"SALIDA",'VICTOR BANAMEX'!$J$459:$J$528,$B61),0)</f>
        <v>441.18999999999994</v>
      </c>
      <c r="H61" s="62">
        <f>IFERROR(SUMIFS('VICTOR BANORTE'!$N$90:$N$98,'VICTOR BANORTE'!$H$90:$H$98,"SALIDA",'VICTOR BANORTE'!$J$90:$J$98,$B61),0)</f>
        <v>511.4</v>
      </c>
      <c r="I61" s="62">
        <f>IFERROR(SUMIFS(RODRIGO!$N$2:$N$2,RODRIGO!$H$2:$H$2,"SALIDA",RODRIGO!$J$2:$J$2,$B61),0)</f>
        <v>0</v>
      </c>
      <c r="J61" s="62">
        <f>IFERROR(SUMIFS(MOY!$N$64:$N$76,MOY!$H$64:$H$76,"SALIDA",MOY!$J$64:$J$76,$B61),0)</f>
        <v>452.4</v>
      </c>
      <c r="K61" s="62">
        <f>IFERROR(SUMIFS('NORMA RUTH'!$N$82:$N$85,'NORMA RUTH'!$H$82:$H$85,"SALIDA",'NORMA RUTH'!$J$82:$J$85,$B61),0)</f>
        <v>0</v>
      </c>
      <c r="L61" s="62">
        <f>IFERROR(SUMIFS(VALERIA!$N$58:$N$71,VALERIA!$H$58:$H$71,"SALIDA",VALERIA!$J$58:$J$71,$B61),0)</f>
        <v>638</v>
      </c>
      <c r="M61" s="62">
        <f>IFERROR(SUMIFS('MANUEL BANAMEX'!$N$106:$N$124,'MANUEL BANAMEX'!$H$106:$H$124,"SALIDA",'MANUEL BANAMEX'!$J$106:$J$124,$B61),0)</f>
        <v>0</v>
      </c>
      <c r="N61" s="62">
        <f>IFERROR(SUMIFS(ROBERTO!$N$2:$N$2,ROBERTO!$H$2:$H$2,"SALIDA",ROBERTO!$J$2:$J$2,$B61),0)</f>
        <v>0</v>
      </c>
      <c r="O61" s="62">
        <f>IFERROR(SUMIFS(JUAN!$N$84:$N$87,JUAN!$H$84:$H$87,"SALIDA",JUAN!$J$84:$J$87,$B61),0)</f>
        <v>568.4</v>
      </c>
      <c r="P61" s="62">
        <f>IFERROR(SUMIFS('NORMA SANCHEZ'!$N$78:$N$81,'NORMA SANCHEZ'!$H$78:$H$81,"SALIDA",'NORMA SANCHEZ'!$J$78:$J$81,$B61),0)</f>
        <v>191.4</v>
      </c>
      <c r="Q61" s="62">
        <f>IFERROR(SUMIFS('JOSE CARLOS'!$N$78:$N$81,'JOSE CARLOS'!$H$78:$H$81,"SALIDA",'JOSE CARLOS'!$J$78:$J$81,$B61),0)</f>
        <v>8.7899999999999991</v>
      </c>
      <c r="R61" s="62">
        <f>IFERROR(SUMIFS('LUIS ENRIQUE '!$N$66:$N$66,'LUIS ENRIQUE '!$H$66:$H$66,"SALIDA",'LUIS ENRIQUE '!$J$66:$J$66,$B61),0)</f>
        <v>0</v>
      </c>
      <c r="S61" s="62">
        <f>IFERROR(SUMIFS(CESARIA!$N$88:$N$91,CESARIA!$H$88:$H$91,"SALIDA",CESARIA!$J$88:$J$91,$B61),0)</f>
        <v>568.4</v>
      </c>
      <c r="T61" s="62">
        <f>IFERROR(SUMIFS(ALAN!$N$84:$N$91,ALAN!$H$84:$H$91,"SALIDA",ALAN!$J$84:$J$91,$B61),0)</f>
        <v>127.61</v>
      </c>
      <c r="U61" s="62">
        <f>IFERROR(SUMIFS(ELVIA!$N$67:$N$73,ELVIA!$H$67:$H$73,"SALIDA",ELVIA!$J$67:$J$73,$B61),0)</f>
        <v>0</v>
      </c>
      <c r="V61" s="62">
        <f>IFERROR(SUMIFS(CAJA!$N$5283:$N$5911,CAJA!$H$5283:$H$5911,"SALIDA",CAJA!$J$5283:$J$5911,$B61),0)</f>
        <v>0</v>
      </c>
      <c r="W61" s="62">
        <f>IFERROR(SUMIFS('CAJA TIGRES'!$N$1434:$N$1637,'CAJA TIGRES'!$H$1434:$H$1637,"SALIDA",'CAJA TIGRES'!$J$1434:$J$1637,$B61),0)</f>
        <v>0</v>
      </c>
      <c r="X61" s="62">
        <f>IFERROR(SUMIFS(RESERVA!$N$14:$N$14,RESERVA!$H$14:$H$14,"SALIDA",RESERVA!$J$14:$J$14,$B61),0)</f>
        <v>0</v>
      </c>
      <c r="Y61" s="96">
        <f>SUM(C61:X61)</f>
        <v>5951.1299999999992</v>
      </c>
      <c r="Z61" s="96">
        <f>Y61+'AGO25'!Z61</f>
        <v>1084621.1100000001</v>
      </c>
    </row>
    <row r="62" spans="1:26" x14ac:dyDescent="0.3">
      <c r="A62">
        <v>7.2</v>
      </c>
      <c r="B62" s="60" t="s">
        <v>86</v>
      </c>
      <c r="C62" s="146">
        <f>IFERROR(SUMIFS('MGZ121'!$N$1195:$N$1374,'MGZ121'!H$1195:H$1374,"SALIDA",'MGZ121'!$J$1195:$J$1374,$B62),0)</f>
        <v>270910.75</v>
      </c>
      <c r="D62" s="62">
        <f>IFERROR(SUMIFS('MGZ BBVA'!$N$1146:$N$1351,'MGZ BBVA'!$H$1146:$H$1351,"SALIDA",'MGZ BBVA'!$J$1146:$J$1351,$B62),0)</f>
        <v>100006.49000000005</v>
      </c>
      <c r="E62" s="62">
        <f>IFERROR(SUMIFS('MGZ DOLARES'!$N$2:$N$2,'MGZ DOLARES'!$F$2:$F$2,"SALIDA",'MGZ DOLARES'!$J$2:$J$2,$B62),0)</f>
        <v>0</v>
      </c>
      <c r="F62" s="62">
        <f>IFERROR(SUMIFS('MGZ BAJIO'!$N$70:$N$70,'MGZ BAJIO'!$H$70:$H$70,"SALIDA",'MGZ BAJIO'!$J$70:$J$70,$B62),0)</f>
        <v>0</v>
      </c>
      <c r="G62" s="62">
        <f>IFERROR(SUMIFS('VICTOR BANAMEX'!$N$459:$N$528,'VICTOR BANAMEX'!$H$459:$H$528,"SALIDA",'VICTOR BANAMEX'!$J$459:$J$528,$B62),0)</f>
        <v>0</v>
      </c>
      <c r="H62" s="62">
        <f>IFERROR(SUMIFS('VICTOR BANORTE'!$N$90:$N$98,'VICTOR BANORTE'!$H$90:$H$98,"SALIDA",'VICTOR BANORTE'!$J$90:$J$98,$B62),0)</f>
        <v>0</v>
      </c>
      <c r="I62" s="62">
        <f>IFERROR(SUMIFS(RODRIGO!$N$2:$N$2,RODRIGO!$H$2:$H$2,"SALIDA",RODRIGO!$J$2:$J$2,$B62),0)</f>
        <v>0</v>
      </c>
      <c r="J62" s="62">
        <f>IFERROR(SUMIFS(MOY!$N$64:$N$76,MOY!$H$64:$H$76,"SALIDA",MOY!$J$64:$J$76,$B62),0)</f>
        <v>0</v>
      </c>
      <c r="K62" s="62">
        <f>IFERROR(SUMIFS('NORMA RUTH'!$N$82:$N$85,'NORMA RUTH'!$H$82:$H$85,"SALIDA",'NORMA RUTH'!$J$82:$J$85,$B62),0)</f>
        <v>0</v>
      </c>
      <c r="L62" s="62">
        <f>IFERROR(SUMIFS(VALERIA!$N$58:$N$71,VALERIA!$H$58:$H$71,"SALIDA",VALERIA!$J$58:$J$71,$B62),0)</f>
        <v>0</v>
      </c>
      <c r="M62" s="62">
        <f>IFERROR(SUMIFS('MANUEL BANAMEX'!$N$106:$N$124,'MANUEL BANAMEX'!$H$106:$H$124,"SALIDA",'MANUEL BANAMEX'!$J$106:$J$124,$B62),0)</f>
        <v>0</v>
      </c>
      <c r="N62" s="62">
        <f>IFERROR(SUMIFS(ROBERTO!$N$2:$N$2,ROBERTO!$H$2:$H$2,"SALIDA",ROBERTO!$J$2:$J$2,$B62),0)</f>
        <v>0</v>
      </c>
      <c r="O62" s="62">
        <f>IFERROR(SUMIFS(JUAN!$N$84:$N$87,JUAN!$H$84:$H$87,"SALIDA",JUAN!$J$84:$J$87,$B62),0)</f>
        <v>0</v>
      </c>
      <c r="P62" s="62">
        <f>IFERROR(SUMIFS('NORMA SANCHEZ'!$N$78:$N$81,'NORMA SANCHEZ'!$H$78:$H$81,"SALIDA",'NORMA SANCHEZ'!$J$78:$J$81,$B62),0)</f>
        <v>0</v>
      </c>
      <c r="Q62" s="62">
        <f>IFERROR(SUMIFS('JOSE CARLOS'!$N$78:$N$81,'JOSE CARLOS'!$H$78:$H$81,"SALIDA",'JOSE CARLOS'!$J$78:$J$81,$B62),0)</f>
        <v>0</v>
      </c>
      <c r="R62" s="62">
        <f>IFERROR(SUMIFS('LUIS ENRIQUE '!$N$66:$N$66,'LUIS ENRIQUE '!$H$66:$H$66,"SALIDA",'LUIS ENRIQUE '!$J$66:$J$66,$B62),0)</f>
        <v>0</v>
      </c>
      <c r="S62" s="62">
        <f>IFERROR(SUMIFS(CESARIA!$N$88:$N$91,CESARIA!$H$88:$H$91,"SALIDA",CESARIA!$J$88:$J$91,$B62),0)</f>
        <v>0</v>
      </c>
      <c r="T62" s="62">
        <f>IFERROR(SUMIFS(ALAN!$N$84:$N$91,ALAN!$H$84:$H$91,"SALIDA",ALAN!$J$84:$J$91,$B62),0)</f>
        <v>0</v>
      </c>
      <c r="U62" s="62">
        <f>IFERROR(SUMIFS(ELVIA!$N$67:$N$73,ELVIA!$H$67:$H$73,"SALIDA",ELVIA!$J$67:$J$73,$B62),0)</f>
        <v>0</v>
      </c>
      <c r="V62" s="62">
        <f>IFERROR(SUMIFS(CAJA!$N$5283:$N$5911,CAJA!$H$5283:$H$5911,"SALIDA",CAJA!$J$5283:$J$5911,$B62),0)</f>
        <v>0</v>
      </c>
      <c r="W62" s="62">
        <f>IFERROR(SUMIFS('CAJA TIGRES'!$N$1434:$N$1637,'CAJA TIGRES'!$H$1434:$H$1637,"SALIDA",'CAJA TIGRES'!$J$1434:$J$1637,$B62),0)</f>
        <v>0</v>
      </c>
      <c r="X62" s="62">
        <f>IFERROR(SUMIFS(RESERVA!$N$14:$N$14,RESERVA!$H$14:$H$14,"SALIDA",RESERVA!$J$14:$J$14,$B62),0)</f>
        <v>0</v>
      </c>
      <c r="Y62" s="96">
        <f>SUM(C62:X62)</f>
        <v>370917.24000000005</v>
      </c>
      <c r="Z62" s="96">
        <f>Y62+'AGO25'!Z62</f>
        <v>2577679.0500000003</v>
      </c>
    </row>
    <row r="63" spans="1:26" x14ac:dyDescent="0.3">
      <c r="A63">
        <v>7.3</v>
      </c>
      <c r="B63" s="60" t="s">
        <v>87</v>
      </c>
      <c r="C63" s="146">
        <f>IFERROR(SUMIFS('MGZ121'!$N$1195:$N$1374,'MGZ121'!H$1195:H$1374,"SALIDA",'MGZ121'!$J$1195:$J$1374,$B63),0)</f>
        <v>0</v>
      </c>
      <c r="D63" s="62">
        <f>IFERROR(SUMIFS('MGZ BBVA'!$N$1146:$N$1351,'MGZ BBVA'!$H$1146:$H$1351,"SALIDA",'MGZ BBVA'!$J$1146:$J$1351,$B63),0)</f>
        <v>0</v>
      </c>
      <c r="E63" s="62">
        <f>IFERROR(SUMIFS('MGZ DOLARES'!$N$2:$N$2,'MGZ DOLARES'!$F$2:$F$2,"SALIDA",'MGZ DOLARES'!$J$2:$J$2,$B63),0)</f>
        <v>0</v>
      </c>
      <c r="F63" s="62">
        <f>IFERROR(SUMIFS('MGZ BAJIO'!$N$70:$N$70,'MGZ BAJIO'!$H$70:$H$70,"SALIDA",'MGZ BAJIO'!$J$70:$J$70,$B63),0)</f>
        <v>0</v>
      </c>
      <c r="G63" s="62">
        <f>IFERROR(SUMIFS('VICTOR BANAMEX'!$N$459:$N$528,'VICTOR BANAMEX'!$H$459:$H$528,"SALIDA",'VICTOR BANAMEX'!$J$459:$J$528,$B63),0)</f>
        <v>0</v>
      </c>
      <c r="H63" s="62">
        <f>IFERROR(SUMIFS('VICTOR BANORTE'!$N$90:$N$98,'VICTOR BANORTE'!$H$90:$H$98,"SALIDA",'VICTOR BANORTE'!$J$90:$J$98,$B63),0)</f>
        <v>0</v>
      </c>
      <c r="I63" s="62">
        <f>IFERROR(SUMIFS(RODRIGO!$N$2:$N$2,RODRIGO!$H$2:$H$2,"SALIDA",RODRIGO!$J$2:$J$2,$B63),0)</f>
        <v>0</v>
      </c>
      <c r="J63" s="62">
        <f>IFERROR(SUMIFS(MOY!$N$64:$N$76,MOY!$H$64:$H$76,"SALIDA",MOY!$J$64:$J$76,$B63),0)</f>
        <v>0</v>
      </c>
      <c r="K63" s="62">
        <f>IFERROR(SUMIFS('NORMA RUTH'!$N$82:$N$85,'NORMA RUTH'!$H$82:$H$85,"SALIDA",'NORMA RUTH'!$J$82:$J$85,$B63),0)</f>
        <v>0</v>
      </c>
      <c r="L63" s="62">
        <f>IFERROR(SUMIFS(VALERIA!$N$58:$N$71,VALERIA!$H$58:$H$71,"SALIDA",VALERIA!$J$58:$J$71,$B63),0)</f>
        <v>0</v>
      </c>
      <c r="M63" s="62">
        <f>IFERROR(SUMIFS('MANUEL BANAMEX'!$N$106:$N$124,'MANUEL BANAMEX'!$H$106:$H$124,"SALIDA",'MANUEL BANAMEX'!$J$106:$J$124,$B63),0)</f>
        <v>0</v>
      </c>
      <c r="N63" s="62">
        <f>IFERROR(SUMIFS(ROBERTO!$N$2:$N$2,ROBERTO!$H$2:$H$2,"SALIDA",ROBERTO!$J$2:$J$2,$B63),0)</f>
        <v>0</v>
      </c>
      <c r="O63" s="62">
        <f>IFERROR(SUMIFS(JUAN!$N$84:$N$87,JUAN!$H$84:$H$87,"SALIDA",JUAN!$J$84:$J$87,$B63),0)</f>
        <v>0</v>
      </c>
      <c r="P63" s="62">
        <f>IFERROR(SUMIFS('NORMA SANCHEZ'!$N$78:$N$81,'NORMA SANCHEZ'!$H$78:$H$81,"SALIDA",'NORMA SANCHEZ'!$J$78:$J$81,$B63),0)</f>
        <v>0</v>
      </c>
      <c r="Q63" s="62">
        <f>IFERROR(SUMIFS('JOSE CARLOS'!$N$78:$N$81,'JOSE CARLOS'!$H$78:$H$81,"SALIDA",'JOSE CARLOS'!$J$78:$J$81,$B63),0)</f>
        <v>0</v>
      </c>
      <c r="R63" s="62">
        <f>IFERROR(SUMIFS('LUIS ENRIQUE '!$N$66:$N$66,'LUIS ENRIQUE '!$H$66:$H$66,"SALIDA",'LUIS ENRIQUE '!$J$66:$J$66,$B63),0)</f>
        <v>0</v>
      </c>
      <c r="S63" s="62">
        <f>IFERROR(SUMIFS(CESARIA!$N$88:$N$91,CESARIA!$H$88:$H$91,"SALIDA",CESARIA!$J$88:$J$91,$B63),0)</f>
        <v>0</v>
      </c>
      <c r="T63" s="62">
        <f>IFERROR(SUMIFS(ALAN!$N$84:$N$91,ALAN!$H$84:$H$91,"SALIDA",ALAN!$J$84:$J$91,$B63),0)</f>
        <v>0</v>
      </c>
      <c r="U63" s="62">
        <f>IFERROR(SUMIFS(ELVIA!$N$67:$N$73,ELVIA!$H$67:$H$73,"SALIDA",ELVIA!$J$67:$J$73,$B63),0)</f>
        <v>0</v>
      </c>
      <c r="V63" s="146">
        <f>IFERROR(SUMIFS(CAJA!$N$5283:$N$5911,CAJA!$H$5283:$H$5911,"SALIDA",CAJA!$J$5283:$J$5911,$B63),0)</f>
        <v>9000</v>
      </c>
      <c r="W63" s="62">
        <f>IFERROR(SUMIFS('CAJA TIGRES'!$N$1434:$N$1637,'CAJA TIGRES'!$H$1434:$H$1637,"SALIDA",'CAJA TIGRES'!$J$1434:$J$1637,$B63),0)</f>
        <v>0</v>
      </c>
      <c r="X63" s="62">
        <f>IFERROR(SUMIFS(RESERVA!$N$14:$N$14,RESERVA!$H$14:$H$14,"SALIDA",RESERVA!$J$14:$J$14,$B63),0)</f>
        <v>0</v>
      </c>
      <c r="Y63" s="96">
        <f>SUM(C63:X63)</f>
        <v>9000</v>
      </c>
      <c r="Z63" s="96">
        <f>Y63+'AGO25'!Z63</f>
        <v>675000</v>
      </c>
    </row>
    <row r="64" spans="1:26" x14ac:dyDescent="0.3">
      <c r="A64">
        <v>9</v>
      </c>
      <c r="B64" s="68" t="s">
        <v>58</v>
      </c>
      <c r="C64" s="133">
        <f>SUM(C65:C68)</f>
        <v>41783.15</v>
      </c>
      <c r="D64" s="133">
        <f t="shared" ref="D64:Z64" si="20">SUM(D65:D68)</f>
        <v>62054.33</v>
      </c>
      <c r="E64" s="133">
        <f t="shared" si="20"/>
        <v>0</v>
      </c>
      <c r="F64" s="133">
        <f t="shared" si="20"/>
        <v>0</v>
      </c>
      <c r="G64" s="133">
        <f>SUM(G65:G68)</f>
        <v>100000</v>
      </c>
      <c r="H64" s="133">
        <f t="shared" si="20"/>
        <v>0</v>
      </c>
      <c r="I64" s="182">
        <f t="shared" ref="I64" si="21">SUM(I65:I68)</f>
        <v>0</v>
      </c>
      <c r="J64" s="182">
        <f t="shared" ref="J64" si="22">SUM(J65:J68)</f>
        <v>0</v>
      </c>
      <c r="K64" s="133">
        <f t="shared" si="20"/>
        <v>0</v>
      </c>
      <c r="L64" s="133">
        <f t="shared" si="20"/>
        <v>0</v>
      </c>
      <c r="M64" s="133">
        <f t="shared" si="20"/>
        <v>0</v>
      </c>
      <c r="N64" s="133">
        <f t="shared" si="20"/>
        <v>0</v>
      </c>
      <c r="O64" s="133">
        <f t="shared" si="20"/>
        <v>0</v>
      </c>
      <c r="P64" s="182">
        <f t="shared" ref="P64" si="23">SUM(P65:P68)</f>
        <v>0</v>
      </c>
      <c r="Q64" s="133">
        <f t="shared" si="20"/>
        <v>0</v>
      </c>
      <c r="R64" s="182">
        <f t="shared" ref="R64:U64" si="24">SUM(R65:R68)</f>
        <v>0</v>
      </c>
      <c r="S64" s="182">
        <f t="shared" si="24"/>
        <v>0</v>
      </c>
      <c r="T64" s="182">
        <f t="shared" si="24"/>
        <v>0</v>
      </c>
      <c r="U64" s="182">
        <f t="shared" si="24"/>
        <v>0</v>
      </c>
      <c r="V64" s="133">
        <f t="shared" si="20"/>
        <v>50000</v>
      </c>
      <c r="W64" s="133">
        <f t="shared" si="20"/>
        <v>0</v>
      </c>
      <c r="X64" s="133">
        <f t="shared" si="20"/>
        <v>0</v>
      </c>
      <c r="Y64" s="133">
        <f t="shared" si="20"/>
        <v>253837.48</v>
      </c>
      <c r="Z64" s="133">
        <f t="shared" si="20"/>
        <v>2445298.7399999998</v>
      </c>
    </row>
    <row r="65" spans="1:26" x14ac:dyDescent="0.3">
      <c r="A65">
        <v>9.1</v>
      </c>
      <c r="B65" s="60" t="s">
        <v>101</v>
      </c>
      <c r="C65" s="146">
        <f>IFERROR(SUMIFS('MGZ121'!$N$1195:$N$1374,'MGZ121'!H$1195:H$1374,"SALIDA",'MGZ121'!$J$1195:$J$1374,$B65),0)</f>
        <v>41783.15</v>
      </c>
      <c r="D65" s="62">
        <f>IFERROR(SUMIFS('MGZ BBVA'!$N$1146:$N$1351,'MGZ BBVA'!$H$1146:$H$1351,"SALIDA",'MGZ BBVA'!$J$1146:$J$1351,$B65),0)</f>
        <v>62054.33</v>
      </c>
      <c r="E65" s="62">
        <f>IFERROR(SUMIFS('MGZ DOLARES'!$N$2:$N$2,'MGZ DOLARES'!$F$2:$F$2,"SALIDA",'MGZ DOLARES'!$J$2:$J$2,$B65),0)</f>
        <v>0</v>
      </c>
      <c r="F65" s="62">
        <f>IFERROR(SUMIFS('MGZ BAJIO'!$N$70:$N$70,'MGZ BAJIO'!$H$70:$H$70,"SALIDA",'MGZ BAJIO'!$J$70:$J$70,$B65),0)</f>
        <v>0</v>
      </c>
      <c r="G65" s="62">
        <f>IFERROR(SUMIFS('VICTOR BANAMEX'!$N$459:$N$528,'VICTOR BANAMEX'!$H$459:$H$528,"SALIDA",'VICTOR BANAMEX'!$J$459:$J$528,$B65),0)</f>
        <v>100000</v>
      </c>
      <c r="H65" s="62">
        <f>IFERROR(SUMIFS('VICTOR BANORTE'!$N$90:$N$98,'VICTOR BANORTE'!$H$90:$H$98,"SALIDA",'VICTOR BANORTE'!$J$90:$J$98,$B65),0)</f>
        <v>0</v>
      </c>
      <c r="I65" s="62">
        <f>IFERROR(SUMIFS(RODRIGO!$N$2:$N$2,RODRIGO!$H$2:$H$2,"SALIDA",RODRIGO!$J$2:$J$2,$B65),0)</f>
        <v>0</v>
      </c>
      <c r="J65" s="62">
        <f>IFERROR(SUMIFS(MOY!$N$64:$N$76,MOY!$H$64:$H$76,"SALIDA",MOY!$J$64:$J$76,$B65),0)</f>
        <v>0</v>
      </c>
      <c r="K65" s="62">
        <f>IFERROR(SUMIFS('NORMA RUTH'!$N$82:$N$85,'NORMA RUTH'!$H$82:$H$85,"SALIDA",'NORMA RUTH'!$J$82:$J$85,$B65),0)</f>
        <v>0</v>
      </c>
      <c r="L65" s="62">
        <f>IFERROR(SUMIFS(VALERIA!$N$58:$N$71,VALERIA!$H$58:$H$71,"SALIDA",VALERIA!$J$58:$J$71,$B65),0)</f>
        <v>0</v>
      </c>
      <c r="M65" s="62">
        <f>IFERROR(SUMIFS('MANUEL BANAMEX'!$N$106:$N$124,'MANUEL BANAMEX'!$H$106:$H$124,"SALIDA",'MANUEL BANAMEX'!$J$106:$J$124,$B65),0)</f>
        <v>0</v>
      </c>
      <c r="N65" s="62">
        <f>IFERROR(SUMIFS(ROBERTO!$N$2:$N$2,ROBERTO!$H$2:$H$2,"SALIDA",ROBERTO!$J$2:$J$2,$B65),0)</f>
        <v>0</v>
      </c>
      <c r="O65" s="62">
        <f>IFERROR(SUMIFS(JUAN!$N$84:$N$87,JUAN!$H$84:$H$87,"SALIDA",JUAN!$J$84:$J$87,$B65),0)</f>
        <v>0</v>
      </c>
      <c r="P65" s="62">
        <f>IFERROR(SUMIFS('NORMA SANCHEZ'!$N$78:$N$81,'NORMA SANCHEZ'!$H$78:$H$81,"SALIDA",'NORMA SANCHEZ'!$J$78:$J$81,$B65),0)</f>
        <v>0</v>
      </c>
      <c r="Q65" s="62">
        <f>IFERROR(SUMIFS('JOSE CARLOS'!$N$78:$N$81,'JOSE CARLOS'!$H$78:$H$81,"SALIDA",'JOSE CARLOS'!$J$78:$J$81,$B65),0)</f>
        <v>0</v>
      </c>
      <c r="R65" s="62">
        <f>IFERROR(SUMIFS('LUIS ENRIQUE '!$N$66:$N$66,'LUIS ENRIQUE '!$H$66:$H$66,"SALIDA",'LUIS ENRIQUE '!$J$66:$J$66,$B65),0)</f>
        <v>0</v>
      </c>
      <c r="S65" s="62">
        <f>IFERROR(SUMIFS(CESARIA!$N$88:$N$91,CESARIA!$H$88:$H$91,"SALIDA",CESARIA!$J$88:$J$91,$B65),0)</f>
        <v>0</v>
      </c>
      <c r="T65" s="62">
        <f>IFERROR(SUMIFS(ALAN!$N$84:$N$91,ALAN!$H$84:$H$91,"SALIDA",ALAN!$J$84:$J$91,$B65),0)</f>
        <v>0</v>
      </c>
      <c r="U65" s="62">
        <f>IFERROR(SUMIFS(ELVIA!$N$67:$N$73,ELVIA!$H$67:$H$73,"SALIDA",ELVIA!$J$67:$J$73,$B65),0)</f>
        <v>0</v>
      </c>
      <c r="V65" s="62">
        <f>IFERROR(SUMIFS(CAJA!$N$5283:$N$5911,CAJA!$H$5283:$H$5911,"SALIDA",CAJA!$J$5283:$J$5911,$B65),0)</f>
        <v>50000</v>
      </c>
      <c r="W65" s="62">
        <f>IFERROR(SUMIFS('CAJA TIGRES'!$N$1434:$N$1637,'CAJA TIGRES'!$H$1434:$H$1637,"SALIDA",'CAJA TIGRES'!$J$1434:$J$1637,$B65),0)</f>
        <v>0</v>
      </c>
      <c r="X65" s="62">
        <f>IFERROR(SUMIFS(RESERVA!$N$14:$N$14,RESERVA!$H$14:$H$14,"SALIDA",RESERVA!$J$14:$J$14,$B65),0)</f>
        <v>0</v>
      </c>
      <c r="Y65" s="96">
        <f>SUM(C65:X65)</f>
        <v>253837.48</v>
      </c>
      <c r="Z65" s="96">
        <f>Y65+'AGO25'!Z65</f>
        <v>2400643.7399999998</v>
      </c>
    </row>
    <row r="66" spans="1:26" x14ac:dyDescent="0.3">
      <c r="A66">
        <v>9.1999999999999993</v>
      </c>
      <c r="B66" s="60" t="s">
        <v>82</v>
      </c>
      <c r="C66" s="62">
        <f>IFERROR(SUMIFS('MGZ121'!$N$1195:$N$1374,'MGZ121'!H$1195:H$1374,"SALIDA",'MGZ121'!$J$1195:$J$1374,$B66),0)</f>
        <v>0</v>
      </c>
      <c r="D66" s="62">
        <f>IFERROR(SUMIFS('MGZ BBVA'!$N$1146:$N$1351,'MGZ BBVA'!$H$1146:$H$1351,"SALIDA",'MGZ BBVA'!$J$1146:$J$1351,$B66),0)</f>
        <v>0</v>
      </c>
      <c r="E66" s="62">
        <f>IFERROR(SUMIFS('MGZ DOLARES'!$N$2:$N$2,'MGZ DOLARES'!$F$2:$F$2,"SALIDA",'MGZ DOLARES'!$J$2:$J$2,$B66),0)</f>
        <v>0</v>
      </c>
      <c r="F66" s="62">
        <f>IFERROR(SUMIFS('MGZ BAJIO'!$N$70:$N$70,'MGZ BAJIO'!$H$70:$H$70,"SALIDA",'MGZ BAJIO'!$J$70:$J$70,$B66),0)</f>
        <v>0</v>
      </c>
      <c r="G66" s="62">
        <f>IFERROR(SUMIFS('VICTOR BANAMEX'!$N$459:$N$528,'VICTOR BANAMEX'!$H$459:$H$528,"SALIDA",'VICTOR BANAMEX'!$J$459:$J$528,$B66),0)</f>
        <v>0</v>
      </c>
      <c r="H66" s="62">
        <f>IFERROR(SUMIFS('VICTOR BANORTE'!$N$90:$N$98,'VICTOR BANORTE'!$H$90:$H$98,"SALIDA",'VICTOR BANORTE'!$J$90:$J$98,$B66),0)</f>
        <v>0</v>
      </c>
      <c r="I66" s="62">
        <f>IFERROR(SUMIFS(RODRIGO!$N$2:$N$2,RODRIGO!$H$2:$H$2,"SALIDA",RODRIGO!$J$2:$J$2,$B66),0)</f>
        <v>0</v>
      </c>
      <c r="J66" s="62">
        <f>IFERROR(SUMIFS(MOY!$N$64:$N$76,MOY!$H$64:$H$76,"SALIDA",MOY!$J$64:$J$76,$B66),0)</f>
        <v>0</v>
      </c>
      <c r="K66" s="62">
        <f>IFERROR(SUMIFS('NORMA RUTH'!$N$82:$N$85,'NORMA RUTH'!$H$82:$H$85,"SALIDA",'NORMA RUTH'!$J$82:$J$85,$B66),0)</f>
        <v>0</v>
      </c>
      <c r="L66" s="62">
        <f>IFERROR(SUMIFS(VALERIA!$N$58:$N$71,VALERIA!$H$58:$H$71,"SALIDA",VALERIA!$J$58:$J$71,$B66),0)</f>
        <v>0</v>
      </c>
      <c r="M66" s="62">
        <f>IFERROR(SUMIFS('MANUEL BANAMEX'!$N$106:$N$124,'MANUEL BANAMEX'!$H$106:$H$124,"SALIDA",'MANUEL BANAMEX'!$J$106:$J$124,$B66),0)</f>
        <v>0</v>
      </c>
      <c r="N66" s="62">
        <f>IFERROR(SUMIFS(ROBERTO!$N$2:$N$2,ROBERTO!$H$2:$H$2,"SALIDA",ROBERTO!$J$2:$J$2,$B66),0)</f>
        <v>0</v>
      </c>
      <c r="O66" s="62">
        <f>IFERROR(SUMIFS(JUAN!$N$84:$N$87,JUAN!$H$84:$H$87,"SALIDA",JUAN!$J$84:$J$87,$B66),0)</f>
        <v>0</v>
      </c>
      <c r="P66" s="62">
        <f>IFERROR(SUMIFS('NORMA SANCHEZ'!$N$78:$N$81,'NORMA SANCHEZ'!$H$78:$H$81,"SALIDA",'NORMA SANCHEZ'!$J$78:$J$81,$B66),0)</f>
        <v>0</v>
      </c>
      <c r="Q66" s="62">
        <f>IFERROR(SUMIFS('JOSE CARLOS'!$N$78:$N$81,'JOSE CARLOS'!$H$78:$H$81,"SALIDA",'JOSE CARLOS'!$J$78:$J$81,$B66),0)</f>
        <v>0</v>
      </c>
      <c r="R66" s="62">
        <f>IFERROR(SUMIFS('LUIS ENRIQUE '!$N$66:$N$66,'LUIS ENRIQUE '!$H$66:$H$66,"SALIDA",'LUIS ENRIQUE '!$J$66:$J$66,$B66),0)</f>
        <v>0</v>
      </c>
      <c r="S66" s="62">
        <f>IFERROR(SUMIFS(CESARIA!$N$88:$N$91,CESARIA!$H$88:$H$91,"SALIDA",CESARIA!$J$88:$J$91,$B66),0)</f>
        <v>0</v>
      </c>
      <c r="T66" s="62">
        <f>IFERROR(SUMIFS(ALAN!$N$84:$N$91,ALAN!$H$84:$H$91,"SALIDA",ALAN!$J$84:$J$91,$B66),0)</f>
        <v>0</v>
      </c>
      <c r="U66" s="62">
        <f>IFERROR(SUMIFS(ELVIA!$N$67:$N$73,ELVIA!$H$67:$H$73,"SALIDA",ELVIA!$J$67:$J$73,$B66),0)</f>
        <v>0</v>
      </c>
      <c r="V66" s="62">
        <f>IFERROR(SUMIFS(CAJA!$N$5283:$N$5911,CAJA!$H$5283:$H$5911,"SALIDA",CAJA!$J$5283:$J$5911,$B66),0)</f>
        <v>0</v>
      </c>
      <c r="W66" s="62">
        <f>IFERROR(SUMIFS('CAJA TIGRES'!$N$1434:$N$1637,'CAJA TIGRES'!$H$1434:$H$1637,"SALIDA",'CAJA TIGRES'!$J$1434:$J$1637,$B66),0)</f>
        <v>0</v>
      </c>
      <c r="X66" s="62">
        <f>IFERROR(SUMIFS(RESERVA!$N$14:$N$14,RESERVA!$H$14:$H$14,"SALIDA",RESERVA!$J$14:$J$14,$B66),0)</f>
        <v>0</v>
      </c>
      <c r="Y66" s="96">
        <f>SUM(C66:X66)</f>
        <v>0</v>
      </c>
      <c r="Z66" s="96">
        <f>Y66+'AGO25'!Z66</f>
        <v>0</v>
      </c>
    </row>
    <row r="67" spans="1:26" x14ac:dyDescent="0.3">
      <c r="B67" s="60" t="s">
        <v>187</v>
      </c>
      <c r="C67" s="62">
        <f>IFERROR(SUMIFS('MGZ121'!$N$1195:$N$1374,'MGZ121'!H$1195:H$1374,"SALIDA",'MGZ121'!$J$1195:$J$1374,$B67),0)</f>
        <v>0</v>
      </c>
      <c r="D67" s="62">
        <f>IFERROR(SUMIFS('MGZ BBVA'!$N$1146:$N$1351,'MGZ BBVA'!$H$1146:$H$1351,"SALIDA",'MGZ BBVA'!$J$1146:$J$1351,$B67),0)</f>
        <v>0</v>
      </c>
      <c r="E67" s="62">
        <f>IFERROR(SUMIFS('MGZ DOLARES'!$N$2:$N$2,'MGZ DOLARES'!$F$2:$F$2,"SALIDA",'MGZ DOLARES'!$J$2:$J$2,$B67),0)</f>
        <v>0</v>
      </c>
      <c r="F67" s="62">
        <f>IFERROR(SUMIFS('MGZ BAJIO'!$N$70:$N$70,'MGZ BAJIO'!$H$70:$H$70,"SALIDA",'MGZ BAJIO'!$J$70:$J$70,$B67),0)</f>
        <v>0</v>
      </c>
      <c r="G67" s="62">
        <f>IFERROR(SUMIFS('VICTOR BANAMEX'!$N$459:$N$528,'VICTOR BANAMEX'!$H$459:$H$528,"SALIDA",'VICTOR BANAMEX'!$J$459:$J$528,$B67),0)</f>
        <v>0</v>
      </c>
      <c r="H67" s="62">
        <f>IFERROR(SUMIFS('VICTOR BANORTE'!$N$90:$N$98,'VICTOR BANORTE'!$H$90:$H$98,"SALIDA",'VICTOR BANORTE'!$J$90:$J$98,$B67),0)</f>
        <v>0</v>
      </c>
      <c r="I67" s="62">
        <f>IFERROR(SUMIFS(RODRIGO!$N$2:$N$2,RODRIGO!$H$2:$H$2,"SALIDA",RODRIGO!$J$2:$J$2,$B67),0)</f>
        <v>0</v>
      </c>
      <c r="J67" s="62">
        <f>IFERROR(SUMIFS(MOY!$N$64:$N$76,MOY!$H$64:$H$76,"SALIDA",MOY!$J$64:$J$76,$B67),0)</f>
        <v>0</v>
      </c>
      <c r="K67" s="62">
        <f>IFERROR(SUMIFS('NORMA RUTH'!$N$82:$N$85,'NORMA RUTH'!$H$82:$H$85,"SALIDA",'NORMA RUTH'!$J$82:$J$85,$B67),0)</f>
        <v>0</v>
      </c>
      <c r="L67" s="62">
        <f>IFERROR(SUMIFS(VALERIA!$N$58:$N$71,VALERIA!$H$58:$H$71,"SALIDA",VALERIA!$J$58:$J$71,$B67),0)</f>
        <v>0</v>
      </c>
      <c r="M67" s="62">
        <f>IFERROR(SUMIFS('MANUEL BANAMEX'!$N$106:$N$124,'MANUEL BANAMEX'!$H$106:$H$124,"SALIDA",'MANUEL BANAMEX'!$J$106:$J$124,$B67),0)</f>
        <v>0</v>
      </c>
      <c r="N67" s="62">
        <f>IFERROR(SUMIFS(ROBERTO!$N$2:$N$2,ROBERTO!$H$2:$H$2,"SALIDA",ROBERTO!$J$2:$J$2,$B67),0)</f>
        <v>0</v>
      </c>
      <c r="O67" s="62">
        <f>IFERROR(SUMIFS(JUAN!$N$84:$N$87,JUAN!$H$84:$H$87,"SALIDA",JUAN!$J$84:$J$87,$B67),0)</f>
        <v>0</v>
      </c>
      <c r="P67" s="62">
        <f>IFERROR(SUMIFS('NORMA SANCHEZ'!$N$78:$N$81,'NORMA SANCHEZ'!$H$78:$H$81,"SALIDA",'NORMA SANCHEZ'!$J$78:$J$81,$B67),0)</f>
        <v>0</v>
      </c>
      <c r="Q67" s="62">
        <f>IFERROR(SUMIFS('JOSE CARLOS'!$N$78:$N$81,'JOSE CARLOS'!$H$78:$H$81,"SALIDA",'JOSE CARLOS'!$J$78:$J$81,$B67),0)</f>
        <v>0</v>
      </c>
      <c r="R67" s="62">
        <f>IFERROR(SUMIFS('LUIS ENRIQUE '!$N$66:$N$66,'LUIS ENRIQUE '!$H$66:$H$66,"SALIDA",'LUIS ENRIQUE '!$J$66:$J$66,$B67),0)</f>
        <v>0</v>
      </c>
      <c r="S67" s="62">
        <f>IFERROR(SUMIFS(CESARIA!$N$88:$N$91,CESARIA!$H$88:$H$91,"SALIDA",CESARIA!$J$88:$J$91,$B67),0)</f>
        <v>0</v>
      </c>
      <c r="T67" s="62">
        <f>IFERROR(SUMIFS(ALAN!$N$84:$N$91,ALAN!$H$84:$H$91,"SALIDA",ALAN!$J$84:$J$91,$B67),0)</f>
        <v>0</v>
      </c>
      <c r="U67" s="62">
        <f>IFERROR(SUMIFS(ELVIA!$N$67:$N$73,ELVIA!$H$67:$H$73,"SALIDA",ELVIA!$J$67:$J$73,$B67),0)</f>
        <v>0</v>
      </c>
      <c r="V67" s="62">
        <f>IFERROR(SUMIFS(CAJA!$N$5283:$N$5911,CAJA!$H$5283:$H$5911,"SALIDA",CAJA!$J$5283:$J$5911,$B67),0)</f>
        <v>0</v>
      </c>
      <c r="W67" s="62">
        <f>IFERROR(SUMIFS('CAJA TIGRES'!$N$1434:$N$1637,'CAJA TIGRES'!$H$1434:$H$1637,"SALIDA",'CAJA TIGRES'!$J$1434:$J$1637,$B67),0)</f>
        <v>0</v>
      </c>
      <c r="X67" s="62">
        <f>IFERROR(SUMIFS(RESERVA!$N$14:$N$14,RESERVA!$H$14:$H$14,"SALIDA",RESERVA!$J$14:$J$14,$B67),0)</f>
        <v>0</v>
      </c>
      <c r="Y67" s="96">
        <f>SUM(C67:X67)</f>
        <v>0</v>
      </c>
      <c r="Z67" s="96">
        <f>Y67+'AGO25'!Z67</f>
        <v>13750</v>
      </c>
    </row>
    <row r="68" spans="1:26" x14ac:dyDescent="0.3">
      <c r="B68" s="60" t="s">
        <v>8793</v>
      </c>
      <c r="C68" s="62">
        <f>IFERROR(SUMIFS('MGZ121'!$N$1195:$N$1374,'MGZ121'!H$1195:H$1374,"SALIDA",'MGZ121'!$J$1195:$J$1374,$B68),0)</f>
        <v>0</v>
      </c>
      <c r="D68" s="62">
        <f>IFERROR(SUMIFS('MGZ BBVA'!$N$1146:$N$1351,'MGZ BBVA'!$H$1146:$H$1351,"SALIDA",'MGZ BBVA'!$J$1146:$J$1351,$B68),0)</f>
        <v>0</v>
      </c>
      <c r="E68" s="62">
        <f>IFERROR(SUMIFS('MGZ DOLARES'!$N$2:$N$2,'MGZ DOLARES'!$F$2:$F$2,"SALIDA",'MGZ DOLARES'!$J$2:$J$2,$B68),0)</f>
        <v>0</v>
      </c>
      <c r="F68" s="62">
        <f>IFERROR(SUMIFS('MGZ BAJIO'!$N$70:$N$70,'MGZ BAJIO'!$H$70:$H$70,"SALIDA",'MGZ BAJIO'!$J$70:$J$70,$B68),0)</f>
        <v>0</v>
      </c>
      <c r="G68" s="62">
        <f>IFERROR(SUMIFS('VICTOR BANAMEX'!$N$459:$N$528,'VICTOR BANAMEX'!$H$459:$H$528,"SALIDA",'VICTOR BANAMEX'!$J$459:$J$528,$B68),0)</f>
        <v>0</v>
      </c>
      <c r="H68" s="62">
        <f>IFERROR(SUMIFS('VICTOR BANORTE'!$N$90:$N$98,'VICTOR BANORTE'!$H$90:$H$98,"SALIDA",'VICTOR BANORTE'!$J$90:$J$98,$B68),0)</f>
        <v>0</v>
      </c>
      <c r="I68" s="62">
        <f>IFERROR(SUMIFS(RODRIGO!$N$2:$N$2,RODRIGO!$H$2:$H$2,"SALIDA",RODRIGO!$J$2:$J$2,$B68),0)</f>
        <v>0</v>
      </c>
      <c r="J68" s="62">
        <f>IFERROR(SUMIFS(MOY!$N$64:$N$76,MOY!$H$64:$H$76,"SALIDA",MOY!$J$64:$J$76,$B68),0)</f>
        <v>0</v>
      </c>
      <c r="K68" s="62">
        <f>IFERROR(SUMIFS('NORMA RUTH'!$N$82:$N$85,'NORMA RUTH'!$H$82:$H$85,"SALIDA",'NORMA RUTH'!$J$82:$J$85,$B68),0)</f>
        <v>0</v>
      </c>
      <c r="L68" s="62">
        <f>IFERROR(SUMIFS(VALERIA!$N$58:$N$71,VALERIA!$H$58:$H$71,"SALIDA",VALERIA!$J$58:$J$71,$B68),0)</f>
        <v>0</v>
      </c>
      <c r="M68" s="62">
        <f>IFERROR(SUMIFS('MANUEL BANAMEX'!$N$106:$N$124,'MANUEL BANAMEX'!$H$106:$H$124,"SALIDA",'MANUEL BANAMEX'!$J$106:$J$124,$B68),0)</f>
        <v>0</v>
      </c>
      <c r="N68" s="62">
        <f>IFERROR(SUMIFS(ROBERTO!$N$2:$N$2,ROBERTO!$H$2:$H$2,"SALIDA",ROBERTO!$J$2:$J$2,$B68),0)</f>
        <v>0</v>
      </c>
      <c r="O68" s="62">
        <f>IFERROR(SUMIFS(JUAN!$N$84:$N$87,JUAN!$H$84:$H$87,"SALIDA",JUAN!$J$84:$J$87,$B68),0)</f>
        <v>0</v>
      </c>
      <c r="P68" s="62">
        <f>IFERROR(SUMIFS('NORMA SANCHEZ'!$N$78:$N$81,'NORMA SANCHEZ'!$H$78:$H$81,"SALIDA",'NORMA SANCHEZ'!$J$78:$J$81,$B68),0)</f>
        <v>0</v>
      </c>
      <c r="Q68" s="62">
        <f>IFERROR(SUMIFS('JOSE CARLOS'!$N$78:$N$81,'JOSE CARLOS'!$H$78:$H$81,"SALIDA",'JOSE CARLOS'!$J$78:$J$81,$B68),0)</f>
        <v>0</v>
      </c>
      <c r="R68" s="62">
        <f>IFERROR(SUMIFS('LUIS ENRIQUE '!$N$66:$N$66,'LUIS ENRIQUE '!$H$66:$H$66,"SALIDA",'LUIS ENRIQUE '!$J$66:$J$66,$B68),0)</f>
        <v>0</v>
      </c>
      <c r="S68" s="62">
        <f>IFERROR(SUMIFS(CESARIA!$N$88:$N$91,CESARIA!$H$88:$H$91,"SALIDA",CESARIA!$J$88:$J$91,$B68),0)</f>
        <v>0</v>
      </c>
      <c r="T68" s="62">
        <f>IFERROR(SUMIFS(ALAN!$N$84:$N$91,ALAN!$H$84:$H$91,"SALIDA",ALAN!$J$84:$J$91,$B68),0)</f>
        <v>0</v>
      </c>
      <c r="U68" s="62">
        <f>IFERROR(SUMIFS(ELVIA!$N$67:$N$73,ELVIA!$H$67:$H$73,"SALIDA",ELVIA!$J$67:$J$73,$B68),0)</f>
        <v>0</v>
      </c>
      <c r="V68" s="62">
        <f>IFERROR(SUMIFS(CAJA!$N$5283:$N$5911,CAJA!$H$5283:$H$5911,"SALIDA",CAJA!$J$5283:$J$5911,$B68),0)</f>
        <v>0</v>
      </c>
      <c r="W68" s="62">
        <f>IFERROR(SUMIFS('CAJA TIGRES'!$N$1434:$N$1637,'CAJA TIGRES'!$H$1434:$H$1637,"SALIDA",'CAJA TIGRES'!$J$1434:$J$1637,$B68),0)</f>
        <v>0</v>
      </c>
      <c r="X68" s="62">
        <f>IFERROR(SUMIFS(RESERVA!$N$14:$N$14,RESERVA!$H$14:$H$14,"SALIDA",RESERVA!$J$14:$J$14,$B68),0)</f>
        <v>0</v>
      </c>
      <c r="Y68" s="96">
        <f>SUM(C68:X68)</f>
        <v>0</v>
      </c>
      <c r="Z68" s="96">
        <f>Y68+'AGO25'!Z68</f>
        <v>30905</v>
      </c>
    </row>
    <row r="69" spans="1:26" x14ac:dyDescent="0.3">
      <c r="A69">
        <v>10</v>
      </c>
      <c r="B69" s="68" t="s">
        <v>59</v>
      </c>
      <c r="C69" s="133">
        <f>C70</f>
        <v>0</v>
      </c>
      <c r="D69" s="133">
        <f t="shared" ref="D69" si="25">D70</f>
        <v>0</v>
      </c>
      <c r="E69" s="133">
        <f t="shared" ref="E69:Z69" si="26">E70</f>
        <v>0</v>
      </c>
      <c r="F69" s="133">
        <f t="shared" si="26"/>
        <v>0</v>
      </c>
      <c r="G69" s="133">
        <f t="shared" si="26"/>
        <v>35453</v>
      </c>
      <c r="H69" s="133">
        <f t="shared" si="26"/>
        <v>0</v>
      </c>
      <c r="I69" s="182">
        <f t="shared" si="26"/>
        <v>0</v>
      </c>
      <c r="J69" s="182">
        <f t="shared" si="26"/>
        <v>30003</v>
      </c>
      <c r="K69" s="133">
        <f t="shared" si="26"/>
        <v>25840</v>
      </c>
      <c r="L69" s="133">
        <f t="shared" si="26"/>
        <v>0</v>
      </c>
      <c r="M69" s="133">
        <f t="shared" si="26"/>
        <v>5999</v>
      </c>
      <c r="N69" s="182">
        <f t="shared" si="26"/>
        <v>0</v>
      </c>
      <c r="O69" s="133">
        <f t="shared" si="26"/>
        <v>0</v>
      </c>
      <c r="P69" s="182">
        <f t="shared" si="26"/>
        <v>0</v>
      </c>
      <c r="Q69" s="133">
        <f t="shared" si="26"/>
        <v>0</v>
      </c>
      <c r="R69" s="182">
        <f t="shared" si="26"/>
        <v>0</v>
      </c>
      <c r="S69" s="182">
        <f t="shared" si="26"/>
        <v>0</v>
      </c>
      <c r="T69" s="182">
        <f t="shared" si="26"/>
        <v>0</v>
      </c>
      <c r="U69" s="182">
        <f t="shared" si="26"/>
        <v>2000</v>
      </c>
      <c r="V69" s="133">
        <f t="shared" si="26"/>
        <v>0</v>
      </c>
      <c r="W69" s="133">
        <f t="shared" si="26"/>
        <v>0</v>
      </c>
      <c r="X69" s="133">
        <f t="shared" si="26"/>
        <v>0</v>
      </c>
      <c r="Y69" s="133">
        <f t="shared" si="26"/>
        <v>99295</v>
      </c>
      <c r="Z69" s="133">
        <f t="shared" si="26"/>
        <v>2129157.4</v>
      </c>
    </row>
    <row r="70" spans="1:26" x14ac:dyDescent="0.3">
      <c r="A70">
        <v>10.1</v>
      </c>
      <c r="B70" s="60" t="s">
        <v>59</v>
      </c>
      <c r="C70" s="62">
        <f>IFERROR(SUMIFS('MGZ121'!$N$1195:$N$1374,'MGZ121'!H$1195:H$1374,"SALIDA",'MGZ121'!$J$1195:$J$1374,$B70),0)</f>
        <v>0</v>
      </c>
      <c r="D70" s="62">
        <f>IFERROR(SUMIFS('MGZ BBVA'!$N$1146:$N$1351,'MGZ BBVA'!$H$1146:$H$1351,"SALIDA",'MGZ BBVA'!$J$1146:$J$1351,$B70),0)</f>
        <v>0</v>
      </c>
      <c r="E70" s="62">
        <f>IFERROR(SUMIFS('MGZ DOLARES'!$N$2:$N$2,'MGZ DOLARES'!$F$2:$F$2,"SALIDA",'MGZ DOLARES'!$J$2:$J$2,$B70),0)</f>
        <v>0</v>
      </c>
      <c r="F70" s="62">
        <v>0</v>
      </c>
      <c r="G70" s="62">
        <f>IFERROR(SUMIFS('VICTOR BANAMEX'!$N$459:$N$528,'VICTOR BANAMEX'!$H$459:$H$528,"SALIDA",'VICTOR BANAMEX'!$J$459:$J$528,$B70),0)</f>
        <v>35453</v>
      </c>
      <c r="H70" s="62">
        <f>IFERROR(SUMIFS('VICTOR BANORTE'!$N$90:$N$98,'VICTOR BANORTE'!$H$90:$H$98,"SALIDA",'VICTOR BANORTE'!$J$90:$J$98,$B70),0)</f>
        <v>0</v>
      </c>
      <c r="I70" s="62">
        <f>IFERROR(SUMIFS(RODRIGO!$N$2:$N$2,RODRIGO!$H$2:$H$2,"SALIDA",RODRIGO!$J$2:$J$2,$B70),0)</f>
        <v>0</v>
      </c>
      <c r="J70" s="62">
        <f>IFERROR(SUMIFS(MOY!$N$64:$N$76,MOY!$H$64:$H$76,"SALIDA",MOY!$J$64:$J$76,$B70),0)</f>
        <v>30003</v>
      </c>
      <c r="K70" s="62">
        <f>IFERROR(SUMIFS('NORMA RUTH'!$N$82:$N$85,'NORMA RUTH'!$H$82:$H$85,"SALIDA",'NORMA RUTH'!$J$82:$J$85,$B70),0)</f>
        <v>25840</v>
      </c>
      <c r="L70" s="62">
        <f>IFERROR(SUMIFS(VALERIA!$N$58:$N$71,VALERIA!$H$58:$H$71,"SALIDA",VALERIA!$J$58:$J$71,$B70),0)</f>
        <v>0</v>
      </c>
      <c r="M70" s="62">
        <f>IFERROR(SUMIFS('MANUEL BANAMEX'!$N$106:$N$124,'MANUEL BANAMEX'!$H$106:$H$124,"SALIDA",'MANUEL BANAMEX'!$J$106:$J$124,$B70),0)</f>
        <v>5999</v>
      </c>
      <c r="N70" s="62">
        <f>IFERROR(SUMIFS(ROBERTO!$N$2:$N$2,ROBERTO!$H$2:$H$2,"SALIDA",ROBERTO!$J$2:$J$2,$B70),0)</f>
        <v>0</v>
      </c>
      <c r="O70" s="62">
        <f>IFERROR(SUMIFS(JUAN!$N$84:$N$87,JUAN!$H$84:$H$87,"SALIDA",JUAN!$J$84:$J$87,$B70),0)</f>
        <v>0</v>
      </c>
      <c r="P70" s="62">
        <f>IFERROR(SUMIFS('NORMA SANCHEZ'!$N$78:$N$81,'NORMA SANCHEZ'!$H$78:$H$81,"SALIDA",'NORMA SANCHEZ'!$J$78:$J$81,$B70),0)</f>
        <v>0</v>
      </c>
      <c r="Q70" s="62">
        <f>IFERROR(SUMIFS('JOSE CARLOS'!$N$78:$N$81,'JOSE CARLOS'!$H$78:$H$81,"SALIDA",'JOSE CARLOS'!$J$78:$J$81,$B70),0)</f>
        <v>0</v>
      </c>
      <c r="R70" s="62">
        <f>IFERROR(SUMIFS('LUIS ENRIQUE '!$N$66:$N$66,'LUIS ENRIQUE '!$H$66:$H$66,"SALIDA",'LUIS ENRIQUE '!$J$66:$J$66,$B70),0)</f>
        <v>0</v>
      </c>
      <c r="S70" s="62">
        <f>IFERROR(SUMIFS(CESARIA!$N$88:$N$91,CESARIA!$H$88:$H$91,"SALIDA",CESARIA!$J$88:$J$91,$B70),0)</f>
        <v>0</v>
      </c>
      <c r="T70" s="62">
        <f>IFERROR(SUMIFS(ALAN!$N$84:$N$91,ALAN!$H$84:$H$91,"SALIDA",ALAN!$J$84:$J$91,$B70),0)</f>
        <v>0</v>
      </c>
      <c r="U70" s="62">
        <f>IFERROR(SUMIFS(ELVIA!$N$67:$N$73,ELVIA!$H$67:$H$73,"SALIDA",ELVIA!$J$67:$J$73,$B70),0)</f>
        <v>2000</v>
      </c>
      <c r="V70" s="62">
        <f>IFERROR(SUMIFS(CAJA!$N$5283:$N$5911,CAJA!$H$5283:$H$5911,"SALIDA",CAJA!$J$5283:$J$5911,$B70),0)</f>
        <v>0</v>
      </c>
      <c r="W70" s="62">
        <f>IFERROR(SUMIFS('CAJA TIGRES'!$N$1434:$N$1637,'CAJA TIGRES'!$H$1434:$H$1637,"SALIDA",'CAJA TIGRES'!$J$1434:$J$1637,$B70),0)</f>
        <v>0</v>
      </c>
      <c r="X70" s="62">
        <f>IFERROR(SUMIFS(RESERVA!$N$14:$N$14,RESERVA!$H$14:$H$14,"SALIDA",RESERVA!$J$14:$J$14,$B70),0)</f>
        <v>0</v>
      </c>
      <c r="Y70" s="96">
        <f>SUM(C70:X70)</f>
        <v>99295</v>
      </c>
      <c r="Z70" s="96">
        <f>Y70+'AGO25'!Z70</f>
        <v>2129157.4</v>
      </c>
    </row>
    <row r="71" spans="1:26" x14ac:dyDescent="0.3">
      <c r="A71">
        <v>13</v>
      </c>
      <c r="B71" s="68" t="s">
        <v>124</v>
      </c>
      <c r="C71" s="133">
        <f>C72</f>
        <v>0</v>
      </c>
      <c r="D71" s="133">
        <f t="shared" ref="D71" si="27">D72</f>
        <v>0</v>
      </c>
      <c r="E71" s="133">
        <f t="shared" ref="E71:Z71" si="28">E72</f>
        <v>0</v>
      </c>
      <c r="F71" s="133">
        <f t="shared" si="28"/>
        <v>0</v>
      </c>
      <c r="G71" s="133">
        <f t="shared" si="28"/>
        <v>0</v>
      </c>
      <c r="H71" s="133">
        <f t="shared" si="28"/>
        <v>0</v>
      </c>
      <c r="I71" s="182">
        <f t="shared" si="28"/>
        <v>0</v>
      </c>
      <c r="J71" s="182">
        <f t="shared" si="28"/>
        <v>0</v>
      </c>
      <c r="K71" s="133">
        <f t="shared" si="28"/>
        <v>0</v>
      </c>
      <c r="L71" s="133">
        <f t="shared" si="28"/>
        <v>0</v>
      </c>
      <c r="M71" s="133">
        <f t="shared" si="28"/>
        <v>0</v>
      </c>
      <c r="N71" s="182">
        <f t="shared" si="28"/>
        <v>0</v>
      </c>
      <c r="O71" s="133">
        <f t="shared" si="28"/>
        <v>0</v>
      </c>
      <c r="P71" s="182">
        <f t="shared" si="28"/>
        <v>7705.56</v>
      </c>
      <c r="Q71" s="133">
        <f t="shared" si="28"/>
        <v>0</v>
      </c>
      <c r="R71" s="182">
        <f t="shared" si="28"/>
        <v>0</v>
      </c>
      <c r="S71" s="182">
        <f t="shared" si="28"/>
        <v>0</v>
      </c>
      <c r="T71" s="182">
        <f t="shared" si="28"/>
        <v>0</v>
      </c>
      <c r="U71" s="182">
        <f t="shared" si="28"/>
        <v>0</v>
      </c>
      <c r="V71" s="133">
        <f t="shared" si="28"/>
        <v>0</v>
      </c>
      <c r="W71" s="133">
        <f t="shared" si="28"/>
        <v>0</v>
      </c>
      <c r="X71" s="133">
        <f t="shared" si="28"/>
        <v>0</v>
      </c>
      <c r="Y71" s="133">
        <f t="shared" si="28"/>
        <v>7705.56</v>
      </c>
      <c r="Z71" s="133">
        <f t="shared" si="28"/>
        <v>186980.71000000002</v>
      </c>
    </row>
    <row r="72" spans="1:26" x14ac:dyDescent="0.3">
      <c r="A72">
        <v>13.1</v>
      </c>
      <c r="B72" s="60" t="s">
        <v>125</v>
      </c>
      <c r="C72" s="62">
        <f>IFERROR(SUMIFS('MGZ121'!$N$1195:$N$1374,'MGZ121'!H$1195:H$1374,"SALIDA",'MGZ121'!$J$1195:$J$1374,$B72),0)</f>
        <v>0</v>
      </c>
      <c r="D72" s="62">
        <f>IFERROR(SUMIFS('MGZ BBVA'!$N$1146:$N$1351,'MGZ BBVA'!$H$1146:$H$1351,"SALIDA",'MGZ BBVA'!$J$1146:$J$1351,$B72),0)</f>
        <v>0</v>
      </c>
      <c r="E72" s="62">
        <f>IFERROR(SUMIFS('MGZ DOLARES'!$N$2:$N$2,'MGZ DOLARES'!$F$2:$F$2,"SALIDA",'MGZ DOLARES'!$J$2:$J$2,$B72),0)</f>
        <v>0</v>
      </c>
      <c r="F72" s="62">
        <f>IFERROR(SUMIFS('MGZ BAJIO'!$N$2:$N$2,'MGZ BAJIO'!$H$2:$H$2,"SALIDA",'MGZ BAJIO'!$J$2:$J$2,$B72),0)</f>
        <v>0</v>
      </c>
      <c r="G72" s="62">
        <f>IFERROR(SUMIFS('VICTOR BANAMEX'!$N$459:$N$528,'VICTOR BANAMEX'!$H$459:$H$528,"SALIDA",'VICTOR BANAMEX'!$J$459:$J$528,$B72),0)</f>
        <v>0</v>
      </c>
      <c r="H72" s="62">
        <f>IFERROR(SUMIFS('VICTOR BANORTE'!$N$90:$N$98,'VICTOR BANORTE'!$H$90:$H$98,"SALIDA",'VICTOR BANORTE'!$J$90:$J$98,$B72),0)</f>
        <v>0</v>
      </c>
      <c r="I72" s="62">
        <f>IFERROR(SUMIFS(RODRIGO!$N$2:$N$2,RODRIGO!$H$2:$H$2,"SALIDA",RODRIGO!$J$2:$J$2,$B72),0)</f>
        <v>0</v>
      </c>
      <c r="J72" s="62">
        <f>IFERROR(SUMIFS(MOY!$N$64:$N$76,MOY!$H$64:$H$76,"SALIDA",MOY!$J$64:$J$76,$B72),0)</f>
        <v>0</v>
      </c>
      <c r="K72" s="62">
        <f>IFERROR(SUMIFS('NORMA RUTH'!$N$82:$N$85,'NORMA RUTH'!$H$82:$H$85,"SALIDA",'NORMA RUTH'!$J$82:$J$85,$B72),0)</f>
        <v>0</v>
      </c>
      <c r="L72" s="62">
        <f>IFERROR(SUMIFS(VALERIA!$N$58:$N$71,VALERIA!$H$58:$H$71,"SALIDA",VALERIA!$J$58:$J$71,$B72),0)</f>
        <v>0</v>
      </c>
      <c r="M72" s="62">
        <f>IFERROR(SUMIFS('MANUEL BANAMEX'!$N$106:$N$124,'MANUEL BANAMEX'!$H$106:$H$124,"SALIDA",'MANUEL BANAMEX'!$J$106:$J$124,$B72),0)</f>
        <v>0</v>
      </c>
      <c r="N72" s="62">
        <f>IFERROR(SUMIFS(ROBERTO!$N$2:$N$2,ROBERTO!$H$2:$H$2,"SALIDA",ROBERTO!$J$2:$J$2,$B72),0)</f>
        <v>0</v>
      </c>
      <c r="O72" s="62">
        <f>IFERROR(SUMIFS(JUAN!$N$84:$N$87,JUAN!$H$84:$H$87,"SALIDA",JUAN!$J$84:$J$87,$B72),0)</f>
        <v>0</v>
      </c>
      <c r="P72" s="62">
        <f>IFERROR(SUMIFS('NORMA SANCHEZ'!$N$78:$N$81,'NORMA SANCHEZ'!$H$78:$H$81,"SALIDA",'NORMA SANCHEZ'!$J$78:$J$81,$B72),0)</f>
        <v>7705.56</v>
      </c>
      <c r="Q72" s="62">
        <f>IFERROR(SUMIFS('JOSE CARLOS'!$N$78:$N$81,'JOSE CARLOS'!$H$78:$H$81,"SALIDA",'JOSE CARLOS'!$J$78:$J$81,$B72),0)</f>
        <v>0</v>
      </c>
      <c r="R72" s="62">
        <f>IFERROR(SUMIFS('LUIS ENRIQUE '!$N$66:$N$66,'LUIS ENRIQUE '!$H$66:$H$66,"SALIDA",'LUIS ENRIQUE '!$J$66:$J$66,$B72),0)</f>
        <v>0</v>
      </c>
      <c r="S72" s="62">
        <f>IFERROR(SUMIFS(CESARIA!$N$88:$N$91,CESARIA!$H$88:$H$91,"SALIDA",CESARIA!$J$88:$J$91,$B72),0)</f>
        <v>0</v>
      </c>
      <c r="T72" s="62">
        <f>IFERROR(SUMIFS(ALAN!$N$84:$N$91,ALAN!$H$84:$H$91,"SALIDA",ALAN!$J$84:$J$91,$B72),0)</f>
        <v>0</v>
      </c>
      <c r="U72" s="62">
        <f>IFERROR(SUMIFS(ELVIA!$N$67:$N$73,ELVIA!$H$67:$H$73,"SALIDA",ELVIA!$J$67:$J$73,$B72),0)</f>
        <v>0</v>
      </c>
      <c r="V72" s="62">
        <f>IFERROR(SUMIFS(CAJA!$N$5283:$N$5911,CAJA!$H$5283:$H$5911,"SALIDA",CAJA!$J$5283:$J$5911,$B72),0)</f>
        <v>0</v>
      </c>
      <c r="W72" s="62">
        <f>IFERROR(SUMIFS('CAJA TIGRES'!$N$1434:$N$1637,'CAJA TIGRES'!$H$1434:$H$1637,"SALIDA",'CAJA TIGRES'!$J$1434:$J$1637,$B72),0)</f>
        <v>0</v>
      </c>
      <c r="X72" s="62">
        <f>IFERROR(SUMIFS(RESERVA!$N$14:$N$14,RESERVA!$H$14:$H$14,"SALIDA",RESERVA!$J$14:$J$14,$B72),0)</f>
        <v>0</v>
      </c>
      <c r="Y72" s="96">
        <f>SUM(C72:X72)</f>
        <v>7705.56</v>
      </c>
      <c r="Z72" s="96">
        <f>Y72+'AGO25'!Z72</f>
        <v>186980.71000000002</v>
      </c>
    </row>
    <row r="73" spans="1:26" x14ac:dyDescent="0.3">
      <c r="B73" s="125" t="s">
        <v>14</v>
      </c>
      <c r="C73" s="126">
        <f>C17+C21+C29+C49+C60+C64+C69+C71</f>
        <v>3661780.5500000003</v>
      </c>
      <c r="D73" s="126">
        <f t="shared" ref="D73" si="29">D17+D21+D29+D49+D60+D64+D69+D71</f>
        <v>5380879.4200000009</v>
      </c>
      <c r="E73" s="126">
        <f t="shared" ref="E73:Z73" si="30">E17+E21+E29+E49+E60+E64+E69+E71</f>
        <v>0</v>
      </c>
      <c r="F73" s="126">
        <f t="shared" si="30"/>
        <v>0</v>
      </c>
      <c r="G73" s="126">
        <f t="shared" si="30"/>
        <v>377371.22</v>
      </c>
      <c r="H73" s="126">
        <f t="shared" si="30"/>
        <v>511.4</v>
      </c>
      <c r="I73" s="126">
        <f t="shared" si="30"/>
        <v>0</v>
      </c>
      <c r="J73" s="126">
        <f t="shared" si="30"/>
        <v>30455.4</v>
      </c>
      <c r="K73" s="126">
        <f t="shared" si="30"/>
        <v>25840</v>
      </c>
      <c r="L73" s="126">
        <f t="shared" si="30"/>
        <v>638</v>
      </c>
      <c r="M73" s="126">
        <f t="shared" si="30"/>
        <v>16851</v>
      </c>
      <c r="N73" s="126">
        <f t="shared" si="30"/>
        <v>0</v>
      </c>
      <c r="O73" s="126">
        <f t="shared" si="30"/>
        <v>4310.43</v>
      </c>
      <c r="P73" s="126">
        <f t="shared" si="30"/>
        <v>7896.96</v>
      </c>
      <c r="Q73" s="126">
        <f t="shared" si="30"/>
        <v>8.7899999999999991</v>
      </c>
      <c r="R73" s="126">
        <f t="shared" si="30"/>
        <v>0</v>
      </c>
      <c r="S73" s="126">
        <f t="shared" si="30"/>
        <v>4310.43</v>
      </c>
      <c r="T73" s="126">
        <f t="shared" si="30"/>
        <v>1111.73</v>
      </c>
      <c r="U73" s="126">
        <f t="shared" si="30"/>
        <v>2000</v>
      </c>
      <c r="V73" s="126">
        <f t="shared" si="30"/>
        <v>3775209.5</v>
      </c>
      <c r="W73" s="126">
        <f t="shared" si="30"/>
        <v>1300190</v>
      </c>
      <c r="X73" s="126">
        <f t="shared" si="30"/>
        <v>0</v>
      </c>
      <c r="Y73" s="126">
        <f t="shared" si="30"/>
        <v>14589364.83</v>
      </c>
      <c r="Z73" s="126">
        <f t="shared" si="30"/>
        <v>110854968.43280672</v>
      </c>
    </row>
    <row r="74" spans="1:26" s="84" customFormat="1" ht="22.8" customHeight="1" x14ac:dyDescent="0.3">
      <c r="B74" s="17" t="s">
        <v>15</v>
      </c>
      <c r="C74" s="85">
        <f t="shared" ref="C74:Z74" si="31">C14-C73</f>
        <v>5544394.6099999994</v>
      </c>
      <c r="D74" s="83">
        <f t="shared" si="31"/>
        <v>1094420.5799999991</v>
      </c>
      <c r="E74" s="83">
        <f t="shared" si="31"/>
        <v>0</v>
      </c>
      <c r="F74" s="83">
        <f t="shared" si="31"/>
        <v>0</v>
      </c>
      <c r="G74" s="83">
        <f t="shared" si="31"/>
        <v>-329171.21999999997</v>
      </c>
      <c r="H74" s="83">
        <f t="shared" si="31"/>
        <v>-511.4</v>
      </c>
      <c r="I74" s="85">
        <f t="shared" si="31"/>
        <v>0</v>
      </c>
      <c r="J74" s="85">
        <f t="shared" si="31"/>
        <v>-30455.4</v>
      </c>
      <c r="K74" s="83">
        <f t="shared" si="31"/>
        <v>131970</v>
      </c>
      <c r="L74" s="83">
        <f t="shared" si="31"/>
        <v>-638</v>
      </c>
      <c r="M74" s="83">
        <f t="shared" si="31"/>
        <v>-16851</v>
      </c>
      <c r="N74" s="83">
        <f t="shared" si="31"/>
        <v>0</v>
      </c>
      <c r="O74" s="83">
        <f t="shared" si="31"/>
        <v>-4310.43</v>
      </c>
      <c r="P74" s="83">
        <f t="shared" si="31"/>
        <v>103.03999999999996</v>
      </c>
      <c r="Q74" s="83">
        <f t="shared" si="31"/>
        <v>-8.7899999999999991</v>
      </c>
      <c r="R74" s="85">
        <f t="shared" si="31"/>
        <v>0</v>
      </c>
      <c r="S74" s="83">
        <f t="shared" si="31"/>
        <v>-4310.43</v>
      </c>
      <c r="T74" s="83">
        <f t="shared" si="31"/>
        <v>-1111.73</v>
      </c>
      <c r="U74" s="83">
        <f t="shared" si="31"/>
        <v>121000</v>
      </c>
      <c r="V74" s="83">
        <f>V14-V73</f>
        <v>-2147439.5</v>
      </c>
      <c r="W74" s="83">
        <f t="shared" si="31"/>
        <v>-1300190</v>
      </c>
      <c r="X74" s="83">
        <f t="shared" si="31"/>
        <v>0</v>
      </c>
      <c r="Y74" s="83">
        <f t="shared" si="31"/>
        <v>3056890.33</v>
      </c>
      <c r="Z74" s="85">
        <f t="shared" si="31"/>
        <v>-4531471.772806704</v>
      </c>
    </row>
    <row r="75" spans="1:26" ht="7.2" customHeight="1" x14ac:dyDescent="0.3">
      <c r="B75" s="18"/>
      <c r="C75" s="40"/>
      <c r="D75" s="33"/>
      <c r="E75" s="33"/>
      <c r="F75" s="33"/>
      <c r="G75" s="33"/>
      <c r="H75" s="33"/>
      <c r="I75" s="33"/>
      <c r="J75" s="33"/>
      <c r="K75" s="33"/>
      <c r="L75" s="33"/>
      <c r="M75" s="33"/>
      <c r="N75" s="33"/>
      <c r="O75" s="33"/>
      <c r="P75" s="33"/>
      <c r="Q75" s="33"/>
      <c r="R75" s="33"/>
      <c r="S75" s="33"/>
      <c r="T75" s="33"/>
      <c r="U75" s="33"/>
      <c r="V75" s="33"/>
      <c r="W75" s="33"/>
      <c r="X75" s="33"/>
      <c r="Y75" s="98"/>
      <c r="Z75" s="98"/>
    </row>
    <row r="76" spans="1:26" x14ac:dyDescent="0.3">
      <c r="B76" s="65" t="s">
        <v>2</v>
      </c>
      <c r="C76" s="40"/>
      <c r="D76" s="33"/>
      <c r="E76" s="33"/>
      <c r="F76" s="33"/>
      <c r="G76" s="33"/>
      <c r="H76" s="33"/>
      <c r="I76" s="33"/>
      <c r="J76" s="33"/>
      <c r="K76" s="33"/>
      <c r="L76" s="33"/>
      <c r="M76" s="33"/>
      <c r="N76" s="33"/>
      <c r="O76" s="33"/>
      <c r="P76" s="33"/>
      <c r="Q76" s="33"/>
      <c r="R76" s="33"/>
      <c r="S76" s="33"/>
      <c r="T76" s="33"/>
      <c r="U76" s="33"/>
      <c r="V76" s="33"/>
      <c r="W76" s="33"/>
      <c r="X76" s="33"/>
      <c r="Y76" s="98"/>
      <c r="Z76" s="98"/>
    </row>
    <row r="77" spans="1:26" x14ac:dyDescent="0.3">
      <c r="A77">
        <v>8</v>
      </c>
      <c r="B77" s="67" t="s">
        <v>25</v>
      </c>
      <c r="C77" s="137"/>
      <c r="D77" s="138"/>
      <c r="E77" s="138"/>
      <c r="F77" s="138"/>
      <c r="G77" s="138"/>
      <c r="H77" s="138"/>
      <c r="I77" s="138"/>
      <c r="J77" s="138"/>
      <c r="K77" s="138"/>
      <c r="L77" s="138"/>
      <c r="M77" s="138"/>
      <c r="N77" s="138"/>
      <c r="O77" s="138"/>
      <c r="P77" s="138"/>
      <c r="Q77" s="138"/>
      <c r="R77" s="138"/>
      <c r="S77" s="138"/>
      <c r="T77" s="138"/>
      <c r="U77" s="138"/>
      <c r="V77" s="138"/>
      <c r="W77" s="138"/>
      <c r="X77" s="138"/>
      <c r="Y77" s="138"/>
      <c r="Z77" s="129"/>
    </row>
    <row r="78" spans="1:26" x14ac:dyDescent="0.3">
      <c r="A78">
        <v>8.1</v>
      </c>
      <c r="B78" s="63" t="s">
        <v>83</v>
      </c>
      <c r="C78" s="62">
        <f>IFERROR(SUMIFS('MGZ121'!$M$1195:'MGZ121'!$M$1374,'MGZ121'!$H$1195:$H$1374,"ENTRADA",'MGZ121'!$J$1195:$J$1374,B78),0)</f>
        <v>0</v>
      </c>
      <c r="D78" s="62">
        <f>IFERROR(SUMIFS('MGZ BBVA'!$M$1146:$M$1351,'MGZ BBVA'!$H$1146:$H$1351,"ENTRADA",'MGZ BBVA'!$J$1146:$J$1351,$B78),0)</f>
        <v>350222.26</v>
      </c>
      <c r="E78" s="62">
        <f>IFERROR(SUMIFS('MGZ DOLARES'!$M$2:$M$2,'MGZ DOLARES'!$F$2:$F$2,"ENTRADA",'MGZ DOLARES'!$J$2:$J$2,$B78),0)</f>
        <v>0</v>
      </c>
      <c r="F78" s="62">
        <f>IFERROR(SUMIFS('MGZ BAJIO'!$M$70:$M$70,'MGZ BAJIO'!$H$70:$H$70,"ENTRADA",'MGZ BAJIO'!$J$70:$J$70,$B78),0)</f>
        <v>0</v>
      </c>
      <c r="G78" s="62">
        <f>IFERROR(SUMIFS('VICTOR BANAMEX'!$M$451:$M$459,'VICTOR BANAMEX'!$H$459:$H$528,"ENTRADA",'VICTOR BANAMEX'!$J$459:$J$528,$B78),0)</f>
        <v>0</v>
      </c>
      <c r="H78" s="62">
        <f>IFERROR(SUMIFS('VICTOR BANORTE'!$M$90:$M$98,'VICTOR BANORTE'!$H$90:$H$98,"ENTRADA",'VICTOR BANORTE'!$J$90:$J$98,$B78),0)</f>
        <v>0</v>
      </c>
      <c r="I78" s="62">
        <f>IFERROR(SUMIFS(RODRIGO!$M$2:$M$2,RODRIGO!$H$2:$H$2,"ENTRADA",RODRIGO!$J$2:$J$2,$B78),0)</f>
        <v>0</v>
      </c>
      <c r="J78" s="62">
        <f>IFERROR(SUMIFS(MOY!$M$64:$M$76,MOY!$H$64:$H$76,"ENTRADA",MOY!$J$64:$J$76,$B78),0)</f>
        <v>0</v>
      </c>
      <c r="K78" s="62">
        <f>IFERROR(SUMIFS('NORMA RUTH'!$M$82:$M$85,'NORMA RUTH'!$H$82:$H$85,"ENTRADA",'NORMA RUTH'!$J$82:$J$85,$B78),0)</f>
        <v>0</v>
      </c>
      <c r="L78" s="62">
        <f>IFERROR(SUMIFS(VALERIA!$M$58:$M$71,VALERIA!$H$58:$H$71,"ENTRADA",VALERIA!$J$58:$J$71,$B78),0)</f>
        <v>0</v>
      </c>
      <c r="M78" s="62">
        <f>IFERROR(SUMIFS('MANUEL BANAMEX'!$M$106:$M$124,'MANUEL BANAMEX'!$H$106:$H$124,"ENTRADA",'MANUEL BANAMEX'!$J$106:$J$124,$B78),0)</f>
        <v>0</v>
      </c>
      <c r="N78" s="62">
        <f>IFERROR(SUMIFS(ROBERTO!$M$2:$M$2,ROBERTO!$H$2:$H$2,"ENTRADA",ROBERTO!$J$2:$J$2,$B78),0)</f>
        <v>0</v>
      </c>
      <c r="O78" s="62">
        <f>IFERROR(SUMIFS(JUAN!$M$84:$M$87,JUAN!$H$84:$H$87,"ENTRADA",JUAN!$J$84:$J$87,$B78),0)</f>
        <v>0</v>
      </c>
      <c r="P78" s="62">
        <f>IFERROR(SUMIFS('NORMA SANCHEZ'!$M$78:$M$81,'NORMA SANCHEZ'!$H$78:$H$81,"ENTRADA",'NORMA SANCHEZ'!$J$78:$J$81,$B78),0)</f>
        <v>0</v>
      </c>
      <c r="Q78" s="62">
        <f>IFERROR(SUMIFS('JOSE CARLOS'!$M$78:$M$81,'JOSE CARLOS'!$H$78:$H$81,"ENTRADA",'JOSE CARLOS'!$J$78:$J$81,$B78),0)</f>
        <v>0</v>
      </c>
      <c r="R78" s="62">
        <f>IFERROR(SUMIFS('LUIS ENRIQUE '!$M$66:$M$66,'LUIS ENRIQUE '!$H$66:$H$66,"ENTRADA",'LUIS ENRIQUE '!$J$66:$J$66,$B78),0)</f>
        <v>0</v>
      </c>
      <c r="S78" s="62">
        <f>IFERROR(SUMIFS(CESARIA!$M$88:$M$91,CESARIA!$H$88:$H$91,"ENTRADA",CESARIA!$J$88:$J$91,$B78),0)</f>
        <v>0</v>
      </c>
      <c r="T78" s="62">
        <f>IFERROR(SUMIFS(ALAN!$M$84:$M$91,ALAN!$H$84:$H$91,"ENTRADA",ALAN!$J$84:$J$91,$B78),0)</f>
        <v>0</v>
      </c>
      <c r="U78" s="62">
        <f>IFERROR(SUMIFS(ELVIA!$M$67:$M$73,ELVIA!$H$67:$H$73,"ENTRADA",ELVIA!$J$67:$J$73,$B78),0)</f>
        <v>0</v>
      </c>
      <c r="V78" s="62">
        <f>IFERROR(SUMIFS(CAJA!$M$5283:$M$5911,CAJA!$H$5283:$H$5911,"ENTRADA",CAJA!$J$5283:$J$5911,$B78),0)</f>
        <v>0</v>
      </c>
      <c r="W78" s="62">
        <f>IFERROR(SUMIFS('CAJA TIGRES'!$M$1434:$M$1637,'CAJA TIGRES'!$H$1434:$H$1637,"ENTRADA",'CAJA TIGRES'!$J$1434:$J$1637,$B78),0)</f>
        <v>0</v>
      </c>
      <c r="X78" s="62">
        <f>IFERROR(SUMIFS(RESERVA!$M$14:$M$14,RESERVA!$H$14:$H$14,"ENTRADA",RESERVA!$J$14:$J$14,$B78),0)</f>
        <v>0</v>
      </c>
      <c r="Y78" s="96">
        <f>SUM(C78:X78)</f>
        <v>350222.26</v>
      </c>
      <c r="Z78" s="96">
        <f>Y78+'AGO25'!Z78</f>
        <v>51651222.259999998</v>
      </c>
    </row>
    <row r="79" spans="1:26" x14ac:dyDescent="0.3">
      <c r="A79">
        <v>8.1999999999999993</v>
      </c>
      <c r="B79" s="63" t="s">
        <v>84</v>
      </c>
      <c r="C79" s="62">
        <f>IFERROR(SUMIFS('MGZ121'!$M$1195:'MGZ121'!$M$1374,'MGZ121'!$H$1195:$H$1374,"ENTRADA",'MGZ121'!$J$1195:$J$1374,B79),0)</f>
        <v>0</v>
      </c>
      <c r="D79" s="62">
        <f>IFERROR(SUMIFS('MGZ BBVA'!$M$1146:$M$1351,'MGZ BBVA'!$H$1146:$H$1351,"ENTRADA",'MGZ BBVA'!$J$1146:$J$1351,$B79),0)</f>
        <v>0</v>
      </c>
      <c r="E79" s="62">
        <f>IFERROR(SUMIFS('MGZ DOLARES'!$M$2:$M$2,'MGZ DOLARES'!$F$2:$F$2,"ENTRADA",'MGZ DOLARES'!$J$2:$J$2,$B79),0)</f>
        <v>0</v>
      </c>
      <c r="F79" s="62">
        <f>IFERROR(SUMIFS('MGZ BAJIO'!$M$70:$M$70,'MGZ BAJIO'!$H$70:$H$70,"ENTRADA",'MGZ BAJIO'!$J$70:$J$70,$B79),0)</f>
        <v>0</v>
      </c>
      <c r="G79" s="62">
        <f>IFERROR(SUMIFS('VICTOR BANAMEX'!$M$451:$M$459,'VICTOR BANAMEX'!$H$459:$H$528,"ENTRADA",'VICTOR BANAMEX'!$J$459:$J$528,$B79),0)</f>
        <v>0</v>
      </c>
      <c r="H79" s="62">
        <f>IFERROR(SUMIFS('VICTOR BANORTE'!$M$90:$M$98,'VICTOR BANORTE'!$H$90:$H$98,"ENTRADA",'VICTOR BANORTE'!$J$90:$J$98,$B79),0)</f>
        <v>0</v>
      </c>
      <c r="I79" s="62">
        <f>IFERROR(SUMIFS(RODRIGO!$M$2:$M$2,RODRIGO!$H$2:$H$2,"ENTRADA",RODRIGO!$J$2:$J$2,$B79),0)</f>
        <v>0</v>
      </c>
      <c r="J79" s="62">
        <f>IFERROR(SUMIFS(MOY!$M$64:$M$76,MOY!$H$64:$H$76,"ENTRADA",MOY!$J$64:$J$76,$B79),0)</f>
        <v>0</v>
      </c>
      <c r="K79" s="62">
        <f>IFERROR(SUMIFS('NORMA RUTH'!$M$82:$M$85,'NORMA RUTH'!$H$82:$H$85,"ENTRADA",'NORMA RUTH'!$J$82:$J$85,$B79),0)</f>
        <v>0</v>
      </c>
      <c r="L79" s="62">
        <f>IFERROR(SUMIFS(VALERIA!$M$58:$M$71,VALERIA!$H$58:$H$71,"ENTRADA",VALERIA!$J$58:$J$71,$B79),0)</f>
        <v>0</v>
      </c>
      <c r="M79" s="62">
        <f>IFERROR(SUMIFS('MANUEL BANAMEX'!$M$106:$M$124,'MANUEL BANAMEX'!$H$106:$H$124,"ENTRADA",'MANUEL BANAMEX'!$J$106:$J$124,$B79),0)</f>
        <v>0</v>
      </c>
      <c r="N79" s="62">
        <f>IFERROR(SUMIFS(ROBERTO!$M$2:$M$2,ROBERTO!$H$2:$H$2,"ENTRADA",ROBERTO!$J$2:$J$2,$B79),0)</f>
        <v>0</v>
      </c>
      <c r="O79" s="62">
        <f>IFERROR(SUMIFS(JUAN!$M$84:$M$87,JUAN!$H$84:$H$87,"ENTRADA",JUAN!$J$84:$J$87,$B79),0)</f>
        <v>0</v>
      </c>
      <c r="P79" s="62">
        <f>IFERROR(SUMIFS('NORMA SANCHEZ'!$M$78:$M$81,'NORMA SANCHEZ'!$H$78:$H$81,"ENTRADA",'NORMA SANCHEZ'!$J$78:$J$81,$B79),0)</f>
        <v>0</v>
      </c>
      <c r="Q79" s="62">
        <f>IFERROR(SUMIFS('JOSE CARLOS'!$M$78:$M$81,'JOSE CARLOS'!$H$78:$H$81,"ENTRADA",'JOSE CARLOS'!$J$78:$J$81,$B79),0)</f>
        <v>0</v>
      </c>
      <c r="R79" s="62">
        <f>IFERROR(SUMIFS('LUIS ENRIQUE '!$M$66:$M$66,'LUIS ENRIQUE '!$H$66:$H$66,"ENTRADA",'LUIS ENRIQUE '!$J$66:$J$66,$B79),0)</f>
        <v>0</v>
      </c>
      <c r="S79" s="62">
        <f>IFERROR(SUMIFS(CESARIA!$M$88:$M$91,CESARIA!$H$88:$H$91,"ENTRADA",CESARIA!$J$88:$J$91,$B79),0)</f>
        <v>0</v>
      </c>
      <c r="T79" s="62">
        <f>IFERROR(SUMIFS(ALAN!$M$84:$M$91,ALAN!$H$84:$H$91,"ENTRADA",ALAN!$J$84:$J$91,$B79),0)</f>
        <v>0</v>
      </c>
      <c r="U79" s="62">
        <f>IFERROR(SUMIFS(ELVIA!$M$67:$M$73,ELVIA!$H$67:$H$73,"ENTRADA",ELVIA!$J$67:$J$73,$B79),0)</f>
        <v>0</v>
      </c>
      <c r="V79" s="62">
        <f>IFERROR(SUMIFS(CAJA!$M$5283:$M$5911,CAJA!$H$5283:$H$5911,"ENTRADA",CAJA!$J$5283:$J$5911,$B79),0)</f>
        <v>0</v>
      </c>
      <c r="W79" s="62">
        <f>IFERROR(SUMIFS('CAJA TIGRES'!$M$1434:$M$1637,'CAJA TIGRES'!$H$1434:$H$1637,"ENTRADA",'CAJA TIGRES'!$J$1434:$J$1637,$B79),0)</f>
        <v>0</v>
      </c>
      <c r="X79" s="62">
        <f>IFERROR(SUMIFS(RESERVA!$M$14:$M$14,RESERVA!$H$14:$H$14,"ENTRADA",RESERVA!$J$14:$J$14,$B79),0)</f>
        <v>0</v>
      </c>
      <c r="Y79" s="96">
        <f>SUM(C79:X79)</f>
        <v>0</v>
      </c>
      <c r="Z79" s="96">
        <f>Y79+'AGO25'!Z79</f>
        <v>1488688</v>
      </c>
    </row>
    <row r="80" spans="1:26" x14ac:dyDescent="0.3">
      <c r="B80" s="63" t="s">
        <v>201</v>
      </c>
      <c r="C80" s="62">
        <f>IFERROR(SUMIFS('MGZ121'!$M$1195:'MGZ121'!$M$1374,'MGZ121'!$H$1195:$H$1374,"ENTRADA",'MGZ121'!$J$1195:$J$1374,B80),0)</f>
        <v>0</v>
      </c>
      <c r="D80" s="62">
        <f>IFERROR(SUMIFS('MGZ BBVA'!$M$1146:$M$1351,'MGZ BBVA'!$H$1146:$H$1351,"ENTRADA",'MGZ BBVA'!$J$1146:$J$1351,$B80),0)</f>
        <v>0</v>
      </c>
      <c r="E80" s="62">
        <f>IFERROR(SUMIFS('MGZ DOLARES'!$M$2:$M$2,'MGZ DOLARES'!$F$2:$F$2,"ENTRADA",'MGZ DOLARES'!$J$2:$J$2,$B80),0)</f>
        <v>0</v>
      </c>
      <c r="F80" s="62">
        <f>IFERROR(SUMIFS('MGZ BAJIO'!$M$70:$M$70,'MGZ BAJIO'!$H$70:$H$70,"ENTRADA",'MGZ BAJIO'!$J$70:$J$70,$B80),0)</f>
        <v>0</v>
      </c>
      <c r="G80" s="62">
        <f>IFERROR(SUMIFS('VICTOR BANAMEX'!$M$451:$M$459,'VICTOR BANAMEX'!$H$459:$H$528,"ENTRADA",'VICTOR BANAMEX'!$J$459:$J$528,$B80),0)</f>
        <v>0</v>
      </c>
      <c r="H80" s="62">
        <f>IFERROR(SUMIFS('VICTOR BANORTE'!$M$90:$M$98,'VICTOR BANORTE'!$H$90:$H$98,"ENTRADA",'VICTOR BANORTE'!$J$90:$J$98,$B80),0)</f>
        <v>0</v>
      </c>
      <c r="I80" s="62">
        <f>IFERROR(SUMIFS(RODRIGO!$M$2:$M$2,RODRIGO!$H$2:$H$2,"ENTRADA",RODRIGO!$J$2:$J$2,$B80),0)</f>
        <v>0</v>
      </c>
      <c r="J80" s="62">
        <f>IFERROR(SUMIFS(MOY!$M$64:$M$76,MOY!$H$64:$H$76,"ENTRADA",MOY!$J$64:$J$76,$B80),0)</f>
        <v>0</v>
      </c>
      <c r="K80" s="62">
        <f>IFERROR(SUMIFS('NORMA RUTH'!$M$82:$M$85,'NORMA RUTH'!$H$82:$H$85,"ENTRADA",'NORMA RUTH'!$J$82:$J$85,$B80),0)</f>
        <v>0</v>
      </c>
      <c r="L80" s="62">
        <f>IFERROR(SUMIFS(VALERIA!$M$58:$M$71,VALERIA!$H$58:$H$71,"ENTRADA",VALERIA!$J$58:$J$71,$B80),0)</f>
        <v>0</v>
      </c>
      <c r="M80" s="62">
        <f>IFERROR(SUMIFS('MANUEL BANAMEX'!$M$106:$M$124,'MANUEL BANAMEX'!$H$106:$H$124,"ENTRADA",'MANUEL BANAMEX'!$J$106:$J$124,$B80),0)</f>
        <v>0</v>
      </c>
      <c r="N80" s="62">
        <f>IFERROR(SUMIFS(ROBERTO!$M$2:$M$2,ROBERTO!$H$2:$H$2,"ENTRADA",ROBERTO!$J$2:$J$2,$B80),0)</f>
        <v>0</v>
      </c>
      <c r="O80" s="62">
        <f>IFERROR(SUMIFS(JUAN!$M$84:$M$87,JUAN!$H$84:$H$87,"ENTRADA",JUAN!$J$84:$J$87,$B80),0)</f>
        <v>0</v>
      </c>
      <c r="P80" s="62">
        <f>IFERROR(SUMIFS('NORMA SANCHEZ'!$M$78:$M$81,'NORMA SANCHEZ'!$H$78:$H$81,"ENTRADA",'NORMA SANCHEZ'!$J$78:$J$81,$B80),0)</f>
        <v>0</v>
      </c>
      <c r="Q80" s="62">
        <f>IFERROR(SUMIFS('JOSE CARLOS'!$M$78:$M$81,'JOSE CARLOS'!$H$78:$H$81,"ENTRADA",'JOSE CARLOS'!$J$78:$J$81,$B80),0)</f>
        <v>0</v>
      </c>
      <c r="R80" s="62">
        <f>IFERROR(SUMIFS('LUIS ENRIQUE '!$M$66:$M$66,'LUIS ENRIQUE '!$H$66:$H$66,"ENTRADA",'LUIS ENRIQUE '!$J$66:$J$66,$B80),0)</f>
        <v>0</v>
      </c>
      <c r="S80" s="62">
        <f>IFERROR(SUMIFS(CESARIA!$M$88:$M$91,CESARIA!$H$88:$H$91,"ENTRADA",CESARIA!$J$88:$J$91,$B80),0)</f>
        <v>0</v>
      </c>
      <c r="T80" s="62">
        <f>IFERROR(SUMIFS(ALAN!$M$84:$M$91,ALAN!$H$84:$H$91,"ENTRADA",ALAN!$J$84:$J$91,$B80),0)</f>
        <v>0</v>
      </c>
      <c r="U80" s="62">
        <f>IFERROR(SUMIFS(ELVIA!$M$67:$M$73,ELVIA!$H$67:$H$73,"ENTRADA",ELVIA!$J$67:$J$73,$B80),0)</f>
        <v>0</v>
      </c>
      <c r="V80" s="62">
        <f>IFERROR(SUMIFS(CAJA!$M$5283:$M$5911,CAJA!$H$5283:$H$5911,"ENTRADA",CAJA!$J$5283:$J$5911,$B80),0)</f>
        <v>0</v>
      </c>
      <c r="W80" s="62">
        <f>IFERROR(SUMIFS('CAJA TIGRES'!$M$1434:$M$1637,'CAJA TIGRES'!$H$1434:$H$1637,"ENTRADA",'CAJA TIGRES'!$J$1434:$J$1637,$B80),0)</f>
        <v>700</v>
      </c>
      <c r="X80" s="62">
        <f>IFERROR(SUMIFS(RESERVA!$M$14:$M$14,RESERVA!$H$14:$H$14,"ENTRADA",RESERVA!$J$14:$J$14,$B80),0)</f>
        <v>0</v>
      </c>
      <c r="Y80" s="96">
        <f>SUM(C80:X80)</f>
        <v>700</v>
      </c>
      <c r="Z80" s="96">
        <f>Y80+'AGO25'!Z80</f>
        <v>62460</v>
      </c>
    </row>
    <row r="81" spans="1:26" x14ac:dyDescent="0.3">
      <c r="B81" s="63" t="s">
        <v>209</v>
      </c>
      <c r="C81" s="62">
        <f>IFERROR(SUMIFS('MGZ121'!$M$1195:'MGZ121'!$M$1374,'MGZ121'!$H$1195:$H$1374,"ENTRADA",'MGZ121'!$J$1195:$J$1374,B81),0)</f>
        <v>0</v>
      </c>
      <c r="D81" s="62">
        <f>IFERROR(SUMIFS('MGZ BBVA'!$M$1146:$M$1351,'MGZ BBVA'!$H$1146:$H$1351,"ENTRADA",'MGZ BBVA'!$J$1146:$J$1351,$B81),0)</f>
        <v>0</v>
      </c>
      <c r="E81" s="62">
        <f>IFERROR(SUMIFS('MGZ DOLARES'!$M$2:$M$2,'MGZ DOLARES'!$F$2:$F$2,"ENTRADA",'MGZ DOLARES'!$J$2:$J$2,$B81),0)</f>
        <v>0</v>
      </c>
      <c r="F81" s="62">
        <f>IFERROR(SUMIFS('MGZ BAJIO'!$M$70:$M$70,'MGZ BAJIO'!$H$70:$H$70,"ENTRADA",'MGZ BAJIO'!$J$70:$J$70,$B81),0)</f>
        <v>0</v>
      </c>
      <c r="G81" s="62">
        <f>IFERROR(SUMIFS('VICTOR BANAMEX'!$M$451:$M$459,'VICTOR BANAMEX'!$H$459:$H$528,"ENTRADA",'VICTOR BANAMEX'!$J$459:$J$528,$B81),0)</f>
        <v>0</v>
      </c>
      <c r="H81" s="62">
        <f>IFERROR(SUMIFS('VICTOR BANORTE'!$M$90:$M$98,'VICTOR BANORTE'!$H$90:$H$98,"ENTRADA",'VICTOR BANORTE'!$J$90:$J$98,$B81),0)</f>
        <v>0</v>
      </c>
      <c r="I81" s="62">
        <f>IFERROR(SUMIFS(RODRIGO!$M$2:$M$2,RODRIGO!$H$2:$H$2,"ENTRADA",RODRIGO!$J$2:$J$2,$B81),0)</f>
        <v>0</v>
      </c>
      <c r="J81" s="62">
        <f>IFERROR(SUMIFS(MOY!$M$64:$M$76,MOY!$H$64:$H$76,"ENTRADA",MOY!$J$64:$J$76,$B81),0)</f>
        <v>0</v>
      </c>
      <c r="K81" s="62">
        <f>IFERROR(SUMIFS('NORMA RUTH'!$M$82:$M$85,'NORMA RUTH'!$H$82:$H$85,"ENTRADA",'NORMA RUTH'!$J$82:$J$85,$B81),0)</f>
        <v>0</v>
      </c>
      <c r="L81" s="62">
        <f>IFERROR(SUMIFS(VALERIA!$M$58:$M$71,VALERIA!$H$58:$H$71,"ENTRADA",VALERIA!$J$58:$J$71,$B81),0)</f>
        <v>0</v>
      </c>
      <c r="M81" s="62">
        <f>IFERROR(SUMIFS('MANUEL BANAMEX'!$M$106:$M$124,'MANUEL BANAMEX'!$H$106:$H$124,"ENTRADA",'MANUEL BANAMEX'!$J$106:$J$124,$B81),0)</f>
        <v>0</v>
      </c>
      <c r="N81" s="62">
        <f>IFERROR(SUMIFS(ROBERTO!$M$2:$M$2,ROBERTO!$H$2:$H$2,"ENTRADA",ROBERTO!$J$2:$J$2,$B81),0)</f>
        <v>0</v>
      </c>
      <c r="O81" s="62">
        <f>IFERROR(SUMIFS(JUAN!$M$84:$M$87,JUAN!$H$84:$H$87,"ENTRADA",JUAN!$J$84:$J$87,$B81),0)</f>
        <v>0</v>
      </c>
      <c r="P81" s="62">
        <f>IFERROR(SUMIFS('NORMA SANCHEZ'!$M$78:$M$81,'NORMA SANCHEZ'!$H$78:$H$81,"ENTRADA",'NORMA SANCHEZ'!$J$78:$J$81,$B81),0)</f>
        <v>0</v>
      </c>
      <c r="Q81" s="62">
        <f>IFERROR(SUMIFS('JOSE CARLOS'!$M$78:$M$81,'JOSE CARLOS'!$H$78:$H$81,"ENTRADA",'JOSE CARLOS'!$J$78:$J$81,$B81),0)</f>
        <v>0</v>
      </c>
      <c r="R81" s="62">
        <f>IFERROR(SUMIFS('LUIS ENRIQUE '!$M$66:$M$66,'LUIS ENRIQUE '!$H$66:$H$66,"ENTRADA",'LUIS ENRIQUE '!$J$66:$J$66,$B81),0)</f>
        <v>0</v>
      </c>
      <c r="S81" s="62">
        <f>IFERROR(SUMIFS(CESARIA!$M$88:$M$91,CESARIA!$H$88:$H$91,"ENTRADA",CESARIA!$J$88:$J$91,$B81),0)</f>
        <v>0</v>
      </c>
      <c r="T81" s="62">
        <f>IFERROR(SUMIFS(ALAN!$M$84:$M$91,ALAN!$H$84:$H$91,"ENTRADA",ALAN!$J$84:$J$91,$B81),0)</f>
        <v>0</v>
      </c>
      <c r="U81" s="62">
        <f>IFERROR(SUMIFS(ELVIA!$M$67:$M$73,ELVIA!$H$67:$H$73,"ENTRADA",ELVIA!$J$67:$J$73,$B81),0)</f>
        <v>0</v>
      </c>
      <c r="V81" s="62">
        <f>IFERROR(SUMIFS(CAJA!$M$5283:$M$5911,CAJA!$H$5283:$H$5911,"ENTRADA",CAJA!$J$5283:$J$5911,$B81),0)</f>
        <v>0</v>
      </c>
      <c r="W81" s="62">
        <f>IFERROR(SUMIFS('CAJA TIGRES'!$M$1434:$M$1637,'CAJA TIGRES'!$H$1434:$H$1637,"ENTRADA",'CAJA TIGRES'!$J$1434:$J$1637,$B81),0)</f>
        <v>0</v>
      </c>
      <c r="X81" s="62">
        <f>IFERROR(SUMIFS(RESERVA!$M$14:$M$14,RESERVA!$H$14:$H$14,"ENTRADA",RESERVA!$J$14:$J$14,$B81),0)</f>
        <v>0</v>
      </c>
      <c r="Y81" s="96">
        <f>SUM(C81:X81)</f>
        <v>0</v>
      </c>
      <c r="Z81" s="96">
        <f>Y81+'AGO25'!Z81</f>
        <v>540410</v>
      </c>
    </row>
    <row r="82" spans="1:26" x14ac:dyDescent="0.3">
      <c r="B82" s="13" t="s">
        <v>108</v>
      </c>
      <c r="C82" s="64">
        <f>SUM(C78:C81)</f>
        <v>0</v>
      </c>
      <c r="D82" s="64">
        <f t="shared" ref="D82" si="32">SUM(D78:D81)</f>
        <v>350222.26</v>
      </c>
      <c r="E82" s="64">
        <f t="shared" ref="E82:Z82" si="33">SUM(E78:E81)</f>
        <v>0</v>
      </c>
      <c r="F82" s="64">
        <f t="shared" si="33"/>
        <v>0</v>
      </c>
      <c r="G82" s="64">
        <f t="shared" si="33"/>
        <v>0</v>
      </c>
      <c r="H82" s="64">
        <f t="shared" si="33"/>
        <v>0</v>
      </c>
      <c r="I82" s="64">
        <f t="shared" si="33"/>
        <v>0</v>
      </c>
      <c r="J82" s="64">
        <f t="shared" si="33"/>
        <v>0</v>
      </c>
      <c r="K82" s="64">
        <f t="shared" si="33"/>
        <v>0</v>
      </c>
      <c r="L82" s="64">
        <f t="shared" si="33"/>
        <v>0</v>
      </c>
      <c r="M82" s="64">
        <f t="shared" si="33"/>
        <v>0</v>
      </c>
      <c r="N82" s="64">
        <f t="shared" si="33"/>
        <v>0</v>
      </c>
      <c r="O82" s="64">
        <f t="shared" si="33"/>
        <v>0</v>
      </c>
      <c r="P82" s="64">
        <f t="shared" si="33"/>
        <v>0</v>
      </c>
      <c r="Q82" s="64">
        <f t="shared" si="33"/>
        <v>0</v>
      </c>
      <c r="R82" s="64">
        <f t="shared" si="33"/>
        <v>0</v>
      </c>
      <c r="S82" s="64">
        <f t="shared" si="33"/>
        <v>0</v>
      </c>
      <c r="T82" s="64">
        <f t="shared" si="33"/>
        <v>0</v>
      </c>
      <c r="U82" s="64">
        <f t="shared" si="33"/>
        <v>0</v>
      </c>
      <c r="V82" s="64">
        <f>SUM(V78:V81)</f>
        <v>0</v>
      </c>
      <c r="W82" s="64">
        <f t="shared" si="33"/>
        <v>700</v>
      </c>
      <c r="X82" s="64">
        <f t="shared" si="33"/>
        <v>0</v>
      </c>
      <c r="Y82" s="64">
        <f t="shared" si="33"/>
        <v>350922.26</v>
      </c>
      <c r="Z82" s="64">
        <f t="shared" si="33"/>
        <v>53742780.259999998</v>
      </c>
    </row>
    <row r="83" spans="1:26" ht="10.199999999999999" customHeight="1" x14ac:dyDescent="0.3">
      <c r="B83" s="70"/>
      <c r="C83" s="40"/>
      <c r="D83" s="33"/>
      <c r="E83" s="33"/>
      <c r="F83" s="33"/>
      <c r="G83" s="33"/>
      <c r="H83" s="33"/>
      <c r="I83" s="33"/>
      <c r="J83" s="33"/>
      <c r="K83" s="33"/>
      <c r="L83" s="33"/>
      <c r="M83" s="33"/>
      <c r="N83" s="33"/>
      <c r="O83" s="33"/>
      <c r="P83" s="33"/>
      <c r="Q83" s="33"/>
      <c r="R83" s="33"/>
      <c r="S83" s="33"/>
      <c r="T83" s="33"/>
      <c r="U83" s="33"/>
      <c r="V83" s="33"/>
      <c r="W83" s="33"/>
      <c r="X83" s="33"/>
      <c r="Y83" s="98"/>
      <c r="Z83" s="98"/>
    </row>
    <row r="84" spans="1:26" x14ac:dyDescent="0.3">
      <c r="B84" s="91" t="s">
        <v>3</v>
      </c>
      <c r="C84" s="40"/>
      <c r="D84" s="33"/>
      <c r="E84" s="33"/>
      <c r="F84" s="33"/>
      <c r="G84" s="33"/>
      <c r="H84" s="33"/>
      <c r="I84" s="33"/>
      <c r="J84" s="33"/>
      <c r="K84" s="33"/>
      <c r="L84" s="33"/>
      <c r="M84" s="33"/>
      <c r="N84" s="33"/>
      <c r="O84" s="33"/>
      <c r="P84" s="33"/>
      <c r="Q84" s="33"/>
      <c r="R84" s="33"/>
      <c r="S84" s="33"/>
      <c r="T84" s="33"/>
      <c r="U84" s="33"/>
      <c r="V84" s="33"/>
      <c r="W84" s="33"/>
      <c r="X84" s="33"/>
      <c r="Y84" s="98"/>
      <c r="Z84" s="98"/>
    </row>
    <row r="85" spans="1:26" x14ac:dyDescent="0.3">
      <c r="A85">
        <v>8</v>
      </c>
      <c r="B85" s="67" t="s">
        <v>25</v>
      </c>
      <c r="C85" s="140"/>
      <c r="D85" s="141"/>
      <c r="E85" s="141"/>
      <c r="F85" s="141"/>
      <c r="G85" s="141"/>
      <c r="H85" s="141"/>
      <c r="I85" s="141"/>
      <c r="J85" s="141"/>
      <c r="K85" s="141"/>
      <c r="L85" s="141"/>
      <c r="M85" s="141"/>
      <c r="N85" s="141"/>
      <c r="O85" s="141"/>
      <c r="P85" s="141"/>
      <c r="Q85" s="141"/>
      <c r="R85" s="138"/>
      <c r="S85" s="141"/>
      <c r="T85" s="141"/>
      <c r="U85" s="141"/>
      <c r="V85" s="141"/>
      <c r="W85" s="141"/>
      <c r="X85" s="141"/>
      <c r="Y85" s="141"/>
      <c r="Z85" s="136"/>
    </row>
    <row r="86" spans="1:26" x14ac:dyDescent="0.3">
      <c r="A86">
        <v>8.1</v>
      </c>
      <c r="B86" s="63" t="s">
        <v>83</v>
      </c>
      <c r="C86" s="62">
        <f>IFERROR(SUMIFS('MGZ121'!$N$1195:'MGZ121'!$N$1374,'MGZ121'!$H$1195:$H$1374,"SALIDA",'MGZ121'!$J$1195:$J$1374,B86),0)</f>
        <v>0</v>
      </c>
      <c r="D86" s="62">
        <f>IFERROR(SUMIFS('MGZ BBVA'!$N$1146:$N$1351,'MGZ BBVA'!$H$1146:$H$1351,"SALIDA",'MGZ BBVA'!$J$1146:$J$1351,$B86),0)</f>
        <v>222.26</v>
      </c>
      <c r="E86" s="62">
        <f>IFERROR(SUMIFS('MGZ DOLARES'!$N$2:$N$2,'MGZ DOLARES'!$F$2:$F$2,"SALIDA",'MGZ DOLARES'!$J$2:$J$2,$B86),0)</f>
        <v>0</v>
      </c>
      <c r="F86" s="62">
        <f>IFERROR(SUMIFS('MGZ BAJIO'!$N$70:$N$70,'MGZ BAJIO'!$H$70:$H$70,"SALIDA",'MGZ BAJIO'!$J$70:$J$70,$B86),0)</f>
        <v>0</v>
      </c>
      <c r="G86" s="62">
        <f>IFERROR(SUMIFS('VICTOR BANAMEX'!$N$459:$N$528,'VICTOR BANAMEX'!$H$459:$H$528,"SALIDA",'VICTOR BANAMEX'!$J$459:$J$528,$B86),0)</f>
        <v>0</v>
      </c>
      <c r="H86" s="62">
        <f>IFERROR(SUMIFS('VICTOR BANORTE'!$N$90:$N$98,'VICTOR BANORTE'!$H$90:$H$98,"SALIDA",'VICTOR BANORTE'!$J$90:$J$98,$B86),0)</f>
        <v>0</v>
      </c>
      <c r="I86" s="62">
        <f>IFERROR(SUMIFS(RODRIGO!$N$2:$N$2,RODRIGO!$H$2:$H$2,"SALIDA",RODRIGO!$J$2:$J$2,$B86),0)</f>
        <v>0</v>
      </c>
      <c r="J86" s="62">
        <f>IFERROR(SUMIFS(MOY!$N$64:$N$76,MOY!$H$64:$H$76,"SALIDA",MOY!$J$64:$J$76,$B86),0)</f>
        <v>0</v>
      </c>
      <c r="K86" s="62">
        <f>IFERROR(SUMIFS('NORMA RUTH'!$N$82:$N$85,'NORMA RUTH'!$H$82:$H$85,"SALIDA",'NORMA RUTH'!$J$82:$J$85,$B86),0)</f>
        <v>0</v>
      </c>
      <c r="L86" s="62">
        <f>IFERROR(SUMIFS(VALERIA!$N$58:$N$71,VALERIA!$H$58:$H$71,"SALIDA",VALERIA!$J$58:$J$71,$B86),0)</f>
        <v>0</v>
      </c>
      <c r="M86" s="62">
        <f>IFERROR(SUMIFS('MANUEL BANAMEX'!$N$106:$N$124,'MANUEL BANAMEX'!$H$106:$H$124,"SALIDA",'MANUEL BANAMEX'!$J$106:$J$124,$B86),0)</f>
        <v>0</v>
      </c>
      <c r="N86" s="62">
        <f>IFERROR(SUMIFS(ROBERTO!$N$2:$N$2,ROBERTO!$H$2:$H$2,"SALIDA",ROBERTO!$J$2:$J$2,$B86),0)</f>
        <v>0</v>
      </c>
      <c r="O86" s="62">
        <f>IFERROR(SUMIFS(JUAN!$N$84:$N$87,JUAN!$H$84:$H$87,"SALIDA",JUAN!$J$84:$J$87,$B86),0)</f>
        <v>0</v>
      </c>
      <c r="P86" s="62">
        <f>IFERROR(SUMIFS('NORMA SANCHEZ'!$N$78:$N$81,'NORMA SANCHEZ'!$H$78:$H$81,"SALIDA",'NORMA SANCHEZ'!$J$78:$J$81,$B86),0)</f>
        <v>0</v>
      </c>
      <c r="Q86" s="62">
        <f>IFERROR(SUMIFS('JOSE CARLOS'!$N$78:$N$81,'JOSE CARLOS'!$H$78:$H$81,"SALIDA",'JOSE CARLOS'!$J$78:$J$81,$B86),0)</f>
        <v>0</v>
      </c>
      <c r="R86" s="62">
        <f>IFERROR(SUMIFS('LUIS ENRIQUE '!$N$66:$N$66,'LUIS ENRIQUE '!$H$66:$H$66,"SALIDA",'LUIS ENRIQUE '!$J$66:$J$66,$B86),0)</f>
        <v>0</v>
      </c>
      <c r="S86" s="62">
        <f>IFERROR(SUMIFS(CESARIA!$N$88:$N$91,CESARIA!$H$88:$H$91,"SALIDA",CESARIA!$J$88:$J$91,$B86),0)</f>
        <v>0</v>
      </c>
      <c r="T86" s="62">
        <f>IFERROR(SUMIFS(ALAN!$N$84:$N$91,ALAN!$H$84:$H$91,"SALIDA",ALAN!$J$84:$J$91,$B86),0)</f>
        <v>0</v>
      </c>
      <c r="U86" s="62">
        <f>IFERROR(SUMIFS(ELVIA!$N$67:$N$73,ELVIA!$H$67:$H$73,"SALIDA",ELVIA!$J$67:$J$73,$B86),0)</f>
        <v>0</v>
      </c>
      <c r="V86" s="146">
        <f>IFERROR(SUMIFS(CAJA!$N$5283:$N$5911,CAJA!$H$5283:$H$5911,"SALIDA",CAJA!$J$5283:$J$5911,$B86),0)</f>
        <v>0</v>
      </c>
      <c r="W86" s="62">
        <f>IFERROR(SUMIFS('CAJA TIGRES'!$N$1434:$N$1637,'CAJA TIGRES'!$H$1434:$H$1637,"SALIDA",'CAJA TIGRES'!$J$1434:$J$1637,$B86),0)</f>
        <v>0</v>
      </c>
      <c r="X86" s="62">
        <f>IFERROR(SUMIFS(RESERVA!$N$14:$N$14,RESERVA!$H$14:$H$14,"SALIDA",RESERVA!$J$14:$J$14,$B86),0)</f>
        <v>0</v>
      </c>
      <c r="Y86" s="96">
        <f>SUM(C86:X86)</f>
        <v>222.26</v>
      </c>
      <c r="Z86" s="96">
        <f>Y86+'AGO25'!Z86</f>
        <v>27201222.260000002</v>
      </c>
    </row>
    <row r="87" spans="1:26" x14ac:dyDescent="0.3">
      <c r="A87">
        <v>8.1999999999999993</v>
      </c>
      <c r="B87" s="63" t="s">
        <v>84</v>
      </c>
      <c r="C87" s="62">
        <f>IFERROR(SUMIFS('MGZ121'!$N$1195:'MGZ121'!$N$1374,'MGZ121'!$H$1195:$H$1374,"SALIDA",'MGZ121'!$J$1195:$J$1374,B87),0)</f>
        <v>0</v>
      </c>
      <c r="D87" s="62">
        <f>IFERROR(SUMIFS('MGZ BBVA'!$N$1146:$N$1351,'MGZ BBVA'!$H$1146:$H$1351,"SALIDA",'MGZ BBVA'!$J$1146:$J$1351,$B87),0)</f>
        <v>0</v>
      </c>
      <c r="E87" s="62">
        <f>IFERROR(SUMIFS('MGZ DOLARES'!$N$2:$N$2,'MGZ DOLARES'!$F$2:$F$2,"SALIDA",'MGZ DOLARES'!$J$2:$J$2,$B87),0)</f>
        <v>0</v>
      </c>
      <c r="F87" s="62">
        <f>IFERROR(SUMIFS('MGZ BAJIO'!$N$70:$N$70,'MGZ BAJIO'!$H$70:$H$70,"SALIDA",'MGZ BAJIO'!$J$70:$J$70,$B87),0)</f>
        <v>0</v>
      </c>
      <c r="G87" s="62">
        <f>IFERROR(SUMIFS('VICTOR BANAMEX'!$N$459:$N$528,'VICTOR BANAMEX'!$H$459:$H$528,"SALIDA",'VICTOR BANAMEX'!$J$459:$J$528,$B87),0)</f>
        <v>0</v>
      </c>
      <c r="H87" s="62">
        <f>IFERROR(SUMIFS('VICTOR BANORTE'!$N$90:$N$98,'VICTOR BANORTE'!$H$90:$H$98,"SALIDA",'VICTOR BANORTE'!$J$90:$J$98,$B87),0)</f>
        <v>0</v>
      </c>
      <c r="I87" s="62">
        <f>IFERROR(SUMIFS(RODRIGO!$N$2:$N$2,RODRIGO!$H$2:$H$2,"SALIDA",RODRIGO!$J$2:$J$2,$B87),0)</f>
        <v>0</v>
      </c>
      <c r="J87" s="62">
        <f>IFERROR(SUMIFS(MOY!$N$64:$N$76,MOY!$H$64:$H$76,"SALIDA",MOY!$J$64:$J$76,$B87),0)</f>
        <v>0</v>
      </c>
      <c r="K87" s="62">
        <f>IFERROR(SUMIFS('NORMA RUTH'!$N$82:$N$85,'NORMA RUTH'!$H$82:$H$85,"SALIDA",'NORMA RUTH'!$J$82:$J$85,$B87),0)</f>
        <v>0</v>
      </c>
      <c r="L87" s="62">
        <f>IFERROR(SUMIFS(VALERIA!$N$58:$N$71,VALERIA!$H$58:$H$71,"SALIDA",VALERIA!$J$58:$J$71,$B87),0)</f>
        <v>0</v>
      </c>
      <c r="M87" s="62">
        <f>IFERROR(SUMIFS('MANUEL BANAMEX'!$N$106:$N$124,'MANUEL BANAMEX'!$H$106:$H$124,"SALIDA",'MANUEL BANAMEX'!$J$106:$J$124,$B87),0)</f>
        <v>0</v>
      </c>
      <c r="N87" s="62">
        <f>IFERROR(SUMIFS(ROBERTO!$N$2:$N$2,ROBERTO!$H$2:$H$2,"SALIDA",ROBERTO!$J$2:$J$2,$B87),0)</f>
        <v>0</v>
      </c>
      <c r="O87" s="62">
        <f>IFERROR(SUMIFS(JUAN!$N$84:$N$87,JUAN!$H$84:$H$87,"SALIDA",JUAN!$J$84:$J$87,$B87),0)</f>
        <v>0</v>
      </c>
      <c r="P87" s="62">
        <f>IFERROR(SUMIFS('NORMA SANCHEZ'!$N$78:$N$81,'NORMA SANCHEZ'!$H$78:$H$81,"SALIDA",'NORMA SANCHEZ'!$J$78:$J$81,$B87),0)</f>
        <v>0</v>
      </c>
      <c r="Q87" s="62">
        <f>IFERROR(SUMIFS('JOSE CARLOS'!$N$78:$N$81,'JOSE CARLOS'!$H$78:$H$81,"SALIDA",'JOSE CARLOS'!$J$78:$J$81,$B87),0)</f>
        <v>0</v>
      </c>
      <c r="R87" s="62">
        <f>IFERROR(SUMIFS('LUIS ENRIQUE '!$N$66:$N$66,'LUIS ENRIQUE '!$H$66:$H$66,"SALIDA",'LUIS ENRIQUE '!$J$66:$J$66,$B87),0)</f>
        <v>0</v>
      </c>
      <c r="S87" s="62">
        <f>IFERROR(SUMIFS(CESARIA!$N$88:$N$91,CESARIA!$H$88:$H$91,"SALIDA",CESARIA!$J$88:$J$91,$B87),0)</f>
        <v>0</v>
      </c>
      <c r="T87" s="62">
        <f>IFERROR(SUMIFS(ALAN!$N$84:$N$91,ALAN!$H$84:$H$91,"SALIDA",ALAN!$J$84:$J$91,$B87),0)</f>
        <v>0</v>
      </c>
      <c r="U87" s="62">
        <f>IFERROR(SUMIFS(ELVIA!$N$67:$N$73,ELVIA!$H$67:$H$73,"SALIDA",ELVIA!$J$67:$J$73,$B87),0)</f>
        <v>0</v>
      </c>
      <c r="V87" s="146">
        <f>IFERROR(SUMIFS(CAJA!$N$5283:$N$5911,CAJA!$H$5283:$H$5911,"SALIDA",CAJA!$J$5283:$J$5911,$B87),0)</f>
        <v>45000</v>
      </c>
      <c r="W87" s="62">
        <f>IFERROR(SUMIFS('CAJA TIGRES'!$N$1434:$N$1637,'CAJA TIGRES'!$H$1434:$H$1637,"SALIDA",'CAJA TIGRES'!$J$1434:$J$1637,$B87),0)</f>
        <v>0</v>
      </c>
      <c r="X87" s="62">
        <f>IFERROR(SUMIFS(RESERVA!$N$14:$N$14,RESERVA!$H$14:$H$14,"SALIDA",RESERVA!$J$14:$J$14,$B87),0)</f>
        <v>0</v>
      </c>
      <c r="Y87" s="96">
        <f>SUM(C87:X87)</f>
        <v>45000</v>
      </c>
      <c r="Z87" s="96">
        <f>Y87+'AGO25'!Z87</f>
        <v>970000</v>
      </c>
    </row>
    <row r="88" spans="1:26" x14ac:dyDescent="0.3">
      <c r="B88" s="63" t="s">
        <v>201</v>
      </c>
      <c r="C88" s="62">
        <f>IFERROR(SUMIFS('MGZ121'!$N$1195:'MGZ121'!$N$1374,'MGZ121'!$H$1195:$H$1374,"SALIDA",'MGZ121'!$J$1195:$J$1374,B88),0)</f>
        <v>0</v>
      </c>
      <c r="D88" s="62">
        <f>IFERROR(SUMIFS('MGZ BBVA'!$N$1146:$N$1351,'MGZ BBVA'!$H$1146:$H$1351,"SALIDA",'MGZ BBVA'!$J$1146:$J$1351,$B88),0)</f>
        <v>0</v>
      </c>
      <c r="E88" s="62">
        <f>IFERROR(SUMIFS('MGZ DOLARES'!$N$2:$N$2,'MGZ DOLARES'!$F$2:$F$2,"SALIDA",'MGZ DOLARES'!$J$2:$J$2,$B88),0)</f>
        <v>0</v>
      </c>
      <c r="F88" s="62">
        <f>IFERROR(SUMIFS('MGZ BAJIO'!$N$70:$N$70,'MGZ BAJIO'!$H$70:$H$70,"SALIDA",'MGZ BAJIO'!$J$70:$J$70,$B88),0)</f>
        <v>0</v>
      </c>
      <c r="G88" s="62">
        <f>IFERROR(SUMIFS('VICTOR BANAMEX'!$N$459:$N$528,'VICTOR BANAMEX'!$H$459:$H$528,"SALIDA",'VICTOR BANAMEX'!$J$459:$J$528,$B88),0)</f>
        <v>0</v>
      </c>
      <c r="H88" s="62">
        <f>IFERROR(SUMIFS('VICTOR BANORTE'!$N$90:$N$98,'VICTOR BANORTE'!$H$90:$H$98,"SALIDA",'VICTOR BANORTE'!$J$90:$J$98,$B88),0)</f>
        <v>0</v>
      </c>
      <c r="I88" s="62">
        <f>IFERROR(SUMIFS(RODRIGO!$N$2:$N$2,RODRIGO!$H$2:$H$2,"SALIDA",RODRIGO!$J$2:$J$2,$B88),0)</f>
        <v>0</v>
      </c>
      <c r="J88" s="62">
        <f>IFERROR(SUMIFS(MOY!$N$64:$N$76,MOY!$H$64:$H$76,"SALIDA",MOY!$J$64:$J$76,$B88),0)</f>
        <v>0</v>
      </c>
      <c r="K88" s="62">
        <f>IFERROR(SUMIFS('NORMA RUTH'!$N$82:$N$85,'NORMA RUTH'!$H$82:$H$85,"SALIDA",'NORMA RUTH'!$J$82:$J$85,$B88),0)</f>
        <v>0</v>
      </c>
      <c r="L88" s="62">
        <f>IFERROR(SUMIFS(VALERIA!$N$58:$N$71,VALERIA!$H$58:$H$71,"SALIDA",VALERIA!$J$58:$J$71,$B88),0)</f>
        <v>0</v>
      </c>
      <c r="M88" s="62">
        <f>IFERROR(SUMIFS('MANUEL BANAMEX'!$N$106:$N$124,'MANUEL BANAMEX'!$H$106:$H$124,"SALIDA",'MANUEL BANAMEX'!$J$106:$J$124,$B88),0)</f>
        <v>0</v>
      </c>
      <c r="N88" s="62">
        <f>IFERROR(SUMIFS(ROBERTO!$N$2:$N$2,ROBERTO!$H$2:$H$2,"SALIDA",ROBERTO!$J$2:$J$2,$B88),0)</f>
        <v>0</v>
      </c>
      <c r="O88" s="62">
        <f>IFERROR(SUMIFS(JUAN!$N$84:$N$87,JUAN!$H$84:$H$87,"SALIDA",JUAN!$J$84:$J$87,$B88),0)</f>
        <v>0</v>
      </c>
      <c r="P88" s="62">
        <f>IFERROR(SUMIFS('NORMA SANCHEZ'!$N$78:$N$81,'NORMA SANCHEZ'!$H$78:$H$81,"SALIDA",'NORMA SANCHEZ'!$J$78:$J$81,$B88),0)</f>
        <v>0</v>
      </c>
      <c r="Q88" s="62">
        <f>IFERROR(SUMIFS('JOSE CARLOS'!$N$78:$N$81,'JOSE CARLOS'!$H$78:$H$81,"SALIDA",'JOSE CARLOS'!$J$78:$J$81,$B88),0)</f>
        <v>0</v>
      </c>
      <c r="R88" s="62">
        <f>IFERROR(SUMIFS('LUIS ENRIQUE '!$N$66:$N$66,'LUIS ENRIQUE '!$H$66:$H$66,"SALIDA",'LUIS ENRIQUE '!$J$66:$J$66,$B88),0)</f>
        <v>0</v>
      </c>
      <c r="S88" s="62">
        <f>IFERROR(SUMIFS(CESARIA!$N$88:$N$91,CESARIA!$H$88:$H$91,"SALIDA",CESARIA!$J$88:$J$91,$B88),0)</f>
        <v>0</v>
      </c>
      <c r="T88" s="62">
        <f>IFERROR(SUMIFS(ALAN!$N$84:$N$91,ALAN!$H$84:$H$91,"SALIDA",ALAN!$J$84:$J$91,$B88),0)</f>
        <v>0</v>
      </c>
      <c r="U88" s="62">
        <f>IFERROR(SUMIFS(ELVIA!$N$67:$N$73,ELVIA!$H$67:$H$73,"SALIDA",ELVIA!$J$67:$J$73,$B88),0)</f>
        <v>0</v>
      </c>
      <c r="V88" s="146">
        <f>IFERROR(SUMIFS(CAJA!$N$5283:$N$5911,CAJA!$H$5283:$H$5911,"SALIDA",CAJA!$J$5283:$J$5911,$B88),0)</f>
        <v>3000</v>
      </c>
      <c r="W88" s="62">
        <f>IFERROR(SUMIFS('CAJA TIGRES'!$N$1434:$N$1637,'CAJA TIGRES'!$H$1434:$H$1637,"SALIDA",'CAJA TIGRES'!$J$1434:$J$1637,$B88),0)</f>
        <v>0</v>
      </c>
      <c r="X88" s="62">
        <f>IFERROR(SUMIFS(RESERVA!$N$14:$N$14,RESERVA!$H$14:$H$14,"SALIDA",RESERVA!$J$14:$J$14,$B88),0)</f>
        <v>0</v>
      </c>
      <c r="Y88" s="96">
        <f>SUM(C88:X88)</f>
        <v>3000</v>
      </c>
      <c r="Z88" s="96">
        <f>Y88+'AGO25'!Z88</f>
        <v>149000</v>
      </c>
    </row>
    <row r="89" spans="1:26" x14ac:dyDescent="0.3">
      <c r="B89" s="63" t="s">
        <v>209</v>
      </c>
      <c r="C89" s="62">
        <f>IFERROR(SUMIFS('MGZ121'!$N$1195:'MGZ121'!$N$1374,'MGZ121'!$H$1195:$H$1374,"SALIDA",'MGZ121'!$J$1195:$J$1374,B89),0)</f>
        <v>0</v>
      </c>
      <c r="D89" s="62">
        <f>IFERROR(SUMIFS('MGZ BBVA'!$N$1146:$N$1351,'MGZ BBVA'!$H$1146:$H$1351,"SALIDA",'MGZ BBVA'!$J$1146:$J$1351,$B89),0)</f>
        <v>0</v>
      </c>
      <c r="E89" s="62">
        <f>IFERROR(SUMIFS('MGZ DOLARES'!$N$2:$N$2,'MGZ DOLARES'!$F$2:$F$2,"SALIDA",'MGZ DOLARES'!$J$2:$J$2,$B89),0)</f>
        <v>0</v>
      </c>
      <c r="F89" s="62">
        <f>IFERROR(SUMIFS('MGZ BAJIO'!$N$70:$N$70,'MGZ BAJIO'!$H$70:$H$70,"SALIDA",'MGZ BAJIO'!$J$70:$J$70,$B89),0)</f>
        <v>0</v>
      </c>
      <c r="G89" s="62">
        <f>IFERROR(SUMIFS('VICTOR BANAMEX'!$N$459:$N$528,'VICTOR BANAMEX'!$H$459:$H$528,"SALIDA",'VICTOR BANAMEX'!$J$459:$J$528,$B89),0)</f>
        <v>0</v>
      </c>
      <c r="H89" s="62">
        <f>IFERROR(SUMIFS('VICTOR BANORTE'!$N$90:$N$98,'VICTOR BANORTE'!$H$90:$H$98,"SALIDA",'VICTOR BANORTE'!$J$90:$J$98,$B89),0)</f>
        <v>0</v>
      </c>
      <c r="I89" s="62">
        <f>IFERROR(SUMIFS(RODRIGO!$N$2:$N$2,RODRIGO!$H$2:$H$2,"SALIDA",RODRIGO!$J$2:$J$2,$B89),0)</f>
        <v>0</v>
      </c>
      <c r="J89" s="62">
        <f>IFERROR(SUMIFS(MOY!$N$64:$N$76,MOY!$H$64:$H$76,"SALIDA",MOY!$J$64:$J$76,$B89),0)</f>
        <v>0</v>
      </c>
      <c r="K89" s="62">
        <f>IFERROR(SUMIFS('NORMA RUTH'!$N$82:$N$85,'NORMA RUTH'!$H$82:$H$85,"SALIDA",'NORMA RUTH'!$J$82:$J$85,$B89),0)</f>
        <v>0</v>
      </c>
      <c r="L89" s="62">
        <f>IFERROR(SUMIFS(VALERIA!$N$58:$N$71,VALERIA!$H$58:$H$71,"SALIDA",VALERIA!$J$58:$J$71,$B89),0)</f>
        <v>0</v>
      </c>
      <c r="M89" s="62">
        <f>IFERROR(SUMIFS('MANUEL BANAMEX'!$N$106:$N$124,'MANUEL BANAMEX'!$H$106:$H$124,"SALIDA",'MANUEL BANAMEX'!$J$106:$J$124,$B89),0)</f>
        <v>0</v>
      </c>
      <c r="N89" s="62">
        <f>IFERROR(SUMIFS(ROBERTO!$N$2:$N$2,ROBERTO!$H$2:$H$2,"SALIDA",ROBERTO!$J$2:$J$2,$B89),0)</f>
        <v>0</v>
      </c>
      <c r="O89" s="62">
        <f>IFERROR(SUMIFS(JUAN!$N$84:$N$87,JUAN!$H$84:$H$87,"SALIDA",JUAN!$J$84:$J$87,$B89),0)</f>
        <v>0</v>
      </c>
      <c r="P89" s="62">
        <f>IFERROR(SUMIFS('NORMA SANCHEZ'!$N$78:$N$81,'NORMA SANCHEZ'!$H$78:$H$81,"SALIDA",'NORMA SANCHEZ'!$J$78:$J$81,$B89),0)</f>
        <v>0</v>
      </c>
      <c r="Q89" s="62">
        <f>IFERROR(SUMIFS('JOSE CARLOS'!$N$78:$N$81,'JOSE CARLOS'!$H$78:$H$81,"SALIDA",'JOSE CARLOS'!$J$78:$J$81,$B89),0)</f>
        <v>0</v>
      </c>
      <c r="R89" s="62">
        <f>IFERROR(SUMIFS('LUIS ENRIQUE '!$N$66:$N$66,'LUIS ENRIQUE '!$H$66:$H$66,"SALIDA",'LUIS ENRIQUE '!$J$66:$J$66,$B89),0)</f>
        <v>0</v>
      </c>
      <c r="S89" s="62">
        <f>IFERROR(SUMIFS(CESARIA!$N$88:$N$91,CESARIA!$H$88:$H$91,"SALIDA",CESARIA!$J$88:$J$91,$B89),0)</f>
        <v>0</v>
      </c>
      <c r="T89" s="62">
        <f>IFERROR(SUMIFS(ALAN!$N$84:$N$91,ALAN!$H$84:$H$91,"SALIDA",ALAN!$J$84:$J$91,$B89),0)</f>
        <v>0</v>
      </c>
      <c r="U89" s="62">
        <f>IFERROR(SUMIFS(ELVIA!$N$67:$N$73,ELVIA!$H$67:$H$73,"SALIDA",ELVIA!$J$67:$J$73,$B89),0)</f>
        <v>0</v>
      </c>
      <c r="V89" s="146">
        <f>IFERROR(SUMIFS(CAJA!$N$5283:$N$5911,CAJA!$H$5283:$H$5911,"SALIDA",CAJA!$J$5283:$J$5911,$B89),0)</f>
        <v>0</v>
      </c>
      <c r="W89" s="62">
        <f>IFERROR(SUMIFS('CAJA TIGRES'!$N$1434:$N$1637,'CAJA TIGRES'!$H$1434:$H$1637,"SALIDA",'CAJA TIGRES'!$J$1434:$J$1637,$B89),0)</f>
        <v>0</v>
      </c>
      <c r="X89" s="62">
        <f>IFERROR(SUMIFS(RESERVA!$N$14:$N$14,RESERVA!$H$14:$H$14,"SALIDA",RESERVA!$J$14:$J$14,$B89),0)</f>
        <v>0</v>
      </c>
      <c r="Y89" s="96">
        <f>SUM(C89:X89)</f>
        <v>0</v>
      </c>
      <c r="Z89" s="96">
        <f>Y89+'AGO25'!Z89</f>
        <v>510300</v>
      </c>
    </row>
    <row r="90" spans="1:26" x14ac:dyDescent="0.3">
      <c r="B90" s="16" t="s">
        <v>107</v>
      </c>
      <c r="C90" s="76">
        <f>SUM(C86:C89)</f>
        <v>0</v>
      </c>
      <c r="D90" s="76">
        <f t="shared" ref="D90" si="34">SUM(D86:D89)</f>
        <v>222.26</v>
      </c>
      <c r="E90" s="76">
        <f t="shared" ref="E90:Z90" si="35">SUM(E86:E89)</f>
        <v>0</v>
      </c>
      <c r="F90" s="76">
        <f t="shared" si="35"/>
        <v>0</v>
      </c>
      <c r="G90" s="76">
        <f t="shared" si="35"/>
        <v>0</v>
      </c>
      <c r="H90" s="76">
        <f t="shared" si="35"/>
        <v>0</v>
      </c>
      <c r="I90" s="76">
        <f t="shared" si="35"/>
        <v>0</v>
      </c>
      <c r="J90" s="76">
        <f t="shared" si="35"/>
        <v>0</v>
      </c>
      <c r="K90" s="76">
        <f t="shared" si="35"/>
        <v>0</v>
      </c>
      <c r="L90" s="76">
        <f t="shared" si="35"/>
        <v>0</v>
      </c>
      <c r="M90" s="76">
        <f t="shared" si="35"/>
        <v>0</v>
      </c>
      <c r="N90" s="76">
        <f t="shared" si="35"/>
        <v>0</v>
      </c>
      <c r="O90" s="76">
        <f t="shared" si="35"/>
        <v>0</v>
      </c>
      <c r="P90" s="76">
        <f t="shared" si="35"/>
        <v>0</v>
      </c>
      <c r="Q90" s="76">
        <f t="shared" si="35"/>
        <v>0</v>
      </c>
      <c r="R90" s="76">
        <f t="shared" si="35"/>
        <v>0</v>
      </c>
      <c r="S90" s="76">
        <f t="shared" si="35"/>
        <v>0</v>
      </c>
      <c r="T90" s="76">
        <f t="shared" si="35"/>
        <v>0</v>
      </c>
      <c r="U90" s="76">
        <f t="shared" si="35"/>
        <v>0</v>
      </c>
      <c r="V90" s="76">
        <f>SUM(V86:V89)</f>
        <v>48000</v>
      </c>
      <c r="W90" s="76">
        <f t="shared" si="35"/>
        <v>0</v>
      </c>
      <c r="X90" s="76">
        <f t="shared" si="35"/>
        <v>0</v>
      </c>
      <c r="Y90" s="76">
        <f t="shared" si="35"/>
        <v>48222.26</v>
      </c>
      <c r="Z90" s="76">
        <f t="shared" si="35"/>
        <v>28830522.260000002</v>
      </c>
    </row>
    <row r="91" spans="1:26" s="84" customFormat="1" ht="21" customHeight="1" x14ac:dyDescent="0.3">
      <c r="B91" s="17" t="s">
        <v>16</v>
      </c>
      <c r="C91" s="82">
        <f>C82-C90</f>
        <v>0</v>
      </c>
      <c r="D91" s="82">
        <f t="shared" ref="D91" si="36">D82-D90</f>
        <v>350000</v>
      </c>
      <c r="E91" s="82">
        <f t="shared" ref="E91:U91" si="37">E82-E90</f>
        <v>0</v>
      </c>
      <c r="F91" s="82">
        <f t="shared" si="37"/>
        <v>0</v>
      </c>
      <c r="G91" s="82">
        <f t="shared" si="37"/>
        <v>0</v>
      </c>
      <c r="H91" s="82">
        <f t="shared" si="37"/>
        <v>0</v>
      </c>
      <c r="I91" s="82">
        <f t="shared" si="37"/>
        <v>0</v>
      </c>
      <c r="J91" s="82">
        <f t="shared" si="37"/>
        <v>0</v>
      </c>
      <c r="K91" s="82">
        <f t="shared" si="37"/>
        <v>0</v>
      </c>
      <c r="L91" s="82">
        <f t="shared" si="37"/>
        <v>0</v>
      </c>
      <c r="M91" s="82">
        <f t="shared" si="37"/>
        <v>0</v>
      </c>
      <c r="N91" s="82">
        <f t="shared" si="37"/>
        <v>0</v>
      </c>
      <c r="O91" s="82">
        <f t="shared" si="37"/>
        <v>0</v>
      </c>
      <c r="P91" s="82">
        <f t="shared" si="37"/>
        <v>0</v>
      </c>
      <c r="Q91" s="82">
        <f t="shared" si="37"/>
        <v>0</v>
      </c>
      <c r="R91" s="82">
        <f t="shared" si="37"/>
        <v>0</v>
      </c>
      <c r="S91" s="82">
        <f t="shared" si="37"/>
        <v>0</v>
      </c>
      <c r="T91" s="82">
        <f t="shared" si="37"/>
        <v>0</v>
      </c>
      <c r="U91" s="83">
        <f t="shared" si="37"/>
        <v>0</v>
      </c>
      <c r="V91" s="82">
        <f>V82-V90</f>
        <v>-48000</v>
      </c>
      <c r="W91" s="82">
        <f t="shared" ref="W91:Z91" si="38">W82-W90</f>
        <v>700</v>
      </c>
      <c r="X91" s="82">
        <f t="shared" si="38"/>
        <v>0</v>
      </c>
      <c r="Y91" s="83">
        <f t="shared" si="38"/>
        <v>302700</v>
      </c>
      <c r="Z91" s="82">
        <f t="shared" si="38"/>
        <v>24912257.999999996</v>
      </c>
    </row>
    <row r="92" spans="1:26" ht="7.2" customHeight="1" x14ac:dyDescent="0.3">
      <c r="B92" s="18"/>
      <c r="C92" s="40"/>
      <c r="D92" s="33"/>
      <c r="E92" s="33"/>
      <c r="F92" s="33"/>
      <c r="G92" s="33"/>
      <c r="H92" s="33"/>
      <c r="I92" s="33"/>
      <c r="J92" s="33"/>
      <c r="K92" s="33"/>
      <c r="L92" s="33"/>
      <c r="M92" s="33"/>
      <c r="N92" s="33"/>
      <c r="O92" s="33"/>
      <c r="P92" s="33"/>
      <c r="Q92" s="33"/>
      <c r="R92" s="33"/>
      <c r="S92" s="33"/>
      <c r="T92" s="33"/>
      <c r="U92" s="33"/>
      <c r="V92" s="33"/>
      <c r="W92" s="33"/>
      <c r="X92" s="33"/>
      <c r="Y92" s="98"/>
      <c r="Z92" s="98"/>
    </row>
    <row r="93" spans="1:26" x14ac:dyDescent="0.3">
      <c r="B93" s="65" t="s">
        <v>2</v>
      </c>
      <c r="C93" s="40"/>
      <c r="D93" s="33"/>
      <c r="E93" s="33"/>
      <c r="F93" s="33"/>
      <c r="G93" s="33"/>
      <c r="H93" s="33"/>
      <c r="I93" s="33"/>
      <c r="J93" s="33"/>
      <c r="K93" s="33"/>
      <c r="L93" s="33"/>
      <c r="M93" s="33"/>
      <c r="N93" s="33"/>
      <c r="O93" s="33"/>
      <c r="P93" s="33"/>
      <c r="Q93" s="33"/>
      <c r="R93" s="33"/>
      <c r="S93" s="33"/>
      <c r="T93" s="33"/>
      <c r="U93" s="33"/>
      <c r="V93" s="33"/>
      <c r="W93" s="33"/>
      <c r="X93" s="33"/>
      <c r="Y93" s="98"/>
      <c r="Z93" s="98"/>
    </row>
    <row r="94" spans="1:26" x14ac:dyDescent="0.3">
      <c r="A94">
        <v>12</v>
      </c>
      <c r="B94" s="67" t="s">
        <v>81</v>
      </c>
      <c r="C94" s="137"/>
      <c r="D94" s="138"/>
      <c r="E94" s="138"/>
      <c r="F94" s="138"/>
      <c r="G94" s="138"/>
      <c r="H94" s="138"/>
      <c r="I94" s="138"/>
      <c r="J94" s="138"/>
      <c r="K94" s="138"/>
      <c r="L94" s="138"/>
      <c r="M94" s="138"/>
      <c r="N94" s="138"/>
      <c r="O94" s="138"/>
      <c r="P94" s="138"/>
      <c r="Q94" s="138"/>
      <c r="R94" s="138"/>
      <c r="S94" s="138"/>
      <c r="T94" s="138"/>
      <c r="U94" s="138"/>
      <c r="V94" s="138"/>
      <c r="W94" s="138"/>
      <c r="X94" s="138"/>
      <c r="Y94" s="138"/>
      <c r="Z94" s="129"/>
    </row>
    <row r="95" spans="1:26" x14ac:dyDescent="0.3">
      <c r="B95" s="63" t="s">
        <v>167</v>
      </c>
      <c r="C95" s="62">
        <f>IFERROR(SUMIFS('MGZ121'!$M$1195:'MGZ121'!$M$1374,'MGZ121'!$H$1195:$H$1374,"ENTRADA",'MGZ121'!$J$1195:$J$1374,$B95),0)</f>
        <v>0</v>
      </c>
      <c r="D95" s="62">
        <f>IFERROR(SUMIFS('MGZ BBVA'!$M$1146:$M$1351,'MGZ BBVA'!$H$1146:$H$1351,"ENTRADA",'MGZ BBVA'!$J$1146:$J$1351,$B95),0)</f>
        <v>949617.61</v>
      </c>
      <c r="E95" s="62">
        <f>IFERROR(SUMIFS('MGZ DOLARES'!$M$2:$M$2,'MGZ DOLARES'!$F$2:$F$2,"ENTRADA",'MGZ DOLARES'!$J$2:$J$2,$B95),0)</f>
        <v>0</v>
      </c>
      <c r="F95" s="62">
        <f>IFERROR(SUMIFS('MGZ BAJIO'!$M$70:$M$70,'MGZ BAJIO'!$H$70:$H$70,"ENTRADA",'MGZ BAJIO'!$J$70:$J$70,$B95),0)</f>
        <v>0</v>
      </c>
      <c r="G95" s="62">
        <f>IFERROR(SUMIFS('VICTOR BANAMEX'!$M$459:$M$528,'VICTOR BANAMEX'!$H$459:$H$528,"ENTRADA",'VICTOR BANAMEX'!$J$459:$J$528,$B95),0)</f>
        <v>572335.73</v>
      </c>
      <c r="H95" s="62">
        <f>IFERROR(SUMIFS('VICTOR BANORTE'!$M$90:$M$98,'VICTOR BANORTE'!$H$90:$H$98,"ENTRADA",'VICTOR BANORTE'!$J$90:$J$98,$B95),0)</f>
        <v>67000</v>
      </c>
      <c r="I95" s="62">
        <f>IFERROR(SUMIFS(RODRIGO!$M$2:$M$2,RODRIGO!$H$2:$H$2,"ENTRADA",RODRIGO!$J$2:$J$2,$B95),0)</f>
        <v>0</v>
      </c>
      <c r="J95" s="62">
        <f>IFERROR(SUMIFS(MOY!$M$64:$M$76,MOY!$H$64:$H$76,"ENTRADA",MOY!$J$64:$J$76,$B95),0)</f>
        <v>1164500</v>
      </c>
      <c r="K95" s="62">
        <f>IFERROR(SUMIFS('NORMA RUTH'!$M$82:$M$85,'NORMA RUTH'!$H$82:$H$85,"ENTRADA",'NORMA RUTH'!$J$82:$J$85,$B95),0)</f>
        <v>26500</v>
      </c>
      <c r="L95" s="62">
        <f>IFERROR(SUMIFS(VALERIA!$M$58:$M$71,VALERIA!$H$58:$H$71,"ENTRADA",VALERIA!$J$58:$J$71,$B95),0)</f>
        <v>906500</v>
      </c>
      <c r="M95" s="62">
        <f>IFERROR(SUMIFS('MANUEL BANAMEX'!$M$106:$M$124,'MANUEL BANAMEX'!$H$106:$H$124,"ENTRADA",'MANUEL BANAMEX'!$J$106:$J$124,$B95),0)</f>
        <v>761733</v>
      </c>
      <c r="N95" s="62">
        <f>IFERROR(SUMIFS(ROBERTO!$M$2:$M$2,ROBERTO!$H$2:$H$2,"ENTRADA",ROBERTO!$J$2:$J$2,$B95),0)</f>
        <v>0</v>
      </c>
      <c r="O95" s="62">
        <f>IFERROR(SUMIFS(JUAN!$M$84:$M$87,JUAN!$H$84:$H$87,"ENTRADA",JUAN!$J$84:$J$87,$B95),0)</f>
        <v>4500</v>
      </c>
      <c r="P95" s="62">
        <f>IFERROR(SUMIFS('NORMA SANCHEZ'!$M$78:$M$81,'NORMA SANCHEZ'!$H$78:$H$81,"ENTRADA",'NORMA SANCHEZ'!$J$78:$J$81,$B95),0)</f>
        <v>0</v>
      </c>
      <c r="Q95" s="62">
        <f>IFERROR(SUMIFS('JOSE CARLOS'!$M$78:$M$81,'JOSE CARLOS'!$H$78:$H$81,"ENTRADA",'JOSE CARLOS'!$J$78:$J$81,$B95),0)</f>
        <v>420000</v>
      </c>
      <c r="R95" s="62">
        <f>IFERROR(SUMIFS('LUIS ENRIQUE '!$M$66:$M$66,'LUIS ENRIQUE '!$H$66:$H$66,"ENTRADA",'LUIS ENRIQUE '!$J$66:$J$66,$B95),0)</f>
        <v>0</v>
      </c>
      <c r="S95" s="62">
        <f>IFERROR(SUMIFS(CESARIA!$M$88:$M$91,CESARIA!$H$88:$H$91,"ENTRADA",CESARIA!$J$88:$J$91,$B95),0)</f>
        <v>4500</v>
      </c>
      <c r="T95" s="62">
        <f>IFERROR(SUMIFS(ALAN!$M$84:$M$91,ALAN!$H$84:$H$91,"ENTRADA",ALAN!$J$84:$J$91,$B95),0)</f>
        <v>450000</v>
      </c>
      <c r="U95" s="62">
        <f>IFERROR(SUMIFS(ELVIA!$M$67:$M$73,ELVIA!$H$67:$H$73,"ENTRADA",ELVIA!$J$67:$J$73,$B95),0)</f>
        <v>302500</v>
      </c>
      <c r="V95" s="146">
        <f>IFERROR(SUMIFS(CAJA!$M$5283:$M$5911,CAJA!$H$5283:$H$5911,"ENTRADA",CAJA!$J$5283:$J$5911,$B95),0)</f>
        <v>388933.86</v>
      </c>
      <c r="W95" s="62">
        <f>IFERROR(SUMIFS('CAJA TIGRES'!$M$1434:$M$1637,'CAJA TIGRES'!$H$1434:$H$1637,"ENTRADA",'CAJA TIGRES'!$J$1434:$J$1637,$B95),0)</f>
        <v>0</v>
      </c>
      <c r="X95" s="62">
        <f>IFERROR(SUMIFS(RESERVA!$M$14:$M$14,RESERVA!$H$14:$H$14,"ENTRADA",RESERVA!$J$14:$J$14,$B95),0)</f>
        <v>0</v>
      </c>
      <c r="Y95" s="96">
        <f t="shared" ref="Y95:Y118" si="39">SUM(C95:X95)</f>
        <v>6018620.2000000002</v>
      </c>
      <c r="Z95" s="96">
        <f>Y95+'AGO25'!Z95</f>
        <v>48693910.289999999</v>
      </c>
    </row>
    <row r="96" spans="1:26" x14ac:dyDescent="0.3">
      <c r="B96" s="63" t="s">
        <v>168</v>
      </c>
      <c r="C96" s="62">
        <f>IFERROR(SUMIFS('MGZ121'!$M$1195:'MGZ121'!$M$1374,'MGZ121'!$H$1195:$H$1374,"ENTRADA",'MGZ121'!$J$1195:$J$1374,$B96),0)</f>
        <v>1338300</v>
      </c>
      <c r="D96" s="62">
        <f>IFERROR(SUMIFS('MGZ BBVA'!$M$1146:$M$1351,'MGZ BBVA'!$H$1146:$H$1351,"ENTRADA",'MGZ BBVA'!$J$1146:$J$1351,$B96),0)</f>
        <v>0</v>
      </c>
      <c r="E96" s="62">
        <f>IFERROR(SUMIFS('MGZ DOLARES'!$M$2:$M$2,'MGZ DOLARES'!$F$2:$F$2,"ENTRADA",'MGZ DOLARES'!$J$2:$J$2,$B96),0)</f>
        <v>0</v>
      </c>
      <c r="F96" s="62">
        <f>IFERROR(SUMIFS('MGZ BAJIO'!$M$70:$M$70,'MGZ BAJIO'!$H$70:$H$70,"ENTRADA",'MGZ BAJIO'!$J$70:$J$70,$B96),0)</f>
        <v>0</v>
      </c>
      <c r="G96" s="62">
        <f>IFERROR(SUMIFS('VICTOR BANAMEX'!$M$459:$M$528,'VICTOR BANAMEX'!$H$459:$H$528,"ENTRADA",'VICTOR BANAMEX'!$J$459:$J$528,$B96),0)</f>
        <v>398086.7</v>
      </c>
      <c r="H96" s="62">
        <f>IFERROR(SUMIFS('VICTOR BANORTE'!$M$90:$M$98,'VICTOR BANORTE'!$H$90:$H$98,"ENTRADA",'VICTOR BANORTE'!$J$90:$J$98,$B96),0)</f>
        <v>0</v>
      </c>
      <c r="I96" s="62">
        <f>IFERROR(SUMIFS(RODRIGO!$M$2:$M$2,RODRIGO!$H$2:$H$2,"ENTRADA",RODRIGO!$J$2:$J$2,$B96),0)</f>
        <v>0</v>
      </c>
      <c r="J96" s="62">
        <f>IFERROR(SUMIFS(MOY!$M$64:$M$76,MOY!$H$64:$H$76,"ENTRADA",MOY!$J$64:$J$76,$B96),0)</f>
        <v>0</v>
      </c>
      <c r="K96" s="62">
        <f>IFERROR(SUMIFS('NORMA RUTH'!$M$82:$M$85,'NORMA RUTH'!$H$82:$H$85,"ENTRADA",'NORMA RUTH'!$J$82:$J$85,$B96),0)</f>
        <v>0</v>
      </c>
      <c r="L96" s="62">
        <f>IFERROR(SUMIFS(VALERIA!$M$58:$M$71,VALERIA!$H$58:$H$71,"ENTRADA",VALERIA!$J$58:$J$71,$B96),0)</f>
        <v>0</v>
      </c>
      <c r="M96" s="62">
        <f>IFERROR(SUMIFS('MANUEL BANAMEX'!$M$106:$M$124,'MANUEL BANAMEX'!$H$106:$H$124,"ENTRADA",'MANUEL BANAMEX'!$J$106:$J$124,$B96),0)</f>
        <v>0</v>
      </c>
      <c r="N96" s="62">
        <f>IFERROR(SUMIFS(ROBERTO!$M$2:$M$2,ROBERTO!$H$2:$H$2,"ENTRADA",ROBERTO!$J$2:$J$2,$B96),0)</f>
        <v>0</v>
      </c>
      <c r="O96" s="62">
        <f>IFERROR(SUMIFS(JUAN!$M$84:$M$87,JUAN!$H$84:$H$87,"ENTRADA",JUAN!$J$84:$J$87,$B96),0)</f>
        <v>0</v>
      </c>
      <c r="P96" s="62">
        <f>IFERROR(SUMIFS('NORMA SANCHEZ'!$M$78:$M$81,'NORMA SANCHEZ'!$H$78:$H$81,"ENTRADA",'NORMA SANCHEZ'!$J$78:$J$81,$B96),0)</f>
        <v>0</v>
      </c>
      <c r="Q96" s="62">
        <f>IFERROR(SUMIFS('JOSE CARLOS'!$M$78:$M$81,'JOSE CARLOS'!$H$78:$H$81,"ENTRADA",'JOSE CARLOS'!$J$78:$J$81,$B96),0)</f>
        <v>0</v>
      </c>
      <c r="R96" s="62">
        <f>IFERROR(SUMIFS('LUIS ENRIQUE '!$M$66:$M$66,'LUIS ENRIQUE '!$H$66:$H$66,"ENTRADA",'LUIS ENRIQUE '!$J$66:$J$66,$B96),0)</f>
        <v>0</v>
      </c>
      <c r="S96" s="62">
        <f>IFERROR(SUMIFS(CESARIA!$M$88:$M$91,CESARIA!$H$88:$H$91,"ENTRADA",CESARIA!$J$88:$J$91,$B96),0)</f>
        <v>0</v>
      </c>
      <c r="T96" s="62">
        <f>IFERROR(SUMIFS(ALAN!$M$84:$M$91,ALAN!$H$84:$H$91,"ENTRADA",ALAN!$J$84:$J$91,$B96),0)</f>
        <v>0</v>
      </c>
      <c r="U96" s="62">
        <f>IFERROR(SUMIFS(ELVIA!$M$67:$M$73,ELVIA!$H$67:$H$73,"ENTRADA",ELVIA!$J$67:$J$73,$B96),0)</f>
        <v>0</v>
      </c>
      <c r="V96" s="146">
        <f>IFERROR(SUMIFS(CAJA!$M$5283:$M$5911,CAJA!$H$5283:$H$5911,"ENTRADA",CAJA!$J$5283:$J$5911,$B96),0)</f>
        <v>29129.49</v>
      </c>
      <c r="W96" s="62">
        <f>IFERROR(SUMIFS('CAJA TIGRES'!$M$1434:$M$1637,'CAJA TIGRES'!$H$1434:$H$1637,"ENTRADA",'CAJA TIGRES'!$J$1434:$J$1637,$B96),0)</f>
        <v>0</v>
      </c>
      <c r="X96" s="62">
        <f>IFERROR(SUMIFS(RESERVA!$M$14:$M$14,RESERVA!$H$14:$H$14,"ENTRADA",RESERVA!$J$14:$J$14,$B96),0)</f>
        <v>0</v>
      </c>
      <c r="Y96" s="96">
        <f t="shared" si="39"/>
        <v>1765516.19</v>
      </c>
      <c r="Z96" s="96">
        <f>Y96+'AGO25'!Z96</f>
        <v>25248740.460000001</v>
      </c>
    </row>
    <row r="97" spans="2:26" x14ac:dyDescent="0.3">
      <c r="B97" s="63" t="s">
        <v>169</v>
      </c>
      <c r="C97" s="62">
        <f>IFERROR(SUMIFS('MGZ121'!$M$1195:'MGZ121'!$M$1374,'MGZ121'!$H$1195:$H$1374,"ENTRADA",'MGZ121'!$J$1195:$J$1374,$B97),0)</f>
        <v>0</v>
      </c>
      <c r="D97" s="62">
        <f>IFERROR(SUMIFS('MGZ BBVA'!$M$1146:$M$1351,'MGZ BBVA'!$H$1146:$H$1351,"ENTRADA",'MGZ BBVA'!$J$1146:$J$1351,$B97),0)</f>
        <v>0</v>
      </c>
      <c r="E97" s="62">
        <f>IFERROR(SUMIFS('MGZ DOLARES'!$M$2:$M$2,'MGZ DOLARES'!$F$2:$F$2,"ENTRADA",'MGZ DOLARES'!$J$2:$J$2,$B97),0)</f>
        <v>0</v>
      </c>
      <c r="F97" s="62">
        <f>IFERROR(SUMIFS('MGZ BAJIO'!$M$70:$M$70,'MGZ BAJIO'!$H$70:$H$70,"ENTRADA",'MGZ BAJIO'!$J$70:$J$70,$B97),0)</f>
        <v>0</v>
      </c>
      <c r="G97" s="62">
        <f>IFERROR(SUMIFS('VICTOR BANAMEX'!$M$459:$M$528,'VICTOR BANAMEX'!$H$459:$H$528,"ENTRADA",'VICTOR BANAMEX'!$J$459:$J$528,$B97),0)</f>
        <v>0</v>
      </c>
      <c r="H97" s="62">
        <f>IFERROR(SUMIFS('VICTOR BANORTE'!$M$90:$M$98,'VICTOR BANORTE'!$H$90:$H$98,"ENTRADA",'VICTOR BANORTE'!$J$90:$J$98,$B97),0)</f>
        <v>0</v>
      </c>
      <c r="I97" s="62">
        <f>IFERROR(SUMIFS(RODRIGO!$M$2:$M$2,RODRIGO!$H$2:$H$2,"ENTRADA",RODRIGO!$J$2:$J$2,$B97),0)</f>
        <v>0</v>
      </c>
      <c r="J97" s="62">
        <f>IFERROR(SUMIFS(MOY!$M$64:$M$76,MOY!$H$64:$H$76,"ENTRADA",MOY!$J$64:$J$76,$B97),0)</f>
        <v>0</v>
      </c>
      <c r="K97" s="62">
        <f>IFERROR(SUMIFS('NORMA RUTH'!$M$82:$M$85,'NORMA RUTH'!$H$82:$H$85,"ENTRADA",'NORMA RUTH'!$J$82:$J$85,$B97),0)</f>
        <v>0</v>
      </c>
      <c r="L97" s="62">
        <f>IFERROR(SUMIFS(VALERIA!$M$58:$M$71,VALERIA!$H$58:$H$71,"ENTRADA",VALERIA!$J$58:$J$71,$B97),0)</f>
        <v>0</v>
      </c>
      <c r="M97" s="62">
        <f>IFERROR(SUMIFS('MANUEL BANAMEX'!$M$106:$M$124,'MANUEL BANAMEX'!$H$106:$H$124,"ENTRADA",'MANUEL BANAMEX'!$J$106:$J$124,$B97),0)</f>
        <v>0</v>
      </c>
      <c r="N97" s="62">
        <f>IFERROR(SUMIFS(ROBERTO!$M$2:$M$2,ROBERTO!$H$2:$H$2,"ENTRADA",ROBERTO!$J$2:$J$2,$B97),0)</f>
        <v>0</v>
      </c>
      <c r="O97" s="62">
        <f>IFERROR(SUMIFS(JUAN!$M$84:$M$87,JUAN!$H$84:$H$87,"ENTRADA",JUAN!$J$84:$J$87,$B97),0)</f>
        <v>0</v>
      </c>
      <c r="P97" s="62">
        <f>IFERROR(SUMIFS('NORMA SANCHEZ'!$M$78:$M$81,'NORMA SANCHEZ'!$H$78:$H$81,"ENTRADA",'NORMA SANCHEZ'!$J$78:$J$81,$B97),0)</f>
        <v>0</v>
      </c>
      <c r="Q97" s="62">
        <f>IFERROR(SUMIFS('JOSE CARLOS'!$M$78:$M$81,'JOSE CARLOS'!$H$78:$H$81,"ENTRADA",'JOSE CARLOS'!$J$78:$J$81,$B97),0)</f>
        <v>0</v>
      </c>
      <c r="R97" s="62">
        <f>IFERROR(SUMIFS('LUIS ENRIQUE '!$M$66:$M$66,'LUIS ENRIQUE '!$H$66:$H$66,"ENTRADA",'LUIS ENRIQUE '!$J$66:$J$66,$B97),0)</f>
        <v>0</v>
      </c>
      <c r="S97" s="62">
        <f>IFERROR(SUMIFS(CESARIA!$M$88:$M$91,CESARIA!$H$88:$H$91,"ENTRADA",CESARIA!$J$88:$J$91,$B97),0)</f>
        <v>0</v>
      </c>
      <c r="T97" s="62">
        <f>IFERROR(SUMIFS(ALAN!$M$84:$M$91,ALAN!$H$84:$H$91,"ENTRADA",ALAN!$J$84:$J$91,$B97),0)</f>
        <v>0</v>
      </c>
      <c r="U97" s="62">
        <f>IFERROR(SUMIFS(ELVIA!$M$67:$M$73,ELVIA!$H$67:$H$73,"ENTRADA",ELVIA!$J$67:$J$73,$B97),0)</f>
        <v>0</v>
      </c>
      <c r="V97" s="146">
        <f>IFERROR(SUMIFS(CAJA!$M$5283:$M$5911,CAJA!$H$5283:$H$5911,"ENTRADA",CAJA!$J$5283:$J$5911,$B97),0)</f>
        <v>0</v>
      </c>
      <c r="W97" s="62">
        <f>IFERROR(SUMIFS('CAJA TIGRES'!$M$1434:$M$1637,'CAJA TIGRES'!$H$1434:$H$1637,"ENTRADA",'CAJA TIGRES'!$J$1434:$J$1637,$B97),0)</f>
        <v>0</v>
      </c>
      <c r="X97" s="62">
        <f>IFERROR(SUMIFS(RESERVA!$M$14:$M$14,RESERVA!$H$14:$H$14,"ENTRADA",RESERVA!$J$14:$J$14,$B97),0)</f>
        <v>0</v>
      </c>
      <c r="Y97" s="96">
        <f t="shared" si="39"/>
        <v>0</v>
      </c>
      <c r="Z97" s="96">
        <f>Y97+'AGO25'!Z97</f>
        <v>0</v>
      </c>
    </row>
    <row r="98" spans="2:26" x14ac:dyDescent="0.3">
      <c r="B98" s="63" t="s">
        <v>170</v>
      </c>
      <c r="C98" s="62">
        <f>IFERROR(SUMIFS('MGZ121'!$M$1195:'MGZ121'!$M$1374,'MGZ121'!$H$1195:$H$1374,"ENTRADA",'MGZ121'!$J$1195:$J$1374,$B98),0)</f>
        <v>0</v>
      </c>
      <c r="D98" s="62">
        <f>IFERROR(SUMIFS('MGZ BBVA'!$M$1146:$M$1351,'MGZ BBVA'!$H$1146:$H$1351,"ENTRADA",'MGZ BBVA'!$J$1146:$J$1351,$B98),0)</f>
        <v>0</v>
      </c>
      <c r="E98" s="62">
        <f>IFERROR(SUMIFS('MGZ DOLARES'!$M$2:$M$2,'MGZ DOLARES'!$F$2:$F$2,"ENTRADA",'MGZ DOLARES'!$J$2:$J$2,$B98),0)</f>
        <v>0</v>
      </c>
      <c r="F98" s="62">
        <f>IFERROR(SUMIFS('MGZ BAJIO'!$M$70:$M$70,'MGZ BAJIO'!$H$70:$H$70,"ENTRADA",'MGZ BAJIO'!$J$70:$J$70,$B98),0)</f>
        <v>0</v>
      </c>
      <c r="G98" s="62">
        <f>IFERROR(SUMIFS('VICTOR BANAMEX'!$M$459:$M$528,'VICTOR BANAMEX'!$H$459:$H$528,"ENTRADA",'VICTOR BANAMEX'!$J$459:$J$528,$B98),0)</f>
        <v>0</v>
      </c>
      <c r="H98" s="62">
        <f>IFERROR(SUMIFS('VICTOR BANORTE'!$M$90:$M$98,'VICTOR BANORTE'!$H$90:$H$98,"ENTRADA",'VICTOR BANORTE'!$J$90:$J$98,$B98),0)</f>
        <v>0</v>
      </c>
      <c r="I98" s="62">
        <f>IFERROR(SUMIFS(RODRIGO!$M$2:$M$2,RODRIGO!$H$2:$H$2,"ENTRADA",RODRIGO!$J$2:$J$2,$B98),0)</f>
        <v>0</v>
      </c>
      <c r="J98" s="62">
        <f>IFERROR(SUMIFS(MOY!$M$64:$M$76,MOY!$H$64:$H$76,"ENTRADA",MOY!$J$64:$J$76,$B98),0)</f>
        <v>0</v>
      </c>
      <c r="K98" s="62">
        <f>IFERROR(SUMIFS('NORMA RUTH'!$M$82:$M$85,'NORMA RUTH'!$H$82:$H$85,"ENTRADA",'NORMA RUTH'!$J$82:$J$85,$B98),0)</f>
        <v>0</v>
      </c>
      <c r="L98" s="62">
        <f>IFERROR(SUMIFS(VALERIA!$M$58:$M$71,VALERIA!$H$58:$H$71,"ENTRADA",VALERIA!$J$58:$J$71,$B98),0)</f>
        <v>0</v>
      </c>
      <c r="M98" s="62">
        <f>IFERROR(SUMIFS('MANUEL BANAMEX'!$M$106:$M$124,'MANUEL BANAMEX'!$H$106:$H$124,"ENTRADA",'MANUEL BANAMEX'!$J$106:$J$124,$B98),0)</f>
        <v>0</v>
      </c>
      <c r="N98" s="62">
        <f>IFERROR(SUMIFS(ROBERTO!$M$2:$M$2,ROBERTO!$H$2:$H$2,"ENTRADA",ROBERTO!$J$2:$J$2,$B98),0)</f>
        <v>0</v>
      </c>
      <c r="O98" s="62">
        <f>IFERROR(SUMIFS(JUAN!$M$84:$M$87,JUAN!$H$84:$H$87,"ENTRADA",JUAN!$J$84:$J$87,$B98),0)</f>
        <v>0</v>
      </c>
      <c r="P98" s="62">
        <f>IFERROR(SUMIFS('NORMA SANCHEZ'!$M$78:$M$81,'NORMA SANCHEZ'!$H$78:$H$81,"ENTRADA",'NORMA SANCHEZ'!$J$78:$J$81,$B98),0)</f>
        <v>0</v>
      </c>
      <c r="Q98" s="62">
        <f>IFERROR(SUMIFS('JOSE CARLOS'!$M$78:$M$81,'JOSE CARLOS'!$H$78:$H$81,"ENTRADA",'JOSE CARLOS'!$J$78:$J$81,$B98),0)</f>
        <v>0</v>
      </c>
      <c r="R98" s="62">
        <f>IFERROR(SUMIFS('LUIS ENRIQUE '!$M$66:$M$66,'LUIS ENRIQUE '!$H$66:$H$66,"ENTRADA",'LUIS ENRIQUE '!$J$66:$J$66,$B98),0)</f>
        <v>0</v>
      </c>
      <c r="S98" s="62">
        <f>IFERROR(SUMIFS(CESARIA!$M$88:$M$91,CESARIA!$H$88:$H$91,"ENTRADA",CESARIA!$J$88:$J$91,$B98),0)</f>
        <v>0</v>
      </c>
      <c r="T98" s="62">
        <f>IFERROR(SUMIFS(ALAN!$M$84:$M$91,ALAN!$H$84:$H$91,"ENTRADA",ALAN!$J$84:$J$91,$B98),0)</f>
        <v>0</v>
      </c>
      <c r="U98" s="62">
        <f>IFERROR(SUMIFS(ELVIA!$M$67:$M$73,ELVIA!$H$67:$H$73,"ENTRADA",ELVIA!$J$67:$J$73,$B98),0)</f>
        <v>0</v>
      </c>
      <c r="V98" s="146">
        <f>IFERROR(SUMIFS(CAJA!$M$5283:$M$5911,CAJA!$H$5283:$H$5911,"ENTRADA",CAJA!$J$5283:$J$5911,$B98),0)</f>
        <v>0</v>
      </c>
      <c r="W98" s="62">
        <f>IFERROR(SUMIFS('CAJA TIGRES'!$M$1434:$M$1637,'CAJA TIGRES'!$H$1434:$H$1637,"ENTRADA",'CAJA TIGRES'!$J$1434:$J$1637,$B98),0)</f>
        <v>0</v>
      </c>
      <c r="X98" s="62">
        <f>IFERROR(SUMIFS(RESERVA!$M$14:$M$14,RESERVA!$H$14:$H$14,"ENTRADA",RESERVA!$J$14:$J$14,$B98),0)</f>
        <v>0</v>
      </c>
      <c r="Y98" s="96">
        <f t="shared" si="39"/>
        <v>0</v>
      </c>
      <c r="Z98" s="96">
        <f>Y98+'AGO25'!Z98</f>
        <v>629800</v>
      </c>
    </row>
    <row r="99" spans="2:26" x14ac:dyDescent="0.3">
      <c r="B99" s="63" t="s">
        <v>171</v>
      </c>
      <c r="C99" s="62">
        <f>IFERROR(SUMIFS('MGZ121'!$M$1195:'MGZ121'!$M$1374,'MGZ121'!$H$1195:$H$1374,"ENTRADA",'MGZ121'!$J$1195:$J$1374,$B99),0)</f>
        <v>378000</v>
      </c>
      <c r="D99" s="62">
        <f>IFERROR(SUMIFS('MGZ BBVA'!$M$1146:$M$1351,'MGZ BBVA'!$H$1146:$H$1351,"ENTRADA",'MGZ BBVA'!$J$1146:$J$1351,$B99),0)</f>
        <v>7400</v>
      </c>
      <c r="E99" s="62">
        <f>IFERROR(SUMIFS('MGZ DOLARES'!$M$2:$M$2,'MGZ DOLARES'!$F$2:$F$2,"ENTRADA",'MGZ DOLARES'!$J$2:$J$2,$B99),0)</f>
        <v>0</v>
      </c>
      <c r="F99" s="62">
        <f>IFERROR(SUMIFS('MGZ BAJIO'!$M$70:$M$70,'MGZ BAJIO'!$H$70:$H$70,"ENTRADA",'MGZ BAJIO'!$J$70:$J$70,$B99),0)</f>
        <v>0</v>
      </c>
      <c r="G99" s="62">
        <f>IFERROR(SUMIFS('VICTOR BANAMEX'!$M$459:$M$528,'VICTOR BANAMEX'!$H$459:$H$528,"ENTRADA",'VICTOR BANAMEX'!$J$459:$J$528,$B99),0)</f>
        <v>0</v>
      </c>
      <c r="H99" s="62">
        <f>IFERROR(SUMIFS('VICTOR BANORTE'!$M$90:$M$98,'VICTOR BANORTE'!$H$90:$H$98,"ENTRADA",'VICTOR BANORTE'!$J$90:$J$98,$B99),0)</f>
        <v>0</v>
      </c>
      <c r="I99" s="62">
        <f>IFERROR(SUMIFS(RODRIGO!$M$2:$M$2,RODRIGO!$H$2:$H$2,"ENTRADA",RODRIGO!$J$2:$J$2,$B99),0)</f>
        <v>0</v>
      </c>
      <c r="J99" s="62">
        <f>IFERROR(SUMIFS(MOY!$M$64:$M$76,MOY!$H$64:$H$76,"ENTRADA",MOY!$J$64:$J$76,$B99),0)</f>
        <v>0</v>
      </c>
      <c r="K99" s="62">
        <f>IFERROR(SUMIFS('NORMA RUTH'!$M$82:$M$85,'NORMA RUTH'!$H$82:$H$85,"ENTRADA",'NORMA RUTH'!$J$82:$J$85,$B99),0)</f>
        <v>0</v>
      </c>
      <c r="L99" s="62">
        <f>IFERROR(SUMIFS(VALERIA!$M$58:$M$71,VALERIA!$H$58:$H$71,"ENTRADA",VALERIA!$J$58:$J$71,$B99),0)</f>
        <v>0</v>
      </c>
      <c r="M99" s="62">
        <f>IFERROR(SUMIFS('MANUEL BANAMEX'!$M$106:$M$124,'MANUEL BANAMEX'!$H$106:$H$124,"ENTRADA",'MANUEL BANAMEX'!$J$106:$J$124,$B99),0)</f>
        <v>0</v>
      </c>
      <c r="N99" s="62">
        <f>IFERROR(SUMIFS(ROBERTO!$M$2:$M$2,ROBERTO!$H$2:$H$2,"ENTRADA",ROBERTO!$J$2:$J$2,$B99),0)</f>
        <v>0</v>
      </c>
      <c r="O99" s="62">
        <f>IFERROR(SUMIFS(JUAN!$M$84:$M$87,JUAN!$H$84:$H$87,"ENTRADA",JUAN!$J$84:$J$87,$B99),0)</f>
        <v>0</v>
      </c>
      <c r="P99" s="62">
        <f>IFERROR(SUMIFS('NORMA SANCHEZ'!$M$78:$M$81,'NORMA SANCHEZ'!$H$78:$H$81,"ENTRADA",'NORMA SANCHEZ'!$J$78:$J$81,$B99),0)</f>
        <v>0</v>
      </c>
      <c r="Q99" s="62">
        <f>IFERROR(SUMIFS('JOSE CARLOS'!$M$78:$M$81,'JOSE CARLOS'!$H$78:$H$81,"ENTRADA",'JOSE CARLOS'!$J$78:$J$81,$B99),0)</f>
        <v>0</v>
      </c>
      <c r="R99" s="62">
        <f>IFERROR(SUMIFS('LUIS ENRIQUE '!$M$66:$M$66,'LUIS ENRIQUE '!$H$66:$H$66,"ENTRADA",'LUIS ENRIQUE '!$J$66:$J$66,$B99),0)</f>
        <v>0</v>
      </c>
      <c r="S99" s="62">
        <f>IFERROR(SUMIFS(CESARIA!$M$88:$M$91,CESARIA!$H$88:$H$91,"ENTRADA",CESARIA!$J$88:$J$91,$B99),0)</f>
        <v>0</v>
      </c>
      <c r="T99" s="62">
        <f>IFERROR(SUMIFS(ALAN!$M$84:$M$91,ALAN!$H$84:$H$91,"ENTRADA",ALAN!$J$84:$J$91,$B99),0)</f>
        <v>0</v>
      </c>
      <c r="U99" s="62">
        <f>IFERROR(SUMIFS(ELVIA!$M$67:$M$73,ELVIA!$H$67:$H$73,"ENTRADA",ELVIA!$J$67:$J$73,$B99),0)</f>
        <v>0</v>
      </c>
      <c r="V99" s="146">
        <f>IFERROR(SUMIFS(CAJA!$M$5283:$M$5911,CAJA!$H$5283:$H$5911,"ENTRADA",CAJA!$J$5283:$J$5911,$B99),0)</f>
        <v>0</v>
      </c>
      <c r="W99" s="62">
        <f>IFERROR(SUMIFS('CAJA TIGRES'!$M$1434:$M$1637,'CAJA TIGRES'!$H$1434:$H$1637,"ENTRADA",'CAJA TIGRES'!$J$1434:$J$1637,$B99),0)</f>
        <v>0</v>
      </c>
      <c r="X99" s="62">
        <f>IFERROR(SUMIFS(RESERVA!$M$14:$M$14,RESERVA!$H$14:$H$14,"ENTRADA",RESERVA!$J$14:$J$14,$B99),0)</f>
        <v>0</v>
      </c>
      <c r="Y99" s="96">
        <f t="shared" si="39"/>
        <v>385400</v>
      </c>
      <c r="Z99" s="96">
        <f>Y99+'AGO25'!Z99</f>
        <v>2063104.74</v>
      </c>
    </row>
    <row r="100" spans="2:26" x14ac:dyDescent="0.3">
      <c r="B100" s="63" t="s">
        <v>172</v>
      </c>
      <c r="C100" s="62">
        <f>IFERROR(SUMIFS('MGZ121'!$M$1195:'MGZ121'!$M$1374,'MGZ121'!$H$1195:$H$1374,"ENTRADA",'MGZ121'!$J$1195:$J$1374,$B100),0)</f>
        <v>0</v>
      </c>
      <c r="D100" s="62">
        <f>IFERROR(SUMIFS('MGZ BBVA'!$M$1146:$M$1351,'MGZ BBVA'!$H$1146:$H$1351,"ENTRADA",'MGZ BBVA'!$J$1146:$J$1351,$B100),0)</f>
        <v>0</v>
      </c>
      <c r="E100" s="62">
        <f>IFERROR(SUMIFS('MGZ DOLARES'!$M$2:$M$2,'MGZ DOLARES'!$F$2:$F$2,"ENTRADA",'MGZ DOLARES'!$J$2:$J$2,$B100),0)</f>
        <v>0</v>
      </c>
      <c r="F100" s="62">
        <f>IFERROR(SUMIFS('MGZ BAJIO'!$M$70:$M$70,'MGZ BAJIO'!$H$70:$H$70,"ENTRADA",'MGZ BAJIO'!$J$70:$J$70,$B100),0)</f>
        <v>0</v>
      </c>
      <c r="G100" s="62">
        <f>IFERROR(SUMIFS('VICTOR BANAMEX'!$M$459:$M$528,'VICTOR BANAMEX'!$H$459:$H$528,"ENTRADA",'VICTOR BANAMEX'!$J$459:$J$528,$B100),0)</f>
        <v>4400</v>
      </c>
      <c r="H100" s="62">
        <f>IFERROR(SUMIFS('VICTOR BANORTE'!$M$90:$M$98,'VICTOR BANORTE'!$H$90:$H$98,"ENTRADA",'VICTOR BANORTE'!$J$90:$J$98,$B100),0)</f>
        <v>0</v>
      </c>
      <c r="I100" s="62">
        <f>IFERROR(SUMIFS(RODRIGO!$M$2:$M$2,RODRIGO!$H$2:$H$2,"ENTRADA",RODRIGO!$J$2:$J$2,$B100),0)</f>
        <v>0</v>
      </c>
      <c r="J100" s="62">
        <f>IFERROR(SUMIFS(MOY!$M$64:$M$76,MOY!$H$64:$H$76,"ENTRADA",MOY!$J$64:$J$76,$B100),0)</f>
        <v>0</v>
      </c>
      <c r="K100" s="62">
        <f>IFERROR(SUMIFS('NORMA RUTH'!$M$82:$M$85,'NORMA RUTH'!$H$82:$H$85,"ENTRADA",'NORMA RUTH'!$J$82:$J$85,$B100),0)</f>
        <v>0</v>
      </c>
      <c r="L100" s="62">
        <f>IFERROR(SUMIFS(VALERIA!$M$58:$M$71,VALERIA!$H$58:$H$71,"ENTRADA",VALERIA!$J$58:$J$71,$B100),0)</f>
        <v>0</v>
      </c>
      <c r="M100" s="62">
        <f>IFERROR(SUMIFS('MANUEL BANAMEX'!$M$106:$M$124,'MANUEL BANAMEX'!$H$106:$H$124,"ENTRADA",'MANUEL BANAMEX'!$J$106:$J$124,$B100),0)</f>
        <v>0</v>
      </c>
      <c r="N100" s="62">
        <f>IFERROR(SUMIFS(ROBERTO!$M$2:$M$2,ROBERTO!$H$2:$H$2,"ENTRADA",ROBERTO!$J$2:$J$2,$B100),0)</f>
        <v>0</v>
      </c>
      <c r="O100" s="62">
        <f>IFERROR(SUMIFS(JUAN!$M$84:$M$87,JUAN!$H$84:$H$87,"ENTRADA",JUAN!$J$84:$J$87,$B100),0)</f>
        <v>0</v>
      </c>
      <c r="P100" s="62">
        <f>IFERROR(SUMIFS('NORMA SANCHEZ'!$M$78:$M$81,'NORMA SANCHEZ'!$H$78:$H$81,"ENTRADA",'NORMA SANCHEZ'!$J$78:$J$81,$B100),0)</f>
        <v>0</v>
      </c>
      <c r="Q100" s="62">
        <f>IFERROR(SUMIFS('JOSE CARLOS'!$M$78:$M$81,'JOSE CARLOS'!$H$78:$H$81,"ENTRADA",'JOSE CARLOS'!$J$78:$J$81,$B100),0)</f>
        <v>0</v>
      </c>
      <c r="R100" s="62">
        <f>IFERROR(SUMIFS('LUIS ENRIQUE '!$M$66:$M$66,'LUIS ENRIQUE '!$H$66:$H$66,"ENTRADA",'LUIS ENRIQUE '!$J$66:$J$66,$B100),0)</f>
        <v>0</v>
      </c>
      <c r="S100" s="62">
        <f>IFERROR(SUMIFS(CESARIA!$M$88:$M$91,CESARIA!$H$88:$H$91,"ENTRADA",CESARIA!$J$88:$J$91,$B100),0)</f>
        <v>0</v>
      </c>
      <c r="T100" s="62">
        <f>IFERROR(SUMIFS(ALAN!$M$84:$M$91,ALAN!$H$84:$H$91,"ENTRADA",ALAN!$J$84:$J$91,$B100),0)</f>
        <v>0</v>
      </c>
      <c r="U100" s="62">
        <f>IFERROR(SUMIFS(ELVIA!$M$67:$M$73,ELVIA!$H$67:$H$73,"ENTRADA",ELVIA!$J$67:$J$73,$B100),0)</f>
        <v>0</v>
      </c>
      <c r="V100" s="146">
        <f>IFERROR(SUMIFS(CAJA!$M$5283:$M$5911,CAJA!$H$5283:$H$5911,"ENTRADA",CAJA!$J$5283:$J$5911,$B100),0)</f>
        <v>0</v>
      </c>
      <c r="W100" s="62">
        <f>IFERROR(SUMIFS('CAJA TIGRES'!$M$1434:$M$1637,'CAJA TIGRES'!$H$1434:$H$1637,"ENTRADA",'CAJA TIGRES'!$J$1434:$J$1637,$B100),0)</f>
        <v>0</v>
      </c>
      <c r="X100" s="62">
        <f>IFERROR(SUMIFS(RESERVA!$M$14:$M$14,RESERVA!$H$14:$H$14,"ENTRADA",RESERVA!$J$14:$J$14,$B100),0)</f>
        <v>0</v>
      </c>
      <c r="Y100" s="96">
        <f t="shared" si="39"/>
        <v>4400</v>
      </c>
      <c r="Z100" s="96">
        <f>Y100+'AGO25'!Z100</f>
        <v>10400</v>
      </c>
    </row>
    <row r="101" spans="2:26" x14ac:dyDescent="0.3">
      <c r="B101" s="63" t="s">
        <v>195</v>
      </c>
      <c r="C101" s="62">
        <f>IFERROR(SUMIFS('MGZ121'!$M$1195:'MGZ121'!$M$1374,'MGZ121'!$H$1195:$H$1374,"ENTRADA",'MGZ121'!$J$1195:$J$1374,$B101),0)</f>
        <v>0</v>
      </c>
      <c r="D101" s="62">
        <f>IFERROR(SUMIFS('MGZ BBVA'!$M$1146:$M$1351,'MGZ BBVA'!$H$1146:$H$1351,"ENTRADA",'MGZ BBVA'!$J$1146:$J$1351,$B101),0)</f>
        <v>0</v>
      </c>
      <c r="E101" s="62">
        <f>IFERROR(SUMIFS('MGZ DOLARES'!$M$2:$M$2,'MGZ DOLARES'!$F$2:$F$2,"ENTRADA",'MGZ DOLARES'!$J$2:$J$2,$B101),0)</f>
        <v>0</v>
      </c>
      <c r="F101" s="62">
        <f>IFERROR(SUMIFS('MGZ BAJIO'!$M$70:$M$70,'MGZ BAJIO'!$H$70:$H$70,"ENTRADA",'MGZ BAJIO'!$J$70:$J$70,$B101),0)</f>
        <v>0</v>
      </c>
      <c r="G101" s="62">
        <f>IFERROR(SUMIFS('VICTOR BANAMEX'!$M$459:$M$528,'VICTOR BANAMEX'!$H$459:$H$528,"ENTRADA",'VICTOR BANAMEX'!$J$459:$J$528,$B101),0)</f>
        <v>0</v>
      </c>
      <c r="H101" s="62">
        <f>IFERROR(SUMIFS('VICTOR BANORTE'!$M$90:$M$98,'VICTOR BANORTE'!$H$90:$H$98,"ENTRADA",'VICTOR BANORTE'!$J$90:$J$98,$B101),0)</f>
        <v>0</v>
      </c>
      <c r="I101" s="62">
        <f>IFERROR(SUMIFS(RODRIGO!$M$2:$M$2,RODRIGO!$H$2:$H$2,"ENTRADA",RODRIGO!$J$2:$J$2,$B101),0)</f>
        <v>0</v>
      </c>
      <c r="J101" s="62">
        <f>IFERROR(SUMIFS(MOY!$M$64:$M$76,MOY!$H$64:$H$76,"ENTRADA",MOY!$J$64:$J$76,$B101),0)</f>
        <v>0</v>
      </c>
      <c r="K101" s="62">
        <f>IFERROR(SUMIFS('NORMA RUTH'!$M$82:$M$85,'NORMA RUTH'!$H$82:$H$85,"ENTRADA",'NORMA RUTH'!$J$82:$J$85,$B101),0)</f>
        <v>0</v>
      </c>
      <c r="L101" s="62">
        <f>IFERROR(SUMIFS(VALERIA!$M$58:$M$71,VALERIA!$H$58:$H$71,"ENTRADA",VALERIA!$J$58:$J$71,$B101),0)</f>
        <v>0</v>
      </c>
      <c r="M101" s="62">
        <f>IFERROR(SUMIFS('MANUEL BANAMEX'!$M$106:$M$124,'MANUEL BANAMEX'!$H$106:$H$124,"ENTRADA",'MANUEL BANAMEX'!$J$106:$J$124,$B101),0)</f>
        <v>0</v>
      </c>
      <c r="N101" s="62">
        <f>IFERROR(SUMIFS(ROBERTO!$M$2:$M$2,ROBERTO!$H$2:$H$2,"ENTRADA",ROBERTO!$J$2:$J$2,$B101),0)</f>
        <v>0</v>
      </c>
      <c r="O101" s="62">
        <f>IFERROR(SUMIFS(JUAN!$M$84:$M$87,JUAN!$H$84:$H$87,"ENTRADA",JUAN!$J$84:$J$87,$B101),0)</f>
        <v>0</v>
      </c>
      <c r="P101" s="62">
        <f>IFERROR(SUMIFS('NORMA SANCHEZ'!$M$78:$M$81,'NORMA SANCHEZ'!$H$78:$H$81,"ENTRADA",'NORMA SANCHEZ'!$J$78:$J$81,$B101),0)</f>
        <v>0</v>
      </c>
      <c r="Q101" s="62">
        <f>IFERROR(SUMIFS('JOSE CARLOS'!$M$78:$M$81,'JOSE CARLOS'!$H$78:$H$81,"ENTRADA",'JOSE CARLOS'!$J$78:$J$81,$B101),0)</f>
        <v>0</v>
      </c>
      <c r="R101" s="62">
        <f>IFERROR(SUMIFS('LUIS ENRIQUE '!$M$66:$M$66,'LUIS ENRIQUE '!$H$66:$H$66,"ENTRADA",'LUIS ENRIQUE '!$J$66:$J$66,$B101),0)</f>
        <v>0</v>
      </c>
      <c r="S101" s="62">
        <f>IFERROR(SUMIFS(CESARIA!$M$88:$M$91,CESARIA!$H$88:$H$91,"ENTRADA",CESARIA!$J$88:$J$91,$B101),0)</f>
        <v>0</v>
      </c>
      <c r="T101" s="62">
        <f>IFERROR(SUMIFS(ALAN!$M$84:$M$91,ALAN!$H$84:$H$91,"ENTRADA",ALAN!$J$84:$J$91,$B101),0)</f>
        <v>0</v>
      </c>
      <c r="U101" s="62">
        <f>IFERROR(SUMIFS(ELVIA!$M$67:$M$73,ELVIA!$H$67:$H$73,"ENTRADA",ELVIA!$J$67:$J$73,$B101),0)</f>
        <v>0</v>
      </c>
      <c r="V101" s="146">
        <f>IFERROR(SUMIFS(CAJA!$M$5283:$M$5911,CAJA!$H$5283:$H$5911,"ENTRADA",CAJA!$J$5283:$J$5911,$B101),0)</f>
        <v>0</v>
      </c>
      <c r="W101" s="62">
        <f>IFERROR(SUMIFS('CAJA TIGRES'!$M$1434:$M$1637,'CAJA TIGRES'!$H$1434:$H$1637,"ENTRADA",'CAJA TIGRES'!$J$1434:$J$1637,$B101),0)</f>
        <v>0</v>
      </c>
      <c r="X101" s="62">
        <f>IFERROR(SUMIFS(RESERVA!$M$14:$M$14,RESERVA!$H$14:$H$14,"ENTRADA",RESERVA!$J$14:$J$14,$B101),0)</f>
        <v>0</v>
      </c>
      <c r="Y101" s="96">
        <f t="shared" si="39"/>
        <v>0</v>
      </c>
      <c r="Z101" s="96">
        <f>Y101+'AGO25'!Z101</f>
        <v>0</v>
      </c>
    </row>
    <row r="102" spans="2:26" x14ac:dyDescent="0.3">
      <c r="B102" s="63" t="s">
        <v>173</v>
      </c>
      <c r="C102" s="62">
        <f>IFERROR(SUMIFS('MGZ121'!$M$1195:'MGZ121'!$M$1374,'MGZ121'!$H$1195:$H$1374,"ENTRADA",'MGZ121'!$J$1195:$J$1374,$B102),0)</f>
        <v>0</v>
      </c>
      <c r="D102" s="62">
        <f>IFERROR(SUMIFS('MGZ BBVA'!$M$1146:$M$1351,'MGZ BBVA'!$H$1146:$H$1351,"ENTRADA",'MGZ BBVA'!$J$1146:$J$1351,$B102),0)</f>
        <v>0</v>
      </c>
      <c r="E102" s="62">
        <f>IFERROR(SUMIFS('MGZ DOLARES'!$M$2:$M$2,'MGZ DOLARES'!$F$2:$F$2,"ENTRADA",'MGZ DOLARES'!$J$2:$J$2,$B102),0)</f>
        <v>0</v>
      </c>
      <c r="F102" s="62">
        <f>IFERROR(SUMIFS('MGZ BAJIO'!$M$70:$M$70,'MGZ BAJIO'!$H$70:$H$70,"ENTRADA",'MGZ BAJIO'!$J$70:$J$70,$B102),0)</f>
        <v>0</v>
      </c>
      <c r="G102" s="62">
        <f>IFERROR(SUMIFS('VICTOR BANAMEX'!$M$459:$M$528,'VICTOR BANAMEX'!$H$459:$H$528,"ENTRADA",'VICTOR BANAMEX'!$J$459:$J$528,$B102),0)</f>
        <v>0</v>
      </c>
      <c r="H102" s="62">
        <f>IFERROR(SUMIFS('VICTOR BANORTE'!$M$90:$M$98,'VICTOR BANORTE'!$H$90:$H$98,"ENTRADA",'VICTOR BANORTE'!$J$90:$J$98,$B102),0)</f>
        <v>0</v>
      </c>
      <c r="I102" s="62">
        <f>IFERROR(SUMIFS(RODRIGO!$M$2:$M$2,RODRIGO!$H$2:$H$2,"ENTRADA",RODRIGO!$J$2:$J$2,$B102),0)</f>
        <v>0</v>
      </c>
      <c r="J102" s="62">
        <f>IFERROR(SUMIFS(MOY!$M$64:$M$76,MOY!$H$64:$H$76,"ENTRADA",MOY!$J$64:$J$76,$B102),0)</f>
        <v>0</v>
      </c>
      <c r="K102" s="62">
        <f>IFERROR(SUMIFS('NORMA RUTH'!$M$82:$M$85,'NORMA RUTH'!$H$82:$H$85,"ENTRADA",'NORMA RUTH'!$J$82:$J$85,$B102),0)</f>
        <v>0</v>
      </c>
      <c r="L102" s="62">
        <f>IFERROR(SUMIFS(VALERIA!$M$58:$M$71,VALERIA!$H$58:$H$71,"ENTRADA",VALERIA!$J$58:$J$71,$B102),0)</f>
        <v>0</v>
      </c>
      <c r="M102" s="62">
        <f>IFERROR(SUMIFS('MANUEL BANAMEX'!$M$106:$M$124,'MANUEL BANAMEX'!$H$106:$H$124,"ENTRADA",'MANUEL BANAMEX'!$J$106:$J$124,$B102),0)</f>
        <v>0</v>
      </c>
      <c r="N102" s="62">
        <f>IFERROR(SUMIFS(ROBERTO!$M$2:$M$2,ROBERTO!$H$2:$H$2,"ENTRADA",ROBERTO!$J$2:$J$2,$B102),0)</f>
        <v>0</v>
      </c>
      <c r="O102" s="62">
        <f>IFERROR(SUMIFS(JUAN!$M$84:$M$87,JUAN!$H$84:$H$87,"ENTRADA",JUAN!$J$84:$J$87,$B102),0)</f>
        <v>0</v>
      </c>
      <c r="P102" s="62">
        <f>IFERROR(SUMIFS('NORMA SANCHEZ'!$M$78:$M$81,'NORMA SANCHEZ'!$H$78:$H$81,"ENTRADA",'NORMA SANCHEZ'!$J$78:$J$81,$B102),0)</f>
        <v>0</v>
      </c>
      <c r="Q102" s="62">
        <f>IFERROR(SUMIFS('JOSE CARLOS'!$M$78:$M$81,'JOSE CARLOS'!$H$78:$H$81,"ENTRADA",'JOSE CARLOS'!$J$78:$J$81,$B102),0)</f>
        <v>0</v>
      </c>
      <c r="R102" s="62">
        <f>IFERROR(SUMIFS('LUIS ENRIQUE '!$M$66:$M$66,'LUIS ENRIQUE '!$H$66:$H$66,"ENTRADA",'LUIS ENRIQUE '!$J$66:$J$66,$B102),0)</f>
        <v>0</v>
      </c>
      <c r="S102" s="62">
        <f>IFERROR(SUMIFS(CESARIA!$M$88:$M$91,CESARIA!$H$88:$H$91,"ENTRADA",CESARIA!$J$88:$J$91,$B102),0)</f>
        <v>0</v>
      </c>
      <c r="T102" s="62">
        <f>IFERROR(SUMIFS(ALAN!$M$84:$M$91,ALAN!$H$84:$H$91,"ENTRADA",ALAN!$J$84:$J$91,$B102),0)</f>
        <v>0</v>
      </c>
      <c r="U102" s="62">
        <f>IFERROR(SUMIFS(ELVIA!$M$67:$M$73,ELVIA!$H$67:$H$73,"ENTRADA",ELVIA!$J$67:$J$73,$B102),0)</f>
        <v>0</v>
      </c>
      <c r="V102" s="146">
        <f>IFERROR(SUMIFS(CAJA!$M$5283:$M$5911,CAJA!$H$5283:$H$5911,"ENTRADA",CAJA!$J$5283:$J$5911,$B102),0)</f>
        <v>0</v>
      </c>
      <c r="W102" s="62">
        <f>IFERROR(SUMIFS('CAJA TIGRES'!$M$1434:$M$1637,'CAJA TIGRES'!$H$1434:$H$1637,"ENTRADA",'CAJA TIGRES'!$J$1434:$J$1637,$B102),0)</f>
        <v>0</v>
      </c>
      <c r="X102" s="62">
        <f>IFERROR(SUMIFS(RESERVA!$M$14:$M$14,RESERVA!$H$14:$H$14,"ENTRADA",RESERVA!$J$14:$J$14,$B102),0)</f>
        <v>0</v>
      </c>
      <c r="Y102" s="96">
        <f t="shared" si="39"/>
        <v>0</v>
      </c>
      <c r="Z102" s="96">
        <f>Y102+'AGO25'!Z102</f>
        <v>0</v>
      </c>
    </row>
    <row r="103" spans="2:26" x14ac:dyDescent="0.3">
      <c r="B103" s="63" t="s">
        <v>174</v>
      </c>
      <c r="C103" s="62">
        <f>IFERROR(SUMIFS('MGZ121'!$M$1195:'MGZ121'!$M$1374,'MGZ121'!$H$1195:$H$1374,"ENTRADA",'MGZ121'!$J$1195:$J$1374,$B103),0)</f>
        <v>2000</v>
      </c>
      <c r="D103" s="62">
        <f>IFERROR(SUMIFS('MGZ BBVA'!$M$1146:$M$1351,'MGZ BBVA'!$H$1146:$H$1351,"ENTRADA",'MGZ BBVA'!$J$1146:$J$1351,$B103),0)</f>
        <v>0</v>
      </c>
      <c r="E103" s="62">
        <f>IFERROR(SUMIFS('MGZ DOLARES'!$M$2:$M$2,'MGZ DOLARES'!$F$2:$F$2,"ENTRADA",'MGZ DOLARES'!$J$2:$J$2,$B103),0)</f>
        <v>0</v>
      </c>
      <c r="F103" s="62">
        <f>IFERROR(SUMIFS('MGZ BAJIO'!$M$70:$M$70,'MGZ BAJIO'!$H$70:$H$70,"ENTRADA",'MGZ BAJIO'!$J$70:$J$70,$B103),0)</f>
        <v>0</v>
      </c>
      <c r="G103" s="62">
        <f>IFERROR(SUMIFS('VICTOR BANAMEX'!$M$459:$M$528,'VICTOR BANAMEX'!$H$459:$H$528,"ENTRADA",'VICTOR BANAMEX'!$J$459:$J$528,$B103),0)</f>
        <v>0</v>
      </c>
      <c r="H103" s="62">
        <f>IFERROR(SUMIFS('VICTOR BANORTE'!$M$90:$M$98,'VICTOR BANORTE'!$H$90:$H$98,"ENTRADA",'VICTOR BANORTE'!$J$90:$J$98,$B103),0)</f>
        <v>0</v>
      </c>
      <c r="I103" s="62">
        <f>IFERROR(SUMIFS(RODRIGO!$M$2:$M$2,RODRIGO!$H$2:$H$2,"ENTRADA",RODRIGO!$J$2:$J$2,$B103),0)</f>
        <v>0</v>
      </c>
      <c r="J103" s="62">
        <f>IFERROR(SUMIFS(MOY!$M$64:$M$76,MOY!$H$64:$H$76,"ENTRADA",MOY!$J$64:$J$76,$B103),0)</f>
        <v>0</v>
      </c>
      <c r="K103" s="62">
        <f>IFERROR(SUMIFS('NORMA RUTH'!$M$82:$M$85,'NORMA RUTH'!$H$82:$H$85,"ENTRADA",'NORMA RUTH'!$J$82:$J$85,$B103),0)</f>
        <v>0</v>
      </c>
      <c r="L103" s="62">
        <f>IFERROR(SUMIFS(VALERIA!$M$58:$M$71,VALERIA!$H$58:$H$71,"ENTRADA",VALERIA!$J$58:$J$71,$B103),0)</f>
        <v>0</v>
      </c>
      <c r="M103" s="62">
        <f>IFERROR(SUMIFS('MANUEL BANAMEX'!$M$106:$M$124,'MANUEL BANAMEX'!$H$106:$H$124,"ENTRADA",'MANUEL BANAMEX'!$J$106:$J$124,$B103),0)</f>
        <v>0</v>
      </c>
      <c r="N103" s="62">
        <f>IFERROR(SUMIFS(ROBERTO!$M$2:$M$2,ROBERTO!$H$2:$H$2,"ENTRADA",ROBERTO!$J$2:$J$2,$B103),0)</f>
        <v>0</v>
      </c>
      <c r="O103" s="62">
        <f>IFERROR(SUMIFS(JUAN!$M$84:$M$87,JUAN!$H$84:$H$87,"ENTRADA",JUAN!$J$84:$J$87,$B103),0)</f>
        <v>0</v>
      </c>
      <c r="P103" s="62">
        <f>IFERROR(SUMIFS('NORMA SANCHEZ'!$M$78:$M$81,'NORMA SANCHEZ'!$H$78:$H$81,"ENTRADA",'NORMA SANCHEZ'!$J$78:$J$81,$B103),0)</f>
        <v>0</v>
      </c>
      <c r="Q103" s="62">
        <f>IFERROR(SUMIFS('JOSE CARLOS'!$M$78:$M$81,'JOSE CARLOS'!$H$78:$H$81,"ENTRADA",'JOSE CARLOS'!$J$78:$J$81,$B103),0)</f>
        <v>0</v>
      </c>
      <c r="R103" s="62">
        <f>IFERROR(SUMIFS('LUIS ENRIQUE '!$M$66:$M$66,'LUIS ENRIQUE '!$H$66:$H$66,"ENTRADA",'LUIS ENRIQUE '!$J$66:$J$66,$B103),0)</f>
        <v>0</v>
      </c>
      <c r="S103" s="62">
        <f>IFERROR(SUMIFS(CESARIA!$M$88:$M$91,CESARIA!$H$88:$H$91,"ENTRADA",CESARIA!$J$88:$J$91,$B103),0)</f>
        <v>0</v>
      </c>
      <c r="T103" s="62">
        <f>IFERROR(SUMIFS(ALAN!$M$84:$M$91,ALAN!$H$84:$H$91,"ENTRADA",ALAN!$J$84:$J$91,$B103),0)</f>
        <v>0</v>
      </c>
      <c r="U103" s="62">
        <f>IFERROR(SUMIFS(ELVIA!$M$67:$M$73,ELVIA!$H$67:$H$73,"ENTRADA",ELVIA!$J$67:$J$73,$B103),0)</f>
        <v>0</v>
      </c>
      <c r="V103" s="146">
        <f>IFERROR(SUMIFS(CAJA!$M$5283:$M$5911,CAJA!$H$5283:$H$5911,"ENTRADA",CAJA!$J$5283:$J$5911,$B103),0)</f>
        <v>1132000</v>
      </c>
      <c r="W103" s="62">
        <f>IFERROR(SUMIFS('CAJA TIGRES'!$M$1434:$M$1637,'CAJA TIGRES'!$H$1434:$H$1637,"ENTRADA",'CAJA TIGRES'!$J$1434:$J$1637,$B103),0)</f>
        <v>0</v>
      </c>
      <c r="X103" s="62">
        <f>IFERROR(SUMIFS(RESERVA!$M$14:$M$14,RESERVA!$H$14:$H$14,"ENTRADA",RESERVA!$J$14:$J$14,$B103),0)</f>
        <v>0</v>
      </c>
      <c r="Y103" s="96">
        <f t="shared" si="39"/>
        <v>1134000</v>
      </c>
      <c r="Z103" s="96">
        <f>Y103+'AGO25'!Z103</f>
        <v>4322750</v>
      </c>
    </row>
    <row r="104" spans="2:26" x14ac:dyDescent="0.3">
      <c r="B104" s="63" t="s">
        <v>175</v>
      </c>
      <c r="C104" s="62">
        <f>IFERROR(SUMIFS('MGZ121'!$M$1195:'MGZ121'!$M$1374,'MGZ121'!$H$1195:$H$1374,"ENTRADA",'MGZ121'!$J$1195:$J$1374,$B104),0)</f>
        <v>1750</v>
      </c>
      <c r="D104" s="62">
        <f>IFERROR(SUMIFS('MGZ BBVA'!$M$1146:$M$1351,'MGZ BBVA'!$H$1146:$H$1351,"ENTRADA",'MGZ BBVA'!$J$1146:$J$1351,$B104),0)</f>
        <v>0</v>
      </c>
      <c r="E104" s="62">
        <f>IFERROR(SUMIFS('MGZ DOLARES'!$M$2:$M$2,'MGZ DOLARES'!$F$2:$F$2,"ENTRADA",'MGZ DOLARES'!$J$2:$J$2,$B104),0)</f>
        <v>0</v>
      </c>
      <c r="F104" s="62">
        <f>IFERROR(SUMIFS('MGZ BAJIO'!$M$70:$M$70,'MGZ BAJIO'!$H$70:$H$70,"ENTRADA",'MGZ BAJIO'!$J$70:$J$70,$B104),0)</f>
        <v>0</v>
      </c>
      <c r="G104" s="62">
        <f>IFERROR(SUMIFS('VICTOR BANAMEX'!$M$459:$M$528,'VICTOR BANAMEX'!$H$459:$H$528,"ENTRADA",'VICTOR BANAMEX'!$J$459:$J$528,$B104),0)</f>
        <v>0</v>
      </c>
      <c r="H104" s="62">
        <f>IFERROR(SUMIFS('VICTOR BANORTE'!$M$90:$M$98,'VICTOR BANORTE'!$H$90:$H$98,"ENTRADA",'VICTOR BANORTE'!$J$90:$J$98,$B104),0)</f>
        <v>0</v>
      </c>
      <c r="I104" s="62">
        <f>IFERROR(SUMIFS(RODRIGO!$M$2:$M$2,RODRIGO!$H$2:$H$2,"ENTRADA",RODRIGO!$J$2:$J$2,$B104),0)</f>
        <v>0</v>
      </c>
      <c r="J104" s="62">
        <f>IFERROR(SUMIFS(MOY!$M$64:$M$76,MOY!$H$64:$H$76,"ENTRADA",MOY!$J$64:$J$76,$B104),0)</f>
        <v>0</v>
      </c>
      <c r="K104" s="62">
        <f>IFERROR(SUMIFS('NORMA RUTH'!$M$82:$M$85,'NORMA RUTH'!$H$82:$H$85,"ENTRADA",'NORMA RUTH'!$J$82:$J$85,$B104),0)</f>
        <v>0</v>
      </c>
      <c r="L104" s="62">
        <f>IFERROR(SUMIFS(VALERIA!$M$58:$M$71,VALERIA!$H$58:$H$71,"ENTRADA",VALERIA!$J$58:$J$71,$B104),0)</f>
        <v>0</v>
      </c>
      <c r="M104" s="62">
        <f>IFERROR(SUMIFS('MANUEL BANAMEX'!$M$106:$M$124,'MANUEL BANAMEX'!$H$106:$H$124,"ENTRADA",'MANUEL BANAMEX'!$J$106:$J$124,$B104),0)</f>
        <v>0</v>
      </c>
      <c r="N104" s="62">
        <f>IFERROR(SUMIFS(ROBERTO!$M$2:$M$2,ROBERTO!$H$2:$H$2,"ENTRADA",ROBERTO!$J$2:$J$2,$B104),0)</f>
        <v>0</v>
      </c>
      <c r="O104" s="62">
        <f>IFERROR(SUMIFS(JUAN!$M$84:$M$87,JUAN!$H$84:$H$87,"ENTRADA",JUAN!$J$84:$J$87,$B104),0)</f>
        <v>0</v>
      </c>
      <c r="P104" s="62">
        <f>IFERROR(SUMIFS('NORMA SANCHEZ'!$M$78:$M$81,'NORMA SANCHEZ'!$H$78:$H$81,"ENTRADA",'NORMA SANCHEZ'!$J$78:$J$81,$B104),0)</f>
        <v>0</v>
      </c>
      <c r="Q104" s="62">
        <f>IFERROR(SUMIFS('JOSE CARLOS'!$M$78:$M$81,'JOSE CARLOS'!$H$78:$H$81,"ENTRADA",'JOSE CARLOS'!$J$78:$J$81,$B104),0)</f>
        <v>0</v>
      </c>
      <c r="R104" s="62">
        <f>IFERROR(SUMIFS('LUIS ENRIQUE '!$M$66:$M$66,'LUIS ENRIQUE '!$H$66:$H$66,"ENTRADA",'LUIS ENRIQUE '!$J$66:$J$66,$B104),0)</f>
        <v>0</v>
      </c>
      <c r="S104" s="62">
        <f>IFERROR(SUMIFS(CESARIA!$M$88:$M$91,CESARIA!$H$88:$H$91,"ENTRADA",CESARIA!$J$88:$J$91,$B104),0)</f>
        <v>0</v>
      </c>
      <c r="T104" s="62">
        <f>IFERROR(SUMIFS(ALAN!$M$84:$M$91,ALAN!$H$84:$H$91,"ENTRADA",ALAN!$J$84:$J$91,$B104),0)</f>
        <v>0</v>
      </c>
      <c r="U104" s="62">
        <f>IFERROR(SUMIFS(ELVIA!$M$67:$M$73,ELVIA!$H$67:$H$73,"ENTRADA",ELVIA!$J$67:$J$73,$B104),0)</f>
        <v>0</v>
      </c>
      <c r="V104" s="146">
        <f>IFERROR(SUMIFS(CAJA!$M$5283:$M$5911,CAJA!$H$5283:$H$5911,"ENTRADA",CAJA!$J$5283:$J$5911,$B104),0)</f>
        <v>0</v>
      </c>
      <c r="W104" s="62">
        <f>IFERROR(SUMIFS('CAJA TIGRES'!$M$1434:$M$1637,'CAJA TIGRES'!$H$1434:$H$1637,"ENTRADA",'CAJA TIGRES'!$J$1434:$J$1637,$B104),0)</f>
        <v>0</v>
      </c>
      <c r="X104" s="62">
        <f>IFERROR(SUMIFS(RESERVA!$M$14:$M$14,RESERVA!$H$14:$H$14,"ENTRADA",RESERVA!$J$14:$J$14,$B104),0)</f>
        <v>0</v>
      </c>
      <c r="Y104" s="96">
        <f t="shared" si="39"/>
        <v>1750</v>
      </c>
      <c r="Z104" s="96">
        <f>Y104+'AGO25'!Z104</f>
        <v>3547002.2800000003</v>
      </c>
    </row>
    <row r="105" spans="2:26" x14ac:dyDescent="0.3">
      <c r="B105" s="63" t="s">
        <v>176</v>
      </c>
      <c r="C105" s="62">
        <f>IFERROR(SUMIFS('MGZ121'!$M$1195:'MGZ121'!$M$1374,'MGZ121'!$H$1195:$H$1374,"ENTRADA",'MGZ121'!$J$1195:$J$1374,$B105),0)</f>
        <v>0</v>
      </c>
      <c r="D105" s="62">
        <f>IFERROR(SUMIFS('MGZ BBVA'!$M$1146:$M$1351,'MGZ BBVA'!$H$1146:$H$1351,"ENTRADA",'MGZ BBVA'!$J$1146:$J$1351,$B105),0)</f>
        <v>0</v>
      </c>
      <c r="E105" s="62">
        <f>IFERROR(SUMIFS('MGZ DOLARES'!$M$2:$M$2,'MGZ DOLARES'!$F$2:$F$2,"ENTRADA",'MGZ DOLARES'!$J$2:$J$2,$B105),0)</f>
        <v>0</v>
      </c>
      <c r="F105" s="62">
        <f>IFERROR(SUMIFS('MGZ BAJIO'!$M$70:$M$70,'MGZ BAJIO'!$H$70:$H$70,"ENTRADA",'MGZ BAJIO'!$J$70:$J$70,$B105),0)</f>
        <v>0</v>
      </c>
      <c r="G105" s="62">
        <f>IFERROR(SUMIFS('VICTOR BANAMEX'!$M$459:$M$528,'VICTOR BANAMEX'!$H$459:$H$528,"ENTRADA",'VICTOR BANAMEX'!$J$459:$J$528,$B105),0)</f>
        <v>0</v>
      </c>
      <c r="H105" s="62">
        <f>IFERROR(SUMIFS('VICTOR BANORTE'!$M$90:$M$98,'VICTOR BANORTE'!$H$90:$H$98,"ENTRADA",'VICTOR BANORTE'!$J$90:$J$98,$B105),0)</f>
        <v>0</v>
      </c>
      <c r="I105" s="62">
        <f>IFERROR(SUMIFS(RODRIGO!$M$2:$M$2,RODRIGO!$H$2:$H$2,"ENTRADA",RODRIGO!$J$2:$J$2,$B105),0)</f>
        <v>0</v>
      </c>
      <c r="J105" s="62">
        <f>IFERROR(SUMIFS(MOY!$M$64:$M$76,MOY!$H$64:$H$76,"ENTRADA",MOY!$J$64:$J$76,$B105),0)</f>
        <v>0</v>
      </c>
      <c r="K105" s="62">
        <f>IFERROR(SUMIFS('NORMA RUTH'!$M$82:$M$85,'NORMA RUTH'!$H$82:$H$85,"ENTRADA",'NORMA RUTH'!$J$82:$J$85,$B105),0)</f>
        <v>0</v>
      </c>
      <c r="L105" s="62">
        <f>IFERROR(SUMIFS(VALERIA!$M$58:$M$71,VALERIA!$H$58:$H$71,"ENTRADA",VALERIA!$J$58:$J$71,$B105),0)</f>
        <v>0</v>
      </c>
      <c r="M105" s="62">
        <f>IFERROR(SUMIFS('MANUEL BANAMEX'!$M$106:$M$124,'MANUEL BANAMEX'!$H$106:$H$124,"ENTRADA",'MANUEL BANAMEX'!$J$106:$J$124,$B105),0)</f>
        <v>0</v>
      </c>
      <c r="N105" s="62">
        <f>IFERROR(SUMIFS(ROBERTO!$M$2:$M$2,ROBERTO!$H$2:$H$2,"ENTRADA",ROBERTO!$J$2:$J$2,$B105),0)</f>
        <v>0</v>
      </c>
      <c r="O105" s="62">
        <f>IFERROR(SUMIFS(JUAN!$M$84:$M$87,JUAN!$H$84:$H$87,"ENTRADA",JUAN!$J$84:$J$87,$B105),0)</f>
        <v>0</v>
      </c>
      <c r="P105" s="62">
        <f>IFERROR(SUMIFS('NORMA SANCHEZ'!$M$78:$M$81,'NORMA SANCHEZ'!$H$78:$H$81,"ENTRADA",'NORMA SANCHEZ'!$J$78:$J$81,$B105),0)</f>
        <v>0</v>
      </c>
      <c r="Q105" s="62">
        <f>IFERROR(SUMIFS('JOSE CARLOS'!$M$78:$M$81,'JOSE CARLOS'!$H$78:$H$81,"ENTRADA",'JOSE CARLOS'!$J$78:$J$81,$B105),0)</f>
        <v>0</v>
      </c>
      <c r="R105" s="62">
        <f>IFERROR(SUMIFS('LUIS ENRIQUE '!$M$66:$M$66,'LUIS ENRIQUE '!$H$66:$H$66,"ENTRADA",'LUIS ENRIQUE '!$J$66:$J$66,$B105),0)</f>
        <v>0</v>
      </c>
      <c r="S105" s="62">
        <f>IFERROR(SUMIFS(CESARIA!$M$88:$M$91,CESARIA!$H$88:$H$91,"ENTRADA",CESARIA!$J$88:$J$91,$B105),0)</f>
        <v>0</v>
      </c>
      <c r="T105" s="62">
        <f>IFERROR(SUMIFS(ALAN!$M$84:$M$91,ALAN!$H$84:$H$91,"ENTRADA",ALAN!$J$84:$J$91,$B105),0)</f>
        <v>0</v>
      </c>
      <c r="U105" s="62">
        <f>IFERROR(SUMIFS(ELVIA!$M$67:$M$73,ELVIA!$H$67:$H$73,"ENTRADA",ELVIA!$J$67:$J$73,$B105),0)</f>
        <v>0</v>
      </c>
      <c r="V105" s="146">
        <f>IFERROR(SUMIFS(CAJA!$M$5283:$M$5911,CAJA!$H$5283:$H$5911,"ENTRADA",CAJA!$J$5283:$J$5911,$B105),0)</f>
        <v>878350</v>
      </c>
      <c r="W105" s="62">
        <f>IFERROR(SUMIFS('CAJA TIGRES'!$M$1434:$M$1637,'CAJA TIGRES'!$H$1434:$H$1637,"ENTRADA",'CAJA TIGRES'!$J$1434:$J$1637,$B105),0)</f>
        <v>0</v>
      </c>
      <c r="X105" s="62">
        <f>IFERROR(SUMIFS(RESERVA!$M$14:$M$14,RESERVA!$H$14:$H$14,"ENTRADA",RESERVA!$J$14:$J$14,$B105),0)</f>
        <v>0</v>
      </c>
      <c r="Y105" s="96">
        <f t="shared" si="39"/>
        <v>878350</v>
      </c>
      <c r="Z105" s="96">
        <f>Y105+'AGO25'!Z105</f>
        <v>2453850</v>
      </c>
    </row>
    <row r="106" spans="2:26" x14ac:dyDescent="0.3">
      <c r="B106" s="63" t="s">
        <v>177</v>
      </c>
      <c r="C106" s="62">
        <f>IFERROR(SUMIFS('MGZ121'!$M$1195:'MGZ121'!$M$1374,'MGZ121'!$H$1195:$H$1374,"ENTRADA",'MGZ121'!$J$1195:$J$1374,$B106),0)</f>
        <v>1350</v>
      </c>
      <c r="D106" s="62">
        <f>IFERROR(SUMIFS('MGZ BBVA'!$M$1146:$M$1351,'MGZ BBVA'!$H$1146:$H$1351,"ENTRADA",'MGZ BBVA'!$J$1146:$J$1351,$B106),0)</f>
        <v>0</v>
      </c>
      <c r="E106" s="62">
        <f>IFERROR(SUMIFS('MGZ DOLARES'!$M$2:$M$2,'MGZ DOLARES'!$F$2:$F$2,"ENTRADA",'MGZ DOLARES'!$J$2:$J$2,$B106),0)</f>
        <v>0</v>
      </c>
      <c r="F106" s="62">
        <f>IFERROR(SUMIFS('MGZ BAJIO'!$M$70:$M$70,'MGZ BAJIO'!$H$70:$H$70,"ENTRADA",'MGZ BAJIO'!$J$70:$J$70,$B106),0)</f>
        <v>0</v>
      </c>
      <c r="G106" s="62">
        <f>IFERROR(SUMIFS('VICTOR BANAMEX'!$M$459:$M$528,'VICTOR BANAMEX'!$H$459:$H$528,"ENTRADA",'VICTOR BANAMEX'!$J$459:$J$528,$B106),0)</f>
        <v>350</v>
      </c>
      <c r="H106" s="62">
        <f>IFERROR(SUMIFS('VICTOR BANORTE'!$M$90:$M$98,'VICTOR BANORTE'!$H$90:$H$98,"ENTRADA",'VICTOR BANORTE'!$J$90:$J$98,$B106),0)</f>
        <v>0</v>
      </c>
      <c r="I106" s="62">
        <f>IFERROR(SUMIFS(RODRIGO!$M$2:$M$2,RODRIGO!$H$2:$H$2,"ENTRADA",RODRIGO!$J$2:$J$2,$B106),0)</f>
        <v>0</v>
      </c>
      <c r="J106" s="62">
        <f>IFERROR(SUMIFS(MOY!$M$64:$M$76,MOY!$H$64:$H$76,"ENTRADA",MOY!$J$64:$J$76,$B106),0)</f>
        <v>0</v>
      </c>
      <c r="K106" s="62">
        <f>IFERROR(SUMIFS('NORMA RUTH'!$M$82:$M$85,'NORMA RUTH'!$H$82:$H$85,"ENTRADA",'NORMA RUTH'!$J$82:$J$85,$B106),0)</f>
        <v>0</v>
      </c>
      <c r="L106" s="62">
        <f>IFERROR(SUMIFS(VALERIA!$M$58:$M$71,VALERIA!$H$58:$H$71,"ENTRADA",VALERIA!$J$58:$J$71,$B106),0)</f>
        <v>0</v>
      </c>
      <c r="M106" s="62">
        <f>IFERROR(SUMIFS('MANUEL BANAMEX'!$M$106:$M$124,'MANUEL BANAMEX'!$H$106:$H$124,"ENTRADA",'MANUEL BANAMEX'!$J$106:$J$124,$B106),0)</f>
        <v>0</v>
      </c>
      <c r="N106" s="62">
        <f>IFERROR(SUMIFS(ROBERTO!$M$2:$M$2,ROBERTO!$H$2:$H$2,"ENTRADA",ROBERTO!$J$2:$J$2,$B106),0)</f>
        <v>0</v>
      </c>
      <c r="O106" s="62">
        <f>IFERROR(SUMIFS(JUAN!$M$84:$M$87,JUAN!$H$84:$H$87,"ENTRADA",JUAN!$J$84:$J$87,$B106),0)</f>
        <v>0</v>
      </c>
      <c r="P106" s="62">
        <f>IFERROR(SUMIFS('NORMA SANCHEZ'!$M$78:$M$81,'NORMA SANCHEZ'!$H$78:$H$81,"ENTRADA",'NORMA SANCHEZ'!$J$78:$J$81,$B106),0)</f>
        <v>0</v>
      </c>
      <c r="Q106" s="62">
        <f>IFERROR(SUMIFS('JOSE CARLOS'!$M$78:$M$81,'JOSE CARLOS'!$H$78:$H$81,"ENTRADA",'JOSE CARLOS'!$J$78:$J$81,$B106),0)</f>
        <v>0</v>
      </c>
      <c r="R106" s="62">
        <f>IFERROR(SUMIFS('LUIS ENRIQUE '!$M$66:$M$66,'LUIS ENRIQUE '!$H$66:$H$66,"ENTRADA",'LUIS ENRIQUE '!$J$66:$J$66,$B106),0)</f>
        <v>0</v>
      </c>
      <c r="S106" s="62">
        <f>IFERROR(SUMIFS(CESARIA!$M$88:$M$91,CESARIA!$H$88:$H$91,"ENTRADA",CESARIA!$J$88:$J$91,$B106),0)</f>
        <v>0</v>
      </c>
      <c r="T106" s="62">
        <f>IFERROR(SUMIFS(ALAN!$M$84:$M$91,ALAN!$H$84:$H$91,"ENTRADA",ALAN!$J$84:$J$91,$B106),0)</f>
        <v>0</v>
      </c>
      <c r="U106" s="62">
        <f>IFERROR(SUMIFS(ELVIA!$M$67:$M$73,ELVIA!$H$67:$H$73,"ENTRADA",ELVIA!$J$67:$J$73,$B106),0)</f>
        <v>0</v>
      </c>
      <c r="V106" s="146">
        <f>IFERROR(SUMIFS(CAJA!$M$5283:$M$5911,CAJA!$H$5283:$H$5911,"ENTRADA",CAJA!$J$5283:$J$5911,$B106),0)</f>
        <v>745000</v>
      </c>
      <c r="W106" s="62">
        <f>IFERROR(SUMIFS('CAJA TIGRES'!$M$1434:$M$1637,'CAJA TIGRES'!$H$1434:$H$1637,"ENTRADA",'CAJA TIGRES'!$J$1434:$J$1637,$B106),0)</f>
        <v>0</v>
      </c>
      <c r="X106" s="62">
        <f>IFERROR(SUMIFS(RESERVA!$M$14:$M$14,RESERVA!$H$14:$H$14,"ENTRADA",RESERVA!$J$14:$J$14,$B106),0)</f>
        <v>0</v>
      </c>
      <c r="Y106" s="96">
        <f t="shared" si="39"/>
        <v>746700</v>
      </c>
      <c r="Z106" s="96">
        <f>Y106+'AGO25'!Z106</f>
        <v>1798800</v>
      </c>
    </row>
    <row r="107" spans="2:26" x14ac:dyDescent="0.3">
      <c r="B107" s="63" t="s">
        <v>8784</v>
      </c>
      <c r="C107" s="62">
        <f>IFERROR(SUMIFS('MGZ121'!$M$1195:'MGZ121'!$M$1374,'MGZ121'!$H$1195:$H$1374,"ENTRADA",'MGZ121'!$J$1195:$J$1374,$B107),0)</f>
        <v>0</v>
      </c>
      <c r="D107" s="62">
        <f>IFERROR(SUMIFS('MGZ BBVA'!$M$1146:$M$1351,'MGZ BBVA'!$H$1146:$H$1351,"ENTRADA",'MGZ BBVA'!$J$1146:$J$1351,$B107),0)</f>
        <v>0</v>
      </c>
      <c r="E107" s="62">
        <f>IFERROR(SUMIFS('MGZ DOLARES'!$M$2:$M$2,'MGZ DOLARES'!$F$2:$F$2,"ENTRADA",'MGZ DOLARES'!$J$2:$J$2,$B107),0)</f>
        <v>0</v>
      </c>
      <c r="F107" s="62">
        <f>IFERROR(SUMIFS('MGZ BAJIO'!$M$70:$M$70,'MGZ BAJIO'!$H$70:$H$70,"ENTRADA",'MGZ BAJIO'!$J$70:$J$70,$B107),0)</f>
        <v>0</v>
      </c>
      <c r="G107" s="62">
        <f>IFERROR(SUMIFS('VICTOR BANAMEX'!$M$459:$M$528,'VICTOR BANAMEX'!$H$459:$H$528,"ENTRADA",'VICTOR BANAMEX'!$J$459:$J$528,$B107),0)</f>
        <v>0</v>
      </c>
      <c r="H107" s="62">
        <f>IFERROR(SUMIFS('VICTOR BANORTE'!$M$90:$M$98,'VICTOR BANORTE'!$H$90:$H$98,"ENTRADA",'VICTOR BANORTE'!$J$90:$J$98,$B107),0)</f>
        <v>0</v>
      </c>
      <c r="I107" s="62">
        <f>IFERROR(SUMIFS(RODRIGO!$M$2:$M$2,RODRIGO!$H$2:$H$2,"ENTRADA",RODRIGO!$J$2:$J$2,$B107),0)</f>
        <v>0</v>
      </c>
      <c r="J107" s="62">
        <f>IFERROR(SUMIFS(MOY!$M$64:$M$76,MOY!$H$64:$H$76,"ENTRADA",MOY!$J$64:$J$76,$B107),0)</f>
        <v>0</v>
      </c>
      <c r="K107" s="62">
        <f>IFERROR(SUMIFS('NORMA RUTH'!$M$82:$M$85,'NORMA RUTH'!$H$82:$H$85,"ENTRADA",'NORMA RUTH'!$J$82:$J$85,$B107),0)</f>
        <v>0</v>
      </c>
      <c r="L107" s="62">
        <f>IFERROR(SUMIFS(VALERIA!$M$58:$M$71,VALERIA!$H$58:$H$71,"ENTRADA",VALERIA!$J$58:$J$71,$B107),0)</f>
        <v>0</v>
      </c>
      <c r="M107" s="62">
        <f>IFERROR(SUMIFS('MANUEL BANAMEX'!$M$106:$M$124,'MANUEL BANAMEX'!$H$106:$H$124,"ENTRADA",'MANUEL BANAMEX'!$J$106:$J$124,$B107),0)</f>
        <v>0</v>
      </c>
      <c r="N107" s="62">
        <f>IFERROR(SUMIFS(ROBERTO!$M$2:$M$2,ROBERTO!$H$2:$H$2,"ENTRADA",ROBERTO!$J$2:$J$2,$B107),0)</f>
        <v>0</v>
      </c>
      <c r="O107" s="62">
        <f>IFERROR(SUMIFS(JUAN!$M$84:$M$87,JUAN!$H$84:$H$87,"ENTRADA",JUAN!$J$84:$J$87,$B107),0)</f>
        <v>0</v>
      </c>
      <c r="P107" s="62">
        <f>IFERROR(SUMIFS('NORMA SANCHEZ'!$M$78:$M$81,'NORMA SANCHEZ'!$H$78:$H$81,"ENTRADA",'NORMA SANCHEZ'!$J$78:$J$81,$B107),0)</f>
        <v>0</v>
      </c>
      <c r="Q107" s="62">
        <f>IFERROR(SUMIFS('JOSE CARLOS'!$M$78:$M$81,'JOSE CARLOS'!$H$78:$H$81,"ENTRADA",'JOSE CARLOS'!$J$78:$J$81,$B107),0)</f>
        <v>0</v>
      </c>
      <c r="R107" s="62">
        <f>IFERROR(SUMIFS('LUIS ENRIQUE '!$M$66:$M$66,'LUIS ENRIQUE '!$H$66:$H$66,"ENTRADA",'LUIS ENRIQUE '!$J$66:$J$66,$B107),0)</f>
        <v>0</v>
      </c>
      <c r="S107" s="62">
        <f>IFERROR(SUMIFS(CESARIA!$M$88:$M$91,CESARIA!$H$88:$H$91,"ENTRADA",CESARIA!$J$88:$J$91,$B107),0)</f>
        <v>0</v>
      </c>
      <c r="T107" s="62">
        <f>IFERROR(SUMIFS(ALAN!$M$84:$M$91,ALAN!$H$84:$H$91,"ENTRADA",ALAN!$J$84:$J$91,$B107),0)</f>
        <v>0</v>
      </c>
      <c r="U107" s="62">
        <f>IFERROR(SUMIFS(ELVIA!$M$67:$M$73,ELVIA!$H$67:$H$73,"ENTRADA",ELVIA!$J$67:$J$73,$B107),0)</f>
        <v>0</v>
      </c>
      <c r="V107" s="146">
        <f>IFERROR(SUMIFS(CAJA!$M$5283:$M$5911,CAJA!$H$5283:$H$5911,"ENTRADA",CAJA!$J$5283:$J$5911,$B107),0)</f>
        <v>0</v>
      </c>
      <c r="W107" s="62">
        <f>IFERROR(SUMIFS('CAJA TIGRES'!$M$1434:$M$1637,'CAJA TIGRES'!$H$1434:$H$1637,"ENTRADA",'CAJA TIGRES'!$J$1434:$J$1637,$B107),0)</f>
        <v>0</v>
      </c>
      <c r="X107" s="62">
        <f>IFERROR(SUMIFS(RESERVA!$M$14:$M$14,RESERVA!$H$14:$H$14,"ENTRADA",RESERVA!$J$14:$J$14,$B107),0)</f>
        <v>0</v>
      </c>
      <c r="Y107" s="96">
        <f t="shared" ref="Y107:Y112" si="40">SUM(C107:X107)</f>
        <v>0</v>
      </c>
      <c r="Z107" s="96">
        <f>Y107+'AGO25'!Z107</f>
        <v>0</v>
      </c>
    </row>
    <row r="108" spans="2:26" x14ac:dyDescent="0.3">
      <c r="B108" s="63" t="s">
        <v>280</v>
      </c>
      <c r="C108" s="62">
        <f>IFERROR(SUMIFS('MGZ121'!$M$1195:'MGZ121'!$M$1374,'MGZ121'!$H$1195:$H$1374,"ENTRADA",'MGZ121'!$J$1195:$J$1374,$B108),0)</f>
        <v>0</v>
      </c>
      <c r="D108" s="62">
        <f>IFERROR(SUMIFS('MGZ BBVA'!$M$1146:$M$1351,'MGZ BBVA'!$H$1146:$H$1351,"ENTRADA",'MGZ BBVA'!$J$1146:$J$1351,$B108),0)</f>
        <v>0</v>
      </c>
      <c r="E108" s="62">
        <f>IFERROR(SUMIFS('MGZ DOLARES'!$M$2:$M$2,'MGZ DOLARES'!$F$2:$F$2,"ENTRADA",'MGZ DOLARES'!$J$2:$J$2,$B108),0)</f>
        <v>0</v>
      </c>
      <c r="F108" s="62">
        <f>IFERROR(SUMIFS('MGZ BAJIO'!$M$70:$M$70,'MGZ BAJIO'!$H$70:$H$70,"ENTRADA",'MGZ BAJIO'!$J$70:$J$70,$B108),0)</f>
        <v>0</v>
      </c>
      <c r="G108" s="62">
        <f>IFERROR(SUMIFS('VICTOR BANAMEX'!$M$459:$M$528,'VICTOR BANAMEX'!$H$459:$H$528,"ENTRADA",'VICTOR BANAMEX'!$J$459:$J$528,$B108),0)</f>
        <v>0</v>
      </c>
      <c r="H108" s="62">
        <f>IFERROR(SUMIFS('VICTOR BANORTE'!$M$90:$M$98,'VICTOR BANORTE'!$H$90:$H$98,"ENTRADA",'VICTOR BANORTE'!$J$90:$J$98,$B108),0)</f>
        <v>0</v>
      </c>
      <c r="I108" s="62">
        <f>IFERROR(SUMIFS(RODRIGO!$M$2:$M$2,RODRIGO!$H$2:$H$2,"ENTRADA",RODRIGO!$J$2:$J$2,$B108),0)</f>
        <v>0</v>
      </c>
      <c r="J108" s="62">
        <f>IFERROR(SUMIFS(MOY!$M$64:$M$76,MOY!$H$64:$H$76,"ENTRADA",MOY!$J$64:$J$76,$B108),0)</f>
        <v>0</v>
      </c>
      <c r="K108" s="62">
        <f>IFERROR(SUMIFS('NORMA RUTH'!$M$82:$M$85,'NORMA RUTH'!$H$82:$H$85,"ENTRADA",'NORMA RUTH'!$J$82:$J$85,$B108),0)</f>
        <v>0</v>
      </c>
      <c r="L108" s="62">
        <f>IFERROR(SUMIFS(VALERIA!$M$58:$M$71,VALERIA!$H$58:$H$71,"ENTRADA",VALERIA!$J$58:$J$71,$B108),0)</f>
        <v>0</v>
      </c>
      <c r="M108" s="62">
        <f>IFERROR(SUMIFS('MANUEL BANAMEX'!$M$106:$M$124,'MANUEL BANAMEX'!$H$106:$H$124,"ENTRADA",'MANUEL BANAMEX'!$J$106:$J$124,$B108),0)</f>
        <v>0</v>
      </c>
      <c r="N108" s="62">
        <f>IFERROR(SUMIFS(ROBERTO!$M$2:$M$2,ROBERTO!$H$2:$H$2,"ENTRADA",ROBERTO!$J$2:$J$2,$B108),0)</f>
        <v>0</v>
      </c>
      <c r="O108" s="62">
        <f>IFERROR(SUMIFS(JUAN!$M$84:$M$87,JUAN!$H$84:$H$87,"ENTRADA",JUAN!$J$84:$J$87,$B108),0)</f>
        <v>0</v>
      </c>
      <c r="P108" s="62">
        <f>IFERROR(SUMIFS('NORMA SANCHEZ'!$M$78:$M$81,'NORMA SANCHEZ'!$H$78:$H$81,"ENTRADA",'NORMA SANCHEZ'!$J$78:$J$81,$B108),0)</f>
        <v>0</v>
      </c>
      <c r="Q108" s="62">
        <f>IFERROR(SUMIFS('JOSE CARLOS'!$M$78:$M$81,'JOSE CARLOS'!$H$78:$H$81,"ENTRADA",'JOSE CARLOS'!$J$78:$J$81,$B108),0)</f>
        <v>0</v>
      </c>
      <c r="R108" s="62">
        <f>IFERROR(SUMIFS('LUIS ENRIQUE '!$M$66:$M$66,'LUIS ENRIQUE '!$H$66:$H$66,"ENTRADA",'LUIS ENRIQUE '!$J$66:$J$66,$B108),0)</f>
        <v>0</v>
      </c>
      <c r="S108" s="62">
        <f>IFERROR(SUMIFS(CESARIA!$M$88:$M$91,CESARIA!$H$88:$H$91,"ENTRADA",CESARIA!$J$88:$J$91,$B108),0)</f>
        <v>0</v>
      </c>
      <c r="T108" s="62">
        <f>IFERROR(SUMIFS(ALAN!$M$84:$M$91,ALAN!$H$84:$H$91,"ENTRADA",ALAN!$J$84:$J$91,$B108),0)</f>
        <v>0</v>
      </c>
      <c r="U108" s="62">
        <f>IFERROR(SUMIFS(ELVIA!$M$67:$M$73,ELVIA!$H$67:$H$73,"ENTRADA",ELVIA!$J$67:$J$73,$B108),0)</f>
        <v>0</v>
      </c>
      <c r="V108" s="146">
        <f>IFERROR(SUMIFS(CAJA!$M$5283:$M$5911,CAJA!$H$5283:$H$5911,"ENTRADA",CAJA!$J$5283:$J$5911,$B108),0)</f>
        <v>0</v>
      </c>
      <c r="W108" s="62">
        <f>IFERROR(SUMIFS('CAJA TIGRES'!$M$1434:$M$1637,'CAJA TIGRES'!$H$1434:$H$1637,"ENTRADA",'CAJA TIGRES'!$J$1434:$J$1637,$B108),0)</f>
        <v>0</v>
      </c>
      <c r="X108" s="62">
        <f>IFERROR(SUMIFS(RESERVA!$M$14:$M$14,RESERVA!$H$14:$H$14,"ENTRADA",RESERVA!$J$14:$J$14,$B108),0)</f>
        <v>0</v>
      </c>
      <c r="Y108" s="96">
        <f t="shared" si="40"/>
        <v>0</v>
      </c>
      <c r="Z108" s="96">
        <f>Y108+'AGO25'!Z108</f>
        <v>3602500</v>
      </c>
    </row>
    <row r="109" spans="2:26" x14ac:dyDescent="0.3">
      <c r="B109" s="63" t="s">
        <v>178</v>
      </c>
      <c r="C109" s="62">
        <f>IFERROR(SUMIFS('MGZ121'!$M$1195:'MGZ121'!$M$1374,'MGZ121'!$H$1195:$H$1374,"ENTRADA",'MGZ121'!$J$1195:$J$1374,$B109),0)</f>
        <v>0</v>
      </c>
      <c r="D109" s="62">
        <f>IFERROR(SUMIFS('MGZ BBVA'!$M$1146:$M$1351,'MGZ BBVA'!$H$1146:$H$1351,"ENTRADA",'MGZ BBVA'!$J$1146:$J$1351,$B109),0)</f>
        <v>0</v>
      </c>
      <c r="E109" s="62">
        <f>IFERROR(SUMIFS('MGZ DOLARES'!$M$2:$M$2,'MGZ DOLARES'!$F$2:$F$2,"ENTRADA",'MGZ DOLARES'!$J$2:$J$2,$B109),0)</f>
        <v>0</v>
      </c>
      <c r="F109" s="62">
        <f>IFERROR(SUMIFS('MGZ BAJIO'!$M$70:$M$70,'MGZ BAJIO'!$H$70:$H$70,"ENTRADA",'MGZ BAJIO'!$J$70:$J$70,$B109),0)</f>
        <v>0</v>
      </c>
      <c r="G109" s="62">
        <f>IFERROR(SUMIFS('VICTOR BANAMEX'!$M$459:$M$528,'VICTOR BANAMEX'!$H$459:$H$528,"ENTRADA",'VICTOR BANAMEX'!$J$459:$J$528,$B109),0)</f>
        <v>0</v>
      </c>
      <c r="H109" s="62">
        <f>IFERROR(SUMIFS('VICTOR BANORTE'!$M$90:$M$98,'VICTOR BANORTE'!$H$90:$H$98,"ENTRADA",'VICTOR BANORTE'!$J$90:$J$98,$B109),0)</f>
        <v>0</v>
      </c>
      <c r="I109" s="62">
        <f>IFERROR(SUMIFS(RODRIGO!$M$2:$M$2,RODRIGO!$H$2:$H$2,"ENTRADA",RODRIGO!$J$2:$J$2,$B109),0)</f>
        <v>0</v>
      </c>
      <c r="J109" s="62">
        <f>IFERROR(SUMIFS(MOY!$M$64:$M$76,MOY!$H$64:$H$76,"ENTRADA",MOY!$J$64:$J$76,$B109),0)</f>
        <v>0</v>
      </c>
      <c r="K109" s="62">
        <f>IFERROR(SUMIFS('NORMA RUTH'!$M$82:$M$85,'NORMA RUTH'!$H$82:$H$85,"ENTRADA",'NORMA RUTH'!$J$82:$J$85,$B109),0)</f>
        <v>0</v>
      </c>
      <c r="L109" s="62">
        <f>IFERROR(SUMIFS(VALERIA!$M$58:$M$71,VALERIA!$H$58:$H$71,"ENTRADA",VALERIA!$J$58:$J$71,$B109),0)</f>
        <v>0</v>
      </c>
      <c r="M109" s="62">
        <f>IFERROR(SUMIFS('MANUEL BANAMEX'!$M$106:$M$124,'MANUEL BANAMEX'!$H$106:$H$124,"ENTRADA",'MANUEL BANAMEX'!$J$106:$J$124,$B109),0)</f>
        <v>0</v>
      </c>
      <c r="N109" s="62">
        <f>IFERROR(SUMIFS(ROBERTO!$M$2:$M$2,ROBERTO!$H$2:$H$2,"ENTRADA",ROBERTO!$J$2:$J$2,$B109),0)</f>
        <v>0</v>
      </c>
      <c r="O109" s="62">
        <f>IFERROR(SUMIFS(JUAN!$M$84:$M$87,JUAN!$H$84:$H$87,"ENTRADA",JUAN!$J$84:$J$87,$B109),0)</f>
        <v>0</v>
      </c>
      <c r="P109" s="62">
        <f>IFERROR(SUMIFS('NORMA SANCHEZ'!$M$78:$M$81,'NORMA SANCHEZ'!$H$78:$H$81,"ENTRADA",'NORMA SANCHEZ'!$J$78:$J$81,$B109),0)</f>
        <v>0</v>
      </c>
      <c r="Q109" s="62">
        <f>IFERROR(SUMIFS('JOSE CARLOS'!$M$78:$M$81,'JOSE CARLOS'!$H$78:$H$81,"ENTRADA",'JOSE CARLOS'!$J$78:$J$81,$B109),0)</f>
        <v>0</v>
      </c>
      <c r="R109" s="62">
        <f>IFERROR(SUMIFS('LUIS ENRIQUE '!$M$66:$M$66,'LUIS ENRIQUE '!$H$66:$H$66,"ENTRADA",'LUIS ENRIQUE '!$J$66:$J$66,$B109),0)</f>
        <v>0</v>
      </c>
      <c r="S109" s="62">
        <f>IFERROR(SUMIFS(CESARIA!$M$88:$M$91,CESARIA!$H$88:$H$91,"ENTRADA",CESARIA!$J$88:$J$91,$B109),0)</f>
        <v>0</v>
      </c>
      <c r="T109" s="62">
        <f>IFERROR(SUMIFS(ALAN!$M$84:$M$91,ALAN!$H$84:$H$91,"ENTRADA",ALAN!$J$84:$J$91,$B109),0)</f>
        <v>0</v>
      </c>
      <c r="U109" s="62">
        <f>IFERROR(SUMIFS(ELVIA!$M$67:$M$73,ELVIA!$H$67:$H$73,"ENTRADA",ELVIA!$J$67:$J$73,$B109),0)</f>
        <v>0</v>
      </c>
      <c r="V109" s="146">
        <f>IFERROR(SUMIFS(CAJA!$M$5283:$M$5911,CAJA!$H$5283:$H$5911,"ENTRADA",CAJA!$J$5283:$J$5911,$B109),0)</f>
        <v>0</v>
      </c>
      <c r="W109" s="62">
        <f>IFERROR(SUMIFS('CAJA TIGRES'!$M$1434:$M$1637,'CAJA TIGRES'!$H$1434:$H$1637,"ENTRADA",'CAJA TIGRES'!$J$1434:$J$1637,$B109),0)</f>
        <v>0</v>
      </c>
      <c r="X109" s="62">
        <f>IFERROR(SUMIFS(RESERVA!$M$14:$M$14,RESERVA!$H$14:$H$14,"ENTRADA",RESERVA!$J$14:$J$14,$B109),0)</f>
        <v>0</v>
      </c>
      <c r="Y109" s="96">
        <f t="shared" si="40"/>
        <v>0</v>
      </c>
      <c r="Z109" s="96">
        <f>Y109+'AGO25'!Z109</f>
        <v>0</v>
      </c>
    </row>
    <row r="110" spans="2:26" x14ac:dyDescent="0.3">
      <c r="B110" s="63" t="s">
        <v>179</v>
      </c>
      <c r="C110" s="62">
        <f>IFERROR(SUMIFS('MGZ121'!$M$1195:'MGZ121'!$M$1374,'MGZ121'!$H$1195:$H$1374,"ENTRADA",'MGZ121'!$J$1195:$J$1374,$B110),0)</f>
        <v>0</v>
      </c>
      <c r="D110" s="62">
        <f>IFERROR(SUMIFS('MGZ BBVA'!$M$1146:$M$1351,'MGZ BBVA'!$H$1146:$H$1351,"ENTRADA",'MGZ BBVA'!$J$1146:$J$1351,$B110),0)</f>
        <v>0</v>
      </c>
      <c r="E110" s="62">
        <f>IFERROR(SUMIFS('MGZ DOLARES'!$M$2:$M$2,'MGZ DOLARES'!$F$2:$F$2,"ENTRADA",'MGZ DOLARES'!$J$2:$J$2,$B110),0)</f>
        <v>0</v>
      </c>
      <c r="F110" s="62">
        <f>IFERROR(SUMIFS('MGZ BAJIO'!$M$70:$M$70,'MGZ BAJIO'!$H$70:$H$70,"ENTRADA",'MGZ BAJIO'!$J$70:$J$70,$B110),0)</f>
        <v>0</v>
      </c>
      <c r="G110" s="62">
        <f>IFERROR(SUMIFS('VICTOR BANAMEX'!$M$459:$M$528,'VICTOR BANAMEX'!$H$459:$H$528,"ENTRADA",'VICTOR BANAMEX'!$J$459:$J$528,$B110),0)</f>
        <v>0</v>
      </c>
      <c r="H110" s="62">
        <f>IFERROR(SUMIFS('VICTOR BANORTE'!$M$90:$M$98,'VICTOR BANORTE'!$H$90:$H$98,"ENTRADA",'VICTOR BANORTE'!$J$90:$J$98,$B110),0)</f>
        <v>0</v>
      </c>
      <c r="I110" s="62">
        <f>IFERROR(SUMIFS(RODRIGO!$M$2:$M$2,RODRIGO!$H$2:$H$2,"ENTRADA",RODRIGO!$J$2:$J$2,$B110),0)</f>
        <v>0</v>
      </c>
      <c r="J110" s="62">
        <f>IFERROR(SUMIFS(MOY!$M$64:$M$76,MOY!$H$64:$H$76,"ENTRADA",MOY!$J$64:$J$76,$B110),0)</f>
        <v>0</v>
      </c>
      <c r="K110" s="62">
        <f>IFERROR(SUMIFS('NORMA RUTH'!$M$82:$M$85,'NORMA RUTH'!$H$82:$H$85,"ENTRADA",'NORMA RUTH'!$J$82:$J$85,$B110),0)</f>
        <v>0</v>
      </c>
      <c r="L110" s="62">
        <f>IFERROR(SUMIFS(VALERIA!$M$58:$M$71,VALERIA!$H$58:$H$71,"ENTRADA",VALERIA!$J$58:$J$71,$B110),0)</f>
        <v>0</v>
      </c>
      <c r="M110" s="62">
        <f>IFERROR(SUMIFS('MANUEL BANAMEX'!$M$106:$M$124,'MANUEL BANAMEX'!$H$106:$H$124,"ENTRADA",'MANUEL BANAMEX'!$J$106:$J$124,$B110),0)</f>
        <v>0</v>
      </c>
      <c r="N110" s="62">
        <f>IFERROR(SUMIFS(ROBERTO!$M$2:$M$2,ROBERTO!$H$2:$H$2,"ENTRADA",ROBERTO!$J$2:$J$2,$B110),0)</f>
        <v>0</v>
      </c>
      <c r="O110" s="62">
        <f>IFERROR(SUMIFS(JUAN!$M$84:$M$87,JUAN!$H$84:$H$87,"ENTRADA",JUAN!$J$84:$J$87,$B110),0)</f>
        <v>0</v>
      </c>
      <c r="P110" s="62">
        <f>IFERROR(SUMIFS('NORMA SANCHEZ'!$M$78:$M$81,'NORMA SANCHEZ'!$H$78:$H$81,"ENTRADA",'NORMA SANCHEZ'!$J$78:$J$81,$B110),0)</f>
        <v>0</v>
      </c>
      <c r="Q110" s="62">
        <f>IFERROR(SUMIFS('JOSE CARLOS'!$M$78:$M$81,'JOSE CARLOS'!$H$78:$H$81,"ENTRADA",'JOSE CARLOS'!$J$78:$J$81,$B110),0)</f>
        <v>0</v>
      </c>
      <c r="R110" s="62">
        <f>IFERROR(SUMIFS('LUIS ENRIQUE '!$M$66:$M$66,'LUIS ENRIQUE '!$H$66:$H$66,"ENTRADA",'LUIS ENRIQUE '!$J$66:$J$66,$B110),0)</f>
        <v>0</v>
      </c>
      <c r="S110" s="62">
        <f>IFERROR(SUMIFS(CESARIA!$M$88:$M$91,CESARIA!$H$88:$H$91,"ENTRADA",CESARIA!$J$88:$J$91,$B110),0)</f>
        <v>0</v>
      </c>
      <c r="T110" s="62">
        <f>IFERROR(SUMIFS(ALAN!$M$84:$M$91,ALAN!$H$84:$H$91,"ENTRADA",ALAN!$J$84:$J$91,$B110),0)</f>
        <v>0</v>
      </c>
      <c r="U110" s="62">
        <f>IFERROR(SUMIFS(ELVIA!$M$67:$M$73,ELVIA!$H$67:$H$73,"ENTRADA",ELVIA!$J$67:$J$73,$B110),0)</f>
        <v>0</v>
      </c>
      <c r="V110" s="146">
        <f>IFERROR(SUMIFS(CAJA!$M$5283:$M$5911,CAJA!$H$5283:$H$5911,"ENTRADA",CAJA!$J$5283:$J$5911,$B110),0)</f>
        <v>0</v>
      </c>
      <c r="W110" s="62">
        <f>IFERROR(SUMIFS('CAJA TIGRES'!$M$1434:$M$1637,'CAJA TIGRES'!$H$1434:$H$1637,"ENTRADA",'CAJA TIGRES'!$J$1434:$J$1637,$B110),0)</f>
        <v>0</v>
      </c>
      <c r="X110" s="62">
        <f>IFERROR(SUMIFS(RESERVA!$M$14:$M$14,RESERVA!$H$14:$H$14,"ENTRADA",RESERVA!$J$14:$J$14,$B110),0)</f>
        <v>0</v>
      </c>
      <c r="Y110" s="96">
        <f t="shared" si="40"/>
        <v>0</v>
      </c>
      <c r="Z110" s="96">
        <f>Y110+'AGO25'!Z110</f>
        <v>3425500</v>
      </c>
    </row>
    <row r="111" spans="2:26" x14ac:dyDescent="0.3">
      <c r="B111" s="63" t="s">
        <v>180</v>
      </c>
      <c r="C111" s="62">
        <f>IFERROR(SUMIFS('MGZ121'!$M$1195:'MGZ121'!$M$1374,'MGZ121'!$H$1195:$H$1374,"ENTRADA",'MGZ121'!$J$1195:$J$1374,$B111),0)</f>
        <v>0</v>
      </c>
      <c r="D111" s="62">
        <f>IFERROR(SUMIFS('MGZ BBVA'!$M$1146:$M$1351,'MGZ BBVA'!$H$1146:$H$1351,"ENTRADA",'MGZ BBVA'!$J$1146:$J$1351,$B111),0)</f>
        <v>0</v>
      </c>
      <c r="E111" s="62">
        <f>IFERROR(SUMIFS('MGZ DOLARES'!$M$2:$M$2,'MGZ DOLARES'!$F$2:$F$2,"ENTRADA",'MGZ DOLARES'!$J$2:$J$2,$B111),0)</f>
        <v>0</v>
      </c>
      <c r="F111" s="62">
        <f>IFERROR(SUMIFS('MGZ BAJIO'!$M$70:$M$70,'MGZ BAJIO'!$H$70:$H$70,"ENTRADA",'MGZ BAJIO'!$J$70:$J$70,$B111),0)</f>
        <v>0</v>
      </c>
      <c r="G111" s="62">
        <f>IFERROR(SUMIFS('VICTOR BANAMEX'!$M$459:$M$528,'VICTOR BANAMEX'!$H$459:$H$528,"ENTRADA",'VICTOR BANAMEX'!$J$459:$J$528,$B111),0)</f>
        <v>0</v>
      </c>
      <c r="H111" s="62">
        <f>IFERROR(SUMIFS('VICTOR BANORTE'!$M$90:$M$98,'VICTOR BANORTE'!$H$90:$H$98,"ENTRADA",'VICTOR BANORTE'!$J$90:$J$98,$B111),0)</f>
        <v>0</v>
      </c>
      <c r="I111" s="62">
        <f>IFERROR(SUMIFS(RODRIGO!$M$2:$M$2,RODRIGO!$H$2:$H$2,"ENTRADA",RODRIGO!$J$2:$J$2,$B111),0)</f>
        <v>0</v>
      </c>
      <c r="J111" s="62">
        <f>IFERROR(SUMIFS(MOY!$M$64:$M$76,MOY!$H$64:$H$76,"ENTRADA",MOY!$J$64:$J$76,$B111),0)</f>
        <v>0</v>
      </c>
      <c r="K111" s="62">
        <f>IFERROR(SUMIFS('NORMA RUTH'!$M$82:$M$85,'NORMA RUTH'!$H$82:$H$85,"ENTRADA",'NORMA RUTH'!$J$82:$J$85,$B111),0)</f>
        <v>0</v>
      </c>
      <c r="L111" s="62">
        <f>IFERROR(SUMIFS(VALERIA!$M$58:$M$71,VALERIA!$H$58:$H$71,"ENTRADA",VALERIA!$J$58:$J$71,$B111),0)</f>
        <v>0</v>
      </c>
      <c r="M111" s="62">
        <f>IFERROR(SUMIFS('MANUEL BANAMEX'!$M$106:$M$124,'MANUEL BANAMEX'!$H$106:$H$124,"ENTRADA",'MANUEL BANAMEX'!$J$106:$J$124,$B111),0)</f>
        <v>0</v>
      </c>
      <c r="N111" s="62">
        <f>IFERROR(SUMIFS(ROBERTO!$M$2:$M$2,ROBERTO!$H$2:$H$2,"ENTRADA",ROBERTO!$J$2:$J$2,$B111),0)</f>
        <v>0</v>
      </c>
      <c r="O111" s="62">
        <f>IFERROR(SUMIFS(JUAN!$M$84:$M$87,JUAN!$H$84:$H$87,"ENTRADA",JUAN!$J$84:$J$87,$B111),0)</f>
        <v>0</v>
      </c>
      <c r="P111" s="62">
        <f>IFERROR(SUMIFS('NORMA SANCHEZ'!$M$78:$M$81,'NORMA SANCHEZ'!$H$78:$H$81,"ENTRADA",'NORMA SANCHEZ'!$J$78:$J$81,$B111),0)</f>
        <v>0</v>
      </c>
      <c r="Q111" s="62">
        <f>IFERROR(SUMIFS('JOSE CARLOS'!$M$78:$M$81,'JOSE CARLOS'!$H$78:$H$81,"ENTRADA",'JOSE CARLOS'!$J$78:$J$81,$B111),0)</f>
        <v>0</v>
      </c>
      <c r="R111" s="62">
        <f>IFERROR(SUMIFS('LUIS ENRIQUE '!$M$66:$M$66,'LUIS ENRIQUE '!$H$66:$H$66,"ENTRADA",'LUIS ENRIQUE '!$J$66:$J$66,$B111),0)</f>
        <v>0</v>
      </c>
      <c r="S111" s="62">
        <f>IFERROR(SUMIFS(CESARIA!$M$88:$M$91,CESARIA!$H$88:$H$91,"ENTRADA",CESARIA!$J$88:$J$91,$B111),0)</f>
        <v>0</v>
      </c>
      <c r="T111" s="62">
        <f>IFERROR(SUMIFS(ALAN!$M$84:$M$91,ALAN!$H$84:$H$91,"ENTRADA",ALAN!$J$84:$J$91,$B111),0)</f>
        <v>0</v>
      </c>
      <c r="U111" s="62">
        <f>IFERROR(SUMIFS(ELVIA!$M$67:$M$73,ELVIA!$H$67:$H$73,"ENTRADA",ELVIA!$J$67:$J$73,$B111),0)</f>
        <v>0</v>
      </c>
      <c r="V111" s="146">
        <f>IFERROR(SUMIFS(CAJA!$M$5283:$M$5911,CAJA!$H$5283:$H$5911,"ENTRADA",CAJA!$J$5283:$J$5911,$B111),0)</f>
        <v>0</v>
      </c>
      <c r="W111" s="62">
        <f>IFERROR(SUMIFS('CAJA TIGRES'!$M$1434:$M$1637,'CAJA TIGRES'!$H$1434:$H$1637,"ENTRADA",'CAJA TIGRES'!$J$1434:$J$1637,$B111),0)</f>
        <v>0</v>
      </c>
      <c r="X111" s="62">
        <f>IFERROR(SUMIFS(RESERVA!$M$14:$M$14,RESERVA!$H$14:$H$14,"ENTRADA",RESERVA!$J$14:$J$14,$B111),0)</f>
        <v>0</v>
      </c>
      <c r="Y111" s="96">
        <f t="shared" si="40"/>
        <v>0</v>
      </c>
      <c r="Z111" s="96">
        <f>Y111+'AGO25'!Z111</f>
        <v>3380608.37</v>
      </c>
    </row>
    <row r="112" spans="2:26" x14ac:dyDescent="0.3">
      <c r="B112" s="63" t="s">
        <v>181</v>
      </c>
      <c r="C112" s="62">
        <f>IFERROR(SUMIFS('MGZ121'!$M$1195:'MGZ121'!$M$1374,'MGZ121'!$H$1195:$H$1374,"ENTRADA",'MGZ121'!$J$1195:$J$1374,$B112),0)</f>
        <v>0</v>
      </c>
      <c r="D112" s="62">
        <f>IFERROR(SUMIFS('MGZ BBVA'!$M$1146:$M$1351,'MGZ BBVA'!$H$1146:$H$1351,"ENTRADA",'MGZ BBVA'!$J$1146:$J$1351,$B112),0)</f>
        <v>0</v>
      </c>
      <c r="E112" s="62">
        <f>IFERROR(SUMIFS('MGZ DOLARES'!$M$2:$M$2,'MGZ DOLARES'!$F$2:$F$2,"ENTRADA",'MGZ DOLARES'!$J$2:$J$2,$B112),0)</f>
        <v>0</v>
      </c>
      <c r="F112" s="62">
        <f>IFERROR(SUMIFS('MGZ BAJIO'!$M$70:$M$70,'MGZ BAJIO'!$H$70:$H$70,"ENTRADA",'MGZ BAJIO'!$J$70:$J$70,$B112),0)</f>
        <v>0</v>
      </c>
      <c r="G112" s="62">
        <f>IFERROR(SUMIFS('VICTOR BANAMEX'!$M$459:$M$528,'VICTOR BANAMEX'!$H$459:$H$528,"ENTRADA",'VICTOR BANAMEX'!$J$459:$J$528,$B112),0)</f>
        <v>0</v>
      </c>
      <c r="H112" s="62">
        <f>IFERROR(SUMIFS('VICTOR BANORTE'!$M$90:$M$98,'VICTOR BANORTE'!$H$90:$H$98,"ENTRADA",'VICTOR BANORTE'!$J$90:$J$98,$B112),0)</f>
        <v>0</v>
      </c>
      <c r="I112" s="62">
        <f>IFERROR(SUMIFS(RODRIGO!$M$2:$M$2,RODRIGO!$H$2:$H$2,"ENTRADA",RODRIGO!$J$2:$J$2,$B112),0)</f>
        <v>0</v>
      </c>
      <c r="J112" s="62">
        <f>IFERROR(SUMIFS(MOY!$M$64:$M$76,MOY!$H$64:$H$76,"ENTRADA",MOY!$J$64:$J$76,$B112),0)</f>
        <v>0</v>
      </c>
      <c r="K112" s="62">
        <f>IFERROR(SUMIFS('NORMA RUTH'!$M$82:$M$85,'NORMA RUTH'!$H$82:$H$85,"ENTRADA",'NORMA RUTH'!$J$82:$J$85,$B112),0)</f>
        <v>0</v>
      </c>
      <c r="L112" s="62">
        <f>IFERROR(SUMIFS(VALERIA!$M$58:$M$71,VALERIA!$H$58:$H$71,"ENTRADA",VALERIA!$J$58:$J$71,$B112),0)</f>
        <v>0</v>
      </c>
      <c r="M112" s="62">
        <f>IFERROR(SUMIFS('MANUEL BANAMEX'!$M$106:$M$124,'MANUEL BANAMEX'!$H$106:$H$124,"ENTRADA",'MANUEL BANAMEX'!$J$106:$J$124,$B112),0)</f>
        <v>0</v>
      </c>
      <c r="N112" s="62">
        <f>IFERROR(SUMIFS(ROBERTO!$M$2:$M$2,ROBERTO!$H$2:$H$2,"ENTRADA",ROBERTO!$J$2:$J$2,$B112),0)</f>
        <v>0</v>
      </c>
      <c r="O112" s="62">
        <f>IFERROR(SUMIFS(JUAN!$M$84:$M$87,JUAN!$H$84:$H$87,"ENTRADA",JUAN!$J$84:$J$87,$B112),0)</f>
        <v>0</v>
      </c>
      <c r="P112" s="62">
        <f>IFERROR(SUMIFS('NORMA SANCHEZ'!$M$78:$M$81,'NORMA SANCHEZ'!$H$78:$H$81,"ENTRADA",'NORMA SANCHEZ'!$J$78:$J$81,$B112),0)</f>
        <v>0</v>
      </c>
      <c r="Q112" s="62">
        <f>IFERROR(SUMIFS('JOSE CARLOS'!$M$78:$M$81,'JOSE CARLOS'!$H$78:$H$81,"ENTRADA",'JOSE CARLOS'!$J$78:$J$81,$B112),0)</f>
        <v>0</v>
      </c>
      <c r="R112" s="62">
        <f>IFERROR(SUMIFS('LUIS ENRIQUE '!$M$66:$M$66,'LUIS ENRIQUE '!$H$66:$H$66,"ENTRADA",'LUIS ENRIQUE '!$J$66:$J$66,$B112),0)</f>
        <v>0</v>
      </c>
      <c r="S112" s="62">
        <f>IFERROR(SUMIFS(CESARIA!$M$88:$M$91,CESARIA!$H$88:$H$91,"ENTRADA",CESARIA!$J$88:$J$91,$B112),0)</f>
        <v>0</v>
      </c>
      <c r="T112" s="62">
        <f>IFERROR(SUMIFS(ALAN!$M$84:$M$91,ALAN!$H$84:$H$91,"ENTRADA",ALAN!$J$84:$J$91,$B112),0)</f>
        <v>0</v>
      </c>
      <c r="U112" s="62">
        <f>IFERROR(SUMIFS(ELVIA!$M$67:$M$73,ELVIA!$H$67:$H$73,"ENTRADA",ELVIA!$J$67:$J$73,$B112),0)</f>
        <v>0</v>
      </c>
      <c r="V112" s="146">
        <f>IFERROR(SUMIFS(CAJA!$M$5283:$M$5911,CAJA!$H$5283:$H$5911,"ENTRADA",CAJA!$J$5283:$J$5911,$B112),0)</f>
        <v>420000</v>
      </c>
      <c r="W112" s="62">
        <f>IFERROR(SUMIFS('CAJA TIGRES'!$M$1434:$M$1637,'CAJA TIGRES'!$H$1434:$H$1637,"ENTRADA",'CAJA TIGRES'!$J$1434:$J$1637,$B112),0)</f>
        <v>0</v>
      </c>
      <c r="X112" s="62">
        <f>IFERROR(SUMIFS(RESERVA!$M$14:$M$14,RESERVA!$H$14:$H$14,"ENTRADA",RESERVA!$J$14:$J$14,$B112),0)</f>
        <v>0</v>
      </c>
      <c r="Y112" s="96">
        <f t="shared" si="40"/>
        <v>420000</v>
      </c>
      <c r="Z112" s="96">
        <f>Y112+'AGO25'!Z112</f>
        <v>3840420</v>
      </c>
    </row>
    <row r="113" spans="1:26" x14ac:dyDescent="0.3">
      <c r="B113" s="63" t="s">
        <v>182</v>
      </c>
      <c r="C113" s="62">
        <f>IFERROR(SUMIFS('MGZ121'!$M$1195:'MGZ121'!$M$1374,'MGZ121'!$H$1195:$H$1374,"ENTRADA",'MGZ121'!$J$1195:$J$1374,$B113),0)</f>
        <v>0</v>
      </c>
      <c r="D113" s="62">
        <f>IFERROR(SUMIFS('MGZ BBVA'!$M$1146:$M$1351,'MGZ BBVA'!$H$1146:$H$1351,"ENTRADA",'MGZ BBVA'!$J$1146:$J$1351,$B113),0)</f>
        <v>0</v>
      </c>
      <c r="E113" s="62">
        <f>IFERROR(SUMIFS('MGZ DOLARES'!$M$2:$M$2,'MGZ DOLARES'!$F$2:$F$2,"ENTRADA",'MGZ DOLARES'!$J$2:$J$2,$B113),0)</f>
        <v>0</v>
      </c>
      <c r="F113" s="62">
        <f>IFERROR(SUMIFS('MGZ BAJIO'!$M$70:$M$70,'MGZ BAJIO'!$H$70:$H$70,"ENTRADA",'MGZ BAJIO'!$J$70:$J$70,$B113),0)</f>
        <v>0</v>
      </c>
      <c r="G113" s="62">
        <f>IFERROR(SUMIFS('VICTOR BANAMEX'!$M$459:$M$528,'VICTOR BANAMEX'!$H$459:$H$528,"ENTRADA",'VICTOR BANAMEX'!$J$459:$J$528,$B113),0)</f>
        <v>0</v>
      </c>
      <c r="H113" s="62">
        <f>IFERROR(SUMIFS('VICTOR BANORTE'!$M$90:$M$98,'VICTOR BANORTE'!$H$90:$H$98,"ENTRADA",'VICTOR BANORTE'!$J$90:$J$98,$B113),0)</f>
        <v>0</v>
      </c>
      <c r="I113" s="62">
        <f>IFERROR(SUMIFS(RODRIGO!$M$2:$M$2,RODRIGO!$H$2:$H$2,"ENTRADA",RODRIGO!$J$2:$J$2,$B113),0)</f>
        <v>0</v>
      </c>
      <c r="J113" s="62">
        <f>IFERROR(SUMIFS(MOY!$M$64:$M$76,MOY!$H$64:$H$76,"ENTRADA",MOY!$J$64:$J$76,$B113),0)</f>
        <v>0</v>
      </c>
      <c r="K113" s="62">
        <f>IFERROR(SUMIFS('NORMA RUTH'!$M$82:$M$85,'NORMA RUTH'!$H$82:$H$85,"ENTRADA",'NORMA RUTH'!$J$82:$J$85,$B113),0)</f>
        <v>0</v>
      </c>
      <c r="L113" s="62">
        <f>IFERROR(SUMIFS(VALERIA!$M$58:$M$71,VALERIA!$H$58:$H$71,"ENTRADA",VALERIA!$J$58:$J$71,$B113),0)</f>
        <v>0</v>
      </c>
      <c r="M113" s="62">
        <f>IFERROR(SUMIFS('MANUEL BANAMEX'!$M$106:$M$124,'MANUEL BANAMEX'!$H$106:$H$124,"ENTRADA",'MANUEL BANAMEX'!$J$106:$J$124,$B113),0)</f>
        <v>0</v>
      </c>
      <c r="N113" s="62">
        <f>IFERROR(SUMIFS(ROBERTO!$M$2:$M$2,ROBERTO!$H$2:$H$2,"ENTRADA",ROBERTO!$J$2:$J$2,$B113),0)</f>
        <v>0</v>
      </c>
      <c r="O113" s="62">
        <f>IFERROR(SUMIFS(JUAN!$M$84:$M$87,JUAN!$H$84:$H$87,"ENTRADA",JUAN!$J$84:$J$87,$B113),0)</f>
        <v>0</v>
      </c>
      <c r="P113" s="62">
        <f>IFERROR(SUMIFS('NORMA SANCHEZ'!$M$78:$M$81,'NORMA SANCHEZ'!$H$78:$H$81,"ENTRADA",'NORMA SANCHEZ'!$J$78:$J$81,$B113),0)</f>
        <v>0</v>
      </c>
      <c r="Q113" s="62">
        <f>IFERROR(SUMIFS('JOSE CARLOS'!$M$78:$M$81,'JOSE CARLOS'!$H$78:$H$81,"ENTRADA",'JOSE CARLOS'!$J$78:$J$81,$B113),0)</f>
        <v>0</v>
      </c>
      <c r="R113" s="62">
        <f>IFERROR(SUMIFS('LUIS ENRIQUE '!$M$66:$M$66,'LUIS ENRIQUE '!$H$66:$H$66,"ENTRADA",'LUIS ENRIQUE '!$J$66:$J$66,$B113),0)</f>
        <v>0</v>
      </c>
      <c r="S113" s="62">
        <f>IFERROR(SUMIFS(CESARIA!$M$88:$M$91,CESARIA!$H$88:$H$91,"ENTRADA",CESARIA!$J$88:$J$91,$B113),0)</f>
        <v>0</v>
      </c>
      <c r="T113" s="62">
        <f>IFERROR(SUMIFS(ALAN!$M$84:$M$91,ALAN!$H$84:$H$91,"ENTRADA",ALAN!$J$84:$J$91,$B113),0)</f>
        <v>0</v>
      </c>
      <c r="U113" s="62">
        <f>IFERROR(SUMIFS(ELVIA!$M$67:$M$73,ELVIA!$H$67:$H$73,"ENTRADA",ELVIA!$J$67:$J$73,$B113),0)</f>
        <v>0</v>
      </c>
      <c r="V113" s="146">
        <f>IFERROR(SUMIFS(CAJA!$M$5283:$M$5911,CAJA!$H$5283:$H$5911,"ENTRADA",CAJA!$J$5283:$J$5911,$B113),0)</f>
        <v>0</v>
      </c>
      <c r="W113" s="62">
        <f>IFERROR(SUMIFS('CAJA TIGRES'!$M$1434:$M$1637,'CAJA TIGRES'!$H$1434:$H$1637,"ENTRADA",'CAJA TIGRES'!$J$1434:$J$1637,$B113),0)</f>
        <v>0</v>
      </c>
      <c r="X113" s="62">
        <f>IFERROR(SUMIFS(RESERVA!$M$14:$M$14,RESERVA!$H$14:$H$14,"ENTRADA",RESERVA!$J$14:$J$14,$B113),0)</f>
        <v>0</v>
      </c>
      <c r="Y113" s="96">
        <f t="shared" si="39"/>
        <v>0</v>
      </c>
      <c r="Z113" s="96">
        <f>Y113+'AGO25'!Z113</f>
        <v>3396500</v>
      </c>
    </row>
    <row r="114" spans="1:26" x14ac:dyDescent="0.3">
      <c r="B114" s="63" t="s">
        <v>183</v>
      </c>
      <c r="C114" s="62">
        <f>IFERROR(SUMIFS('MGZ121'!$M$1195:'MGZ121'!$M$1374,'MGZ121'!$H$1195:$H$1374,"ENTRADA",'MGZ121'!$J$1195:$J$1374,$B114),0)</f>
        <v>0</v>
      </c>
      <c r="D114" s="62">
        <f>IFERROR(SUMIFS('MGZ BBVA'!$M$1146:$M$1351,'MGZ BBVA'!$H$1146:$H$1351,"ENTRADA",'MGZ BBVA'!$J$1146:$J$1351,$B114),0)</f>
        <v>0</v>
      </c>
      <c r="E114" s="62">
        <f>IFERROR(SUMIFS('MGZ DOLARES'!$M$2:$M$2,'MGZ DOLARES'!$F$2:$F$2,"ENTRADA",'MGZ DOLARES'!$J$2:$J$2,$B114),0)</f>
        <v>0</v>
      </c>
      <c r="F114" s="62">
        <f>IFERROR(SUMIFS('MGZ BAJIO'!$M$70:$M$70,'MGZ BAJIO'!$H$70:$H$70,"ENTRADA",'MGZ BAJIO'!$J$70:$J$70,$B114),0)</f>
        <v>0</v>
      </c>
      <c r="G114" s="62">
        <f>IFERROR(SUMIFS('VICTOR BANAMEX'!$M$459:$M$528,'VICTOR BANAMEX'!$H$459:$H$528,"ENTRADA",'VICTOR BANAMEX'!$J$459:$J$528,$B114),0)</f>
        <v>0</v>
      </c>
      <c r="H114" s="62">
        <f>IFERROR(SUMIFS('VICTOR BANORTE'!$M$90:$M$98,'VICTOR BANORTE'!$H$90:$H$98,"ENTRADA",'VICTOR BANORTE'!$J$90:$J$98,$B114),0)</f>
        <v>0</v>
      </c>
      <c r="I114" s="62">
        <f>IFERROR(SUMIFS(RODRIGO!$M$2:$M$2,RODRIGO!$H$2:$H$2,"ENTRADA",RODRIGO!$J$2:$J$2,$B114),0)</f>
        <v>0</v>
      </c>
      <c r="J114" s="62">
        <f>IFERROR(SUMIFS(MOY!$M$64:$M$76,MOY!$H$64:$H$76,"ENTRADA",MOY!$J$64:$J$76,$B114),0)</f>
        <v>0</v>
      </c>
      <c r="K114" s="62">
        <f>IFERROR(SUMIFS('NORMA RUTH'!$M$82:$M$85,'NORMA RUTH'!$H$82:$H$85,"ENTRADA",'NORMA RUTH'!$J$82:$J$85,$B114),0)</f>
        <v>0</v>
      </c>
      <c r="L114" s="62">
        <f>IFERROR(SUMIFS(VALERIA!$M$58:$M$71,VALERIA!$H$58:$H$71,"ENTRADA",VALERIA!$J$58:$J$71,$B114),0)</f>
        <v>0</v>
      </c>
      <c r="M114" s="62">
        <f>IFERROR(SUMIFS('MANUEL BANAMEX'!$M$106:$M$124,'MANUEL BANAMEX'!$H$106:$H$124,"ENTRADA",'MANUEL BANAMEX'!$J$106:$J$124,$B114),0)</f>
        <v>0</v>
      </c>
      <c r="N114" s="62">
        <f>IFERROR(SUMIFS(ROBERTO!$M$2:$M$2,ROBERTO!$H$2:$H$2,"ENTRADA",ROBERTO!$J$2:$J$2,$B114),0)</f>
        <v>0</v>
      </c>
      <c r="O114" s="62">
        <f>IFERROR(SUMIFS(JUAN!$M$84:$M$87,JUAN!$H$84:$H$87,"ENTRADA",JUAN!$J$84:$J$87,$B114),0)</f>
        <v>0</v>
      </c>
      <c r="P114" s="62">
        <f>IFERROR(SUMIFS('NORMA SANCHEZ'!$M$78:$M$81,'NORMA SANCHEZ'!$H$78:$H$81,"ENTRADA",'NORMA SANCHEZ'!$J$78:$J$81,$B114),0)</f>
        <v>0</v>
      </c>
      <c r="Q114" s="62">
        <f>IFERROR(SUMIFS('JOSE CARLOS'!$M$78:$M$81,'JOSE CARLOS'!$H$78:$H$81,"ENTRADA",'JOSE CARLOS'!$J$78:$J$81,$B114),0)</f>
        <v>0</v>
      </c>
      <c r="R114" s="62">
        <f>IFERROR(SUMIFS('LUIS ENRIQUE '!$M$66:$M$66,'LUIS ENRIQUE '!$H$66:$H$66,"ENTRADA",'LUIS ENRIQUE '!$J$66:$J$66,$B114),0)</f>
        <v>0</v>
      </c>
      <c r="S114" s="62">
        <f>IFERROR(SUMIFS(CESARIA!$M$88:$M$91,CESARIA!$H$88:$H$91,"ENTRADA",CESARIA!$J$88:$J$91,$B114),0)</f>
        <v>0</v>
      </c>
      <c r="T114" s="62">
        <f>IFERROR(SUMIFS(ALAN!$M$84:$M$91,ALAN!$H$84:$H$91,"ENTRADA",ALAN!$J$84:$J$91,$B114),0)</f>
        <v>0</v>
      </c>
      <c r="U114" s="62">
        <f>IFERROR(SUMIFS(ELVIA!$M$67:$M$73,ELVIA!$H$67:$H$73,"ENTRADA",ELVIA!$J$67:$J$73,$B114),0)</f>
        <v>0</v>
      </c>
      <c r="V114" s="146">
        <f>IFERROR(SUMIFS(CAJA!$M$5283:$M$5911,CAJA!$H$5283:$H$5911,"ENTRADA",CAJA!$J$5283:$J$5911,$B114),0)</f>
        <v>449000</v>
      </c>
      <c r="W114" s="62">
        <f>IFERROR(SUMIFS('CAJA TIGRES'!$M$1434:$M$1637,'CAJA TIGRES'!$H$1434:$H$1637,"ENTRADA",'CAJA TIGRES'!$J$1434:$J$1637,$B114),0)</f>
        <v>0</v>
      </c>
      <c r="X114" s="62">
        <f>IFERROR(SUMIFS(RESERVA!$M$14:$M$14,RESERVA!$H$14:$H$14,"ENTRADA",RESERVA!$J$14:$J$14,$B114),0)</f>
        <v>0</v>
      </c>
      <c r="Y114" s="96">
        <f t="shared" si="39"/>
        <v>449000</v>
      </c>
      <c r="Z114" s="96">
        <f>Y114+'AGO25'!Z114</f>
        <v>3869120</v>
      </c>
    </row>
    <row r="115" spans="1:26" x14ac:dyDescent="0.3">
      <c r="B115" s="63" t="s">
        <v>184</v>
      </c>
      <c r="C115" s="62">
        <f>IFERROR(SUMIFS('MGZ121'!$M$1195:'MGZ121'!$M$1374,'MGZ121'!$H$1195:$H$1374,"ENTRADA",'MGZ121'!$J$1195:$J$1374,$B115),0)</f>
        <v>0</v>
      </c>
      <c r="D115" s="62">
        <f>IFERROR(SUMIFS('MGZ BBVA'!$M$1146:$M$1351,'MGZ BBVA'!$H$1146:$H$1351,"ENTRADA",'MGZ BBVA'!$J$1146:$J$1351,$B115),0)</f>
        <v>0</v>
      </c>
      <c r="E115" s="62">
        <f>IFERROR(SUMIFS('MGZ DOLARES'!$M$2:$M$2,'MGZ DOLARES'!$F$2:$F$2,"ENTRADA",'MGZ DOLARES'!$J$2:$J$2,$B115),0)</f>
        <v>0</v>
      </c>
      <c r="F115" s="62">
        <f>IFERROR(SUMIFS('MGZ BAJIO'!$M$70:$M$70,'MGZ BAJIO'!$H$70:$H$70,"ENTRADA",'MGZ BAJIO'!$J$70:$J$70,$B115),0)</f>
        <v>0</v>
      </c>
      <c r="G115" s="62">
        <f>IFERROR(SUMIFS('VICTOR BANAMEX'!$M$459:$M$528,'VICTOR BANAMEX'!$H$459:$H$528,"ENTRADA",'VICTOR BANAMEX'!$J$459:$J$528,$B115),0)</f>
        <v>0</v>
      </c>
      <c r="H115" s="62">
        <f>IFERROR(SUMIFS('VICTOR BANORTE'!$M$90:$M$98,'VICTOR BANORTE'!$H$90:$H$98,"ENTRADA",'VICTOR BANORTE'!$J$90:$J$98,$B115),0)</f>
        <v>0</v>
      </c>
      <c r="I115" s="62">
        <f>IFERROR(SUMIFS(RODRIGO!$M$2:$M$2,RODRIGO!$H$2:$H$2,"ENTRADA",RODRIGO!$J$2:$J$2,$B115),0)</f>
        <v>0</v>
      </c>
      <c r="J115" s="62">
        <f>IFERROR(SUMIFS(MOY!$M$64:$M$76,MOY!$H$64:$H$76,"ENTRADA",MOY!$J$64:$J$76,$B115),0)</f>
        <v>0</v>
      </c>
      <c r="K115" s="62">
        <f>IFERROR(SUMIFS('NORMA RUTH'!$M$82:$M$85,'NORMA RUTH'!$H$82:$H$85,"ENTRADA",'NORMA RUTH'!$J$82:$J$85,$B115),0)</f>
        <v>0</v>
      </c>
      <c r="L115" s="62">
        <f>IFERROR(SUMIFS(VALERIA!$M$58:$M$71,VALERIA!$H$58:$H$71,"ENTRADA",VALERIA!$J$58:$J$71,$B115),0)</f>
        <v>0</v>
      </c>
      <c r="M115" s="62">
        <f>IFERROR(SUMIFS('MANUEL BANAMEX'!$M$106:$M$124,'MANUEL BANAMEX'!$H$106:$H$124,"ENTRADA",'MANUEL BANAMEX'!$J$106:$J$124,$B115),0)</f>
        <v>0</v>
      </c>
      <c r="N115" s="62">
        <f>IFERROR(SUMIFS(ROBERTO!$M$2:$M$2,ROBERTO!$H$2:$H$2,"ENTRADA",ROBERTO!$J$2:$J$2,$B115),0)</f>
        <v>0</v>
      </c>
      <c r="O115" s="62">
        <f>IFERROR(SUMIFS(JUAN!$M$84:$M$87,JUAN!$H$84:$H$87,"ENTRADA",JUAN!$J$84:$J$87,$B115),0)</f>
        <v>0</v>
      </c>
      <c r="P115" s="62">
        <f>IFERROR(SUMIFS('NORMA SANCHEZ'!$M$78:$M$81,'NORMA SANCHEZ'!$H$78:$H$81,"ENTRADA",'NORMA SANCHEZ'!$J$78:$J$81,$B115),0)</f>
        <v>0</v>
      </c>
      <c r="Q115" s="62">
        <f>IFERROR(SUMIFS('JOSE CARLOS'!$M$78:$M$81,'JOSE CARLOS'!$H$78:$H$81,"ENTRADA",'JOSE CARLOS'!$J$78:$J$81,$B115),0)</f>
        <v>0</v>
      </c>
      <c r="R115" s="62">
        <f>IFERROR(SUMIFS('LUIS ENRIQUE '!$M$66:$M$66,'LUIS ENRIQUE '!$H$66:$H$66,"ENTRADA",'LUIS ENRIQUE '!$J$66:$J$66,$B115),0)</f>
        <v>0</v>
      </c>
      <c r="S115" s="62">
        <f>IFERROR(SUMIFS(CESARIA!$M$88:$M$91,CESARIA!$H$88:$H$91,"ENTRADA",CESARIA!$J$88:$J$91,$B115),0)</f>
        <v>0</v>
      </c>
      <c r="T115" s="62">
        <f>IFERROR(SUMIFS(ALAN!$M$84:$M$91,ALAN!$H$84:$H$91,"ENTRADA",ALAN!$J$84:$J$91,$B115),0)</f>
        <v>0</v>
      </c>
      <c r="U115" s="62">
        <f>IFERROR(SUMIFS(ELVIA!$M$67:$M$73,ELVIA!$H$67:$H$73,"ENTRADA",ELVIA!$J$67:$J$73,$B115),0)</f>
        <v>0</v>
      </c>
      <c r="V115" s="146">
        <f>IFERROR(SUMIFS(CAJA!$M$5283:$M$5911,CAJA!$H$5283:$H$5911,"ENTRADA",CAJA!$J$5283:$J$5911,$B115),0)</f>
        <v>422500</v>
      </c>
      <c r="W115" s="62">
        <f>IFERROR(SUMIFS('CAJA TIGRES'!$M$1434:$M$1637,'CAJA TIGRES'!$H$1434:$H$1637,"ENTRADA",'CAJA TIGRES'!$J$1434:$J$1637,$B115),0)</f>
        <v>0</v>
      </c>
      <c r="X115" s="62">
        <f>IFERROR(SUMIFS(RESERVA!$M$14:$M$14,RESERVA!$H$14:$H$14,"ENTRADA",RESERVA!$J$14:$J$14,$B115),0)</f>
        <v>0</v>
      </c>
      <c r="Y115" s="96">
        <f t="shared" si="39"/>
        <v>422500</v>
      </c>
      <c r="Z115" s="96">
        <f>Y115+'AGO25'!Z115</f>
        <v>4158649.9</v>
      </c>
    </row>
    <row r="116" spans="1:26" x14ac:dyDescent="0.3">
      <c r="A116">
        <v>12.2</v>
      </c>
      <c r="B116" s="63" t="s">
        <v>33</v>
      </c>
      <c r="C116" s="62">
        <f>IFERROR(SUMIFS('MGZ121'!$M$1195:'MGZ121'!$M$1374,'MGZ121'!$H$1195:$H$1374,"ENTRADA",'MGZ121'!$J$1195:$J$1374,$B116),0)</f>
        <v>0</v>
      </c>
      <c r="D116" s="62">
        <f>IFERROR(SUMIFS('MGZ BBVA'!$M$1146:$M$1351,'MGZ BBVA'!$H$1146:$H$1351,"ENTRADA",'MGZ BBVA'!$J$1146:$J$1351,$B116),0)</f>
        <v>0</v>
      </c>
      <c r="E116" s="62">
        <f>IFERROR(SUMIFS('MGZ DOLARES'!$M$2:$M$2,'MGZ DOLARES'!$F$2:$F$2,"ENTRADA",'MGZ DOLARES'!$J$2:$J$2,$B116),0)</f>
        <v>0</v>
      </c>
      <c r="F116" s="62">
        <f>IFERROR(SUMIFS('MGZ BAJIO'!$M$70:$M$70,'MGZ BAJIO'!$H$70:$H$70,"ENTRADA",'MGZ BAJIO'!$J$70:$J$70,$B116),0)</f>
        <v>0</v>
      </c>
      <c r="G116" s="62">
        <f>IFERROR(SUMIFS('VICTOR BANAMEX'!$M$459:$M$528,'VICTOR BANAMEX'!$H$459:$H$528,"ENTRADA",'VICTOR BANAMEX'!$J$459:$J$528,$B116),0)</f>
        <v>0</v>
      </c>
      <c r="H116" s="62">
        <f>IFERROR(SUMIFS('VICTOR BANORTE'!$M$90:$M$98,'VICTOR BANORTE'!$H$90:$H$98,"ENTRADA",'VICTOR BANORTE'!$J$90:$J$98,$B116),0)</f>
        <v>0</v>
      </c>
      <c r="I116" s="62">
        <f>IFERROR(SUMIFS(RODRIGO!$M$2:$M$2,RODRIGO!$H$2:$H$2,"ENTRADA",RODRIGO!$J$2:$J$2,$B116),0)</f>
        <v>0</v>
      </c>
      <c r="J116" s="62">
        <f>IFERROR(SUMIFS(MOY!$M$64:$M$76,MOY!$H$64:$H$76,"ENTRADA",MOY!$J$64:$J$76,$B116),0)</f>
        <v>0</v>
      </c>
      <c r="K116" s="62">
        <f>IFERROR(SUMIFS('NORMA RUTH'!$M$82:$M$85,'NORMA RUTH'!$H$82:$H$85,"ENTRADA",'NORMA RUTH'!$J$82:$J$85,$B116),0)</f>
        <v>0</v>
      </c>
      <c r="L116" s="62">
        <f>IFERROR(SUMIFS(VALERIA!$M$58:$M$71,VALERIA!$H$58:$H$71,"ENTRADA",VALERIA!$J$58:$J$71,$B116),0)</f>
        <v>0</v>
      </c>
      <c r="M116" s="596">
        <f>IFERROR(SUMIFS('MANUEL BANAMEX'!$M$106:$M$124,'MANUEL BANAMEX'!$H$106:$H$124,"ENTRADA",'MANUEL BANAMEX'!$J$106:$J$124,$B116),0)</f>
        <v>1671.03</v>
      </c>
      <c r="N116" s="62">
        <f>IFERROR(SUMIFS(ROBERTO!$M$2:$M$2,ROBERTO!$H$2:$H$2,"ENTRADA",ROBERTO!$J$2:$J$2,$B116),0)</f>
        <v>0</v>
      </c>
      <c r="O116" s="62">
        <f>IFERROR(SUMIFS(JUAN!$M$84:$M$87,JUAN!$H$84:$H$87,"ENTRADA",JUAN!$J$84:$J$87,$B116),0)</f>
        <v>0</v>
      </c>
      <c r="P116" s="62">
        <f>IFERROR(SUMIFS('NORMA SANCHEZ'!$M$78:$M$81,'NORMA SANCHEZ'!$H$78:$H$81,"ENTRADA",'NORMA SANCHEZ'!$J$78:$J$81,$B116),0)</f>
        <v>0</v>
      </c>
      <c r="Q116" s="62">
        <f>IFERROR(SUMIFS('JOSE CARLOS'!$M$78:$M$81,'JOSE CARLOS'!$H$78:$H$81,"ENTRADA",'JOSE CARLOS'!$J$78:$J$81,$B116),0)</f>
        <v>0</v>
      </c>
      <c r="R116" s="62">
        <f>IFERROR(SUMIFS('LUIS ENRIQUE '!$M$66:$M$66,'LUIS ENRIQUE '!$H$66:$H$66,"ENTRADA",'LUIS ENRIQUE '!$J$66:$J$66,$B116),0)</f>
        <v>0</v>
      </c>
      <c r="S116" s="62">
        <f>IFERROR(SUMIFS(CESARIA!$M$88:$M$91,CESARIA!$H$88:$H$91,"ENTRADA",CESARIA!$J$88:$J$91,$B116),0)</f>
        <v>0</v>
      </c>
      <c r="T116" s="62">
        <f>IFERROR(SUMIFS(ALAN!$M$84:$M$91,ALAN!$H$84:$H$91,"ENTRADA",ALAN!$J$84:$J$91,$B116),0)</f>
        <v>0</v>
      </c>
      <c r="U116" s="62">
        <f>IFERROR(SUMIFS(ELVIA!$M$67:$M$73,ELVIA!$H$67:$H$73,"ENTRADA",ELVIA!$J$67:$J$73,$B116),0)</f>
        <v>0</v>
      </c>
      <c r="V116" s="146">
        <f>IFERROR(SUMIFS(CAJA!$M$5283:$M$5911,CAJA!$H$5283:$H$5911,"ENTRADA",CAJA!$J$5283:$J$5911,$B116),0)</f>
        <v>0</v>
      </c>
      <c r="W116" s="596">
        <f>IFERROR(SUMIFS('CAJA TIGRES'!$M$1434:$M$1637,'CAJA TIGRES'!$H$1434:$H$1637,"ENTRADA",'CAJA TIGRES'!$J$1434:$J$1637,$B116),0)</f>
        <v>1385000</v>
      </c>
      <c r="X116" s="62">
        <f>IFERROR(SUMIFS(RESERVA!$M$14:$M$14,RESERVA!$H$14:$H$14,"ENTRADA",RESERVA!$J$14:$J$14,$B116),0)</f>
        <v>0</v>
      </c>
      <c r="Y116" s="96">
        <f t="shared" si="39"/>
        <v>1386671.03</v>
      </c>
      <c r="Z116" s="96">
        <f>Y116+'AGO25'!Z116</f>
        <v>12005771.029999999</v>
      </c>
    </row>
    <row r="117" spans="1:26" x14ac:dyDescent="0.3">
      <c r="B117" s="63" t="s">
        <v>200</v>
      </c>
      <c r="C117" s="62">
        <f>IFERROR(SUMIFS('MGZ121'!$M$1195:'MGZ121'!$M$1374,'MGZ121'!$H$1195:$H$1374,"ENTRADA",'MGZ121'!$J$1195:$J$1374,$B117),0)</f>
        <v>0</v>
      </c>
      <c r="D117" s="62">
        <f>IFERROR(SUMIFS('MGZ BBVA'!$M$1146:$M$1351,'MGZ BBVA'!$H$1146:$H$1351,"ENTRADA",'MGZ BBVA'!$J$1146:$J$1351,$B117),0)</f>
        <v>0</v>
      </c>
      <c r="E117" s="62">
        <f>IFERROR(SUMIFS('MGZ DOLARES'!$M$2:$M$2,'MGZ DOLARES'!$F$2:$F$2,"ENTRADA",'MGZ DOLARES'!$J$2:$J$2,$B117),0)</f>
        <v>0</v>
      </c>
      <c r="F117" s="62">
        <f>IFERROR(SUMIFS('MGZ BAJIO'!$M$70:$M$70,'MGZ BAJIO'!$H$70:$H$70,"ENTRADA",'MGZ BAJIO'!$J$70:$J$70,$B117),0)</f>
        <v>0</v>
      </c>
      <c r="G117" s="62">
        <f>IFERROR(SUMIFS('VICTOR BANAMEX'!$M$459:$M$528,'VICTOR BANAMEX'!$H$459:$H$528,"ENTRADA",'VICTOR BANAMEX'!$J$459:$J$528,$B117),0)</f>
        <v>0</v>
      </c>
      <c r="H117" s="62">
        <f>IFERROR(SUMIFS('VICTOR BANORTE'!$M$90:$M$98,'VICTOR BANORTE'!$H$90:$H$98,"ENTRADA",'VICTOR BANORTE'!$J$90:$J$98,$B117),0)</f>
        <v>0</v>
      </c>
      <c r="I117" s="62">
        <f>IFERROR(SUMIFS(RODRIGO!$M$2:$M$2,RODRIGO!$H$2:$H$2,"ENTRADA",RODRIGO!$J$2:$J$2,$B117),0)</f>
        <v>0</v>
      </c>
      <c r="J117" s="62">
        <f>IFERROR(SUMIFS(MOY!$M$64:$M$76,MOY!$H$64:$H$76,"ENTRADA",MOY!$J$64:$J$76,$B117),0)</f>
        <v>0</v>
      </c>
      <c r="K117" s="62">
        <f>IFERROR(SUMIFS('NORMA RUTH'!$M$82:$M$85,'NORMA RUTH'!$H$82:$H$85,"ENTRADA",'NORMA RUTH'!$J$82:$J$85,$B117),0)</f>
        <v>0</v>
      </c>
      <c r="L117" s="62">
        <f>IFERROR(SUMIFS(VALERIA!$M$58:$M$71,VALERIA!$H$58:$H$71,"ENTRADA",VALERIA!$J$58:$J$71,$B117),0)</f>
        <v>0</v>
      </c>
      <c r="M117" s="62">
        <f>IFERROR(SUMIFS('MANUEL BANAMEX'!$M$106:$M$124,'MANUEL BANAMEX'!$H$106:$H$124,"ENTRADA",'MANUEL BANAMEX'!$J$106:$J$124,$B117),0)</f>
        <v>0</v>
      </c>
      <c r="N117" s="62">
        <f>IFERROR(SUMIFS(ROBERTO!$M$2:$M$2,ROBERTO!$H$2:$H$2,"ENTRADA",ROBERTO!$J$2:$J$2,$B117),0)</f>
        <v>0</v>
      </c>
      <c r="O117" s="62">
        <f>IFERROR(SUMIFS(JUAN!$M$84:$M$87,JUAN!$H$84:$H$87,"ENTRADA",JUAN!$J$84:$J$87,$B117),0)</f>
        <v>0</v>
      </c>
      <c r="P117" s="62">
        <f>IFERROR(SUMIFS('NORMA SANCHEZ'!$M$78:$M$81,'NORMA SANCHEZ'!$H$78:$H$81,"ENTRADA",'NORMA SANCHEZ'!$J$78:$J$81,$B117),0)</f>
        <v>0</v>
      </c>
      <c r="Q117" s="62">
        <f>IFERROR(SUMIFS('JOSE CARLOS'!$M$78:$M$81,'JOSE CARLOS'!$H$78:$H$81,"ENTRADA",'JOSE CARLOS'!$J$78:$J$81,$B117),0)</f>
        <v>0</v>
      </c>
      <c r="R117" s="62">
        <f>IFERROR(SUMIFS('LUIS ENRIQUE '!$M$66:$M$66,'LUIS ENRIQUE '!$H$66:$H$66,"ENTRADA",'LUIS ENRIQUE '!$J$66:$J$66,$B117),0)</f>
        <v>0</v>
      </c>
      <c r="S117" s="62">
        <f>IFERROR(SUMIFS(CESARIA!$M$88:$M$91,CESARIA!$H$88:$H$91,"ENTRADA",CESARIA!$J$88:$J$91,$B117),0)</f>
        <v>0</v>
      </c>
      <c r="T117" s="62">
        <f>IFERROR(SUMIFS(ALAN!$M$84:$M$91,ALAN!$H$84:$H$91,"ENTRADA",ALAN!$J$84:$J$91,$B117),0)</f>
        <v>0</v>
      </c>
      <c r="U117" s="62">
        <f>IFERROR(SUMIFS(ELVIA!$M$67:$M$73,ELVIA!$H$67:$H$73,"ENTRADA",ELVIA!$J$67:$J$73,$B117),0)</f>
        <v>0</v>
      </c>
      <c r="V117" s="604">
        <f>IFERROR(SUMIFS(CAJA!$M$5283:$M$5911,CAJA!$H$5283:$H$5911,"ENTRADA",CAJA!$J$5283:$J$5911,$B117),0)</f>
        <v>66000</v>
      </c>
      <c r="W117" s="62">
        <f>IFERROR(SUMIFS('CAJA TIGRES'!$M$1434:$M$1637,'CAJA TIGRES'!$H$1434:$H$1637,"ENTRADA",'CAJA TIGRES'!$J$1434:$J$1637,$B117),0)</f>
        <v>0</v>
      </c>
      <c r="X117" s="62">
        <f>IFERROR(SUMIFS(RESERVA!$M$14:$M$14,RESERVA!$H$14:$H$14,"ENTRADA",RESERVA!$J$14:$J$14,$B117),0)</f>
        <v>0</v>
      </c>
      <c r="Y117" s="96">
        <f t="shared" si="39"/>
        <v>66000</v>
      </c>
      <c r="Z117" s="96">
        <f>Y117+'AGO25'!Z117</f>
        <v>597185</v>
      </c>
    </row>
    <row r="118" spans="1:26" x14ac:dyDescent="0.3">
      <c r="B118" s="63" t="s">
        <v>213</v>
      </c>
      <c r="C118" s="62">
        <f>IFERROR(SUMIFS('MGZ121'!$M$1195:'MGZ121'!$M$1374,'MGZ121'!$H$1195:$H$1374,"ENTRADA",'MGZ121'!$J$1195:$J$1374,$B118),0)</f>
        <v>0</v>
      </c>
      <c r="D118" s="62">
        <f>IFERROR(SUMIFS('MGZ BBVA'!$M$1146:$M$1351,'MGZ BBVA'!$H$1146:$H$1351,"ENTRADA",'MGZ BBVA'!$J$1146:$J$1351,$B118),0)</f>
        <v>0</v>
      </c>
      <c r="E118" s="62">
        <f>IFERROR(SUMIFS('MGZ DOLARES'!$M$2:$M$2,'MGZ DOLARES'!$F$2:$F$2,"ENTRADA",'MGZ DOLARES'!$J$2:$J$2,$B118),0)</f>
        <v>0</v>
      </c>
      <c r="F118" s="62">
        <f>IFERROR(SUMIFS('MGZ BAJIO'!$M$70:$M$70,'MGZ BAJIO'!$H$70:$H$70,"ENTRADA",'MGZ BAJIO'!$J$70:$J$70,$B118),0)</f>
        <v>0</v>
      </c>
      <c r="G118" s="62">
        <f>IFERROR(SUMIFS('VICTOR BANAMEX'!$M$459:$M$528,'VICTOR BANAMEX'!$H$459:$H$528,"ENTRADA",'VICTOR BANAMEX'!$J$459:$J$528,$B118),0)</f>
        <v>0</v>
      </c>
      <c r="H118" s="62">
        <f>IFERROR(SUMIFS('VICTOR BANORTE'!$M$90:$M$98,'VICTOR BANORTE'!$H$90:$H$98,"ENTRADA",'VICTOR BANORTE'!$J$90:$J$98,$B118),0)</f>
        <v>0</v>
      </c>
      <c r="I118" s="62">
        <f>IFERROR(SUMIFS(RODRIGO!$M$2:$M$2,RODRIGO!$H$2:$H$2,"ENTRADA",RODRIGO!$J$2:$J$2,$B118),0)</f>
        <v>0</v>
      </c>
      <c r="J118" s="62">
        <f>IFERROR(SUMIFS(MOY!$M$64:$M$76,MOY!$H$64:$H$76,"ENTRADA",MOY!$J$64:$J$76,$B118),0)</f>
        <v>0</v>
      </c>
      <c r="K118" s="62">
        <f>IFERROR(SUMIFS('NORMA RUTH'!$M$82:$M$85,'NORMA RUTH'!$H$82:$H$85,"ENTRADA",'NORMA RUTH'!$J$82:$J$85,$B118),0)</f>
        <v>0</v>
      </c>
      <c r="L118" s="62">
        <f>IFERROR(SUMIFS(VALERIA!$M$58:$M$71,VALERIA!$H$58:$H$71,"ENTRADA",VALERIA!$J$58:$J$71,$B118),0)</f>
        <v>0</v>
      </c>
      <c r="M118" s="62">
        <f>IFERROR(SUMIFS('MANUEL BANAMEX'!$M$106:$M$124,'MANUEL BANAMEX'!$H$106:$H$124,"ENTRADA",'MANUEL BANAMEX'!$J$106:$J$124,$B118),0)</f>
        <v>0</v>
      </c>
      <c r="N118" s="62">
        <f>IFERROR(SUMIFS(ROBERTO!$M$2:$M$2,ROBERTO!$H$2:$H$2,"ENTRADA",ROBERTO!$J$2:$J$2,$B118),0)</f>
        <v>0</v>
      </c>
      <c r="O118" s="62">
        <f>IFERROR(SUMIFS(JUAN!$M$84:$M$87,JUAN!$H$84:$H$87,"ENTRADA",JUAN!$J$84:$J$87,$B118),0)</f>
        <v>0</v>
      </c>
      <c r="P118" s="62">
        <f>IFERROR(SUMIFS('NORMA SANCHEZ'!$M$78:$M$81,'NORMA SANCHEZ'!$H$78:$H$81,"ENTRADA",'NORMA SANCHEZ'!$J$78:$J$81,$B118),0)</f>
        <v>0</v>
      </c>
      <c r="Q118" s="62">
        <f>IFERROR(SUMIFS('JOSE CARLOS'!$M$78:$M$81,'JOSE CARLOS'!$H$78:$H$81,"ENTRADA",'JOSE CARLOS'!$J$78:$J$81,$B118),0)</f>
        <v>0</v>
      </c>
      <c r="R118" s="62">
        <f>IFERROR(SUMIFS('LUIS ENRIQUE '!$M$66:$M$66,'LUIS ENRIQUE '!$H$66:$H$66,"ENTRADA",'LUIS ENRIQUE '!$J$66:$J$66,$B118),0)</f>
        <v>0</v>
      </c>
      <c r="S118" s="62">
        <f>IFERROR(SUMIFS(CESARIA!$M$88:$M$91,CESARIA!$H$88:$H$91,"ENTRADA",CESARIA!$J$88:$J$91,$B118),0)</f>
        <v>0</v>
      </c>
      <c r="T118" s="62">
        <f>IFERROR(SUMIFS(ALAN!$M$84:$M$91,ALAN!$H$84:$H$91,"ENTRADA",ALAN!$J$84:$J$91,$B118),0)</f>
        <v>0</v>
      </c>
      <c r="U118" s="62">
        <f>IFERROR(SUMIFS(ELVIA!$M$67:$M$67,ELVIA!$H$67:$H$67,"ENTRADA",ELVIA!$J$67:$J$67,$B118),0)</f>
        <v>0</v>
      </c>
      <c r="V118" s="146">
        <f>IFERROR(SUMIFS(CAJA!$M$5283:$M$5911,CAJA!$H$5283:$H$5911,"ENTRADA",CAJA!$J$5283:$J$5911,$B118),0)</f>
        <v>0</v>
      </c>
      <c r="W118" s="62">
        <f>IFERROR(SUMIFS('CAJA TIGRES'!$M$1434:$M$1637,'CAJA TIGRES'!$H$1434:$H$1637,"ENTRADA",'CAJA TIGRES'!$J$1434:$J$1637,$B118),0)</f>
        <v>0</v>
      </c>
      <c r="X118" s="62">
        <f>IFERROR(SUMIFS(RESERVA!$M$14:$M$14,RESERVA!$H$14:$H$14,"ENTRADA",RESERVA!$J$14:$J$14,$B118),0)</f>
        <v>0</v>
      </c>
      <c r="Y118" s="96">
        <f t="shared" si="39"/>
        <v>0</v>
      </c>
      <c r="Z118" s="96">
        <f>Y118+'AGO25'!Z118</f>
        <v>0</v>
      </c>
    </row>
    <row r="119" spans="1:26" x14ac:dyDescent="0.3">
      <c r="B119" s="13" t="s">
        <v>110</v>
      </c>
      <c r="C119" s="64">
        <f>SUM(C95:C118)</f>
        <v>1721400</v>
      </c>
      <c r="D119" s="64">
        <f t="shared" ref="D119" si="41">SUM(D95:D118)</f>
        <v>957017.61</v>
      </c>
      <c r="E119" s="64">
        <f t="shared" ref="E119:Z119" si="42">SUM(E95:E118)</f>
        <v>0</v>
      </c>
      <c r="F119" s="64">
        <f t="shared" si="42"/>
        <v>0</v>
      </c>
      <c r="G119" s="64">
        <f t="shared" si="42"/>
        <v>975172.42999999993</v>
      </c>
      <c r="H119" s="64">
        <f t="shared" si="42"/>
        <v>67000</v>
      </c>
      <c r="I119" s="64">
        <f>SUM(I95:I118)</f>
        <v>0</v>
      </c>
      <c r="J119" s="64">
        <f t="shared" ref="J119" si="43">SUM(J95:J118)</f>
        <v>1164500</v>
      </c>
      <c r="K119" s="64">
        <f t="shared" si="42"/>
        <v>26500</v>
      </c>
      <c r="L119" s="64">
        <f t="shared" si="42"/>
        <v>906500</v>
      </c>
      <c r="M119" s="64">
        <f t="shared" si="42"/>
        <v>763404.03</v>
      </c>
      <c r="N119" s="64">
        <f t="shared" si="42"/>
        <v>0</v>
      </c>
      <c r="O119" s="64">
        <f t="shared" si="42"/>
        <v>4500</v>
      </c>
      <c r="P119" s="64">
        <f t="shared" si="42"/>
        <v>0</v>
      </c>
      <c r="Q119" s="64">
        <f t="shared" si="42"/>
        <v>420000</v>
      </c>
      <c r="R119" s="64">
        <f t="shared" si="42"/>
        <v>0</v>
      </c>
      <c r="S119" s="64">
        <f t="shared" si="42"/>
        <v>4500</v>
      </c>
      <c r="T119" s="64">
        <f t="shared" si="42"/>
        <v>450000</v>
      </c>
      <c r="U119" s="64">
        <f t="shared" si="42"/>
        <v>302500</v>
      </c>
      <c r="V119" s="64">
        <f>SUM(V95:V118)</f>
        <v>4530913.3499999996</v>
      </c>
      <c r="W119" s="64">
        <f t="shared" si="42"/>
        <v>1385000</v>
      </c>
      <c r="X119" s="64">
        <f t="shared" si="42"/>
        <v>0</v>
      </c>
      <c r="Y119" s="64">
        <f t="shared" si="42"/>
        <v>13678907.42</v>
      </c>
      <c r="Z119" s="64">
        <f t="shared" si="42"/>
        <v>127044612.07000001</v>
      </c>
    </row>
    <row r="120" spans="1:26" x14ac:dyDescent="0.3">
      <c r="B120" s="91" t="s">
        <v>3</v>
      </c>
      <c r="C120" s="62"/>
      <c r="D120" s="32"/>
      <c r="E120" s="32"/>
      <c r="F120" s="32"/>
      <c r="G120" s="32"/>
      <c r="H120" s="12"/>
      <c r="I120" s="12"/>
      <c r="J120" s="12"/>
      <c r="K120" s="12"/>
      <c r="L120" s="12"/>
      <c r="M120" s="12"/>
      <c r="N120" s="12"/>
      <c r="O120" s="12"/>
      <c r="P120" s="12"/>
      <c r="Q120" s="12"/>
      <c r="R120" s="12"/>
      <c r="S120" s="12"/>
      <c r="T120" s="12"/>
      <c r="U120" s="12"/>
      <c r="V120" s="12"/>
      <c r="W120" s="12"/>
      <c r="X120" s="12"/>
      <c r="Y120" s="97"/>
      <c r="Z120" s="96"/>
    </row>
    <row r="121" spans="1:26" x14ac:dyDescent="0.3">
      <c r="A121">
        <v>12</v>
      </c>
      <c r="B121" s="67" t="s">
        <v>81</v>
      </c>
      <c r="C121" s="137"/>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29"/>
    </row>
    <row r="122" spans="1:26" x14ac:dyDescent="0.3">
      <c r="B122" s="63" t="s">
        <v>167</v>
      </c>
      <c r="C122" s="62">
        <f>IFERROR(SUMIFS('MGZ121'!$N$1195:'MGZ121'!$N$1374,'MGZ121'!$H$1195:$H$1374,"SALIDA",'MGZ121'!$J$1195:$J$1374,B122),0)</f>
        <v>0</v>
      </c>
      <c r="D122" s="62">
        <f>IFERROR(SUMIFS('MGZ BBVA'!$N$1146:$N$1351,'MGZ BBVA'!$H$1146:$H$1351,"SALIDA",'MGZ BBVA'!$J$1146:$J$1351,$B122),0)</f>
        <v>1338300</v>
      </c>
      <c r="E122" s="62">
        <f>IFERROR(SUMIFS('MGZ DOLARES'!$N$2:$N$2,'MGZ DOLARES'!$F$2:$F$2,"SALIDA",'MGZ DOLARES'!$J$2:$J$2,$B122),0)</f>
        <v>0</v>
      </c>
      <c r="F122" s="62">
        <f>IFERROR(SUMIFS('MGZ BAJIO'!$N$70:$N$70,'MGZ BAJIO'!$H$70:$H$70,"SALIDA",'MGZ BAJIO'!$J$70:$J$70,$B122),0)</f>
        <v>0</v>
      </c>
      <c r="G122" s="62">
        <f>IFERROR(SUMIFS('VICTOR BANAMEX'!$N$459:$N$528,'VICTOR BANAMEX'!$H$459:$H$528,"SALIDA",'VICTOR BANAMEX'!$J$459:$J$528,$B122),0)</f>
        <v>378000</v>
      </c>
      <c r="H122" s="62">
        <f>IFERROR(SUMIFS('VICTOR BANORTE'!$N$90:$N$98,'VICTOR BANORTE'!$H$90:$H$98,"SALIDA",'VICTOR BANORTE'!$J$90:$J$98,$B122),0)</f>
        <v>0</v>
      </c>
      <c r="I122" s="62">
        <f>IFERROR(SUMIFS(RODRIGO!$N$2:$N$2,RODRIGO!$H$2:$H$2,"SALIDA",RODRIGO!$J$2:$J$2,$B122),0)</f>
        <v>0</v>
      </c>
      <c r="J122" s="62">
        <f>IFERROR(SUMIFS(MOY!$N$64:$N$76,MOY!$H$64:$H$76,"SALIDA",MOY!$J$64:$J$76,$B122),0)</f>
        <v>2000</v>
      </c>
      <c r="K122" s="62">
        <f>IFERROR(SUMIFS('NORMA RUTH'!$N$82:$N$85,'NORMA RUTH'!$H$82:$H$85,"SALIDA",'NORMA RUTH'!$J$82:$J$85,$B122),0)</f>
        <v>1750</v>
      </c>
      <c r="L122" s="62">
        <f>IFERROR(SUMIFS(VALERIA!$N$58:$N$71,VALERIA!$H$58:$H$71,"SALIDA",VALERIA!$J$58:$J$71,$B122),0)</f>
        <v>0</v>
      </c>
      <c r="M122" s="62">
        <f>IFERROR(SUMIFS('MANUEL BANAMEX'!$N$106:$N$124,'MANUEL BANAMEX'!$H$106:$H$124,"SALIDA",'MANUEL BANAMEX'!$J$106:$J$124,$B122),0)</f>
        <v>1350</v>
      </c>
      <c r="N122" s="62">
        <f>IFERROR(SUMIFS(ROBERTO!$N$2:$N$2,ROBERTO!$H$2:$H$2,"SALIDA",ROBERTO!$J$2:$J$2,$B122),0)</f>
        <v>0</v>
      </c>
      <c r="O122" s="62">
        <f>IFERROR(SUMIFS(JUAN!$N$84:$N$87,JUAN!$H$84:$H$87,"SALIDA",JUAN!$J$84:$J$87,$B122),0)</f>
        <v>0</v>
      </c>
      <c r="P122" s="62">
        <f>IFERROR(SUMIFS('NORMA SANCHEZ'!$N$78:$N$81,'NORMA SANCHEZ'!$H$78:$H$81,"SALIDA",'NORMA SANCHEZ'!$J$78:$J$81,$B122),0)</f>
        <v>0</v>
      </c>
      <c r="Q122" s="62">
        <f>IFERROR(SUMIFS('JOSE CARLOS'!$N$78:$N$81,'JOSE CARLOS'!$H$78:$H$81,"SALIDA",'JOSE CARLOS'!$J$78:$J$81,$B122),0)</f>
        <v>0</v>
      </c>
      <c r="R122" s="62">
        <f>IFERROR(SUMIFS('LUIS ENRIQUE '!$N$66:$N$66,'LUIS ENRIQUE '!$H$66:$H$66,"SALIDA",'LUIS ENRIQUE '!$J$66:$J$66,$B122),0)</f>
        <v>0</v>
      </c>
      <c r="S122" s="62">
        <f>IFERROR(SUMIFS(CESARIA!$N$88:$N$91,CESARIA!$H$88:$H$91,"SALIDA",CESARIA!$J$88:$J$91,$B122),0)</f>
        <v>0</v>
      </c>
      <c r="T122" s="62">
        <f>IFERROR(SUMIFS(ALAN!$N$84:$N$91,ALAN!$H$84:$H$91,"SALIDA",ALAN!$J$84:$J$91,$B122),0)</f>
        <v>0</v>
      </c>
      <c r="U122" s="62">
        <f>IFERROR(SUMIFS(ELVIA!$N$67:$N$73,ELVIA!$H$67:$H$73,"SALIDA",ELVIA!$J$67:$J$73,$B122),0)</f>
        <v>0</v>
      </c>
      <c r="V122" s="62">
        <f>IFERROR(SUMIFS(CAJA!$N$5283:$N$5911,CAJA!$H$5283:$H$5911,"SALIDA",CAJA!$J$5283:$J$5911,$B122),0)</f>
        <v>0</v>
      </c>
      <c r="W122" s="62">
        <f>IFERROR(SUMIFS('CAJA TIGRES'!$N$1434:$N$1637,'CAJA TIGRES'!$H$1434:$H$1637,"SALIDA",'CAJA TIGRES'!$J$1434:$J$1637,$B122),0)</f>
        <v>0</v>
      </c>
      <c r="X122" s="62">
        <f>IFERROR(SUMIFS(RESERVA!$N$14:$N$14,RESERVA!$H$14:$H$14,"SALIDA",RESERVA!$J$14:$J$14,$B122),0)</f>
        <v>0</v>
      </c>
      <c r="Y122" s="96">
        <f t="shared" ref="Y122:Y145" si="44">SUM(C122:X122)</f>
        <v>1721400</v>
      </c>
      <c r="Z122" s="96">
        <f>Y122+'AGO25'!Z122</f>
        <v>16792462.93</v>
      </c>
    </row>
    <row r="123" spans="1:26" x14ac:dyDescent="0.3">
      <c r="B123" s="63" t="s">
        <v>168</v>
      </c>
      <c r="C123" s="62">
        <f>IFERROR(SUMIFS('MGZ121'!$N$1195:'MGZ121'!$N$1374,'MGZ121'!$H$1195:$H$1374,"SALIDA",'MGZ121'!$J$1195:$J$1374,B123),0)</f>
        <v>949617.61</v>
      </c>
      <c r="D123" s="62">
        <f>IFERROR(SUMIFS('MGZ BBVA'!$N$1146:$N$1351,'MGZ BBVA'!$H$1146:$H$1351,"SALIDA",'MGZ BBVA'!$J$1146:$J$1351,$B123),0)</f>
        <v>0</v>
      </c>
      <c r="E123" s="62">
        <f>IFERROR(SUMIFS('MGZ DOLARES'!$N$2:$N$2,'MGZ DOLARES'!$F$2:$F$2,"SALIDA",'MGZ DOLARES'!$J$2:$J$2,$B123),0)</f>
        <v>0</v>
      </c>
      <c r="F123" s="62">
        <f>IFERROR(SUMIFS('MGZ BAJIO'!$N$70:$N$70,'MGZ BAJIO'!$H$70:$H$70,"SALIDA",'MGZ BAJIO'!$J$70:$J$70,$B123),0)</f>
        <v>0</v>
      </c>
      <c r="G123" s="62">
        <f>IFERROR(SUMIFS('VICTOR BANAMEX'!$N$459:$N$528,'VICTOR BANAMEX'!$H$459:$H$528,"SALIDA",'VICTOR BANAMEX'!$J$459:$J$528,$B123),0)</f>
        <v>7400</v>
      </c>
      <c r="H123" s="62">
        <f>IFERROR(SUMIFS('VICTOR BANORTE'!$N$90:$N$98,'VICTOR BANORTE'!$H$90:$H$98,"SALIDA",'VICTOR BANORTE'!$J$90:$J$98,$B123),0)</f>
        <v>0</v>
      </c>
      <c r="I123" s="62">
        <f>IFERROR(SUMIFS(RODRIGO!$N$2:$N$2,RODRIGO!$H$2:$H$2,"SALIDA",RODRIGO!$J$2:$J$2,$B123),0)</f>
        <v>0</v>
      </c>
      <c r="J123" s="62">
        <f>IFERROR(SUMIFS(MOY!$N$64:$N$76,MOY!$H$64:$H$76,"SALIDA",MOY!$J$64:$J$76,$B123),0)</f>
        <v>0</v>
      </c>
      <c r="K123" s="62">
        <f>IFERROR(SUMIFS('NORMA RUTH'!$N$82:$N$85,'NORMA RUTH'!$H$82:$H$85,"SALIDA",'NORMA RUTH'!$J$82:$J$85,$B123),0)</f>
        <v>0</v>
      </c>
      <c r="L123" s="62">
        <f>IFERROR(SUMIFS(VALERIA!$N$58:$N$71,VALERIA!$H$58:$H$71,"SALIDA",VALERIA!$J$58:$J$71,$B123),0)</f>
        <v>0</v>
      </c>
      <c r="M123" s="62">
        <f>IFERROR(SUMIFS('MANUEL BANAMEX'!$N$106:$N$124,'MANUEL BANAMEX'!$H$106:$H$124,"SALIDA",'MANUEL BANAMEX'!$J$106:$J$124,$B123),0)</f>
        <v>0</v>
      </c>
      <c r="N123" s="62">
        <f>IFERROR(SUMIFS(ROBERTO!$N$2:$N$2,ROBERTO!$H$2:$H$2,"SALIDA",ROBERTO!$J$2:$J$2,$B123),0)</f>
        <v>0</v>
      </c>
      <c r="O123" s="62">
        <f>IFERROR(SUMIFS(JUAN!$N$84:$N$87,JUAN!$H$84:$H$87,"SALIDA",JUAN!$J$84:$J$87,$B123),0)</f>
        <v>0</v>
      </c>
      <c r="P123" s="62">
        <f>IFERROR(SUMIFS('NORMA SANCHEZ'!$N$78:$N$81,'NORMA SANCHEZ'!$H$78:$H$81,"SALIDA",'NORMA SANCHEZ'!$J$78:$J$81,$B123),0)</f>
        <v>0</v>
      </c>
      <c r="Q123" s="62">
        <f>IFERROR(SUMIFS('JOSE CARLOS'!$N$78:$N$81,'JOSE CARLOS'!$H$78:$H$81,"SALIDA",'JOSE CARLOS'!$J$78:$J$81,$B123),0)</f>
        <v>0</v>
      </c>
      <c r="R123" s="62">
        <f>IFERROR(SUMIFS('LUIS ENRIQUE '!$N$66:$N$66,'LUIS ENRIQUE '!$H$66:$H$66,"SALIDA",'LUIS ENRIQUE '!$J$66:$J$66,$B123),0)</f>
        <v>0</v>
      </c>
      <c r="S123" s="62">
        <f>IFERROR(SUMIFS(CESARIA!$N$88:$N$91,CESARIA!$H$88:$H$91,"SALIDA",CESARIA!$J$88:$J$91,$B123),0)</f>
        <v>0</v>
      </c>
      <c r="T123" s="62">
        <f>IFERROR(SUMIFS(ALAN!$N$84:$N$91,ALAN!$H$84:$H$91,"SALIDA",ALAN!$J$84:$J$91,$B123),0)</f>
        <v>0</v>
      </c>
      <c r="U123" s="62">
        <f>IFERROR(SUMIFS(ELVIA!$N$67:$N$73,ELVIA!$H$67:$H$73,"SALIDA",ELVIA!$J$67:$J$73,$B123),0)</f>
        <v>0</v>
      </c>
      <c r="V123" s="62">
        <f>IFERROR(SUMIFS(CAJA!$N$5283:$N$5911,CAJA!$H$5283:$H$5911,"SALIDA",CAJA!$J$5283:$J$5911,$B123),0)</f>
        <v>0</v>
      </c>
      <c r="W123" s="62">
        <f>IFERROR(SUMIFS('CAJA TIGRES'!$N$1434:$N$1637,'CAJA TIGRES'!$H$1434:$H$1637,"SALIDA",'CAJA TIGRES'!$J$1434:$J$1637,$B123),0)</f>
        <v>0</v>
      </c>
      <c r="X123" s="62">
        <f>IFERROR(SUMIFS(RESERVA!$N$14:$N$14,RESERVA!$H$14:$H$14,"SALIDA",RESERVA!$J$14:$J$14,$B123),0)</f>
        <v>0</v>
      </c>
      <c r="Y123" s="96">
        <f t="shared" si="44"/>
        <v>957017.61</v>
      </c>
      <c r="Z123" s="96">
        <f>Y123+'AGO25'!Z123</f>
        <v>5751247.7999999998</v>
      </c>
    </row>
    <row r="124" spans="1:26" x14ac:dyDescent="0.3">
      <c r="B124" s="63" t="s">
        <v>169</v>
      </c>
      <c r="C124" s="62">
        <f>IFERROR(SUMIFS('MGZ121'!$N$1195:'MGZ121'!$N$1374,'MGZ121'!$H$1195:$H$1374,"SALIDA",'MGZ121'!$J$1195:$J$1374,B124),0)</f>
        <v>0</v>
      </c>
      <c r="D124" s="62">
        <f>IFERROR(SUMIFS('MGZ BBVA'!$N$1146:$N$1351,'MGZ BBVA'!$H$1146:$H$1351,"SALIDA",'MGZ BBVA'!$J$1146:$J$1351,$B124),0)</f>
        <v>0</v>
      </c>
      <c r="E124" s="62">
        <f>IFERROR(SUMIFS('MGZ DOLARES'!$N$2:$N$2,'MGZ DOLARES'!$F$2:$F$2,"SALIDA",'MGZ DOLARES'!$J$2:$J$2,$B124),0)</f>
        <v>0</v>
      </c>
      <c r="F124" s="62">
        <f>IFERROR(SUMIFS('MGZ BAJIO'!$N$70:$N$70,'MGZ BAJIO'!$H$70:$H$70,"SALIDA",'MGZ BAJIO'!$J$70:$J$70,$B124),0)</f>
        <v>0</v>
      </c>
      <c r="G124" s="62">
        <f>IFERROR(SUMIFS('VICTOR BANAMEX'!$N$459:$N$528,'VICTOR BANAMEX'!$H$459:$H$528,"SALIDA",'VICTOR BANAMEX'!$J$459:$J$528,$B124),0)</f>
        <v>0</v>
      </c>
      <c r="H124" s="62">
        <f>IFERROR(SUMIFS('VICTOR BANORTE'!$N$90:$N$98,'VICTOR BANORTE'!$H$90:$H$98,"SALIDA",'VICTOR BANORTE'!$J$90:$J$98,$B124),0)</f>
        <v>0</v>
      </c>
      <c r="I124" s="62">
        <f>IFERROR(SUMIFS(RODRIGO!$N$2:$N$2,RODRIGO!$H$2:$H$2,"SALIDA",RODRIGO!$J$2:$J$2,$B124),0)</f>
        <v>0</v>
      </c>
      <c r="J124" s="62">
        <f>IFERROR(SUMIFS(MOY!$N$64:$N$76,MOY!$H$64:$H$76,"SALIDA",MOY!$J$64:$J$76,$B124),0)</f>
        <v>0</v>
      </c>
      <c r="K124" s="62">
        <f>IFERROR(SUMIFS('NORMA RUTH'!$N$82:$N$85,'NORMA RUTH'!$H$82:$H$85,"SALIDA",'NORMA RUTH'!$J$82:$J$85,$B124),0)</f>
        <v>0</v>
      </c>
      <c r="L124" s="62">
        <f>IFERROR(SUMIFS(VALERIA!$N$58:$N$71,VALERIA!$H$58:$H$71,"SALIDA",VALERIA!$J$58:$J$71,$B124),0)</f>
        <v>0</v>
      </c>
      <c r="M124" s="62">
        <f>IFERROR(SUMIFS('MANUEL BANAMEX'!$N$106:$N$124,'MANUEL BANAMEX'!$H$106:$H$124,"SALIDA",'MANUEL BANAMEX'!$J$106:$J$124,$B124),0)</f>
        <v>0</v>
      </c>
      <c r="N124" s="62">
        <f>IFERROR(SUMIFS(ROBERTO!$N$2:$N$2,ROBERTO!$H$2:$H$2,"SALIDA",ROBERTO!$J$2:$J$2,$B124),0)</f>
        <v>0</v>
      </c>
      <c r="O124" s="62">
        <f>IFERROR(SUMIFS(JUAN!$N$84:$N$87,JUAN!$H$84:$H$87,"SALIDA",JUAN!$J$84:$J$87,$B124),0)</f>
        <v>0</v>
      </c>
      <c r="P124" s="62">
        <f>IFERROR(SUMIFS('NORMA SANCHEZ'!$N$78:$N$81,'NORMA SANCHEZ'!$H$78:$H$81,"SALIDA",'NORMA SANCHEZ'!$J$78:$J$81,$B124),0)</f>
        <v>0</v>
      </c>
      <c r="Q124" s="62">
        <f>IFERROR(SUMIFS('JOSE CARLOS'!$N$78:$N$81,'JOSE CARLOS'!$H$78:$H$81,"SALIDA",'JOSE CARLOS'!$J$78:$J$81,$B124),0)</f>
        <v>0</v>
      </c>
      <c r="R124" s="62">
        <f>IFERROR(SUMIFS('LUIS ENRIQUE '!$N$66:$N$66,'LUIS ENRIQUE '!$H$66:$H$66,"SALIDA",'LUIS ENRIQUE '!$J$66:$J$66,$B124),0)</f>
        <v>0</v>
      </c>
      <c r="S124" s="62">
        <f>IFERROR(SUMIFS(CESARIA!$N$88:$N$91,CESARIA!$H$88:$H$91,"SALIDA",CESARIA!$J$88:$J$91,$B124),0)</f>
        <v>0</v>
      </c>
      <c r="T124" s="62">
        <f>IFERROR(SUMIFS(ALAN!$N$84:$N$91,ALAN!$H$84:$H$91,"SALIDA",ALAN!$J$84:$J$91,$B124),0)</f>
        <v>0</v>
      </c>
      <c r="U124" s="62">
        <f>IFERROR(SUMIFS(ELVIA!$N$67:$N$73,ELVIA!$H$67:$H$73,"SALIDA",ELVIA!$J$67:$J$73,$B124),0)</f>
        <v>0</v>
      </c>
      <c r="V124" s="62">
        <f>IFERROR(SUMIFS(CAJA!$N$5283:$N$5911,CAJA!$H$5283:$H$5911,"SALIDA",CAJA!$J$5283:$J$5911,$B124),0)</f>
        <v>0</v>
      </c>
      <c r="W124" s="62">
        <f>IFERROR(SUMIFS('CAJA TIGRES'!$N$1434:$N$1637,'CAJA TIGRES'!$H$1434:$H$1637,"SALIDA",'CAJA TIGRES'!$J$1434:$J$1637,$B124),0)</f>
        <v>0</v>
      </c>
      <c r="X124" s="62">
        <f>IFERROR(SUMIFS(RESERVA!$N$14:$N$14,RESERVA!$H$14:$H$14,"SALIDA",RESERVA!$J$14:$J$14,$B124),0)</f>
        <v>0</v>
      </c>
      <c r="Y124" s="96">
        <f t="shared" si="44"/>
        <v>0</v>
      </c>
      <c r="Z124" s="96">
        <f>Y124+'AGO25'!Z124</f>
        <v>0</v>
      </c>
    </row>
    <row r="125" spans="1:26" x14ac:dyDescent="0.3">
      <c r="B125" s="63" t="s">
        <v>170</v>
      </c>
      <c r="C125" s="62">
        <f>IFERROR(SUMIFS('MGZ121'!$N$1195:'MGZ121'!$N$1374,'MGZ121'!$H$1195:$H$1374,"SALIDA",'MGZ121'!$J$1195:$J$1374,B125),0)</f>
        <v>0</v>
      </c>
      <c r="D125" s="62">
        <f>IFERROR(SUMIFS('MGZ BBVA'!$N$1146:$N$1351,'MGZ BBVA'!$H$1146:$H$1351,"SALIDA",'MGZ BBVA'!$J$1146:$J$1351,$B125),0)</f>
        <v>0</v>
      </c>
      <c r="E125" s="62">
        <f>IFERROR(SUMIFS('MGZ DOLARES'!$N$2:$N$2,'MGZ DOLARES'!$F$2:$F$2,"SALIDA",'MGZ DOLARES'!$J$2:$J$2,$B125),0)</f>
        <v>0</v>
      </c>
      <c r="F125" s="62">
        <f>IFERROR(SUMIFS('MGZ BAJIO'!$N$70:$N$70,'MGZ BAJIO'!$H$70:$H$70,"SALIDA",'MGZ BAJIO'!$J$70:$J$70,$B125),0)</f>
        <v>0</v>
      </c>
      <c r="G125" s="62">
        <f>IFERROR(SUMIFS('VICTOR BANAMEX'!$N$459:$N$528,'VICTOR BANAMEX'!$H$459:$H$528,"SALIDA",'VICTOR BANAMEX'!$J$459:$J$528,$B125),0)</f>
        <v>0</v>
      </c>
      <c r="H125" s="62">
        <f>IFERROR(SUMIFS('VICTOR BANORTE'!$N$90:$N$98,'VICTOR BANORTE'!$H$90:$H$98,"SALIDA",'VICTOR BANORTE'!$J$90:$J$98,$B125),0)</f>
        <v>0</v>
      </c>
      <c r="I125" s="62">
        <f>IFERROR(SUMIFS(RODRIGO!$N$2:$N$2,RODRIGO!$H$2:$H$2,"SALIDA",RODRIGO!$J$2:$J$2,$B125),0)</f>
        <v>0</v>
      </c>
      <c r="J125" s="62">
        <f>IFERROR(SUMIFS(MOY!$N$64:$N$76,MOY!$H$64:$H$76,"SALIDA",MOY!$J$64:$J$76,$B125),0)</f>
        <v>0</v>
      </c>
      <c r="K125" s="62">
        <f>IFERROR(SUMIFS('NORMA RUTH'!$N$82:$N$85,'NORMA RUTH'!$H$82:$H$85,"SALIDA",'NORMA RUTH'!$J$82:$J$85,$B125),0)</f>
        <v>0</v>
      </c>
      <c r="L125" s="62">
        <f>IFERROR(SUMIFS(VALERIA!$N$58:$N$71,VALERIA!$H$58:$H$71,"SALIDA",VALERIA!$J$58:$J$71,$B125),0)</f>
        <v>0</v>
      </c>
      <c r="M125" s="62">
        <f>IFERROR(SUMIFS('MANUEL BANAMEX'!$N$106:$N$124,'MANUEL BANAMEX'!$H$106:$H$124,"SALIDA",'MANUEL BANAMEX'!$J$106:$J$124,$B125),0)</f>
        <v>0</v>
      </c>
      <c r="N125" s="62">
        <f>IFERROR(SUMIFS(ROBERTO!$N$2:$N$2,ROBERTO!$H$2:$H$2,"SALIDA",ROBERTO!$J$2:$J$2,$B125),0)</f>
        <v>0</v>
      </c>
      <c r="O125" s="62">
        <f>IFERROR(SUMIFS(JUAN!$N$84:$N$87,JUAN!$H$84:$H$87,"SALIDA",JUAN!$J$84:$J$87,$B125),0)</f>
        <v>0</v>
      </c>
      <c r="P125" s="62">
        <f>IFERROR(SUMIFS('NORMA SANCHEZ'!$N$78:$N$81,'NORMA SANCHEZ'!$H$78:$H$81,"SALIDA",'NORMA SANCHEZ'!$J$78:$J$81,$B125),0)</f>
        <v>0</v>
      </c>
      <c r="Q125" s="62">
        <f>IFERROR(SUMIFS('JOSE CARLOS'!$N$78:$N$81,'JOSE CARLOS'!$H$78:$H$81,"SALIDA",'JOSE CARLOS'!$J$78:$J$81,$B125),0)</f>
        <v>0</v>
      </c>
      <c r="R125" s="62">
        <f>IFERROR(SUMIFS('LUIS ENRIQUE '!$N$66:$N$66,'LUIS ENRIQUE '!$H$66:$H$66,"SALIDA",'LUIS ENRIQUE '!$J$66:$J$66,$B125),0)</f>
        <v>0</v>
      </c>
      <c r="S125" s="62">
        <f>IFERROR(SUMIFS(CESARIA!$N$88:$N$91,CESARIA!$H$88:$H$91,"SALIDA",CESARIA!$J$88:$J$91,$B125),0)</f>
        <v>0</v>
      </c>
      <c r="T125" s="62">
        <f>IFERROR(SUMIFS(ALAN!$N$84:$N$91,ALAN!$H$84:$H$91,"SALIDA",ALAN!$J$84:$J$91,$B125),0)</f>
        <v>0</v>
      </c>
      <c r="U125" s="62">
        <f>IFERROR(SUMIFS(ELVIA!$N$67:$N$73,ELVIA!$H$67:$H$73,"SALIDA",ELVIA!$J$67:$J$73,$B125),0)</f>
        <v>0</v>
      </c>
      <c r="V125" s="62">
        <f>IFERROR(SUMIFS(CAJA!$N$5283:$N$5911,CAJA!$H$5283:$H$5911,"SALIDA",CAJA!$J$5283:$J$5911,$B125),0)</f>
        <v>0</v>
      </c>
      <c r="W125" s="62">
        <f>IFERROR(SUMIFS('CAJA TIGRES'!$N$1434:$N$1637,'CAJA TIGRES'!$H$1434:$H$1637,"SALIDA",'CAJA TIGRES'!$J$1434:$J$1637,$B125),0)</f>
        <v>0</v>
      </c>
      <c r="X125" s="62">
        <f>IFERROR(SUMIFS(RESERVA!$N$14:$N$14,RESERVA!$H$14:$H$14,"SALIDA",RESERVA!$J$14:$J$14,$B125),0)</f>
        <v>0</v>
      </c>
      <c r="Y125" s="96">
        <f t="shared" si="44"/>
        <v>0</v>
      </c>
      <c r="Z125" s="96">
        <f>Y125+'AGO25'!Z125</f>
        <v>305700</v>
      </c>
    </row>
    <row r="126" spans="1:26" x14ac:dyDescent="0.3">
      <c r="B126" s="63" t="s">
        <v>171</v>
      </c>
      <c r="C126" s="62">
        <f>IFERROR(SUMIFS('MGZ121'!$N$1195:'MGZ121'!$N$1374,'MGZ121'!$H$1195:$H$1374,"SALIDA",'MGZ121'!$J$1195:$J$1374,B126),0)</f>
        <v>572335.73</v>
      </c>
      <c r="D126" s="62">
        <f>IFERROR(SUMIFS('MGZ BBVA'!$N$1146:$N$1351,'MGZ BBVA'!$H$1146:$H$1351,"SALIDA",'MGZ BBVA'!$J$1146:$J$1351,$B126),0)</f>
        <v>398086.7</v>
      </c>
      <c r="E126" s="62">
        <f>IFERROR(SUMIFS('MGZ DOLARES'!$N$2:$N$2,'MGZ DOLARES'!$F$2:$F$2,"SALIDA",'MGZ DOLARES'!$J$2:$J$2,$B126),0)</f>
        <v>0</v>
      </c>
      <c r="F126" s="62">
        <f>IFERROR(SUMIFS('MGZ BAJIO'!$N$70:$N$70,'MGZ BAJIO'!$H$70:$H$70,"SALIDA",'MGZ BAJIO'!$J$70:$J$70,$B126),0)</f>
        <v>0</v>
      </c>
      <c r="G126" s="62">
        <f>IFERROR(SUMIFS('VICTOR BANAMEX'!$N$459:$N$528,'VICTOR BANAMEX'!$H$459:$H$528,"SALIDA",'VICTOR BANAMEX'!$J$459:$J$528,$B126),0)</f>
        <v>0</v>
      </c>
      <c r="H126" s="62">
        <f>IFERROR(SUMIFS('VICTOR BANORTE'!$N$90:$N$98,'VICTOR BANORTE'!$H$90:$H$98,"SALIDA",'VICTOR BANORTE'!$J$90:$J$98,$B126),0)</f>
        <v>4400</v>
      </c>
      <c r="I126" s="62">
        <f>IFERROR(SUMIFS(RODRIGO!$N$2:$N$2,RODRIGO!$H$2:$H$2,"SALIDA",RODRIGO!$J$2:$J$2,$B126),0)</f>
        <v>0</v>
      </c>
      <c r="J126" s="62">
        <f>IFERROR(SUMIFS(MOY!$N$64:$N$76,MOY!$H$64:$H$76,"SALIDA",MOY!$J$64:$J$76,$B126),0)</f>
        <v>0</v>
      </c>
      <c r="K126" s="62">
        <f>IFERROR(SUMIFS('NORMA RUTH'!$N$82:$N$85,'NORMA RUTH'!$H$82:$H$85,"SALIDA",'NORMA RUTH'!$J$82:$J$85,$B126),0)</f>
        <v>0</v>
      </c>
      <c r="L126" s="62">
        <f>IFERROR(SUMIFS(VALERIA!$N$58:$N$71,VALERIA!$H$58:$H$71,"SALIDA",VALERIA!$J$58:$J$71,$B126),0)</f>
        <v>0</v>
      </c>
      <c r="M126" s="62">
        <f>IFERROR(SUMIFS('MANUEL BANAMEX'!$N$106:$N$124,'MANUEL BANAMEX'!$H$106:$H$124,"SALIDA",'MANUEL BANAMEX'!$J$106:$J$124,$B126),0)</f>
        <v>350</v>
      </c>
      <c r="N126" s="62">
        <f>IFERROR(SUMIFS(ROBERTO!$N$2:$N$2,ROBERTO!$H$2:$H$2,"SALIDA",ROBERTO!$J$2:$J$2,$B126),0)</f>
        <v>0</v>
      </c>
      <c r="O126" s="62">
        <f>IFERROR(SUMIFS(JUAN!$N$84:$N$87,JUAN!$H$84:$H$87,"SALIDA",JUAN!$J$84:$J$87,$B126),0)</f>
        <v>0</v>
      </c>
      <c r="P126" s="62">
        <f>IFERROR(SUMIFS('NORMA SANCHEZ'!$N$78:$N$81,'NORMA SANCHEZ'!$H$78:$H$81,"SALIDA",'NORMA SANCHEZ'!$J$78:$J$81,$B126),0)</f>
        <v>0</v>
      </c>
      <c r="Q126" s="62">
        <f>IFERROR(SUMIFS('JOSE CARLOS'!$N$78:$N$81,'JOSE CARLOS'!$H$78:$H$81,"SALIDA",'JOSE CARLOS'!$J$78:$J$81,$B126),0)</f>
        <v>0</v>
      </c>
      <c r="R126" s="62">
        <f>IFERROR(SUMIFS('LUIS ENRIQUE '!$N$66:$N$66,'LUIS ENRIQUE '!$H$66:$H$66,"SALIDA",'LUIS ENRIQUE '!$J$66:$J$66,$B126),0)</f>
        <v>0</v>
      </c>
      <c r="S126" s="62">
        <f>IFERROR(SUMIFS(CESARIA!$N$88:$N$91,CESARIA!$H$88:$H$91,"SALIDA",CESARIA!$J$88:$J$91,$B126),0)</f>
        <v>0</v>
      </c>
      <c r="T126" s="62">
        <f>IFERROR(SUMIFS(ALAN!$N$84:$N$91,ALAN!$H$84:$H$91,"SALIDA",ALAN!$J$84:$J$91,$B126),0)</f>
        <v>0</v>
      </c>
      <c r="U126" s="62">
        <f>IFERROR(SUMIFS(ELVIA!$N$67:$N$73,ELVIA!$H$67:$H$73,"SALIDA",ELVIA!$J$67:$J$73,$B126),0)</f>
        <v>0</v>
      </c>
      <c r="V126" s="62">
        <f>IFERROR(SUMIFS(CAJA!$N$5283:$N$5911,CAJA!$H$5283:$H$5911,"SALIDA",CAJA!$J$5283:$J$5911,$B126),0)</f>
        <v>0</v>
      </c>
      <c r="W126" s="62">
        <f>IFERROR(SUMIFS('CAJA TIGRES'!$N$1434:$N$1637,'CAJA TIGRES'!$H$1434:$H$1637,"SALIDA",'CAJA TIGRES'!$J$1434:$J$1637,$B126),0)</f>
        <v>0</v>
      </c>
      <c r="X126" s="62">
        <f>IFERROR(SUMIFS(RESERVA!$N$14:$N$14,RESERVA!$H$14:$H$14,"SALIDA",RESERVA!$J$14:$J$14,$B126),0)</f>
        <v>0</v>
      </c>
      <c r="Y126" s="96">
        <f t="shared" si="44"/>
        <v>975172.42999999993</v>
      </c>
      <c r="Z126" s="96">
        <f>Y126+'AGO25'!Z126</f>
        <v>13385112.09</v>
      </c>
    </row>
    <row r="127" spans="1:26" x14ac:dyDescent="0.3">
      <c r="B127" s="63" t="s">
        <v>172</v>
      </c>
      <c r="C127" s="62">
        <f>IFERROR(SUMIFS('MGZ121'!$N$1195:'MGZ121'!$N$1374,'MGZ121'!$H$1195:$H$1374,"SALIDA",'MGZ121'!$J$1195:$J$1374,B127),0)</f>
        <v>67000</v>
      </c>
      <c r="D127" s="62">
        <f>IFERROR(SUMIFS('MGZ BBVA'!$N$1146:$N$1351,'MGZ BBVA'!$H$1146:$H$1351,"SALIDA",'MGZ BBVA'!$J$1146:$J$1351,$B127),0)</f>
        <v>0</v>
      </c>
      <c r="E127" s="62">
        <f>IFERROR(SUMIFS('MGZ DOLARES'!$N$2:$N$2,'MGZ DOLARES'!$F$2:$F$2,"SALIDA",'MGZ DOLARES'!$J$2:$J$2,$B127),0)</f>
        <v>0</v>
      </c>
      <c r="F127" s="62">
        <f>IFERROR(SUMIFS('MGZ BAJIO'!$N$70:$N$70,'MGZ BAJIO'!$H$70:$H$70,"SALIDA",'MGZ BAJIO'!$J$70:$J$70,$B127),0)</f>
        <v>0</v>
      </c>
      <c r="G127" s="62">
        <f>IFERROR(SUMIFS('VICTOR BANAMEX'!$N$459:$N$528,'VICTOR BANAMEX'!$H$459:$H$528,"SALIDA",'VICTOR BANAMEX'!$J$459:$J$528,$B127),0)</f>
        <v>0</v>
      </c>
      <c r="H127" s="62">
        <f>IFERROR(SUMIFS('VICTOR BANORTE'!$N$90:$N$98,'VICTOR BANORTE'!$H$90:$H$98,"SALIDA",'VICTOR BANORTE'!$J$90:$J$98,$B127),0)</f>
        <v>0</v>
      </c>
      <c r="I127" s="62">
        <f>IFERROR(SUMIFS(RODRIGO!$N$2:$N$2,RODRIGO!$H$2:$H$2,"SALIDA",RODRIGO!$J$2:$J$2,$B127),0)</f>
        <v>0</v>
      </c>
      <c r="J127" s="62">
        <f>IFERROR(SUMIFS(MOY!$N$64:$N$76,MOY!$H$64:$H$76,"SALIDA",MOY!$J$64:$J$76,$B127),0)</f>
        <v>0</v>
      </c>
      <c r="K127" s="62">
        <f>IFERROR(SUMIFS('NORMA RUTH'!$N$82:$N$85,'NORMA RUTH'!$H$82:$H$85,"SALIDA",'NORMA RUTH'!$J$82:$J$85,$B127),0)</f>
        <v>0</v>
      </c>
      <c r="L127" s="62">
        <f>IFERROR(SUMIFS(VALERIA!$N$58:$N$71,VALERIA!$H$58:$H$71,"SALIDA",VALERIA!$J$58:$J$71,$B127),0)</f>
        <v>0</v>
      </c>
      <c r="M127" s="62">
        <f>IFERROR(SUMIFS('MANUEL BANAMEX'!$N$106:$N$124,'MANUEL BANAMEX'!$H$106:$H$124,"SALIDA",'MANUEL BANAMEX'!$J$106:$J$124,$B127),0)</f>
        <v>0</v>
      </c>
      <c r="N127" s="62">
        <f>IFERROR(SUMIFS(ROBERTO!$N$2:$N$2,ROBERTO!$H$2:$H$2,"SALIDA",ROBERTO!$J$2:$J$2,$B127),0)</f>
        <v>0</v>
      </c>
      <c r="O127" s="62">
        <f>IFERROR(SUMIFS(JUAN!$N$84:$N$87,JUAN!$H$84:$H$87,"SALIDA",JUAN!$J$84:$J$87,$B127),0)</f>
        <v>0</v>
      </c>
      <c r="P127" s="62">
        <f>IFERROR(SUMIFS('NORMA SANCHEZ'!$N$78:$N$81,'NORMA SANCHEZ'!$H$78:$H$81,"SALIDA",'NORMA SANCHEZ'!$J$78:$J$81,$B127),0)</f>
        <v>0</v>
      </c>
      <c r="Q127" s="62">
        <f>IFERROR(SUMIFS('JOSE CARLOS'!$N$78:$N$81,'JOSE CARLOS'!$H$78:$H$81,"SALIDA",'JOSE CARLOS'!$J$78:$J$81,$B127),0)</f>
        <v>0</v>
      </c>
      <c r="R127" s="62">
        <f>IFERROR(SUMIFS('LUIS ENRIQUE '!$N$66:$N$66,'LUIS ENRIQUE '!$H$66:$H$66,"SALIDA",'LUIS ENRIQUE '!$J$66:$J$66,$B127),0)</f>
        <v>0</v>
      </c>
      <c r="S127" s="62">
        <f>IFERROR(SUMIFS(CESARIA!$N$88:$N$91,CESARIA!$H$88:$H$91,"SALIDA",CESARIA!$J$88:$J$91,$B127),0)</f>
        <v>0</v>
      </c>
      <c r="T127" s="62">
        <f>IFERROR(SUMIFS(ALAN!$N$84:$N$91,ALAN!$H$84:$H$91,"SALIDA",ALAN!$J$84:$J$91,$B127),0)</f>
        <v>0</v>
      </c>
      <c r="U127" s="62">
        <f>IFERROR(SUMIFS(ELVIA!$N$67:$N$73,ELVIA!$H$67:$H$73,"SALIDA",ELVIA!$J$67:$J$73,$B127),0)</f>
        <v>0</v>
      </c>
      <c r="V127" s="62">
        <f>IFERROR(SUMIFS(CAJA!$N$5283:$N$5911,CAJA!$H$5283:$H$5911,"SALIDA",CAJA!$J$5283:$J$5911,$B127),0)</f>
        <v>0</v>
      </c>
      <c r="W127" s="62">
        <f>IFERROR(SUMIFS('CAJA TIGRES'!$N$1434:$N$1637,'CAJA TIGRES'!$H$1434:$H$1637,"SALIDA",'CAJA TIGRES'!$J$1434:$J$1637,$B127),0)</f>
        <v>0</v>
      </c>
      <c r="X127" s="62">
        <f>IFERROR(SUMIFS(RESERVA!$N$14:$N$14,RESERVA!$H$14:$H$14,"SALIDA",RESERVA!$J$14:$J$14,$B127),0)</f>
        <v>0</v>
      </c>
      <c r="Y127" s="96">
        <f t="shared" si="44"/>
        <v>67000</v>
      </c>
      <c r="Z127" s="96">
        <f>Y127+'AGO25'!Z127</f>
        <v>756260</v>
      </c>
    </row>
    <row r="128" spans="1:26" x14ac:dyDescent="0.3">
      <c r="B128" s="63" t="s">
        <v>195</v>
      </c>
      <c r="C128" s="62">
        <f>IFERROR(SUMIFS('MGZ121'!$N$1195:'MGZ121'!$N$1374,'MGZ121'!$H$1195:$H$1374,"SALIDA",'MGZ121'!$J$1195:$J$1374,B128),0)</f>
        <v>0</v>
      </c>
      <c r="D128" s="62">
        <f>IFERROR(SUMIFS('MGZ BBVA'!$N$1146:$N$1351,'MGZ BBVA'!$H$1146:$H$1351,"SALIDA",'MGZ BBVA'!$J$1146:$J$1351,$B128),0)</f>
        <v>0</v>
      </c>
      <c r="E128" s="62">
        <f>IFERROR(SUMIFS('MGZ DOLARES'!$N$2:$N$2,'MGZ DOLARES'!$F$2:$F$2,"SALIDA",'MGZ DOLARES'!$J$2:$J$2,$B128),0)</f>
        <v>0</v>
      </c>
      <c r="F128" s="62">
        <f>IFERROR(SUMIFS('MGZ BAJIO'!$N$70:$N$70,'MGZ BAJIO'!$H$70:$H$70,"SALIDA",'MGZ BAJIO'!$J$70:$J$70,$B128),0)</f>
        <v>0</v>
      </c>
      <c r="G128" s="62">
        <f>IFERROR(SUMIFS('VICTOR BANAMEX'!$N$459:$N$528,'VICTOR BANAMEX'!$H$459:$H$528,"SALIDA",'VICTOR BANAMEX'!$J$459:$J$528,$B128),0)</f>
        <v>0</v>
      </c>
      <c r="H128" s="62">
        <f>IFERROR(SUMIFS('VICTOR BANORTE'!$N$90:$N$98,'VICTOR BANORTE'!$H$90:$H$98,"SALIDA",'VICTOR BANORTE'!$J$90:$J$98,$B128),0)</f>
        <v>0</v>
      </c>
      <c r="I128" s="62">
        <f>IFERROR(SUMIFS(RODRIGO!$N$2:$N$2,RODRIGO!$H$2:$H$2,"SALIDA",RODRIGO!$J$2:$J$2,$B128),0)</f>
        <v>0</v>
      </c>
      <c r="J128" s="62">
        <f>IFERROR(SUMIFS(MOY!$N$64:$N$76,MOY!$H$64:$H$76,"SALIDA",MOY!$J$64:$J$76,$B128),0)</f>
        <v>0</v>
      </c>
      <c r="K128" s="62">
        <f>IFERROR(SUMIFS('NORMA RUTH'!$N$82:$N$85,'NORMA RUTH'!$H$82:$H$85,"SALIDA",'NORMA RUTH'!$J$82:$J$85,$B128),0)</f>
        <v>0</v>
      </c>
      <c r="L128" s="62">
        <f>IFERROR(SUMIFS(VALERIA!$N$58:$N$71,VALERIA!$H$58:$H$71,"SALIDA",VALERIA!$J$58:$J$71,$B128),0)</f>
        <v>0</v>
      </c>
      <c r="M128" s="62">
        <f>IFERROR(SUMIFS('MANUEL BANAMEX'!$N$106:$N$124,'MANUEL BANAMEX'!$H$106:$H$124,"SALIDA",'MANUEL BANAMEX'!$J$106:$J$124,$B128),0)</f>
        <v>0</v>
      </c>
      <c r="N128" s="62">
        <f>IFERROR(SUMIFS(ROBERTO!$N$2:$N$2,ROBERTO!$H$2:$H$2,"SALIDA",ROBERTO!$J$2:$J$2,$B128),0)</f>
        <v>0</v>
      </c>
      <c r="O128" s="62">
        <f>IFERROR(SUMIFS(JUAN!$N$84:$N$87,JUAN!$H$84:$H$87,"SALIDA",JUAN!$J$84:$J$87,$B128),0)</f>
        <v>0</v>
      </c>
      <c r="P128" s="62">
        <f>IFERROR(SUMIFS('NORMA SANCHEZ'!$N$78:$N$81,'NORMA SANCHEZ'!$H$78:$H$81,"SALIDA",'NORMA SANCHEZ'!$J$78:$J$81,$B128),0)</f>
        <v>0</v>
      </c>
      <c r="Q128" s="62">
        <f>IFERROR(SUMIFS('JOSE CARLOS'!$N$78:$N$81,'JOSE CARLOS'!$H$78:$H$81,"SALIDA",'JOSE CARLOS'!$J$78:$J$81,$B128),0)</f>
        <v>0</v>
      </c>
      <c r="R128" s="62">
        <f>IFERROR(SUMIFS('LUIS ENRIQUE '!$N$66:$N$66,'LUIS ENRIQUE '!$H$66:$H$66,"SALIDA",'LUIS ENRIQUE '!$J$66:$J$66,$B128),0)</f>
        <v>0</v>
      </c>
      <c r="S128" s="62">
        <f>IFERROR(SUMIFS(CESARIA!$N$88:$N$91,CESARIA!$H$88:$H$91,"SALIDA",CESARIA!$J$88:$J$91,$B128),0)</f>
        <v>0</v>
      </c>
      <c r="T128" s="62">
        <f>IFERROR(SUMIFS(ALAN!$N$84:$N$91,ALAN!$H$84:$H$91,"SALIDA",ALAN!$J$84:$J$91,$B128),0)</f>
        <v>0</v>
      </c>
      <c r="U128" s="62">
        <f>IFERROR(SUMIFS(ELVIA!$N$67:$N$73,ELVIA!$H$67:$H$73,"SALIDA",ELVIA!$J$67:$J$73,$B128),0)</f>
        <v>0</v>
      </c>
      <c r="V128" s="62">
        <f>IFERROR(SUMIFS(CAJA!$N$5283:$N$5911,CAJA!$H$5283:$H$5911,"SALIDA",CAJA!$J$5283:$J$5911,$B128),0)</f>
        <v>0</v>
      </c>
      <c r="W128" s="62">
        <f>IFERROR(SUMIFS('CAJA TIGRES'!$N$1434:$N$1637,'CAJA TIGRES'!$H$1434:$H$1637,"SALIDA",'CAJA TIGRES'!$J$1434:$J$1637,$B128),0)</f>
        <v>0</v>
      </c>
      <c r="X128" s="62">
        <f>IFERROR(SUMIFS(RESERVA!$N$14:$N$14,RESERVA!$H$14:$H$14,"SALIDA",RESERVA!$J$14:$J$14,$B128),0)</f>
        <v>0</v>
      </c>
      <c r="Y128" s="96">
        <f t="shared" si="44"/>
        <v>0</v>
      </c>
      <c r="Z128" s="96">
        <f>Y128+'AGO25'!Z128</f>
        <v>0</v>
      </c>
    </row>
    <row r="129" spans="1:26" x14ac:dyDescent="0.3">
      <c r="B129" s="63" t="s">
        <v>173</v>
      </c>
      <c r="C129" s="62">
        <f>IFERROR(SUMIFS('MGZ121'!$N$1195:'MGZ121'!$N$1374,'MGZ121'!$H$1195:$H$1374,"SALIDA",'MGZ121'!$J$1195:$J$1374,B129),0)</f>
        <v>0</v>
      </c>
      <c r="D129" s="62">
        <f>IFERROR(SUMIFS('MGZ BBVA'!$N$1146:$N$1351,'MGZ BBVA'!$H$1146:$H$1351,"SALIDA",'MGZ BBVA'!$J$1146:$J$1351,$B129),0)</f>
        <v>0</v>
      </c>
      <c r="E129" s="62">
        <f>IFERROR(SUMIFS('MGZ DOLARES'!$N$2:$N$2,'MGZ DOLARES'!$F$2:$F$2,"SALIDA",'MGZ DOLARES'!$J$2:$J$2,$B129),0)</f>
        <v>0</v>
      </c>
      <c r="F129" s="62">
        <f>IFERROR(SUMIFS('MGZ BAJIO'!$N$70:$N$70,'MGZ BAJIO'!$H$70:$H$70,"SALIDA",'MGZ BAJIO'!$J$70:$J$70,$B129),0)</f>
        <v>0</v>
      </c>
      <c r="G129" s="62">
        <f>IFERROR(SUMIFS('VICTOR BANAMEX'!$N$459:$N$528,'VICTOR BANAMEX'!$H$459:$H$528,"SALIDA",'VICTOR BANAMEX'!$J$459:$J$528,$B129),0)</f>
        <v>0</v>
      </c>
      <c r="H129" s="62">
        <f>IFERROR(SUMIFS('VICTOR BANORTE'!$N$90:$N$98,'VICTOR BANORTE'!$H$90:$H$98,"SALIDA",'VICTOR BANORTE'!$J$90:$J$98,$B129),0)</f>
        <v>0</v>
      </c>
      <c r="I129" s="62">
        <f>IFERROR(SUMIFS(RODRIGO!$N$2:$N$2,RODRIGO!$H$2:$H$2,"SALIDA",RODRIGO!$J$2:$J$2,$B129),0)</f>
        <v>0</v>
      </c>
      <c r="J129" s="62">
        <f>IFERROR(SUMIFS(MOY!$N$64:$N$76,MOY!$H$64:$H$76,"SALIDA",MOY!$J$64:$J$76,$B129),0)</f>
        <v>0</v>
      </c>
      <c r="K129" s="62">
        <f>IFERROR(SUMIFS('NORMA RUTH'!$N$82:$N$85,'NORMA RUTH'!$H$82:$H$85,"SALIDA",'NORMA RUTH'!$J$82:$J$85,$B129),0)</f>
        <v>0</v>
      </c>
      <c r="L129" s="62">
        <f>IFERROR(SUMIFS(VALERIA!$N$58:$N$71,VALERIA!$H$58:$H$71,"SALIDA",VALERIA!$J$58:$J$71,$B129),0)</f>
        <v>0</v>
      </c>
      <c r="M129" s="62">
        <f>IFERROR(SUMIFS('MANUEL BANAMEX'!$N$106:$N$124,'MANUEL BANAMEX'!$H$106:$H$124,"SALIDA",'MANUEL BANAMEX'!$J$106:$J$124,$B129),0)</f>
        <v>0</v>
      </c>
      <c r="N129" s="62">
        <f>IFERROR(SUMIFS(ROBERTO!$N$2:$N$2,ROBERTO!$H$2:$H$2,"SALIDA",ROBERTO!$J$2:$J$2,$B129),0)</f>
        <v>0</v>
      </c>
      <c r="O129" s="62">
        <f>IFERROR(SUMIFS(JUAN!$N$84:$N$87,JUAN!$H$84:$H$87,"SALIDA",JUAN!$J$84:$J$87,$B129),0)</f>
        <v>0</v>
      </c>
      <c r="P129" s="62">
        <f>IFERROR(SUMIFS('NORMA SANCHEZ'!$N$78:$N$81,'NORMA SANCHEZ'!$H$78:$H$81,"SALIDA",'NORMA SANCHEZ'!$J$78:$J$81,$B129),0)</f>
        <v>0</v>
      </c>
      <c r="Q129" s="62">
        <f>IFERROR(SUMIFS('JOSE CARLOS'!$N$78:$N$81,'JOSE CARLOS'!$H$78:$H$81,"SALIDA",'JOSE CARLOS'!$J$78:$J$81,$B129),0)</f>
        <v>0</v>
      </c>
      <c r="R129" s="62">
        <f>IFERROR(SUMIFS('LUIS ENRIQUE '!$N$66:$N$66,'LUIS ENRIQUE '!$H$66:$H$66,"SALIDA",'LUIS ENRIQUE '!$J$66:$J$66,$B129),0)</f>
        <v>0</v>
      </c>
      <c r="S129" s="62">
        <f>IFERROR(SUMIFS(CESARIA!$N$88:$N$91,CESARIA!$H$88:$H$91,"SALIDA",CESARIA!$J$88:$J$91,$B129),0)</f>
        <v>0</v>
      </c>
      <c r="T129" s="62">
        <f>IFERROR(SUMIFS(ALAN!$N$84:$N$91,ALAN!$H$84:$H$91,"SALIDA",ALAN!$J$84:$J$91,$B129),0)</f>
        <v>0</v>
      </c>
      <c r="U129" s="62">
        <f>IFERROR(SUMIFS(ELVIA!$N$67:$N$73,ELVIA!$H$67:$H$73,"SALIDA",ELVIA!$J$67:$J$73,$B129),0)</f>
        <v>0</v>
      </c>
      <c r="V129" s="62">
        <f>IFERROR(SUMIFS(CAJA!$N$5283:$N$5911,CAJA!$H$5283:$H$5911,"SALIDA",CAJA!$J$5283:$J$5911,$B129),0)</f>
        <v>0</v>
      </c>
      <c r="W129" s="62">
        <f>IFERROR(SUMIFS('CAJA TIGRES'!$N$1434:$N$1637,'CAJA TIGRES'!$H$1434:$H$1637,"SALIDA",'CAJA TIGRES'!$J$1434:$J$1637,$B129),0)</f>
        <v>0</v>
      </c>
      <c r="X129" s="62">
        <f>IFERROR(SUMIFS(RESERVA!$N$14:$N$14,RESERVA!$H$14:$H$14,"SALIDA",RESERVA!$J$14:$J$14,$B129),0)</f>
        <v>0</v>
      </c>
      <c r="Y129" s="96">
        <f t="shared" si="44"/>
        <v>0</v>
      </c>
      <c r="Z129" s="96">
        <f>Y129+'AGO25'!Z129</f>
        <v>0</v>
      </c>
    </row>
    <row r="130" spans="1:26" x14ac:dyDescent="0.3">
      <c r="B130" s="63" t="s">
        <v>174</v>
      </c>
      <c r="C130" s="62">
        <f>IFERROR(SUMIFS('MGZ121'!$N$1195:'MGZ121'!$N$1374,'MGZ121'!$H$1195:$H$1374,"SALIDA",'MGZ121'!$J$1195:$J$1374,B130),0)</f>
        <v>1164500</v>
      </c>
      <c r="D130" s="62">
        <f>IFERROR(SUMIFS('MGZ BBVA'!$N$1146:$N$1351,'MGZ BBVA'!$H$1146:$H$1351,"SALIDA",'MGZ BBVA'!$J$1146:$J$1351,$B130),0)</f>
        <v>0</v>
      </c>
      <c r="E130" s="62">
        <f>IFERROR(SUMIFS('MGZ DOLARES'!$N$2:$N$2,'MGZ DOLARES'!$F$2:$F$2,"SALIDA",'MGZ DOLARES'!$J$2:$J$2,$B130),0)</f>
        <v>0</v>
      </c>
      <c r="F130" s="62">
        <f>IFERROR(SUMIFS('MGZ BAJIO'!$N$70:$N$70,'MGZ BAJIO'!$H$70:$H$70,"SALIDA",'MGZ BAJIO'!$J$70:$J$70,$B130),0)</f>
        <v>0</v>
      </c>
      <c r="G130" s="62">
        <f>IFERROR(SUMIFS('VICTOR BANAMEX'!$N$459:$N$528,'VICTOR BANAMEX'!$H$459:$H$528,"SALIDA",'VICTOR BANAMEX'!$J$459:$J$528,$B130),0)</f>
        <v>0</v>
      </c>
      <c r="H130" s="62">
        <f>IFERROR(SUMIFS('VICTOR BANORTE'!$N$90:$N$98,'VICTOR BANORTE'!$H$90:$H$98,"SALIDA",'VICTOR BANORTE'!$J$90:$J$98,$B130),0)</f>
        <v>0</v>
      </c>
      <c r="I130" s="62">
        <f>IFERROR(SUMIFS(RODRIGO!$N$2:$N$2,RODRIGO!$H$2:$H$2,"SALIDA",RODRIGO!$J$2:$J$2,$B130),0)</f>
        <v>0</v>
      </c>
      <c r="J130" s="62">
        <f>IFERROR(SUMIFS(MOY!$N$64:$N$76,MOY!$H$64:$H$76,"SALIDA",MOY!$J$64:$J$76,$B130),0)</f>
        <v>0</v>
      </c>
      <c r="K130" s="62">
        <f>IFERROR(SUMIFS('NORMA RUTH'!$N$82:$N$85,'NORMA RUTH'!$H$82:$H$85,"SALIDA",'NORMA RUTH'!$J$82:$J$85,$B130),0)</f>
        <v>0</v>
      </c>
      <c r="L130" s="62">
        <f>IFERROR(SUMIFS(VALERIA!$N$58:$N$71,VALERIA!$H$58:$H$71,"SALIDA",VALERIA!$J$58:$J$71,$B130),0)</f>
        <v>0</v>
      </c>
      <c r="M130" s="62">
        <f>IFERROR(SUMIFS('MANUEL BANAMEX'!$N$106:$N$124,'MANUEL BANAMEX'!$H$106:$H$124,"SALIDA",'MANUEL BANAMEX'!$J$106:$J$124,$B130),0)</f>
        <v>0</v>
      </c>
      <c r="N130" s="62">
        <f>IFERROR(SUMIFS(ROBERTO!$N$2:$N$2,ROBERTO!$H$2:$H$2,"SALIDA",ROBERTO!$J$2:$J$2,$B130),0)</f>
        <v>0</v>
      </c>
      <c r="O130" s="62">
        <f>IFERROR(SUMIFS(JUAN!$N$84:$N$87,JUAN!$H$84:$H$87,"SALIDA",JUAN!$J$84:$J$87,$B130),0)</f>
        <v>0</v>
      </c>
      <c r="P130" s="62">
        <f>IFERROR(SUMIFS('NORMA SANCHEZ'!$N$78:$N$81,'NORMA SANCHEZ'!$H$78:$H$81,"SALIDA",'NORMA SANCHEZ'!$J$78:$J$81,$B130),0)</f>
        <v>0</v>
      </c>
      <c r="Q130" s="62">
        <f>IFERROR(SUMIFS('JOSE CARLOS'!$N$78:$N$81,'JOSE CARLOS'!$H$78:$H$81,"SALIDA",'JOSE CARLOS'!$J$78:$J$81,$B130),0)</f>
        <v>0</v>
      </c>
      <c r="R130" s="62">
        <f>IFERROR(SUMIFS('LUIS ENRIQUE '!$N$66:$N$66,'LUIS ENRIQUE '!$H$66:$H$66,"SALIDA",'LUIS ENRIQUE '!$J$66:$J$66,$B130),0)</f>
        <v>0</v>
      </c>
      <c r="S130" s="62">
        <f>IFERROR(SUMIFS(CESARIA!$N$88:$N$91,CESARIA!$H$88:$H$91,"SALIDA",CESARIA!$J$88:$J$91,$B130),0)</f>
        <v>0</v>
      </c>
      <c r="T130" s="62">
        <f>IFERROR(SUMIFS(ALAN!$N$84:$N$91,ALAN!$H$84:$H$91,"SALIDA",ALAN!$J$84:$J$91,$B130),0)</f>
        <v>0</v>
      </c>
      <c r="U130" s="62">
        <f>IFERROR(SUMIFS(ELVIA!$N$67:$N$73,ELVIA!$H$67:$H$73,"SALIDA",ELVIA!$J$67:$J$73,$B130),0)</f>
        <v>0</v>
      </c>
      <c r="V130" s="62">
        <f>IFERROR(SUMIFS(CAJA!$N$5283:$N$5911,CAJA!$H$5283:$H$5911,"SALIDA",CAJA!$J$5283:$J$5911,$B130),0)</f>
        <v>0</v>
      </c>
      <c r="W130" s="62">
        <f>IFERROR(SUMIFS('CAJA TIGRES'!$N$1434:$N$1637,'CAJA TIGRES'!$H$1434:$H$1637,"SALIDA",'CAJA TIGRES'!$J$1434:$J$1637,$B130),0)</f>
        <v>0</v>
      </c>
      <c r="X130" s="62">
        <f>IFERROR(SUMIFS(RESERVA!$N$14:$N$14,RESERVA!$H$14:$H$14,"SALIDA",RESERVA!$J$14:$J$14,$B130),0)</f>
        <v>0</v>
      </c>
      <c r="Y130" s="96">
        <f t="shared" si="44"/>
        <v>1164500</v>
      </c>
      <c r="Z130" s="96">
        <f>Y130+'AGO25'!Z130</f>
        <v>4641300</v>
      </c>
    </row>
    <row r="131" spans="1:26" x14ac:dyDescent="0.3">
      <c r="B131" s="63" t="s">
        <v>175</v>
      </c>
      <c r="C131" s="62">
        <f>IFERROR(SUMIFS('MGZ121'!$N$1195:'MGZ121'!$N$1374,'MGZ121'!$H$1195:$H$1374,"SALIDA",'MGZ121'!$J$1195:$J$1374,B131),0)</f>
        <v>26500</v>
      </c>
      <c r="D131" s="62">
        <f>IFERROR(SUMIFS('MGZ BBVA'!$N$1146:$N$1351,'MGZ BBVA'!$H$1146:$H$1351,"SALIDA",'MGZ BBVA'!$J$1146:$J$1351,$B131),0)</f>
        <v>0</v>
      </c>
      <c r="E131" s="62">
        <f>IFERROR(SUMIFS('MGZ DOLARES'!$N$2:$N$2,'MGZ DOLARES'!$F$2:$F$2,"SALIDA",'MGZ DOLARES'!$J$2:$J$2,$B131),0)</f>
        <v>0</v>
      </c>
      <c r="F131" s="62">
        <f>IFERROR(SUMIFS('MGZ BAJIO'!$N$70:$N$70,'MGZ BAJIO'!$H$70:$H$70,"SALIDA",'MGZ BAJIO'!$J$70:$J$70,$B131),0)</f>
        <v>0</v>
      </c>
      <c r="G131" s="62">
        <f>IFERROR(SUMIFS('VICTOR BANAMEX'!$N$459:$N$528,'VICTOR BANAMEX'!$H$459:$H$528,"SALIDA",'VICTOR BANAMEX'!$J$459:$J$528,$B131),0)</f>
        <v>0</v>
      </c>
      <c r="H131" s="62">
        <f>IFERROR(SUMIFS('VICTOR BANORTE'!$N$90:$N$98,'VICTOR BANORTE'!$H$90:$H$98,"SALIDA",'VICTOR BANORTE'!$J$90:$J$98,$B131),0)</f>
        <v>0</v>
      </c>
      <c r="I131" s="62">
        <f>IFERROR(SUMIFS(RODRIGO!$N$2:$N$2,RODRIGO!$H$2:$H$2,"SALIDA",RODRIGO!$J$2:$J$2,$B131),0)</f>
        <v>0</v>
      </c>
      <c r="J131" s="62">
        <f>IFERROR(SUMIFS(MOY!$N$64:$N$76,MOY!$H$64:$H$76,"SALIDA",MOY!$J$64:$J$76,$B131),0)</f>
        <v>0</v>
      </c>
      <c r="K131" s="62">
        <f>IFERROR(SUMIFS('NORMA RUTH'!$N$82:$N$85,'NORMA RUTH'!$H$82:$H$85,"SALIDA",'NORMA RUTH'!$J$82:$J$85,$B131),0)</f>
        <v>0</v>
      </c>
      <c r="L131" s="62">
        <f>IFERROR(SUMIFS(VALERIA!$N$58:$N$71,VALERIA!$H$58:$H$71,"SALIDA",VALERIA!$J$58:$J$71,$B131),0)</f>
        <v>0</v>
      </c>
      <c r="M131" s="62">
        <f>IFERROR(SUMIFS('MANUEL BANAMEX'!$N$106:$N$124,'MANUEL BANAMEX'!$H$106:$H$124,"SALIDA",'MANUEL BANAMEX'!$J$106:$J$124,$B131),0)</f>
        <v>0</v>
      </c>
      <c r="N131" s="62">
        <f>IFERROR(SUMIFS(ROBERTO!$N$2:$N$2,ROBERTO!$H$2:$H$2,"SALIDA",ROBERTO!$J$2:$J$2,$B131),0)</f>
        <v>0</v>
      </c>
      <c r="O131" s="62">
        <f>IFERROR(SUMIFS(JUAN!$N$84:$N$87,JUAN!$H$84:$H$87,"SALIDA",JUAN!$J$84:$J$87,$B131),0)</f>
        <v>0</v>
      </c>
      <c r="P131" s="62">
        <f>IFERROR(SUMIFS('NORMA SANCHEZ'!$N$78:$N$81,'NORMA SANCHEZ'!$H$78:$H$81,"SALIDA",'NORMA SANCHEZ'!$J$78:$J$81,$B131),0)</f>
        <v>0</v>
      </c>
      <c r="Q131" s="62">
        <f>IFERROR(SUMIFS('JOSE CARLOS'!$N$78:$N$81,'JOSE CARLOS'!$H$78:$H$81,"SALIDA",'JOSE CARLOS'!$J$78:$J$81,$B131),0)</f>
        <v>0</v>
      </c>
      <c r="R131" s="62">
        <f>IFERROR(SUMIFS('LUIS ENRIQUE '!$N$66:$N$66,'LUIS ENRIQUE '!$H$66:$H$66,"SALIDA",'LUIS ENRIQUE '!$J$66:$J$66,$B131),0)</f>
        <v>0</v>
      </c>
      <c r="S131" s="62">
        <f>IFERROR(SUMIFS(CESARIA!$N$88:$N$91,CESARIA!$H$88:$H$91,"SALIDA",CESARIA!$J$88:$J$91,$B131),0)</f>
        <v>0</v>
      </c>
      <c r="T131" s="62">
        <f>IFERROR(SUMIFS(ALAN!$N$84:$N$91,ALAN!$H$84:$H$91,"SALIDA",ALAN!$J$84:$J$91,$B131),0)</f>
        <v>0</v>
      </c>
      <c r="U131" s="62">
        <f>IFERROR(SUMIFS(ELVIA!$N$67:$N$73,ELVIA!$H$67:$H$73,"SALIDA",ELVIA!$J$67:$J$73,$B131),0)</f>
        <v>0</v>
      </c>
      <c r="V131" s="62">
        <f>IFERROR(SUMIFS(CAJA!$N$5283:$N$5911,CAJA!$H$5283:$H$5911,"SALIDA",CAJA!$J$5283:$J$5911,$B131),0)</f>
        <v>0</v>
      </c>
      <c r="W131" s="62">
        <f>IFERROR(SUMIFS('CAJA TIGRES'!$N$1434:$N$1637,'CAJA TIGRES'!$H$1434:$H$1637,"SALIDA",'CAJA TIGRES'!$J$1434:$J$1637,$B131),0)</f>
        <v>0</v>
      </c>
      <c r="X131" s="62">
        <f>IFERROR(SUMIFS(RESERVA!$N$14:$N$14,RESERVA!$H$14:$H$14,"SALIDA",RESERVA!$J$14:$J$14,$B131),0)</f>
        <v>0</v>
      </c>
      <c r="Y131" s="96">
        <f t="shared" si="44"/>
        <v>26500</v>
      </c>
      <c r="Z131" s="96">
        <f>Y131+'AGO25'!Z131</f>
        <v>2648331.89</v>
      </c>
    </row>
    <row r="132" spans="1:26" x14ac:dyDescent="0.3">
      <c r="B132" s="63" t="s">
        <v>176</v>
      </c>
      <c r="C132" s="62">
        <f>IFERROR(SUMIFS('MGZ121'!$N$1195:'MGZ121'!$N$1374,'MGZ121'!$H$1195:$H$1374,"SALIDA",'MGZ121'!$J$1195:$J$1374,B132),0)</f>
        <v>906500</v>
      </c>
      <c r="D132" s="62">
        <f>IFERROR(SUMIFS('MGZ BBVA'!$N$1146:$N$1351,'MGZ BBVA'!$H$1146:$H$1351,"SALIDA",'MGZ BBVA'!$J$1146:$J$1351,$B132),0)</f>
        <v>0</v>
      </c>
      <c r="E132" s="62">
        <f>IFERROR(SUMIFS('MGZ DOLARES'!$N$2:$N$2,'MGZ DOLARES'!$F$2:$F$2,"SALIDA",'MGZ DOLARES'!$J$2:$J$2,$B132),0)</f>
        <v>0</v>
      </c>
      <c r="F132" s="62">
        <f>IFERROR(SUMIFS('MGZ BAJIO'!$N$70:$N$70,'MGZ BAJIO'!$H$70:$H$70,"SALIDA",'MGZ BAJIO'!$J$70:$J$70,$B132),0)</f>
        <v>0</v>
      </c>
      <c r="G132" s="62">
        <f>IFERROR(SUMIFS('VICTOR BANAMEX'!$N$459:$N$528,'VICTOR BANAMEX'!$H$459:$H$528,"SALIDA",'VICTOR BANAMEX'!$J$459:$J$528,$B132),0)</f>
        <v>0</v>
      </c>
      <c r="H132" s="62">
        <f>IFERROR(SUMIFS('VICTOR BANORTE'!$N$90:$N$98,'VICTOR BANORTE'!$H$90:$H$98,"SALIDA",'VICTOR BANORTE'!$J$90:$J$98,$B132),0)</f>
        <v>0</v>
      </c>
      <c r="I132" s="62">
        <f>IFERROR(SUMIFS(RODRIGO!$N$2:$N$2,RODRIGO!$H$2:$H$2,"SALIDA",RODRIGO!$J$2:$J$2,$B132),0)</f>
        <v>0</v>
      </c>
      <c r="J132" s="62">
        <f>IFERROR(SUMIFS(MOY!$N$64:$N$76,MOY!$H$64:$H$76,"SALIDA",MOY!$J$64:$J$76,$B132),0)</f>
        <v>0</v>
      </c>
      <c r="K132" s="62">
        <f>IFERROR(SUMIFS('NORMA RUTH'!$N$82:$N$85,'NORMA RUTH'!$H$82:$H$85,"SALIDA",'NORMA RUTH'!$J$82:$J$85,$B132),0)</f>
        <v>0</v>
      </c>
      <c r="L132" s="62">
        <f>IFERROR(SUMIFS(VALERIA!$N$58:$N$71,VALERIA!$H$58:$H$71,"SALIDA",VALERIA!$J$58:$J$71,$B132),0)</f>
        <v>0</v>
      </c>
      <c r="M132" s="62">
        <f>IFERROR(SUMIFS('MANUEL BANAMEX'!$N$106:$N$124,'MANUEL BANAMEX'!$H$106:$H$124,"SALIDA",'MANUEL BANAMEX'!$J$106:$J$124,$B132),0)</f>
        <v>0</v>
      </c>
      <c r="N132" s="62">
        <f>IFERROR(SUMIFS(ROBERTO!$N$2:$N$2,ROBERTO!$H$2:$H$2,"SALIDA",ROBERTO!$J$2:$J$2,$B132),0)</f>
        <v>0</v>
      </c>
      <c r="O132" s="62">
        <f>IFERROR(SUMIFS(JUAN!$N$84:$N$87,JUAN!$H$84:$H$87,"SALIDA",JUAN!$J$84:$J$87,$B132),0)</f>
        <v>0</v>
      </c>
      <c r="P132" s="62">
        <f>IFERROR(SUMIFS('NORMA SANCHEZ'!$N$78:$N$81,'NORMA SANCHEZ'!$H$78:$H$81,"SALIDA",'NORMA SANCHEZ'!$J$78:$J$81,$B132),0)</f>
        <v>0</v>
      </c>
      <c r="Q132" s="62">
        <f>IFERROR(SUMIFS('JOSE CARLOS'!$N$78:$N$81,'JOSE CARLOS'!$H$78:$H$81,"SALIDA",'JOSE CARLOS'!$J$78:$J$81,$B132),0)</f>
        <v>0</v>
      </c>
      <c r="R132" s="62">
        <f>IFERROR(SUMIFS('LUIS ENRIQUE '!$N$66:$N$66,'LUIS ENRIQUE '!$H$66:$H$66,"SALIDA",'LUIS ENRIQUE '!$J$66:$J$66,$B132),0)</f>
        <v>0</v>
      </c>
      <c r="S132" s="62">
        <f>IFERROR(SUMIFS(CESARIA!$N$88:$N$91,CESARIA!$H$88:$H$91,"SALIDA",CESARIA!$J$88:$J$91,$B132),0)</f>
        <v>0</v>
      </c>
      <c r="T132" s="62">
        <f>IFERROR(SUMIFS(ALAN!$N$84:$N$91,ALAN!$H$84:$H$91,"SALIDA",ALAN!$J$84:$J$91,$B132),0)</f>
        <v>0</v>
      </c>
      <c r="U132" s="62">
        <f>IFERROR(SUMIFS(ELVIA!$N$67:$N$73,ELVIA!$H$67:$H$73,"SALIDA",ELVIA!$J$67:$J$73,$B132),0)</f>
        <v>0</v>
      </c>
      <c r="V132" s="62">
        <f>IFERROR(SUMIFS(CAJA!$N$5283:$N$5911,CAJA!$H$5283:$H$5911,"SALIDA",CAJA!$J$5283:$J$5911,$B132),0)</f>
        <v>0</v>
      </c>
      <c r="W132" s="62">
        <f>IFERROR(SUMIFS('CAJA TIGRES'!$N$1434:$N$1637,'CAJA TIGRES'!$H$1434:$H$1637,"SALIDA",'CAJA TIGRES'!$J$1434:$J$1637,$B132),0)</f>
        <v>0</v>
      </c>
      <c r="X132" s="62">
        <f>IFERROR(SUMIFS(RESERVA!$N$14:$N$14,RESERVA!$H$14:$H$14,"SALIDA",RESERVA!$J$14:$J$14,$B132),0)</f>
        <v>0</v>
      </c>
      <c r="Y132" s="96">
        <f t="shared" si="44"/>
        <v>906500</v>
      </c>
      <c r="Z132" s="96">
        <f>Y132+'AGO25'!Z132</f>
        <v>2583700</v>
      </c>
    </row>
    <row r="133" spans="1:26" x14ac:dyDescent="0.3">
      <c r="B133" s="63" t="s">
        <v>177</v>
      </c>
      <c r="C133" s="62">
        <f>IFERROR(SUMIFS('MGZ121'!$N$1195:'MGZ121'!$N$1374,'MGZ121'!$H$1195:$H$1374,"SALIDA",'MGZ121'!$J$1195:$J$1374,B133),0)</f>
        <v>761733</v>
      </c>
      <c r="D133" s="62">
        <f>IFERROR(SUMIFS('MGZ BBVA'!$N$1146:$N$1351,'MGZ BBVA'!$H$1146:$H$1351,"SALIDA",'MGZ BBVA'!$J$1146:$J$1351,$B133),0)</f>
        <v>0</v>
      </c>
      <c r="E133" s="62">
        <f>IFERROR(SUMIFS('MGZ DOLARES'!$N$2:$N$2,'MGZ DOLARES'!$F$2:$F$2,"SALIDA",'MGZ DOLARES'!$J$2:$J$2,$B133),0)</f>
        <v>0</v>
      </c>
      <c r="F133" s="62">
        <f>IFERROR(SUMIFS('MGZ BAJIO'!$N$70:$N$70,'MGZ BAJIO'!$H$70:$H$70,"SALIDA",'MGZ BAJIO'!$J$70:$J$70,$B133),0)</f>
        <v>0</v>
      </c>
      <c r="G133" s="62">
        <f>IFERROR(SUMIFS('VICTOR BANAMEX'!$N$459:$N$528,'VICTOR BANAMEX'!$H$459:$H$528,"SALIDA",'VICTOR BANAMEX'!$J$459:$J$528,$B133),0)</f>
        <v>0</v>
      </c>
      <c r="H133" s="62">
        <f>IFERROR(SUMIFS('VICTOR BANORTE'!$N$90:$N$98,'VICTOR BANORTE'!$H$90:$H$98,"SALIDA",'VICTOR BANORTE'!$J$90:$J$98,$B133),0)</f>
        <v>0</v>
      </c>
      <c r="I133" s="62">
        <f>IFERROR(SUMIFS(RODRIGO!$N$2:$N$2,RODRIGO!$H$2:$H$2,"SALIDA",RODRIGO!$J$2:$J$2,$B133),0)</f>
        <v>0</v>
      </c>
      <c r="J133" s="62">
        <f>IFERROR(SUMIFS(MOY!$N$64:$N$76,MOY!$H$64:$H$76,"SALIDA",MOY!$J$64:$J$76,$B133),0)</f>
        <v>0</v>
      </c>
      <c r="K133" s="62">
        <f>IFERROR(SUMIFS('NORMA RUTH'!$N$82:$N$85,'NORMA RUTH'!$H$82:$H$85,"SALIDA",'NORMA RUTH'!$J$82:$J$85,$B133),0)</f>
        <v>0</v>
      </c>
      <c r="L133" s="62">
        <f>IFERROR(SUMIFS(VALERIA!$N$58:$N$71,VALERIA!$H$58:$H$71,"SALIDA",VALERIA!$J$58:$J$71,$B133),0)</f>
        <v>0</v>
      </c>
      <c r="M133" s="62">
        <f>IFERROR(SUMIFS('MANUEL BANAMEX'!$N$106:$N$124,'MANUEL BANAMEX'!$H$106:$H$124,"SALIDA",'MANUEL BANAMEX'!$J$106:$J$124,$B133),0)</f>
        <v>0</v>
      </c>
      <c r="N133" s="62">
        <f>IFERROR(SUMIFS(ROBERTO!$N$2:$N$2,ROBERTO!$H$2:$H$2,"SALIDA",ROBERTO!$J$2:$J$2,$B133),0)</f>
        <v>0</v>
      </c>
      <c r="O133" s="62">
        <f>IFERROR(SUMIFS(JUAN!$N$84:$N$87,JUAN!$H$84:$H$87,"SALIDA",JUAN!$J$84:$J$87,$B133),0)</f>
        <v>0</v>
      </c>
      <c r="P133" s="62">
        <f>IFERROR(SUMIFS('NORMA SANCHEZ'!$N$78:$N$81,'NORMA SANCHEZ'!$H$78:$H$81,"SALIDA",'NORMA SANCHEZ'!$J$78:$J$81,$B133),0)</f>
        <v>0</v>
      </c>
      <c r="Q133" s="62">
        <f>IFERROR(SUMIFS('JOSE CARLOS'!$N$78:$N$81,'JOSE CARLOS'!$H$78:$H$81,"SALIDA",'JOSE CARLOS'!$J$78:$J$81,$B133),0)</f>
        <v>0</v>
      </c>
      <c r="R133" s="62">
        <f>IFERROR(SUMIFS('LUIS ENRIQUE '!$N$66:$N$66,'LUIS ENRIQUE '!$H$66:$H$66,"SALIDA",'LUIS ENRIQUE '!$J$66:$J$66,$B133),0)</f>
        <v>0</v>
      </c>
      <c r="S133" s="62">
        <f>IFERROR(SUMIFS(CESARIA!$N$88:$N$91,CESARIA!$H$88:$H$91,"SALIDA",CESARIA!$J$88:$J$91,$B133),0)</f>
        <v>0</v>
      </c>
      <c r="T133" s="62">
        <f>IFERROR(SUMIFS(ALAN!$N$84:$N$91,ALAN!$H$84:$H$91,"SALIDA",ALAN!$J$84:$J$91,$B133),0)</f>
        <v>0</v>
      </c>
      <c r="U133" s="62">
        <f>IFERROR(SUMIFS(ELVIA!$N$67:$N$73,ELVIA!$H$67:$H$73,"SALIDA",ELVIA!$J$67:$J$73,$B133),0)</f>
        <v>0</v>
      </c>
      <c r="V133" s="62">
        <f>IFERROR(SUMIFS(CAJA!$N$5283:$N$5911,CAJA!$H$5283:$H$5911,"SALIDA",CAJA!$J$5283:$J$5911,$B133),0)</f>
        <v>0</v>
      </c>
      <c r="W133" s="62">
        <f>IFERROR(SUMIFS('CAJA TIGRES'!$N$1434:$N$1637,'CAJA TIGRES'!$H$1434:$H$1637,"SALIDA",'CAJA TIGRES'!$J$1434:$J$1637,$B133),0)</f>
        <v>0</v>
      </c>
      <c r="X133" s="62">
        <f>IFERROR(SUMIFS(RESERVA!$N$14:$N$14,RESERVA!$H$14:$H$14,"SALIDA",RESERVA!$J$14:$J$14,$B133),0)</f>
        <v>0</v>
      </c>
      <c r="Y133" s="96">
        <f t="shared" si="44"/>
        <v>761733</v>
      </c>
      <c r="Z133" s="96">
        <f>Y133+'AGO25'!Z133</f>
        <v>2022274.3399999999</v>
      </c>
    </row>
    <row r="134" spans="1:26" x14ac:dyDescent="0.3">
      <c r="B134" s="63" t="s">
        <v>8784</v>
      </c>
      <c r="C134" s="62">
        <f>IFERROR(SUMIFS('MGZ121'!$N$1195:'MGZ121'!$N$1374,'MGZ121'!$H$1195:$H$1374,"SALIDA",'MGZ121'!$J$1195:$J$1374,B134),0)</f>
        <v>0</v>
      </c>
      <c r="D134" s="62">
        <f>IFERROR(SUMIFS('MGZ BBVA'!$N$1146:$N$1351,'MGZ BBVA'!$H$1146:$H$1351,"SALIDA",'MGZ BBVA'!$J$1146:$J$1351,$B134),0)</f>
        <v>0</v>
      </c>
      <c r="E134" s="62">
        <f>IFERROR(SUMIFS('MGZ DOLARES'!$N$2:$N$2,'MGZ DOLARES'!$F$2:$F$2,"SALIDA",'MGZ DOLARES'!$J$2:$J$2,$B134),0)</f>
        <v>0</v>
      </c>
      <c r="F134" s="62">
        <f>IFERROR(SUMIFS('MGZ BAJIO'!$N$70:$N$70,'MGZ BAJIO'!$H$70:$H$70,"SALIDA",'MGZ BAJIO'!$J$70:$J$70,$B134),0)</f>
        <v>0</v>
      </c>
      <c r="G134" s="62">
        <f>IFERROR(SUMIFS('VICTOR BANAMEX'!$N$459:$N$528,'VICTOR BANAMEX'!$H$459:$H$528,"SALIDA",'VICTOR BANAMEX'!$J$459:$J$528,$B134),0)</f>
        <v>0</v>
      </c>
      <c r="H134" s="62">
        <f>IFERROR(SUMIFS('VICTOR BANORTE'!$N$90:$N$98,'VICTOR BANORTE'!$H$90:$H$98,"SALIDA",'VICTOR BANORTE'!$J$90:$J$98,$B134),0)</f>
        <v>0</v>
      </c>
      <c r="I134" s="62">
        <f>IFERROR(SUMIFS(RODRIGO!$N$2:$N$2,RODRIGO!$H$2:$H$2,"SALIDA",RODRIGO!$J$2:$J$2,$B134),0)</f>
        <v>0</v>
      </c>
      <c r="J134" s="62">
        <f>IFERROR(SUMIFS(MOY!$N$64:$N$76,MOY!$H$64:$H$76,"SALIDA",MOY!$J$64:$J$76,$B134),0)</f>
        <v>0</v>
      </c>
      <c r="K134" s="62">
        <f>IFERROR(SUMIFS('NORMA RUTH'!$N$82:$N$85,'NORMA RUTH'!$H$82:$H$85,"SALIDA",'NORMA RUTH'!$J$82:$J$85,$B134),0)</f>
        <v>0</v>
      </c>
      <c r="L134" s="62">
        <f>IFERROR(SUMIFS(VALERIA!$N$58:$N$71,VALERIA!$H$58:$H$71,"SALIDA",VALERIA!$J$58:$J$71,$B134),0)</f>
        <v>0</v>
      </c>
      <c r="M134" s="62">
        <f>IFERROR(SUMIFS('MANUEL BANAMEX'!$N$106:$N$124,'MANUEL BANAMEX'!$H$106:$H$124,"SALIDA",'MANUEL BANAMEX'!$J$106:$J$124,$B134),0)</f>
        <v>0</v>
      </c>
      <c r="N134" s="62">
        <f>IFERROR(SUMIFS(ROBERTO!$N$2:$N$2,ROBERTO!$H$2:$H$2,"SALIDA",ROBERTO!$J$2:$J$2,$B134),0)</f>
        <v>0</v>
      </c>
      <c r="O134" s="62">
        <f>IFERROR(SUMIFS(JUAN!$N$84:$N$87,JUAN!$H$84:$H$87,"SALIDA",JUAN!$J$84:$J$87,$B134),0)</f>
        <v>0</v>
      </c>
      <c r="P134" s="62">
        <f>IFERROR(SUMIFS('NORMA SANCHEZ'!$N$78:$N$81,'NORMA SANCHEZ'!$H$78:$H$81,"SALIDA",'NORMA SANCHEZ'!$J$78:$J$81,$B134),0)</f>
        <v>0</v>
      </c>
      <c r="Q134" s="62">
        <f>IFERROR(SUMIFS('JOSE CARLOS'!$N$78:$N$81,'JOSE CARLOS'!$H$78:$H$81,"SALIDA",'JOSE CARLOS'!$J$78:$J$81,$B134),0)</f>
        <v>0</v>
      </c>
      <c r="R134" s="62">
        <f>IFERROR(SUMIFS('LUIS ENRIQUE '!$N$66:$N$66,'LUIS ENRIQUE '!$H$66:$H$66,"SALIDA",'LUIS ENRIQUE '!$J$66:$J$66,$B134),0)</f>
        <v>0</v>
      </c>
      <c r="S134" s="62">
        <f>IFERROR(SUMIFS(CESARIA!$N$88:$N$91,CESARIA!$H$88:$H$91,"SALIDA",CESARIA!$J$88:$J$91,$B134),0)</f>
        <v>0</v>
      </c>
      <c r="T134" s="62">
        <f>IFERROR(SUMIFS(ALAN!$N$84:$N$91,ALAN!$H$84:$H$91,"SALIDA",ALAN!$J$84:$J$91,$B134),0)</f>
        <v>0</v>
      </c>
      <c r="U134" s="62">
        <f>IFERROR(SUMIFS(ELVIA!$N$67:$N$73,ELVIA!$H$67:$H$73,"SALIDA",ELVIA!$J$67:$J$73,$B134),0)</f>
        <v>0</v>
      </c>
      <c r="V134" s="62">
        <f>IFERROR(SUMIFS(CAJA!$N$5283:$N$5911,CAJA!$H$5283:$H$5911,"SALIDA",CAJA!$J$5283:$J$5911,$B134),0)</f>
        <v>0</v>
      </c>
      <c r="W134" s="62">
        <f>IFERROR(SUMIFS('CAJA TIGRES'!$N$1434:$N$1637,'CAJA TIGRES'!$H$1434:$H$1637,"SALIDA",'CAJA TIGRES'!$J$1434:$J$1637,$B134),0)</f>
        <v>0</v>
      </c>
      <c r="X134" s="62">
        <f>IFERROR(SUMIFS(RESERVA!$N$14:$N$14,RESERVA!$H$14:$H$14,"SALIDA",RESERVA!$J$14:$J$14,$B134),0)</f>
        <v>0</v>
      </c>
      <c r="Y134" s="96">
        <f t="shared" ref="Y134:Y137" si="45">SUM(C134:X134)</f>
        <v>0</v>
      </c>
      <c r="Z134" s="96">
        <f>Y134+'AGO25'!Z134</f>
        <v>0</v>
      </c>
    </row>
    <row r="135" spans="1:26" x14ac:dyDescent="0.3">
      <c r="B135" s="63" t="s">
        <v>280</v>
      </c>
      <c r="C135" s="62">
        <f>IFERROR(SUMIFS('MGZ121'!$N$1195:'MGZ121'!$N$1374,'MGZ121'!$H$1195:$H$1374,"SALIDA",'MGZ121'!$J$1195:$J$1374,B135),0)</f>
        <v>0</v>
      </c>
      <c r="D135" s="62">
        <f>IFERROR(SUMIFS('MGZ BBVA'!$N$1146:$N$1351,'MGZ BBVA'!$H$1146:$H$1351,"SALIDA",'MGZ BBVA'!$J$1146:$J$1351,$B135),0)</f>
        <v>0</v>
      </c>
      <c r="E135" s="62">
        <f>IFERROR(SUMIFS('MGZ DOLARES'!$N$2:$N$2,'MGZ DOLARES'!$F$2:$F$2,"SALIDA",'MGZ DOLARES'!$J$2:$J$2,$B135),0)</f>
        <v>0</v>
      </c>
      <c r="F135" s="62">
        <f>IFERROR(SUMIFS('MGZ BAJIO'!$N$70:$N$70,'MGZ BAJIO'!$H$70:$H$70,"SALIDA",'MGZ BAJIO'!$J$70:$J$70,$B135),0)</f>
        <v>0</v>
      </c>
      <c r="G135" s="62">
        <f>IFERROR(SUMIFS('VICTOR BANAMEX'!$N$459:$N$528,'VICTOR BANAMEX'!$H$459:$H$528,"SALIDA",'VICTOR BANAMEX'!$J$459:$J$528,$B135),0)</f>
        <v>0</v>
      </c>
      <c r="H135" s="62">
        <f>IFERROR(SUMIFS('VICTOR BANORTE'!$N$90:$N$98,'VICTOR BANORTE'!$H$90:$H$98,"SALIDA",'VICTOR BANORTE'!$J$90:$J$98,$B135),0)</f>
        <v>0</v>
      </c>
      <c r="I135" s="62">
        <f>IFERROR(SUMIFS(RODRIGO!$N$2:$N$2,RODRIGO!$H$2:$H$2,"SALIDA",RODRIGO!$J$2:$J$2,$B135),0)</f>
        <v>0</v>
      </c>
      <c r="J135" s="62">
        <f>IFERROR(SUMIFS(MOY!$N$64:$N$76,MOY!$H$64:$H$76,"SALIDA",MOY!$J$64:$J$76,$B135),0)</f>
        <v>0</v>
      </c>
      <c r="K135" s="62">
        <f>IFERROR(SUMIFS('NORMA RUTH'!$N$82:$N$85,'NORMA RUTH'!$H$82:$H$85,"SALIDA",'NORMA RUTH'!$J$82:$J$85,$B135),0)</f>
        <v>0</v>
      </c>
      <c r="L135" s="62">
        <f>IFERROR(SUMIFS(VALERIA!$N$58:$N$71,VALERIA!$H$58:$H$71,"SALIDA",VALERIA!$J$58:$J$71,$B135),0)</f>
        <v>0</v>
      </c>
      <c r="M135" s="62">
        <f>IFERROR(SUMIFS('MANUEL BANAMEX'!$N$106:$N$124,'MANUEL BANAMEX'!$H$106:$H$124,"SALIDA",'MANUEL BANAMEX'!$J$106:$J$124,$B135),0)</f>
        <v>0</v>
      </c>
      <c r="N135" s="62">
        <f>IFERROR(SUMIFS(ROBERTO!$N$2:$N$2,ROBERTO!$H$2:$H$2,"SALIDA",ROBERTO!$J$2:$J$2,$B135),0)</f>
        <v>0</v>
      </c>
      <c r="O135" s="62">
        <f>IFERROR(SUMIFS(JUAN!$N$84:$N$87,JUAN!$H$84:$H$87,"SALIDA",JUAN!$J$84:$J$87,$B135),0)</f>
        <v>0</v>
      </c>
      <c r="P135" s="62">
        <f>IFERROR(SUMIFS('NORMA SANCHEZ'!$N$78:$N$81,'NORMA SANCHEZ'!$H$78:$H$81,"SALIDA",'NORMA SANCHEZ'!$J$78:$J$81,$B135),0)</f>
        <v>0</v>
      </c>
      <c r="Q135" s="62">
        <f>IFERROR(SUMIFS('JOSE CARLOS'!$N$78:$N$81,'JOSE CARLOS'!$H$78:$H$81,"SALIDA",'JOSE CARLOS'!$J$78:$J$81,$B135),0)</f>
        <v>0</v>
      </c>
      <c r="R135" s="62">
        <f>IFERROR(SUMIFS('LUIS ENRIQUE '!$N$66:$N$66,'LUIS ENRIQUE '!$H$66:$H$66,"SALIDA",'LUIS ENRIQUE '!$J$66:$J$66,$B135),0)</f>
        <v>0</v>
      </c>
      <c r="S135" s="62">
        <f>IFERROR(SUMIFS(CESARIA!$N$88:$N$91,CESARIA!$H$88:$H$91,"SALIDA",CESARIA!$J$88:$J$91,$B135),0)</f>
        <v>0</v>
      </c>
      <c r="T135" s="62">
        <f>IFERROR(SUMIFS(ALAN!$N$84:$N$91,ALAN!$H$84:$H$91,"SALIDA",ALAN!$J$84:$J$91,$B135),0)</f>
        <v>0</v>
      </c>
      <c r="U135" s="62">
        <f>IFERROR(SUMIFS(ELVIA!$N$67:$N$73,ELVIA!$H$67:$H$73,"SALIDA",ELVIA!$J$67:$J$73,$B135),0)</f>
        <v>0</v>
      </c>
      <c r="V135" s="62">
        <f>IFERROR(SUMIFS(CAJA!$N$5283:$N$5911,CAJA!$H$5283:$H$5911,"SALIDA",CAJA!$J$5283:$J$5911,$B135),0)</f>
        <v>0</v>
      </c>
      <c r="W135" s="62">
        <f>IFERROR(SUMIFS('CAJA TIGRES'!$N$1434:$N$1637,'CAJA TIGRES'!$H$1434:$H$1637,"SALIDA",'CAJA TIGRES'!$J$1434:$J$1637,$B135),0)</f>
        <v>0</v>
      </c>
      <c r="X135" s="62">
        <f>IFERROR(SUMIFS(RESERVA!$N$14:$N$14,RESERVA!$H$14:$H$14,"SALIDA",RESERVA!$J$14:$J$14,$B135),0)</f>
        <v>0</v>
      </c>
      <c r="Y135" s="96">
        <f t="shared" si="45"/>
        <v>0</v>
      </c>
      <c r="Z135" s="96">
        <f>Y135+'AGO25'!Z135</f>
        <v>3649052.88</v>
      </c>
    </row>
    <row r="136" spans="1:26" x14ac:dyDescent="0.3">
      <c r="B136" s="63" t="s">
        <v>178</v>
      </c>
      <c r="C136" s="62">
        <f>IFERROR(SUMIFS('MGZ121'!$N$1195:'MGZ121'!$N$1374,'MGZ121'!$H$1195:$H$1374,"SALIDA",'MGZ121'!$J$1195:$J$1374,B136),0)</f>
        <v>0</v>
      </c>
      <c r="D136" s="62">
        <f>IFERROR(SUMIFS('MGZ BBVA'!$N$1146:$N$1351,'MGZ BBVA'!$H$1146:$H$1351,"SALIDA",'MGZ BBVA'!$J$1146:$J$1351,$B136),0)</f>
        <v>0</v>
      </c>
      <c r="E136" s="62">
        <f>IFERROR(SUMIFS('MGZ DOLARES'!$N$2:$N$2,'MGZ DOLARES'!$F$2:$F$2,"SALIDA",'MGZ DOLARES'!$J$2:$J$2,$B136),0)</f>
        <v>0</v>
      </c>
      <c r="F136" s="62">
        <f>IFERROR(SUMIFS('MGZ BAJIO'!$N$70:$N$70,'MGZ BAJIO'!$H$70:$H$70,"SALIDA",'MGZ BAJIO'!$J$70:$J$70,$B136),0)</f>
        <v>0</v>
      </c>
      <c r="G136" s="62">
        <f>IFERROR(SUMIFS('VICTOR BANAMEX'!$N$459:$N$528,'VICTOR BANAMEX'!$H$459:$H$528,"SALIDA",'VICTOR BANAMEX'!$J$459:$J$528,$B136),0)</f>
        <v>0</v>
      </c>
      <c r="H136" s="62">
        <f>IFERROR(SUMIFS('VICTOR BANORTE'!$N$90:$N$98,'VICTOR BANORTE'!$H$90:$H$98,"SALIDA",'VICTOR BANORTE'!$J$90:$J$98,$B136),0)</f>
        <v>0</v>
      </c>
      <c r="I136" s="62">
        <f>IFERROR(SUMIFS(RODRIGO!$N$2:$N$2,RODRIGO!$H$2:$H$2,"SALIDA",RODRIGO!$J$2:$J$2,$B136),0)</f>
        <v>0</v>
      </c>
      <c r="J136" s="62">
        <f>IFERROR(SUMIFS(MOY!$N$64:$N$76,MOY!$H$64:$H$76,"SALIDA",MOY!$J$64:$J$76,$B136),0)</f>
        <v>0</v>
      </c>
      <c r="K136" s="62">
        <f>IFERROR(SUMIFS('NORMA RUTH'!$N$82:$N$85,'NORMA RUTH'!$H$82:$H$85,"SALIDA",'NORMA RUTH'!$J$82:$J$85,$B136),0)</f>
        <v>0</v>
      </c>
      <c r="L136" s="62">
        <f>IFERROR(SUMIFS(VALERIA!$N$58:$N$71,VALERIA!$H$58:$H$71,"SALIDA",VALERIA!$J$58:$J$71,$B136),0)</f>
        <v>0</v>
      </c>
      <c r="M136" s="62">
        <f>IFERROR(SUMIFS('MANUEL BANAMEX'!$N$106:$N$124,'MANUEL BANAMEX'!$H$106:$H$124,"SALIDA",'MANUEL BANAMEX'!$J$106:$J$124,$B136),0)</f>
        <v>0</v>
      </c>
      <c r="N136" s="62">
        <f>IFERROR(SUMIFS(ROBERTO!$N$2:$N$2,ROBERTO!$H$2:$H$2,"SALIDA",ROBERTO!$J$2:$J$2,$B136),0)</f>
        <v>0</v>
      </c>
      <c r="O136" s="62">
        <f>IFERROR(SUMIFS(JUAN!$N$84:$N$87,JUAN!$H$84:$H$87,"SALIDA",JUAN!$J$84:$J$87,$B136),0)</f>
        <v>0</v>
      </c>
      <c r="P136" s="62">
        <f>IFERROR(SUMIFS('NORMA SANCHEZ'!$N$78:$N$81,'NORMA SANCHEZ'!$H$78:$H$81,"SALIDA",'NORMA SANCHEZ'!$J$78:$J$81,$B136),0)</f>
        <v>0</v>
      </c>
      <c r="Q136" s="62">
        <f>IFERROR(SUMIFS('JOSE CARLOS'!$N$78:$N$81,'JOSE CARLOS'!$H$78:$H$81,"SALIDA",'JOSE CARLOS'!$J$78:$J$81,$B136),0)</f>
        <v>0</v>
      </c>
      <c r="R136" s="62">
        <f>IFERROR(SUMIFS('LUIS ENRIQUE '!$N$66:$N$66,'LUIS ENRIQUE '!$H$66:$H$66,"SALIDA",'LUIS ENRIQUE '!$J$66:$J$66,$B136),0)</f>
        <v>0</v>
      </c>
      <c r="S136" s="62">
        <f>IFERROR(SUMIFS(CESARIA!$N$88:$N$91,CESARIA!$H$88:$H$91,"SALIDA",CESARIA!$J$88:$J$91,$B136),0)</f>
        <v>0</v>
      </c>
      <c r="T136" s="62">
        <f>IFERROR(SUMIFS(ALAN!$N$84:$N$91,ALAN!$H$84:$H$91,"SALIDA",ALAN!$J$84:$J$91,$B136),0)</f>
        <v>0</v>
      </c>
      <c r="U136" s="62">
        <f>IFERROR(SUMIFS(ELVIA!$N$67:$N$73,ELVIA!$H$67:$H$73,"SALIDA",ELVIA!$J$67:$J$73,$B136),0)</f>
        <v>0</v>
      </c>
      <c r="V136" s="62">
        <f>IFERROR(SUMIFS(CAJA!$N$5283:$N$5911,CAJA!$H$5283:$H$5911,"SALIDA",CAJA!$J$5283:$J$5911,$B136),0)</f>
        <v>0</v>
      </c>
      <c r="W136" s="62">
        <f>IFERROR(SUMIFS('CAJA TIGRES'!$N$1434:$N$1637,'CAJA TIGRES'!$H$1434:$H$1637,"SALIDA",'CAJA TIGRES'!$J$1434:$J$1637,$B136),0)</f>
        <v>0</v>
      </c>
      <c r="X136" s="62">
        <f>IFERROR(SUMIFS(RESERVA!$N$14:$N$14,RESERVA!$H$14:$H$14,"SALIDA",RESERVA!$J$14:$J$14,$B136),0)</f>
        <v>0</v>
      </c>
      <c r="Y136" s="96">
        <f t="shared" si="45"/>
        <v>0</v>
      </c>
      <c r="Z136" s="96">
        <f>Y136+'AGO25'!Z136</f>
        <v>0</v>
      </c>
    </row>
    <row r="137" spans="1:26" x14ac:dyDescent="0.3">
      <c r="B137" s="63" t="s">
        <v>179</v>
      </c>
      <c r="C137" s="62">
        <f>IFERROR(SUMIFS('MGZ121'!$N$1195:'MGZ121'!$N$1374,'MGZ121'!$H$1195:$H$1374,"SALIDA",'MGZ121'!$J$1195:$J$1374,B137),0)</f>
        <v>4500</v>
      </c>
      <c r="D137" s="62">
        <f>IFERROR(SUMIFS('MGZ BBVA'!$N$1146:$N$1351,'MGZ BBVA'!$H$1146:$H$1351,"SALIDA",'MGZ BBVA'!$J$1146:$J$1351,$B137),0)</f>
        <v>0</v>
      </c>
      <c r="E137" s="62">
        <f>IFERROR(SUMIFS('MGZ DOLARES'!$N$2:$N$2,'MGZ DOLARES'!$F$2:$F$2,"SALIDA",'MGZ DOLARES'!$J$2:$J$2,$B137),0)</f>
        <v>0</v>
      </c>
      <c r="F137" s="62">
        <f>IFERROR(SUMIFS('MGZ BAJIO'!$N$70:$N$70,'MGZ BAJIO'!$H$70:$H$70,"SALIDA",'MGZ BAJIO'!$J$70:$J$70,$B137),0)</f>
        <v>0</v>
      </c>
      <c r="G137" s="62">
        <f>IFERROR(SUMIFS('VICTOR BANAMEX'!$N$459:$N$528,'VICTOR BANAMEX'!$H$459:$H$528,"SALIDA",'VICTOR BANAMEX'!$J$459:$J$528,$B137),0)</f>
        <v>0</v>
      </c>
      <c r="H137" s="62">
        <f>IFERROR(SUMIFS('VICTOR BANORTE'!$N$90:$N$98,'VICTOR BANORTE'!$H$90:$H$98,"SALIDA",'VICTOR BANORTE'!$J$90:$J$98,$B137),0)</f>
        <v>0</v>
      </c>
      <c r="I137" s="62">
        <f>IFERROR(SUMIFS(RODRIGO!$N$2:$N$2,RODRIGO!$H$2:$H$2,"SALIDA",RODRIGO!$J$2:$J$2,$B137),0)</f>
        <v>0</v>
      </c>
      <c r="J137" s="62">
        <f>IFERROR(SUMIFS(MOY!$N$64:$N$76,MOY!$H$64:$H$76,"SALIDA",MOY!$J$64:$J$76,$B137),0)</f>
        <v>0</v>
      </c>
      <c r="K137" s="62">
        <f>IFERROR(SUMIFS('NORMA RUTH'!$N$82:$N$85,'NORMA RUTH'!$H$82:$H$85,"SALIDA",'NORMA RUTH'!$J$82:$J$85,$B137),0)</f>
        <v>0</v>
      </c>
      <c r="L137" s="62">
        <f>IFERROR(SUMIFS(VALERIA!$N$58:$N$71,VALERIA!$H$58:$H$71,"SALIDA",VALERIA!$J$58:$J$71,$B137),0)</f>
        <v>0</v>
      </c>
      <c r="M137" s="62">
        <f>IFERROR(SUMIFS('MANUEL BANAMEX'!$N$106:$N$124,'MANUEL BANAMEX'!$H$106:$H$124,"SALIDA",'MANUEL BANAMEX'!$J$106:$J$124,$B137),0)</f>
        <v>0</v>
      </c>
      <c r="N137" s="62">
        <f>IFERROR(SUMIFS(ROBERTO!$N$2:$N$2,ROBERTO!$H$2:$H$2,"SALIDA",ROBERTO!$J$2:$J$2,$B137),0)</f>
        <v>0</v>
      </c>
      <c r="O137" s="62">
        <f>IFERROR(SUMIFS(JUAN!$N$84:$N$87,JUAN!$H$84:$H$87,"SALIDA",JUAN!$J$84:$J$87,$B137),0)</f>
        <v>0</v>
      </c>
      <c r="P137" s="62">
        <f>IFERROR(SUMIFS('NORMA SANCHEZ'!$N$78:$N$81,'NORMA SANCHEZ'!$H$78:$H$81,"SALIDA",'NORMA SANCHEZ'!$J$78:$J$81,$B137),0)</f>
        <v>0</v>
      </c>
      <c r="Q137" s="62">
        <f>IFERROR(SUMIFS('JOSE CARLOS'!$N$78:$N$81,'JOSE CARLOS'!$H$78:$H$81,"SALIDA",'JOSE CARLOS'!$J$78:$J$81,$B137),0)</f>
        <v>0</v>
      </c>
      <c r="R137" s="62">
        <f>IFERROR(SUMIFS('LUIS ENRIQUE '!$N$66:$N$66,'LUIS ENRIQUE '!$H$66:$H$66,"SALIDA",'LUIS ENRIQUE '!$J$66:$J$66,$B137),0)</f>
        <v>0</v>
      </c>
      <c r="S137" s="62">
        <f>IFERROR(SUMIFS(CESARIA!$N$88:$N$91,CESARIA!$H$88:$H$91,"SALIDA",CESARIA!$J$88:$J$91,$B137),0)</f>
        <v>0</v>
      </c>
      <c r="T137" s="62">
        <f>IFERROR(SUMIFS(ALAN!$N$84:$N$91,ALAN!$H$84:$H$91,"SALIDA",ALAN!$J$84:$J$91,$B137),0)</f>
        <v>0</v>
      </c>
      <c r="U137" s="62">
        <f>IFERROR(SUMIFS(ELVIA!$N$67:$N$73,ELVIA!$H$67:$H$73,"SALIDA",ELVIA!$J$67:$J$73,$B137),0)</f>
        <v>0</v>
      </c>
      <c r="V137" s="62">
        <f>IFERROR(SUMIFS(CAJA!$N$5283:$N$5911,CAJA!$H$5283:$H$5911,"SALIDA",CAJA!$J$5283:$J$5911,$B137),0)</f>
        <v>0</v>
      </c>
      <c r="W137" s="62">
        <f>IFERROR(SUMIFS('CAJA TIGRES'!$N$1434:$N$1637,'CAJA TIGRES'!$H$1434:$H$1637,"SALIDA",'CAJA TIGRES'!$J$1434:$J$1637,$B137),0)</f>
        <v>0</v>
      </c>
      <c r="X137" s="62">
        <f>IFERROR(SUMIFS(RESERVA!$N$14:$N$14,RESERVA!$H$14:$H$14,"SALIDA",RESERVA!$J$14:$J$14,$B137),0)</f>
        <v>0</v>
      </c>
      <c r="Y137" s="96">
        <f t="shared" si="45"/>
        <v>4500</v>
      </c>
      <c r="Z137" s="96">
        <f>Y137+'AGO25'!Z137</f>
        <v>3487467.5</v>
      </c>
    </row>
    <row r="138" spans="1:26" x14ac:dyDescent="0.3">
      <c r="B138" s="63" t="s">
        <v>180</v>
      </c>
      <c r="C138" s="62">
        <f>IFERROR(SUMIFS('MGZ121'!$N$1195:'MGZ121'!$N$1374,'MGZ121'!$H$1195:$H$1374,"SALIDA",'MGZ121'!$J$1195:$J$1374,B138),0)</f>
        <v>0</v>
      </c>
      <c r="D138" s="62">
        <f>IFERROR(SUMIFS('MGZ BBVA'!$N$1146:$N$1351,'MGZ BBVA'!$H$1146:$H$1351,"SALIDA",'MGZ BBVA'!$J$1146:$J$1351,$B138),0)</f>
        <v>0</v>
      </c>
      <c r="E138" s="62">
        <f>IFERROR(SUMIFS('MGZ DOLARES'!$N$2:$N$2,'MGZ DOLARES'!$F$2:$F$2,"SALIDA",'MGZ DOLARES'!$J$2:$J$2,$B138),0)</f>
        <v>0</v>
      </c>
      <c r="F138" s="62">
        <f>IFERROR(SUMIFS('MGZ BAJIO'!$N$70:$N$70,'MGZ BAJIO'!$H$70:$H$70,"SALIDA",'MGZ BAJIO'!$J$70:$J$70,$B138),0)</f>
        <v>0</v>
      </c>
      <c r="G138" s="62">
        <f>IFERROR(SUMIFS('VICTOR BANAMEX'!$N$459:$N$528,'VICTOR BANAMEX'!$H$459:$H$528,"SALIDA",'VICTOR BANAMEX'!$J$459:$J$528,$B138),0)</f>
        <v>0</v>
      </c>
      <c r="H138" s="62">
        <f>IFERROR(SUMIFS('VICTOR BANORTE'!$N$90:$N$98,'VICTOR BANORTE'!$H$90:$H$98,"SALIDA",'VICTOR BANORTE'!$J$90:$J$98,$B138),0)</f>
        <v>0</v>
      </c>
      <c r="I138" s="62">
        <f>IFERROR(SUMIFS(RODRIGO!$N$2:$N$2,RODRIGO!$H$2:$H$2,"SALIDA",RODRIGO!$J$2:$J$2,$B138),0)</f>
        <v>0</v>
      </c>
      <c r="J138" s="62">
        <f>IFERROR(SUMIFS(MOY!$N$64:$N$76,MOY!$H$64:$H$76,"SALIDA",MOY!$J$64:$J$76,$B138),0)</f>
        <v>0</v>
      </c>
      <c r="K138" s="62">
        <f>IFERROR(SUMIFS('NORMA RUTH'!$N$82:$N$85,'NORMA RUTH'!$H$82:$H$85,"SALIDA",'NORMA RUTH'!$J$82:$J$85,$B138),0)</f>
        <v>0</v>
      </c>
      <c r="L138" s="62">
        <f>IFERROR(SUMIFS(VALERIA!$N$58:$N$71,VALERIA!$H$58:$H$71,"SALIDA",VALERIA!$J$58:$J$71,$B138),0)</f>
        <v>0</v>
      </c>
      <c r="M138" s="62">
        <f>IFERROR(SUMIFS('MANUEL BANAMEX'!$N$106:$N$124,'MANUEL BANAMEX'!$H$106:$H$124,"SALIDA",'MANUEL BANAMEX'!$J$106:$J$124,$B138),0)</f>
        <v>0</v>
      </c>
      <c r="N138" s="62">
        <f>IFERROR(SUMIFS(ROBERTO!$N$2:$N$2,ROBERTO!$H$2:$H$2,"SALIDA",ROBERTO!$J$2:$J$2,$B138),0)</f>
        <v>0</v>
      </c>
      <c r="O138" s="62">
        <f>IFERROR(SUMIFS(JUAN!$N$84:$N$87,JUAN!$H$84:$H$87,"SALIDA",JUAN!$J$84:$J$87,$B138),0)</f>
        <v>0</v>
      </c>
      <c r="P138" s="62">
        <f>IFERROR(SUMIFS('NORMA SANCHEZ'!$N$78:$N$81,'NORMA SANCHEZ'!$H$78:$H$81,"SALIDA",'NORMA SANCHEZ'!$J$78:$J$81,$B138),0)</f>
        <v>0</v>
      </c>
      <c r="Q138" s="62">
        <f>IFERROR(SUMIFS('JOSE CARLOS'!$N$78:$N$81,'JOSE CARLOS'!$H$78:$H$81,"SALIDA",'JOSE CARLOS'!$J$78:$J$81,$B138),0)</f>
        <v>0</v>
      </c>
      <c r="R138" s="62">
        <f>IFERROR(SUMIFS('LUIS ENRIQUE '!$N$66:$N$66,'LUIS ENRIQUE '!$H$66:$H$66,"SALIDA",'LUIS ENRIQUE '!$J$66:$J$66,$B138),0)</f>
        <v>0</v>
      </c>
      <c r="S138" s="62">
        <f>IFERROR(SUMIFS(CESARIA!$N$88:$N$91,CESARIA!$H$88:$H$91,"SALIDA",CESARIA!$J$88:$J$91,$B138),0)</f>
        <v>0</v>
      </c>
      <c r="T138" s="62">
        <f>IFERROR(SUMIFS(ALAN!$N$84:$N$91,ALAN!$H$84:$H$91,"SALIDA",ALAN!$J$84:$J$91,$B138),0)</f>
        <v>0</v>
      </c>
      <c r="U138" s="62">
        <f>IFERROR(SUMIFS(ELVIA!$N$67:$N$73,ELVIA!$H$67:$H$73,"SALIDA",ELVIA!$J$67:$J$73,$B138),0)</f>
        <v>0</v>
      </c>
      <c r="V138" s="62">
        <f>IFERROR(SUMIFS(CAJA!$N$5283:$N$5911,CAJA!$H$5283:$H$5911,"SALIDA",CAJA!$J$5283:$J$5911,$B138),0)</f>
        <v>0</v>
      </c>
      <c r="W138" s="62">
        <f>IFERROR(SUMIFS('CAJA TIGRES'!$N$1434:$N$1637,'CAJA TIGRES'!$H$1434:$H$1637,"SALIDA",'CAJA TIGRES'!$J$1434:$J$1637,$B138),0)</f>
        <v>0</v>
      </c>
      <c r="X138" s="62">
        <f>IFERROR(SUMIFS(RESERVA!$N$14:$N$14,RESERVA!$H$14:$H$14,"SALIDA",RESERVA!$J$14:$J$14,$B138),0)</f>
        <v>0</v>
      </c>
      <c r="Y138" s="96">
        <f t="shared" si="44"/>
        <v>0</v>
      </c>
      <c r="Z138" s="96">
        <f>Y138+'AGO25'!Z138</f>
        <v>3413096.25</v>
      </c>
    </row>
    <row r="139" spans="1:26" x14ac:dyDescent="0.3">
      <c r="B139" s="63" t="s">
        <v>181</v>
      </c>
      <c r="C139" s="62">
        <f>IFERROR(SUMIFS('MGZ121'!$N$1195:'MGZ121'!$N$1374,'MGZ121'!$H$1195:$H$1374,"SALIDA",'MGZ121'!$J$1195:$J$1374,B139),0)</f>
        <v>420000</v>
      </c>
      <c r="D139" s="62">
        <f>IFERROR(SUMIFS('MGZ BBVA'!$N$1146:$N$1351,'MGZ BBVA'!$H$1146:$H$1351,"SALIDA",'MGZ BBVA'!$J$1146:$J$1351,$B139),0)</f>
        <v>0</v>
      </c>
      <c r="E139" s="62">
        <f>IFERROR(SUMIFS('MGZ DOLARES'!$N$2:$N$2,'MGZ DOLARES'!$F$2:$F$2,"SALIDA",'MGZ DOLARES'!$J$2:$J$2,$B139),0)</f>
        <v>0</v>
      </c>
      <c r="F139" s="62">
        <f>IFERROR(SUMIFS('MGZ BAJIO'!$N$70:$N$70,'MGZ BAJIO'!$H$70:$H$70,"SALIDA",'MGZ BAJIO'!$J$70:$J$70,$B139),0)</f>
        <v>0</v>
      </c>
      <c r="G139" s="62">
        <f>IFERROR(SUMIFS('VICTOR BANAMEX'!$N$459:$N$528,'VICTOR BANAMEX'!$H$459:$H$528,"SALIDA",'VICTOR BANAMEX'!$J$459:$J$528,$B139),0)</f>
        <v>0</v>
      </c>
      <c r="H139" s="62">
        <f>IFERROR(SUMIFS('VICTOR BANORTE'!$N$90:$N$98,'VICTOR BANORTE'!$H$90:$H$98,"SALIDA",'VICTOR BANORTE'!$J$90:$J$98,$B139),0)</f>
        <v>0</v>
      </c>
      <c r="I139" s="62">
        <f>IFERROR(SUMIFS(RODRIGO!$N$2:$N$2,RODRIGO!$H$2:$H$2,"SALIDA",RODRIGO!$J$2:$J$2,$B139),0)</f>
        <v>0</v>
      </c>
      <c r="J139" s="62">
        <f>IFERROR(SUMIFS(MOY!$N$64:$N$76,MOY!$H$64:$H$76,"SALIDA",MOY!$J$64:$J$76,$B139),0)</f>
        <v>0</v>
      </c>
      <c r="K139" s="62">
        <f>IFERROR(SUMIFS('NORMA RUTH'!$N$82:$N$85,'NORMA RUTH'!$H$82:$H$85,"SALIDA",'NORMA RUTH'!$J$82:$J$85,$B139),0)</f>
        <v>0</v>
      </c>
      <c r="L139" s="62">
        <f>IFERROR(SUMIFS(VALERIA!$N$58:$N$71,VALERIA!$H$58:$H$71,"SALIDA",VALERIA!$J$58:$J$71,$B139),0)</f>
        <v>0</v>
      </c>
      <c r="M139" s="62">
        <f>IFERROR(SUMIFS('MANUEL BANAMEX'!$N$106:$N$124,'MANUEL BANAMEX'!$H$106:$H$124,"SALIDA",'MANUEL BANAMEX'!$J$106:$J$124,$B139),0)</f>
        <v>0</v>
      </c>
      <c r="N139" s="62">
        <f>IFERROR(SUMIFS(ROBERTO!$N$2:$N$2,ROBERTO!$H$2:$H$2,"SALIDA",ROBERTO!$J$2:$J$2,$B139),0)</f>
        <v>0</v>
      </c>
      <c r="O139" s="62">
        <f>IFERROR(SUMIFS(JUAN!$N$84:$N$87,JUAN!$H$84:$H$87,"SALIDA",JUAN!$J$84:$J$87,$B139),0)</f>
        <v>0</v>
      </c>
      <c r="P139" s="62">
        <f>IFERROR(SUMIFS('NORMA SANCHEZ'!$N$78:$N$81,'NORMA SANCHEZ'!$H$78:$H$81,"SALIDA",'NORMA SANCHEZ'!$J$78:$J$81,$B139),0)</f>
        <v>0</v>
      </c>
      <c r="Q139" s="62">
        <f>IFERROR(SUMIFS('JOSE CARLOS'!$N$78:$N$81,'JOSE CARLOS'!$H$78:$H$81,"SALIDA",'JOSE CARLOS'!$J$78:$J$81,$B139),0)</f>
        <v>0</v>
      </c>
      <c r="R139" s="62">
        <f>IFERROR(SUMIFS('LUIS ENRIQUE '!$N$66:$N$66,'LUIS ENRIQUE '!$H$66:$H$66,"SALIDA",'LUIS ENRIQUE '!$J$66:$J$66,$B139),0)</f>
        <v>0</v>
      </c>
      <c r="S139" s="62">
        <f>IFERROR(SUMIFS(CESARIA!$N$88:$N$91,CESARIA!$H$88:$H$91,"SALIDA",CESARIA!$J$88:$J$91,$B139),0)</f>
        <v>0</v>
      </c>
      <c r="T139" s="62">
        <f>IFERROR(SUMIFS(ALAN!$N$84:$N$91,ALAN!$H$84:$H$91,"SALIDA",ALAN!$J$84:$J$91,$B139),0)</f>
        <v>0</v>
      </c>
      <c r="U139" s="62">
        <f>IFERROR(SUMIFS(ELVIA!$N$67:$N$73,ELVIA!$H$67:$H$73,"SALIDA",ELVIA!$J$67:$J$73,$B139),0)</f>
        <v>0</v>
      </c>
      <c r="V139" s="62">
        <f>IFERROR(SUMIFS(CAJA!$N$5283:$N$5911,CAJA!$H$5283:$H$5911,"SALIDA",CAJA!$J$5283:$J$5911,$B139),0)</f>
        <v>0</v>
      </c>
      <c r="W139" s="62">
        <f>IFERROR(SUMIFS('CAJA TIGRES'!$N$1434:$N$1637,'CAJA TIGRES'!$H$1434:$H$1637,"SALIDA",'CAJA TIGRES'!$J$1434:$J$1637,$B139),0)</f>
        <v>0</v>
      </c>
      <c r="X139" s="62">
        <f>IFERROR(SUMIFS(RESERVA!$N$14:$N$14,RESERVA!$H$14:$H$14,"SALIDA",RESERVA!$J$14:$J$14,$B139),0)</f>
        <v>0</v>
      </c>
      <c r="Y139" s="96">
        <f t="shared" si="44"/>
        <v>420000</v>
      </c>
      <c r="Z139" s="96">
        <f>Y139+'AGO25'!Z139</f>
        <v>3873881.25</v>
      </c>
    </row>
    <row r="140" spans="1:26" x14ac:dyDescent="0.3">
      <c r="B140" s="63" t="s">
        <v>182</v>
      </c>
      <c r="C140" s="62">
        <f>IFERROR(SUMIFS('MGZ121'!$N$1195:'MGZ121'!$N$1374,'MGZ121'!$H$1195:$H$1374,"SALIDA",'MGZ121'!$J$1195:$J$1374,B140),0)</f>
        <v>4500</v>
      </c>
      <c r="D140" s="62">
        <f>IFERROR(SUMIFS('MGZ BBVA'!$N$1146:$N$1351,'MGZ BBVA'!$H$1146:$H$1351,"SALIDA",'MGZ BBVA'!$J$1146:$J$1351,$B140),0)</f>
        <v>0</v>
      </c>
      <c r="E140" s="62">
        <f>IFERROR(SUMIFS('MGZ DOLARES'!$N$2:$N$2,'MGZ DOLARES'!$F$2:$F$2,"SALIDA",'MGZ DOLARES'!$J$2:$J$2,$B140),0)</f>
        <v>0</v>
      </c>
      <c r="F140" s="62">
        <f>IFERROR(SUMIFS('MGZ BAJIO'!$N$70:$N$70,'MGZ BAJIO'!$H$70:$H$70,"SALIDA",'MGZ BAJIO'!$J$70:$J$70,$B140),0)</f>
        <v>0</v>
      </c>
      <c r="G140" s="62">
        <f>IFERROR(SUMIFS('VICTOR BANAMEX'!$N$459:$N$528,'VICTOR BANAMEX'!$H$459:$H$528,"SALIDA",'VICTOR BANAMEX'!$J$459:$J$528,$B140),0)</f>
        <v>0</v>
      </c>
      <c r="H140" s="62">
        <f>IFERROR(SUMIFS('VICTOR BANORTE'!$N$90:$N$98,'VICTOR BANORTE'!$H$90:$H$98,"SALIDA",'VICTOR BANORTE'!$J$90:$J$98,$B140),0)</f>
        <v>0</v>
      </c>
      <c r="I140" s="62">
        <f>IFERROR(SUMIFS(RODRIGO!$N$2:$N$2,RODRIGO!$H$2:$H$2,"SALIDA",RODRIGO!$J$2:$J$2,$B140),0)</f>
        <v>0</v>
      </c>
      <c r="J140" s="62">
        <f>IFERROR(SUMIFS(MOY!$N$64:$N$76,MOY!$H$64:$H$76,"SALIDA",MOY!$J$64:$J$76,$B140),0)</f>
        <v>0</v>
      </c>
      <c r="K140" s="62">
        <f>IFERROR(SUMIFS('NORMA RUTH'!$N$82:$N$85,'NORMA RUTH'!$H$82:$H$85,"SALIDA",'NORMA RUTH'!$J$82:$J$85,$B140),0)</f>
        <v>0</v>
      </c>
      <c r="L140" s="62">
        <f>IFERROR(SUMIFS(VALERIA!$N$58:$N$71,VALERIA!$H$58:$H$71,"SALIDA",VALERIA!$J$58:$J$71,$B140),0)</f>
        <v>0</v>
      </c>
      <c r="M140" s="62">
        <f>IFERROR(SUMIFS('MANUEL BANAMEX'!$N$106:$N$124,'MANUEL BANAMEX'!$H$106:$H$124,"SALIDA",'MANUEL BANAMEX'!$J$106:$J$124,$B140),0)</f>
        <v>0</v>
      </c>
      <c r="N140" s="62">
        <f>IFERROR(SUMIFS(ROBERTO!$N$2:$N$2,ROBERTO!$H$2:$H$2,"SALIDA",ROBERTO!$J$2:$J$2,$B140),0)</f>
        <v>0</v>
      </c>
      <c r="O140" s="62">
        <f>IFERROR(SUMIFS(JUAN!$N$84:$N$87,JUAN!$H$84:$H$87,"SALIDA",JUAN!$J$84:$J$87,$B140),0)</f>
        <v>0</v>
      </c>
      <c r="P140" s="62">
        <f>IFERROR(SUMIFS('NORMA SANCHEZ'!$N$78:$N$81,'NORMA SANCHEZ'!$H$78:$H$81,"SALIDA",'NORMA SANCHEZ'!$J$78:$J$81,$B140),0)</f>
        <v>0</v>
      </c>
      <c r="Q140" s="62">
        <f>IFERROR(SUMIFS('JOSE CARLOS'!$N$78:$N$81,'JOSE CARLOS'!$H$78:$H$81,"SALIDA",'JOSE CARLOS'!$J$78:$J$81,$B140),0)</f>
        <v>0</v>
      </c>
      <c r="R140" s="62">
        <f>IFERROR(SUMIFS('LUIS ENRIQUE '!$N$66:$N$66,'LUIS ENRIQUE '!$H$66:$H$66,"SALIDA",'LUIS ENRIQUE '!$J$66:$J$66,$B140),0)</f>
        <v>0</v>
      </c>
      <c r="S140" s="62">
        <f>IFERROR(SUMIFS(CESARIA!$N$88:$N$91,CESARIA!$H$88:$H$91,"SALIDA",CESARIA!$J$88:$J$91,$B140),0)</f>
        <v>0</v>
      </c>
      <c r="T140" s="62">
        <f>IFERROR(SUMIFS(ALAN!$N$84:$N$91,ALAN!$H$84:$H$91,"SALIDA",ALAN!$J$84:$J$91,$B140),0)</f>
        <v>0</v>
      </c>
      <c r="U140" s="62">
        <f>IFERROR(SUMIFS(ELVIA!$N$67:$N$73,ELVIA!$H$67:$H$73,"SALIDA",ELVIA!$J$67:$J$73,$B140),0)</f>
        <v>0</v>
      </c>
      <c r="V140" s="62">
        <f>IFERROR(SUMIFS(CAJA!$N$5283:$N$5911,CAJA!$H$5283:$H$5911,"SALIDA",CAJA!$J$5283:$J$5911,$B140),0)</f>
        <v>0</v>
      </c>
      <c r="W140" s="62">
        <f>IFERROR(SUMIFS('CAJA TIGRES'!$N$1434:$N$1637,'CAJA TIGRES'!$H$1434:$H$1637,"SALIDA",'CAJA TIGRES'!$J$1434:$J$1637,$B140),0)</f>
        <v>0</v>
      </c>
      <c r="X140" s="62">
        <f>IFERROR(SUMIFS(RESERVA!$N$14:$N$14,RESERVA!$H$14:$H$14,"SALIDA",RESERVA!$J$14:$J$14,$B140),0)</f>
        <v>0</v>
      </c>
      <c r="Y140" s="96">
        <f t="shared" si="44"/>
        <v>4500</v>
      </c>
      <c r="Z140" s="96">
        <f>Y140+'AGO25'!Z140</f>
        <v>3462362.21</v>
      </c>
    </row>
    <row r="141" spans="1:26" x14ac:dyDescent="0.3">
      <c r="B141" s="63" t="s">
        <v>183</v>
      </c>
      <c r="C141" s="62">
        <f>IFERROR(SUMIFS('MGZ121'!$N$1195:'MGZ121'!$N$1374,'MGZ121'!$H$1195:$H$1374,"SALIDA",'MGZ121'!$J$1195:$J$1374,B141),0)</f>
        <v>450000</v>
      </c>
      <c r="D141" s="62">
        <f>IFERROR(SUMIFS('MGZ BBVA'!$N$1146:$N$1351,'MGZ BBVA'!$H$1146:$H$1351,"SALIDA",'MGZ BBVA'!$J$1146:$J$1351,$B141),0)</f>
        <v>0</v>
      </c>
      <c r="E141" s="62">
        <f>IFERROR(SUMIFS('MGZ DOLARES'!$N$2:$N$2,'MGZ DOLARES'!$F$2:$F$2,"SALIDA",'MGZ DOLARES'!$J$2:$J$2,$B141),0)</f>
        <v>0</v>
      </c>
      <c r="F141" s="62">
        <f>IFERROR(SUMIFS('MGZ BAJIO'!$N$70:$N$70,'MGZ BAJIO'!$H$70:$H$70,"SALIDA",'MGZ BAJIO'!$J$70:$J$70,$B141),0)</f>
        <v>0</v>
      </c>
      <c r="G141" s="62">
        <f>IFERROR(SUMIFS('VICTOR BANAMEX'!$N$459:$N$528,'VICTOR BANAMEX'!$H$459:$H$528,"SALIDA",'VICTOR BANAMEX'!$J$459:$J$528,$B141),0)</f>
        <v>0</v>
      </c>
      <c r="H141" s="62">
        <f>IFERROR(SUMIFS('VICTOR BANORTE'!$N$90:$N$98,'VICTOR BANORTE'!$H$90:$H$98,"SALIDA",'VICTOR BANORTE'!$J$90:$J$98,$B141),0)</f>
        <v>0</v>
      </c>
      <c r="I141" s="62">
        <f>IFERROR(SUMIFS(RODRIGO!$N$2:$N$2,RODRIGO!$H$2:$H$2,"SALIDA",RODRIGO!$J$2:$J$2,$B141),0)</f>
        <v>0</v>
      </c>
      <c r="J141" s="62">
        <f>IFERROR(SUMIFS(MOY!$N$64:$N$76,MOY!$H$64:$H$76,"SALIDA",MOY!$J$64:$J$76,$B141),0)</f>
        <v>0</v>
      </c>
      <c r="K141" s="62">
        <f>IFERROR(SUMIFS('NORMA RUTH'!$N$82:$N$85,'NORMA RUTH'!$H$82:$H$85,"SALIDA",'NORMA RUTH'!$J$82:$J$85,$B141),0)</f>
        <v>0</v>
      </c>
      <c r="L141" s="62">
        <f>IFERROR(SUMIFS(VALERIA!$N$58:$N$71,VALERIA!$H$58:$H$71,"SALIDA",VALERIA!$J$58:$J$71,$B141),0)</f>
        <v>0</v>
      </c>
      <c r="M141" s="62">
        <f>IFERROR(SUMIFS('MANUEL BANAMEX'!$N$106:$N$124,'MANUEL BANAMEX'!$H$106:$H$124,"SALIDA",'MANUEL BANAMEX'!$J$106:$J$124,$B141),0)</f>
        <v>0</v>
      </c>
      <c r="N141" s="62">
        <f>IFERROR(SUMIFS(ROBERTO!$N$2:$N$2,ROBERTO!$H$2:$H$2,"SALIDA",ROBERTO!$J$2:$J$2,$B141),0)</f>
        <v>0</v>
      </c>
      <c r="O141" s="62">
        <f>IFERROR(SUMIFS(JUAN!$N$84:$N$87,JUAN!$H$84:$H$87,"SALIDA",JUAN!$J$84:$J$87,$B141),0)</f>
        <v>0</v>
      </c>
      <c r="P141" s="62">
        <f>IFERROR(SUMIFS('NORMA SANCHEZ'!$N$78:$N$81,'NORMA SANCHEZ'!$H$78:$H$81,"SALIDA",'NORMA SANCHEZ'!$J$78:$J$81,$B141),0)</f>
        <v>0</v>
      </c>
      <c r="Q141" s="62">
        <f>IFERROR(SUMIFS('JOSE CARLOS'!$N$78:$N$81,'JOSE CARLOS'!$H$78:$H$81,"SALIDA",'JOSE CARLOS'!$J$78:$J$81,$B141),0)</f>
        <v>0</v>
      </c>
      <c r="R141" s="62">
        <f>IFERROR(SUMIFS('LUIS ENRIQUE '!$N$66:$N$66,'LUIS ENRIQUE '!$H$66:$H$66,"SALIDA",'LUIS ENRIQUE '!$J$66:$J$66,$B141),0)</f>
        <v>0</v>
      </c>
      <c r="S141" s="62">
        <f>IFERROR(SUMIFS(CESARIA!$N$88:$N$91,CESARIA!$H$88:$H$91,"SALIDA",CESARIA!$J$88:$J$91,$B141),0)</f>
        <v>0</v>
      </c>
      <c r="T141" s="62">
        <f>IFERROR(SUMIFS(ALAN!$N$84:$N$91,ALAN!$H$84:$H$91,"SALIDA",ALAN!$J$84:$J$91,$B141),0)</f>
        <v>0</v>
      </c>
      <c r="U141" s="62">
        <f>IFERROR(SUMIFS(ELVIA!$N$67:$N$73,ELVIA!$H$67:$H$73,"SALIDA",ELVIA!$J$67:$J$73,$B141),0)</f>
        <v>0</v>
      </c>
      <c r="V141" s="62">
        <f>IFERROR(SUMIFS(CAJA!$N$5283:$N$5911,CAJA!$H$5283:$H$5911,"SALIDA",CAJA!$J$5283:$J$5911,$B141),0)</f>
        <v>0</v>
      </c>
      <c r="W141" s="62">
        <f>IFERROR(SUMIFS('CAJA TIGRES'!$N$1434:$N$1637,'CAJA TIGRES'!$H$1434:$H$1637,"SALIDA",'CAJA TIGRES'!$J$1434:$J$1637,$B141),0)</f>
        <v>0</v>
      </c>
      <c r="X141" s="62">
        <f>IFERROR(SUMIFS(RESERVA!$N$14:$N$14,RESERVA!$H$14:$H$14,"SALIDA",RESERVA!$J$14:$J$14,$B141),0)</f>
        <v>0</v>
      </c>
      <c r="Y141" s="96">
        <f t="shared" si="44"/>
        <v>450000</v>
      </c>
      <c r="Z141" s="96">
        <f>Y141+'AGO25'!Z141</f>
        <v>4164880</v>
      </c>
    </row>
    <row r="142" spans="1:26" x14ac:dyDescent="0.3">
      <c r="B142" s="63" t="s">
        <v>184</v>
      </c>
      <c r="C142" s="62">
        <f>IFERROR(SUMIFS('MGZ121'!$N$1195:'MGZ121'!$N$1374,'MGZ121'!$H$1195:$H$1374,"SALIDA",'MGZ121'!$J$1195:$J$1374,B142),0)</f>
        <v>302500</v>
      </c>
      <c r="D142" s="62">
        <f>IFERROR(SUMIFS('MGZ BBVA'!$N$1146:$N$1351,'MGZ BBVA'!$H$1146:$H$1351,"SALIDA",'MGZ BBVA'!$J$1146:$J$1351,$B142),0)</f>
        <v>0</v>
      </c>
      <c r="E142" s="62">
        <f>IFERROR(SUMIFS('MGZ DOLARES'!$N$2:$N$2,'MGZ DOLARES'!$F$2:$F$2,"SALIDA",'MGZ DOLARES'!$J$2:$J$2,$B142),0)</f>
        <v>0</v>
      </c>
      <c r="F142" s="62">
        <f>IFERROR(SUMIFS('MGZ BAJIO'!$N$70:$N$70,'MGZ BAJIO'!$H$70:$H$70,"SALIDA",'MGZ BAJIO'!$J$70:$J$70,$B142),0)</f>
        <v>0</v>
      </c>
      <c r="G142" s="62">
        <f>IFERROR(SUMIFS('VICTOR BANAMEX'!$N$459:$N$528,'VICTOR BANAMEX'!$H$459:$H$528,"SALIDA",'VICTOR BANAMEX'!$J$459:$J$528,$B142),0)</f>
        <v>0</v>
      </c>
      <c r="H142" s="62">
        <f>IFERROR(SUMIFS('VICTOR BANORTE'!$N$90:$N$98,'VICTOR BANORTE'!$H$90:$H$98,"SALIDA",'VICTOR BANORTE'!$J$90:$J$98,$B142),0)</f>
        <v>0</v>
      </c>
      <c r="I142" s="62">
        <f>IFERROR(SUMIFS(RODRIGO!$N$2:$N$2,RODRIGO!$H$2:$H$2,"SALIDA",RODRIGO!$J$2:$J$2,$B142),0)</f>
        <v>0</v>
      </c>
      <c r="J142" s="62">
        <f>IFERROR(SUMIFS(MOY!$N$64:$N$76,MOY!$H$64:$H$76,"SALIDA",MOY!$J$64:$J$76,$B142),0)</f>
        <v>0</v>
      </c>
      <c r="K142" s="62">
        <f>IFERROR(SUMIFS('NORMA RUTH'!$N$82:$N$85,'NORMA RUTH'!$H$82:$H$85,"SALIDA",'NORMA RUTH'!$J$82:$J$85,$B142),0)</f>
        <v>0</v>
      </c>
      <c r="L142" s="62">
        <f>IFERROR(SUMIFS(VALERIA!$N$58:$N$71,VALERIA!$H$58:$H$71,"SALIDA",VALERIA!$J$58:$J$71,$B142),0)</f>
        <v>0</v>
      </c>
      <c r="M142" s="62">
        <f>IFERROR(SUMIFS('MANUEL BANAMEX'!$N$106:$N$124,'MANUEL BANAMEX'!$H$106:$H$124,"SALIDA",'MANUEL BANAMEX'!$J$106:$J$124,$B142),0)</f>
        <v>0</v>
      </c>
      <c r="N142" s="62">
        <f>IFERROR(SUMIFS(ROBERTO!$N$2:$N$2,ROBERTO!$H$2:$H$2,"SALIDA",ROBERTO!$J$2:$J$2,$B142),0)</f>
        <v>0</v>
      </c>
      <c r="O142" s="62">
        <f>IFERROR(SUMIFS(JUAN!$N$84:$N$87,JUAN!$H$84:$H$87,"SALIDA",JUAN!$J$84:$J$87,$B142),0)</f>
        <v>0</v>
      </c>
      <c r="P142" s="62">
        <f>IFERROR(SUMIFS('NORMA SANCHEZ'!$N$78:$N$81,'NORMA SANCHEZ'!$H$78:$H$81,"SALIDA",'NORMA SANCHEZ'!$J$78:$J$81,$B142),0)</f>
        <v>0</v>
      </c>
      <c r="Q142" s="62">
        <f>IFERROR(SUMIFS('JOSE CARLOS'!$N$78:$N$81,'JOSE CARLOS'!$H$78:$H$81,"SALIDA",'JOSE CARLOS'!$J$78:$J$81,$B142),0)</f>
        <v>0</v>
      </c>
      <c r="R142" s="62">
        <f>IFERROR(SUMIFS('LUIS ENRIQUE '!$N$66:$N$66,'LUIS ENRIQUE '!$H$66:$H$66,"SALIDA",'LUIS ENRIQUE '!$J$66:$J$66,$B142),0)</f>
        <v>0</v>
      </c>
      <c r="S142" s="62">
        <f>IFERROR(SUMIFS(CESARIA!$N$88:$N$91,CESARIA!$H$88:$H$91,"SALIDA",CESARIA!$J$88:$J$91,$B142),0)</f>
        <v>0</v>
      </c>
      <c r="T142" s="62">
        <f>IFERROR(SUMIFS(ALAN!$N$84:$N$91,ALAN!$H$84:$H$91,"SALIDA",ALAN!$J$84:$J$91,$B142),0)</f>
        <v>0</v>
      </c>
      <c r="U142" s="62">
        <f>IFERROR(SUMIFS(ELVIA!$N$67:$N$73,ELVIA!$H$67:$H$73,"SALIDA",ELVIA!$J$67:$J$73,$B142),0)</f>
        <v>0</v>
      </c>
      <c r="V142" s="62">
        <f>IFERROR(SUMIFS(CAJA!$N$5283:$N$5911,CAJA!$H$5283:$H$5911,"SALIDA",CAJA!$J$5283:$J$5911,$B142),0)</f>
        <v>0</v>
      </c>
      <c r="W142" s="62">
        <f>IFERROR(SUMIFS('CAJA TIGRES'!$N$1434:$N$1637,'CAJA TIGRES'!$H$1434:$H$1637,"SALIDA",'CAJA TIGRES'!$J$1434:$J$1637,$B142),0)</f>
        <v>0</v>
      </c>
      <c r="X142" s="62">
        <f>IFERROR(SUMIFS(RESERVA!$N$14:$N$14,RESERVA!$H$14:$H$14,"SALIDA",RESERVA!$J$14:$J$14,$B142),0)</f>
        <v>0</v>
      </c>
      <c r="Y142" s="96">
        <f t="shared" si="44"/>
        <v>302500</v>
      </c>
      <c r="Z142" s="96">
        <f>Y142+'AGO25'!Z142</f>
        <v>2706371.25</v>
      </c>
    </row>
    <row r="143" spans="1:26" x14ac:dyDescent="0.3">
      <c r="A143">
        <v>12.2</v>
      </c>
      <c r="B143" s="63" t="s">
        <v>33</v>
      </c>
      <c r="C143" s="62">
        <f>IFERROR(SUMIFS('MGZ121'!$N$1195:'MGZ121'!$N$1374,'MGZ121'!$H$1195:$H$1374,"SALIDA",'MGZ121'!$J$1195:$J$1374,B143),0)</f>
        <v>388933.86</v>
      </c>
      <c r="D143" s="62">
        <f>IFERROR(SUMIFS('MGZ BBVA'!$N$1146:$N$1351,'MGZ BBVA'!$H$1146:$H$1351,"SALIDA",'MGZ BBVA'!$J$1146:$J$1351,$B143),0)</f>
        <v>29129.49</v>
      </c>
      <c r="E143" s="62">
        <f>IFERROR(SUMIFS('MGZ DOLARES'!$N$2:$N$2,'MGZ DOLARES'!$F$2:$F$2,"SALIDA",'MGZ DOLARES'!$J$2:$J$2,$B143),0)</f>
        <v>0</v>
      </c>
      <c r="F143" s="62">
        <f>IFERROR(SUMIFS('MGZ BAJIO'!$N$70:$N$70,'MGZ BAJIO'!$H$70:$H$70,"SALIDA",'MGZ BAJIO'!$J$70:$J$70,$B143),0)</f>
        <v>0</v>
      </c>
      <c r="G143" s="62">
        <f>IFERROR(SUMIFS('VICTOR BANAMEX'!$N$459:$N$528,'VICTOR BANAMEX'!$H$459:$H$528,"SALIDA",'VICTOR BANAMEX'!$J$459:$J$528,$B143),0)</f>
        <v>0</v>
      </c>
      <c r="H143" s="62">
        <f>IFERROR(SUMIFS('VICTOR BANORTE'!$N$90:$N$98,'VICTOR BANORTE'!$H$90:$H$98,"SALIDA",'VICTOR BANORTE'!$J$90:$J$98,$B143),0)</f>
        <v>0</v>
      </c>
      <c r="I143" s="62">
        <f>IFERROR(SUMIFS(RODRIGO!$N$2:$N$2,RODRIGO!$H$2:$H$2,"SALIDA",RODRIGO!$J$2:$J$2,$B143),0)</f>
        <v>0</v>
      </c>
      <c r="J143" s="62">
        <f>IFERROR(SUMIFS(MOY!$N$64:$N$76,MOY!$H$64:$H$76,"SALIDA",MOY!$J$64:$J$76,$B143),0)</f>
        <v>1132000</v>
      </c>
      <c r="K143" s="62">
        <f>IFERROR(SUMIFS('NORMA RUTH'!$N$82:$N$85,'NORMA RUTH'!$H$82:$H$85,"SALIDA",'NORMA RUTH'!$J$82:$J$85,$B143),0)</f>
        <v>0</v>
      </c>
      <c r="L143" s="62">
        <f>IFERROR(SUMIFS(VALERIA!$N$58:$N$71,VALERIA!$H$58:$H$71,"SALIDA",VALERIA!$J$58:$J$71,$B143),0)</f>
        <v>878350</v>
      </c>
      <c r="M143" s="62">
        <f>IFERROR(SUMIFS('MANUEL BANAMEX'!$N$106:$N$124,'MANUEL BANAMEX'!$H$106:$H$124,"SALIDA",'MANUEL BANAMEX'!$J$106:$J$124,$B143),0)</f>
        <v>745000</v>
      </c>
      <c r="N143" s="62">
        <f>IFERROR(SUMIFS(ROBERTO!$N$2:$N$2,ROBERTO!$H$2:$H$2,"SALIDA",ROBERTO!$J$2:$J$2,$B143),0)</f>
        <v>0</v>
      </c>
      <c r="O143" s="62">
        <f>IFERROR(SUMIFS(JUAN!$N$84:$N$87,JUAN!$H$84:$H$87,"SALIDA",JUAN!$J$84:$J$87,$B143),0)</f>
        <v>0</v>
      </c>
      <c r="P143" s="62">
        <f>IFERROR(SUMIFS('NORMA SANCHEZ'!$N$78:$N$81,'NORMA SANCHEZ'!$H$78:$H$81,"SALIDA",'NORMA SANCHEZ'!$J$78:$J$81,$B143),0)</f>
        <v>0</v>
      </c>
      <c r="Q143" s="62">
        <f>IFERROR(SUMIFS('JOSE CARLOS'!$N$78:$N$81,'JOSE CARLOS'!$H$78:$H$81,"SALIDA",'JOSE CARLOS'!$J$78:$J$81,$B143),0)</f>
        <v>420000</v>
      </c>
      <c r="R143" s="62">
        <f>IFERROR(SUMIFS('LUIS ENRIQUE '!$N$66:$N$66,'LUIS ENRIQUE '!$H$66:$H$66,"SALIDA",'LUIS ENRIQUE '!$J$66:$J$66,$B143),0)</f>
        <v>0</v>
      </c>
      <c r="S143" s="62">
        <f>IFERROR(SUMIFS(CESARIA!$N$88:$N$91,CESARIA!$H$88:$H$91,"SALIDA",CESARIA!$J$88:$J$91,$B143),0)</f>
        <v>0</v>
      </c>
      <c r="T143" s="62">
        <f>IFERROR(SUMIFS(ALAN!$N$84:$N$91,ALAN!$H$84:$H$91,"SALIDA",ALAN!$J$84:$J$91,$B143),0)</f>
        <v>449000</v>
      </c>
      <c r="U143" s="62">
        <f>IFERROR(SUMIFS(ELVIA!$N$67:$N$73,ELVIA!$H$67:$H$73,"SALIDA",ELVIA!$J$67:$J$73,$B143),0)</f>
        <v>422500</v>
      </c>
      <c r="V143" s="62">
        <f>IFERROR(SUMIFS(CAJA!$N$5283:$N$5911,CAJA!$H$5283:$H$5911,"SALIDA",CAJA!$J$5283:$J$5911,$B143),0)</f>
        <v>0</v>
      </c>
      <c r="W143" s="596">
        <f>IFERROR(SUMIFS('CAJA TIGRES'!$N$1434:$N$1637,'CAJA TIGRES'!$H$1434:$H$1637,"SALIDA",'CAJA TIGRES'!$J$1434:$J$1637,$B143),0)</f>
        <v>86000</v>
      </c>
      <c r="X143" s="62">
        <f>IFERROR(SUMIFS(RESERVA!$N$14:$N$14,RESERVA!$H$14:$H$14,"SALIDA",RESERVA!$J$14:$J$14,$B143),0)</f>
        <v>0</v>
      </c>
      <c r="Y143" s="96">
        <f t="shared" si="44"/>
        <v>4550913.3499999996</v>
      </c>
      <c r="Z143" s="96">
        <f>Y143+'AGO25'!Z143</f>
        <v>41779141.119999997</v>
      </c>
    </row>
    <row r="144" spans="1:26" x14ac:dyDescent="0.3">
      <c r="B144" s="63" t="s">
        <v>200</v>
      </c>
      <c r="C144" s="62">
        <f>IFERROR(SUMIFS('MGZ121'!$N$1195:'MGZ121'!$N$1374,'MGZ121'!$H$1195:$H$1374,"SALIDA",'MGZ121'!$J$1195:$J$1374,B144),0)</f>
        <v>0</v>
      </c>
      <c r="D144" s="62">
        <f>IFERROR(SUMIFS('MGZ BBVA'!$N$1146:$N$1351,'MGZ BBVA'!$H$1146:$H$1351,"SALIDA",'MGZ BBVA'!$J$1146:$J$1351,$B144),0)</f>
        <v>0</v>
      </c>
      <c r="E144" s="62">
        <f>IFERROR(SUMIFS('MGZ DOLARES'!$N$2:$N$2,'MGZ DOLARES'!$F$2:$F$2,"SALIDA",'MGZ DOLARES'!$J$2:$J$2,$B144),0)</f>
        <v>0</v>
      </c>
      <c r="F144" s="62">
        <f>IFERROR(SUMIFS('MGZ BAJIO'!$N$70:$N$70,'MGZ BAJIO'!$H$70:$H$70,"SALIDA",'MGZ BAJIO'!$J$70:$J$70,$B144),0)</f>
        <v>0</v>
      </c>
      <c r="G144" s="62">
        <f>IFERROR(SUMIFS('VICTOR BANAMEX'!$N$459:$N$528,'VICTOR BANAMEX'!$H$459:$H$528,"SALIDA",'VICTOR BANAMEX'!$J$459:$J$528,$B144),0)</f>
        <v>0</v>
      </c>
      <c r="H144" s="62">
        <f>IFERROR(SUMIFS('VICTOR BANORTE'!$N$90:$N$98,'VICTOR BANORTE'!$H$90:$H$98,"SALIDA",'VICTOR BANORTE'!$J$90:$J$98,$B144),0)</f>
        <v>0</v>
      </c>
      <c r="I144" s="62">
        <f>IFERROR(SUMIFS(RODRIGO!$N$2:$N$2,RODRIGO!$H$2:$H$2,"SALIDA",RODRIGO!$J$2:$J$2,$B144),0)</f>
        <v>0</v>
      </c>
      <c r="J144" s="62">
        <f>IFERROR(SUMIFS(MOY!$N$64:$N$76,MOY!$H$64:$H$76,"SALIDA",MOY!$J$64:$J$76,$B144),0)</f>
        <v>0</v>
      </c>
      <c r="K144" s="62">
        <f>IFERROR(SUMIFS('NORMA RUTH'!$N$82:$N$85,'NORMA RUTH'!$H$82:$H$85,"SALIDA",'NORMA RUTH'!$J$82:$J$85,$B144),0)</f>
        <v>0</v>
      </c>
      <c r="L144" s="62">
        <f>IFERROR(SUMIFS(VALERIA!$N$58:$N$71,VALERIA!$H$58:$H$71,"SALIDA",VALERIA!$J$58:$J$71,$B144),0)</f>
        <v>0</v>
      </c>
      <c r="M144" s="62">
        <f>IFERROR(SUMIFS('MANUEL BANAMEX'!$N$106:$N$124,'MANUEL BANAMEX'!$H$106:$H$124,"SALIDA",'MANUEL BANAMEX'!$J$106:$J$124,$B144),0)</f>
        <v>0</v>
      </c>
      <c r="N144" s="62">
        <f>IFERROR(SUMIFS(ROBERTO!$N$2:$N$2,ROBERTO!$H$2:$H$2,"SALIDA",ROBERTO!$J$2:$J$2,$B144),0)</f>
        <v>0</v>
      </c>
      <c r="O144" s="62">
        <f>IFERROR(SUMIFS(JUAN!$N$84:$N$87,JUAN!$H$84:$H$87,"SALIDA",JUAN!$J$84:$J$87,$B144),0)</f>
        <v>0</v>
      </c>
      <c r="P144" s="62">
        <f>IFERROR(SUMIFS('NORMA SANCHEZ'!$N$78:$N$81,'NORMA SANCHEZ'!$H$78:$H$81,"SALIDA",'NORMA SANCHEZ'!$J$78:$J$81,$B144),0)</f>
        <v>0</v>
      </c>
      <c r="Q144" s="62">
        <f>IFERROR(SUMIFS('JOSE CARLOS'!$N$78:$N$81,'JOSE CARLOS'!$H$78:$H$81,"SALIDA",'JOSE CARLOS'!$J$78:$J$81,$B144),0)</f>
        <v>0</v>
      </c>
      <c r="R144" s="62">
        <f>IFERROR(SUMIFS('LUIS ENRIQUE '!$N$66:$N$66,'LUIS ENRIQUE '!$H$66:$H$66,"SALIDA",'LUIS ENRIQUE '!$J$66:$J$66,$B144),0)</f>
        <v>0</v>
      </c>
      <c r="S144" s="62">
        <f>IFERROR(SUMIFS(CESARIA!$N$88:$N$91,CESARIA!$H$88:$H$91,"SALIDA",CESARIA!$J$88:$J$91,$B144),0)</f>
        <v>0</v>
      </c>
      <c r="T144" s="62">
        <f>IFERROR(SUMIFS(ALAN!$N$84:$N$91,ALAN!$H$84:$H$91,"SALIDA",ALAN!$J$84:$J$91,$B144),0)</f>
        <v>0</v>
      </c>
      <c r="U144" s="62">
        <f>IFERROR(SUMIFS(ELVIA!$N$67:$N$73,ELVIA!$H$67:$H$73,"SALIDA",ELVIA!$J$67:$J$73,$B144),0)</f>
        <v>0</v>
      </c>
      <c r="V144" s="604">
        <f>IFERROR(SUMIFS(CAJA!$N$5283:$N$5911,CAJA!$H$5283:$H$5911,"SALIDA",CAJA!$J$5283:$J$5911,$B144),0)</f>
        <v>1120000</v>
      </c>
      <c r="W144" s="62">
        <f>IFERROR(SUMIFS('CAJA TIGRES'!$N$1434:$N$1637,'CAJA TIGRES'!$H$1434:$H$1637,"SALIDA",'CAJA TIGRES'!$J$1434:$J$1637,$B144),0)</f>
        <v>0</v>
      </c>
      <c r="X144" s="62">
        <f>IFERROR(SUMIFS(RESERVA!$N$14:$N$14,RESERVA!$H$14:$H$14,"SALIDA",RESERVA!$J$14:$J$14,$B144),0)</f>
        <v>0</v>
      </c>
      <c r="Y144" s="96">
        <f t="shared" si="44"/>
        <v>1120000</v>
      </c>
      <c r="Z144" s="96">
        <f>Y144+'AGO25'!Z144</f>
        <v>11476228</v>
      </c>
    </row>
    <row r="145" spans="1:26" x14ac:dyDescent="0.3">
      <c r="B145" s="63" t="s">
        <v>213</v>
      </c>
      <c r="C145" s="62">
        <f>IFERROR(SUMIFS('MGZ121'!$N$1195:'MGZ121'!$N$1374,'MGZ121'!$H$1195:$H$1374,"SALIDA",'MGZ121'!$J$1195:$J$1374,B145),0)</f>
        <v>0</v>
      </c>
      <c r="D145" s="62">
        <f>IFERROR(SUMIFS('MGZ BBVA'!$N$1146:$N$1351,'MGZ BBVA'!$H$1146:$H$1351,"SALIDA",'MGZ BBVA'!$J$1146:$J$1351,$B145),0)</f>
        <v>0</v>
      </c>
      <c r="E145" s="62">
        <f>IFERROR(SUMIFS('MGZ DOLARES'!$N$2:$N$2,'MGZ DOLARES'!$F$2:$F$2,"SALIDA",'MGZ DOLARES'!$J$2:$J$2,$B145),0)</f>
        <v>0</v>
      </c>
      <c r="F145" s="62">
        <f>IFERROR(SUMIFS('MGZ BAJIO'!$N$70:$N$70,'MGZ BAJIO'!$H$70:$H$70,"SALIDA",'MGZ BAJIO'!$J$70:$J$70,$B145),0)</f>
        <v>0</v>
      </c>
      <c r="G145" s="62">
        <f>IFERROR(SUMIFS('VICTOR BANAMEX'!$N$459:$N$528,'VICTOR BANAMEX'!$H$459:$H$528,"SALIDA",'VICTOR BANAMEX'!$J$459:$J$528,$B145),0)</f>
        <v>0</v>
      </c>
      <c r="H145" s="62">
        <f>IFERROR(SUMIFS('VICTOR BANORTE'!$N$90:$N$98,'VICTOR BANORTE'!$H$90:$H$98,"SALIDA",'VICTOR BANORTE'!$J$90:$J$98,$B145),0)</f>
        <v>0</v>
      </c>
      <c r="I145" s="62">
        <f>IFERROR(SUMIFS(RODRIGO!$N$2:$N$2,RODRIGO!$H$2:$H$2,"SALIDA",RODRIGO!$J$2:$J$2,$B145),0)</f>
        <v>0</v>
      </c>
      <c r="J145" s="62">
        <f>IFERROR(SUMIFS(MOY!$N$64:$N$76,MOY!$H$64:$H$76,"SALIDA",MOY!$J$64:$J$76,$B145),0)</f>
        <v>0</v>
      </c>
      <c r="K145" s="62">
        <f>IFERROR(SUMIFS('NORMA RUTH'!$N$82:$N$85,'NORMA RUTH'!$H$82:$H$85,"SALIDA",'NORMA RUTH'!$J$82:$J$85,$B145),0)</f>
        <v>0</v>
      </c>
      <c r="L145" s="62">
        <f>IFERROR(SUMIFS(VALERIA!$N$58:$N$71,VALERIA!$H$58:$H$71,"SALIDA",VALERIA!$J$58:$J$71,$B145),0)</f>
        <v>0</v>
      </c>
      <c r="M145" s="62">
        <f>IFERROR(SUMIFS('MANUEL BANAMEX'!$N$106:$N$124,'MANUEL BANAMEX'!$H$106:$H$124,"SALIDA",'MANUEL BANAMEX'!$J$106:$J$124,$B145),0)</f>
        <v>0</v>
      </c>
      <c r="N145" s="62">
        <f>IFERROR(SUMIFS(ROBERTO!$N$2:$N$2,ROBERTO!$H$2:$H$2,"SALIDA",ROBERTO!$J$2:$J$2,$B145),0)</f>
        <v>0</v>
      </c>
      <c r="O145" s="62">
        <f>IFERROR(SUMIFS(JUAN!$N$84:$N$87,JUAN!$H$84:$H$87,"SALIDA",JUAN!$J$84:$J$87,$B145),0)</f>
        <v>0</v>
      </c>
      <c r="P145" s="62">
        <f>IFERROR(SUMIFS('NORMA SANCHEZ'!$N$78:$N$81,'NORMA SANCHEZ'!$H$78:$H$81,"SALIDA",'NORMA SANCHEZ'!$J$78:$J$81,$B145),0)</f>
        <v>0</v>
      </c>
      <c r="Q145" s="62">
        <f>IFERROR(SUMIFS('JOSE CARLOS'!$N$78:$N$81,'JOSE CARLOS'!$H$78:$H$81,"SALIDA",'JOSE CARLOS'!$J$78:$J$81,$B145),0)</f>
        <v>0</v>
      </c>
      <c r="R145" s="62">
        <f>IFERROR(SUMIFS('LUIS ENRIQUE '!$N$66:$N$66,'LUIS ENRIQUE '!$H$66:$H$66,"SALIDA",'LUIS ENRIQUE '!$J$66:$J$66,$B145),0)</f>
        <v>0</v>
      </c>
      <c r="S145" s="62">
        <f>IFERROR(SUMIFS(CESARIA!$N$88:$N$91,CESARIA!$H$88:$H$91,"SALIDA",CESARIA!$J$88:$J$91,$B145),0)</f>
        <v>0</v>
      </c>
      <c r="T145" s="62">
        <f>IFERROR(SUMIFS(ALAN!$N$84:$N$91,ALAN!$H$84:$H$91,"SALIDA",ALAN!$J$84:$J$91,$B145),0)</f>
        <v>0</v>
      </c>
      <c r="U145" s="62">
        <f>IFERROR(SUMIFS(ELVIA!$N$67:$N$73,ELVIA!$H$67:$H$73,"SALIDA",ELVIA!$J$67:$J$73,$B145),0)</f>
        <v>0</v>
      </c>
      <c r="V145" s="146">
        <f>IFERROR(SUMIFS(CAJA!$N$5283:$N$5911,CAJA!$H$5283:$H$5911,"SALIDA",CAJA!$J$5283:$J$5911,$B145),0)</f>
        <v>0</v>
      </c>
      <c r="W145" s="62">
        <f>IFERROR(SUMIFS('CAJA TIGRES'!$N$1434:$N$1637,'CAJA TIGRES'!$H$1434:$H$1637,"SALIDA",'CAJA TIGRES'!$J$1434:$J$1637,$B145),0)</f>
        <v>0</v>
      </c>
      <c r="X145" s="62">
        <f>IFERROR(SUMIFS(RESERVA!$N$14:$N$14,RESERVA!$H$14:$H$14,"SALIDA",RESERVA!$J$14:$J$14,$B145),0)</f>
        <v>0</v>
      </c>
      <c r="Y145" s="96">
        <f t="shared" si="44"/>
        <v>0</v>
      </c>
      <c r="Z145" s="96">
        <f>Y145+'AGO25'!Z145</f>
        <v>0</v>
      </c>
    </row>
    <row r="146" spans="1:26" x14ac:dyDescent="0.3">
      <c r="B146" s="16" t="s">
        <v>111</v>
      </c>
      <c r="C146" s="76">
        <f>SUM(C122:C145)</f>
        <v>6018620.2000000002</v>
      </c>
      <c r="D146" s="76">
        <f t="shared" ref="D146" si="46">SUM(D122:D145)</f>
        <v>1765516.19</v>
      </c>
      <c r="E146" s="76">
        <f t="shared" ref="E146:Z146" si="47">SUM(E122:E145)</f>
        <v>0</v>
      </c>
      <c r="F146" s="76">
        <f t="shared" si="47"/>
        <v>0</v>
      </c>
      <c r="G146" s="76">
        <f t="shared" si="47"/>
        <v>385400</v>
      </c>
      <c r="H146" s="76">
        <f t="shared" si="47"/>
        <v>4400</v>
      </c>
      <c r="I146" s="76">
        <f>SUM(I122:I145)</f>
        <v>0</v>
      </c>
      <c r="J146" s="76">
        <f t="shared" ref="J146" si="48">SUM(J122:J145)</f>
        <v>1134000</v>
      </c>
      <c r="K146" s="76">
        <f t="shared" si="47"/>
        <v>1750</v>
      </c>
      <c r="L146" s="76">
        <f t="shared" si="47"/>
        <v>878350</v>
      </c>
      <c r="M146" s="76">
        <f t="shared" si="47"/>
        <v>746700</v>
      </c>
      <c r="N146" s="76">
        <f t="shared" si="47"/>
        <v>0</v>
      </c>
      <c r="O146" s="76">
        <f t="shared" si="47"/>
        <v>0</v>
      </c>
      <c r="P146" s="76">
        <f t="shared" si="47"/>
        <v>0</v>
      </c>
      <c r="Q146" s="76">
        <f t="shared" si="47"/>
        <v>420000</v>
      </c>
      <c r="R146" s="76">
        <f t="shared" si="47"/>
        <v>0</v>
      </c>
      <c r="S146" s="76">
        <f t="shared" si="47"/>
        <v>0</v>
      </c>
      <c r="T146" s="76">
        <f t="shared" si="47"/>
        <v>449000</v>
      </c>
      <c r="U146" s="76">
        <f t="shared" si="47"/>
        <v>422500</v>
      </c>
      <c r="V146" s="76">
        <f>SUM(V122:V145)</f>
        <v>1120000</v>
      </c>
      <c r="W146" s="76">
        <f t="shared" si="47"/>
        <v>86000</v>
      </c>
      <c r="X146" s="76">
        <f t="shared" si="47"/>
        <v>0</v>
      </c>
      <c r="Y146" s="76">
        <f t="shared" si="47"/>
        <v>13432236.390000001</v>
      </c>
      <c r="Z146" s="76">
        <f t="shared" si="47"/>
        <v>126898869.50999999</v>
      </c>
    </row>
    <row r="147" spans="1:26" s="84" customFormat="1" ht="22.2" customHeight="1" x14ac:dyDescent="0.3">
      <c r="B147" s="17" t="s">
        <v>17</v>
      </c>
      <c r="C147" s="82">
        <f t="shared" ref="C147:Z147" si="49">C119-C146</f>
        <v>-4297220.2</v>
      </c>
      <c r="D147" s="82">
        <f t="shared" si="49"/>
        <v>-808498.58</v>
      </c>
      <c r="E147" s="82">
        <f t="shared" si="49"/>
        <v>0</v>
      </c>
      <c r="F147" s="82">
        <f t="shared" si="49"/>
        <v>0</v>
      </c>
      <c r="G147" s="82">
        <f t="shared" si="49"/>
        <v>589772.42999999993</v>
      </c>
      <c r="H147" s="82">
        <f t="shared" si="49"/>
        <v>62600</v>
      </c>
      <c r="I147" s="82">
        <f>I119-I146</f>
        <v>0</v>
      </c>
      <c r="J147" s="82">
        <f t="shared" ref="J147" si="50">J119-J146</f>
        <v>30500</v>
      </c>
      <c r="K147" s="82">
        <f>K119-K146</f>
        <v>24750</v>
      </c>
      <c r="L147" s="82">
        <f t="shared" si="49"/>
        <v>28150</v>
      </c>
      <c r="M147" s="82">
        <f t="shared" si="49"/>
        <v>16704.030000000028</v>
      </c>
      <c r="N147" s="82">
        <f t="shared" si="49"/>
        <v>0</v>
      </c>
      <c r="O147" s="82">
        <f t="shared" si="49"/>
        <v>4500</v>
      </c>
      <c r="P147" s="82">
        <f t="shared" si="49"/>
        <v>0</v>
      </c>
      <c r="Q147" s="82">
        <f t="shared" si="49"/>
        <v>0</v>
      </c>
      <c r="R147" s="82">
        <f t="shared" si="49"/>
        <v>0</v>
      </c>
      <c r="S147" s="82">
        <f t="shared" si="49"/>
        <v>4500</v>
      </c>
      <c r="T147" s="82">
        <f t="shared" si="49"/>
        <v>1000</v>
      </c>
      <c r="U147" s="83">
        <f t="shared" si="49"/>
        <v>-120000</v>
      </c>
      <c r="V147" s="82">
        <f>V119-V146</f>
        <v>3410913.3499999996</v>
      </c>
      <c r="W147" s="82">
        <f t="shared" si="49"/>
        <v>1299000</v>
      </c>
      <c r="X147" s="82">
        <f t="shared" si="49"/>
        <v>0</v>
      </c>
      <c r="Y147" s="82">
        <f t="shared" si="49"/>
        <v>246671.02999999933</v>
      </c>
      <c r="Z147" s="83">
        <f t="shared" si="49"/>
        <v>145742.56000001729</v>
      </c>
    </row>
    <row r="149" spans="1:26" x14ac:dyDescent="0.3">
      <c r="B149" s="91" t="s">
        <v>3</v>
      </c>
      <c r="C149" s="75"/>
      <c r="D149" s="12"/>
      <c r="E149" s="12"/>
      <c r="F149" s="12"/>
      <c r="G149" s="12"/>
      <c r="H149" s="12"/>
      <c r="I149" s="12"/>
      <c r="J149" s="12"/>
      <c r="K149" s="12"/>
      <c r="L149" s="12"/>
      <c r="M149" s="12"/>
      <c r="N149" s="12"/>
      <c r="O149" s="12"/>
      <c r="P149" s="12"/>
      <c r="Q149" s="12"/>
      <c r="R149" s="12"/>
      <c r="S149" s="12"/>
      <c r="T149" s="12"/>
      <c r="U149" s="12"/>
      <c r="V149" s="12"/>
      <c r="W149" s="12"/>
      <c r="X149" s="12"/>
      <c r="Y149" s="97"/>
      <c r="Z149" s="97"/>
    </row>
    <row r="150" spans="1:26" x14ac:dyDescent="0.3">
      <c r="A150">
        <v>2</v>
      </c>
      <c r="B150" s="68" t="s">
        <v>54</v>
      </c>
      <c r="C150" s="128">
        <f>SUM(C151:C157)</f>
        <v>7126</v>
      </c>
      <c r="D150" s="128">
        <f t="shared" ref="D150" si="51">SUM(D151:D157)</f>
        <v>58517.979999999996</v>
      </c>
      <c r="E150" s="128">
        <f t="shared" ref="E150:Z150" si="52">SUM(E151:E157)</f>
        <v>0</v>
      </c>
      <c r="F150" s="128">
        <f t="shared" si="52"/>
        <v>0</v>
      </c>
      <c r="G150" s="128">
        <f t="shared" si="52"/>
        <v>246841.57</v>
      </c>
      <c r="H150" s="128">
        <f t="shared" si="52"/>
        <v>0</v>
      </c>
      <c r="I150" s="135">
        <f t="shared" si="52"/>
        <v>0</v>
      </c>
      <c r="J150" s="135">
        <f t="shared" si="52"/>
        <v>0</v>
      </c>
      <c r="K150" s="128">
        <f t="shared" si="52"/>
        <v>0</v>
      </c>
      <c r="L150" s="128">
        <f t="shared" si="52"/>
        <v>31561.08</v>
      </c>
      <c r="M150" s="128">
        <f t="shared" si="52"/>
        <v>0</v>
      </c>
      <c r="N150" s="135">
        <f t="shared" si="52"/>
        <v>0</v>
      </c>
      <c r="O150" s="128">
        <f t="shared" si="52"/>
        <v>0</v>
      </c>
      <c r="P150" s="135">
        <f t="shared" si="52"/>
        <v>0</v>
      </c>
      <c r="Q150" s="128">
        <f t="shared" si="52"/>
        <v>0</v>
      </c>
      <c r="R150" s="135">
        <f t="shared" si="52"/>
        <v>0</v>
      </c>
      <c r="S150" s="135">
        <f t="shared" si="52"/>
        <v>0</v>
      </c>
      <c r="T150" s="135">
        <f t="shared" si="52"/>
        <v>0</v>
      </c>
      <c r="U150" s="135">
        <f t="shared" si="52"/>
        <v>0</v>
      </c>
      <c r="V150" s="128">
        <f t="shared" si="52"/>
        <v>751232</v>
      </c>
      <c r="W150" s="128">
        <f t="shared" si="52"/>
        <v>0</v>
      </c>
      <c r="X150" s="128">
        <f t="shared" si="52"/>
        <v>0</v>
      </c>
      <c r="Y150" s="128">
        <f t="shared" si="52"/>
        <v>1095278.6299999999</v>
      </c>
      <c r="Z150" s="128">
        <f t="shared" si="52"/>
        <v>11063896.797193266</v>
      </c>
    </row>
    <row r="151" spans="1:26" x14ac:dyDescent="0.3">
      <c r="A151">
        <v>2.1</v>
      </c>
      <c r="B151" s="60" t="s">
        <v>61</v>
      </c>
      <c r="C151" s="62">
        <f>IFERROR(SUMIFS('MGZ121'!$N$1195:'MGZ121'!$N$1374,'MGZ121'!$H$1195:$H$1374,"SALIDA",'MGZ121'!$J$1195:$J$1374,B151),0)</f>
        <v>7126</v>
      </c>
      <c r="D151" s="62">
        <f>IFERROR(SUMIFS('MGZ BBVA'!$N$1146:$N$1351,'MGZ BBVA'!$H$1146:$H$1351,"SALIDA",'MGZ BBVA'!$J$1146:$J$1351,$B151),0)</f>
        <v>0</v>
      </c>
      <c r="E151" s="62">
        <f>IFERROR(SUMIFS('MGZ DOLARES'!$N$2:$N$2,'MGZ DOLARES'!$F$2:$F$2,"SALIDA",'MGZ DOLARES'!$J$2:$J$2,$B151),0)</f>
        <v>0</v>
      </c>
      <c r="F151" s="62">
        <f>IFERROR(SUMIFS('MGZ BAJIO'!$N$70:$N$70,'MGZ BAJIO'!$H$70:$H$70,"SALIDA",'MGZ BAJIO'!$J$70:$J$70,$B151),0)</f>
        <v>0</v>
      </c>
      <c r="G151" s="62">
        <f>IFERROR(SUMIFS('VICTOR BANAMEX'!$N$459:$N$528,'VICTOR BANAMEX'!$H$459:$H$528,"SALIDA",'VICTOR BANAMEX'!$J$459:$J$528,$B151),0)</f>
        <v>246841.57</v>
      </c>
      <c r="H151" s="62">
        <f>IFERROR(SUMIFS('VICTOR BANORTE'!$N$90:$N$98,'VICTOR BANORTE'!$H$90:$H$98,"SALIDA",'VICTOR BANORTE'!$J$90:$J$98,$B151),0)</f>
        <v>0</v>
      </c>
      <c r="I151" s="62">
        <f>IFERROR(SUMIFS(RODRIGO!$N$2:$N$2,RODRIGO!$H$2:$H$2,"SALIDA",RODRIGO!$J$2:$J$2,$B151),0)</f>
        <v>0</v>
      </c>
      <c r="J151" s="62">
        <f>IFERROR(SUMIFS(MOY!$N$64:$N$76,MOY!$H$64:$H$76,"SALIDA",MOY!$J$64:$J$76,$B151),0)</f>
        <v>0</v>
      </c>
      <c r="K151" s="62">
        <f>IFERROR(SUMIFS('NORMA RUTH'!$N$82:$N$85,'NORMA RUTH'!$H$82:$H$85,"SALIDA",'NORMA RUTH'!$J$82:$J$85,$B151),0)</f>
        <v>0</v>
      </c>
      <c r="L151" s="62">
        <f>IFERROR(SUMIFS(VALERIA!$N$58:$N$71,VALERIA!$H$58:$H$71,"SALIDA",VALERIA!$J$58:$J$71,$B151),0)</f>
        <v>27576.84</v>
      </c>
      <c r="M151" s="62">
        <f>IFERROR(SUMIFS('MANUEL BANAMEX'!$N$106:$N$124,'MANUEL BANAMEX'!$H$106:$H$124,"SALIDA",'MANUEL BANAMEX'!$J$106:$J$124,$B151),0)</f>
        <v>0</v>
      </c>
      <c r="N151" s="62">
        <f>IFERROR(SUMIFS(ROBERTO!$N$2:$N$2,ROBERTO!$H$2:$H$2,"SALIDA",ROBERTO!$J$2:$J$2,$B151),0)</f>
        <v>0</v>
      </c>
      <c r="O151" s="62">
        <f>IFERROR(SUMIFS(JUAN!$N$84:$N$87,JUAN!$H$84:$H$87,"SALIDA",JUAN!$J$84:$J$87,$B151),0)</f>
        <v>0</v>
      </c>
      <c r="P151" s="62">
        <f>IFERROR(SUMIFS('NORMA SANCHEZ'!$N$78:$N$81,'NORMA SANCHEZ'!$H$78:$H$81,"SALIDA",'NORMA SANCHEZ'!$J$78:$J$81,$B151),0)</f>
        <v>0</v>
      </c>
      <c r="Q151" s="62">
        <f>IFERROR(SUMIFS('JOSE CARLOS'!$N$78:$N$81,'JOSE CARLOS'!$H$78:$H$81,"SALIDA",'JOSE CARLOS'!$J$78:$J$81,$B151),0)</f>
        <v>0</v>
      </c>
      <c r="R151" s="62">
        <f>IFERROR(SUMIFS('LUIS ENRIQUE '!$N$66:$N$66,'LUIS ENRIQUE '!$H$66:$H$66,"SALIDA",'LUIS ENRIQUE '!$J$66:$J$66,$B151),0)</f>
        <v>0</v>
      </c>
      <c r="S151" s="62">
        <f>IFERROR(SUMIFS(CESARIA!$N$88:$N$91,CESARIA!$H$88:$H$91,"SALIDA",CESARIA!$J$88:$J$91,$B151),0)</f>
        <v>0</v>
      </c>
      <c r="T151" s="62">
        <f>IFERROR(SUMIFS(ALAN!$N$84:$N$91,ALAN!$H$84:$H$91,"SALIDA",ALAN!$J$84:$J$91,$B151),0)</f>
        <v>0</v>
      </c>
      <c r="U151" s="62">
        <f>IFERROR(SUMIFS(ELVIA!$N$67:$N$73,ELVIA!$H$67:$H$73,"SALIDA",ELVIA!$J$67:$J$73,$B151),0)</f>
        <v>0</v>
      </c>
      <c r="V151" s="146">
        <f>IFERROR(SUMIFS(CAJA!$N$5283:$N$5911,CAJA!$H$5283:$H$5911,"SALIDA",CAJA!$J$5283:$J$5911,$B151),0)</f>
        <v>99873</v>
      </c>
      <c r="W151" s="62">
        <f>IFERROR(SUMIFS('CAJA TIGRES'!$N$1434:$N$1637,'CAJA TIGRES'!$H$1434:$H$1637,"SALIDA",'CAJA TIGRES'!$J$1434:$J$1637,$B151),0)</f>
        <v>0</v>
      </c>
      <c r="X151" s="62">
        <f>IFERROR(SUMIFS(RESERVA!$N$14:$N$14,RESERVA!$H$14:$H$14,"SALIDA",RESERVA!$J$14:$J$14,$B151),0)</f>
        <v>0</v>
      </c>
      <c r="Y151" s="96">
        <f t="shared" ref="Y151:Y157" si="53">SUM(C151:X151)</f>
        <v>381417.41000000003</v>
      </c>
      <c r="Z151" s="96">
        <f>Y151+'AGO25'!Z151</f>
        <v>2536441.8620863799</v>
      </c>
    </row>
    <row r="152" spans="1:26" x14ac:dyDescent="0.3">
      <c r="A152">
        <v>2.2000000000000002</v>
      </c>
      <c r="B152" s="60" t="s">
        <v>62</v>
      </c>
      <c r="C152" s="62">
        <f>IFERROR(SUMIFS('MGZ121'!$N$1195:'MGZ121'!$N$1374,'MGZ121'!$H$1195:$H$1374,"SALIDA",'MGZ121'!$J$1195:$J$1374,B152),0)</f>
        <v>0</v>
      </c>
      <c r="D152" s="62">
        <f>IFERROR(SUMIFS('MGZ BBVA'!$N$1146:$N$1351,'MGZ BBVA'!$H$1146:$H$1351,"SALIDA",'MGZ BBVA'!$J$1146:$J$1351,$B152),0)</f>
        <v>0</v>
      </c>
      <c r="E152" s="62">
        <f>IFERROR(SUMIFS('MGZ DOLARES'!$N$2:$N$2,'MGZ DOLARES'!$F$2:$F$2,"SALIDA",'MGZ DOLARES'!$J$2:$J$2,$B152),0)</f>
        <v>0</v>
      </c>
      <c r="F152" s="62">
        <f>IFERROR(SUMIFS('MGZ BAJIO'!$N$70:$N$70,'MGZ BAJIO'!$H$70:$H$70,"SALIDA",'MGZ BAJIO'!$J$70:$J$70,$B152),0)</f>
        <v>0</v>
      </c>
      <c r="G152" s="62">
        <f>IFERROR(SUMIFS('VICTOR BANAMEX'!$N$459:$N$528,'VICTOR BANAMEX'!$H$459:$H$528,"SALIDA",'VICTOR BANAMEX'!$J$459:$J$528,$B152),0)</f>
        <v>0</v>
      </c>
      <c r="H152" s="62">
        <f>IFERROR(SUMIFS('VICTOR BANORTE'!$N$90:$N$98,'VICTOR BANORTE'!$H$90:$H$98,"SALIDA",'VICTOR BANORTE'!$J$90:$J$98,$B152),0)</f>
        <v>0</v>
      </c>
      <c r="I152" s="62">
        <f>IFERROR(SUMIFS(RODRIGO!$N$2:$N$2,RODRIGO!$H$2:$H$2,"SALIDA",RODRIGO!$J$2:$J$2,$B152),0)</f>
        <v>0</v>
      </c>
      <c r="J152" s="62">
        <f>IFERROR(SUMIFS(MOY!$N$64:$N$76,MOY!$H$64:$H$76,"SALIDA",MOY!$J$64:$J$76,$B152),0)</f>
        <v>0</v>
      </c>
      <c r="K152" s="62">
        <f>IFERROR(SUMIFS('NORMA RUTH'!$N$82:$N$85,'NORMA RUTH'!$H$82:$H$85,"SALIDA",'NORMA RUTH'!$J$82:$J$85,$B152),0)</f>
        <v>0</v>
      </c>
      <c r="L152" s="62">
        <f>IFERROR(SUMIFS(VALERIA!$N$58:$N$71,VALERIA!$H$58:$H$71,"SALIDA",VALERIA!$J$58:$J$71,$B152),0)</f>
        <v>0</v>
      </c>
      <c r="M152" s="62">
        <f>IFERROR(SUMIFS('MANUEL BANAMEX'!$N$106:$N$124,'MANUEL BANAMEX'!$H$106:$H$124,"SALIDA",'MANUEL BANAMEX'!$J$106:$J$124,$B152),0)</f>
        <v>0</v>
      </c>
      <c r="N152" s="62">
        <f>IFERROR(SUMIFS(ROBERTO!$N$2:$N$2,ROBERTO!$H$2:$H$2,"SALIDA",ROBERTO!$J$2:$J$2,$B152),0)</f>
        <v>0</v>
      </c>
      <c r="O152" s="62">
        <f>IFERROR(SUMIFS(JUAN!$N$84:$N$87,JUAN!$H$84:$H$87,"SALIDA",JUAN!$J$84:$J$87,$B152),0)</f>
        <v>0</v>
      </c>
      <c r="P152" s="62">
        <f>IFERROR(SUMIFS('NORMA SANCHEZ'!$N$78:$N$81,'NORMA SANCHEZ'!$H$78:$H$81,"SALIDA",'NORMA SANCHEZ'!$J$78:$J$81,$B152),0)</f>
        <v>0</v>
      </c>
      <c r="Q152" s="62">
        <f>IFERROR(SUMIFS('JOSE CARLOS'!$N$78:$N$81,'JOSE CARLOS'!$H$78:$H$81,"SALIDA",'JOSE CARLOS'!$J$78:$J$81,$B152),0)</f>
        <v>0</v>
      </c>
      <c r="R152" s="62">
        <f>IFERROR(SUMIFS('LUIS ENRIQUE '!$N$66:$N$66,'LUIS ENRIQUE '!$H$66:$H$66,"SALIDA",'LUIS ENRIQUE '!$J$66:$J$66,$B152),0)</f>
        <v>0</v>
      </c>
      <c r="S152" s="62">
        <f>IFERROR(SUMIFS(CESARIA!$N$88:$N$91,CESARIA!$H$88:$H$91,"SALIDA",CESARIA!$J$88:$J$91,$B152),0)</f>
        <v>0</v>
      </c>
      <c r="T152" s="62">
        <f>IFERROR(SUMIFS(ALAN!$N$84:$N$91,ALAN!$H$84:$H$91,"SALIDA",ALAN!$J$84:$J$91,$B152),0)</f>
        <v>0</v>
      </c>
      <c r="U152" s="62">
        <f>IFERROR(SUMIFS(ELVIA!$N$67:$N$73,ELVIA!$H$67:$H$73,"SALIDA",ELVIA!$J$67:$J$73,$B152),0)</f>
        <v>0</v>
      </c>
      <c r="V152" s="146">
        <f>IFERROR(SUMIFS(CAJA!$N$5283:$N$5911,CAJA!$H$5283:$H$5911,"SALIDA",CAJA!$J$5283:$J$5911,$B152),0)</f>
        <v>120000</v>
      </c>
      <c r="W152" s="62">
        <f>IFERROR(SUMIFS('CAJA TIGRES'!$N$1434:$N$1637,'CAJA TIGRES'!$H$1434:$H$1637,"SALIDA",'CAJA TIGRES'!$J$1434:$J$1637,$B152),0)</f>
        <v>0</v>
      </c>
      <c r="X152" s="62">
        <f>IFERROR(SUMIFS(RESERVA!$N$14:$N$14,RESERVA!$H$14:$H$14,"SALIDA",RESERVA!$J$14:$J$14,$B152),0)</f>
        <v>0</v>
      </c>
      <c r="Y152" s="96">
        <f t="shared" si="53"/>
        <v>120000</v>
      </c>
      <c r="Z152" s="96">
        <f>Y152+'AGO25'!Z152</f>
        <v>1313668.6916691414</v>
      </c>
    </row>
    <row r="153" spans="1:26" x14ac:dyDescent="0.3">
      <c r="A153">
        <v>2.2999999999999998</v>
      </c>
      <c r="B153" s="60" t="s">
        <v>41</v>
      </c>
      <c r="C153" s="62">
        <f>IFERROR(SUMIFS('MGZ121'!$N$1195:'MGZ121'!$N$1374,'MGZ121'!$H$1195:$H$1374,"SALIDA",'MGZ121'!$J$1195:$J$1374,B153),0)</f>
        <v>0</v>
      </c>
      <c r="D153" s="62">
        <f>IFERROR(SUMIFS('MGZ BBVA'!$N$1146:$N$1351,'MGZ BBVA'!$H$1146:$H$1351,"SALIDA",'MGZ BBVA'!$J$1146:$J$1351,$B153),0)</f>
        <v>0</v>
      </c>
      <c r="E153" s="62">
        <f>IFERROR(SUMIFS('MGZ DOLARES'!$N$2:$N$2,'MGZ DOLARES'!$F$2:$F$2,"SALIDA",'MGZ DOLARES'!$J$2:$J$2,$B153),0)</f>
        <v>0</v>
      </c>
      <c r="F153" s="62">
        <f>IFERROR(SUMIFS('MGZ BAJIO'!$N$70:$N$70,'MGZ BAJIO'!$H$70:$H$70,"SALIDA",'MGZ BAJIO'!$J$70:$J$70,$B153),0)</f>
        <v>0</v>
      </c>
      <c r="G153" s="62">
        <f>IFERROR(SUMIFS('VICTOR BANAMEX'!$N$459:$N$528,'VICTOR BANAMEX'!$H$459:$H$528,"SALIDA",'VICTOR BANAMEX'!$J$459:$J$528,$B153),0)</f>
        <v>0</v>
      </c>
      <c r="H153" s="62">
        <f>IFERROR(SUMIFS('VICTOR BANORTE'!$N$90:$N$98,'VICTOR BANORTE'!$H$90:$H$98,"SALIDA",'VICTOR BANORTE'!$J$90:$J$98,$B153),0)</f>
        <v>0</v>
      </c>
      <c r="I153" s="62">
        <f>IFERROR(SUMIFS(RODRIGO!$N$2:$N$2,RODRIGO!$H$2:$H$2,"SALIDA",RODRIGO!$J$2:$J$2,$B153),0)</f>
        <v>0</v>
      </c>
      <c r="J153" s="62">
        <f>IFERROR(SUMIFS(MOY!$N$64:$N$76,MOY!$H$64:$H$76,"SALIDA",MOY!$J$64:$J$76,$B153),0)</f>
        <v>0</v>
      </c>
      <c r="K153" s="62">
        <f>IFERROR(SUMIFS('NORMA RUTH'!$N$82:$N$85,'NORMA RUTH'!$H$82:$H$85,"SALIDA",'NORMA RUTH'!$J$82:$J$85,$B153),0)</f>
        <v>0</v>
      </c>
      <c r="L153" s="62">
        <f>IFERROR(SUMIFS(VALERIA!$N$58:$N$71,VALERIA!$H$58:$H$71,"SALIDA",VALERIA!$J$58:$J$71,$B153),0)</f>
        <v>0</v>
      </c>
      <c r="M153" s="62">
        <f>IFERROR(SUMIFS('MANUEL BANAMEX'!$N$106:$N$124,'MANUEL BANAMEX'!$H$106:$H$124,"SALIDA",'MANUEL BANAMEX'!$J$106:$J$124,$B153),0)</f>
        <v>0</v>
      </c>
      <c r="N153" s="62">
        <f>IFERROR(SUMIFS(ROBERTO!$N$2:$N$2,ROBERTO!$H$2:$H$2,"SALIDA",ROBERTO!$J$2:$J$2,$B153),0)</f>
        <v>0</v>
      </c>
      <c r="O153" s="62">
        <f>IFERROR(SUMIFS(JUAN!$N$84:$N$87,JUAN!$H$84:$H$87,"SALIDA",JUAN!$J$84:$J$87,$B153),0)</f>
        <v>0</v>
      </c>
      <c r="P153" s="62">
        <f>IFERROR(SUMIFS('NORMA SANCHEZ'!$N$78:$N$81,'NORMA SANCHEZ'!$H$78:$H$81,"SALIDA",'NORMA SANCHEZ'!$J$78:$J$81,$B153),0)</f>
        <v>0</v>
      </c>
      <c r="Q153" s="62">
        <f>IFERROR(SUMIFS('JOSE CARLOS'!$N$78:$N$81,'JOSE CARLOS'!$H$78:$H$81,"SALIDA",'JOSE CARLOS'!$J$78:$J$81,$B153),0)</f>
        <v>0</v>
      </c>
      <c r="R153" s="62">
        <f>IFERROR(SUMIFS('LUIS ENRIQUE '!$N$66:$N$66,'LUIS ENRIQUE '!$H$66:$H$66,"SALIDA",'LUIS ENRIQUE '!$J$66:$J$66,$B153),0)</f>
        <v>0</v>
      </c>
      <c r="S153" s="62">
        <f>IFERROR(SUMIFS(CESARIA!$N$88:$N$91,CESARIA!$H$88:$H$91,"SALIDA",CESARIA!$J$88:$J$91,$B153),0)</f>
        <v>0</v>
      </c>
      <c r="T153" s="62">
        <f>IFERROR(SUMIFS(ALAN!$N$84:$N$91,ALAN!$H$84:$H$91,"SALIDA",ALAN!$J$84:$J$91,$B153),0)</f>
        <v>0</v>
      </c>
      <c r="U153" s="62">
        <f>IFERROR(SUMIFS(ELVIA!$N$67:$N$73,ELVIA!$H$67:$H$73,"SALIDA",ELVIA!$J$67:$J$73,$B153),0)</f>
        <v>0</v>
      </c>
      <c r="V153" s="146">
        <f>IFERROR(SUMIFS(CAJA!$N$5283:$N$5911,CAJA!$H$5283:$H$5911,"SALIDA",CAJA!$J$5283:$J$5911,$B153),0)</f>
        <v>144732</v>
      </c>
      <c r="W153" s="62">
        <f>IFERROR(SUMIFS('CAJA TIGRES'!$N$1434:$N$1637,'CAJA TIGRES'!$H$1434:$H$1637,"SALIDA",'CAJA TIGRES'!$J$1434:$J$1637,$B153),0)</f>
        <v>0</v>
      </c>
      <c r="X153" s="62">
        <f>IFERROR(SUMIFS(RESERVA!$N$14:$N$14,RESERVA!$H$14:$H$14,"SALIDA",RESERVA!$J$14:$J$14,$B153),0)</f>
        <v>0</v>
      </c>
      <c r="Y153" s="96">
        <f t="shared" si="53"/>
        <v>144732</v>
      </c>
      <c r="Z153" s="96">
        <f>Y153+'AGO25'!Z153</f>
        <v>2039765.5999197038</v>
      </c>
    </row>
    <row r="154" spans="1:26" x14ac:dyDescent="0.3">
      <c r="A154">
        <v>2.4</v>
      </c>
      <c r="B154" s="60" t="s">
        <v>63</v>
      </c>
      <c r="C154" s="62">
        <f>IFERROR(SUMIFS('MGZ121'!$N$1195:'MGZ121'!$N$1374,'MGZ121'!$H$1195:$H$1374,"SALIDA",'MGZ121'!$J$1195:$J$1374,B154),0)</f>
        <v>0</v>
      </c>
      <c r="D154" s="62">
        <f>IFERROR(SUMIFS('MGZ BBVA'!$N$1146:$N$1351,'MGZ BBVA'!$H$1146:$H$1351,"SALIDA",'MGZ BBVA'!$J$1146:$J$1351,$B154),0)</f>
        <v>55965.979999999996</v>
      </c>
      <c r="E154" s="62">
        <f>IFERROR(SUMIFS('MGZ DOLARES'!$N$2:$N$2,'MGZ DOLARES'!$F$2:$F$2,"SALIDA",'MGZ DOLARES'!$J$2:$J$2,$B154),0)</f>
        <v>0</v>
      </c>
      <c r="F154" s="62">
        <f>IFERROR(SUMIFS('MGZ BAJIO'!$N$70:$N$70,'MGZ BAJIO'!$H$70:$H$70,"SALIDA",'MGZ BAJIO'!$J$70:$J$70,$B154),0)</f>
        <v>0</v>
      </c>
      <c r="G154" s="62">
        <f>IFERROR(SUMIFS('VICTOR BANAMEX'!$N$459:$N$528,'VICTOR BANAMEX'!$H$459:$H$528,"SALIDA",'VICTOR BANAMEX'!$J$459:$J$528,$B154),0)</f>
        <v>0</v>
      </c>
      <c r="H154" s="62">
        <f>IFERROR(SUMIFS('VICTOR BANORTE'!$N$90:$N$98,'VICTOR BANORTE'!$H$90:$H$98,"SALIDA",'VICTOR BANORTE'!$J$90:$J$98,$B154),0)</f>
        <v>0</v>
      </c>
      <c r="I154" s="62">
        <f>IFERROR(SUMIFS(RODRIGO!$N$2:$N$2,RODRIGO!$H$2:$H$2,"SALIDA",RODRIGO!$J$2:$J$2,$B154),0)</f>
        <v>0</v>
      </c>
      <c r="J154" s="62">
        <f>IFERROR(SUMIFS(MOY!$N$64:$N$76,MOY!$H$64:$H$76,"SALIDA",MOY!$J$64:$J$76,$B154),0)</f>
        <v>0</v>
      </c>
      <c r="K154" s="62">
        <f>IFERROR(SUMIFS('NORMA RUTH'!$N$82:$N$85,'NORMA RUTH'!$H$82:$H$85,"SALIDA",'NORMA RUTH'!$J$82:$J$85,$B154),0)</f>
        <v>0</v>
      </c>
      <c r="L154" s="62">
        <f>IFERROR(SUMIFS(VALERIA!$N$58:$N$71,VALERIA!$H$58:$H$71,"SALIDA",VALERIA!$J$58:$J$71,$B154),0)</f>
        <v>0</v>
      </c>
      <c r="M154" s="62">
        <f>IFERROR(SUMIFS('MANUEL BANAMEX'!$N$106:$N$124,'MANUEL BANAMEX'!$H$106:$H$124,"SALIDA",'MANUEL BANAMEX'!$J$106:$J$124,$B154),0)</f>
        <v>0</v>
      </c>
      <c r="N154" s="62">
        <f>IFERROR(SUMIFS(ROBERTO!$N$2:$N$2,ROBERTO!$H$2:$H$2,"SALIDA",ROBERTO!$J$2:$J$2,$B154),0)</f>
        <v>0</v>
      </c>
      <c r="O154" s="62">
        <f>IFERROR(SUMIFS(JUAN!$N$84:$N$87,JUAN!$H$84:$H$87,"SALIDA",JUAN!$J$84:$J$87,$B154),0)</f>
        <v>0</v>
      </c>
      <c r="P154" s="62">
        <f>IFERROR(SUMIFS('NORMA SANCHEZ'!$N$78:$N$81,'NORMA SANCHEZ'!$H$78:$H$81,"SALIDA",'NORMA SANCHEZ'!$J$78:$J$81,$B154),0)</f>
        <v>0</v>
      </c>
      <c r="Q154" s="62">
        <f>IFERROR(SUMIFS('JOSE CARLOS'!$N$78:$N$81,'JOSE CARLOS'!$H$78:$H$81,"SALIDA",'JOSE CARLOS'!$J$78:$J$81,$B154),0)</f>
        <v>0</v>
      </c>
      <c r="R154" s="62">
        <f>IFERROR(SUMIFS('LUIS ENRIQUE '!$N$66:$N$66,'LUIS ENRIQUE '!$H$66:$H$66,"SALIDA",'LUIS ENRIQUE '!$J$66:$J$66,$B154),0)</f>
        <v>0</v>
      </c>
      <c r="S154" s="62">
        <f>IFERROR(SUMIFS(CESARIA!$N$88:$N$91,CESARIA!$H$88:$H$91,"SALIDA",CESARIA!$J$88:$J$91,$B154),0)</f>
        <v>0</v>
      </c>
      <c r="T154" s="62">
        <f>IFERROR(SUMIFS(ALAN!$N$84:$N$91,ALAN!$H$84:$H$91,"SALIDA",ALAN!$J$84:$J$91,$B154),0)</f>
        <v>0</v>
      </c>
      <c r="U154" s="62">
        <f>IFERROR(SUMIFS(ELVIA!$N$67:$N$73,ELVIA!$H$67:$H$73,"SALIDA",ELVIA!$J$67:$J$73,$B154),0)</f>
        <v>0</v>
      </c>
      <c r="V154" s="146">
        <f>IFERROR(SUMIFS(CAJA!$N$5283:$N$5911,CAJA!$H$5283:$H$5911,"SALIDA",CAJA!$J$5283:$J$5911,$B154),0)</f>
        <v>94549</v>
      </c>
      <c r="W154" s="62">
        <f>IFERROR(SUMIFS('CAJA TIGRES'!$N$1434:$N$1637,'CAJA TIGRES'!$H$1434:$H$1637,"SALIDA",'CAJA TIGRES'!$J$1434:$J$1637,$B154),0)</f>
        <v>0</v>
      </c>
      <c r="X154" s="62">
        <f>IFERROR(SUMIFS(RESERVA!$N$14:$N$14,RESERVA!$H$14:$H$14,"SALIDA",RESERVA!$J$14:$J$14,$B154),0)</f>
        <v>0</v>
      </c>
      <c r="Y154" s="96">
        <f t="shared" si="53"/>
        <v>150514.97999999998</v>
      </c>
      <c r="Z154" s="96">
        <f>Y154+'AGO25'!Z154</f>
        <v>1795356.1702970415</v>
      </c>
    </row>
    <row r="155" spans="1:26" x14ac:dyDescent="0.3">
      <c r="A155">
        <v>2.5</v>
      </c>
      <c r="B155" s="60" t="s">
        <v>44</v>
      </c>
      <c r="C155" s="62">
        <f>IFERROR(SUMIFS('MGZ121'!$N$1195:'MGZ121'!$N$1374,'MGZ121'!$H$1195:$H$1374,"SALIDA",'MGZ121'!$J$1195:$J$1374,B155),0)</f>
        <v>0</v>
      </c>
      <c r="D155" s="62">
        <f>IFERROR(SUMIFS('MGZ BBVA'!$N$1146:$N$1351,'MGZ BBVA'!$H$1146:$H$1351,"SALIDA",'MGZ BBVA'!$J$1146:$J$1351,$B155),0)</f>
        <v>2552</v>
      </c>
      <c r="E155" s="62">
        <f>IFERROR(SUMIFS('MGZ DOLARES'!$N$2:$N$2,'MGZ DOLARES'!$F$2:$F$2,"SALIDA",'MGZ DOLARES'!$J$2:$J$2,$B155),0)</f>
        <v>0</v>
      </c>
      <c r="F155" s="62">
        <f>IFERROR(SUMIFS('MGZ BAJIO'!$N$70:$N$70,'MGZ BAJIO'!$H$70:$H$70,"SALIDA",'MGZ BAJIO'!$J$70:$J$70,$B155),0)</f>
        <v>0</v>
      </c>
      <c r="G155" s="62">
        <f>IFERROR(SUMIFS('VICTOR BANAMEX'!$N$459:$N$528,'VICTOR BANAMEX'!$H$459:$H$528,"SALIDA",'VICTOR BANAMEX'!$J$459:$J$528,$B155),0)</f>
        <v>0</v>
      </c>
      <c r="H155" s="62">
        <f>IFERROR(SUMIFS('VICTOR BANORTE'!$N$90:$N$98,'VICTOR BANORTE'!$H$90:$H$98,"SALIDA",'VICTOR BANORTE'!$J$90:$J$98,$B155),0)</f>
        <v>0</v>
      </c>
      <c r="I155" s="62">
        <f>IFERROR(SUMIFS(RODRIGO!$N$2:$N$2,RODRIGO!$H$2:$H$2,"SALIDA",RODRIGO!$J$2:$J$2,$B155),0)</f>
        <v>0</v>
      </c>
      <c r="J155" s="62">
        <f>IFERROR(SUMIFS(MOY!$N$64:$N$76,MOY!$H$64:$H$76,"SALIDA",MOY!$J$64:$J$76,$B155),0)</f>
        <v>0</v>
      </c>
      <c r="K155" s="62">
        <f>IFERROR(SUMIFS('NORMA RUTH'!$N$82:$N$85,'NORMA RUTH'!$H$82:$H$85,"SALIDA",'NORMA RUTH'!$J$82:$J$85,$B155),0)</f>
        <v>0</v>
      </c>
      <c r="L155" s="62">
        <f>IFERROR(SUMIFS(VALERIA!$N$58:$N$71,VALERIA!$H$58:$H$71,"SALIDA",VALERIA!$J$58:$J$71,$B155),0)</f>
        <v>3984.24</v>
      </c>
      <c r="M155" s="62">
        <f>IFERROR(SUMIFS('MANUEL BANAMEX'!$N$106:$N$124,'MANUEL BANAMEX'!$H$106:$H$124,"SALIDA",'MANUEL BANAMEX'!$J$106:$J$124,$B155),0)</f>
        <v>0</v>
      </c>
      <c r="N155" s="62">
        <f>IFERROR(SUMIFS(ROBERTO!$N$2:$N$2,ROBERTO!$H$2:$H$2,"SALIDA",ROBERTO!$J$2:$J$2,$B155),0)</f>
        <v>0</v>
      </c>
      <c r="O155" s="62">
        <f>IFERROR(SUMIFS(JUAN!$N$84:$N$87,JUAN!$H$84:$H$87,"SALIDA",JUAN!$J$84:$J$87,$B155),0)</f>
        <v>0</v>
      </c>
      <c r="P155" s="62">
        <f>IFERROR(SUMIFS('NORMA SANCHEZ'!$N$78:$N$81,'NORMA SANCHEZ'!$H$78:$H$81,"SALIDA",'NORMA SANCHEZ'!$J$78:$J$81,$B155),0)</f>
        <v>0</v>
      </c>
      <c r="Q155" s="62">
        <f>IFERROR(SUMIFS('JOSE CARLOS'!$N$78:$N$81,'JOSE CARLOS'!$H$78:$H$81,"SALIDA",'JOSE CARLOS'!$J$78:$J$81,$B155),0)</f>
        <v>0</v>
      </c>
      <c r="R155" s="62">
        <f>IFERROR(SUMIFS('LUIS ENRIQUE '!$N$66:$N$66,'LUIS ENRIQUE '!$H$66:$H$66,"SALIDA",'LUIS ENRIQUE '!$J$66:$J$66,$B155),0)</f>
        <v>0</v>
      </c>
      <c r="S155" s="62">
        <f>IFERROR(SUMIFS(CESARIA!$N$88:$N$91,CESARIA!$H$88:$H$91,"SALIDA",CESARIA!$J$88:$J$91,$B155),0)</f>
        <v>0</v>
      </c>
      <c r="T155" s="62">
        <f>IFERROR(SUMIFS(ALAN!$N$84:$N$91,ALAN!$H$84:$H$91,"SALIDA",ALAN!$J$84:$J$91,$B155),0)</f>
        <v>0</v>
      </c>
      <c r="U155" s="62">
        <f>IFERROR(SUMIFS(ELVIA!$N$67:$N$73,ELVIA!$H$67:$H$73,"SALIDA",ELVIA!$J$67:$J$73,$B155),0)</f>
        <v>0</v>
      </c>
      <c r="V155" s="146">
        <f>IFERROR(SUMIFS(CAJA!$N$5283:$N$5911,CAJA!$H$5283:$H$5911,"SALIDA",CAJA!$J$5283:$J$5911,$B155),0)</f>
        <v>62513</v>
      </c>
      <c r="W155" s="62">
        <f>IFERROR(SUMIFS('CAJA TIGRES'!$N$1434:$N$1637,'CAJA TIGRES'!$H$1434:$H$1637,"SALIDA",'CAJA TIGRES'!$J$1434:$J$1637,$B155),0)</f>
        <v>0</v>
      </c>
      <c r="X155" s="62">
        <f>IFERROR(SUMIFS(RESERVA!$N$14:$N$14,RESERVA!$H$14:$H$14,"SALIDA",RESERVA!$J$14:$J$14,$B155),0)</f>
        <v>0</v>
      </c>
      <c r="Y155" s="96">
        <f t="shared" si="53"/>
        <v>69049.240000000005</v>
      </c>
      <c r="Z155" s="96">
        <f>Y155+'AGO25'!Z155</f>
        <v>515401.47322100098</v>
      </c>
    </row>
    <row r="156" spans="1:26" x14ac:dyDescent="0.3">
      <c r="A156">
        <v>2.6</v>
      </c>
      <c r="B156" s="60" t="s">
        <v>64</v>
      </c>
      <c r="C156" s="62">
        <f>IFERROR(SUMIFS('MGZ121'!$N$1195:'MGZ121'!$N$1374,'MGZ121'!$H$1195:$H$1374,"SALIDA",'MGZ121'!$J$1195:$J$1374,B156),0)</f>
        <v>0</v>
      </c>
      <c r="D156" s="62">
        <f>IFERROR(SUMIFS('MGZ BBVA'!$N$1146:$N$1351,'MGZ BBVA'!$H$1146:$H$1351,"SALIDA",'MGZ BBVA'!$J$1146:$J$1351,$B156),0)</f>
        <v>0</v>
      </c>
      <c r="E156" s="62">
        <f>IFERROR(SUMIFS('MGZ DOLARES'!$N$2:$N$2,'MGZ DOLARES'!$F$2:$F$2,"SALIDA",'MGZ DOLARES'!$J$2:$J$2,$B156),0)</f>
        <v>0</v>
      </c>
      <c r="F156" s="62">
        <f>IFERROR(SUMIFS('MGZ BAJIO'!$N$70:$N$70,'MGZ BAJIO'!$H$70:$H$70,"SALIDA",'MGZ BAJIO'!$J$70:$J$70,$B156),0)</f>
        <v>0</v>
      </c>
      <c r="G156" s="62">
        <f>IFERROR(SUMIFS('VICTOR BANAMEX'!$N$459:$N$528,'VICTOR BANAMEX'!$H$459:$H$528,"SALIDA",'VICTOR BANAMEX'!$J$459:$J$528,$B156),0)</f>
        <v>0</v>
      </c>
      <c r="H156" s="62">
        <f>IFERROR(SUMIFS('VICTOR BANORTE'!$N$90:$N$98,'VICTOR BANORTE'!$H$90:$H$98,"SALIDA",'VICTOR BANORTE'!$J$90:$J$98,$B156),0)</f>
        <v>0</v>
      </c>
      <c r="I156" s="62">
        <f>IFERROR(SUMIFS(RODRIGO!$N$2:$N$2,RODRIGO!$H$2:$H$2,"SALIDA",RODRIGO!$J$2:$J$2,$B156),0)</f>
        <v>0</v>
      </c>
      <c r="J156" s="62">
        <f>IFERROR(SUMIFS(MOY!$N$64:$N$76,MOY!$H$64:$H$76,"SALIDA",MOY!$J$64:$J$76,$B156),0)</f>
        <v>0</v>
      </c>
      <c r="K156" s="62">
        <f>IFERROR(SUMIFS('NORMA RUTH'!$N$82:$N$85,'NORMA RUTH'!$H$82:$H$85,"SALIDA",'NORMA RUTH'!$J$82:$J$85,$B156),0)</f>
        <v>0</v>
      </c>
      <c r="L156" s="62">
        <f>IFERROR(SUMIFS(VALERIA!$N$58:$N$71,VALERIA!$H$58:$H$71,"SALIDA",VALERIA!$J$58:$J$71,$B156),0)</f>
        <v>0</v>
      </c>
      <c r="M156" s="62">
        <f>IFERROR(SUMIFS('MANUEL BANAMEX'!$N$106:$N$124,'MANUEL BANAMEX'!$H$106:$H$124,"SALIDA",'MANUEL BANAMEX'!$J$106:$J$124,$B156),0)</f>
        <v>0</v>
      </c>
      <c r="N156" s="62">
        <f>IFERROR(SUMIFS(ROBERTO!$N$2:$N$2,ROBERTO!$H$2:$H$2,"SALIDA",ROBERTO!$J$2:$J$2,$B156),0)</f>
        <v>0</v>
      </c>
      <c r="O156" s="62">
        <f>IFERROR(SUMIFS(JUAN!$N$84:$N$87,JUAN!$H$84:$H$87,"SALIDA",JUAN!$J$84:$J$87,$B156),0)</f>
        <v>0</v>
      </c>
      <c r="P156" s="62">
        <f>IFERROR(SUMIFS('NORMA SANCHEZ'!$N$78:$N$81,'NORMA SANCHEZ'!$H$78:$H$81,"SALIDA",'NORMA SANCHEZ'!$J$78:$J$81,$B156),0)</f>
        <v>0</v>
      </c>
      <c r="Q156" s="62">
        <f>IFERROR(SUMIFS('JOSE CARLOS'!$N$78:$N$81,'JOSE CARLOS'!$H$78:$H$81,"SALIDA",'JOSE CARLOS'!$J$78:$J$81,$B156),0)</f>
        <v>0</v>
      </c>
      <c r="R156" s="62">
        <f>IFERROR(SUMIFS('LUIS ENRIQUE '!$N$66:$N$66,'LUIS ENRIQUE '!$H$66:$H$66,"SALIDA",'LUIS ENRIQUE '!$J$66:$J$66,$B156),0)</f>
        <v>0</v>
      </c>
      <c r="S156" s="62">
        <f>IFERROR(SUMIFS(CESARIA!$N$88:$N$91,CESARIA!$H$88:$H$91,"SALIDA",CESARIA!$J$88:$J$91,$B156),0)</f>
        <v>0</v>
      </c>
      <c r="T156" s="62">
        <f>IFERROR(SUMIFS(ALAN!$N$84:$N$91,ALAN!$H$84:$H$91,"SALIDA",ALAN!$J$84:$J$91,$B156),0)</f>
        <v>0</v>
      </c>
      <c r="U156" s="62">
        <f>IFERROR(SUMIFS(ELVIA!$N$67:$N$73,ELVIA!$H$67:$H$73,"SALIDA",ELVIA!$J$67:$J$73,$B156),0)</f>
        <v>0</v>
      </c>
      <c r="V156" s="146">
        <f>IFERROR(SUMIFS(CAJA!$N$5283:$N$5911,CAJA!$H$5283:$H$5911,"SALIDA",CAJA!$J$5283:$J$5911,$B156),0)</f>
        <v>188565</v>
      </c>
      <c r="W156" s="62">
        <f>IFERROR(SUMIFS('CAJA TIGRES'!$N$1434:$N$1637,'CAJA TIGRES'!$H$1434:$H$1637,"SALIDA",'CAJA TIGRES'!$J$1434:$J$1637,$B156),0)</f>
        <v>0</v>
      </c>
      <c r="X156" s="62">
        <f>IFERROR(SUMIFS(RESERVA!$N$14:$N$14,RESERVA!$H$14:$H$14,"SALIDA",RESERVA!$J$14:$J$14,$B156),0)</f>
        <v>0</v>
      </c>
      <c r="Y156" s="96">
        <f t="shared" si="53"/>
        <v>188565</v>
      </c>
      <c r="Z156" s="96">
        <f>Y156+'AGO25'!Z156</f>
        <v>1547475</v>
      </c>
    </row>
    <row r="157" spans="1:26" x14ac:dyDescent="0.3">
      <c r="A157">
        <v>2.7</v>
      </c>
      <c r="B157" s="60" t="s">
        <v>32</v>
      </c>
      <c r="C157" s="62">
        <f>IFERROR(SUMIFS('MGZ121'!$N$1195:'MGZ121'!$N$1374,'MGZ121'!$H$1195:$H$1374,"SALIDA",'MGZ121'!$J$1195:$J$1374,B157),0)</f>
        <v>0</v>
      </c>
      <c r="D157" s="62">
        <f>IFERROR(SUMIFS('MGZ BBVA'!$N$1146:$N$1351,'MGZ BBVA'!$H$1146:$H$1351,"SALIDA",'MGZ BBVA'!$J$1146:$J$1351,$B157),0)</f>
        <v>0</v>
      </c>
      <c r="E157" s="62">
        <f>IFERROR(SUMIFS('MGZ DOLARES'!$N$2:$N$2,'MGZ DOLARES'!$F$2:$F$2,"SALIDA",'MGZ DOLARES'!$J$2:$J$2,$B157),0)</f>
        <v>0</v>
      </c>
      <c r="F157" s="62">
        <f>IFERROR(SUMIFS('MGZ BAJIO'!$N$70:$N$70,'MGZ BAJIO'!$H$70:$H$70,"SALIDA",'MGZ BAJIO'!$J$70:$J$70,$B157),0)</f>
        <v>0</v>
      </c>
      <c r="G157" s="62">
        <f>IFERROR(SUMIFS('VICTOR BANAMEX'!$N$459:$N$528,'VICTOR BANAMEX'!$H$459:$H$528,"SALIDA",'VICTOR BANAMEX'!$J$459:$J$528,$B157),0)</f>
        <v>0</v>
      </c>
      <c r="H157" s="62">
        <f>IFERROR(SUMIFS('VICTOR BANORTE'!$N$90:$N$98,'VICTOR BANORTE'!$H$90:$H$98,"SALIDA",'VICTOR BANORTE'!$J$90:$J$98,$B157),0)</f>
        <v>0</v>
      </c>
      <c r="I157" s="62">
        <f>IFERROR(SUMIFS(RODRIGO!$N$2:$N$2,RODRIGO!$H$2:$H$2,"SALIDA",RODRIGO!$J$2:$J$2,$B157),0)</f>
        <v>0</v>
      </c>
      <c r="J157" s="62">
        <f>IFERROR(SUMIFS(MOY!$N$64:$N$76,MOY!$H$64:$H$76,"SALIDA",MOY!$J$64:$J$76,$B157),0)</f>
        <v>0</v>
      </c>
      <c r="K157" s="62">
        <f>IFERROR(SUMIFS('NORMA RUTH'!$N$82:$N$85,'NORMA RUTH'!$H$82:$H$85,"SALIDA",'NORMA RUTH'!$J$82:$J$85,$B157),0)</f>
        <v>0</v>
      </c>
      <c r="L157" s="62">
        <f>IFERROR(SUMIFS(VALERIA!$N$58:$N$71,VALERIA!$H$58:$H$71,"SALIDA",VALERIA!$J$58:$J$71,$B157),0)</f>
        <v>0</v>
      </c>
      <c r="M157" s="62">
        <f>IFERROR(SUMIFS('MANUEL BANAMEX'!$N$106:$N$124,'MANUEL BANAMEX'!$H$106:$H$124,"SALIDA",'MANUEL BANAMEX'!$J$106:$J$124,$B157),0)</f>
        <v>0</v>
      </c>
      <c r="N157" s="62">
        <f>IFERROR(SUMIFS(ROBERTO!$N$2:$N$2,ROBERTO!$H$2:$H$2,"SALIDA",ROBERTO!$J$2:$J$2,$B157),0)</f>
        <v>0</v>
      </c>
      <c r="O157" s="62">
        <f>IFERROR(SUMIFS(JUAN!$N$84:$N$87,JUAN!$H$84:$H$87,"SALIDA",JUAN!$J$84:$J$87,$B157),0)</f>
        <v>0</v>
      </c>
      <c r="P157" s="62">
        <f>IFERROR(SUMIFS('NORMA SANCHEZ'!$N$78:$N$81,'NORMA SANCHEZ'!$H$78:$H$81,"SALIDA",'NORMA SANCHEZ'!$J$78:$J$81,$B157),0)</f>
        <v>0</v>
      </c>
      <c r="Q157" s="62">
        <f>IFERROR(SUMIFS('JOSE CARLOS'!$N$78:$N$81,'JOSE CARLOS'!$H$78:$H$81,"SALIDA",'JOSE CARLOS'!$J$78:$J$81,$B157),0)</f>
        <v>0</v>
      </c>
      <c r="R157" s="62">
        <f>IFERROR(SUMIFS('LUIS ENRIQUE '!$N$66:$N$66,'LUIS ENRIQUE '!$H$66:$H$66,"SALIDA",'LUIS ENRIQUE '!$J$66:$J$66,$B157),0)</f>
        <v>0</v>
      </c>
      <c r="S157" s="62">
        <f>IFERROR(SUMIFS(CESARIA!$N$88:$N$91,CESARIA!$H$88:$H$91,"SALIDA",CESARIA!$J$88:$J$91,$B157),0)</f>
        <v>0</v>
      </c>
      <c r="T157" s="62">
        <f>IFERROR(SUMIFS(ALAN!$N$84:$N$91,ALAN!$H$84:$H$91,"SALIDA",ALAN!$J$84:$J$91,$B157),0)</f>
        <v>0</v>
      </c>
      <c r="U157" s="62">
        <f>IFERROR(SUMIFS(ELVIA!$N$67:$N$73,ELVIA!$H$67:$H$73,"SALIDA",ELVIA!$J$67:$J$73,$B157),0)</f>
        <v>0</v>
      </c>
      <c r="V157" s="146">
        <f>IFERROR(SUMIFS(CAJA!$N$5283:$N$5911,CAJA!$H$5283:$H$5911,"SALIDA",CAJA!$J$5283:$J$5911,$B157),0)</f>
        <v>41000</v>
      </c>
      <c r="W157" s="62">
        <f>IFERROR(SUMIFS('CAJA TIGRES'!$N$1434:$N$1637,'CAJA TIGRES'!$H$1434:$H$1637,"SALIDA",'CAJA TIGRES'!$J$1434:$J$1637,$B157),0)</f>
        <v>0</v>
      </c>
      <c r="X157" s="62">
        <f>IFERROR(SUMIFS(RESERVA!$N$14:$N$14,RESERVA!$H$14:$H$14,"SALIDA",RESERVA!$J$14:$J$14,$B157),0)</f>
        <v>0</v>
      </c>
      <c r="Y157" s="96">
        <f t="shared" si="53"/>
        <v>41000</v>
      </c>
      <c r="Z157" s="96">
        <f>Y157+'AGO25'!Z157</f>
        <v>1315788</v>
      </c>
    </row>
    <row r="158" spans="1:26" x14ac:dyDescent="0.3">
      <c r="A158">
        <v>3</v>
      </c>
      <c r="B158" s="68" t="s">
        <v>80</v>
      </c>
      <c r="C158" s="128">
        <f>SUM(C159:C166)</f>
        <v>0</v>
      </c>
      <c r="D158" s="128">
        <f t="shared" ref="D158" si="54">SUM(D159:D166)</f>
        <v>0</v>
      </c>
      <c r="E158" s="128">
        <f t="shared" ref="E158:Z158" si="55">SUM(E159:E166)</f>
        <v>0</v>
      </c>
      <c r="F158" s="128">
        <f t="shared" si="55"/>
        <v>0</v>
      </c>
      <c r="G158" s="128">
        <f t="shared" si="55"/>
        <v>12514.53</v>
      </c>
      <c r="H158" s="128">
        <f t="shared" si="55"/>
        <v>62493.649999999994</v>
      </c>
      <c r="I158" s="135">
        <f t="shared" si="55"/>
        <v>0</v>
      </c>
      <c r="J158" s="135">
        <f t="shared" si="55"/>
        <v>0</v>
      </c>
      <c r="K158" s="128">
        <f t="shared" si="55"/>
        <v>0</v>
      </c>
      <c r="L158" s="128">
        <f t="shared" si="55"/>
        <v>0</v>
      </c>
      <c r="M158" s="128">
        <f t="shared" si="55"/>
        <v>0</v>
      </c>
      <c r="N158" s="135">
        <f t="shared" si="55"/>
        <v>0</v>
      </c>
      <c r="O158" s="128">
        <f t="shared" si="55"/>
        <v>0</v>
      </c>
      <c r="P158" s="135">
        <f t="shared" si="55"/>
        <v>0</v>
      </c>
      <c r="Q158" s="128">
        <f t="shared" si="55"/>
        <v>0</v>
      </c>
      <c r="R158" s="135">
        <f t="shared" si="55"/>
        <v>0</v>
      </c>
      <c r="S158" s="135">
        <f t="shared" si="55"/>
        <v>0</v>
      </c>
      <c r="T158" s="135">
        <f t="shared" si="55"/>
        <v>0</v>
      </c>
      <c r="U158" s="135">
        <f t="shared" si="55"/>
        <v>0</v>
      </c>
      <c r="V158" s="128">
        <f t="shared" si="55"/>
        <v>106020</v>
      </c>
      <c r="W158" s="128">
        <f t="shared" si="55"/>
        <v>0</v>
      </c>
      <c r="X158" s="128">
        <f t="shared" si="55"/>
        <v>0</v>
      </c>
      <c r="Y158" s="128">
        <f t="shared" si="55"/>
        <v>181028.18</v>
      </c>
      <c r="Z158" s="128">
        <f t="shared" si="55"/>
        <v>7509627.790000001</v>
      </c>
    </row>
    <row r="159" spans="1:26" x14ac:dyDescent="0.3">
      <c r="A159">
        <v>3.1</v>
      </c>
      <c r="B159" s="60" t="s">
        <v>65</v>
      </c>
      <c r="C159" s="62">
        <f>IFERROR(SUMIFS('MGZ121'!$N$1195:'MGZ121'!$N$1374,'MGZ121'!$H$1195:$H$1374,"SALIDA",'MGZ121'!$J$1195:$J$1374,B159),0)</f>
        <v>0</v>
      </c>
      <c r="D159" s="62">
        <f>IFERROR(SUMIFS('MGZ BBVA'!$N$1146:$N$1351,'MGZ BBVA'!$H$1146:$H$1351,"SALIDA",'MGZ BBVA'!$J$1146:$J$1351,$B159),0)</f>
        <v>0</v>
      </c>
      <c r="E159" s="62">
        <f>IFERROR(SUMIFS('MGZ DOLARES'!$N$2:$N$2,'MGZ DOLARES'!$F$2:$F$2,"SALIDA",'MGZ DOLARES'!$J$2:$J$2,$B159),0)</f>
        <v>0</v>
      </c>
      <c r="F159" s="62">
        <f>IFERROR(SUMIFS('MGZ BAJIO'!$N$70:$N$70,'MGZ BAJIO'!$H$70:$H$70,"SALIDA",'MGZ BAJIO'!$J$70:$J$70,$B159),0)</f>
        <v>0</v>
      </c>
      <c r="G159" s="62">
        <f>IFERROR(SUMIFS('VICTOR BANAMEX'!$N$459:$N$528,'VICTOR BANAMEX'!$H$459:$H$528,"SALIDA",'VICTOR BANAMEX'!$J$459:$J$528,$B159),0)</f>
        <v>0</v>
      </c>
      <c r="H159" s="62">
        <f>IFERROR(SUMIFS('VICTOR BANORTE'!$N$90:$N$98,'VICTOR BANORTE'!$H$90:$H$98,"SALIDA",'VICTOR BANORTE'!$J$90:$J$98,$B159),0)</f>
        <v>0</v>
      </c>
      <c r="I159" s="62">
        <f>IFERROR(SUMIFS(RODRIGO!$N$2:$N$2,RODRIGO!$H$2:$H$2,"SALIDA",RODRIGO!$J$2:$J$2,$B159),0)</f>
        <v>0</v>
      </c>
      <c r="J159" s="62">
        <f>IFERROR(SUMIFS(MOY!$N$64:$N$76,MOY!$H$64:$H$76,"SALIDA",MOY!$J$64:$J$76,$B159),0)</f>
        <v>0</v>
      </c>
      <c r="K159" s="62">
        <f>IFERROR(SUMIFS('NORMA RUTH'!$N$82:$N$85,'NORMA RUTH'!$H$82:$H$85,"SALIDA",'NORMA RUTH'!$J$82:$J$85,$B159),0)</f>
        <v>0</v>
      </c>
      <c r="L159" s="62">
        <f>IFERROR(SUMIFS(VALERIA!$N$58:$N$71,VALERIA!$H$58:$H$71,"SALIDA",VALERIA!$J$58:$J$71,$B159),0)</f>
        <v>0</v>
      </c>
      <c r="M159" s="62">
        <f>IFERROR(SUMIFS('MANUEL BANAMEX'!$N$106:$N$124,'MANUEL BANAMEX'!$H$106:$H$124,"SALIDA",'MANUEL BANAMEX'!$J$106:$J$124,$B159),0)</f>
        <v>0</v>
      </c>
      <c r="N159" s="62">
        <f>IFERROR(SUMIFS(ROBERTO!$N$2:$N$2,ROBERTO!$H$2:$H$2,"SALIDA",ROBERTO!$J$2:$J$2,$B159),0)</f>
        <v>0</v>
      </c>
      <c r="O159" s="62">
        <f>IFERROR(SUMIFS(JUAN!$N$84:$N$87,JUAN!$H$84:$H$87,"SALIDA",JUAN!$J$84:$J$87,$B159),0)</f>
        <v>0</v>
      </c>
      <c r="P159" s="62">
        <f>IFERROR(SUMIFS('NORMA SANCHEZ'!$N$78:$N$81,'NORMA SANCHEZ'!$H$78:$H$81,"SALIDA",'NORMA SANCHEZ'!$J$78:$J$81,$B159),0)</f>
        <v>0</v>
      </c>
      <c r="Q159" s="62">
        <f>IFERROR(SUMIFS('JOSE CARLOS'!$N$78:$N$81,'JOSE CARLOS'!$H$78:$H$81,"SALIDA",'JOSE CARLOS'!$J$78:$J$81,$B159),0)</f>
        <v>0</v>
      </c>
      <c r="R159" s="62">
        <f>IFERROR(SUMIFS('LUIS ENRIQUE '!$N$66:$N$66,'LUIS ENRIQUE '!$H$66:$H$66,"SALIDA",'LUIS ENRIQUE '!$J$66:$J$66,$B159),0)</f>
        <v>0</v>
      </c>
      <c r="S159" s="62">
        <f>IFERROR(SUMIFS(CESARIA!$N$88:$N$91,CESARIA!$H$88:$H$91,"SALIDA",CESARIA!$J$88:$J$91,$B159),0)</f>
        <v>0</v>
      </c>
      <c r="T159" s="62">
        <f>IFERROR(SUMIFS(ALAN!$N$84:$N$91,ALAN!$H$84:$H$91,"SALIDA",ALAN!$J$84:$J$91,$B159),0)</f>
        <v>0</v>
      </c>
      <c r="U159" s="62">
        <f>IFERROR(SUMIFS(ELVIA!$N$67:$N$73,ELVIA!$H$67:$H$73,"SALIDA",ELVIA!$J$67:$J$73,$B159),0)</f>
        <v>0</v>
      </c>
      <c r="V159" s="146">
        <f>IFERROR(SUMIFS(CAJA!$N$5283:$N$5911,CAJA!$H$5283:$H$5911,"SALIDA",CAJA!$J$5283:$J$5911,$B159),0)</f>
        <v>50000</v>
      </c>
      <c r="W159" s="62">
        <f>IFERROR(SUMIFS('CAJA TIGRES'!$N$1434:$N$1637,'CAJA TIGRES'!$H$1434:$H$1637,"SALIDA",'CAJA TIGRES'!$J$1434:$J$1637,$B159),0)</f>
        <v>0</v>
      </c>
      <c r="X159" s="62">
        <f>IFERROR(SUMIFS(RESERVA!$N$14:$N$14,RESERVA!$H$14:$H$14,"SALIDA",RESERVA!$J$14:$J$14,$B159),0)</f>
        <v>0</v>
      </c>
      <c r="Y159" s="96">
        <f t="shared" ref="Y159:Y166" si="56">SUM(C159:X159)</f>
        <v>50000</v>
      </c>
      <c r="Z159" s="96">
        <f>Y159+'AGO25'!Z159</f>
        <v>150000</v>
      </c>
    </row>
    <row r="160" spans="1:26" x14ac:dyDescent="0.3">
      <c r="A160">
        <v>3.2</v>
      </c>
      <c r="B160" s="60" t="s">
        <v>66</v>
      </c>
      <c r="C160" s="62">
        <f>IFERROR(SUMIFS('MGZ121'!$N$1195:'MGZ121'!$N$1374,'MGZ121'!$H$1195:$H$1374,"SALIDA",'MGZ121'!$J$1195:$J$1374,B160),0)</f>
        <v>0</v>
      </c>
      <c r="D160" s="62">
        <f>IFERROR(SUMIFS('MGZ BBVA'!$N$1146:$N$1351,'MGZ BBVA'!$H$1146:$H$1351,"SALIDA",'MGZ BBVA'!$J$1146:$J$1351,$B160),0)</f>
        <v>0</v>
      </c>
      <c r="E160" s="62">
        <f>IFERROR(SUMIFS('MGZ DOLARES'!$N$2:$N$2,'MGZ DOLARES'!$F$2:$F$2,"SALIDA",'MGZ DOLARES'!$J$2:$J$2,$B160),0)</f>
        <v>0</v>
      </c>
      <c r="F160" s="62">
        <f>IFERROR(SUMIFS('MGZ BAJIO'!$N$70:$N$70,'MGZ BAJIO'!$H$70:$H$70,"SALIDA",'MGZ BAJIO'!$J$70:$J$70,$B160),0)</f>
        <v>0</v>
      </c>
      <c r="G160" s="62">
        <f>IFERROR(SUMIFS('VICTOR BANAMEX'!$N$459:$N$528,'VICTOR BANAMEX'!$H$459:$H$528,"SALIDA",'VICTOR BANAMEX'!$J$459:$J$528,$B160),0)</f>
        <v>0</v>
      </c>
      <c r="H160" s="62">
        <f>IFERROR(SUMIFS('VICTOR BANORTE'!$N$90:$N$98,'VICTOR BANORTE'!$H$90:$H$98,"SALIDA",'VICTOR BANORTE'!$J$90:$J$98,$B160),0)</f>
        <v>0</v>
      </c>
      <c r="I160" s="62">
        <f>IFERROR(SUMIFS(RODRIGO!$N$2:$N$2,RODRIGO!$H$2:$H$2,"SALIDA",RODRIGO!$J$2:$J$2,$B160),0)</f>
        <v>0</v>
      </c>
      <c r="J160" s="62">
        <f>IFERROR(SUMIFS(MOY!$N$64:$N$76,MOY!$H$64:$H$76,"SALIDA",MOY!$J$64:$J$76,$B160),0)</f>
        <v>0</v>
      </c>
      <c r="K160" s="62">
        <f>IFERROR(SUMIFS('NORMA RUTH'!$N$82:$N$85,'NORMA RUTH'!$H$82:$H$85,"SALIDA",'NORMA RUTH'!$J$82:$J$85,$B160),0)</f>
        <v>0</v>
      </c>
      <c r="L160" s="62">
        <f>IFERROR(SUMIFS(VALERIA!$N$58:$N$71,VALERIA!$H$58:$H$71,"SALIDA",VALERIA!$J$58:$J$71,$B160),0)</f>
        <v>0</v>
      </c>
      <c r="M160" s="62">
        <f>IFERROR(SUMIFS('MANUEL BANAMEX'!$N$106:$N$124,'MANUEL BANAMEX'!$H$106:$H$124,"SALIDA",'MANUEL BANAMEX'!$J$106:$J$124,$B160),0)</f>
        <v>0</v>
      </c>
      <c r="N160" s="62">
        <f>IFERROR(SUMIFS(ROBERTO!$N$2:$N$2,ROBERTO!$H$2:$H$2,"SALIDA",ROBERTO!$J$2:$J$2,$B160),0)</f>
        <v>0</v>
      </c>
      <c r="O160" s="62">
        <f>IFERROR(SUMIFS(JUAN!$N$84:$N$87,JUAN!$H$84:$H$87,"SALIDA",JUAN!$J$84:$J$87,$B160),0)</f>
        <v>0</v>
      </c>
      <c r="P160" s="62">
        <f>IFERROR(SUMIFS('NORMA SANCHEZ'!$N$78:$N$81,'NORMA SANCHEZ'!$H$78:$H$81,"SALIDA",'NORMA SANCHEZ'!$J$78:$J$81,$B160),0)</f>
        <v>0</v>
      </c>
      <c r="Q160" s="62">
        <f>IFERROR(SUMIFS('JOSE CARLOS'!$N$78:$N$81,'JOSE CARLOS'!$H$78:$H$81,"SALIDA",'JOSE CARLOS'!$J$78:$J$81,$B160),0)</f>
        <v>0</v>
      </c>
      <c r="R160" s="62">
        <f>IFERROR(SUMIFS('LUIS ENRIQUE '!$N$66:$N$66,'LUIS ENRIQUE '!$H$66:$H$66,"SALIDA",'LUIS ENRIQUE '!$J$66:$J$66,$B160),0)</f>
        <v>0</v>
      </c>
      <c r="S160" s="62">
        <f>IFERROR(SUMIFS(CESARIA!$N$88:$N$91,CESARIA!$H$88:$H$91,"SALIDA",CESARIA!$J$88:$J$91,$B160),0)</f>
        <v>0</v>
      </c>
      <c r="T160" s="62">
        <f>IFERROR(SUMIFS(ALAN!$N$84:$N$91,ALAN!$H$84:$H$91,"SALIDA",ALAN!$J$84:$J$91,$B160),0)</f>
        <v>0</v>
      </c>
      <c r="U160" s="62">
        <f>IFERROR(SUMIFS(ELVIA!$N$67:$N$73,ELVIA!$H$67:$H$73,"SALIDA",ELVIA!$J$67:$J$73,$B160),0)</f>
        <v>0</v>
      </c>
      <c r="V160" s="146">
        <f>IFERROR(SUMIFS(CAJA!$N$5283:$N$5911,CAJA!$H$5283:$H$5911,"SALIDA",CAJA!$J$5283:$J$5911,$B160),0)</f>
        <v>50520</v>
      </c>
      <c r="W160" s="62">
        <f>IFERROR(SUMIFS('CAJA TIGRES'!$N$1434:$N$1637,'CAJA TIGRES'!$H$1434:$H$1637,"SALIDA",'CAJA TIGRES'!$J$1434:$J$1637,$B160),0)</f>
        <v>0</v>
      </c>
      <c r="X160" s="62">
        <f>IFERROR(SUMIFS(RESERVA!$N$14:$N$14,RESERVA!$H$14:$H$14,"SALIDA",RESERVA!$J$14:$J$14,$B160),0)</f>
        <v>0</v>
      </c>
      <c r="Y160" s="96">
        <f t="shared" si="56"/>
        <v>50520</v>
      </c>
      <c r="Z160" s="96">
        <f>Y160+'AGO25'!Z160</f>
        <v>154873</v>
      </c>
    </row>
    <row r="161" spans="1:26" x14ac:dyDescent="0.3">
      <c r="A161">
        <v>3.3</v>
      </c>
      <c r="B161" s="60" t="s">
        <v>67</v>
      </c>
      <c r="C161" s="62">
        <f>IFERROR(SUMIFS('MGZ121'!$N$1195:'MGZ121'!$N$1374,'MGZ121'!$H$1195:$H$1374,"SALIDA",'MGZ121'!$J$1195:$J$1374,B161),0)</f>
        <v>0</v>
      </c>
      <c r="D161" s="62">
        <f>IFERROR(SUMIFS('MGZ BBVA'!$N$1146:$N$1351,'MGZ BBVA'!$H$1146:$H$1351,"SALIDA",'MGZ BBVA'!$J$1146:$J$1351,$B161),0)</f>
        <v>0</v>
      </c>
      <c r="E161" s="62">
        <f>IFERROR(SUMIFS('MGZ DOLARES'!$N$2:$N$2,'MGZ DOLARES'!$F$2:$F$2,"SALIDA",'MGZ DOLARES'!$J$2:$J$2,$B161),0)</f>
        <v>0</v>
      </c>
      <c r="F161" s="62">
        <f>IFERROR(SUMIFS('MGZ BAJIO'!$N$70:$N$70,'MGZ BAJIO'!$H$70:$H$70,"SALIDA",'MGZ BAJIO'!$J$70:$J$70,$B161),0)</f>
        <v>0</v>
      </c>
      <c r="G161" s="62">
        <f>IFERROR(SUMIFS('VICTOR BANAMEX'!$N$459:$N$528,'VICTOR BANAMEX'!$H$459:$H$528,"SALIDA",'VICTOR BANAMEX'!$J$459:$J$528,$B161),0)</f>
        <v>0</v>
      </c>
      <c r="H161" s="62">
        <f>IFERROR(SUMIFS('VICTOR BANORTE'!$N$90:$N$98,'VICTOR BANORTE'!$H$90:$H$98,"SALIDA",'VICTOR BANORTE'!$J$90:$J$98,$B161),0)</f>
        <v>0</v>
      </c>
      <c r="I161" s="62">
        <f>IFERROR(SUMIFS(RODRIGO!$N$2:$N$2,RODRIGO!$H$2:$H$2,"SALIDA",RODRIGO!$J$2:$J$2,$B161),0)</f>
        <v>0</v>
      </c>
      <c r="J161" s="62">
        <f>IFERROR(SUMIFS(MOY!$N$64:$N$76,MOY!$H$64:$H$76,"SALIDA",MOY!$J$64:$J$76,$B161),0)</f>
        <v>0</v>
      </c>
      <c r="K161" s="62">
        <f>IFERROR(SUMIFS('NORMA RUTH'!$N$82:$N$85,'NORMA RUTH'!$H$82:$H$85,"SALIDA",'NORMA RUTH'!$J$82:$J$85,$B161),0)</f>
        <v>0</v>
      </c>
      <c r="L161" s="62">
        <f>IFERROR(SUMIFS(VALERIA!$N$58:$N$71,VALERIA!$H$58:$H$71,"SALIDA",VALERIA!$J$58:$J$71,$B161),0)</f>
        <v>0</v>
      </c>
      <c r="M161" s="62">
        <f>IFERROR(SUMIFS('MANUEL BANAMEX'!$N$106:$N$124,'MANUEL BANAMEX'!$H$106:$H$124,"SALIDA",'MANUEL BANAMEX'!$J$106:$J$124,$B161),0)</f>
        <v>0</v>
      </c>
      <c r="N161" s="62">
        <f>IFERROR(SUMIFS(ROBERTO!$N$2:$N$2,ROBERTO!$H$2:$H$2,"SALIDA",ROBERTO!$J$2:$J$2,$B161),0)</f>
        <v>0</v>
      </c>
      <c r="O161" s="62">
        <f>IFERROR(SUMIFS(JUAN!$N$84:$N$87,JUAN!$H$84:$H$87,"SALIDA",JUAN!$J$84:$J$87,$B161),0)</f>
        <v>0</v>
      </c>
      <c r="P161" s="62">
        <f>IFERROR(SUMIFS('NORMA SANCHEZ'!$N$78:$N$81,'NORMA SANCHEZ'!$H$78:$H$81,"SALIDA",'NORMA SANCHEZ'!$J$78:$J$81,$B161),0)</f>
        <v>0</v>
      </c>
      <c r="Q161" s="62">
        <f>IFERROR(SUMIFS('JOSE CARLOS'!$N$78:$N$81,'JOSE CARLOS'!$H$78:$H$81,"SALIDA",'JOSE CARLOS'!$J$78:$J$81,$B161),0)</f>
        <v>0</v>
      </c>
      <c r="R161" s="62">
        <f>IFERROR(SUMIFS('LUIS ENRIQUE '!$N$66:$N$66,'LUIS ENRIQUE '!$H$66:$H$66,"SALIDA",'LUIS ENRIQUE '!$J$66:$J$66,$B161),0)</f>
        <v>0</v>
      </c>
      <c r="S161" s="62">
        <f>IFERROR(SUMIFS(CESARIA!$N$88:$N$91,CESARIA!$H$88:$H$91,"SALIDA",CESARIA!$J$88:$J$91,$B161),0)</f>
        <v>0</v>
      </c>
      <c r="T161" s="62">
        <f>IFERROR(SUMIFS(ALAN!$N$84:$N$91,ALAN!$H$84:$H$91,"SALIDA",ALAN!$J$84:$J$91,$B161),0)</f>
        <v>0</v>
      </c>
      <c r="U161" s="62">
        <f>IFERROR(SUMIFS(ELVIA!$N$67:$N$73,ELVIA!$H$67:$H$73,"SALIDA",ELVIA!$J$67:$J$73,$B161),0)</f>
        <v>0</v>
      </c>
      <c r="V161" s="146">
        <f>IFERROR(SUMIFS(CAJA!$N$5283:$N$5911,CAJA!$H$5283:$H$5911,"SALIDA",CAJA!$J$5283:$J$5911,$B161),0)</f>
        <v>5500</v>
      </c>
      <c r="W161" s="62">
        <f>IFERROR(SUMIFS('CAJA TIGRES'!$N$1434:$N$1637,'CAJA TIGRES'!$H$1434:$H$1637,"SALIDA",'CAJA TIGRES'!$J$1434:$J$1637,$B161),0)</f>
        <v>0</v>
      </c>
      <c r="X161" s="62">
        <f>IFERROR(SUMIFS(RESERVA!$N$14:$N$14,RESERVA!$H$14:$H$14,"SALIDA",RESERVA!$J$14:$J$14,$B161),0)</f>
        <v>0</v>
      </c>
      <c r="Y161" s="96">
        <f t="shared" si="56"/>
        <v>5500</v>
      </c>
      <c r="Z161" s="96">
        <f>Y161+'AGO25'!Z161</f>
        <v>5994289.6900000004</v>
      </c>
    </row>
    <row r="162" spans="1:26" x14ac:dyDescent="0.3">
      <c r="A162">
        <v>3.4</v>
      </c>
      <c r="B162" s="60" t="s">
        <v>68</v>
      </c>
      <c r="C162" s="62">
        <f>IFERROR(SUMIFS('MGZ121'!$N$1195:'MGZ121'!$N$1374,'MGZ121'!$H$1195:$H$1374,"SALIDA",'MGZ121'!$J$1195:$J$1374,B162),0)</f>
        <v>0</v>
      </c>
      <c r="D162" s="62">
        <f>IFERROR(SUMIFS('MGZ BBVA'!$N$1146:$N$1351,'MGZ BBVA'!$H$1146:$H$1351,"SALIDA",'MGZ BBVA'!$J$1146:$J$1351,$B162),0)</f>
        <v>0</v>
      </c>
      <c r="E162" s="62">
        <f>IFERROR(SUMIFS('MGZ DOLARES'!$N$2:$N$2,'MGZ DOLARES'!$F$2:$F$2,"SALIDA",'MGZ DOLARES'!$J$2:$J$2,$B162),0)</f>
        <v>0</v>
      </c>
      <c r="F162" s="62">
        <f>IFERROR(SUMIFS('MGZ BAJIO'!$N$70:$N$70,'MGZ BAJIO'!$H$70:$H$70,"SALIDA",'MGZ BAJIO'!$J$70:$J$70,$B162),0)</f>
        <v>0</v>
      </c>
      <c r="G162" s="62">
        <f>IFERROR(SUMIFS('VICTOR BANAMEX'!$N$459:$N$528,'VICTOR BANAMEX'!$H$459:$H$528,"SALIDA",'VICTOR BANAMEX'!$J$459:$J$528,$B162),0)</f>
        <v>12514.53</v>
      </c>
      <c r="H162" s="62">
        <f>IFERROR(SUMIFS('VICTOR BANORTE'!$N$90:$N$98,'VICTOR BANORTE'!$H$90:$H$98,"SALIDA",'VICTOR BANORTE'!$J$90:$J$98,$B162),0)</f>
        <v>0</v>
      </c>
      <c r="I162" s="62">
        <f>IFERROR(SUMIFS(RODRIGO!$N$2:$N$2,RODRIGO!$H$2:$H$2,"SALIDA",RODRIGO!$J$2:$J$2,$B162),0)</f>
        <v>0</v>
      </c>
      <c r="J162" s="62">
        <f>IFERROR(SUMIFS(MOY!$N$64:$N$76,MOY!$H$64:$H$76,"SALIDA",MOY!$J$64:$J$76,$B162),0)</f>
        <v>0</v>
      </c>
      <c r="K162" s="62">
        <f>IFERROR(SUMIFS('NORMA RUTH'!$N$82:$N$85,'NORMA RUTH'!$H$82:$H$85,"SALIDA",'NORMA RUTH'!$J$82:$J$85,$B162),0)</f>
        <v>0</v>
      </c>
      <c r="L162" s="62">
        <f>IFERROR(SUMIFS(VALERIA!$N$58:$N$71,VALERIA!$H$58:$H$71,"SALIDA",VALERIA!$J$58:$J$71,$B162),0)</f>
        <v>0</v>
      </c>
      <c r="M162" s="62">
        <f>IFERROR(SUMIFS('MANUEL BANAMEX'!$N$106:$N$124,'MANUEL BANAMEX'!$H$106:$H$124,"SALIDA",'MANUEL BANAMEX'!$J$106:$J$124,$B162),0)</f>
        <v>0</v>
      </c>
      <c r="N162" s="62">
        <f>IFERROR(SUMIFS(ROBERTO!$N$2:$N$2,ROBERTO!$H$2:$H$2,"SALIDA",ROBERTO!$J$2:$J$2,$B162),0)</f>
        <v>0</v>
      </c>
      <c r="O162" s="62">
        <f>IFERROR(SUMIFS(JUAN!$N$84:$N$87,JUAN!$H$84:$H$87,"SALIDA",JUAN!$J$84:$J$87,$B162),0)</f>
        <v>0</v>
      </c>
      <c r="P162" s="62">
        <f>IFERROR(SUMIFS('NORMA SANCHEZ'!$N$78:$N$81,'NORMA SANCHEZ'!$H$78:$H$81,"SALIDA",'NORMA SANCHEZ'!$J$78:$J$81,$B162),0)</f>
        <v>0</v>
      </c>
      <c r="Q162" s="62">
        <f>IFERROR(SUMIFS('JOSE CARLOS'!$N$78:$N$81,'JOSE CARLOS'!$H$78:$H$81,"SALIDA",'JOSE CARLOS'!$J$78:$J$81,$B162),0)</f>
        <v>0</v>
      </c>
      <c r="R162" s="62">
        <f>IFERROR(SUMIFS('LUIS ENRIQUE '!$N$66:$N$66,'LUIS ENRIQUE '!$H$66:$H$66,"SALIDA",'LUIS ENRIQUE '!$J$66:$J$66,$B162),0)</f>
        <v>0</v>
      </c>
      <c r="S162" s="62">
        <f>IFERROR(SUMIFS(CESARIA!$N$88:$N$91,CESARIA!$H$88:$H$91,"SALIDA",CESARIA!$J$88:$J$91,$B162),0)</f>
        <v>0</v>
      </c>
      <c r="T162" s="62">
        <f>IFERROR(SUMIFS(ALAN!$N$84:$N$91,ALAN!$H$84:$H$91,"SALIDA",ALAN!$J$84:$J$91,$B162),0)</f>
        <v>0</v>
      </c>
      <c r="U162" s="62">
        <f>IFERROR(SUMIFS(ELVIA!$N$67:$N$73,ELVIA!$H$67:$H$73,"SALIDA",ELVIA!$J$67:$J$73,$B162),0)</f>
        <v>0</v>
      </c>
      <c r="V162" s="146">
        <f>IFERROR(SUMIFS(CAJA!$N$5283:$N$5911,CAJA!$H$5283:$H$5911,"SALIDA",CAJA!$J$5283:$J$5911,$B162),0)</f>
        <v>0</v>
      </c>
      <c r="W162" s="62">
        <f>IFERROR(SUMIFS('CAJA TIGRES'!$N$1434:$N$1637,'CAJA TIGRES'!$H$1434:$H$1637,"SALIDA",'CAJA TIGRES'!$J$1434:$J$1637,$B162),0)</f>
        <v>0</v>
      </c>
      <c r="X162" s="62">
        <f>IFERROR(SUMIFS(RESERVA!$N$14:$N$14,RESERVA!$H$14:$H$14,"SALIDA",RESERVA!$J$14:$J$14,$B162),0)</f>
        <v>0</v>
      </c>
      <c r="Y162" s="96">
        <f t="shared" si="56"/>
        <v>12514.53</v>
      </c>
      <c r="Z162" s="96">
        <f>Y162+'AGO25'!Z162</f>
        <v>647653.80000000005</v>
      </c>
    </row>
    <row r="163" spans="1:26" x14ac:dyDescent="0.3">
      <c r="B163" s="60" t="s">
        <v>196</v>
      </c>
      <c r="C163" s="62">
        <f>IFERROR(SUMIFS('MGZ121'!$N$1195:'MGZ121'!$N$1374,'MGZ121'!$H$1195:$H$1374,"SALIDA",'MGZ121'!$J$1195:$J$1374,B163),0)</f>
        <v>0</v>
      </c>
      <c r="D163" s="62">
        <f>IFERROR(SUMIFS('MGZ BBVA'!$N$1146:$N$1351,'MGZ BBVA'!$H$1146:$H$1351,"SALIDA",'MGZ BBVA'!$J$1146:$J$1351,$B163),0)</f>
        <v>0</v>
      </c>
      <c r="E163" s="62">
        <f>IFERROR(SUMIFS('MGZ DOLARES'!$N$2:$N$2,'MGZ DOLARES'!$F$2:$F$2,"SALIDA",'MGZ DOLARES'!$J$2:$J$2,$B163),0)</f>
        <v>0</v>
      </c>
      <c r="F163" s="62">
        <f>IFERROR(SUMIFS('MGZ BAJIO'!$N$70:$N$70,'MGZ BAJIO'!$H$70:$H$70,"SALIDA",'MGZ BAJIO'!$J$70:$J$70,$B163),0)</f>
        <v>0</v>
      </c>
      <c r="G163" s="62">
        <f>IFERROR(SUMIFS('VICTOR BANAMEX'!$N$459:$N$528,'VICTOR BANAMEX'!$H$459:$H$528,"SALIDA",'VICTOR BANAMEX'!$J$459:$J$528,$B163),0)</f>
        <v>0</v>
      </c>
      <c r="H163" s="62">
        <f>IFERROR(SUMIFS('VICTOR BANORTE'!$N$90:$N$98,'VICTOR BANORTE'!$H$90:$H$98,"SALIDA",'VICTOR BANORTE'!$J$90:$J$98,$B163),0)</f>
        <v>17418.5</v>
      </c>
      <c r="I163" s="62">
        <f>IFERROR(SUMIFS(RODRIGO!$N$2:$N$2,RODRIGO!$H$2:$H$2,"SALIDA",RODRIGO!$J$2:$J$2,$B163),0)</f>
        <v>0</v>
      </c>
      <c r="J163" s="62">
        <f>IFERROR(SUMIFS(MOY!$N$64:$N$76,MOY!$H$64:$H$76,"SALIDA",MOY!$J$64:$J$76,$B163),0)</f>
        <v>0</v>
      </c>
      <c r="K163" s="62">
        <f>IFERROR(SUMIFS('NORMA RUTH'!$N$82:$N$85,'NORMA RUTH'!$H$82:$H$85,"SALIDA",'NORMA RUTH'!$J$82:$J$85,$B163),0)</f>
        <v>0</v>
      </c>
      <c r="L163" s="62">
        <f>IFERROR(SUMIFS(VALERIA!$N$58:$N$71,VALERIA!$H$58:$H$71,"SALIDA",VALERIA!$J$58:$J$71,$B163),0)</f>
        <v>0</v>
      </c>
      <c r="M163" s="62">
        <f>IFERROR(SUMIFS('MANUEL BANAMEX'!$N$106:$N$124,'MANUEL BANAMEX'!$H$106:$H$124,"SALIDA",'MANUEL BANAMEX'!$J$106:$J$124,$B163),0)</f>
        <v>0</v>
      </c>
      <c r="N163" s="62">
        <f>IFERROR(SUMIFS(ROBERTO!$N$2:$N$2,ROBERTO!$H$2:$H$2,"SALIDA",ROBERTO!$J$2:$J$2,$B163),0)</f>
        <v>0</v>
      </c>
      <c r="O163" s="62">
        <f>IFERROR(SUMIFS(JUAN!$N$84:$N$87,JUAN!$H$84:$H$87,"SALIDA",JUAN!$J$84:$J$87,$B163),0)</f>
        <v>0</v>
      </c>
      <c r="P163" s="62">
        <f>IFERROR(SUMIFS('NORMA SANCHEZ'!$N$78:$N$81,'NORMA SANCHEZ'!$H$78:$H$81,"SALIDA",'NORMA SANCHEZ'!$J$78:$J$81,$B163),0)</f>
        <v>0</v>
      </c>
      <c r="Q163" s="62">
        <f>IFERROR(SUMIFS('JOSE CARLOS'!$N$78:$N$81,'JOSE CARLOS'!$H$78:$H$81,"SALIDA",'JOSE CARLOS'!$J$78:$J$81,$B163),0)</f>
        <v>0</v>
      </c>
      <c r="R163" s="62">
        <f>IFERROR(SUMIFS('LUIS ENRIQUE '!$N$66:$N$66,'LUIS ENRIQUE '!$H$66:$H$66,"SALIDA",'LUIS ENRIQUE '!$J$66:$J$66,$B163),0)</f>
        <v>0</v>
      </c>
      <c r="S163" s="62">
        <f>IFERROR(SUMIFS(CESARIA!$N$88:$N$91,CESARIA!$H$88:$H$91,"SALIDA",CESARIA!$J$88:$J$91,$B163),0)</f>
        <v>0</v>
      </c>
      <c r="T163" s="62">
        <f>IFERROR(SUMIFS(ALAN!$N$84:$N$91,ALAN!$H$84:$H$91,"SALIDA",ALAN!$J$84:$J$91,$B163),0)</f>
        <v>0</v>
      </c>
      <c r="U163" s="62">
        <f>IFERROR(SUMIFS(ELVIA!$N$67:$N$73,ELVIA!$H$67:$H$73,"SALIDA",ELVIA!$J$67:$J$73,$B163),0)</f>
        <v>0</v>
      </c>
      <c r="V163" s="146">
        <f>IFERROR(SUMIFS(CAJA!$N$5283:$N$5911,CAJA!$H$5283:$H$5911,"SALIDA",CAJA!$J$5283:$J$5911,$B163),0)</f>
        <v>0</v>
      </c>
      <c r="W163" s="62">
        <f>IFERROR(SUMIFS('CAJA TIGRES'!$N$1434:$N$1637,'CAJA TIGRES'!$H$1434:$H$1637,"SALIDA",'CAJA TIGRES'!$J$1434:$J$1637,$B163),0)</f>
        <v>0</v>
      </c>
      <c r="X163" s="62">
        <f>IFERROR(SUMIFS(RESERVA!$N$14:$N$14,RESERVA!$H$14:$H$14,"SALIDA",RESERVA!$J$14:$J$14,$B163),0)</f>
        <v>0</v>
      </c>
      <c r="Y163" s="96">
        <f t="shared" si="56"/>
        <v>17418.5</v>
      </c>
      <c r="Z163" s="96">
        <f>Y163+'AGO25'!Z163</f>
        <v>152877.53</v>
      </c>
    </row>
    <row r="164" spans="1:26" x14ac:dyDescent="0.3">
      <c r="B164" s="60" t="s">
        <v>197</v>
      </c>
      <c r="C164" s="62">
        <f>IFERROR(SUMIFS('MGZ121'!$N$1195:'MGZ121'!$N$1374,'MGZ121'!$H$1195:$H$1374,"SALIDA",'MGZ121'!$J$1195:$J$1374,B164),0)</f>
        <v>0</v>
      </c>
      <c r="D164" s="62">
        <f>IFERROR(SUMIFS('MGZ BBVA'!$N$1146:$N$1351,'MGZ BBVA'!$H$1146:$H$1351,"SALIDA",'MGZ BBVA'!$J$1146:$J$1351,$B164),0)</f>
        <v>0</v>
      </c>
      <c r="E164" s="62">
        <f>IFERROR(SUMIFS('MGZ DOLARES'!$N$2:$N$2,'MGZ DOLARES'!$F$2:$F$2,"SALIDA",'MGZ DOLARES'!$J$2:$J$2,$B164),0)</f>
        <v>0</v>
      </c>
      <c r="F164" s="62">
        <f>IFERROR(SUMIFS('MGZ BAJIO'!$N$70:$N$70,'MGZ BAJIO'!$H$70:$H$70,"SALIDA",'MGZ BAJIO'!$J$70:$J$70,$B164),0)</f>
        <v>0</v>
      </c>
      <c r="G164" s="62">
        <f>IFERROR(SUMIFS('VICTOR BANAMEX'!$N$459:$N$528,'VICTOR BANAMEX'!$H$459:$H$528,"SALIDA",'VICTOR BANAMEX'!$J$459:$J$528,$B164),0)</f>
        <v>0</v>
      </c>
      <c r="H164" s="62">
        <f>IFERROR(SUMIFS('VICTOR BANORTE'!$N$90:$N$98,'VICTOR BANORTE'!$H$90:$H$98,"SALIDA",'VICTOR BANORTE'!$J$90:$J$98,$B164),0)</f>
        <v>6485.05</v>
      </c>
      <c r="I164" s="62">
        <f>IFERROR(SUMIFS(RODRIGO!$N$2:$N$2,RODRIGO!$H$2:$H$2,"SALIDA",RODRIGO!$J$2:$J$2,$B164),0)</f>
        <v>0</v>
      </c>
      <c r="J164" s="62">
        <f>IFERROR(SUMIFS(MOY!$N$64:$N$76,MOY!$H$64:$H$76,"SALIDA",MOY!$J$64:$J$76,$B164),0)</f>
        <v>0</v>
      </c>
      <c r="K164" s="62">
        <f>IFERROR(SUMIFS('NORMA RUTH'!$N$82:$N$85,'NORMA RUTH'!$H$82:$H$85,"SALIDA",'NORMA RUTH'!$J$82:$J$85,$B164),0)</f>
        <v>0</v>
      </c>
      <c r="L164" s="62">
        <f>IFERROR(SUMIFS(VALERIA!$N$58:$N$71,VALERIA!$H$58:$H$71,"SALIDA",VALERIA!$J$58:$J$71,$B164),0)</f>
        <v>0</v>
      </c>
      <c r="M164" s="62">
        <f>IFERROR(SUMIFS('MANUEL BANAMEX'!$N$106:$N$124,'MANUEL BANAMEX'!$H$106:$H$124,"SALIDA",'MANUEL BANAMEX'!$J$106:$J$124,$B164),0)</f>
        <v>0</v>
      </c>
      <c r="N164" s="62">
        <f>IFERROR(SUMIFS(ROBERTO!$N$2:$N$2,ROBERTO!$H$2:$H$2,"SALIDA",ROBERTO!$J$2:$J$2,$B164),0)</f>
        <v>0</v>
      </c>
      <c r="O164" s="62">
        <f>IFERROR(SUMIFS(JUAN!$N$84:$N$87,JUAN!$H$84:$H$87,"SALIDA",JUAN!$J$84:$J$87,$B164),0)</f>
        <v>0</v>
      </c>
      <c r="P164" s="62">
        <f>IFERROR(SUMIFS('NORMA SANCHEZ'!$N$78:$N$81,'NORMA SANCHEZ'!$H$78:$H$81,"SALIDA",'NORMA SANCHEZ'!$J$78:$J$81,$B164),0)</f>
        <v>0</v>
      </c>
      <c r="Q164" s="62">
        <f>IFERROR(SUMIFS('JOSE CARLOS'!$N$78:$N$81,'JOSE CARLOS'!$H$78:$H$81,"SALIDA",'JOSE CARLOS'!$J$78:$J$81,$B164),0)</f>
        <v>0</v>
      </c>
      <c r="R164" s="62">
        <f>IFERROR(SUMIFS('LUIS ENRIQUE '!$N$66:$N$66,'LUIS ENRIQUE '!$H$66:$H$66,"SALIDA",'LUIS ENRIQUE '!$J$66:$J$66,$B164),0)</f>
        <v>0</v>
      </c>
      <c r="S164" s="62">
        <f>IFERROR(SUMIFS(CESARIA!$N$88:$N$91,CESARIA!$H$88:$H$91,"SALIDA",CESARIA!$J$88:$J$91,$B164),0)</f>
        <v>0</v>
      </c>
      <c r="T164" s="62">
        <f>IFERROR(SUMIFS(ALAN!$N$84:$N$91,ALAN!$H$84:$H$91,"SALIDA",ALAN!$J$84:$J$91,$B164),0)</f>
        <v>0</v>
      </c>
      <c r="U164" s="62">
        <f>IFERROR(SUMIFS(ELVIA!$N$67:$N$73,ELVIA!$H$67:$H$73,"SALIDA",ELVIA!$J$67:$J$73,$B164),0)</f>
        <v>0</v>
      </c>
      <c r="V164" s="146">
        <f>IFERROR(SUMIFS(CAJA!$N$5283:$N$5911,CAJA!$H$5283:$H$5911,"SALIDA",CAJA!$J$5283:$J$5911,$B164),0)</f>
        <v>0</v>
      </c>
      <c r="W164" s="62">
        <f>IFERROR(SUMIFS('CAJA TIGRES'!$N$1434:$N$1637,'CAJA TIGRES'!$H$1434:$H$1637,"SALIDA",'CAJA TIGRES'!$J$1434:$J$1637,$B164),0)</f>
        <v>0</v>
      </c>
      <c r="X164" s="62">
        <f>IFERROR(SUMIFS(RESERVA!$N$14:$N$14,RESERVA!$H$14:$H$14,"SALIDA",RESERVA!$J$14:$J$14,$B164),0)</f>
        <v>0</v>
      </c>
      <c r="Y164" s="96">
        <f t="shared" si="56"/>
        <v>6485.05</v>
      </c>
      <c r="Z164" s="96">
        <f>Y164+'AGO25'!Z164</f>
        <v>58733.900000000009</v>
      </c>
    </row>
    <row r="165" spans="1:26" x14ac:dyDescent="0.3">
      <c r="B165" s="60" t="s">
        <v>198</v>
      </c>
      <c r="C165" s="62">
        <f>IFERROR(SUMIFS('MGZ121'!$N$1195:'MGZ121'!$N$1374,'MGZ121'!$H$1195:$H$1374,"SALIDA",'MGZ121'!$J$1195:$J$1374,B165),0)</f>
        <v>0</v>
      </c>
      <c r="D165" s="62">
        <f>IFERROR(SUMIFS('MGZ BBVA'!$N$1146:$N$1351,'MGZ BBVA'!$H$1146:$H$1351,"SALIDA",'MGZ BBVA'!$J$1146:$J$1351,$B165),0)</f>
        <v>0</v>
      </c>
      <c r="E165" s="62">
        <f>IFERROR(SUMIFS('MGZ DOLARES'!$N$2:$N$2,'MGZ DOLARES'!$F$2:$F$2,"SALIDA",'MGZ DOLARES'!$J$2:$J$2,$B165),0)</f>
        <v>0</v>
      </c>
      <c r="F165" s="62">
        <f>IFERROR(SUMIFS('MGZ BAJIO'!$N$70:$N$70,'MGZ BAJIO'!$H$70:$H$70,"SALIDA",'MGZ BAJIO'!$J$70:$J$70,$B165),0)</f>
        <v>0</v>
      </c>
      <c r="G165" s="62">
        <f>IFERROR(SUMIFS('VICTOR BANAMEX'!$N$459:$N$528,'VICTOR BANAMEX'!$H$459:$H$528,"SALIDA",'VICTOR BANAMEX'!$J$459:$J$528,$B165),0)</f>
        <v>0</v>
      </c>
      <c r="H165" s="62">
        <f>IFERROR(SUMIFS('VICTOR BANORTE'!$N$90:$N$98,'VICTOR BANORTE'!$H$90:$H$98,"SALIDA",'VICTOR BANORTE'!$J$90:$J$98,$B165),0)</f>
        <v>38590.1</v>
      </c>
      <c r="I165" s="62">
        <f>IFERROR(SUMIFS(RODRIGO!$N$2:$N$2,RODRIGO!$H$2:$H$2,"SALIDA",RODRIGO!$J$2:$J$2,$B165),0)</f>
        <v>0</v>
      </c>
      <c r="J165" s="62">
        <f>IFERROR(SUMIFS(MOY!$N$64:$N$76,MOY!$H$64:$H$76,"SALIDA",MOY!$J$64:$J$76,$B165),0)</f>
        <v>0</v>
      </c>
      <c r="K165" s="62">
        <f>IFERROR(SUMIFS('NORMA RUTH'!$N$82:$N$85,'NORMA RUTH'!$H$82:$H$85,"SALIDA",'NORMA RUTH'!$J$82:$J$85,$B165),0)</f>
        <v>0</v>
      </c>
      <c r="L165" s="62">
        <f>IFERROR(SUMIFS(VALERIA!$N$58:$N$71,VALERIA!$H$58:$H$71,"SALIDA",VALERIA!$J$58:$J$71,$B165),0)</f>
        <v>0</v>
      </c>
      <c r="M165" s="62">
        <f>IFERROR(SUMIFS('MANUEL BANAMEX'!$N$106:$N$124,'MANUEL BANAMEX'!$H$106:$H$124,"SALIDA",'MANUEL BANAMEX'!$J$106:$J$124,$B165),0)</f>
        <v>0</v>
      </c>
      <c r="N165" s="62">
        <f>IFERROR(SUMIFS(ROBERTO!$N$2:$N$2,ROBERTO!$H$2:$H$2,"SALIDA",ROBERTO!$J$2:$J$2,$B165),0)</f>
        <v>0</v>
      </c>
      <c r="O165" s="62">
        <f>IFERROR(SUMIFS(JUAN!$N$84:$N$87,JUAN!$H$84:$H$87,"SALIDA",JUAN!$J$84:$J$87,$B165),0)</f>
        <v>0</v>
      </c>
      <c r="P165" s="62">
        <f>IFERROR(SUMIFS('NORMA SANCHEZ'!$N$78:$N$81,'NORMA SANCHEZ'!$H$78:$H$81,"SALIDA",'NORMA SANCHEZ'!$J$78:$J$81,$B165),0)</f>
        <v>0</v>
      </c>
      <c r="Q165" s="62">
        <f>IFERROR(SUMIFS('JOSE CARLOS'!$N$78:$N$81,'JOSE CARLOS'!$H$78:$H$81,"SALIDA",'JOSE CARLOS'!$J$78:$J$81,$B165),0)</f>
        <v>0</v>
      </c>
      <c r="R165" s="62">
        <f>IFERROR(SUMIFS('LUIS ENRIQUE '!$N$66:$N$66,'LUIS ENRIQUE '!$H$66:$H$66,"SALIDA",'LUIS ENRIQUE '!$J$66:$J$66,$B165),0)</f>
        <v>0</v>
      </c>
      <c r="S165" s="62">
        <f>IFERROR(SUMIFS(CESARIA!$N$88:$N$91,CESARIA!$H$88:$H$91,"SALIDA",CESARIA!$J$88:$J$91,$B165),0)</f>
        <v>0</v>
      </c>
      <c r="T165" s="62">
        <f>IFERROR(SUMIFS(ALAN!$N$84:$N$91,ALAN!$H$84:$H$91,"SALIDA",ALAN!$J$84:$J$91,$B165),0)</f>
        <v>0</v>
      </c>
      <c r="U165" s="62">
        <f>IFERROR(SUMIFS(ELVIA!$N$67:$N$73,ELVIA!$H$67:$H$73,"SALIDA",ELVIA!$J$67:$J$73,$B165),0)</f>
        <v>0</v>
      </c>
      <c r="V165" s="146">
        <f>IFERROR(SUMIFS(CAJA!$N$5283:$N$5911,CAJA!$H$5283:$H$5911,"SALIDA",CAJA!$J$5283:$J$5911,$B165),0)</f>
        <v>0</v>
      </c>
      <c r="W165" s="62">
        <f>IFERROR(SUMIFS('CAJA TIGRES'!$N$1434:$N$1637,'CAJA TIGRES'!$H$1434:$H$1637,"SALIDA",'CAJA TIGRES'!$J$1434:$J$1637,$B165),0)</f>
        <v>0</v>
      </c>
      <c r="X165" s="62">
        <f>IFERROR(SUMIFS(RESERVA!$N$14:$N$14,RESERVA!$H$14:$H$14,"SALIDA",RESERVA!$J$14:$J$14,$B165),0)</f>
        <v>0</v>
      </c>
      <c r="Y165" s="96">
        <f t="shared" si="56"/>
        <v>38590.1</v>
      </c>
      <c r="Z165" s="96">
        <f>Y165+'AGO25'!Z165</f>
        <v>351199.87</v>
      </c>
    </row>
    <row r="166" spans="1:26" x14ac:dyDescent="0.3">
      <c r="A166">
        <v>3.5</v>
      </c>
      <c r="B166" s="60" t="s">
        <v>69</v>
      </c>
      <c r="C166" s="62">
        <f>IFERROR(SUMIFS('MGZ121'!$N$1195:'MGZ121'!$N$1374,'MGZ121'!$H$1195:$H$1374,"SALIDA",'MGZ121'!$J$1195:$J$1374,B166),0)</f>
        <v>0</v>
      </c>
      <c r="D166" s="62">
        <f>IFERROR(SUMIFS('MGZ BBVA'!$N$1146:$N$1351,'MGZ BBVA'!$H$1146:$H$1351,"SALIDA",'MGZ BBVA'!$J$1146:$J$1351,$B166),0)</f>
        <v>0</v>
      </c>
      <c r="E166" s="62">
        <f>IFERROR(SUMIFS('MGZ DOLARES'!$N$2:$N$2,'MGZ DOLARES'!$F$2:$F$2,"SALIDA",'MGZ DOLARES'!$J$2:$J$2,$B166),0)</f>
        <v>0</v>
      </c>
      <c r="F166" s="62">
        <f>IFERROR(SUMIFS('MGZ BAJIO'!$N$70:$N$70,'MGZ BAJIO'!$H$70:$H$70,"SALIDA",'MGZ BAJIO'!$J$70:$J$70,$B166),0)</f>
        <v>0</v>
      </c>
      <c r="G166" s="62">
        <f>IFERROR(SUMIFS('VICTOR BANAMEX'!$N$459:$N$528,'VICTOR BANAMEX'!$H$459:$H$528,"SALIDA",'VICTOR BANAMEX'!$J$459:$J$528,$B166),0)</f>
        <v>0</v>
      </c>
      <c r="H166" s="62">
        <f>IFERROR(SUMIFS('VICTOR BANORTE'!$N$90:$N$98,'VICTOR BANORTE'!$H$90:$H$98,"SALIDA",'VICTOR BANORTE'!$J$90:$J$98,$B166),0)</f>
        <v>0</v>
      </c>
      <c r="I166" s="62">
        <f>IFERROR(SUMIFS(RODRIGO!$N$2:$N$2,RODRIGO!$H$2:$H$2,"SALIDA",RODRIGO!$J$2:$J$2,$B166),0)</f>
        <v>0</v>
      </c>
      <c r="J166" s="62">
        <f>IFERROR(SUMIFS(MOY!$N$64:$N$76,MOY!$H$64:$H$76,"SALIDA",MOY!$J$64:$J$76,$B166),0)</f>
        <v>0</v>
      </c>
      <c r="K166" s="62">
        <f>IFERROR(SUMIFS('NORMA RUTH'!$N$82:$N$85,'NORMA RUTH'!$H$82:$H$85,"SALIDA",'NORMA RUTH'!$J$82:$J$85,$B166),0)</f>
        <v>0</v>
      </c>
      <c r="L166" s="62">
        <f>IFERROR(SUMIFS(VALERIA!$N$58:$N$71,VALERIA!$H$58:$H$71,"SALIDA",VALERIA!$J$58:$J$71,$B166),0)</f>
        <v>0</v>
      </c>
      <c r="M166" s="62">
        <f>IFERROR(SUMIFS('MANUEL BANAMEX'!$N$106:$N$124,'MANUEL BANAMEX'!$H$106:$H$124,"SALIDA",'MANUEL BANAMEX'!$J$106:$J$124,$B166),0)</f>
        <v>0</v>
      </c>
      <c r="N166" s="62">
        <f>IFERROR(SUMIFS(ROBERTO!$N$2:$N$2,ROBERTO!$H$2:$H$2,"SALIDA",ROBERTO!$J$2:$J$2,$B166),0)</f>
        <v>0</v>
      </c>
      <c r="O166" s="62">
        <f>IFERROR(SUMIFS(JUAN!$N$84:$N$87,JUAN!$H$84:$H$87,"SALIDA",JUAN!$J$84:$J$87,$B166),0)</f>
        <v>0</v>
      </c>
      <c r="P166" s="62">
        <f>IFERROR(SUMIFS('NORMA SANCHEZ'!$N$78:$N$81,'NORMA SANCHEZ'!$H$78:$H$81,"SALIDA",'NORMA SANCHEZ'!$J$78:$J$81,$B166),0)</f>
        <v>0</v>
      </c>
      <c r="Q166" s="62">
        <f>IFERROR(SUMIFS('JOSE CARLOS'!$N$78:$N$81,'JOSE CARLOS'!$H$78:$H$81,"SALIDA",'JOSE CARLOS'!$J$78:$J$81,$B166),0)</f>
        <v>0</v>
      </c>
      <c r="R166" s="62">
        <f>IFERROR(SUMIFS('LUIS ENRIQUE '!$N$66:$N$66,'LUIS ENRIQUE '!$H$66:$H$66,"SALIDA",'LUIS ENRIQUE '!$J$66:$J$66,$B166),0)</f>
        <v>0</v>
      </c>
      <c r="S166" s="62">
        <f>IFERROR(SUMIFS(CESARIA!$N$88:$N$91,CESARIA!$H$88:$H$91,"SALIDA",CESARIA!$J$88:$J$91,$B166),0)</f>
        <v>0</v>
      </c>
      <c r="T166" s="62">
        <f>IFERROR(SUMIFS(ALAN!$N$84:$N$91,ALAN!$H$84:$H$91,"SALIDA",ALAN!$J$84:$J$91,$B166),0)</f>
        <v>0</v>
      </c>
      <c r="U166" s="62">
        <f>IFERROR(SUMIFS(ELVIA!$N$67:$N$73,ELVIA!$H$67:$H$73,"SALIDA",ELVIA!$J$67:$J$73,$B166),0)</f>
        <v>0</v>
      </c>
      <c r="V166" s="146">
        <f>IFERROR(SUMIFS(CAJA!$N$5283:$N$5911,CAJA!$H$5283:$H$5911,"SALIDA",CAJA!$J$5283:$J$5911,$B166),0)</f>
        <v>0</v>
      </c>
      <c r="W166" s="62">
        <f>IFERROR(SUMIFS('CAJA TIGRES'!$N$1434:$N$1637,'CAJA TIGRES'!$H$1434:$H$1637,"SALIDA",'CAJA TIGRES'!$J$1434:$J$1637,$B166),0)</f>
        <v>0</v>
      </c>
      <c r="X166" s="62">
        <f>IFERROR(SUMIFS(RESERVA!$N$14:$N$14,RESERVA!$H$14:$H$14,"SALIDA",RESERVA!$J$14:$J$14,$B166),0)</f>
        <v>0</v>
      </c>
      <c r="Y166" s="96">
        <f t="shared" si="56"/>
        <v>0</v>
      </c>
      <c r="Z166" s="96">
        <f>Y166+'AGO25'!Z166</f>
        <v>0</v>
      </c>
    </row>
    <row r="167" spans="1:26" s="84" customFormat="1" ht="19.2" customHeight="1" x14ac:dyDescent="0.3">
      <c r="B167" s="87" t="s">
        <v>109</v>
      </c>
      <c r="C167" s="88">
        <f>C150+C158</f>
        <v>7126</v>
      </c>
      <c r="D167" s="88">
        <f t="shared" ref="D167" si="57">D150+D158</f>
        <v>58517.979999999996</v>
      </c>
      <c r="E167" s="88">
        <f t="shared" ref="E167:Z167" si="58">E150+E158</f>
        <v>0</v>
      </c>
      <c r="F167" s="88">
        <f t="shared" si="58"/>
        <v>0</v>
      </c>
      <c r="G167" s="88">
        <f t="shared" si="58"/>
        <v>259356.1</v>
      </c>
      <c r="H167" s="88">
        <f t="shared" si="58"/>
        <v>62493.649999999994</v>
      </c>
      <c r="I167" s="88">
        <f t="shared" si="58"/>
        <v>0</v>
      </c>
      <c r="J167" s="88">
        <f t="shared" si="58"/>
        <v>0</v>
      </c>
      <c r="K167" s="88">
        <f>K150+K158</f>
        <v>0</v>
      </c>
      <c r="L167" s="88">
        <f t="shared" si="58"/>
        <v>31561.08</v>
      </c>
      <c r="M167" s="88">
        <f t="shared" si="58"/>
        <v>0</v>
      </c>
      <c r="N167" s="88">
        <f t="shared" si="58"/>
        <v>0</v>
      </c>
      <c r="O167" s="88">
        <f t="shared" si="58"/>
        <v>0</v>
      </c>
      <c r="P167" s="88">
        <f t="shared" si="58"/>
        <v>0</v>
      </c>
      <c r="Q167" s="88">
        <f t="shared" si="58"/>
        <v>0</v>
      </c>
      <c r="R167" s="88">
        <f t="shared" si="58"/>
        <v>0</v>
      </c>
      <c r="S167" s="88">
        <f t="shared" si="58"/>
        <v>0</v>
      </c>
      <c r="T167" s="88">
        <f t="shared" si="58"/>
        <v>0</v>
      </c>
      <c r="U167" s="88">
        <f t="shared" si="58"/>
        <v>0</v>
      </c>
      <c r="V167" s="88">
        <f t="shared" si="58"/>
        <v>857252</v>
      </c>
      <c r="W167" s="88">
        <f t="shared" si="58"/>
        <v>0</v>
      </c>
      <c r="X167" s="88">
        <f t="shared" si="58"/>
        <v>0</v>
      </c>
      <c r="Y167" s="88">
        <f t="shared" si="58"/>
        <v>1276306.8099999998</v>
      </c>
      <c r="Z167" s="88">
        <f t="shared" si="58"/>
        <v>18573524.587193266</v>
      </c>
    </row>
    <row r="168" spans="1:26" ht="8.5500000000000007" customHeight="1" x14ac:dyDescent="0.3">
      <c r="B168" s="18"/>
      <c r="C168" s="40"/>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x14ac:dyDescent="0.3">
      <c r="B169" s="19" t="s">
        <v>18</v>
      </c>
      <c r="C169" s="38">
        <f t="shared" ref="C169:Z169" si="59">C74+C91+C147-C167</f>
        <v>1240048.4099999992</v>
      </c>
      <c r="D169" s="38">
        <f t="shared" si="59"/>
        <v>577404.0199999992</v>
      </c>
      <c r="E169" s="38">
        <f t="shared" si="59"/>
        <v>0</v>
      </c>
      <c r="F169" s="38">
        <f t="shared" si="59"/>
        <v>0</v>
      </c>
      <c r="G169" s="38">
        <f t="shared" si="59"/>
        <v>1245.1099999999569</v>
      </c>
      <c r="H169" s="38">
        <f t="shared" si="59"/>
        <v>-405.04999999999563</v>
      </c>
      <c r="I169" s="38">
        <f t="shared" si="59"/>
        <v>0</v>
      </c>
      <c r="J169" s="38">
        <f t="shared" si="59"/>
        <v>44.599999999998545</v>
      </c>
      <c r="K169" s="38">
        <f t="shared" si="59"/>
        <v>156720</v>
      </c>
      <c r="L169" s="38">
        <f t="shared" si="59"/>
        <v>-4049.0800000000017</v>
      </c>
      <c r="M169" s="38">
        <f t="shared" si="59"/>
        <v>-146.96999999997206</v>
      </c>
      <c r="N169" s="38">
        <f t="shared" si="59"/>
        <v>0</v>
      </c>
      <c r="O169" s="38">
        <f t="shared" si="59"/>
        <v>189.56999999999971</v>
      </c>
      <c r="P169" s="38">
        <f t="shared" si="59"/>
        <v>103.03999999999996</v>
      </c>
      <c r="Q169" s="38">
        <f t="shared" si="59"/>
        <v>-8.7899999999999991</v>
      </c>
      <c r="R169" s="38">
        <f t="shared" si="59"/>
        <v>0</v>
      </c>
      <c r="S169" s="38">
        <f t="shared" si="59"/>
        <v>189.56999999999971</v>
      </c>
      <c r="T169" s="38">
        <f t="shared" si="59"/>
        <v>-111.73000000000002</v>
      </c>
      <c r="U169" s="36">
        <f t="shared" si="59"/>
        <v>1000</v>
      </c>
      <c r="V169" s="36">
        <f>V74+V91+V147-V167</f>
        <v>358221.84999999963</v>
      </c>
      <c r="W169" s="36">
        <f t="shared" si="59"/>
        <v>-490</v>
      </c>
      <c r="X169" s="38">
        <f t="shared" si="59"/>
        <v>0</v>
      </c>
      <c r="Y169" s="36">
        <f t="shared" si="59"/>
        <v>2329954.5499999998</v>
      </c>
      <c r="Z169" s="36">
        <f t="shared" si="59"/>
        <v>1953004.200000044</v>
      </c>
    </row>
    <row r="170" spans="1:26" ht="15" thickBot="1" x14ac:dyDescent="0.35">
      <c r="B170" s="14" t="s">
        <v>5</v>
      </c>
      <c r="C170" s="77">
        <f>'AGO25'!C171</f>
        <v>275.36000000193599</v>
      </c>
      <c r="D170" s="77">
        <f>'AGO25'!D171</f>
        <v>2568.3799999997609</v>
      </c>
      <c r="E170" s="77">
        <f>'AGO25'!E171</f>
        <v>6.92</v>
      </c>
      <c r="F170" s="77">
        <f>'AGO25'!F171</f>
        <v>1.7874981494969688E-9</v>
      </c>
      <c r="G170" s="77">
        <f>'AGO25'!G171</f>
        <v>279.09999999967113</v>
      </c>
      <c r="H170" s="77">
        <f>'AGO25'!H171</f>
        <v>434.05000000001291</v>
      </c>
      <c r="I170" s="77">
        <f>'AGO25'!I171</f>
        <v>0</v>
      </c>
      <c r="J170" s="77">
        <f>'AGO25'!J171</f>
        <v>1159.9000000000219</v>
      </c>
      <c r="K170" s="77">
        <f>'AGO25'!K171</f>
        <v>1794.910000000029</v>
      </c>
      <c r="L170" s="77">
        <f>'AGO25'!L171</f>
        <v>6347.6500000000033</v>
      </c>
      <c r="M170" s="77">
        <f>'AGO25'!M171</f>
        <v>1889.6699999999066</v>
      </c>
      <c r="N170" s="77">
        <f>'AGO25'!N171</f>
        <v>0</v>
      </c>
      <c r="O170" s="77">
        <f>'AGO25'!O171</f>
        <v>160.44000000000301</v>
      </c>
      <c r="P170" s="77">
        <f>'AGO25'!P171</f>
        <v>519.88000000000716</v>
      </c>
      <c r="Q170" s="77">
        <f>'AGO25'!Q171</f>
        <v>8.7899999999999636</v>
      </c>
      <c r="R170" s="77">
        <f>'AGO25'!R171</f>
        <v>1114.6400000000008</v>
      </c>
      <c r="S170" s="77">
        <f>'AGO25'!S171</f>
        <v>148.42999999996357</v>
      </c>
      <c r="T170" s="77">
        <f>'AGO25'!T171</f>
        <v>111.73000000000138</v>
      </c>
      <c r="U170" s="77">
        <f>'AGO25'!U171</f>
        <v>19.36000000000422</v>
      </c>
      <c r="V170" s="77">
        <f>'AGO25'!V171</f>
        <v>82301.680000001797</v>
      </c>
      <c r="W170" s="77">
        <f>'AGO25'!W171</f>
        <v>5830</v>
      </c>
      <c r="X170" s="77">
        <f>'AGO25'!X171</f>
        <v>0</v>
      </c>
      <c r="Y170" s="94">
        <f>SUM(C170:X170)</f>
        <v>104970.8900000049</v>
      </c>
      <c r="Z170" s="94">
        <f>'ENE25'!$Z$170</f>
        <v>481921.24</v>
      </c>
    </row>
    <row r="171" spans="1:26" ht="28.8" thickBot="1" x14ac:dyDescent="0.35">
      <c r="B171" s="79" t="s">
        <v>115</v>
      </c>
      <c r="C171" s="80">
        <f t="shared" ref="C171" si="60">C169+C170</f>
        <v>1240323.7700000012</v>
      </c>
      <c r="D171" s="81">
        <f>D169+D170</f>
        <v>579972.39999999898</v>
      </c>
      <c r="E171" s="81">
        <f>E169+E170</f>
        <v>6.92</v>
      </c>
      <c r="F171" s="81">
        <f t="shared" ref="F171:U171" si="61">F169+F170</f>
        <v>1.7874981494969688E-9</v>
      </c>
      <c r="G171" s="81">
        <f t="shared" si="61"/>
        <v>1524.2099999996281</v>
      </c>
      <c r="H171" s="81">
        <f t="shared" si="61"/>
        <v>29.00000000001728</v>
      </c>
      <c r="I171" s="81">
        <f t="shared" si="61"/>
        <v>0</v>
      </c>
      <c r="J171" s="81">
        <f t="shared" si="61"/>
        <v>1204.5000000000205</v>
      </c>
      <c r="K171" s="81">
        <f t="shared" si="61"/>
        <v>158514.91000000003</v>
      </c>
      <c r="L171" s="81">
        <f t="shared" si="61"/>
        <v>2298.5700000000015</v>
      </c>
      <c r="M171" s="81">
        <f t="shared" si="61"/>
        <v>1742.6999999999346</v>
      </c>
      <c r="N171" s="81">
        <f t="shared" si="61"/>
        <v>0</v>
      </c>
      <c r="O171" s="81">
        <f t="shared" si="61"/>
        <v>350.01000000000272</v>
      </c>
      <c r="P171" s="81">
        <f t="shared" si="61"/>
        <v>622.92000000000712</v>
      </c>
      <c r="Q171" s="81">
        <f t="shared" si="61"/>
        <v>-3.5527136788005009E-14</v>
      </c>
      <c r="R171" s="81">
        <f t="shared" si="61"/>
        <v>1114.6400000000008</v>
      </c>
      <c r="S171" s="81">
        <f t="shared" si="61"/>
        <v>337.99999999996328</v>
      </c>
      <c r="T171" s="81">
        <f t="shared" si="61"/>
        <v>1.3642420526593924E-12</v>
      </c>
      <c r="U171" s="81">
        <f t="shared" si="61"/>
        <v>1019.3600000000042</v>
      </c>
      <c r="V171" s="80">
        <f>V169+V170</f>
        <v>440523.53000000142</v>
      </c>
      <c r="W171" s="80">
        <f t="shared" ref="W171:Y171" si="62">W169+W170</f>
        <v>5340</v>
      </c>
      <c r="X171" s="80">
        <f t="shared" si="62"/>
        <v>0</v>
      </c>
      <c r="Y171" s="80">
        <f t="shared" si="62"/>
        <v>2434925.4400000046</v>
      </c>
      <c r="Z171" s="81">
        <f>Z169+Z170</f>
        <v>2434925.4400000442</v>
      </c>
    </row>
    <row r="172" spans="1:26" x14ac:dyDescent="0.3">
      <c r="C172" s="506" t="s">
        <v>222</v>
      </c>
      <c r="D172" s="506" t="s">
        <v>222</v>
      </c>
      <c r="E172" s="506" t="s">
        <v>222</v>
      </c>
      <c r="F172" s="506" t="s">
        <v>222</v>
      </c>
      <c r="G172" s="506" t="s">
        <v>222</v>
      </c>
      <c r="H172" s="506" t="s">
        <v>222</v>
      </c>
      <c r="I172" s="506" t="s">
        <v>222</v>
      </c>
      <c r="J172" s="506" t="s">
        <v>222</v>
      </c>
      <c r="K172" s="506" t="s">
        <v>8785</v>
      </c>
      <c r="L172" s="506" t="s">
        <v>8785</v>
      </c>
      <c r="M172" s="506" t="s">
        <v>8785</v>
      </c>
      <c r="N172" s="506" t="s">
        <v>222</v>
      </c>
      <c r="O172" s="506" t="s">
        <v>222</v>
      </c>
      <c r="P172" s="506" t="s">
        <v>222</v>
      </c>
      <c r="Q172" s="506" t="s">
        <v>222</v>
      </c>
      <c r="R172" s="506" t="s">
        <v>222</v>
      </c>
      <c r="S172" s="506" t="s">
        <v>222</v>
      </c>
      <c r="T172" s="506" t="s">
        <v>222</v>
      </c>
      <c r="U172" s="506" t="s">
        <v>222</v>
      </c>
      <c r="V172" s="506" t="s">
        <v>222</v>
      </c>
      <c r="W172" s="506" t="s">
        <v>222</v>
      </c>
      <c r="X172" s="506" t="s">
        <v>222</v>
      </c>
      <c r="Y172" s="145"/>
      <c r="Z172" s="102"/>
    </row>
    <row r="173" spans="1:26" x14ac:dyDescent="0.3">
      <c r="C173" s="102"/>
      <c r="Y173" s="102"/>
      <c r="Z173" s="102"/>
    </row>
    <row r="174" spans="1:26" x14ac:dyDescent="0.3">
      <c r="W174" t="s">
        <v>8803</v>
      </c>
    </row>
  </sheetData>
  <sheetProtection formatCells="0" formatColumns="0" formatRows="0" autoFilter="0" pivotTables="0"/>
  <pageMargins left="0.7" right="0.7" top="0.75" bottom="0.75" header="0.3" footer="0.3"/>
  <ignoredErrors>
    <ignoredError sqref="C21 C29 C49 C60 C69 C158 E70:F70 D21:H21 D29:H29 D49:H49 D60:H60 D69:H69 D71:H71 D158:H158 V21:Y21 O21 X70:Z70 C71 V49:Z49 V71:Z71 V29:Z29 V60:Z60 V69:Z69 V158:Z158 O158 O71 O69 O60 O49 O29 Q21 K21:M21 K29:M29 K49:M49 K60:M60 K69:M69 K71:M71 K158:M158 Q158 Q71 Q69 Q60 Q49 Q29"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553CA-EC9D-45DA-BE3A-8A8A8BF77581}">
  <dimension ref="A1:Z173"/>
  <sheetViews>
    <sheetView topLeftCell="B2" workbookViewId="0">
      <pane xSplit="1" ySplit="1" topLeftCell="C120" activePane="bottomRight" state="frozen"/>
      <selection activeCell="B2" sqref="B2"/>
      <selection pane="topRight" activeCell="C2" sqref="C2"/>
      <selection pane="bottomLeft" activeCell="B3" sqref="B3"/>
      <selection pane="bottomRight" activeCell="V138" sqref="V138"/>
    </sheetView>
  </sheetViews>
  <sheetFormatPr baseColWidth="10" defaultRowHeight="14.4" x14ac:dyDescent="0.3"/>
  <cols>
    <col min="1" max="1" width="7.109375" customWidth="1"/>
    <col min="2" max="2" width="41.33203125" bestFit="1" customWidth="1"/>
    <col min="3" max="3" width="18.44140625" customWidth="1"/>
    <col min="4" max="4" width="15.44140625" customWidth="1"/>
    <col min="5" max="5" width="15.109375" bestFit="1" customWidth="1"/>
    <col min="6" max="6" width="16.33203125" customWidth="1"/>
    <col min="7" max="7" width="16.109375" customWidth="1"/>
    <col min="8" max="8" width="16.44140625" customWidth="1"/>
    <col min="9" max="9" width="13.6640625" customWidth="1"/>
    <col min="10" max="10" width="14.109375" customWidth="1"/>
    <col min="11" max="11" width="15.109375" bestFit="1" customWidth="1"/>
    <col min="12" max="12" width="16.33203125" customWidth="1"/>
    <col min="13" max="17" width="14.109375" customWidth="1"/>
    <col min="18" max="18" width="18.33203125" customWidth="1"/>
    <col min="19" max="19" width="15.77734375" customWidth="1"/>
    <col min="20" max="20" width="14.109375" customWidth="1"/>
    <col min="21" max="21" width="16.33203125" customWidth="1"/>
    <col min="22" max="23" width="15.109375" bestFit="1" customWidth="1"/>
    <col min="24" max="24" width="14.109375" customWidth="1"/>
    <col min="25" max="25" width="16" customWidth="1"/>
    <col min="26" max="26" width="17.44140625" customWidth="1"/>
  </cols>
  <sheetData>
    <row r="1" spans="1:26" ht="15" thickBot="1" x14ac:dyDescent="0.35">
      <c r="B1" s="15" t="s">
        <v>247</v>
      </c>
      <c r="C1" s="51"/>
      <c r="D1" s="52"/>
      <c r="E1" s="51"/>
      <c r="F1" s="52"/>
      <c r="G1" s="51"/>
      <c r="H1" s="52"/>
      <c r="I1" s="31"/>
      <c r="J1" s="31"/>
      <c r="K1" s="31"/>
      <c r="L1" s="31"/>
      <c r="M1" s="31"/>
      <c r="N1" s="31"/>
      <c r="O1" s="31"/>
      <c r="P1" s="31"/>
      <c r="Q1" s="31"/>
      <c r="R1" s="31"/>
      <c r="S1" s="31"/>
      <c r="T1" s="31"/>
      <c r="U1" s="31"/>
      <c r="V1" s="31"/>
      <c r="W1" s="31"/>
      <c r="X1" s="31"/>
      <c r="Y1" s="31"/>
      <c r="Z1" s="31"/>
    </row>
    <row r="2" spans="1:26" ht="28.8" thickBot="1" x14ac:dyDescent="0.35">
      <c r="B2" s="10" t="s">
        <v>13</v>
      </c>
      <c r="C2" s="73" t="s">
        <v>35</v>
      </c>
      <c r="D2" s="37" t="s">
        <v>36</v>
      </c>
      <c r="E2" s="72" t="s">
        <v>37</v>
      </c>
      <c r="F2" s="37" t="s">
        <v>38</v>
      </c>
      <c r="G2" s="72" t="s">
        <v>39</v>
      </c>
      <c r="H2" s="72" t="s">
        <v>40</v>
      </c>
      <c r="I2" s="72" t="s">
        <v>41</v>
      </c>
      <c r="J2" s="72" t="s">
        <v>42</v>
      </c>
      <c r="K2" s="72" t="s">
        <v>43</v>
      </c>
      <c r="L2" s="72" t="s">
        <v>44</v>
      </c>
      <c r="M2" s="72" t="s">
        <v>45</v>
      </c>
      <c r="N2" s="72" t="s">
        <v>1383</v>
      </c>
      <c r="O2" s="72" t="s">
        <v>47</v>
      </c>
      <c r="P2" s="72" t="s">
        <v>48</v>
      </c>
      <c r="Q2" s="72" t="s">
        <v>49</v>
      </c>
      <c r="R2" s="72" t="s">
        <v>1041</v>
      </c>
      <c r="S2" s="72" t="s">
        <v>50</v>
      </c>
      <c r="T2" s="72" t="s">
        <v>51</v>
      </c>
      <c r="U2" s="72" t="s">
        <v>52</v>
      </c>
      <c r="V2" s="72" t="s">
        <v>185</v>
      </c>
      <c r="W2" s="72" t="s">
        <v>208</v>
      </c>
      <c r="X2" s="72" t="s">
        <v>220</v>
      </c>
      <c r="Y2" s="72" t="s">
        <v>121</v>
      </c>
      <c r="Z2" s="72" t="s">
        <v>234</v>
      </c>
    </row>
    <row r="3" spans="1:26" x14ac:dyDescent="0.3">
      <c r="B3" s="65" t="s">
        <v>2</v>
      </c>
      <c r="C3" s="74"/>
      <c r="D3" s="11"/>
      <c r="E3" s="11"/>
      <c r="F3" s="11"/>
      <c r="G3" s="11"/>
      <c r="H3" s="11"/>
      <c r="I3" s="11"/>
      <c r="J3" s="11"/>
      <c r="K3" s="11"/>
      <c r="L3" s="11"/>
      <c r="M3" s="11"/>
      <c r="N3" s="11"/>
      <c r="O3" s="11"/>
      <c r="P3" s="11"/>
      <c r="Q3" s="11"/>
      <c r="R3" s="11"/>
      <c r="S3" s="11"/>
      <c r="T3" s="11"/>
      <c r="U3" s="11"/>
      <c r="V3" s="11"/>
      <c r="W3" s="11"/>
      <c r="X3" s="11"/>
      <c r="Y3" s="95"/>
      <c r="Z3" s="95"/>
    </row>
    <row r="4" spans="1:26" x14ac:dyDescent="0.3">
      <c r="B4" s="66" t="s">
        <v>105</v>
      </c>
      <c r="C4" s="143"/>
      <c r="D4" s="144"/>
      <c r="E4" s="144"/>
      <c r="F4" s="144"/>
      <c r="G4" s="144"/>
      <c r="H4" s="144"/>
      <c r="I4" s="144"/>
      <c r="J4" s="144"/>
      <c r="K4" s="144"/>
      <c r="L4" s="144"/>
      <c r="M4" s="144"/>
      <c r="N4" s="144"/>
      <c r="O4" s="144"/>
      <c r="P4" s="144"/>
      <c r="Q4" s="144"/>
      <c r="R4" s="144"/>
      <c r="S4" s="144"/>
      <c r="T4" s="144"/>
      <c r="U4" s="144"/>
      <c r="V4" s="144"/>
      <c r="W4" s="144"/>
      <c r="X4" s="144"/>
      <c r="Y4" s="144"/>
      <c r="Z4" s="132"/>
    </row>
    <row r="5" spans="1:26" x14ac:dyDescent="0.3">
      <c r="A5">
        <v>11.1</v>
      </c>
      <c r="B5" s="63" t="s">
        <v>30</v>
      </c>
      <c r="C5" s="62">
        <f>IFERROR(SUMIFS('MGZ121'!$M$1375:'MGZ121'!$M$1598,'MGZ121'!$H$1375:$H$1598,"ENTRADA",'MGZ121'!$J$1375:$J$1598,$B5),0)</f>
        <v>13136385</v>
      </c>
      <c r="D5" s="62">
        <f>IFERROR(SUMIFS('MGZ BBVA'!$M$1352:$M$1561,'MGZ BBVA'!$H$1352:$H$1561,"ENTRADA",'MGZ BBVA'!$J$1352:$J$1561,$B5),0)</f>
        <v>8747732</v>
      </c>
      <c r="E5" s="62">
        <f>IFERROR(SUMIFS('MGZ DOLARES'!$M$2:$M$2,'MGZ DOLARES'!$F$2:$F$2,"ENTRADA",'MGZ DOLARES'!$J$2:$J$2,$B5),0)</f>
        <v>0</v>
      </c>
      <c r="F5" s="62">
        <f>IFERROR(SUMIFS('MGZ BAJIO'!$M$71:$M$79,'MGZ BAJIO'!$H$71:$H$79,"ENTRADA",'MGZ BAJIO'!$J$71:$J$79,$B5),0)</f>
        <v>0</v>
      </c>
      <c r="G5" s="62">
        <f>IFERROR(SUMIFS('VICTOR BANAMEX'!$M$529:$M$601,'VICTOR BANAMEX'!$H$529:$H$601,"ENTRADA",'VICTOR BANAMEX'!$J$529:$J$601,$B5),0)</f>
        <v>0</v>
      </c>
      <c r="H5" s="62">
        <f>IFERROR(SUMIFS('VICTOR BANORTE'!$M$99:$M$105,'VICTOR BANORTE'!$H$99:$H$105,"ENTRADA",'VICTOR BANORTE'!$J$99:$J$105,$B5),0)</f>
        <v>0</v>
      </c>
      <c r="I5" s="62">
        <f>IFERROR(SUMIFS(RODRIGO!$M$3:$M$4,RODRIGO!$H$3:$H$4,"ENTRADA",RODRIGO!$J$3:$J$4,$B5),0)</f>
        <v>0</v>
      </c>
      <c r="J5" s="62">
        <f>IFERROR(SUMIFS(MOY!$M$77:$M$84,MOY!$H$77:$H$84,"ENTRADA",MOY!$J$77:$J$84,$B5),0)</f>
        <v>0</v>
      </c>
      <c r="K5" s="62">
        <f>IFERROR(SUMIFS('NORMA RUTH'!$M$86:$M$109,'NORMA RUTH'!$H$86:$H$109,"ENTRADA",'NORMA RUTH'!$J$86:$J$109,$B5),0)</f>
        <v>575168</v>
      </c>
      <c r="L5" s="62">
        <f>IFERROR(SUMIFS(VALERIA!$M$72:$M$73,VALERIA!$H$72:$H$73,"ENTRADA",VALERIA!$J$72:$J$73,$B5),0)</f>
        <v>0</v>
      </c>
      <c r="M5" s="62">
        <f>IFERROR(SUMIFS('MANUEL BANAMEX'!$M$125:$M$142,'MANUEL BANAMEX'!$H$125:$H$142,"ENTRADA",'MANUEL BANAMEX'!$J$125:$J$142,$B5),0)</f>
        <v>0</v>
      </c>
      <c r="N5" s="62">
        <f>IFERROR(SUMIFS(ROBERTO!$M$2:$M$2,ROBERTO!$H$2:$H$2,"ENTRADA",ROBERTO!$J$2:$J$2,$B5),0)</f>
        <v>0</v>
      </c>
      <c r="O5" s="62">
        <f>IFERROR(SUMIFS(JUAN!$M$88:$M$91,JUAN!$H$88:$H$91,"ENTRADA",JUAN!$J$88:$J$91,$B5),0)</f>
        <v>0</v>
      </c>
      <c r="P5" s="62">
        <f>IFERROR(SUMIFS('NORMA SANCHEZ'!$M$82:$M$85,'NORMA SANCHEZ'!$H$82:$H$85,"ENTRADA",'NORMA SANCHEZ'!$J$82:$J$85,$B5),0)</f>
        <v>0</v>
      </c>
      <c r="Q5" s="62">
        <f>IFERROR(SUMIFS('JOSE CARLOS'!$M$82:$M$82,'JOSE CARLOS'!$H$82:$H$82,"ENTRADA",'JOSE CARLOS'!$J$82:$J$82,$B5),0)</f>
        <v>0</v>
      </c>
      <c r="R5" s="62">
        <f>IFERROR(SUMIFS('LUIS ENRIQUE '!$M$67:$M$68,'LUIS ENRIQUE '!$H$67:$H$68,"ENTRADA",'LUIS ENRIQUE '!$J$67:$J$68,$B5),0)</f>
        <v>0</v>
      </c>
      <c r="S5" s="62">
        <f>IFERROR(SUMIFS(CESARIA!$M$92:$M$95,CESARIA!$H$92:$H$95,"ENTRADA",CESARIA!$J$92:$J$95,$B5),0)</f>
        <v>0</v>
      </c>
      <c r="T5" s="62">
        <f>IFERROR(SUMIFS(ALAN!$M$92:$M$92,ALAN!$H$92:$H$92,"ENTRADA",ALAN!$J$92:$J$92,$B5),0)</f>
        <v>0</v>
      </c>
      <c r="U5" s="62">
        <f>IFERROR(SUMIFS(ELVIA!$M$74:$M$77,ELVIA!$H$74:$H$77,"ENTRADA",ELVIA!$J$74:$J$77,$B5),0)</f>
        <v>0</v>
      </c>
      <c r="V5" s="146">
        <f>IFERROR(SUMIFS(CAJA!$M$5912:$M$6590,CAJA!$H$5912:$H$6590,"ENTRADA",CAJA!$J$5912:$J$6590,$B5),0)</f>
        <v>1158047</v>
      </c>
      <c r="W5" s="62">
        <f>IFERROR(SUMIFS('CAJA TIGRES'!$M$1638:$M$1796,'CAJA TIGRES'!$H$1638:$H$1796,"ENTRADA",'CAJA TIGRES'!$J$1638:$J$1796,$B5),0)</f>
        <v>0</v>
      </c>
      <c r="X5" s="62">
        <f>IFERROR(SUMIFS(RESERVA!$M$14:$M$14,RESERVA!$H$14:$H$14,"ENTRADA",RESERVA!$J$14:$J$14,$B5),0)</f>
        <v>0</v>
      </c>
      <c r="Y5" s="96">
        <f t="shared" ref="Y5:Y13" si="0">SUM(C5:X5)</f>
        <v>23617332</v>
      </c>
      <c r="Z5" s="96">
        <f>Y5+'SEP25'!Z5</f>
        <v>121238709.01000001</v>
      </c>
    </row>
    <row r="6" spans="1:26" x14ac:dyDescent="0.3">
      <c r="A6">
        <v>11.2</v>
      </c>
      <c r="B6" s="63" t="s">
        <v>31</v>
      </c>
      <c r="C6" s="62">
        <f>IFERROR(SUMIFS('MGZ121'!$M$1375:'MGZ121'!$M$1598,'MGZ121'!$H$1375:$H$1598,"ENTRADA",'MGZ121'!$J$1375:$J$1598,$B6),0)</f>
        <v>0</v>
      </c>
      <c r="D6" s="62">
        <f>IFERROR(SUMIFS('MGZ BBVA'!$M$1352:$M$1561,'MGZ BBVA'!$H$1352:$H$1561,"ENTRADA",'MGZ BBVA'!$J$1352:$J$1561,$B6),0)</f>
        <v>0</v>
      </c>
      <c r="E6" s="62">
        <f>IFERROR(SUMIFS('MGZ DOLARES'!$M$2:$M$2,'MGZ DOLARES'!$F$2:$F$2,"ENTRADA",'MGZ DOLARES'!$J$2:$J$2,$B6),0)</f>
        <v>0</v>
      </c>
      <c r="F6" s="62">
        <f>IFERROR(SUMIFS('MGZ BAJIO'!$M$71:$M$79,'MGZ BAJIO'!$H$71:$H$79,"ENTRADA",'MGZ BAJIO'!$J$71:$J$79,$B6),0)</f>
        <v>0</v>
      </c>
      <c r="G6" s="62">
        <f>IFERROR(SUMIFS('VICTOR BANAMEX'!$M$529:$M$601,'VICTOR BANAMEX'!$H$529:$H$601,"ENTRADA",'VICTOR BANAMEX'!$J$529:$J$601,$B6),0)</f>
        <v>90000</v>
      </c>
      <c r="H6" s="62">
        <f>IFERROR(SUMIFS('VICTOR BANORTE'!$M$99:$M$105,'VICTOR BANORTE'!$H$99:$H$105,"ENTRADA",'VICTOR BANORTE'!$J$99:$J$105,$B6),0)</f>
        <v>0</v>
      </c>
      <c r="I6" s="62">
        <f>IFERROR(SUMIFS(RODRIGO!$M$3:$M$4,RODRIGO!$H$3:$H$4,"ENTRADA",RODRIGO!$J$3:$J$4,$B6),0)</f>
        <v>0</v>
      </c>
      <c r="J6" s="62">
        <f>IFERROR(SUMIFS(MOY!$M$77:$M$84,MOY!$H$77:$H$84,"ENTRADA",MOY!$J$77:$J$84,$B6),0)</f>
        <v>0</v>
      </c>
      <c r="K6" s="62">
        <f>IFERROR(SUMIFS('NORMA RUTH'!$M$86:$M$109,'NORMA RUTH'!$H$86:$H$109,"ENTRADA",'NORMA RUTH'!$J$86:$J$109,$B6),0)</f>
        <v>0</v>
      </c>
      <c r="L6" s="62">
        <f>IFERROR(SUMIFS(VALERIA!$M$72:$M$73,VALERIA!$H$72:$H$73,"ENTRADA",VALERIA!$J$72:$J$73,$B6),0)</f>
        <v>0</v>
      </c>
      <c r="M6" s="62">
        <f>IFERROR(SUMIFS('MANUEL BANAMEX'!$M$125:$M$142,'MANUEL BANAMEX'!$H$125:$H$142,"ENTRADA",'MANUEL BANAMEX'!$J$125:$J$142,$B6),0)</f>
        <v>0</v>
      </c>
      <c r="N6" s="62">
        <f>IFERROR(SUMIFS(ROBERTO!$M$2:$M$2,ROBERTO!$H$2:$H$2,"ENTRADA",ROBERTO!$J$2:$J$2,$B6),0)</f>
        <v>0</v>
      </c>
      <c r="O6" s="62">
        <f>IFERROR(SUMIFS(JUAN!$M$88:$M$91,JUAN!$H$88:$H$91,"ENTRADA",JUAN!$J$88:$J$91,$B6),0)</f>
        <v>0</v>
      </c>
      <c r="P6" s="62">
        <f>IFERROR(SUMIFS('NORMA SANCHEZ'!$M$82:$M$85,'NORMA SANCHEZ'!$H$82:$H$85,"ENTRADA",'NORMA SANCHEZ'!$J$82:$J$85,$B6),0)</f>
        <v>0</v>
      </c>
      <c r="Q6" s="62">
        <f>IFERROR(SUMIFS('JOSE CARLOS'!$M$82:$M$82,'JOSE CARLOS'!$H$82:$H$82,"ENTRADA",'JOSE CARLOS'!$J$82:$J$82,$B6),0)</f>
        <v>0</v>
      </c>
      <c r="R6" s="62">
        <f>IFERROR(SUMIFS('LUIS ENRIQUE '!$M$67:$M$68,'LUIS ENRIQUE '!$H$67:$H$68,"ENTRADA",'LUIS ENRIQUE '!$J$67:$J$68,$B6),0)</f>
        <v>0</v>
      </c>
      <c r="S6" s="62">
        <f>IFERROR(SUMIFS(CESARIA!$M$92:$M$95,CESARIA!$H$92:$H$95,"ENTRADA",CESARIA!$J$92:$J$95,$B6),0)</f>
        <v>0</v>
      </c>
      <c r="T6" s="62">
        <f>IFERROR(SUMIFS(ALAN!$M$92:$M$92,ALAN!$H$92:$H$92,"ENTRADA",ALAN!$J$92:$J$92,$B6),0)</f>
        <v>0</v>
      </c>
      <c r="U6" s="62">
        <f>IFERROR(SUMIFS(ELVIA!$M$74:$M$77,ELVIA!$H$74:$H$77,"ENTRADA",ELVIA!$J$74:$J$77,$B6),0)</f>
        <v>0</v>
      </c>
      <c r="V6" s="146">
        <f>IFERROR(SUMIFS(CAJA!$M$5912:$M$6590,CAJA!$H$5912:$H$6590,"ENTRADA",CAJA!$J$5912:$J$6590,$B6),0)</f>
        <v>50000</v>
      </c>
      <c r="W6" s="62">
        <f>IFERROR(SUMIFS('CAJA TIGRES'!$M$1638:$M$1796,'CAJA TIGRES'!$H$1638:$H$1796,"ENTRADA",'CAJA TIGRES'!$J$1638:$J$1796,$B6),0)</f>
        <v>0</v>
      </c>
      <c r="X6" s="62">
        <f>IFERROR(SUMIFS(RESERVA!$M$14:$M$14,RESERVA!$H$14:$H$14,"ENTRADA",RESERVA!$J$14:$J$14,$B6),0)</f>
        <v>0</v>
      </c>
      <c r="Y6" s="96">
        <f t="shared" si="0"/>
        <v>140000</v>
      </c>
      <c r="Z6" s="96">
        <f>Y6+'SEP25'!Z6</f>
        <v>4617111</v>
      </c>
    </row>
    <row r="7" spans="1:26" x14ac:dyDescent="0.3">
      <c r="A7">
        <v>11.3</v>
      </c>
      <c r="B7" s="63" t="s">
        <v>24</v>
      </c>
      <c r="C7" s="62">
        <f>IFERROR(SUMIFS('MGZ121'!$M$1375:'MGZ121'!$M$1598,'MGZ121'!$H$1375:$H$1598,"ENTRADA",'MGZ121'!$J$1375:$J$1598,$B7),0)</f>
        <v>0</v>
      </c>
      <c r="D7" s="62">
        <f>IFERROR(SUMIFS('MGZ BBVA'!$M$1352:$M$1561,'MGZ BBVA'!$H$1352:$H$1561,"ENTRADA",'MGZ BBVA'!$J$1352:$J$1561,$B7),0)</f>
        <v>0</v>
      </c>
      <c r="E7" s="62">
        <f>IFERROR(SUMIFS('MGZ DOLARES'!$M$2:$M$2,'MGZ DOLARES'!$F$2:$F$2,"ENTRADA",'MGZ DOLARES'!$J$2:$J$2,$B7),0)</f>
        <v>0</v>
      </c>
      <c r="F7" s="62">
        <f>IFERROR(SUMIFS('MGZ BAJIO'!$M$71:$M$79,'MGZ BAJIO'!$H$71:$H$79,"ENTRADA",'MGZ BAJIO'!$J$71:$J$79,$B7),0)</f>
        <v>0</v>
      </c>
      <c r="G7" s="62">
        <f>IFERROR(SUMIFS('VICTOR BANAMEX'!$M$529:$M$601,'VICTOR BANAMEX'!$H$529:$H$601,"ENTRADA",'VICTOR BANAMEX'!$J$529:$J$601,$B7),0)</f>
        <v>0</v>
      </c>
      <c r="H7" s="62">
        <f>IFERROR(SUMIFS('VICTOR BANORTE'!$M$99:$M$105,'VICTOR BANORTE'!$H$99:$H$105,"ENTRADA",'VICTOR BANORTE'!$J$99:$J$105,$B7),0)</f>
        <v>0</v>
      </c>
      <c r="I7" s="62">
        <f>IFERROR(SUMIFS(RODRIGO!$M$3:$M$4,RODRIGO!$H$3:$H$4,"ENTRADA",RODRIGO!$J$3:$J$4,$B7),0)</f>
        <v>0</v>
      </c>
      <c r="J7" s="62">
        <f>IFERROR(SUMIFS(MOY!$M$77:$M$84,MOY!$H$77:$H$84,"ENTRADA",MOY!$J$77:$J$84,$B7),0)</f>
        <v>0</v>
      </c>
      <c r="K7" s="62">
        <f>IFERROR(SUMIFS('NORMA RUTH'!$M$86:$M$109,'NORMA RUTH'!$H$86:$H$109,"ENTRADA",'NORMA RUTH'!$J$86:$J$109,$B7),0)</f>
        <v>0</v>
      </c>
      <c r="L7" s="62">
        <f>IFERROR(SUMIFS(VALERIA!$M$72:$M$73,VALERIA!$H$72:$H$73,"ENTRADA",VALERIA!$J$72:$J$73,$B7),0)</f>
        <v>0</v>
      </c>
      <c r="M7" s="62">
        <f>IFERROR(SUMIFS('MANUEL BANAMEX'!$M$125:$M$142,'MANUEL BANAMEX'!$H$125:$H$142,"ENTRADA",'MANUEL BANAMEX'!$J$125:$J$142,$B7),0)</f>
        <v>0</v>
      </c>
      <c r="N7" s="62">
        <f>IFERROR(SUMIFS(ROBERTO!$M$2:$M$2,ROBERTO!$H$2:$H$2,"ENTRADA",ROBERTO!$J$2:$J$2,$B7),0)</f>
        <v>0</v>
      </c>
      <c r="O7" s="62">
        <f>IFERROR(SUMIFS(JUAN!$M$88:$M$91,JUAN!$H$88:$H$91,"ENTRADA",JUAN!$J$88:$J$91,$B7),0)</f>
        <v>0</v>
      </c>
      <c r="P7" s="62">
        <f>IFERROR(SUMIFS('NORMA SANCHEZ'!$M$82:$M$85,'NORMA SANCHEZ'!$H$82:$H$85,"ENTRADA",'NORMA SANCHEZ'!$J$82:$J$85,$B7),0)</f>
        <v>0</v>
      </c>
      <c r="Q7" s="62">
        <f>IFERROR(SUMIFS('JOSE CARLOS'!$M$82:$M$82,'JOSE CARLOS'!$H$82:$H$82,"ENTRADA",'JOSE CARLOS'!$J$82:$J$82,$B7),0)</f>
        <v>0</v>
      </c>
      <c r="R7" s="62">
        <f>IFERROR(SUMIFS('LUIS ENRIQUE '!$M$67:$M$68,'LUIS ENRIQUE '!$H$67:$H$68,"ENTRADA",'LUIS ENRIQUE '!$J$67:$J$68,$B7),0)</f>
        <v>0</v>
      </c>
      <c r="S7" s="62">
        <f>IFERROR(SUMIFS(CESARIA!$M$92:$M$95,CESARIA!$H$92:$H$95,"ENTRADA",CESARIA!$J$92:$J$95,$B7),0)</f>
        <v>0</v>
      </c>
      <c r="T7" s="62">
        <f>IFERROR(SUMIFS(ALAN!$M$92:$M$92,ALAN!$H$92:$H$92,"ENTRADA",ALAN!$J$92:$J$92,$B7),0)</f>
        <v>0</v>
      </c>
      <c r="U7" s="62">
        <f>IFERROR(SUMIFS(ELVIA!$M$74:$M$77,ELVIA!$H$74:$H$77,"ENTRADA",ELVIA!$J$74:$J$77,$B7),0)</f>
        <v>0</v>
      </c>
      <c r="V7" s="146">
        <f>IFERROR(SUMIFS(CAJA!$M$5912:$M$6590,CAJA!$H$5912:$H$6590,"ENTRADA",CAJA!$J$5912:$J$6590,$B7),0)</f>
        <v>1000000</v>
      </c>
      <c r="W7" s="62">
        <f>IFERROR(SUMIFS('CAJA TIGRES'!$M$1638:$M$1796,'CAJA TIGRES'!$H$1638:$H$1796,"ENTRADA",'CAJA TIGRES'!$J$1638:$J$1796,$B7),0)</f>
        <v>0</v>
      </c>
      <c r="X7" s="62">
        <f>IFERROR(SUMIFS(RESERVA!$M$14:$M$14,RESERVA!$H$14:$H$14,"ENTRADA",RESERVA!$J$14:$J$14,$B7),0)</f>
        <v>0</v>
      </c>
      <c r="Y7" s="96">
        <f t="shared" si="0"/>
        <v>1000000</v>
      </c>
      <c r="Z7" s="96">
        <f>Y7+'SEP25'!Z7</f>
        <v>2910000.02</v>
      </c>
    </row>
    <row r="8" spans="1:26" x14ac:dyDescent="0.3">
      <c r="A8">
        <v>11.4</v>
      </c>
      <c r="B8" s="63" t="s">
        <v>32</v>
      </c>
      <c r="C8" s="62">
        <f>IFERROR(SUMIFS('MGZ121'!$M$1375:'MGZ121'!$M$1598,'MGZ121'!$H$1375:$H$1598,"ENTRADA",'MGZ121'!$J$1375:$J$1598,$B8),0)</f>
        <v>0</v>
      </c>
      <c r="D8" s="62">
        <f>IFERROR(SUMIFS('MGZ BBVA'!$M$1352:$M$1561,'MGZ BBVA'!$H$1352:$H$1561,"ENTRADA",'MGZ BBVA'!$J$1352:$J$1561,$B8),0)</f>
        <v>0</v>
      </c>
      <c r="E8" s="62">
        <f>IFERROR(SUMIFS('MGZ DOLARES'!$M$2:$M$2,'MGZ DOLARES'!$F$2:$F$2,"ENTRADA",'MGZ DOLARES'!$J$2:$J$2,$B8),0)</f>
        <v>0</v>
      </c>
      <c r="F8" s="62">
        <f>IFERROR(SUMIFS('MGZ BAJIO'!$M$71:$M$79,'MGZ BAJIO'!$H$71:$H$79,"ENTRADA",'MGZ BAJIO'!$J$71:$J$79,$B8),0)</f>
        <v>0</v>
      </c>
      <c r="G8" s="62">
        <f>IFERROR(SUMIFS('VICTOR BANAMEX'!$M$529:$M$601,'VICTOR BANAMEX'!$H$529:$H$601,"ENTRADA",'VICTOR BANAMEX'!$J$529:$J$601,$B8),0)</f>
        <v>0</v>
      </c>
      <c r="H8" s="62">
        <f>IFERROR(SUMIFS('VICTOR BANORTE'!$M$99:$M$105,'VICTOR BANORTE'!$H$99:$H$105,"ENTRADA",'VICTOR BANORTE'!$J$99:$J$105,$B8),0)</f>
        <v>0</v>
      </c>
      <c r="I8" s="62">
        <f>IFERROR(SUMIFS(RODRIGO!$M$3:$M$4,RODRIGO!$H$3:$H$4,"ENTRADA",RODRIGO!$J$3:$J$4,$B8),0)</f>
        <v>0</v>
      </c>
      <c r="J8" s="62">
        <f>IFERROR(SUMIFS(MOY!$M$77:$M$84,MOY!$H$77:$H$84,"ENTRADA",MOY!$J$77:$J$84,$B8),0)</f>
        <v>0</v>
      </c>
      <c r="K8" s="62">
        <f>IFERROR(SUMIFS('NORMA RUTH'!$M$86:$M$109,'NORMA RUTH'!$H$86:$H$109,"ENTRADA",'NORMA RUTH'!$J$86:$J$109,$B8),0)</f>
        <v>0</v>
      </c>
      <c r="L8" s="62">
        <f>IFERROR(SUMIFS(VALERIA!$M$72:$M$73,VALERIA!$H$72:$H$73,"ENTRADA",VALERIA!$J$72:$J$73,$B8),0)</f>
        <v>0</v>
      </c>
      <c r="M8" s="62">
        <f>IFERROR(SUMIFS('MANUEL BANAMEX'!$M$125:$M$142,'MANUEL BANAMEX'!$H$125:$H$142,"ENTRADA",'MANUEL BANAMEX'!$J$125:$J$142,$B8),0)</f>
        <v>0</v>
      </c>
      <c r="N8" s="62">
        <f>IFERROR(SUMIFS(ROBERTO!$M$2:$M$2,ROBERTO!$H$2:$H$2,"ENTRADA",ROBERTO!$J$2:$J$2,$B8),0)</f>
        <v>0</v>
      </c>
      <c r="O8" s="62">
        <f>IFERROR(SUMIFS(JUAN!$M$88:$M$91,JUAN!$H$88:$H$91,"ENTRADA",JUAN!$J$88:$J$91,$B8),0)</f>
        <v>0</v>
      </c>
      <c r="P8" s="62">
        <f>IFERROR(SUMIFS('NORMA SANCHEZ'!$M$82:$M$85,'NORMA SANCHEZ'!$H$82:$H$85,"ENTRADA",'NORMA SANCHEZ'!$J$82:$J$85,$B8),0)</f>
        <v>0</v>
      </c>
      <c r="Q8" s="62">
        <f>IFERROR(SUMIFS('JOSE CARLOS'!$M$82:$M$82,'JOSE CARLOS'!$H$82:$H$82,"ENTRADA",'JOSE CARLOS'!$J$82:$J$82,$B8),0)</f>
        <v>0</v>
      </c>
      <c r="R8" s="62">
        <f>IFERROR(SUMIFS('LUIS ENRIQUE '!$M$67:$M$68,'LUIS ENRIQUE '!$H$67:$H$68,"ENTRADA",'LUIS ENRIQUE '!$J$67:$J$68,$B8),0)</f>
        <v>0</v>
      </c>
      <c r="S8" s="62">
        <f>IFERROR(SUMIFS(CESARIA!$M$92:$M$95,CESARIA!$H$92:$H$95,"ENTRADA",CESARIA!$J$92:$J$95,$B8),0)</f>
        <v>0</v>
      </c>
      <c r="T8" s="62">
        <f>IFERROR(SUMIFS(ALAN!$M$92:$M$92,ALAN!$H$92:$H$92,"ENTRADA",ALAN!$J$92:$J$92,$B8),0)</f>
        <v>0</v>
      </c>
      <c r="U8" s="62">
        <f>IFERROR(SUMIFS(ELVIA!$M$74:$M$77,ELVIA!$H$74:$H$77,"ENTRADA",ELVIA!$J$74:$J$77,$B8),0)</f>
        <v>0</v>
      </c>
      <c r="V8" s="146">
        <f>IFERROR(SUMIFS(CAJA!$M$5912:$M$6590,CAJA!$H$5912:$H$6590,"ENTRADA",CAJA!$J$5912:$J$6590,$B8),0)</f>
        <v>0</v>
      </c>
      <c r="W8" s="62">
        <f>IFERROR(SUMIFS('CAJA TIGRES'!$M$1638:$M$1796,'CAJA TIGRES'!$H$1638:$H$1796,"ENTRADA",'CAJA TIGRES'!$J$1638:$J$1796,$B8),0)</f>
        <v>0</v>
      </c>
      <c r="X8" s="62">
        <f>IFERROR(SUMIFS(RESERVA!$M$14:$M$14,RESERVA!$H$14:$H$14,"ENTRADA",RESERVA!$J$14:$J$14,$B8),0)</f>
        <v>0</v>
      </c>
      <c r="Y8" s="96">
        <f t="shared" si="0"/>
        <v>0</v>
      </c>
      <c r="Z8" s="96">
        <f>Y8+'SEP25'!Z8</f>
        <v>0</v>
      </c>
    </row>
    <row r="9" spans="1:26" x14ac:dyDescent="0.3">
      <c r="A9">
        <v>11.5</v>
      </c>
      <c r="B9" s="63" t="s">
        <v>34</v>
      </c>
      <c r="C9" s="62">
        <f>IFERROR(SUMIFS('MGZ121'!$M$1375:'MGZ121'!$M$1598,'MGZ121'!$H$1375:$H$1598,"ENTRADA",'MGZ121'!$J$1375:$J$1598,$B9),0)</f>
        <v>0.02</v>
      </c>
      <c r="D9" s="62">
        <f>IFERROR(SUMIFS('MGZ BBVA'!$M$1352:$M$1561,'MGZ BBVA'!$H$1352:$H$1561,"ENTRADA",'MGZ BBVA'!$J$1352:$J$1561,$B9),0)</f>
        <v>0.2</v>
      </c>
      <c r="E9" s="62">
        <f>IFERROR(SUMIFS('MGZ DOLARES'!$M$2:$M$2,'MGZ DOLARES'!$F$2:$F$2,"ENTRADA",'MGZ DOLARES'!$J$2:$J$2,$B9),0)</f>
        <v>0</v>
      </c>
      <c r="F9" s="62">
        <f>IFERROR(SUMIFS('MGZ BAJIO'!$M$71:$M$79,'MGZ BAJIO'!$H$71:$H$79,"ENTRADA",'MGZ BAJIO'!$J$71:$J$79,$B9),0)</f>
        <v>0</v>
      </c>
      <c r="G9" s="62">
        <f>IFERROR(SUMIFS('VICTOR BANAMEX'!$M$529:$M$601,'VICTOR BANAMEX'!$H$529:$H$601,"ENTRADA",'VICTOR BANAMEX'!$J$529:$J$601,$B9),0)</f>
        <v>0.05</v>
      </c>
      <c r="H9" s="62">
        <f>IFERROR(SUMIFS('VICTOR BANORTE'!$M$99:$M$105,'VICTOR BANORTE'!$H$99:$H$105,"ENTRADA",'VICTOR BANORTE'!$J$99:$J$105,$B9),0)</f>
        <v>0</v>
      </c>
      <c r="I9" s="62">
        <f>IFERROR(SUMIFS(RODRIGO!$M$3:$M$4,RODRIGO!$H$3:$H$4,"ENTRADA",RODRIGO!$J$3:$J$4,$B9),0)</f>
        <v>0</v>
      </c>
      <c r="J9" s="62">
        <f>IFERROR(SUMIFS(MOY!$M$77:$M$84,MOY!$H$77:$H$84,"ENTRADA",MOY!$J$77:$J$84,$B9),0)</f>
        <v>0</v>
      </c>
      <c r="K9" s="62">
        <f>IFERROR(SUMIFS('NORMA RUTH'!$M$86:$M$109,'NORMA RUTH'!$H$86:$H$109,"ENTRADA",'NORMA RUTH'!$J$86:$J$109,$B9),0)</f>
        <v>0</v>
      </c>
      <c r="L9" s="62">
        <f>IFERROR(SUMIFS(VALERIA!$M$72:$M$73,VALERIA!$H$72:$H$73,"ENTRADA",VALERIA!$J$72:$J$73,$B9),0)</f>
        <v>0</v>
      </c>
      <c r="M9" s="62">
        <f>IFERROR(SUMIFS('MANUEL BANAMEX'!$M$125:$M$142,'MANUEL BANAMEX'!$H$125:$H$142,"ENTRADA",'MANUEL BANAMEX'!$J$125:$J$142,$B9),0)</f>
        <v>0</v>
      </c>
      <c r="N9" s="62">
        <f>IFERROR(SUMIFS(ROBERTO!$M$2:$M$2,ROBERTO!$H$2:$H$2,"ENTRADA",ROBERTO!$J$2:$J$2,$B9),0)</f>
        <v>0</v>
      </c>
      <c r="O9" s="62">
        <f>IFERROR(SUMIFS(JUAN!$M$88:$M$91,JUAN!$H$88:$H$91,"ENTRADA",JUAN!$J$88:$J$91,$B9),0)</f>
        <v>0</v>
      </c>
      <c r="P9" s="62">
        <f>IFERROR(SUMIFS('NORMA SANCHEZ'!$M$82:$M$85,'NORMA SANCHEZ'!$H$82:$H$85,"ENTRADA",'NORMA SANCHEZ'!$J$82:$J$85,$B9),0)</f>
        <v>0</v>
      </c>
      <c r="Q9" s="62">
        <f>IFERROR(SUMIFS('JOSE CARLOS'!$M$82:$M$82,'JOSE CARLOS'!$H$82:$H$82,"ENTRADA",'JOSE CARLOS'!$J$82:$J$82,$B9),0)</f>
        <v>0</v>
      </c>
      <c r="R9" s="62">
        <f>IFERROR(SUMIFS('LUIS ENRIQUE '!$M$67:$M$68,'LUIS ENRIQUE '!$H$67:$H$68,"ENTRADA",'LUIS ENRIQUE '!$J$67:$J$68,$B9),0)</f>
        <v>0</v>
      </c>
      <c r="S9" s="62">
        <f>IFERROR(SUMIFS(CESARIA!$M$92:$M$95,CESARIA!$H$92:$H$95,"ENTRADA",CESARIA!$J$92:$J$95,$B9),0)</f>
        <v>0</v>
      </c>
      <c r="T9" s="62">
        <f>IFERROR(SUMIFS(ALAN!$M$92:$M$92,ALAN!$H$92:$H$92,"ENTRADA",ALAN!$J$92:$J$92,$B9),0)</f>
        <v>0</v>
      </c>
      <c r="U9" s="62">
        <f>IFERROR(SUMIFS(ELVIA!$M$74:$M$77,ELVIA!$H$74:$H$77,"ENTRADA",ELVIA!$J$74:$J$77,$B9),0)</f>
        <v>0</v>
      </c>
      <c r="V9" s="146">
        <f>IFERROR(SUMIFS(CAJA!$M$5912:$M$6590,CAJA!$H$5912:$H$6590,"ENTRADA",CAJA!$J$5912:$J$6590,$B9),0)</f>
        <v>0</v>
      </c>
      <c r="W9" s="62">
        <f>IFERROR(SUMIFS('CAJA TIGRES'!$M$1638:$M$1796,'CAJA TIGRES'!$H$1638:$H$1796,"ENTRADA",'CAJA TIGRES'!$J$1638:$J$1796,$B9),0)</f>
        <v>0</v>
      </c>
      <c r="X9" s="62">
        <f>IFERROR(SUMIFS(RESERVA!$M$14:$M$14,RESERVA!$H$14:$H$14,"ENTRADA",RESERVA!$J$14:$J$14,$B9),0)</f>
        <v>0</v>
      </c>
      <c r="Y9" s="96">
        <f t="shared" si="0"/>
        <v>0.27</v>
      </c>
      <c r="Z9" s="96">
        <f>Y9+'SEP25'!Z9</f>
        <v>2.67</v>
      </c>
    </row>
    <row r="10" spans="1:26" x14ac:dyDescent="0.3">
      <c r="A10">
        <v>11.6</v>
      </c>
      <c r="B10" s="63" t="s">
        <v>118</v>
      </c>
      <c r="C10" s="62">
        <f>IFERROR(SUMIFS('MGZ121'!$M$1375:'MGZ121'!$M$1598,'MGZ121'!$H$1375:$H$1598,"ENTRADA",'MGZ121'!$J$1375:$J$1598,$B10),0)</f>
        <v>0</v>
      </c>
      <c r="D10" s="62">
        <f>IFERROR(SUMIFS('MGZ BBVA'!$M$1352:$M$1561,'MGZ BBVA'!$H$1352:$H$1561,"ENTRADA",'MGZ BBVA'!$J$1352:$J$1561,$B10),0)</f>
        <v>0</v>
      </c>
      <c r="E10" s="62">
        <f>IFERROR(SUMIFS('MGZ DOLARES'!$M$2:$M$2,'MGZ DOLARES'!$F$2:$F$2,"ENTRADA",'MGZ DOLARES'!$J$2:$J$2,$B10),0)</f>
        <v>0</v>
      </c>
      <c r="F10" s="62">
        <f>IFERROR(SUMIFS('MGZ BAJIO'!$M$71:$M$79,'MGZ BAJIO'!$H$71:$H$79,"ENTRADA",'MGZ BAJIO'!$J$71:$J$79,$B10),0)</f>
        <v>0</v>
      </c>
      <c r="G10" s="62">
        <f>IFERROR(SUMIFS('VICTOR BANAMEX'!$M$529:$M$601,'VICTOR BANAMEX'!$H$529:$H$601,"ENTRADA",'VICTOR BANAMEX'!$J$529:$J$601,$B10),0)</f>
        <v>0</v>
      </c>
      <c r="H10" s="62">
        <f>IFERROR(SUMIFS('VICTOR BANORTE'!$M$99:$M$105,'VICTOR BANORTE'!$H$99:$H$105,"ENTRADA",'VICTOR BANORTE'!$J$99:$J$105,$B10),0)</f>
        <v>0</v>
      </c>
      <c r="I10" s="62">
        <f>IFERROR(SUMIFS(RODRIGO!$M$3:$M$4,RODRIGO!$H$3:$H$4,"ENTRADA",RODRIGO!$J$3:$J$4,$B10),0)</f>
        <v>0</v>
      </c>
      <c r="J10" s="62">
        <f>IFERROR(SUMIFS(MOY!$M$77:$M$84,MOY!$H$77:$H$84,"ENTRADA",MOY!$J$77:$J$84,$B10),0)</f>
        <v>0</v>
      </c>
      <c r="K10" s="62">
        <f>IFERROR(SUMIFS('NORMA RUTH'!$M$86:$M$109,'NORMA RUTH'!$H$86:$H$109,"ENTRADA",'NORMA RUTH'!$J$86:$J$109,$B10),0)</f>
        <v>0</v>
      </c>
      <c r="L10" s="62">
        <f>IFERROR(SUMIFS(VALERIA!$M$72:$M$73,VALERIA!$H$72:$H$73,"ENTRADA",VALERIA!$J$72:$J$73,$B10),0)</f>
        <v>0</v>
      </c>
      <c r="M10" s="62">
        <f>IFERROR(SUMIFS('MANUEL BANAMEX'!$M$125:$M$142,'MANUEL BANAMEX'!$H$125:$H$142,"ENTRADA",'MANUEL BANAMEX'!$J$125:$J$142,$B10),0)</f>
        <v>0</v>
      </c>
      <c r="N10" s="62">
        <f>IFERROR(SUMIFS(ROBERTO!$M$2:$M$2,ROBERTO!$H$2:$H$2,"ENTRADA",ROBERTO!$J$2:$J$2,$B10),0)</f>
        <v>0</v>
      </c>
      <c r="O10" s="62">
        <f>IFERROR(SUMIFS(JUAN!$M$88:$M$91,JUAN!$H$88:$H$91,"ENTRADA",JUAN!$J$88:$J$91,$B10),0)</f>
        <v>0</v>
      </c>
      <c r="P10" s="62">
        <f>IFERROR(SUMIFS('NORMA SANCHEZ'!$M$82:$M$85,'NORMA SANCHEZ'!$H$82:$H$85,"ENTRADA",'NORMA SANCHEZ'!$J$82:$J$85,$B10),0)</f>
        <v>0</v>
      </c>
      <c r="Q10" s="62">
        <f>IFERROR(SUMIFS('JOSE CARLOS'!$M$82:$M$82,'JOSE CARLOS'!$H$82:$H$82,"ENTRADA",'JOSE CARLOS'!$J$82:$J$82,$B10),0)</f>
        <v>0</v>
      </c>
      <c r="R10" s="62">
        <f>IFERROR(SUMIFS('LUIS ENRIQUE '!$M$67:$M$68,'LUIS ENRIQUE '!$H$67:$H$68,"ENTRADA",'LUIS ENRIQUE '!$J$67:$J$68,$B10),0)</f>
        <v>0</v>
      </c>
      <c r="S10" s="62">
        <f>IFERROR(SUMIFS(CESARIA!$M$92:$M$95,CESARIA!$H$92:$H$95,"ENTRADA",CESARIA!$J$92:$J$95,$B10),0)</f>
        <v>0</v>
      </c>
      <c r="T10" s="62">
        <f>IFERROR(SUMIFS(ALAN!$M$92:$M$92,ALAN!$H$92:$H$92,"ENTRADA",ALAN!$J$92:$J$92,$B10),0)</f>
        <v>0</v>
      </c>
      <c r="U10" s="62">
        <f>IFERROR(SUMIFS(ELVIA!$M$74:$M$77,ELVIA!$H$74:$H$77,"ENTRADA",ELVIA!$J$74:$J$77,$B10),0)</f>
        <v>0</v>
      </c>
      <c r="V10" s="146">
        <f>IFERROR(SUMIFS(CAJA!$M$5912:$M$6590,CAJA!$H$5912:$H$6590,"ENTRADA",CAJA!$J$5912:$J$6590,$B10),0)</f>
        <v>0</v>
      </c>
      <c r="W10" s="62">
        <f>IFERROR(SUMIFS('CAJA TIGRES'!$M$1638:$M$1796,'CAJA TIGRES'!$H$1638:$H$1796,"ENTRADA",'CAJA TIGRES'!$J$1638:$J$1796,$B10),0)</f>
        <v>0</v>
      </c>
      <c r="X10" s="62">
        <f>IFERROR(SUMIFS(RESERVA!$M$14:$M$14,RESERVA!$H$14:$H$14,"ENTRADA",RESERVA!$J$14:$J$14,$B10),0)</f>
        <v>0</v>
      </c>
      <c r="Y10" s="96">
        <f t="shared" si="0"/>
        <v>0</v>
      </c>
      <c r="Z10" s="96">
        <f>Y10+'SEP25'!Z10</f>
        <v>0</v>
      </c>
    </row>
    <row r="11" spans="1:26" x14ac:dyDescent="0.3">
      <c r="A11">
        <v>11.7</v>
      </c>
      <c r="B11" s="63" t="s">
        <v>100</v>
      </c>
      <c r="C11" s="62">
        <f>IFERROR(SUMIFS('MGZ121'!$M$1375:'MGZ121'!$M$1598,'MGZ121'!$H$1375:$H$1598,"ENTRADA",'MGZ121'!$J$1375:$J$1598,$B11),0)</f>
        <v>0</v>
      </c>
      <c r="D11" s="62">
        <f>IFERROR(SUMIFS('MGZ BBVA'!$M$1352:$M$1561,'MGZ BBVA'!$H$1352:$H$1561,"ENTRADA",'MGZ BBVA'!$J$1352:$J$1561,$B11),0)</f>
        <v>0</v>
      </c>
      <c r="E11" s="62">
        <f>IFERROR(SUMIFS('MGZ DOLARES'!$M$2:$M$2,'MGZ DOLARES'!$F$2:$F$2,"ENTRADA",'MGZ DOLARES'!$J$2:$J$2,$B11),0)</f>
        <v>0</v>
      </c>
      <c r="F11" s="62">
        <f>IFERROR(SUMIFS('MGZ BAJIO'!$M$71:$M$79,'MGZ BAJIO'!$H$71:$H$79,"ENTRADA",'MGZ BAJIO'!$J$71:$J$79,$B11),0)</f>
        <v>0</v>
      </c>
      <c r="G11" s="62">
        <f>IFERROR(SUMIFS('VICTOR BANAMEX'!$M$529:$M$601,'VICTOR BANAMEX'!$H$529:$H$601,"ENTRADA",'VICTOR BANAMEX'!$J$529:$J$601,$B11),0)</f>
        <v>0</v>
      </c>
      <c r="H11" s="62">
        <f>IFERROR(SUMIFS('VICTOR BANORTE'!$M$99:$M$105,'VICTOR BANORTE'!$H$99:$H$105,"ENTRADA",'VICTOR BANORTE'!$J$99:$J$105,$B11),0)</f>
        <v>0</v>
      </c>
      <c r="I11" s="62">
        <f>IFERROR(SUMIFS(RODRIGO!$M$3:$M$4,RODRIGO!$H$3:$H$4,"ENTRADA",RODRIGO!$J$3:$J$4,$B11),0)</f>
        <v>0</v>
      </c>
      <c r="J11" s="62">
        <f>IFERROR(SUMIFS(MOY!$M$77:$M$84,MOY!$H$77:$H$84,"ENTRADA",MOY!$J$77:$J$84,$B11),0)</f>
        <v>0</v>
      </c>
      <c r="K11" s="62">
        <f>IFERROR(SUMIFS('NORMA RUTH'!$M$86:$M$109,'NORMA RUTH'!$H$86:$H$109,"ENTRADA",'NORMA RUTH'!$J$86:$J$109,$B11),0)</f>
        <v>0</v>
      </c>
      <c r="L11" s="62">
        <f>IFERROR(SUMIFS(VALERIA!$M$72:$M$73,VALERIA!$H$72:$H$73,"ENTRADA",VALERIA!$J$72:$J$73,$B11),0)</f>
        <v>0</v>
      </c>
      <c r="M11" s="62">
        <f>IFERROR(SUMIFS('MANUEL BANAMEX'!$M$125:$M$142,'MANUEL BANAMEX'!$H$125:$H$142,"ENTRADA",'MANUEL BANAMEX'!$J$125:$J$142,$B11),0)</f>
        <v>0</v>
      </c>
      <c r="N11" s="62">
        <f>IFERROR(SUMIFS(ROBERTO!$M$2:$M$2,ROBERTO!$H$2:$H$2,"ENTRADA",ROBERTO!$J$2:$J$2,$B11),0)</f>
        <v>0</v>
      </c>
      <c r="O11" s="62">
        <f>IFERROR(SUMIFS(JUAN!$M$88:$M$91,JUAN!$H$88:$H$91,"ENTRADA",JUAN!$J$88:$J$91,$B11),0)</f>
        <v>0</v>
      </c>
      <c r="P11" s="62">
        <f>IFERROR(SUMIFS('NORMA SANCHEZ'!$M$82:$M$85,'NORMA SANCHEZ'!$H$82:$H$85,"ENTRADA",'NORMA SANCHEZ'!$J$82:$J$85,$B11),0)</f>
        <v>0</v>
      </c>
      <c r="Q11" s="62">
        <f>IFERROR(SUMIFS('JOSE CARLOS'!$M$82:$M$82,'JOSE CARLOS'!$H$82:$H$82,"ENTRADA",'JOSE CARLOS'!$J$82:$J$82,$B11),0)</f>
        <v>0</v>
      </c>
      <c r="R11" s="62">
        <f>IFERROR(SUMIFS('LUIS ENRIQUE '!$M$67:$M$68,'LUIS ENRIQUE '!$H$67:$H$68,"ENTRADA",'LUIS ENRIQUE '!$J$67:$J$68,$B11),0)</f>
        <v>0</v>
      </c>
      <c r="S11" s="62">
        <f>IFERROR(SUMIFS(CESARIA!$M$92:$M$95,CESARIA!$H$92:$H$95,"ENTRADA",CESARIA!$J$92:$J$95,$B11),0)</f>
        <v>0</v>
      </c>
      <c r="T11" s="62">
        <f>IFERROR(SUMIFS(ALAN!$M$92:$M$92,ALAN!$H$92:$H$92,"ENTRADA",ALAN!$J$92:$J$92,$B11),0)</f>
        <v>0</v>
      </c>
      <c r="U11" s="62">
        <f>IFERROR(SUMIFS(ELVIA!$M$74:$M$77,ELVIA!$H$74:$H$77,"ENTRADA",ELVIA!$J$74:$J$77,$B11),0)</f>
        <v>0</v>
      </c>
      <c r="V11" s="146">
        <f>IFERROR(SUMIFS(CAJA!$M$5912:$M$6590,CAJA!$H$5912:$H$6590,"ENTRADA",CAJA!$J$5912:$J$6590,$B11),0)</f>
        <v>1500</v>
      </c>
      <c r="W11" s="62">
        <f>IFERROR(SUMIFS('CAJA TIGRES'!$M$1638:$M$1796,'CAJA TIGRES'!$H$1638:$H$1796,"ENTRADA",'CAJA TIGRES'!$J$1638:$J$1796,$B11),0)</f>
        <v>1350</v>
      </c>
      <c r="X11" s="62">
        <f>IFERROR(SUMIFS(RESERVA!$M$14:$M$14,RESERVA!$H$14:$H$14,"ENTRADA",RESERVA!$J$14:$J$14,$B11),0)</f>
        <v>0</v>
      </c>
      <c r="Y11" s="96">
        <f t="shared" si="0"/>
        <v>2850</v>
      </c>
      <c r="Z11" s="96">
        <f>Y11+'SEP25'!Z11</f>
        <v>51736.229999999996</v>
      </c>
    </row>
    <row r="12" spans="1:26" x14ac:dyDescent="0.3">
      <c r="A12">
        <v>11.8</v>
      </c>
      <c r="B12" s="63" t="s">
        <v>123</v>
      </c>
      <c r="C12" s="62">
        <f>IFERROR(SUMIFS('MGZ121'!$M$1375:'MGZ121'!$M$1598,'MGZ121'!$H$1375:$H$1598,"ENTRADA",'MGZ121'!$J$1375:$J$1598,$B12),0)</f>
        <v>0</v>
      </c>
      <c r="D12" s="62">
        <f>IFERROR(SUMIFS('MGZ BBVA'!$M$1352:$M$1561,'MGZ BBVA'!$H$1352:$H$1561,"ENTRADA",'MGZ BBVA'!$J$1352:$J$1561,$B12),0)</f>
        <v>0</v>
      </c>
      <c r="E12" s="62">
        <f>IFERROR(SUMIFS('MGZ DOLARES'!$M$2:$M$2,'MGZ DOLARES'!$F$2:$F$2,"ENTRADA",'MGZ DOLARES'!$J$2:$J$2,$B12),0)</f>
        <v>0</v>
      </c>
      <c r="F12" s="62">
        <f>IFERROR(SUMIFS('MGZ BAJIO'!$M$71:$M$79,'MGZ BAJIO'!$H$71:$H$79,"ENTRADA",'MGZ BAJIO'!$J$71:$J$79,$B12),0)</f>
        <v>0</v>
      </c>
      <c r="G12" s="62">
        <f>IFERROR(SUMIFS('VICTOR BANAMEX'!$M$529:$M$601,'VICTOR BANAMEX'!$H$529:$H$601,"ENTRADA",'VICTOR BANAMEX'!$J$529:$J$601,$B12),0)</f>
        <v>0</v>
      </c>
      <c r="H12" s="62">
        <f>IFERROR(SUMIFS('VICTOR BANORTE'!$M$99:$M$105,'VICTOR BANORTE'!$H$99:$H$105,"ENTRADA",'VICTOR BANORTE'!$J$99:$J$105,$B12),0)</f>
        <v>0</v>
      </c>
      <c r="I12" s="62">
        <f>IFERROR(SUMIFS(RODRIGO!$M$3:$M$4,RODRIGO!$H$3:$H$4,"ENTRADA",RODRIGO!$J$3:$J$4,$B12),0)</f>
        <v>0</v>
      </c>
      <c r="J12" s="62">
        <f>IFERROR(SUMIFS(MOY!$M$77:$M$84,MOY!$H$77:$H$84,"ENTRADA",MOY!$J$77:$J$84,$B12),0)</f>
        <v>0</v>
      </c>
      <c r="K12" s="62">
        <f>IFERROR(SUMIFS('NORMA RUTH'!$M$86:$M$109,'NORMA RUTH'!$H$86:$H$109,"ENTRADA",'NORMA RUTH'!$J$86:$J$109,$B12),0)</f>
        <v>0</v>
      </c>
      <c r="L12" s="62">
        <f>IFERROR(SUMIFS(VALERIA!$M$72:$M$73,VALERIA!$H$72:$H$73,"ENTRADA",VALERIA!$J$72:$J$73,$B12),0)</f>
        <v>0</v>
      </c>
      <c r="M12" s="62">
        <f>IFERROR(SUMIFS('MANUEL BANAMEX'!$M$125:$M$142,'MANUEL BANAMEX'!$H$125:$H$142,"ENTRADA",'MANUEL BANAMEX'!$J$125:$J$142,$B12),0)</f>
        <v>0</v>
      </c>
      <c r="N12" s="62">
        <f>IFERROR(SUMIFS(ROBERTO!$M$2:$M$2,ROBERTO!$H$2:$H$2,"ENTRADA",ROBERTO!$J$2:$J$2,$B12),0)</f>
        <v>0</v>
      </c>
      <c r="O12" s="62">
        <f>IFERROR(SUMIFS(JUAN!$M$88:$M$91,JUAN!$H$88:$H$91,"ENTRADA",JUAN!$J$88:$J$91,$B12),0)</f>
        <v>0</v>
      </c>
      <c r="P12" s="62">
        <f>IFERROR(SUMIFS('NORMA SANCHEZ'!$M$82:$M$85,'NORMA SANCHEZ'!$H$82:$H$85,"ENTRADA",'NORMA SANCHEZ'!$J$82:$J$85,$B12),0)</f>
        <v>8000</v>
      </c>
      <c r="Q12" s="62">
        <f>IFERROR(SUMIFS('JOSE CARLOS'!$M$82:$M$82,'JOSE CARLOS'!$H$82:$H$82,"ENTRADA",'JOSE CARLOS'!$J$82:$J$82,$B12),0)</f>
        <v>0</v>
      </c>
      <c r="R12" s="62">
        <f>IFERROR(SUMIFS('LUIS ENRIQUE '!$M$67:$M$68,'LUIS ENRIQUE '!$H$67:$H$68,"ENTRADA",'LUIS ENRIQUE '!$J$67:$J$68,$B12),0)</f>
        <v>0</v>
      </c>
      <c r="S12" s="62">
        <f>IFERROR(SUMIFS(CESARIA!$M$92:$M$95,CESARIA!$H$92:$H$95,"ENTRADA",CESARIA!$J$92:$J$95,$B12),0)</f>
        <v>0</v>
      </c>
      <c r="T12" s="62">
        <f>IFERROR(SUMIFS(ALAN!$M$92:$M$92,ALAN!$H$92:$H$92,"ENTRADA",ALAN!$J$92:$J$92,$B12),0)</f>
        <v>0</v>
      </c>
      <c r="U12" s="62">
        <f>IFERROR(SUMIFS(ELVIA!$M$74:$M$77,ELVIA!$H$74:$H$77,"ENTRADA",ELVIA!$J$74:$J$77,$B12),0)</f>
        <v>0</v>
      </c>
      <c r="V12" s="146">
        <f>IFERROR(SUMIFS(CAJA!$M$5912:$M$6590,CAJA!$H$5912:$H$6590,"ENTRADA",CAJA!$J$5912:$J$6590,$B12),0)</f>
        <v>0</v>
      </c>
      <c r="W12" s="62">
        <f>IFERROR(SUMIFS('CAJA TIGRES'!$M$1638:$M$1796,'CAJA TIGRES'!$H$1638:$H$1796,"ENTRADA",'CAJA TIGRES'!$J$1638:$J$1796,$B12),0)</f>
        <v>0</v>
      </c>
      <c r="X12" s="62">
        <f>IFERROR(SUMIFS(RESERVA!$M$14:$M$14,RESERVA!$H$14:$H$14,"ENTRADA",RESERVA!$J$14:$J$14,$B12),0)</f>
        <v>0</v>
      </c>
      <c r="Y12" s="96">
        <f t="shared" si="0"/>
        <v>8000</v>
      </c>
      <c r="Z12" s="96">
        <f>Y12+'SEP25'!Z12</f>
        <v>195050</v>
      </c>
    </row>
    <row r="13" spans="1:26" x14ac:dyDescent="0.3">
      <c r="B13" s="63" t="s">
        <v>199</v>
      </c>
      <c r="C13" s="62">
        <f>IFERROR(SUMIFS('MGZ121'!$M$1375:'MGZ121'!$M$1598,'MGZ121'!$H$1375:$H$1598,"ENTRADA",'MGZ121'!$J$1375:$J$1598,$B13),0)</f>
        <v>0</v>
      </c>
      <c r="D13" s="62">
        <f>IFERROR(SUMIFS('MGZ BBVA'!$M$1352:$M$1561,'MGZ BBVA'!$H$1352:$H$1561,"ENTRADA",'MGZ BBVA'!$J$1352:$J$1561,$B13),0)</f>
        <v>0</v>
      </c>
      <c r="E13" s="62">
        <f>IFERROR(SUMIFS('MGZ DOLARES'!$M$2:$M$2,'MGZ DOLARES'!$F$2:$F$2,"ENTRADA",'MGZ DOLARES'!$J$2:$J$2,$B13),0)</f>
        <v>0</v>
      </c>
      <c r="F13" s="62">
        <f>IFERROR(SUMIFS('MGZ BAJIO'!$M$71:$M$79,'MGZ BAJIO'!$H$71:$H$79,"ENTRADA",'MGZ BAJIO'!$J$71:$J$79,$B13),0)</f>
        <v>0</v>
      </c>
      <c r="G13" s="62">
        <f>IFERROR(SUMIFS('VICTOR BANAMEX'!$M$529:$M$601,'VICTOR BANAMEX'!$H$529:$H$601,"ENTRADA",'VICTOR BANAMEX'!$J$529:$J$601,$B13),0)</f>
        <v>0</v>
      </c>
      <c r="H13" s="62">
        <f>IFERROR(SUMIFS('VICTOR BANORTE'!$M$99:$M$105,'VICTOR BANORTE'!$H$99:$H$105,"ENTRADA",'VICTOR BANORTE'!$J$99:$J$105,$B13),0)</f>
        <v>0</v>
      </c>
      <c r="I13" s="62">
        <f>IFERROR(SUMIFS(RODRIGO!$M$3:$M$4,RODRIGO!$H$3:$H$4,"ENTRADA",RODRIGO!$J$3:$J$4,$B13),0)</f>
        <v>0</v>
      </c>
      <c r="J13" s="62">
        <f>IFERROR(SUMIFS(MOY!$M$77:$M$84,MOY!$H$77:$H$84,"ENTRADA",MOY!$J$77:$J$84,$B13),0)</f>
        <v>0</v>
      </c>
      <c r="K13" s="62">
        <f>IFERROR(SUMIFS('NORMA RUTH'!$M$86:$M$109,'NORMA RUTH'!$H$86:$H$109,"ENTRADA",'NORMA RUTH'!$J$86:$J$109,$B13),0)</f>
        <v>0</v>
      </c>
      <c r="L13" s="62">
        <f>IFERROR(SUMIFS(VALERIA!$M$72:$M$73,VALERIA!$H$72:$H$73,"ENTRADA",VALERIA!$J$72:$J$73,$B13),0)</f>
        <v>0</v>
      </c>
      <c r="M13" s="62">
        <f>IFERROR(SUMIFS('MANUEL BANAMEX'!$M$125:$M$142,'MANUEL BANAMEX'!$H$125:$H$142,"ENTRADA",'MANUEL BANAMEX'!$J$125:$J$142,$B13),0)</f>
        <v>0</v>
      </c>
      <c r="N13" s="62">
        <f>IFERROR(SUMIFS(ROBERTO!$M$2:$M$2,ROBERTO!$H$2:$H$2,"ENTRADA",ROBERTO!$J$2:$J$2,$B13),0)</f>
        <v>0</v>
      </c>
      <c r="O13" s="62">
        <f>IFERROR(SUMIFS(JUAN!$M$88:$M$91,JUAN!$H$88:$H$91,"ENTRADA",JUAN!$J$88:$J$91,$B13),0)</f>
        <v>0</v>
      </c>
      <c r="P13" s="62">
        <f>IFERROR(SUMIFS('NORMA SANCHEZ'!$M$82:$M$85,'NORMA SANCHEZ'!$H$82:$H$85,"ENTRADA",'NORMA SANCHEZ'!$J$82:$J$85,$B13),0)</f>
        <v>0</v>
      </c>
      <c r="Q13" s="62">
        <f>IFERROR(SUMIFS('JOSE CARLOS'!$M$82:$M$82,'JOSE CARLOS'!$H$82:$H$82,"ENTRADA",'JOSE CARLOS'!$J$82:$J$82,$B13),0)</f>
        <v>0</v>
      </c>
      <c r="R13" s="62">
        <f>IFERROR(SUMIFS('LUIS ENRIQUE '!$M$67:$M$68,'LUIS ENRIQUE '!$H$67:$H$68,"ENTRADA",'LUIS ENRIQUE '!$J$67:$J$68,$B13),0)</f>
        <v>0</v>
      </c>
      <c r="S13" s="62">
        <f>IFERROR(SUMIFS(CESARIA!$M$92:$M$95,CESARIA!$H$92:$H$95,"ENTRADA",CESARIA!$J$92:$J$95,$B13),0)</f>
        <v>0</v>
      </c>
      <c r="T13" s="62">
        <f>IFERROR(SUMIFS(ALAN!$M$92:$M$92,ALAN!$H$92:$H$92,"ENTRADA",ALAN!$J$92:$J$92,$B13),0)</f>
        <v>0</v>
      </c>
      <c r="U13" s="62">
        <f>IFERROR(SUMIFS(ELVIA!$M$74:$M$77,ELVIA!$H$74:$H$77,"ENTRADA",ELVIA!$J$74:$J$77,$B13),0)</f>
        <v>0</v>
      </c>
      <c r="V13" s="146">
        <f>IFERROR(SUMIFS(CAJA!$M$5912:$M$6590,CAJA!$H$5912:$H$6590,"ENTRADA",CAJA!$J$5912:$J$6590,$B13),0)</f>
        <v>372240</v>
      </c>
      <c r="W13" s="62">
        <f>IFERROR(SUMIFS('CAJA TIGRES'!$M$1638:$M$1796,'CAJA TIGRES'!$H$1638:$H$1796,"ENTRADA",'CAJA TIGRES'!$J$1638:$J$1796,$B13),0)</f>
        <v>0</v>
      </c>
      <c r="X13" s="62">
        <f>IFERROR(SUMIFS(RESERVA!$M$14:$M$14,RESERVA!$H$14:$H$14,"ENTRADA",RESERVA!$J$14:$J$14,$B13),0)</f>
        <v>0</v>
      </c>
      <c r="Y13" s="96">
        <f t="shared" si="0"/>
        <v>372240</v>
      </c>
      <c r="Z13" s="96">
        <f>Y13+'SEP25'!Z13</f>
        <v>2451310</v>
      </c>
    </row>
    <row r="14" spans="1:26" x14ac:dyDescent="0.3">
      <c r="B14" s="13" t="s">
        <v>106</v>
      </c>
      <c r="C14" s="64">
        <f>SUM(C5:C13)</f>
        <v>13136385.02</v>
      </c>
      <c r="D14" s="64">
        <f t="shared" ref="D14" si="1">SUM(D5:D13)</f>
        <v>8747732.1999999993</v>
      </c>
      <c r="E14" s="64">
        <f t="shared" ref="E14:Y14" si="2">SUM(E5:E13)</f>
        <v>0</v>
      </c>
      <c r="F14" s="64">
        <f t="shared" si="2"/>
        <v>0</v>
      </c>
      <c r="G14" s="64">
        <f t="shared" si="2"/>
        <v>90000.05</v>
      </c>
      <c r="H14" s="64">
        <f t="shared" si="2"/>
        <v>0</v>
      </c>
      <c r="I14" s="64">
        <f t="shared" si="2"/>
        <v>0</v>
      </c>
      <c r="J14" s="64">
        <f t="shared" si="2"/>
        <v>0</v>
      </c>
      <c r="K14" s="64">
        <f t="shared" si="2"/>
        <v>575168</v>
      </c>
      <c r="L14" s="64">
        <f t="shared" si="2"/>
        <v>0</v>
      </c>
      <c r="M14" s="64">
        <f t="shared" si="2"/>
        <v>0</v>
      </c>
      <c r="N14" s="64">
        <f t="shared" si="2"/>
        <v>0</v>
      </c>
      <c r="O14" s="64">
        <f t="shared" si="2"/>
        <v>0</v>
      </c>
      <c r="P14" s="64">
        <f t="shared" si="2"/>
        <v>8000</v>
      </c>
      <c r="Q14" s="64">
        <f t="shared" si="2"/>
        <v>0</v>
      </c>
      <c r="R14" s="64">
        <f t="shared" si="2"/>
        <v>0</v>
      </c>
      <c r="S14" s="64">
        <f t="shared" si="2"/>
        <v>0</v>
      </c>
      <c r="T14" s="64">
        <f t="shared" si="2"/>
        <v>0</v>
      </c>
      <c r="U14" s="64">
        <f>SUM(U5:U13)</f>
        <v>0</v>
      </c>
      <c r="V14" s="64">
        <f t="shared" si="2"/>
        <v>2581787</v>
      </c>
      <c r="W14" s="64">
        <f t="shared" si="2"/>
        <v>1350</v>
      </c>
      <c r="X14" s="64">
        <f t="shared" si="2"/>
        <v>0</v>
      </c>
      <c r="Y14" s="64">
        <f t="shared" si="2"/>
        <v>25140422.27</v>
      </c>
      <c r="Z14" s="64">
        <f>SUM(Z5:Z13)</f>
        <v>131463918.93000001</v>
      </c>
    </row>
    <row r="15" spans="1:26" x14ac:dyDescent="0.3">
      <c r="B15" s="12"/>
      <c r="C15" s="75"/>
      <c r="D15" s="12"/>
      <c r="E15" s="12"/>
      <c r="F15" s="12"/>
      <c r="G15" s="12"/>
      <c r="H15" s="12"/>
      <c r="I15" s="12"/>
      <c r="J15" s="12"/>
      <c r="K15" s="12"/>
      <c r="L15" s="12"/>
      <c r="M15" s="12"/>
      <c r="N15" s="12"/>
      <c r="O15" s="12"/>
      <c r="P15" s="12"/>
      <c r="Q15" s="12"/>
      <c r="R15" s="12"/>
      <c r="S15" s="12"/>
      <c r="T15" s="12"/>
      <c r="U15" s="12"/>
      <c r="V15" s="12"/>
      <c r="W15" s="12"/>
      <c r="X15" s="12"/>
      <c r="Y15" s="97"/>
      <c r="Z15" s="97"/>
    </row>
    <row r="16" spans="1:26" x14ac:dyDescent="0.3">
      <c r="B16" s="86" t="s">
        <v>3</v>
      </c>
      <c r="C16" s="75"/>
      <c r="D16" s="12"/>
      <c r="E16" s="12"/>
      <c r="F16" s="12"/>
      <c r="G16" s="12"/>
      <c r="H16" s="12"/>
      <c r="I16" s="12"/>
      <c r="J16" s="12"/>
      <c r="K16" s="12"/>
      <c r="L16" s="12"/>
      <c r="M16" s="12"/>
      <c r="N16" s="12"/>
      <c r="O16" s="12"/>
      <c r="P16" s="12"/>
      <c r="Q16" s="12"/>
      <c r="R16" s="12"/>
      <c r="S16" s="12"/>
      <c r="T16" s="12"/>
      <c r="U16" s="12"/>
      <c r="V16" s="12"/>
      <c r="W16" s="12"/>
      <c r="X16" s="12"/>
      <c r="Y16" s="97"/>
      <c r="Z16" s="97"/>
    </row>
    <row r="17" spans="1:26" s="180" customFormat="1" x14ac:dyDescent="0.3">
      <c r="A17" s="180">
        <v>1</v>
      </c>
      <c r="B17" s="181" t="s">
        <v>53</v>
      </c>
      <c r="C17" s="135">
        <f>SUM(C18:C20)</f>
        <v>0</v>
      </c>
      <c r="D17" s="135">
        <f t="shared" ref="D17" si="3">SUM(D18:D20)</f>
        <v>0</v>
      </c>
      <c r="E17" s="135">
        <f t="shared" ref="E17:Z17" si="4">SUM(E18:E20)</f>
        <v>0</v>
      </c>
      <c r="F17" s="135">
        <f t="shared" si="4"/>
        <v>0</v>
      </c>
      <c r="G17" s="135">
        <f t="shared" si="4"/>
        <v>0</v>
      </c>
      <c r="H17" s="135">
        <f t="shared" si="4"/>
        <v>0</v>
      </c>
      <c r="I17" s="135">
        <f t="shared" si="4"/>
        <v>0</v>
      </c>
      <c r="J17" s="135">
        <f t="shared" si="4"/>
        <v>0</v>
      </c>
      <c r="K17" s="135">
        <f t="shared" si="4"/>
        <v>0</v>
      </c>
      <c r="L17" s="135">
        <f t="shared" si="4"/>
        <v>0</v>
      </c>
      <c r="M17" s="135">
        <f t="shared" si="4"/>
        <v>0</v>
      </c>
      <c r="N17" s="135">
        <f t="shared" si="4"/>
        <v>0</v>
      </c>
      <c r="O17" s="128">
        <f t="shared" si="4"/>
        <v>0</v>
      </c>
      <c r="P17" s="135">
        <f t="shared" si="4"/>
        <v>0</v>
      </c>
      <c r="Q17" s="128">
        <f t="shared" si="4"/>
        <v>0</v>
      </c>
      <c r="R17" s="135">
        <f t="shared" si="4"/>
        <v>0</v>
      </c>
      <c r="S17" s="135">
        <f t="shared" si="4"/>
        <v>0</v>
      </c>
      <c r="T17" s="135">
        <f t="shared" si="4"/>
        <v>0</v>
      </c>
      <c r="U17" s="135">
        <f>SUM(U18:U20)</f>
        <v>0</v>
      </c>
      <c r="V17" s="135">
        <f t="shared" si="4"/>
        <v>3619744.4299999997</v>
      </c>
      <c r="W17" s="135">
        <f t="shared" si="4"/>
        <v>887096</v>
      </c>
      <c r="X17" s="135">
        <f t="shared" si="4"/>
        <v>0</v>
      </c>
      <c r="Y17" s="135">
        <f t="shared" si="4"/>
        <v>4506840.43</v>
      </c>
      <c r="Z17" s="135">
        <f t="shared" si="4"/>
        <v>37907588</v>
      </c>
    </row>
    <row r="18" spans="1:26" x14ac:dyDescent="0.3">
      <c r="A18">
        <v>1.1000000000000001</v>
      </c>
      <c r="B18" s="60" t="s">
        <v>112</v>
      </c>
      <c r="C18" s="62">
        <f>IFERROR(SUMIFS('MGZ121'!$N$1375:$N$1598,'MGZ121'!H$1375:H$1598,"SALIDA",'MGZ121'!$J$1375:$J$1598,$B18),0)</f>
        <v>0</v>
      </c>
      <c r="D18" s="62">
        <f>IFERROR(SUMIFS('MGZ BBVA'!$N$1352:$N$1561,'MGZ BBVA'!$H$1352:$H$1561,"SALIDA",'MGZ BBVA'!$J$1352:$J$1561,$B18),0)</f>
        <v>0</v>
      </c>
      <c r="E18" s="62">
        <f>IFERROR(SUMIFS('MGZ DOLARES'!$N$2:$N$2,'MGZ DOLARES'!$F$2:$F$2,"SALIDA",'MGZ DOLARES'!$J$2:$J$2,$B18),0)</f>
        <v>0</v>
      </c>
      <c r="F18" s="62">
        <f>IFERROR(SUMIFS('MGZ BAJIO'!$N$71:$N$79,'MGZ BAJIO'!$H$71:$H$79,"SALIDA",'MGZ BAJIO'!$J$71:$J$79,$B18),0)</f>
        <v>0</v>
      </c>
      <c r="G18" s="62">
        <f>IFERROR(SUMIFS('VICTOR BANAMEX'!$N$529:$N$601,'VICTOR BANAMEX'!$H$529:$H$601,"SALIDA",'VICTOR BANAMEX'!$J$529:$J$601,$B18),0)</f>
        <v>0</v>
      </c>
      <c r="H18" s="62">
        <f>IFERROR(SUMIFS('VICTOR BANORTE'!$N$99:$N$105,'VICTOR BANORTE'!$H$99:$H$105,"SALIDA",'VICTOR BANORTE'!$J$99:$J$105,$B18),0)</f>
        <v>0</v>
      </c>
      <c r="I18" s="62">
        <f>IFERROR(SUMIFS(RODRIGO!$N$3:$N$4,RODRIGO!$H$3:$H$4,"SALIDA",RODRIGO!$J$3:$J$4,$B18),0)</f>
        <v>0</v>
      </c>
      <c r="J18" s="62">
        <f>IFERROR(SUMIFS(MOY!$N$77:$N$84,MOY!$H$77:$H$84,"SALIDA",MOY!$J$77:$J$84,$B18),0)</f>
        <v>0</v>
      </c>
      <c r="K18" s="62">
        <f>IFERROR(SUMIFS('NORMA RUTH'!$N$86:$N$109,'NORMA RUTH'!$H$86:$H$109,"SALIDA",'NORMA RUTH'!$J$86:$J$109,$B18),0)</f>
        <v>0</v>
      </c>
      <c r="L18" s="62">
        <f>IFERROR(SUMIFS(VALERIA!$N$72:$N$73,VALERIA!$H$72:$H$73,"SALIDA",VALERIA!$J$72:$J$73,$B18),0)</f>
        <v>0</v>
      </c>
      <c r="M18" s="62">
        <f>IFERROR(SUMIFS('MANUEL BANAMEX'!$N$125:$N$142,'MANUEL BANAMEX'!$H$125:$H$142,"SALIDA",'MANUEL BANAMEX'!$J$125:$J$142,$B18),0)</f>
        <v>0</v>
      </c>
      <c r="N18" s="62">
        <f>IFERROR(SUMIFS(ROBERTO!$N$2:$N$2,ROBERTO!$H$2:$H$2,"SALIDA",ROBERTO!$J$2:$J$2,$B18),0)</f>
        <v>0</v>
      </c>
      <c r="O18" s="62">
        <f>IFERROR(SUMIFS(JUAN!$N$88:$N$91,JUAN!$H$88:$H$91,"SALIDA",JUAN!$J$88:$J$91,$B18),0)</f>
        <v>0</v>
      </c>
      <c r="P18" s="62">
        <f>IFERROR(SUMIFS('NORMA SANCHEZ'!$N$82:$N$85,'NORMA SANCHEZ'!$H$82:$H$85,"SALIDA",'NORMA SANCHEZ'!$J$82:$J$85,$B18),0)</f>
        <v>0</v>
      </c>
      <c r="Q18" s="62">
        <f>IFERROR(SUMIFS('JOSE CARLOS'!$N$82:$N$82,'JOSE CARLOS'!$H$82:$H$82,"SALIDA",'JOSE CARLOS'!$J$82:$J$82,$B18),0)</f>
        <v>0</v>
      </c>
      <c r="R18" s="62">
        <f>IFERROR(SUMIFS('LUIS ENRIQUE '!$N$67:$N$68,'LUIS ENRIQUE '!$H$67:$H$68,"SALIDA",'LUIS ENRIQUE '!$J$67:$J$68,$B18),0)</f>
        <v>0</v>
      </c>
      <c r="S18" s="62">
        <f>IFERROR(SUMIFS(CESARIA!$N$92:$N$95,CESARIA!$H$92:$H$95,"SALIDA",CESARIA!$J$92:$J$95,$B18),0)</f>
        <v>0</v>
      </c>
      <c r="T18" s="62">
        <f>IFERROR(SUMIFS(ALAN!$N$92:$N$92,ALAN!$H$92:$H$92,"SALIDA",ALAN!$J$92:$J$92,$B18),0)</f>
        <v>0</v>
      </c>
      <c r="U18" s="62">
        <f>IFERROR(SUMIFS(ELVIA!$N$74:$N$77,ELVIA!$H$74:$H$77,"SALIDA",ELVIA!$J$74:$J$77,$B18),0)</f>
        <v>0</v>
      </c>
      <c r="V18" s="146">
        <f>IFERROR(SUMIFS(CAJA!$N$5912:$N$6590,CAJA!$H$5912:$H$6590,"SALIDA",CAJA!$J$5912:$J$6590,$B18),0)</f>
        <v>3396278.4299999997</v>
      </c>
      <c r="W18" s="62">
        <f>IFERROR(SUMIFS('CAJA TIGRES'!$N$1638:$N$1796,'CAJA TIGRES'!$H$1638:$H$1796,"SALIDA",'CAJA TIGRES'!$J$1638:$J$1796,$B18),0)</f>
        <v>847796</v>
      </c>
      <c r="X18" s="62">
        <f>IFERROR(SUMIFS(RESERVA!$N$14:$N$14,RESERVA!$H$14:$H$14,"SALIDA",RESERVA!$J$14:$J$14,$B18),0)</f>
        <v>0</v>
      </c>
      <c r="Y18" s="96">
        <f>SUM(C18:X18)</f>
        <v>4244074.43</v>
      </c>
      <c r="Z18" s="96">
        <f>Y18+'SEP25'!Z18</f>
        <v>34866009</v>
      </c>
    </row>
    <row r="19" spans="1:26" x14ac:dyDescent="0.3">
      <c r="A19">
        <v>1.2</v>
      </c>
      <c r="B19" s="60" t="s">
        <v>113</v>
      </c>
      <c r="C19" s="62">
        <f>IFERROR(SUMIFS('MGZ121'!$N$1375:$N$1598,'MGZ121'!H$1375:H$1598,"SALIDA",'MGZ121'!$J$1375:$J$1598,$B19),0)</f>
        <v>0</v>
      </c>
      <c r="D19" s="62">
        <f>IFERROR(SUMIFS('MGZ BBVA'!$N$1352:$N$1561,'MGZ BBVA'!$H$1352:$H$1561,"SALIDA",'MGZ BBVA'!$J$1352:$J$1561,$B19),0)</f>
        <v>0</v>
      </c>
      <c r="E19" s="62">
        <f>IFERROR(SUMIFS('MGZ DOLARES'!$N$2:$N$2,'MGZ DOLARES'!$F$2:$F$2,"SALIDA",'MGZ DOLARES'!$J$2:$J$2,$B19),0)</f>
        <v>0</v>
      </c>
      <c r="F19" s="62">
        <f>IFERROR(SUMIFS('MGZ BAJIO'!$N$71:$N$79,'MGZ BAJIO'!$H$71:$H$79,"SALIDA",'MGZ BAJIO'!$J$71:$J$79,$B19),0)</f>
        <v>0</v>
      </c>
      <c r="G19" s="62">
        <f>IFERROR(SUMIFS('VICTOR BANAMEX'!$N$529:$N$601,'VICTOR BANAMEX'!$H$529:$H$601,"SALIDA",'VICTOR BANAMEX'!$J$529:$J$601,$B19),0)</f>
        <v>0</v>
      </c>
      <c r="H19" s="62">
        <f>IFERROR(SUMIFS('VICTOR BANORTE'!$N$99:$N$105,'VICTOR BANORTE'!$H$99:$H$105,"SALIDA",'VICTOR BANORTE'!$J$99:$J$105,$B19),0)</f>
        <v>0</v>
      </c>
      <c r="I19" s="62">
        <f>IFERROR(SUMIFS(RODRIGO!$N$3:$N$4,RODRIGO!$H$3:$H$4,"SALIDA",RODRIGO!$J$3:$J$4,$B19),0)</f>
        <v>0</v>
      </c>
      <c r="J19" s="62">
        <f>IFERROR(SUMIFS(MOY!$N$77:$N$84,MOY!$H$77:$H$84,"SALIDA",MOY!$J$77:$J$84,$B19),0)</f>
        <v>0</v>
      </c>
      <c r="K19" s="62">
        <f>IFERROR(SUMIFS('NORMA RUTH'!$N$86:$N$109,'NORMA RUTH'!$H$86:$H$109,"SALIDA",'NORMA RUTH'!$J$86:$J$109,$B19),0)</f>
        <v>0</v>
      </c>
      <c r="L19" s="62">
        <f>IFERROR(SUMIFS(VALERIA!$N$72:$N$73,VALERIA!$H$72:$H$73,"SALIDA",VALERIA!$J$72:$J$73,$B19),0)</f>
        <v>0</v>
      </c>
      <c r="M19" s="62">
        <f>IFERROR(SUMIFS('MANUEL BANAMEX'!$N$125:$N$142,'MANUEL BANAMEX'!$H$125:$H$142,"SALIDA",'MANUEL BANAMEX'!$J$125:$J$142,$B19),0)</f>
        <v>0</v>
      </c>
      <c r="N19" s="62">
        <f>IFERROR(SUMIFS(ROBERTO!$N$2:$N$2,ROBERTO!$H$2:$H$2,"SALIDA",ROBERTO!$J$2:$J$2,$B19),0)</f>
        <v>0</v>
      </c>
      <c r="O19" s="62">
        <f>IFERROR(SUMIFS(JUAN!$N$88:$N$91,JUAN!$H$88:$H$91,"SALIDA",JUAN!$J$88:$J$91,$B19),0)</f>
        <v>0</v>
      </c>
      <c r="P19" s="62">
        <f>IFERROR(SUMIFS('NORMA SANCHEZ'!$N$82:$N$85,'NORMA SANCHEZ'!$H$82:$H$85,"SALIDA",'NORMA SANCHEZ'!$J$82:$J$85,$B19),0)</f>
        <v>0</v>
      </c>
      <c r="Q19" s="62">
        <f>IFERROR(SUMIFS('JOSE CARLOS'!$N$82:$N$82,'JOSE CARLOS'!$H$82:$H$82,"SALIDA",'JOSE CARLOS'!$J$82:$J$82,$B19),0)</f>
        <v>0</v>
      </c>
      <c r="R19" s="62">
        <f>IFERROR(SUMIFS('LUIS ENRIQUE '!$N$67:$N$68,'LUIS ENRIQUE '!$H$67:$H$68,"SALIDA",'LUIS ENRIQUE '!$J$67:$J$68,$B19),0)</f>
        <v>0</v>
      </c>
      <c r="S19" s="62">
        <f>IFERROR(SUMIFS(CESARIA!$N$92:$N$95,CESARIA!$H$92:$H$95,"SALIDA",CESARIA!$J$92:$J$95,$B19),0)</f>
        <v>0</v>
      </c>
      <c r="T19" s="62">
        <f>IFERROR(SUMIFS(ALAN!$N$92:$N$92,ALAN!$H$92:$H$92,"SALIDA",ALAN!$J$92:$J$92,$B19),0)</f>
        <v>0</v>
      </c>
      <c r="U19" s="62">
        <f>IFERROR(SUMIFS(ELVIA!$N$74:$N$77,ELVIA!$H$74:$H$77,"SALIDA",ELVIA!$J$74:$J$77,$B19),0)</f>
        <v>0</v>
      </c>
      <c r="V19" s="146">
        <f>IFERROR(SUMIFS(CAJA!$N$5912:$N$6590,CAJA!$H$5912:$H$6590,"SALIDA",CAJA!$J$5912:$J$6590,$B19),0)</f>
        <v>114100</v>
      </c>
      <c r="W19" s="62">
        <f>IFERROR(SUMIFS('CAJA TIGRES'!$N$1638:$N$1796,'CAJA TIGRES'!$H$1638:$H$1796,"SALIDA",'CAJA TIGRES'!$J$1638:$J$1796,$B19),0)</f>
        <v>24900</v>
      </c>
      <c r="X19" s="62">
        <f>IFERROR(SUMIFS(RESERVA!$N$14:$N$14,RESERVA!$H$14:$H$14,"SALIDA",RESERVA!$J$14:$J$14,$B19),0)</f>
        <v>0</v>
      </c>
      <c r="Y19" s="96">
        <f>SUM(C19:X19)</f>
        <v>139000</v>
      </c>
      <c r="Z19" s="96">
        <f>Y19+'SEP25'!Z19</f>
        <v>1668583</v>
      </c>
    </row>
    <row r="20" spans="1:26" x14ac:dyDescent="0.3">
      <c r="A20">
        <v>1.3</v>
      </c>
      <c r="B20" s="60" t="s">
        <v>114</v>
      </c>
      <c r="C20" s="62">
        <f>IFERROR(SUMIFS('MGZ121'!$N$1375:$N$1598,'MGZ121'!H$1375:H$1598,"SALIDA",'MGZ121'!$J$1375:$J$1598,$B20),0)</f>
        <v>0</v>
      </c>
      <c r="D20" s="62">
        <f>IFERROR(SUMIFS('MGZ BBVA'!$N$1352:$N$1561,'MGZ BBVA'!$H$1352:$H$1561,"SALIDA",'MGZ BBVA'!$J$1352:$J$1561,$B20),0)</f>
        <v>0</v>
      </c>
      <c r="E20" s="62">
        <f>IFERROR(SUMIFS('MGZ DOLARES'!$N$2:$N$2,'MGZ DOLARES'!$F$2:$F$2,"SALIDA",'MGZ DOLARES'!$J$2:$J$2,$B20),0)</f>
        <v>0</v>
      </c>
      <c r="F20" s="62">
        <f>IFERROR(SUMIFS('MGZ BAJIO'!$N$71:$N$79,'MGZ BAJIO'!$H$71:$H$79,"SALIDA",'MGZ BAJIO'!$J$71:$J$79,$B20),0)</f>
        <v>0</v>
      </c>
      <c r="G20" s="62">
        <f>IFERROR(SUMIFS('VICTOR BANAMEX'!$N$529:$N$601,'VICTOR BANAMEX'!$H$529:$H$601,"SALIDA",'VICTOR BANAMEX'!$J$529:$J$601,$B20),0)</f>
        <v>0</v>
      </c>
      <c r="H20" s="62">
        <f>IFERROR(SUMIFS('VICTOR BANORTE'!$N$99:$N$105,'VICTOR BANORTE'!$H$99:$H$105,"SALIDA",'VICTOR BANORTE'!$J$99:$J$105,$B20),0)</f>
        <v>0</v>
      </c>
      <c r="I20" s="62">
        <f>IFERROR(SUMIFS(RODRIGO!$N$3:$N$4,RODRIGO!$H$3:$H$4,"SALIDA",RODRIGO!$J$3:$J$4,$B20),0)</f>
        <v>0</v>
      </c>
      <c r="J20" s="62">
        <f>IFERROR(SUMIFS(MOY!$N$77:$N$84,MOY!$H$77:$H$84,"SALIDA",MOY!$J$77:$J$84,$B20),0)</f>
        <v>0</v>
      </c>
      <c r="K20" s="62">
        <f>IFERROR(SUMIFS('NORMA RUTH'!$N$86:$N$109,'NORMA RUTH'!$H$86:$H$109,"SALIDA",'NORMA RUTH'!$J$86:$J$109,$B20),0)</f>
        <v>0</v>
      </c>
      <c r="L20" s="62">
        <f>IFERROR(SUMIFS(VALERIA!$N$72:$N$73,VALERIA!$H$72:$H$73,"SALIDA",VALERIA!$J$72:$J$73,$B20),0)</f>
        <v>0</v>
      </c>
      <c r="M20" s="62">
        <f>IFERROR(SUMIFS('MANUEL BANAMEX'!$N$125:$N$142,'MANUEL BANAMEX'!$H$125:$H$142,"SALIDA",'MANUEL BANAMEX'!$J$125:$J$142,$B20),0)</f>
        <v>0</v>
      </c>
      <c r="N20" s="62">
        <f>IFERROR(SUMIFS(ROBERTO!$N$2:$N$2,ROBERTO!$H$2:$H$2,"SALIDA",ROBERTO!$J$2:$J$2,$B20),0)</f>
        <v>0</v>
      </c>
      <c r="O20" s="62">
        <f>IFERROR(SUMIFS(JUAN!$N$88:$N$91,JUAN!$H$88:$H$91,"SALIDA",JUAN!$J$88:$J$91,$B20),0)</f>
        <v>0</v>
      </c>
      <c r="P20" s="62">
        <f>IFERROR(SUMIFS('NORMA SANCHEZ'!$N$82:$N$85,'NORMA SANCHEZ'!$H$82:$H$85,"SALIDA",'NORMA SANCHEZ'!$J$82:$J$85,$B20),0)</f>
        <v>0</v>
      </c>
      <c r="Q20" s="62">
        <f>IFERROR(SUMIFS('JOSE CARLOS'!$N$82:$N$82,'JOSE CARLOS'!$H$82:$H$82,"SALIDA",'JOSE CARLOS'!$J$82:$J$82,$B20),0)</f>
        <v>0</v>
      </c>
      <c r="R20" s="62">
        <f>IFERROR(SUMIFS('LUIS ENRIQUE '!$N$67:$N$68,'LUIS ENRIQUE '!$H$67:$H$68,"SALIDA",'LUIS ENRIQUE '!$J$67:$J$68,$B20),0)</f>
        <v>0</v>
      </c>
      <c r="S20" s="62">
        <f>IFERROR(SUMIFS(CESARIA!$N$92:$N$95,CESARIA!$H$92:$H$95,"SALIDA",CESARIA!$J$92:$J$95,$B20),0)</f>
        <v>0</v>
      </c>
      <c r="T20" s="62">
        <f>IFERROR(SUMIFS(ALAN!$N$92:$N$92,ALAN!$H$92:$H$92,"SALIDA",ALAN!$J$92:$J$92,$B20),0)</f>
        <v>0</v>
      </c>
      <c r="U20" s="62">
        <f>IFERROR(SUMIFS(ELVIA!$N$74:$N$77,ELVIA!$H$74:$H$77,"SALIDA",ELVIA!$J$74:$J$77,$B20),0)</f>
        <v>0</v>
      </c>
      <c r="V20" s="146">
        <f>IFERROR(SUMIFS(CAJA!$N$5912:$N$6590,CAJA!$H$5912:$H$6590,"SALIDA",CAJA!$J$5912:$J$6590,$B20),0)</f>
        <v>109366</v>
      </c>
      <c r="W20" s="62">
        <f>IFERROR(SUMIFS('CAJA TIGRES'!$N$1638:$N$1796,'CAJA TIGRES'!$H$1638:$H$1796,"SALIDA",'CAJA TIGRES'!$J$1638:$J$1796,$B20),0)</f>
        <v>14400</v>
      </c>
      <c r="X20" s="62">
        <f>IFERROR(SUMIFS(RESERVA!$N$14:$N$14,RESERVA!$H$14:$H$14,"SALIDA",RESERVA!$J$14:$J$14,$B20),0)</f>
        <v>0</v>
      </c>
      <c r="Y20" s="96">
        <f>SUM(C20:X20)</f>
        <v>123766</v>
      </c>
      <c r="Z20" s="96">
        <f>Y20+'SEP25'!Z20</f>
        <v>1372996</v>
      </c>
    </row>
    <row r="21" spans="1:26" s="180" customFormat="1" x14ac:dyDescent="0.3">
      <c r="A21" s="180">
        <v>4</v>
      </c>
      <c r="B21" s="181" t="s">
        <v>55</v>
      </c>
      <c r="C21" s="135">
        <f>SUM(C22:C28)</f>
        <v>4805077.55</v>
      </c>
      <c r="D21" s="135">
        <f t="shared" ref="D21:Z21" si="5">SUM(D22:D28)</f>
        <v>5463652.2800000003</v>
      </c>
      <c r="E21" s="135">
        <f t="shared" si="5"/>
        <v>0</v>
      </c>
      <c r="F21" s="135">
        <f t="shared" si="5"/>
        <v>0</v>
      </c>
      <c r="G21" s="135">
        <f t="shared" si="5"/>
        <v>0</v>
      </c>
      <c r="H21" s="135">
        <f t="shared" si="5"/>
        <v>0</v>
      </c>
      <c r="I21" s="135">
        <f t="shared" si="5"/>
        <v>5000</v>
      </c>
      <c r="J21" s="135">
        <f t="shared" si="5"/>
        <v>0</v>
      </c>
      <c r="K21" s="135">
        <f t="shared" si="5"/>
        <v>0</v>
      </c>
      <c r="L21" s="135">
        <f t="shared" si="5"/>
        <v>0</v>
      </c>
      <c r="M21" s="135">
        <f t="shared" si="5"/>
        <v>48500</v>
      </c>
      <c r="N21" s="135">
        <f>SUM(N22:N28)</f>
        <v>0</v>
      </c>
      <c r="O21" s="128">
        <f t="shared" ref="O21:Q21" si="6">SUM(O22:O28)</f>
        <v>0</v>
      </c>
      <c r="P21" s="135">
        <f t="shared" si="6"/>
        <v>0</v>
      </c>
      <c r="Q21" s="128">
        <f t="shared" si="6"/>
        <v>0</v>
      </c>
      <c r="R21" s="135">
        <f t="shared" ref="R21" si="7">SUM(R22:R28)</f>
        <v>0</v>
      </c>
      <c r="S21" s="135">
        <f t="shared" ref="S21:T21" si="8">SUM(S22:S28)</f>
        <v>0</v>
      </c>
      <c r="T21" s="135">
        <f t="shared" si="8"/>
        <v>0</v>
      </c>
      <c r="U21" s="135">
        <f>SUM(U22:U28)</f>
        <v>0</v>
      </c>
      <c r="V21" s="135">
        <f t="shared" si="5"/>
        <v>209322</v>
      </c>
      <c r="W21" s="135">
        <f t="shared" si="5"/>
        <v>0</v>
      </c>
      <c r="X21" s="135">
        <f t="shared" si="5"/>
        <v>0</v>
      </c>
      <c r="Y21" s="135">
        <f t="shared" si="5"/>
        <v>10531551.83</v>
      </c>
      <c r="Z21" s="135">
        <f t="shared" si="5"/>
        <v>56972654.019999996</v>
      </c>
    </row>
    <row r="22" spans="1:26" x14ac:dyDescent="0.3">
      <c r="A22">
        <v>4.0999999999999996</v>
      </c>
      <c r="B22" s="60" t="s">
        <v>70</v>
      </c>
      <c r="C22" s="146">
        <f>IFERROR(SUMIFS('MGZ121'!$N$1375:$N$1598,'MGZ121'!H$1375:H$1598,"SALIDA",'MGZ121'!$J$1375:$J$1598,$B22),0)</f>
        <v>4697096.3</v>
      </c>
      <c r="D22" s="62">
        <f>IFERROR(SUMIFS('MGZ BBVA'!$N$1352:$N$1561,'MGZ BBVA'!$H$1352:$H$1561,"SALIDA",'MGZ BBVA'!$J$1352:$J$1561,$B22),0)</f>
        <v>5461502.2800000003</v>
      </c>
      <c r="E22" s="62">
        <f>IFERROR(SUMIFS('MGZ DOLARES'!$N$2:$N$2,'MGZ DOLARES'!$F$2:$F$2,"SALIDA",'MGZ DOLARES'!$J$2:$J$2,$B22),0)</f>
        <v>0</v>
      </c>
      <c r="F22" s="62">
        <f>IFERROR(SUMIFS('MGZ BAJIO'!$N$71:$N$79,'MGZ BAJIO'!$H$71:$H$79,"SALIDA",'MGZ BAJIO'!$J$71:$J$79,$B22),0)</f>
        <v>0</v>
      </c>
      <c r="G22" s="62">
        <f>IFERROR(SUMIFS('VICTOR BANAMEX'!$N$529:$N$601,'VICTOR BANAMEX'!$H$529:$H$601,"SALIDA",'VICTOR BANAMEX'!$J$529:$J$601,$B22),0)</f>
        <v>0</v>
      </c>
      <c r="H22" s="62">
        <f>IFERROR(SUMIFS('VICTOR BANORTE'!$N$99:$N$105,'VICTOR BANORTE'!$H$99:$H$105,"SALIDA",'VICTOR BANORTE'!$J$99:$J$105,$B22),0)</f>
        <v>0</v>
      </c>
      <c r="I22" s="62">
        <f>IFERROR(SUMIFS(RODRIGO!$N$3:$N$4,RODRIGO!$H$3:$H$4,"SALIDA",RODRIGO!$J$3:$J$4,$B22),0)</f>
        <v>0</v>
      </c>
      <c r="J22" s="62">
        <f>IFERROR(SUMIFS(MOY!$N$77:$N$84,MOY!$H$77:$H$84,"SALIDA",MOY!$J$77:$J$84,$B22),0)</f>
        <v>0</v>
      </c>
      <c r="K22" s="62">
        <f>IFERROR(SUMIFS('NORMA RUTH'!$N$86:$N$109,'NORMA RUTH'!$H$86:$H$109,"SALIDA",'NORMA RUTH'!$J$86:$J$109,$B22),0)</f>
        <v>0</v>
      </c>
      <c r="L22" s="62">
        <f>IFERROR(SUMIFS(VALERIA!$N$72:$N$73,VALERIA!$H$72:$H$73,"SALIDA",VALERIA!$J$72:$J$73,$B22),0)</f>
        <v>0</v>
      </c>
      <c r="M22" s="62">
        <f>IFERROR(SUMIFS('MANUEL BANAMEX'!$N$125:$N$142,'MANUEL BANAMEX'!$H$125:$H$142,"SALIDA",'MANUEL BANAMEX'!$J$125:$J$142,$B22),0)</f>
        <v>48500</v>
      </c>
      <c r="N22" s="62">
        <f>IFERROR(SUMIFS(ROBERTO!$N$2:$N$2,ROBERTO!$H$2:$H$2,"SALIDA",ROBERTO!$J$2:$J$2,$B22),0)</f>
        <v>0</v>
      </c>
      <c r="O22" s="62">
        <f>IFERROR(SUMIFS(JUAN!$N$88:$N$91,JUAN!$H$88:$H$91,"SALIDA",JUAN!$J$88:$J$91,$B22),0)</f>
        <v>0</v>
      </c>
      <c r="P22" s="62">
        <f>IFERROR(SUMIFS('NORMA SANCHEZ'!$N$82:$N$85,'NORMA SANCHEZ'!$H$82:$H$85,"SALIDA",'NORMA SANCHEZ'!$J$82:$J$85,$B22),0)</f>
        <v>0</v>
      </c>
      <c r="Q22" s="62">
        <f>IFERROR(SUMIFS('JOSE CARLOS'!$N$82:$N$82,'JOSE CARLOS'!$H$82:$H$82,"SALIDA",'JOSE CARLOS'!$J$82:$J$82,$B22),0)</f>
        <v>0</v>
      </c>
      <c r="R22" s="62">
        <f>IFERROR(SUMIFS('LUIS ENRIQUE '!$N$67:$N$68,'LUIS ENRIQUE '!$H$67:$H$68,"SALIDA",'LUIS ENRIQUE '!$J$67:$J$68,$B22),0)</f>
        <v>0</v>
      </c>
      <c r="S22" s="62">
        <f>IFERROR(SUMIFS(CESARIA!$N$92:$N$95,CESARIA!$H$92:$H$95,"SALIDA",CESARIA!$J$92:$J$95,$B22),0)</f>
        <v>0</v>
      </c>
      <c r="T22" s="62">
        <f>IFERROR(SUMIFS(ALAN!$N$92:$N$92,ALAN!$H$92:$H$92,"SALIDA",ALAN!$J$92:$J$92,$B22),0)</f>
        <v>0</v>
      </c>
      <c r="U22" s="62">
        <f>IFERROR(SUMIFS(ELVIA!$N$74:$N$77,ELVIA!$H$74:$H$77,"SALIDA",ELVIA!$J$74:$J$77,$B22),0)</f>
        <v>0</v>
      </c>
      <c r="V22" s="62">
        <f>IFERROR(SUMIFS(CAJA!$N$5912:$N$6590,CAJA!$H$5912:$H$6590,"SALIDA",CAJA!$J$5912:$J$6590,$B22),0)</f>
        <v>0</v>
      </c>
      <c r="W22" s="62">
        <f>IFERROR(SUMIFS('CAJA TIGRES'!$N$1638:$N$1796,'CAJA TIGRES'!$H$1638:$H$1796,"SALIDA",'CAJA TIGRES'!$J$1638:$J$1796,$B22),0)</f>
        <v>0</v>
      </c>
      <c r="X22" s="62">
        <f>IFERROR(SUMIFS(RESERVA!$N$14:$N$14,RESERVA!$H$14:$H$14,"SALIDA",RESERVA!$J$14:$J$14,$B22),0)</f>
        <v>0</v>
      </c>
      <c r="Y22" s="96">
        <f t="shared" ref="Y22:Y28" si="9">SUM(C22:X22)</f>
        <v>10207098.58</v>
      </c>
      <c r="Z22" s="96">
        <f>Y22+'SEP25'!Z22</f>
        <v>53195587.599999994</v>
      </c>
    </row>
    <row r="23" spans="1:26" x14ac:dyDescent="0.3">
      <c r="A23">
        <v>4.2</v>
      </c>
      <c r="B23" s="60" t="s">
        <v>71</v>
      </c>
      <c r="C23" s="146">
        <f>IFERROR(SUMIFS('MGZ121'!$N$1375:$N$1598,'MGZ121'!H$1375:H$1598,"SALIDA",'MGZ121'!$J$1375:$J$1598,$B23),0)</f>
        <v>0</v>
      </c>
      <c r="D23" s="62">
        <f>IFERROR(SUMIFS('MGZ BBVA'!$N$1352:$N$1561,'MGZ BBVA'!$H$1352:$H$1561,"SALIDA",'MGZ BBVA'!$J$1352:$J$1561,$B23),0)</f>
        <v>0</v>
      </c>
      <c r="E23" s="62">
        <f>IFERROR(SUMIFS('MGZ DOLARES'!$N$2:$N$2,'MGZ DOLARES'!$F$2:$F$2,"SALIDA",'MGZ DOLARES'!$J$2:$J$2,$B23),0)</f>
        <v>0</v>
      </c>
      <c r="F23" s="62">
        <f>IFERROR(SUMIFS('MGZ BAJIO'!$N$71:$N$79,'MGZ BAJIO'!$H$71:$H$79,"SALIDA",'MGZ BAJIO'!$J$71:$J$79,$B23),0)</f>
        <v>0</v>
      </c>
      <c r="G23" s="62">
        <f>IFERROR(SUMIFS('VICTOR BANAMEX'!$N$529:$N$601,'VICTOR BANAMEX'!$H$529:$H$601,"SALIDA",'VICTOR BANAMEX'!$J$529:$J$601,$B23),0)</f>
        <v>0</v>
      </c>
      <c r="H23" s="62">
        <f>IFERROR(SUMIFS('VICTOR BANORTE'!$N$99:$N$105,'VICTOR BANORTE'!$H$99:$H$105,"SALIDA",'VICTOR BANORTE'!$J$99:$J$105,$B23),0)</f>
        <v>0</v>
      </c>
      <c r="I23" s="62">
        <f>IFERROR(SUMIFS(RODRIGO!$N$3:$N$4,RODRIGO!$H$3:$H$4,"SALIDA",RODRIGO!$J$3:$J$4,$B23),0)</f>
        <v>0</v>
      </c>
      <c r="J23" s="62">
        <f>IFERROR(SUMIFS(MOY!$N$77:$N$84,MOY!$H$77:$H$84,"SALIDA",MOY!$J$77:$J$84,$B23),0)</f>
        <v>0</v>
      </c>
      <c r="K23" s="62">
        <f>IFERROR(SUMIFS('NORMA RUTH'!$N$86:$N$109,'NORMA RUTH'!$H$86:$H$109,"SALIDA",'NORMA RUTH'!$J$86:$J$109,$B23),0)</f>
        <v>0</v>
      </c>
      <c r="L23" s="62">
        <f>IFERROR(SUMIFS(VALERIA!$N$72:$N$73,VALERIA!$H$72:$H$73,"SALIDA",VALERIA!$J$72:$J$73,$B23),0)</f>
        <v>0</v>
      </c>
      <c r="M23" s="62">
        <f>IFERROR(SUMIFS('MANUEL BANAMEX'!$N$125:$N$142,'MANUEL BANAMEX'!$H$125:$H$142,"SALIDA",'MANUEL BANAMEX'!$J$125:$J$142,$B23),0)</f>
        <v>0</v>
      </c>
      <c r="N23" s="62">
        <f>IFERROR(SUMIFS(ROBERTO!$N$2:$N$2,ROBERTO!$H$2:$H$2,"SALIDA",ROBERTO!$J$2:$J$2,$B23),0)</f>
        <v>0</v>
      </c>
      <c r="O23" s="62">
        <f>IFERROR(SUMIFS(JUAN!$N$88:$N$91,JUAN!$H$88:$H$91,"SALIDA",JUAN!$J$88:$J$91,$B23),0)</f>
        <v>0</v>
      </c>
      <c r="P23" s="62">
        <f>IFERROR(SUMIFS('NORMA SANCHEZ'!$N$82:$N$85,'NORMA SANCHEZ'!$H$82:$H$85,"SALIDA",'NORMA SANCHEZ'!$J$82:$J$85,$B23),0)</f>
        <v>0</v>
      </c>
      <c r="Q23" s="62">
        <f>IFERROR(SUMIFS('JOSE CARLOS'!$N$82:$N$82,'JOSE CARLOS'!$H$82:$H$82,"SALIDA",'JOSE CARLOS'!$J$82:$J$82,$B23),0)</f>
        <v>0</v>
      </c>
      <c r="R23" s="62">
        <f>IFERROR(SUMIFS('LUIS ENRIQUE '!$N$67:$N$68,'LUIS ENRIQUE '!$H$67:$H$68,"SALIDA",'LUIS ENRIQUE '!$J$67:$J$68,$B23),0)</f>
        <v>0</v>
      </c>
      <c r="S23" s="62">
        <f>IFERROR(SUMIFS(CESARIA!$N$92:$N$95,CESARIA!$H$92:$H$95,"SALIDA",CESARIA!$J$92:$J$95,$B23),0)</f>
        <v>0</v>
      </c>
      <c r="T23" s="62">
        <f>IFERROR(SUMIFS(ALAN!$N$92:$N$92,ALAN!$H$92:$H$92,"SALIDA",ALAN!$J$92:$J$92,$B23),0)</f>
        <v>0</v>
      </c>
      <c r="U23" s="62">
        <f>IFERROR(SUMIFS(ELVIA!$N$74:$N$77,ELVIA!$H$74:$H$77,"SALIDA",ELVIA!$J$74:$J$77,$B23),0)</f>
        <v>0</v>
      </c>
      <c r="V23" s="62">
        <f>IFERROR(SUMIFS(CAJA!$N$5912:$N$6590,CAJA!$H$5912:$H$6590,"SALIDA",CAJA!$J$5912:$J$6590,$B23),0)</f>
        <v>0</v>
      </c>
      <c r="W23" s="62">
        <f>IFERROR(SUMIFS('CAJA TIGRES'!$N$1638:$N$1796,'CAJA TIGRES'!$H$1638:$H$1796,"SALIDA",'CAJA TIGRES'!$J$1638:$J$1796,$B23),0)</f>
        <v>0</v>
      </c>
      <c r="X23" s="62">
        <f>IFERROR(SUMIFS(RESERVA!$N$14:$N$14,RESERVA!$H$14:$H$14,"SALIDA",RESERVA!$J$14:$J$14,$B23),0)</f>
        <v>0</v>
      </c>
      <c r="Y23" s="96">
        <f t="shared" si="9"/>
        <v>0</v>
      </c>
      <c r="Z23" s="96">
        <f>Y23+'SEP25'!Z23</f>
        <v>0</v>
      </c>
    </row>
    <row r="24" spans="1:26" x14ac:dyDescent="0.3">
      <c r="A24">
        <v>4.3</v>
      </c>
      <c r="B24" s="60" t="s">
        <v>72</v>
      </c>
      <c r="C24" s="146">
        <f>IFERROR(SUMIFS('MGZ121'!$N$1375:$N$1598,'MGZ121'!H$1375:H$1598,"SALIDA",'MGZ121'!$J$1375:$J$1598,$B24),0)</f>
        <v>0</v>
      </c>
      <c r="D24" s="62">
        <f>IFERROR(SUMIFS('MGZ BBVA'!$N$1352:$N$1561,'MGZ BBVA'!$H$1352:$H$1561,"SALIDA",'MGZ BBVA'!$J$1352:$J$1561,$B24),0)</f>
        <v>0</v>
      </c>
      <c r="E24" s="62">
        <f>IFERROR(SUMIFS('MGZ DOLARES'!$N$2:$N$2,'MGZ DOLARES'!$F$2:$F$2,"SALIDA",'MGZ DOLARES'!$J$2:$J$2,$B24),0)</f>
        <v>0</v>
      </c>
      <c r="F24" s="62">
        <f>IFERROR(SUMIFS('MGZ BAJIO'!$N$71:$N$79,'MGZ BAJIO'!$H$71:$H$79,"SALIDA",'MGZ BAJIO'!$J$71:$J$79,$B24),0)</f>
        <v>0</v>
      </c>
      <c r="G24" s="62">
        <f>IFERROR(SUMIFS('VICTOR BANAMEX'!$N$529:$N$601,'VICTOR BANAMEX'!$H$529:$H$601,"SALIDA",'VICTOR BANAMEX'!$J$529:$J$601,$B24),0)</f>
        <v>0</v>
      </c>
      <c r="H24" s="62">
        <f>IFERROR(SUMIFS('VICTOR BANORTE'!$N$99:$N$105,'VICTOR BANORTE'!$H$99:$H$105,"SALIDA",'VICTOR BANORTE'!$J$99:$J$105,$B24),0)</f>
        <v>0</v>
      </c>
      <c r="I24" s="62">
        <f>IFERROR(SUMIFS(RODRIGO!$N$3:$N$4,RODRIGO!$H$3:$H$4,"SALIDA",RODRIGO!$J$3:$J$4,$B24),0)</f>
        <v>0</v>
      </c>
      <c r="J24" s="62">
        <f>IFERROR(SUMIFS(MOY!$N$77:$N$84,MOY!$H$77:$H$84,"SALIDA",MOY!$J$77:$J$84,$B24),0)</f>
        <v>0</v>
      </c>
      <c r="K24" s="62">
        <f>IFERROR(SUMIFS('NORMA RUTH'!$N$86:$N$109,'NORMA RUTH'!$H$86:$H$109,"SALIDA",'NORMA RUTH'!$J$86:$J$109,$B24),0)</f>
        <v>0</v>
      </c>
      <c r="L24" s="62">
        <f>IFERROR(SUMIFS(VALERIA!$N$72:$N$73,VALERIA!$H$72:$H$73,"SALIDA",VALERIA!$J$72:$J$73,$B24),0)</f>
        <v>0</v>
      </c>
      <c r="M24" s="62">
        <f>IFERROR(SUMIFS('MANUEL BANAMEX'!$N$125:$N$142,'MANUEL BANAMEX'!$H$125:$H$142,"SALIDA",'MANUEL BANAMEX'!$J$125:$J$142,$B24),0)</f>
        <v>0</v>
      </c>
      <c r="N24" s="62">
        <f>IFERROR(SUMIFS(ROBERTO!$N$2:$N$2,ROBERTO!$H$2:$H$2,"SALIDA",ROBERTO!$J$2:$J$2,$B24),0)</f>
        <v>0</v>
      </c>
      <c r="O24" s="62">
        <f>IFERROR(SUMIFS(JUAN!$N$88:$N$91,JUAN!$H$88:$H$91,"SALIDA",JUAN!$J$88:$J$91,$B24),0)</f>
        <v>0</v>
      </c>
      <c r="P24" s="62">
        <f>IFERROR(SUMIFS('NORMA SANCHEZ'!$N$82:$N$85,'NORMA SANCHEZ'!$H$82:$H$85,"SALIDA",'NORMA SANCHEZ'!$J$82:$J$85,$B24),0)</f>
        <v>0</v>
      </c>
      <c r="Q24" s="62">
        <f>IFERROR(SUMIFS('JOSE CARLOS'!$N$82:$N$82,'JOSE CARLOS'!$H$82:$H$82,"SALIDA",'JOSE CARLOS'!$J$82:$J$82,$B24),0)</f>
        <v>0</v>
      </c>
      <c r="R24" s="62">
        <f>IFERROR(SUMIFS('LUIS ENRIQUE '!$N$67:$N$68,'LUIS ENRIQUE '!$H$67:$H$68,"SALIDA",'LUIS ENRIQUE '!$J$67:$J$68,$B24),0)</f>
        <v>0</v>
      </c>
      <c r="S24" s="62">
        <f>IFERROR(SUMIFS(CESARIA!$N$92:$N$95,CESARIA!$H$92:$H$95,"SALIDA",CESARIA!$J$92:$J$95,$B24),0)</f>
        <v>0</v>
      </c>
      <c r="T24" s="62">
        <f>IFERROR(SUMIFS(ALAN!$N$92:$N$92,ALAN!$H$92:$H$92,"SALIDA",ALAN!$J$92:$J$92,$B24),0)</f>
        <v>0</v>
      </c>
      <c r="U24" s="62">
        <f>IFERROR(SUMIFS(ELVIA!$N$74:$N$77,ELVIA!$H$74:$H$77,"SALIDA",ELVIA!$J$74:$J$77,$B24),0)</f>
        <v>0</v>
      </c>
      <c r="V24" s="62">
        <f>IFERROR(SUMIFS(CAJA!$N$5912:$N$6590,CAJA!$H$5912:$H$6590,"SALIDA",CAJA!$J$5912:$J$6590,$B24),0)</f>
        <v>0</v>
      </c>
      <c r="W24" s="62">
        <f>IFERROR(SUMIFS('CAJA TIGRES'!$N$1638:$N$1796,'CAJA TIGRES'!$H$1638:$H$1796,"SALIDA",'CAJA TIGRES'!$J$1638:$J$1796,$B24),0)</f>
        <v>0</v>
      </c>
      <c r="X24" s="62">
        <f>IFERROR(SUMIFS(RESERVA!$N$14:$N$14,RESERVA!$H$14:$H$14,"SALIDA",RESERVA!$J$14:$J$14,$B24),0)</f>
        <v>0</v>
      </c>
      <c r="Y24" s="96">
        <f t="shared" si="9"/>
        <v>0</v>
      </c>
      <c r="Z24" s="96">
        <f>Y24+'SEP25'!Z24</f>
        <v>180051.3</v>
      </c>
    </row>
    <row r="25" spans="1:26" x14ac:dyDescent="0.3">
      <c r="A25">
        <v>4.4000000000000004</v>
      </c>
      <c r="B25" s="60" t="s">
        <v>73</v>
      </c>
      <c r="C25" s="146">
        <f>IFERROR(SUMIFS('MGZ121'!$N$1375:$N$1598,'MGZ121'!H$1375:H$1598,"SALIDA",'MGZ121'!$J$1375:$J$1598,$B25),0)</f>
        <v>107981.25</v>
      </c>
      <c r="D25" s="62">
        <f>IFERROR(SUMIFS('MGZ BBVA'!$N$1352:$N$1561,'MGZ BBVA'!$H$1352:$H$1561,"SALIDA",'MGZ BBVA'!$J$1352:$J$1561,$B25),0)</f>
        <v>2150</v>
      </c>
      <c r="E25" s="62">
        <f>IFERROR(SUMIFS('MGZ DOLARES'!$N$2:$N$2,'MGZ DOLARES'!$F$2:$F$2,"SALIDA",'MGZ DOLARES'!$J$2:$J$2,$B25),0)</f>
        <v>0</v>
      </c>
      <c r="F25" s="62">
        <f>IFERROR(SUMIFS('MGZ BAJIO'!$N$71:$N$79,'MGZ BAJIO'!$H$71:$H$79,"SALIDA",'MGZ BAJIO'!$J$71:$J$79,$B25),0)</f>
        <v>0</v>
      </c>
      <c r="G25" s="62">
        <f>IFERROR(SUMIFS('VICTOR BANAMEX'!$N$529:$N$601,'VICTOR BANAMEX'!$H$529:$H$601,"SALIDA",'VICTOR BANAMEX'!$J$529:$J$601,$B25),0)</f>
        <v>0</v>
      </c>
      <c r="H25" s="62">
        <f>IFERROR(SUMIFS('VICTOR BANORTE'!$N$99:$N$105,'VICTOR BANORTE'!$H$99:$H$105,"SALIDA",'VICTOR BANORTE'!$J$99:$J$105,$B25),0)</f>
        <v>0</v>
      </c>
      <c r="I25" s="62">
        <f>IFERROR(SUMIFS(RODRIGO!$N$3:$N$4,RODRIGO!$H$3:$H$4,"SALIDA",RODRIGO!$J$3:$J$4,$B25),0)</f>
        <v>0</v>
      </c>
      <c r="J25" s="62">
        <f>IFERROR(SUMIFS(MOY!$N$77:$N$84,MOY!$H$77:$H$84,"SALIDA",MOY!$J$77:$J$84,$B25),0)</f>
        <v>0</v>
      </c>
      <c r="K25" s="62">
        <f>IFERROR(SUMIFS('NORMA RUTH'!$N$86:$N$109,'NORMA RUTH'!$H$86:$H$109,"SALIDA",'NORMA RUTH'!$J$86:$J$109,$B25),0)</f>
        <v>0</v>
      </c>
      <c r="L25" s="62">
        <f>IFERROR(SUMIFS(VALERIA!$N$72:$N$73,VALERIA!$H$72:$H$73,"SALIDA",VALERIA!$J$72:$J$73,$B25),0)</f>
        <v>0</v>
      </c>
      <c r="M25" s="62">
        <f>IFERROR(SUMIFS('MANUEL BANAMEX'!$N$125:$N$142,'MANUEL BANAMEX'!$H$125:$H$142,"SALIDA",'MANUEL BANAMEX'!$J$125:$J$142,$B25),0)</f>
        <v>0</v>
      </c>
      <c r="N25" s="62">
        <f>IFERROR(SUMIFS(ROBERTO!$N$2:$N$2,ROBERTO!$H$2:$H$2,"SALIDA",ROBERTO!$J$2:$J$2,$B25),0)</f>
        <v>0</v>
      </c>
      <c r="O25" s="62">
        <f>IFERROR(SUMIFS(JUAN!$N$88:$N$91,JUAN!$H$88:$H$91,"SALIDA",JUAN!$J$88:$J$91,$B25),0)</f>
        <v>0</v>
      </c>
      <c r="P25" s="62">
        <f>IFERROR(SUMIFS('NORMA SANCHEZ'!$N$82:$N$85,'NORMA SANCHEZ'!$H$82:$H$85,"SALIDA",'NORMA SANCHEZ'!$J$82:$J$85,$B25),0)</f>
        <v>0</v>
      </c>
      <c r="Q25" s="62">
        <f>IFERROR(SUMIFS('JOSE CARLOS'!$N$82:$N$82,'JOSE CARLOS'!$H$82:$H$82,"SALIDA",'JOSE CARLOS'!$J$82:$J$82,$B25),0)</f>
        <v>0</v>
      </c>
      <c r="R25" s="62">
        <f>IFERROR(SUMIFS('LUIS ENRIQUE '!$N$67:$N$68,'LUIS ENRIQUE '!$H$67:$H$68,"SALIDA",'LUIS ENRIQUE '!$J$67:$J$68,$B25),0)</f>
        <v>0</v>
      </c>
      <c r="S25" s="62">
        <f>IFERROR(SUMIFS(CESARIA!$N$92:$N$95,CESARIA!$H$92:$H$95,"SALIDA",CESARIA!$J$92:$J$95,$B25),0)</f>
        <v>0</v>
      </c>
      <c r="T25" s="62">
        <f>IFERROR(SUMIFS(ALAN!$N$92:$N$92,ALAN!$H$92:$H$92,"SALIDA",ALAN!$J$92:$J$92,$B25),0)</f>
        <v>0</v>
      </c>
      <c r="U25" s="62">
        <f>IFERROR(SUMIFS(ELVIA!$N$74:$N$77,ELVIA!$H$74:$H$77,"SALIDA",ELVIA!$J$74:$J$77,$B25),0)</f>
        <v>0</v>
      </c>
      <c r="V25" s="146">
        <f>IFERROR(SUMIFS(CAJA!$N$5912:$N$6590,CAJA!$H$5912:$H$6590,"SALIDA",CAJA!$J$5912:$J$6590,$B25),0)</f>
        <v>144822</v>
      </c>
      <c r="W25" s="62">
        <f>IFERROR(SUMIFS('CAJA TIGRES'!$N$1638:$N$1796,'CAJA TIGRES'!$H$1638:$H$1796,"SALIDA",'CAJA TIGRES'!$J$1638:$J$1796,$B25),0)</f>
        <v>0</v>
      </c>
      <c r="X25" s="62">
        <f>IFERROR(SUMIFS(RESERVA!$N$14:$N$14,RESERVA!$H$14:$H$14,"SALIDA",RESERVA!$J$14:$J$14,$B25),0)</f>
        <v>0</v>
      </c>
      <c r="Y25" s="96">
        <f t="shared" si="9"/>
        <v>254953.25</v>
      </c>
      <c r="Z25" s="96">
        <f>Y25+'SEP25'!Z25</f>
        <v>1806929.95</v>
      </c>
    </row>
    <row r="26" spans="1:26" x14ac:dyDescent="0.3">
      <c r="B26" s="60" t="s">
        <v>117</v>
      </c>
      <c r="C26" s="146">
        <f>IFERROR(SUMIFS('MGZ121'!$N$1375:$N$1598,'MGZ121'!H$1375:H$1598,"SALIDA",'MGZ121'!$J$1375:$J$1598,$B26),0)</f>
        <v>0</v>
      </c>
      <c r="D26" s="62">
        <f>IFERROR(SUMIFS('MGZ BBVA'!$N$1352:$N$1561,'MGZ BBVA'!$H$1352:$H$1561,"SALIDA",'MGZ BBVA'!$J$1352:$J$1561,$B26),0)</f>
        <v>0</v>
      </c>
      <c r="E26" s="62">
        <f>IFERROR(SUMIFS('MGZ DOLARES'!$N$2:$N$2,'MGZ DOLARES'!$F$2:$F$2,"SALIDA",'MGZ DOLARES'!$J$2:$J$2,$B26),0)</f>
        <v>0</v>
      </c>
      <c r="F26" s="62">
        <f>IFERROR(SUMIFS('MGZ BAJIO'!$N$71:$N$79,'MGZ BAJIO'!$H$71:$H$79,"SALIDA",'MGZ BAJIO'!$J$71:$J$79,$B26),0)</f>
        <v>0</v>
      </c>
      <c r="G26" s="62">
        <f>IFERROR(SUMIFS('VICTOR BANAMEX'!$N$529:$N$601,'VICTOR BANAMEX'!$H$529:$H$601,"SALIDA",'VICTOR BANAMEX'!$J$529:$J$601,$B26),0)</f>
        <v>0</v>
      </c>
      <c r="H26" s="62">
        <f>IFERROR(SUMIFS('VICTOR BANORTE'!$N$99:$N$105,'VICTOR BANORTE'!$H$99:$H$105,"SALIDA",'VICTOR BANORTE'!$J$99:$J$105,$B26),0)</f>
        <v>0</v>
      </c>
      <c r="I26" s="62">
        <f>IFERROR(SUMIFS(RODRIGO!$N$3:$N$4,RODRIGO!$H$3:$H$4,"SALIDA",RODRIGO!$J$3:$J$4,$B26),0)</f>
        <v>5000</v>
      </c>
      <c r="J26" s="62">
        <f>IFERROR(SUMIFS(MOY!$N$77:$N$84,MOY!$H$77:$H$84,"SALIDA",MOY!$J$77:$J$84,$B26),0)</f>
        <v>0</v>
      </c>
      <c r="K26" s="62">
        <f>IFERROR(SUMIFS('NORMA RUTH'!$N$86:$N$109,'NORMA RUTH'!$H$86:$H$109,"SALIDA",'NORMA RUTH'!$J$86:$J$109,$B26),0)</f>
        <v>0</v>
      </c>
      <c r="L26" s="62">
        <f>IFERROR(SUMIFS(VALERIA!$N$72:$N$73,VALERIA!$H$72:$H$73,"SALIDA",VALERIA!$J$72:$J$73,$B26),0)</f>
        <v>0</v>
      </c>
      <c r="M26" s="62">
        <f>IFERROR(SUMIFS('MANUEL BANAMEX'!$N$125:$N$142,'MANUEL BANAMEX'!$H$125:$H$142,"SALIDA",'MANUEL BANAMEX'!$J$125:$J$142,$B26),0)</f>
        <v>0</v>
      </c>
      <c r="N26" s="62">
        <f>IFERROR(SUMIFS(ROBERTO!$N$2:$N$2,ROBERTO!$H$2:$H$2,"SALIDA",ROBERTO!$J$2:$J$2,$B26),0)</f>
        <v>0</v>
      </c>
      <c r="O26" s="62">
        <f>IFERROR(SUMIFS(JUAN!$N$88:$N$91,JUAN!$H$88:$H$91,"SALIDA",JUAN!$J$88:$J$91,$B26),0)</f>
        <v>0</v>
      </c>
      <c r="P26" s="62">
        <f>IFERROR(SUMIFS('NORMA SANCHEZ'!$N$82:$N$85,'NORMA SANCHEZ'!$H$82:$H$85,"SALIDA",'NORMA SANCHEZ'!$J$82:$J$85,$B26),0)</f>
        <v>0</v>
      </c>
      <c r="Q26" s="62">
        <f>IFERROR(SUMIFS('JOSE CARLOS'!$N$82:$N$82,'JOSE CARLOS'!$H$82:$H$82,"SALIDA",'JOSE CARLOS'!$J$82:$J$82,$B26),0)</f>
        <v>0</v>
      </c>
      <c r="R26" s="62">
        <f>IFERROR(SUMIFS('LUIS ENRIQUE '!$N$67:$N$68,'LUIS ENRIQUE '!$H$67:$H$68,"SALIDA",'LUIS ENRIQUE '!$J$67:$J$68,$B26),0)</f>
        <v>0</v>
      </c>
      <c r="S26" s="62">
        <f>IFERROR(SUMIFS(CESARIA!$N$92:$N$95,CESARIA!$H$92:$H$95,"SALIDA",CESARIA!$J$92:$J$95,$B26),0)</f>
        <v>0</v>
      </c>
      <c r="T26" s="62">
        <f>IFERROR(SUMIFS(ALAN!$N$92:$N$92,ALAN!$H$92:$H$92,"SALIDA",ALAN!$J$92:$J$92,$B26),0)</f>
        <v>0</v>
      </c>
      <c r="U26" s="62">
        <f>IFERROR(SUMIFS(ELVIA!$N$74:$N$77,ELVIA!$H$74:$H$77,"SALIDA",ELVIA!$J$74:$J$77,$B26),0)</f>
        <v>0</v>
      </c>
      <c r="V26" s="62">
        <f>IFERROR(SUMIFS(CAJA!$N$5912:$N$6590,CAJA!$H$5912:$H$6590,"SALIDA",CAJA!$J$5912:$J$6590,$B26),0)</f>
        <v>0</v>
      </c>
      <c r="W26" s="62">
        <f>IFERROR(SUMIFS('CAJA TIGRES'!$N$1638:$N$1796,'CAJA TIGRES'!$H$1638:$H$1796,"SALIDA",'CAJA TIGRES'!$J$1638:$J$1796,$B26),0)</f>
        <v>0</v>
      </c>
      <c r="X26" s="62">
        <f>IFERROR(SUMIFS(RESERVA!$N$14:$N$14,RESERVA!$H$14:$H$14,"SALIDA",RESERVA!$J$14:$J$14,$B26),0)</f>
        <v>0</v>
      </c>
      <c r="Y26" s="96">
        <f t="shared" si="9"/>
        <v>5000</v>
      </c>
      <c r="Z26" s="96">
        <f>Y26+'SEP25'!Z26</f>
        <v>1157785.17</v>
      </c>
    </row>
    <row r="27" spans="1:26" x14ac:dyDescent="0.3">
      <c r="B27" s="60" t="s">
        <v>251</v>
      </c>
      <c r="C27" s="146">
        <f>IFERROR(SUMIFS('MGZ121'!$N$1375:$N$1598,'MGZ121'!H$1375:H$1598,"SALIDA",'MGZ121'!$J$1375:$J$1598,$B27),0)</f>
        <v>0</v>
      </c>
      <c r="D27" s="62">
        <f>IFERROR(SUMIFS('MGZ BBVA'!$N$1352:$N$1561,'MGZ BBVA'!$H$1352:$H$1561,"SALIDA",'MGZ BBVA'!$J$1352:$J$1561,$B27),0)</f>
        <v>0</v>
      </c>
      <c r="E27" s="62">
        <f>IFERROR(SUMIFS('MGZ DOLARES'!$N$2:$N$2,'MGZ DOLARES'!$F$2:$F$2,"SALIDA",'MGZ DOLARES'!$J$2:$J$2,$B27),0)</f>
        <v>0</v>
      </c>
      <c r="F27" s="62">
        <f>IFERROR(SUMIFS('MGZ BAJIO'!$N$71:$N$79,'MGZ BAJIO'!$H$71:$H$79,"SALIDA",'MGZ BAJIO'!$J$71:$J$79,$B27),0)</f>
        <v>0</v>
      </c>
      <c r="G27" s="62">
        <f>IFERROR(SUMIFS('VICTOR BANAMEX'!$N$529:$N$601,'VICTOR BANAMEX'!$H$529:$H$601,"SALIDA",'VICTOR BANAMEX'!$J$529:$J$601,$B27),0)</f>
        <v>0</v>
      </c>
      <c r="H27" s="62">
        <f>IFERROR(SUMIFS('VICTOR BANORTE'!$N$99:$N$105,'VICTOR BANORTE'!$H$99:$H$105,"SALIDA",'VICTOR BANORTE'!$J$99:$J$105,$B27),0)</f>
        <v>0</v>
      </c>
      <c r="I27" s="62">
        <f>IFERROR(SUMIFS(RODRIGO!$N$3:$N$4,RODRIGO!$H$3:$H$4,"SALIDA",RODRIGO!$J$3:$J$4,$B27),0)</f>
        <v>0</v>
      </c>
      <c r="J27" s="62">
        <f>IFERROR(SUMIFS(MOY!$N$77:$N$84,MOY!$H$77:$H$84,"SALIDA",MOY!$J$77:$J$84,$B27),0)</f>
        <v>0</v>
      </c>
      <c r="K27" s="62">
        <f>IFERROR(SUMIFS('NORMA RUTH'!$N$86:$N$109,'NORMA RUTH'!$H$86:$H$109,"SALIDA",'NORMA RUTH'!$J$86:$J$109,$B27),0)</f>
        <v>0</v>
      </c>
      <c r="L27" s="62">
        <f>IFERROR(SUMIFS(VALERIA!$N$72:$N$73,VALERIA!$H$72:$H$73,"SALIDA",VALERIA!$J$72:$J$73,$B27),0)</f>
        <v>0</v>
      </c>
      <c r="M27" s="62">
        <f>IFERROR(SUMIFS('MANUEL BANAMEX'!$N$125:$N$142,'MANUEL BANAMEX'!$H$125:$H$142,"SALIDA",'MANUEL BANAMEX'!$J$125:$J$142,$B27),0)</f>
        <v>0</v>
      </c>
      <c r="N27" s="62">
        <f>IFERROR(SUMIFS(ROBERTO!$N$2:$N$2,ROBERTO!$H$2:$H$2,"SALIDA",ROBERTO!$J$2:$J$2,$B27),0)</f>
        <v>0</v>
      </c>
      <c r="O27" s="62">
        <f>IFERROR(SUMIFS(JUAN!$N$88:$N$91,JUAN!$H$88:$H$91,"SALIDA",JUAN!$J$88:$J$91,$B27),0)</f>
        <v>0</v>
      </c>
      <c r="P27" s="62">
        <f>IFERROR(SUMIFS('NORMA SANCHEZ'!$N$82:$N$85,'NORMA SANCHEZ'!$H$82:$H$85,"SALIDA",'NORMA SANCHEZ'!$J$82:$J$85,$B27),0)</f>
        <v>0</v>
      </c>
      <c r="Q27" s="62">
        <f>IFERROR(SUMIFS('JOSE CARLOS'!$N$82:$N$82,'JOSE CARLOS'!$H$82:$H$82,"SALIDA",'JOSE CARLOS'!$J$82:$J$82,$B27),0)</f>
        <v>0</v>
      </c>
      <c r="R27" s="62">
        <f>IFERROR(SUMIFS('LUIS ENRIQUE '!$N$67:$N$68,'LUIS ENRIQUE '!$H$67:$H$68,"SALIDA",'LUIS ENRIQUE '!$J$67:$J$68,$B27),0)</f>
        <v>0</v>
      </c>
      <c r="S27" s="62">
        <f>IFERROR(SUMIFS(CESARIA!$N$92:$N$95,CESARIA!$H$92:$H$95,"SALIDA",CESARIA!$J$92:$J$95,$B27),0)</f>
        <v>0</v>
      </c>
      <c r="T27" s="62">
        <f>IFERROR(SUMIFS(ALAN!$N$92:$N$92,ALAN!$H$92:$H$92,"SALIDA",ALAN!$J$92:$J$92,$B27),0)</f>
        <v>0</v>
      </c>
      <c r="U27" s="62">
        <f>IFERROR(SUMIFS(ELVIA!$N$74:$N$77,ELVIA!$H$74:$H$77,"SALIDA",ELVIA!$J$74:$J$77,$B27),0)</f>
        <v>0</v>
      </c>
      <c r="V27" s="62">
        <f>IFERROR(SUMIFS(CAJA!$N$5912:$N$6590,CAJA!$H$5912:$H$6590,"SALIDA",CAJA!$J$5912:$J$6590,$B27),0)</f>
        <v>0</v>
      </c>
      <c r="W27" s="62">
        <f>IFERROR(SUMIFS('CAJA TIGRES'!$N$1638:$N$1796,'CAJA TIGRES'!$H$1638:$H$1796,"SALIDA",'CAJA TIGRES'!$J$1638:$J$1796,$B27),0)</f>
        <v>0</v>
      </c>
      <c r="X27" s="62">
        <f>IFERROR(SUMIFS(RESERVA!$N$14:$N$14,RESERVA!$H$14:$H$14,"SALIDA",RESERVA!$J$14:$J$14,$B27),0)</f>
        <v>0</v>
      </c>
      <c r="Y27" s="96">
        <f t="shared" si="9"/>
        <v>0</v>
      </c>
      <c r="Z27" s="96">
        <f>Y27+'SEP25'!Z27</f>
        <v>0</v>
      </c>
    </row>
    <row r="28" spans="1:26" x14ac:dyDescent="0.3">
      <c r="B28" s="60" t="s">
        <v>261</v>
      </c>
      <c r="C28" s="146">
        <f>IFERROR(SUMIFS('MGZ121'!$N$1375:$N$1598,'MGZ121'!H$1375:H$1598,"SALIDA",'MGZ121'!$J$1375:$J$1598,$B28),0)</f>
        <v>0</v>
      </c>
      <c r="D28" s="62">
        <f>IFERROR(SUMIFS('MGZ BBVA'!$N$1352:$N$1561,'MGZ BBVA'!$H$1352:$H$1561,"SALIDA",'MGZ BBVA'!$J$1352:$J$1561,$B28),0)</f>
        <v>0</v>
      </c>
      <c r="E28" s="62">
        <f>IFERROR(SUMIFS('MGZ DOLARES'!$N$2:$N$2,'MGZ DOLARES'!$F$2:$F$2,"SALIDA",'MGZ DOLARES'!$J$2:$J$2,$B28),0)</f>
        <v>0</v>
      </c>
      <c r="F28" s="62">
        <f>IFERROR(SUMIFS('MGZ BAJIO'!$N$71:$N$79,'MGZ BAJIO'!$H$71:$H$79,"SALIDA",'MGZ BAJIO'!$J$71:$J$79,$B28),0)</f>
        <v>0</v>
      </c>
      <c r="G28" s="62">
        <f>IFERROR(SUMIFS('VICTOR BANAMEX'!$N$529:$N$601,'VICTOR BANAMEX'!$H$529:$H$601,"SALIDA",'VICTOR BANAMEX'!$J$529:$J$601,$B28),0)</f>
        <v>0</v>
      </c>
      <c r="H28" s="62">
        <f>IFERROR(SUMIFS('VICTOR BANORTE'!$N$99:$N$105,'VICTOR BANORTE'!$H$99:$H$105,"SALIDA",'VICTOR BANORTE'!$J$99:$J$105,$B28),0)</f>
        <v>0</v>
      </c>
      <c r="I28" s="62">
        <f>IFERROR(SUMIFS(RODRIGO!$N$3:$N$4,RODRIGO!$H$3:$H$4,"SALIDA",RODRIGO!$J$3:$J$4,$B28),0)</f>
        <v>0</v>
      </c>
      <c r="J28" s="62">
        <f>IFERROR(SUMIFS(MOY!$N$77:$N$84,MOY!$H$77:$H$84,"SALIDA",MOY!$J$77:$J$84,$B28),0)</f>
        <v>0</v>
      </c>
      <c r="K28" s="62">
        <f>IFERROR(SUMIFS('NORMA RUTH'!$N$86:$N$109,'NORMA RUTH'!$H$86:$H$109,"SALIDA",'NORMA RUTH'!$J$86:$J$109,$B28),0)</f>
        <v>0</v>
      </c>
      <c r="L28" s="62">
        <f>IFERROR(SUMIFS(VALERIA!$N$72:$N$73,VALERIA!$H$72:$H$73,"SALIDA",VALERIA!$J$72:$J$73,$B28),0)</f>
        <v>0</v>
      </c>
      <c r="M28" s="62">
        <f>IFERROR(SUMIFS('MANUEL BANAMEX'!$N$125:$N$142,'MANUEL BANAMEX'!$H$125:$H$142,"SALIDA",'MANUEL BANAMEX'!$J$125:$J$142,$B28),0)</f>
        <v>0</v>
      </c>
      <c r="N28" s="62">
        <f>IFERROR(SUMIFS(ROBERTO!$N$2:$N$2,ROBERTO!$H$2:$H$2,"SALIDA",ROBERTO!$J$2:$J$2,$B28),0)</f>
        <v>0</v>
      </c>
      <c r="O28" s="62">
        <f>IFERROR(SUMIFS(JUAN!$N$88:$N$91,JUAN!$H$88:$H$91,"SALIDA",JUAN!$J$88:$J$91,$B28),0)</f>
        <v>0</v>
      </c>
      <c r="P28" s="62">
        <f>IFERROR(SUMIFS('NORMA SANCHEZ'!$N$82:$N$85,'NORMA SANCHEZ'!$H$82:$H$85,"SALIDA",'NORMA SANCHEZ'!$J$82:$J$85,$B28),0)</f>
        <v>0</v>
      </c>
      <c r="Q28" s="62">
        <f>IFERROR(SUMIFS('JOSE CARLOS'!$N$82:$N$82,'JOSE CARLOS'!$H$82:$H$82,"SALIDA",'JOSE CARLOS'!$J$82:$J$82,$B28),0)</f>
        <v>0</v>
      </c>
      <c r="R28" s="62">
        <f>IFERROR(SUMIFS('LUIS ENRIQUE '!$N$67:$N$68,'LUIS ENRIQUE '!$H$67:$H$68,"SALIDA",'LUIS ENRIQUE '!$J$67:$J$68,$B28),0)</f>
        <v>0</v>
      </c>
      <c r="S28" s="62">
        <f>IFERROR(SUMIFS(CESARIA!$N$92:$N$95,CESARIA!$H$92:$H$95,"SALIDA",CESARIA!$J$92:$J$95,$B28),0)</f>
        <v>0</v>
      </c>
      <c r="T28" s="62">
        <f>IFERROR(SUMIFS(ALAN!$N$92:$N$92,ALAN!$H$92:$H$92,"SALIDA",ALAN!$J$92:$J$92,$B28),0)</f>
        <v>0</v>
      </c>
      <c r="U28" s="62">
        <f>IFERROR(SUMIFS(ELVIA!$N$74:$N$77,ELVIA!$H$74:$H$77,"SALIDA",ELVIA!$J$74:$J$77,$B28),0)</f>
        <v>0</v>
      </c>
      <c r="V28" s="62">
        <f>IFERROR(SUMIFS(CAJA!$N$5912:$N$6590,CAJA!$H$5912:$H$6590,"SALIDA",CAJA!$J$5912:$J$6590,$B28),0)</f>
        <v>64500</v>
      </c>
      <c r="W28" s="62">
        <f>IFERROR(SUMIFS('CAJA TIGRES'!$N$1638:$N$1796,'CAJA TIGRES'!$H$1638:$H$1796,"SALIDA",'CAJA TIGRES'!$J$1638:$J$1796,$B28),0)</f>
        <v>0</v>
      </c>
      <c r="X28" s="62">
        <f>IFERROR(SUMIFS(RESERVA!$N$14:$N$14,RESERVA!$H$14:$H$14,"SALIDA",RESERVA!$J$14:$J$14,$B28),0)</f>
        <v>0</v>
      </c>
      <c r="Y28" s="96">
        <f t="shared" si="9"/>
        <v>64500</v>
      </c>
      <c r="Z28" s="96">
        <f>Y28+'SEP25'!Z28</f>
        <v>632300</v>
      </c>
    </row>
    <row r="29" spans="1:26" s="180" customFormat="1" x14ac:dyDescent="0.3">
      <c r="A29" s="180">
        <v>5</v>
      </c>
      <c r="B29" s="181" t="s">
        <v>103</v>
      </c>
      <c r="C29" s="135">
        <f>SUM(C30:C48)</f>
        <v>1649839.54</v>
      </c>
      <c r="D29" s="135">
        <f t="shared" ref="D29" si="10">SUM(D30:D48)</f>
        <v>1147887.8599999999</v>
      </c>
      <c r="E29" s="135">
        <f t="shared" ref="E29:Z29" si="11">SUM(E30:E48)</f>
        <v>0</v>
      </c>
      <c r="F29" s="135">
        <f t="shared" si="11"/>
        <v>0</v>
      </c>
      <c r="G29" s="135">
        <f t="shared" si="11"/>
        <v>94542</v>
      </c>
      <c r="H29" s="135">
        <f t="shared" si="11"/>
        <v>0</v>
      </c>
      <c r="I29" s="135">
        <f t="shared" si="11"/>
        <v>0</v>
      </c>
      <c r="J29" s="135">
        <f t="shared" si="11"/>
        <v>0</v>
      </c>
      <c r="K29" s="135">
        <f t="shared" si="11"/>
        <v>0</v>
      </c>
      <c r="L29" s="135">
        <f t="shared" si="11"/>
        <v>0</v>
      </c>
      <c r="M29" s="135">
        <f t="shared" si="11"/>
        <v>0</v>
      </c>
      <c r="N29" s="135">
        <f t="shared" si="11"/>
        <v>0</v>
      </c>
      <c r="O29" s="128">
        <f t="shared" si="11"/>
        <v>0</v>
      </c>
      <c r="P29" s="135">
        <f t="shared" si="11"/>
        <v>0</v>
      </c>
      <c r="Q29" s="128">
        <f t="shared" si="11"/>
        <v>0</v>
      </c>
      <c r="R29" s="135">
        <f t="shared" si="11"/>
        <v>0</v>
      </c>
      <c r="S29" s="135">
        <f t="shared" si="11"/>
        <v>0</v>
      </c>
      <c r="T29" s="135">
        <f t="shared" si="11"/>
        <v>0</v>
      </c>
      <c r="U29" s="135">
        <f>SUM(U30:U48)</f>
        <v>0</v>
      </c>
      <c r="V29" s="135">
        <f t="shared" si="11"/>
        <v>819332.5</v>
      </c>
      <c r="W29" s="135">
        <f t="shared" si="11"/>
        <v>120954</v>
      </c>
      <c r="X29" s="135">
        <f t="shared" si="11"/>
        <v>0</v>
      </c>
      <c r="Y29" s="135">
        <f t="shared" si="11"/>
        <v>3832555.8999999994</v>
      </c>
      <c r="Z29" s="135">
        <f t="shared" si="11"/>
        <v>22918072.032806732</v>
      </c>
    </row>
    <row r="30" spans="1:26" x14ac:dyDescent="0.3">
      <c r="A30">
        <v>5.0999999999999996</v>
      </c>
      <c r="B30" s="60" t="s">
        <v>92</v>
      </c>
      <c r="C30" s="146">
        <f>IFERROR(SUMIFS('MGZ121'!$N$1375:$N$1598,'MGZ121'!H$1375:H$1598,"SALIDA",'MGZ121'!$J$1375:$J$1598,$B30),0)</f>
        <v>132267.06</v>
      </c>
      <c r="D30" s="62">
        <f>IFERROR(SUMIFS('MGZ BBVA'!$N$1352:$N$1561,'MGZ BBVA'!$H$1352:$H$1561,"SALIDA",'MGZ BBVA'!$J$1352:$J$1561,$B30),0)</f>
        <v>36258</v>
      </c>
      <c r="E30" s="62">
        <f>IFERROR(SUMIFS('MGZ DOLARES'!$N$2:$N$2,'MGZ DOLARES'!$F$2:$F$2,"SALIDA",'MGZ DOLARES'!$J$2:$J$2,$B30),0)</f>
        <v>0</v>
      </c>
      <c r="F30" s="62">
        <f>IFERROR(SUMIFS('MGZ BAJIO'!$N$71:$N$79,'MGZ BAJIO'!$H$71:$H$79,"SALIDA",'MGZ BAJIO'!$J$71:$J$79,$B30),0)</f>
        <v>0</v>
      </c>
      <c r="G30" s="62">
        <f>IFERROR(SUMIFS('VICTOR BANAMEX'!$N$529:$N$601,'VICTOR BANAMEX'!$H$529:$H$601,"SALIDA",'VICTOR BANAMEX'!$J$529:$J$601,$B30),0)</f>
        <v>0</v>
      </c>
      <c r="H30" s="62">
        <f>IFERROR(SUMIFS('VICTOR BANORTE'!$N$99:$N$105,'VICTOR BANORTE'!$H$99:$H$105,"SALIDA",'VICTOR BANORTE'!$J$99:$J$105,$B30),0)</f>
        <v>0</v>
      </c>
      <c r="I30" s="62">
        <f>IFERROR(SUMIFS(RODRIGO!$N$3:$N$4,RODRIGO!$H$3:$H$4,"SALIDA",RODRIGO!$J$3:$J$4,$B30),0)</f>
        <v>0</v>
      </c>
      <c r="J30" s="62">
        <f>IFERROR(SUMIFS(MOY!$N$77:$N$84,MOY!$H$77:$H$84,"SALIDA",MOY!$J$77:$J$84,$B30),0)</f>
        <v>0</v>
      </c>
      <c r="K30" s="62">
        <f>IFERROR(SUMIFS('NORMA RUTH'!$N$86:$N$109,'NORMA RUTH'!$H$86:$H$109,"SALIDA",'NORMA RUTH'!$J$86:$J$109,$B30),0)</f>
        <v>0</v>
      </c>
      <c r="L30" s="62">
        <f>IFERROR(SUMIFS(VALERIA!$N$72:$N$73,VALERIA!$H$72:$H$73,"SALIDA",VALERIA!$J$72:$J$73,$B30),0)</f>
        <v>0</v>
      </c>
      <c r="M30" s="62">
        <f>IFERROR(SUMIFS('MANUEL BANAMEX'!$N$125:$N$142,'MANUEL BANAMEX'!$H$125:$H$142,"SALIDA",'MANUEL BANAMEX'!$J$125:$J$142,$B30),0)</f>
        <v>0</v>
      </c>
      <c r="N30" s="62">
        <f>IFERROR(SUMIFS(ROBERTO!$N$2:$N$2,ROBERTO!$H$2:$H$2,"SALIDA",ROBERTO!$J$2:$J$2,$B30),0)</f>
        <v>0</v>
      </c>
      <c r="O30" s="62">
        <f>IFERROR(SUMIFS(JUAN!$N$88:$N$91,JUAN!$H$88:$H$91,"SALIDA",JUAN!$J$88:$J$91,$B30),0)</f>
        <v>0</v>
      </c>
      <c r="P30" s="62">
        <f>IFERROR(SUMIFS('NORMA SANCHEZ'!$N$82:$N$85,'NORMA SANCHEZ'!$H$82:$H$85,"SALIDA",'NORMA SANCHEZ'!$J$82:$J$85,$B30),0)</f>
        <v>0</v>
      </c>
      <c r="Q30" s="62">
        <f>IFERROR(SUMIFS('JOSE CARLOS'!$N$82:$N$82,'JOSE CARLOS'!$H$82:$H$82,"SALIDA",'JOSE CARLOS'!$J$82:$J$82,$B30),0)</f>
        <v>0</v>
      </c>
      <c r="R30" s="62">
        <f>IFERROR(SUMIFS('LUIS ENRIQUE '!$N$67:$N$68,'LUIS ENRIQUE '!$H$67:$H$68,"SALIDA",'LUIS ENRIQUE '!$J$67:$J$68,$B30),0)</f>
        <v>0</v>
      </c>
      <c r="S30" s="62">
        <f>IFERROR(SUMIFS(CESARIA!$N$92:$N$95,CESARIA!$H$92:$H$95,"SALIDA",CESARIA!$J$92:$J$95,$B30),0)</f>
        <v>0</v>
      </c>
      <c r="T30" s="62">
        <f>IFERROR(SUMIFS(ALAN!$N$92:$N$92,ALAN!$H$92:$H$92,"SALIDA",ALAN!$J$92:$J$92,$B30),0)</f>
        <v>0</v>
      </c>
      <c r="U30" s="62">
        <f>IFERROR(SUMIFS(ELVIA!$N$74:$N$77,ELVIA!$H$74:$H$77,"SALIDA",ELVIA!$J$74:$J$77,$B30),0)</f>
        <v>0</v>
      </c>
      <c r="V30" s="146">
        <f>IFERROR(SUMIFS(CAJA!$N$5912:$N$6590,CAJA!$H$5912:$H$6590,"SALIDA",CAJA!$J$5912:$J$6590,$B30),0)</f>
        <v>55180</v>
      </c>
      <c r="W30" s="62">
        <f>IFERROR(SUMIFS('CAJA TIGRES'!$N$1638:$N$1796,'CAJA TIGRES'!$H$1638:$H$1796,"SALIDA",'CAJA TIGRES'!$J$1638:$J$1796,$B30),0)</f>
        <v>5335</v>
      </c>
      <c r="X30" s="62">
        <f>IFERROR(SUMIFS(RESERVA!$N$14:$N$14,RESERVA!$H$14:$H$14,"SALIDA",RESERVA!$J$14:$J$14,$B30),0)</f>
        <v>0</v>
      </c>
      <c r="Y30" s="96">
        <f t="shared" ref="Y30:Y48" si="12">SUM(C30:X30)</f>
        <v>229040.06</v>
      </c>
      <c r="Z30" s="96">
        <f>Y30+'SEP25'!Z30</f>
        <v>1788881.98</v>
      </c>
    </row>
    <row r="31" spans="1:26" ht="27.6" x14ac:dyDescent="0.3">
      <c r="A31">
        <v>5.2</v>
      </c>
      <c r="B31" s="61" t="s">
        <v>93</v>
      </c>
      <c r="C31" s="146">
        <f>IFERROR(SUMIFS('MGZ121'!$N$1375:$N$1598,'MGZ121'!H$1375:H$1598,"SALIDA",'MGZ121'!$J$1375:$J$1598,$B31),0)</f>
        <v>81748</v>
      </c>
      <c r="D31" s="62">
        <f>IFERROR(SUMIFS('MGZ BBVA'!$N$1352:$N$1561,'MGZ BBVA'!$H$1352:$H$1561,"SALIDA",'MGZ BBVA'!$J$1352:$J$1561,$B31),0)</f>
        <v>119201.18</v>
      </c>
      <c r="E31" s="62">
        <f>IFERROR(SUMIFS('MGZ DOLARES'!$N$2:$N$2,'MGZ DOLARES'!$F$2:$F$2,"SALIDA",'MGZ DOLARES'!$J$2:$J$2,$B31),0)</f>
        <v>0</v>
      </c>
      <c r="F31" s="62">
        <f>IFERROR(SUMIFS('MGZ BAJIO'!$N$71:$N$79,'MGZ BAJIO'!$H$71:$H$79,"SALIDA",'MGZ BAJIO'!$J$71:$J$79,$B31),0)</f>
        <v>0</v>
      </c>
      <c r="G31" s="62">
        <f>IFERROR(SUMIFS('VICTOR BANAMEX'!$N$529:$N$601,'VICTOR BANAMEX'!$H$529:$H$601,"SALIDA",'VICTOR BANAMEX'!$J$529:$J$601,$B31),0)</f>
        <v>0</v>
      </c>
      <c r="H31" s="62">
        <f>IFERROR(SUMIFS('VICTOR BANORTE'!$N$99:$N$105,'VICTOR BANORTE'!$H$99:$H$105,"SALIDA",'VICTOR BANORTE'!$J$99:$J$105,$B31),0)</f>
        <v>0</v>
      </c>
      <c r="I31" s="62">
        <f>IFERROR(SUMIFS(RODRIGO!$N$3:$N$4,RODRIGO!$H$3:$H$4,"SALIDA",RODRIGO!$J$3:$J$4,$B31),0)</f>
        <v>0</v>
      </c>
      <c r="J31" s="62">
        <f>IFERROR(SUMIFS(MOY!$N$77:$N$84,MOY!$H$77:$H$84,"SALIDA",MOY!$J$77:$J$84,$B31),0)</f>
        <v>0</v>
      </c>
      <c r="K31" s="62">
        <f>IFERROR(SUMIFS('NORMA RUTH'!$N$86:$N$109,'NORMA RUTH'!$H$86:$H$109,"SALIDA",'NORMA RUTH'!$J$86:$J$109,$B31),0)</f>
        <v>0</v>
      </c>
      <c r="L31" s="62">
        <f>IFERROR(SUMIFS(VALERIA!$N$72:$N$73,VALERIA!$H$72:$H$73,"SALIDA",VALERIA!$J$72:$J$73,$B31),0)</f>
        <v>0</v>
      </c>
      <c r="M31" s="62">
        <f>IFERROR(SUMIFS('MANUEL BANAMEX'!$N$125:$N$142,'MANUEL BANAMEX'!$H$125:$H$142,"SALIDA",'MANUEL BANAMEX'!$J$125:$J$142,$B31),0)</f>
        <v>0</v>
      </c>
      <c r="N31" s="62">
        <f>IFERROR(SUMIFS(ROBERTO!$N$2:$N$2,ROBERTO!$H$2:$H$2,"SALIDA",ROBERTO!$J$2:$J$2,$B31),0)</f>
        <v>0</v>
      </c>
      <c r="O31" s="62">
        <f>IFERROR(SUMIFS(JUAN!$N$88:$N$91,JUAN!$H$88:$H$91,"SALIDA",JUAN!$J$88:$J$91,$B31),0)</f>
        <v>0</v>
      </c>
      <c r="P31" s="62">
        <f>IFERROR(SUMIFS('NORMA SANCHEZ'!$N$82:$N$85,'NORMA SANCHEZ'!$H$82:$H$85,"SALIDA",'NORMA SANCHEZ'!$J$82:$J$85,$B31),0)</f>
        <v>0</v>
      </c>
      <c r="Q31" s="62">
        <f>IFERROR(SUMIFS('JOSE CARLOS'!$N$82:$N$82,'JOSE CARLOS'!$H$82:$H$82,"SALIDA",'JOSE CARLOS'!$J$82:$J$82,$B31),0)</f>
        <v>0</v>
      </c>
      <c r="R31" s="62">
        <f>IFERROR(SUMIFS('LUIS ENRIQUE '!$N$67:$N$68,'LUIS ENRIQUE '!$H$67:$H$68,"SALIDA",'LUIS ENRIQUE '!$J$67:$J$68,$B31),0)</f>
        <v>0</v>
      </c>
      <c r="S31" s="62">
        <f>IFERROR(SUMIFS(CESARIA!$N$92:$N$95,CESARIA!$H$92:$H$95,"SALIDA",CESARIA!$J$92:$J$95,$B31),0)</f>
        <v>0</v>
      </c>
      <c r="T31" s="62">
        <f>IFERROR(SUMIFS(ALAN!$N$92:$N$92,ALAN!$H$92:$H$92,"SALIDA",ALAN!$J$92:$J$92,$B31),0)</f>
        <v>0</v>
      </c>
      <c r="U31" s="62">
        <f>IFERROR(SUMIFS(ELVIA!$N$74:$N$77,ELVIA!$H$74:$H$77,"SALIDA",ELVIA!$J$74:$J$77,$B31),0)</f>
        <v>0</v>
      </c>
      <c r="V31" s="146">
        <f>IFERROR(SUMIFS(CAJA!$N$5912:$N$6590,CAJA!$H$5912:$H$6590,"SALIDA",CAJA!$J$5912:$J$6590,$B31),0)</f>
        <v>33280</v>
      </c>
      <c r="W31" s="62">
        <f>IFERROR(SUMIFS('CAJA TIGRES'!$N$1638:$N$1796,'CAJA TIGRES'!$H$1638:$H$1796,"SALIDA",'CAJA TIGRES'!$J$1638:$J$1796,$B31),0)</f>
        <v>0</v>
      </c>
      <c r="X31" s="62">
        <f>IFERROR(SUMIFS(RESERVA!$N$14:$N$14,RESERVA!$H$14:$H$14,"SALIDA",RESERVA!$J$14:$J$14,$B31),0)</f>
        <v>0</v>
      </c>
      <c r="Y31" s="96">
        <f t="shared" si="12"/>
        <v>234229.18</v>
      </c>
      <c r="Z31" s="96">
        <f>Y31+'SEP25'!Z31</f>
        <v>1903176.9000000001</v>
      </c>
    </row>
    <row r="32" spans="1:26" x14ac:dyDescent="0.3">
      <c r="A32">
        <v>5.3</v>
      </c>
      <c r="B32" s="60" t="s">
        <v>94</v>
      </c>
      <c r="C32" s="146">
        <f>IFERROR(SUMIFS('MGZ121'!$N$1375:$N$1598,'MGZ121'!H$1375:H$1598,"SALIDA",'MGZ121'!$J$1375:$J$1598,$B32),0)</f>
        <v>977020.47</v>
      </c>
      <c r="D32" s="62">
        <f>IFERROR(SUMIFS('MGZ BBVA'!$N$1352:$N$1561,'MGZ BBVA'!$H$1352:$H$1561,"SALIDA",'MGZ BBVA'!$J$1352:$J$1561,$B32),0)</f>
        <v>586536.93999999994</v>
      </c>
      <c r="E32" s="62">
        <f>IFERROR(SUMIFS('MGZ DOLARES'!$N$2:$N$2,'MGZ DOLARES'!$F$2:$F$2,"SALIDA",'MGZ DOLARES'!$J$2:$J$2,$B32),0)</f>
        <v>0</v>
      </c>
      <c r="F32" s="62">
        <f>IFERROR(SUMIFS('MGZ BAJIO'!$N$71:$N$79,'MGZ BAJIO'!$H$71:$H$79,"SALIDA",'MGZ BAJIO'!$J$71:$J$79,$B32),0)</f>
        <v>0</v>
      </c>
      <c r="G32" s="62">
        <f>IFERROR(SUMIFS('VICTOR BANAMEX'!$N$529:$N$601,'VICTOR BANAMEX'!$H$529:$H$601,"SALIDA",'VICTOR BANAMEX'!$J$529:$J$601,$B32),0)</f>
        <v>0</v>
      </c>
      <c r="H32" s="62">
        <f>IFERROR(SUMIFS('VICTOR BANORTE'!$N$99:$N$105,'VICTOR BANORTE'!$H$99:$H$105,"SALIDA",'VICTOR BANORTE'!$J$99:$J$105,$B32),0)</f>
        <v>0</v>
      </c>
      <c r="I32" s="62">
        <f>IFERROR(SUMIFS(RODRIGO!$N$3:$N$4,RODRIGO!$H$3:$H$4,"SALIDA",RODRIGO!$J$3:$J$4,$B32),0)</f>
        <v>0</v>
      </c>
      <c r="J32" s="62">
        <f>IFERROR(SUMIFS(MOY!$N$77:$N$84,MOY!$H$77:$H$84,"SALIDA",MOY!$J$77:$J$84,$B32),0)</f>
        <v>0</v>
      </c>
      <c r="K32" s="62">
        <f>IFERROR(SUMIFS('NORMA RUTH'!$N$86:$N$109,'NORMA RUTH'!$H$86:$H$109,"SALIDA",'NORMA RUTH'!$J$86:$J$109,$B32),0)</f>
        <v>0</v>
      </c>
      <c r="L32" s="62">
        <f>IFERROR(SUMIFS(VALERIA!$N$72:$N$73,VALERIA!$H$72:$H$73,"SALIDA",VALERIA!$J$72:$J$73,$B32),0)</f>
        <v>0</v>
      </c>
      <c r="M32" s="62">
        <f>IFERROR(SUMIFS('MANUEL BANAMEX'!$N$125:$N$142,'MANUEL BANAMEX'!$H$125:$H$142,"SALIDA",'MANUEL BANAMEX'!$J$125:$J$142,$B32),0)</f>
        <v>0</v>
      </c>
      <c r="N32" s="62">
        <f>IFERROR(SUMIFS(ROBERTO!$N$2:$N$2,ROBERTO!$H$2:$H$2,"SALIDA",ROBERTO!$J$2:$J$2,$B32),0)</f>
        <v>0</v>
      </c>
      <c r="O32" s="62">
        <f>IFERROR(SUMIFS(JUAN!$N$88:$N$91,JUAN!$H$88:$H$91,"SALIDA",JUAN!$J$88:$J$91,$B32),0)</f>
        <v>0</v>
      </c>
      <c r="P32" s="62">
        <f>IFERROR(SUMIFS('NORMA SANCHEZ'!$N$82:$N$85,'NORMA SANCHEZ'!$H$82:$H$85,"SALIDA",'NORMA SANCHEZ'!$J$82:$J$85,$B32),0)</f>
        <v>0</v>
      </c>
      <c r="Q32" s="62">
        <f>IFERROR(SUMIFS('JOSE CARLOS'!$N$82:$N$82,'JOSE CARLOS'!$H$82:$H$82,"SALIDA",'JOSE CARLOS'!$J$82:$J$82,$B32),0)</f>
        <v>0</v>
      </c>
      <c r="R32" s="62">
        <f>IFERROR(SUMIFS('LUIS ENRIQUE '!$N$67:$N$68,'LUIS ENRIQUE '!$H$67:$H$68,"SALIDA",'LUIS ENRIQUE '!$J$67:$J$68,$B32),0)</f>
        <v>0</v>
      </c>
      <c r="S32" s="62">
        <f>IFERROR(SUMIFS(CESARIA!$N$92:$N$95,CESARIA!$H$92:$H$95,"SALIDA",CESARIA!$J$92:$J$95,$B32),0)</f>
        <v>0</v>
      </c>
      <c r="T32" s="62">
        <f>IFERROR(SUMIFS(ALAN!$N$92:$N$92,ALAN!$H$92:$H$92,"SALIDA",ALAN!$J$92:$J$92,$B32),0)</f>
        <v>0</v>
      </c>
      <c r="U32" s="62">
        <f>IFERROR(SUMIFS(ELVIA!$N$74:$N$77,ELVIA!$H$74:$H$77,"SALIDA",ELVIA!$J$74:$J$77,$B32),0)</f>
        <v>0</v>
      </c>
      <c r="V32" s="146">
        <f>IFERROR(SUMIFS(CAJA!$N$5912:$N$6590,CAJA!$H$5912:$H$6590,"SALIDA",CAJA!$J$5912:$J$6590,$B32),0)</f>
        <v>500</v>
      </c>
      <c r="W32" s="62">
        <f>IFERROR(SUMIFS('CAJA TIGRES'!$N$1638:$N$1796,'CAJA TIGRES'!$H$1638:$H$1796,"SALIDA",'CAJA TIGRES'!$J$1638:$J$1796,$B32),0)</f>
        <v>4960</v>
      </c>
      <c r="X32" s="62">
        <f>IFERROR(SUMIFS(RESERVA!$N$14:$N$14,RESERVA!$H$14:$H$14,"SALIDA",RESERVA!$J$14:$J$14,$B32),0)</f>
        <v>0</v>
      </c>
      <c r="Y32" s="96">
        <f t="shared" si="12"/>
        <v>1569017.41</v>
      </c>
      <c r="Z32" s="96">
        <f>Y32+'SEP25'!Z32</f>
        <v>7476142.0300000012</v>
      </c>
    </row>
    <row r="33" spans="1:26" x14ac:dyDescent="0.3">
      <c r="A33">
        <v>5.4</v>
      </c>
      <c r="B33" s="60" t="s">
        <v>95</v>
      </c>
      <c r="C33" s="146">
        <f>IFERROR(SUMIFS('MGZ121'!$N$1375:$N$1598,'MGZ121'!H$1375:H$1598,"SALIDA",'MGZ121'!$J$1375:$J$1598,$B33),0)</f>
        <v>4730</v>
      </c>
      <c r="D33" s="62">
        <f>IFERROR(SUMIFS('MGZ BBVA'!$N$1352:$N$1561,'MGZ BBVA'!$H$1352:$H$1561,"SALIDA",'MGZ BBVA'!$J$1352:$J$1561,$B33),0)</f>
        <v>24598.28</v>
      </c>
      <c r="E33" s="62">
        <f>IFERROR(SUMIFS('MGZ DOLARES'!$N$2:$N$2,'MGZ DOLARES'!$F$2:$F$2,"SALIDA",'MGZ DOLARES'!$J$2:$J$2,$B33),0)</f>
        <v>0</v>
      </c>
      <c r="F33" s="62">
        <f>IFERROR(SUMIFS('MGZ BAJIO'!$N$71:$N$79,'MGZ BAJIO'!$H$71:$H$79,"SALIDA",'MGZ BAJIO'!$J$71:$J$79,$B33),0)</f>
        <v>0</v>
      </c>
      <c r="G33" s="62">
        <f>IFERROR(SUMIFS('VICTOR BANAMEX'!$N$529:$N$601,'VICTOR BANAMEX'!$H$529:$H$601,"SALIDA",'VICTOR BANAMEX'!$J$529:$J$601,$B33),0)</f>
        <v>0</v>
      </c>
      <c r="H33" s="62">
        <f>IFERROR(SUMIFS('VICTOR BANORTE'!$N$99:$N$105,'VICTOR BANORTE'!$H$99:$H$105,"SALIDA",'VICTOR BANORTE'!$J$99:$J$105,$B33),0)</f>
        <v>0</v>
      </c>
      <c r="I33" s="62">
        <f>IFERROR(SUMIFS(RODRIGO!$N$3:$N$4,RODRIGO!$H$3:$H$4,"SALIDA",RODRIGO!$J$3:$J$4,$B33),0)</f>
        <v>0</v>
      </c>
      <c r="J33" s="62">
        <f>IFERROR(SUMIFS(MOY!$N$77:$N$84,MOY!$H$77:$H$84,"SALIDA",MOY!$J$77:$J$84,$B33),0)</f>
        <v>0</v>
      </c>
      <c r="K33" s="62">
        <f>IFERROR(SUMIFS('NORMA RUTH'!$N$86:$N$109,'NORMA RUTH'!$H$86:$H$109,"SALIDA",'NORMA RUTH'!$J$86:$J$109,$B33),0)</f>
        <v>0</v>
      </c>
      <c r="L33" s="62">
        <f>IFERROR(SUMIFS(VALERIA!$N$72:$N$73,VALERIA!$H$72:$H$73,"SALIDA",VALERIA!$J$72:$J$73,$B33),0)</f>
        <v>0</v>
      </c>
      <c r="M33" s="62">
        <f>IFERROR(SUMIFS('MANUEL BANAMEX'!$N$125:$N$142,'MANUEL BANAMEX'!$H$125:$H$142,"SALIDA",'MANUEL BANAMEX'!$J$125:$J$142,$B33),0)</f>
        <v>0</v>
      </c>
      <c r="N33" s="62">
        <f>IFERROR(SUMIFS(ROBERTO!$N$2:$N$2,ROBERTO!$H$2:$H$2,"SALIDA",ROBERTO!$J$2:$J$2,$B33),0)</f>
        <v>0</v>
      </c>
      <c r="O33" s="62">
        <f>IFERROR(SUMIFS(JUAN!$N$88:$N$91,JUAN!$H$88:$H$91,"SALIDA",JUAN!$J$88:$J$91,$B33),0)</f>
        <v>0</v>
      </c>
      <c r="P33" s="62">
        <f>IFERROR(SUMIFS('NORMA SANCHEZ'!$N$82:$N$85,'NORMA SANCHEZ'!$H$82:$H$85,"SALIDA",'NORMA SANCHEZ'!$J$82:$J$85,$B33),0)</f>
        <v>0</v>
      </c>
      <c r="Q33" s="62">
        <f>IFERROR(SUMIFS('JOSE CARLOS'!$N$82:$N$82,'JOSE CARLOS'!$H$82:$H$82,"SALIDA",'JOSE CARLOS'!$J$82:$J$82,$B33),0)</f>
        <v>0</v>
      </c>
      <c r="R33" s="62">
        <f>IFERROR(SUMIFS('LUIS ENRIQUE '!$N$67:$N$68,'LUIS ENRIQUE '!$H$67:$H$68,"SALIDA",'LUIS ENRIQUE '!$J$67:$J$68,$B33),0)</f>
        <v>0</v>
      </c>
      <c r="S33" s="62">
        <f>IFERROR(SUMIFS(CESARIA!$N$92:$N$95,CESARIA!$H$92:$H$95,"SALIDA",CESARIA!$J$92:$J$95,$B33),0)</f>
        <v>0</v>
      </c>
      <c r="T33" s="62">
        <f>IFERROR(SUMIFS(ALAN!$N$92:$N$92,ALAN!$H$92:$H$92,"SALIDA",ALAN!$J$92:$J$92,$B33),0)</f>
        <v>0</v>
      </c>
      <c r="U33" s="62">
        <f>IFERROR(SUMIFS(ELVIA!$N$74:$N$77,ELVIA!$H$74:$H$77,"SALIDA",ELVIA!$J$74:$J$77,$B33),0)</f>
        <v>0</v>
      </c>
      <c r="V33" s="146">
        <f>IFERROR(SUMIFS(CAJA!$N$5912:$N$6590,CAJA!$H$5912:$H$6590,"SALIDA",CAJA!$J$5912:$J$6590,$B33),0)</f>
        <v>7410</v>
      </c>
      <c r="W33" s="62">
        <f>IFERROR(SUMIFS('CAJA TIGRES'!$N$1638:$N$1796,'CAJA TIGRES'!$H$1638:$H$1796,"SALIDA",'CAJA TIGRES'!$J$1638:$J$1796,$B33),0)</f>
        <v>4657</v>
      </c>
      <c r="X33" s="62">
        <f>IFERROR(SUMIFS(RESERVA!$N$14:$N$14,RESERVA!$H$14:$H$14,"SALIDA",RESERVA!$J$14:$J$14,$B33),0)</f>
        <v>0</v>
      </c>
      <c r="Y33" s="96">
        <f t="shared" si="12"/>
        <v>41395.279999999999</v>
      </c>
      <c r="Z33" s="96">
        <f>Y33+'SEP25'!Z33</f>
        <v>653858.29</v>
      </c>
    </row>
    <row r="34" spans="1:26" x14ac:dyDescent="0.3">
      <c r="A34">
        <v>5.5</v>
      </c>
      <c r="B34" s="60" t="s">
        <v>60</v>
      </c>
      <c r="C34" s="146">
        <f>IFERROR(SUMIFS('MGZ121'!$N$1375:$N$1598,'MGZ121'!H$1375:H$1598,"SALIDA",'MGZ121'!$J$1375:$J$1598,$B34),0)</f>
        <v>0</v>
      </c>
      <c r="D34" s="62">
        <f>IFERROR(SUMIFS('MGZ BBVA'!$N$1352:$N$1561,'MGZ BBVA'!$H$1352:$H$1561,"SALIDA",'MGZ BBVA'!$J$1352:$J$1561,$B34),0)</f>
        <v>0</v>
      </c>
      <c r="E34" s="62">
        <f>IFERROR(SUMIFS('MGZ DOLARES'!$N$2:$N$2,'MGZ DOLARES'!$F$2:$F$2,"SALIDA",'MGZ DOLARES'!$J$2:$J$2,$B34),0)</f>
        <v>0</v>
      </c>
      <c r="F34" s="62">
        <f>IFERROR(SUMIFS('MGZ BAJIO'!$N$71:$N$79,'MGZ BAJIO'!$H$71:$H$79,"SALIDA",'MGZ BAJIO'!$J$71:$J$79,$B34),0)</f>
        <v>0</v>
      </c>
      <c r="G34" s="62">
        <f>IFERROR(SUMIFS('VICTOR BANAMEX'!$N$529:$N$601,'VICTOR BANAMEX'!$H$529:$H$601,"SALIDA",'VICTOR BANAMEX'!$J$529:$J$601,$B34),0)</f>
        <v>94542</v>
      </c>
      <c r="H34" s="62">
        <f>IFERROR(SUMIFS('VICTOR BANORTE'!$N$99:$N$105,'VICTOR BANORTE'!$H$99:$H$105,"SALIDA",'VICTOR BANORTE'!$J$99:$J$105,$B34),0)</f>
        <v>0</v>
      </c>
      <c r="I34" s="62">
        <f>IFERROR(SUMIFS(RODRIGO!$N$3:$N$4,RODRIGO!$H$3:$H$4,"SALIDA",RODRIGO!$J$3:$J$4,$B34),0)</f>
        <v>0</v>
      </c>
      <c r="J34" s="62">
        <f>IFERROR(SUMIFS(MOY!$N$77:$N$84,MOY!$H$77:$H$84,"SALIDA",MOY!$J$77:$J$84,$B34),0)</f>
        <v>0</v>
      </c>
      <c r="K34" s="62">
        <f>IFERROR(SUMIFS('NORMA RUTH'!$N$86:$N$109,'NORMA RUTH'!$H$86:$H$109,"SALIDA",'NORMA RUTH'!$J$86:$J$109,$B34),0)</f>
        <v>0</v>
      </c>
      <c r="L34" s="62">
        <f>IFERROR(SUMIFS(VALERIA!$N$72:$N$73,VALERIA!$H$72:$H$73,"SALIDA",VALERIA!$J$72:$J$73,$B34),0)</f>
        <v>0</v>
      </c>
      <c r="M34" s="62">
        <f>IFERROR(SUMIFS('MANUEL BANAMEX'!$N$125:$N$142,'MANUEL BANAMEX'!$H$125:$H$142,"SALIDA",'MANUEL BANAMEX'!$J$125:$J$142,$B34),0)</f>
        <v>0</v>
      </c>
      <c r="N34" s="62">
        <f>IFERROR(SUMIFS(ROBERTO!$N$2:$N$2,ROBERTO!$H$2:$H$2,"SALIDA",ROBERTO!$J$2:$J$2,$B34),0)</f>
        <v>0</v>
      </c>
      <c r="O34" s="62">
        <f>IFERROR(SUMIFS(JUAN!$N$88:$N$91,JUAN!$H$88:$H$91,"SALIDA",JUAN!$J$88:$J$91,$B34),0)</f>
        <v>0</v>
      </c>
      <c r="P34" s="62">
        <f>IFERROR(SUMIFS('NORMA SANCHEZ'!$N$82:$N$85,'NORMA SANCHEZ'!$H$82:$H$85,"SALIDA",'NORMA SANCHEZ'!$J$82:$J$85,$B34),0)</f>
        <v>0</v>
      </c>
      <c r="Q34" s="62">
        <f>IFERROR(SUMIFS('JOSE CARLOS'!$N$82:$N$82,'JOSE CARLOS'!$H$82:$H$82,"SALIDA",'JOSE CARLOS'!$J$82:$J$82,$B34),0)</f>
        <v>0</v>
      </c>
      <c r="R34" s="62">
        <f>IFERROR(SUMIFS('LUIS ENRIQUE '!$N$67:$N$68,'LUIS ENRIQUE '!$H$67:$H$68,"SALIDA",'LUIS ENRIQUE '!$J$67:$J$68,$B34),0)</f>
        <v>0</v>
      </c>
      <c r="S34" s="62">
        <f>IFERROR(SUMIFS(CESARIA!$N$92:$N$95,CESARIA!$H$92:$H$95,"SALIDA",CESARIA!$J$92:$J$95,$B34),0)</f>
        <v>0</v>
      </c>
      <c r="T34" s="62">
        <f>IFERROR(SUMIFS(ALAN!$N$92:$N$92,ALAN!$H$92:$H$92,"SALIDA",ALAN!$J$92:$J$92,$B34),0)</f>
        <v>0</v>
      </c>
      <c r="U34" s="62">
        <f>IFERROR(SUMIFS(ELVIA!$N$74:$N$77,ELVIA!$H$74:$H$77,"SALIDA",ELVIA!$J$74:$J$77,$B34),0)</f>
        <v>0</v>
      </c>
      <c r="V34" s="146">
        <f>IFERROR(SUMIFS(CAJA!$N$5912:$N$6590,CAJA!$H$5912:$H$6590,"SALIDA",CAJA!$J$5912:$J$6590,$B34),0)</f>
        <v>106893</v>
      </c>
      <c r="W34" s="62">
        <f>IFERROR(SUMIFS('CAJA TIGRES'!$N$1638:$N$1796,'CAJA TIGRES'!$H$1638:$H$1796,"SALIDA",'CAJA TIGRES'!$J$1638:$J$1796,$B34),0)</f>
        <v>0</v>
      </c>
      <c r="X34" s="62">
        <f>IFERROR(SUMIFS(RESERVA!$N$14:$N$14,RESERVA!$H$14:$H$14,"SALIDA",RESERVA!$J$14:$J$14,$B34),0)</f>
        <v>0</v>
      </c>
      <c r="Y34" s="96">
        <f t="shared" si="12"/>
        <v>201435</v>
      </c>
      <c r="Z34" s="96">
        <f>Y34+'SEP25'!Z34</f>
        <v>2732674.24</v>
      </c>
    </row>
    <row r="35" spans="1:26" x14ac:dyDescent="0.3">
      <c r="A35">
        <v>5.6</v>
      </c>
      <c r="B35" s="60" t="s">
        <v>96</v>
      </c>
      <c r="C35" s="146">
        <f>IFERROR(SUMIFS('MGZ121'!$N$1375:$N$1598,'MGZ121'!H$1375:H$1598,"SALIDA",'MGZ121'!$J$1375:$J$1598,$B35),0)</f>
        <v>200000</v>
      </c>
      <c r="D35" s="62">
        <f>IFERROR(SUMIFS('MGZ BBVA'!$N$1352:$N$1561,'MGZ BBVA'!$H$1352:$H$1561,"SALIDA",'MGZ BBVA'!$J$1352:$J$1561,$B35),0)</f>
        <v>51708.06</v>
      </c>
      <c r="E35" s="62">
        <f>IFERROR(SUMIFS('MGZ DOLARES'!$N$2:$N$2,'MGZ DOLARES'!$F$2:$F$2,"SALIDA",'MGZ DOLARES'!$J$2:$J$2,$B35),0)</f>
        <v>0</v>
      </c>
      <c r="F35" s="62">
        <f>IFERROR(SUMIFS('MGZ BAJIO'!$N$71:$N$79,'MGZ BAJIO'!$H$71:$H$79,"SALIDA",'MGZ BAJIO'!$J$71:$J$79,$B35),0)</f>
        <v>0</v>
      </c>
      <c r="G35" s="62">
        <f>IFERROR(SUMIFS('VICTOR BANAMEX'!$N$529:$N$601,'VICTOR BANAMEX'!$H$529:$H$601,"SALIDA",'VICTOR BANAMEX'!$J$529:$J$601,$B35),0)</f>
        <v>0</v>
      </c>
      <c r="H35" s="62">
        <f>IFERROR(SUMIFS('VICTOR BANORTE'!$N$99:$N$105,'VICTOR BANORTE'!$H$99:$H$105,"SALIDA",'VICTOR BANORTE'!$J$99:$J$105,$B35),0)</f>
        <v>0</v>
      </c>
      <c r="I35" s="62">
        <f>IFERROR(SUMIFS(RODRIGO!$N$3:$N$4,RODRIGO!$H$3:$H$4,"SALIDA",RODRIGO!$J$3:$J$4,$B35),0)</f>
        <v>0</v>
      </c>
      <c r="J35" s="62">
        <f>IFERROR(SUMIFS(MOY!$N$77:$N$84,MOY!$H$77:$H$84,"SALIDA",MOY!$J$77:$J$84,$B35),0)</f>
        <v>0</v>
      </c>
      <c r="K35" s="62">
        <f>IFERROR(SUMIFS('NORMA RUTH'!$N$86:$N$109,'NORMA RUTH'!$H$86:$H$109,"SALIDA",'NORMA RUTH'!$J$86:$J$109,$B35),0)</f>
        <v>0</v>
      </c>
      <c r="L35" s="62">
        <f>IFERROR(SUMIFS(VALERIA!$N$72:$N$73,VALERIA!$H$72:$H$73,"SALIDA",VALERIA!$J$72:$J$73,$B35),0)</f>
        <v>0</v>
      </c>
      <c r="M35" s="62">
        <f>IFERROR(SUMIFS('MANUEL BANAMEX'!$N$125:$N$142,'MANUEL BANAMEX'!$H$125:$H$142,"SALIDA",'MANUEL BANAMEX'!$J$125:$J$142,$B35),0)</f>
        <v>0</v>
      </c>
      <c r="N35" s="62">
        <f>IFERROR(SUMIFS(ROBERTO!$N$2:$N$2,ROBERTO!$H$2:$H$2,"SALIDA",ROBERTO!$J$2:$J$2,$B35),0)</f>
        <v>0</v>
      </c>
      <c r="O35" s="62">
        <f>IFERROR(SUMIFS(JUAN!$N$88:$N$91,JUAN!$H$88:$H$91,"SALIDA",JUAN!$J$88:$J$91,$B35),0)</f>
        <v>0</v>
      </c>
      <c r="P35" s="62">
        <f>IFERROR(SUMIFS('NORMA SANCHEZ'!$N$82:$N$85,'NORMA SANCHEZ'!$H$82:$H$85,"SALIDA",'NORMA SANCHEZ'!$J$82:$J$85,$B35),0)</f>
        <v>0</v>
      </c>
      <c r="Q35" s="62">
        <f>IFERROR(SUMIFS('JOSE CARLOS'!$N$82:$N$82,'JOSE CARLOS'!$H$82:$H$82,"SALIDA",'JOSE CARLOS'!$J$82:$J$82,$B35),0)</f>
        <v>0</v>
      </c>
      <c r="R35" s="62">
        <f>IFERROR(SUMIFS('LUIS ENRIQUE '!$N$67:$N$68,'LUIS ENRIQUE '!$H$67:$H$68,"SALIDA",'LUIS ENRIQUE '!$J$67:$J$68,$B35),0)</f>
        <v>0</v>
      </c>
      <c r="S35" s="62">
        <f>IFERROR(SUMIFS(CESARIA!$N$92:$N$95,CESARIA!$H$92:$H$95,"SALIDA",CESARIA!$J$92:$J$95,$B35),0)</f>
        <v>0</v>
      </c>
      <c r="T35" s="62">
        <f>IFERROR(SUMIFS(ALAN!$N$92:$N$92,ALAN!$H$92:$H$92,"SALIDA",ALAN!$J$92:$J$92,$B35),0)</f>
        <v>0</v>
      </c>
      <c r="U35" s="62">
        <f>IFERROR(SUMIFS(ELVIA!$N$74:$N$77,ELVIA!$H$74:$H$77,"SALIDA",ELVIA!$J$74:$J$77,$B35),0)</f>
        <v>0</v>
      </c>
      <c r="V35" s="146">
        <f>IFERROR(SUMIFS(CAJA!$N$5912:$N$6590,CAJA!$H$5912:$H$6590,"SALIDA",CAJA!$J$5912:$J$6590,$B35),0)</f>
        <v>6736</v>
      </c>
      <c r="W35" s="62">
        <f>IFERROR(SUMIFS('CAJA TIGRES'!$N$1638:$N$1796,'CAJA TIGRES'!$H$1638:$H$1796,"SALIDA",'CAJA TIGRES'!$J$1638:$J$1796,$B35),0)</f>
        <v>0</v>
      </c>
      <c r="X35" s="62">
        <f>IFERROR(SUMIFS(RESERVA!$N$14:$N$14,RESERVA!$H$14:$H$14,"SALIDA",RESERVA!$J$14:$J$14,$B35),0)</f>
        <v>0</v>
      </c>
      <c r="Y35" s="96">
        <f t="shared" si="12"/>
        <v>258444.06</v>
      </c>
      <c r="Z35" s="96">
        <f>Y35+'SEP25'!Z35</f>
        <v>904887.3</v>
      </c>
    </row>
    <row r="36" spans="1:26" ht="27.6" x14ac:dyDescent="0.3">
      <c r="A36">
        <v>5.7</v>
      </c>
      <c r="B36" s="61" t="s">
        <v>97</v>
      </c>
      <c r="C36" s="146">
        <f>IFERROR(SUMIFS('MGZ121'!$N$1375:$N$1598,'MGZ121'!H$1375:H$1598,"SALIDA",'MGZ121'!$J$1375:$J$1598,$B36),0)</f>
        <v>0</v>
      </c>
      <c r="D36" s="62">
        <f>IFERROR(SUMIFS('MGZ BBVA'!$N$1352:$N$1561,'MGZ BBVA'!$H$1352:$H$1561,"SALIDA",'MGZ BBVA'!$J$1352:$J$1561,$B36),0)</f>
        <v>0</v>
      </c>
      <c r="E36" s="62">
        <f>IFERROR(SUMIFS('MGZ DOLARES'!$N$2:$N$2,'MGZ DOLARES'!$F$2:$F$2,"SALIDA",'MGZ DOLARES'!$J$2:$J$2,$B36),0)</f>
        <v>0</v>
      </c>
      <c r="F36" s="62">
        <f>IFERROR(SUMIFS('MGZ BAJIO'!$N$71:$N$79,'MGZ BAJIO'!$H$71:$H$79,"SALIDA",'MGZ BAJIO'!$J$71:$J$79,$B36),0)</f>
        <v>0</v>
      </c>
      <c r="G36" s="62">
        <f>IFERROR(SUMIFS('VICTOR BANAMEX'!$N$529:$N$601,'VICTOR BANAMEX'!$H$529:$H$601,"SALIDA",'VICTOR BANAMEX'!$J$529:$J$601,$B36),0)</f>
        <v>0</v>
      </c>
      <c r="H36" s="62">
        <f>IFERROR(SUMIFS('VICTOR BANORTE'!$N$99:$N$105,'VICTOR BANORTE'!$H$99:$H$105,"SALIDA",'VICTOR BANORTE'!$J$99:$J$105,$B36),0)</f>
        <v>0</v>
      </c>
      <c r="I36" s="62">
        <f>IFERROR(SUMIFS(RODRIGO!$N$3:$N$4,RODRIGO!$H$3:$H$4,"SALIDA",RODRIGO!$J$3:$J$4,$B36),0)</f>
        <v>0</v>
      </c>
      <c r="J36" s="62">
        <f>IFERROR(SUMIFS(MOY!$N$77:$N$84,MOY!$H$77:$H$84,"SALIDA",MOY!$J$77:$J$84,$B36),0)</f>
        <v>0</v>
      </c>
      <c r="K36" s="62">
        <f>IFERROR(SUMIFS('NORMA RUTH'!$N$86:$N$109,'NORMA RUTH'!$H$86:$H$109,"SALIDA",'NORMA RUTH'!$J$86:$J$109,$B36),0)</f>
        <v>0</v>
      </c>
      <c r="L36" s="62">
        <f>IFERROR(SUMIFS(VALERIA!$N$72:$N$73,VALERIA!$H$72:$H$73,"SALIDA",VALERIA!$J$72:$J$73,$B36),0)</f>
        <v>0</v>
      </c>
      <c r="M36" s="62">
        <f>IFERROR(SUMIFS('MANUEL BANAMEX'!$N$125:$N$142,'MANUEL BANAMEX'!$H$125:$H$142,"SALIDA",'MANUEL BANAMEX'!$J$125:$J$142,$B36),0)</f>
        <v>0</v>
      </c>
      <c r="N36" s="62">
        <f>IFERROR(SUMIFS(ROBERTO!$N$2:$N$2,ROBERTO!$H$2:$H$2,"SALIDA",ROBERTO!$J$2:$J$2,$B36),0)</f>
        <v>0</v>
      </c>
      <c r="O36" s="62">
        <f>IFERROR(SUMIFS(JUAN!$N$88:$N$91,JUAN!$H$88:$H$91,"SALIDA",JUAN!$J$88:$J$91,$B36),0)</f>
        <v>0</v>
      </c>
      <c r="P36" s="62">
        <f>IFERROR(SUMIFS('NORMA SANCHEZ'!$N$82:$N$85,'NORMA SANCHEZ'!$H$82:$H$85,"SALIDA",'NORMA SANCHEZ'!$J$82:$J$85,$B36),0)</f>
        <v>0</v>
      </c>
      <c r="Q36" s="62">
        <f>IFERROR(SUMIFS('JOSE CARLOS'!$N$82:$N$82,'JOSE CARLOS'!$H$82:$H$82,"SALIDA",'JOSE CARLOS'!$J$82:$J$82,$B36),0)</f>
        <v>0</v>
      </c>
      <c r="R36" s="62">
        <f>IFERROR(SUMIFS('LUIS ENRIQUE '!$N$67:$N$68,'LUIS ENRIQUE '!$H$67:$H$68,"SALIDA",'LUIS ENRIQUE '!$J$67:$J$68,$B36),0)</f>
        <v>0</v>
      </c>
      <c r="S36" s="62">
        <f>IFERROR(SUMIFS(CESARIA!$N$92:$N$95,CESARIA!$H$92:$H$95,"SALIDA",CESARIA!$J$92:$J$95,$B36),0)</f>
        <v>0</v>
      </c>
      <c r="T36" s="62">
        <f>IFERROR(SUMIFS(ALAN!$N$92:$N$92,ALAN!$H$92:$H$92,"SALIDA",ALAN!$J$92:$J$92,$B36),0)</f>
        <v>0</v>
      </c>
      <c r="U36" s="62">
        <f>IFERROR(SUMIFS(ELVIA!$N$74:$N$77,ELVIA!$H$74:$H$77,"SALIDA",ELVIA!$J$74:$J$77,$B36),0)</f>
        <v>0</v>
      </c>
      <c r="V36" s="146">
        <f>IFERROR(SUMIFS(CAJA!$N$5912:$N$6590,CAJA!$H$5912:$H$6590,"SALIDA",CAJA!$J$5912:$J$6590,$B36),0)</f>
        <v>29934</v>
      </c>
      <c r="W36" s="62">
        <f>IFERROR(SUMIFS('CAJA TIGRES'!$N$1638:$N$1796,'CAJA TIGRES'!$H$1638:$H$1796,"SALIDA",'CAJA TIGRES'!$J$1638:$J$1796,$B36),0)</f>
        <v>500</v>
      </c>
      <c r="X36" s="62">
        <f>IFERROR(SUMIFS(RESERVA!$N$14:$N$14,RESERVA!$H$14:$H$14,"SALIDA",RESERVA!$J$14:$J$14,$B36),0)</f>
        <v>0</v>
      </c>
      <c r="Y36" s="96">
        <f t="shared" si="12"/>
        <v>30434</v>
      </c>
      <c r="Z36" s="96">
        <f>Y36+'SEP25'!Z36</f>
        <v>504402.59</v>
      </c>
    </row>
    <row r="37" spans="1:26" x14ac:dyDescent="0.3">
      <c r="A37">
        <v>5.8</v>
      </c>
      <c r="B37" s="60" t="s">
        <v>98</v>
      </c>
      <c r="C37" s="146">
        <f>IFERROR(SUMIFS('MGZ121'!$N$1375:$N$1598,'MGZ121'!H$1375:H$1598,"SALIDA",'MGZ121'!$J$1375:$J$1598,$B37),0)</f>
        <v>2537</v>
      </c>
      <c r="D37" s="62">
        <f>IFERROR(SUMIFS('MGZ BBVA'!$N$1352:$N$1561,'MGZ BBVA'!$H$1352:$H$1561,"SALIDA",'MGZ BBVA'!$J$1352:$J$1561,$B37),0)</f>
        <v>0</v>
      </c>
      <c r="E37" s="62">
        <f>IFERROR(SUMIFS('MGZ DOLARES'!$N$2:$N$2,'MGZ DOLARES'!$F$2:$F$2,"SALIDA",'MGZ DOLARES'!$J$2:$J$2,$B37),0)</f>
        <v>0</v>
      </c>
      <c r="F37" s="62">
        <f>IFERROR(SUMIFS('MGZ BAJIO'!$N$71:$N$79,'MGZ BAJIO'!$H$71:$H$79,"SALIDA",'MGZ BAJIO'!$J$71:$J$79,$B37),0)</f>
        <v>0</v>
      </c>
      <c r="G37" s="62">
        <f>IFERROR(SUMIFS('VICTOR BANAMEX'!$N$529:$N$601,'VICTOR BANAMEX'!$H$529:$H$601,"SALIDA",'VICTOR BANAMEX'!$J$529:$J$601,$B37),0)</f>
        <v>0</v>
      </c>
      <c r="H37" s="62">
        <f>IFERROR(SUMIFS('VICTOR BANORTE'!$N$99:$N$105,'VICTOR BANORTE'!$H$99:$H$105,"SALIDA",'VICTOR BANORTE'!$J$99:$J$105,$B37),0)</f>
        <v>0</v>
      </c>
      <c r="I37" s="62">
        <f>IFERROR(SUMIFS(RODRIGO!$N$3:$N$4,RODRIGO!$H$3:$H$4,"SALIDA",RODRIGO!$J$3:$J$4,$B37),0)</f>
        <v>0</v>
      </c>
      <c r="J37" s="62">
        <f>IFERROR(SUMIFS(MOY!$N$77:$N$84,MOY!$H$77:$H$84,"SALIDA",MOY!$J$77:$J$84,$B37),0)</f>
        <v>0</v>
      </c>
      <c r="K37" s="62">
        <f>IFERROR(SUMIFS('NORMA RUTH'!$N$86:$N$109,'NORMA RUTH'!$H$86:$H$109,"SALIDA",'NORMA RUTH'!$J$86:$J$109,$B37),0)</f>
        <v>0</v>
      </c>
      <c r="L37" s="62">
        <f>IFERROR(SUMIFS(VALERIA!$N$72:$N$73,VALERIA!$H$72:$H$73,"SALIDA",VALERIA!$J$72:$J$73,$B37),0)</f>
        <v>0</v>
      </c>
      <c r="M37" s="62">
        <f>IFERROR(SUMIFS('MANUEL BANAMEX'!$N$125:$N$142,'MANUEL BANAMEX'!$H$125:$H$142,"SALIDA",'MANUEL BANAMEX'!$J$125:$J$142,$B37),0)</f>
        <v>0</v>
      </c>
      <c r="N37" s="62">
        <f>IFERROR(SUMIFS(ROBERTO!$N$2:$N$2,ROBERTO!$H$2:$H$2,"SALIDA",ROBERTO!$J$2:$J$2,$B37),0)</f>
        <v>0</v>
      </c>
      <c r="O37" s="62">
        <f>IFERROR(SUMIFS(JUAN!$N$88:$N$91,JUAN!$H$88:$H$91,"SALIDA",JUAN!$J$88:$J$91,$B37),0)</f>
        <v>0</v>
      </c>
      <c r="P37" s="62">
        <f>IFERROR(SUMIFS('NORMA SANCHEZ'!$N$82:$N$85,'NORMA SANCHEZ'!$H$82:$H$85,"SALIDA",'NORMA SANCHEZ'!$J$82:$J$85,$B37),0)</f>
        <v>0</v>
      </c>
      <c r="Q37" s="62">
        <f>IFERROR(SUMIFS('JOSE CARLOS'!$N$82:$N$82,'JOSE CARLOS'!$H$82:$H$82,"SALIDA",'JOSE CARLOS'!$J$82:$J$82,$B37),0)</f>
        <v>0</v>
      </c>
      <c r="R37" s="62">
        <f>IFERROR(SUMIFS('LUIS ENRIQUE '!$N$67:$N$68,'LUIS ENRIQUE '!$H$67:$H$68,"SALIDA",'LUIS ENRIQUE '!$J$67:$J$68,$B37),0)</f>
        <v>0</v>
      </c>
      <c r="S37" s="62">
        <f>IFERROR(SUMIFS(CESARIA!$N$92:$N$95,CESARIA!$H$92:$H$95,"SALIDA",CESARIA!$J$92:$J$95,$B37),0)</f>
        <v>0</v>
      </c>
      <c r="T37" s="62">
        <f>IFERROR(SUMIFS(ALAN!$N$92:$N$92,ALAN!$H$92:$H$92,"SALIDA",ALAN!$J$92:$J$92,$B37),0)</f>
        <v>0</v>
      </c>
      <c r="U37" s="62">
        <f>IFERROR(SUMIFS(ELVIA!$N$74:$N$77,ELVIA!$H$74:$H$77,"SALIDA",ELVIA!$J$74:$J$77,$B37),0)</f>
        <v>0</v>
      </c>
      <c r="V37" s="146">
        <f>IFERROR(SUMIFS(CAJA!$N$5912:$N$6590,CAJA!$H$5912:$H$6590,"SALIDA",CAJA!$J$5912:$J$6590,$B37),0)</f>
        <v>0</v>
      </c>
      <c r="W37" s="62">
        <f>IFERROR(SUMIFS('CAJA TIGRES'!$N$1638:$N$1796,'CAJA TIGRES'!$H$1638:$H$1796,"SALIDA",'CAJA TIGRES'!$J$1638:$J$1796,$B37),0)</f>
        <v>350</v>
      </c>
      <c r="X37" s="62">
        <f>IFERROR(SUMIFS(RESERVA!$N$14:$N$14,RESERVA!$H$14:$H$14,"SALIDA",RESERVA!$J$14:$J$14,$B37),0)</f>
        <v>0</v>
      </c>
      <c r="Y37" s="96">
        <f t="shared" si="12"/>
        <v>2887</v>
      </c>
      <c r="Z37" s="96">
        <f>Y37+'SEP25'!Z37</f>
        <v>40586</v>
      </c>
    </row>
    <row r="38" spans="1:26" x14ac:dyDescent="0.3">
      <c r="A38">
        <v>5.9</v>
      </c>
      <c r="B38" s="60" t="s">
        <v>102</v>
      </c>
      <c r="C38" s="146">
        <f>IFERROR(SUMIFS('MGZ121'!$N$1375:$N$1598,'MGZ121'!H$1375:H$1598,"SALIDA",'MGZ121'!$J$1375:$J$1598,$B38),0)</f>
        <v>0</v>
      </c>
      <c r="D38" s="62">
        <f>IFERROR(SUMIFS('MGZ BBVA'!$N$1352:$N$1561,'MGZ BBVA'!$H$1352:$H$1561,"SALIDA",'MGZ BBVA'!$J$1352:$J$1561,$B38),0)</f>
        <v>214703.8</v>
      </c>
      <c r="E38" s="62">
        <f>IFERROR(SUMIFS('MGZ DOLARES'!$N$2:$N$2,'MGZ DOLARES'!$F$2:$F$2,"SALIDA",'MGZ DOLARES'!$J$2:$J$2,$B38),0)</f>
        <v>0</v>
      </c>
      <c r="F38" s="62">
        <f>IFERROR(SUMIFS('MGZ BAJIO'!$N$71:$N$79,'MGZ BAJIO'!$H$71:$H$79,"SALIDA",'MGZ BAJIO'!$J$71:$J$79,$B38),0)</f>
        <v>0</v>
      </c>
      <c r="G38" s="62">
        <f>IFERROR(SUMIFS('VICTOR BANAMEX'!$N$529:$N$601,'VICTOR BANAMEX'!$H$529:$H$601,"SALIDA",'VICTOR BANAMEX'!$J$529:$J$601,$B38),0)</f>
        <v>0</v>
      </c>
      <c r="H38" s="62">
        <f>IFERROR(SUMIFS('VICTOR BANORTE'!$N$99:$N$105,'VICTOR BANORTE'!$H$99:$H$105,"SALIDA",'VICTOR BANORTE'!$J$99:$J$105,$B38),0)</f>
        <v>0</v>
      </c>
      <c r="I38" s="62">
        <f>IFERROR(SUMIFS(RODRIGO!$N$3:$N$4,RODRIGO!$H$3:$H$4,"SALIDA",RODRIGO!$J$3:$J$4,$B38),0)</f>
        <v>0</v>
      </c>
      <c r="J38" s="62">
        <f>IFERROR(SUMIFS(MOY!$N$77:$N$84,MOY!$H$77:$H$84,"SALIDA",MOY!$J$77:$J$84,$B38),0)</f>
        <v>0</v>
      </c>
      <c r="K38" s="62">
        <f>IFERROR(SUMIFS('NORMA RUTH'!$N$86:$N$109,'NORMA RUTH'!$H$86:$H$109,"SALIDA",'NORMA RUTH'!$J$86:$J$109,$B38),0)</f>
        <v>0</v>
      </c>
      <c r="L38" s="62">
        <f>IFERROR(SUMIFS(VALERIA!$N$72:$N$73,VALERIA!$H$72:$H$73,"SALIDA",VALERIA!$J$72:$J$73,$B38),0)</f>
        <v>0</v>
      </c>
      <c r="M38" s="62">
        <f>IFERROR(SUMIFS('MANUEL BANAMEX'!$N$125:$N$142,'MANUEL BANAMEX'!$H$125:$H$142,"SALIDA",'MANUEL BANAMEX'!$J$125:$J$142,$B38),0)</f>
        <v>0</v>
      </c>
      <c r="N38" s="62">
        <f>IFERROR(SUMIFS(ROBERTO!$N$2:$N$2,ROBERTO!$H$2:$H$2,"SALIDA",ROBERTO!$J$2:$J$2,$B38),0)</f>
        <v>0</v>
      </c>
      <c r="O38" s="62">
        <f>IFERROR(SUMIFS(JUAN!$N$88:$N$91,JUAN!$H$88:$H$91,"SALIDA",JUAN!$J$88:$J$91,$B38),0)</f>
        <v>0</v>
      </c>
      <c r="P38" s="62">
        <f>IFERROR(SUMIFS('NORMA SANCHEZ'!$N$82:$N$85,'NORMA SANCHEZ'!$H$82:$H$85,"SALIDA",'NORMA SANCHEZ'!$J$82:$J$85,$B38),0)</f>
        <v>0</v>
      </c>
      <c r="Q38" s="62">
        <f>IFERROR(SUMIFS('JOSE CARLOS'!$N$82:$N$82,'JOSE CARLOS'!$H$82:$H$82,"SALIDA",'JOSE CARLOS'!$J$82:$J$82,$B38),0)</f>
        <v>0</v>
      </c>
      <c r="R38" s="62">
        <f>IFERROR(SUMIFS('LUIS ENRIQUE '!$N$67:$N$68,'LUIS ENRIQUE '!$H$67:$H$68,"SALIDA",'LUIS ENRIQUE '!$J$67:$J$68,$B38),0)</f>
        <v>0</v>
      </c>
      <c r="S38" s="62">
        <f>IFERROR(SUMIFS(CESARIA!$N$92:$N$95,CESARIA!$H$92:$H$95,"SALIDA",CESARIA!$J$92:$J$95,$B38),0)</f>
        <v>0</v>
      </c>
      <c r="T38" s="62">
        <f>IFERROR(SUMIFS(ALAN!$N$92:$N$92,ALAN!$H$92:$H$92,"SALIDA",ALAN!$J$92:$J$92,$B38),0)</f>
        <v>0</v>
      </c>
      <c r="U38" s="62">
        <f>IFERROR(SUMIFS(ELVIA!$N$74:$N$77,ELVIA!$H$74:$H$77,"SALIDA",ELVIA!$J$74:$J$77,$B38),0)</f>
        <v>0</v>
      </c>
      <c r="V38" s="146">
        <f>IFERROR(SUMIFS(CAJA!$N$5912:$N$6590,CAJA!$H$5912:$H$6590,"SALIDA",CAJA!$J$5912:$J$6590,$B38),0)</f>
        <v>48206</v>
      </c>
      <c r="W38" s="62">
        <f>IFERROR(SUMIFS('CAJA TIGRES'!$N$1638:$N$1796,'CAJA TIGRES'!$H$1638:$H$1796,"SALIDA",'CAJA TIGRES'!$J$1638:$J$1796,$B38),0)</f>
        <v>59002</v>
      </c>
      <c r="X38" s="62">
        <f>IFERROR(SUMIFS(RESERVA!$N$14:$N$14,RESERVA!$H$14:$H$14,"SALIDA",RESERVA!$J$14:$J$14,$B38),0)</f>
        <v>0</v>
      </c>
      <c r="Y38" s="96">
        <f t="shared" si="12"/>
        <v>321911.8</v>
      </c>
      <c r="Z38" s="96">
        <f>Y38+'SEP25'!Z38</f>
        <v>3208304.5928067327</v>
      </c>
    </row>
    <row r="39" spans="1:26" x14ac:dyDescent="0.3">
      <c r="A39" s="92">
        <v>5.0999999999999996</v>
      </c>
      <c r="B39" s="60" t="s">
        <v>104</v>
      </c>
      <c r="C39" s="146">
        <f>IFERROR(SUMIFS('MGZ121'!$N$1375:$N$1598,'MGZ121'!H$1375:H$1598,"SALIDA",'MGZ121'!$J$1375:$J$1598,$B39),0)</f>
        <v>0</v>
      </c>
      <c r="D39" s="62">
        <f>IFERROR(SUMIFS('MGZ BBVA'!$N$1352:$N$1561,'MGZ BBVA'!$H$1352:$H$1561,"SALIDA",'MGZ BBVA'!$J$1352:$J$1561,$B39),0)</f>
        <v>0</v>
      </c>
      <c r="E39" s="62">
        <f>IFERROR(SUMIFS('MGZ DOLARES'!$N$2:$N$2,'MGZ DOLARES'!$F$2:$F$2,"SALIDA",'MGZ DOLARES'!$J$2:$J$2,$B39),0)</f>
        <v>0</v>
      </c>
      <c r="F39" s="62">
        <f>IFERROR(SUMIFS('MGZ BAJIO'!$N$71:$N$79,'MGZ BAJIO'!$H$71:$H$79,"SALIDA",'MGZ BAJIO'!$J$71:$J$79,$B39),0)</f>
        <v>0</v>
      </c>
      <c r="G39" s="62">
        <f>IFERROR(SUMIFS('VICTOR BANAMEX'!$N$529:$N$601,'VICTOR BANAMEX'!$H$529:$H$601,"SALIDA",'VICTOR BANAMEX'!$J$529:$J$601,$B39),0)</f>
        <v>0</v>
      </c>
      <c r="H39" s="62">
        <f>IFERROR(SUMIFS('VICTOR BANORTE'!$N$99:$N$105,'VICTOR BANORTE'!$H$99:$H$105,"SALIDA",'VICTOR BANORTE'!$J$99:$J$105,$B39),0)</f>
        <v>0</v>
      </c>
      <c r="I39" s="62">
        <f>IFERROR(SUMIFS(RODRIGO!$N$3:$N$4,RODRIGO!$H$3:$H$4,"SALIDA",RODRIGO!$J$3:$J$4,$B39),0)</f>
        <v>0</v>
      </c>
      <c r="J39" s="62">
        <f>IFERROR(SUMIFS(MOY!$N$77:$N$84,MOY!$H$77:$H$84,"SALIDA",MOY!$J$77:$J$84,$B39),0)</f>
        <v>0</v>
      </c>
      <c r="K39" s="62">
        <f>IFERROR(SUMIFS('NORMA RUTH'!$N$86:$N$109,'NORMA RUTH'!$H$86:$H$109,"SALIDA",'NORMA RUTH'!$J$86:$J$109,$B39),0)</f>
        <v>0</v>
      </c>
      <c r="L39" s="62">
        <f>IFERROR(SUMIFS(VALERIA!$N$72:$N$73,VALERIA!$H$72:$H$73,"SALIDA",VALERIA!$J$72:$J$73,$B39),0)</f>
        <v>0</v>
      </c>
      <c r="M39" s="62">
        <f>IFERROR(SUMIFS('MANUEL BANAMEX'!$N$125:$N$142,'MANUEL BANAMEX'!$H$125:$H$142,"SALIDA",'MANUEL BANAMEX'!$J$125:$J$142,$B39),0)</f>
        <v>0</v>
      </c>
      <c r="N39" s="62">
        <f>IFERROR(SUMIFS(ROBERTO!$N$2:$N$2,ROBERTO!$H$2:$H$2,"SALIDA",ROBERTO!$J$2:$J$2,$B39),0)</f>
        <v>0</v>
      </c>
      <c r="O39" s="62">
        <f>IFERROR(SUMIFS(JUAN!$N$88:$N$91,JUAN!$H$88:$H$91,"SALIDA",JUAN!$J$88:$J$91,$B39),0)</f>
        <v>0</v>
      </c>
      <c r="P39" s="62">
        <f>IFERROR(SUMIFS('NORMA SANCHEZ'!$N$82:$N$85,'NORMA SANCHEZ'!$H$82:$H$85,"SALIDA",'NORMA SANCHEZ'!$J$82:$J$85,$B39),0)</f>
        <v>0</v>
      </c>
      <c r="Q39" s="62">
        <f>IFERROR(SUMIFS('JOSE CARLOS'!$N$82:$N$82,'JOSE CARLOS'!$H$82:$H$82,"SALIDA",'JOSE CARLOS'!$J$82:$J$82,$B39),0)</f>
        <v>0</v>
      </c>
      <c r="R39" s="62">
        <f>IFERROR(SUMIFS('LUIS ENRIQUE '!$N$67:$N$68,'LUIS ENRIQUE '!$H$67:$H$68,"SALIDA",'LUIS ENRIQUE '!$J$67:$J$68,$B39),0)</f>
        <v>0</v>
      </c>
      <c r="S39" s="62">
        <f>IFERROR(SUMIFS(CESARIA!$N$92:$N$95,CESARIA!$H$92:$H$95,"SALIDA",CESARIA!$J$92:$J$95,$B39),0)</f>
        <v>0</v>
      </c>
      <c r="T39" s="62">
        <f>IFERROR(SUMIFS(ALAN!$N$92:$N$92,ALAN!$H$92:$H$92,"SALIDA",ALAN!$J$92:$J$92,$B39),0)</f>
        <v>0</v>
      </c>
      <c r="U39" s="62">
        <f>IFERROR(SUMIFS(ELVIA!$N$74:$N$77,ELVIA!$H$74:$H$77,"SALIDA",ELVIA!$J$74:$J$77,$B39),0)</f>
        <v>0</v>
      </c>
      <c r="V39" s="146">
        <f>IFERROR(SUMIFS(CAJA!$N$5912:$N$6590,CAJA!$H$5912:$H$6590,"SALIDA",CAJA!$J$5912:$J$6590,$B39),0)</f>
        <v>0</v>
      </c>
      <c r="W39" s="62">
        <f>IFERROR(SUMIFS('CAJA TIGRES'!$N$1638:$N$1796,'CAJA TIGRES'!$H$1638:$H$1796,"SALIDA",'CAJA TIGRES'!$J$1638:$J$1796,$B39),0)</f>
        <v>0</v>
      </c>
      <c r="X39" s="62">
        <f>IFERROR(SUMIFS(RESERVA!$N$14:$N$14,RESERVA!$H$14:$H$14,"SALIDA",RESERVA!$J$14:$J$14,$B39),0)</f>
        <v>0</v>
      </c>
      <c r="Y39" s="96">
        <f t="shared" si="12"/>
        <v>0</v>
      </c>
      <c r="Z39" s="96">
        <f>Y39+'SEP25'!Z39</f>
        <v>4167</v>
      </c>
    </row>
    <row r="40" spans="1:26" x14ac:dyDescent="0.3">
      <c r="A40" s="92"/>
      <c r="B40" s="60" t="s">
        <v>186</v>
      </c>
      <c r="C40" s="146">
        <f>IFERROR(SUMIFS('MGZ121'!$N$1375:$N$1598,'MGZ121'!H$1375:H$1598,"SALIDA",'MGZ121'!$J$1375:$J$1598,$B40),0)</f>
        <v>142200.01</v>
      </c>
      <c r="D40" s="62">
        <f>IFERROR(SUMIFS('MGZ BBVA'!$N$1352:$N$1561,'MGZ BBVA'!$H$1352:$H$1561,"SALIDA",'MGZ BBVA'!$J$1352:$J$1561,$B40),0)</f>
        <v>13985.6</v>
      </c>
      <c r="E40" s="62">
        <f>IFERROR(SUMIFS('MGZ DOLARES'!$N$2:$N$2,'MGZ DOLARES'!$F$2:$F$2,"SALIDA",'MGZ DOLARES'!$J$2:$J$2,$B40),0)</f>
        <v>0</v>
      </c>
      <c r="F40" s="62">
        <f>IFERROR(SUMIFS('MGZ BAJIO'!$N$71:$N$79,'MGZ BAJIO'!$H$71:$H$79,"SALIDA",'MGZ BAJIO'!$J$71:$J$79,$B40),0)</f>
        <v>0</v>
      </c>
      <c r="G40" s="62">
        <f>IFERROR(SUMIFS('VICTOR BANAMEX'!$N$529:$N$601,'VICTOR BANAMEX'!$H$529:$H$601,"SALIDA",'VICTOR BANAMEX'!$J$529:$J$601,$B40),0)</f>
        <v>0</v>
      </c>
      <c r="H40" s="62">
        <f>IFERROR(SUMIFS('VICTOR BANORTE'!$N$99:$N$105,'VICTOR BANORTE'!$H$99:$H$105,"SALIDA",'VICTOR BANORTE'!$J$99:$J$105,$B40),0)</f>
        <v>0</v>
      </c>
      <c r="I40" s="62">
        <f>IFERROR(SUMIFS(RODRIGO!$N$3:$N$4,RODRIGO!$H$3:$H$4,"SALIDA",RODRIGO!$J$3:$J$4,$B40),0)</f>
        <v>0</v>
      </c>
      <c r="J40" s="62">
        <f>IFERROR(SUMIFS(MOY!$N$77:$N$84,MOY!$H$77:$H$84,"SALIDA",MOY!$J$77:$J$84,$B40),0)</f>
        <v>0</v>
      </c>
      <c r="K40" s="62">
        <f>IFERROR(SUMIFS('NORMA RUTH'!$N$86:$N$109,'NORMA RUTH'!$H$86:$H$109,"SALIDA",'NORMA RUTH'!$J$86:$J$109,$B40),0)</f>
        <v>0</v>
      </c>
      <c r="L40" s="62">
        <f>IFERROR(SUMIFS(VALERIA!$N$72:$N$73,VALERIA!$H$72:$H$73,"SALIDA",VALERIA!$J$72:$J$73,$B40),0)</f>
        <v>0</v>
      </c>
      <c r="M40" s="62">
        <f>IFERROR(SUMIFS('MANUEL BANAMEX'!$N$125:$N$142,'MANUEL BANAMEX'!$H$125:$H$142,"SALIDA",'MANUEL BANAMEX'!$J$125:$J$142,$B40),0)</f>
        <v>0</v>
      </c>
      <c r="N40" s="62">
        <f>IFERROR(SUMIFS(ROBERTO!$N$2:$N$2,ROBERTO!$H$2:$H$2,"SALIDA",ROBERTO!$J$2:$J$2,$B40),0)</f>
        <v>0</v>
      </c>
      <c r="O40" s="62">
        <f>IFERROR(SUMIFS(JUAN!$N$88:$N$91,JUAN!$H$88:$H$91,"SALIDA",JUAN!$J$88:$J$91,$B40),0)</f>
        <v>0</v>
      </c>
      <c r="P40" s="62">
        <f>IFERROR(SUMIFS('NORMA SANCHEZ'!$N$82:$N$85,'NORMA SANCHEZ'!$H$82:$H$85,"SALIDA",'NORMA SANCHEZ'!$J$82:$J$85,$B40),0)</f>
        <v>0</v>
      </c>
      <c r="Q40" s="62">
        <f>IFERROR(SUMIFS('JOSE CARLOS'!$N$82:$N$82,'JOSE CARLOS'!$H$82:$H$82,"SALIDA",'JOSE CARLOS'!$J$82:$J$82,$B40),0)</f>
        <v>0</v>
      </c>
      <c r="R40" s="62">
        <f>IFERROR(SUMIFS('LUIS ENRIQUE '!$N$67:$N$68,'LUIS ENRIQUE '!$H$67:$H$68,"SALIDA",'LUIS ENRIQUE '!$J$67:$J$68,$B40),0)</f>
        <v>0</v>
      </c>
      <c r="S40" s="62">
        <f>IFERROR(SUMIFS(CESARIA!$N$92:$N$95,CESARIA!$H$92:$H$95,"SALIDA",CESARIA!$J$92:$J$95,$B40),0)</f>
        <v>0</v>
      </c>
      <c r="T40" s="62">
        <f>IFERROR(SUMIFS(ALAN!$N$92:$N$92,ALAN!$H$92:$H$92,"SALIDA",ALAN!$J$92:$J$92,$B40),0)</f>
        <v>0</v>
      </c>
      <c r="U40" s="62">
        <f>IFERROR(SUMIFS(ELVIA!$N$74:$N$77,ELVIA!$H$74:$H$77,"SALIDA",ELVIA!$J$74:$J$77,$B40),0)</f>
        <v>0</v>
      </c>
      <c r="V40" s="146">
        <f>IFERROR(SUMIFS(CAJA!$N$5912:$N$6590,CAJA!$H$5912:$H$6590,"SALIDA",CAJA!$J$5912:$J$6590,$B40),0)</f>
        <v>0</v>
      </c>
      <c r="W40" s="62">
        <f>IFERROR(SUMIFS('CAJA TIGRES'!$N$1638:$N$1796,'CAJA TIGRES'!$H$1638:$H$1796,"SALIDA",'CAJA TIGRES'!$J$1638:$J$1796,$B40),0)</f>
        <v>0</v>
      </c>
      <c r="X40" s="62">
        <f>IFERROR(SUMIFS(RESERVA!$N$14:$N$14,RESERVA!$H$14:$H$14,"SALIDA",RESERVA!$J$14:$J$14,$B40),0)</f>
        <v>0</v>
      </c>
      <c r="Y40" s="96">
        <f t="shared" si="12"/>
        <v>156185.61000000002</v>
      </c>
      <c r="Z40" s="96">
        <f>Y40+'SEP25'!Z40</f>
        <v>156185.61000000002</v>
      </c>
    </row>
    <row r="41" spans="1:26" x14ac:dyDescent="0.3">
      <c r="A41" s="92"/>
      <c r="B41" s="60" t="s">
        <v>218</v>
      </c>
      <c r="C41" s="146">
        <f>IFERROR(SUMIFS('MGZ121'!$N$1375:$N$1598,'MGZ121'!H$1375:H$1598,"SALIDA",'MGZ121'!$J$1375:$J$1598,$B41),0)</f>
        <v>0</v>
      </c>
      <c r="D41" s="62">
        <f>IFERROR(SUMIFS('MGZ BBVA'!$N$1352:$N$1561,'MGZ BBVA'!$H$1352:$H$1561,"SALIDA",'MGZ BBVA'!$J$1352:$J$1561,$B41),0)</f>
        <v>58000</v>
      </c>
      <c r="E41" s="62">
        <f>IFERROR(SUMIFS('MGZ DOLARES'!$N$2:$N$2,'MGZ DOLARES'!$F$2:$F$2,"SALIDA",'MGZ DOLARES'!$J$2:$J$2,$B41),0)</f>
        <v>0</v>
      </c>
      <c r="F41" s="62">
        <f>IFERROR(SUMIFS('MGZ BAJIO'!$N$71:$N$79,'MGZ BAJIO'!$H$71:$H$79,"SALIDA",'MGZ BAJIO'!$J$71:$J$79,$B41),0)</f>
        <v>0</v>
      </c>
      <c r="G41" s="62">
        <f>IFERROR(SUMIFS('VICTOR BANAMEX'!$N$529:$N$601,'VICTOR BANAMEX'!$H$529:$H$601,"SALIDA",'VICTOR BANAMEX'!$J$529:$J$601,$B41),0)</f>
        <v>0</v>
      </c>
      <c r="H41" s="62">
        <f>IFERROR(SUMIFS('VICTOR BANORTE'!$N$99:$N$105,'VICTOR BANORTE'!$H$99:$H$105,"SALIDA",'VICTOR BANORTE'!$J$99:$J$105,$B41),0)</f>
        <v>0</v>
      </c>
      <c r="I41" s="62">
        <f>IFERROR(SUMIFS(RODRIGO!$N$3:$N$4,RODRIGO!$H$3:$H$4,"SALIDA",RODRIGO!$J$3:$J$4,$B41),0)</f>
        <v>0</v>
      </c>
      <c r="J41" s="62">
        <f>IFERROR(SUMIFS(MOY!$N$77:$N$84,MOY!$H$77:$H$84,"SALIDA",MOY!$J$77:$J$84,$B41),0)</f>
        <v>0</v>
      </c>
      <c r="K41" s="62">
        <f>IFERROR(SUMIFS('NORMA RUTH'!$N$86:$N$109,'NORMA RUTH'!$H$86:$H$109,"SALIDA",'NORMA RUTH'!$J$86:$J$109,$B41),0)</f>
        <v>0</v>
      </c>
      <c r="L41" s="62">
        <f>IFERROR(SUMIFS(VALERIA!$N$72:$N$73,VALERIA!$H$72:$H$73,"SALIDA",VALERIA!$J$72:$J$73,$B41),0)</f>
        <v>0</v>
      </c>
      <c r="M41" s="62">
        <f>IFERROR(SUMIFS('MANUEL BANAMEX'!$N$125:$N$142,'MANUEL BANAMEX'!$H$125:$H$142,"SALIDA",'MANUEL BANAMEX'!$J$125:$J$142,$B41),0)</f>
        <v>0</v>
      </c>
      <c r="N41" s="62">
        <f>IFERROR(SUMIFS(ROBERTO!$N$2:$N$2,ROBERTO!$H$2:$H$2,"SALIDA",ROBERTO!$J$2:$J$2,$B41),0)</f>
        <v>0</v>
      </c>
      <c r="O41" s="62">
        <f>IFERROR(SUMIFS(JUAN!$N$88:$N$91,JUAN!$H$88:$H$91,"SALIDA",JUAN!$J$88:$J$91,$B41),0)</f>
        <v>0</v>
      </c>
      <c r="P41" s="62">
        <f>IFERROR(SUMIFS('NORMA SANCHEZ'!$N$82:$N$85,'NORMA SANCHEZ'!$H$82:$H$85,"SALIDA",'NORMA SANCHEZ'!$J$82:$J$85,$B41),0)</f>
        <v>0</v>
      </c>
      <c r="Q41" s="62">
        <f>IFERROR(SUMIFS('JOSE CARLOS'!$N$82:$N$82,'JOSE CARLOS'!$H$82:$H$82,"SALIDA",'JOSE CARLOS'!$J$82:$J$82,$B41),0)</f>
        <v>0</v>
      </c>
      <c r="R41" s="62">
        <f>IFERROR(SUMIFS('LUIS ENRIQUE '!$N$67:$N$68,'LUIS ENRIQUE '!$H$67:$H$68,"SALIDA",'LUIS ENRIQUE '!$J$67:$J$68,$B41),0)</f>
        <v>0</v>
      </c>
      <c r="S41" s="62">
        <f>IFERROR(SUMIFS(CESARIA!$N$92:$N$95,CESARIA!$H$92:$H$95,"SALIDA",CESARIA!$J$92:$J$95,$B41),0)</f>
        <v>0</v>
      </c>
      <c r="T41" s="62">
        <f>IFERROR(SUMIFS(ALAN!$N$92:$N$92,ALAN!$H$92:$H$92,"SALIDA",ALAN!$J$92:$J$92,$B41),0)</f>
        <v>0</v>
      </c>
      <c r="U41" s="62">
        <f>IFERROR(SUMIFS(ELVIA!$N$74:$N$77,ELVIA!$H$74:$H$77,"SALIDA",ELVIA!$J$74:$J$77,$B41),0)</f>
        <v>0</v>
      </c>
      <c r="V41" s="146">
        <f>IFERROR(SUMIFS(CAJA!$N$5912:$N$6590,CAJA!$H$5912:$H$6590,"SALIDA",CAJA!$J$5912:$J$6590,$B41),0)</f>
        <v>0</v>
      </c>
      <c r="W41" s="62">
        <f>IFERROR(SUMIFS('CAJA TIGRES'!$N$1638:$N$1796,'CAJA TIGRES'!$H$1638:$H$1796,"SALIDA",'CAJA TIGRES'!$J$1638:$J$1796,$B41),0)</f>
        <v>45250</v>
      </c>
      <c r="X41" s="62">
        <f>IFERROR(SUMIFS(RESERVA!$N$14:$N$14,RESERVA!$H$14:$H$14,"SALIDA",RESERVA!$J$14:$J$14,$B41),0)</f>
        <v>0</v>
      </c>
      <c r="Y41" s="96">
        <f t="shared" si="12"/>
        <v>103250</v>
      </c>
      <c r="Z41" s="96">
        <f>Y41+'SEP25'!Z41</f>
        <v>155726.70000000001</v>
      </c>
    </row>
    <row r="42" spans="1:26" ht="27.6" x14ac:dyDescent="0.3">
      <c r="A42" s="92"/>
      <c r="B42" s="61" t="s">
        <v>189</v>
      </c>
      <c r="C42" s="146">
        <f>IFERROR(SUMIFS('MGZ121'!$N$1375:$N$1598,'MGZ121'!H$1375:H$1598,"SALIDA",'MGZ121'!$J$1375:$J$1598,$B42),0)</f>
        <v>103026</v>
      </c>
      <c r="D42" s="62">
        <f>IFERROR(SUMIFS('MGZ BBVA'!$N$1352:$N$1561,'MGZ BBVA'!$H$1352:$H$1561,"SALIDA",'MGZ BBVA'!$J$1352:$J$1561,$B42),0)</f>
        <v>30948</v>
      </c>
      <c r="E42" s="62">
        <f>IFERROR(SUMIFS('MGZ DOLARES'!$N$2:$N$2,'MGZ DOLARES'!$F$2:$F$2,"SALIDA",'MGZ DOLARES'!$J$2:$J$2,$B42),0)</f>
        <v>0</v>
      </c>
      <c r="F42" s="62">
        <f>IFERROR(SUMIFS('MGZ BAJIO'!$N$71:$N$79,'MGZ BAJIO'!$H$71:$H$79,"SALIDA",'MGZ BAJIO'!$J$71:$J$79,$B42),0)</f>
        <v>0</v>
      </c>
      <c r="G42" s="62">
        <f>IFERROR(SUMIFS('VICTOR BANAMEX'!$N$529:$N$601,'VICTOR BANAMEX'!$H$529:$H$601,"SALIDA",'VICTOR BANAMEX'!$J$529:$J$601,$B42),0)</f>
        <v>0</v>
      </c>
      <c r="H42" s="62">
        <f>IFERROR(SUMIFS('VICTOR BANORTE'!$N$99:$N$105,'VICTOR BANORTE'!$H$99:$H$105,"SALIDA",'VICTOR BANORTE'!$J$99:$J$105,$B42),0)</f>
        <v>0</v>
      </c>
      <c r="I42" s="62">
        <f>IFERROR(SUMIFS(RODRIGO!$N$3:$N$4,RODRIGO!$H$3:$H$4,"SALIDA",RODRIGO!$J$3:$J$4,$B42),0)</f>
        <v>0</v>
      </c>
      <c r="J42" s="62">
        <f>IFERROR(SUMIFS(MOY!$N$77:$N$84,MOY!$H$77:$H$84,"SALIDA",MOY!$J$77:$J$84,$B42),0)</f>
        <v>0</v>
      </c>
      <c r="K42" s="62">
        <f>IFERROR(SUMIFS('NORMA RUTH'!$N$86:$N$109,'NORMA RUTH'!$H$86:$H$109,"SALIDA",'NORMA RUTH'!$J$86:$J$109,$B42),0)</f>
        <v>0</v>
      </c>
      <c r="L42" s="62">
        <f>IFERROR(SUMIFS(VALERIA!$N$72:$N$73,VALERIA!$H$72:$H$73,"SALIDA",VALERIA!$J$72:$J$73,$B42),0)</f>
        <v>0</v>
      </c>
      <c r="M42" s="62">
        <f>IFERROR(SUMIFS('MANUEL BANAMEX'!$N$125:$N$142,'MANUEL BANAMEX'!$H$125:$H$142,"SALIDA",'MANUEL BANAMEX'!$J$125:$J$142,$B42),0)</f>
        <v>0</v>
      </c>
      <c r="N42" s="62">
        <f>IFERROR(SUMIFS(ROBERTO!$N$2:$N$2,ROBERTO!$H$2:$H$2,"SALIDA",ROBERTO!$J$2:$J$2,$B42),0)</f>
        <v>0</v>
      </c>
      <c r="O42" s="62">
        <f>IFERROR(SUMIFS(JUAN!$N$88:$N$91,JUAN!$H$88:$H$91,"SALIDA",JUAN!$J$88:$J$91,$B42),0)</f>
        <v>0</v>
      </c>
      <c r="P42" s="62">
        <f>IFERROR(SUMIFS('NORMA SANCHEZ'!$N$82:$N$85,'NORMA SANCHEZ'!$H$82:$H$85,"SALIDA",'NORMA SANCHEZ'!$J$82:$J$85,$B42),0)</f>
        <v>0</v>
      </c>
      <c r="Q42" s="62">
        <f>IFERROR(SUMIFS('JOSE CARLOS'!$N$82:$N$82,'JOSE CARLOS'!$H$82:$H$82,"SALIDA",'JOSE CARLOS'!$J$82:$J$82,$B42),0)</f>
        <v>0</v>
      </c>
      <c r="R42" s="62">
        <f>IFERROR(SUMIFS('LUIS ENRIQUE '!$N$67:$N$68,'LUIS ENRIQUE '!$H$67:$H$68,"SALIDA",'LUIS ENRIQUE '!$J$67:$J$68,$B42),0)</f>
        <v>0</v>
      </c>
      <c r="S42" s="62">
        <f>IFERROR(SUMIFS(CESARIA!$N$92:$N$95,CESARIA!$H$92:$H$95,"SALIDA",CESARIA!$J$92:$J$95,$B42),0)</f>
        <v>0</v>
      </c>
      <c r="T42" s="62">
        <f>IFERROR(SUMIFS(ALAN!$N$92:$N$92,ALAN!$H$92:$H$92,"SALIDA",ALAN!$J$92:$J$92,$B42),0)</f>
        <v>0</v>
      </c>
      <c r="U42" s="62">
        <f>IFERROR(SUMIFS(ELVIA!$N$74:$N$77,ELVIA!$H$74:$H$77,"SALIDA",ELVIA!$J$74:$J$77,$B42),0)</f>
        <v>0</v>
      </c>
      <c r="V42" s="146">
        <f>IFERROR(SUMIFS(CAJA!$N$5912:$N$6590,CAJA!$H$5912:$H$6590,"SALIDA",CAJA!$J$5912:$J$6590,$B42),0)</f>
        <v>200</v>
      </c>
      <c r="W42" s="62">
        <f>IFERROR(SUMIFS('CAJA TIGRES'!$N$1638:$N$1796,'CAJA TIGRES'!$H$1638:$H$1796,"SALIDA",'CAJA TIGRES'!$J$1638:$J$1796,$B42),0)</f>
        <v>0</v>
      </c>
      <c r="X42" s="62">
        <f>IFERROR(SUMIFS(RESERVA!$N$14:$N$14,RESERVA!$H$14:$H$14,"SALIDA",RESERVA!$J$14:$J$14,$B42),0)</f>
        <v>0</v>
      </c>
      <c r="Y42" s="96">
        <f t="shared" si="12"/>
        <v>134174</v>
      </c>
      <c r="Z42" s="96">
        <f>Y42+'SEP25'!Z42</f>
        <v>503428.8</v>
      </c>
    </row>
    <row r="43" spans="1:26" x14ac:dyDescent="0.3">
      <c r="A43" s="92"/>
      <c r="B43" s="61" t="s">
        <v>214</v>
      </c>
      <c r="C43" s="146">
        <f>IFERROR(SUMIFS('MGZ121'!$N$1375:$N$1598,'MGZ121'!H$1375:H$1598,"SALIDA",'MGZ121'!$J$1375:$J$1598,$B43),0)</f>
        <v>0</v>
      </c>
      <c r="D43" s="62">
        <f>IFERROR(SUMIFS('MGZ BBVA'!$N$1352:$N$1561,'MGZ BBVA'!$H$1352:$H$1561,"SALIDA",'MGZ BBVA'!$J$1352:$J$1561,$B43),0)</f>
        <v>0</v>
      </c>
      <c r="E43" s="62">
        <f>IFERROR(SUMIFS('MGZ DOLARES'!$N$2:$N$2,'MGZ DOLARES'!$F$2:$F$2,"SALIDA",'MGZ DOLARES'!$J$2:$J$2,$B43),0)</f>
        <v>0</v>
      </c>
      <c r="F43" s="62">
        <f>IFERROR(SUMIFS('MGZ BAJIO'!$N$71:$N$79,'MGZ BAJIO'!$H$71:$H$79,"SALIDA",'MGZ BAJIO'!$J$71:$J$79,$B43),0)</f>
        <v>0</v>
      </c>
      <c r="G43" s="62">
        <f>IFERROR(SUMIFS('VICTOR BANAMEX'!$N$529:$N$601,'VICTOR BANAMEX'!$H$529:$H$601,"SALIDA",'VICTOR BANAMEX'!$J$529:$J$601,$B43),0)</f>
        <v>0</v>
      </c>
      <c r="H43" s="62">
        <f>IFERROR(SUMIFS('VICTOR BANORTE'!$N$99:$N$105,'VICTOR BANORTE'!$H$99:$H$105,"SALIDA",'VICTOR BANORTE'!$J$99:$J$105,$B43),0)</f>
        <v>0</v>
      </c>
      <c r="I43" s="62">
        <f>IFERROR(SUMIFS(RODRIGO!$N$3:$N$4,RODRIGO!$H$3:$H$4,"SALIDA",RODRIGO!$J$3:$J$4,$B43),0)</f>
        <v>0</v>
      </c>
      <c r="J43" s="62">
        <f>IFERROR(SUMIFS(MOY!$N$77:$N$84,MOY!$H$77:$H$84,"SALIDA",MOY!$J$77:$J$84,$B43),0)</f>
        <v>0</v>
      </c>
      <c r="K43" s="62">
        <f>IFERROR(SUMIFS('NORMA RUTH'!$N$86:$N$109,'NORMA RUTH'!$H$86:$H$109,"SALIDA",'NORMA RUTH'!$J$86:$J$109,$B43),0)</f>
        <v>0</v>
      </c>
      <c r="L43" s="62">
        <f>IFERROR(SUMIFS(VALERIA!$N$72:$N$73,VALERIA!$H$72:$H$73,"SALIDA",VALERIA!$J$72:$J$73,$B43),0)</f>
        <v>0</v>
      </c>
      <c r="M43" s="62">
        <f>IFERROR(SUMIFS('MANUEL BANAMEX'!$N$125:$N$142,'MANUEL BANAMEX'!$H$125:$H$142,"SALIDA",'MANUEL BANAMEX'!$J$125:$J$142,$B43),0)</f>
        <v>0</v>
      </c>
      <c r="N43" s="62">
        <f>IFERROR(SUMIFS(ROBERTO!$N$2:$N$2,ROBERTO!$H$2:$H$2,"SALIDA",ROBERTO!$J$2:$J$2,$B43),0)</f>
        <v>0</v>
      </c>
      <c r="O43" s="62">
        <f>IFERROR(SUMIFS(JUAN!$N$88:$N$91,JUAN!$H$88:$H$91,"SALIDA",JUAN!$J$88:$J$91,$B43),0)</f>
        <v>0</v>
      </c>
      <c r="P43" s="62">
        <f>IFERROR(SUMIFS('NORMA SANCHEZ'!$N$82:$N$85,'NORMA SANCHEZ'!$H$82:$H$85,"SALIDA",'NORMA SANCHEZ'!$J$82:$J$85,$B43),0)</f>
        <v>0</v>
      </c>
      <c r="Q43" s="62">
        <f>IFERROR(SUMIFS('JOSE CARLOS'!$N$82:$N$82,'JOSE CARLOS'!$H$82:$H$82,"SALIDA",'JOSE CARLOS'!$J$82:$J$82,$B43),0)</f>
        <v>0</v>
      </c>
      <c r="R43" s="62">
        <f>IFERROR(SUMIFS('LUIS ENRIQUE '!$N$67:$N$68,'LUIS ENRIQUE '!$H$67:$H$68,"SALIDA",'LUIS ENRIQUE '!$J$67:$J$68,$B43),0)</f>
        <v>0</v>
      </c>
      <c r="S43" s="62">
        <f>IFERROR(SUMIFS(CESARIA!$N$92:$N$95,CESARIA!$H$92:$H$95,"SALIDA",CESARIA!$J$92:$J$95,$B43),0)</f>
        <v>0</v>
      </c>
      <c r="T43" s="62">
        <f>IFERROR(SUMIFS(ALAN!$N$92:$N$92,ALAN!$H$92:$H$92,"SALIDA",ALAN!$J$92:$J$92,$B43),0)</f>
        <v>0</v>
      </c>
      <c r="U43" s="62">
        <f>IFERROR(SUMIFS(ELVIA!$N$74:$N$77,ELVIA!$H$74:$H$77,"SALIDA",ELVIA!$J$74:$J$77,$B43),0)</f>
        <v>0</v>
      </c>
      <c r="V43" s="146">
        <f>IFERROR(SUMIFS(CAJA!$N$5912:$N$6590,CAJA!$H$5912:$H$6590,"SALIDA",CAJA!$J$5912:$J$6590,$B43),0)</f>
        <v>9830</v>
      </c>
      <c r="W43" s="62">
        <f>IFERROR(SUMIFS('CAJA TIGRES'!$N$1638:$N$1796,'CAJA TIGRES'!$H$1638:$H$1796,"SALIDA",'CAJA TIGRES'!$J$1638:$J$1796,$B43),0)</f>
        <v>900</v>
      </c>
      <c r="X43" s="62">
        <f>IFERROR(SUMIFS(RESERVA!$N$14:$N$14,RESERVA!$H$14:$H$14,"SALIDA",RESERVA!$J$14:$J$14,$B43),0)</f>
        <v>0</v>
      </c>
      <c r="Y43" s="96">
        <f t="shared" si="12"/>
        <v>10730</v>
      </c>
      <c r="Z43" s="96">
        <f>Y43+'SEP25'!Z43</f>
        <v>87340</v>
      </c>
    </row>
    <row r="44" spans="1:26" x14ac:dyDescent="0.3">
      <c r="A44" s="92"/>
      <c r="B44" s="61" t="s">
        <v>215</v>
      </c>
      <c r="C44" s="146">
        <f>IFERROR(SUMIFS('MGZ121'!$N$1375:$N$1598,'MGZ121'!H$1375:H$1598,"SALIDA",'MGZ121'!$J$1375:$J$1598,$B44),0)</f>
        <v>0</v>
      </c>
      <c r="D44" s="62">
        <f>IFERROR(SUMIFS('MGZ BBVA'!$N$1352:$N$1561,'MGZ BBVA'!$H$1352:$H$1561,"SALIDA",'MGZ BBVA'!$J$1352:$J$1561,$B44),0)</f>
        <v>0</v>
      </c>
      <c r="E44" s="62">
        <f>IFERROR(SUMIFS('MGZ DOLARES'!$N$2:$N$2,'MGZ DOLARES'!$F$2:$F$2,"SALIDA",'MGZ DOLARES'!$J$2:$J$2,$B44),0)</f>
        <v>0</v>
      </c>
      <c r="F44" s="62">
        <f>IFERROR(SUMIFS('MGZ BAJIO'!$N$71:$N$79,'MGZ BAJIO'!$H$71:$H$79,"SALIDA",'MGZ BAJIO'!$J$71:$J$79,$B44),0)</f>
        <v>0</v>
      </c>
      <c r="G44" s="62">
        <f>IFERROR(SUMIFS('VICTOR BANAMEX'!$N$529:$N$601,'VICTOR BANAMEX'!$H$529:$H$601,"SALIDA",'VICTOR BANAMEX'!$J$529:$J$601,$B44),0)</f>
        <v>0</v>
      </c>
      <c r="H44" s="62">
        <f>IFERROR(SUMIFS('VICTOR BANORTE'!$N$99:$N$105,'VICTOR BANORTE'!$H$99:$H$105,"SALIDA",'VICTOR BANORTE'!$J$99:$J$105,$B44),0)</f>
        <v>0</v>
      </c>
      <c r="I44" s="62">
        <f>IFERROR(SUMIFS(RODRIGO!$N$3:$N$4,RODRIGO!$H$3:$H$4,"SALIDA",RODRIGO!$J$3:$J$4,$B44),0)</f>
        <v>0</v>
      </c>
      <c r="J44" s="62">
        <f>IFERROR(SUMIFS(MOY!$N$77:$N$84,MOY!$H$77:$H$84,"SALIDA",MOY!$J$77:$J$84,$B44),0)</f>
        <v>0</v>
      </c>
      <c r="K44" s="62">
        <f>IFERROR(SUMIFS('NORMA RUTH'!$N$86:$N$109,'NORMA RUTH'!$H$86:$H$109,"SALIDA",'NORMA RUTH'!$J$86:$J$109,$B44),0)</f>
        <v>0</v>
      </c>
      <c r="L44" s="62">
        <f>IFERROR(SUMIFS(VALERIA!$N$72:$N$73,VALERIA!$H$72:$H$73,"SALIDA",VALERIA!$J$72:$J$73,$B44),0)</f>
        <v>0</v>
      </c>
      <c r="M44" s="62">
        <f>IFERROR(SUMIFS('MANUEL BANAMEX'!$N$125:$N$142,'MANUEL BANAMEX'!$H$125:$H$142,"SALIDA",'MANUEL BANAMEX'!$J$125:$J$142,$B44),0)</f>
        <v>0</v>
      </c>
      <c r="N44" s="62">
        <f>IFERROR(SUMIFS(ROBERTO!$N$2:$N$2,ROBERTO!$H$2:$H$2,"SALIDA",ROBERTO!$J$2:$J$2,$B44),0)</f>
        <v>0</v>
      </c>
      <c r="O44" s="62">
        <f>IFERROR(SUMIFS(JUAN!$N$88:$N$91,JUAN!$H$88:$H$91,"SALIDA",JUAN!$J$88:$J$91,$B44),0)</f>
        <v>0</v>
      </c>
      <c r="P44" s="62">
        <f>IFERROR(SUMIFS('NORMA SANCHEZ'!$N$82:$N$85,'NORMA SANCHEZ'!$H$82:$H$85,"SALIDA",'NORMA SANCHEZ'!$J$82:$J$85,$B44),0)</f>
        <v>0</v>
      </c>
      <c r="Q44" s="62">
        <f>IFERROR(SUMIFS('JOSE CARLOS'!$N$82:$N$82,'JOSE CARLOS'!$H$82:$H$82,"SALIDA",'JOSE CARLOS'!$J$82:$J$82,$B44),0)</f>
        <v>0</v>
      </c>
      <c r="R44" s="62">
        <f>IFERROR(SUMIFS('LUIS ENRIQUE '!$N$67:$N$68,'LUIS ENRIQUE '!$H$67:$H$68,"SALIDA",'LUIS ENRIQUE '!$J$67:$J$68,$B44),0)</f>
        <v>0</v>
      </c>
      <c r="S44" s="62">
        <f>IFERROR(SUMIFS(CESARIA!$N$92:$N$95,CESARIA!$H$92:$H$95,"SALIDA",CESARIA!$J$92:$J$95,$B44),0)</f>
        <v>0</v>
      </c>
      <c r="T44" s="62">
        <f>IFERROR(SUMIFS(ALAN!$N$92:$N$92,ALAN!$H$92:$H$92,"SALIDA",ALAN!$J$92:$J$92,$B44),0)</f>
        <v>0</v>
      </c>
      <c r="U44" s="62">
        <f>IFERROR(SUMIFS(ELVIA!$N$74:$N$77,ELVIA!$H$74:$H$77,"SALIDA",ELVIA!$J$74:$J$77,$B44),0)</f>
        <v>0</v>
      </c>
      <c r="V44" s="146">
        <f>IFERROR(SUMIFS(CAJA!$N$5912:$N$6590,CAJA!$H$5912:$H$6590,"SALIDA",CAJA!$J$5912:$J$6590,$B44),0)</f>
        <v>500000</v>
      </c>
      <c r="W44" s="62">
        <f>IFERROR(SUMIFS('CAJA TIGRES'!$N$1638:$N$1796,'CAJA TIGRES'!$H$1638:$H$1796,"SALIDA",'CAJA TIGRES'!$J$1638:$J$1796,$B44),0)</f>
        <v>0</v>
      </c>
      <c r="X44" s="62">
        <f>IFERROR(SUMIFS(RESERVA!$N$14:$N$14,RESERVA!$H$14:$H$14,"SALIDA",RESERVA!$J$14:$J$14,$B44),0)</f>
        <v>0</v>
      </c>
      <c r="Y44" s="96">
        <f t="shared" si="12"/>
        <v>500000</v>
      </c>
      <c r="Z44" s="96">
        <f>Y44+'SEP25'!Z44</f>
        <v>2530000</v>
      </c>
    </row>
    <row r="45" spans="1:26" x14ac:dyDescent="0.3">
      <c r="A45" s="92"/>
      <c r="B45" s="61" t="s">
        <v>216</v>
      </c>
      <c r="C45" s="146">
        <f>IFERROR(SUMIFS('MGZ121'!$N$1375:$N$1598,'MGZ121'!H$1375:H$1598,"SALIDA",'MGZ121'!$J$1375:$J$1598,$B45),0)</f>
        <v>0</v>
      </c>
      <c r="D45" s="62">
        <f>IFERROR(SUMIFS('MGZ BBVA'!$N$1352:$N$1561,'MGZ BBVA'!$H$1352:$H$1561,"SALIDA",'MGZ BBVA'!$J$1352:$J$1561,$B45),0)</f>
        <v>0</v>
      </c>
      <c r="E45" s="62">
        <f>IFERROR(SUMIFS('MGZ DOLARES'!$N$2:$N$2,'MGZ DOLARES'!$F$2:$F$2,"SALIDA",'MGZ DOLARES'!$J$2:$J$2,$B45),0)</f>
        <v>0</v>
      </c>
      <c r="F45" s="62">
        <f>IFERROR(SUMIFS('MGZ BAJIO'!$N$71:$N$79,'MGZ BAJIO'!$H$71:$H$79,"SALIDA",'MGZ BAJIO'!$J$71:$J$79,$B45),0)</f>
        <v>0</v>
      </c>
      <c r="G45" s="62">
        <f>IFERROR(SUMIFS('VICTOR BANAMEX'!$N$529:$N$601,'VICTOR BANAMEX'!$H$529:$H$601,"SALIDA",'VICTOR BANAMEX'!$J$529:$J$601,$B45),0)</f>
        <v>0</v>
      </c>
      <c r="H45" s="62">
        <f>IFERROR(SUMIFS('VICTOR BANORTE'!$N$99:$N$105,'VICTOR BANORTE'!$H$99:$H$105,"SALIDA",'VICTOR BANORTE'!$J$99:$J$105,$B45),0)</f>
        <v>0</v>
      </c>
      <c r="I45" s="62">
        <f>IFERROR(SUMIFS(RODRIGO!$N$3:$N$4,RODRIGO!$H$3:$H$4,"SALIDA",RODRIGO!$J$3:$J$4,$B45),0)</f>
        <v>0</v>
      </c>
      <c r="J45" s="62">
        <f>IFERROR(SUMIFS(MOY!$N$77:$N$84,MOY!$H$77:$H$84,"SALIDA",MOY!$J$77:$J$84,$B45),0)</f>
        <v>0</v>
      </c>
      <c r="K45" s="62">
        <f>IFERROR(SUMIFS('NORMA RUTH'!$N$86:$N$109,'NORMA RUTH'!$H$86:$H$109,"SALIDA",'NORMA RUTH'!$J$86:$J$109,$B45),0)</f>
        <v>0</v>
      </c>
      <c r="L45" s="62">
        <f>IFERROR(SUMIFS(VALERIA!$N$72:$N$73,VALERIA!$H$72:$H$73,"SALIDA",VALERIA!$J$72:$J$73,$B45),0)</f>
        <v>0</v>
      </c>
      <c r="M45" s="62">
        <f>IFERROR(SUMIFS('MANUEL BANAMEX'!$N$125:$N$142,'MANUEL BANAMEX'!$H$125:$H$142,"SALIDA",'MANUEL BANAMEX'!$J$125:$J$142,$B45),0)</f>
        <v>0</v>
      </c>
      <c r="N45" s="62">
        <f>IFERROR(SUMIFS(ROBERTO!$N$2:$N$2,ROBERTO!$H$2:$H$2,"SALIDA",ROBERTO!$J$2:$J$2,$B45),0)</f>
        <v>0</v>
      </c>
      <c r="O45" s="62">
        <f>IFERROR(SUMIFS(JUAN!$N$88:$N$91,JUAN!$H$88:$H$91,"SALIDA",JUAN!$J$88:$J$91,$B45),0)</f>
        <v>0</v>
      </c>
      <c r="P45" s="62">
        <f>IFERROR(SUMIFS('NORMA SANCHEZ'!$N$82:$N$85,'NORMA SANCHEZ'!$H$82:$H$85,"SALIDA",'NORMA SANCHEZ'!$J$82:$J$85,$B45),0)</f>
        <v>0</v>
      </c>
      <c r="Q45" s="62">
        <f>IFERROR(SUMIFS('JOSE CARLOS'!$N$82:$N$82,'JOSE CARLOS'!$H$82:$H$82,"SALIDA",'JOSE CARLOS'!$J$82:$J$82,$B45),0)</f>
        <v>0</v>
      </c>
      <c r="R45" s="62">
        <f>IFERROR(SUMIFS('LUIS ENRIQUE '!$N$67:$N$68,'LUIS ENRIQUE '!$H$67:$H$68,"SALIDA",'LUIS ENRIQUE '!$J$67:$J$68,$B45),0)</f>
        <v>0</v>
      </c>
      <c r="S45" s="62">
        <f>IFERROR(SUMIFS(CESARIA!$N$92:$N$95,CESARIA!$H$92:$H$95,"SALIDA",CESARIA!$J$92:$J$95,$B45),0)</f>
        <v>0</v>
      </c>
      <c r="T45" s="62">
        <f>IFERROR(SUMIFS(ALAN!$N$92:$N$92,ALAN!$H$92:$H$92,"SALIDA",ALAN!$J$92:$J$92,$B45),0)</f>
        <v>0</v>
      </c>
      <c r="U45" s="62">
        <f>IFERROR(SUMIFS(ELVIA!$N$74:$N$77,ELVIA!$H$74:$H$77,"SALIDA",ELVIA!$J$74:$J$77,$B45),0)</f>
        <v>0</v>
      </c>
      <c r="V45" s="146">
        <f>IFERROR(SUMIFS(CAJA!$N$5912:$N$6590,CAJA!$H$5912:$H$6590,"SALIDA",CAJA!$J$5912:$J$6590,$B45),0)</f>
        <v>2000</v>
      </c>
      <c r="W45" s="62">
        <f>IFERROR(SUMIFS('CAJA TIGRES'!$N$1638:$N$1796,'CAJA TIGRES'!$H$1638:$H$1796,"SALIDA",'CAJA TIGRES'!$J$1638:$J$1796,$B45),0)</f>
        <v>0</v>
      </c>
      <c r="X45" s="62">
        <f>IFERROR(SUMIFS(RESERVA!$N$14:$N$14,RESERVA!$H$14:$H$14,"SALIDA",RESERVA!$J$14:$J$14,$B45),0)</f>
        <v>0</v>
      </c>
      <c r="Y45" s="96">
        <f t="shared" si="12"/>
        <v>2000</v>
      </c>
      <c r="Z45" s="96">
        <f>Y45+'SEP25'!Z45</f>
        <v>37600</v>
      </c>
    </row>
    <row r="46" spans="1:26" x14ac:dyDescent="0.3">
      <c r="A46" s="92"/>
      <c r="B46" s="61" t="s">
        <v>217</v>
      </c>
      <c r="C46" s="146">
        <f>IFERROR(SUMIFS('MGZ121'!$N$1375:$N$1598,'MGZ121'!H$1375:H$1598,"SALIDA",'MGZ121'!$J$1375:$J$1598,$B46),0)</f>
        <v>6311</v>
      </c>
      <c r="D46" s="62">
        <f>IFERROR(SUMIFS('MGZ BBVA'!$N$1352:$N$1561,'MGZ BBVA'!$H$1352:$H$1561,"SALIDA",'MGZ BBVA'!$J$1352:$J$1561,$B46),0)</f>
        <v>11948</v>
      </c>
      <c r="E46" s="62">
        <f>IFERROR(SUMIFS('MGZ DOLARES'!$N$2:$N$2,'MGZ DOLARES'!$F$2:$F$2,"SALIDA",'MGZ DOLARES'!$J$2:$J$2,$B46),0)</f>
        <v>0</v>
      </c>
      <c r="F46" s="62">
        <f>IFERROR(SUMIFS('MGZ BAJIO'!$N$71:$N$79,'MGZ BAJIO'!$H$71:$H$79,"SALIDA",'MGZ BAJIO'!$J$71:$J$79,$B46),0)</f>
        <v>0</v>
      </c>
      <c r="G46" s="62">
        <f>IFERROR(SUMIFS('VICTOR BANAMEX'!$N$529:$N$601,'VICTOR BANAMEX'!$H$529:$H$601,"SALIDA",'VICTOR BANAMEX'!$J$529:$J$601,$B46),0)</f>
        <v>0</v>
      </c>
      <c r="H46" s="62">
        <f>IFERROR(SUMIFS('VICTOR BANORTE'!$N$99:$N$105,'VICTOR BANORTE'!$H$99:$H$105,"SALIDA",'VICTOR BANORTE'!$J$99:$J$105,$B46),0)</f>
        <v>0</v>
      </c>
      <c r="I46" s="62">
        <f>IFERROR(SUMIFS(RODRIGO!$N$3:$N$4,RODRIGO!$H$3:$H$4,"SALIDA",RODRIGO!$J$3:$J$4,$B46),0)</f>
        <v>0</v>
      </c>
      <c r="J46" s="62">
        <f>IFERROR(SUMIFS(MOY!$N$77:$N$84,MOY!$H$77:$H$84,"SALIDA",MOY!$J$77:$J$84,$B46),0)</f>
        <v>0</v>
      </c>
      <c r="K46" s="62">
        <f>IFERROR(SUMIFS('NORMA RUTH'!$N$86:$N$109,'NORMA RUTH'!$H$86:$H$109,"SALIDA",'NORMA RUTH'!$J$86:$J$109,$B46),0)</f>
        <v>0</v>
      </c>
      <c r="L46" s="62">
        <f>IFERROR(SUMIFS(VALERIA!$N$72:$N$73,VALERIA!$H$72:$H$73,"SALIDA",VALERIA!$J$72:$J$73,$B46),0)</f>
        <v>0</v>
      </c>
      <c r="M46" s="62">
        <f>IFERROR(SUMIFS('MANUEL BANAMEX'!$N$125:$N$142,'MANUEL BANAMEX'!$H$125:$H$142,"SALIDA",'MANUEL BANAMEX'!$J$125:$J$142,$B46),0)</f>
        <v>0</v>
      </c>
      <c r="N46" s="62">
        <f>IFERROR(SUMIFS(ROBERTO!$N$2:$N$2,ROBERTO!$H$2:$H$2,"SALIDA",ROBERTO!$J$2:$J$2,$B46),0)</f>
        <v>0</v>
      </c>
      <c r="O46" s="62">
        <f>IFERROR(SUMIFS(JUAN!$N$88:$N$91,JUAN!$H$88:$H$91,"SALIDA",JUAN!$J$88:$J$91,$B46),0)</f>
        <v>0</v>
      </c>
      <c r="P46" s="62">
        <f>IFERROR(SUMIFS('NORMA SANCHEZ'!$N$82:$N$85,'NORMA SANCHEZ'!$H$82:$H$85,"SALIDA",'NORMA SANCHEZ'!$J$82:$J$85,$B46),0)</f>
        <v>0</v>
      </c>
      <c r="Q46" s="62">
        <f>IFERROR(SUMIFS('JOSE CARLOS'!$N$82:$N$82,'JOSE CARLOS'!$H$82:$H$82,"SALIDA",'JOSE CARLOS'!$J$82:$J$82,$B46),0)</f>
        <v>0</v>
      </c>
      <c r="R46" s="62">
        <f>IFERROR(SUMIFS('LUIS ENRIQUE '!$N$67:$N$68,'LUIS ENRIQUE '!$H$67:$H$68,"SALIDA",'LUIS ENRIQUE '!$J$67:$J$68,$B46),0)</f>
        <v>0</v>
      </c>
      <c r="S46" s="62">
        <f>IFERROR(SUMIFS(CESARIA!$N$92:$N$95,CESARIA!$H$92:$H$95,"SALIDA",CESARIA!$J$92:$J$95,$B46),0)</f>
        <v>0</v>
      </c>
      <c r="T46" s="62">
        <f>IFERROR(SUMIFS(ALAN!$N$92:$N$92,ALAN!$H$92:$H$92,"SALIDA",ALAN!$J$92:$J$92,$B46),0)</f>
        <v>0</v>
      </c>
      <c r="U46" s="62">
        <f>IFERROR(SUMIFS(ELVIA!$N$74:$N$77,ELVIA!$H$74:$H$77,"SALIDA",ELVIA!$J$74:$J$77,$B46),0)</f>
        <v>0</v>
      </c>
      <c r="V46" s="146">
        <f>IFERROR(SUMIFS(CAJA!$N$5912:$N$6590,CAJA!$H$5912:$H$6590,"SALIDA",CAJA!$J$5912:$J$6590,$B46),0)</f>
        <v>0</v>
      </c>
      <c r="W46" s="62">
        <f>IFERROR(SUMIFS('CAJA TIGRES'!$N$1638:$N$1796,'CAJA TIGRES'!$H$1638:$H$1796,"SALIDA",'CAJA TIGRES'!$J$1638:$J$1796,$B46),0)</f>
        <v>0</v>
      </c>
      <c r="X46" s="62">
        <f>IFERROR(SUMIFS(RESERVA!$N$14:$N$14,RESERVA!$H$14:$H$14,"SALIDA",RESERVA!$J$14:$J$14,$B46),0)</f>
        <v>0</v>
      </c>
      <c r="Y46" s="96">
        <f t="shared" si="12"/>
        <v>18259</v>
      </c>
      <c r="Z46" s="96">
        <f>Y46+'SEP25'!Z46</f>
        <v>22609</v>
      </c>
    </row>
    <row r="47" spans="1:26" x14ac:dyDescent="0.3">
      <c r="A47" s="92"/>
      <c r="B47" s="61" t="s">
        <v>219</v>
      </c>
      <c r="C47" s="146">
        <f>IFERROR(SUMIFS('MGZ121'!$N$1375:$N$1598,'MGZ121'!H$1375:H$1598,"SALIDA",'MGZ121'!$J$1375:$J$1598,$B47),0)</f>
        <v>0</v>
      </c>
      <c r="D47" s="62">
        <f>IFERROR(SUMIFS('MGZ BBVA'!$N$1352:$N$1561,'MGZ BBVA'!$H$1352:$H$1561,"SALIDA",'MGZ BBVA'!$J$1352:$J$1561,$B47),0)</f>
        <v>0</v>
      </c>
      <c r="E47" s="62">
        <f>IFERROR(SUMIFS('MGZ DOLARES'!$N$2:$N$2,'MGZ DOLARES'!$F$2:$F$2,"SALIDA",'MGZ DOLARES'!$J$2:$J$2,$B47),0)</f>
        <v>0</v>
      </c>
      <c r="F47" s="62">
        <f>IFERROR(SUMIFS('MGZ BAJIO'!$N$71:$N$79,'MGZ BAJIO'!$H$71:$H$79,"SALIDA",'MGZ BAJIO'!$J$71:$J$79,$B47),0)</f>
        <v>0</v>
      </c>
      <c r="G47" s="62">
        <f>IFERROR(SUMIFS('VICTOR BANAMEX'!$N$529:$N$601,'VICTOR BANAMEX'!$H$529:$H$601,"SALIDA",'VICTOR BANAMEX'!$J$529:$J$601,$B47),0)</f>
        <v>0</v>
      </c>
      <c r="H47" s="62">
        <f>IFERROR(SUMIFS('VICTOR BANORTE'!$N$99:$N$105,'VICTOR BANORTE'!$H$99:$H$105,"SALIDA",'VICTOR BANORTE'!$J$99:$J$105,$B47),0)</f>
        <v>0</v>
      </c>
      <c r="I47" s="62">
        <f>IFERROR(SUMIFS(RODRIGO!$N$3:$N$4,RODRIGO!$H$3:$H$4,"SALIDA",RODRIGO!$J$3:$J$4,$B47),0)</f>
        <v>0</v>
      </c>
      <c r="J47" s="62">
        <f>IFERROR(SUMIFS(MOY!$N$77:$N$84,MOY!$H$77:$H$84,"SALIDA",MOY!$J$77:$J$84,$B47),0)</f>
        <v>0</v>
      </c>
      <c r="K47" s="62">
        <f>IFERROR(SUMIFS('NORMA RUTH'!$N$86:$N$109,'NORMA RUTH'!$H$86:$H$109,"SALIDA",'NORMA RUTH'!$J$86:$J$109,$B47),0)</f>
        <v>0</v>
      </c>
      <c r="L47" s="62">
        <f>IFERROR(SUMIFS(VALERIA!$N$72:$N$73,VALERIA!$H$72:$H$73,"SALIDA",VALERIA!$J$72:$J$73,$B47),0)</f>
        <v>0</v>
      </c>
      <c r="M47" s="62">
        <f>IFERROR(SUMIFS('MANUEL BANAMEX'!$N$125:$N$142,'MANUEL BANAMEX'!$H$125:$H$142,"SALIDA",'MANUEL BANAMEX'!$J$125:$J$142,$B47),0)</f>
        <v>0</v>
      </c>
      <c r="N47" s="62">
        <f>IFERROR(SUMIFS(ROBERTO!$N$2:$N$2,ROBERTO!$H$2:$H$2,"SALIDA",ROBERTO!$J$2:$J$2,$B47),0)</f>
        <v>0</v>
      </c>
      <c r="O47" s="62">
        <f>IFERROR(SUMIFS(JUAN!$N$88:$N$91,JUAN!$H$88:$H$91,"SALIDA",JUAN!$J$88:$J$91,$B47),0)</f>
        <v>0</v>
      </c>
      <c r="P47" s="62">
        <f>IFERROR(SUMIFS('NORMA SANCHEZ'!$N$82:$N$85,'NORMA SANCHEZ'!$H$82:$H$85,"SALIDA",'NORMA SANCHEZ'!$J$82:$J$85,$B47),0)</f>
        <v>0</v>
      </c>
      <c r="Q47" s="62">
        <f>IFERROR(SUMIFS('JOSE CARLOS'!$N$82:$N$82,'JOSE CARLOS'!$H$82:$H$82,"SALIDA",'JOSE CARLOS'!$J$82:$J$82,$B47),0)</f>
        <v>0</v>
      </c>
      <c r="R47" s="62">
        <f>IFERROR(SUMIFS('LUIS ENRIQUE '!$N$67:$N$68,'LUIS ENRIQUE '!$H$67:$H$68,"SALIDA",'LUIS ENRIQUE '!$J$67:$J$68,$B47),0)</f>
        <v>0</v>
      </c>
      <c r="S47" s="62">
        <f>IFERROR(SUMIFS(CESARIA!$N$92:$N$95,CESARIA!$H$92:$H$95,"SALIDA",CESARIA!$J$92:$J$95,$B47),0)</f>
        <v>0</v>
      </c>
      <c r="T47" s="62">
        <f>IFERROR(SUMIFS(ALAN!$N$92:$N$92,ALAN!$H$92:$H$92,"SALIDA",ALAN!$J$92:$J$92,$B47),0)</f>
        <v>0</v>
      </c>
      <c r="U47" s="62">
        <f>IFERROR(SUMIFS(ELVIA!$N$74:$N$77,ELVIA!$H$74:$H$77,"SALIDA",ELVIA!$J$74:$J$77,$B47),0)</f>
        <v>0</v>
      </c>
      <c r="V47" s="146">
        <f>IFERROR(SUMIFS(CAJA!$N$5912:$N$6590,CAJA!$H$5912:$H$6590,"SALIDA",CAJA!$J$5912:$J$6590,$B47),0)</f>
        <v>19163.5</v>
      </c>
      <c r="W47" s="62">
        <f>IFERROR(SUMIFS('CAJA TIGRES'!$N$1638:$N$1796,'CAJA TIGRES'!$H$1638:$H$1796,"SALIDA",'CAJA TIGRES'!$J$1638:$J$1796,$B47),0)</f>
        <v>0</v>
      </c>
      <c r="X47" s="62">
        <f>IFERROR(SUMIFS(RESERVA!$N$14:$N$14,RESERVA!$H$14:$H$14,"SALIDA",RESERVA!$J$14:$J$14,$B47),0)</f>
        <v>0</v>
      </c>
      <c r="Y47" s="96">
        <f t="shared" si="12"/>
        <v>19163.5</v>
      </c>
      <c r="Z47" s="96">
        <f>Y47+'SEP25'!Z47</f>
        <v>208101</v>
      </c>
    </row>
    <row r="48" spans="1:26" x14ac:dyDescent="0.3">
      <c r="A48" s="92"/>
      <c r="B48" s="61" t="s">
        <v>250</v>
      </c>
      <c r="C48" s="146">
        <f>IFERROR(SUMIFS('MGZ121'!$N$1375:$N$1598,'MGZ121'!H$1375:H$1598,"SALIDA",'MGZ121'!$J$1375:$J$1598,$B48),0)</f>
        <v>0</v>
      </c>
      <c r="D48" s="62">
        <f>IFERROR(SUMIFS('MGZ BBVA'!$N$1352:$N$1561,'MGZ BBVA'!$H$1352:$H$1561,"SALIDA",'MGZ BBVA'!$J$1352:$J$1561,$B48),0)</f>
        <v>0</v>
      </c>
      <c r="E48" s="62">
        <f>IFERROR(SUMIFS('MGZ DOLARES'!$N$2:$N$2,'MGZ DOLARES'!$F$2:$F$2,"SALIDA",'MGZ DOLARES'!$J$2:$J$2,$B48),0)</f>
        <v>0</v>
      </c>
      <c r="F48" s="62">
        <f>IFERROR(SUMIFS('MGZ BAJIO'!$N$71:$N$79,'MGZ BAJIO'!$H$71:$H$79,"SALIDA",'MGZ BAJIO'!$J$71:$J$79,$B48),0)</f>
        <v>0</v>
      </c>
      <c r="G48" s="62">
        <f>IFERROR(SUMIFS('VICTOR BANAMEX'!$N$529:$N$601,'VICTOR BANAMEX'!$H$529:$H$601,"SALIDA",'VICTOR BANAMEX'!$J$529:$J$601,$B48),0)</f>
        <v>0</v>
      </c>
      <c r="H48" s="62">
        <f>IFERROR(SUMIFS('VICTOR BANORTE'!$N$99:$N$105,'VICTOR BANORTE'!$H$99:$H$105,"SALIDA",'VICTOR BANORTE'!$J$99:$J$105,$B48),0)</f>
        <v>0</v>
      </c>
      <c r="I48" s="62">
        <f>IFERROR(SUMIFS(RODRIGO!$N$3:$N$4,RODRIGO!$H$3:$H$4,"SALIDA",RODRIGO!$J$3:$J$4,$B48),0)</f>
        <v>0</v>
      </c>
      <c r="J48" s="62">
        <f>IFERROR(SUMIFS(MOY!$N$77:$N$84,MOY!$H$77:$H$84,"SALIDA",MOY!$J$77:$J$84,$B48),0)</f>
        <v>0</v>
      </c>
      <c r="K48" s="62">
        <f>IFERROR(SUMIFS('NORMA RUTH'!$N$86:$N$109,'NORMA RUTH'!$H$86:$H$109,"SALIDA",'NORMA RUTH'!$J$86:$J$109,$B48),0)</f>
        <v>0</v>
      </c>
      <c r="L48" s="62">
        <f>IFERROR(SUMIFS(VALERIA!$N$72:$N$73,VALERIA!$H$72:$H$73,"SALIDA",VALERIA!$J$72:$J$73,$B48),0)</f>
        <v>0</v>
      </c>
      <c r="M48" s="62">
        <f>IFERROR(SUMIFS('MANUEL BANAMEX'!$N$125:$N$142,'MANUEL BANAMEX'!$H$125:$H$142,"SALIDA",'MANUEL BANAMEX'!$J$125:$J$142,$B48),0)</f>
        <v>0</v>
      </c>
      <c r="N48" s="62">
        <f>IFERROR(SUMIFS(ROBERTO!$N$2:$N$2,ROBERTO!$H$2:$H$2,"SALIDA",ROBERTO!$J$2:$J$2,$B48),0)</f>
        <v>0</v>
      </c>
      <c r="O48" s="62">
        <f>IFERROR(SUMIFS(JUAN!$N$88:$N$91,JUAN!$H$88:$H$91,"SALIDA",JUAN!$J$88:$J$91,$B48),0)</f>
        <v>0</v>
      </c>
      <c r="P48" s="62">
        <f>IFERROR(SUMIFS('NORMA SANCHEZ'!$N$82:$N$85,'NORMA SANCHEZ'!$H$82:$H$85,"SALIDA",'NORMA SANCHEZ'!$J$82:$J$85,$B48),0)</f>
        <v>0</v>
      </c>
      <c r="Q48" s="62">
        <f>IFERROR(SUMIFS('JOSE CARLOS'!$N$82:$N$82,'JOSE CARLOS'!$H$82:$H$82,"SALIDA",'JOSE CARLOS'!$J$82:$J$82,$B48),0)</f>
        <v>0</v>
      </c>
      <c r="R48" s="62">
        <f>IFERROR(SUMIFS('LUIS ENRIQUE '!$N$67:$N$68,'LUIS ENRIQUE '!$H$67:$H$68,"SALIDA",'LUIS ENRIQUE '!$J$67:$J$68,$B48),0)</f>
        <v>0</v>
      </c>
      <c r="S48" s="62">
        <f>IFERROR(SUMIFS(CESARIA!$N$92:$N$95,CESARIA!$H$92:$H$95,"SALIDA",CESARIA!$J$92:$J$95,$B48),0)</f>
        <v>0</v>
      </c>
      <c r="T48" s="62">
        <f>IFERROR(SUMIFS(ALAN!$N$92:$N$92,ALAN!$H$92:$H$92,"SALIDA",ALAN!$J$92:$J$92,$B48),0)</f>
        <v>0</v>
      </c>
      <c r="U48" s="62">
        <f>IFERROR(SUMIFS(ELVIA!$N$74:$N$77,ELVIA!$H$74:$H$77,"SALIDA",ELVIA!$J$74:$J$77,$B48),0)</f>
        <v>0</v>
      </c>
      <c r="V48" s="146">
        <f>IFERROR(SUMIFS(CAJA!$N$5912:$N$6590,CAJA!$H$5912:$H$6590,"SALIDA",CAJA!$J$5912:$J$6590,$B48),0)</f>
        <v>0</v>
      </c>
      <c r="W48" s="62">
        <f>IFERROR(SUMIFS('CAJA TIGRES'!$N$1638:$N$1796,'CAJA TIGRES'!$H$1638:$H$1796,"SALIDA",'CAJA TIGRES'!$J$1638:$J$1796,$B48),0)</f>
        <v>0</v>
      </c>
      <c r="X48" s="62">
        <f>IFERROR(SUMIFS(RESERVA!$N$14:$N$14,RESERVA!$H$14:$H$14,"SALIDA",RESERVA!$J$14:$J$14,$B48),0)</f>
        <v>0</v>
      </c>
      <c r="Y48" s="96">
        <f t="shared" si="12"/>
        <v>0</v>
      </c>
      <c r="Z48" s="96">
        <f>Y48+'SEP25'!Z48</f>
        <v>0</v>
      </c>
    </row>
    <row r="49" spans="1:26" s="180" customFormat="1" x14ac:dyDescent="0.3">
      <c r="A49" s="180">
        <v>6</v>
      </c>
      <c r="B49" s="181" t="s">
        <v>56</v>
      </c>
      <c r="C49" s="135">
        <f>SUM(C50:C59)</f>
        <v>78686.31</v>
      </c>
      <c r="D49" s="135">
        <f t="shared" ref="D49" si="13">SUM(D50:D59)</f>
        <v>70848.25</v>
      </c>
      <c r="E49" s="135">
        <f t="shared" ref="E49:Z49" si="14">SUM(E50:E59)</f>
        <v>0</v>
      </c>
      <c r="F49" s="135">
        <f t="shared" si="14"/>
        <v>0</v>
      </c>
      <c r="G49" s="135">
        <f t="shared" si="14"/>
        <v>75747.7</v>
      </c>
      <c r="H49" s="135">
        <f t="shared" si="14"/>
        <v>0</v>
      </c>
      <c r="I49" s="135">
        <f t="shared" si="14"/>
        <v>0</v>
      </c>
      <c r="J49" s="135">
        <f t="shared" si="14"/>
        <v>0</v>
      </c>
      <c r="K49" s="135">
        <f t="shared" si="14"/>
        <v>0</v>
      </c>
      <c r="L49" s="135">
        <f t="shared" si="14"/>
        <v>0</v>
      </c>
      <c r="M49" s="135">
        <f t="shared" si="14"/>
        <v>22502.97</v>
      </c>
      <c r="N49" s="135">
        <f>SUM(N50:N59)</f>
        <v>0</v>
      </c>
      <c r="O49" s="128">
        <f t="shared" ref="O49:T49" si="15">SUM(O50:O59)</f>
        <v>1245.22</v>
      </c>
      <c r="P49" s="135">
        <f t="shared" si="15"/>
        <v>0</v>
      </c>
      <c r="Q49" s="128">
        <f t="shared" si="15"/>
        <v>0</v>
      </c>
      <c r="R49" s="135">
        <f t="shared" si="15"/>
        <v>0</v>
      </c>
      <c r="S49" s="135">
        <f t="shared" si="15"/>
        <v>1245.22</v>
      </c>
      <c r="T49" s="135">
        <f t="shared" si="15"/>
        <v>0</v>
      </c>
      <c r="U49" s="135">
        <f>SUM(U50:U59)</f>
        <v>0</v>
      </c>
      <c r="V49" s="135">
        <f t="shared" si="14"/>
        <v>92985</v>
      </c>
      <c r="W49" s="135">
        <f t="shared" si="14"/>
        <v>0</v>
      </c>
      <c r="X49" s="135">
        <f t="shared" si="14"/>
        <v>0</v>
      </c>
      <c r="Y49" s="135">
        <f t="shared" si="14"/>
        <v>343260.67000000004</v>
      </c>
      <c r="Z49" s="135">
        <f t="shared" si="14"/>
        <v>3172126.2</v>
      </c>
    </row>
    <row r="50" spans="1:26" x14ac:dyDescent="0.3">
      <c r="A50">
        <v>6.1</v>
      </c>
      <c r="B50" s="60" t="s">
        <v>88</v>
      </c>
      <c r="C50" s="146">
        <f>IFERROR(SUMIFS('MGZ121'!$N$1375:$N$1598,'MGZ121'!H$1375:H$1598,"SALIDA",'MGZ121'!$J$1375:$J$1598,$B50),0)</f>
        <v>27840</v>
      </c>
      <c r="D50" s="62">
        <f>IFERROR(SUMIFS('MGZ BBVA'!$N$1352:$N$1561,'MGZ BBVA'!$H$1352:$H$1561,"SALIDA",'MGZ BBVA'!$J$1352:$J$1561,$B50),0)</f>
        <v>27948.25</v>
      </c>
      <c r="E50" s="62">
        <f>IFERROR(SUMIFS('MGZ DOLARES'!$N$2:$N$2,'MGZ DOLARES'!$F$2:$F$2,"SALIDA",'MGZ DOLARES'!$J$2:$J$2,$B50),0)</f>
        <v>0</v>
      </c>
      <c r="F50" s="62">
        <f>IFERROR(SUMIFS('MGZ BAJIO'!$N$71:$N$79,'MGZ BAJIO'!$H$71:$H$79,"SALIDA",'MGZ BAJIO'!$J$71:$J$79,$B50),0)</f>
        <v>0</v>
      </c>
      <c r="G50" s="62">
        <f>IFERROR(SUMIFS('VICTOR BANAMEX'!$N$529:$N$601,'VICTOR BANAMEX'!$H$529:$H$601,"SALIDA",'VICTOR BANAMEX'!$J$529:$J$601,$B50),0)</f>
        <v>54940</v>
      </c>
      <c r="H50" s="62">
        <f>IFERROR(SUMIFS('VICTOR BANORTE'!$N$99:$N$105,'VICTOR BANORTE'!$H$99:$H$105,"SALIDA",'VICTOR BANORTE'!$J$99:$J$105,$B50),0)</f>
        <v>0</v>
      </c>
      <c r="I50" s="62">
        <v>0</v>
      </c>
      <c r="J50" s="62">
        <f>IFERROR(SUMIFS(MOY!$N$77:$N$84,MOY!$H$77:$H$84,"SALIDA",MOY!$J$77:$J$84,$B50),0)</f>
        <v>0</v>
      </c>
      <c r="K50" s="62">
        <f>IFERROR(SUMIFS('NORMA RUTH'!$N$86:$N$109,'NORMA RUTH'!$H$86:$H$109,"SALIDA",'NORMA RUTH'!$J$86:$J$109,$B50),0)</f>
        <v>0</v>
      </c>
      <c r="L50" s="62">
        <f>IFERROR(SUMIFS(VALERIA!$N$72:$N$73,VALERIA!$H$72:$H$73,"SALIDA",VALERIA!$J$72:$J$73,$B50),0)</f>
        <v>0</v>
      </c>
      <c r="M50" s="62">
        <f>IFERROR(SUMIFS('MANUEL BANAMEX'!$N$125:$N$142,'MANUEL BANAMEX'!$H$125:$H$142,"SALIDA",'MANUEL BANAMEX'!$J$125:$J$142,$B50),0)</f>
        <v>0</v>
      </c>
      <c r="N50" s="62">
        <f>IFERROR(SUMIFS(ROBERTO!$N$2:$N$2,ROBERTO!$H$2:$H$2,"SALIDA",ROBERTO!$J$2:$J$2,$B50),0)</f>
        <v>0</v>
      </c>
      <c r="O50" s="62">
        <f>IFERROR(SUMIFS(JUAN!$N$88:$N$91,JUAN!$H$88:$H$91,"SALIDA",JUAN!$J$88:$J$91,$B50),0)</f>
        <v>0</v>
      </c>
      <c r="P50" s="62">
        <f>IFERROR(SUMIFS('NORMA SANCHEZ'!$N$82:$N$85,'NORMA SANCHEZ'!$H$82:$H$85,"SALIDA",'NORMA SANCHEZ'!$J$82:$J$85,$B50),0)</f>
        <v>0</v>
      </c>
      <c r="Q50" s="62">
        <f>IFERROR(SUMIFS('JOSE CARLOS'!$N$82:$N$82,'JOSE CARLOS'!$H$82:$H$82,"SALIDA",'JOSE CARLOS'!$J$82:$J$82,$B50),0)</f>
        <v>0</v>
      </c>
      <c r="R50" s="62">
        <f>IFERROR(SUMIFS('LUIS ENRIQUE '!$N$67:$N$68,'LUIS ENRIQUE '!$H$67:$H$68,"SALIDA",'LUIS ENRIQUE '!$J$67:$J$68,$B50),0)</f>
        <v>0</v>
      </c>
      <c r="S50" s="62">
        <f>IFERROR(SUMIFS(CESARIA!$N$92:$N$95,CESARIA!$H$92:$H$95,"SALIDA",CESARIA!$J$92:$J$95,$B50),0)</f>
        <v>0</v>
      </c>
      <c r="T50" s="62">
        <f>IFERROR(SUMIFS(ALAN!$N$92:$N$92,ALAN!$H$92:$H$92,"SALIDA",ALAN!$J$92:$J$92,$B50),0)</f>
        <v>0</v>
      </c>
      <c r="U50" s="62">
        <f>IFERROR(SUMIFS(ELVIA!$N$74:$N$77,ELVIA!$H$74:$H$77,"SALIDA",ELVIA!$J$74:$J$77,$B50),0)</f>
        <v>0</v>
      </c>
      <c r="V50" s="146">
        <f>IFERROR(SUMIFS(CAJA!$N$5912:$N$6590,CAJA!$H$5912:$H$6590,"SALIDA",CAJA!$J$5912:$J$6590,$B50),0)</f>
        <v>6000</v>
      </c>
      <c r="W50" s="62">
        <f>IFERROR(SUMIFS('CAJA TIGRES'!$N$1638:$N$1796,'CAJA TIGRES'!$H$1638:$H$1796,"SALIDA",'CAJA TIGRES'!$J$1638:$J$1796,$B50),0)</f>
        <v>0</v>
      </c>
      <c r="X50" s="62">
        <f>IFERROR(SUMIFS(RESERVA!$N$14:$N$14,RESERVA!$H$14:$H$14,"SALIDA",RESERVA!$J$14:$J$14,$B50),0)</f>
        <v>0</v>
      </c>
      <c r="Y50" s="96">
        <f t="shared" ref="Y50:Y59" si="16">SUM(C50:X50)</f>
        <v>116728.25</v>
      </c>
      <c r="Z50" s="96">
        <f>Y50+'SEP25'!Z50</f>
        <v>946599.61</v>
      </c>
    </row>
    <row r="51" spans="1:26" x14ac:dyDescent="0.3">
      <c r="A51">
        <v>6.2</v>
      </c>
      <c r="B51" s="60" t="s">
        <v>89</v>
      </c>
      <c r="C51" s="146">
        <f>IFERROR(SUMIFS('MGZ121'!$N$1375:$N$1598,'MGZ121'!H$1375:H$1598,"SALIDA",'MGZ121'!$J$1375:$J$1598,$B51),0)</f>
        <v>41253.31</v>
      </c>
      <c r="D51" s="62">
        <f>IFERROR(SUMIFS('MGZ BBVA'!$N$1352:$N$1561,'MGZ BBVA'!$H$1352:$H$1561,"SALIDA",'MGZ BBVA'!$J$1352:$J$1561,$B51),0)</f>
        <v>0</v>
      </c>
      <c r="E51" s="62">
        <f>IFERROR(SUMIFS('MGZ DOLARES'!$N$2:$N$2,'MGZ DOLARES'!$F$2:$F$2,"SALIDA",'MGZ DOLARES'!$J$2:$J$2,$B51),0)</f>
        <v>0</v>
      </c>
      <c r="F51" s="62">
        <f>IFERROR(SUMIFS('MGZ BAJIO'!$N$71:$N$79,'MGZ BAJIO'!$H$71:$H$79,"SALIDA",'MGZ BAJIO'!$J$71:$J$79,$B51),0)</f>
        <v>0</v>
      </c>
      <c r="G51" s="62">
        <f>IFERROR(SUMIFS('VICTOR BANAMEX'!$N$529:$N$601,'VICTOR BANAMEX'!$H$529:$H$601,"SALIDA",'VICTOR BANAMEX'!$J$529:$J$601,$B51),0)</f>
        <v>11192.26</v>
      </c>
      <c r="H51" s="62">
        <f>IFERROR(SUMIFS('VICTOR BANORTE'!$N$99:$N$105,'VICTOR BANORTE'!$H$99:$H$105,"SALIDA",'VICTOR BANORTE'!$J$99:$J$105,$B51),0)</f>
        <v>0</v>
      </c>
      <c r="I51" s="62">
        <v>0</v>
      </c>
      <c r="J51" s="62">
        <f>IFERROR(SUMIFS(MOY!$N$77:$N$84,MOY!$H$77:$H$84,"SALIDA",MOY!$J$77:$J$84,$B51),0)</f>
        <v>0</v>
      </c>
      <c r="K51" s="62">
        <f>IFERROR(SUMIFS('NORMA RUTH'!$N$86:$N$109,'NORMA RUTH'!$H$86:$H$109,"SALIDA",'NORMA RUTH'!$J$86:$J$109,$B51),0)</f>
        <v>0</v>
      </c>
      <c r="L51" s="62">
        <f>IFERROR(SUMIFS(VALERIA!$N$72:$N$73,VALERIA!$H$72:$H$73,"SALIDA",VALERIA!$J$72:$J$73,$B51),0)</f>
        <v>0</v>
      </c>
      <c r="M51" s="62">
        <f>IFERROR(SUMIFS('MANUEL BANAMEX'!$N$125:$N$142,'MANUEL BANAMEX'!$H$125:$H$142,"SALIDA",'MANUEL BANAMEX'!$J$125:$J$142,$B51),0)</f>
        <v>0</v>
      </c>
      <c r="N51" s="62">
        <f>IFERROR(SUMIFS(ROBERTO!$N$2:$N$2,ROBERTO!$H$2:$H$2,"SALIDA",ROBERTO!$J$2:$J$2,$B51),0)</f>
        <v>0</v>
      </c>
      <c r="O51" s="62">
        <f>IFERROR(SUMIFS(JUAN!$N$88:$N$91,JUAN!$H$88:$H$91,"SALIDA",JUAN!$J$88:$J$91,$B51),0)</f>
        <v>1245.22</v>
      </c>
      <c r="P51" s="62">
        <f>IFERROR(SUMIFS('NORMA SANCHEZ'!$N$82:$N$85,'NORMA SANCHEZ'!$H$82:$H$85,"SALIDA",'NORMA SANCHEZ'!$J$82:$J$85,$B51),0)</f>
        <v>0</v>
      </c>
      <c r="Q51" s="62">
        <f>IFERROR(SUMIFS('JOSE CARLOS'!$N$82:$N$82,'JOSE CARLOS'!$H$82:$H$82,"SALIDA",'JOSE CARLOS'!$J$82:$J$82,$B51),0)</f>
        <v>0</v>
      </c>
      <c r="R51" s="62">
        <f>IFERROR(SUMIFS('LUIS ENRIQUE '!$N$67:$N$68,'LUIS ENRIQUE '!$H$67:$H$68,"SALIDA",'LUIS ENRIQUE '!$J$67:$J$68,$B51),0)</f>
        <v>0</v>
      </c>
      <c r="S51" s="62">
        <f>IFERROR(SUMIFS(CESARIA!$N$92:$N$95,CESARIA!$H$92:$H$95,"SALIDA",CESARIA!$J$92:$J$95,$B51),0)</f>
        <v>1245.22</v>
      </c>
      <c r="T51" s="62">
        <f>IFERROR(SUMIFS(ALAN!$N$92:$N$92,ALAN!$H$92:$H$92,"SALIDA",ALAN!$J$92:$J$92,$B51),0)</f>
        <v>0</v>
      </c>
      <c r="U51" s="62">
        <f>IFERROR(SUMIFS(ELVIA!$N$74:$N$77,ELVIA!$H$74:$H$77,"SALIDA",ELVIA!$J$74:$J$77,$B51),0)</f>
        <v>0</v>
      </c>
      <c r="V51" s="146">
        <f>IFERROR(SUMIFS(CAJA!$N$5912:$N$6590,CAJA!$H$5912:$H$6590,"SALIDA",CAJA!$J$5912:$J$6590,$B51),0)</f>
        <v>0</v>
      </c>
      <c r="W51" s="62">
        <f>IFERROR(SUMIFS('CAJA TIGRES'!$N$1638:$N$1796,'CAJA TIGRES'!$H$1638:$H$1796,"SALIDA",'CAJA TIGRES'!$J$1638:$J$1796,$B51),0)</f>
        <v>0</v>
      </c>
      <c r="X51" s="62">
        <f>IFERROR(SUMIFS(RESERVA!$N$14:$N$14,RESERVA!$H$14:$H$14,"SALIDA",RESERVA!$J$14:$J$14,$B51),0)</f>
        <v>0</v>
      </c>
      <c r="Y51" s="96">
        <f t="shared" si="16"/>
        <v>54936.01</v>
      </c>
      <c r="Z51" s="96">
        <f>Y51+'SEP25'!Z51</f>
        <v>1207421.1200000001</v>
      </c>
    </row>
    <row r="52" spans="1:26" x14ac:dyDescent="0.3">
      <c r="B52" s="60" t="s">
        <v>8786</v>
      </c>
      <c r="C52" s="146">
        <f>IFERROR(SUMIFS('MGZ121'!$N$1375:$N$1598,'MGZ121'!H$1375:H$1598,"SALIDA",'MGZ121'!$J$1375:$J$1598,$B52),0)</f>
        <v>9593</v>
      </c>
      <c r="D52" s="62">
        <f>IFERROR(SUMIFS('MGZ BBVA'!$N$1352:$N$1561,'MGZ BBVA'!$H$1352:$H$1561,"SALIDA",'MGZ BBVA'!$J$1352:$J$1561,$B52),0)</f>
        <v>0</v>
      </c>
      <c r="E52" s="62">
        <f>IFERROR(SUMIFS('MGZ DOLARES'!$N$2:$N$2,'MGZ DOLARES'!$F$2:$F$2,"SALIDA",'MGZ DOLARES'!$J$2:$J$2,$B52),0)</f>
        <v>0</v>
      </c>
      <c r="F52" s="62">
        <f>IFERROR(SUMIFS('MGZ BAJIO'!$N$71:$N$79,'MGZ BAJIO'!$H$71:$H$79,"SALIDA",'MGZ BAJIO'!$J$71:$J$79,$B52),0)</f>
        <v>0</v>
      </c>
      <c r="G52" s="62">
        <f>IFERROR(SUMIFS('VICTOR BANAMEX'!$N$529:$N$601,'VICTOR BANAMEX'!$H$529:$H$601,"SALIDA",'VICTOR BANAMEX'!$J$529:$J$601,$B52),0)</f>
        <v>2424</v>
      </c>
      <c r="H52" s="62">
        <f>IFERROR(SUMIFS('VICTOR BANORTE'!$N$99:$N$105,'VICTOR BANORTE'!$H$99:$H$105,"SALIDA",'VICTOR BANORTE'!$J$99:$J$105,$B52),0)</f>
        <v>0</v>
      </c>
      <c r="I52" s="62">
        <v>0</v>
      </c>
      <c r="J52" s="62">
        <f>IFERROR(SUMIFS(MOY!$N$77:$N$84,MOY!$H$77:$H$84,"SALIDA",MOY!$J$77:$J$84,$B52),0)</f>
        <v>0</v>
      </c>
      <c r="K52" s="62">
        <f>IFERROR(SUMIFS('NORMA RUTH'!$N$86:$N$109,'NORMA RUTH'!$H$86:$H$109,"SALIDA",'NORMA RUTH'!$J$86:$J$109,$B52),0)</f>
        <v>0</v>
      </c>
      <c r="L52" s="62">
        <f>IFERROR(SUMIFS(VALERIA!$N$72:$N$73,VALERIA!$H$72:$H$73,"SALIDA",VALERIA!$J$72:$J$73,$B52),0)</f>
        <v>0</v>
      </c>
      <c r="M52" s="62">
        <f>IFERROR(SUMIFS('MANUEL BANAMEX'!$N$125:$N$142,'MANUEL BANAMEX'!$H$125:$H$142,"SALIDA",'MANUEL BANAMEX'!$J$125:$J$142,$B52),0)</f>
        <v>0</v>
      </c>
      <c r="N52" s="62">
        <f>IFERROR(SUMIFS(ROBERTO!$N$2:$N$2,ROBERTO!$H$2:$H$2,"SALIDA",ROBERTO!$J$2:$J$2,$B52),0)</f>
        <v>0</v>
      </c>
      <c r="O52" s="62">
        <f>IFERROR(SUMIFS(JUAN!$N$88:$N$91,JUAN!$H$88:$H$91,"SALIDA",JUAN!$J$88:$J$91,$B52),0)</f>
        <v>0</v>
      </c>
      <c r="P52" s="62">
        <f>IFERROR(SUMIFS('NORMA SANCHEZ'!$N$82:$N$85,'NORMA SANCHEZ'!$H$82:$H$85,"SALIDA",'NORMA SANCHEZ'!$J$82:$J$85,$B52),0)</f>
        <v>0</v>
      </c>
      <c r="Q52" s="62">
        <f>IFERROR(SUMIFS('JOSE CARLOS'!$N$82:$N$82,'JOSE CARLOS'!$H$82:$H$82,"SALIDA",'JOSE CARLOS'!$J$82:$J$82,$B52),0)</f>
        <v>0</v>
      </c>
      <c r="R52" s="62">
        <f>IFERROR(SUMIFS('LUIS ENRIQUE '!$N$67:$N$68,'LUIS ENRIQUE '!$H$67:$H$68,"SALIDA",'LUIS ENRIQUE '!$J$67:$J$68,$B52),0)</f>
        <v>0</v>
      </c>
      <c r="S52" s="62">
        <f>IFERROR(SUMIFS(CESARIA!$N$92:$N$95,CESARIA!$H$92:$H$95,"SALIDA",CESARIA!$J$92:$J$95,$B52),0)</f>
        <v>0</v>
      </c>
      <c r="T52" s="62">
        <f>IFERROR(SUMIFS(ALAN!$N$92:$N$92,ALAN!$H$92:$H$92,"SALIDA",ALAN!$J$92:$J$92,$B52),0)</f>
        <v>0</v>
      </c>
      <c r="U52" s="62">
        <f>IFERROR(SUMIFS(ELVIA!$N$74:$N$77,ELVIA!$H$74:$H$77,"SALIDA",ELVIA!$J$74:$J$77,$B52),0)</f>
        <v>0</v>
      </c>
      <c r="V52" s="146">
        <f>IFERROR(SUMIFS(CAJA!$N$5912:$N$6590,CAJA!$H$5912:$H$6590,"SALIDA",CAJA!$J$5912:$J$6590,$B52),0)</f>
        <v>0</v>
      </c>
      <c r="W52" s="62">
        <f>IFERROR(SUMIFS('CAJA TIGRES'!$N$1638:$N$1796,'CAJA TIGRES'!$H$1638:$H$1796,"SALIDA",'CAJA TIGRES'!$J$1638:$J$1796,$B52),0)</f>
        <v>0</v>
      </c>
      <c r="X52" s="62">
        <f>IFERROR(SUMIFS(RESERVA!$N$14:$N$14,RESERVA!$H$14:$H$14,"SALIDA",RESERVA!$J$14:$J$14,$B52),0)</f>
        <v>0</v>
      </c>
      <c r="Y52" s="96">
        <f t="shared" ref="Y52:Y54" si="17">SUM(C52:X52)</f>
        <v>12017</v>
      </c>
      <c r="Z52" s="96">
        <f>Y52+'SEP25'!Z52</f>
        <v>51542.58</v>
      </c>
    </row>
    <row r="53" spans="1:26" x14ac:dyDescent="0.3">
      <c r="A53">
        <v>6.3</v>
      </c>
      <c r="B53" s="60" t="s">
        <v>90</v>
      </c>
      <c r="C53" s="146">
        <f>IFERROR(SUMIFS('MGZ121'!$N$1375:$N$1598,'MGZ121'!H$1375:H$1598,"SALIDA",'MGZ121'!$J$1375:$J$1598,$B53),0)</f>
        <v>0</v>
      </c>
      <c r="D53" s="62">
        <f>IFERROR(SUMIFS('MGZ BBVA'!$N$1352:$N$1561,'MGZ BBVA'!$H$1352:$H$1561,"SALIDA",'MGZ BBVA'!$J$1352:$J$1561,$B53),0)</f>
        <v>0</v>
      </c>
      <c r="E53" s="62">
        <f>IFERROR(SUMIFS('MGZ DOLARES'!$N$2:$N$2,'MGZ DOLARES'!$F$2:$F$2,"SALIDA",'MGZ DOLARES'!$J$2:$J$2,$B53),0)</f>
        <v>0</v>
      </c>
      <c r="F53" s="62">
        <f>IFERROR(SUMIFS('MGZ BAJIO'!$N$71:$N$79,'MGZ BAJIO'!$H$71:$H$79,"SALIDA",'MGZ BAJIO'!$J$71:$J$79,$B53),0)</f>
        <v>0</v>
      </c>
      <c r="G53" s="62">
        <f>IFERROR(SUMIFS('VICTOR BANAMEX'!$N$529:$N$601,'VICTOR BANAMEX'!$H$529:$H$601,"SALIDA",'VICTOR BANAMEX'!$J$529:$J$601,$B53),0)</f>
        <v>7191.44</v>
      </c>
      <c r="H53" s="62">
        <f>IFERROR(SUMIFS('VICTOR BANORTE'!$N$99:$N$105,'VICTOR BANORTE'!$H$99:$H$105,"SALIDA",'VICTOR BANORTE'!$J$99:$J$105,$B53),0)</f>
        <v>0</v>
      </c>
      <c r="I53" s="62">
        <v>0</v>
      </c>
      <c r="J53" s="62">
        <f>IFERROR(SUMIFS(MOY!$N$77:$N$84,MOY!$H$77:$H$84,"SALIDA",MOY!$J$77:$J$84,$B53),0)</f>
        <v>0</v>
      </c>
      <c r="K53" s="62">
        <f>IFERROR(SUMIFS('NORMA RUTH'!$N$86:$N$109,'NORMA RUTH'!$H$86:$H$109,"SALIDA",'NORMA RUTH'!$J$86:$J$109,$B53),0)</f>
        <v>0</v>
      </c>
      <c r="L53" s="62">
        <f>IFERROR(SUMIFS(VALERIA!$N$72:$N$73,VALERIA!$H$72:$H$73,"SALIDA",VALERIA!$J$72:$J$73,$B53),0)</f>
        <v>0</v>
      </c>
      <c r="M53" s="62">
        <f>IFERROR(SUMIFS('MANUEL BANAMEX'!$N$125:$N$142,'MANUEL BANAMEX'!$H$125:$H$142,"SALIDA",'MANUEL BANAMEX'!$J$125:$J$142,$B53),0)</f>
        <v>2612</v>
      </c>
      <c r="N53" s="62">
        <f>IFERROR(SUMIFS(ROBERTO!$N$2:$N$2,ROBERTO!$H$2:$H$2,"SALIDA",ROBERTO!$J$2:$J$2,$B53),0)</f>
        <v>0</v>
      </c>
      <c r="O53" s="62">
        <f>IFERROR(SUMIFS(JUAN!$N$88:$N$91,JUAN!$H$88:$H$91,"SALIDA",JUAN!$J$88:$J$91,$B53),0)</f>
        <v>0</v>
      </c>
      <c r="P53" s="62">
        <f>IFERROR(SUMIFS('NORMA SANCHEZ'!$N$82:$N$85,'NORMA SANCHEZ'!$H$82:$H$85,"SALIDA",'NORMA SANCHEZ'!$J$82:$J$85,$B53),0)</f>
        <v>0</v>
      </c>
      <c r="Q53" s="62">
        <f>IFERROR(SUMIFS('JOSE CARLOS'!$N$82:$N$82,'JOSE CARLOS'!$H$82:$H$82,"SALIDA",'JOSE CARLOS'!$J$82:$J$82,$B53),0)</f>
        <v>0</v>
      </c>
      <c r="R53" s="62">
        <f>IFERROR(SUMIFS('LUIS ENRIQUE '!$N$67:$N$68,'LUIS ENRIQUE '!$H$67:$H$68,"SALIDA",'LUIS ENRIQUE '!$J$67:$J$68,$B53),0)</f>
        <v>0</v>
      </c>
      <c r="S53" s="62">
        <f>IFERROR(SUMIFS(CESARIA!$N$92:$N$95,CESARIA!$H$92:$H$95,"SALIDA",CESARIA!$J$92:$J$95,$B53),0)</f>
        <v>0</v>
      </c>
      <c r="T53" s="62">
        <f>IFERROR(SUMIFS(ALAN!$N$92:$N$92,ALAN!$H$92:$H$92,"SALIDA",ALAN!$J$92:$J$92,$B53),0)</f>
        <v>0</v>
      </c>
      <c r="U53" s="62">
        <f>IFERROR(SUMIFS(ELVIA!$N$74:$N$77,ELVIA!$H$74:$H$77,"SALIDA",ELVIA!$J$74:$J$77,$B53),0)</f>
        <v>0</v>
      </c>
      <c r="V53" s="146">
        <f>IFERROR(SUMIFS(CAJA!$N$5912:$N$6590,CAJA!$H$5912:$H$6590,"SALIDA",CAJA!$J$5912:$J$6590,$B53),0)</f>
        <v>450</v>
      </c>
      <c r="W53" s="62">
        <f>IFERROR(SUMIFS('CAJA TIGRES'!$N$1638:$N$1796,'CAJA TIGRES'!$H$1638:$H$1796,"SALIDA",'CAJA TIGRES'!$J$1638:$J$1796,$B53),0)</f>
        <v>0</v>
      </c>
      <c r="X53" s="62">
        <f>IFERROR(SUMIFS(RESERVA!$N$14:$N$14,RESERVA!$H$14:$H$14,"SALIDA",RESERVA!$J$14:$J$14,$B53),0)</f>
        <v>0</v>
      </c>
      <c r="Y53" s="96">
        <f t="shared" si="17"/>
        <v>10253.439999999999</v>
      </c>
      <c r="Z53" s="96">
        <f>Y53+'SEP25'!Z53</f>
        <v>109237.8</v>
      </c>
    </row>
    <row r="54" spans="1:26" x14ac:dyDescent="0.3">
      <c r="A54">
        <v>6.4</v>
      </c>
      <c r="B54" s="60" t="s">
        <v>91</v>
      </c>
      <c r="C54" s="146">
        <f>IFERROR(SUMIFS('MGZ121'!$N$1375:$N$1598,'MGZ121'!H$1375:H$1598,"SALIDA",'MGZ121'!$J$1375:$J$1598,$B54),0)</f>
        <v>0</v>
      </c>
      <c r="D54" s="62">
        <f>IFERROR(SUMIFS('MGZ BBVA'!$N$1352:$N$1561,'MGZ BBVA'!$H$1352:$H$1561,"SALIDA",'MGZ BBVA'!$J$1352:$J$1561,$B54),0)</f>
        <v>0</v>
      </c>
      <c r="E54" s="62">
        <f>IFERROR(SUMIFS('MGZ DOLARES'!$N$2:$N$2,'MGZ DOLARES'!$F$2:$F$2,"SALIDA",'MGZ DOLARES'!$J$2:$J$2,$B54),0)</f>
        <v>0</v>
      </c>
      <c r="F54" s="62">
        <f>IFERROR(SUMIFS('MGZ BAJIO'!$N$71:$N$79,'MGZ BAJIO'!$H$71:$H$79,"SALIDA",'MGZ BAJIO'!$J$71:$J$79,$B54),0)</f>
        <v>0</v>
      </c>
      <c r="G54" s="62">
        <f>IFERROR(SUMIFS('VICTOR BANAMEX'!$N$529:$N$601,'VICTOR BANAMEX'!$H$529:$H$601,"SALIDA",'VICTOR BANAMEX'!$J$529:$J$601,$B54),0)</f>
        <v>0</v>
      </c>
      <c r="H54" s="62">
        <f>IFERROR(SUMIFS('VICTOR BANORTE'!$N$99:$N$105,'VICTOR BANORTE'!$H$99:$H$105,"SALIDA",'VICTOR BANORTE'!$J$99:$J$105,$B54),0)</f>
        <v>0</v>
      </c>
      <c r="I54" s="62">
        <v>0</v>
      </c>
      <c r="J54" s="62">
        <f>IFERROR(SUMIFS(MOY!$N$77:$N$84,MOY!$H$77:$H$84,"SALIDA",MOY!$J$77:$J$84,$B54),0)</f>
        <v>0</v>
      </c>
      <c r="K54" s="62">
        <f>IFERROR(SUMIFS('NORMA RUTH'!$N$86:$N$109,'NORMA RUTH'!$H$86:$H$109,"SALIDA",'NORMA RUTH'!$J$86:$J$109,$B54),0)</f>
        <v>0</v>
      </c>
      <c r="L54" s="62">
        <f>IFERROR(SUMIFS(VALERIA!$N$72:$N$73,VALERIA!$H$72:$H$73,"SALIDA",VALERIA!$J$72:$J$73,$B54),0)</f>
        <v>0</v>
      </c>
      <c r="M54" s="62">
        <f>IFERROR(SUMIFS('MANUEL BANAMEX'!$N$125:$N$142,'MANUEL BANAMEX'!$H$125:$H$142,"SALIDA",'MANUEL BANAMEX'!$J$125:$J$142,$B54),0)</f>
        <v>19590.97</v>
      </c>
      <c r="N54" s="62">
        <f>IFERROR(SUMIFS(ROBERTO!$N$2:$N$2,ROBERTO!$H$2:$H$2,"SALIDA",ROBERTO!$J$2:$J$2,$B54),0)</f>
        <v>0</v>
      </c>
      <c r="O54" s="62">
        <f>IFERROR(SUMIFS(JUAN!$N$88:$N$91,JUAN!$H$88:$H$91,"SALIDA",JUAN!$J$88:$J$91,$B54),0)</f>
        <v>0</v>
      </c>
      <c r="P54" s="62">
        <f>IFERROR(SUMIFS('NORMA SANCHEZ'!$N$82:$N$85,'NORMA SANCHEZ'!$H$82:$H$85,"SALIDA",'NORMA SANCHEZ'!$J$82:$J$85,$B54),0)</f>
        <v>0</v>
      </c>
      <c r="Q54" s="62">
        <f>IFERROR(SUMIFS('JOSE CARLOS'!$N$82:$N$82,'JOSE CARLOS'!$H$82:$H$82,"SALIDA",'JOSE CARLOS'!$J$82:$J$82,$B54),0)</f>
        <v>0</v>
      </c>
      <c r="R54" s="62">
        <f>IFERROR(SUMIFS('LUIS ENRIQUE '!$N$67:$N$68,'LUIS ENRIQUE '!$H$67:$H$68,"SALIDA",'LUIS ENRIQUE '!$J$67:$J$68,$B54),0)</f>
        <v>0</v>
      </c>
      <c r="S54" s="62">
        <f>IFERROR(SUMIFS(CESARIA!$N$92:$N$95,CESARIA!$H$92:$H$95,"SALIDA",CESARIA!$J$92:$J$95,$B54),0)</f>
        <v>0</v>
      </c>
      <c r="T54" s="62">
        <f>IFERROR(SUMIFS(ALAN!$N$92:$N$92,ALAN!$H$92:$H$92,"SALIDA",ALAN!$J$92:$J$92,$B54),0)</f>
        <v>0</v>
      </c>
      <c r="U54" s="62">
        <f>IFERROR(SUMIFS(ELVIA!$N$74:$N$77,ELVIA!$H$74:$H$77,"SALIDA",ELVIA!$J$74:$J$77,$B54),0)</f>
        <v>0</v>
      </c>
      <c r="V54" s="146">
        <f>IFERROR(SUMIFS(CAJA!$N$5912:$N$6590,CAJA!$H$5912:$H$6590,"SALIDA",CAJA!$J$5912:$J$6590,$B54),0)</f>
        <v>23000</v>
      </c>
      <c r="W54" s="62">
        <f>IFERROR(SUMIFS('CAJA TIGRES'!$N$1638:$N$1796,'CAJA TIGRES'!$H$1638:$H$1796,"SALIDA",'CAJA TIGRES'!$J$1638:$J$1796,$B54),0)</f>
        <v>0</v>
      </c>
      <c r="X54" s="62">
        <f>IFERROR(SUMIFS(RESERVA!$N$14:$N$14,RESERVA!$H$14:$H$14,"SALIDA",RESERVA!$J$14:$J$14,$B54),0)</f>
        <v>0</v>
      </c>
      <c r="Y54" s="96">
        <f t="shared" si="17"/>
        <v>42590.97</v>
      </c>
      <c r="Z54" s="96">
        <f>Y54+'SEP25'!Z54</f>
        <v>119348.97</v>
      </c>
    </row>
    <row r="55" spans="1:26" x14ac:dyDescent="0.3">
      <c r="A55">
        <v>6.5</v>
      </c>
      <c r="B55" s="60" t="s">
        <v>116</v>
      </c>
      <c r="C55" s="146">
        <f>IFERROR(SUMIFS('MGZ121'!$N$1375:$N$1598,'MGZ121'!H$1375:H$1598,"SALIDA",'MGZ121'!$J$1375:$J$1598,$B55),0)</f>
        <v>0</v>
      </c>
      <c r="D55" s="62">
        <f>IFERROR(SUMIFS('MGZ BBVA'!$N$1352:$N$1561,'MGZ BBVA'!$H$1352:$H$1561,"SALIDA",'MGZ BBVA'!$J$1352:$J$1561,$B55),0)</f>
        <v>40000</v>
      </c>
      <c r="E55" s="62">
        <f>IFERROR(SUMIFS('MGZ DOLARES'!$N$2:$N$2,'MGZ DOLARES'!$F$2:$F$2,"SALIDA",'MGZ DOLARES'!$J$2:$J$2,$B55),0)</f>
        <v>0</v>
      </c>
      <c r="F55" s="62">
        <f>IFERROR(SUMIFS('MGZ BAJIO'!$N$71:$N$79,'MGZ BAJIO'!$H$71:$H$79,"SALIDA",'MGZ BAJIO'!$J$71:$J$79,$B55),0)</f>
        <v>0</v>
      </c>
      <c r="G55" s="62">
        <f>IFERROR(SUMIFS('VICTOR BANAMEX'!$N$529:$N$601,'VICTOR BANAMEX'!$H$529:$H$601,"SALIDA",'VICTOR BANAMEX'!$J$529:$J$601,$B55),0)</f>
        <v>0</v>
      </c>
      <c r="H55" s="62">
        <f>IFERROR(SUMIFS('VICTOR BANORTE'!$N$99:$N$105,'VICTOR BANORTE'!$H$99:$H$105,"SALIDA",'VICTOR BANORTE'!$J$99:$J$105,$B55),0)</f>
        <v>0</v>
      </c>
      <c r="I55" s="62">
        <v>0</v>
      </c>
      <c r="J55" s="62">
        <f>IFERROR(SUMIFS(MOY!$N$77:$N$84,MOY!$H$77:$H$84,"SALIDA",MOY!$J$77:$J$84,$B55),0)</f>
        <v>0</v>
      </c>
      <c r="K55" s="62">
        <f>IFERROR(SUMIFS('NORMA RUTH'!$N$86:$N$109,'NORMA RUTH'!$H$86:$H$109,"SALIDA",'NORMA RUTH'!$J$86:$J$109,$B55),0)</f>
        <v>0</v>
      </c>
      <c r="L55" s="62">
        <f>IFERROR(SUMIFS(VALERIA!$N$72:$N$73,VALERIA!$H$72:$H$73,"SALIDA",VALERIA!$J$72:$J$73,$B55),0)</f>
        <v>0</v>
      </c>
      <c r="M55" s="62">
        <f>IFERROR(SUMIFS('MANUEL BANAMEX'!$N$125:$N$142,'MANUEL BANAMEX'!$H$125:$H$142,"SALIDA",'MANUEL BANAMEX'!$J$125:$J$142,$B55),0)</f>
        <v>300</v>
      </c>
      <c r="N55" s="62">
        <f>IFERROR(SUMIFS(ROBERTO!$N$2:$N$2,ROBERTO!$H$2:$H$2,"SALIDA",ROBERTO!$J$2:$J$2,$B55),0)</f>
        <v>0</v>
      </c>
      <c r="O55" s="62">
        <f>IFERROR(SUMIFS(JUAN!$N$88:$N$91,JUAN!$H$88:$H$91,"SALIDA",JUAN!$J$88:$J$91,$B55),0)</f>
        <v>0</v>
      </c>
      <c r="P55" s="62">
        <f>IFERROR(SUMIFS('NORMA SANCHEZ'!$N$82:$N$85,'NORMA SANCHEZ'!$H$82:$H$85,"SALIDA",'NORMA SANCHEZ'!$J$82:$J$85,$B55),0)</f>
        <v>0</v>
      </c>
      <c r="Q55" s="62">
        <f>IFERROR(SUMIFS('JOSE CARLOS'!$N$82:$N$82,'JOSE CARLOS'!$H$82:$H$82,"SALIDA",'JOSE CARLOS'!$J$82:$J$82,$B55),0)</f>
        <v>0</v>
      </c>
      <c r="R55" s="62">
        <f>IFERROR(SUMIFS('LUIS ENRIQUE '!$N$67:$N$68,'LUIS ENRIQUE '!$H$67:$H$68,"SALIDA",'LUIS ENRIQUE '!$J$67:$J$68,$B55),0)</f>
        <v>0</v>
      </c>
      <c r="S55" s="62">
        <f>IFERROR(SUMIFS(CESARIA!$N$92:$N$95,CESARIA!$H$92:$H$95,"SALIDA",CESARIA!$J$92:$J$95,$B55),0)</f>
        <v>0</v>
      </c>
      <c r="T55" s="62">
        <f>IFERROR(SUMIFS(ALAN!$N$92:$N$92,ALAN!$H$92:$H$92,"SALIDA",ALAN!$J$92:$J$92,$B55),0)</f>
        <v>0</v>
      </c>
      <c r="U55" s="62">
        <f>IFERROR(SUMIFS(ELVIA!$N$74:$N$77,ELVIA!$H$74:$H$77,"SALIDA",ELVIA!$J$74:$J$77,$B55),0)</f>
        <v>0</v>
      </c>
      <c r="V55" s="146">
        <f>IFERROR(SUMIFS(CAJA!$N$5912:$N$6590,CAJA!$H$5912:$H$6590,"SALIDA",CAJA!$J$5912:$J$6590,$B55),0)</f>
        <v>56530</v>
      </c>
      <c r="W55" s="62">
        <f>IFERROR(SUMIFS('CAJA TIGRES'!$N$1638:$N$1796,'CAJA TIGRES'!$H$1638:$H$1796,"SALIDA",'CAJA TIGRES'!$J$1638:$J$1796,$B55),0)</f>
        <v>0</v>
      </c>
      <c r="X55" s="62">
        <f>IFERROR(SUMIFS(RESERVA!$N$14:$N$14,RESERVA!$H$14:$H$14,"SALIDA",RESERVA!$J$14:$J$14,$B55),0)</f>
        <v>0</v>
      </c>
      <c r="Y55" s="96">
        <f t="shared" si="16"/>
        <v>96830</v>
      </c>
      <c r="Z55" s="96">
        <f>Y55+'SEP25'!Z55</f>
        <v>639746.12</v>
      </c>
    </row>
    <row r="56" spans="1:26" x14ac:dyDescent="0.3">
      <c r="B56" s="60" t="s">
        <v>188</v>
      </c>
      <c r="C56" s="146">
        <f>IFERROR(SUMIFS('MGZ121'!$N$1375:$N$1598,'MGZ121'!H$1375:H$1598,"SALIDA",'MGZ121'!$J$1375:$J$1598,$B56),0)</f>
        <v>0</v>
      </c>
      <c r="D56" s="62">
        <f>IFERROR(SUMIFS('MGZ BBVA'!$N$1352:$N$1561,'MGZ BBVA'!$H$1352:$H$1561,"SALIDA",'MGZ BBVA'!$J$1352:$J$1561,$B56),0)</f>
        <v>2900</v>
      </c>
      <c r="E56" s="62">
        <f>IFERROR(SUMIFS('MGZ DOLARES'!$N$2:$N$2,'MGZ DOLARES'!$F$2:$F$2,"SALIDA",'MGZ DOLARES'!$J$2:$J$2,$B56),0)</f>
        <v>0</v>
      </c>
      <c r="F56" s="62">
        <f>IFERROR(SUMIFS('MGZ BAJIO'!$N$71:$N$79,'MGZ BAJIO'!$H$71:$H$79,"SALIDA",'MGZ BAJIO'!$J$71:$J$79,$B56),0)</f>
        <v>0</v>
      </c>
      <c r="G56" s="62">
        <f>IFERROR(SUMIFS('VICTOR BANAMEX'!$N$529:$N$601,'VICTOR BANAMEX'!$H$529:$H$601,"SALIDA",'VICTOR BANAMEX'!$J$529:$J$601,$B56),0)</f>
        <v>0</v>
      </c>
      <c r="H56" s="62">
        <f>IFERROR(SUMIFS('VICTOR BANORTE'!$N$99:$N$105,'VICTOR BANORTE'!$H$99:$H$105,"SALIDA",'VICTOR BANORTE'!$J$99:$J$105,$B56),0)</f>
        <v>0</v>
      </c>
      <c r="I56" s="62">
        <v>0</v>
      </c>
      <c r="J56" s="62">
        <f>IFERROR(SUMIFS(MOY!$N$77:$N$84,MOY!$H$77:$H$84,"SALIDA",MOY!$J$77:$J$84,$B56),0)</f>
        <v>0</v>
      </c>
      <c r="K56" s="62">
        <f>IFERROR(SUMIFS('NORMA RUTH'!$N$86:$N$109,'NORMA RUTH'!$H$86:$H$109,"SALIDA",'NORMA RUTH'!$J$86:$J$109,$B56),0)</f>
        <v>0</v>
      </c>
      <c r="L56" s="62">
        <f>IFERROR(SUMIFS(VALERIA!$N$72:$N$73,VALERIA!$H$72:$H$73,"SALIDA",VALERIA!$J$72:$J$73,$B56),0)</f>
        <v>0</v>
      </c>
      <c r="M56" s="62">
        <f>IFERROR(SUMIFS('MANUEL BANAMEX'!$N$125:$N$142,'MANUEL BANAMEX'!$H$125:$H$142,"SALIDA",'MANUEL BANAMEX'!$J$125:$J$142,$B56),0)</f>
        <v>0</v>
      </c>
      <c r="N56" s="62">
        <f>IFERROR(SUMIFS(ROBERTO!$N$2:$N$2,ROBERTO!$H$2:$H$2,"SALIDA",ROBERTO!$J$2:$J$2,$B56),0)</f>
        <v>0</v>
      </c>
      <c r="O56" s="62">
        <f>IFERROR(SUMIFS(JUAN!$N$88:$N$91,JUAN!$H$88:$H$91,"SALIDA",JUAN!$J$88:$J$91,$B56),0)</f>
        <v>0</v>
      </c>
      <c r="P56" s="62">
        <f>IFERROR(SUMIFS('NORMA SANCHEZ'!$N$82:$N$85,'NORMA SANCHEZ'!$H$82:$H$85,"SALIDA",'NORMA SANCHEZ'!$J$82:$J$85,$B56),0)</f>
        <v>0</v>
      </c>
      <c r="Q56" s="62">
        <f>IFERROR(SUMIFS('JOSE CARLOS'!$N$82:$N$82,'JOSE CARLOS'!$H$82:$H$82,"SALIDA",'JOSE CARLOS'!$J$82:$J$82,$B56),0)</f>
        <v>0</v>
      </c>
      <c r="R56" s="62">
        <f>IFERROR(SUMIFS('LUIS ENRIQUE '!$N$67:$N$68,'LUIS ENRIQUE '!$H$67:$H$68,"SALIDA",'LUIS ENRIQUE '!$J$67:$J$68,$B56),0)</f>
        <v>0</v>
      </c>
      <c r="S56" s="62">
        <f>IFERROR(SUMIFS(CESARIA!$N$92:$N$95,CESARIA!$H$92:$H$95,"SALIDA",CESARIA!$J$92:$J$95,$B56),0)</f>
        <v>0</v>
      </c>
      <c r="T56" s="62">
        <f>IFERROR(SUMIFS(ALAN!$N$92:$N$92,ALAN!$H$92:$H$92,"SALIDA",ALAN!$J$92:$J$92,$B56),0)</f>
        <v>0</v>
      </c>
      <c r="U56" s="62">
        <f>IFERROR(SUMIFS(ELVIA!$N$74:$N$77,ELVIA!$H$74:$H$77,"SALIDA",ELVIA!$J$74:$J$77,$B56),0)</f>
        <v>0</v>
      </c>
      <c r="V56" s="146">
        <f>IFERROR(SUMIFS(CAJA!$N$5912:$N$6590,CAJA!$H$5912:$H$6590,"SALIDA",CAJA!$J$5912:$J$6590,$B56),0)</f>
        <v>0</v>
      </c>
      <c r="W56" s="62">
        <f>IFERROR(SUMIFS('CAJA TIGRES'!$N$1638:$N$1796,'CAJA TIGRES'!$H$1638:$H$1796,"SALIDA",'CAJA TIGRES'!$J$1638:$J$1796,$B56),0)</f>
        <v>0</v>
      </c>
      <c r="X56" s="62">
        <f>IFERROR(SUMIFS(RESERVA!$N$14:$N$14,RESERVA!$H$14:$H$14,"SALIDA",RESERVA!$J$14:$J$14,$B56),0)</f>
        <v>0</v>
      </c>
      <c r="Y56" s="96">
        <f t="shared" si="16"/>
        <v>2900</v>
      </c>
      <c r="Z56" s="96">
        <f>Y56+'SEP25'!Z56</f>
        <v>5800</v>
      </c>
    </row>
    <row r="57" spans="1:26" x14ac:dyDescent="0.3">
      <c r="B57" s="60" t="s">
        <v>211</v>
      </c>
      <c r="C57" s="146">
        <f>IFERROR(SUMIFS('MGZ121'!$N$1375:$N$1598,'MGZ121'!H$1375:H$1598,"SALIDA",'MGZ121'!$J$1375:$J$1598,$B57),0)</f>
        <v>0</v>
      </c>
      <c r="D57" s="62">
        <f>IFERROR(SUMIFS('MGZ BBVA'!$N$1352:$N$1561,'MGZ BBVA'!$H$1352:$H$1561,"SALIDA",'MGZ BBVA'!$J$1352:$J$1561,$B57),0)</f>
        <v>0</v>
      </c>
      <c r="E57" s="62">
        <f>IFERROR(SUMIFS('MGZ DOLARES'!$N$2:$N$2,'MGZ DOLARES'!$F$2:$F$2,"SALIDA",'MGZ DOLARES'!$J$2:$J$2,$B57),0)</f>
        <v>0</v>
      </c>
      <c r="F57" s="62">
        <f>IFERROR(SUMIFS('MGZ BAJIO'!$N$71:$N$79,'MGZ BAJIO'!$H$71:$H$79,"SALIDA",'MGZ BAJIO'!$J$71:$J$79,$B57),0)</f>
        <v>0</v>
      </c>
      <c r="G57" s="62">
        <f>IFERROR(SUMIFS('VICTOR BANAMEX'!$N$529:$N$601,'VICTOR BANAMEX'!$H$529:$H$601,"SALIDA",'VICTOR BANAMEX'!$J$529:$J$601,$B57),0)</f>
        <v>0</v>
      </c>
      <c r="H57" s="62">
        <f>IFERROR(SUMIFS('VICTOR BANORTE'!$N$99:$N$105,'VICTOR BANORTE'!$H$99:$H$105,"SALIDA",'VICTOR BANORTE'!$J$99:$J$105,$B57),0)</f>
        <v>0</v>
      </c>
      <c r="I57" s="62">
        <v>0</v>
      </c>
      <c r="J57" s="62">
        <f>IFERROR(SUMIFS(MOY!$N$77:$N$84,MOY!$H$77:$H$84,"SALIDA",MOY!$J$77:$J$84,$B57),0)</f>
        <v>0</v>
      </c>
      <c r="K57" s="62">
        <f>IFERROR(SUMIFS('NORMA RUTH'!$N$86:$N$109,'NORMA RUTH'!$H$86:$H$109,"SALIDA",'NORMA RUTH'!$J$86:$J$109,$B57),0)</f>
        <v>0</v>
      </c>
      <c r="L57" s="62">
        <f>IFERROR(SUMIFS(VALERIA!$N$72:$N$73,VALERIA!$H$72:$H$73,"SALIDA",VALERIA!$J$72:$J$73,$B57),0)</f>
        <v>0</v>
      </c>
      <c r="M57" s="62">
        <f>IFERROR(SUMIFS('MANUEL BANAMEX'!$N$125:$N$142,'MANUEL BANAMEX'!$H$125:$H$142,"SALIDA",'MANUEL BANAMEX'!$J$125:$J$142,$B57),0)</f>
        <v>0</v>
      </c>
      <c r="N57" s="62">
        <f>IFERROR(SUMIFS(ROBERTO!$N$2:$N$2,ROBERTO!$H$2:$H$2,"SALIDA",ROBERTO!$J$2:$J$2,$B57),0)</f>
        <v>0</v>
      </c>
      <c r="O57" s="62">
        <f>IFERROR(SUMIFS(JUAN!$N$88:$N$91,JUAN!$H$88:$H$91,"SALIDA",JUAN!$J$88:$J$91,$B57),0)</f>
        <v>0</v>
      </c>
      <c r="P57" s="62">
        <f>IFERROR(SUMIFS('NORMA SANCHEZ'!$N$82:$N$85,'NORMA SANCHEZ'!$H$82:$H$85,"SALIDA",'NORMA SANCHEZ'!$J$82:$J$85,$B57),0)</f>
        <v>0</v>
      </c>
      <c r="Q57" s="62">
        <f>IFERROR(SUMIFS('JOSE CARLOS'!$N$82:$N$82,'JOSE CARLOS'!$H$82:$H$82,"SALIDA",'JOSE CARLOS'!$J$82:$J$82,$B57),0)</f>
        <v>0</v>
      </c>
      <c r="R57" s="62">
        <f>IFERROR(SUMIFS('LUIS ENRIQUE '!$N$67:$N$68,'LUIS ENRIQUE '!$H$67:$H$68,"SALIDA",'LUIS ENRIQUE '!$J$67:$J$68,$B57),0)</f>
        <v>0</v>
      </c>
      <c r="S57" s="62">
        <f>IFERROR(SUMIFS(CESARIA!$N$92:$N$95,CESARIA!$H$92:$H$95,"SALIDA",CESARIA!$J$92:$J$95,$B57),0)</f>
        <v>0</v>
      </c>
      <c r="T57" s="62">
        <f>IFERROR(SUMIFS(ALAN!$N$92:$N$92,ALAN!$H$92:$H$92,"SALIDA",ALAN!$J$92:$J$92,$B57),0)</f>
        <v>0</v>
      </c>
      <c r="U57" s="62">
        <f>IFERROR(SUMIFS(ELVIA!$N$74:$N$77,ELVIA!$H$74:$H$77,"SALIDA",ELVIA!$J$74:$J$77,$B57),0)</f>
        <v>0</v>
      </c>
      <c r="V57" s="146">
        <f>IFERROR(SUMIFS(CAJA!$N$5912:$N$6590,CAJA!$H$5912:$H$6590,"SALIDA",CAJA!$J$5912:$J$6590,$B57),0)</f>
        <v>0</v>
      </c>
      <c r="W57" s="62">
        <f>IFERROR(SUMIFS('CAJA TIGRES'!$N$1638:$N$1796,'CAJA TIGRES'!$H$1638:$H$1796,"SALIDA",'CAJA TIGRES'!$J$1638:$J$1796,$B57),0)</f>
        <v>0</v>
      </c>
      <c r="X57" s="62">
        <f>IFERROR(SUMIFS(RESERVA!$N$14:$N$14,RESERVA!$H$14:$H$14,"SALIDA",RESERVA!$J$14:$J$14,$B57),0)</f>
        <v>0</v>
      </c>
      <c r="Y57" s="96">
        <f t="shared" si="16"/>
        <v>0</v>
      </c>
      <c r="Z57" s="96">
        <f>Y57+'SEP25'!Z57</f>
        <v>0</v>
      </c>
    </row>
    <row r="58" spans="1:26" x14ac:dyDescent="0.3">
      <c r="B58" s="60" t="s">
        <v>212</v>
      </c>
      <c r="C58" s="146">
        <f>IFERROR(SUMIFS('MGZ121'!$N$1375:$N$1598,'MGZ121'!H$1375:H$1598,"SALIDA",'MGZ121'!$J$1375:$J$1598,$B58),0)</f>
        <v>0</v>
      </c>
      <c r="D58" s="62">
        <f>IFERROR(SUMIFS('MGZ BBVA'!$N$1352:$N$1561,'MGZ BBVA'!$H$1352:$H$1561,"SALIDA",'MGZ BBVA'!$J$1352:$J$1561,$B58),0)</f>
        <v>0</v>
      </c>
      <c r="E58" s="62">
        <f>IFERROR(SUMIFS('MGZ DOLARES'!$N$2:$N$2,'MGZ DOLARES'!$F$2:$F$2,"SALIDA",'MGZ DOLARES'!$J$2:$J$2,$B58),0)</f>
        <v>0</v>
      </c>
      <c r="F58" s="62">
        <f>IFERROR(SUMIFS('MGZ BAJIO'!$N$71:$N$79,'MGZ BAJIO'!$H$71:$H$79,"SALIDA",'MGZ BAJIO'!$J$71:$J$79,$B58),0)</f>
        <v>0</v>
      </c>
      <c r="G58" s="62">
        <f>IFERROR(SUMIFS('VICTOR BANAMEX'!$N$529:$N$601,'VICTOR BANAMEX'!$H$529:$H$601,"SALIDA",'VICTOR BANAMEX'!$J$529:$J$601,$B58),0)</f>
        <v>0</v>
      </c>
      <c r="H58" s="62">
        <f>IFERROR(SUMIFS('VICTOR BANORTE'!$N$99:$N$105,'VICTOR BANORTE'!$H$99:$H$105,"SALIDA",'VICTOR BANORTE'!$J$99:$J$105,$B58),0)</f>
        <v>0</v>
      </c>
      <c r="I58" s="62">
        <v>0</v>
      </c>
      <c r="J58" s="62">
        <f>IFERROR(SUMIFS(MOY!$N$77:$N$84,MOY!$H$77:$H$84,"SALIDA",MOY!$J$77:$J$84,$B58),0)</f>
        <v>0</v>
      </c>
      <c r="K58" s="62">
        <f>IFERROR(SUMIFS('NORMA RUTH'!$N$86:$N$109,'NORMA RUTH'!$H$86:$H$109,"SALIDA",'NORMA RUTH'!$J$86:$J$109,$B58),0)</f>
        <v>0</v>
      </c>
      <c r="L58" s="62">
        <f>IFERROR(SUMIFS(VALERIA!$N$72:$N$73,VALERIA!$H$72:$H$73,"SALIDA",VALERIA!$J$72:$J$73,$B58),0)</f>
        <v>0</v>
      </c>
      <c r="M58" s="62">
        <f>IFERROR(SUMIFS('MANUEL BANAMEX'!$N$125:$N$142,'MANUEL BANAMEX'!$H$125:$H$142,"SALIDA",'MANUEL BANAMEX'!$J$125:$J$142,$B58),0)</f>
        <v>0</v>
      </c>
      <c r="N58" s="62">
        <f>IFERROR(SUMIFS(ROBERTO!$N$2:$N$2,ROBERTO!$H$2:$H$2,"SALIDA",ROBERTO!$J$2:$J$2,$B58),0)</f>
        <v>0</v>
      </c>
      <c r="O58" s="62">
        <f>IFERROR(SUMIFS(JUAN!$N$88:$N$91,JUAN!$H$88:$H$91,"SALIDA",JUAN!$J$88:$J$91,$B58),0)</f>
        <v>0</v>
      </c>
      <c r="P58" s="62">
        <f>IFERROR(SUMIFS('NORMA SANCHEZ'!$N$82:$N$85,'NORMA SANCHEZ'!$H$82:$H$85,"SALIDA",'NORMA SANCHEZ'!$J$82:$J$85,$B58),0)</f>
        <v>0</v>
      </c>
      <c r="Q58" s="62">
        <f>IFERROR(SUMIFS('JOSE CARLOS'!$N$82:$N$82,'JOSE CARLOS'!$H$82:$H$82,"SALIDA",'JOSE CARLOS'!$J$82:$J$82,$B58),0)</f>
        <v>0</v>
      </c>
      <c r="R58" s="62">
        <f>IFERROR(SUMIFS('LUIS ENRIQUE '!$N$67:$N$68,'LUIS ENRIQUE '!$H$67:$H$68,"SALIDA",'LUIS ENRIQUE '!$J$67:$J$68,$B58),0)</f>
        <v>0</v>
      </c>
      <c r="S58" s="62">
        <f>IFERROR(SUMIFS(CESARIA!$N$92:$N$95,CESARIA!$H$92:$H$95,"SALIDA",CESARIA!$J$92:$J$95,$B58),0)</f>
        <v>0</v>
      </c>
      <c r="T58" s="62">
        <f>IFERROR(SUMIFS(ALAN!$N$92:$N$92,ALAN!$H$92:$H$92,"SALIDA",ALAN!$J$92:$J$92,$B58),0)</f>
        <v>0</v>
      </c>
      <c r="U58" s="62">
        <f>IFERROR(SUMIFS(ELVIA!$N$74:$N$77,ELVIA!$H$74:$H$77,"SALIDA",ELVIA!$J$74:$J$77,$B58),0)</f>
        <v>0</v>
      </c>
      <c r="V58" s="146">
        <f>IFERROR(SUMIFS(CAJA!$N$5912:$N$6590,CAJA!$H$5912:$H$6590,"SALIDA",CAJA!$J$5912:$J$6590,$B58),0)</f>
        <v>7005</v>
      </c>
      <c r="W58" s="62">
        <f>IFERROR(SUMIFS('CAJA TIGRES'!$N$1638:$N$1796,'CAJA TIGRES'!$H$1638:$H$1796,"SALIDA",'CAJA TIGRES'!$J$1638:$J$1796,$B58),0)</f>
        <v>0</v>
      </c>
      <c r="X58" s="62">
        <f>IFERROR(SUMIFS(RESERVA!$N$14:$N$14,RESERVA!$H$14:$H$14,"SALIDA",RESERVA!$J$14:$J$14,$B58),0)</f>
        <v>0</v>
      </c>
      <c r="Y58" s="96">
        <f t="shared" si="16"/>
        <v>7005</v>
      </c>
      <c r="Z58" s="96">
        <f>Y58+'SEP25'!Z58</f>
        <v>92430</v>
      </c>
    </row>
    <row r="59" spans="1:26" ht="27.6" x14ac:dyDescent="0.3">
      <c r="B59" s="61" t="s">
        <v>221</v>
      </c>
      <c r="C59" s="146">
        <f>IFERROR(SUMIFS('MGZ121'!$N$1375:$N$1598,'MGZ121'!H$1375:H$1598,"SALIDA",'MGZ121'!$J$1375:$J$1598,$B59),0)</f>
        <v>0</v>
      </c>
      <c r="D59" s="62">
        <f>IFERROR(SUMIFS('MGZ BBVA'!$N$1352:$N$1561,'MGZ BBVA'!$H$1352:$H$1561,"SALIDA",'MGZ BBVA'!$J$1352:$J$1561,$B59),0)</f>
        <v>0</v>
      </c>
      <c r="E59" s="62">
        <f>IFERROR(SUMIFS('MGZ DOLARES'!$N$2:$N$2,'MGZ DOLARES'!$F$2:$F$2,"SALIDA",'MGZ DOLARES'!$J$2:$J$2,$B59),0)</f>
        <v>0</v>
      </c>
      <c r="F59" s="62">
        <f>IFERROR(SUMIFS('MGZ BAJIO'!$N$71:$N$79,'MGZ BAJIO'!$H$71:$H$79,"SALIDA",'MGZ BAJIO'!$J$71:$J$79,$B59),0)</f>
        <v>0</v>
      </c>
      <c r="G59" s="62">
        <f>IFERROR(SUMIFS('VICTOR BANAMEX'!$N$529:$N$601,'VICTOR BANAMEX'!$H$529:$H$601,"SALIDA",'VICTOR BANAMEX'!$J$529:$J$601,$B59),0)</f>
        <v>0</v>
      </c>
      <c r="H59" s="62">
        <f>IFERROR(SUMIFS('VICTOR BANORTE'!$N$99:$N$105,'VICTOR BANORTE'!$H$99:$H$105,"SALIDA",'VICTOR BANORTE'!$J$99:$J$105,$B59),0)</f>
        <v>0</v>
      </c>
      <c r="I59" s="62">
        <v>0</v>
      </c>
      <c r="J59" s="62">
        <f>IFERROR(SUMIFS(MOY!$N$77:$N$84,MOY!$H$77:$H$84,"SALIDA",MOY!$J$77:$J$84,$B59),0)</f>
        <v>0</v>
      </c>
      <c r="K59" s="62">
        <f>IFERROR(SUMIFS('NORMA RUTH'!$N$86:$N$109,'NORMA RUTH'!$H$86:$H$109,"SALIDA",'NORMA RUTH'!$J$86:$J$109,$B59),0)</f>
        <v>0</v>
      </c>
      <c r="L59" s="62">
        <f>IFERROR(SUMIFS(VALERIA!$N$72:$N$73,VALERIA!$H$72:$H$73,"SALIDA",VALERIA!$J$72:$J$73,$B59),0)</f>
        <v>0</v>
      </c>
      <c r="M59" s="62">
        <f>IFERROR(SUMIFS('MANUEL BANAMEX'!$N$125:$N$142,'MANUEL BANAMEX'!$H$125:$H$142,"SALIDA",'MANUEL BANAMEX'!$J$125:$J$142,$B59),0)</f>
        <v>0</v>
      </c>
      <c r="N59" s="62">
        <f>IFERROR(SUMIFS(ROBERTO!$N$2:$N$2,ROBERTO!$H$2:$H$2,"SALIDA",ROBERTO!$J$2:$J$2,$B59),0)</f>
        <v>0</v>
      </c>
      <c r="O59" s="62">
        <f>IFERROR(SUMIFS(JUAN!$N$88:$N$91,JUAN!$H$88:$H$91,"SALIDA",JUAN!$J$88:$J$91,$B59),0)</f>
        <v>0</v>
      </c>
      <c r="P59" s="62">
        <f>IFERROR(SUMIFS('NORMA SANCHEZ'!$N$82:$N$85,'NORMA SANCHEZ'!$H$82:$H$85,"SALIDA",'NORMA SANCHEZ'!$J$82:$J$85,$B59),0)</f>
        <v>0</v>
      </c>
      <c r="Q59" s="62">
        <f>IFERROR(SUMIFS('JOSE CARLOS'!$N$82:$N$82,'JOSE CARLOS'!$H$82:$H$82,"SALIDA",'JOSE CARLOS'!$J$82:$J$82,$B59),0)</f>
        <v>0</v>
      </c>
      <c r="R59" s="62">
        <f>IFERROR(SUMIFS('LUIS ENRIQUE '!$N$67:$N$68,'LUIS ENRIQUE '!$H$67:$H$68,"SALIDA",'LUIS ENRIQUE '!$J$67:$J$68,$B59),0)</f>
        <v>0</v>
      </c>
      <c r="S59" s="62">
        <f>IFERROR(SUMIFS(CESARIA!$N$92:$N$95,CESARIA!$H$92:$H$95,"SALIDA",CESARIA!$J$92:$J$95,$B59),0)</f>
        <v>0</v>
      </c>
      <c r="T59" s="62">
        <f>IFERROR(SUMIFS(ALAN!$N$92:$N$92,ALAN!$H$92:$H$92,"SALIDA",ALAN!$J$92:$J$92,$B59),0)</f>
        <v>0</v>
      </c>
      <c r="U59" s="62">
        <f>IFERROR(SUMIFS(ELVIA!$N$74:$N$77,ELVIA!$H$74:$H$77,"SALIDA",ELVIA!$J$74:$J$77,$B59),0)</f>
        <v>0</v>
      </c>
      <c r="V59" s="146">
        <f>IFERROR(SUMIFS(CAJA!$N$5912:$N$6590,CAJA!$H$5912:$H$6590,"SALIDA",CAJA!$J$5912:$J$6590,$B59),0)</f>
        <v>0</v>
      </c>
      <c r="W59" s="62">
        <f>IFERROR(SUMIFS('CAJA TIGRES'!$N$1638:$N$1796,'CAJA TIGRES'!$H$1638:$H$1796,"SALIDA",'CAJA TIGRES'!$J$1638:$J$1796,$B59),0)</f>
        <v>0</v>
      </c>
      <c r="X59" s="62">
        <f>IFERROR(SUMIFS(RESERVA!$N$14:$N$14,RESERVA!$H$14:$H$14,"SALIDA",RESERVA!$J$14:$J$14,$B59),0)</f>
        <v>0</v>
      </c>
      <c r="Y59" s="96">
        <f t="shared" si="16"/>
        <v>0</v>
      </c>
      <c r="Z59" s="96">
        <f>Y59+'SEP25'!Z59</f>
        <v>0</v>
      </c>
    </row>
    <row r="60" spans="1:26" s="180" customFormat="1" x14ac:dyDescent="0.3">
      <c r="A60" s="180">
        <v>7</v>
      </c>
      <c r="B60" s="181" t="s">
        <v>57</v>
      </c>
      <c r="C60" s="135">
        <f>SUM(C61:C63)</f>
        <v>395577.58999999997</v>
      </c>
      <c r="D60" s="135">
        <f t="shared" ref="D60" si="18">SUM(D61:D63)</f>
        <v>51155.760000000009</v>
      </c>
      <c r="E60" s="135">
        <f t="shared" ref="E60:Z60" si="19">SUM(E61:E63)</f>
        <v>0</v>
      </c>
      <c r="F60" s="135">
        <f t="shared" si="19"/>
        <v>1837.2</v>
      </c>
      <c r="G60" s="135">
        <f t="shared" si="19"/>
        <v>472.86</v>
      </c>
      <c r="H60" s="135">
        <f t="shared" si="19"/>
        <v>162.4</v>
      </c>
      <c r="I60" s="135">
        <f t="shared" si="19"/>
        <v>0</v>
      </c>
      <c r="J60" s="135">
        <f t="shared" si="19"/>
        <v>452.4</v>
      </c>
      <c r="K60" s="135">
        <f t="shared" si="19"/>
        <v>121.8</v>
      </c>
      <c r="L60" s="135">
        <f t="shared" si="19"/>
        <v>568.4</v>
      </c>
      <c r="M60" s="135">
        <f t="shared" si="19"/>
        <v>0</v>
      </c>
      <c r="N60" s="135">
        <f t="shared" si="19"/>
        <v>0</v>
      </c>
      <c r="O60" s="128">
        <f t="shared" si="19"/>
        <v>568.4</v>
      </c>
      <c r="P60" s="135">
        <f t="shared" si="19"/>
        <v>191.4</v>
      </c>
      <c r="Q60" s="128">
        <f t="shared" si="19"/>
        <v>0</v>
      </c>
      <c r="R60" s="135">
        <f t="shared" si="19"/>
        <v>0</v>
      </c>
      <c r="S60" s="135">
        <f t="shared" si="19"/>
        <v>568.4</v>
      </c>
      <c r="T60" s="135">
        <f t="shared" si="19"/>
        <v>0</v>
      </c>
      <c r="U60" s="135">
        <f>SUM(U61:U63)</f>
        <v>0</v>
      </c>
      <c r="V60" s="135">
        <f t="shared" si="19"/>
        <v>9039</v>
      </c>
      <c r="W60" s="135">
        <f t="shared" si="19"/>
        <v>0</v>
      </c>
      <c r="X60" s="135">
        <f t="shared" si="19"/>
        <v>0</v>
      </c>
      <c r="Y60" s="135">
        <f t="shared" si="19"/>
        <v>460715.60999999993</v>
      </c>
      <c r="Z60" s="135">
        <f t="shared" si="19"/>
        <v>4798015.7700000005</v>
      </c>
    </row>
    <row r="61" spans="1:26" x14ac:dyDescent="0.3">
      <c r="A61">
        <v>7.1</v>
      </c>
      <c r="B61" s="60" t="s">
        <v>85</v>
      </c>
      <c r="C61" s="146">
        <f>IFERROR(SUMIFS('MGZ121'!$N$1375:$N$1598,'MGZ121'!H$1375:H$1598,"SALIDA",'MGZ121'!$J$1375:$J$1598,$B61),0)</f>
        <v>414.12</v>
      </c>
      <c r="D61" s="62">
        <f>IFERROR(SUMIFS('MGZ BBVA'!$N$1352:$N$1561,'MGZ BBVA'!$H$1352:$H$1561,"SALIDA",'MGZ BBVA'!$J$1352:$J$1561,$B61),0)</f>
        <v>2279.4</v>
      </c>
      <c r="E61" s="62">
        <f>IFERROR(SUMIFS('MGZ DOLARES'!$N$2:$N$2,'MGZ DOLARES'!$F$2:$F$2,"SALIDA",'MGZ DOLARES'!$J$2:$J$2,$B61),0)</f>
        <v>0</v>
      </c>
      <c r="F61" s="62">
        <f>IFERROR(SUMIFS('MGZ BAJIO'!$N$71:$N$79,'MGZ BAJIO'!$H$71:$H$79,"SALIDA",'MGZ BAJIO'!$J$71:$J$79,$B61),0)</f>
        <v>1837.2</v>
      </c>
      <c r="G61" s="62">
        <f>IFERROR(SUMIFS('VICTOR BANAMEX'!$N$529:$N$601,'VICTOR BANAMEX'!$H$529:$H$601,"SALIDA",'VICTOR BANAMEX'!$J$529:$J$601,$B61),0)</f>
        <v>472.86</v>
      </c>
      <c r="H61" s="62">
        <f>IFERROR(SUMIFS('VICTOR BANORTE'!$N$99:$N$105,'VICTOR BANORTE'!$H$99:$H$105,"SALIDA",'VICTOR BANORTE'!$J$99:$J$105,$B61),0)</f>
        <v>162.4</v>
      </c>
      <c r="I61" s="62">
        <f>IFERROR(SUMIFS(RODRIGO!$N$3:$N$4,RODRIGO!$H$3:$H$4,"SALIDA",RODRIGO!$J$3:$J$4,$B61),0)</f>
        <v>0</v>
      </c>
      <c r="J61" s="62">
        <f>IFERROR(SUMIFS(MOY!$N$77:$N$84,MOY!$H$77:$H$84,"SALIDA",MOY!$J$77:$J$84,$B61),0)</f>
        <v>452.4</v>
      </c>
      <c r="K61" s="62">
        <f>IFERROR(SUMIFS('NORMA RUTH'!$N$86:$N$109,'NORMA RUTH'!$H$86:$H$109,"SALIDA",'NORMA RUTH'!$J$86:$J$109,$B61),0)</f>
        <v>121.8</v>
      </c>
      <c r="L61" s="62">
        <f>IFERROR(SUMIFS(VALERIA!$N$72:$N$73,VALERIA!$H$72:$H$73,"SALIDA",VALERIA!$J$72:$J$73,$B61),0)</f>
        <v>568.4</v>
      </c>
      <c r="M61" s="62">
        <f>IFERROR(SUMIFS('MANUEL BANAMEX'!$N$125:$N$142,'MANUEL BANAMEX'!$H$125:$H$142,"SALIDA",'MANUEL BANAMEX'!$J$125:$J$142,$B61),0)</f>
        <v>0</v>
      </c>
      <c r="N61" s="62">
        <f>IFERROR(SUMIFS(ROBERTO!$N$2:$N$2,ROBERTO!$H$2:$H$2,"SALIDA",ROBERTO!$J$2:$J$2,$B61),0)</f>
        <v>0</v>
      </c>
      <c r="O61" s="62">
        <f>IFERROR(SUMIFS(JUAN!$N$88:$N$91,JUAN!$H$88:$H$91,"SALIDA",JUAN!$J$88:$J$91,$B61),0)</f>
        <v>568.4</v>
      </c>
      <c r="P61" s="62">
        <f>IFERROR(SUMIFS('NORMA SANCHEZ'!$N$82:$N$85,'NORMA SANCHEZ'!$H$82:$H$85,"SALIDA",'NORMA SANCHEZ'!$J$82:$J$85,$B61),0)</f>
        <v>191.4</v>
      </c>
      <c r="Q61" s="62">
        <f>IFERROR(SUMIFS('JOSE CARLOS'!$N$82:$N$82,'JOSE CARLOS'!$H$82:$H$82,"SALIDA",'JOSE CARLOS'!$J$82:$J$82,$B61),0)</f>
        <v>0</v>
      </c>
      <c r="R61" s="62">
        <f>IFERROR(SUMIFS('LUIS ENRIQUE '!$N$67:$N$68,'LUIS ENRIQUE '!$H$67:$H$68,"SALIDA",'LUIS ENRIQUE '!$J$67:$J$68,$B61),0)</f>
        <v>0</v>
      </c>
      <c r="S61" s="62">
        <f>IFERROR(SUMIFS(CESARIA!$N$92:$N$95,CESARIA!$H$92:$H$95,"SALIDA",CESARIA!$J$92:$J$95,$B61),0)</f>
        <v>568.4</v>
      </c>
      <c r="T61" s="62">
        <f>IFERROR(SUMIFS(ALAN!$N$92:$N$92,ALAN!$H$92:$H$92,"SALIDA",ALAN!$J$92:$J$92,$B61),0)</f>
        <v>0</v>
      </c>
      <c r="U61" s="62">
        <f>IFERROR(SUMIFS(ELVIA!$N$74:$N$77,ELVIA!$H$74:$H$77,"SALIDA",ELVIA!$J$74:$J$77,$B61),0)</f>
        <v>0</v>
      </c>
      <c r="V61" s="62">
        <f>IFERROR(SUMIFS(CAJA!$N$5912:$N$6590,CAJA!$H$5912:$H$6590,"SALIDA",CAJA!$J$5912:$J$6590,$B61),0)</f>
        <v>39</v>
      </c>
      <c r="W61" s="62">
        <f>IFERROR(SUMIFS('CAJA TIGRES'!$N$1638:$N$1796,'CAJA TIGRES'!$H$1638:$H$1796,"SALIDA",'CAJA TIGRES'!$J$1638:$J$1796,$B61),0)</f>
        <v>0</v>
      </c>
      <c r="X61" s="62">
        <f>IFERROR(SUMIFS(RESERVA!$N$14:$N$14,RESERVA!$H$14:$H$14,"SALIDA",RESERVA!$J$14:$J$14,$B61),0)</f>
        <v>0</v>
      </c>
      <c r="Y61" s="96">
        <f>SUM(C61:X61)</f>
        <v>7675.7799999999979</v>
      </c>
      <c r="Z61" s="96">
        <f>Y61+'SEP25'!Z61</f>
        <v>1092296.8900000001</v>
      </c>
    </row>
    <row r="62" spans="1:26" x14ac:dyDescent="0.3">
      <c r="A62">
        <v>7.2</v>
      </c>
      <c r="B62" s="60" t="s">
        <v>86</v>
      </c>
      <c r="C62" s="146">
        <f>IFERROR(SUMIFS('MGZ121'!$N$1375:$N$1598,'MGZ121'!H$1375:H$1598,"SALIDA",'MGZ121'!$J$1375:$J$1598,$B62),0)</f>
        <v>295163.46999999997</v>
      </c>
      <c r="D62" s="62">
        <f>IFERROR(SUMIFS('MGZ BBVA'!$N$1352:$N$1561,'MGZ BBVA'!$H$1352:$H$1561,"SALIDA",'MGZ BBVA'!$J$1352:$J$1561,$B62),0)</f>
        <v>48876.360000000008</v>
      </c>
      <c r="E62" s="62">
        <f>IFERROR(SUMIFS('MGZ DOLARES'!$N$2:$N$2,'MGZ DOLARES'!$F$2:$F$2,"SALIDA",'MGZ DOLARES'!$J$2:$J$2,$B62),0)</f>
        <v>0</v>
      </c>
      <c r="F62" s="62">
        <f>IFERROR(SUMIFS('MGZ BAJIO'!$N$71:$N$79,'MGZ BAJIO'!$H$71:$H$79,"SALIDA",'MGZ BAJIO'!$J$71:$J$79,$B62),0)</f>
        <v>0</v>
      </c>
      <c r="G62" s="62">
        <f>IFERROR(SUMIFS('VICTOR BANAMEX'!$N$529:$N$601,'VICTOR BANAMEX'!$H$529:$H$601,"SALIDA",'VICTOR BANAMEX'!$J$529:$J$601,$B62),0)</f>
        <v>0</v>
      </c>
      <c r="H62" s="62">
        <f>IFERROR(SUMIFS('VICTOR BANORTE'!$N$99:$N$105,'VICTOR BANORTE'!$H$99:$H$105,"SALIDA",'VICTOR BANORTE'!$J$99:$J$105,$B62),0)</f>
        <v>0</v>
      </c>
      <c r="I62" s="62">
        <f>IFERROR(SUMIFS(RODRIGO!$N$3:$N$4,RODRIGO!$H$3:$H$4,"SALIDA",RODRIGO!$J$3:$J$4,$B62),0)</f>
        <v>0</v>
      </c>
      <c r="J62" s="62">
        <f>IFERROR(SUMIFS(MOY!$N$77:$N$84,MOY!$H$77:$H$84,"SALIDA",MOY!$J$77:$J$84,$B62),0)</f>
        <v>0</v>
      </c>
      <c r="K62" s="62">
        <f>IFERROR(SUMIFS('NORMA RUTH'!$N$86:$N$109,'NORMA RUTH'!$H$86:$H$109,"SALIDA",'NORMA RUTH'!$J$86:$J$109,$B62),0)</f>
        <v>0</v>
      </c>
      <c r="L62" s="62">
        <f>IFERROR(SUMIFS(VALERIA!$N$72:$N$73,VALERIA!$H$72:$H$73,"SALIDA",VALERIA!$J$72:$J$73,$B62),0)</f>
        <v>0</v>
      </c>
      <c r="M62" s="62">
        <f>IFERROR(SUMIFS('MANUEL BANAMEX'!$N$125:$N$142,'MANUEL BANAMEX'!$H$125:$H$142,"SALIDA",'MANUEL BANAMEX'!$J$125:$J$142,$B62),0)</f>
        <v>0</v>
      </c>
      <c r="N62" s="62">
        <f>IFERROR(SUMIFS(ROBERTO!$N$2:$N$2,ROBERTO!$H$2:$H$2,"SALIDA",ROBERTO!$J$2:$J$2,$B62),0)</f>
        <v>0</v>
      </c>
      <c r="O62" s="62">
        <f>IFERROR(SUMIFS(JUAN!$N$88:$N$91,JUAN!$H$88:$H$91,"SALIDA",JUAN!$J$88:$J$91,$B62),0)</f>
        <v>0</v>
      </c>
      <c r="P62" s="62">
        <f>IFERROR(SUMIFS('NORMA SANCHEZ'!$N$82:$N$85,'NORMA SANCHEZ'!$H$82:$H$85,"SALIDA",'NORMA SANCHEZ'!$J$82:$J$85,$B62),0)</f>
        <v>0</v>
      </c>
      <c r="Q62" s="62">
        <f>IFERROR(SUMIFS('JOSE CARLOS'!$N$82:$N$82,'JOSE CARLOS'!$H$82:$H$82,"SALIDA",'JOSE CARLOS'!$J$82:$J$82,$B62),0)</f>
        <v>0</v>
      </c>
      <c r="R62" s="62">
        <f>IFERROR(SUMIFS('LUIS ENRIQUE '!$N$67:$N$68,'LUIS ENRIQUE '!$H$67:$H$68,"SALIDA",'LUIS ENRIQUE '!$J$67:$J$68,$B62),0)</f>
        <v>0</v>
      </c>
      <c r="S62" s="62">
        <f>IFERROR(SUMIFS(CESARIA!$N$92:$N$95,CESARIA!$H$92:$H$95,"SALIDA",CESARIA!$J$92:$J$95,$B62),0)</f>
        <v>0</v>
      </c>
      <c r="T62" s="62">
        <f>IFERROR(SUMIFS(ALAN!$N$92:$N$92,ALAN!$H$92:$H$92,"SALIDA",ALAN!$J$92:$J$92,$B62),0)</f>
        <v>0</v>
      </c>
      <c r="U62" s="62">
        <f>IFERROR(SUMIFS(ELVIA!$N$74:$N$77,ELVIA!$H$74:$H$77,"SALIDA",ELVIA!$J$74:$J$77,$B62),0)</f>
        <v>0</v>
      </c>
      <c r="V62" s="62">
        <f>IFERROR(SUMIFS(CAJA!$N$5912:$N$6590,CAJA!$H$5912:$H$6590,"SALIDA",CAJA!$J$5912:$J$6590,$B62),0)</f>
        <v>0</v>
      </c>
      <c r="W62" s="62">
        <f>IFERROR(SUMIFS('CAJA TIGRES'!$N$1638:$N$1796,'CAJA TIGRES'!$H$1638:$H$1796,"SALIDA",'CAJA TIGRES'!$J$1638:$J$1796,$B62),0)</f>
        <v>0</v>
      </c>
      <c r="X62" s="62">
        <f>IFERROR(SUMIFS(RESERVA!$N$14:$N$14,RESERVA!$H$14:$H$14,"SALIDA",RESERVA!$J$14:$J$14,$B62),0)</f>
        <v>0</v>
      </c>
      <c r="Y62" s="96">
        <f>SUM(C62:X62)</f>
        <v>344039.82999999996</v>
      </c>
      <c r="Z62" s="96">
        <f>Y62+'SEP25'!Z62</f>
        <v>2921718.8800000004</v>
      </c>
    </row>
    <row r="63" spans="1:26" x14ac:dyDescent="0.3">
      <c r="A63">
        <v>7.3</v>
      </c>
      <c r="B63" s="60" t="s">
        <v>87</v>
      </c>
      <c r="C63" s="146">
        <f>IFERROR(SUMIFS('MGZ121'!$N$1375:$N$1598,'MGZ121'!H$1375:H$1598,"SALIDA",'MGZ121'!$J$1375:$J$1598,$B63),0)</f>
        <v>100000</v>
      </c>
      <c r="D63" s="62">
        <f>IFERROR(SUMIFS('MGZ BBVA'!$N$1352:$N$1561,'MGZ BBVA'!$H$1352:$H$1561,"SALIDA",'MGZ BBVA'!$J$1352:$J$1561,$B63),0)</f>
        <v>0</v>
      </c>
      <c r="E63" s="62">
        <f>IFERROR(SUMIFS('MGZ DOLARES'!$N$2:$N$2,'MGZ DOLARES'!$F$2:$F$2,"SALIDA",'MGZ DOLARES'!$J$2:$J$2,$B63),0)</f>
        <v>0</v>
      </c>
      <c r="F63" s="62">
        <f>IFERROR(SUMIFS('MGZ BAJIO'!$N$71:$N$79,'MGZ BAJIO'!$H$71:$H$79,"SALIDA",'MGZ BAJIO'!$J$71:$J$79,$B63),0)</f>
        <v>0</v>
      </c>
      <c r="G63" s="62">
        <f>IFERROR(SUMIFS('VICTOR BANAMEX'!$N$529:$N$601,'VICTOR BANAMEX'!$H$529:$H$601,"SALIDA",'VICTOR BANAMEX'!$J$529:$J$601,$B63),0)</f>
        <v>0</v>
      </c>
      <c r="H63" s="62">
        <f>IFERROR(SUMIFS('VICTOR BANORTE'!$N$99:$N$105,'VICTOR BANORTE'!$H$99:$H$105,"SALIDA",'VICTOR BANORTE'!$J$99:$J$105,$B63),0)</f>
        <v>0</v>
      </c>
      <c r="I63" s="62">
        <f>IFERROR(SUMIFS(RODRIGO!$N$3:$N$4,RODRIGO!$H$3:$H$4,"SALIDA",RODRIGO!$J$3:$J$4,$B63),0)</f>
        <v>0</v>
      </c>
      <c r="J63" s="62">
        <f>IFERROR(SUMIFS(MOY!$N$77:$N$84,MOY!$H$77:$H$84,"SALIDA",MOY!$J$77:$J$84,$B63),0)</f>
        <v>0</v>
      </c>
      <c r="K63" s="62">
        <f>IFERROR(SUMIFS('NORMA RUTH'!$N$86:$N$109,'NORMA RUTH'!$H$86:$H$109,"SALIDA",'NORMA RUTH'!$J$86:$J$109,$B63),0)</f>
        <v>0</v>
      </c>
      <c r="L63" s="62">
        <f>IFERROR(SUMIFS(VALERIA!$N$72:$N$73,VALERIA!$H$72:$H$73,"SALIDA",VALERIA!$J$72:$J$73,$B63),0)</f>
        <v>0</v>
      </c>
      <c r="M63" s="62">
        <f>IFERROR(SUMIFS('MANUEL BANAMEX'!$N$125:$N$142,'MANUEL BANAMEX'!$H$125:$H$142,"SALIDA",'MANUEL BANAMEX'!$J$125:$J$142,$B63),0)</f>
        <v>0</v>
      </c>
      <c r="N63" s="62">
        <f>IFERROR(SUMIFS(ROBERTO!$N$2:$N$2,ROBERTO!$H$2:$H$2,"SALIDA",ROBERTO!$J$2:$J$2,$B63),0)</f>
        <v>0</v>
      </c>
      <c r="O63" s="62">
        <f>IFERROR(SUMIFS(JUAN!$N$88:$N$91,JUAN!$H$88:$H$91,"SALIDA",JUAN!$J$88:$J$91,$B63),0)</f>
        <v>0</v>
      </c>
      <c r="P63" s="62">
        <f>IFERROR(SUMIFS('NORMA SANCHEZ'!$N$82:$N$85,'NORMA SANCHEZ'!$H$82:$H$85,"SALIDA",'NORMA SANCHEZ'!$J$82:$J$85,$B63),0)</f>
        <v>0</v>
      </c>
      <c r="Q63" s="62">
        <f>IFERROR(SUMIFS('JOSE CARLOS'!$N$82:$N$82,'JOSE CARLOS'!$H$82:$H$82,"SALIDA",'JOSE CARLOS'!$J$82:$J$82,$B63),0)</f>
        <v>0</v>
      </c>
      <c r="R63" s="62">
        <f>IFERROR(SUMIFS('LUIS ENRIQUE '!$N$67:$N$68,'LUIS ENRIQUE '!$H$67:$H$68,"SALIDA",'LUIS ENRIQUE '!$J$67:$J$68,$B63),0)</f>
        <v>0</v>
      </c>
      <c r="S63" s="62">
        <f>IFERROR(SUMIFS(CESARIA!$N$92:$N$95,CESARIA!$H$92:$H$95,"SALIDA",CESARIA!$J$92:$J$95,$B63),0)</f>
        <v>0</v>
      </c>
      <c r="T63" s="62">
        <f>IFERROR(SUMIFS(ALAN!$N$92:$N$92,ALAN!$H$92:$H$92,"SALIDA",ALAN!$J$92:$J$92,$B63),0)</f>
        <v>0</v>
      </c>
      <c r="U63" s="62">
        <f>IFERROR(SUMIFS(ELVIA!$N$74:$N$77,ELVIA!$H$74:$H$77,"SALIDA",ELVIA!$J$74:$J$77,$B63),0)</f>
        <v>0</v>
      </c>
      <c r="V63" s="146">
        <f>IFERROR(SUMIFS(CAJA!$N$5912:$N$6590,CAJA!$H$5912:$H$6590,"SALIDA",CAJA!$J$5912:$J$6590,$B63),0)</f>
        <v>9000</v>
      </c>
      <c r="W63" s="62">
        <f>IFERROR(SUMIFS('CAJA TIGRES'!$N$1638:$N$1796,'CAJA TIGRES'!$H$1638:$H$1796,"SALIDA",'CAJA TIGRES'!$J$1638:$J$1796,$B63),0)</f>
        <v>0</v>
      </c>
      <c r="X63" s="62">
        <f>IFERROR(SUMIFS(RESERVA!$N$14:$N$14,RESERVA!$H$14:$H$14,"SALIDA",RESERVA!$J$14:$J$14,$B63),0)</f>
        <v>0</v>
      </c>
      <c r="Y63" s="96">
        <f>SUM(C63:X63)</f>
        <v>109000</v>
      </c>
      <c r="Z63" s="96">
        <f>Y63+'SEP25'!Z63</f>
        <v>784000</v>
      </c>
    </row>
    <row r="64" spans="1:26" s="180" customFormat="1" x14ac:dyDescent="0.3">
      <c r="A64" s="180">
        <v>9</v>
      </c>
      <c r="B64" s="181" t="s">
        <v>58</v>
      </c>
      <c r="C64" s="182">
        <f>SUM(C65:C68)</f>
        <v>41783.15</v>
      </c>
      <c r="D64" s="182">
        <f t="shared" ref="D64:Z64" si="20">SUM(D65:D68)</f>
        <v>61933.05</v>
      </c>
      <c r="E64" s="182">
        <f t="shared" si="20"/>
        <v>0</v>
      </c>
      <c r="F64" s="182">
        <f t="shared" si="20"/>
        <v>0</v>
      </c>
      <c r="G64" s="182">
        <f t="shared" si="20"/>
        <v>50000</v>
      </c>
      <c r="H64" s="182">
        <f t="shared" si="20"/>
        <v>0</v>
      </c>
      <c r="I64" s="182">
        <f t="shared" si="20"/>
        <v>0</v>
      </c>
      <c r="J64" s="182">
        <f t="shared" ref="J64" si="21">SUM(J65:J68)</f>
        <v>0</v>
      </c>
      <c r="K64" s="182">
        <f t="shared" si="20"/>
        <v>0</v>
      </c>
      <c r="L64" s="182">
        <f t="shared" si="20"/>
        <v>0</v>
      </c>
      <c r="M64" s="182">
        <f t="shared" si="20"/>
        <v>0</v>
      </c>
      <c r="N64" s="182">
        <f t="shared" si="20"/>
        <v>0</v>
      </c>
      <c r="O64" s="133">
        <f t="shared" si="20"/>
        <v>0</v>
      </c>
      <c r="P64" s="182">
        <f t="shared" ref="P64" si="22">SUM(P65:P68)</f>
        <v>0</v>
      </c>
      <c r="Q64" s="133">
        <f t="shared" ref="Q64" si="23">SUM(Q65:Q68)</f>
        <v>0</v>
      </c>
      <c r="R64" s="182">
        <f t="shared" ref="R64:U64" si="24">SUM(R65:R68)</f>
        <v>0</v>
      </c>
      <c r="S64" s="182">
        <f t="shared" si="24"/>
        <v>0</v>
      </c>
      <c r="T64" s="182">
        <f t="shared" si="24"/>
        <v>0</v>
      </c>
      <c r="U64" s="182">
        <f t="shared" si="24"/>
        <v>0</v>
      </c>
      <c r="V64" s="182">
        <f t="shared" si="20"/>
        <v>50000</v>
      </c>
      <c r="W64" s="182">
        <f t="shared" si="20"/>
        <v>0</v>
      </c>
      <c r="X64" s="182">
        <f t="shared" si="20"/>
        <v>0</v>
      </c>
      <c r="Y64" s="182">
        <f t="shared" si="20"/>
        <v>203716.2</v>
      </c>
      <c r="Z64" s="182">
        <f t="shared" si="20"/>
        <v>2649014.94</v>
      </c>
    </row>
    <row r="65" spans="1:26" x14ac:dyDescent="0.3">
      <c r="A65">
        <v>9.1</v>
      </c>
      <c r="B65" s="60" t="s">
        <v>101</v>
      </c>
      <c r="C65" s="146">
        <f>IFERROR(SUMIFS('MGZ121'!$N$1375:$N$1598,'MGZ121'!H$1375:H$1598,"SALIDA",'MGZ121'!$J$1375:$J$1598,$B65),0)</f>
        <v>41783.15</v>
      </c>
      <c r="D65" s="62">
        <f>IFERROR(SUMIFS('MGZ BBVA'!$N$1352:$N$1561,'MGZ BBVA'!$H$1352:$H$1561,"SALIDA",'MGZ BBVA'!$J$1352:$J$1561,$B65),0)</f>
        <v>58948.05</v>
      </c>
      <c r="E65" s="62">
        <f>IFERROR(SUMIFS('MGZ DOLARES'!$N$2:$N$2,'MGZ DOLARES'!$F$2:$F$2,"SALIDA",'MGZ DOLARES'!$J$2:$J$2,$B65),0)</f>
        <v>0</v>
      </c>
      <c r="F65" s="62">
        <f>IFERROR(SUMIFS('MGZ BAJIO'!$N$71:$N$79,'MGZ BAJIO'!$H$71:$H$79,"SALIDA",'MGZ BAJIO'!$J$71:$J$79,$B65),0)</f>
        <v>0</v>
      </c>
      <c r="G65" s="62">
        <f>IFERROR(SUMIFS('VICTOR BANAMEX'!$N$529:$N$601,'VICTOR BANAMEX'!$H$529:$H$601,"SALIDA",'VICTOR BANAMEX'!$J$529:$J$601,$B65),0)</f>
        <v>50000</v>
      </c>
      <c r="H65" s="62">
        <f>IFERROR(SUMIFS('VICTOR BANORTE'!$N$99:$N$105,'VICTOR BANORTE'!$H$99:$H$105,"SALIDA",'VICTOR BANORTE'!$J$99:$J$105,$B65),0)</f>
        <v>0</v>
      </c>
      <c r="I65" s="62">
        <f>IFERROR(SUMIFS(RODRIGO!$N$3:$N$4,RODRIGO!$H$3:$H$4,"SALIDA",RODRIGO!$J$3:$J$4,$B65),0)</f>
        <v>0</v>
      </c>
      <c r="J65" s="62">
        <f>IFERROR(SUMIFS(MOY!$N$77:$N$84,MOY!$H$77:$H$84,"SALIDA",MOY!$J$77:$J$84,$B65),0)</f>
        <v>0</v>
      </c>
      <c r="K65" s="62">
        <f>IFERROR(SUMIFS('NORMA RUTH'!$N$86:$N$109,'NORMA RUTH'!$H$86:$H$109,"SALIDA",'NORMA RUTH'!$J$86:$J$109,$B65),0)</f>
        <v>0</v>
      </c>
      <c r="L65" s="62">
        <f>IFERROR(SUMIFS(VALERIA!$N$72:$N$73,VALERIA!$H$72:$H$73,"SALIDA",VALERIA!$J$72:$J$73,$B65),0)</f>
        <v>0</v>
      </c>
      <c r="M65" s="62">
        <f>IFERROR(SUMIFS('MANUEL BANAMEX'!$N$125:$N$142,'MANUEL BANAMEX'!$H$125:$H$142,"SALIDA",'MANUEL BANAMEX'!$J$125:$J$142,$B65),0)</f>
        <v>0</v>
      </c>
      <c r="N65" s="62">
        <f>IFERROR(SUMIFS(ROBERTO!$N$2:$N$2,ROBERTO!$H$2:$H$2,"SALIDA",ROBERTO!$J$2:$J$2,$B65),0)</f>
        <v>0</v>
      </c>
      <c r="O65" s="62">
        <f>IFERROR(SUMIFS(JUAN!$N$88:$N$91,JUAN!$H$88:$H$91,"SALIDA",JUAN!$J$88:$J$91,$B65),0)</f>
        <v>0</v>
      </c>
      <c r="P65" s="62">
        <f>IFERROR(SUMIFS('NORMA SANCHEZ'!$N$82:$N$85,'NORMA SANCHEZ'!$H$82:$H$85,"SALIDA",'NORMA SANCHEZ'!$J$82:$J$85,$B65),0)</f>
        <v>0</v>
      </c>
      <c r="Q65" s="62">
        <f>IFERROR(SUMIFS('JOSE CARLOS'!$N$82:$N$82,'JOSE CARLOS'!$H$82:$H$82,"SALIDA",'JOSE CARLOS'!$J$82:$J$82,$B65),0)</f>
        <v>0</v>
      </c>
      <c r="R65" s="62">
        <f>IFERROR(SUMIFS('LUIS ENRIQUE '!$N$67:$N$68,'LUIS ENRIQUE '!$H$67:$H$68,"SALIDA",'LUIS ENRIQUE '!$J$67:$J$68,$B65),0)</f>
        <v>0</v>
      </c>
      <c r="S65" s="62">
        <f>IFERROR(SUMIFS(CESARIA!$N$92:$N$95,CESARIA!$H$92:$H$95,"SALIDA",CESARIA!$J$92:$J$95,$B65),0)</f>
        <v>0</v>
      </c>
      <c r="T65" s="62">
        <f>IFERROR(SUMIFS(ALAN!$N$92:$N$92,ALAN!$H$92:$H$92,"SALIDA",ALAN!$J$92:$J$92,$B65),0)</f>
        <v>0</v>
      </c>
      <c r="U65" s="62">
        <f>IFERROR(SUMIFS(ELVIA!$N$74:$N$77,ELVIA!$H$74:$H$77,"SALIDA",ELVIA!$J$74:$J$77,$B65),0)</f>
        <v>0</v>
      </c>
      <c r="V65" s="62">
        <f>IFERROR(SUMIFS(CAJA!$N$5912:$N$6590,CAJA!$H$5912:$H$6590,"SALIDA",CAJA!$J$5912:$J$6590,$B65),0)</f>
        <v>50000</v>
      </c>
      <c r="W65" s="62">
        <f>IFERROR(SUMIFS('CAJA TIGRES'!$N$1638:$N$1796,'CAJA TIGRES'!$H$1638:$H$1796,"SALIDA",'CAJA TIGRES'!$J$1638:$J$1796,$B65),0)</f>
        <v>0</v>
      </c>
      <c r="X65" s="62">
        <f>IFERROR(SUMIFS(RESERVA!$N$14:$N$14,RESERVA!$H$14:$H$14,"SALIDA",RESERVA!$J$14:$J$14,$B65),0)</f>
        <v>0</v>
      </c>
      <c r="Y65" s="96">
        <f>SUM(C65:X65)</f>
        <v>200731.2</v>
      </c>
      <c r="Z65" s="96">
        <f>Y65+'SEP25'!Z65</f>
        <v>2601374.94</v>
      </c>
    </row>
    <row r="66" spans="1:26" x14ac:dyDescent="0.3">
      <c r="A66">
        <v>9.1999999999999993</v>
      </c>
      <c r="B66" s="60" t="s">
        <v>82</v>
      </c>
      <c r="C66" s="62">
        <f>IFERROR(SUMIFS('MGZ121'!$N$1375:$N$1598,'MGZ121'!H$1375:H$1598,"SALIDA",'MGZ121'!$J$1375:$J$1598,$B66),0)</f>
        <v>0</v>
      </c>
      <c r="D66" s="62">
        <f>IFERROR(SUMIFS('MGZ BBVA'!$N$1352:$N$1561,'MGZ BBVA'!$H$1352:$H$1561,"SALIDA",'MGZ BBVA'!$J$1352:$J$1561,$B66),0)</f>
        <v>0</v>
      </c>
      <c r="E66" s="62">
        <f>IFERROR(SUMIFS('MGZ DOLARES'!$N$2:$N$2,'MGZ DOLARES'!$F$2:$F$2,"SALIDA",'MGZ DOLARES'!$J$2:$J$2,$B66),0)</f>
        <v>0</v>
      </c>
      <c r="F66" s="62">
        <f>IFERROR(SUMIFS('MGZ BAJIO'!$N$71:$N$79,'MGZ BAJIO'!$H$71:$H$79,"SALIDA",'MGZ BAJIO'!$J$71:$J$79,$B66),0)</f>
        <v>0</v>
      </c>
      <c r="G66" s="62">
        <f>IFERROR(SUMIFS('VICTOR BANAMEX'!$N$529:$N$601,'VICTOR BANAMEX'!$H$529:$H$601,"SALIDA",'VICTOR BANAMEX'!$J$529:$J$601,$B66),0)</f>
        <v>0</v>
      </c>
      <c r="H66" s="62">
        <f>IFERROR(SUMIFS('VICTOR BANORTE'!$N$99:$N$105,'VICTOR BANORTE'!$H$99:$H$105,"SALIDA",'VICTOR BANORTE'!$J$99:$J$105,$B66),0)</f>
        <v>0</v>
      </c>
      <c r="I66" s="62">
        <f>IFERROR(SUMIFS(RODRIGO!$N$3:$N$4,RODRIGO!$H$3:$H$4,"SALIDA",RODRIGO!$J$3:$J$4,$B66),0)</f>
        <v>0</v>
      </c>
      <c r="J66" s="62">
        <f>IFERROR(SUMIFS(MOY!$N$77:$N$84,MOY!$H$77:$H$84,"SALIDA",MOY!$J$77:$J$84,$B66),0)</f>
        <v>0</v>
      </c>
      <c r="K66" s="62">
        <f>IFERROR(SUMIFS('NORMA RUTH'!$N$86:$N$109,'NORMA RUTH'!$H$86:$H$109,"SALIDA",'NORMA RUTH'!$J$86:$J$109,$B66),0)</f>
        <v>0</v>
      </c>
      <c r="L66" s="62">
        <f>IFERROR(SUMIFS(VALERIA!$N$72:$N$73,VALERIA!$H$72:$H$73,"SALIDA",VALERIA!$J$72:$J$73,$B66),0)</f>
        <v>0</v>
      </c>
      <c r="M66" s="62">
        <f>IFERROR(SUMIFS('MANUEL BANAMEX'!$N$125:$N$142,'MANUEL BANAMEX'!$H$125:$H$142,"SALIDA",'MANUEL BANAMEX'!$J$125:$J$142,$B66),0)</f>
        <v>0</v>
      </c>
      <c r="N66" s="62">
        <f>IFERROR(SUMIFS(ROBERTO!$N$2:$N$2,ROBERTO!$H$2:$H$2,"SALIDA",ROBERTO!$J$2:$J$2,$B66),0)</f>
        <v>0</v>
      </c>
      <c r="O66" s="62">
        <f>IFERROR(SUMIFS(JUAN!$N$88:$N$91,JUAN!$H$88:$H$91,"SALIDA",JUAN!$J$88:$J$91,$B66),0)</f>
        <v>0</v>
      </c>
      <c r="P66" s="62">
        <f>IFERROR(SUMIFS('NORMA SANCHEZ'!$N$82:$N$85,'NORMA SANCHEZ'!$H$82:$H$85,"SALIDA",'NORMA SANCHEZ'!$J$82:$J$85,$B66),0)</f>
        <v>0</v>
      </c>
      <c r="Q66" s="62">
        <f>IFERROR(SUMIFS('JOSE CARLOS'!$N$82:$N$82,'JOSE CARLOS'!$H$82:$H$82,"SALIDA",'JOSE CARLOS'!$J$82:$J$82,$B66),0)</f>
        <v>0</v>
      </c>
      <c r="R66" s="62">
        <f>IFERROR(SUMIFS('LUIS ENRIQUE '!$N$67:$N$68,'LUIS ENRIQUE '!$H$67:$H$68,"SALIDA",'LUIS ENRIQUE '!$J$67:$J$68,$B66),0)</f>
        <v>0</v>
      </c>
      <c r="S66" s="62">
        <f>IFERROR(SUMIFS(CESARIA!$N$92:$N$95,CESARIA!$H$92:$H$95,"SALIDA",CESARIA!$J$92:$J$95,$B66),0)</f>
        <v>0</v>
      </c>
      <c r="T66" s="62">
        <f>IFERROR(SUMIFS(ALAN!$N$92:$N$92,ALAN!$H$92:$H$92,"SALIDA",ALAN!$J$92:$J$92,$B66),0)</f>
        <v>0</v>
      </c>
      <c r="U66" s="62">
        <f>IFERROR(SUMIFS(ELVIA!$N$74:$N$77,ELVIA!$H$74:$H$77,"SALIDA",ELVIA!$J$74:$J$77,$B66),0)</f>
        <v>0</v>
      </c>
      <c r="V66" s="62">
        <f>IFERROR(SUMIFS(CAJA!$N$5912:$N$6590,CAJA!$H$5912:$H$6590,"SALIDA",CAJA!$J$5912:$J$6590,$B66),0)</f>
        <v>0</v>
      </c>
      <c r="W66" s="62">
        <f>IFERROR(SUMIFS('CAJA TIGRES'!$N$1638:$N$1796,'CAJA TIGRES'!$H$1638:$H$1796,"SALIDA",'CAJA TIGRES'!$J$1638:$J$1796,$B66),0)</f>
        <v>0</v>
      </c>
      <c r="X66" s="62">
        <f>IFERROR(SUMIFS(RESERVA!$N$14:$N$14,RESERVA!$H$14:$H$14,"SALIDA",RESERVA!$J$14:$J$14,$B66),0)</f>
        <v>0</v>
      </c>
      <c r="Y66" s="96">
        <f>SUM(C66:X66)</f>
        <v>0</v>
      </c>
      <c r="Z66" s="96">
        <f>Y66+'SEP25'!Z66</f>
        <v>0</v>
      </c>
    </row>
    <row r="67" spans="1:26" x14ac:dyDescent="0.3">
      <c r="B67" s="60" t="s">
        <v>187</v>
      </c>
      <c r="C67" s="62">
        <f>IFERROR(SUMIFS('MGZ121'!$N$1375:$N$1598,'MGZ121'!H$1375:H$1598,"SALIDA",'MGZ121'!$J$1375:$J$1598,$B67),0)</f>
        <v>0</v>
      </c>
      <c r="D67" s="62">
        <f>IFERROR(SUMIFS('MGZ BBVA'!$N$1352:$N$1561,'MGZ BBVA'!$H$1352:$H$1561,"SALIDA",'MGZ BBVA'!$J$1352:$J$1561,$B67),0)</f>
        <v>0</v>
      </c>
      <c r="E67" s="62">
        <f>IFERROR(SUMIFS('MGZ DOLARES'!$N$2:$N$2,'MGZ DOLARES'!$F$2:$F$2,"SALIDA",'MGZ DOLARES'!$J$2:$J$2,$B67),0)</f>
        <v>0</v>
      </c>
      <c r="F67" s="62">
        <f>IFERROR(SUMIFS('MGZ BAJIO'!$N$71:$N$79,'MGZ BAJIO'!$H$71:$H$79,"SALIDA",'MGZ BAJIO'!$J$71:$J$79,$B67),0)</f>
        <v>0</v>
      </c>
      <c r="G67" s="62">
        <f>IFERROR(SUMIFS('VICTOR BANAMEX'!$N$529:$N$601,'VICTOR BANAMEX'!$H$529:$H$601,"SALIDA",'VICTOR BANAMEX'!$J$529:$J$601,$B67),0)</f>
        <v>0</v>
      </c>
      <c r="H67" s="62">
        <f>IFERROR(SUMIFS('VICTOR BANORTE'!$N$99:$N$105,'VICTOR BANORTE'!$H$99:$H$105,"SALIDA",'VICTOR BANORTE'!$J$99:$J$105,$B67),0)</f>
        <v>0</v>
      </c>
      <c r="I67" s="62">
        <f>IFERROR(SUMIFS(RODRIGO!$N$3:$N$4,RODRIGO!$H$3:$H$4,"SALIDA",RODRIGO!$J$3:$J$4,$B67),0)</f>
        <v>0</v>
      </c>
      <c r="J67" s="62">
        <f>IFERROR(SUMIFS(MOY!$N$77:$N$84,MOY!$H$77:$H$84,"SALIDA",MOY!$J$77:$J$84,$B67),0)</f>
        <v>0</v>
      </c>
      <c r="K67" s="62">
        <f>IFERROR(SUMIFS('NORMA RUTH'!$N$86:$N$109,'NORMA RUTH'!$H$86:$H$109,"SALIDA",'NORMA RUTH'!$J$86:$J$109,$B67),0)</f>
        <v>0</v>
      </c>
      <c r="L67" s="62">
        <f>IFERROR(SUMIFS(VALERIA!$N$72:$N$73,VALERIA!$H$72:$H$73,"SALIDA",VALERIA!$J$72:$J$73,$B67),0)</f>
        <v>0</v>
      </c>
      <c r="M67" s="62">
        <f>IFERROR(SUMIFS('MANUEL BANAMEX'!$N$125:$N$142,'MANUEL BANAMEX'!$H$125:$H$142,"SALIDA",'MANUEL BANAMEX'!$J$125:$J$142,$B67),0)</f>
        <v>0</v>
      </c>
      <c r="N67" s="62">
        <f>IFERROR(SUMIFS(ROBERTO!$N$2:$N$2,ROBERTO!$H$2:$H$2,"SALIDA",ROBERTO!$J$2:$J$2,$B67),0)</f>
        <v>0</v>
      </c>
      <c r="O67" s="62">
        <f>IFERROR(SUMIFS(JUAN!$N$88:$N$91,JUAN!$H$88:$H$91,"SALIDA",JUAN!$J$88:$J$91,$B67),0)</f>
        <v>0</v>
      </c>
      <c r="P67" s="62">
        <f>IFERROR(SUMIFS('NORMA SANCHEZ'!$N$82:$N$85,'NORMA SANCHEZ'!$H$82:$H$85,"SALIDA",'NORMA SANCHEZ'!$J$82:$J$85,$B67),0)</f>
        <v>0</v>
      </c>
      <c r="Q67" s="62">
        <f>IFERROR(SUMIFS('JOSE CARLOS'!$N$82:$N$82,'JOSE CARLOS'!$H$82:$H$82,"SALIDA",'JOSE CARLOS'!$J$82:$J$82,$B67),0)</f>
        <v>0</v>
      </c>
      <c r="R67" s="62">
        <f>IFERROR(SUMIFS('LUIS ENRIQUE '!$N$67:$N$68,'LUIS ENRIQUE '!$H$67:$H$68,"SALIDA",'LUIS ENRIQUE '!$J$67:$J$68,$B67),0)</f>
        <v>0</v>
      </c>
      <c r="S67" s="62">
        <f>IFERROR(SUMIFS(CESARIA!$N$92:$N$95,CESARIA!$H$92:$H$95,"SALIDA",CESARIA!$J$92:$J$95,$B67),0)</f>
        <v>0</v>
      </c>
      <c r="T67" s="62">
        <f>IFERROR(SUMIFS(ALAN!$N$92:$N$92,ALAN!$H$92:$H$92,"SALIDA",ALAN!$J$92:$J$92,$B67),0)</f>
        <v>0</v>
      </c>
      <c r="U67" s="62">
        <f>IFERROR(SUMIFS(ELVIA!$N$74:$N$77,ELVIA!$H$74:$H$77,"SALIDA",ELVIA!$J$74:$J$77,$B67),0)</f>
        <v>0</v>
      </c>
      <c r="V67" s="62">
        <f>IFERROR(SUMIFS(CAJA!$N$5912:$N$6590,CAJA!$H$5912:$H$6590,"SALIDA",CAJA!$J$5912:$J$6590,$B67),0)</f>
        <v>0</v>
      </c>
      <c r="W67" s="62">
        <f>IFERROR(SUMIFS('CAJA TIGRES'!$N$1638:$N$1796,'CAJA TIGRES'!$H$1638:$H$1796,"SALIDA",'CAJA TIGRES'!$J$1638:$J$1796,$B67),0)</f>
        <v>0</v>
      </c>
      <c r="X67" s="62">
        <f>IFERROR(SUMIFS(RESERVA!$N$14:$N$14,RESERVA!$H$14:$H$14,"SALIDA",RESERVA!$J$14:$J$14,$B67),0)</f>
        <v>0</v>
      </c>
      <c r="Y67" s="96">
        <f>SUM(C67:X67)</f>
        <v>0</v>
      </c>
      <c r="Z67" s="96">
        <f>Y67+'SEP25'!Z67</f>
        <v>13750</v>
      </c>
    </row>
    <row r="68" spans="1:26" x14ac:dyDescent="0.3">
      <c r="B68" s="60" t="s">
        <v>8793</v>
      </c>
      <c r="C68" s="62">
        <f>IFERROR(SUMIFS('MGZ121'!$N$1375:$N$1598,'MGZ121'!H$1375:H$1598,"SALIDA",'MGZ121'!$J$1375:$J$1598,$B68),0)</f>
        <v>0</v>
      </c>
      <c r="D68" s="62">
        <f>IFERROR(SUMIFS('MGZ BBVA'!$N$1352:$N$1561,'MGZ BBVA'!$H$1352:$H$1561,"SALIDA",'MGZ BBVA'!$J$1352:$J$1561,$B68),0)</f>
        <v>2985</v>
      </c>
      <c r="E68" s="62">
        <f>IFERROR(SUMIFS('MGZ DOLARES'!$N$2:$N$2,'MGZ DOLARES'!$F$2:$F$2,"SALIDA",'MGZ DOLARES'!$J$2:$J$2,$B68),0)</f>
        <v>0</v>
      </c>
      <c r="F68" s="62">
        <f>IFERROR(SUMIFS('MGZ BAJIO'!$N$71:$N$79,'MGZ BAJIO'!$H$71:$H$79,"SALIDA",'MGZ BAJIO'!$J$71:$J$79,$B68),0)</f>
        <v>0</v>
      </c>
      <c r="G68" s="62">
        <f>IFERROR(SUMIFS('VICTOR BANAMEX'!$N$529:$N$601,'VICTOR BANAMEX'!$H$529:$H$601,"SALIDA",'VICTOR BANAMEX'!$J$529:$J$601,$B68),0)</f>
        <v>0</v>
      </c>
      <c r="H68" s="62">
        <f>IFERROR(SUMIFS('VICTOR BANORTE'!$N$99:$N$105,'VICTOR BANORTE'!$H$99:$H$105,"SALIDA",'VICTOR BANORTE'!$J$99:$J$105,$B68),0)</f>
        <v>0</v>
      </c>
      <c r="I68" s="62">
        <f>IFERROR(SUMIFS(RODRIGO!$N$3:$N$4,RODRIGO!$H$3:$H$4,"SALIDA",RODRIGO!$J$3:$J$4,$B68),0)</f>
        <v>0</v>
      </c>
      <c r="J68" s="62">
        <f>IFERROR(SUMIFS(MOY!$N$77:$N$84,MOY!$H$77:$H$84,"SALIDA",MOY!$J$77:$J$84,$B68),0)</f>
        <v>0</v>
      </c>
      <c r="K68" s="62">
        <f>IFERROR(SUMIFS('NORMA RUTH'!$N$86:$N$109,'NORMA RUTH'!$H$86:$H$109,"SALIDA",'NORMA RUTH'!$J$86:$J$109,$B68),0)</f>
        <v>0</v>
      </c>
      <c r="L68" s="62">
        <f>IFERROR(SUMIFS(VALERIA!$N$72:$N$73,VALERIA!$H$72:$H$73,"SALIDA",VALERIA!$J$72:$J$73,$B68),0)</f>
        <v>0</v>
      </c>
      <c r="M68" s="62">
        <f>IFERROR(SUMIFS('MANUEL BANAMEX'!$N$125:$N$142,'MANUEL BANAMEX'!$H$125:$H$142,"SALIDA",'MANUEL BANAMEX'!$J$125:$J$142,$B68),0)</f>
        <v>0</v>
      </c>
      <c r="N68" s="62">
        <f>IFERROR(SUMIFS(ROBERTO!$N$2:$N$2,ROBERTO!$H$2:$H$2,"SALIDA",ROBERTO!$J$2:$J$2,$B68),0)</f>
        <v>0</v>
      </c>
      <c r="O68" s="62">
        <f>IFERROR(SUMIFS(JUAN!$N$88:$N$91,JUAN!$H$88:$H$91,"SALIDA",JUAN!$J$88:$J$91,$B68),0)</f>
        <v>0</v>
      </c>
      <c r="P68" s="62">
        <f>IFERROR(SUMIFS('NORMA SANCHEZ'!$N$82:$N$85,'NORMA SANCHEZ'!$H$82:$H$85,"SALIDA",'NORMA SANCHEZ'!$J$82:$J$85,$B68),0)</f>
        <v>0</v>
      </c>
      <c r="Q68" s="62">
        <f>IFERROR(SUMIFS('JOSE CARLOS'!$N$82:$N$82,'JOSE CARLOS'!$H$82:$H$82,"SALIDA",'JOSE CARLOS'!$J$82:$J$82,$B68),0)</f>
        <v>0</v>
      </c>
      <c r="R68" s="62">
        <f>IFERROR(SUMIFS('LUIS ENRIQUE '!$N$67:$N$68,'LUIS ENRIQUE '!$H$67:$H$68,"SALIDA",'LUIS ENRIQUE '!$J$67:$J$68,$B68),0)</f>
        <v>0</v>
      </c>
      <c r="S68" s="62">
        <f>IFERROR(SUMIFS(CESARIA!$N$92:$N$95,CESARIA!$H$92:$H$95,"SALIDA",CESARIA!$J$92:$J$95,$B68),0)</f>
        <v>0</v>
      </c>
      <c r="T68" s="62">
        <f>IFERROR(SUMIFS(ALAN!$N$92:$N$92,ALAN!$H$92:$H$92,"SALIDA",ALAN!$J$92:$J$92,$B68),0)</f>
        <v>0</v>
      </c>
      <c r="U68" s="62">
        <f>IFERROR(SUMIFS(ELVIA!$N$74:$N$77,ELVIA!$H$74:$H$77,"SALIDA",ELVIA!$J$74:$J$77,$B68),0)</f>
        <v>0</v>
      </c>
      <c r="V68" s="62">
        <f>IFERROR(SUMIFS(CAJA!$N$5912:$N$6590,CAJA!$H$5912:$H$6590,"SALIDA",CAJA!$J$5912:$J$6590,$B68),0)</f>
        <v>0</v>
      </c>
      <c r="W68" s="62">
        <f>IFERROR(SUMIFS('CAJA TIGRES'!$N$1638:$N$1796,'CAJA TIGRES'!$H$1638:$H$1796,"SALIDA",'CAJA TIGRES'!$J$1638:$J$1796,$B68),0)</f>
        <v>0</v>
      </c>
      <c r="X68" s="62">
        <f>IFERROR(SUMIFS(RESERVA!$N$14:$N$14,RESERVA!$H$14:$H$14,"SALIDA",RESERVA!$J$14:$J$14,$B68),0)</f>
        <v>0</v>
      </c>
      <c r="Y68" s="96">
        <f>SUM(C68:X68)</f>
        <v>2985</v>
      </c>
      <c r="Z68" s="96">
        <f>Y68+'SEP25'!Z68</f>
        <v>33890</v>
      </c>
    </row>
    <row r="69" spans="1:26" s="180" customFormat="1" x14ac:dyDescent="0.3">
      <c r="A69" s="180">
        <v>10</v>
      </c>
      <c r="B69" s="181" t="s">
        <v>59</v>
      </c>
      <c r="C69" s="182">
        <f>C70</f>
        <v>0</v>
      </c>
      <c r="D69" s="182">
        <f t="shared" ref="D69" si="25">D70</f>
        <v>0</v>
      </c>
      <c r="E69" s="182">
        <f t="shared" ref="E69:Z69" si="26">E70</f>
        <v>0</v>
      </c>
      <c r="F69" s="182">
        <f t="shared" si="26"/>
        <v>0</v>
      </c>
      <c r="G69" s="182">
        <f t="shared" si="26"/>
        <v>38350</v>
      </c>
      <c r="H69" s="182">
        <f t="shared" si="26"/>
        <v>0</v>
      </c>
      <c r="I69" s="182">
        <f t="shared" si="26"/>
        <v>0</v>
      </c>
      <c r="J69" s="182">
        <f t="shared" si="26"/>
        <v>32778</v>
      </c>
      <c r="K69" s="182">
        <f t="shared" si="26"/>
        <v>19901</v>
      </c>
      <c r="L69" s="182">
        <f t="shared" si="26"/>
        <v>0</v>
      </c>
      <c r="M69" s="182">
        <f t="shared" si="26"/>
        <v>6551</v>
      </c>
      <c r="N69" s="182">
        <f t="shared" si="26"/>
        <v>0</v>
      </c>
      <c r="O69" s="133">
        <f t="shared" si="26"/>
        <v>0</v>
      </c>
      <c r="P69" s="182">
        <f t="shared" si="26"/>
        <v>0</v>
      </c>
      <c r="Q69" s="133">
        <f t="shared" si="26"/>
        <v>0</v>
      </c>
      <c r="R69" s="182">
        <f t="shared" si="26"/>
        <v>0</v>
      </c>
      <c r="S69" s="182">
        <f t="shared" si="26"/>
        <v>0</v>
      </c>
      <c r="T69" s="182">
        <f t="shared" si="26"/>
        <v>0</v>
      </c>
      <c r="U69" s="182">
        <f t="shared" si="26"/>
        <v>2460</v>
      </c>
      <c r="V69" s="182">
        <f t="shared" si="26"/>
        <v>0</v>
      </c>
      <c r="W69" s="182">
        <f t="shared" si="26"/>
        <v>0</v>
      </c>
      <c r="X69" s="182">
        <f t="shared" si="26"/>
        <v>0</v>
      </c>
      <c r="Y69" s="182">
        <f t="shared" si="26"/>
        <v>100040</v>
      </c>
      <c r="Z69" s="182">
        <f t="shared" si="26"/>
        <v>2229197.4</v>
      </c>
    </row>
    <row r="70" spans="1:26" x14ac:dyDescent="0.3">
      <c r="A70">
        <v>10.1</v>
      </c>
      <c r="B70" s="60" t="s">
        <v>59</v>
      </c>
      <c r="C70" s="62">
        <f>IFERROR(SUMIFS('MGZ121'!$N$1375:$N$1598,'MGZ121'!H$1375:H$1598,"SALIDA",'MGZ121'!$J$1375:$J$1598,$B70),0)</f>
        <v>0</v>
      </c>
      <c r="D70" s="62">
        <f>IFERROR(SUMIFS('MGZ BBVA'!$N$1352:$N$1561,'MGZ BBVA'!$H$1352:$H$1561,"SALIDA",'MGZ BBVA'!$J$1352:$J$1561,$B70),0)</f>
        <v>0</v>
      </c>
      <c r="E70" s="62">
        <f>IFERROR(SUMIFS('MGZ DOLARES'!$N$2:$N$2,'MGZ DOLARES'!$F$2:$F$2,"SALIDA",'MGZ DOLARES'!$J$2:$J$2,$B70),0)</f>
        <v>0</v>
      </c>
      <c r="F70" s="62">
        <v>0</v>
      </c>
      <c r="G70" s="62">
        <f>IFERROR(SUMIFS('VICTOR BANAMEX'!$N$529:$N$601,'VICTOR BANAMEX'!$H$529:$H$601,"SALIDA",'VICTOR BANAMEX'!$J$529:$J$601,$B70),0)</f>
        <v>38350</v>
      </c>
      <c r="H70" s="62">
        <f>IFERROR(SUMIFS('VICTOR BANORTE'!$N$99:$N$105,'VICTOR BANORTE'!$H$99:$H$105,"SALIDA",'VICTOR BANORTE'!$J$99:$J$105,$B70),0)</f>
        <v>0</v>
      </c>
      <c r="I70" s="62">
        <f>IFERROR(SUMIFS(RODRIGO!$N$3:$N$4,RODRIGO!$H$3:$H$4,"SALIDA",RODRIGO!$J$3:$J$4,$B70),0)</f>
        <v>0</v>
      </c>
      <c r="J70" s="62">
        <f>IFERROR(SUMIFS(MOY!$N$77:$N$84,MOY!$H$77:$H$84,"SALIDA",MOY!$J$77:$J$84,$B70),0)</f>
        <v>32778</v>
      </c>
      <c r="K70" s="62">
        <f>IFERROR(SUMIFS('NORMA RUTH'!$N$86:$N$109,'NORMA RUTH'!$H$86:$H$109,"SALIDA",'NORMA RUTH'!$J$86:$J$109,$B70),0)</f>
        <v>19901</v>
      </c>
      <c r="L70" s="62">
        <f>IFERROR(SUMIFS(VALERIA!$N$72:$N$73,VALERIA!$H$72:$H$73,"SALIDA",VALERIA!$J$72:$J$73,$B70),0)</f>
        <v>0</v>
      </c>
      <c r="M70" s="62">
        <f>IFERROR(SUMIFS('MANUEL BANAMEX'!$N$125:$N$142,'MANUEL BANAMEX'!$H$125:$H$142,"SALIDA",'MANUEL BANAMEX'!$J$125:$J$142,$B70),0)</f>
        <v>6551</v>
      </c>
      <c r="N70" s="62">
        <f>IFERROR(SUMIFS(ROBERTO!$N$2:$N$2,ROBERTO!$H$2:$H$2,"SALIDA",ROBERTO!$J$2:$J$2,$B70),0)</f>
        <v>0</v>
      </c>
      <c r="O70" s="62">
        <f>IFERROR(SUMIFS(JUAN!$N$88:$N$91,JUAN!$H$88:$H$91,"SALIDA",JUAN!$J$88:$J$91,$B70),0)</f>
        <v>0</v>
      </c>
      <c r="P70" s="62">
        <f>IFERROR(SUMIFS('NORMA SANCHEZ'!$N$82:$N$85,'NORMA SANCHEZ'!$H$82:$H$85,"SALIDA",'NORMA SANCHEZ'!$J$82:$J$85,$B70),0)</f>
        <v>0</v>
      </c>
      <c r="Q70" s="62">
        <f>IFERROR(SUMIFS('JOSE CARLOS'!$N$82:$N$82,'JOSE CARLOS'!$H$82:$H$82,"SALIDA",'JOSE CARLOS'!$J$82:$J$82,$B70),0)</f>
        <v>0</v>
      </c>
      <c r="R70" s="62">
        <f>IFERROR(SUMIFS('LUIS ENRIQUE '!$N$67:$N$68,'LUIS ENRIQUE '!$H$67:$H$68,"SALIDA",'LUIS ENRIQUE '!$J$67:$J$68,$B70),0)</f>
        <v>0</v>
      </c>
      <c r="S70" s="62">
        <f>IFERROR(SUMIFS(CESARIA!$N$92:$N$95,CESARIA!$H$92:$H$95,"SALIDA",CESARIA!$J$92:$J$95,$B70),0)</f>
        <v>0</v>
      </c>
      <c r="T70" s="62">
        <f>IFERROR(SUMIFS(ALAN!$N$92:$N$92,ALAN!$H$92:$H$92,"SALIDA",ALAN!$J$92:$J$92,$B70),0)</f>
        <v>0</v>
      </c>
      <c r="U70" s="62">
        <f>IFERROR(SUMIFS(ELVIA!$N$74:$N$77,ELVIA!$H$74:$H$77,"SALIDA",ELVIA!$J$74:$J$77,$B70),0)</f>
        <v>2460</v>
      </c>
      <c r="V70" s="62">
        <f>IFERROR(SUMIFS(CAJA!$N$5912:$N$6590,CAJA!$H$5912:$H$6590,"SALIDA",CAJA!$J$5912:$J$6590,$B70),0)</f>
        <v>0</v>
      </c>
      <c r="W70" s="62">
        <f>IFERROR(SUMIFS('CAJA TIGRES'!$N$1638:$N$1796,'CAJA TIGRES'!$H$1638:$H$1796,"SALIDA",'CAJA TIGRES'!$J$1638:$J$1796,$B70),0)</f>
        <v>0</v>
      </c>
      <c r="X70" s="62">
        <f>IFERROR(SUMIFS(RESERVA!$N$14:$N$14,RESERVA!$H$14:$H$14,"SALIDA",RESERVA!$J$14:$J$14,$B70),0)</f>
        <v>0</v>
      </c>
      <c r="Y70" s="96">
        <f>SUM(C70:X70)</f>
        <v>100040</v>
      </c>
      <c r="Z70" s="96">
        <f>Y70+'SEP25'!Z70</f>
        <v>2229197.4</v>
      </c>
    </row>
    <row r="71" spans="1:26" s="180" customFormat="1" x14ac:dyDescent="0.3">
      <c r="A71" s="180">
        <v>13</v>
      </c>
      <c r="B71" s="181" t="s">
        <v>124</v>
      </c>
      <c r="C71" s="182">
        <f>C72</f>
        <v>0</v>
      </c>
      <c r="D71" s="182">
        <f t="shared" ref="D71" si="27">D72</f>
        <v>0</v>
      </c>
      <c r="E71" s="182">
        <f t="shared" ref="E71:Z71" si="28">E72</f>
        <v>0</v>
      </c>
      <c r="F71" s="182">
        <f t="shared" si="28"/>
        <v>0</v>
      </c>
      <c r="G71" s="182">
        <f t="shared" si="28"/>
        <v>0</v>
      </c>
      <c r="H71" s="182">
        <f t="shared" si="28"/>
        <v>0</v>
      </c>
      <c r="I71" s="182">
        <f t="shared" si="28"/>
        <v>0</v>
      </c>
      <c r="J71" s="182">
        <f t="shared" si="28"/>
        <v>0</v>
      </c>
      <c r="K71" s="182">
        <f t="shared" si="28"/>
        <v>0</v>
      </c>
      <c r="L71" s="182">
        <f t="shared" si="28"/>
        <v>0</v>
      </c>
      <c r="M71" s="182">
        <f t="shared" si="28"/>
        <v>0</v>
      </c>
      <c r="N71" s="182">
        <f t="shared" si="28"/>
        <v>0</v>
      </c>
      <c r="O71" s="133">
        <f t="shared" si="28"/>
        <v>0</v>
      </c>
      <c r="P71" s="182">
        <f t="shared" si="28"/>
        <v>7802.92</v>
      </c>
      <c r="Q71" s="133">
        <f t="shared" si="28"/>
        <v>0</v>
      </c>
      <c r="R71" s="182">
        <f t="shared" si="28"/>
        <v>0</v>
      </c>
      <c r="S71" s="182">
        <f t="shared" si="28"/>
        <v>0</v>
      </c>
      <c r="T71" s="182">
        <f t="shared" si="28"/>
        <v>0</v>
      </c>
      <c r="U71" s="182">
        <f t="shared" si="28"/>
        <v>0</v>
      </c>
      <c r="V71" s="182">
        <f t="shared" si="28"/>
        <v>0</v>
      </c>
      <c r="W71" s="182">
        <f t="shared" si="28"/>
        <v>0</v>
      </c>
      <c r="X71" s="182">
        <f t="shared" si="28"/>
        <v>0</v>
      </c>
      <c r="Y71" s="182">
        <f t="shared" si="28"/>
        <v>7802.92</v>
      </c>
      <c r="Z71" s="182">
        <f t="shared" si="28"/>
        <v>194783.63000000003</v>
      </c>
    </row>
    <row r="72" spans="1:26" x14ac:dyDescent="0.3">
      <c r="A72">
        <v>13.1</v>
      </c>
      <c r="B72" s="60" t="s">
        <v>125</v>
      </c>
      <c r="C72" s="62">
        <f>IFERROR(SUMIFS('MGZ121'!$N$1375:$N$1598,'MGZ121'!H$1375:H$1598,"SALIDA",'MGZ121'!$J$1375:$J$1598,$B72),0)</f>
        <v>0</v>
      </c>
      <c r="D72" s="62">
        <f>IFERROR(SUMIFS('MGZ BBVA'!$N$1352:$N$1561,'MGZ BBVA'!$H$1352:$H$1561,"SALIDA",'MGZ BBVA'!$J$1352:$J$1561,$B72),0)</f>
        <v>0</v>
      </c>
      <c r="E72" s="62">
        <f>IFERROR(SUMIFS('MGZ DOLARES'!$N$2:$N$2,'MGZ DOLARES'!$F$2:$F$2,"SALIDA",'MGZ DOLARES'!$J$2:$J$2,$B72),0)</f>
        <v>0</v>
      </c>
      <c r="F72" s="62">
        <f>IFERROR(SUMIFS('MGZ BAJIO'!$N$2:$N$2,'MGZ BAJIO'!$H$2:$H$2,"SALIDA",'MGZ BAJIO'!$J$2:$J$2,$B72),0)</f>
        <v>0</v>
      </c>
      <c r="G72" s="62">
        <f>IFERROR(SUMIFS('VICTOR BANAMEX'!$N$529:$N$601,'VICTOR BANAMEX'!$H$529:$H$601,"SALIDA",'VICTOR BANAMEX'!$J$529:$J$601,$B72),0)</f>
        <v>0</v>
      </c>
      <c r="H72" s="62">
        <f>IFERROR(SUMIFS('VICTOR BANORTE'!$N$99:$N$105,'VICTOR BANORTE'!$H$99:$H$105,"SALIDA",'VICTOR BANORTE'!$J$99:$J$105,$B72),0)</f>
        <v>0</v>
      </c>
      <c r="I72" s="62">
        <f>IFERROR(SUMIFS(RODRIGO!$N$3:$N$4,RODRIGO!$H$3:$H$4,"SALIDA",RODRIGO!$J$3:$J$4,$B72),0)</f>
        <v>0</v>
      </c>
      <c r="J72" s="62">
        <f>IFERROR(SUMIFS(MOY!$N$77:$N$84,MOY!$H$77:$H$84,"SALIDA",MOY!$J$77:$J$84,$B72),0)</f>
        <v>0</v>
      </c>
      <c r="K72" s="62">
        <f>IFERROR(SUMIFS('NORMA RUTH'!$N$86:$N$109,'NORMA RUTH'!$H$86:$H$109,"SALIDA",'NORMA RUTH'!$J$86:$J$153,$B72),0)</f>
        <v>0</v>
      </c>
      <c r="L72" s="62">
        <f>IFERROR(SUMIFS(VALERIA!$N$72:$N$90,VALERIA!$H$72:$H$90,"SALIDA",VALERIA!$J$72:$J$90,$B72),0)</f>
        <v>0</v>
      </c>
      <c r="M72" s="62">
        <f>IFERROR(SUMIFS('MANUEL BANAMEX'!$N$125:$N$142,'MANUEL BANAMEX'!$H$125:$H$142,"SALIDA",'MANUEL BANAMEX'!$J$125:$J$142,$B72),0)</f>
        <v>0</v>
      </c>
      <c r="N72" s="62">
        <f>IFERROR(SUMIFS(ROBERTO!$N$2:$N$2,ROBERTO!$H$2:$H$2,"SALIDA",ROBERTO!$J$2:$J$2,$B72),0)</f>
        <v>0</v>
      </c>
      <c r="O72" s="62">
        <f>IFERROR(SUMIFS(JUAN!$N$88:$N$91,JUAN!$H$88:$H$91,"SALIDA",JUAN!$J$88:$J$91,$B72),0)</f>
        <v>0</v>
      </c>
      <c r="P72" s="62">
        <f>IFERROR(SUMIFS('NORMA SANCHEZ'!$N$82:$N$85,'NORMA SANCHEZ'!$H$82:$H$85,"SALIDA",'NORMA SANCHEZ'!$J$82:$J$85,$B72),0)</f>
        <v>7802.92</v>
      </c>
      <c r="Q72" s="62">
        <f>IFERROR(SUMIFS('JOSE CARLOS'!$N$82:$N$82,'JOSE CARLOS'!$H$82:$H$82,"SALIDA",'JOSE CARLOS'!$J$82:$J$82,$B72),0)</f>
        <v>0</v>
      </c>
      <c r="R72" s="62">
        <f>IFERROR(SUMIFS('LUIS ENRIQUE '!$N$67:$N$68,'LUIS ENRIQUE '!$H$67:$H$68,"SALIDA",'LUIS ENRIQUE '!$J$67:$J$68,$B72),0)</f>
        <v>0</v>
      </c>
      <c r="S72" s="62">
        <f>IFERROR(SUMIFS(CESARIA!$N$92:$N$95,CESARIA!$H$92:$H$95,"SALIDA",CESARIA!$J$92:$J$95,$B72),0)</f>
        <v>0</v>
      </c>
      <c r="T72" s="62">
        <f>IFERROR(SUMIFS(ALAN!$N$92:$N$92,ALAN!$H$92:$H$92,"SALIDA",ALAN!$J$92:$J$92,$B72),0)</f>
        <v>0</v>
      </c>
      <c r="U72" s="62">
        <f>IFERROR(SUMIFS(ELVIA!$N$74:$N$77,ELVIA!$H$74:$H$77,"SALIDA",ELVIA!$J$74:$J$77,$B72),0)</f>
        <v>0</v>
      </c>
      <c r="V72" s="62">
        <f>IFERROR(SUMIFS(CAJA!$N$5912:$N$6590,CAJA!$H$5912:$H$6590,"SALIDA",CAJA!$J$5912:$J$6590,$B72),0)</f>
        <v>0</v>
      </c>
      <c r="W72" s="62">
        <f>IFERROR(SUMIFS('CAJA TIGRES'!$N$1638:$N$1796,'CAJA TIGRES'!$H$1638:$H$1796,"SALIDA",'CAJA TIGRES'!$J$1638:$J$1796,$B72),0)</f>
        <v>0</v>
      </c>
      <c r="X72" s="62">
        <f>IFERROR(SUMIFS(RESERVA!$N$14:$N$14,RESERVA!$H$14:$H$14,"SALIDA",RESERVA!$J$14:$J$14,$B72),0)</f>
        <v>0</v>
      </c>
      <c r="Y72" s="96">
        <f>SUM(C72:X72)</f>
        <v>7802.92</v>
      </c>
      <c r="Z72" s="96">
        <f>Y72+'SEP25'!Z72</f>
        <v>194783.63000000003</v>
      </c>
    </row>
    <row r="73" spans="1:26" x14ac:dyDescent="0.3">
      <c r="B73" s="125" t="s">
        <v>14</v>
      </c>
      <c r="C73" s="126">
        <f>C17+C21+C29+C49+C60+C64+C69+C71</f>
        <v>6970964.1399999997</v>
      </c>
      <c r="D73" s="126">
        <f t="shared" ref="D73" si="29">D17+D21+D29+D49+D60+D64+D69+D71</f>
        <v>6795477.2000000002</v>
      </c>
      <c r="E73" s="126">
        <f t="shared" ref="E73:Z73" si="30">E17+E21+E29+E49+E60+E64+E69+E71</f>
        <v>0</v>
      </c>
      <c r="F73" s="126">
        <f t="shared" si="30"/>
        <v>1837.2</v>
      </c>
      <c r="G73" s="126">
        <f t="shared" si="30"/>
        <v>259112.56</v>
      </c>
      <c r="H73" s="126">
        <f t="shared" si="30"/>
        <v>162.4</v>
      </c>
      <c r="I73" s="126">
        <f t="shared" si="30"/>
        <v>5000</v>
      </c>
      <c r="J73" s="126">
        <f t="shared" si="30"/>
        <v>33230.400000000001</v>
      </c>
      <c r="K73" s="126">
        <f t="shared" si="30"/>
        <v>20022.8</v>
      </c>
      <c r="L73" s="126">
        <f t="shared" si="30"/>
        <v>568.4</v>
      </c>
      <c r="M73" s="126">
        <f t="shared" si="30"/>
        <v>77553.97</v>
      </c>
      <c r="N73" s="126">
        <f t="shared" si="30"/>
        <v>0</v>
      </c>
      <c r="O73" s="126">
        <f t="shared" si="30"/>
        <v>1813.62</v>
      </c>
      <c r="P73" s="126">
        <f t="shared" si="30"/>
        <v>7994.32</v>
      </c>
      <c r="Q73" s="126">
        <f t="shared" si="30"/>
        <v>0</v>
      </c>
      <c r="R73" s="126">
        <f t="shared" si="30"/>
        <v>0</v>
      </c>
      <c r="S73" s="126">
        <f t="shared" si="30"/>
        <v>1813.62</v>
      </c>
      <c r="T73" s="126">
        <f t="shared" si="30"/>
        <v>0</v>
      </c>
      <c r="U73" s="126">
        <f t="shared" si="30"/>
        <v>2460</v>
      </c>
      <c r="V73" s="126">
        <f t="shared" si="30"/>
        <v>4800422.93</v>
      </c>
      <c r="W73" s="126">
        <f t="shared" si="30"/>
        <v>1008050</v>
      </c>
      <c r="X73" s="126">
        <f t="shared" si="30"/>
        <v>0</v>
      </c>
      <c r="Y73" s="126">
        <f t="shared" si="30"/>
        <v>19986483.560000002</v>
      </c>
      <c r="Z73" s="126">
        <f t="shared" si="30"/>
        <v>130841451.99280673</v>
      </c>
    </row>
    <row r="74" spans="1:26" s="84" customFormat="1" ht="22.8" customHeight="1" x14ac:dyDescent="0.3">
      <c r="B74" s="17" t="s">
        <v>15</v>
      </c>
      <c r="C74" s="85">
        <f t="shared" ref="C74" si="31">C14-C73</f>
        <v>6165420.8799999999</v>
      </c>
      <c r="D74" s="83">
        <f t="shared" ref="D74:Z74" si="32">D14-D73</f>
        <v>1952254.9999999991</v>
      </c>
      <c r="E74" s="83">
        <f t="shared" si="32"/>
        <v>0</v>
      </c>
      <c r="F74" s="83">
        <f t="shared" si="32"/>
        <v>-1837.2</v>
      </c>
      <c r="G74" s="83">
        <f t="shared" si="32"/>
        <v>-169112.51</v>
      </c>
      <c r="H74" s="83">
        <f t="shared" si="32"/>
        <v>-162.4</v>
      </c>
      <c r="I74" s="85">
        <f t="shared" si="32"/>
        <v>-5000</v>
      </c>
      <c r="J74" s="85">
        <f t="shared" si="32"/>
        <v>-33230.400000000001</v>
      </c>
      <c r="K74" s="83">
        <f t="shared" si="32"/>
        <v>555145.19999999995</v>
      </c>
      <c r="L74" s="83">
        <f t="shared" si="32"/>
        <v>-568.4</v>
      </c>
      <c r="M74" s="83">
        <f t="shared" si="32"/>
        <v>-77553.97</v>
      </c>
      <c r="N74" s="83">
        <f t="shared" si="32"/>
        <v>0</v>
      </c>
      <c r="O74" s="83">
        <f t="shared" si="32"/>
        <v>-1813.62</v>
      </c>
      <c r="P74" s="83">
        <f t="shared" si="32"/>
        <v>5.680000000000291</v>
      </c>
      <c r="Q74" s="83">
        <f t="shared" si="32"/>
        <v>0</v>
      </c>
      <c r="R74" s="85">
        <f t="shared" si="32"/>
        <v>0</v>
      </c>
      <c r="S74" s="83">
        <f t="shared" si="32"/>
        <v>-1813.62</v>
      </c>
      <c r="T74" s="83">
        <f t="shared" si="32"/>
        <v>0</v>
      </c>
      <c r="U74" s="83">
        <f t="shared" si="32"/>
        <v>-2460</v>
      </c>
      <c r="V74" s="83">
        <f>V14-V73</f>
        <v>-2218635.9299999997</v>
      </c>
      <c r="W74" s="83">
        <f t="shared" si="32"/>
        <v>-1006700</v>
      </c>
      <c r="X74" s="83">
        <f t="shared" si="32"/>
        <v>0</v>
      </c>
      <c r="Y74" s="83">
        <f t="shared" si="32"/>
        <v>5153938.7099999972</v>
      </c>
      <c r="Z74" s="85">
        <f t="shared" si="32"/>
        <v>622466.9371932745</v>
      </c>
    </row>
    <row r="75" spans="1:26" ht="7.2" customHeight="1" x14ac:dyDescent="0.3">
      <c r="B75" s="18"/>
      <c r="C75" s="40"/>
      <c r="D75" s="33"/>
      <c r="E75" s="33"/>
      <c r="F75" s="33"/>
      <c r="G75" s="33"/>
      <c r="H75" s="33"/>
      <c r="I75" s="33"/>
      <c r="J75" s="33"/>
      <c r="K75" s="33"/>
      <c r="L75" s="33"/>
      <c r="M75" s="33"/>
      <c r="N75" s="33"/>
      <c r="O75" s="33"/>
      <c r="P75" s="33"/>
      <c r="Q75" s="33"/>
      <c r="R75" s="33"/>
      <c r="S75" s="33"/>
      <c r="T75" s="33"/>
      <c r="U75" s="33"/>
      <c r="V75" s="33"/>
      <c r="W75" s="33"/>
      <c r="X75" s="33"/>
      <c r="Y75" s="98"/>
      <c r="Z75" s="98"/>
    </row>
    <row r="76" spans="1:26" x14ac:dyDescent="0.3">
      <c r="B76" s="65" t="s">
        <v>2</v>
      </c>
      <c r="C76" s="40"/>
      <c r="D76" s="33"/>
      <c r="E76" s="33"/>
      <c r="F76" s="33"/>
      <c r="G76" s="33"/>
      <c r="H76" s="33"/>
      <c r="I76" s="33"/>
      <c r="J76" s="33"/>
      <c r="K76" s="33"/>
      <c r="L76" s="33"/>
      <c r="M76" s="33"/>
      <c r="N76" s="33"/>
      <c r="O76" s="33"/>
      <c r="P76" s="33"/>
      <c r="Q76" s="33"/>
      <c r="R76" s="33"/>
      <c r="S76" s="33"/>
      <c r="T76" s="33"/>
      <c r="U76" s="33"/>
      <c r="V76" s="33"/>
      <c r="W76" s="33"/>
      <c r="X76" s="33"/>
      <c r="Y76" s="98"/>
      <c r="Z76" s="98"/>
    </row>
    <row r="77" spans="1:26" x14ac:dyDescent="0.3">
      <c r="A77">
        <v>8</v>
      </c>
      <c r="B77" s="67" t="s">
        <v>25</v>
      </c>
      <c r="C77" s="137"/>
      <c r="D77" s="138"/>
      <c r="E77" s="138"/>
      <c r="F77" s="138"/>
      <c r="G77" s="138"/>
      <c r="H77" s="138"/>
      <c r="I77" s="138"/>
      <c r="J77" s="138"/>
      <c r="K77" s="138"/>
      <c r="L77" s="138"/>
      <c r="M77" s="138"/>
      <c r="N77" s="138"/>
      <c r="O77" s="138"/>
      <c r="P77" s="138"/>
      <c r="Q77" s="138"/>
      <c r="R77" s="138"/>
      <c r="S77" s="138"/>
      <c r="T77" s="138"/>
      <c r="U77" s="138"/>
      <c r="V77" s="138"/>
      <c r="W77" s="138"/>
      <c r="X77" s="138"/>
      <c r="Y77" s="138"/>
      <c r="Z77" s="129"/>
    </row>
    <row r="78" spans="1:26" x14ac:dyDescent="0.3">
      <c r="A78">
        <v>8.1</v>
      </c>
      <c r="B78" s="63" t="s">
        <v>83</v>
      </c>
      <c r="C78" s="62">
        <f>IFERROR(SUMIFS('MGZ121'!$M$1375:'MGZ121'!$M$1598,'MGZ121'!$H$1375:$H$1598,"ENTRADA",'MGZ121'!$J$1375:$J$1598,B78),0)</f>
        <v>0</v>
      </c>
      <c r="D78" s="62">
        <f>IFERROR(SUMIFS('MGZ BBVA'!$M$1352:$M$1561,'MGZ BBVA'!$H$1352:$H$1561,"ENTRADA",'MGZ BBVA'!$J$1352:$J$1561,$B78),0)</f>
        <v>0</v>
      </c>
      <c r="E78" s="62">
        <f>IFERROR(SUMIFS('MGZ DOLARES'!$M$2:$M$2,'MGZ DOLARES'!$F$2:$F$2,"ENTRADA",'MGZ DOLARES'!$J$2:$J$2,$B78),0)</f>
        <v>0</v>
      </c>
      <c r="F78" s="62">
        <f>IFERROR(SUMIFS('MGZ BAJIO'!$M$71:$M$79,'MGZ BAJIO'!$H$71:$H$79,"ENTRADA",'MGZ BAJIO'!$J$71:$J$79,$B78),0)</f>
        <v>0</v>
      </c>
      <c r="G78" s="62">
        <f>IFERROR(SUMIFS('VICTOR BANAMEX'!$M$529:$M$601,'VICTOR BANAMEX'!$H$529:$H$601,"ENTRADA",'VICTOR BANAMEX'!$J$529:$J$601,$B78),0)</f>
        <v>0</v>
      </c>
      <c r="H78" s="62">
        <f>IFERROR(SUMIFS('VICTOR BANORTE'!$M$99:$M$105,'VICTOR BANORTE'!$H$99:$H$105,"ENTRADA",'VICTOR BANORTE'!$J$99:$J$105,$B78),0)</f>
        <v>0</v>
      </c>
      <c r="I78" s="62">
        <f>IFERROR(SUMIFS(RODRIGO!$M$3:$M$4,RODRIGO!$H$3:$H$4,"ENTRADA",RODRIGO!$J$3:$J$4,$B78),0)</f>
        <v>0</v>
      </c>
      <c r="J78" s="62">
        <f>IFERROR(SUMIFS(MOY!$M$77:$M$84,MOY!$H$77:$H$84,"ENTRADA",MOY!$J$77:$J$84,$B78),0)</f>
        <v>0</v>
      </c>
      <c r="K78" s="62">
        <f>IFERROR(SUMIFS('NORMA RUTH'!$M$86:$M$109,'NORMA RUTH'!$H$86:$H$109,"ENTRADA",'NORMA RUTH'!$J$86:$J$109,$B78),0)</f>
        <v>0</v>
      </c>
      <c r="L78" s="62">
        <f>IFERROR(SUMIFS(VALERIA!$M$72:$M$73,VALERIA!$H$72:$H$73,"ENTRADA",VALERIA!$J$72:$J$73,$B78),0)</f>
        <v>0</v>
      </c>
      <c r="M78" s="62">
        <f>IFERROR(SUMIFS('MANUEL BANAMEX'!$M$125:$M$142,'MANUEL BANAMEX'!$H$125:$H$142,"ENTRADA",'MANUEL BANAMEX'!$J$125:$J$142,$B78),0)</f>
        <v>0</v>
      </c>
      <c r="N78" s="62">
        <f>IFERROR(SUMIFS(ROBERTO!$M$2:$M$2,ROBERTO!$H$2:$H$2,"ENTRADA",ROBERTO!$J$2:$J$2,$B78),0)</f>
        <v>0</v>
      </c>
      <c r="O78" s="62">
        <f>IFERROR(SUMIFS(JUAN!$M$88:$M$91,JUAN!$H$88:$H$91,"ENTRADA",JUAN!$J$88:$J$91,$B78),0)</f>
        <v>0</v>
      </c>
      <c r="P78" s="62">
        <f>IFERROR(SUMIFS('NORMA SANCHEZ'!$M$82:$M$85,'NORMA SANCHEZ'!$H$82:$H$85,"ENTRADA",'NORMA SANCHEZ'!$J$82:$J$85,$B78),0)</f>
        <v>0</v>
      </c>
      <c r="Q78" s="62">
        <f>IFERROR(SUMIFS('JOSE CARLOS'!$M$82:$M$82,'JOSE CARLOS'!$H$82:$H$82,"ENTRADA",'JOSE CARLOS'!$J$82:$J$82,$B78),0)</f>
        <v>0</v>
      </c>
      <c r="R78" s="62">
        <f>IFERROR(SUMIFS('LUIS ENRIQUE '!$M$67:$M$68,'LUIS ENRIQUE '!$H$67:$H$68,"ENTRADA",'LUIS ENRIQUE '!$J$67:$J$68,$B78),0)</f>
        <v>0</v>
      </c>
      <c r="S78" s="62">
        <f>IFERROR(SUMIFS(CESARIA!$M$92:$M$95,CESARIA!$H$92:$H$95,"ENTRADA",CESARIA!$J$92:$J$95,$B78),0)</f>
        <v>0</v>
      </c>
      <c r="T78" s="62">
        <f>IFERROR(SUMIFS(ALAN!$M$92:$M$92,ALAN!$H$92:$H$92,"ENTRADA",ALAN!$J$92:$J$92,$B78),0)</f>
        <v>0</v>
      </c>
      <c r="U78" s="62">
        <f>IFERROR(SUMIFS(ELVIA!$M$74:$M$77,ELVIA!$H$74:$H$77,"ENTRADA",ELVIA!$J$74:$J$77,$B78),0)</f>
        <v>0</v>
      </c>
      <c r="V78" s="62">
        <f>IFERROR(SUMIFS(CAJA!$M$5912:$M$6590,CAJA!$H$5912:$H$6590,"ENTRADA",CAJA!$J$5912:$J$6590,$B78),0)</f>
        <v>0</v>
      </c>
      <c r="W78" s="62">
        <f>IFERROR(SUMIFS('CAJA TIGRES'!$M$1638:$M$1796,'CAJA TIGRES'!$H$1638:$H$1796,"ENTRADA",'CAJA TIGRES'!$J$1638:$J$1796,$B78),0)</f>
        <v>0</v>
      </c>
      <c r="X78" s="62">
        <f>IFERROR(SUMIFS(RESERVA!$M$14:$M$14,RESERVA!$H$14:$H$14,"ENTRADA",RESERVA!$J$14:$J$14,$B78),0)</f>
        <v>0</v>
      </c>
      <c r="Y78" s="96">
        <f>SUM(C78:X78)</f>
        <v>0</v>
      </c>
      <c r="Z78" s="96">
        <f>Y78+'SEP25'!Z78</f>
        <v>51651222.259999998</v>
      </c>
    </row>
    <row r="79" spans="1:26" x14ac:dyDescent="0.3">
      <c r="A79">
        <v>8.1999999999999993</v>
      </c>
      <c r="B79" s="63" t="s">
        <v>84</v>
      </c>
      <c r="C79" s="62">
        <f>IFERROR(SUMIFS('MGZ121'!$M$1375:'MGZ121'!$M$1598,'MGZ121'!$H$1375:$H$1598,"ENTRADA",'MGZ121'!$J$1375:$J$1598,B79),0)</f>
        <v>0</v>
      </c>
      <c r="D79" s="62">
        <f>IFERROR(SUMIFS('MGZ BBVA'!$M$1352:$M$1561,'MGZ BBVA'!$H$1352:$H$1561,"ENTRADA",'MGZ BBVA'!$J$1352:$J$1561,$B79),0)</f>
        <v>0</v>
      </c>
      <c r="E79" s="62">
        <f>IFERROR(SUMIFS('MGZ DOLARES'!$M$2:$M$2,'MGZ DOLARES'!$F$2:$F$2,"ENTRADA",'MGZ DOLARES'!$J$2:$J$2,$B79),0)</f>
        <v>0</v>
      </c>
      <c r="F79" s="62">
        <f>IFERROR(SUMIFS('MGZ BAJIO'!$M$71:$M$79,'MGZ BAJIO'!$H$71:$H$79,"ENTRADA",'MGZ BAJIO'!$J$71:$J$79,$B79),0)</f>
        <v>0</v>
      </c>
      <c r="G79" s="62">
        <f>IFERROR(SUMIFS('VICTOR BANAMEX'!$M$529:$M$601,'VICTOR BANAMEX'!$H$529:$H$601,"ENTRADA",'VICTOR BANAMEX'!$J$529:$J$601,$B79),0)</f>
        <v>0</v>
      </c>
      <c r="H79" s="62">
        <f>IFERROR(SUMIFS('VICTOR BANORTE'!$M$99:$M$105,'VICTOR BANORTE'!$H$99:$H$105,"ENTRADA",'VICTOR BANORTE'!$J$99:$J$105,$B79),0)</f>
        <v>0</v>
      </c>
      <c r="I79" s="62">
        <f>IFERROR(SUMIFS(RODRIGO!$M$3:$M$4,RODRIGO!$H$3:$H$4,"ENTRADA",RODRIGO!$J$3:$J$4,$B79),0)</f>
        <v>0</v>
      </c>
      <c r="J79" s="62">
        <f>IFERROR(SUMIFS(MOY!$M$77:$M$84,MOY!$H$77:$H$84,"ENTRADA",MOY!$J$77:$J$84,$B79),0)</f>
        <v>0</v>
      </c>
      <c r="K79" s="62">
        <f>IFERROR(SUMIFS('NORMA RUTH'!$M$86:$M$109,'NORMA RUTH'!$H$86:$H$109,"ENTRADA",'NORMA RUTH'!$J$86:$J$109,$B79),0)</f>
        <v>0</v>
      </c>
      <c r="L79" s="62">
        <f>IFERROR(SUMIFS(VALERIA!$M$72:$M$73,VALERIA!$H$72:$H$73,"ENTRADA",VALERIA!$J$72:$J$73,$B79),0)</f>
        <v>0</v>
      </c>
      <c r="M79" s="62">
        <f>IFERROR(SUMIFS('MANUEL BANAMEX'!$M$125:$M$142,'MANUEL BANAMEX'!$H$125:$H$142,"ENTRADA",'MANUEL BANAMEX'!$J$125:$J$142,$B79),0)</f>
        <v>0</v>
      </c>
      <c r="N79" s="62">
        <f>IFERROR(SUMIFS(ROBERTO!$M$2:$M$2,ROBERTO!$H$2:$H$2,"ENTRADA",ROBERTO!$J$2:$J$2,$B79),0)</f>
        <v>0</v>
      </c>
      <c r="O79" s="62">
        <f>IFERROR(SUMIFS(JUAN!$M$88:$M$91,JUAN!$H$88:$H$91,"ENTRADA",JUAN!$J$88:$J$91,$B79),0)</f>
        <v>0</v>
      </c>
      <c r="P79" s="62">
        <f>IFERROR(SUMIFS('NORMA SANCHEZ'!$M$82:$M$85,'NORMA SANCHEZ'!$H$82:$H$85,"ENTRADA",'NORMA SANCHEZ'!$J$82:$J$85,$B79),0)</f>
        <v>0</v>
      </c>
      <c r="Q79" s="62">
        <f>IFERROR(SUMIFS('JOSE CARLOS'!$M$82:$M$82,'JOSE CARLOS'!$H$82:$H$82,"ENTRADA",'JOSE CARLOS'!$J$82:$J$82,$B79),0)</f>
        <v>0</v>
      </c>
      <c r="R79" s="62">
        <f>IFERROR(SUMIFS('LUIS ENRIQUE '!$M$67:$M$68,'LUIS ENRIQUE '!$H$67:$H$68,"ENTRADA",'LUIS ENRIQUE '!$J$67:$J$68,$B79),0)</f>
        <v>0</v>
      </c>
      <c r="S79" s="62">
        <f>IFERROR(SUMIFS(CESARIA!$M$92:$M$95,CESARIA!$H$92:$H$95,"ENTRADA",CESARIA!$J$92:$J$95,$B79),0)</f>
        <v>0</v>
      </c>
      <c r="T79" s="62">
        <f>IFERROR(SUMIFS(ALAN!$M$92:$M$92,ALAN!$H$92:$H$92,"ENTRADA",ALAN!$J$92:$J$92,$B79),0)</f>
        <v>0</v>
      </c>
      <c r="U79" s="62">
        <f>IFERROR(SUMIFS(ELVIA!$M$74:$M$77,ELVIA!$H$74:$H$77,"ENTRADA",ELVIA!$J$74:$J$77,$B79),0)</f>
        <v>0</v>
      </c>
      <c r="V79" s="62">
        <f>IFERROR(SUMIFS(CAJA!$M$5912:$M$6590,CAJA!$H$5912:$H$6590,"ENTRADA",CAJA!$J$5912:$J$6590,$B79),0)</f>
        <v>0</v>
      </c>
      <c r="W79" s="62">
        <f>IFERROR(SUMIFS('CAJA TIGRES'!$M$1638:$M$1796,'CAJA TIGRES'!$H$1638:$H$1796,"ENTRADA",'CAJA TIGRES'!$J$1638:$J$1796,$B79),0)</f>
        <v>0</v>
      </c>
      <c r="X79" s="62">
        <f>IFERROR(SUMIFS(RESERVA!$M$14:$M$14,RESERVA!$H$14:$H$14,"ENTRADA",RESERVA!$J$14:$J$14,$B79),0)</f>
        <v>0</v>
      </c>
      <c r="Y79" s="96">
        <f>SUM(C79:X79)</f>
        <v>0</v>
      </c>
      <c r="Z79" s="96">
        <f>Y79+'SEP25'!Z79</f>
        <v>1488688</v>
      </c>
    </row>
    <row r="80" spans="1:26" x14ac:dyDescent="0.3">
      <c r="B80" s="63" t="s">
        <v>201</v>
      </c>
      <c r="C80" s="62">
        <f>IFERROR(SUMIFS('MGZ121'!$M$1375:'MGZ121'!$M$1598,'MGZ121'!$H$1375:$H$1598,"ENTRADA",'MGZ121'!$J$1375:$J$1598,B80),0)</f>
        <v>0</v>
      </c>
      <c r="D80" s="62">
        <f>IFERROR(SUMIFS('MGZ BBVA'!$M$1352:$M$1561,'MGZ BBVA'!$H$1352:$H$1561,"ENTRADA",'MGZ BBVA'!$J$1352:$J$1561,$B80),0)</f>
        <v>0</v>
      </c>
      <c r="E80" s="62">
        <f>IFERROR(SUMIFS('MGZ DOLARES'!$M$2:$M$2,'MGZ DOLARES'!$F$2:$F$2,"ENTRADA",'MGZ DOLARES'!$J$2:$J$2,$B80),0)</f>
        <v>0</v>
      </c>
      <c r="F80" s="62">
        <f>IFERROR(SUMIFS('MGZ BAJIO'!$M$71:$M$79,'MGZ BAJIO'!$H$71:$H$79,"ENTRADA",'MGZ BAJIO'!$J$71:$J$79,$B80),0)</f>
        <v>0</v>
      </c>
      <c r="G80" s="62">
        <f>IFERROR(SUMIFS('VICTOR BANAMEX'!$M$529:$M$601,'VICTOR BANAMEX'!$H$529:$H$601,"ENTRADA",'VICTOR BANAMEX'!$J$529:$J$601,$B80),0)</f>
        <v>0</v>
      </c>
      <c r="H80" s="62">
        <f>IFERROR(SUMIFS('VICTOR BANORTE'!$M$99:$M$105,'VICTOR BANORTE'!$H$99:$H$105,"ENTRADA",'VICTOR BANORTE'!$J$99:$J$105,$B80),0)</f>
        <v>0</v>
      </c>
      <c r="I80" s="62">
        <f>IFERROR(SUMIFS(RODRIGO!$M$3:$M$4,RODRIGO!$H$3:$H$4,"ENTRADA",RODRIGO!$J$3:$J$4,$B80),0)</f>
        <v>0</v>
      </c>
      <c r="J80" s="62">
        <f>IFERROR(SUMIFS(MOY!$M$77:$M$84,MOY!$H$77:$H$84,"ENTRADA",MOY!$J$77:$J$84,$B80),0)</f>
        <v>0</v>
      </c>
      <c r="K80" s="62">
        <f>IFERROR(SUMIFS('NORMA RUTH'!$M$86:$M$109,'NORMA RUTH'!$H$86:$H$109,"ENTRADA",'NORMA RUTH'!$J$86:$J$109,$B80),0)</f>
        <v>0</v>
      </c>
      <c r="L80" s="62">
        <f>IFERROR(SUMIFS(VALERIA!$M$72:$M$73,VALERIA!$H$72:$H$73,"ENTRADA",VALERIA!$J$72:$J$73,$B80),0)</f>
        <v>0</v>
      </c>
      <c r="M80" s="62">
        <f>IFERROR(SUMIFS('MANUEL BANAMEX'!$M$125:$M$142,'MANUEL BANAMEX'!$H$125:$H$142,"ENTRADA",'MANUEL BANAMEX'!$J$125:$J$142,$B80),0)</f>
        <v>0</v>
      </c>
      <c r="N80" s="62">
        <f>IFERROR(SUMIFS(ROBERTO!$M$2:$M$2,ROBERTO!$H$2:$H$2,"ENTRADA",ROBERTO!$J$2:$J$2,$B80),0)</f>
        <v>0</v>
      </c>
      <c r="O80" s="62">
        <f>IFERROR(SUMIFS(JUAN!$M$88:$M$91,JUAN!$H$88:$H$91,"ENTRADA",JUAN!$J$88:$J$91,$B80),0)</f>
        <v>0</v>
      </c>
      <c r="P80" s="62">
        <f>IFERROR(SUMIFS('NORMA SANCHEZ'!$M$82:$M$85,'NORMA SANCHEZ'!$H$82:$H$85,"ENTRADA",'NORMA SANCHEZ'!$J$82:$J$85,$B80),0)</f>
        <v>0</v>
      </c>
      <c r="Q80" s="62">
        <f>IFERROR(SUMIFS('JOSE CARLOS'!$M$82:$M$82,'JOSE CARLOS'!$H$82:$H$82,"ENTRADA",'JOSE CARLOS'!$J$82:$J$82,$B80),0)</f>
        <v>0</v>
      </c>
      <c r="R80" s="62">
        <f>IFERROR(SUMIFS('LUIS ENRIQUE '!$M$67:$M$68,'LUIS ENRIQUE '!$H$67:$H$68,"ENTRADA",'LUIS ENRIQUE '!$J$67:$J$68,$B80),0)</f>
        <v>0</v>
      </c>
      <c r="S80" s="62">
        <f>IFERROR(SUMIFS(CESARIA!$M$92:$M$95,CESARIA!$H$92:$H$95,"ENTRADA",CESARIA!$J$92:$J$95,$B80),0)</f>
        <v>0</v>
      </c>
      <c r="T80" s="62">
        <f>IFERROR(SUMIFS(ALAN!$M$92:$M$92,ALAN!$H$92:$H$92,"ENTRADA",ALAN!$J$92:$J$92,$B80),0)</f>
        <v>0</v>
      </c>
      <c r="U80" s="62">
        <f>IFERROR(SUMIFS(ELVIA!$M$74:$M$77,ELVIA!$H$74:$H$77,"ENTRADA",ELVIA!$J$74:$J$77,$B80),0)</f>
        <v>0</v>
      </c>
      <c r="V80" s="62">
        <f>IFERROR(SUMIFS(CAJA!$M$5912:$M$6590,CAJA!$H$5912:$H$6590,"ENTRADA",CAJA!$J$5912:$J$6590,$B80),0)</f>
        <v>0</v>
      </c>
      <c r="W80" s="62">
        <f>IFERROR(SUMIFS('CAJA TIGRES'!$M$1638:$M$1796,'CAJA TIGRES'!$H$1638:$H$1796,"ENTRADA",'CAJA TIGRES'!$J$1638:$J$1796,$B80),0)</f>
        <v>0</v>
      </c>
      <c r="X80" s="62">
        <f>IFERROR(SUMIFS(RESERVA!$M$14:$M$14,RESERVA!$H$14:$H$14,"ENTRADA",RESERVA!$J$14:$J$14,$B80),0)</f>
        <v>0</v>
      </c>
      <c r="Y80" s="96">
        <f>SUM(C80:X80)</f>
        <v>0</v>
      </c>
      <c r="Z80" s="96">
        <f>Y80+'SEP25'!Z80</f>
        <v>62460</v>
      </c>
    </row>
    <row r="81" spans="1:26" x14ac:dyDescent="0.3">
      <c r="B81" s="63" t="s">
        <v>209</v>
      </c>
      <c r="C81" s="62">
        <f>IFERROR(SUMIFS('MGZ121'!$M$1375:'MGZ121'!$M$1598,'MGZ121'!$H$1375:$H$1598,"ENTRADA",'MGZ121'!$J$1375:$J$1598,B81),0)</f>
        <v>0</v>
      </c>
      <c r="D81" s="62">
        <f>IFERROR(SUMIFS('MGZ BBVA'!$M$1352:$M$1561,'MGZ BBVA'!$H$1352:$H$1561,"ENTRADA",'MGZ BBVA'!$J$1352:$J$1561,$B81),0)</f>
        <v>0</v>
      </c>
      <c r="E81" s="62">
        <f>IFERROR(SUMIFS('MGZ DOLARES'!$M$2:$M$2,'MGZ DOLARES'!$F$2:$F$2,"ENTRADA",'MGZ DOLARES'!$J$2:$J$2,$B81),0)</f>
        <v>0</v>
      </c>
      <c r="F81" s="62">
        <f>IFERROR(SUMIFS('MGZ BAJIO'!$M$71:$M$79,'MGZ BAJIO'!$H$71:$H$79,"ENTRADA",'MGZ BAJIO'!$J$71:$J$79,$B81),0)</f>
        <v>0</v>
      </c>
      <c r="G81" s="62">
        <f>IFERROR(SUMIFS('VICTOR BANAMEX'!$M$529:$M$601,'VICTOR BANAMEX'!$H$529:$H$601,"ENTRADA",'VICTOR BANAMEX'!$J$529:$J$601,$B81),0)</f>
        <v>0</v>
      </c>
      <c r="H81" s="62">
        <f>IFERROR(SUMIFS('VICTOR BANORTE'!$M$99:$M$105,'VICTOR BANORTE'!$H$99:$H$105,"ENTRADA",'VICTOR BANORTE'!$J$99:$J$105,$B81),0)</f>
        <v>0</v>
      </c>
      <c r="I81" s="62">
        <f>IFERROR(SUMIFS(RODRIGO!$M$3:$M$4,RODRIGO!$H$3:$H$4,"ENTRADA",RODRIGO!$J$3:$J$4,$B81),0)</f>
        <v>0</v>
      </c>
      <c r="J81" s="62">
        <f>IFERROR(SUMIFS(MOY!$M$77:$M$84,MOY!$H$77:$H$84,"ENTRADA",MOY!$J$77:$J$84,$B81),0)</f>
        <v>0</v>
      </c>
      <c r="K81" s="62">
        <f>IFERROR(SUMIFS('NORMA RUTH'!$M$86:$M$109,'NORMA RUTH'!$H$86:$H$109,"ENTRADA",'NORMA RUTH'!$J$86:$J$109,$B81),0)</f>
        <v>0</v>
      </c>
      <c r="L81" s="62">
        <f>IFERROR(SUMIFS(VALERIA!$M$72:$M$73,VALERIA!$H$72:$H$73,"ENTRADA",VALERIA!$J$72:$J$73,$B81),0)</f>
        <v>0</v>
      </c>
      <c r="M81" s="62">
        <f>IFERROR(SUMIFS('MANUEL BANAMEX'!$M$125:$M$142,'MANUEL BANAMEX'!$H$125:$H$142,"ENTRADA",'MANUEL BANAMEX'!$J$125:$J$142,$B81),0)</f>
        <v>0</v>
      </c>
      <c r="N81" s="62">
        <f>IFERROR(SUMIFS(ROBERTO!$M$2:$M$2,ROBERTO!$H$2:$H$2,"ENTRADA",ROBERTO!$J$2:$J$2,$B81),0)</f>
        <v>0</v>
      </c>
      <c r="O81" s="62">
        <f>IFERROR(SUMIFS(JUAN!$M$88:$M$91,JUAN!$H$88:$H$91,"ENTRADA",JUAN!$J$88:$J$91,$B81),0)</f>
        <v>0</v>
      </c>
      <c r="P81" s="62">
        <f>IFERROR(SUMIFS('NORMA SANCHEZ'!$M$82:$M$85,'NORMA SANCHEZ'!$H$82:$H$85,"ENTRADA",'NORMA SANCHEZ'!$J$82:$J$85,$B81),0)</f>
        <v>0</v>
      </c>
      <c r="Q81" s="62">
        <f>IFERROR(SUMIFS('JOSE CARLOS'!$M$82:$M$82,'JOSE CARLOS'!$H$82:$H$82,"ENTRADA",'JOSE CARLOS'!$J$82:$J$82,$B81),0)</f>
        <v>0</v>
      </c>
      <c r="R81" s="62">
        <f>IFERROR(SUMIFS('LUIS ENRIQUE '!$M$67:$M$68,'LUIS ENRIQUE '!$H$67:$H$68,"ENTRADA",'LUIS ENRIQUE '!$J$67:$J$68,$B81),0)</f>
        <v>0</v>
      </c>
      <c r="S81" s="62">
        <f>IFERROR(SUMIFS(CESARIA!$M$92:$M$95,CESARIA!$H$92:$H$95,"ENTRADA",CESARIA!$J$92:$J$95,$B81),0)</f>
        <v>0</v>
      </c>
      <c r="T81" s="62">
        <f>IFERROR(SUMIFS(ALAN!$M$92:$M$92,ALAN!$H$92:$H$92,"ENTRADA",ALAN!$J$92:$J$92,$B81),0)</f>
        <v>0</v>
      </c>
      <c r="U81" s="62">
        <f>IFERROR(SUMIFS(ELVIA!$M$74:$M$77,ELVIA!$H$74:$H$77,"ENTRADA",ELVIA!$J$74:$J$77,$B81),0)</f>
        <v>0</v>
      </c>
      <c r="V81" s="62">
        <f>IFERROR(SUMIFS(CAJA!$M$5912:$M$6590,CAJA!$H$5912:$H$6590,"ENTRADA",CAJA!$J$5912:$J$6590,$B81),0)</f>
        <v>0</v>
      </c>
      <c r="W81" s="62">
        <f>IFERROR(SUMIFS('CAJA TIGRES'!$M$1638:$M$1796,'CAJA TIGRES'!$H$1638:$H$1796,"ENTRADA",'CAJA TIGRES'!$J$1638:$J$1796,$B81),0)</f>
        <v>0</v>
      </c>
      <c r="X81" s="62">
        <f>IFERROR(SUMIFS(RESERVA!$M$14:$M$14,RESERVA!$H$14:$H$14,"ENTRADA",RESERVA!$J$14:$J$14,$B81),0)</f>
        <v>0</v>
      </c>
      <c r="Y81" s="96">
        <f>SUM(C81:X81)</f>
        <v>0</v>
      </c>
      <c r="Z81" s="96">
        <f>Y81+'SEP25'!Z81</f>
        <v>540410</v>
      </c>
    </row>
    <row r="82" spans="1:26" x14ac:dyDescent="0.3">
      <c r="B82" s="13" t="s">
        <v>108</v>
      </c>
      <c r="C82" s="64">
        <f>SUM(C78:C81)</f>
        <v>0</v>
      </c>
      <c r="D82" s="64">
        <f t="shared" ref="D82" si="33">SUM(D78:D81)</f>
        <v>0</v>
      </c>
      <c r="E82" s="64">
        <f t="shared" ref="E82:Z82" si="34">SUM(E78:E81)</f>
        <v>0</v>
      </c>
      <c r="F82" s="64">
        <f t="shared" si="34"/>
        <v>0</v>
      </c>
      <c r="G82" s="64">
        <f t="shared" si="34"/>
        <v>0</v>
      </c>
      <c r="H82" s="64">
        <f t="shared" si="34"/>
        <v>0</v>
      </c>
      <c r="I82" s="64">
        <f t="shared" si="34"/>
        <v>0</v>
      </c>
      <c r="J82" s="64">
        <f t="shared" si="34"/>
        <v>0</v>
      </c>
      <c r="K82" s="64">
        <f t="shared" si="34"/>
        <v>0</v>
      </c>
      <c r="L82" s="64">
        <f t="shared" si="34"/>
        <v>0</v>
      </c>
      <c r="M82" s="64">
        <f t="shared" si="34"/>
        <v>0</v>
      </c>
      <c r="N82" s="64">
        <f t="shared" si="34"/>
        <v>0</v>
      </c>
      <c r="O82" s="64">
        <f t="shared" si="34"/>
        <v>0</v>
      </c>
      <c r="P82" s="64">
        <f t="shared" si="34"/>
        <v>0</v>
      </c>
      <c r="Q82" s="64">
        <f t="shared" si="34"/>
        <v>0</v>
      </c>
      <c r="R82" s="64">
        <f t="shared" si="34"/>
        <v>0</v>
      </c>
      <c r="S82" s="64">
        <f t="shared" si="34"/>
        <v>0</v>
      </c>
      <c r="T82" s="64">
        <f t="shared" si="34"/>
        <v>0</v>
      </c>
      <c r="U82" s="64">
        <f t="shared" si="34"/>
        <v>0</v>
      </c>
      <c r="V82" s="64">
        <f>SUM(V78:V81)</f>
        <v>0</v>
      </c>
      <c r="W82" s="64">
        <f t="shared" si="34"/>
        <v>0</v>
      </c>
      <c r="X82" s="64">
        <f t="shared" si="34"/>
        <v>0</v>
      </c>
      <c r="Y82" s="64">
        <f t="shared" si="34"/>
        <v>0</v>
      </c>
      <c r="Z82" s="64">
        <f t="shared" si="34"/>
        <v>53742780.259999998</v>
      </c>
    </row>
    <row r="83" spans="1:26" ht="10.199999999999999" customHeight="1" x14ac:dyDescent="0.3">
      <c r="B83" s="70"/>
      <c r="C83" s="40"/>
      <c r="D83" s="33"/>
      <c r="E83" s="33"/>
      <c r="F83" s="33"/>
      <c r="G83" s="33"/>
      <c r="H83" s="33"/>
      <c r="I83" s="33"/>
      <c r="J83" s="33"/>
      <c r="K83" s="33"/>
      <c r="L83" s="33"/>
      <c r="M83" s="33"/>
      <c r="N83" s="33"/>
      <c r="O83" s="33"/>
      <c r="P83" s="33"/>
      <c r="Q83" s="33"/>
      <c r="R83" s="33"/>
      <c r="S83" s="33"/>
      <c r="T83" s="33"/>
      <c r="U83" s="33"/>
      <c r="V83" s="33"/>
      <c r="W83" s="33"/>
      <c r="X83" s="33"/>
      <c r="Y83" s="98"/>
      <c r="Z83" s="98"/>
    </row>
    <row r="84" spans="1:26" x14ac:dyDescent="0.3">
      <c r="B84" s="91" t="s">
        <v>3</v>
      </c>
      <c r="C84" s="40"/>
      <c r="D84" s="33"/>
      <c r="E84" s="33"/>
      <c r="F84" s="33"/>
      <c r="G84" s="33"/>
      <c r="H84" s="33"/>
      <c r="I84" s="33"/>
      <c r="J84" s="33"/>
      <c r="K84" s="33"/>
      <c r="L84" s="33"/>
      <c r="M84" s="33"/>
      <c r="N84" s="33"/>
      <c r="O84" s="33"/>
      <c r="P84" s="33"/>
      <c r="Q84" s="33"/>
      <c r="R84" s="33"/>
      <c r="S84" s="33"/>
      <c r="T84" s="33"/>
      <c r="U84" s="33"/>
      <c r="V84" s="33"/>
      <c r="W84" s="33"/>
      <c r="X84" s="33"/>
      <c r="Y84" s="98"/>
      <c r="Z84" s="98"/>
    </row>
    <row r="85" spans="1:26" x14ac:dyDescent="0.3">
      <c r="A85">
        <v>8</v>
      </c>
      <c r="B85" s="67" t="s">
        <v>25</v>
      </c>
      <c r="C85" s="140"/>
      <c r="D85" s="141"/>
      <c r="E85" s="141"/>
      <c r="F85" s="141"/>
      <c r="G85" s="141"/>
      <c r="H85" s="141"/>
      <c r="I85" s="141"/>
      <c r="J85" s="141"/>
      <c r="K85" s="141"/>
      <c r="L85" s="141"/>
      <c r="M85" s="141"/>
      <c r="N85" s="141"/>
      <c r="O85" s="141"/>
      <c r="P85" s="141"/>
      <c r="Q85" s="141"/>
      <c r="R85" s="138"/>
      <c r="S85" s="141"/>
      <c r="T85" s="141"/>
      <c r="U85" s="141"/>
      <c r="V85" s="141"/>
      <c r="W85" s="141"/>
      <c r="X85" s="141"/>
      <c r="Y85" s="141"/>
      <c r="Z85" s="136"/>
    </row>
    <row r="86" spans="1:26" x14ac:dyDescent="0.3">
      <c r="A86">
        <v>8.1</v>
      </c>
      <c r="B86" s="63" t="s">
        <v>83</v>
      </c>
      <c r="C86" s="62">
        <f>IFERROR(SUMIFS('MGZ121'!$N$1375:'MGZ121'!$N$1598,'MGZ121'!$H$1375:$H$1598,"SALIDA",'MGZ121'!$J$1375:$J$1598,B86),0)</f>
        <v>0</v>
      </c>
      <c r="D86" s="62">
        <f>IFERROR(SUMIFS('MGZ BBVA'!$N$1352:$N$1561,'MGZ BBVA'!$H$1352:$H$1561,"SALIDA",'MGZ BBVA'!$J$1352:$J$1561,$B86),0)</f>
        <v>3450000</v>
      </c>
      <c r="E86" s="62">
        <f>IFERROR(SUMIFS('MGZ DOLARES'!$N$2:$N$2,'MGZ DOLARES'!$F$2:$F$2,"SALIDA",'MGZ DOLARES'!$J$2:$J$2,$B86),0)</f>
        <v>0</v>
      </c>
      <c r="F86" s="62">
        <f>IFERROR(SUMIFS('MGZ BAJIO'!$N$71:$N$79,'MGZ BAJIO'!$H$71:$H$79,"SALIDA",'MGZ BAJIO'!$J$71:$J$79,$B86),0)</f>
        <v>0</v>
      </c>
      <c r="G86" s="62">
        <f>IFERROR(SUMIFS('VICTOR BANAMEX'!$N$529:$N$601,'VICTOR BANAMEX'!$H$529:$H$601,"SALIDA",'VICTOR BANAMEX'!$J$529:$J$601,$B86),0)</f>
        <v>0</v>
      </c>
      <c r="H86" s="62">
        <f>IFERROR(SUMIFS('VICTOR BANORTE'!$N$99:$N$105,'VICTOR BANORTE'!$H$99:$H$105,"SALIDA",'VICTOR BANORTE'!$J$99:$J$105,$B86),0)</f>
        <v>0</v>
      </c>
      <c r="I86" s="62">
        <f>IFERROR(SUMIFS(RODRIGO!$N$3:$N$4,RODRIGO!$H$3:$H$4,"SALIDA",RODRIGO!$J$3:$J$4,$B86),0)</f>
        <v>0</v>
      </c>
      <c r="J86" s="62">
        <f>IFERROR(SUMIFS(MOY!$N$77:$N$84,MOY!$H$77:$H$84,"SALIDA",MOY!$J$77:$J$84,$B86),0)</f>
        <v>0</v>
      </c>
      <c r="K86" s="62">
        <f>IFERROR(SUMIFS('NORMA RUTH'!$N$86:$N$109,'NORMA RUTH'!$H$86:$H$109,"SALIDA",'NORMA RUTH'!$J$86:$J$109,$B86),0)</f>
        <v>0</v>
      </c>
      <c r="L86" s="62">
        <f>IFERROR(SUMIFS(VALERIA!$N$72:$N$73,VALERIA!$H$72:$H$73,"SALIDA",VALERIA!$J$72:$J$73,$B86),0)</f>
        <v>0</v>
      </c>
      <c r="M86" s="62">
        <f>IFERROR(SUMIFS('MANUEL BANAMEX'!$N$125:$N$142,'MANUEL BANAMEX'!$H$125:$H$142,"SALIDA",'MANUEL BANAMEX'!$J$125:$J$142,$B86),0)</f>
        <v>0</v>
      </c>
      <c r="N86" s="62">
        <f>IFERROR(SUMIFS(ROBERTO!$N$2:$N$2,ROBERTO!$H$2:$H$2,"SALIDA",ROBERTO!$J$2:$J$2,$B86),0)</f>
        <v>0</v>
      </c>
      <c r="O86" s="62">
        <f>IFERROR(SUMIFS(JUAN!$N$88:$N$91,JUAN!$H$88:$H$91,"SALIDA",JUAN!$J$88:$J$91,$B86),0)</f>
        <v>0</v>
      </c>
      <c r="P86" s="62">
        <f>IFERROR(SUMIFS('NORMA SANCHEZ'!$N$82:$N$85,'NORMA SANCHEZ'!$H$82:$H$85,"SALIDA",'NORMA SANCHEZ'!$J$82:$J$85,$B86),0)</f>
        <v>0</v>
      </c>
      <c r="Q86" s="62">
        <f>IFERROR(SUMIFS('JOSE CARLOS'!$N$82:$N$82,'JOSE CARLOS'!$H$82:$H$82,"SALIDA",'JOSE CARLOS'!$J$82:$J$82,$B86),0)</f>
        <v>0</v>
      </c>
      <c r="R86" s="62">
        <f>IFERROR(SUMIFS('LUIS ENRIQUE '!$N$67:$N$68,'LUIS ENRIQUE '!$H$67:$H$68,"SALIDA",'LUIS ENRIQUE '!$J$67:$J$68,$B86),0)</f>
        <v>0</v>
      </c>
      <c r="S86" s="62">
        <f>IFERROR(SUMIFS(CESARIA!$N$92:$N$95,CESARIA!$H$92:$H$95,"SALIDA",CESARIA!$J$92:$J$95,$B86),0)</f>
        <v>0</v>
      </c>
      <c r="T86" s="62">
        <f>IFERROR(SUMIFS(ALAN!$N$92:$N$92,ALAN!$H$92:$H$92,"SALIDA",ALAN!$J$92:$J$92,$B86),0)</f>
        <v>0</v>
      </c>
      <c r="U86" s="62">
        <f>IFERROR(SUMIFS(ELVIA!$N$74:$N$77,ELVIA!$H$74:$H$77,"SALIDA",ELVIA!$J$74:$J$77,$B86),0)</f>
        <v>0</v>
      </c>
      <c r="V86" s="146">
        <f>IFERROR(SUMIFS(CAJA!$N$5912:$N$6590,CAJA!$H$5912:$H$6590,"SALIDA",CAJA!$J$5912:$J$6590,$B86),0)</f>
        <v>0</v>
      </c>
      <c r="W86" s="62">
        <f>IFERROR(SUMIFS('CAJA TIGRES'!$N$1638:$N$1796,'CAJA TIGRES'!$H$1638:$H$1796,"SALIDA",'CAJA TIGRES'!$J$1638:$J$1796,$B86),0)</f>
        <v>0</v>
      </c>
      <c r="X86" s="62">
        <f>IFERROR(SUMIFS(RESERVA!$N$14:$N$14,RESERVA!$H$14:$H$14,"SALIDA",RESERVA!$J$14:$J$14,$B86),0)</f>
        <v>0</v>
      </c>
      <c r="Y86" s="96">
        <f>SUM(C86:X86)</f>
        <v>3450000</v>
      </c>
      <c r="Z86" s="96">
        <f>Y86+'SEP25'!Z86</f>
        <v>30651222.260000002</v>
      </c>
    </row>
    <row r="87" spans="1:26" x14ac:dyDescent="0.3">
      <c r="A87">
        <v>8.1999999999999993</v>
      </c>
      <c r="B87" s="63" t="s">
        <v>84</v>
      </c>
      <c r="C87" s="62">
        <f>IFERROR(SUMIFS('MGZ121'!$N$1375:'MGZ121'!$N$1598,'MGZ121'!$H$1375:$H$1598,"SALIDA",'MGZ121'!$J$1375:$J$1598,B87),0)</f>
        <v>0</v>
      </c>
      <c r="D87" s="62">
        <f>IFERROR(SUMIFS('MGZ BBVA'!$N$1352:$N$1561,'MGZ BBVA'!$H$1352:$H$1561,"SALIDA",'MGZ BBVA'!$J$1352:$J$1561,$B87),0)</f>
        <v>0</v>
      </c>
      <c r="E87" s="62">
        <f>IFERROR(SUMIFS('MGZ DOLARES'!$N$2:$N$2,'MGZ DOLARES'!$F$2:$F$2,"SALIDA",'MGZ DOLARES'!$J$2:$J$2,$B87),0)</f>
        <v>0</v>
      </c>
      <c r="F87" s="62">
        <f>IFERROR(SUMIFS('MGZ BAJIO'!$N$71:$N$79,'MGZ BAJIO'!$H$71:$H$79,"SALIDA",'MGZ BAJIO'!$J$71:$J$79,$B87),0)</f>
        <v>0</v>
      </c>
      <c r="G87" s="62">
        <f>IFERROR(SUMIFS('VICTOR BANAMEX'!$N$529:$N$601,'VICTOR BANAMEX'!$H$529:$H$601,"SALIDA",'VICTOR BANAMEX'!$J$529:$J$601,$B87),0)</f>
        <v>0</v>
      </c>
      <c r="H87" s="62">
        <f>IFERROR(SUMIFS('VICTOR BANORTE'!$N$99:$N$105,'VICTOR BANORTE'!$H$99:$H$105,"SALIDA",'VICTOR BANORTE'!$J$99:$J$105,$B87),0)</f>
        <v>0</v>
      </c>
      <c r="I87" s="62">
        <f>IFERROR(SUMIFS(RODRIGO!$N$3:$N$4,RODRIGO!$H$3:$H$4,"SALIDA",RODRIGO!$J$3:$J$4,$B87),0)</f>
        <v>0</v>
      </c>
      <c r="J87" s="62">
        <f>IFERROR(SUMIFS(MOY!$N$77:$N$84,MOY!$H$77:$H$84,"SALIDA",MOY!$J$77:$J$84,$B87),0)</f>
        <v>0</v>
      </c>
      <c r="K87" s="62">
        <f>IFERROR(SUMIFS('NORMA RUTH'!$N$86:$N$109,'NORMA RUTH'!$H$86:$H$109,"SALIDA",'NORMA RUTH'!$J$86:$J$109,$B87),0)</f>
        <v>0</v>
      </c>
      <c r="L87" s="62">
        <f>IFERROR(SUMIFS(VALERIA!$N$72:$N$73,VALERIA!$H$72:$H$73,"SALIDA",VALERIA!$J$72:$J$73,$B87),0)</f>
        <v>0</v>
      </c>
      <c r="M87" s="62">
        <f>IFERROR(SUMIFS('MANUEL BANAMEX'!$N$125:$N$142,'MANUEL BANAMEX'!$H$125:$H$142,"SALIDA",'MANUEL BANAMEX'!$J$125:$J$142,$B87),0)</f>
        <v>0</v>
      </c>
      <c r="N87" s="62">
        <f>IFERROR(SUMIFS(ROBERTO!$N$2:$N$2,ROBERTO!$H$2:$H$2,"SALIDA",ROBERTO!$J$2:$J$2,$B87),0)</f>
        <v>0</v>
      </c>
      <c r="O87" s="62">
        <f>IFERROR(SUMIFS(JUAN!$N$88:$N$91,JUAN!$H$88:$H$91,"SALIDA",JUAN!$J$88:$J$91,$B87),0)</f>
        <v>0</v>
      </c>
      <c r="P87" s="62">
        <f>IFERROR(SUMIFS('NORMA SANCHEZ'!$N$82:$N$85,'NORMA SANCHEZ'!$H$82:$H$85,"SALIDA",'NORMA SANCHEZ'!$J$82:$J$85,$B87),0)</f>
        <v>0</v>
      </c>
      <c r="Q87" s="62">
        <f>IFERROR(SUMIFS('JOSE CARLOS'!$N$82:$N$82,'JOSE CARLOS'!$H$82:$H$82,"SALIDA",'JOSE CARLOS'!$J$82:$J$82,$B87),0)</f>
        <v>0</v>
      </c>
      <c r="R87" s="62">
        <f>IFERROR(SUMIFS('LUIS ENRIQUE '!$N$67:$N$68,'LUIS ENRIQUE '!$H$67:$H$68,"SALIDA",'LUIS ENRIQUE '!$J$67:$J$68,$B87),0)</f>
        <v>0</v>
      </c>
      <c r="S87" s="62">
        <f>IFERROR(SUMIFS(CESARIA!$N$92:$N$95,CESARIA!$H$92:$H$95,"SALIDA",CESARIA!$J$92:$J$95,$B87),0)</f>
        <v>0</v>
      </c>
      <c r="T87" s="62">
        <f>IFERROR(SUMIFS(ALAN!$N$92:$N$92,ALAN!$H$92:$H$92,"SALIDA",ALAN!$J$92:$J$92,$B87),0)</f>
        <v>0</v>
      </c>
      <c r="U87" s="62">
        <f>IFERROR(SUMIFS(ELVIA!$N$74:$N$77,ELVIA!$H$74:$H$77,"SALIDA",ELVIA!$J$74:$J$77,$B87),0)</f>
        <v>0</v>
      </c>
      <c r="V87" s="146">
        <f>IFERROR(SUMIFS(CAJA!$N$5912:$N$6590,CAJA!$H$5912:$H$6590,"SALIDA",CAJA!$J$5912:$J$6590,$B87),0)</f>
        <v>5000</v>
      </c>
      <c r="W87" s="62">
        <f>IFERROR(SUMIFS('CAJA TIGRES'!$N$1638:$N$1796,'CAJA TIGRES'!$H$1638:$H$1796,"SALIDA",'CAJA TIGRES'!$J$1638:$J$1796,$B87),0)</f>
        <v>0</v>
      </c>
      <c r="X87" s="62">
        <f>IFERROR(SUMIFS(RESERVA!$N$14:$N$14,RESERVA!$H$14:$H$14,"SALIDA",RESERVA!$J$14:$J$14,$B87),0)</f>
        <v>0</v>
      </c>
      <c r="Y87" s="96">
        <f>SUM(C87:X87)</f>
        <v>5000</v>
      </c>
      <c r="Z87" s="96">
        <f>Y87+'SEP25'!Z87</f>
        <v>975000</v>
      </c>
    </row>
    <row r="88" spans="1:26" x14ac:dyDescent="0.3">
      <c r="B88" s="63" t="s">
        <v>201</v>
      </c>
      <c r="C88" s="62">
        <f>IFERROR(SUMIFS('MGZ121'!$N$1375:'MGZ121'!$N$1598,'MGZ121'!$H$1375:$H$1598,"SALIDA",'MGZ121'!$J$1375:$J$1598,B88),0)</f>
        <v>0</v>
      </c>
      <c r="D88" s="62">
        <f>IFERROR(SUMIFS('MGZ BBVA'!$N$1352:$N$1561,'MGZ BBVA'!$H$1352:$H$1561,"SALIDA",'MGZ BBVA'!$J$1352:$J$1561,$B88),0)</f>
        <v>0</v>
      </c>
      <c r="E88" s="62">
        <f>IFERROR(SUMIFS('MGZ DOLARES'!$N$2:$N$2,'MGZ DOLARES'!$F$2:$F$2,"SALIDA",'MGZ DOLARES'!$J$2:$J$2,$B88),0)</f>
        <v>0</v>
      </c>
      <c r="F88" s="62">
        <f>IFERROR(SUMIFS('MGZ BAJIO'!$N$71:$N$79,'MGZ BAJIO'!$H$71:$H$79,"SALIDA",'MGZ BAJIO'!$J$71:$J$79,$B88),0)</f>
        <v>0</v>
      </c>
      <c r="G88" s="62">
        <f>IFERROR(SUMIFS('VICTOR BANAMEX'!$N$529:$N$601,'VICTOR BANAMEX'!$H$529:$H$601,"SALIDA",'VICTOR BANAMEX'!$J$529:$J$601,$B88),0)</f>
        <v>0</v>
      </c>
      <c r="H88" s="62">
        <f>IFERROR(SUMIFS('VICTOR BANORTE'!$N$99:$N$105,'VICTOR BANORTE'!$H$99:$H$105,"SALIDA",'VICTOR BANORTE'!$J$99:$J$105,$B88),0)</f>
        <v>0</v>
      </c>
      <c r="I88" s="62">
        <f>IFERROR(SUMIFS(RODRIGO!$N$3:$N$4,RODRIGO!$H$3:$H$4,"SALIDA",RODRIGO!$J$3:$J$4,$B88),0)</f>
        <v>0</v>
      </c>
      <c r="J88" s="62">
        <f>IFERROR(SUMIFS(MOY!$N$77:$N$84,MOY!$H$77:$H$84,"SALIDA",MOY!$J$77:$J$84,$B88),0)</f>
        <v>0</v>
      </c>
      <c r="K88" s="62">
        <f>IFERROR(SUMIFS('NORMA RUTH'!$N$86:$N$109,'NORMA RUTH'!$H$86:$H$109,"SALIDA",'NORMA RUTH'!$J$86:$J$109,$B88),0)</f>
        <v>0</v>
      </c>
      <c r="L88" s="62">
        <f>IFERROR(SUMIFS(VALERIA!$N$72:$N$73,VALERIA!$H$72:$H$73,"SALIDA",VALERIA!$J$72:$J$73,$B88),0)</f>
        <v>0</v>
      </c>
      <c r="M88" s="62">
        <f>IFERROR(SUMIFS('MANUEL BANAMEX'!$N$125:$N$142,'MANUEL BANAMEX'!$H$125:$H$142,"SALIDA",'MANUEL BANAMEX'!$J$125:$J$142,$B88),0)</f>
        <v>0</v>
      </c>
      <c r="N88" s="62">
        <f>IFERROR(SUMIFS(ROBERTO!$N$2:$N$2,ROBERTO!$H$2:$H$2,"SALIDA",ROBERTO!$J$2:$J$2,$B88),0)</f>
        <v>0</v>
      </c>
      <c r="O88" s="62">
        <f>IFERROR(SUMIFS(JUAN!$N$88:$N$91,JUAN!$H$88:$H$91,"SALIDA",JUAN!$J$88:$J$91,$B88),0)</f>
        <v>0</v>
      </c>
      <c r="P88" s="62">
        <f>IFERROR(SUMIFS('NORMA SANCHEZ'!$N$82:$N$85,'NORMA SANCHEZ'!$H$82:$H$85,"SALIDA",'NORMA SANCHEZ'!$J$82:$J$85,$B88),0)</f>
        <v>0</v>
      </c>
      <c r="Q88" s="62">
        <f>IFERROR(SUMIFS('JOSE CARLOS'!$N$82:$N$82,'JOSE CARLOS'!$H$82:$H$82,"SALIDA",'JOSE CARLOS'!$J$82:$J$82,$B88),0)</f>
        <v>0</v>
      </c>
      <c r="R88" s="62">
        <f>IFERROR(SUMIFS('LUIS ENRIQUE '!$N$67:$N$68,'LUIS ENRIQUE '!$H$67:$H$68,"SALIDA",'LUIS ENRIQUE '!$J$67:$J$68,$B88),0)</f>
        <v>0</v>
      </c>
      <c r="S88" s="62">
        <f>IFERROR(SUMIFS(CESARIA!$N$92:$N$95,CESARIA!$H$92:$H$95,"SALIDA",CESARIA!$J$92:$J$95,$B88),0)</f>
        <v>0</v>
      </c>
      <c r="T88" s="62">
        <f>IFERROR(SUMIFS(ALAN!$N$92:$N$92,ALAN!$H$92:$H$92,"SALIDA",ALAN!$J$92:$J$92,$B88),0)</f>
        <v>0</v>
      </c>
      <c r="U88" s="62">
        <f>IFERROR(SUMIFS(ELVIA!$N$74:$N$77,ELVIA!$H$74:$H$77,"SALIDA",ELVIA!$J$74:$J$77,$B88),0)</f>
        <v>0</v>
      </c>
      <c r="V88" s="146">
        <f>IFERROR(SUMIFS(CAJA!$N$5912:$N$6590,CAJA!$H$5912:$H$6590,"SALIDA",CAJA!$J$5912:$J$6590,$B88),0)</f>
        <v>5000</v>
      </c>
      <c r="W88" s="62">
        <f>IFERROR(SUMIFS('CAJA TIGRES'!$N$1638:$N$1796,'CAJA TIGRES'!$H$1638:$H$1796,"SALIDA",'CAJA TIGRES'!$J$1638:$J$1796,$B88),0)</f>
        <v>0</v>
      </c>
      <c r="X88" s="62">
        <f>IFERROR(SUMIFS(RESERVA!$N$14:$N$14,RESERVA!$H$14:$H$14,"SALIDA",RESERVA!$J$14:$J$14,$B88),0)</f>
        <v>0</v>
      </c>
      <c r="Y88" s="96">
        <f>SUM(C88:X88)</f>
        <v>5000</v>
      </c>
      <c r="Z88" s="96">
        <f>Y88+'SEP25'!Z88</f>
        <v>154000</v>
      </c>
    </row>
    <row r="89" spans="1:26" x14ac:dyDescent="0.3">
      <c r="B89" s="63" t="s">
        <v>209</v>
      </c>
      <c r="C89" s="62">
        <f>IFERROR(SUMIFS('MGZ121'!$N$1375:'MGZ121'!$N$1598,'MGZ121'!$H$1375:$H$1598,"SALIDA",'MGZ121'!$J$1375:$J$1598,B89),0)</f>
        <v>0</v>
      </c>
      <c r="D89" s="62">
        <f>IFERROR(SUMIFS('MGZ BBVA'!$N$1352:$N$1561,'MGZ BBVA'!$H$1352:$H$1561,"SALIDA",'MGZ BBVA'!$J$1352:$J$1561,$B89),0)</f>
        <v>0</v>
      </c>
      <c r="E89" s="62">
        <f>IFERROR(SUMIFS('MGZ DOLARES'!$N$2:$N$2,'MGZ DOLARES'!$F$2:$F$2,"SALIDA",'MGZ DOLARES'!$J$2:$J$2,$B89),0)</f>
        <v>0</v>
      </c>
      <c r="F89" s="62">
        <f>IFERROR(SUMIFS('MGZ BAJIO'!$N$71:$N$79,'MGZ BAJIO'!$H$71:$H$79,"SALIDA",'MGZ BAJIO'!$J$71:$J$79,$B89),0)</f>
        <v>0</v>
      </c>
      <c r="G89" s="62">
        <f>IFERROR(SUMIFS('VICTOR BANAMEX'!$N$529:$N$601,'VICTOR BANAMEX'!$H$529:$H$601,"SALIDA",'VICTOR BANAMEX'!$J$529:$J$601,$B89),0)</f>
        <v>0</v>
      </c>
      <c r="H89" s="62">
        <f>IFERROR(SUMIFS('VICTOR BANORTE'!$N$99:$N$105,'VICTOR BANORTE'!$H$99:$H$105,"SALIDA",'VICTOR BANORTE'!$J$99:$J$105,$B89),0)</f>
        <v>0</v>
      </c>
      <c r="I89" s="62">
        <f>IFERROR(SUMIFS(RODRIGO!$N$3:$N$4,RODRIGO!$H$3:$H$4,"SALIDA",RODRIGO!$J$3:$J$4,$B89),0)</f>
        <v>0</v>
      </c>
      <c r="J89" s="62">
        <f>IFERROR(SUMIFS(MOY!$N$77:$N$84,MOY!$H$77:$H$84,"SALIDA",MOY!$J$77:$J$84,$B89),0)</f>
        <v>0</v>
      </c>
      <c r="K89" s="62">
        <f>IFERROR(SUMIFS('NORMA RUTH'!$N$86:$N$109,'NORMA RUTH'!$H$86:$H$109,"SALIDA",'NORMA RUTH'!$J$86:$J$109,$B89),0)</f>
        <v>0</v>
      </c>
      <c r="L89" s="62">
        <f>IFERROR(SUMIFS(VALERIA!$N$72:$N$73,VALERIA!$H$72:$H$73,"SALIDA",VALERIA!$J$72:$J$73,$B89),0)</f>
        <v>0</v>
      </c>
      <c r="M89" s="62">
        <f>IFERROR(SUMIFS('MANUEL BANAMEX'!$N$125:$N$142,'MANUEL BANAMEX'!$H$125:$H$142,"SALIDA",'MANUEL BANAMEX'!$J$125:$J$142,$B89),0)</f>
        <v>0</v>
      </c>
      <c r="N89" s="62">
        <f>IFERROR(SUMIFS(ROBERTO!$N$2:$N$2,ROBERTO!$H$2:$H$2,"SALIDA",ROBERTO!$J$2:$J$2,$B89),0)</f>
        <v>0</v>
      </c>
      <c r="O89" s="62">
        <f>IFERROR(SUMIFS(JUAN!$N$88:$N$91,JUAN!$H$88:$H$91,"SALIDA",JUAN!$J$88:$J$91,$B89),0)</f>
        <v>0</v>
      </c>
      <c r="P89" s="62">
        <f>IFERROR(SUMIFS('NORMA SANCHEZ'!$N$82:$N$85,'NORMA SANCHEZ'!$H$82:$H$85,"SALIDA",'NORMA SANCHEZ'!$J$82:$J$85,$B89),0)</f>
        <v>0</v>
      </c>
      <c r="Q89" s="62">
        <f>IFERROR(SUMIFS('JOSE CARLOS'!$N$82:$N$82,'JOSE CARLOS'!$H$82:$H$82,"SALIDA",'JOSE CARLOS'!$J$82:$J$82,$B89),0)</f>
        <v>0</v>
      </c>
      <c r="R89" s="62">
        <f>IFERROR(SUMIFS('LUIS ENRIQUE '!$N$67:$N$68,'LUIS ENRIQUE '!$H$67:$H$68,"SALIDA",'LUIS ENRIQUE '!$J$67:$J$68,$B89),0)</f>
        <v>0</v>
      </c>
      <c r="S89" s="62">
        <f>IFERROR(SUMIFS(CESARIA!$N$92:$N$95,CESARIA!$H$92:$H$95,"SALIDA",CESARIA!$J$92:$J$95,$B89),0)</f>
        <v>0</v>
      </c>
      <c r="T89" s="62">
        <f>IFERROR(SUMIFS(ALAN!$N$92:$N$92,ALAN!$H$92:$H$92,"SALIDA",ALAN!$J$92:$J$92,$B89),0)</f>
        <v>0</v>
      </c>
      <c r="U89" s="62">
        <f>IFERROR(SUMIFS(ELVIA!$N$74:$N$77,ELVIA!$H$74:$H$77,"SALIDA",ELVIA!$J$74:$J$77,$B89),0)</f>
        <v>0</v>
      </c>
      <c r="V89" s="146">
        <f>IFERROR(SUMIFS(CAJA!$N$5912:$N$6590,CAJA!$H$5912:$H$6590,"SALIDA",CAJA!$J$5912:$J$6590,$B89),0)</f>
        <v>0</v>
      </c>
      <c r="W89" s="62">
        <f>IFERROR(SUMIFS('CAJA TIGRES'!$N$1638:$N$1796,'CAJA TIGRES'!$H$1638:$H$1796,"SALIDA",'CAJA TIGRES'!$J$1638:$J$1796,$B89),0)</f>
        <v>0</v>
      </c>
      <c r="X89" s="62">
        <f>IFERROR(SUMIFS(RESERVA!$N$14:$N$14,RESERVA!$H$14:$H$14,"SALIDA",RESERVA!$J$14:$J$14,$B89),0)</f>
        <v>0</v>
      </c>
      <c r="Y89" s="96">
        <f>SUM(C89:X89)</f>
        <v>0</v>
      </c>
      <c r="Z89" s="96">
        <f>Y89+'SEP25'!Z89</f>
        <v>510300</v>
      </c>
    </row>
    <row r="90" spans="1:26" x14ac:dyDescent="0.3">
      <c r="B90" s="16" t="s">
        <v>107</v>
      </c>
      <c r="C90" s="76">
        <f>SUM(C86:C89)</f>
        <v>0</v>
      </c>
      <c r="D90" s="76">
        <f t="shared" ref="D90" si="35">SUM(D86:D89)</f>
        <v>3450000</v>
      </c>
      <c r="E90" s="76">
        <f t="shared" ref="E90:Z90" si="36">SUM(E86:E89)</f>
        <v>0</v>
      </c>
      <c r="F90" s="76">
        <f t="shared" si="36"/>
        <v>0</v>
      </c>
      <c r="G90" s="76">
        <f t="shared" si="36"/>
        <v>0</v>
      </c>
      <c r="H90" s="76">
        <f t="shared" si="36"/>
        <v>0</v>
      </c>
      <c r="I90" s="76">
        <f t="shared" si="36"/>
        <v>0</v>
      </c>
      <c r="J90" s="76">
        <f t="shared" si="36"/>
        <v>0</v>
      </c>
      <c r="K90" s="76">
        <f t="shared" si="36"/>
        <v>0</v>
      </c>
      <c r="L90" s="76">
        <f t="shared" si="36"/>
        <v>0</v>
      </c>
      <c r="M90" s="76">
        <f t="shared" si="36"/>
        <v>0</v>
      </c>
      <c r="N90" s="76">
        <f t="shared" si="36"/>
        <v>0</v>
      </c>
      <c r="O90" s="76">
        <f t="shared" si="36"/>
        <v>0</v>
      </c>
      <c r="P90" s="76">
        <f t="shared" si="36"/>
        <v>0</v>
      </c>
      <c r="Q90" s="76">
        <f t="shared" si="36"/>
        <v>0</v>
      </c>
      <c r="R90" s="76">
        <f t="shared" si="36"/>
        <v>0</v>
      </c>
      <c r="S90" s="76">
        <f t="shared" si="36"/>
        <v>0</v>
      </c>
      <c r="T90" s="76">
        <f t="shared" si="36"/>
        <v>0</v>
      </c>
      <c r="U90" s="76">
        <f t="shared" si="36"/>
        <v>0</v>
      </c>
      <c r="V90" s="76">
        <f>SUM(V86:V89)</f>
        <v>10000</v>
      </c>
      <c r="W90" s="76">
        <f t="shared" si="36"/>
        <v>0</v>
      </c>
      <c r="X90" s="76">
        <f t="shared" si="36"/>
        <v>0</v>
      </c>
      <c r="Y90" s="76">
        <f t="shared" si="36"/>
        <v>3460000</v>
      </c>
      <c r="Z90" s="76">
        <f t="shared" si="36"/>
        <v>32290522.260000002</v>
      </c>
    </row>
    <row r="91" spans="1:26" s="84" customFormat="1" ht="21" customHeight="1" x14ac:dyDescent="0.3">
      <c r="B91" s="17" t="s">
        <v>16</v>
      </c>
      <c r="C91" s="82">
        <f>C82-C90</f>
        <v>0</v>
      </c>
      <c r="D91" s="82">
        <f t="shared" ref="D91" si="37">D82-D90</f>
        <v>-3450000</v>
      </c>
      <c r="E91" s="82">
        <f t="shared" ref="E91:U91" si="38">E82-E90</f>
        <v>0</v>
      </c>
      <c r="F91" s="82">
        <f t="shared" si="38"/>
        <v>0</v>
      </c>
      <c r="G91" s="82">
        <f t="shared" si="38"/>
        <v>0</v>
      </c>
      <c r="H91" s="82">
        <f t="shared" si="38"/>
        <v>0</v>
      </c>
      <c r="I91" s="82">
        <f t="shared" si="38"/>
        <v>0</v>
      </c>
      <c r="J91" s="82">
        <f t="shared" si="38"/>
        <v>0</v>
      </c>
      <c r="K91" s="82">
        <f t="shared" si="38"/>
        <v>0</v>
      </c>
      <c r="L91" s="82">
        <f t="shared" si="38"/>
        <v>0</v>
      </c>
      <c r="M91" s="82">
        <f t="shared" si="38"/>
        <v>0</v>
      </c>
      <c r="N91" s="82">
        <f t="shared" si="38"/>
        <v>0</v>
      </c>
      <c r="O91" s="82">
        <f t="shared" si="38"/>
        <v>0</v>
      </c>
      <c r="P91" s="82">
        <f t="shared" si="38"/>
        <v>0</v>
      </c>
      <c r="Q91" s="82">
        <f t="shared" si="38"/>
        <v>0</v>
      </c>
      <c r="R91" s="82">
        <f t="shared" si="38"/>
        <v>0</v>
      </c>
      <c r="S91" s="82">
        <f t="shared" si="38"/>
        <v>0</v>
      </c>
      <c r="T91" s="82">
        <f t="shared" si="38"/>
        <v>0</v>
      </c>
      <c r="U91" s="83">
        <f t="shared" si="38"/>
        <v>0</v>
      </c>
      <c r="V91" s="82">
        <f>V82-V90</f>
        <v>-10000</v>
      </c>
      <c r="W91" s="82">
        <f t="shared" ref="W91:Z91" si="39">W82-W90</f>
        <v>0</v>
      </c>
      <c r="X91" s="82">
        <f t="shared" si="39"/>
        <v>0</v>
      </c>
      <c r="Y91" s="83">
        <f t="shared" si="39"/>
        <v>-3460000</v>
      </c>
      <c r="Z91" s="82">
        <f t="shared" si="39"/>
        <v>21452257.999999996</v>
      </c>
    </row>
    <row r="92" spans="1:26" ht="7.2" customHeight="1" x14ac:dyDescent="0.3">
      <c r="B92" s="18"/>
      <c r="C92" s="40"/>
      <c r="D92" s="33"/>
      <c r="E92" s="33"/>
      <c r="F92" s="33"/>
      <c r="G92" s="33"/>
      <c r="H92" s="33"/>
      <c r="I92" s="33"/>
      <c r="J92" s="33"/>
      <c r="K92" s="33"/>
      <c r="L92" s="33"/>
      <c r="M92" s="33"/>
      <c r="N92" s="33"/>
      <c r="O92" s="33"/>
      <c r="P92" s="33"/>
      <c r="Q92" s="33"/>
      <c r="R92" s="33"/>
      <c r="S92" s="33"/>
      <c r="T92" s="33"/>
      <c r="U92" s="33"/>
      <c r="V92" s="33"/>
      <c r="W92" s="33"/>
      <c r="X92" s="33"/>
      <c r="Y92" s="98"/>
      <c r="Z92" s="98"/>
    </row>
    <row r="93" spans="1:26" x14ac:dyDescent="0.3">
      <c r="B93" s="65" t="s">
        <v>2</v>
      </c>
      <c r="C93" s="40"/>
      <c r="D93" s="33"/>
      <c r="E93" s="33"/>
      <c r="F93" s="33"/>
      <c r="G93" s="33"/>
      <c r="H93" s="33"/>
      <c r="I93" s="33"/>
      <c r="J93" s="33"/>
      <c r="K93" s="33"/>
      <c r="L93" s="33"/>
      <c r="M93" s="33"/>
      <c r="N93" s="33"/>
      <c r="O93" s="33"/>
      <c r="P93" s="33"/>
      <c r="Q93" s="33"/>
      <c r="R93" s="33"/>
      <c r="S93" s="33"/>
      <c r="T93" s="33"/>
      <c r="U93" s="33"/>
      <c r="V93" s="33"/>
      <c r="W93" s="33"/>
      <c r="X93" s="33"/>
      <c r="Y93" s="98"/>
      <c r="Z93" s="98"/>
    </row>
    <row r="94" spans="1:26" x14ac:dyDescent="0.3">
      <c r="A94">
        <v>12</v>
      </c>
      <c r="B94" s="67" t="s">
        <v>81</v>
      </c>
      <c r="C94" s="137"/>
      <c r="D94" s="138"/>
      <c r="E94" s="138"/>
      <c r="F94" s="138"/>
      <c r="G94" s="138"/>
      <c r="H94" s="138"/>
      <c r="I94" s="138"/>
      <c r="J94" s="138"/>
      <c r="K94" s="138"/>
      <c r="L94" s="138"/>
      <c r="M94" s="138"/>
      <c r="N94" s="138"/>
      <c r="O94" s="138"/>
      <c r="P94" s="138"/>
      <c r="Q94" s="138"/>
      <c r="R94" s="138"/>
      <c r="S94" s="138"/>
      <c r="T94" s="138"/>
      <c r="U94" s="138"/>
      <c r="V94" s="138"/>
      <c r="W94" s="138"/>
      <c r="X94" s="138"/>
      <c r="Y94" s="138"/>
      <c r="Z94" s="129"/>
    </row>
    <row r="95" spans="1:26" x14ac:dyDescent="0.3">
      <c r="B95" s="63" t="s">
        <v>167</v>
      </c>
      <c r="C95" s="62">
        <f>IFERROR(SUMIFS('MGZ121'!$M$1375:'MGZ121'!$M$1598,'MGZ121'!$H$1375:$H$1598,"ENTRADA",'MGZ121'!$J$1375:$J$1598,$B95),0)</f>
        <v>0</v>
      </c>
      <c r="D95" s="62">
        <f>IFERROR(SUMIFS('MGZ BBVA'!$M$1352:$M$1561,'MGZ BBVA'!$H$1352:$H$1561,"ENTRADA",'MGZ BBVA'!$J$1352:$J$1561,$B95),0)</f>
        <v>1297500</v>
      </c>
      <c r="E95" s="62">
        <f>IFERROR(SUMIFS('MGZ DOLARES'!$M$2:$M$2,'MGZ DOLARES'!$F$2:$F$2,"ENTRADA",'MGZ DOLARES'!$J$2:$J$2,$B95),0)</f>
        <v>0</v>
      </c>
      <c r="F95" s="62">
        <f>IFERROR(SUMIFS('MGZ BAJIO'!$M$71:$M$79,'MGZ BAJIO'!$H$71:$H$79,"ENTRADA",'MGZ BAJIO'!$J$71:$J$79,$B95),0)</f>
        <v>5000</v>
      </c>
      <c r="G95" s="62">
        <f>IFERROR(SUMIFS('VICTOR BANAMEX'!$M$529:$M$601,'VICTOR BANAMEX'!$H$529:$H$601,"ENTRADA",'VICTOR BANAMEX'!$J$529:$J$601,$B95),0)</f>
        <v>1082275.46</v>
      </c>
      <c r="H95" s="62">
        <f>IFERROR(SUMIFS('VICTOR BANORTE'!$M$99:$M$105,'VICTOR BANORTE'!$H$99:$H$105,"ENTRADA",'VICTOR BANORTE'!$J$99:$J$105,$B95),0)</f>
        <v>67000</v>
      </c>
      <c r="I95" s="62">
        <f>IFERROR(SUMIFS(RODRIGO!$M$3:$M$4,RODRIGO!$H$3:$H$4,"ENTRADA",RODRIGO!$J$3:$J$4,$B95),0)</f>
        <v>5000</v>
      </c>
      <c r="J95" s="62">
        <f>IFERROR(SUMIFS(MOY!$M$77:$M$84,MOY!$H$77:$H$84,"ENTRADA",MOY!$J$77:$J$84,$B95),0)</f>
        <v>583000</v>
      </c>
      <c r="K95" s="62">
        <f>IFERROR(SUMIFS('NORMA RUTH'!$M$86:$M$109,'NORMA RUTH'!$H$86:$H$109,"ENTRADA",'NORMA RUTH'!$J$86:$J$109,$B95),0)</f>
        <v>2228000</v>
      </c>
      <c r="L95" s="62">
        <f>IFERROR(SUMIFS(VALERIA!$M$72:$M$73,VALERIA!$H$72:$H$73,"ENTRADA",VALERIA!$J$72:$J$73,$B95),0)</f>
        <v>0</v>
      </c>
      <c r="M95" s="62">
        <f>IFERROR(SUMIFS('MANUEL BANAMEX'!$M$125:$M$142,'MANUEL BANAMEX'!$H$125:$H$142,"ENTRADA",'MANUEL BANAMEX'!$J$125:$J$142,$B95),0)</f>
        <v>633402.97</v>
      </c>
      <c r="N95" s="62">
        <f>IFERROR(SUMIFS(ROBERTO!$M$2:$M$2,ROBERTO!$H$2:$H$2,"ENTRADA",ROBERTO!$J$2:$J$2,$B95),0)</f>
        <v>0</v>
      </c>
      <c r="O95" s="62">
        <f>IFERROR(SUMIFS(JUAN!$M$88:$M$91,JUAN!$H$88:$H$91,"ENTRADA",JUAN!$J$88:$J$91,$B95),0)</f>
        <v>1975</v>
      </c>
      <c r="P95" s="62">
        <f>IFERROR(SUMIFS('NORMA SANCHEZ'!$M$82:$M$85,'NORMA SANCHEZ'!$H$82:$H$85,"ENTRADA",'NORMA SANCHEZ'!$J$82:$J$85,$B95),0)</f>
        <v>0</v>
      </c>
      <c r="Q95" s="62">
        <f>IFERROR(SUMIFS('JOSE CARLOS'!$M$82:$M$82,'JOSE CARLOS'!$H$82:$H$82,"ENTRADA",'JOSE CARLOS'!$J$82:$J$82,$B95),0)</f>
        <v>0</v>
      </c>
      <c r="R95" s="62">
        <f>IFERROR(SUMIFS('LUIS ENRIQUE '!$M$67:$M$68,'LUIS ENRIQUE '!$H$67:$H$68,"ENTRADA",'LUIS ENRIQUE '!$J$67:$J$68,$B95),0)</f>
        <v>0</v>
      </c>
      <c r="S95" s="62">
        <f>IFERROR(SUMIFS(CESARIA!$M$92:$M$95,CESARIA!$H$92:$H$95,"ENTRADA",CESARIA!$J$92:$J$95,$B95),0)</f>
        <v>1975</v>
      </c>
      <c r="T95" s="62">
        <f>IFERROR(SUMIFS(ALAN!$M$92:$M$92,ALAN!$H$92:$H$92,"ENTRADA",ALAN!$J$92:$J$92,$B95),0)</f>
        <v>0</v>
      </c>
      <c r="U95" s="62">
        <f>IFERROR(SUMIFS(ELVIA!$M$74:$M$77,ELVIA!$H$74:$H$77,"ENTRADA",ELVIA!$J$74:$J$77,$B95),0)</f>
        <v>202500</v>
      </c>
      <c r="V95" s="146">
        <f>IFERROR(SUMIFS(CAJA!$M$5912:$M$6590,CAJA!$H$5912:$H$6590,"ENTRADA",CAJA!$J$5912:$J$6590,$B95),0)</f>
        <v>216207.71999999997</v>
      </c>
      <c r="W95" s="62">
        <f>IFERROR(SUMIFS('CAJA TIGRES'!$M$1638:$M$1796,'CAJA TIGRES'!$H$1638:$H$1796,"ENTRADA",'CAJA TIGRES'!$J$1638:$J$1796,$B95),0)</f>
        <v>0</v>
      </c>
      <c r="X95" s="62">
        <f>IFERROR(SUMIFS(RESERVA!$M$14:$M$14,RESERVA!$H$14:$H$14,"ENTRADA",RESERVA!$J$14:$J$14,$B95),0)</f>
        <v>0</v>
      </c>
      <c r="Y95" s="96">
        <f t="shared" ref="Y95:Y118" si="40">SUM(C95:X95)</f>
        <v>6323836.1499999994</v>
      </c>
      <c r="Z95" s="96">
        <f>Y95+'SEP25'!Z95</f>
        <v>55017746.439999998</v>
      </c>
    </row>
    <row r="96" spans="1:26" x14ac:dyDescent="0.3">
      <c r="B96" s="63" t="s">
        <v>168</v>
      </c>
      <c r="C96" s="62">
        <f>IFERROR(SUMIFS('MGZ121'!$M$1375:'MGZ121'!$M$1598,'MGZ121'!$H$1375:$H$1598,"ENTRADA",'MGZ121'!$J$1375:$J$1598,$B96),0)</f>
        <v>0</v>
      </c>
      <c r="D96" s="62">
        <f>IFERROR(SUMIFS('MGZ BBVA'!$M$1352:$M$1561,'MGZ BBVA'!$H$1352:$H$1561,"ENTRADA",'MGZ BBVA'!$J$1352:$J$1561,$B96),0)</f>
        <v>0</v>
      </c>
      <c r="E96" s="62">
        <f>IFERROR(SUMIFS('MGZ DOLARES'!$M$2:$M$2,'MGZ DOLARES'!$F$2:$F$2,"ENTRADA",'MGZ DOLARES'!$J$2:$J$2,$B96),0)</f>
        <v>0</v>
      </c>
      <c r="F96" s="62">
        <f>IFERROR(SUMIFS('MGZ BAJIO'!$M$71:$M$79,'MGZ BAJIO'!$H$71:$H$79,"ENTRADA",'MGZ BAJIO'!$J$71:$J$79,$B96),0)</f>
        <v>0</v>
      </c>
      <c r="G96" s="62">
        <f>IFERROR(SUMIFS('VICTOR BANAMEX'!$M$529:$M$601,'VICTOR BANAMEX'!$H$529:$H$601,"ENTRADA",'VICTOR BANAMEX'!$J$529:$J$601,$B96),0)</f>
        <v>166706.95000000001</v>
      </c>
      <c r="H96" s="62">
        <f>IFERROR(SUMIFS('VICTOR BANORTE'!$M$99:$M$105,'VICTOR BANORTE'!$H$99:$H$105,"ENTRADA",'VICTOR BANORTE'!$J$99:$J$105,$B96),0)</f>
        <v>0</v>
      </c>
      <c r="I96" s="62">
        <f>IFERROR(SUMIFS(RODRIGO!$M$3:$M$4,RODRIGO!$H$3:$H$4,"ENTRADA",RODRIGO!$J$3:$J$4,$B96),0)</f>
        <v>0</v>
      </c>
      <c r="J96" s="62">
        <f>IFERROR(SUMIFS(MOY!$M$77:$M$84,MOY!$H$77:$H$84,"ENTRADA",MOY!$J$77:$J$84,$B96),0)</f>
        <v>0</v>
      </c>
      <c r="K96" s="62">
        <f>IFERROR(SUMIFS('NORMA RUTH'!$M$86:$M$109,'NORMA RUTH'!$H$86:$H$109,"ENTRADA",'NORMA RUTH'!$J$86:$J$109,$B96),0)</f>
        <v>0</v>
      </c>
      <c r="L96" s="62">
        <f>IFERROR(SUMIFS(VALERIA!$M$72:$M$73,VALERIA!$H$72:$H$73,"ENTRADA",VALERIA!$J$72:$J$73,$B96),0)</f>
        <v>0</v>
      </c>
      <c r="M96" s="62">
        <f>IFERROR(SUMIFS('MANUEL BANAMEX'!$M$125:$M$142,'MANUEL BANAMEX'!$H$125:$H$142,"ENTRADA",'MANUEL BANAMEX'!$J$125:$J$142,$B96),0)</f>
        <v>0</v>
      </c>
      <c r="N96" s="62">
        <f>IFERROR(SUMIFS(ROBERTO!$M$2:$M$2,ROBERTO!$H$2:$H$2,"ENTRADA",ROBERTO!$J$2:$J$2,$B96),0)</f>
        <v>0</v>
      </c>
      <c r="O96" s="62">
        <f>IFERROR(SUMIFS(JUAN!$M$88:$M$91,JUAN!$H$88:$H$91,"ENTRADA",JUAN!$J$88:$J$91,$B96),0)</f>
        <v>0</v>
      </c>
      <c r="P96" s="62">
        <f>IFERROR(SUMIFS('NORMA SANCHEZ'!$M$82:$M$85,'NORMA SANCHEZ'!$H$82:$H$85,"ENTRADA",'NORMA SANCHEZ'!$J$82:$J$85,$B96),0)</f>
        <v>0</v>
      </c>
      <c r="Q96" s="62">
        <f>IFERROR(SUMIFS('JOSE CARLOS'!$M$82:$M$82,'JOSE CARLOS'!$H$82:$H$82,"ENTRADA",'JOSE CARLOS'!$J$82:$J$82,$B96),0)</f>
        <v>0</v>
      </c>
      <c r="R96" s="62">
        <f>IFERROR(SUMIFS('LUIS ENRIQUE '!$M$67:$M$68,'LUIS ENRIQUE '!$H$67:$H$68,"ENTRADA",'LUIS ENRIQUE '!$J$67:$J$68,$B96),0)</f>
        <v>200000</v>
      </c>
      <c r="S96" s="62">
        <f>IFERROR(SUMIFS(CESARIA!$M$92:$M$95,CESARIA!$H$92:$H$95,"ENTRADA",CESARIA!$J$92:$J$95,$B96),0)</f>
        <v>0</v>
      </c>
      <c r="T96" s="62">
        <f>IFERROR(SUMIFS(ALAN!$M$92:$M$92,ALAN!$H$92:$H$92,"ENTRADA",ALAN!$J$92:$J$92,$B96),0)</f>
        <v>0</v>
      </c>
      <c r="U96" s="62">
        <f>IFERROR(SUMIFS(ELVIA!$M$74:$M$77,ELVIA!$H$74:$H$77,"ENTRADA",ELVIA!$J$74:$J$77,$B96),0)</f>
        <v>0</v>
      </c>
      <c r="V96" s="146">
        <f>IFERROR(SUMIFS(CAJA!$M$5912:$M$6590,CAJA!$H$5912:$H$6590,"ENTRADA",CAJA!$J$5912:$J$6590,$B96),0)</f>
        <v>0</v>
      </c>
      <c r="W96" s="62">
        <f>IFERROR(SUMIFS('CAJA TIGRES'!$M$1638:$M$1796,'CAJA TIGRES'!$H$1638:$H$1796,"ENTRADA",'CAJA TIGRES'!$J$1638:$J$1796,$B96),0)</f>
        <v>0</v>
      </c>
      <c r="X96" s="62">
        <f>IFERROR(SUMIFS(RESERVA!$M$14:$M$14,RESERVA!$H$14:$H$14,"ENTRADA",RESERVA!$J$14:$J$14,$B96),0)</f>
        <v>0</v>
      </c>
      <c r="Y96" s="96">
        <f t="shared" si="40"/>
        <v>366706.95</v>
      </c>
      <c r="Z96" s="96">
        <f>Y96+'SEP25'!Z96</f>
        <v>25615447.41</v>
      </c>
    </row>
    <row r="97" spans="2:26" x14ac:dyDescent="0.3">
      <c r="B97" s="63" t="s">
        <v>169</v>
      </c>
      <c r="C97" s="62">
        <f>IFERROR(SUMIFS('MGZ121'!$M$1375:'MGZ121'!$M$1598,'MGZ121'!$H$1375:$H$1598,"ENTRADA",'MGZ121'!$J$1375:$J$1598,$B97),0)</f>
        <v>0</v>
      </c>
      <c r="D97" s="62">
        <f>IFERROR(SUMIFS('MGZ BBVA'!$M$1352:$M$1561,'MGZ BBVA'!$H$1352:$H$1561,"ENTRADA",'MGZ BBVA'!$J$1352:$J$1561,$B97),0)</f>
        <v>0</v>
      </c>
      <c r="E97" s="62">
        <f>IFERROR(SUMIFS('MGZ DOLARES'!$M$2:$M$2,'MGZ DOLARES'!$F$2:$F$2,"ENTRADA",'MGZ DOLARES'!$J$2:$J$2,$B97),0)</f>
        <v>0</v>
      </c>
      <c r="F97" s="62">
        <f>IFERROR(SUMIFS('MGZ BAJIO'!$M$71:$M$79,'MGZ BAJIO'!$H$71:$H$79,"ENTRADA",'MGZ BAJIO'!$J$71:$J$79,$B97),0)</f>
        <v>0</v>
      </c>
      <c r="G97" s="62">
        <f>IFERROR(SUMIFS('VICTOR BANAMEX'!$M$529:$M$601,'VICTOR BANAMEX'!$H$529:$H$601,"ENTRADA",'VICTOR BANAMEX'!$J$529:$J$601,$B97),0)</f>
        <v>0</v>
      </c>
      <c r="H97" s="62">
        <f>IFERROR(SUMIFS('VICTOR BANORTE'!$M$99:$M$105,'VICTOR BANORTE'!$H$99:$H$105,"ENTRADA",'VICTOR BANORTE'!$J$99:$J$105,$B97),0)</f>
        <v>0</v>
      </c>
      <c r="I97" s="62">
        <f>IFERROR(SUMIFS(RODRIGO!$M$3:$M$4,RODRIGO!$H$3:$H$4,"ENTRADA",RODRIGO!$J$3:$J$4,$B97),0)</f>
        <v>0</v>
      </c>
      <c r="J97" s="62">
        <f>IFERROR(SUMIFS(MOY!$M$77:$M$84,MOY!$H$77:$H$84,"ENTRADA",MOY!$J$77:$J$84,$B97),0)</f>
        <v>0</v>
      </c>
      <c r="K97" s="62">
        <f>IFERROR(SUMIFS('NORMA RUTH'!$M$86:$M$109,'NORMA RUTH'!$H$86:$H$109,"ENTRADA",'NORMA RUTH'!$J$86:$J$109,$B97),0)</f>
        <v>0</v>
      </c>
      <c r="L97" s="62">
        <f>IFERROR(SUMIFS(VALERIA!$M$72:$M$73,VALERIA!$H$72:$H$73,"ENTRADA",VALERIA!$J$72:$J$73,$B97),0)</f>
        <v>0</v>
      </c>
      <c r="M97" s="62">
        <f>IFERROR(SUMIFS('MANUEL BANAMEX'!$M$125:$M$142,'MANUEL BANAMEX'!$H$125:$H$142,"ENTRADA",'MANUEL BANAMEX'!$J$125:$J$142,$B97),0)</f>
        <v>0</v>
      </c>
      <c r="N97" s="62">
        <f>IFERROR(SUMIFS(ROBERTO!$M$2:$M$2,ROBERTO!$H$2:$H$2,"ENTRADA",ROBERTO!$J$2:$J$2,$B97),0)</f>
        <v>0</v>
      </c>
      <c r="O97" s="62">
        <f>IFERROR(SUMIFS(JUAN!$M$88:$M$91,JUAN!$H$88:$H$91,"ENTRADA",JUAN!$J$88:$J$91,$B97),0)</f>
        <v>0</v>
      </c>
      <c r="P97" s="62">
        <f>IFERROR(SUMIFS('NORMA SANCHEZ'!$M$82:$M$85,'NORMA SANCHEZ'!$H$82:$H$85,"ENTRADA",'NORMA SANCHEZ'!$J$82:$J$85,$B97),0)</f>
        <v>0</v>
      </c>
      <c r="Q97" s="62">
        <f>IFERROR(SUMIFS('JOSE CARLOS'!$M$82:$M$82,'JOSE CARLOS'!$H$82:$H$82,"ENTRADA",'JOSE CARLOS'!$J$82:$J$82,$B97),0)</f>
        <v>0</v>
      </c>
      <c r="R97" s="62">
        <f>IFERROR(SUMIFS('LUIS ENRIQUE '!$M$67:$M$68,'LUIS ENRIQUE '!$H$67:$H$68,"ENTRADA",'LUIS ENRIQUE '!$J$67:$J$68,$B97),0)</f>
        <v>0</v>
      </c>
      <c r="S97" s="62">
        <f>IFERROR(SUMIFS(CESARIA!$M$92:$M$95,CESARIA!$H$92:$H$95,"ENTRADA",CESARIA!$J$92:$J$95,$B97),0)</f>
        <v>0</v>
      </c>
      <c r="T97" s="62">
        <f>IFERROR(SUMIFS(ALAN!$M$92:$M$92,ALAN!$H$92:$H$92,"ENTRADA",ALAN!$J$92:$J$92,$B97),0)</f>
        <v>0</v>
      </c>
      <c r="U97" s="62">
        <f>IFERROR(SUMIFS(ELVIA!$M$74:$M$77,ELVIA!$H$74:$H$77,"ENTRADA",ELVIA!$J$74:$J$77,$B97),0)</f>
        <v>0</v>
      </c>
      <c r="V97" s="146">
        <f>IFERROR(SUMIFS(CAJA!$M$5912:$M$6590,CAJA!$H$5912:$H$6590,"ENTRADA",CAJA!$J$5912:$J$6590,$B97),0)</f>
        <v>0</v>
      </c>
      <c r="W97" s="62">
        <f>IFERROR(SUMIFS('CAJA TIGRES'!$M$1638:$M$1796,'CAJA TIGRES'!$H$1638:$H$1796,"ENTRADA",'CAJA TIGRES'!$J$1638:$J$1796,$B97),0)</f>
        <v>0</v>
      </c>
      <c r="X97" s="62">
        <f>IFERROR(SUMIFS(RESERVA!$M$14:$M$14,RESERVA!$H$14:$H$14,"ENTRADA",RESERVA!$J$14:$J$14,$B97),0)</f>
        <v>0</v>
      </c>
      <c r="Y97" s="96">
        <f t="shared" si="40"/>
        <v>0</v>
      </c>
      <c r="Z97" s="96">
        <f>Y97+'SEP25'!Z97</f>
        <v>0</v>
      </c>
    </row>
    <row r="98" spans="2:26" x14ac:dyDescent="0.3">
      <c r="B98" s="63" t="s">
        <v>170</v>
      </c>
      <c r="C98" s="62">
        <f>IFERROR(SUMIFS('MGZ121'!$M$1375:'MGZ121'!$M$1598,'MGZ121'!$H$1375:$H$1598,"ENTRADA",'MGZ121'!$J$1375:$J$1598,$B98),0)</f>
        <v>0</v>
      </c>
      <c r="D98" s="62">
        <f>IFERROR(SUMIFS('MGZ BBVA'!$M$1352:$M$1561,'MGZ BBVA'!$H$1352:$H$1561,"ENTRADA",'MGZ BBVA'!$J$1352:$J$1561,$B98),0)</f>
        <v>0</v>
      </c>
      <c r="E98" s="62">
        <f>IFERROR(SUMIFS('MGZ DOLARES'!$M$2:$M$2,'MGZ DOLARES'!$F$2:$F$2,"ENTRADA",'MGZ DOLARES'!$J$2:$J$2,$B98),0)</f>
        <v>0</v>
      </c>
      <c r="F98" s="62">
        <f>IFERROR(SUMIFS('MGZ BAJIO'!$M$71:$M$79,'MGZ BAJIO'!$H$71:$H$79,"ENTRADA",'MGZ BAJIO'!$J$71:$J$79,$B98),0)</f>
        <v>0</v>
      </c>
      <c r="G98" s="62">
        <f>IFERROR(SUMIFS('VICTOR BANAMEX'!$M$529:$M$601,'VICTOR BANAMEX'!$H$529:$H$601,"ENTRADA",'VICTOR BANAMEX'!$J$529:$J$601,$B98),0)</f>
        <v>0</v>
      </c>
      <c r="H98" s="62">
        <f>IFERROR(SUMIFS('VICTOR BANORTE'!$M$99:$M$105,'VICTOR BANORTE'!$H$99:$H$105,"ENTRADA",'VICTOR BANORTE'!$J$99:$J$105,$B98),0)</f>
        <v>0</v>
      </c>
      <c r="I98" s="62">
        <f>IFERROR(SUMIFS(RODRIGO!$M$3:$M$4,RODRIGO!$H$3:$H$4,"ENTRADA",RODRIGO!$J$3:$J$4,$B98),0)</f>
        <v>0</v>
      </c>
      <c r="J98" s="62">
        <f>IFERROR(SUMIFS(MOY!$M$77:$M$84,MOY!$H$77:$H$84,"ENTRADA",MOY!$J$77:$J$84,$B98),0)</f>
        <v>0</v>
      </c>
      <c r="K98" s="62">
        <f>IFERROR(SUMIFS('NORMA RUTH'!$M$86:$M$109,'NORMA RUTH'!$H$86:$H$109,"ENTRADA",'NORMA RUTH'!$J$86:$J$109,$B98),0)</f>
        <v>0</v>
      </c>
      <c r="L98" s="62">
        <f>IFERROR(SUMIFS(VALERIA!$M$72:$M$73,VALERIA!$H$72:$H$73,"ENTRADA",VALERIA!$J$72:$J$73,$B98),0)</f>
        <v>0</v>
      </c>
      <c r="M98" s="62">
        <f>IFERROR(SUMIFS('MANUEL BANAMEX'!$M$125:$M$142,'MANUEL BANAMEX'!$H$125:$H$142,"ENTRADA",'MANUEL BANAMEX'!$J$125:$J$142,$B98),0)</f>
        <v>0</v>
      </c>
      <c r="N98" s="62">
        <f>IFERROR(SUMIFS(ROBERTO!$M$2:$M$2,ROBERTO!$H$2:$H$2,"ENTRADA",ROBERTO!$J$2:$J$2,$B98),0)</f>
        <v>0</v>
      </c>
      <c r="O98" s="62">
        <f>IFERROR(SUMIFS(JUAN!$M$88:$M$91,JUAN!$H$88:$H$91,"ENTRADA",JUAN!$J$88:$J$91,$B98),0)</f>
        <v>0</v>
      </c>
      <c r="P98" s="62">
        <f>IFERROR(SUMIFS('NORMA SANCHEZ'!$M$82:$M$85,'NORMA SANCHEZ'!$H$82:$H$85,"ENTRADA",'NORMA SANCHEZ'!$J$82:$J$85,$B98),0)</f>
        <v>0</v>
      </c>
      <c r="Q98" s="62">
        <f>IFERROR(SUMIFS('JOSE CARLOS'!$M$82:$M$82,'JOSE CARLOS'!$H$82:$H$82,"ENTRADA",'JOSE CARLOS'!$J$82:$J$82,$B98),0)</f>
        <v>0</v>
      </c>
      <c r="R98" s="62">
        <f>IFERROR(SUMIFS('LUIS ENRIQUE '!$M$67:$M$68,'LUIS ENRIQUE '!$H$67:$H$68,"ENTRADA",'LUIS ENRIQUE '!$J$67:$J$68,$B98),0)</f>
        <v>0</v>
      </c>
      <c r="S98" s="62">
        <f>IFERROR(SUMIFS(CESARIA!$M$92:$M$95,CESARIA!$H$92:$H$95,"ENTRADA",CESARIA!$J$92:$J$95,$B98),0)</f>
        <v>0</v>
      </c>
      <c r="T98" s="62">
        <f>IFERROR(SUMIFS(ALAN!$M$92:$M$92,ALAN!$H$92:$H$92,"ENTRADA",ALAN!$J$92:$J$92,$B98),0)</f>
        <v>0</v>
      </c>
      <c r="U98" s="62">
        <f>IFERROR(SUMIFS(ELVIA!$M$74:$M$77,ELVIA!$H$74:$H$77,"ENTRADA",ELVIA!$J$74:$J$77,$B98),0)</f>
        <v>0</v>
      </c>
      <c r="V98" s="146">
        <f>IFERROR(SUMIFS(CAJA!$M$5912:$M$6590,CAJA!$H$5912:$H$6590,"ENTRADA",CAJA!$J$5912:$J$6590,$B98),0)</f>
        <v>0</v>
      </c>
      <c r="W98" s="62">
        <f>IFERROR(SUMIFS('CAJA TIGRES'!$M$1638:$M$1796,'CAJA TIGRES'!$H$1638:$H$1796,"ENTRADA",'CAJA TIGRES'!$J$1638:$J$1796,$B98),0)</f>
        <v>0</v>
      </c>
      <c r="X98" s="62">
        <f>IFERROR(SUMIFS(RESERVA!$M$14:$M$14,RESERVA!$H$14:$H$14,"ENTRADA",RESERVA!$J$14:$J$14,$B98),0)</f>
        <v>0</v>
      </c>
      <c r="Y98" s="96">
        <f t="shared" si="40"/>
        <v>0</v>
      </c>
      <c r="Z98" s="96">
        <f>Y98+'SEP25'!Z98</f>
        <v>629800</v>
      </c>
    </row>
    <row r="99" spans="2:26" x14ac:dyDescent="0.3">
      <c r="B99" s="63" t="s">
        <v>171</v>
      </c>
      <c r="C99" s="62">
        <f>IFERROR(SUMIFS('MGZ121'!$M$1375:'MGZ121'!$M$1598,'MGZ121'!$H$1375:$H$1598,"ENTRADA",'MGZ121'!$J$1375:$J$1598,$B99),0)</f>
        <v>0</v>
      </c>
      <c r="D99" s="62">
        <f>IFERROR(SUMIFS('MGZ BBVA'!$M$1352:$M$1561,'MGZ BBVA'!$H$1352:$H$1561,"ENTRADA",'MGZ BBVA'!$J$1352:$J$1561,$B99),0)</f>
        <v>400</v>
      </c>
      <c r="E99" s="62">
        <f>IFERROR(SUMIFS('MGZ DOLARES'!$M$2:$M$2,'MGZ DOLARES'!$F$2:$F$2,"ENTRADA",'MGZ DOLARES'!$J$2:$J$2,$B99),0)</f>
        <v>0</v>
      </c>
      <c r="F99" s="62">
        <f>IFERROR(SUMIFS('MGZ BAJIO'!$M$71:$M$79,'MGZ BAJIO'!$H$71:$H$79,"ENTRADA",'MGZ BAJIO'!$J$71:$J$79,$B99),0)</f>
        <v>0</v>
      </c>
      <c r="G99" s="62">
        <f>IFERROR(SUMIFS('VICTOR BANAMEX'!$M$529:$M$601,'VICTOR BANAMEX'!$H$529:$H$601,"ENTRADA",'VICTOR BANAMEX'!$J$529:$J$601,$B99),0)</f>
        <v>0</v>
      </c>
      <c r="H99" s="62">
        <f>IFERROR(SUMIFS('VICTOR BANORTE'!$M$99:$M$105,'VICTOR BANORTE'!$H$99:$H$105,"ENTRADA",'VICTOR BANORTE'!$J$99:$J$105,$B99),0)</f>
        <v>0</v>
      </c>
      <c r="I99" s="62">
        <f>IFERROR(SUMIFS(RODRIGO!$M$3:$M$4,RODRIGO!$H$3:$H$4,"ENTRADA",RODRIGO!$J$3:$J$4,$B99),0)</f>
        <v>0</v>
      </c>
      <c r="J99" s="62">
        <f>IFERROR(SUMIFS(MOY!$M$77:$M$84,MOY!$H$77:$H$84,"ENTRADA",MOY!$J$77:$J$84,$B99),0)</f>
        <v>0</v>
      </c>
      <c r="K99" s="62">
        <f>IFERROR(SUMIFS('NORMA RUTH'!$M$86:$M$109,'NORMA RUTH'!$H$86:$H$109,"ENTRADA",'NORMA RUTH'!$J$86:$J$109,$B99),0)</f>
        <v>0</v>
      </c>
      <c r="L99" s="62">
        <f>IFERROR(SUMIFS(VALERIA!$M$72:$M$73,VALERIA!$H$72:$H$73,"ENTRADA",VALERIA!$J$72:$J$73,$B99),0)</f>
        <v>0</v>
      </c>
      <c r="M99" s="62">
        <f>IFERROR(SUMIFS('MANUEL BANAMEX'!$M$125:$M$142,'MANUEL BANAMEX'!$H$125:$H$142,"ENTRADA",'MANUEL BANAMEX'!$J$125:$J$142,$B99),0)</f>
        <v>0</v>
      </c>
      <c r="N99" s="62">
        <f>IFERROR(SUMIFS(ROBERTO!$M$2:$M$2,ROBERTO!$H$2:$H$2,"ENTRADA",ROBERTO!$J$2:$J$2,$B99),0)</f>
        <v>0</v>
      </c>
      <c r="O99" s="62">
        <f>IFERROR(SUMIFS(JUAN!$M$88:$M$91,JUAN!$H$88:$H$91,"ENTRADA",JUAN!$J$88:$J$91,$B99),0)</f>
        <v>0</v>
      </c>
      <c r="P99" s="62">
        <f>IFERROR(SUMIFS('NORMA SANCHEZ'!$M$82:$M$85,'NORMA SANCHEZ'!$H$82:$H$85,"ENTRADA",'NORMA SANCHEZ'!$J$82:$J$85,$B99),0)</f>
        <v>0</v>
      </c>
      <c r="Q99" s="62">
        <f>IFERROR(SUMIFS('JOSE CARLOS'!$M$82:$M$82,'JOSE CARLOS'!$H$82:$H$82,"ENTRADA",'JOSE CARLOS'!$J$82:$J$82,$B99),0)</f>
        <v>0</v>
      </c>
      <c r="R99" s="62">
        <f>IFERROR(SUMIFS('LUIS ENRIQUE '!$M$67:$M$68,'LUIS ENRIQUE '!$H$67:$H$68,"ENTRADA",'LUIS ENRIQUE '!$J$67:$J$68,$B99),0)</f>
        <v>0</v>
      </c>
      <c r="S99" s="62">
        <f>IFERROR(SUMIFS(CESARIA!$M$92:$M$95,CESARIA!$H$92:$H$95,"ENTRADA",CESARIA!$J$92:$J$95,$B99),0)</f>
        <v>0</v>
      </c>
      <c r="T99" s="62">
        <f>IFERROR(SUMIFS(ALAN!$M$92:$M$92,ALAN!$H$92:$H$92,"ENTRADA",ALAN!$J$92:$J$92,$B99),0)</f>
        <v>0</v>
      </c>
      <c r="U99" s="62">
        <f>IFERROR(SUMIFS(ELVIA!$M$74:$M$77,ELVIA!$H$74:$H$77,"ENTRADA",ELVIA!$J$74:$J$77,$B99),0)</f>
        <v>0</v>
      </c>
      <c r="V99" s="146">
        <f>IFERROR(SUMIFS(CAJA!$M$5912:$M$6590,CAJA!$H$5912:$H$6590,"ENTRADA",CAJA!$J$5912:$J$6590,$B99),0)</f>
        <v>0</v>
      </c>
      <c r="W99" s="62">
        <f>IFERROR(SUMIFS('CAJA TIGRES'!$M$1638:$M$1796,'CAJA TIGRES'!$H$1638:$H$1796,"ENTRADA",'CAJA TIGRES'!$J$1638:$J$1796,$B99),0)</f>
        <v>0</v>
      </c>
      <c r="X99" s="62">
        <f>IFERROR(SUMIFS(RESERVA!$M$14:$M$14,RESERVA!$H$14:$H$14,"ENTRADA",RESERVA!$J$14:$J$14,$B99),0)</f>
        <v>0</v>
      </c>
      <c r="Y99" s="96">
        <f t="shared" si="40"/>
        <v>400</v>
      </c>
      <c r="Z99" s="96">
        <f>Y99+'SEP25'!Z99</f>
        <v>2063504.74</v>
      </c>
    </row>
    <row r="100" spans="2:26" x14ac:dyDescent="0.3">
      <c r="B100" s="63" t="s">
        <v>172</v>
      </c>
      <c r="C100" s="62">
        <f>IFERROR(SUMIFS('MGZ121'!$M$1375:'MGZ121'!$M$1598,'MGZ121'!$H$1375:$H$1598,"ENTRADA",'MGZ121'!$J$1375:$J$1598,$B100),0)</f>
        <v>0</v>
      </c>
      <c r="D100" s="62">
        <f>IFERROR(SUMIFS('MGZ BBVA'!$M$1352:$M$1561,'MGZ BBVA'!$H$1352:$H$1561,"ENTRADA",'MGZ BBVA'!$J$1352:$J$1561,$B100),0)</f>
        <v>0</v>
      </c>
      <c r="E100" s="62">
        <f>IFERROR(SUMIFS('MGZ DOLARES'!$M$2:$M$2,'MGZ DOLARES'!$F$2:$F$2,"ENTRADA",'MGZ DOLARES'!$J$2:$J$2,$B100),0)</f>
        <v>0</v>
      </c>
      <c r="F100" s="62">
        <f>IFERROR(SUMIFS('MGZ BAJIO'!$M$71:$M$79,'MGZ BAJIO'!$H$71:$H$79,"ENTRADA",'MGZ BAJIO'!$J$71:$J$79,$B100),0)</f>
        <v>0</v>
      </c>
      <c r="G100" s="62">
        <f>IFERROR(SUMIFS('VICTOR BANAMEX'!$M$529:$M$601,'VICTOR BANAMEX'!$H$529:$H$601,"ENTRADA",'VICTOR BANAMEX'!$J$529:$J$601,$B100),0)</f>
        <v>0</v>
      </c>
      <c r="H100" s="62">
        <f>IFERROR(SUMIFS('VICTOR BANORTE'!$M$99:$M$105,'VICTOR BANORTE'!$H$99:$H$105,"ENTRADA",'VICTOR BANORTE'!$J$99:$J$105,$B100),0)</f>
        <v>0</v>
      </c>
      <c r="I100" s="62">
        <f>IFERROR(SUMIFS(RODRIGO!$M$3:$M$4,RODRIGO!$H$3:$H$4,"ENTRADA",RODRIGO!$J$3:$J$4,$B100),0)</f>
        <v>0</v>
      </c>
      <c r="J100" s="62">
        <f>IFERROR(SUMIFS(MOY!$M$77:$M$84,MOY!$H$77:$H$84,"ENTRADA",MOY!$J$77:$J$84,$B100),0)</f>
        <v>0</v>
      </c>
      <c r="K100" s="62">
        <f>IFERROR(SUMIFS('NORMA RUTH'!$M$86:$M$109,'NORMA RUTH'!$H$86:$H$109,"ENTRADA",'NORMA RUTH'!$J$86:$J$109,$B100),0)</f>
        <v>0</v>
      </c>
      <c r="L100" s="62">
        <f>IFERROR(SUMIFS(VALERIA!$M$72:$M$73,VALERIA!$H$72:$H$73,"ENTRADA",VALERIA!$J$72:$J$73,$B100),0)</f>
        <v>0</v>
      </c>
      <c r="M100" s="62">
        <f>IFERROR(SUMIFS('MANUEL BANAMEX'!$M$125:$M$142,'MANUEL BANAMEX'!$H$125:$H$142,"ENTRADA",'MANUEL BANAMEX'!$J$125:$J$142,$B100),0)</f>
        <v>0</v>
      </c>
      <c r="N100" s="62">
        <f>IFERROR(SUMIFS(ROBERTO!$M$2:$M$2,ROBERTO!$H$2:$H$2,"ENTRADA",ROBERTO!$J$2:$J$2,$B100),0)</f>
        <v>0</v>
      </c>
      <c r="O100" s="62">
        <f>IFERROR(SUMIFS(JUAN!$M$88:$M$91,JUAN!$H$88:$H$91,"ENTRADA",JUAN!$J$88:$J$91,$B100),0)</f>
        <v>0</v>
      </c>
      <c r="P100" s="62">
        <f>IFERROR(SUMIFS('NORMA SANCHEZ'!$M$82:$M$85,'NORMA SANCHEZ'!$H$82:$H$85,"ENTRADA",'NORMA SANCHEZ'!$J$82:$J$85,$B100),0)</f>
        <v>0</v>
      </c>
      <c r="Q100" s="62">
        <f>IFERROR(SUMIFS('JOSE CARLOS'!$M$82:$M$82,'JOSE CARLOS'!$H$82:$H$82,"ENTRADA",'JOSE CARLOS'!$J$82:$J$82,$B100),0)</f>
        <v>0</v>
      </c>
      <c r="R100" s="62">
        <f>IFERROR(SUMIFS('LUIS ENRIQUE '!$M$67:$M$68,'LUIS ENRIQUE '!$H$67:$H$68,"ENTRADA",'LUIS ENRIQUE '!$J$67:$J$68,$B100),0)</f>
        <v>0</v>
      </c>
      <c r="S100" s="62">
        <f>IFERROR(SUMIFS(CESARIA!$M$92:$M$95,CESARIA!$H$92:$H$95,"ENTRADA",CESARIA!$J$92:$J$95,$B100),0)</f>
        <v>0</v>
      </c>
      <c r="T100" s="62">
        <f>IFERROR(SUMIFS(ALAN!$M$92:$M$92,ALAN!$H$92:$H$92,"ENTRADA",ALAN!$J$92:$J$92,$B100),0)</f>
        <v>0</v>
      </c>
      <c r="U100" s="62">
        <f>IFERROR(SUMIFS(ELVIA!$M$74:$M$77,ELVIA!$H$74:$H$77,"ENTRADA",ELVIA!$J$74:$J$77,$B100),0)</f>
        <v>0</v>
      </c>
      <c r="V100" s="146">
        <f>IFERROR(SUMIFS(CAJA!$M$5912:$M$6590,CAJA!$H$5912:$H$6590,"ENTRADA",CAJA!$J$5912:$J$6590,$B100),0)</f>
        <v>0</v>
      </c>
      <c r="W100" s="62">
        <f>IFERROR(SUMIFS('CAJA TIGRES'!$M$1638:$M$1796,'CAJA TIGRES'!$H$1638:$H$1796,"ENTRADA",'CAJA TIGRES'!$J$1638:$J$1796,$B100),0)</f>
        <v>0</v>
      </c>
      <c r="X100" s="62">
        <f>IFERROR(SUMIFS(RESERVA!$M$14:$M$14,RESERVA!$H$14:$H$14,"ENTRADA",RESERVA!$J$14:$J$14,$B100),0)</f>
        <v>0</v>
      </c>
      <c r="Y100" s="96">
        <f t="shared" si="40"/>
        <v>0</v>
      </c>
      <c r="Z100" s="96">
        <f>Y100+'SEP25'!Z100</f>
        <v>10400</v>
      </c>
    </row>
    <row r="101" spans="2:26" x14ac:dyDescent="0.3">
      <c r="B101" s="63" t="s">
        <v>195</v>
      </c>
      <c r="C101" s="62">
        <f>IFERROR(SUMIFS('MGZ121'!$M$1375:'MGZ121'!$M$1598,'MGZ121'!$H$1375:$H$1598,"ENTRADA",'MGZ121'!$J$1375:$J$1598,$B101),0)</f>
        <v>0</v>
      </c>
      <c r="D101" s="62">
        <f>IFERROR(SUMIFS('MGZ BBVA'!$M$1352:$M$1561,'MGZ BBVA'!$H$1352:$H$1561,"ENTRADA",'MGZ BBVA'!$J$1352:$J$1561,$B101),0)</f>
        <v>0</v>
      </c>
      <c r="E101" s="62">
        <f>IFERROR(SUMIFS('MGZ DOLARES'!$M$2:$M$2,'MGZ DOLARES'!$F$2:$F$2,"ENTRADA",'MGZ DOLARES'!$J$2:$J$2,$B101),0)</f>
        <v>0</v>
      </c>
      <c r="F101" s="62">
        <f>IFERROR(SUMIFS('MGZ BAJIO'!$M$71:$M$79,'MGZ BAJIO'!$H$71:$H$79,"ENTRADA",'MGZ BAJIO'!$J$71:$J$79,$B101),0)</f>
        <v>0</v>
      </c>
      <c r="G101" s="62">
        <f>IFERROR(SUMIFS('VICTOR BANAMEX'!$M$529:$M$601,'VICTOR BANAMEX'!$H$529:$H$601,"ENTRADA",'VICTOR BANAMEX'!$J$529:$J$601,$B101),0)</f>
        <v>0</v>
      </c>
      <c r="H101" s="62">
        <f>IFERROR(SUMIFS('VICTOR BANORTE'!$M$99:$M$105,'VICTOR BANORTE'!$H$99:$H$105,"ENTRADA",'VICTOR BANORTE'!$J$99:$J$105,$B101),0)</f>
        <v>0</v>
      </c>
      <c r="I101" s="62">
        <f>IFERROR(SUMIFS(RODRIGO!$M$3:$M$4,RODRIGO!$H$3:$H$4,"ENTRADA",RODRIGO!$J$3:$J$4,$B101),0)</f>
        <v>0</v>
      </c>
      <c r="J101" s="62">
        <f>IFERROR(SUMIFS(MOY!$M$77:$M$84,MOY!$H$77:$H$84,"ENTRADA",MOY!$J$77:$J$84,$B101),0)</f>
        <v>0</v>
      </c>
      <c r="K101" s="62">
        <f>IFERROR(SUMIFS('NORMA RUTH'!$M$86:$M$109,'NORMA RUTH'!$H$86:$H$109,"ENTRADA",'NORMA RUTH'!$J$86:$J$109,$B101),0)</f>
        <v>0</v>
      </c>
      <c r="L101" s="62">
        <f>IFERROR(SUMIFS(VALERIA!$M$72:$M$73,VALERIA!$H$72:$H$73,"ENTRADA",VALERIA!$J$72:$J$73,$B101),0)</f>
        <v>0</v>
      </c>
      <c r="M101" s="62">
        <f>IFERROR(SUMIFS('MANUEL BANAMEX'!$M$125:$M$142,'MANUEL BANAMEX'!$H$125:$H$142,"ENTRADA",'MANUEL BANAMEX'!$J$125:$J$142,$B101),0)</f>
        <v>0</v>
      </c>
      <c r="N101" s="62">
        <f>IFERROR(SUMIFS(ROBERTO!$M$2:$M$2,ROBERTO!$H$2:$H$2,"ENTRADA",ROBERTO!$J$2:$J$2,$B101),0)</f>
        <v>0</v>
      </c>
      <c r="O101" s="62">
        <f>IFERROR(SUMIFS(JUAN!$M$88:$M$91,JUAN!$H$88:$H$91,"ENTRADA",JUAN!$J$88:$J$91,$B101),0)</f>
        <v>0</v>
      </c>
      <c r="P101" s="62">
        <f>IFERROR(SUMIFS('NORMA SANCHEZ'!$M$82:$M$85,'NORMA SANCHEZ'!$H$82:$H$85,"ENTRADA",'NORMA SANCHEZ'!$J$82:$J$85,$B101),0)</f>
        <v>0</v>
      </c>
      <c r="Q101" s="62">
        <f>IFERROR(SUMIFS('JOSE CARLOS'!$M$82:$M$82,'JOSE CARLOS'!$H$82:$H$82,"ENTRADA",'JOSE CARLOS'!$J$82:$J$82,$B101),0)</f>
        <v>0</v>
      </c>
      <c r="R101" s="62">
        <f>IFERROR(SUMIFS('LUIS ENRIQUE '!$M$67:$M$68,'LUIS ENRIQUE '!$H$67:$H$68,"ENTRADA",'LUIS ENRIQUE '!$J$67:$J$68,$B101),0)</f>
        <v>0</v>
      </c>
      <c r="S101" s="62">
        <f>IFERROR(SUMIFS(CESARIA!$M$92:$M$95,CESARIA!$H$92:$H$95,"ENTRADA",CESARIA!$J$92:$J$95,$B101),0)</f>
        <v>0</v>
      </c>
      <c r="T101" s="62">
        <f>IFERROR(SUMIFS(ALAN!$M$92:$M$92,ALAN!$H$92:$H$92,"ENTRADA",ALAN!$J$92:$J$92,$B101),0)</f>
        <v>0</v>
      </c>
      <c r="U101" s="62">
        <f>IFERROR(SUMIFS(ELVIA!$M$74:$M$77,ELVIA!$H$74:$H$77,"ENTRADA",ELVIA!$J$74:$J$77,$B101),0)</f>
        <v>0</v>
      </c>
      <c r="V101" s="146">
        <f>IFERROR(SUMIFS(CAJA!$M$5912:$M$6590,CAJA!$H$5912:$H$6590,"ENTRADA",CAJA!$J$5912:$J$6590,$B101),0)</f>
        <v>0</v>
      </c>
      <c r="W101" s="62">
        <f>IFERROR(SUMIFS('CAJA TIGRES'!$M$1638:$M$1796,'CAJA TIGRES'!$H$1638:$H$1796,"ENTRADA",'CAJA TIGRES'!$J$1638:$J$1796,$B101),0)</f>
        <v>0</v>
      </c>
      <c r="X101" s="62">
        <f>IFERROR(SUMIFS(RESERVA!$M$14:$M$14,RESERVA!$H$14:$H$14,"ENTRADA",RESERVA!$J$14:$J$14,$B101),0)</f>
        <v>0</v>
      </c>
      <c r="Y101" s="96">
        <f t="shared" si="40"/>
        <v>0</v>
      </c>
      <c r="Z101" s="96">
        <f>Y101+'SEP25'!Z101</f>
        <v>0</v>
      </c>
    </row>
    <row r="102" spans="2:26" x14ac:dyDescent="0.3">
      <c r="B102" s="63" t="s">
        <v>173</v>
      </c>
      <c r="C102" s="62">
        <f>IFERROR(SUMIFS('MGZ121'!$M$1375:'MGZ121'!$M$1598,'MGZ121'!$H$1375:$H$1598,"ENTRADA",'MGZ121'!$J$1375:$J$1598,$B102),0)</f>
        <v>0</v>
      </c>
      <c r="D102" s="62">
        <f>IFERROR(SUMIFS('MGZ BBVA'!$M$1352:$M$1561,'MGZ BBVA'!$H$1352:$H$1561,"ENTRADA",'MGZ BBVA'!$J$1352:$J$1561,$B102),0)</f>
        <v>0</v>
      </c>
      <c r="E102" s="62">
        <f>IFERROR(SUMIFS('MGZ DOLARES'!$M$2:$M$2,'MGZ DOLARES'!$F$2:$F$2,"ENTRADA",'MGZ DOLARES'!$J$2:$J$2,$B102),0)</f>
        <v>0</v>
      </c>
      <c r="F102" s="62">
        <f>IFERROR(SUMIFS('MGZ BAJIO'!$M$71:$M$79,'MGZ BAJIO'!$H$71:$H$79,"ENTRADA",'MGZ BAJIO'!$J$71:$J$79,$B102),0)</f>
        <v>0</v>
      </c>
      <c r="G102" s="62">
        <f>IFERROR(SUMIFS('VICTOR BANAMEX'!$M$529:$M$601,'VICTOR BANAMEX'!$H$529:$H$601,"ENTRADA",'VICTOR BANAMEX'!$J$529:$J$601,$B102),0)</f>
        <v>0</v>
      </c>
      <c r="H102" s="62">
        <f>IFERROR(SUMIFS('VICTOR BANORTE'!$M$99:$M$105,'VICTOR BANORTE'!$H$99:$H$105,"ENTRADA",'VICTOR BANORTE'!$J$99:$J$105,$B102),0)</f>
        <v>0</v>
      </c>
      <c r="I102" s="62">
        <f>IFERROR(SUMIFS(RODRIGO!$M$3:$M$4,RODRIGO!$H$3:$H$4,"ENTRADA",RODRIGO!$J$3:$J$4,$B102),0)</f>
        <v>0</v>
      </c>
      <c r="J102" s="62">
        <f>IFERROR(SUMIFS(MOY!$M$77:$M$84,MOY!$H$77:$H$84,"ENTRADA",MOY!$J$77:$J$84,$B102),0)</f>
        <v>0</v>
      </c>
      <c r="K102" s="62">
        <f>IFERROR(SUMIFS('NORMA RUTH'!$M$86:$M$109,'NORMA RUTH'!$H$86:$H$109,"ENTRADA",'NORMA RUTH'!$J$86:$J$109,$B102),0)</f>
        <v>0</v>
      </c>
      <c r="L102" s="62">
        <f>IFERROR(SUMIFS(VALERIA!$M$72:$M$73,VALERIA!$H$72:$H$73,"ENTRADA",VALERIA!$J$72:$J$73,$B102),0)</f>
        <v>0</v>
      </c>
      <c r="M102" s="62">
        <f>IFERROR(SUMIFS('MANUEL BANAMEX'!$M$125:$M$142,'MANUEL BANAMEX'!$H$125:$H$142,"ENTRADA",'MANUEL BANAMEX'!$J$125:$J$142,$B102),0)</f>
        <v>0</v>
      </c>
      <c r="N102" s="62">
        <f>IFERROR(SUMIFS(ROBERTO!$M$2:$M$2,ROBERTO!$H$2:$H$2,"ENTRADA",ROBERTO!$J$2:$J$2,$B102),0)</f>
        <v>0</v>
      </c>
      <c r="O102" s="62">
        <f>IFERROR(SUMIFS(JUAN!$M$88:$M$91,JUAN!$H$88:$H$91,"ENTRADA",JUAN!$J$88:$J$91,$B102),0)</f>
        <v>0</v>
      </c>
      <c r="P102" s="62">
        <f>IFERROR(SUMIFS('NORMA SANCHEZ'!$M$82:$M$85,'NORMA SANCHEZ'!$H$82:$H$85,"ENTRADA",'NORMA SANCHEZ'!$J$82:$J$85,$B102),0)</f>
        <v>0</v>
      </c>
      <c r="Q102" s="62">
        <f>IFERROR(SUMIFS('JOSE CARLOS'!$M$82:$M$82,'JOSE CARLOS'!$H$82:$H$82,"ENTRADA",'JOSE CARLOS'!$J$82:$J$82,$B102),0)</f>
        <v>0</v>
      </c>
      <c r="R102" s="62">
        <f>IFERROR(SUMIFS('LUIS ENRIQUE '!$M$67:$M$68,'LUIS ENRIQUE '!$H$67:$H$68,"ENTRADA",'LUIS ENRIQUE '!$J$67:$J$68,$B102),0)</f>
        <v>0</v>
      </c>
      <c r="S102" s="62">
        <f>IFERROR(SUMIFS(CESARIA!$M$92:$M$95,CESARIA!$H$92:$H$95,"ENTRADA",CESARIA!$J$92:$J$95,$B102),0)</f>
        <v>0</v>
      </c>
      <c r="T102" s="62">
        <f>IFERROR(SUMIFS(ALAN!$M$92:$M$92,ALAN!$H$92:$H$92,"ENTRADA",ALAN!$J$92:$J$92,$B102),0)</f>
        <v>0</v>
      </c>
      <c r="U102" s="62">
        <f>IFERROR(SUMIFS(ELVIA!$M$74:$M$77,ELVIA!$H$74:$H$77,"ENTRADA",ELVIA!$J$74:$J$77,$B102),0)</f>
        <v>0</v>
      </c>
      <c r="V102" s="146">
        <f>IFERROR(SUMIFS(CAJA!$M$5912:$M$6590,CAJA!$H$5912:$H$6590,"ENTRADA",CAJA!$J$5912:$J$6590,$B102),0)</f>
        <v>0</v>
      </c>
      <c r="W102" s="62">
        <f>IFERROR(SUMIFS('CAJA TIGRES'!$M$1638:$M$1796,'CAJA TIGRES'!$H$1638:$H$1796,"ENTRADA",'CAJA TIGRES'!$J$1638:$J$1796,$B102),0)</f>
        <v>0</v>
      </c>
      <c r="X102" s="62">
        <f>IFERROR(SUMIFS(RESERVA!$M$14:$M$14,RESERVA!$H$14:$H$14,"ENTRADA",RESERVA!$J$14:$J$14,$B102),0)</f>
        <v>0</v>
      </c>
      <c r="Y102" s="96">
        <f t="shared" si="40"/>
        <v>0</v>
      </c>
      <c r="Z102" s="96">
        <f>Y102+'SEP25'!Z102</f>
        <v>0</v>
      </c>
    </row>
    <row r="103" spans="2:26" x14ac:dyDescent="0.3">
      <c r="B103" s="63" t="s">
        <v>174</v>
      </c>
      <c r="C103" s="62">
        <f>IFERROR(SUMIFS('MGZ121'!$M$1375:'MGZ121'!$M$1598,'MGZ121'!$H$1375:$H$1598,"ENTRADA",'MGZ121'!$J$1375:$J$1598,$B103),0)</f>
        <v>0</v>
      </c>
      <c r="D103" s="62">
        <f>IFERROR(SUMIFS('MGZ BBVA'!$M$1352:$M$1561,'MGZ BBVA'!$H$1352:$H$1561,"ENTRADA",'MGZ BBVA'!$J$1352:$J$1561,$B103),0)</f>
        <v>0</v>
      </c>
      <c r="E103" s="62">
        <f>IFERROR(SUMIFS('MGZ DOLARES'!$M$2:$M$2,'MGZ DOLARES'!$F$2:$F$2,"ENTRADA",'MGZ DOLARES'!$J$2:$J$2,$B103),0)</f>
        <v>0</v>
      </c>
      <c r="F103" s="62">
        <f>IFERROR(SUMIFS('MGZ BAJIO'!$M$71:$M$79,'MGZ BAJIO'!$H$71:$H$79,"ENTRADA",'MGZ BAJIO'!$J$71:$J$79,$B103),0)</f>
        <v>0</v>
      </c>
      <c r="G103" s="62">
        <f>IFERROR(SUMIFS('VICTOR BANAMEX'!$M$529:$M$601,'VICTOR BANAMEX'!$H$529:$H$601,"ENTRADA",'VICTOR BANAMEX'!$J$529:$J$601,$B103),0)</f>
        <v>0</v>
      </c>
      <c r="H103" s="62">
        <f>IFERROR(SUMIFS('VICTOR BANORTE'!$M$99:$M$105,'VICTOR BANORTE'!$H$99:$H$105,"ENTRADA",'VICTOR BANORTE'!$J$99:$J$105,$B103),0)</f>
        <v>0</v>
      </c>
      <c r="I103" s="62">
        <f>IFERROR(SUMIFS(RODRIGO!$M$3:$M$4,RODRIGO!$H$3:$H$4,"ENTRADA",RODRIGO!$J$3:$J$4,$B103),0)</f>
        <v>0</v>
      </c>
      <c r="J103" s="62">
        <f>IFERROR(SUMIFS(MOY!$M$77:$M$84,MOY!$H$77:$H$84,"ENTRADA",MOY!$J$77:$J$84,$B103),0)</f>
        <v>0</v>
      </c>
      <c r="K103" s="62">
        <f>IFERROR(SUMIFS('NORMA RUTH'!$M$86:$M$109,'NORMA RUTH'!$H$86:$H$109,"ENTRADA",'NORMA RUTH'!$J$86:$J$109,$B103),0)</f>
        <v>0</v>
      </c>
      <c r="L103" s="62">
        <f>IFERROR(SUMIFS(VALERIA!$M$72:$M$73,VALERIA!$H$72:$H$73,"ENTRADA",VALERIA!$J$72:$J$73,$B103),0)</f>
        <v>0</v>
      </c>
      <c r="M103" s="62">
        <f>IFERROR(SUMIFS('MANUEL BANAMEX'!$M$125:$M$142,'MANUEL BANAMEX'!$H$125:$H$142,"ENTRADA",'MANUEL BANAMEX'!$J$125:$J$142,$B103),0)</f>
        <v>0</v>
      </c>
      <c r="N103" s="62">
        <f>IFERROR(SUMIFS(ROBERTO!$M$2:$M$2,ROBERTO!$H$2:$H$2,"ENTRADA",ROBERTO!$J$2:$J$2,$B103),0)</f>
        <v>0</v>
      </c>
      <c r="O103" s="62">
        <f>IFERROR(SUMIFS(JUAN!$M$88:$M$91,JUAN!$H$88:$H$91,"ENTRADA",JUAN!$J$88:$J$91,$B103),0)</f>
        <v>0</v>
      </c>
      <c r="P103" s="62">
        <f>IFERROR(SUMIFS('NORMA SANCHEZ'!$M$82:$M$85,'NORMA SANCHEZ'!$H$82:$H$85,"ENTRADA",'NORMA SANCHEZ'!$J$82:$J$85,$B103),0)</f>
        <v>0</v>
      </c>
      <c r="Q103" s="62">
        <f>IFERROR(SUMIFS('JOSE CARLOS'!$M$82:$M$82,'JOSE CARLOS'!$H$82:$H$82,"ENTRADA",'JOSE CARLOS'!$J$82:$J$82,$B103),0)</f>
        <v>0</v>
      </c>
      <c r="R103" s="62">
        <f>IFERROR(SUMIFS('LUIS ENRIQUE '!$M$67:$M$68,'LUIS ENRIQUE '!$H$67:$H$68,"ENTRADA",'LUIS ENRIQUE '!$J$67:$J$68,$B103),0)</f>
        <v>0</v>
      </c>
      <c r="S103" s="62">
        <f>IFERROR(SUMIFS(CESARIA!$M$92:$M$95,CESARIA!$H$92:$H$95,"ENTRADA",CESARIA!$J$92:$J$95,$B103),0)</f>
        <v>0</v>
      </c>
      <c r="T103" s="62">
        <f>IFERROR(SUMIFS(ALAN!$M$92:$M$92,ALAN!$H$92:$H$92,"ENTRADA",ALAN!$J$92:$J$92,$B103),0)</f>
        <v>0</v>
      </c>
      <c r="U103" s="62">
        <f>IFERROR(SUMIFS(ELVIA!$M$74:$M$77,ELVIA!$H$74:$H$77,"ENTRADA",ELVIA!$J$74:$J$77,$B103),0)</f>
        <v>0</v>
      </c>
      <c r="V103" s="146">
        <f>IFERROR(SUMIFS(CAJA!$M$5912:$M$6590,CAJA!$H$5912:$H$6590,"ENTRADA",CAJA!$J$5912:$J$6590,$B103),0)</f>
        <v>550000</v>
      </c>
      <c r="W103" s="62">
        <f>IFERROR(SUMIFS('CAJA TIGRES'!$M$1638:$M$1796,'CAJA TIGRES'!$H$1638:$H$1796,"ENTRADA",'CAJA TIGRES'!$J$1638:$J$1796,$B103),0)</f>
        <v>0</v>
      </c>
      <c r="X103" s="62">
        <f>IFERROR(SUMIFS(RESERVA!$M$14:$M$14,RESERVA!$H$14:$H$14,"ENTRADA",RESERVA!$J$14:$J$14,$B103),0)</f>
        <v>0</v>
      </c>
      <c r="Y103" s="96">
        <f t="shared" si="40"/>
        <v>550000</v>
      </c>
      <c r="Z103" s="96">
        <f>Y103+'SEP25'!Z103</f>
        <v>4872750</v>
      </c>
    </row>
    <row r="104" spans="2:26" x14ac:dyDescent="0.3">
      <c r="B104" s="63" t="s">
        <v>175</v>
      </c>
      <c r="C104" s="62">
        <f>IFERROR(SUMIFS('MGZ121'!$M$1375:'MGZ121'!$M$1598,'MGZ121'!$H$1375:$H$1598,"ENTRADA",'MGZ121'!$J$1375:$J$1598,$B104),0)</f>
        <v>0</v>
      </c>
      <c r="D104" s="62">
        <f>IFERROR(SUMIFS('MGZ BBVA'!$M$1352:$M$1561,'MGZ BBVA'!$H$1352:$H$1561,"ENTRADA",'MGZ BBVA'!$J$1352:$J$1561,$B104),0)</f>
        <v>0</v>
      </c>
      <c r="E104" s="62">
        <f>IFERROR(SUMIFS('MGZ DOLARES'!$M$2:$M$2,'MGZ DOLARES'!$F$2:$F$2,"ENTRADA",'MGZ DOLARES'!$J$2:$J$2,$B104),0)</f>
        <v>0</v>
      </c>
      <c r="F104" s="62">
        <f>IFERROR(SUMIFS('MGZ BAJIO'!$M$71:$M$79,'MGZ BAJIO'!$H$71:$H$79,"ENTRADA",'MGZ BAJIO'!$J$71:$J$79,$B104),0)</f>
        <v>0</v>
      </c>
      <c r="G104" s="62">
        <f>IFERROR(SUMIFS('VICTOR BANAMEX'!$M$529:$M$601,'VICTOR BANAMEX'!$H$529:$H$601,"ENTRADA",'VICTOR BANAMEX'!$J$529:$J$601,$B104),0)</f>
        <v>10000</v>
      </c>
      <c r="H104" s="62">
        <f>IFERROR(SUMIFS('VICTOR BANORTE'!$M$99:$M$105,'VICTOR BANORTE'!$H$99:$H$105,"ENTRADA",'VICTOR BANORTE'!$J$99:$J$105,$B104),0)</f>
        <v>0</v>
      </c>
      <c r="I104" s="62">
        <f>IFERROR(SUMIFS(RODRIGO!$M$3:$M$4,RODRIGO!$H$3:$H$4,"ENTRADA",RODRIGO!$J$3:$J$4,$B104),0)</f>
        <v>0</v>
      </c>
      <c r="J104" s="62">
        <f>IFERROR(SUMIFS(MOY!$M$77:$M$84,MOY!$H$77:$H$84,"ENTRADA",MOY!$J$77:$J$84,$B104),0)</f>
        <v>0</v>
      </c>
      <c r="K104" s="62">
        <f>IFERROR(SUMIFS('NORMA RUTH'!$M$86:$M$109,'NORMA RUTH'!$H$86:$H$109,"ENTRADA",'NORMA RUTH'!$J$86:$J$109,$B104),0)</f>
        <v>0</v>
      </c>
      <c r="L104" s="62">
        <f>IFERROR(SUMIFS(VALERIA!$M$72:$M$73,VALERIA!$H$72:$H$73,"ENTRADA",VALERIA!$J$72:$J$73,$B104),0)</f>
        <v>0</v>
      </c>
      <c r="M104" s="62">
        <f>IFERROR(SUMIFS('MANUEL BANAMEX'!$M$125:$M$142,'MANUEL BANAMEX'!$H$125:$H$142,"ENTRADA",'MANUEL BANAMEX'!$J$125:$J$142,$B104),0)</f>
        <v>0</v>
      </c>
      <c r="N104" s="62">
        <f>IFERROR(SUMIFS(ROBERTO!$M$2:$M$2,ROBERTO!$H$2:$H$2,"ENTRADA",ROBERTO!$J$2:$J$2,$B104),0)</f>
        <v>0</v>
      </c>
      <c r="O104" s="62">
        <f>IFERROR(SUMIFS(JUAN!$M$88:$M$91,JUAN!$H$88:$H$91,"ENTRADA",JUAN!$J$88:$J$91,$B104),0)</f>
        <v>0</v>
      </c>
      <c r="P104" s="62">
        <f>IFERROR(SUMIFS('NORMA SANCHEZ'!$M$82:$M$85,'NORMA SANCHEZ'!$H$82:$H$85,"ENTRADA",'NORMA SANCHEZ'!$J$82:$J$85,$B104),0)</f>
        <v>0</v>
      </c>
      <c r="Q104" s="62">
        <f>IFERROR(SUMIFS('JOSE CARLOS'!$M$82:$M$82,'JOSE CARLOS'!$H$82:$H$82,"ENTRADA",'JOSE CARLOS'!$J$82:$J$82,$B104),0)</f>
        <v>0</v>
      </c>
      <c r="R104" s="62">
        <f>IFERROR(SUMIFS('LUIS ENRIQUE '!$M$67:$M$68,'LUIS ENRIQUE '!$H$67:$H$68,"ENTRADA",'LUIS ENRIQUE '!$J$67:$J$68,$B104),0)</f>
        <v>0</v>
      </c>
      <c r="S104" s="62">
        <f>IFERROR(SUMIFS(CESARIA!$M$92:$M$95,CESARIA!$H$92:$H$95,"ENTRADA",CESARIA!$J$92:$J$95,$B104),0)</f>
        <v>0</v>
      </c>
      <c r="T104" s="62">
        <f>IFERROR(SUMIFS(ALAN!$M$92:$M$92,ALAN!$H$92:$H$92,"ENTRADA",ALAN!$J$92:$J$92,$B104),0)</f>
        <v>0</v>
      </c>
      <c r="U104" s="62">
        <f>IFERROR(SUMIFS(ELVIA!$M$74:$M$77,ELVIA!$H$74:$H$77,"ENTRADA",ELVIA!$J$74:$J$77,$B104),0)</f>
        <v>0</v>
      </c>
      <c r="V104" s="146">
        <f>IFERROR(SUMIFS(CAJA!$M$5912:$M$6590,CAJA!$H$5912:$H$6590,"ENTRADA",CAJA!$J$5912:$J$6590,$B104),0)</f>
        <v>2931000</v>
      </c>
      <c r="W104" s="62">
        <f>IFERROR(SUMIFS('CAJA TIGRES'!$M$1638:$M$1796,'CAJA TIGRES'!$H$1638:$H$1796,"ENTRADA",'CAJA TIGRES'!$J$1638:$J$1796,$B104),0)</f>
        <v>0</v>
      </c>
      <c r="X104" s="62">
        <f>IFERROR(SUMIFS(RESERVA!$M$14:$M$14,RESERVA!$H$14:$H$14,"ENTRADA",RESERVA!$J$14:$J$14,$B104),0)</f>
        <v>0</v>
      </c>
      <c r="Y104" s="96">
        <f t="shared" si="40"/>
        <v>2941000</v>
      </c>
      <c r="Z104" s="96">
        <f>Y104+'SEP25'!Z104</f>
        <v>6488002.2800000003</v>
      </c>
    </row>
    <row r="105" spans="2:26" x14ac:dyDescent="0.3">
      <c r="B105" s="63" t="s">
        <v>176</v>
      </c>
      <c r="C105" s="62">
        <f>IFERROR(SUMIFS('MGZ121'!$M$1375:'MGZ121'!$M$1598,'MGZ121'!$H$1375:$H$1598,"ENTRADA",'MGZ121'!$J$1375:$J$1598,$B105),0)</f>
        <v>0</v>
      </c>
      <c r="D105" s="62">
        <f>IFERROR(SUMIFS('MGZ BBVA'!$M$1352:$M$1561,'MGZ BBVA'!$H$1352:$H$1561,"ENTRADA",'MGZ BBVA'!$J$1352:$J$1561,$B105),0)</f>
        <v>0</v>
      </c>
      <c r="E105" s="62">
        <f>IFERROR(SUMIFS('MGZ DOLARES'!$M$2:$M$2,'MGZ DOLARES'!$F$2:$F$2,"ENTRADA",'MGZ DOLARES'!$J$2:$J$2,$B105),0)</f>
        <v>0</v>
      </c>
      <c r="F105" s="62">
        <f>IFERROR(SUMIFS('MGZ BAJIO'!$M$71:$M$79,'MGZ BAJIO'!$H$71:$H$79,"ENTRADA",'MGZ BAJIO'!$J$71:$J$79,$B105),0)</f>
        <v>0</v>
      </c>
      <c r="G105" s="62">
        <f>IFERROR(SUMIFS('VICTOR BANAMEX'!$M$529:$M$601,'VICTOR BANAMEX'!$H$529:$H$601,"ENTRADA",'VICTOR BANAMEX'!$J$529:$J$601,$B105),0)</f>
        <v>0</v>
      </c>
      <c r="H105" s="62">
        <f>IFERROR(SUMIFS('VICTOR BANORTE'!$M$99:$M$105,'VICTOR BANORTE'!$H$99:$H$105,"ENTRADA",'VICTOR BANORTE'!$J$99:$J$105,$B105),0)</f>
        <v>0</v>
      </c>
      <c r="I105" s="62">
        <f>IFERROR(SUMIFS(RODRIGO!$M$3:$M$4,RODRIGO!$H$3:$H$4,"ENTRADA",RODRIGO!$J$3:$J$4,$B105),0)</f>
        <v>0</v>
      </c>
      <c r="J105" s="62">
        <f>IFERROR(SUMIFS(MOY!$M$77:$M$84,MOY!$H$77:$H$84,"ENTRADA",MOY!$J$77:$J$84,$B105),0)</f>
        <v>0</v>
      </c>
      <c r="K105" s="62">
        <f>IFERROR(SUMIFS('NORMA RUTH'!$M$86:$M$109,'NORMA RUTH'!$H$86:$H$109,"ENTRADA",'NORMA RUTH'!$J$86:$J$109,$B105),0)</f>
        <v>0</v>
      </c>
      <c r="L105" s="62">
        <f>IFERROR(SUMIFS(VALERIA!$M$72:$M$73,VALERIA!$H$72:$H$73,"ENTRADA",VALERIA!$J$72:$J$73,$B105),0)</f>
        <v>0</v>
      </c>
      <c r="M105" s="62">
        <f>IFERROR(SUMIFS('MANUEL BANAMEX'!$M$125:$M$142,'MANUEL BANAMEX'!$H$125:$H$142,"ENTRADA",'MANUEL BANAMEX'!$J$125:$J$142,$B105),0)</f>
        <v>0</v>
      </c>
      <c r="N105" s="62">
        <f>IFERROR(SUMIFS(ROBERTO!$M$2:$M$2,ROBERTO!$H$2:$H$2,"ENTRADA",ROBERTO!$J$2:$J$2,$B105),0)</f>
        <v>0</v>
      </c>
      <c r="O105" s="62">
        <f>IFERROR(SUMIFS(JUAN!$M$88:$M$91,JUAN!$H$88:$H$91,"ENTRADA",JUAN!$J$88:$J$91,$B105),0)</f>
        <v>0</v>
      </c>
      <c r="P105" s="62">
        <f>IFERROR(SUMIFS('NORMA SANCHEZ'!$M$82:$M$85,'NORMA SANCHEZ'!$H$82:$H$85,"ENTRADA",'NORMA SANCHEZ'!$J$82:$J$85,$B105),0)</f>
        <v>0</v>
      </c>
      <c r="Q105" s="62">
        <f>IFERROR(SUMIFS('JOSE CARLOS'!$M$82:$M$82,'JOSE CARLOS'!$H$82:$H$82,"ENTRADA",'JOSE CARLOS'!$J$82:$J$82,$B105),0)</f>
        <v>0</v>
      </c>
      <c r="R105" s="62">
        <f>IFERROR(SUMIFS('LUIS ENRIQUE '!$M$67:$M$68,'LUIS ENRIQUE '!$H$67:$H$68,"ENTRADA",'LUIS ENRIQUE '!$J$67:$J$68,$B105),0)</f>
        <v>0</v>
      </c>
      <c r="S105" s="62">
        <f>IFERROR(SUMIFS(CESARIA!$M$92:$M$95,CESARIA!$H$92:$H$95,"ENTRADA",CESARIA!$J$92:$J$95,$B105),0)</f>
        <v>0</v>
      </c>
      <c r="T105" s="62">
        <f>IFERROR(SUMIFS(ALAN!$M$92:$M$92,ALAN!$H$92:$H$92,"ENTRADA",ALAN!$J$92:$J$92,$B105),0)</f>
        <v>0</v>
      </c>
      <c r="U105" s="62">
        <f>IFERROR(SUMIFS(ELVIA!$M$74:$M$77,ELVIA!$H$74:$H$77,"ENTRADA",ELVIA!$J$74:$J$77,$B105),0)</f>
        <v>0</v>
      </c>
      <c r="V105" s="146">
        <f>IFERROR(SUMIFS(CAJA!$M$5912:$M$6590,CAJA!$H$5912:$H$6590,"ENTRADA",CAJA!$J$5912:$J$6590,$B105),0)</f>
        <v>0</v>
      </c>
      <c r="W105" s="62">
        <f>IFERROR(SUMIFS('CAJA TIGRES'!$M$1638:$M$1796,'CAJA TIGRES'!$H$1638:$H$1796,"ENTRADA",'CAJA TIGRES'!$J$1638:$J$1796,$B105),0)</f>
        <v>0</v>
      </c>
      <c r="X105" s="62">
        <f>IFERROR(SUMIFS(RESERVA!$M$14:$M$14,RESERVA!$H$14:$H$14,"ENTRADA",RESERVA!$J$14:$J$14,$B105),0)</f>
        <v>0</v>
      </c>
      <c r="Y105" s="96">
        <f t="shared" si="40"/>
        <v>0</v>
      </c>
      <c r="Z105" s="96">
        <f>Y105+'SEP25'!Z105</f>
        <v>2453850</v>
      </c>
    </row>
    <row r="106" spans="2:26" x14ac:dyDescent="0.3">
      <c r="B106" s="63" t="s">
        <v>177</v>
      </c>
      <c r="C106" s="62">
        <f>IFERROR(SUMIFS('MGZ121'!$M$1375:'MGZ121'!$M$1598,'MGZ121'!$H$1375:$H$1598,"ENTRADA",'MGZ121'!$J$1375:$J$1598,$B106),0)</f>
        <v>0</v>
      </c>
      <c r="D106" s="62">
        <f>IFERROR(SUMIFS('MGZ BBVA'!$M$1352:$M$1561,'MGZ BBVA'!$H$1352:$H$1561,"ENTRADA",'MGZ BBVA'!$J$1352:$J$1561,$B106),0)</f>
        <v>0</v>
      </c>
      <c r="E106" s="62">
        <f>IFERROR(SUMIFS('MGZ DOLARES'!$M$2:$M$2,'MGZ DOLARES'!$F$2:$F$2,"ENTRADA",'MGZ DOLARES'!$J$2:$J$2,$B106),0)</f>
        <v>0</v>
      </c>
      <c r="F106" s="62">
        <f>IFERROR(SUMIFS('MGZ BAJIO'!$M$71:$M$79,'MGZ BAJIO'!$H$71:$H$79,"ENTRADA",'MGZ BAJIO'!$J$71:$J$79,$B106),0)</f>
        <v>0</v>
      </c>
      <c r="G106" s="62">
        <f>IFERROR(SUMIFS('VICTOR BANAMEX'!$M$529:$M$601,'VICTOR BANAMEX'!$H$529:$H$601,"ENTRADA",'VICTOR BANAMEX'!$J$529:$J$601,$B106),0)</f>
        <v>0</v>
      </c>
      <c r="H106" s="62">
        <f>IFERROR(SUMIFS('VICTOR BANORTE'!$M$99:$M$105,'VICTOR BANORTE'!$H$99:$H$105,"ENTRADA",'VICTOR BANORTE'!$J$99:$J$105,$B106),0)</f>
        <v>0</v>
      </c>
      <c r="I106" s="62">
        <f>IFERROR(SUMIFS(RODRIGO!$M$3:$M$4,RODRIGO!$H$3:$H$4,"ENTRADA",RODRIGO!$J$3:$J$4,$B106),0)</f>
        <v>0</v>
      </c>
      <c r="J106" s="62">
        <f>IFERROR(SUMIFS(MOY!$M$77:$M$84,MOY!$H$77:$H$84,"ENTRADA",MOY!$J$77:$J$84,$B106),0)</f>
        <v>0</v>
      </c>
      <c r="K106" s="62">
        <f>IFERROR(SUMIFS('NORMA RUTH'!$M$86:$M$109,'NORMA RUTH'!$H$86:$H$109,"ENTRADA",'NORMA RUTH'!$J$86:$J$109,$B106),0)</f>
        <v>0</v>
      </c>
      <c r="L106" s="62">
        <f>IFERROR(SUMIFS(VALERIA!$M$72:$M$73,VALERIA!$H$72:$H$73,"ENTRADA",VALERIA!$J$72:$J$73,$B106),0)</f>
        <v>0</v>
      </c>
      <c r="M106" s="62">
        <f>IFERROR(SUMIFS('MANUEL BANAMEX'!$M$125:$M$142,'MANUEL BANAMEX'!$H$125:$H$142,"ENTRADA",'MANUEL BANAMEX'!$J$125:$J$142,$B106),0)</f>
        <v>0</v>
      </c>
      <c r="N106" s="62">
        <f>IFERROR(SUMIFS(ROBERTO!$M$2:$M$2,ROBERTO!$H$2:$H$2,"ENTRADA",ROBERTO!$J$2:$J$2,$B106),0)</f>
        <v>0</v>
      </c>
      <c r="O106" s="62">
        <f>IFERROR(SUMIFS(JUAN!$M$88:$M$91,JUAN!$H$88:$H$91,"ENTRADA",JUAN!$J$88:$J$91,$B106),0)</f>
        <v>0</v>
      </c>
      <c r="P106" s="62">
        <f>IFERROR(SUMIFS('NORMA SANCHEZ'!$M$82:$M$85,'NORMA SANCHEZ'!$H$82:$H$85,"ENTRADA",'NORMA SANCHEZ'!$J$82:$J$85,$B106),0)</f>
        <v>0</v>
      </c>
      <c r="Q106" s="62">
        <f>IFERROR(SUMIFS('JOSE CARLOS'!$M$82:$M$82,'JOSE CARLOS'!$H$82:$H$82,"ENTRADA",'JOSE CARLOS'!$J$82:$J$82,$B106),0)</f>
        <v>0</v>
      </c>
      <c r="R106" s="62">
        <f>IFERROR(SUMIFS('LUIS ENRIQUE '!$M$67:$M$68,'LUIS ENRIQUE '!$H$67:$H$68,"ENTRADA",'LUIS ENRIQUE '!$J$67:$J$68,$B106),0)</f>
        <v>0</v>
      </c>
      <c r="S106" s="62">
        <f>IFERROR(SUMIFS(CESARIA!$M$92:$M$95,CESARIA!$H$92:$H$95,"ENTRADA",CESARIA!$J$92:$J$95,$B106),0)</f>
        <v>0</v>
      </c>
      <c r="T106" s="62">
        <f>IFERROR(SUMIFS(ALAN!$M$92:$M$92,ALAN!$H$92:$H$92,"ENTRADA",ALAN!$J$92:$J$92,$B106),0)</f>
        <v>0</v>
      </c>
      <c r="U106" s="62">
        <f>IFERROR(SUMIFS(ELVIA!$M$74:$M$77,ELVIA!$H$74:$H$77,"ENTRADA",ELVIA!$J$74:$J$77,$B106),0)</f>
        <v>0</v>
      </c>
      <c r="V106" s="146">
        <f>IFERROR(SUMIFS(CAJA!$M$5912:$M$6590,CAJA!$H$5912:$H$6590,"ENTRADA",CAJA!$J$5912:$J$6590,$B106),0)</f>
        <v>555000</v>
      </c>
      <c r="W106" s="62">
        <f>IFERROR(SUMIFS('CAJA TIGRES'!$M$1638:$M$1796,'CAJA TIGRES'!$H$1638:$H$1796,"ENTRADA",'CAJA TIGRES'!$J$1638:$J$1796,$B106),0)</f>
        <v>0</v>
      </c>
      <c r="X106" s="62">
        <f>IFERROR(SUMIFS(RESERVA!$M$14:$M$14,RESERVA!$H$14:$H$14,"ENTRADA",RESERVA!$J$14:$J$14,$B106),0)</f>
        <v>0</v>
      </c>
      <c r="Y106" s="96">
        <f t="shared" ref="Y106:Y114" si="41">SUM(C106:X106)</f>
        <v>555000</v>
      </c>
      <c r="Z106" s="96">
        <f>Y106+'SEP25'!Z106</f>
        <v>2353800</v>
      </c>
    </row>
    <row r="107" spans="2:26" x14ac:dyDescent="0.3">
      <c r="B107" s="63" t="s">
        <v>8784</v>
      </c>
      <c r="C107" s="62">
        <f>IFERROR(SUMIFS('MGZ121'!$M$1375:'MGZ121'!$M$1598,'MGZ121'!$H$1375:$H$1598,"ENTRADA",'MGZ121'!$J$1375:$J$1598,$B107),0)</f>
        <v>0</v>
      </c>
      <c r="D107" s="62">
        <f>IFERROR(SUMIFS('MGZ BBVA'!$M$1352:$M$1561,'MGZ BBVA'!$H$1352:$H$1561,"ENTRADA",'MGZ BBVA'!$J$1352:$J$1561,$B107),0)</f>
        <v>0</v>
      </c>
      <c r="E107" s="62">
        <f>IFERROR(SUMIFS('MGZ DOLARES'!$M$2:$M$2,'MGZ DOLARES'!$F$2:$F$2,"ENTRADA",'MGZ DOLARES'!$J$2:$J$2,$B107),0)</f>
        <v>0</v>
      </c>
      <c r="F107" s="62">
        <f>IFERROR(SUMIFS('MGZ BAJIO'!$M$71:$M$79,'MGZ BAJIO'!$H$71:$H$79,"ENTRADA",'MGZ BAJIO'!$J$71:$J$79,$B107),0)</f>
        <v>0</v>
      </c>
      <c r="G107" s="62">
        <f>IFERROR(SUMIFS('VICTOR BANAMEX'!$M$529:$M$601,'VICTOR BANAMEX'!$H$529:$H$601,"ENTRADA",'VICTOR BANAMEX'!$J$529:$J$601,$B107),0)</f>
        <v>0</v>
      </c>
      <c r="H107" s="62">
        <f>IFERROR(SUMIFS('VICTOR BANORTE'!$M$99:$M$105,'VICTOR BANORTE'!$H$99:$H$105,"ENTRADA",'VICTOR BANORTE'!$J$99:$J$105,$B107),0)</f>
        <v>0</v>
      </c>
      <c r="I107" s="62">
        <f>IFERROR(SUMIFS(RODRIGO!$M$3:$M$4,RODRIGO!$H$3:$H$4,"ENTRADA",RODRIGO!$J$3:$J$4,$B107),0)</f>
        <v>0</v>
      </c>
      <c r="J107" s="62">
        <f>IFERROR(SUMIFS(MOY!$M$77:$M$84,MOY!$H$77:$H$84,"ENTRADA",MOY!$J$77:$J$84,$B107),0)</f>
        <v>0</v>
      </c>
      <c r="K107" s="62">
        <f>IFERROR(SUMIFS('NORMA RUTH'!$M$86:$M$109,'NORMA RUTH'!$H$86:$H$109,"ENTRADA",'NORMA RUTH'!$J$86:$J$109,$B107),0)</f>
        <v>0</v>
      </c>
      <c r="L107" s="62">
        <f>IFERROR(SUMIFS(VALERIA!$M$72:$M$73,VALERIA!$H$72:$H$73,"ENTRADA",VALERIA!$J$72:$J$73,$B107),0)</f>
        <v>0</v>
      </c>
      <c r="M107" s="62">
        <f>IFERROR(SUMIFS('MANUEL BANAMEX'!$M$125:$M$142,'MANUEL BANAMEX'!$H$125:$H$142,"ENTRADA",'MANUEL BANAMEX'!$J$125:$J$142,$B107),0)</f>
        <v>0</v>
      </c>
      <c r="N107" s="62">
        <f>IFERROR(SUMIFS(ROBERTO!$M$2:$M$2,ROBERTO!$H$2:$H$2,"ENTRADA",ROBERTO!$J$2:$J$2,$B107),0)</f>
        <v>0</v>
      </c>
      <c r="O107" s="62">
        <f>IFERROR(SUMIFS(JUAN!$M$88:$M$91,JUAN!$H$88:$H$91,"ENTRADA",JUAN!$J$88:$J$91,$B107),0)</f>
        <v>0</v>
      </c>
      <c r="P107" s="62">
        <f>IFERROR(SUMIFS('NORMA SANCHEZ'!$M$82:$M$85,'NORMA SANCHEZ'!$H$82:$H$85,"ENTRADA",'NORMA SANCHEZ'!$J$82:$J$85,$B107),0)</f>
        <v>0</v>
      </c>
      <c r="Q107" s="62">
        <f>IFERROR(SUMIFS('JOSE CARLOS'!$M$82:$M$82,'JOSE CARLOS'!$H$82:$H$82,"ENTRADA",'JOSE CARLOS'!$J$82:$J$82,$B107),0)</f>
        <v>0</v>
      </c>
      <c r="R107" s="62">
        <f>IFERROR(SUMIFS('LUIS ENRIQUE '!$M$67:$M$68,'LUIS ENRIQUE '!$H$67:$H$68,"ENTRADA",'LUIS ENRIQUE '!$J$67:$J$68,$B107),0)</f>
        <v>0</v>
      </c>
      <c r="S107" s="62">
        <f>IFERROR(SUMIFS(CESARIA!$M$92:$M$95,CESARIA!$H$92:$H$95,"ENTRADA",CESARIA!$J$92:$J$95,$B107),0)</f>
        <v>0</v>
      </c>
      <c r="T107" s="62">
        <f>IFERROR(SUMIFS(ALAN!$M$92:$M$92,ALAN!$H$92:$H$92,"ENTRADA",ALAN!$J$92:$J$92,$B107),0)</f>
        <v>0</v>
      </c>
      <c r="U107" s="62">
        <f>IFERROR(SUMIFS(ELVIA!$M$74:$M$77,ELVIA!$H$74:$H$77,"ENTRADA",ELVIA!$J$74:$J$77,$B107),0)</f>
        <v>0</v>
      </c>
      <c r="V107" s="146">
        <f>IFERROR(SUMIFS(CAJA!$M$5912:$M$6590,CAJA!$H$5912:$H$6590,"ENTRADA",CAJA!$J$5912:$J$6590,$B107),0)</f>
        <v>0</v>
      </c>
      <c r="W107" s="62">
        <f>IFERROR(SUMIFS('CAJA TIGRES'!$M$1638:$M$1796,'CAJA TIGRES'!$H$1638:$H$1796,"ENTRADA",'CAJA TIGRES'!$J$1638:$J$1796,$B107),0)</f>
        <v>0</v>
      </c>
      <c r="X107" s="62">
        <f>IFERROR(SUMIFS(RESERVA!$M$14:$M$14,RESERVA!$H$14:$H$14,"ENTRADA",RESERVA!$J$14:$J$14,$B107),0)</f>
        <v>0</v>
      </c>
      <c r="Y107" s="96">
        <f t="shared" si="41"/>
        <v>0</v>
      </c>
      <c r="Z107" s="96">
        <f>Y107+'SEP25'!Z107</f>
        <v>0</v>
      </c>
    </row>
    <row r="108" spans="2:26" x14ac:dyDescent="0.3">
      <c r="B108" s="63" t="s">
        <v>280</v>
      </c>
      <c r="C108" s="62">
        <f>IFERROR(SUMIFS('MGZ121'!$M$1375:'MGZ121'!$M$1598,'MGZ121'!$H$1375:$H$1598,"ENTRADA",'MGZ121'!$J$1375:$J$1598,$B108),0)</f>
        <v>0</v>
      </c>
      <c r="D108" s="62">
        <f>IFERROR(SUMIFS('MGZ BBVA'!$M$1352:$M$1561,'MGZ BBVA'!$H$1352:$H$1561,"ENTRADA",'MGZ BBVA'!$J$1352:$J$1561,$B108),0)</f>
        <v>0</v>
      </c>
      <c r="E108" s="62">
        <f>IFERROR(SUMIFS('MGZ DOLARES'!$M$2:$M$2,'MGZ DOLARES'!$F$2:$F$2,"ENTRADA",'MGZ DOLARES'!$J$2:$J$2,$B108),0)</f>
        <v>0</v>
      </c>
      <c r="F108" s="62">
        <f>IFERROR(SUMIFS('MGZ BAJIO'!$M$71:$M$79,'MGZ BAJIO'!$H$71:$H$79,"ENTRADA",'MGZ BAJIO'!$J$71:$J$79,$B108),0)</f>
        <v>0</v>
      </c>
      <c r="G108" s="62">
        <f>IFERROR(SUMIFS('VICTOR BANAMEX'!$M$529:$M$601,'VICTOR BANAMEX'!$H$529:$H$601,"ENTRADA",'VICTOR BANAMEX'!$J$529:$J$601,$B108),0)</f>
        <v>0</v>
      </c>
      <c r="H108" s="62">
        <f>IFERROR(SUMIFS('VICTOR BANORTE'!$M$99:$M$105,'VICTOR BANORTE'!$H$99:$H$105,"ENTRADA",'VICTOR BANORTE'!$J$99:$J$105,$B108),0)</f>
        <v>0</v>
      </c>
      <c r="I108" s="62">
        <f>IFERROR(SUMIFS(RODRIGO!$M$3:$M$4,RODRIGO!$H$3:$H$4,"ENTRADA",RODRIGO!$J$3:$J$4,$B108),0)</f>
        <v>0</v>
      </c>
      <c r="J108" s="62">
        <f>IFERROR(SUMIFS(MOY!$M$77:$M$84,MOY!$H$77:$H$84,"ENTRADA",MOY!$J$77:$J$84,$B108),0)</f>
        <v>0</v>
      </c>
      <c r="K108" s="62">
        <f>IFERROR(SUMIFS('NORMA RUTH'!$M$86:$M$109,'NORMA RUTH'!$H$86:$H$109,"ENTRADA",'NORMA RUTH'!$J$86:$J$109,$B108),0)</f>
        <v>0</v>
      </c>
      <c r="L108" s="62">
        <f>IFERROR(SUMIFS(VALERIA!$M$72:$M$73,VALERIA!$H$72:$H$73,"ENTRADA",VALERIA!$J$72:$J$73,$B108),0)</f>
        <v>0</v>
      </c>
      <c r="M108" s="62">
        <f>IFERROR(SUMIFS('MANUEL BANAMEX'!$M$125:$M$142,'MANUEL BANAMEX'!$H$125:$H$142,"ENTRADA",'MANUEL BANAMEX'!$J$125:$J$142,$B108),0)</f>
        <v>0</v>
      </c>
      <c r="N108" s="62">
        <f>IFERROR(SUMIFS(ROBERTO!$M$2:$M$2,ROBERTO!$H$2:$H$2,"ENTRADA",ROBERTO!$J$2:$J$2,$B108),0)</f>
        <v>0</v>
      </c>
      <c r="O108" s="62">
        <f>IFERROR(SUMIFS(JUAN!$M$88:$M$91,JUAN!$H$88:$H$91,"ENTRADA",JUAN!$J$88:$J$91,$B108),0)</f>
        <v>0</v>
      </c>
      <c r="P108" s="62">
        <f>IFERROR(SUMIFS('NORMA SANCHEZ'!$M$82:$M$85,'NORMA SANCHEZ'!$H$82:$H$85,"ENTRADA",'NORMA SANCHEZ'!$J$82:$J$85,$B108),0)</f>
        <v>0</v>
      </c>
      <c r="Q108" s="62">
        <f>IFERROR(SUMIFS('JOSE CARLOS'!$M$82:$M$82,'JOSE CARLOS'!$H$82:$H$82,"ENTRADA",'JOSE CARLOS'!$J$82:$J$82,$B108),0)</f>
        <v>0</v>
      </c>
      <c r="R108" s="62">
        <f>IFERROR(SUMIFS('LUIS ENRIQUE '!$M$67:$M$68,'LUIS ENRIQUE '!$H$67:$H$68,"ENTRADA",'LUIS ENRIQUE '!$J$67:$J$68,$B108),0)</f>
        <v>0</v>
      </c>
      <c r="S108" s="62">
        <f>IFERROR(SUMIFS(CESARIA!$M$92:$M$95,CESARIA!$H$92:$H$95,"ENTRADA",CESARIA!$J$92:$J$95,$B108),0)</f>
        <v>0</v>
      </c>
      <c r="T108" s="62">
        <f>IFERROR(SUMIFS(ALAN!$M$92:$M$92,ALAN!$H$92:$H$92,"ENTRADA",ALAN!$J$92:$J$92,$B108),0)</f>
        <v>0</v>
      </c>
      <c r="U108" s="62">
        <f>IFERROR(SUMIFS(ELVIA!$M$74:$M$77,ELVIA!$H$74:$H$77,"ENTRADA",ELVIA!$J$74:$J$77,$B108),0)</f>
        <v>0</v>
      </c>
      <c r="V108" s="146">
        <f>IFERROR(SUMIFS(CAJA!$M$5912:$M$6590,CAJA!$H$5912:$H$6590,"ENTRADA",CAJA!$J$5912:$J$6590,$B108),0)</f>
        <v>200000</v>
      </c>
      <c r="W108" s="62">
        <f>IFERROR(SUMIFS('CAJA TIGRES'!$M$1638:$M$1796,'CAJA TIGRES'!$H$1638:$H$1796,"ENTRADA",'CAJA TIGRES'!$J$1638:$J$1796,$B108),0)</f>
        <v>0</v>
      </c>
      <c r="X108" s="62">
        <f>IFERROR(SUMIFS(RESERVA!$M$14:$M$14,RESERVA!$H$14:$H$14,"ENTRADA",RESERVA!$J$14:$J$14,$B108),0)</f>
        <v>0</v>
      </c>
      <c r="Y108" s="96">
        <f t="shared" si="41"/>
        <v>200000</v>
      </c>
      <c r="Z108" s="96">
        <f>Y108+'SEP25'!Z108</f>
        <v>3802500</v>
      </c>
    </row>
    <row r="109" spans="2:26" x14ac:dyDescent="0.3">
      <c r="B109" s="63" t="s">
        <v>178</v>
      </c>
      <c r="C109" s="62">
        <f>IFERROR(SUMIFS('MGZ121'!$M$1375:'MGZ121'!$M$1598,'MGZ121'!$H$1375:$H$1598,"ENTRADA",'MGZ121'!$J$1375:$J$1598,$B109),0)</f>
        <v>0</v>
      </c>
      <c r="D109" s="62">
        <f>IFERROR(SUMIFS('MGZ BBVA'!$M$1352:$M$1561,'MGZ BBVA'!$H$1352:$H$1561,"ENTRADA",'MGZ BBVA'!$J$1352:$J$1561,$B109),0)</f>
        <v>0</v>
      </c>
      <c r="E109" s="62">
        <f>IFERROR(SUMIFS('MGZ DOLARES'!$M$2:$M$2,'MGZ DOLARES'!$F$2:$F$2,"ENTRADA",'MGZ DOLARES'!$J$2:$J$2,$B109),0)</f>
        <v>0</v>
      </c>
      <c r="F109" s="62">
        <f>IFERROR(SUMIFS('MGZ BAJIO'!$M$71:$M$79,'MGZ BAJIO'!$H$71:$H$79,"ENTRADA",'MGZ BAJIO'!$J$71:$J$79,$B109),0)</f>
        <v>0</v>
      </c>
      <c r="G109" s="62">
        <f>IFERROR(SUMIFS('VICTOR BANAMEX'!$M$529:$M$601,'VICTOR BANAMEX'!$H$529:$H$601,"ENTRADA",'VICTOR BANAMEX'!$J$529:$J$601,$B109),0)</f>
        <v>0</v>
      </c>
      <c r="H109" s="62">
        <f>IFERROR(SUMIFS('VICTOR BANORTE'!$M$99:$M$105,'VICTOR BANORTE'!$H$99:$H$105,"ENTRADA",'VICTOR BANORTE'!$J$99:$J$105,$B109),0)</f>
        <v>0</v>
      </c>
      <c r="I109" s="62">
        <f>IFERROR(SUMIFS(RODRIGO!$M$3:$M$4,RODRIGO!$H$3:$H$4,"ENTRADA",RODRIGO!$J$3:$J$4,$B109),0)</f>
        <v>0</v>
      </c>
      <c r="J109" s="62">
        <f>IFERROR(SUMIFS(MOY!$M$77:$M$84,MOY!$H$77:$H$84,"ENTRADA",MOY!$J$77:$J$84,$B109),0)</f>
        <v>0</v>
      </c>
      <c r="K109" s="62">
        <f>IFERROR(SUMIFS('NORMA RUTH'!$M$86:$M$109,'NORMA RUTH'!$H$86:$H$109,"ENTRADA",'NORMA RUTH'!$J$86:$J$109,$B109),0)</f>
        <v>0</v>
      </c>
      <c r="L109" s="62">
        <f>IFERROR(SUMIFS(VALERIA!$M$72:$M$73,VALERIA!$H$72:$H$73,"ENTRADA",VALERIA!$J$72:$J$73,$B109),0)</f>
        <v>0</v>
      </c>
      <c r="M109" s="62">
        <f>IFERROR(SUMIFS('MANUEL BANAMEX'!$M$125:$M$142,'MANUEL BANAMEX'!$H$125:$H$142,"ENTRADA",'MANUEL BANAMEX'!$J$125:$J$142,$B109),0)</f>
        <v>0</v>
      </c>
      <c r="N109" s="62">
        <f>IFERROR(SUMIFS(ROBERTO!$M$2:$M$2,ROBERTO!$H$2:$H$2,"ENTRADA",ROBERTO!$J$2:$J$2,$B109),0)</f>
        <v>0</v>
      </c>
      <c r="O109" s="62">
        <f>IFERROR(SUMIFS(JUAN!$M$88:$M$91,JUAN!$H$88:$H$91,"ENTRADA",JUAN!$J$88:$J$91,$B109),0)</f>
        <v>0</v>
      </c>
      <c r="P109" s="62">
        <f>IFERROR(SUMIFS('NORMA SANCHEZ'!$M$82:$M$85,'NORMA SANCHEZ'!$H$82:$H$85,"ENTRADA",'NORMA SANCHEZ'!$J$82:$J$85,$B109),0)</f>
        <v>0</v>
      </c>
      <c r="Q109" s="62">
        <f>IFERROR(SUMIFS('JOSE CARLOS'!$M$82:$M$82,'JOSE CARLOS'!$H$82:$H$82,"ENTRADA",'JOSE CARLOS'!$J$82:$J$82,$B109),0)</f>
        <v>0</v>
      </c>
      <c r="R109" s="62">
        <f>IFERROR(SUMIFS('LUIS ENRIQUE '!$M$67:$M$68,'LUIS ENRIQUE '!$H$67:$H$68,"ENTRADA",'LUIS ENRIQUE '!$J$67:$J$68,$B109),0)</f>
        <v>0</v>
      </c>
      <c r="S109" s="62">
        <f>IFERROR(SUMIFS(CESARIA!$M$92:$M$95,CESARIA!$H$92:$H$95,"ENTRADA",CESARIA!$J$92:$J$95,$B109),0)</f>
        <v>0</v>
      </c>
      <c r="T109" s="62">
        <f>IFERROR(SUMIFS(ALAN!$M$92:$M$92,ALAN!$H$92:$H$92,"ENTRADA",ALAN!$J$92:$J$92,$B109),0)</f>
        <v>0</v>
      </c>
      <c r="U109" s="62">
        <f>IFERROR(SUMIFS(ELVIA!$M$74:$M$77,ELVIA!$H$74:$H$77,"ENTRADA",ELVIA!$J$74:$J$77,$B109),0)</f>
        <v>0</v>
      </c>
      <c r="V109" s="146">
        <f>IFERROR(SUMIFS(CAJA!$M$5912:$M$6590,CAJA!$H$5912:$H$6590,"ENTRADA",CAJA!$J$5912:$J$6590,$B109),0)</f>
        <v>0</v>
      </c>
      <c r="W109" s="62">
        <f>IFERROR(SUMIFS('CAJA TIGRES'!$M$1638:$M$1796,'CAJA TIGRES'!$H$1638:$H$1796,"ENTRADA",'CAJA TIGRES'!$J$1638:$J$1796,$B109),0)</f>
        <v>0</v>
      </c>
      <c r="X109" s="62">
        <f>IFERROR(SUMIFS(RESERVA!$M$14:$M$14,RESERVA!$H$14:$H$14,"ENTRADA",RESERVA!$J$14:$J$14,$B109),0)</f>
        <v>0</v>
      </c>
      <c r="Y109" s="96">
        <f t="shared" si="41"/>
        <v>0</v>
      </c>
      <c r="Z109" s="96">
        <f>Y109+'SEP25'!Z109</f>
        <v>0</v>
      </c>
    </row>
    <row r="110" spans="2:26" x14ac:dyDescent="0.3">
      <c r="B110" s="63" t="s">
        <v>179</v>
      </c>
      <c r="C110" s="62">
        <f>IFERROR(SUMIFS('MGZ121'!$M$1375:'MGZ121'!$M$1598,'MGZ121'!$H$1375:$H$1598,"ENTRADA",'MGZ121'!$J$1375:$J$1598,$B110),0)</f>
        <v>0</v>
      </c>
      <c r="D110" s="62">
        <f>IFERROR(SUMIFS('MGZ BBVA'!$M$1352:$M$1561,'MGZ BBVA'!$H$1352:$H$1561,"ENTRADA",'MGZ BBVA'!$J$1352:$J$1561,$B110),0)</f>
        <v>0</v>
      </c>
      <c r="E110" s="62">
        <f>IFERROR(SUMIFS('MGZ DOLARES'!$M$2:$M$2,'MGZ DOLARES'!$F$2:$F$2,"ENTRADA",'MGZ DOLARES'!$J$2:$J$2,$B110),0)</f>
        <v>0</v>
      </c>
      <c r="F110" s="62">
        <f>IFERROR(SUMIFS('MGZ BAJIO'!$M$71:$M$79,'MGZ BAJIO'!$H$71:$H$79,"ENTRADA",'MGZ BAJIO'!$J$71:$J$79,$B110),0)</f>
        <v>0</v>
      </c>
      <c r="G110" s="62">
        <f>IFERROR(SUMIFS('VICTOR BANAMEX'!$M$529:$M$601,'VICTOR BANAMEX'!$H$529:$H$601,"ENTRADA",'VICTOR BANAMEX'!$J$529:$J$601,$B110),0)</f>
        <v>0</v>
      </c>
      <c r="H110" s="62">
        <f>IFERROR(SUMIFS('VICTOR BANORTE'!$M$99:$M$105,'VICTOR BANORTE'!$H$99:$H$105,"ENTRADA",'VICTOR BANORTE'!$J$99:$J$105,$B110),0)</f>
        <v>0</v>
      </c>
      <c r="I110" s="62">
        <f>IFERROR(SUMIFS(RODRIGO!$M$3:$M$4,RODRIGO!$H$3:$H$4,"ENTRADA",RODRIGO!$J$3:$J$4,$B110),0)</f>
        <v>0</v>
      </c>
      <c r="J110" s="62">
        <f>IFERROR(SUMIFS(MOY!$M$77:$M$84,MOY!$H$77:$H$84,"ENTRADA",MOY!$J$77:$J$84,$B110),0)</f>
        <v>0</v>
      </c>
      <c r="K110" s="62">
        <f>IFERROR(SUMIFS('NORMA RUTH'!$M$86:$M$109,'NORMA RUTH'!$H$86:$H$109,"ENTRADA",'NORMA RUTH'!$J$86:$J$109,$B110),0)</f>
        <v>0</v>
      </c>
      <c r="L110" s="62">
        <f>IFERROR(SUMIFS(VALERIA!$M$72:$M$73,VALERIA!$H$72:$H$73,"ENTRADA",VALERIA!$J$72:$J$73,$B110),0)</f>
        <v>0</v>
      </c>
      <c r="M110" s="62">
        <f>IFERROR(SUMIFS('MANUEL BANAMEX'!$M$125:$M$142,'MANUEL BANAMEX'!$H$125:$H$142,"ENTRADA",'MANUEL BANAMEX'!$J$125:$J$142,$B110),0)</f>
        <v>0</v>
      </c>
      <c r="N110" s="62">
        <f>IFERROR(SUMIFS(ROBERTO!$M$2:$M$2,ROBERTO!$H$2:$H$2,"ENTRADA",ROBERTO!$J$2:$J$2,$B110),0)</f>
        <v>0</v>
      </c>
      <c r="O110" s="62">
        <f>IFERROR(SUMIFS(JUAN!$M$88:$M$91,JUAN!$H$88:$H$91,"ENTRADA",JUAN!$J$88:$J$91,$B110),0)</f>
        <v>0</v>
      </c>
      <c r="P110" s="62">
        <f>IFERROR(SUMIFS('NORMA SANCHEZ'!$M$82:$M$85,'NORMA SANCHEZ'!$H$82:$H$85,"ENTRADA",'NORMA SANCHEZ'!$J$82:$J$85,$B110),0)</f>
        <v>0</v>
      </c>
      <c r="Q110" s="62">
        <f>IFERROR(SUMIFS('JOSE CARLOS'!$M$82:$M$82,'JOSE CARLOS'!$H$82:$H$82,"ENTRADA",'JOSE CARLOS'!$J$82:$J$82,$B110),0)</f>
        <v>0</v>
      </c>
      <c r="R110" s="62">
        <f>IFERROR(SUMIFS('LUIS ENRIQUE '!$M$67:$M$68,'LUIS ENRIQUE '!$H$67:$H$68,"ENTRADA",'LUIS ENRIQUE '!$J$67:$J$68,$B110),0)</f>
        <v>0</v>
      </c>
      <c r="S110" s="62">
        <f>IFERROR(SUMIFS(CESARIA!$M$92:$M$95,CESARIA!$H$92:$H$95,"ENTRADA",CESARIA!$J$92:$J$95,$B110),0)</f>
        <v>0</v>
      </c>
      <c r="T110" s="62">
        <f>IFERROR(SUMIFS(ALAN!$M$92:$M$92,ALAN!$H$92:$H$92,"ENTRADA",ALAN!$J$92:$J$92,$B110),0)</f>
        <v>0</v>
      </c>
      <c r="U110" s="62">
        <f>IFERROR(SUMIFS(ELVIA!$M$74:$M$77,ELVIA!$H$74:$H$77,"ENTRADA",ELVIA!$J$74:$J$77,$B110),0)</f>
        <v>0</v>
      </c>
      <c r="V110" s="146">
        <f>IFERROR(SUMIFS(CAJA!$M$5912:$M$6590,CAJA!$H$5912:$H$6590,"ENTRADA",CAJA!$J$5912:$J$6590,$B110),0)</f>
        <v>0</v>
      </c>
      <c r="W110" s="62">
        <f>IFERROR(SUMIFS('CAJA TIGRES'!$M$1638:$M$1796,'CAJA TIGRES'!$H$1638:$H$1796,"ENTRADA",'CAJA TIGRES'!$J$1638:$J$1796,$B110),0)</f>
        <v>0</v>
      </c>
      <c r="X110" s="62">
        <f>IFERROR(SUMIFS(RESERVA!$M$14:$M$14,RESERVA!$H$14:$H$14,"ENTRADA",RESERVA!$J$14:$J$14,$B110),0)</f>
        <v>0</v>
      </c>
      <c r="Y110" s="96">
        <f t="shared" si="41"/>
        <v>0</v>
      </c>
      <c r="Z110" s="96">
        <f>Y110+'SEP25'!Z110</f>
        <v>3425500</v>
      </c>
    </row>
    <row r="111" spans="2:26" x14ac:dyDescent="0.3">
      <c r="B111" s="63" t="s">
        <v>180</v>
      </c>
      <c r="C111" s="62">
        <f>IFERROR(SUMIFS('MGZ121'!$M$1375:'MGZ121'!$M$1598,'MGZ121'!$H$1375:$H$1598,"ENTRADA",'MGZ121'!$J$1375:$J$1598,$B111),0)</f>
        <v>0</v>
      </c>
      <c r="D111" s="62">
        <f>IFERROR(SUMIFS('MGZ BBVA'!$M$1352:$M$1561,'MGZ BBVA'!$H$1352:$H$1561,"ENTRADA",'MGZ BBVA'!$J$1352:$J$1561,$B111),0)</f>
        <v>0</v>
      </c>
      <c r="E111" s="62">
        <f>IFERROR(SUMIFS('MGZ DOLARES'!$M$2:$M$2,'MGZ DOLARES'!$F$2:$F$2,"ENTRADA",'MGZ DOLARES'!$J$2:$J$2,$B111),0)</f>
        <v>0</v>
      </c>
      <c r="F111" s="62">
        <f>IFERROR(SUMIFS('MGZ BAJIO'!$M$71:$M$79,'MGZ BAJIO'!$H$71:$H$79,"ENTRADA",'MGZ BAJIO'!$J$71:$J$79,$B111),0)</f>
        <v>0</v>
      </c>
      <c r="G111" s="62">
        <f>IFERROR(SUMIFS('VICTOR BANAMEX'!$M$529:$M$601,'VICTOR BANAMEX'!$H$529:$H$601,"ENTRADA",'VICTOR BANAMEX'!$J$529:$J$601,$B111),0)</f>
        <v>0</v>
      </c>
      <c r="H111" s="62">
        <f>IFERROR(SUMIFS('VICTOR BANORTE'!$M$99:$M$105,'VICTOR BANORTE'!$H$99:$H$105,"ENTRADA",'VICTOR BANORTE'!$J$99:$J$105,$B111),0)</f>
        <v>0</v>
      </c>
      <c r="I111" s="62">
        <f>IFERROR(SUMIFS(RODRIGO!$M$3:$M$4,RODRIGO!$H$3:$H$4,"ENTRADA",RODRIGO!$J$3:$J$4,$B111),0)</f>
        <v>0</v>
      </c>
      <c r="J111" s="62">
        <f>IFERROR(SUMIFS(MOY!$M$77:$M$84,MOY!$H$77:$H$84,"ENTRADA",MOY!$J$77:$J$84,$B111),0)</f>
        <v>0</v>
      </c>
      <c r="K111" s="62">
        <f>IFERROR(SUMIFS('NORMA RUTH'!$M$86:$M$109,'NORMA RUTH'!$H$86:$H$109,"ENTRADA",'NORMA RUTH'!$J$86:$J$109,$B111),0)</f>
        <v>0</v>
      </c>
      <c r="L111" s="62">
        <f>IFERROR(SUMIFS(VALERIA!$M$72:$M$73,VALERIA!$H$72:$H$73,"ENTRADA",VALERIA!$J$72:$J$73,$B111),0)</f>
        <v>0</v>
      </c>
      <c r="M111" s="62">
        <f>IFERROR(SUMIFS('MANUEL BANAMEX'!$M$125:$M$142,'MANUEL BANAMEX'!$H$125:$H$142,"ENTRADA",'MANUEL BANAMEX'!$J$125:$J$142,$B111),0)</f>
        <v>0</v>
      </c>
      <c r="N111" s="62">
        <f>IFERROR(SUMIFS(ROBERTO!$M$2:$M$2,ROBERTO!$H$2:$H$2,"ENTRADA",ROBERTO!$J$2:$J$2,$B111),0)</f>
        <v>0</v>
      </c>
      <c r="O111" s="62">
        <f>IFERROR(SUMIFS(JUAN!$M$88:$M$91,JUAN!$H$88:$H$91,"ENTRADA",JUAN!$J$88:$J$91,$B111),0)</f>
        <v>0</v>
      </c>
      <c r="P111" s="62">
        <f>IFERROR(SUMIFS('NORMA SANCHEZ'!$M$82:$M$85,'NORMA SANCHEZ'!$H$82:$H$85,"ENTRADA",'NORMA SANCHEZ'!$J$82:$J$85,$B111),0)</f>
        <v>0</v>
      </c>
      <c r="Q111" s="62">
        <f>IFERROR(SUMIFS('JOSE CARLOS'!$M$82:$M$82,'JOSE CARLOS'!$H$82:$H$82,"ENTRADA",'JOSE CARLOS'!$J$82:$J$82,$B111),0)</f>
        <v>0</v>
      </c>
      <c r="R111" s="62">
        <f>IFERROR(SUMIFS('LUIS ENRIQUE '!$M$67:$M$68,'LUIS ENRIQUE '!$H$67:$H$68,"ENTRADA",'LUIS ENRIQUE '!$J$67:$J$68,$B111),0)</f>
        <v>0</v>
      </c>
      <c r="S111" s="62">
        <f>IFERROR(SUMIFS(CESARIA!$M$92:$M$95,CESARIA!$H$92:$H$95,"ENTRADA",CESARIA!$J$92:$J$95,$B111),0)</f>
        <v>0</v>
      </c>
      <c r="T111" s="62">
        <f>IFERROR(SUMIFS(ALAN!$M$92:$M$92,ALAN!$H$92:$H$92,"ENTRADA",ALAN!$J$92:$J$92,$B111),0)</f>
        <v>0</v>
      </c>
      <c r="U111" s="62">
        <f>IFERROR(SUMIFS(ELVIA!$M$74:$M$77,ELVIA!$H$74:$H$77,"ENTRADA",ELVIA!$J$74:$J$77,$B111),0)</f>
        <v>0</v>
      </c>
      <c r="V111" s="146">
        <f>IFERROR(SUMIFS(CAJA!$M$5912:$M$6590,CAJA!$H$5912:$H$6590,"ENTRADA",CAJA!$J$5912:$J$6590,$B111),0)</f>
        <v>0</v>
      </c>
      <c r="W111" s="62">
        <f>IFERROR(SUMIFS('CAJA TIGRES'!$M$1638:$M$1796,'CAJA TIGRES'!$H$1638:$H$1796,"ENTRADA",'CAJA TIGRES'!$J$1638:$J$1796,$B111),0)</f>
        <v>0</v>
      </c>
      <c r="X111" s="62">
        <f>IFERROR(SUMIFS(RESERVA!$M$14:$M$14,RESERVA!$H$14:$H$14,"ENTRADA",RESERVA!$J$14:$J$14,$B111),0)</f>
        <v>0</v>
      </c>
      <c r="Y111" s="96">
        <f t="shared" si="41"/>
        <v>0</v>
      </c>
      <c r="Z111" s="96">
        <f>Y111+'SEP25'!Z111</f>
        <v>3380608.37</v>
      </c>
    </row>
    <row r="112" spans="2:26" x14ac:dyDescent="0.3">
      <c r="B112" s="63" t="s">
        <v>181</v>
      </c>
      <c r="C112" s="62">
        <f>IFERROR(SUMIFS('MGZ121'!$M$1375:'MGZ121'!$M$1598,'MGZ121'!$H$1375:$H$1598,"ENTRADA",'MGZ121'!$J$1375:$J$1598,$B112),0)</f>
        <v>0</v>
      </c>
      <c r="D112" s="62">
        <f>IFERROR(SUMIFS('MGZ BBVA'!$M$1352:$M$1561,'MGZ BBVA'!$H$1352:$H$1561,"ENTRADA",'MGZ BBVA'!$J$1352:$J$1561,$B112),0)</f>
        <v>0</v>
      </c>
      <c r="E112" s="62">
        <f>IFERROR(SUMIFS('MGZ DOLARES'!$M$2:$M$2,'MGZ DOLARES'!$F$2:$F$2,"ENTRADA",'MGZ DOLARES'!$J$2:$J$2,$B112),0)</f>
        <v>0</v>
      </c>
      <c r="F112" s="62">
        <f>IFERROR(SUMIFS('MGZ BAJIO'!$M$71:$M$79,'MGZ BAJIO'!$H$71:$H$79,"ENTRADA",'MGZ BAJIO'!$J$71:$J$79,$B112),0)</f>
        <v>0</v>
      </c>
      <c r="G112" s="62">
        <f>IFERROR(SUMIFS('VICTOR BANAMEX'!$M$529:$M$601,'VICTOR BANAMEX'!$H$529:$H$601,"ENTRADA",'VICTOR BANAMEX'!$J$529:$J$601,$B112),0)</f>
        <v>0</v>
      </c>
      <c r="H112" s="62">
        <f>IFERROR(SUMIFS('VICTOR BANORTE'!$M$99:$M$105,'VICTOR BANORTE'!$H$99:$H$105,"ENTRADA",'VICTOR BANORTE'!$J$99:$J$105,$B112),0)</f>
        <v>0</v>
      </c>
      <c r="I112" s="62">
        <f>IFERROR(SUMIFS(RODRIGO!$M$3:$M$4,RODRIGO!$H$3:$H$4,"ENTRADA",RODRIGO!$J$3:$J$4,$B112),0)</f>
        <v>0</v>
      </c>
      <c r="J112" s="62">
        <f>IFERROR(SUMIFS(MOY!$M$77:$M$84,MOY!$H$77:$H$84,"ENTRADA",MOY!$J$77:$J$84,$B112),0)</f>
        <v>0</v>
      </c>
      <c r="K112" s="62">
        <f>IFERROR(SUMIFS('NORMA RUTH'!$M$86:$M$109,'NORMA RUTH'!$H$86:$H$109,"ENTRADA",'NORMA RUTH'!$J$86:$J$109,$B112),0)</f>
        <v>0</v>
      </c>
      <c r="L112" s="62">
        <f>IFERROR(SUMIFS(VALERIA!$M$72:$M$73,VALERIA!$H$72:$H$73,"ENTRADA",VALERIA!$J$72:$J$73,$B112),0)</f>
        <v>0</v>
      </c>
      <c r="M112" s="62">
        <f>IFERROR(SUMIFS('MANUEL BANAMEX'!$M$125:$M$142,'MANUEL BANAMEX'!$H$125:$H$142,"ENTRADA",'MANUEL BANAMEX'!$J$125:$J$142,$B112),0)</f>
        <v>0</v>
      </c>
      <c r="N112" s="62">
        <f>IFERROR(SUMIFS(ROBERTO!$M$2:$M$2,ROBERTO!$H$2:$H$2,"ENTRADA",ROBERTO!$J$2:$J$2,$B112),0)</f>
        <v>0</v>
      </c>
      <c r="O112" s="62">
        <f>IFERROR(SUMIFS(JUAN!$M$88:$M$91,JUAN!$H$88:$H$91,"ENTRADA",JUAN!$J$88:$J$91,$B112),0)</f>
        <v>0</v>
      </c>
      <c r="P112" s="62">
        <f>IFERROR(SUMIFS('NORMA SANCHEZ'!$M$82:$M$85,'NORMA SANCHEZ'!$H$82:$H$85,"ENTRADA",'NORMA SANCHEZ'!$J$82:$J$85,$B112),0)</f>
        <v>0</v>
      </c>
      <c r="Q112" s="62">
        <f>IFERROR(SUMIFS('JOSE CARLOS'!$M$82:$M$82,'JOSE CARLOS'!$H$82:$H$82,"ENTRADA",'JOSE CARLOS'!$J$82:$J$82,$B112),0)</f>
        <v>0</v>
      </c>
      <c r="R112" s="62">
        <f>IFERROR(SUMIFS('LUIS ENRIQUE '!$M$67:$M$68,'LUIS ENRIQUE '!$H$67:$H$68,"ENTRADA",'LUIS ENRIQUE '!$J$67:$J$68,$B112),0)</f>
        <v>0</v>
      </c>
      <c r="S112" s="62">
        <f>IFERROR(SUMIFS(CESARIA!$M$92:$M$95,CESARIA!$H$92:$H$95,"ENTRADA",CESARIA!$J$92:$J$95,$B112),0)</f>
        <v>0</v>
      </c>
      <c r="T112" s="62">
        <f>IFERROR(SUMIFS(ALAN!$M$92:$M$92,ALAN!$H$92:$H$92,"ENTRADA",ALAN!$J$92:$J$92,$B112),0)</f>
        <v>0</v>
      </c>
      <c r="U112" s="62">
        <f>IFERROR(SUMIFS(ELVIA!$M$74:$M$77,ELVIA!$H$74:$H$77,"ENTRADA",ELVIA!$J$74:$J$77,$B112),0)</f>
        <v>0</v>
      </c>
      <c r="V112" s="146">
        <f>IFERROR(SUMIFS(CAJA!$M$5912:$M$6590,CAJA!$H$5912:$H$6590,"ENTRADA",CAJA!$J$5912:$J$6590,$B112),0)</f>
        <v>0</v>
      </c>
      <c r="W112" s="62">
        <f>IFERROR(SUMIFS('CAJA TIGRES'!$M$1638:$M$1796,'CAJA TIGRES'!$H$1638:$H$1796,"ENTRADA",'CAJA TIGRES'!$J$1638:$J$1796,$B112),0)</f>
        <v>0</v>
      </c>
      <c r="X112" s="62">
        <f>IFERROR(SUMIFS(RESERVA!$M$14:$M$14,RESERVA!$H$14:$H$14,"ENTRADA",RESERVA!$J$14:$J$14,$B112),0)</f>
        <v>0</v>
      </c>
      <c r="Y112" s="96">
        <f t="shared" si="41"/>
        <v>0</v>
      </c>
      <c r="Z112" s="96">
        <f>Y112+'SEP25'!Z112</f>
        <v>3840420</v>
      </c>
    </row>
    <row r="113" spans="1:26" x14ac:dyDescent="0.3">
      <c r="B113" s="63" t="s">
        <v>182</v>
      </c>
      <c r="C113" s="62">
        <f>IFERROR(SUMIFS('MGZ121'!$M$1375:'MGZ121'!$M$1598,'MGZ121'!$H$1375:$H$1598,"ENTRADA",'MGZ121'!$J$1375:$J$1598,$B113),0)</f>
        <v>0</v>
      </c>
      <c r="D113" s="62">
        <f>IFERROR(SUMIFS('MGZ BBVA'!$M$1352:$M$1561,'MGZ BBVA'!$H$1352:$H$1561,"ENTRADA",'MGZ BBVA'!$J$1352:$J$1561,$B113),0)</f>
        <v>0</v>
      </c>
      <c r="E113" s="62">
        <f>IFERROR(SUMIFS('MGZ DOLARES'!$M$2:$M$2,'MGZ DOLARES'!$F$2:$F$2,"ENTRADA",'MGZ DOLARES'!$J$2:$J$2,$B113),0)</f>
        <v>0</v>
      </c>
      <c r="F113" s="62">
        <f>IFERROR(SUMIFS('MGZ BAJIO'!$M$71:$M$79,'MGZ BAJIO'!$H$71:$H$79,"ENTRADA",'MGZ BAJIO'!$J$71:$J$79,$B113),0)</f>
        <v>0</v>
      </c>
      <c r="G113" s="62">
        <f>IFERROR(SUMIFS('VICTOR BANAMEX'!$M$529:$M$601,'VICTOR BANAMEX'!$H$529:$H$601,"ENTRADA",'VICTOR BANAMEX'!$J$529:$J$601,$B113),0)</f>
        <v>0</v>
      </c>
      <c r="H113" s="62">
        <f>IFERROR(SUMIFS('VICTOR BANORTE'!$M$99:$M$105,'VICTOR BANORTE'!$H$99:$H$105,"ENTRADA",'VICTOR BANORTE'!$J$99:$J$105,$B113),0)</f>
        <v>0</v>
      </c>
      <c r="I113" s="62">
        <f>IFERROR(SUMIFS(RODRIGO!$M$3:$M$4,RODRIGO!$H$3:$H$4,"ENTRADA",RODRIGO!$J$3:$J$4,$B113),0)</f>
        <v>0</v>
      </c>
      <c r="J113" s="62">
        <f>IFERROR(SUMIFS(MOY!$M$77:$M$84,MOY!$H$77:$H$84,"ENTRADA",MOY!$J$77:$J$84,$B113),0)</f>
        <v>0</v>
      </c>
      <c r="K113" s="62">
        <f>IFERROR(SUMIFS('NORMA RUTH'!$M$86:$M$109,'NORMA RUTH'!$H$86:$H$109,"ENTRADA",'NORMA RUTH'!$J$86:$J$109,$B113),0)</f>
        <v>0</v>
      </c>
      <c r="L113" s="62">
        <f>IFERROR(SUMIFS(VALERIA!$M$72:$M$73,VALERIA!$H$72:$H$73,"ENTRADA",VALERIA!$J$72:$J$73,$B113),0)</f>
        <v>0</v>
      </c>
      <c r="M113" s="62">
        <f>IFERROR(SUMIFS('MANUEL BANAMEX'!$M$125:$M$142,'MANUEL BANAMEX'!$H$125:$H$142,"ENTRADA",'MANUEL BANAMEX'!$J$125:$J$142,$B113),0)</f>
        <v>0</v>
      </c>
      <c r="N113" s="62">
        <f>IFERROR(SUMIFS(ROBERTO!$M$2:$M$2,ROBERTO!$H$2:$H$2,"ENTRADA",ROBERTO!$J$2:$J$2,$B113),0)</f>
        <v>0</v>
      </c>
      <c r="O113" s="62">
        <f>IFERROR(SUMIFS(JUAN!$M$88:$M$91,JUAN!$H$88:$H$91,"ENTRADA",JUAN!$J$88:$J$91,$B113),0)</f>
        <v>0</v>
      </c>
      <c r="P113" s="62">
        <f>IFERROR(SUMIFS('NORMA SANCHEZ'!$M$82:$M$85,'NORMA SANCHEZ'!$H$82:$H$85,"ENTRADA",'NORMA SANCHEZ'!$J$82:$J$85,$B113),0)</f>
        <v>0</v>
      </c>
      <c r="Q113" s="62">
        <f>IFERROR(SUMIFS('JOSE CARLOS'!$M$82:$M$82,'JOSE CARLOS'!$H$82:$H$82,"ENTRADA",'JOSE CARLOS'!$J$82:$J$82,$B113),0)</f>
        <v>0</v>
      </c>
      <c r="R113" s="62">
        <f>IFERROR(SUMIFS('LUIS ENRIQUE '!$M$67:$M$68,'LUIS ENRIQUE '!$H$67:$H$68,"ENTRADA",'LUIS ENRIQUE '!$J$67:$J$68,$B113),0)</f>
        <v>0</v>
      </c>
      <c r="S113" s="62">
        <f>IFERROR(SUMIFS(CESARIA!$M$92:$M$95,CESARIA!$H$92:$H$95,"ENTRADA",CESARIA!$J$92:$J$95,$B113),0)</f>
        <v>0</v>
      </c>
      <c r="T113" s="62">
        <f>IFERROR(SUMIFS(ALAN!$M$92:$M$92,ALAN!$H$92:$H$92,"ENTRADA",ALAN!$J$92:$J$92,$B113),0)</f>
        <v>0</v>
      </c>
      <c r="U113" s="62">
        <f>IFERROR(SUMIFS(ELVIA!$M$74:$M$77,ELVIA!$H$74:$H$77,"ENTRADA",ELVIA!$J$74:$J$77,$B113),0)</f>
        <v>0</v>
      </c>
      <c r="V113" s="146">
        <f>IFERROR(SUMIFS(CAJA!$M$5912:$M$6590,CAJA!$H$5912:$H$6590,"ENTRADA",CAJA!$J$5912:$J$6590,$B113),0)</f>
        <v>0</v>
      </c>
      <c r="W113" s="62">
        <f>IFERROR(SUMIFS('CAJA TIGRES'!$M$1638:$M$1796,'CAJA TIGRES'!$H$1638:$H$1796,"ENTRADA",'CAJA TIGRES'!$J$1638:$J$1796,$B113),0)</f>
        <v>0</v>
      </c>
      <c r="X113" s="62">
        <f>IFERROR(SUMIFS(RESERVA!$M$14:$M$14,RESERVA!$H$14:$H$14,"ENTRADA",RESERVA!$J$14:$J$14,$B113),0)</f>
        <v>0</v>
      </c>
      <c r="Y113" s="96">
        <f t="shared" si="41"/>
        <v>0</v>
      </c>
      <c r="Z113" s="96">
        <f>Y113+'SEP25'!Z113</f>
        <v>3396500</v>
      </c>
    </row>
    <row r="114" spans="1:26" x14ac:dyDescent="0.3">
      <c r="B114" s="63" t="s">
        <v>183</v>
      </c>
      <c r="C114" s="62">
        <f>IFERROR(SUMIFS('MGZ121'!$M$1375:'MGZ121'!$M$1598,'MGZ121'!$H$1375:$H$1598,"ENTRADA",'MGZ121'!$J$1375:$J$1598,$B114),0)</f>
        <v>0</v>
      </c>
      <c r="D114" s="62">
        <f>IFERROR(SUMIFS('MGZ BBVA'!$M$1352:$M$1561,'MGZ BBVA'!$H$1352:$H$1561,"ENTRADA",'MGZ BBVA'!$J$1352:$J$1561,$B114),0)</f>
        <v>0</v>
      </c>
      <c r="E114" s="62">
        <f>IFERROR(SUMIFS('MGZ DOLARES'!$M$2:$M$2,'MGZ DOLARES'!$F$2:$F$2,"ENTRADA",'MGZ DOLARES'!$J$2:$J$2,$B114),0)</f>
        <v>0</v>
      </c>
      <c r="F114" s="62">
        <f>IFERROR(SUMIFS('MGZ BAJIO'!$M$71:$M$79,'MGZ BAJIO'!$H$71:$H$79,"ENTRADA",'MGZ BAJIO'!$J$71:$J$79,$B114),0)</f>
        <v>0</v>
      </c>
      <c r="G114" s="62">
        <f>IFERROR(SUMIFS('VICTOR BANAMEX'!$M$529:$M$601,'VICTOR BANAMEX'!$H$529:$H$601,"ENTRADA",'VICTOR BANAMEX'!$J$529:$J$601,$B114),0)</f>
        <v>0</v>
      </c>
      <c r="H114" s="62">
        <f>IFERROR(SUMIFS('VICTOR BANORTE'!$M$99:$M$105,'VICTOR BANORTE'!$H$99:$H$105,"ENTRADA",'VICTOR BANORTE'!$J$99:$J$105,$B114),0)</f>
        <v>0</v>
      </c>
      <c r="I114" s="62">
        <f>IFERROR(SUMIFS(RODRIGO!$M$3:$M$4,RODRIGO!$H$3:$H$4,"ENTRADA",RODRIGO!$J$3:$J$4,$B114),0)</f>
        <v>0</v>
      </c>
      <c r="J114" s="62">
        <f>IFERROR(SUMIFS(MOY!$M$77:$M$84,MOY!$H$77:$H$84,"ENTRADA",MOY!$J$77:$J$84,$B114),0)</f>
        <v>0</v>
      </c>
      <c r="K114" s="62">
        <f>IFERROR(SUMIFS('NORMA RUTH'!$M$86:$M$109,'NORMA RUTH'!$H$86:$H$109,"ENTRADA",'NORMA RUTH'!$J$86:$J$109,$B114),0)</f>
        <v>0</v>
      </c>
      <c r="L114" s="62">
        <f>IFERROR(SUMIFS(VALERIA!$M$72:$M$73,VALERIA!$H$72:$H$73,"ENTRADA",VALERIA!$J$72:$J$73,$B114),0)</f>
        <v>0</v>
      </c>
      <c r="M114" s="62">
        <f>IFERROR(SUMIFS('MANUEL BANAMEX'!$M$125:$M$142,'MANUEL BANAMEX'!$H$125:$H$142,"ENTRADA",'MANUEL BANAMEX'!$J$125:$J$142,$B114),0)</f>
        <v>0</v>
      </c>
      <c r="N114" s="62">
        <f>IFERROR(SUMIFS(ROBERTO!$M$2:$M$2,ROBERTO!$H$2:$H$2,"ENTRADA",ROBERTO!$J$2:$J$2,$B114),0)</f>
        <v>0</v>
      </c>
      <c r="O114" s="62">
        <f>IFERROR(SUMIFS(JUAN!$M$88:$M$91,JUAN!$H$88:$H$91,"ENTRADA",JUAN!$J$88:$J$91,$B114),0)</f>
        <v>0</v>
      </c>
      <c r="P114" s="62">
        <f>IFERROR(SUMIFS('NORMA SANCHEZ'!$M$82:$M$85,'NORMA SANCHEZ'!$H$82:$H$85,"ENTRADA",'NORMA SANCHEZ'!$J$82:$J$85,$B114),0)</f>
        <v>0</v>
      </c>
      <c r="Q114" s="62">
        <f>IFERROR(SUMIFS('JOSE CARLOS'!$M$82:$M$82,'JOSE CARLOS'!$H$82:$H$82,"ENTRADA",'JOSE CARLOS'!$J$82:$J$82,$B114),0)</f>
        <v>0</v>
      </c>
      <c r="R114" s="62">
        <f>IFERROR(SUMIFS('LUIS ENRIQUE '!$M$67:$M$68,'LUIS ENRIQUE '!$H$67:$H$68,"ENTRADA",'LUIS ENRIQUE '!$J$67:$J$68,$B114),0)</f>
        <v>0</v>
      </c>
      <c r="S114" s="62">
        <f>IFERROR(SUMIFS(CESARIA!$M$92:$M$95,CESARIA!$H$92:$H$95,"ENTRADA",CESARIA!$J$92:$J$95,$B114),0)</f>
        <v>0</v>
      </c>
      <c r="T114" s="62">
        <f>IFERROR(SUMIFS(ALAN!$M$92:$M$92,ALAN!$H$92:$H$92,"ENTRADA",ALAN!$J$92:$J$92,$B114),0)</f>
        <v>0</v>
      </c>
      <c r="U114" s="62">
        <f>IFERROR(SUMIFS(ELVIA!$M$74:$M$77,ELVIA!$H$74:$H$77,"ENTRADA",ELVIA!$J$74:$J$77,$B114),0)</f>
        <v>0</v>
      </c>
      <c r="V114" s="146">
        <f>IFERROR(SUMIFS(CAJA!$M$5912:$M$6590,CAJA!$H$5912:$H$6590,"ENTRADA",CAJA!$J$5912:$J$6590,$B114),0)</f>
        <v>0</v>
      </c>
      <c r="W114" s="62">
        <f>IFERROR(SUMIFS('CAJA TIGRES'!$M$1638:$M$1796,'CAJA TIGRES'!$H$1638:$H$1796,"ENTRADA",'CAJA TIGRES'!$J$1638:$J$1796,$B114),0)</f>
        <v>0</v>
      </c>
      <c r="X114" s="62">
        <f>IFERROR(SUMIFS(RESERVA!$M$14:$M$14,RESERVA!$H$14:$H$14,"ENTRADA",RESERVA!$J$14:$J$14,$B114),0)</f>
        <v>0</v>
      </c>
      <c r="Y114" s="96">
        <f t="shared" si="41"/>
        <v>0</v>
      </c>
      <c r="Z114" s="96">
        <f>Y114+'SEP25'!Z114</f>
        <v>3869120</v>
      </c>
    </row>
    <row r="115" spans="1:26" x14ac:dyDescent="0.3">
      <c r="B115" s="63" t="s">
        <v>184</v>
      </c>
      <c r="C115" s="62">
        <f>IFERROR(SUMIFS('MGZ121'!$M$1375:'MGZ121'!$M$1598,'MGZ121'!$H$1375:$H$1598,"ENTRADA",'MGZ121'!$J$1375:$J$1598,$B115),0)</f>
        <v>0</v>
      </c>
      <c r="D115" s="62">
        <f>IFERROR(SUMIFS('MGZ BBVA'!$M$1352:$M$1561,'MGZ BBVA'!$H$1352:$H$1561,"ENTRADA",'MGZ BBVA'!$J$1352:$J$1561,$B115),0)</f>
        <v>0</v>
      </c>
      <c r="E115" s="62">
        <f>IFERROR(SUMIFS('MGZ DOLARES'!$M$2:$M$2,'MGZ DOLARES'!$F$2:$F$2,"ENTRADA",'MGZ DOLARES'!$J$2:$J$2,$B115),0)</f>
        <v>0</v>
      </c>
      <c r="F115" s="62">
        <f>IFERROR(SUMIFS('MGZ BAJIO'!$M$71:$M$79,'MGZ BAJIO'!$H$71:$H$79,"ENTRADA",'MGZ BAJIO'!$J$71:$J$79,$B115),0)</f>
        <v>0</v>
      </c>
      <c r="G115" s="62">
        <f>IFERROR(SUMIFS('VICTOR BANAMEX'!$M$529:$M$601,'VICTOR BANAMEX'!$H$529:$H$601,"ENTRADA",'VICTOR BANAMEX'!$J$529:$J$601,$B115),0)</f>
        <v>0</v>
      </c>
      <c r="H115" s="62">
        <f>IFERROR(SUMIFS('VICTOR BANORTE'!$M$99:$M$105,'VICTOR BANORTE'!$H$99:$H$105,"ENTRADA",'VICTOR BANORTE'!$J$99:$J$105,$B115),0)</f>
        <v>0</v>
      </c>
      <c r="I115" s="62">
        <f>IFERROR(SUMIFS(RODRIGO!$M$3:$M$4,RODRIGO!$H$3:$H$4,"ENTRADA",RODRIGO!$J$3:$J$4,$B115),0)</f>
        <v>0</v>
      </c>
      <c r="J115" s="62">
        <f>IFERROR(SUMIFS(MOY!$M$77:$M$84,MOY!$H$77:$H$84,"ENTRADA",MOY!$J$77:$J$84,$B115),0)</f>
        <v>0</v>
      </c>
      <c r="K115" s="62">
        <f>IFERROR(SUMIFS('NORMA RUTH'!$M$86:$M$109,'NORMA RUTH'!$H$86:$H$109,"ENTRADA",'NORMA RUTH'!$J$86:$J$109,$B115),0)</f>
        <v>0</v>
      </c>
      <c r="L115" s="62">
        <f>IFERROR(SUMIFS(VALERIA!$M$72:$M$73,VALERIA!$H$72:$H$73,"ENTRADA",VALERIA!$J$72:$J$73,$B115),0)</f>
        <v>0</v>
      </c>
      <c r="M115" s="62">
        <f>IFERROR(SUMIFS('MANUEL BANAMEX'!$M$125:$M$142,'MANUEL BANAMEX'!$H$125:$H$142,"ENTRADA",'MANUEL BANAMEX'!$J$125:$J$142,$B115),0)</f>
        <v>0</v>
      </c>
      <c r="N115" s="62">
        <f>IFERROR(SUMIFS(ROBERTO!$M$2:$M$2,ROBERTO!$H$2:$H$2,"ENTRADA",ROBERTO!$J$2:$J$2,$B115),0)</f>
        <v>0</v>
      </c>
      <c r="O115" s="62">
        <f>IFERROR(SUMIFS(JUAN!$M$88:$M$91,JUAN!$H$88:$H$91,"ENTRADA",JUAN!$J$88:$J$91,$B115),0)</f>
        <v>0</v>
      </c>
      <c r="P115" s="62">
        <f>IFERROR(SUMIFS('NORMA SANCHEZ'!$M$82:$M$85,'NORMA SANCHEZ'!$H$82:$H$85,"ENTRADA",'NORMA SANCHEZ'!$J$82:$J$85,$B115),0)</f>
        <v>0</v>
      </c>
      <c r="Q115" s="62">
        <f>IFERROR(SUMIFS('JOSE CARLOS'!$M$82:$M$82,'JOSE CARLOS'!$H$82:$H$82,"ENTRADA",'JOSE CARLOS'!$J$82:$J$82,$B115),0)</f>
        <v>0</v>
      </c>
      <c r="R115" s="62">
        <f>IFERROR(SUMIFS('LUIS ENRIQUE '!$M$67:$M$68,'LUIS ENRIQUE '!$H$67:$H$68,"ENTRADA",'LUIS ENRIQUE '!$J$67:$J$68,$B115),0)</f>
        <v>0</v>
      </c>
      <c r="S115" s="62">
        <f>IFERROR(SUMIFS(CESARIA!$M$92:$M$95,CESARIA!$H$92:$H$95,"ENTRADA",CESARIA!$J$92:$J$95,$B115),0)</f>
        <v>0</v>
      </c>
      <c r="T115" s="62">
        <f>IFERROR(SUMIFS(ALAN!$M$92:$M$92,ALAN!$H$92:$H$92,"ENTRADA",ALAN!$J$92:$J$92,$B115),0)</f>
        <v>0</v>
      </c>
      <c r="U115" s="62">
        <f>IFERROR(SUMIFS(ELVIA!$M$74:$M$77,ELVIA!$H$74:$H$77,"ENTRADA",ELVIA!$J$74:$J$77,$B115),0)</f>
        <v>0</v>
      </c>
      <c r="V115" s="146">
        <f>IFERROR(SUMIFS(CAJA!$M$5912:$M$6590,CAJA!$H$5912:$H$6590,"ENTRADA",CAJA!$J$5912:$J$6590,$B115),0)</f>
        <v>200000</v>
      </c>
      <c r="W115" s="62">
        <f>IFERROR(SUMIFS('CAJA TIGRES'!$M$1638:$M$1796,'CAJA TIGRES'!$H$1638:$H$1796,"ENTRADA",'CAJA TIGRES'!$J$1638:$J$1796,$B115),0)</f>
        <v>0</v>
      </c>
      <c r="X115" s="62">
        <f>IFERROR(SUMIFS(RESERVA!$M$14:$M$14,RESERVA!$H$14:$H$14,"ENTRADA",RESERVA!$J$14:$J$14,$B115),0)</f>
        <v>0</v>
      </c>
      <c r="Y115" s="96">
        <f t="shared" si="40"/>
        <v>200000</v>
      </c>
      <c r="Z115" s="96">
        <f>Y115+'SEP25'!Z115</f>
        <v>4358649.9000000004</v>
      </c>
    </row>
    <row r="116" spans="1:26" x14ac:dyDescent="0.3">
      <c r="A116">
        <v>12.2</v>
      </c>
      <c r="B116" s="63" t="s">
        <v>33</v>
      </c>
      <c r="C116" s="62">
        <f>IFERROR(SUMIFS('MGZ121'!$M$1375:'MGZ121'!$M$1598,'MGZ121'!$H$1375:$H$1598,"ENTRADA",'MGZ121'!$J$1375:$J$1598,$B116),0)</f>
        <v>5000</v>
      </c>
      <c r="D116" s="62">
        <f>IFERROR(SUMIFS('MGZ BBVA'!$M$1352:$M$1561,'MGZ BBVA'!$H$1352:$H$1561,"ENTRADA",'MGZ BBVA'!$J$1352:$J$1561,$B116),0)</f>
        <v>0</v>
      </c>
      <c r="E116" s="62">
        <f>IFERROR(SUMIFS('MGZ DOLARES'!$M$2:$M$2,'MGZ DOLARES'!$F$2:$F$2,"ENTRADA",'MGZ DOLARES'!$J$2:$J$2,$B116),0)</f>
        <v>0</v>
      </c>
      <c r="F116" s="62">
        <f>IFERROR(SUMIFS('MGZ BAJIO'!$M$71:$M$79,'MGZ BAJIO'!$H$71:$H$79,"ENTRADA",'MGZ BAJIO'!$J$71:$J$79,$B116),0)</f>
        <v>0</v>
      </c>
      <c r="G116" s="62">
        <f>IFERROR(SUMIFS('VICTOR BANAMEX'!$M$529:$M$601,'VICTOR BANAMEX'!$H$529:$H$601,"ENTRADA",'VICTOR BANAMEX'!$J$529:$J$601,$B116),0)</f>
        <v>0</v>
      </c>
      <c r="H116" s="62">
        <f>IFERROR(SUMIFS('VICTOR BANORTE'!$M$99:$M$105,'VICTOR BANORTE'!$H$99:$H$105,"ENTRADA",'VICTOR BANORTE'!$J$99:$J$105,$B116),0)</f>
        <v>0</v>
      </c>
      <c r="I116" s="62">
        <f>IFERROR(SUMIFS(RODRIGO!$M$3:$M$4,RODRIGO!$H$3:$H$4,"ENTRADA",RODRIGO!$J$3:$J$4,$B116),0)</f>
        <v>0</v>
      </c>
      <c r="J116" s="62">
        <f>IFERROR(SUMIFS(MOY!$M$77:$M$84,MOY!$H$77:$H$84,"ENTRADA",MOY!$J$77:$J$84,$B116),0)</f>
        <v>0</v>
      </c>
      <c r="K116" s="62">
        <f>IFERROR(SUMIFS('NORMA RUTH'!$M$86:$M$109,'NORMA RUTH'!$H$86:$H$109,"ENTRADA",'NORMA RUTH'!$J$86:$J$109,$B116),0)</f>
        <v>0</v>
      </c>
      <c r="L116" s="62">
        <f>IFERROR(SUMIFS(VALERIA!$M$72:$M$73,VALERIA!$H$72:$H$73,"ENTRADA",VALERIA!$J$72:$J$73,$B116),0)</f>
        <v>0</v>
      </c>
      <c r="M116" s="62">
        <f>IFERROR(SUMIFS('MANUEL BANAMEX'!$M$125:$M$142,'MANUEL BANAMEX'!$H$125:$H$142,"ENTRADA",'MANUEL BANAMEX'!$J$125:$J$142,$B116),0)</f>
        <v>0</v>
      </c>
      <c r="N116" s="62">
        <f>IFERROR(SUMIFS(ROBERTO!$M$2:$M$2,ROBERTO!$H$2:$H$2,"ENTRADA",ROBERTO!$J$2:$J$2,$B116),0)</f>
        <v>0</v>
      </c>
      <c r="O116" s="62">
        <f>IFERROR(SUMIFS(JUAN!$M$88:$M$91,JUAN!$H$88:$H$91,"ENTRADA",JUAN!$J$88:$J$91,$B116),0)</f>
        <v>0</v>
      </c>
      <c r="P116" s="62">
        <f>IFERROR(SUMIFS('NORMA SANCHEZ'!$M$82:$M$85,'NORMA SANCHEZ'!$H$82:$H$85,"ENTRADA",'NORMA SANCHEZ'!$J$82:$J$85,$B116),0)</f>
        <v>0</v>
      </c>
      <c r="Q116" s="62">
        <f>IFERROR(SUMIFS('JOSE CARLOS'!$M$82:$M$82,'JOSE CARLOS'!$H$82:$H$82,"ENTRADA",'JOSE CARLOS'!$J$82:$J$82,$B116),0)</f>
        <v>0</v>
      </c>
      <c r="R116" s="62">
        <f>IFERROR(SUMIFS('LUIS ENRIQUE '!$M$67:$M$68,'LUIS ENRIQUE '!$H$67:$H$68,"ENTRADA",'LUIS ENRIQUE '!$J$67:$J$68,$B116),0)</f>
        <v>0</v>
      </c>
      <c r="S116" s="62">
        <f>IFERROR(SUMIFS(CESARIA!$M$92:$M$95,CESARIA!$H$92:$H$95,"ENTRADA",CESARIA!$J$92:$J$95,$B116),0)</f>
        <v>0</v>
      </c>
      <c r="T116" s="62">
        <f>IFERROR(SUMIFS(ALAN!$M$92:$M$92,ALAN!$H$92:$H$92,"ENTRADA",ALAN!$J$92:$J$92,$B116),0)</f>
        <v>0</v>
      </c>
      <c r="U116" s="62">
        <f>IFERROR(SUMIFS(ELVIA!$M$74:$M$77,ELVIA!$H$74:$H$77,"ENTRADA",ELVIA!$J$74:$J$77,$B116),0)</f>
        <v>0</v>
      </c>
      <c r="V116" s="146">
        <f>IFERROR(SUMIFS(CAJA!$M$5912:$M$6590,CAJA!$H$5912:$H$6590,"ENTRADA",CAJA!$J$5912:$J$6590,$B116),0)</f>
        <v>0</v>
      </c>
      <c r="W116" s="62">
        <f>IFERROR(SUMIFS('CAJA TIGRES'!$M$1638:$M$1796,'CAJA TIGRES'!$H$1638:$H$1796,"ENTRADA",'CAJA TIGRES'!$J$1638:$J$1796,$B116),0)</f>
        <v>1040000</v>
      </c>
      <c r="X116" s="62">
        <f>IFERROR(SUMIFS(RESERVA!$M$14:$M$14,RESERVA!$H$14:$H$14,"ENTRADA",RESERVA!$J$14:$J$14,$B116),0)</f>
        <v>0</v>
      </c>
      <c r="Y116" s="96">
        <f t="shared" si="40"/>
        <v>1045000</v>
      </c>
      <c r="Z116" s="96">
        <f>Y116+'SEP25'!Z116</f>
        <v>13050771.029999999</v>
      </c>
    </row>
    <row r="117" spans="1:26" x14ac:dyDescent="0.3">
      <c r="B117" s="63" t="s">
        <v>200</v>
      </c>
      <c r="C117" s="62">
        <f>IFERROR(SUMIFS('MGZ121'!$M$1375:'MGZ121'!$M$1598,'MGZ121'!$H$1375:$H$1598,"ENTRADA",'MGZ121'!$J$1375:$J$1598,$B117),0)</f>
        <v>0</v>
      </c>
      <c r="D117" s="62">
        <f>IFERROR(SUMIFS('MGZ BBVA'!$M$1352:$M$1561,'MGZ BBVA'!$H$1352:$H$1561,"ENTRADA",'MGZ BBVA'!$J$1352:$J$1561,$B117),0)</f>
        <v>0</v>
      </c>
      <c r="E117" s="62">
        <f>IFERROR(SUMIFS('MGZ DOLARES'!$M$2:$M$2,'MGZ DOLARES'!$F$2:$F$2,"ENTRADA",'MGZ DOLARES'!$J$2:$J$2,$B117),0)</f>
        <v>0</v>
      </c>
      <c r="F117" s="62">
        <f>IFERROR(SUMIFS('MGZ BAJIO'!$M$71:$M$79,'MGZ BAJIO'!$H$71:$H$79,"ENTRADA",'MGZ BAJIO'!$J$71:$J$79,$B117),0)</f>
        <v>0</v>
      </c>
      <c r="G117" s="62">
        <f>IFERROR(SUMIFS('VICTOR BANAMEX'!$M$529:$M$601,'VICTOR BANAMEX'!$H$529:$H$601,"ENTRADA",'VICTOR BANAMEX'!$J$529:$J$601,$B117),0)</f>
        <v>0</v>
      </c>
      <c r="H117" s="62">
        <f>IFERROR(SUMIFS('VICTOR BANORTE'!$M$99:$M$105,'VICTOR BANORTE'!$H$99:$H$105,"ENTRADA",'VICTOR BANORTE'!$J$99:$J$105,$B117),0)</f>
        <v>0</v>
      </c>
      <c r="I117" s="62">
        <f>IFERROR(SUMIFS(RODRIGO!$M$3:$M$4,RODRIGO!$H$3:$H$4,"ENTRADA",RODRIGO!$J$3:$J$4,$B117),0)</f>
        <v>0</v>
      </c>
      <c r="J117" s="62">
        <f>IFERROR(SUMIFS(MOY!$M$77:$M$84,MOY!$H$77:$H$84,"ENTRADA",MOY!$J$77:$J$84,$B117),0)</f>
        <v>0</v>
      </c>
      <c r="K117" s="62">
        <f>IFERROR(SUMIFS('NORMA RUTH'!$M$86:$M$109,'NORMA RUTH'!$H$86:$H$109,"ENTRADA",'NORMA RUTH'!$J$86:$J$109,$B117),0)</f>
        <v>0</v>
      </c>
      <c r="L117" s="62">
        <f>IFERROR(SUMIFS(VALERIA!$M$72:$M$73,VALERIA!$H$72:$H$73,"ENTRADA",VALERIA!$J$72:$J$73,$B117),0)</f>
        <v>0</v>
      </c>
      <c r="M117" s="62">
        <f>IFERROR(SUMIFS('MANUEL BANAMEX'!$M$125:$M$142,'MANUEL BANAMEX'!$H$125:$H$142,"ENTRADA",'MANUEL BANAMEX'!$J$125:$J$142,$B117),0)</f>
        <v>0</v>
      </c>
      <c r="N117" s="62">
        <f>IFERROR(SUMIFS(ROBERTO!$M$2:$M$2,ROBERTO!$H$2:$H$2,"ENTRADA",ROBERTO!$J$2:$J$2,$B117),0)</f>
        <v>0</v>
      </c>
      <c r="O117" s="62">
        <f>IFERROR(SUMIFS(JUAN!$M$88:$M$91,JUAN!$H$88:$H$91,"ENTRADA",JUAN!$J$88:$J$91,$B117),0)</f>
        <v>0</v>
      </c>
      <c r="P117" s="62">
        <f>IFERROR(SUMIFS('NORMA SANCHEZ'!$M$82:$M$85,'NORMA SANCHEZ'!$H$82:$H$85,"ENTRADA",'NORMA SANCHEZ'!$J$82:$J$85,$B117),0)</f>
        <v>0</v>
      </c>
      <c r="Q117" s="62">
        <f>IFERROR(SUMIFS('JOSE CARLOS'!$M$82:$M$82,'JOSE CARLOS'!$H$82:$H$82,"ENTRADA",'JOSE CARLOS'!$J$82:$J$82,$B117),0)</f>
        <v>0</v>
      </c>
      <c r="R117" s="62">
        <f>IFERROR(SUMIFS('LUIS ENRIQUE '!$M$67:$M$68,'LUIS ENRIQUE '!$H$67:$H$68,"ENTRADA",'LUIS ENRIQUE '!$J$67:$J$68,$B117),0)</f>
        <v>0</v>
      </c>
      <c r="S117" s="62">
        <f>IFERROR(SUMIFS(CESARIA!$M$92:$M$95,CESARIA!$H$92:$H$95,"ENTRADA",CESARIA!$J$92:$J$95,$B117),0)</f>
        <v>0</v>
      </c>
      <c r="T117" s="62">
        <f>IFERROR(SUMIFS(ALAN!$M$92:$M$92,ALAN!$H$92:$H$92,"ENTRADA",ALAN!$J$92:$J$92,$B117),0)</f>
        <v>0</v>
      </c>
      <c r="U117" s="62">
        <f>IFERROR(SUMIFS(ELVIA!$M$74:$M$77,ELVIA!$H$74:$H$77,"ENTRADA",ELVIA!$J$74:$J$77,$B117),0)</f>
        <v>0</v>
      </c>
      <c r="V117" s="146">
        <f>IFERROR(SUMIFS(CAJA!$M$5912:$M$6590,CAJA!$H$5912:$H$6590,"ENTRADA",CAJA!$J$5912:$J$6590,$B117),0)</f>
        <v>31000</v>
      </c>
      <c r="W117" s="62">
        <f>IFERROR(SUMIFS('CAJA TIGRES'!$M$1638:$M$1796,'CAJA TIGRES'!$H$1638:$H$1796,"ENTRADA",'CAJA TIGRES'!$J$1638:$J$1796,$B117),0)</f>
        <v>0</v>
      </c>
      <c r="X117" s="62">
        <f>IFERROR(SUMIFS(RESERVA!$M$14:$M$14,RESERVA!$H$14:$H$14,"ENTRADA",RESERVA!$J$14:$J$14,$B117),0)</f>
        <v>0</v>
      </c>
      <c r="Y117" s="96">
        <f t="shared" si="40"/>
        <v>31000</v>
      </c>
      <c r="Z117" s="96">
        <f>Y117+'SEP25'!Z117</f>
        <v>628185</v>
      </c>
    </row>
    <row r="118" spans="1:26" x14ac:dyDescent="0.3">
      <c r="B118" s="63" t="s">
        <v>213</v>
      </c>
      <c r="C118" s="62">
        <f>IFERROR(SUMIFS('MGZ121'!$M$1375:'MGZ121'!$M$1598,'MGZ121'!$H$1375:$H$1598,"ENTRADA",'MGZ121'!$J$1375:$J$1598,$B118),0)</f>
        <v>0</v>
      </c>
      <c r="D118" s="62">
        <f>IFERROR(SUMIFS('MGZ BBVA'!$M$1352:$M$1561,'MGZ BBVA'!$H$1352:$H$1561,"ENTRADA",'MGZ BBVA'!$J$1352:$J$1561,$B118),0)</f>
        <v>0</v>
      </c>
      <c r="E118" s="62">
        <f>IFERROR(SUMIFS('MGZ DOLARES'!$M$2:$M$2,'MGZ DOLARES'!$F$2:$F$2,"ENTRADA",'MGZ DOLARES'!$J$2:$J$2,$B118),0)</f>
        <v>0</v>
      </c>
      <c r="F118" s="62">
        <f>IFERROR(SUMIFS('MGZ BAJIO'!$M$71:$M$79,'MGZ BAJIO'!$H$71:$H$79,"ENTRADA",'MGZ BAJIO'!$J$71:$J$79,$B118),0)</f>
        <v>0</v>
      </c>
      <c r="G118" s="62">
        <f>IFERROR(SUMIFS('VICTOR BANAMEX'!$M$529:$M$601,'VICTOR BANAMEX'!$H$529:$H$601,"ENTRADA",'VICTOR BANAMEX'!$J$529:$J$601,$B118),0)</f>
        <v>0</v>
      </c>
      <c r="H118" s="62">
        <f>IFERROR(SUMIFS('VICTOR BANORTE'!$M$99:$M$105,'VICTOR BANORTE'!$H$99:$H$105,"ENTRADA",'VICTOR BANORTE'!$J$99:$J$105,$B118),0)</f>
        <v>0</v>
      </c>
      <c r="I118" s="62">
        <f>IFERROR(SUMIFS(RODRIGO!$M$3:$M$4,RODRIGO!$H$3:$H$4,"ENTRADA",RODRIGO!$J$3:$J$4,$B118),0)</f>
        <v>0</v>
      </c>
      <c r="J118" s="62">
        <f>IFERROR(SUMIFS(MOY!$M$77:$M$84,MOY!$H$77:$H$84,"ENTRADA",MOY!$J$77:$J$84,$B118),0)</f>
        <v>0</v>
      </c>
      <c r="K118" s="62">
        <f>IFERROR(SUMIFS('NORMA RUTH'!$M$86:$M$109,'NORMA RUTH'!$H$86:$H$109,"ENTRADA",'NORMA RUTH'!$J$86:$J$109,$B118),0)</f>
        <v>0</v>
      </c>
      <c r="L118" s="62">
        <f>IFERROR(SUMIFS(VALERIA!$M$72:$M$73,VALERIA!$H$72:$H$73,"ENTRADA",VALERIA!$J$72:$J$73,$B118),0)</f>
        <v>0</v>
      </c>
      <c r="M118" s="62">
        <f>IFERROR(SUMIFS('MANUEL BANAMEX'!$M$125:$M$142,'MANUEL BANAMEX'!$H$125:$H$142,"ENTRADA",'MANUEL BANAMEX'!$J$125:$J$142,$B118),0)</f>
        <v>0</v>
      </c>
      <c r="N118" s="62">
        <f>IFERROR(SUMIFS(ROBERTO!$M$2:$M$2,ROBERTO!$H$2:$H$2,"ENTRADA",ROBERTO!$J$2:$J$2,$B118),0)</f>
        <v>0</v>
      </c>
      <c r="O118" s="62">
        <f>IFERROR(SUMIFS(JUAN!$M$88:$M$91,JUAN!$H$88:$H$91,"ENTRADA",JUAN!$J$88:$J$91,$B118),0)</f>
        <v>0</v>
      </c>
      <c r="P118" s="62">
        <f>IFERROR(SUMIFS('NORMA SANCHEZ'!$M$82:$M$85,'NORMA SANCHEZ'!$H$82:$H$85,"ENTRADA",'NORMA SANCHEZ'!$J$82:$J$85,$B118),0)</f>
        <v>0</v>
      </c>
      <c r="Q118" s="62">
        <f>IFERROR(SUMIFS('JOSE CARLOS'!$M$82:$M$82,'JOSE CARLOS'!$H$82:$H$82,"ENTRADA",'JOSE CARLOS'!$J$82:$J$82,$B118),0)</f>
        <v>0</v>
      </c>
      <c r="R118" s="62">
        <f>IFERROR(SUMIFS('LUIS ENRIQUE '!$M$67:$M$68,'LUIS ENRIQUE '!$H$67:$H$68,"ENTRADA",'LUIS ENRIQUE '!$J$67:$J$68,$B118),0)</f>
        <v>0</v>
      </c>
      <c r="S118" s="62">
        <f>IFERROR(SUMIFS(CESARIA!$M$92:$M$95,CESARIA!$H$92:$H$95,"ENTRADA",CESARIA!$J$92:$J$95,$B118),0)</f>
        <v>0</v>
      </c>
      <c r="T118" s="62">
        <f>IFERROR(SUMIFS(ALAN!$M$92:$M$92,ALAN!$H$92:$H$92,"ENTRADA",ALAN!$J$92:$J$92,$B118),0)</f>
        <v>0</v>
      </c>
      <c r="U118" s="62">
        <f>IFERROR(SUMIFS(ELVIA!$M$74:$M$74,ELVIA!$H$74:$H$74,"ENTRADA",ELVIA!$J$74:$J$74,$B118),0)</f>
        <v>0</v>
      </c>
      <c r="V118" s="146">
        <f>IFERROR(SUMIFS(CAJA!$M$5912:$M$6590,CAJA!$H$5912:$H$6590,"ENTRADA",CAJA!$J$5912:$J$6590,$B118),0)</f>
        <v>0</v>
      </c>
      <c r="W118" s="62">
        <f>IFERROR(SUMIFS('CAJA TIGRES'!$M$1638:$M$1796,'CAJA TIGRES'!$H$1638:$H$1796,"ENTRADA",'CAJA TIGRES'!$J$1638:$J$1796,$B118),0)</f>
        <v>0</v>
      </c>
      <c r="X118" s="62">
        <f>IFERROR(SUMIFS(RESERVA!$M$14:$M$14,RESERVA!$H$14:$H$14,"ENTRADA",RESERVA!$J$14:$J$14,$B118),0)</f>
        <v>0</v>
      </c>
      <c r="Y118" s="96">
        <f t="shared" si="40"/>
        <v>0</v>
      </c>
      <c r="Z118" s="96">
        <f>Y118+'SEP25'!Z118</f>
        <v>0</v>
      </c>
    </row>
    <row r="119" spans="1:26" x14ac:dyDescent="0.3">
      <c r="B119" s="13" t="s">
        <v>110</v>
      </c>
      <c r="C119" s="64">
        <f>SUM(C95:C118)</f>
        <v>5000</v>
      </c>
      <c r="D119" s="64">
        <f t="shared" ref="D119" si="42">SUM(D95:D118)</f>
        <v>1297900</v>
      </c>
      <c r="E119" s="64">
        <f t="shared" ref="E119:Z119" si="43">SUM(E95:E118)</f>
        <v>0</v>
      </c>
      <c r="F119" s="64">
        <f t="shared" si="43"/>
        <v>5000</v>
      </c>
      <c r="G119" s="64">
        <f t="shared" si="43"/>
        <v>1258982.4099999999</v>
      </c>
      <c r="H119" s="64">
        <f t="shared" si="43"/>
        <v>67000</v>
      </c>
      <c r="I119" s="64">
        <f t="shared" si="43"/>
        <v>5000</v>
      </c>
      <c r="J119" s="64">
        <f t="shared" si="43"/>
        <v>583000</v>
      </c>
      <c r="K119" s="64">
        <f t="shared" si="43"/>
        <v>2228000</v>
      </c>
      <c r="L119" s="64">
        <f t="shared" si="43"/>
        <v>0</v>
      </c>
      <c r="M119" s="64">
        <f t="shared" si="43"/>
        <v>633402.97</v>
      </c>
      <c r="N119" s="64">
        <f t="shared" si="43"/>
        <v>0</v>
      </c>
      <c r="O119" s="64">
        <f t="shared" si="43"/>
        <v>1975</v>
      </c>
      <c r="P119" s="64">
        <f t="shared" si="43"/>
        <v>0</v>
      </c>
      <c r="Q119" s="64">
        <f t="shared" si="43"/>
        <v>0</v>
      </c>
      <c r="R119" s="64">
        <f t="shared" si="43"/>
        <v>200000</v>
      </c>
      <c r="S119" s="64">
        <f t="shared" si="43"/>
        <v>1975</v>
      </c>
      <c r="T119" s="64">
        <f t="shared" si="43"/>
        <v>0</v>
      </c>
      <c r="U119" s="64">
        <f t="shared" si="43"/>
        <v>202500</v>
      </c>
      <c r="V119" s="64">
        <f>SUM(V95:V118)</f>
        <v>4683207.72</v>
      </c>
      <c r="W119" s="64">
        <f t="shared" si="43"/>
        <v>1040000</v>
      </c>
      <c r="X119" s="64">
        <f t="shared" si="43"/>
        <v>0</v>
      </c>
      <c r="Y119" s="64">
        <f t="shared" si="43"/>
        <v>12212943.1</v>
      </c>
      <c r="Z119" s="64">
        <f t="shared" si="43"/>
        <v>139257555.16999999</v>
      </c>
    </row>
    <row r="120" spans="1:26" x14ac:dyDescent="0.3">
      <c r="B120" s="91" t="s">
        <v>3</v>
      </c>
      <c r="C120" s="62"/>
      <c r="D120" s="32"/>
      <c r="E120" s="32"/>
      <c r="F120" s="32"/>
      <c r="G120" s="32"/>
      <c r="H120" s="12"/>
      <c r="I120" s="12"/>
      <c r="J120" s="12"/>
      <c r="K120" s="12"/>
      <c r="L120" s="12"/>
      <c r="M120" s="12"/>
      <c r="N120" s="12"/>
      <c r="O120" s="12"/>
      <c r="P120" s="12"/>
      <c r="Q120" s="12"/>
      <c r="R120" s="12"/>
      <c r="S120" s="12"/>
      <c r="T120" s="12"/>
      <c r="U120" s="12"/>
      <c r="V120" s="12"/>
      <c r="W120" s="12"/>
      <c r="X120" s="12"/>
      <c r="Y120" s="97"/>
      <c r="Z120" s="96"/>
    </row>
    <row r="121" spans="1:26" x14ac:dyDescent="0.3">
      <c r="A121">
        <v>12</v>
      </c>
      <c r="B121" s="67" t="s">
        <v>81</v>
      </c>
      <c r="C121" s="137"/>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29"/>
    </row>
    <row r="122" spans="1:26" x14ac:dyDescent="0.3">
      <c r="B122" s="63" t="s">
        <v>167</v>
      </c>
      <c r="C122" s="62">
        <f>IFERROR(SUMIFS('MGZ121'!$N$1375:'MGZ121'!$N$1598,'MGZ121'!$H$1375:$H$1598,"SALIDA",'MGZ121'!$J$1375:$J$1598,B122),0)</f>
        <v>0</v>
      </c>
      <c r="D122" s="62">
        <f>IFERROR(SUMIFS('MGZ BBVA'!$N$1352:$N$1561,'MGZ BBVA'!$H$1352:$H$1561,"SALIDA",'MGZ BBVA'!$J$1352:$J$1561,$B122),0)</f>
        <v>0</v>
      </c>
      <c r="E122" s="62">
        <f>IFERROR(SUMIFS('MGZ DOLARES'!$N$2:$N$2,'MGZ DOLARES'!$F$2:$F$2,"SALIDA",'MGZ DOLARES'!$J$2:$J$2,$B122),0)</f>
        <v>0</v>
      </c>
      <c r="F122" s="62">
        <f>IFERROR(SUMIFS('MGZ BAJIO'!$N$71:$N$79,'MGZ BAJIO'!$H$71:$H$79,"SALIDA",'MGZ BAJIO'!$J$71:$J$79,$B122),0)</f>
        <v>0</v>
      </c>
      <c r="G122" s="62">
        <f>IFERROR(SUMIFS('VICTOR BANAMEX'!$N$529:$N$601,'VICTOR BANAMEX'!$H$529:$H$601,"SALIDA",'VICTOR BANAMEX'!$J$529:$J$601,$B122),0)</f>
        <v>0</v>
      </c>
      <c r="H122" s="62">
        <f>IFERROR(SUMIFS('VICTOR BANORTE'!$N$99:$N$105,'VICTOR BANORTE'!$H$99:$H$105,"SALIDA",'VICTOR BANORTE'!$J$99:$J$105,$B122),0)</f>
        <v>0</v>
      </c>
      <c r="I122" s="62">
        <f>IFERROR(SUMIFS(RODRIGO!$N$3:$N$4,RODRIGO!$H$3:$H$4,"SALIDA",RODRIGO!$J$3:$J$4,$B122),0)</f>
        <v>0</v>
      </c>
      <c r="J122" s="62">
        <f>IFERROR(SUMIFS(MOY!$N$77:$N$84,MOY!$H$77:$H$84,"SALIDA",MOY!$J$77:$J$84,$B122),0)</f>
        <v>0</v>
      </c>
      <c r="K122" s="62">
        <f>IFERROR(SUMIFS('NORMA RUTH'!$N$86:$N$109,'NORMA RUTH'!$H$86:$H$109,"SALIDA",'NORMA RUTH'!$J$86:$J$109,$B122),0)</f>
        <v>0</v>
      </c>
      <c r="L122" s="62">
        <f>IFERROR(SUMIFS(VALERIA!$N$72:$N$73,VALERIA!$H$72:$H$73,"SALIDA",VALERIA!$J$72:$J$73,$B122),0)</f>
        <v>0</v>
      </c>
      <c r="M122" s="62">
        <f>IFERROR(SUMIFS('MANUEL BANAMEX'!$N$125:$N$142,'MANUEL BANAMEX'!$H$125:$H$142,"SALIDA",'MANUEL BANAMEX'!$J$125:$J$142,$B122),0)</f>
        <v>0</v>
      </c>
      <c r="N122" s="62">
        <f>IFERROR(SUMIFS(ROBERTO!$N$2:$N$2,ROBERTO!$H$2:$H$2,"SALIDA",ROBERTO!$J$2:$J$2,$B122),0)</f>
        <v>0</v>
      </c>
      <c r="O122" s="62">
        <f>IFERROR(SUMIFS(JUAN!$N$88:$N$91,JUAN!$H$88:$H$91,"SALIDA",JUAN!$J$88:$J$91,$B122),0)</f>
        <v>0</v>
      </c>
      <c r="P122" s="62">
        <f>IFERROR(SUMIFS('NORMA SANCHEZ'!$N$82:$N$85,'NORMA SANCHEZ'!$H$82:$H$85,"SALIDA",'NORMA SANCHEZ'!$J$82:$J$85,$B122),0)</f>
        <v>0</v>
      </c>
      <c r="Q122" s="62">
        <f>IFERROR(SUMIFS('JOSE CARLOS'!$N$82:$N$82,'JOSE CARLOS'!$H$82:$H$82,"SALIDA",'JOSE CARLOS'!$J$82:$J$82,$B122),0)</f>
        <v>0</v>
      </c>
      <c r="R122" s="62">
        <f>IFERROR(SUMIFS('LUIS ENRIQUE '!$N$67:$N$68,'LUIS ENRIQUE '!$H$67:$H$68,"SALIDA",'LUIS ENRIQUE '!$J$67:$J$68,$B122),0)</f>
        <v>0</v>
      </c>
      <c r="S122" s="62">
        <f>IFERROR(SUMIFS(CESARIA!$N$92:$N$95,CESARIA!$H$92:$H$95,"SALIDA",CESARIA!$J$92:$J$95,$B122),0)</f>
        <v>0</v>
      </c>
      <c r="T122" s="62">
        <f>IFERROR(SUMIFS(ALAN!$N$92:$N$92,ALAN!$H$92:$H$92,"SALIDA",ALAN!$J$92:$J$92,$B122),0)</f>
        <v>0</v>
      </c>
      <c r="U122" s="62">
        <f>IFERROR(SUMIFS(ELVIA!$N$74:$N$77,ELVIA!$H$74:$H$77,"SALIDA",ELVIA!$J$74:$J$77,$B122),0)</f>
        <v>0</v>
      </c>
      <c r="V122" s="62">
        <f>IFERROR(SUMIFS(CAJA!$N$5912:$N$6590,CAJA!$H$5912:$H$6590,"SALIDA",CAJA!$J$5912:$J$6590,$B122),0)</f>
        <v>0</v>
      </c>
      <c r="W122" s="62">
        <f>IFERROR(SUMIFS('CAJA TIGRES'!$N$1638:$N$1796,'CAJA TIGRES'!$H$1638:$H$1796,"SALIDA",'CAJA TIGRES'!$J$1638:$J$1796,$B122),0)</f>
        <v>0</v>
      </c>
      <c r="X122" s="62">
        <f>IFERROR(SUMIFS(RESERVA!$N$14:$N$14,RESERVA!$H$14:$H$14,"SALIDA",RESERVA!$J$14:$J$14,$B122),0)</f>
        <v>0</v>
      </c>
      <c r="Y122" s="96">
        <f t="shared" ref="Y122:Y145" si="44">SUM(C122:X122)</f>
        <v>0</v>
      </c>
      <c r="Z122" s="96">
        <f>Y122+'SEP25'!Z122</f>
        <v>16792462.93</v>
      </c>
    </row>
    <row r="123" spans="1:26" x14ac:dyDescent="0.3">
      <c r="B123" s="63" t="s">
        <v>168</v>
      </c>
      <c r="C123" s="62">
        <f>IFERROR(SUMIFS('MGZ121'!$N$1375:'MGZ121'!$N$1598,'MGZ121'!$H$1375:$H$1598,"SALIDA",'MGZ121'!$J$1375:$J$1598,B123),0)</f>
        <v>1297500</v>
      </c>
      <c r="D123" s="62">
        <f>IFERROR(SUMIFS('MGZ BBVA'!$N$1352:$N$1561,'MGZ BBVA'!$H$1352:$H$1561,"SALIDA",'MGZ BBVA'!$J$1352:$J$1561,$B123),0)</f>
        <v>0</v>
      </c>
      <c r="E123" s="62">
        <f>IFERROR(SUMIFS('MGZ DOLARES'!$N$2:$N$2,'MGZ DOLARES'!$F$2:$F$2,"SALIDA",'MGZ DOLARES'!$J$2:$J$2,$B123),0)</f>
        <v>0</v>
      </c>
      <c r="F123" s="62">
        <f>IFERROR(SUMIFS('MGZ BAJIO'!$N$71:$N$79,'MGZ BAJIO'!$H$71:$H$79,"SALIDA",'MGZ BAJIO'!$J$71:$J$79,$B123),0)</f>
        <v>0</v>
      </c>
      <c r="G123" s="62">
        <f>IFERROR(SUMIFS('VICTOR BANAMEX'!$N$529:$N$601,'VICTOR BANAMEX'!$H$529:$H$601,"SALIDA",'VICTOR BANAMEX'!$J$529:$J$601,$B123),0)</f>
        <v>400</v>
      </c>
      <c r="H123" s="62">
        <f>IFERROR(SUMIFS('VICTOR BANORTE'!$N$99:$N$105,'VICTOR BANORTE'!$H$99:$H$105,"SALIDA",'VICTOR BANORTE'!$J$99:$J$105,$B123),0)</f>
        <v>0</v>
      </c>
      <c r="I123" s="62">
        <f>IFERROR(SUMIFS(RODRIGO!$N$3:$N$4,RODRIGO!$H$3:$H$4,"SALIDA",RODRIGO!$J$3:$J$4,$B123),0)</f>
        <v>0</v>
      </c>
      <c r="J123" s="62">
        <f>IFERROR(SUMIFS(MOY!$N$77:$N$84,MOY!$H$77:$H$84,"SALIDA",MOY!$J$77:$J$84,$B123),0)</f>
        <v>0</v>
      </c>
      <c r="K123" s="62">
        <f>IFERROR(SUMIFS('NORMA RUTH'!$N$86:$N$109,'NORMA RUTH'!$H$86:$H$109,"SALIDA",'NORMA RUTH'!$J$86:$J$109,$B123),0)</f>
        <v>0</v>
      </c>
      <c r="L123" s="62">
        <f>IFERROR(SUMIFS(VALERIA!$N$72:$N$73,VALERIA!$H$72:$H$73,"SALIDA",VALERIA!$J$72:$J$73,$B123),0)</f>
        <v>0</v>
      </c>
      <c r="M123" s="62">
        <f>IFERROR(SUMIFS('MANUEL BANAMEX'!$N$125:$N$142,'MANUEL BANAMEX'!$H$125:$H$142,"SALIDA",'MANUEL BANAMEX'!$J$125:$J$142,$B123),0)</f>
        <v>0</v>
      </c>
      <c r="N123" s="62">
        <f>IFERROR(SUMIFS(ROBERTO!$N$2:$N$2,ROBERTO!$H$2:$H$2,"SALIDA",ROBERTO!$J$2:$J$2,$B123),0)</f>
        <v>0</v>
      </c>
      <c r="O123" s="62">
        <f>IFERROR(SUMIFS(JUAN!$N$88:$N$91,JUAN!$H$88:$H$91,"SALIDA",JUAN!$J$88:$J$91,$B123),0)</f>
        <v>0</v>
      </c>
      <c r="P123" s="62">
        <f>IFERROR(SUMIFS('NORMA SANCHEZ'!$N$82:$N$85,'NORMA SANCHEZ'!$H$82:$H$85,"SALIDA",'NORMA SANCHEZ'!$J$82:$J$85,$B123),0)</f>
        <v>0</v>
      </c>
      <c r="Q123" s="62">
        <f>IFERROR(SUMIFS('JOSE CARLOS'!$N$82:$N$82,'JOSE CARLOS'!$H$82:$H$82,"SALIDA",'JOSE CARLOS'!$J$82:$J$82,$B123),0)</f>
        <v>0</v>
      </c>
      <c r="R123" s="62">
        <f>IFERROR(SUMIFS('LUIS ENRIQUE '!$N$67:$N$68,'LUIS ENRIQUE '!$H$67:$H$68,"SALIDA",'LUIS ENRIQUE '!$J$67:$J$68,$B123),0)</f>
        <v>0</v>
      </c>
      <c r="S123" s="62">
        <f>IFERROR(SUMIFS(CESARIA!$N$92:$N$95,CESARIA!$H$92:$H$95,"SALIDA",CESARIA!$J$92:$J$95,$B123),0)</f>
        <v>0</v>
      </c>
      <c r="T123" s="62">
        <f>IFERROR(SUMIFS(ALAN!$N$92:$N$92,ALAN!$H$92:$H$92,"SALIDA",ALAN!$J$92:$J$92,$B123),0)</f>
        <v>0</v>
      </c>
      <c r="U123" s="62">
        <f>IFERROR(SUMIFS(ELVIA!$N$74:$N$77,ELVIA!$H$74:$H$77,"SALIDA",ELVIA!$J$74:$J$77,$B123),0)</f>
        <v>0</v>
      </c>
      <c r="V123" s="62">
        <f>IFERROR(SUMIFS(CAJA!$N$5912:$N$6590,CAJA!$H$5912:$H$6590,"SALIDA",CAJA!$J$5912:$J$6590,$B123),0)</f>
        <v>5000</v>
      </c>
      <c r="W123" s="62">
        <f>IFERROR(SUMIFS('CAJA TIGRES'!$N$1638:$N$1796,'CAJA TIGRES'!$H$1638:$H$1796,"SALIDA",'CAJA TIGRES'!$J$1638:$J$1796,$B123),0)</f>
        <v>0</v>
      </c>
      <c r="X123" s="62">
        <f>IFERROR(SUMIFS(RESERVA!$N$14:$N$14,RESERVA!$H$14:$H$14,"SALIDA",RESERVA!$J$14:$J$14,$B123),0)</f>
        <v>0</v>
      </c>
      <c r="Y123" s="96">
        <f t="shared" si="44"/>
        <v>1302900</v>
      </c>
      <c r="Z123" s="96">
        <f>Y123+'SEP25'!Z123</f>
        <v>7054147.7999999998</v>
      </c>
    </row>
    <row r="124" spans="1:26" x14ac:dyDescent="0.3">
      <c r="B124" s="63" t="s">
        <v>169</v>
      </c>
      <c r="C124" s="62">
        <f>IFERROR(SUMIFS('MGZ121'!$N$1375:'MGZ121'!$N$1598,'MGZ121'!$H$1375:$H$1598,"SALIDA",'MGZ121'!$J$1375:$J$1598,B124),0)</f>
        <v>0</v>
      </c>
      <c r="D124" s="62">
        <f>IFERROR(SUMIFS('MGZ BBVA'!$N$1352:$N$1561,'MGZ BBVA'!$H$1352:$H$1561,"SALIDA",'MGZ BBVA'!$J$1352:$J$1561,$B124),0)</f>
        <v>0</v>
      </c>
      <c r="E124" s="62">
        <f>IFERROR(SUMIFS('MGZ DOLARES'!$N$2:$N$2,'MGZ DOLARES'!$F$2:$F$2,"SALIDA",'MGZ DOLARES'!$J$2:$J$2,$B124),0)</f>
        <v>0</v>
      </c>
      <c r="F124" s="62">
        <f>IFERROR(SUMIFS('MGZ BAJIO'!$N$71:$N$79,'MGZ BAJIO'!$H$71:$H$79,"SALIDA",'MGZ BAJIO'!$J$71:$J$79,$B124),0)</f>
        <v>0</v>
      </c>
      <c r="G124" s="62">
        <f>IFERROR(SUMIFS('VICTOR BANAMEX'!$N$529:$N$601,'VICTOR BANAMEX'!$H$529:$H$601,"SALIDA",'VICTOR BANAMEX'!$J$529:$J$601,$B124),0)</f>
        <v>0</v>
      </c>
      <c r="H124" s="62">
        <f>IFERROR(SUMIFS('VICTOR BANORTE'!$N$99:$N$105,'VICTOR BANORTE'!$H$99:$H$105,"SALIDA",'VICTOR BANORTE'!$J$99:$J$105,$B124),0)</f>
        <v>0</v>
      </c>
      <c r="I124" s="62">
        <f>IFERROR(SUMIFS(RODRIGO!$N$3:$N$4,RODRIGO!$H$3:$H$4,"SALIDA",RODRIGO!$J$3:$J$4,$B124),0)</f>
        <v>0</v>
      </c>
      <c r="J124" s="62">
        <f>IFERROR(SUMIFS(MOY!$N$77:$N$84,MOY!$H$77:$H$84,"SALIDA",MOY!$J$77:$J$84,$B124),0)</f>
        <v>0</v>
      </c>
      <c r="K124" s="62">
        <f>IFERROR(SUMIFS('NORMA RUTH'!$N$86:$N$109,'NORMA RUTH'!$H$86:$H$109,"SALIDA",'NORMA RUTH'!$J$86:$J$109,$B124),0)</f>
        <v>0</v>
      </c>
      <c r="L124" s="62">
        <f>IFERROR(SUMIFS(VALERIA!$N$72:$N$73,VALERIA!$H$72:$H$73,"SALIDA",VALERIA!$J$72:$J$73,$B124),0)</f>
        <v>0</v>
      </c>
      <c r="M124" s="62">
        <f>IFERROR(SUMIFS('MANUEL BANAMEX'!$N$125:$N$142,'MANUEL BANAMEX'!$H$125:$H$142,"SALIDA",'MANUEL BANAMEX'!$J$125:$J$142,$B124),0)</f>
        <v>0</v>
      </c>
      <c r="N124" s="62">
        <f>IFERROR(SUMIFS(ROBERTO!$N$2:$N$2,ROBERTO!$H$2:$H$2,"SALIDA",ROBERTO!$J$2:$J$2,$B124),0)</f>
        <v>0</v>
      </c>
      <c r="O124" s="62">
        <f>IFERROR(SUMIFS(JUAN!$N$88:$N$91,JUAN!$H$88:$H$91,"SALIDA",JUAN!$J$88:$J$91,$B124),0)</f>
        <v>0</v>
      </c>
      <c r="P124" s="62">
        <f>IFERROR(SUMIFS('NORMA SANCHEZ'!$N$82:$N$85,'NORMA SANCHEZ'!$H$82:$H$85,"SALIDA",'NORMA SANCHEZ'!$J$82:$J$85,$B124),0)</f>
        <v>0</v>
      </c>
      <c r="Q124" s="62">
        <f>IFERROR(SUMIFS('JOSE CARLOS'!$N$82:$N$82,'JOSE CARLOS'!$H$82:$H$82,"SALIDA",'JOSE CARLOS'!$J$82:$J$82,$B124),0)</f>
        <v>0</v>
      </c>
      <c r="R124" s="62">
        <f>IFERROR(SUMIFS('LUIS ENRIQUE '!$N$67:$N$68,'LUIS ENRIQUE '!$H$67:$H$68,"SALIDA",'LUIS ENRIQUE '!$J$67:$J$68,$B124),0)</f>
        <v>0</v>
      </c>
      <c r="S124" s="62">
        <f>IFERROR(SUMIFS(CESARIA!$N$92:$N$95,CESARIA!$H$92:$H$95,"SALIDA",CESARIA!$J$92:$J$95,$B124),0)</f>
        <v>0</v>
      </c>
      <c r="T124" s="62">
        <f>IFERROR(SUMIFS(ALAN!$N$92:$N$92,ALAN!$H$92:$H$92,"SALIDA",ALAN!$J$92:$J$92,$B124),0)</f>
        <v>0</v>
      </c>
      <c r="U124" s="62">
        <f>IFERROR(SUMIFS(ELVIA!$N$74:$N$77,ELVIA!$H$74:$H$77,"SALIDA",ELVIA!$J$74:$J$77,$B124),0)</f>
        <v>0</v>
      </c>
      <c r="V124" s="62">
        <f>IFERROR(SUMIFS(CAJA!$N$5912:$N$6590,CAJA!$H$5912:$H$6590,"SALIDA",CAJA!$J$5912:$J$6590,$B124),0)</f>
        <v>0</v>
      </c>
      <c r="W124" s="62">
        <f>IFERROR(SUMIFS('CAJA TIGRES'!$N$1638:$N$1796,'CAJA TIGRES'!$H$1638:$H$1796,"SALIDA",'CAJA TIGRES'!$J$1638:$J$1796,$B124),0)</f>
        <v>0</v>
      </c>
      <c r="X124" s="62">
        <f>IFERROR(SUMIFS(RESERVA!$N$14:$N$14,RESERVA!$H$14:$H$14,"SALIDA",RESERVA!$J$14:$J$14,$B124),0)</f>
        <v>0</v>
      </c>
      <c r="Y124" s="96">
        <f t="shared" si="44"/>
        <v>0</v>
      </c>
      <c r="Z124" s="96">
        <f>Y124+'SEP25'!Z124</f>
        <v>0</v>
      </c>
    </row>
    <row r="125" spans="1:26" x14ac:dyDescent="0.3">
      <c r="B125" s="63" t="s">
        <v>170</v>
      </c>
      <c r="C125" s="62">
        <f>IFERROR(SUMIFS('MGZ121'!$N$1375:'MGZ121'!$N$1598,'MGZ121'!$H$1375:$H$1598,"SALIDA",'MGZ121'!$J$1375:$J$1598,B125),0)</f>
        <v>5000</v>
      </c>
      <c r="D125" s="62">
        <f>IFERROR(SUMIFS('MGZ BBVA'!$N$1352:$N$1561,'MGZ BBVA'!$H$1352:$H$1561,"SALIDA",'MGZ BBVA'!$J$1352:$J$1561,$B125),0)</f>
        <v>0</v>
      </c>
      <c r="E125" s="62">
        <f>IFERROR(SUMIFS('MGZ DOLARES'!$N$2:$N$2,'MGZ DOLARES'!$F$2:$F$2,"SALIDA",'MGZ DOLARES'!$J$2:$J$2,$B125),0)</f>
        <v>0</v>
      </c>
      <c r="F125" s="62">
        <f>IFERROR(SUMIFS('MGZ BAJIO'!$N$71:$N$79,'MGZ BAJIO'!$H$71:$H$79,"SALIDA",'MGZ BAJIO'!$J$71:$J$79,$B125),0)</f>
        <v>0</v>
      </c>
      <c r="G125" s="62">
        <f>IFERROR(SUMIFS('VICTOR BANAMEX'!$N$529:$N$601,'VICTOR BANAMEX'!$H$529:$H$601,"SALIDA",'VICTOR BANAMEX'!$J$529:$J$601,$B125),0)</f>
        <v>0</v>
      </c>
      <c r="H125" s="62">
        <f>IFERROR(SUMIFS('VICTOR BANORTE'!$N$99:$N$105,'VICTOR BANORTE'!$H$99:$H$105,"SALIDA",'VICTOR BANORTE'!$J$99:$J$105,$B125),0)</f>
        <v>0</v>
      </c>
      <c r="I125" s="62">
        <f>IFERROR(SUMIFS(RODRIGO!$N$3:$N$4,RODRIGO!$H$3:$H$4,"SALIDA",RODRIGO!$J$3:$J$4,$B125),0)</f>
        <v>0</v>
      </c>
      <c r="J125" s="62">
        <f>IFERROR(SUMIFS(MOY!$N$77:$N$84,MOY!$H$77:$H$84,"SALIDA",MOY!$J$77:$J$84,$B125),0)</f>
        <v>0</v>
      </c>
      <c r="K125" s="62">
        <f>IFERROR(SUMIFS('NORMA RUTH'!$N$86:$N$109,'NORMA RUTH'!$H$86:$H$109,"SALIDA",'NORMA RUTH'!$J$86:$J$109,$B125),0)</f>
        <v>0</v>
      </c>
      <c r="L125" s="62">
        <f>IFERROR(SUMIFS(VALERIA!$N$72:$N$73,VALERIA!$H$72:$H$73,"SALIDA",VALERIA!$J$72:$J$73,$B125),0)</f>
        <v>0</v>
      </c>
      <c r="M125" s="62">
        <f>IFERROR(SUMIFS('MANUEL BANAMEX'!$N$125:$N$142,'MANUEL BANAMEX'!$H$125:$H$142,"SALIDA",'MANUEL BANAMEX'!$J$125:$J$142,$B125),0)</f>
        <v>0</v>
      </c>
      <c r="N125" s="62">
        <f>IFERROR(SUMIFS(ROBERTO!$N$2:$N$2,ROBERTO!$H$2:$H$2,"SALIDA",ROBERTO!$J$2:$J$2,$B125),0)</f>
        <v>0</v>
      </c>
      <c r="O125" s="62">
        <f>IFERROR(SUMIFS(JUAN!$N$88:$N$91,JUAN!$H$88:$H$91,"SALIDA",JUAN!$J$88:$J$91,$B125),0)</f>
        <v>0</v>
      </c>
      <c r="P125" s="62">
        <f>IFERROR(SUMIFS('NORMA SANCHEZ'!$N$82:$N$85,'NORMA SANCHEZ'!$H$82:$H$85,"SALIDA",'NORMA SANCHEZ'!$J$82:$J$85,$B125),0)</f>
        <v>0</v>
      </c>
      <c r="Q125" s="62">
        <f>IFERROR(SUMIFS('JOSE CARLOS'!$N$82:$N$82,'JOSE CARLOS'!$H$82:$H$82,"SALIDA",'JOSE CARLOS'!$J$82:$J$82,$B125),0)</f>
        <v>0</v>
      </c>
      <c r="R125" s="62">
        <f>IFERROR(SUMIFS('LUIS ENRIQUE '!$N$67:$N$68,'LUIS ENRIQUE '!$H$67:$H$68,"SALIDA",'LUIS ENRIQUE '!$J$67:$J$68,$B125),0)</f>
        <v>0</v>
      </c>
      <c r="S125" s="62">
        <f>IFERROR(SUMIFS(CESARIA!$N$92:$N$95,CESARIA!$H$92:$H$95,"SALIDA",CESARIA!$J$92:$J$95,$B125),0)</f>
        <v>0</v>
      </c>
      <c r="T125" s="62">
        <f>IFERROR(SUMIFS(ALAN!$N$92:$N$92,ALAN!$H$92:$H$92,"SALIDA",ALAN!$J$92:$J$92,$B125),0)</f>
        <v>0</v>
      </c>
      <c r="U125" s="62">
        <f>IFERROR(SUMIFS(ELVIA!$N$74:$N$77,ELVIA!$H$74:$H$77,"SALIDA",ELVIA!$J$74:$J$77,$B125),0)</f>
        <v>0</v>
      </c>
      <c r="V125" s="62">
        <f>IFERROR(SUMIFS(CAJA!$N$5912:$N$6590,CAJA!$H$5912:$H$6590,"SALIDA",CAJA!$J$5912:$J$6590,$B125),0)</f>
        <v>0</v>
      </c>
      <c r="W125" s="62">
        <f>IFERROR(SUMIFS('CAJA TIGRES'!$N$1638:$N$1796,'CAJA TIGRES'!$H$1638:$H$1796,"SALIDA",'CAJA TIGRES'!$J$1638:$J$1796,$B125),0)</f>
        <v>0</v>
      </c>
      <c r="X125" s="62">
        <f>IFERROR(SUMIFS(RESERVA!$N$14:$N$14,RESERVA!$H$14:$H$14,"SALIDA",RESERVA!$J$14:$J$14,$B125),0)</f>
        <v>0</v>
      </c>
      <c r="Y125" s="96">
        <f t="shared" si="44"/>
        <v>5000</v>
      </c>
      <c r="Z125" s="96">
        <f>Y125+'SEP25'!Z125</f>
        <v>310700</v>
      </c>
    </row>
    <row r="126" spans="1:26" x14ac:dyDescent="0.3">
      <c r="B126" s="63" t="s">
        <v>171</v>
      </c>
      <c r="C126" s="62">
        <f>IFERROR(SUMIFS('MGZ121'!$N$1375:'MGZ121'!$N$1598,'MGZ121'!$H$1375:$H$1598,"SALIDA",'MGZ121'!$J$1375:$J$1598,B126),0)</f>
        <v>1082275.46</v>
      </c>
      <c r="D126" s="62">
        <f>IFERROR(SUMIFS('MGZ BBVA'!$N$1352:$N$1561,'MGZ BBVA'!$H$1352:$H$1561,"SALIDA",'MGZ BBVA'!$J$1352:$J$1561,$B126),0)</f>
        <v>166706.95000000001</v>
      </c>
      <c r="E126" s="62">
        <f>IFERROR(SUMIFS('MGZ DOLARES'!$N$2:$N$2,'MGZ DOLARES'!$F$2:$F$2,"SALIDA",'MGZ DOLARES'!$J$2:$J$2,$B126),0)</f>
        <v>0</v>
      </c>
      <c r="F126" s="62">
        <f>IFERROR(SUMIFS('MGZ BAJIO'!$N$71:$N$79,'MGZ BAJIO'!$H$71:$H$79,"SALIDA",'MGZ BAJIO'!$J$71:$J$79,$B126),0)</f>
        <v>0</v>
      </c>
      <c r="G126" s="62">
        <f>IFERROR(SUMIFS('VICTOR BANAMEX'!$N$529:$N$601,'VICTOR BANAMEX'!$H$529:$H$601,"SALIDA",'VICTOR BANAMEX'!$J$529:$J$601,$B126),0)</f>
        <v>0</v>
      </c>
      <c r="H126" s="62">
        <f>IFERROR(SUMIFS('VICTOR BANORTE'!$N$99:$N$105,'VICTOR BANORTE'!$H$99:$H$105,"SALIDA",'VICTOR BANORTE'!$J$99:$J$105,$B126),0)</f>
        <v>0</v>
      </c>
      <c r="I126" s="62">
        <f>IFERROR(SUMIFS(RODRIGO!$N$3:$N$4,RODRIGO!$H$3:$H$4,"SALIDA",RODRIGO!$J$3:$J$4,$B126),0)</f>
        <v>0</v>
      </c>
      <c r="J126" s="62">
        <f>IFERROR(SUMIFS(MOY!$N$77:$N$84,MOY!$H$77:$H$84,"SALIDA",MOY!$J$77:$J$84,$B126),0)</f>
        <v>0</v>
      </c>
      <c r="K126" s="62">
        <f>IFERROR(SUMIFS('NORMA RUTH'!$N$86:$N$109,'NORMA RUTH'!$H$86:$H$109,"SALIDA",'NORMA RUTH'!$J$86:$J$109,$B126),0)</f>
        <v>10000</v>
      </c>
      <c r="L126" s="62">
        <f>IFERROR(SUMIFS(VALERIA!$N$72:$N$73,VALERIA!$H$72:$H$73,"SALIDA",VALERIA!$J$72:$J$73,$B126),0)</f>
        <v>0</v>
      </c>
      <c r="M126" s="62">
        <f>IFERROR(SUMIFS('MANUEL BANAMEX'!$N$125:$N$142,'MANUEL BANAMEX'!$H$125:$H$142,"SALIDA",'MANUEL BANAMEX'!$J$125:$J$142,$B126),0)</f>
        <v>0</v>
      </c>
      <c r="N126" s="62">
        <f>IFERROR(SUMIFS(ROBERTO!$N$2:$N$2,ROBERTO!$H$2:$H$2,"SALIDA",ROBERTO!$J$2:$J$2,$B126),0)</f>
        <v>0</v>
      </c>
      <c r="O126" s="62">
        <f>IFERROR(SUMIFS(JUAN!$N$88:$N$91,JUAN!$H$88:$H$91,"SALIDA",JUAN!$J$88:$J$91,$B126),0)</f>
        <v>0</v>
      </c>
      <c r="P126" s="62">
        <f>IFERROR(SUMIFS('NORMA SANCHEZ'!$N$82:$N$85,'NORMA SANCHEZ'!$H$82:$H$85,"SALIDA",'NORMA SANCHEZ'!$J$82:$J$85,$B126),0)</f>
        <v>0</v>
      </c>
      <c r="Q126" s="62">
        <f>IFERROR(SUMIFS('JOSE CARLOS'!$N$82:$N$82,'JOSE CARLOS'!$H$82:$H$82,"SALIDA",'JOSE CARLOS'!$J$82:$J$82,$B126),0)</f>
        <v>0</v>
      </c>
      <c r="R126" s="62">
        <f>IFERROR(SUMIFS('LUIS ENRIQUE '!$N$67:$N$68,'LUIS ENRIQUE '!$H$67:$H$68,"SALIDA",'LUIS ENRIQUE '!$J$67:$J$68,$B126),0)</f>
        <v>0</v>
      </c>
      <c r="S126" s="62">
        <f>IFERROR(SUMIFS(CESARIA!$N$92:$N$95,CESARIA!$H$92:$H$95,"SALIDA",CESARIA!$J$92:$J$95,$B126),0)</f>
        <v>0</v>
      </c>
      <c r="T126" s="62">
        <f>IFERROR(SUMIFS(ALAN!$N$92:$N$92,ALAN!$H$92:$H$92,"SALIDA",ALAN!$J$92:$J$92,$B126),0)</f>
        <v>0</v>
      </c>
      <c r="U126" s="62">
        <f>IFERROR(SUMIFS(ELVIA!$N$74:$N$77,ELVIA!$H$74:$H$77,"SALIDA",ELVIA!$J$74:$J$77,$B126),0)</f>
        <v>0</v>
      </c>
      <c r="V126" s="62">
        <f>IFERROR(SUMIFS(CAJA!$N$5912:$N$6590,CAJA!$H$5912:$H$6590,"SALIDA",CAJA!$J$5912:$J$6590,$B126),0)</f>
        <v>0</v>
      </c>
      <c r="W126" s="62">
        <f>IFERROR(SUMIFS('CAJA TIGRES'!$N$1638:$N$1796,'CAJA TIGRES'!$H$1638:$H$1796,"SALIDA",'CAJA TIGRES'!$J$1638:$J$1796,$B126),0)</f>
        <v>0</v>
      </c>
      <c r="X126" s="62">
        <f>IFERROR(SUMIFS(RESERVA!$N$14:$N$14,RESERVA!$H$14:$H$14,"SALIDA",RESERVA!$J$14:$J$14,$B126),0)</f>
        <v>0</v>
      </c>
      <c r="Y126" s="96">
        <f t="shared" si="44"/>
        <v>1258982.4099999999</v>
      </c>
      <c r="Z126" s="96">
        <f>Y126+'SEP25'!Z126</f>
        <v>14644094.5</v>
      </c>
    </row>
    <row r="127" spans="1:26" x14ac:dyDescent="0.3">
      <c r="B127" s="63" t="s">
        <v>172</v>
      </c>
      <c r="C127" s="62">
        <f>IFERROR(SUMIFS('MGZ121'!$N$1375:'MGZ121'!$N$1598,'MGZ121'!$H$1375:$H$1598,"SALIDA",'MGZ121'!$J$1375:$J$1598,B127),0)</f>
        <v>67000</v>
      </c>
      <c r="D127" s="62">
        <f>IFERROR(SUMIFS('MGZ BBVA'!$N$1352:$N$1561,'MGZ BBVA'!$H$1352:$H$1561,"SALIDA",'MGZ BBVA'!$J$1352:$J$1561,$B127),0)</f>
        <v>0</v>
      </c>
      <c r="E127" s="62">
        <f>IFERROR(SUMIFS('MGZ DOLARES'!$N$2:$N$2,'MGZ DOLARES'!$F$2:$F$2,"SALIDA",'MGZ DOLARES'!$J$2:$J$2,$B127),0)</f>
        <v>0</v>
      </c>
      <c r="F127" s="62">
        <f>IFERROR(SUMIFS('MGZ BAJIO'!$N$71:$N$79,'MGZ BAJIO'!$H$71:$H$79,"SALIDA",'MGZ BAJIO'!$J$71:$J$79,$B127),0)</f>
        <v>0</v>
      </c>
      <c r="G127" s="62">
        <f>IFERROR(SUMIFS('VICTOR BANAMEX'!$N$529:$N$601,'VICTOR BANAMEX'!$H$529:$H$601,"SALIDA",'VICTOR BANAMEX'!$J$529:$J$601,$B127),0)</f>
        <v>0</v>
      </c>
      <c r="H127" s="62">
        <f>IFERROR(SUMIFS('VICTOR BANORTE'!$N$99:$N$105,'VICTOR BANORTE'!$H$99:$H$105,"SALIDA",'VICTOR BANORTE'!$J$99:$J$105,$B127),0)</f>
        <v>0</v>
      </c>
      <c r="I127" s="62">
        <f>IFERROR(SUMIFS(RODRIGO!$N$3:$N$4,RODRIGO!$H$3:$H$4,"SALIDA",RODRIGO!$J$3:$J$4,$B127),0)</f>
        <v>0</v>
      </c>
      <c r="J127" s="62">
        <f>IFERROR(SUMIFS(MOY!$N$77:$N$84,MOY!$H$77:$H$84,"SALIDA",MOY!$J$77:$J$84,$B127),0)</f>
        <v>0</v>
      </c>
      <c r="K127" s="62">
        <f>IFERROR(SUMIFS('NORMA RUTH'!$N$86:$N$109,'NORMA RUTH'!$H$86:$H$109,"SALIDA",'NORMA RUTH'!$J$86:$J$109,$B127),0)</f>
        <v>0</v>
      </c>
      <c r="L127" s="62">
        <f>IFERROR(SUMIFS(VALERIA!$N$72:$N$73,VALERIA!$H$72:$H$73,"SALIDA",VALERIA!$J$72:$J$73,$B127),0)</f>
        <v>0</v>
      </c>
      <c r="M127" s="62">
        <f>IFERROR(SUMIFS('MANUEL BANAMEX'!$N$125:$N$142,'MANUEL BANAMEX'!$H$125:$H$142,"SALIDA",'MANUEL BANAMEX'!$J$125:$J$142,$B127),0)</f>
        <v>0</v>
      </c>
      <c r="N127" s="62">
        <f>IFERROR(SUMIFS(ROBERTO!$N$2:$N$2,ROBERTO!$H$2:$H$2,"SALIDA",ROBERTO!$J$2:$J$2,$B127),0)</f>
        <v>0</v>
      </c>
      <c r="O127" s="62">
        <f>IFERROR(SUMIFS(JUAN!$N$88:$N$91,JUAN!$H$88:$H$91,"SALIDA",JUAN!$J$88:$J$91,$B127),0)</f>
        <v>0</v>
      </c>
      <c r="P127" s="62">
        <f>IFERROR(SUMIFS('NORMA SANCHEZ'!$N$82:$N$85,'NORMA SANCHEZ'!$H$82:$H$85,"SALIDA",'NORMA SANCHEZ'!$J$82:$J$85,$B127),0)</f>
        <v>0</v>
      </c>
      <c r="Q127" s="62">
        <f>IFERROR(SUMIFS('JOSE CARLOS'!$N$82:$N$82,'JOSE CARLOS'!$H$82:$H$82,"SALIDA",'JOSE CARLOS'!$J$82:$J$82,$B127),0)</f>
        <v>0</v>
      </c>
      <c r="R127" s="62">
        <f>IFERROR(SUMIFS('LUIS ENRIQUE '!$N$67:$N$68,'LUIS ENRIQUE '!$H$67:$H$68,"SALIDA",'LUIS ENRIQUE '!$J$67:$J$68,$B127),0)</f>
        <v>0</v>
      </c>
      <c r="S127" s="62">
        <f>IFERROR(SUMIFS(CESARIA!$N$92:$N$95,CESARIA!$H$92:$H$95,"SALIDA",CESARIA!$J$92:$J$95,$B127),0)</f>
        <v>0</v>
      </c>
      <c r="T127" s="62">
        <f>IFERROR(SUMIFS(ALAN!$N$92:$N$92,ALAN!$H$92:$H$92,"SALIDA",ALAN!$J$92:$J$92,$B127),0)</f>
        <v>0</v>
      </c>
      <c r="U127" s="62">
        <f>IFERROR(SUMIFS(ELVIA!$N$74:$N$77,ELVIA!$H$74:$H$77,"SALIDA",ELVIA!$J$74:$J$77,$B127),0)</f>
        <v>0</v>
      </c>
      <c r="V127" s="62">
        <f>IFERROR(SUMIFS(CAJA!$N$5912:$N$6590,CAJA!$H$5912:$H$6590,"SALIDA",CAJA!$J$5912:$J$6590,$B127),0)</f>
        <v>0</v>
      </c>
      <c r="W127" s="62">
        <f>IFERROR(SUMIFS('CAJA TIGRES'!$N$1638:$N$1796,'CAJA TIGRES'!$H$1638:$H$1796,"SALIDA",'CAJA TIGRES'!$J$1638:$J$1796,$B127),0)</f>
        <v>0</v>
      </c>
      <c r="X127" s="62">
        <f>IFERROR(SUMIFS(RESERVA!$N$14:$N$14,RESERVA!$H$14:$H$14,"SALIDA",RESERVA!$J$14:$J$14,$B127),0)</f>
        <v>0</v>
      </c>
      <c r="Y127" s="96">
        <f t="shared" si="44"/>
        <v>67000</v>
      </c>
      <c r="Z127" s="96">
        <f>Y127+'SEP25'!Z127</f>
        <v>823260</v>
      </c>
    </row>
    <row r="128" spans="1:26" x14ac:dyDescent="0.3">
      <c r="B128" s="63" t="s">
        <v>195</v>
      </c>
      <c r="C128" s="62">
        <f>IFERROR(SUMIFS('MGZ121'!$N$1375:'MGZ121'!$N$1598,'MGZ121'!$H$1375:$H$1598,"SALIDA",'MGZ121'!$J$1375:$J$1598,B128),0)</f>
        <v>0</v>
      </c>
      <c r="D128" s="62">
        <f>IFERROR(SUMIFS('MGZ BBVA'!$N$1352:$N$1561,'MGZ BBVA'!$H$1352:$H$1561,"SALIDA",'MGZ BBVA'!$J$1352:$J$1561,$B128),0)</f>
        <v>0</v>
      </c>
      <c r="E128" s="62">
        <f>IFERROR(SUMIFS('MGZ DOLARES'!$N$2:$N$2,'MGZ DOLARES'!$F$2:$F$2,"SALIDA",'MGZ DOLARES'!$J$2:$J$2,$B128),0)</f>
        <v>0</v>
      </c>
      <c r="F128" s="62">
        <f>IFERROR(SUMIFS('MGZ BAJIO'!$N$71:$N$79,'MGZ BAJIO'!$H$71:$H$79,"SALIDA",'MGZ BAJIO'!$J$71:$J$79,$B128),0)</f>
        <v>0</v>
      </c>
      <c r="G128" s="62">
        <f>IFERROR(SUMIFS('VICTOR BANAMEX'!$N$529:$N$601,'VICTOR BANAMEX'!$H$529:$H$601,"SALIDA",'VICTOR BANAMEX'!$J$529:$J$601,$B128),0)</f>
        <v>0</v>
      </c>
      <c r="H128" s="62">
        <f>IFERROR(SUMIFS('VICTOR BANORTE'!$N$99:$N$105,'VICTOR BANORTE'!$H$99:$H$105,"SALIDA",'VICTOR BANORTE'!$J$99:$J$105,$B128),0)</f>
        <v>0</v>
      </c>
      <c r="I128" s="62">
        <f>IFERROR(SUMIFS(RODRIGO!$N$3:$N$4,RODRIGO!$H$3:$H$4,"SALIDA",RODRIGO!$J$3:$J$4,$B128),0)</f>
        <v>0</v>
      </c>
      <c r="J128" s="62">
        <f>IFERROR(SUMIFS(MOY!$N$77:$N$84,MOY!$H$77:$H$84,"SALIDA",MOY!$J$77:$J$84,$B128),0)</f>
        <v>0</v>
      </c>
      <c r="K128" s="62">
        <f>IFERROR(SUMIFS('NORMA RUTH'!$N$86:$N$109,'NORMA RUTH'!$H$86:$H$109,"SALIDA",'NORMA RUTH'!$J$86:$J$109,$B128),0)</f>
        <v>0</v>
      </c>
      <c r="L128" s="62">
        <f>IFERROR(SUMIFS(VALERIA!$N$72:$N$73,VALERIA!$H$72:$H$73,"SALIDA",VALERIA!$J$72:$J$73,$B128),0)</f>
        <v>0</v>
      </c>
      <c r="M128" s="62">
        <f>IFERROR(SUMIFS('MANUEL BANAMEX'!$N$125:$N$142,'MANUEL BANAMEX'!$H$125:$H$142,"SALIDA",'MANUEL BANAMEX'!$J$125:$J$142,$B128),0)</f>
        <v>0</v>
      </c>
      <c r="N128" s="62">
        <f>IFERROR(SUMIFS(ROBERTO!$N$2:$N$2,ROBERTO!$H$2:$H$2,"SALIDA",ROBERTO!$J$2:$J$2,$B128),0)</f>
        <v>0</v>
      </c>
      <c r="O128" s="62">
        <f>IFERROR(SUMIFS(JUAN!$N$88:$N$91,JUAN!$H$88:$H$91,"SALIDA",JUAN!$J$88:$J$91,$B128),0)</f>
        <v>0</v>
      </c>
      <c r="P128" s="62">
        <f>IFERROR(SUMIFS('NORMA SANCHEZ'!$N$82:$N$85,'NORMA SANCHEZ'!$H$82:$H$85,"SALIDA",'NORMA SANCHEZ'!$J$82:$J$85,$B128),0)</f>
        <v>0</v>
      </c>
      <c r="Q128" s="62">
        <f>IFERROR(SUMIFS('JOSE CARLOS'!$N$82:$N$82,'JOSE CARLOS'!$H$82:$H$82,"SALIDA",'JOSE CARLOS'!$J$82:$J$82,$B128),0)</f>
        <v>0</v>
      </c>
      <c r="R128" s="62">
        <f>IFERROR(SUMIFS('LUIS ENRIQUE '!$N$67:$N$68,'LUIS ENRIQUE '!$H$67:$H$68,"SALIDA",'LUIS ENRIQUE '!$J$67:$J$68,$B128),0)</f>
        <v>0</v>
      </c>
      <c r="S128" s="62">
        <f>IFERROR(SUMIFS(CESARIA!$N$92:$N$95,CESARIA!$H$92:$H$95,"SALIDA",CESARIA!$J$92:$J$95,$B128),0)</f>
        <v>0</v>
      </c>
      <c r="T128" s="62">
        <f>IFERROR(SUMIFS(ALAN!$N$92:$N$92,ALAN!$H$92:$H$92,"SALIDA",ALAN!$J$92:$J$92,$B128),0)</f>
        <v>0</v>
      </c>
      <c r="U128" s="62">
        <f>IFERROR(SUMIFS(ELVIA!$N$74:$N$77,ELVIA!$H$74:$H$77,"SALIDA",ELVIA!$J$74:$J$77,$B128),0)</f>
        <v>0</v>
      </c>
      <c r="V128" s="62">
        <f>IFERROR(SUMIFS(CAJA!$N$5912:$N$6590,CAJA!$H$5912:$H$6590,"SALIDA",CAJA!$J$5912:$J$6590,$B128),0)</f>
        <v>0</v>
      </c>
      <c r="W128" s="62">
        <f>IFERROR(SUMIFS('CAJA TIGRES'!$N$1638:$N$1796,'CAJA TIGRES'!$H$1638:$H$1796,"SALIDA",'CAJA TIGRES'!$J$1638:$J$1796,$B128),0)</f>
        <v>0</v>
      </c>
      <c r="X128" s="62">
        <f>IFERROR(SUMIFS(RESERVA!$N$14:$N$14,RESERVA!$H$14:$H$14,"SALIDA",RESERVA!$J$14:$J$14,$B128),0)</f>
        <v>0</v>
      </c>
      <c r="Y128" s="96">
        <f t="shared" si="44"/>
        <v>0</v>
      </c>
      <c r="Z128" s="96">
        <f>Y128+'SEP25'!Z128</f>
        <v>0</v>
      </c>
    </row>
    <row r="129" spans="1:26" x14ac:dyDescent="0.3">
      <c r="B129" s="63" t="s">
        <v>173</v>
      </c>
      <c r="C129" s="62">
        <f>IFERROR(SUMIFS('MGZ121'!$N$1375:'MGZ121'!$N$1598,'MGZ121'!$H$1375:$H$1598,"SALIDA",'MGZ121'!$J$1375:$J$1598,B129),0)</f>
        <v>5000</v>
      </c>
      <c r="D129" s="62">
        <f>IFERROR(SUMIFS('MGZ BBVA'!$N$1352:$N$1561,'MGZ BBVA'!$H$1352:$H$1561,"SALIDA",'MGZ BBVA'!$J$1352:$J$1561,$B129),0)</f>
        <v>0</v>
      </c>
      <c r="E129" s="62">
        <f>IFERROR(SUMIFS('MGZ DOLARES'!$N$2:$N$2,'MGZ DOLARES'!$F$2:$F$2,"SALIDA",'MGZ DOLARES'!$J$2:$J$2,$B129),0)</f>
        <v>0</v>
      </c>
      <c r="F129" s="62">
        <f>IFERROR(SUMIFS('MGZ BAJIO'!$N$71:$N$79,'MGZ BAJIO'!$H$71:$H$79,"SALIDA",'MGZ BAJIO'!$J$71:$J$79,$B129),0)</f>
        <v>0</v>
      </c>
      <c r="G129" s="62">
        <f>IFERROR(SUMIFS('VICTOR BANAMEX'!$N$529:$N$601,'VICTOR BANAMEX'!$H$529:$H$601,"SALIDA",'VICTOR BANAMEX'!$J$529:$J$601,$B129),0)</f>
        <v>0</v>
      </c>
      <c r="H129" s="62">
        <f>IFERROR(SUMIFS('VICTOR BANORTE'!$N$99:$N$105,'VICTOR BANORTE'!$H$99:$H$105,"SALIDA",'VICTOR BANORTE'!$J$99:$J$105,$B129),0)</f>
        <v>0</v>
      </c>
      <c r="I129" s="62">
        <f>IFERROR(SUMIFS(RODRIGO!$N$3:$N$4,RODRIGO!$H$3:$H$4,"SALIDA",RODRIGO!$J$3:$J$4,$B129),0)</f>
        <v>0</v>
      </c>
      <c r="J129" s="62">
        <f>IFERROR(SUMIFS(MOY!$N$77:$N$84,MOY!$H$77:$H$84,"SALIDA",MOY!$J$77:$J$84,$B129),0)</f>
        <v>0</v>
      </c>
      <c r="K129" s="62">
        <f>IFERROR(SUMIFS('NORMA RUTH'!$N$86:$N$109,'NORMA RUTH'!$H$86:$H$109,"SALIDA",'NORMA RUTH'!$J$86:$J$109,$B129),0)</f>
        <v>0</v>
      </c>
      <c r="L129" s="62">
        <f>IFERROR(SUMIFS(VALERIA!$N$72:$N$73,VALERIA!$H$72:$H$73,"SALIDA",VALERIA!$J$72:$J$73,$B129),0)</f>
        <v>0</v>
      </c>
      <c r="M129" s="62">
        <f>IFERROR(SUMIFS('MANUEL BANAMEX'!$N$125:$N$142,'MANUEL BANAMEX'!$H$125:$H$142,"SALIDA",'MANUEL BANAMEX'!$J$125:$J$142,$B129),0)</f>
        <v>0</v>
      </c>
      <c r="N129" s="62">
        <f>IFERROR(SUMIFS(ROBERTO!$N$2:$N$2,ROBERTO!$H$2:$H$2,"SALIDA",ROBERTO!$J$2:$J$2,$B129),0)</f>
        <v>0</v>
      </c>
      <c r="O129" s="62">
        <f>IFERROR(SUMIFS(JUAN!$N$88:$N$91,JUAN!$H$88:$H$91,"SALIDA",JUAN!$J$88:$J$91,$B129),0)</f>
        <v>0</v>
      </c>
      <c r="P129" s="62">
        <f>IFERROR(SUMIFS('NORMA SANCHEZ'!$N$82:$N$85,'NORMA SANCHEZ'!$H$82:$H$85,"SALIDA",'NORMA SANCHEZ'!$J$82:$J$85,$B129),0)</f>
        <v>0</v>
      </c>
      <c r="Q129" s="62">
        <f>IFERROR(SUMIFS('JOSE CARLOS'!$N$82:$N$82,'JOSE CARLOS'!$H$82:$H$82,"SALIDA",'JOSE CARLOS'!$J$82:$J$82,$B129),0)</f>
        <v>0</v>
      </c>
      <c r="R129" s="62">
        <f>IFERROR(SUMIFS('LUIS ENRIQUE '!$N$67:$N$68,'LUIS ENRIQUE '!$H$67:$H$68,"SALIDA",'LUIS ENRIQUE '!$J$67:$J$68,$B129),0)</f>
        <v>0</v>
      </c>
      <c r="S129" s="62">
        <f>IFERROR(SUMIFS(CESARIA!$N$92:$N$95,CESARIA!$H$92:$H$95,"SALIDA",CESARIA!$J$92:$J$95,$B129),0)</f>
        <v>0</v>
      </c>
      <c r="T129" s="62">
        <f>IFERROR(SUMIFS(ALAN!$N$92:$N$92,ALAN!$H$92:$H$92,"SALIDA",ALAN!$J$92:$J$92,$B129),0)</f>
        <v>0</v>
      </c>
      <c r="U129" s="62">
        <f>IFERROR(SUMIFS(ELVIA!$N$74:$N$77,ELVIA!$H$74:$H$77,"SALIDA",ELVIA!$J$74:$J$77,$B129),0)</f>
        <v>0</v>
      </c>
      <c r="V129" s="62">
        <f>IFERROR(SUMIFS(CAJA!$N$5912:$N$6590,CAJA!$H$5912:$H$6590,"SALIDA",CAJA!$J$5912:$J$6590,$B129),0)</f>
        <v>0</v>
      </c>
      <c r="W129" s="62">
        <f>IFERROR(SUMIFS('CAJA TIGRES'!$N$1638:$N$1796,'CAJA TIGRES'!$H$1638:$H$1796,"SALIDA",'CAJA TIGRES'!$J$1638:$J$1796,$B129),0)</f>
        <v>0</v>
      </c>
      <c r="X129" s="62">
        <f>IFERROR(SUMIFS(RESERVA!$N$14:$N$14,RESERVA!$H$14:$H$14,"SALIDA",RESERVA!$J$14:$J$14,$B129),0)</f>
        <v>0</v>
      </c>
      <c r="Y129" s="96">
        <f t="shared" si="44"/>
        <v>5000</v>
      </c>
      <c r="Z129" s="96">
        <f>Y129+'SEP25'!Z129</f>
        <v>5000</v>
      </c>
    </row>
    <row r="130" spans="1:26" x14ac:dyDescent="0.3">
      <c r="B130" s="63" t="s">
        <v>174</v>
      </c>
      <c r="C130" s="62">
        <f>IFERROR(SUMIFS('MGZ121'!$N$1375:'MGZ121'!$N$1598,'MGZ121'!$H$1375:$H$1598,"SALIDA",'MGZ121'!$J$1375:$J$1598,B130),0)</f>
        <v>583000</v>
      </c>
      <c r="D130" s="62">
        <f>IFERROR(SUMIFS('MGZ BBVA'!$N$1352:$N$1561,'MGZ BBVA'!$H$1352:$H$1561,"SALIDA",'MGZ BBVA'!$J$1352:$J$1561,$B130),0)</f>
        <v>0</v>
      </c>
      <c r="E130" s="62">
        <f>IFERROR(SUMIFS('MGZ DOLARES'!$N$2:$N$2,'MGZ DOLARES'!$F$2:$F$2,"SALIDA",'MGZ DOLARES'!$J$2:$J$2,$B130),0)</f>
        <v>0</v>
      </c>
      <c r="F130" s="62">
        <f>IFERROR(SUMIFS('MGZ BAJIO'!$N$71:$N$79,'MGZ BAJIO'!$H$71:$H$79,"SALIDA",'MGZ BAJIO'!$J$71:$J$79,$B130),0)</f>
        <v>0</v>
      </c>
      <c r="G130" s="62">
        <f>IFERROR(SUMIFS('VICTOR BANAMEX'!$N$529:$N$601,'VICTOR BANAMEX'!$H$529:$H$601,"SALIDA",'VICTOR BANAMEX'!$J$529:$J$601,$B130),0)</f>
        <v>0</v>
      </c>
      <c r="H130" s="62">
        <f>IFERROR(SUMIFS('VICTOR BANORTE'!$N$99:$N$105,'VICTOR BANORTE'!$H$99:$H$105,"SALIDA",'VICTOR BANORTE'!$J$99:$J$105,$B130),0)</f>
        <v>0</v>
      </c>
      <c r="I130" s="62">
        <f>IFERROR(SUMIFS(RODRIGO!$N$3:$N$4,RODRIGO!$H$3:$H$4,"SALIDA",RODRIGO!$J$3:$J$4,$B130),0)</f>
        <v>0</v>
      </c>
      <c r="J130" s="62">
        <f>IFERROR(SUMIFS(MOY!$N$77:$N$84,MOY!$H$77:$H$84,"SALIDA",MOY!$J$77:$J$84,$B130),0)</f>
        <v>0</v>
      </c>
      <c r="K130" s="62">
        <f>IFERROR(SUMIFS('NORMA RUTH'!$N$86:$N$109,'NORMA RUTH'!$H$86:$H$109,"SALIDA",'NORMA RUTH'!$J$86:$J$109,$B130),0)</f>
        <v>0</v>
      </c>
      <c r="L130" s="62">
        <f>IFERROR(SUMIFS(VALERIA!$N$72:$N$73,VALERIA!$H$72:$H$73,"SALIDA",VALERIA!$J$72:$J$73,$B130),0)</f>
        <v>0</v>
      </c>
      <c r="M130" s="62">
        <f>IFERROR(SUMIFS('MANUEL BANAMEX'!$N$125:$N$142,'MANUEL BANAMEX'!$H$125:$H$142,"SALIDA",'MANUEL BANAMEX'!$J$125:$J$142,$B130),0)</f>
        <v>0</v>
      </c>
      <c r="N130" s="62">
        <f>IFERROR(SUMIFS(ROBERTO!$N$2:$N$2,ROBERTO!$H$2:$H$2,"SALIDA",ROBERTO!$J$2:$J$2,$B130),0)</f>
        <v>0</v>
      </c>
      <c r="O130" s="62">
        <f>IFERROR(SUMIFS(JUAN!$N$88:$N$91,JUAN!$H$88:$H$91,"SALIDA",JUAN!$J$88:$J$91,$B130),0)</f>
        <v>0</v>
      </c>
      <c r="P130" s="62">
        <f>IFERROR(SUMIFS('NORMA SANCHEZ'!$N$82:$N$85,'NORMA SANCHEZ'!$H$82:$H$85,"SALIDA",'NORMA SANCHEZ'!$J$82:$J$85,$B130),0)</f>
        <v>0</v>
      </c>
      <c r="Q130" s="62">
        <f>IFERROR(SUMIFS('JOSE CARLOS'!$N$82:$N$82,'JOSE CARLOS'!$H$82:$H$82,"SALIDA",'JOSE CARLOS'!$J$82:$J$82,$B130),0)</f>
        <v>0</v>
      </c>
      <c r="R130" s="62">
        <f>IFERROR(SUMIFS('LUIS ENRIQUE '!$N$67:$N$68,'LUIS ENRIQUE '!$H$67:$H$68,"SALIDA",'LUIS ENRIQUE '!$J$67:$J$68,$B130),0)</f>
        <v>0</v>
      </c>
      <c r="S130" s="62">
        <f>IFERROR(SUMIFS(CESARIA!$N$92:$N$95,CESARIA!$H$92:$H$95,"SALIDA",CESARIA!$J$92:$J$95,$B130),0)</f>
        <v>0</v>
      </c>
      <c r="T130" s="62">
        <f>IFERROR(SUMIFS(ALAN!$N$92:$N$92,ALAN!$H$92:$H$92,"SALIDA",ALAN!$J$92:$J$92,$B130),0)</f>
        <v>0</v>
      </c>
      <c r="U130" s="62">
        <f>IFERROR(SUMIFS(ELVIA!$N$74:$N$77,ELVIA!$H$74:$H$77,"SALIDA",ELVIA!$J$74:$J$77,$B130),0)</f>
        <v>0</v>
      </c>
      <c r="V130" s="62">
        <f>IFERROR(SUMIFS(CAJA!$N$5912:$N$6590,CAJA!$H$5912:$H$6590,"SALIDA",CAJA!$J$5912:$J$6590,$B130),0)</f>
        <v>0</v>
      </c>
      <c r="W130" s="62">
        <f>IFERROR(SUMIFS('CAJA TIGRES'!$N$1638:$N$1796,'CAJA TIGRES'!$H$1638:$H$1796,"SALIDA",'CAJA TIGRES'!$J$1638:$J$1796,$B130),0)</f>
        <v>0</v>
      </c>
      <c r="X130" s="62">
        <f>IFERROR(SUMIFS(RESERVA!$N$14:$N$14,RESERVA!$H$14:$H$14,"SALIDA",RESERVA!$J$14:$J$14,$B130),0)</f>
        <v>0</v>
      </c>
      <c r="Y130" s="96">
        <f t="shared" si="44"/>
        <v>583000</v>
      </c>
      <c r="Z130" s="96">
        <f>Y130+'SEP25'!Z130</f>
        <v>5224300</v>
      </c>
    </row>
    <row r="131" spans="1:26" x14ac:dyDescent="0.3">
      <c r="B131" s="63" t="s">
        <v>175</v>
      </c>
      <c r="C131" s="62">
        <f>IFERROR(SUMIFS('MGZ121'!$N$1375:'MGZ121'!$N$1598,'MGZ121'!$H$1375:$H$1598,"SALIDA",'MGZ121'!$J$1375:$J$1598,B131),0)</f>
        <v>2228000</v>
      </c>
      <c r="D131" s="62">
        <f>IFERROR(SUMIFS('MGZ BBVA'!$N$1352:$N$1561,'MGZ BBVA'!$H$1352:$H$1561,"SALIDA",'MGZ BBVA'!$J$1352:$J$1561,$B131),0)</f>
        <v>0</v>
      </c>
      <c r="E131" s="62">
        <f>IFERROR(SUMIFS('MGZ DOLARES'!$N$2:$N$2,'MGZ DOLARES'!$F$2:$F$2,"SALIDA",'MGZ DOLARES'!$J$2:$J$2,$B131),0)</f>
        <v>0</v>
      </c>
      <c r="F131" s="62">
        <f>IFERROR(SUMIFS('MGZ BAJIO'!$N$71:$N$79,'MGZ BAJIO'!$H$71:$H$79,"SALIDA",'MGZ BAJIO'!$J$71:$J$79,$B131),0)</f>
        <v>0</v>
      </c>
      <c r="G131" s="62">
        <f>IFERROR(SUMIFS('VICTOR BANAMEX'!$N$529:$N$601,'VICTOR BANAMEX'!$H$529:$H$601,"SALIDA",'VICTOR BANAMEX'!$J$529:$J$601,$B131),0)</f>
        <v>0</v>
      </c>
      <c r="H131" s="62">
        <f>IFERROR(SUMIFS('VICTOR BANORTE'!$N$99:$N$105,'VICTOR BANORTE'!$H$99:$H$105,"SALIDA",'VICTOR BANORTE'!$J$99:$J$105,$B131),0)</f>
        <v>0</v>
      </c>
      <c r="I131" s="62">
        <f>IFERROR(SUMIFS(RODRIGO!$N$3:$N$4,RODRIGO!$H$3:$H$4,"SALIDA",RODRIGO!$J$3:$J$4,$B131),0)</f>
        <v>0</v>
      </c>
      <c r="J131" s="62">
        <f>IFERROR(SUMIFS(MOY!$N$77:$N$84,MOY!$H$77:$H$84,"SALIDA",MOY!$J$77:$J$84,$B131),0)</f>
        <v>0</v>
      </c>
      <c r="K131" s="62">
        <f>IFERROR(SUMIFS('NORMA RUTH'!$N$86:$N$109,'NORMA RUTH'!$H$86:$H$109,"SALIDA",'NORMA RUTH'!$J$86:$J$109,$B131),0)</f>
        <v>0</v>
      </c>
      <c r="L131" s="62">
        <f>IFERROR(SUMIFS(VALERIA!$N$72:$N$73,VALERIA!$H$72:$H$73,"SALIDA",VALERIA!$J$72:$J$73,$B131),0)</f>
        <v>0</v>
      </c>
      <c r="M131" s="62">
        <f>IFERROR(SUMIFS('MANUEL BANAMEX'!$N$125:$N$142,'MANUEL BANAMEX'!$H$125:$H$142,"SALIDA",'MANUEL BANAMEX'!$J$125:$J$142,$B131),0)</f>
        <v>0</v>
      </c>
      <c r="N131" s="62">
        <f>IFERROR(SUMIFS(ROBERTO!$N$2:$N$2,ROBERTO!$H$2:$H$2,"SALIDA",ROBERTO!$J$2:$J$2,$B131),0)</f>
        <v>0</v>
      </c>
      <c r="O131" s="62">
        <f>IFERROR(SUMIFS(JUAN!$N$88:$N$91,JUAN!$H$88:$H$91,"SALIDA",JUAN!$J$88:$J$91,$B131),0)</f>
        <v>0</v>
      </c>
      <c r="P131" s="62">
        <f>IFERROR(SUMIFS('NORMA SANCHEZ'!$N$82:$N$85,'NORMA SANCHEZ'!$H$82:$H$85,"SALIDA",'NORMA SANCHEZ'!$J$82:$J$85,$B131),0)</f>
        <v>0</v>
      </c>
      <c r="Q131" s="62">
        <f>IFERROR(SUMIFS('JOSE CARLOS'!$N$82:$N$82,'JOSE CARLOS'!$H$82:$H$82,"SALIDA",'JOSE CARLOS'!$J$82:$J$82,$B131),0)</f>
        <v>0</v>
      </c>
      <c r="R131" s="62">
        <f>IFERROR(SUMIFS('LUIS ENRIQUE '!$N$67:$N$68,'LUIS ENRIQUE '!$H$67:$H$68,"SALIDA",'LUIS ENRIQUE '!$J$67:$J$68,$B131),0)</f>
        <v>0</v>
      </c>
      <c r="S131" s="62">
        <f>IFERROR(SUMIFS(CESARIA!$N$92:$N$95,CESARIA!$H$92:$H$95,"SALIDA",CESARIA!$J$92:$J$95,$B131),0)</f>
        <v>0</v>
      </c>
      <c r="T131" s="62">
        <f>IFERROR(SUMIFS(ALAN!$N$92:$N$92,ALAN!$H$92:$H$92,"SALIDA",ALAN!$J$92:$J$92,$B131),0)</f>
        <v>0</v>
      </c>
      <c r="U131" s="62">
        <f>IFERROR(SUMIFS(ELVIA!$N$74:$N$77,ELVIA!$H$74:$H$77,"SALIDA",ELVIA!$J$74:$J$77,$B131),0)</f>
        <v>0</v>
      </c>
      <c r="V131" s="62">
        <f>IFERROR(SUMIFS(CAJA!$N$5912:$N$6590,CAJA!$H$5912:$H$6590,"SALIDA",CAJA!$J$5912:$J$6590,$B131),0)</f>
        <v>0</v>
      </c>
      <c r="W131" s="62">
        <f>IFERROR(SUMIFS('CAJA TIGRES'!$N$1638:$N$1796,'CAJA TIGRES'!$H$1638:$H$1796,"SALIDA",'CAJA TIGRES'!$J$1638:$J$1796,$B131),0)</f>
        <v>0</v>
      </c>
      <c r="X131" s="62">
        <f>IFERROR(SUMIFS(RESERVA!$N$14:$N$14,RESERVA!$H$14:$H$14,"SALIDA",RESERVA!$J$14:$J$14,$B131),0)</f>
        <v>0</v>
      </c>
      <c r="Y131" s="96">
        <f t="shared" si="44"/>
        <v>2228000</v>
      </c>
      <c r="Z131" s="96">
        <f>Y131+'SEP25'!Z131</f>
        <v>4876331.8900000006</v>
      </c>
    </row>
    <row r="132" spans="1:26" x14ac:dyDescent="0.3">
      <c r="B132" s="63" t="s">
        <v>176</v>
      </c>
      <c r="C132" s="62">
        <f>IFERROR(SUMIFS('MGZ121'!$N$1375:'MGZ121'!$N$1598,'MGZ121'!$H$1375:$H$1598,"SALIDA",'MGZ121'!$J$1375:$J$1598,B132),0)</f>
        <v>0</v>
      </c>
      <c r="D132" s="62">
        <f>IFERROR(SUMIFS('MGZ BBVA'!$N$1352:$N$1561,'MGZ BBVA'!$H$1352:$H$1561,"SALIDA",'MGZ BBVA'!$J$1352:$J$1561,$B132),0)</f>
        <v>0</v>
      </c>
      <c r="E132" s="62">
        <f>IFERROR(SUMIFS('MGZ DOLARES'!$N$2:$N$2,'MGZ DOLARES'!$F$2:$F$2,"SALIDA",'MGZ DOLARES'!$J$2:$J$2,$B132),0)</f>
        <v>0</v>
      </c>
      <c r="F132" s="62">
        <f>IFERROR(SUMIFS('MGZ BAJIO'!$N$71:$N$79,'MGZ BAJIO'!$H$71:$H$79,"SALIDA",'MGZ BAJIO'!$J$71:$J$79,$B132),0)</f>
        <v>0</v>
      </c>
      <c r="G132" s="62">
        <f>IFERROR(SUMIFS('VICTOR BANAMEX'!$N$529:$N$601,'VICTOR BANAMEX'!$H$529:$H$601,"SALIDA",'VICTOR BANAMEX'!$J$529:$J$601,$B132),0)</f>
        <v>0</v>
      </c>
      <c r="H132" s="62">
        <f>IFERROR(SUMIFS('VICTOR BANORTE'!$N$99:$N$105,'VICTOR BANORTE'!$H$99:$H$105,"SALIDA",'VICTOR BANORTE'!$J$99:$J$105,$B132),0)</f>
        <v>0</v>
      </c>
      <c r="I132" s="62">
        <f>IFERROR(SUMIFS(RODRIGO!$N$3:$N$4,RODRIGO!$H$3:$H$4,"SALIDA",RODRIGO!$J$3:$J$4,$B132),0)</f>
        <v>0</v>
      </c>
      <c r="J132" s="62">
        <f>IFERROR(SUMIFS(MOY!$N$77:$N$84,MOY!$H$77:$H$84,"SALIDA",MOY!$J$77:$J$84,$B132),0)</f>
        <v>0</v>
      </c>
      <c r="K132" s="62">
        <f>IFERROR(SUMIFS('NORMA RUTH'!$N$86:$N$109,'NORMA RUTH'!$H$86:$H$109,"SALIDA",'NORMA RUTH'!$J$86:$J$109,$B132),0)</f>
        <v>0</v>
      </c>
      <c r="L132" s="62">
        <f>IFERROR(SUMIFS(VALERIA!$N$72:$N$73,VALERIA!$H$72:$H$73,"SALIDA",VALERIA!$J$72:$J$73,$B132),0)</f>
        <v>0</v>
      </c>
      <c r="M132" s="62">
        <f>IFERROR(SUMIFS('MANUEL BANAMEX'!$N$125:$N$142,'MANUEL BANAMEX'!$H$125:$H$142,"SALIDA",'MANUEL BANAMEX'!$J$125:$J$142,$B132),0)</f>
        <v>0</v>
      </c>
      <c r="N132" s="62">
        <f>IFERROR(SUMIFS(ROBERTO!$N$2:$N$2,ROBERTO!$H$2:$H$2,"SALIDA",ROBERTO!$J$2:$J$2,$B132),0)</f>
        <v>0</v>
      </c>
      <c r="O132" s="62">
        <f>IFERROR(SUMIFS(JUAN!$N$88:$N$91,JUAN!$H$88:$H$91,"SALIDA",JUAN!$J$88:$J$91,$B132),0)</f>
        <v>0</v>
      </c>
      <c r="P132" s="62">
        <f>IFERROR(SUMIFS('NORMA SANCHEZ'!$N$82:$N$85,'NORMA SANCHEZ'!$H$82:$H$85,"SALIDA",'NORMA SANCHEZ'!$J$82:$J$85,$B132),0)</f>
        <v>0</v>
      </c>
      <c r="Q132" s="62">
        <f>IFERROR(SUMIFS('JOSE CARLOS'!$N$82:$N$82,'JOSE CARLOS'!$H$82:$H$82,"SALIDA",'JOSE CARLOS'!$J$82:$J$82,$B132),0)</f>
        <v>0</v>
      </c>
      <c r="R132" s="62">
        <f>IFERROR(SUMIFS('LUIS ENRIQUE '!$N$67:$N$68,'LUIS ENRIQUE '!$H$67:$H$68,"SALIDA",'LUIS ENRIQUE '!$J$67:$J$68,$B132),0)</f>
        <v>0</v>
      </c>
      <c r="S132" s="62">
        <f>IFERROR(SUMIFS(CESARIA!$N$92:$N$95,CESARIA!$H$92:$H$95,"SALIDA",CESARIA!$J$92:$J$95,$B132),0)</f>
        <v>0</v>
      </c>
      <c r="T132" s="62">
        <f>IFERROR(SUMIFS(ALAN!$N$92:$N$92,ALAN!$H$92:$H$92,"SALIDA",ALAN!$J$92:$J$92,$B132),0)</f>
        <v>0</v>
      </c>
      <c r="U132" s="62">
        <f>IFERROR(SUMIFS(ELVIA!$N$74:$N$77,ELVIA!$H$74:$H$77,"SALIDA",ELVIA!$J$74:$J$77,$B132),0)</f>
        <v>0</v>
      </c>
      <c r="V132" s="62">
        <f>IFERROR(SUMIFS(CAJA!$N$5912:$N$6590,CAJA!$H$5912:$H$6590,"SALIDA",CAJA!$J$5912:$J$6590,$B132),0)</f>
        <v>0</v>
      </c>
      <c r="W132" s="62">
        <f>IFERROR(SUMIFS('CAJA TIGRES'!$N$1638:$N$1796,'CAJA TIGRES'!$H$1638:$H$1796,"SALIDA",'CAJA TIGRES'!$J$1638:$J$1796,$B132),0)</f>
        <v>0</v>
      </c>
      <c r="X132" s="62">
        <f>IFERROR(SUMIFS(RESERVA!$N$14:$N$14,RESERVA!$H$14:$H$14,"SALIDA",RESERVA!$J$14:$J$14,$B132),0)</f>
        <v>0</v>
      </c>
      <c r="Y132" s="96">
        <f t="shared" si="44"/>
        <v>0</v>
      </c>
      <c r="Z132" s="96">
        <f>Y132+'SEP25'!Z132</f>
        <v>2583700</v>
      </c>
    </row>
    <row r="133" spans="1:26" x14ac:dyDescent="0.3">
      <c r="B133" s="63" t="s">
        <v>177</v>
      </c>
      <c r="C133" s="62">
        <f>IFERROR(SUMIFS('MGZ121'!$N$1375:'MGZ121'!$N$1598,'MGZ121'!$H$1375:$H$1598,"SALIDA",'MGZ121'!$J$1375:$J$1598,B133),0)</f>
        <v>633402.97</v>
      </c>
      <c r="D133" s="62">
        <f>IFERROR(SUMIFS('MGZ BBVA'!$N$1352:$N$1561,'MGZ BBVA'!$H$1352:$H$1561,"SALIDA",'MGZ BBVA'!$J$1352:$J$1561,$B133),0)</f>
        <v>0</v>
      </c>
      <c r="E133" s="62">
        <f>IFERROR(SUMIFS('MGZ DOLARES'!$N$2:$N$2,'MGZ DOLARES'!$F$2:$F$2,"SALIDA",'MGZ DOLARES'!$J$2:$J$2,$B133),0)</f>
        <v>0</v>
      </c>
      <c r="F133" s="62">
        <f>IFERROR(SUMIFS('MGZ BAJIO'!$N$71:$N$79,'MGZ BAJIO'!$H$71:$H$79,"SALIDA",'MGZ BAJIO'!$J$71:$J$79,$B133),0)</f>
        <v>0</v>
      </c>
      <c r="G133" s="62">
        <f>IFERROR(SUMIFS('VICTOR BANAMEX'!$N$529:$N$601,'VICTOR BANAMEX'!$H$529:$H$601,"SALIDA",'VICTOR BANAMEX'!$J$529:$J$601,$B133),0)</f>
        <v>0</v>
      </c>
      <c r="H133" s="62">
        <f>IFERROR(SUMIFS('VICTOR BANORTE'!$N$99:$N$105,'VICTOR BANORTE'!$H$99:$H$105,"SALIDA",'VICTOR BANORTE'!$J$99:$J$105,$B133),0)</f>
        <v>0</v>
      </c>
      <c r="I133" s="62">
        <f>IFERROR(SUMIFS(RODRIGO!$N$3:$N$4,RODRIGO!$H$3:$H$4,"SALIDA",RODRIGO!$J$3:$J$4,$B133),0)</f>
        <v>0</v>
      </c>
      <c r="J133" s="62">
        <f>IFERROR(SUMIFS(MOY!$N$77:$N$84,MOY!$H$77:$H$84,"SALIDA",MOY!$J$77:$J$84,$B133),0)</f>
        <v>0</v>
      </c>
      <c r="K133" s="62">
        <f>IFERROR(SUMIFS('NORMA RUTH'!$N$86:$N$109,'NORMA RUTH'!$H$86:$H$109,"SALIDA",'NORMA RUTH'!$J$86:$J$109,$B133),0)</f>
        <v>0</v>
      </c>
      <c r="L133" s="62">
        <f>IFERROR(SUMIFS(VALERIA!$N$72:$N$73,VALERIA!$H$72:$H$73,"SALIDA",VALERIA!$J$72:$J$73,$B133),0)</f>
        <v>0</v>
      </c>
      <c r="M133" s="62">
        <f>IFERROR(SUMIFS('MANUEL BANAMEX'!$N$125:$N$142,'MANUEL BANAMEX'!$H$125:$H$142,"SALIDA",'MANUEL BANAMEX'!$J$125:$J$142,$B133),0)</f>
        <v>0</v>
      </c>
      <c r="N133" s="62">
        <f>IFERROR(SUMIFS(ROBERTO!$N$2:$N$2,ROBERTO!$H$2:$H$2,"SALIDA",ROBERTO!$J$2:$J$2,$B133),0)</f>
        <v>0</v>
      </c>
      <c r="O133" s="62">
        <f>IFERROR(SUMIFS(JUAN!$N$88:$N$91,JUAN!$H$88:$H$91,"SALIDA",JUAN!$J$88:$J$91,$B133),0)</f>
        <v>0</v>
      </c>
      <c r="P133" s="62">
        <f>IFERROR(SUMIFS('NORMA SANCHEZ'!$N$82:$N$85,'NORMA SANCHEZ'!$H$82:$H$85,"SALIDA",'NORMA SANCHEZ'!$J$82:$J$85,$B133),0)</f>
        <v>0</v>
      </c>
      <c r="Q133" s="62">
        <f>IFERROR(SUMIFS('JOSE CARLOS'!$N$82:$N$82,'JOSE CARLOS'!$H$82:$H$82,"SALIDA",'JOSE CARLOS'!$J$82:$J$82,$B133),0)</f>
        <v>0</v>
      </c>
      <c r="R133" s="62">
        <f>IFERROR(SUMIFS('LUIS ENRIQUE '!$N$67:$N$68,'LUIS ENRIQUE '!$H$67:$H$68,"SALIDA",'LUIS ENRIQUE '!$J$67:$J$68,$B133),0)</f>
        <v>0</v>
      </c>
      <c r="S133" s="62">
        <f>IFERROR(SUMIFS(CESARIA!$N$92:$N$95,CESARIA!$H$92:$H$95,"SALIDA",CESARIA!$J$92:$J$95,$B133),0)</f>
        <v>0</v>
      </c>
      <c r="T133" s="62">
        <f>IFERROR(SUMIFS(ALAN!$N$92:$N$92,ALAN!$H$92:$H$92,"SALIDA",ALAN!$J$92:$J$92,$B133),0)</f>
        <v>0</v>
      </c>
      <c r="U133" s="62">
        <f>IFERROR(SUMIFS(ELVIA!$N$74:$N$77,ELVIA!$H$74:$H$77,"SALIDA",ELVIA!$J$74:$J$77,$B133),0)</f>
        <v>0</v>
      </c>
      <c r="V133" s="62">
        <f>IFERROR(SUMIFS(CAJA!$N$5912:$N$6590,CAJA!$H$5912:$H$6590,"SALIDA",CAJA!$J$5912:$J$6590,$B133),0)</f>
        <v>0</v>
      </c>
      <c r="W133" s="62">
        <f>IFERROR(SUMIFS('CAJA TIGRES'!$N$1638:$N$1796,'CAJA TIGRES'!$H$1638:$H$1796,"SALIDA",'CAJA TIGRES'!$J$1638:$J$1796,$B133),0)</f>
        <v>0</v>
      </c>
      <c r="X133" s="62">
        <f>IFERROR(SUMIFS(RESERVA!$N$14:$N$14,RESERVA!$H$14:$H$14,"SALIDA",RESERVA!$J$14:$J$14,$B133),0)</f>
        <v>0</v>
      </c>
      <c r="Y133" s="96">
        <f t="shared" si="44"/>
        <v>633402.97</v>
      </c>
      <c r="Z133" s="96">
        <f>Y133+'SEP25'!Z133</f>
        <v>2655677.3099999996</v>
      </c>
    </row>
    <row r="134" spans="1:26" x14ac:dyDescent="0.3">
      <c r="B134" s="63" t="s">
        <v>8784</v>
      </c>
      <c r="C134" s="62">
        <f>IFERROR(SUMIFS('MGZ121'!$N$1375:'MGZ121'!$N$1598,'MGZ121'!$H$1375:$H$1598,"SALIDA",'MGZ121'!$J$1375:$J$1598,B134),0)</f>
        <v>0</v>
      </c>
      <c r="D134" s="62">
        <f>IFERROR(SUMIFS('MGZ BBVA'!$N$1352:$N$1561,'MGZ BBVA'!$H$1352:$H$1561,"SALIDA",'MGZ BBVA'!$J$1352:$J$1561,$B134),0)</f>
        <v>0</v>
      </c>
      <c r="E134" s="62">
        <f>IFERROR(SUMIFS('MGZ DOLARES'!$N$2:$N$2,'MGZ DOLARES'!$F$2:$F$2,"SALIDA",'MGZ DOLARES'!$J$2:$J$2,$B134),0)</f>
        <v>0</v>
      </c>
      <c r="F134" s="62">
        <f>IFERROR(SUMIFS('MGZ BAJIO'!$N$71:$N$79,'MGZ BAJIO'!$H$71:$H$79,"SALIDA",'MGZ BAJIO'!$J$71:$J$79,$B134),0)</f>
        <v>0</v>
      </c>
      <c r="G134" s="62">
        <f>IFERROR(SUMIFS('VICTOR BANAMEX'!$N$529:$N$601,'VICTOR BANAMEX'!$H$529:$H$601,"SALIDA",'VICTOR BANAMEX'!$J$529:$J$601,$B134),0)</f>
        <v>0</v>
      </c>
      <c r="H134" s="62">
        <f>IFERROR(SUMIFS('VICTOR BANORTE'!$N$99:$N$105,'VICTOR BANORTE'!$H$99:$H$105,"SALIDA",'VICTOR BANORTE'!$J$99:$J$105,$B134),0)</f>
        <v>0</v>
      </c>
      <c r="I134" s="62">
        <f>IFERROR(SUMIFS(RODRIGO!$N$3:$N$4,RODRIGO!$H$3:$H$4,"SALIDA",RODRIGO!$J$3:$J$4,$B134),0)</f>
        <v>0</v>
      </c>
      <c r="J134" s="62">
        <f>IFERROR(SUMIFS(MOY!$N$77:$N$84,MOY!$H$77:$H$84,"SALIDA",MOY!$J$77:$J$84,$B134),0)</f>
        <v>0</v>
      </c>
      <c r="K134" s="62">
        <f>IFERROR(SUMIFS('NORMA RUTH'!$N$86:$N$109,'NORMA RUTH'!$H$86:$H$109,"SALIDA",'NORMA RUTH'!$J$86:$J$109,$B134),0)</f>
        <v>0</v>
      </c>
      <c r="L134" s="62">
        <f>IFERROR(SUMIFS(VALERIA!$N$72:$N$73,VALERIA!$H$72:$H$73,"SALIDA",VALERIA!$J$72:$J$73,$B134),0)</f>
        <v>0</v>
      </c>
      <c r="M134" s="62">
        <f>IFERROR(SUMIFS('MANUEL BANAMEX'!$N$125:$N$142,'MANUEL BANAMEX'!$H$125:$H$142,"SALIDA",'MANUEL BANAMEX'!$J$125:$J$142,$B134),0)</f>
        <v>0</v>
      </c>
      <c r="N134" s="62">
        <f>IFERROR(SUMIFS(ROBERTO!$N$2:$N$2,ROBERTO!$H$2:$H$2,"SALIDA",ROBERTO!$J$2:$J$2,$B134),0)</f>
        <v>0</v>
      </c>
      <c r="O134" s="62">
        <f>IFERROR(SUMIFS(JUAN!$N$88:$N$91,JUAN!$H$88:$H$91,"SALIDA",JUAN!$J$88:$J$91,$B134),0)</f>
        <v>0</v>
      </c>
      <c r="P134" s="62">
        <f>IFERROR(SUMIFS('NORMA SANCHEZ'!$N$82:$N$85,'NORMA SANCHEZ'!$H$82:$H$85,"SALIDA",'NORMA SANCHEZ'!$J$82:$J$85,$B134),0)</f>
        <v>0</v>
      </c>
      <c r="Q134" s="62">
        <f>IFERROR(SUMIFS('JOSE CARLOS'!$N$82:$N$82,'JOSE CARLOS'!$H$82:$H$82,"SALIDA",'JOSE CARLOS'!$J$82:$J$82,$B134),0)</f>
        <v>0</v>
      </c>
      <c r="R134" s="62">
        <f>IFERROR(SUMIFS('LUIS ENRIQUE '!$N$67:$N$68,'LUIS ENRIQUE '!$H$67:$H$68,"SALIDA",'LUIS ENRIQUE '!$J$67:$J$68,$B134),0)</f>
        <v>0</v>
      </c>
      <c r="S134" s="62">
        <f>IFERROR(SUMIFS(CESARIA!$N$92:$N$95,CESARIA!$H$92:$H$95,"SALIDA",CESARIA!$J$92:$J$95,$B134),0)</f>
        <v>0</v>
      </c>
      <c r="T134" s="62">
        <f>IFERROR(SUMIFS(ALAN!$N$92:$N$92,ALAN!$H$92:$H$92,"SALIDA",ALAN!$J$92:$J$92,$B134),0)</f>
        <v>0</v>
      </c>
      <c r="U134" s="62">
        <f>IFERROR(SUMIFS(ELVIA!$N$74:$N$77,ELVIA!$H$74:$H$77,"SALIDA",ELVIA!$J$74:$J$77,$B134),0)</f>
        <v>0</v>
      </c>
      <c r="V134" s="62">
        <f>IFERROR(SUMIFS(CAJA!$N$5912:$N$6590,CAJA!$H$5912:$H$6590,"SALIDA",CAJA!$J$5912:$J$6590,$B134),0)</f>
        <v>0</v>
      </c>
      <c r="W134" s="62">
        <f>IFERROR(SUMIFS('CAJA TIGRES'!$N$1638:$N$1796,'CAJA TIGRES'!$H$1638:$H$1796,"SALIDA",'CAJA TIGRES'!$J$1638:$J$1796,$B134),0)</f>
        <v>0</v>
      </c>
      <c r="X134" s="62">
        <f>IFERROR(SUMIFS(RESERVA!$N$14:$N$14,RESERVA!$H$14:$H$14,"SALIDA",RESERVA!$J$14:$J$14,$B134),0)</f>
        <v>0</v>
      </c>
      <c r="Y134" s="96">
        <f t="shared" ref="Y134:Y139" si="45">SUM(C134:X134)</f>
        <v>0</v>
      </c>
      <c r="Z134" s="96">
        <f>Y134+'SEP25'!Z134</f>
        <v>0</v>
      </c>
    </row>
    <row r="135" spans="1:26" x14ac:dyDescent="0.3">
      <c r="B135" s="63" t="s">
        <v>280</v>
      </c>
      <c r="C135" s="62">
        <f>IFERROR(SUMIFS('MGZ121'!$N$1375:'MGZ121'!$N$1598,'MGZ121'!$H$1375:$H$1598,"SALIDA",'MGZ121'!$J$1375:$J$1598,B135),0)</f>
        <v>0</v>
      </c>
      <c r="D135" s="62">
        <f>IFERROR(SUMIFS('MGZ BBVA'!$N$1352:$N$1561,'MGZ BBVA'!$H$1352:$H$1561,"SALIDA",'MGZ BBVA'!$J$1352:$J$1561,$B135),0)</f>
        <v>200000</v>
      </c>
      <c r="E135" s="62">
        <f>IFERROR(SUMIFS('MGZ DOLARES'!$N$2:$N$2,'MGZ DOLARES'!$F$2:$F$2,"SALIDA",'MGZ DOLARES'!$J$2:$J$2,$B135),0)</f>
        <v>0</v>
      </c>
      <c r="F135" s="62">
        <f>IFERROR(SUMIFS('MGZ BAJIO'!$N$71:$N$79,'MGZ BAJIO'!$H$71:$H$79,"SALIDA",'MGZ BAJIO'!$J$71:$J$79,$B135),0)</f>
        <v>0</v>
      </c>
      <c r="G135" s="62">
        <f>IFERROR(SUMIFS('VICTOR BANAMEX'!$N$529:$N$601,'VICTOR BANAMEX'!$H$529:$H$601,"SALIDA",'VICTOR BANAMEX'!$J$529:$J$601,$B135),0)</f>
        <v>0</v>
      </c>
      <c r="H135" s="62">
        <f>IFERROR(SUMIFS('VICTOR BANORTE'!$N$99:$N$105,'VICTOR BANORTE'!$H$99:$H$105,"SALIDA",'VICTOR BANORTE'!$J$99:$J$105,$B135),0)</f>
        <v>0</v>
      </c>
      <c r="I135" s="62">
        <f>IFERROR(SUMIFS(RODRIGO!$N$3:$N$4,RODRIGO!$H$3:$H$4,"SALIDA",RODRIGO!$J$3:$J$4,$B135),0)</f>
        <v>0</v>
      </c>
      <c r="J135" s="62">
        <f>IFERROR(SUMIFS(MOY!$N$77:$N$84,MOY!$H$77:$H$84,"SALIDA",MOY!$J$77:$J$84,$B135),0)</f>
        <v>0</v>
      </c>
      <c r="K135" s="62">
        <f>IFERROR(SUMIFS('NORMA RUTH'!$N$86:$N$109,'NORMA RUTH'!$H$86:$H$109,"SALIDA",'NORMA RUTH'!$J$86:$J$109,$B135),0)</f>
        <v>0</v>
      </c>
      <c r="L135" s="62">
        <f>IFERROR(SUMIFS(VALERIA!$N$72:$N$73,VALERIA!$H$72:$H$73,"SALIDA",VALERIA!$J$72:$J$73,$B135),0)</f>
        <v>0</v>
      </c>
      <c r="M135" s="62">
        <f>IFERROR(SUMIFS('MANUEL BANAMEX'!$N$125:$N$142,'MANUEL BANAMEX'!$H$125:$H$142,"SALIDA",'MANUEL BANAMEX'!$J$125:$J$142,$B135),0)</f>
        <v>0</v>
      </c>
      <c r="N135" s="62">
        <f>IFERROR(SUMIFS(ROBERTO!$N$2:$N$2,ROBERTO!$H$2:$H$2,"SALIDA",ROBERTO!$J$2:$J$2,$B135),0)</f>
        <v>0</v>
      </c>
      <c r="O135" s="62">
        <f>IFERROR(SUMIFS(JUAN!$N$88:$N$91,JUAN!$H$88:$H$91,"SALIDA",JUAN!$J$88:$J$91,$B135),0)</f>
        <v>0</v>
      </c>
      <c r="P135" s="62">
        <f>IFERROR(SUMIFS('NORMA SANCHEZ'!$N$82:$N$85,'NORMA SANCHEZ'!$H$82:$H$85,"SALIDA",'NORMA SANCHEZ'!$J$82:$J$85,$B135),0)</f>
        <v>0</v>
      </c>
      <c r="Q135" s="62">
        <f>IFERROR(SUMIFS('JOSE CARLOS'!$N$82:$N$82,'JOSE CARLOS'!$H$82:$H$82,"SALIDA",'JOSE CARLOS'!$J$82:$J$82,$B135),0)</f>
        <v>0</v>
      </c>
      <c r="R135" s="62">
        <f>IFERROR(SUMIFS('LUIS ENRIQUE '!$N$67:$N$68,'LUIS ENRIQUE '!$H$67:$H$68,"SALIDA",'LUIS ENRIQUE '!$J$67:$J$68,$B135),0)</f>
        <v>0</v>
      </c>
      <c r="S135" s="62">
        <f>IFERROR(SUMIFS(CESARIA!$N$92:$N$95,CESARIA!$H$92:$H$95,"SALIDA",CESARIA!$J$92:$J$95,$B135),0)</f>
        <v>0</v>
      </c>
      <c r="T135" s="62">
        <f>IFERROR(SUMIFS(ALAN!$N$92:$N$92,ALAN!$H$92:$H$92,"SALIDA",ALAN!$J$92:$J$92,$B135),0)</f>
        <v>0</v>
      </c>
      <c r="U135" s="62">
        <f>IFERROR(SUMIFS(ELVIA!$N$74:$N$77,ELVIA!$H$74:$H$77,"SALIDA",ELVIA!$J$74:$J$77,$B135),0)</f>
        <v>0</v>
      </c>
      <c r="V135" s="62">
        <f>IFERROR(SUMIFS(CAJA!$N$5912:$N$6590,CAJA!$H$5912:$H$6590,"SALIDA",CAJA!$J$5912:$J$6590,$B135),0)</f>
        <v>0</v>
      </c>
      <c r="W135" s="62">
        <f>IFERROR(SUMIFS('CAJA TIGRES'!$N$1638:$N$1796,'CAJA TIGRES'!$H$1638:$H$1796,"SALIDA",'CAJA TIGRES'!$J$1638:$J$1796,$B135),0)</f>
        <v>0</v>
      </c>
      <c r="X135" s="62">
        <f>IFERROR(SUMIFS(RESERVA!$N$14:$N$14,RESERVA!$H$14:$H$14,"SALIDA",RESERVA!$J$14:$J$14,$B135),0)</f>
        <v>0</v>
      </c>
      <c r="Y135" s="96">
        <f t="shared" si="45"/>
        <v>200000</v>
      </c>
      <c r="Z135" s="96">
        <f>Y135+'SEP25'!Z135</f>
        <v>3849052.88</v>
      </c>
    </row>
    <row r="136" spans="1:26" x14ac:dyDescent="0.3">
      <c r="B136" s="63" t="s">
        <v>178</v>
      </c>
      <c r="C136" s="62">
        <f>IFERROR(SUMIFS('MGZ121'!$N$1375:'MGZ121'!$N$1598,'MGZ121'!$H$1375:$H$1598,"SALIDA",'MGZ121'!$J$1375:$J$1598,B136),0)</f>
        <v>0</v>
      </c>
      <c r="D136" s="62">
        <f>IFERROR(SUMIFS('MGZ BBVA'!$N$1352:$N$1561,'MGZ BBVA'!$H$1352:$H$1561,"SALIDA",'MGZ BBVA'!$J$1352:$J$1561,$B136),0)</f>
        <v>0</v>
      </c>
      <c r="E136" s="62">
        <f>IFERROR(SUMIFS('MGZ DOLARES'!$N$2:$N$2,'MGZ DOLARES'!$F$2:$F$2,"SALIDA",'MGZ DOLARES'!$J$2:$J$2,$B136),0)</f>
        <v>0</v>
      </c>
      <c r="F136" s="62">
        <f>IFERROR(SUMIFS('MGZ BAJIO'!$N$71:$N$79,'MGZ BAJIO'!$H$71:$H$79,"SALIDA",'MGZ BAJIO'!$J$71:$J$79,$B136),0)</f>
        <v>0</v>
      </c>
      <c r="G136" s="62">
        <f>IFERROR(SUMIFS('VICTOR BANAMEX'!$N$529:$N$601,'VICTOR BANAMEX'!$H$529:$H$601,"SALIDA",'VICTOR BANAMEX'!$J$529:$J$601,$B136),0)</f>
        <v>0</v>
      </c>
      <c r="H136" s="62">
        <f>IFERROR(SUMIFS('VICTOR BANORTE'!$N$99:$N$105,'VICTOR BANORTE'!$H$99:$H$105,"SALIDA",'VICTOR BANORTE'!$J$99:$J$105,$B136),0)</f>
        <v>0</v>
      </c>
      <c r="I136" s="62">
        <f>IFERROR(SUMIFS(RODRIGO!$N$3:$N$4,RODRIGO!$H$3:$H$4,"SALIDA",RODRIGO!$J$3:$J$4,$B136),0)</f>
        <v>0</v>
      </c>
      <c r="J136" s="62">
        <f>IFERROR(SUMIFS(MOY!$N$77:$N$84,MOY!$H$77:$H$84,"SALIDA",MOY!$J$77:$J$84,$B136),0)</f>
        <v>0</v>
      </c>
      <c r="K136" s="62">
        <f>IFERROR(SUMIFS('NORMA RUTH'!$N$86:$N$109,'NORMA RUTH'!$H$86:$H$109,"SALIDA",'NORMA RUTH'!$J$86:$J$109,$B136),0)</f>
        <v>0</v>
      </c>
      <c r="L136" s="62">
        <f>IFERROR(SUMIFS(VALERIA!$N$72:$N$73,VALERIA!$H$72:$H$73,"SALIDA",VALERIA!$J$72:$J$73,$B136),0)</f>
        <v>0</v>
      </c>
      <c r="M136" s="62">
        <f>IFERROR(SUMIFS('MANUEL BANAMEX'!$N$125:$N$142,'MANUEL BANAMEX'!$H$125:$H$142,"SALIDA",'MANUEL BANAMEX'!$J$125:$J$142,$B136),0)</f>
        <v>0</v>
      </c>
      <c r="N136" s="62">
        <f>IFERROR(SUMIFS(ROBERTO!$N$2:$N$2,ROBERTO!$H$2:$H$2,"SALIDA",ROBERTO!$J$2:$J$2,$B136),0)</f>
        <v>0</v>
      </c>
      <c r="O136" s="62">
        <f>IFERROR(SUMIFS(JUAN!$N$88:$N$91,JUAN!$H$88:$H$91,"SALIDA",JUAN!$J$88:$J$91,$B136),0)</f>
        <v>0</v>
      </c>
      <c r="P136" s="62">
        <f>IFERROR(SUMIFS('NORMA SANCHEZ'!$N$82:$N$85,'NORMA SANCHEZ'!$H$82:$H$85,"SALIDA",'NORMA SANCHEZ'!$J$82:$J$85,$B136),0)</f>
        <v>0</v>
      </c>
      <c r="Q136" s="62">
        <f>IFERROR(SUMIFS('JOSE CARLOS'!$N$82:$N$82,'JOSE CARLOS'!$H$82:$H$82,"SALIDA",'JOSE CARLOS'!$J$82:$J$82,$B136),0)</f>
        <v>0</v>
      </c>
      <c r="R136" s="62">
        <f>IFERROR(SUMIFS('LUIS ENRIQUE '!$N$67:$N$68,'LUIS ENRIQUE '!$H$67:$H$68,"SALIDA",'LUIS ENRIQUE '!$J$67:$J$68,$B136),0)</f>
        <v>0</v>
      </c>
      <c r="S136" s="62">
        <f>IFERROR(SUMIFS(CESARIA!$N$92:$N$95,CESARIA!$H$92:$H$95,"SALIDA",CESARIA!$J$92:$J$95,$B136),0)</f>
        <v>0</v>
      </c>
      <c r="T136" s="62">
        <f>IFERROR(SUMIFS(ALAN!$N$92:$N$92,ALAN!$H$92:$H$92,"SALIDA",ALAN!$J$92:$J$92,$B136),0)</f>
        <v>0</v>
      </c>
      <c r="U136" s="62">
        <f>IFERROR(SUMIFS(ELVIA!$N$74:$N$77,ELVIA!$H$74:$H$77,"SALIDA",ELVIA!$J$74:$J$77,$B136),0)</f>
        <v>0</v>
      </c>
      <c r="V136" s="62">
        <f>IFERROR(SUMIFS(CAJA!$N$5912:$N$6590,CAJA!$H$5912:$H$6590,"SALIDA",CAJA!$J$5912:$J$6590,$B136),0)</f>
        <v>0</v>
      </c>
      <c r="W136" s="62">
        <f>IFERROR(SUMIFS('CAJA TIGRES'!$N$1638:$N$1796,'CAJA TIGRES'!$H$1638:$H$1796,"SALIDA",'CAJA TIGRES'!$J$1638:$J$1796,$B136),0)</f>
        <v>0</v>
      </c>
      <c r="X136" s="62">
        <f>IFERROR(SUMIFS(RESERVA!$N$14:$N$14,RESERVA!$H$14:$H$14,"SALIDA",RESERVA!$J$14:$J$14,$B136),0)</f>
        <v>0</v>
      </c>
      <c r="Y136" s="96">
        <f t="shared" si="45"/>
        <v>0</v>
      </c>
      <c r="Z136" s="96">
        <f>Y136+'SEP25'!Z136</f>
        <v>0</v>
      </c>
    </row>
    <row r="137" spans="1:26" x14ac:dyDescent="0.3">
      <c r="B137" s="63" t="s">
        <v>179</v>
      </c>
      <c r="C137" s="62">
        <f>IFERROR(SUMIFS('MGZ121'!$N$1375:'MGZ121'!$N$1598,'MGZ121'!$H$1375:$H$1598,"SALIDA",'MGZ121'!$J$1375:$J$1598,B137),0)</f>
        <v>1975</v>
      </c>
      <c r="D137" s="62">
        <f>IFERROR(SUMIFS('MGZ BBVA'!$N$1352:$N$1561,'MGZ BBVA'!$H$1352:$H$1561,"SALIDA",'MGZ BBVA'!$J$1352:$J$1561,$B137),0)</f>
        <v>0</v>
      </c>
      <c r="E137" s="62">
        <f>IFERROR(SUMIFS('MGZ DOLARES'!$N$2:$N$2,'MGZ DOLARES'!$F$2:$F$2,"SALIDA",'MGZ DOLARES'!$J$2:$J$2,$B137),0)</f>
        <v>0</v>
      </c>
      <c r="F137" s="62">
        <f>IFERROR(SUMIFS('MGZ BAJIO'!$N$71:$N$79,'MGZ BAJIO'!$H$71:$H$79,"SALIDA",'MGZ BAJIO'!$J$71:$J$79,$B137),0)</f>
        <v>0</v>
      </c>
      <c r="G137" s="62">
        <f>IFERROR(SUMIFS('VICTOR BANAMEX'!$N$529:$N$601,'VICTOR BANAMEX'!$H$529:$H$601,"SALIDA",'VICTOR BANAMEX'!$J$529:$J$601,$B137),0)</f>
        <v>0</v>
      </c>
      <c r="H137" s="62">
        <f>IFERROR(SUMIFS('VICTOR BANORTE'!$N$99:$N$105,'VICTOR BANORTE'!$H$99:$H$105,"SALIDA",'VICTOR BANORTE'!$J$99:$J$105,$B137),0)</f>
        <v>0</v>
      </c>
      <c r="I137" s="62">
        <f>IFERROR(SUMIFS(RODRIGO!$N$3:$N$4,RODRIGO!$H$3:$H$4,"SALIDA",RODRIGO!$J$3:$J$4,$B137),0)</f>
        <v>0</v>
      </c>
      <c r="J137" s="62">
        <f>IFERROR(SUMIFS(MOY!$N$77:$N$84,MOY!$H$77:$H$84,"SALIDA",MOY!$J$77:$J$84,$B137),0)</f>
        <v>0</v>
      </c>
      <c r="K137" s="62">
        <f>IFERROR(SUMIFS('NORMA RUTH'!$N$86:$N$109,'NORMA RUTH'!$H$86:$H$109,"SALIDA",'NORMA RUTH'!$J$86:$J$109,$B137),0)</f>
        <v>0</v>
      </c>
      <c r="L137" s="62">
        <f>IFERROR(SUMIFS(VALERIA!$N$72:$N$73,VALERIA!$H$72:$H$73,"SALIDA",VALERIA!$J$72:$J$73,$B137),0)</f>
        <v>0</v>
      </c>
      <c r="M137" s="62">
        <f>IFERROR(SUMIFS('MANUEL BANAMEX'!$N$125:$N$142,'MANUEL BANAMEX'!$H$125:$H$142,"SALIDA",'MANUEL BANAMEX'!$J$125:$J$142,$B137),0)</f>
        <v>0</v>
      </c>
      <c r="N137" s="62">
        <f>IFERROR(SUMIFS(ROBERTO!$N$2:$N$2,ROBERTO!$H$2:$H$2,"SALIDA",ROBERTO!$J$2:$J$2,$B137),0)</f>
        <v>0</v>
      </c>
      <c r="O137" s="62">
        <f>IFERROR(SUMIFS(JUAN!$N$88:$N$91,JUAN!$H$88:$H$91,"SALIDA",JUAN!$J$88:$J$91,$B137),0)</f>
        <v>0</v>
      </c>
      <c r="P137" s="62">
        <f>IFERROR(SUMIFS('NORMA SANCHEZ'!$N$82:$N$85,'NORMA SANCHEZ'!$H$82:$H$85,"SALIDA",'NORMA SANCHEZ'!$J$82:$J$85,$B137),0)</f>
        <v>0</v>
      </c>
      <c r="Q137" s="62">
        <f>IFERROR(SUMIFS('JOSE CARLOS'!$N$82:$N$82,'JOSE CARLOS'!$H$82:$H$82,"SALIDA",'JOSE CARLOS'!$J$82:$J$82,$B137),0)</f>
        <v>0</v>
      </c>
      <c r="R137" s="62">
        <f>IFERROR(SUMIFS('LUIS ENRIQUE '!$N$67:$N$68,'LUIS ENRIQUE '!$H$67:$H$68,"SALIDA",'LUIS ENRIQUE '!$J$67:$J$68,$B137),0)</f>
        <v>0</v>
      </c>
      <c r="S137" s="62">
        <f>IFERROR(SUMIFS(CESARIA!$N$92:$N$95,CESARIA!$H$92:$H$95,"SALIDA",CESARIA!$J$92:$J$95,$B137),0)</f>
        <v>0</v>
      </c>
      <c r="T137" s="62">
        <f>IFERROR(SUMIFS(ALAN!$N$92:$N$92,ALAN!$H$92:$H$92,"SALIDA",ALAN!$J$92:$J$92,$B137),0)</f>
        <v>0</v>
      </c>
      <c r="U137" s="62">
        <f>IFERROR(SUMIFS(ELVIA!$N$74:$N$77,ELVIA!$H$74:$H$77,"SALIDA",ELVIA!$J$74:$J$77,$B137),0)</f>
        <v>0</v>
      </c>
      <c r="V137" s="62">
        <f>IFERROR(SUMIFS(CAJA!$N$5912:$N$6590,CAJA!$H$5912:$H$6590,"SALIDA",CAJA!$J$5912:$J$6590,$B137),0)</f>
        <v>0</v>
      </c>
      <c r="W137" s="62">
        <f>IFERROR(SUMIFS('CAJA TIGRES'!$N$1638:$N$1796,'CAJA TIGRES'!$H$1638:$H$1796,"SALIDA",'CAJA TIGRES'!$J$1638:$J$1796,$B137),0)</f>
        <v>0</v>
      </c>
      <c r="X137" s="62">
        <f>IFERROR(SUMIFS(RESERVA!$N$14:$N$14,RESERVA!$H$14:$H$14,"SALIDA",RESERVA!$J$14:$J$14,$B137),0)</f>
        <v>0</v>
      </c>
      <c r="Y137" s="96">
        <f t="shared" si="45"/>
        <v>1975</v>
      </c>
      <c r="Z137" s="96">
        <f>Y137+'SEP25'!Z137</f>
        <v>3489442.5</v>
      </c>
    </row>
    <row r="138" spans="1:26" x14ac:dyDescent="0.3">
      <c r="B138" s="63" t="s">
        <v>180</v>
      </c>
      <c r="C138" s="62">
        <f>IFERROR(SUMIFS('MGZ121'!$N$1375:'MGZ121'!$N$1598,'MGZ121'!$H$1375:$H$1598,"SALIDA",'MGZ121'!$J$1375:$J$1598,B138),0)</f>
        <v>0</v>
      </c>
      <c r="D138" s="62">
        <f>IFERROR(SUMIFS('MGZ BBVA'!$N$1352:$N$1561,'MGZ BBVA'!$H$1352:$H$1561,"SALIDA",'MGZ BBVA'!$J$1352:$J$1561,$B138),0)</f>
        <v>0</v>
      </c>
      <c r="E138" s="62">
        <f>IFERROR(SUMIFS('MGZ DOLARES'!$N$2:$N$2,'MGZ DOLARES'!$F$2:$F$2,"SALIDA",'MGZ DOLARES'!$J$2:$J$2,$B138),0)</f>
        <v>0</v>
      </c>
      <c r="F138" s="62">
        <f>IFERROR(SUMIFS('MGZ BAJIO'!$N$71:$N$79,'MGZ BAJIO'!$H$71:$H$79,"SALIDA",'MGZ BAJIO'!$J$71:$J$79,$B138),0)</f>
        <v>0</v>
      </c>
      <c r="G138" s="62">
        <f>IFERROR(SUMIFS('VICTOR BANAMEX'!$N$529:$N$601,'VICTOR BANAMEX'!$H$529:$H$601,"SALIDA",'VICTOR BANAMEX'!$J$529:$J$601,$B138),0)</f>
        <v>0</v>
      </c>
      <c r="H138" s="62">
        <f>IFERROR(SUMIFS('VICTOR BANORTE'!$N$99:$N$105,'VICTOR BANORTE'!$H$99:$H$105,"SALIDA",'VICTOR BANORTE'!$J$99:$J$105,$B138),0)</f>
        <v>0</v>
      </c>
      <c r="I138" s="62">
        <f>IFERROR(SUMIFS(RODRIGO!$N$3:$N$4,RODRIGO!$H$3:$H$4,"SALIDA",RODRIGO!$J$3:$J$4,$B138),0)</f>
        <v>0</v>
      </c>
      <c r="J138" s="62">
        <f>IFERROR(SUMIFS(MOY!$N$77:$N$84,MOY!$H$77:$H$84,"SALIDA",MOY!$J$77:$J$84,$B138),0)</f>
        <v>0</v>
      </c>
      <c r="K138" s="62">
        <f>IFERROR(SUMIFS('NORMA RUTH'!$N$86:$N$109,'NORMA RUTH'!$H$86:$H$109,"SALIDA",'NORMA RUTH'!$J$86:$J$109,$B138),0)</f>
        <v>0</v>
      </c>
      <c r="L138" s="62">
        <f>IFERROR(SUMIFS(VALERIA!$N$72:$N$73,VALERIA!$H$72:$H$73,"SALIDA",VALERIA!$J$72:$J$73,$B138),0)</f>
        <v>0</v>
      </c>
      <c r="M138" s="62">
        <f>IFERROR(SUMIFS('MANUEL BANAMEX'!$N$125:$N$142,'MANUEL BANAMEX'!$H$125:$H$142,"SALIDA",'MANUEL BANAMEX'!$J$125:$J$142,$B138),0)</f>
        <v>0</v>
      </c>
      <c r="N138" s="62">
        <f>IFERROR(SUMIFS(ROBERTO!$N$2:$N$2,ROBERTO!$H$2:$H$2,"SALIDA",ROBERTO!$J$2:$J$2,$B138),0)</f>
        <v>0</v>
      </c>
      <c r="O138" s="62">
        <f>IFERROR(SUMIFS(JUAN!$N$88:$N$91,JUAN!$H$88:$H$91,"SALIDA",JUAN!$J$88:$J$91,$B138),0)</f>
        <v>0</v>
      </c>
      <c r="P138" s="62">
        <f>IFERROR(SUMIFS('NORMA SANCHEZ'!$N$82:$N$85,'NORMA SANCHEZ'!$H$82:$H$85,"SALIDA",'NORMA SANCHEZ'!$J$82:$J$85,$B138),0)</f>
        <v>0</v>
      </c>
      <c r="Q138" s="62">
        <f>IFERROR(SUMIFS('JOSE CARLOS'!$N$82:$N$82,'JOSE CARLOS'!$H$82:$H$82,"SALIDA",'JOSE CARLOS'!$J$82:$J$82,$B138),0)</f>
        <v>0</v>
      </c>
      <c r="R138" s="62">
        <f>IFERROR(SUMIFS('LUIS ENRIQUE '!$N$67:$N$68,'LUIS ENRIQUE '!$H$67:$H$68,"SALIDA",'LUIS ENRIQUE '!$J$67:$J$68,$B138),0)</f>
        <v>0</v>
      </c>
      <c r="S138" s="62">
        <f>IFERROR(SUMIFS(CESARIA!$N$92:$N$95,CESARIA!$H$92:$H$95,"SALIDA",CESARIA!$J$92:$J$95,$B138),0)</f>
        <v>0</v>
      </c>
      <c r="T138" s="62">
        <f>IFERROR(SUMIFS(ALAN!$N$92:$N$92,ALAN!$H$92:$H$92,"SALIDA",ALAN!$J$92:$J$92,$B138),0)</f>
        <v>0</v>
      </c>
      <c r="U138" s="62">
        <f>IFERROR(SUMIFS(ELVIA!$N$74:$N$77,ELVIA!$H$74:$H$77,"SALIDA",ELVIA!$J$74:$J$77,$B138),0)</f>
        <v>0</v>
      </c>
      <c r="V138" s="62">
        <f>IFERROR(SUMIFS(CAJA!$N$5912:$N$6590,CAJA!$H$5912:$H$6590,"SALIDA",CAJA!$J$5912:$J$6590,$B138),0)</f>
        <v>0</v>
      </c>
      <c r="W138" s="62">
        <f>IFERROR(SUMIFS('CAJA TIGRES'!$N$1638:$N$1796,'CAJA TIGRES'!$H$1638:$H$1796,"SALIDA",'CAJA TIGRES'!$J$1638:$J$1796,$B138),0)</f>
        <v>0</v>
      </c>
      <c r="X138" s="62">
        <f>IFERROR(SUMIFS(RESERVA!$N$14:$N$14,RESERVA!$H$14:$H$14,"SALIDA",RESERVA!$J$14:$J$14,$B138),0)</f>
        <v>0</v>
      </c>
      <c r="Y138" s="96">
        <f t="shared" si="45"/>
        <v>0</v>
      </c>
      <c r="Z138" s="96">
        <f>Y138+'SEP25'!Z138</f>
        <v>3413096.25</v>
      </c>
    </row>
    <row r="139" spans="1:26" x14ac:dyDescent="0.3">
      <c r="B139" s="63" t="s">
        <v>181</v>
      </c>
      <c r="C139" s="62">
        <f>IFERROR(SUMIFS('MGZ121'!$N$1375:'MGZ121'!$N$1598,'MGZ121'!$H$1375:$H$1598,"SALIDA",'MGZ121'!$J$1375:$J$1598,B139),0)</f>
        <v>0</v>
      </c>
      <c r="D139" s="62">
        <f>IFERROR(SUMIFS('MGZ BBVA'!$N$1352:$N$1561,'MGZ BBVA'!$H$1352:$H$1561,"SALIDA",'MGZ BBVA'!$J$1352:$J$1561,$B139),0)</f>
        <v>0</v>
      </c>
      <c r="E139" s="62">
        <f>IFERROR(SUMIFS('MGZ DOLARES'!$N$2:$N$2,'MGZ DOLARES'!$F$2:$F$2,"SALIDA",'MGZ DOLARES'!$J$2:$J$2,$B139),0)</f>
        <v>0</v>
      </c>
      <c r="F139" s="62">
        <f>IFERROR(SUMIFS('MGZ BAJIO'!$N$71:$N$79,'MGZ BAJIO'!$H$71:$H$79,"SALIDA",'MGZ BAJIO'!$J$71:$J$79,$B139),0)</f>
        <v>0</v>
      </c>
      <c r="G139" s="62">
        <f>IFERROR(SUMIFS('VICTOR BANAMEX'!$N$529:$N$601,'VICTOR BANAMEX'!$H$529:$H$601,"SALIDA",'VICTOR BANAMEX'!$J$529:$J$601,$B139),0)</f>
        <v>0</v>
      </c>
      <c r="H139" s="62">
        <f>IFERROR(SUMIFS('VICTOR BANORTE'!$N$99:$N$105,'VICTOR BANORTE'!$H$99:$H$105,"SALIDA",'VICTOR BANORTE'!$J$99:$J$105,$B139),0)</f>
        <v>0</v>
      </c>
      <c r="I139" s="62">
        <f>IFERROR(SUMIFS(RODRIGO!$N$3:$N$4,RODRIGO!$H$3:$H$4,"SALIDA",RODRIGO!$J$3:$J$4,$B139),0)</f>
        <v>0</v>
      </c>
      <c r="J139" s="62">
        <f>IFERROR(SUMIFS(MOY!$N$77:$N$84,MOY!$H$77:$H$84,"SALIDA",MOY!$J$77:$J$84,$B139),0)</f>
        <v>0</v>
      </c>
      <c r="K139" s="62">
        <f>IFERROR(SUMIFS('NORMA RUTH'!$N$86:$N$109,'NORMA RUTH'!$H$86:$H$109,"SALIDA",'NORMA RUTH'!$J$86:$J$109,$B139),0)</f>
        <v>0</v>
      </c>
      <c r="L139" s="62">
        <f>IFERROR(SUMIFS(VALERIA!$N$72:$N$73,VALERIA!$H$72:$H$73,"SALIDA",VALERIA!$J$72:$J$73,$B139),0)</f>
        <v>0</v>
      </c>
      <c r="M139" s="62">
        <f>IFERROR(SUMIFS('MANUEL BANAMEX'!$N$125:$N$142,'MANUEL BANAMEX'!$H$125:$H$142,"SALIDA",'MANUEL BANAMEX'!$J$125:$J$142,$B139),0)</f>
        <v>0</v>
      </c>
      <c r="N139" s="62">
        <f>IFERROR(SUMIFS(ROBERTO!$N$2:$N$2,ROBERTO!$H$2:$H$2,"SALIDA",ROBERTO!$J$2:$J$2,$B139),0)</f>
        <v>0</v>
      </c>
      <c r="O139" s="62">
        <f>IFERROR(SUMIFS(JUAN!$N$88:$N$91,JUAN!$H$88:$H$91,"SALIDA",JUAN!$J$88:$J$91,$B139),0)</f>
        <v>0</v>
      </c>
      <c r="P139" s="62">
        <f>IFERROR(SUMIFS('NORMA SANCHEZ'!$N$82:$N$85,'NORMA SANCHEZ'!$H$82:$H$85,"SALIDA",'NORMA SANCHEZ'!$J$82:$J$85,$B139),0)</f>
        <v>0</v>
      </c>
      <c r="Q139" s="62">
        <f>IFERROR(SUMIFS('JOSE CARLOS'!$N$82:$N$82,'JOSE CARLOS'!$H$82:$H$82,"SALIDA",'JOSE CARLOS'!$J$82:$J$82,$B139),0)</f>
        <v>0</v>
      </c>
      <c r="R139" s="62">
        <f>IFERROR(SUMIFS('LUIS ENRIQUE '!$N$67:$N$68,'LUIS ENRIQUE '!$H$67:$H$68,"SALIDA",'LUIS ENRIQUE '!$J$67:$J$68,$B139),0)</f>
        <v>0</v>
      </c>
      <c r="S139" s="62">
        <f>IFERROR(SUMIFS(CESARIA!$N$92:$N$95,CESARIA!$H$92:$H$95,"SALIDA",CESARIA!$J$92:$J$95,$B139),0)</f>
        <v>0</v>
      </c>
      <c r="T139" s="62">
        <f>IFERROR(SUMIFS(ALAN!$N$92:$N$92,ALAN!$H$92:$H$92,"SALIDA",ALAN!$J$92:$J$92,$B139),0)</f>
        <v>0</v>
      </c>
      <c r="U139" s="62">
        <f>IFERROR(SUMIFS(ELVIA!$N$74:$N$77,ELVIA!$H$74:$H$77,"SALIDA",ELVIA!$J$74:$J$77,$B139),0)</f>
        <v>0</v>
      </c>
      <c r="V139" s="62">
        <f>IFERROR(SUMIFS(CAJA!$N$5912:$N$6590,CAJA!$H$5912:$H$6590,"SALIDA",CAJA!$J$5912:$J$6590,$B139),0)</f>
        <v>0</v>
      </c>
      <c r="W139" s="62">
        <f>IFERROR(SUMIFS('CAJA TIGRES'!$N$1638:$N$1796,'CAJA TIGRES'!$H$1638:$H$1796,"SALIDA",'CAJA TIGRES'!$J$1638:$J$1796,$B139),0)</f>
        <v>0</v>
      </c>
      <c r="X139" s="62">
        <f>IFERROR(SUMIFS(RESERVA!$N$14:$N$14,RESERVA!$H$14:$H$14,"SALIDA",RESERVA!$J$14:$J$14,$B139),0)</f>
        <v>0</v>
      </c>
      <c r="Y139" s="96">
        <f t="shared" si="45"/>
        <v>0</v>
      </c>
      <c r="Z139" s="96">
        <f>Y139+'SEP25'!Z139</f>
        <v>3873881.25</v>
      </c>
    </row>
    <row r="140" spans="1:26" x14ac:dyDescent="0.3">
      <c r="B140" s="63" t="s">
        <v>182</v>
      </c>
      <c r="C140" s="62">
        <f>IFERROR(SUMIFS('MGZ121'!$N$1375:'MGZ121'!$N$1598,'MGZ121'!$H$1375:$H$1598,"SALIDA",'MGZ121'!$J$1375:$J$1598,B140),0)</f>
        <v>1975</v>
      </c>
      <c r="D140" s="62">
        <f>IFERROR(SUMIFS('MGZ BBVA'!$N$1352:$N$1561,'MGZ BBVA'!$H$1352:$H$1561,"SALIDA",'MGZ BBVA'!$J$1352:$J$1561,$B140),0)</f>
        <v>0</v>
      </c>
      <c r="E140" s="62">
        <f>IFERROR(SUMIFS('MGZ DOLARES'!$N$2:$N$2,'MGZ DOLARES'!$F$2:$F$2,"SALIDA",'MGZ DOLARES'!$J$2:$J$2,$B140),0)</f>
        <v>0</v>
      </c>
      <c r="F140" s="62">
        <f>IFERROR(SUMIFS('MGZ BAJIO'!$N$71:$N$79,'MGZ BAJIO'!$H$71:$H$79,"SALIDA",'MGZ BAJIO'!$J$71:$J$79,$B140),0)</f>
        <v>0</v>
      </c>
      <c r="G140" s="62">
        <f>IFERROR(SUMIFS('VICTOR BANAMEX'!$N$529:$N$601,'VICTOR BANAMEX'!$H$529:$H$601,"SALIDA",'VICTOR BANAMEX'!$J$529:$J$601,$B140),0)</f>
        <v>0</v>
      </c>
      <c r="H140" s="62">
        <f>IFERROR(SUMIFS('VICTOR BANORTE'!$N$99:$N$105,'VICTOR BANORTE'!$H$99:$H$105,"SALIDA",'VICTOR BANORTE'!$J$99:$J$105,$B140),0)</f>
        <v>0</v>
      </c>
      <c r="I140" s="62">
        <f>IFERROR(SUMIFS(RODRIGO!$N$3:$N$4,RODRIGO!$H$3:$H$4,"SALIDA",RODRIGO!$J$3:$J$4,$B140),0)</f>
        <v>0</v>
      </c>
      <c r="J140" s="62">
        <f>IFERROR(SUMIFS(MOY!$N$77:$N$84,MOY!$H$77:$H$84,"SALIDA",MOY!$J$77:$J$84,$B140),0)</f>
        <v>0</v>
      </c>
      <c r="K140" s="62">
        <f>IFERROR(SUMIFS('NORMA RUTH'!$N$86:$N$109,'NORMA RUTH'!$H$86:$H$109,"SALIDA",'NORMA RUTH'!$J$86:$J$109,$B140),0)</f>
        <v>0</v>
      </c>
      <c r="L140" s="62">
        <f>IFERROR(SUMIFS(VALERIA!$N$72:$N$73,VALERIA!$H$72:$H$73,"SALIDA",VALERIA!$J$72:$J$73,$B140),0)</f>
        <v>0</v>
      </c>
      <c r="M140" s="62">
        <f>IFERROR(SUMIFS('MANUEL BANAMEX'!$N$125:$N$142,'MANUEL BANAMEX'!$H$125:$H$142,"SALIDA",'MANUEL BANAMEX'!$J$125:$J$142,$B140),0)</f>
        <v>0</v>
      </c>
      <c r="N140" s="62">
        <f>IFERROR(SUMIFS(ROBERTO!$N$2:$N$2,ROBERTO!$H$2:$H$2,"SALIDA",ROBERTO!$J$2:$J$2,$B140),0)</f>
        <v>0</v>
      </c>
      <c r="O140" s="62">
        <f>IFERROR(SUMIFS(JUAN!$N$88:$N$91,JUAN!$H$88:$H$91,"SALIDA",JUAN!$J$88:$J$91,$B140),0)</f>
        <v>0</v>
      </c>
      <c r="P140" s="62">
        <f>IFERROR(SUMIFS('NORMA SANCHEZ'!$N$82:$N$85,'NORMA SANCHEZ'!$H$82:$H$85,"SALIDA",'NORMA SANCHEZ'!$J$82:$J$85,$B140),0)</f>
        <v>0</v>
      </c>
      <c r="Q140" s="62">
        <f>IFERROR(SUMIFS('JOSE CARLOS'!$N$82:$N$82,'JOSE CARLOS'!$H$82:$H$82,"SALIDA",'JOSE CARLOS'!$J$82:$J$82,$B140),0)</f>
        <v>0</v>
      </c>
      <c r="R140" s="62">
        <f>IFERROR(SUMIFS('LUIS ENRIQUE '!$N$67:$N$68,'LUIS ENRIQUE '!$H$67:$H$68,"SALIDA",'LUIS ENRIQUE '!$J$67:$J$68,$B140),0)</f>
        <v>0</v>
      </c>
      <c r="S140" s="62">
        <f>IFERROR(SUMIFS(CESARIA!$N$92:$N$95,CESARIA!$H$92:$H$95,"SALIDA",CESARIA!$J$92:$J$95,$B140),0)</f>
        <v>0</v>
      </c>
      <c r="T140" s="62">
        <f>IFERROR(SUMIFS(ALAN!$N$92:$N$92,ALAN!$H$92:$H$92,"SALIDA",ALAN!$J$92:$J$92,$B140),0)</f>
        <v>0</v>
      </c>
      <c r="U140" s="62">
        <f>IFERROR(SUMIFS(ELVIA!$N$74:$N$77,ELVIA!$H$74:$H$77,"SALIDA",ELVIA!$J$74:$J$77,$B140),0)</f>
        <v>0</v>
      </c>
      <c r="V140" s="62">
        <f>IFERROR(SUMIFS(CAJA!$N$5912:$N$6590,CAJA!$H$5912:$H$6590,"SALIDA",CAJA!$J$5912:$J$6590,$B140),0)</f>
        <v>0</v>
      </c>
      <c r="W140" s="62">
        <f>IFERROR(SUMIFS('CAJA TIGRES'!$N$1638:$N$1796,'CAJA TIGRES'!$H$1638:$H$1796,"SALIDA",'CAJA TIGRES'!$J$1638:$J$1796,$B140),0)</f>
        <v>0</v>
      </c>
      <c r="X140" s="62">
        <f>IFERROR(SUMIFS(RESERVA!$N$14:$N$14,RESERVA!$H$14:$H$14,"SALIDA",RESERVA!$J$14:$J$14,$B140),0)</f>
        <v>0</v>
      </c>
      <c r="Y140" s="96">
        <f t="shared" si="44"/>
        <v>1975</v>
      </c>
      <c r="Z140" s="96">
        <f>Y140+'SEP25'!Z140</f>
        <v>3464337.21</v>
      </c>
    </row>
    <row r="141" spans="1:26" x14ac:dyDescent="0.3">
      <c r="B141" s="63" t="s">
        <v>183</v>
      </c>
      <c r="C141" s="62">
        <f>IFERROR(SUMIFS('MGZ121'!$N$1375:'MGZ121'!$N$1598,'MGZ121'!$H$1375:$H$1598,"SALIDA",'MGZ121'!$J$1375:$J$1598,B141),0)</f>
        <v>0</v>
      </c>
      <c r="D141" s="62">
        <f>IFERROR(SUMIFS('MGZ BBVA'!$N$1352:$N$1561,'MGZ BBVA'!$H$1352:$H$1561,"SALIDA",'MGZ BBVA'!$J$1352:$J$1561,$B141),0)</f>
        <v>0</v>
      </c>
      <c r="E141" s="62">
        <f>IFERROR(SUMIFS('MGZ DOLARES'!$N$2:$N$2,'MGZ DOLARES'!$F$2:$F$2,"SALIDA",'MGZ DOLARES'!$J$2:$J$2,$B141),0)</f>
        <v>0</v>
      </c>
      <c r="F141" s="62">
        <f>IFERROR(SUMIFS('MGZ BAJIO'!$N$71:$N$79,'MGZ BAJIO'!$H$71:$H$79,"SALIDA",'MGZ BAJIO'!$J$71:$J$79,$B141),0)</f>
        <v>0</v>
      </c>
      <c r="G141" s="62">
        <f>IFERROR(SUMIFS('VICTOR BANAMEX'!$N$529:$N$601,'VICTOR BANAMEX'!$H$529:$H$601,"SALIDA",'VICTOR BANAMEX'!$J$529:$J$601,$B141),0)</f>
        <v>0</v>
      </c>
      <c r="H141" s="62">
        <f>IFERROR(SUMIFS('VICTOR BANORTE'!$N$99:$N$105,'VICTOR BANORTE'!$H$99:$H$105,"SALIDA",'VICTOR BANORTE'!$J$99:$J$105,$B141),0)</f>
        <v>0</v>
      </c>
      <c r="I141" s="62">
        <f>IFERROR(SUMIFS(RODRIGO!$N$3:$N$4,RODRIGO!$H$3:$H$4,"SALIDA",RODRIGO!$J$3:$J$4,$B141),0)</f>
        <v>0</v>
      </c>
      <c r="J141" s="62">
        <f>IFERROR(SUMIFS(MOY!$N$77:$N$84,MOY!$H$77:$H$84,"SALIDA",MOY!$J$77:$J$84,$B141),0)</f>
        <v>0</v>
      </c>
      <c r="K141" s="62">
        <f>IFERROR(SUMIFS('NORMA RUTH'!$N$86:$N$109,'NORMA RUTH'!$H$86:$H$109,"SALIDA",'NORMA RUTH'!$J$86:$J$109,$B141),0)</f>
        <v>0</v>
      </c>
      <c r="L141" s="62">
        <f>IFERROR(SUMIFS(VALERIA!$N$72:$N$73,VALERIA!$H$72:$H$73,"SALIDA",VALERIA!$J$72:$J$73,$B141),0)</f>
        <v>0</v>
      </c>
      <c r="M141" s="62">
        <f>IFERROR(SUMIFS('MANUEL BANAMEX'!$N$125:$N$142,'MANUEL BANAMEX'!$H$125:$H$142,"SALIDA",'MANUEL BANAMEX'!$J$125:$J$142,$B141),0)</f>
        <v>0</v>
      </c>
      <c r="N141" s="62">
        <f>IFERROR(SUMIFS(ROBERTO!$N$2:$N$2,ROBERTO!$H$2:$H$2,"SALIDA",ROBERTO!$J$2:$J$2,$B141),0)</f>
        <v>0</v>
      </c>
      <c r="O141" s="62">
        <f>IFERROR(SUMIFS(JUAN!$N$88:$N$91,JUAN!$H$88:$H$91,"SALIDA",JUAN!$J$88:$J$91,$B141),0)</f>
        <v>0</v>
      </c>
      <c r="P141" s="62">
        <f>IFERROR(SUMIFS('NORMA SANCHEZ'!$N$82:$N$85,'NORMA SANCHEZ'!$H$82:$H$85,"SALIDA",'NORMA SANCHEZ'!$J$82:$J$85,$B141),0)</f>
        <v>0</v>
      </c>
      <c r="Q141" s="62">
        <f>IFERROR(SUMIFS('JOSE CARLOS'!$N$82:$N$82,'JOSE CARLOS'!$H$82:$H$82,"SALIDA",'JOSE CARLOS'!$J$82:$J$82,$B141),0)</f>
        <v>0</v>
      </c>
      <c r="R141" s="62">
        <f>IFERROR(SUMIFS('LUIS ENRIQUE '!$N$67:$N$68,'LUIS ENRIQUE '!$H$67:$H$68,"SALIDA",'LUIS ENRIQUE '!$J$67:$J$68,$B141),0)</f>
        <v>0</v>
      </c>
      <c r="S141" s="62">
        <f>IFERROR(SUMIFS(CESARIA!$N$92:$N$95,CESARIA!$H$92:$H$95,"SALIDA",CESARIA!$J$92:$J$95,$B141),0)</f>
        <v>0</v>
      </c>
      <c r="T141" s="62">
        <f>IFERROR(SUMIFS(ALAN!$N$92:$N$92,ALAN!$H$92:$H$92,"SALIDA",ALAN!$J$92:$J$92,$B141),0)</f>
        <v>0</v>
      </c>
      <c r="U141" s="62">
        <f>IFERROR(SUMIFS(ELVIA!$N$74:$N$77,ELVIA!$H$74:$H$77,"SALIDA",ELVIA!$J$74:$J$77,$B141),0)</f>
        <v>0</v>
      </c>
      <c r="V141" s="62">
        <f>IFERROR(SUMIFS(CAJA!$N$5912:$N$6590,CAJA!$H$5912:$H$6590,"SALIDA",CAJA!$J$5912:$J$6590,$B141),0)</f>
        <v>0</v>
      </c>
      <c r="W141" s="62">
        <f>IFERROR(SUMIFS('CAJA TIGRES'!$N$1638:$N$1796,'CAJA TIGRES'!$H$1638:$H$1796,"SALIDA",'CAJA TIGRES'!$J$1638:$J$1796,$B141),0)</f>
        <v>0</v>
      </c>
      <c r="X141" s="62">
        <f>IFERROR(SUMIFS(RESERVA!$N$14:$N$14,RESERVA!$H$14:$H$14,"SALIDA",RESERVA!$J$14:$J$14,$B141),0)</f>
        <v>0</v>
      </c>
      <c r="Y141" s="96">
        <f t="shared" si="44"/>
        <v>0</v>
      </c>
      <c r="Z141" s="96">
        <f>Y141+'SEP25'!Z141</f>
        <v>4164880</v>
      </c>
    </row>
    <row r="142" spans="1:26" x14ac:dyDescent="0.3">
      <c r="B142" s="63" t="s">
        <v>184</v>
      </c>
      <c r="C142" s="62">
        <f>IFERROR(SUMIFS('MGZ121'!$N$1375:'MGZ121'!$N$1598,'MGZ121'!$H$1375:$H$1598,"SALIDA",'MGZ121'!$J$1375:$J$1598,B142),0)</f>
        <v>202500</v>
      </c>
      <c r="D142" s="62">
        <f>IFERROR(SUMIFS('MGZ BBVA'!$N$1352:$N$1561,'MGZ BBVA'!$H$1352:$H$1561,"SALIDA",'MGZ BBVA'!$J$1352:$J$1561,$B142),0)</f>
        <v>0</v>
      </c>
      <c r="E142" s="62">
        <f>IFERROR(SUMIFS('MGZ DOLARES'!$N$2:$N$2,'MGZ DOLARES'!$F$2:$F$2,"SALIDA",'MGZ DOLARES'!$J$2:$J$2,$B142),0)</f>
        <v>0</v>
      </c>
      <c r="F142" s="62">
        <f>IFERROR(SUMIFS('MGZ BAJIO'!$N$71:$N$79,'MGZ BAJIO'!$H$71:$H$79,"SALIDA",'MGZ BAJIO'!$J$71:$J$79,$B142),0)</f>
        <v>0</v>
      </c>
      <c r="G142" s="62">
        <f>IFERROR(SUMIFS('VICTOR BANAMEX'!$N$529:$N$601,'VICTOR BANAMEX'!$H$529:$H$601,"SALIDA",'VICTOR BANAMEX'!$J$529:$J$601,$B142),0)</f>
        <v>0</v>
      </c>
      <c r="H142" s="62">
        <f>IFERROR(SUMIFS('VICTOR BANORTE'!$N$99:$N$105,'VICTOR BANORTE'!$H$99:$H$105,"SALIDA",'VICTOR BANORTE'!$J$99:$J$105,$B142),0)</f>
        <v>0</v>
      </c>
      <c r="I142" s="62">
        <f>IFERROR(SUMIFS(RODRIGO!$N$3:$N$4,RODRIGO!$H$3:$H$4,"SALIDA",RODRIGO!$J$3:$J$4,$B142),0)</f>
        <v>0</v>
      </c>
      <c r="J142" s="62">
        <f>IFERROR(SUMIFS(MOY!$N$77:$N$84,MOY!$H$77:$H$84,"SALIDA",MOY!$J$77:$J$84,$B142),0)</f>
        <v>0</v>
      </c>
      <c r="K142" s="62">
        <f>IFERROR(SUMIFS('NORMA RUTH'!$N$86:$N$109,'NORMA RUTH'!$H$86:$H$109,"SALIDA",'NORMA RUTH'!$J$86:$J$109,$B142),0)</f>
        <v>0</v>
      </c>
      <c r="L142" s="62">
        <f>IFERROR(SUMIFS(VALERIA!$N$72:$N$73,VALERIA!$H$72:$H$73,"SALIDA",VALERIA!$J$72:$J$73,$B142),0)</f>
        <v>0</v>
      </c>
      <c r="M142" s="62">
        <f>IFERROR(SUMIFS('MANUEL BANAMEX'!$N$125:$N$142,'MANUEL BANAMEX'!$H$125:$H$142,"SALIDA",'MANUEL BANAMEX'!$J$125:$J$142,$B142),0)</f>
        <v>0</v>
      </c>
      <c r="N142" s="62">
        <f>IFERROR(SUMIFS(ROBERTO!$N$2:$N$2,ROBERTO!$H$2:$H$2,"SALIDA",ROBERTO!$J$2:$J$2,$B142),0)</f>
        <v>0</v>
      </c>
      <c r="O142" s="62">
        <f>IFERROR(SUMIFS(JUAN!$N$88:$N$91,JUAN!$H$88:$H$91,"SALIDA",JUAN!$J$88:$J$91,$B142),0)</f>
        <v>0</v>
      </c>
      <c r="P142" s="62">
        <f>IFERROR(SUMIFS('NORMA SANCHEZ'!$N$82:$N$85,'NORMA SANCHEZ'!$H$82:$H$85,"SALIDA",'NORMA SANCHEZ'!$J$82:$J$85,$B142),0)</f>
        <v>0</v>
      </c>
      <c r="Q142" s="62">
        <f>IFERROR(SUMIFS('JOSE CARLOS'!$N$82:$N$82,'JOSE CARLOS'!$H$82:$H$82,"SALIDA",'JOSE CARLOS'!$J$82:$J$82,$B142),0)</f>
        <v>0</v>
      </c>
      <c r="R142" s="62">
        <f>IFERROR(SUMIFS('LUIS ENRIQUE '!$N$67:$N$68,'LUIS ENRIQUE '!$H$67:$H$68,"SALIDA",'LUIS ENRIQUE '!$J$67:$J$68,$B142),0)</f>
        <v>0</v>
      </c>
      <c r="S142" s="62">
        <f>IFERROR(SUMIFS(CESARIA!$N$92:$N$95,CESARIA!$H$92:$H$95,"SALIDA",CESARIA!$J$92:$J$95,$B142),0)</f>
        <v>0</v>
      </c>
      <c r="T142" s="62">
        <f>IFERROR(SUMIFS(ALAN!$N$92:$N$92,ALAN!$H$92:$H$92,"SALIDA",ALAN!$J$92:$J$92,$B142),0)</f>
        <v>0</v>
      </c>
      <c r="U142" s="62">
        <f>IFERROR(SUMIFS(ELVIA!$N$74:$N$77,ELVIA!$H$74:$H$77,"SALIDA",ELVIA!$J$74:$J$77,$B142),0)</f>
        <v>0</v>
      </c>
      <c r="V142" s="62">
        <f>IFERROR(SUMIFS(CAJA!$N$5912:$N$6590,CAJA!$H$5912:$H$6590,"SALIDA",CAJA!$J$5912:$J$6590,$B142),0)</f>
        <v>0</v>
      </c>
      <c r="W142" s="62">
        <f>IFERROR(SUMIFS('CAJA TIGRES'!$N$1638:$N$1796,'CAJA TIGRES'!$H$1638:$H$1796,"SALIDA",'CAJA TIGRES'!$J$1638:$J$1796,$B142),0)</f>
        <v>0</v>
      </c>
      <c r="X142" s="62">
        <f>IFERROR(SUMIFS(RESERVA!$N$14:$N$14,RESERVA!$H$14:$H$14,"SALIDA",RESERVA!$J$14:$J$14,$B142),0)</f>
        <v>0</v>
      </c>
      <c r="Y142" s="96">
        <f t="shared" si="44"/>
        <v>202500</v>
      </c>
      <c r="Z142" s="96">
        <f>Y142+'SEP25'!Z142</f>
        <v>2908871.25</v>
      </c>
    </row>
    <row r="143" spans="1:26" x14ac:dyDescent="0.3">
      <c r="A143">
        <v>12.2</v>
      </c>
      <c r="B143" s="63" t="s">
        <v>33</v>
      </c>
      <c r="C143" s="62">
        <f>IFERROR(SUMIFS('MGZ121'!$N$1375:'MGZ121'!$N$1598,'MGZ121'!$H$1375:$H$1598,"SALIDA",'MGZ121'!$J$1375:$J$1598,B143),0)</f>
        <v>216207.71999999997</v>
      </c>
      <c r="D143" s="62">
        <f>IFERROR(SUMIFS('MGZ BBVA'!$N$1352:$N$1561,'MGZ BBVA'!$H$1352:$H$1561,"SALIDA",'MGZ BBVA'!$J$1352:$J$1561,$B143),0)</f>
        <v>0</v>
      </c>
      <c r="E143" s="62">
        <f>IFERROR(SUMIFS('MGZ DOLARES'!$N$2:$N$2,'MGZ DOLARES'!$F$2:$F$2,"SALIDA",'MGZ DOLARES'!$J$2:$J$2,$B143),0)</f>
        <v>0</v>
      </c>
      <c r="F143" s="62">
        <f>IFERROR(SUMIFS('MGZ BAJIO'!$N$71:$N$79,'MGZ BAJIO'!$H$71:$H$79,"SALIDA",'MGZ BAJIO'!$J$71:$J$79,$B143),0)</f>
        <v>0</v>
      </c>
      <c r="G143" s="62">
        <f>IFERROR(SUMIFS('VICTOR BANAMEX'!$N$529:$N$601,'VICTOR BANAMEX'!$H$529:$H$601,"SALIDA",'VICTOR BANAMEX'!$J$529:$J$601,$B143),0)</f>
        <v>0</v>
      </c>
      <c r="H143" s="62">
        <f>IFERROR(SUMIFS('VICTOR BANORTE'!$N$99:$N$105,'VICTOR BANORTE'!$H$99:$H$105,"SALIDA",'VICTOR BANORTE'!$J$99:$J$105,$B143),0)</f>
        <v>0</v>
      </c>
      <c r="I143" s="62">
        <f>IFERROR(SUMIFS(RODRIGO!$N$3:$N$4,RODRIGO!$H$3:$H$4,"SALIDA",RODRIGO!$J$3:$J$4,$B143),0)</f>
        <v>0</v>
      </c>
      <c r="J143" s="62">
        <f>IFERROR(SUMIFS(MOY!$N$77:$N$84,MOY!$H$77:$H$84,"SALIDA",MOY!$J$77:$J$84,$B143),0)</f>
        <v>550000</v>
      </c>
      <c r="K143" s="62">
        <f>IFERROR(SUMIFS('NORMA RUTH'!$N$86:$N$109,'NORMA RUTH'!$H$86:$H$109,"SALIDA",'NORMA RUTH'!$J$86:$J$109,$B143),0)</f>
        <v>2931000</v>
      </c>
      <c r="L143" s="62">
        <f>IFERROR(SUMIFS(VALERIA!$N$72:$N$73,VALERIA!$H$72:$H$73,"SALIDA",VALERIA!$J$72:$J$73,$B143),0)</f>
        <v>0</v>
      </c>
      <c r="M143" s="62">
        <f>IFERROR(SUMIFS('MANUEL BANAMEX'!$N$125:$N$142,'MANUEL BANAMEX'!$H$125:$H$142,"SALIDA",'MANUEL BANAMEX'!$J$125:$J$142,$B143),0)</f>
        <v>555000</v>
      </c>
      <c r="N143" s="62">
        <f>IFERROR(SUMIFS(ROBERTO!$N$2:$N$2,ROBERTO!$H$2:$H$2,"SALIDA",ROBERTO!$J$2:$J$2,$B143),0)</f>
        <v>0</v>
      </c>
      <c r="O143" s="62">
        <f>IFERROR(SUMIFS(JUAN!$N$88:$N$91,JUAN!$H$88:$H$91,"SALIDA",JUAN!$J$88:$J$91,$B143),0)</f>
        <v>0</v>
      </c>
      <c r="P143" s="62">
        <f>IFERROR(SUMIFS('NORMA SANCHEZ'!$N$82:$N$85,'NORMA SANCHEZ'!$H$82:$H$85,"SALIDA",'NORMA SANCHEZ'!$J$82:$J$85,$B143),0)</f>
        <v>0</v>
      </c>
      <c r="Q143" s="62">
        <f>IFERROR(SUMIFS('JOSE CARLOS'!$N$82:$N$82,'JOSE CARLOS'!$H$82:$H$82,"SALIDA",'JOSE CARLOS'!$J$82:$J$82,$B143),0)</f>
        <v>0</v>
      </c>
      <c r="R143" s="62">
        <f>IFERROR(SUMIFS('LUIS ENRIQUE '!$N$67:$N$68,'LUIS ENRIQUE '!$H$67:$H$68,"SALIDA",'LUIS ENRIQUE '!$J$67:$J$68,$B143),0)</f>
        <v>200000</v>
      </c>
      <c r="S143" s="62">
        <f>IFERROR(SUMIFS(CESARIA!$N$92:$N$95,CESARIA!$H$92:$H$95,"SALIDA",CESARIA!$J$92:$J$95,$B143),0)</f>
        <v>0</v>
      </c>
      <c r="T143" s="62">
        <f>IFERROR(SUMIFS(ALAN!$N$92:$N$92,ALAN!$H$92:$H$92,"SALIDA",ALAN!$J$92:$J$92,$B143),0)</f>
        <v>0</v>
      </c>
      <c r="U143" s="62">
        <f>IFERROR(SUMIFS(ELVIA!$N$74:$N$77,ELVIA!$H$74:$H$77,"SALIDA",ELVIA!$J$74:$J$77,$B143),0)</f>
        <v>200000</v>
      </c>
      <c r="V143" s="62">
        <f>IFERROR(SUMIFS(CAJA!$N$5912:$N$6590,CAJA!$H$5912:$H$6590,"SALIDA",CAJA!$J$5912:$J$6590,$B143),0)</f>
        <v>0</v>
      </c>
      <c r="W143" s="62">
        <f>IFERROR(SUMIFS('CAJA TIGRES'!$N$1638:$N$1796,'CAJA TIGRES'!$H$1638:$H$1796,"SALIDA",'CAJA TIGRES'!$J$1638:$J$1796,$B143),0)</f>
        <v>31000</v>
      </c>
      <c r="X143" s="62">
        <f>IFERROR(SUMIFS(RESERVA!$N$14:$N$14,RESERVA!$H$14:$H$14,"SALIDA",RESERVA!$J$14:$J$14,$B143),0)</f>
        <v>0</v>
      </c>
      <c r="Y143" s="96">
        <f t="shared" si="44"/>
        <v>4683207.72</v>
      </c>
      <c r="Z143" s="96">
        <f>Y143+'SEP25'!Z143</f>
        <v>46462348.839999996</v>
      </c>
    </row>
    <row r="144" spans="1:26" x14ac:dyDescent="0.3">
      <c r="B144" s="63" t="s">
        <v>200</v>
      </c>
      <c r="C144" s="62">
        <f>IFERROR(SUMIFS('MGZ121'!$N$1375:'MGZ121'!$N$1598,'MGZ121'!$H$1375:$H$1598,"SALIDA",'MGZ121'!$J$1375:$J$1598,B144),0)</f>
        <v>0</v>
      </c>
      <c r="D144" s="62">
        <f>IFERROR(SUMIFS('MGZ BBVA'!$N$1352:$N$1561,'MGZ BBVA'!$H$1352:$H$1561,"SALIDA",'MGZ BBVA'!$J$1352:$J$1561,$B144),0)</f>
        <v>0</v>
      </c>
      <c r="E144" s="62">
        <f>IFERROR(SUMIFS('MGZ DOLARES'!$N$2:$N$2,'MGZ DOLARES'!$F$2:$F$2,"SALIDA",'MGZ DOLARES'!$J$2:$J$2,$B144),0)</f>
        <v>0</v>
      </c>
      <c r="F144" s="62">
        <f>IFERROR(SUMIFS('MGZ BAJIO'!$N$71:$N$79,'MGZ BAJIO'!$H$71:$H$79,"SALIDA",'MGZ BAJIO'!$J$71:$J$79,$B144),0)</f>
        <v>0</v>
      </c>
      <c r="G144" s="62">
        <f>IFERROR(SUMIFS('VICTOR BANAMEX'!$N$529:$N$601,'VICTOR BANAMEX'!$H$529:$H$601,"SALIDA",'VICTOR BANAMEX'!$J$529:$J$601,$B144),0)</f>
        <v>0</v>
      </c>
      <c r="H144" s="62">
        <f>IFERROR(SUMIFS('VICTOR BANORTE'!$N$99:$N$105,'VICTOR BANORTE'!$H$99:$H$105,"SALIDA",'VICTOR BANORTE'!$J$99:$J$105,$B144),0)</f>
        <v>0</v>
      </c>
      <c r="I144" s="62">
        <f>IFERROR(SUMIFS(RODRIGO!$N$3:$N$4,RODRIGO!$H$3:$H$4,"SALIDA",RODRIGO!$J$3:$J$4,$B144),0)</f>
        <v>0</v>
      </c>
      <c r="J144" s="62">
        <f>IFERROR(SUMIFS(MOY!$N$77:$N$84,MOY!$H$77:$H$84,"SALIDA",MOY!$J$77:$J$84,$B144),0)</f>
        <v>0</v>
      </c>
      <c r="K144" s="62">
        <f>IFERROR(SUMIFS('NORMA RUTH'!$N$86:$N$109,'NORMA RUTH'!$H$86:$H$109,"SALIDA",'NORMA RUTH'!$J$86:$J$109,$B144),0)</f>
        <v>0</v>
      </c>
      <c r="L144" s="62">
        <f>IFERROR(SUMIFS(VALERIA!$N$72:$N$73,VALERIA!$H$72:$H$73,"SALIDA",VALERIA!$J$72:$J$73,$B144),0)</f>
        <v>0</v>
      </c>
      <c r="M144" s="62">
        <f>IFERROR(SUMIFS('MANUEL BANAMEX'!$N$125:$N$142,'MANUEL BANAMEX'!$H$125:$H$142,"SALIDA",'MANUEL BANAMEX'!$J$125:$J$142,$B144),0)</f>
        <v>0</v>
      </c>
      <c r="N144" s="62">
        <f>IFERROR(SUMIFS(ROBERTO!$N$2:$N$2,ROBERTO!$H$2:$H$2,"SALIDA",ROBERTO!$J$2:$J$2,$B144),0)</f>
        <v>0</v>
      </c>
      <c r="O144" s="62">
        <f>IFERROR(SUMIFS(JUAN!$N$88:$N$91,JUAN!$H$88:$H$91,"SALIDA",JUAN!$J$88:$J$91,$B144),0)</f>
        <v>0</v>
      </c>
      <c r="P144" s="62">
        <f>IFERROR(SUMIFS('NORMA SANCHEZ'!$N$82:$N$85,'NORMA SANCHEZ'!$H$82:$H$85,"SALIDA",'NORMA SANCHEZ'!$J$82:$J$85,$B144),0)</f>
        <v>0</v>
      </c>
      <c r="Q144" s="62">
        <f>IFERROR(SUMIFS('JOSE CARLOS'!$N$82:$N$82,'JOSE CARLOS'!$H$82:$H$82,"SALIDA",'JOSE CARLOS'!$J$82:$J$82,$B144),0)</f>
        <v>0</v>
      </c>
      <c r="R144" s="62">
        <f>IFERROR(SUMIFS('LUIS ENRIQUE '!$N$67:$N$68,'LUIS ENRIQUE '!$H$67:$H$68,"SALIDA",'LUIS ENRIQUE '!$J$67:$J$68,$B144),0)</f>
        <v>0</v>
      </c>
      <c r="S144" s="62">
        <f>IFERROR(SUMIFS(CESARIA!$N$92:$N$95,CESARIA!$H$92:$H$95,"SALIDA",CESARIA!$J$92:$J$95,$B144),0)</f>
        <v>0</v>
      </c>
      <c r="T144" s="62">
        <f>IFERROR(SUMIFS(ALAN!$N$92:$N$92,ALAN!$H$92:$H$92,"SALIDA",ALAN!$J$92:$J$92,$B144),0)</f>
        <v>0</v>
      </c>
      <c r="U144" s="62">
        <f>IFERROR(SUMIFS(ELVIA!$N$74:$N$77,ELVIA!$H$74:$H$77,"SALIDA",ELVIA!$J$74:$J$77,$B144),0)</f>
        <v>0</v>
      </c>
      <c r="V144" s="146">
        <f>IFERROR(SUMIFS(CAJA!$N$5912:$N$6590,CAJA!$H$5912:$H$6590,"SALIDA",CAJA!$J$5912:$J$6590,$B144),0)</f>
        <v>1040000</v>
      </c>
      <c r="W144" s="62">
        <f>IFERROR(SUMIFS('CAJA TIGRES'!$N$1638:$N$1796,'CAJA TIGRES'!$H$1638:$H$1796,"SALIDA",'CAJA TIGRES'!$J$1638:$J$1796,$B144),0)</f>
        <v>0</v>
      </c>
      <c r="X144" s="62">
        <f>IFERROR(SUMIFS(RESERVA!$N$14:$N$14,RESERVA!$H$14:$H$14,"SALIDA",RESERVA!$J$14:$J$14,$B144),0)</f>
        <v>0</v>
      </c>
      <c r="Y144" s="96">
        <f t="shared" si="44"/>
        <v>1040000</v>
      </c>
      <c r="Z144" s="96">
        <f>Y144+'SEP25'!Z144</f>
        <v>12516228</v>
      </c>
    </row>
    <row r="145" spans="1:26" x14ac:dyDescent="0.3">
      <c r="B145" s="63" t="s">
        <v>213</v>
      </c>
      <c r="C145" s="62">
        <f>IFERROR(SUMIFS('MGZ121'!$N$1375:'MGZ121'!$N$1598,'MGZ121'!$H$1375:$H$1598,"SALIDA",'MGZ121'!$J$1375:$J$1598,B145),0)</f>
        <v>0</v>
      </c>
      <c r="D145" s="62">
        <f>IFERROR(SUMIFS('MGZ BBVA'!$N$1352:$N$1561,'MGZ BBVA'!$H$1352:$H$1561,"SALIDA",'MGZ BBVA'!$J$1352:$J$1561,$B145),0)</f>
        <v>0</v>
      </c>
      <c r="E145" s="62">
        <f>IFERROR(SUMIFS('MGZ DOLARES'!$N$2:$N$2,'MGZ DOLARES'!$F$2:$F$2,"SALIDA",'MGZ DOLARES'!$J$2:$J$2,$B145),0)</f>
        <v>0</v>
      </c>
      <c r="F145" s="62">
        <f>IFERROR(SUMIFS('MGZ BAJIO'!$N$71:$N$79,'MGZ BAJIO'!$H$71:$H$79,"SALIDA",'MGZ BAJIO'!$J$71:$J$79,$B145),0)</f>
        <v>0</v>
      </c>
      <c r="G145" s="62">
        <f>IFERROR(SUMIFS('VICTOR BANAMEX'!$N$529:$N$601,'VICTOR BANAMEX'!$H$529:$H$601,"SALIDA",'VICTOR BANAMEX'!$J$529:$J$601,$B145),0)</f>
        <v>0</v>
      </c>
      <c r="H145" s="62">
        <f>IFERROR(SUMIFS('VICTOR BANORTE'!$N$99:$N$105,'VICTOR BANORTE'!$H$99:$H$105,"SALIDA",'VICTOR BANORTE'!$J$99:$J$105,$B145),0)</f>
        <v>0</v>
      </c>
      <c r="I145" s="62">
        <f>IFERROR(SUMIFS(RODRIGO!$N$3:$N$4,RODRIGO!$H$3:$H$4,"SALIDA",RODRIGO!$J$3:$J$4,$B145),0)</f>
        <v>0</v>
      </c>
      <c r="J145" s="62">
        <f>IFERROR(SUMIFS(MOY!$N$77:$N$84,MOY!$H$77:$H$84,"SALIDA",MOY!$J$77:$J$84,$B145),0)</f>
        <v>0</v>
      </c>
      <c r="K145" s="62">
        <f>IFERROR(SUMIFS('NORMA RUTH'!$N$86:$N$109,'NORMA RUTH'!$H$86:$H$109,"SALIDA",'NORMA RUTH'!$J$86:$J$109,$B145),0)</f>
        <v>0</v>
      </c>
      <c r="L145" s="62">
        <f>IFERROR(SUMIFS(VALERIA!$N$72:$N$73,VALERIA!$H$72:$H$73,"SALIDA",VALERIA!$J$72:$J$73,$B145),0)</f>
        <v>0</v>
      </c>
      <c r="M145" s="62">
        <f>IFERROR(SUMIFS('MANUEL BANAMEX'!$N$125:$N$142,'MANUEL BANAMEX'!$H$125:$H$142,"SALIDA",'MANUEL BANAMEX'!$J$125:$J$142,$B145),0)</f>
        <v>0</v>
      </c>
      <c r="N145" s="62">
        <f>IFERROR(SUMIFS(ROBERTO!$N$2:$N$2,ROBERTO!$H$2:$H$2,"SALIDA",ROBERTO!$J$2:$J$2,$B145),0)</f>
        <v>0</v>
      </c>
      <c r="O145" s="62">
        <f>IFERROR(SUMIFS(JUAN!$N$88:$N$91,JUAN!$H$88:$H$91,"SALIDA",JUAN!$J$88:$J$91,$B145),0)</f>
        <v>0</v>
      </c>
      <c r="P145" s="62">
        <f>IFERROR(SUMIFS('NORMA SANCHEZ'!$N$82:$N$85,'NORMA SANCHEZ'!$H$82:$H$85,"SALIDA",'NORMA SANCHEZ'!$J$82:$J$85,$B145),0)</f>
        <v>0</v>
      </c>
      <c r="Q145" s="62">
        <f>IFERROR(SUMIFS('JOSE CARLOS'!$N$82:$N$82,'JOSE CARLOS'!$H$82:$H$82,"SALIDA",'JOSE CARLOS'!$J$82:$J$82,$B145),0)</f>
        <v>0</v>
      </c>
      <c r="R145" s="62">
        <f>IFERROR(SUMIFS('LUIS ENRIQUE '!$N$67:$N$68,'LUIS ENRIQUE '!$H$67:$H$68,"SALIDA",'LUIS ENRIQUE '!$J$67:$J$68,$B145),0)</f>
        <v>0</v>
      </c>
      <c r="S145" s="62">
        <f>IFERROR(SUMIFS(CESARIA!$N$92:$N$95,CESARIA!$H$92:$H$95,"SALIDA",CESARIA!$J$92:$J$95,$B145),0)</f>
        <v>0</v>
      </c>
      <c r="T145" s="62">
        <f>IFERROR(SUMIFS(ALAN!$N$92:$N$92,ALAN!$H$92:$H$92,"SALIDA",ALAN!$J$92:$J$92,$B145),0)</f>
        <v>0</v>
      </c>
      <c r="U145" s="62">
        <f>IFERROR(SUMIFS(ELVIA!$N$74:$N$77,ELVIA!$H$74:$H$77,"SALIDA",ELVIA!$J$74:$J$77,$B145),0)</f>
        <v>0</v>
      </c>
      <c r="V145" s="146">
        <f>IFERROR(SUMIFS(CAJA!$N$5912:$N$6590,CAJA!$H$5912:$H$6590,"SALIDA",CAJA!$J$5912:$J$6590,$B145),0)</f>
        <v>0</v>
      </c>
      <c r="W145" s="62">
        <f>IFERROR(SUMIFS('CAJA TIGRES'!$N$1638:$N$1796,'CAJA TIGRES'!$H$1638:$H$1796,"SALIDA",'CAJA TIGRES'!$J$1638:$J$1796,$B145),0)</f>
        <v>0</v>
      </c>
      <c r="X145" s="62">
        <f>IFERROR(SUMIFS(RESERVA!$N$14:$N$14,RESERVA!$H$14:$H$14,"SALIDA",RESERVA!$J$14:$J$14,$B145),0)</f>
        <v>0</v>
      </c>
      <c r="Y145" s="96">
        <f t="shared" si="44"/>
        <v>0</v>
      </c>
      <c r="Z145" s="96">
        <f>Y145+'SEP25'!Z145</f>
        <v>0</v>
      </c>
    </row>
    <row r="146" spans="1:26" x14ac:dyDescent="0.3">
      <c r="B146" s="16" t="s">
        <v>111</v>
      </c>
      <c r="C146" s="76">
        <f>SUM(C122:C145)</f>
        <v>6323836.1499999994</v>
      </c>
      <c r="D146" s="76">
        <f t="shared" ref="D146" si="46">SUM(D122:D145)</f>
        <v>366706.95</v>
      </c>
      <c r="E146" s="76">
        <f t="shared" ref="E146:Z146" si="47">SUM(E122:E145)</f>
        <v>0</v>
      </c>
      <c r="F146" s="76">
        <f t="shared" si="47"/>
        <v>0</v>
      </c>
      <c r="G146" s="76">
        <f t="shared" si="47"/>
        <v>400</v>
      </c>
      <c r="H146" s="76">
        <f t="shared" si="47"/>
        <v>0</v>
      </c>
      <c r="I146" s="76">
        <f t="shared" si="47"/>
        <v>0</v>
      </c>
      <c r="J146" s="76">
        <f t="shared" si="47"/>
        <v>550000</v>
      </c>
      <c r="K146" s="76">
        <f t="shared" si="47"/>
        <v>2941000</v>
      </c>
      <c r="L146" s="76">
        <f t="shared" si="47"/>
        <v>0</v>
      </c>
      <c r="M146" s="76">
        <f t="shared" si="47"/>
        <v>555000</v>
      </c>
      <c r="N146" s="76">
        <f t="shared" si="47"/>
        <v>0</v>
      </c>
      <c r="O146" s="76">
        <f t="shared" si="47"/>
        <v>0</v>
      </c>
      <c r="P146" s="76">
        <f t="shared" si="47"/>
        <v>0</v>
      </c>
      <c r="Q146" s="76">
        <f t="shared" si="47"/>
        <v>0</v>
      </c>
      <c r="R146" s="76">
        <f t="shared" si="47"/>
        <v>200000</v>
      </c>
      <c r="S146" s="76">
        <f t="shared" si="47"/>
        <v>0</v>
      </c>
      <c r="T146" s="76">
        <f t="shared" si="47"/>
        <v>0</v>
      </c>
      <c r="U146" s="76">
        <f t="shared" si="47"/>
        <v>200000</v>
      </c>
      <c r="V146" s="76">
        <f>SUM(V122:V145)</f>
        <v>1045000</v>
      </c>
      <c r="W146" s="76">
        <f t="shared" si="47"/>
        <v>31000</v>
      </c>
      <c r="X146" s="76">
        <f t="shared" si="47"/>
        <v>0</v>
      </c>
      <c r="Y146" s="76">
        <f t="shared" si="47"/>
        <v>12212943.1</v>
      </c>
      <c r="Z146" s="76">
        <f t="shared" si="47"/>
        <v>139111812.60999998</v>
      </c>
    </row>
    <row r="147" spans="1:26" s="84" customFormat="1" ht="22.2" customHeight="1" x14ac:dyDescent="0.3">
      <c r="B147" s="17" t="s">
        <v>17</v>
      </c>
      <c r="C147" s="82">
        <f t="shared" ref="C147" si="48">C119-C146</f>
        <v>-6318836.1499999994</v>
      </c>
      <c r="D147" s="82">
        <f t="shared" ref="D147:Z147" si="49">D119-D146</f>
        <v>931193.05</v>
      </c>
      <c r="E147" s="82">
        <f t="shared" si="49"/>
        <v>0</v>
      </c>
      <c r="F147" s="82">
        <f t="shared" si="49"/>
        <v>5000</v>
      </c>
      <c r="G147" s="82">
        <f t="shared" si="49"/>
        <v>1258582.4099999999</v>
      </c>
      <c r="H147" s="82">
        <f t="shared" si="49"/>
        <v>67000</v>
      </c>
      <c r="I147" s="82">
        <f t="shared" si="49"/>
        <v>5000</v>
      </c>
      <c r="J147" s="82">
        <f t="shared" si="49"/>
        <v>33000</v>
      </c>
      <c r="K147" s="82">
        <f t="shared" si="49"/>
        <v>-713000</v>
      </c>
      <c r="L147" s="82">
        <f t="shared" si="49"/>
        <v>0</v>
      </c>
      <c r="M147" s="82">
        <f t="shared" si="49"/>
        <v>78402.969999999972</v>
      </c>
      <c r="N147" s="82">
        <f t="shared" si="49"/>
        <v>0</v>
      </c>
      <c r="O147" s="82">
        <f t="shared" si="49"/>
        <v>1975</v>
      </c>
      <c r="P147" s="82">
        <f t="shared" si="49"/>
        <v>0</v>
      </c>
      <c r="Q147" s="82">
        <f t="shared" si="49"/>
        <v>0</v>
      </c>
      <c r="R147" s="82">
        <f t="shared" si="49"/>
        <v>0</v>
      </c>
      <c r="S147" s="82">
        <f t="shared" si="49"/>
        <v>1975</v>
      </c>
      <c r="T147" s="82">
        <f t="shared" si="49"/>
        <v>0</v>
      </c>
      <c r="U147" s="83">
        <f t="shared" si="49"/>
        <v>2500</v>
      </c>
      <c r="V147" s="82">
        <f>V119-V146</f>
        <v>3638207.7199999997</v>
      </c>
      <c r="W147" s="82">
        <f t="shared" si="49"/>
        <v>1009000</v>
      </c>
      <c r="X147" s="82">
        <f t="shared" si="49"/>
        <v>0</v>
      </c>
      <c r="Y147" s="82">
        <f t="shared" si="49"/>
        <v>0</v>
      </c>
      <c r="Z147" s="83">
        <f t="shared" si="49"/>
        <v>145742.56000000238</v>
      </c>
    </row>
    <row r="149" spans="1:26" x14ac:dyDescent="0.3">
      <c r="B149" s="91" t="s">
        <v>3</v>
      </c>
      <c r="C149" s="75"/>
      <c r="D149" s="12"/>
      <c r="E149" s="12"/>
      <c r="F149" s="12"/>
      <c r="G149" s="12"/>
      <c r="H149" s="12"/>
      <c r="I149" s="12"/>
      <c r="J149" s="12"/>
      <c r="K149" s="12"/>
      <c r="L149" s="12"/>
      <c r="M149" s="12"/>
      <c r="N149" s="12"/>
      <c r="O149" s="12"/>
      <c r="P149" s="12"/>
      <c r="Q149" s="12"/>
      <c r="R149" s="12"/>
      <c r="S149" s="12"/>
      <c r="T149" s="12"/>
      <c r="U149" s="12"/>
      <c r="V149" s="12"/>
      <c r="W149" s="12"/>
      <c r="X149" s="12"/>
      <c r="Y149" s="97"/>
      <c r="Z149" s="97"/>
    </row>
    <row r="150" spans="1:26" s="180" customFormat="1" x14ac:dyDescent="0.3">
      <c r="A150" s="180">
        <v>2</v>
      </c>
      <c r="B150" s="181" t="s">
        <v>54</v>
      </c>
      <c r="C150" s="135">
        <f>SUM(C151:C157)</f>
        <v>4408</v>
      </c>
      <c r="D150" s="135">
        <f t="shared" ref="D150" si="50">SUM(D151:D157)</f>
        <v>12810.47</v>
      </c>
      <c r="E150" s="135">
        <f t="shared" ref="E150:Z150" si="51">SUM(E151:E157)</f>
        <v>0</v>
      </c>
      <c r="F150" s="135">
        <f t="shared" si="51"/>
        <v>0</v>
      </c>
      <c r="G150" s="135">
        <f t="shared" si="51"/>
        <v>743342.41</v>
      </c>
      <c r="H150" s="135">
        <f t="shared" si="51"/>
        <v>0</v>
      </c>
      <c r="I150" s="135">
        <f t="shared" si="51"/>
        <v>0</v>
      </c>
      <c r="J150" s="135">
        <f t="shared" si="51"/>
        <v>0</v>
      </c>
      <c r="K150" s="135">
        <f t="shared" si="51"/>
        <v>0</v>
      </c>
      <c r="L150" s="135">
        <f t="shared" si="51"/>
        <v>0</v>
      </c>
      <c r="M150" s="135">
        <f t="shared" si="51"/>
        <v>0</v>
      </c>
      <c r="N150" s="135">
        <f t="shared" si="51"/>
        <v>0</v>
      </c>
      <c r="O150" s="128">
        <f t="shared" si="51"/>
        <v>0</v>
      </c>
      <c r="P150" s="135">
        <f t="shared" si="51"/>
        <v>0</v>
      </c>
      <c r="Q150" s="128">
        <f t="shared" si="51"/>
        <v>0</v>
      </c>
      <c r="R150" s="135">
        <f t="shared" si="51"/>
        <v>0</v>
      </c>
      <c r="S150" s="135">
        <f t="shared" si="51"/>
        <v>0</v>
      </c>
      <c r="T150" s="135">
        <f t="shared" si="51"/>
        <v>0</v>
      </c>
      <c r="U150" s="135">
        <f t="shared" si="51"/>
        <v>0</v>
      </c>
      <c r="V150" s="135">
        <f t="shared" si="51"/>
        <v>762696.31</v>
      </c>
      <c r="W150" s="135">
        <f t="shared" si="51"/>
        <v>0</v>
      </c>
      <c r="X150" s="135">
        <f t="shared" si="51"/>
        <v>0</v>
      </c>
      <c r="Y150" s="135">
        <f t="shared" si="51"/>
        <v>1523257.1900000002</v>
      </c>
      <c r="Z150" s="135">
        <f t="shared" si="51"/>
        <v>12587153.987193268</v>
      </c>
    </row>
    <row r="151" spans="1:26" x14ac:dyDescent="0.3">
      <c r="A151">
        <v>2.1</v>
      </c>
      <c r="B151" s="60" t="s">
        <v>61</v>
      </c>
      <c r="C151" s="62">
        <f>IFERROR(SUMIFS('MGZ121'!$N$1375:'MGZ121'!$N$1598,'MGZ121'!$H$1375:$H$1598,"SALIDA",'MGZ121'!$J$1375:$J$1598,B151),0)</f>
        <v>0</v>
      </c>
      <c r="D151" s="62">
        <f>IFERROR(SUMIFS('MGZ BBVA'!$N$1352:$N$1561,'MGZ BBVA'!$H$1352:$H$1561,"SALIDA",'MGZ BBVA'!$J$1352:$J$1561,$B151),0)</f>
        <v>0</v>
      </c>
      <c r="E151" s="62">
        <f>IFERROR(SUMIFS('MGZ DOLARES'!$N$2:$N$2,'MGZ DOLARES'!$F$2:$F$2,"SALIDA",'MGZ DOLARES'!$J$2:$J$2,$B151),0)</f>
        <v>0</v>
      </c>
      <c r="F151" s="62">
        <f>IFERROR(SUMIFS('MGZ BAJIO'!$N$71:$N$79,'MGZ BAJIO'!$H$71:$H$79,"SALIDA",'MGZ BAJIO'!$J$71:$J$79,$B151),0)</f>
        <v>0</v>
      </c>
      <c r="G151" s="62">
        <f>IFERROR(SUMIFS('VICTOR BANAMEX'!$N$529:$N$601,'VICTOR BANAMEX'!$H$529:$H$601,"SALIDA",'VICTOR BANAMEX'!$J$529:$J$601,$B151),0)</f>
        <v>743342.41</v>
      </c>
      <c r="H151" s="62">
        <f>IFERROR(SUMIFS('VICTOR BANORTE'!$N$99:$N$105,'VICTOR BANORTE'!$H$99:$H$105,"SALIDA",'VICTOR BANORTE'!$J$99:$J$105,$B151),0)</f>
        <v>0</v>
      </c>
      <c r="I151" s="62">
        <f>IFERROR(SUMIFS(RODRIGO!$N$3:$N$4,RODRIGO!$H$3:$H$4,"SALIDA",RODRIGO!$J$3:$J$4,$B151),0)</f>
        <v>0</v>
      </c>
      <c r="J151" s="62">
        <f>IFERROR(SUMIFS(MOY!$N$77:$N$84,MOY!$H$77:$H$84,"SALIDA",MOY!$J$77:$J$84,$B151),0)</f>
        <v>0</v>
      </c>
      <c r="K151" s="62">
        <f>IFERROR(SUMIFS('NORMA RUTH'!$N$86:$N$109,'NORMA RUTH'!$H$86:$H$109,"SALIDA",'NORMA RUTH'!$J$86:$J$109,$B151),0)</f>
        <v>0</v>
      </c>
      <c r="L151" s="62">
        <f>IFERROR(SUMIFS(VALERIA!$N$72:$N$73,VALERIA!$H$72:$H$73,"SALIDA",VALERIA!$J$72:$J$73,$B151),0)</f>
        <v>0</v>
      </c>
      <c r="M151" s="62">
        <f>IFERROR(SUMIFS('MANUEL BANAMEX'!$N$125:$N$142,'MANUEL BANAMEX'!$H$125:$H$142,"SALIDA",'MANUEL BANAMEX'!$J$125:$J$142,$B151),0)</f>
        <v>0</v>
      </c>
      <c r="N151" s="62">
        <f>IFERROR(SUMIFS(ROBERTO!$N$2:$N$2,ROBERTO!$H$2:$H$2,"SALIDA",ROBERTO!$J$2:$J$2,$B151),0)</f>
        <v>0</v>
      </c>
      <c r="O151" s="62">
        <f>IFERROR(SUMIFS(JUAN!$N$88:$N$91,JUAN!$H$88:$H$91,"SALIDA",JUAN!$J$88:$J$91,$B151),0)</f>
        <v>0</v>
      </c>
      <c r="P151" s="62">
        <f>IFERROR(SUMIFS('NORMA SANCHEZ'!$N$82:$N$85,'NORMA SANCHEZ'!$H$82:$H$85,"SALIDA",'NORMA SANCHEZ'!$J$82:$J$85,$B151),0)</f>
        <v>0</v>
      </c>
      <c r="Q151" s="62">
        <f>IFERROR(SUMIFS('JOSE CARLOS'!$N$82:$N$82,'JOSE CARLOS'!$H$82:$H$82,"SALIDA",'JOSE CARLOS'!$J$82:$J$82,$B151),0)</f>
        <v>0</v>
      </c>
      <c r="R151" s="62">
        <f>IFERROR(SUMIFS('LUIS ENRIQUE '!$N$67:$N$68,'LUIS ENRIQUE '!$H$67:$H$68,"SALIDA",'LUIS ENRIQUE '!$J$67:$J$68,$B151),0)</f>
        <v>0</v>
      </c>
      <c r="S151" s="62">
        <f>IFERROR(SUMIFS(CESARIA!$N$92:$N$95,CESARIA!$H$92:$H$95,"SALIDA",CESARIA!$J$92:$J$95,$B151),0)</f>
        <v>0</v>
      </c>
      <c r="T151" s="62">
        <f>IFERROR(SUMIFS(ALAN!$N$92:$N$92,ALAN!$H$92:$H$92,"SALIDA",ALAN!$J$92:$J$92,$B151),0)</f>
        <v>0</v>
      </c>
      <c r="U151" s="62">
        <f>IFERROR(SUMIFS(ELVIA!$N$74:$N$77,ELVIA!$H$74:$H$77,"SALIDA",ELVIA!$J$74:$J$77,$B151),0)</f>
        <v>0</v>
      </c>
      <c r="V151" s="146">
        <f>IFERROR(SUMIFS(CAJA!$N$5912:$N$6590,CAJA!$H$5912:$H$6590,"SALIDA",CAJA!$J$5912:$J$6590,$B151),0)</f>
        <v>192883</v>
      </c>
      <c r="W151" s="62">
        <f>IFERROR(SUMIFS('CAJA TIGRES'!$N$1638:$N$1796,'CAJA TIGRES'!$H$1638:$H$1796,"SALIDA",'CAJA TIGRES'!$J$1638:$J$1796,$B151),0)</f>
        <v>0</v>
      </c>
      <c r="X151" s="62">
        <f>IFERROR(SUMIFS(RESERVA!$N$14:$N$14,RESERVA!$H$14:$H$14,"SALIDA",RESERVA!$J$14:$J$14,$B151),0)</f>
        <v>0</v>
      </c>
      <c r="Y151" s="96">
        <f t="shared" ref="Y151:Y157" si="52">SUM(C151:X151)</f>
        <v>936225.41</v>
      </c>
      <c r="Z151" s="96">
        <f>Y151+'SEP25'!Z151</f>
        <v>3472667.27208638</v>
      </c>
    </row>
    <row r="152" spans="1:26" x14ac:dyDescent="0.3">
      <c r="A152">
        <v>2.2000000000000002</v>
      </c>
      <c r="B152" s="60" t="s">
        <v>62</v>
      </c>
      <c r="C152" s="62">
        <f>IFERROR(SUMIFS('MGZ121'!$N$1375:'MGZ121'!$N$1598,'MGZ121'!$H$1375:$H$1598,"SALIDA",'MGZ121'!$J$1375:$J$1598,B152),0)</f>
        <v>0</v>
      </c>
      <c r="D152" s="62">
        <f>IFERROR(SUMIFS('MGZ BBVA'!$N$1352:$N$1561,'MGZ BBVA'!$H$1352:$H$1561,"SALIDA",'MGZ BBVA'!$J$1352:$J$1561,$B152),0)</f>
        <v>0</v>
      </c>
      <c r="E152" s="62">
        <f>IFERROR(SUMIFS('MGZ DOLARES'!$N$2:$N$2,'MGZ DOLARES'!$F$2:$F$2,"SALIDA",'MGZ DOLARES'!$J$2:$J$2,$B152),0)</f>
        <v>0</v>
      </c>
      <c r="F152" s="62">
        <f>IFERROR(SUMIFS('MGZ BAJIO'!$N$71:$N$79,'MGZ BAJIO'!$H$71:$H$79,"SALIDA",'MGZ BAJIO'!$J$71:$J$79,$B152),0)</f>
        <v>0</v>
      </c>
      <c r="G152" s="62">
        <f>IFERROR(SUMIFS('VICTOR BANAMEX'!$N$529:$N$601,'VICTOR BANAMEX'!$H$529:$H$601,"SALIDA",'VICTOR BANAMEX'!$J$529:$J$601,$B152),0)</f>
        <v>0</v>
      </c>
      <c r="H152" s="62">
        <f>IFERROR(SUMIFS('VICTOR BANORTE'!$N$99:$N$105,'VICTOR BANORTE'!$H$99:$H$105,"SALIDA",'VICTOR BANORTE'!$J$99:$J$105,$B152),0)</f>
        <v>0</v>
      </c>
      <c r="I152" s="62">
        <f>IFERROR(SUMIFS(RODRIGO!$N$3:$N$4,RODRIGO!$H$3:$H$4,"SALIDA",RODRIGO!$J$3:$J$4,$B152),0)</f>
        <v>0</v>
      </c>
      <c r="J152" s="62">
        <f>IFERROR(SUMIFS(MOY!$N$77:$N$84,MOY!$H$77:$H$84,"SALIDA",MOY!$J$77:$J$84,$B152),0)</f>
        <v>0</v>
      </c>
      <c r="K152" s="62">
        <f>IFERROR(SUMIFS('NORMA RUTH'!$N$86:$N$109,'NORMA RUTH'!$H$86:$H$109,"SALIDA",'NORMA RUTH'!$J$86:$J$109,$B152),0)</f>
        <v>0</v>
      </c>
      <c r="L152" s="62">
        <f>IFERROR(SUMIFS(VALERIA!$N$72:$N$73,VALERIA!$H$72:$H$73,"SALIDA",VALERIA!$J$72:$J$73,$B152),0)</f>
        <v>0</v>
      </c>
      <c r="M152" s="62">
        <f>IFERROR(SUMIFS('MANUEL BANAMEX'!$N$125:$N$142,'MANUEL BANAMEX'!$H$125:$H$142,"SALIDA",'MANUEL BANAMEX'!$J$125:$J$142,$B152),0)</f>
        <v>0</v>
      </c>
      <c r="N152" s="62">
        <f>IFERROR(SUMIFS(ROBERTO!$N$2:$N$2,ROBERTO!$H$2:$H$2,"SALIDA",ROBERTO!$J$2:$J$2,$B152),0)</f>
        <v>0</v>
      </c>
      <c r="O152" s="62">
        <f>IFERROR(SUMIFS(JUAN!$N$88:$N$91,JUAN!$H$88:$H$91,"SALIDA",JUAN!$J$88:$J$91,$B152),0)</f>
        <v>0</v>
      </c>
      <c r="P152" s="62">
        <f>IFERROR(SUMIFS('NORMA SANCHEZ'!$N$82:$N$85,'NORMA SANCHEZ'!$H$82:$H$85,"SALIDA",'NORMA SANCHEZ'!$J$82:$J$85,$B152),0)</f>
        <v>0</v>
      </c>
      <c r="Q152" s="62">
        <f>IFERROR(SUMIFS('JOSE CARLOS'!$N$82:$N$82,'JOSE CARLOS'!$H$82:$H$82,"SALIDA",'JOSE CARLOS'!$J$82:$J$82,$B152),0)</f>
        <v>0</v>
      </c>
      <c r="R152" s="62">
        <f>IFERROR(SUMIFS('LUIS ENRIQUE '!$N$67:$N$68,'LUIS ENRIQUE '!$H$67:$H$68,"SALIDA",'LUIS ENRIQUE '!$J$67:$J$68,$B152),0)</f>
        <v>0</v>
      </c>
      <c r="S152" s="62">
        <f>IFERROR(SUMIFS(CESARIA!$N$92:$N$95,CESARIA!$H$92:$H$95,"SALIDA",CESARIA!$J$92:$J$95,$B152),0)</f>
        <v>0</v>
      </c>
      <c r="T152" s="62">
        <f>IFERROR(SUMIFS(ALAN!$N$92:$N$92,ALAN!$H$92:$H$92,"SALIDA",ALAN!$J$92:$J$92,$B152),0)</f>
        <v>0</v>
      </c>
      <c r="U152" s="62">
        <f>IFERROR(SUMIFS(ELVIA!$N$74:$N$77,ELVIA!$H$74:$H$77,"SALIDA",ELVIA!$J$74:$J$77,$B152),0)</f>
        <v>0</v>
      </c>
      <c r="V152" s="146">
        <f>IFERROR(SUMIFS(CAJA!$N$5912:$N$6590,CAJA!$H$5912:$H$6590,"SALIDA",CAJA!$J$5912:$J$6590,$B152),0)</f>
        <v>120000</v>
      </c>
      <c r="W152" s="62">
        <f>IFERROR(SUMIFS('CAJA TIGRES'!$N$1638:$N$1796,'CAJA TIGRES'!$H$1638:$H$1796,"SALIDA",'CAJA TIGRES'!$J$1638:$J$1796,$B152),0)</f>
        <v>0</v>
      </c>
      <c r="X152" s="62">
        <f>IFERROR(SUMIFS(RESERVA!$N$14:$N$14,RESERVA!$H$14:$H$14,"SALIDA",RESERVA!$J$14:$J$14,$B152),0)</f>
        <v>0</v>
      </c>
      <c r="Y152" s="96">
        <f t="shared" si="52"/>
        <v>120000</v>
      </c>
      <c r="Z152" s="96">
        <f>Y152+'SEP25'!Z152</f>
        <v>1433668.6916691414</v>
      </c>
    </row>
    <row r="153" spans="1:26" x14ac:dyDescent="0.3">
      <c r="A153">
        <v>2.2999999999999998</v>
      </c>
      <c r="B153" s="60" t="s">
        <v>41</v>
      </c>
      <c r="C153" s="62">
        <f>IFERROR(SUMIFS('MGZ121'!$N$1375:'MGZ121'!$N$1598,'MGZ121'!$H$1375:$H$1598,"SALIDA",'MGZ121'!$J$1375:$J$1598,B153),0)</f>
        <v>4408</v>
      </c>
      <c r="D153" s="62">
        <f>IFERROR(SUMIFS('MGZ BBVA'!$N$1352:$N$1561,'MGZ BBVA'!$H$1352:$H$1561,"SALIDA",'MGZ BBVA'!$J$1352:$J$1561,$B153),0)</f>
        <v>0</v>
      </c>
      <c r="E153" s="62">
        <f>IFERROR(SUMIFS('MGZ DOLARES'!$N$2:$N$2,'MGZ DOLARES'!$F$2:$F$2,"SALIDA",'MGZ DOLARES'!$J$2:$J$2,$B153),0)</f>
        <v>0</v>
      </c>
      <c r="F153" s="62">
        <f>IFERROR(SUMIFS('MGZ BAJIO'!$N$71:$N$79,'MGZ BAJIO'!$H$71:$H$79,"SALIDA",'MGZ BAJIO'!$J$71:$J$79,$B153),0)</f>
        <v>0</v>
      </c>
      <c r="G153" s="62">
        <f>IFERROR(SUMIFS('VICTOR BANAMEX'!$N$529:$N$601,'VICTOR BANAMEX'!$H$529:$H$601,"SALIDA",'VICTOR BANAMEX'!$J$529:$J$601,$B153),0)</f>
        <v>0</v>
      </c>
      <c r="H153" s="62">
        <f>IFERROR(SUMIFS('VICTOR BANORTE'!$N$99:$N$105,'VICTOR BANORTE'!$H$99:$H$105,"SALIDA",'VICTOR BANORTE'!$J$99:$J$105,$B153),0)</f>
        <v>0</v>
      </c>
      <c r="I153" s="62">
        <f>IFERROR(SUMIFS(RODRIGO!$N$3:$N$4,RODRIGO!$H$3:$H$4,"SALIDA",RODRIGO!$J$3:$J$4,$B153),0)</f>
        <v>0</v>
      </c>
      <c r="J153" s="62">
        <f>IFERROR(SUMIFS(MOY!$N$77:$N$84,MOY!$H$77:$H$84,"SALIDA",MOY!$J$77:$J$84,$B153),0)</f>
        <v>0</v>
      </c>
      <c r="K153" s="62">
        <f>IFERROR(SUMIFS('NORMA RUTH'!$N$86:$N$109,'NORMA RUTH'!$H$86:$H$109,"SALIDA",'NORMA RUTH'!$J$86:$J$109,$B153),0)</f>
        <v>0</v>
      </c>
      <c r="L153" s="62">
        <f>IFERROR(SUMIFS(VALERIA!$N$72:$N$73,VALERIA!$H$72:$H$73,"SALIDA",VALERIA!$J$72:$J$73,$B153),0)</f>
        <v>0</v>
      </c>
      <c r="M153" s="62">
        <f>IFERROR(SUMIFS('MANUEL BANAMEX'!$N$125:$N$142,'MANUEL BANAMEX'!$H$125:$H$142,"SALIDA",'MANUEL BANAMEX'!$J$125:$J$142,$B153),0)</f>
        <v>0</v>
      </c>
      <c r="N153" s="62">
        <f>IFERROR(SUMIFS(ROBERTO!$N$2:$N$2,ROBERTO!$H$2:$H$2,"SALIDA",ROBERTO!$J$2:$J$2,$B153),0)</f>
        <v>0</v>
      </c>
      <c r="O153" s="62">
        <f>IFERROR(SUMIFS(JUAN!$N$88:$N$91,JUAN!$H$88:$H$91,"SALIDA",JUAN!$J$88:$J$91,$B153),0)</f>
        <v>0</v>
      </c>
      <c r="P153" s="62">
        <f>IFERROR(SUMIFS('NORMA SANCHEZ'!$N$82:$N$85,'NORMA SANCHEZ'!$H$82:$H$85,"SALIDA",'NORMA SANCHEZ'!$J$82:$J$85,$B153),0)</f>
        <v>0</v>
      </c>
      <c r="Q153" s="62">
        <f>IFERROR(SUMIFS('JOSE CARLOS'!$N$82:$N$82,'JOSE CARLOS'!$H$82:$H$82,"SALIDA",'JOSE CARLOS'!$J$82:$J$82,$B153),0)</f>
        <v>0</v>
      </c>
      <c r="R153" s="62">
        <f>IFERROR(SUMIFS('LUIS ENRIQUE '!$N$67:$N$68,'LUIS ENRIQUE '!$H$67:$H$68,"SALIDA",'LUIS ENRIQUE '!$J$67:$J$68,$B153),0)</f>
        <v>0</v>
      </c>
      <c r="S153" s="62">
        <f>IFERROR(SUMIFS(CESARIA!$N$92:$N$95,CESARIA!$H$92:$H$95,"SALIDA",CESARIA!$J$92:$J$95,$B153),0)</f>
        <v>0</v>
      </c>
      <c r="T153" s="62">
        <f>IFERROR(SUMIFS(ALAN!$N$92:$N$92,ALAN!$H$92:$H$92,"SALIDA",ALAN!$J$92:$J$92,$B153),0)</f>
        <v>0</v>
      </c>
      <c r="U153" s="62">
        <f>IFERROR(SUMIFS(ELVIA!$N$74:$N$77,ELVIA!$H$74:$H$77,"SALIDA",ELVIA!$J$74:$J$77,$B153),0)</f>
        <v>0</v>
      </c>
      <c r="V153" s="146">
        <f>IFERROR(SUMIFS(CAJA!$N$5912:$N$6590,CAJA!$H$5912:$H$6590,"SALIDA",CAJA!$J$5912:$J$6590,$B153),0)</f>
        <v>139196</v>
      </c>
      <c r="W153" s="62">
        <f>IFERROR(SUMIFS('CAJA TIGRES'!$N$1638:$N$1796,'CAJA TIGRES'!$H$1638:$H$1796,"SALIDA",'CAJA TIGRES'!$J$1638:$J$1796,$B153),0)</f>
        <v>0</v>
      </c>
      <c r="X153" s="62">
        <f>IFERROR(SUMIFS(RESERVA!$N$14:$N$14,RESERVA!$H$14:$H$14,"SALIDA",RESERVA!$J$14:$J$14,$B153),0)</f>
        <v>0</v>
      </c>
      <c r="Y153" s="96">
        <f t="shared" si="52"/>
        <v>143604</v>
      </c>
      <c r="Z153" s="96">
        <f>Y153+'SEP25'!Z153</f>
        <v>2183369.5999197038</v>
      </c>
    </row>
    <row r="154" spans="1:26" x14ac:dyDescent="0.3">
      <c r="A154">
        <v>2.4</v>
      </c>
      <c r="B154" s="60" t="s">
        <v>63</v>
      </c>
      <c r="C154" s="62">
        <f>IFERROR(SUMIFS('MGZ121'!$N$1375:'MGZ121'!$N$1598,'MGZ121'!$H$1375:$H$1598,"SALIDA",'MGZ121'!$J$1375:$J$1598,B154),0)</f>
        <v>0</v>
      </c>
      <c r="D154" s="62">
        <f>IFERROR(SUMIFS('MGZ BBVA'!$N$1352:$N$1561,'MGZ BBVA'!$H$1352:$H$1561,"SALIDA",'MGZ BBVA'!$J$1352:$J$1561,$B154),0)</f>
        <v>12810.47</v>
      </c>
      <c r="E154" s="62">
        <f>IFERROR(SUMIFS('MGZ DOLARES'!$N$2:$N$2,'MGZ DOLARES'!$F$2:$F$2,"SALIDA",'MGZ DOLARES'!$J$2:$J$2,$B154),0)</f>
        <v>0</v>
      </c>
      <c r="F154" s="62">
        <f>IFERROR(SUMIFS('MGZ BAJIO'!$N$71:$N$79,'MGZ BAJIO'!$H$71:$H$79,"SALIDA",'MGZ BAJIO'!$J$71:$J$79,$B154),0)</f>
        <v>0</v>
      </c>
      <c r="G154" s="62">
        <f>IFERROR(SUMIFS('VICTOR BANAMEX'!$N$529:$N$601,'VICTOR BANAMEX'!$H$529:$H$601,"SALIDA",'VICTOR BANAMEX'!$J$529:$J$601,$B154),0)</f>
        <v>0</v>
      </c>
      <c r="H154" s="62">
        <f>IFERROR(SUMIFS('VICTOR BANORTE'!$N$99:$N$105,'VICTOR BANORTE'!$H$99:$H$105,"SALIDA",'VICTOR BANORTE'!$J$99:$J$105,$B154),0)</f>
        <v>0</v>
      </c>
      <c r="I154" s="62">
        <f>IFERROR(SUMIFS(RODRIGO!$N$3:$N$4,RODRIGO!$H$3:$H$4,"SALIDA",RODRIGO!$J$3:$J$4,$B154),0)</f>
        <v>0</v>
      </c>
      <c r="J154" s="62">
        <f>IFERROR(SUMIFS(MOY!$N$77:$N$84,MOY!$H$77:$H$84,"SALIDA",MOY!$J$77:$J$84,$B154),0)</f>
        <v>0</v>
      </c>
      <c r="K154" s="62">
        <f>IFERROR(SUMIFS('NORMA RUTH'!$N$86:$N$109,'NORMA RUTH'!$H$86:$H$109,"SALIDA",'NORMA RUTH'!$J$86:$J$109,$B154),0)</f>
        <v>0</v>
      </c>
      <c r="L154" s="62">
        <f>IFERROR(SUMIFS(VALERIA!$N$72:$N$73,VALERIA!$H$72:$H$73,"SALIDA",VALERIA!$J$72:$J$73,$B154),0)</f>
        <v>0</v>
      </c>
      <c r="M154" s="62">
        <f>IFERROR(SUMIFS('MANUEL BANAMEX'!$N$125:$N$142,'MANUEL BANAMEX'!$H$125:$H$142,"SALIDA",'MANUEL BANAMEX'!$J$125:$J$142,$B154),0)</f>
        <v>0</v>
      </c>
      <c r="N154" s="62">
        <f>IFERROR(SUMIFS(ROBERTO!$N$2:$N$2,ROBERTO!$H$2:$H$2,"SALIDA",ROBERTO!$J$2:$J$2,$B154),0)</f>
        <v>0</v>
      </c>
      <c r="O154" s="62">
        <f>IFERROR(SUMIFS(JUAN!$N$88:$N$91,JUAN!$H$88:$H$91,"SALIDA",JUAN!$J$88:$J$91,$B154),0)</f>
        <v>0</v>
      </c>
      <c r="P154" s="62">
        <f>IFERROR(SUMIFS('NORMA SANCHEZ'!$N$82:$N$85,'NORMA SANCHEZ'!$H$82:$H$85,"SALIDA",'NORMA SANCHEZ'!$J$82:$J$85,$B154),0)</f>
        <v>0</v>
      </c>
      <c r="Q154" s="62">
        <f>IFERROR(SUMIFS('JOSE CARLOS'!$N$82:$N$82,'JOSE CARLOS'!$H$82:$H$82,"SALIDA",'JOSE CARLOS'!$J$82:$J$82,$B154),0)</f>
        <v>0</v>
      </c>
      <c r="R154" s="62">
        <f>IFERROR(SUMIFS('LUIS ENRIQUE '!$N$67:$N$68,'LUIS ENRIQUE '!$H$67:$H$68,"SALIDA",'LUIS ENRIQUE '!$J$67:$J$68,$B154),0)</f>
        <v>0</v>
      </c>
      <c r="S154" s="62">
        <f>IFERROR(SUMIFS(CESARIA!$N$92:$N$95,CESARIA!$H$92:$H$95,"SALIDA",CESARIA!$J$92:$J$95,$B154),0)</f>
        <v>0</v>
      </c>
      <c r="T154" s="62">
        <f>IFERROR(SUMIFS(ALAN!$N$92:$N$92,ALAN!$H$92:$H$92,"SALIDA",ALAN!$J$92:$J$92,$B154),0)</f>
        <v>0</v>
      </c>
      <c r="U154" s="62">
        <f>IFERROR(SUMIFS(ELVIA!$N$74:$N$77,ELVIA!$H$74:$H$77,"SALIDA",ELVIA!$J$74:$J$77,$B154),0)</f>
        <v>0</v>
      </c>
      <c r="V154" s="146">
        <f>IFERROR(SUMIFS(CAJA!$N$5912:$N$6590,CAJA!$H$5912:$H$6590,"SALIDA",CAJA!$J$5912:$J$6590,$B154),0)</f>
        <v>107729</v>
      </c>
      <c r="W154" s="62">
        <f>IFERROR(SUMIFS('CAJA TIGRES'!$N$1638:$N$1796,'CAJA TIGRES'!$H$1638:$H$1796,"SALIDA",'CAJA TIGRES'!$J$1638:$J$1796,$B154),0)</f>
        <v>0</v>
      </c>
      <c r="X154" s="62">
        <f>IFERROR(SUMIFS(RESERVA!$N$14:$N$14,RESERVA!$H$14:$H$14,"SALIDA",RESERVA!$J$14:$J$14,$B154),0)</f>
        <v>0</v>
      </c>
      <c r="Y154" s="96">
        <f t="shared" si="52"/>
        <v>120539.47</v>
      </c>
      <c r="Z154" s="96">
        <f>Y154+'SEP25'!Z154</f>
        <v>1915895.6402970415</v>
      </c>
    </row>
    <row r="155" spans="1:26" x14ac:dyDescent="0.3">
      <c r="A155">
        <v>2.5</v>
      </c>
      <c r="B155" s="60" t="s">
        <v>44</v>
      </c>
      <c r="C155" s="62">
        <f>IFERROR(SUMIFS('MGZ121'!$N$1375:'MGZ121'!$N$1598,'MGZ121'!$H$1375:$H$1598,"SALIDA",'MGZ121'!$J$1375:$J$1598,B155),0)</f>
        <v>0</v>
      </c>
      <c r="D155" s="62">
        <f>IFERROR(SUMIFS('MGZ BBVA'!$N$1352:$N$1561,'MGZ BBVA'!$H$1352:$H$1561,"SALIDA",'MGZ BBVA'!$J$1352:$J$1561,$B155),0)</f>
        <v>0</v>
      </c>
      <c r="E155" s="62">
        <f>IFERROR(SUMIFS('MGZ DOLARES'!$N$2:$N$2,'MGZ DOLARES'!$F$2:$F$2,"SALIDA",'MGZ DOLARES'!$J$2:$J$2,$B155),0)</f>
        <v>0</v>
      </c>
      <c r="F155" s="62">
        <f>IFERROR(SUMIFS('MGZ BAJIO'!$N$71:$N$79,'MGZ BAJIO'!$H$71:$H$79,"SALIDA",'MGZ BAJIO'!$J$71:$J$79,$B155),0)</f>
        <v>0</v>
      </c>
      <c r="G155" s="62">
        <f>IFERROR(SUMIFS('VICTOR BANAMEX'!$N$529:$N$601,'VICTOR BANAMEX'!$H$529:$H$601,"SALIDA",'VICTOR BANAMEX'!$J$529:$J$601,$B155),0)</f>
        <v>0</v>
      </c>
      <c r="H155" s="62">
        <f>IFERROR(SUMIFS('VICTOR BANORTE'!$N$99:$N$105,'VICTOR BANORTE'!$H$99:$H$105,"SALIDA",'VICTOR BANORTE'!$J$99:$J$105,$B155),0)</f>
        <v>0</v>
      </c>
      <c r="I155" s="62">
        <f>IFERROR(SUMIFS(RODRIGO!$N$3:$N$4,RODRIGO!$H$3:$H$4,"SALIDA",RODRIGO!$J$3:$J$4,$B155),0)</f>
        <v>0</v>
      </c>
      <c r="J155" s="62">
        <f>IFERROR(SUMIFS(MOY!$N$77:$N$84,MOY!$H$77:$H$84,"SALIDA",MOY!$J$77:$J$84,$B155),0)</f>
        <v>0</v>
      </c>
      <c r="K155" s="62">
        <f>IFERROR(SUMIFS('NORMA RUTH'!$N$86:$N$109,'NORMA RUTH'!$H$86:$H$109,"SALIDA",'NORMA RUTH'!$J$86:$J$109,$B155),0)</f>
        <v>0</v>
      </c>
      <c r="L155" s="62">
        <f>IFERROR(SUMIFS(VALERIA!$N$72:$N$73,VALERIA!$H$72:$H$73,"SALIDA",VALERIA!$J$72:$J$73,$B155),0)</f>
        <v>0</v>
      </c>
      <c r="M155" s="62">
        <f>IFERROR(SUMIFS('MANUEL BANAMEX'!$N$125:$N$142,'MANUEL BANAMEX'!$H$125:$H$142,"SALIDA",'MANUEL BANAMEX'!$J$125:$J$142,$B155),0)</f>
        <v>0</v>
      </c>
      <c r="N155" s="62">
        <f>IFERROR(SUMIFS(ROBERTO!$N$2:$N$2,ROBERTO!$H$2:$H$2,"SALIDA",ROBERTO!$J$2:$J$2,$B155),0)</f>
        <v>0</v>
      </c>
      <c r="O155" s="62">
        <f>IFERROR(SUMIFS(JUAN!$N$88:$N$91,JUAN!$H$88:$H$91,"SALIDA",JUAN!$J$88:$J$91,$B155),0)</f>
        <v>0</v>
      </c>
      <c r="P155" s="62">
        <f>IFERROR(SUMIFS('NORMA SANCHEZ'!$N$82:$N$85,'NORMA SANCHEZ'!$H$82:$H$85,"SALIDA",'NORMA SANCHEZ'!$J$82:$J$85,$B155),0)</f>
        <v>0</v>
      </c>
      <c r="Q155" s="62">
        <f>IFERROR(SUMIFS('JOSE CARLOS'!$N$82:$N$82,'JOSE CARLOS'!$H$82:$H$82,"SALIDA",'JOSE CARLOS'!$J$82:$J$82,$B155),0)</f>
        <v>0</v>
      </c>
      <c r="R155" s="62">
        <f>IFERROR(SUMIFS('LUIS ENRIQUE '!$N$67:$N$68,'LUIS ENRIQUE '!$H$67:$H$68,"SALIDA",'LUIS ENRIQUE '!$J$67:$J$68,$B155),0)</f>
        <v>0</v>
      </c>
      <c r="S155" s="62">
        <f>IFERROR(SUMIFS(CESARIA!$N$92:$N$95,CESARIA!$H$92:$H$95,"SALIDA",CESARIA!$J$92:$J$95,$B155),0)</f>
        <v>0</v>
      </c>
      <c r="T155" s="62">
        <f>IFERROR(SUMIFS(ALAN!$N$92:$N$92,ALAN!$H$92:$H$92,"SALIDA",ALAN!$J$92:$J$92,$B155),0)</f>
        <v>0</v>
      </c>
      <c r="U155" s="62">
        <f>IFERROR(SUMIFS(ELVIA!$N$74:$N$77,ELVIA!$H$74:$H$77,"SALIDA",ELVIA!$J$74:$J$77,$B155),0)</f>
        <v>0</v>
      </c>
      <c r="V155" s="146">
        <f>IFERROR(SUMIFS(CAJA!$N$5912:$N$6590,CAJA!$H$5912:$H$6590,"SALIDA",CAJA!$J$5912:$J$6590,$B155),0)</f>
        <v>49316.31</v>
      </c>
      <c r="W155" s="62">
        <f>IFERROR(SUMIFS('CAJA TIGRES'!$N$1638:$N$1796,'CAJA TIGRES'!$H$1638:$H$1796,"SALIDA",'CAJA TIGRES'!$J$1638:$J$1796,$B155),0)</f>
        <v>0</v>
      </c>
      <c r="X155" s="62">
        <f>IFERROR(SUMIFS(RESERVA!$N$14:$N$14,RESERVA!$H$14:$H$14,"SALIDA",RESERVA!$J$14:$J$14,$B155),0)</f>
        <v>0</v>
      </c>
      <c r="Y155" s="96">
        <f t="shared" si="52"/>
        <v>49316.31</v>
      </c>
      <c r="Z155" s="96">
        <f>Y155+'SEP25'!Z155</f>
        <v>564717.78322100104</v>
      </c>
    </row>
    <row r="156" spans="1:26" x14ac:dyDescent="0.3">
      <c r="A156">
        <v>2.6</v>
      </c>
      <c r="B156" s="60" t="s">
        <v>64</v>
      </c>
      <c r="C156" s="62">
        <f>IFERROR(SUMIFS('MGZ121'!$N$1375:'MGZ121'!$N$1598,'MGZ121'!$H$1375:$H$1598,"SALIDA",'MGZ121'!$J$1375:$J$1598,B156),0)</f>
        <v>0</v>
      </c>
      <c r="D156" s="62">
        <f>IFERROR(SUMIFS('MGZ BBVA'!$N$1352:$N$1561,'MGZ BBVA'!$H$1352:$H$1561,"SALIDA",'MGZ BBVA'!$J$1352:$J$1561,$B156),0)</f>
        <v>0</v>
      </c>
      <c r="E156" s="62">
        <f>IFERROR(SUMIFS('MGZ DOLARES'!$N$2:$N$2,'MGZ DOLARES'!$F$2:$F$2,"SALIDA",'MGZ DOLARES'!$J$2:$J$2,$B156),0)</f>
        <v>0</v>
      </c>
      <c r="F156" s="62">
        <f>IFERROR(SUMIFS('MGZ BAJIO'!$N$71:$N$79,'MGZ BAJIO'!$H$71:$H$79,"SALIDA",'MGZ BAJIO'!$J$71:$J$79,$B156),0)</f>
        <v>0</v>
      </c>
      <c r="G156" s="62">
        <f>IFERROR(SUMIFS('VICTOR BANAMEX'!$N$529:$N$601,'VICTOR BANAMEX'!$H$529:$H$601,"SALIDA",'VICTOR BANAMEX'!$J$529:$J$601,$B156),0)</f>
        <v>0</v>
      </c>
      <c r="H156" s="62">
        <f>IFERROR(SUMIFS('VICTOR BANORTE'!$N$99:$N$105,'VICTOR BANORTE'!$H$99:$H$105,"SALIDA",'VICTOR BANORTE'!$J$99:$J$105,$B156),0)</f>
        <v>0</v>
      </c>
      <c r="I156" s="62">
        <f>IFERROR(SUMIFS(RODRIGO!$N$3:$N$4,RODRIGO!$H$3:$H$4,"SALIDA",RODRIGO!$J$3:$J$4,$B156),0)</f>
        <v>0</v>
      </c>
      <c r="J156" s="62">
        <f>IFERROR(SUMIFS(MOY!$N$77:$N$84,MOY!$H$77:$H$84,"SALIDA",MOY!$J$77:$J$84,$B156),0)</f>
        <v>0</v>
      </c>
      <c r="K156" s="62">
        <f>IFERROR(SUMIFS('NORMA RUTH'!$N$86:$N$109,'NORMA RUTH'!$H$86:$H$109,"SALIDA",'NORMA RUTH'!$J$86:$J$109,$B156),0)</f>
        <v>0</v>
      </c>
      <c r="L156" s="62">
        <f>IFERROR(SUMIFS(VALERIA!$N$72:$N$73,VALERIA!$H$72:$H$73,"SALIDA",VALERIA!$J$72:$J$73,$B156),0)</f>
        <v>0</v>
      </c>
      <c r="M156" s="62">
        <f>IFERROR(SUMIFS('MANUEL BANAMEX'!$N$125:$N$142,'MANUEL BANAMEX'!$H$125:$H$142,"SALIDA",'MANUEL BANAMEX'!$J$125:$J$142,$B156),0)</f>
        <v>0</v>
      </c>
      <c r="N156" s="62">
        <f>IFERROR(SUMIFS(ROBERTO!$N$2:$N$2,ROBERTO!$H$2:$H$2,"SALIDA",ROBERTO!$J$2:$J$2,$B156),0)</f>
        <v>0</v>
      </c>
      <c r="O156" s="62">
        <f>IFERROR(SUMIFS(JUAN!$N$88:$N$91,JUAN!$H$88:$H$91,"SALIDA",JUAN!$J$88:$J$91,$B156),0)</f>
        <v>0</v>
      </c>
      <c r="P156" s="62">
        <f>IFERROR(SUMIFS('NORMA SANCHEZ'!$N$82:$N$85,'NORMA SANCHEZ'!$H$82:$H$85,"SALIDA",'NORMA SANCHEZ'!$J$82:$J$85,$B156),0)</f>
        <v>0</v>
      </c>
      <c r="Q156" s="62">
        <f>IFERROR(SUMIFS('JOSE CARLOS'!$N$82:$N$82,'JOSE CARLOS'!$H$82:$H$82,"SALIDA",'JOSE CARLOS'!$J$82:$J$82,$B156),0)</f>
        <v>0</v>
      </c>
      <c r="R156" s="62">
        <f>IFERROR(SUMIFS('LUIS ENRIQUE '!$N$67:$N$68,'LUIS ENRIQUE '!$H$67:$H$68,"SALIDA",'LUIS ENRIQUE '!$J$67:$J$68,$B156),0)</f>
        <v>0</v>
      </c>
      <c r="S156" s="62">
        <f>IFERROR(SUMIFS(CESARIA!$N$92:$N$95,CESARIA!$H$92:$H$95,"SALIDA",CESARIA!$J$92:$J$95,$B156),0)</f>
        <v>0</v>
      </c>
      <c r="T156" s="62">
        <f>IFERROR(SUMIFS(ALAN!$N$92:$N$92,ALAN!$H$92:$H$92,"SALIDA",ALAN!$J$92:$J$92,$B156),0)</f>
        <v>0</v>
      </c>
      <c r="U156" s="62">
        <f>IFERROR(SUMIFS(ELVIA!$N$74:$N$77,ELVIA!$H$74:$H$77,"SALIDA",ELVIA!$J$74:$J$77,$B156),0)</f>
        <v>0</v>
      </c>
      <c r="V156" s="146">
        <f>IFERROR(SUMIFS(CAJA!$N$5912:$N$6590,CAJA!$H$5912:$H$6590,"SALIDA",CAJA!$J$5912:$J$6590,$B156),0)</f>
        <v>87572</v>
      </c>
      <c r="W156" s="62">
        <f>IFERROR(SUMIFS('CAJA TIGRES'!$N$1638:$N$1796,'CAJA TIGRES'!$H$1638:$H$1796,"SALIDA",'CAJA TIGRES'!$J$1638:$J$1796,$B156),0)</f>
        <v>0</v>
      </c>
      <c r="X156" s="62">
        <f>IFERROR(SUMIFS(RESERVA!$N$14:$N$14,RESERVA!$H$14:$H$14,"SALIDA",RESERVA!$J$14:$J$14,$B156),0)</f>
        <v>0</v>
      </c>
      <c r="Y156" s="96">
        <f t="shared" si="52"/>
        <v>87572</v>
      </c>
      <c r="Z156" s="96">
        <f>Y156+'SEP25'!Z156</f>
        <v>1635047</v>
      </c>
    </row>
    <row r="157" spans="1:26" x14ac:dyDescent="0.3">
      <c r="A157">
        <v>2.7</v>
      </c>
      <c r="B157" s="60" t="s">
        <v>32</v>
      </c>
      <c r="C157" s="62">
        <f>IFERROR(SUMIFS('MGZ121'!$N$1375:'MGZ121'!$N$1598,'MGZ121'!$H$1375:$H$1598,"SALIDA",'MGZ121'!$J$1375:$J$1598,B157),0)</f>
        <v>0</v>
      </c>
      <c r="D157" s="62">
        <f>IFERROR(SUMIFS('MGZ BBVA'!$N$1352:$N$1561,'MGZ BBVA'!$H$1352:$H$1561,"SALIDA",'MGZ BBVA'!$J$1352:$J$1561,$B157),0)</f>
        <v>0</v>
      </c>
      <c r="E157" s="62">
        <f>IFERROR(SUMIFS('MGZ DOLARES'!$N$2:$N$2,'MGZ DOLARES'!$F$2:$F$2,"SALIDA",'MGZ DOLARES'!$J$2:$J$2,$B157),0)</f>
        <v>0</v>
      </c>
      <c r="F157" s="62">
        <f>IFERROR(SUMIFS('MGZ BAJIO'!$N$71:$N$79,'MGZ BAJIO'!$H$71:$H$79,"SALIDA",'MGZ BAJIO'!$J$71:$J$79,$B157),0)</f>
        <v>0</v>
      </c>
      <c r="G157" s="62">
        <f>IFERROR(SUMIFS('VICTOR BANAMEX'!$N$529:$N$601,'VICTOR BANAMEX'!$H$529:$H$601,"SALIDA",'VICTOR BANAMEX'!$J$529:$J$601,$B157),0)</f>
        <v>0</v>
      </c>
      <c r="H157" s="62">
        <f>IFERROR(SUMIFS('VICTOR BANORTE'!$N$99:$N$105,'VICTOR BANORTE'!$H$99:$H$105,"SALIDA",'VICTOR BANORTE'!$J$99:$J$105,$B157),0)</f>
        <v>0</v>
      </c>
      <c r="I157" s="62">
        <f>IFERROR(SUMIFS(RODRIGO!$N$3:$N$4,RODRIGO!$H$3:$H$4,"SALIDA",RODRIGO!$J$3:$J$4,$B157),0)</f>
        <v>0</v>
      </c>
      <c r="J157" s="62">
        <f>IFERROR(SUMIFS(MOY!$N$77:$N$84,MOY!$H$77:$H$84,"SALIDA",MOY!$J$77:$J$84,$B157),0)</f>
        <v>0</v>
      </c>
      <c r="K157" s="62">
        <f>IFERROR(SUMIFS('NORMA RUTH'!$N$86:$N$109,'NORMA RUTH'!$H$86:$H$109,"SALIDA",'NORMA RUTH'!$J$86:$J$109,$B157),0)</f>
        <v>0</v>
      </c>
      <c r="L157" s="62">
        <f>IFERROR(SUMIFS(VALERIA!$N$72:$N$73,VALERIA!$H$72:$H$73,"SALIDA",VALERIA!$J$72:$J$73,$B157),0)</f>
        <v>0</v>
      </c>
      <c r="M157" s="62">
        <f>IFERROR(SUMIFS('MANUEL BANAMEX'!$N$125:$N$142,'MANUEL BANAMEX'!$H$125:$H$142,"SALIDA",'MANUEL BANAMEX'!$J$125:$J$142,$B157),0)</f>
        <v>0</v>
      </c>
      <c r="N157" s="62">
        <f>IFERROR(SUMIFS(ROBERTO!$N$2:$N$2,ROBERTO!$H$2:$H$2,"SALIDA",ROBERTO!$J$2:$J$2,$B157),0)</f>
        <v>0</v>
      </c>
      <c r="O157" s="62">
        <f>IFERROR(SUMIFS(JUAN!$N$88:$N$91,JUAN!$H$88:$H$91,"SALIDA",JUAN!$J$88:$J$91,$B157),0)</f>
        <v>0</v>
      </c>
      <c r="P157" s="62">
        <f>IFERROR(SUMIFS('NORMA SANCHEZ'!$N$82:$N$85,'NORMA SANCHEZ'!$H$82:$H$85,"SALIDA",'NORMA SANCHEZ'!$J$82:$J$85,$B157),0)</f>
        <v>0</v>
      </c>
      <c r="Q157" s="62">
        <f>IFERROR(SUMIFS('JOSE CARLOS'!$N$82:$N$82,'JOSE CARLOS'!$H$82:$H$82,"SALIDA",'JOSE CARLOS'!$J$82:$J$82,$B157),0)</f>
        <v>0</v>
      </c>
      <c r="R157" s="62">
        <f>IFERROR(SUMIFS('LUIS ENRIQUE '!$N$67:$N$68,'LUIS ENRIQUE '!$H$67:$H$68,"SALIDA",'LUIS ENRIQUE '!$J$67:$J$68,$B157),0)</f>
        <v>0</v>
      </c>
      <c r="S157" s="62">
        <f>IFERROR(SUMIFS(CESARIA!$N$92:$N$95,CESARIA!$H$92:$H$95,"SALIDA",CESARIA!$J$92:$J$95,$B157),0)</f>
        <v>0</v>
      </c>
      <c r="T157" s="62">
        <f>IFERROR(SUMIFS(ALAN!$N$92:$N$92,ALAN!$H$92:$H$92,"SALIDA",ALAN!$J$92:$J$92,$B157),0)</f>
        <v>0</v>
      </c>
      <c r="U157" s="62">
        <f>IFERROR(SUMIFS(ELVIA!$N$74:$N$77,ELVIA!$H$74:$H$77,"SALIDA",ELVIA!$J$74:$J$77,$B157),0)</f>
        <v>0</v>
      </c>
      <c r="V157" s="146">
        <f>IFERROR(SUMIFS(CAJA!$N$5912:$N$6590,CAJA!$H$5912:$H$6590,"SALIDA",CAJA!$J$5912:$J$6590,$B157),0)</f>
        <v>66000</v>
      </c>
      <c r="W157" s="62">
        <f>IFERROR(SUMIFS('CAJA TIGRES'!$N$1638:$N$1796,'CAJA TIGRES'!$H$1638:$H$1796,"SALIDA",'CAJA TIGRES'!$J$1638:$J$1796,$B157),0)</f>
        <v>0</v>
      </c>
      <c r="X157" s="62">
        <f>IFERROR(SUMIFS(RESERVA!$N$14:$N$14,RESERVA!$H$14:$H$14,"SALIDA",RESERVA!$J$14:$J$14,$B157),0)</f>
        <v>0</v>
      </c>
      <c r="Y157" s="96">
        <f t="shared" si="52"/>
        <v>66000</v>
      </c>
      <c r="Z157" s="96">
        <f>Y157+'SEP25'!Z157</f>
        <v>1381788</v>
      </c>
    </row>
    <row r="158" spans="1:26" s="180" customFormat="1" x14ac:dyDescent="0.3">
      <c r="A158" s="180">
        <v>3</v>
      </c>
      <c r="B158" s="181" t="s">
        <v>80</v>
      </c>
      <c r="C158" s="135">
        <f>SUM(C159:C166)</f>
        <v>0</v>
      </c>
      <c r="D158" s="135">
        <f t="shared" ref="D158" si="53">SUM(D159:D166)</f>
        <v>0</v>
      </c>
      <c r="E158" s="135">
        <f t="shared" ref="E158:Z158" si="54">SUM(E159:E166)</f>
        <v>0</v>
      </c>
      <c r="F158" s="135">
        <f t="shared" si="54"/>
        <v>0</v>
      </c>
      <c r="G158" s="135">
        <f t="shared" si="54"/>
        <v>308868.11</v>
      </c>
      <c r="H158" s="135">
        <f t="shared" si="54"/>
        <v>62832.2</v>
      </c>
      <c r="I158" s="135">
        <f t="shared" si="54"/>
        <v>0</v>
      </c>
      <c r="J158" s="135">
        <f t="shared" si="54"/>
        <v>0</v>
      </c>
      <c r="K158" s="135">
        <f t="shared" si="54"/>
        <v>0</v>
      </c>
      <c r="L158" s="135">
        <f t="shared" si="54"/>
        <v>0</v>
      </c>
      <c r="M158" s="135">
        <f t="shared" si="54"/>
        <v>0</v>
      </c>
      <c r="N158" s="135">
        <f t="shared" si="54"/>
        <v>0</v>
      </c>
      <c r="O158" s="128">
        <f t="shared" si="54"/>
        <v>0</v>
      </c>
      <c r="P158" s="135">
        <f t="shared" si="54"/>
        <v>0</v>
      </c>
      <c r="Q158" s="128">
        <f t="shared" si="54"/>
        <v>0</v>
      </c>
      <c r="R158" s="135">
        <f t="shared" si="54"/>
        <v>0</v>
      </c>
      <c r="S158" s="135">
        <f t="shared" si="54"/>
        <v>0</v>
      </c>
      <c r="T158" s="135">
        <f t="shared" si="54"/>
        <v>0</v>
      </c>
      <c r="U158" s="135">
        <f t="shared" si="54"/>
        <v>0</v>
      </c>
      <c r="V158" s="135">
        <f t="shared" si="54"/>
        <v>34366</v>
      </c>
      <c r="W158" s="135">
        <f t="shared" si="54"/>
        <v>0</v>
      </c>
      <c r="X158" s="135">
        <f t="shared" si="54"/>
        <v>0</v>
      </c>
      <c r="Y158" s="135">
        <f t="shared" si="54"/>
        <v>406066.30999999994</v>
      </c>
      <c r="Z158" s="135">
        <f t="shared" si="54"/>
        <v>7915694.1000000006</v>
      </c>
    </row>
    <row r="159" spans="1:26" x14ac:dyDescent="0.3">
      <c r="A159">
        <v>3.1</v>
      </c>
      <c r="B159" s="60" t="s">
        <v>65</v>
      </c>
      <c r="C159" s="62">
        <f>IFERROR(SUMIFS('MGZ121'!$N$1375:'MGZ121'!$N$1598,'MGZ121'!$H$1375:$H$1598,"SALIDA",'MGZ121'!$J$1375:$J$1598,B159),0)</f>
        <v>0</v>
      </c>
      <c r="D159" s="62">
        <f>IFERROR(SUMIFS('MGZ BBVA'!$N$1352:$N$1561,'MGZ BBVA'!$H$1352:$H$1561,"SALIDA",'MGZ BBVA'!$J$1352:$J$1561,$B159),0)</f>
        <v>0</v>
      </c>
      <c r="E159" s="62">
        <f>IFERROR(SUMIFS('MGZ DOLARES'!$N$2:$N$2,'MGZ DOLARES'!$F$2:$F$2,"SALIDA",'MGZ DOLARES'!$J$2:$J$2,$B159),0)</f>
        <v>0</v>
      </c>
      <c r="F159" s="62">
        <f>IFERROR(SUMIFS('MGZ BAJIO'!$N$71:$N$79,'MGZ BAJIO'!$H$71:$H$79,"SALIDA",'MGZ BAJIO'!$J$71:$J$79,$B159),0)</f>
        <v>0</v>
      </c>
      <c r="G159" s="62">
        <f>IFERROR(SUMIFS('VICTOR BANAMEX'!$N$529:$N$601,'VICTOR BANAMEX'!$H$529:$H$601,"SALIDA",'VICTOR BANAMEX'!$J$529:$J$601,$B159),0)</f>
        <v>0</v>
      </c>
      <c r="H159" s="62">
        <f>IFERROR(SUMIFS('VICTOR BANORTE'!$N$99:$N$105,'VICTOR BANORTE'!$H$99:$H$105,"SALIDA",'VICTOR BANORTE'!$J$99:$J$105,$B159),0)</f>
        <v>0</v>
      </c>
      <c r="I159" s="62">
        <f>IFERROR(SUMIFS(RODRIGO!$N$3:$N$4,RODRIGO!$H$3:$H$4,"SALIDA",RODRIGO!$J$3:$J$4,$B159),0)</f>
        <v>0</v>
      </c>
      <c r="J159" s="62">
        <f>IFERROR(SUMIFS(MOY!$N$77:$N$84,MOY!$H$77:$H$84,"SALIDA",MOY!$J$77:$J$84,$B159),0)</f>
        <v>0</v>
      </c>
      <c r="K159" s="62">
        <f>IFERROR(SUMIFS('NORMA RUTH'!$N$86:$N$109,'NORMA RUTH'!$H$86:$H$109,"SALIDA",'NORMA RUTH'!$J$86:$J$109,$B159),0)</f>
        <v>0</v>
      </c>
      <c r="L159" s="62">
        <f>IFERROR(SUMIFS(VALERIA!$N$72:$N$73,VALERIA!$H$72:$H$73,"SALIDA",VALERIA!$J$72:$J$73,$B159),0)</f>
        <v>0</v>
      </c>
      <c r="M159" s="62">
        <f>IFERROR(SUMIFS('MANUEL BANAMEX'!$N$125:$N$142,'MANUEL BANAMEX'!$H$125:$H$142,"SALIDA",'MANUEL BANAMEX'!$J$125:$J$142,$B159),0)</f>
        <v>0</v>
      </c>
      <c r="N159" s="62">
        <f>IFERROR(SUMIFS(ROBERTO!$N$2:$N$2,ROBERTO!$H$2:$H$2,"SALIDA",ROBERTO!$J$2:$J$2,$B159),0)</f>
        <v>0</v>
      </c>
      <c r="O159" s="62">
        <f>IFERROR(SUMIFS(JUAN!$N$88:$N$91,JUAN!$H$88:$H$91,"SALIDA",JUAN!$J$88:$J$91,$B159),0)</f>
        <v>0</v>
      </c>
      <c r="P159" s="62">
        <f>IFERROR(SUMIFS('NORMA SANCHEZ'!$N$82:$N$85,'NORMA SANCHEZ'!$H$82:$H$85,"SALIDA",'NORMA SANCHEZ'!$J$82:$J$85,$B159),0)</f>
        <v>0</v>
      </c>
      <c r="Q159" s="62">
        <f>IFERROR(SUMIFS('JOSE CARLOS'!$N$82:$N$82,'JOSE CARLOS'!$H$82:$H$82,"SALIDA",'JOSE CARLOS'!$J$82:$J$82,$B159),0)</f>
        <v>0</v>
      </c>
      <c r="R159" s="62">
        <f>IFERROR(SUMIFS('LUIS ENRIQUE '!$N$67:$N$68,'LUIS ENRIQUE '!$H$67:$H$68,"SALIDA",'LUIS ENRIQUE '!$J$67:$J$68,$B159),0)</f>
        <v>0</v>
      </c>
      <c r="S159" s="62">
        <f>IFERROR(SUMIFS(CESARIA!$N$92:$N$95,CESARIA!$H$92:$H$95,"SALIDA",CESARIA!$J$92:$J$95,$B159),0)</f>
        <v>0</v>
      </c>
      <c r="T159" s="62">
        <f>IFERROR(SUMIFS(ALAN!$N$92:$N$92,ALAN!$H$92:$H$92,"SALIDA",ALAN!$J$92:$J$92,$B159),0)</f>
        <v>0</v>
      </c>
      <c r="U159" s="62">
        <f>IFERROR(SUMIFS(ELVIA!$N$74:$N$77,ELVIA!$H$74:$H$77,"SALIDA",ELVIA!$J$74:$J$77,$B159),0)</f>
        <v>0</v>
      </c>
      <c r="V159" s="146">
        <f>IFERROR(SUMIFS(CAJA!$N$5912:$N$6590,CAJA!$H$5912:$H$6590,"SALIDA",CAJA!$J$5912:$J$6590,$B159),0)</f>
        <v>0</v>
      </c>
      <c r="W159" s="62">
        <f>IFERROR(SUMIFS('CAJA TIGRES'!$N$1638:$N$1796,'CAJA TIGRES'!$H$1638:$H$1796,"SALIDA",'CAJA TIGRES'!$J$1638:$J$1796,$B159),0)</f>
        <v>0</v>
      </c>
      <c r="X159" s="62">
        <f>IFERROR(SUMIFS(RESERVA!$N$14:$N$14,RESERVA!$H$14:$H$14,"SALIDA",RESERVA!$J$14:$J$14,$B159),0)</f>
        <v>0</v>
      </c>
      <c r="Y159" s="96">
        <f t="shared" ref="Y159:Y166" si="55">SUM(C159:X159)</f>
        <v>0</v>
      </c>
      <c r="Z159" s="96">
        <f>Y159+'SEP25'!Z159</f>
        <v>150000</v>
      </c>
    </row>
    <row r="160" spans="1:26" x14ac:dyDescent="0.3">
      <c r="A160">
        <v>3.2</v>
      </c>
      <c r="B160" s="60" t="s">
        <v>66</v>
      </c>
      <c r="C160" s="62">
        <f>IFERROR(SUMIFS('MGZ121'!$N$1375:'MGZ121'!$N$1598,'MGZ121'!$H$1375:$H$1598,"SALIDA",'MGZ121'!$J$1375:$J$1598,B160),0)</f>
        <v>0</v>
      </c>
      <c r="D160" s="62">
        <f>IFERROR(SUMIFS('MGZ BBVA'!$N$1352:$N$1561,'MGZ BBVA'!$H$1352:$H$1561,"SALIDA",'MGZ BBVA'!$J$1352:$J$1561,$B160),0)</f>
        <v>0</v>
      </c>
      <c r="E160" s="62">
        <f>IFERROR(SUMIFS('MGZ DOLARES'!$N$2:$N$2,'MGZ DOLARES'!$F$2:$F$2,"SALIDA",'MGZ DOLARES'!$J$2:$J$2,$B160),0)</f>
        <v>0</v>
      </c>
      <c r="F160" s="62">
        <f>IFERROR(SUMIFS('MGZ BAJIO'!$N$71:$N$79,'MGZ BAJIO'!$H$71:$H$79,"SALIDA",'MGZ BAJIO'!$J$71:$J$79,$B160),0)</f>
        <v>0</v>
      </c>
      <c r="G160" s="62">
        <f>IFERROR(SUMIFS('VICTOR BANAMEX'!$N$529:$N$601,'VICTOR BANAMEX'!$H$529:$H$601,"SALIDA",'VICTOR BANAMEX'!$J$529:$J$601,$B160),0)</f>
        <v>0</v>
      </c>
      <c r="H160" s="62">
        <f>IFERROR(SUMIFS('VICTOR BANORTE'!$N$99:$N$105,'VICTOR BANORTE'!$H$99:$H$105,"SALIDA",'VICTOR BANORTE'!$J$99:$J$105,$B160),0)</f>
        <v>0</v>
      </c>
      <c r="I160" s="62">
        <f>IFERROR(SUMIFS(RODRIGO!$N$3:$N$4,RODRIGO!$H$3:$H$4,"SALIDA",RODRIGO!$J$3:$J$4,$B160),0)</f>
        <v>0</v>
      </c>
      <c r="J160" s="62">
        <f>IFERROR(SUMIFS(MOY!$N$77:$N$84,MOY!$H$77:$H$84,"SALIDA",MOY!$J$77:$J$84,$B160),0)</f>
        <v>0</v>
      </c>
      <c r="K160" s="62">
        <f>IFERROR(SUMIFS('NORMA RUTH'!$N$86:$N$109,'NORMA RUTH'!$H$86:$H$109,"SALIDA",'NORMA RUTH'!$J$86:$J$109,$B160),0)</f>
        <v>0</v>
      </c>
      <c r="L160" s="62">
        <f>IFERROR(SUMIFS(VALERIA!$N$72:$N$73,VALERIA!$H$72:$H$73,"SALIDA",VALERIA!$J$72:$J$73,$B160),0)</f>
        <v>0</v>
      </c>
      <c r="M160" s="62">
        <f>IFERROR(SUMIFS('MANUEL BANAMEX'!$N$125:$N$142,'MANUEL BANAMEX'!$H$125:$H$142,"SALIDA",'MANUEL BANAMEX'!$J$125:$J$142,$B160),0)</f>
        <v>0</v>
      </c>
      <c r="N160" s="62">
        <f>IFERROR(SUMIFS(ROBERTO!$N$2:$N$2,ROBERTO!$H$2:$H$2,"SALIDA",ROBERTO!$J$2:$J$2,$B160),0)</f>
        <v>0</v>
      </c>
      <c r="O160" s="62">
        <f>IFERROR(SUMIFS(JUAN!$N$88:$N$91,JUAN!$H$88:$H$91,"SALIDA",JUAN!$J$88:$J$91,$B160),0)</f>
        <v>0</v>
      </c>
      <c r="P160" s="62">
        <f>IFERROR(SUMIFS('NORMA SANCHEZ'!$N$82:$N$85,'NORMA SANCHEZ'!$H$82:$H$85,"SALIDA",'NORMA SANCHEZ'!$J$82:$J$85,$B160),0)</f>
        <v>0</v>
      </c>
      <c r="Q160" s="62">
        <f>IFERROR(SUMIFS('JOSE CARLOS'!$N$82:$N$82,'JOSE CARLOS'!$H$82:$H$82,"SALIDA",'JOSE CARLOS'!$J$82:$J$82,$B160),0)</f>
        <v>0</v>
      </c>
      <c r="R160" s="62">
        <f>IFERROR(SUMIFS('LUIS ENRIQUE '!$N$67:$N$68,'LUIS ENRIQUE '!$H$67:$H$68,"SALIDA",'LUIS ENRIQUE '!$J$67:$J$68,$B160),0)</f>
        <v>0</v>
      </c>
      <c r="S160" s="62">
        <f>IFERROR(SUMIFS(CESARIA!$N$92:$N$95,CESARIA!$H$92:$H$95,"SALIDA",CESARIA!$J$92:$J$95,$B160),0)</f>
        <v>0</v>
      </c>
      <c r="T160" s="62">
        <f>IFERROR(SUMIFS(ALAN!$N$92:$N$92,ALAN!$H$92:$H$92,"SALIDA",ALAN!$J$92:$J$92,$B160),0)</f>
        <v>0</v>
      </c>
      <c r="U160" s="62">
        <f>IFERROR(SUMIFS(ELVIA!$N$74:$N$77,ELVIA!$H$74:$H$77,"SALIDA",ELVIA!$J$74:$J$77,$B160),0)</f>
        <v>0</v>
      </c>
      <c r="V160" s="146">
        <f>IFERROR(SUMIFS(CAJA!$N$5912:$N$6590,CAJA!$H$5912:$H$6590,"SALIDA",CAJA!$J$5912:$J$6590,$B160),0)</f>
        <v>27475</v>
      </c>
      <c r="W160" s="62">
        <f>IFERROR(SUMIFS('CAJA TIGRES'!$N$1638:$N$1796,'CAJA TIGRES'!$H$1638:$H$1796,"SALIDA",'CAJA TIGRES'!$J$1638:$J$1796,$B160),0)</f>
        <v>0</v>
      </c>
      <c r="X160" s="62">
        <f>IFERROR(SUMIFS(RESERVA!$N$14:$N$14,RESERVA!$H$14:$H$14,"SALIDA",RESERVA!$J$14:$J$14,$B160),0)</f>
        <v>0</v>
      </c>
      <c r="Y160" s="96">
        <f t="shared" si="55"/>
        <v>27475</v>
      </c>
      <c r="Z160" s="96">
        <f>Y160+'SEP25'!Z160</f>
        <v>182348</v>
      </c>
    </row>
    <row r="161" spans="1:26" x14ac:dyDescent="0.3">
      <c r="A161">
        <v>3.3</v>
      </c>
      <c r="B161" s="60" t="s">
        <v>67</v>
      </c>
      <c r="C161" s="62">
        <f>IFERROR(SUMIFS('MGZ121'!$N$1375:'MGZ121'!$N$1598,'MGZ121'!$H$1375:$H$1598,"SALIDA",'MGZ121'!$J$1375:$J$1598,B161),0)</f>
        <v>0</v>
      </c>
      <c r="D161" s="62">
        <f>IFERROR(SUMIFS('MGZ BBVA'!$N$1352:$N$1561,'MGZ BBVA'!$H$1352:$H$1561,"SALIDA",'MGZ BBVA'!$J$1352:$J$1561,$B161),0)</f>
        <v>0</v>
      </c>
      <c r="E161" s="62">
        <f>IFERROR(SUMIFS('MGZ DOLARES'!$N$2:$N$2,'MGZ DOLARES'!$F$2:$F$2,"SALIDA",'MGZ DOLARES'!$J$2:$J$2,$B161),0)</f>
        <v>0</v>
      </c>
      <c r="F161" s="62">
        <f>IFERROR(SUMIFS('MGZ BAJIO'!$N$71:$N$79,'MGZ BAJIO'!$H$71:$H$79,"SALIDA",'MGZ BAJIO'!$J$71:$J$79,$B161),0)</f>
        <v>0</v>
      </c>
      <c r="G161" s="62">
        <f>IFERROR(SUMIFS('VICTOR BANAMEX'!$N$529:$N$601,'VICTOR BANAMEX'!$H$529:$H$601,"SALIDA",'VICTOR BANAMEX'!$J$529:$J$601,$B161),0)</f>
        <v>0</v>
      </c>
      <c r="H161" s="62">
        <f>IFERROR(SUMIFS('VICTOR BANORTE'!$N$99:$N$105,'VICTOR BANORTE'!$H$99:$H$105,"SALIDA",'VICTOR BANORTE'!$J$99:$J$105,$B161),0)</f>
        <v>0</v>
      </c>
      <c r="I161" s="62">
        <f>IFERROR(SUMIFS(RODRIGO!$N$3:$N$4,RODRIGO!$H$3:$H$4,"SALIDA",RODRIGO!$J$3:$J$4,$B161),0)</f>
        <v>0</v>
      </c>
      <c r="J161" s="62">
        <f>IFERROR(SUMIFS(MOY!$N$77:$N$84,MOY!$H$77:$H$84,"SALIDA",MOY!$J$77:$J$84,$B161),0)</f>
        <v>0</v>
      </c>
      <c r="K161" s="62">
        <f>IFERROR(SUMIFS('NORMA RUTH'!$N$86:$N$109,'NORMA RUTH'!$H$86:$H$109,"SALIDA",'NORMA RUTH'!$J$86:$J$109,$B161),0)</f>
        <v>0</v>
      </c>
      <c r="L161" s="62">
        <f>IFERROR(SUMIFS(VALERIA!$N$72:$N$73,VALERIA!$H$72:$H$73,"SALIDA",VALERIA!$J$72:$J$73,$B161),0)</f>
        <v>0</v>
      </c>
      <c r="M161" s="62">
        <f>IFERROR(SUMIFS('MANUEL BANAMEX'!$N$125:$N$142,'MANUEL BANAMEX'!$H$125:$H$142,"SALIDA",'MANUEL BANAMEX'!$J$125:$J$142,$B161),0)</f>
        <v>0</v>
      </c>
      <c r="N161" s="62">
        <f>IFERROR(SUMIFS(ROBERTO!$N$2:$N$2,ROBERTO!$H$2:$H$2,"SALIDA",ROBERTO!$J$2:$J$2,$B161),0)</f>
        <v>0</v>
      </c>
      <c r="O161" s="62">
        <f>IFERROR(SUMIFS(JUAN!$N$88:$N$91,JUAN!$H$88:$H$91,"SALIDA",JUAN!$J$88:$J$91,$B161),0)</f>
        <v>0</v>
      </c>
      <c r="P161" s="62">
        <f>IFERROR(SUMIFS('NORMA SANCHEZ'!$N$82:$N$85,'NORMA SANCHEZ'!$H$82:$H$85,"SALIDA",'NORMA SANCHEZ'!$J$82:$J$85,$B161),0)</f>
        <v>0</v>
      </c>
      <c r="Q161" s="62">
        <f>IFERROR(SUMIFS('JOSE CARLOS'!$N$82:$N$82,'JOSE CARLOS'!$H$82:$H$82,"SALIDA",'JOSE CARLOS'!$J$82:$J$82,$B161),0)</f>
        <v>0</v>
      </c>
      <c r="R161" s="62">
        <f>IFERROR(SUMIFS('LUIS ENRIQUE '!$N$67:$N$68,'LUIS ENRIQUE '!$H$67:$H$68,"SALIDA",'LUIS ENRIQUE '!$J$67:$J$68,$B161),0)</f>
        <v>0</v>
      </c>
      <c r="S161" s="62">
        <f>IFERROR(SUMIFS(CESARIA!$N$92:$N$95,CESARIA!$H$92:$H$95,"SALIDA",CESARIA!$J$92:$J$95,$B161),0)</f>
        <v>0</v>
      </c>
      <c r="T161" s="62">
        <f>IFERROR(SUMIFS(ALAN!$N$92:$N$92,ALAN!$H$92:$H$92,"SALIDA",ALAN!$J$92:$J$92,$B161),0)</f>
        <v>0</v>
      </c>
      <c r="U161" s="62">
        <f>IFERROR(SUMIFS(ELVIA!$N$74:$N$77,ELVIA!$H$74:$H$77,"SALIDA",ELVIA!$J$74:$J$77,$B161),0)</f>
        <v>0</v>
      </c>
      <c r="V161" s="146">
        <f>IFERROR(SUMIFS(CAJA!$N$5912:$N$6590,CAJA!$H$5912:$H$6590,"SALIDA",CAJA!$J$5912:$J$6590,$B161),0)</f>
        <v>6891</v>
      </c>
      <c r="W161" s="62">
        <f>IFERROR(SUMIFS('CAJA TIGRES'!$N$1638:$N$1796,'CAJA TIGRES'!$H$1638:$H$1796,"SALIDA",'CAJA TIGRES'!$J$1638:$J$1796,$B161),0)</f>
        <v>0</v>
      </c>
      <c r="X161" s="62">
        <f>IFERROR(SUMIFS(RESERVA!$N$14:$N$14,RESERVA!$H$14:$H$14,"SALIDA",RESERVA!$J$14:$J$14,$B161),0)</f>
        <v>0</v>
      </c>
      <c r="Y161" s="96">
        <f t="shared" si="55"/>
        <v>6891</v>
      </c>
      <c r="Z161" s="96">
        <f>Y161+'SEP25'!Z161</f>
        <v>6001180.6900000004</v>
      </c>
    </row>
    <row r="162" spans="1:26" x14ac:dyDescent="0.3">
      <c r="A162">
        <v>3.4</v>
      </c>
      <c r="B162" s="60" t="s">
        <v>68</v>
      </c>
      <c r="C162" s="62">
        <f>IFERROR(SUMIFS('MGZ121'!$N$1375:'MGZ121'!$N$1598,'MGZ121'!$H$1375:$H$1598,"SALIDA",'MGZ121'!$J$1375:$J$1598,B162),0)</f>
        <v>0</v>
      </c>
      <c r="D162" s="62">
        <f>IFERROR(SUMIFS('MGZ BBVA'!$N$1352:$N$1561,'MGZ BBVA'!$H$1352:$H$1561,"SALIDA",'MGZ BBVA'!$J$1352:$J$1561,$B162),0)</f>
        <v>0</v>
      </c>
      <c r="E162" s="62">
        <f>IFERROR(SUMIFS('MGZ DOLARES'!$N$2:$N$2,'MGZ DOLARES'!$F$2:$F$2,"SALIDA",'MGZ DOLARES'!$J$2:$J$2,$B162),0)</f>
        <v>0</v>
      </c>
      <c r="F162" s="62">
        <f>IFERROR(SUMIFS('MGZ BAJIO'!$N$71:$N$79,'MGZ BAJIO'!$H$71:$H$79,"SALIDA",'MGZ BAJIO'!$J$71:$J$79,$B162),0)</f>
        <v>0</v>
      </c>
      <c r="G162" s="62">
        <f>IFERROR(SUMIFS('VICTOR BANAMEX'!$N$529:$N$601,'VICTOR BANAMEX'!$H$529:$H$601,"SALIDA",'VICTOR BANAMEX'!$J$529:$J$601,$B162),0)</f>
        <v>308868.11</v>
      </c>
      <c r="H162" s="62">
        <f>IFERROR(SUMIFS('VICTOR BANORTE'!$N$99:$N$105,'VICTOR BANORTE'!$H$99:$H$105,"SALIDA",'VICTOR BANORTE'!$J$99:$J$105,$B162),0)</f>
        <v>0</v>
      </c>
      <c r="I162" s="62">
        <f>IFERROR(SUMIFS(RODRIGO!$N$3:$N$4,RODRIGO!$H$3:$H$4,"SALIDA",RODRIGO!$J$3:$J$4,$B162),0)</f>
        <v>0</v>
      </c>
      <c r="J162" s="62">
        <f>IFERROR(SUMIFS(MOY!$N$77:$N$84,MOY!$H$77:$H$84,"SALIDA",MOY!$J$77:$J$84,$B162),0)</f>
        <v>0</v>
      </c>
      <c r="K162" s="62">
        <f>IFERROR(SUMIFS('NORMA RUTH'!$N$86:$N$109,'NORMA RUTH'!$H$86:$H$109,"SALIDA",'NORMA RUTH'!$J$86:$J$109,$B162),0)</f>
        <v>0</v>
      </c>
      <c r="L162" s="62">
        <f>IFERROR(SUMIFS(VALERIA!$N$72:$N$73,VALERIA!$H$72:$H$73,"SALIDA",VALERIA!$J$72:$J$73,$B162),0)</f>
        <v>0</v>
      </c>
      <c r="M162" s="62">
        <f>IFERROR(SUMIFS('MANUEL BANAMEX'!$N$125:$N$142,'MANUEL BANAMEX'!$H$125:$H$142,"SALIDA",'MANUEL BANAMEX'!$J$125:$J$142,$B162),0)</f>
        <v>0</v>
      </c>
      <c r="N162" s="62">
        <f>IFERROR(SUMIFS(ROBERTO!$N$2:$N$2,ROBERTO!$H$2:$H$2,"SALIDA",ROBERTO!$J$2:$J$2,$B162),0)</f>
        <v>0</v>
      </c>
      <c r="O162" s="62">
        <f>IFERROR(SUMIFS(JUAN!$N$88:$N$91,JUAN!$H$88:$H$91,"SALIDA",JUAN!$J$88:$J$91,$B162),0)</f>
        <v>0</v>
      </c>
      <c r="P162" s="62">
        <f>IFERROR(SUMIFS('NORMA SANCHEZ'!$N$82:$N$85,'NORMA SANCHEZ'!$H$82:$H$85,"SALIDA",'NORMA SANCHEZ'!$J$82:$J$85,$B162),0)</f>
        <v>0</v>
      </c>
      <c r="Q162" s="62">
        <f>IFERROR(SUMIFS('JOSE CARLOS'!$N$82:$N$82,'JOSE CARLOS'!$H$82:$H$82,"SALIDA",'JOSE CARLOS'!$J$82:$J$82,$B162),0)</f>
        <v>0</v>
      </c>
      <c r="R162" s="62">
        <f>IFERROR(SUMIFS('LUIS ENRIQUE '!$N$67:$N$68,'LUIS ENRIQUE '!$H$67:$H$68,"SALIDA",'LUIS ENRIQUE '!$J$67:$J$68,$B162),0)</f>
        <v>0</v>
      </c>
      <c r="S162" s="62">
        <f>IFERROR(SUMIFS(CESARIA!$N$92:$N$95,CESARIA!$H$92:$H$95,"SALIDA",CESARIA!$J$92:$J$95,$B162),0)</f>
        <v>0</v>
      </c>
      <c r="T162" s="62">
        <f>IFERROR(SUMIFS(ALAN!$N$92:$N$92,ALAN!$H$92:$H$92,"SALIDA",ALAN!$J$92:$J$92,$B162),0)</f>
        <v>0</v>
      </c>
      <c r="U162" s="62">
        <f>IFERROR(SUMIFS(ELVIA!$N$74:$N$77,ELVIA!$H$74:$H$77,"SALIDA",ELVIA!$J$74:$J$77,$B162),0)</f>
        <v>0</v>
      </c>
      <c r="V162" s="146">
        <f>IFERROR(SUMIFS(CAJA!$N$5912:$N$6590,CAJA!$H$5912:$H$6590,"SALIDA",CAJA!$J$5912:$J$6590,$B162),0)</f>
        <v>0</v>
      </c>
      <c r="W162" s="62">
        <f>IFERROR(SUMIFS('CAJA TIGRES'!$N$1638:$N$1796,'CAJA TIGRES'!$H$1638:$H$1796,"SALIDA",'CAJA TIGRES'!$J$1638:$J$1796,$B162),0)</f>
        <v>0</v>
      </c>
      <c r="X162" s="62">
        <f>IFERROR(SUMIFS(RESERVA!$N$14:$N$14,RESERVA!$H$14:$H$14,"SALIDA",RESERVA!$J$14:$J$14,$B162),0)</f>
        <v>0</v>
      </c>
      <c r="Y162" s="96">
        <f t="shared" si="55"/>
        <v>308868.11</v>
      </c>
      <c r="Z162" s="96">
        <f>Y162+'SEP25'!Z162</f>
        <v>956521.91</v>
      </c>
    </row>
    <row r="163" spans="1:26" x14ac:dyDescent="0.3">
      <c r="B163" s="60" t="s">
        <v>196</v>
      </c>
      <c r="C163" s="62">
        <f>IFERROR(SUMIFS('MGZ121'!$N$1375:'MGZ121'!$N$1598,'MGZ121'!$H$1375:$H$1598,"SALIDA",'MGZ121'!$J$1375:$J$1598,B163),0)</f>
        <v>0</v>
      </c>
      <c r="D163" s="62">
        <f>IFERROR(SUMIFS('MGZ BBVA'!$N$1352:$N$1561,'MGZ BBVA'!$H$1352:$H$1561,"SALIDA",'MGZ BBVA'!$J$1352:$J$1561,$B163),0)</f>
        <v>0</v>
      </c>
      <c r="E163" s="62">
        <f>IFERROR(SUMIFS('MGZ DOLARES'!$N$2:$N$2,'MGZ DOLARES'!$F$2:$F$2,"SALIDA",'MGZ DOLARES'!$J$2:$J$2,$B163),0)</f>
        <v>0</v>
      </c>
      <c r="F163" s="62">
        <f>IFERROR(SUMIFS('MGZ BAJIO'!$N$71:$N$79,'MGZ BAJIO'!$H$71:$H$79,"SALIDA",'MGZ BAJIO'!$J$71:$J$79,$B163),0)</f>
        <v>0</v>
      </c>
      <c r="G163" s="62">
        <f>IFERROR(SUMIFS('VICTOR BANAMEX'!$N$529:$N$601,'VICTOR BANAMEX'!$H$529:$H$601,"SALIDA",'VICTOR BANAMEX'!$J$529:$J$601,$B163),0)</f>
        <v>0</v>
      </c>
      <c r="H163" s="62">
        <f>IFERROR(SUMIFS('VICTOR BANORTE'!$N$99:$N$105,'VICTOR BANORTE'!$H$99:$H$105,"SALIDA",'VICTOR BANORTE'!$J$99:$J$105,$B163),0)</f>
        <v>17528.82</v>
      </c>
      <c r="I163" s="62">
        <f>IFERROR(SUMIFS(RODRIGO!$N$3:$N$4,RODRIGO!$H$3:$H$4,"SALIDA",RODRIGO!$J$3:$J$4,$B163),0)</f>
        <v>0</v>
      </c>
      <c r="J163" s="62">
        <f>IFERROR(SUMIFS(MOY!$N$77:$N$84,MOY!$H$77:$H$84,"SALIDA",MOY!$J$77:$J$84,$B163),0)</f>
        <v>0</v>
      </c>
      <c r="K163" s="62">
        <f>IFERROR(SUMIFS('NORMA RUTH'!$N$86:$N$109,'NORMA RUTH'!$H$86:$H$109,"SALIDA",'NORMA RUTH'!$J$86:$J$109,$B163),0)</f>
        <v>0</v>
      </c>
      <c r="L163" s="62">
        <f>IFERROR(SUMIFS(VALERIA!$N$72:$N$73,VALERIA!$H$72:$H$73,"SALIDA",VALERIA!$J$72:$J$73,$B163),0)</f>
        <v>0</v>
      </c>
      <c r="M163" s="62">
        <f>IFERROR(SUMIFS('MANUEL BANAMEX'!$N$125:$N$142,'MANUEL BANAMEX'!$H$125:$H$142,"SALIDA",'MANUEL BANAMEX'!$J$125:$J$142,$B163),0)</f>
        <v>0</v>
      </c>
      <c r="N163" s="62">
        <f>IFERROR(SUMIFS(ROBERTO!$N$2:$N$2,ROBERTO!$H$2:$H$2,"SALIDA",ROBERTO!$J$2:$J$2,$B163),0)</f>
        <v>0</v>
      </c>
      <c r="O163" s="62">
        <f>IFERROR(SUMIFS(JUAN!$N$88:$N$91,JUAN!$H$88:$H$91,"SALIDA",JUAN!$J$88:$J$91,$B163),0)</f>
        <v>0</v>
      </c>
      <c r="P163" s="62">
        <f>IFERROR(SUMIFS('NORMA SANCHEZ'!$N$82:$N$85,'NORMA SANCHEZ'!$H$82:$H$85,"SALIDA",'NORMA SANCHEZ'!$J$82:$J$85,$B163),0)</f>
        <v>0</v>
      </c>
      <c r="Q163" s="62">
        <f>IFERROR(SUMIFS('JOSE CARLOS'!$N$82:$N$82,'JOSE CARLOS'!$H$82:$H$82,"SALIDA",'JOSE CARLOS'!$J$82:$J$82,$B163),0)</f>
        <v>0</v>
      </c>
      <c r="R163" s="62">
        <f>IFERROR(SUMIFS('LUIS ENRIQUE '!$N$67:$N$68,'LUIS ENRIQUE '!$H$67:$H$68,"SALIDA",'LUIS ENRIQUE '!$J$67:$J$68,$B163),0)</f>
        <v>0</v>
      </c>
      <c r="S163" s="62">
        <f>IFERROR(SUMIFS(CESARIA!$N$92:$N$95,CESARIA!$H$92:$H$95,"SALIDA",CESARIA!$J$92:$J$95,$B163),0)</f>
        <v>0</v>
      </c>
      <c r="T163" s="62">
        <f>IFERROR(SUMIFS(ALAN!$N$92:$N$92,ALAN!$H$92:$H$92,"SALIDA",ALAN!$J$92:$J$92,$B163),0)</f>
        <v>0</v>
      </c>
      <c r="U163" s="62">
        <f>IFERROR(SUMIFS(ELVIA!$N$74:$N$77,ELVIA!$H$74:$H$77,"SALIDA",ELVIA!$J$74:$J$77,$B163),0)</f>
        <v>0</v>
      </c>
      <c r="V163" s="146">
        <f>IFERROR(SUMIFS(CAJA!$N$5912:$N$6590,CAJA!$H$5912:$H$6590,"SALIDA",CAJA!$J$5912:$J$6590,$B163),0)</f>
        <v>0</v>
      </c>
      <c r="W163" s="62">
        <f>IFERROR(SUMIFS('CAJA TIGRES'!$N$1638:$N$1796,'CAJA TIGRES'!$H$1638:$H$1796,"SALIDA",'CAJA TIGRES'!$J$1638:$J$1796,$B163),0)</f>
        <v>0</v>
      </c>
      <c r="X163" s="62">
        <f>IFERROR(SUMIFS(RESERVA!$N$14:$N$14,RESERVA!$H$14:$H$14,"SALIDA",RESERVA!$J$14:$J$14,$B163),0)</f>
        <v>0</v>
      </c>
      <c r="Y163" s="96">
        <f t="shared" si="55"/>
        <v>17528.82</v>
      </c>
      <c r="Z163" s="96">
        <f>Y163+'SEP25'!Z163</f>
        <v>170406.35</v>
      </c>
    </row>
    <row r="164" spans="1:26" x14ac:dyDescent="0.3">
      <c r="B164" s="60" t="s">
        <v>197</v>
      </c>
      <c r="C164" s="62">
        <f>IFERROR(SUMIFS('MGZ121'!$N$1375:'MGZ121'!$N$1598,'MGZ121'!$H$1375:$H$1598,"SALIDA",'MGZ121'!$J$1375:$J$1598,B164),0)</f>
        <v>0</v>
      </c>
      <c r="D164" s="62">
        <f>IFERROR(SUMIFS('MGZ BBVA'!$N$1352:$N$1561,'MGZ BBVA'!$H$1352:$H$1561,"SALIDA",'MGZ BBVA'!$J$1352:$J$1561,$B164),0)</f>
        <v>0</v>
      </c>
      <c r="E164" s="62">
        <f>IFERROR(SUMIFS('MGZ DOLARES'!$N$2:$N$2,'MGZ DOLARES'!$F$2:$F$2,"SALIDA",'MGZ DOLARES'!$J$2:$J$2,$B164),0)</f>
        <v>0</v>
      </c>
      <c r="F164" s="62">
        <f>IFERROR(SUMIFS('MGZ BAJIO'!$N$71:$N$79,'MGZ BAJIO'!$H$71:$H$79,"SALIDA",'MGZ BAJIO'!$J$71:$J$79,$B164),0)</f>
        <v>0</v>
      </c>
      <c r="G164" s="62">
        <f>IFERROR(SUMIFS('VICTOR BANAMEX'!$N$529:$N$601,'VICTOR BANAMEX'!$H$529:$H$601,"SALIDA",'VICTOR BANAMEX'!$J$529:$J$601,$B164),0)</f>
        <v>0</v>
      </c>
      <c r="H164" s="62">
        <f>IFERROR(SUMIFS('VICTOR BANORTE'!$N$99:$N$105,'VICTOR BANORTE'!$H$99:$H$105,"SALIDA",'VICTOR BANORTE'!$J$99:$J$105,$B164),0)</f>
        <v>6474.6</v>
      </c>
      <c r="I164" s="62">
        <f>IFERROR(SUMIFS(RODRIGO!$N$3:$N$4,RODRIGO!$H$3:$H$4,"SALIDA",RODRIGO!$J$3:$J$4,$B164),0)</f>
        <v>0</v>
      </c>
      <c r="J164" s="62">
        <f>IFERROR(SUMIFS(MOY!$N$77:$N$84,MOY!$H$77:$H$84,"SALIDA",MOY!$J$77:$J$84,$B164),0)</f>
        <v>0</v>
      </c>
      <c r="K164" s="62">
        <f>IFERROR(SUMIFS('NORMA RUTH'!$N$86:$N$109,'NORMA RUTH'!$H$86:$H$109,"SALIDA",'NORMA RUTH'!$J$86:$J$109,$B164),0)</f>
        <v>0</v>
      </c>
      <c r="L164" s="62">
        <f>IFERROR(SUMIFS(VALERIA!$N$72:$N$73,VALERIA!$H$72:$H$73,"SALIDA",VALERIA!$J$72:$J$73,$B164),0)</f>
        <v>0</v>
      </c>
      <c r="M164" s="62">
        <f>IFERROR(SUMIFS('MANUEL BANAMEX'!$N$125:$N$142,'MANUEL BANAMEX'!$H$125:$H$142,"SALIDA",'MANUEL BANAMEX'!$J$125:$J$142,$B164),0)</f>
        <v>0</v>
      </c>
      <c r="N164" s="62">
        <f>IFERROR(SUMIFS(ROBERTO!$N$2:$N$2,ROBERTO!$H$2:$H$2,"SALIDA",ROBERTO!$J$2:$J$2,$B164),0)</f>
        <v>0</v>
      </c>
      <c r="O164" s="62">
        <f>IFERROR(SUMIFS(JUAN!$N$88:$N$91,JUAN!$H$88:$H$91,"SALIDA",JUAN!$J$88:$J$91,$B164),0)</f>
        <v>0</v>
      </c>
      <c r="P164" s="62">
        <f>IFERROR(SUMIFS('NORMA SANCHEZ'!$N$82:$N$85,'NORMA SANCHEZ'!$H$82:$H$85,"SALIDA",'NORMA SANCHEZ'!$J$82:$J$85,$B164),0)</f>
        <v>0</v>
      </c>
      <c r="Q164" s="62">
        <f>IFERROR(SUMIFS('JOSE CARLOS'!$N$82:$N$82,'JOSE CARLOS'!$H$82:$H$82,"SALIDA",'JOSE CARLOS'!$J$82:$J$82,$B164),0)</f>
        <v>0</v>
      </c>
      <c r="R164" s="62">
        <f>IFERROR(SUMIFS('LUIS ENRIQUE '!$N$67:$N$68,'LUIS ENRIQUE '!$H$67:$H$68,"SALIDA",'LUIS ENRIQUE '!$J$67:$J$68,$B164),0)</f>
        <v>0</v>
      </c>
      <c r="S164" s="62">
        <f>IFERROR(SUMIFS(CESARIA!$N$92:$N$95,CESARIA!$H$92:$H$95,"SALIDA",CESARIA!$J$92:$J$95,$B164),0)</f>
        <v>0</v>
      </c>
      <c r="T164" s="62">
        <f>IFERROR(SUMIFS(ALAN!$N$92:$N$92,ALAN!$H$92:$H$92,"SALIDA",ALAN!$J$92:$J$92,$B164),0)</f>
        <v>0</v>
      </c>
      <c r="U164" s="62">
        <f>IFERROR(SUMIFS(ELVIA!$N$74:$N$77,ELVIA!$H$74:$H$77,"SALIDA",ELVIA!$J$74:$J$77,$B164),0)</f>
        <v>0</v>
      </c>
      <c r="V164" s="146">
        <f>IFERROR(SUMIFS(CAJA!$N$5912:$N$6590,CAJA!$H$5912:$H$6590,"SALIDA",CAJA!$J$5912:$J$6590,$B164),0)</f>
        <v>0</v>
      </c>
      <c r="W164" s="62">
        <f>IFERROR(SUMIFS('CAJA TIGRES'!$N$1638:$N$1796,'CAJA TIGRES'!$H$1638:$H$1796,"SALIDA",'CAJA TIGRES'!$J$1638:$J$1796,$B164),0)</f>
        <v>0</v>
      </c>
      <c r="X164" s="62">
        <f>IFERROR(SUMIFS(RESERVA!$N$14:$N$14,RESERVA!$H$14:$H$14,"SALIDA",RESERVA!$J$14:$J$14,$B164),0)</f>
        <v>0</v>
      </c>
      <c r="Y164" s="96">
        <f t="shared" si="55"/>
        <v>6474.6</v>
      </c>
      <c r="Z164" s="96">
        <f>Y164+'SEP25'!Z164</f>
        <v>65208.500000000007</v>
      </c>
    </row>
    <row r="165" spans="1:26" x14ac:dyDescent="0.3">
      <c r="B165" s="60" t="s">
        <v>198</v>
      </c>
      <c r="C165" s="62">
        <f>IFERROR(SUMIFS('MGZ121'!$N$1375:'MGZ121'!$N$1598,'MGZ121'!$H$1375:$H$1598,"SALIDA",'MGZ121'!$J$1375:$J$1598,B165),0)</f>
        <v>0</v>
      </c>
      <c r="D165" s="62">
        <f>IFERROR(SUMIFS('MGZ BBVA'!$N$1352:$N$1561,'MGZ BBVA'!$H$1352:$H$1561,"SALIDA",'MGZ BBVA'!$J$1352:$J$1561,$B165),0)</f>
        <v>0</v>
      </c>
      <c r="E165" s="62">
        <f>IFERROR(SUMIFS('MGZ DOLARES'!$N$2:$N$2,'MGZ DOLARES'!$F$2:$F$2,"SALIDA",'MGZ DOLARES'!$J$2:$J$2,$B165),0)</f>
        <v>0</v>
      </c>
      <c r="F165" s="62">
        <f>IFERROR(SUMIFS('MGZ BAJIO'!$N$71:$N$79,'MGZ BAJIO'!$H$71:$H$79,"SALIDA",'MGZ BAJIO'!$J$71:$J$79,$B165),0)</f>
        <v>0</v>
      </c>
      <c r="G165" s="62">
        <f>IFERROR(SUMIFS('VICTOR BANAMEX'!$N$529:$N$601,'VICTOR BANAMEX'!$H$529:$H$601,"SALIDA",'VICTOR BANAMEX'!$J$529:$J$601,$B165),0)</f>
        <v>0</v>
      </c>
      <c r="H165" s="62">
        <f>IFERROR(SUMIFS('VICTOR BANORTE'!$N$99:$N$105,'VICTOR BANORTE'!$H$99:$H$105,"SALIDA",'VICTOR BANORTE'!$J$99:$J$105,$B165),0)</f>
        <v>38828.78</v>
      </c>
      <c r="I165" s="62">
        <f>IFERROR(SUMIFS(RODRIGO!$N$3:$N$4,RODRIGO!$H$3:$H$4,"SALIDA",RODRIGO!$J$3:$J$4,$B165),0)</f>
        <v>0</v>
      </c>
      <c r="J165" s="62">
        <f>IFERROR(SUMIFS(MOY!$N$77:$N$84,MOY!$H$77:$H$84,"SALIDA",MOY!$J$77:$J$84,$B165),0)</f>
        <v>0</v>
      </c>
      <c r="K165" s="62">
        <f>IFERROR(SUMIFS('NORMA RUTH'!$N$86:$N$109,'NORMA RUTH'!$H$86:$H$109,"SALIDA",'NORMA RUTH'!$J$86:$J$109,$B165),0)</f>
        <v>0</v>
      </c>
      <c r="L165" s="62">
        <f>IFERROR(SUMIFS(VALERIA!$N$72:$N$73,VALERIA!$H$72:$H$73,"SALIDA",VALERIA!$J$72:$J$73,$B165),0)</f>
        <v>0</v>
      </c>
      <c r="M165" s="62">
        <f>IFERROR(SUMIFS('MANUEL BANAMEX'!$N$125:$N$142,'MANUEL BANAMEX'!$H$125:$H$142,"SALIDA",'MANUEL BANAMEX'!$J$125:$J$142,$B165),0)</f>
        <v>0</v>
      </c>
      <c r="N165" s="62">
        <f>IFERROR(SUMIFS(ROBERTO!$N$2:$N$2,ROBERTO!$H$2:$H$2,"SALIDA",ROBERTO!$J$2:$J$2,$B165),0)</f>
        <v>0</v>
      </c>
      <c r="O165" s="62">
        <f>IFERROR(SUMIFS(JUAN!$N$88:$N$91,JUAN!$H$88:$H$91,"SALIDA",JUAN!$J$88:$J$91,$B165),0)</f>
        <v>0</v>
      </c>
      <c r="P165" s="62">
        <f>IFERROR(SUMIFS('NORMA SANCHEZ'!$N$82:$N$85,'NORMA SANCHEZ'!$H$82:$H$85,"SALIDA",'NORMA SANCHEZ'!$J$82:$J$85,$B165),0)</f>
        <v>0</v>
      </c>
      <c r="Q165" s="62">
        <f>IFERROR(SUMIFS('JOSE CARLOS'!$N$82:$N$82,'JOSE CARLOS'!$H$82:$H$82,"SALIDA",'JOSE CARLOS'!$J$82:$J$82,$B165),0)</f>
        <v>0</v>
      </c>
      <c r="R165" s="62">
        <f>IFERROR(SUMIFS('LUIS ENRIQUE '!$N$67:$N$68,'LUIS ENRIQUE '!$H$67:$H$68,"SALIDA",'LUIS ENRIQUE '!$J$67:$J$68,$B165),0)</f>
        <v>0</v>
      </c>
      <c r="S165" s="62">
        <f>IFERROR(SUMIFS(CESARIA!$N$92:$N$95,CESARIA!$H$92:$H$95,"SALIDA",CESARIA!$J$92:$J$95,$B165),0)</f>
        <v>0</v>
      </c>
      <c r="T165" s="62">
        <f>IFERROR(SUMIFS(ALAN!$N$92:$N$92,ALAN!$H$92:$H$92,"SALIDA",ALAN!$J$92:$J$92,$B165),0)</f>
        <v>0</v>
      </c>
      <c r="U165" s="62">
        <f>IFERROR(SUMIFS(ELVIA!$N$74:$N$77,ELVIA!$H$74:$H$77,"SALIDA",ELVIA!$J$74:$J$77,$B165),0)</f>
        <v>0</v>
      </c>
      <c r="V165" s="146">
        <f>IFERROR(SUMIFS(CAJA!$N$5912:$N$6590,CAJA!$H$5912:$H$6590,"SALIDA",CAJA!$J$5912:$J$6590,$B165),0)</f>
        <v>0</v>
      </c>
      <c r="W165" s="62">
        <f>IFERROR(SUMIFS('CAJA TIGRES'!$N$1638:$N$1796,'CAJA TIGRES'!$H$1638:$H$1796,"SALIDA",'CAJA TIGRES'!$J$1638:$J$1796,$B165),0)</f>
        <v>0</v>
      </c>
      <c r="X165" s="62">
        <f>IFERROR(SUMIFS(RESERVA!$N$14:$N$14,RESERVA!$H$14:$H$14,"SALIDA",RESERVA!$J$14:$J$14,$B165),0)</f>
        <v>0</v>
      </c>
      <c r="Y165" s="96">
        <f t="shared" si="55"/>
        <v>38828.78</v>
      </c>
      <c r="Z165" s="96">
        <f>Y165+'SEP25'!Z165</f>
        <v>390028.65</v>
      </c>
    </row>
    <row r="166" spans="1:26" x14ac:dyDescent="0.3">
      <c r="A166">
        <v>3.5</v>
      </c>
      <c r="B166" s="60" t="s">
        <v>69</v>
      </c>
      <c r="C166" s="62">
        <f>IFERROR(SUMIFS('MGZ121'!$N$1375:'MGZ121'!$N$1598,'MGZ121'!$H$1375:$H$1598,"SALIDA",'MGZ121'!$J$1375:$J$1598,B166),0)</f>
        <v>0</v>
      </c>
      <c r="D166" s="62">
        <f>IFERROR(SUMIFS('MGZ BBVA'!$N$1352:$N$1561,'MGZ BBVA'!$H$1352:$H$1561,"SALIDA",'MGZ BBVA'!$J$1352:$J$1561,$B166),0)</f>
        <v>0</v>
      </c>
      <c r="E166" s="62">
        <f>IFERROR(SUMIFS('MGZ DOLARES'!$N$2:$N$2,'MGZ DOLARES'!$F$2:$F$2,"SALIDA",'MGZ DOLARES'!$J$2:$J$2,$B166),0)</f>
        <v>0</v>
      </c>
      <c r="F166" s="62">
        <f>IFERROR(SUMIFS('MGZ BAJIO'!$N$71:$N$79,'MGZ BAJIO'!$H$71:$H$79,"SALIDA",'MGZ BAJIO'!$J$71:$J$79,$B166),0)</f>
        <v>0</v>
      </c>
      <c r="G166" s="62">
        <f>IFERROR(SUMIFS('VICTOR BANAMEX'!$N$529:$N$601,'VICTOR BANAMEX'!$H$529:$H$601,"SALIDA",'VICTOR BANAMEX'!$J$529:$J$601,$B166),0)</f>
        <v>0</v>
      </c>
      <c r="H166" s="62">
        <f>IFERROR(SUMIFS('VICTOR BANORTE'!$N$99:$N$105,'VICTOR BANORTE'!$H$99:$H$105,"SALIDA",'VICTOR BANORTE'!$J$99:$J$105,$B166),0)</f>
        <v>0</v>
      </c>
      <c r="I166" s="62">
        <f>IFERROR(SUMIFS(RODRIGO!$N$3:$N$4,RODRIGO!$H$3:$H$4,"SALIDA",RODRIGO!$J$3:$J$4,$B166),0)</f>
        <v>0</v>
      </c>
      <c r="J166" s="62">
        <f>IFERROR(SUMIFS(MOY!$N$77:$N$84,MOY!$H$77:$H$84,"SALIDA",MOY!$J$77:$J$84,$B166),0)</f>
        <v>0</v>
      </c>
      <c r="K166" s="62">
        <f>IFERROR(SUMIFS('NORMA RUTH'!$N$86:$N$109,'NORMA RUTH'!$H$86:$H$109,"SALIDA",'NORMA RUTH'!$J$86:$J$109,$B166),0)</f>
        <v>0</v>
      </c>
      <c r="L166" s="62">
        <f>IFERROR(SUMIFS(VALERIA!$N$72:$N$73,VALERIA!$H$72:$H$73,"SALIDA",VALERIA!$J$72:$J$73,$B166),0)</f>
        <v>0</v>
      </c>
      <c r="M166" s="62">
        <f>IFERROR(SUMIFS('MANUEL BANAMEX'!$N$125:$N$142,'MANUEL BANAMEX'!$H$125:$H$142,"SALIDA",'MANUEL BANAMEX'!$J$125:$J$142,$B166),0)</f>
        <v>0</v>
      </c>
      <c r="N166" s="62">
        <f>IFERROR(SUMIFS(ROBERTO!$N$2:$N$2,ROBERTO!$H$2:$H$2,"SALIDA",ROBERTO!$J$2:$J$2,$B166),0)</f>
        <v>0</v>
      </c>
      <c r="O166" s="62">
        <f>IFERROR(SUMIFS(JUAN!$N$88:$N$91,JUAN!$H$88:$H$91,"SALIDA",JUAN!$J$88:$J$91,$B166),0)</f>
        <v>0</v>
      </c>
      <c r="P166" s="62">
        <f>IFERROR(SUMIFS('NORMA SANCHEZ'!$N$82:$N$85,'NORMA SANCHEZ'!$H$82:$H$85,"SALIDA",'NORMA SANCHEZ'!$J$82:$J$85,$B166),0)</f>
        <v>0</v>
      </c>
      <c r="Q166" s="62">
        <f>IFERROR(SUMIFS('JOSE CARLOS'!$N$82:$N$82,'JOSE CARLOS'!$H$82:$H$82,"SALIDA",'JOSE CARLOS'!$J$82:$J$82,$B166),0)</f>
        <v>0</v>
      </c>
      <c r="R166" s="62">
        <f>IFERROR(SUMIFS('LUIS ENRIQUE '!$N$67:$N$68,'LUIS ENRIQUE '!$H$67:$H$68,"SALIDA",'LUIS ENRIQUE '!$J$67:$J$68,$B166),0)</f>
        <v>0</v>
      </c>
      <c r="S166" s="62">
        <f>IFERROR(SUMIFS(CESARIA!$N$92:$N$95,CESARIA!$H$92:$H$95,"SALIDA",CESARIA!$J$92:$J$95,$B166),0)</f>
        <v>0</v>
      </c>
      <c r="T166" s="62">
        <f>IFERROR(SUMIFS(ALAN!$N$92:$N$92,ALAN!$H$92:$H$92,"SALIDA",ALAN!$J$92:$J$92,$B166),0)</f>
        <v>0</v>
      </c>
      <c r="U166" s="62">
        <f>IFERROR(SUMIFS(ELVIA!$N$74:$N$77,ELVIA!$H$74:$H$77,"SALIDA",ELVIA!$J$74:$J$77,$B166),0)</f>
        <v>0</v>
      </c>
      <c r="V166" s="146">
        <f>IFERROR(SUMIFS(CAJA!$N$5912:$N$6590,CAJA!$H$5912:$H$6590,"SALIDA",CAJA!$J$5912:$J$6590,$B166),0)</f>
        <v>0</v>
      </c>
      <c r="W166" s="62">
        <f>IFERROR(SUMIFS('CAJA TIGRES'!$N$1638:$N$1796,'CAJA TIGRES'!$H$1638:$H$1796,"SALIDA",'CAJA TIGRES'!$J$1638:$J$1796,$B166),0)</f>
        <v>0</v>
      </c>
      <c r="X166" s="62">
        <f>IFERROR(SUMIFS(RESERVA!$N$14:$N$14,RESERVA!$H$14:$H$14,"SALIDA",RESERVA!$J$14:$J$14,$B166),0)</f>
        <v>0</v>
      </c>
      <c r="Y166" s="96">
        <f t="shared" si="55"/>
        <v>0</v>
      </c>
      <c r="Z166" s="96">
        <f>Y166+'SEP25'!Z166</f>
        <v>0</v>
      </c>
    </row>
    <row r="167" spans="1:26" s="84" customFormat="1" ht="19.2" customHeight="1" x14ac:dyDescent="0.3">
      <c r="B167" s="87" t="s">
        <v>109</v>
      </c>
      <c r="C167" s="88">
        <f>C150+C158</f>
        <v>4408</v>
      </c>
      <c r="D167" s="88">
        <f t="shared" ref="D167" si="56">D150+D158</f>
        <v>12810.47</v>
      </c>
      <c r="E167" s="88">
        <f t="shared" ref="E167:Z167" si="57">E150+E158</f>
        <v>0</v>
      </c>
      <c r="F167" s="88">
        <f t="shared" si="57"/>
        <v>0</v>
      </c>
      <c r="G167" s="88">
        <f t="shared" si="57"/>
        <v>1052210.52</v>
      </c>
      <c r="H167" s="88">
        <f t="shared" si="57"/>
        <v>62832.2</v>
      </c>
      <c r="I167" s="88">
        <f t="shared" si="57"/>
        <v>0</v>
      </c>
      <c r="J167" s="88">
        <f t="shared" si="57"/>
        <v>0</v>
      </c>
      <c r="K167" s="88">
        <f t="shared" si="57"/>
        <v>0</v>
      </c>
      <c r="L167" s="88">
        <f t="shared" si="57"/>
        <v>0</v>
      </c>
      <c r="M167" s="88">
        <f t="shared" si="57"/>
        <v>0</v>
      </c>
      <c r="N167" s="88">
        <f t="shared" si="57"/>
        <v>0</v>
      </c>
      <c r="O167" s="88">
        <f t="shared" si="57"/>
        <v>0</v>
      </c>
      <c r="P167" s="88">
        <f t="shared" si="57"/>
        <v>0</v>
      </c>
      <c r="Q167" s="88">
        <f t="shared" si="57"/>
        <v>0</v>
      </c>
      <c r="R167" s="88">
        <f t="shared" si="57"/>
        <v>0</v>
      </c>
      <c r="S167" s="88">
        <f t="shared" si="57"/>
        <v>0</v>
      </c>
      <c r="T167" s="88">
        <f t="shared" si="57"/>
        <v>0</v>
      </c>
      <c r="U167" s="88">
        <f t="shared" si="57"/>
        <v>0</v>
      </c>
      <c r="V167" s="88">
        <f t="shared" si="57"/>
        <v>797062.31</v>
      </c>
      <c r="W167" s="88">
        <f t="shared" si="57"/>
        <v>0</v>
      </c>
      <c r="X167" s="88">
        <f t="shared" si="57"/>
        <v>0</v>
      </c>
      <c r="Y167" s="88">
        <f t="shared" si="57"/>
        <v>1929323.5</v>
      </c>
      <c r="Z167" s="88">
        <f t="shared" si="57"/>
        <v>20502848.087193269</v>
      </c>
    </row>
    <row r="168" spans="1:26" ht="8.5500000000000007" customHeight="1" x14ac:dyDescent="0.3">
      <c r="B168" s="18"/>
      <c r="C168" s="40"/>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x14ac:dyDescent="0.3">
      <c r="B169" s="19" t="s">
        <v>18</v>
      </c>
      <c r="C169" s="38">
        <f t="shared" ref="C169" si="58">C74+C91+C147-C167</f>
        <v>-157823.26999999955</v>
      </c>
      <c r="D169" s="38">
        <f t="shared" ref="D169:Z169" si="59">D74+D91+D147-D167</f>
        <v>-579362.42000000086</v>
      </c>
      <c r="E169" s="38">
        <f t="shared" si="59"/>
        <v>0</v>
      </c>
      <c r="F169" s="38">
        <f t="shared" si="59"/>
        <v>3162.8</v>
      </c>
      <c r="G169" s="38">
        <f t="shared" si="59"/>
        <v>37259.379999999888</v>
      </c>
      <c r="H169" s="38">
        <f t="shared" si="59"/>
        <v>4005.4000000000087</v>
      </c>
      <c r="I169" s="38">
        <f t="shared" si="59"/>
        <v>0</v>
      </c>
      <c r="J169" s="38">
        <f t="shared" si="59"/>
        <v>-230.40000000000146</v>
      </c>
      <c r="K169" s="38">
        <f t="shared" si="59"/>
        <v>-157854.80000000005</v>
      </c>
      <c r="L169" s="38">
        <f t="shared" si="59"/>
        <v>-568.4</v>
      </c>
      <c r="M169" s="38">
        <f t="shared" si="59"/>
        <v>848.9999999999709</v>
      </c>
      <c r="N169" s="38">
        <f t="shared" si="59"/>
        <v>0</v>
      </c>
      <c r="O169" s="38">
        <f t="shared" si="59"/>
        <v>161.38000000000011</v>
      </c>
      <c r="P169" s="38">
        <f t="shared" si="59"/>
        <v>5.680000000000291</v>
      </c>
      <c r="Q169" s="38">
        <f t="shared" si="59"/>
        <v>0</v>
      </c>
      <c r="R169" s="38">
        <f t="shared" si="59"/>
        <v>0</v>
      </c>
      <c r="S169" s="38">
        <f t="shared" si="59"/>
        <v>161.38000000000011</v>
      </c>
      <c r="T169" s="38">
        <f t="shared" si="59"/>
        <v>0</v>
      </c>
      <c r="U169" s="36">
        <f t="shared" si="59"/>
        <v>40</v>
      </c>
      <c r="V169" s="36">
        <f>V74+V91+V147-V167</f>
        <v>612509.48</v>
      </c>
      <c r="W169" s="36">
        <f t="shared" si="59"/>
        <v>2300</v>
      </c>
      <c r="X169" s="38">
        <f t="shared" si="59"/>
        <v>0</v>
      </c>
      <c r="Y169" s="36">
        <f t="shared" si="59"/>
        <v>-235384.79000000283</v>
      </c>
      <c r="Z169" s="36">
        <f t="shared" si="59"/>
        <v>1717619.4100000039</v>
      </c>
    </row>
    <row r="170" spans="1:26" ht="15" thickBot="1" x14ac:dyDescent="0.35">
      <c r="B170" s="14" t="s">
        <v>5</v>
      </c>
      <c r="C170" s="77">
        <f>'SEP25'!C171</f>
        <v>1240323.7700000012</v>
      </c>
      <c r="D170" s="77">
        <f>'SEP25'!D171</f>
        <v>579972.39999999898</v>
      </c>
      <c r="E170" s="77">
        <f>'SEP25'!E171</f>
        <v>6.92</v>
      </c>
      <c r="F170" s="77">
        <f>'SEP25'!F171</f>
        <v>1.7874981494969688E-9</v>
      </c>
      <c r="G170" s="77">
        <f>'SEP25'!G171</f>
        <v>1524.2099999996281</v>
      </c>
      <c r="H170" s="77">
        <f>'SEP25'!H171</f>
        <v>29.00000000001728</v>
      </c>
      <c r="I170" s="77">
        <f>'SEP25'!I171</f>
        <v>0</v>
      </c>
      <c r="J170" s="77">
        <f>'SEP25'!J171</f>
        <v>1204.5000000000205</v>
      </c>
      <c r="K170" s="77">
        <f>'SEP25'!K171</f>
        <v>158514.91000000003</v>
      </c>
      <c r="L170" s="77">
        <f>'SEP25'!L171</f>
        <v>2298.5700000000015</v>
      </c>
      <c r="M170" s="77">
        <f>'SEP25'!M171</f>
        <v>1742.6999999999346</v>
      </c>
      <c r="N170" s="77">
        <f>'SEP25'!N171</f>
        <v>0</v>
      </c>
      <c r="O170" s="77">
        <f>'SEP25'!O171</f>
        <v>350.01000000000272</v>
      </c>
      <c r="P170" s="77">
        <f>'SEP25'!P171</f>
        <v>622.92000000000712</v>
      </c>
      <c r="Q170" s="77">
        <f>'SEP25'!Q171</f>
        <v>-3.5527136788005009E-14</v>
      </c>
      <c r="R170" s="77">
        <f>'SEP25'!R171</f>
        <v>1114.6400000000008</v>
      </c>
      <c r="S170" s="77">
        <f>'SEP25'!S171</f>
        <v>337.99999999996328</v>
      </c>
      <c r="T170" s="77">
        <f>'SEP25'!T171</f>
        <v>1.3642420526593924E-12</v>
      </c>
      <c r="U170" s="77">
        <f>'SEP25'!U171</f>
        <v>1019.3600000000042</v>
      </c>
      <c r="V170" s="77">
        <f>'SEP25'!V171</f>
        <v>440523.53000000142</v>
      </c>
      <c r="W170" s="77">
        <f>'SEP25'!W171</f>
        <v>5340</v>
      </c>
      <c r="X170" s="77">
        <f>'SEP25'!X171</f>
        <v>0</v>
      </c>
      <c r="Y170" s="94">
        <f>SUM(C170:X170)</f>
        <v>2434925.4400000032</v>
      </c>
      <c r="Z170" s="94">
        <f>'ENE25'!$Z$170</f>
        <v>481921.24</v>
      </c>
    </row>
    <row r="171" spans="1:26" ht="28.8" thickBot="1" x14ac:dyDescent="0.35">
      <c r="B171" s="79" t="s">
        <v>115</v>
      </c>
      <c r="C171" s="80">
        <f t="shared" ref="C171" si="60">C169+C170</f>
        <v>1082500.5000000016</v>
      </c>
      <c r="D171" s="81">
        <f>D169+D170</f>
        <v>609.97999999811873</v>
      </c>
      <c r="E171" s="81">
        <f>E169+E170</f>
        <v>6.92</v>
      </c>
      <c r="F171" s="81">
        <f t="shared" ref="F171:U171" si="61">F169+F170</f>
        <v>3162.8000000017878</v>
      </c>
      <c r="G171" s="81">
        <f t="shared" si="61"/>
        <v>38783.589999999516</v>
      </c>
      <c r="H171" s="81">
        <f t="shared" si="61"/>
        <v>4034.400000000026</v>
      </c>
      <c r="I171" s="81">
        <f t="shared" si="61"/>
        <v>0</v>
      </c>
      <c r="J171" s="81">
        <f t="shared" si="61"/>
        <v>974.10000000001901</v>
      </c>
      <c r="K171" s="81">
        <f t="shared" si="61"/>
        <v>660.10999999998603</v>
      </c>
      <c r="L171" s="81">
        <f t="shared" si="61"/>
        <v>1730.1700000000014</v>
      </c>
      <c r="M171" s="81">
        <f t="shared" si="61"/>
        <v>2591.6999999999052</v>
      </c>
      <c r="N171" s="81">
        <f t="shared" si="61"/>
        <v>0</v>
      </c>
      <c r="O171" s="81">
        <f t="shared" si="61"/>
        <v>511.39000000000283</v>
      </c>
      <c r="P171" s="81">
        <f t="shared" si="61"/>
        <v>628.60000000000741</v>
      </c>
      <c r="Q171" s="81">
        <f t="shared" si="61"/>
        <v>-3.5527136788005009E-14</v>
      </c>
      <c r="R171" s="81">
        <f t="shared" si="61"/>
        <v>1114.6400000000008</v>
      </c>
      <c r="S171" s="81">
        <f t="shared" si="61"/>
        <v>499.37999999996339</v>
      </c>
      <c r="T171" s="81">
        <f t="shared" si="61"/>
        <v>1.3642420526593924E-12</v>
      </c>
      <c r="U171" s="81">
        <f t="shared" si="61"/>
        <v>1059.3600000000042</v>
      </c>
      <c r="V171" s="80">
        <f>V169+V170</f>
        <v>1053033.0100000014</v>
      </c>
      <c r="W171" s="80">
        <f t="shared" ref="W171:Y171" si="62">W169+W170</f>
        <v>7640</v>
      </c>
      <c r="X171" s="80">
        <f t="shared" si="62"/>
        <v>0</v>
      </c>
      <c r="Y171" s="80">
        <f t="shared" si="62"/>
        <v>2199540.6500000004</v>
      </c>
      <c r="Z171" s="81">
        <f>Z169+Z170</f>
        <v>2199540.6500000041</v>
      </c>
    </row>
    <row r="172" spans="1:26" x14ac:dyDescent="0.3">
      <c r="C172" s="506" t="s">
        <v>222</v>
      </c>
      <c r="D172" s="506" t="s">
        <v>222</v>
      </c>
      <c r="E172" s="506" t="s">
        <v>8785</v>
      </c>
      <c r="F172" s="506" t="s">
        <v>8785</v>
      </c>
      <c r="G172" s="506" t="s">
        <v>8785</v>
      </c>
      <c r="H172" s="506" t="s">
        <v>8785</v>
      </c>
      <c r="I172" s="506" t="s">
        <v>8785</v>
      </c>
      <c r="J172" s="506" t="s">
        <v>8785</v>
      </c>
      <c r="K172" s="506" t="s">
        <v>8785</v>
      </c>
      <c r="L172" s="506" t="s">
        <v>8785</v>
      </c>
      <c r="M172" s="506" t="s">
        <v>8785</v>
      </c>
      <c r="N172" s="506" t="s">
        <v>222</v>
      </c>
      <c r="O172" s="506" t="s">
        <v>222</v>
      </c>
      <c r="P172" s="506" t="s">
        <v>222</v>
      </c>
      <c r="Q172" s="506" t="s">
        <v>222</v>
      </c>
      <c r="R172" s="506" t="s">
        <v>222</v>
      </c>
      <c r="S172" s="506" t="s">
        <v>222</v>
      </c>
      <c r="T172" s="506" t="s">
        <v>222</v>
      </c>
      <c r="U172" s="506" t="s">
        <v>222</v>
      </c>
      <c r="V172" s="506" t="s">
        <v>222</v>
      </c>
      <c r="W172" s="506" t="s">
        <v>222</v>
      </c>
      <c r="X172" s="506" t="s">
        <v>222</v>
      </c>
      <c r="Y172" s="145"/>
      <c r="Z172" s="102"/>
    </row>
    <row r="173" spans="1:26" x14ac:dyDescent="0.3">
      <c r="C173" s="102"/>
      <c r="W173" t="s">
        <v>233</v>
      </c>
      <c r="Y173" s="102">
        <f>Y171-Y172</f>
        <v>2199540.6500000004</v>
      </c>
      <c r="Z173" s="102"/>
    </row>
  </sheetData>
  <pageMargins left="0.7" right="0.7" top="0.75" bottom="0.75" header="0.3" footer="0.3"/>
  <ignoredErrors>
    <ignoredError sqref="E70:F70 C21:I21 D29:I29 D49:I49 D60:I60 D69:I69 D71:I71 D158:I158 V29:Z29 V49:Z49 V60:Z60 V69:Z69 V71:Z71 V158:Z158 K21:M21 V21:Y21 X70:Z70 K29:M29 K49:M49 K60:M60 K69:M69 K71:M71 K158:M158"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44F88-474B-4E37-B8D2-63F7413A1AAC}">
  <dimension ref="A1:Z173"/>
  <sheetViews>
    <sheetView tabSelected="1" topLeftCell="B1" zoomScaleNormal="100" workbookViewId="0">
      <pane xSplit="1" ySplit="2" topLeftCell="Q142" activePane="bottomRight" state="frozen"/>
      <selection activeCell="B1" sqref="B1"/>
      <selection pane="topRight" activeCell="C1" sqref="C1"/>
      <selection pane="bottomLeft" activeCell="B3" sqref="B3"/>
      <selection pane="bottomRight" activeCell="W166" sqref="W5:W166"/>
    </sheetView>
  </sheetViews>
  <sheetFormatPr baseColWidth="10" defaultRowHeight="14.4" x14ac:dyDescent="0.3"/>
  <cols>
    <col min="1" max="1" width="7.109375" customWidth="1"/>
    <col min="2" max="2" width="41.33203125" bestFit="1" customWidth="1"/>
    <col min="3" max="3" width="18.44140625" customWidth="1"/>
    <col min="4" max="4" width="15.44140625" customWidth="1"/>
    <col min="5" max="5" width="15.109375" bestFit="1" customWidth="1"/>
    <col min="6" max="6" width="16.33203125" customWidth="1"/>
    <col min="7" max="7" width="16.109375" customWidth="1"/>
    <col min="8" max="8" width="16.44140625" customWidth="1"/>
    <col min="9" max="9" width="13.6640625" customWidth="1"/>
    <col min="10" max="10" width="17.77734375" customWidth="1"/>
    <col min="11" max="11" width="15.109375" bestFit="1" customWidth="1"/>
    <col min="12" max="12" width="15.6640625" customWidth="1"/>
    <col min="13" max="13" width="14.109375" customWidth="1"/>
    <col min="14" max="14" width="15.109375" bestFit="1" customWidth="1"/>
    <col min="15" max="17" width="14.109375" customWidth="1"/>
    <col min="18" max="18" width="18.33203125" customWidth="1"/>
    <col min="19" max="19" width="15.77734375" customWidth="1"/>
    <col min="20" max="20" width="14.109375" customWidth="1"/>
    <col min="21" max="21" width="16.33203125" customWidth="1"/>
    <col min="22" max="23" width="15.109375" bestFit="1" customWidth="1"/>
    <col min="24" max="24" width="14.109375" customWidth="1"/>
    <col min="25" max="25" width="16" customWidth="1"/>
    <col min="26" max="26" width="17.44140625" customWidth="1"/>
  </cols>
  <sheetData>
    <row r="1" spans="1:26" ht="15" thickBot="1" x14ac:dyDescent="0.35">
      <c r="B1" s="15" t="s">
        <v>248</v>
      </c>
      <c r="C1" s="51"/>
      <c r="D1" s="52"/>
      <c r="E1" s="51"/>
      <c r="F1" s="52"/>
      <c r="G1" s="51"/>
      <c r="H1" s="52"/>
      <c r="I1" s="31"/>
      <c r="J1" s="31"/>
      <c r="K1" s="31"/>
      <c r="L1" s="31"/>
      <c r="M1" s="31"/>
      <c r="N1" s="31"/>
      <c r="O1" s="31"/>
      <c r="P1" s="31"/>
      <c r="Q1" s="31"/>
      <c r="R1" s="31"/>
      <c r="S1" s="31"/>
      <c r="T1" s="31"/>
      <c r="U1" s="31"/>
      <c r="V1" s="31"/>
      <c r="W1" s="31"/>
      <c r="X1" s="31"/>
      <c r="Y1" s="31"/>
      <c r="Z1" s="31"/>
    </row>
    <row r="2" spans="1:26" ht="28.8" thickBot="1" x14ac:dyDescent="0.35">
      <c r="B2" s="10" t="s">
        <v>13</v>
      </c>
      <c r="C2" s="73" t="s">
        <v>35</v>
      </c>
      <c r="D2" s="37" t="s">
        <v>36</v>
      </c>
      <c r="E2" s="72" t="s">
        <v>37</v>
      </c>
      <c r="F2" s="37" t="s">
        <v>38</v>
      </c>
      <c r="G2" s="72" t="s">
        <v>39</v>
      </c>
      <c r="H2" s="72" t="s">
        <v>40</v>
      </c>
      <c r="I2" s="72" t="s">
        <v>41</v>
      </c>
      <c r="J2" s="72" t="s">
        <v>42</v>
      </c>
      <c r="K2" s="72" t="s">
        <v>43</v>
      </c>
      <c r="L2" s="72" t="s">
        <v>44</v>
      </c>
      <c r="M2" s="72" t="s">
        <v>45</v>
      </c>
      <c r="N2" s="72" t="s">
        <v>1383</v>
      </c>
      <c r="O2" s="72" t="s">
        <v>47</v>
      </c>
      <c r="P2" s="72" t="s">
        <v>48</v>
      </c>
      <c r="Q2" s="72" t="s">
        <v>49</v>
      </c>
      <c r="R2" s="72" t="s">
        <v>1041</v>
      </c>
      <c r="S2" s="72" t="s">
        <v>50</v>
      </c>
      <c r="T2" s="72" t="s">
        <v>51</v>
      </c>
      <c r="U2" s="72" t="s">
        <v>52</v>
      </c>
      <c r="V2" s="72" t="s">
        <v>185</v>
      </c>
      <c r="W2" s="72" t="s">
        <v>208</v>
      </c>
      <c r="X2" s="72" t="s">
        <v>220</v>
      </c>
      <c r="Y2" s="72" t="s">
        <v>121</v>
      </c>
      <c r="Z2" s="72" t="s">
        <v>234</v>
      </c>
    </row>
    <row r="3" spans="1:26" x14ac:dyDescent="0.3">
      <c r="B3" s="65" t="s">
        <v>2</v>
      </c>
      <c r="C3" s="74"/>
      <c r="D3" s="11"/>
      <c r="E3" s="11"/>
      <c r="F3" s="11"/>
      <c r="G3" s="11"/>
      <c r="H3" s="11"/>
      <c r="I3" s="11"/>
      <c r="J3" s="11"/>
      <c r="K3" s="11"/>
      <c r="L3" s="11"/>
      <c r="M3" s="11"/>
      <c r="N3" s="11"/>
      <c r="O3" s="11"/>
      <c r="P3" s="11"/>
      <c r="Q3" s="11"/>
      <c r="R3" s="11"/>
      <c r="S3" s="11"/>
      <c r="T3" s="11"/>
      <c r="U3" s="11"/>
      <c r="V3" s="11"/>
      <c r="W3" s="11"/>
      <c r="X3" s="11"/>
      <c r="Y3" s="95"/>
      <c r="Z3" s="95"/>
    </row>
    <row r="4" spans="1:26" x14ac:dyDescent="0.3">
      <c r="B4" s="66" t="s">
        <v>105</v>
      </c>
      <c r="C4" s="143"/>
      <c r="D4" s="144"/>
      <c r="E4" s="144"/>
      <c r="F4" s="144"/>
      <c r="G4" s="144"/>
      <c r="H4" s="144"/>
      <c r="I4" s="132"/>
      <c r="J4" s="144"/>
      <c r="K4" s="144"/>
      <c r="L4" s="144"/>
      <c r="M4" s="144"/>
      <c r="N4" s="144"/>
      <c r="O4" s="144"/>
      <c r="P4" s="144"/>
      <c r="Q4" s="144"/>
      <c r="R4" s="144"/>
      <c r="S4" s="144"/>
      <c r="T4" s="144"/>
      <c r="U4" s="144"/>
      <c r="V4" s="144"/>
      <c r="W4" s="144"/>
      <c r="X4" s="144"/>
      <c r="Y4" s="144"/>
      <c r="Z4" s="132"/>
    </row>
    <row r="5" spans="1:26" x14ac:dyDescent="0.3">
      <c r="A5">
        <v>11.1</v>
      </c>
      <c r="B5" s="63" t="s">
        <v>30</v>
      </c>
      <c r="C5" s="62">
        <f>IFERROR(SUMIFS('MGZ121'!$M$1599:'MGZ121'!$M$1741,'MGZ121'!$H$1599:$H$1741,"ENTRADA",'MGZ121'!$J$1599:$J$1741,$B5),0)</f>
        <v>3813498</v>
      </c>
      <c r="D5" s="62">
        <f>IFERROR(SUMIFS('MGZ BBVA'!$M$1562:$M$1701,'MGZ BBVA'!$H$1562:$H$1701,"ENTRADA",'MGZ BBVA'!$J$1562:$J$1701,$B5),0)</f>
        <v>5194750</v>
      </c>
      <c r="E5" s="62">
        <f>IFERROR(SUMIFS('MGZ DOLARES'!$M$2:$M$2,'MGZ DOLARES'!$F$2:$F$2,"ENTRADA",'MGZ DOLARES'!$J$2:$J$2,$B5),0)</f>
        <v>0</v>
      </c>
      <c r="F5" s="62">
        <f>IFERROR(SUMIFS('MGZ BAJIO'!$M$80:$M$81,'MGZ BAJIO'!$H$80:$H$81,"ENTRADA",'MGZ BAJIO'!$J$80:$J$81,$B5),0)</f>
        <v>0</v>
      </c>
      <c r="G5" s="62">
        <f>IFERROR(SUMIFS('VICTOR BANAMEX'!$M$602:$M$654,'VICTOR BANAMEX'!$H$602:$H$654,"ENTRADA",'VICTOR BANAMEX'!$J$602:$J$654,$B5),0)</f>
        <v>0</v>
      </c>
      <c r="H5" s="62">
        <f>IFERROR(SUMIFS('VICTOR BANORTE'!$M$106:$M$113,'VICTOR BANORTE'!$H$106:$H$113,"ENTRADA",'VICTOR BANORTE'!$J$106:$J$113,$B5),0)</f>
        <v>0</v>
      </c>
      <c r="I5" s="62">
        <f>IFERROR(SUMIFS(RODRIGO!$M$5:$M$5,RODRIGO!$H$5:$H$5,"ENTRADA",RODRIGO!$J$5:$J$5,$B5),0)</f>
        <v>0</v>
      </c>
      <c r="J5" s="62">
        <f>IFERROR(SUMIFS(MOY!$M$85:$M$99,MOY!$H$85:$H$99,"ENTRADA",MOY!$J$85:$J$99,$B5),0)</f>
        <v>0</v>
      </c>
      <c r="K5" s="62">
        <f>IFERROR(SUMIFS('NORMA RUTH'!$M$110:$M$127,'NORMA RUTH'!$H$110:$H$127,"ENTRADA",'NORMA RUTH'!$J$110:$J$127,$B5),0)</f>
        <v>389357</v>
      </c>
      <c r="L5" s="62">
        <f>IFERROR(SUMIFS(VALERIA!$M$74:$M$89,VALERIA!$H$74:$H$89,"ENTRADA",VALERIA!$J$74:$J$89,$B5),0)</f>
        <v>0</v>
      </c>
      <c r="M5" s="62">
        <f>IFERROR(SUMIFS('MANUEL BANAMEX'!$M$143:$M$162,'MANUEL BANAMEX'!$H$143:$H$162,"ENTRADA",'MANUEL BANAMEX'!$J$143:$J$162,$B5),0)</f>
        <v>0</v>
      </c>
      <c r="N5" s="62">
        <f>IFERROR(SUMIFS(ROBERTO!$M$3:$M$9,ROBERTO!$H$3:$H$9,"ENTRADA",ROBERTO!$J$3:$J$9,$B5),0)</f>
        <v>0</v>
      </c>
      <c r="O5" s="62">
        <f>IFERROR(SUMIFS(JUAN!$M$92:$M$95,JUAN!$H$92:$H$95,"ENTRADA",JUAN!$J$92:$J$95,$B5),0)</f>
        <v>0</v>
      </c>
      <c r="P5" s="62">
        <f>IFERROR(SUMIFS('NORMA SANCHEZ'!$M$86:$M$89,'NORMA SANCHEZ'!$H$86:$H$89,"ENTRADA",'NORMA SANCHEZ'!$J$86:$J$89,$B5),0)</f>
        <v>0</v>
      </c>
      <c r="Q5" s="62">
        <f>IFERROR(SUMIFS('JOSE CARLOS'!$M$83:$M$89,'JOSE CARLOS'!$H$83:$H$89,"ENTRADA",'JOSE CARLOS'!$J$83:$J$89,$B5),0)</f>
        <v>0</v>
      </c>
      <c r="R5" s="62">
        <f>IFERROR(SUMIFS('LUIS ENRIQUE '!$M$69:$M$73,'LUIS ENRIQUE '!$H$69:$H$73,"ENTRADA",'LUIS ENRIQUE '!$J$69:$J$73,$B5),0)</f>
        <v>0</v>
      </c>
      <c r="S5" s="62">
        <f>IFERROR(SUMIFS(CESARIA!$M$96:$M$99,CESARIA!$H$96:$H$99,"ENTRADA",CESARIA!$J$96:$J$99,$B5),0)</f>
        <v>0</v>
      </c>
      <c r="T5" s="62">
        <f>IFERROR(SUMIFS(ALAN!$M$93:$M$103,ALAN!$H$93:$H$103,"ENTRADA",ALAN!$J$93:$J$103,$B5),0)</f>
        <v>0</v>
      </c>
      <c r="U5" s="62">
        <f>IFERROR(SUMIFS(ELVIA!$M$78:$M$79,ELVIA!$H$78:$H$79,"ENTRADA",ELVIA!$J$78:$J$79,$B5),0)</f>
        <v>0</v>
      </c>
      <c r="V5" s="146">
        <f>IFERROR(SUMIFS(CAJA!$M$6591:$M$7234,CAJA!$H$6591:$H$7234,"ENTRADA",CAJA!$J$6591:$J$7234,$B5),0)</f>
        <v>796713</v>
      </c>
      <c r="W5" s="62">
        <f>IFERROR(SUMIFS('CAJA TIGRES'!$M$1797:$M$1994,'CAJA TIGRES'!$H$1797:$H$1994,"ENTRADA",'CAJA TIGRES'!$J$1797:$J$1994,$B5),0)</f>
        <v>0</v>
      </c>
      <c r="X5" s="62">
        <f>IFERROR(SUMIFS(RESERVA!$M$14:$M$14,RESERVA!$H$14:$H$14,"ENTRADA",RESERVA!$J$14:$J$14,$B5),0)</f>
        <v>0</v>
      </c>
      <c r="Y5" s="96">
        <f t="shared" ref="Y5:Y13" si="0">SUM(C5:X5)</f>
        <v>10194318</v>
      </c>
      <c r="Z5" s="96">
        <f>Y5+'OCT25'!Z5</f>
        <v>131433027.01000001</v>
      </c>
    </row>
    <row r="6" spans="1:26" x14ac:dyDescent="0.3">
      <c r="A6">
        <v>11.2</v>
      </c>
      <c r="B6" s="63" t="s">
        <v>31</v>
      </c>
      <c r="C6" s="62">
        <f>IFERROR(SUMIFS('MGZ121'!$M$1599:'MGZ121'!$M$1741,'MGZ121'!$H$1599:$H$1741,"ENTRADA",'MGZ121'!$J$1599:$J$1741,$B6),0)</f>
        <v>0</v>
      </c>
      <c r="D6" s="62">
        <f>IFERROR(SUMIFS('MGZ BBVA'!$M$1562:$M$1701,'MGZ BBVA'!$H$1562:$H$1701,"ENTRADA",'MGZ BBVA'!$J$1562:$J$1701,$B6),0)</f>
        <v>0</v>
      </c>
      <c r="E6" s="62">
        <f>IFERROR(SUMIFS('MGZ DOLARES'!$M$2:$M$2,'MGZ DOLARES'!$F$2:$F$2,"ENTRADA",'MGZ DOLARES'!$J$2:$J$2,$B6),0)</f>
        <v>0</v>
      </c>
      <c r="F6" s="62">
        <f>IFERROR(SUMIFS('MGZ BAJIO'!$M$80:$M$81,'MGZ BAJIO'!$H$80:$H$81,"ENTRADA",'MGZ BAJIO'!$J$80:$J$81,$B6),0)</f>
        <v>0</v>
      </c>
      <c r="G6" s="62">
        <f>IFERROR(SUMIFS('VICTOR BANAMEX'!$M$602:$M$654,'VICTOR BANAMEX'!$H$602:$H$654,"ENTRADA",'VICTOR BANAMEX'!$J$602:$J$654,$B6),0)</f>
        <v>322000</v>
      </c>
      <c r="H6" s="62">
        <f>IFERROR(SUMIFS('VICTOR BANORTE'!$M$106:$M$113,'VICTOR BANORTE'!$H$106:$H$113,"ENTRADA",'VICTOR BANORTE'!$J$106:$J$113,$B6),0)</f>
        <v>0</v>
      </c>
      <c r="I6" s="62">
        <f>IFERROR(SUMIFS(RODRIGO!$M$5:$M$5,RODRIGO!$H$5:$H$5,"ENTRADA",RODRIGO!$J$5:$J$5,$B6),0)</f>
        <v>0</v>
      </c>
      <c r="J6" s="62">
        <f>IFERROR(SUMIFS(MOY!$M$85:$M$99,MOY!$H$85:$H$99,"ENTRADA",MOY!$J$85:$J$99,$B6),0)</f>
        <v>0</v>
      </c>
      <c r="K6" s="62">
        <f>IFERROR(SUMIFS('NORMA RUTH'!$M$110:$M$127,'NORMA RUTH'!$H$110:$H$127,"ENTRADA",'NORMA RUTH'!$J$110:$J$127,$B6),0)</f>
        <v>0</v>
      </c>
      <c r="L6" s="62">
        <f>IFERROR(SUMIFS(VALERIA!$M$74:$M$89,VALERIA!$H$74:$H$89,"ENTRADA",VALERIA!$J$74:$J$89,$B6),0)</f>
        <v>0</v>
      </c>
      <c r="M6" s="62">
        <f>IFERROR(SUMIFS('MANUEL BANAMEX'!$M$143:$M$162,'MANUEL BANAMEX'!$H$143:$H$162,"ENTRADA",'MANUEL BANAMEX'!$J$143:$J$162,$B6),0)</f>
        <v>0</v>
      </c>
      <c r="N6" s="62">
        <f>IFERROR(SUMIFS(ROBERTO!$M$3:$M$9,ROBERTO!$H$3:$H$9,"ENTRADA",ROBERTO!$J$3:$J$9,$B6),0)</f>
        <v>0</v>
      </c>
      <c r="O6" s="62">
        <f>IFERROR(SUMIFS(JUAN!$M$92:$M$95,JUAN!$H$92:$H$95,"ENTRADA",JUAN!$J$92:$J$95,$B6),0)</f>
        <v>0</v>
      </c>
      <c r="P6" s="62">
        <f>IFERROR(SUMIFS('NORMA SANCHEZ'!$M$86:$M$89,'NORMA SANCHEZ'!$H$86:$H$89,"ENTRADA",'NORMA SANCHEZ'!$J$86:$J$89,$B6),0)</f>
        <v>0</v>
      </c>
      <c r="Q6" s="62">
        <f>IFERROR(SUMIFS('JOSE CARLOS'!$M$83:$M$89,'JOSE CARLOS'!$H$83:$H$89,"ENTRADA",'JOSE CARLOS'!$J$83:$J$89,$B6),0)</f>
        <v>0</v>
      </c>
      <c r="R6" s="62">
        <f>IFERROR(SUMIFS('LUIS ENRIQUE '!$M$69:$M$73,'LUIS ENRIQUE '!$H$69:$H$73,"ENTRADA",'LUIS ENRIQUE '!$J$69:$J$73,$B6),0)</f>
        <v>0</v>
      </c>
      <c r="S6" s="62">
        <f>IFERROR(SUMIFS(CESARIA!$M$96:$M$99,CESARIA!$H$96:$H$99,"ENTRADA",CESARIA!$J$96:$J$99,$B6),0)</f>
        <v>0</v>
      </c>
      <c r="T6" s="62">
        <f>IFERROR(SUMIFS(ALAN!$M$93:$M$103,ALAN!$H$93:$H$103,"ENTRADA",ALAN!$J$93:$J$103,$B6),0)</f>
        <v>0</v>
      </c>
      <c r="U6" s="62">
        <f>IFERROR(SUMIFS(ELVIA!$M$78:$M$79,ELVIA!$H$78:$H$79,"ENTRADA",ELVIA!$J$78:$J$79,$B6),0)</f>
        <v>0</v>
      </c>
      <c r="V6" s="146">
        <f>IFERROR(SUMIFS(CAJA!$M$6591:$M$7234,CAJA!$H$6591:$H$7234,"ENTRADA",CAJA!$J$6591:$J$7234,$B6),0)</f>
        <v>422638</v>
      </c>
      <c r="W6" s="62">
        <f>IFERROR(SUMIFS('CAJA TIGRES'!$M$1797:$M$1994,'CAJA TIGRES'!$H$1797:$H$1994,"ENTRADA",'CAJA TIGRES'!$J$1797:$J$1994,$B6),0)</f>
        <v>0</v>
      </c>
      <c r="X6" s="62">
        <f>IFERROR(SUMIFS(RESERVA!$M$14:$M$14,RESERVA!$H$14:$H$14,"ENTRADA",RESERVA!$J$14:$J$14,$B6),0)</f>
        <v>0</v>
      </c>
      <c r="Y6" s="96">
        <f t="shared" si="0"/>
        <v>744638</v>
      </c>
      <c r="Z6" s="96">
        <f>Y6+'OCT25'!Z6</f>
        <v>5361749</v>
      </c>
    </row>
    <row r="7" spans="1:26" x14ac:dyDescent="0.3">
      <c r="A7">
        <v>11.3</v>
      </c>
      <c r="B7" s="63" t="s">
        <v>24</v>
      </c>
      <c r="C7" s="62">
        <f>IFERROR(SUMIFS('MGZ121'!$M$1599:'MGZ121'!$M$1741,'MGZ121'!$H$1599:$H$1741,"ENTRADA",'MGZ121'!$J$1599:$J$1741,$B7),0)</f>
        <v>0</v>
      </c>
      <c r="D7" s="62">
        <f>IFERROR(SUMIFS('MGZ BBVA'!$M$1562:$M$1701,'MGZ BBVA'!$H$1562:$H$1701,"ENTRADA",'MGZ BBVA'!$J$1562:$J$1701,$B7),0)</f>
        <v>0</v>
      </c>
      <c r="E7" s="62">
        <f>IFERROR(SUMIFS('MGZ DOLARES'!$M$2:$M$2,'MGZ DOLARES'!$F$2:$F$2,"ENTRADA",'MGZ DOLARES'!$J$2:$J$2,$B7),0)</f>
        <v>0</v>
      </c>
      <c r="F7" s="62">
        <f>IFERROR(SUMIFS('MGZ BAJIO'!$M$80:$M$81,'MGZ BAJIO'!$H$80:$H$81,"ENTRADA",'MGZ BAJIO'!$J$80:$J$81,$B7),0)</f>
        <v>0</v>
      </c>
      <c r="G7" s="62">
        <f>IFERROR(SUMIFS('VICTOR BANAMEX'!$M$602:$M$654,'VICTOR BANAMEX'!$H$602:$H$654,"ENTRADA",'VICTOR BANAMEX'!$J$602:$J$654,$B7),0)</f>
        <v>0</v>
      </c>
      <c r="H7" s="62">
        <f>IFERROR(SUMIFS('VICTOR BANORTE'!$M$106:$M$113,'VICTOR BANORTE'!$H$106:$H$113,"ENTRADA",'VICTOR BANORTE'!$J$106:$J$113,$B7),0)</f>
        <v>0</v>
      </c>
      <c r="I7" s="62">
        <f>IFERROR(SUMIFS(RODRIGO!$M$5:$M$5,RODRIGO!$H$5:$H$5,"ENTRADA",RODRIGO!$J$5:$J$5,$B7),0)</f>
        <v>0</v>
      </c>
      <c r="J7" s="62">
        <f>IFERROR(SUMIFS(MOY!$M$85:$M$99,MOY!$H$85:$H$99,"ENTRADA",MOY!$J$85:$J$99,$B7),0)</f>
        <v>0</v>
      </c>
      <c r="K7" s="62">
        <f>IFERROR(SUMIFS('NORMA RUTH'!$M$110:$M$127,'NORMA RUTH'!$H$110:$H$127,"ENTRADA",'NORMA RUTH'!$J$110:$J$127,$B7),0)</f>
        <v>0</v>
      </c>
      <c r="L7" s="62">
        <f>IFERROR(SUMIFS(VALERIA!$M$74:$M$89,VALERIA!$H$74:$H$89,"ENTRADA",VALERIA!$J$74:$J$89,$B7),0)</f>
        <v>0</v>
      </c>
      <c r="M7" s="62">
        <f>IFERROR(SUMIFS('MANUEL BANAMEX'!$M$143:$M$162,'MANUEL BANAMEX'!$H$143:$H$162,"ENTRADA",'MANUEL BANAMEX'!$J$143:$J$162,$B7),0)</f>
        <v>0</v>
      </c>
      <c r="N7" s="62">
        <f>IFERROR(SUMIFS(ROBERTO!$M$3:$M$9,ROBERTO!$H$3:$H$9,"ENTRADA",ROBERTO!$J$3:$J$9,$B7),0)</f>
        <v>0</v>
      </c>
      <c r="O7" s="62">
        <f>IFERROR(SUMIFS(JUAN!$M$92:$M$95,JUAN!$H$92:$H$95,"ENTRADA",JUAN!$J$92:$J$95,$B7),0)</f>
        <v>0</v>
      </c>
      <c r="P7" s="62">
        <f>IFERROR(SUMIFS('NORMA SANCHEZ'!$M$86:$M$89,'NORMA SANCHEZ'!$H$86:$H$89,"ENTRADA",'NORMA SANCHEZ'!$J$86:$J$89,$B7),0)</f>
        <v>0</v>
      </c>
      <c r="Q7" s="62">
        <f>IFERROR(SUMIFS('JOSE CARLOS'!$M$83:$M$89,'JOSE CARLOS'!$H$83:$H$89,"ENTRADA",'JOSE CARLOS'!$J$83:$J$89,$B7),0)</f>
        <v>0</v>
      </c>
      <c r="R7" s="62">
        <f>IFERROR(SUMIFS('LUIS ENRIQUE '!$M$69:$M$73,'LUIS ENRIQUE '!$H$69:$H$73,"ENTRADA",'LUIS ENRIQUE '!$J$69:$J$73,$B7),0)</f>
        <v>0</v>
      </c>
      <c r="S7" s="62">
        <f>IFERROR(SUMIFS(CESARIA!$M$96:$M$99,CESARIA!$H$96:$H$99,"ENTRADA",CESARIA!$J$96:$J$99,$B7),0)</f>
        <v>0</v>
      </c>
      <c r="T7" s="62">
        <f>IFERROR(SUMIFS(ALAN!$M$93:$M$103,ALAN!$H$93:$H$103,"ENTRADA",ALAN!$J$93:$J$103,$B7),0)</f>
        <v>0</v>
      </c>
      <c r="U7" s="62">
        <f>IFERROR(SUMIFS(ELVIA!$M$78:$M$79,ELVIA!$H$78:$H$79,"ENTRADA",ELVIA!$J$78:$J$79,$B7),0)</f>
        <v>0</v>
      </c>
      <c r="V7" s="146">
        <f>IFERROR(SUMIFS(CAJA!$M$6591:$M$7234,CAJA!$H$6591:$H$7234,"ENTRADA",CAJA!$J$6591:$J$7234,$B7),0)</f>
        <v>0</v>
      </c>
      <c r="W7" s="62">
        <f>IFERROR(SUMIFS('CAJA TIGRES'!$M$1797:$M$1994,'CAJA TIGRES'!$H$1797:$H$1994,"ENTRADA",'CAJA TIGRES'!$J$1797:$J$1994,$B7),0)</f>
        <v>0</v>
      </c>
      <c r="X7" s="62">
        <f>IFERROR(SUMIFS(RESERVA!$M$14:$M$14,RESERVA!$H$14:$H$14,"ENTRADA",RESERVA!$J$14:$J$14,$B7),0)</f>
        <v>0</v>
      </c>
      <c r="Y7" s="96">
        <f t="shared" si="0"/>
        <v>0</v>
      </c>
      <c r="Z7" s="96">
        <f>Y7+'OCT25'!Z7</f>
        <v>2910000.02</v>
      </c>
    </row>
    <row r="8" spans="1:26" x14ac:dyDescent="0.3">
      <c r="A8">
        <v>11.4</v>
      </c>
      <c r="B8" s="63" t="s">
        <v>32</v>
      </c>
      <c r="C8" s="62">
        <f>IFERROR(SUMIFS('MGZ121'!$M$1599:'MGZ121'!$M$1741,'MGZ121'!$H$1599:$H$1741,"ENTRADA",'MGZ121'!$J$1599:$J$1741,$B8),0)</f>
        <v>0</v>
      </c>
      <c r="D8" s="62">
        <f>IFERROR(SUMIFS('MGZ BBVA'!$M$1562:$M$1701,'MGZ BBVA'!$H$1562:$H$1701,"ENTRADA",'MGZ BBVA'!$J$1562:$J$1701,$B8),0)</f>
        <v>0</v>
      </c>
      <c r="E8" s="62">
        <f>IFERROR(SUMIFS('MGZ DOLARES'!$M$2:$M$2,'MGZ DOLARES'!$F$2:$F$2,"ENTRADA",'MGZ DOLARES'!$J$2:$J$2,$B8),0)</f>
        <v>0</v>
      </c>
      <c r="F8" s="62">
        <f>IFERROR(SUMIFS('MGZ BAJIO'!$M$80:$M$81,'MGZ BAJIO'!$H$80:$H$81,"ENTRADA",'MGZ BAJIO'!$J$80:$J$81,$B8),0)</f>
        <v>0</v>
      </c>
      <c r="G8" s="62">
        <f>IFERROR(SUMIFS('VICTOR BANAMEX'!$M$602:$M$654,'VICTOR BANAMEX'!$H$602:$H$654,"ENTRADA",'VICTOR BANAMEX'!$J$602:$J$654,$B8),0)</f>
        <v>0</v>
      </c>
      <c r="H8" s="62">
        <f>IFERROR(SUMIFS('VICTOR BANORTE'!$M$106:$M$113,'VICTOR BANORTE'!$H$106:$H$113,"ENTRADA",'VICTOR BANORTE'!$J$106:$J$113,$B8),0)</f>
        <v>0</v>
      </c>
      <c r="I8" s="62">
        <f>IFERROR(SUMIFS(RODRIGO!$M$5:$M$5,RODRIGO!$H$5:$H$5,"ENTRADA",RODRIGO!$J$5:$J$5,$B8),0)</f>
        <v>0</v>
      </c>
      <c r="J8" s="62">
        <f>IFERROR(SUMIFS(MOY!$M$85:$M$99,MOY!$H$85:$H$99,"ENTRADA",MOY!$J$85:$J$99,$B8),0)</f>
        <v>0</v>
      </c>
      <c r="K8" s="62">
        <f>IFERROR(SUMIFS('NORMA RUTH'!$M$110:$M$127,'NORMA RUTH'!$H$110:$H$127,"ENTRADA",'NORMA RUTH'!$J$110:$J$127,$B8),0)</f>
        <v>0</v>
      </c>
      <c r="L8" s="62">
        <f>IFERROR(SUMIFS(VALERIA!$M$74:$M$89,VALERIA!$H$74:$H$89,"ENTRADA",VALERIA!$J$74:$J$89,$B8),0)</f>
        <v>0</v>
      </c>
      <c r="M8" s="62">
        <f>IFERROR(SUMIFS('MANUEL BANAMEX'!$M$143:$M$162,'MANUEL BANAMEX'!$H$143:$H$162,"ENTRADA",'MANUEL BANAMEX'!$J$143:$J$162,$B8),0)</f>
        <v>0</v>
      </c>
      <c r="N8" s="62">
        <f>IFERROR(SUMIFS(ROBERTO!$M$3:$M$9,ROBERTO!$H$3:$H$9,"ENTRADA",ROBERTO!$J$3:$J$9,$B8),0)</f>
        <v>0</v>
      </c>
      <c r="O8" s="62">
        <f>IFERROR(SUMIFS(JUAN!$M$92:$M$95,JUAN!$H$92:$H$95,"ENTRADA",JUAN!$J$92:$J$95,$B8),0)</f>
        <v>0</v>
      </c>
      <c r="P8" s="62">
        <f>IFERROR(SUMIFS('NORMA SANCHEZ'!$M$86:$M$89,'NORMA SANCHEZ'!$H$86:$H$89,"ENTRADA",'NORMA SANCHEZ'!$J$86:$J$89,$B8),0)</f>
        <v>0</v>
      </c>
      <c r="Q8" s="62">
        <f>IFERROR(SUMIFS('JOSE CARLOS'!$M$83:$M$89,'JOSE CARLOS'!$H$83:$H$89,"ENTRADA",'JOSE CARLOS'!$J$83:$J$89,$B8),0)</f>
        <v>0</v>
      </c>
      <c r="R8" s="62">
        <f>IFERROR(SUMIFS('LUIS ENRIQUE '!$M$69:$M$73,'LUIS ENRIQUE '!$H$69:$H$73,"ENTRADA",'LUIS ENRIQUE '!$J$69:$J$73,$B8),0)</f>
        <v>0</v>
      </c>
      <c r="S8" s="62">
        <f>IFERROR(SUMIFS(CESARIA!$M$96:$M$99,CESARIA!$H$96:$H$99,"ENTRADA",CESARIA!$J$96:$J$99,$B8),0)</f>
        <v>0</v>
      </c>
      <c r="T8" s="62">
        <f>IFERROR(SUMIFS(ALAN!$M$93:$M$103,ALAN!$H$93:$H$103,"ENTRADA",ALAN!$J$93:$J$103,$B8),0)</f>
        <v>0</v>
      </c>
      <c r="U8" s="62">
        <f>IFERROR(SUMIFS(ELVIA!$M$78:$M$79,ELVIA!$H$78:$H$79,"ENTRADA",ELVIA!$J$78:$J$79,$B8),0)</f>
        <v>0</v>
      </c>
      <c r="V8" s="146">
        <f>IFERROR(SUMIFS(CAJA!$M$6591:$M$7234,CAJA!$H$6591:$H$7234,"ENTRADA",CAJA!$J$6591:$J$7234,$B8),0)</f>
        <v>0</v>
      </c>
      <c r="W8" s="62">
        <f>IFERROR(SUMIFS('CAJA TIGRES'!$M$1797:$M$1994,'CAJA TIGRES'!$H$1797:$H$1994,"ENTRADA",'CAJA TIGRES'!$J$1797:$J$1994,$B8),0)</f>
        <v>0</v>
      </c>
      <c r="X8" s="62">
        <f>IFERROR(SUMIFS(RESERVA!$M$14:$M$14,RESERVA!$H$14:$H$14,"ENTRADA",RESERVA!$J$14:$J$14,$B8),0)</f>
        <v>0</v>
      </c>
      <c r="Y8" s="96">
        <f t="shared" si="0"/>
        <v>0</v>
      </c>
      <c r="Z8" s="96">
        <f>Y8+'OCT25'!Z8</f>
        <v>0</v>
      </c>
    </row>
    <row r="9" spans="1:26" x14ac:dyDescent="0.3">
      <c r="A9">
        <v>11.5</v>
      </c>
      <c r="B9" s="63" t="s">
        <v>34</v>
      </c>
      <c r="C9" s="62">
        <f>IFERROR(SUMIFS('MGZ121'!$M$1599:'MGZ121'!$M$1741,'MGZ121'!$H$1599:$H$1741,"ENTRADA",'MGZ121'!$J$1599:$J$1741,$B9),0)</f>
        <v>0</v>
      </c>
      <c r="D9" s="62">
        <f>IFERROR(SUMIFS('MGZ BBVA'!$M$1562:$M$1701,'MGZ BBVA'!$H$1562:$H$1701,"ENTRADA",'MGZ BBVA'!$J$1562:$J$1701,$B9),0)</f>
        <v>0</v>
      </c>
      <c r="E9" s="62">
        <f>IFERROR(SUMIFS('MGZ DOLARES'!$M$2:$M$2,'MGZ DOLARES'!$F$2:$F$2,"ENTRADA",'MGZ DOLARES'!$J$2:$J$2,$B9),0)</f>
        <v>0</v>
      </c>
      <c r="F9" s="62">
        <f>IFERROR(SUMIFS('MGZ BAJIO'!$M$80:$M$81,'MGZ BAJIO'!$H$80:$H$81,"ENTRADA",'MGZ BAJIO'!$J$80:$J$81,$B9),0)</f>
        <v>0</v>
      </c>
      <c r="G9" s="62">
        <f>IFERROR(SUMIFS('VICTOR BANAMEX'!$M$602:$M$654,'VICTOR BANAMEX'!$H$602:$H$654,"ENTRADA",'VICTOR BANAMEX'!$J$602:$J$654,$B9),0)</f>
        <v>0</v>
      </c>
      <c r="H9" s="62">
        <f>IFERROR(SUMIFS('VICTOR BANORTE'!$M$106:$M$113,'VICTOR BANORTE'!$H$106:$H$113,"ENTRADA",'VICTOR BANORTE'!$J$106:$J$113,$B9),0)</f>
        <v>0</v>
      </c>
      <c r="I9" s="62">
        <f>IFERROR(SUMIFS(RODRIGO!$M$5:$M$5,RODRIGO!$H$5:$H$5,"ENTRADA",RODRIGO!$J$5:$J$5,$B9),0)</f>
        <v>0</v>
      </c>
      <c r="J9" s="62">
        <f>IFERROR(SUMIFS(MOY!$M$85:$M$99,MOY!$H$85:$H$99,"ENTRADA",MOY!$J$85:$J$99,$B9),0)</f>
        <v>0</v>
      </c>
      <c r="K9" s="62">
        <f>IFERROR(SUMIFS('NORMA RUTH'!$M$110:$M$127,'NORMA RUTH'!$H$110:$H$127,"ENTRADA",'NORMA RUTH'!$J$110:$J$127,$B9),0)</f>
        <v>0</v>
      </c>
      <c r="L9" s="62">
        <f>IFERROR(SUMIFS(VALERIA!$M$74:$M$89,VALERIA!$H$74:$H$89,"ENTRADA",VALERIA!$J$74:$J$89,$B9),0)</f>
        <v>0</v>
      </c>
      <c r="M9" s="62">
        <f>IFERROR(SUMIFS('MANUEL BANAMEX'!$M$143:$M$162,'MANUEL BANAMEX'!$H$143:$H$162,"ENTRADA",'MANUEL BANAMEX'!$J$143:$J$162,$B9),0)</f>
        <v>0</v>
      </c>
      <c r="N9" s="62">
        <f>IFERROR(SUMIFS(ROBERTO!$M$3:$M$9,ROBERTO!$H$3:$H$9,"ENTRADA",ROBERTO!$J$3:$J$9,$B9),0)</f>
        <v>0</v>
      </c>
      <c r="O9" s="62">
        <f>IFERROR(SUMIFS(JUAN!$M$92:$M$95,JUAN!$H$92:$H$95,"ENTRADA",JUAN!$J$92:$J$95,$B9),0)</f>
        <v>0</v>
      </c>
      <c r="P9" s="62">
        <f>IFERROR(SUMIFS('NORMA SANCHEZ'!$M$86:$M$89,'NORMA SANCHEZ'!$H$86:$H$89,"ENTRADA",'NORMA SANCHEZ'!$J$86:$J$89,$B9),0)</f>
        <v>0</v>
      </c>
      <c r="Q9" s="62">
        <f>IFERROR(SUMIFS('JOSE CARLOS'!$M$83:$M$89,'JOSE CARLOS'!$H$83:$H$89,"ENTRADA",'JOSE CARLOS'!$J$83:$J$89,$B9),0)</f>
        <v>0</v>
      </c>
      <c r="R9" s="62">
        <f>IFERROR(SUMIFS('LUIS ENRIQUE '!$M$69:$M$73,'LUIS ENRIQUE '!$H$69:$H$73,"ENTRADA",'LUIS ENRIQUE '!$J$69:$J$73,$B9),0)</f>
        <v>0</v>
      </c>
      <c r="S9" s="62">
        <f>IFERROR(SUMIFS(CESARIA!$M$96:$M$99,CESARIA!$H$96:$H$99,"ENTRADA",CESARIA!$J$96:$J$99,$B9),0)</f>
        <v>0</v>
      </c>
      <c r="T9" s="62">
        <f>IFERROR(SUMIFS(ALAN!$M$93:$M$103,ALAN!$H$93:$H$103,"ENTRADA",ALAN!$J$93:$J$103,$B9),0)</f>
        <v>0</v>
      </c>
      <c r="U9" s="62">
        <f>IFERROR(SUMIFS(ELVIA!$M$78:$M$79,ELVIA!$H$78:$H$79,"ENTRADA",ELVIA!$J$78:$J$79,$B9),0)</f>
        <v>0</v>
      </c>
      <c r="V9" s="146">
        <f>IFERROR(SUMIFS(CAJA!$M$6591:$M$7234,CAJA!$H$6591:$H$7234,"ENTRADA",CAJA!$J$6591:$J$7234,$B9),0)</f>
        <v>0</v>
      </c>
      <c r="W9" s="62">
        <f>IFERROR(SUMIFS('CAJA TIGRES'!$M$1797:$M$1994,'CAJA TIGRES'!$H$1797:$H$1994,"ENTRADA",'CAJA TIGRES'!$J$1797:$J$1994,$B9),0)</f>
        <v>0</v>
      </c>
      <c r="X9" s="62">
        <f>IFERROR(SUMIFS(RESERVA!$M$14:$M$14,RESERVA!$H$14:$H$14,"ENTRADA",RESERVA!$J$14:$J$14,$B9),0)</f>
        <v>0</v>
      </c>
      <c r="Y9" s="96">
        <f t="shared" si="0"/>
        <v>0</v>
      </c>
      <c r="Z9" s="96">
        <f>Y9+'OCT25'!Z9</f>
        <v>2.67</v>
      </c>
    </row>
    <row r="10" spans="1:26" x14ac:dyDescent="0.3">
      <c r="A10">
        <v>11.6</v>
      </c>
      <c r="B10" s="63" t="s">
        <v>118</v>
      </c>
      <c r="C10" s="62">
        <f>IFERROR(SUMIFS('MGZ121'!$M$1599:'MGZ121'!$M$1741,'MGZ121'!$H$1599:$H$1741,"ENTRADA",'MGZ121'!$J$1599:$J$1741,$B10),0)</f>
        <v>0</v>
      </c>
      <c r="D10" s="62">
        <f>IFERROR(SUMIFS('MGZ BBVA'!$M$1562:$M$1701,'MGZ BBVA'!$H$1562:$H$1701,"ENTRADA",'MGZ BBVA'!$J$1562:$J$1701,$B10),0)</f>
        <v>0</v>
      </c>
      <c r="E10" s="62">
        <f>IFERROR(SUMIFS('MGZ DOLARES'!$M$2:$M$2,'MGZ DOLARES'!$F$2:$F$2,"ENTRADA",'MGZ DOLARES'!$J$2:$J$2,$B10),0)</f>
        <v>0</v>
      </c>
      <c r="F10" s="62">
        <f>IFERROR(SUMIFS('MGZ BAJIO'!$M$80:$M$81,'MGZ BAJIO'!$H$80:$H$81,"ENTRADA",'MGZ BAJIO'!$J$80:$J$81,$B10),0)</f>
        <v>0</v>
      </c>
      <c r="G10" s="62">
        <f>IFERROR(SUMIFS('VICTOR BANAMEX'!$M$602:$M$654,'VICTOR BANAMEX'!$H$602:$H$654,"ENTRADA",'VICTOR BANAMEX'!$J$602:$J$654,$B10),0)</f>
        <v>0</v>
      </c>
      <c r="H10" s="62">
        <f>IFERROR(SUMIFS('VICTOR BANORTE'!$M$106:$M$113,'VICTOR BANORTE'!$H$106:$H$113,"ENTRADA",'VICTOR BANORTE'!$J$106:$J$113,$B10),0)</f>
        <v>0</v>
      </c>
      <c r="I10" s="62">
        <f>IFERROR(SUMIFS(RODRIGO!$M$5:$M$5,RODRIGO!$H$5:$H$5,"ENTRADA",RODRIGO!$J$5:$J$5,$B10),0)</f>
        <v>0</v>
      </c>
      <c r="J10" s="62">
        <f>IFERROR(SUMIFS(MOY!$M$85:$M$99,MOY!$H$85:$H$99,"ENTRADA",MOY!$J$85:$J$99,$B10),0)</f>
        <v>0</v>
      </c>
      <c r="K10" s="62">
        <f>IFERROR(SUMIFS('NORMA RUTH'!$M$110:$M$127,'NORMA RUTH'!$H$110:$H$127,"ENTRADA",'NORMA RUTH'!$J$110:$J$127,$B10),0)</f>
        <v>0</v>
      </c>
      <c r="L10" s="62">
        <f>IFERROR(SUMIFS(VALERIA!$M$74:$M$89,VALERIA!$H$74:$H$89,"ENTRADA",VALERIA!$J$74:$J$89,$B10),0)</f>
        <v>0</v>
      </c>
      <c r="M10" s="62">
        <f>IFERROR(SUMIFS('MANUEL BANAMEX'!$M$143:$M$162,'MANUEL BANAMEX'!$H$143:$H$162,"ENTRADA",'MANUEL BANAMEX'!$J$143:$J$162,$B10),0)</f>
        <v>0</v>
      </c>
      <c r="N10" s="62">
        <f>IFERROR(SUMIFS(ROBERTO!$M$3:$M$9,ROBERTO!$H$3:$H$9,"ENTRADA",ROBERTO!$J$3:$J$9,$B10),0)</f>
        <v>0</v>
      </c>
      <c r="O10" s="62">
        <f>IFERROR(SUMIFS(JUAN!$M$92:$M$95,JUAN!$H$92:$H$95,"ENTRADA",JUAN!$J$92:$J$95,$B10),0)</f>
        <v>0</v>
      </c>
      <c r="P10" s="62">
        <f>IFERROR(SUMIFS('NORMA SANCHEZ'!$M$86:$M$89,'NORMA SANCHEZ'!$H$86:$H$89,"ENTRADA",'NORMA SANCHEZ'!$J$86:$J$89,$B10),0)</f>
        <v>0</v>
      </c>
      <c r="Q10" s="62">
        <f>IFERROR(SUMIFS('JOSE CARLOS'!$M$83:$M$89,'JOSE CARLOS'!$H$83:$H$89,"ENTRADA",'JOSE CARLOS'!$J$83:$J$89,$B10),0)</f>
        <v>0</v>
      </c>
      <c r="R10" s="62">
        <f>IFERROR(SUMIFS('LUIS ENRIQUE '!$M$69:$M$73,'LUIS ENRIQUE '!$H$69:$H$73,"ENTRADA",'LUIS ENRIQUE '!$J$69:$J$73,$B10),0)</f>
        <v>0</v>
      </c>
      <c r="S10" s="62">
        <f>IFERROR(SUMIFS(CESARIA!$M$96:$M$99,CESARIA!$H$96:$H$99,"ENTRADA",CESARIA!$J$96:$J$99,$B10),0)</f>
        <v>0</v>
      </c>
      <c r="T10" s="62">
        <f>IFERROR(SUMIFS(ALAN!$M$93:$M$103,ALAN!$H$93:$H$103,"ENTRADA",ALAN!$J$93:$J$103,$B10),0)</f>
        <v>0</v>
      </c>
      <c r="U10" s="62">
        <f>IFERROR(SUMIFS(ELVIA!$M$78:$M$79,ELVIA!$H$78:$H$79,"ENTRADA",ELVIA!$J$78:$J$79,$B10),0)</f>
        <v>0</v>
      </c>
      <c r="V10" s="146">
        <f>IFERROR(SUMIFS(CAJA!$M$6591:$M$7234,CAJA!$H$6591:$H$7234,"ENTRADA",CAJA!$J$6591:$J$7234,$B10),0)</f>
        <v>0</v>
      </c>
      <c r="W10" s="62">
        <f>IFERROR(SUMIFS('CAJA TIGRES'!$M$1797:$M$1994,'CAJA TIGRES'!$H$1797:$H$1994,"ENTRADA",'CAJA TIGRES'!$J$1797:$J$1994,$B10),0)</f>
        <v>0</v>
      </c>
      <c r="X10" s="62">
        <f>IFERROR(SUMIFS(RESERVA!$M$14:$M$14,RESERVA!$H$14:$H$14,"ENTRADA",RESERVA!$J$14:$J$14,$B10),0)</f>
        <v>0</v>
      </c>
      <c r="Y10" s="96">
        <f t="shared" si="0"/>
        <v>0</v>
      </c>
      <c r="Z10" s="96">
        <f>Y10+'OCT25'!Z10</f>
        <v>0</v>
      </c>
    </row>
    <row r="11" spans="1:26" x14ac:dyDescent="0.3">
      <c r="A11">
        <v>11.7</v>
      </c>
      <c r="B11" s="63" t="s">
        <v>100</v>
      </c>
      <c r="C11" s="62">
        <f>IFERROR(SUMIFS('MGZ121'!$M$1599:'MGZ121'!$M$1741,'MGZ121'!$H$1599:$H$1741,"ENTRADA",'MGZ121'!$J$1599:$J$1741,$B11),0)</f>
        <v>0</v>
      </c>
      <c r="D11" s="62">
        <f>IFERROR(SUMIFS('MGZ BBVA'!$M$1562:$M$1701,'MGZ BBVA'!$H$1562:$H$1701,"ENTRADA",'MGZ BBVA'!$J$1562:$J$1701,$B11),0)</f>
        <v>0</v>
      </c>
      <c r="E11" s="62">
        <f>IFERROR(SUMIFS('MGZ DOLARES'!$M$2:$M$2,'MGZ DOLARES'!$F$2:$F$2,"ENTRADA",'MGZ DOLARES'!$J$2:$J$2,$B11),0)</f>
        <v>0</v>
      </c>
      <c r="F11" s="62">
        <f>IFERROR(SUMIFS('MGZ BAJIO'!$M$80:$M$81,'MGZ BAJIO'!$H$80:$H$81,"ENTRADA",'MGZ BAJIO'!$J$80:$J$81,$B11),0)</f>
        <v>0</v>
      </c>
      <c r="G11" s="62">
        <f>IFERROR(SUMIFS('VICTOR BANAMEX'!$M$602:$M$654,'VICTOR BANAMEX'!$H$602:$H$654,"ENTRADA",'VICTOR BANAMEX'!$J$602:$J$654,$B11),0)</f>
        <v>0</v>
      </c>
      <c r="H11" s="62">
        <f>IFERROR(SUMIFS('VICTOR BANORTE'!$M$106:$M$113,'VICTOR BANORTE'!$H$106:$H$113,"ENTRADA",'VICTOR BANORTE'!$J$106:$J$113,$B11),0)</f>
        <v>0</v>
      </c>
      <c r="I11" s="62">
        <f>IFERROR(SUMIFS(RODRIGO!$M$5:$M$5,RODRIGO!$H$5:$H$5,"ENTRADA",RODRIGO!$J$5:$J$5,$B11),0)</f>
        <v>0</v>
      </c>
      <c r="J11" s="62">
        <f>IFERROR(SUMIFS(MOY!$M$85:$M$99,MOY!$H$85:$H$99,"ENTRADA",MOY!$J$85:$J$99,$B11),0)</f>
        <v>0</v>
      </c>
      <c r="K11" s="62">
        <f>IFERROR(SUMIFS('NORMA RUTH'!$M$110:$M$127,'NORMA RUTH'!$H$110:$H$127,"ENTRADA",'NORMA RUTH'!$J$110:$J$127,$B11),0)</f>
        <v>0</v>
      </c>
      <c r="L11" s="62">
        <f>IFERROR(SUMIFS(VALERIA!$M$74:$M$89,VALERIA!$H$74:$H$89,"ENTRADA",VALERIA!$J$74:$J$89,$B11),0)</f>
        <v>0</v>
      </c>
      <c r="M11" s="62">
        <f>IFERROR(SUMIFS('MANUEL BANAMEX'!$M$143:$M$162,'MANUEL BANAMEX'!$H$143:$H$162,"ENTRADA",'MANUEL BANAMEX'!$J$143:$J$162,$B11),0)</f>
        <v>0</v>
      </c>
      <c r="N11" s="62">
        <f>IFERROR(SUMIFS(ROBERTO!$M$3:$M$9,ROBERTO!$H$3:$H$9,"ENTRADA",ROBERTO!$J$3:$J$9,$B11),0)</f>
        <v>0</v>
      </c>
      <c r="O11" s="62">
        <f>IFERROR(SUMIFS(JUAN!$M$92:$M$95,JUAN!$H$92:$H$95,"ENTRADA",JUAN!$J$92:$J$95,$B11),0)</f>
        <v>0</v>
      </c>
      <c r="P11" s="62">
        <f>IFERROR(SUMIFS('NORMA SANCHEZ'!$M$86:$M$89,'NORMA SANCHEZ'!$H$86:$H$89,"ENTRADA",'NORMA SANCHEZ'!$J$86:$J$89,$B11),0)</f>
        <v>0</v>
      </c>
      <c r="Q11" s="62">
        <f>IFERROR(SUMIFS('JOSE CARLOS'!$M$83:$M$89,'JOSE CARLOS'!$H$83:$H$89,"ENTRADA",'JOSE CARLOS'!$J$83:$J$89,$B11),0)</f>
        <v>0</v>
      </c>
      <c r="R11" s="62">
        <f>IFERROR(SUMIFS('LUIS ENRIQUE '!$M$69:$M$73,'LUIS ENRIQUE '!$H$69:$H$73,"ENTRADA",'LUIS ENRIQUE '!$J$69:$J$73,$B11),0)</f>
        <v>0</v>
      </c>
      <c r="S11" s="62">
        <f>IFERROR(SUMIFS(CESARIA!$M$96:$M$99,CESARIA!$H$96:$H$99,"ENTRADA",CESARIA!$J$96:$J$99,$B11),0)</f>
        <v>0</v>
      </c>
      <c r="T11" s="62">
        <f>IFERROR(SUMIFS(ALAN!$M$93:$M$103,ALAN!$H$93:$H$103,"ENTRADA",ALAN!$J$93:$J$103,$B11),0)</f>
        <v>0</v>
      </c>
      <c r="U11" s="62">
        <f>IFERROR(SUMIFS(ELVIA!$M$78:$M$79,ELVIA!$H$78:$H$79,"ENTRADA",ELVIA!$J$78:$J$79,$B11),0)</f>
        <v>0</v>
      </c>
      <c r="V11" s="146">
        <f>IFERROR(SUMIFS(CAJA!$M$6591:$M$7234,CAJA!$H$6591:$H$7234,"ENTRADA",CAJA!$J$6591:$J$7234,$B11),0)</f>
        <v>2400</v>
      </c>
      <c r="W11" s="62">
        <f>IFERROR(SUMIFS('CAJA TIGRES'!$M$1797:$M$1994,'CAJA TIGRES'!$H$1797:$H$1994,"ENTRADA",'CAJA TIGRES'!$J$1797:$J$1994,$B11),0)</f>
        <v>0</v>
      </c>
      <c r="X11" s="62">
        <f>IFERROR(SUMIFS(RESERVA!$M$14:$M$14,RESERVA!$H$14:$H$14,"ENTRADA",RESERVA!$J$14:$J$14,$B11),0)</f>
        <v>0</v>
      </c>
      <c r="Y11" s="96">
        <f t="shared" si="0"/>
        <v>2400</v>
      </c>
      <c r="Z11" s="96">
        <f>Y11+'OCT25'!Z11</f>
        <v>54136.229999999996</v>
      </c>
    </row>
    <row r="12" spans="1:26" x14ac:dyDescent="0.3">
      <c r="A12">
        <v>11.8</v>
      </c>
      <c r="B12" s="63" t="s">
        <v>123</v>
      </c>
      <c r="C12" s="62">
        <f>IFERROR(SUMIFS('MGZ121'!$M$1599:'MGZ121'!$M$1741,'MGZ121'!$H$1599:$H$1741,"ENTRADA",'MGZ121'!$J$1599:$J$1741,$B12),0)</f>
        <v>0</v>
      </c>
      <c r="D12" s="62">
        <f>IFERROR(SUMIFS('MGZ BBVA'!$M$1562:$M$1701,'MGZ BBVA'!$H$1562:$H$1701,"ENTRADA",'MGZ BBVA'!$J$1562:$J$1701,$B12),0)</f>
        <v>0</v>
      </c>
      <c r="E12" s="62">
        <f>IFERROR(SUMIFS('MGZ DOLARES'!$M$2:$M$2,'MGZ DOLARES'!$F$2:$F$2,"ENTRADA",'MGZ DOLARES'!$J$2:$J$2,$B12),0)</f>
        <v>0</v>
      </c>
      <c r="F12" s="62">
        <f>IFERROR(SUMIFS('MGZ BAJIO'!$M$80:$M$81,'MGZ BAJIO'!$H$80:$H$81,"ENTRADA",'MGZ BAJIO'!$J$80:$J$81,$B12),0)</f>
        <v>0</v>
      </c>
      <c r="G12" s="62">
        <f>IFERROR(SUMIFS('VICTOR BANAMEX'!$M$602:$M$654,'VICTOR BANAMEX'!$H$602:$H$654,"ENTRADA",'VICTOR BANAMEX'!$J$602:$J$654,$B12),0)</f>
        <v>0</v>
      </c>
      <c r="H12" s="62">
        <f>IFERROR(SUMIFS('VICTOR BANORTE'!$M$106:$M$113,'VICTOR BANORTE'!$H$106:$H$113,"ENTRADA",'VICTOR BANORTE'!$J$106:$J$113,$B12),0)</f>
        <v>0</v>
      </c>
      <c r="I12" s="62">
        <f>IFERROR(SUMIFS(RODRIGO!$M$5:$M$5,RODRIGO!$H$5:$H$5,"ENTRADA",RODRIGO!$J$5:$J$5,$B12),0)</f>
        <v>0</v>
      </c>
      <c r="J12" s="62">
        <f>IFERROR(SUMIFS(MOY!$M$85:$M$99,MOY!$H$85:$H$99,"ENTRADA",MOY!$J$85:$J$99,$B12),0)</f>
        <v>0</v>
      </c>
      <c r="K12" s="62">
        <f>IFERROR(SUMIFS('NORMA RUTH'!$M$110:$M$127,'NORMA RUTH'!$H$110:$H$127,"ENTRADA",'NORMA RUTH'!$J$110:$J$127,$B12),0)</f>
        <v>0</v>
      </c>
      <c r="L12" s="62">
        <f>IFERROR(SUMIFS(VALERIA!$M$74:$M$89,VALERIA!$H$74:$H$89,"ENTRADA",VALERIA!$J$74:$J$89,$B12),0)</f>
        <v>0</v>
      </c>
      <c r="M12" s="62">
        <f>IFERROR(SUMIFS('MANUEL BANAMEX'!$M$143:$M$162,'MANUEL BANAMEX'!$H$143:$H$162,"ENTRADA",'MANUEL BANAMEX'!$J$143:$J$162,$B12),0)</f>
        <v>0</v>
      </c>
      <c r="N12" s="62">
        <f>IFERROR(SUMIFS(ROBERTO!$M$3:$M$9,ROBERTO!$H$3:$H$9,"ENTRADA",ROBERTO!$J$3:$J$9,$B12),0)</f>
        <v>0</v>
      </c>
      <c r="O12" s="62">
        <f>IFERROR(SUMIFS(JUAN!$M$92:$M$95,JUAN!$H$92:$H$95,"ENTRADA",JUAN!$J$92:$J$95,$B12),0)</f>
        <v>0</v>
      </c>
      <c r="P12" s="62">
        <f>IFERROR(SUMIFS('NORMA SANCHEZ'!$M$86:$M$89,'NORMA SANCHEZ'!$H$86:$H$89,"ENTRADA",'NORMA SANCHEZ'!$J$86:$J$89,$B12),0)</f>
        <v>8000</v>
      </c>
      <c r="Q12" s="62">
        <f>IFERROR(SUMIFS('JOSE CARLOS'!$M$83:$M$89,'JOSE CARLOS'!$H$83:$H$89,"ENTRADA",'JOSE CARLOS'!$J$83:$J$89,$B12),0)</f>
        <v>0</v>
      </c>
      <c r="R12" s="62">
        <f>IFERROR(SUMIFS('LUIS ENRIQUE '!$M$69:$M$73,'LUIS ENRIQUE '!$H$69:$H$73,"ENTRADA",'LUIS ENRIQUE '!$J$69:$J$73,$B12),0)</f>
        <v>0</v>
      </c>
      <c r="S12" s="62">
        <f>IFERROR(SUMIFS(CESARIA!$M$96:$M$99,CESARIA!$H$96:$H$99,"ENTRADA",CESARIA!$J$96:$J$99,$B12),0)</f>
        <v>0</v>
      </c>
      <c r="T12" s="62">
        <f>IFERROR(SUMIFS(ALAN!$M$93:$M$103,ALAN!$H$93:$H$103,"ENTRADA",ALAN!$J$93:$J$103,$B12),0)</f>
        <v>0</v>
      </c>
      <c r="U12" s="62">
        <f>IFERROR(SUMIFS(ELVIA!$M$78:$M$79,ELVIA!$H$78:$H$79,"ENTRADA",ELVIA!$J$78:$J$79,$B12),0)</f>
        <v>0</v>
      </c>
      <c r="V12" s="146">
        <f>IFERROR(SUMIFS(CAJA!$M$6591:$M$7234,CAJA!$H$6591:$H$7234,"ENTRADA",CAJA!$J$6591:$J$7234,$B12),0)</f>
        <v>0</v>
      </c>
      <c r="W12" s="62">
        <f>IFERROR(SUMIFS('CAJA TIGRES'!$M$1797:$M$1994,'CAJA TIGRES'!$H$1797:$H$1994,"ENTRADA",'CAJA TIGRES'!$J$1797:$J$1994,$B12),0)</f>
        <v>0</v>
      </c>
      <c r="X12" s="62">
        <f>IFERROR(SUMIFS(RESERVA!$M$14:$M$14,RESERVA!$H$14:$H$14,"ENTRADA",RESERVA!$J$14:$J$14,$B12),0)</f>
        <v>0</v>
      </c>
      <c r="Y12" s="96">
        <f t="shared" si="0"/>
        <v>8000</v>
      </c>
      <c r="Z12" s="96">
        <f>Y12+'OCT25'!Z12</f>
        <v>203050</v>
      </c>
    </row>
    <row r="13" spans="1:26" x14ac:dyDescent="0.3">
      <c r="B13" s="63" t="s">
        <v>199</v>
      </c>
      <c r="C13" s="62">
        <f>IFERROR(SUMIFS('MGZ121'!$M$1599:'MGZ121'!$M$1741,'MGZ121'!$H$1599:$H$1741,"ENTRADA",'MGZ121'!$J$1599:$J$1741,$B13),0)</f>
        <v>0</v>
      </c>
      <c r="D13" s="62">
        <f>IFERROR(SUMIFS('MGZ BBVA'!$M$1562:$M$1701,'MGZ BBVA'!$H$1562:$H$1701,"ENTRADA",'MGZ BBVA'!$J$1562:$J$1701,$B13),0)</f>
        <v>0</v>
      </c>
      <c r="E13" s="62">
        <f>IFERROR(SUMIFS('MGZ DOLARES'!$M$2:$M$2,'MGZ DOLARES'!$F$2:$F$2,"ENTRADA",'MGZ DOLARES'!$J$2:$J$2,$B13),0)</f>
        <v>0</v>
      </c>
      <c r="F13" s="62">
        <f>IFERROR(SUMIFS('MGZ BAJIO'!$M$80:$M$81,'MGZ BAJIO'!$H$80:$H$81,"ENTRADA",'MGZ BAJIO'!$J$80:$J$81,$B13),0)</f>
        <v>0</v>
      </c>
      <c r="G13" s="62">
        <f>IFERROR(SUMIFS('VICTOR BANAMEX'!$M$602:$M$654,'VICTOR BANAMEX'!$H$602:$H$654,"ENTRADA",'VICTOR BANAMEX'!$J$602:$J$654,$B13),0)</f>
        <v>0</v>
      </c>
      <c r="H13" s="62">
        <f>IFERROR(SUMIFS('VICTOR BANORTE'!$M$106:$M$113,'VICTOR BANORTE'!$H$106:$H$113,"ENTRADA",'VICTOR BANORTE'!$J$106:$J$113,$B13),0)</f>
        <v>0</v>
      </c>
      <c r="I13" s="62">
        <f>IFERROR(SUMIFS(RODRIGO!$M$5:$M$5,RODRIGO!$H$5:$H$5,"ENTRADA",RODRIGO!$J$5:$J$5,$B13),0)</f>
        <v>0</v>
      </c>
      <c r="J13" s="62">
        <f>IFERROR(SUMIFS(MOY!$M$85:$M$99,MOY!$H$85:$H$99,"ENTRADA",MOY!$J$85:$J$99,$B13),0)</f>
        <v>0</v>
      </c>
      <c r="K13" s="62">
        <f>IFERROR(SUMIFS('NORMA RUTH'!$M$110:$M$127,'NORMA RUTH'!$H$110:$H$127,"ENTRADA",'NORMA RUTH'!$J$110:$J$127,$B13),0)</f>
        <v>0</v>
      </c>
      <c r="L13" s="62">
        <f>IFERROR(SUMIFS(VALERIA!$M$74:$M$89,VALERIA!$H$74:$H$89,"ENTRADA",VALERIA!$J$74:$J$89,$B13),0)</f>
        <v>0</v>
      </c>
      <c r="M13" s="62">
        <f>IFERROR(SUMIFS('MANUEL BANAMEX'!$M$143:$M$162,'MANUEL BANAMEX'!$H$143:$H$162,"ENTRADA",'MANUEL BANAMEX'!$J$143:$J$162,$B13),0)</f>
        <v>0</v>
      </c>
      <c r="N13" s="62">
        <f>IFERROR(SUMIFS(ROBERTO!$M$3:$M$9,ROBERTO!$H$3:$H$9,"ENTRADA",ROBERTO!$J$3:$J$9,$B13),0)</f>
        <v>0</v>
      </c>
      <c r="O13" s="62">
        <f>IFERROR(SUMIFS(JUAN!$M$92:$M$95,JUAN!$H$92:$H$95,"ENTRADA",JUAN!$J$92:$J$95,$B13),0)</f>
        <v>0</v>
      </c>
      <c r="P13" s="62">
        <f>IFERROR(SUMIFS('NORMA SANCHEZ'!$M$86:$M$89,'NORMA SANCHEZ'!$H$86:$H$89,"ENTRADA",'NORMA SANCHEZ'!$J$86:$J$89,$B13),0)</f>
        <v>0</v>
      </c>
      <c r="Q13" s="62">
        <f>IFERROR(SUMIFS('JOSE CARLOS'!$M$83:$M$89,'JOSE CARLOS'!$H$83:$H$89,"ENTRADA",'JOSE CARLOS'!$J$83:$J$89,$B13),0)</f>
        <v>0</v>
      </c>
      <c r="R13" s="62">
        <f>IFERROR(SUMIFS('LUIS ENRIQUE '!$M$69:$M$73,'LUIS ENRIQUE '!$H$69:$H$73,"ENTRADA",'LUIS ENRIQUE '!$J$69:$J$73,$B13),0)</f>
        <v>0</v>
      </c>
      <c r="S13" s="62">
        <f>IFERROR(SUMIFS(CESARIA!$M$96:$M$99,CESARIA!$H$96:$H$99,"ENTRADA",CESARIA!$J$96:$J$99,$B13),0)</f>
        <v>0</v>
      </c>
      <c r="T13" s="62">
        <f>IFERROR(SUMIFS(ALAN!$M$93:$M$103,ALAN!$H$93:$H$103,"ENTRADA",ALAN!$J$93:$J$103,$B13),0)</f>
        <v>0</v>
      </c>
      <c r="U13" s="62">
        <f>IFERROR(SUMIFS(ELVIA!$M$78:$M$79,ELVIA!$H$78:$H$79,"ENTRADA",ELVIA!$J$78:$J$79,$B13),0)</f>
        <v>0</v>
      </c>
      <c r="V13" s="146">
        <f>IFERROR(SUMIFS(CAJA!$M$6591:$M$7234,CAJA!$H$6591:$H$7234,"ENTRADA",CAJA!$J$6591:$J$7234,$B13),0)</f>
        <v>300520</v>
      </c>
      <c r="W13" s="62">
        <f>IFERROR(SUMIFS('CAJA TIGRES'!$M$1797:$M$1994,'CAJA TIGRES'!$H$1797:$H$1994,"ENTRADA",'CAJA TIGRES'!$J$1797:$J$1994,$B13),0)</f>
        <v>0</v>
      </c>
      <c r="X13" s="62">
        <f>IFERROR(SUMIFS(RESERVA!$M$14:$M$14,RESERVA!$H$14:$H$14,"ENTRADA",RESERVA!$J$14:$J$14,$B13),0)</f>
        <v>0</v>
      </c>
      <c r="Y13" s="96">
        <f t="shared" si="0"/>
        <v>300520</v>
      </c>
      <c r="Z13" s="96">
        <f>Y13+'OCT25'!Z13</f>
        <v>2751830</v>
      </c>
    </row>
    <row r="14" spans="1:26" x14ac:dyDescent="0.3">
      <c r="B14" s="13" t="s">
        <v>106</v>
      </c>
      <c r="C14" s="64">
        <f>SUM(C5:C13)</f>
        <v>3813498</v>
      </c>
      <c r="D14" s="64">
        <f t="shared" ref="D14" si="1">SUM(D5:D13)</f>
        <v>5194750</v>
      </c>
      <c r="E14" s="64">
        <f t="shared" ref="E14:Y14" si="2">SUM(E5:E13)</f>
        <v>0</v>
      </c>
      <c r="F14" s="64">
        <f t="shared" si="2"/>
        <v>0</v>
      </c>
      <c r="G14" s="64">
        <f t="shared" si="2"/>
        <v>322000</v>
      </c>
      <c r="H14" s="64">
        <f t="shared" si="2"/>
        <v>0</v>
      </c>
      <c r="I14" s="64">
        <f t="shared" si="2"/>
        <v>0</v>
      </c>
      <c r="J14" s="64">
        <f t="shared" si="2"/>
        <v>0</v>
      </c>
      <c r="K14" s="64">
        <f t="shared" si="2"/>
        <v>389357</v>
      </c>
      <c r="L14" s="64">
        <f t="shared" si="2"/>
        <v>0</v>
      </c>
      <c r="M14" s="64">
        <f t="shared" si="2"/>
        <v>0</v>
      </c>
      <c r="N14" s="64">
        <f t="shared" si="2"/>
        <v>0</v>
      </c>
      <c r="O14" s="64">
        <f t="shared" si="2"/>
        <v>0</v>
      </c>
      <c r="P14" s="64">
        <f t="shared" si="2"/>
        <v>8000</v>
      </c>
      <c r="Q14" s="64">
        <f t="shared" si="2"/>
        <v>0</v>
      </c>
      <c r="R14" s="64">
        <f t="shared" si="2"/>
        <v>0</v>
      </c>
      <c r="S14" s="64">
        <f t="shared" si="2"/>
        <v>0</v>
      </c>
      <c r="T14" s="64">
        <f t="shared" si="2"/>
        <v>0</v>
      </c>
      <c r="U14" s="64">
        <f>SUM(U5:U13)</f>
        <v>0</v>
      </c>
      <c r="V14" s="64">
        <f t="shared" si="2"/>
        <v>1522271</v>
      </c>
      <c r="W14" s="64">
        <f t="shared" si="2"/>
        <v>0</v>
      </c>
      <c r="X14" s="64">
        <f t="shared" si="2"/>
        <v>0</v>
      </c>
      <c r="Y14" s="64">
        <f t="shared" si="2"/>
        <v>11249876</v>
      </c>
      <c r="Z14" s="64">
        <f>SUM(Z5:Z13)</f>
        <v>142713794.92999998</v>
      </c>
    </row>
    <row r="15" spans="1:26" x14ac:dyDescent="0.3">
      <c r="B15" s="12"/>
      <c r="C15" s="75"/>
      <c r="D15" s="12"/>
      <c r="E15" s="12"/>
      <c r="F15" s="12"/>
      <c r="G15" s="12"/>
      <c r="H15" s="12"/>
      <c r="I15" s="12"/>
      <c r="J15" s="12"/>
      <c r="K15" s="12"/>
      <c r="L15" s="12"/>
      <c r="M15" s="12"/>
      <c r="N15" s="12"/>
      <c r="O15" s="12"/>
      <c r="P15" s="12"/>
      <c r="Q15" s="12"/>
      <c r="R15" s="12"/>
      <c r="S15" s="12"/>
      <c r="T15" s="12"/>
      <c r="U15" s="12"/>
      <c r="V15" s="12"/>
      <c r="W15" s="12"/>
      <c r="X15" s="12"/>
      <c r="Y15" s="97"/>
      <c r="Z15" s="97"/>
    </row>
    <row r="16" spans="1:26" x14ac:dyDescent="0.3">
      <c r="B16" s="86" t="s">
        <v>3</v>
      </c>
      <c r="C16" s="75"/>
      <c r="D16" s="12"/>
      <c r="E16" s="12"/>
      <c r="F16" s="12"/>
      <c r="G16" s="12"/>
      <c r="H16" s="12"/>
      <c r="I16" s="12"/>
      <c r="J16" s="12"/>
      <c r="K16" s="12"/>
      <c r="L16" s="12"/>
      <c r="M16" s="12"/>
      <c r="N16" s="12"/>
      <c r="O16" s="12"/>
      <c r="P16" s="12"/>
      <c r="Q16" s="12"/>
      <c r="R16" s="12"/>
      <c r="S16" s="12"/>
      <c r="T16" s="12"/>
      <c r="U16" s="12"/>
      <c r="V16" s="12"/>
      <c r="W16" s="12"/>
      <c r="X16" s="12"/>
      <c r="Y16" s="97"/>
      <c r="Z16" s="97"/>
    </row>
    <row r="17" spans="1:26" s="180" customFormat="1" x14ac:dyDescent="0.3">
      <c r="A17" s="180">
        <v>1</v>
      </c>
      <c r="B17" s="181" t="s">
        <v>53</v>
      </c>
      <c r="C17" s="135">
        <f>SUM(C18:C20)</f>
        <v>0</v>
      </c>
      <c r="D17" s="135">
        <f t="shared" ref="D17" si="3">SUM(D18:D20)</f>
        <v>0</v>
      </c>
      <c r="E17" s="135">
        <f t="shared" ref="E17:Z17" si="4">SUM(E18:E20)</f>
        <v>0</v>
      </c>
      <c r="F17" s="135">
        <f t="shared" si="4"/>
        <v>0</v>
      </c>
      <c r="G17" s="135">
        <f t="shared" si="4"/>
        <v>0</v>
      </c>
      <c r="H17" s="135">
        <f t="shared" si="4"/>
        <v>0</v>
      </c>
      <c r="I17" s="135">
        <f t="shared" si="4"/>
        <v>0</v>
      </c>
      <c r="J17" s="135">
        <f t="shared" si="4"/>
        <v>0</v>
      </c>
      <c r="K17" s="135">
        <f t="shared" si="4"/>
        <v>0</v>
      </c>
      <c r="L17" s="135">
        <f t="shared" si="4"/>
        <v>0</v>
      </c>
      <c r="M17" s="135">
        <f t="shared" si="4"/>
        <v>0</v>
      </c>
      <c r="N17" s="135">
        <f t="shared" si="4"/>
        <v>0</v>
      </c>
      <c r="O17" s="128">
        <f t="shared" si="4"/>
        <v>0</v>
      </c>
      <c r="P17" s="135">
        <f t="shared" si="4"/>
        <v>0</v>
      </c>
      <c r="Q17" s="128">
        <f t="shared" si="4"/>
        <v>0</v>
      </c>
      <c r="R17" s="135">
        <f t="shared" si="4"/>
        <v>0</v>
      </c>
      <c r="S17" s="135">
        <f t="shared" si="4"/>
        <v>0</v>
      </c>
      <c r="T17" s="135">
        <f t="shared" si="4"/>
        <v>0</v>
      </c>
      <c r="U17" s="135">
        <f>SUM(U18:U20)</f>
        <v>0</v>
      </c>
      <c r="V17" s="135">
        <f t="shared" si="4"/>
        <v>4037201</v>
      </c>
      <c r="W17" s="135">
        <f t="shared" si="4"/>
        <v>1184773</v>
      </c>
      <c r="X17" s="135">
        <f t="shared" si="4"/>
        <v>0</v>
      </c>
      <c r="Y17" s="135">
        <f t="shared" si="4"/>
        <v>5221974</v>
      </c>
      <c r="Z17" s="135">
        <f t="shared" si="4"/>
        <v>43129562</v>
      </c>
    </row>
    <row r="18" spans="1:26" x14ac:dyDescent="0.3">
      <c r="A18">
        <v>1.1000000000000001</v>
      </c>
      <c r="B18" s="60" t="s">
        <v>112</v>
      </c>
      <c r="C18" s="62">
        <f>IFERROR(SUMIFS('MGZ121'!$N$1599:$N$1741,'MGZ121'!H$1599:H$1741,"SALIDA",'MGZ121'!$J$1599:$J$1741,$B18),0)</f>
        <v>0</v>
      </c>
      <c r="D18" s="62">
        <f>IFERROR(SUMIFS('MGZ BBVA'!$N$1562:$N$1701,'MGZ BBVA'!$H$1562:$H$1701,"SALIDA",'MGZ BBVA'!$J$1562:$J$1701,$B18),0)</f>
        <v>0</v>
      </c>
      <c r="E18" s="62">
        <f>IFERROR(SUMIFS('MGZ DOLARES'!$N$2:$N$2,'MGZ DOLARES'!$F$2:$F$2,"SALIDA",'MGZ DOLARES'!$J$2:$J$2,$B18),0)</f>
        <v>0</v>
      </c>
      <c r="F18" s="62">
        <f>IFERROR(SUMIFS('MGZ BAJIO'!$N$80:$N$81,'MGZ BAJIO'!$H$80:$H$81,"SALIDA",'MGZ BAJIO'!$J$80:$J$81,$B18),0)</f>
        <v>0</v>
      </c>
      <c r="G18" s="62">
        <f>IFERROR(SUMIFS('VICTOR BANAMEX'!$N$602:$N$654,'VICTOR BANAMEX'!$H$602:$H$654,"SALIDA",'VICTOR BANAMEX'!$J$602:$J$654,$B18),0)</f>
        <v>0</v>
      </c>
      <c r="H18" s="62">
        <f>IFERROR(SUMIFS('VICTOR BANORTE'!$N$106:$N$113,'VICTOR BANORTE'!$H$106:$H$113,"SALIDA",'VICTOR BANORTE'!$J$106:$J$113,$B18),0)</f>
        <v>0</v>
      </c>
      <c r="I18" s="62">
        <f>IFERROR(SUMIFS(RODRIGO!$N$5:$N$5,RODRIGO!$H$5:$H$5,"SALIDA",RODRIGO!$J$5:$J$5,$B18),0)</f>
        <v>0</v>
      </c>
      <c r="J18" s="62">
        <f>IFERROR(SUMIFS(MOY!$N$85:$N$99,MOY!$H$85:$H$99,"SALIDA",MOY!$J$85:$J$99,$B18),0)</f>
        <v>0</v>
      </c>
      <c r="K18" s="62">
        <f>IFERROR(SUMIFS('NORMA RUTH'!$N$110:$N$127,'NORMA RUTH'!$H$110:$H$127,"SALIDA",'NORMA RUTH'!$J$110:$J$127,$B18),0)</f>
        <v>0</v>
      </c>
      <c r="L18" s="62">
        <f>IFERROR(SUMIFS(VALERIA!$N$74:$N$89,VALERIA!$H$74:$H$89,"SALIDA",VALERIA!$J$74:$J$89,$B18),0)</f>
        <v>0</v>
      </c>
      <c r="M18" s="62">
        <f>IFERROR(SUMIFS('MANUEL BANAMEX'!$N$143:$N$162,'MANUEL BANAMEX'!$H$143:$H$162,"SALIDA",'MANUEL BANAMEX'!$J$143:$J$162,$B18),0)</f>
        <v>0</v>
      </c>
      <c r="N18" s="62">
        <f>IFERROR(SUMIFS(ROBERTO!$N$3:$N$9,ROBERTO!$H$3:$H$9,"SALIDA",ROBERTO!$J$3:$J$9,$B18),0)</f>
        <v>0</v>
      </c>
      <c r="O18" s="62">
        <f>IFERROR(SUMIFS(JUAN!$N$92:$N$95,JUAN!$H$92:$H$95,"SALIDA",JUAN!$J$92:$J$95,$B18),0)</f>
        <v>0</v>
      </c>
      <c r="P18" s="62">
        <f>IFERROR(SUMIFS('NORMA SANCHEZ'!$N$86:$N$89,'NORMA SANCHEZ'!$H$86:$H$89,"SALIDA",'NORMA SANCHEZ'!$J$86:$J$89,$B18),0)</f>
        <v>0</v>
      </c>
      <c r="Q18" s="62">
        <f>IFERROR(SUMIFS('JOSE CARLOS'!$N$83:$N$89,'JOSE CARLOS'!$H$83:$H$89,"SALIDA",'JOSE CARLOS'!$J$83:$J$89,$B18),0)</f>
        <v>0</v>
      </c>
      <c r="R18" s="62">
        <f>IFERROR(SUMIFS('LUIS ENRIQUE '!$N$69:$N$73,'LUIS ENRIQUE '!$H$69:$H$73,"SALIDA",'LUIS ENRIQUE '!$J$69:$J$73,$B18),0)</f>
        <v>0</v>
      </c>
      <c r="S18" s="62">
        <f>IFERROR(SUMIFS(CESARIA!$N$96:$N$99,CESARIA!$H$96:$H$99,"SALIDA",CESARIA!$J$96:$J$99,$B18),0)</f>
        <v>0</v>
      </c>
      <c r="T18" s="62">
        <f>IFERROR(SUMIFS(ALAN!$N$93:$N$103,ALAN!$H$93:$H$103,"SALIDA",ALAN!$J$93:$J$103,$B18),0)</f>
        <v>0</v>
      </c>
      <c r="U18" s="62">
        <f>IFERROR(SUMIFS(ELVIA!$N$78:$N$79,ELVIA!$H$78:$H$79,"SALIDA",ELVIA!$J$78:$J$79,$B18),0)</f>
        <v>0</v>
      </c>
      <c r="V18" s="146">
        <f>IFERROR(SUMIFS(CAJA!$N$6591:$N$7234,CAJA!$H$6591:$H$7234,"SALIDA",CAJA!$J$6591:$J$7234,$B18),0)</f>
        <v>3780901</v>
      </c>
      <c r="W18" s="62">
        <f>IFERROR(SUMIFS('CAJA TIGRES'!$N$1797:$N$1994,'CAJA TIGRES'!$H$1797:$H$1994,"SALIDA",'CAJA TIGRES'!$J$1797:$J$1994,$B18),0)</f>
        <v>1122523</v>
      </c>
      <c r="X18" s="62">
        <f>IFERROR(SUMIFS(RESERVA!$N$14:$N$14,RESERVA!$H$14:$H$14,"SALIDA",RESERVA!$J$14:$J$14,$B18),0)</f>
        <v>0</v>
      </c>
      <c r="Y18" s="96">
        <f>SUM(C18:X18)</f>
        <v>4903424</v>
      </c>
      <c r="Z18" s="96">
        <f>Y18+'OCT25'!Z18</f>
        <v>39769433</v>
      </c>
    </row>
    <row r="19" spans="1:26" x14ac:dyDescent="0.3">
      <c r="A19">
        <v>1.2</v>
      </c>
      <c r="B19" s="60" t="s">
        <v>113</v>
      </c>
      <c r="C19" s="62">
        <f>IFERROR(SUMIFS('MGZ121'!$N$1599:$N$1741,'MGZ121'!H$1599:H$1741,"SALIDA",'MGZ121'!$J$1599:$J$1741,$B19),0)</f>
        <v>0</v>
      </c>
      <c r="D19" s="62">
        <f>IFERROR(SUMIFS('MGZ BBVA'!$N$1562:$N$1701,'MGZ BBVA'!$H$1562:$H$1701,"SALIDA",'MGZ BBVA'!$J$1562:$J$1701,$B19),0)</f>
        <v>0</v>
      </c>
      <c r="E19" s="62">
        <f>IFERROR(SUMIFS('MGZ DOLARES'!$N$2:$N$2,'MGZ DOLARES'!$F$2:$F$2,"SALIDA",'MGZ DOLARES'!$J$2:$J$2,$B19),0)</f>
        <v>0</v>
      </c>
      <c r="F19" s="62">
        <f>IFERROR(SUMIFS('MGZ BAJIO'!$N$80:$N$81,'MGZ BAJIO'!$H$80:$H$81,"SALIDA",'MGZ BAJIO'!$J$80:$J$81,$B19),0)</f>
        <v>0</v>
      </c>
      <c r="G19" s="62">
        <f>IFERROR(SUMIFS('VICTOR BANAMEX'!$N$602:$N$654,'VICTOR BANAMEX'!$H$602:$H$654,"SALIDA",'VICTOR BANAMEX'!$J$602:$J$654,$B19),0)</f>
        <v>0</v>
      </c>
      <c r="H19" s="62">
        <f>IFERROR(SUMIFS('VICTOR BANORTE'!$N$106:$N$113,'VICTOR BANORTE'!$H$106:$H$113,"SALIDA",'VICTOR BANORTE'!$J$106:$J$113,$B19),0)</f>
        <v>0</v>
      </c>
      <c r="I19" s="62">
        <f>IFERROR(SUMIFS(RODRIGO!$N$5:$N$5,RODRIGO!$H$5:$H$5,"SALIDA",RODRIGO!$J$5:$J$5,$B19),0)</f>
        <v>0</v>
      </c>
      <c r="J19" s="62">
        <f>IFERROR(SUMIFS(MOY!$N$85:$N$99,MOY!$H$85:$H$99,"SALIDA",MOY!$J$85:$J$99,$B19),0)</f>
        <v>0</v>
      </c>
      <c r="K19" s="62">
        <f>IFERROR(SUMIFS('NORMA RUTH'!$N$110:$N$127,'NORMA RUTH'!$H$110:$H$127,"SALIDA",'NORMA RUTH'!$J$110:$J$127,$B19),0)</f>
        <v>0</v>
      </c>
      <c r="L19" s="62">
        <f>IFERROR(SUMIFS(VALERIA!$N$74:$N$89,VALERIA!$H$74:$H$89,"SALIDA",VALERIA!$J$74:$J$89,$B19),0)</f>
        <v>0</v>
      </c>
      <c r="M19" s="62">
        <f>IFERROR(SUMIFS('MANUEL BANAMEX'!$N$143:$N$162,'MANUEL BANAMEX'!$H$143:$H$162,"SALIDA",'MANUEL BANAMEX'!$J$143:$J$162,$B19),0)</f>
        <v>0</v>
      </c>
      <c r="N19" s="62">
        <f>IFERROR(SUMIFS(ROBERTO!$N$3:$N$9,ROBERTO!$H$3:$H$9,"SALIDA",ROBERTO!$J$3:$J$9,$B19),0)</f>
        <v>0</v>
      </c>
      <c r="O19" s="62">
        <f>IFERROR(SUMIFS(JUAN!$N$92:$N$95,JUAN!$H$92:$H$95,"SALIDA",JUAN!$J$92:$J$95,$B19),0)</f>
        <v>0</v>
      </c>
      <c r="P19" s="62">
        <f>IFERROR(SUMIFS('NORMA SANCHEZ'!$N$86:$N$89,'NORMA SANCHEZ'!$H$86:$H$89,"SALIDA",'NORMA SANCHEZ'!$J$86:$J$89,$B19),0)</f>
        <v>0</v>
      </c>
      <c r="Q19" s="62">
        <f>IFERROR(SUMIFS('JOSE CARLOS'!$N$83:$N$89,'JOSE CARLOS'!$H$83:$H$89,"SALIDA",'JOSE CARLOS'!$J$83:$J$89,$B19),0)</f>
        <v>0</v>
      </c>
      <c r="R19" s="62">
        <f>IFERROR(SUMIFS('LUIS ENRIQUE '!$N$69:$N$73,'LUIS ENRIQUE '!$H$69:$H$73,"SALIDA",'LUIS ENRIQUE '!$J$69:$J$73,$B19),0)</f>
        <v>0</v>
      </c>
      <c r="S19" s="62">
        <f>IFERROR(SUMIFS(CESARIA!$N$96:$N$99,CESARIA!$H$96:$H$99,"SALIDA",CESARIA!$J$96:$J$99,$B19),0)</f>
        <v>0</v>
      </c>
      <c r="T19" s="62">
        <f>IFERROR(SUMIFS(ALAN!$N$93:$N$103,ALAN!$H$93:$H$103,"SALIDA",ALAN!$J$93:$J$103,$B19),0)</f>
        <v>0</v>
      </c>
      <c r="U19" s="62">
        <f>IFERROR(SUMIFS(ELVIA!$N$78:$N$79,ELVIA!$H$78:$H$79,"SALIDA",ELVIA!$J$78:$J$79,$B19),0)</f>
        <v>0</v>
      </c>
      <c r="V19" s="146">
        <f>IFERROR(SUMIFS(CAJA!$N$6591:$N$7234,CAJA!$H$6591:$H$7234,"SALIDA",CAJA!$J$6591:$J$7234,$B19),0)</f>
        <v>113200</v>
      </c>
      <c r="W19" s="62">
        <f>IFERROR(SUMIFS('CAJA TIGRES'!$N$1797:$N$1994,'CAJA TIGRES'!$H$1797:$H$1994,"SALIDA",'CAJA TIGRES'!$J$1797:$J$1994,$B19),0)</f>
        <v>39250</v>
      </c>
      <c r="X19" s="62">
        <f>IFERROR(SUMIFS(RESERVA!$N$14:$N$14,RESERVA!$H$14:$H$14,"SALIDA",RESERVA!$J$14:$J$14,$B19),0)</f>
        <v>0</v>
      </c>
      <c r="Y19" s="96">
        <f>SUM(C19:X19)</f>
        <v>152450</v>
      </c>
      <c r="Z19" s="96">
        <f>Y19+'OCT25'!Z19</f>
        <v>1821033</v>
      </c>
    </row>
    <row r="20" spans="1:26" x14ac:dyDescent="0.3">
      <c r="A20">
        <v>1.3</v>
      </c>
      <c r="B20" s="60" t="s">
        <v>114</v>
      </c>
      <c r="C20" s="62">
        <f>IFERROR(SUMIFS('MGZ121'!$N$1599:$N$1741,'MGZ121'!H$1599:H$1741,"SALIDA",'MGZ121'!$J$1599:$J$1741,$B20),0)</f>
        <v>0</v>
      </c>
      <c r="D20" s="62">
        <f>IFERROR(SUMIFS('MGZ BBVA'!$N$1562:$N$1701,'MGZ BBVA'!$H$1562:$H$1701,"SALIDA",'MGZ BBVA'!$J$1562:$J$1701,$B20),0)</f>
        <v>0</v>
      </c>
      <c r="E20" s="62">
        <f>IFERROR(SUMIFS('MGZ DOLARES'!$N$2:$N$2,'MGZ DOLARES'!$F$2:$F$2,"SALIDA",'MGZ DOLARES'!$J$2:$J$2,$B20),0)</f>
        <v>0</v>
      </c>
      <c r="F20" s="62">
        <f>IFERROR(SUMIFS('MGZ BAJIO'!$N$80:$N$81,'MGZ BAJIO'!$H$80:$H$81,"SALIDA",'MGZ BAJIO'!$J$80:$J$81,$B20),0)</f>
        <v>0</v>
      </c>
      <c r="G20" s="62">
        <f>IFERROR(SUMIFS('VICTOR BANAMEX'!$N$602:$N$654,'VICTOR BANAMEX'!$H$602:$H$654,"SALIDA",'VICTOR BANAMEX'!$J$602:$J$654,$B20),0)</f>
        <v>0</v>
      </c>
      <c r="H20" s="62">
        <f>IFERROR(SUMIFS('VICTOR BANORTE'!$N$106:$N$113,'VICTOR BANORTE'!$H$106:$H$113,"SALIDA",'VICTOR BANORTE'!$J$106:$J$113,$B20),0)</f>
        <v>0</v>
      </c>
      <c r="I20" s="62">
        <f>IFERROR(SUMIFS(RODRIGO!$N$5:$N$5,RODRIGO!$H$5:$H$5,"SALIDA",RODRIGO!$J$5:$J$5,$B20),0)</f>
        <v>0</v>
      </c>
      <c r="J20" s="62">
        <f>IFERROR(SUMIFS(MOY!$N$85:$N$99,MOY!$H$85:$H$99,"SALIDA",MOY!$J$85:$J$99,$B20),0)</f>
        <v>0</v>
      </c>
      <c r="K20" s="62">
        <f>IFERROR(SUMIFS('NORMA RUTH'!$N$110:$N$127,'NORMA RUTH'!$H$110:$H$127,"SALIDA",'NORMA RUTH'!$J$110:$J$127,$B20),0)</f>
        <v>0</v>
      </c>
      <c r="L20" s="62">
        <f>IFERROR(SUMIFS(VALERIA!$N$74:$N$89,VALERIA!$H$74:$H$89,"SALIDA",VALERIA!$J$74:$J$89,$B20),0)</f>
        <v>0</v>
      </c>
      <c r="M20" s="62">
        <f>IFERROR(SUMIFS('MANUEL BANAMEX'!$N$143:$N$162,'MANUEL BANAMEX'!$H$143:$H$162,"SALIDA",'MANUEL BANAMEX'!$J$143:$J$162,$B20),0)</f>
        <v>0</v>
      </c>
      <c r="N20" s="62">
        <f>IFERROR(SUMIFS(ROBERTO!$N$3:$N$9,ROBERTO!$H$3:$H$9,"SALIDA",ROBERTO!$J$3:$J$9,$B20),0)</f>
        <v>0</v>
      </c>
      <c r="O20" s="62">
        <f>IFERROR(SUMIFS(JUAN!$N$92:$N$95,JUAN!$H$92:$H$95,"SALIDA",JUAN!$J$92:$J$95,$B20),0)</f>
        <v>0</v>
      </c>
      <c r="P20" s="62">
        <f>IFERROR(SUMIFS('NORMA SANCHEZ'!$N$86:$N$89,'NORMA SANCHEZ'!$H$86:$H$89,"SALIDA",'NORMA SANCHEZ'!$J$86:$J$89,$B20),0)</f>
        <v>0</v>
      </c>
      <c r="Q20" s="62">
        <f>IFERROR(SUMIFS('JOSE CARLOS'!$N$83:$N$89,'JOSE CARLOS'!$H$83:$H$89,"SALIDA",'JOSE CARLOS'!$J$83:$J$89,$B20),0)</f>
        <v>0</v>
      </c>
      <c r="R20" s="62">
        <f>IFERROR(SUMIFS('LUIS ENRIQUE '!$N$69:$N$73,'LUIS ENRIQUE '!$H$69:$H$73,"SALIDA",'LUIS ENRIQUE '!$J$69:$J$73,$B20),0)</f>
        <v>0</v>
      </c>
      <c r="S20" s="62">
        <f>IFERROR(SUMIFS(CESARIA!$N$96:$N$99,CESARIA!$H$96:$H$99,"SALIDA",CESARIA!$J$96:$J$99,$B20),0)</f>
        <v>0</v>
      </c>
      <c r="T20" s="62">
        <f>IFERROR(SUMIFS(ALAN!$N$93:$N$103,ALAN!$H$93:$H$103,"SALIDA",ALAN!$J$93:$J$103,$B20),0)</f>
        <v>0</v>
      </c>
      <c r="U20" s="62">
        <f>IFERROR(SUMIFS(ELVIA!$N$78:$N$79,ELVIA!$H$78:$H$79,"SALIDA",ELVIA!$J$78:$J$79,$B20),0)</f>
        <v>0</v>
      </c>
      <c r="V20" s="146">
        <f>IFERROR(SUMIFS(CAJA!$N$6591:$N$7234,CAJA!$H$6591:$H$7234,"SALIDA",CAJA!$J$6591:$J$7234,$B20),0)</f>
        <v>143100</v>
      </c>
      <c r="W20" s="62">
        <f>IFERROR(SUMIFS('CAJA TIGRES'!$N$1797:$N$1994,'CAJA TIGRES'!$H$1797:$H$1994,"SALIDA",'CAJA TIGRES'!$J$1797:$J$1994,$B20),0)</f>
        <v>23000</v>
      </c>
      <c r="X20" s="62">
        <f>IFERROR(SUMIFS(RESERVA!$N$14:$N$14,RESERVA!$H$14:$H$14,"SALIDA",RESERVA!$J$14:$J$14,$B20),0)</f>
        <v>0</v>
      </c>
      <c r="Y20" s="96">
        <f>SUM(C20:X20)</f>
        <v>166100</v>
      </c>
      <c r="Z20" s="96">
        <f>Y20+'OCT25'!Z20</f>
        <v>1539096</v>
      </c>
    </row>
    <row r="21" spans="1:26" s="180" customFormat="1" x14ac:dyDescent="0.3">
      <c r="A21" s="180">
        <v>4</v>
      </c>
      <c r="B21" s="181" t="s">
        <v>55</v>
      </c>
      <c r="C21" s="135">
        <f t="shared" ref="C21:Z21" si="5">SUM(C22:C28)</f>
        <v>1147795.6000000001</v>
      </c>
      <c r="D21" s="135">
        <f t="shared" si="5"/>
        <v>1981500.6099999999</v>
      </c>
      <c r="E21" s="135">
        <f t="shared" si="5"/>
        <v>0</v>
      </c>
      <c r="F21" s="135">
        <f t="shared" si="5"/>
        <v>0</v>
      </c>
      <c r="G21" s="135">
        <f t="shared" si="5"/>
        <v>0</v>
      </c>
      <c r="H21" s="135">
        <f t="shared" si="5"/>
        <v>0</v>
      </c>
      <c r="I21" s="135">
        <f t="shared" ref="I21" si="6">SUM(I22:I28)</f>
        <v>0</v>
      </c>
      <c r="J21" s="135">
        <f t="shared" ref="J21" si="7">SUM(J22:J28)</f>
        <v>0</v>
      </c>
      <c r="K21" s="135">
        <f t="shared" si="5"/>
        <v>3900</v>
      </c>
      <c r="L21" s="135">
        <f t="shared" si="5"/>
        <v>0</v>
      </c>
      <c r="M21" s="135">
        <f t="shared" si="5"/>
        <v>43000</v>
      </c>
      <c r="N21" s="135">
        <f>SUM(N22:N28)</f>
        <v>0</v>
      </c>
      <c r="O21" s="128">
        <f t="shared" ref="O21:Q21" si="8">SUM(O22:O28)</f>
        <v>0</v>
      </c>
      <c r="P21" s="135">
        <f t="shared" si="8"/>
        <v>0</v>
      </c>
      <c r="Q21" s="128">
        <f t="shared" si="8"/>
        <v>0</v>
      </c>
      <c r="R21" s="135">
        <f t="shared" ref="R21" si="9">SUM(R22:R28)</f>
        <v>0</v>
      </c>
      <c r="S21" s="135">
        <f t="shared" ref="S21:T21" si="10">SUM(S22:S28)</f>
        <v>0</v>
      </c>
      <c r="T21" s="135">
        <f t="shared" si="10"/>
        <v>0</v>
      </c>
      <c r="U21" s="135">
        <f>SUM(U22:U28)</f>
        <v>0</v>
      </c>
      <c r="V21" s="135">
        <f t="shared" si="5"/>
        <v>218200</v>
      </c>
      <c r="W21" s="135">
        <f t="shared" si="5"/>
        <v>0</v>
      </c>
      <c r="X21" s="135">
        <f t="shared" si="5"/>
        <v>0</v>
      </c>
      <c r="Y21" s="135">
        <f t="shared" si="5"/>
        <v>3394396.21</v>
      </c>
      <c r="Z21" s="135">
        <f t="shared" si="5"/>
        <v>60367050.229999997</v>
      </c>
    </row>
    <row r="22" spans="1:26" x14ac:dyDescent="0.3">
      <c r="A22">
        <v>4.0999999999999996</v>
      </c>
      <c r="B22" s="60" t="s">
        <v>70</v>
      </c>
      <c r="C22" s="146">
        <f>IFERROR(SUMIFS('MGZ121'!$N$1599:$N$1741,'MGZ121'!H$1599:H$1741,"SALIDA",'MGZ121'!$J$1599:$J$1741,$B22),0)</f>
        <v>912745.6</v>
      </c>
      <c r="D22" s="62">
        <f>IFERROR(SUMIFS('MGZ BBVA'!$N$1562:$N$1701,'MGZ BBVA'!$H$1562:$H$1701,"SALIDA",'MGZ BBVA'!$J$1562:$J$1701,$B22),0)</f>
        <v>1957500.6099999999</v>
      </c>
      <c r="E22" s="62">
        <f>IFERROR(SUMIFS('MGZ DOLARES'!$N$2:$N$2,'MGZ DOLARES'!$F$2:$F$2,"SALIDA",'MGZ DOLARES'!$J$2:$J$2,$B22),0)</f>
        <v>0</v>
      </c>
      <c r="F22" s="62">
        <f>IFERROR(SUMIFS('MGZ BAJIO'!$N$80:$N$81,'MGZ BAJIO'!$H$80:$H$81,"SALIDA",'MGZ BAJIO'!$J$80:$J$81,$B22),0)</f>
        <v>0</v>
      </c>
      <c r="G22" s="62">
        <f>IFERROR(SUMIFS('VICTOR BANAMEX'!$N$602:$N$654,'VICTOR BANAMEX'!$H$602:$H$654,"SALIDA",'VICTOR BANAMEX'!$J$602:$J$654,$B22),0)</f>
        <v>0</v>
      </c>
      <c r="H22" s="62">
        <f>IFERROR(SUMIFS('VICTOR BANORTE'!$N$106:$N$113,'VICTOR BANORTE'!$H$106:$H$113,"SALIDA",'VICTOR BANORTE'!$J$106:$J$113,$B22),0)</f>
        <v>0</v>
      </c>
      <c r="I22" s="62">
        <f>IFERROR(SUMIFS(RODRIGO!$N$5:$N$5,RODRIGO!$H$5:$H$5,"SALIDA",RODRIGO!$J$5:$J$5,$B22),0)</f>
        <v>0</v>
      </c>
      <c r="J22" s="62">
        <f>IFERROR(SUMIFS(MOY!$N$85:$N$99,MOY!$H$85:$H$99,"SALIDA",MOY!$J$85:$J$99,$B22),0)</f>
        <v>0</v>
      </c>
      <c r="K22" s="62">
        <f>IFERROR(SUMIFS('NORMA RUTH'!$N$110:$N$127,'NORMA RUTH'!$H$110:$H$127,"SALIDA",'NORMA RUTH'!$J$110:$J$127,$B22),0)</f>
        <v>3900</v>
      </c>
      <c r="L22" s="62">
        <f>IFERROR(SUMIFS(VALERIA!$N$74:$N$89,VALERIA!$H$74:$H$89,"SALIDA",VALERIA!$J$74:$J$89,$B22),0)</f>
        <v>0</v>
      </c>
      <c r="M22" s="62">
        <f>IFERROR(SUMIFS('MANUEL BANAMEX'!$N$143:$N$162,'MANUEL BANAMEX'!$H$143:$H$162,"SALIDA",'MANUEL BANAMEX'!$J$143:$J$162,$B22),0)</f>
        <v>43000</v>
      </c>
      <c r="N22" s="62">
        <f>IFERROR(SUMIFS(ROBERTO!$N$3:$N$9,ROBERTO!$H$3:$H$9,"SALIDA",ROBERTO!$J$3:$J$9,$B22),0)</f>
        <v>0</v>
      </c>
      <c r="O22" s="62">
        <f>IFERROR(SUMIFS(JUAN!$N$92:$N$95,JUAN!$H$92:$H$95,"SALIDA",JUAN!$J$92:$J$95,$B22),0)</f>
        <v>0</v>
      </c>
      <c r="P22" s="62">
        <f>IFERROR(SUMIFS('NORMA SANCHEZ'!$N$86:$N$89,'NORMA SANCHEZ'!$H$86:$H$89,"SALIDA",'NORMA SANCHEZ'!$J$86:$J$89,$B22),0)</f>
        <v>0</v>
      </c>
      <c r="Q22" s="62">
        <f>IFERROR(SUMIFS('JOSE CARLOS'!$N$83:$N$89,'JOSE CARLOS'!$H$83:$H$89,"SALIDA",'JOSE CARLOS'!$J$83:$J$89,$B22),0)</f>
        <v>0</v>
      </c>
      <c r="R22" s="62">
        <f>IFERROR(SUMIFS('LUIS ENRIQUE '!$N$69:$N$73,'LUIS ENRIQUE '!$H$69:$H$73,"SALIDA",'LUIS ENRIQUE '!$J$69:$J$73,$B22),0)</f>
        <v>0</v>
      </c>
      <c r="S22" s="62">
        <f>IFERROR(SUMIFS(CESARIA!$N$96:$N$99,CESARIA!$H$96:$H$99,"SALIDA",CESARIA!$J$96:$J$99,$B22),0)</f>
        <v>0</v>
      </c>
      <c r="T22" s="62">
        <f>IFERROR(SUMIFS(ALAN!$N$93:$N$103,ALAN!$H$93:$H$103,"SALIDA",ALAN!$J$93:$J$103,$B22),0)</f>
        <v>0</v>
      </c>
      <c r="U22" s="62">
        <f>IFERROR(SUMIFS(ELVIA!$N$78:$N$79,ELVIA!$H$78:$H$79,"SALIDA",ELVIA!$J$78:$J$79,$B22),0)</f>
        <v>0</v>
      </c>
      <c r="V22" s="62">
        <f>IFERROR(SUMIFS(CAJA!$N$6591:$N$7234,CAJA!$H$6591:$H$7234,"SALIDA",CAJA!$J$6591:$J$7234,$B22),0)</f>
        <v>0</v>
      </c>
      <c r="W22" s="62">
        <f>IFERROR(SUMIFS('CAJA TIGRES'!$N$1797:$N$1994,'CAJA TIGRES'!$H$1797:$H$1994,"SALIDA",'CAJA TIGRES'!$J$1797:$J$1994,$B22),0)</f>
        <v>0</v>
      </c>
      <c r="X22" s="62">
        <f>IFERROR(SUMIFS(RESERVA!$N$14:$N$14,RESERVA!$H$14:$H$14,"SALIDA",RESERVA!$J$14:$J$14,$B22),0)</f>
        <v>0</v>
      </c>
      <c r="Y22" s="96">
        <f t="shared" ref="Y22:Y28" si="11">SUM(C22:X22)</f>
        <v>2917146.21</v>
      </c>
      <c r="Z22" s="96">
        <f>Y22+'OCT25'!Z22</f>
        <v>56112733.809999995</v>
      </c>
    </row>
    <row r="23" spans="1:26" x14ac:dyDescent="0.3">
      <c r="A23">
        <v>4.2</v>
      </c>
      <c r="B23" s="60" t="s">
        <v>71</v>
      </c>
      <c r="C23" s="146">
        <f>IFERROR(SUMIFS('MGZ121'!$N$1599:$N$1741,'MGZ121'!H$1599:H$1741,"SALIDA",'MGZ121'!$J$1599:$J$1741,$B23),0)</f>
        <v>0</v>
      </c>
      <c r="D23" s="62">
        <f>IFERROR(SUMIFS('MGZ BBVA'!$N$1562:$N$1701,'MGZ BBVA'!$H$1562:$H$1701,"SALIDA",'MGZ BBVA'!$J$1562:$J$1701,$B23),0)</f>
        <v>0</v>
      </c>
      <c r="E23" s="62">
        <f>IFERROR(SUMIFS('MGZ DOLARES'!$N$2:$N$2,'MGZ DOLARES'!$F$2:$F$2,"SALIDA",'MGZ DOLARES'!$J$2:$J$2,$B23),0)</f>
        <v>0</v>
      </c>
      <c r="F23" s="62">
        <f>IFERROR(SUMIFS('MGZ BAJIO'!$N$80:$N$81,'MGZ BAJIO'!$H$80:$H$81,"SALIDA",'MGZ BAJIO'!$J$80:$J$81,$B23),0)</f>
        <v>0</v>
      </c>
      <c r="G23" s="62">
        <f>IFERROR(SUMIFS('VICTOR BANAMEX'!$N$602:$N$654,'VICTOR BANAMEX'!$H$602:$H$654,"SALIDA",'VICTOR BANAMEX'!$J$602:$J$654,$B23),0)</f>
        <v>0</v>
      </c>
      <c r="H23" s="62">
        <f>IFERROR(SUMIFS('VICTOR BANORTE'!$N$106:$N$113,'VICTOR BANORTE'!$H$106:$H$113,"SALIDA",'VICTOR BANORTE'!$J$106:$J$113,$B23),0)</f>
        <v>0</v>
      </c>
      <c r="I23" s="62">
        <f>IFERROR(SUMIFS(RODRIGO!$N$5:$N$5,RODRIGO!$H$5:$H$5,"SALIDA",RODRIGO!$J$5:$J$5,$B23),0)</f>
        <v>0</v>
      </c>
      <c r="J23" s="62">
        <f>IFERROR(SUMIFS(MOY!$N$85:$N$99,MOY!$H$85:$H$99,"SALIDA",MOY!$J$85:$J$99,$B23),0)</f>
        <v>0</v>
      </c>
      <c r="K23" s="62">
        <f>IFERROR(SUMIFS('NORMA RUTH'!$N$110:$N$127,'NORMA RUTH'!$H$110:$H$127,"SALIDA",'NORMA RUTH'!$J$110:$J$127,$B23),0)</f>
        <v>0</v>
      </c>
      <c r="L23" s="62">
        <f>IFERROR(SUMIFS(VALERIA!$N$74:$N$89,VALERIA!$H$74:$H$89,"SALIDA",VALERIA!$J$74:$J$89,$B23),0)</f>
        <v>0</v>
      </c>
      <c r="M23" s="62">
        <f>IFERROR(SUMIFS('MANUEL BANAMEX'!$N$143:$N$162,'MANUEL BANAMEX'!$H$143:$H$162,"SALIDA",'MANUEL BANAMEX'!$J$143:$J$162,$B23),0)</f>
        <v>0</v>
      </c>
      <c r="N23" s="62">
        <f>IFERROR(SUMIFS(ROBERTO!$N$3:$N$9,ROBERTO!$H$3:$H$9,"SALIDA",ROBERTO!$J$3:$J$9,$B23),0)</f>
        <v>0</v>
      </c>
      <c r="O23" s="62">
        <f>IFERROR(SUMIFS(JUAN!$N$92:$N$95,JUAN!$H$92:$H$95,"SALIDA",JUAN!$J$92:$J$95,$B23),0)</f>
        <v>0</v>
      </c>
      <c r="P23" s="62">
        <f>IFERROR(SUMIFS('NORMA SANCHEZ'!$N$86:$N$89,'NORMA SANCHEZ'!$H$86:$H$89,"SALIDA",'NORMA SANCHEZ'!$J$86:$J$89,$B23),0)</f>
        <v>0</v>
      </c>
      <c r="Q23" s="62">
        <f>IFERROR(SUMIFS('JOSE CARLOS'!$N$83:$N$89,'JOSE CARLOS'!$H$83:$H$89,"SALIDA",'JOSE CARLOS'!$J$83:$J$89,$B23),0)</f>
        <v>0</v>
      </c>
      <c r="R23" s="62">
        <f>IFERROR(SUMIFS('LUIS ENRIQUE '!$N$69:$N$73,'LUIS ENRIQUE '!$H$69:$H$73,"SALIDA",'LUIS ENRIQUE '!$J$69:$J$73,$B23),0)</f>
        <v>0</v>
      </c>
      <c r="S23" s="62">
        <f>IFERROR(SUMIFS(CESARIA!$N$96:$N$99,CESARIA!$H$96:$H$99,"SALIDA",CESARIA!$J$96:$J$99,$B23),0)</f>
        <v>0</v>
      </c>
      <c r="T23" s="62">
        <f>IFERROR(SUMIFS(ALAN!$N$93:$N$103,ALAN!$H$93:$H$103,"SALIDA",ALAN!$J$93:$J$103,$B23),0)</f>
        <v>0</v>
      </c>
      <c r="U23" s="62">
        <f>IFERROR(SUMIFS(ELVIA!$N$78:$N$79,ELVIA!$H$78:$H$79,"SALIDA",ELVIA!$J$78:$J$79,$B23),0)</f>
        <v>0</v>
      </c>
      <c r="V23" s="62">
        <f>IFERROR(SUMIFS(CAJA!$N$6591:$N$7234,CAJA!$H$6591:$H$7234,"SALIDA",CAJA!$J$6591:$J$7234,$B23),0)</f>
        <v>0</v>
      </c>
      <c r="W23" s="62">
        <f>IFERROR(SUMIFS('CAJA TIGRES'!$N$1797:$N$1994,'CAJA TIGRES'!$H$1797:$H$1994,"SALIDA",'CAJA TIGRES'!$J$1797:$J$1994,$B23),0)</f>
        <v>0</v>
      </c>
      <c r="X23" s="62">
        <f>IFERROR(SUMIFS(RESERVA!$N$14:$N$14,RESERVA!$H$14:$H$14,"SALIDA",RESERVA!$J$14:$J$14,$B23),0)</f>
        <v>0</v>
      </c>
      <c r="Y23" s="96">
        <f t="shared" si="11"/>
        <v>0</v>
      </c>
      <c r="Z23" s="96">
        <f>Y23+'OCT25'!Z23</f>
        <v>0</v>
      </c>
    </row>
    <row r="24" spans="1:26" x14ac:dyDescent="0.3">
      <c r="A24">
        <v>4.3</v>
      </c>
      <c r="B24" s="60" t="s">
        <v>72</v>
      </c>
      <c r="C24" s="146">
        <f>IFERROR(SUMIFS('MGZ121'!$N$1599:$N$1741,'MGZ121'!H$1599:H$1741,"SALIDA",'MGZ121'!$J$1599:$J$1741,$B24),0)</f>
        <v>0</v>
      </c>
      <c r="D24" s="62">
        <f>IFERROR(SUMIFS('MGZ BBVA'!$N$1562:$N$1701,'MGZ BBVA'!$H$1562:$H$1701,"SALIDA",'MGZ BBVA'!$J$1562:$J$1701,$B24),0)</f>
        <v>0</v>
      </c>
      <c r="E24" s="62">
        <f>IFERROR(SUMIFS('MGZ DOLARES'!$N$2:$N$2,'MGZ DOLARES'!$F$2:$F$2,"SALIDA",'MGZ DOLARES'!$J$2:$J$2,$B24),0)</f>
        <v>0</v>
      </c>
      <c r="F24" s="62">
        <f>IFERROR(SUMIFS('MGZ BAJIO'!$N$80:$N$81,'MGZ BAJIO'!$H$80:$H$81,"SALIDA",'MGZ BAJIO'!$J$80:$J$81,$B24),0)</f>
        <v>0</v>
      </c>
      <c r="G24" s="62">
        <f>IFERROR(SUMIFS('VICTOR BANAMEX'!$N$602:$N$654,'VICTOR BANAMEX'!$H$602:$H$654,"SALIDA",'VICTOR BANAMEX'!$J$602:$J$654,$B24),0)</f>
        <v>0</v>
      </c>
      <c r="H24" s="62">
        <f>IFERROR(SUMIFS('VICTOR BANORTE'!$N$106:$N$113,'VICTOR BANORTE'!$H$106:$H$113,"SALIDA",'VICTOR BANORTE'!$J$106:$J$113,$B24),0)</f>
        <v>0</v>
      </c>
      <c r="I24" s="62">
        <f>IFERROR(SUMIFS(RODRIGO!$N$5:$N$5,RODRIGO!$H$5:$H$5,"SALIDA",RODRIGO!$J$5:$J$5,$B24),0)</f>
        <v>0</v>
      </c>
      <c r="J24" s="62">
        <f>IFERROR(SUMIFS(MOY!$N$85:$N$99,MOY!$H$85:$H$99,"SALIDA",MOY!$J$85:$J$99,$B24),0)</f>
        <v>0</v>
      </c>
      <c r="K24" s="62">
        <f>IFERROR(SUMIFS('NORMA RUTH'!$N$110:$N$127,'NORMA RUTH'!$H$110:$H$127,"SALIDA",'NORMA RUTH'!$J$110:$J$127,$B24),0)</f>
        <v>0</v>
      </c>
      <c r="L24" s="62">
        <f>IFERROR(SUMIFS(VALERIA!$N$74:$N$89,VALERIA!$H$74:$H$89,"SALIDA",VALERIA!$J$74:$J$89,$B24),0)</f>
        <v>0</v>
      </c>
      <c r="M24" s="62">
        <f>IFERROR(SUMIFS('MANUEL BANAMEX'!$N$143:$N$162,'MANUEL BANAMEX'!$H$143:$H$162,"SALIDA",'MANUEL BANAMEX'!$J$143:$J$162,$B24),0)</f>
        <v>0</v>
      </c>
      <c r="N24" s="62">
        <f>IFERROR(SUMIFS(ROBERTO!$N$3:$N$9,ROBERTO!$H$3:$H$9,"SALIDA",ROBERTO!$J$3:$J$9,$B24),0)</f>
        <v>0</v>
      </c>
      <c r="O24" s="62">
        <f>IFERROR(SUMIFS(JUAN!$N$92:$N$95,JUAN!$H$92:$H$95,"SALIDA",JUAN!$J$92:$J$95,$B24),0)</f>
        <v>0</v>
      </c>
      <c r="P24" s="62">
        <f>IFERROR(SUMIFS('NORMA SANCHEZ'!$N$86:$N$89,'NORMA SANCHEZ'!$H$86:$H$89,"SALIDA",'NORMA SANCHEZ'!$J$86:$J$89,$B24),0)</f>
        <v>0</v>
      </c>
      <c r="Q24" s="62">
        <f>IFERROR(SUMIFS('JOSE CARLOS'!$N$83:$N$89,'JOSE CARLOS'!$H$83:$H$89,"SALIDA",'JOSE CARLOS'!$J$83:$J$89,$B24),0)</f>
        <v>0</v>
      </c>
      <c r="R24" s="62">
        <f>IFERROR(SUMIFS('LUIS ENRIQUE '!$N$69:$N$73,'LUIS ENRIQUE '!$H$69:$H$73,"SALIDA",'LUIS ENRIQUE '!$J$69:$J$73,$B24),0)</f>
        <v>0</v>
      </c>
      <c r="S24" s="62">
        <f>IFERROR(SUMIFS(CESARIA!$N$96:$N$99,CESARIA!$H$96:$H$99,"SALIDA",CESARIA!$J$96:$J$99,$B24),0)</f>
        <v>0</v>
      </c>
      <c r="T24" s="62">
        <f>IFERROR(SUMIFS(ALAN!$N$93:$N$103,ALAN!$H$93:$H$103,"SALIDA",ALAN!$J$93:$J$103,$B24),0)</f>
        <v>0</v>
      </c>
      <c r="U24" s="62">
        <f>IFERROR(SUMIFS(ELVIA!$N$78:$N$79,ELVIA!$H$78:$H$79,"SALIDA",ELVIA!$J$78:$J$79,$B24),0)</f>
        <v>0</v>
      </c>
      <c r="V24" s="62">
        <f>IFERROR(SUMIFS(CAJA!$N$6591:$N$7234,CAJA!$H$6591:$H$7234,"SALIDA",CAJA!$J$6591:$J$7234,$B24),0)</f>
        <v>0</v>
      </c>
      <c r="W24" s="62">
        <f>IFERROR(SUMIFS('CAJA TIGRES'!$N$1797:$N$1994,'CAJA TIGRES'!$H$1797:$H$1994,"SALIDA",'CAJA TIGRES'!$J$1797:$J$1994,$B24),0)</f>
        <v>0</v>
      </c>
      <c r="X24" s="62">
        <f>IFERROR(SUMIFS(RESERVA!$N$14:$N$14,RESERVA!$H$14:$H$14,"SALIDA",RESERVA!$J$14:$J$14,$B24),0)</f>
        <v>0</v>
      </c>
      <c r="Y24" s="96">
        <f t="shared" si="11"/>
        <v>0</v>
      </c>
      <c r="Z24" s="96">
        <f>Y24+'OCT25'!Z24</f>
        <v>180051.3</v>
      </c>
    </row>
    <row r="25" spans="1:26" x14ac:dyDescent="0.3">
      <c r="A25">
        <v>4.4000000000000004</v>
      </c>
      <c r="B25" s="60" t="s">
        <v>73</v>
      </c>
      <c r="C25" s="146">
        <f>IFERROR(SUMIFS('MGZ121'!$N$1599:$N$1741,'MGZ121'!H$1599:H$1741,"SALIDA",'MGZ121'!$J$1599:$J$1741,$B25),0)</f>
        <v>155050</v>
      </c>
      <c r="D25" s="62">
        <f>IFERROR(SUMIFS('MGZ BBVA'!$N$1562:$N$1701,'MGZ BBVA'!$H$1562:$H$1701,"SALIDA",'MGZ BBVA'!$J$1562:$J$1701,$B25),0)</f>
        <v>0</v>
      </c>
      <c r="E25" s="62">
        <f>IFERROR(SUMIFS('MGZ DOLARES'!$N$2:$N$2,'MGZ DOLARES'!$F$2:$F$2,"SALIDA",'MGZ DOLARES'!$J$2:$J$2,$B25),0)</f>
        <v>0</v>
      </c>
      <c r="F25" s="62">
        <f>IFERROR(SUMIFS('MGZ BAJIO'!$N$80:$N$81,'MGZ BAJIO'!$H$80:$H$81,"SALIDA",'MGZ BAJIO'!$J$80:$J$81,$B25),0)</f>
        <v>0</v>
      </c>
      <c r="G25" s="62">
        <f>IFERROR(SUMIFS('VICTOR BANAMEX'!$N$602:$N$654,'VICTOR BANAMEX'!$H$602:$H$654,"SALIDA",'VICTOR BANAMEX'!$J$602:$J$654,$B25),0)</f>
        <v>0</v>
      </c>
      <c r="H25" s="62">
        <f>IFERROR(SUMIFS('VICTOR BANORTE'!$N$106:$N$113,'VICTOR BANORTE'!$H$106:$H$113,"SALIDA",'VICTOR BANORTE'!$J$106:$J$113,$B25),0)</f>
        <v>0</v>
      </c>
      <c r="I25" s="62">
        <f>IFERROR(SUMIFS(RODRIGO!$N$5:$N$5,RODRIGO!$H$5:$H$5,"SALIDA",RODRIGO!$J$5:$J$5,$B25),0)</f>
        <v>0</v>
      </c>
      <c r="J25" s="62">
        <f>IFERROR(SUMIFS(MOY!$N$85:$N$99,MOY!$H$85:$H$99,"SALIDA",MOY!$J$85:$J$99,$B25),0)</f>
        <v>0</v>
      </c>
      <c r="K25" s="62">
        <f>IFERROR(SUMIFS('NORMA RUTH'!$N$110:$N$127,'NORMA RUTH'!$H$110:$H$127,"SALIDA",'NORMA RUTH'!$J$110:$J$127,$B25),0)</f>
        <v>0</v>
      </c>
      <c r="L25" s="62">
        <f>IFERROR(SUMIFS(VALERIA!$N$74:$N$89,VALERIA!$H$74:$H$89,"SALIDA",VALERIA!$J$74:$J$89,$B25),0)</f>
        <v>0</v>
      </c>
      <c r="M25" s="62">
        <f>IFERROR(SUMIFS('MANUEL BANAMEX'!$N$143:$N$162,'MANUEL BANAMEX'!$H$143:$H$162,"SALIDA",'MANUEL BANAMEX'!$J$143:$J$162,$B25),0)</f>
        <v>0</v>
      </c>
      <c r="N25" s="62">
        <f>IFERROR(SUMIFS(ROBERTO!$N$3:$N$9,ROBERTO!$H$3:$H$9,"SALIDA",ROBERTO!$J$3:$J$9,$B25),0)</f>
        <v>0</v>
      </c>
      <c r="O25" s="62">
        <f>IFERROR(SUMIFS(JUAN!$N$92:$N$95,JUAN!$H$92:$H$95,"SALIDA",JUAN!$J$92:$J$95,$B25),0)</f>
        <v>0</v>
      </c>
      <c r="P25" s="62">
        <f>IFERROR(SUMIFS('NORMA SANCHEZ'!$N$86:$N$89,'NORMA SANCHEZ'!$H$86:$H$89,"SALIDA",'NORMA SANCHEZ'!$J$86:$J$89,$B25),0)</f>
        <v>0</v>
      </c>
      <c r="Q25" s="62">
        <f>IFERROR(SUMIFS('JOSE CARLOS'!$N$83:$N$89,'JOSE CARLOS'!$H$83:$H$89,"SALIDA",'JOSE CARLOS'!$J$83:$J$89,$B25),0)</f>
        <v>0</v>
      </c>
      <c r="R25" s="62">
        <f>IFERROR(SUMIFS('LUIS ENRIQUE '!$N$69:$N$73,'LUIS ENRIQUE '!$H$69:$H$73,"SALIDA",'LUIS ENRIQUE '!$J$69:$J$73,$B25),0)</f>
        <v>0</v>
      </c>
      <c r="S25" s="62">
        <f>IFERROR(SUMIFS(CESARIA!$N$96:$N$99,CESARIA!$H$96:$H$99,"SALIDA",CESARIA!$J$96:$J$99,$B25),0)</f>
        <v>0</v>
      </c>
      <c r="T25" s="62">
        <f>IFERROR(SUMIFS(ALAN!$N$93:$N$103,ALAN!$H$93:$H$103,"SALIDA",ALAN!$J$93:$J$103,$B25),0)</f>
        <v>0</v>
      </c>
      <c r="U25" s="62">
        <f>IFERROR(SUMIFS(ELVIA!$N$78:$N$79,ELVIA!$H$78:$H$79,"SALIDA",ELVIA!$J$78:$J$79,$B25),0)</f>
        <v>0</v>
      </c>
      <c r="V25" s="146">
        <f>IFERROR(SUMIFS(CAJA!$N$6591:$N$7234,CAJA!$H$6591:$H$7234,"SALIDA",CAJA!$J$6591:$J$7234,$B25),0)</f>
        <v>150200</v>
      </c>
      <c r="W25" s="62">
        <f>IFERROR(SUMIFS('CAJA TIGRES'!$N$1797:$N$1994,'CAJA TIGRES'!$H$1797:$H$1994,"SALIDA",'CAJA TIGRES'!$J$1797:$J$1994,$B25),0)</f>
        <v>0</v>
      </c>
      <c r="X25" s="62">
        <f>IFERROR(SUMIFS(RESERVA!$N$14:$N$14,RESERVA!$H$14:$H$14,"SALIDA",RESERVA!$J$14:$J$14,$B25),0)</f>
        <v>0</v>
      </c>
      <c r="Y25" s="96">
        <f t="shared" si="11"/>
        <v>305250</v>
      </c>
      <c r="Z25" s="96">
        <f>Y25+'OCT25'!Z25</f>
        <v>2112179.9500000002</v>
      </c>
    </row>
    <row r="26" spans="1:26" x14ac:dyDescent="0.3">
      <c r="B26" s="60" t="s">
        <v>117</v>
      </c>
      <c r="C26" s="146">
        <f>IFERROR(SUMIFS('MGZ121'!$N$1599:$N$1741,'MGZ121'!H$1599:H$1741,"SALIDA",'MGZ121'!$J$1599:$J$1741,$B26),0)</f>
        <v>80000</v>
      </c>
      <c r="D26" s="62">
        <f>IFERROR(SUMIFS('MGZ BBVA'!$N$1562:$N$1701,'MGZ BBVA'!$H$1562:$H$1701,"SALIDA",'MGZ BBVA'!$J$1562:$J$1701,$B26),0)</f>
        <v>24000</v>
      </c>
      <c r="E26" s="62">
        <f>IFERROR(SUMIFS('MGZ DOLARES'!$N$2:$N$2,'MGZ DOLARES'!$F$2:$F$2,"SALIDA",'MGZ DOLARES'!$J$2:$J$2,$B26),0)</f>
        <v>0</v>
      </c>
      <c r="F26" s="62">
        <f>IFERROR(SUMIFS('MGZ BAJIO'!$N$80:$N$81,'MGZ BAJIO'!$H$80:$H$81,"SALIDA",'MGZ BAJIO'!$J$80:$J$81,$B26),0)</f>
        <v>0</v>
      </c>
      <c r="G26" s="62">
        <f>IFERROR(SUMIFS('VICTOR BANAMEX'!$N$602:$N$654,'VICTOR BANAMEX'!$H$602:$H$654,"SALIDA",'VICTOR BANAMEX'!$J$602:$J$654,$B26),0)</f>
        <v>0</v>
      </c>
      <c r="H26" s="62">
        <f>IFERROR(SUMIFS('VICTOR BANORTE'!$N$106:$N$113,'VICTOR BANORTE'!$H$106:$H$113,"SALIDA",'VICTOR BANORTE'!$J$106:$J$113,$B26),0)</f>
        <v>0</v>
      </c>
      <c r="I26" s="62">
        <f>IFERROR(SUMIFS(RODRIGO!$N$5:$N$5,RODRIGO!$H$5:$H$5,"SALIDA",RODRIGO!$J$5:$J$5,$B26),0)</f>
        <v>0</v>
      </c>
      <c r="J26" s="62">
        <f>IFERROR(SUMIFS(MOY!$N$85:$N$99,MOY!$H$85:$H$99,"SALIDA",MOY!$J$85:$J$99,$B26),0)</f>
        <v>0</v>
      </c>
      <c r="K26" s="62">
        <f>IFERROR(SUMIFS('NORMA RUTH'!$N$110:$N$127,'NORMA RUTH'!$H$110:$H$127,"SALIDA",'NORMA RUTH'!$J$110:$J$127,$B26),0)</f>
        <v>0</v>
      </c>
      <c r="L26" s="62">
        <f>IFERROR(SUMIFS(VALERIA!$N$74:$N$89,VALERIA!$H$74:$H$89,"SALIDA",VALERIA!$J$74:$J$89,$B26),0)</f>
        <v>0</v>
      </c>
      <c r="M26" s="62">
        <f>IFERROR(SUMIFS('MANUEL BANAMEX'!$N$143:$N$162,'MANUEL BANAMEX'!$H$143:$H$162,"SALIDA",'MANUEL BANAMEX'!$J$143:$J$162,$B26),0)</f>
        <v>0</v>
      </c>
      <c r="N26" s="62">
        <f>IFERROR(SUMIFS(ROBERTO!$N$3:$N$9,ROBERTO!$H$3:$H$9,"SALIDA",ROBERTO!$J$3:$J$9,$B26),0)</f>
        <v>0</v>
      </c>
      <c r="O26" s="62">
        <f>IFERROR(SUMIFS(JUAN!$N$92:$N$95,JUAN!$H$92:$H$95,"SALIDA",JUAN!$J$92:$J$95,$B26),0)</f>
        <v>0</v>
      </c>
      <c r="P26" s="62">
        <f>IFERROR(SUMIFS('NORMA SANCHEZ'!$N$86:$N$89,'NORMA SANCHEZ'!$H$86:$H$89,"SALIDA",'NORMA SANCHEZ'!$J$86:$J$89,$B26),0)</f>
        <v>0</v>
      </c>
      <c r="Q26" s="62">
        <f>IFERROR(SUMIFS('JOSE CARLOS'!$N$83:$N$89,'JOSE CARLOS'!$H$83:$H$89,"SALIDA",'JOSE CARLOS'!$J$83:$J$89,$B26),0)</f>
        <v>0</v>
      </c>
      <c r="R26" s="62">
        <f>IFERROR(SUMIFS('LUIS ENRIQUE '!$N$69:$N$73,'LUIS ENRIQUE '!$H$69:$H$73,"SALIDA",'LUIS ENRIQUE '!$J$69:$J$73,$B26),0)</f>
        <v>0</v>
      </c>
      <c r="S26" s="62">
        <f>IFERROR(SUMIFS(CESARIA!$N$96:$N$99,CESARIA!$H$96:$H$99,"SALIDA",CESARIA!$J$96:$J$99,$B26),0)</f>
        <v>0</v>
      </c>
      <c r="T26" s="62">
        <f>IFERROR(SUMIFS(ALAN!$N$93:$N$103,ALAN!$H$93:$H$103,"SALIDA",ALAN!$J$93:$J$103,$B26),0)</f>
        <v>0</v>
      </c>
      <c r="U26" s="62">
        <f>IFERROR(SUMIFS(ELVIA!$N$78:$N$79,ELVIA!$H$78:$H$79,"SALIDA",ELVIA!$J$78:$J$79,$B26),0)</f>
        <v>0</v>
      </c>
      <c r="V26" s="62">
        <f>IFERROR(SUMIFS(CAJA!$N$6591:$N$7234,CAJA!$H$6591:$H$7234,"SALIDA",CAJA!$J$6591:$J$7234,$B26),0)</f>
        <v>0</v>
      </c>
      <c r="W26" s="62">
        <f>IFERROR(SUMIFS('CAJA TIGRES'!$N$1797:$N$1994,'CAJA TIGRES'!$H$1797:$H$1994,"SALIDA",'CAJA TIGRES'!$J$1797:$J$1994,$B26),0)</f>
        <v>0</v>
      </c>
      <c r="X26" s="62">
        <f>IFERROR(SUMIFS(RESERVA!$N$14:$N$14,RESERVA!$H$14:$H$14,"SALIDA",RESERVA!$J$14:$J$14,$B26),0)</f>
        <v>0</v>
      </c>
      <c r="Y26" s="96">
        <f t="shared" si="11"/>
        <v>104000</v>
      </c>
      <c r="Z26" s="96">
        <f>Y26+'OCT25'!Z26</f>
        <v>1261785.17</v>
      </c>
    </row>
    <row r="27" spans="1:26" x14ac:dyDescent="0.3">
      <c r="B27" s="60" t="s">
        <v>251</v>
      </c>
      <c r="C27" s="146">
        <f>IFERROR(SUMIFS('MGZ121'!$N$1599:$N$1741,'MGZ121'!H$1599:H$1741,"SALIDA",'MGZ121'!$J$1599:$J$1741,$B27),0)</f>
        <v>0</v>
      </c>
      <c r="D27" s="62">
        <f>IFERROR(SUMIFS('MGZ BBVA'!$N$1562:$N$1701,'MGZ BBVA'!$H$1562:$H$1701,"SALIDA",'MGZ BBVA'!$J$1562:$J$1701,$B27),0)</f>
        <v>0</v>
      </c>
      <c r="E27" s="62">
        <f>IFERROR(SUMIFS('MGZ DOLARES'!$N$2:$N$2,'MGZ DOLARES'!$F$2:$F$2,"SALIDA",'MGZ DOLARES'!$J$2:$J$2,$B27),0)</f>
        <v>0</v>
      </c>
      <c r="F27" s="62">
        <f>IFERROR(SUMIFS('MGZ BAJIO'!$N$80:$N$81,'MGZ BAJIO'!$H$80:$H$81,"SALIDA",'MGZ BAJIO'!$J$80:$J$81,$B27),0)</f>
        <v>0</v>
      </c>
      <c r="G27" s="62">
        <f>IFERROR(SUMIFS('VICTOR BANAMEX'!$N$602:$N$654,'VICTOR BANAMEX'!$H$602:$H$654,"SALIDA",'VICTOR BANAMEX'!$J$602:$J$654,$B27),0)</f>
        <v>0</v>
      </c>
      <c r="H27" s="62">
        <f>IFERROR(SUMIFS('VICTOR BANORTE'!$N$106:$N$113,'VICTOR BANORTE'!$H$106:$H$113,"SALIDA",'VICTOR BANORTE'!$J$106:$J$113,$B27),0)</f>
        <v>0</v>
      </c>
      <c r="I27" s="62">
        <f>IFERROR(SUMIFS(RODRIGO!$N$5:$N$5,RODRIGO!$H$5:$H$5,"SALIDA",RODRIGO!$J$5:$J$5,$B27),0)</f>
        <v>0</v>
      </c>
      <c r="J27" s="62">
        <f>IFERROR(SUMIFS(MOY!$N$85:$N$99,MOY!$H$85:$H$99,"SALIDA",MOY!$J$85:$J$99,$B27),0)</f>
        <v>0</v>
      </c>
      <c r="K27" s="62">
        <f>IFERROR(SUMIFS('NORMA RUTH'!$N$110:$N$127,'NORMA RUTH'!$H$110:$H$127,"SALIDA",'NORMA RUTH'!$J$110:$J$127,$B27),0)</f>
        <v>0</v>
      </c>
      <c r="L27" s="62">
        <f>IFERROR(SUMIFS(VALERIA!$N$74:$N$89,VALERIA!$H$74:$H$89,"SALIDA",VALERIA!$J$74:$J$89,$B27),0)</f>
        <v>0</v>
      </c>
      <c r="M27" s="62">
        <f>IFERROR(SUMIFS('MANUEL BANAMEX'!$N$143:$N$162,'MANUEL BANAMEX'!$H$143:$H$162,"SALIDA",'MANUEL BANAMEX'!$J$143:$J$162,$B27),0)</f>
        <v>0</v>
      </c>
      <c r="N27" s="62">
        <f>IFERROR(SUMIFS(ROBERTO!$N$3:$N$9,ROBERTO!$H$3:$H$9,"SALIDA",ROBERTO!$J$3:$J$9,$B27),0)</f>
        <v>0</v>
      </c>
      <c r="O27" s="62">
        <f>IFERROR(SUMIFS(JUAN!$N$92:$N$95,JUAN!$H$92:$H$95,"SALIDA",JUAN!$J$92:$J$95,$B27),0)</f>
        <v>0</v>
      </c>
      <c r="P27" s="62">
        <f>IFERROR(SUMIFS('NORMA SANCHEZ'!$N$86:$N$89,'NORMA SANCHEZ'!$H$86:$H$89,"SALIDA",'NORMA SANCHEZ'!$J$86:$J$89,$B27),0)</f>
        <v>0</v>
      </c>
      <c r="Q27" s="62">
        <f>IFERROR(SUMIFS('JOSE CARLOS'!$N$83:$N$89,'JOSE CARLOS'!$H$83:$H$89,"SALIDA",'JOSE CARLOS'!$J$83:$J$89,$B27),0)</f>
        <v>0</v>
      </c>
      <c r="R27" s="62">
        <f>IFERROR(SUMIFS('LUIS ENRIQUE '!$N$69:$N$73,'LUIS ENRIQUE '!$H$69:$H$73,"SALIDA",'LUIS ENRIQUE '!$J$69:$J$73,$B27),0)</f>
        <v>0</v>
      </c>
      <c r="S27" s="62">
        <f>IFERROR(SUMIFS(CESARIA!$N$96:$N$99,CESARIA!$H$96:$H$99,"SALIDA",CESARIA!$J$96:$J$99,$B27),0)</f>
        <v>0</v>
      </c>
      <c r="T27" s="62">
        <f>IFERROR(SUMIFS(ALAN!$N$93:$N$103,ALAN!$H$93:$H$103,"SALIDA",ALAN!$J$93:$J$103,$B27),0)</f>
        <v>0</v>
      </c>
      <c r="U27" s="62">
        <f>IFERROR(SUMIFS(ELVIA!$N$78:$N$79,ELVIA!$H$78:$H$79,"SALIDA",ELVIA!$J$78:$J$79,$B27),0)</f>
        <v>0</v>
      </c>
      <c r="V27" s="62">
        <f>IFERROR(SUMIFS(CAJA!$N$6591:$N$7234,CAJA!$H$6591:$H$7234,"SALIDA",CAJA!$J$6591:$J$7234,$B27),0)</f>
        <v>0</v>
      </c>
      <c r="W27" s="62">
        <f>IFERROR(SUMIFS('CAJA TIGRES'!$N$1797:$N$1994,'CAJA TIGRES'!$H$1797:$H$1994,"SALIDA",'CAJA TIGRES'!$J$1797:$J$1994,$B27),0)</f>
        <v>0</v>
      </c>
      <c r="X27" s="62">
        <f>IFERROR(SUMIFS(RESERVA!$N$14:$N$14,RESERVA!$H$14:$H$14,"SALIDA",RESERVA!$J$14:$J$14,$B27),0)</f>
        <v>0</v>
      </c>
      <c r="Y27" s="96">
        <f t="shared" si="11"/>
        <v>0</v>
      </c>
      <c r="Z27" s="96">
        <f>Y27+'OCT25'!Z27</f>
        <v>0</v>
      </c>
    </row>
    <row r="28" spans="1:26" x14ac:dyDescent="0.3">
      <c r="B28" s="60" t="s">
        <v>261</v>
      </c>
      <c r="C28" s="146">
        <f>IFERROR(SUMIFS('MGZ121'!$N$1599:$N$1741,'MGZ121'!H$1599:H$1741,"SALIDA",'MGZ121'!$J$1599:$J$1741,$B28),0)</f>
        <v>0</v>
      </c>
      <c r="D28" s="62">
        <f>IFERROR(SUMIFS('MGZ BBVA'!$N$1562:$N$1701,'MGZ BBVA'!$H$1562:$H$1701,"SALIDA",'MGZ BBVA'!$J$1562:$J$1701,$B28),0)</f>
        <v>0</v>
      </c>
      <c r="E28" s="62">
        <f>IFERROR(SUMIFS('MGZ DOLARES'!$N$2:$N$2,'MGZ DOLARES'!$F$2:$F$2,"SALIDA",'MGZ DOLARES'!$J$2:$J$2,$B28),0)</f>
        <v>0</v>
      </c>
      <c r="F28" s="62">
        <f>IFERROR(SUMIFS('MGZ BAJIO'!$N$80:$N$81,'MGZ BAJIO'!$H$80:$H$81,"SALIDA",'MGZ BAJIO'!$J$80:$J$81,$B28),0)</f>
        <v>0</v>
      </c>
      <c r="G28" s="62">
        <f>IFERROR(SUMIFS('VICTOR BANAMEX'!$N$602:$N$654,'VICTOR BANAMEX'!$H$602:$H$654,"SALIDA",'VICTOR BANAMEX'!$J$602:$J$654,$B28),0)</f>
        <v>0</v>
      </c>
      <c r="H28" s="62">
        <f>IFERROR(SUMIFS('VICTOR BANORTE'!$N$106:$N$113,'VICTOR BANORTE'!$H$106:$H$113,"SALIDA",'VICTOR BANORTE'!$J$106:$J$113,$B28),0)</f>
        <v>0</v>
      </c>
      <c r="I28" s="62">
        <f>IFERROR(SUMIFS(RODRIGO!$N$5:$N$5,RODRIGO!$H$5:$H$5,"SALIDA",RODRIGO!$J$5:$J$5,$B28),0)</f>
        <v>0</v>
      </c>
      <c r="J28" s="62">
        <f>IFERROR(SUMIFS(MOY!$N$85:$N$99,MOY!$H$85:$H$99,"SALIDA",MOY!$J$85:$J$99,$B28),0)</f>
        <v>0</v>
      </c>
      <c r="K28" s="62">
        <f>IFERROR(SUMIFS('NORMA RUTH'!$N$110:$N$127,'NORMA RUTH'!$H$110:$H$127,"SALIDA",'NORMA RUTH'!$J$110:$J$127,$B28),0)</f>
        <v>0</v>
      </c>
      <c r="L28" s="62">
        <f>IFERROR(SUMIFS(VALERIA!$N$74:$N$89,VALERIA!$H$74:$H$89,"SALIDA",VALERIA!$J$74:$J$89,$B28),0)</f>
        <v>0</v>
      </c>
      <c r="M28" s="62">
        <f>IFERROR(SUMIFS('MANUEL BANAMEX'!$N$143:$N$162,'MANUEL BANAMEX'!$H$143:$H$162,"SALIDA",'MANUEL BANAMEX'!$J$143:$J$162,$B28),0)</f>
        <v>0</v>
      </c>
      <c r="N28" s="62">
        <f>IFERROR(SUMIFS(ROBERTO!$N$3:$N$9,ROBERTO!$H$3:$H$9,"SALIDA",ROBERTO!$J$3:$J$9,$B28),0)</f>
        <v>0</v>
      </c>
      <c r="O28" s="62">
        <f>IFERROR(SUMIFS(JUAN!$N$92:$N$95,JUAN!$H$92:$H$95,"SALIDA",JUAN!$J$92:$J$95,$B28),0)</f>
        <v>0</v>
      </c>
      <c r="P28" s="62">
        <f>IFERROR(SUMIFS('NORMA SANCHEZ'!$N$86:$N$89,'NORMA SANCHEZ'!$H$86:$H$89,"SALIDA",'NORMA SANCHEZ'!$J$86:$J$89,$B28),0)</f>
        <v>0</v>
      </c>
      <c r="Q28" s="62">
        <f>IFERROR(SUMIFS('JOSE CARLOS'!$N$83:$N$89,'JOSE CARLOS'!$H$83:$H$89,"SALIDA",'JOSE CARLOS'!$J$83:$J$89,$B28),0)</f>
        <v>0</v>
      </c>
      <c r="R28" s="62">
        <f>IFERROR(SUMIFS('LUIS ENRIQUE '!$N$69:$N$73,'LUIS ENRIQUE '!$H$69:$H$73,"SALIDA",'LUIS ENRIQUE '!$J$69:$J$73,$B28),0)</f>
        <v>0</v>
      </c>
      <c r="S28" s="62">
        <f>IFERROR(SUMIFS(CESARIA!$N$96:$N$99,CESARIA!$H$96:$H$99,"SALIDA",CESARIA!$J$96:$J$99,$B28),0)</f>
        <v>0</v>
      </c>
      <c r="T28" s="62">
        <f>IFERROR(SUMIFS(ALAN!$N$93:$N$103,ALAN!$H$93:$H$103,"SALIDA",ALAN!$J$93:$J$103,$B28),0)</f>
        <v>0</v>
      </c>
      <c r="U28" s="62">
        <f>IFERROR(SUMIFS(ELVIA!$N$78:$N$79,ELVIA!$H$78:$H$79,"SALIDA",ELVIA!$J$78:$J$79,$B28),0)</f>
        <v>0</v>
      </c>
      <c r="V28" s="62">
        <f>IFERROR(SUMIFS(CAJA!$N$6591:$N$7234,CAJA!$H$6591:$H$7234,"SALIDA",CAJA!$J$6591:$J$7234,$B28),0)</f>
        <v>68000</v>
      </c>
      <c r="W28" s="62">
        <f>IFERROR(SUMIFS('CAJA TIGRES'!$N$1797:$N$1994,'CAJA TIGRES'!$H$1797:$H$1994,"SALIDA",'CAJA TIGRES'!$J$1797:$J$1994,$B28),0)</f>
        <v>0</v>
      </c>
      <c r="X28" s="62">
        <f>IFERROR(SUMIFS(RESERVA!$N$14:$N$14,RESERVA!$H$14:$H$14,"SALIDA",RESERVA!$J$14:$J$14,$B28),0)</f>
        <v>0</v>
      </c>
      <c r="Y28" s="96">
        <f t="shared" si="11"/>
        <v>68000</v>
      </c>
      <c r="Z28" s="96">
        <f>Y28+'OCT25'!Z28</f>
        <v>700300</v>
      </c>
    </row>
    <row r="29" spans="1:26" s="180" customFormat="1" x14ac:dyDescent="0.3">
      <c r="A29" s="180">
        <v>5</v>
      </c>
      <c r="B29" s="181" t="s">
        <v>103</v>
      </c>
      <c r="C29" s="135">
        <f>SUM(C30:C48)</f>
        <v>129866.56</v>
      </c>
      <c r="D29" s="135">
        <f t="shared" ref="D29" si="12">SUM(D30:D48)</f>
        <v>948280.1</v>
      </c>
      <c r="E29" s="135">
        <f t="shared" ref="E29:Z29" si="13">SUM(E30:E48)</f>
        <v>0</v>
      </c>
      <c r="F29" s="135">
        <f t="shared" si="13"/>
        <v>0</v>
      </c>
      <c r="G29" s="135">
        <f t="shared" si="13"/>
        <v>164659</v>
      </c>
      <c r="H29" s="135">
        <f t="shared" si="13"/>
        <v>0</v>
      </c>
      <c r="I29" s="135">
        <f t="shared" si="13"/>
        <v>0</v>
      </c>
      <c r="J29" s="135">
        <f t="shared" si="13"/>
        <v>0</v>
      </c>
      <c r="K29" s="135">
        <f t="shared" si="13"/>
        <v>0</v>
      </c>
      <c r="L29" s="135">
        <f t="shared" si="13"/>
        <v>0</v>
      </c>
      <c r="M29" s="135">
        <f t="shared" si="13"/>
        <v>0</v>
      </c>
      <c r="N29" s="135">
        <f t="shared" si="13"/>
        <v>0</v>
      </c>
      <c r="O29" s="128">
        <f t="shared" si="13"/>
        <v>0</v>
      </c>
      <c r="P29" s="135">
        <f t="shared" si="13"/>
        <v>0</v>
      </c>
      <c r="Q29" s="128">
        <f t="shared" si="13"/>
        <v>0</v>
      </c>
      <c r="R29" s="135">
        <f t="shared" si="13"/>
        <v>0</v>
      </c>
      <c r="S29" s="135">
        <f t="shared" si="13"/>
        <v>0</v>
      </c>
      <c r="T29" s="135">
        <f t="shared" si="13"/>
        <v>0</v>
      </c>
      <c r="U29" s="135">
        <f>SUM(U30:U48)</f>
        <v>0</v>
      </c>
      <c r="V29" s="135">
        <f t="shared" si="13"/>
        <v>774577</v>
      </c>
      <c r="W29" s="135">
        <f t="shared" si="13"/>
        <v>108740</v>
      </c>
      <c r="X29" s="135">
        <f t="shared" si="13"/>
        <v>0</v>
      </c>
      <c r="Y29" s="135">
        <f t="shared" si="13"/>
        <v>2126122.66</v>
      </c>
      <c r="Z29" s="135">
        <f t="shared" si="13"/>
        <v>25044194.692806736</v>
      </c>
    </row>
    <row r="30" spans="1:26" x14ac:dyDescent="0.3">
      <c r="A30">
        <v>5.0999999999999996</v>
      </c>
      <c r="B30" s="60" t="s">
        <v>92</v>
      </c>
      <c r="C30" s="146">
        <f>IFERROR(SUMIFS('MGZ121'!$N$1599:$N$1741,'MGZ121'!H$1599:H$1741,"SALIDA",'MGZ121'!$J$1599:$J$1741,$B30),0)</f>
        <v>55795.56</v>
      </c>
      <c r="D30" s="62">
        <f>IFERROR(SUMIFS('MGZ BBVA'!$N$1562:$N$1701,'MGZ BBVA'!$H$1562:$H$1701,"SALIDA",'MGZ BBVA'!$J$1562:$J$1701,$B30),0)</f>
        <v>204154</v>
      </c>
      <c r="E30" s="62">
        <f>IFERROR(SUMIFS('MGZ DOLARES'!$N$2:$N$2,'MGZ DOLARES'!$F$2:$F$2,"SALIDA",'MGZ DOLARES'!$J$2:$J$2,$B30),0)</f>
        <v>0</v>
      </c>
      <c r="F30" s="62">
        <f>IFERROR(SUMIFS('MGZ BAJIO'!$N$80:$N$81,'MGZ BAJIO'!$H$80:$H$81,"SALIDA",'MGZ BAJIO'!$J$80:$J$81,$B30),0)</f>
        <v>0</v>
      </c>
      <c r="G30" s="62">
        <f>IFERROR(SUMIFS('VICTOR BANAMEX'!$N$602:$N$654,'VICTOR BANAMEX'!$H$602:$H$654,"SALIDA",'VICTOR BANAMEX'!$J$602:$J$654,$B30),0)</f>
        <v>0</v>
      </c>
      <c r="H30" s="62">
        <f>IFERROR(SUMIFS('VICTOR BANORTE'!$N$106:$N$113,'VICTOR BANORTE'!$H$106:$H$113,"SALIDA",'VICTOR BANORTE'!$J$106:$J$113,$B30),0)</f>
        <v>0</v>
      </c>
      <c r="I30" s="62">
        <f>IFERROR(SUMIFS(RODRIGO!$N$5:$N$5,RODRIGO!$H$5:$H$5,"SALIDA",RODRIGO!$J$5:$J$5,$B30),0)</f>
        <v>0</v>
      </c>
      <c r="J30" s="62">
        <f>IFERROR(SUMIFS(MOY!$N$85:$N$99,MOY!$H$85:$H$99,"SALIDA",MOY!$J$85:$J$99,$B30),0)</f>
        <v>0</v>
      </c>
      <c r="K30" s="62">
        <f>IFERROR(SUMIFS('NORMA RUTH'!$N$110:$N$127,'NORMA RUTH'!$H$110:$H$127,"SALIDA",'NORMA RUTH'!$J$110:$J$127,$B30),0)</f>
        <v>0</v>
      </c>
      <c r="L30" s="62">
        <f>IFERROR(SUMIFS(VALERIA!$N$74:$N$89,VALERIA!$H$74:$H$89,"SALIDA",VALERIA!$J$74:$J$89,$B30),0)</f>
        <v>0</v>
      </c>
      <c r="M30" s="62">
        <f>IFERROR(SUMIFS('MANUEL BANAMEX'!$N$143:$N$162,'MANUEL BANAMEX'!$H$143:$H$162,"SALIDA",'MANUEL BANAMEX'!$J$143:$J$162,$B30),0)</f>
        <v>0</v>
      </c>
      <c r="N30" s="62">
        <f>IFERROR(SUMIFS(ROBERTO!$N$3:$N$9,ROBERTO!$H$3:$H$9,"SALIDA",ROBERTO!$J$3:$J$9,$B30),0)</f>
        <v>0</v>
      </c>
      <c r="O30" s="62">
        <f>IFERROR(SUMIFS(JUAN!$N$92:$N$95,JUAN!$H$92:$H$95,"SALIDA",JUAN!$J$92:$J$95,$B30),0)</f>
        <v>0</v>
      </c>
      <c r="P30" s="62">
        <f>IFERROR(SUMIFS('NORMA SANCHEZ'!$N$86:$N$89,'NORMA SANCHEZ'!$H$86:$H$89,"SALIDA",'NORMA SANCHEZ'!$J$86:$J$89,$B30),0)</f>
        <v>0</v>
      </c>
      <c r="Q30" s="62">
        <f>IFERROR(SUMIFS('JOSE CARLOS'!$N$83:$N$89,'JOSE CARLOS'!$H$83:$H$89,"SALIDA",'JOSE CARLOS'!$J$83:$J$89,$B30),0)</f>
        <v>0</v>
      </c>
      <c r="R30" s="62">
        <f>IFERROR(SUMIFS('LUIS ENRIQUE '!$N$69:$N$73,'LUIS ENRIQUE '!$H$69:$H$73,"SALIDA",'LUIS ENRIQUE '!$J$69:$J$73,$B30),0)</f>
        <v>0</v>
      </c>
      <c r="S30" s="62">
        <f>IFERROR(SUMIFS(CESARIA!$N$96:$N$99,CESARIA!$H$96:$H$99,"SALIDA",CESARIA!$J$96:$J$99,$B30),0)</f>
        <v>0</v>
      </c>
      <c r="T30" s="62">
        <f>IFERROR(SUMIFS(ALAN!$N$93:$N$103,ALAN!$H$93:$H$103,"SALIDA",ALAN!$J$93:$J$103,$B30),0)</f>
        <v>0</v>
      </c>
      <c r="U30" s="62">
        <f>IFERROR(SUMIFS(ELVIA!$N$78:$N$79,ELVIA!$H$78:$H$79,"SALIDA",ELVIA!$J$78:$J$79,$B30),0)</f>
        <v>0</v>
      </c>
      <c r="V30" s="146">
        <f>IFERROR(SUMIFS(CAJA!$N$6591:$N$7234,CAJA!$H$6591:$H$7234,"SALIDA",CAJA!$J$6591:$J$7234,$B30),0)</f>
        <v>74235</v>
      </c>
      <c r="W30" s="62">
        <f>IFERROR(SUMIFS('CAJA TIGRES'!$N$1797:$N$1994,'CAJA TIGRES'!$H$1797:$H$1994,"SALIDA",'CAJA TIGRES'!$J$1797:$J$1994,$B30),0)</f>
        <v>3750</v>
      </c>
      <c r="X30" s="62">
        <f>IFERROR(SUMIFS(RESERVA!$N$14:$N$14,RESERVA!$H$14:$H$14,"SALIDA",RESERVA!$J$14:$J$14,$B30),0)</f>
        <v>0</v>
      </c>
      <c r="Y30" s="96">
        <f t="shared" ref="Y30:Y48" si="14">SUM(C30:X30)</f>
        <v>337934.56</v>
      </c>
      <c r="Z30" s="96">
        <f>Y30+'OCT25'!Z30</f>
        <v>2126816.54</v>
      </c>
    </row>
    <row r="31" spans="1:26" ht="27.6" x14ac:dyDescent="0.3">
      <c r="A31">
        <v>5.2</v>
      </c>
      <c r="B31" s="61" t="s">
        <v>93</v>
      </c>
      <c r="C31" s="146">
        <f>IFERROR(SUMIFS('MGZ121'!$N$1599:$N$1741,'MGZ121'!H$1599:H$1741,"SALIDA",'MGZ121'!$J$1599:$J$1741,$B31),0)</f>
        <v>71866</v>
      </c>
      <c r="D31" s="62">
        <f>IFERROR(SUMIFS('MGZ BBVA'!$N$1562:$N$1701,'MGZ BBVA'!$H$1562:$H$1701,"SALIDA",'MGZ BBVA'!$J$1562:$J$1701,$B31),0)</f>
        <v>9752.7999999999993</v>
      </c>
      <c r="E31" s="62">
        <f>IFERROR(SUMIFS('MGZ DOLARES'!$N$2:$N$2,'MGZ DOLARES'!$F$2:$F$2,"SALIDA",'MGZ DOLARES'!$J$2:$J$2,$B31),0)</f>
        <v>0</v>
      </c>
      <c r="F31" s="62">
        <f>IFERROR(SUMIFS('MGZ BAJIO'!$N$80:$N$81,'MGZ BAJIO'!$H$80:$H$81,"SALIDA",'MGZ BAJIO'!$J$80:$J$81,$B31),0)</f>
        <v>0</v>
      </c>
      <c r="G31" s="62">
        <f>IFERROR(SUMIFS('VICTOR BANAMEX'!$N$602:$N$654,'VICTOR BANAMEX'!$H$602:$H$654,"SALIDA",'VICTOR BANAMEX'!$J$602:$J$654,$B31),0)</f>
        <v>0</v>
      </c>
      <c r="H31" s="62">
        <f>IFERROR(SUMIFS('VICTOR BANORTE'!$N$106:$N$113,'VICTOR BANORTE'!$H$106:$H$113,"SALIDA",'VICTOR BANORTE'!$J$106:$J$113,$B31),0)</f>
        <v>0</v>
      </c>
      <c r="I31" s="62">
        <f>IFERROR(SUMIFS(RODRIGO!$N$5:$N$5,RODRIGO!$H$5:$H$5,"SALIDA",RODRIGO!$J$5:$J$5,$B31),0)</f>
        <v>0</v>
      </c>
      <c r="J31" s="62">
        <f>IFERROR(SUMIFS(MOY!$N$85:$N$99,MOY!$H$85:$H$99,"SALIDA",MOY!$J$85:$J$99,$B31),0)</f>
        <v>0</v>
      </c>
      <c r="K31" s="62">
        <f>IFERROR(SUMIFS('NORMA RUTH'!$N$110:$N$127,'NORMA RUTH'!$H$110:$H$127,"SALIDA",'NORMA RUTH'!$J$110:$J$127,$B31),0)</f>
        <v>0</v>
      </c>
      <c r="L31" s="62">
        <f>IFERROR(SUMIFS(VALERIA!$N$74:$N$89,VALERIA!$H$74:$H$89,"SALIDA",VALERIA!$J$74:$J$89,$B31),0)</f>
        <v>0</v>
      </c>
      <c r="M31" s="62">
        <f>IFERROR(SUMIFS('MANUEL BANAMEX'!$N$143:$N$162,'MANUEL BANAMEX'!$H$143:$H$162,"SALIDA",'MANUEL BANAMEX'!$J$143:$J$162,$B31),0)</f>
        <v>0</v>
      </c>
      <c r="N31" s="62">
        <f>IFERROR(SUMIFS(ROBERTO!$N$3:$N$9,ROBERTO!$H$3:$H$9,"SALIDA",ROBERTO!$J$3:$J$9,$B31),0)</f>
        <v>0</v>
      </c>
      <c r="O31" s="62">
        <f>IFERROR(SUMIFS(JUAN!$N$92:$N$95,JUAN!$H$92:$H$95,"SALIDA",JUAN!$J$92:$J$95,$B31),0)</f>
        <v>0</v>
      </c>
      <c r="P31" s="62">
        <f>IFERROR(SUMIFS('NORMA SANCHEZ'!$N$86:$N$89,'NORMA SANCHEZ'!$H$86:$H$89,"SALIDA",'NORMA SANCHEZ'!$J$86:$J$89,$B31),0)</f>
        <v>0</v>
      </c>
      <c r="Q31" s="62">
        <f>IFERROR(SUMIFS('JOSE CARLOS'!$N$83:$N$89,'JOSE CARLOS'!$H$83:$H$89,"SALIDA",'JOSE CARLOS'!$J$83:$J$89,$B31),0)</f>
        <v>0</v>
      </c>
      <c r="R31" s="62">
        <f>IFERROR(SUMIFS('LUIS ENRIQUE '!$N$69:$N$73,'LUIS ENRIQUE '!$H$69:$H$73,"SALIDA",'LUIS ENRIQUE '!$J$69:$J$73,$B31),0)</f>
        <v>0</v>
      </c>
      <c r="S31" s="62">
        <f>IFERROR(SUMIFS(CESARIA!$N$96:$N$99,CESARIA!$H$96:$H$99,"SALIDA",CESARIA!$J$96:$J$99,$B31),0)</f>
        <v>0</v>
      </c>
      <c r="T31" s="62">
        <f>IFERROR(SUMIFS(ALAN!$N$93:$N$103,ALAN!$H$93:$H$103,"SALIDA",ALAN!$J$93:$J$103,$B31),0)</f>
        <v>0</v>
      </c>
      <c r="U31" s="62">
        <f>IFERROR(SUMIFS(ELVIA!$N$78:$N$79,ELVIA!$H$78:$H$79,"SALIDA",ELVIA!$J$78:$J$79,$B31),0)</f>
        <v>0</v>
      </c>
      <c r="V31" s="146">
        <f>IFERROR(SUMIFS(CAJA!$N$6591:$N$7234,CAJA!$H$6591:$H$7234,"SALIDA",CAJA!$J$6591:$J$7234,$B31),0)</f>
        <v>26040</v>
      </c>
      <c r="W31" s="62">
        <f>IFERROR(SUMIFS('CAJA TIGRES'!$N$1797:$N$1994,'CAJA TIGRES'!$H$1797:$H$1994,"SALIDA",'CAJA TIGRES'!$J$1797:$J$1994,$B31),0)</f>
        <v>11305</v>
      </c>
      <c r="X31" s="62">
        <f>IFERROR(SUMIFS(RESERVA!$N$14:$N$14,RESERVA!$H$14:$H$14,"SALIDA",RESERVA!$J$14:$J$14,$B31),0)</f>
        <v>0</v>
      </c>
      <c r="Y31" s="96">
        <f t="shared" si="14"/>
        <v>118963.8</v>
      </c>
      <c r="Z31" s="96">
        <f>Y31+'OCT25'!Z31</f>
        <v>2022140.7000000002</v>
      </c>
    </row>
    <row r="32" spans="1:26" x14ac:dyDescent="0.3">
      <c r="A32">
        <v>5.3</v>
      </c>
      <c r="B32" s="60" t="s">
        <v>94</v>
      </c>
      <c r="C32" s="146">
        <f>IFERROR(SUMIFS('MGZ121'!$N$1599:$N$1741,'MGZ121'!H$1599:H$1741,"SALIDA",'MGZ121'!$J$1599:$J$1741,$B32),0)</f>
        <v>0</v>
      </c>
      <c r="D32" s="62">
        <f>IFERROR(SUMIFS('MGZ BBVA'!$N$1562:$N$1701,'MGZ BBVA'!$H$1562:$H$1701,"SALIDA",'MGZ BBVA'!$J$1562:$J$1701,$B32),0)</f>
        <v>0</v>
      </c>
      <c r="E32" s="62">
        <f>IFERROR(SUMIFS('MGZ DOLARES'!$N$2:$N$2,'MGZ DOLARES'!$F$2:$F$2,"SALIDA",'MGZ DOLARES'!$J$2:$J$2,$B32),0)</f>
        <v>0</v>
      </c>
      <c r="F32" s="62">
        <f>IFERROR(SUMIFS('MGZ BAJIO'!$N$80:$N$81,'MGZ BAJIO'!$H$80:$H$81,"SALIDA",'MGZ BAJIO'!$J$80:$J$81,$B32),0)</f>
        <v>0</v>
      </c>
      <c r="G32" s="62">
        <f>IFERROR(SUMIFS('VICTOR BANAMEX'!$N$602:$N$654,'VICTOR BANAMEX'!$H$602:$H$654,"SALIDA",'VICTOR BANAMEX'!$J$602:$J$654,$B32),0)</f>
        <v>0</v>
      </c>
      <c r="H32" s="62">
        <f>IFERROR(SUMIFS('VICTOR BANORTE'!$N$106:$N$113,'VICTOR BANORTE'!$H$106:$H$113,"SALIDA",'VICTOR BANORTE'!$J$106:$J$113,$B32),0)</f>
        <v>0</v>
      </c>
      <c r="I32" s="62">
        <f>IFERROR(SUMIFS(RODRIGO!$N$5:$N$5,RODRIGO!$H$5:$H$5,"SALIDA",RODRIGO!$J$5:$J$5,$B32),0)</f>
        <v>0</v>
      </c>
      <c r="J32" s="62">
        <f>IFERROR(SUMIFS(MOY!$N$85:$N$99,MOY!$H$85:$H$99,"SALIDA",MOY!$J$85:$J$99,$B32),0)</f>
        <v>0</v>
      </c>
      <c r="K32" s="62">
        <f>IFERROR(SUMIFS('NORMA RUTH'!$N$110:$N$127,'NORMA RUTH'!$H$110:$H$127,"SALIDA",'NORMA RUTH'!$J$110:$J$127,$B32),0)</f>
        <v>0</v>
      </c>
      <c r="L32" s="62">
        <f>IFERROR(SUMIFS(VALERIA!$N$74:$N$89,VALERIA!$H$74:$H$89,"SALIDA",VALERIA!$J$74:$J$89,$B32),0)</f>
        <v>0</v>
      </c>
      <c r="M32" s="62">
        <f>IFERROR(SUMIFS('MANUEL BANAMEX'!$N$143:$N$162,'MANUEL BANAMEX'!$H$143:$H$162,"SALIDA",'MANUEL BANAMEX'!$J$143:$J$162,$B32),0)</f>
        <v>0</v>
      </c>
      <c r="N32" s="62">
        <f>IFERROR(SUMIFS(ROBERTO!$N$3:$N$9,ROBERTO!$H$3:$H$9,"SALIDA",ROBERTO!$J$3:$J$9,$B32),0)</f>
        <v>0</v>
      </c>
      <c r="O32" s="62">
        <f>IFERROR(SUMIFS(JUAN!$N$92:$N$95,JUAN!$H$92:$H$95,"SALIDA",JUAN!$J$92:$J$95,$B32),0)</f>
        <v>0</v>
      </c>
      <c r="P32" s="62">
        <f>IFERROR(SUMIFS('NORMA SANCHEZ'!$N$86:$N$89,'NORMA SANCHEZ'!$H$86:$H$89,"SALIDA",'NORMA SANCHEZ'!$J$86:$J$89,$B32),0)</f>
        <v>0</v>
      </c>
      <c r="Q32" s="62">
        <f>IFERROR(SUMIFS('JOSE CARLOS'!$N$83:$N$89,'JOSE CARLOS'!$H$83:$H$89,"SALIDA",'JOSE CARLOS'!$J$83:$J$89,$B32),0)</f>
        <v>0</v>
      </c>
      <c r="R32" s="62">
        <f>IFERROR(SUMIFS('LUIS ENRIQUE '!$N$69:$N$73,'LUIS ENRIQUE '!$H$69:$H$73,"SALIDA",'LUIS ENRIQUE '!$J$69:$J$73,$B32),0)</f>
        <v>0</v>
      </c>
      <c r="S32" s="62">
        <f>IFERROR(SUMIFS(CESARIA!$N$96:$N$99,CESARIA!$H$96:$H$99,"SALIDA",CESARIA!$J$96:$J$99,$B32),0)</f>
        <v>0</v>
      </c>
      <c r="T32" s="62">
        <f>IFERROR(SUMIFS(ALAN!$N$93:$N$103,ALAN!$H$93:$H$103,"SALIDA",ALAN!$J$93:$J$103,$B32),0)</f>
        <v>0</v>
      </c>
      <c r="U32" s="62">
        <f>IFERROR(SUMIFS(ELVIA!$N$78:$N$79,ELVIA!$H$78:$H$79,"SALIDA",ELVIA!$J$78:$J$79,$B32),0)</f>
        <v>0</v>
      </c>
      <c r="V32" s="146">
        <f>IFERROR(SUMIFS(CAJA!$N$6591:$N$7234,CAJA!$H$6591:$H$7234,"SALIDA",CAJA!$J$6591:$J$7234,$B32),0)</f>
        <v>100</v>
      </c>
      <c r="W32" s="62">
        <f>IFERROR(SUMIFS('CAJA TIGRES'!$N$1797:$N$1994,'CAJA TIGRES'!$H$1797:$H$1994,"SALIDA",'CAJA TIGRES'!$J$1797:$J$1994,$B32),0)</f>
        <v>3170</v>
      </c>
      <c r="X32" s="62">
        <f>IFERROR(SUMIFS(RESERVA!$N$14:$N$14,RESERVA!$H$14:$H$14,"SALIDA",RESERVA!$J$14:$J$14,$B32),0)</f>
        <v>0</v>
      </c>
      <c r="Y32" s="96">
        <f t="shared" si="14"/>
        <v>3270</v>
      </c>
      <c r="Z32" s="96">
        <f>Y32+'OCT25'!Z32</f>
        <v>7479412.0300000012</v>
      </c>
    </row>
    <row r="33" spans="1:26" x14ac:dyDescent="0.3">
      <c r="A33">
        <v>5.4</v>
      </c>
      <c r="B33" s="60" t="s">
        <v>95</v>
      </c>
      <c r="C33" s="146">
        <f>IFERROR(SUMIFS('MGZ121'!$N$1599:$N$1741,'MGZ121'!H$1599:H$1741,"SALIDA",'MGZ121'!$J$1599:$J$1741,$B33),0)</f>
        <v>0</v>
      </c>
      <c r="D33" s="62">
        <f>IFERROR(SUMIFS('MGZ BBVA'!$N$1562:$N$1701,'MGZ BBVA'!$H$1562:$H$1701,"SALIDA",'MGZ BBVA'!$J$1562:$J$1701,$B33),0)</f>
        <v>16701.940000000002</v>
      </c>
      <c r="E33" s="62">
        <f>IFERROR(SUMIFS('MGZ DOLARES'!$N$2:$N$2,'MGZ DOLARES'!$F$2:$F$2,"SALIDA",'MGZ DOLARES'!$J$2:$J$2,$B33),0)</f>
        <v>0</v>
      </c>
      <c r="F33" s="62">
        <f>IFERROR(SUMIFS('MGZ BAJIO'!$N$80:$N$81,'MGZ BAJIO'!$H$80:$H$81,"SALIDA",'MGZ BAJIO'!$J$80:$J$81,$B33),0)</f>
        <v>0</v>
      </c>
      <c r="G33" s="62">
        <f>IFERROR(SUMIFS('VICTOR BANAMEX'!$N$602:$N$654,'VICTOR BANAMEX'!$H$602:$H$654,"SALIDA",'VICTOR BANAMEX'!$J$602:$J$654,$B33),0)</f>
        <v>0</v>
      </c>
      <c r="H33" s="62">
        <f>IFERROR(SUMIFS('VICTOR BANORTE'!$N$106:$N$113,'VICTOR BANORTE'!$H$106:$H$113,"SALIDA",'VICTOR BANORTE'!$J$106:$J$113,$B33),0)</f>
        <v>0</v>
      </c>
      <c r="I33" s="62">
        <f>IFERROR(SUMIFS(RODRIGO!$N$5:$N$5,RODRIGO!$H$5:$H$5,"SALIDA",RODRIGO!$J$5:$J$5,$B33),0)</f>
        <v>0</v>
      </c>
      <c r="J33" s="62">
        <f>IFERROR(SUMIFS(MOY!$N$85:$N$99,MOY!$H$85:$H$99,"SALIDA",MOY!$J$85:$J$99,$B33),0)</f>
        <v>0</v>
      </c>
      <c r="K33" s="62">
        <f>IFERROR(SUMIFS('NORMA RUTH'!$N$110:$N$127,'NORMA RUTH'!$H$110:$H$127,"SALIDA",'NORMA RUTH'!$J$110:$J$127,$B33),0)</f>
        <v>0</v>
      </c>
      <c r="L33" s="62">
        <f>IFERROR(SUMIFS(VALERIA!$N$74:$N$89,VALERIA!$H$74:$H$89,"SALIDA",VALERIA!$J$74:$J$89,$B33),0)</f>
        <v>0</v>
      </c>
      <c r="M33" s="62">
        <f>IFERROR(SUMIFS('MANUEL BANAMEX'!$N$143:$N$162,'MANUEL BANAMEX'!$H$143:$H$162,"SALIDA",'MANUEL BANAMEX'!$J$143:$J$162,$B33),0)</f>
        <v>0</v>
      </c>
      <c r="N33" s="62">
        <f>IFERROR(SUMIFS(ROBERTO!$N$3:$N$9,ROBERTO!$H$3:$H$9,"SALIDA",ROBERTO!$J$3:$J$9,$B33),0)</f>
        <v>0</v>
      </c>
      <c r="O33" s="62">
        <f>IFERROR(SUMIFS(JUAN!$N$92:$N$95,JUAN!$H$92:$H$95,"SALIDA",JUAN!$J$92:$J$95,$B33),0)</f>
        <v>0</v>
      </c>
      <c r="P33" s="62">
        <f>IFERROR(SUMIFS('NORMA SANCHEZ'!$N$86:$N$89,'NORMA SANCHEZ'!$H$86:$H$89,"SALIDA",'NORMA SANCHEZ'!$J$86:$J$89,$B33),0)</f>
        <v>0</v>
      </c>
      <c r="Q33" s="62">
        <f>IFERROR(SUMIFS('JOSE CARLOS'!$N$83:$N$89,'JOSE CARLOS'!$H$83:$H$89,"SALIDA",'JOSE CARLOS'!$J$83:$J$89,$B33),0)</f>
        <v>0</v>
      </c>
      <c r="R33" s="62">
        <f>IFERROR(SUMIFS('LUIS ENRIQUE '!$N$69:$N$73,'LUIS ENRIQUE '!$H$69:$H$73,"SALIDA",'LUIS ENRIQUE '!$J$69:$J$73,$B33),0)</f>
        <v>0</v>
      </c>
      <c r="S33" s="62">
        <f>IFERROR(SUMIFS(CESARIA!$N$96:$N$99,CESARIA!$H$96:$H$99,"SALIDA",CESARIA!$J$96:$J$99,$B33),0)</f>
        <v>0</v>
      </c>
      <c r="T33" s="62">
        <f>IFERROR(SUMIFS(ALAN!$N$93:$N$103,ALAN!$H$93:$H$103,"SALIDA",ALAN!$J$93:$J$103,$B33),0)</f>
        <v>0</v>
      </c>
      <c r="U33" s="62">
        <f>IFERROR(SUMIFS(ELVIA!$N$78:$N$79,ELVIA!$H$78:$H$79,"SALIDA",ELVIA!$J$78:$J$79,$B33),0)</f>
        <v>0</v>
      </c>
      <c r="V33" s="146">
        <f>IFERROR(SUMIFS(CAJA!$N$6591:$N$7234,CAJA!$H$6591:$H$7234,"SALIDA",CAJA!$J$6591:$J$7234,$B33),0)</f>
        <v>6282</v>
      </c>
      <c r="W33" s="62">
        <f>IFERROR(SUMIFS('CAJA TIGRES'!$N$1797:$N$1994,'CAJA TIGRES'!$H$1797:$H$1994,"SALIDA",'CAJA TIGRES'!$J$1797:$J$1994,$B33),0)</f>
        <v>1540</v>
      </c>
      <c r="X33" s="62">
        <f>IFERROR(SUMIFS(RESERVA!$N$14:$N$14,RESERVA!$H$14:$H$14,"SALIDA",RESERVA!$J$14:$J$14,$B33),0)</f>
        <v>0</v>
      </c>
      <c r="Y33" s="96">
        <f t="shared" si="14"/>
        <v>24523.940000000002</v>
      </c>
      <c r="Z33" s="96">
        <f>Y33+'OCT25'!Z33</f>
        <v>678382.23</v>
      </c>
    </row>
    <row r="34" spans="1:26" x14ac:dyDescent="0.3">
      <c r="A34">
        <v>5.5</v>
      </c>
      <c r="B34" s="60" t="s">
        <v>60</v>
      </c>
      <c r="C34" s="146">
        <f>IFERROR(SUMIFS('MGZ121'!$N$1599:$N$1741,'MGZ121'!H$1599:H$1741,"SALIDA",'MGZ121'!$J$1599:$J$1741,$B34),0)</f>
        <v>0</v>
      </c>
      <c r="D34" s="62">
        <f>IFERROR(SUMIFS('MGZ BBVA'!$N$1562:$N$1701,'MGZ BBVA'!$H$1562:$H$1701,"SALIDA",'MGZ BBVA'!$J$1562:$J$1701,$B34),0)</f>
        <v>0</v>
      </c>
      <c r="E34" s="62">
        <f>IFERROR(SUMIFS('MGZ DOLARES'!$N$2:$N$2,'MGZ DOLARES'!$F$2:$F$2,"SALIDA",'MGZ DOLARES'!$J$2:$J$2,$B34),0)</f>
        <v>0</v>
      </c>
      <c r="F34" s="62">
        <f>IFERROR(SUMIFS('MGZ BAJIO'!$N$80:$N$81,'MGZ BAJIO'!$H$80:$H$81,"SALIDA",'MGZ BAJIO'!$J$80:$J$81,$B34),0)</f>
        <v>0</v>
      </c>
      <c r="G34" s="62">
        <f>IFERROR(SUMIFS('VICTOR BANAMEX'!$N$602:$N$654,'VICTOR BANAMEX'!$H$602:$H$654,"SALIDA",'VICTOR BANAMEX'!$J$602:$J$654,$B34),0)</f>
        <v>164659</v>
      </c>
      <c r="H34" s="62">
        <f>IFERROR(SUMIFS('VICTOR BANORTE'!$N$106:$N$113,'VICTOR BANORTE'!$H$106:$H$113,"SALIDA",'VICTOR BANORTE'!$J$106:$J$113,$B34),0)</f>
        <v>0</v>
      </c>
      <c r="I34" s="62">
        <f>IFERROR(SUMIFS(RODRIGO!$N$5:$N$5,RODRIGO!$H$5:$H$5,"SALIDA",RODRIGO!$J$5:$J$5,$B34),0)</f>
        <v>0</v>
      </c>
      <c r="J34" s="62">
        <f>IFERROR(SUMIFS(MOY!$N$85:$N$99,MOY!$H$85:$H$99,"SALIDA",MOY!$J$85:$J$99,$B34),0)</f>
        <v>0</v>
      </c>
      <c r="K34" s="62">
        <f>IFERROR(SUMIFS('NORMA RUTH'!$N$110:$N$127,'NORMA RUTH'!$H$110:$H$127,"SALIDA",'NORMA RUTH'!$J$110:$J$127,$B34),0)</f>
        <v>0</v>
      </c>
      <c r="L34" s="62">
        <f>IFERROR(SUMIFS(VALERIA!$N$74:$N$89,VALERIA!$H$74:$H$89,"SALIDA",VALERIA!$J$74:$J$89,$B34),0)</f>
        <v>0</v>
      </c>
      <c r="M34" s="62">
        <f>IFERROR(SUMIFS('MANUEL BANAMEX'!$N$143:$N$162,'MANUEL BANAMEX'!$H$143:$H$162,"SALIDA",'MANUEL BANAMEX'!$J$143:$J$162,$B34),0)</f>
        <v>0</v>
      </c>
      <c r="N34" s="62">
        <f>IFERROR(SUMIFS(ROBERTO!$N$3:$N$9,ROBERTO!$H$3:$H$9,"SALIDA",ROBERTO!$J$3:$J$9,$B34),0)</f>
        <v>0</v>
      </c>
      <c r="O34" s="62">
        <f>IFERROR(SUMIFS(JUAN!$N$92:$N$95,JUAN!$H$92:$H$95,"SALIDA",JUAN!$J$92:$J$95,$B34),0)</f>
        <v>0</v>
      </c>
      <c r="P34" s="62">
        <f>IFERROR(SUMIFS('NORMA SANCHEZ'!$N$86:$N$89,'NORMA SANCHEZ'!$H$86:$H$89,"SALIDA",'NORMA SANCHEZ'!$J$86:$J$89,$B34),0)</f>
        <v>0</v>
      </c>
      <c r="Q34" s="62">
        <f>IFERROR(SUMIFS('JOSE CARLOS'!$N$83:$N$89,'JOSE CARLOS'!$H$83:$H$89,"SALIDA",'JOSE CARLOS'!$J$83:$J$89,$B34),0)</f>
        <v>0</v>
      </c>
      <c r="R34" s="62">
        <f>IFERROR(SUMIFS('LUIS ENRIQUE '!$N$69:$N$73,'LUIS ENRIQUE '!$H$69:$H$73,"SALIDA",'LUIS ENRIQUE '!$J$69:$J$73,$B34),0)</f>
        <v>0</v>
      </c>
      <c r="S34" s="62">
        <f>IFERROR(SUMIFS(CESARIA!$N$96:$N$99,CESARIA!$H$96:$H$99,"SALIDA",CESARIA!$J$96:$J$99,$B34),0)</f>
        <v>0</v>
      </c>
      <c r="T34" s="62">
        <f>IFERROR(SUMIFS(ALAN!$N$93:$N$103,ALAN!$H$93:$H$103,"SALIDA",ALAN!$J$93:$J$103,$B34),0)</f>
        <v>0</v>
      </c>
      <c r="U34" s="62">
        <f>IFERROR(SUMIFS(ELVIA!$N$78:$N$79,ELVIA!$H$78:$H$79,"SALIDA",ELVIA!$J$78:$J$79,$B34),0)</f>
        <v>0</v>
      </c>
      <c r="V34" s="146">
        <f>IFERROR(SUMIFS(CAJA!$N$6591:$N$7234,CAJA!$H$6591:$H$7234,"SALIDA",CAJA!$J$6591:$J$7234,$B34),0)</f>
        <v>163670</v>
      </c>
      <c r="W34" s="62">
        <f>IFERROR(SUMIFS('CAJA TIGRES'!$N$1797:$N$1994,'CAJA TIGRES'!$H$1797:$H$1994,"SALIDA",'CAJA TIGRES'!$J$1797:$J$1994,$B34),0)</f>
        <v>0</v>
      </c>
      <c r="X34" s="62">
        <f>IFERROR(SUMIFS(RESERVA!$N$14:$N$14,RESERVA!$H$14:$H$14,"SALIDA",RESERVA!$J$14:$J$14,$B34),0)</f>
        <v>0</v>
      </c>
      <c r="Y34" s="96">
        <f t="shared" si="14"/>
        <v>328329</v>
      </c>
      <c r="Z34" s="96">
        <f>Y34+'OCT25'!Z34</f>
        <v>3061003.24</v>
      </c>
    </row>
    <row r="35" spans="1:26" x14ac:dyDescent="0.3">
      <c r="A35">
        <v>5.6</v>
      </c>
      <c r="B35" s="60" t="s">
        <v>96</v>
      </c>
      <c r="C35" s="146">
        <f>IFERROR(SUMIFS('MGZ121'!$N$1599:$N$1741,'MGZ121'!H$1599:H$1741,"SALIDA",'MGZ121'!$J$1599:$J$1741,$B35),0)</f>
        <v>0</v>
      </c>
      <c r="D35" s="62">
        <f>IFERROR(SUMIFS('MGZ BBVA'!$N$1562:$N$1701,'MGZ BBVA'!$H$1562:$H$1701,"SALIDA",'MGZ BBVA'!$J$1562:$J$1701,$B35),0)</f>
        <v>0</v>
      </c>
      <c r="E35" s="62">
        <f>IFERROR(SUMIFS('MGZ DOLARES'!$N$2:$N$2,'MGZ DOLARES'!$F$2:$F$2,"SALIDA",'MGZ DOLARES'!$J$2:$J$2,$B35),0)</f>
        <v>0</v>
      </c>
      <c r="F35" s="62">
        <f>IFERROR(SUMIFS('MGZ BAJIO'!$N$80:$N$81,'MGZ BAJIO'!$H$80:$H$81,"SALIDA",'MGZ BAJIO'!$J$80:$J$81,$B35),0)</f>
        <v>0</v>
      </c>
      <c r="G35" s="62">
        <f>IFERROR(SUMIFS('VICTOR BANAMEX'!$N$602:$N$654,'VICTOR BANAMEX'!$H$602:$H$654,"SALIDA",'VICTOR BANAMEX'!$J$602:$J$654,$B35),0)</f>
        <v>0</v>
      </c>
      <c r="H35" s="62">
        <f>IFERROR(SUMIFS('VICTOR BANORTE'!$N$106:$N$113,'VICTOR BANORTE'!$H$106:$H$113,"SALIDA",'VICTOR BANORTE'!$J$106:$J$113,$B35),0)</f>
        <v>0</v>
      </c>
      <c r="I35" s="62">
        <f>IFERROR(SUMIFS(RODRIGO!$N$5:$N$5,RODRIGO!$H$5:$H$5,"SALIDA",RODRIGO!$J$5:$J$5,$B35),0)</f>
        <v>0</v>
      </c>
      <c r="J35" s="62">
        <f>IFERROR(SUMIFS(MOY!$N$85:$N$99,MOY!$H$85:$H$99,"SALIDA",MOY!$J$85:$J$99,$B35),0)</f>
        <v>0</v>
      </c>
      <c r="K35" s="62">
        <f>IFERROR(SUMIFS('NORMA RUTH'!$N$110:$N$127,'NORMA RUTH'!$H$110:$H$127,"SALIDA",'NORMA RUTH'!$J$110:$J$127,$B35),0)</f>
        <v>0</v>
      </c>
      <c r="L35" s="62">
        <f>IFERROR(SUMIFS(VALERIA!$N$74:$N$89,VALERIA!$H$74:$H$89,"SALIDA",VALERIA!$J$74:$J$89,$B35),0)</f>
        <v>0</v>
      </c>
      <c r="M35" s="62">
        <f>IFERROR(SUMIFS('MANUEL BANAMEX'!$N$143:$N$162,'MANUEL BANAMEX'!$H$143:$H$162,"SALIDA",'MANUEL BANAMEX'!$J$143:$J$162,$B35),0)</f>
        <v>0</v>
      </c>
      <c r="N35" s="62">
        <f>IFERROR(SUMIFS(ROBERTO!$N$3:$N$9,ROBERTO!$H$3:$H$9,"SALIDA",ROBERTO!$J$3:$J$9,$B35),0)</f>
        <v>0</v>
      </c>
      <c r="O35" s="62">
        <f>IFERROR(SUMIFS(JUAN!$N$92:$N$95,JUAN!$H$92:$H$95,"SALIDA",JUAN!$J$92:$J$95,$B35),0)</f>
        <v>0</v>
      </c>
      <c r="P35" s="62">
        <f>IFERROR(SUMIFS('NORMA SANCHEZ'!$N$86:$N$89,'NORMA SANCHEZ'!$H$86:$H$89,"SALIDA",'NORMA SANCHEZ'!$J$86:$J$89,$B35),0)</f>
        <v>0</v>
      </c>
      <c r="Q35" s="62">
        <f>IFERROR(SUMIFS('JOSE CARLOS'!$N$83:$N$89,'JOSE CARLOS'!$H$83:$H$89,"SALIDA",'JOSE CARLOS'!$J$83:$J$89,$B35),0)</f>
        <v>0</v>
      </c>
      <c r="R35" s="62">
        <f>IFERROR(SUMIFS('LUIS ENRIQUE '!$N$69:$N$73,'LUIS ENRIQUE '!$H$69:$H$73,"SALIDA",'LUIS ENRIQUE '!$J$69:$J$73,$B35),0)</f>
        <v>0</v>
      </c>
      <c r="S35" s="62">
        <f>IFERROR(SUMIFS(CESARIA!$N$96:$N$99,CESARIA!$H$96:$H$99,"SALIDA",CESARIA!$J$96:$J$99,$B35),0)</f>
        <v>0</v>
      </c>
      <c r="T35" s="62">
        <f>IFERROR(SUMIFS(ALAN!$N$93:$N$103,ALAN!$H$93:$H$103,"SALIDA",ALAN!$J$93:$J$103,$B35),0)</f>
        <v>0</v>
      </c>
      <c r="U35" s="62">
        <f>IFERROR(SUMIFS(ELVIA!$N$78:$N$79,ELVIA!$H$78:$H$79,"SALIDA",ELVIA!$J$78:$J$79,$B35),0)</f>
        <v>0</v>
      </c>
      <c r="V35" s="146">
        <f>IFERROR(SUMIFS(CAJA!$N$6591:$N$7234,CAJA!$H$6591:$H$7234,"SALIDA",CAJA!$J$6591:$J$7234,$B35),0)</f>
        <v>11683</v>
      </c>
      <c r="W35" s="62">
        <f>IFERROR(SUMIFS('CAJA TIGRES'!$N$1797:$N$1994,'CAJA TIGRES'!$H$1797:$H$1994,"SALIDA",'CAJA TIGRES'!$J$1797:$J$1994,$B35),0)</f>
        <v>0</v>
      </c>
      <c r="X35" s="62">
        <f>IFERROR(SUMIFS(RESERVA!$N$14:$N$14,RESERVA!$H$14:$H$14,"SALIDA",RESERVA!$J$14:$J$14,$B35),0)</f>
        <v>0</v>
      </c>
      <c r="Y35" s="96">
        <f t="shared" si="14"/>
        <v>11683</v>
      </c>
      <c r="Z35" s="96">
        <f>Y35+'OCT25'!Z35</f>
        <v>916570.3</v>
      </c>
    </row>
    <row r="36" spans="1:26" ht="27.6" x14ac:dyDescent="0.3">
      <c r="A36">
        <v>5.7</v>
      </c>
      <c r="B36" s="61" t="s">
        <v>97</v>
      </c>
      <c r="C36" s="146">
        <f>IFERROR(SUMIFS('MGZ121'!$N$1599:$N$1741,'MGZ121'!H$1599:H$1741,"SALIDA",'MGZ121'!$J$1599:$J$1741,$B36),0)</f>
        <v>0</v>
      </c>
      <c r="D36" s="62">
        <f>IFERROR(SUMIFS('MGZ BBVA'!$N$1562:$N$1701,'MGZ BBVA'!$H$1562:$H$1701,"SALIDA",'MGZ BBVA'!$J$1562:$J$1701,$B36),0)</f>
        <v>0</v>
      </c>
      <c r="E36" s="62">
        <f>IFERROR(SUMIFS('MGZ DOLARES'!$N$2:$N$2,'MGZ DOLARES'!$F$2:$F$2,"SALIDA",'MGZ DOLARES'!$J$2:$J$2,$B36),0)</f>
        <v>0</v>
      </c>
      <c r="F36" s="62">
        <f>IFERROR(SUMIFS('MGZ BAJIO'!$N$80:$N$81,'MGZ BAJIO'!$H$80:$H$81,"SALIDA",'MGZ BAJIO'!$J$80:$J$81,$B36),0)</f>
        <v>0</v>
      </c>
      <c r="G36" s="62">
        <f>IFERROR(SUMIFS('VICTOR BANAMEX'!$N$602:$N$654,'VICTOR BANAMEX'!$H$602:$H$654,"SALIDA",'VICTOR BANAMEX'!$J$602:$J$654,$B36),0)</f>
        <v>0</v>
      </c>
      <c r="H36" s="62">
        <f>IFERROR(SUMIFS('VICTOR BANORTE'!$N$106:$N$113,'VICTOR BANORTE'!$H$106:$H$113,"SALIDA",'VICTOR BANORTE'!$J$106:$J$113,$B36),0)</f>
        <v>0</v>
      </c>
      <c r="I36" s="62">
        <f>IFERROR(SUMIFS(RODRIGO!$N$5:$N$5,RODRIGO!$H$5:$H$5,"SALIDA",RODRIGO!$J$5:$J$5,$B36),0)</f>
        <v>0</v>
      </c>
      <c r="J36" s="62">
        <f>IFERROR(SUMIFS(MOY!$N$85:$N$99,MOY!$H$85:$H$99,"SALIDA",MOY!$J$85:$J$99,$B36),0)</f>
        <v>0</v>
      </c>
      <c r="K36" s="62">
        <f>IFERROR(SUMIFS('NORMA RUTH'!$N$110:$N$127,'NORMA RUTH'!$H$110:$H$127,"SALIDA",'NORMA RUTH'!$J$110:$J$127,$B36),0)</f>
        <v>0</v>
      </c>
      <c r="L36" s="62">
        <f>IFERROR(SUMIFS(VALERIA!$N$74:$N$89,VALERIA!$H$74:$H$89,"SALIDA",VALERIA!$J$74:$J$89,$B36),0)</f>
        <v>0</v>
      </c>
      <c r="M36" s="62">
        <f>IFERROR(SUMIFS('MANUEL BANAMEX'!$N$143:$N$162,'MANUEL BANAMEX'!$H$143:$H$162,"SALIDA",'MANUEL BANAMEX'!$J$143:$J$162,$B36),0)</f>
        <v>0</v>
      </c>
      <c r="N36" s="62">
        <f>IFERROR(SUMIFS(ROBERTO!$N$3:$N$9,ROBERTO!$H$3:$H$9,"SALIDA",ROBERTO!$J$3:$J$9,$B36),0)</f>
        <v>0</v>
      </c>
      <c r="O36" s="62">
        <f>IFERROR(SUMIFS(JUAN!$N$92:$N$95,JUAN!$H$92:$H$95,"SALIDA",JUAN!$J$92:$J$95,$B36),0)</f>
        <v>0</v>
      </c>
      <c r="P36" s="62">
        <f>IFERROR(SUMIFS('NORMA SANCHEZ'!$N$86:$N$89,'NORMA SANCHEZ'!$H$86:$H$89,"SALIDA",'NORMA SANCHEZ'!$J$86:$J$89,$B36),0)</f>
        <v>0</v>
      </c>
      <c r="Q36" s="62">
        <f>IFERROR(SUMIFS('JOSE CARLOS'!$N$83:$N$89,'JOSE CARLOS'!$H$83:$H$89,"SALIDA",'JOSE CARLOS'!$J$83:$J$89,$B36),0)</f>
        <v>0</v>
      </c>
      <c r="R36" s="62">
        <f>IFERROR(SUMIFS('LUIS ENRIQUE '!$N$69:$N$73,'LUIS ENRIQUE '!$H$69:$H$73,"SALIDA",'LUIS ENRIQUE '!$J$69:$J$73,$B36),0)</f>
        <v>0</v>
      </c>
      <c r="S36" s="62">
        <f>IFERROR(SUMIFS(CESARIA!$N$96:$N$99,CESARIA!$H$96:$H$99,"SALIDA",CESARIA!$J$96:$J$99,$B36),0)</f>
        <v>0</v>
      </c>
      <c r="T36" s="62">
        <f>IFERROR(SUMIFS(ALAN!$N$93:$N$103,ALAN!$H$93:$H$103,"SALIDA",ALAN!$J$93:$J$103,$B36),0)</f>
        <v>0</v>
      </c>
      <c r="U36" s="62">
        <f>IFERROR(SUMIFS(ELVIA!$N$78:$N$79,ELVIA!$H$78:$H$79,"SALIDA",ELVIA!$J$78:$J$79,$B36),0)</f>
        <v>0</v>
      </c>
      <c r="V36" s="146">
        <f>IFERROR(SUMIFS(CAJA!$N$6591:$N$7234,CAJA!$H$6591:$H$7234,"SALIDA",CAJA!$J$6591:$J$7234,$B36),0)</f>
        <v>12186</v>
      </c>
      <c r="W36" s="62">
        <f>IFERROR(SUMIFS('CAJA TIGRES'!$N$1797:$N$1994,'CAJA TIGRES'!$H$1797:$H$1994,"SALIDA",'CAJA TIGRES'!$J$1797:$J$1994,$B36),0)</f>
        <v>1440</v>
      </c>
      <c r="X36" s="62">
        <f>IFERROR(SUMIFS(RESERVA!$N$14:$N$14,RESERVA!$H$14:$H$14,"SALIDA",RESERVA!$J$14:$J$14,$B36),0)</f>
        <v>0</v>
      </c>
      <c r="Y36" s="96">
        <f t="shared" si="14"/>
        <v>13626</v>
      </c>
      <c r="Z36" s="96">
        <f>Y36+'OCT25'!Z36</f>
        <v>518028.59</v>
      </c>
    </row>
    <row r="37" spans="1:26" x14ac:dyDescent="0.3">
      <c r="A37">
        <v>5.8</v>
      </c>
      <c r="B37" s="60" t="s">
        <v>98</v>
      </c>
      <c r="C37" s="146">
        <f>IFERROR(SUMIFS('MGZ121'!$N$1599:$N$1741,'MGZ121'!H$1599:H$1741,"SALIDA",'MGZ121'!$J$1599:$J$1741,$B37),0)</f>
        <v>0</v>
      </c>
      <c r="D37" s="62">
        <f>IFERROR(SUMIFS('MGZ BBVA'!$N$1562:$N$1701,'MGZ BBVA'!$H$1562:$H$1701,"SALIDA",'MGZ BBVA'!$J$1562:$J$1701,$B37),0)</f>
        <v>0</v>
      </c>
      <c r="E37" s="62">
        <f>IFERROR(SUMIFS('MGZ DOLARES'!$N$2:$N$2,'MGZ DOLARES'!$F$2:$F$2,"SALIDA",'MGZ DOLARES'!$J$2:$J$2,$B37),0)</f>
        <v>0</v>
      </c>
      <c r="F37" s="62">
        <f>IFERROR(SUMIFS('MGZ BAJIO'!$N$80:$N$81,'MGZ BAJIO'!$H$80:$H$81,"SALIDA",'MGZ BAJIO'!$J$80:$J$81,$B37),0)</f>
        <v>0</v>
      </c>
      <c r="G37" s="62">
        <f>IFERROR(SUMIFS('VICTOR BANAMEX'!$N$602:$N$654,'VICTOR BANAMEX'!$H$602:$H$654,"SALIDA",'VICTOR BANAMEX'!$J$602:$J$654,$B37),0)</f>
        <v>0</v>
      </c>
      <c r="H37" s="62">
        <f>IFERROR(SUMIFS('VICTOR BANORTE'!$N$106:$N$113,'VICTOR BANORTE'!$H$106:$H$113,"SALIDA",'VICTOR BANORTE'!$J$106:$J$113,$B37),0)</f>
        <v>0</v>
      </c>
      <c r="I37" s="62">
        <f>IFERROR(SUMIFS(RODRIGO!$N$5:$N$5,RODRIGO!$H$5:$H$5,"SALIDA",RODRIGO!$J$5:$J$5,$B37),0)</f>
        <v>0</v>
      </c>
      <c r="J37" s="62">
        <f>IFERROR(SUMIFS(MOY!$N$85:$N$99,MOY!$H$85:$H$99,"SALIDA",MOY!$J$85:$J$99,$B37),0)</f>
        <v>0</v>
      </c>
      <c r="K37" s="62">
        <f>IFERROR(SUMIFS('NORMA RUTH'!$N$110:$N$127,'NORMA RUTH'!$H$110:$H$127,"SALIDA",'NORMA RUTH'!$J$110:$J$127,$B37),0)</f>
        <v>0</v>
      </c>
      <c r="L37" s="62">
        <f>IFERROR(SUMIFS(VALERIA!$N$74:$N$89,VALERIA!$H$74:$H$89,"SALIDA",VALERIA!$J$74:$J$89,$B37),0)</f>
        <v>0</v>
      </c>
      <c r="M37" s="62">
        <f>IFERROR(SUMIFS('MANUEL BANAMEX'!$N$143:$N$162,'MANUEL BANAMEX'!$H$143:$H$162,"SALIDA",'MANUEL BANAMEX'!$J$143:$J$162,$B37),0)</f>
        <v>0</v>
      </c>
      <c r="N37" s="62">
        <f>IFERROR(SUMIFS(ROBERTO!$N$3:$N$9,ROBERTO!$H$3:$H$9,"SALIDA",ROBERTO!$J$3:$J$9,$B37),0)</f>
        <v>0</v>
      </c>
      <c r="O37" s="62">
        <f>IFERROR(SUMIFS(JUAN!$N$92:$N$95,JUAN!$H$92:$H$95,"SALIDA",JUAN!$J$92:$J$95,$B37),0)</f>
        <v>0</v>
      </c>
      <c r="P37" s="62">
        <f>IFERROR(SUMIFS('NORMA SANCHEZ'!$N$86:$N$89,'NORMA SANCHEZ'!$H$86:$H$89,"SALIDA",'NORMA SANCHEZ'!$J$86:$J$89,$B37),0)</f>
        <v>0</v>
      </c>
      <c r="Q37" s="62">
        <f>IFERROR(SUMIFS('JOSE CARLOS'!$N$83:$N$89,'JOSE CARLOS'!$H$83:$H$89,"SALIDA",'JOSE CARLOS'!$J$83:$J$89,$B37),0)</f>
        <v>0</v>
      </c>
      <c r="R37" s="62">
        <f>IFERROR(SUMIFS('LUIS ENRIQUE '!$N$69:$N$73,'LUIS ENRIQUE '!$H$69:$H$73,"SALIDA",'LUIS ENRIQUE '!$J$69:$J$73,$B37),0)</f>
        <v>0</v>
      </c>
      <c r="S37" s="62">
        <f>IFERROR(SUMIFS(CESARIA!$N$96:$N$99,CESARIA!$H$96:$H$99,"SALIDA",CESARIA!$J$96:$J$99,$B37),0)</f>
        <v>0</v>
      </c>
      <c r="T37" s="62">
        <f>IFERROR(SUMIFS(ALAN!$N$93:$N$103,ALAN!$H$93:$H$103,"SALIDA",ALAN!$J$93:$J$103,$B37),0)</f>
        <v>0</v>
      </c>
      <c r="U37" s="62">
        <f>IFERROR(SUMIFS(ELVIA!$N$78:$N$79,ELVIA!$H$78:$H$79,"SALIDA",ELVIA!$J$78:$J$79,$B37),0)</f>
        <v>0</v>
      </c>
      <c r="V37" s="146">
        <f>IFERROR(SUMIFS(CAJA!$N$6591:$N$7234,CAJA!$H$6591:$H$7234,"SALIDA",CAJA!$J$6591:$J$7234,$B37),0)</f>
        <v>2950</v>
      </c>
      <c r="W37" s="62">
        <f>IFERROR(SUMIFS('CAJA TIGRES'!$N$1797:$N$1994,'CAJA TIGRES'!$H$1797:$H$1994,"SALIDA",'CAJA TIGRES'!$J$1797:$J$1994,$B37),0)</f>
        <v>350</v>
      </c>
      <c r="X37" s="62">
        <f>IFERROR(SUMIFS(RESERVA!$N$14:$N$14,RESERVA!$H$14:$H$14,"SALIDA",RESERVA!$J$14:$J$14,$B37),0)</f>
        <v>0</v>
      </c>
      <c r="Y37" s="96">
        <f t="shared" si="14"/>
        <v>3300</v>
      </c>
      <c r="Z37" s="96">
        <f>Y37+'OCT25'!Z37</f>
        <v>43886</v>
      </c>
    </row>
    <row r="38" spans="1:26" x14ac:dyDescent="0.3">
      <c r="A38">
        <v>5.9</v>
      </c>
      <c r="B38" s="60" t="s">
        <v>102</v>
      </c>
      <c r="C38" s="146">
        <f>IFERROR(SUMIFS('MGZ121'!$N$1599:$N$1741,'MGZ121'!H$1599:H$1741,"SALIDA",'MGZ121'!$J$1599:$J$1741,$B38),0)</f>
        <v>0</v>
      </c>
      <c r="D38" s="62">
        <f>IFERROR(SUMIFS('MGZ BBVA'!$N$1562:$N$1701,'MGZ BBVA'!$H$1562:$H$1701,"SALIDA",'MGZ BBVA'!$J$1562:$J$1701,$B38),0)</f>
        <v>506901.72</v>
      </c>
      <c r="E38" s="62">
        <f>IFERROR(SUMIFS('MGZ DOLARES'!$N$2:$N$2,'MGZ DOLARES'!$F$2:$F$2,"SALIDA",'MGZ DOLARES'!$J$2:$J$2,$B38),0)</f>
        <v>0</v>
      </c>
      <c r="F38" s="62">
        <f>IFERROR(SUMIFS('MGZ BAJIO'!$N$80:$N$81,'MGZ BAJIO'!$H$80:$H$81,"SALIDA",'MGZ BAJIO'!$J$80:$J$81,$B38),0)</f>
        <v>0</v>
      </c>
      <c r="G38" s="62">
        <f>IFERROR(SUMIFS('VICTOR BANAMEX'!$N$602:$N$654,'VICTOR BANAMEX'!$H$602:$H$654,"SALIDA",'VICTOR BANAMEX'!$J$602:$J$654,$B38),0)</f>
        <v>0</v>
      </c>
      <c r="H38" s="62">
        <f>IFERROR(SUMIFS('VICTOR BANORTE'!$N$106:$N$113,'VICTOR BANORTE'!$H$106:$H$113,"SALIDA",'VICTOR BANORTE'!$J$106:$J$113,$B38),0)</f>
        <v>0</v>
      </c>
      <c r="I38" s="62">
        <f>IFERROR(SUMIFS(RODRIGO!$N$5:$N$5,RODRIGO!$H$5:$H$5,"SALIDA",RODRIGO!$J$5:$J$5,$B38),0)</f>
        <v>0</v>
      </c>
      <c r="J38" s="62">
        <f>IFERROR(SUMIFS(MOY!$N$85:$N$99,MOY!$H$85:$H$99,"SALIDA",MOY!$J$85:$J$99,$B38),0)</f>
        <v>0</v>
      </c>
      <c r="K38" s="62">
        <f>IFERROR(SUMIFS('NORMA RUTH'!$N$110:$N$127,'NORMA RUTH'!$H$110:$H$127,"SALIDA",'NORMA RUTH'!$J$110:$J$127,$B38),0)</f>
        <v>0</v>
      </c>
      <c r="L38" s="62">
        <f>IFERROR(SUMIFS(VALERIA!$N$74:$N$89,VALERIA!$H$74:$H$89,"SALIDA",VALERIA!$J$74:$J$89,$B38),0)</f>
        <v>0</v>
      </c>
      <c r="M38" s="62">
        <f>IFERROR(SUMIFS('MANUEL BANAMEX'!$N$143:$N$162,'MANUEL BANAMEX'!$H$143:$H$162,"SALIDA",'MANUEL BANAMEX'!$J$143:$J$162,$B38),0)</f>
        <v>0</v>
      </c>
      <c r="N38" s="62">
        <f>IFERROR(SUMIFS(ROBERTO!$N$3:$N$9,ROBERTO!$H$3:$H$9,"SALIDA",ROBERTO!$J$3:$J$9,$B38),0)</f>
        <v>0</v>
      </c>
      <c r="O38" s="62">
        <f>IFERROR(SUMIFS(JUAN!$N$92:$N$95,JUAN!$H$92:$H$95,"SALIDA",JUAN!$J$92:$J$95,$B38),0)</f>
        <v>0</v>
      </c>
      <c r="P38" s="62">
        <f>IFERROR(SUMIFS('NORMA SANCHEZ'!$N$86:$N$89,'NORMA SANCHEZ'!$H$86:$H$89,"SALIDA",'NORMA SANCHEZ'!$J$86:$J$89,$B38),0)</f>
        <v>0</v>
      </c>
      <c r="Q38" s="62">
        <f>IFERROR(SUMIFS('JOSE CARLOS'!$N$83:$N$89,'JOSE CARLOS'!$H$83:$H$89,"SALIDA",'JOSE CARLOS'!$J$83:$J$89,$B38),0)</f>
        <v>0</v>
      </c>
      <c r="R38" s="62">
        <f>IFERROR(SUMIFS('LUIS ENRIQUE '!$N$69:$N$73,'LUIS ENRIQUE '!$H$69:$H$73,"SALIDA",'LUIS ENRIQUE '!$J$69:$J$73,$B38),0)</f>
        <v>0</v>
      </c>
      <c r="S38" s="62">
        <f>IFERROR(SUMIFS(CESARIA!$N$96:$N$99,CESARIA!$H$96:$H$99,"SALIDA",CESARIA!$J$96:$J$99,$B38),0)</f>
        <v>0</v>
      </c>
      <c r="T38" s="62">
        <f>IFERROR(SUMIFS(ALAN!$N$93:$N$103,ALAN!$H$93:$H$103,"SALIDA",ALAN!$J$93:$J$103,$B38),0)</f>
        <v>0</v>
      </c>
      <c r="U38" s="62">
        <f>IFERROR(SUMIFS(ELVIA!$N$78:$N$79,ELVIA!$H$78:$H$79,"SALIDA",ELVIA!$J$78:$J$79,$B38),0)</f>
        <v>0</v>
      </c>
      <c r="V38" s="146">
        <f>IFERROR(SUMIFS(CAJA!$N$6591:$N$7234,CAJA!$H$6591:$H$7234,"SALIDA",CAJA!$J$6591:$J$7234,$B38),0)</f>
        <v>453002</v>
      </c>
      <c r="W38" s="62">
        <f>IFERROR(SUMIFS('CAJA TIGRES'!$N$1797:$N$1994,'CAJA TIGRES'!$H$1797:$H$1994,"SALIDA",'CAJA TIGRES'!$J$1797:$J$1994,$B38),0)</f>
        <v>80522</v>
      </c>
      <c r="X38" s="62">
        <f>IFERROR(SUMIFS(RESERVA!$N$14:$N$14,RESERVA!$H$14:$H$14,"SALIDA",RESERVA!$J$14:$J$14,$B38),0)</f>
        <v>0</v>
      </c>
      <c r="Y38" s="96">
        <f t="shared" si="14"/>
        <v>1040425.72</v>
      </c>
      <c r="Z38" s="96">
        <f>Y38+'OCT25'!Z38</f>
        <v>4248730.312806733</v>
      </c>
    </row>
    <row r="39" spans="1:26" x14ac:dyDescent="0.3">
      <c r="A39" s="92">
        <v>5.0999999999999996</v>
      </c>
      <c r="B39" s="60" t="s">
        <v>104</v>
      </c>
      <c r="C39" s="146">
        <f>IFERROR(SUMIFS('MGZ121'!$N$1599:$N$1741,'MGZ121'!H$1599:H$1741,"SALIDA",'MGZ121'!$J$1599:$J$1741,$B39),0)</f>
        <v>0</v>
      </c>
      <c r="D39" s="62">
        <f>IFERROR(SUMIFS('MGZ BBVA'!$N$1562:$N$1701,'MGZ BBVA'!$H$1562:$H$1701,"SALIDA",'MGZ BBVA'!$J$1562:$J$1701,$B39),0)</f>
        <v>0</v>
      </c>
      <c r="E39" s="62">
        <f>IFERROR(SUMIFS('MGZ DOLARES'!$N$2:$N$2,'MGZ DOLARES'!$F$2:$F$2,"SALIDA",'MGZ DOLARES'!$J$2:$J$2,$B39),0)</f>
        <v>0</v>
      </c>
      <c r="F39" s="62">
        <f>IFERROR(SUMIFS('MGZ BAJIO'!$N$80:$N$81,'MGZ BAJIO'!$H$80:$H$81,"SALIDA",'MGZ BAJIO'!$J$80:$J$81,$B39),0)</f>
        <v>0</v>
      </c>
      <c r="G39" s="62">
        <f>IFERROR(SUMIFS('VICTOR BANAMEX'!$N$602:$N$654,'VICTOR BANAMEX'!$H$602:$H$654,"SALIDA",'VICTOR BANAMEX'!$J$602:$J$654,$B39),0)</f>
        <v>0</v>
      </c>
      <c r="H39" s="62">
        <f>IFERROR(SUMIFS('VICTOR BANORTE'!$N$106:$N$113,'VICTOR BANORTE'!$H$106:$H$113,"SALIDA",'VICTOR BANORTE'!$J$106:$J$113,$B39),0)</f>
        <v>0</v>
      </c>
      <c r="I39" s="62">
        <f>IFERROR(SUMIFS(RODRIGO!$N$5:$N$5,RODRIGO!$H$5:$H$5,"SALIDA",RODRIGO!$J$5:$J$5,$B39),0)</f>
        <v>0</v>
      </c>
      <c r="J39" s="62">
        <f>IFERROR(SUMIFS(MOY!$N$85:$N$99,MOY!$H$85:$H$99,"SALIDA",MOY!$J$85:$J$99,$B39),0)</f>
        <v>0</v>
      </c>
      <c r="K39" s="62">
        <f>IFERROR(SUMIFS('NORMA RUTH'!$N$110:$N$127,'NORMA RUTH'!$H$110:$H$127,"SALIDA",'NORMA RUTH'!$J$110:$J$127,$B39),0)</f>
        <v>0</v>
      </c>
      <c r="L39" s="62">
        <f>IFERROR(SUMIFS(VALERIA!$N$74:$N$89,VALERIA!$H$74:$H$89,"SALIDA",VALERIA!$J$74:$J$89,$B39),0)</f>
        <v>0</v>
      </c>
      <c r="M39" s="62">
        <f>IFERROR(SUMIFS('MANUEL BANAMEX'!$N$143:$N$162,'MANUEL BANAMEX'!$H$143:$H$162,"SALIDA",'MANUEL BANAMEX'!$J$143:$J$162,$B39),0)</f>
        <v>0</v>
      </c>
      <c r="N39" s="62">
        <f>IFERROR(SUMIFS(ROBERTO!$N$3:$N$9,ROBERTO!$H$3:$H$9,"SALIDA",ROBERTO!$J$3:$J$9,$B39),0)</f>
        <v>0</v>
      </c>
      <c r="O39" s="62">
        <f>IFERROR(SUMIFS(JUAN!$N$92:$N$95,JUAN!$H$92:$H$95,"SALIDA",JUAN!$J$92:$J$95,$B39),0)</f>
        <v>0</v>
      </c>
      <c r="P39" s="62">
        <f>IFERROR(SUMIFS('NORMA SANCHEZ'!$N$86:$N$89,'NORMA SANCHEZ'!$H$86:$H$89,"SALIDA",'NORMA SANCHEZ'!$J$86:$J$89,$B39),0)</f>
        <v>0</v>
      </c>
      <c r="Q39" s="62">
        <f>IFERROR(SUMIFS('JOSE CARLOS'!$N$83:$N$89,'JOSE CARLOS'!$H$83:$H$89,"SALIDA",'JOSE CARLOS'!$J$83:$J$89,$B39),0)</f>
        <v>0</v>
      </c>
      <c r="R39" s="62">
        <f>IFERROR(SUMIFS('LUIS ENRIQUE '!$N$69:$N$73,'LUIS ENRIQUE '!$H$69:$H$73,"SALIDA",'LUIS ENRIQUE '!$J$69:$J$73,$B39),0)</f>
        <v>0</v>
      </c>
      <c r="S39" s="62">
        <f>IFERROR(SUMIFS(CESARIA!$N$96:$N$99,CESARIA!$H$96:$H$99,"SALIDA",CESARIA!$J$96:$J$99,$B39),0)</f>
        <v>0</v>
      </c>
      <c r="T39" s="62">
        <f>IFERROR(SUMIFS(ALAN!$N$93:$N$103,ALAN!$H$93:$H$103,"SALIDA",ALAN!$J$93:$J$103,$B39),0)</f>
        <v>0</v>
      </c>
      <c r="U39" s="62">
        <f>IFERROR(SUMIFS(ELVIA!$N$78:$N$79,ELVIA!$H$78:$H$79,"SALIDA",ELVIA!$J$78:$J$79,$B39),0)</f>
        <v>0</v>
      </c>
      <c r="V39" s="146">
        <f>IFERROR(SUMIFS(CAJA!$N$6591:$N$7234,CAJA!$H$6591:$H$7234,"SALIDA",CAJA!$J$6591:$J$7234,$B39),0)</f>
        <v>0</v>
      </c>
      <c r="W39" s="62">
        <f>IFERROR(SUMIFS('CAJA TIGRES'!$N$1797:$N$1994,'CAJA TIGRES'!$H$1797:$H$1994,"SALIDA",'CAJA TIGRES'!$J$1797:$J$1994,$B39),0)</f>
        <v>0</v>
      </c>
      <c r="X39" s="62">
        <f>IFERROR(SUMIFS(RESERVA!$N$14:$N$14,RESERVA!$H$14:$H$14,"SALIDA",RESERVA!$J$14:$J$14,$B39),0)</f>
        <v>0</v>
      </c>
      <c r="Y39" s="96">
        <f t="shared" si="14"/>
        <v>0</v>
      </c>
      <c r="Z39" s="96">
        <f>Y39+'OCT25'!Z39</f>
        <v>4167</v>
      </c>
    </row>
    <row r="40" spans="1:26" x14ac:dyDescent="0.3">
      <c r="A40" s="92"/>
      <c r="B40" s="60" t="s">
        <v>186</v>
      </c>
      <c r="C40" s="146">
        <f>IFERROR(SUMIFS('MGZ121'!$N$1599:$N$1741,'MGZ121'!H$1599:H$1741,"SALIDA",'MGZ121'!$J$1599:$J$1741,$B40),0)</f>
        <v>0</v>
      </c>
      <c r="D40" s="62">
        <f>IFERROR(SUMIFS('MGZ BBVA'!$N$1562:$N$1701,'MGZ BBVA'!$H$1562:$H$1701,"SALIDA",'MGZ BBVA'!$J$1562:$J$1701,$B40),0)</f>
        <v>195901.04</v>
      </c>
      <c r="E40" s="62">
        <f>IFERROR(SUMIFS('MGZ DOLARES'!$N$2:$N$2,'MGZ DOLARES'!$F$2:$F$2,"SALIDA",'MGZ DOLARES'!$J$2:$J$2,$B40),0)</f>
        <v>0</v>
      </c>
      <c r="F40" s="62">
        <f>IFERROR(SUMIFS('MGZ BAJIO'!$N$80:$N$81,'MGZ BAJIO'!$H$80:$H$81,"SALIDA",'MGZ BAJIO'!$J$80:$J$81,$B40),0)</f>
        <v>0</v>
      </c>
      <c r="G40" s="62">
        <f>IFERROR(SUMIFS('VICTOR BANAMEX'!$N$602:$N$654,'VICTOR BANAMEX'!$H$602:$H$654,"SALIDA",'VICTOR BANAMEX'!$J$602:$J$654,$B40),0)</f>
        <v>0</v>
      </c>
      <c r="H40" s="62">
        <f>IFERROR(SUMIFS('VICTOR BANORTE'!$N$106:$N$113,'VICTOR BANORTE'!$H$106:$H$113,"SALIDA",'VICTOR BANORTE'!$J$106:$J$113,$B40),0)</f>
        <v>0</v>
      </c>
      <c r="I40" s="62">
        <f>IFERROR(SUMIFS(RODRIGO!$N$5:$N$5,RODRIGO!$H$5:$H$5,"SALIDA",RODRIGO!$J$5:$J$5,$B40),0)</f>
        <v>0</v>
      </c>
      <c r="J40" s="62">
        <f>IFERROR(SUMIFS(MOY!$N$85:$N$99,MOY!$H$85:$H$99,"SALIDA",MOY!$J$85:$J$99,$B40),0)</f>
        <v>0</v>
      </c>
      <c r="K40" s="62">
        <f>IFERROR(SUMIFS('NORMA RUTH'!$N$110:$N$127,'NORMA RUTH'!$H$110:$H$127,"SALIDA",'NORMA RUTH'!$J$110:$J$127,$B40),0)</f>
        <v>0</v>
      </c>
      <c r="L40" s="62">
        <f>IFERROR(SUMIFS(VALERIA!$N$74:$N$89,VALERIA!$H$74:$H$89,"SALIDA",VALERIA!$J$74:$J$89,$B40),0)</f>
        <v>0</v>
      </c>
      <c r="M40" s="62">
        <f>IFERROR(SUMIFS('MANUEL BANAMEX'!$N$143:$N$162,'MANUEL BANAMEX'!$H$143:$H$162,"SALIDA",'MANUEL BANAMEX'!$J$143:$J$162,$B40),0)</f>
        <v>0</v>
      </c>
      <c r="N40" s="62">
        <f>IFERROR(SUMIFS(ROBERTO!$N$3:$N$9,ROBERTO!$H$3:$H$9,"SALIDA",ROBERTO!$J$3:$J$9,$B40),0)</f>
        <v>0</v>
      </c>
      <c r="O40" s="62">
        <f>IFERROR(SUMIFS(JUAN!$N$92:$N$95,JUAN!$H$92:$H$95,"SALIDA",JUAN!$J$92:$J$95,$B40),0)</f>
        <v>0</v>
      </c>
      <c r="P40" s="62">
        <f>IFERROR(SUMIFS('NORMA SANCHEZ'!$N$86:$N$89,'NORMA SANCHEZ'!$H$86:$H$89,"SALIDA",'NORMA SANCHEZ'!$J$86:$J$89,$B40),0)</f>
        <v>0</v>
      </c>
      <c r="Q40" s="62">
        <f>IFERROR(SUMIFS('JOSE CARLOS'!$N$83:$N$89,'JOSE CARLOS'!$H$83:$H$89,"SALIDA",'JOSE CARLOS'!$J$83:$J$89,$B40),0)</f>
        <v>0</v>
      </c>
      <c r="R40" s="62">
        <f>IFERROR(SUMIFS('LUIS ENRIQUE '!$N$69:$N$73,'LUIS ENRIQUE '!$H$69:$H$73,"SALIDA",'LUIS ENRIQUE '!$J$69:$J$73,$B40),0)</f>
        <v>0</v>
      </c>
      <c r="S40" s="62">
        <f>IFERROR(SUMIFS(CESARIA!$N$96:$N$99,CESARIA!$H$96:$H$99,"SALIDA",CESARIA!$J$96:$J$99,$B40),0)</f>
        <v>0</v>
      </c>
      <c r="T40" s="62">
        <f>IFERROR(SUMIFS(ALAN!$N$93:$N$103,ALAN!$H$93:$H$103,"SALIDA",ALAN!$J$93:$J$103,$B40),0)</f>
        <v>0</v>
      </c>
      <c r="U40" s="62">
        <f>IFERROR(SUMIFS(ELVIA!$N$78:$N$79,ELVIA!$H$78:$H$79,"SALIDA",ELVIA!$J$78:$J$79,$B40),0)</f>
        <v>0</v>
      </c>
      <c r="V40" s="146">
        <f>IFERROR(SUMIFS(CAJA!$N$6591:$N$7234,CAJA!$H$6591:$H$7234,"SALIDA",CAJA!$J$6591:$J$7234,$B40),0)</f>
        <v>0</v>
      </c>
      <c r="W40" s="62">
        <f>IFERROR(SUMIFS('CAJA TIGRES'!$N$1797:$N$1994,'CAJA TIGRES'!$H$1797:$H$1994,"SALIDA",'CAJA TIGRES'!$J$1797:$J$1994,$B40),0)</f>
        <v>0</v>
      </c>
      <c r="X40" s="62">
        <f>IFERROR(SUMIFS(RESERVA!$N$14:$N$14,RESERVA!$H$14:$H$14,"SALIDA",RESERVA!$J$14:$J$14,$B40),0)</f>
        <v>0</v>
      </c>
      <c r="Y40" s="96">
        <f t="shared" si="14"/>
        <v>195901.04</v>
      </c>
      <c r="Z40" s="96">
        <f>Y40+'OCT25'!Z40</f>
        <v>352086.65</v>
      </c>
    </row>
    <row r="41" spans="1:26" x14ac:dyDescent="0.3">
      <c r="A41" s="92"/>
      <c r="B41" s="60" t="s">
        <v>218</v>
      </c>
      <c r="C41" s="146">
        <f>IFERROR(SUMIFS('MGZ121'!$N$1599:$N$1741,'MGZ121'!H$1599:H$1741,"SALIDA",'MGZ121'!$J$1599:$J$1741,$B41),0)</f>
        <v>2205</v>
      </c>
      <c r="D41" s="62">
        <f>IFERROR(SUMIFS('MGZ BBVA'!$N$1562:$N$1701,'MGZ BBVA'!$H$1562:$H$1701,"SALIDA",'MGZ BBVA'!$J$1562:$J$1701,$B41),0)</f>
        <v>14868.6</v>
      </c>
      <c r="E41" s="62">
        <f>IFERROR(SUMIFS('MGZ DOLARES'!$N$2:$N$2,'MGZ DOLARES'!$F$2:$F$2,"SALIDA",'MGZ DOLARES'!$J$2:$J$2,$B41),0)</f>
        <v>0</v>
      </c>
      <c r="F41" s="62">
        <f>IFERROR(SUMIFS('MGZ BAJIO'!$N$80:$N$81,'MGZ BAJIO'!$H$80:$H$81,"SALIDA",'MGZ BAJIO'!$J$80:$J$81,$B41),0)</f>
        <v>0</v>
      </c>
      <c r="G41" s="62">
        <f>IFERROR(SUMIFS('VICTOR BANAMEX'!$N$602:$N$654,'VICTOR BANAMEX'!$H$602:$H$654,"SALIDA",'VICTOR BANAMEX'!$J$602:$J$654,$B41),0)</f>
        <v>0</v>
      </c>
      <c r="H41" s="62">
        <f>IFERROR(SUMIFS('VICTOR BANORTE'!$N$106:$N$113,'VICTOR BANORTE'!$H$106:$H$113,"SALIDA",'VICTOR BANORTE'!$J$106:$J$113,$B41),0)</f>
        <v>0</v>
      </c>
      <c r="I41" s="62">
        <f>IFERROR(SUMIFS(RODRIGO!$N$5:$N$5,RODRIGO!$H$5:$H$5,"SALIDA",RODRIGO!$J$5:$J$5,$B41),0)</f>
        <v>0</v>
      </c>
      <c r="J41" s="62">
        <f>IFERROR(SUMIFS(MOY!$N$85:$N$99,MOY!$H$85:$H$99,"SALIDA",MOY!$J$85:$J$99,$B41),0)</f>
        <v>0</v>
      </c>
      <c r="K41" s="62">
        <f>IFERROR(SUMIFS('NORMA RUTH'!$N$110:$N$127,'NORMA RUTH'!$H$110:$H$127,"SALIDA",'NORMA RUTH'!$J$110:$J$127,$B41),0)</f>
        <v>0</v>
      </c>
      <c r="L41" s="62">
        <f>IFERROR(SUMIFS(VALERIA!$N$74:$N$89,VALERIA!$H$74:$H$89,"SALIDA",VALERIA!$J$74:$J$89,$B41),0)</f>
        <v>0</v>
      </c>
      <c r="M41" s="62">
        <f>IFERROR(SUMIFS('MANUEL BANAMEX'!$N$143:$N$162,'MANUEL BANAMEX'!$H$143:$H$162,"SALIDA",'MANUEL BANAMEX'!$J$143:$J$162,$B41),0)</f>
        <v>0</v>
      </c>
      <c r="N41" s="62">
        <f>IFERROR(SUMIFS(ROBERTO!$N$3:$N$9,ROBERTO!$H$3:$H$9,"SALIDA",ROBERTO!$J$3:$J$9,$B41),0)</f>
        <v>0</v>
      </c>
      <c r="O41" s="62">
        <f>IFERROR(SUMIFS(JUAN!$N$92:$N$95,JUAN!$H$92:$H$95,"SALIDA",JUAN!$J$92:$J$95,$B41),0)</f>
        <v>0</v>
      </c>
      <c r="P41" s="62">
        <f>IFERROR(SUMIFS('NORMA SANCHEZ'!$N$86:$N$89,'NORMA SANCHEZ'!$H$86:$H$89,"SALIDA",'NORMA SANCHEZ'!$J$86:$J$89,$B41),0)</f>
        <v>0</v>
      </c>
      <c r="Q41" s="62">
        <f>IFERROR(SUMIFS('JOSE CARLOS'!$N$83:$N$89,'JOSE CARLOS'!$H$83:$H$89,"SALIDA",'JOSE CARLOS'!$J$83:$J$89,$B41),0)</f>
        <v>0</v>
      </c>
      <c r="R41" s="62">
        <f>IFERROR(SUMIFS('LUIS ENRIQUE '!$N$69:$N$73,'LUIS ENRIQUE '!$H$69:$H$73,"SALIDA",'LUIS ENRIQUE '!$J$69:$J$73,$B41),0)</f>
        <v>0</v>
      </c>
      <c r="S41" s="62">
        <f>IFERROR(SUMIFS(CESARIA!$N$96:$N$99,CESARIA!$H$96:$H$99,"SALIDA",CESARIA!$J$96:$J$99,$B41),0)</f>
        <v>0</v>
      </c>
      <c r="T41" s="62">
        <f>IFERROR(SUMIFS(ALAN!$N$93:$N$103,ALAN!$H$93:$H$103,"SALIDA",ALAN!$J$93:$J$103,$B41),0)</f>
        <v>0</v>
      </c>
      <c r="U41" s="62">
        <f>IFERROR(SUMIFS(ELVIA!$N$78:$N$79,ELVIA!$H$78:$H$79,"SALIDA",ELVIA!$J$78:$J$79,$B41),0)</f>
        <v>0</v>
      </c>
      <c r="V41" s="146">
        <f>IFERROR(SUMIFS(CAJA!$N$6591:$N$7234,CAJA!$H$6591:$H$7234,"SALIDA",CAJA!$J$6591:$J$7234,$B41),0)</f>
        <v>0</v>
      </c>
      <c r="W41" s="62">
        <f>IFERROR(SUMIFS('CAJA TIGRES'!$N$1797:$N$1994,'CAJA TIGRES'!$H$1797:$H$1994,"SALIDA",'CAJA TIGRES'!$J$1797:$J$1994,$B41),0)</f>
        <v>2713</v>
      </c>
      <c r="X41" s="62">
        <f>IFERROR(SUMIFS(RESERVA!$N$14:$N$14,RESERVA!$H$14:$H$14,"SALIDA",RESERVA!$J$14:$J$14,$B41),0)</f>
        <v>0</v>
      </c>
      <c r="Y41" s="96">
        <f t="shared" si="14"/>
        <v>19786.599999999999</v>
      </c>
      <c r="Z41" s="96">
        <f>Y41+'OCT25'!Z41</f>
        <v>175513.30000000002</v>
      </c>
    </row>
    <row r="42" spans="1:26" ht="27.6" x14ac:dyDescent="0.3">
      <c r="A42" s="92"/>
      <c r="B42" s="61" t="s">
        <v>189</v>
      </c>
      <c r="C42" s="146">
        <f>IFERROR(SUMIFS('MGZ121'!$N$1599:$N$1741,'MGZ121'!H$1599:H$1741,"SALIDA",'MGZ121'!$J$1599:$J$1741,$B42),0)</f>
        <v>0</v>
      </c>
      <c r="D42" s="62">
        <f>IFERROR(SUMIFS('MGZ BBVA'!$N$1562:$N$1701,'MGZ BBVA'!$H$1562:$H$1701,"SALIDA",'MGZ BBVA'!$J$1562:$J$1701,$B42),0)</f>
        <v>0</v>
      </c>
      <c r="E42" s="62">
        <f>IFERROR(SUMIFS('MGZ DOLARES'!$N$2:$N$2,'MGZ DOLARES'!$F$2:$F$2,"SALIDA",'MGZ DOLARES'!$J$2:$J$2,$B42),0)</f>
        <v>0</v>
      </c>
      <c r="F42" s="62">
        <f>IFERROR(SUMIFS('MGZ BAJIO'!$N$80:$N$81,'MGZ BAJIO'!$H$80:$H$81,"SALIDA",'MGZ BAJIO'!$J$80:$J$81,$B42),0)</f>
        <v>0</v>
      </c>
      <c r="G42" s="62">
        <f>IFERROR(SUMIFS('VICTOR BANAMEX'!$N$602:$N$654,'VICTOR BANAMEX'!$H$602:$H$654,"SALIDA",'VICTOR BANAMEX'!$J$602:$J$654,$B42),0)</f>
        <v>0</v>
      </c>
      <c r="H42" s="62">
        <f>IFERROR(SUMIFS('VICTOR BANORTE'!$N$106:$N$113,'VICTOR BANORTE'!$H$106:$H$113,"SALIDA",'VICTOR BANORTE'!$J$106:$J$113,$B42),0)</f>
        <v>0</v>
      </c>
      <c r="I42" s="62">
        <f>IFERROR(SUMIFS(RODRIGO!$N$5:$N$5,RODRIGO!$H$5:$H$5,"SALIDA",RODRIGO!$J$5:$J$5,$B42),0)</f>
        <v>0</v>
      </c>
      <c r="J42" s="62">
        <f>IFERROR(SUMIFS(MOY!$N$85:$N$99,MOY!$H$85:$H$99,"SALIDA",MOY!$J$85:$J$99,$B42),0)</f>
        <v>0</v>
      </c>
      <c r="K42" s="62">
        <f>IFERROR(SUMIFS('NORMA RUTH'!$N$110:$N$127,'NORMA RUTH'!$H$110:$H$127,"SALIDA",'NORMA RUTH'!$J$110:$J$127,$B42),0)</f>
        <v>0</v>
      </c>
      <c r="L42" s="62">
        <f>IFERROR(SUMIFS(VALERIA!$N$74:$N$89,VALERIA!$H$74:$H$89,"SALIDA",VALERIA!$J$74:$J$89,$B42),0)</f>
        <v>0</v>
      </c>
      <c r="M42" s="62">
        <f>IFERROR(SUMIFS('MANUEL BANAMEX'!$N$143:$N$162,'MANUEL BANAMEX'!$H$143:$H$162,"SALIDA",'MANUEL BANAMEX'!$J$143:$J$162,$B42),0)</f>
        <v>0</v>
      </c>
      <c r="N42" s="62">
        <f>IFERROR(SUMIFS(ROBERTO!$N$3:$N$9,ROBERTO!$H$3:$H$9,"SALIDA",ROBERTO!$J$3:$J$9,$B42),0)</f>
        <v>0</v>
      </c>
      <c r="O42" s="62">
        <f>IFERROR(SUMIFS(JUAN!$N$92:$N$95,JUAN!$H$92:$H$95,"SALIDA",JUAN!$J$92:$J$95,$B42),0)</f>
        <v>0</v>
      </c>
      <c r="P42" s="62">
        <f>IFERROR(SUMIFS('NORMA SANCHEZ'!$N$86:$N$89,'NORMA SANCHEZ'!$H$86:$H$89,"SALIDA",'NORMA SANCHEZ'!$J$86:$J$89,$B42),0)</f>
        <v>0</v>
      </c>
      <c r="Q42" s="62">
        <f>IFERROR(SUMIFS('JOSE CARLOS'!$N$83:$N$89,'JOSE CARLOS'!$H$83:$H$89,"SALIDA",'JOSE CARLOS'!$J$83:$J$89,$B42),0)</f>
        <v>0</v>
      </c>
      <c r="R42" s="62">
        <f>IFERROR(SUMIFS('LUIS ENRIQUE '!$N$69:$N$73,'LUIS ENRIQUE '!$H$69:$H$73,"SALIDA",'LUIS ENRIQUE '!$J$69:$J$73,$B42),0)</f>
        <v>0</v>
      </c>
      <c r="S42" s="62">
        <f>IFERROR(SUMIFS(CESARIA!$N$96:$N$99,CESARIA!$H$96:$H$99,"SALIDA",CESARIA!$J$96:$J$99,$B42),0)</f>
        <v>0</v>
      </c>
      <c r="T42" s="62">
        <f>IFERROR(SUMIFS(ALAN!$N$93:$N$103,ALAN!$H$93:$H$103,"SALIDA",ALAN!$J$93:$J$103,$B42),0)</f>
        <v>0</v>
      </c>
      <c r="U42" s="62">
        <f>IFERROR(SUMIFS(ELVIA!$N$78:$N$79,ELVIA!$H$78:$H$79,"SALIDA",ELVIA!$J$78:$J$79,$B42),0)</f>
        <v>0</v>
      </c>
      <c r="V42" s="146">
        <f>IFERROR(SUMIFS(CAJA!$N$6591:$N$7234,CAJA!$H$6591:$H$7234,"SALIDA",CAJA!$J$6591:$J$7234,$B42),0)</f>
        <v>780</v>
      </c>
      <c r="W42" s="62">
        <f>IFERROR(SUMIFS('CAJA TIGRES'!$N$1797:$N$1994,'CAJA TIGRES'!$H$1797:$H$1994,"SALIDA",'CAJA TIGRES'!$J$1797:$J$1994,$B42),0)</f>
        <v>0</v>
      </c>
      <c r="X42" s="62">
        <f>IFERROR(SUMIFS(RESERVA!$N$14:$N$14,RESERVA!$H$14:$H$14,"SALIDA",RESERVA!$J$14:$J$14,$B42),0)</f>
        <v>0</v>
      </c>
      <c r="Y42" s="96">
        <f t="shared" si="14"/>
        <v>780</v>
      </c>
      <c r="Z42" s="96">
        <f>Y42+'OCT25'!Z42</f>
        <v>504208.8</v>
      </c>
    </row>
    <row r="43" spans="1:26" x14ac:dyDescent="0.3">
      <c r="A43" s="92"/>
      <c r="B43" s="61" t="s">
        <v>214</v>
      </c>
      <c r="C43" s="146">
        <f>IFERROR(SUMIFS('MGZ121'!$N$1599:$N$1741,'MGZ121'!H$1599:H$1741,"SALIDA",'MGZ121'!$J$1599:$J$1741,$B43),0)</f>
        <v>0</v>
      </c>
      <c r="D43" s="62">
        <f>IFERROR(SUMIFS('MGZ BBVA'!$N$1562:$N$1701,'MGZ BBVA'!$H$1562:$H$1701,"SALIDA",'MGZ BBVA'!$J$1562:$J$1701,$B43),0)</f>
        <v>0</v>
      </c>
      <c r="E43" s="62">
        <f>IFERROR(SUMIFS('MGZ DOLARES'!$N$2:$N$2,'MGZ DOLARES'!$F$2:$F$2,"SALIDA",'MGZ DOLARES'!$J$2:$J$2,$B43),0)</f>
        <v>0</v>
      </c>
      <c r="F43" s="62">
        <f>IFERROR(SUMIFS('MGZ BAJIO'!$N$80:$N$81,'MGZ BAJIO'!$H$80:$H$81,"SALIDA",'MGZ BAJIO'!$J$80:$J$81,$B43),0)</f>
        <v>0</v>
      </c>
      <c r="G43" s="62">
        <f>IFERROR(SUMIFS('VICTOR BANAMEX'!$N$602:$N$654,'VICTOR BANAMEX'!$H$602:$H$654,"SALIDA",'VICTOR BANAMEX'!$J$602:$J$654,$B43),0)</f>
        <v>0</v>
      </c>
      <c r="H43" s="62">
        <f>IFERROR(SUMIFS('VICTOR BANORTE'!$N$106:$N$113,'VICTOR BANORTE'!$H$106:$H$113,"SALIDA",'VICTOR BANORTE'!$J$106:$J$113,$B43),0)</f>
        <v>0</v>
      </c>
      <c r="I43" s="62">
        <f>IFERROR(SUMIFS(RODRIGO!$N$5:$N$5,RODRIGO!$H$5:$H$5,"SALIDA",RODRIGO!$J$5:$J$5,$B43),0)</f>
        <v>0</v>
      </c>
      <c r="J43" s="62">
        <f>IFERROR(SUMIFS(MOY!$N$85:$N$99,MOY!$H$85:$H$99,"SALIDA",MOY!$J$85:$J$99,$B43),0)</f>
        <v>0</v>
      </c>
      <c r="K43" s="62">
        <f>IFERROR(SUMIFS('NORMA RUTH'!$N$110:$N$127,'NORMA RUTH'!$H$110:$H$127,"SALIDA",'NORMA RUTH'!$J$110:$J$127,$B43),0)</f>
        <v>0</v>
      </c>
      <c r="L43" s="62">
        <f>IFERROR(SUMIFS(VALERIA!$N$74:$N$89,VALERIA!$H$74:$H$89,"SALIDA",VALERIA!$J$74:$J$89,$B43),0)</f>
        <v>0</v>
      </c>
      <c r="M43" s="62">
        <f>IFERROR(SUMIFS('MANUEL BANAMEX'!$N$143:$N$162,'MANUEL BANAMEX'!$H$143:$H$162,"SALIDA",'MANUEL BANAMEX'!$J$143:$J$162,$B43),0)</f>
        <v>0</v>
      </c>
      <c r="N43" s="62">
        <f>IFERROR(SUMIFS(ROBERTO!$N$3:$N$9,ROBERTO!$H$3:$H$9,"SALIDA",ROBERTO!$J$3:$J$9,$B43),0)</f>
        <v>0</v>
      </c>
      <c r="O43" s="62">
        <f>IFERROR(SUMIFS(JUAN!$N$92:$N$95,JUAN!$H$92:$H$95,"SALIDA",JUAN!$J$92:$J$95,$B43),0)</f>
        <v>0</v>
      </c>
      <c r="P43" s="62">
        <f>IFERROR(SUMIFS('NORMA SANCHEZ'!$N$86:$N$89,'NORMA SANCHEZ'!$H$86:$H$89,"SALIDA",'NORMA SANCHEZ'!$J$86:$J$89,$B43),0)</f>
        <v>0</v>
      </c>
      <c r="Q43" s="62">
        <f>IFERROR(SUMIFS('JOSE CARLOS'!$N$83:$N$89,'JOSE CARLOS'!$H$83:$H$89,"SALIDA",'JOSE CARLOS'!$J$83:$J$89,$B43),0)</f>
        <v>0</v>
      </c>
      <c r="R43" s="62">
        <f>IFERROR(SUMIFS('LUIS ENRIQUE '!$N$69:$N$73,'LUIS ENRIQUE '!$H$69:$H$73,"SALIDA",'LUIS ENRIQUE '!$J$69:$J$73,$B43),0)</f>
        <v>0</v>
      </c>
      <c r="S43" s="62">
        <f>IFERROR(SUMIFS(CESARIA!$N$96:$N$99,CESARIA!$H$96:$H$99,"SALIDA",CESARIA!$J$96:$J$99,$B43),0)</f>
        <v>0</v>
      </c>
      <c r="T43" s="62">
        <f>IFERROR(SUMIFS(ALAN!$N$93:$N$103,ALAN!$H$93:$H$103,"SALIDA",ALAN!$J$93:$J$103,$B43),0)</f>
        <v>0</v>
      </c>
      <c r="U43" s="62">
        <f>IFERROR(SUMIFS(ELVIA!$N$78:$N$79,ELVIA!$H$78:$H$79,"SALIDA",ELVIA!$J$78:$J$79,$B43),0)</f>
        <v>0</v>
      </c>
      <c r="V43" s="146">
        <f>IFERROR(SUMIFS(CAJA!$N$6591:$N$7234,CAJA!$H$6591:$H$7234,"SALIDA",CAJA!$J$6591:$J$7234,$B43),0)</f>
        <v>6110</v>
      </c>
      <c r="W43" s="62">
        <f>IFERROR(SUMIFS('CAJA TIGRES'!$N$1797:$N$1994,'CAJA TIGRES'!$H$1797:$H$1994,"SALIDA",'CAJA TIGRES'!$J$1797:$J$1994,$B43),0)</f>
        <v>3950</v>
      </c>
      <c r="X43" s="62">
        <f>IFERROR(SUMIFS(RESERVA!$N$14:$N$14,RESERVA!$H$14:$H$14,"SALIDA",RESERVA!$J$14:$J$14,$B43),0)</f>
        <v>0</v>
      </c>
      <c r="Y43" s="96">
        <f t="shared" si="14"/>
        <v>10060</v>
      </c>
      <c r="Z43" s="96">
        <f>Y43+'OCT25'!Z43</f>
        <v>97400</v>
      </c>
    </row>
    <row r="44" spans="1:26" x14ac:dyDescent="0.3">
      <c r="A44" s="92"/>
      <c r="B44" s="61" t="s">
        <v>215</v>
      </c>
      <c r="C44" s="146">
        <f>IFERROR(SUMIFS('MGZ121'!$N$1599:$N$1741,'MGZ121'!H$1599:H$1741,"SALIDA",'MGZ121'!$J$1599:$J$1741,$B44),0)</f>
        <v>0</v>
      </c>
      <c r="D44" s="62">
        <f>IFERROR(SUMIFS('MGZ BBVA'!$N$1562:$N$1701,'MGZ BBVA'!$H$1562:$H$1701,"SALIDA",'MGZ BBVA'!$J$1562:$J$1701,$B44),0)</f>
        <v>0</v>
      </c>
      <c r="E44" s="62">
        <f>IFERROR(SUMIFS('MGZ DOLARES'!$N$2:$N$2,'MGZ DOLARES'!$F$2:$F$2,"SALIDA",'MGZ DOLARES'!$J$2:$J$2,$B44),0)</f>
        <v>0</v>
      </c>
      <c r="F44" s="62">
        <f>IFERROR(SUMIFS('MGZ BAJIO'!$N$80:$N$81,'MGZ BAJIO'!$H$80:$H$81,"SALIDA",'MGZ BAJIO'!$J$80:$J$81,$B44),0)</f>
        <v>0</v>
      </c>
      <c r="G44" s="62">
        <f>IFERROR(SUMIFS('VICTOR BANAMEX'!$N$602:$N$654,'VICTOR BANAMEX'!$H$602:$H$654,"SALIDA",'VICTOR BANAMEX'!$J$602:$J$654,$B44),0)</f>
        <v>0</v>
      </c>
      <c r="H44" s="62">
        <f>IFERROR(SUMIFS('VICTOR BANORTE'!$N$106:$N$113,'VICTOR BANORTE'!$H$106:$H$113,"SALIDA",'VICTOR BANORTE'!$J$106:$J$113,$B44),0)</f>
        <v>0</v>
      </c>
      <c r="I44" s="62">
        <f>IFERROR(SUMIFS(RODRIGO!$N$5:$N$5,RODRIGO!$H$5:$H$5,"SALIDA",RODRIGO!$J$5:$J$5,$B44),0)</f>
        <v>0</v>
      </c>
      <c r="J44" s="62">
        <f>IFERROR(SUMIFS(MOY!$N$85:$N$99,MOY!$H$85:$H$99,"SALIDA",MOY!$J$85:$J$99,$B44),0)</f>
        <v>0</v>
      </c>
      <c r="K44" s="62">
        <f>IFERROR(SUMIFS('NORMA RUTH'!$N$110:$N$127,'NORMA RUTH'!$H$110:$H$127,"SALIDA",'NORMA RUTH'!$J$110:$J$127,$B44),0)</f>
        <v>0</v>
      </c>
      <c r="L44" s="62">
        <f>IFERROR(SUMIFS(VALERIA!$N$74:$N$89,VALERIA!$H$74:$H$89,"SALIDA",VALERIA!$J$74:$J$89,$B44),0)</f>
        <v>0</v>
      </c>
      <c r="M44" s="62">
        <f>IFERROR(SUMIFS('MANUEL BANAMEX'!$N$143:$N$162,'MANUEL BANAMEX'!$H$143:$H$162,"SALIDA",'MANUEL BANAMEX'!$J$143:$J$162,$B44),0)</f>
        <v>0</v>
      </c>
      <c r="N44" s="62">
        <f>IFERROR(SUMIFS(ROBERTO!$N$3:$N$9,ROBERTO!$H$3:$H$9,"SALIDA",ROBERTO!$J$3:$J$9,$B44),0)</f>
        <v>0</v>
      </c>
      <c r="O44" s="62">
        <f>IFERROR(SUMIFS(JUAN!$N$92:$N$95,JUAN!$H$92:$H$95,"SALIDA",JUAN!$J$92:$J$95,$B44),0)</f>
        <v>0</v>
      </c>
      <c r="P44" s="62">
        <f>IFERROR(SUMIFS('NORMA SANCHEZ'!$N$86:$N$89,'NORMA SANCHEZ'!$H$86:$H$89,"SALIDA",'NORMA SANCHEZ'!$J$86:$J$89,$B44),0)</f>
        <v>0</v>
      </c>
      <c r="Q44" s="62">
        <f>IFERROR(SUMIFS('JOSE CARLOS'!$N$83:$N$89,'JOSE CARLOS'!$H$83:$H$89,"SALIDA",'JOSE CARLOS'!$J$83:$J$89,$B44),0)</f>
        <v>0</v>
      </c>
      <c r="R44" s="62">
        <f>IFERROR(SUMIFS('LUIS ENRIQUE '!$N$69:$N$73,'LUIS ENRIQUE '!$H$69:$H$73,"SALIDA",'LUIS ENRIQUE '!$J$69:$J$73,$B44),0)</f>
        <v>0</v>
      </c>
      <c r="S44" s="62">
        <f>IFERROR(SUMIFS(CESARIA!$N$96:$N$99,CESARIA!$H$96:$H$99,"SALIDA",CESARIA!$J$96:$J$99,$B44),0)</f>
        <v>0</v>
      </c>
      <c r="T44" s="62">
        <f>IFERROR(SUMIFS(ALAN!$N$93:$N$103,ALAN!$H$93:$H$103,"SALIDA",ALAN!$J$93:$J$103,$B44),0)</f>
        <v>0</v>
      </c>
      <c r="U44" s="62">
        <f>IFERROR(SUMIFS(ELVIA!$N$78:$N$79,ELVIA!$H$78:$H$79,"SALIDA",ELVIA!$J$78:$J$79,$B44),0)</f>
        <v>0</v>
      </c>
      <c r="V44" s="146">
        <f>IFERROR(SUMIFS(CAJA!$N$6591:$N$7234,CAJA!$H$6591:$H$7234,"SALIDA",CAJA!$J$6591:$J$7234,$B44),0)</f>
        <v>0</v>
      </c>
      <c r="W44" s="62">
        <f>IFERROR(SUMIFS('CAJA TIGRES'!$N$1797:$N$1994,'CAJA TIGRES'!$H$1797:$H$1994,"SALIDA",'CAJA TIGRES'!$J$1797:$J$1994,$B44),0)</f>
        <v>0</v>
      </c>
      <c r="X44" s="62">
        <f>IFERROR(SUMIFS(RESERVA!$N$14:$N$14,RESERVA!$H$14:$H$14,"SALIDA",RESERVA!$J$14:$J$14,$B44),0)</f>
        <v>0</v>
      </c>
      <c r="Y44" s="96">
        <f t="shared" si="14"/>
        <v>0</v>
      </c>
      <c r="Z44" s="96">
        <f>Y44+'OCT25'!Z44</f>
        <v>2530000</v>
      </c>
    </row>
    <row r="45" spans="1:26" x14ac:dyDescent="0.3">
      <c r="A45" s="92"/>
      <c r="B45" s="61" t="s">
        <v>216</v>
      </c>
      <c r="C45" s="146">
        <f>IFERROR(SUMIFS('MGZ121'!$N$1599:$N$1741,'MGZ121'!H$1599:H$1741,"SALIDA",'MGZ121'!$J$1599:$J$1741,$B45),0)</f>
        <v>0</v>
      </c>
      <c r="D45" s="62">
        <f>IFERROR(SUMIFS('MGZ BBVA'!$N$1562:$N$1701,'MGZ BBVA'!$H$1562:$H$1701,"SALIDA",'MGZ BBVA'!$J$1562:$J$1701,$B45),0)</f>
        <v>0</v>
      </c>
      <c r="E45" s="62">
        <f>IFERROR(SUMIFS('MGZ DOLARES'!$N$2:$N$2,'MGZ DOLARES'!$F$2:$F$2,"SALIDA",'MGZ DOLARES'!$J$2:$J$2,$B45),0)</f>
        <v>0</v>
      </c>
      <c r="F45" s="62">
        <f>IFERROR(SUMIFS('MGZ BAJIO'!$N$80:$N$81,'MGZ BAJIO'!$H$80:$H$81,"SALIDA",'MGZ BAJIO'!$J$80:$J$81,$B45),0)</f>
        <v>0</v>
      </c>
      <c r="G45" s="62">
        <f>IFERROR(SUMIFS('VICTOR BANAMEX'!$N$602:$N$654,'VICTOR BANAMEX'!$H$602:$H$654,"SALIDA",'VICTOR BANAMEX'!$J$602:$J$654,$B45),0)</f>
        <v>0</v>
      </c>
      <c r="H45" s="62">
        <f>IFERROR(SUMIFS('VICTOR BANORTE'!$N$106:$N$113,'VICTOR BANORTE'!$H$106:$H$113,"SALIDA",'VICTOR BANORTE'!$J$106:$J$113,$B45),0)</f>
        <v>0</v>
      </c>
      <c r="I45" s="62">
        <f>IFERROR(SUMIFS(RODRIGO!$N$5:$N$5,RODRIGO!$H$5:$H$5,"SALIDA",RODRIGO!$J$5:$J$5,$B45),0)</f>
        <v>0</v>
      </c>
      <c r="J45" s="62">
        <f>IFERROR(SUMIFS(MOY!$N$85:$N$99,MOY!$H$85:$H$99,"SALIDA",MOY!$J$85:$J$99,$B45),0)</f>
        <v>0</v>
      </c>
      <c r="K45" s="62">
        <f>IFERROR(SUMIFS('NORMA RUTH'!$N$110:$N$127,'NORMA RUTH'!$H$110:$H$127,"SALIDA",'NORMA RUTH'!$J$110:$J$127,$B45),0)</f>
        <v>0</v>
      </c>
      <c r="L45" s="62">
        <f>IFERROR(SUMIFS(VALERIA!$N$74:$N$89,VALERIA!$H$74:$H$89,"SALIDA",VALERIA!$J$74:$J$89,$B45),0)</f>
        <v>0</v>
      </c>
      <c r="M45" s="62">
        <f>IFERROR(SUMIFS('MANUEL BANAMEX'!$N$143:$N$162,'MANUEL BANAMEX'!$H$143:$H$162,"SALIDA",'MANUEL BANAMEX'!$J$143:$J$162,$B45),0)</f>
        <v>0</v>
      </c>
      <c r="N45" s="62">
        <f>IFERROR(SUMIFS(ROBERTO!$N$3:$N$9,ROBERTO!$H$3:$H$9,"SALIDA",ROBERTO!$J$3:$J$9,$B45),0)</f>
        <v>0</v>
      </c>
      <c r="O45" s="62">
        <f>IFERROR(SUMIFS(JUAN!$N$92:$N$95,JUAN!$H$92:$H$95,"SALIDA",JUAN!$J$92:$J$95,$B45),0)</f>
        <v>0</v>
      </c>
      <c r="P45" s="62">
        <f>IFERROR(SUMIFS('NORMA SANCHEZ'!$N$86:$N$89,'NORMA SANCHEZ'!$H$86:$H$89,"SALIDA",'NORMA SANCHEZ'!$J$86:$J$89,$B45),0)</f>
        <v>0</v>
      </c>
      <c r="Q45" s="62">
        <f>IFERROR(SUMIFS('JOSE CARLOS'!$N$83:$N$89,'JOSE CARLOS'!$H$83:$H$89,"SALIDA",'JOSE CARLOS'!$J$83:$J$89,$B45),0)</f>
        <v>0</v>
      </c>
      <c r="R45" s="62">
        <f>IFERROR(SUMIFS('LUIS ENRIQUE '!$N$69:$N$73,'LUIS ENRIQUE '!$H$69:$H$73,"SALIDA",'LUIS ENRIQUE '!$J$69:$J$73,$B45),0)</f>
        <v>0</v>
      </c>
      <c r="S45" s="62">
        <f>IFERROR(SUMIFS(CESARIA!$N$96:$N$99,CESARIA!$H$96:$H$99,"SALIDA",CESARIA!$J$96:$J$99,$B45),0)</f>
        <v>0</v>
      </c>
      <c r="T45" s="62">
        <f>IFERROR(SUMIFS(ALAN!$N$93:$N$103,ALAN!$H$93:$H$103,"SALIDA",ALAN!$J$93:$J$103,$B45),0)</f>
        <v>0</v>
      </c>
      <c r="U45" s="62">
        <f>IFERROR(SUMIFS(ELVIA!$N$78:$N$79,ELVIA!$H$78:$H$79,"SALIDA",ELVIA!$J$78:$J$79,$B45),0)</f>
        <v>0</v>
      </c>
      <c r="V45" s="146">
        <f>IFERROR(SUMIFS(CAJA!$N$6591:$N$7234,CAJA!$H$6591:$H$7234,"SALIDA",CAJA!$J$6591:$J$7234,$B45),0)</f>
        <v>2000</v>
      </c>
      <c r="W45" s="62">
        <f>IFERROR(SUMIFS('CAJA TIGRES'!$N$1797:$N$1994,'CAJA TIGRES'!$H$1797:$H$1994,"SALIDA",'CAJA TIGRES'!$J$1797:$J$1994,$B45),0)</f>
        <v>0</v>
      </c>
      <c r="X45" s="62">
        <f>IFERROR(SUMIFS(RESERVA!$N$14:$N$14,RESERVA!$H$14:$H$14,"SALIDA",RESERVA!$J$14:$J$14,$B45),0)</f>
        <v>0</v>
      </c>
      <c r="Y45" s="96">
        <f t="shared" si="14"/>
        <v>2000</v>
      </c>
      <c r="Z45" s="96">
        <f>Y45+'OCT25'!Z45</f>
        <v>39600</v>
      </c>
    </row>
    <row r="46" spans="1:26" x14ac:dyDescent="0.3">
      <c r="A46" s="92"/>
      <c r="B46" s="61" t="s">
        <v>217</v>
      </c>
      <c r="C46" s="146">
        <f>IFERROR(SUMIFS('MGZ121'!$N$1599:$N$1741,'MGZ121'!H$1599:H$1741,"SALIDA",'MGZ121'!$J$1599:$J$1741,$B46),0)</f>
        <v>0</v>
      </c>
      <c r="D46" s="62">
        <f>IFERROR(SUMIFS('MGZ BBVA'!$N$1562:$N$1701,'MGZ BBVA'!$H$1562:$H$1701,"SALIDA",'MGZ BBVA'!$J$1562:$J$1701,$B46),0)</f>
        <v>0</v>
      </c>
      <c r="E46" s="62">
        <f>IFERROR(SUMIFS('MGZ DOLARES'!$N$2:$N$2,'MGZ DOLARES'!$F$2:$F$2,"SALIDA",'MGZ DOLARES'!$J$2:$J$2,$B46),0)</f>
        <v>0</v>
      </c>
      <c r="F46" s="62">
        <f>IFERROR(SUMIFS('MGZ BAJIO'!$N$80:$N$81,'MGZ BAJIO'!$H$80:$H$81,"SALIDA",'MGZ BAJIO'!$J$80:$J$81,$B46),0)</f>
        <v>0</v>
      </c>
      <c r="G46" s="62">
        <f>IFERROR(SUMIFS('VICTOR BANAMEX'!$N$602:$N$654,'VICTOR BANAMEX'!$H$602:$H$654,"SALIDA",'VICTOR BANAMEX'!$J$602:$J$654,$B46),0)</f>
        <v>0</v>
      </c>
      <c r="H46" s="62">
        <f>IFERROR(SUMIFS('VICTOR BANORTE'!$N$106:$N$113,'VICTOR BANORTE'!$H$106:$H$113,"SALIDA",'VICTOR BANORTE'!$J$106:$J$113,$B46),0)</f>
        <v>0</v>
      </c>
      <c r="I46" s="62">
        <f>IFERROR(SUMIFS(RODRIGO!$N$5:$N$5,RODRIGO!$H$5:$H$5,"SALIDA",RODRIGO!$J$5:$J$5,$B46),0)</f>
        <v>0</v>
      </c>
      <c r="J46" s="62">
        <f>IFERROR(SUMIFS(MOY!$N$85:$N$99,MOY!$H$85:$H$99,"SALIDA",MOY!$J$85:$J$99,$B46),0)</f>
        <v>0</v>
      </c>
      <c r="K46" s="62">
        <f>IFERROR(SUMIFS('NORMA RUTH'!$N$110:$N$127,'NORMA RUTH'!$H$110:$H$127,"SALIDA",'NORMA RUTH'!$J$110:$J$127,$B46),0)</f>
        <v>0</v>
      </c>
      <c r="L46" s="62">
        <f>IFERROR(SUMIFS(VALERIA!$N$74:$N$89,VALERIA!$H$74:$H$89,"SALIDA",VALERIA!$J$74:$J$89,$B46),0)</f>
        <v>0</v>
      </c>
      <c r="M46" s="62">
        <f>IFERROR(SUMIFS('MANUEL BANAMEX'!$N$143:$N$162,'MANUEL BANAMEX'!$H$143:$H$162,"SALIDA",'MANUEL BANAMEX'!$J$143:$J$162,$B46),0)</f>
        <v>0</v>
      </c>
      <c r="N46" s="62">
        <f>IFERROR(SUMIFS(ROBERTO!$N$3:$N$9,ROBERTO!$H$3:$H$9,"SALIDA",ROBERTO!$J$3:$J$9,$B46),0)</f>
        <v>0</v>
      </c>
      <c r="O46" s="62">
        <f>IFERROR(SUMIFS(JUAN!$N$92:$N$95,JUAN!$H$92:$H$95,"SALIDA",JUAN!$J$92:$J$95,$B46),0)</f>
        <v>0</v>
      </c>
      <c r="P46" s="62">
        <f>IFERROR(SUMIFS('NORMA SANCHEZ'!$N$86:$N$89,'NORMA SANCHEZ'!$H$86:$H$89,"SALIDA",'NORMA SANCHEZ'!$J$86:$J$89,$B46),0)</f>
        <v>0</v>
      </c>
      <c r="Q46" s="62">
        <f>IFERROR(SUMIFS('JOSE CARLOS'!$N$83:$N$89,'JOSE CARLOS'!$H$83:$H$89,"SALIDA",'JOSE CARLOS'!$J$83:$J$89,$B46),0)</f>
        <v>0</v>
      </c>
      <c r="R46" s="62">
        <f>IFERROR(SUMIFS('LUIS ENRIQUE '!$N$69:$N$73,'LUIS ENRIQUE '!$H$69:$H$73,"SALIDA",'LUIS ENRIQUE '!$J$69:$J$73,$B46),0)</f>
        <v>0</v>
      </c>
      <c r="S46" s="62">
        <f>IFERROR(SUMIFS(CESARIA!$N$96:$N$99,CESARIA!$H$96:$H$99,"SALIDA",CESARIA!$J$96:$J$99,$B46),0)</f>
        <v>0</v>
      </c>
      <c r="T46" s="62">
        <f>IFERROR(SUMIFS(ALAN!$N$93:$N$103,ALAN!$H$93:$H$103,"SALIDA",ALAN!$J$93:$J$103,$B46),0)</f>
        <v>0</v>
      </c>
      <c r="U46" s="62">
        <f>IFERROR(SUMIFS(ELVIA!$N$78:$N$79,ELVIA!$H$78:$H$79,"SALIDA",ELVIA!$J$78:$J$79,$B46),0)</f>
        <v>0</v>
      </c>
      <c r="V46" s="146">
        <f>IFERROR(SUMIFS(CAJA!$N$6591:$N$7234,CAJA!$H$6591:$H$7234,"SALIDA",CAJA!$J$6591:$J$7234,$B46),0)</f>
        <v>0</v>
      </c>
      <c r="W46" s="62">
        <f>IFERROR(SUMIFS('CAJA TIGRES'!$N$1797:$N$1994,'CAJA TIGRES'!$H$1797:$H$1994,"SALIDA",'CAJA TIGRES'!$J$1797:$J$1994,$B46),0)</f>
        <v>0</v>
      </c>
      <c r="X46" s="62">
        <f>IFERROR(SUMIFS(RESERVA!$N$14:$N$14,RESERVA!$H$14:$H$14,"SALIDA",RESERVA!$J$14:$J$14,$B46),0)</f>
        <v>0</v>
      </c>
      <c r="Y46" s="96">
        <f t="shared" si="14"/>
        <v>0</v>
      </c>
      <c r="Z46" s="96">
        <f>Y46+'OCT25'!Z46</f>
        <v>22609</v>
      </c>
    </row>
    <row r="47" spans="1:26" x14ac:dyDescent="0.3">
      <c r="A47" s="92"/>
      <c r="B47" s="61" t="s">
        <v>219</v>
      </c>
      <c r="C47" s="146">
        <f>IFERROR(SUMIFS('MGZ121'!$N$1599:$N$1741,'MGZ121'!H$1599:H$1741,"SALIDA",'MGZ121'!$J$1599:$J$1741,$B47),0)</f>
        <v>0</v>
      </c>
      <c r="D47" s="62">
        <f>IFERROR(SUMIFS('MGZ BBVA'!$N$1562:$N$1701,'MGZ BBVA'!$H$1562:$H$1701,"SALIDA",'MGZ BBVA'!$J$1562:$J$1701,$B47),0)</f>
        <v>0</v>
      </c>
      <c r="E47" s="62">
        <f>IFERROR(SUMIFS('MGZ DOLARES'!$N$2:$N$2,'MGZ DOLARES'!$F$2:$F$2,"SALIDA",'MGZ DOLARES'!$J$2:$J$2,$B47),0)</f>
        <v>0</v>
      </c>
      <c r="F47" s="62">
        <f>IFERROR(SUMIFS('MGZ BAJIO'!$N$80:$N$81,'MGZ BAJIO'!$H$80:$H$81,"SALIDA",'MGZ BAJIO'!$J$80:$J$81,$B47),0)</f>
        <v>0</v>
      </c>
      <c r="G47" s="62">
        <f>IFERROR(SUMIFS('VICTOR BANAMEX'!$N$602:$N$654,'VICTOR BANAMEX'!$H$602:$H$654,"SALIDA",'VICTOR BANAMEX'!$J$602:$J$654,$B47),0)</f>
        <v>0</v>
      </c>
      <c r="H47" s="62">
        <f>IFERROR(SUMIFS('VICTOR BANORTE'!$N$106:$N$113,'VICTOR BANORTE'!$H$106:$H$113,"SALIDA",'VICTOR BANORTE'!$J$106:$J$113,$B47),0)</f>
        <v>0</v>
      </c>
      <c r="I47" s="62">
        <f>IFERROR(SUMIFS(RODRIGO!$N$5:$N$5,RODRIGO!$H$5:$H$5,"SALIDA",RODRIGO!$J$5:$J$5,$B47),0)</f>
        <v>0</v>
      </c>
      <c r="J47" s="62">
        <f>IFERROR(SUMIFS(MOY!$N$85:$N$99,MOY!$H$85:$H$99,"SALIDA",MOY!$J$85:$J$99,$B47),0)</f>
        <v>0</v>
      </c>
      <c r="K47" s="62">
        <f>IFERROR(SUMIFS('NORMA RUTH'!$N$110:$N$127,'NORMA RUTH'!$H$110:$H$127,"SALIDA",'NORMA RUTH'!$J$110:$J$127,$B47),0)</f>
        <v>0</v>
      </c>
      <c r="L47" s="62">
        <f>IFERROR(SUMIFS(VALERIA!$N$74:$N$89,VALERIA!$H$74:$H$89,"SALIDA",VALERIA!$J$74:$J$89,$B47),0)</f>
        <v>0</v>
      </c>
      <c r="M47" s="62">
        <f>IFERROR(SUMIFS('MANUEL BANAMEX'!$N$143:$N$162,'MANUEL BANAMEX'!$H$143:$H$162,"SALIDA",'MANUEL BANAMEX'!$J$143:$J$162,$B47),0)</f>
        <v>0</v>
      </c>
      <c r="N47" s="62">
        <f>IFERROR(SUMIFS(ROBERTO!$N$3:$N$9,ROBERTO!$H$3:$H$9,"SALIDA",ROBERTO!$J$3:$J$9,$B47),0)</f>
        <v>0</v>
      </c>
      <c r="O47" s="62">
        <f>IFERROR(SUMIFS(JUAN!$N$92:$N$95,JUAN!$H$92:$H$95,"SALIDA",JUAN!$J$92:$J$95,$B47),0)</f>
        <v>0</v>
      </c>
      <c r="P47" s="62">
        <f>IFERROR(SUMIFS('NORMA SANCHEZ'!$N$86:$N$89,'NORMA SANCHEZ'!$H$86:$H$89,"SALIDA",'NORMA SANCHEZ'!$J$86:$J$89,$B47),0)</f>
        <v>0</v>
      </c>
      <c r="Q47" s="62">
        <f>IFERROR(SUMIFS('JOSE CARLOS'!$N$83:$N$89,'JOSE CARLOS'!$H$83:$H$89,"SALIDA",'JOSE CARLOS'!$J$83:$J$89,$B47),0)</f>
        <v>0</v>
      </c>
      <c r="R47" s="62">
        <f>IFERROR(SUMIFS('LUIS ENRIQUE '!$N$69:$N$73,'LUIS ENRIQUE '!$H$69:$H$73,"SALIDA",'LUIS ENRIQUE '!$J$69:$J$73,$B47),0)</f>
        <v>0</v>
      </c>
      <c r="S47" s="62">
        <f>IFERROR(SUMIFS(CESARIA!$N$96:$N$99,CESARIA!$H$96:$H$99,"SALIDA",CESARIA!$J$96:$J$99,$B47),0)</f>
        <v>0</v>
      </c>
      <c r="T47" s="62">
        <f>IFERROR(SUMIFS(ALAN!$N$93:$N$103,ALAN!$H$93:$H$103,"SALIDA",ALAN!$J$93:$J$103,$B47),0)</f>
        <v>0</v>
      </c>
      <c r="U47" s="62">
        <f>IFERROR(SUMIFS(ELVIA!$N$78:$N$79,ELVIA!$H$78:$H$79,"SALIDA",ELVIA!$J$78:$J$79,$B47),0)</f>
        <v>0</v>
      </c>
      <c r="V47" s="146">
        <f>IFERROR(SUMIFS(CAJA!$N$6591:$N$7234,CAJA!$H$6591:$H$7234,"SALIDA",CAJA!$J$6591:$J$7234,$B47),0)</f>
        <v>15539</v>
      </c>
      <c r="W47" s="62">
        <f>IFERROR(SUMIFS('CAJA TIGRES'!$N$1797:$N$1994,'CAJA TIGRES'!$H$1797:$H$1994,"SALIDA",'CAJA TIGRES'!$J$1797:$J$1994,$B47),0)</f>
        <v>0</v>
      </c>
      <c r="X47" s="62">
        <f>IFERROR(SUMIFS(RESERVA!$N$14:$N$14,RESERVA!$H$14:$H$14,"SALIDA",RESERVA!$J$14:$J$14,$B47),0)</f>
        <v>0</v>
      </c>
      <c r="Y47" s="96">
        <f t="shared" si="14"/>
        <v>15539</v>
      </c>
      <c r="Z47" s="96">
        <f>Y47+'OCT25'!Z47</f>
        <v>223640</v>
      </c>
    </row>
    <row r="48" spans="1:26" x14ac:dyDescent="0.3">
      <c r="A48" s="92"/>
      <c r="B48" s="61" t="s">
        <v>250</v>
      </c>
      <c r="C48" s="146">
        <f>IFERROR(SUMIFS('MGZ121'!$N$1599:$N$1741,'MGZ121'!H$1599:H$1741,"SALIDA",'MGZ121'!$J$1599:$J$1741,$B48),0)</f>
        <v>0</v>
      </c>
      <c r="D48" s="62">
        <f>IFERROR(SUMIFS('MGZ BBVA'!$N$1562:$N$1701,'MGZ BBVA'!$H$1562:$H$1701,"SALIDA",'MGZ BBVA'!$J$1562:$J$1701,$B48),0)</f>
        <v>0</v>
      </c>
      <c r="E48" s="62">
        <f>IFERROR(SUMIFS('MGZ DOLARES'!$N$2:$N$2,'MGZ DOLARES'!$F$2:$F$2,"SALIDA",'MGZ DOLARES'!$J$2:$J$2,$B48),0)</f>
        <v>0</v>
      </c>
      <c r="F48" s="62">
        <f>IFERROR(SUMIFS('MGZ BAJIO'!$N$80:$N$81,'MGZ BAJIO'!$H$80:$H$81,"SALIDA",'MGZ BAJIO'!$J$80:$J$81,$B48),0)</f>
        <v>0</v>
      </c>
      <c r="G48" s="62">
        <f>IFERROR(SUMIFS('VICTOR BANAMEX'!$N$602:$N$654,'VICTOR BANAMEX'!$H$602:$H$654,"SALIDA",'VICTOR BANAMEX'!$J$602:$J$654,$B48),0)</f>
        <v>0</v>
      </c>
      <c r="H48" s="62">
        <f>IFERROR(SUMIFS('VICTOR BANORTE'!$N$106:$N$113,'VICTOR BANORTE'!$H$106:$H$113,"SALIDA",'VICTOR BANORTE'!$J$106:$J$113,$B48),0)</f>
        <v>0</v>
      </c>
      <c r="I48" s="62">
        <f>IFERROR(SUMIFS(RODRIGO!$N$5:$N$5,RODRIGO!$H$5:$H$5,"SALIDA",RODRIGO!$J$5:$J$5,$B48),0)</f>
        <v>0</v>
      </c>
      <c r="J48" s="62">
        <f>IFERROR(SUMIFS(MOY!$N$85:$N$99,MOY!$H$85:$H$99,"SALIDA",MOY!$J$85:$J$99,$B48),0)</f>
        <v>0</v>
      </c>
      <c r="K48" s="62">
        <f>IFERROR(SUMIFS('NORMA RUTH'!$N$110:$N$127,'NORMA RUTH'!$H$110:$H$127,"SALIDA",'NORMA RUTH'!$J$110:$J$127,$B48),0)</f>
        <v>0</v>
      </c>
      <c r="L48" s="62">
        <f>IFERROR(SUMIFS(VALERIA!$N$74:$N$89,VALERIA!$H$74:$H$89,"SALIDA",VALERIA!$J$74:$J$89,$B48),0)</f>
        <v>0</v>
      </c>
      <c r="M48" s="62">
        <f>IFERROR(SUMIFS('MANUEL BANAMEX'!$N$143:$N$162,'MANUEL BANAMEX'!$H$143:$H$162,"SALIDA",'MANUEL BANAMEX'!$J$143:$J$162,$B48),0)</f>
        <v>0</v>
      </c>
      <c r="N48" s="62">
        <f>IFERROR(SUMIFS(ROBERTO!$N$3:$N$9,ROBERTO!$H$3:$H$9,"SALIDA",ROBERTO!$J$3:$J$9,$B48),0)</f>
        <v>0</v>
      </c>
      <c r="O48" s="62">
        <f>IFERROR(SUMIFS(JUAN!$N$92:$N$95,JUAN!$H$92:$H$95,"SALIDA",JUAN!$J$92:$J$95,$B48),0)</f>
        <v>0</v>
      </c>
      <c r="P48" s="62">
        <f>IFERROR(SUMIFS('NORMA SANCHEZ'!$N$86:$N$89,'NORMA SANCHEZ'!$H$86:$H$89,"SALIDA",'NORMA SANCHEZ'!$J$86:$J$89,$B48),0)</f>
        <v>0</v>
      </c>
      <c r="Q48" s="62">
        <f>IFERROR(SUMIFS('JOSE CARLOS'!$N$83:$N$89,'JOSE CARLOS'!$H$83:$H$89,"SALIDA",'JOSE CARLOS'!$J$83:$J$89,$B48),0)</f>
        <v>0</v>
      </c>
      <c r="R48" s="62">
        <f>IFERROR(SUMIFS('LUIS ENRIQUE '!$N$69:$N$73,'LUIS ENRIQUE '!$H$69:$H$73,"SALIDA",'LUIS ENRIQUE '!$J$69:$J$73,$B48),0)</f>
        <v>0</v>
      </c>
      <c r="S48" s="62">
        <f>IFERROR(SUMIFS(CESARIA!$N$96:$N$99,CESARIA!$H$96:$H$99,"SALIDA",CESARIA!$J$96:$J$99,$B48),0)</f>
        <v>0</v>
      </c>
      <c r="T48" s="62">
        <f>IFERROR(SUMIFS(ALAN!$N$93:$N$103,ALAN!$H$93:$H$103,"SALIDA",ALAN!$J$93:$J$103,$B48),0)</f>
        <v>0</v>
      </c>
      <c r="U48" s="62">
        <f>IFERROR(SUMIFS(ELVIA!$N$78:$N$79,ELVIA!$H$78:$H$79,"SALIDA",ELVIA!$J$78:$J$79,$B48),0)</f>
        <v>0</v>
      </c>
      <c r="V48" s="146">
        <f>IFERROR(SUMIFS(CAJA!$N$6591:$N$7234,CAJA!$H$6591:$H$7234,"SALIDA",CAJA!$J$6591:$J$7234,$B48),0)</f>
        <v>0</v>
      </c>
      <c r="W48" s="62">
        <f>IFERROR(SUMIFS('CAJA TIGRES'!$N$1797:$N$1994,'CAJA TIGRES'!$H$1797:$H$1994,"SALIDA",'CAJA TIGRES'!$J$1797:$J$1994,$B48),0)</f>
        <v>0</v>
      </c>
      <c r="X48" s="62">
        <f>IFERROR(SUMIFS(RESERVA!$N$14:$N$14,RESERVA!$H$14:$H$14,"SALIDA",RESERVA!$J$14:$J$14,$B48),0)</f>
        <v>0</v>
      </c>
      <c r="Y48" s="96">
        <f t="shared" si="14"/>
        <v>0</v>
      </c>
      <c r="Z48" s="96">
        <f>Y48+'OCT25'!Z48</f>
        <v>0</v>
      </c>
    </row>
    <row r="49" spans="1:26" s="180" customFormat="1" x14ac:dyDescent="0.3">
      <c r="A49" s="180">
        <v>6</v>
      </c>
      <c r="B49" s="181" t="s">
        <v>56</v>
      </c>
      <c r="C49" s="135">
        <f>SUM(C50:C59)</f>
        <v>201073.12</v>
      </c>
      <c r="D49" s="135">
        <f>SUM(D50:D59)</f>
        <v>1624</v>
      </c>
      <c r="E49" s="135">
        <f t="shared" ref="E49:Z49" si="15">SUM(E50:E59)</f>
        <v>0</v>
      </c>
      <c r="F49" s="135">
        <f t="shared" si="15"/>
        <v>0</v>
      </c>
      <c r="G49" s="135">
        <f t="shared" si="15"/>
        <v>97971.91</v>
      </c>
      <c r="H49" s="135">
        <f t="shared" si="15"/>
        <v>0</v>
      </c>
      <c r="I49" s="135">
        <f t="shared" si="15"/>
        <v>0</v>
      </c>
      <c r="J49" s="135">
        <f t="shared" si="15"/>
        <v>95201</v>
      </c>
      <c r="K49" s="135">
        <f t="shared" si="15"/>
        <v>0</v>
      </c>
      <c r="L49" s="135">
        <f t="shared" si="15"/>
        <v>0</v>
      </c>
      <c r="M49" s="135">
        <f t="shared" si="15"/>
        <v>21033.440000000002</v>
      </c>
      <c r="N49" s="135">
        <f t="shared" si="15"/>
        <v>464</v>
      </c>
      <c r="O49" s="128">
        <f t="shared" si="15"/>
        <v>3702.43</v>
      </c>
      <c r="P49" s="135">
        <f t="shared" si="15"/>
        <v>0</v>
      </c>
      <c r="Q49" s="128">
        <f t="shared" si="15"/>
        <v>0</v>
      </c>
      <c r="R49" s="135">
        <f t="shared" si="15"/>
        <v>0</v>
      </c>
      <c r="S49" s="135">
        <f t="shared" si="15"/>
        <v>3702.43</v>
      </c>
      <c r="T49" s="135">
        <f t="shared" si="15"/>
        <v>984.12</v>
      </c>
      <c r="U49" s="135">
        <f>SUM(U50:U59)</f>
        <v>0</v>
      </c>
      <c r="V49" s="135">
        <f t="shared" si="15"/>
        <v>67967</v>
      </c>
      <c r="W49" s="135">
        <f t="shared" si="15"/>
        <v>0</v>
      </c>
      <c r="X49" s="135">
        <f t="shared" si="15"/>
        <v>0</v>
      </c>
      <c r="Y49" s="135">
        <f t="shared" si="15"/>
        <v>493723.45</v>
      </c>
      <c r="Z49" s="135">
        <f t="shared" si="15"/>
        <v>3665849.6500000004</v>
      </c>
    </row>
    <row r="50" spans="1:26" x14ac:dyDescent="0.3">
      <c r="A50">
        <v>6.1</v>
      </c>
      <c r="B50" s="60" t="s">
        <v>88</v>
      </c>
      <c r="C50" s="146">
        <f>IFERROR(SUMIFS('MGZ121'!$N$1599:$N$1741,'MGZ121'!H$1599:H$1741,"SALIDA",'MGZ121'!$J$1599:$J$1741,$B50),0)</f>
        <v>41760</v>
      </c>
      <c r="D50" s="62">
        <f>IFERROR(SUMIFS('MGZ BBVA'!$N$1562:$N$1701,'MGZ BBVA'!$H$1562:$H$1701,"SALIDA",'MGZ BBVA'!$J$1562:$J$1701,$B50),0)</f>
        <v>0</v>
      </c>
      <c r="E50" s="62">
        <f>IFERROR(SUMIFS('MGZ DOLARES'!$N$2:$N$2,'MGZ DOLARES'!$F$2:$F$2,"SALIDA",'MGZ DOLARES'!$J$2:$J$2,$B50),0)</f>
        <v>0</v>
      </c>
      <c r="F50" s="62">
        <f>IFERROR(SUMIFS('MGZ BAJIO'!$N$80:$N$81,'MGZ BAJIO'!$H$80:$H$81,"SALIDA",'MGZ BAJIO'!$J$80:$J$81,$B50),0)</f>
        <v>0</v>
      </c>
      <c r="G50" s="62">
        <f>IFERROR(SUMIFS('VICTOR BANAMEX'!$N$602:$N$654,'VICTOR BANAMEX'!$H$602:$H$654,"SALIDA",'VICTOR BANAMEX'!$J$602:$J$654,$B50),0)</f>
        <v>61320</v>
      </c>
      <c r="H50" s="62">
        <f>IFERROR(SUMIFS('VICTOR BANORTE'!$N$106:$N$113,'VICTOR BANORTE'!$H$106:$H$113,"SALIDA",'VICTOR BANORTE'!$J$106:$J$113,$B50),0)</f>
        <v>0</v>
      </c>
      <c r="I50" s="62">
        <f>IFERROR(SUMIFS(RODRIGO!$N$5:$N$5,RODRIGO!$H$5:$H$5,"SALIDA",RODRIGO!$J$5:$J$5,$B50),0)</f>
        <v>0</v>
      </c>
      <c r="J50" s="62">
        <f>IFERROR(SUMIFS(MOY!$N$85:$N$99,MOY!$H$85:$H$99,"SALIDA",MOY!$J$85:$J$99,$B50),0)</f>
        <v>0</v>
      </c>
      <c r="K50" s="62">
        <f>IFERROR(SUMIFS('NORMA RUTH'!$N$110:$N$127,'NORMA RUTH'!$H$110:$H$127,"SALIDA",'NORMA RUTH'!$J$110:$J$127,$B50),0)</f>
        <v>0</v>
      </c>
      <c r="L50" s="62">
        <f>IFERROR(SUMIFS(VALERIA!$N$74:$N$89,VALERIA!$H$74:$H$89,"SALIDA",VALERIA!$J$74:$J$89,$B50),0)</f>
        <v>0</v>
      </c>
      <c r="M50" s="62">
        <f>IFERROR(SUMIFS('MANUEL BANAMEX'!$N$143:$N$162,'MANUEL BANAMEX'!$H$143:$H$162,"SALIDA",'MANUEL BANAMEX'!$J$143:$J$162,$B50),0)</f>
        <v>0</v>
      </c>
      <c r="N50" s="62">
        <f>IFERROR(SUMIFS(ROBERTO!$N$3:$N$9,ROBERTO!$H$3:$H$9,"SALIDA",ROBERTO!$J$3:$J$9,$B50),0)</f>
        <v>0</v>
      </c>
      <c r="O50" s="62">
        <f>IFERROR(SUMIFS(JUAN!$N$92:$N$95,JUAN!$H$92:$H$95,"SALIDA",JUAN!$J$92:$J$95,$B50),0)</f>
        <v>0</v>
      </c>
      <c r="P50" s="62">
        <f>IFERROR(SUMIFS('NORMA SANCHEZ'!$N$86:$N$89,'NORMA SANCHEZ'!$H$86:$H$89,"SALIDA",'NORMA SANCHEZ'!$J$86:$J$89,$B50),0)</f>
        <v>0</v>
      </c>
      <c r="Q50" s="62">
        <f>IFERROR(SUMIFS('JOSE CARLOS'!$N$83:$N$89,'JOSE CARLOS'!$H$83:$H$89,"SALIDA",'JOSE CARLOS'!$J$83:$J$89,$B50),0)</f>
        <v>0</v>
      </c>
      <c r="R50" s="62">
        <f>IFERROR(SUMIFS('LUIS ENRIQUE '!$N$69:$N$73,'LUIS ENRIQUE '!$H$69:$H$73,"SALIDA",'LUIS ENRIQUE '!$J$69:$J$73,$B50),0)</f>
        <v>0</v>
      </c>
      <c r="S50" s="62">
        <f>IFERROR(SUMIFS(CESARIA!$N$96:$N$99,CESARIA!$H$96:$H$99,"SALIDA",CESARIA!$J$96:$J$99,$B50),0)</f>
        <v>0</v>
      </c>
      <c r="T50" s="62">
        <f>IFERROR(SUMIFS(ALAN!$N$93:$N$103,ALAN!$H$93:$H$103,"SALIDA",ALAN!$J$93:$J$103,$B50),0)</f>
        <v>0</v>
      </c>
      <c r="U50" s="62">
        <f>IFERROR(SUMIFS(ELVIA!$N$78:$N$79,ELVIA!$H$78:$H$79,"SALIDA",ELVIA!$J$78:$J$79,$B50),0)</f>
        <v>0</v>
      </c>
      <c r="V50" s="146">
        <f>IFERROR(SUMIFS(CAJA!$N$6591:$N$7234,CAJA!$H$6591:$H$7234,"SALIDA",CAJA!$J$6591:$J$7234,$B50),0)</f>
        <v>4500</v>
      </c>
      <c r="W50" s="62">
        <f>IFERROR(SUMIFS('CAJA TIGRES'!$N$1797:$N$1994,'CAJA TIGRES'!$H$1797:$H$1994,"SALIDA",'CAJA TIGRES'!$J$1797:$J$1994,$B50),0)</f>
        <v>0</v>
      </c>
      <c r="X50" s="62">
        <f>IFERROR(SUMIFS(RESERVA!$N$14:$N$14,RESERVA!$H$14:$H$14,"SALIDA",RESERVA!$J$14:$J$14,$B50),0)</f>
        <v>0</v>
      </c>
      <c r="Y50" s="96">
        <f t="shared" ref="Y50:Y59" si="16">SUM(C50:X50)</f>
        <v>107580</v>
      </c>
      <c r="Z50" s="96">
        <f>Y50+'OCT25'!Z50</f>
        <v>1054179.6099999999</v>
      </c>
    </row>
    <row r="51" spans="1:26" x14ac:dyDescent="0.3">
      <c r="A51">
        <v>6.2</v>
      </c>
      <c r="B51" s="60" t="s">
        <v>89</v>
      </c>
      <c r="C51" s="146">
        <f>IFERROR(SUMIFS('MGZ121'!$N$1599:$N$1741,'MGZ121'!H$1599:H$1741,"SALIDA",'MGZ121'!$J$1599:$J$1741,$B51),0)</f>
        <v>149189.12</v>
      </c>
      <c r="D51" s="62">
        <f>IFERROR(SUMIFS('MGZ BBVA'!$N$1562:$N$1701,'MGZ BBVA'!$H$1562:$H$1701,"SALIDA",'MGZ BBVA'!$J$1562:$J$1701,$B51),0)</f>
        <v>0</v>
      </c>
      <c r="E51" s="62">
        <f>IFERROR(SUMIFS('MGZ DOLARES'!$N$2:$N$2,'MGZ DOLARES'!$F$2:$F$2,"SALIDA",'MGZ DOLARES'!$J$2:$J$2,$B51),0)</f>
        <v>0</v>
      </c>
      <c r="F51" s="62">
        <f>IFERROR(SUMIFS('MGZ BAJIO'!$N$80:$N$81,'MGZ BAJIO'!$H$80:$H$81,"SALIDA",'MGZ BAJIO'!$J$80:$J$81,$B51),0)</f>
        <v>0</v>
      </c>
      <c r="G51" s="62">
        <f>IFERROR(SUMIFS('VICTOR BANAMEX'!$N$602:$N$654,'VICTOR BANAMEX'!$H$602:$H$654,"SALIDA",'VICTOR BANAMEX'!$J$602:$J$654,$B51),0)</f>
        <v>33241.910000000003</v>
      </c>
      <c r="H51" s="62">
        <f>IFERROR(SUMIFS('VICTOR BANORTE'!$N$106:$N$113,'VICTOR BANORTE'!$H$106:$H$113,"SALIDA",'VICTOR BANORTE'!$J$106:$J$113,$B51),0)</f>
        <v>0</v>
      </c>
      <c r="I51" s="62">
        <f>IFERROR(SUMIFS(RODRIGO!$N$5:$N$5,RODRIGO!$H$5:$H$5,"SALIDA",RODRIGO!$J$5:$J$5,$B51),0)</f>
        <v>0</v>
      </c>
      <c r="J51" s="62">
        <f>IFERROR(SUMIFS(MOY!$N$85:$N$99,MOY!$H$85:$H$99,"SALIDA",MOY!$J$85:$J$99,$B51),0)</f>
        <v>0</v>
      </c>
      <c r="K51" s="62">
        <f>IFERROR(SUMIFS('NORMA RUTH'!$N$110:$N$127,'NORMA RUTH'!$H$110:$H$127,"SALIDA",'NORMA RUTH'!$J$110:$J$127,$B51),0)</f>
        <v>0</v>
      </c>
      <c r="L51" s="62">
        <f>IFERROR(SUMIFS(VALERIA!$N$74:$N$89,VALERIA!$H$74:$H$89,"SALIDA",VALERIA!$J$74:$J$89,$B51),0)</f>
        <v>0</v>
      </c>
      <c r="M51" s="62">
        <f>IFERROR(SUMIFS('MANUEL BANAMEX'!$N$143:$N$162,'MANUEL BANAMEX'!$H$143:$H$162,"SALIDA",'MANUEL BANAMEX'!$J$143:$J$162,$B51),0)</f>
        <v>0</v>
      </c>
      <c r="N51" s="62">
        <f>IFERROR(SUMIFS(ROBERTO!$N$3:$N$9,ROBERTO!$H$3:$H$9,"SALIDA",ROBERTO!$J$3:$J$9,$B51),0)</f>
        <v>0</v>
      </c>
      <c r="O51" s="62">
        <f>IFERROR(SUMIFS(JUAN!$N$92:$N$95,JUAN!$H$92:$H$95,"SALIDA",JUAN!$J$92:$J$95,$B51),0)</f>
        <v>3702.43</v>
      </c>
      <c r="P51" s="62">
        <f>IFERROR(SUMIFS('NORMA SANCHEZ'!$N$86:$N$89,'NORMA SANCHEZ'!$H$86:$H$89,"SALIDA",'NORMA SANCHEZ'!$J$86:$J$89,$B51),0)</f>
        <v>0</v>
      </c>
      <c r="Q51" s="62">
        <f>IFERROR(SUMIFS('JOSE CARLOS'!$N$83:$N$89,'JOSE CARLOS'!$H$83:$H$89,"SALIDA",'JOSE CARLOS'!$J$83:$J$89,$B51),0)</f>
        <v>0</v>
      </c>
      <c r="R51" s="62">
        <f>IFERROR(SUMIFS('LUIS ENRIQUE '!$N$69:$N$73,'LUIS ENRIQUE '!$H$69:$H$73,"SALIDA",'LUIS ENRIQUE '!$J$69:$J$73,$B51),0)</f>
        <v>0</v>
      </c>
      <c r="S51" s="62">
        <f>IFERROR(SUMIFS(CESARIA!$N$96:$N$99,CESARIA!$H$96:$H$99,"SALIDA",CESARIA!$J$96:$J$99,$B51),0)</f>
        <v>3702.43</v>
      </c>
      <c r="T51" s="62">
        <f>IFERROR(SUMIFS(ALAN!$N$93:$N$103,ALAN!$H$93:$H$103,"SALIDA",ALAN!$J$93:$J$103,$B51),0)</f>
        <v>0</v>
      </c>
      <c r="U51" s="62">
        <f>IFERROR(SUMIFS(ELVIA!$N$78:$N$79,ELVIA!$H$78:$H$79,"SALIDA",ELVIA!$J$78:$J$79,$B51),0)</f>
        <v>0</v>
      </c>
      <c r="V51" s="146">
        <f>IFERROR(SUMIFS(CAJA!$N$6591:$N$7234,CAJA!$H$6591:$H$7234,"SALIDA",CAJA!$J$6591:$J$7234,$B51),0)</f>
        <v>0</v>
      </c>
      <c r="W51" s="62">
        <f>IFERROR(SUMIFS('CAJA TIGRES'!$N$1797:$N$1994,'CAJA TIGRES'!$H$1797:$H$1994,"SALIDA",'CAJA TIGRES'!$J$1797:$J$1994,$B51),0)</f>
        <v>0</v>
      </c>
      <c r="X51" s="62">
        <f>IFERROR(SUMIFS(RESERVA!$N$14:$N$14,RESERVA!$H$14:$H$14,"SALIDA",RESERVA!$J$14:$J$14,$B51),0)</f>
        <v>0</v>
      </c>
      <c r="Y51" s="96">
        <f t="shared" si="16"/>
        <v>189835.88999999998</v>
      </c>
      <c r="Z51" s="96">
        <f>Y51+'OCT25'!Z51</f>
        <v>1397257.01</v>
      </c>
    </row>
    <row r="52" spans="1:26" x14ac:dyDescent="0.3">
      <c r="B52" s="60" t="s">
        <v>8786</v>
      </c>
      <c r="C52" s="146">
        <f>IFERROR(SUMIFS('MGZ121'!$N$1599:$N$1741,'MGZ121'!H$1599:H$1741,"SALIDA",'MGZ121'!$J$1599:$J$1741,$B52),0)</f>
        <v>10124</v>
      </c>
      <c r="D52" s="62">
        <f>IFERROR(SUMIFS('MGZ BBVA'!$N$1562:$N$1701,'MGZ BBVA'!$H$1562:$H$1701,"SALIDA",'MGZ BBVA'!$J$1562:$J$1701,$B52),0)</f>
        <v>0</v>
      </c>
      <c r="E52" s="62">
        <f>IFERROR(SUMIFS('MGZ DOLARES'!$N$2:$N$2,'MGZ DOLARES'!$F$2:$F$2,"SALIDA",'MGZ DOLARES'!$J$2:$J$2,$B52),0)</f>
        <v>0</v>
      </c>
      <c r="F52" s="62">
        <f>IFERROR(SUMIFS('MGZ BAJIO'!$N$80:$N$81,'MGZ BAJIO'!$H$80:$H$81,"SALIDA",'MGZ BAJIO'!$J$80:$J$81,$B52),0)</f>
        <v>0</v>
      </c>
      <c r="G52" s="62">
        <f>IFERROR(SUMIFS('VICTOR BANAMEX'!$N$602:$N$654,'VICTOR BANAMEX'!$H$602:$H$654,"SALIDA",'VICTOR BANAMEX'!$J$602:$J$654,$B52),0)</f>
        <v>2424</v>
      </c>
      <c r="H52" s="62">
        <f>IFERROR(SUMIFS('VICTOR BANORTE'!$N$106:$N$113,'VICTOR BANORTE'!$H$106:$H$113,"SALIDA",'VICTOR BANORTE'!$J$106:$J$113,$B52),0)</f>
        <v>0</v>
      </c>
      <c r="I52" s="62">
        <f>IFERROR(SUMIFS(RODRIGO!$N$5:$N$5,RODRIGO!$H$5:$H$5,"SALIDA",RODRIGO!$J$5:$J$5,$B52),0)</f>
        <v>0</v>
      </c>
      <c r="J52" s="62">
        <f>IFERROR(SUMIFS(MOY!$N$85:$N$99,MOY!$H$85:$H$99,"SALIDA",MOY!$J$85:$J$99,$B52),0)</f>
        <v>95201</v>
      </c>
      <c r="K52" s="62">
        <f>IFERROR(SUMIFS('NORMA RUTH'!$N$110:$N$127,'NORMA RUTH'!$H$110:$H$127,"SALIDA",'NORMA RUTH'!$J$110:$J$127,$B52),0)</f>
        <v>0</v>
      </c>
      <c r="L52" s="62">
        <f>IFERROR(SUMIFS(VALERIA!$N$74:$N$89,VALERIA!$H$74:$H$89,"SALIDA",VALERIA!$J$74:$J$89,$B52),0)</f>
        <v>0</v>
      </c>
      <c r="M52" s="62">
        <f>IFERROR(SUMIFS('MANUEL BANAMEX'!$N$143:$N$162,'MANUEL BANAMEX'!$H$143:$H$162,"SALIDA",'MANUEL BANAMEX'!$J$143:$J$162,$B52),0)</f>
        <v>0</v>
      </c>
      <c r="N52" s="62">
        <f>IFERROR(SUMIFS(ROBERTO!$N$3:$N$9,ROBERTO!$H$3:$H$9,"SALIDA",ROBERTO!$J$3:$J$9,$B52),0)</f>
        <v>0</v>
      </c>
      <c r="O52" s="62">
        <f>IFERROR(SUMIFS(JUAN!$N$92:$N$95,JUAN!$H$92:$H$95,"SALIDA",JUAN!$J$92:$J$95,$B52),0)</f>
        <v>0</v>
      </c>
      <c r="P52" s="62">
        <f>IFERROR(SUMIFS('NORMA SANCHEZ'!$N$86:$N$89,'NORMA SANCHEZ'!$H$86:$H$89,"SALIDA",'NORMA SANCHEZ'!$J$86:$J$89,$B52),0)</f>
        <v>0</v>
      </c>
      <c r="Q52" s="62">
        <f>IFERROR(SUMIFS('JOSE CARLOS'!$N$83:$N$89,'JOSE CARLOS'!$H$83:$H$89,"SALIDA",'JOSE CARLOS'!$J$83:$J$89,$B52),0)</f>
        <v>0</v>
      </c>
      <c r="R52" s="62">
        <f>IFERROR(SUMIFS('LUIS ENRIQUE '!$N$69:$N$73,'LUIS ENRIQUE '!$H$69:$H$73,"SALIDA",'LUIS ENRIQUE '!$J$69:$J$73,$B52),0)</f>
        <v>0</v>
      </c>
      <c r="S52" s="62">
        <f>IFERROR(SUMIFS(CESARIA!$N$96:$N$99,CESARIA!$H$96:$H$99,"SALIDA",CESARIA!$J$96:$J$99,$B52),0)</f>
        <v>0</v>
      </c>
      <c r="T52" s="62">
        <f>IFERROR(SUMIFS(ALAN!$N$93:$N$103,ALAN!$H$93:$H$103,"SALIDA",ALAN!$J$93:$J$103,$B52),0)</f>
        <v>0</v>
      </c>
      <c r="U52" s="62">
        <f>IFERROR(SUMIFS(ELVIA!$N$78:$N$79,ELVIA!$H$78:$H$79,"SALIDA",ELVIA!$J$78:$J$79,$B52),0)</f>
        <v>0</v>
      </c>
      <c r="V52" s="146">
        <f>IFERROR(SUMIFS(CAJA!$N$6591:$N$7234,CAJA!$H$6591:$H$7234,"SALIDA",CAJA!$J$6591:$J$7234,$B52),0)</f>
        <v>0</v>
      </c>
      <c r="W52" s="62">
        <f>IFERROR(SUMIFS('CAJA TIGRES'!$N$1797:$N$1994,'CAJA TIGRES'!$H$1797:$H$1994,"SALIDA",'CAJA TIGRES'!$J$1797:$J$1994,$B52),0)</f>
        <v>0</v>
      </c>
      <c r="X52" s="62">
        <f>IFERROR(SUMIFS(RESERVA!$N$14:$N$14,RESERVA!$H$14:$H$14,"SALIDA",RESERVA!$J$14:$J$14,$B52),0)</f>
        <v>0</v>
      </c>
      <c r="Y52" s="96">
        <f t="shared" ref="Y52:Y53" si="17">SUM(C52:X52)</f>
        <v>107749</v>
      </c>
      <c r="Z52" s="96">
        <f>Y52+'OCT25'!Z52</f>
        <v>159291.58000000002</v>
      </c>
    </row>
    <row r="53" spans="1:26" x14ac:dyDescent="0.3">
      <c r="A53">
        <v>6.3</v>
      </c>
      <c r="B53" s="60" t="s">
        <v>90</v>
      </c>
      <c r="C53" s="146">
        <f>IFERROR(SUMIFS('MGZ121'!$N$1599:$N$1741,'MGZ121'!H$1599:H$1741,"SALIDA",'MGZ121'!$J$1599:$J$1741,$B53),0)</f>
        <v>0</v>
      </c>
      <c r="D53" s="62">
        <f>IFERROR(SUMIFS('MGZ BBVA'!$N$1562:$N$1701,'MGZ BBVA'!$H$1562:$H$1701,"SALIDA",'MGZ BBVA'!$J$1562:$J$1701,$B53),0)</f>
        <v>0</v>
      </c>
      <c r="E53" s="62">
        <f>IFERROR(SUMIFS('MGZ DOLARES'!$N$2:$N$2,'MGZ DOLARES'!$F$2:$F$2,"SALIDA",'MGZ DOLARES'!$J$2:$J$2,$B53),0)</f>
        <v>0</v>
      </c>
      <c r="F53" s="62">
        <f>IFERROR(SUMIFS('MGZ BAJIO'!$N$80:$N$81,'MGZ BAJIO'!$H$80:$H$81,"SALIDA",'MGZ BAJIO'!$J$80:$J$81,$B53),0)</f>
        <v>0</v>
      </c>
      <c r="G53" s="62">
        <f>IFERROR(SUMIFS('VICTOR BANAMEX'!$N$602:$N$654,'VICTOR BANAMEX'!$H$602:$H$654,"SALIDA",'VICTOR BANAMEX'!$J$602:$J$654,$B53),0)</f>
        <v>0</v>
      </c>
      <c r="H53" s="62">
        <f>IFERROR(SUMIFS('VICTOR BANORTE'!$N$106:$N$113,'VICTOR BANORTE'!$H$106:$H$113,"SALIDA",'VICTOR BANORTE'!$J$106:$J$113,$B53),0)</f>
        <v>0</v>
      </c>
      <c r="I53" s="62">
        <f>IFERROR(SUMIFS(RODRIGO!$N$5:$N$5,RODRIGO!$H$5:$H$5,"SALIDA",RODRIGO!$J$5:$J$5,$B53),0)</f>
        <v>0</v>
      </c>
      <c r="J53" s="62">
        <f>IFERROR(SUMIFS(MOY!$N$85:$N$99,MOY!$H$85:$H$99,"SALIDA",MOY!$J$85:$J$99,$B53),0)</f>
        <v>0</v>
      </c>
      <c r="K53" s="62">
        <f>IFERROR(SUMIFS('NORMA RUTH'!$N$110:$N$127,'NORMA RUTH'!$H$110:$H$127,"SALIDA",'NORMA RUTH'!$J$110:$J$127,$B53),0)</f>
        <v>0</v>
      </c>
      <c r="L53" s="62">
        <f>IFERROR(SUMIFS(VALERIA!$N$74:$N$89,VALERIA!$H$74:$H$89,"SALIDA",VALERIA!$J$74:$J$89,$B53),0)</f>
        <v>0</v>
      </c>
      <c r="M53" s="62">
        <f>IFERROR(SUMIFS('MANUEL BANAMEX'!$N$143:$N$162,'MANUEL BANAMEX'!$H$143:$H$162,"SALIDA",'MANUEL BANAMEX'!$J$143:$J$162,$B53),0)</f>
        <v>5578.4400000000005</v>
      </c>
      <c r="N53" s="62">
        <f>IFERROR(SUMIFS(ROBERTO!$N$3:$N$9,ROBERTO!$H$3:$H$9,"SALIDA",ROBERTO!$J$3:$J$9,$B53),0)</f>
        <v>0</v>
      </c>
      <c r="O53" s="62">
        <f>IFERROR(SUMIFS(JUAN!$N$92:$N$95,JUAN!$H$92:$H$95,"SALIDA",JUAN!$J$92:$J$95,$B53),0)</f>
        <v>0</v>
      </c>
      <c r="P53" s="62">
        <f>IFERROR(SUMIFS('NORMA SANCHEZ'!$N$86:$N$89,'NORMA SANCHEZ'!$H$86:$H$89,"SALIDA",'NORMA SANCHEZ'!$J$86:$J$89,$B53),0)</f>
        <v>0</v>
      </c>
      <c r="Q53" s="62">
        <f>IFERROR(SUMIFS('JOSE CARLOS'!$N$83:$N$89,'JOSE CARLOS'!$H$83:$H$89,"SALIDA",'JOSE CARLOS'!$J$83:$J$89,$B53),0)</f>
        <v>0</v>
      </c>
      <c r="R53" s="62">
        <f>IFERROR(SUMIFS('LUIS ENRIQUE '!$N$69:$N$73,'LUIS ENRIQUE '!$H$69:$H$73,"SALIDA",'LUIS ENRIQUE '!$J$69:$J$73,$B53),0)</f>
        <v>0</v>
      </c>
      <c r="S53" s="62">
        <f>IFERROR(SUMIFS(CESARIA!$N$96:$N$99,CESARIA!$H$96:$H$99,"SALIDA",CESARIA!$J$96:$J$99,$B53),0)</f>
        <v>0</v>
      </c>
      <c r="T53" s="62">
        <f>IFERROR(SUMIFS(ALAN!$N$93:$N$103,ALAN!$H$93:$H$103,"SALIDA",ALAN!$J$93:$J$103,$B53),0)</f>
        <v>0</v>
      </c>
      <c r="U53" s="62">
        <f>IFERROR(SUMIFS(ELVIA!$N$78:$N$79,ELVIA!$H$78:$H$79,"SALIDA",ELVIA!$J$78:$J$79,$B53),0)</f>
        <v>0</v>
      </c>
      <c r="V53" s="146">
        <f>IFERROR(SUMIFS(CAJA!$N$6591:$N$7234,CAJA!$H$6591:$H$7234,"SALIDA",CAJA!$J$6591:$J$7234,$B53),0)</f>
        <v>200</v>
      </c>
      <c r="W53" s="62">
        <f>IFERROR(SUMIFS('CAJA TIGRES'!$N$1797:$N$1994,'CAJA TIGRES'!$H$1797:$H$1994,"SALIDA",'CAJA TIGRES'!$J$1797:$J$1994,$B53),0)</f>
        <v>0</v>
      </c>
      <c r="X53" s="62">
        <f>IFERROR(SUMIFS(RESERVA!$N$14:$N$14,RESERVA!$H$14:$H$14,"SALIDA",RESERVA!$J$14:$J$14,$B53),0)</f>
        <v>0</v>
      </c>
      <c r="Y53" s="96">
        <f t="shared" si="17"/>
        <v>5778.4400000000005</v>
      </c>
      <c r="Z53" s="96">
        <f>Y53+'OCT25'!Z53</f>
        <v>115016.24</v>
      </c>
    </row>
    <row r="54" spans="1:26" x14ac:dyDescent="0.3">
      <c r="A54">
        <v>6.4</v>
      </c>
      <c r="B54" s="60" t="s">
        <v>91</v>
      </c>
      <c r="C54" s="146">
        <f>IFERROR(SUMIFS('MGZ121'!$N$1599:$N$1741,'MGZ121'!H$1599:H$1741,"SALIDA",'MGZ121'!$J$1599:$J$1741,$B54),0)</f>
        <v>0</v>
      </c>
      <c r="D54" s="62">
        <f>IFERROR(SUMIFS('MGZ BBVA'!$N$1562:$N$1701,'MGZ BBVA'!$H$1562:$H$1701,"SALIDA",'MGZ BBVA'!$J$1562:$J$1701,$B54),0)</f>
        <v>0</v>
      </c>
      <c r="E54" s="62">
        <f>IFERROR(SUMIFS('MGZ DOLARES'!$N$2:$N$2,'MGZ DOLARES'!$F$2:$F$2,"SALIDA",'MGZ DOLARES'!$J$2:$J$2,$B54),0)</f>
        <v>0</v>
      </c>
      <c r="F54" s="62">
        <f>IFERROR(SUMIFS('MGZ BAJIO'!$N$80:$N$81,'MGZ BAJIO'!$H$80:$H$81,"SALIDA",'MGZ BAJIO'!$J$80:$J$81,$B54),0)</f>
        <v>0</v>
      </c>
      <c r="G54" s="62">
        <f>IFERROR(SUMIFS('VICTOR BANAMEX'!$N$602:$N$654,'VICTOR BANAMEX'!$H$602:$H$654,"SALIDA",'VICTOR BANAMEX'!$J$602:$J$654,$B54),0)</f>
        <v>0</v>
      </c>
      <c r="H54" s="62">
        <f>IFERROR(SUMIFS('VICTOR BANORTE'!$N$106:$N$113,'VICTOR BANORTE'!$H$106:$H$113,"SALIDA",'VICTOR BANORTE'!$J$106:$J$113,$B54),0)</f>
        <v>0</v>
      </c>
      <c r="I54" s="62">
        <f>IFERROR(SUMIFS(RODRIGO!$N$5:$N$5,RODRIGO!$H$5:$H$5,"SALIDA",RODRIGO!$J$5:$J$5,$B54),0)</f>
        <v>0</v>
      </c>
      <c r="J54" s="62">
        <f>IFERROR(SUMIFS(MOY!$N$85:$N$99,MOY!$H$85:$H$99,"SALIDA",MOY!$J$85:$J$99,$B54),0)</f>
        <v>0</v>
      </c>
      <c r="K54" s="62">
        <f>IFERROR(SUMIFS('NORMA RUTH'!$N$110:$N$127,'NORMA RUTH'!$H$110:$H$127,"SALIDA",'NORMA RUTH'!$J$110:$J$127,$B54),0)</f>
        <v>0</v>
      </c>
      <c r="L54" s="62">
        <f>IFERROR(SUMIFS(VALERIA!$N$74:$N$89,VALERIA!$H$74:$H$89,"SALIDA",VALERIA!$J$74:$J$89,$B54),0)</f>
        <v>0</v>
      </c>
      <c r="M54" s="62">
        <f>IFERROR(SUMIFS('MANUEL BANAMEX'!$N$143:$N$162,'MANUEL BANAMEX'!$H$143:$H$162,"SALIDA",'MANUEL BANAMEX'!$J$143:$J$162,$B54),0)</f>
        <v>15455</v>
      </c>
      <c r="N54" s="62">
        <f>IFERROR(SUMIFS(ROBERTO!$N$3:$N$9,ROBERTO!$H$3:$H$9,"SALIDA",ROBERTO!$J$3:$J$9,$B54),0)</f>
        <v>0</v>
      </c>
      <c r="O54" s="62">
        <f>IFERROR(SUMIFS(JUAN!$N$92:$N$95,JUAN!$H$92:$H$95,"SALIDA",JUAN!$J$92:$J$95,$B54),0)</f>
        <v>0</v>
      </c>
      <c r="P54" s="62">
        <f>IFERROR(SUMIFS('NORMA SANCHEZ'!$N$86:$N$89,'NORMA SANCHEZ'!$H$86:$H$89,"SALIDA",'NORMA SANCHEZ'!$J$86:$J$89,$B54),0)</f>
        <v>0</v>
      </c>
      <c r="Q54" s="62">
        <f>IFERROR(SUMIFS('JOSE CARLOS'!$N$83:$N$89,'JOSE CARLOS'!$H$83:$H$89,"SALIDA",'JOSE CARLOS'!$J$83:$J$89,$B54),0)</f>
        <v>0</v>
      </c>
      <c r="R54" s="62">
        <f>IFERROR(SUMIFS('LUIS ENRIQUE '!$N$69:$N$73,'LUIS ENRIQUE '!$H$69:$H$73,"SALIDA",'LUIS ENRIQUE '!$J$69:$J$73,$B54),0)</f>
        <v>0</v>
      </c>
      <c r="S54" s="62">
        <f>IFERROR(SUMIFS(CESARIA!$N$96:$N$99,CESARIA!$H$96:$H$99,"SALIDA",CESARIA!$J$96:$J$99,$B54),0)</f>
        <v>0</v>
      </c>
      <c r="T54" s="62">
        <f>IFERROR(SUMIFS(ALAN!$N$93:$N$103,ALAN!$H$93:$H$103,"SALIDA",ALAN!$J$93:$J$103,$B54),0)</f>
        <v>0</v>
      </c>
      <c r="U54" s="62">
        <f>IFERROR(SUMIFS(ELVIA!$N$78:$N$79,ELVIA!$H$78:$H$79,"SALIDA",ELVIA!$J$78:$J$79,$B54),0)</f>
        <v>0</v>
      </c>
      <c r="V54" s="146">
        <f>IFERROR(SUMIFS(CAJA!$N$6591:$N$7234,CAJA!$H$6591:$H$7234,"SALIDA",CAJA!$J$6591:$J$7234,$B54),0)</f>
        <v>0</v>
      </c>
      <c r="W54" s="62">
        <f>IFERROR(SUMIFS('CAJA TIGRES'!$N$1797:$N$1994,'CAJA TIGRES'!$H$1797:$H$1994,"SALIDA",'CAJA TIGRES'!$J$1797:$J$1994,$B54),0)</f>
        <v>0</v>
      </c>
      <c r="X54" s="62">
        <f>IFERROR(SUMIFS(RESERVA!$N$14:$N$14,RESERVA!$H$14:$H$14,"SALIDA",RESERVA!$J$14:$J$14,$B54),0)</f>
        <v>0</v>
      </c>
      <c r="Y54" s="96">
        <f t="shared" si="16"/>
        <v>15455</v>
      </c>
      <c r="Z54" s="96">
        <f>Y54+'OCT25'!Z54</f>
        <v>134803.97</v>
      </c>
    </row>
    <row r="55" spans="1:26" x14ac:dyDescent="0.3">
      <c r="A55">
        <v>6.5</v>
      </c>
      <c r="B55" s="60" t="s">
        <v>116</v>
      </c>
      <c r="C55" s="146">
        <f>IFERROR(SUMIFS('MGZ121'!$N$1599:$N$1741,'MGZ121'!H$1599:H$1741,"SALIDA",'MGZ121'!$J$1599:$J$1741,$B55),0)</f>
        <v>0</v>
      </c>
      <c r="D55" s="62">
        <f>IFERROR(SUMIFS('MGZ BBVA'!$N$1562:$N$1701,'MGZ BBVA'!$H$1562:$H$1701,"SALIDA",'MGZ BBVA'!$J$1562:$J$1701,$B55),0)</f>
        <v>1624</v>
      </c>
      <c r="E55" s="62">
        <f>IFERROR(SUMIFS('MGZ DOLARES'!$N$2:$N$2,'MGZ DOLARES'!$F$2:$F$2,"SALIDA",'MGZ DOLARES'!$J$2:$J$2,$B55),0)</f>
        <v>0</v>
      </c>
      <c r="F55" s="62">
        <f>IFERROR(SUMIFS('MGZ BAJIO'!$N$80:$N$81,'MGZ BAJIO'!$H$80:$H$81,"SALIDA",'MGZ BAJIO'!$J$80:$J$81,$B55),0)</f>
        <v>0</v>
      </c>
      <c r="G55" s="62">
        <f>IFERROR(SUMIFS('VICTOR BANAMEX'!$N$602:$N$654,'VICTOR BANAMEX'!$H$602:$H$654,"SALIDA",'VICTOR BANAMEX'!$J$602:$J$654,$B55),0)</f>
        <v>986</v>
      </c>
      <c r="H55" s="62">
        <f>IFERROR(SUMIFS('VICTOR BANORTE'!$N$106:$N$113,'VICTOR BANORTE'!$H$106:$H$113,"SALIDA",'VICTOR BANORTE'!$J$106:$J$113,$B55),0)</f>
        <v>0</v>
      </c>
      <c r="I55" s="62">
        <f>IFERROR(SUMIFS(RODRIGO!$N$5:$N$5,RODRIGO!$H$5:$H$5,"SALIDA",RODRIGO!$J$5:$J$5,$B55),0)</f>
        <v>0</v>
      </c>
      <c r="J55" s="62">
        <f>IFERROR(SUMIFS(MOY!$N$85:$N$99,MOY!$H$85:$H$99,"SALIDA",MOY!$J$85:$J$99,$B55),0)</f>
        <v>0</v>
      </c>
      <c r="K55" s="62">
        <f>IFERROR(SUMIFS('NORMA RUTH'!$N$110:$N$127,'NORMA RUTH'!$H$110:$H$127,"SALIDA",'NORMA RUTH'!$J$110:$J$127,$B55),0)</f>
        <v>0</v>
      </c>
      <c r="L55" s="62">
        <f>IFERROR(SUMIFS(VALERIA!$N$74:$N$89,VALERIA!$H$74:$H$89,"SALIDA",VALERIA!$J$74:$J$89,$B55),0)</f>
        <v>0</v>
      </c>
      <c r="M55" s="62">
        <f>IFERROR(SUMIFS('MANUEL BANAMEX'!$N$143:$N$162,'MANUEL BANAMEX'!$H$143:$H$162,"SALIDA",'MANUEL BANAMEX'!$J$143:$J$162,$B55),0)</f>
        <v>0</v>
      </c>
      <c r="N55" s="62">
        <f>IFERROR(SUMIFS(ROBERTO!$N$3:$N$9,ROBERTO!$H$3:$H$9,"SALIDA",ROBERTO!$J$3:$J$9,$B55),0)</f>
        <v>464</v>
      </c>
      <c r="O55" s="62">
        <f>IFERROR(SUMIFS(JUAN!$N$92:$N$95,JUAN!$H$92:$H$95,"SALIDA",JUAN!$J$92:$J$95,$B55),0)</f>
        <v>0</v>
      </c>
      <c r="P55" s="62">
        <f>IFERROR(SUMIFS('NORMA SANCHEZ'!$N$86:$N$89,'NORMA SANCHEZ'!$H$86:$H$89,"SALIDA",'NORMA SANCHEZ'!$J$86:$J$89,$B55),0)</f>
        <v>0</v>
      </c>
      <c r="Q55" s="62">
        <f>IFERROR(SUMIFS('JOSE CARLOS'!$N$83:$N$89,'JOSE CARLOS'!$H$83:$H$89,"SALIDA",'JOSE CARLOS'!$J$83:$J$89,$B55),0)</f>
        <v>0</v>
      </c>
      <c r="R55" s="62">
        <f>IFERROR(SUMIFS('LUIS ENRIQUE '!$N$69:$N$73,'LUIS ENRIQUE '!$H$69:$H$73,"SALIDA",'LUIS ENRIQUE '!$J$69:$J$73,$B55),0)</f>
        <v>0</v>
      </c>
      <c r="S55" s="62">
        <f>IFERROR(SUMIFS(CESARIA!$N$96:$N$99,CESARIA!$H$96:$H$99,"SALIDA",CESARIA!$J$96:$J$99,$B55),0)</f>
        <v>0</v>
      </c>
      <c r="T55" s="62">
        <f>IFERROR(SUMIFS(ALAN!$N$93:$N$103,ALAN!$H$93:$H$103,"SALIDA",ALAN!$J$93:$J$103,$B55),0)</f>
        <v>984.12</v>
      </c>
      <c r="U55" s="62">
        <f>IFERROR(SUMIFS(ELVIA!$N$78:$N$79,ELVIA!$H$78:$H$79,"SALIDA",ELVIA!$J$78:$J$79,$B55),0)</f>
        <v>0</v>
      </c>
      <c r="V55" s="146">
        <f>IFERROR(SUMIFS(CAJA!$N$6591:$N$7234,CAJA!$H$6591:$H$7234,"SALIDA",CAJA!$J$6591:$J$7234,$B55),0)</f>
        <v>55197</v>
      </c>
      <c r="W55" s="62">
        <f>IFERROR(SUMIFS('CAJA TIGRES'!$N$1797:$N$1994,'CAJA TIGRES'!$H$1797:$H$1994,"SALIDA",'CAJA TIGRES'!$J$1797:$J$1994,$B55),0)</f>
        <v>0</v>
      </c>
      <c r="X55" s="62">
        <f>IFERROR(SUMIFS(RESERVA!$N$14:$N$14,RESERVA!$H$14:$H$14,"SALIDA",RESERVA!$J$14:$J$14,$B55),0)</f>
        <v>0</v>
      </c>
      <c r="Y55" s="96">
        <f t="shared" si="16"/>
        <v>59255.12</v>
      </c>
      <c r="Z55" s="96">
        <f>Y55+'OCT25'!Z55</f>
        <v>699001.24</v>
      </c>
    </row>
    <row r="56" spans="1:26" x14ac:dyDescent="0.3">
      <c r="B56" s="60" t="s">
        <v>188</v>
      </c>
      <c r="C56" s="146">
        <f>IFERROR(SUMIFS('MGZ121'!$N$1599:$N$1741,'MGZ121'!H$1599:H$1741,"SALIDA",'MGZ121'!$J$1599:$J$1741,$B56),0)</f>
        <v>0</v>
      </c>
      <c r="D56" s="62">
        <f>IFERROR(SUMIFS('MGZ BBVA'!$N$1562:$N$1701,'MGZ BBVA'!$H$1562:$H$1701,"SALIDA",'MGZ BBVA'!$J$1562:$J$1701,$B56),0)</f>
        <v>0</v>
      </c>
      <c r="E56" s="62">
        <f>IFERROR(SUMIFS('MGZ DOLARES'!$N$2:$N$2,'MGZ DOLARES'!$F$2:$F$2,"SALIDA",'MGZ DOLARES'!$J$2:$J$2,$B56),0)</f>
        <v>0</v>
      </c>
      <c r="F56" s="62">
        <f>IFERROR(SUMIFS('MGZ BAJIO'!$N$80:$N$81,'MGZ BAJIO'!$H$80:$H$81,"SALIDA",'MGZ BAJIO'!$J$80:$J$81,$B56),0)</f>
        <v>0</v>
      </c>
      <c r="G56" s="62">
        <f>IFERROR(SUMIFS('VICTOR BANAMEX'!$N$602:$N$654,'VICTOR BANAMEX'!$H$602:$H$654,"SALIDA",'VICTOR BANAMEX'!$J$602:$J$654,$B56),0)</f>
        <v>0</v>
      </c>
      <c r="H56" s="62">
        <f>IFERROR(SUMIFS('VICTOR BANORTE'!$N$106:$N$113,'VICTOR BANORTE'!$H$106:$H$113,"SALIDA",'VICTOR BANORTE'!$J$106:$J$113,$B56),0)</f>
        <v>0</v>
      </c>
      <c r="I56" s="62">
        <f>IFERROR(SUMIFS(RODRIGO!$N$5:$N$5,RODRIGO!$H$5:$H$5,"SALIDA",RODRIGO!$J$5:$J$5,$B56),0)</f>
        <v>0</v>
      </c>
      <c r="J56" s="62">
        <f>IFERROR(SUMIFS(MOY!$N$85:$N$99,MOY!$H$85:$H$99,"SALIDA",MOY!$J$85:$J$99,$B56),0)</f>
        <v>0</v>
      </c>
      <c r="K56" s="62">
        <f>IFERROR(SUMIFS('NORMA RUTH'!$N$110:$N$127,'NORMA RUTH'!$H$110:$H$127,"SALIDA",'NORMA RUTH'!$J$110:$J$127,$B56),0)</f>
        <v>0</v>
      </c>
      <c r="L56" s="62">
        <f>IFERROR(SUMIFS(VALERIA!$N$74:$N$89,VALERIA!$H$74:$H$89,"SALIDA",VALERIA!$J$74:$J$89,$B56),0)</f>
        <v>0</v>
      </c>
      <c r="M56" s="62">
        <f>IFERROR(SUMIFS('MANUEL BANAMEX'!$N$143:$N$162,'MANUEL BANAMEX'!$H$143:$H$162,"SALIDA",'MANUEL BANAMEX'!$J$143:$J$162,$B56),0)</f>
        <v>0</v>
      </c>
      <c r="N56" s="62">
        <f>IFERROR(SUMIFS(ROBERTO!$N$3:$N$9,ROBERTO!$H$3:$H$9,"SALIDA",ROBERTO!$J$3:$J$9,$B56),0)</f>
        <v>0</v>
      </c>
      <c r="O56" s="62">
        <f>IFERROR(SUMIFS(JUAN!$N$92:$N$95,JUAN!$H$92:$H$95,"SALIDA",JUAN!$J$92:$J$95,$B56),0)</f>
        <v>0</v>
      </c>
      <c r="P56" s="62">
        <f>IFERROR(SUMIFS('NORMA SANCHEZ'!$N$86:$N$89,'NORMA SANCHEZ'!$H$86:$H$89,"SALIDA",'NORMA SANCHEZ'!$J$86:$J$89,$B56),0)</f>
        <v>0</v>
      </c>
      <c r="Q56" s="62">
        <f>IFERROR(SUMIFS('JOSE CARLOS'!$N$83:$N$89,'JOSE CARLOS'!$H$83:$H$89,"SALIDA",'JOSE CARLOS'!$J$83:$J$89,$B56),0)</f>
        <v>0</v>
      </c>
      <c r="R56" s="62">
        <f>IFERROR(SUMIFS('LUIS ENRIQUE '!$N$69:$N$73,'LUIS ENRIQUE '!$H$69:$H$73,"SALIDA",'LUIS ENRIQUE '!$J$69:$J$73,$B56),0)</f>
        <v>0</v>
      </c>
      <c r="S56" s="62">
        <f>IFERROR(SUMIFS(CESARIA!$N$96:$N$99,CESARIA!$H$96:$H$99,"SALIDA",CESARIA!$J$96:$J$99,$B56),0)</f>
        <v>0</v>
      </c>
      <c r="T56" s="62">
        <f>IFERROR(SUMIFS(ALAN!$N$93:$N$103,ALAN!$H$93:$H$103,"SALIDA",ALAN!$J$93:$J$103,$B56),0)</f>
        <v>0</v>
      </c>
      <c r="U56" s="62">
        <f>IFERROR(SUMIFS(ELVIA!$N$78:$N$79,ELVIA!$H$78:$H$79,"SALIDA",ELVIA!$J$78:$J$79,$B56),0)</f>
        <v>0</v>
      </c>
      <c r="V56" s="146">
        <f>IFERROR(SUMIFS(CAJA!$N$6591:$N$7234,CAJA!$H$6591:$H$7234,"SALIDA",CAJA!$J$6591:$J$7234,$B56),0)</f>
        <v>0</v>
      </c>
      <c r="W56" s="62">
        <f>IFERROR(SUMIFS('CAJA TIGRES'!$N$1797:$N$1994,'CAJA TIGRES'!$H$1797:$H$1994,"SALIDA",'CAJA TIGRES'!$J$1797:$J$1994,$B56),0)</f>
        <v>0</v>
      </c>
      <c r="X56" s="62">
        <f>IFERROR(SUMIFS(RESERVA!$N$14:$N$14,RESERVA!$H$14:$H$14,"SALIDA",RESERVA!$J$14:$J$14,$B56),0)</f>
        <v>0</v>
      </c>
      <c r="Y56" s="96">
        <f t="shared" si="16"/>
        <v>0</v>
      </c>
      <c r="Z56" s="96">
        <f>Y56+'OCT25'!Z56</f>
        <v>5800</v>
      </c>
    </row>
    <row r="57" spans="1:26" x14ac:dyDescent="0.3">
      <c r="B57" s="60" t="s">
        <v>211</v>
      </c>
      <c r="C57" s="146">
        <f>IFERROR(SUMIFS('MGZ121'!$N$1599:$N$1741,'MGZ121'!H$1599:H$1741,"SALIDA",'MGZ121'!$J$1599:$J$1741,$B57),0)</f>
        <v>0</v>
      </c>
      <c r="D57" s="62">
        <f>IFERROR(SUMIFS('MGZ BBVA'!$N$1562:$N$1701,'MGZ BBVA'!$H$1562:$H$1701,"SALIDA",'MGZ BBVA'!$J$1562:$J$1701,$B57),0)</f>
        <v>0</v>
      </c>
      <c r="E57" s="62">
        <f>IFERROR(SUMIFS('MGZ DOLARES'!$N$2:$N$2,'MGZ DOLARES'!$F$2:$F$2,"SALIDA",'MGZ DOLARES'!$J$2:$J$2,$B57),0)</f>
        <v>0</v>
      </c>
      <c r="F57" s="62">
        <f>IFERROR(SUMIFS('MGZ BAJIO'!$N$80:$N$81,'MGZ BAJIO'!$H$80:$H$81,"SALIDA",'MGZ BAJIO'!$J$80:$J$81,$B57),0)</f>
        <v>0</v>
      </c>
      <c r="G57" s="62">
        <f>IFERROR(SUMIFS('VICTOR BANAMEX'!$N$602:$N$654,'VICTOR BANAMEX'!$H$602:$H$654,"SALIDA",'VICTOR BANAMEX'!$J$602:$J$654,$B57),0)</f>
        <v>0</v>
      </c>
      <c r="H57" s="62">
        <f>IFERROR(SUMIFS('VICTOR BANORTE'!$N$106:$N$113,'VICTOR BANORTE'!$H$106:$H$113,"SALIDA",'VICTOR BANORTE'!$J$106:$J$113,$B57),0)</f>
        <v>0</v>
      </c>
      <c r="I57" s="62">
        <f>IFERROR(SUMIFS(RODRIGO!$N$5:$N$5,RODRIGO!$H$5:$H$5,"SALIDA",RODRIGO!$J$5:$J$5,$B57),0)</f>
        <v>0</v>
      </c>
      <c r="J57" s="62">
        <f>IFERROR(SUMIFS(MOY!$N$85:$N$99,MOY!$H$85:$H$99,"SALIDA",MOY!$J$85:$J$99,$B57),0)</f>
        <v>0</v>
      </c>
      <c r="K57" s="62">
        <f>IFERROR(SUMIFS('NORMA RUTH'!$N$110:$N$127,'NORMA RUTH'!$H$110:$H$127,"SALIDA",'NORMA RUTH'!$J$110:$J$127,$B57),0)</f>
        <v>0</v>
      </c>
      <c r="L57" s="62">
        <f>IFERROR(SUMIFS(VALERIA!$N$74:$N$89,VALERIA!$H$74:$H$89,"SALIDA",VALERIA!$J$74:$J$89,$B57),0)</f>
        <v>0</v>
      </c>
      <c r="M57" s="62">
        <f>IFERROR(SUMIFS('MANUEL BANAMEX'!$N$143:$N$162,'MANUEL BANAMEX'!$H$143:$H$162,"SALIDA",'MANUEL BANAMEX'!$J$143:$J$162,$B57),0)</f>
        <v>0</v>
      </c>
      <c r="N57" s="62">
        <f>IFERROR(SUMIFS(ROBERTO!$N$3:$N$9,ROBERTO!$H$3:$H$9,"SALIDA",ROBERTO!$J$3:$J$9,$B57),0)</f>
        <v>0</v>
      </c>
      <c r="O57" s="62">
        <f>IFERROR(SUMIFS(JUAN!$N$92:$N$95,JUAN!$H$92:$H$95,"SALIDA",JUAN!$J$92:$J$95,$B57),0)</f>
        <v>0</v>
      </c>
      <c r="P57" s="62">
        <f>IFERROR(SUMIFS('NORMA SANCHEZ'!$N$86:$N$89,'NORMA SANCHEZ'!$H$86:$H$89,"SALIDA",'NORMA SANCHEZ'!$J$86:$J$89,$B57),0)</f>
        <v>0</v>
      </c>
      <c r="Q57" s="62">
        <f>IFERROR(SUMIFS('JOSE CARLOS'!$N$83:$N$89,'JOSE CARLOS'!$H$83:$H$89,"SALIDA",'JOSE CARLOS'!$J$83:$J$89,$B57),0)</f>
        <v>0</v>
      </c>
      <c r="R57" s="62">
        <f>IFERROR(SUMIFS('LUIS ENRIQUE '!$N$69:$N$73,'LUIS ENRIQUE '!$H$69:$H$73,"SALIDA",'LUIS ENRIQUE '!$J$69:$J$73,$B57),0)</f>
        <v>0</v>
      </c>
      <c r="S57" s="62">
        <f>IFERROR(SUMIFS(CESARIA!$N$96:$N$99,CESARIA!$H$96:$H$99,"SALIDA",CESARIA!$J$96:$J$99,$B57),0)</f>
        <v>0</v>
      </c>
      <c r="T57" s="62">
        <f>IFERROR(SUMIFS(ALAN!$N$93:$N$103,ALAN!$H$93:$H$103,"SALIDA",ALAN!$J$93:$J$103,$B57),0)</f>
        <v>0</v>
      </c>
      <c r="U57" s="62">
        <f>IFERROR(SUMIFS(ELVIA!$N$78:$N$79,ELVIA!$H$78:$H$79,"SALIDA",ELVIA!$J$78:$J$79,$B57),0)</f>
        <v>0</v>
      </c>
      <c r="V57" s="146">
        <f>IFERROR(SUMIFS(CAJA!$N$6591:$N$7234,CAJA!$H$6591:$H$7234,"SALIDA",CAJA!$J$6591:$J$7234,$B57),0)</f>
        <v>0</v>
      </c>
      <c r="W57" s="62">
        <f>IFERROR(SUMIFS('CAJA TIGRES'!$N$1797:$N$1994,'CAJA TIGRES'!$H$1797:$H$1994,"SALIDA",'CAJA TIGRES'!$J$1797:$J$1994,$B57),0)</f>
        <v>0</v>
      </c>
      <c r="X57" s="62">
        <f>IFERROR(SUMIFS(RESERVA!$N$14:$N$14,RESERVA!$H$14:$H$14,"SALIDA",RESERVA!$J$14:$J$14,$B57),0)</f>
        <v>0</v>
      </c>
      <c r="Y57" s="96">
        <f t="shared" si="16"/>
        <v>0</v>
      </c>
      <c r="Z57" s="96">
        <f>Y57+'OCT25'!Z57</f>
        <v>0</v>
      </c>
    </row>
    <row r="58" spans="1:26" x14ac:dyDescent="0.3">
      <c r="B58" s="60" t="s">
        <v>212</v>
      </c>
      <c r="C58" s="146">
        <f>IFERROR(SUMIFS('MGZ121'!$N$1599:$N$1741,'MGZ121'!H$1599:H$1741,"SALIDA",'MGZ121'!$J$1599:$J$1741,$B58),0)</f>
        <v>0</v>
      </c>
      <c r="D58" s="62">
        <f>IFERROR(SUMIFS('MGZ BBVA'!$N$1562:$N$1701,'MGZ BBVA'!$H$1562:$H$1701,"SALIDA",'MGZ BBVA'!$J$1562:$J$1701,$B58),0)</f>
        <v>0</v>
      </c>
      <c r="E58" s="62">
        <f>IFERROR(SUMIFS('MGZ DOLARES'!$N$2:$N$2,'MGZ DOLARES'!$F$2:$F$2,"SALIDA",'MGZ DOLARES'!$J$2:$J$2,$B58),0)</f>
        <v>0</v>
      </c>
      <c r="F58" s="62">
        <f>IFERROR(SUMIFS('MGZ BAJIO'!$N$80:$N$81,'MGZ BAJIO'!$H$80:$H$81,"SALIDA",'MGZ BAJIO'!$J$80:$J$81,$B58),0)</f>
        <v>0</v>
      </c>
      <c r="G58" s="62">
        <f>IFERROR(SUMIFS('VICTOR BANAMEX'!$N$602:$N$654,'VICTOR BANAMEX'!$H$602:$H$654,"SALIDA",'VICTOR BANAMEX'!$J$602:$J$654,$B58),0)</f>
        <v>0</v>
      </c>
      <c r="H58" s="62">
        <f>IFERROR(SUMIFS('VICTOR BANORTE'!$N$106:$N$113,'VICTOR BANORTE'!$H$106:$H$113,"SALIDA",'VICTOR BANORTE'!$J$106:$J$113,$B58),0)</f>
        <v>0</v>
      </c>
      <c r="I58" s="62">
        <f>IFERROR(SUMIFS(RODRIGO!$N$5:$N$5,RODRIGO!$H$5:$H$5,"SALIDA",RODRIGO!$J$5:$J$5,$B58),0)</f>
        <v>0</v>
      </c>
      <c r="J58" s="62">
        <f>IFERROR(SUMIFS(MOY!$N$85:$N$99,MOY!$H$85:$H$99,"SALIDA",MOY!$J$85:$J$99,$B58),0)</f>
        <v>0</v>
      </c>
      <c r="K58" s="62">
        <f>IFERROR(SUMIFS('NORMA RUTH'!$N$110:$N$127,'NORMA RUTH'!$H$110:$H$127,"SALIDA",'NORMA RUTH'!$J$110:$J$127,$B58),0)</f>
        <v>0</v>
      </c>
      <c r="L58" s="62">
        <f>IFERROR(SUMIFS(VALERIA!$N$74:$N$89,VALERIA!$H$74:$H$89,"SALIDA",VALERIA!$J$74:$J$89,$B58),0)</f>
        <v>0</v>
      </c>
      <c r="M58" s="62">
        <f>IFERROR(SUMIFS('MANUEL BANAMEX'!$N$143:$N$162,'MANUEL BANAMEX'!$H$143:$H$162,"SALIDA",'MANUEL BANAMEX'!$J$143:$J$162,$B58),0)</f>
        <v>0</v>
      </c>
      <c r="N58" s="62">
        <f>IFERROR(SUMIFS(ROBERTO!$N$3:$N$9,ROBERTO!$H$3:$H$9,"SALIDA",ROBERTO!$J$3:$J$9,$B58),0)</f>
        <v>0</v>
      </c>
      <c r="O58" s="62">
        <f>IFERROR(SUMIFS(JUAN!$N$92:$N$95,JUAN!$H$92:$H$95,"SALIDA",JUAN!$J$92:$J$95,$B58),0)</f>
        <v>0</v>
      </c>
      <c r="P58" s="62">
        <f>IFERROR(SUMIFS('NORMA SANCHEZ'!$N$86:$N$89,'NORMA SANCHEZ'!$H$86:$H$89,"SALIDA",'NORMA SANCHEZ'!$J$86:$J$89,$B58),0)</f>
        <v>0</v>
      </c>
      <c r="Q58" s="62">
        <f>IFERROR(SUMIFS('JOSE CARLOS'!$N$83:$N$89,'JOSE CARLOS'!$H$83:$H$89,"SALIDA",'JOSE CARLOS'!$J$83:$J$89,$B58),0)</f>
        <v>0</v>
      </c>
      <c r="R58" s="62">
        <f>IFERROR(SUMIFS('LUIS ENRIQUE '!$N$69:$N$73,'LUIS ENRIQUE '!$H$69:$H$73,"SALIDA",'LUIS ENRIQUE '!$J$69:$J$73,$B58),0)</f>
        <v>0</v>
      </c>
      <c r="S58" s="62">
        <f>IFERROR(SUMIFS(CESARIA!$N$96:$N$99,CESARIA!$H$96:$H$99,"SALIDA",CESARIA!$J$96:$J$99,$B58),0)</f>
        <v>0</v>
      </c>
      <c r="T58" s="62">
        <f>IFERROR(SUMIFS(ALAN!$N$93:$N$103,ALAN!$H$93:$H$103,"SALIDA",ALAN!$J$93:$J$103,$B58),0)</f>
        <v>0</v>
      </c>
      <c r="U58" s="62">
        <f>IFERROR(SUMIFS(ELVIA!$N$78:$N$79,ELVIA!$H$78:$H$79,"SALIDA",ELVIA!$J$78:$J$79,$B58),0)</f>
        <v>0</v>
      </c>
      <c r="V58" s="146">
        <f>IFERROR(SUMIFS(CAJA!$N$6591:$N$7234,CAJA!$H$6591:$H$7234,"SALIDA",CAJA!$J$6591:$J$7234,$B58),0)</f>
        <v>8070</v>
      </c>
      <c r="W58" s="62">
        <f>IFERROR(SUMIFS('CAJA TIGRES'!$N$1797:$N$1994,'CAJA TIGRES'!$H$1797:$H$1994,"SALIDA",'CAJA TIGRES'!$J$1797:$J$1994,$B58),0)</f>
        <v>0</v>
      </c>
      <c r="X58" s="62">
        <f>IFERROR(SUMIFS(RESERVA!$N$14:$N$14,RESERVA!$H$14:$H$14,"SALIDA",RESERVA!$J$14:$J$14,$B58),0)</f>
        <v>0</v>
      </c>
      <c r="Y58" s="96">
        <f t="shared" si="16"/>
        <v>8070</v>
      </c>
      <c r="Z58" s="96">
        <f>Y58+'OCT25'!Z58</f>
        <v>100500</v>
      </c>
    </row>
    <row r="59" spans="1:26" ht="27.6" x14ac:dyDescent="0.3">
      <c r="B59" s="61" t="s">
        <v>221</v>
      </c>
      <c r="C59" s="146">
        <f>IFERROR(SUMIFS('MGZ121'!$N$1599:$N$1741,'MGZ121'!H$1599:H$1741,"SALIDA",'MGZ121'!$J$1599:$J$1741,$B59),0)</f>
        <v>0</v>
      </c>
      <c r="D59" s="62">
        <f>IFERROR(SUMIFS('MGZ BBVA'!$N$1562:$N$1701,'MGZ BBVA'!$H$1562:$H$1701,"SALIDA",'MGZ BBVA'!$J$1562:$J$1701,$B59),0)</f>
        <v>0</v>
      </c>
      <c r="E59" s="62">
        <f>IFERROR(SUMIFS('MGZ DOLARES'!$N$2:$N$2,'MGZ DOLARES'!$F$2:$F$2,"SALIDA",'MGZ DOLARES'!$J$2:$J$2,$B59),0)</f>
        <v>0</v>
      </c>
      <c r="F59" s="62">
        <f>IFERROR(SUMIFS('MGZ BAJIO'!$N$80:$N$81,'MGZ BAJIO'!$H$80:$H$81,"SALIDA",'MGZ BAJIO'!$J$80:$J$81,$B59),0)</f>
        <v>0</v>
      </c>
      <c r="G59" s="62">
        <f>IFERROR(SUMIFS('VICTOR BANAMEX'!$N$602:$N$654,'VICTOR BANAMEX'!$H$602:$H$654,"SALIDA",'VICTOR BANAMEX'!$J$602:$J$654,$B59),0)</f>
        <v>0</v>
      </c>
      <c r="H59" s="62">
        <f>IFERROR(SUMIFS('VICTOR BANORTE'!$N$106:$N$113,'VICTOR BANORTE'!$H$106:$H$113,"SALIDA",'VICTOR BANORTE'!$J$106:$J$113,$B59),0)</f>
        <v>0</v>
      </c>
      <c r="I59" s="62">
        <f>IFERROR(SUMIFS(RODRIGO!$N$5:$N$5,RODRIGO!$H$5:$H$5,"SALIDA",RODRIGO!$J$5:$J$5,$B59),0)</f>
        <v>0</v>
      </c>
      <c r="J59" s="62">
        <f>IFERROR(SUMIFS(MOY!$N$85:$N$99,MOY!$H$85:$H$99,"SALIDA",MOY!$J$85:$J$99,$B59),0)</f>
        <v>0</v>
      </c>
      <c r="K59" s="62">
        <f>IFERROR(SUMIFS('NORMA RUTH'!$N$110:$N$127,'NORMA RUTH'!$H$110:$H$127,"SALIDA",'NORMA RUTH'!$J$110:$J$127,$B59),0)</f>
        <v>0</v>
      </c>
      <c r="L59" s="62">
        <f>IFERROR(SUMIFS(VALERIA!$N$74:$N$89,VALERIA!$H$74:$H$89,"SALIDA",VALERIA!$J$74:$J$89,$B59),0)</f>
        <v>0</v>
      </c>
      <c r="M59" s="62">
        <f>IFERROR(SUMIFS('MANUEL BANAMEX'!$N$143:$N$162,'MANUEL BANAMEX'!$H$143:$H$162,"SALIDA",'MANUEL BANAMEX'!$J$143:$J$162,$B59),0)</f>
        <v>0</v>
      </c>
      <c r="N59" s="62">
        <f>IFERROR(SUMIFS(ROBERTO!$N$3:$N$9,ROBERTO!$H$3:$H$9,"SALIDA",ROBERTO!$J$3:$J$9,$B59),0)</f>
        <v>0</v>
      </c>
      <c r="O59" s="62">
        <f>IFERROR(SUMIFS(JUAN!$N$92:$N$95,JUAN!$H$92:$H$95,"SALIDA",JUAN!$J$92:$J$95,$B59),0)</f>
        <v>0</v>
      </c>
      <c r="P59" s="62">
        <f>IFERROR(SUMIFS('NORMA SANCHEZ'!$N$86:$N$89,'NORMA SANCHEZ'!$H$86:$H$89,"SALIDA",'NORMA SANCHEZ'!$J$86:$J$89,$B59),0)</f>
        <v>0</v>
      </c>
      <c r="Q59" s="62">
        <f>IFERROR(SUMIFS('JOSE CARLOS'!$N$83:$N$89,'JOSE CARLOS'!$H$83:$H$89,"SALIDA",'JOSE CARLOS'!$J$83:$J$89,$B59),0)</f>
        <v>0</v>
      </c>
      <c r="R59" s="62">
        <f>IFERROR(SUMIFS('LUIS ENRIQUE '!$N$69:$N$73,'LUIS ENRIQUE '!$H$69:$H$73,"SALIDA",'LUIS ENRIQUE '!$J$69:$J$73,$B59),0)</f>
        <v>0</v>
      </c>
      <c r="S59" s="62">
        <f>IFERROR(SUMIFS(CESARIA!$N$96:$N$99,CESARIA!$H$96:$H$99,"SALIDA",CESARIA!$J$96:$J$99,$B59),0)</f>
        <v>0</v>
      </c>
      <c r="T59" s="62">
        <f>IFERROR(SUMIFS(ALAN!$N$93:$N$103,ALAN!$H$93:$H$103,"SALIDA",ALAN!$J$93:$J$103,$B59),0)</f>
        <v>0</v>
      </c>
      <c r="U59" s="62">
        <f>IFERROR(SUMIFS(ELVIA!$N$78:$N$79,ELVIA!$H$78:$H$79,"SALIDA",ELVIA!$J$78:$J$79,$B59),0)</f>
        <v>0</v>
      </c>
      <c r="V59" s="146">
        <f>IFERROR(SUMIFS(CAJA!$N$6591:$N$7234,CAJA!$H$6591:$H$7234,"SALIDA",CAJA!$J$6591:$J$7234,$B59),0)</f>
        <v>0</v>
      </c>
      <c r="W59" s="62">
        <f>IFERROR(SUMIFS('CAJA TIGRES'!$N$1797:$N$1994,'CAJA TIGRES'!$H$1797:$H$1994,"SALIDA",'CAJA TIGRES'!$J$1797:$J$1994,$B59),0)</f>
        <v>0</v>
      </c>
      <c r="X59" s="62">
        <f>IFERROR(SUMIFS(RESERVA!$N$14:$N$14,RESERVA!$H$14:$H$14,"SALIDA",RESERVA!$J$14:$J$14,$B59),0)</f>
        <v>0</v>
      </c>
      <c r="Y59" s="96">
        <f t="shared" si="16"/>
        <v>0</v>
      </c>
      <c r="Z59" s="96">
        <f>Y59+'OCT25'!Z59</f>
        <v>0</v>
      </c>
    </row>
    <row r="60" spans="1:26" s="180" customFormat="1" x14ac:dyDescent="0.3">
      <c r="A60" s="180">
        <v>7</v>
      </c>
      <c r="B60" s="181" t="s">
        <v>57</v>
      </c>
      <c r="C60" s="135">
        <f>SUM(C61:C63)</f>
        <v>283453.51</v>
      </c>
      <c r="D60" s="135">
        <f t="shared" ref="D60" si="18">SUM(D61:D63)</f>
        <v>6232.67</v>
      </c>
      <c r="E60" s="135">
        <f t="shared" ref="E60:Z60" si="19">SUM(E61:E63)</f>
        <v>0</v>
      </c>
      <c r="F60" s="135">
        <f t="shared" si="19"/>
        <v>580</v>
      </c>
      <c r="G60" s="135">
        <f t="shared" si="19"/>
        <v>387.34000000000003</v>
      </c>
      <c r="H60" s="135">
        <f t="shared" si="19"/>
        <v>162.4</v>
      </c>
      <c r="I60" s="135">
        <f t="shared" si="19"/>
        <v>0</v>
      </c>
      <c r="J60" s="135">
        <f t="shared" si="19"/>
        <v>452.4</v>
      </c>
      <c r="K60" s="135">
        <f t="shared" si="19"/>
        <v>52.2</v>
      </c>
      <c r="L60" s="135">
        <f t="shared" si="19"/>
        <v>672.8</v>
      </c>
      <c r="M60" s="135">
        <f t="shared" si="19"/>
        <v>0</v>
      </c>
      <c r="N60" s="135">
        <f t="shared" si="19"/>
        <v>647.66</v>
      </c>
      <c r="O60" s="128">
        <f t="shared" si="19"/>
        <v>568.4</v>
      </c>
      <c r="P60" s="135">
        <f t="shared" si="19"/>
        <v>191.4</v>
      </c>
      <c r="Q60" s="128">
        <f t="shared" si="19"/>
        <v>878.61</v>
      </c>
      <c r="R60" s="135">
        <f t="shared" si="19"/>
        <v>23.2</v>
      </c>
      <c r="S60" s="135">
        <f t="shared" si="19"/>
        <v>568.4</v>
      </c>
      <c r="T60" s="135">
        <f t="shared" si="19"/>
        <v>777.19</v>
      </c>
      <c r="U60" s="135">
        <f>SUM(U61:U63)</f>
        <v>324.8</v>
      </c>
      <c r="V60" s="135">
        <f t="shared" si="19"/>
        <v>9000</v>
      </c>
      <c r="W60" s="135">
        <f t="shared" si="19"/>
        <v>0</v>
      </c>
      <c r="X60" s="135">
        <f t="shared" si="19"/>
        <v>0</v>
      </c>
      <c r="Y60" s="135">
        <f t="shared" si="19"/>
        <v>304972.98</v>
      </c>
      <c r="Z60" s="135">
        <f t="shared" si="19"/>
        <v>5102988.7500000009</v>
      </c>
    </row>
    <row r="61" spans="1:26" x14ac:dyDescent="0.3">
      <c r="A61">
        <v>7.1</v>
      </c>
      <c r="B61" s="60" t="s">
        <v>85</v>
      </c>
      <c r="C61" s="146">
        <f>IFERROR(SUMIFS('MGZ121'!$N$1599:$N$1741,'MGZ121'!H$1599:H$1741,"SALIDA",'MGZ121'!$J$1599:$J$1741,$B61),0)</f>
        <v>313.2</v>
      </c>
      <c r="D61" s="62">
        <f>IFERROR(SUMIFS('MGZ BBVA'!$N$1562:$N$1701,'MGZ BBVA'!$H$1562:$H$1701,"SALIDA",'MGZ BBVA'!$J$1562:$J$1701,$B61),0)</f>
        <v>2173.2599999999998</v>
      </c>
      <c r="E61" s="62">
        <f>IFERROR(SUMIFS('MGZ DOLARES'!$N$2:$N$2,'MGZ DOLARES'!$F$2:$F$2,"SALIDA",'MGZ DOLARES'!$J$2:$J$2,$B61),0)</f>
        <v>0</v>
      </c>
      <c r="F61" s="62">
        <f>IFERROR(SUMIFS('MGZ BAJIO'!$N$80:$N$81,'MGZ BAJIO'!$H$80:$H$81,"SALIDA",'MGZ BAJIO'!$J$80:$J$81,$B61),0)</f>
        <v>580</v>
      </c>
      <c r="G61" s="62">
        <f>IFERROR(SUMIFS('VICTOR BANAMEX'!$N$602:$N$654,'VICTOR BANAMEX'!$H$602:$H$654,"SALIDA",'VICTOR BANAMEX'!$J$602:$J$654,$B61),0)</f>
        <v>387.34000000000003</v>
      </c>
      <c r="H61" s="62">
        <f>IFERROR(SUMIFS('VICTOR BANORTE'!$N$106:$N$113,'VICTOR BANORTE'!$H$106:$H$113,"SALIDA",'VICTOR BANORTE'!$J$106:$J$113,$B61),0)</f>
        <v>162.4</v>
      </c>
      <c r="I61" s="62">
        <f>IFERROR(SUMIFS(RODRIGO!$N$5:$N$5,RODRIGO!$H$5:$H$5,"SALIDA",RODRIGO!$J$5:$J$5,$B61),0)</f>
        <v>0</v>
      </c>
      <c r="J61" s="62">
        <f>IFERROR(SUMIFS(MOY!$N$85:$N$99,MOY!$H$85:$H$99,"SALIDA",MOY!$J$85:$J$99,$B61),0)</f>
        <v>452.4</v>
      </c>
      <c r="K61" s="62">
        <f>IFERROR(SUMIFS('NORMA RUTH'!$N$110:$N$127,'NORMA RUTH'!$H$110:$H$127,"SALIDA",'NORMA RUTH'!$J$110:$J$127,$B61),0)</f>
        <v>52.2</v>
      </c>
      <c r="L61" s="62">
        <f>IFERROR(SUMIFS(VALERIA!$N$74:$N$89,VALERIA!$H$74:$H$89,"SALIDA",VALERIA!$J$74:$J$89,$B61),0)</f>
        <v>672.8</v>
      </c>
      <c r="M61" s="62">
        <f>IFERROR(SUMIFS('MANUEL BANAMEX'!$N$143:$N$162,'MANUEL BANAMEX'!$H$143:$H$162,"SALIDA",'MANUEL BANAMEX'!$J$143:$J$162,$B61),0)</f>
        <v>0</v>
      </c>
      <c r="N61" s="62">
        <f>IFERROR(SUMIFS(ROBERTO!$N$3:$N$9,ROBERTO!$H$3:$H$9,"SALIDA",ROBERTO!$J$3:$J$9,$B61),0)</f>
        <v>647.66</v>
      </c>
      <c r="O61" s="62">
        <f>IFERROR(SUMIFS(JUAN!$N$92:$N$95,JUAN!$H$92:$H$95,"SALIDA",JUAN!$J$92:$J$95,$B61),0)</f>
        <v>568.4</v>
      </c>
      <c r="P61" s="62">
        <f>IFERROR(SUMIFS('NORMA SANCHEZ'!$N$86:$N$89,'NORMA SANCHEZ'!$H$86:$H$89,"SALIDA",'NORMA SANCHEZ'!$J$86:$J$89,$B61),0)</f>
        <v>191.4</v>
      </c>
      <c r="Q61" s="62">
        <f>IFERROR(SUMIFS('JOSE CARLOS'!$N$83:$N$89,'JOSE CARLOS'!$H$83:$H$89,"SALIDA",'JOSE CARLOS'!$J$83:$J$89,$B61),0)</f>
        <v>878.61</v>
      </c>
      <c r="R61" s="62">
        <f>IFERROR(SUMIFS('LUIS ENRIQUE '!$N$69:$N$73,'LUIS ENRIQUE '!$H$69:$H$73,"SALIDA",'LUIS ENRIQUE '!$J$69:$J$73,$B61),0)</f>
        <v>23.2</v>
      </c>
      <c r="S61" s="62">
        <f>IFERROR(SUMIFS(CESARIA!$N$96:$N$99,CESARIA!$H$96:$H$99,"SALIDA",CESARIA!$J$96:$J$99,$B61),0)</f>
        <v>568.4</v>
      </c>
      <c r="T61" s="62">
        <f>IFERROR(SUMIFS(ALAN!$N$93:$N$103,ALAN!$H$93:$H$103,"SALIDA",ALAN!$J$93:$J$103,$B61),0)</f>
        <v>777.19</v>
      </c>
      <c r="U61" s="62">
        <f>IFERROR(SUMIFS(ELVIA!$N$78:$N$79,ELVIA!$H$78:$H$79,"SALIDA",ELVIA!$J$78:$J$79,$B61),0)</f>
        <v>324.8</v>
      </c>
      <c r="V61" s="62">
        <f>IFERROR(SUMIFS(CAJA!$N$6591:$N$7234,CAJA!$H$6591:$H$7234,"SALIDA",CAJA!$J$6591:$J$7234,$B61),0)</f>
        <v>0</v>
      </c>
      <c r="W61" s="62">
        <f>IFERROR(SUMIFS('CAJA TIGRES'!$N$1797:$N$1994,'CAJA TIGRES'!$H$1797:$H$1994,"SALIDA",'CAJA TIGRES'!$J$1797:$J$1994,$B61),0)</f>
        <v>0</v>
      </c>
      <c r="X61" s="62">
        <f>IFERROR(SUMIFS(RESERVA!$N$14:$N$14,RESERVA!$H$14:$H$14,"SALIDA",RESERVA!$J$14:$J$14,$B61),0)</f>
        <v>0</v>
      </c>
      <c r="Y61" s="96">
        <f>SUM(C61:X61)</f>
        <v>8773.2599999999984</v>
      </c>
      <c r="Z61" s="96">
        <f>Y61+'OCT25'!Z61</f>
        <v>1101070.1500000001</v>
      </c>
    </row>
    <row r="62" spans="1:26" x14ac:dyDescent="0.3">
      <c r="A62">
        <v>7.2</v>
      </c>
      <c r="B62" s="60" t="s">
        <v>86</v>
      </c>
      <c r="C62" s="146">
        <f>IFERROR(SUMIFS('MGZ121'!$N$1599:$N$1741,'MGZ121'!H$1599:H$1741,"SALIDA",'MGZ121'!$J$1599:$J$1741,$B62),0)</f>
        <v>283140.31</v>
      </c>
      <c r="D62" s="62">
        <f>IFERROR(SUMIFS('MGZ BBVA'!$N$1562:$N$1701,'MGZ BBVA'!$H$1562:$H$1701,"SALIDA",'MGZ BBVA'!$J$1562:$J$1701,$B62),0)</f>
        <v>4059.41</v>
      </c>
      <c r="E62" s="62">
        <f>IFERROR(SUMIFS('MGZ DOLARES'!$N$2:$N$2,'MGZ DOLARES'!$F$2:$F$2,"SALIDA",'MGZ DOLARES'!$J$2:$J$2,$B62),0)</f>
        <v>0</v>
      </c>
      <c r="F62" s="62">
        <f>IFERROR(SUMIFS('MGZ BAJIO'!$N$80:$N$81,'MGZ BAJIO'!$H$80:$H$81,"SALIDA",'MGZ BAJIO'!$J$80:$J$81,$B62),0)</f>
        <v>0</v>
      </c>
      <c r="G62" s="62">
        <f>IFERROR(SUMIFS('VICTOR BANAMEX'!$N$602:$N$654,'VICTOR BANAMEX'!$H$602:$H$654,"SALIDA",'VICTOR BANAMEX'!$J$602:$J$654,$B62),0)</f>
        <v>0</v>
      </c>
      <c r="H62" s="62">
        <f>IFERROR(SUMIFS('VICTOR BANORTE'!$N$106:$N$113,'VICTOR BANORTE'!$H$106:$H$113,"SALIDA",'VICTOR BANORTE'!$J$106:$J$113,$B62),0)</f>
        <v>0</v>
      </c>
      <c r="I62" s="62">
        <f>IFERROR(SUMIFS(RODRIGO!$N$5:$N$5,RODRIGO!$H$5:$H$5,"SALIDA",RODRIGO!$J$5:$J$5,$B62),0)</f>
        <v>0</v>
      </c>
      <c r="J62" s="62">
        <f>IFERROR(SUMIFS(MOY!$N$85:$N$99,MOY!$H$85:$H$99,"SALIDA",MOY!$J$85:$J$99,$B62),0)</f>
        <v>0</v>
      </c>
      <c r="K62" s="62">
        <f>IFERROR(SUMIFS('NORMA RUTH'!$N$110:$N$127,'NORMA RUTH'!$H$110:$H$127,"SALIDA",'NORMA RUTH'!$J$110:$J$127,$B62),0)</f>
        <v>0</v>
      </c>
      <c r="L62" s="62">
        <f>IFERROR(SUMIFS(VALERIA!$N$74:$N$89,VALERIA!$H$74:$H$89,"SALIDA",VALERIA!$J$74:$J$89,$B62),0)</f>
        <v>0</v>
      </c>
      <c r="M62" s="62">
        <f>IFERROR(SUMIFS('MANUEL BANAMEX'!$N$143:$N$162,'MANUEL BANAMEX'!$H$143:$H$162,"SALIDA",'MANUEL BANAMEX'!$J$143:$J$162,$B62),0)</f>
        <v>0</v>
      </c>
      <c r="N62" s="62">
        <f>IFERROR(SUMIFS(ROBERTO!$N$3:$N$9,ROBERTO!$H$3:$H$9,"SALIDA",ROBERTO!$J$3:$J$9,$B62),0)</f>
        <v>0</v>
      </c>
      <c r="O62" s="62">
        <f>IFERROR(SUMIFS(JUAN!$N$92:$N$95,JUAN!$H$92:$H$95,"SALIDA",JUAN!$J$92:$J$95,$B62),0)</f>
        <v>0</v>
      </c>
      <c r="P62" s="62">
        <f>IFERROR(SUMIFS('NORMA SANCHEZ'!$N$86:$N$89,'NORMA SANCHEZ'!$H$86:$H$89,"SALIDA",'NORMA SANCHEZ'!$J$86:$J$89,$B62),0)</f>
        <v>0</v>
      </c>
      <c r="Q62" s="62">
        <f>IFERROR(SUMIFS('JOSE CARLOS'!$N$83:$N$89,'JOSE CARLOS'!$H$83:$H$89,"SALIDA",'JOSE CARLOS'!$J$83:$J$89,$B62),0)</f>
        <v>0</v>
      </c>
      <c r="R62" s="62">
        <f>IFERROR(SUMIFS('LUIS ENRIQUE '!$N$69:$N$73,'LUIS ENRIQUE '!$H$69:$H$73,"SALIDA",'LUIS ENRIQUE '!$J$69:$J$73,$B62),0)</f>
        <v>0</v>
      </c>
      <c r="S62" s="62">
        <f>IFERROR(SUMIFS(CESARIA!$N$96:$N$99,CESARIA!$H$96:$H$99,"SALIDA",CESARIA!$J$96:$J$99,$B62),0)</f>
        <v>0</v>
      </c>
      <c r="T62" s="62">
        <f>IFERROR(SUMIFS(ALAN!$N$93:$N$103,ALAN!$H$93:$H$103,"SALIDA",ALAN!$J$93:$J$103,$B62),0)</f>
        <v>0</v>
      </c>
      <c r="U62" s="62">
        <f>IFERROR(SUMIFS(ELVIA!$N$78:$N$79,ELVIA!$H$78:$H$79,"SALIDA",ELVIA!$J$78:$J$79,$B62),0)</f>
        <v>0</v>
      </c>
      <c r="V62" s="62">
        <f>IFERROR(SUMIFS(CAJA!$N$6591:$N$7234,CAJA!$H$6591:$H$7234,"SALIDA",CAJA!$J$6591:$J$7234,$B62),0)</f>
        <v>0</v>
      </c>
      <c r="W62" s="62">
        <f>IFERROR(SUMIFS('CAJA TIGRES'!$N$1797:$N$1994,'CAJA TIGRES'!$H$1797:$H$1994,"SALIDA",'CAJA TIGRES'!$J$1797:$J$1994,$B62),0)</f>
        <v>0</v>
      </c>
      <c r="X62" s="62">
        <f>IFERROR(SUMIFS(RESERVA!$N$14:$N$14,RESERVA!$H$14:$H$14,"SALIDA",RESERVA!$J$14:$J$14,$B62),0)</f>
        <v>0</v>
      </c>
      <c r="Y62" s="96">
        <f>SUM(C62:X62)</f>
        <v>287199.71999999997</v>
      </c>
      <c r="Z62" s="96">
        <f>Y62+'OCT25'!Z62</f>
        <v>3208918.6000000006</v>
      </c>
    </row>
    <row r="63" spans="1:26" x14ac:dyDescent="0.3">
      <c r="A63">
        <v>7.3</v>
      </c>
      <c r="B63" s="60" t="s">
        <v>87</v>
      </c>
      <c r="C63" s="146">
        <f>IFERROR(SUMIFS('MGZ121'!$N$1599:$N$1741,'MGZ121'!H$1599:H$1741,"SALIDA",'MGZ121'!$J$1599:$J$1741,$B63),0)</f>
        <v>0</v>
      </c>
      <c r="D63" s="62">
        <f>IFERROR(SUMIFS('MGZ BBVA'!$N$1562:$N$1701,'MGZ BBVA'!$H$1562:$H$1701,"SALIDA",'MGZ BBVA'!$J$1562:$J$1701,$B63),0)</f>
        <v>0</v>
      </c>
      <c r="E63" s="62">
        <f>IFERROR(SUMIFS('MGZ DOLARES'!$N$2:$N$2,'MGZ DOLARES'!$F$2:$F$2,"SALIDA",'MGZ DOLARES'!$J$2:$J$2,$B63),0)</f>
        <v>0</v>
      </c>
      <c r="F63" s="62">
        <f>IFERROR(SUMIFS('MGZ BAJIO'!$N$80:$N$81,'MGZ BAJIO'!$H$80:$H$81,"SALIDA",'MGZ BAJIO'!$J$80:$J$81,$B63),0)</f>
        <v>0</v>
      </c>
      <c r="G63" s="62">
        <f>IFERROR(SUMIFS('VICTOR BANAMEX'!$N$602:$N$654,'VICTOR BANAMEX'!$H$602:$H$654,"SALIDA",'VICTOR BANAMEX'!$J$602:$J$654,$B63),0)</f>
        <v>0</v>
      </c>
      <c r="H63" s="62">
        <f>IFERROR(SUMIFS('VICTOR BANORTE'!$N$106:$N$113,'VICTOR BANORTE'!$H$106:$H$113,"SALIDA",'VICTOR BANORTE'!$J$106:$J$113,$B63),0)</f>
        <v>0</v>
      </c>
      <c r="I63" s="62">
        <f>IFERROR(SUMIFS(RODRIGO!$N$5:$N$5,RODRIGO!$H$5:$H$5,"SALIDA",RODRIGO!$J$5:$J$5,$B63),0)</f>
        <v>0</v>
      </c>
      <c r="J63" s="62">
        <f>IFERROR(SUMIFS(MOY!$N$85:$N$99,MOY!$H$85:$H$99,"SALIDA",MOY!$J$85:$J$99,$B63),0)</f>
        <v>0</v>
      </c>
      <c r="K63" s="62">
        <f>IFERROR(SUMIFS('NORMA RUTH'!$N$110:$N$127,'NORMA RUTH'!$H$110:$H$127,"SALIDA",'NORMA RUTH'!$J$110:$J$127,$B63),0)</f>
        <v>0</v>
      </c>
      <c r="L63" s="62">
        <f>IFERROR(SUMIFS(VALERIA!$N$74:$N$89,VALERIA!$H$74:$H$89,"SALIDA",VALERIA!$J$74:$J$89,$B63),0)</f>
        <v>0</v>
      </c>
      <c r="M63" s="62">
        <f>IFERROR(SUMIFS('MANUEL BANAMEX'!$N$143:$N$162,'MANUEL BANAMEX'!$H$143:$H$162,"SALIDA",'MANUEL BANAMEX'!$J$143:$J$162,$B63),0)</f>
        <v>0</v>
      </c>
      <c r="N63" s="62">
        <f>IFERROR(SUMIFS(ROBERTO!$N$3:$N$9,ROBERTO!$H$3:$H$9,"SALIDA",ROBERTO!$J$3:$J$9,$B63),0)</f>
        <v>0</v>
      </c>
      <c r="O63" s="62">
        <f>IFERROR(SUMIFS(JUAN!$N$92:$N$95,JUAN!$H$92:$H$95,"SALIDA",JUAN!$J$92:$J$95,$B63),0)</f>
        <v>0</v>
      </c>
      <c r="P63" s="62">
        <f>IFERROR(SUMIFS('NORMA SANCHEZ'!$N$86:$N$89,'NORMA SANCHEZ'!$H$86:$H$89,"SALIDA",'NORMA SANCHEZ'!$J$86:$J$89,$B63),0)</f>
        <v>0</v>
      </c>
      <c r="Q63" s="62">
        <f>IFERROR(SUMIFS('JOSE CARLOS'!$N$83:$N$89,'JOSE CARLOS'!$H$83:$H$89,"SALIDA",'JOSE CARLOS'!$J$83:$J$89,$B63),0)</f>
        <v>0</v>
      </c>
      <c r="R63" s="62">
        <f>IFERROR(SUMIFS('LUIS ENRIQUE '!$N$69:$N$73,'LUIS ENRIQUE '!$H$69:$H$73,"SALIDA",'LUIS ENRIQUE '!$J$69:$J$73,$B63),0)</f>
        <v>0</v>
      </c>
      <c r="S63" s="62">
        <f>IFERROR(SUMIFS(CESARIA!$N$96:$N$99,CESARIA!$H$96:$H$99,"SALIDA",CESARIA!$J$96:$J$99,$B63),0)</f>
        <v>0</v>
      </c>
      <c r="T63" s="62">
        <f>IFERROR(SUMIFS(ALAN!$N$93:$N$103,ALAN!$H$93:$H$103,"SALIDA",ALAN!$J$93:$J$103,$B63),0)</f>
        <v>0</v>
      </c>
      <c r="U63" s="62">
        <f>IFERROR(SUMIFS(ELVIA!$N$78:$N$79,ELVIA!$H$78:$H$79,"SALIDA",ELVIA!$J$78:$J$79,$B63),0)</f>
        <v>0</v>
      </c>
      <c r="V63" s="146">
        <f>IFERROR(SUMIFS(CAJA!$N$6591:$N$7234,CAJA!$H$6591:$H$7234,"SALIDA",CAJA!$J$6591:$J$7234,$B63),0)</f>
        <v>9000</v>
      </c>
      <c r="W63" s="62">
        <f>IFERROR(SUMIFS('CAJA TIGRES'!$N$1797:$N$1994,'CAJA TIGRES'!$H$1797:$H$1994,"SALIDA",'CAJA TIGRES'!$J$1797:$J$1994,$B63),0)</f>
        <v>0</v>
      </c>
      <c r="X63" s="62">
        <f>IFERROR(SUMIFS(RESERVA!$N$14:$N$14,RESERVA!$H$14:$H$14,"SALIDA",RESERVA!$J$14:$J$14,$B63),0)</f>
        <v>0</v>
      </c>
      <c r="Y63" s="96">
        <f>SUM(C63:X63)</f>
        <v>9000</v>
      </c>
      <c r="Z63" s="96">
        <f>Y63+'OCT25'!Z63</f>
        <v>793000</v>
      </c>
    </row>
    <row r="64" spans="1:26" s="180" customFormat="1" x14ac:dyDescent="0.3">
      <c r="A64" s="180">
        <v>9</v>
      </c>
      <c r="B64" s="181" t="s">
        <v>58</v>
      </c>
      <c r="C64" s="182">
        <f>SUM(C65:C68)</f>
        <v>41783.15</v>
      </c>
      <c r="D64" s="182">
        <f t="shared" ref="D64:Z64" si="20">SUM(D65:D68)</f>
        <v>59357.11</v>
      </c>
      <c r="E64" s="182">
        <f t="shared" si="20"/>
        <v>0</v>
      </c>
      <c r="F64" s="182">
        <f t="shared" si="20"/>
        <v>0</v>
      </c>
      <c r="G64" s="182">
        <f t="shared" si="20"/>
        <v>0</v>
      </c>
      <c r="H64" s="182">
        <f t="shared" si="20"/>
        <v>0</v>
      </c>
      <c r="I64" s="182">
        <f t="shared" ref="I64" si="21">SUM(I65:I68)</f>
        <v>0</v>
      </c>
      <c r="J64" s="182">
        <f t="shared" ref="J64" si="22">SUM(J65:J68)</f>
        <v>0</v>
      </c>
      <c r="K64" s="182">
        <f t="shared" si="20"/>
        <v>0</v>
      </c>
      <c r="L64" s="182">
        <f t="shared" si="20"/>
        <v>0</v>
      </c>
      <c r="M64" s="182">
        <f t="shared" si="20"/>
        <v>0</v>
      </c>
      <c r="N64" s="182">
        <f t="shared" si="20"/>
        <v>0</v>
      </c>
      <c r="O64" s="133">
        <f t="shared" si="20"/>
        <v>0</v>
      </c>
      <c r="P64" s="182">
        <f t="shared" ref="P64" si="23">SUM(P65:P68)</f>
        <v>0</v>
      </c>
      <c r="Q64" s="133">
        <f t="shared" ref="Q64" si="24">SUM(Q65:Q68)</f>
        <v>0</v>
      </c>
      <c r="R64" s="182">
        <f t="shared" ref="R64:U64" si="25">SUM(R65:R68)</f>
        <v>0</v>
      </c>
      <c r="S64" s="182">
        <f t="shared" si="25"/>
        <v>0</v>
      </c>
      <c r="T64" s="182">
        <f t="shared" si="25"/>
        <v>0</v>
      </c>
      <c r="U64" s="182">
        <f t="shared" si="25"/>
        <v>0</v>
      </c>
      <c r="V64" s="182">
        <f t="shared" si="20"/>
        <v>645000</v>
      </c>
      <c r="W64" s="182">
        <f t="shared" si="20"/>
        <v>0</v>
      </c>
      <c r="X64" s="182">
        <f t="shared" si="20"/>
        <v>0</v>
      </c>
      <c r="Y64" s="182">
        <f t="shared" si="20"/>
        <v>746140.26</v>
      </c>
      <c r="Z64" s="182">
        <f t="shared" si="20"/>
        <v>3395155.2</v>
      </c>
    </row>
    <row r="65" spans="1:26" x14ac:dyDescent="0.3">
      <c r="A65">
        <v>9.1</v>
      </c>
      <c r="B65" s="60" t="s">
        <v>101</v>
      </c>
      <c r="C65" s="146">
        <f>IFERROR(SUMIFS('MGZ121'!$N$1599:$N$1741,'MGZ121'!H$1599:H$1741,"SALIDA",'MGZ121'!$J$1599:$J$1741,$B65),0)</f>
        <v>41783.15</v>
      </c>
      <c r="D65" s="62">
        <f>IFERROR(SUMIFS('MGZ BBVA'!$N$1562:$N$1701,'MGZ BBVA'!$H$1562:$H$1701,"SALIDA",'MGZ BBVA'!$J$1562:$J$1701,$B65),0)</f>
        <v>59357.11</v>
      </c>
      <c r="E65" s="62">
        <f>IFERROR(SUMIFS('MGZ DOLARES'!$N$2:$N$2,'MGZ DOLARES'!$F$2:$F$2,"SALIDA",'MGZ DOLARES'!$J$2:$J$2,$B65),0)</f>
        <v>0</v>
      </c>
      <c r="F65" s="62">
        <f>IFERROR(SUMIFS('MGZ BAJIO'!$N$80:$N$81,'MGZ BAJIO'!$H$80:$H$81,"SALIDA",'MGZ BAJIO'!$J$80:$J$81,$B65),0)</f>
        <v>0</v>
      </c>
      <c r="G65" s="62">
        <f>IFERROR(SUMIFS('VICTOR BANAMEX'!$N$602:$N$654,'VICTOR BANAMEX'!$H$602:$H$654,"SALIDA",'VICTOR BANAMEX'!$J$602:$J$654,$B65),0)</f>
        <v>0</v>
      </c>
      <c r="H65" s="62">
        <f>IFERROR(SUMIFS('VICTOR BANORTE'!$N$106:$N$113,'VICTOR BANORTE'!$H$106:$H$113,"SALIDA",'VICTOR BANORTE'!$J$106:$J$113,$B65),0)</f>
        <v>0</v>
      </c>
      <c r="I65" s="62">
        <f>IFERROR(SUMIFS(RODRIGO!$N$5:$N$5,RODRIGO!$H$5:$H$5,"SALIDA",RODRIGO!$J$5:$J$5,$B65),0)</f>
        <v>0</v>
      </c>
      <c r="J65" s="62">
        <f>IFERROR(SUMIFS(MOY!$N$85:$N$99,MOY!$H$85:$H$99,"SALIDA",MOY!$J$85:$J$99,$B65),0)</f>
        <v>0</v>
      </c>
      <c r="K65" s="62">
        <f>IFERROR(SUMIFS('NORMA RUTH'!$N$110:$N$127,'NORMA RUTH'!$H$110:$H$127,"SALIDA",'NORMA RUTH'!$J$110:$J$127,$B65),0)</f>
        <v>0</v>
      </c>
      <c r="L65" s="62">
        <f>IFERROR(SUMIFS(VALERIA!$N$74:$N$89,VALERIA!$H$74:$H$89,"SALIDA",VALERIA!$J$74:$J$89,$B65),0)</f>
        <v>0</v>
      </c>
      <c r="M65" s="62">
        <f>IFERROR(SUMIFS('MANUEL BANAMEX'!$N$143:$N$162,'MANUEL BANAMEX'!$H$143:$H$162,"SALIDA",'MANUEL BANAMEX'!$J$143:$J$162,$B65),0)</f>
        <v>0</v>
      </c>
      <c r="N65" s="62">
        <f>IFERROR(SUMIFS(ROBERTO!$N$3:$N$9,ROBERTO!$H$3:$H$9,"SALIDA",ROBERTO!$J$3:$J$9,$B65),0)</f>
        <v>0</v>
      </c>
      <c r="O65" s="62">
        <f>IFERROR(SUMIFS(JUAN!$N$92:$N$95,JUAN!$H$92:$H$95,"SALIDA",JUAN!$J$92:$J$95,$B65),0)</f>
        <v>0</v>
      </c>
      <c r="P65" s="62">
        <f>IFERROR(SUMIFS('NORMA SANCHEZ'!$N$86:$N$89,'NORMA SANCHEZ'!$H$86:$H$89,"SALIDA",'NORMA SANCHEZ'!$J$86:$J$89,$B65),0)</f>
        <v>0</v>
      </c>
      <c r="Q65" s="62">
        <f>IFERROR(SUMIFS('JOSE CARLOS'!$N$83:$N$89,'JOSE CARLOS'!$H$83:$H$89,"SALIDA",'JOSE CARLOS'!$J$83:$J$89,$B65),0)</f>
        <v>0</v>
      </c>
      <c r="R65" s="62">
        <f>IFERROR(SUMIFS('LUIS ENRIQUE '!$N$69:$N$73,'LUIS ENRIQUE '!$H$69:$H$73,"SALIDA",'LUIS ENRIQUE '!$J$69:$J$73,$B65),0)</f>
        <v>0</v>
      </c>
      <c r="S65" s="62">
        <f>IFERROR(SUMIFS(CESARIA!$N$96:$N$99,CESARIA!$H$96:$H$99,"SALIDA",CESARIA!$J$96:$J$99,$B65),0)</f>
        <v>0</v>
      </c>
      <c r="T65" s="62">
        <f>IFERROR(SUMIFS(ALAN!$N$93:$N$103,ALAN!$H$93:$H$103,"SALIDA",ALAN!$J$93:$J$103,$B65),0)</f>
        <v>0</v>
      </c>
      <c r="U65" s="62">
        <f>IFERROR(SUMIFS(ELVIA!$N$78:$N$79,ELVIA!$H$78:$H$79,"SALIDA",ELVIA!$J$78:$J$79,$B65),0)</f>
        <v>0</v>
      </c>
      <c r="V65" s="62">
        <f>IFERROR(SUMIFS(CAJA!$N$6591:$N$7234,CAJA!$H$6591:$H$7234,"SALIDA",CAJA!$J$6591:$J$7234,$B65),0)</f>
        <v>645000</v>
      </c>
      <c r="W65" s="62">
        <f>IFERROR(SUMIFS('CAJA TIGRES'!$N$1797:$N$1994,'CAJA TIGRES'!$H$1797:$H$1994,"SALIDA",'CAJA TIGRES'!$J$1797:$J$1994,$B65),0)</f>
        <v>0</v>
      </c>
      <c r="X65" s="62">
        <f>IFERROR(SUMIFS(RESERVA!$N$14:$N$14,RESERVA!$H$14:$H$14,"SALIDA",RESERVA!$J$14:$J$14,$B65),0)</f>
        <v>0</v>
      </c>
      <c r="Y65" s="96">
        <f>SUM(C65:X65)</f>
        <v>746140.26</v>
      </c>
      <c r="Z65" s="96">
        <f>Y65+'OCT25'!Z65</f>
        <v>3347515.2</v>
      </c>
    </row>
    <row r="66" spans="1:26" x14ac:dyDescent="0.3">
      <c r="A66">
        <v>9.1999999999999993</v>
      </c>
      <c r="B66" s="60" t="s">
        <v>82</v>
      </c>
      <c r="C66" s="62">
        <f>IFERROR(SUMIFS('MGZ121'!$N$1599:$N$1741,'MGZ121'!H$1599:H$1741,"SALIDA",'MGZ121'!$J$1599:$J$1741,$B66),0)</f>
        <v>0</v>
      </c>
      <c r="D66" s="62">
        <f>IFERROR(SUMIFS('MGZ BBVA'!$N$1562:$N$1701,'MGZ BBVA'!$H$1562:$H$1701,"SALIDA",'MGZ BBVA'!$J$1562:$J$1701,$B66),0)</f>
        <v>0</v>
      </c>
      <c r="E66" s="62">
        <f>IFERROR(SUMIFS('MGZ DOLARES'!$N$2:$N$2,'MGZ DOLARES'!$F$2:$F$2,"SALIDA",'MGZ DOLARES'!$J$2:$J$2,$B66),0)</f>
        <v>0</v>
      </c>
      <c r="F66" s="62">
        <f>IFERROR(SUMIFS('MGZ BAJIO'!$N$80:$N$81,'MGZ BAJIO'!$H$80:$H$81,"SALIDA",'MGZ BAJIO'!$J$80:$J$81,$B66),0)</f>
        <v>0</v>
      </c>
      <c r="G66" s="62">
        <f>IFERROR(SUMIFS('VICTOR BANAMEX'!$N$602:$N$654,'VICTOR BANAMEX'!$H$602:$H$654,"SALIDA",'VICTOR BANAMEX'!$J$602:$J$654,$B66),0)</f>
        <v>0</v>
      </c>
      <c r="H66" s="62">
        <f>IFERROR(SUMIFS('VICTOR BANORTE'!$N$106:$N$113,'VICTOR BANORTE'!$H$106:$H$113,"SALIDA",'VICTOR BANORTE'!$J$106:$J$113,$B66),0)</f>
        <v>0</v>
      </c>
      <c r="I66" s="62">
        <f>IFERROR(SUMIFS(RODRIGO!$N$5:$N$5,RODRIGO!$H$5:$H$5,"SALIDA",RODRIGO!$J$5:$J$5,$B66),0)</f>
        <v>0</v>
      </c>
      <c r="J66" s="62">
        <f>IFERROR(SUMIFS(MOY!$N$85:$N$99,MOY!$H$85:$H$99,"SALIDA",MOY!$J$85:$J$99,$B66),0)</f>
        <v>0</v>
      </c>
      <c r="K66" s="62">
        <f>IFERROR(SUMIFS('NORMA RUTH'!$N$110:$N$127,'NORMA RUTH'!$H$110:$H$127,"SALIDA",'NORMA RUTH'!$J$110:$J$127,$B66),0)</f>
        <v>0</v>
      </c>
      <c r="L66" s="62">
        <f>IFERROR(SUMIFS(VALERIA!$N$74:$N$89,VALERIA!$H$74:$H$89,"SALIDA",VALERIA!$J$74:$J$89,$B66),0)</f>
        <v>0</v>
      </c>
      <c r="M66" s="62">
        <f>IFERROR(SUMIFS('MANUEL BANAMEX'!$N$143:$N$162,'MANUEL BANAMEX'!$H$143:$H$162,"SALIDA",'MANUEL BANAMEX'!$J$143:$J$162,$B66),0)</f>
        <v>0</v>
      </c>
      <c r="N66" s="62">
        <f>IFERROR(SUMIFS(ROBERTO!$N$3:$N$9,ROBERTO!$H$3:$H$9,"SALIDA",ROBERTO!$J$3:$J$9,$B66),0)</f>
        <v>0</v>
      </c>
      <c r="O66" s="62">
        <f>IFERROR(SUMIFS(JUAN!$N$92:$N$95,JUAN!$H$92:$H$95,"SALIDA",JUAN!$J$92:$J$95,$B66),0)</f>
        <v>0</v>
      </c>
      <c r="P66" s="62">
        <f>IFERROR(SUMIFS('NORMA SANCHEZ'!$N$86:$N$89,'NORMA SANCHEZ'!$H$86:$H$89,"SALIDA",'NORMA SANCHEZ'!$J$86:$J$89,$B66),0)</f>
        <v>0</v>
      </c>
      <c r="Q66" s="62">
        <f>IFERROR(SUMIFS('JOSE CARLOS'!$N$83:$N$89,'JOSE CARLOS'!$H$83:$H$89,"SALIDA",'JOSE CARLOS'!$J$83:$J$89,$B66),0)</f>
        <v>0</v>
      </c>
      <c r="R66" s="62">
        <f>IFERROR(SUMIFS('LUIS ENRIQUE '!$N$69:$N$73,'LUIS ENRIQUE '!$H$69:$H$73,"SALIDA",'LUIS ENRIQUE '!$J$69:$J$73,$B66),0)</f>
        <v>0</v>
      </c>
      <c r="S66" s="62">
        <f>IFERROR(SUMIFS(CESARIA!$N$96:$N$99,CESARIA!$H$96:$H$99,"SALIDA",CESARIA!$J$96:$J$99,$B66),0)</f>
        <v>0</v>
      </c>
      <c r="T66" s="62">
        <f>IFERROR(SUMIFS(ALAN!$N$93:$N$103,ALAN!$H$93:$H$103,"SALIDA",ALAN!$J$93:$J$103,$B66),0)</f>
        <v>0</v>
      </c>
      <c r="U66" s="62">
        <f>IFERROR(SUMIFS(ELVIA!$N$78:$N$79,ELVIA!$H$78:$H$79,"SALIDA",ELVIA!$J$78:$J$79,$B66),0)</f>
        <v>0</v>
      </c>
      <c r="V66" s="62">
        <f>IFERROR(SUMIFS(CAJA!$N$6591:$N$7234,CAJA!$H$6591:$H$7234,"SALIDA",CAJA!$J$6591:$J$7234,$B66),0)</f>
        <v>0</v>
      </c>
      <c r="W66" s="62">
        <f>IFERROR(SUMIFS('CAJA TIGRES'!$N$1797:$N$1994,'CAJA TIGRES'!$H$1797:$H$1994,"SALIDA",'CAJA TIGRES'!$J$1797:$J$1994,$B66),0)</f>
        <v>0</v>
      </c>
      <c r="X66" s="62">
        <f>IFERROR(SUMIFS(RESERVA!$N$14:$N$14,RESERVA!$H$14:$H$14,"SALIDA",RESERVA!$J$14:$J$14,$B66),0)</f>
        <v>0</v>
      </c>
      <c r="Y66" s="96">
        <f>SUM(C66:X66)</f>
        <v>0</v>
      </c>
      <c r="Z66" s="96">
        <f>Y66+'OCT25'!Z66</f>
        <v>0</v>
      </c>
    </row>
    <row r="67" spans="1:26" x14ac:dyDescent="0.3">
      <c r="B67" s="60" t="s">
        <v>187</v>
      </c>
      <c r="C67" s="62">
        <f>IFERROR(SUMIFS('MGZ121'!$N$1599:$N$1741,'MGZ121'!H$1599:H$1741,"SALIDA",'MGZ121'!$J$1599:$J$1741,$B67),0)</f>
        <v>0</v>
      </c>
      <c r="D67" s="62">
        <f>IFERROR(SUMIFS('MGZ BBVA'!$N$1562:$N$1701,'MGZ BBVA'!$H$1562:$H$1701,"SALIDA",'MGZ BBVA'!$J$1562:$J$1701,$B67),0)</f>
        <v>0</v>
      </c>
      <c r="E67" s="62">
        <f>IFERROR(SUMIFS('MGZ DOLARES'!$N$2:$N$2,'MGZ DOLARES'!$F$2:$F$2,"SALIDA",'MGZ DOLARES'!$J$2:$J$2,$B67),0)</f>
        <v>0</v>
      </c>
      <c r="F67" s="62">
        <f>IFERROR(SUMIFS('MGZ BAJIO'!$N$80:$N$81,'MGZ BAJIO'!$H$80:$H$81,"SALIDA",'MGZ BAJIO'!$J$80:$J$81,$B67),0)</f>
        <v>0</v>
      </c>
      <c r="G67" s="62">
        <f>IFERROR(SUMIFS('VICTOR BANAMEX'!$N$602:$N$654,'VICTOR BANAMEX'!$H$602:$H$654,"SALIDA",'VICTOR BANAMEX'!$J$602:$J$654,$B67),0)</f>
        <v>0</v>
      </c>
      <c r="H67" s="62">
        <f>IFERROR(SUMIFS('VICTOR BANORTE'!$N$106:$N$113,'VICTOR BANORTE'!$H$106:$H$113,"SALIDA",'VICTOR BANORTE'!$J$106:$J$113,$B67),0)</f>
        <v>0</v>
      </c>
      <c r="I67" s="62">
        <f>IFERROR(SUMIFS(RODRIGO!$N$5:$N$5,RODRIGO!$H$5:$H$5,"SALIDA",RODRIGO!$J$5:$J$5,$B67),0)</f>
        <v>0</v>
      </c>
      <c r="J67" s="62">
        <f>IFERROR(SUMIFS(MOY!$N$85:$N$99,MOY!$H$85:$H$99,"SALIDA",MOY!$J$85:$J$99,$B67),0)</f>
        <v>0</v>
      </c>
      <c r="K67" s="62">
        <f>IFERROR(SUMIFS('NORMA RUTH'!$N$110:$N$127,'NORMA RUTH'!$H$110:$H$127,"SALIDA",'NORMA RUTH'!$J$110:$J$127,$B67),0)</f>
        <v>0</v>
      </c>
      <c r="L67" s="62">
        <f>IFERROR(SUMIFS(VALERIA!$N$74:$N$89,VALERIA!$H$74:$H$89,"SALIDA",VALERIA!$J$74:$J$89,$B67),0)</f>
        <v>0</v>
      </c>
      <c r="M67" s="62">
        <f>IFERROR(SUMIFS('MANUEL BANAMEX'!$N$143:$N$162,'MANUEL BANAMEX'!$H$143:$H$162,"SALIDA",'MANUEL BANAMEX'!$J$143:$J$162,$B67),0)</f>
        <v>0</v>
      </c>
      <c r="N67" s="62">
        <f>IFERROR(SUMIFS(ROBERTO!$N$3:$N$9,ROBERTO!$H$3:$H$9,"SALIDA",ROBERTO!$J$3:$J$9,$B67),0)</f>
        <v>0</v>
      </c>
      <c r="O67" s="62">
        <f>IFERROR(SUMIFS(JUAN!$N$92:$N$95,JUAN!$H$92:$H$95,"SALIDA",JUAN!$J$92:$J$95,$B67),0)</f>
        <v>0</v>
      </c>
      <c r="P67" s="62">
        <f>IFERROR(SUMIFS('NORMA SANCHEZ'!$N$86:$N$89,'NORMA SANCHEZ'!$H$86:$H$89,"SALIDA",'NORMA SANCHEZ'!$J$86:$J$89,$B67),0)</f>
        <v>0</v>
      </c>
      <c r="Q67" s="62">
        <f>IFERROR(SUMIFS('JOSE CARLOS'!$N$83:$N$89,'JOSE CARLOS'!$H$83:$H$89,"SALIDA",'JOSE CARLOS'!$J$83:$J$89,$B67),0)</f>
        <v>0</v>
      </c>
      <c r="R67" s="62">
        <f>IFERROR(SUMIFS('LUIS ENRIQUE '!$N$69:$N$73,'LUIS ENRIQUE '!$H$69:$H$73,"SALIDA",'LUIS ENRIQUE '!$J$69:$J$73,$B67),0)</f>
        <v>0</v>
      </c>
      <c r="S67" s="62">
        <f>IFERROR(SUMIFS(CESARIA!$N$96:$N$99,CESARIA!$H$96:$H$99,"SALIDA",CESARIA!$J$96:$J$99,$B67),0)</f>
        <v>0</v>
      </c>
      <c r="T67" s="62">
        <f>IFERROR(SUMIFS(ALAN!$N$93:$N$103,ALAN!$H$93:$H$103,"SALIDA",ALAN!$J$93:$J$103,$B67),0)</f>
        <v>0</v>
      </c>
      <c r="U67" s="62">
        <f>IFERROR(SUMIFS(ELVIA!$N$78:$N$79,ELVIA!$H$78:$H$79,"SALIDA",ELVIA!$J$78:$J$79,$B67),0)</f>
        <v>0</v>
      </c>
      <c r="V67" s="62">
        <f>IFERROR(SUMIFS(CAJA!$N$6591:$N$7234,CAJA!$H$6591:$H$7234,"SALIDA",CAJA!$J$6591:$J$7234,$B67),0)</f>
        <v>0</v>
      </c>
      <c r="W67" s="62">
        <f>IFERROR(SUMIFS('CAJA TIGRES'!$N$1797:$N$1994,'CAJA TIGRES'!$H$1797:$H$1994,"SALIDA",'CAJA TIGRES'!$J$1797:$J$1994,$B67),0)</f>
        <v>0</v>
      </c>
      <c r="X67" s="62">
        <f>IFERROR(SUMIFS(RESERVA!$N$14:$N$14,RESERVA!$H$14:$H$14,"SALIDA",RESERVA!$J$14:$J$14,$B67),0)</f>
        <v>0</v>
      </c>
      <c r="Y67" s="96">
        <f>SUM(C67:X67)</f>
        <v>0</v>
      </c>
      <c r="Z67" s="96">
        <f>Y67+'OCT25'!Z67</f>
        <v>13750</v>
      </c>
    </row>
    <row r="68" spans="1:26" x14ac:dyDescent="0.3">
      <c r="B68" s="60" t="s">
        <v>8793</v>
      </c>
      <c r="C68" s="62">
        <f>IFERROR(SUMIFS('MGZ121'!$N$1599:$N$1741,'MGZ121'!H$1599:H$1741,"SALIDA",'MGZ121'!$J$1599:$J$1741,$B68),0)</f>
        <v>0</v>
      </c>
      <c r="D68" s="62">
        <f>IFERROR(SUMIFS('MGZ BBVA'!$N$1562:$N$1701,'MGZ BBVA'!$H$1562:$H$1701,"SALIDA",'MGZ BBVA'!$J$1562:$J$1701,$B68),0)</f>
        <v>0</v>
      </c>
      <c r="E68" s="62">
        <f>IFERROR(SUMIFS('MGZ DOLARES'!$N$2:$N$2,'MGZ DOLARES'!$F$2:$F$2,"SALIDA",'MGZ DOLARES'!$J$2:$J$2,$B68),0)</f>
        <v>0</v>
      </c>
      <c r="F68" s="62">
        <f>IFERROR(SUMIFS('MGZ BAJIO'!$N$80:$N$81,'MGZ BAJIO'!$H$80:$H$81,"SALIDA",'MGZ BAJIO'!$J$80:$J$81,$B68),0)</f>
        <v>0</v>
      </c>
      <c r="G68" s="62">
        <f>IFERROR(SUMIFS('VICTOR BANAMEX'!$N$602:$N$654,'VICTOR BANAMEX'!$H$602:$H$654,"SALIDA",'VICTOR BANAMEX'!$J$602:$J$654,$B68),0)</f>
        <v>0</v>
      </c>
      <c r="H68" s="62">
        <f>IFERROR(SUMIFS('VICTOR BANORTE'!$N$106:$N$113,'VICTOR BANORTE'!$H$106:$H$113,"SALIDA",'VICTOR BANORTE'!$J$106:$J$113,$B68),0)</f>
        <v>0</v>
      </c>
      <c r="I68" s="62">
        <f>IFERROR(SUMIFS(RODRIGO!$N$5:$N$5,RODRIGO!$H$5:$H$5,"SALIDA",RODRIGO!$J$5:$J$5,$B68),0)</f>
        <v>0</v>
      </c>
      <c r="J68" s="62">
        <f>IFERROR(SUMIFS(MOY!$N$85:$N$99,MOY!$H$85:$H$99,"SALIDA",MOY!$J$85:$J$99,$B68),0)</f>
        <v>0</v>
      </c>
      <c r="K68" s="62">
        <f>IFERROR(SUMIFS('NORMA RUTH'!$N$110:$N$127,'NORMA RUTH'!$H$110:$H$127,"SALIDA",'NORMA RUTH'!$J$110:$J$127,$B68),0)</f>
        <v>0</v>
      </c>
      <c r="L68" s="62">
        <f>IFERROR(SUMIFS(VALERIA!$N$74:$N$89,VALERIA!$H$74:$H$89,"SALIDA",VALERIA!$J$74:$J$89,$B68),0)</f>
        <v>0</v>
      </c>
      <c r="M68" s="62">
        <f>IFERROR(SUMIFS('MANUEL BANAMEX'!$N$143:$N$162,'MANUEL BANAMEX'!$H$143:$H$162,"SALIDA",'MANUEL BANAMEX'!$J$143:$J$162,$B68),0)</f>
        <v>0</v>
      </c>
      <c r="N68" s="62">
        <f>IFERROR(SUMIFS(ROBERTO!$N$3:$N$9,ROBERTO!$H$3:$H$9,"SALIDA",ROBERTO!$J$3:$J$9,$B68),0)</f>
        <v>0</v>
      </c>
      <c r="O68" s="62">
        <f>IFERROR(SUMIFS(JUAN!$N$92:$N$95,JUAN!$H$92:$H$95,"SALIDA",JUAN!$J$92:$J$95,$B68),0)</f>
        <v>0</v>
      </c>
      <c r="P68" s="62">
        <f>IFERROR(SUMIFS('NORMA SANCHEZ'!$N$86:$N$89,'NORMA SANCHEZ'!$H$86:$H$89,"SALIDA",'NORMA SANCHEZ'!$J$86:$J$89,$B68),0)</f>
        <v>0</v>
      </c>
      <c r="Q68" s="62">
        <f>IFERROR(SUMIFS('JOSE CARLOS'!$N$83:$N$89,'JOSE CARLOS'!$H$83:$H$89,"SALIDA",'JOSE CARLOS'!$J$83:$J$89,$B68),0)</f>
        <v>0</v>
      </c>
      <c r="R68" s="62">
        <f>IFERROR(SUMIFS('LUIS ENRIQUE '!$N$69:$N$73,'LUIS ENRIQUE '!$H$69:$H$73,"SALIDA",'LUIS ENRIQUE '!$J$69:$J$73,$B68),0)</f>
        <v>0</v>
      </c>
      <c r="S68" s="62">
        <f>IFERROR(SUMIFS(CESARIA!$N$96:$N$99,CESARIA!$H$96:$H$99,"SALIDA",CESARIA!$J$96:$J$99,$B68),0)</f>
        <v>0</v>
      </c>
      <c r="T68" s="62">
        <f>IFERROR(SUMIFS(ALAN!$N$93:$N$103,ALAN!$H$93:$H$103,"SALIDA",ALAN!$J$93:$J$103,$B68),0)</f>
        <v>0</v>
      </c>
      <c r="U68" s="62">
        <f>IFERROR(SUMIFS(ELVIA!$N$78:$N$79,ELVIA!$H$78:$H$79,"SALIDA",ELVIA!$J$78:$J$79,$B68),0)</f>
        <v>0</v>
      </c>
      <c r="V68" s="62">
        <f>IFERROR(SUMIFS(CAJA!$N$6591:$N$7234,CAJA!$H$6591:$H$7234,"SALIDA",CAJA!$J$6591:$J$7234,$B68),0)</f>
        <v>0</v>
      </c>
      <c r="W68" s="62">
        <f>IFERROR(SUMIFS('CAJA TIGRES'!$N$1797:$N$1994,'CAJA TIGRES'!$H$1797:$H$1994,"SALIDA",'CAJA TIGRES'!$J$1797:$J$1994,$B68),0)</f>
        <v>0</v>
      </c>
      <c r="X68" s="62">
        <f>IFERROR(SUMIFS(RESERVA!$N$14:$N$14,RESERVA!$H$14:$H$14,"SALIDA",RESERVA!$J$14:$J$14,$B68),0)</f>
        <v>0</v>
      </c>
      <c r="Y68" s="96">
        <f>SUM(C68:X68)</f>
        <v>0</v>
      </c>
      <c r="Z68" s="96">
        <f>Y68+'OCT25'!Z68</f>
        <v>33890</v>
      </c>
    </row>
    <row r="69" spans="1:26" s="180" customFormat="1" x14ac:dyDescent="0.3">
      <c r="A69" s="180">
        <v>10</v>
      </c>
      <c r="B69" s="181" t="s">
        <v>59</v>
      </c>
      <c r="C69" s="182">
        <f>C70</f>
        <v>0</v>
      </c>
      <c r="D69" s="182">
        <f t="shared" ref="D69" si="26">D70</f>
        <v>0</v>
      </c>
      <c r="E69" s="182">
        <f t="shared" ref="E69:Z69" si="27">E70</f>
        <v>0</v>
      </c>
      <c r="F69" s="182">
        <f t="shared" si="27"/>
        <v>0</v>
      </c>
      <c r="G69" s="182">
        <f t="shared" si="27"/>
        <v>20208</v>
      </c>
      <c r="H69" s="182">
        <f t="shared" si="27"/>
        <v>0</v>
      </c>
      <c r="I69" s="182">
        <f t="shared" si="27"/>
        <v>0</v>
      </c>
      <c r="J69" s="182">
        <f t="shared" si="27"/>
        <v>25910</v>
      </c>
      <c r="K69" s="182">
        <f t="shared" si="27"/>
        <v>101998</v>
      </c>
      <c r="L69" s="182">
        <f t="shared" si="27"/>
        <v>11895</v>
      </c>
      <c r="M69" s="182">
        <f t="shared" si="27"/>
        <v>8905</v>
      </c>
      <c r="N69" s="182">
        <f t="shared" si="27"/>
        <v>0</v>
      </c>
      <c r="O69" s="133">
        <f t="shared" si="27"/>
        <v>0</v>
      </c>
      <c r="P69" s="182">
        <f t="shared" si="27"/>
        <v>0</v>
      </c>
      <c r="Q69" s="133">
        <f t="shared" si="27"/>
        <v>0</v>
      </c>
      <c r="R69" s="182">
        <f t="shared" si="27"/>
        <v>0</v>
      </c>
      <c r="S69" s="182">
        <f t="shared" si="27"/>
        <v>0</v>
      </c>
      <c r="T69" s="182">
        <f t="shared" si="27"/>
        <v>0</v>
      </c>
      <c r="U69" s="182">
        <f t="shared" si="27"/>
        <v>0</v>
      </c>
      <c r="V69" s="182">
        <f t="shared" si="27"/>
        <v>0</v>
      </c>
      <c r="W69" s="182">
        <f t="shared" si="27"/>
        <v>0</v>
      </c>
      <c r="X69" s="182">
        <f t="shared" si="27"/>
        <v>0</v>
      </c>
      <c r="Y69" s="182">
        <f t="shared" si="27"/>
        <v>168916</v>
      </c>
      <c r="Z69" s="182">
        <f t="shared" si="27"/>
        <v>2398113.4</v>
      </c>
    </row>
    <row r="70" spans="1:26" x14ac:dyDescent="0.3">
      <c r="A70">
        <v>10.1</v>
      </c>
      <c r="B70" s="60" t="s">
        <v>59</v>
      </c>
      <c r="C70" s="62">
        <f>IFERROR(SUMIFS('MGZ121'!$N$1599:$N$1741,'MGZ121'!H$1599:H$1741,"SALIDA",'MGZ121'!$J$1599:$J$1741,$B70),0)</f>
        <v>0</v>
      </c>
      <c r="D70" s="62">
        <f>IFERROR(SUMIFS('MGZ BBVA'!$N$1562:$N$1701,'MGZ BBVA'!$H$1562:$H$1701,"SALIDA",'MGZ BBVA'!$J$1562:$J$1701,$B70),0)</f>
        <v>0</v>
      </c>
      <c r="E70" s="62">
        <f>IFERROR(SUMIFS('MGZ DOLARES'!$N$2:$N$2,'MGZ DOLARES'!$F$2:$F$2,"SALIDA",'MGZ DOLARES'!$J$2:$J$2,$B70),0)</f>
        <v>0</v>
      </c>
      <c r="F70" s="62">
        <v>0</v>
      </c>
      <c r="G70" s="62">
        <f>IFERROR(SUMIFS('VICTOR BANAMEX'!$N$602:$N$654,'VICTOR BANAMEX'!$H$602:$H$654,"SALIDA",'VICTOR BANAMEX'!$J$602:$J$654,$B70),0)</f>
        <v>20208</v>
      </c>
      <c r="H70" s="62">
        <f>IFERROR(SUMIFS('VICTOR BANORTE'!$N$106:$N$113,'VICTOR BANORTE'!$H$106:$H$113,"SALIDA",'VICTOR BANORTE'!$J$106:$J$113,$B70),0)</f>
        <v>0</v>
      </c>
      <c r="I70" s="62">
        <f>IFERROR(SUMIFS(RODRIGO!$N$5:$N$5,RODRIGO!$H$5:$H$5,"SALIDA",RODRIGO!$J$5:$J$5,$B70),0)</f>
        <v>0</v>
      </c>
      <c r="J70" s="62">
        <f>IFERROR(SUMIFS(MOY!$N$85:$N$99,MOY!$H$85:$H$99,"SALIDA",MOY!$J$85:$J$99,$B70),0)</f>
        <v>25910</v>
      </c>
      <c r="K70" s="62">
        <f>IFERROR(SUMIFS('NORMA RUTH'!$N$110:$N$127,'NORMA RUTH'!$H$110:$H$127,"SALIDA",'NORMA RUTH'!$J$110:$J$127,$B70),0)</f>
        <v>101998</v>
      </c>
      <c r="L70" s="62">
        <f>IFERROR(SUMIFS(VALERIA!$N$74:$N$89,VALERIA!$H$74:$H$89,"SALIDA",VALERIA!$J$74:$J$89,$B70),0)</f>
        <v>11895</v>
      </c>
      <c r="M70" s="62">
        <f>IFERROR(SUMIFS('MANUEL BANAMEX'!$N$143:$N$162,'MANUEL BANAMEX'!$H$143:$H$162,"SALIDA",'MANUEL BANAMEX'!$J$143:$J$162,$B70),0)</f>
        <v>8905</v>
      </c>
      <c r="N70" s="62">
        <f>IFERROR(SUMIFS(ROBERTO!$N$3:$N$9,ROBERTO!$H$3:$H$9,"SALIDA",ROBERTO!$J$3:$J$9,$B70),0)</f>
        <v>0</v>
      </c>
      <c r="O70" s="62">
        <f>IFERROR(SUMIFS(JUAN!$N$92:$N$95,JUAN!$H$92:$H$95,"SALIDA",JUAN!$J$92:$J$95,$B70),0)</f>
        <v>0</v>
      </c>
      <c r="P70" s="62">
        <f>IFERROR(SUMIFS('NORMA SANCHEZ'!$N$86:$N$89,'NORMA SANCHEZ'!$H$86:$H$89,"SALIDA",'NORMA SANCHEZ'!$J$86:$J$89,$B70),0)</f>
        <v>0</v>
      </c>
      <c r="Q70" s="62">
        <f>IFERROR(SUMIFS('JOSE CARLOS'!$N$83:$N$89,'JOSE CARLOS'!$H$83:$H$89,"SALIDA",'JOSE CARLOS'!$J$83:$J$89,$B70),0)</f>
        <v>0</v>
      </c>
      <c r="R70" s="62">
        <f>IFERROR(SUMIFS('LUIS ENRIQUE '!$N$69:$N$73,'LUIS ENRIQUE '!$H$69:$H$73,"SALIDA",'LUIS ENRIQUE '!$J$69:$J$73,$B70),0)</f>
        <v>0</v>
      </c>
      <c r="S70" s="62">
        <f>IFERROR(SUMIFS(CESARIA!$N$96:$N$99,CESARIA!$H$96:$H$99,"SALIDA",CESARIA!$J$96:$J$99,$B70),0)</f>
        <v>0</v>
      </c>
      <c r="T70" s="62">
        <f>IFERROR(SUMIFS(ALAN!$N$93:$N$103,ALAN!$H$93:$H$103,"SALIDA",ALAN!$J$93:$J$103,$B70),0)</f>
        <v>0</v>
      </c>
      <c r="U70" s="62">
        <f>IFERROR(SUMIFS(ELVIA!$N$78:$N$79,ELVIA!$H$78:$H$79,"SALIDA",ELVIA!$J$78:$J$79,$B70),0)</f>
        <v>0</v>
      </c>
      <c r="V70" s="62">
        <f>IFERROR(SUMIFS(CAJA!$N$6591:$N$7234,CAJA!$H$6591:$H$7234,"SALIDA",CAJA!$J$6591:$J$7234,$B70),0)</f>
        <v>0</v>
      </c>
      <c r="W70" s="62">
        <f>IFERROR(SUMIFS('CAJA TIGRES'!$N$1797:$N$1994,'CAJA TIGRES'!$H$1797:$H$1994,"SALIDA",'CAJA TIGRES'!$J$1797:$J$1994,$B70),0)</f>
        <v>0</v>
      </c>
      <c r="X70" s="62">
        <f>IFERROR(SUMIFS(RESERVA!$N$14:$N$14,RESERVA!$H$14:$H$14,"SALIDA",RESERVA!$J$14:$J$14,$B70),0)</f>
        <v>0</v>
      </c>
      <c r="Y70" s="96">
        <f>SUM(C70:X70)</f>
        <v>168916</v>
      </c>
      <c r="Z70" s="96">
        <f>Y70+'OCT25'!Z70</f>
        <v>2398113.4</v>
      </c>
    </row>
    <row r="71" spans="1:26" s="180" customFormat="1" x14ac:dyDescent="0.3">
      <c r="A71" s="180">
        <v>13</v>
      </c>
      <c r="B71" s="181" t="s">
        <v>124</v>
      </c>
      <c r="C71" s="182">
        <f>C72</f>
        <v>0</v>
      </c>
      <c r="D71" s="182">
        <f t="shared" ref="D71" si="28">D72</f>
        <v>0</v>
      </c>
      <c r="E71" s="182">
        <f t="shared" ref="E71:Z71" si="29">E72</f>
        <v>0</v>
      </c>
      <c r="F71" s="182">
        <f t="shared" si="29"/>
        <v>0</v>
      </c>
      <c r="G71" s="182">
        <f t="shared" si="29"/>
        <v>0</v>
      </c>
      <c r="H71" s="182">
        <f t="shared" si="29"/>
        <v>0</v>
      </c>
      <c r="I71" s="182">
        <f t="shared" si="29"/>
        <v>0</v>
      </c>
      <c r="J71" s="182">
        <f t="shared" si="29"/>
        <v>0</v>
      </c>
      <c r="K71" s="182">
        <f t="shared" si="29"/>
        <v>0</v>
      </c>
      <c r="L71" s="182">
        <f t="shared" si="29"/>
        <v>0</v>
      </c>
      <c r="M71" s="182">
        <f t="shared" si="29"/>
        <v>0</v>
      </c>
      <c r="N71" s="182">
        <f t="shared" si="29"/>
        <v>0</v>
      </c>
      <c r="O71" s="133">
        <f t="shared" si="29"/>
        <v>0</v>
      </c>
      <c r="P71" s="182">
        <f t="shared" si="29"/>
        <v>7725.76</v>
      </c>
      <c r="Q71" s="133">
        <f t="shared" si="29"/>
        <v>0</v>
      </c>
      <c r="R71" s="182">
        <f t="shared" si="29"/>
        <v>0</v>
      </c>
      <c r="S71" s="182">
        <f t="shared" si="29"/>
        <v>0</v>
      </c>
      <c r="T71" s="182">
        <f t="shared" si="29"/>
        <v>0</v>
      </c>
      <c r="U71" s="182">
        <f t="shared" si="29"/>
        <v>0</v>
      </c>
      <c r="V71" s="182">
        <f t="shared" si="29"/>
        <v>0</v>
      </c>
      <c r="W71" s="182">
        <f t="shared" si="29"/>
        <v>0</v>
      </c>
      <c r="X71" s="182">
        <f t="shared" si="29"/>
        <v>0</v>
      </c>
      <c r="Y71" s="182">
        <f t="shared" si="29"/>
        <v>7725.76</v>
      </c>
      <c r="Z71" s="182">
        <f t="shared" si="29"/>
        <v>202509.39000000004</v>
      </c>
    </row>
    <row r="72" spans="1:26" x14ac:dyDescent="0.3">
      <c r="A72">
        <v>13.1</v>
      </c>
      <c r="B72" s="60" t="s">
        <v>125</v>
      </c>
      <c r="C72" s="62">
        <f>IFERROR(SUMIFS('MGZ121'!$N$1599:$N$1741,'MGZ121'!H$1599:H$1741,"SALIDA",'MGZ121'!$J$1599:$J$1741,$B72),0)</f>
        <v>0</v>
      </c>
      <c r="D72" s="62">
        <f>IFERROR(SUMIFS('MGZ BBVA'!$N$1562:$N$1701,'MGZ BBVA'!$H$1562:$H$1701,"SALIDA",'MGZ BBVA'!$J$1562:$J$1701,$B72),0)</f>
        <v>0</v>
      </c>
      <c r="E72" s="62">
        <f>IFERROR(SUMIFS('MGZ DOLARES'!$N$2:$N$2,'MGZ DOLARES'!$F$2:$F$2,"SALIDA",'MGZ DOLARES'!$J$2:$J$2,$B72),0)</f>
        <v>0</v>
      </c>
      <c r="F72" s="62">
        <f>IFERROR(SUMIFS('MGZ BAJIO'!$N$2:$N$2,'MGZ BAJIO'!$H$2:$H$2,"SALIDA",'MGZ BAJIO'!$J$2:$J$2,$B72),0)</f>
        <v>0</v>
      </c>
      <c r="G72" s="62">
        <f>IFERROR(SUMIFS('VICTOR BANAMEX'!$N$602:$N$654,'VICTOR BANAMEX'!$H$602:$H$654,"SALIDA",'VICTOR BANAMEX'!$J$602:$J$654,$B72),0)</f>
        <v>0</v>
      </c>
      <c r="H72" s="62">
        <f>IFERROR(SUMIFS('VICTOR BANORTE'!$N$106:$N$113,'VICTOR BANORTE'!$H$106:$H$113,"SALIDA",'VICTOR BANORTE'!$J$106:$J$113,$B72),0)</f>
        <v>0</v>
      </c>
      <c r="I72" s="62">
        <f>IFERROR(SUMIFS(RODRIGO!$N$5:$N$5,RODRIGO!$H$5:$H$5,"SALIDA",RODRIGO!$J$5:$J$5,$B72),0)</f>
        <v>0</v>
      </c>
      <c r="J72" s="62">
        <f>IFERROR(SUMIFS(MOY!$N$85:$N$99,MOY!$H$85:$H$99,"SALIDA",MOY!$J$85:$J$99,$B72),0)</f>
        <v>0</v>
      </c>
      <c r="K72" s="62">
        <f>IFERROR(SUMIFS('NORMA RUTH'!$N$110:$N$127,'NORMA RUTH'!$H$110:$H$127,"SALIDA",'NORMA RUTH'!$J$110:$J$127,$B72),0)</f>
        <v>0</v>
      </c>
      <c r="L72" s="62">
        <f>IFERROR(SUMIFS(VALERIA!$N$74:$N$89,VALERIA!$H$74:$H$89,"SALIDA",VALERIA!$J$74:$J$89,$B72),0)</f>
        <v>0</v>
      </c>
      <c r="M72" s="62">
        <f>IFERROR(SUMIFS('MANUEL BANAMEX'!$N$143:$N$162,'MANUEL BANAMEX'!$H$143:$H$162,"SALIDA",'MANUEL BANAMEX'!$J$143:$J$162,$B72),0)</f>
        <v>0</v>
      </c>
      <c r="N72" s="62">
        <f>IFERROR(SUMIFS(ROBERTO!$N$3:$N$9,ROBERTO!$H$3:$H$9,"SALIDA",ROBERTO!$J$3:$J$9,$B72),0)</f>
        <v>0</v>
      </c>
      <c r="O72" s="62">
        <f>IFERROR(SUMIFS(JUAN!$N$92:$N$95,JUAN!$H$92:$H$95,"SALIDA",JUAN!$J$92:$J$95,$B72),0)</f>
        <v>0</v>
      </c>
      <c r="P72" s="62">
        <f>IFERROR(SUMIFS('NORMA SANCHEZ'!$N$86:$N$89,'NORMA SANCHEZ'!$H$86:$H$89,"SALIDA",'NORMA SANCHEZ'!$J$86:$J$89,$B72),0)</f>
        <v>7725.76</v>
      </c>
      <c r="Q72" s="62">
        <f>IFERROR(SUMIFS('JOSE CARLOS'!$N$83:$N$89,'JOSE CARLOS'!$H$83:$H$89,"SALIDA",'JOSE CARLOS'!$J$83:$J$89,$B72),0)</f>
        <v>0</v>
      </c>
      <c r="R72" s="62">
        <f>IFERROR(SUMIFS('LUIS ENRIQUE '!$N$69:$N$73,'LUIS ENRIQUE '!$H$69:$H$73,"SALIDA",'LUIS ENRIQUE '!$J$69:$J$73,$B72),0)</f>
        <v>0</v>
      </c>
      <c r="S72" s="62">
        <f>IFERROR(SUMIFS(CESARIA!$N$96:$N$99,CESARIA!$H$96:$H$99,"SALIDA",CESARIA!$J$96:$J$99,$B72),0)</f>
        <v>0</v>
      </c>
      <c r="T72" s="62">
        <f>IFERROR(SUMIFS(ALAN!$N$93:$N$103,ALAN!$H$93:$H$103,"SALIDA",ALAN!$J$93:$J$103,$B72),0)</f>
        <v>0</v>
      </c>
      <c r="U72" s="62">
        <f>IFERROR(SUMIFS(ELVIA!$N$78:$N$79,ELVIA!$H$78:$H$79,"SALIDA",ELVIA!$J$78:$J$79,$B72),0)</f>
        <v>0</v>
      </c>
      <c r="V72" s="62">
        <f>IFERROR(SUMIFS(CAJA!$N$6591:$N$7234,CAJA!$H$6591:$H$7234,"SALIDA",CAJA!$J$6591:$J$7234,$B72),0)</f>
        <v>0</v>
      </c>
      <c r="W72" s="62">
        <f>IFERROR(SUMIFS('CAJA TIGRES'!$N$1797:$N$1994,'CAJA TIGRES'!$H$1797:$H$1994,"SALIDA",'CAJA TIGRES'!$J$1797:$J$1994,$B72),0)</f>
        <v>0</v>
      </c>
      <c r="X72" s="62">
        <f>IFERROR(SUMIFS(RESERVA!$N$14:$N$14,RESERVA!$H$14:$H$14,"SALIDA",RESERVA!$J$14:$J$14,$B72),0)</f>
        <v>0</v>
      </c>
      <c r="Y72" s="96">
        <f>SUM(C72:X72)</f>
        <v>7725.76</v>
      </c>
      <c r="Z72" s="96">
        <f>Y72+'OCT25'!Z72</f>
        <v>202509.39000000004</v>
      </c>
    </row>
    <row r="73" spans="1:26" x14ac:dyDescent="0.3">
      <c r="B73" s="125" t="s">
        <v>14</v>
      </c>
      <c r="C73" s="126">
        <f>C17+C21+C29+C49+C60+C64+C69+C71</f>
        <v>1803971.9400000002</v>
      </c>
      <c r="D73" s="126">
        <f t="shared" ref="D73" si="30">D17+D21+D29+D49+D60+D64+D69+D71</f>
        <v>2996994.4899999998</v>
      </c>
      <c r="E73" s="126">
        <f t="shared" ref="E73:Y73" si="31">E17+E21+E29+E49+E60+E64+E69+E71</f>
        <v>0</v>
      </c>
      <c r="F73" s="126">
        <f t="shared" si="31"/>
        <v>580</v>
      </c>
      <c r="G73" s="126">
        <f t="shared" si="31"/>
        <v>283226.25000000006</v>
      </c>
      <c r="H73" s="126">
        <f t="shared" si="31"/>
        <v>162.4</v>
      </c>
      <c r="I73" s="126">
        <f t="shared" si="31"/>
        <v>0</v>
      </c>
      <c r="J73" s="126">
        <f t="shared" si="31"/>
        <v>121563.4</v>
      </c>
      <c r="K73" s="126">
        <f t="shared" si="31"/>
        <v>105950.2</v>
      </c>
      <c r="L73" s="126">
        <f t="shared" si="31"/>
        <v>12567.8</v>
      </c>
      <c r="M73" s="126">
        <f t="shared" si="31"/>
        <v>72938.44</v>
      </c>
      <c r="N73" s="126">
        <f t="shared" si="31"/>
        <v>1111.6599999999999</v>
      </c>
      <c r="O73" s="126">
        <f t="shared" si="31"/>
        <v>4270.83</v>
      </c>
      <c r="P73" s="126">
        <f t="shared" si="31"/>
        <v>7917.16</v>
      </c>
      <c r="Q73" s="126">
        <f t="shared" si="31"/>
        <v>878.61</v>
      </c>
      <c r="R73" s="126">
        <f t="shared" si="31"/>
        <v>23.2</v>
      </c>
      <c r="S73" s="126">
        <f t="shared" si="31"/>
        <v>4270.83</v>
      </c>
      <c r="T73" s="126">
        <f t="shared" si="31"/>
        <v>1761.31</v>
      </c>
      <c r="U73" s="126">
        <f t="shared" si="31"/>
        <v>324.8</v>
      </c>
      <c r="V73" s="126">
        <f t="shared" si="31"/>
        <v>5751945</v>
      </c>
      <c r="W73" s="126">
        <f t="shared" si="31"/>
        <v>1293513</v>
      </c>
      <c r="X73" s="126">
        <f t="shared" si="31"/>
        <v>0</v>
      </c>
      <c r="Y73" s="126">
        <f t="shared" si="31"/>
        <v>12463971.32</v>
      </c>
      <c r="Z73" s="126">
        <f>Z17+Z21+Z29+Z49+Z60+Z64+Z69+Z71</f>
        <v>143305423.31280673</v>
      </c>
    </row>
    <row r="74" spans="1:26" s="84" customFormat="1" ht="22.8" customHeight="1" x14ac:dyDescent="0.3">
      <c r="B74" s="17" t="s">
        <v>15</v>
      </c>
      <c r="C74" s="85">
        <f t="shared" ref="C74:Z74" si="32">C14-C73</f>
        <v>2009526.0599999998</v>
      </c>
      <c r="D74" s="83">
        <f t="shared" si="32"/>
        <v>2197755.5100000002</v>
      </c>
      <c r="E74" s="83">
        <f t="shared" si="32"/>
        <v>0</v>
      </c>
      <c r="F74" s="83">
        <f t="shared" si="32"/>
        <v>-580</v>
      </c>
      <c r="G74" s="83">
        <f t="shared" si="32"/>
        <v>38773.749999999942</v>
      </c>
      <c r="H74" s="83">
        <f t="shared" si="32"/>
        <v>-162.4</v>
      </c>
      <c r="I74" s="85">
        <f t="shared" si="32"/>
        <v>0</v>
      </c>
      <c r="J74" s="85">
        <f t="shared" si="32"/>
        <v>-121563.4</v>
      </c>
      <c r="K74" s="83">
        <f t="shared" si="32"/>
        <v>283406.8</v>
      </c>
      <c r="L74" s="83">
        <f t="shared" si="32"/>
        <v>-12567.8</v>
      </c>
      <c r="M74" s="83">
        <f t="shared" si="32"/>
        <v>-72938.44</v>
      </c>
      <c r="N74" s="83">
        <f t="shared" si="32"/>
        <v>-1111.6599999999999</v>
      </c>
      <c r="O74" s="83">
        <f t="shared" si="32"/>
        <v>-4270.83</v>
      </c>
      <c r="P74" s="83">
        <f t="shared" si="32"/>
        <v>82.840000000000146</v>
      </c>
      <c r="Q74" s="83">
        <f t="shared" si="32"/>
        <v>-878.61</v>
      </c>
      <c r="R74" s="85">
        <f t="shared" si="32"/>
        <v>-23.2</v>
      </c>
      <c r="S74" s="83">
        <f t="shared" si="32"/>
        <v>-4270.83</v>
      </c>
      <c r="T74" s="83">
        <f t="shared" si="32"/>
        <v>-1761.31</v>
      </c>
      <c r="U74" s="83">
        <f t="shared" si="32"/>
        <v>-324.8</v>
      </c>
      <c r="V74" s="83">
        <f>V14-V73</f>
        <v>-4229674</v>
      </c>
      <c r="W74" s="83">
        <f t="shared" si="32"/>
        <v>-1293513</v>
      </c>
      <c r="X74" s="83">
        <f t="shared" si="32"/>
        <v>0</v>
      </c>
      <c r="Y74" s="83">
        <f t="shared" si="32"/>
        <v>-1214095.3200000003</v>
      </c>
      <c r="Z74" s="85">
        <f t="shared" si="32"/>
        <v>-591628.38280674815</v>
      </c>
    </row>
    <row r="75" spans="1:26" ht="7.2" customHeight="1" x14ac:dyDescent="0.3">
      <c r="B75" s="18"/>
      <c r="C75" s="40"/>
      <c r="D75" s="33"/>
      <c r="E75" s="33"/>
      <c r="F75" s="33"/>
      <c r="G75" s="33"/>
      <c r="H75" s="33"/>
      <c r="I75" s="33"/>
      <c r="J75" s="33"/>
      <c r="K75" s="33"/>
      <c r="L75" s="33"/>
      <c r="M75" s="33"/>
      <c r="N75" s="33"/>
      <c r="O75" s="33"/>
      <c r="P75" s="33"/>
      <c r="Q75" s="33"/>
      <c r="R75" s="33"/>
      <c r="S75" s="33"/>
      <c r="T75" s="33"/>
      <c r="U75" s="33"/>
      <c r="V75" s="33"/>
      <c r="W75" s="33"/>
      <c r="X75" s="33"/>
      <c r="Y75" s="98"/>
      <c r="Z75" s="98"/>
    </row>
    <row r="76" spans="1:26" x14ac:dyDescent="0.3">
      <c r="B76" s="65" t="s">
        <v>2</v>
      </c>
      <c r="C76" s="40"/>
      <c r="D76" s="33"/>
      <c r="E76" s="33"/>
      <c r="F76" s="33"/>
      <c r="G76" s="33"/>
      <c r="H76" s="33"/>
      <c r="I76" s="33"/>
      <c r="J76" s="33"/>
      <c r="K76" s="33"/>
      <c r="L76" s="33"/>
      <c r="M76" s="33"/>
      <c r="N76" s="33"/>
      <c r="O76" s="33"/>
      <c r="P76" s="33"/>
      <c r="Q76" s="33"/>
      <c r="R76" s="33"/>
      <c r="S76" s="33"/>
      <c r="T76" s="33"/>
      <c r="U76" s="33"/>
      <c r="V76" s="33"/>
      <c r="W76" s="33"/>
      <c r="X76" s="33"/>
      <c r="Y76" s="98"/>
      <c r="Z76" s="98"/>
    </row>
    <row r="77" spans="1:26" x14ac:dyDescent="0.3">
      <c r="A77">
        <v>8</v>
      </c>
      <c r="B77" s="67" t="s">
        <v>25</v>
      </c>
      <c r="C77" s="137"/>
      <c r="D77" s="138"/>
      <c r="E77" s="138"/>
      <c r="F77" s="138"/>
      <c r="G77" s="138"/>
      <c r="H77" s="138"/>
      <c r="I77" s="129"/>
      <c r="J77" s="138"/>
      <c r="K77" s="138"/>
      <c r="L77" s="138"/>
      <c r="M77" s="138"/>
      <c r="N77" s="138"/>
      <c r="O77" s="138"/>
      <c r="P77" s="138"/>
      <c r="Q77" s="138"/>
      <c r="R77" s="138"/>
      <c r="S77" s="138"/>
      <c r="T77" s="138"/>
      <c r="U77" s="138"/>
      <c r="V77" s="138"/>
      <c r="W77" s="138"/>
      <c r="X77" s="138"/>
      <c r="Y77" s="138"/>
      <c r="Z77" s="129"/>
    </row>
    <row r="78" spans="1:26" x14ac:dyDescent="0.3">
      <c r="A78">
        <v>8.1</v>
      </c>
      <c r="B78" s="63" t="s">
        <v>83</v>
      </c>
      <c r="C78" s="62">
        <f>IFERROR(SUMIFS('MGZ121'!$M$1599:'MGZ121'!$M$1741,'MGZ121'!$H$1599:$H$1741,"ENTRADA",'MGZ121'!$J$1599:$J$1741,B78),0)</f>
        <v>0</v>
      </c>
      <c r="D78" s="62">
        <f>IFERROR(SUMIFS('MGZ BBVA'!$M$1562:$M$1701,'MGZ BBVA'!$H$1562:$H$1701,"ENTRADA",'MGZ BBVA'!$J$1562:$J$1701,$B78),0)</f>
        <v>1500000</v>
      </c>
      <c r="E78" s="62">
        <f>IFERROR(SUMIFS('MGZ DOLARES'!$M$2:$M$2,'MGZ DOLARES'!$F$2:$F$2,"ENTRADA",'MGZ DOLARES'!$J$2:$J$2,$B78),0)</f>
        <v>0</v>
      </c>
      <c r="F78" s="62">
        <f>IFERROR(SUMIFS('MGZ BAJIO'!$M$80:$M$81,'MGZ BAJIO'!$H$80:$H$81,"ENTRADA",'MGZ BAJIO'!$J$80:$J$81,$B78),0)</f>
        <v>0</v>
      </c>
      <c r="G78" s="62">
        <f>IFERROR(SUMIFS('VICTOR BANAMEX'!$M$602:$M$654,'VICTOR BANAMEX'!$H$602:$H$654,"ENTRADA",'VICTOR BANAMEX'!$J$602:$J$654,$B78),0)</f>
        <v>0</v>
      </c>
      <c r="H78" s="62">
        <f>IFERROR(SUMIFS('VICTOR BANORTE'!$M$106:$M$113,'VICTOR BANORTE'!$H$106:$H$113,"ENTRADA",'VICTOR BANORTE'!$J$106:$J$113,$B78),0)</f>
        <v>0</v>
      </c>
      <c r="I78" s="62">
        <f>IFERROR(SUMIFS(RODRIGO!$M$5:$M$5,RODRIGO!$H$5:$H$5,"ENTRADA",RODRIGO!$J$5:$J$5,$B78),0)</f>
        <v>0</v>
      </c>
      <c r="J78" s="62">
        <f>IFERROR(SUMIFS(MOY!$M$85:$M$99,MOY!$H$85:$H$99,"ENTRADA",MOY!$J$85:$J$99,$B78),0)</f>
        <v>0</v>
      </c>
      <c r="K78" s="62">
        <f>IFERROR(SUMIFS('NORMA RUTH'!$M$110:$M$127,'NORMA RUTH'!$H$110:$H$127,"ENTRADA",'NORMA RUTH'!$J$110:$J$127,$B78),0)</f>
        <v>0</v>
      </c>
      <c r="L78" s="62">
        <f>IFERROR(SUMIFS(VALERIA!$M$74:$M$89,VALERIA!$H$74:$H$89,"ENTRADA",VALERIA!$J$74:$J$89,$B78),0)</f>
        <v>0</v>
      </c>
      <c r="M78" s="62">
        <f>IFERROR(SUMIFS('MANUEL BANAMEX'!$M$143:$M$162,'MANUEL BANAMEX'!$H$143:$H$162,"ENTRADA",'MANUEL BANAMEX'!$J$143:$J$162,$B78),0)</f>
        <v>0</v>
      </c>
      <c r="N78" s="62">
        <f>IFERROR(SUMIFS(ROBERTO!$M$3:$M$9,ROBERTO!$H$3:$H$9,"ENTRADA",ROBERTO!$J$3:$J$9,$B78),0)</f>
        <v>0</v>
      </c>
      <c r="O78" s="62">
        <f>IFERROR(SUMIFS(JUAN!$M$92:$M$95,JUAN!$H$92:$H$95,"ENTRADA",JUAN!$J$92:$J$95,$B78),0)</f>
        <v>0</v>
      </c>
      <c r="P78" s="62">
        <f>IFERROR(SUMIFS('NORMA SANCHEZ'!$M$86:$M$89,'NORMA SANCHEZ'!$H$86:$H$89,"ENTRADA",'NORMA SANCHEZ'!$J$86:$J$89,$B78),0)</f>
        <v>0</v>
      </c>
      <c r="Q78" s="62">
        <f>IFERROR(SUMIFS('JOSE CARLOS'!$M$83:$M$89,'JOSE CARLOS'!$H$83:$H$89,"ENTRADA",'JOSE CARLOS'!$J$83:$J$89,$B78),0)</f>
        <v>0</v>
      </c>
      <c r="R78" s="62">
        <f>IFERROR(SUMIFS('LUIS ENRIQUE '!$M$69:$M$73,'LUIS ENRIQUE '!$H$69:$H$73,"ENTRADA",'LUIS ENRIQUE '!$J$69:$J$73,$B78),0)</f>
        <v>0</v>
      </c>
      <c r="S78" s="62">
        <f>IFERROR(SUMIFS(CESARIA!$M$96:$M$99,CESARIA!$H$96:$H$99,"ENTRADA",CESARIA!$J$96:$J$99,$B78),0)</f>
        <v>0</v>
      </c>
      <c r="T78" s="62">
        <f>IFERROR(SUMIFS(ALAN!$M$93:$M$103,ALAN!$H$93:$H$103,"ENTRADA",ALAN!$J$93:$J$103,$B78),0)</f>
        <v>0</v>
      </c>
      <c r="U78" s="62">
        <f>IFERROR(SUMIFS(ELVIA!$M$78:$M$79,ELVIA!$H$78:$H$79,"ENTRADA",ELVIA!$J$78:$J$79,$B78),0)</f>
        <v>0</v>
      </c>
      <c r="V78" s="62">
        <f>IFERROR(SUMIFS(CAJA!$M$6591:$M$7234,CAJA!$H$6591:$H$7234,"ENTRADA",CAJA!$J$6591:$J$7234,$B78),0)</f>
        <v>0</v>
      </c>
      <c r="W78" s="62">
        <f>IFERROR(SUMIFS('CAJA TIGRES'!$M$1797:$M$1994,'CAJA TIGRES'!$H$1797:$H$1994,"ENTRADA",'CAJA TIGRES'!$J$1797:$J$1994,$B78),0)</f>
        <v>0</v>
      </c>
      <c r="X78" s="62">
        <f>IFERROR(SUMIFS(RESERVA!$M$14:$M$14,RESERVA!$H$14:$H$14,"ENTRADA",RESERVA!$J$14:$J$14,$B78),0)</f>
        <v>0</v>
      </c>
      <c r="Y78" s="96">
        <f>SUM(C78:X78)</f>
        <v>1500000</v>
      </c>
      <c r="Z78" s="96">
        <f>Y78+'OCT25'!Z78</f>
        <v>53151222.259999998</v>
      </c>
    </row>
    <row r="79" spans="1:26" x14ac:dyDescent="0.3">
      <c r="A79">
        <v>8.1999999999999993</v>
      </c>
      <c r="B79" s="63" t="s">
        <v>84</v>
      </c>
      <c r="C79" s="62">
        <f>IFERROR(SUMIFS('MGZ121'!$M$1599:'MGZ121'!$M$1741,'MGZ121'!$H$1599:$H$1741,"ENTRADA",'MGZ121'!$J$1599:$J$1741,B79),0)</f>
        <v>0</v>
      </c>
      <c r="D79" s="62">
        <f>IFERROR(SUMIFS('MGZ BBVA'!$M$1562:$M$1701,'MGZ BBVA'!$H$1562:$H$1701,"ENTRADA",'MGZ BBVA'!$J$1562:$J$1701,$B79),0)</f>
        <v>0</v>
      </c>
      <c r="E79" s="62">
        <f>IFERROR(SUMIFS('MGZ DOLARES'!$M$2:$M$2,'MGZ DOLARES'!$F$2:$F$2,"ENTRADA",'MGZ DOLARES'!$J$2:$J$2,$B79),0)</f>
        <v>0</v>
      </c>
      <c r="F79" s="62">
        <f>IFERROR(SUMIFS('MGZ BAJIO'!$M$80:$M$81,'MGZ BAJIO'!$H$80:$H$81,"ENTRADA",'MGZ BAJIO'!$J$80:$J$81,$B79),0)</f>
        <v>0</v>
      </c>
      <c r="G79" s="62">
        <f>IFERROR(SUMIFS('VICTOR BANAMEX'!$M$602:$M$654,'VICTOR BANAMEX'!$H$602:$H$654,"ENTRADA",'VICTOR BANAMEX'!$J$602:$J$654,$B79),0)</f>
        <v>0</v>
      </c>
      <c r="H79" s="62">
        <f>IFERROR(SUMIFS('VICTOR BANORTE'!$M$106:$M$113,'VICTOR BANORTE'!$H$106:$H$113,"ENTRADA",'VICTOR BANORTE'!$J$106:$J$113,$B79),0)</f>
        <v>0</v>
      </c>
      <c r="I79" s="62">
        <f>IFERROR(SUMIFS(RODRIGO!$M$5:$M$5,RODRIGO!$H$5:$H$5,"ENTRADA",RODRIGO!$J$5:$J$5,$B79),0)</f>
        <v>0</v>
      </c>
      <c r="J79" s="62">
        <f>IFERROR(SUMIFS(MOY!$M$85:$M$99,MOY!$H$85:$H$99,"ENTRADA",MOY!$J$85:$J$99,$B79),0)</f>
        <v>0</v>
      </c>
      <c r="K79" s="62">
        <f>IFERROR(SUMIFS('NORMA RUTH'!$M$110:$M$127,'NORMA RUTH'!$H$110:$H$127,"ENTRADA",'NORMA RUTH'!$J$110:$J$127,$B79),0)</f>
        <v>0</v>
      </c>
      <c r="L79" s="62">
        <f>IFERROR(SUMIFS(VALERIA!$M$74:$M$89,VALERIA!$H$74:$H$89,"ENTRADA",VALERIA!$J$74:$J$89,$B79),0)</f>
        <v>0</v>
      </c>
      <c r="M79" s="62">
        <f>IFERROR(SUMIFS('MANUEL BANAMEX'!$M$143:$M$162,'MANUEL BANAMEX'!$H$143:$H$162,"ENTRADA",'MANUEL BANAMEX'!$J$143:$J$162,$B79),0)</f>
        <v>0</v>
      </c>
      <c r="N79" s="62">
        <f>IFERROR(SUMIFS(ROBERTO!$M$3:$M$9,ROBERTO!$H$3:$H$9,"ENTRADA",ROBERTO!$J$3:$J$9,$B79),0)</f>
        <v>0</v>
      </c>
      <c r="O79" s="62">
        <f>IFERROR(SUMIFS(JUAN!$M$92:$M$95,JUAN!$H$92:$H$95,"ENTRADA",JUAN!$J$92:$J$95,$B79),0)</f>
        <v>0</v>
      </c>
      <c r="P79" s="62">
        <f>IFERROR(SUMIFS('NORMA SANCHEZ'!$M$86:$M$89,'NORMA SANCHEZ'!$H$86:$H$89,"ENTRADA",'NORMA SANCHEZ'!$J$86:$J$89,$B79),0)</f>
        <v>0</v>
      </c>
      <c r="Q79" s="62">
        <f>IFERROR(SUMIFS('JOSE CARLOS'!$M$83:$M$89,'JOSE CARLOS'!$H$83:$H$89,"ENTRADA",'JOSE CARLOS'!$J$83:$J$89,$B79),0)</f>
        <v>0</v>
      </c>
      <c r="R79" s="62">
        <f>IFERROR(SUMIFS('LUIS ENRIQUE '!$M$69:$M$73,'LUIS ENRIQUE '!$H$69:$H$73,"ENTRADA",'LUIS ENRIQUE '!$J$69:$J$73,$B79),0)</f>
        <v>0</v>
      </c>
      <c r="S79" s="62">
        <f>IFERROR(SUMIFS(CESARIA!$M$96:$M$99,CESARIA!$H$96:$H$99,"ENTRADA",CESARIA!$J$96:$J$99,$B79),0)</f>
        <v>0</v>
      </c>
      <c r="T79" s="62">
        <f>IFERROR(SUMIFS(ALAN!$M$93:$M$103,ALAN!$H$93:$H$103,"ENTRADA",ALAN!$J$93:$J$103,$B79),0)</f>
        <v>0</v>
      </c>
      <c r="U79" s="62">
        <f>IFERROR(SUMIFS(ELVIA!$M$78:$M$79,ELVIA!$H$78:$H$79,"ENTRADA",ELVIA!$J$78:$J$79,$B79),0)</f>
        <v>0</v>
      </c>
      <c r="V79" s="62">
        <f>IFERROR(SUMIFS(CAJA!$M$6591:$M$7234,CAJA!$H$6591:$H$7234,"ENTRADA",CAJA!$J$6591:$J$7234,$B79),0)</f>
        <v>0</v>
      </c>
      <c r="W79" s="62">
        <f>IFERROR(SUMIFS('CAJA TIGRES'!$M$1797:$M$1994,'CAJA TIGRES'!$H$1797:$H$1994,"ENTRADA",'CAJA TIGRES'!$J$1797:$J$1994,$B79),0)</f>
        <v>0</v>
      </c>
      <c r="X79" s="62">
        <f>IFERROR(SUMIFS(RESERVA!$M$14:$M$14,RESERVA!$H$14:$H$14,"ENTRADA",RESERVA!$J$14:$J$14,$B79),0)</f>
        <v>0</v>
      </c>
      <c r="Y79" s="96">
        <f>SUM(C79:X79)</f>
        <v>0</v>
      </c>
      <c r="Z79" s="96">
        <f>Y79+'OCT25'!Z79</f>
        <v>1488688</v>
      </c>
    </row>
    <row r="80" spans="1:26" x14ac:dyDescent="0.3">
      <c r="B80" s="63" t="s">
        <v>201</v>
      </c>
      <c r="C80" s="62">
        <f>IFERROR(SUMIFS('MGZ121'!$M$1599:'MGZ121'!$M$1741,'MGZ121'!$H$1599:$H$1741,"ENTRADA",'MGZ121'!$J$1599:$J$1741,B80),0)</f>
        <v>0</v>
      </c>
      <c r="D80" s="62">
        <f>IFERROR(SUMIFS('MGZ BBVA'!$M$1562:$M$1701,'MGZ BBVA'!$H$1562:$H$1701,"ENTRADA",'MGZ BBVA'!$J$1562:$J$1701,$B80),0)</f>
        <v>0</v>
      </c>
      <c r="E80" s="62">
        <f>IFERROR(SUMIFS('MGZ DOLARES'!$M$2:$M$2,'MGZ DOLARES'!$F$2:$F$2,"ENTRADA",'MGZ DOLARES'!$J$2:$J$2,$B80),0)</f>
        <v>0</v>
      </c>
      <c r="F80" s="62">
        <f>IFERROR(SUMIFS('MGZ BAJIO'!$M$80:$M$81,'MGZ BAJIO'!$H$80:$H$81,"ENTRADA",'MGZ BAJIO'!$J$80:$J$81,$B80),0)</f>
        <v>0</v>
      </c>
      <c r="G80" s="62">
        <f>IFERROR(SUMIFS('VICTOR BANAMEX'!$M$602:$M$654,'VICTOR BANAMEX'!$H$602:$H$654,"ENTRADA",'VICTOR BANAMEX'!$J$602:$J$654,$B80),0)</f>
        <v>0</v>
      </c>
      <c r="H80" s="62">
        <f>IFERROR(SUMIFS('VICTOR BANORTE'!$M$106:$M$113,'VICTOR BANORTE'!$H$106:$H$113,"ENTRADA",'VICTOR BANORTE'!$J$106:$J$113,$B80),0)</f>
        <v>0</v>
      </c>
      <c r="I80" s="62">
        <f>IFERROR(SUMIFS(RODRIGO!$M$5:$M$5,RODRIGO!$H$5:$H$5,"ENTRADA",RODRIGO!$J$5:$J$5,$B80),0)</f>
        <v>0</v>
      </c>
      <c r="J80" s="62">
        <f>IFERROR(SUMIFS(MOY!$M$85:$M$99,MOY!$H$85:$H$99,"ENTRADA",MOY!$J$85:$J$99,$B80),0)</f>
        <v>0</v>
      </c>
      <c r="K80" s="62">
        <f>IFERROR(SUMIFS('NORMA RUTH'!$M$110:$M$127,'NORMA RUTH'!$H$110:$H$127,"ENTRADA",'NORMA RUTH'!$J$110:$J$127,$B80),0)</f>
        <v>0</v>
      </c>
      <c r="L80" s="62">
        <f>IFERROR(SUMIFS(VALERIA!$M$74:$M$89,VALERIA!$H$74:$H$89,"ENTRADA",VALERIA!$J$74:$J$89,$B80),0)</f>
        <v>0</v>
      </c>
      <c r="M80" s="62">
        <f>IFERROR(SUMIFS('MANUEL BANAMEX'!$M$143:$M$162,'MANUEL BANAMEX'!$H$143:$H$162,"ENTRADA",'MANUEL BANAMEX'!$J$143:$J$162,$B80),0)</f>
        <v>0</v>
      </c>
      <c r="N80" s="62">
        <f>IFERROR(SUMIFS(ROBERTO!$M$3:$M$9,ROBERTO!$H$3:$H$9,"ENTRADA",ROBERTO!$J$3:$J$9,$B80),0)</f>
        <v>0</v>
      </c>
      <c r="O80" s="62">
        <f>IFERROR(SUMIFS(JUAN!$M$92:$M$95,JUAN!$H$92:$H$95,"ENTRADA",JUAN!$J$92:$J$95,$B80),0)</f>
        <v>0</v>
      </c>
      <c r="P80" s="62">
        <f>IFERROR(SUMIFS('NORMA SANCHEZ'!$M$86:$M$89,'NORMA SANCHEZ'!$H$86:$H$89,"ENTRADA",'NORMA SANCHEZ'!$J$86:$J$89,$B80),0)</f>
        <v>0</v>
      </c>
      <c r="Q80" s="62">
        <f>IFERROR(SUMIFS('JOSE CARLOS'!$M$83:$M$89,'JOSE CARLOS'!$H$83:$H$89,"ENTRADA",'JOSE CARLOS'!$J$83:$J$89,$B80),0)</f>
        <v>0</v>
      </c>
      <c r="R80" s="62">
        <f>IFERROR(SUMIFS('LUIS ENRIQUE '!$M$69:$M$73,'LUIS ENRIQUE '!$H$69:$H$73,"ENTRADA",'LUIS ENRIQUE '!$J$69:$J$73,$B80),0)</f>
        <v>0</v>
      </c>
      <c r="S80" s="62">
        <f>IFERROR(SUMIFS(CESARIA!$M$96:$M$99,CESARIA!$H$96:$H$99,"ENTRADA",CESARIA!$J$96:$J$99,$B80),0)</f>
        <v>0</v>
      </c>
      <c r="T80" s="62">
        <f>IFERROR(SUMIFS(ALAN!$M$93:$M$103,ALAN!$H$93:$H$103,"ENTRADA",ALAN!$J$93:$J$103,$B80),0)</f>
        <v>0</v>
      </c>
      <c r="U80" s="62">
        <f>IFERROR(SUMIFS(ELVIA!$M$78:$M$79,ELVIA!$H$78:$H$79,"ENTRADA",ELVIA!$J$78:$J$79,$B80),0)</f>
        <v>0</v>
      </c>
      <c r="V80" s="62">
        <f>IFERROR(SUMIFS(CAJA!$M$6591:$M$7234,CAJA!$H$6591:$H$7234,"ENTRADA",CAJA!$J$6591:$J$7234,$B80),0)</f>
        <v>0</v>
      </c>
      <c r="W80" s="62">
        <f>IFERROR(SUMIFS('CAJA TIGRES'!$M$1797:$M$1994,'CAJA TIGRES'!$H$1797:$H$1994,"ENTRADA",'CAJA TIGRES'!$J$1797:$J$1994,$B80),0)</f>
        <v>0</v>
      </c>
      <c r="X80" s="62">
        <f>IFERROR(SUMIFS(RESERVA!$M$14:$M$14,RESERVA!$H$14:$H$14,"ENTRADA",RESERVA!$J$14:$J$14,$B80),0)</f>
        <v>0</v>
      </c>
      <c r="Y80" s="96">
        <f>SUM(C80:X80)</f>
        <v>0</v>
      </c>
      <c r="Z80" s="96">
        <f>Y80+'OCT25'!Z80</f>
        <v>62460</v>
      </c>
    </row>
    <row r="81" spans="1:26" x14ac:dyDescent="0.3">
      <c r="B81" s="63" t="s">
        <v>209</v>
      </c>
      <c r="C81" s="62">
        <f>IFERROR(SUMIFS('MGZ121'!$M$1599:'MGZ121'!$M$1741,'MGZ121'!$H$1599:$H$1741,"ENTRADA",'MGZ121'!$J$1599:$J$1741,B81),0)</f>
        <v>0</v>
      </c>
      <c r="D81" s="62">
        <f>IFERROR(SUMIFS('MGZ BBVA'!$M$1562:$M$1701,'MGZ BBVA'!$H$1562:$H$1701,"ENTRADA",'MGZ BBVA'!$J$1562:$J$1701,$B81),0)</f>
        <v>0</v>
      </c>
      <c r="E81" s="62">
        <f>IFERROR(SUMIFS('MGZ DOLARES'!$M$2:$M$2,'MGZ DOLARES'!$F$2:$F$2,"ENTRADA",'MGZ DOLARES'!$J$2:$J$2,$B81),0)</f>
        <v>0</v>
      </c>
      <c r="F81" s="62">
        <f>IFERROR(SUMIFS('MGZ BAJIO'!$M$80:$M$81,'MGZ BAJIO'!$H$80:$H$81,"ENTRADA",'MGZ BAJIO'!$J$80:$J$81,$B81),0)</f>
        <v>0</v>
      </c>
      <c r="G81" s="62">
        <f>IFERROR(SUMIFS('VICTOR BANAMEX'!$M$602:$M$654,'VICTOR BANAMEX'!$H$602:$H$654,"ENTRADA",'VICTOR BANAMEX'!$J$602:$J$654,$B81),0)</f>
        <v>0</v>
      </c>
      <c r="H81" s="62">
        <f>IFERROR(SUMIFS('VICTOR BANORTE'!$M$106:$M$113,'VICTOR BANORTE'!$H$106:$H$113,"ENTRADA",'VICTOR BANORTE'!$J$106:$J$113,$B81),0)</f>
        <v>0</v>
      </c>
      <c r="I81" s="62">
        <f>IFERROR(SUMIFS(RODRIGO!$M$5:$M$5,RODRIGO!$H$5:$H$5,"ENTRADA",RODRIGO!$J$5:$J$5,$B81),0)</f>
        <v>0</v>
      </c>
      <c r="J81" s="62">
        <f>IFERROR(SUMIFS(MOY!$M$85:$M$99,MOY!$H$85:$H$99,"ENTRADA",MOY!$J$85:$J$99,$B81),0)</f>
        <v>0</v>
      </c>
      <c r="K81" s="62">
        <f>IFERROR(SUMIFS('NORMA RUTH'!$M$110:$M$127,'NORMA RUTH'!$H$110:$H$127,"ENTRADA",'NORMA RUTH'!$J$110:$J$127,$B81),0)</f>
        <v>0</v>
      </c>
      <c r="L81" s="62">
        <f>IFERROR(SUMIFS(VALERIA!$M$74:$M$89,VALERIA!$H$74:$H$89,"ENTRADA",VALERIA!$J$74:$J$89,$B81),0)</f>
        <v>0</v>
      </c>
      <c r="M81" s="62">
        <f>IFERROR(SUMIFS('MANUEL BANAMEX'!$M$143:$M$162,'MANUEL BANAMEX'!$H$143:$H$162,"ENTRADA",'MANUEL BANAMEX'!$J$143:$J$162,$B81),0)</f>
        <v>0</v>
      </c>
      <c r="N81" s="62">
        <f>IFERROR(SUMIFS(ROBERTO!$M$3:$M$9,ROBERTO!$H$3:$H$9,"ENTRADA",ROBERTO!$J$3:$J$9,$B81),0)</f>
        <v>0</v>
      </c>
      <c r="O81" s="62">
        <f>IFERROR(SUMIFS(JUAN!$M$92:$M$95,JUAN!$H$92:$H$95,"ENTRADA",JUAN!$J$92:$J$95,$B81),0)</f>
        <v>0</v>
      </c>
      <c r="P81" s="62">
        <f>IFERROR(SUMIFS('NORMA SANCHEZ'!$M$86:$M$89,'NORMA SANCHEZ'!$H$86:$H$89,"ENTRADA",'NORMA SANCHEZ'!$J$86:$J$89,$B81),0)</f>
        <v>0</v>
      </c>
      <c r="Q81" s="62">
        <f>IFERROR(SUMIFS('JOSE CARLOS'!$M$83:$M$89,'JOSE CARLOS'!$H$83:$H$89,"ENTRADA",'JOSE CARLOS'!$J$83:$J$89,$B81),0)</f>
        <v>0</v>
      </c>
      <c r="R81" s="62">
        <f>IFERROR(SUMIFS('LUIS ENRIQUE '!$M$69:$M$73,'LUIS ENRIQUE '!$H$69:$H$73,"ENTRADA",'LUIS ENRIQUE '!$J$69:$J$73,$B81),0)</f>
        <v>0</v>
      </c>
      <c r="S81" s="62">
        <f>IFERROR(SUMIFS(CESARIA!$M$96:$M$99,CESARIA!$H$96:$H$99,"ENTRADA",CESARIA!$J$96:$J$99,$B81),0)</f>
        <v>0</v>
      </c>
      <c r="T81" s="62">
        <f>IFERROR(SUMIFS(ALAN!$M$93:$M$103,ALAN!$H$93:$H$103,"ENTRADA",ALAN!$J$93:$J$103,$B81),0)</f>
        <v>0</v>
      </c>
      <c r="U81" s="62">
        <f>IFERROR(SUMIFS(ELVIA!$M$78:$M$79,ELVIA!$H$78:$H$79,"ENTRADA",ELVIA!$J$78:$J$79,$B81),0)</f>
        <v>0</v>
      </c>
      <c r="V81" s="62">
        <f>IFERROR(SUMIFS(CAJA!$M$6591:$M$7234,CAJA!$H$6591:$H$7234,"ENTRADA",CAJA!$J$6591:$J$7234,$B81),0)</f>
        <v>0</v>
      </c>
      <c r="W81" s="62">
        <f>IFERROR(SUMIFS('CAJA TIGRES'!$M$1797:$M$1994,'CAJA TIGRES'!$H$1797:$H$1994,"ENTRADA",'CAJA TIGRES'!$J$1797:$J$1994,$B81),0)</f>
        <v>0</v>
      </c>
      <c r="X81" s="62">
        <f>IFERROR(SUMIFS(RESERVA!$M$14:$M$14,RESERVA!$H$14:$H$14,"ENTRADA",RESERVA!$J$14:$J$14,$B81),0)</f>
        <v>0</v>
      </c>
      <c r="Y81" s="96">
        <f>SUM(C81:X81)</f>
        <v>0</v>
      </c>
      <c r="Z81" s="96">
        <f>Y81+'OCT25'!Z81</f>
        <v>540410</v>
      </c>
    </row>
    <row r="82" spans="1:26" x14ac:dyDescent="0.3">
      <c r="B82" s="13" t="s">
        <v>108</v>
      </c>
      <c r="C82" s="64">
        <f>SUM(C78:C81)</f>
        <v>0</v>
      </c>
      <c r="D82" s="64">
        <f t="shared" ref="D82" si="33">SUM(D78:D81)</f>
        <v>1500000</v>
      </c>
      <c r="E82" s="64">
        <f t="shared" ref="E82:Z82" si="34">SUM(E78:E81)</f>
        <v>0</v>
      </c>
      <c r="F82" s="64">
        <f t="shared" si="34"/>
        <v>0</v>
      </c>
      <c r="G82" s="64">
        <f t="shared" si="34"/>
        <v>0</v>
      </c>
      <c r="H82" s="64">
        <f t="shared" si="34"/>
        <v>0</v>
      </c>
      <c r="I82" s="64">
        <f t="shared" si="34"/>
        <v>0</v>
      </c>
      <c r="J82" s="64">
        <f t="shared" si="34"/>
        <v>0</v>
      </c>
      <c r="K82" s="64">
        <f t="shared" si="34"/>
        <v>0</v>
      </c>
      <c r="L82" s="64">
        <f t="shared" si="34"/>
        <v>0</v>
      </c>
      <c r="M82" s="64">
        <f t="shared" si="34"/>
        <v>0</v>
      </c>
      <c r="N82" s="64">
        <f t="shared" si="34"/>
        <v>0</v>
      </c>
      <c r="O82" s="64">
        <f t="shared" si="34"/>
        <v>0</v>
      </c>
      <c r="P82" s="64">
        <f t="shared" si="34"/>
        <v>0</v>
      </c>
      <c r="Q82" s="64">
        <f t="shared" si="34"/>
        <v>0</v>
      </c>
      <c r="R82" s="64">
        <f t="shared" si="34"/>
        <v>0</v>
      </c>
      <c r="S82" s="64">
        <f t="shared" si="34"/>
        <v>0</v>
      </c>
      <c r="T82" s="64">
        <f t="shared" si="34"/>
        <v>0</v>
      </c>
      <c r="U82" s="64">
        <f t="shared" si="34"/>
        <v>0</v>
      </c>
      <c r="V82" s="64">
        <f>SUM(V78:V81)</f>
        <v>0</v>
      </c>
      <c r="W82" s="64">
        <f t="shared" si="34"/>
        <v>0</v>
      </c>
      <c r="X82" s="64">
        <f t="shared" si="34"/>
        <v>0</v>
      </c>
      <c r="Y82" s="64">
        <f t="shared" si="34"/>
        <v>1500000</v>
      </c>
      <c r="Z82" s="64">
        <f t="shared" si="34"/>
        <v>55242780.259999998</v>
      </c>
    </row>
    <row r="83" spans="1:26" ht="10.199999999999999" customHeight="1" x14ac:dyDescent="0.3">
      <c r="B83" s="70"/>
      <c r="C83" s="40"/>
      <c r="D83" s="33"/>
      <c r="E83" s="33"/>
      <c r="F83" s="33"/>
      <c r="G83" s="33"/>
      <c r="H83" s="33"/>
      <c r="I83" s="33"/>
      <c r="J83" s="33"/>
      <c r="K83" s="33"/>
      <c r="L83" s="33"/>
      <c r="M83" s="33"/>
      <c r="N83" s="33"/>
      <c r="O83" s="33"/>
      <c r="P83" s="33"/>
      <c r="Q83" s="33"/>
      <c r="R83" s="33"/>
      <c r="S83" s="33"/>
      <c r="T83" s="33"/>
      <c r="U83" s="33"/>
      <c r="V83" s="33"/>
      <c r="W83" s="33"/>
      <c r="X83" s="33"/>
      <c r="Y83" s="98"/>
      <c r="Z83" s="98"/>
    </row>
    <row r="84" spans="1:26" x14ac:dyDescent="0.3">
      <c r="B84" s="91" t="s">
        <v>3</v>
      </c>
      <c r="C84" s="40"/>
      <c r="D84" s="33"/>
      <c r="E84" s="33"/>
      <c r="F84" s="33"/>
      <c r="G84" s="33"/>
      <c r="H84" s="33"/>
      <c r="I84" s="33"/>
      <c r="J84" s="33"/>
      <c r="K84" s="33"/>
      <c r="L84" s="33"/>
      <c r="M84" s="33"/>
      <c r="N84" s="33"/>
      <c r="O84" s="33"/>
      <c r="P84" s="33"/>
      <c r="Q84" s="33"/>
      <c r="R84" s="33"/>
      <c r="S84" s="33"/>
      <c r="T84" s="33"/>
      <c r="U84" s="33"/>
      <c r="V84" s="33"/>
      <c r="W84" s="33"/>
      <c r="X84" s="33"/>
      <c r="Y84" s="98"/>
      <c r="Z84" s="98"/>
    </row>
    <row r="85" spans="1:26" x14ac:dyDescent="0.3">
      <c r="A85">
        <v>8</v>
      </c>
      <c r="B85" s="67" t="s">
        <v>25</v>
      </c>
      <c r="C85" s="140"/>
      <c r="D85" s="141"/>
      <c r="E85" s="141"/>
      <c r="F85" s="141"/>
      <c r="G85" s="141"/>
      <c r="H85" s="141"/>
      <c r="I85" s="136"/>
      <c r="J85" s="141"/>
      <c r="K85" s="141"/>
      <c r="L85" s="141"/>
      <c r="M85" s="141"/>
      <c r="N85" s="141"/>
      <c r="O85" s="141"/>
      <c r="P85" s="141"/>
      <c r="Q85" s="141"/>
      <c r="R85" s="138"/>
      <c r="S85" s="141"/>
      <c r="T85" s="141"/>
      <c r="U85" s="141"/>
      <c r="V85" s="141"/>
      <c r="W85" s="141"/>
      <c r="X85" s="141"/>
      <c r="Y85" s="141"/>
      <c r="Z85" s="136"/>
    </row>
    <row r="86" spans="1:26" x14ac:dyDescent="0.3">
      <c r="A86">
        <v>8.1</v>
      </c>
      <c r="B86" s="63" t="s">
        <v>83</v>
      </c>
      <c r="C86" s="62">
        <f>IFERROR(SUMIFS('MGZ121'!$N$1599:'MGZ121'!$N$1741,'MGZ121'!$H$1599:$H$1741,"SALIDA",'MGZ121'!$J$1599:$J$1741,B86),0)</f>
        <v>0</v>
      </c>
      <c r="D86" s="62">
        <f>IFERROR(SUMIFS('MGZ BBVA'!$N$1562:$N$1701,'MGZ BBVA'!$H$1562:$H$1701,"SALIDA",'MGZ BBVA'!$J$1562:$J$1701,$B86),0)</f>
        <v>400000</v>
      </c>
      <c r="E86" s="62">
        <f>IFERROR(SUMIFS('MGZ DOLARES'!$N$2:$N$2,'MGZ DOLARES'!$F$2:$F$2,"SALIDA",'MGZ DOLARES'!$J$2:$J$2,$B86),0)</f>
        <v>0</v>
      </c>
      <c r="F86" s="62">
        <f>IFERROR(SUMIFS('MGZ BAJIO'!$N$80:$N$81,'MGZ BAJIO'!$H$80:$H$81,"SALIDA",'MGZ BAJIO'!$J$80:$J$81,$B86),0)</f>
        <v>0</v>
      </c>
      <c r="G86" s="62">
        <f>IFERROR(SUMIFS('VICTOR BANAMEX'!$N$602:$N$654,'VICTOR BANAMEX'!$H$602:$H$654,"SALIDA",'VICTOR BANAMEX'!$J$602:$J$654,$B86),0)</f>
        <v>0</v>
      </c>
      <c r="H86" s="62">
        <f>IFERROR(SUMIFS('VICTOR BANORTE'!$N$106:$N$113,'VICTOR BANORTE'!$H$106:$H$113,"SALIDA",'VICTOR BANORTE'!$J$106:$J$113,$B86),0)</f>
        <v>0</v>
      </c>
      <c r="I86" s="62">
        <f>IFERROR(SUMIFS(RODRIGO!$N$5:$N$5,RODRIGO!$H$5:$H$5,"SALIDA",RODRIGO!$J$5:$J$5,$B86),0)</f>
        <v>0</v>
      </c>
      <c r="J86" s="62">
        <f>IFERROR(SUMIFS(MOY!$N$85:$N$99,MOY!$H$85:$H$99,"SALIDA",MOY!$J$85:$J$99,$B86),0)</f>
        <v>0</v>
      </c>
      <c r="K86" s="62">
        <f>IFERROR(SUMIFS('NORMA RUTH'!$N$110:$N$127,'NORMA RUTH'!$H$110:$H$127,"SALIDA",'NORMA RUTH'!$J$110:$J$127,$B86),0)</f>
        <v>0</v>
      </c>
      <c r="L86" s="62">
        <f>IFERROR(SUMIFS(VALERIA!$N$74:$N$89,VALERIA!$H$74:$H$89,"SALIDA",VALERIA!$J$74:$J$89,$B86),0)</f>
        <v>0</v>
      </c>
      <c r="M86" s="62">
        <f>IFERROR(SUMIFS('MANUEL BANAMEX'!$N$143:$N$162,'MANUEL BANAMEX'!$H$143:$H$162,"SALIDA",'MANUEL BANAMEX'!$J$143:$J$162,$B86),0)</f>
        <v>0</v>
      </c>
      <c r="N86" s="62">
        <f>IFERROR(SUMIFS(ROBERTO!$N$3:$N$9,ROBERTO!$H$3:$H$9,"SALIDA",ROBERTO!$J$3:$J$9,$B86),0)</f>
        <v>0</v>
      </c>
      <c r="O86" s="62">
        <f>IFERROR(SUMIFS(JUAN!$N$92:$N$95,JUAN!$H$92:$H$95,"SALIDA",JUAN!$J$92:$J$95,$B86),0)</f>
        <v>0</v>
      </c>
      <c r="P86" s="62">
        <f>IFERROR(SUMIFS('NORMA SANCHEZ'!$N$86:$N$89,'NORMA SANCHEZ'!$H$86:$H$89,"SALIDA",'NORMA SANCHEZ'!$J$86:$J$89,$B86),0)</f>
        <v>0</v>
      </c>
      <c r="Q86" s="62">
        <f>IFERROR(SUMIFS('JOSE CARLOS'!$N$83:$N$89,'JOSE CARLOS'!$H$83:$H$89,"SALIDA",'JOSE CARLOS'!$J$83:$J$89,$B86),0)</f>
        <v>0</v>
      </c>
      <c r="R86" s="62">
        <f>IFERROR(SUMIFS('LUIS ENRIQUE '!$N$69:$N$73,'LUIS ENRIQUE '!$H$69:$H$73,"SALIDA",'LUIS ENRIQUE '!$J$69:$J$73,$B86),0)</f>
        <v>0</v>
      </c>
      <c r="S86" s="62">
        <f>IFERROR(SUMIFS(CESARIA!$N$96:$N$99,CESARIA!$H$96:$H$99,"SALIDA",CESARIA!$J$96:$J$99,$B86),0)</f>
        <v>0</v>
      </c>
      <c r="T86" s="62">
        <f>IFERROR(SUMIFS(ALAN!$N$93:$N$103,ALAN!$H$93:$H$103,"SALIDA",ALAN!$J$93:$J$103,$B86),0)</f>
        <v>0</v>
      </c>
      <c r="U86" s="62">
        <f>IFERROR(SUMIFS(ELVIA!$N$78:$N$79,ELVIA!$H$78:$H$79,"SALIDA",ELVIA!$J$78:$J$79,$B86),0)</f>
        <v>0</v>
      </c>
      <c r="V86" s="146">
        <f>IFERROR(SUMIFS(CAJA!$N$6591:$N$7234,CAJA!$H$6591:$H$7234,"SALIDA",CAJA!$J$6591:$J$7234,$B86),0)</f>
        <v>0</v>
      </c>
      <c r="W86" s="62">
        <f>IFERROR(SUMIFS('CAJA TIGRES'!$N$1797:$N$1994,'CAJA TIGRES'!$H$1797:$H$1994,"SALIDA",'CAJA TIGRES'!$J$1797:$J$1994,$B86),0)</f>
        <v>0</v>
      </c>
      <c r="X86" s="62">
        <f>IFERROR(SUMIFS(RESERVA!$N$14:$N$14,RESERVA!$H$14:$H$14,"SALIDA",RESERVA!$J$14:$J$14,$B86),0)</f>
        <v>0</v>
      </c>
      <c r="Y86" s="96">
        <f>SUM(C86:X86)</f>
        <v>400000</v>
      </c>
      <c r="Z86" s="96">
        <f>Y86+'OCT25'!Z86</f>
        <v>31051222.260000002</v>
      </c>
    </row>
    <row r="87" spans="1:26" x14ac:dyDescent="0.3">
      <c r="A87">
        <v>8.1999999999999993</v>
      </c>
      <c r="B87" s="63" t="s">
        <v>84</v>
      </c>
      <c r="C87" s="62">
        <f>IFERROR(SUMIFS('MGZ121'!$N$1599:'MGZ121'!$N$1741,'MGZ121'!$H$1599:$H$1741,"SALIDA",'MGZ121'!$J$1599:$J$1741,B87),0)</f>
        <v>0</v>
      </c>
      <c r="D87" s="62">
        <f>IFERROR(SUMIFS('MGZ BBVA'!$N$1562:$N$1701,'MGZ BBVA'!$H$1562:$H$1701,"SALIDA",'MGZ BBVA'!$J$1562:$J$1701,$B87),0)</f>
        <v>0</v>
      </c>
      <c r="E87" s="62">
        <f>IFERROR(SUMIFS('MGZ DOLARES'!$N$2:$N$2,'MGZ DOLARES'!$F$2:$F$2,"SALIDA",'MGZ DOLARES'!$J$2:$J$2,$B87),0)</f>
        <v>0</v>
      </c>
      <c r="F87" s="62">
        <f>IFERROR(SUMIFS('MGZ BAJIO'!$N$80:$N$81,'MGZ BAJIO'!$H$80:$H$81,"SALIDA",'MGZ BAJIO'!$J$80:$J$81,$B87),0)</f>
        <v>0</v>
      </c>
      <c r="G87" s="62">
        <f>IFERROR(SUMIFS('VICTOR BANAMEX'!$N$602:$N$654,'VICTOR BANAMEX'!$H$602:$H$654,"SALIDA",'VICTOR BANAMEX'!$J$602:$J$654,$B87),0)</f>
        <v>0</v>
      </c>
      <c r="H87" s="62">
        <f>IFERROR(SUMIFS('VICTOR BANORTE'!$N$106:$N$113,'VICTOR BANORTE'!$H$106:$H$113,"SALIDA",'VICTOR BANORTE'!$J$106:$J$113,$B87),0)</f>
        <v>0</v>
      </c>
      <c r="I87" s="62">
        <f>IFERROR(SUMIFS(RODRIGO!$N$5:$N$5,RODRIGO!$H$5:$H$5,"SALIDA",RODRIGO!$J$5:$J$5,$B87),0)</f>
        <v>0</v>
      </c>
      <c r="J87" s="62">
        <f>IFERROR(SUMIFS(MOY!$N$85:$N$99,MOY!$H$85:$H$99,"SALIDA",MOY!$J$85:$J$99,$B87),0)</f>
        <v>0</v>
      </c>
      <c r="K87" s="62">
        <f>IFERROR(SUMIFS('NORMA RUTH'!$N$110:$N$127,'NORMA RUTH'!$H$110:$H$127,"SALIDA",'NORMA RUTH'!$J$110:$J$127,$B87),0)</f>
        <v>0</v>
      </c>
      <c r="L87" s="62">
        <f>IFERROR(SUMIFS(VALERIA!$N$74:$N$89,VALERIA!$H$74:$H$89,"SALIDA",VALERIA!$J$74:$J$89,$B87),0)</f>
        <v>0</v>
      </c>
      <c r="M87" s="62">
        <f>IFERROR(SUMIFS('MANUEL BANAMEX'!$N$143:$N$162,'MANUEL BANAMEX'!$H$143:$H$162,"SALIDA",'MANUEL BANAMEX'!$J$143:$J$162,$B87),0)</f>
        <v>0</v>
      </c>
      <c r="N87" s="62">
        <f>IFERROR(SUMIFS(ROBERTO!$N$3:$N$9,ROBERTO!$H$3:$H$9,"SALIDA",ROBERTO!$J$3:$J$9,$B87),0)</f>
        <v>0</v>
      </c>
      <c r="O87" s="62">
        <f>IFERROR(SUMIFS(JUAN!$N$92:$N$95,JUAN!$H$92:$H$95,"SALIDA",JUAN!$J$92:$J$95,$B87),0)</f>
        <v>0</v>
      </c>
      <c r="P87" s="62">
        <f>IFERROR(SUMIFS('NORMA SANCHEZ'!$N$86:$N$89,'NORMA SANCHEZ'!$H$86:$H$89,"SALIDA",'NORMA SANCHEZ'!$J$86:$J$89,$B87),0)</f>
        <v>0</v>
      </c>
      <c r="Q87" s="62">
        <f>IFERROR(SUMIFS('JOSE CARLOS'!$N$83:$N$89,'JOSE CARLOS'!$H$83:$H$89,"SALIDA",'JOSE CARLOS'!$J$83:$J$89,$B87),0)</f>
        <v>0</v>
      </c>
      <c r="R87" s="62">
        <f>IFERROR(SUMIFS('LUIS ENRIQUE '!$N$69:$N$73,'LUIS ENRIQUE '!$H$69:$H$73,"SALIDA",'LUIS ENRIQUE '!$J$69:$J$73,$B87),0)</f>
        <v>0</v>
      </c>
      <c r="S87" s="62">
        <f>IFERROR(SUMIFS(CESARIA!$N$96:$N$99,CESARIA!$H$96:$H$99,"SALIDA",CESARIA!$J$96:$J$99,$B87),0)</f>
        <v>0</v>
      </c>
      <c r="T87" s="62">
        <f>IFERROR(SUMIFS(ALAN!$N$93:$N$103,ALAN!$H$93:$H$103,"SALIDA",ALAN!$J$93:$J$103,$B87),0)</f>
        <v>0</v>
      </c>
      <c r="U87" s="62">
        <f>IFERROR(SUMIFS(ELVIA!$N$78:$N$79,ELVIA!$H$78:$H$79,"SALIDA",ELVIA!$J$78:$J$79,$B87),0)</f>
        <v>0</v>
      </c>
      <c r="V87" s="146">
        <f>IFERROR(SUMIFS(CAJA!$N$6591:$N$7234,CAJA!$H$6591:$H$7234,"SALIDA",CAJA!$J$6591:$J$7234,$B87),0)</f>
        <v>450000</v>
      </c>
      <c r="W87" s="62">
        <f>IFERROR(SUMIFS('CAJA TIGRES'!$N$1797:$N$1994,'CAJA TIGRES'!$H$1797:$H$1994,"SALIDA",'CAJA TIGRES'!$J$1797:$J$1994,$B87),0)</f>
        <v>0</v>
      </c>
      <c r="X87" s="62">
        <f>IFERROR(SUMIFS(RESERVA!$N$14:$N$14,RESERVA!$H$14:$H$14,"SALIDA",RESERVA!$J$14:$J$14,$B87),0)</f>
        <v>0</v>
      </c>
      <c r="Y87" s="96">
        <f>SUM(C87:X87)</f>
        <v>450000</v>
      </c>
      <c r="Z87" s="96">
        <f>Y87+'OCT25'!Z87</f>
        <v>1425000</v>
      </c>
    </row>
    <row r="88" spans="1:26" x14ac:dyDescent="0.3">
      <c r="B88" s="63" t="s">
        <v>201</v>
      </c>
      <c r="C88" s="62">
        <f>IFERROR(SUMIFS('MGZ121'!$N$1599:'MGZ121'!$N$1741,'MGZ121'!$H$1599:$H$1741,"SALIDA",'MGZ121'!$J$1599:$J$1741,B88),0)</f>
        <v>0</v>
      </c>
      <c r="D88" s="62">
        <f>IFERROR(SUMIFS('MGZ BBVA'!$N$1562:$N$1701,'MGZ BBVA'!$H$1562:$H$1701,"SALIDA",'MGZ BBVA'!$J$1562:$J$1701,$B88),0)</f>
        <v>0</v>
      </c>
      <c r="E88" s="62">
        <f>IFERROR(SUMIFS('MGZ DOLARES'!$N$2:$N$2,'MGZ DOLARES'!$F$2:$F$2,"SALIDA",'MGZ DOLARES'!$J$2:$J$2,$B88),0)</f>
        <v>0</v>
      </c>
      <c r="F88" s="62">
        <f>IFERROR(SUMIFS('MGZ BAJIO'!$N$80:$N$81,'MGZ BAJIO'!$H$80:$H$81,"SALIDA",'MGZ BAJIO'!$J$80:$J$81,$B88),0)</f>
        <v>0</v>
      </c>
      <c r="G88" s="62">
        <f>IFERROR(SUMIFS('VICTOR BANAMEX'!$N$602:$N$654,'VICTOR BANAMEX'!$H$602:$H$654,"SALIDA",'VICTOR BANAMEX'!$J$602:$J$654,$B88),0)</f>
        <v>0</v>
      </c>
      <c r="H88" s="62">
        <f>IFERROR(SUMIFS('VICTOR BANORTE'!$N$106:$N$113,'VICTOR BANORTE'!$H$106:$H$113,"SALIDA",'VICTOR BANORTE'!$J$106:$J$113,$B88),0)</f>
        <v>0</v>
      </c>
      <c r="I88" s="62">
        <f>IFERROR(SUMIFS(RODRIGO!$N$5:$N$5,RODRIGO!$H$5:$H$5,"SALIDA",RODRIGO!$J$5:$J$5,$B88),0)</f>
        <v>0</v>
      </c>
      <c r="J88" s="62">
        <f>IFERROR(SUMIFS(MOY!$N$85:$N$99,MOY!$H$85:$H$99,"SALIDA",MOY!$J$85:$J$99,$B88),0)</f>
        <v>0</v>
      </c>
      <c r="K88" s="62">
        <f>IFERROR(SUMIFS('NORMA RUTH'!$N$110:$N$127,'NORMA RUTH'!$H$110:$H$127,"SALIDA",'NORMA RUTH'!$J$110:$J$127,$B88),0)</f>
        <v>0</v>
      </c>
      <c r="L88" s="62">
        <f>IFERROR(SUMIFS(VALERIA!$N$74:$N$89,VALERIA!$H$74:$H$89,"SALIDA",VALERIA!$J$74:$J$89,$B88),0)</f>
        <v>0</v>
      </c>
      <c r="M88" s="62">
        <f>IFERROR(SUMIFS('MANUEL BANAMEX'!$N$143:$N$162,'MANUEL BANAMEX'!$H$143:$H$162,"SALIDA",'MANUEL BANAMEX'!$J$143:$J$162,$B88),0)</f>
        <v>0</v>
      </c>
      <c r="N88" s="62">
        <f>IFERROR(SUMIFS(ROBERTO!$N$3:$N$9,ROBERTO!$H$3:$H$9,"SALIDA",ROBERTO!$J$3:$J$9,$B88),0)</f>
        <v>0</v>
      </c>
      <c r="O88" s="62">
        <f>IFERROR(SUMIFS(JUAN!$N$92:$N$95,JUAN!$H$92:$H$95,"SALIDA",JUAN!$J$92:$J$95,$B88),0)</f>
        <v>0</v>
      </c>
      <c r="P88" s="62">
        <f>IFERROR(SUMIFS('NORMA SANCHEZ'!$N$86:$N$89,'NORMA SANCHEZ'!$H$86:$H$89,"SALIDA",'NORMA SANCHEZ'!$J$86:$J$89,$B88),0)</f>
        <v>0</v>
      </c>
      <c r="Q88" s="62">
        <f>IFERROR(SUMIFS('JOSE CARLOS'!$N$83:$N$89,'JOSE CARLOS'!$H$83:$H$89,"SALIDA",'JOSE CARLOS'!$J$83:$J$89,$B88),0)</f>
        <v>0</v>
      </c>
      <c r="R88" s="62">
        <f>IFERROR(SUMIFS('LUIS ENRIQUE '!$N$69:$N$73,'LUIS ENRIQUE '!$H$69:$H$73,"SALIDA",'LUIS ENRIQUE '!$J$69:$J$73,$B88),0)</f>
        <v>0</v>
      </c>
      <c r="S88" s="62">
        <f>IFERROR(SUMIFS(CESARIA!$N$96:$N$99,CESARIA!$H$96:$H$99,"SALIDA",CESARIA!$J$96:$J$99,$B88),0)</f>
        <v>0</v>
      </c>
      <c r="T88" s="62">
        <f>IFERROR(SUMIFS(ALAN!$N$93:$N$103,ALAN!$H$93:$H$103,"SALIDA",ALAN!$J$93:$J$103,$B88),0)</f>
        <v>0</v>
      </c>
      <c r="U88" s="62">
        <f>IFERROR(SUMIFS(ELVIA!$N$78:$N$79,ELVIA!$H$78:$H$79,"SALIDA",ELVIA!$J$78:$J$79,$B88),0)</f>
        <v>0</v>
      </c>
      <c r="V88" s="146">
        <f>IFERROR(SUMIFS(CAJA!$N$6591:$N$7234,CAJA!$H$6591:$H$7234,"SALIDA",CAJA!$J$6591:$J$7234,$B88),0)</f>
        <v>0</v>
      </c>
      <c r="W88" s="62">
        <f>IFERROR(SUMIFS('CAJA TIGRES'!$N$1797:$N$1994,'CAJA TIGRES'!$H$1797:$H$1994,"SALIDA",'CAJA TIGRES'!$J$1797:$J$1994,$B88),0)</f>
        <v>0</v>
      </c>
      <c r="X88" s="62">
        <f>IFERROR(SUMIFS(RESERVA!$N$14:$N$14,RESERVA!$H$14:$H$14,"SALIDA",RESERVA!$J$14:$J$14,$B88),0)</f>
        <v>0</v>
      </c>
      <c r="Y88" s="96">
        <f>SUM(C88:X88)</f>
        <v>0</v>
      </c>
      <c r="Z88" s="96">
        <f>Y88+'OCT25'!Z88</f>
        <v>154000</v>
      </c>
    </row>
    <row r="89" spans="1:26" x14ac:dyDescent="0.3">
      <c r="B89" s="63" t="s">
        <v>209</v>
      </c>
      <c r="C89" s="62">
        <f>IFERROR(SUMIFS('MGZ121'!$N$1599:'MGZ121'!$N$1741,'MGZ121'!$H$1599:$H$1741,"SALIDA",'MGZ121'!$J$1599:$J$1741,B89),0)</f>
        <v>0</v>
      </c>
      <c r="D89" s="62">
        <f>IFERROR(SUMIFS('MGZ BBVA'!$N$1562:$N$1701,'MGZ BBVA'!$H$1562:$H$1701,"SALIDA",'MGZ BBVA'!$J$1562:$J$1701,$B89),0)</f>
        <v>0</v>
      </c>
      <c r="E89" s="62">
        <f>IFERROR(SUMIFS('MGZ DOLARES'!$N$2:$N$2,'MGZ DOLARES'!$F$2:$F$2,"SALIDA",'MGZ DOLARES'!$J$2:$J$2,$B89),0)</f>
        <v>0</v>
      </c>
      <c r="F89" s="62">
        <f>IFERROR(SUMIFS('MGZ BAJIO'!$N$80:$N$81,'MGZ BAJIO'!$H$80:$H$81,"SALIDA",'MGZ BAJIO'!$J$80:$J$81,$B89),0)</f>
        <v>0</v>
      </c>
      <c r="G89" s="62">
        <f>IFERROR(SUMIFS('VICTOR BANAMEX'!$N$602:$N$654,'VICTOR BANAMEX'!$H$602:$H$654,"SALIDA",'VICTOR BANAMEX'!$J$602:$J$654,$B89),0)</f>
        <v>0</v>
      </c>
      <c r="H89" s="62">
        <f>IFERROR(SUMIFS('VICTOR BANORTE'!$N$106:$N$113,'VICTOR BANORTE'!$H$106:$H$113,"SALIDA",'VICTOR BANORTE'!$J$106:$J$113,$B89),0)</f>
        <v>0</v>
      </c>
      <c r="I89" s="62">
        <f>IFERROR(SUMIFS(RODRIGO!$N$5:$N$5,RODRIGO!$H$5:$H$5,"SALIDA",RODRIGO!$J$5:$J$5,$B89),0)</f>
        <v>0</v>
      </c>
      <c r="J89" s="62">
        <f>IFERROR(SUMIFS(MOY!$N$85:$N$99,MOY!$H$85:$H$99,"SALIDA",MOY!$J$85:$J$99,$B89),0)</f>
        <v>0</v>
      </c>
      <c r="K89" s="62">
        <f>IFERROR(SUMIFS('NORMA RUTH'!$N$110:$N$127,'NORMA RUTH'!$H$110:$H$127,"SALIDA",'NORMA RUTH'!$J$110:$J$127,$B89),0)</f>
        <v>0</v>
      </c>
      <c r="L89" s="62">
        <f>IFERROR(SUMIFS(VALERIA!$N$74:$N$89,VALERIA!$H$74:$H$89,"SALIDA",VALERIA!$J$74:$J$89,$B89),0)</f>
        <v>0</v>
      </c>
      <c r="M89" s="62">
        <f>IFERROR(SUMIFS('MANUEL BANAMEX'!$N$143:$N$162,'MANUEL BANAMEX'!$H$143:$H$162,"SALIDA",'MANUEL BANAMEX'!$J$143:$J$162,$B89),0)</f>
        <v>0</v>
      </c>
      <c r="N89" s="62">
        <f>IFERROR(SUMIFS(ROBERTO!$N$3:$N$9,ROBERTO!$H$3:$H$9,"SALIDA",ROBERTO!$J$3:$J$9,$B89),0)</f>
        <v>0</v>
      </c>
      <c r="O89" s="62">
        <f>IFERROR(SUMIFS(JUAN!$N$92:$N$95,JUAN!$H$92:$H$95,"SALIDA",JUAN!$J$92:$J$95,$B89),0)</f>
        <v>0</v>
      </c>
      <c r="P89" s="62">
        <f>IFERROR(SUMIFS('NORMA SANCHEZ'!$N$86:$N$89,'NORMA SANCHEZ'!$H$86:$H$89,"SALIDA",'NORMA SANCHEZ'!$J$86:$J$89,$B89),0)</f>
        <v>0</v>
      </c>
      <c r="Q89" s="62">
        <f>IFERROR(SUMIFS('JOSE CARLOS'!$N$83:$N$89,'JOSE CARLOS'!$H$83:$H$89,"SALIDA",'JOSE CARLOS'!$J$83:$J$89,$B89),0)</f>
        <v>0</v>
      </c>
      <c r="R89" s="62">
        <f>IFERROR(SUMIFS('LUIS ENRIQUE '!$N$69:$N$73,'LUIS ENRIQUE '!$H$69:$H$73,"SALIDA",'LUIS ENRIQUE '!$J$69:$J$73,$B89),0)</f>
        <v>0</v>
      </c>
      <c r="S89" s="62">
        <f>IFERROR(SUMIFS(CESARIA!$N$96:$N$99,CESARIA!$H$96:$H$99,"SALIDA",CESARIA!$J$96:$J$99,$B89),0)</f>
        <v>0</v>
      </c>
      <c r="T89" s="62">
        <f>IFERROR(SUMIFS(ALAN!$N$93:$N$103,ALAN!$H$93:$H$103,"SALIDA",ALAN!$J$93:$J$103,$B89),0)</f>
        <v>0</v>
      </c>
      <c r="U89" s="62">
        <f>IFERROR(SUMIFS(ELVIA!$N$78:$N$79,ELVIA!$H$78:$H$79,"SALIDA",ELVIA!$J$78:$J$79,$B89),0)</f>
        <v>0</v>
      </c>
      <c r="V89" s="146">
        <f>IFERROR(SUMIFS(CAJA!$N$6591:$N$7234,CAJA!$H$6591:$H$7234,"SALIDA",CAJA!$J$6591:$J$7234,$B89),0)</f>
        <v>0</v>
      </c>
      <c r="W89" s="62">
        <f>IFERROR(SUMIFS('CAJA TIGRES'!$N$1797:$N$1994,'CAJA TIGRES'!$H$1797:$H$1994,"SALIDA",'CAJA TIGRES'!$J$1797:$J$1994,$B89),0)</f>
        <v>0</v>
      </c>
      <c r="X89" s="62">
        <f>IFERROR(SUMIFS(RESERVA!$N$14:$N$14,RESERVA!$H$14:$H$14,"SALIDA",RESERVA!$J$14:$J$14,$B89),0)</f>
        <v>0</v>
      </c>
      <c r="Y89" s="96">
        <f>SUM(C89:X89)</f>
        <v>0</v>
      </c>
      <c r="Z89" s="96">
        <f>Y89+'OCT25'!Z89</f>
        <v>510300</v>
      </c>
    </row>
    <row r="90" spans="1:26" x14ac:dyDescent="0.3">
      <c r="B90" s="16" t="s">
        <v>107</v>
      </c>
      <c r="C90" s="76">
        <f>SUM(C86:C89)</f>
        <v>0</v>
      </c>
      <c r="D90" s="76">
        <f t="shared" ref="D90" si="35">SUM(D86:D89)</f>
        <v>400000</v>
      </c>
      <c r="E90" s="76">
        <f t="shared" ref="E90:Z90" si="36">SUM(E86:E89)</f>
        <v>0</v>
      </c>
      <c r="F90" s="76">
        <f t="shared" si="36"/>
        <v>0</v>
      </c>
      <c r="G90" s="76">
        <f t="shared" si="36"/>
        <v>0</v>
      </c>
      <c r="H90" s="76">
        <f t="shared" si="36"/>
        <v>0</v>
      </c>
      <c r="I90" s="76">
        <f t="shared" si="36"/>
        <v>0</v>
      </c>
      <c r="J90" s="76">
        <f t="shared" si="36"/>
        <v>0</v>
      </c>
      <c r="K90" s="76">
        <f t="shared" si="36"/>
        <v>0</v>
      </c>
      <c r="L90" s="76">
        <f t="shared" si="36"/>
        <v>0</v>
      </c>
      <c r="M90" s="76">
        <f t="shared" si="36"/>
        <v>0</v>
      </c>
      <c r="N90" s="76">
        <f t="shared" si="36"/>
        <v>0</v>
      </c>
      <c r="O90" s="76">
        <f t="shared" si="36"/>
        <v>0</v>
      </c>
      <c r="P90" s="76">
        <f t="shared" si="36"/>
        <v>0</v>
      </c>
      <c r="Q90" s="76">
        <f t="shared" si="36"/>
        <v>0</v>
      </c>
      <c r="R90" s="76">
        <f t="shared" si="36"/>
        <v>0</v>
      </c>
      <c r="S90" s="76">
        <f t="shared" si="36"/>
        <v>0</v>
      </c>
      <c r="T90" s="76">
        <f t="shared" si="36"/>
        <v>0</v>
      </c>
      <c r="U90" s="76">
        <f t="shared" si="36"/>
        <v>0</v>
      </c>
      <c r="V90" s="76">
        <f>SUM(V86:V89)</f>
        <v>450000</v>
      </c>
      <c r="W90" s="76">
        <f t="shared" si="36"/>
        <v>0</v>
      </c>
      <c r="X90" s="76">
        <f t="shared" si="36"/>
        <v>0</v>
      </c>
      <c r="Y90" s="76">
        <f t="shared" si="36"/>
        <v>850000</v>
      </c>
      <c r="Z90" s="76">
        <f t="shared" si="36"/>
        <v>33140522.260000002</v>
      </c>
    </row>
    <row r="91" spans="1:26" s="84" customFormat="1" ht="21" customHeight="1" x14ac:dyDescent="0.3">
      <c r="B91" s="17" t="s">
        <v>16</v>
      </c>
      <c r="C91" s="82">
        <f>C82-C90</f>
        <v>0</v>
      </c>
      <c r="D91" s="82">
        <f t="shared" ref="D91" si="37">D82-D90</f>
        <v>1100000</v>
      </c>
      <c r="E91" s="82">
        <f t="shared" ref="E91:U91" si="38">E82-E90</f>
        <v>0</v>
      </c>
      <c r="F91" s="82">
        <f t="shared" si="38"/>
        <v>0</v>
      </c>
      <c r="G91" s="82">
        <f t="shared" si="38"/>
        <v>0</v>
      </c>
      <c r="H91" s="82">
        <f t="shared" si="38"/>
        <v>0</v>
      </c>
      <c r="I91" s="82">
        <f t="shared" si="38"/>
        <v>0</v>
      </c>
      <c r="J91" s="82">
        <f t="shared" si="38"/>
        <v>0</v>
      </c>
      <c r="K91" s="82">
        <f t="shared" si="38"/>
        <v>0</v>
      </c>
      <c r="L91" s="82">
        <f t="shared" si="38"/>
        <v>0</v>
      </c>
      <c r="M91" s="82">
        <f t="shared" si="38"/>
        <v>0</v>
      </c>
      <c r="N91" s="82">
        <f t="shared" si="38"/>
        <v>0</v>
      </c>
      <c r="O91" s="82">
        <f t="shared" si="38"/>
        <v>0</v>
      </c>
      <c r="P91" s="82">
        <f t="shared" si="38"/>
        <v>0</v>
      </c>
      <c r="Q91" s="82">
        <f t="shared" si="38"/>
        <v>0</v>
      </c>
      <c r="R91" s="82">
        <f t="shared" si="38"/>
        <v>0</v>
      </c>
      <c r="S91" s="82">
        <f t="shared" si="38"/>
        <v>0</v>
      </c>
      <c r="T91" s="82">
        <f t="shared" si="38"/>
        <v>0</v>
      </c>
      <c r="U91" s="83">
        <f t="shared" si="38"/>
        <v>0</v>
      </c>
      <c r="V91" s="82">
        <f>V82-V90</f>
        <v>-450000</v>
      </c>
      <c r="W91" s="82">
        <f t="shared" ref="W91:Z91" si="39">W82-W90</f>
        <v>0</v>
      </c>
      <c r="X91" s="82">
        <f t="shared" si="39"/>
        <v>0</v>
      </c>
      <c r="Y91" s="83">
        <f t="shared" si="39"/>
        <v>650000</v>
      </c>
      <c r="Z91" s="82">
        <f t="shared" si="39"/>
        <v>22102257.999999996</v>
      </c>
    </row>
    <row r="92" spans="1:26" ht="7.2" customHeight="1" x14ac:dyDescent="0.3">
      <c r="B92" s="18"/>
      <c r="C92" s="40"/>
      <c r="D92" s="33"/>
      <c r="E92" s="33"/>
      <c r="F92" s="33"/>
      <c r="G92" s="33"/>
      <c r="H92" s="33"/>
      <c r="I92" s="33"/>
      <c r="J92" s="33"/>
      <c r="K92" s="33"/>
      <c r="L92" s="33"/>
      <c r="M92" s="33"/>
      <c r="N92" s="33"/>
      <c r="O92" s="33"/>
      <c r="P92" s="33"/>
      <c r="Q92" s="33"/>
      <c r="R92" s="33"/>
      <c r="S92" s="33"/>
      <c r="T92" s="33"/>
      <c r="U92" s="33"/>
      <c r="V92" s="33"/>
      <c r="W92" s="33"/>
      <c r="X92" s="33"/>
      <c r="Y92" s="98"/>
      <c r="Z92" s="98"/>
    </row>
    <row r="93" spans="1:26" x14ac:dyDescent="0.3">
      <c r="B93" s="65" t="s">
        <v>2</v>
      </c>
      <c r="C93" s="40"/>
      <c r="D93" s="33"/>
      <c r="E93" s="33"/>
      <c r="F93" s="33"/>
      <c r="G93" s="33"/>
      <c r="H93" s="33"/>
      <c r="I93" s="33"/>
      <c r="J93" s="33"/>
      <c r="K93" s="33"/>
      <c r="L93" s="33"/>
      <c r="M93" s="33"/>
      <c r="N93" s="33"/>
      <c r="O93" s="33"/>
      <c r="P93" s="33"/>
      <c r="Q93" s="33"/>
      <c r="R93" s="33"/>
      <c r="S93" s="33"/>
      <c r="T93" s="33"/>
      <c r="U93" s="33"/>
      <c r="V93" s="33"/>
      <c r="W93" s="33"/>
      <c r="X93" s="33"/>
      <c r="Y93" s="98"/>
      <c r="Z93" s="98"/>
    </row>
    <row r="94" spans="1:26" x14ac:dyDescent="0.3">
      <c r="A94">
        <v>12</v>
      </c>
      <c r="B94" s="67" t="s">
        <v>81</v>
      </c>
      <c r="C94" s="137"/>
      <c r="D94" s="138"/>
      <c r="E94" s="138"/>
      <c r="F94" s="138"/>
      <c r="G94" s="138"/>
      <c r="H94" s="138"/>
      <c r="I94" s="129"/>
      <c r="J94" s="138"/>
      <c r="K94" s="138"/>
      <c r="L94" s="138"/>
      <c r="M94" s="138"/>
      <c r="N94" s="138"/>
      <c r="O94" s="138"/>
      <c r="P94" s="138"/>
      <c r="Q94" s="138"/>
      <c r="R94" s="138"/>
      <c r="S94" s="138"/>
      <c r="T94" s="138"/>
      <c r="U94" s="138"/>
      <c r="V94" s="138"/>
      <c r="W94" s="138"/>
      <c r="X94" s="138"/>
      <c r="Y94" s="138"/>
      <c r="Z94" s="129"/>
    </row>
    <row r="95" spans="1:26" x14ac:dyDescent="0.3">
      <c r="B95" s="63" t="s">
        <v>167</v>
      </c>
      <c r="C95" s="62">
        <f>IFERROR(SUMIFS('MGZ121'!$M$1599:'MGZ121'!$M$1741,'MGZ121'!$H$1599:$H$1741,"ENTRADA",'MGZ121'!$J$1599:$J$1741,$B95),0)</f>
        <v>0</v>
      </c>
      <c r="D95" s="62">
        <f>IFERROR(SUMIFS('MGZ BBVA'!$M$1562:$M$1701,'MGZ BBVA'!$H$1562:$H$1701,"ENTRADA",'MGZ BBVA'!$J$1562:$J$1701,$B95),0)</f>
        <v>398368.68</v>
      </c>
      <c r="E95" s="62">
        <f>IFERROR(SUMIFS('MGZ DOLARES'!$M$2:$M$2,'MGZ DOLARES'!$F$2:$F$2,"ENTRADA",'MGZ DOLARES'!$J$2:$J$2,$B95),0)</f>
        <v>0</v>
      </c>
      <c r="F95" s="62">
        <f>IFERROR(SUMIFS('MGZ BAJIO'!$M$80:$M$81,'MGZ BAJIO'!$H$80:$H$81,"ENTRADA",'MGZ BAJIO'!$J$80:$J$81,$B95),0)</f>
        <v>0</v>
      </c>
      <c r="G95" s="62">
        <f>IFERROR(SUMIFS('VICTOR BANAMEX'!$M$602:$M$654,'VICTOR BANAMEX'!$H$602:$H$654,"ENTRADA",'VICTOR BANAMEX'!$J$602:$J$654,$B95),0)</f>
        <v>179922.47</v>
      </c>
      <c r="H95" s="62">
        <f>IFERROR(SUMIFS('VICTOR BANORTE'!$M$106:$M$113,'VICTOR BANORTE'!$H$106:$H$113,"ENTRADA",'VICTOR BANORTE'!$J$106:$J$113,$B95),0)</f>
        <v>0</v>
      </c>
      <c r="I95" s="62">
        <f>IFERROR(SUMIFS(RODRIGO!$M$5:$M$5,RODRIGO!$H$5:$H$5,"ENTRADA",RODRIGO!$J$5:$J$5,$B95),0)</f>
        <v>0</v>
      </c>
      <c r="J95" s="62">
        <f>IFERROR(SUMIFS(MOY!$M$85:$M$99,MOY!$H$85:$H$99,"ENTRADA",MOY!$J$85:$J$99,$B95),0)</f>
        <v>1177500</v>
      </c>
      <c r="K95" s="62">
        <f>IFERROR(SUMIFS('NORMA RUTH'!$M$110:$M$127,'NORMA RUTH'!$H$110:$H$127,"ENTRADA",'NORMA RUTH'!$J$110:$J$127,$B95),0)</f>
        <v>741000</v>
      </c>
      <c r="L95" s="62">
        <f>IFERROR(SUMIFS(VALERIA!$M$74:$M$89,VALERIA!$H$74:$H$89,"ENTRADA",VALERIA!$J$74:$J$89,$B95),0)</f>
        <v>1744000</v>
      </c>
      <c r="M95" s="62">
        <f>IFERROR(SUMIFS('MANUEL BANAMEX'!$M$143:$M$162,'MANUEL BANAMEX'!$H$143:$H$162,"ENTRADA",'MANUEL BANAMEX'!$J$143:$J$162,$B95),0)</f>
        <v>351028</v>
      </c>
      <c r="N95" s="62">
        <f>IFERROR(SUMIFS(ROBERTO!$M$3:$M$9,ROBERTO!$H$3:$H$9,"ENTRADA",ROBERTO!$J$3:$J$9,$B95),0)</f>
        <v>300967.33</v>
      </c>
      <c r="O95" s="62">
        <f>IFERROR(SUMIFS(JUAN!$M$92:$M$95,JUAN!$H$92:$H$95,"ENTRADA",JUAN!$J$92:$J$95,$B95),0)</f>
        <v>4542.5</v>
      </c>
      <c r="P95" s="62">
        <f>IFERROR(SUMIFS('NORMA SANCHEZ'!$M$86:$M$89,'NORMA SANCHEZ'!$H$86:$H$89,"ENTRADA",'NORMA SANCHEZ'!$J$86:$J$89,$B95),0)</f>
        <v>0</v>
      </c>
      <c r="Q95" s="62">
        <f>IFERROR(SUMIFS('JOSE CARLOS'!$M$83:$M$89,'JOSE CARLOS'!$H$83:$H$89,"ENTRADA",'JOSE CARLOS'!$J$83:$J$89,$B95),0)</f>
        <v>1000</v>
      </c>
      <c r="R95" s="62">
        <f>IFERROR(SUMIFS('LUIS ENRIQUE '!$M$69:$M$73,'LUIS ENRIQUE '!$H$69:$H$73,"ENTRADA",'LUIS ENRIQUE '!$J$69:$J$73,$B95),0)</f>
        <v>400000</v>
      </c>
      <c r="S95" s="62">
        <f>IFERROR(SUMIFS(CESARIA!$M$96:$M$99,CESARIA!$H$96:$H$99,"ENTRADA",CESARIA!$J$96:$J$99,$B95),0)</f>
        <v>4542.5</v>
      </c>
      <c r="T95" s="62">
        <f>IFERROR(SUMIFS(ALAN!$M$93:$M$103,ALAN!$H$93:$H$103,"ENTRADA",ALAN!$J$93:$J$103,$B95),0)</f>
        <v>252000</v>
      </c>
      <c r="U95" s="62">
        <f>IFERROR(SUMIFS(ELVIA!$M$78:$M$79,ELVIA!$H$78:$H$79,"ENTRADA",ELVIA!$J$78:$J$79,$B95),0)</f>
        <v>0</v>
      </c>
      <c r="V95" s="146">
        <f>IFERROR(SUMIFS(CAJA!$M$6591:$M$7234,CAJA!$H$6591:$H$7234,"ENTRADA",CAJA!$J$6591:$J$7234,$B95),0)</f>
        <v>392924.33</v>
      </c>
      <c r="W95" s="62">
        <f>IFERROR(SUMIFS('CAJA TIGRES'!$M$1797:$M$1994,'CAJA TIGRES'!$H$1797:$H$1994,"ENTRADA",'CAJA TIGRES'!$J$1797:$J$1994,$B95),0)</f>
        <v>0</v>
      </c>
      <c r="X95" s="62">
        <f>IFERROR(SUMIFS(RESERVA!$M$14:$M$14,RESERVA!$H$14:$H$14,"ENTRADA",RESERVA!$J$14:$J$14,$B95),0)</f>
        <v>0</v>
      </c>
      <c r="Y95" s="96">
        <f t="shared" ref="Y95:Y118" si="40">SUM(C95:X95)</f>
        <v>5947795.8100000005</v>
      </c>
      <c r="Z95" s="96">
        <f>Y95+'OCT25'!Z95</f>
        <v>60965542.25</v>
      </c>
    </row>
    <row r="96" spans="1:26" x14ac:dyDescent="0.3">
      <c r="B96" s="63" t="s">
        <v>168</v>
      </c>
      <c r="C96" s="62">
        <f>IFERROR(SUMIFS('MGZ121'!$M$1599:'MGZ121'!$M$1741,'MGZ121'!$H$1599:$H$1741,"ENTRADA",'MGZ121'!$J$1599:$J$1741,$B96),0)</f>
        <v>2136500</v>
      </c>
      <c r="D96" s="62">
        <f>IFERROR(SUMIFS('MGZ BBVA'!$M$1562:$M$1701,'MGZ BBVA'!$H$1562:$H$1701,"ENTRADA",'MGZ BBVA'!$J$1562:$J$1701,$B96),0)</f>
        <v>0</v>
      </c>
      <c r="E96" s="62">
        <f>IFERROR(SUMIFS('MGZ DOLARES'!$M$2:$M$2,'MGZ DOLARES'!$F$2:$F$2,"ENTRADA",'MGZ DOLARES'!$J$2:$J$2,$B96),0)</f>
        <v>0</v>
      </c>
      <c r="F96" s="62">
        <f>IFERROR(SUMIFS('MGZ BAJIO'!$M$80:$M$81,'MGZ BAJIO'!$H$80:$H$81,"ENTRADA",'MGZ BAJIO'!$J$80:$J$81,$B96),0)</f>
        <v>0</v>
      </c>
      <c r="G96" s="62">
        <f>IFERROR(SUMIFS('VICTOR BANAMEX'!$M$602:$M$654,'VICTOR BANAMEX'!$H$602:$H$654,"ENTRADA",'VICTOR BANAMEX'!$J$602:$J$654,$B96),0)</f>
        <v>551700</v>
      </c>
      <c r="H96" s="62">
        <f>IFERROR(SUMIFS('VICTOR BANORTE'!$M$106:$M$113,'VICTOR BANORTE'!$H$106:$H$113,"ENTRADA",'VICTOR BANORTE'!$J$106:$J$113,$B96),0)</f>
        <v>0</v>
      </c>
      <c r="I96" s="62">
        <f>IFERROR(SUMIFS(RODRIGO!$M$5:$M$5,RODRIGO!$H$5:$H$5,"ENTRADA",RODRIGO!$J$5:$J$5,$B96),0)</f>
        <v>0</v>
      </c>
      <c r="J96" s="62">
        <f>IFERROR(SUMIFS(MOY!$M$85:$M$99,MOY!$H$85:$H$99,"ENTRADA",MOY!$J$85:$J$99,$B96),0)</f>
        <v>421500</v>
      </c>
      <c r="K96" s="62">
        <f>IFERROR(SUMIFS('NORMA RUTH'!$M$110:$M$127,'NORMA RUTH'!$H$110:$H$127,"ENTRADA",'NORMA RUTH'!$J$110:$J$127,$B96),0)</f>
        <v>103000</v>
      </c>
      <c r="L96" s="62">
        <f>IFERROR(SUMIFS(VALERIA!$M$74:$M$89,VALERIA!$H$74:$H$89,"ENTRADA",VALERIA!$J$74:$J$89,$B96),0)</f>
        <v>12000</v>
      </c>
      <c r="M96" s="62">
        <f>IFERROR(SUMIFS('MANUEL BANAMEX'!$M$143:$M$162,'MANUEL BANAMEX'!$H$143:$H$162,"ENTRADA",'MANUEL BANAMEX'!$J$143:$J$162,$B96),0)</f>
        <v>22866</v>
      </c>
      <c r="N96" s="62">
        <f>IFERROR(SUMIFS(ROBERTO!$M$3:$M$9,ROBERTO!$H$3:$H$9,"ENTRADA",ROBERTO!$J$3:$J$9,$B96),0)</f>
        <v>0</v>
      </c>
      <c r="O96" s="62">
        <f>IFERROR(SUMIFS(JUAN!$M$92:$M$95,JUAN!$H$92:$H$95,"ENTRADA",JUAN!$J$92:$J$95,$B96),0)</f>
        <v>0</v>
      </c>
      <c r="P96" s="62">
        <f>IFERROR(SUMIFS('NORMA SANCHEZ'!$M$86:$M$89,'NORMA SANCHEZ'!$H$86:$H$89,"ENTRADA",'NORMA SANCHEZ'!$J$86:$J$89,$B96),0)</f>
        <v>0</v>
      </c>
      <c r="Q96" s="62">
        <f>IFERROR(SUMIFS('JOSE CARLOS'!$M$83:$M$89,'JOSE CARLOS'!$H$83:$H$89,"ENTRADA",'JOSE CARLOS'!$J$83:$J$89,$B96),0)</f>
        <v>0</v>
      </c>
      <c r="R96" s="62">
        <f>IFERROR(SUMIFS('LUIS ENRIQUE '!$M$69:$M$73,'LUIS ENRIQUE '!$H$69:$H$73,"ENTRADA",'LUIS ENRIQUE '!$J$69:$J$73,$B96),0)</f>
        <v>0</v>
      </c>
      <c r="S96" s="62">
        <f>IFERROR(SUMIFS(CESARIA!$M$96:$M$99,CESARIA!$H$96:$H$99,"ENTRADA",CESARIA!$J$96:$J$99,$B96),0)</f>
        <v>0</v>
      </c>
      <c r="T96" s="62">
        <f>IFERROR(SUMIFS(ALAN!$M$93:$M$103,ALAN!$H$93:$H$103,"ENTRADA",ALAN!$J$93:$J$103,$B96),0)</f>
        <v>0</v>
      </c>
      <c r="U96" s="62">
        <f>IFERROR(SUMIFS(ELVIA!$M$78:$M$79,ELVIA!$H$78:$H$79,"ENTRADA",ELVIA!$J$78:$J$79,$B96),0)</f>
        <v>0</v>
      </c>
      <c r="V96" s="146">
        <f>IFERROR(SUMIFS(CAJA!$M$6591:$M$7234,CAJA!$H$6591:$H$7234,"ENTRADA",CAJA!$J$6591:$J$7234,$B96),0)</f>
        <v>0</v>
      </c>
      <c r="W96" s="62">
        <f>IFERROR(SUMIFS('CAJA TIGRES'!$M$1797:$M$1994,'CAJA TIGRES'!$H$1797:$H$1994,"ENTRADA",'CAJA TIGRES'!$J$1797:$J$1994,$B96),0)</f>
        <v>0</v>
      </c>
      <c r="X96" s="62">
        <f>IFERROR(SUMIFS(RESERVA!$M$14:$M$14,RESERVA!$H$14:$H$14,"ENTRADA",RESERVA!$J$14:$J$14,$B96),0)</f>
        <v>0</v>
      </c>
      <c r="Y96" s="96">
        <f t="shared" si="40"/>
        <v>3247566</v>
      </c>
      <c r="Z96" s="96">
        <f>Y96+'OCT25'!Z96</f>
        <v>28863013.41</v>
      </c>
    </row>
    <row r="97" spans="2:26" x14ac:dyDescent="0.3">
      <c r="B97" s="63" t="s">
        <v>169</v>
      </c>
      <c r="C97" s="62">
        <f>IFERROR(SUMIFS('MGZ121'!$M$1599:'MGZ121'!$M$1741,'MGZ121'!$H$1599:$H$1741,"ENTRADA",'MGZ121'!$J$1599:$J$1741,$B97),0)</f>
        <v>0</v>
      </c>
      <c r="D97" s="62">
        <f>IFERROR(SUMIFS('MGZ BBVA'!$M$1562:$M$1701,'MGZ BBVA'!$H$1562:$H$1701,"ENTRADA",'MGZ BBVA'!$J$1562:$J$1701,$B97),0)</f>
        <v>0</v>
      </c>
      <c r="E97" s="62">
        <f>IFERROR(SUMIFS('MGZ DOLARES'!$M$2:$M$2,'MGZ DOLARES'!$F$2:$F$2,"ENTRADA",'MGZ DOLARES'!$J$2:$J$2,$B97),0)</f>
        <v>0</v>
      </c>
      <c r="F97" s="62">
        <f>IFERROR(SUMIFS('MGZ BAJIO'!$M$80:$M$81,'MGZ BAJIO'!$H$80:$H$81,"ENTRADA",'MGZ BAJIO'!$J$80:$J$81,$B97),0)</f>
        <v>0</v>
      </c>
      <c r="G97" s="62">
        <f>IFERROR(SUMIFS('VICTOR BANAMEX'!$M$602:$M$654,'VICTOR BANAMEX'!$H$602:$H$654,"ENTRADA",'VICTOR BANAMEX'!$J$602:$J$654,$B97),0)</f>
        <v>0</v>
      </c>
      <c r="H97" s="62">
        <f>IFERROR(SUMIFS('VICTOR BANORTE'!$M$106:$M$113,'VICTOR BANORTE'!$H$106:$H$113,"ENTRADA",'VICTOR BANORTE'!$J$106:$J$113,$B97),0)</f>
        <v>0</v>
      </c>
      <c r="I97" s="62">
        <f>IFERROR(SUMIFS(RODRIGO!$M$5:$M$5,RODRIGO!$H$5:$H$5,"ENTRADA",RODRIGO!$J$5:$J$5,$B97),0)</f>
        <v>0</v>
      </c>
      <c r="J97" s="62">
        <f>IFERROR(SUMIFS(MOY!$M$85:$M$99,MOY!$H$85:$H$99,"ENTRADA",MOY!$J$85:$J$99,$B97),0)</f>
        <v>0</v>
      </c>
      <c r="K97" s="62">
        <f>IFERROR(SUMIFS('NORMA RUTH'!$M$110:$M$127,'NORMA RUTH'!$H$110:$H$127,"ENTRADA",'NORMA RUTH'!$J$110:$J$127,$B97),0)</f>
        <v>0</v>
      </c>
      <c r="L97" s="62">
        <f>IFERROR(SUMIFS(VALERIA!$M$74:$M$89,VALERIA!$H$74:$H$89,"ENTRADA",VALERIA!$J$74:$J$89,$B97),0)</f>
        <v>0</v>
      </c>
      <c r="M97" s="62">
        <f>IFERROR(SUMIFS('MANUEL BANAMEX'!$M$143:$M$162,'MANUEL BANAMEX'!$H$143:$H$162,"ENTRADA",'MANUEL BANAMEX'!$J$143:$J$162,$B97),0)</f>
        <v>0</v>
      </c>
      <c r="N97" s="62">
        <f>IFERROR(SUMIFS(ROBERTO!$M$3:$M$9,ROBERTO!$H$3:$H$9,"ENTRADA",ROBERTO!$J$3:$J$9,$B97),0)</f>
        <v>0</v>
      </c>
      <c r="O97" s="62">
        <f>IFERROR(SUMIFS(JUAN!$M$92:$M$95,JUAN!$H$92:$H$95,"ENTRADA",JUAN!$J$92:$J$95,$B97),0)</f>
        <v>0</v>
      </c>
      <c r="P97" s="62">
        <f>IFERROR(SUMIFS('NORMA SANCHEZ'!$M$86:$M$89,'NORMA SANCHEZ'!$H$86:$H$89,"ENTRADA",'NORMA SANCHEZ'!$J$86:$J$89,$B97),0)</f>
        <v>0</v>
      </c>
      <c r="Q97" s="62">
        <f>IFERROR(SUMIFS('JOSE CARLOS'!$M$83:$M$89,'JOSE CARLOS'!$H$83:$H$89,"ENTRADA",'JOSE CARLOS'!$J$83:$J$89,$B97),0)</f>
        <v>0</v>
      </c>
      <c r="R97" s="62">
        <f>IFERROR(SUMIFS('LUIS ENRIQUE '!$M$69:$M$73,'LUIS ENRIQUE '!$H$69:$H$73,"ENTRADA",'LUIS ENRIQUE '!$J$69:$J$73,$B97),0)</f>
        <v>0</v>
      </c>
      <c r="S97" s="62">
        <f>IFERROR(SUMIFS(CESARIA!$M$96:$M$99,CESARIA!$H$96:$H$99,"ENTRADA",CESARIA!$J$96:$J$99,$B97),0)</f>
        <v>0</v>
      </c>
      <c r="T97" s="62">
        <f>IFERROR(SUMIFS(ALAN!$M$93:$M$103,ALAN!$H$93:$H$103,"ENTRADA",ALAN!$J$93:$J$103,$B97),0)</f>
        <v>0</v>
      </c>
      <c r="U97" s="62">
        <f>IFERROR(SUMIFS(ELVIA!$M$78:$M$79,ELVIA!$H$78:$H$79,"ENTRADA",ELVIA!$J$78:$J$79,$B97),0)</f>
        <v>0</v>
      </c>
      <c r="V97" s="146">
        <f>IFERROR(SUMIFS(CAJA!$M$6591:$M$7234,CAJA!$H$6591:$H$7234,"ENTRADA",CAJA!$J$6591:$J$7234,$B97),0)</f>
        <v>0</v>
      </c>
      <c r="W97" s="62">
        <f>IFERROR(SUMIFS('CAJA TIGRES'!$M$1797:$M$1994,'CAJA TIGRES'!$H$1797:$H$1994,"ENTRADA",'CAJA TIGRES'!$J$1797:$J$1994,$B97),0)</f>
        <v>0</v>
      </c>
      <c r="X97" s="62">
        <f>IFERROR(SUMIFS(RESERVA!$M$14:$M$14,RESERVA!$H$14:$H$14,"ENTRADA",RESERVA!$J$14:$J$14,$B97),0)</f>
        <v>0</v>
      </c>
      <c r="Y97" s="96">
        <f t="shared" si="40"/>
        <v>0</v>
      </c>
      <c r="Z97" s="96">
        <f>Y97+'OCT25'!Z97</f>
        <v>0</v>
      </c>
    </row>
    <row r="98" spans="2:26" x14ac:dyDescent="0.3">
      <c r="B98" s="63" t="s">
        <v>170</v>
      </c>
      <c r="C98" s="62">
        <f>IFERROR(SUMIFS('MGZ121'!$M$1599:'MGZ121'!$M$1741,'MGZ121'!$H$1599:$H$1741,"ENTRADA",'MGZ121'!$J$1599:$J$1741,$B98),0)</f>
        <v>0</v>
      </c>
      <c r="D98" s="62">
        <f>IFERROR(SUMIFS('MGZ BBVA'!$M$1562:$M$1701,'MGZ BBVA'!$H$1562:$H$1701,"ENTRADA",'MGZ BBVA'!$J$1562:$J$1701,$B98),0)</f>
        <v>0</v>
      </c>
      <c r="E98" s="62">
        <f>IFERROR(SUMIFS('MGZ DOLARES'!$M$2:$M$2,'MGZ DOLARES'!$F$2:$F$2,"ENTRADA",'MGZ DOLARES'!$J$2:$J$2,$B98),0)</f>
        <v>0</v>
      </c>
      <c r="F98" s="62">
        <f>IFERROR(SUMIFS('MGZ BAJIO'!$M$80:$M$81,'MGZ BAJIO'!$H$80:$H$81,"ENTRADA",'MGZ BAJIO'!$J$80:$J$81,$B98),0)</f>
        <v>0</v>
      </c>
      <c r="G98" s="62">
        <f>IFERROR(SUMIFS('VICTOR BANAMEX'!$M$602:$M$654,'VICTOR BANAMEX'!$H$602:$H$654,"ENTRADA",'VICTOR BANAMEX'!$J$602:$J$654,$B98),0)</f>
        <v>0</v>
      </c>
      <c r="H98" s="62">
        <f>IFERROR(SUMIFS('VICTOR BANORTE'!$M$106:$M$113,'VICTOR BANORTE'!$H$106:$H$113,"ENTRADA",'VICTOR BANORTE'!$J$106:$J$113,$B98),0)</f>
        <v>0</v>
      </c>
      <c r="I98" s="62">
        <f>IFERROR(SUMIFS(RODRIGO!$M$5:$M$5,RODRIGO!$H$5:$H$5,"ENTRADA",RODRIGO!$J$5:$J$5,$B98),0)</f>
        <v>0</v>
      </c>
      <c r="J98" s="62">
        <f>IFERROR(SUMIFS(MOY!$M$85:$M$99,MOY!$H$85:$H$99,"ENTRADA",MOY!$J$85:$J$99,$B98),0)</f>
        <v>0</v>
      </c>
      <c r="K98" s="62">
        <f>IFERROR(SUMIFS('NORMA RUTH'!$M$110:$M$127,'NORMA RUTH'!$H$110:$H$127,"ENTRADA",'NORMA RUTH'!$J$110:$J$127,$B98),0)</f>
        <v>0</v>
      </c>
      <c r="L98" s="62">
        <f>IFERROR(SUMIFS(VALERIA!$M$74:$M$89,VALERIA!$H$74:$H$89,"ENTRADA",VALERIA!$J$74:$J$89,$B98),0)</f>
        <v>0</v>
      </c>
      <c r="M98" s="62">
        <f>IFERROR(SUMIFS('MANUEL BANAMEX'!$M$143:$M$162,'MANUEL BANAMEX'!$H$143:$H$162,"ENTRADA",'MANUEL BANAMEX'!$J$143:$J$162,$B98),0)</f>
        <v>0</v>
      </c>
      <c r="N98" s="62">
        <f>IFERROR(SUMIFS(ROBERTO!$M$3:$M$9,ROBERTO!$H$3:$H$9,"ENTRADA",ROBERTO!$J$3:$J$9,$B98),0)</f>
        <v>0</v>
      </c>
      <c r="O98" s="62">
        <f>IFERROR(SUMIFS(JUAN!$M$92:$M$95,JUAN!$H$92:$H$95,"ENTRADA",JUAN!$J$92:$J$95,$B98),0)</f>
        <v>0</v>
      </c>
      <c r="P98" s="62">
        <f>IFERROR(SUMIFS('NORMA SANCHEZ'!$M$86:$M$89,'NORMA SANCHEZ'!$H$86:$H$89,"ENTRADA",'NORMA SANCHEZ'!$J$86:$J$89,$B98),0)</f>
        <v>0</v>
      </c>
      <c r="Q98" s="62">
        <f>IFERROR(SUMIFS('JOSE CARLOS'!$M$83:$M$89,'JOSE CARLOS'!$H$83:$H$89,"ENTRADA",'JOSE CARLOS'!$J$83:$J$89,$B98),0)</f>
        <v>0</v>
      </c>
      <c r="R98" s="62">
        <f>IFERROR(SUMIFS('LUIS ENRIQUE '!$M$69:$M$73,'LUIS ENRIQUE '!$H$69:$H$73,"ENTRADA",'LUIS ENRIQUE '!$J$69:$J$73,$B98),0)</f>
        <v>0</v>
      </c>
      <c r="S98" s="62">
        <f>IFERROR(SUMIFS(CESARIA!$M$96:$M$99,CESARIA!$H$96:$H$99,"ENTRADA",CESARIA!$J$96:$J$99,$B98),0)</f>
        <v>0</v>
      </c>
      <c r="T98" s="62">
        <f>IFERROR(SUMIFS(ALAN!$M$93:$M$103,ALAN!$H$93:$H$103,"ENTRADA",ALAN!$J$93:$J$103,$B98),0)</f>
        <v>0</v>
      </c>
      <c r="U98" s="62">
        <f>IFERROR(SUMIFS(ELVIA!$M$78:$M$79,ELVIA!$H$78:$H$79,"ENTRADA",ELVIA!$J$78:$J$79,$B98),0)</f>
        <v>0</v>
      </c>
      <c r="V98" s="146">
        <f>IFERROR(SUMIFS(CAJA!$M$6591:$M$7234,CAJA!$H$6591:$H$7234,"ENTRADA",CAJA!$J$6591:$J$7234,$B98),0)</f>
        <v>0</v>
      </c>
      <c r="W98" s="62">
        <f>IFERROR(SUMIFS('CAJA TIGRES'!$M$1797:$M$1994,'CAJA TIGRES'!$H$1797:$H$1994,"ENTRADA",'CAJA TIGRES'!$J$1797:$J$1994,$B98),0)</f>
        <v>0</v>
      </c>
      <c r="X98" s="62">
        <f>IFERROR(SUMIFS(RESERVA!$M$14:$M$14,RESERVA!$H$14:$H$14,"ENTRADA",RESERVA!$J$14:$J$14,$B98),0)</f>
        <v>0</v>
      </c>
      <c r="Y98" s="96">
        <f t="shared" si="40"/>
        <v>0</v>
      </c>
      <c r="Z98" s="96">
        <f>Y98+'OCT25'!Z98</f>
        <v>629800</v>
      </c>
    </row>
    <row r="99" spans="2:26" x14ac:dyDescent="0.3">
      <c r="B99" s="63" t="s">
        <v>171</v>
      </c>
      <c r="C99" s="62">
        <f>IFERROR(SUMIFS('MGZ121'!$M$1599:'MGZ121'!$M$1741,'MGZ121'!$H$1599:$H$1741,"ENTRADA",'MGZ121'!$J$1599:$J$1741,$B99),0)</f>
        <v>0</v>
      </c>
      <c r="D99" s="62">
        <f>IFERROR(SUMIFS('MGZ BBVA'!$M$1562:$M$1701,'MGZ BBVA'!$H$1562:$H$1701,"ENTRADA",'MGZ BBVA'!$J$1562:$J$1701,$B99),0)</f>
        <v>270000</v>
      </c>
      <c r="E99" s="62">
        <f>IFERROR(SUMIFS('MGZ DOLARES'!$M$2:$M$2,'MGZ DOLARES'!$F$2:$F$2,"ENTRADA",'MGZ DOLARES'!$J$2:$J$2,$B99),0)</f>
        <v>0</v>
      </c>
      <c r="F99" s="62">
        <f>IFERROR(SUMIFS('MGZ BAJIO'!$M$80:$M$81,'MGZ BAJIO'!$H$80:$H$81,"ENTRADA",'MGZ BAJIO'!$J$80:$J$81,$B99),0)</f>
        <v>0</v>
      </c>
      <c r="G99" s="62">
        <f>IFERROR(SUMIFS('VICTOR BANAMEX'!$M$602:$M$654,'VICTOR BANAMEX'!$H$602:$H$654,"ENTRADA",'VICTOR BANAMEX'!$J$602:$J$654,$B99),0)</f>
        <v>0</v>
      </c>
      <c r="H99" s="62">
        <f>IFERROR(SUMIFS('VICTOR BANORTE'!$M$106:$M$113,'VICTOR BANORTE'!$H$106:$H$113,"ENTRADA",'VICTOR BANORTE'!$J$106:$J$113,$B99),0)</f>
        <v>65000</v>
      </c>
      <c r="I99" s="62">
        <f>IFERROR(SUMIFS(RODRIGO!$M$5:$M$5,RODRIGO!$H$5:$H$5,"ENTRADA",RODRIGO!$J$5:$J$5,$B99),0)</f>
        <v>0</v>
      </c>
      <c r="J99" s="62">
        <f>IFERROR(SUMIFS(MOY!$M$85:$M$99,MOY!$H$85:$H$99,"ENTRADA",MOY!$J$85:$J$99,$B99),0)</f>
        <v>0</v>
      </c>
      <c r="K99" s="62">
        <f>IFERROR(SUMIFS('NORMA RUTH'!$M$110:$M$127,'NORMA RUTH'!$H$110:$H$127,"ENTRADA",'NORMA RUTH'!$J$110:$J$127,$B99),0)</f>
        <v>0</v>
      </c>
      <c r="L99" s="62">
        <f>IFERROR(SUMIFS(VALERIA!$M$74:$M$89,VALERIA!$H$74:$H$89,"ENTRADA",VALERIA!$J$74:$J$89,$B99),0)</f>
        <v>0</v>
      </c>
      <c r="M99" s="62">
        <f>IFERROR(SUMIFS('MANUEL BANAMEX'!$M$143:$M$162,'MANUEL BANAMEX'!$H$143:$H$162,"ENTRADA",'MANUEL BANAMEX'!$J$143:$J$162,$B99),0)</f>
        <v>0</v>
      </c>
      <c r="N99" s="62">
        <f>IFERROR(SUMIFS(ROBERTO!$M$3:$M$9,ROBERTO!$H$3:$H$9,"ENTRADA",ROBERTO!$J$3:$J$9,$B99),0)</f>
        <v>0</v>
      </c>
      <c r="O99" s="62">
        <f>IFERROR(SUMIFS(JUAN!$M$92:$M$95,JUAN!$H$92:$H$95,"ENTRADA",JUAN!$J$92:$J$95,$B99),0)</f>
        <v>0</v>
      </c>
      <c r="P99" s="62">
        <f>IFERROR(SUMIFS('NORMA SANCHEZ'!$M$86:$M$89,'NORMA SANCHEZ'!$H$86:$H$89,"ENTRADA",'NORMA SANCHEZ'!$J$86:$J$89,$B99),0)</f>
        <v>0</v>
      </c>
      <c r="Q99" s="62">
        <f>IFERROR(SUMIFS('JOSE CARLOS'!$M$83:$M$89,'JOSE CARLOS'!$H$83:$H$89,"ENTRADA",'JOSE CARLOS'!$J$83:$J$89,$B99),0)</f>
        <v>0</v>
      </c>
      <c r="R99" s="62">
        <f>IFERROR(SUMIFS('LUIS ENRIQUE '!$M$69:$M$73,'LUIS ENRIQUE '!$H$69:$H$73,"ENTRADA",'LUIS ENRIQUE '!$J$69:$J$73,$B99),0)</f>
        <v>0</v>
      </c>
      <c r="S99" s="62">
        <f>IFERROR(SUMIFS(CESARIA!$M$96:$M$99,CESARIA!$H$96:$H$99,"ENTRADA",CESARIA!$J$96:$J$99,$B99),0)</f>
        <v>0</v>
      </c>
      <c r="T99" s="62">
        <f>IFERROR(SUMIFS(ALAN!$M$93:$M$103,ALAN!$H$93:$H$103,"ENTRADA",ALAN!$J$93:$J$103,$B99),0)</f>
        <v>0</v>
      </c>
      <c r="U99" s="62">
        <f>IFERROR(SUMIFS(ELVIA!$M$78:$M$79,ELVIA!$H$78:$H$79,"ENTRADA",ELVIA!$J$78:$J$79,$B99),0)</f>
        <v>0</v>
      </c>
      <c r="V99" s="146">
        <f>IFERROR(SUMIFS(CAJA!$M$6591:$M$7234,CAJA!$H$6591:$H$7234,"ENTRADA",CAJA!$J$6591:$J$7234,$B99),0)</f>
        <v>0</v>
      </c>
      <c r="W99" s="62">
        <f>IFERROR(SUMIFS('CAJA TIGRES'!$M$1797:$M$1994,'CAJA TIGRES'!$H$1797:$H$1994,"ENTRADA",'CAJA TIGRES'!$J$1797:$J$1994,$B99),0)</f>
        <v>0</v>
      </c>
      <c r="X99" s="62">
        <f>IFERROR(SUMIFS(RESERVA!$M$14:$M$14,RESERVA!$H$14:$H$14,"ENTRADA",RESERVA!$J$14:$J$14,$B99),0)</f>
        <v>0</v>
      </c>
      <c r="Y99" s="96">
        <f t="shared" si="40"/>
        <v>335000</v>
      </c>
      <c r="Z99" s="96">
        <f>Y99+'OCT25'!Z99</f>
        <v>2398504.7400000002</v>
      </c>
    </row>
    <row r="100" spans="2:26" x14ac:dyDescent="0.3">
      <c r="B100" s="63" t="s">
        <v>172</v>
      </c>
      <c r="C100" s="62">
        <f>IFERROR(SUMIFS('MGZ121'!$M$1599:'MGZ121'!$M$1741,'MGZ121'!$H$1599:$H$1741,"ENTRADA",'MGZ121'!$J$1599:$J$1741,$B100),0)</f>
        <v>6000</v>
      </c>
      <c r="D100" s="62">
        <f>IFERROR(SUMIFS('MGZ BBVA'!$M$1562:$M$1701,'MGZ BBVA'!$H$1562:$H$1701,"ENTRADA",'MGZ BBVA'!$J$1562:$J$1701,$B100),0)</f>
        <v>0</v>
      </c>
      <c r="E100" s="62">
        <f>IFERROR(SUMIFS('MGZ DOLARES'!$M$2:$M$2,'MGZ DOLARES'!$F$2:$F$2,"ENTRADA",'MGZ DOLARES'!$J$2:$J$2,$B100),0)</f>
        <v>0</v>
      </c>
      <c r="F100" s="62">
        <f>IFERROR(SUMIFS('MGZ BAJIO'!$M$80:$M$81,'MGZ BAJIO'!$H$80:$H$81,"ENTRADA",'MGZ BAJIO'!$J$80:$J$81,$B100),0)</f>
        <v>0</v>
      </c>
      <c r="G100" s="62">
        <f>IFERROR(SUMIFS('VICTOR BANAMEX'!$M$602:$M$654,'VICTOR BANAMEX'!$H$602:$H$654,"ENTRADA",'VICTOR BANAMEX'!$J$602:$J$654,$B100),0)</f>
        <v>0</v>
      </c>
      <c r="H100" s="62">
        <f>IFERROR(SUMIFS('VICTOR BANORTE'!$M$106:$M$113,'VICTOR BANORTE'!$H$106:$H$113,"ENTRADA",'VICTOR BANORTE'!$J$106:$J$113,$B100),0)</f>
        <v>0</v>
      </c>
      <c r="I100" s="62">
        <f>IFERROR(SUMIFS(RODRIGO!$M$5:$M$5,RODRIGO!$H$5:$H$5,"ENTRADA",RODRIGO!$J$5:$J$5,$B100),0)</f>
        <v>0</v>
      </c>
      <c r="J100" s="62">
        <f>IFERROR(SUMIFS(MOY!$M$85:$M$99,MOY!$H$85:$H$99,"ENTRADA",MOY!$J$85:$J$99,$B100),0)</f>
        <v>0</v>
      </c>
      <c r="K100" s="62">
        <f>IFERROR(SUMIFS('NORMA RUTH'!$M$110:$M$127,'NORMA RUTH'!$H$110:$H$127,"ENTRADA",'NORMA RUTH'!$J$110:$J$127,$B100),0)</f>
        <v>0</v>
      </c>
      <c r="L100" s="62">
        <f>IFERROR(SUMIFS(VALERIA!$M$74:$M$89,VALERIA!$H$74:$H$89,"ENTRADA",VALERIA!$J$74:$J$89,$B100),0)</f>
        <v>0</v>
      </c>
      <c r="M100" s="62">
        <f>IFERROR(SUMIFS('MANUEL BANAMEX'!$M$143:$M$162,'MANUEL BANAMEX'!$H$143:$H$162,"ENTRADA",'MANUEL BANAMEX'!$J$143:$J$162,$B100),0)</f>
        <v>0</v>
      </c>
      <c r="N100" s="62">
        <f>IFERROR(SUMIFS(ROBERTO!$M$3:$M$9,ROBERTO!$H$3:$H$9,"ENTRADA",ROBERTO!$J$3:$J$9,$B100),0)</f>
        <v>0</v>
      </c>
      <c r="O100" s="62">
        <f>IFERROR(SUMIFS(JUAN!$M$92:$M$95,JUAN!$H$92:$H$95,"ENTRADA",JUAN!$J$92:$J$95,$B100),0)</f>
        <v>0</v>
      </c>
      <c r="P100" s="62">
        <f>IFERROR(SUMIFS('NORMA SANCHEZ'!$M$86:$M$89,'NORMA SANCHEZ'!$H$86:$H$89,"ENTRADA",'NORMA SANCHEZ'!$J$86:$J$89,$B100),0)</f>
        <v>0</v>
      </c>
      <c r="Q100" s="62">
        <f>IFERROR(SUMIFS('JOSE CARLOS'!$M$83:$M$89,'JOSE CARLOS'!$H$83:$H$89,"ENTRADA",'JOSE CARLOS'!$J$83:$J$89,$B100),0)</f>
        <v>0</v>
      </c>
      <c r="R100" s="62">
        <f>IFERROR(SUMIFS('LUIS ENRIQUE '!$M$69:$M$73,'LUIS ENRIQUE '!$H$69:$H$73,"ENTRADA",'LUIS ENRIQUE '!$J$69:$J$73,$B100),0)</f>
        <v>0</v>
      </c>
      <c r="S100" s="62">
        <f>IFERROR(SUMIFS(CESARIA!$M$96:$M$99,CESARIA!$H$96:$H$99,"ENTRADA",CESARIA!$J$96:$J$99,$B100),0)</f>
        <v>0</v>
      </c>
      <c r="T100" s="62">
        <f>IFERROR(SUMIFS(ALAN!$M$93:$M$103,ALAN!$H$93:$H$103,"ENTRADA",ALAN!$J$93:$J$103,$B100),0)</f>
        <v>0</v>
      </c>
      <c r="U100" s="62">
        <f>IFERROR(SUMIFS(ELVIA!$M$78:$M$79,ELVIA!$H$78:$H$79,"ENTRADA",ELVIA!$J$78:$J$79,$B100),0)</f>
        <v>0</v>
      </c>
      <c r="V100" s="146">
        <f>IFERROR(SUMIFS(CAJA!$M$6591:$M$7234,CAJA!$H$6591:$H$7234,"ENTRADA",CAJA!$J$6591:$J$7234,$B100),0)</f>
        <v>0</v>
      </c>
      <c r="W100" s="62">
        <f>IFERROR(SUMIFS('CAJA TIGRES'!$M$1797:$M$1994,'CAJA TIGRES'!$H$1797:$H$1994,"ENTRADA",'CAJA TIGRES'!$J$1797:$J$1994,$B100),0)</f>
        <v>0</v>
      </c>
      <c r="X100" s="62">
        <f>IFERROR(SUMIFS(RESERVA!$M$14:$M$14,RESERVA!$H$14:$H$14,"ENTRADA",RESERVA!$J$14:$J$14,$B100),0)</f>
        <v>0</v>
      </c>
      <c r="Y100" s="96">
        <f t="shared" si="40"/>
        <v>6000</v>
      </c>
      <c r="Z100" s="96">
        <f>Y100+'OCT25'!Z100</f>
        <v>16400</v>
      </c>
    </row>
    <row r="101" spans="2:26" x14ac:dyDescent="0.3">
      <c r="B101" s="63" t="s">
        <v>195</v>
      </c>
      <c r="C101" s="62">
        <f>IFERROR(SUMIFS('MGZ121'!$M$1599:'MGZ121'!$M$1741,'MGZ121'!$H$1599:$H$1741,"ENTRADA",'MGZ121'!$J$1599:$J$1741,$B101),0)</f>
        <v>0</v>
      </c>
      <c r="D101" s="62">
        <f>IFERROR(SUMIFS('MGZ BBVA'!$M$1562:$M$1701,'MGZ BBVA'!$H$1562:$H$1701,"ENTRADA",'MGZ BBVA'!$J$1562:$J$1701,$B101),0)</f>
        <v>0</v>
      </c>
      <c r="E101" s="62">
        <f>IFERROR(SUMIFS('MGZ DOLARES'!$M$2:$M$2,'MGZ DOLARES'!$F$2:$F$2,"ENTRADA",'MGZ DOLARES'!$J$2:$J$2,$B101),0)</f>
        <v>0</v>
      </c>
      <c r="F101" s="62">
        <f>IFERROR(SUMIFS('MGZ BAJIO'!$M$80:$M$81,'MGZ BAJIO'!$H$80:$H$81,"ENTRADA",'MGZ BAJIO'!$J$80:$J$81,$B101),0)</f>
        <v>0</v>
      </c>
      <c r="G101" s="62">
        <f>IFERROR(SUMIFS('VICTOR BANAMEX'!$M$602:$M$654,'VICTOR BANAMEX'!$H$602:$H$654,"ENTRADA",'VICTOR BANAMEX'!$J$602:$J$654,$B101),0)</f>
        <v>0</v>
      </c>
      <c r="H101" s="62">
        <f>IFERROR(SUMIFS('VICTOR BANORTE'!$M$106:$M$113,'VICTOR BANORTE'!$H$106:$H$113,"ENTRADA",'VICTOR BANORTE'!$J$106:$J$113,$B101),0)</f>
        <v>0</v>
      </c>
      <c r="I101" s="62">
        <f>IFERROR(SUMIFS(RODRIGO!$M$5:$M$5,RODRIGO!$H$5:$H$5,"ENTRADA",RODRIGO!$J$5:$J$5,$B101),0)</f>
        <v>0</v>
      </c>
      <c r="J101" s="62">
        <f>IFERROR(SUMIFS(MOY!$M$85:$M$99,MOY!$H$85:$H$99,"ENTRADA",MOY!$J$85:$J$99,$B101),0)</f>
        <v>0</v>
      </c>
      <c r="K101" s="62">
        <f>IFERROR(SUMIFS('NORMA RUTH'!$M$110:$M$127,'NORMA RUTH'!$H$110:$H$127,"ENTRADA",'NORMA RUTH'!$J$110:$J$127,$B101),0)</f>
        <v>0</v>
      </c>
      <c r="L101" s="62">
        <f>IFERROR(SUMIFS(VALERIA!$M$74:$M$89,VALERIA!$H$74:$H$89,"ENTRADA",VALERIA!$J$74:$J$89,$B101),0)</f>
        <v>0</v>
      </c>
      <c r="M101" s="62">
        <f>IFERROR(SUMIFS('MANUEL BANAMEX'!$M$143:$M$162,'MANUEL BANAMEX'!$H$143:$H$162,"ENTRADA",'MANUEL BANAMEX'!$J$143:$J$162,$B101),0)</f>
        <v>0</v>
      </c>
      <c r="N101" s="62">
        <f>IFERROR(SUMIFS(ROBERTO!$M$3:$M$9,ROBERTO!$H$3:$H$9,"ENTRADA",ROBERTO!$J$3:$J$9,$B101),0)</f>
        <v>0</v>
      </c>
      <c r="O101" s="62">
        <f>IFERROR(SUMIFS(JUAN!$M$92:$M$95,JUAN!$H$92:$H$95,"ENTRADA",JUAN!$J$92:$J$95,$B101),0)</f>
        <v>0</v>
      </c>
      <c r="P101" s="62">
        <f>IFERROR(SUMIFS('NORMA SANCHEZ'!$M$86:$M$89,'NORMA SANCHEZ'!$H$86:$H$89,"ENTRADA",'NORMA SANCHEZ'!$J$86:$J$89,$B101),0)</f>
        <v>0</v>
      </c>
      <c r="Q101" s="62">
        <f>IFERROR(SUMIFS('JOSE CARLOS'!$M$83:$M$89,'JOSE CARLOS'!$H$83:$H$89,"ENTRADA",'JOSE CARLOS'!$J$83:$J$89,$B101),0)</f>
        <v>0</v>
      </c>
      <c r="R101" s="62">
        <f>IFERROR(SUMIFS('LUIS ENRIQUE '!$M$69:$M$73,'LUIS ENRIQUE '!$H$69:$H$73,"ENTRADA",'LUIS ENRIQUE '!$J$69:$J$73,$B101),0)</f>
        <v>0</v>
      </c>
      <c r="S101" s="62">
        <f>IFERROR(SUMIFS(CESARIA!$M$96:$M$99,CESARIA!$H$96:$H$99,"ENTRADA",CESARIA!$J$96:$J$99,$B101),0)</f>
        <v>0</v>
      </c>
      <c r="T101" s="62">
        <f>IFERROR(SUMIFS(ALAN!$M$93:$M$103,ALAN!$H$93:$H$103,"ENTRADA",ALAN!$J$93:$J$103,$B101),0)</f>
        <v>0</v>
      </c>
      <c r="U101" s="62">
        <f>IFERROR(SUMIFS(ELVIA!$M$78:$M$79,ELVIA!$H$78:$H$79,"ENTRADA",ELVIA!$J$78:$J$79,$B101),0)</f>
        <v>0</v>
      </c>
      <c r="V101" s="146">
        <f>IFERROR(SUMIFS(CAJA!$M$6591:$M$7234,CAJA!$H$6591:$H$7234,"ENTRADA",CAJA!$J$6591:$J$7234,$B101),0)</f>
        <v>0</v>
      </c>
      <c r="W101" s="62">
        <f>IFERROR(SUMIFS('CAJA TIGRES'!$M$1797:$M$1994,'CAJA TIGRES'!$H$1797:$H$1994,"ENTRADA",'CAJA TIGRES'!$J$1797:$J$1994,$B101),0)</f>
        <v>0</v>
      </c>
      <c r="X101" s="62">
        <f>IFERROR(SUMIFS(RESERVA!$M$14:$M$14,RESERVA!$H$14:$H$14,"ENTRADA",RESERVA!$J$14:$J$14,$B101),0)</f>
        <v>0</v>
      </c>
      <c r="Y101" s="96">
        <f t="shared" si="40"/>
        <v>0</v>
      </c>
      <c r="Z101" s="96">
        <f>Y101+'OCT25'!Z101</f>
        <v>0</v>
      </c>
    </row>
    <row r="102" spans="2:26" x14ac:dyDescent="0.3">
      <c r="B102" s="63" t="s">
        <v>173</v>
      </c>
      <c r="C102" s="62">
        <f>IFERROR(SUMIFS('MGZ121'!$M$1599:'MGZ121'!$M$1741,'MGZ121'!$H$1599:$H$1741,"ENTRADA",'MGZ121'!$J$1599:$J$1741,$B102),0)</f>
        <v>0</v>
      </c>
      <c r="D102" s="62">
        <f>IFERROR(SUMIFS('MGZ BBVA'!$M$1562:$M$1701,'MGZ BBVA'!$H$1562:$H$1701,"ENTRADA",'MGZ BBVA'!$J$1562:$J$1701,$B102),0)</f>
        <v>0</v>
      </c>
      <c r="E102" s="62">
        <f>IFERROR(SUMIFS('MGZ DOLARES'!$M$2:$M$2,'MGZ DOLARES'!$F$2:$F$2,"ENTRADA",'MGZ DOLARES'!$J$2:$J$2,$B102),0)</f>
        <v>0</v>
      </c>
      <c r="F102" s="62">
        <f>IFERROR(SUMIFS('MGZ BAJIO'!$M$80:$M$81,'MGZ BAJIO'!$H$80:$H$81,"ENTRADA",'MGZ BAJIO'!$J$80:$J$81,$B102),0)</f>
        <v>0</v>
      </c>
      <c r="G102" s="62">
        <f>IFERROR(SUMIFS('VICTOR BANAMEX'!$M$602:$M$654,'VICTOR BANAMEX'!$H$602:$H$654,"ENTRADA",'VICTOR BANAMEX'!$J$602:$J$654,$B102),0)</f>
        <v>0</v>
      </c>
      <c r="H102" s="62">
        <f>IFERROR(SUMIFS('VICTOR BANORTE'!$M$106:$M$113,'VICTOR BANORTE'!$H$106:$H$113,"ENTRADA",'VICTOR BANORTE'!$J$106:$J$113,$B102),0)</f>
        <v>0</v>
      </c>
      <c r="I102" s="62">
        <f>IFERROR(SUMIFS(RODRIGO!$M$5:$M$5,RODRIGO!$H$5:$H$5,"ENTRADA",RODRIGO!$J$5:$J$5,$B102),0)</f>
        <v>0</v>
      </c>
      <c r="J102" s="62">
        <f>IFERROR(SUMIFS(MOY!$M$85:$M$99,MOY!$H$85:$H$99,"ENTRADA",MOY!$J$85:$J$99,$B102),0)</f>
        <v>0</v>
      </c>
      <c r="K102" s="62">
        <f>IFERROR(SUMIFS('NORMA RUTH'!$M$110:$M$127,'NORMA RUTH'!$H$110:$H$127,"ENTRADA",'NORMA RUTH'!$J$110:$J$127,$B102),0)</f>
        <v>0</v>
      </c>
      <c r="L102" s="62">
        <f>IFERROR(SUMIFS(VALERIA!$M$74:$M$89,VALERIA!$H$74:$H$89,"ENTRADA",VALERIA!$J$74:$J$89,$B102),0)</f>
        <v>0</v>
      </c>
      <c r="M102" s="62">
        <f>IFERROR(SUMIFS('MANUEL BANAMEX'!$M$143:$M$162,'MANUEL BANAMEX'!$H$143:$H$162,"ENTRADA",'MANUEL BANAMEX'!$J$143:$J$162,$B102),0)</f>
        <v>0</v>
      </c>
      <c r="N102" s="62">
        <f>IFERROR(SUMIFS(ROBERTO!$M$3:$M$9,ROBERTO!$H$3:$H$9,"ENTRADA",ROBERTO!$J$3:$J$9,$B102),0)</f>
        <v>0</v>
      </c>
      <c r="O102" s="62">
        <f>IFERROR(SUMIFS(JUAN!$M$92:$M$95,JUAN!$H$92:$H$95,"ENTRADA",JUAN!$J$92:$J$95,$B102),0)</f>
        <v>0</v>
      </c>
      <c r="P102" s="62">
        <f>IFERROR(SUMIFS('NORMA SANCHEZ'!$M$86:$M$89,'NORMA SANCHEZ'!$H$86:$H$89,"ENTRADA",'NORMA SANCHEZ'!$J$86:$J$89,$B102),0)</f>
        <v>0</v>
      </c>
      <c r="Q102" s="62">
        <f>IFERROR(SUMIFS('JOSE CARLOS'!$M$83:$M$89,'JOSE CARLOS'!$H$83:$H$89,"ENTRADA",'JOSE CARLOS'!$J$83:$J$89,$B102),0)</f>
        <v>0</v>
      </c>
      <c r="R102" s="62">
        <f>IFERROR(SUMIFS('LUIS ENRIQUE '!$M$69:$M$73,'LUIS ENRIQUE '!$H$69:$H$73,"ENTRADA",'LUIS ENRIQUE '!$J$69:$J$73,$B102),0)</f>
        <v>0</v>
      </c>
      <c r="S102" s="62">
        <f>IFERROR(SUMIFS(CESARIA!$M$96:$M$99,CESARIA!$H$96:$H$99,"ENTRADA",CESARIA!$J$96:$J$99,$B102),0)</f>
        <v>0</v>
      </c>
      <c r="T102" s="62">
        <f>IFERROR(SUMIFS(ALAN!$M$93:$M$103,ALAN!$H$93:$H$103,"ENTRADA",ALAN!$J$93:$J$103,$B102),0)</f>
        <v>0</v>
      </c>
      <c r="U102" s="62">
        <f>IFERROR(SUMIFS(ELVIA!$M$78:$M$79,ELVIA!$H$78:$H$79,"ENTRADA",ELVIA!$J$78:$J$79,$B102),0)</f>
        <v>0</v>
      </c>
      <c r="V102" s="146">
        <f>IFERROR(SUMIFS(CAJA!$M$6591:$M$7234,CAJA!$H$6591:$H$7234,"ENTRADA",CAJA!$J$6591:$J$7234,$B102),0)</f>
        <v>0</v>
      </c>
      <c r="W102" s="62">
        <f>IFERROR(SUMIFS('CAJA TIGRES'!$M$1797:$M$1994,'CAJA TIGRES'!$H$1797:$H$1994,"ENTRADA",'CAJA TIGRES'!$J$1797:$J$1994,$B102),0)</f>
        <v>0</v>
      </c>
      <c r="X102" s="62">
        <f>IFERROR(SUMIFS(RESERVA!$M$14:$M$14,RESERVA!$H$14:$H$14,"ENTRADA",RESERVA!$J$14:$J$14,$B102),0)</f>
        <v>0</v>
      </c>
      <c r="Y102" s="96">
        <f t="shared" si="40"/>
        <v>0</v>
      </c>
      <c r="Z102" s="96">
        <f>Y102+'OCT25'!Z102</f>
        <v>0</v>
      </c>
    </row>
    <row r="103" spans="2:26" x14ac:dyDescent="0.3">
      <c r="B103" s="63" t="s">
        <v>174</v>
      </c>
      <c r="C103" s="62">
        <f>IFERROR(SUMIFS('MGZ121'!$M$1599:'MGZ121'!$M$1741,'MGZ121'!$H$1599:$H$1741,"ENTRADA",'MGZ121'!$J$1599:$J$1741,$B103),0)</f>
        <v>21000</v>
      </c>
      <c r="D103" s="62">
        <f>IFERROR(SUMIFS('MGZ BBVA'!$M$1562:$M$1701,'MGZ BBVA'!$H$1562:$H$1701,"ENTRADA",'MGZ BBVA'!$J$1562:$J$1701,$B103),0)</f>
        <v>0</v>
      </c>
      <c r="E103" s="62">
        <f>IFERROR(SUMIFS('MGZ DOLARES'!$M$2:$M$2,'MGZ DOLARES'!$F$2:$F$2,"ENTRADA",'MGZ DOLARES'!$J$2:$J$2,$B103),0)</f>
        <v>0</v>
      </c>
      <c r="F103" s="62">
        <f>IFERROR(SUMIFS('MGZ BAJIO'!$M$80:$M$81,'MGZ BAJIO'!$H$80:$H$81,"ENTRADA",'MGZ BAJIO'!$J$80:$J$81,$B103),0)</f>
        <v>0</v>
      </c>
      <c r="G103" s="62">
        <f>IFERROR(SUMIFS('VICTOR BANAMEX'!$M$602:$M$654,'VICTOR BANAMEX'!$H$602:$H$654,"ENTRADA",'VICTOR BANAMEX'!$J$602:$J$654,$B103),0)</f>
        <v>0</v>
      </c>
      <c r="H103" s="62">
        <f>IFERROR(SUMIFS('VICTOR BANORTE'!$M$106:$M$113,'VICTOR BANORTE'!$H$106:$H$113,"ENTRADA",'VICTOR BANORTE'!$J$106:$J$113,$B103),0)</f>
        <v>0</v>
      </c>
      <c r="I103" s="62">
        <f>IFERROR(SUMIFS(RODRIGO!$M$5:$M$5,RODRIGO!$H$5:$H$5,"ENTRADA",RODRIGO!$J$5:$J$5,$B103),0)</f>
        <v>0</v>
      </c>
      <c r="J103" s="62">
        <f>IFERROR(SUMIFS(MOY!$M$85:$M$99,MOY!$H$85:$H$99,"ENTRADA",MOY!$J$85:$J$99,$B103),0)</f>
        <v>0</v>
      </c>
      <c r="K103" s="62">
        <f>IFERROR(SUMIFS('NORMA RUTH'!$M$110:$M$127,'NORMA RUTH'!$H$110:$H$127,"ENTRADA",'NORMA RUTH'!$J$110:$J$127,$B103),0)</f>
        <v>0</v>
      </c>
      <c r="L103" s="62">
        <f>IFERROR(SUMIFS(VALERIA!$M$74:$M$89,VALERIA!$H$74:$H$89,"ENTRADA",VALERIA!$J$74:$J$89,$B103),0)</f>
        <v>0</v>
      </c>
      <c r="M103" s="62">
        <f>IFERROR(SUMIFS('MANUEL BANAMEX'!$M$143:$M$162,'MANUEL BANAMEX'!$H$143:$H$162,"ENTRADA",'MANUEL BANAMEX'!$J$143:$J$162,$B103),0)</f>
        <v>0</v>
      </c>
      <c r="N103" s="62">
        <f>IFERROR(SUMIFS(ROBERTO!$M$3:$M$9,ROBERTO!$H$3:$H$9,"ENTRADA",ROBERTO!$J$3:$J$9,$B103),0)</f>
        <v>0</v>
      </c>
      <c r="O103" s="62">
        <f>IFERROR(SUMIFS(JUAN!$M$92:$M$95,JUAN!$H$92:$H$95,"ENTRADA",JUAN!$J$92:$J$95,$B103),0)</f>
        <v>0</v>
      </c>
      <c r="P103" s="62">
        <f>IFERROR(SUMIFS('NORMA SANCHEZ'!$M$86:$M$89,'NORMA SANCHEZ'!$H$86:$H$89,"ENTRADA",'NORMA SANCHEZ'!$J$86:$J$89,$B103),0)</f>
        <v>0</v>
      </c>
      <c r="Q103" s="62">
        <f>IFERROR(SUMIFS('JOSE CARLOS'!$M$83:$M$89,'JOSE CARLOS'!$H$83:$H$89,"ENTRADA",'JOSE CARLOS'!$J$83:$J$89,$B103),0)</f>
        <v>0</v>
      </c>
      <c r="R103" s="62">
        <f>IFERROR(SUMIFS('LUIS ENRIQUE '!$M$69:$M$73,'LUIS ENRIQUE '!$H$69:$H$73,"ENTRADA",'LUIS ENRIQUE '!$J$69:$J$73,$B103),0)</f>
        <v>0</v>
      </c>
      <c r="S103" s="62">
        <f>IFERROR(SUMIFS(CESARIA!$M$96:$M$99,CESARIA!$H$96:$H$99,"ENTRADA",CESARIA!$J$96:$J$99,$B103),0)</f>
        <v>0</v>
      </c>
      <c r="T103" s="62">
        <f>IFERROR(SUMIFS(ALAN!$M$93:$M$103,ALAN!$H$93:$H$103,"ENTRADA",ALAN!$J$93:$J$103,$B103),0)</f>
        <v>0</v>
      </c>
      <c r="U103" s="62">
        <f>IFERROR(SUMIFS(ELVIA!$M$78:$M$79,ELVIA!$H$78:$H$79,"ENTRADA",ELVIA!$J$78:$J$79,$B103),0)</f>
        <v>0</v>
      </c>
      <c r="V103" s="146">
        <f>IFERROR(SUMIFS(CAJA!$M$6591:$M$7234,CAJA!$H$6591:$H$7234,"ENTRADA",CAJA!$J$6591:$J$7234,$B103),0)</f>
        <v>1455000</v>
      </c>
      <c r="W103" s="62">
        <f>IFERROR(SUMIFS('CAJA TIGRES'!$M$1797:$M$1994,'CAJA TIGRES'!$H$1797:$H$1994,"ENTRADA",'CAJA TIGRES'!$J$1797:$J$1994,$B103),0)</f>
        <v>0</v>
      </c>
      <c r="X103" s="62">
        <f>IFERROR(SUMIFS(RESERVA!$M$14:$M$14,RESERVA!$H$14:$H$14,"ENTRADA",RESERVA!$J$14:$J$14,$B103),0)</f>
        <v>0</v>
      </c>
      <c r="Y103" s="96">
        <f t="shared" si="40"/>
        <v>1476000</v>
      </c>
      <c r="Z103" s="96">
        <f>Y103+'OCT25'!Z103</f>
        <v>6348750</v>
      </c>
    </row>
    <row r="104" spans="2:26" x14ac:dyDescent="0.3">
      <c r="B104" s="63" t="s">
        <v>175</v>
      </c>
      <c r="C104" s="62">
        <f>IFERROR(SUMIFS('MGZ121'!$M$1599:'MGZ121'!$M$1741,'MGZ121'!$H$1599:$H$1741,"ENTRADA",'MGZ121'!$J$1599:$J$1741,$B104),0)</f>
        <v>18000</v>
      </c>
      <c r="D104" s="62">
        <f>IFERROR(SUMIFS('MGZ BBVA'!$M$1562:$M$1701,'MGZ BBVA'!$H$1562:$H$1701,"ENTRADA",'MGZ BBVA'!$J$1562:$J$1701,$B104),0)</f>
        <v>0</v>
      </c>
      <c r="E104" s="62">
        <f>IFERROR(SUMIFS('MGZ DOLARES'!$M$2:$M$2,'MGZ DOLARES'!$F$2:$F$2,"ENTRADA",'MGZ DOLARES'!$J$2:$J$2,$B104),0)</f>
        <v>0</v>
      </c>
      <c r="F104" s="62">
        <f>IFERROR(SUMIFS('MGZ BAJIO'!$M$80:$M$81,'MGZ BAJIO'!$H$80:$H$81,"ENTRADA",'MGZ BAJIO'!$J$80:$J$81,$B104),0)</f>
        <v>0</v>
      </c>
      <c r="G104" s="62">
        <f>IFERROR(SUMIFS('VICTOR BANAMEX'!$M$602:$M$654,'VICTOR BANAMEX'!$H$602:$H$654,"ENTRADA",'VICTOR BANAMEX'!$J$602:$J$654,$B104),0)</f>
        <v>10000</v>
      </c>
      <c r="H104" s="62">
        <f>IFERROR(SUMIFS('VICTOR BANORTE'!$M$106:$M$113,'VICTOR BANORTE'!$H$106:$H$113,"ENTRADA",'VICTOR BANORTE'!$J$106:$J$113,$B104),0)</f>
        <v>0</v>
      </c>
      <c r="I104" s="62">
        <f>IFERROR(SUMIFS(RODRIGO!$M$5:$M$5,RODRIGO!$H$5:$H$5,"ENTRADA",RODRIGO!$J$5:$J$5,$B104),0)</f>
        <v>0</v>
      </c>
      <c r="J104" s="62">
        <f>IFERROR(SUMIFS(MOY!$M$85:$M$99,MOY!$H$85:$H$99,"ENTRADA",MOY!$J$85:$J$99,$B104),0)</f>
        <v>0</v>
      </c>
      <c r="K104" s="62">
        <f>IFERROR(SUMIFS('NORMA RUTH'!$M$110:$M$127,'NORMA RUTH'!$H$110:$H$127,"ENTRADA",'NORMA RUTH'!$J$110:$J$127,$B104),0)</f>
        <v>0</v>
      </c>
      <c r="L104" s="62">
        <f>IFERROR(SUMIFS(VALERIA!$M$74:$M$89,VALERIA!$H$74:$H$89,"ENTRADA",VALERIA!$J$74:$J$89,$B104),0)</f>
        <v>0</v>
      </c>
      <c r="M104" s="62">
        <f>IFERROR(SUMIFS('MANUEL BANAMEX'!$M$143:$M$162,'MANUEL BANAMEX'!$H$143:$H$162,"ENTRADA",'MANUEL BANAMEX'!$J$143:$J$162,$B104),0)</f>
        <v>0</v>
      </c>
      <c r="N104" s="62">
        <f>IFERROR(SUMIFS(ROBERTO!$M$3:$M$9,ROBERTO!$H$3:$H$9,"ENTRADA",ROBERTO!$J$3:$J$9,$B104),0)</f>
        <v>0</v>
      </c>
      <c r="O104" s="62">
        <f>IFERROR(SUMIFS(JUAN!$M$92:$M$95,JUAN!$H$92:$H$95,"ENTRADA",JUAN!$J$92:$J$95,$B104),0)</f>
        <v>0</v>
      </c>
      <c r="P104" s="62">
        <f>IFERROR(SUMIFS('NORMA SANCHEZ'!$M$86:$M$89,'NORMA SANCHEZ'!$H$86:$H$89,"ENTRADA",'NORMA SANCHEZ'!$J$86:$J$89,$B104),0)</f>
        <v>0</v>
      </c>
      <c r="Q104" s="62">
        <f>IFERROR(SUMIFS('JOSE CARLOS'!$M$83:$M$89,'JOSE CARLOS'!$H$83:$H$89,"ENTRADA",'JOSE CARLOS'!$J$83:$J$89,$B104),0)</f>
        <v>0</v>
      </c>
      <c r="R104" s="62">
        <f>IFERROR(SUMIFS('LUIS ENRIQUE '!$M$69:$M$73,'LUIS ENRIQUE '!$H$69:$H$73,"ENTRADA",'LUIS ENRIQUE '!$J$69:$J$73,$B104),0)</f>
        <v>0</v>
      </c>
      <c r="S104" s="62">
        <f>IFERROR(SUMIFS(CESARIA!$M$96:$M$99,CESARIA!$H$96:$H$99,"ENTRADA",CESARIA!$J$96:$J$99,$B104),0)</f>
        <v>0</v>
      </c>
      <c r="T104" s="62">
        <f>IFERROR(SUMIFS(ALAN!$M$93:$M$103,ALAN!$H$93:$H$103,"ENTRADA",ALAN!$J$93:$J$103,$B104),0)</f>
        <v>0</v>
      </c>
      <c r="U104" s="62">
        <f>IFERROR(SUMIFS(ELVIA!$M$78:$M$79,ELVIA!$H$78:$H$79,"ENTRADA",ELVIA!$J$78:$J$79,$B104),0)</f>
        <v>0</v>
      </c>
      <c r="V104" s="146">
        <f>IFERROR(SUMIFS(CAJA!$M$6591:$M$7234,CAJA!$H$6591:$H$7234,"ENTRADA",CAJA!$J$6591:$J$7234,$B104),0)</f>
        <v>1100000</v>
      </c>
      <c r="W104" s="62">
        <f>IFERROR(SUMIFS('CAJA TIGRES'!$M$1797:$M$1994,'CAJA TIGRES'!$H$1797:$H$1994,"ENTRADA",'CAJA TIGRES'!$J$1797:$J$1994,$B104),0)</f>
        <v>0</v>
      </c>
      <c r="X104" s="62">
        <f>IFERROR(SUMIFS(RESERVA!$M$14:$M$14,RESERVA!$H$14:$H$14,"ENTRADA",RESERVA!$J$14:$J$14,$B104),0)</f>
        <v>0</v>
      </c>
      <c r="Y104" s="96">
        <f t="shared" si="40"/>
        <v>1128000</v>
      </c>
      <c r="Z104" s="96">
        <f>Y104+'OCT25'!Z104</f>
        <v>7616002.2800000003</v>
      </c>
    </row>
    <row r="105" spans="2:26" x14ac:dyDescent="0.3">
      <c r="B105" s="63" t="s">
        <v>176</v>
      </c>
      <c r="C105" s="62">
        <f>IFERROR(SUMIFS('MGZ121'!$M$1599:'MGZ121'!$M$1741,'MGZ121'!$H$1599:$H$1741,"ENTRADA",'MGZ121'!$J$1599:$J$1741,$B105),0)</f>
        <v>0</v>
      </c>
      <c r="D105" s="62">
        <f>IFERROR(SUMIFS('MGZ BBVA'!$M$1562:$M$1701,'MGZ BBVA'!$H$1562:$H$1701,"ENTRADA",'MGZ BBVA'!$J$1562:$J$1701,$B105),0)</f>
        <v>0</v>
      </c>
      <c r="E105" s="62">
        <f>IFERROR(SUMIFS('MGZ DOLARES'!$M$2:$M$2,'MGZ DOLARES'!$F$2:$F$2,"ENTRADA",'MGZ DOLARES'!$J$2:$J$2,$B105),0)</f>
        <v>0</v>
      </c>
      <c r="F105" s="62">
        <f>IFERROR(SUMIFS('MGZ BAJIO'!$M$80:$M$81,'MGZ BAJIO'!$H$80:$H$81,"ENTRADA",'MGZ BAJIO'!$J$80:$J$81,$B105),0)</f>
        <v>0</v>
      </c>
      <c r="G105" s="62">
        <f>IFERROR(SUMIFS('VICTOR BANAMEX'!$M$602:$M$654,'VICTOR BANAMEX'!$H$602:$H$654,"ENTRADA",'VICTOR BANAMEX'!$J$602:$J$654,$B105),0)</f>
        <v>0</v>
      </c>
      <c r="H105" s="62">
        <f>IFERROR(SUMIFS('VICTOR BANORTE'!$M$106:$M$113,'VICTOR BANORTE'!$H$106:$H$113,"ENTRADA",'VICTOR BANORTE'!$J$106:$J$113,$B105),0)</f>
        <v>0</v>
      </c>
      <c r="I105" s="62">
        <f>IFERROR(SUMIFS(RODRIGO!$M$5:$M$5,RODRIGO!$H$5:$H$5,"ENTRADA",RODRIGO!$J$5:$J$5,$B105),0)</f>
        <v>0</v>
      </c>
      <c r="J105" s="62">
        <f>IFERROR(SUMIFS(MOY!$M$85:$M$99,MOY!$H$85:$H$99,"ENTRADA",MOY!$J$85:$J$99,$B105),0)</f>
        <v>0</v>
      </c>
      <c r="K105" s="62">
        <f>IFERROR(SUMIFS('NORMA RUTH'!$M$110:$M$127,'NORMA RUTH'!$H$110:$H$127,"ENTRADA",'NORMA RUTH'!$J$110:$J$127,$B105),0)</f>
        <v>0</v>
      </c>
      <c r="L105" s="62">
        <f>IFERROR(SUMIFS(VALERIA!$M$74:$M$89,VALERIA!$H$74:$H$89,"ENTRADA",VALERIA!$J$74:$J$89,$B105),0)</f>
        <v>0</v>
      </c>
      <c r="M105" s="62">
        <f>IFERROR(SUMIFS('MANUEL BANAMEX'!$M$143:$M$162,'MANUEL BANAMEX'!$H$143:$H$162,"ENTRADA",'MANUEL BANAMEX'!$J$143:$J$162,$B105),0)</f>
        <v>0</v>
      </c>
      <c r="N105" s="62">
        <f>IFERROR(SUMIFS(ROBERTO!$M$3:$M$9,ROBERTO!$H$3:$H$9,"ENTRADA",ROBERTO!$J$3:$J$9,$B105),0)</f>
        <v>0</v>
      </c>
      <c r="O105" s="62">
        <f>IFERROR(SUMIFS(JUAN!$M$92:$M$95,JUAN!$H$92:$H$95,"ENTRADA",JUAN!$J$92:$J$95,$B105),0)</f>
        <v>0</v>
      </c>
      <c r="P105" s="62">
        <f>IFERROR(SUMIFS('NORMA SANCHEZ'!$M$86:$M$89,'NORMA SANCHEZ'!$H$86:$H$89,"ENTRADA",'NORMA SANCHEZ'!$J$86:$J$89,$B105),0)</f>
        <v>0</v>
      </c>
      <c r="Q105" s="62">
        <f>IFERROR(SUMIFS('JOSE CARLOS'!$M$83:$M$89,'JOSE CARLOS'!$H$83:$H$89,"ENTRADA",'JOSE CARLOS'!$J$83:$J$89,$B105),0)</f>
        <v>0</v>
      </c>
      <c r="R105" s="62">
        <f>IFERROR(SUMIFS('LUIS ENRIQUE '!$M$69:$M$73,'LUIS ENRIQUE '!$H$69:$H$73,"ENTRADA",'LUIS ENRIQUE '!$J$69:$J$73,$B105),0)</f>
        <v>0</v>
      </c>
      <c r="S105" s="62">
        <f>IFERROR(SUMIFS(CESARIA!$M$96:$M$99,CESARIA!$H$96:$H$99,"ENTRADA",CESARIA!$J$96:$J$99,$B105),0)</f>
        <v>0</v>
      </c>
      <c r="T105" s="62">
        <f>IFERROR(SUMIFS(ALAN!$M$93:$M$103,ALAN!$H$93:$H$103,"ENTRADA",ALAN!$J$93:$J$103,$B105),0)</f>
        <v>0</v>
      </c>
      <c r="U105" s="62">
        <f>IFERROR(SUMIFS(ELVIA!$M$78:$M$79,ELVIA!$H$78:$H$79,"ENTRADA",ELVIA!$J$78:$J$79,$B105),0)</f>
        <v>0</v>
      </c>
      <c r="V105" s="146">
        <f>IFERROR(SUMIFS(CAJA!$M$6591:$M$7234,CAJA!$H$6591:$H$7234,"ENTRADA",CAJA!$J$6591:$J$7234,$B105),0)</f>
        <v>1739000</v>
      </c>
      <c r="W105" s="62">
        <f>IFERROR(SUMIFS('CAJA TIGRES'!$M$1797:$M$1994,'CAJA TIGRES'!$H$1797:$H$1994,"ENTRADA",'CAJA TIGRES'!$J$1797:$J$1994,$B105),0)</f>
        <v>0</v>
      </c>
      <c r="X105" s="62">
        <f>IFERROR(SUMIFS(RESERVA!$M$14:$M$14,RESERVA!$H$14:$H$14,"ENTRADA",RESERVA!$J$14:$J$14,$B105),0)</f>
        <v>0</v>
      </c>
      <c r="Y105" s="96">
        <f t="shared" si="40"/>
        <v>1739000</v>
      </c>
      <c r="Z105" s="96">
        <f>Y105+'OCT25'!Z105</f>
        <v>4192850</v>
      </c>
    </row>
    <row r="106" spans="2:26" x14ac:dyDescent="0.3">
      <c r="B106" s="63" t="s">
        <v>177</v>
      </c>
      <c r="C106" s="62">
        <f>IFERROR(SUMIFS('MGZ121'!$M$1599:'MGZ121'!$M$1741,'MGZ121'!$H$1599:$H$1741,"ENTRADA",'MGZ121'!$J$1599:$J$1741,$B106),0)</f>
        <v>2000</v>
      </c>
      <c r="D106" s="62">
        <f>IFERROR(SUMIFS('MGZ BBVA'!$M$1562:$M$1701,'MGZ BBVA'!$H$1562:$H$1701,"ENTRADA",'MGZ BBVA'!$J$1562:$J$1701,$B106),0)</f>
        <v>0</v>
      </c>
      <c r="E106" s="62">
        <f>IFERROR(SUMIFS('MGZ DOLARES'!$M$2:$M$2,'MGZ DOLARES'!$F$2:$F$2,"ENTRADA",'MGZ DOLARES'!$J$2:$J$2,$B106),0)</f>
        <v>0</v>
      </c>
      <c r="F106" s="62">
        <f>IFERROR(SUMIFS('MGZ BAJIO'!$M$80:$M$81,'MGZ BAJIO'!$H$80:$H$81,"ENTRADA",'MGZ BAJIO'!$J$80:$J$81,$B106),0)</f>
        <v>0</v>
      </c>
      <c r="G106" s="62">
        <f>IFERROR(SUMIFS('VICTOR BANAMEX'!$M$602:$M$654,'VICTOR BANAMEX'!$H$602:$H$654,"ENTRADA",'VICTOR BANAMEX'!$J$602:$J$654,$B106),0)</f>
        <v>0</v>
      </c>
      <c r="H106" s="62">
        <f>IFERROR(SUMIFS('VICTOR BANORTE'!$M$106:$M$113,'VICTOR BANORTE'!$H$106:$H$113,"ENTRADA",'VICTOR BANORTE'!$J$106:$J$113,$B106),0)</f>
        <v>0</v>
      </c>
      <c r="I106" s="62">
        <f>IFERROR(SUMIFS(RODRIGO!$M$5:$M$5,RODRIGO!$H$5:$H$5,"ENTRADA",RODRIGO!$J$5:$J$5,$B106),0)</f>
        <v>0</v>
      </c>
      <c r="J106" s="62">
        <f>IFERROR(SUMIFS(MOY!$M$85:$M$99,MOY!$H$85:$H$99,"ENTRADA",MOY!$J$85:$J$99,$B106),0)</f>
        <v>0</v>
      </c>
      <c r="K106" s="62">
        <f>IFERROR(SUMIFS('NORMA RUTH'!$M$110:$M$127,'NORMA RUTH'!$H$110:$H$127,"ENTRADA",'NORMA RUTH'!$J$110:$J$127,$B106),0)</f>
        <v>0</v>
      </c>
      <c r="L106" s="62">
        <f>IFERROR(SUMIFS(VALERIA!$M$74:$M$89,VALERIA!$H$74:$H$89,"ENTRADA",VALERIA!$J$74:$J$89,$B106),0)</f>
        <v>0</v>
      </c>
      <c r="M106" s="62">
        <f>IFERROR(SUMIFS('MANUEL BANAMEX'!$M$143:$M$162,'MANUEL BANAMEX'!$H$143:$H$162,"ENTRADA",'MANUEL BANAMEX'!$J$143:$J$162,$B106),0)</f>
        <v>0</v>
      </c>
      <c r="N106" s="62">
        <f>IFERROR(SUMIFS(ROBERTO!$M$3:$M$9,ROBERTO!$H$3:$H$9,"ENTRADA",ROBERTO!$J$3:$J$9,$B106),0)</f>
        <v>0</v>
      </c>
      <c r="O106" s="62">
        <f>IFERROR(SUMIFS(JUAN!$M$92:$M$95,JUAN!$H$92:$H$95,"ENTRADA",JUAN!$J$92:$J$95,$B106),0)</f>
        <v>0</v>
      </c>
      <c r="P106" s="62">
        <f>IFERROR(SUMIFS('NORMA SANCHEZ'!$M$86:$M$89,'NORMA SANCHEZ'!$H$86:$H$89,"ENTRADA",'NORMA SANCHEZ'!$J$86:$J$89,$B106),0)</f>
        <v>0</v>
      </c>
      <c r="Q106" s="62">
        <f>IFERROR(SUMIFS('JOSE CARLOS'!$M$83:$M$89,'JOSE CARLOS'!$H$83:$H$89,"ENTRADA",'JOSE CARLOS'!$J$83:$J$89,$B106),0)</f>
        <v>0</v>
      </c>
      <c r="R106" s="62">
        <f>IFERROR(SUMIFS('LUIS ENRIQUE '!$M$69:$M$73,'LUIS ENRIQUE '!$H$69:$H$73,"ENTRADA",'LUIS ENRIQUE '!$J$69:$J$73,$B106),0)</f>
        <v>0</v>
      </c>
      <c r="S106" s="62">
        <f>IFERROR(SUMIFS(CESARIA!$M$96:$M$99,CESARIA!$H$96:$H$99,"ENTRADA",CESARIA!$J$96:$J$99,$B106),0)</f>
        <v>0</v>
      </c>
      <c r="T106" s="62">
        <f>IFERROR(SUMIFS(ALAN!$M$93:$M$103,ALAN!$H$93:$H$103,"ENTRADA",ALAN!$J$93:$J$103,$B106),0)</f>
        <v>0</v>
      </c>
      <c r="U106" s="62">
        <f>IFERROR(SUMIFS(ELVIA!$M$78:$M$79,ELVIA!$H$78:$H$79,"ENTRADA",ELVIA!$J$78:$J$79,$B106),0)</f>
        <v>0</v>
      </c>
      <c r="V106" s="146">
        <f>IFERROR(SUMIFS(CAJA!$M$6591:$M$7234,CAJA!$H$6591:$H$7234,"ENTRADA",CAJA!$J$6591:$J$7234,$B106),0)</f>
        <v>300000</v>
      </c>
      <c r="W106" s="62">
        <f>IFERROR(SUMIFS('CAJA TIGRES'!$M$1797:$M$1994,'CAJA TIGRES'!$H$1797:$H$1994,"ENTRADA",'CAJA TIGRES'!$J$1797:$J$1994,$B106),0)</f>
        <v>0</v>
      </c>
      <c r="X106" s="62">
        <f>IFERROR(SUMIFS(RESERVA!$M$14:$M$14,RESERVA!$H$14:$H$14,"ENTRADA",RESERVA!$J$14:$J$14,$B106),0)</f>
        <v>0</v>
      </c>
      <c r="Y106" s="96">
        <f t="shared" ref="Y106:Y113" si="41">SUM(C106:X106)</f>
        <v>302000</v>
      </c>
      <c r="Z106" s="96">
        <f>Y106+'OCT25'!Z106</f>
        <v>2655800</v>
      </c>
    </row>
    <row r="107" spans="2:26" ht="13.2" customHeight="1" x14ac:dyDescent="0.3">
      <c r="B107" s="63" t="s">
        <v>8784</v>
      </c>
      <c r="C107" s="62">
        <f>IFERROR(SUMIFS('MGZ121'!$M$1599:'MGZ121'!$M$1741,'MGZ121'!$H$1599:$H$1741,"ENTRADA",'MGZ121'!$J$1599:$J$1741,$B107),0)</f>
        <v>0</v>
      </c>
      <c r="D107" s="62">
        <f>IFERROR(SUMIFS('MGZ BBVA'!$M$1562:$M$1701,'MGZ BBVA'!$H$1562:$H$1701,"ENTRADA",'MGZ BBVA'!$J$1562:$J$1701,$B107),0)</f>
        <v>0</v>
      </c>
      <c r="E107" s="62">
        <f>IFERROR(SUMIFS('MGZ DOLARES'!$M$2:$M$2,'MGZ DOLARES'!$F$2:$F$2,"ENTRADA",'MGZ DOLARES'!$J$2:$J$2,$B107),0)</f>
        <v>0</v>
      </c>
      <c r="F107" s="62">
        <f>IFERROR(SUMIFS('MGZ BAJIO'!$M$80:$M$81,'MGZ BAJIO'!$H$80:$H$81,"ENTRADA",'MGZ BAJIO'!$J$80:$J$81,$B107),0)</f>
        <v>0</v>
      </c>
      <c r="G107" s="62">
        <f>IFERROR(SUMIFS('VICTOR BANAMEX'!$M$602:$M$654,'VICTOR BANAMEX'!$H$602:$H$654,"ENTRADA",'VICTOR BANAMEX'!$J$602:$J$654,$B107),0)</f>
        <v>0</v>
      </c>
      <c r="H107" s="62">
        <f>IFERROR(SUMIFS('VICTOR BANORTE'!$M$106:$M$113,'VICTOR BANORTE'!$H$106:$H$113,"ENTRADA",'VICTOR BANORTE'!$J$106:$J$113,$B107),0)</f>
        <v>0</v>
      </c>
      <c r="I107" s="62">
        <f>IFERROR(SUMIFS(RODRIGO!$M$5:$M$5,RODRIGO!$H$5:$H$5,"ENTRADA",RODRIGO!$J$5:$J$5,$B107),0)</f>
        <v>0</v>
      </c>
      <c r="J107" s="62">
        <f>IFERROR(SUMIFS(MOY!$M$85:$M$99,MOY!$H$85:$H$99,"ENTRADA",MOY!$J$85:$J$99,$B107),0)</f>
        <v>0</v>
      </c>
      <c r="K107" s="62">
        <f>IFERROR(SUMIFS('NORMA RUTH'!$M$110:$M$127,'NORMA RUTH'!$H$110:$H$127,"ENTRADA",'NORMA RUTH'!$J$110:$J$127,$B107),0)</f>
        <v>0</v>
      </c>
      <c r="L107" s="62">
        <f>IFERROR(SUMIFS(VALERIA!$M$74:$M$89,VALERIA!$H$74:$H$89,"ENTRADA",VALERIA!$J$74:$J$89,$B107),0)</f>
        <v>0</v>
      </c>
      <c r="M107" s="62">
        <f>IFERROR(SUMIFS('MANUEL BANAMEX'!$M$143:$M$162,'MANUEL BANAMEX'!$H$143:$H$162,"ENTRADA",'MANUEL BANAMEX'!$J$143:$J$162,$B107),0)</f>
        <v>0</v>
      </c>
      <c r="N107" s="62">
        <f>IFERROR(SUMIFS(ROBERTO!$M$3:$M$9,ROBERTO!$H$3:$H$9,"ENTRADA",ROBERTO!$J$3:$J$9,$B107),0)</f>
        <v>0</v>
      </c>
      <c r="O107" s="62">
        <f>IFERROR(SUMIFS(JUAN!$M$92:$M$95,JUAN!$H$92:$H$95,"ENTRADA",JUAN!$J$92:$J$95,$B107),0)</f>
        <v>0</v>
      </c>
      <c r="P107" s="62">
        <f>IFERROR(SUMIFS('NORMA SANCHEZ'!$M$86:$M$89,'NORMA SANCHEZ'!$H$86:$H$89,"ENTRADA",'NORMA SANCHEZ'!$J$86:$J$89,$B107),0)</f>
        <v>0</v>
      </c>
      <c r="Q107" s="62">
        <f>IFERROR(SUMIFS('JOSE CARLOS'!$M$83:$M$89,'JOSE CARLOS'!$H$83:$H$89,"ENTRADA",'JOSE CARLOS'!$J$83:$J$89,$B107),0)</f>
        <v>0</v>
      </c>
      <c r="R107" s="62">
        <f>IFERROR(SUMIFS('LUIS ENRIQUE '!$M$69:$M$73,'LUIS ENRIQUE '!$H$69:$H$73,"ENTRADA",'LUIS ENRIQUE '!$J$69:$J$73,$B107),0)</f>
        <v>0</v>
      </c>
      <c r="S107" s="62">
        <f>IFERROR(SUMIFS(CESARIA!$M$96:$M$99,CESARIA!$H$96:$H$99,"ENTRADA",CESARIA!$J$96:$J$99,$B107),0)</f>
        <v>0</v>
      </c>
      <c r="T107" s="62">
        <f>IFERROR(SUMIFS(ALAN!$M$93:$M$103,ALAN!$H$93:$H$103,"ENTRADA",ALAN!$J$93:$J$103,$B107),0)</f>
        <v>0</v>
      </c>
      <c r="U107" s="62">
        <f>IFERROR(SUMIFS(ELVIA!$M$78:$M$79,ELVIA!$H$78:$H$79,"ENTRADA",ELVIA!$J$78:$J$79,$B107),0)</f>
        <v>0</v>
      </c>
      <c r="V107" s="146">
        <f>IFERROR(SUMIFS(CAJA!$M$6591:$M$7234,CAJA!$H$6591:$H$7234,"ENTRADA",CAJA!$J$6591:$J$7234,$B107),0)</f>
        <v>302000</v>
      </c>
      <c r="W107" s="62">
        <f>IFERROR(SUMIFS('CAJA TIGRES'!$M$1797:$M$1994,'CAJA TIGRES'!$H$1797:$H$1994,"ENTRADA",'CAJA TIGRES'!$J$1797:$J$1994,$B107),0)</f>
        <v>0</v>
      </c>
      <c r="X107" s="62">
        <f>IFERROR(SUMIFS(RESERVA!$M$14:$M$14,RESERVA!$H$14:$H$14,"ENTRADA",RESERVA!$J$14:$J$14,$B107),0)</f>
        <v>0</v>
      </c>
      <c r="Y107" s="96">
        <f t="shared" si="41"/>
        <v>302000</v>
      </c>
      <c r="Z107" s="96">
        <f>Y107+'OCT25'!Z107</f>
        <v>302000</v>
      </c>
    </row>
    <row r="108" spans="2:26" x14ac:dyDescent="0.3">
      <c r="B108" s="63" t="s">
        <v>280</v>
      </c>
      <c r="C108" s="62">
        <f>IFERROR(SUMIFS('MGZ121'!$M$1599:'MGZ121'!$M$1741,'MGZ121'!$H$1599:$H$1741,"ENTRADA",'MGZ121'!$J$1599:$J$1741,$B108),0)</f>
        <v>0</v>
      </c>
      <c r="D108" s="62">
        <f>IFERROR(SUMIFS('MGZ BBVA'!$M$1562:$M$1701,'MGZ BBVA'!$H$1562:$H$1701,"ENTRADA",'MGZ BBVA'!$J$1562:$J$1701,$B108),0)</f>
        <v>0</v>
      </c>
      <c r="E108" s="62">
        <f>IFERROR(SUMIFS('MGZ DOLARES'!$M$2:$M$2,'MGZ DOLARES'!$F$2:$F$2,"ENTRADA",'MGZ DOLARES'!$J$2:$J$2,$B108),0)</f>
        <v>0</v>
      </c>
      <c r="F108" s="62">
        <f>IFERROR(SUMIFS('MGZ BAJIO'!$M$80:$M$81,'MGZ BAJIO'!$H$80:$H$81,"ENTRADA",'MGZ BAJIO'!$J$80:$J$81,$B108),0)</f>
        <v>0</v>
      </c>
      <c r="G108" s="62">
        <f>IFERROR(SUMIFS('VICTOR BANAMEX'!$M$602:$M$654,'VICTOR BANAMEX'!$H$602:$H$654,"ENTRADA",'VICTOR BANAMEX'!$J$602:$J$654,$B108),0)</f>
        <v>0</v>
      </c>
      <c r="H108" s="62">
        <f>IFERROR(SUMIFS('VICTOR BANORTE'!$M$106:$M$113,'VICTOR BANORTE'!$H$106:$H$113,"ENTRADA",'VICTOR BANORTE'!$J$106:$J$113,$B108),0)</f>
        <v>0</v>
      </c>
      <c r="I108" s="62">
        <f>IFERROR(SUMIFS(RODRIGO!$M$5:$M$5,RODRIGO!$H$5:$H$5,"ENTRADA",RODRIGO!$J$5:$J$5,$B108),0)</f>
        <v>0</v>
      </c>
      <c r="J108" s="62">
        <f>IFERROR(SUMIFS(MOY!$M$85:$M$99,MOY!$H$85:$H$99,"ENTRADA",MOY!$J$85:$J$99,$B108),0)</f>
        <v>0</v>
      </c>
      <c r="K108" s="62">
        <f>IFERROR(SUMIFS('NORMA RUTH'!$M$110:$M$127,'NORMA RUTH'!$H$110:$H$127,"ENTRADA",'NORMA RUTH'!$J$110:$J$127,$B108),0)</f>
        <v>0</v>
      </c>
      <c r="L108" s="62">
        <f>IFERROR(SUMIFS(VALERIA!$M$74:$M$89,VALERIA!$H$74:$H$89,"ENTRADA",VALERIA!$J$74:$J$89,$B108),0)</f>
        <v>0</v>
      </c>
      <c r="M108" s="62">
        <f>IFERROR(SUMIFS('MANUEL BANAMEX'!$M$143:$M$162,'MANUEL BANAMEX'!$H$143:$H$162,"ENTRADA",'MANUEL BANAMEX'!$J$143:$J$162,$B108),0)</f>
        <v>0</v>
      </c>
      <c r="N108" s="62">
        <f>IFERROR(SUMIFS(ROBERTO!$M$3:$M$9,ROBERTO!$H$3:$H$9,"ENTRADA",ROBERTO!$J$3:$J$9,$B108),0)</f>
        <v>0</v>
      </c>
      <c r="O108" s="62">
        <f>IFERROR(SUMIFS(JUAN!$M$92:$M$95,JUAN!$H$92:$H$95,"ENTRADA",JUAN!$J$92:$J$95,$B108),0)</f>
        <v>0</v>
      </c>
      <c r="P108" s="62">
        <f>IFERROR(SUMIFS('NORMA SANCHEZ'!$M$86:$M$89,'NORMA SANCHEZ'!$H$86:$H$89,"ENTRADA",'NORMA SANCHEZ'!$J$86:$J$89,$B108),0)</f>
        <v>0</v>
      </c>
      <c r="Q108" s="62">
        <f>IFERROR(SUMIFS('JOSE CARLOS'!$M$83:$M$89,'JOSE CARLOS'!$H$83:$H$89,"ENTRADA",'JOSE CARLOS'!$J$83:$J$89,$B108),0)</f>
        <v>0</v>
      </c>
      <c r="R108" s="62">
        <f>IFERROR(SUMIFS('LUIS ENRIQUE '!$M$69:$M$73,'LUIS ENRIQUE '!$H$69:$H$73,"ENTRADA",'LUIS ENRIQUE '!$J$69:$J$73,$B108),0)</f>
        <v>0</v>
      </c>
      <c r="S108" s="62">
        <f>IFERROR(SUMIFS(CESARIA!$M$96:$M$99,CESARIA!$H$96:$H$99,"ENTRADA",CESARIA!$J$96:$J$99,$B108),0)</f>
        <v>0</v>
      </c>
      <c r="T108" s="62">
        <f>IFERROR(SUMIFS(ALAN!$M$93:$M$103,ALAN!$H$93:$H$103,"ENTRADA",ALAN!$J$93:$J$103,$B108),0)</f>
        <v>0</v>
      </c>
      <c r="U108" s="62">
        <f>IFERROR(SUMIFS(ELVIA!$M$78:$M$79,ELVIA!$H$78:$H$79,"ENTRADA",ELVIA!$J$78:$J$79,$B108),0)</f>
        <v>0</v>
      </c>
      <c r="V108" s="146">
        <f>IFERROR(SUMIFS(CAJA!$M$6591:$M$7234,CAJA!$H$6591:$H$7234,"ENTRADA",CAJA!$J$6591:$J$7234,$B108),0)</f>
        <v>400000</v>
      </c>
      <c r="W108" s="62">
        <f>IFERROR(SUMIFS('CAJA TIGRES'!$M$1797:$M$1994,'CAJA TIGRES'!$H$1797:$H$1994,"ENTRADA",'CAJA TIGRES'!$J$1797:$J$1994,$B108),0)</f>
        <v>0</v>
      </c>
      <c r="X108" s="62">
        <f>IFERROR(SUMIFS(RESERVA!$M$14:$M$14,RESERVA!$H$14:$H$14,"ENTRADA",RESERVA!$J$14:$J$14,$B108),0)</f>
        <v>0</v>
      </c>
      <c r="Y108" s="96">
        <f t="shared" si="41"/>
        <v>400000</v>
      </c>
      <c r="Z108" s="96">
        <f>Y108+'OCT25'!Z108</f>
        <v>4202500</v>
      </c>
    </row>
    <row r="109" spans="2:26" x14ac:dyDescent="0.3">
      <c r="B109" s="63" t="s">
        <v>178</v>
      </c>
      <c r="C109" s="62">
        <f>IFERROR(SUMIFS('MGZ121'!$M$1599:'MGZ121'!$M$1741,'MGZ121'!$H$1599:$H$1741,"ENTRADA",'MGZ121'!$J$1599:$J$1741,$B109),0)</f>
        <v>0</v>
      </c>
      <c r="D109" s="62">
        <f>IFERROR(SUMIFS('MGZ BBVA'!$M$1562:$M$1701,'MGZ BBVA'!$H$1562:$H$1701,"ENTRADA",'MGZ BBVA'!$J$1562:$J$1701,$B109),0)</f>
        <v>0</v>
      </c>
      <c r="E109" s="62">
        <f>IFERROR(SUMIFS('MGZ DOLARES'!$M$2:$M$2,'MGZ DOLARES'!$F$2:$F$2,"ENTRADA",'MGZ DOLARES'!$J$2:$J$2,$B109),0)</f>
        <v>0</v>
      </c>
      <c r="F109" s="62">
        <f>IFERROR(SUMIFS('MGZ BAJIO'!$M$80:$M$81,'MGZ BAJIO'!$H$80:$H$81,"ENTRADA",'MGZ BAJIO'!$J$80:$J$81,$B109),0)</f>
        <v>0</v>
      </c>
      <c r="G109" s="62">
        <f>IFERROR(SUMIFS('VICTOR BANAMEX'!$M$602:$M$654,'VICTOR BANAMEX'!$H$602:$H$654,"ENTRADA",'VICTOR BANAMEX'!$J$602:$J$654,$B109),0)</f>
        <v>0</v>
      </c>
      <c r="H109" s="62">
        <f>IFERROR(SUMIFS('VICTOR BANORTE'!$M$106:$M$113,'VICTOR BANORTE'!$H$106:$H$113,"ENTRADA",'VICTOR BANORTE'!$J$106:$J$113,$B109),0)</f>
        <v>0</v>
      </c>
      <c r="I109" s="62">
        <f>IFERROR(SUMIFS(RODRIGO!$M$5:$M$5,RODRIGO!$H$5:$H$5,"ENTRADA",RODRIGO!$J$5:$J$5,$B109),0)</f>
        <v>0</v>
      </c>
      <c r="J109" s="62">
        <f>IFERROR(SUMIFS(MOY!$M$85:$M$99,MOY!$H$85:$H$99,"ENTRADA",MOY!$J$85:$J$99,$B109),0)</f>
        <v>0</v>
      </c>
      <c r="K109" s="62">
        <f>IFERROR(SUMIFS('NORMA RUTH'!$M$110:$M$127,'NORMA RUTH'!$H$110:$H$127,"ENTRADA",'NORMA RUTH'!$J$110:$J$127,$B109),0)</f>
        <v>0</v>
      </c>
      <c r="L109" s="62">
        <f>IFERROR(SUMIFS(VALERIA!$M$74:$M$89,VALERIA!$H$74:$H$89,"ENTRADA",VALERIA!$J$74:$J$89,$B109),0)</f>
        <v>0</v>
      </c>
      <c r="M109" s="62">
        <f>IFERROR(SUMIFS('MANUEL BANAMEX'!$M$143:$M$162,'MANUEL BANAMEX'!$H$143:$H$162,"ENTRADA",'MANUEL BANAMEX'!$J$143:$J$162,$B109),0)</f>
        <v>0</v>
      </c>
      <c r="N109" s="62">
        <f>IFERROR(SUMIFS(ROBERTO!$M$3:$M$9,ROBERTO!$H$3:$H$9,"ENTRADA",ROBERTO!$J$3:$J$9,$B109),0)</f>
        <v>0</v>
      </c>
      <c r="O109" s="62">
        <f>IFERROR(SUMIFS(JUAN!$M$92:$M$95,JUAN!$H$92:$H$95,"ENTRADA",JUAN!$J$92:$J$95,$B109),0)</f>
        <v>0</v>
      </c>
      <c r="P109" s="62">
        <f>IFERROR(SUMIFS('NORMA SANCHEZ'!$M$86:$M$89,'NORMA SANCHEZ'!$H$86:$H$89,"ENTRADA",'NORMA SANCHEZ'!$J$86:$J$89,$B109),0)</f>
        <v>0</v>
      </c>
      <c r="Q109" s="62">
        <f>IFERROR(SUMIFS('JOSE CARLOS'!$M$83:$M$89,'JOSE CARLOS'!$H$83:$H$89,"ENTRADA",'JOSE CARLOS'!$J$83:$J$89,$B109),0)</f>
        <v>0</v>
      </c>
      <c r="R109" s="62">
        <f>IFERROR(SUMIFS('LUIS ENRIQUE '!$M$69:$M$73,'LUIS ENRIQUE '!$H$69:$H$73,"ENTRADA",'LUIS ENRIQUE '!$J$69:$J$73,$B109),0)</f>
        <v>0</v>
      </c>
      <c r="S109" s="62">
        <f>IFERROR(SUMIFS(CESARIA!$M$96:$M$99,CESARIA!$H$96:$H$99,"ENTRADA",CESARIA!$J$96:$J$99,$B109),0)</f>
        <v>0</v>
      </c>
      <c r="T109" s="62">
        <f>IFERROR(SUMIFS(ALAN!$M$93:$M$103,ALAN!$H$93:$H$103,"ENTRADA",ALAN!$J$93:$J$103,$B109),0)</f>
        <v>0</v>
      </c>
      <c r="U109" s="62">
        <f>IFERROR(SUMIFS(ELVIA!$M$78:$M$79,ELVIA!$H$78:$H$79,"ENTRADA",ELVIA!$J$78:$J$79,$B109),0)</f>
        <v>0</v>
      </c>
      <c r="V109" s="146">
        <f>IFERROR(SUMIFS(CAJA!$M$6591:$M$7234,CAJA!$H$6591:$H$7234,"ENTRADA",CAJA!$J$6591:$J$7234,$B109),0)</f>
        <v>0</v>
      </c>
      <c r="W109" s="62">
        <f>IFERROR(SUMIFS('CAJA TIGRES'!$M$1797:$M$1994,'CAJA TIGRES'!$H$1797:$H$1994,"ENTRADA",'CAJA TIGRES'!$J$1797:$J$1994,$B109),0)</f>
        <v>0</v>
      </c>
      <c r="X109" s="62">
        <f>IFERROR(SUMIFS(RESERVA!$M$14:$M$14,RESERVA!$H$14:$H$14,"ENTRADA",RESERVA!$J$14:$J$14,$B109),0)</f>
        <v>0</v>
      </c>
      <c r="Y109" s="96">
        <f t="shared" si="41"/>
        <v>0</v>
      </c>
      <c r="Z109" s="96">
        <f>Y109+'OCT25'!Z109</f>
        <v>0</v>
      </c>
    </row>
    <row r="110" spans="2:26" x14ac:dyDescent="0.3">
      <c r="B110" s="63" t="s">
        <v>179</v>
      </c>
      <c r="C110" s="62">
        <f>IFERROR(SUMIFS('MGZ121'!$M$1599:'MGZ121'!$M$1741,'MGZ121'!$H$1599:$H$1741,"ENTRADA",'MGZ121'!$J$1599:$J$1741,$B110),0)</f>
        <v>0</v>
      </c>
      <c r="D110" s="62">
        <f>IFERROR(SUMIFS('MGZ BBVA'!$M$1562:$M$1701,'MGZ BBVA'!$H$1562:$H$1701,"ENTRADA",'MGZ BBVA'!$J$1562:$J$1701,$B110),0)</f>
        <v>0</v>
      </c>
      <c r="E110" s="62">
        <f>IFERROR(SUMIFS('MGZ DOLARES'!$M$2:$M$2,'MGZ DOLARES'!$F$2:$F$2,"ENTRADA",'MGZ DOLARES'!$J$2:$J$2,$B110),0)</f>
        <v>0</v>
      </c>
      <c r="F110" s="62">
        <f>IFERROR(SUMIFS('MGZ BAJIO'!$M$80:$M$81,'MGZ BAJIO'!$H$80:$H$81,"ENTRADA",'MGZ BAJIO'!$J$80:$J$81,$B110),0)</f>
        <v>0</v>
      </c>
      <c r="G110" s="62">
        <f>IFERROR(SUMIFS('VICTOR BANAMEX'!$M$602:$M$654,'VICTOR BANAMEX'!$H$602:$H$654,"ENTRADA",'VICTOR BANAMEX'!$J$602:$J$654,$B110),0)</f>
        <v>0</v>
      </c>
      <c r="H110" s="62">
        <f>IFERROR(SUMIFS('VICTOR BANORTE'!$M$106:$M$113,'VICTOR BANORTE'!$H$106:$H$113,"ENTRADA",'VICTOR BANORTE'!$J$106:$J$113,$B110),0)</f>
        <v>0</v>
      </c>
      <c r="I110" s="62">
        <f>IFERROR(SUMIFS(RODRIGO!$M$5:$M$5,RODRIGO!$H$5:$H$5,"ENTRADA",RODRIGO!$J$5:$J$5,$B110),0)</f>
        <v>0</v>
      </c>
      <c r="J110" s="62">
        <f>IFERROR(SUMIFS(MOY!$M$85:$M$99,MOY!$H$85:$H$99,"ENTRADA",MOY!$J$85:$J$99,$B110),0)</f>
        <v>0</v>
      </c>
      <c r="K110" s="62">
        <f>IFERROR(SUMIFS('NORMA RUTH'!$M$110:$M$127,'NORMA RUTH'!$H$110:$H$127,"ENTRADA",'NORMA RUTH'!$J$110:$J$127,$B110),0)</f>
        <v>0</v>
      </c>
      <c r="L110" s="62">
        <f>IFERROR(SUMIFS(VALERIA!$M$74:$M$89,VALERIA!$H$74:$H$89,"ENTRADA",VALERIA!$J$74:$J$89,$B110),0)</f>
        <v>0</v>
      </c>
      <c r="M110" s="62">
        <f>IFERROR(SUMIFS('MANUEL BANAMEX'!$M$143:$M$162,'MANUEL BANAMEX'!$H$143:$H$162,"ENTRADA",'MANUEL BANAMEX'!$J$143:$J$162,$B110),0)</f>
        <v>0</v>
      </c>
      <c r="N110" s="62">
        <f>IFERROR(SUMIFS(ROBERTO!$M$3:$M$9,ROBERTO!$H$3:$H$9,"ENTRADA",ROBERTO!$J$3:$J$9,$B110),0)</f>
        <v>0</v>
      </c>
      <c r="O110" s="62">
        <f>IFERROR(SUMIFS(JUAN!$M$92:$M$95,JUAN!$H$92:$H$95,"ENTRADA",JUAN!$J$92:$J$95,$B110),0)</f>
        <v>0</v>
      </c>
      <c r="P110" s="62">
        <f>IFERROR(SUMIFS('NORMA SANCHEZ'!$M$86:$M$89,'NORMA SANCHEZ'!$H$86:$H$89,"ENTRADA",'NORMA SANCHEZ'!$J$86:$J$89,$B110),0)</f>
        <v>0</v>
      </c>
      <c r="Q110" s="62">
        <f>IFERROR(SUMIFS('JOSE CARLOS'!$M$83:$M$89,'JOSE CARLOS'!$H$83:$H$89,"ENTRADA",'JOSE CARLOS'!$J$83:$J$89,$B110),0)</f>
        <v>0</v>
      </c>
      <c r="R110" s="62">
        <f>IFERROR(SUMIFS('LUIS ENRIQUE '!$M$69:$M$73,'LUIS ENRIQUE '!$H$69:$H$73,"ENTRADA",'LUIS ENRIQUE '!$J$69:$J$73,$B110),0)</f>
        <v>0</v>
      </c>
      <c r="S110" s="62">
        <f>IFERROR(SUMIFS(CESARIA!$M$96:$M$99,CESARIA!$H$96:$H$99,"ENTRADA",CESARIA!$J$96:$J$99,$B110),0)</f>
        <v>0</v>
      </c>
      <c r="T110" s="62">
        <f>IFERROR(SUMIFS(ALAN!$M$93:$M$103,ALAN!$H$93:$H$103,"ENTRADA",ALAN!$J$93:$J$103,$B110),0)</f>
        <v>0</v>
      </c>
      <c r="U110" s="62">
        <f>IFERROR(SUMIFS(ELVIA!$M$78:$M$79,ELVIA!$H$78:$H$79,"ENTRADA",ELVIA!$J$78:$J$79,$B110),0)</f>
        <v>0</v>
      </c>
      <c r="V110" s="146">
        <f>IFERROR(SUMIFS(CAJA!$M$6591:$M$7234,CAJA!$H$6591:$H$7234,"ENTRADA",CAJA!$J$6591:$J$7234,$B110),0)</f>
        <v>0</v>
      </c>
      <c r="W110" s="62">
        <f>IFERROR(SUMIFS('CAJA TIGRES'!$M$1797:$M$1994,'CAJA TIGRES'!$H$1797:$H$1994,"ENTRADA",'CAJA TIGRES'!$J$1797:$J$1994,$B110),0)</f>
        <v>0</v>
      </c>
      <c r="X110" s="62">
        <f>IFERROR(SUMIFS(RESERVA!$M$14:$M$14,RESERVA!$H$14:$H$14,"ENTRADA",RESERVA!$J$14:$J$14,$B110),0)</f>
        <v>0</v>
      </c>
      <c r="Y110" s="96">
        <f t="shared" si="41"/>
        <v>0</v>
      </c>
      <c r="Z110" s="96">
        <f>Y110+'OCT25'!Z110</f>
        <v>3425500</v>
      </c>
    </row>
    <row r="111" spans="2:26" x14ac:dyDescent="0.3">
      <c r="B111" s="63" t="s">
        <v>180</v>
      </c>
      <c r="C111" s="62">
        <f>IFERROR(SUMIFS('MGZ121'!$M$1599:'MGZ121'!$M$1741,'MGZ121'!$H$1599:$H$1741,"ENTRADA",'MGZ121'!$J$1599:$J$1741,$B111),0)</f>
        <v>0</v>
      </c>
      <c r="D111" s="62">
        <f>IFERROR(SUMIFS('MGZ BBVA'!$M$1562:$M$1701,'MGZ BBVA'!$H$1562:$H$1701,"ENTRADA",'MGZ BBVA'!$J$1562:$J$1701,$B111),0)</f>
        <v>0</v>
      </c>
      <c r="E111" s="62">
        <f>IFERROR(SUMIFS('MGZ DOLARES'!$M$2:$M$2,'MGZ DOLARES'!$F$2:$F$2,"ENTRADA",'MGZ DOLARES'!$J$2:$J$2,$B111),0)</f>
        <v>0</v>
      </c>
      <c r="F111" s="62">
        <f>IFERROR(SUMIFS('MGZ BAJIO'!$M$80:$M$81,'MGZ BAJIO'!$H$80:$H$81,"ENTRADA",'MGZ BAJIO'!$J$80:$J$81,$B111),0)</f>
        <v>0</v>
      </c>
      <c r="G111" s="62">
        <f>IFERROR(SUMIFS('VICTOR BANAMEX'!$M$602:$M$654,'VICTOR BANAMEX'!$H$602:$H$654,"ENTRADA",'VICTOR BANAMEX'!$J$602:$J$654,$B111),0)</f>
        <v>0</v>
      </c>
      <c r="H111" s="62">
        <f>IFERROR(SUMIFS('VICTOR BANORTE'!$M$106:$M$113,'VICTOR BANORTE'!$H$106:$H$113,"ENTRADA",'VICTOR BANORTE'!$J$106:$J$113,$B111),0)</f>
        <v>0</v>
      </c>
      <c r="I111" s="62">
        <f>IFERROR(SUMIFS(RODRIGO!$M$5:$M$5,RODRIGO!$H$5:$H$5,"ENTRADA",RODRIGO!$J$5:$J$5,$B111),0)</f>
        <v>0</v>
      </c>
      <c r="J111" s="62">
        <f>IFERROR(SUMIFS(MOY!$M$85:$M$99,MOY!$H$85:$H$99,"ENTRADA",MOY!$J$85:$J$99,$B111),0)</f>
        <v>0</v>
      </c>
      <c r="K111" s="62">
        <f>IFERROR(SUMIFS('NORMA RUTH'!$M$110:$M$127,'NORMA RUTH'!$H$110:$H$127,"ENTRADA",'NORMA RUTH'!$J$110:$J$127,$B111),0)</f>
        <v>0</v>
      </c>
      <c r="L111" s="62">
        <f>IFERROR(SUMIFS(VALERIA!$M$74:$M$89,VALERIA!$H$74:$H$89,"ENTRADA",VALERIA!$J$74:$J$89,$B111),0)</f>
        <v>0</v>
      </c>
      <c r="M111" s="62">
        <f>IFERROR(SUMIFS('MANUEL BANAMEX'!$M$143:$M$162,'MANUEL BANAMEX'!$H$143:$H$162,"ENTRADA",'MANUEL BANAMEX'!$J$143:$J$162,$B111),0)</f>
        <v>0</v>
      </c>
      <c r="N111" s="62">
        <f>IFERROR(SUMIFS(ROBERTO!$M$3:$M$9,ROBERTO!$H$3:$H$9,"ENTRADA",ROBERTO!$J$3:$J$9,$B111),0)</f>
        <v>0</v>
      </c>
      <c r="O111" s="62">
        <f>IFERROR(SUMIFS(JUAN!$M$92:$M$95,JUAN!$H$92:$H$95,"ENTRADA",JUAN!$J$92:$J$95,$B111),0)</f>
        <v>0</v>
      </c>
      <c r="P111" s="62">
        <f>IFERROR(SUMIFS('NORMA SANCHEZ'!$M$86:$M$89,'NORMA SANCHEZ'!$H$86:$H$89,"ENTRADA",'NORMA SANCHEZ'!$J$86:$J$89,$B111),0)</f>
        <v>0</v>
      </c>
      <c r="Q111" s="62">
        <f>IFERROR(SUMIFS('JOSE CARLOS'!$M$83:$M$89,'JOSE CARLOS'!$H$83:$H$89,"ENTRADA",'JOSE CARLOS'!$J$83:$J$89,$B111),0)</f>
        <v>0</v>
      </c>
      <c r="R111" s="62">
        <f>IFERROR(SUMIFS('LUIS ENRIQUE '!$M$69:$M$73,'LUIS ENRIQUE '!$H$69:$H$73,"ENTRADA",'LUIS ENRIQUE '!$J$69:$J$73,$B111),0)</f>
        <v>0</v>
      </c>
      <c r="S111" s="62">
        <f>IFERROR(SUMIFS(CESARIA!$M$96:$M$99,CESARIA!$H$96:$H$99,"ENTRADA",CESARIA!$J$96:$J$99,$B111),0)</f>
        <v>0</v>
      </c>
      <c r="T111" s="62">
        <f>IFERROR(SUMIFS(ALAN!$M$93:$M$103,ALAN!$H$93:$H$103,"ENTRADA",ALAN!$J$93:$J$103,$B111),0)</f>
        <v>0</v>
      </c>
      <c r="U111" s="62">
        <f>IFERROR(SUMIFS(ELVIA!$M$78:$M$79,ELVIA!$H$78:$H$79,"ENTRADA",ELVIA!$J$78:$J$79,$B111),0)</f>
        <v>0</v>
      </c>
      <c r="V111" s="146">
        <f>IFERROR(SUMIFS(CAJA!$M$6591:$M$7234,CAJA!$H$6591:$H$7234,"ENTRADA",CAJA!$J$6591:$J$7234,$B111),0)</f>
        <v>0</v>
      </c>
      <c r="W111" s="62">
        <f>IFERROR(SUMIFS('CAJA TIGRES'!$M$1797:$M$1994,'CAJA TIGRES'!$H$1797:$H$1994,"ENTRADA",'CAJA TIGRES'!$J$1797:$J$1994,$B111),0)</f>
        <v>0</v>
      </c>
      <c r="X111" s="62">
        <f>IFERROR(SUMIFS(RESERVA!$M$14:$M$14,RESERVA!$H$14:$H$14,"ENTRADA",RESERVA!$J$14:$J$14,$B111),0)</f>
        <v>0</v>
      </c>
      <c r="Y111" s="96">
        <f t="shared" si="41"/>
        <v>0</v>
      </c>
      <c r="Z111" s="96">
        <f>Y111+'OCT25'!Z111</f>
        <v>3380608.37</v>
      </c>
    </row>
    <row r="112" spans="2:26" x14ac:dyDescent="0.3">
      <c r="B112" s="63" t="s">
        <v>181</v>
      </c>
      <c r="C112" s="62">
        <f>IFERROR(SUMIFS('MGZ121'!$M$1599:'MGZ121'!$M$1741,'MGZ121'!$H$1599:$H$1741,"ENTRADA",'MGZ121'!$J$1599:$J$1741,$B112),0)</f>
        <v>0</v>
      </c>
      <c r="D112" s="62">
        <f>IFERROR(SUMIFS('MGZ BBVA'!$M$1562:$M$1701,'MGZ BBVA'!$H$1562:$H$1701,"ENTRADA",'MGZ BBVA'!$J$1562:$J$1701,$B112),0)</f>
        <v>0</v>
      </c>
      <c r="E112" s="62">
        <f>IFERROR(SUMIFS('MGZ DOLARES'!$M$2:$M$2,'MGZ DOLARES'!$F$2:$F$2,"ENTRADA",'MGZ DOLARES'!$J$2:$J$2,$B112),0)</f>
        <v>0</v>
      </c>
      <c r="F112" s="62">
        <f>IFERROR(SUMIFS('MGZ BAJIO'!$M$80:$M$81,'MGZ BAJIO'!$H$80:$H$81,"ENTRADA",'MGZ BAJIO'!$J$80:$J$81,$B112),0)</f>
        <v>0</v>
      </c>
      <c r="G112" s="62">
        <f>IFERROR(SUMIFS('VICTOR BANAMEX'!$M$602:$M$654,'VICTOR BANAMEX'!$H$602:$H$654,"ENTRADA",'VICTOR BANAMEX'!$J$602:$J$654,$B112),0)</f>
        <v>0</v>
      </c>
      <c r="H112" s="62">
        <f>IFERROR(SUMIFS('VICTOR BANORTE'!$M$106:$M$113,'VICTOR BANORTE'!$H$106:$H$113,"ENTRADA",'VICTOR BANORTE'!$J$106:$J$113,$B112),0)</f>
        <v>0</v>
      </c>
      <c r="I112" s="62">
        <f>IFERROR(SUMIFS(RODRIGO!$M$5:$M$5,RODRIGO!$H$5:$H$5,"ENTRADA",RODRIGO!$J$5:$J$5,$B112),0)</f>
        <v>0</v>
      </c>
      <c r="J112" s="62">
        <f>IFERROR(SUMIFS(MOY!$M$85:$M$99,MOY!$H$85:$H$99,"ENTRADA",MOY!$J$85:$J$99,$B112),0)</f>
        <v>0</v>
      </c>
      <c r="K112" s="62">
        <f>IFERROR(SUMIFS('NORMA RUTH'!$M$110:$M$127,'NORMA RUTH'!$H$110:$H$127,"ENTRADA",'NORMA RUTH'!$J$110:$J$127,$B112),0)</f>
        <v>0</v>
      </c>
      <c r="L112" s="62">
        <f>IFERROR(SUMIFS(VALERIA!$M$74:$M$89,VALERIA!$H$74:$H$89,"ENTRADA",VALERIA!$J$74:$J$89,$B112),0)</f>
        <v>0</v>
      </c>
      <c r="M112" s="62">
        <f>IFERROR(SUMIFS('MANUEL BANAMEX'!$M$143:$M$162,'MANUEL BANAMEX'!$H$143:$H$162,"ENTRADA",'MANUEL BANAMEX'!$J$143:$J$162,$B112),0)</f>
        <v>0</v>
      </c>
      <c r="N112" s="62">
        <f>IFERROR(SUMIFS(ROBERTO!$M$3:$M$9,ROBERTO!$H$3:$H$9,"ENTRADA",ROBERTO!$J$3:$J$9,$B112),0)</f>
        <v>0</v>
      </c>
      <c r="O112" s="62">
        <f>IFERROR(SUMIFS(JUAN!$M$92:$M$95,JUAN!$H$92:$H$95,"ENTRADA",JUAN!$J$92:$J$95,$B112),0)</f>
        <v>0</v>
      </c>
      <c r="P112" s="62">
        <f>IFERROR(SUMIFS('NORMA SANCHEZ'!$M$86:$M$89,'NORMA SANCHEZ'!$H$86:$H$89,"ENTRADA",'NORMA SANCHEZ'!$J$86:$J$89,$B112),0)</f>
        <v>0</v>
      </c>
      <c r="Q112" s="62">
        <f>IFERROR(SUMIFS('JOSE CARLOS'!$M$83:$M$89,'JOSE CARLOS'!$H$83:$H$89,"ENTRADA",'JOSE CARLOS'!$J$83:$J$89,$B112),0)</f>
        <v>0</v>
      </c>
      <c r="R112" s="62">
        <f>IFERROR(SUMIFS('LUIS ENRIQUE '!$M$69:$M$73,'LUIS ENRIQUE '!$H$69:$H$73,"ENTRADA",'LUIS ENRIQUE '!$J$69:$J$73,$B112),0)</f>
        <v>0</v>
      </c>
      <c r="S112" s="62">
        <f>IFERROR(SUMIFS(CESARIA!$M$96:$M$99,CESARIA!$H$96:$H$99,"ENTRADA",CESARIA!$J$96:$J$99,$B112),0)</f>
        <v>0</v>
      </c>
      <c r="T112" s="62">
        <f>IFERROR(SUMIFS(ALAN!$M$93:$M$103,ALAN!$H$93:$H$103,"ENTRADA",ALAN!$J$93:$J$103,$B112),0)</f>
        <v>0</v>
      </c>
      <c r="U112" s="62">
        <f>IFERROR(SUMIFS(ELVIA!$M$78:$M$79,ELVIA!$H$78:$H$79,"ENTRADA",ELVIA!$J$78:$J$79,$B112),0)</f>
        <v>0</v>
      </c>
      <c r="V112" s="146">
        <f>IFERROR(SUMIFS(CAJA!$M$6591:$M$7234,CAJA!$H$6591:$H$7234,"ENTRADA",CAJA!$J$6591:$J$7234,$B112),0)</f>
        <v>0</v>
      </c>
      <c r="W112" s="62">
        <f>IFERROR(SUMIFS('CAJA TIGRES'!$M$1797:$M$1994,'CAJA TIGRES'!$H$1797:$H$1994,"ENTRADA",'CAJA TIGRES'!$J$1797:$J$1994,$B112),0)</f>
        <v>0</v>
      </c>
      <c r="X112" s="62">
        <f>IFERROR(SUMIFS(RESERVA!$M$14:$M$14,RESERVA!$H$14:$H$14,"ENTRADA",RESERVA!$J$14:$J$14,$B112),0)</f>
        <v>0</v>
      </c>
      <c r="Y112" s="96">
        <f t="shared" si="41"/>
        <v>0</v>
      </c>
      <c r="Z112" s="96">
        <f>Y112+'OCT25'!Z112</f>
        <v>3840420</v>
      </c>
    </row>
    <row r="113" spans="1:26" x14ac:dyDescent="0.3">
      <c r="B113" s="63" t="s">
        <v>182</v>
      </c>
      <c r="C113" s="62">
        <f>IFERROR(SUMIFS('MGZ121'!$M$1599:'MGZ121'!$M$1741,'MGZ121'!$H$1599:$H$1741,"ENTRADA",'MGZ121'!$J$1599:$J$1741,$B113),0)</f>
        <v>0</v>
      </c>
      <c r="D113" s="62">
        <f>IFERROR(SUMIFS('MGZ BBVA'!$M$1562:$M$1701,'MGZ BBVA'!$H$1562:$H$1701,"ENTRADA",'MGZ BBVA'!$J$1562:$J$1701,$B113),0)</f>
        <v>0</v>
      </c>
      <c r="E113" s="62">
        <f>IFERROR(SUMIFS('MGZ DOLARES'!$M$2:$M$2,'MGZ DOLARES'!$F$2:$F$2,"ENTRADA",'MGZ DOLARES'!$J$2:$J$2,$B113),0)</f>
        <v>0</v>
      </c>
      <c r="F113" s="62">
        <f>IFERROR(SUMIFS('MGZ BAJIO'!$M$80:$M$81,'MGZ BAJIO'!$H$80:$H$81,"ENTRADA",'MGZ BAJIO'!$J$80:$J$81,$B113),0)</f>
        <v>0</v>
      </c>
      <c r="G113" s="62">
        <f>IFERROR(SUMIFS('VICTOR BANAMEX'!$M$602:$M$654,'VICTOR BANAMEX'!$H$602:$H$654,"ENTRADA",'VICTOR BANAMEX'!$J$602:$J$654,$B113),0)</f>
        <v>0</v>
      </c>
      <c r="H113" s="62">
        <f>IFERROR(SUMIFS('VICTOR BANORTE'!$M$106:$M$113,'VICTOR BANORTE'!$H$106:$H$113,"ENTRADA",'VICTOR BANORTE'!$J$106:$J$113,$B113),0)</f>
        <v>0</v>
      </c>
      <c r="I113" s="62">
        <f>IFERROR(SUMIFS(RODRIGO!$M$5:$M$5,RODRIGO!$H$5:$H$5,"ENTRADA",RODRIGO!$J$5:$J$5,$B113),0)</f>
        <v>0</v>
      </c>
      <c r="J113" s="62">
        <f>IFERROR(SUMIFS(MOY!$M$85:$M$99,MOY!$H$85:$H$99,"ENTRADA",MOY!$J$85:$J$99,$B113),0)</f>
        <v>0</v>
      </c>
      <c r="K113" s="62">
        <f>IFERROR(SUMIFS('NORMA RUTH'!$M$110:$M$127,'NORMA RUTH'!$H$110:$H$127,"ENTRADA",'NORMA RUTH'!$J$110:$J$127,$B113),0)</f>
        <v>0</v>
      </c>
      <c r="L113" s="62">
        <f>IFERROR(SUMIFS(VALERIA!$M$74:$M$89,VALERIA!$H$74:$H$89,"ENTRADA",VALERIA!$J$74:$J$89,$B113),0)</f>
        <v>0</v>
      </c>
      <c r="M113" s="62">
        <f>IFERROR(SUMIFS('MANUEL BANAMEX'!$M$143:$M$162,'MANUEL BANAMEX'!$H$143:$H$162,"ENTRADA",'MANUEL BANAMEX'!$J$143:$J$162,$B113),0)</f>
        <v>0</v>
      </c>
      <c r="N113" s="62">
        <f>IFERROR(SUMIFS(ROBERTO!$M$3:$M$9,ROBERTO!$H$3:$H$9,"ENTRADA",ROBERTO!$J$3:$J$9,$B113),0)</f>
        <v>0</v>
      </c>
      <c r="O113" s="62">
        <f>IFERROR(SUMIFS(JUAN!$M$92:$M$95,JUAN!$H$92:$H$95,"ENTRADA",JUAN!$J$92:$J$95,$B113),0)</f>
        <v>0</v>
      </c>
      <c r="P113" s="62">
        <f>IFERROR(SUMIFS('NORMA SANCHEZ'!$M$86:$M$89,'NORMA SANCHEZ'!$H$86:$H$89,"ENTRADA",'NORMA SANCHEZ'!$J$86:$J$89,$B113),0)</f>
        <v>0</v>
      </c>
      <c r="Q113" s="62">
        <f>IFERROR(SUMIFS('JOSE CARLOS'!$M$83:$M$89,'JOSE CARLOS'!$H$83:$H$89,"ENTRADA",'JOSE CARLOS'!$J$83:$J$89,$B113),0)</f>
        <v>0</v>
      </c>
      <c r="R113" s="62">
        <f>IFERROR(SUMIFS('LUIS ENRIQUE '!$M$69:$M$73,'LUIS ENRIQUE '!$H$69:$H$73,"ENTRADA",'LUIS ENRIQUE '!$J$69:$J$73,$B113),0)</f>
        <v>0</v>
      </c>
      <c r="S113" s="62">
        <f>IFERROR(SUMIFS(CESARIA!$M$96:$M$99,CESARIA!$H$96:$H$99,"ENTRADA",CESARIA!$J$96:$J$99,$B113),0)</f>
        <v>0</v>
      </c>
      <c r="T113" s="62">
        <f>IFERROR(SUMIFS(ALAN!$M$93:$M$103,ALAN!$H$93:$H$103,"ENTRADA",ALAN!$J$93:$J$103,$B113),0)</f>
        <v>0</v>
      </c>
      <c r="U113" s="62">
        <f>IFERROR(SUMIFS(ELVIA!$M$78:$M$79,ELVIA!$H$78:$H$79,"ENTRADA",ELVIA!$J$78:$J$79,$B113),0)</f>
        <v>0</v>
      </c>
      <c r="V113" s="146">
        <f>IFERROR(SUMIFS(CAJA!$M$6591:$M$7234,CAJA!$H$6591:$H$7234,"ENTRADA",CAJA!$J$6591:$J$7234,$B113),0)</f>
        <v>0</v>
      </c>
      <c r="W113" s="62">
        <f>IFERROR(SUMIFS('CAJA TIGRES'!$M$1797:$M$1994,'CAJA TIGRES'!$H$1797:$H$1994,"ENTRADA",'CAJA TIGRES'!$J$1797:$J$1994,$B113),0)</f>
        <v>0</v>
      </c>
      <c r="X113" s="62">
        <f>IFERROR(SUMIFS(RESERVA!$M$14:$M$14,RESERVA!$H$14:$H$14,"ENTRADA",RESERVA!$J$14:$J$14,$B113),0)</f>
        <v>0</v>
      </c>
      <c r="Y113" s="96">
        <f t="shared" si="41"/>
        <v>0</v>
      </c>
      <c r="Z113" s="96">
        <f>Y113+'OCT25'!Z113</f>
        <v>3396500</v>
      </c>
    </row>
    <row r="114" spans="1:26" x14ac:dyDescent="0.3">
      <c r="B114" s="63" t="s">
        <v>183</v>
      </c>
      <c r="C114" s="62">
        <f>IFERROR(SUMIFS('MGZ121'!$M$1599:'MGZ121'!$M$1741,'MGZ121'!$H$1599:$H$1741,"ENTRADA",'MGZ121'!$J$1599:$J$1741,$B114),0)</f>
        <v>0</v>
      </c>
      <c r="D114" s="62">
        <f>IFERROR(SUMIFS('MGZ BBVA'!$M$1562:$M$1701,'MGZ BBVA'!$H$1562:$H$1701,"ENTRADA",'MGZ BBVA'!$J$1562:$J$1701,$B114),0)</f>
        <v>0</v>
      </c>
      <c r="E114" s="62">
        <f>IFERROR(SUMIFS('MGZ DOLARES'!$M$2:$M$2,'MGZ DOLARES'!$F$2:$F$2,"ENTRADA",'MGZ DOLARES'!$J$2:$J$2,$B114),0)</f>
        <v>0</v>
      </c>
      <c r="F114" s="62">
        <f>IFERROR(SUMIFS('MGZ BAJIO'!$M$80:$M$81,'MGZ BAJIO'!$H$80:$H$81,"ENTRADA",'MGZ BAJIO'!$J$80:$J$81,$B114),0)</f>
        <v>0</v>
      </c>
      <c r="G114" s="62">
        <f>IFERROR(SUMIFS('VICTOR BANAMEX'!$M$602:$M$654,'VICTOR BANAMEX'!$H$602:$H$654,"ENTRADA",'VICTOR BANAMEX'!$J$602:$J$654,$B114),0)</f>
        <v>0</v>
      </c>
      <c r="H114" s="62">
        <f>IFERROR(SUMIFS('VICTOR BANORTE'!$M$106:$M$113,'VICTOR BANORTE'!$H$106:$H$113,"ENTRADA",'VICTOR BANORTE'!$J$106:$J$113,$B114),0)</f>
        <v>0</v>
      </c>
      <c r="I114" s="62">
        <f>IFERROR(SUMIFS(RODRIGO!$M$5:$M$5,RODRIGO!$H$5:$H$5,"ENTRADA",RODRIGO!$J$5:$J$5,$B114),0)</f>
        <v>0</v>
      </c>
      <c r="J114" s="62">
        <f>IFERROR(SUMIFS(MOY!$M$85:$M$99,MOY!$H$85:$H$99,"ENTRADA",MOY!$J$85:$J$99,$B114),0)</f>
        <v>0</v>
      </c>
      <c r="K114" s="62">
        <f>IFERROR(SUMIFS('NORMA RUTH'!$M$110:$M$127,'NORMA RUTH'!$H$110:$H$127,"ENTRADA",'NORMA RUTH'!$J$110:$J$127,$B114),0)</f>
        <v>0</v>
      </c>
      <c r="L114" s="62">
        <f>IFERROR(SUMIFS(VALERIA!$M$74:$M$89,VALERIA!$H$74:$H$89,"ENTRADA",VALERIA!$J$74:$J$89,$B114),0)</f>
        <v>0</v>
      </c>
      <c r="M114" s="62">
        <f>IFERROR(SUMIFS('MANUEL BANAMEX'!$M$143:$M$162,'MANUEL BANAMEX'!$H$143:$H$162,"ENTRADA",'MANUEL BANAMEX'!$J$143:$J$162,$B114),0)</f>
        <v>0</v>
      </c>
      <c r="N114" s="62">
        <f>IFERROR(SUMIFS(ROBERTO!$M$3:$M$9,ROBERTO!$H$3:$H$9,"ENTRADA",ROBERTO!$J$3:$J$9,$B114),0)</f>
        <v>0</v>
      </c>
      <c r="O114" s="62">
        <f>IFERROR(SUMIFS(JUAN!$M$92:$M$95,JUAN!$H$92:$H$95,"ENTRADA",JUAN!$J$92:$J$95,$B114),0)</f>
        <v>0</v>
      </c>
      <c r="P114" s="62">
        <f>IFERROR(SUMIFS('NORMA SANCHEZ'!$M$86:$M$89,'NORMA SANCHEZ'!$H$86:$H$89,"ENTRADA",'NORMA SANCHEZ'!$J$86:$J$89,$B114),0)</f>
        <v>0</v>
      </c>
      <c r="Q114" s="62">
        <f>IFERROR(SUMIFS('JOSE CARLOS'!$M$83:$M$89,'JOSE CARLOS'!$H$83:$H$89,"ENTRADA",'JOSE CARLOS'!$J$83:$J$89,$B114),0)</f>
        <v>0</v>
      </c>
      <c r="R114" s="62">
        <f>IFERROR(SUMIFS('LUIS ENRIQUE '!$M$69:$M$73,'LUIS ENRIQUE '!$H$69:$H$73,"ENTRADA",'LUIS ENRIQUE '!$J$69:$J$73,$B114),0)</f>
        <v>0</v>
      </c>
      <c r="S114" s="62">
        <f>IFERROR(SUMIFS(CESARIA!$M$96:$M$99,CESARIA!$H$96:$H$99,"ENTRADA",CESARIA!$J$96:$J$99,$B114),0)</f>
        <v>0</v>
      </c>
      <c r="T114" s="62">
        <f>IFERROR(SUMIFS(ALAN!$M$93:$M$103,ALAN!$H$93:$H$103,"ENTRADA",ALAN!$J$93:$J$103,$B114),0)</f>
        <v>0</v>
      </c>
      <c r="U114" s="62">
        <f>IFERROR(SUMIFS(ELVIA!$M$78:$M$79,ELVIA!$H$78:$H$79,"ENTRADA",ELVIA!$J$78:$J$79,$B114),0)</f>
        <v>0</v>
      </c>
      <c r="V114" s="146">
        <f>IFERROR(SUMIFS(CAJA!$M$6591:$M$7234,CAJA!$H$6591:$H$7234,"ENTRADA",CAJA!$J$6591:$J$7234,$B114),0)</f>
        <v>250000</v>
      </c>
      <c r="W114" s="62">
        <f>IFERROR(SUMIFS('CAJA TIGRES'!$M$1797:$M$1994,'CAJA TIGRES'!$H$1797:$H$1994,"ENTRADA",'CAJA TIGRES'!$J$1797:$J$1994,$B114),0)</f>
        <v>0</v>
      </c>
      <c r="X114" s="62">
        <f>IFERROR(SUMIFS(RESERVA!$M$14:$M$14,RESERVA!$H$14:$H$14,"ENTRADA",RESERVA!$J$14:$J$14,$B114),0)</f>
        <v>0</v>
      </c>
      <c r="Y114" s="96">
        <f t="shared" si="40"/>
        <v>250000</v>
      </c>
      <c r="Z114" s="96">
        <f>Y114+'OCT25'!Z114</f>
        <v>4119120</v>
      </c>
    </row>
    <row r="115" spans="1:26" x14ac:dyDescent="0.3">
      <c r="B115" s="63" t="s">
        <v>184</v>
      </c>
      <c r="C115" s="62">
        <f>IFERROR(SUMIFS('MGZ121'!$M$1599:'MGZ121'!$M$1741,'MGZ121'!$H$1599:$H$1741,"ENTRADA",'MGZ121'!$J$1599:$J$1741,$B115),0)</f>
        <v>0</v>
      </c>
      <c r="D115" s="62">
        <f>IFERROR(SUMIFS('MGZ BBVA'!$M$1562:$M$1701,'MGZ BBVA'!$H$1562:$H$1701,"ENTRADA",'MGZ BBVA'!$J$1562:$J$1701,$B115),0)</f>
        <v>0</v>
      </c>
      <c r="E115" s="62">
        <f>IFERROR(SUMIFS('MGZ DOLARES'!$M$2:$M$2,'MGZ DOLARES'!$F$2:$F$2,"ENTRADA",'MGZ DOLARES'!$J$2:$J$2,$B115),0)</f>
        <v>0</v>
      </c>
      <c r="F115" s="62">
        <f>IFERROR(SUMIFS('MGZ BAJIO'!$M$80:$M$81,'MGZ BAJIO'!$H$80:$H$81,"ENTRADA",'MGZ BAJIO'!$J$80:$J$81,$B115),0)</f>
        <v>0</v>
      </c>
      <c r="G115" s="62">
        <f>IFERROR(SUMIFS('VICTOR BANAMEX'!$M$602:$M$654,'VICTOR BANAMEX'!$H$602:$H$654,"ENTRADA",'VICTOR BANAMEX'!$J$602:$J$654,$B115),0)</f>
        <v>0</v>
      </c>
      <c r="H115" s="62">
        <f>IFERROR(SUMIFS('VICTOR BANORTE'!$M$106:$M$113,'VICTOR BANORTE'!$H$106:$H$113,"ENTRADA",'VICTOR BANORTE'!$J$106:$J$113,$B115),0)</f>
        <v>0</v>
      </c>
      <c r="I115" s="62">
        <f>IFERROR(SUMIFS(RODRIGO!$M$5:$M$5,RODRIGO!$H$5:$H$5,"ENTRADA",RODRIGO!$J$5:$J$5,$B115),0)</f>
        <v>0</v>
      </c>
      <c r="J115" s="62">
        <f>IFERROR(SUMIFS(MOY!$M$85:$M$99,MOY!$H$85:$H$99,"ENTRADA",MOY!$J$85:$J$99,$B115),0)</f>
        <v>0</v>
      </c>
      <c r="K115" s="62">
        <f>IFERROR(SUMIFS('NORMA RUTH'!$M$110:$M$127,'NORMA RUTH'!$H$110:$H$127,"ENTRADA",'NORMA RUTH'!$J$110:$J$127,$B115),0)</f>
        <v>0</v>
      </c>
      <c r="L115" s="62">
        <f>IFERROR(SUMIFS(VALERIA!$M$74:$M$89,VALERIA!$H$74:$H$89,"ENTRADA",VALERIA!$J$74:$J$89,$B115),0)</f>
        <v>0</v>
      </c>
      <c r="M115" s="62">
        <f>IFERROR(SUMIFS('MANUEL BANAMEX'!$M$143:$M$162,'MANUEL BANAMEX'!$H$143:$H$162,"ENTRADA",'MANUEL BANAMEX'!$J$143:$J$162,$B115),0)</f>
        <v>0</v>
      </c>
      <c r="N115" s="62">
        <f>IFERROR(SUMIFS(ROBERTO!$M$3:$M$9,ROBERTO!$H$3:$H$9,"ENTRADA",ROBERTO!$J$3:$J$9,$B115),0)</f>
        <v>0</v>
      </c>
      <c r="O115" s="62">
        <f>IFERROR(SUMIFS(JUAN!$M$92:$M$95,JUAN!$H$92:$H$95,"ENTRADA",JUAN!$J$92:$J$95,$B115),0)</f>
        <v>0</v>
      </c>
      <c r="P115" s="62">
        <f>IFERROR(SUMIFS('NORMA SANCHEZ'!$M$86:$M$89,'NORMA SANCHEZ'!$H$86:$H$89,"ENTRADA",'NORMA SANCHEZ'!$J$86:$J$89,$B115),0)</f>
        <v>0</v>
      </c>
      <c r="Q115" s="62">
        <f>IFERROR(SUMIFS('JOSE CARLOS'!$M$83:$M$89,'JOSE CARLOS'!$H$83:$H$89,"ENTRADA",'JOSE CARLOS'!$J$83:$J$89,$B115),0)</f>
        <v>0</v>
      </c>
      <c r="R115" s="62">
        <f>IFERROR(SUMIFS('LUIS ENRIQUE '!$M$69:$M$73,'LUIS ENRIQUE '!$H$69:$H$73,"ENTRADA",'LUIS ENRIQUE '!$J$69:$J$73,$B115),0)</f>
        <v>0</v>
      </c>
      <c r="S115" s="62">
        <f>IFERROR(SUMIFS(CESARIA!$M$96:$M$99,CESARIA!$H$96:$H$99,"ENTRADA",CESARIA!$J$96:$J$99,$B115),0)</f>
        <v>0</v>
      </c>
      <c r="T115" s="62">
        <f>IFERROR(SUMIFS(ALAN!$M$93:$M$103,ALAN!$H$93:$H$103,"ENTRADA",ALAN!$J$93:$J$103,$B115),0)</f>
        <v>0</v>
      </c>
      <c r="U115" s="62">
        <f>IFERROR(SUMIFS(ELVIA!$M$78:$M$79,ELVIA!$H$78:$H$79,"ENTRADA",ELVIA!$J$78:$J$79,$B115),0)</f>
        <v>0</v>
      </c>
      <c r="V115" s="146">
        <f>IFERROR(SUMIFS(CAJA!$M$6591:$M$7234,CAJA!$H$6591:$H$7234,"ENTRADA",CAJA!$J$6591:$J$7234,$B115),0)</f>
        <v>0</v>
      </c>
      <c r="W115" s="62">
        <f>IFERROR(SUMIFS('CAJA TIGRES'!$M$1797:$M$1994,'CAJA TIGRES'!$H$1797:$H$1994,"ENTRADA",'CAJA TIGRES'!$J$1797:$J$1994,$B115),0)</f>
        <v>0</v>
      </c>
      <c r="X115" s="62">
        <f>IFERROR(SUMIFS(RESERVA!$M$14:$M$14,RESERVA!$H$14:$H$14,"ENTRADA",RESERVA!$J$14:$J$14,$B115),0)</f>
        <v>0</v>
      </c>
      <c r="Y115" s="96">
        <f t="shared" si="40"/>
        <v>0</v>
      </c>
      <c r="Z115" s="96">
        <f>Y115+'OCT25'!Z115</f>
        <v>4358649.9000000004</v>
      </c>
    </row>
    <row r="116" spans="1:26" x14ac:dyDescent="0.3">
      <c r="A116">
        <v>12.2</v>
      </c>
      <c r="B116" s="63" t="s">
        <v>33</v>
      </c>
      <c r="C116" s="62">
        <f>IFERROR(SUMIFS('MGZ121'!$M$1599:'MGZ121'!$M$1741,'MGZ121'!$H$1599:$H$1741,"ENTRADA",'MGZ121'!$J$1599:$J$1741,$B116),0)</f>
        <v>0</v>
      </c>
      <c r="D116" s="62">
        <f>IFERROR(SUMIFS('MGZ BBVA'!$M$1562:$M$1701,'MGZ BBVA'!$H$1562:$H$1701,"ENTRADA",'MGZ BBVA'!$J$1562:$J$1701,$B116),0)</f>
        <v>0</v>
      </c>
      <c r="E116" s="62">
        <f>IFERROR(SUMIFS('MGZ DOLARES'!$M$2:$M$2,'MGZ DOLARES'!$F$2:$F$2,"ENTRADA",'MGZ DOLARES'!$J$2:$J$2,$B116),0)</f>
        <v>0</v>
      </c>
      <c r="F116" s="62">
        <f>IFERROR(SUMIFS('MGZ BAJIO'!$M$80:$M$81,'MGZ BAJIO'!$H$80:$H$81,"ENTRADA",'MGZ BAJIO'!$J$80:$J$81,$B116),0)</f>
        <v>0</v>
      </c>
      <c r="G116" s="62">
        <f>IFERROR(SUMIFS('VICTOR BANAMEX'!$M$602:$M$654,'VICTOR BANAMEX'!$H$602:$H$654,"ENTRADA",'VICTOR BANAMEX'!$J$602:$J$654,$B116),0)</f>
        <v>0</v>
      </c>
      <c r="H116" s="62">
        <f>IFERROR(SUMIFS('VICTOR BANORTE'!$M$106:$M$113,'VICTOR BANORTE'!$H$106:$H$113,"ENTRADA",'VICTOR BANORTE'!$J$106:$J$113,$B116),0)</f>
        <v>0</v>
      </c>
      <c r="I116" s="62">
        <f>IFERROR(SUMIFS(RODRIGO!$M$5:$M$5,RODRIGO!$H$5:$H$5,"ENTRADA",RODRIGO!$J$5:$J$5,$B116),0)</f>
        <v>0</v>
      </c>
      <c r="J116" s="62">
        <f>IFERROR(SUMIFS(MOY!$M$85:$M$99,MOY!$H$85:$H$99,"ENTRADA",MOY!$J$85:$J$99,$B116),0)</f>
        <v>0</v>
      </c>
      <c r="K116" s="62">
        <f>IFERROR(SUMIFS('NORMA RUTH'!$M$110:$M$127,'NORMA RUTH'!$H$110:$H$127,"ENTRADA",'NORMA RUTH'!$J$110:$J$127,$B116),0)</f>
        <v>0</v>
      </c>
      <c r="L116" s="62">
        <f>IFERROR(SUMIFS(VALERIA!$M$74:$M$89,VALERIA!$H$74:$H$89,"ENTRADA",VALERIA!$J$74:$J$89,$B116),0)</f>
        <v>0</v>
      </c>
      <c r="M116" s="62">
        <f>IFERROR(SUMIFS('MANUEL BANAMEX'!$M$143:$M$162,'MANUEL BANAMEX'!$H$143:$H$162,"ENTRADA",'MANUEL BANAMEX'!$J$143:$J$162,$B116),0)</f>
        <v>0</v>
      </c>
      <c r="N116" s="62">
        <f>IFERROR(SUMIFS(ROBERTO!$M$3:$M$9,ROBERTO!$H$3:$H$9,"ENTRADA",ROBERTO!$J$3:$J$9,$B116),0)</f>
        <v>5000</v>
      </c>
      <c r="O116" s="62">
        <f>IFERROR(SUMIFS(JUAN!$M$92:$M$95,JUAN!$H$92:$H$95,"ENTRADA",JUAN!$J$92:$J$95,$B116),0)</f>
        <v>0</v>
      </c>
      <c r="P116" s="62">
        <f>IFERROR(SUMIFS('NORMA SANCHEZ'!$M$86:$M$89,'NORMA SANCHEZ'!$H$86:$H$89,"ENTRADA",'NORMA SANCHEZ'!$J$86:$J$89,$B116),0)</f>
        <v>0</v>
      </c>
      <c r="Q116" s="62">
        <f>IFERROR(SUMIFS('JOSE CARLOS'!$M$83:$M$89,'JOSE CARLOS'!$H$83:$H$89,"ENTRADA",'JOSE CARLOS'!$J$83:$J$89,$B116),0)</f>
        <v>0</v>
      </c>
      <c r="R116" s="62">
        <f>IFERROR(SUMIFS('LUIS ENRIQUE '!$M$69:$M$73,'LUIS ENRIQUE '!$H$69:$H$73,"ENTRADA",'LUIS ENRIQUE '!$J$69:$J$73,$B116),0)</f>
        <v>0</v>
      </c>
      <c r="S116" s="62">
        <f>IFERROR(SUMIFS(CESARIA!$M$96:$M$99,CESARIA!$H$96:$H$99,"ENTRADA",CESARIA!$J$96:$J$99,$B116),0)</f>
        <v>0</v>
      </c>
      <c r="T116" s="62">
        <f>IFERROR(SUMIFS(ALAN!$M$93:$M$103,ALAN!$H$93:$H$103,"ENTRADA",ALAN!$J$93:$J$103,$B116),0)</f>
        <v>0</v>
      </c>
      <c r="U116" s="62">
        <f>IFERROR(SUMIFS(ELVIA!$M$78:$M$79,ELVIA!$H$78:$H$79,"ENTRADA",ELVIA!$J$78:$J$79,$B116),0)</f>
        <v>0</v>
      </c>
      <c r="V116" s="146">
        <f>IFERROR(SUMIFS(CAJA!$M$6591:$M$7234,CAJA!$H$6591:$H$7234,"ENTRADA",CAJA!$J$6591:$J$7234,$B116),0)</f>
        <v>0</v>
      </c>
      <c r="W116" s="62">
        <f>IFERROR(SUMIFS('CAJA TIGRES'!$M$1797:$M$1994,'CAJA TIGRES'!$H$1797:$H$1994,"ENTRADA",'CAJA TIGRES'!$J$1797:$J$1994,$B116),0)</f>
        <v>1405000</v>
      </c>
      <c r="X116" s="62">
        <f>IFERROR(SUMIFS(RESERVA!$M$14:$M$14,RESERVA!$H$14:$H$14,"ENTRADA",RESERVA!$J$14:$J$14,$B116),0)</f>
        <v>0</v>
      </c>
      <c r="Y116" s="96">
        <f t="shared" si="40"/>
        <v>1410000</v>
      </c>
      <c r="Z116" s="96">
        <f>Y116+'OCT25'!Z116</f>
        <v>14460771.029999999</v>
      </c>
    </row>
    <row r="117" spans="1:26" x14ac:dyDescent="0.3">
      <c r="B117" s="63" t="s">
        <v>200</v>
      </c>
      <c r="C117" s="62">
        <f>IFERROR(SUMIFS('MGZ121'!$M$1599:'MGZ121'!$M$1741,'MGZ121'!$H$1599:$H$1741,"ENTRADA",'MGZ121'!$J$1599:$J$1741,$B117),0)</f>
        <v>0</v>
      </c>
      <c r="D117" s="62">
        <f>IFERROR(SUMIFS('MGZ BBVA'!$M$1562:$M$1701,'MGZ BBVA'!$H$1562:$H$1701,"ENTRADA",'MGZ BBVA'!$J$1562:$J$1701,$B117),0)</f>
        <v>0</v>
      </c>
      <c r="E117" s="62">
        <f>IFERROR(SUMIFS('MGZ DOLARES'!$M$2:$M$2,'MGZ DOLARES'!$F$2:$F$2,"ENTRADA",'MGZ DOLARES'!$J$2:$J$2,$B117),0)</f>
        <v>0</v>
      </c>
      <c r="F117" s="62">
        <f>IFERROR(SUMIFS('MGZ BAJIO'!$M$80:$M$81,'MGZ BAJIO'!$H$80:$H$81,"ENTRADA",'MGZ BAJIO'!$J$80:$J$81,$B117),0)</f>
        <v>0</v>
      </c>
      <c r="G117" s="62">
        <f>IFERROR(SUMIFS('VICTOR BANAMEX'!$M$602:$M$654,'VICTOR BANAMEX'!$H$602:$H$654,"ENTRADA",'VICTOR BANAMEX'!$J$602:$J$654,$B117),0)</f>
        <v>0</v>
      </c>
      <c r="H117" s="62">
        <f>IFERROR(SUMIFS('VICTOR BANORTE'!$M$106:$M$113,'VICTOR BANORTE'!$H$106:$H$113,"ENTRADA",'VICTOR BANORTE'!$J$106:$J$113,$B117),0)</f>
        <v>0</v>
      </c>
      <c r="I117" s="62">
        <f>IFERROR(SUMIFS(RODRIGO!$M$5:$M$5,RODRIGO!$H$5:$H$5,"ENTRADA",RODRIGO!$J$5:$J$5,$B117),0)</f>
        <v>0</v>
      </c>
      <c r="J117" s="62">
        <f>IFERROR(SUMIFS(MOY!$M$85:$M$99,MOY!$H$85:$H$99,"ENTRADA",MOY!$J$85:$J$99,$B117),0)</f>
        <v>0</v>
      </c>
      <c r="K117" s="62">
        <f>IFERROR(SUMIFS('NORMA RUTH'!$M$110:$M$127,'NORMA RUTH'!$H$110:$H$127,"ENTRADA",'NORMA RUTH'!$J$110:$J$127,$B117),0)</f>
        <v>0</v>
      </c>
      <c r="L117" s="62">
        <f>IFERROR(SUMIFS(VALERIA!$M$74:$M$89,VALERIA!$H$74:$H$89,"ENTRADA",VALERIA!$J$74:$J$89,$B117),0)</f>
        <v>0</v>
      </c>
      <c r="M117" s="62">
        <f>IFERROR(SUMIFS('MANUEL BANAMEX'!$M$143:$M$162,'MANUEL BANAMEX'!$H$143:$H$162,"ENTRADA",'MANUEL BANAMEX'!$J$143:$J$162,$B117),0)</f>
        <v>0</v>
      </c>
      <c r="N117" s="62">
        <f>IFERROR(SUMIFS(ROBERTO!$M$3:$M$9,ROBERTO!$H$3:$H$9,"ENTRADA",ROBERTO!$J$3:$J$9,$B117),0)</f>
        <v>0</v>
      </c>
      <c r="O117" s="62">
        <f>IFERROR(SUMIFS(JUAN!$M$92:$M$95,JUAN!$H$92:$H$95,"ENTRADA",JUAN!$J$92:$J$95,$B117),0)</f>
        <v>0</v>
      </c>
      <c r="P117" s="62">
        <f>IFERROR(SUMIFS('NORMA SANCHEZ'!$M$86:$M$89,'NORMA SANCHEZ'!$H$86:$H$89,"ENTRADA",'NORMA SANCHEZ'!$J$86:$J$89,$B117),0)</f>
        <v>0</v>
      </c>
      <c r="Q117" s="62">
        <f>IFERROR(SUMIFS('JOSE CARLOS'!$M$83:$M$89,'JOSE CARLOS'!$H$83:$H$89,"ENTRADA",'JOSE CARLOS'!$J$83:$J$89,$B117),0)</f>
        <v>0</v>
      </c>
      <c r="R117" s="62">
        <f>IFERROR(SUMIFS('LUIS ENRIQUE '!$M$69:$M$73,'LUIS ENRIQUE '!$H$69:$H$73,"ENTRADA",'LUIS ENRIQUE '!$J$69:$J$73,$B117),0)</f>
        <v>0</v>
      </c>
      <c r="S117" s="62">
        <f>IFERROR(SUMIFS(CESARIA!$M$96:$M$99,CESARIA!$H$96:$H$99,"ENTRADA",CESARIA!$J$96:$J$99,$B117),0)</f>
        <v>0</v>
      </c>
      <c r="T117" s="62">
        <f>IFERROR(SUMIFS(ALAN!$M$93:$M$103,ALAN!$H$93:$H$103,"ENTRADA",ALAN!$J$93:$J$103,$B117),0)</f>
        <v>0</v>
      </c>
      <c r="U117" s="62">
        <f>IFERROR(SUMIFS(ELVIA!$M$78:$M$79,ELVIA!$H$78:$H$79,"ENTRADA",ELVIA!$J$78:$J$79,$B117),0)</f>
        <v>0</v>
      </c>
      <c r="V117" s="146">
        <f>IFERROR(SUMIFS(CAJA!$M$6591:$M$7234,CAJA!$H$6591:$H$7234,"ENTRADA",CAJA!$J$6591:$J$7234,$B117),0)</f>
        <v>107000</v>
      </c>
      <c r="W117" s="62">
        <f>IFERROR(SUMIFS('CAJA TIGRES'!$M$1797:$M$1994,'CAJA TIGRES'!$H$1797:$H$1994,"ENTRADA",'CAJA TIGRES'!$J$1797:$J$1994,$B117),0)</f>
        <v>0</v>
      </c>
      <c r="X117" s="62">
        <f>IFERROR(SUMIFS(RESERVA!$M$14:$M$14,RESERVA!$H$14:$H$14,"ENTRADA",RESERVA!$J$14:$J$14,$B117),0)</f>
        <v>0</v>
      </c>
      <c r="Y117" s="96">
        <f t="shared" si="40"/>
        <v>107000</v>
      </c>
      <c r="Z117" s="96">
        <f>Y117+'OCT25'!Z117</f>
        <v>735185</v>
      </c>
    </row>
    <row r="118" spans="1:26" x14ac:dyDescent="0.3">
      <c r="B118" s="63" t="s">
        <v>213</v>
      </c>
      <c r="C118" s="62">
        <f>IFERROR(SUMIFS('MGZ121'!$M$1599:'MGZ121'!$M$1741,'MGZ121'!$H$1599:$H$1741,"ENTRADA",'MGZ121'!$J$1599:$J$1741,$B118),0)</f>
        <v>0</v>
      </c>
      <c r="D118" s="62">
        <f>IFERROR(SUMIFS('MGZ BBVA'!$M$1562:$M$1701,'MGZ BBVA'!$H$1562:$H$1701,"ENTRADA",'MGZ BBVA'!$J$1562:$J$1701,$B118),0)</f>
        <v>0</v>
      </c>
      <c r="E118" s="62">
        <f>IFERROR(SUMIFS('MGZ DOLARES'!$M$2:$M$2,'MGZ DOLARES'!$F$2:$F$2,"ENTRADA",'MGZ DOLARES'!$J$2:$J$2,$B118),0)</f>
        <v>0</v>
      </c>
      <c r="F118" s="62">
        <f>IFERROR(SUMIFS('MGZ BAJIO'!$M$80:$M$81,'MGZ BAJIO'!$H$80:$H$81,"ENTRADA",'MGZ BAJIO'!$J$80:$J$81,$B118),0)</f>
        <v>0</v>
      </c>
      <c r="G118" s="62">
        <f>IFERROR(SUMIFS('VICTOR BANAMEX'!$M$602:$M$654,'VICTOR BANAMEX'!$H$602:$H$654,"ENTRADA",'VICTOR BANAMEX'!$J$602:$J$654,$B118),0)</f>
        <v>0</v>
      </c>
      <c r="H118" s="62">
        <f>IFERROR(SUMIFS('VICTOR BANORTE'!$M$106:$M$113,'VICTOR BANORTE'!$H$106:$H$113,"ENTRADA",'VICTOR BANORTE'!$J$106:$J$113,$B118),0)</f>
        <v>0</v>
      </c>
      <c r="I118" s="62">
        <f>IFERROR(SUMIFS(RODRIGO!$M$5:$M$5,RODRIGO!$H$5:$H$5,"ENTRADA",RODRIGO!$J$5:$J$5,$B118),0)</f>
        <v>0</v>
      </c>
      <c r="J118" s="62">
        <f>IFERROR(SUMIFS(MOY!$M$85:$M$99,MOY!$H$85:$H$99,"ENTRADA",MOY!$J$85:$J$99,$B118),0)</f>
        <v>0</v>
      </c>
      <c r="K118" s="62">
        <f>IFERROR(SUMIFS('NORMA RUTH'!$M$110:$M$127,'NORMA RUTH'!$H$110:$H$127,"ENTRADA",'NORMA RUTH'!$J$110:$J$127,$B118),0)</f>
        <v>0</v>
      </c>
      <c r="L118" s="62">
        <f>IFERROR(SUMIFS(VALERIA!$M$74:$M$89,VALERIA!$H$74:$H$89,"ENTRADA",VALERIA!$J$74:$J$89,$B118),0)</f>
        <v>0</v>
      </c>
      <c r="M118" s="62">
        <f>IFERROR(SUMIFS('MANUEL BANAMEX'!$M$143:$M$162,'MANUEL BANAMEX'!$H$143:$H$162,"ENTRADA",'MANUEL BANAMEX'!$J$143:$J$162,$B118),0)</f>
        <v>0</v>
      </c>
      <c r="N118" s="62">
        <f>IFERROR(SUMIFS(ROBERTO!$M$3:$M$9,ROBERTO!$H$3:$H$9,"ENTRADA",ROBERTO!$J$3:$J$9,$B118),0)</f>
        <v>0</v>
      </c>
      <c r="O118" s="62">
        <f>IFERROR(SUMIFS(JUAN!$M$92:$M$95,JUAN!$H$92:$H$95,"ENTRADA",JUAN!$J$92:$J$95,$B118),0)</f>
        <v>0</v>
      </c>
      <c r="P118" s="62">
        <f>IFERROR(SUMIFS('NORMA SANCHEZ'!$M$86:$M$89,'NORMA SANCHEZ'!$H$86:$H$89,"ENTRADA",'NORMA SANCHEZ'!$J$86:$J$89,$B118),0)</f>
        <v>0</v>
      </c>
      <c r="Q118" s="62">
        <f>IFERROR(SUMIFS('JOSE CARLOS'!$M$83:$M$89,'JOSE CARLOS'!$H$83:$H$89,"ENTRADA",'JOSE CARLOS'!$J$83:$J$89,$B118),0)</f>
        <v>0</v>
      </c>
      <c r="R118" s="62">
        <f>IFERROR(SUMIFS('LUIS ENRIQUE '!$M$69:$M$73,'LUIS ENRIQUE '!$H$69:$H$73,"ENTRADA",'LUIS ENRIQUE '!$J$69:$J$73,$B118),0)</f>
        <v>0</v>
      </c>
      <c r="S118" s="62">
        <f>IFERROR(SUMIFS(CESARIA!$M$96:$M$99,CESARIA!$H$96:$H$99,"ENTRADA",CESARIA!$J$96:$J$99,$B118),0)</f>
        <v>0</v>
      </c>
      <c r="T118" s="62">
        <f>IFERROR(SUMIFS(ALAN!$M$93:$M$103,ALAN!$H$93:$H$103,"ENTRADA",ALAN!$J$93:$J$103,$B118),0)</f>
        <v>0</v>
      </c>
      <c r="U118" s="62">
        <f>IFERROR(SUMIFS(ELVIA!$M$78:$M$78,ELVIA!$H$78:$H$78,"ENTRADA",ELVIA!$J$78:$J$78,$B118),0)</f>
        <v>0</v>
      </c>
      <c r="V118" s="146">
        <f>IFERROR(SUMIFS(CAJA!$M$6591:$M$7234,CAJA!$H$6591:$H$7234,"ENTRADA",CAJA!$J$6591:$J$7234,$B118),0)</f>
        <v>0</v>
      </c>
      <c r="W118" s="62">
        <f>IFERROR(SUMIFS('CAJA TIGRES'!$M$1797:$M$1994,'CAJA TIGRES'!$H$1797:$H$1994,"ENTRADA",'CAJA TIGRES'!$J$1797:$J$1994,$B118),0)</f>
        <v>0</v>
      </c>
      <c r="X118" s="62">
        <f>IFERROR(SUMIFS(RESERVA!$M$14:$M$14,RESERVA!$H$14:$H$14,"ENTRADA",RESERVA!$J$14:$J$14,$B118),0)</f>
        <v>0</v>
      </c>
      <c r="Y118" s="96">
        <f t="shared" si="40"/>
        <v>0</v>
      </c>
      <c r="Z118" s="96">
        <f>Y118+'OCT25'!Z118</f>
        <v>0</v>
      </c>
    </row>
    <row r="119" spans="1:26" x14ac:dyDescent="0.3">
      <c r="B119" s="13" t="s">
        <v>110</v>
      </c>
      <c r="C119" s="64">
        <f>SUM(C95:C118)</f>
        <v>2183500</v>
      </c>
      <c r="D119" s="64">
        <f t="shared" ref="D119" si="42">SUM(D95:D118)</f>
        <v>668368.67999999993</v>
      </c>
      <c r="E119" s="64">
        <f t="shared" ref="E119:Z119" si="43">SUM(E95:E118)</f>
        <v>0</v>
      </c>
      <c r="F119" s="64">
        <f t="shared" si="43"/>
        <v>0</v>
      </c>
      <c r="G119" s="64">
        <f t="shared" si="43"/>
        <v>741622.47</v>
      </c>
      <c r="H119" s="64">
        <f t="shared" si="43"/>
        <v>65000</v>
      </c>
      <c r="I119" s="64">
        <f>SUM(I95:I118)</f>
        <v>0</v>
      </c>
      <c r="J119" s="64">
        <f t="shared" ref="J119" si="44">SUM(J95:J118)</f>
        <v>1599000</v>
      </c>
      <c r="K119" s="64">
        <f t="shared" si="43"/>
        <v>844000</v>
      </c>
      <c r="L119" s="64">
        <f t="shared" si="43"/>
        <v>1756000</v>
      </c>
      <c r="M119" s="64">
        <f t="shared" si="43"/>
        <v>373894</v>
      </c>
      <c r="N119" s="64">
        <f t="shared" si="43"/>
        <v>305967.33</v>
      </c>
      <c r="O119" s="64">
        <f t="shared" si="43"/>
        <v>4542.5</v>
      </c>
      <c r="P119" s="64">
        <f t="shared" si="43"/>
        <v>0</v>
      </c>
      <c r="Q119" s="64">
        <f t="shared" si="43"/>
        <v>1000</v>
      </c>
      <c r="R119" s="64">
        <f t="shared" si="43"/>
        <v>400000</v>
      </c>
      <c r="S119" s="64">
        <f t="shared" si="43"/>
        <v>4542.5</v>
      </c>
      <c r="T119" s="64">
        <f t="shared" si="43"/>
        <v>252000</v>
      </c>
      <c r="U119" s="64">
        <f t="shared" si="43"/>
        <v>0</v>
      </c>
      <c r="V119" s="64">
        <f>SUM(V95:V118)</f>
        <v>6045924.3300000001</v>
      </c>
      <c r="W119" s="64">
        <f t="shared" si="43"/>
        <v>1405000</v>
      </c>
      <c r="X119" s="64">
        <f t="shared" si="43"/>
        <v>0</v>
      </c>
      <c r="Y119" s="64">
        <f t="shared" si="43"/>
        <v>16650361.810000001</v>
      </c>
      <c r="Z119" s="64">
        <f t="shared" si="43"/>
        <v>155907916.98000002</v>
      </c>
    </row>
    <row r="120" spans="1:26" x14ac:dyDescent="0.3">
      <c r="B120" s="91" t="s">
        <v>3</v>
      </c>
      <c r="C120" s="62"/>
      <c r="D120" s="32"/>
      <c r="E120" s="32"/>
      <c r="F120" s="32"/>
      <c r="G120" s="32"/>
      <c r="H120" s="12"/>
      <c r="I120" s="12"/>
      <c r="J120" s="12"/>
      <c r="K120" s="12"/>
      <c r="L120" s="12"/>
      <c r="M120" s="12"/>
      <c r="N120" s="12"/>
      <c r="O120" s="12"/>
      <c r="P120" s="12"/>
      <c r="Q120" s="12"/>
      <c r="R120" s="12"/>
      <c r="S120" s="12"/>
      <c r="T120" s="12"/>
      <c r="U120" s="12"/>
      <c r="V120" s="12"/>
      <c r="W120" s="12"/>
      <c r="X120" s="12"/>
      <c r="Y120" s="97"/>
      <c r="Z120" s="96"/>
    </row>
    <row r="121" spans="1:26" x14ac:dyDescent="0.3">
      <c r="A121">
        <v>12</v>
      </c>
      <c r="B121" s="67" t="s">
        <v>81</v>
      </c>
      <c r="C121" s="137"/>
      <c r="D121" s="138"/>
      <c r="E121" s="138"/>
      <c r="F121" s="138"/>
      <c r="G121" s="138"/>
      <c r="H121" s="138"/>
      <c r="I121" s="129"/>
      <c r="J121" s="138"/>
      <c r="K121" s="138"/>
      <c r="L121" s="138"/>
      <c r="M121" s="138"/>
      <c r="N121" s="138"/>
      <c r="O121" s="138"/>
      <c r="P121" s="138"/>
      <c r="Q121" s="138"/>
      <c r="R121" s="138"/>
      <c r="S121" s="138"/>
      <c r="T121" s="138"/>
      <c r="U121" s="138"/>
      <c r="V121" s="138"/>
      <c r="W121" s="138"/>
      <c r="X121" s="138"/>
      <c r="Y121" s="138"/>
      <c r="Z121" s="129"/>
    </row>
    <row r="122" spans="1:26" x14ac:dyDescent="0.3">
      <c r="B122" s="63" t="s">
        <v>167</v>
      </c>
      <c r="C122" s="62">
        <f>IFERROR(SUMIFS('MGZ121'!$N$1599:'MGZ121'!$N$1741,'MGZ121'!$H$1599:$H$1741,"SALIDA",'MGZ121'!$J$1599:$J$1741,B122),0)</f>
        <v>0</v>
      </c>
      <c r="D122" s="62">
        <f>IFERROR(SUMIFS('MGZ BBVA'!$N$1562:$N$1701,'MGZ BBVA'!$H$1562:$H$1701,"SALIDA",'MGZ BBVA'!$J$1562:$J$1701,$B122),0)</f>
        <v>2136500</v>
      </c>
      <c r="E122" s="62">
        <f>IFERROR(SUMIFS('MGZ DOLARES'!$N$2:$N$2,'MGZ DOLARES'!$F$2:$F$2,"SALIDA",'MGZ DOLARES'!$J$2:$J$2,$B122),0)</f>
        <v>0</v>
      </c>
      <c r="F122" s="62">
        <f>IFERROR(SUMIFS('MGZ BAJIO'!$N$80:$N$81,'MGZ BAJIO'!$H$80:$H$81,"SALIDA",'MGZ BAJIO'!$J$80:$J$81,$B122),0)</f>
        <v>0</v>
      </c>
      <c r="G122" s="62">
        <f>IFERROR(SUMIFS('VICTOR BANAMEX'!$N$602:$N$654,'VICTOR BANAMEX'!$H$602:$H$654,"SALIDA",'VICTOR BANAMEX'!$J$602:$J$654,$B122),0)</f>
        <v>270000</v>
      </c>
      <c r="H122" s="62">
        <f>IFERROR(SUMIFS('VICTOR BANORTE'!$N$106:$N$113,'VICTOR BANORTE'!$H$106:$H$113,"SALIDA",'VICTOR BANORTE'!$J$106:$J$113,$B122),0)</f>
        <v>6000</v>
      </c>
      <c r="I122" s="62">
        <f>IFERROR(SUMIFS(RODRIGO!$N$5:$N$5,RODRIGO!$H$5:$H$5,"SALIDA",RODRIGO!$J$5:$J$5,$B122),0)</f>
        <v>0</v>
      </c>
      <c r="J122" s="62">
        <f>IFERROR(SUMIFS(MOY!$N$85:$N$99,MOY!$H$85:$H$99,"SALIDA",MOY!$J$85:$J$99,$B122),0)</f>
        <v>21000</v>
      </c>
      <c r="K122" s="62">
        <f>IFERROR(SUMIFS('NORMA RUTH'!$N$110:$N$127,'NORMA RUTH'!$H$110:$H$127,"SALIDA",'NORMA RUTH'!$J$110:$J$127,$B122),0)</f>
        <v>18000</v>
      </c>
      <c r="L122" s="62">
        <f>IFERROR(SUMIFS(VALERIA!$N$74:$N$89,VALERIA!$H$74:$H$89,"SALIDA",VALERIA!$J$74:$J$89,$B122),0)</f>
        <v>0</v>
      </c>
      <c r="M122" s="62">
        <f>IFERROR(SUMIFS('MANUEL BANAMEX'!$N$143:$N$162,'MANUEL BANAMEX'!$H$143:$H$162,"SALIDA",'MANUEL BANAMEX'!$J$143:$J$162,$B122),0)</f>
        <v>2000</v>
      </c>
      <c r="N122" s="62">
        <f>IFERROR(SUMIFS(ROBERTO!$N$3:$N$9,ROBERTO!$H$3:$H$9,"SALIDA",ROBERTO!$J$3:$J$9,$B122),0)</f>
        <v>0</v>
      </c>
      <c r="O122" s="62">
        <f>IFERROR(SUMIFS(JUAN!$N$92:$N$95,JUAN!$H$92:$H$95,"SALIDA",JUAN!$J$92:$J$95,$B122),0)</f>
        <v>0</v>
      </c>
      <c r="P122" s="62">
        <f>IFERROR(SUMIFS('NORMA SANCHEZ'!$N$86:$N$89,'NORMA SANCHEZ'!$H$86:$H$89,"SALIDA",'NORMA SANCHEZ'!$J$86:$J$89,$B122),0)</f>
        <v>0</v>
      </c>
      <c r="Q122" s="62">
        <f>IFERROR(SUMIFS('JOSE CARLOS'!$N$83:$N$89,'JOSE CARLOS'!$H$83:$H$89,"SALIDA",'JOSE CARLOS'!$J$83:$J$89,$B122),0)</f>
        <v>0</v>
      </c>
      <c r="R122" s="62">
        <f>IFERROR(SUMIFS('LUIS ENRIQUE '!$N$69:$N$73,'LUIS ENRIQUE '!$H$69:$H$73,"SALIDA",'LUIS ENRIQUE '!$J$69:$J$73,$B122),0)</f>
        <v>0</v>
      </c>
      <c r="S122" s="62">
        <f>IFERROR(SUMIFS(CESARIA!$N$96:$N$99,CESARIA!$H$96:$H$99,"SALIDA",CESARIA!$J$96:$J$99,$B122),0)</f>
        <v>0</v>
      </c>
      <c r="T122" s="62">
        <f>IFERROR(SUMIFS(ALAN!$N$93:$N$103,ALAN!$H$93:$H$103,"SALIDA",ALAN!$J$93:$J$103,$B122),0)</f>
        <v>0</v>
      </c>
      <c r="U122" s="62">
        <f>IFERROR(SUMIFS(ELVIA!$N$78:$N$79,ELVIA!$H$78:$H$79,"SALIDA",ELVIA!$J$78:$J$79,$B122),0)</f>
        <v>0</v>
      </c>
      <c r="V122" s="62">
        <f>IFERROR(SUMIFS(CAJA!$N$6591:$N$7234,CAJA!$H$6591:$H$7234,"SALIDA",CAJA!$J$6591:$J$7234,$B122),0)</f>
        <v>0</v>
      </c>
      <c r="W122" s="62">
        <f>IFERROR(SUMIFS('CAJA TIGRES'!$N$1797:$N$1994,'CAJA TIGRES'!$H$1797:$H$1994,"SALIDA",'CAJA TIGRES'!$J$1797:$J$1994,$B122),0)</f>
        <v>0</v>
      </c>
      <c r="X122" s="62">
        <f>IFERROR(SUMIFS(RESERVA!$N$14:$N$14,RESERVA!$H$14:$H$14,"SALIDA",RESERVA!$J$14:$J$14,$B122),0)</f>
        <v>0</v>
      </c>
      <c r="Y122" s="96">
        <f t="shared" ref="Y122:Y145" si="45">SUM(C122:X122)</f>
        <v>2453500</v>
      </c>
      <c r="Z122" s="96">
        <f>Y122+'OCT25'!Z122</f>
        <v>19245962.93</v>
      </c>
    </row>
    <row r="123" spans="1:26" x14ac:dyDescent="0.3">
      <c r="B123" s="63" t="s">
        <v>168</v>
      </c>
      <c r="C123" s="62">
        <f>IFERROR(SUMIFS('MGZ121'!$N$1599:'MGZ121'!$N$1741,'MGZ121'!$H$1599:$H$1741,"SALIDA",'MGZ121'!$J$1599:$J$1741,B123),0)</f>
        <v>398368.68</v>
      </c>
      <c r="D123" s="62">
        <f>IFERROR(SUMIFS('MGZ BBVA'!$N$1562:$N$1701,'MGZ BBVA'!$H$1562:$H$1701,"SALIDA",'MGZ BBVA'!$J$1562:$J$1701,$B123),0)</f>
        <v>0</v>
      </c>
      <c r="E123" s="62">
        <f>IFERROR(SUMIFS('MGZ DOLARES'!$N$2:$N$2,'MGZ DOLARES'!$F$2:$F$2,"SALIDA",'MGZ DOLARES'!$J$2:$J$2,$B123),0)</f>
        <v>0</v>
      </c>
      <c r="F123" s="62">
        <f>IFERROR(SUMIFS('MGZ BAJIO'!$N$80:$N$81,'MGZ BAJIO'!$H$80:$H$81,"SALIDA",'MGZ BAJIO'!$J$80:$J$81,$B123),0)</f>
        <v>0</v>
      </c>
      <c r="G123" s="62">
        <f>IFERROR(SUMIFS('VICTOR BANAMEX'!$N$602:$N$654,'VICTOR BANAMEX'!$H$602:$H$654,"SALIDA",'VICTOR BANAMEX'!$J$602:$J$654,$B123),0)</f>
        <v>0</v>
      </c>
      <c r="H123" s="62">
        <f>IFERROR(SUMIFS('VICTOR BANORTE'!$N$106:$N$113,'VICTOR BANORTE'!$H$106:$H$113,"SALIDA",'VICTOR BANORTE'!$J$106:$J$113,$B123),0)</f>
        <v>0</v>
      </c>
      <c r="I123" s="62">
        <f>IFERROR(SUMIFS(RODRIGO!$N$5:$N$5,RODRIGO!$H$5:$H$5,"SALIDA",RODRIGO!$J$5:$J$5,$B123),0)</f>
        <v>0</v>
      </c>
      <c r="J123" s="62">
        <f>IFERROR(SUMIFS(MOY!$N$85:$N$99,MOY!$H$85:$H$99,"SALIDA",MOY!$J$85:$J$99,$B123),0)</f>
        <v>0</v>
      </c>
      <c r="K123" s="62">
        <f>IFERROR(SUMIFS('NORMA RUTH'!$N$110:$N$127,'NORMA RUTH'!$H$110:$H$127,"SALIDA",'NORMA RUTH'!$J$110:$J$127,$B123),0)</f>
        <v>0</v>
      </c>
      <c r="L123" s="62">
        <f>IFERROR(SUMIFS(VALERIA!$N$74:$N$89,VALERIA!$H$74:$H$89,"SALIDA",VALERIA!$J$74:$J$89,$B123),0)</f>
        <v>0</v>
      </c>
      <c r="M123" s="62">
        <f>IFERROR(SUMIFS('MANUEL BANAMEX'!$N$143:$N$162,'MANUEL BANAMEX'!$H$143:$H$162,"SALIDA",'MANUEL BANAMEX'!$J$143:$J$162,$B123),0)</f>
        <v>0</v>
      </c>
      <c r="N123" s="62">
        <f>IFERROR(SUMIFS(ROBERTO!$N$3:$N$9,ROBERTO!$H$3:$H$9,"SALIDA",ROBERTO!$J$3:$J$9,$B123),0)</f>
        <v>0</v>
      </c>
      <c r="O123" s="62">
        <f>IFERROR(SUMIFS(JUAN!$N$92:$N$95,JUAN!$H$92:$H$95,"SALIDA",JUAN!$J$92:$J$95,$B123),0)</f>
        <v>0</v>
      </c>
      <c r="P123" s="62">
        <f>IFERROR(SUMIFS('NORMA SANCHEZ'!$N$86:$N$89,'NORMA SANCHEZ'!$H$86:$H$89,"SALIDA",'NORMA SANCHEZ'!$J$86:$J$89,$B123),0)</f>
        <v>0</v>
      </c>
      <c r="Q123" s="62">
        <f>IFERROR(SUMIFS('JOSE CARLOS'!$N$83:$N$89,'JOSE CARLOS'!$H$83:$H$89,"SALIDA",'JOSE CARLOS'!$J$83:$J$89,$B123),0)</f>
        <v>0</v>
      </c>
      <c r="R123" s="62">
        <f>IFERROR(SUMIFS('LUIS ENRIQUE '!$N$69:$N$73,'LUIS ENRIQUE '!$H$69:$H$73,"SALIDA",'LUIS ENRIQUE '!$J$69:$J$73,$B123),0)</f>
        <v>0</v>
      </c>
      <c r="S123" s="62">
        <f>IFERROR(SUMIFS(CESARIA!$N$96:$N$99,CESARIA!$H$96:$H$99,"SALIDA",CESARIA!$J$96:$J$99,$B123),0)</f>
        <v>0</v>
      </c>
      <c r="T123" s="62">
        <f>IFERROR(SUMIFS(ALAN!$N$93:$N$103,ALAN!$H$93:$H$103,"SALIDA",ALAN!$J$93:$J$103,$B123),0)</f>
        <v>0</v>
      </c>
      <c r="U123" s="62">
        <f>IFERROR(SUMIFS(ELVIA!$N$78:$N$79,ELVIA!$H$78:$H$79,"SALIDA",ELVIA!$J$78:$J$79,$B123),0)</f>
        <v>0</v>
      </c>
      <c r="V123" s="62">
        <f>IFERROR(SUMIFS(CAJA!$N$6591:$N$7234,CAJA!$H$6591:$H$7234,"SALIDA",CAJA!$J$6591:$J$7234,$B123),0)</f>
        <v>0</v>
      </c>
      <c r="W123" s="62">
        <f>IFERROR(SUMIFS('CAJA TIGRES'!$N$1797:$N$1994,'CAJA TIGRES'!$H$1797:$H$1994,"SALIDA",'CAJA TIGRES'!$J$1797:$J$1994,$B123),0)</f>
        <v>0</v>
      </c>
      <c r="X123" s="62">
        <f>IFERROR(SUMIFS(RESERVA!$N$14:$N$14,RESERVA!$H$14:$H$14,"SALIDA",RESERVA!$J$14:$J$14,$B123),0)</f>
        <v>0</v>
      </c>
      <c r="Y123" s="96">
        <f t="shared" si="45"/>
        <v>398368.68</v>
      </c>
      <c r="Z123" s="96">
        <f>Y123+'OCT25'!Z123</f>
        <v>7452516.4799999995</v>
      </c>
    </row>
    <row r="124" spans="1:26" x14ac:dyDescent="0.3">
      <c r="B124" s="63" t="s">
        <v>169</v>
      </c>
      <c r="C124" s="62">
        <f>IFERROR(SUMIFS('MGZ121'!$N$1599:'MGZ121'!$N$1741,'MGZ121'!$H$1599:$H$1741,"SALIDA",'MGZ121'!$J$1599:$J$1741,B124),0)</f>
        <v>0</v>
      </c>
      <c r="D124" s="62">
        <f>IFERROR(SUMIFS('MGZ BBVA'!$N$1562:$N$1701,'MGZ BBVA'!$H$1562:$H$1701,"SALIDA",'MGZ BBVA'!$J$1562:$J$1701,$B124),0)</f>
        <v>0</v>
      </c>
      <c r="E124" s="62">
        <f>IFERROR(SUMIFS('MGZ DOLARES'!$N$2:$N$2,'MGZ DOLARES'!$F$2:$F$2,"SALIDA",'MGZ DOLARES'!$J$2:$J$2,$B124),0)</f>
        <v>0</v>
      </c>
      <c r="F124" s="62">
        <f>IFERROR(SUMIFS('MGZ BAJIO'!$N$80:$N$81,'MGZ BAJIO'!$H$80:$H$81,"SALIDA",'MGZ BAJIO'!$J$80:$J$81,$B124),0)</f>
        <v>0</v>
      </c>
      <c r="G124" s="62">
        <f>IFERROR(SUMIFS('VICTOR BANAMEX'!$N$602:$N$654,'VICTOR BANAMEX'!$H$602:$H$654,"SALIDA",'VICTOR BANAMEX'!$J$602:$J$654,$B124),0)</f>
        <v>0</v>
      </c>
      <c r="H124" s="62">
        <f>IFERROR(SUMIFS('VICTOR BANORTE'!$N$106:$N$113,'VICTOR BANORTE'!$H$106:$H$113,"SALIDA",'VICTOR BANORTE'!$J$106:$J$113,$B124),0)</f>
        <v>0</v>
      </c>
      <c r="I124" s="62">
        <f>IFERROR(SUMIFS(RODRIGO!$N$5:$N$5,RODRIGO!$H$5:$H$5,"SALIDA",RODRIGO!$J$5:$J$5,$B124),0)</f>
        <v>0</v>
      </c>
      <c r="J124" s="62">
        <f>IFERROR(SUMIFS(MOY!$N$85:$N$99,MOY!$H$85:$H$99,"SALIDA",MOY!$J$85:$J$99,$B124),0)</f>
        <v>0</v>
      </c>
      <c r="K124" s="62">
        <f>IFERROR(SUMIFS('NORMA RUTH'!$N$110:$N$127,'NORMA RUTH'!$H$110:$H$127,"SALIDA",'NORMA RUTH'!$J$110:$J$127,$B124),0)</f>
        <v>0</v>
      </c>
      <c r="L124" s="62">
        <f>IFERROR(SUMIFS(VALERIA!$N$74:$N$89,VALERIA!$H$74:$H$89,"SALIDA",VALERIA!$J$74:$J$89,$B124),0)</f>
        <v>0</v>
      </c>
      <c r="M124" s="62">
        <f>IFERROR(SUMIFS('MANUEL BANAMEX'!$N$143:$N$162,'MANUEL BANAMEX'!$H$143:$H$162,"SALIDA",'MANUEL BANAMEX'!$J$143:$J$162,$B124),0)</f>
        <v>0</v>
      </c>
      <c r="N124" s="62">
        <f>IFERROR(SUMIFS(ROBERTO!$N$3:$N$9,ROBERTO!$H$3:$H$9,"SALIDA",ROBERTO!$J$3:$J$9,$B124),0)</f>
        <v>0</v>
      </c>
      <c r="O124" s="62">
        <f>IFERROR(SUMIFS(JUAN!$N$92:$N$95,JUAN!$H$92:$H$95,"SALIDA",JUAN!$J$92:$J$95,$B124),0)</f>
        <v>0</v>
      </c>
      <c r="P124" s="62">
        <f>IFERROR(SUMIFS('NORMA SANCHEZ'!$N$86:$N$89,'NORMA SANCHEZ'!$H$86:$H$89,"SALIDA",'NORMA SANCHEZ'!$J$86:$J$89,$B124),0)</f>
        <v>0</v>
      </c>
      <c r="Q124" s="62">
        <f>IFERROR(SUMIFS('JOSE CARLOS'!$N$83:$N$89,'JOSE CARLOS'!$H$83:$H$89,"SALIDA",'JOSE CARLOS'!$J$83:$J$89,$B124),0)</f>
        <v>0</v>
      </c>
      <c r="R124" s="62">
        <f>IFERROR(SUMIFS('LUIS ENRIQUE '!$N$69:$N$73,'LUIS ENRIQUE '!$H$69:$H$73,"SALIDA",'LUIS ENRIQUE '!$J$69:$J$73,$B124),0)</f>
        <v>0</v>
      </c>
      <c r="S124" s="62">
        <f>IFERROR(SUMIFS(CESARIA!$N$96:$N$99,CESARIA!$H$96:$H$99,"SALIDA",CESARIA!$J$96:$J$99,$B124),0)</f>
        <v>0</v>
      </c>
      <c r="T124" s="62">
        <f>IFERROR(SUMIFS(ALAN!$N$93:$N$103,ALAN!$H$93:$H$103,"SALIDA",ALAN!$J$93:$J$103,$B124),0)</f>
        <v>0</v>
      </c>
      <c r="U124" s="62">
        <f>IFERROR(SUMIFS(ELVIA!$N$78:$N$79,ELVIA!$H$78:$H$79,"SALIDA",ELVIA!$J$78:$J$79,$B124),0)</f>
        <v>0</v>
      </c>
      <c r="V124" s="62">
        <f>IFERROR(SUMIFS(CAJA!$N$6591:$N$7234,CAJA!$H$6591:$H$7234,"SALIDA",CAJA!$J$6591:$J$7234,$B124),0)</f>
        <v>0</v>
      </c>
      <c r="W124" s="62">
        <f>IFERROR(SUMIFS('CAJA TIGRES'!$N$1797:$N$1994,'CAJA TIGRES'!$H$1797:$H$1994,"SALIDA",'CAJA TIGRES'!$J$1797:$J$1994,$B124),0)</f>
        <v>0</v>
      </c>
      <c r="X124" s="62">
        <f>IFERROR(SUMIFS(RESERVA!$N$14:$N$14,RESERVA!$H$14:$H$14,"SALIDA",RESERVA!$J$14:$J$14,$B124),0)</f>
        <v>0</v>
      </c>
      <c r="Y124" s="96">
        <f t="shared" si="45"/>
        <v>0</v>
      </c>
      <c r="Z124" s="96">
        <f>Y124+'OCT25'!Z124</f>
        <v>0</v>
      </c>
    </row>
    <row r="125" spans="1:26" x14ac:dyDescent="0.3">
      <c r="B125" s="63" t="s">
        <v>170</v>
      </c>
      <c r="C125" s="62">
        <f>IFERROR(SUMIFS('MGZ121'!$N$1599:'MGZ121'!$N$1741,'MGZ121'!$H$1599:$H$1741,"SALIDA",'MGZ121'!$J$1599:$J$1741,B125),0)</f>
        <v>0</v>
      </c>
      <c r="D125" s="62">
        <f>IFERROR(SUMIFS('MGZ BBVA'!$N$1562:$N$1701,'MGZ BBVA'!$H$1562:$H$1701,"SALIDA",'MGZ BBVA'!$J$1562:$J$1701,$B125),0)</f>
        <v>0</v>
      </c>
      <c r="E125" s="62">
        <f>IFERROR(SUMIFS('MGZ DOLARES'!$N$2:$N$2,'MGZ DOLARES'!$F$2:$F$2,"SALIDA",'MGZ DOLARES'!$J$2:$J$2,$B125),0)</f>
        <v>0</v>
      </c>
      <c r="F125" s="62">
        <f>IFERROR(SUMIFS('MGZ BAJIO'!$N$80:$N$81,'MGZ BAJIO'!$H$80:$H$81,"SALIDA",'MGZ BAJIO'!$J$80:$J$81,$B125),0)</f>
        <v>0</v>
      </c>
      <c r="G125" s="62">
        <f>IFERROR(SUMIFS('VICTOR BANAMEX'!$N$602:$N$654,'VICTOR BANAMEX'!$H$602:$H$654,"SALIDA",'VICTOR BANAMEX'!$J$602:$J$654,$B125),0)</f>
        <v>0</v>
      </c>
      <c r="H125" s="62">
        <f>IFERROR(SUMIFS('VICTOR BANORTE'!$N$106:$N$113,'VICTOR BANORTE'!$H$106:$H$113,"SALIDA",'VICTOR BANORTE'!$J$106:$J$113,$B125),0)</f>
        <v>0</v>
      </c>
      <c r="I125" s="62">
        <f>IFERROR(SUMIFS(RODRIGO!$N$5:$N$5,RODRIGO!$H$5:$H$5,"SALIDA",RODRIGO!$J$5:$J$5,$B125),0)</f>
        <v>0</v>
      </c>
      <c r="J125" s="62">
        <f>IFERROR(SUMIFS(MOY!$N$85:$N$99,MOY!$H$85:$H$99,"SALIDA",MOY!$J$85:$J$99,$B125),0)</f>
        <v>0</v>
      </c>
      <c r="K125" s="62">
        <f>IFERROR(SUMIFS('NORMA RUTH'!$N$110:$N$127,'NORMA RUTH'!$H$110:$H$127,"SALIDA",'NORMA RUTH'!$J$110:$J$127,$B125),0)</f>
        <v>0</v>
      </c>
      <c r="L125" s="62">
        <f>IFERROR(SUMIFS(VALERIA!$N$74:$N$89,VALERIA!$H$74:$H$89,"SALIDA",VALERIA!$J$74:$J$89,$B125),0)</f>
        <v>0</v>
      </c>
      <c r="M125" s="62">
        <f>IFERROR(SUMIFS('MANUEL BANAMEX'!$N$143:$N$162,'MANUEL BANAMEX'!$H$143:$H$162,"SALIDA",'MANUEL BANAMEX'!$J$143:$J$162,$B125),0)</f>
        <v>0</v>
      </c>
      <c r="N125" s="62">
        <f>IFERROR(SUMIFS(ROBERTO!$N$3:$N$9,ROBERTO!$H$3:$H$9,"SALIDA",ROBERTO!$J$3:$J$9,$B125),0)</f>
        <v>0</v>
      </c>
      <c r="O125" s="62">
        <f>IFERROR(SUMIFS(JUAN!$N$92:$N$95,JUAN!$H$92:$H$95,"SALIDA",JUAN!$J$92:$J$95,$B125),0)</f>
        <v>0</v>
      </c>
      <c r="P125" s="62">
        <f>IFERROR(SUMIFS('NORMA SANCHEZ'!$N$86:$N$89,'NORMA SANCHEZ'!$H$86:$H$89,"SALIDA",'NORMA SANCHEZ'!$J$86:$J$89,$B125),0)</f>
        <v>0</v>
      </c>
      <c r="Q125" s="62">
        <f>IFERROR(SUMIFS('JOSE CARLOS'!$N$83:$N$89,'JOSE CARLOS'!$H$83:$H$89,"SALIDA",'JOSE CARLOS'!$J$83:$J$89,$B125),0)</f>
        <v>0</v>
      </c>
      <c r="R125" s="62">
        <f>IFERROR(SUMIFS('LUIS ENRIQUE '!$N$69:$N$73,'LUIS ENRIQUE '!$H$69:$H$73,"SALIDA",'LUIS ENRIQUE '!$J$69:$J$73,$B125),0)</f>
        <v>0</v>
      </c>
      <c r="S125" s="62">
        <f>IFERROR(SUMIFS(CESARIA!$N$96:$N$99,CESARIA!$H$96:$H$99,"SALIDA",CESARIA!$J$96:$J$99,$B125),0)</f>
        <v>0</v>
      </c>
      <c r="T125" s="62">
        <f>IFERROR(SUMIFS(ALAN!$N$93:$N$103,ALAN!$H$93:$H$103,"SALIDA",ALAN!$J$93:$J$103,$B125),0)</f>
        <v>0</v>
      </c>
      <c r="U125" s="62">
        <f>IFERROR(SUMIFS(ELVIA!$N$78:$N$79,ELVIA!$H$78:$H$79,"SALIDA",ELVIA!$J$78:$J$79,$B125),0)</f>
        <v>0</v>
      </c>
      <c r="V125" s="62">
        <f>IFERROR(SUMIFS(CAJA!$N$6591:$N$7234,CAJA!$H$6591:$H$7234,"SALIDA",CAJA!$J$6591:$J$7234,$B125),0)</f>
        <v>0</v>
      </c>
      <c r="W125" s="62">
        <f>IFERROR(SUMIFS('CAJA TIGRES'!$N$1797:$N$1994,'CAJA TIGRES'!$H$1797:$H$1994,"SALIDA",'CAJA TIGRES'!$J$1797:$J$1994,$B125),0)</f>
        <v>0</v>
      </c>
      <c r="X125" s="62">
        <f>IFERROR(SUMIFS(RESERVA!$N$14:$N$14,RESERVA!$H$14:$H$14,"SALIDA",RESERVA!$J$14:$J$14,$B125),0)</f>
        <v>0</v>
      </c>
      <c r="Y125" s="96">
        <f t="shared" si="45"/>
        <v>0</v>
      </c>
      <c r="Z125" s="96">
        <f>Y125+'OCT25'!Z125</f>
        <v>310700</v>
      </c>
    </row>
    <row r="126" spans="1:26" x14ac:dyDescent="0.3">
      <c r="B126" s="63" t="s">
        <v>171</v>
      </c>
      <c r="C126" s="62">
        <f>IFERROR(SUMIFS('MGZ121'!$N$1599:'MGZ121'!$N$1741,'MGZ121'!$H$1599:$H$1741,"SALIDA",'MGZ121'!$J$1599:$J$1741,B126),0)</f>
        <v>179922.47</v>
      </c>
      <c r="D126" s="62">
        <f>IFERROR(SUMIFS('MGZ BBVA'!$N$1562:$N$1701,'MGZ BBVA'!$H$1562:$H$1701,"SALIDA",'MGZ BBVA'!$J$1562:$J$1701,$B126),0)</f>
        <v>551700</v>
      </c>
      <c r="E126" s="62">
        <f>IFERROR(SUMIFS('MGZ DOLARES'!$N$2:$N$2,'MGZ DOLARES'!$F$2:$F$2,"SALIDA",'MGZ DOLARES'!$J$2:$J$2,$B126),0)</f>
        <v>0</v>
      </c>
      <c r="F126" s="62">
        <f>IFERROR(SUMIFS('MGZ BAJIO'!$N$80:$N$81,'MGZ BAJIO'!$H$80:$H$81,"SALIDA",'MGZ BAJIO'!$J$80:$J$81,$B126),0)</f>
        <v>0</v>
      </c>
      <c r="G126" s="62">
        <f>IFERROR(SUMIFS('VICTOR BANAMEX'!$N$602:$N$654,'VICTOR BANAMEX'!$H$602:$H$654,"SALIDA",'VICTOR BANAMEX'!$J$602:$J$654,$B126),0)</f>
        <v>0</v>
      </c>
      <c r="H126" s="62">
        <f>IFERROR(SUMIFS('VICTOR BANORTE'!$N$106:$N$113,'VICTOR BANORTE'!$H$106:$H$113,"SALIDA",'VICTOR BANORTE'!$J$106:$J$113,$B126),0)</f>
        <v>0</v>
      </c>
      <c r="I126" s="62">
        <f>IFERROR(SUMIFS(RODRIGO!$N$5:$N$5,RODRIGO!$H$5:$H$5,"SALIDA",RODRIGO!$J$5:$J$5,$B126),0)</f>
        <v>0</v>
      </c>
      <c r="J126" s="62">
        <f>IFERROR(SUMIFS(MOY!$N$85:$N$99,MOY!$H$85:$H$99,"SALIDA",MOY!$J$85:$J$99,$B126),0)</f>
        <v>0</v>
      </c>
      <c r="K126" s="62">
        <f>IFERROR(SUMIFS('NORMA RUTH'!$N$110:$N$127,'NORMA RUTH'!$H$110:$H$127,"SALIDA",'NORMA RUTH'!$J$110:$J$127,$B126),0)</f>
        <v>10000</v>
      </c>
      <c r="L126" s="62">
        <f>IFERROR(SUMIFS(VALERIA!$N$74:$N$89,VALERIA!$H$74:$H$89,"SALIDA",VALERIA!$J$74:$J$89,$B126),0)</f>
        <v>0</v>
      </c>
      <c r="M126" s="62">
        <f>IFERROR(SUMIFS('MANUEL BANAMEX'!$N$143:$N$162,'MANUEL BANAMEX'!$H$143:$H$162,"SALIDA",'MANUEL BANAMEX'!$J$143:$J$162,$B126),0)</f>
        <v>0</v>
      </c>
      <c r="N126" s="62">
        <f>IFERROR(SUMIFS(ROBERTO!$N$3:$N$9,ROBERTO!$H$3:$H$9,"SALIDA",ROBERTO!$J$3:$J$9,$B126),0)</f>
        <v>0</v>
      </c>
      <c r="O126" s="62">
        <f>IFERROR(SUMIFS(JUAN!$N$92:$N$95,JUAN!$H$92:$H$95,"SALIDA",JUAN!$J$92:$J$95,$B126),0)</f>
        <v>0</v>
      </c>
      <c r="P126" s="62">
        <f>IFERROR(SUMIFS('NORMA SANCHEZ'!$N$86:$N$89,'NORMA SANCHEZ'!$H$86:$H$89,"SALIDA",'NORMA SANCHEZ'!$J$86:$J$89,$B126),0)</f>
        <v>0</v>
      </c>
      <c r="Q126" s="62">
        <f>IFERROR(SUMIFS('JOSE CARLOS'!$N$83:$N$89,'JOSE CARLOS'!$H$83:$H$89,"SALIDA",'JOSE CARLOS'!$J$83:$J$89,$B126),0)</f>
        <v>0</v>
      </c>
      <c r="R126" s="62">
        <f>IFERROR(SUMIFS('LUIS ENRIQUE '!$N$69:$N$73,'LUIS ENRIQUE '!$H$69:$H$73,"SALIDA",'LUIS ENRIQUE '!$J$69:$J$73,$B126),0)</f>
        <v>0</v>
      </c>
      <c r="S126" s="62">
        <f>IFERROR(SUMIFS(CESARIA!$N$96:$N$99,CESARIA!$H$96:$H$99,"SALIDA",CESARIA!$J$96:$J$99,$B126),0)</f>
        <v>0</v>
      </c>
      <c r="T126" s="62">
        <f>IFERROR(SUMIFS(ALAN!$N$93:$N$103,ALAN!$H$93:$H$103,"SALIDA",ALAN!$J$93:$J$103,$B126),0)</f>
        <v>0</v>
      </c>
      <c r="U126" s="62">
        <f>IFERROR(SUMIFS(ELVIA!$N$78:$N$79,ELVIA!$H$78:$H$79,"SALIDA",ELVIA!$J$78:$J$79,$B126),0)</f>
        <v>0</v>
      </c>
      <c r="V126" s="62">
        <f>IFERROR(SUMIFS(CAJA!$N$6591:$N$7234,CAJA!$H$6591:$H$7234,"SALIDA",CAJA!$J$6591:$J$7234,$B126),0)</f>
        <v>0</v>
      </c>
      <c r="W126" s="62">
        <f>IFERROR(SUMIFS('CAJA TIGRES'!$N$1797:$N$1994,'CAJA TIGRES'!$H$1797:$H$1994,"SALIDA",'CAJA TIGRES'!$J$1797:$J$1994,$B126),0)</f>
        <v>0</v>
      </c>
      <c r="X126" s="62">
        <f>IFERROR(SUMIFS(RESERVA!$N$14:$N$14,RESERVA!$H$14:$H$14,"SALIDA",RESERVA!$J$14:$J$14,$B126),0)</f>
        <v>0</v>
      </c>
      <c r="Y126" s="96">
        <f t="shared" si="45"/>
        <v>741622.47</v>
      </c>
      <c r="Z126" s="96">
        <f>Y126+'OCT25'!Z126</f>
        <v>15385716.970000001</v>
      </c>
    </row>
    <row r="127" spans="1:26" x14ac:dyDescent="0.3">
      <c r="B127" s="63" t="s">
        <v>172</v>
      </c>
      <c r="C127" s="62">
        <f>IFERROR(SUMIFS('MGZ121'!$N$1599:'MGZ121'!$N$1741,'MGZ121'!$H$1599:$H$1741,"SALIDA",'MGZ121'!$J$1599:$J$1741,B127),0)</f>
        <v>0</v>
      </c>
      <c r="D127" s="62">
        <f>IFERROR(SUMIFS('MGZ BBVA'!$N$1562:$N$1701,'MGZ BBVA'!$H$1562:$H$1701,"SALIDA",'MGZ BBVA'!$J$1562:$J$1701,$B127),0)</f>
        <v>0</v>
      </c>
      <c r="E127" s="62">
        <f>IFERROR(SUMIFS('MGZ DOLARES'!$N$2:$N$2,'MGZ DOLARES'!$F$2:$F$2,"SALIDA",'MGZ DOLARES'!$J$2:$J$2,$B127),0)</f>
        <v>0</v>
      </c>
      <c r="F127" s="62">
        <f>IFERROR(SUMIFS('MGZ BAJIO'!$N$80:$N$81,'MGZ BAJIO'!$H$80:$H$81,"SALIDA",'MGZ BAJIO'!$J$80:$J$81,$B127),0)</f>
        <v>0</v>
      </c>
      <c r="G127" s="62">
        <f>IFERROR(SUMIFS('VICTOR BANAMEX'!$N$602:$N$654,'VICTOR BANAMEX'!$H$602:$H$654,"SALIDA",'VICTOR BANAMEX'!$J$602:$J$654,$B127),0)</f>
        <v>65000</v>
      </c>
      <c r="H127" s="62">
        <f>IFERROR(SUMIFS('VICTOR BANORTE'!$N$106:$N$113,'VICTOR BANORTE'!$H$106:$H$113,"SALIDA",'VICTOR BANORTE'!$J$106:$J$113,$B127),0)</f>
        <v>0</v>
      </c>
      <c r="I127" s="62">
        <f>IFERROR(SUMIFS(RODRIGO!$N$5:$N$5,RODRIGO!$H$5:$H$5,"SALIDA",RODRIGO!$J$5:$J$5,$B127),0)</f>
        <v>0</v>
      </c>
      <c r="J127" s="62">
        <f>IFERROR(SUMIFS(MOY!$N$85:$N$99,MOY!$H$85:$H$99,"SALIDA",MOY!$J$85:$J$99,$B127),0)</f>
        <v>0</v>
      </c>
      <c r="K127" s="62">
        <f>IFERROR(SUMIFS('NORMA RUTH'!$N$110:$N$127,'NORMA RUTH'!$H$110:$H$127,"SALIDA",'NORMA RUTH'!$J$110:$J$127,$B127),0)</f>
        <v>0</v>
      </c>
      <c r="L127" s="62">
        <f>IFERROR(SUMIFS(VALERIA!$N$74:$N$89,VALERIA!$H$74:$H$89,"SALIDA",VALERIA!$J$74:$J$89,$B127),0)</f>
        <v>0</v>
      </c>
      <c r="M127" s="62">
        <f>IFERROR(SUMIFS('MANUEL BANAMEX'!$N$143:$N$162,'MANUEL BANAMEX'!$H$143:$H$162,"SALIDA",'MANUEL BANAMEX'!$J$143:$J$162,$B127),0)</f>
        <v>0</v>
      </c>
      <c r="N127" s="62">
        <f>IFERROR(SUMIFS(ROBERTO!$N$3:$N$9,ROBERTO!$H$3:$H$9,"SALIDA",ROBERTO!$J$3:$J$9,$B127),0)</f>
        <v>0</v>
      </c>
      <c r="O127" s="62">
        <f>IFERROR(SUMIFS(JUAN!$N$92:$N$95,JUAN!$H$92:$H$95,"SALIDA",JUAN!$J$92:$J$95,$B127),0)</f>
        <v>0</v>
      </c>
      <c r="P127" s="62">
        <f>IFERROR(SUMIFS('NORMA SANCHEZ'!$N$86:$N$89,'NORMA SANCHEZ'!$H$86:$H$89,"SALIDA",'NORMA SANCHEZ'!$J$86:$J$89,$B127),0)</f>
        <v>0</v>
      </c>
      <c r="Q127" s="62">
        <f>IFERROR(SUMIFS('JOSE CARLOS'!$N$83:$N$89,'JOSE CARLOS'!$H$83:$H$89,"SALIDA",'JOSE CARLOS'!$J$83:$J$89,$B127),0)</f>
        <v>0</v>
      </c>
      <c r="R127" s="62">
        <f>IFERROR(SUMIFS('LUIS ENRIQUE '!$N$69:$N$73,'LUIS ENRIQUE '!$H$69:$H$73,"SALIDA",'LUIS ENRIQUE '!$J$69:$J$73,$B127),0)</f>
        <v>0</v>
      </c>
      <c r="S127" s="62">
        <f>IFERROR(SUMIFS(CESARIA!$N$96:$N$99,CESARIA!$H$96:$H$99,"SALIDA",CESARIA!$J$96:$J$99,$B127),0)</f>
        <v>0</v>
      </c>
      <c r="T127" s="62">
        <f>IFERROR(SUMIFS(ALAN!$N$93:$N$103,ALAN!$H$93:$H$103,"SALIDA",ALAN!$J$93:$J$103,$B127),0)</f>
        <v>0</v>
      </c>
      <c r="U127" s="62">
        <f>IFERROR(SUMIFS(ELVIA!$N$78:$N$79,ELVIA!$H$78:$H$79,"SALIDA",ELVIA!$J$78:$J$79,$B127),0)</f>
        <v>0</v>
      </c>
      <c r="V127" s="62">
        <f>IFERROR(SUMIFS(CAJA!$N$6591:$N$7234,CAJA!$H$6591:$H$7234,"SALIDA",CAJA!$J$6591:$J$7234,$B127),0)</f>
        <v>0</v>
      </c>
      <c r="W127" s="62">
        <f>IFERROR(SUMIFS('CAJA TIGRES'!$N$1797:$N$1994,'CAJA TIGRES'!$H$1797:$H$1994,"SALIDA",'CAJA TIGRES'!$J$1797:$J$1994,$B127),0)</f>
        <v>0</v>
      </c>
      <c r="X127" s="62">
        <f>IFERROR(SUMIFS(RESERVA!$N$14:$N$14,RESERVA!$H$14:$H$14,"SALIDA",RESERVA!$J$14:$J$14,$B127),0)</f>
        <v>0</v>
      </c>
      <c r="Y127" s="96">
        <f t="shared" si="45"/>
        <v>65000</v>
      </c>
      <c r="Z127" s="96">
        <f>Y127+'OCT25'!Z127</f>
        <v>888260</v>
      </c>
    </row>
    <row r="128" spans="1:26" x14ac:dyDescent="0.3">
      <c r="B128" s="63" t="s">
        <v>195</v>
      </c>
      <c r="C128" s="62">
        <f>IFERROR(SUMIFS('MGZ121'!$N$1599:'MGZ121'!$N$1741,'MGZ121'!$H$1599:$H$1741,"SALIDA",'MGZ121'!$J$1599:$J$1741,B128),0)</f>
        <v>0</v>
      </c>
      <c r="D128" s="62">
        <f>IFERROR(SUMIFS('MGZ BBVA'!$N$1562:$N$1701,'MGZ BBVA'!$H$1562:$H$1701,"SALIDA",'MGZ BBVA'!$J$1562:$J$1701,$B128),0)</f>
        <v>0</v>
      </c>
      <c r="E128" s="62">
        <f>IFERROR(SUMIFS('MGZ DOLARES'!$N$2:$N$2,'MGZ DOLARES'!$F$2:$F$2,"SALIDA",'MGZ DOLARES'!$J$2:$J$2,$B128),0)</f>
        <v>0</v>
      </c>
      <c r="F128" s="62">
        <f>IFERROR(SUMIFS('MGZ BAJIO'!$N$80:$N$81,'MGZ BAJIO'!$H$80:$H$81,"SALIDA",'MGZ BAJIO'!$J$80:$J$81,$B128),0)</f>
        <v>0</v>
      </c>
      <c r="G128" s="62">
        <f>IFERROR(SUMIFS('VICTOR BANAMEX'!$N$602:$N$654,'VICTOR BANAMEX'!$H$602:$H$654,"SALIDA",'VICTOR BANAMEX'!$J$602:$J$654,$B128),0)</f>
        <v>0</v>
      </c>
      <c r="H128" s="62">
        <f>IFERROR(SUMIFS('VICTOR BANORTE'!$N$106:$N$113,'VICTOR BANORTE'!$H$106:$H$113,"SALIDA",'VICTOR BANORTE'!$J$106:$J$113,$B128),0)</f>
        <v>0</v>
      </c>
      <c r="I128" s="62">
        <f>IFERROR(SUMIFS(RODRIGO!$N$5:$N$5,RODRIGO!$H$5:$H$5,"SALIDA",RODRIGO!$J$5:$J$5,$B128),0)</f>
        <v>0</v>
      </c>
      <c r="J128" s="62">
        <f>IFERROR(SUMIFS(MOY!$N$85:$N$99,MOY!$H$85:$H$99,"SALIDA",MOY!$J$85:$J$99,$B128),0)</f>
        <v>0</v>
      </c>
      <c r="K128" s="62">
        <f>IFERROR(SUMIFS('NORMA RUTH'!$N$110:$N$127,'NORMA RUTH'!$H$110:$H$127,"SALIDA",'NORMA RUTH'!$J$110:$J$127,$B128),0)</f>
        <v>0</v>
      </c>
      <c r="L128" s="62">
        <f>IFERROR(SUMIFS(VALERIA!$N$74:$N$89,VALERIA!$H$74:$H$89,"SALIDA",VALERIA!$J$74:$J$89,$B128),0)</f>
        <v>0</v>
      </c>
      <c r="M128" s="62">
        <f>IFERROR(SUMIFS('MANUEL BANAMEX'!$N$143:$N$162,'MANUEL BANAMEX'!$H$143:$H$162,"SALIDA",'MANUEL BANAMEX'!$J$143:$J$162,$B128),0)</f>
        <v>0</v>
      </c>
      <c r="N128" s="62">
        <f>IFERROR(SUMIFS(ROBERTO!$N$3:$N$9,ROBERTO!$H$3:$H$9,"SALIDA",ROBERTO!$J$3:$J$9,$B128),0)</f>
        <v>0</v>
      </c>
      <c r="O128" s="62">
        <f>IFERROR(SUMIFS(JUAN!$N$92:$N$95,JUAN!$H$92:$H$95,"SALIDA",JUAN!$J$92:$J$95,$B128),0)</f>
        <v>0</v>
      </c>
      <c r="P128" s="62">
        <f>IFERROR(SUMIFS('NORMA SANCHEZ'!$N$86:$N$89,'NORMA SANCHEZ'!$H$86:$H$89,"SALIDA",'NORMA SANCHEZ'!$J$86:$J$89,$B128),0)</f>
        <v>0</v>
      </c>
      <c r="Q128" s="62">
        <f>IFERROR(SUMIFS('JOSE CARLOS'!$N$83:$N$89,'JOSE CARLOS'!$H$83:$H$89,"SALIDA",'JOSE CARLOS'!$J$83:$J$89,$B128),0)</f>
        <v>0</v>
      </c>
      <c r="R128" s="62">
        <f>IFERROR(SUMIFS('LUIS ENRIQUE '!$N$69:$N$73,'LUIS ENRIQUE '!$H$69:$H$73,"SALIDA",'LUIS ENRIQUE '!$J$69:$J$73,$B128),0)</f>
        <v>0</v>
      </c>
      <c r="S128" s="62">
        <f>IFERROR(SUMIFS(CESARIA!$N$96:$N$99,CESARIA!$H$96:$H$99,"SALIDA",CESARIA!$J$96:$J$99,$B128),0)</f>
        <v>0</v>
      </c>
      <c r="T128" s="62">
        <f>IFERROR(SUMIFS(ALAN!$N$93:$N$103,ALAN!$H$93:$H$103,"SALIDA",ALAN!$J$93:$J$103,$B128),0)</f>
        <v>0</v>
      </c>
      <c r="U128" s="62">
        <f>IFERROR(SUMIFS(ELVIA!$N$78:$N$79,ELVIA!$H$78:$H$79,"SALIDA",ELVIA!$J$78:$J$79,$B128),0)</f>
        <v>0</v>
      </c>
      <c r="V128" s="62">
        <f>IFERROR(SUMIFS(CAJA!$N$6591:$N$7234,CAJA!$H$6591:$H$7234,"SALIDA",CAJA!$J$6591:$J$7234,$B128),0)</f>
        <v>0</v>
      </c>
      <c r="W128" s="62">
        <f>IFERROR(SUMIFS('CAJA TIGRES'!$N$1797:$N$1994,'CAJA TIGRES'!$H$1797:$H$1994,"SALIDA",'CAJA TIGRES'!$J$1797:$J$1994,$B128),0)</f>
        <v>0</v>
      </c>
      <c r="X128" s="62">
        <f>IFERROR(SUMIFS(RESERVA!$N$14:$N$14,RESERVA!$H$14:$H$14,"SALIDA",RESERVA!$J$14:$J$14,$B128),0)</f>
        <v>0</v>
      </c>
      <c r="Y128" s="96">
        <f t="shared" si="45"/>
        <v>0</v>
      </c>
      <c r="Z128" s="96">
        <f>Y128+'OCT25'!Z128</f>
        <v>0</v>
      </c>
    </row>
    <row r="129" spans="1:26" x14ac:dyDescent="0.3">
      <c r="B129" s="63" t="s">
        <v>173</v>
      </c>
      <c r="C129" s="62">
        <f>IFERROR(SUMIFS('MGZ121'!$N$1599:'MGZ121'!$N$1741,'MGZ121'!$H$1599:$H$1741,"SALIDA",'MGZ121'!$J$1599:$J$1741,B129),0)</f>
        <v>0</v>
      </c>
      <c r="D129" s="62">
        <f>IFERROR(SUMIFS('MGZ BBVA'!$N$1562:$N$1701,'MGZ BBVA'!$H$1562:$H$1701,"SALIDA",'MGZ BBVA'!$J$1562:$J$1701,$B129),0)</f>
        <v>0</v>
      </c>
      <c r="E129" s="62">
        <f>IFERROR(SUMIFS('MGZ DOLARES'!$N$2:$N$2,'MGZ DOLARES'!$F$2:$F$2,"SALIDA",'MGZ DOLARES'!$J$2:$J$2,$B129),0)</f>
        <v>0</v>
      </c>
      <c r="F129" s="62">
        <f>IFERROR(SUMIFS('MGZ BAJIO'!$N$80:$N$81,'MGZ BAJIO'!$H$80:$H$81,"SALIDA",'MGZ BAJIO'!$J$80:$J$81,$B129),0)</f>
        <v>0</v>
      </c>
      <c r="G129" s="62">
        <f>IFERROR(SUMIFS('VICTOR BANAMEX'!$N$602:$N$654,'VICTOR BANAMEX'!$H$602:$H$654,"SALIDA",'VICTOR BANAMEX'!$J$602:$J$654,$B129),0)</f>
        <v>0</v>
      </c>
      <c r="H129" s="62">
        <f>IFERROR(SUMIFS('VICTOR BANORTE'!$N$106:$N$113,'VICTOR BANORTE'!$H$106:$H$113,"SALIDA",'VICTOR BANORTE'!$J$106:$J$113,$B129),0)</f>
        <v>0</v>
      </c>
      <c r="I129" s="62">
        <f>IFERROR(SUMIFS(RODRIGO!$N$5:$N$5,RODRIGO!$H$5:$H$5,"SALIDA",RODRIGO!$J$5:$J$5,$B129),0)</f>
        <v>0</v>
      </c>
      <c r="J129" s="62">
        <f>IFERROR(SUMIFS(MOY!$N$85:$N$99,MOY!$H$85:$H$99,"SALIDA",MOY!$J$85:$J$99,$B129),0)</f>
        <v>0</v>
      </c>
      <c r="K129" s="62">
        <f>IFERROR(SUMIFS('NORMA RUTH'!$N$110:$N$127,'NORMA RUTH'!$H$110:$H$127,"SALIDA",'NORMA RUTH'!$J$110:$J$127,$B129),0)</f>
        <v>0</v>
      </c>
      <c r="L129" s="62">
        <f>IFERROR(SUMIFS(VALERIA!$N$74:$N$89,VALERIA!$H$74:$H$89,"SALIDA",VALERIA!$J$74:$J$89,$B129),0)</f>
        <v>0</v>
      </c>
      <c r="M129" s="62">
        <f>IFERROR(SUMIFS('MANUEL BANAMEX'!$N$143:$N$162,'MANUEL BANAMEX'!$H$143:$H$162,"SALIDA",'MANUEL BANAMEX'!$J$143:$J$162,$B129),0)</f>
        <v>0</v>
      </c>
      <c r="N129" s="62">
        <f>IFERROR(SUMIFS(ROBERTO!$N$3:$N$9,ROBERTO!$H$3:$H$9,"SALIDA",ROBERTO!$J$3:$J$9,$B129),0)</f>
        <v>0</v>
      </c>
      <c r="O129" s="62">
        <f>IFERROR(SUMIFS(JUAN!$N$92:$N$95,JUAN!$H$92:$H$95,"SALIDA",JUAN!$J$92:$J$95,$B129),0)</f>
        <v>0</v>
      </c>
      <c r="P129" s="62">
        <f>IFERROR(SUMIFS('NORMA SANCHEZ'!$N$86:$N$89,'NORMA SANCHEZ'!$H$86:$H$89,"SALIDA",'NORMA SANCHEZ'!$J$86:$J$89,$B129),0)</f>
        <v>0</v>
      </c>
      <c r="Q129" s="62">
        <f>IFERROR(SUMIFS('JOSE CARLOS'!$N$83:$N$89,'JOSE CARLOS'!$H$83:$H$89,"SALIDA",'JOSE CARLOS'!$J$83:$J$89,$B129),0)</f>
        <v>0</v>
      </c>
      <c r="R129" s="62">
        <f>IFERROR(SUMIFS('LUIS ENRIQUE '!$N$69:$N$73,'LUIS ENRIQUE '!$H$69:$H$73,"SALIDA",'LUIS ENRIQUE '!$J$69:$J$73,$B129),0)</f>
        <v>0</v>
      </c>
      <c r="S129" s="62">
        <f>IFERROR(SUMIFS(CESARIA!$N$96:$N$99,CESARIA!$H$96:$H$99,"SALIDA",CESARIA!$J$96:$J$99,$B129),0)</f>
        <v>0</v>
      </c>
      <c r="T129" s="62">
        <f>IFERROR(SUMIFS(ALAN!$N$93:$N$103,ALAN!$H$93:$H$103,"SALIDA",ALAN!$J$93:$J$103,$B129),0)</f>
        <v>0</v>
      </c>
      <c r="U129" s="62">
        <f>IFERROR(SUMIFS(ELVIA!$N$78:$N$79,ELVIA!$H$78:$H$79,"SALIDA",ELVIA!$J$78:$J$79,$B129),0)</f>
        <v>0</v>
      </c>
      <c r="V129" s="62">
        <f>IFERROR(SUMIFS(CAJA!$N$6591:$N$7234,CAJA!$H$6591:$H$7234,"SALIDA",CAJA!$J$6591:$J$7234,$B129),0)</f>
        <v>0</v>
      </c>
      <c r="W129" s="62">
        <f>IFERROR(SUMIFS('CAJA TIGRES'!$N$1797:$N$1994,'CAJA TIGRES'!$H$1797:$H$1994,"SALIDA",'CAJA TIGRES'!$J$1797:$J$1994,$B129),0)</f>
        <v>0</v>
      </c>
      <c r="X129" s="62">
        <f>IFERROR(SUMIFS(RESERVA!$N$14:$N$14,RESERVA!$H$14:$H$14,"SALIDA",RESERVA!$J$14:$J$14,$B129),0)</f>
        <v>0</v>
      </c>
      <c r="Y129" s="96">
        <f t="shared" si="45"/>
        <v>0</v>
      </c>
      <c r="Z129" s="96">
        <f>Y129+'OCT25'!Z129</f>
        <v>5000</v>
      </c>
    </row>
    <row r="130" spans="1:26" x14ac:dyDescent="0.3">
      <c r="B130" s="63" t="s">
        <v>174</v>
      </c>
      <c r="C130" s="62">
        <f>IFERROR(SUMIFS('MGZ121'!$N$1599:'MGZ121'!$N$1741,'MGZ121'!$H$1599:$H$1741,"SALIDA",'MGZ121'!$J$1599:$J$1741,B130),0)</f>
        <v>1177500</v>
      </c>
      <c r="D130" s="62">
        <f>IFERROR(SUMIFS('MGZ BBVA'!$N$1562:$N$1701,'MGZ BBVA'!$H$1562:$H$1701,"SALIDA",'MGZ BBVA'!$J$1562:$J$1701,$B130),0)</f>
        <v>421500</v>
      </c>
      <c r="E130" s="62">
        <f>IFERROR(SUMIFS('MGZ DOLARES'!$N$2:$N$2,'MGZ DOLARES'!$F$2:$F$2,"SALIDA",'MGZ DOLARES'!$J$2:$J$2,$B130),0)</f>
        <v>0</v>
      </c>
      <c r="F130" s="62">
        <f>IFERROR(SUMIFS('MGZ BAJIO'!$N$80:$N$81,'MGZ BAJIO'!$H$80:$H$81,"SALIDA",'MGZ BAJIO'!$J$80:$J$81,$B130),0)</f>
        <v>0</v>
      </c>
      <c r="G130" s="62">
        <f>IFERROR(SUMIFS('VICTOR BANAMEX'!$N$602:$N$654,'VICTOR BANAMEX'!$H$602:$H$654,"SALIDA",'VICTOR BANAMEX'!$J$602:$J$654,$B130),0)</f>
        <v>0</v>
      </c>
      <c r="H130" s="62">
        <f>IFERROR(SUMIFS('VICTOR BANORTE'!$N$106:$N$113,'VICTOR BANORTE'!$H$106:$H$113,"SALIDA",'VICTOR BANORTE'!$J$106:$J$113,$B130),0)</f>
        <v>0</v>
      </c>
      <c r="I130" s="62">
        <f>IFERROR(SUMIFS(RODRIGO!$N$5:$N$5,RODRIGO!$H$5:$H$5,"SALIDA",RODRIGO!$J$5:$J$5,$B130),0)</f>
        <v>0</v>
      </c>
      <c r="J130" s="62">
        <f>IFERROR(SUMIFS(MOY!$N$85:$N$99,MOY!$H$85:$H$99,"SALIDA",MOY!$J$85:$J$99,$B130),0)</f>
        <v>0</v>
      </c>
      <c r="K130" s="62">
        <f>IFERROR(SUMIFS('NORMA RUTH'!$N$110:$N$127,'NORMA RUTH'!$H$110:$H$127,"SALIDA",'NORMA RUTH'!$J$110:$J$127,$B130),0)</f>
        <v>0</v>
      </c>
      <c r="L130" s="62">
        <f>IFERROR(SUMIFS(VALERIA!$N$74:$N$89,VALERIA!$H$74:$H$89,"SALIDA",VALERIA!$J$74:$J$89,$B130),0)</f>
        <v>0</v>
      </c>
      <c r="M130" s="62">
        <f>IFERROR(SUMIFS('MANUEL BANAMEX'!$N$143:$N$162,'MANUEL BANAMEX'!$H$143:$H$162,"SALIDA",'MANUEL BANAMEX'!$J$143:$J$162,$B130),0)</f>
        <v>0</v>
      </c>
      <c r="N130" s="62">
        <f>IFERROR(SUMIFS(ROBERTO!$N$3:$N$9,ROBERTO!$H$3:$H$9,"SALIDA",ROBERTO!$J$3:$J$9,$B130),0)</f>
        <v>0</v>
      </c>
      <c r="O130" s="62">
        <f>IFERROR(SUMIFS(JUAN!$N$92:$N$95,JUAN!$H$92:$H$95,"SALIDA",JUAN!$J$92:$J$95,$B130),0)</f>
        <v>0</v>
      </c>
      <c r="P130" s="62">
        <f>IFERROR(SUMIFS('NORMA SANCHEZ'!$N$86:$N$89,'NORMA SANCHEZ'!$H$86:$H$89,"SALIDA",'NORMA SANCHEZ'!$J$86:$J$89,$B130),0)</f>
        <v>0</v>
      </c>
      <c r="Q130" s="62">
        <f>IFERROR(SUMIFS('JOSE CARLOS'!$N$83:$N$89,'JOSE CARLOS'!$H$83:$H$89,"SALIDA",'JOSE CARLOS'!$J$83:$J$89,$B130),0)</f>
        <v>0</v>
      </c>
      <c r="R130" s="62">
        <f>IFERROR(SUMIFS('LUIS ENRIQUE '!$N$69:$N$73,'LUIS ENRIQUE '!$H$69:$H$73,"SALIDA",'LUIS ENRIQUE '!$J$69:$J$73,$B130),0)</f>
        <v>0</v>
      </c>
      <c r="S130" s="62">
        <f>IFERROR(SUMIFS(CESARIA!$N$96:$N$99,CESARIA!$H$96:$H$99,"SALIDA",CESARIA!$J$96:$J$99,$B130),0)</f>
        <v>0</v>
      </c>
      <c r="T130" s="62">
        <f>IFERROR(SUMIFS(ALAN!$N$93:$N$103,ALAN!$H$93:$H$103,"SALIDA",ALAN!$J$93:$J$103,$B130),0)</f>
        <v>0</v>
      </c>
      <c r="U130" s="62">
        <f>IFERROR(SUMIFS(ELVIA!$N$78:$N$79,ELVIA!$H$78:$H$79,"SALIDA",ELVIA!$J$78:$J$79,$B130),0)</f>
        <v>0</v>
      </c>
      <c r="V130" s="62">
        <f>IFERROR(SUMIFS(CAJA!$N$6591:$N$7234,CAJA!$H$6591:$H$7234,"SALIDA",CAJA!$J$6591:$J$7234,$B130),0)</f>
        <v>0</v>
      </c>
      <c r="W130" s="62">
        <f>IFERROR(SUMIFS('CAJA TIGRES'!$N$1797:$N$1994,'CAJA TIGRES'!$H$1797:$H$1994,"SALIDA",'CAJA TIGRES'!$J$1797:$J$1994,$B130),0)</f>
        <v>0</v>
      </c>
      <c r="X130" s="62">
        <f>IFERROR(SUMIFS(RESERVA!$N$14:$N$14,RESERVA!$H$14:$H$14,"SALIDA",RESERVA!$J$14:$J$14,$B130),0)</f>
        <v>0</v>
      </c>
      <c r="Y130" s="96">
        <f t="shared" si="45"/>
        <v>1599000</v>
      </c>
      <c r="Z130" s="96">
        <f>Y130+'OCT25'!Z130</f>
        <v>6823300</v>
      </c>
    </row>
    <row r="131" spans="1:26" x14ac:dyDescent="0.3">
      <c r="B131" s="63" t="s">
        <v>175</v>
      </c>
      <c r="C131" s="62">
        <f>IFERROR(SUMIFS('MGZ121'!$N$1599:'MGZ121'!$N$1741,'MGZ121'!$H$1599:$H$1741,"SALIDA",'MGZ121'!$J$1599:$J$1741,B131),0)</f>
        <v>741000</v>
      </c>
      <c r="D131" s="62">
        <f>IFERROR(SUMIFS('MGZ BBVA'!$N$1562:$N$1701,'MGZ BBVA'!$H$1562:$H$1701,"SALIDA",'MGZ BBVA'!$J$1562:$J$1701,$B131),0)</f>
        <v>103000</v>
      </c>
      <c r="E131" s="62">
        <f>IFERROR(SUMIFS('MGZ DOLARES'!$N$2:$N$2,'MGZ DOLARES'!$F$2:$F$2,"SALIDA",'MGZ DOLARES'!$J$2:$J$2,$B131),0)</f>
        <v>0</v>
      </c>
      <c r="F131" s="62">
        <f>IFERROR(SUMIFS('MGZ BAJIO'!$N$80:$N$81,'MGZ BAJIO'!$H$80:$H$81,"SALIDA",'MGZ BAJIO'!$J$80:$J$81,$B131),0)</f>
        <v>0</v>
      </c>
      <c r="G131" s="62">
        <f>IFERROR(SUMIFS('VICTOR BANAMEX'!$N$602:$N$654,'VICTOR BANAMEX'!$H$602:$H$654,"SALIDA",'VICTOR BANAMEX'!$J$602:$J$654,$B131),0)</f>
        <v>0</v>
      </c>
      <c r="H131" s="62">
        <f>IFERROR(SUMIFS('VICTOR BANORTE'!$N$106:$N$113,'VICTOR BANORTE'!$H$106:$H$113,"SALIDA",'VICTOR BANORTE'!$J$106:$J$113,$B131),0)</f>
        <v>0</v>
      </c>
      <c r="I131" s="62">
        <f>IFERROR(SUMIFS(RODRIGO!$N$5:$N$5,RODRIGO!$H$5:$H$5,"SALIDA",RODRIGO!$J$5:$J$5,$B131),0)</f>
        <v>0</v>
      </c>
      <c r="J131" s="62">
        <f>IFERROR(SUMIFS(MOY!$N$85:$N$99,MOY!$H$85:$H$99,"SALIDA",MOY!$J$85:$J$99,$B131),0)</f>
        <v>0</v>
      </c>
      <c r="K131" s="62">
        <f>IFERROR(SUMIFS('NORMA RUTH'!$N$110:$N$127,'NORMA RUTH'!$H$110:$H$127,"SALIDA",'NORMA RUTH'!$J$110:$J$127,$B131),0)</f>
        <v>0</v>
      </c>
      <c r="L131" s="62">
        <f>IFERROR(SUMIFS(VALERIA!$N$74:$N$89,VALERIA!$H$74:$H$89,"SALIDA",VALERIA!$J$74:$J$89,$B131),0)</f>
        <v>0</v>
      </c>
      <c r="M131" s="62">
        <f>IFERROR(SUMIFS('MANUEL BANAMEX'!$N$143:$N$162,'MANUEL BANAMEX'!$H$143:$H$162,"SALIDA",'MANUEL BANAMEX'!$J$143:$J$162,$B131),0)</f>
        <v>0</v>
      </c>
      <c r="N131" s="62">
        <f>IFERROR(SUMIFS(ROBERTO!$N$3:$N$9,ROBERTO!$H$3:$H$9,"SALIDA",ROBERTO!$J$3:$J$9,$B131),0)</f>
        <v>0</v>
      </c>
      <c r="O131" s="62">
        <f>IFERROR(SUMIFS(JUAN!$N$92:$N$95,JUAN!$H$92:$H$95,"SALIDA",JUAN!$J$92:$J$95,$B131),0)</f>
        <v>0</v>
      </c>
      <c r="P131" s="62">
        <f>IFERROR(SUMIFS('NORMA SANCHEZ'!$N$86:$N$89,'NORMA SANCHEZ'!$H$86:$H$89,"SALIDA",'NORMA SANCHEZ'!$J$86:$J$89,$B131),0)</f>
        <v>0</v>
      </c>
      <c r="Q131" s="62">
        <f>IFERROR(SUMIFS('JOSE CARLOS'!$N$83:$N$89,'JOSE CARLOS'!$H$83:$H$89,"SALIDA",'JOSE CARLOS'!$J$83:$J$89,$B131),0)</f>
        <v>0</v>
      </c>
      <c r="R131" s="62">
        <f>IFERROR(SUMIFS('LUIS ENRIQUE '!$N$69:$N$73,'LUIS ENRIQUE '!$H$69:$H$73,"SALIDA",'LUIS ENRIQUE '!$J$69:$J$73,$B131),0)</f>
        <v>0</v>
      </c>
      <c r="S131" s="62">
        <f>IFERROR(SUMIFS(CESARIA!$N$96:$N$99,CESARIA!$H$96:$H$99,"SALIDA",CESARIA!$J$96:$J$99,$B131),0)</f>
        <v>0</v>
      </c>
      <c r="T131" s="62">
        <f>IFERROR(SUMIFS(ALAN!$N$93:$N$103,ALAN!$H$93:$H$103,"SALIDA",ALAN!$J$93:$J$103,$B131),0)</f>
        <v>0</v>
      </c>
      <c r="U131" s="62">
        <f>IFERROR(SUMIFS(ELVIA!$N$78:$N$79,ELVIA!$H$78:$H$79,"SALIDA",ELVIA!$J$78:$J$79,$B131),0)</f>
        <v>0</v>
      </c>
      <c r="V131" s="62">
        <f>IFERROR(SUMIFS(CAJA!$N$6591:$N$7234,CAJA!$H$6591:$H$7234,"SALIDA",CAJA!$J$6591:$J$7234,$B131),0)</f>
        <v>0</v>
      </c>
      <c r="W131" s="62">
        <f>IFERROR(SUMIFS('CAJA TIGRES'!$N$1797:$N$1994,'CAJA TIGRES'!$H$1797:$H$1994,"SALIDA",'CAJA TIGRES'!$J$1797:$J$1994,$B131),0)</f>
        <v>0</v>
      </c>
      <c r="X131" s="62">
        <f>IFERROR(SUMIFS(RESERVA!$N$14:$N$14,RESERVA!$H$14:$H$14,"SALIDA",RESERVA!$J$14:$J$14,$B131),0)</f>
        <v>0</v>
      </c>
      <c r="Y131" s="96">
        <f t="shared" si="45"/>
        <v>844000</v>
      </c>
      <c r="Z131" s="96">
        <f>Y131+'OCT25'!Z131</f>
        <v>5720331.8900000006</v>
      </c>
    </row>
    <row r="132" spans="1:26" x14ac:dyDescent="0.3">
      <c r="B132" s="63" t="s">
        <v>176</v>
      </c>
      <c r="C132" s="62">
        <f>IFERROR(SUMIFS('MGZ121'!$N$1599:'MGZ121'!$N$1741,'MGZ121'!$H$1599:$H$1741,"SALIDA",'MGZ121'!$J$1599:$J$1741,B132),0)</f>
        <v>1744000</v>
      </c>
      <c r="D132" s="62">
        <f>IFERROR(SUMIFS('MGZ BBVA'!$N$1562:$N$1701,'MGZ BBVA'!$H$1562:$H$1701,"SALIDA",'MGZ BBVA'!$J$1562:$J$1701,$B132),0)</f>
        <v>12000</v>
      </c>
      <c r="E132" s="62">
        <f>IFERROR(SUMIFS('MGZ DOLARES'!$N$2:$N$2,'MGZ DOLARES'!$F$2:$F$2,"SALIDA",'MGZ DOLARES'!$J$2:$J$2,$B132),0)</f>
        <v>0</v>
      </c>
      <c r="F132" s="62">
        <f>IFERROR(SUMIFS('MGZ BAJIO'!$N$80:$N$81,'MGZ BAJIO'!$H$80:$H$81,"SALIDA",'MGZ BAJIO'!$J$80:$J$81,$B132),0)</f>
        <v>0</v>
      </c>
      <c r="G132" s="62">
        <f>IFERROR(SUMIFS('VICTOR BANAMEX'!$N$602:$N$654,'VICTOR BANAMEX'!$H$602:$H$654,"SALIDA",'VICTOR BANAMEX'!$J$602:$J$654,$B132),0)</f>
        <v>0</v>
      </c>
      <c r="H132" s="62">
        <f>IFERROR(SUMIFS('VICTOR BANORTE'!$N$106:$N$113,'VICTOR BANORTE'!$H$106:$H$113,"SALIDA",'VICTOR BANORTE'!$J$106:$J$113,$B132),0)</f>
        <v>0</v>
      </c>
      <c r="I132" s="62">
        <f>IFERROR(SUMIFS(RODRIGO!$N$5:$N$5,RODRIGO!$H$5:$H$5,"SALIDA",RODRIGO!$J$5:$J$5,$B132),0)</f>
        <v>0</v>
      </c>
      <c r="J132" s="62">
        <f>IFERROR(SUMIFS(MOY!$N$85:$N$99,MOY!$H$85:$H$99,"SALIDA",MOY!$J$85:$J$99,$B132),0)</f>
        <v>0</v>
      </c>
      <c r="K132" s="62">
        <f>IFERROR(SUMIFS('NORMA RUTH'!$N$110:$N$127,'NORMA RUTH'!$H$110:$H$127,"SALIDA",'NORMA RUTH'!$J$110:$J$127,$B132),0)</f>
        <v>0</v>
      </c>
      <c r="L132" s="62">
        <f>IFERROR(SUMIFS(VALERIA!$N$74:$N$89,VALERIA!$H$74:$H$89,"SALIDA",VALERIA!$J$74:$J$89,$B132),0)</f>
        <v>0</v>
      </c>
      <c r="M132" s="62">
        <f>IFERROR(SUMIFS('MANUEL BANAMEX'!$N$143:$N$162,'MANUEL BANAMEX'!$H$143:$H$162,"SALIDA",'MANUEL BANAMEX'!$J$143:$J$162,$B132),0)</f>
        <v>0</v>
      </c>
      <c r="N132" s="62">
        <f>IFERROR(SUMIFS(ROBERTO!$N$3:$N$9,ROBERTO!$H$3:$H$9,"SALIDA",ROBERTO!$J$3:$J$9,$B132),0)</f>
        <v>0</v>
      </c>
      <c r="O132" s="62">
        <f>IFERROR(SUMIFS(JUAN!$N$92:$N$95,JUAN!$H$92:$H$95,"SALIDA",JUAN!$J$92:$J$95,$B132),0)</f>
        <v>0</v>
      </c>
      <c r="P132" s="62">
        <f>IFERROR(SUMIFS('NORMA SANCHEZ'!$N$86:$N$89,'NORMA SANCHEZ'!$H$86:$H$89,"SALIDA",'NORMA SANCHEZ'!$J$86:$J$89,$B132),0)</f>
        <v>0</v>
      </c>
      <c r="Q132" s="62">
        <f>IFERROR(SUMIFS('JOSE CARLOS'!$N$83:$N$89,'JOSE CARLOS'!$H$83:$H$89,"SALIDA",'JOSE CARLOS'!$J$83:$J$89,$B132),0)</f>
        <v>0</v>
      </c>
      <c r="R132" s="62">
        <f>IFERROR(SUMIFS('LUIS ENRIQUE '!$N$69:$N$73,'LUIS ENRIQUE '!$H$69:$H$73,"SALIDA",'LUIS ENRIQUE '!$J$69:$J$73,$B132),0)</f>
        <v>0</v>
      </c>
      <c r="S132" s="62">
        <f>IFERROR(SUMIFS(CESARIA!$N$96:$N$99,CESARIA!$H$96:$H$99,"SALIDA",CESARIA!$J$96:$J$99,$B132),0)</f>
        <v>0</v>
      </c>
      <c r="T132" s="62">
        <f>IFERROR(SUMIFS(ALAN!$N$93:$N$103,ALAN!$H$93:$H$103,"SALIDA",ALAN!$J$93:$J$103,$B132),0)</f>
        <v>0</v>
      </c>
      <c r="U132" s="62">
        <f>IFERROR(SUMIFS(ELVIA!$N$78:$N$79,ELVIA!$H$78:$H$79,"SALIDA",ELVIA!$J$78:$J$79,$B132),0)</f>
        <v>0</v>
      </c>
      <c r="V132" s="62">
        <f>IFERROR(SUMIFS(CAJA!$N$6591:$N$7234,CAJA!$H$6591:$H$7234,"SALIDA",CAJA!$J$6591:$J$7234,$B132),0)</f>
        <v>0</v>
      </c>
      <c r="W132" s="62">
        <f>IFERROR(SUMIFS('CAJA TIGRES'!$N$1797:$N$1994,'CAJA TIGRES'!$H$1797:$H$1994,"SALIDA",'CAJA TIGRES'!$J$1797:$J$1994,$B132),0)</f>
        <v>0</v>
      </c>
      <c r="X132" s="62">
        <f>IFERROR(SUMIFS(RESERVA!$N$14:$N$14,RESERVA!$H$14:$H$14,"SALIDA",RESERVA!$J$14:$J$14,$B132),0)</f>
        <v>0</v>
      </c>
      <c r="Y132" s="96">
        <f t="shared" si="45"/>
        <v>1756000</v>
      </c>
      <c r="Z132" s="96">
        <f>Y132+'OCT25'!Z132</f>
        <v>4339700</v>
      </c>
    </row>
    <row r="133" spans="1:26" x14ac:dyDescent="0.3">
      <c r="B133" s="63" t="s">
        <v>177</v>
      </c>
      <c r="C133" s="62">
        <f>IFERROR(SUMIFS('MGZ121'!$N$1599:'MGZ121'!$N$1741,'MGZ121'!$H$1599:$H$1741,"SALIDA",'MGZ121'!$J$1599:$J$1741,B133),0)</f>
        <v>351028</v>
      </c>
      <c r="D133" s="62">
        <f>IFERROR(SUMIFS('MGZ BBVA'!$N$1562:$N$1701,'MGZ BBVA'!$H$1562:$H$1701,"SALIDA",'MGZ BBVA'!$J$1562:$J$1701,$B133),0)</f>
        <v>22866</v>
      </c>
      <c r="E133" s="62">
        <f>IFERROR(SUMIFS('MGZ DOLARES'!$N$2:$N$2,'MGZ DOLARES'!$F$2:$F$2,"SALIDA",'MGZ DOLARES'!$J$2:$J$2,$B133),0)</f>
        <v>0</v>
      </c>
      <c r="F133" s="62">
        <f>IFERROR(SUMIFS('MGZ BAJIO'!$N$80:$N$81,'MGZ BAJIO'!$H$80:$H$81,"SALIDA",'MGZ BAJIO'!$J$80:$J$81,$B133),0)</f>
        <v>0</v>
      </c>
      <c r="G133" s="62">
        <f>IFERROR(SUMIFS('VICTOR BANAMEX'!$N$602:$N$654,'VICTOR BANAMEX'!$H$602:$H$654,"SALIDA",'VICTOR BANAMEX'!$J$602:$J$654,$B133),0)</f>
        <v>0</v>
      </c>
      <c r="H133" s="62">
        <f>IFERROR(SUMIFS('VICTOR BANORTE'!$N$106:$N$113,'VICTOR BANORTE'!$H$106:$H$113,"SALIDA",'VICTOR BANORTE'!$J$106:$J$113,$B133),0)</f>
        <v>0</v>
      </c>
      <c r="I133" s="62">
        <f>IFERROR(SUMIFS(RODRIGO!$N$5:$N$5,RODRIGO!$H$5:$H$5,"SALIDA",RODRIGO!$J$5:$J$5,$B133),0)</f>
        <v>0</v>
      </c>
      <c r="J133" s="62">
        <f>IFERROR(SUMIFS(MOY!$N$85:$N$99,MOY!$H$85:$H$99,"SALIDA",MOY!$J$85:$J$99,$B133),0)</f>
        <v>0</v>
      </c>
      <c r="K133" s="62">
        <f>IFERROR(SUMIFS('NORMA RUTH'!$N$110:$N$127,'NORMA RUTH'!$H$110:$H$127,"SALIDA",'NORMA RUTH'!$J$110:$J$127,$B133),0)</f>
        <v>0</v>
      </c>
      <c r="L133" s="62">
        <f>IFERROR(SUMIFS(VALERIA!$N$74:$N$89,VALERIA!$H$74:$H$89,"SALIDA",VALERIA!$J$74:$J$89,$B133),0)</f>
        <v>0</v>
      </c>
      <c r="M133" s="62">
        <f>IFERROR(SUMIFS('MANUEL BANAMEX'!$N$143:$N$162,'MANUEL BANAMEX'!$H$143:$H$162,"SALIDA",'MANUEL BANAMEX'!$J$143:$J$162,$B133),0)</f>
        <v>0</v>
      </c>
      <c r="N133" s="62">
        <f>IFERROR(SUMIFS(ROBERTO!$N$3:$N$9,ROBERTO!$H$3:$H$9,"SALIDA",ROBERTO!$J$3:$J$9,$B133),0)</f>
        <v>0</v>
      </c>
      <c r="O133" s="62">
        <f>IFERROR(SUMIFS(JUAN!$N$92:$N$95,JUAN!$H$92:$H$95,"SALIDA",JUAN!$J$92:$J$95,$B133),0)</f>
        <v>0</v>
      </c>
      <c r="P133" s="62">
        <f>IFERROR(SUMIFS('NORMA SANCHEZ'!$N$86:$N$89,'NORMA SANCHEZ'!$H$86:$H$89,"SALIDA",'NORMA SANCHEZ'!$J$86:$J$89,$B133),0)</f>
        <v>0</v>
      </c>
      <c r="Q133" s="62">
        <f>IFERROR(SUMIFS('JOSE CARLOS'!$N$83:$N$89,'JOSE CARLOS'!$H$83:$H$89,"SALIDA",'JOSE CARLOS'!$J$83:$J$89,$B133),0)</f>
        <v>0</v>
      </c>
      <c r="R133" s="62">
        <f>IFERROR(SUMIFS('LUIS ENRIQUE '!$N$69:$N$73,'LUIS ENRIQUE '!$H$69:$H$73,"SALIDA",'LUIS ENRIQUE '!$J$69:$J$73,$B133),0)</f>
        <v>0</v>
      </c>
      <c r="S133" s="62">
        <f>IFERROR(SUMIFS(CESARIA!$N$96:$N$99,CESARIA!$H$96:$H$99,"SALIDA",CESARIA!$J$96:$J$99,$B133),0)</f>
        <v>0</v>
      </c>
      <c r="T133" s="62">
        <f>IFERROR(SUMIFS(ALAN!$N$93:$N$103,ALAN!$H$93:$H$103,"SALIDA",ALAN!$J$93:$J$103,$B133),0)</f>
        <v>0</v>
      </c>
      <c r="U133" s="62">
        <f>IFERROR(SUMIFS(ELVIA!$N$78:$N$79,ELVIA!$H$78:$H$79,"SALIDA",ELVIA!$J$78:$J$79,$B133),0)</f>
        <v>0</v>
      </c>
      <c r="V133" s="62">
        <f>IFERROR(SUMIFS(CAJA!$N$6591:$N$7234,CAJA!$H$6591:$H$7234,"SALIDA",CAJA!$J$6591:$J$7234,$B133),0)</f>
        <v>0</v>
      </c>
      <c r="W133" s="62">
        <f>IFERROR(SUMIFS('CAJA TIGRES'!$N$1797:$N$1994,'CAJA TIGRES'!$H$1797:$H$1994,"SALIDA",'CAJA TIGRES'!$J$1797:$J$1994,$B133),0)</f>
        <v>0</v>
      </c>
      <c r="X133" s="62">
        <f>IFERROR(SUMIFS(RESERVA!$N$14:$N$14,RESERVA!$H$14:$H$14,"SALIDA",RESERVA!$J$14:$J$14,$B133),0)</f>
        <v>0</v>
      </c>
      <c r="Y133" s="96">
        <f t="shared" si="45"/>
        <v>373894</v>
      </c>
      <c r="Z133" s="96">
        <f>Y133+'OCT25'!Z133</f>
        <v>3029571.3099999996</v>
      </c>
    </row>
    <row r="134" spans="1:26" ht="13.2" customHeight="1" x14ac:dyDescent="0.3">
      <c r="B134" s="63" t="s">
        <v>8784</v>
      </c>
      <c r="C134" s="62">
        <f>IFERROR(SUMIFS('MGZ121'!$N$1599:'MGZ121'!$N$1741,'MGZ121'!$H$1599:$H$1741,"SALIDA",'MGZ121'!$J$1599:$J$1741,B134),0)</f>
        <v>0</v>
      </c>
      <c r="D134" s="62">
        <f>IFERROR(SUMIFS('MGZ BBVA'!$N$1562:$N$1701,'MGZ BBVA'!$H$1562:$H$1701,"SALIDA",'MGZ BBVA'!$J$1562:$J$1701,$B134),0)</f>
        <v>300967.33</v>
      </c>
      <c r="E134" s="62">
        <f>IFERROR(SUMIFS('MGZ DOLARES'!$N$2:$N$2,'MGZ DOLARES'!$F$2:$F$2,"SALIDA",'MGZ DOLARES'!$J$2:$J$2,$B134),0)</f>
        <v>0</v>
      </c>
      <c r="F134" s="62">
        <f>IFERROR(SUMIFS('MGZ BAJIO'!$N$80:$N$81,'MGZ BAJIO'!$H$80:$H$81,"SALIDA",'MGZ BAJIO'!$J$80:$J$81,$B134),0)</f>
        <v>0</v>
      </c>
      <c r="G134" s="62">
        <f>IFERROR(SUMIFS('VICTOR BANAMEX'!$N$602:$N$654,'VICTOR BANAMEX'!$H$602:$H$654,"SALIDA",'VICTOR BANAMEX'!$J$602:$J$654,$B134),0)</f>
        <v>0</v>
      </c>
      <c r="H134" s="62">
        <f>IFERROR(SUMIFS('VICTOR BANORTE'!$N$106:$N$113,'VICTOR BANORTE'!$H$106:$H$113,"SALIDA",'VICTOR BANORTE'!$J$106:$J$113,$B134),0)</f>
        <v>0</v>
      </c>
      <c r="I134" s="62">
        <f>IFERROR(SUMIFS(RODRIGO!$N$5:$N$5,RODRIGO!$H$5:$H$5,"SALIDA",RODRIGO!$J$5:$J$5,$B134),0)</f>
        <v>0</v>
      </c>
      <c r="J134" s="62">
        <f>IFERROR(SUMIFS(MOY!$N$85:$N$99,MOY!$H$85:$H$99,"SALIDA",MOY!$J$85:$J$99,$B134),0)</f>
        <v>0</v>
      </c>
      <c r="K134" s="62">
        <f>IFERROR(SUMIFS('NORMA RUTH'!$N$110:$N$127,'NORMA RUTH'!$H$110:$H$127,"SALIDA",'NORMA RUTH'!$J$110:$J$127,$B134),0)</f>
        <v>0</v>
      </c>
      <c r="L134" s="62">
        <f>IFERROR(SUMIFS(VALERIA!$N$74:$N$89,VALERIA!$H$74:$H$89,"SALIDA",VALERIA!$J$74:$J$89,$B134),0)</f>
        <v>0</v>
      </c>
      <c r="M134" s="62">
        <f>IFERROR(SUMIFS('MANUEL BANAMEX'!$N$143:$N$162,'MANUEL BANAMEX'!$H$143:$H$162,"SALIDA",'MANUEL BANAMEX'!$J$143:$J$162,$B134),0)</f>
        <v>0</v>
      </c>
      <c r="N134" s="62">
        <f>IFERROR(SUMIFS(ROBERTO!$N$3:$N$9,ROBERTO!$H$3:$H$9,"SALIDA",ROBERTO!$J$3:$J$9,$B134),0)</f>
        <v>0</v>
      </c>
      <c r="O134" s="62">
        <f>IFERROR(SUMIFS(JUAN!$N$92:$N$95,JUAN!$H$92:$H$95,"SALIDA",JUAN!$J$92:$J$95,$B134),0)</f>
        <v>0</v>
      </c>
      <c r="P134" s="62">
        <f>IFERROR(SUMIFS('NORMA SANCHEZ'!$N$86:$N$89,'NORMA SANCHEZ'!$H$86:$H$89,"SALIDA",'NORMA SANCHEZ'!$J$86:$J$89,$B134),0)</f>
        <v>0</v>
      </c>
      <c r="Q134" s="62">
        <f>IFERROR(SUMIFS('JOSE CARLOS'!$N$83:$N$89,'JOSE CARLOS'!$H$83:$H$89,"SALIDA",'JOSE CARLOS'!$J$83:$J$89,$B134),0)</f>
        <v>0</v>
      </c>
      <c r="R134" s="62">
        <f>IFERROR(SUMIFS('LUIS ENRIQUE '!$N$69:$N$73,'LUIS ENRIQUE '!$H$69:$H$73,"SALIDA",'LUIS ENRIQUE '!$J$69:$J$73,$B134),0)</f>
        <v>0</v>
      </c>
      <c r="S134" s="62">
        <f>IFERROR(SUMIFS(CESARIA!$N$96:$N$99,CESARIA!$H$96:$H$99,"SALIDA",CESARIA!$J$96:$J$99,$B134),0)</f>
        <v>0</v>
      </c>
      <c r="T134" s="62">
        <f>IFERROR(SUMIFS(ALAN!$N$93:$N$103,ALAN!$H$93:$H$103,"SALIDA",ALAN!$J$93:$J$103,$B134),0)</f>
        <v>0</v>
      </c>
      <c r="U134" s="62">
        <f>IFERROR(SUMIFS(ELVIA!$N$78:$N$79,ELVIA!$H$78:$H$79,"SALIDA",ELVIA!$J$78:$J$79,$B134),0)</f>
        <v>0</v>
      </c>
      <c r="V134" s="62">
        <f>IFERROR(SUMIFS(CAJA!$N$6591:$N$7234,CAJA!$H$6591:$H$7234,"SALIDA",CAJA!$J$6591:$J$7234,$B134),0)</f>
        <v>0</v>
      </c>
      <c r="W134" s="62">
        <f>IFERROR(SUMIFS('CAJA TIGRES'!$N$1797:$N$1994,'CAJA TIGRES'!$H$1797:$H$1994,"SALIDA",'CAJA TIGRES'!$J$1797:$J$1994,$B134),0)</f>
        <v>0</v>
      </c>
      <c r="X134" s="62">
        <f>IFERROR(SUMIFS(RESERVA!$N$14:$N$14,RESERVA!$H$14:$H$14,"SALIDA",RESERVA!$J$14:$J$14,$B134),0)</f>
        <v>0</v>
      </c>
      <c r="Y134" s="96">
        <f t="shared" ref="Y134:Y140" si="46">SUM(C134:X134)</f>
        <v>300967.33</v>
      </c>
      <c r="Z134" s="96">
        <f>Y134+'OCT25'!Z134</f>
        <v>300967.33</v>
      </c>
    </row>
    <row r="135" spans="1:26" x14ac:dyDescent="0.3">
      <c r="B135" s="63" t="s">
        <v>280</v>
      </c>
      <c r="C135" s="62">
        <f>IFERROR(SUMIFS('MGZ121'!$N$1599:'MGZ121'!$N$1741,'MGZ121'!$H$1599:$H$1741,"SALIDA",'MGZ121'!$J$1599:$J$1741,B135),0)</f>
        <v>0</v>
      </c>
      <c r="D135" s="62">
        <f>IFERROR(SUMIFS('MGZ BBVA'!$N$1562:$N$1701,'MGZ BBVA'!$H$1562:$H$1701,"SALIDA",'MGZ BBVA'!$J$1562:$J$1701,$B135),0)</f>
        <v>400000</v>
      </c>
      <c r="E135" s="62">
        <f>IFERROR(SUMIFS('MGZ DOLARES'!$N$2:$N$2,'MGZ DOLARES'!$F$2:$F$2,"SALIDA",'MGZ DOLARES'!$J$2:$J$2,$B135),0)</f>
        <v>0</v>
      </c>
      <c r="F135" s="62">
        <f>IFERROR(SUMIFS('MGZ BAJIO'!$N$80:$N$81,'MGZ BAJIO'!$H$80:$H$81,"SALIDA",'MGZ BAJIO'!$J$80:$J$81,$B135),0)</f>
        <v>0</v>
      </c>
      <c r="G135" s="62">
        <f>IFERROR(SUMIFS('VICTOR BANAMEX'!$N$602:$N$654,'VICTOR BANAMEX'!$H$602:$H$654,"SALIDA",'VICTOR BANAMEX'!$J$602:$J$654,$B135),0)</f>
        <v>0</v>
      </c>
      <c r="H135" s="62">
        <f>IFERROR(SUMIFS('VICTOR BANORTE'!$N$106:$N$113,'VICTOR BANORTE'!$H$106:$H$113,"SALIDA",'VICTOR BANORTE'!$J$106:$J$113,$B135),0)</f>
        <v>0</v>
      </c>
      <c r="I135" s="62">
        <f>IFERROR(SUMIFS(RODRIGO!$N$5:$N$5,RODRIGO!$H$5:$H$5,"SALIDA",RODRIGO!$J$5:$J$5,$B135),0)</f>
        <v>0</v>
      </c>
      <c r="J135" s="62">
        <f>IFERROR(SUMIFS(MOY!$N$85:$N$99,MOY!$H$85:$H$99,"SALIDA",MOY!$J$85:$J$99,$B135),0)</f>
        <v>0</v>
      </c>
      <c r="K135" s="62">
        <f>IFERROR(SUMIFS('NORMA RUTH'!$N$110:$N$127,'NORMA RUTH'!$H$110:$H$127,"SALIDA",'NORMA RUTH'!$J$110:$J$127,$B135),0)</f>
        <v>0</v>
      </c>
      <c r="L135" s="62">
        <f>IFERROR(SUMIFS(VALERIA!$N$74:$N$89,VALERIA!$H$74:$H$89,"SALIDA",VALERIA!$J$74:$J$89,$B135),0)</f>
        <v>0</v>
      </c>
      <c r="M135" s="62">
        <f>IFERROR(SUMIFS('MANUEL BANAMEX'!$N$143:$N$162,'MANUEL BANAMEX'!$H$143:$H$162,"SALIDA",'MANUEL BANAMEX'!$J$143:$J$162,$B135),0)</f>
        <v>0</v>
      </c>
      <c r="N135" s="62">
        <f>IFERROR(SUMIFS(ROBERTO!$N$3:$N$9,ROBERTO!$H$3:$H$9,"SALIDA",ROBERTO!$J$3:$J$9,$B135),0)</f>
        <v>0</v>
      </c>
      <c r="O135" s="62">
        <f>IFERROR(SUMIFS(JUAN!$N$92:$N$95,JUAN!$H$92:$H$95,"SALIDA",JUAN!$J$92:$J$95,$B135),0)</f>
        <v>0</v>
      </c>
      <c r="P135" s="62">
        <f>IFERROR(SUMIFS('NORMA SANCHEZ'!$N$86:$N$89,'NORMA SANCHEZ'!$H$86:$H$89,"SALIDA",'NORMA SANCHEZ'!$J$86:$J$89,$B135),0)</f>
        <v>0</v>
      </c>
      <c r="Q135" s="62">
        <f>IFERROR(SUMIFS('JOSE CARLOS'!$N$83:$N$89,'JOSE CARLOS'!$H$83:$H$89,"SALIDA",'JOSE CARLOS'!$J$83:$J$89,$B135),0)</f>
        <v>0</v>
      </c>
      <c r="R135" s="62">
        <f>IFERROR(SUMIFS('LUIS ENRIQUE '!$N$69:$N$73,'LUIS ENRIQUE '!$H$69:$H$73,"SALIDA",'LUIS ENRIQUE '!$J$69:$J$73,$B135),0)</f>
        <v>0</v>
      </c>
      <c r="S135" s="62">
        <f>IFERROR(SUMIFS(CESARIA!$N$96:$N$99,CESARIA!$H$96:$H$99,"SALIDA",CESARIA!$J$96:$J$99,$B135),0)</f>
        <v>0</v>
      </c>
      <c r="T135" s="62">
        <f>IFERROR(SUMIFS(ALAN!$N$93:$N$103,ALAN!$H$93:$H$103,"SALIDA",ALAN!$J$93:$J$103,$B135),0)</f>
        <v>0</v>
      </c>
      <c r="U135" s="62">
        <f>IFERROR(SUMIFS(ELVIA!$N$78:$N$79,ELVIA!$H$78:$H$79,"SALIDA",ELVIA!$J$78:$J$79,$B135),0)</f>
        <v>0</v>
      </c>
      <c r="V135" s="62">
        <f>IFERROR(SUMIFS(CAJA!$N$6591:$N$7234,CAJA!$H$6591:$H$7234,"SALIDA",CAJA!$J$6591:$J$7234,$B135),0)</f>
        <v>0</v>
      </c>
      <c r="W135" s="62">
        <f>IFERROR(SUMIFS('CAJA TIGRES'!$N$1797:$N$1994,'CAJA TIGRES'!$H$1797:$H$1994,"SALIDA",'CAJA TIGRES'!$J$1797:$J$1994,$B135),0)</f>
        <v>0</v>
      </c>
      <c r="X135" s="62">
        <f>IFERROR(SUMIFS(RESERVA!$N$14:$N$14,RESERVA!$H$14:$H$14,"SALIDA",RESERVA!$J$14:$J$14,$B135),0)</f>
        <v>0</v>
      </c>
      <c r="Y135" s="96">
        <f t="shared" si="46"/>
        <v>400000</v>
      </c>
      <c r="Z135" s="96">
        <f>Y135+'OCT25'!Z135</f>
        <v>4249052.88</v>
      </c>
    </row>
    <row r="136" spans="1:26" x14ac:dyDescent="0.3">
      <c r="B136" s="63" t="s">
        <v>178</v>
      </c>
      <c r="C136" s="62">
        <f>IFERROR(SUMIFS('MGZ121'!$N$1599:'MGZ121'!$N$1741,'MGZ121'!$H$1599:$H$1741,"SALIDA",'MGZ121'!$J$1599:$J$1741,B136),0)</f>
        <v>0</v>
      </c>
      <c r="D136" s="62">
        <f>IFERROR(SUMIFS('MGZ BBVA'!$N$1562:$N$1701,'MGZ BBVA'!$H$1562:$H$1701,"SALIDA",'MGZ BBVA'!$J$1562:$J$1701,$B136),0)</f>
        <v>0</v>
      </c>
      <c r="E136" s="62">
        <f>IFERROR(SUMIFS('MGZ DOLARES'!$N$2:$N$2,'MGZ DOLARES'!$F$2:$F$2,"SALIDA",'MGZ DOLARES'!$J$2:$J$2,$B136),0)</f>
        <v>0</v>
      </c>
      <c r="F136" s="62">
        <f>IFERROR(SUMIFS('MGZ BAJIO'!$N$80:$N$81,'MGZ BAJIO'!$H$80:$H$81,"SALIDA",'MGZ BAJIO'!$J$80:$J$81,$B136),0)</f>
        <v>0</v>
      </c>
      <c r="G136" s="62">
        <f>IFERROR(SUMIFS('VICTOR BANAMEX'!$N$602:$N$654,'VICTOR BANAMEX'!$H$602:$H$654,"SALIDA",'VICTOR BANAMEX'!$J$602:$J$654,$B136),0)</f>
        <v>0</v>
      </c>
      <c r="H136" s="62">
        <f>IFERROR(SUMIFS('VICTOR BANORTE'!$N$106:$N$113,'VICTOR BANORTE'!$H$106:$H$113,"SALIDA",'VICTOR BANORTE'!$J$106:$J$113,$B136),0)</f>
        <v>0</v>
      </c>
      <c r="I136" s="62">
        <f>IFERROR(SUMIFS(RODRIGO!$N$5:$N$5,RODRIGO!$H$5:$H$5,"SALIDA",RODRIGO!$J$5:$J$5,$B136),0)</f>
        <v>0</v>
      </c>
      <c r="J136" s="62">
        <f>IFERROR(SUMIFS(MOY!$N$85:$N$99,MOY!$H$85:$H$99,"SALIDA",MOY!$J$85:$J$99,$B136),0)</f>
        <v>0</v>
      </c>
      <c r="K136" s="62">
        <f>IFERROR(SUMIFS('NORMA RUTH'!$N$110:$N$127,'NORMA RUTH'!$H$110:$H$127,"SALIDA",'NORMA RUTH'!$J$110:$J$127,$B136),0)</f>
        <v>0</v>
      </c>
      <c r="L136" s="62">
        <f>IFERROR(SUMIFS(VALERIA!$N$74:$N$89,VALERIA!$H$74:$H$89,"SALIDA",VALERIA!$J$74:$J$89,$B136),0)</f>
        <v>0</v>
      </c>
      <c r="M136" s="62">
        <f>IFERROR(SUMIFS('MANUEL BANAMEX'!$N$143:$N$162,'MANUEL BANAMEX'!$H$143:$H$162,"SALIDA",'MANUEL BANAMEX'!$J$143:$J$162,$B136),0)</f>
        <v>0</v>
      </c>
      <c r="N136" s="62">
        <f>IFERROR(SUMIFS(ROBERTO!$N$3:$N$9,ROBERTO!$H$3:$H$9,"SALIDA",ROBERTO!$J$3:$J$9,$B136),0)</f>
        <v>0</v>
      </c>
      <c r="O136" s="62">
        <f>IFERROR(SUMIFS(JUAN!$N$92:$N$95,JUAN!$H$92:$H$95,"SALIDA",JUAN!$J$92:$J$95,$B136),0)</f>
        <v>0</v>
      </c>
      <c r="P136" s="62">
        <f>IFERROR(SUMIFS('NORMA SANCHEZ'!$N$86:$N$89,'NORMA SANCHEZ'!$H$86:$H$89,"SALIDA",'NORMA SANCHEZ'!$J$86:$J$89,$B136),0)</f>
        <v>0</v>
      </c>
      <c r="Q136" s="62">
        <f>IFERROR(SUMIFS('JOSE CARLOS'!$N$83:$N$89,'JOSE CARLOS'!$H$83:$H$89,"SALIDA",'JOSE CARLOS'!$J$83:$J$89,$B136),0)</f>
        <v>0</v>
      </c>
      <c r="R136" s="62">
        <f>IFERROR(SUMIFS('LUIS ENRIQUE '!$N$69:$N$73,'LUIS ENRIQUE '!$H$69:$H$73,"SALIDA",'LUIS ENRIQUE '!$J$69:$J$73,$B136),0)</f>
        <v>0</v>
      </c>
      <c r="S136" s="62">
        <f>IFERROR(SUMIFS(CESARIA!$N$96:$N$99,CESARIA!$H$96:$H$99,"SALIDA",CESARIA!$J$96:$J$99,$B136),0)</f>
        <v>0</v>
      </c>
      <c r="T136" s="62">
        <f>IFERROR(SUMIFS(ALAN!$N$93:$N$103,ALAN!$H$93:$H$103,"SALIDA",ALAN!$J$93:$J$103,$B136),0)</f>
        <v>0</v>
      </c>
      <c r="U136" s="62">
        <f>IFERROR(SUMIFS(ELVIA!$N$78:$N$79,ELVIA!$H$78:$H$79,"SALIDA",ELVIA!$J$78:$J$79,$B136),0)</f>
        <v>0</v>
      </c>
      <c r="V136" s="62">
        <f>IFERROR(SUMIFS(CAJA!$N$6591:$N$7234,CAJA!$H$6591:$H$7234,"SALIDA",CAJA!$J$6591:$J$7234,$B136),0)</f>
        <v>0</v>
      </c>
      <c r="W136" s="62">
        <f>IFERROR(SUMIFS('CAJA TIGRES'!$N$1797:$N$1994,'CAJA TIGRES'!$H$1797:$H$1994,"SALIDA",'CAJA TIGRES'!$J$1797:$J$1994,$B136),0)</f>
        <v>0</v>
      </c>
      <c r="X136" s="62">
        <f>IFERROR(SUMIFS(RESERVA!$N$14:$N$14,RESERVA!$H$14:$H$14,"SALIDA",RESERVA!$J$14:$J$14,$B136),0)</f>
        <v>0</v>
      </c>
      <c r="Y136" s="96">
        <f t="shared" si="46"/>
        <v>0</v>
      </c>
      <c r="Z136" s="96">
        <f>Y136+'OCT25'!Z136</f>
        <v>0</v>
      </c>
    </row>
    <row r="137" spans="1:26" x14ac:dyDescent="0.3">
      <c r="B137" s="63" t="s">
        <v>179</v>
      </c>
      <c r="C137" s="62">
        <f>IFERROR(SUMIFS('MGZ121'!$N$1599:'MGZ121'!$N$1741,'MGZ121'!$H$1599:$H$1741,"SALIDA",'MGZ121'!$J$1599:$J$1741,B137),0)</f>
        <v>4542.5</v>
      </c>
      <c r="D137" s="62">
        <f>IFERROR(SUMIFS('MGZ BBVA'!$N$1562:$N$1701,'MGZ BBVA'!$H$1562:$H$1701,"SALIDA",'MGZ BBVA'!$J$1562:$J$1701,$B137),0)</f>
        <v>0</v>
      </c>
      <c r="E137" s="62">
        <f>IFERROR(SUMIFS('MGZ DOLARES'!$N$2:$N$2,'MGZ DOLARES'!$F$2:$F$2,"SALIDA",'MGZ DOLARES'!$J$2:$J$2,$B137),0)</f>
        <v>0</v>
      </c>
      <c r="F137" s="62">
        <f>IFERROR(SUMIFS('MGZ BAJIO'!$N$80:$N$81,'MGZ BAJIO'!$H$80:$H$81,"SALIDA",'MGZ BAJIO'!$J$80:$J$81,$B137),0)</f>
        <v>0</v>
      </c>
      <c r="G137" s="62">
        <f>IFERROR(SUMIFS('VICTOR BANAMEX'!$N$602:$N$654,'VICTOR BANAMEX'!$H$602:$H$654,"SALIDA",'VICTOR BANAMEX'!$J$602:$J$654,$B137),0)</f>
        <v>0</v>
      </c>
      <c r="H137" s="62">
        <f>IFERROR(SUMIFS('VICTOR BANORTE'!$N$106:$N$113,'VICTOR BANORTE'!$H$106:$H$113,"SALIDA",'VICTOR BANORTE'!$J$106:$J$113,$B137),0)</f>
        <v>0</v>
      </c>
      <c r="I137" s="62">
        <f>IFERROR(SUMIFS(RODRIGO!$N$5:$N$5,RODRIGO!$H$5:$H$5,"SALIDA",RODRIGO!$J$5:$J$5,$B137),0)</f>
        <v>0</v>
      </c>
      <c r="J137" s="62">
        <f>IFERROR(SUMIFS(MOY!$N$85:$N$99,MOY!$H$85:$H$99,"SALIDA",MOY!$J$85:$J$99,$B137),0)</f>
        <v>0</v>
      </c>
      <c r="K137" s="62">
        <f>IFERROR(SUMIFS('NORMA RUTH'!$N$110:$N$127,'NORMA RUTH'!$H$110:$H$127,"SALIDA",'NORMA RUTH'!$J$110:$J$127,$B137),0)</f>
        <v>0</v>
      </c>
      <c r="L137" s="62">
        <f>IFERROR(SUMIFS(VALERIA!$N$74:$N$89,VALERIA!$H$74:$H$89,"SALIDA",VALERIA!$J$74:$J$89,$B137),0)</f>
        <v>0</v>
      </c>
      <c r="M137" s="62">
        <f>IFERROR(SUMIFS('MANUEL BANAMEX'!$N$143:$N$162,'MANUEL BANAMEX'!$H$143:$H$162,"SALIDA",'MANUEL BANAMEX'!$J$143:$J$162,$B137),0)</f>
        <v>0</v>
      </c>
      <c r="N137" s="62">
        <f>IFERROR(SUMIFS(ROBERTO!$N$3:$N$9,ROBERTO!$H$3:$H$9,"SALIDA",ROBERTO!$J$3:$J$9,$B137),0)</f>
        <v>0</v>
      </c>
      <c r="O137" s="62">
        <f>IFERROR(SUMIFS(JUAN!$N$92:$N$95,JUAN!$H$92:$H$95,"SALIDA",JUAN!$J$92:$J$95,$B137),0)</f>
        <v>0</v>
      </c>
      <c r="P137" s="62">
        <f>IFERROR(SUMIFS('NORMA SANCHEZ'!$N$86:$N$89,'NORMA SANCHEZ'!$H$86:$H$89,"SALIDA",'NORMA SANCHEZ'!$J$86:$J$89,$B137),0)</f>
        <v>0</v>
      </c>
      <c r="Q137" s="62">
        <f>IFERROR(SUMIFS('JOSE CARLOS'!$N$83:$N$89,'JOSE CARLOS'!$H$83:$H$89,"SALIDA",'JOSE CARLOS'!$J$83:$J$89,$B137),0)</f>
        <v>0</v>
      </c>
      <c r="R137" s="62">
        <f>IFERROR(SUMIFS('LUIS ENRIQUE '!$N$69:$N$73,'LUIS ENRIQUE '!$H$69:$H$73,"SALIDA",'LUIS ENRIQUE '!$J$69:$J$73,$B137),0)</f>
        <v>0</v>
      </c>
      <c r="S137" s="62">
        <f>IFERROR(SUMIFS(CESARIA!$N$96:$N$99,CESARIA!$H$96:$H$99,"SALIDA",CESARIA!$J$96:$J$99,$B137),0)</f>
        <v>0</v>
      </c>
      <c r="T137" s="62">
        <f>IFERROR(SUMIFS(ALAN!$N$93:$N$103,ALAN!$H$93:$H$103,"SALIDA",ALAN!$J$93:$J$103,$B137),0)</f>
        <v>0</v>
      </c>
      <c r="U137" s="62">
        <f>IFERROR(SUMIFS(ELVIA!$N$78:$N$79,ELVIA!$H$78:$H$79,"SALIDA",ELVIA!$J$78:$J$79,$B137),0)</f>
        <v>0</v>
      </c>
      <c r="V137" s="62">
        <f>IFERROR(SUMIFS(CAJA!$N$6591:$N$7234,CAJA!$H$6591:$H$7234,"SALIDA",CAJA!$J$6591:$J$7234,$B137),0)</f>
        <v>0</v>
      </c>
      <c r="W137" s="62">
        <f>IFERROR(SUMIFS('CAJA TIGRES'!$N$1797:$N$1994,'CAJA TIGRES'!$H$1797:$H$1994,"SALIDA",'CAJA TIGRES'!$J$1797:$J$1994,$B137),0)</f>
        <v>0</v>
      </c>
      <c r="X137" s="62">
        <f>IFERROR(SUMIFS(RESERVA!$N$14:$N$14,RESERVA!$H$14:$H$14,"SALIDA",RESERVA!$J$14:$J$14,$B137),0)</f>
        <v>0</v>
      </c>
      <c r="Y137" s="96">
        <f t="shared" si="46"/>
        <v>4542.5</v>
      </c>
      <c r="Z137" s="96">
        <f>Y137+'OCT25'!Z137</f>
        <v>3493985</v>
      </c>
    </row>
    <row r="138" spans="1:26" x14ac:dyDescent="0.3">
      <c r="B138" s="63" t="s">
        <v>180</v>
      </c>
      <c r="C138" s="62">
        <f>IFERROR(SUMIFS('MGZ121'!$N$1599:'MGZ121'!$N$1741,'MGZ121'!$H$1599:$H$1741,"SALIDA",'MGZ121'!$J$1599:$J$1741,B138),0)</f>
        <v>0</v>
      </c>
      <c r="D138" s="62">
        <f>IFERROR(SUMIFS('MGZ BBVA'!$N$1562:$N$1701,'MGZ BBVA'!$H$1562:$H$1701,"SALIDA",'MGZ BBVA'!$J$1562:$J$1701,$B138),0)</f>
        <v>0</v>
      </c>
      <c r="E138" s="62">
        <f>IFERROR(SUMIFS('MGZ DOLARES'!$N$2:$N$2,'MGZ DOLARES'!$F$2:$F$2,"SALIDA",'MGZ DOLARES'!$J$2:$J$2,$B138),0)</f>
        <v>0</v>
      </c>
      <c r="F138" s="62">
        <f>IFERROR(SUMIFS('MGZ BAJIO'!$N$80:$N$81,'MGZ BAJIO'!$H$80:$H$81,"SALIDA",'MGZ BAJIO'!$J$80:$J$81,$B138),0)</f>
        <v>0</v>
      </c>
      <c r="G138" s="62">
        <f>IFERROR(SUMIFS('VICTOR BANAMEX'!$N$602:$N$654,'VICTOR BANAMEX'!$H$602:$H$654,"SALIDA",'VICTOR BANAMEX'!$J$602:$J$654,$B138),0)</f>
        <v>0</v>
      </c>
      <c r="H138" s="62">
        <f>IFERROR(SUMIFS('VICTOR BANORTE'!$N$106:$N$113,'VICTOR BANORTE'!$H$106:$H$113,"SALIDA",'VICTOR BANORTE'!$J$106:$J$113,$B138),0)</f>
        <v>0</v>
      </c>
      <c r="I138" s="62">
        <f>IFERROR(SUMIFS(RODRIGO!$N$5:$N$5,RODRIGO!$H$5:$H$5,"SALIDA",RODRIGO!$J$5:$J$5,$B138),0)</f>
        <v>0</v>
      </c>
      <c r="J138" s="62">
        <f>IFERROR(SUMIFS(MOY!$N$85:$N$99,MOY!$H$85:$H$99,"SALIDA",MOY!$J$85:$J$99,$B138),0)</f>
        <v>0</v>
      </c>
      <c r="K138" s="62">
        <f>IFERROR(SUMIFS('NORMA RUTH'!$N$110:$N$127,'NORMA RUTH'!$H$110:$H$127,"SALIDA",'NORMA RUTH'!$J$110:$J$127,$B138),0)</f>
        <v>0</v>
      </c>
      <c r="L138" s="62">
        <f>IFERROR(SUMIFS(VALERIA!$N$74:$N$89,VALERIA!$H$74:$H$89,"SALIDA",VALERIA!$J$74:$J$89,$B138),0)</f>
        <v>0</v>
      </c>
      <c r="M138" s="62">
        <f>IFERROR(SUMIFS('MANUEL BANAMEX'!$N$143:$N$162,'MANUEL BANAMEX'!$H$143:$H$162,"SALIDA",'MANUEL BANAMEX'!$J$143:$J$162,$B138),0)</f>
        <v>0</v>
      </c>
      <c r="N138" s="62">
        <f>IFERROR(SUMIFS(ROBERTO!$N$3:$N$9,ROBERTO!$H$3:$H$9,"SALIDA",ROBERTO!$J$3:$J$9,$B138),0)</f>
        <v>0</v>
      </c>
      <c r="O138" s="62">
        <f>IFERROR(SUMIFS(JUAN!$N$92:$N$95,JUAN!$H$92:$H$95,"SALIDA",JUAN!$J$92:$J$95,$B138),0)</f>
        <v>0</v>
      </c>
      <c r="P138" s="62">
        <f>IFERROR(SUMIFS('NORMA SANCHEZ'!$N$86:$N$89,'NORMA SANCHEZ'!$H$86:$H$89,"SALIDA",'NORMA SANCHEZ'!$J$86:$J$89,$B138),0)</f>
        <v>0</v>
      </c>
      <c r="Q138" s="62">
        <f>IFERROR(SUMIFS('JOSE CARLOS'!$N$83:$N$89,'JOSE CARLOS'!$H$83:$H$89,"SALIDA",'JOSE CARLOS'!$J$83:$J$89,$B138),0)</f>
        <v>0</v>
      </c>
      <c r="R138" s="62">
        <f>IFERROR(SUMIFS('LUIS ENRIQUE '!$N$69:$N$73,'LUIS ENRIQUE '!$H$69:$H$73,"SALIDA",'LUIS ENRIQUE '!$J$69:$J$73,$B138),0)</f>
        <v>0</v>
      </c>
      <c r="S138" s="62">
        <f>IFERROR(SUMIFS(CESARIA!$N$96:$N$99,CESARIA!$H$96:$H$99,"SALIDA",CESARIA!$J$96:$J$99,$B138),0)</f>
        <v>0</v>
      </c>
      <c r="T138" s="62">
        <f>IFERROR(SUMIFS(ALAN!$N$93:$N$103,ALAN!$H$93:$H$103,"SALIDA",ALAN!$J$93:$J$103,$B138),0)</f>
        <v>0</v>
      </c>
      <c r="U138" s="62">
        <f>IFERROR(SUMIFS(ELVIA!$N$78:$N$79,ELVIA!$H$78:$H$79,"SALIDA",ELVIA!$J$78:$J$79,$B138),0)</f>
        <v>0</v>
      </c>
      <c r="V138" s="62">
        <f>IFERROR(SUMIFS(CAJA!$N$6591:$N$7234,CAJA!$H$6591:$H$7234,"SALIDA",CAJA!$J$6591:$J$7234,$B138),0)</f>
        <v>0</v>
      </c>
      <c r="W138" s="62">
        <f>IFERROR(SUMIFS('CAJA TIGRES'!$N$1797:$N$1994,'CAJA TIGRES'!$H$1797:$H$1994,"SALIDA",'CAJA TIGRES'!$J$1797:$J$1994,$B138),0)</f>
        <v>0</v>
      </c>
      <c r="X138" s="62">
        <f>IFERROR(SUMIFS(RESERVA!$N$14:$N$14,RESERVA!$H$14:$H$14,"SALIDA",RESERVA!$J$14:$J$14,$B138),0)</f>
        <v>0</v>
      </c>
      <c r="Y138" s="96">
        <f t="shared" si="46"/>
        <v>0</v>
      </c>
      <c r="Z138" s="96">
        <f>Y138+'OCT25'!Z138</f>
        <v>3413096.25</v>
      </c>
    </row>
    <row r="139" spans="1:26" x14ac:dyDescent="0.3">
      <c r="B139" s="63" t="s">
        <v>181</v>
      </c>
      <c r="C139" s="62">
        <f>IFERROR(SUMIFS('MGZ121'!$N$1599:'MGZ121'!$N$1741,'MGZ121'!$H$1599:$H$1741,"SALIDA",'MGZ121'!$J$1599:$J$1741,B139),0)</f>
        <v>1000</v>
      </c>
      <c r="D139" s="62">
        <f>IFERROR(SUMIFS('MGZ BBVA'!$N$1562:$N$1701,'MGZ BBVA'!$H$1562:$H$1701,"SALIDA",'MGZ BBVA'!$J$1562:$J$1701,$B139),0)</f>
        <v>0</v>
      </c>
      <c r="E139" s="62">
        <f>IFERROR(SUMIFS('MGZ DOLARES'!$N$2:$N$2,'MGZ DOLARES'!$F$2:$F$2,"SALIDA",'MGZ DOLARES'!$J$2:$J$2,$B139),0)</f>
        <v>0</v>
      </c>
      <c r="F139" s="62">
        <f>IFERROR(SUMIFS('MGZ BAJIO'!$N$80:$N$81,'MGZ BAJIO'!$H$80:$H$81,"SALIDA",'MGZ BAJIO'!$J$80:$J$81,$B139),0)</f>
        <v>0</v>
      </c>
      <c r="G139" s="62">
        <f>IFERROR(SUMIFS('VICTOR BANAMEX'!$N$602:$N$654,'VICTOR BANAMEX'!$H$602:$H$654,"SALIDA",'VICTOR BANAMEX'!$J$602:$J$654,$B139),0)</f>
        <v>0</v>
      </c>
      <c r="H139" s="62">
        <f>IFERROR(SUMIFS('VICTOR BANORTE'!$N$106:$N$113,'VICTOR BANORTE'!$H$106:$H$113,"SALIDA",'VICTOR BANORTE'!$J$106:$J$113,$B139),0)</f>
        <v>0</v>
      </c>
      <c r="I139" s="62">
        <f>IFERROR(SUMIFS(RODRIGO!$N$5:$N$5,RODRIGO!$H$5:$H$5,"SALIDA",RODRIGO!$J$5:$J$5,$B139),0)</f>
        <v>0</v>
      </c>
      <c r="J139" s="62">
        <f>IFERROR(SUMIFS(MOY!$N$85:$N$99,MOY!$H$85:$H$99,"SALIDA",MOY!$J$85:$J$99,$B139),0)</f>
        <v>0</v>
      </c>
      <c r="K139" s="62">
        <f>IFERROR(SUMIFS('NORMA RUTH'!$N$110:$N$127,'NORMA RUTH'!$H$110:$H$127,"SALIDA",'NORMA RUTH'!$J$110:$J$127,$B139),0)</f>
        <v>0</v>
      </c>
      <c r="L139" s="62">
        <f>IFERROR(SUMIFS(VALERIA!$N$74:$N$89,VALERIA!$H$74:$H$89,"SALIDA",VALERIA!$J$74:$J$89,$B139),0)</f>
        <v>0</v>
      </c>
      <c r="M139" s="62">
        <f>IFERROR(SUMIFS('MANUEL BANAMEX'!$N$143:$N$162,'MANUEL BANAMEX'!$H$143:$H$162,"SALIDA",'MANUEL BANAMEX'!$J$143:$J$162,$B139),0)</f>
        <v>0</v>
      </c>
      <c r="N139" s="62">
        <f>IFERROR(SUMIFS(ROBERTO!$N$3:$N$9,ROBERTO!$H$3:$H$9,"SALIDA",ROBERTO!$J$3:$J$9,$B139),0)</f>
        <v>0</v>
      </c>
      <c r="O139" s="62">
        <f>IFERROR(SUMIFS(JUAN!$N$92:$N$95,JUAN!$H$92:$H$95,"SALIDA",JUAN!$J$92:$J$95,$B139),0)</f>
        <v>0</v>
      </c>
      <c r="P139" s="62">
        <f>IFERROR(SUMIFS('NORMA SANCHEZ'!$N$86:$N$89,'NORMA SANCHEZ'!$H$86:$H$89,"SALIDA",'NORMA SANCHEZ'!$J$86:$J$89,$B139),0)</f>
        <v>0</v>
      </c>
      <c r="Q139" s="62">
        <f>IFERROR(SUMIFS('JOSE CARLOS'!$N$83:$N$89,'JOSE CARLOS'!$H$83:$H$89,"SALIDA",'JOSE CARLOS'!$J$83:$J$89,$B139),0)</f>
        <v>0</v>
      </c>
      <c r="R139" s="62">
        <f>IFERROR(SUMIFS('LUIS ENRIQUE '!$N$69:$N$73,'LUIS ENRIQUE '!$H$69:$H$73,"SALIDA",'LUIS ENRIQUE '!$J$69:$J$73,$B139),0)</f>
        <v>0</v>
      </c>
      <c r="S139" s="62">
        <f>IFERROR(SUMIFS(CESARIA!$N$96:$N$99,CESARIA!$H$96:$H$99,"SALIDA",CESARIA!$J$96:$J$99,$B139),0)</f>
        <v>0</v>
      </c>
      <c r="T139" s="62">
        <f>IFERROR(SUMIFS(ALAN!$N$93:$N$103,ALAN!$H$93:$H$103,"SALIDA",ALAN!$J$93:$J$103,$B139),0)</f>
        <v>0</v>
      </c>
      <c r="U139" s="62">
        <f>IFERROR(SUMIFS(ELVIA!$N$78:$N$79,ELVIA!$H$78:$H$79,"SALIDA",ELVIA!$J$78:$J$79,$B139),0)</f>
        <v>0</v>
      </c>
      <c r="V139" s="62">
        <f>IFERROR(SUMIFS(CAJA!$N$6591:$N$7234,CAJA!$H$6591:$H$7234,"SALIDA",CAJA!$J$6591:$J$7234,$B139),0)</f>
        <v>0</v>
      </c>
      <c r="W139" s="62">
        <f>IFERROR(SUMIFS('CAJA TIGRES'!$N$1797:$N$1994,'CAJA TIGRES'!$H$1797:$H$1994,"SALIDA",'CAJA TIGRES'!$J$1797:$J$1994,$B139),0)</f>
        <v>0</v>
      </c>
      <c r="X139" s="62">
        <f>IFERROR(SUMIFS(RESERVA!$N$14:$N$14,RESERVA!$H$14:$H$14,"SALIDA",RESERVA!$J$14:$J$14,$B139),0)</f>
        <v>0</v>
      </c>
      <c r="Y139" s="96">
        <f t="shared" si="46"/>
        <v>1000</v>
      </c>
      <c r="Z139" s="96">
        <f>Y139+'OCT25'!Z139</f>
        <v>3874881.25</v>
      </c>
    </row>
    <row r="140" spans="1:26" x14ac:dyDescent="0.3">
      <c r="B140" s="63" t="s">
        <v>182</v>
      </c>
      <c r="C140" s="62">
        <f>IFERROR(SUMIFS('MGZ121'!$N$1599:'MGZ121'!$N$1741,'MGZ121'!$H$1599:$H$1741,"SALIDA",'MGZ121'!$J$1599:$J$1741,B140),0)</f>
        <v>4542.5</v>
      </c>
      <c r="D140" s="62">
        <f>IFERROR(SUMIFS('MGZ BBVA'!$N$1562:$N$1701,'MGZ BBVA'!$H$1562:$H$1701,"SALIDA",'MGZ BBVA'!$J$1562:$J$1701,$B140),0)</f>
        <v>0</v>
      </c>
      <c r="E140" s="62">
        <f>IFERROR(SUMIFS('MGZ DOLARES'!$N$2:$N$2,'MGZ DOLARES'!$F$2:$F$2,"SALIDA",'MGZ DOLARES'!$J$2:$J$2,$B140),0)</f>
        <v>0</v>
      </c>
      <c r="F140" s="62">
        <f>IFERROR(SUMIFS('MGZ BAJIO'!$N$80:$N$81,'MGZ BAJIO'!$H$80:$H$81,"SALIDA",'MGZ BAJIO'!$J$80:$J$81,$B140),0)</f>
        <v>0</v>
      </c>
      <c r="G140" s="62">
        <f>IFERROR(SUMIFS('VICTOR BANAMEX'!$N$602:$N$654,'VICTOR BANAMEX'!$H$602:$H$654,"SALIDA",'VICTOR BANAMEX'!$J$602:$J$654,$B140),0)</f>
        <v>0</v>
      </c>
      <c r="H140" s="62">
        <f>IFERROR(SUMIFS('VICTOR BANORTE'!$N$106:$N$113,'VICTOR BANORTE'!$H$106:$H$113,"SALIDA",'VICTOR BANORTE'!$J$106:$J$113,$B140),0)</f>
        <v>0</v>
      </c>
      <c r="I140" s="62">
        <f>IFERROR(SUMIFS(RODRIGO!$N$5:$N$5,RODRIGO!$H$5:$H$5,"SALIDA",RODRIGO!$J$5:$J$5,$B140),0)</f>
        <v>0</v>
      </c>
      <c r="J140" s="62">
        <f>IFERROR(SUMIFS(MOY!$N$85:$N$99,MOY!$H$85:$H$99,"SALIDA",MOY!$J$85:$J$99,$B140),0)</f>
        <v>0</v>
      </c>
      <c r="K140" s="62">
        <f>IFERROR(SUMIFS('NORMA RUTH'!$N$110:$N$127,'NORMA RUTH'!$H$110:$H$127,"SALIDA",'NORMA RUTH'!$J$110:$J$127,$B140),0)</f>
        <v>0</v>
      </c>
      <c r="L140" s="62">
        <f>IFERROR(SUMIFS(VALERIA!$N$74:$N$89,VALERIA!$H$74:$H$89,"SALIDA",VALERIA!$J$74:$J$89,$B140),0)</f>
        <v>0</v>
      </c>
      <c r="M140" s="62">
        <f>IFERROR(SUMIFS('MANUEL BANAMEX'!$N$143:$N$162,'MANUEL BANAMEX'!$H$143:$H$162,"SALIDA",'MANUEL BANAMEX'!$J$143:$J$162,$B140),0)</f>
        <v>0</v>
      </c>
      <c r="N140" s="62">
        <f>IFERROR(SUMIFS(ROBERTO!$N$3:$N$9,ROBERTO!$H$3:$H$9,"SALIDA",ROBERTO!$J$3:$J$9,$B140),0)</f>
        <v>0</v>
      </c>
      <c r="O140" s="62">
        <f>IFERROR(SUMIFS(JUAN!$N$92:$N$95,JUAN!$H$92:$H$95,"SALIDA",JUAN!$J$92:$J$95,$B140),0)</f>
        <v>0</v>
      </c>
      <c r="P140" s="62">
        <f>IFERROR(SUMIFS('NORMA SANCHEZ'!$N$86:$N$89,'NORMA SANCHEZ'!$H$86:$H$89,"SALIDA",'NORMA SANCHEZ'!$J$86:$J$89,$B140),0)</f>
        <v>0</v>
      </c>
      <c r="Q140" s="62">
        <f>IFERROR(SUMIFS('JOSE CARLOS'!$N$83:$N$89,'JOSE CARLOS'!$H$83:$H$89,"SALIDA",'JOSE CARLOS'!$J$83:$J$89,$B140),0)</f>
        <v>0</v>
      </c>
      <c r="R140" s="62">
        <f>IFERROR(SUMIFS('LUIS ENRIQUE '!$N$69:$N$73,'LUIS ENRIQUE '!$H$69:$H$73,"SALIDA",'LUIS ENRIQUE '!$J$69:$J$73,$B140),0)</f>
        <v>0</v>
      </c>
      <c r="S140" s="62">
        <f>IFERROR(SUMIFS(CESARIA!$N$96:$N$99,CESARIA!$H$96:$H$99,"SALIDA",CESARIA!$J$96:$J$99,$B140),0)</f>
        <v>0</v>
      </c>
      <c r="T140" s="62">
        <f>IFERROR(SUMIFS(ALAN!$N$93:$N$103,ALAN!$H$93:$H$103,"SALIDA",ALAN!$J$93:$J$103,$B140),0)</f>
        <v>0</v>
      </c>
      <c r="U140" s="62">
        <f>IFERROR(SUMIFS(ELVIA!$N$78:$N$79,ELVIA!$H$78:$H$79,"SALIDA",ELVIA!$J$78:$J$79,$B140),0)</f>
        <v>0</v>
      </c>
      <c r="V140" s="62">
        <f>IFERROR(SUMIFS(CAJA!$N$6591:$N$7234,CAJA!$H$6591:$H$7234,"SALIDA",CAJA!$J$6591:$J$7234,$B140),0)</f>
        <v>0</v>
      </c>
      <c r="W140" s="62">
        <f>IFERROR(SUMIFS('CAJA TIGRES'!$N$1797:$N$1994,'CAJA TIGRES'!$H$1797:$H$1994,"SALIDA",'CAJA TIGRES'!$J$1797:$J$1994,$B140),0)</f>
        <v>0</v>
      </c>
      <c r="X140" s="62">
        <f>IFERROR(SUMIFS(RESERVA!$N$14:$N$14,RESERVA!$H$14:$H$14,"SALIDA",RESERVA!$J$14:$J$14,$B140),0)</f>
        <v>0</v>
      </c>
      <c r="Y140" s="96">
        <f t="shared" si="46"/>
        <v>4542.5</v>
      </c>
      <c r="Z140" s="96">
        <f>Y140+'OCT25'!Z140</f>
        <v>3468879.71</v>
      </c>
    </row>
    <row r="141" spans="1:26" x14ac:dyDescent="0.3">
      <c r="B141" s="63" t="s">
        <v>183</v>
      </c>
      <c r="C141" s="62">
        <f>IFERROR(SUMIFS('MGZ121'!$N$1599:'MGZ121'!$N$1741,'MGZ121'!$H$1599:$H$1741,"SALIDA",'MGZ121'!$J$1599:$J$1741,B141),0)</f>
        <v>252000</v>
      </c>
      <c r="D141" s="62">
        <f>IFERROR(SUMIFS('MGZ BBVA'!$N$1562:$N$1701,'MGZ BBVA'!$H$1562:$H$1701,"SALIDA",'MGZ BBVA'!$J$1562:$J$1701,$B141),0)</f>
        <v>0</v>
      </c>
      <c r="E141" s="62">
        <f>IFERROR(SUMIFS('MGZ DOLARES'!$N$2:$N$2,'MGZ DOLARES'!$F$2:$F$2,"SALIDA",'MGZ DOLARES'!$J$2:$J$2,$B141),0)</f>
        <v>0</v>
      </c>
      <c r="F141" s="62">
        <f>IFERROR(SUMIFS('MGZ BAJIO'!$N$80:$N$81,'MGZ BAJIO'!$H$80:$H$81,"SALIDA",'MGZ BAJIO'!$J$80:$J$81,$B141),0)</f>
        <v>0</v>
      </c>
      <c r="G141" s="62">
        <f>IFERROR(SUMIFS('VICTOR BANAMEX'!$N$602:$N$654,'VICTOR BANAMEX'!$H$602:$H$654,"SALIDA",'VICTOR BANAMEX'!$J$602:$J$654,$B141),0)</f>
        <v>0</v>
      </c>
      <c r="H141" s="62">
        <f>IFERROR(SUMIFS('VICTOR BANORTE'!$N$106:$N$113,'VICTOR BANORTE'!$H$106:$H$113,"SALIDA",'VICTOR BANORTE'!$J$106:$J$113,$B141),0)</f>
        <v>0</v>
      </c>
      <c r="I141" s="62">
        <f>IFERROR(SUMIFS(RODRIGO!$N$5:$N$5,RODRIGO!$H$5:$H$5,"SALIDA",RODRIGO!$J$5:$J$5,$B141),0)</f>
        <v>0</v>
      </c>
      <c r="J141" s="62">
        <f>IFERROR(SUMIFS(MOY!$N$85:$N$99,MOY!$H$85:$H$99,"SALIDA",MOY!$J$85:$J$99,$B141),0)</f>
        <v>0</v>
      </c>
      <c r="K141" s="62">
        <f>IFERROR(SUMIFS('NORMA RUTH'!$N$110:$N$127,'NORMA RUTH'!$H$110:$H$127,"SALIDA",'NORMA RUTH'!$J$110:$J$127,$B141),0)</f>
        <v>0</v>
      </c>
      <c r="L141" s="62">
        <f>IFERROR(SUMIFS(VALERIA!$N$74:$N$89,VALERIA!$H$74:$H$89,"SALIDA",VALERIA!$J$74:$J$89,$B141),0)</f>
        <v>0</v>
      </c>
      <c r="M141" s="62">
        <f>IFERROR(SUMIFS('MANUEL BANAMEX'!$N$143:$N$162,'MANUEL BANAMEX'!$H$143:$H$162,"SALIDA",'MANUEL BANAMEX'!$J$143:$J$162,$B141),0)</f>
        <v>0</v>
      </c>
      <c r="N141" s="62">
        <f>IFERROR(SUMIFS(ROBERTO!$N$3:$N$9,ROBERTO!$H$3:$H$9,"SALIDA",ROBERTO!$J$3:$J$9,$B141),0)</f>
        <v>0</v>
      </c>
      <c r="O141" s="62">
        <f>IFERROR(SUMIFS(JUAN!$N$92:$N$95,JUAN!$H$92:$H$95,"SALIDA",JUAN!$J$92:$J$95,$B141),0)</f>
        <v>0</v>
      </c>
      <c r="P141" s="62">
        <f>IFERROR(SUMIFS('NORMA SANCHEZ'!$N$86:$N$89,'NORMA SANCHEZ'!$H$86:$H$89,"SALIDA",'NORMA SANCHEZ'!$J$86:$J$89,$B141),0)</f>
        <v>0</v>
      </c>
      <c r="Q141" s="62">
        <f>IFERROR(SUMIFS('JOSE CARLOS'!$N$83:$N$89,'JOSE CARLOS'!$H$83:$H$89,"SALIDA",'JOSE CARLOS'!$J$83:$J$89,$B141),0)</f>
        <v>0</v>
      </c>
      <c r="R141" s="62">
        <f>IFERROR(SUMIFS('LUIS ENRIQUE '!$N$69:$N$73,'LUIS ENRIQUE '!$H$69:$H$73,"SALIDA",'LUIS ENRIQUE '!$J$69:$J$73,$B141),0)</f>
        <v>0</v>
      </c>
      <c r="S141" s="62">
        <f>IFERROR(SUMIFS(CESARIA!$N$96:$N$99,CESARIA!$H$96:$H$99,"SALIDA",CESARIA!$J$96:$J$99,$B141),0)</f>
        <v>0</v>
      </c>
      <c r="T141" s="62">
        <f>IFERROR(SUMIFS(ALAN!$N$93:$N$103,ALAN!$H$93:$H$103,"SALIDA",ALAN!$J$93:$J$103,$B141),0)</f>
        <v>0</v>
      </c>
      <c r="U141" s="62">
        <f>IFERROR(SUMIFS(ELVIA!$N$78:$N$79,ELVIA!$H$78:$H$79,"SALIDA",ELVIA!$J$78:$J$79,$B141),0)</f>
        <v>0</v>
      </c>
      <c r="V141" s="62">
        <f>IFERROR(SUMIFS(CAJA!$N$6591:$N$7234,CAJA!$H$6591:$H$7234,"SALIDA",CAJA!$J$6591:$J$7234,$B141),0)</f>
        <v>0</v>
      </c>
      <c r="W141" s="62">
        <f>IFERROR(SUMIFS('CAJA TIGRES'!$N$1797:$N$1994,'CAJA TIGRES'!$H$1797:$H$1994,"SALIDA",'CAJA TIGRES'!$J$1797:$J$1994,$B141),0)</f>
        <v>0</v>
      </c>
      <c r="X141" s="62">
        <f>IFERROR(SUMIFS(RESERVA!$N$14:$N$14,RESERVA!$H$14:$H$14,"SALIDA",RESERVA!$J$14:$J$14,$B141),0)</f>
        <v>0</v>
      </c>
      <c r="Y141" s="96">
        <f t="shared" si="45"/>
        <v>252000</v>
      </c>
      <c r="Z141" s="96">
        <f>Y141+'OCT25'!Z141</f>
        <v>4416880</v>
      </c>
    </row>
    <row r="142" spans="1:26" x14ac:dyDescent="0.3">
      <c r="B142" s="63" t="s">
        <v>184</v>
      </c>
      <c r="C142" s="62">
        <f>IFERROR(SUMIFS('MGZ121'!$N$1599:'MGZ121'!$N$1741,'MGZ121'!$H$1599:$H$1741,"SALIDA",'MGZ121'!$J$1599:$J$1741,B142),0)</f>
        <v>0</v>
      </c>
      <c r="D142" s="62">
        <f>IFERROR(SUMIFS('MGZ BBVA'!$N$1562:$N$1701,'MGZ BBVA'!$H$1562:$H$1701,"SALIDA",'MGZ BBVA'!$J$1562:$J$1701,$B142),0)</f>
        <v>0</v>
      </c>
      <c r="E142" s="62">
        <f>IFERROR(SUMIFS('MGZ DOLARES'!$N$2:$N$2,'MGZ DOLARES'!$F$2:$F$2,"SALIDA",'MGZ DOLARES'!$J$2:$J$2,$B142),0)</f>
        <v>0</v>
      </c>
      <c r="F142" s="62">
        <f>IFERROR(SUMIFS('MGZ BAJIO'!$N$80:$N$81,'MGZ BAJIO'!$H$80:$H$81,"SALIDA",'MGZ BAJIO'!$J$80:$J$81,$B142),0)</f>
        <v>0</v>
      </c>
      <c r="G142" s="62">
        <f>IFERROR(SUMIFS('VICTOR BANAMEX'!$N$602:$N$654,'VICTOR BANAMEX'!$H$602:$H$654,"SALIDA",'VICTOR BANAMEX'!$J$602:$J$654,$B142),0)</f>
        <v>0</v>
      </c>
      <c r="H142" s="62">
        <f>IFERROR(SUMIFS('VICTOR BANORTE'!$N$106:$N$113,'VICTOR BANORTE'!$H$106:$H$113,"SALIDA",'VICTOR BANORTE'!$J$106:$J$113,$B142),0)</f>
        <v>0</v>
      </c>
      <c r="I142" s="62">
        <f>IFERROR(SUMIFS(RODRIGO!$N$5:$N$5,RODRIGO!$H$5:$H$5,"SALIDA",RODRIGO!$J$5:$J$5,$B142),0)</f>
        <v>0</v>
      </c>
      <c r="J142" s="62">
        <f>IFERROR(SUMIFS(MOY!$N$85:$N$99,MOY!$H$85:$H$99,"SALIDA",MOY!$J$85:$J$99,$B142),0)</f>
        <v>0</v>
      </c>
      <c r="K142" s="62">
        <f>IFERROR(SUMIFS('NORMA RUTH'!$N$110:$N$127,'NORMA RUTH'!$H$110:$H$127,"SALIDA",'NORMA RUTH'!$J$110:$J$127,$B142),0)</f>
        <v>0</v>
      </c>
      <c r="L142" s="62">
        <f>IFERROR(SUMIFS(VALERIA!$N$74:$N$89,VALERIA!$H$74:$H$89,"SALIDA",VALERIA!$J$74:$J$89,$B142),0)</f>
        <v>0</v>
      </c>
      <c r="M142" s="62">
        <f>IFERROR(SUMIFS('MANUEL BANAMEX'!$N$143:$N$162,'MANUEL BANAMEX'!$H$143:$H$162,"SALIDA",'MANUEL BANAMEX'!$J$143:$J$162,$B142),0)</f>
        <v>0</v>
      </c>
      <c r="N142" s="62">
        <f>IFERROR(SUMIFS(ROBERTO!$N$3:$N$9,ROBERTO!$H$3:$H$9,"SALIDA",ROBERTO!$J$3:$J$9,$B142),0)</f>
        <v>0</v>
      </c>
      <c r="O142" s="62">
        <f>IFERROR(SUMIFS(JUAN!$N$92:$N$95,JUAN!$H$92:$H$95,"SALIDA",JUAN!$J$92:$J$95,$B142),0)</f>
        <v>0</v>
      </c>
      <c r="P142" s="62">
        <f>IFERROR(SUMIFS('NORMA SANCHEZ'!$N$86:$N$89,'NORMA SANCHEZ'!$H$86:$H$89,"SALIDA",'NORMA SANCHEZ'!$J$86:$J$89,$B142),0)</f>
        <v>0</v>
      </c>
      <c r="Q142" s="62">
        <f>IFERROR(SUMIFS('JOSE CARLOS'!$N$83:$N$89,'JOSE CARLOS'!$H$83:$H$89,"SALIDA",'JOSE CARLOS'!$J$83:$J$89,$B142),0)</f>
        <v>0</v>
      </c>
      <c r="R142" s="62">
        <f>IFERROR(SUMIFS('LUIS ENRIQUE '!$N$69:$N$73,'LUIS ENRIQUE '!$H$69:$H$73,"SALIDA",'LUIS ENRIQUE '!$J$69:$J$73,$B142),0)</f>
        <v>0</v>
      </c>
      <c r="S142" s="62">
        <f>IFERROR(SUMIFS(CESARIA!$N$96:$N$99,CESARIA!$H$96:$H$99,"SALIDA",CESARIA!$J$96:$J$99,$B142),0)</f>
        <v>0</v>
      </c>
      <c r="T142" s="62">
        <f>IFERROR(SUMIFS(ALAN!$N$93:$N$103,ALAN!$H$93:$H$103,"SALIDA",ALAN!$J$93:$J$103,$B142),0)</f>
        <v>0</v>
      </c>
      <c r="U142" s="62">
        <f>IFERROR(SUMIFS(ELVIA!$N$78:$N$79,ELVIA!$H$78:$H$79,"SALIDA",ELVIA!$J$78:$J$79,$B142),0)</f>
        <v>0</v>
      </c>
      <c r="V142" s="62">
        <f>IFERROR(SUMIFS(CAJA!$N$6591:$N$7234,CAJA!$H$6591:$H$7234,"SALIDA",CAJA!$J$6591:$J$7234,$B142),0)</f>
        <v>0</v>
      </c>
      <c r="W142" s="62">
        <f>IFERROR(SUMIFS('CAJA TIGRES'!$N$1797:$N$1994,'CAJA TIGRES'!$H$1797:$H$1994,"SALIDA",'CAJA TIGRES'!$J$1797:$J$1994,$B142),0)</f>
        <v>0</v>
      </c>
      <c r="X142" s="62">
        <f>IFERROR(SUMIFS(RESERVA!$N$14:$N$14,RESERVA!$H$14:$H$14,"SALIDA",RESERVA!$J$14:$J$14,$B142),0)</f>
        <v>0</v>
      </c>
      <c r="Y142" s="96">
        <f t="shared" si="45"/>
        <v>0</v>
      </c>
      <c r="Z142" s="96">
        <f>Y142+'OCT25'!Z142</f>
        <v>2908871.25</v>
      </c>
    </row>
    <row r="143" spans="1:26" x14ac:dyDescent="0.3">
      <c r="A143">
        <v>12.2</v>
      </c>
      <c r="B143" s="63" t="s">
        <v>33</v>
      </c>
      <c r="C143" s="62">
        <f>IFERROR(SUMIFS('MGZ121'!$N$1599:'MGZ121'!$N$1741,'MGZ121'!$H$1599:$H$1741,"SALIDA",'MGZ121'!$J$1599:$J$1741,B143),0)</f>
        <v>392924.33</v>
      </c>
      <c r="D143" s="62">
        <f>IFERROR(SUMIFS('MGZ BBVA'!$N$1562:$N$1701,'MGZ BBVA'!$H$1562:$H$1701,"SALIDA",'MGZ BBVA'!$J$1562:$J$1701,$B143),0)</f>
        <v>0</v>
      </c>
      <c r="E143" s="62">
        <f>IFERROR(SUMIFS('MGZ DOLARES'!$N$2:$N$2,'MGZ DOLARES'!$F$2:$F$2,"SALIDA",'MGZ DOLARES'!$J$2:$J$2,$B143),0)</f>
        <v>0</v>
      </c>
      <c r="F143" s="62">
        <f>IFERROR(SUMIFS('MGZ BAJIO'!$N$80:$N$81,'MGZ BAJIO'!$H$80:$H$81,"SALIDA",'MGZ BAJIO'!$J$80:$J$81,$B143),0)</f>
        <v>0</v>
      </c>
      <c r="G143" s="62">
        <f>IFERROR(SUMIFS('VICTOR BANAMEX'!$N$602:$N$654,'VICTOR BANAMEX'!$H$602:$H$654,"SALIDA",'VICTOR BANAMEX'!$J$602:$J$654,$B143),0)</f>
        <v>0</v>
      </c>
      <c r="H143" s="62">
        <f>IFERROR(SUMIFS('VICTOR BANORTE'!$N$106:$N$113,'VICTOR BANORTE'!$H$106:$H$113,"SALIDA",'VICTOR BANORTE'!$J$106:$J$113,$B143),0)</f>
        <v>0</v>
      </c>
      <c r="I143" s="62">
        <f>IFERROR(SUMIFS(RODRIGO!$N$5:$N$5,RODRIGO!$H$5:$H$5,"SALIDA",RODRIGO!$J$5:$J$5,$B143),0)</f>
        <v>0</v>
      </c>
      <c r="J143" s="62">
        <f>IFERROR(SUMIFS(MOY!$N$85:$N$99,MOY!$H$85:$H$99,"SALIDA",MOY!$J$85:$J$99,$B143),0)</f>
        <v>1455000</v>
      </c>
      <c r="K143" s="62">
        <f>IFERROR(SUMIFS('NORMA RUTH'!$N$110:$N$127,'NORMA RUTH'!$H$110:$H$127,"SALIDA",'NORMA RUTH'!$J$110:$J$127,$B143),0)</f>
        <v>1100000</v>
      </c>
      <c r="L143" s="62">
        <f>IFERROR(SUMIFS(VALERIA!$N$74:$N$89,VALERIA!$H$74:$H$89,"SALIDA",VALERIA!$J$74:$J$89,$B143),0)</f>
        <v>1739000</v>
      </c>
      <c r="M143" s="62">
        <f>IFERROR(SUMIFS('MANUEL BANAMEX'!$N$143:$N$162,'MANUEL BANAMEX'!$H$143:$H$162,"SALIDA",'MANUEL BANAMEX'!$J$143:$J$162,$B143),0)</f>
        <v>300000</v>
      </c>
      <c r="N143" s="62">
        <f>IFERROR(SUMIFS(ROBERTO!$N$3:$N$9,ROBERTO!$H$3:$H$9,"SALIDA",ROBERTO!$J$3:$J$9,$B143),0)</f>
        <v>302000</v>
      </c>
      <c r="O143" s="62">
        <f>IFERROR(SUMIFS(JUAN!$N$92:$N$95,JUAN!$H$92:$H$95,"SALIDA",JUAN!$J$92:$J$95,$B143),0)</f>
        <v>0</v>
      </c>
      <c r="P143" s="62">
        <f>IFERROR(SUMIFS('NORMA SANCHEZ'!$N$86:$N$89,'NORMA SANCHEZ'!$H$86:$H$89,"SALIDA",'NORMA SANCHEZ'!$J$86:$J$89,$B143),0)</f>
        <v>0</v>
      </c>
      <c r="Q143" s="62">
        <f>IFERROR(SUMIFS('JOSE CARLOS'!$N$83:$N$89,'JOSE CARLOS'!$H$83:$H$89,"SALIDA",'JOSE CARLOS'!$J$83:$J$89,$B143),0)</f>
        <v>0</v>
      </c>
      <c r="R143" s="62">
        <f>IFERROR(SUMIFS('LUIS ENRIQUE '!$N$69:$N$73,'LUIS ENRIQUE '!$H$69:$H$73,"SALIDA",'LUIS ENRIQUE '!$J$69:$J$73,$B143),0)</f>
        <v>400000</v>
      </c>
      <c r="S143" s="62">
        <f>IFERROR(SUMIFS(CESARIA!$N$96:$N$99,CESARIA!$H$96:$H$99,"SALIDA",CESARIA!$J$96:$J$99,$B143),0)</f>
        <v>0</v>
      </c>
      <c r="T143" s="62">
        <f>IFERROR(SUMIFS(ALAN!$N$93:$N$103,ALAN!$H$93:$H$103,"SALIDA",ALAN!$J$93:$J$103,$B143),0)</f>
        <v>250000</v>
      </c>
      <c r="U143" s="62">
        <f>IFERROR(SUMIFS(ELVIA!$N$78:$N$79,ELVIA!$H$78:$H$79,"SALIDA",ELVIA!$J$78:$J$79,$B143),0)</f>
        <v>0</v>
      </c>
      <c r="V143" s="62">
        <f>IFERROR(SUMIFS(CAJA!$N$6591:$N$7234,CAJA!$H$6591:$H$7234,"SALIDA",CAJA!$J$6591:$J$7234,$B143),0)</f>
        <v>0</v>
      </c>
      <c r="W143" s="62">
        <f>IFERROR(SUMIFS('CAJA TIGRES'!$N$1797:$N$1994,'CAJA TIGRES'!$H$1797:$H$1994,"SALIDA",'CAJA TIGRES'!$J$1797:$J$1994,$B143),0)</f>
        <v>112000</v>
      </c>
      <c r="X143" s="62">
        <f>IFERROR(SUMIFS(RESERVA!$N$14:$N$14,RESERVA!$H$14:$H$14,"SALIDA",RESERVA!$J$14:$J$14,$B143),0)</f>
        <v>0</v>
      </c>
      <c r="Y143" s="96">
        <f t="shared" si="45"/>
        <v>6050924.3300000001</v>
      </c>
      <c r="Z143" s="96">
        <f>Y143+'OCT25'!Z143</f>
        <v>52513273.169999994</v>
      </c>
    </row>
    <row r="144" spans="1:26" x14ac:dyDescent="0.3">
      <c r="B144" s="63" t="s">
        <v>200</v>
      </c>
      <c r="C144" s="62">
        <f>IFERROR(SUMIFS('MGZ121'!$N$1599:'MGZ121'!$N$1741,'MGZ121'!$H$1599:$H$1741,"SALIDA",'MGZ121'!$J$1599:$J$1741,B144),0)</f>
        <v>0</v>
      </c>
      <c r="D144" s="62">
        <f>IFERROR(SUMIFS('MGZ BBVA'!$N$1562:$N$1701,'MGZ BBVA'!$H$1562:$H$1701,"SALIDA",'MGZ BBVA'!$J$1562:$J$1701,$B144),0)</f>
        <v>0</v>
      </c>
      <c r="E144" s="62">
        <f>IFERROR(SUMIFS('MGZ DOLARES'!$N$2:$N$2,'MGZ DOLARES'!$F$2:$F$2,"SALIDA",'MGZ DOLARES'!$J$2:$J$2,$B144),0)</f>
        <v>0</v>
      </c>
      <c r="F144" s="62">
        <f>IFERROR(SUMIFS('MGZ BAJIO'!$N$80:$N$81,'MGZ BAJIO'!$H$80:$H$81,"SALIDA",'MGZ BAJIO'!$J$80:$J$81,$B144),0)</f>
        <v>0</v>
      </c>
      <c r="G144" s="62">
        <f>IFERROR(SUMIFS('VICTOR BANAMEX'!$N$602:$N$654,'VICTOR BANAMEX'!$H$602:$H$654,"SALIDA",'VICTOR BANAMEX'!$J$602:$J$654,$B144),0)</f>
        <v>0</v>
      </c>
      <c r="H144" s="62">
        <f>IFERROR(SUMIFS('VICTOR BANORTE'!$N$106:$N$113,'VICTOR BANORTE'!$H$106:$H$113,"SALIDA",'VICTOR BANORTE'!$J$106:$J$113,$B144),0)</f>
        <v>0</v>
      </c>
      <c r="I144" s="62">
        <f>IFERROR(SUMIFS(RODRIGO!$N$5:$N$5,RODRIGO!$H$5:$H$5,"SALIDA",RODRIGO!$J$5:$J$5,$B144),0)</f>
        <v>0</v>
      </c>
      <c r="J144" s="62">
        <f>IFERROR(SUMIFS(MOY!$N$85:$N$99,MOY!$H$85:$H$99,"SALIDA",MOY!$J$85:$J$99,$B144),0)</f>
        <v>0</v>
      </c>
      <c r="K144" s="62">
        <f>IFERROR(SUMIFS('NORMA RUTH'!$N$110:$N$127,'NORMA RUTH'!$H$110:$H$127,"SALIDA",'NORMA RUTH'!$J$110:$J$127,$B144),0)</f>
        <v>0</v>
      </c>
      <c r="L144" s="62">
        <f>IFERROR(SUMIFS(VALERIA!$N$74:$N$89,VALERIA!$H$74:$H$89,"SALIDA",VALERIA!$J$74:$J$89,$B144),0)</f>
        <v>0</v>
      </c>
      <c r="M144" s="62">
        <f>IFERROR(SUMIFS('MANUEL BANAMEX'!$N$143:$N$162,'MANUEL BANAMEX'!$H$143:$H$162,"SALIDA",'MANUEL BANAMEX'!$J$143:$J$162,$B144),0)</f>
        <v>0</v>
      </c>
      <c r="N144" s="62">
        <f>IFERROR(SUMIFS(ROBERTO!$N$3:$N$9,ROBERTO!$H$3:$H$9,"SALIDA",ROBERTO!$J$3:$J$9,$B144),0)</f>
        <v>0</v>
      </c>
      <c r="O144" s="62">
        <f>IFERROR(SUMIFS(JUAN!$N$92:$N$95,JUAN!$H$92:$H$95,"SALIDA",JUAN!$J$92:$J$95,$B144),0)</f>
        <v>0</v>
      </c>
      <c r="P144" s="62">
        <f>IFERROR(SUMIFS('NORMA SANCHEZ'!$N$86:$N$89,'NORMA SANCHEZ'!$H$86:$H$89,"SALIDA",'NORMA SANCHEZ'!$J$86:$J$89,$B144),0)</f>
        <v>0</v>
      </c>
      <c r="Q144" s="62">
        <f>IFERROR(SUMIFS('JOSE CARLOS'!$N$83:$N$89,'JOSE CARLOS'!$H$83:$H$89,"SALIDA",'JOSE CARLOS'!$J$83:$J$89,$B144),0)</f>
        <v>0</v>
      </c>
      <c r="R144" s="62">
        <f>IFERROR(SUMIFS('LUIS ENRIQUE '!$N$69:$N$73,'LUIS ENRIQUE '!$H$69:$H$73,"SALIDA",'LUIS ENRIQUE '!$J$69:$J$73,$B144),0)</f>
        <v>0</v>
      </c>
      <c r="S144" s="62">
        <f>IFERROR(SUMIFS(CESARIA!$N$96:$N$99,CESARIA!$H$96:$H$99,"SALIDA",CESARIA!$J$96:$J$99,$B144),0)</f>
        <v>0</v>
      </c>
      <c r="T144" s="62">
        <f>IFERROR(SUMIFS(ALAN!$N$93:$N$103,ALAN!$H$93:$H$103,"SALIDA",ALAN!$J$93:$J$103,$B144),0)</f>
        <v>0</v>
      </c>
      <c r="U144" s="62">
        <f>IFERROR(SUMIFS(ELVIA!$N$78:$N$79,ELVIA!$H$78:$H$79,"SALIDA",ELVIA!$J$78:$J$79,$B144),0)</f>
        <v>0</v>
      </c>
      <c r="V144" s="146">
        <f>IFERROR(SUMIFS(CAJA!$N$6591:$N$7234,CAJA!$H$6591:$H$7234,"SALIDA",CAJA!$J$6591:$J$7234,$B144),0)</f>
        <v>1405000</v>
      </c>
      <c r="W144" s="62">
        <f>IFERROR(SUMIFS('CAJA TIGRES'!$N$1797:$N$1994,'CAJA TIGRES'!$H$1797:$H$1994,"SALIDA",'CAJA TIGRES'!$J$1797:$J$1994,$B144),0)</f>
        <v>0</v>
      </c>
      <c r="X144" s="62">
        <f>IFERROR(SUMIFS(RESERVA!$N$14:$N$14,RESERVA!$H$14:$H$14,"SALIDA",RESERVA!$J$14:$J$14,$B144),0)</f>
        <v>0</v>
      </c>
      <c r="Y144" s="96">
        <f t="shared" si="45"/>
        <v>1405000</v>
      </c>
      <c r="Z144" s="96">
        <f>Y144+'OCT25'!Z144</f>
        <v>13921228</v>
      </c>
    </row>
    <row r="145" spans="1:26" x14ac:dyDescent="0.3">
      <c r="B145" s="63" t="s">
        <v>213</v>
      </c>
      <c r="C145" s="62">
        <f>IFERROR(SUMIFS('MGZ121'!$N$1599:'MGZ121'!$N$1741,'MGZ121'!$H$1599:$H$1741,"SALIDA",'MGZ121'!$J$1599:$J$1741,B145),0)</f>
        <v>0</v>
      </c>
      <c r="D145" s="62">
        <f>IFERROR(SUMIFS('MGZ BBVA'!$N$1562:$N$1701,'MGZ BBVA'!$H$1562:$H$1701,"SALIDA",'MGZ BBVA'!$J$1562:$J$1701,$B145),0)</f>
        <v>0</v>
      </c>
      <c r="E145" s="62">
        <f>IFERROR(SUMIFS('MGZ DOLARES'!$N$2:$N$2,'MGZ DOLARES'!$F$2:$F$2,"SALIDA",'MGZ DOLARES'!$J$2:$J$2,$B145),0)</f>
        <v>0</v>
      </c>
      <c r="F145" s="62">
        <f>IFERROR(SUMIFS('MGZ BAJIO'!$N$80:$N$81,'MGZ BAJIO'!$H$80:$H$81,"SALIDA",'MGZ BAJIO'!$J$80:$J$81,$B145),0)</f>
        <v>0</v>
      </c>
      <c r="G145" s="62">
        <f>IFERROR(SUMIFS('VICTOR BANAMEX'!$N$602:$N$654,'VICTOR BANAMEX'!$H$602:$H$654,"SALIDA",'VICTOR BANAMEX'!$J$602:$J$654,$B145),0)</f>
        <v>0</v>
      </c>
      <c r="H145" s="62">
        <f>IFERROR(SUMIFS('VICTOR BANORTE'!$N$106:$N$113,'VICTOR BANORTE'!$H$106:$H$113,"SALIDA",'VICTOR BANORTE'!$J$106:$J$113,$B145),0)</f>
        <v>0</v>
      </c>
      <c r="I145" s="62">
        <f>IFERROR(SUMIFS(RODRIGO!$N$5:$N$5,RODRIGO!$H$5:$H$5,"SALIDA",RODRIGO!$J$5:$J$5,$B145),0)</f>
        <v>0</v>
      </c>
      <c r="J145" s="62">
        <f>IFERROR(SUMIFS(MOY!$N$85:$N$99,MOY!$H$85:$H$99,"SALIDA",MOY!$J$85:$J$99,$B145),0)</f>
        <v>0</v>
      </c>
      <c r="K145" s="62">
        <f>IFERROR(SUMIFS('NORMA RUTH'!$N$110:$N$127,'NORMA RUTH'!$H$110:$H$127,"SALIDA",'NORMA RUTH'!$J$110:$J$127,$B145),0)</f>
        <v>0</v>
      </c>
      <c r="L145" s="62">
        <f>IFERROR(SUMIFS(VALERIA!$N$74:$N$89,VALERIA!$H$74:$H$89,"SALIDA",VALERIA!$J$74:$J$89,$B145),0)</f>
        <v>0</v>
      </c>
      <c r="M145" s="62">
        <f>IFERROR(SUMIFS('MANUEL BANAMEX'!$N$143:$N$162,'MANUEL BANAMEX'!$H$143:$H$162,"SALIDA",'MANUEL BANAMEX'!$J$143:$J$162,$B145),0)</f>
        <v>0</v>
      </c>
      <c r="N145" s="62">
        <f>IFERROR(SUMIFS(ROBERTO!$N$3:$N$9,ROBERTO!$H$3:$H$9,"SALIDA",ROBERTO!$J$3:$J$9,$B145),0)</f>
        <v>0</v>
      </c>
      <c r="O145" s="62">
        <f>IFERROR(SUMIFS(JUAN!$N$92:$N$95,JUAN!$H$92:$H$95,"SALIDA",JUAN!$J$92:$J$95,$B145),0)</f>
        <v>0</v>
      </c>
      <c r="P145" s="62">
        <f>IFERROR(SUMIFS('NORMA SANCHEZ'!$N$86:$N$89,'NORMA SANCHEZ'!$H$86:$H$89,"SALIDA",'NORMA SANCHEZ'!$J$86:$J$89,$B145),0)</f>
        <v>0</v>
      </c>
      <c r="Q145" s="62">
        <f>IFERROR(SUMIFS('JOSE CARLOS'!$N$83:$N$89,'JOSE CARLOS'!$H$83:$H$89,"SALIDA",'JOSE CARLOS'!$J$83:$J$89,$B145),0)</f>
        <v>0</v>
      </c>
      <c r="R145" s="62">
        <f>IFERROR(SUMIFS('LUIS ENRIQUE '!$N$69:$N$73,'LUIS ENRIQUE '!$H$69:$H$73,"SALIDA",'LUIS ENRIQUE '!$J$69:$J$73,$B145),0)</f>
        <v>0</v>
      </c>
      <c r="S145" s="62">
        <f>IFERROR(SUMIFS(CESARIA!$N$96:$N$99,CESARIA!$H$96:$H$99,"SALIDA",CESARIA!$J$96:$J$99,$B145),0)</f>
        <v>0</v>
      </c>
      <c r="T145" s="62">
        <f>IFERROR(SUMIFS(ALAN!$N$93:$N$103,ALAN!$H$93:$H$103,"SALIDA",ALAN!$J$93:$J$103,$B145),0)</f>
        <v>0</v>
      </c>
      <c r="U145" s="62">
        <f>IFERROR(SUMIFS(ELVIA!$N$78:$N$79,ELVIA!$H$78:$H$79,"SALIDA",ELVIA!$J$78:$J$79,$B145),0)</f>
        <v>0</v>
      </c>
      <c r="V145" s="146">
        <f>IFERROR(SUMIFS(CAJA!$N$6591:$N$7234,CAJA!$H$6591:$H$7234,"SALIDA",CAJA!$J$6591:$J$7234,$B145),0)</f>
        <v>0</v>
      </c>
      <c r="W145" s="62">
        <f>IFERROR(SUMIFS('CAJA TIGRES'!$N$1797:$N$1994,'CAJA TIGRES'!$H$1797:$H$1994,"SALIDA",'CAJA TIGRES'!$J$1797:$J$1994,$B145),0)</f>
        <v>0</v>
      </c>
      <c r="X145" s="62">
        <f>IFERROR(SUMIFS(RESERVA!$N$14:$N$14,RESERVA!$H$14:$H$14,"SALIDA",RESERVA!$J$14:$J$14,$B145),0)</f>
        <v>0</v>
      </c>
      <c r="Y145" s="96">
        <f t="shared" si="45"/>
        <v>0</v>
      </c>
      <c r="Z145" s="96">
        <f>Y145+'OCT25'!Z145</f>
        <v>0</v>
      </c>
    </row>
    <row r="146" spans="1:26" x14ac:dyDescent="0.3">
      <c r="B146" s="16" t="s">
        <v>111</v>
      </c>
      <c r="C146" s="76">
        <f>SUM(C122:C145)</f>
        <v>5246828.4800000004</v>
      </c>
      <c r="D146" s="76">
        <f t="shared" ref="D146" si="47">SUM(D122:D145)</f>
        <v>3948533.33</v>
      </c>
      <c r="E146" s="76">
        <f t="shared" ref="E146:Z146" si="48">SUM(E122:E145)</f>
        <v>0</v>
      </c>
      <c r="F146" s="76">
        <f t="shared" si="48"/>
        <v>0</v>
      </c>
      <c r="G146" s="76">
        <f t="shared" si="48"/>
        <v>335000</v>
      </c>
      <c r="H146" s="76">
        <f t="shared" si="48"/>
        <v>6000</v>
      </c>
      <c r="I146" s="76">
        <f>SUM(I122:I145)</f>
        <v>0</v>
      </c>
      <c r="J146" s="76">
        <f t="shared" ref="J146" si="49">SUM(J122:J145)</f>
        <v>1476000</v>
      </c>
      <c r="K146" s="76">
        <f t="shared" si="48"/>
        <v>1128000</v>
      </c>
      <c r="L146" s="76">
        <f t="shared" si="48"/>
        <v>1739000</v>
      </c>
      <c r="M146" s="76">
        <f t="shared" si="48"/>
        <v>302000</v>
      </c>
      <c r="N146" s="76">
        <f t="shared" si="48"/>
        <v>302000</v>
      </c>
      <c r="O146" s="76">
        <f t="shared" si="48"/>
        <v>0</v>
      </c>
      <c r="P146" s="76">
        <f t="shared" si="48"/>
        <v>0</v>
      </c>
      <c r="Q146" s="76">
        <f t="shared" si="48"/>
        <v>0</v>
      </c>
      <c r="R146" s="76">
        <f t="shared" si="48"/>
        <v>400000</v>
      </c>
      <c r="S146" s="76">
        <f t="shared" si="48"/>
        <v>0</v>
      </c>
      <c r="T146" s="76">
        <f t="shared" si="48"/>
        <v>250000</v>
      </c>
      <c r="U146" s="76">
        <f t="shared" si="48"/>
        <v>0</v>
      </c>
      <c r="V146" s="76">
        <f>SUM(V122:V145)</f>
        <v>1405000</v>
      </c>
      <c r="W146" s="76">
        <f t="shared" si="48"/>
        <v>112000</v>
      </c>
      <c r="X146" s="76">
        <f t="shared" si="48"/>
        <v>0</v>
      </c>
      <c r="Y146" s="76">
        <f t="shared" si="48"/>
        <v>16650361.810000001</v>
      </c>
      <c r="Z146" s="76">
        <f t="shared" si="48"/>
        <v>155762174.41999999</v>
      </c>
    </row>
    <row r="147" spans="1:26" s="84" customFormat="1" ht="22.2" customHeight="1" x14ac:dyDescent="0.3">
      <c r="B147" s="17" t="s">
        <v>17</v>
      </c>
      <c r="C147" s="82">
        <f t="shared" ref="C147:Z147" si="50">C119-C146</f>
        <v>-3063328.4800000004</v>
      </c>
      <c r="D147" s="82">
        <f t="shared" si="50"/>
        <v>-3280164.6500000004</v>
      </c>
      <c r="E147" s="82">
        <f t="shared" si="50"/>
        <v>0</v>
      </c>
      <c r="F147" s="82">
        <f t="shared" si="50"/>
        <v>0</v>
      </c>
      <c r="G147" s="82">
        <f t="shared" si="50"/>
        <v>406622.47</v>
      </c>
      <c r="H147" s="82">
        <f t="shared" si="50"/>
        <v>59000</v>
      </c>
      <c r="I147" s="82">
        <f>I119-I146</f>
        <v>0</v>
      </c>
      <c r="J147" s="82">
        <f t="shared" ref="J147" si="51">J119-J146</f>
        <v>123000</v>
      </c>
      <c r="K147" s="82">
        <f t="shared" si="50"/>
        <v>-284000</v>
      </c>
      <c r="L147" s="82">
        <f t="shared" si="50"/>
        <v>17000</v>
      </c>
      <c r="M147" s="82">
        <f t="shared" si="50"/>
        <v>71894</v>
      </c>
      <c r="N147" s="82">
        <f t="shared" si="50"/>
        <v>3967.3300000000163</v>
      </c>
      <c r="O147" s="82">
        <f t="shared" si="50"/>
        <v>4542.5</v>
      </c>
      <c r="P147" s="82">
        <f t="shared" si="50"/>
        <v>0</v>
      </c>
      <c r="Q147" s="82">
        <f t="shared" si="50"/>
        <v>1000</v>
      </c>
      <c r="R147" s="82">
        <f t="shared" si="50"/>
        <v>0</v>
      </c>
      <c r="S147" s="82">
        <f t="shared" si="50"/>
        <v>4542.5</v>
      </c>
      <c r="T147" s="82">
        <f t="shared" si="50"/>
        <v>2000</v>
      </c>
      <c r="U147" s="83">
        <f t="shared" si="50"/>
        <v>0</v>
      </c>
      <c r="V147" s="82">
        <f>V119-V146</f>
        <v>4640924.33</v>
      </c>
      <c r="W147" s="82">
        <f t="shared" si="50"/>
        <v>1293000</v>
      </c>
      <c r="X147" s="82">
        <f t="shared" si="50"/>
        <v>0</v>
      </c>
      <c r="Y147" s="82">
        <f t="shared" si="50"/>
        <v>0</v>
      </c>
      <c r="Z147" s="83">
        <f t="shared" si="50"/>
        <v>145742.56000003219</v>
      </c>
    </row>
    <row r="149" spans="1:26" x14ac:dyDescent="0.3">
      <c r="B149" s="91" t="s">
        <v>3</v>
      </c>
      <c r="C149" s="75"/>
      <c r="D149" s="12"/>
      <c r="E149" s="12"/>
      <c r="F149" s="12"/>
      <c r="G149" s="12"/>
      <c r="H149" s="12"/>
      <c r="I149" s="12"/>
      <c r="J149" s="12"/>
      <c r="K149" s="12"/>
      <c r="L149" s="12"/>
      <c r="M149" s="12"/>
      <c r="N149" s="12"/>
      <c r="O149" s="12"/>
      <c r="P149" s="12"/>
      <c r="Q149" s="12"/>
      <c r="R149" s="12"/>
      <c r="S149" s="12"/>
      <c r="T149" s="12"/>
      <c r="U149" s="12"/>
      <c r="V149" s="12"/>
      <c r="W149" s="12"/>
      <c r="X149" s="12"/>
      <c r="Y149" s="97"/>
      <c r="Z149" s="97"/>
    </row>
    <row r="150" spans="1:26" s="180" customFormat="1" x14ac:dyDescent="0.3">
      <c r="A150" s="180">
        <v>2</v>
      </c>
      <c r="B150" s="181" t="s">
        <v>54</v>
      </c>
      <c r="C150" s="135">
        <f>SUM(C151:C157)</f>
        <v>0</v>
      </c>
      <c r="D150" s="135">
        <f t="shared" ref="D150" si="52">SUM(D151:D157)</f>
        <v>0</v>
      </c>
      <c r="E150" s="135">
        <f t="shared" ref="E150:Z150" si="53">SUM(E151:E157)</f>
        <v>0</v>
      </c>
      <c r="F150" s="135">
        <f t="shared" si="53"/>
        <v>0</v>
      </c>
      <c r="G150" s="135">
        <f t="shared" si="53"/>
        <v>466542.82</v>
      </c>
      <c r="H150" s="135">
        <f t="shared" si="53"/>
        <v>0</v>
      </c>
      <c r="I150" s="135">
        <f t="shared" si="53"/>
        <v>0</v>
      </c>
      <c r="J150" s="135">
        <f t="shared" si="53"/>
        <v>0</v>
      </c>
      <c r="K150" s="135">
        <f t="shared" si="53"/>
        <v>0</v>
      </c>
      <c r="L150" s="135">
        <f t="shared" si="53"/>
        <v>0</v>
      </c>
      <c r="M150" s="135">
        <f t="shared" si="53"/>
        <v>0</v>
      </c>
      <c r="N150" s="135">
        <f t="shared" si="53"/>
        <v>0</v>
      </c>
      <c r="O150" s="128">
        <f t="shared" si="53"/>
        <v>0</v>
      </c>
      <c r="P150" s="135">
        <f t="shared" si="53"/>
        <v>0</v>
      </c>
      <c r="Q150" s="128">
        <f t="shared" si="53"/>
        <v>0</v>
      </c>
      <c r="R150" s="135">
        <f t="shared" si="53"/>
        <v>0</v>
      </c>
      <c r="S150" s="135">
        <f t="shared" si="53"/>
        <v>0</v>
      </c>
      <c r="T150" s="135">
        <f t="shared" si="53"/>
        <v>0</v>
      </c>
      <c r="U150" s="135">
        <f t="shared" si="53"/>
        <v>0</v>
      </c>
      <c r="V150" s="135">
        <f t="shared" si="53"/>
        <v>823294</v>
      </c>
      <c r="W150" s="135">
        <f t="shared" si="53"/>
        <v>0</v>
      </c>
      <c r="X150" s="135">
        <f t="shared" si="53"/>
        <v>0</v>
      </c>
      <c r="Y150" s="135">
        <f t="shared" si="53"/>
        <v>1289836.82</v>
      </c>
      <c r="Z150" s="135">
        <f t="shared" si="53"/>
        <v>13876990.807193268</v>
      </c>
    </row>
    <row r="151" spans="1:26" x14ac:dyDescent="0.3">
      <c r="A151">
        <v>2.1</v>
      </c>
      <c r="B151" s="60" t="s">
        <v>61</v>
      </c>
      <c r="C151" s="62">
        <f>IFERROR(SUMIFS('MGZ121'!$N$1599:'MGZ121'!$N$1741,'MGZ121'!$H$1599:$H$1741,"SALIDA",'MGZ121'!$J$1599:$J$1741,B151),0)</f>
        <v>0</v>
      </c>
      <c r="D151" s="62">
        <f>IFERROR(SUMIFS('MGZ BBVA'!$N$1562:$N$1701,'MGZ BBVA'!$H$1562:$H$1701,"SALIDA",'MGZ BBVA'!$J$1562:$J$1701,$B151),0)</f>
        <v>0</v>
      </c>
      <c r="E151" s="62">
        <f>IFERROR(SUMIFS('MGZ DOLARES'!$N$2:$N$2,'MGZ DOLARES'!$F$2:$F$2,"SALIDA",'MGZ DOLARES'!$J$2:$J$2,$B151),0)</f>
        <v>0</v>
      </c>
      <c r="F151" s="62">
        <f>IFERROR(SUMIFS('MGZ BAJIO'!$N$80:$N$81,'MGZ BAJIO'!$H$80:$H$81,"SALIDA",'MGZ BAJIO'!$J$80:$J$81,$B151),0)</f>
        <v>0</v>
      </c>
      <c r="G151" s="62">
        <f>IFERROR(SUMIFS('VICTOR BANAMEX'!$N$602:$N$654,'VICTOR BANAMEX'!$H$602:$H$654,"SALIDA",'VICTOR BANAMEX'!$J$602:$J$654,$B151),0)</f>
        <v>466542.82</v>
      </c>
      <c r="H151" s="62">
        <f>IFERROR(SUMIFS('VICTOR BANORTE'!$N$106:$N$113,'VICTOR BANORTE'!$H$106:$H$113,"SALIDA",'VICTOR BANORTE'!$J$106:$J$113,$B151),0)</f>
        <v>0</v>
      </c>
      <c r="I151" s="62">
        <f>IFERROR(SUMIFS(RODRIGO!$N$5:$N$5,RODRIGO!$H$5:$H$5,"SALIDA",RODRIGO!$J$5:$J$5,$B151),0)</f>
        <v>0</v>
      </c>
      <c r="J151" s="62">
        <f>IFERROR(SUMIFS(MOY!$N$85:$N$99,MOY!$H$85:$H$99,"SALIDA",MOY!$J$85:$J$99,$B151),0)</f>
        <v>0</v>
      </c>
      <c r="K151" s="62">
        <f>IFERROR(SUMIFS('NORMA RUTH'!$N$110:$N$127,'NORMA RUTH'!$H$110:$H$127,"SALIDA",'NORMA RUTH'!$J$110:$J$127,$B151),0)</f>
        <v>0</v>
      </c>
      <c r="L151" s="62">
        <f>IFERROR(SUMIFS(VALERIA!$N$74:$N$89,VALERIA!$H$74:$H$89,"SALIDA",VALERIA!$J$74:$J$89,$B151),0)</f>
        <v>0</v>
      </c>
      <c r="M151" s="62">
        <f>IFERROR(SUMIFS('MANUEL BANAMEX'!$N$143:$N$162,'MANUEL BANAMEX'!$H$143:$H$162,"SALIDA",'MANUEL BANAMEX'!$J$143:$J$162,$B151),0)</f>
        <v>0</v>
      </c>
      <c r="N151" s="62">
        <f>IFERROR(SUMIFS(ROBERTO!$N$3:$N$9,ROBERTO!$H$3:$H$9,"SALIDA",ROBERTO!$J$3:$J$9,$B151),0)</f>
        <v>0</v>
      </c>
      <c r="O151" s="62">
        <f>IFERROR(SUMIFS(JUAN!$N$92:$N$95,JUAN!$H$92:$H$95,"SALIDA",JUAN!$J$92:$J$95,$B151),0)</f>
        <v>0</v>
      </c>
      <c r="P151" s="62">
        <f>IFERROR(SUMIFS('NORMA SANCHEZ'!$N$86:$N$89,'NORMA SANCHEZ'!$H$86:$H$89,"SALIDA",'NORMA SANCHEZ'!$J$86:$J$89,$B151),0)</f>
        <v>0</v>
      </c>
      <c r="Q151" s="62">
        <f>IFERROR(SUMIFS('JOSE CARLOS'!$N$83:$N$89,'JOSE CARLOS'!$H$83:$H$89,"SALIDA",'JOSE CARLOS'!$J$83:$J$89,$B151),0)</f>
        <v>0</v>
      </c>
      <c r="R151" s="62">
        <f>IFERROR(SUMIFS('LUIS ENRIQUE '!$N$69:$N$73,'LUIS ENRIQUE '!$H$69:$H$73,"SALIDA",'LUIS ENRIQUE '!$J$69:$J$73,$B151),0)</f>
        <v>0</v>
      </c>
      <c r="S151" s="62">
        <f>IFERROR(SUMIFS(CESARIA!$N$96:$N$99,CESARIA!$H$96:$H$99,"SALIDA",CESARIA!$J$96:$J$99,$B151),0)</f>
        <v>0</v>
      </c>
      <c r="T151" s="62">
        <f>IFERROR(SUMIFS(ALAN!$N$93:$N$103,ALAN!$H$93:$H$103,"SALIDA",ALAN!$J$93:$J$103,$B151),0)</f>
        <v>0</v>
      </c>
      <c r="U151" s="62">
        <f>IFERROR(SUMIFS(ELVIA!$N$78:$N$79,ELVIA!$H$78:$H$79,"SALIDA",ELVIA!$J$78:$J$79,$B151),0)</f>
        <v>0</v>
      </c>
      <c r="V151" s="146">
        <f>IFERROR(SUMIFS(CAJA!$N$6591:$N$7234,CAJA!$H$6591:$H$7234,"SALIDA",CAJA!$J$6591:$J$7234,$B151),0)</f>
        <v>213218</v>
      </c>
      <c r="W151" s="62">
        <f>IFERROR(SUMIFS('CAJA TIGRES'!$N$1797:$N$1994,'CAJA TIGRES'!$H$1797:$H$1994,"SALIDA",'CAJA TIGRES'!$J$1797:$J$1994,$B151),0)</f>
        <v>0</v>
      </c>
      <c r="X151" s="62">
        <f>IFERROR(SUMIFS(RESERVA!$N$14:$N$14,RESERVA!$H$14:$H$14,"SALIDA",RESERVA!$J$14:$J$14,$B151),0)</f>
        <v>0</v>
      </c>
      <c r="Y151" s="96">
        <f t="shared" ref="Y151:Y157" si="54">SUM(C151:X151)</f>
        <v>679760.82000000007</v>
      </c>
      <c r="Z151" s="96">
        <f>Y151+'OCT25'!Z151</f>
        <v>4152428.0920863803</v>
      </c>
    </row>
    <row r="152" spans="1:26" x14ac:dyDescent="0.3">
      <c r="A152">
        <v>2.2000000000000002</v>
      </c>
      <c r="B152" s="60" t="s">
        <v>62</v>
      </c>
      <c r="C152" s="62">
        <f>IFERROR(SUMIFS('MGZ121'!$N$1599:'MGZ121'!$N$1741,'MGZ121'!$H$1599:$H$1741,"SALIDA",'MGZ121'!$J$1599:$J$1741,B152),0)</f>
        <v>0</v>
      </c>
      <c r="D152" s="62">
        <f>IFERROR(SUMIFS('MGZ BBVA'!$N$1562:$N$1701,'MGZ BBVA'!$H$1562:$H$1701,"SALIDA",'MGZ BBVA'!$J$1562:$J$1701,$B152),0)</f>
        <v>0</v>
      </c>
      <c r="E152" s="62">
        <f>IFERROR(SUMIFS('MGZ DOLARES'!$N$2:$N$2,'MGZ DOLARES'!$F$2:$F$2,"SALIDA",'MGZ DOLARES'!$J$2:$J$2,$B152),0)</f>
        <v>0</v>
      </c>
      <c r="F152" s="62">
        <f>IFERROR(SUMIFS('MGZ BAJIO'!$N$80:$N$81,'MGZ BAJIO'!$H$80:$H$81,"SALIDA",'MGZ BAJIO'!$J$80:$J$81,$B152),0)</f>
        <v>0</v>
      </c>
      <c r="G152" s="62">
        <f>IFERROR(SUMIFS('VICTOR BANAMEX'!$N$602:$N$654,'VICTOR BANAMEX'!$H$602:$H$654,"SALIDA",'VICTOR BANAMEX'!$J$602:$J$654,$B152),0)</f>
        <v>0</v>
      </c>
      <c r="H152" s="62">
        <f>IFERROR(SUMIFS('VICTOR BANORTE'!$N$106:$N$113,'VICTOR BANORTE'!$H$106:$H$113,"SALIDA",'VICTOR BANORTE'!$J$106:$J$113,$B152),0)</f>
        <v>0</v>
      </c>
      <c r="I152" s="62">
        <f>IFERROR(SUMIFS(RODRIGO!$N$5:$N$5,RODRIGO!$H$5:$H$5,"SALIDA",RODRIGO!$J$5:$J$5,$B152),0)</f>
        <v>0</v>
      </c>
      <c r="J152" s="62">
        <f>IFERROR(SUMIFS(MOY!$N$85:$N$99,MOY!$H$85:$H$99,"SALIDA",MOY!$J$85:$J$99,$B152),0)</f>
        <v>0</v>
      </c>
      <c r="K152" s="62">
        <f>IFERROR(SUMIFS('NORMA RUTH'!$N$110:$N$127,'NORMA RUTH'!$H$110:$H$127,"SALIDA",'NORMA RUTH'!$J$110:$J$127,$B152),0)</f>
        <v>0</v>
      </c>
      <c r="L152" s="62">
        <f>IFERROR(SUMIFS(VALERIA!$N$74:$N$89,VALERIA!$H$74:$H$89,"SALIDA",VALERIA!$J$74:$J$89,$B152),0)</f>
        <v>0</v>
      </c>
      <c r="M152" s="62">
        <f>IFERROR(SUMIFS('MANUEL BANAMEX'!$N$143:$N$162,'MANUEL BANAMEX'!$H$143:$H$162,"SALIDA",'MANUEL BANAMEX'!$J$143:$J$162,$B152),0)</f>
        <v>0</v>
      </c>
      <c r="N152" s="62">
        <f>IFERROR(SUMIFS(ROBERTO!$N$3:$N$9,ROBERTO!$H$3:$H$9,"SALIDA",ROBERTO!$J$3:$J$9,$B152),0)</f>
        <v>0</v>
      </c>
      <c r="O152" s="62">
        <f>IFERROR(SUMIFS(JUAN!$N$92:$N$95,JUAN!$H$92:$H$95,"SALIDA",JUAN!$J$92:$J$95,$B152),0)</f>
        <v>0</v>
      </c>
      <c r="P152" s="62">
        <f>IFERROR(SUMIFS('NORMA SANCHEZ'!$N$86:$N$89,'NORMA SANCHEZ'!$H$86:$H$89,"SALIDA",'NORMA SANCHEZ'!$J$86:$J$89,$B152),0)</f>
        <v>0</v>
      </c>
      <c r="Q152" s="62">
        <f>IFERROR(SUMIFS('JOSE CARLOS'!$N$83:$N$89,'JOSE CARLOS'!$H$83:$H$89,"SALIDA",'JOSE CARLOS'!$J$83:$J$89,$B152),0)</f>
        <v>0</v>
      </c>
      <c r="R152" s="62">
        <f>IFERROR(SUMIFS('LUIS ENRIQUE '!$N$69:$N$73,'LUIS ENRIQUE '!$H$69:$H$73,"SALIDA",'LUIS ENRIQUE '!$J$69:$J$73,$B152),0)</f>
        <v>0</v>
      </c>
      <c r="S152" s="62">
        <f>IFERROR(SUMIFS(CESARIA!$N$96:$N$99,CESARIA!$H$96:$H$99,"SALIDA",CESARIA!$J$96:$J$99,$B152),0)</f>
        <v>0</v>
      </c>
      <c r="T152" s="62">
        <f>IFERROR(SUMIFS(ALAN!$N$93:$N$103,ALAN!$H$93:$H$103,"SALIDA",ALAN!$J$93:$J$103,$B152),0)</f>
        <v>0</v>
      </c>
      <c r="U152" s="62">
        <f>IFERROR(SUMIFS(ELVIA!$N$78:$N$79,ELVIA!$H$78:$H$79,"SALIDA",ELVIA!$J$78:$J$79,$B152),0)</f>
        <v>0</v>
      </c>
      <c r="V152" s="146">
        <f>IFERROR(SUMIFS(CAJA!$N$6591:$N$7234,CAJA!$H$6591:$H$7234,"SALIDA",CAJA!$J$6591:$J$7234,$B152),0)</f>
        <v>150000</v>
      </c>
      <c r="W152" s="62">
        <f>IFERROR(SUMIFS('CAJA TIGRES'!$N$1797:$N$1994,'CAJA TIGRES'!$H$1797:$H$1994,"SALIDA",'CAJA TIGRES'!$J$1797:$J$1994,$B152),0)</f>
        <v>0</v>
      </c>
      <c r="X152" s="62">
        <f>IFERROR(SUMIFS(RESERVA!$N$14:$N$14,RESERVA!$H$14:$H$14,"SALIDA",RESERVA!$J$14:$J$14,$B152),0)</f>
        <v>0</v>
      </c>
      <c r="Y152" s="96">
        <f t="shared" si="54"/>
        <v>150000</v>
      </c>
      <c r="Z152" s="96">
        <f>Y152+'OCT25'!Z152</f>
        <v>1583668.6916691414</v>
      </c>
    </row>
    <row r="153" spans="1:26" x14ac:dyDescent="0.3">
      <c r="A153">
        <v>2.2999999999999998</v>
      </c>
      <c r="B153" s="60" t="s">
        <v>41</v>
      </c>
      <c r="C153" s="62">
        <f>IFERROR(SUMIFS('MGZ121'!$N$1599:'MGZ121'!$N$1741,'MGZ121'!$H$1599:$H$1741,"SALIDA",'MGZ121'!$J$1599:$J$1741,B153),0)</f>
        <v>0</v>
      </c>
      <c r="D153" s="62">
        <f>IFERROR(SUMIFS('MGZ BBVA'!$N$1562:$N$1701,'MGZ BBVA'!$H$1562:$H$1701,"SALIDA",'MGZ BBVA'!$J$1562:$J$1701,$B153),0)</f>
        <v>0</v>
      </c>
      <c r="E153" s="62">
        <f>IFERROR(SUMIFS('MGZ DOLARES'!$N$2:$N$2,'MGZ DOLARES'!$F$2:$F$2,"SALIDA",'MGZ DOLARES'!$J$2:$J$2,$B153),0)</f>
        <v>0</v>
      </c>
      <c r="F153" s="62">
        <f>IFERROR(SUMIFS('MGZ BAJIO'!$N$80:$N$81,'MGZ BAJIO'!$H$80:$H$81,"SALIDA",'MGZ BAJIO'!$J$80:$J$81,$B153),0)</f>
        <v>0</v>
      </c>
      <c r="G153" s="62">
        <f>IFERROR(SUMIFS('VICTOR BANAMEX'!$N$602:$N$654,'VICTOR BANAMEX'!$H$602:$H$654,"SALIDA",'VICTOR BANAMEX'!$J$602:$J$654,$B153),0)</f>
        <v>0</v>
      </c>
      <c r="H153" s="62">
        <f>IFERROR(SUMIFS('VICTOR BANORTE'!$N$106:$N$113,'VICTOR BANORTE'!$H$106:$H$113,"SALIDA",'VICTOR BANORTE'!$J$106:$J$113,$B153),0)</f>
        <v>0</v>
      </c>
      <c r="I153" s="62">
        <f>IFERROR(SUMIFS(RODRIGO!$N$5:$N$5,RODRIGO!$H$5:$H$5,"SALIDA",RODRIGO!$J$5:$J$5,$B153),0)</f>
        <v>0</v>
      </c>
      <c r="J153" s="62">
        <f>IFERROR(SUMIFS(MOY!$N$85:$N$99,MOY!$H$85:$H$99,"SALIDA",MOY!$J$85:$J$99,$B153),0)</f>
        <v>0</v>
      </c>
      <c r="K153" s="62">
        <f>IFERROR(SUMIFS('NORMA RUTH'!$N$110:$N$127,'NORMA RUTH'!$H$110:$H$127,"SALIDA",'NORMA RUTH'!$J$110:$J$127,$B153),0)</f>
        <v>0</v>
      </c>
      <c r="L153" s="62">
        <f>IFERROR(SUMIFS(VALERIA!$N$74:$N$89,VALERIA!$H$74:$H$89,"SALIDA",VALERIA!$J$74:$J$89,$B153),0)</f>
        <v>0</v>
      </c>
      <c r="M153" s="62">
        <f>IFERROR(SUMIFS('MANUEL BANAMEX'!$N$143:$N$162,'MANUEL BANAMEX'!$H$143:$H$162,"SALIDA",'MANUEL BANAMEX'!$J$143:$J$162,$B153),0)</f>
        <v>0</v>
      </c>
      <c r="N153" s="62">
        <f>IFERROR(SUMIFS(ROBERTO!$N$3:$N$9,ROBERTO!$H$3:$H$9,"SALIDA",ROBERTO!$J$3:$J$9,$B153),0)</f>
        <v>0</v>
      </c>
      <c r="O153" s="62">
        <f>IFERROR(SUMIFS(JUAN!$N$92:$N$95,JUAN!$H$92:$H$95,"SALIDA",JUAN!$J$92:$J$95,$B153),0)</f>
        <v>0</v>
      </c>
      <c r="P153" s="62">
        <f>IFERROR(SUMIFS('NORMA SANCHEZ'!$N$86:$N$89,'NORMA SANCHEZ'!$H$86:$H$89,"SALIDA",'NORMA SANCHEZ'!$J$86:$J$89,$B153),0)</f>
        <v>0</v>
      </c>
      <c r="Q153" s="62">
        <f>IFERROR(SUMIFS('JOSE CARLOS'!$N$83:$N$89,'JOSE CARLOS'!$H$83:$H$89,"SALIDA",'JOSE CARLOS'!$J$83:$J$89,$B153),0)</f>
        <v>0</v>
      </c>
      <c r="R153" s="62">
        <f>IFERROR(SUMIFS('LUIS ENRIQUE '!$N$69:$N$73,'LUIS ENRIQUE '!$H$69:$H$73,"SALIDA",'LUIS ENRIQUE '!$J$69:$J$73,$B153),0)</f>
        <v>0</v>
      </c>
      <c r="S153" s="62">
        <f>IFERROR(SUMIFS(CESARIA!$N$96:$N$99,CESARIA!$H$96:$H$99,"SALIDA",CESARIA!$J$96:$J$99,$B153),0)</f>
        <v>0</v>
      </c>
      <c r="T153" s="62">
        <f>IFERROR(SUMIFS(ALAN!$N$93:$N$103,ALAN!$H$93:$H$103,"SALIDA",ALAN!$J$93:$J$103,$B153),0)</f>
        <v>0</v>
      </c>
      <c r="U153" s="62">
        <f>IFERROR(SUMIFS(ELVIA!$N$78:$N$79,ELVIA!$H$78:$H$79,"SALIDA",ELVIA!$J$78:$J$79,$B153),0)</f>
        <v>0</v>
      </c>
      <c r="V153" s="146">
        <f>IFERROR(SUMIFS(CAJA!$N$6591:$N$7234,CAJA!$H$6591:$H$7234,"SALIDA",CAJA!$J$6591:$J$7234,$B153),0)</f>
        <v>183873</v>
      </c>
      <c r="W153" s="62">
        <f>IFERROR(SUMIFS('CAJA TIGRES'!$N$1797:$N$1994,'CAJA TIGRES'!$H$1797:$H$1994,"SALIDA",'CAJA TIGRES'!$J$1797:$J$1994,$B153),0)</f>
        <v>0</v>
      </c>
      <c r="X153" s="62">
        <f>IFERROR(SUMIFS(RESERVA!$N$14:$N$14,RESERVA!$H$14:$H$14,"SALIDA",RESERVA!$J$14:$J$14,$B153),0)</f>
        <v>0</v>
      </c>
      <c r="Y153" s="96">
        <f t="shared" si="54"/>
        <v>183873</v>
      </c>
      <c r="Z153" s="96">
        <f>Y153+'OCT25'!Z153</f>
        <v>2367242.5999197038</v>
      </c>
    </row>
    <row r="154" spans="1:26" x14ac:dyDescent="0.3">
      <c r="A154">
        <v>2.4</v>
      </c>
      <c r="B154" s="60" t="s">
        <v>63</v>
      </c>
      <c r="C154" s="62">
        <f>IFERROR(SUMIFS('MGZ121'!$N$1599:'MGZ121'!$N$1741,'MGZ121'!$H$1599:$H$1741,"SALIDA",'MGZ121'!$J$1599:$J$1741,B154),0)</f>
        <v>0</v>
      </c>
      <c r="D154" s="62">
        <f>IFERROR(SUMIFS('MGZ BBVA'!$N$1562:$N$1701,'MGZ BBVA'!$H$1562:$H$1701,"SALIDA",'MGZ BBVA'!$J$1562:$J$1701,$B154),0)</f>
        <v>0</v>
      </c>
      <c r="E154" s="62">
        <f>IFERROR(SUMIFS('MGZ DOLARES'!$N$2:$N$2,'MGZ DOLARES'!$F$2:$F$2,"SALIDA",'MGZ DOLARES'!$J$2:$J$2,$B154),0)</f>
        <v>0</v>
      </c>
      <c r="F154" s="62">
        <f>IFERROR(SUMIFS('MGZ BAJIO'!$N$80:$N$81,'MGZ BAJIO'!$H$80:$H$81,"SALIDA",'MGZ BAJIO'!$J$80:$J$81,$B154),0)</f>
        <v>0</v>
      </c>
      <c r="G154" s="62">
        <f>IFERROR(SUMIFS('VICTOR BANAMEX'!$N$602:$N$654,'VICTOR BANAMEX'!$H$602:$H$654,"SALIDA",'VICTOR BANAMEX'!$J$602:$J$654,$B154),0)</f>
        <v>0</v>
      </c>
      <c r="H154" s="62">
        <f>IFERROR(SUMIFS('VICTOR BANORTE'!$N$106:$N$113,'VICTOR BANORTE'!$H$106:$H$113,"SALIDA",'VICTOR BANORTE'!$J$106:$J$113,$B154),0)</f>
        <v>0</v>
      </c>
      <c r="I154" s="62">
        <f>IFERROR(SUMIFS(RODRIGO!$N$5:$N$5,RODRIGO!$H$5:$H$5,"SALIDA",RODRIGO!$J$5:$J$5,$B154),0)</f>
        <v>0</v>
      </c>
      <c r="J154" s="62">
        <f>IFERROR(SUMIFS(MOY!$N$85:$N$99,MOY!$H$85:$H$99,"SALIDA",MOY!$J$85:$J$99,$B154),0)</f>
        <v>0</v>
      </c>
      <c r="K154" s="62">
        <f>IFERROR(SUMIFS('NORMA RUTH'!$N$110:$N$127,'NORMA RUTH'!$H$110:$H$127,"SALIDA",'NORMA RUTH'!$J$110:$J$127,$B154),0)</f>
        <v>0</v>
      </c>
      <c r="L154" s="62">
        <f>IFERROR(SUMIFS(VALERIA!$N$74:$N$89,VALERIA!$H$74:$H$89,"SALIDA",VALERIA!$J$74:$J$89,$B154),0)</f>
        <v>0</v>
      </c>
      <c r="M154" s="62">
        <f>IFERROR(SUMIFS('MANUEL BANAMEX'!$N$143:$N$162,'MANUEL BANAMEX'!$H$143:$H$162,"SALIDA",'MANUEL BANAMEX'!$J$143:$J$162,$B154),0)</f>
        <v>0</v>
      </c>
      <c r="N154" s="62">
        <f>IFERROR(SUMIFS(ROBERTO!$N$3:$N$9,ROBERTO!$H$3:$H$9,"SALIDA",ROBERTO!$J$3:$J$9,$B154),0)</f>
        <v>0</v>
      </c>
      <c r="O154" s="62">
        <f>IFERROR(SUMIFS(JUAN!$N$92:$N$95,JUAN!$H$92:$H$95,"SALIDA",JUAN!$J$92:$J$95,$B154),0)</f>
        <v>0</v>
      </c>
      <c r="P154" s="62">
        <f>IFERROR(SUMIFS('NORMA SANCHEZ'!$N$86:$N$89,'NORMA SANCHEZ'!$H$86:$H$89,"SALIDA",'NORMA SANCHEZ'!$J$86:$J$89,$B154),0)</f>
        <v>0</v>
      </c>
      <c r="Q154" s="62">
        <f>IFERROR(SUMIFS('JOSE CARLOS'!$N$83:$N$89,'JOSE CARLOS'!$H$83:$H$89,"SALIDA",'JOSE CARLOS'!$J$83:$J$89,$B154),0)</f>
        <v>0</v>
      </c>
      <c r="R154" s="62">
        <f>IFERROR(SUMIFS('LUIS ENRIQUE '!$N$69:$N$73,'LUIS ENRIQUE '!$H$69:$H$73,"SALIDA",'LUIS ENRIQUE '!$J$69:$J$73,$B154),0)</f>
        <v>0</v>
      </c>
      <c r="S154" s="62">
        <f>IFERROR(SUMIFS(CESARIA!$N$96:$N$99,CESARIA!$H$96:$H$99,"SALIDA",CESARIA!$J$96:$J$99,$B154),0)</f>
        <v>0</v>
      </c>
      <c r="T154" s="62">
        <f>IFERROR(SUMIFS(ALAN!$N$93:$N$103,ALAN!$H$93:$H$103,"SALIDA",ALAN!$J$93:$J$103,$B154),0)</f>
        <v>0</v>
      </c>
      <c r="U154" s="62">
        <f>IFERROR(SUMIFS(ELVIA!$N$78:$N$79,ELVIA!$H$78:$H$79,"SALIDA",ELVIA!$J$78:$J$79,$B154),0)</f>
        <v>0</v>
      </c>
      <c r="V154" s="146">
        <f>IFERROR(SUMIFS(CAJA!$N$6591:$N$7234,CAJA!$H$6591:$H$7234,"SALIDA",CAJA!$J$6591:$J$7234,$B154),0)</f>
        <v>113528</v>
      </c>
      <c r="W154" s="62">
        <f>IFERROR(SUMIFS('CAJA TIGRES'!$N$1797:$N$1994,'CAJA TIGRES'!$H$1797:$H$1994,"SALIDA",'CAJA TIGRES'!$J$1797:$J$1994,$B154),0)</f>
        <v>0</v>
      </c>
      <c r="X154" s="62">
        <f>IFERROR(SUMIFS(RESERVA!$N$14:$N$14,RESERVA!$H$14:$H$14,"SALIDA",RESERVA!$J$14:$J$14,$B154),0)</f>
        <v>0</v>
      </c>
      <c r="Y154" s="96">
        <f t="shared" si="54"/>
        <v>113528</v>
      </c>
      <c r="Z154" s="96">
        <f>Y154+'OCT25'!Z154</f>
        <v>2029423.6402970415</v>
      </c>
    </row>
    <row r="155" spans="1:26" x14ac:dyDescent="0.3">
      <c r="A155">
        <v>2.5</v>
      </c>
      <c r="B155" s="60" t="s">
        <v>44</v>
      </c>
      <c r="C155" s="62">
        <f>IFERROR(SUMIFS('MGZ121'!$N$1599:'MGZ121'!$N$1741,'MGZ121'!$H$1599:$H$1741,"SALIDA",'MGZ121'!$J$1599:$J$1741,B155),0)</f>
        <v>0</v>
      </c>
      <c r="D155" s="62">
        <f>IFERROR(SUMIFS('MGZ BBVA'!$N$1562:$N$1701,'MGZ BBVA'!$H$1562:$H$1701,"SALIDA",'MGZ BBVA'!$J$1562:$J$1701,$B155),0)</f>
        <v>0</v>
      </c>
      <c r="E155" s="62">
        <f>IFERROR(SUMIFS('MGZ DOLARES'!$N$2:$N$2,'MGZ DOLARES'!$F$2:$F$2,"SALIDA",'MGZ DOLARES'!$J$2:$J$2,$B155),0)</f>
        <v>0</v>
      </c>
      <c r="F155" s="62">
        <f>IFERROR(SUMIFS('MGZ BAJIO'!$N$80:$N$81,'MGZ BAJIO'!$H$80:$H$81,"SALIDA",'MGZ BAJIO'!$J$80:$J$81,$B155),0)</f>
        <v>0</v>
      </c>
      <c r="G155" s="62">
        <f>IFERROR(SUMIFS('VICTOR BANAMEX'!$N$602:$N$654,'VICTOR BANAMEX'!$H$602:$H$654,"SALIDA",'VICTOR BANAMEX'!$J$602:$J$654,$B155),0)</f>
        <v>0</v>
      </c>
      <c r="H155" s="62">
        <f>IFERROR(SUMIFS('VICTOR BANORTE'!$N$106:$N$113,'VICTOR BANORTE'!$H$106:$H$113,"SALIDA",'VICTOR BANORTE'!$J$106:$J$113,$B155),0)</f>
        <v>0</v>
      </c>
      <c r="I155" s="62">
        <f>IFERROR(SUMIFS(RODRIGO!$N$5:$N$5,RODRIGO!$H$5:$H$5,"SALIDA",RODRIGO!$J$5:$J$5,$B155),0)</f>
        <v>0</v>
      </c>
      <c r="J155" s="62">
        <f>IFERROR(SUMIFS(MOY!$N$85:$N$99,MOY!$H$85:$H$99,"SALIDA",MOY!$J$85:$J$99,$B155),0)</f>
        <v>0</v>
      </c>
      <c r="K155" s="62">
        <f>IFERROR(SUMIFS('NORMA RUTH'!$N$110:$N$127,'NORMA RUTH'!$H$110:$H$127,"SALIDA",'NORMA RUTH'!$J$110:$J$127,$B155),0)</f>
        <v>0</v>
      </c>
      <c r="L155" s="62">
        <f>IFERROR(SUMIFS(VALERIA!$N$74:$N$89,VALERIA!$H$74:$H$89,"SALIDA",VALERIA!$J$74:$J$89,$B155),0)</f>
        <v>0</v>
      </c>
      <c r="M155" s="62">
        <f>IFERROR(SUMIFS('MANUEL BANAMEX'!$N$143:$N$162,'MANUEL BANAMEX'!$H$143:$H$162,"SALIDA",'MANUEL BANAMEX'!$J$143:$J$162,$B155),0)</f>
        <v>0</v>
      </c>
      <c r="N155" s="62">
        <f>IFERROR(SUMIFS(ROBERTO!$N$3:$N$9,ROBERTO!$H$3:$H$9,"SALIDA",ROBERTO!$J$3:$J$9,$B155),0)</f>
        <v>0</v>
      </c>
      <c r="O155" s="62">
        <f>IFERROR(SUMIFS(JUAN!$N$92:$N$95,JUAN!$H$92:$H$95,"SALIDA",JUAN!$J$92:$J$95,$B155),0)</f>
        <v>0</v>
      </c>
      <c r="P155" s="62">
        <f>IFERROR(SUMIFS('NORMA SANCHEZ'!$N$86:$N$89,'NORMA SANCHEZ'!$H$86:$H$89,"SALIDA",'NORMA SANCHEZ'!$J$86:$J$89,$B155),0)</f>
        <v>0</v>
      </c>
      <c r="Q155" s="62">
        <f>IFERROR(SUMIFS('JOSE CARLOS'!$N$83:$N$89,'JOSE CARLOS'!$H$83:$H$89,"SALIDA",'JOSE CARLOS'!$J$83:$J$89,$B155),0)</f>
        <v>0</v>
      </c>
      <c r="R155" s="62">
        <f>IFERROR(SUMIFS('LUIS ENRIQUE '!$N$69:$N$73,'LUIS ENRIQUE '!$H$69:$H$73,"SALIDA",'LUIS ENRIQUE '!$J$69:$J$73,$B155),0)</f>
        <v>0</v>
      </c>
      <c r="S155" s="62">
        <f>IFERROR(SUMIFS(CESARIA!$N$96:$N$99,CESARIA!$H$96:$H$99,"SALIDA",CESARIA!$J$96:$J$99,$B155),0)</f>
        <v>0</v>
      </c>
      <c r="T155" s="62">
        <f>IFERROR(SUMIFS(ALAN!$N$93:$N$103,ALAN!$H$93:$H$103,"SALIDA",ALAN!$J$93:$J$103,$B155),0)</f>
        <v>0</v>
      </c>
      <c r="U155" s="62">
        <f>IFERROR(SUMIFS(ELVIA!$N$78:$N$79,ELVIA!$H$78:$H$79,"SALIDA",ELVIA!$J$78:$J$79,$B155),0)</f>
        <v>0</v>
      </c>
      <c r="V155" s="146">
        <f>IFERROR(SUMIFS(CAJA!$N$6591:$N$7234,CAJA!$H$6591:$H$7234,"SALIDA",CAJA!$J$6591:$J$7234,$B155),0)</f>
        <v>67175</v>
      </c>
      <c r="W155" s="62">
        <f>IFERROR(SUMIFS('CAJA TIGRES'!$N$1797:$N$1994,'CAJA TIGRES'!$H$1797:$H$1994,"SALIDA",'CAJA TIGRES'!$J$1797:$J$1994,$B155),0)</f>
        <v>0</v>
      </c>
      <c r="X155" s="62">
        <f>IFERROR(SUMIFS(RESERVA!$N$14:$N$14,RESERVA!$H$14:$H$14,"SALIDA",RESERVA!$J$14:$J$14,$B155),0)</f>
        <v>0</v>
      </c>
      <c r="Y155" s="96">
        <f t="shared" si="54"/>
        <v>67175</v>
      </c>
      <c r="Z155" s="96">
        <f>Y155+'OCT25'!Z155</f>
        <v>631892.78322100104</v>
      </c>
    </row>
    <row r="156" spans="1:26" x14ac:dyDescent="0.3">
      <c r="A156">
        <v>2.6</v>
      </c>
      <c r="B156" s="60" t="s">
        <v>64</v>
      </c>
      <c r="C156" s="62">
        <f>IFERROR(SUMIFS('MGZ121'!$N$1599:'MGZ121'!$N$1741,'MGZ121'!$H$1599:$H$1741,"SALIDA",'MGZ121'!$J$1599:$J$1741,B156),0)</f>
        <v>0</v>
      </c>
      <c r="D156" s="62">
        <f>IFERROR(SUMIFS('MGZ BBVA'!$N$1562:$N$1701,'MGZ BBVA'!$H$1562:$H$1701,"SALIDA",'MGZ BBVA'!$J$1562:$J$1701,$B156),0)</f>
        <v>0</v>
      </c>
      <c r="E156" s="62">
        <f>IFERROR(SUMIFS('MGZ DOLARES'!$N$2:$N$2,'MGZ DOLARES'!$F$2:$F$2,"SALIDA",'MGZ DOLARES'!$J$2:$J$2,$B156),0)</f>
        <v>0</v>
      </c>
      <c r="F156" s="62">
        <f>IFERROR(SUMIFS('MGZ BAJIO'!$N$80:$N$81,'MGZ BAJIO'!$H$80:$H$81,"SALIDA",'MGZ BAJIO'!$J$80:$J$81,$B156),0)</f>
        <v>0</v>
      </c>
      <c r="G156" s="62">
        <f>IFERROR(SUMIFS('VICTOR BANAMEX'!$N$602:$N$654,'VICTOR BANAMEX'!$H$602:$H$654,"SALIDA",'VICTOR BANAMEX'!$J$602:$J$654,$B156),0)</f>
        <v>0</v>
      </c>
      <c r="H156" s="62">
        <f>IFERROR(SUMIFS('VICTOR BANORTE'!$N$106:$N$113,'VICTOR BANORTE'!$H$106:$H$113,"SALIDA",'VICTOR BANORTE'!$J$106:$J$113,$B156),0)</f>
        <v>0</v>
      </c>
      <c r="I156" s="62">
        <f>IFERROR(SUMIFS(RODRIGO!$N$5:$N$5,RODRIGO!$H$5:$H$5,"SALIDA",RODRIGO!$J$5:$J$5,$B156),0)</f>
        <v>0</v>
      </c>
      <c r="J156" s="62">
        <f>IFERROR(SUMIFS(MOY!$N$85:$N$99,MOY!$H$85:$H$99,"SALIDA",MOY!$J$85:$J$99,$B156),0)</f>
        <v>0</v>
      </c>
      <c r="K156" s="62">
        <f>IFERROR(SUMIFS('NORMA RUTH'!$N$110:$N$127,'NORMA RUTH'!$H$110:$H$127,"SALIDA",'NORMA RUTH'!$J$110:$J$127,$B156),0)</f>
        <v>0</v>
      </c>
      <c r="L156" s="62">
        <f>IFERROR(SUMIFS(VALERIA!$N$74:$N$89,VALERIA!$H$74:$H$89,"SALIDA",VALERIA!$J$74:$J$89,$B156),0)</f>
        <v>0</v>
      </c>
      <c r="M156" s="62">
        <f>IFERROR(SUMIFS('MANUEL BANAMEX'!$N$143:$N$162,'MANUEL BANAMEX'!$H$143:$H$162,"SALIDA",'MANUEL BANAMEX'!$J$143:$J$162,$B156),0)</f>
        <v>0</v>
      </c>
      <c r="N156" s="62">
        <f>IFERROR(SUMIFS(ROBERTO!$N$3:$N$9,ROBERTO!$H$3:$H$9,"SALIDA",ROBERTO!$J$3:$J$9,$B156),0)</f>
        <v>0</v>
      </c>
      <c r="O156" s="62">
        <f>IFERROR(SUMIFS(JUAN!$N$92:$N$95,JUAN!$H$92:$H$95,"SALIDA",JUAN!$J$92:$J$95,$B156),0)</f>
        <v>0</v>
      </c>
      <c r="P156" s="62">
        <f>IFERROR(SUMIFS('NORMA SANCHEZ'!$N$86:$N$89,'NORMA SANCHEZ'!$H$86:$H$89,"SALIDA",'NORMA SANCHEZ'!$J$86:$J$89,$B156),0)</f>
        <v>0</v>
      </c>
      <c r="Q156" s="62">
        <f>IFERROR(SUMIFS('JOSE CARLOS'!$N$83:$N$89,'JOSE CARLOS'!$H$83:$H$89,"SALIDA",'JOSE CARLOS'!$J$83:$J$89,$B156),0)</f>
        <v>0</v>
      </c>
      <c r="R156" s="62">
        <f>IFERROR(SUMIFS('LUIS ENRIQUE '!$N$69:$N$73,'LUIS ENRIQUE '!$H$69:$H$73,"SALIDA",'LUIS ENRIQUE '!$J$69:$J$73,$B156),0)</f>
        <v>0</v>
      </c>
      <c r="S156" s="62">
        <f>IFERROR(SUMIFS(CESARIA!$N$96:$N$99,CESARIA!$H$96:$H$99,"SALIDA",CESARIA!$J$96:$J$99,$B156),0)</f>
        <v>0</v>
      </c>
      <c r="T156" s="62">
        <f>IFERROR(SUMIFS(ALAN!$N$93:$N$103,ALAN!$H$93:$H$103,"SALIDA",ALAN!$J$93:$J$103,$B156),0)</f>
        <v>0</v>
      </c>
      <c r="U156" s="62">
        <f>IFERROR(SUMIFS(ELVIA!$N$78:$N$79,ELVIA!$H$78:$H$79,"SALIDA",ELVIA!$J$78:$J$79,$B156),0)</f>
        <v>0</v>
      </c>
      <c r="V156" s="146">
        <f>IFERROR(SUMIFS(CAJA!$N$6591:$N$7234,CAJA!$H$6591:$H$7234,"SALIDA",CAJA!$J$6591:$J$7234,$B156),0)</f>
        <v>55500</v>
      </c>
      <c r="W156" s="62">
        <f>IFERROR(SUMIFS('CAJA TIGRES'!$N$1797:$N$1994,'CAJA TIGRES'!$H$1797:$H$1994,"SALIDA",'CAJA TIGRES'!$J$1797:$J$1994,$B156),0)</f>
        <v>0</v>
      </c>
      <c r="X156" s="62">
        <f>IFERROR(SUMIFS(RESERVA!$N$14:$N$14,RESERVA!$H$14:$H$14,"SALIDA",RESERVA!$J$14:$J$14,$B156),0)</f>
        <v>0</v>
      </c>
      <c r="Y156" s="96">
        <f t="shared" si="54"/>
        <v>55500</v>
      </c>
      <c r="Z156" s="96">
        <f>Y156+'OCT25'!Z156</f>
        <v>1690547</v>
      </c>
    </row>
    <row r="157" spans="1:26" x14ac:dyDescent="0.3">
      <c r="A157">
        <v>2.7</v>
      </c>
      <c r="B157" s="60" t="s">
        <v>32</v>
      </c>
      <c r="C157" s="62">
        <f>IFERROR(SUMIFS('MGZ121'!$N$1599:'MGZ121'!$N$1741,'MGZ121'!$H$1599:$H$1741,"SALIDA",'MGZ121'!$J$1599:$J$1741,B157),0)</f>
        <v>0</v>
      </c>
      <c r="D157" s="62">
        <f>IFERROR(SUMIFS('MGZ BBVA'!$N$1562:$N$1701,'MGZ BBVA'!$H$1562:$H$1701,"SALIDA",'MGZ BBVA'!$J$1562:$J$1701,$B157),0)</f>
        <v>0</v>
      </c>
      <c r="E157" s="62">
        <f>IFERROR(SUMIFS('MGZ DOLARES'!$N$2:$N$2,'MGZ DOLARES'!$F$2:$F$2,"SALIDA",'MGZ DOLARES'!$J$2:$J$2,$B157),0)</f>
        <v>0</v>
      </c>
      <c r="F157" s="62">
        <f>IFERROR(SUMIFS('MGZ BAJIO'!$N$80:$N$81,'MGZ BAJIO'!$H$80:$H$81,"SALIDA",'MGZ BAJIO'!$J$80:$J$81,$B157),0)</f>
        <v>0</v>
      </c>
      <c r="G157" s="62">
        <f>IFERROR(SUMIFS('VICTOR BANAMEX'!$N$602:$N$654,'VICTOR BANAMEX'!$H$602:$H$654,"SALIDA",'VICTOR BANAMEX'!$J$602:$J$654,$B157),0)</f>
        <v>0</v>
      </c>
      <c r="H157" s="62">
        <f>IFERROR(SUMIFS('VICTOR BANORTE'!$N$106:$N$113,'VICTOR BANORTE'!$H$106:$H$113,"SALIDA",'VICTOR BANORTE'!$J$106:$J$113,$B157),0)</f>
        <v>0</v>
      </c>
      <c r="I157" s="62">
        <f>IFERROR(SUMIFS(RODRIGO!$N$5:$N$5,RODRIGO!$H$5:$H$5,"SALIDA",RODRIGO!$J$5:$J$5,$B157),0)</f>
        <v>0</v>
      </c>
      <c r="J157" s="62">
        <f>IFERROR(SUMIFS(MOY!$N$85:$N$99,MOY!$H$85:$H$99,"SALIDA",MOY!$J$85:$J$99,$B157),0)</f>
        <v>0</v>
      </c>
      <c r="K157" s="62">
        <f>IFERROR(SUMIFS('NORMA RUTH'!$N$110:$N$127,'NORMA RUTH'!$H$110:$H$127,"SALIDA",'NORMA RUTH'!$J$110:$J$127,$B157),0)</f>
        <v>0</v>
      </c>
      <c r="L157" s="62">
        <f>IFERROR(SUMIFS(VALERIA!$N$74:$N$89,VALERIA!$H$74:$H$89,"SALIDA",VALERIA!$J$74:$J$89,$B157),0)</f>
        <v>0</v>
      </c>
      <c r="M157" s="62">
        <f>IFERROR(SUMIFS('MANUEL BANAMEX'!$N$143:$N$162,'MANUEL BANAMEX'!$H$143:$H$162,"SALIDA",'MANUEL BANAMEX'!$J$143:$J$162,$B157),0)</f>
        <v>0</v>
      </c>
      <c r="N157" s="62">
        <f>IFERROR(SUMIFS(ROBERTO!$N$3:$N$9,ROBERTO!$H$3:$H$9,"SALIDA",ROBERTO!$J$3:$J$9,$B157),0)</f>
        <v>0</v>
      </c>
      <c r="O157" s="62">
        <f>IFERROR(SUMIFS(JUAN!$N$92:$N$95,JUAN!$H$92:$H$95,"SALIDA",JUAN!$J$92:$J$95,$B157),0)</f>
        <v>0</v>
      </c>
      <c r="P157" s="62">
        <f>IFERROR(SUMIFS('NORMA SANCHEZ'!$N$86:$N$89,'NORMA SANCHEZ'!$H$86:$H$89,"SALIDA",'NORMA SANCHEZ'!$J$86:$J$89,$B157),0)</f>
        <v>0</v>
      </c>
      <c r="Q157" s="62">
        <f>IFERROR(SUMIFS('JOSE CARLOS'!$N$83:$N$89,'JOSE CARLOS'!$H$83:$H$89,"SALIDA",'JOSE CARLOS'!$J$83:$J$89,$B157),0)</f>
        <v>0</v>
      </c>
      <c r="R157" s="62">
        <f>IFERROR(SUMIFS('LUIS ENRIQUE '!$N$69:$N$73,'LUIS ENRIQUE '!$H$69:$H$73,"SALIDA",'LUIS ENRIQUE '!$J$69:$J$73,$B157),0)</f>
        <v>0</v>
      </c>
      <c r="S157" s="62">
        <f>IFERROR(SUMIFS(CESARIA!$N$96:$N$99,CESARIA!$H$96:$H$99,"SALIDA",CESARIA!$J$96:$J$99,$B157),0)</f>
        <v>0</v>
      </c>
      <c r="T157" s="62">
        <f>IFERROR(SUMIFS(ALAN!$N$93:$N$103,ALAN!$H$93:$H$103,"SALIDA",ALAN!$J$93:$J$103,$B157),0)</f>
        <v>0</v>
      </c>
      <c r="U157" s="62">
        <f>IFERROR(SUMIFS(ELVIA!$N$78:$N$79,ELVIA!$H$78:$H$79,"SALIDA",ELVIA!$J$78:$J$79,$B157),0)</f>
        <v>0</v>
      </c>
      <c r="V157" s="146">
        <f>IFERROR(SUMIFS(CAJA!$N$6591:$N$7234,CAJA!$H$6591:$H$7234,"SALIDA",CAJA!$J$6591:$J$7234,$B157),0)</f>
        <v>40000</v>
      </c>
      <c r="W157" s="62">
        <f>IFERROR(SUMIFS('CAJA TIGRES'!$N$1797:$N$1994,'CAJA TIGRES'!$H$1797:$H$1994,"SALIDA",'CAJA TIGRES'!$J$1797:$J$1994,$B157),0)</f>
        <v>0</v>
      </c>
      <c r="X157" s="62">
        <f>IFERROR(SUMIFS(RESERVA!$N$14:$N$14,RESERVA!$H$14:$H$14,"SALIDA",RESERVA!$J$14:$J$14,$B157),0)</f>
        <v>0</v>
      </c>
      <c r="Y157" s="96">
        <f t="shared" si="54"/>
        <v>40000</v>
      </c>
      <c r="Z157" s="96">
        <f>Y157+'OCT25'!Z157</f>
        <v>1421788</v>
      </c>
    </row>
    <row r="158" spans="1:26" s="180" customFormat="1" x14ac:dyDescent="0.3">
      <c r="A158" s="180">
        <v>3</v>
      </c>
      <c r="B158" s="181" t="s">
        <v>80</v>
      </c>
      <c r="C158" s="135">
        <f>SUM(C159:C166)</f>
        <v>0</v>
      </c>
      <c r="D158" s="135">
        <f t="shared" ref="D158" si="55">SUM(D159:D166)</f>
        <v>9045.01</v>
      </c>
      <c r="E158" s="135">
        <f t="shared" ref="E158:Z158" si="56">SUM(E159:E166)</f>
        <v>0</v>
      </c>
      <c r="F158" s="135">
        <f t="shared" si="56"/>
        <v>0</v>
      </c>
      <c r="G158" s="135">
        <f t="shared" si="56"/>
        <v>0</v>
      </c>
      <c r="H158" s="135">
        <f t="shared" si="56"/>
        <v>62821.69</v>
      </c>
      <c r="I158" s="135">
        <f t="shared" si="56"/>
        <v>0</v>
      </c>
      <c r="J158" s="135">
        <f t="shared" si="56"/>
        <v>0</v>
      </c>
      <c r="K158" s="135">
        <f t="shared" si="56"/>
        <v>0</v>
      </c>
      <c r="L158" s="135">
        <f t="shared" si="56"/>
        <v>0</v>
      </c>
      <c r="M158" s="135">
        <f t="shared" si="56"/>
        <v>0</v>
      </c>
      <c r="N158" s="135">
        <f t="shared" si="56"/>
        <v>0</v>
      </c>
      <c r="O158" s="128">
        <f t="shared" si="56"/>
        <v>0</v>
      </c>
      <c r="P158" s="135">
        <f t="shared" si="56"/>
        <v>0</v>
      </c>
      <c r="Q158" s="128">
        <f t="shared" si="56"/>
        <v>0</v>
      </c>
      <c r="R158" s="135">
        <f t="shared" si="56"/>
        <v>0</v>
      </c>
      <c r="S158" s="135">
        <f t="shared" si="56"/>
        <v>0</v>
      </c>
      <c r="T158" s="135">
        <f t="shared" si="56"/>
        <v>0</v>
      </c>
      <c r="U158" s="135">
        <f t="shared" si="56"/>
        <v>0</v>
      </c>
      <c r="V158" s="135">
        <f t="shared" si="56"/>
        <v>33631</v>
      </c>
      <c r="W158" s="135">
        <f t="shared" si="56"/>
        <v>0</v>
      </c>
      <c r="X158" s="135">
        <f t="shared" si="56"/>
        <v>0</v>
      </c>
      <c r="Y158" s="135">
        <f t="shared" si="56"/>
        <v>105497.70000000001</v>
      </c>
      <c r="Z158" s="135">
        <f t="shared" si="56"/>
        <v>8021191.8000000007</v>
      </c>
    </row>
    <row r="159" spans="1:26" x14ac:dyDescent="0.3">
      <c r="A159">
        <v>3.1</v>
      </c>
      <c r="B159" s="60" t="s">
        <v>65</v>
      </c>
      <c r="C159" s="62">
        <f>IFERROR(SUMIFS('MGZ121'!$N$1599:'MGZ121'!$N$1741,'MGZ121'!$H$1599:$H$1741,"SALIDA",'MGZ121'!$J$1599:$J$1741,B159),0)</f>
        <v>0</v>
      </c>
      <c r="D159" s="62">
        <f>IFERROR(SUMIFS('MGZ BBVA'!$N$1562:$N$1701,'MGZ BBVA'!$H$1562:$H$1701,"SALIDA",'MGZ BBVA'!$J$1562:$J$1701,$B159),0)</f>
        <v>0</v>
      </c>
      <c r="E159" s="62">
        <f>IFERROR(SUMIFS('MGZ DOLARES'!$N$2:$N$2,'MGZ DOLARES'!$F$2:$F$2,"SALIDA",'MGZ DOLARES'!$J$2:$J$2,$B159),0)</f>
        <v>0</v>
      </c>
      <c r="F159" s="62">
        <f>IFERROR(SUMIFS('MGZ BAJIO'!$N$80:$N$81,'MGZ BAJIO'!$H$80:$H$81,"SALIDA",'MGZ BAJIO'!$J$80:$J$81,$B159),0)</f>
        <v>0</v>
      </c>
      <c r="G159" s="62">
        <f>IFERROR(SUMIFS('VICTOR BANAMEX'!$N$602:$N$654,'VICTOR BANAMEX'!$H$602:$H$654,"SALIDA",'VICTOR BANAMEX'!$J$602:$J$654,$B159),0)</f>
        <v>0</v>
      </c>
      <c r="H159" s="62">
        <f>IFERROR(SUMIFS('VICTOR BANORTE'!$N$106:$N$113,'VICTOR BANORTE'!$H$106:$H$113,"SALIDA",'VICTOR BANORTE'!$J$106:$J$113,$B159),0)</f>
        <v>0</v>
      </c>
      <c r="I159" s="62">
        <f>IFERROR(SUMIFS(RODRIGO!$N$5:$N$5,RODRIGO!$H$5:$H$5,"SALIDA",RODRIGO!$J$5:$J$5,$B159),0)</f>
        <v>0</v>
      </c>
      <c r="J159" s="62">
        <f>IFERROR(SUMIFS(MOY!$N$85:$N$99,MOY!$H$85:$H$99,"SALIDA",MOY!$J$85:$J$99,$B159),0)</f>
        <v>0</v>
      </c>
      <c r="K159" s="62">
        <f>IFERROR(SUMIFS('NORMA RUTH'!$N$110:$N$127,'NORMA RUTH'!$H$110:$H$127,"SALIDA",'NORMA RUTH'!$J$110:$J$127,$B159),0)</f>
        <v>0</v>
      </c>
      <c r="L159" s="62">
        <f>IFERROR(SUMIFS(VALERIA!$N$74:$N$89,VALERIA!$H$74:$H$89,"SALIDA",VALERIA!$J$74:$J$89,$B159),0)</f>
        <v>0</v>
      </c>
      <c r="M159" s="62">
        <f>IFERROR(SUMIFS('MANUEL BANAMEX'!$N$143:$N$162,'MANUEL BANAMEX'!$H$143:$H$162,"SALIDA",'MANUEL BANAMEX'!$J$143:$J$162,$B159),0)</f>
        <v>0</v>
      </c>
      <c r="N159" s="62">
        <f>IFERROR(SUMIFS(ROBERTO!$N$3:$N$9,ROBERTO!$H$3:$H$9,"SALIDA",ROBERTO!$J$3:$J$9,$B159),0)</f>
        <v>0</v>
      </c>
      <c r="O159" s="62">
        <f>IFERROR(SUMIFS(JUAN!$N$92:$N$95,JUAN!$H$92:$H$95,"SALIDA",JUAN!$J$92:$J$95,$B159),0)</f>
        <v>0</v>
      </c>
      <c r="P159" s="62">
        <f>IFERROR(SUMIFS('NORMA SANCHEZ'!$N$86:$N$89,'NORMA SANCHEZ'!$H$86:$H$89,"SALIDA",'NORMA SANCHEZ'!$J$86:$J$89,$B159),0)</f>
        <v>0</v>
      </c>
      <c r="Q159" s="62">
        <f>IFERROR(SUMIFS('JOSE CARLOS'!$N$83:$N$89,'JOSE CARLOS'!$H$83:$H$89,"SALIDA",'JOSE CARLOS'!$J$83:$J$89,$B159),0)</f>
        <v>0</v>
      </c>
      <c r="R159" s="62">
        <f>IFERROR(SUMIFS('LUIS ENRIQUE '!$N$69:$N$73,'LUIS ENRIQUE '!$H$69:$H$73,"SALIDA",'LUIS ENRIQUE '!$J$69:$J$73,$B159),0)</f>
        <v>0</v>
      </c>
      <c r="S159" s="62">
        <f>IFERROR(SUMIFS(CESARIA!$N$96:$N$99,CESARIA!$H$96:$H$99,"SALIDA",CESARIA!$J$96:$J$99,$B159),0)</f>
        <v>0</v>
      </c>
      <c r="T159" s="62">
        <f>IFERROR(SUMIFS(ALAN!$N$93:$N$103,ALAN!$H$93:$H$103,"SALIDA",ALAN!$J$93:$J$103,$B159),0)</f>
        <v>0</v>
      </c>
      <c r="U159" s="62">
        <f>IFERROR(SUMIFS(ELVIA!$N$78:$N$79,ELVIA!$H$78:$H$79,"SALIDA",ELVIA!$J$78:$J$79,$B159),0)</f>
        <v>0</v>
      </c>
      <c r="V159" s="146">
        <f>IFERROR(SUMIFS(CAJA!$N$6591:$N$7234,CAJA!$H$6591:$H$7234,"SALIDA",CAJA!$J$6591:$J$7234,$B159),0)</f>
        <v>0</v>
      </c>
      <c r="W159" s="62">
        <f>IFERROR(SUMIFS('CAJA TIGRES'!$N$1797:$N$1994,'CAJA TIGRES'!$H$1797:$H$1994,"SALIDA",'CAJA TIGRES'!$J$1797:$J$1994,$B159),0)</f>
        <v>0</v>
      </c>
      <c r="X159" s="62">
        <f>IFERROR(SUMIFS(RESERVA!$N$14:$N$14,RESERVA!$H$14:$H$14,"SALIDA",RESERVA!$J$14:$J$14,$B159),0)</f>
        <v>0</v>
      </c>
      <c r="Y159" s="96">
        <f t="shared" ref="Y159:Y166" si="57">SUM(C159:X159)</f>
        <v>0</v>
      </c>
      <c r="Z159" s="96">
        <f>Y159+'OCT25'!Z159</f>
        <v>150000</v>
      </c>
    </row>
    <row r="160" spans="1:26" x14ac:dyDescent="0.3">
      <c r="A160">
        <v>3.2</v>
      </c>
      <c r="B160" s="60" t="s">
        <v>66</v>
      </c>
      <c r="C160" s="62">
        <f>IFERROR(SUMIFS('MGZ121'!$N$1599:'MGZ121'!$N$1741,'MGZ121'!$H$1599:$H$1741,"SALIDA",'MGZ121'!$J$1599:$J$1741,B160),0)</f>
        <v>0</v>
      </c>
      <c r="D160" s="62">
        <f>IFERROR(SUMIFS('MGZ BBVA'!$N$1562:$N$1701,'MGZ BBVA'!$H$1562:$H$1701,"SALIDA",'MGZ BBVA'!$J$1562:$J$1701,$B160),0)</f>
        <v>0</v>
      </c>
      <c r="E160" s="62">
        <f>IFERROR(SUMIFS('MGZ DOLARES'!$N$2:$N$2,'MGZ DOLARES'!$F$2:$F$2,"SALIDA",'MGZ DOLARES'!$J$2:$J$2,$B160),0)</f>
        <v>0</v>
      </c>
      <c r="F160" s="62">
        <f>IFERROR(SUMIFS('MGZ BAJIO'!$N$80:$N$81,'MGZ BAJIO'!$H$80:$H$81,"SALIDA",'MGZ BAJIO'!$J$80:$J$81,$B160),0)</f>
        <v>0</v>
      </c>
      <c r="G160" s="62">
        <f>IFERROR(SUMIFS('VICTOR BANAMEX'!$N$602:$N$654,'VICTOR BANAMEX'!$H$602:$H$654,"SALIDA",'VICTOR BANAMEX'!$J$602:$J$654,$B160),0)</f>
        <v>0</v>
      </c>
      <c r="H160" s="62">
        <f>IFERROR(SUMIFS('VICTOR BANORTE'!$N$106:$N$113,'VICTOR BANORTE'!$H$106:$H$113,"SALIDA",'VICTOR BANORTE'!$J$106:$J$113,$B160),0)</f>
        <v>0</v>
      </c>
      <c r="I160" s="62">
        <f>IFERROR(SUMIFS(RODRIGO!$N$5:$N$5,RODRIGO!$H$5:$H$5,"SALIDA",RODRIGO!$J$5:$J$5,$B160),0)</f>
        <v>0</v>
      </c>
      <c r="J160" s="62">
        <f>IFERROR(SUMIFS(MOY!$N$85:$N$99,MOY!$H$85:$H$99,"SALIDA",MOY!$J$85:$J$99,$B160),0)</f>
        <v>0</v>
      </c>
      <c r="K160" s="62">
        <f>IFERROR(SUMIFS('NORMA RUTH'!$N$110:$N$127,'NORMA RUTH'!$H$110:$H$127,"SALIDA",'NORMA RUTH'!$J$110:$J$127,$B160),0)</f>
        <v>0</v>
      </c>
      <c r="L160" s="62">
        <f>IFERROR(SUMIFS(VALERIA!$N$74:$N$89,VALERIA!$H$74:$H$89,"SALIDA",VALERIA!$J$74:$J$89,$B160),0)</f>
        <v>0</v>
      </c>
      <c r="M160" s="62">
        <f>IFERROR(SUMIFS('MANUEL BANAMEX'!$N$143:$N$162,'MANUEL BANAMEX'!$H$143:$H$162,"SALIDA",'MANUEL BANAMEX'!$J$143:$J$162,$B160),0)</f>
        <v>0</v>
      </c>
      <c r="N160" s="62">
        <f>IFERROR(SUMIFS(ROBERTO!$N$3:$N$9,ROBERTO!$H$3:$H$9,"SALIDA",ROBERTO!$J$3:$J$9,$B160),0)</f>
        <v>0</v>
      </c>
      <c r="O160" s="62">
        <f>IFERROR(SUMIFS(JUAN!$N$92:$N$95,JUAN!$H$92:$H$95,"SALIDA",JUAN!$J$92:$J$95,$B160),0)</f>
        <v>0</v>
      </c>
      <c r="P160" s="62">
        <f>IFERROR(SUMIFS('NORMA SANCHEZ'!$N$86:$N$89,'NORMA SANCHEZ'!$H$86:$H$89,"SALIDA",'NORMA SANCHEZ'!$J$86:$J$89,$B160),0)</f>
        <v>0</v>
      </c>
      <c r="Q160" s="62">
        <f>IFERROR(SUMIFS('JOSE CARLOS'!$N$83:$N$89,'JOSE CARLOS'!$H$83:$H$89,"SALIDA",'JOSE CARLOS'!$J$83:$J$89,$B160),0)</f>
        <v>0</v>
      </c>
      <c r="R160" s="62">
        <f>IFERROR(SUMIFS('LUIS ENRIQUE '!$N$69:$N$73,'LUIS ENRIQUE '!$H$69:$H$73,"SALIDA",'LUIS ENRIQUE '!$J$69:$J$73,$B160),0)</f>
        <v>0</v>
      </c>
      <c r="S160" s="62">
        <f>IFERROR(SUMIFS(CESARIA!$N$96:$N$99,CESARIA!$H$96:$H$99,"SALIDA",CESARIA!$J$96:$J$99,$B160),0)</f>
        <v>0</v>
      </c>
      <c r="T160" s="62">
        <f>IFERROR(SUMIFS(ALAN!$N$93:$N$103,ALAN!$H$93:$H$103,"SALIDA",ALAN!$J$93:$J$103,$B160),0)</f>
        <v>0</v>
      </c>
      <c r="U160" s="62">
        <f>IFERROR(SUMIFS(ELVIA!$N$78:$N$79,ELVIA!$H$78:$H$79,"SALIDA",ELVIA!$J$78:$J$79,$B160),0)</f>
        <v>0</v>
      </c>
      <c r="V160" s="146">
        <f>IFERROR(SUMIFS(CAJA!$N$6591:$N$7234,CAJA!$H$6591:$H$7234,"SALIDA",CAJA!$J$6591:$J$7234,$B160),0)</f>
        <v>20572</v>
      </c>
      <c r="W160" s="62">
        <f>IFERROR(SUMIFS('CAJA TIGRES'!$N$1797:$N$1994,'CAJA TIGRES'!$H$1797:$H$1994,"SALIDA",'CAJA TIGRES'!$J$1797:$J$1994,$B160),0)</f>
        <v>0</v>
      </c>
      <c r="X160" s="62">
        <f>IFERROR(SUMIFS(RESERVA!$N$14:$N$14,RESERVA!$H$14:$H$14,"SALIDA",RESERVA!$J$14:$J$14,$B160),0)</f>
        <v>0</v>
      </c>
      <c r="Y160" s="96">
        <f t="shared" si="57"/>
        <v>20572</v>
      </c>
      <c r="Z160" s="96">
        <f>Y160+'OCT25'!Z160</f>
        <v>202920</v>
      </c>
    </row>
    <row r="161" spans="1:26" x14ac:dyDescent="0.3">
      <c r="A161">
        <v>3.3</v>
      </c>
      <c r="B161" s="60" t="s">
        <v>67</v>
      </c>
      <c r="C161" s="62">
        <f>IFERROR(SUMIFS('MGZ121'!$N$1599:'MGZ121'!$N$1741,'MGZ121'!$H$1599:$H$1741,"SALIDA",'MGZ121'!$J$1599:$J$1741,B161),0)</f>
        <v>0</v>
      </c>
      <c r="D161" s="62">
        <f>IFERROR(SUMIFS('MGZ BBVA'!$N$1562:$N$1701,'MGZ BBVA'!$H$1562:$H$1701,"SALIDA",'MGZ BBVA'!$J$1562:$J$1701,$B161),0)</f>
        <v>9045.01</v>
      </c>
      <c r="E161" s="62">
        <f>IFERROR(SUMIFS('MGZ DOLARES'!$N$2:$N$2,'MGZ DOLARES'!$F$2:$F$2,"SALIDA",'MGZ DOLARES'!$J$2:$J$2,$B161),0)</f>
        <v>0</v>
      </c>
      <c r="F161" s="62">
        <f>IFERROR(SUMIFS('MGZ BAJIO'!$N$80:$N$81,'MGZ BAJIO'!$H$80:$H$81,"SALIDA",'MGZ BAJIO'!$J$80:$J$81,$B161),0)</f>
        <v>0</v>
      </c>
      <c r="G161" s="62">
        <f>IFERROR(SUMIFS('VICTOR BANAMEX'!$N$602:$N$654,'VICTOR BANAMEX'!$H$602:$H$654,"SALIDA",'VICTOR BANAMEX'!$J$602:$J$654,$B161),0)</f>
        <v>0</v>
      </c>
      <c r="H161" s="62">
        <f>IFERROR(SUMIFS('VICTOR BANORTE'!$N$106:$N$113,'VICTOR BANORTE'!$H$106:$H$113,"SALIDA",'VICTOR BANORTE'!$J$106:$J$113,$B161),0)</f>
        <v>0</v>
      </c>
      <c r="I161" s="62">
        <f>IFERROR(SUMIFS(RODRIGO!$N$5:$N$5,RODRIGO!$H$5:$H$5,"SALIDA",RODRIGO!$J$5:$J$5,$B161),0)</f>
        <v>0</v>
      </c>
      <c r="J161" s="62">
        <f>IFERROR(SUMIFS(MOY!$N$85:$N$99,MOY!$H$85:$H$99,"SALIDA",MOY!$J$85:$J$99,$B161),0)</f>
        <v>0</v>
      </c>
      <c r="K161" s="62">
        <f>IFERROR(SUMIFS('NORMA RUTH'!$N$110:$N$127,'NORMA RUTH'!$H$110:$H$127,"SALIDA",'NORMA RUTH'!$J$110:$J$127,$B161),0)</f>
        <v>0</v>
      </c>
      <c r="L161" s="62">
        <f>IFERROR(SUMIFS(VALERIA!$N$74:$N$89,VALERIA!$H$74:$H$89,"SALIDA",VALERIA!$J$74:$J$89,$B161),0)</f>
        <v>0</v>
      </c>
      <c r="M161" s="62">
        <f>IFERROR(SUMIFS('MANUEL BANAMEX'!$N$143:$N$162,'MANUEL BANAMEX'!$H$143:$H$162,"SALIDA",'MANUEL BANAMEX'!$J$143:$J$162,$B161),0)</f>
        <v>0</v>
      </c>
      <c r="N161" s="62">
        <f>IFERROR(SUMIFS(ROBERTO!$N$3:$N$9,ROBERTO!$H$3:$H$9,"SALIDA",ROBERTO!$J$3:$J$9,$B161),0)</f>
        <v>0</v>
      </c>
      <c r="O161" s="62">
        <f>IFERROR(SUMIFS(JUAN!$N$92:$N$95,JUAN!$H$92:$H$95,"SALIDA",JUAN!$J$92:$J$95,$B161),0)</f>
        <v>0</v>
      </c>
      <c r="P161" s="62">
        <f>IFERROR(SUMIFS('NORMA SANCHEZ'!$N$86:$N$89,'NORMA SANCHEZ'!$H$86:$H$89,"SALIDA",'NORMA SANCHEZ'!$J$86:$J$89,$B161),0)</f>
        <v>0</v>
      </c>
      <c r="Q161" s="62">
        <f>IFERROR(SUMIFS('JOSE CARLOS'!$N$83:$N$89,'JOSE CARLOS'!$H$83:$H$89,"SALIDA",'JOSE CARLOS'!$J$83:$J$89,$B161),0)</f>
        <v>0</v>
      </c>
      <c r="R161" s="62">
        <f>IFERROR(SUMIFS('LUIS ENRIQUE '!$N$69:$N$73,'LUIS ENRIQUE '!$H$69:$H$73,"SALIDA",'LUIS ENRIQUE '!$J$69:$J$73,$B161),0)</f>
        <v>0</v>
      </c>
      <c r="S161" s="62">
        <f>IFERROR(SUMIFS(CESARIA!$N$96:$N$99,CESARIA!$H$96:$H$99,"SALIDA",CESARIA!$J$96:$J$99,$B161),0)</f>
        <v>0</v>
      </c>
      <c r="T161" s="62">
        <f>IFERROR(SUMIFS(ALAN!$N$93:$N$103,ALAN!$H$93:$H$103,"SALIDA",ALAN!$J$93:$J$103,$B161),0)</f>
        <v>0</v>
      </c>
      <c r="U161" s="62">
        <f>IFERROR(SUMIFS(ELVIA!$N$78:$N$79,ELVIA!$H$78:$H$79,"SALIDA",ELVIA!$J$78:$J$79,$B161),0)</f>
        <v>0</v>
      </c>
      <c r="V161" s="146">
        <f>IFERROR(SUMIFS(CAJA!$N$6591:$N$7234,CAJA!$H$6591:$H$7234,"SALIDA",CAJA!$J$6591:$J$7234,$B161),0)</f>
        <v>13059</v>
      </c>
      <c r="W161" s="62">
        <f>IFERROR(SUMIFS('CAJA TIGRES'!$N$1797:$N$1994,'CAJA TIGRES'!$H$1797:$H$1994,"SALIDA",'CAJA TIGRES'!$J$1797:$J$1994,$B161),0)</f>
        <v>0</v>
      </c>
      <c r="X161" s="62">
        <f>IFERROR(SUMIFS(RESERVA!$N$14:$N$14,RESERVA!$H$14:$H$14,"SALIDA",RESERVA!$J$14:$J$14,$B161),0)</f>
        <v>0</v>
      </c>
      <c r="Y161" s="96">
        <f t="shared" si="57"/>
        <v>22104.010000000002</v>
      </c>
      <c r="Z161" s="96">
        <f>Y161+'OCT25'!Z161</f>
        <v>6023284.7000000002</v>
      </c>
    </row>
    <row r="162" spans="1:26" x14ac:dyDescent="0.3">
      <c r="A162">
        <v>3.4</v>
      </c>
      <c r="B162" s="60" t="s">
        <v>68</v>
      </c>
      <c r="C162" s="62">
        <f>IFERROR(SUMIFS('MGZ121'!$N$1599:'MGZ121'!$N$1741,'MGZ121'!$H$1599:$H$1741,"SALIDA",'MGZ121'!$J$1599:$J$1741,B162),0)</f>
        <v>0</v>
      </c>
      <c r="D162" s="62">
        <f>IFERROR(SUMIFS('MGZ BBVA'!$N$1562:$N$1701,'MGZ BBVA'!$H$1562:$H$1701,"SALIDA",'MGZ BBVA'!$J$1562:$J$1701,$B162),0)</f>
        <v>0</v>
      </c>
      <c r="E162" s="62">
        <f>IFERROR(SUMIFS('MGZ DOLARES'!$N$2:$N$2,'MGZ DOLARES'!$F$2:$F$2,"SALIDA",'MGZ DOLARES'!$J$2:$J$2,$B162),0)</f>
        <v>0</v>
      </c>
      <c r="F162" s="62">
        <f>IFERROR(SUMIFS('MGZ BAJIO'!$N$80:$N$81,'MGZ BAJIO'!$H$80:$H$81,"SALIDA",'MGZ BAJIO'!$J$80:$J$81,$B162),0)</f>
        <v>0</v>
      </c>
      <c r="G162" s="62">
        <f>IFERROR(SUMIFS('VICTOR BANAMEX'!$N$602:$N$654,'VICTOR BANAMEX'!$H$602:$H$654,"SALIDA",'VICTOR BANAMEX'!$J$602:$J$654,$B162),0)</f>
        <v>0</v>
      </c>
      <c r="H162" s="62">
        <f>IFERROR(SUMIFS('VICTOR BANORTE'!$N$106:$N$113,'VICTOR BANORTE'!$H$106:$H$113,"SALIDA",'VICTOR BANORTE'!$J$106:$J$113,$B162),0)</f>
        <v>0</v>
      </c>
      <c r="I162" s="62">
        <f>IFERROR(SUMIFS(RODRIGO!$N$5:$N$5,RODRIGO!$H$5:$H$5,"SALIDA",RODRIGO!$J$5:$J$5,$B162),0)</f>
        <v>0</v>
      </c>
      <c r="J162" s="62">
        <f>IFERROR(SUMIFS(MOY!$N$85:$N$99,MOY!$H$85:$H$99,"SALIDA",MOY!$J$85:$J$99,$B162),0)</f>
        <v>0</v>
      </c>
      <c r="K162" s="62">
        <f>IFERROR(SUMIFS('NORMA RUTH'!$N$110:$N$127,'NORMA RUTH'!$H$110:$H$127,"SALIDA",'NORMA RUTH'!$J$110:$J$127,$B162),0)</f>
        <v>0</v>
      </c>
      <c r="L162" s="62">
        <f>IFERROR(SUMIFS(VALERIA!$N$74:$N$89,VALERIA!$H$74:$H$89,"SALIDA",VALERIA!$J$74:$J$89,$B162),0)</f>
        <v>0</v>
      </c>
      <c r="M162" s="62">
        <f>IFERROR(SUMIFS('MANUEL BANAMEX'!$N$143:$N$162,'MANUEL BANAMEX'!$H$143:$H$162,"SALIDA",'MANUEL BANAMEX'!$J$143:$J$162,$B162),0)</f>
        <v>0</v>
      </c>
      <c r="N162" s="62">
        <f>IFERROR(SUMIFS(ROBERTO!$N$3:$N$9,ROBERTO!$H$3:$H$9,"SALIDA",ROBERTO!$J$3:$J$9,$B162),0)</f>
        <v>0</v>
      </c>
      <c r="O162" s="62">
        <f>IFERROR(SUMIFS(JUAN!$N$92:$N$95,JUAN!$H$92:$H$95,"SALIDA",JUAN!$J$92:$J$95,$B162),0)</f>
        <v>0</v>
      </c>
      <c r="P162" s="62">
        <f>IFERROR(SUMIFS('NORMA SANCHEZ'!$N$86:$N$89,'NORMA SANCHEZ'!$H$86:$H$89,"SALIDA",'NORMA SANCHEZ'!$J$86:$J$89,$B162),0)</f>
        <v>0</v>
      </c>
      <c r="Q162" s="62">
        <f>IFERROR(SUMIFS('JOSE CARLOS'!$N$83:$N$89,'JOSE CARLOS'!$H$83:$H$89,"SALIDA",'JOSE CARLOS'!$J$83:$J$89,$B162),0)</f>
        <v>0</v>
      </c>
      <c r="R162" s="62">
        <f>IFERROR(SUMIFS('LUIS ENRIQUE '!$N$69:$N$73,'LUIS ENRIQUE '!$H$69:$H$73,"SALIDA",'LUIS ENRIQUE '!$J$69:$J$73,$B162),0)</f>
        <v>0</v>
      </c>
      <c r="S162" s="62">
        <f>IFERROR(SUMIFS(CESARIA!$N$96:$N$99,CESARIA!$H$96:$H$99,"SALIDA",CESARIA!$J$96:$J$99,$B162),0)</f>
        <v>0</v>
      </c>
      <c r="T162" s="62">
        <f>IFERROR(SUMIFS(ALAN!$N$93:$N$103,ALAN!$H$93:$H$103,"SALIDA",ALAN!$J$93:$J$103,$B162),0)</f>
        <v>0</v>
      </c>
      <c r="U162" s="62">
        <f>IFERROR(SUMIFS(ELVIA!$N$78:$N$79,ELVIA!$H$78:$H$79,"SALIDA",ELVIA!$J$78:$J$79,$B162),0)</f>
        <v>0</v>
      </c>
      <c r="V162" s="146">
        <f>IFERROR(SUMIFS(CAJA!$N$6591:$N$7234,CAJA!$H$6591:$H$7234,"SALIDA",CAJA!$J$6591:$J$7234,$B162),0)</f>
        <v>0</v>
      </c>
      <c r="W162" s="62">
        <f>IFERROR(SUMIFS('CAJA TIGRES'!$N$1797:$N$1994,'CAJA TIGRES'!$H$1797:$H$1994,"SALIDA",'CAJA TIGRES'!$J$1797:$J$1994,$B162),0)</f>
        <v>0</v>
      </c>
      <c r="X162" s="62">
        <f>IFERROR(SUMIFS(RESERVA!$N$14:$N$14,RESERVA!$H$14:$H$14,"SALIDA",RESERVA!$J$14:$J$14,$B162),0)</f>
        <v>0</v>
      </c>
      <c r="Y162" s="96">
        <f t="shared" si="57"/>
        <v>0</v>
      </c>
      <c r="Z162" s="96">
        <f>Y162+'OCT25'!Z162</f>
        <v>956521.91</v>
      </c>
    </row>
    <row r="163" spans="1:26" x14ac:dyDescent="0.3">
      <c r="B163" s="60" t="s">
        <v>196</v>
      </c>
      <c r="C163" s="62">
        <f>IFERROR(SUMIFS('MGZ121'!$N$1599:'MGZ121'!$N$1741,'MGZ121'!$H$1599:$H$1741,"SALIDA",'MGZ121'!$J$1599:$J$1741,B163),0)</f>
        <v>0</v>
      </c>
      <c r="D163" s="62">
        <f>IFERROR(SUMIFS('MGZ BBVA'!$N$1562:$N$1701,'MGZ BBVA'!$H$1562:$H$1701,"SALIDA",'MGZ BBVA'!$J$1562:$J$1701,$B163),0)</f>
        <v>0</v>
      </c>
      <c r="E163" s="62">
        <f>IFERROR(SUMIFS('MGZ DOLARES'!$N$2:$N$2,'MGZ DOLARES'!$F$2:$F$2,"SALIDA",'MGZ DOLARES'!$J$2:$J$2,$B163),0)</f>
        <v>0</v>
      </c>
      <c r="F163" s="62">
        <f>IFERROR(SUMIFS('MGZ BAJIO'!$N$80:$N$81,'MGZ BAJIO'!$H$80:$H$81,"SALIDA",'MGZ BAJIO'!$J$80:$J$81,$B163),0)</f>
        <v>0</v>
      </c>
      <c r="G163" s="62">
        <f>IFERROR(SUMIFS('VICTOR BANAMEX'!$N$602:$N$654,'VICTOR BANAMEX'!$H$602:$H$654,"SALIDA",'VICTOR BANAMEX'!$J$602:$J$654,$B163),0)</f>
        <v>0</v>
      </c>
      <c r="H163" s="62">
        <f>IFERROR(SUMIFS('VICTOR BANORTE'!$N$106:$N$113,'VICTOR BANORTE'!$H$106:$H$113,"SALIDA",'VICTOR BANORTE'!$J$106:$J$113,$B163),0)</f>
        <v>17639.84</v>
      </c>
      <c r="I163" s="62">
        <f>IFERROR(SUMIFS(RODRIGO!$N$5:$N$5,RODRIGO!$H$5:$H$5,"SALIDA",RODRIGO!$J$5:$J$5,$B163),0)</f>
        <v>0</v>
      </c>
      <c r="J163" s="62">
        <f>IFERROR(SUMIFS(MOY!$N$85:$N$99,MOY!$H$85:$H$99,"SALIDA",MOY!$J$85:$J$99,$B163),0)</f>
        <v>0</v>
      </c>
      <c r="K163" s="62">
        <f>IFERROR(SUMIFS('NORMA RUTH'!$N$110:$N$127,'NORMA RUTH'!$H$110:$H$127,"SALIDA",'NORMA RUTH'!$J$110:$J$127,$B163),0)</f>
        <v>0</v>
      </c>
      <c r="L163" s="62">
        <f>IFERROR(SUMIFS(VALERIA!$N$74:$N$89,VALERIA!$H$74:$H$89,"SALIDA",VALERIA!$J$74:$J$89,$B163),0)</f>
        <v>0</v>
      </c>
      <c r="M163" s="62">
        <f>IFERROR(SUMIFS('MANUEL BANAMEX'!$N$143:$N$162,'MANUEL BANAMEX'!$H$143:$H$162,"SALIDA",'MANUEL BANAMEX'!$J$143:$J$162,$B163),0)</f>
        <v>0</v>
      </c>
      <c r="N163" s="62">
        <f>IFERROR(SUMIFS(ROBERTO!$N$3:$N$9,ROBERTO!$H$3:$H$9,"SALIDA",ROBERTO!$J$3:$J$9,$B163),0)</f>
        <v>0</v>
      </c>
      <c r="O163" s="62">
        <f>IFERROR(SUMIFS(JUAN!$N$92:$N$95,JUAN!$H$92:$H$95,"SALIDA",JUAN!$J$92:$J$95,$B163),0)</f>
        <v>0</v>
      </c>
      <c r="P163" s="62">
        <f>IFERROR(SUMIFS('NORMA SANCHEZ'!$N$86:$N$89,'NORMA SANCHEZ'!$H$86:$H$89,"SALIDA",'NORMA SANCHEZ'!$J$86:$J$89,$B163),0)</f>
        <v>0</v>
      </c>
      <c r="Q163" s="62">
        <f>IFERROR(SUMIFS('JOSE CARLOS'!$N$83:$N$89,'JOSE CARLOS'!$H$83:$H$89,"SALIDA",'JOSE CARLOS'!$J$83:$J$89,$B163),0)</f>
        <v>0</v>
      </c>
      <c r="R163" s="62">
        <f>IFERROR(SUMIFS('LUIS ENRIQUE '!$N$69:$N$73,'LUIS ENRIQUE '!$H$69:$H$73,"SALIDA",'LUIS ENRIQUE '!$J$69:$J$73,$B163),0)</f>
        <v>0</v>
      </c>
      <c r="S163" s="62">
        <f>IFERROR(SUMIFS(CESARIA!$N$96:$N$99,CESARIA!$H$96:$H$99,"SALIDA",CESARIA!$J$96:$J$99,$B163),0)</f>
        <v>0</v>
      </c>
      <c r="T163" s="62">
        <f>IFERROR(SUMIFS(ALAN!$N$93:$N$103,ALAN!$H$93:$H$103,"SALIDA",ALAN!$J$93:$J$103,$B163),0)</f>
        <v>0</v>
      </c>
      <c r="U163" s="62">
        <f>IFERROR(SUMIFS(ELVIA!$N$78:$N$79,ELVIA!$H$78:$H$79,"SALIDA",ELVIA!$J$78:$J$79,$B163),0)</f>
        <v>0</v>
      </c>
      <c r="V163" s="146">
        <f>IFERROR(SUMIFS(CAJA!$N$6591:$N$7234,CAJA!$H$6591:$H$7234,"SALIDA",CAJA!$J$6591:$J$7234,$B163),0)</f>
        <v>0</v>
      </c>
      <c r="W163" s="62">
        <f>IFERROR(SUMIFS('CAJA TIGRES'!$N$1797:$N$1994,'CAJA TIGRES'!$H$1797:$H$1994,"SALIDA",'CAJA TIGRES'!$J$1797:$J$1994,$B163),0)</f>
        <v>0</v>
      </c>
      <c r="X163" s="62">
        <f>IFERROR(SUMIFS(RESERVA!$N$14:$N$14,RESERVA!$H$14:$H$14,"SALIDA",RESERVA!$J$14:$J$14,$B163),0)</f>
        <v>0</v>
      </c>
      <c r="Y163" s="96">
        <f t="shared" si="57"/>
        <v>17639.84</v>
      </c>
      <c r="Z163" s="96">
        <f>Y163+'OCT25'!Z163</f>
        <v>188046.19</v>
      </c>
    </row>
    <row r="164" spans="1:26" x14ac:dyDescent="0.3">
      <c r="B164" s="60" t="s">
        <v>197</v>
      </c>
      <c r="C164" s="62">
        <f>IFERROR(SUMIFS('MGZ121'!$N$1599:'MGZ121'!$N$1741,'MGZ121'!$H$1599:$H$1741,"SALIDA",'MGZ121'!$J$1599:$J$1741,B164),0)</f>
        <v>0</v>
      </c>
      <c r="D164" s="62">
        <f>IFERROR(SUMIFS('MGZ BBVA'!$N$1562:$N$1701,'MGZ BBVA'!$H$1562:$H$1701,"SALIDA",'MGZ BBVA'!$J$1562:$J$1701,$B164),0)</f>
        <v>0</v>
      </c>
      <c r="E164" s="62">
        <f>IFERROR(SUMIFS('MGZ DOLARES'!$N$2:$N$2,'MGZ DOLARES'!$F$2:$F$2,"SALIDA",'MGZ DOLARES'!$J$2:$J$2,$B164),0)</f>
        <v>0</v>
      </c>
      <c r="F164" s="62">
        <f>IFERROR(SUMIFS('MGZ BAJIO'!$N$80:$N$81,'MGZ BAJIO'!$H$80:$H$81,"SALIDA",'MGZ BAJIO'!$J$80:$J$81,$B164),0)</f>
        <v>0</v>
      </c>
      <c r="G164" s="62">
        <f>IFERROR(SUMIFS('VICTOR BANAMEX'!$N$602:$N$654,'VICTOR BANAMEX'!$H$602:$H$654,"SALIDA",'VICTOR BANAMEX'!$J$602:$J$654,$B164),0)</f>
        <v>0</v>
      </c>
      <c r="H164" s="62">
        <f>IFERROR(SUMIFS('VICTOR BANORTE'!$N$106:$N$113,'VICTOR BANORTE'!$H$106:$H$113,"SALIDA",'VICTOR BANORTE'!$J$106:$J$113,$B164),0)</f>
        <v>6464.09</v>
      </c>
      <c r="I164" s="62">
        <f>IFERROR(SUMIFS(RODRIGO!$N$5:$N$5,RODRIGO!$H$5:$H$5,"SALIDA",RODRIGO!$J$5:$J$5,$B164),0)</f>
        <v>0</v>
      </c>
      <c r="J164" s="62">
        <f>IFERROR(SUMIFS(MOY!$N$85:$N$99,MOY!$H$85:$H$99,"SALIDA",MOY!$J$85:$J$99,$B164),0)</f>
        <v>0</v>
      </c>
      <c r="K164" s="62">
        <f>IFERROR(SUMIFS('NORMA RUTH'!$N$110:$N$127,'NORMA RUTH'!$H$110:$H$127,"SALIDA",'NORMA RUTH'!$J$110:$J$127,$B164),0)</f>
        <v>0</v>
      </c>
      <c r="L164" s="62">
        <f>IFERROR(SUMIFS(VALERIA!$N$74:$N$89,VALERIA!$H$74:$H$89,"SALIDA",VALERIA!$J$74:$J$89,$B164),0)</f>
        <v>0</v>
      </c>
      <c r="M164" s="62">
        <f>IFERROR(SUMIFS('MANUEL BANAMEX'!$N$143:$N$162,'MANUEL BANAMEX'!$H$143:$H$162,"SALIDA",'MANUEL BANAMEX'!$J$143:$J$162,$B164),0)</f>
        <v>0</v>
      </c>
      <c r="N164" s="62">
        <f>IFERROR(SUMIFS(ROBERTO!$N$3:$N$9,ROBERTO!$H$3:$H$9,"SALIDA",ROBERTO!$J$3:$J$9,$B164),0)</f>
        <v>0</v>
      </c>
      <c r="O164" s="62">
        <f>IFERROR(SUMIFS(JUAN!$N$92:$N$95,JUAN!$H$92:$H$95,"SALIDA",JUAN!$J$92:$J$95,$B164),0)</f>
        <v>0</v>
      </c>
      <c r="P164" s="62">
        <f>IFERROR(SUMIFS('NORMA SANCHEZ'!$N$86:$N$89,'NORMA SANCHEZ'!$H$86:$H$89,"SALIDA",'NORMA SANCHEZ'!$J$86:$J$89,$B164),0)</f>
        <v>0</v>
      </c>
      <c r="Q164" s="62">
        <f>IFERROR(SUMIFS('JOSE CARLOS'!$N$83:$N$89,'JOSE CARLOS'!$H$83:$H$89,"SALIDA",'JOSE CARLOS'!$J$83:$J$89,$B164),0)</f>
        <v>0</v>
      </c>
      <c r="R164" s="62">
        <f>IFERROR(SUMIFS('LUIS ENRIQUE '!$N$69:$N$73,'LUIS ENRIQUE '!$H$69:$H$73,"SALIDA",'LUIS ENRIQUE '!$J$69:$J$73,$B164),0)</f>
        <v>0</v>
      </c>
      <c r="S164" s="62">
        <f>IFERROR(SUMIFS(CESARIA!$N$96:$N$99,CESARIA!$H$96:$H$99,"SALIDA",CESARIA!$J$96:$J$99,$B164),0)</f>
        <v>0</v>
      </c>
      <c r="T164" s="62">
        <f>IFERROR(SUMIFS(ALAN!$N$93:$N$103,ALAN!$H$93:$H$103,"SALIDA",ALAN!$J$93:$J$103,$B164),0)</f>
        <v>0</v>
      </c>
      <c r="U164" s="62">
        <f>IFERROR(SUMIFS(ELVIA!$N$78:$N$79,ELVIA!$H$78:$H$79,"SALIDA",ELVIA!$J$78:$J$79,$B164),0)</f>
        <v>0</v>
      </c>
      <c r="V164" s="146">
        <f>IFERROR(SUMIFS(CAJA!$N$6591:$N$7234,CAJA!$H$6591:$H$7234,"SALIDA",CAJA!$J$6591:$J$7234,$B164),0)</f>
        <v>0</v>
      </c>
      <c r="W164" s="62">
        <f>IFERROR(SUMIFS('CAJA TIGRES'!$N$1797:$N$1994,'CAJA TIGRES'!$H$1797:$H$1994,"SALIDA",'CAJA TIGRES'!$J$1797:$J$1994,$B164),0)</f>
        <v>0</v>
      </c>
      <c r="X164" s="62">
        <f>IFERROR(SUMIFS(RESERVA!$N$14:$N$14,RESERVA!$H$14:$H$14,"SALIDA",RESERVA!$J$14:$J$14,$B164),0)</f>
        <v>0</v>
      </c>
      <c r="Y164" s="96">
        <f t="shared" si="57"/>
        <v>6464.09</v>
      </c>
      <c r="Z164" s="96">
        <f>Y164+'OCT25'!Z164</f>
        <v>71672.590000000011</v>
      </c>
    </row>
    <row r="165" spans="1:26" x14ac:dyDescent="0.3">
      <c r="B165" s="60" t="s">
        <v>198</v>
      </c>
      <c r="C165" s="62">
        <f>IFERROR(SUMIFS('MGZ121'!$N$1599:'MGZ121'!$N$1741,'MGZ121'!$H$1599:$H$1741,"SALIDA",'MGZ121'!$J$1599:$J$1741,B165),0)</f>
        <v>0</v>
      </c>
      <c r="D165" s="62">
        <f>IFERROR(SUMIFS('MGZ BBVA'!$N$1562:$N$1701,'MGZ BBVA'!$H$1562:$H$1701,"SALIDA",'MGZ BBVA'!$J$1562:$J$1701,$B165),0)</f>
        <v>0</v>
      </c>
      <c r="E165" s="62">
        <f>IFERROR(SUMIFS('MGZ DOLARES'!$N$2:$N$2,'MGZ DOLARES'!$F$2:$F$2,"SALIDA",'MGZ DOLARES'!$J$2:$J$2,$B165),0)</f>
        <v>0</v>
      </c>
      <c r="F165" s="62">
        <f>IFERROR(SUMIFS('MGZ BAJIO'!$N$80:$N$81,'MGZ BAJIO'!$H$80:$H$81,"SALIDA",'MGZ BAJIO'!$J$80:$J$81,$B165),0)</f>
        <v>0</v>
      </c>
      <c r="G165" s="62">
        <f>IFERROR(SUMIFS('VICTOR BANAMEX'!$N$602:$N$654,'VICTOR BANAMEX'!$H$602:$H$654,"SALIDA",'VICTOR BANAMEX'!$J$602:$J$654,$B165),0)</f>
        <v>0</v>
      </c>
      <c r="H165" s="62">
        <f>IFERROR(SUMIFS('VICTOR BANORTE'!$N$106:$N$113,'VICTOR BANORTE'!$H$106:$H$113,"SALIDA",'VICTOR BANORTE'!$J$106:$J$113,$B165),0)</f>
        <v>38717.760000000002</v>
      </c>
      <c r="I165" s="62">
        <f>IFERROR(SUMIFS(RODRIGO!$N$5:$N$5,RODRIGO!$H$5:$H$5,"SALIDA",RODRIGO!$J$5:$J$5,$B165),0)</f>
        <v>0</v>
      </c>
      <c r="J165" s="62">
        <f>IFERROR(SUMIFS(MOY!$N$85:$N$99,MOY!$H$85:$H$99,"SALIDA",MOY!$J$85:$J$99,$B165),0)</f>
        <v>0</v>
      </c>
      <c r="K165" s="62">
        <f>IFERROR(SUMIFS('NORMA RUTH'!$N$110:$N$127,'NORMA RUTH'!$H$110:$H$127,"SALIDA",'NORMA RUTH'!$J$110:$J$127,$B165),0)</f>
        <v>0</v>
      </c>
      <c r="L165" s="62">
        <f>IFERROR(SUMIFS(VALERIA!$N$74:$N$89,VALERIA!$H$74:$H$89,"SALIDA",VALERIA!$J$74:$J$89,$B165),0)</f>
        <v>0</v>
      </c>
      <c r="M165" s="62">
        <f>IFERROR(SUMIFS('MANUEL BANAMEX'!$N$143:$N$162,'MANUEL BANAMEX'!$H$143:$H$162,"SALIDA",'MANUEL BANAMEX'!$J$143:$J$162,$B165),0)</f>
        <v>0</v>
      </c>
      <c r="N165" s="62">
        <f>IFERROR(SUMIFS(ROBERTO!$N$3:$N$9,ROBERTO!$H$3:$H$9,"SALIDA",ROBERTO!$J$3:$J$9,$B165),0)</f>
        <v>0</v>
      </c>
      <c r="O165" s="62">
        <f>IFERROR(SUMIFS(JUAN!$N$92:$N$95,JUAN!$H$92:$H$95,"SALIDA",JUAN!$J$92:$J$95,$B165),0)</f>
        <v>0</v>
      </c>
      <c r="P165" s="62">
        <f>IFERROR(SUMIFS('NORMA SANCHEZ'!$N$86:$N$89,'NORMA SANCHEZ'!$H$86:$H$89,"SALIDA",'NORMA SANCHEZ'!$J$86:$J$89,$B165),0)</f>
        <v>0</v>
      </c>
      <c r="Q165" s="62">
        <f>IFERROR(SUMIFS('JOSE CARLOS'!$N$83:$N$89,'JOSE CARLOS'!$H$83:$H$89,"SALIDA",'JOSE CARLOS'!$J$83:$J$89,$B165),0)</f>
        <v>0</v>
      </c>
      <c r="R165" s="62">
        <f>IFERROR(SUMIFS('LUIS ENRIQUE '!$N$69:$N$73,'LUIS ENRIQUE '!$H$69:$H$73,"SALIDA",'LUIS ENRIQUE '!$J$69:$J$73,$B165),0)</f>
        <v>0</v>
      </c>
      <c r="S165" s="62">
        <f>IFERROR(SUMIFS(CESARIA!$N$96:$N$99,CESARIA!$H$96:$H$99,"SALIDA",CESARIA!$J$96:$J$99,$B165),0)</f>
        <v>0</v>
      </c>
      <c r="T165" s="62">
        <f>IFERROR(SUMIFS(ALAN!$N$93:$N$103,ALAN!$H$93:$H$103,"SALIDA",ALAN!$J$93:$J$103,$B165),0)</f>
        <v>0</v>
      </c>
      <c r="U165" s="62">
        <f>IFERROR(SUMIFS(ELVIA!$N$78:$N$79,ELVIA!$H$78:$H$79,"SALIDA",ELVIA!$J$78:$J$79,$B165),0)</f>
        <v>0</v>
      </c>
      <c r="V165" s="146">
        <f>IFERROR(SUMIFS(CAJA!$N$6591:$N$7234,CAJA!$H$6591:$H$7234,"SALIDA",CAJA!$J$6591:$J$7234,$B165),0)</f>
        <v>0</v>
      </c>
      <c r="W165" s="62">
        <f>IFERROR(SUMIFS('CAJA TIGRES'!$N$1797:$N$1994,'CAJA TIGRES'!$H$1797:$H$1994,"SALIDA",'CAJA TIGRES'!$J$1797:$J$1994,$B165),0)</f>
        <v>0</v>
      </c>
      <c r="X165" s="62">
        <f>IFERROR(SUMIFS(RESERVA!$N$14:$N$14,RESERVA!$H$14:$H$14,"SALIDA",RESERVA!$J$14:$J$14,$B165),0)</f>
        <v>0</v>
      </c>
      <c r="Y165" s="96">
        <f t="shared" si="57"/>
        <v>38717.760000000002</v>
      </c>
      <c r="Z165" s="96">
        <f>Y165+'OCT25'!Z165</f>
        <v>428746.41000000003</v>
      </c>
    </row>
    <row r="166" spans="1:26" x14ac:dyDescent="0.3">
      <c r="A166">
        <v>3.5</v>
      </c>
      <c r="B166" s="60" t="s">
        <v>69</v>
      </c>
      <c r="C166" s="62">
        <f>IFERROR(SUMIFS('MGZ121'!$N$1599:'MGZ121'!$N$1741,'MGZ121'!$H$1599:$H$1741,"SALIDA",'MGZ121'!$J$1599:$J$1741,B166),0)</f>
        <v>0</v>
      </c>
      <c r="D166" s="62">
        <f>IFERROR(SUMIFS('MGZ BBVA'!$N$1562:$N$1701,'MGZ BBVA'!$H$1562:$H$1701,"SALIDA",'MGZ BBVA'!$J$1562:$J$1701,$B166),0)</f>
        <v>0</v>
      </c>
      <c r="E166" s="62">
        <f>IFERROR(SUMIFS('MGZ DOLARES'!$N$2:$N$2,'MGZ DOLARES'!$F$2:$F$2,"SALIDA",'MGZ DOLARES'!$J$2:$J$2,$B166),0)</f>
        <v>0</v>
      </c>
      <c r="F166" s="62">
        <f>IFERROR(SUMIFS('MGZ BAJIO'!$N$80:$N$81,'MGZ BAJIO'!$H$80:$H$81,"SALIDA",'MGZ BAJIO'!$J$80:$J$81,$B166),0)</f>
        <v>0</v>
      </c>
      <c r="G166" s="62">
        <f>IFERROR(SUMIFS('VICTOR BANAMEX'!$N$602:$N$654,'VICTOR BANAMEX'!$H$602:$H$654,"SALIDA",'VICTOR BANAMEX'!$J$602:$J$654,$B166),0)</f>
        <v>0</v>
      </c>
      <c r="H166" s="62">
        <f>IFERROR(SUMIFS('VICTOR BANORTE'!$N$106:$N$113,'VICTOR BANORTE'!$H$106:$H$113,"SALIDA",'VICTOR BANORTE'!$J$106:$J$113,$B166),0)</f>
        <v>0</v>
      </c>
      <c r="I166" s="62">
        <f>IFERROR(SUMIFS(RODRIGO!$N$5:$N$5,RODRIGO!$H$5:$H$5,"SALIDA",RODRIGO!$J$5:$J$5,$B166),0)</f>
        <v>0</v>
      </c>
      <c r="J166" s="62">
        <f>IFERROR(SUMIFS(MOY!$N$85:$N$99,MOY!$H$85:$H$99,"SALIDA",MOY!$J$85:$J$99,$B166),0)</f>
        <v>0</v>
      </c>
      <c r="K166" s="62">
        <f>IFERROR(SUMIFS('NORMA RUTH'!$N$110:$N$127,'NORMA RUTH'!$H$110:$H$127,"SALIDA",'NORMA RUTH'!$J$110:$J$127,$B166),0)</f>
        <v>0</v>
      </c>
      <c r="L166" s="62">
        <f>IFERROR(SUMIFS(VALERIA!$N$74:$N$89,VALERIA!$H$74:$H$89,"SALIDA",VALERIA!$J$74:$J$89,$B166),0)</f>
        <v>0</v>
      </c>
      <c r="M166" s="62">
        <f>IFERROR(SUMIFS('MANUEL BANAMEX'!$N$143:$N$162,'MANUEL BANAMEX'!$H$143:$H$162,"SALIDA",'MANUEL BANAMEX'!$J$143:$J$162,$B166),0)</f>
        <v>0</v>
      </c>
      <c r="N166" s="62">
        <f>IFERROR(SUMIFS(ROBERTO!$N$3:$N$9,ROBERTO!$H$3:$H$9,"SALIDA",ROBERTO!$J$3:$J$9,$B166),0)</f>
        <v>0</v>
      </c>
      <c r="O166" s="62">
        <f>IFERROR(SUMIFS(JUAN!$N$92:$N$95,JUAN!$H$92:$H$95,"SALIDA",JUAN!$J$92:$J$95,$B166),0)</f>
        <v>0</v>
      </c>
      <c r="P166" s="62">
        <f>IFERROR(SUMIFS('NORMA SANCHEZ'!$N$86:$N$89,'NORMA SANCHEZ'!$H$86:$H$89,"SALIDA",'NORMA SANCHEZ'!$J$86:$J$89,$B166),0)</f>
        <v>0</v>
      </c>
      <c r="Q166" s="62">
        <f>IFERROR(SUMIFS('JOSE CARLOS'!$N$83:$N$89,'JOSE CARLOS'!$H$83:$H$89,"SALIDA",'JOSE CARLOS'!$J$83:$J$89,$B166),0)</f>
        <v>0</v>
      </c>
      <c r="R166" s="62">
        <f>IFERROR(SUMIFS('LUIS ENRIQUE '!$N$69:$N$73,'LUIS ENRIQUE '!$H$69:$H$73,"SALIDA",'LUIS ENRIQUE '!$J$69:$J$73,$B166),0)</f>
        <v>0</v>
      </c>
      <c r="S166" s="62">
        <f>IFERROR(SUMIFS(CESARIA!$N$96:$N$99,CESARIA!$H$96:$H$99,"SALIDA",CESARIA!$J$96:$J$99,$B166),0)</f>
        <v>0</v>
      </c>
      <c r="T166" s="62">
        <f>IFERROR(SUMIFS(ALAN!$N$93:$N$103,ALAN!$H$93:$H$103,"SALIDA",ALAN!$J$93:$J$103,$B166),0)</f>
        <v>0</v>
      </c>
      <c r="U166" s="62">
        <f>IFERROR(SUMIFS(ELVIA!$N$78:$N$79,ELVIA!$H$78:$H$79,"SALIDA",ELVIA!$J$78:$J$79,$B166),0)</f>
        <v>0</v>
      </c>
      <c r="V166" s="146">
        <f>IFERROR(SUMIFS(CAJA!$N$6591:$N$7234,CAJA!$H$6591:$H$7234,"SALIDA",CAJA!$J$6591:$J$7234,$B166),0)</f>
        <v>0</v>
      </c>
      <c r="W166" s="62">
        <f>IFERROR(SUMIFS('CAJA TIGRES'!$N$1797:$N$1994,'CAJA TIGRES'!$H$1797:$H$1994,"SALIDA",'CAJA TIGRES'!$J$1797:$J$1994,$B166),0)</f>
        <v>0</v>
      </c>
      <c r="X166" s="62">
        <f>IFERROR(SUMIFS(RESERVA!$N$14:$N$14,RESERVA!$H$14:$H$14,"SALIDA",RESERVA!$J$14:$J$14,$B166),0)</f>
        <v>0</v>
      </c>
      <c r="Y166" s="96">
        <f t="shared" si="57"/>
        <v>0</v>
      </c>
      <c r="Z166" s="96">
        <f>Y166+'OCT25'!Z166</f>
        <v>0</v>
      </c>
    </row>
    <row r="167" spans="1:26" s="84" customFormat="1" ht="19.2" customHeight="1" x14ac:dyDescent="0.3">
      <c r="B167" s="87" t="s">
        <v>109</v>
      </c>
      <c r="C167" s="88">
        <f>C150+C158</f>
        <v>0</v>
      </c>
      <c r="D167" s="88">
        <f t="shared" ref="D167" si="58">D150+D158</f>
        <v>9045.01</v>
      </c>
      <c r="E167" s="88">
        <f t="shared" ref="E167:Y167" si="59">E150+E158</f>
        <v>0</v>
      </c>
      <c r="F167" s="88">
        <f t="shared" si="59"/>
        <v>0</v>
      </c>
      <c r="G167" s="88">
        <f t="shared" si="59"/>
        <v>466542.82</v>
      </c>
      <c r="H167" s="88">
        <f t="shared" si="59"/>
        <v>62821.69</v>
      </c>
      <c r="I167" s="88">
        <f t="shared" si="59"/>
        <v>0</v>
      </c>
      <c r="J167" s="88">
        <f t="shared" si="59"/>
        <v>0</v>
      </c>
      <c r="K167" s="88">
        <f t="shared" si="59"/>
        <v>0</v>
      </c>
      <c r="L167" s="88">
        <f t="shared" si="59"/>
        <v>0</v>
      </c>
      <c r="M167" s="88">
        <f t="shared" si="59"/>
        <v>0</v>
      </c>
      <c r="N167" s="88">
        <f t="shared" si="59"/>
        <v>0</v>
      </c>
      <c r="O167" s="88">
        <f t="shared" si="59"/>
        <v>0</v>
      </c>
      <c r="P167" s="88">
        <f t="shared" si="59"/>
        <v>0</v>
      </c>
      <c r="Q167" s="88">
        <f t="shared" si="59"/>
        <v>0</v>
      </c>
      <c r="R167" s="88">
        <f t="shared" si="59"/>
        <v>0</v>
      </c>
      <c r="S167" s="88">
        <f t="shared" si="59"/>
        <v>0</v>
      </c>
      <c r="T167" s="88">
        <f t="shared" si="59"/>
        <v>0</v>
      </c>
      <c r="U167" s="88">
        <f t="shared" si="59"/>
        <v>0</v>
      </c>
      <c r="V167" s="88">
        <f t="shared" si="59"/>
        <v>856925</v>
      </c>
      <c r="W167" s="88">
        <f t="shared" si="59"/>
        <v>0</v>
      </c>
      <c r="X167" s="88">
        <f t="shared" si="59"/>
        <v>0</v>
      </c>
      <c r="Y167" s="88">
        <f t="shared" si="59"/>
        <v>1395334.52</v>
      </c>
      <c r="Z167" s="88">
        <f>Z150+Z158</f>
        <v>21898182.607193269</v>
      </c>
    </row>
    <row r="168" spans="1:26" ht="8.5500000000000007" customHeight="1" x14ac:dyDescent="0.3">
      <c r="B168" s="18"/>
      <c r="C168" s="40"/>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x14ac:dyDescent="0.3">
      <c r="B169" s="19" t="s">
        <v>18</v>
      </c>
      <c r="C169" s="38">
        <f t="shared" ref="C169:Y169" si="60">C74+C91+C147-C167</f>
        <v>-1053802.4200000006</v>
      </c>
      <c r="D169" s="38">
        <f t="shared" si="60"/>
        <v>8545.8499999998694</v>
      </c>
      <c r="E169" s="38">
        <f t="shared" si="60"/>
        <v>0</v>
      </c>
      <c r="F169" s="38">
        <f t="shared" si="60"/>
        <v>-580</v>
      </c>
      <c r="G169" s="38">
        <f t="shared" si="60"/>
        <v>-21146.600000000093</v>
      </c>
      <c r="H169" s="38">
        <f t="shared" si="60"/>
        <v>-3984.0900000000038</v>
      </c>
      <c r="I169" s="38">
        <f t="shared" si="60"/>
        <v>0</v>
      </c>
      <c r="J169" s="38">
        <f t="shared" si="60"/>
        <v>1436.6000000000058</v>
      </c>
      <c r="K169" s="38">
        <f t="shared" si="60"/>
        <v>-593.20000000001164</v>
      </c>
      <c r="L169" s="38">
        <f t="shared" si="60"/>
        <v>4432.2000000000007</v>
      </c>
      <c r="M169" s="38">
        <f t="shared" si="60"/>
        <v>-1044.4400000000023</v>
      </c>
      <c r="N169" s="38">
        <f t="shared" si="60"/>
        <v>2855.6700000000164</v>
      </c>
      <c r="O169" s="38">
        <f t="shared" si="60"/>
        <v>271.67000000000007</v>
      </c>
      <c r="P169" s="38">
        <f t="shared" si="60"/>
        <v>82.840000000000146</v>
      </c>
      <c r="Q169" s="38">
        <f t="shared" si="60"/>
        <v>121.38999999999999</v>
      </c>
      <c r="R169" s="38">
        <f t="shared" si="60"/>
        <v>-23.2</v>
      </c>
      <c r="S169" s="38">
        <f t="shared" si="60"/>
        <v>271.67000000000007</v>
      </c>
      <c r="T169" s="38">
        <f t="shared" si="60"/>
        <v>238.69000000000005</v>
      </c>
      <c r="U169" s="36">
        <f t="shared" si="60"/>
        <v>-324.8</v>
      </c>
      <c r="V169" s="36">
        <f>V74+V91+V147-V167</f>
        <v>-895674.66999999993</v>
      </c>
      <c r="W169" s="36">
        <f t="shared" si="60"/>
        <v>-513</v>
      </c>
      <c r="X169" s="38">
        <f t="shared" si="60"/>
        <v>0</v>
      </c>
      <c r="Y169" s="36">
        <f t="shared" si="60"/>
        <v>-1959429.8400000003</v>
      </c>
      <c r="Z169" s="36">
        <f>Z74+Z91+Z147-Z167</f>
        <v>-241810.42999998853</v>
      </c>
    </row>
    <row r="170" spans="1:26" ht="15" thickBot="1" x14ac:dyDescent="0.35">
      <c r="B170" s="14" t="s">
        <v>5</v>
      </c>
      <c r="C170" s="77">
        <f>'OCT25'!C171</f>
        <v>1082500.5000000016</v>
      </c>
      <c r="D170" s="77">
        <f>'OCT25'!D171</f>
        <v>609.97999999811873</v>
      </c>
      <c r="E170" s="77">
        <f>'OCT25'!E171</f>
        <v>6.92</v>
      </c>
      <c r="F170" s="77">
        <f>'OCT25'!F171</f>
        <v>3162.8000000017878</v>
      </c>
      <c r="G170" s="77">
        <f>'OCT25'!G171</f>
        <v>38783.589999999516</v>
      </c>
      <c r="H170" s="77">
        <f>'OCT25'!H171</f>
        <v>4034.400000000026</v>
      </c>
      <c r="I170" s="77">
        <f>'OCT25'!I171</f>
        <v>0</v>
      </c>
      <c r="J170" s="77">
        <f>'OCT25'!J171</f>
        <v>974.10000000001901</v>
      </c>
      <c r="K170" s="77">
        <f>'OCT25'!K171</f>
        <v>660.10999999998603</v>
      </c>
      <c r="L170" s="77">
        <f>'OCT25'!L171</f>
        <v>1730.1700000000014</v>
      </c>
      <c r="M170" s="77">
        <f>'OCT25'!M171</f>
        <v>2591.6999999999052</v>
      </c>
      <c r="N170" s="77">
        <f>'OCT25'!N171</f>
        <v>0</v>
      </c>
      <c r="O170" s="77">
        <f>'OCT25'!O171</f>
        <v>511.39000000000283</v>
      </c>
      <c r="P170" s="77">
        <f>'OCT25'!P171</f>
        <v>628.60000000000741</v>
      </c>
      <c r="Q170" s="77">
        <f>'OCT25'!Q171</f>
        <v>-3.5527136788005009E-14</v>
      </c>
      <c r="R170" s="77">
        <f>'OCT25'!R171</f>
        <v>1114.6400000000008</v>
      </c>
      <c r="S170" s="77">
        <f>'OCT25'!S171</f>
        <v>499.37999999996339</v>
      </c>
      <c r="T170" s="77">
        <f>'OCT25'!T171</f>
        <v>1.3642420526593924E-12</v>
      </c>
      <c r="U170" s="77">
        <f>'OCT25'!U171</f>
        <v>1059.3600000000042</v>
      </c>
      <c r="V170" s="77">
        <f>'OCT25'!V171</f>
        <v>1053033.0100000014</v>
      </c>
      <c r="W170" s="77">
        <f>'OCT25'!W171</f>
        <v>7640</v>
      </c>
      <c r="X170" s="77">
        <f>'OCT25'!X171</f>
        <v>0</v>
      </c>
      <c r="Y170" s="94">
        <f>SUM(C170:X170)</f>
        <v>2199540.6500000022</v>
      </c>
      <c r="Z170" s="94">
        <f>'ENE25'!$Z$170</f>
        <v>481921.24</v>
      </c>
    </row>
    <row r="171" spans="1:26" ht="28.8" thickBot="1" x14ac:dyDescent="0.35">
      <c r="B171" s="79" t="s">
        <v>115</v>
      </c>
      <c r="C171" s="80">
        <f t="shared" ref="C171" si="61">C169+C170</f>
        <v>28698.080000001006</v>
      </c>
      <c r="D171" s="81">
        <f>D169+D170</f>
        <v>9155.8299999979881</v>
      </c>
      <c r="E171" s="81">
        <f>E169+E170</f>
        <v>6.92</v>
      </c>
      <c r="F171" s="81">
        <f t="shared" ref="F171:U171" si="62">F169+F170</f>
        <v>2582.8000000017878</v>
      </c>
      <c r="G171" s="81">
        <f t="shared" si="62"/>
        <v>17636.989999999423</v>
      </c>
      <c r="H171" s="81">
        <f t="shared" si="62"/>
        <v>50.310000000022228</v>
      </c>
      <c r="I171" s="81">
        <f t="shared" si="62"/>
        <v>0</v>
      </c>
      <c r="J171" s="81">
        <f t="shared" si="62"/>
        <v>2410.7000000000248</v>
      </c>
      <c r="K171" s="81">
        <f t="shared" si="62"/>
        <v>66.909999999974389</v>
      </c>
      <c r="L171" s="81">
        <f t="shared" si="62"/>
        <v>6162.3700000000026</v>
      </c>
      <c r="M171" s="81">
        <f t="shared" si="62"/>
        <v>1547.2599999999029</v>
      </c>
      <c r="N171" s="81">
        <f t="shared" si="62"/>
        <v>2855.6700000000164</v>
      </c>
      <c r="O171" s="81">
        <f t="shared" si="62"/>
        <v>783.0600000000029</v>
      </c>
      <c r="P171" s="81">
        <f t="shared" si="62"/>
        <v>711.44000000000756</v>
      </c>
      <c r="Q171" s="81">
        <f t="shared" si="62"/>
        <v>121.38999999999996</v>
      </c>
      <c r="R171" s="81">
        <f t="shared" si="62"/>
        <v>1091.4400000000007</v>
      </c>
      <c r="S171" s="81">
        <f t="shared" si="62"/>
        <v>771.04999999996346</v>
      </c>
      <c r="T171" s="81">
        <f t="shared" si="62"/>
        <v>238.69000000000142</v>
      </c>
      <c r="U171" s="81">
        <f t="shared" si="62"/>
        <v>734.56000000000427</v>
      </c>
      <c r="V171" s="80">
        <f>V169+V170</f>
        <v>157358.34000000148</v>
      </c>
      <c r="W171" s="80">
        <f t="shared" ref="W171:Y171" si="63">W169+W170</f>
        <v>7127</v>
      </c>
      <c r="X171" s="80">
        <f t="shared" si="63"/>
        <v>0</v>
      </c>
      <c r="Y171" s="80">
        <f t="shared" si="63"/>
        <v>240110.81000000192</v>
      </c>
      <c r="Z171" s="81">
        <f>Z169+Z170</f>
        <v>240110.81000001146</v>
      </c>
    </row>
    <row r="172" spans="1:26" x14ac:dyDescent="0.3">
      <c r="C172" s="506" t="s">
        <v>8785</v>
      </c>
      <c r="D172" s="506" t="s">
        <v>8785</v>
      </c>
      <c r="E172" s="506" t="s">
        <v>8785</v>
      </c>
      <c r="F172" s="506" t="s">
        <v>8785</v>
      </c>
      <c r="G172" s="506" t="s">
        <v>8785</v>
      </c>
      <c r="H172" s="506" t="s">
        <v>8785</v>
      </c>
      <c r="I172" s="506" t="s">
        <v>8785</v>
      </c>
      <c r="J172" s="506" t="s">
        <v>8785</v>
      </c>
      <c r="K172" s="506" t="s">
        <v>8785</v>
      </c>
      <c r="L172" s="506" t="s">
        <v>8785</v>
      </c>
      <c r="M172" s="506" t="s">
        <v>8785</v>
      </c>
      <c r="N172" s="506" t="s">
        <v>8785</v>
      </c>
      <c r="O172" s="506" t="s">
        <v>222</v>
      </c>
      <c r="P172" s="506" t="s">
        <v>222</v>
      </c>
      <c r="Q172" s="506" t="s">
        <v>222</v>
      </c>
      <c r="R172" s="506" t="s">
        <v>222</v>
      </c>
      <c r="S172" s="506" t="s">
        <v>222</v>
      </c>
      <c r="T172" s="506" t="s">
        <v>222</v>
      </c>
      <c r="U172" s="506" t="s">
        <v>222</v>
      </c>
      <c r="V172" s="506" t="s">
        <v>222</v>
      </c>
      <c r="W172" s="506" t="s">
        <v>222</v>
      </c>
      <c r="X172" s="506" t="s">
        <v>222</v>
      </c>
      <c r="Y172" s="145"/>
      <c r="Z172" s="102"/>
    </row>
    <row r="173" spans="1:26" x14ac:dyDescent="0.3">
      <c r="C173" s="102"/>
      <c r="Y173" s="102"/>
      <c r="Z173" s="102"/>
    </row>
  </sheetData>
  <pageMargins left="0.7" right="0.7" top="0.75" bottom="0.75" header="0.3" footer="0.3"/>
  <ignoredErrors>
    <ignoredError sqref="C21 C29 C49 C60 C69 C158 E70:F70 D21:G21 D29:H29 D49:H49 D60:H60 D69:H69 D71:H71 D158:H158 X70:Z70 H21 V21:Y21 C71 V29:Z29 V49:Z49 V60:Z60 V69:Z69 V71:Z71 V158:Z158 K29:M29 K49:M49 K60:M60 K69:M69 K71:M71 K158:M158 K21:M21 N158:R158"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C9C46-4621-4AE9-B1C5-FCFE8CA1BD03}">
  <dimension ref="A1:Z173"/>
  <sheetViews>
    <sheetView topLeftCell="B2" workbookViewId="0">
      <pane xSplit="1" ySplit="1" topLeftCell="Q93" activePane="bottomRight" state="frozen"/>
      <selection activeCell="B2" sqref="B2"/>
      <selection pane="topRight" activeCell="C2" sqref="C2"/>
      <selection pane="bottomLeft" activeCell="B3" sqref="B3"/>
      <selection pane="bottomRight" activeCell="V100" sqref="V100"/>
    </sheetView>
  </sheetViews>
  <sheetFormatPr baseColWidth="10" defaultRowHeight="14.4" x14ac:dyDescent="0.3"/>
  <cols>
    <col min="1" max="1" width="7.109375" customWidth="1"/>
    <col min="2" max="2" width="41.33203125" bestFit="1" customWidth="1"/>
    <col min="3" max="3" width="18.44140625" customWidth="1"/>
    <col min="4" max="4" width="15.44140625" customWidth="1"/>
    <col min="5" max="5" width="15.109375" bestFit="1" customWidth="1"/>
    <col min="6" max="6" width="16.33203125" customWidth="1"/>
    <col min="7" max="7" width="16.109375" customWidth="1"/>
    <col min="8" max="8" width="16.44140625" customWidth="1"/>
    <col min="9" max="9" width="13.6640625" customWidth="1"/>
    <col min="10" max="10" width="14.109375" customWidth="1"/>
    <col min="11" max="12" width="15.109375" bestFit="1" customWidth="1"/>
    <col min="13" max="13" width="14.109375" customWidth="1"/>
    <col min="14" max="14" width="15.109375" bestFit="1" customWidth="1"/>
    <col min="15" max="17" width="14.109375" customWidth="1"/>
    <col min="18" max="18" width="18.33203125" customWidth="1"/>
    <col min="19" max="19" width="15.77734375" customWidth="1"/>
    <col min="20" max="20" width="14.109375" customWidth="1"/>
    <col min="21" max="21" width="16.33203125" customWidth="1"/>
    <col min="22" max="23" width="15.109375" bestFit="1" customWidth="1"/>
    <col min="24" max="24" width="14.109375" customWidth="1"/>
    <col min="25" max="25" width="16" customWidth="1"/>
    <col min="26" max="26" width="17.44140625" customWidth="1"/>
  </cols>
  <sheetData>
    <row r="1" spans="1:26" ht="15" thickBot="1" x14ac:dyDescent="0.35">
      <c r="B1" s="15" t="s">
        <v>249</v>
      </c>
      <c r="C1" s="51"/>
      <c r="D1" s="52"/>
      <c r="E1" s="51"/>
      <c r="F1" s="52"/>
      <c r="G1" s="51"/>
      <c r="H1" s="52"/>
      <c r="I1" s="31"/>
      <c r="J1" s="31"/>
      <c r="K1" s="31"/>
      <c r="L1" s="31"/>
      <c r="M1" s="31"/>
      <c r="N1" s="31" t="s">
        <v>1383</v>
      </c>
      <c r="O1" s="31"/>
      <c r="P1" s="31"/>
      <c r="Q1" s="31"/>
      <c r="R1" s="31"/>
      <c r="S1" s="31"/>
      <c r="T1" s="31"/>
      <c r="U1" s="31"/>
      <c r="V1" s="31"/>
      <c r="W1" s="31"/>
      <c r="X1" s="31"/>
      <c r="Y1" s="31"/>
      <c r="Z1" s="31"/>
    </row>
    <row r="2" spans="1:26" ht="28.8" thickBot="1" x14ac:dyDescent="0.35">
      <c r="B2" s="10" t="s">
        <v>13</v>
      </c>
      <c r="C2" s="73" t="s">
        <v>35</v>
      </c>
      <c r="D2" s="37" t="s">
        <v>36</v>
      </c>
      <c r="E2" s="72" t="s">
        <v>37</v>
      </c>
      <c r="F2" s="37" t="s">
        <v>38</v>
      </c>
      <c r="G2" s="72" t="s">
        <v>39</v>
      </c>
      <c r="H2" s="72" t="s">
        <v>40</v>
      </c>
      <c r="I2" s="72" t="s">
        <v>41</v>
      </c>
      <c r="J2" s="72" t="s">
        <v>42</v>
      </c>
      <c r="K2" s="72" t="s">
        <v>43</v>
      </c>
      <c r="L2" s="72" t="s">
        <v>44</v>
      </c>
      <c r="M2" s="72" t="s">
        <v>45</v>
      </c>
      <c r="N2" s="72" t="s">
        <v>1383</v>
      </c>
      <c r="O2" s="72" t="s">
        <v>47</v>
      </c>
      <c r="P2" s="72" t="s">
        <v>48</v>
      </c>
      <c r="Q2" s="72" t="s">
        <v>49</v>
      </c>
      <c r="R2" s="72" t="s">
        <v>1041</v>
      </c>
      <c r="S2" s="72" t="s">
        <v>50</v>
      </c>
      <c r="T2" s="72" t="s">
        <v>51</v>
      </c>
      <c r="U2" s="72" t="s">
        <v>52</v>
      </c>
      <c r="V2" s="72" t="s">
        <v>185</v>
      </c>
      <c r="W2" s="72" t="s">
        <v>208</v>
      </c>
      <c r="X2" s="72" t="s">
        <v>220</v>
      </c>
      <c r="Y2" s="72" t="s">
        <v>121</v>
      </c>
      <c r="Z2" s="72" t="s">
        <v>234</v>
      </c>
    </row>
    <row r="3" spans="1:26" x14ac:dyDescent="0.3">
      <c r="B3" s="65" t="s">
        <v>2</v>
      </c>
      <c r="C3" s="74"/>
      <c r="D3" s="11"/>
      <c r="E3" s="11"/>
      <c r="F3" s="11"/>
      <c r="G3" s="11"/>
      <c r="H3" s="11"/>
      <c r="I3" s="11"/>
      <c r="J3" s="11"/>
      <c r="K3" s="11"/>
      <c r="L3" s="11"/>
      <c r="M3" s="11"/>
      <c r="N3" s="11"/>
      <c r="O3" s="11"/>
      <c r="P3" s="11"/>
      <c r="Q3" s="11"/>
      <c r="R3" s="11"/>
      <c r="S3" s="11"/>
      <c r="T3" s="11"/>
      <c r="U3" s="11"/>
      <c r="V3" s="11"/>
      <c r="W3" s="11"/>
      <c r="X3" s="11"/>
      <c r="Y3" s="95"/>
      <c r="Z3" s="95"/>
    </row>
    <row r="4" spans="1:26" x14ac:dyDescent="0.3">
      <c r="B4" s="66" t="s">
        <v>105</v>
      </c>
      <c r="C4" s="143"/>
      <c r="D4" s="144"/>
      <c r="E4" s="144"/>
      <c r="F4" s="144"/>
      <c r="G4" s="144"/>
      <c r="H4" s="144"/>
      <c r="I4" s="144"/>
      <c r="J4" s="144"/>
      <c r="K4" s="144"/>
      <c r="L4" s="144"/>
      <c r="M4" s="144"/>
      <c r="N4" s="144"/>
      <c r="O4" s="144"/>
      <c r="P4" s="144"/>
      <c r="Q4" s="144"/>
      <c r="R4" s="144"/>
      <c r="S4" s="144"/>
      <c r="T4" s="144"/>
      <c r="U4" s="144"/>
      <c r="V4" s="144"/>
      <c r="W4" s="144"/>
      <c r="X4" s="144"/>
      <c r="Y4" s="144"/>
      <c r="Z4" s="132"/>
    </row>
    <row r="5" spans="1:26" x14ac:dyDescent="0.3">
      <c r="A5">
        <v>11.1</v>
      </c>
      <c r="B5" s="63" t="s">
        <v>30</v>
      </c>
      <c r="C5" s="62">
        <f>IFERROR(SUMIFS('MGZ121'!$M$1742:'MGZ121'!$M$1934,'MGZ121'!$H$1742:$H$1934,"ENTRADA",'MGZ121'!$J$1742:$J$1934,$B5),0)</f>
        <v>6064350.7999999998</v>
      </c>
      <c r="D5" s="62">
        <f>IFERROR(SUMIFS('MGZ BBVA'!$M$1702:$M$1910,'MGZ BBVA'!$H$1702:$H$1910,"ENTRADA",'MGZ BBVA'!$J$1702:$J$1910,$B5),0)</f>
        <v>7701094</v>
      </c>
      <c r="E5" s="62">
        <f>IFERROR(SUMIFS('MGZ DOLARES'!$M$2:$M$2,'MGZ DOLARES'!$F$2:$F$2,"ENTRADA",'MGZ DOLARES'!$J$2:$J$2,$B5),0)</f>
        <v>0</v>
      </c>
      <c r="F5" s="62">
        <f>IFERROR(SUMIFS('MGZ BAJIO'!$M$82:$M$83,'MGZ BAJIO'!$H$82:$H$83,"ENTRADA",'MGZ BAJIO'!$J$82:$J$83,$B5),0)</f>
        <v>0</v>
      </c>
      <c r="G5" s="62">
        <f>IFERROR(SUMIFS('VICTOR BANAMEX'!$M$655:$M$716,'VICTOR BANAMEX'!$H$655:$H$716,"ENTRADA",'VICTOR BANAMEX'!$J$655:$J$716,$B5),0)</f>
        <v>0.01</v>
      </c>
      <c r="H5" s="62">
        <f>IFERROR(SUMIFS('VICTOR BANORTE'!$M$114:$M$121,'VICTOR BANORTE'!$H$114:$H$121,"ENTRADA",'VICTOR BANORTE'!$J$114:$J$121,$B5),0)</f>
        <v>0</v>
      </c>
      <c r="I5" s="62">
        <f>IFERROR(SUMIFS(RODRIGO!$M$5:$M$5,RODRIGO!$H$5:$H$5,"ENTRADA",RODRIGO!$J$5:$J$5,$B5),0)</f>
        <v>0</v>
      </c>
      <c r="J5" s="62">
        <f>IFERROR(SUMIFS(MOY!$M$100:$M$101,MOY!$H$100:$H$101,"ENTRADA",MOY!$J$100:$J$101,$B5),0)</f>
        <v>0</v>
      </c>
      <c r="K5" s="62">
        <f>IFERROR(SUMIFS('NORMA RUTH'!$M$128:$M$143,'NORMA RUTH'!$H$128:$H$143,"ENTRADA",'NORMA RUTH'!$J$128:$J$143,$B5),0)</f>
        <v>50000</v>
      </c>
      <c r="L5" s="62">
        <f>IFERROR(SUMIFS(VALERIA!$M$90:$M$100,VALERIA!$H$90:$H$100,"ENTRADA",VALERIA!$J$90:$J$100,$B5),0)</f>
        <v>0</v>
      </c>
      <c r="M5" s="62">
        <f>IFERROR(SUMIFS('MANUEL BANAMEX'!$M$163:$M$178,'MANUEL BANAMEX'!$H$163:$H$178,"ENTRADA",'MANUEL BANAMEX'!$J$163:$J$178,$B5),0)</f>
        <v>0</v>
      </c>
      <c r="N5" s="62">
        <f>IFERROR(SUMIFS(ROBERTO!$M$10:$M$19,ROBERTO!$H$10:$H$19,"ENTRADA",ROBERTO!$J$10:$J$19,$B5),0)</f>
        <v>120000</v>
      </c>
      <c r="O5" s="62">
        <f>IFERROR(SUMIFS(JUAN!$M$96:$M$103,JUAN!$H$96:$H$103,"ENTRADA",JUAN!$J$96:$J$103,$B5),0)</f>
        <v>0</v>
      </c>
      <c r="P5" s="62">
        <f>IFERROR(SUMIFS('NORMA SANCHEZ'!$M$90:$M$96,'NORMA SANCHEZ'!$H$90:$H$96,"ENTRADA",'NORMA SANCHEZ'!$J$90:$J$96,$B5),0)</f>
        <v>0</v>
      </c>
      <c r="Q5" s="62">
        <f>IFERROR(SUMIFS('JOSE CARLOS'!$M$90:$M$95,'JOSE CARLOS'!$H$90:$H$95,"ENTRADA",'JOSE CARLOS'!$J$90:$J$95,$B5),0)</f>
        <v>0</v>
      </c>
      <c r="R5" s="62">
        <f>IFERROR(SUMIFS('LUIS ENRIQUE '!$M$74:$M$75,'LUIS ENRIQUE '!$H$74:$H$75,"ENTRADA",'LUIS ENRIQUE '!$J$74:$J$75,$B5),0)</f>
        <v>0</v>
      </c>
      <c r="S5" s="62">
        <f>IFERROR(SUMIFS(CESARIA!$M$100:$M$107,CESARIA!$H$100:$H$107,"ENTRADA",CESARIA!$J$100:$J$107,$B5),0)</f>
        <v>0</v>
      </c>
      <c r="T5" s="62">
        <f>IFERROR(SUMIFS(ALAN!$M$104:$M$113,ALAN!$H$104:$H$113,"ENTRADA",ALAN!$J$104:$J$113,$B5),0)</f>
        <v>0</v>
      </c>
      <c r="U5" s="62">
        <f>IFERROR(SUMIFS(ELVIA!$M$80:$M$81,ELVIA!$H$80:$H$81,"ENTRADA",ELVIA!$J$80:$J$81,$B5),0)</f>
        <v>0</v>
      </c>
      <c r="V5" s="146">
        <f>IFERROR(SUMIFS(CAJA!$M$7235:$M$7905,CAJA!$H$7235:$H$7905,"ENTRADA",CAJA!$J$7235:$J$7905,$B5),0)</f>
        <v>2510456</v>
      </c>
      <c r="W5" s="62">
        <f>IFERROR(SUMIFS('CAJA TIGRES'!$M$1995:$M$2100,'CAJA TIGRES'!$H$1995:$H$2100,"ENTRADA",'CAJA TIGRES'!$J$1995:$J$2100,$B5),0)</f>
        <v>0</v>
      </c>
      <c r="X5" s="62">
        <f>IFERROR(SUMIFS(RESERVA!$M$14:$M$14,RESERVA!$H$14:$H$14,"ENTRADA",RESERVA!$J$14:$J$14,$B5),0)</f>
        <v>0</v>
      </c>
      <c r="Y5" s="96">
        <f t="shared" ref="Y5:Y13" si="0">SUM(C5:X5)</f>
        <v>16445900.810000001</v>
      </c>
      <c r="Z5" s="96">
        <f>Y5+'NOV25'!Z5</f>
        <v>147878927.81999999</v>
      </c>
    </row>
    <row r="6" spans="1:26" x14ac:dyDescent="0.3">
      <c r="A6">
        <v>11.2</v>
      </c>
      <c r="B6" s="63" t="s">
        <v>31</v>
      </c>
      <c r="C6" s="62">
        <f>IFERROR(SUMIFS('MGZ121'!$M$1742:'MGZ121'!$M$1934,'MGZ121'!$H$1742:$H$1934,"ENTRADA",'MGZ121'!$J$1742:$J$1934,$B6),0)</f>
        <v>0</v>
      </c>
      <c r="D6" s="62">
        <f>IFERROR(SUMIFS('MGZ BBVA'!$M$1702:$M$1910,'MGZ BBVA'!$H$1702:$H$1910,"ENTRADA",'MGZ BBVA'!$J$1702:$J$1910,$B6),0)</f>
        <v>0</v>
      </c>
      <c r="E6" s="62">
        <f>IFERROR(SUMIFS('MGZ DOLARES'!$M$2:$M$2,'MGZ DOLARES'!$F$2:$F$2,"ENTRADA",'MGZ DOLARES'!$J$2:$J$2,$B6),0)</f>
        <v>0</v>
      </c>
      <c r="F6" s="62">
        <f>IFERROR(SUMIFS('MGZ BAJIO'!$M$82:$M$83,'MGZ BAJIO'!$H$82:$H$83,"ENTRADA",'MGZ BAJIO'!$J$82:$J$83,$B6),0)</f>
        <v>0</v>
      </c>
      <c r="G6" s="62">
        <f>IFERROR(SUMIFS('VICTOR BANAMEX'!$M$655:$M$716,'VICTOR BANAMEX'!$H$655:$H$716,"ENTRADA",'VICTOR BANAMEX'!$J$655:$J$716,$B6),0)</f>
        <v>0</v>
      </c>
      <c r="H6" s="62">
        <f>IFERROR(SUMIFS('VICTOR BANORTE'!$M$114:$M$121,'VICTOR BANORTE'!$H$114:$H$121,"ENTRADA",'VICTOR BANORTE'!$J$114:$J$121,$B6),0)</f>
        <v>0</v>
      </c>
      <c r="I6" s="62">
        <f>IFERROR(SUMIFS(RODRIGO!$M$5:$M$5,RODRIGO!$H$5:$H$5,"ENTRADA",RODRIGO!$J$5:$J$5,$B6),0)</f>
        <v>0</v>
      </c>
      <c r="J6" s="62">
        <f>IFERROR(SUMIFS(MOY!$M$100:$M$101,MOY!$H$100:$H$101,"ENTRADA",MOY!$J$100:$J$101,$B6),0)</f>
        <v>0</v>
      </c>
      <c r="K6" s="62">
        <f>IFERROR(SUMIFS('NORMA RUTH'!$M$128:$M$143,'NORMA RUTH'!$H$128:$H$143,"ENTRADA",'NORMA RUTH'!$J$128:$J$143,$B6),0)</f>
        <v>0</v>
      </c>
      <c r="L6" s="62">
        <f>IFERROR(SUMIFS(VALERIA!$M$90:$M$100,VALERIA!$H$90:$H$100,"ENTRADA",VALERIA!$J$90:$J$100,$B6),0)</f>
        <v>0</v>
      </c>
      <c r="M6" s="62">
        <f>IFERROR(SUMIFS('MANUEL BANAMEX'!$M$163:$M$178,'MANUEL BANAMEX'!$H$163:$H$178,"ENTRADA",'MANUEL BANAMEX'!$J$163:$J$178,$B6),0)</f>
        <v>0</v>
      </c>
      <c r="N6" s="62">
        <f>IFERROR(SUMIFS(ROBERTO!$M$10:$M$19,ROBERTO!$H$10:$H$19,"ENTRADA",ROBERTO!$J$10:$J$19,$B6),0)</f>
        <v>0</v>
      </c>
      <c r="O6" s="62">
        <f>IFERROR(SUMIFS(JUAN!$M$96:$M$103,JUAN!$H$96:$H$103,"ENTRADA",JUAN!$J$96:$J$103,$B6),0)</f>
        <v>0</v>
      </c>
      <c r="P6" s="62">
        <f>IFERROR(SUMIFS('NORMA SANCHEZ'!$M$90:$M$96,'NORMA SANCHEZ'!$H$90:$H$96,"ENTRADA",'NORMA SANCHEZ'!$J$90:$J$96,$B6),0)</f>
        <v>0</v>
      </c>
      <c r="Q6" s="62">
        <f>IFERROR(SUMIFS('JOSE CARLOS'!$M$90:$M$95,'JOSE CARLOS'!$H$90:$H$95,"ENTRADA",'JOSE CARLOS'!$J$90:$J$95,$B6),0)</f>
        <v>0</v>
      </c>
      <c r="R6" s="62">
        <f>IFERROR(SUMIFS('LUIS ENRIQUE '!$M$74:$M$75,'LUIS ENRIQUE '!$H$74:$H$75,"ENTRADA",'LUIS ENRIQUE '!$J$74:$J$75,$B6),0)</f>
        <v>0</v>
      </c>
      <c r="S6" s="62">
        <f>IFERROR(SUMIFS(CESARIA!$M$100:$M$107,CESARIA!$H$100:$H$107,"ENTRADA",CESARIA!$J$100:$J$107,$B6),0)</f>
        <v>0</v>
      </c>
      <c r="T6" s="62">
        <f>IFERROR(SUMIFS(ALAN!$M$104:$M$113,ALAN!$H$104:$H$113,"ENTRADA",ALAN!$J$104:$J$113,$B6),0)</f>
        <v>0</v>
      </c>
      <c r="U6" s="62">
        <f>IFERROR(SUMIFS(ELVIA!$M$80:$M$81,ELVIA!$H$80:$H$81,"ENTRADA",ELVIA!$J$80:$J$81,$B6),0)</f>
        <v>0</v>
      </c>
      <c r="V6" s="146">
        <f>IFERROR(SUMIFS(CAJA!$M$7235:$M$7905,CAJA!$H$7235:$H$7905,"ENTRADA",CAJA!$J$7235:$J$7905,$B6),0)</f>
        <v>277927</v>
      </c>
      <c r="W6" s="62">
        <f>IFERROR(SUMIFS('CAJA TIGRES'!$M$1995:$M$2100,'CAJA TIGRES'!$H$1995:$H$2100,"ENTRADA",'CAJA TIGRES'!$J$1995:$J$2100,$B6),0)</f>
        <v>0</v>
      </c>
      <c r="X6" s="62">
        <f>IFERROR(SUMIFS(RESERVA!$M$14:$M$14,RESERVA!$H$14:$H$14,"ENTRADA",RESERVA!$J$14:$J$14,$B6),0)</f>
        <v>0</v>
      </c>
      <c r="Y6" s="96">
        <f t="shared" si="0"/>
        <v>277927</v>
      </c>
      <c r="Z6" s="96">
        <f>Y6+'NOV25'!Z6</f>
        <v>5639676</v>
      </c>
    </row>
    <row r="7" spans="1:26" x14ac:dyDescent="0.3">
      <c r="A7">
        <v>11.3</v>
      </c>
      <c r="B7" s="63" t="s">
        <v>24</v>
      </c>
      <c r="C7" s="62">
        <f>IFERROR(SUMIFS('MGZ121'!$M$1742:'MGZ121'!$M$1934,'MGZ121'!$H$1742:$H$1934,"ENTRADA",'MGZ121'!$J$1742:$J$1934,$B7),0)</f>
        <v>0</v>
      </c>
      <c r="D7" s="62">
        <f>IFERROR(SUMIFS('MGZ BBVA'!$M$1702:$M$1910,'MGZ BBVA'!$H$1702:$H$1910,"ENTRADA",'MGZ BBVA'!$J$1702:$J$1910,$B7),0)</f>
        <v>0</v>
      </c>
      <c r="E7" s="62">
        <f>IFERROR(SUMIFS('MGZ DOLARES'!$M$2:$M$2,'MGZ DOLARES'!$F$2:$F$2,"ENTRADA",'MGZ DOLARES'!$J$2:$J$2,$B7),0)</f>
        <v>0</v>
      </c>
      <c r="F7" s="62">
        <f>IFERROR(SUMIFS('MGZ BAJIO'!$M$82:$M$83,'MGZ BAJIO'!$H$82:$H$83,"ENTRADA",'MGZ BAJIO'!$J$82:$J$83,$B7),0)</f>
        <v>0</v>
      </c>
      <c r="G7" s="62">
        <f>IFERROR(SUMIFS('VICTOR BANAMEX'!$M$655:$M$716,'VICTOR BANAMEX'!$H$655:$H$716,"ENTRADA",'VICTOR BANAMEX'!$J$655:$J$716,$B7),0)</f>
        <v>0</v>
      </c>
      <c r="H7" s="62">
        <f>IFERROR(SUMIFS('VICTOR BANORTE'!$M$114:$M$121,'VICTOR BANORTE'!$H$114:$H$121,"ENTRADA",'VICTOR BANORTE'!$J$114:$J$121,$B7),0)</f>
        <v>0</v>
      </c>
      <c r="I7" s="62">
        <f>IFERROR(SUMIFS(RODRIGO!$M$5:$M$5,RODRIGO!$H$5:$H$5,"ENTRADA",RODRIGO!$J$5:$J$5,$B7),0)</f>
        <v>0</v>
      </c>
      <c r="J7" s="62">
        <f>IFERROR(SUMIFS(MOY!$M$100:$M$101,MOY!$H$100:$H$101,"ENTRADA",MOY!$J$100:$J$101,$B7),0)</f>
        <v>0</v>
      </c>
      <c r="K7" s="62">
        <f>IFERROR(SUMIFS('NORMA RUTH'!$M$128:$M$143,'NORMA RUTH'!$H$128:$H$143,"ENTRADA",'NORMA RUTH'!$J$128:$J$143,$B7),0)</f>
        <v>0</v>
      </c>
      <c r="L7" s="62">
        <f>IFERROR(SUMIFS(VALERIA!$M$90:$M$100,VALERIA!$H$90:$H$100,"ENTRADA",VALERIA!$J$90:$J$100,$B7),0)</f>
        <v>0</v>
      </c>
      <c r="M7" s="62">
        <f>IFERROR(SUMIFS('MANUEL BANAMEX'!$M$163:$M$178,'MANUEL BANAMEX'!$H$163:$H$178,"ENTRADA",'MANUEL BANAMEX'!$J$163:$J$178,$B7),0)</f>
        <v>0</v>
      </c>
      <c r="N7" s="62">
        <f>IFERROR(SUMIFS(ROBERTO!$M$10:$M$19,ROBERTO!$H$10:$H$19,"ENTRADA",ROBERTO!$J$10:$J$19,$B7),0)</f>
        <v>0</v>
      </c>
      <c r="O7" s="62">
        <f>IFERROR(SUMIFS(JUAN!$M$96:$M$103,JUAN!$H$96:$H$103,"ENTRADA",JUAN!$J$96:$J$103,$B7),0)</f>
        <v>0</v>
      </c>
      <c r="P7" s="62">
        <f>IFERROR(SUMIFS('NORMA SANCHEZ'!$M$90:$M$96,'NORMA SANCHEZ'!$H$90:$H$96,"ENTRADA",'NORMA SANCHEZ'!$J$90:$J$96,$B7),0)</f>
        <v>0</v>
      </c>
      <c r="Q7" s="62">
        <f>IFERROR(SUMIFS('JOSE CARLOS'!$M$90:$M$95,'JOSE CARLOS'!$H$90:$H$95,"ENTRADA",'JOSE CARLOS'!$J$90:$J$95,$B7),0)</f>
        <v>0</v>
      </c>
      <c r="R7" s="62">
        <f>IFERROR(SUMIFS('LUIS ENRIQUE '!$M$74:$M$75,'LUIS ENRIQUE '!$H$74:$H$75,"ENTRADA",'LUIS ENRIQUE '!$J$74:$J$75,$B7),0)</f>
        <v>0</v>
      </c>
      <c r="S7" s="62">
        <f>IFERROR(SUMIFS(CESARIA!$M$100:$M$107,CESARIA!$H$100:$H$107,"ENTRADA",CESARIA!$J$100:$J$107,$B7),0)</f>
        <v>0</v>
      </c>
      <c r="T7" s="62">
        <f>IFERROR(SUMIFS(ALAN!$M$104:$M$113,ALAN!$H$104:$H$113,"ENTRADA",ALAN!$J$104:$J$113,$B7),0)</f>
        <v>0</v>
      </c>
      <c r="U7" s="62">
        <f>IFERROR(SUMIFS(ELVIA!$M$80:$M$81,ELVIA!$H$80:$H$81,"ENTRADA",ELVIA!$J$80:$J$81,$B7),0)</f>
        <v>0</v>
      </c>
      <c r="V7" s="146">
        <f>IFERROR(SUMIFS(CAJA!$M$7235:$M$7905,CAJA!$H$7235:$H$7905,"ENTRADA",CAJA!$J$7235:$J$7905,$B7),0)</f>
        <v>64470</v>
      </c>
      <c r="W7" s="62">
        <f>IFERROR(SUMIFS('CAJA TIGRES'!$M$1995:$M$2100,'CAJA TIGRES'!$H$1995:$H$2100,"ENTRADA",'CAJA TIGRES'!$J$1995:$J$2100,$B7),0)</f>
        <v>0</v>
      </c>
      <c r="X7" s="62">
        <f>IFERROR(SUMIFS(RESERVA!$M$14:$M$14,RESERVA!$H$14:$H$14,"ENTRADA",RESERVA!$J$14:$J$14,$B7),0)</f>
        <v>0</v>
      </c>
      <c r="Y7" s="96">
        <f t="shared" si="0"/>
        <v>64470</v>
      </c>
      <c r="Z7" s="96">
        <f>Y7+'NOV25'!Z7</f>
        <v>2974470.02</v>
      </c>
    </row>
    <row r="8" spans="1:26" x14ac:dyDescent="0.3">
      <c r="A8">
        <v>11.4</v>
      </c>
      <c r="B8" s="63" t="s">
        <v>32</v>
      </c>
      <c r="C8" s="62">
        <f>IFERROR(SUMIFS('MGZ121'!$M$1742:'MGZ121'!$M$1934,'MGZ121'!$H$1742:$H$1934,"ENTRADA",'MGZ121'!$J$1742:$J$1934,$B8),0)</f>
        <v>0</v>
      </c>
      <c r="D8" s="62">
        <f>IFERROR(SUMIFS('MGZ BBVA'!$M$1702:$M$1910,'MGZ BBVA'!$H$1702:$H$1910,"ENTRADA",'MGZ BBVA'!$J$1702:$J$1910,$B8),0)</f>
        <v>0</v>
      </c>
      <c r="E8" s="62">
        <f>IFERROR(SUMIFS('MGZ DOLARES'!$M$2:$M$2,'MGZ DOLARES'!$F$2:$F$2,"ENTRADA",'MGZ DOLARES'!$J$2:$J$2,$B8),0)</f>
        <v>0</v>
      </c>
      <c r="F8" s="62">
        <f>IFERROR(SUMIFS('MGZ BAJIO'!$M$82:$M$83,'MGZ BAJIO'!$H$82:$H$83,"ENTRADA",'MGZ BAJIO'!$J$82:$J$83,$B8),0)</f>
        <v>0</v>
      </c>
      <c r="G8" s="62">
        <f>IFERROR(SUMIFS('VICTOR BANAMEX'!$M$655:$M$716,'VICTOR BANAMEX'!$H$655:$H$716,"ENTRADA",'VICTOR BANAMEX'!$J$655:$J$716,$B8),0)</f>
        <v>0</v>
      </c>
      <c r="H8" s="62">
        <f>IFERROR(SUMIFS('VICTOR BANORTE'!$M$114:$M$121,'VICTOR BANORTE'!$H$114:$H$121,"ENTRADA",'VICTOR BANORTE'!$J$114:$J$121,$B8),0)</f>
        <v>0</v>
      </c>
      <c r="I8" s="62">
        <f>IFERROR(SUMIFS(RODRIGO!$M$5:$M$5,RODRIGO!$H$5:$H$5,"ENTRADA",RODRIGO!$J$5:$J$5,$B8),0)</f>
        <v>0</v>
      </c>
      <c r="J8" s="62">
        <f>IFERROR(SUMIFS(MOY!$M$100:$M$101,MOY!$H$100:$H$101,"ENTRADA",MOY!$J$100:$J$101,$B8),0)</f>
        <v>0</v>
      </c>
      <c r="K8" s="62">
        <f>IFERROR(SUMIFS('NORMA RUTH'!$M$128:$M$143,'NORMA RUTH'!$H$128:$H$143,"ENTRADA",'NORMA RUTH'!$J$128:$J$143,$B8),0)</f>
        <v>0</v>
      </c>
      <c r="L8" s="62">
        <f>IFERROR(SUMIFS(VALERIA!$M$90:$M$100,VALERIA!$H$90:$H$100,"ENTRADA",VALERIA!$J$90:$J$100,$B8),0)</f>
        <v>0</v>
      </c>
      <c r="M8" s="62">
        <f>IFERROR(SUMIFS('MANUEL BANAMEX'!$M$163:$M$178,'MANUEL BANAMEX'!$H$163:$H$178,"ENTRADA",'MANUEL BANAMEX'!$J$163:$J$178,$B8),0)</f>
        <v>0</v>
      </c>
      <c r="N8" s="62">
        <f>IFERROR(SUMIFS(ROBERTO!$M$10:$M$19,ROBERTO!$H$10:$H$19,"ENTRADA",ROBERTO!$J$10:$J$19,$B8),0)</f>
        <v>0</v>
      </c>
      <c r="O8" s="62">
        <f>IFERROR(SUMIFS(JUAN!$M$96:$M$103,JUAN!$H$96:$H$103,"ENTRADA",JUAN!$J$96:$J$103,$B8),0)</f>
        <v>0</v>
      </c>
      <c r="P8" s="62">
        <f>IFERROR(SUMIFS('NORMA SANCHEZ'!$M$90:$M$96,'NORMA SANCHEZ'!$H$90:$H$96,"ENTRADA",'NORMA SANCHEZ'!$J$90:$J$96,$B8),0)</f>
        <v>0</v>
      </c>
      <c r="Q8" s="62">
        <f>IFERROR(SUMIFS('JOSE CARLOS'!$M$90:$M$95,'JOSE CARLOS'!$H$90:$H$95,"ENTRADA",'JOSE CARLOS'!$J$90:$J$95,$B8),0)</f>
        <v>0</v>
      </c>
      <c r="R8" s="62">
        <f>IFERROR(SUMIFS('LUIS ENRIQUE '!$M$74:$M$75,'LUIS ENRIQUE '!$H$74:$H$75,"ENTRADA",'LUIS ENRIQUE '!$J$74:$J$75,$B8),0)</f>
        <v>0</v>
      </c>
      <c r="S8" s="62">
        <f>IFERROR(SUMIFS(CESARIA!$M$100:$M$107,CESARIA!$H$100:$H$107,"ENTRADA",CESARIA!$J$100:$J$107,$B8),0)</f>
        <v>0</v>
      </c>
      <c r="T8" s="62">
        <f>IFERROR(SUMIFS(ALAN!$M$104:$M$113,ALAN!$H$104:$H$113,"ENTRADA",ALAN!$J$104:$J$113,$B8),0)</f>
        <v>0</v>
      </c>
      <c r="U8" s="62">
        <f>IFERROR(SUMIFS(ELVIA!$M$80:$M$81,ELVIA!$H$80:$H$81,"ENTRADA",ELVIA!$J$80:$J$81,$B8),0)</f>
        <v>0</v>
      </c>
      <c r="V8" s="146">
        <f>IFERROR(SUMIFS(CAJA!$M$7235:$M$7905,CAJA!$H$7235:$H$7905,"ENTRADA",CAJA!$J$7235:$J$7905,$B8),0)</f>
        <v>0</v>
      </c>
      <c r="W8" s="62">
        <f>IFERROR(SUMIFS('CAJA TIGRES'!$M$1995:$M$2100,'CAJA TIGRES'!$H$1995:$H$2100,"ENTRADA",'CAJA TIGRES'!$J$1995:$J$2100,$B8),0)</f>
        <v>0</v>
      </c>
      <c r="X8" s="62">
        <f>IFERROR(SUMIFS(RESERVA!$M$14:$M$14,RESERVA!$H$14:$H$14,"ENTRADA",RESERVA!$J$14:$J$14,$B8),0)</f>
        <v>0</v>
      </c>
      <c r="Y8" s="96">
        <f t="shared" si="0"/>
        <v>0</v>
      </c>
      <c r="Z8" s="96">
        <f>Y8+'NOV25'!Z8</f>
        <v>0</v>
      </c>
    </row>
    <row r="9" spans="1:26" x14ac:dyDescent="0.3">
      <c r="A9">
        <v>11.5</v>
      </c>
      <c r="B9" s="63" t="s">
        <v>34</v>
      </c>
      <c r="C9" s="62">
        <f>IFERROR(SUMIFS('MGZ121'!$M$1742:'MGZ121'!$M$1934,'MGZ121'!$H$1742:$H$1934,"ENTRADA",'MGZ121'!$J$1742:$J$1934,$B9),0)</f>
        <v>0.08</v>
      </c>
      <c r="D9" s="62">
        <f>IFERROR(SUMIFS('MGZ BBVA'!$M$1702:$M$1910,'MGZ BBVA'!$H$1702:$H$1910,"ENTRADA",'MGZ BBVA'!$J$1702:$J$1910,$B9),0)</f>
        <v>0.42</v>
      </c>
      <c r="E9" s="62">
        <f>IFERROR(SUMIFS('MGZ DOLARES'!$M$2:$M$2,'MGZ DOLARES'!$F$2:$F$2,"ENTRADA",'MGZ DOLARES'!$J$2:$J$2,$B9),0)</f>
        <v>0</v>
      </c>
      <c r="F9" s="62">
        <f>IFERROR(SUMIFS('MGZ BAJIO'!$M$82:$M$83,'MGZ BAJIO'!$H$82:$H$83,"ENTRADA",'MGZ BAJIO'!$J$82:$J$83,$B9),0)</f>
        <v>0</v>
      </c>
      <c r="G9" s="62">
        <f>IFERROR(SUMIFS('VICTOR BANAMEX'!$M$655:$M$716,'VICTOR BANAMEX'!$H$655:$H$716,"ENTRADA",'VICTOR BANAMEX'!$J$655:$J$716,$B9),0)</f>
        <v>0</v>
      </c>
      <c r="H9" s="62">
        <f>IFERROR(SUMIFS('VICTOR BANORTE'!$M$114:$M$121,'VICTOR BANORTE'!$H$114:$H$121,"ENTRADA",'VICTOR BANORTE'!$J$114:$J$121,$B9),0)</f>
        <v>0</v>
      </c>
      <c r="I9" s="62">
        <f>IFERROR(SUMIFS(RODRIGO!$M$5:$M$5,RODRIGO!$H$5:$H$5,"ENTRADA",RODRIGO!$J$5:$J$5,$B9),0)</f>
        <v>0</v>
      </c>
      <c r="J9" s="62">
        <f>IFERROR(SUMIFS(MOY!$M$100:$M$101,MOY!$H$100:$H$101,"ENTRADA",MOY!$J$100:$J$101,$B9),0)</f>
        <v>0</v>
      </c>
      <c r="K9" s="62">
        <f>IFERROR(SUMIFS('NORMA RUTH'!$M$128:$M$143,'NORMA RUTH'!$H$128:$H$143,"ENTRADA",'NORMA RUTH'!$J$128:$J$143,$B9),0)</f>
        <v>0</v>
      </c>
      <c r="L9" s="62">
        <f>IFERROR(SUMIFS(VALERIA!$M$90:$M$100,VALERIA!$H$90:$H$100,"ENTRADA",VALERIA!$J$90:$J$100,$B9),0)</f>
        <v>0</v>
      </c>
      <c r="M9" s="62">
        <f>IFERROR(SUMIFS('MANUEL BANAMEX'!$M$163:$M$178,'MANUEL BANAMEX'!$H$163:$H$178,"ENTRADA",'MANUEL BANAMEX'!$J$163:$J$178,$B9),0)</f>
        <v>0</v>
      </c>
      <c r="N9" s="62">
        <f>IFERROR(SUMIFS(ROBERTO!$M$10:$M$19,ROBERTO!$H$10:$H$19,"ENTRADA",ROBERTO!$J$10:$J$19,$B9),0)</f>
        <v>0</v>
      </c>
      <c r="O9" s="62">
        <f>IFERROR(SUMIFS(JUAN!$M$96:$M$103,JUAN!$H$96:$H$103,"ENTRADA",JUAN!$J$96:$J$103,$B9),0)</f>
        <v>0</v>
      </c>
      <c r="P9" s="62">
        <f>IFERROR(SUMIFS('NORMA SANCHEZ'!$M$90:$M$96,'NORMA SANCHEZ'!$H$90:$H$96,"ENTRADA",'NORMA SANCHEZ'!$J$90:$J$96,$B9),0)</f>
        <v>0</v>
      </c>
      <c r="Q9" s="62">
        <f>IFERROR(SUMIFS('JOSE CARLOS'!$M$90:$M$95,'JOSE CARLOS'!$H$90:$H$95,"ENTRADA",'JOSE CARLOS'!$J$90:$J$95,$B9),0)</f>
        <v>0</v>
      </c>
      <c r="R9" s="62">
        <f>IFERROR(SUMIFS('LUIS ENRIQUE '!$M$74:$M$75,'LUIS ENRIQUE '!$H$74:$H$75,"ENTRADA",'LUIS ENRIQUE '!$J$74:$J$75,$B9),0)</f>
        <v>0</v>
      </c>
      <c r="S9" s="62">
        <f>IFERROR(SUMIFS(CESARIA!$M$100:$M$107,CESARIA!$H$100:$H$107,"ENTRADA",CESARIA!$J$100:$J$107,$B9),0)</f>
        <v>0</v>
      </c>
      <c r="T9" s="62">
        <f>IFERROR(SUMIFS(ALAN!$M$104:$M$113,ALAN!$H$104:$H$113,"ENTRADA",ALAN!$J$104:$J$113,$B9),0)</f>
        <v>0</v>
      </c>
      <c r="U9" s="62">
        <f>IFERROR(SUMIFS(ELVIA!$M$80:$M$81,ELVIA!$H$80:$H$81,"ENTRADA",ELVIA!$J$80:$J$81,$B9),0)</f>
        <v>0</v>
      </c>
      <c r="V9" s="146">
        <f>IFERROR(SUMIFS(CAJA!$M$7235:$M$7905,CAJA!$H$7235:$H$7905,"ENTRADA",CAJA!$J$7235:$J$7905,$B9),0)</f>
        <v>0</v>
      </c>
      <c r="W9" s="62">
        <f>IFERROR(SUMIFS('CAJA TIGRES'!$M$1995:$M$2100,'CAJA TIGRES'!$H$1995:$H$2100,"ENTRADA",'CAJA TIGRES'!$J$1995:$J$2100,$B9),0)</f>
        <v>0</v>
      </c>
      <c r="X9" s="62">
        <f>IFERROR(SUMIFS(RESERVA!$M$14:$M$14,RESERVA!$H$14:$H$14,"ENTRADA",RESERVA!$J$14:$J$14,$B9),0)</f>
        <v>0</v>
      </c>
      <c r="Y9" s="96">
        <f t="shared" si="0"/>
        <v>0.5</v>
      </c>
      <c r="Z9" s="96">
        <f>Y9+'NOV25'!Z9</f>
        <v>3.17</v>
      </c>
    </row>
    <row r="10" spans="1:26" x14ac:dyDescent="0.3">
      <c r="A10">
        <v>11.6</v>
      </c>
      <c r="B10" s="63" t="s">
        <v>118</v>
      </c>
      <c r="C10" s="62">
        <f>IFERROR(SUMIFS('MGZ121'!$M$1742:'MGZ121'!$M$1934,'MGZ121'!$H$1742:$H$1934,"ENTRADA",'MGZ121'!$J$1742:$J$1934,$B10),0)</f>
        <v>0</v>
      </c>
      <c r="D10" s="62">
        <f>IFERROR(SUMIFS('MGZ BBVA'!$M$1702:$M$1910,'MGZ BBVA'!$H$1702:$H$1910,"ENTRADA",'MGZ BBVA'!$J$1702:$J$1910,$B10),0)</f>
        <v>0</v>
      </c>
      <c r="E10" s="62">
        <f>IFERROR(SUMIFS('MGZ DOLARES'!$M$2:$M$2,'MGZ DOLARES'!$F$2:$F$2,"ENTRADA",'MGZ DOLARES'!$J$2:$J$2,$B10),0)</f>
        <v>0</v>
      </c>
      <c r="F10" s="62">
        <f>IFERROR(SUMIFS('MGZ BAJIO'!$M$82:$M$83,'MGZ BAJIO'!$H$82:$H$83,"ENTRADA",'MGZ BAJIO'!$J$82:$J$83,$B10),0)</f>
        <v>0</v>
      </c>
      <c r="G10" s="62">
        <f>IFERROR(SUMIFS('VICTOR BANAMEX'!$M$655:$M$716,'VICTOR BANAMEX'!$H$655:$H$716,"ENTRADA",'VICTOR BANAMEX'!$J$655:$J$716,$B10),0)</f>
        <v>0</v>
      </c>
      <c r="H10" s="62">
        <f>IFERROR(SUMIFS('VICTOR BANORTE'!$M$114:$M$121,'VICTOR BANORTE'!$H$114:$H$121,"ENTRADA",'VICTOR BANORTE'!$J$114:$J$121,$B10),0)</f>
        <v>0</v>
      </c>
      <c r="I10" s="62">
        <f>IFERROR(SUMIFS(RODRIGO!$M$5:$M$5,RODRIGO!$H$5:$H$5,"ENTRADA",RODRIGO!$J$5:$J$5,$B10),0)</f>
        <v>0</v>
      </c>
      <c r="J10" s="62">
        <f>IFERROR(SUMIFS(MOY!$M$100:$M$101,MOY!$H$100:$H$101,"ENTRADA",MOY!$J$100:$J$101,$B10),0)</f>
        <v>0</v>
      </c>
      <c r="K10" s="62">
        <f>IFERROR(SUMIFS('NORMA RUTH'!$M$128:$M$143,'NORMA RUTH'!$H$128:$H$143,"ENTRADA",'NORMA RUTH'!$J$128:$J$143,$B10),0)</f>
        <v>0</v>
      </c>
      <c r="L10" s="62">
        <f>IFERROR(SUMIFS(VALERIA!$M$90:$M$100,VALERIA!$H$90:$H$100,"ENTRADA",VALERIA!$J$90:$J$100,$B10),0)</f>
        <v>0</v>
      </c>
      <c r="M10" s="62">
        <f>IFERROR(SUMIFS('MANUEL BANAMEX'!$M$163:$M$178,'MANUEL BANAMEX'!$H$163:$H$178,"ENTRADA",'MANUEL BANAMEX'!$J$163:$J$178,$B10),0)</f>
        <v>0</v>
      </c>
      <c r="N10" s="62">
        <f>IFERROR(SUMIFS(ROBERTO!$M$10:$M$19,ROBERTO!$H$10:$H$19,"ENTRADA",ROBERTO!$J$10:$J$19,$B10),0)</f>
        <v>0</v>
      </c>
      <c r="O10" s="62">
        <f>IFERROR(SUMIFS(JUAN!$M$96:$M$103,JUAN!$H$96:$H$103,"ENTRADA",JUAN!$J$96:$J$103,$B10),0)</f>
        <v>0</v>
      </c>
      <c r="P10" s="62">
        <f>IFERROR(SUMIFS('NORMA SANCHEZ'!$M$90:$M$96,'NORMA SANCHEZ'!$H$90:$H$96,"ENTRADA",'NORMA SANCHEZ'!$J$90:$J$96,$B10),0)</f>
        <v>0</v>
      </c>
      <c r="Q10" s="62">
        <f>IFERROR(SUMIFS('JOSE CARLOS'!$M$90:$M$95,'JOSE CARLOS'!$H$90:$H$95,"ENTRADA",'JOSE CARLOS'!$J$90:$J$95,$B10),0)</f>
        <v>0</v>
      </c>
      <c r="R10" s="62">
        <f>IFERROR(SUMIFS('LUIS ENRIQUE '!$M$74:$M$75,'LUIS ENRIQUE '!$H$74:$H$75,"ENTRADA",'LUIS ENRIQUE '!$J$74:$J$75,$B10),0)</f>
        <v>0</v>
      </c>
      <c r="S10" s="62">
        <f>IFERROR(SUMIFS(CESARIA!$M$100:$M$107,CESARIA!$H$100:$H$107,"ENTRADA",CESARIA!$J$100:$J$107,$B10),0)</f>
        <v>0</v>
      </c>
      <c r="T10" s="62">
        <f>IFERROR(SUMIFS(ALAN!$M$104:$M$113,ALAN!$H$104:$H$113,"ENTRADA",ALAN!$J$104:$J$113,$B10),0)</f>
        <v>0</v>
      </c>
      <c r="U10" s="62">
        <f>IFERROR(SUMIFS(ELVIA!$M$80:$M$81,ELVIA!$H$80:$H$81,"ENTRADA",ELVIA!$J$80:$J$81,$B10),0)</f>
        <v>0</v>
      </c>
      <c r="V10" s="146">
        <f>IFERROR(SUMIFS(CAJA!$M$7235:$M$7905,CAJA!$H$7235:$H$7905,"ENTRADA",CAJA!$J$7235:$J$7905,$B10),0)</f>
        <v>0</v>
      </c>
      <c r="W10" s="62">
        <f>IFERROR(SUMIFS('CAJA TIGRES'!$M$1995:$M$2100,'CAJA TIGRES'!$H$1995:$H$2100,"ENTRADA",'CAJA TIGRES'!$J$1995:$J$2100,$B10),0)</f>
        <v>0</v>
      </c>
      <c r="X10" s="62">
        <f>IFERROR(SUMIFS(RESERVA!$M$14:$M$14,RESERVA!$H$14:$H$14,"ENTRADA",RESERVA!$J$14:$J$14,$B10),0)</f>
        <v>0</v>
      </c>
      <c r="Y10" s="96">
        <f t="shared" si="0"/>
        <v>0</v>
      </c>
      <c r="Z10" s="96">
        <f>Y10+'NOV25'!Z10</f>
        <v>0</v>
      </c>
    </row>
    <row r="11" spans="1:26" x14ac:dyDescent="0.3">
      <c r="A11">
        <v>11.7</v>
      </c>
      <c r="B11" s="63" t="s">
        <v>100</v>
      </c>
      <c r="C11" s="62">
        <f>IFERROR(SUMIFS('MGZ121'!$M$1742:'MGZ121'!$M$1934,'MGZ121'!$H$1742:$H$1934,"ENTRADA",'MGZ121'!$J$1742:$J$1934,$B11),0)</f>
        <v>0</v>
      </c>
      <c r="D11" s="62">
        <f>IFERROR(SUMIFS('MGZ BBVA'!$M$1702:$M$1910,'MGZ BBVA'!$H$1702:$H$1910,"ENTRADA",'MGZ BBVA'!$J$1702:$J$1910,$B11),0)</f>
        <v>0</v>
      </c>
      <c r="E11" s="62">
        <f>IFERROR(SUMIFS('MGZ DOLARES'!$M$2:$M$2,'MGZ DOLARES'!$F$2:$F$2,"ENTRADA",'MGZ DOLARES'!$J$2:$J$2,$B11),0)</f>
        <v>0</v>
      </c>
      <c r="F11" s="62">
        <f>IFERROR(SUMIFS('MGZ BAJIO'!$M$82:$M$83,'MGZ BAJIO'!$H$82:$H$83,"ENTRADA",'MGZ BAJIO'!$J$82:$J$83,$B11),0)</f>
        <v>0</v>
      </c>
      <c r="G11" s="62">
        <f>IFERROR(SUMIFS('VICTOR BANAMEX'!$M$655:$M$716,'VICTOR BANAMEX'!$H$655:$H$716,"ENTRADA",'VICTOR BANAMEX'!$J$655:$J$716,$B11),0)</f>
        <v>0</v>
      </c>
      <c r="H11" s="62">
        <f>IFERROR(SUMIFS('VICTOR BANORTE'!$M$114:$M$121,'VICTOR BANORTE'!$H$114:$H$121,"ENTRADA",'VICTOR BANORTE'!$J$114:$J$121,$B11),0)</f>
        <v>0</v>
      </c>
      <c r="I11" s="62">
        <f>IFERROR(SUMIFS(RODRIGO!$M$5:$M$5,RODRIGO!$H$5:$H$5,"ENTRADA",RODRIGO!$J$5:$J$5,$B11),0)</f>
        <v>0</v>
      </c>
      <c r="J11" s="62">
        <f>IFERROR(SUMIFS(MOY!$M$100:$M$101,MOY!$H$100:$H$101,"ENTRADA",MOY!$J$100:$J$101,$B11),0)</f>
        <v>0</v>
      </c>
      <c r="K11" s="62">
        <f>IFERROR(SUMIFS('NORMA RUTH'!$M$128:$M$143,'NORMA RUTH'!$H$128:$H$143,"ENTRADA",'NORMA RUTH'!$J$128:$J$143,$B11),0)</f>
        <v>0</v>
      </c>
      <c r="L11" s="62">
        <f>IFERROR(SUMIFS(VALERIA!$M$90:$M$100,VALERIA!$H$90:$H$100,"ENTRADA",VALERIA!$J$90:$J$100,$B11),0)</f>
        <v>0</v>
      </c>
      <c r="M11" s="62">
        <f>IFERROR(SUMIFS('MANUEL BANAMEX'!$M$163:$M$178,'MANUEL BANAMEX'!$H$163:$H$178,"ENTRADA",'MANUEL BANAMEX'!$J$163:$J$178,$B11),0)</f>
        <v>0</v>
      </c>
      <c r="N11" s="62">
        <f>IFERROR(SUMIFS(ROBERTO!$M$10:$M$19,ROBERTO!$H$10:$H$19,"ENTRADA",ROBERTO!$J$10:$J$19,$B11),0)</f>
        <v>0</v>
      </c>
      <c r="O11" s="62">
        <f>IFERROR(SUMIFS(JUAN!$M$96:$M$103,JUAN!$H$96:$H$103,"ENTRADA",JUAN!$J$96:$J$103,$B11),0)</f>
        <v>0</v>
      </c>
      <c r="P11" s="62">
        <f>IFERROR(SUMIFS('NORMA SANCHEZ'!$M$90:$M$96,'NORMA SANCHEZ'!$H$90:$H$96,"ENTRADA",'NORMA SANCHEZ'!$J$90:$J$96,$B11),0)</f>
        <v>0</v>
      </c>
      <c r="Q11" s="62">
        <f>IFERROR(SUMIFS('JOSE CARLOS'!$M$90:$M$95,'JOSE CARLOS'!$H$90:$H$95,"ENTRADA",'JOSE CARLOS'!$J$90:$J$95,$B11),0)</f>
        <v>0</v>
      </c>
      <c r="R11" s="62">
        <f>IFERROR(SUMIFS('LUIS ENRIQUE '!$M$74:$M$75,'LUIS ENRIQUE '!$H$74:$H$75,"ENTRADA",'LUIS ENRIQUE '!$J$74:$J$75,$B11),0)</f>
        <v>0</v>
      </c>
      <c r="S11" s="62">
        <f>IFERROR(SUMIFS(CESARIA!$M$100:$M$107,CESARIA!$H$100:$H$107,"ENTRADA",CESARIA!$J$100:$J$107,$B11),0)</f>
        <v>0</v>
      </c>
      <c r="T11" s="62">
        <f>IFERROR(SUMIFS(ALAN!$M$104:$M$113,ALAN!$H$104:$H$113,"ENTRADA",ALAN!$J$104:$J$113,$B11),0)</f>
        <v>0</v>
      </c>
      <c r="U11" s="62">
        <f>IFERROR(SUMIFS(ELVIA!$M$80:$M$81,ELVIA!$H$80:$H$81,"ENTRADA",ELVIA!$J$80:$J$81,$B11),0)</f>
        <v>0</v>
      </c>
      <c r="V11" s="146">
        <f>IFERROR(SUMIFS(CAJA!$M$7235:$M$7905,CAJA!$H$7235:$H$7905,"ENTRADA",CAJA!$J$7235:$J$7905,$B11),0)</f>
        <v>0</v>
      </c>
      <c r="W11" s="62">
        <f>IFERROR(SUMIFS('CAJA TIGRES'!$M$1995:$M$2100,'CAJA TIGRES'!$H$1995:$H$2100,"ENTRADA",'CAJA TIGRES'!$J$1995:$J$2100,$B11),0)</f>
        <v>0</v>
      </c>
      <c r="X11" s="62">
        <f>IFERROR(SUMIFS(RESERVA!$M$14:$M$14,RESERVA!$H$14:$H$14,"ENTRADA",RESERVA!$J$14:$J$14,$B11),0)</f>
        <v>0</v>
      </c>
      <c r="Y11" s="96">
        <f t="shared" si="0"/>
        <v>0</v>
      </c>
      <c r="Z11" s="96">
        <f>Y11+'NOV25'!Z11</f>
        <v>54136.229999999996</v>
      </c>
    </row>
    <row r="12" spans="1:26" x14ac:dyDescent="0.3">
      <c r="A12">
        <v>11.8</v>
      </c>
      <c r="B12" s="63" t="s">
        <v>123</v>
      </c>
      <c r="C12" s="62">
        <f>IFERROR(SUMIFS('MGZ121'!$M$1742:'MGZ121'!$M$1934,'MGZ121'!$H$1742:$H$1934,"ENTRADA",'MGZ121'!$J$1742:$J$1934,$B12),0)</f>
        <v>0</v>
      </c>
      <c r="D12" s="62">
        <f>IFERROR(SUMIFS('MGZ BBVA'!$M$1702:$M$1910,'MGZ BBVA'!$H$1702:$H$1910,"ENTRADA",'MGZ BBVA'!$J$1702:$J$1910,$B12),0)</f>
        <v>0</v>
      </c>
      <c r="E12" s="62">
        <f>IFERROR(SUMIFS('MGZ DOLARES'!$M$2:$M$2,'MGZ DOLARES'!$F$2:$F$2,"ENTRADA",'MGZ DOLARES'!$J$2:$J$2,$B12),0)</f>
        <v>0</v>
      </c>
      <c r="F12" s="62">
        <f>IFERROR(SUMIFS('MGZ BAJIO'!$M$82:$M$83,'MGZ BAJIO'!$H$82:$H$83,"ENTRADA",'MGZ BAJIO'!$J$82:$J$83,$B12),0)</f>
        <v>0</v>
      </c>
      <c r="G12" s="62">
        <f>IFERROR(SUMIFS('VICTOR BANAMEX'!$M$655:$M$716,'VICTOR BANAMEX'!$H$655:$H$716,"ENTRADA",'VICTOR BANAMEX'!$J$655:$J$716,$B12),0)</f>
        <v>0</v>
      </c>
      <c r="H12" s="62">
        <f>IFERROR(SUMIFS('VICTOR BANORTE'!$M$114:$M$121,'VICTOR BANORTE'!$H$114:$H$121,"ENTRADA",'VICTOR BANORTE'!$J$114:$J$121,$B12),0)</f>
        <v>0</v>
      </c>
      <c r="I12" s="62">
        <f>IFERROR(SUMIFS(RODRIGO!$M$5:$M$5,RODRIGO!$H$5:$H$5,"ENTRADA",RODRIGO!$J$5:$J$5,$B12),0)</f>
        <v>0</v>
      </c>
      <c r="J12" s="62">
        <f>IFERROR(SUMIFS(MOY!$M$100:$M$101,MOY!$H$100:$H$101,"ENTRADA",MOY!$J$100:$J$101,$B12),0)</f>
        <v>0</v>
      </c>
      <c r="K12" s="62">
        <f>IFERROR(SUMIFS('NORMA RUTH'!$M$128:$M$143,'NORMA RUTH'!$H$128:$H$143,"ENTRADA",'NORMA RUTH'!$J$128:$J$143,$B12),0)</f>
        <v>0</v>
      </c>
      <c r="L12" s="62">
        <f>IFERROR(SUMIFS(VALERIA!$M$90:$M$100,VALERIA!$H$90:$H$100,"ENTRADA",VALERIA!$J$90:$J$100,$B12),0)</f>
        <v>0</v>
      </c>
      <c r="M12" s="62">
        <f>IFERROR(SUMIFS('MANUEL BANAMEX'!$M$163:$M$178,'MANUEL BANAMEX'!$H$163:$H$178,"ENTRADA",'MANUEL BANAMEX'!$J$163:$J$178,$B12),0)</f>
        <v>0</v>
      </c>
      <c r="N12" s="62">
        <f>IFERROR(SUMIFS(ROBERTO!$M$10:$M$19,ROBERTO!$H$10:$H$19,"ENTRADA",ROBERTO!$J$10:$J$19,$B12),0)</f>
        <v>0</v>
      </c>
      <c r="O12" s="62">
        <f>IFERROR(SUMIFS(JUAN!$M$96:$M$103,JUAN!$H$96:$H$103,"ENTRADA",JUAN!$J$96:$J$103,$B12),0)</f>
        <v>0</v>
      </c>
      <c r="P12" s="62">
        <f>IFERROR(SUMIFS('NORMA SANCHEZ'!$M$90:$M$96,'NORMA SANCHEZ'!$H$90:$H$96,"ENTRADA",'NORMA SANCHEZ'!$J$90:$J$96,$B12),0)</f>
        <v>8000</v>
      </c>
      <c r="Q12" s="62">
        <f>IFERROR(SUMIFS('JOSE CARLOS'!$M$90:$M$95,'JOSE CARLOS'!$H$90:$H$95,"ENTRADA",'JOSE CARLOS'!$J$90:$J$95,$B12),0)</f>
        <v>0</v>
      </c>
      <c r="R12" s="62">
        <f>IFERROR(SUMIFS('LUIS ENRIQUE '!$M$74:$M$75,'LUIS ENRIQUE '!$H$74:$H$75,"ENTRADA",'LUIS ENRIQUE '!$J$74:$J$75,$B12),0)</f>
        <v>0</v>
      </c>
      <c r="S12" s="62">
        <f>IFERROR(SUMIFS(CESARIA!$M$100:$M$107,CESARIA!$H$100:$H$107,"ENTRADA",CESARIA!$J$100:$J$107,$B12),0)</f>
        <v>0</v>
      </c>
      <c r="T12" s="62">
        <f>IFERROR(SUMIFS(ALAN!$M$104:$M$113,ALAN!$H$104:$H$113,"ENTRADA",ALAN!$J$104:$J$113,$B12),0)</f>
        <v>0</v>
      </c>
      <c r="U12" s="62">
        <f>IFERROR(SUMIFS(ELVIA!$M$80:$M$81,ELVIA!$H$80:$H$81,"ENTRADA",ELVIA!$J$80:$J$81,$B12),0)</f>
        <v>0</v>
      </c>
      <c r="V12" s="146">
        <f>IFERROR(SUMIFS(CAJA!$M$7235:$M$7905,CAJA!$H$7235:$H$7905,"ENTRADA",CAJA!$J$7235:$J$7905,$B12),0)</f>
        <v>0</v>
      </c>
      <c r="W12" s="62">
        <f>IFERROR(SUMIFS('CAJA TIGRES'!$M$1995:$M$2100,'CAJA TIGRES'!$H$1995:$H$2100,"ENTRADA",'CAJA TIGRES'!$J$1995:$J$2100,$B12),0)</f>
        <v>0</v>
      </c>
      <c r="X12" s="62">
        <f>IFERROR(SUMIFS(RESERVA!$M$14:$M$14,RESERVA!$H$14:$H$14,"ENTRADA",RESERVA!$J$14:$J$14,$B12),0)</f>
        <v>0</v>
      </c>
      <c r="Y12" s="96">
        <f t="shared" si="0"/>
        <v>8000</v>
      </c>
      <c r="Z12" s="96">
        <f>Y12+'NOV25'!Z12</f>
        <v>211050</v>
      </c>
    </row>
    <row r="13" spans="1:26" x14ac:dyDescent="0.3">
      <c r="B13" s="63" t="s">
        <v>199</v>
      </c>
      <c r="C13" s="62">
        <f>IFERROR(SUMIFS('MGZ121'!$M$1742:'MGZ121'!$M$1934,'MGZ121'!$H$1742:$H$1934,"ENTRADA",'MGZ121'!$J$1742:$J$1934,$B13),0)</f>
        <v>0</v>
      </c>
      <c r="D13" s="62">
        <f>IFERROR(SUMIFS('MGZ BBVA'!$M$1702:$M$1910,'MGZ BBVA'!$H$1702:$H$1910,"ENTRADA",'MGZ BBVA'!$J$1702:$J$1910,$B13),0)</f>
        <v>0</v>
      </c>
      <c r="E13" s="62">
        <f>IFERROR(SUMIFS('MGZ DOLARES'!$M$2:$M$2,'MGZ DOLARES'!$F$2:$F$2,"ENTRADA",'MGZ DOLARES'!$J$2:$J$2,$B13),0)</f>
        <v>0</v>
      </c>
      <c r="F13" s="62">
        <f>IFERROR(SUMIFS('MGZ BAJIO'!$M$82:$M$83,'MGZ BAJIO'!$H$82:$H$83,"ENTRADA",'MGZ BAJIO'!$J$82:$J$83,$B13),0)</f>
        <v>0</v>
      </c>
      <c r="G13" s="62">
        <f>IFERROR(SUMIFS('VICTOR BANAMEX'!$M$655:$M$716,'VICTOR BANAMEX'!$H$655:$H$716,"ENTRADA",'VICTOR BANAMEX'!$J$655:$J$716,$B13),0)</f>
        <v>0</v>
      </c>
      <c r="H13" s="62">
        <f>IFERROR(SUMIFS('VICTOR BANORTE'!$M$114:$M$121,'VICTOR BANORTE'!$H$114:$H$121,"ENTRADA",'VICTOR BANORTE'!$J$114:$J$121,$B13),0)</f>
        <v>0</v>
      </c>
      <c r="I13" s="62">
        <f>IFERROR(SUMIFS(RODRIGO!$M$5:$M$5,RODRIGO!$H$5:$H$5,"ENTRADA",RODRIGO!$J$5:$J$5,$B13),0)</f>
        <v>0</v>
      </c>
      <c r="J13" s="62">
        <f>IFERROR(SUMIFS(MOY!$M$100:$M$101,MOY!$H$100:$H$101,"ENTRADA",MOY!$J$100:$J$101,$B13),0)</f>
        <v>0</v>
      </c>
      <c r="K13" s="62">
        <f>IFERROR(SUMIFS('NORMA RUTH'!$M$128:$M$143,'NORMA RUTH'!$H$128:$H$143,"ENTRADA",'NORMA RUTH'!$J$128:$J$143,$B13),0)</f>
        <v>0</v>
      </c>
      <c r="L13" s="62">
        <f>IFERROR(SUMIFS(VALERIA!$M$90:$M$100,VALERIA!$H$90:$H$100,"ENTRADA",VALERIA!$J$90:$J$100,$B13),0)</f>
        <v>0</v>
      </c>
      <c r="M13" s="62">
        <f>IFERROR(SUMIFS('MANUEL BANAMEX'!$M$163:$M$178,'MANUEL BANAMEX'!$H$163:$H$178,"ENTRADA",'MANUEL BANAMEX'!$J$163:$J$178,$B13),0)</f>
        <v>0</v>
      </c>
      <c r="N13" s="62">
        <f>IFERROR(SUMIFS(ROBERTO!$M$10:$M$19,ROBERTO!$H$10:$H$19,"ENTRADA",ROBERTO!$J$10:$J$19,$B13),0)</f>
        <v>0</v>
      </c>
      <c r="O13" s="62">
        <f>IFERROR(SUMIFS(JUAN!$M$96:$M$103,JUAN!$H$96:$H$103,"ENTRADA",JUAN!$J$96:$J$103,$B13),0)</f>
        <v>0</v>
      </c>
      <c r="P13" s="62">
        <f>IFERROR(SUMIFS('NORMA SANCHEZ'!$M$90:$M$96,'NORMA SANCHEZ'!$H$90:$H$96,"ENTRADA",'NORMA SANCHEZ'!$J$90:$J$96,$B13),0)</f>
        <v>0</v>
      </c>
      <c r="Q13" s="62">
        <f>IFERROR(SUMIFS('JOSE CARLOS'!$M$90:$M$95,'JOSE CARLOS'!$H$90:$H$95,"ENTRADA",'JOSE CARLOS'!$J$90:$J$95,$B13),0)</f>
        <v>0</v>
      </c>
      <c r="R13" s="62">
        <f>IFERROR(SUMIFS('LUIS ENRIQUE '!$M$74:$M$75,'LUIS ENRIQUE '!$H$74:$H$75,"ENTRADA",'LUIS ENRIQUE '!$J$74:$J$75,$B13),0)</f>
        <v>0</v>
      </c>
      <c r="S13" s="62">
        <f>IFERROR(SUMIFS(CESARIA!$M$100:$M$107,CESARIA!$H$100:$H$107,"ENTRADA",CESARIA!$J$100:$J$107,$B13),0)</f>
        <v>0</v>
      </c>
      <c r="T13" s="62">
        <f>IFERROR(SUMIFS(ALAN!$M$104:$M$113,ALAN!$H$104:$H$113,"ENTRADA",ALAN!$J$104:$J$113,$B13),0)</f>
        <v>0</v>
      </c>
      <c r="U13" s="62">
        <f>IFERROR(SUMIFS(ELVIA!$M$80:$M$81,ELVIA!$H$80:$H$81,"ENTRADA",ELVIA!$J$80:$J$81,$B13),0)</f>
        <v>0</v>
      </c>
      <c r="V13" s="146">
        <f>IFERROR(SUMIFS(CAJA!$M$7235:$M$7905,CAJA!$H$7235:$H$7905,"ENTRADA",CAJA!$J$7235:$J$7905,$B13),0)</f>
        <v>179510</v>
      </c>
      <c r="W13" s="62">
        <f>IFERROR(SUMIFS('CAJA TIGRES'!$M$1995:$M$2100,'CAJA TIGRES'!$H$1995:$H$2100,"ENTRADA",'CAJA TIGRES'!$J$1995:$J$2100,$B13),0)</f>
        <v>0</v>
      </c>
      <c r="X13" s="62">
        <f>IFERROR(SUMIFS(RESERVA!$M$14:$M$14,RESERVA!$H$14:$H$14,"ENTRADA",RESERVA!$J$14:$J$14,$B13),0)</f>
        <v>0</v>
      </c>
      <c r="Y13" s="96">
        <f t="shared" si="0"/>
        <v>179510</v>
      </c>
      <c r="Z13" s="96">
        <f>Y13+'NOV25'!Z13</f>
        <v>2931340</v>
      </c>
    </row>
    <row r="14" spans="1:26" x14ac:dyDescent="0.3">
      <c r="B14" s="13" t="s">
        <v>106</v>
      </c>
      <c r="C14" s="64">
        <f>SUM(C5:C13)</f>
        <v>6064350.8799999999</v>
      </c>
      <c r="D14" s="64">
        <f t="shared" ref="D14" si="1">SUM(D5:D13)</f>
        <v>7701094.4199999999</v>
      </c>
      <c r="E14" s="64">
        <f t="shared" ref="E14:Y14" si="2">SUM(E5:E13)</f>
        <v>0</v>
      </c>
      <c r="F14" s="64">
        <f t="shared" si="2"/>
        <v>0</v>
      </c>
      <c r="G14" s="64">
        <f t="shared" si="2"/>
        <v>0.01</v>
      </c>
      <c r="H14" s="64">
        <f t="shared" si="2"/>
        <v>0</v>
      </c>
      <c r="I14" s="64">
        <f t="shared" si="2"/>
        <v>0</v>
      </c>
      <c r="J14" s="64">
        <f t="shared" si="2"/>
        <v>0</v>
      </c>
      <c r="K14" s="64">
        <f t="shared" si="2"/>
        <v>50000</v>
      </c>
      <c r="L14" s="64">
        <f t="shared" si="2"/>
        <v>0</v>
      </c>
      <c r="M14" s="64">
        <f t="shared" si="2"/>
        <v>0</v>
      </c>
      <c r="N14" s="64">
        <f t="shared" si="2"/>
        <v>120000</v>
      </c>
      <c r="O14" s="64">
        <f t="shared" si="2"/>
        <v>0</v>
      </c>
      <c r="P14" s="64">
        <f t="shared" si="2"/>
        <v>8000</v>
      </c>
      <c r="Q14" s="64">
        <f t="shared" si="2"/>
        <v>0</v>
      </c>
      <c r="R14" s="64">
        <f t="shared" si="2"/>
        <v>0</v>
      </c>
      <c r="S14" s="64">
        <f t="shared" si="2"/>
        <v>0</v>
      </c>
      <c r="T14" s="64">
        <f t="shared" si="2"/>
        <v>0</v>
      </c>
      <c r="U14" s="64">
        <f>SUM(U5:U13)</f>
        <v>0</v>
      </c>
      <c r="V14" s="64">
        <f t="shared" si="2"/>
        <v>3032363</v>
      </c>
      <c r="W14" s="64">
        <f t="shared" si="2"/>
        <v>0</v>
      </c>
      <c r="X14" s="64">
        <f t="shared" si="2"/>
        <v>0</v>
      </c>
      <c r="Y14" s="64">
        <f t="shared" si="2"/>
        <v>16975808.310000002</v>
      </c>
      <c r="Z14" s="64">
        <f>SUM(Z5:Z13)</f>
        <v>159689603.23999998</v>
      </c>
    </row>
    <row r="15" spans="1:26" x14ac:dyDescent="0.3">
      <c r="B15" s="12"/>
      <c r="C15" s="75"/>
      <c r="D15" s="12"/>
      <c r="E15" s="12"/>
      <c r="F15" s="12"/>
      <c r="G15" s="12"/>
      <c r="H15" s="12"/>
      <c r="I15" s="12"/>
      <c r="J15" s="12"/>
      <c r="K15" s="12"/>
      <c r="L15" s="12"/>
      <c r="M15" s="12"/>
      <c r="N15" s="12"/>
      <c r="O15" s="12"/>
      <c r="P15" s="12"/>
      <c r="Q15" s="12"/>
      <c r="R15" s="12"/>
      <c r="S15" s="12"/>
      <c r="T15" s="12"/>
      <c r="U15" s="12"/>
      <c r="V15" s="12"/>
      <c r="W15" s="12"/>
      <c r="X15" s="12"/>
      <c r="Y15" s="97"/>
      <c r="Z15" s="97"/>
    </row>
    <row r="16" spans="1:26" x14ac:dyDescent="0.3">
      <c r="B16" s="86" t="s">
        <v>3</v>
      </c>
      <c r="C16" s="75"/>
      <c r="D16" s="12"/>
      <c r="E16" s="12"/>
      <c r="F16" s="12"/>
      <c r="G16" s="12"/>
      <c r="H16" s="12"/>
      <c r="I16" s="12"/>
      <c r="J16" s="12"/>
      <c r="K16" s="12"/>
      <c r="L16" s="12"/>
      <c r="M16" s="12"/>
      <c r="N16" s="12"/>
      <c r="O16" s="12"/>
      <c r="P16" s="12"/>
      <c r="Q16" s="12"/>
      <c r="R16" s="12"/>
      <c r="S16" s="12"/>
      <c r="T16" s="12"/>
      <c r="U16" s="12"/>
      <c r="V16" s="12"/>
      <c r="W16" s="12"/>
      <c r="X16" s="12"/>
      <c r="Y16" s="97"/>
      <c r="Z16" s="97"/>
    </row>
    <row r="17" spans="1:26" s="180" customFormat="1" x14ac:dyDescent="0.3">
      <c r="A17" s="180">
        <v>1</v>
      </c>
      <c r="B17" s="181" t="s">
        <v>53</v>
      </c>
      <c r="C17" s="135">
        <f>SUM(C18:C20)</f>
        <v>0</v>
      </c>
      <c r="D17" s="135">
        <f t="shared" ref="D17" si="3">SUM(D18:D20)</f>
        <v>0</v>
      </c>
      <c r="E17" s="135">
        <f t="shared" ref="E17:Z17" si="4">SUM(E18:E20)</f>
        <v>0</v>
      </c>
      <c r="F17" s="135">
        <f t="shared" si="4"/>
        <v>0</v>
      </c>
      <c r="G17" s="135">
        <f t="shared" si="4"/>
        <v>0</v>
      </c>
      <c r="H17" s="135">
        <f t="shared" si="4"/>
        <v>0</v>
      </c>
      <c r="I17" s="135">
        <f t="shared" si="4"/>
        <v>0</v>
      </c>
      <c r="J17" s="135">
        <f t="shared" si="4"/>
        <v>0</v>
      </c>
      <c r="K17" s="135">
        <f t="shared" si="4"/>
        <v>0</v>
      </c>
      <c r="L17" s="135">
        <f t="shared" si="4"/>
        <v>0</v>
      </c>
      <c r="M17" s="135">
        <f t="shared" si="4"/>
        <v>0</v>
      </c>
      <c r="N17" s="135">
        <f t="shared" ref="N17:T17" si="5">SUM(N18:N20)</f>
        <v>0</v>
      </c>
      <c r="O17" s="128">
        <f t="shared" si="5"/>
        <v>0</v>
      </c>
      <c r="P17" s="135">
        <f t="shared" si="5"/>
        <v>0</v>
      </c>
      <c r="Q17" s="128">
        <f t="shared" si="5"/>
        <v>0</v>
      </c>
      <c r="R17" s="135">
        <f t="shared" si="5"/>
        <v>0</v>
      </c>
      <c r="S17" s="135">
        <f t="shared" si="5"/>
        <v>0</v>
      </c>
      <c r="T17" s="135">
        <f t="shared" si="5"/>
        <v>0</v>
      </c>
      <c r="U17" s="135">
        <f>SUM(U18:U20)</f>
        <v>0</v>
      </c>
      <c r="V17" s="135">
        <f t="shared" si="4"/>
        <v>3508109.86</v>
      </c>
      <c r="W17" s="135">
        <f t="shared" si="4"/>
        <v>954761</v>
      </c>
      <c r="X17" s="135">
        <f t="shared" si="4"/>
        <v>0</v>
      </c>
      <c r="Y17" s="135">
        <f t="shared" si="4"/>
        <v>4462870.8599999994</v>
      </c>
      <c r="Z17" s="135">
        <f t="shared" si="4"/>
        <v>47592432.859999999</v>
      </c>
    </row>
    <row r="18" spans="1:26" x14ac:dyDescent="0.3">
      <c r="A18">
        <v>1.1000000000000001</v>
      </c>
      <c r="B18" s="60" t="s">
        <v>112</v>
      </c>
      <c r="C18" s="62">
        <f>IFERROR(SUMIFS('MGZ121'!$N$1742:$N$1934,'MGZ121'!H$1742:H$1934,"SALIDA",'MGZ121'!$J$1742:$J$1934,$B18),0)</f>
        <v>0</v>
      </c>
      <c r="D18" s="62">
        <f>IFERROR(SUMIFS('MGZ BBVA'!$N$1702:$N$1910,'MGZ BBVA'!$H$1702:$H$1910,"SALIDA",'MGZ BBVA'!$J$1702:$J$1910,$B18),0)</f>
        <v>0</v>
      </c>
      <c r="E18" s="62">
        <f>IFERROR(SUMIFS('MGZ DOLARES'!$N$2:$N$2,'MGZ DOLARES'!$F$2:$F$2,"SALIDA",'MGZ DOLARES'!$J$2:$J$2,$B18),0)</f>
        <v>0</v>
      </c>
      <c r="F18" s="62">
        <f>IFERROR(SUMIFS('MGZ BAJIO'!$N$82:$N$83,'MGZ BAJIO'!$H$82:$H$83,"SALIDA",'MGZ BAJIO'!$J$82:$J$83,$B18),0)</f>
        <v>0</v>
      </c>
      <c r="G18" s="62">
        <f>IFERROR(SUMIFS('VICTOR BANAMEX'!$N$655:$N$716,'VICTOR BANAMEX'!$H$655:$H$716,"SALIDA",'VICTOR BANAMEX'!$J$655:$J$716,$B18),0)</f>
        <v>0</v>
      </c>
      <c r="H18" s="62">
        <f>IFERROR(SUMIFS('VICTOR BANORTE'!$N$114:$N$121,'VICTOR BANORTE'!$H$114:$H$121,"SALIDA",'VICTOR BANORTE'!$J$114:$J$121,$B18),0)</f>
        <v>0</v>
      </c>
      <c r="I18" s="62">
        <f>IFERROR(SUMIFS(RODRIGO!$N$5:$N$5,RODRIGO!$H$5:$H$5,"SALIDA",RODRIGO!$J$5:$J$5,$B18),0)</f>
        <v>0</v>
      </c>
      <c r="J18" s="62">
        <f>IFERROR(SUMIFS(MOY!$N$100:$N$101,MOY!$H$100:$H$101,"SALIDA",MOY!$J$100:$J$101,$B18),0)</f>
        <v>0</v>
      </c>
      <c r="K18" s="62">
        <f>IFERROR(SUMIFS('NORMA RUTH'!$N$128:$N$143,'NORMA RUTH'!$H$128:$H$143,"SALIDA",'NORMA RUTH'!$J$128:$J$143,$B18),0)</f>
        <v>0</v>
      </c>
      <c r="L18" s="62">
        <f>IFERROR(SUMIFS(VALERIA!$N$90:$N$100,VALERIA!$H$90:$H$100,"SALIDA",VALERIA!$J$90:$J$100,$B18),0)</f>
        <v>0</v>
      </c>
      <c r="M18" s="62">
        <f>IFERROR(SUMIFS('MANUEL BANAMEX'!$N$163:$N$178,'MANUEL BANAMEX'!$H$163:$H$178,"SALIDA",'MANUEL BANAMEX'!$J$163:$J$178,$B18),0)</f>
        <v>0</v>
      </c>
      <c r="N18" s="62">
        <f>IFERROR(SUMIFS(ROBERTO!$N$10:$N$19,ROBERTO!$H$10:$H$19,"SALIDA",ROBERTO!$J$10:$J$19,$B18),0)</f>
        <v>0</v>
      </c>
      <c r="O18" s="62">
        <f>IFERROR(SUMIFS(JUAN!$N$96:$N$103,JUAN!$H$96:$H$103,"SALIDA",JUAN!$J$96:$J$103,$B18),0)</f>
        <v>0</v>
      </c>
      <c r="P18" s="62">
        <f>IFERROR(SUMIFS('NORMA SANCHEZ'!$N$90:$N$96,'NORMA SANCHEZ'!$H$90:$H$96,"SALIDA",'NORMA SANCHEZ'!$J$90:$J$96,$B18),0)</f>
        <v>0</v>
      </c>
      <c r="Q18" s="62">
        <f>IFERROR(SUMIFS('JOSE CARLOS'!$N$90:$N$95,'JOSE CARLOS'!$H$90:$H$95,"SALIDA",'JOSE CARLOS'!$J$90:$J$95,$B18),0)</f>
        <v>0</v>
      </c>
      <c r="R18" s="62">
        <f>IFERROR(SUMIFS('LUIS ENRIQUE '!$N$74:$N$75,'LUIS ENRIQUE '!$H$74:$H$75,"SALIDA",'LUIS ENRIQUE '!$J$74:$J$75,$B18),0)</f>
        <v>0</v>
      </c>
      <c r="S18" s="62">
        <f>IFERROR(SUMIFS(CESARIA!$N$100:$N$107,CESARIA!$H$100:$H$107,"SALIDA",CESARIA!$J$100:$J$107,$B18),0)</f>
        <v>0</v>
      </c>
      <c r="T18" s="62">
        <f>IFERROR(SUMIFS(ALAN!$N$104:$N$113,ALAN!$H$104:$H$113,"SALIDA",ALAN!$J$104:$J$113,$B18),0)</f>
        <v>0</v>
      </c>
      <c r="U18" s="62">
        <f>IFERROR(SUMIFS(ELVIA!$N$80:$N$81,ELVIA!$H$80:$H$81,"SALIDA",ELVIA!$J$80:$J$81,$B18),0)</f>
        <v>0</v>
      </c>
      <c r="V18" s="146">
        <f>IFERROR(SUMIFS(CAJA!$N$7235:$N$7905,CAJA!$H$7235:$H$7905,"SALIDA",CAJA!$J$7235:$J$7905,$B18),0)</f>
        <v>3242310.86</v>
      </c>
      <c r="W18" s="62">
        <f>IFERROR(SUMIFS('CAJA TIGRES'!$N$1995:$N$2100,'CAJA TIGRES'!$H$1995:$H$2100,"SALIDA",'CAJA TIGRES'!$J$1995:$J$2100,$B18),0)</f>
        <v>928161</v>
      </c>
      <c r="X18" s="62">
        <f>IFERROR(SUMIFS(RESERVA!$N$14:$N$14,RESERVA!$H$14:$H$14,"SALIDA",RESERVA!$J$14:$J$14,$B18),0)</f>
        <v>0</v>
      </c>
      <c r="Y18" s="96">
        <f>SUM(C18:X18)</f>
        <v>4170471.86</v>
      </c>
      <c r="Z18" s="96">
        <f>Y18+'NOV25'!Z18</f>
        <v>43939904.859999999</v>
      </c>
    </row>
    <row r="19" spans="1:26" x14ac:dyDescent="0.3">
      <c r="A19">
        <v>1.2</v>
      </c>
      <c r="B19" s="60" t="s">
        <v>113</v>
      </c>
      <c r="C19" s="62">
        <f>IFERROR(SUMIFS('MGZ121'!$N$1742:$N$1934,'MGZ121'!H$1742:H$1934,"SALIDA",'MGZ121'!$J$1742:$J$1934,$B19),0)</f>
        <v>0</v>
      </c>
      <c r="D19" s="62">
        <f>IFERROR(SUMIFS('MGZ BBVA'!$N$1702:$N$1910,'MGZ BBVA'!$H$1702:$H$1910,"SALIDA",'MGZ BBVA'!$J$1702:$J$1910,$B19),0)</f>
        <v>0</v>
      </c>
      <c r="E19" s="62">
        <f>IFERROR(SUMIFS('MGZ DOLARES'!$N$2:$N$2,'MGZ DOLARES'!$F$2:$F$2,"SALIDA",'MGZ DOLARES'!$J$2:$J$2,$B19),0)</f>
        <v>0</v>
      </c>
      <c r="F19" s="62">
        <f>IFERROR(SUMIFS('MGZ BAJIO'!$N$82:$N$83,'MGZ BAJIO'!$H$82:$H$83,"SALIDA",'MGZ BAJIO'!$J$82:$J$83,$B19),0)</f>
        <v>0</v>
      </c>
      <c r="G19" s="62">
        <f>IFERROR(SUMIFS('VICTOR BANAMEX'!$N$655:$N$716,'VICTOR BANAMEX'!$H$655:$H$716,"SALIDA",'VICTOR BANAMEX'!$J$655:$J$716,$B19),0)</f>
        <v>0</v>
      </c>
      <c r="H19" s="62">
        <f>IFERROR(SUMIFS('VICTOR BANORTE'!$N$114:$N$121,'VICTOR BANORTE'!$H$114:$H$121,"SALIDA",'VICTOR BANORTE'!$J$114:$J$121,$B19),0)</f>
        <v>0</v>
      </c>
      <c r="I19" s="62">
        <f>IFERROR(SUMIFS(RODRIGO!$N$5:$N$5,RODRIGO!$H$5:$H$5,"SALIDA",RODRIGO!$J$5:$J$5,$B19),0)</f>
        <v>0</v>
      </c>
      <c r="J19" s="62">
        <f>IFERROR(SUMIFS(MOY!$N$100:$N$101,MOY!$H$100:$H$101,"SALIDA",MOY!$J$100:$J$101,$B19),0)</f>
        <v>0</v>
      </c>
      <c r="K19" s="62">
        <f>IFERROR(SUMIFS('NORMA RUTH'!$N$128:$N$143,'NORMA RUTH'!$H$128:$H$143,"SALIDA",'NORMA RUTH'!$J$128:$J$143,$B19),0)</f>
        <v>0</v>
      </c>
      <c r="L19" s="62">
        <f>IFERROR(SUMIFS(VALERIA!$N$90:$N$100,VALERIA!$H$90:$H$100,"SALIDA",VALERIA!$J$90:$J$100,$B19),0)</f>
        <v>0</v>
      </c>
      <c r="M19" s="62">
        <f>IFERROR(SUMIFS('MANUEL BANAMEX'!$N$163:$N$178,'MANUEL BANAMEX'!$H$163:$H$178,"SALIDA",'MANUEL BANAMEX'!$J$163:$J$178,$B19),0)</f>
        <v>0</v>
      </c>
      <c r="N19" s="62">
        <f>IFERROR(SUMIFS(ROBERTO!$N$10:$N$19,ROBERTO!$H$10:$H$19,"SALIDA",ROBERTO!$J$10:$J$19,$B19),0)</f>
        <v>0</v>
      </c>
      <c r="O19" s="62">
        <f>IFERROR(SUMIFS(JUAN!$N$96:$N$103,JUAN!$H$96:$H$103,"SALIDA",JUAN!$J$96:$J$103,$B19),0)</f>
        <v>0</v>
      </c>
      <c r="P19" s="62">
        <f>IFERROR(SUMIFS('NORMA SANCHEZ'!$N$90:$N$96,'NORMA SANCHEZ'!$H$90:$H$96,"SALIDA",'NORMA SANCHEZ'!$J$90:$J$96,$B19),0)</f>
        <v>0</v>
      </c>
      <c r="Q19" s="62">
        <f>IFERROR(SUMIFS('JOSE CARLOS'!$N$90:$N$95,'JOSE CARLOS'!$H$90:$H$95,"SALIDA",'JOSE CARLOS'!$J$90:$J$95,$B19),0)</f>
        <v>0</v>
      </c>
      <c r="R19" s="62">
        <f>IFERROR(SUMIFS('LUIS ENRIQUE '!$N$74:$N$75,'LUIS ENRIQUE '!$H$74:$H$75,"SALIDA",'LUIS ENRIQUE '!$J$74:$J$75,$B19),0)</f>
        <v>0</v>
      </c>
      <c r="S19" s="62">
        <f>IFERROR(SUMIFS(CESARIA!$N$100:$N$107,CESARIA!$H$100:$H$107,"SALIDA",CESARIA!$J$100:$J$107,$B19),0)</f>
        <v>0</v>
      </c>
      <c r="T19" s="62">
        <f>IFERROR(SUMIFS(ALAN!$N$104:$N$113,ALAN!$H$104:$H$113,"SALIDA",ALAN!$J$104:$J$113,$B19),0)</f>
        <v>0</v>
      </c>
      <c r="U19" s="62">
        <f>IFERROR(SUMIFS(ELVIA!$N$80:$N$81,ELVIA!$H$80:$H$81,"SALIDA",ELVIA!$J$80:$J$81,$B19),0)</f>
        <v>0</v>
      </c>
      <c r="V19" s="146">
        <f>IFERROR(SUMIFS(CAJA!$N$7235:$N$7905,CAJA!$H$7235:$H$7905,"SALIDA",CAJA!$J$7235:$J$7905,$B19),0)</f>
        <v>94250</v>
      </c>
      <c r="W19" s="62">
        <f>IFERROR(SUMIFS('CAJA TIGRES'!$N$1995:$N$2100,'CAJA TIGRES'!$H$1995:$H$2100,"SALIDA",'CAJA TIGRES'!$J$1995:$J$2100,$B19),0)</f>
        <v>14450</v>
      </c>
      <c r="X19" s="62">
        <f>IFERROR(SUMIFS(RESERVA!$N$14:$N$14,RESERVA!$H$14:$H$14,"SALIDA",RESERVA!$J$14:$J$14,$B19),0)</f>
        <v>0</v>
      </c>
      <c r="Y19" s="96">
        <f>SUM(C19:X19)</f>
        <v>108700</v>
      </c>
      <c r="Z19" s="96">
        <f>Y19+'NOV25'!Z19</f>
        <v>1929733</v>
      </c>
    </row>
    <row r="20" spans="1:26" x14ac:dyDescent="0.3">
      <c r="A20">
        <v>1.3</v>
      </c>
      <c r="B20" s="60" t="s">
        <v>114</v>
      </c>
      <c r="C20" s="62">
        <f>IFERROR(SUMIFS('MGZ121'!$N$1742:$N$1934,'MGZ121'!H$1742:H$1934,"SALIDA",'MGZ121'!$J$1742:$J$1934,$B20),0)</f>
        <v>0</v>
      </c>
      <c r="D20" s="62">
        <f>IFERROR(SUMIFS('MGZ BBVA'!$N$1702:$N$1910,'MGZ BBVA'!$H$1702:$H$1910,"SALIDA",'MGZ BBVA'!$J$1702:$J$1910,$B20),0)</f>
        <v>0</v>
      </c>
      <c r="E20" s="62">
        <f>IFERROR(SUMIFS('MGZ DOLARES'!$N$2:$N$2,'MGZ DOLARES'!$F$2:$F$2,"SALIDA",'MGZ DOLARES'!$J$2:$J$2,$B20),0)</f>
        <v>0</v>
      </c>
      <c r="F20" s="62">
        <f>IFERROR(SUMIFS('MGZ BAJIO'!$N$82:$N$83,'MGZ BAJIO'!$H$82:$H$83,"SALIDA",'MGZ BAJIO'!$J$82:$J$83,$B20),0)</f>
        <v>0</v>
      </c>
      <c r="G20" s="62">
        <f>IFERROR(SUMIFS('VICTOR BANAMEX'!$N$655:$N$716,'VICTOR BANAMEX'!$H$655:$H$716,"SALIDA",'VICTOR BANAMEX'!$J$655:$J$716,$B20),0)</f>
        <v>0</v>
      </c>
      <c r="H20" s="62">
        <f>IFERROR(SUMIFS('VICTOR BANORTE'!$N$114:$N$121,'VICTOR BANORTE'!$H$114:$H$121,"SALIDA",'VICTOR BANORTE'!$J$114:$J$121,$B20),0)</f>
        <v>0</v>
      </c>
      <c r="I20" s="62">
        <f>IFERROR(SUMIFS(RODRIGO!$N$5:$N$5,RODRIGO!$H$5:$H$5,"SALIDA",RODRIGO!$J$5:$J$5,$B20),0)</f>
        <v>0</v>
      </c>
      <c r="J20" s="62">
        <f>IFERROR(SUMIFS(MOY!$N$100:$N$101,MOY!$H$100:$H$101,"SALIDA",MOY!$J$100:$J$101,$B20),0)</f>
        <v>0</v>
      </c>
      <c r="K20" s="62">
        <f>IFERROR(SUMIFS('NORMA RUTH'!$N$128:$N$143,'NORMA RUTH'!$H$128:$H$143,"SALIDA",'NORMA RUTH'!$J$128:$J$143,$B20),0)</f>
        <v>0</v>
      </c>
      <c r="L20" s="62">
        <f>IFERROR(SUMIFS(VALERIA!$N$90:$N$100,VALERIA!$H$90:$H$100,"SALIDA",VALERIA!$J$90:$J$100,$B20),0)</f>
        <v>0</v>
      </c>
      <c r="M20" s="62">
        <f>IFERROR(SUMIFS('MANUEL BANAMEX'!$N$163:$N$178,'MANUEL BANAMEX'!$H$163:$H$178,"SALIDA",'MANUEL BANAMEX'!$J$163:$J$178,$B20),0)</f>
        <v>0</v>
      </c>
      <c r="N20" s="62">
        <f>IFERROR(SUMIFS(ROBERTO!$N$10:$N$19,ROBERTO!$H$10:$H$19,"SALIDA",ROBERTO!$J$10:$J$19,$B20),0)</f>
        <v>0</v>
      </c>
      <c r="O20" s="62">
        <f>IFERROR(SUMIFS(JUAN!$N$96:$N$103,JUAN!$H$96:$H$103,"SALIDA",JUAN!$J$96:$J$103,$B20),0)</f>
        <v>0</v>
      </c>
      <c r="P20" s="62">
        <f>IFERROR(SUMIFS('NORMA SANCHEZ'!$N$90:$N$96,'NORMA SANCHEZ'!$H$90:$H$96,"SALIDA",'NORMA SANCHEZ'!$J$90:$J$96,$B20),0)</f>
        <v>0</v>
      </c>
      <c r="Q20" s="62">
        <f>IFERROR(SUMIFS('JOSE CARLOS'!$N$90:$N$95,'JOSE CARLOS'!$H$90:$H$95,"SALIDA",'JOSE CARLOS'!$J$90:$J$95,$B20),0)</f>
        <v>0</v>
      </c>
      <c r="R20" s="62">
        <f>IFERROR(SUMIFS('LUIS ENRIQUE '!$N$74:$N$75,'LUIS ENRIQUE '!$H$74:$H$75,"SALIDA",'LUIS ENRIQUE '!$J$74:$J$75,$B20),0)</f>
        <v>0</v>
      </c>
      <c r="S20" s="62">
        <f>IFERROR(SUMIFS(CESARIA!$N$100:$N$107,CESARIA!$H$100:$H$107,"SALIDA",CESARIA!$J$100:$J$107,$B20),0)</f>
        <v>0</v>
      </c>
      <c r="T20" s="62">
        <f>IFERROR(SUMIFS(ALAN!$N$104:$N$113,ALAN!$H$104:$H$113,"SALIDA",ALAN!$J$104:$J$113,$B20),0)</f>
        <v>0</v>
      </c>
      <c r="U20" s="62">
        <f>IFERROR(SUMIFS(ELVIA!$N$80:$N$81,ELVIA!$H$80:$H$81,"SALIDA",ELVIA!$J$80:$J$81,$B20),0)</f>
        <v>0</v>
      </c>
      <c r="V20" s="146">
        <f>IFERROR(SUMIFS(CAJA!$N$7235:$N$7905,CAJA!$H$7235:$H$7905,"SALIDA",CAJA!$J$7235:$J$7905,$B20),0)</f>
        <v>171549</v>
      </c>
      <c r="W20" s="62">
        <f>IFERROR(SUMIFS('CAJA TIGRES'!$N$1995:$N$2100,'CAJA TIGRES'!$H$1995:$H$2100,"SALIDA",'CAJA TIGRES'!$J$1995:$J$2100,$B20),0)</f>
        <v>12150</v>
      </c>
      <c r="X20" s="62">
        <f>IFERROR(SUMIFS(RESERVA!$N$14:$N$14,RESERVA!$H$14:$H$14,"SALIDA",RESERVA!$J$14:$J$14,$B20),0)</f>
        <v>0</v>
      </c>
      <c r="Y20" s="96">
        <f>SUM(C20:X20)</f>
        <v>183699</v>
      </c>
      <c r="Z20" s="96">
        <f>Y20+'NOV25'!Z20</f>
        <v>1722795</v>
      </c>
    </row>
    <row r="21" spans="1:26" s="180" customFormat="1" x14ac:dyDescent="0.3">
      <c r="A21" s="180">
        <v>4</v>
      </c>
      <c r="B21" s="181" t="s">
        <v>55</v>
      </c>
      <c r="C21" s="135">
        <f t="shared" ref="C21:Z21" si="6">SUM(C22:C28)</f>
        <v>1479644.9299999997</v>
      </c>
      <c r="D21" s="135">
        <f t="shared" si="6"/>
        <v>2428608.3600000003</v>
      </c>
      <c r="E21" s="135">
        <f t="shared" si="6"/>
        <v>0</v>
      </c>
      <c r="F21" s="135">
        <f t="shared" si="6"/>
        <v>0</v>
      </c>
      <c r="G21" s="135">
        <f t="shared" si="6"/>
        <v>0</v>
      </c>
      <c r="H21" s="135">
        <f t="shared" si="6"/>
        <v>0</v>
      </c>
      <c r="I21" s="135">
        <f t="shared" ref="I21" si="7">SUM(I22:I28)</f>
        <v>0</v>
      </c>
      <c r="J21" s="135">
        <f t="shared" ref="J21" si="8">SUM(J22:J28)</f>
        <v>0</v>
      </c>
      <c r="K21" s="135">
        <f t="shared" si="6"/>
        <v>2500</v>
      </c>
      <c r="L21" s="135">
        <f t="shared" si="6"/>
        <v>0</v>
      </c>
      <c r="M21" s="135">
        <f t="shared" si="6"/>
        <v>17200</v>
      </c>
      <c r="N21" s="135">
        <f>SUM(N22:N28)</f>
        <v>0</v>
      </c>
      <c r="O21" s="128">
        <f t="shared" ref="O21:Q21" si="9">SUM(O22:O28)</f>
        <v>0</v>
      </c>
      <c r="P21" s="135">
        <f t="shared" si="9"/>
        <v>0</v>
      </c>
      <c r="Q21" s="128">
        <f t="shared" si="9"/>
        <v>0</v>
      </c>
      <c r="R21" s="135">
        <f t="shared" ref="R21" si="10">SUM(R22:R28)</f>
        <v>0</v>
      </c>
      <c r="S21" s="135">
        <f t="shared" ref="S21:T21" si="11">SUM(S22:S28)</f>
        <v>0</v>
      </c>
      <c r="T21" s="135">
        <f t="shared" si="11"/>
        <v>0</v>
      </c>
      <c r="U21" s="135">
        <f>SUM(U22:U28)</f>
        <v>0</v>
      </c>
      <c r="V21" s="135">
        <f t="shared" si="6"/>
        <v>262825</v>
      </c>
      <c r="W21" s="135">
        <f t="shared" si="6"/>
        <v>0</v>
      </c>
      <c r="X21" s="135">
        <f t="shared" si="6"/>
        <v>0</v>
      </c>
      <c r="Y21" s="135">
        <f t="shared" si="6"/>
        <v>4190778.29</v>
      </c>
      <c r="Z21" s="135">
        <f t="shared" si="6"/>
        <v>64557828.519999996</v>
      </c>
    </row>
    <row r="22" spans="1:26" x14ac:dyDescent="0.3">
      <c r="A22">
        <v>4.0999999999999996</v>
      </c>
      <c r="B22" s="60" t="s">
        <v>70</v>
      </c>
      <c r="C22" s="146">
        <f>IFERROR(SUMIFS('MGZ121'!$N$1742:$N$1934,'MGZ121'!H$1742:H$1934,"SALIDA",'MGZ121'!$J$1742:$J$1934,$B22),0)</f>
        <v>1388276.1799999997</v>
      </c>
      <c r="D22" s="62">
        <f>IFERROR(SUMIFS('MGZ BBVA'!$N$1702:$N$1910,'MGZ BBVA'!$H$1702:$H$1910,"SALIDA",'MGZ BBVA'!$J$1702:$J$1910,$B22),0)</f>
        <v>2428608.3600000003</v>
      </c>
      <c r="E22" s="62">
        <f>IFERROR(SUMIFS('MGZ DOLARES'!$N$2:$N$2,'MGZ DOLARES'!$F$2:$F$2,"SALIDA",'MGZ DOLARES'!$J$2:$J$2,$B22),0)</f>
        <v>0</v>
      </c>
      <c r="F22" s="62">
        <f>IFERROR(SUMIFS('MGZ BAJIO'!$N$82:$N$83,'MGZ BAJIO'!$H$82:$H$83,"SALIDA",'MGZ BAJIO'!$J$82:$J$83,$B22),0)</f>
        <v>0</v>
      </c>
      <c r="G22" s="62">
        <f>IFERROR(SUMIFS('VICTOR BANAMEX'!$N$655:$N$716,'VICTOR BANAMEX'!$H$655:$H$716,"SALIDA",'VICTOR BANAMEX'!$J$655:$J$716,$B22),0)</f>
        <v>0</v>
      </c>
      <c r="H22" s="62">
        <f>IFERROR(SUMIFS('VICTOR BANORTE'!$N$114:$N$121,'VICTOR BANORTE'!$H$114:$H$121,"SALIDA",'VICTOR BANORTE'!$J$114:$J$121,$B22),0)</f>
        <v>0</v>
      </c>
      <c r="I22" s="62">
        <f>IFERROR(SUMIFS(RODRIGO!$N$5:$N$5,RODRIGO!$H$5:$H$5,"SALIDA",RODRIGO!$J$5:$J$5,$B22),0)</f>
        <v>0</v>
      </c>
      <c r="J22" s="62">
        <f>IFERROR(SUMIFS(MOY!$N$100:$N$101,MOY!$H$100:$H$101,"SALIDA",MOY!$J$100:$J$101,$B22),0)</f>
        <v>0</v>
      </c>
      <c r="K22" s="62">
        <f>IFERROR(SUMIFS('NORMA RUTH'!$N$128:$N$143,'NORMA RUTH'!$H$128:$H$143,"SALIDA",'NORMA RUTH'!$J$128:$J$143,$B22),0)</f>
        <v>2500</v>
      </c>
      <c r="L22" s="62">
        <f>IFERROR(SUMIFS(VALERIA!$N$90:$N$100,VALERIA!$H$90:$H$100,"SALIDA",VALERIA!$J$90:$J$100,$B22),0)</f>
        <v>0</v>
      </c>
      <c r="M22" s="62">
        <f>IFERROR(SUMIFS('MANUEL BANAMEX'!$N$163:$N$178,'MANUEL BANAMEX'!$H$163:$H$178,"SALIDA",'MANUEL BANAMEX'!$J$163:$J$178,$B22),0)</f>
        <v>17200</v>
      </c>
      <c r="N22" s="62">
        <f>IFERROR(SUMIFS(ROBERTO!$N$10:$N$19,ROBERTO!$H$10:$H$19,"SALIDA",ROBERTO!$J$10:$J$19,$B22),0)</f>
        <v>0</v>
      </c>
      <c r="O22" s="62">
        <f>IFERROR(SUMIFS(JUAN!$N$96:$N$103,JUAN!$H$96:$H$103,"SALIDA",JUAN!$J$96:$J$103,$B22),0)</f>
        <v>0</v>
      </c>
      <c r="P22" s="62">
        <f>IFERROR(SUMIFS('NORMA SANCHEZ'!$N$90:$N$96,'NORMA SANCHEZ'!$H$90:$H$96,"SALIDA",'NORMA SANCHEZ'!$J$90:$J$96,$B22),0)</f>
        <v>0</v>
      </c>
      <c r="Q22" s="62">
        <f>IFERROR(SUMIFS('JOSE CARLOS'!$N$90:$N$95,'JOSE CARLOS'!$H$90:$H$95,"SALIDA",'JOSE CARLOS'!$J$90:$J$95,$B22),0)</f>
        <v>0</v>
      </c>
      <c r="R22" s="62">
        <f>IFERROR(SUMIFS('LUIS ENRIQUE '!$N$74:$N$75,'LUIS ENRIQUE '!$H$74:$H$75,"SALIDA",'LUIS ENRIQUE '!$J$74:$J$75,$B22),0)</f>
        <v>0</v>
      </c>
      <c r="S22" s="62">
        <f>IFERROR(SUMIFS(CESARIA!$N$100:$N$107,CESARIA!$H$100:$H$107,"SALIDA",CESARIA!$J$100:$J$107,$B22),0)</f>
        <v>0</v>
      </c>
      <c r="T22" s="62">
        <f>IFERROR(SUMIFS(ALAN!$N$104:$N$113,ALAN!$H$104:$H$113,"SALIDA",ALAN!$J$104:$J$113,$B22),0)</f>
        <v>0</v>
      </c>
      <c r="U22" s="62">
        <f>IFERROR(SUMIFS(ELVIA!$N$80:$N$81,ELVIA!$H$80:$H$81,"SALIDA",ELVIA!$J$80:$J$81,$B22),0)</f>
        <v>0</v>
      </c>
      <c r="V22" s="62">
        <f>IFERROR(SUMIFS(CAJA!$N$7235:$N$7905,CAJA!$H$7235:$H$7905,"SALIDA",CAJA!$J$7235:$J$7905,$B22),0)</f>
        <v>400</v>
      </c>
      <c r="W22" s="62">
        <f>IFERROR(SUMIFS('CAJA TIGRES'!$N$1995:$N$2100,'CAJA TIGRES'!$H$1995:$H$2100,"SALIDA",'CAJA TIGRES'!$J$1995:$J$2100,$B22),0)</f>
        <v>0</v>
      </c>
      <c r="X22" s="62">
        <f>IFERROR(SUMIFS(RESERVA!$N$14:$N$14,RESERVA!$H$14:$H$14,"SALIDA",RESERVA!$J$14:$J$14,$B22),0)</f>
        <v>0</v>
      </c>
      <c r="Y22" s="96">
        <f t="shared" ref="Y22:Y28" si="12">SUM(C22:X22)</f>
        <v>3836984.54</v>
      </c>
      <c r="Z22" s="96">
        <f>Y22+'NOV25'!Z22</f>
        <v>59949718.349999994</v>
      </c>
    </row>
    <row r="23" spans="1:26" x14ac:dyDescent="0.3">
      <c r="A23">
        <v>4.2</v>
      </c>
      <c r="B23" s="60" t="s">
        <v>71</v>
      </c>
      <c r="C23" s="146">
        <f>IFERROR(SUMIFS('MGZ121'!$N$1742:$N$1934,'MGZ121'!H$1742:H$1934,"SALIDA",'MGZ121'!$J$1742:$J$1934,$B23),0)</f>
        <v>0</v>
      </c>
      <c r="D23" s="62">
        <f>IFERROR(SUMIFS('MGZ BBVA'!$N$1702:$N$1910,'MGZ BBVA'!$H$1702:$H$1910,"SALIDA",'MGZ BBVA'!$J$1702:$J$1910,$B23),0)</f>
        <v>0</v>
      </c>
      <c r="E23" s="62">
        <f>IFERROR(SUMIFS('MGZ DOLARES'!$N$2:$N$2,'MGZ DOLARES'!$F$2:$F$2,"SALIDA",'MGZ DOLARES'!$J$2:$J$2,$B23),0)</f>
        <v>0</v>
      </c>
      <c r="F23" s="62">
        <f>IFERROR(SUMIFS('MGZ BAJIO'!$N$82:$N$83,'MGZ BAJIO'!$H$82:$H$83,"SALIDA",'MGZ BAJIO'!$J$82:$J$83,$B23),0)</f>
        <v>0</v>
      </c>
      <c r="G23" s="62">
        <f>IFERROR(SUMIFS('VICTOR BANAMEX'!$N$655:$N$716,'VICTOR BANAMEX'!$H$655:$H$716,"SALIDA",'VICTOR BANAMEX'!$J$655:$J$716,$B23),0)</f>
        <v>0</v>
      </c>
      <c r="H23" s="62">
        <f>IFERROR(SUMIFS('VICTOR BANORTE'!$N$114:$N$121,'VICTOR BANORTE'!$H$114:$H$121,"SALIDA",'VICTOR BANORTE'!$J$114:$J$121,$B23),0)</f>
        <v>0</v>
      </c>
      <c r="I23" s="62">
        <f>IFERROR(SUMIFS(RODRIGO!$N$5:$N$5,RODRIGO!$H$5:$H$5,"SALIDA",RODRIGO!$J$5:$J$5,$B23),0)</f>
        <v>0</v>
      </c>
      <c r="J23" s="62">
        <f>IFERROR(SUMIFS(MOY!$N$100:$N$101,MOY!$H$100:$H$101,"SALIDA",MOY!$J$100:$J$101,$B23),0)</f>
        <v>0</v>
      </c>
      <c r="K23" s="62">
        <f>IFERROR(SUMIFS('NORMA RUTH'!$N$128:$N$143,'NORMA RUTH'!$H$128:$H$143,"SALIDA",'NORMA RUTH'!$J$128:$J$143,$B23),0)</f>
        <v>0</v>
      </c>
      <c r="L23" s="62">
        <f>IFERROR(SUMIFS(VALERIA!$N$90:$N$100,VALERIA!$H$90:$H$100,"SALIDA",VALERIA!$J$90:$J$100,$B23),0)</f>
        <v>0</v>
      </c>
      <c r="M23" s="62">
        <f>IFERROR(SUMIFS('MANUEL BANAMEX'!$N$163:$N$178,'MANUEL BANAMEX'!$H$163:$H$178,"SALIDA",'MANUEL BANAMEX'!$J$163:$J$178,$B23),0)</f>
        <v>0</v>
      </c>
      <c r="N23" s="62">
        <f>IFERROR(SUMIFS(ROBERTO!$N$10:$N$19,ROBERTO!$H$10:$H$19,"SALIDA",ROBERTO!$J$10:$J$19,$B23),0)</f>
        <v>0</v>
      </c>
      <c r="O23" s="62">
        <f>IFERROR(SUMIFS(JUAN!$N$96:$N$103,JUAN!$H$96:$H$103,"SALIDA",JUAN!$J$96:$J$103,$B23),0)</f>
        <v>0</v>
      </c>
      <c r="P23" s="62">
        <f>IFERROR(SUMIFS('NORMA SANCHEZ'!$N$90:$N$96,'NORMA SANCHEZ'!$H$90:$H$96,"SALIDA",'NORMA SANCHEZ'!$J$90:$J$96,$B23),0)</f>
        <v>0</v>
      </c>
      <c r="Q23" s="62">
        <f>IFERROR(SUMIFS('JOSE CARLOS'!$N$90:$N$95,'JOSE CARLOS'!$H$90:$H$95,"SALIDA",'JOSE CARLOS'!$J$90:$J$95,$B23),0)</f>
        <v>0</v>
      </c>
      <c r="R23" s="62">
        <f>IFERROR(SUMIFS('LUIS ENRIQUE '!$N$74:$N$75,'LUIS ENRIQUE '!$H$74:$H$75,"SALIDA",'LUIS ENRIQUE '!$J$74:$J$75,$B23),0)</f>
        <v>0</v>
      </c>
      <c r="S23" s="62">
        <f>IFERROR(SUMIFS(CESARIA!$N$100:$N$107,CESARIA!$H$100:$H$107,"SALIDA",CESARIA!$J$100:$J$107,$B23),0)</f>
        <v>0</v>
      </c>
      <c r="T23" s="62">
        <f>IFERROR(SUMIFS(ALAN!$N$104:$N$113,ALAN!$H$104:$H$113,"SALIDA",ALAN!$J$104:$J$113,$B23),0)</f>
        <v>0</v>
      </c>
      <c r="U23" s="62">
        <f>IFERROR(SUMIFS(ELVIA!$N$80:$N$81,ELVIA!$H$80:$H$81,"SALIDA",ELVIA!$J$80:$J$81,$B23),0)</f>
        <v>0</v>
      </c>
      <c r="V23" s="62">
        <f>IFERROR(SUMIFS(CAJA!$N$7235:$N$7905,CAJA!$H$7235:$H$7905,"SALIDA",CAJA!$J$7235:$J$7905,$B23),0)</f>
        <v>0</v>
      </c>
      <c r="W23" s="62">
        <f>IFERROR(SUMIFS('CAJA TIGRES'!$N$1995:$N$2100,'CAJA TIGRES'!$H$1995:$H$2100,"SALIDA",'CAJA TIGRES'!$J$1995:$J$2100,$B23),0)</f>
        <v>0</v>
      </c>
      <c r="X23" s="62">
        <f>IFERROR(SUMIFS(RESERVA!$N$14:$N$14,RESERVA!$H$14:$H$14,"SALIDA",RESERVA!$J$14:$J$14,$B23),0)</f>
        <v>0</v>
      </c>
      <c r="Y23" s="96">
        <f t="shared" si="12"/>
        <v>0</v>
      </c>
      <c r="Z23" s="96">
        <f>Y23+'NOV25'!Z23</f>
        <v>0</v>
      </c>
    </row>
    <row r="24" spans="1:26" x14ac:dyDescent="0.3">
      <c r="A24">
        <v>4.3</v>
      </c>
      <c r="B24" s="60" t="s">
        <v>72</v>
      </c>
      <c r="C24" s="146">
        <f>IFERROR(SUMIFS('MGZ121'!$N$1742:$N$1934,'MGZ121'!H$1742:H$1934,"SALIDA",'MGZ121'!$J$1742:$J$1934,$B24),0)</f>
        <v>0</v>
      </c>
      <c r="D24" s="62">
        <f>IFERROR(SUMIFS('MGZ BBVA'!$N$1702:$N$1910,'MGZ BBVA'!$H$1702:$H$1910,"SALIDA",'MGZ BBVA'!$J$1702:$J$1910,$B24),0)</f>
        <v>0</v>
      </c>
      <c r="E24" s="62">
        <f>IFERROR(SUMIFS('MGZ DOLARES'!$N$2:$N$2,'MGZ DOLARES'!$F$2:$F$2,"SALIDA",'MGZ DOLARES'!$J$2:$J$2,$B24),0)</f>
        <v>0</v>
      </c>
      <c r="F24" s="62">
        <f>IFERROR(SUMIFS('MGZ BAJIO'!$N$82:$N$83,'MGZ BAJIO'!$H$82:$H$83,"SALIDA",'MGZ BAJIO'!$J$82:$J$83,$B24),0)</f>
        <v>0</v>
      </c>
      <c r="G24" s="62">
        <f>IFERROR(SUMIFS('VICTOR BANAMEX'!$N$655:$N$716,'VICTOR BANAMEX'!$H$655:$H$716,"SALIDA",'VICTOR BANAMEX'!$J$655:$J$716,$B24),0)</f>
        <v>0</v>
      </c>
      <c r="H24" s="62">
        <f>IFERROR(SUMIFS('VICTOR BANORTE'!$N$114:$N$121,'VICTOR BANORTE'!$H$114:$H$121,"SALIDA",'VICTOR BANORTE'!$J$114:$J$121,$B24),0)</f>
        <v>0</v>
      </c>
      <c r="I24" s="62">
        <f>IFERROR(SUMIFS(RODRIGO!$N$5:$N$5,RODRIGO!$H$5:$H$5,"SALIDA",RODRIGO!$J$5:$J$5,$B24),0)</f>
        <v>0</v>
      </c>
      <c r="J24" s="62">
        <f>IFERROR(SUMIFS(MOY!$N$100:$N$101,MOY!$H$100:$H$101,"SALIDA",MOY!$J$100:$J$101,$B24),0)</f>
        <v>0</v>
      </c>
      <c r="K24" s="62">
        <f>IFERROR(SUMIFS('NORMA RUTH'!$N$128:$N$143,'NORMA RUTH'!$H$128:$H$143,"SALIDA",'NORMA RUTH'!$J$128:$J$143,$B24),0)</f>
        <v>0</v>
      </c>
      <c r="L24" s="62">
        <f>IFERROR(SUMIFS(VALERIA!$N$90:$N$100,VALERIA!$H$90:$H$100,"SALIDA",VALERIA!$J$90:$J$100,$B24),0)</f>
        <v>0</v>
      </c>
      <c r="M24" s="62">
        <f>IFERROR(SUMIFS('MANUEL BANAMEX'!$N$163:$N$178,'MANUEL BANAMEX'!$H$163:$H$178,"SALIDA",'MANUEL BANAMEX'!$J$163:$J$178,$B24),0)</f>
        <v>0</v>
      </c>
      <c r="N24" s="62">
        <f>IFERROR(SUMIFS(ROBERTO!$N$10:$N$19,ROBERTO!$H$10:$H$19,"SALIDA",ROBERTO!$J$10:$J$19,$B24),0)</f>
        <v>0</v>
      </c>
      <c r="O24" s="62">
        <f>IFERROR(SUMIFS(JUAN!$N$96:$N$103,JUAN!$H$96:$H$103,"SALIDA",JUAN!$J$96:$J$103,$B24),0)</f>
        <v>0</v>
      </c>
      <c r="P24" s="62">
        <f>IFERROR(SUMIFS('NORMA SANCHEZ'!$N$90:$N$96,'NORMA SANCHEZ'!$H$90:$H$96,"SALIDA",'NORMA SANCHEZ'!$J$90:$J$96,$B24),0)</f>
        <v>0</v>
      </c>
      <c r="Q24" s="62">
        <f>IFERROR(SUMIFS('JOSE CARLOS'!$N$90:$N$95,'JOSE CARLOS'!$H$90:$H$95,"SALIDA",'JOSE CARLOS'!$J$90:$J$95,$B24),0)</f>
        <v>0</v>
      </c>
      <c r="R24" s="62">
        <f>IFERROR(SUMIFS('LUIS ENRIQUE '!$N$74:$N$75,'LUIS ENRIQUE '!$H$74:$H$75,"SALIDA",'LUIS ENRIQUE '!$J$74:$J$75,$B24),0)</f>
        <v>0</v>
      </c>
      <c r="S24" s="62">
        <f>IFERROR(SUMIFS(CESARIA!$N$100:$N$107,CESARIA!$H$100:$H$107,"SALIDA",CESARIA!$J$100:$J$107,$B24),0)</f>
        <v>0</v>
      </c>
      <c r="T24" s="62">
        <f>IFERROR(SUMIFS(ALAN!$N$104:$N$113,ALAN!$H$104:$H$113,"SALIDA",ALAN!$J$104:$J$113,$B24),0)</f>
        <v>0</v>
      </c>
      <c r="U24" s="62">
        <f>IFERROR(SUMIFS(ELVIA!$N$80:$N$81,ELVIA!$H$80:$H$81,"SALIDA",ELVIA!$J$80:$J$81,$B24),0)</f>
        <v>0</v>
      </c>
      <c r="V24" s="62">
        <f>IFERROR(SUMIFS(CAJA!$N$7235:$N$7905,CAJA!$H$7235:$H$7905,"SALIDA",CAJA!$J$7235:$J$7905,$B24),0)</f>
        <v>0</v>
      </c>
      <c r="W24" s="62">
        <f>IFERROR(SUMIFS('CAJA TIGRES'!$N$1995:$N$2100,'CAJA TIGRES'!$H$1995:$H$2100,"SALIDA",'CAJA TIGRES'!$J$1995:$J$2100,$B24),0)</f>
        <v>0</v>
      </c>
      <c r="X24" s="62">
        <f>IFERROR(SUMIFS(RESERVA!$N$14:$N$14,RESERVA!$H$14:$H$14,"SALIDA",RESERVA!$J$14:$J$14,$B24),0)</f>
        <v>0</v>
      </c>
      <c r="Y24" s="96">
        <f t="shared" si="12"/>
        <v>0</v>
      </c>
      <c r="Z24" s="96">
        <f>Y24+'NOV25'!Z24</f>
        <v>180051.3</v>
      </c>
    </row>
    <row r="25" spans="1:26" x14ac:dyDescent="0.3">
      <c r="A25">
        <v>4.4000000000000004</v>
      </c>
      <c r="B25" s="60" t="s">
        <v>73</v>
      </c>
      <c r="C25" s="146">
        <f>IFERROR(SUMIFS('MGZ121'!$N$1742:$N$1934,'MGZ121'!H$1742:H$1934,"SALIDA",'MGZ121'!$J$1742:$J$1934,$B25),0)</f>
        <v>91368.75</v>
      </c>
      <c r="D25" s="62">
        <f>IFERROR(SUMIFS('MGZ BBVA'!$N$1702:$N$1910,'MGZ BBVA'!$H$1702:$H$1910,"SALIDA",'MGZ BBVA'!$J$1702:$J$1910,$B25),0)</f>
        <v>0</v>
      </c>
      <c r="E25" s="62">
        <f>IFERROR(SUMIFS('MGZ DOLARES'!$N$2:$N$2,'MGZ DOLARES'!$F$2:$F$2,"SALIDA",'MGZ DOLARES'!$J$2:$J$2,$B25),0)</f>
        <v>0</v>
      </c>
      <c r="F25" s="62">
        <f>IFERROR(SUMIFS('MGZ BAJIO'!$N$82:$N$83,'MGZ BAJIO'!$H$82:$H$83,"SALIDA",'MGZ BAJIO'!$J$82:$J$83,$B25),0)</f>
        <v>0</v>
      </c>
      <c r="G25" s="62">
        <f>IFERROR(SUMIFS('VICTOR BANAMEX'!$N$655:$N$716,'VICTOR BANAMEX'!$H$655:$H$716,"SALIDA",'VICTOR BANAMEX'!$J$655:$J$716,$B25),0)</f>
        <v>0</v>
      </c>
      <c r="H25" s="62">
        <f>IFERROR(SUMIFS('VICTOR BANORTE'!$N$114:$N$121,'VICTOR BANORTE'!$H$114:$H$121,"SALIDA",'VICTOR BANORTE'!$J$114:$J$121,$B25),0)</f>
        <v>0</v>
      </c>
      <c r="I25" s="62">
        <f>IFERROR(SUMIFS(RODRIGO!$N$5:$N$5,RODRIGO!$H$5:$H$5,"SALIDA",RODRIGO!$J$5:$J$5,$B25),0)</f>
        <v>0</v>
      </c>
      <c r="J25" s="62">
        <f>IFERROR(SUMIFS(MOY!$N$100:$N$101,MOY!$H$100:$H$101,"SALIDA",MOY!$J$100:$J$101,$B25),0)</f>
        <v>0</v>
      </c>
      <c r="K25" s="62">
        <f>IFERROR(SUMIFS('NORMA RUTH'!$N$128:$N$143,'NORMA RUTH'!$H$128:$H$143,"SALIDA",'NORMA RUTH'!$J$128:$J$143,$B25),0)</f>
        <v>0</v>
      </c>
      <c r="L25" s="62">
        <f>IFERROR(SUMIFS(VALERIA!$N$90:$N$100,VALERIA!$H$90:$H$100,"SALIDA",VALERIA!$J$90:$J$100,$B25),0)</f>
        <v>0</v>
      </c>
      <c r="M25" s="62">
        <f>IFERROR(SUMIFS('MANUEL BANAMEX'!$N$163:$N$178,'MANUEL BANAMEX'!$H$163:$H$178,"SALIDA",'MANUEL BANAMEX'!$J$163:$J$178,$B25),0)</f>
        <v>0</v>
      </c>
      <c r="N25" s="62">
        <f>IFERROR(SUMIFS(ROBERTO!$N$10:$N$19,ROBERTO!$H$10:$H$19,"SALIDA",ROBERTO!$J$10:$J$19,$B25),0)</f>
        <v>0</v>
      </c>
      <c r="O25" s="62">
        <f>IFERROR(SUMIFS(JUAN!$N$96:$N$103,JUAN!$H$96:$H$103,"SALIDA",JUAN!$J$96:$J$103,$B25),0)</f>
        <v>0</v>
      </c>
      <c r="P25" s="62">
        <f>IFERROR(SUMIFS('NORMA SANCHEZ'!$N$90:$N$96,'NORMA SANCHEZ'!$H$90:$H$96,"SALIDA",'NORMA SANCHEZ'!$J$90:$J$96,$B25),0)</f>
        <v>0</v>
      </c>
      <c r="Q25" s="62">
        <f>IFERROR(SUMIFS('JOSE CARLOS'!$N$90:$N$95,'JOSE CARLOS'!$H$90:$H$95,"SALIDA",'JOSE CARLOS'!$J$90:$J$95,$B25),0)</f>
        <v>0</v>
      </c>
      <c r="R25" s="62">
        <f>IFERROR(SUMIFS('LUIS ENRIQUE '!$N$74:$N$75,'LUIS ENRIQUE '!$H$74:$H$75,"SALIDA",'LUIS ENRIQUE '!$J$74:$J$75,$B25),0)</f>
        <v>0</v>
      </c>
      <c r="S25" s="62">
        <f>IFERROR(SUMIFS(CESARIA!$N$100:$N$107,CESARIA!$H$100:$H$107,"SALIDA",CESARIA!$J$100:$J$107,$B25),0)</f>
        <v>0</v>
      </c>
      <c r="T25" s="62">
        <f>IFERROR(SUMIFS(ALAN!$N$104:$N$113,ALAN!$H$104:$H$113,"SALIDA",ALAN!$J$104:$J$113,$B25),0)</f>
        <v>0</v>
      </c>
      <c r="U25" s="62">
        <f>IFERROR(SUMIFS(ELVIA!$N$80:$N$81,ELVIA!$H$80:$H$81,"SALIDA",ELVIA!$J$80:$J$81,$B25),0)</f>
        <v>0</v>
      </c>
      <c r="V25" s="146">
        <f>IFERROR(SUMIFS(CAJA!$N$7235:$N$7905,CAJA!$H$7235:$H$7905,"SALIDA",CAJA!$J$7235:$J$7905,$B25),0)</f>
        <v>154694</v>
      </c>
      <c r="W25" s="62">
        <f>IFERROR(SUMIFS('CAJA TIGRES'!$N$1995:$N$2100,'CAJA TIGRES'!$H$1995:$H$2100,"SALIDA",'CAJA TIGRES'!$J$1995:$J$2100,$B25),0)</f>
        <v>0</v>
      </c>
      <c r="X25" s="62">
        <f>IFERROR(SUMIFS(RESERVA!$N$14:$N$14,RESERVA!$H$14:$H$14,"SALIDA",RESERVA!$J$14:$J$14,$B25),0)</f>
        <v>0</v>
      </c>
      <c r="Y25" s="96">
        <f t="shared" si="12"/>
        <v>246062.75</v>
      </c>
      <c r="Z25" s="96">
        <f>Y25+'NOV25'!Z25</f>
        <v>2358242.7000000002</v>
      </c>
    </row>
    <row r="26" spans="1:26" x14ac:dyDescent="0.3">
      <c r="B26" s="60" t="s">
        <v>117</v>
      </c>
      <c r="C26" s="146">
        <f>IFERROR(SUMIFS('MGZ121'!$N$1742:$N$1934,'MGZ121'!H$1742:H$1934,"SALIDA",'MGZ121'!$J$1742:$J$1934,$B26),0)</f>
        <v>0</v>
      </c>
      <c r="D26" s="62">
        <f>IFERROR(SUMIFS('MGZ BBVA'!$N$1702:$N$1910,'MGZ BBVA'!$H$1702:$H$1910,"SALIDA",'MGZ BBVA'!$J$1702:$J$1910,$B26),0)</f>
        <v>0</v>
      </c>
      <c r="E26" s="62">
        <f>IFERROR(SUMIFS('MGZ DOLARES'!$N$2:$N$2,'MGZ DOLARES'!$F$2:$F$2,"SALIDA",'MGZ DOLARES'!$J$2:$J$2,$B26),0)</f>
        <v>0</v>
      </c>
      <c r="F26" s="62">
        <f>IFERROR(SUMIFS('MGZ BAJIO'!$N$82:$N$83,'MGZ BAJIO'!$H$82:$H$83,"SALIDA",'MGZ BAJIO'!$J$82:$J$83,$B26),0)</f>
        <v>0</v>
      </c>
      <c r="G26" s="62">
        <f>IFERROR(SUMIFS('VICTOR BANAMEX'!$N$655:$N$716,'VICTOR BANAMEX'!$H$655:$H$716,"SALIDA",'VICTOR BANAMEX'!$J$655:$J$716,$B26),0)</f>
        <v>0</v>
      </c>
      <c r="H26" s="62">
        <f>IFERROR(SUMIFS('VICTOR BANORTE'!$N$114:$N$121,'VICTOR BANORTE'!$H$114:$H$121,"SALIDA",'VICTOR BANORTE'!$J$114:$J$121,$B26),0)</f>
        <v>0</v>
      </c>
      <c r="I26" s="62">
        <f>IFERROR(SUMIFS(RODRIGO!$N$5:$N$5,RODRIGO!$H$5:$H$5,"SALIDA",RODRIGO!$J$5:$J$5,$B26),0)</f>
        <v>0</v>
      </c>
      <c r="J26" s="62">
        <f>IFERROR(SUMIFS(MOY!$N$100:$N$101,MOY!$H$100:$H$101,"SALIDA",MOY!$J$100:$J$101,$B26),0)</f>
        <v>0</v>
      </c>
      <c r="K26" s="62">
        <f>IFERROR(SUMIFS('NORMA RUTH'!$N$128:$N$143,'NORMA RUTH'!$H$128:$H$143,"SALIDA",'NORMA RUTH'!$J$128:$J$143,$B26),0)</f>
        <v>0</v>
      </c>
      <c r="L26" s="62">
        <f>IFERROR(SUMIFS(VALERIA!$N$90:$N$100,VALERIA!$H$90:$H$100,"SALIDA",VALERIA!$J$90:$J$100,$B26),0)</f>
        <v>0</v>
      </c>
      <c r="M26" s="62">
        <f>IFERROR(SUMIFS('MANUEL BANAMEX'!$N$163:$N$178,'MANUEL BANAMEX'!$H$163:$H$178,"SALIDA",'MANUEL BANAMEX'!$J$163:$J$178,$B26),0)</f>
        <v>0</v>
      </c>
      <c r="N26" s="62">
        <f>IFERROR(SUMIFS(ROBERTO!$N$10:$N$19,ROBERTO!$H$10:$H$19,"SALIDA",ROBERTO!$J$10:$J$19,$B26),0)</f>
        <v>0</v>
      </c>
      <c r="O26" s="62">
        <f>IFERROR(SUMIFS(JUAN!$N$96:$N$103,JUAN!$H$96:$H$103,"SALIDA",JUAN!$J$96:$J$103,$B26),0)</f>
        <v>0</v>
      </c>
      <c r="P26" s="62">
        <f>IFERROR(SUMIFS('NORMA SANCHEZ'!$N$90:$N$96,'NORMA SANCHEZ'!$H$90:$H$96,"SALIDA",'NORMA SANCHEZ'!$J$90:$J$96,$B26),0)</f>
        <v>0</v>
      </c>
      <c r="Q26" s="62">
        <f>IFERROR(SUMIFS('JOSE CARLOS'!$N$90:$N$95,'JOSE CARLOS'!$H$90:$H$95,"SALIDA",'JOSE CARLOS'!$J$90:$J$95,$B26),0)</f>
        <v>0</v>
      </c>
      <c r="R26" s="62">
        <f>IFERROR(SUMIFS('LUIS ENRIQUE '!$N$74:$N$75,'LUIS ENRIQUE '!$H$74:$H$75,"SALIDA",'LUIS ENRIQUE '!$J$74:$J$75,$B26),0)</f>
        <v>0</v>
      </c>
      <c r="S26" s="62">
        <f>IFERROR(SUMIFS(CESARIA!$N$100:$N$107,CESARIA!$H$100:$H$107,"SALIDA",CESARIA!$J$100:$J$107,$B26),0)</f>
        <v>0</v>
      </c>
      <c r="T26" s="62">
        <f>IFERROR(SUMIFS(ALAN!$N$104:$N$113,ALAN!$H$104:$H$113,"SALIDA",ALAN!$J$104:$J$113,$B26),0)</f>
        <v>0</v>
      </c>
      <c r="U26" s="62">
        <f>IFERROR(SUMIFS(ELVIA!$N$80:$N$81,ELVIA!$H$80:$H$81,"SALIDA",ELVIA!$J$80:$J$81,$B26),0)</f>
        <v>0</v>
      </c>
      <c r="V26" s="62">
        <f>IFERROR(SUMIFS(CAJA!$N$7235:$N$7905,CAJA!$H$7235:$H$7905,"SALIDA",CAJA!$J$7235:$J$7905,$B26),0)</f>
        <v>39731</v>
      </c>
      <c r="W26" s="62">
        <f>IFERROR(SUMIFS('CAJA TIGRES'!$N$1995:$N$2100,'CAJA TIGRES'!$H$1995:$H$2100,"SALIDA",'CAJA TIGRES'!$J$1995:$J$2100,$B26),0)</f>
        <v>0</v>
      </c>
      <c r="X26" s="62">
        <f>IFERROR(SUMIFS(RESERVA!$N$14:$N$14,RESERVA!$H$14:$H$14,"SALIDA",RESERVA!$J$14:$J$14,$B26),0)</f>
        <v>0</v>
      </c>
      <c r="Y26" s="96">
        <f t="shared" si="12"/>
        <v>39731</v>
      </c>
      <c r="Z26" s="96">
        <f>Y26+'NOV25'!Z26</f>
        <v>1301516.17</v>
      </c>
    </row>
    <row r="27" spans="1:26" x14ac:dyDescent="0.3">
      <c r="B27" s="60" t="s">
        <v>251</v>
      </c>
      <c r="C27" s="146">
        <f>IFERROR(SUMIFS('MGZ121'!$N$1742:$N$1934,'MGZ121'!H$1742:H$1934,"SALIDA",'MGZ121'!$J$1742:$J$1934,$B27),0)</f>
        <v>0</v>
      </c>
      <c r="D27" s="62">
        <f>IFERROR(SUMIFS('MGZ BBVA'!$N$1702:$N$1910,'MGZ BBVA'!$H$1702:$H$1910,"SALIDA",'MGZ BBVA'!$J$1702:$J$1910,$B27),0)</f>
        <v>0</v>
      </c>
      <c r="E27" s="62">
        <f>IFERROR(SUMIFS('MGZ DOLARES'!$N$2:$N$2,'MGZ DOLARES'!$F$2:$F$2,"SALIDA",'MGZ DOLARES'!$J$2:$J$2,$B27),0)</f>
        <v>0</v>
      </c>
      <c r="F27" s="62">
        <f>IFERROR(SUMIFS('MGZ BAJIO'!$N$82:$N$83,'MGZ BAJIO'!$H$82:$H$83,"SALIDA",'MGZ BAJIO'!$J$82:$J$83,$B27),0)</f>
        <v>0</v>
      </c>
      <c r="G27" s="62">
        <f>IFERROR(SUMIFS('VICTOR BANAMEX'!$N$655:$N$716,'VICTOR BANAMEX'!$H$655:$H$716,"SALIDA",'VICTOR BANAMEX'!$J$655:$J$716,$B27),0)</f>
        <v>0</v>
      </c>
      <c r="H27" s="62">
        <f>IFERROR(SUMIFS('VICTOR BANORTE'!$N$114:$N$121,'VICTOR BANORTE'!$H$114:$H$121,"SALIDA",'VICTOR BANORTE'!$J$114:$J$121,$B27),0)</f>
        <v>0</v>
      </c>
      <c r="I27" s="62">
        <f>IFERROR(SUMIFS(RODRIGO!$N$5:$N$5,RODRIGO!$H$5:$H$5,"SALIDA",RODRIGO!$J$5:$J$5,$B27),0)</f>
        <v>0</v>
      </c>
      <c r="J27" s="62">
        <f>IFERROR(SUMIFS(MOY!$N$100:$N$101,MOY!$H$100:$H$101,"SALIDA",MOY!$J$100:$J$101,$B27),0)</f>
        <v>0</v>
      </c>
      <c r="K27" s="62">
        <f>IFERROR(SUMIFS('NORMA RUTH'!$N$128:$N$143,'NORMA RUTH'!$H$128:$H$143,"SALIDA",'NORMA RUTH'!$J$128:$J$143,$B27),0)</f>
        <v>0</v>
      </c>
      <c r="L27" s="62">
        <f>IFERROR(SUMIFS(VALERIA!$N$90:$N$100,VALERIA!$H$90:$H$100,"SALIDA",VALERIA!$J$90:$J$100,$B27),0)</f>
        <v>0</v>
      </c>
      <c r="M27" s="62">
        <f>IFERROR(SUMIFS('MANUEL BANAMEX'!$N$163:$N$178,'MANUEL BANAMEX'!$H$163:$H$178,"SALIDA",'MANUEL BANAMEX'!$J$163:$J$178,$B27),0)</f>
        <v>0</v>
      </c>
      <c r="N27" s="62">
        <f>IFERROR(SUMIFS(ROBERTO!$N$10:$N$19,ROBERTO!$H$10:$H$19,"SALIDA",ROBERTO!$J$10:$J$19,$B27),0)</f>
        <v>0</v>
      </c>
      <c r="O27" s="62">
        <f>IFERROR(SUMIFS(JUAN!$N$96:$N$103,JUAN!$H$96:$H$103,"SALIDA",JUAN!$J$96:$J$103,$B27),0)</f>
        <v>0</v>
      </c>
      <c r="P27" s="62">
        <f>IFERROR(SUMIFS('NORMA SANCHEZ'!$N$90:$N$96,'NORMA SANCHEZ'!$H$90:$H$96,"SALIDA",'NORMA SANCHEZ'!$J$90:$J$96,$B27),0)</f>
        <v>0</v>
      </c>
      <c r="Q27" s="62">
        <f>IFERROR(SUMIFS('JOSE CARLOS'!$N$90:$N$95,'JOSE CARLOS'!$H$90:$H$95,"SALIDA",'JOSE CARLOS'!$J$90:$J$95,$B27),0)</f>
        <v>0</v>
      </c>
      <c r="R27" s="62">
        <f>IFERROR(SUMIFS('LUIS ENRIQUE '!$N$74:$N$75,'LUIS ENRIQUE '!$H$74:$H$75,"SALIDA",'LUIS ENRIQUE '!$J$74:$J$75,$B27),0)</f>
        <v>0</v>
      </c>
      <c r="S27" s="62">
        <f>IFERROR(SUMIFS(CESARIA!$N$100:$N$107,CESARIA!$H$100:$H$107,"SALIDA",CESARIA!$J$100:$J$107,$B27),0)</f>
        <v>0</v>
      </c>
      <c r="T27" s="62">
        <f>IFERROR(SUMIFS(ALAN!$N$104:$N$113,ALAN!$H$104:$H$113,"SALIDA",ALAN!$J$104:$J$113,$B27),0)</f>
        <v>0</v>
      </c>
      <c r="U27" s="62">
        <f>IFERROR(SUMIFS(ELVIA!$N$80:$N$81,ELVIA!$H$80:$H$81,"SALIDA",ELVIA!$J$80:$J$81,$B27),0)</f>
        <v>0</v>
      </c>
      <c r="V27" s="62">
        <f>IFERROR(SUMIFS(CAJA!$N$7235:$N$7905,CAJA!$H$7235:$H$7905,"SALIDA",CAJA!$J$7235:$J$7905,$B27),0)</f>
        <v>0</v>
      </c>
      <c r="W27" s="62">
        <f>IFERROR(SUMIFS('CAJA TIGRES'!$N$1995:$N$2100,'CAJA TIGRES'!$H$1995:$H$2100,"SALIDA",'CAJA TIGRES'!$J$1995:$J$2100,$B27),0)</f>
        <v>0</v>
      </c>
      <c r="X27" s="62">
        <f>IFERROR(SUMIFS(RESERVA!$N$14:$N$14,RESERVA!$H$14:$H$14,"SALIDA",RESERVA!$J$14:$J$14,$B27),0)</f>
        <v>0</v>
      </c>
      <c r="Y27" s="96">
        <f t="shared" si="12"/>
        <v>0</v>
      </c>
      <c r="Z27" s="96">
        <f>Y27+'NOV25'!Z27</f>
        <v>0</v>
      </c>
    </row>
    <row r="28" spans="1:26" x14ac:dyDescent="0.3">
      <c r="B28" s="60" t="s">
        <v>261</v>
      </c>
      <c r="C28" s="146">
        <f>IFERROR(SUMIFS('MGZ121'!$N$1742:$N$1934,'MGZ121'!H$1742:H$1934,"SALIDA",'MGZ121'!$J$1742:$J$1934,$B28),0)</f>
        <v>0</v>
      </c>
      <c r="D28" s="62">
        <f>IFERROR(SUMIFS('MGZ BBVA'!$N$1702:$N$1910,'MGZ BBVA'!$H$1702:$H$1910,"SALIDA",'MGZ BBVA'!$J$1702:$J$1910,$B28),0)</f>
        <v>0</v>
      </c>
      <c r="E28" s="62">
        <f>IFERROR(SUMIFS('MGZ DOLARES'!$N$2:$N$2,'MGZ DOLARES'!$F$2:$F$2,"SALIDA",'MGZ DOLARES'!$J$2:$J$2,$B28),0)</f>
        <v>0</v>
      </c>
      <c r="F28" s="62">
        <f>IFERROR(SUMIFS('MGZ BAJIO'!$N$82:$N$83,'MGZ BAJIO'!$H$82:$H$83,"SALIDA",'MGZ BAJIO'!$J$82:$J$83,$B28),0)</f>
        <v>0</v>
      </c>
      <c r="G28" s="62">
        <f>IFERROR(SUMIFS('VICTOR BANAMEX'!$N$655:$N$716,'VICTOR BANAMEX'!$H$655:$H$716,"SALIDA",'VICTOR BANAMEX'!$J$655:$J$716,$B28),0)</f>
        <v>0</v>
      </c>
      <c r="H28" s="62">
        <f>IFERROR(SUMIFS('VICTOR BANORTE'!$N$114:$N$121,'VICTOR BANORTE'!$H$114:$H$121,"SALIDA",'VICTOR BANORTE'!$J$114:$J$121,$B28),0)</f>
        <v>0</v>
      </c>
      <c r="I28" s="62">
        <f>IFERROR(SUMIFS(RODRIGO!$N$5:$N$5,RODRIGO!$H$5:$H$5,"SALIDA",RODRIGO!$J$5:$J$5,$B28),0)</f>
        <v>0</v>
      </c>
      <c r="J28" s="62">
        <f>IFERROR(SUMIFS(MOY!$N$100:$N$101,MOY!$H$100:$H$101,"SALIDA",MOY!$J$100:$J$101,$B28),0)</f>
        <v>0</v>
      </c>
      <c r="K28" s="62">
        <f>IFERROR(SUMIFS('NORMA RUTH'!$N$128:$N$143,'NORMA RUTH'!$H$128:$H$143,"SALIDA",'NORMA RUTH'!$J$128:$J$143,$B28),0)</f>
        <v>0</v>
      </c>
      <c r="L28" s="62">
        <f>IFERROR(SUMIFS(VALERIA!$N$90:$N$100,VALERIA!$H$90:$H$100,"SALIDA",VALERIA!$J$90:$J$100,$B28),0)</f>
        <v>0</v>
      </c>
      <c r="M28" s="62">
        <f>IFERROR(SUMIFS('MANUEL BANAMEX'!$N$163:$N$178,'MANUEL BANAMEX'!$H$163:$H$178,"SALIDA",'MANUEL BANAMEX'!$J$163:$J$178,$B28),0)</f>
        <v>0</v>
      </c>
      <c r="N28" s="62">
        <f>IFERROR(SUMIFS(ROBERTO!$N$10:$N$19,ROBERTO!$H$10:$H$19,"SALIDA",ROBERTO!$J$10:$J$19,$B28),0)</f>
        <v>0</v>
      </c>
      <c r="O28" s="62">
        <f>IFERROR(SUMIFS(JUAN!$N$96:$N$103,JUAN!$H$96:$H$103,"SALIDA",JUAN!$J$96:$J$103,$B28),0)</f>
        <v>0</v>
      </c>
      <c r="P28" s="62">
        <f>IFERROR(SUMIFS('NORMA SANCHEZ'!$N$90:$N$96,'NORMA SANCHEZ'!$H$90:$H$96,"SALIDA",'NORMA SANCHEZ'!$J$90:$J$96,$B28),0)</f>
        <v>0</v>
      </c>
      <c r="Q28" s="62">
        <f>IFERROR(SUMIFS('JOSE CARLOS'!$N$90:$N$95,'JOSE CARLOS'!$H$90:$H$95,"SALIDA",'JOSE CARLOS'!$J$90:$J$95,$B28),0)</f>
        <v>0</v>
      </c>
      <c r="R28" s="62">
        <f>IFERROR(SUMIFS('LUIS ENRIQUE '!$N$74:$N$75,'LUIS ENRIQUE '!$H$74:$H$75,"SALIDA",'LUIS ENRIQUE '!$J$74:$J$75,$B28),0)</f>
        <v>0</v>
      </c>
      <c r="S28" s="62">
        <f>IFERROR(SUMIFS(CESARIA!$N$100:$N$107,CESARIA!$H$100:$H$107,"SALIDA",CESARIA!$J$100:$J$107,$B28),0)</f>
        <v>0</v>
      </c>
      <c r="T28" s="62">
        <f>IFERROR(SUMIFS(ALAN!$N$104:$N$113,ALAN!$H$104:$H$113,"SALIDA",ALAN!$J$104:$J$113,$B28),0)</f>
        <v>0</v>
      </c>
      <c r="U28" s="62">
        <f>IFERROR(SUMIFS(ELVIA!$N$80:$N$81,ELVIA!$H$80:$H$81,"SALIDA",ELVIA!$J$80:$J$81,$B28),0)</f>
        <v>0</v>
      </c>
      <c r="V28" s="62">
        <f>IFERROR(SUMIFS(CAJA!$N$7235:$N$7905,CAJA!$H$7235:$H$7905,"SALIDA",CAJA!$J$7235:$J$7905,$B28),0)</f>
        <v>68000</v>
      </c>
      <c r="W28" s="62">
        <f>IFERROR(SUMIFS('CAJA TIGRES'!$N$1995:$N$2100,'CAJA TIGRES'!$H$1995:$H$2100,"SALIDA",'CAJA TIGRES'!$J$1995:$J$2100,$B28),0)</f>
        <v>0</v>
      </c>
      <c r="X28" s="62">
        <f>IFERROR(SUMIFS(RESERVA!$N$14:$N$14,RESERVA!$H$14:$H$14,"SALIDA",RESERVA!$J$14:$J$14,$B28),0)</f>
        <v>0</v>
      </c>
      <c r="Y28" s="96">
        <f t="shared" si="12"/>
        <v>68000</v>
      </c>
      <c r="Z28" s="96">
        <f>Y28+'NOV25'!Z28</f>
        <v>768300</v>
      </c>
    </row>
    <row r="29" spans="1:26" s="180" customFormat="1" x14ac:dyDescent="0.3">
      <c r="A29" s="180">
        <v>5</v>
      </c>
      <c r="B29" s="181" t="s">
        <v>103</v>
      </c>
      <c r="C29" s="135">
        <f>SUM(C30:C48)</f>
        <v>1450260.62</v>
      </c>
      <c r="D29" s="135">
        <f t="shared" ref="D29" si="13">SUM(D30:D48)</f>
        <v>896288.76</v>
      </c>
      <c r="E29" s="135">
        <f t="shared" ref="E29:Z29" si="14">SUM(E30:E48)</f>
        <v>0</v>
      </c>
      <c r="F29" s="135">
        <f t="shared" si="14"/>
        <v>0</v>
      </c>
      <c r="G29" s="135">
        <f t="shared" si="14"/>
        <v>27604.639999999999</v>
      </c>
      <c r="H29" s="135">
        <f t="shared" si="14"/>
        <v>0</v>
      </c>
      <c r="I29" s="135">
        <f t="shared" si="14"/>
        <v>0</v>
      </c>
      <c r="J29" s="135">
        <f t="shared" si="14"/>
        <v>0</v>
      </c>
      <c r="K29" s="135">
        <f t="shared" si="14"/>
        <v>0</v>
      </c>
      <c r="L29" s="135">
        <f t="shared" si="14"/>
        <v>0</v>
      </c>
      <c r="M29" s="135">
        <f t="shared" si="14"/>
        <v>710</v>
      </c>
      <c r="N29" s="135">
        <f t="shared" ref="N29:T29" si="15">SUM(N30:N48)</f>
        <v>0</v>
      </c>
      <c r="O29" s="128">
        <f t="shared" si="15"/>
        <v>0</v>
      </c>
      <c r="P29" s="135">
        <f t="shared" si="15"/>
        <v>0</v>
      </c>
      <c r="Q29" s="128">
        <f t="shared" si="15"/>
        <v>0</v>
      </c>
      <c r="R29" s="135">
        <f t="shared" si="15"/>
        <v>0</v>
      </c>
      <c r="S29" s="135">
        <f t="shared" si="15"/>
        <v>0</v>
      </c>
      <c r="T29" s="135">
        <f t="shared" si="15"/>
        <v>0</v>
      </c>
      <c r="U29" s="135">
        <f>SUM(U30:U48)</f>
        <v>0</v>
      </c>
      <c r="V29" s="135">
        <f t="shared" si="14"/>
        <v>450197.5</v>
      </c>
      <c r="W29" s="135">
        <f t="shared" si="14"/>
        <v>71524</v>
      </c>
      <c r="X29" s="135">
        <f t="shared" si="14"/>
        <v>0</v>
      </c>
      <c r="Y29" s="135">
        <f t="shared" si="14"/>
        <v>2896585.52</v>
      </c>
      <c r="Z29" s="135">
        <f t="shared" si="14"/>
        <v>27940780.212806731</v>
      </c>
    </row>
    <row r="30" spans="1:26" x14ac:dyDescent="0.3">
      <c r="A30">
        <v>5.0999999999999996</v>
      </c>
      <c r="B30" s="60" t="s">
        <v>92</v>
      </c>
      <c r="C30" s="146">
        <f>IFERROR(SUMIFS('MGZ121'!$N$1742:$N$1934,'MGZ121'!H$1742:H$1934,"SALIDA",'MGZ121'!$J$1742:$J$1934,$B30),0)</f>
        <v>2375.02</v>
      </c>
      <c r="D30" s="62">
        <f>IFERROR(SUMIFS('MGZ BBVA'!$N$1702:$N$1910,'MGZ BBVA'!$H$1702:$H$1910,"SALIDA",'MGZ BBVA'!$J$1702:$J$1910,$B30),0)</f>
        <v>8945</v>
      </c>
      <c r="E30" s="62">
        <f>IFERROR(SUMIFS('MGZ DOLARES'!$N$2:$N$2,'MGZ DOLARES'!$F$2:$F$2,"SALIDA",'MGZ DOLARES'!$J$2:$J$2,$B30),0)</f>
        <v>0</v>
      </c>
      <c r="F30" s="62">
        <f>IFERROR(SUMIFS('MGZ BAJIO'!$N$82:$N$83,'MGZ BAJIO'!$H$82:$H$83,"SALIDA",'MGZ BAJIO'!$J$82:$J$83,$B30),0)</f>
        <v>0</v>
      </c>
      <c r="G30" s="62">
        <f>IFERROR(SUMIFS('VICTOR BANAMEX'!$N$655:$N$716,'VICTOR BANAMEX'!$H$655:$H$716,"SALIDA",'VICTOR BANAMEX'!$J$655:$J$716,$B30),0)</f>
        <v>0</v>
      </c>
      <c r="H30" s="62">
        <f>IFERROR(SUMIFS('VICTOR BANORTE'!$N$114:$N$121,'VICTOR BANORTE'!$H$114:$H$121,"SALIDA",'VICTOR BANORTE'!$J$114:$J$121,$B30),0)</f>
        <v>0</v>
      </c>
      <c r="I30" s="62">
        <f>IFERROR(SUMIFS(RODRIGO!$N$5:$N$5,RODRIGO!$H$5:$H$5,"SALIDA",RODRIGO!$J$5:$J$5,$B30),0)</f>
        <v>0</v>
      </c>
      <c r="J30" s="62">
        <f>IFERROR(SUMIFS(MOY!$N$100:$N$101,MOY!$H$100:$H$101,"SALIDA",MOY!$J$100:$J$101,$B30),0)</f>
        <v>0</v>
      </c>
      <c r="K30" s="62">
        <f>IFERROR(SUMIFS('NORMA RUTH'!$N$128:$N$143,'NORMA RUTH'!$H$128:$H$143,"SALIDA",'NORMA RUTH'!$J$128:$J$143,$B30),0)</f>
        <v>0</v>
      </c>
      <c r="L30" s="62">
        <f>IFERROR(SUMIFS(VALERIA!$N$90:$N$100,VALERIA!$H$90:$H$100,"SALIDA",VALERIA!$J$90:$J$100,$B30),0)</f>
        <v>0</v>
      </c>
      <c r="M30" s="62">
        <f>IFERROR(SUMIFS('MANUEL BANAMEX'!$N$163:$N$178,'MANUEL BANAMEX'!$H$163:$H$178,"SALIDA",'MANUEL BANAMEX'!$J$163:$J$178,$B30),0)</f>
        <v>0</v>
      </c>
      <c r="N30" s="62">
        <f>IFERROR(SUMIFS(ROBERTO!$N$10:$N$19,ROBERTO!$H$10:$H$19,"SALIDA",ROBERTO!$J$10:$J$19,$B30),0)</f>
        <v>0</v>
      </c>
      <c r="O30" s="62">
        <f>IFERROR(SUMIFS(JUAN!$N$96:$N$103,JUAN!$H$96:$H$103,"SALIDA",JUAN!$J$96:$J$103,$B30),0)</f>
        <v>0</v>
      </c>
      <c r="P30" s="62">
        <f>IFERROR(SUMIFS('NORMA SANCHEZ'!$N$90:$N$96,'NORMA SANCHEZ'!$H$90:$H$96,"SALIDA",'NORMA SANCHEZ'!$J$90:$J$96,$B30),0)</f>
        <v>0</v>
      </c>
      <c r="Q30" s="62">
        <f>IFERROR(SUMIFS('JOSE CARLOS'!$N$90:$N$95,'JOSE CARLOS'!$H$90:$H$95,"SALIDA",'JOSE CARLOS'!$J$90:$J$95,$B30),0)</f>
        <v>0</v>
      </c>
      <c r="R30" s="62">
        <f>IFERROR(SUMIFS('LUIS ENRIQUE '!$N$74:$N$75,'LUIS ENRIQUE '!$H$74:$H$75,"SALIDA",'LUIS ENRIQUE '!$J$74:$J$75,$B30),0)</f>
        <v>0</v>
      </c>
      <c r="S30" s="62">
        <f>IFERROR(SUMIFS(CESARIA!$N$100:$N$107,CESARIA!$H$100:$H$107,"SALIDA",CESARIA!$J$100:$J$107,$B30),0)</f>
        <v>0</v>
      </c>
      <c r="T30" s="62">
        <f>IFERROR(SUMIFS(ALAN!$N$104:$N$113,ALAN!$H$104:$H$113,"SALIDA",ALAN!$J$104:$J$113,$B30),0)</f>
        <v>0</v>
      </c>
      <c r="U30" s="62">
        <f>IFERROR(SUMIFS(ELVIA!$N$80:$N$81,ELVIA!$H$80:$H$81,"SALIDA",ELVIA!$J$80:$J$81,$B30),0)</f>
        <v>0</v>
      </c>
      <c r="V30" s="146">
        <f>IFERROR(SUMIFS(CAJA!$N$7235:$N$7905,CAJA!$H$7235:$H$7905,"SALIDA",CAJA!$J$7235:$J$7905,$B30),0)</f>
        <v>51495</v>
      </c>
      <c r="W30" s="62">
        <f>IFERROR(SUMIFS('CAJA TIGRES'!$N$1995:$N$2100,'CAJA TIGRES'!$H$1995:$H$2100,"SALIDA",'CAJA TIGRES'!$J$1995:$J$2100,$B30),0)</f>
        <v>1250</v>
      </c>
      <c r="X30" s="62">
        <f>IFERROR(SUMIFS(RESERVA!$N$14:$N$14,RESERVA!$H$14:$H$14,"SALIDA",RESERVA!$J$14:$J$14,$B30),0)</f>
        <v>0</v>
      </c>
      <c r="Y30" s="96">
        <f t="shared" ref="Y30:Y48" si="16">SUM(C30:X30)</f>
        <v>64065.020000000004</v>
      </c>
      <c r="Z30" s="96">
        <f>Y30+'NOV25'!Z30</f>
        <v>2190881.56</v>
      </c>
    </row>
    <row r="31" spans="1:26" ht="27.6" x14ac:dyDescent="0.3">
      <c r="A31">
        <v>5.2</v>
      </c>
      <c r="B31" s="61" t="s">
        <v>93</v>
      </c>
      <c r="C31" s="146">
        <f>IFERROR(SUMIFS('MGZ121'!$N$1742:$N$1934,'MGZ121'!H$1742:H$1934,"SALIDA",'MGZ121'!$J$1742:$J$1934,$B31),0)</f>
        <v>116338.05</v>
      </c>
      <c r="D31" s="62">
        <f>IFERROR(SUMIFS('MGZ BBVA'!$N$1702:$N$1910,'MGZ BBVA'!$H$1702:$H$1910,"SALIDA",'MGZ BBVA'!$J$1702:$J$1910,$B31),0)</f>
        <v>21138</v>
      </c>
      <c r="E31" s="62">
        <f>IFERROR(SUMIFS('MGZ DOLARES'!$N$2:$N$2,'MGZ DOLARES'!$F$2:$F$2,"SALIDA",'MGZ DOLARES'!$J$2:$J$2,$B31),0)</f>
        <v>0</v>
      </c>
      <c r="F31" s="62">
        <f>IFERROR(SUMIFS('MGZ BAJIO'!$N$82:$N$83,'MGZ BAJIO'!$H$82:$H$83,"SALIDA",'MGZ BAJIO'!$J$82:$J$83,$B31),0)</f>
        <v>0</v>
      </c>
      <c r="G31" s="62">
        <f>IFERROR(SUMIFS('VICTOR BANAMEX'!$N$655:$N$716,'VICTOR BANAMEX'!$H$655:$H$716,"SALIDA",'VICTOR BANAMEX'!$J$655:$J$716,$B31),0)</f>
        <v>0</v>
      </c>
      <c r="H31" s="62">
        <f>IFERROR(SUMIFS('VICTOR BANORTE'!$N$114:$N$121,'VICTOR BANORTE'!$H$114:$H$121,"SALIDA",'VICTOR BANORTE'!$J$114:$J$121,$B31),0)</f>
        <v>0</v>
      </c>
      <c r="I31" s="62">
        <f>IFERROR(SUMIFS(RODRIGO!$N$5:$N$5,RODRIGO!$H$5:$H$5,"SALIDA",RODRIGO!$J$5:$J$5,$B31),0)</f>
        <v>0</v>
      </c>
      <c r="J31" s="62">
        <f>IFERROR(SUMIFS(MOY!$N$100:$N$101,MOY!$H$100:$H$101,"SALIDA",MOY!$J$100:$J$101,$B31),0)</f>
        <v>0</v>
      </c>
      <c r="K31" s="62">
        <f>IFERROR(SUMIFS('NORMA RUTH'!$N$128:$N$143,'NORMA RUTH'!$H$128:$H$143,"SALIDA",'NORMA RUTH'!$J$128:$J$143,$B31),0)</f>
        <v>0</v>
      </c>
      <c r="L31" s="62">
        <f>IFERROR(SUMIFS(VALERIA!$N$90:$N$100,VALERIA!$H$90:$H$100,"SALIDA",VALERIA!$J$90:$J$100,$B31),0)</f>
        <v>0</v>
      </c>
      <c r="M31" s="62">
        <f>IFERROR(SUMIFS('MANUEL BANAMEX'!$N$163:$N$178,'MANUEL BANAMEX'!$H$163:$H$178,"SALIDA",'MANUEL BANAMEX'!$J$163:$J$178,$B31),0)</f>
        <v>710</v>
      </c>
      <c r="N31" s="62">
        <f>IFERROR(SUMIFS(ROBERTO!$N$10:$N$19,ROBERTO!$H$10:$H$19,"SALIDA",ROBERTO!$J$10:$J$19,$B31),0)</f>
        <v>0</v>
      </c>
      <c r="O31" s="62">
        <f>IFERROR(SUMIFS(JUAN!$N$96:$N$103,JUAN!$H$96:$H$103,"SALIDA",JUAN!$J$96:$J$103,$B31),0)</f>
        <v>0</v>
      </c>
      <c r="P31" s="62">
        <f>IFERROR(SUMIFS('NORMA SANCHEZ'!$N$90:$N$96,'NORMA SANCHEZ'!$H$90:$H$96,"SALIDA",'NORMA SANCHEZ'!$J$90:$J$96,$B31),0)</f>
        <v>0</v>
      </c>
      <c r="Q31" s="62">
        <f>IFERROR(SUMIFS('JOSE CARLOS'!$N$90:$N$95,'JOSE CARLOS'!$H$90:$H$95,"SALIDA",'JOSE CARLOS'!$J$90:$J$95,$B31),0)</f>
        <v>0</v>
      </c>
      <c r="R31" s="62">
        <f>IFERROR(SUMIFS('LUIS ENRIQUE '!$N$74:$N$75,'LUIS ENRIQUE '!$H$74:$H$75,"SALIDA",'LUIS ENRIQUE '!$J$74:$J$75,$B31),0)</f>
        <v>0</v>
      </c>
      <c r="S31" s="62">
        <f>IFERROR(SUMIFS(CESARIA!$N$100:$N$107,CESARIA!$H$100:$H$107,"SALIDA",CESARIA!$J$100:$J$107,$B31),0)</f>
        <v>0</v>
      </c>
      <c r="T31" s="62">
        <f>IFERROR(SUMIFS(ALAN!$N$104:$N$113,ALAN!$H$104:$H$113,"SALIDA",ALAN!$J$104:$J$113,$B31),0)</f>
        <v>0</v>
      </c>
      <c r="U31" s="62">
        <f>IFERROR(SUMIFS(ELVIA!$N$80:$N$81,ELVIA!$H$80:$H$81,"SALIDA",ELVIA!$J$80:$J$81,$B31),0)</f>
        <v>0</v>
      </c>
      <c r="V31" s="146">
        <f>IFERROR(SUMIFS(CAJA!$N$7235:$N$7905,CAJA!$H$7235:$H$7905,"SALIDA",CAJA!$J$7235:$J$7905,$B31),0)</f>
        <v>16636</v>
      </c>
      <c r="W31" s="62">
        <f>IFERROR(SUMIFS('CAJA TIGRES'!$N$1995:$N$2100,'CAJA TIGRES'!$H$1995:$H$2100,"SALIDA",'CAJA TIGRES'!$J$1995:$J$2100,$B31),0)</f>
        <v>0</v>
      </c>
      <c r="X31" s="62">
        <f>IFERROR(SUMIFS(RESERVA!$N$14:$N$14,RESERVA!$H$14:$H$14,"SALIDA",RESERVA!$J$14:$J$14,$B31),0)</f>
        <v>0</v>
      </c>
      <c r="Y31" s="96">
        <f t="shared" si="16"/>
        <v>154822.04999999999</v>
      </c>
      <c r="Z31" s="96">
        <f>Y31+'NOV25'!Z31</f>
        <v>2176962.75</v>
      </c>
    </row>
    <row r="32" spans="1:26" x14ac:dyDescent="0.3">
      <c r="A32">
        <v>5.3</v>
      </c>
      <c r="B32" s="60" t="s">
        <v>94</v>
      </c>
      <c r="C32" s="146">
        <f>IFERROR(SUMIFS('MGZ121'!$N$1742:$N$1934,'MGZ121'!H$1742:H$1934,"SALIDA",'MGZ121'!$J$1742:$J$1934,$B32),0)</f>
        <v>0</v>
      </c>
      <c r="D32" s="62">
        <f>IFERROR(SUMIFS('MGZ BBVA'!$N$1702:$N$1910,'MGZ BBVA'!$H$1702:$H$1910,"SALIDA",'MGZ BBVA'!$J$1702:$J$1910,$B32),0)</f>
        <v>394499.62</v>
      </c>
      <c r="E32" s="62">
        <f>IFERROR(SUMIFS('MGZ DOLARES'!$N$2:$N$2,'MGZ DOLARES'!$F$2:$F$2,"SALIDA",'MGZ DOLARES'!$J$2:$J$2,$B32),0)</f>
        <v>0</v>
      </c>
      <c r="F32" s="62">
        <f>IFERROR(SUMIFS('MGZ BAJIO'!$N$82:$N$83,'MGZ BAJIO'!$H$82:$H$83,"SALIDA",'MGZ BAJIO'!$J$82:$J$83,$B32),0)</f>
        <v>0</v>
      </c>
      <c r="G32" s="62">
        <f>IFERROR(SUMIFS('VICTOR BANAMEX'!$N$655:$N$716,'VICTOR BANAMEX'!$H$655:$H$716,"SALIDA",'VICTOR BANAMEX'!$J$655:$J$716,$B32),0)</f>
        <v>0</v>
      </c>
      <c r="H32" s="62">
        <f>IFERROR(SUMIFS('VICTOR BANORTE'!$N$114:$N$121,'VICTOR BANORTE'!$H$114:$H$121,"SALIDA",'VICTOR BANORTE'!$J$114:$J$121,$B32),0)</f>
        <v>0</v>
      </c>
      <c r="I32" s="62">
        <f>IFERROR(SUMIFS(RODRIGO!$N$5:$N$5,RODRIGO!$H$5:$H$5,"SALIDA",RODRIGO!$J$5:$J$5,$B32),0)</f>
        <v>0</v>
      </c>
      <c r="J32" s="62">
        <f>IFERROR(SUMIFS(MOY!$N$100:$N$101,MOY!$H$100:$H$101,"SALIDA",MOY!$J$100:$J$101,$B32),0)</f>
        <v>0</v>
      </c>
      <c r="K32" s="62">
        <f>IFERROR(SUMIFS('NORMA RUTH'!$N$128:$N$143,'NORMA RUTH'!$H$128:$H$143,"SALIDA",'NORMA RUTH'!$J$128:$J$143,$B32),0)</f>
        <v>0</v>
      </c>
      <c r="L32" s="62">
        <f>IFERROR(SUMIFS(VALERIA!$N$90:$N$100,VALERIA!$H$90:$H$100,"SALIDA",VALERIA!$J$90:$J$100,$B32),0)</f>
        <v>0</v>
      </c>
      <c r="M32" s="62">
        <f>IFERROR(SUMIFS('MANUEL BANAMEX'!$N$163:$N$178,'MANUEL BANAMEX'!$H$163:$H$178,"SALIDA",'MANUEL BANAMEX'!$J$163:$J$178,$B32),0)</f>
        <v>0</v>
      </c>
      <c r="N32" s="62">
        <f>IFERROR(SUMIFS(ROBERTO!$N$10:$N$19,ROBERTO!$H$10:$H$19,"SALIDA",ROBERTO!$J$10:$J$19,$B32),0)</f>
        <v>0</v>
      </c>
      <c r="O32" s="62">
        <f>IFERROR(SUMIFS(JUAN!$N$96:$N$103,JUAN!$H$96:$H$103,"SALIDA",JUAN!$J$96:$J$103,$B32),0)</f>
        <v>0</v>
      </c>
      <c r="P32" s="62">
        <f>IFERROR(SUMIFS('NORMA SANCHEZ'!$N$90:$N$96,'NORMA SANCHEZ'!$H$90:$H$96,"SALIDA",'NORMA SANCHEZ'!$J$90:$J$96,$B32),0)</f>
        <v>0</v>
      </c>
      <c r="Q32" s="62">
        <f>IFERROR(SUMIFS('JOSE CARLOS'!$N$90:$N$95,'JOSE CARLOS'!$H$90:$H$95,"SALIDA",'JOSE CARLOS'!$J$90:$J$95,$B32),0)</f>
        <v>0</v>
      </c>
      <c r="R32" s="62">
        <f>IFERROR(SUMIFS('LUIS ENRIQUE '!$N$74:$N$75,'LUIS ENRIQUE '!$H$74:$H$75,"SALIDA",'LUIS ENRIQUE '!$J$74:$J$75,$B32),0)</f>
        <v>0</v>
      </c>
      <c r="S32" s="62">
        <f>IFERROR(SUMIFS(CESARIA!$N$100:$N$107,CESARIA!$H$100:$H$107,"SALIDA",CESARIA!$J$100:$J$107,$B32),0)</f>
        <v>0</v>
      </c>
      <c r="T32" s="62">
        <f>IFERROR(SUMIFS(ALAN!$N$104:$N$113,ALAN!$H$104:$H$113,"SALIDA",ALAN!$J$104:$J$113,$B32),0)</f>
        <v>0</v>
      </c>
      <c r="U32" s="62">
        <f>IFERROR(SUMIFS(ELVIA!$N$80:$N$81,ELVIA!$H$80:$H$81,"SALIDA",ELVIA!$J$80:$J$81,$B32),0)</f>
        <v>0</v>
      </c>
      <c r="V32" s="146">
        <f>IFERROR(SUMIFS(CAJA!$N$7235:$N$7905,CAJA!$H$7235:$H$7905,"SALIDA",CAJA!$J$7235:$J$7905,$B32),0)</f>
        <v>1150</v>
      </c>
      <c r="W32" s="62">
        <f>IFERROR(SUMIFS('CAJA TIGRES'!$N$1995:$N$2100,'CAJA TIGRES'!$H$1995:$H$2100,"SALIDA",'CAJA TIGRES'!$J$1995:$J$2100,$B32),0)</f>
        <v>1500</v>
      </c>
      <c r="X32" s="62">
        <f>IFERROR(SUMIFS(RESERVA!$N$14:$N$14,RESERVA!$H$14:$H$14,"SALIDA",RESERVA!$J$14:$J$14,$B32),0)</f>
        <v>0</v>
      </c>
      <c r="Y32" s="96">
        <f t="shared" si="16"/>
        <v>397149.62</v>
      </c>
      <c r="Z32" s="96">
        <f>Y32+'NOV25'!Z32</f>
        <v>7876561.6500000013</v>
      </c>
    </row>
    <row r="33" spans="1:26" x14ac:dyDescent="0.3">
      <c r="A33">
        <v>5.4</v>
      </c>
      <c r="B33" s="60" t="s">
        <v>95</v>
      </c>
      <c r="C33" s="146">
        <f>IFERROR(SUMIFS('MGZ121'!$N$1742:$N$1934,'MGZ121'!H$1742:H$1934,"SALIDA",'MGZ121'!$J$1742:$J$1934,$B33),0)</f>
        <v>28050.23</v>
      </c>
      <c r="D33" s="62">
        <f>IFERROR(SUMIFS('MGZ BBVA'!$N$1702:$N$1910,'MGZ BBVA'!$H$1702:$H$1910,"SALIDA",'MGZ BBVA'!$J$1702:$J$1910,$B33),0)</f>
        <v>234150.14</v>
      </c>
      <c r="E33" s="62">
        <f>IFERROR(SUMIFS('MGZ DOLARES'!$N$2:$N$2,'MGZ DOLARES'!$F$2:$F$2,"SALIDA",'MGZ DOLARES'!$J$2:$J$2,$B33),0)</f>
        <v>0</v>
      </c>
      <c r="F33" s="62">
        <f>IFERROR(SUMIFS('MGZ BAJIO'!$N$82:$N$83,'MGZ BAJIO'!$H$82:$H$83,"SALIDA",'MGZ BAJIO'!$J$82:$J$83,$B33),0)</f>
        <v>0</v>
      </c>
      <c r="G33" s="62">
        <f>IFERROR(SUMIFS('VICTOR BANAMEX'!$N$655:$N$716,'VICTOR BANAMEX'!$H$655:$H$716,"SALIDA",'VICTOR BANAMEX'!$J$655:$J$716,$B33),0)</f>
        <v>0</v>
      </c>
      <c r="H33" s="62">
        <f>IFERROR(SUMIFS('VICTOR BANORTE'!$N$114:$N$121,'VICTOR BANORTE'!$H$114:$H$121,"SALIDA",'VICTOR BANORTE'!$J$114:$J$121,$B33),0)</f>
        <v>0</v>
      </c>
      <c r="I33" s="62">
        <f>IFERROR(SUMIFS(RODRIGO!$N$5:$N$5,RODRIGO!$H$5:$H$5,"SALIDA",RODRIGO!$J$5:$J$5,$B33),0)</f>
        <v>0</v>
      </c>
      <c r="J33" s="62">
        <f>IFERROR(SUMIFS(MOY!$N$100:$N$101,MOY!$H$100:$H$101,"SALIDA",MOY!$J$100:$J$101,$B33),0)</f>
        <v>0</v>
      </c>
      <c r="K33" s="62">
        <f>IFERROR(SUMIFS('NORMA RUTH'!$N$128:$N$143,'NORMA RUTH'!$H$128:$H$143,"SALIDA",'NORMA RUTH'!$J$128:$J$143,$B33),0)</f>
        <v>0</v>
      </c>
      <c r="L33" s="62">
        <f>IFERROR(SUMIFS(VALERIA!$N$90:$N$100,VALERIA!$H$90:$H$100,"SALIDA",VALERIA!$J$90:$J$100,$B33),0)</f>
        <v>0</v>
      </c>
      <c r="M33" s="62">
        <f>IFERROR(SUMIFS('MANUEL BANAMEX'!$N$163:$N$178,'MANUEL BANAMEX'!$H$163:$H$178,"SALIDA",'MANUEL BANAMEX'!$J$163:$J$178,$B33),0)</f>
        <v>0</v>
      </c>
      <c r="N33" s="62">
        <f>IFERROR(SUMIFS(ROBERTO!$N$10:$N$19,ROBERTO!$H$10:$H$19,"SALIDA",ROBERTO!$J$10:$J$19,$B33),0)</f>
        <v>0</v>
      </c>
      <c r="O33" s="62">
        <f>IFERROR(SUMIFS(JUAN!$N$96:$N$103,JUAN!$H$96:$H$103,"SALIDA",JUAN!$J$96:$J$103,$B33),0)</f>
        <v>0</v>
      </c>
      <c r="P33" s="62">
        <f>IFERROR(SUMIFS('NORMA SANCHEZ'!$N$90:$N$96,'NORMA SANCHEZ'!$H$90:$H$96,"SALIDA",'NORMA SANCHEZ'!$J$90:$J$96,$B33),0)</f>
        <v>0</v>
      </c>
      <c r="Q33" s="62">
        <f>IFERROR(SUMIFS('JOSE CARLOS'!$N$90:$N$95,'JOSE CARLOS'!$H$90:$H$95,"SALIDA",'JOSE CARLOS'!$J$90:$J$95,$B33),0)</f>
        <v>0</v>
      </c>
      <c r="R33" s="62">
        <f>IFERROR(SUMIFS('LUIS ENRIQUE '!$N$74:$N$75,'LUIS ENRIQUE '!$H$74:$H$75,"SALIDA",'LUIS ENRIQUE '!$J$74:$J$75,$B33),0)</f>
        <v>0</v>
      </c>
      <c r="S33" s="62">
        <f>IFERROR(SUMIFS(CESARIA!$N$100:$N$107,CESARIA!$H$100:$H$107,"SALIDA",CESARIA!$J$100:$J$107,$B33),0)</f>
        <v>0</v>
      </c>
      <c r="T33" s="62">
        <f>IFERROR(SUMIFS(ALAN!$N$104:$N$113,ALAN!$H$104:$H$113,"SALIDA",ALAN!$J$104:$J$113,$B33),0)</f>
        <v>0</v>
      </c>
      <c r="U33" s="62">
        <f>IFERROR(SUMIFS(ELVIA!$N$80:$N$81,ELVIA!$H$80:$H$81,"SALIDA",ELVIA!$J$80:$J$81,$B33),0)</f>
        <v>0</v>
      </c>
      <c r="V33" s="146">
        <f>IFERROR(SUMIFS(CAJA!$N$7235:$N$7905,CAJA!$H$7235:$H$7905,"SALIDA",CAJA!$J$7235:$J$7905,$B33),0)</f>
        <v>3408</v>
      </c>
      <c r="W33" s="62">
        <f>IFERROR(SUMIFS('CAJA TIGRES'!$N$1995:$N$2100,'CAJA TIGRES'!$H$1995:$H$2100,"SALIDA",'CAJA TIGRES'!$J$1995:$J$2100,$B33),0)</f>
        <v>3220</v>
      </c>
      <c r="X33" s="62">
        <f>IFERROR(SUMIFS(RESERVA!$N$14:$N$14,RESERVA!$H$14:$H$14,"SALIDA",RESERVA!$J$14:$J$14,$B33),0)</f>
        <v>0</v>
      </c>
      <c r="Y33" s="96">
        <f t="shared" si="16"/>
        <v>268828.37</v>
      </c>
      <c r="Z33" s="96">
        <f>Y33+'NOV25'!Z33</f>
        <v>947210.6</v>
      </c>
    </row>
    <row r="34" spans="1:26" x14ac:dyDescent="0.3">
      <c r="A34">
        <v>5.5</v>
      </c>
      <c r="B34" s="60" t="s">
        <v>60</v>
      </c>
      <c r="C34" s="146">
        <f>IFERROR(SUMIFS('MGZ121'!$N$1742:$N$1934,'MGZ121'!H$1742:H$1934,"SALIDA",'MGZ121'!$J$1742:$J$1934,$B34),0)</f>
        <v>0</v>
      </c>
      <c r="D34" s="62">
        <f>IFERROR(SUMIFS('MGZ BBVA'!$N$1702:$N$1910,'MGZ BBVA'!$H$1702:$H$1910,"SALIDA",'MGZ BBVA'!$J$1702:$J$1910,$B34),0)</f>
        <v>0</v>
      </c>
      <c r="E34" s="62">
        <f>IFERROR(SUMIFS('MGZ DOLARES'!$N$2:$N$2,'MGZ DOLARES'!$F$2:$F$2,"SALIDA",'MGZ DOLARES'!$J$2:$J$2,$B34),0)</f>
        <v>0</v>
      </c>
      <c r="F34" s="62">
        <f>IFERROR(SUMIFS('MGZ BAJIO'!$N$82:$N$83,'MGZ BAJIO'!$H$82:$H$83,"SALIDA",'MGZ BAJIO'!$J$82:$J$83,$B34),0)</f>
        <v>0</v>
      </c>
      <c r="G34" s="62">
        <f>IFERROR(SUMIFS('VICTOR BANAMEX'!$N$655:$N$716,'VICTOR BANAMEX'!$H$655:$H$716,"SALIDA",'VICTOR BANAMEX'!$J$655:$J$716,$B34),0)</f>
        <v>27604.639999999999</v>
      </c>
      <c r="H34" s="62">
        <f>IFERROR(SUMIFS('VICTOR BANORTE'!$N$114:$N$121,'VICTOR BANORTE'!$H$114:$H$121,"SALIDA",'VICTOR BANORTE'!$J$114:$J$121,$B34),0)</f>
        <v>0</v>
      </c>
      <c r="I34" s="62">
        <f>IFERROR(SUMIFS(RODRIGO!$N$5:$N$5,RODRIGO!$H$5:$H$5,"SALIDA",RODRIGO!$J$5:$J$5,$B34),0)</f>
        <v>0</v>
      </c>
      <c r="J34" s="62">
        <f>IFERROR(SUMIFS(MOY!$N$100:$N$101,MOY!$H$100:$H$101,"SALIDA",MOY!$J$100:$J$101,$B34),0)</f>
        <v>0</v>
      </c>
      <c r="K34" s="62">
        <f>IFERROR(SUMIFS('NORMA RUTH'!$N$128:$N$143,'NORMA RUTH'!$H$128:$H$143,"SALIDA",'NORMA RUTH'!$J$128:$J$143,$B34),0)</f>
        <v>0</v>
      </c>
      <c r="L34" s="62">
        <f>IFERROR(SUMIFS(VALERIA!$N$90:$N$100,VALERIA!$H$90:$H$100,"SALIDA",VALERIA!$J$90:$J$100,$B34),0)</f>
        <v>0</v>
      </c>
      <c r="M34" s="62">
        <f>IFERROR(SUMIFS('MANUEL BANAMEX'!$N$163:$N$178,'MANUEL BANAMEX'!$H$163:$H$178,"SALIDA",'MANUEL BANAMEX'!$J$163:$J$178,$B34),0)</f>
        <v>0</v>
      </c>
      <c r="N34" s="62">
        <f>IFERROR(SUMIFS(ROBERTO!$N$10:$N$19,ROBERTO!$H$10:$H$19,"SALIDA",ROBERTO!$J$10:$J$19,$B34),0)</f>
        <v>0</v>
      </c>
      <c r="O34" s="62">
        <f>IFERROR(SUMIFS(JUAN!$N$96:$N$103,JUAN!$H$96:$H$103,"SALIDA",JUAN!$J$96:$J$103,$B34),0)</f>
        <v>0</v>
      </c>
      <c r="P34" s="62">
        <f>IFERROR(SUMIFS('NORMA SANCHEZ'!$N$90:$N$96,'NORMA SANCHEZ'!$H$90:$H$96,"SALIDA",'NORMA SANCHEZ'!$J$90:$J$96,$B34),0)</f>
        <v>0</v>
      </c>
      <c r="Q34" s="62">
        <f>IFERROR(SUMIFS('JOSE CARLOS'!$N$90:$N$95,'JOSE CARLOS'!$H$90:$H$95,"SALIDA",'JOSE CARLOS'!$J$90:$J$95,$B34),0)</f>
        <v>0</v>
      </c>
      <c r="R34" s="62">
        <f>IFERROR(SUMIFS('LUIS ENRIQUE '!$N$74:$N$75,'LUIS ENRIQUE '!$H$74:$H$75,"SALIDA",'LUIS ENRIQUE '!$J$74:$J$75,$B34),0)</f>
        <v>0</v>
      </c>
      <c r="S34" s="62">
        <f>IFERROR(SUMIFS(CESARIA!$N$100:$N$107,CESARIA!$H$100:$H$107,"SALIDA",CESARIA!$J$100:$J$107,$B34),0)</f>
        <v>0</v>
      </c>
      <c r="T34" s="62">
        <f>IFERROR(SUMIFS(ALAN!$N$104:$N$113,ALAN!$H$104:$H$113,"SALIDA",ALAN!$J$104:$J$113,$B34),0)</f>
        <v>0</v>
      </c>
      <c r="U34" s="62">
        <f>IFERROR(SUMIFS(ELVIA!$N$80:$N$81,ELVIA!$H$80:$H$81,"SALIDA",ELVIA!$J$80:$J$81,$B34),0)</f>
        <v>0</v>
      </c>
      <c r="V34" s="146">
        <f>IFERROR(SUMIFS(CAJA!$N$7235:$N$7905,CAJA!$H$7235:$H$7905,"SALIDA",CAJA!$J$7235:$J$7905,$B34),0)</f>
        <v>109446</v>
      </c>
      <c r="W34" s="62">
        <f>IFERROR(SUMIFS('CAJA TIGRES'!$N$1995:$N$2100,'CAJA TIGRES'!$H$1995:$H$2100,"SALIDA",'CAJA TIGRES'!$J$1995:$J$2100,$B34),0)</f>
        <v>0</v>
      </c>
      <c r="X34" s="62">
        <f>IFERROR(SUMIFS(RESERVA!$N$14:$N$14,RESERVA!$H$14:$H$14,"SALIDA",RESERVA!$J$14:$J$14,$B34),0)</f>
        <v>0</v>
      </c>
      <c r="Y34" s="96">
        <f t="shared" si="16"/>
        <v>137050.64000000001</v>
      </c>
      <c r="Z34" s="96">
        <f>Y34+'NOV25'!Z34</f>
        <v>3198053.8800000004</v>
      </c>
    </row>
    <row r="35" spans="1:26" x14ac:dyDescent="0.3">
      <c r="A35">
        <v>5.6</v>
      </c>
      <c r="B35" s="60" t="s">
        <v>96</v>
      </c>
      <c r="C35" s="146">
        <f>IFERROR(SUMIFS('MGZ121'!$N$1742:$N$1934,'MGZ121'!H$1742:H$1934,"SALIDA",'MGZ121'!$J$1742:$J$1934,$B35),0)</f>
        <v>50000</v>
      </c>
      <c r="D35" s="62">
        <f>IFERROR(SUMIFS('MGZ BBVA'!$N$1702:$N$1910,'MGZ BBVA'!$H$1702:$H$1910,"SALIDA",'MGZ BBVA'!$J$1702:$J$1910,$B35),0)</f>
        <v>0</v>
      </c>
      <c r="E35" s="62">
        <f>IFERROR(SUMIFS('MGZ DOLARES'!$N$2:$N$2,'MGZ DOLARES'!$F$2:$F$2,"SALIDA",'MGZ DOLARES'!$J$2:$J$2,$B35),0)</f>
        <v>0</v>
      </c>
      <c r="F35" s="62">
        <f>IFERROR(SUMIFS('MGZ BAJIO'!$N$82:$N$83,'MGZ BAJIO'!$H$82:$H$83,"SALIDA",'MGZ BAJIO'!$J$82:$J$83,$B35),0)</f>
        <v>0</v>
      </c>
      <c r="G35" s="62">
        <f>IFERROR(SUMIFS('VICTOR BANAMEX'!$N$655:$N$716,'VICTOR BANAMEX'!$H$655:$H$716,"SALIDA",'VICTOR BANAMEX'!$J$655:$J$716,$B35),0)</f>
        <v>0</v>
      </c>
      <c r="H35" s="62">
        <f>IFERROR(SUMIFS('VICTOR BANORTE'!$N$114:$N$121,'VICTOR BANORTE'!$H$114:$H$121,"SALIDA",'VICTOR BANORTE'!$J$114:$J$121,$B35),0)</f>
        <v>0</v>
      </c>
      <c r="I35" s="62">
        <f>IFERROR(SUMIFS(RODRIGO!$N$5:$N$5,RODRIGO!$H$5:$H$5,"SALIDA",RODRIGO!$J$5:$J$5,$B35),0)</f>
        <v>0</v>
      </c>
      <c r="J35" s="62">
        <f>IFERROR(SUMIFS(MOY!$N$100:$N$101,MOY!$H$100:$H$101,"SALIDA",MOY!$J$100:$J$101,$B35),0)</f>
        <v>0</v>
      </c>
      <c r="K35" s="62">
        <f>IFERROR(SUMIFS('NORMA RUTH'!$N$128:$N$143,'NORMA RUTH'!$H$128:$H$143,"SALIDA",'NORMA RUTH'!$J$128:$J$143,$B35),0)</f>
        <v>0</v>
      </c>
      <c r="L35" s="62">
        <f>IFERROR(SUMIFS(VALERIA!$N$90:$N$100,VALERIA!$H$90:$H$100,"SALIDA",VALERIA!$J$90:$J$100,$B35),0)</f>
        <v>0</v>
      </c>
      <c r="M35" s="62">
        <f>IFERROR(SUMIFS('MANUEL BANAMEX'!$N$163:$N$178,'MANUEL BANAMEX'!$H$163:$H$178,"SALIDA",'MANUEL BANAMEX'!$J$163:$J$178,$B35),0)</f>
        <v>0</v>
      </c>
      <c r="N35" s="62">
        <f>IFERROR(SUMIFS(ROBERTO!$N$10:$N$19,ROBERTO!$H$10:$H$19,"SALIDA",ROBERTO!$J$10:$J$19,$B35),0)</f>
        <v>0</v>
      </c>
      <c r="O35" s="62">
        <f>IFERROR(SUMIFS(JUAN!$N$96:$N$103,JUAN!$H$96:$H$103,"SALIDA",JUAN!$J$96:$J$103,$B35),0)</f>
        <v>0</v>
      </c>
      <c r="P35" s="62">
        <f>IFERROR(SUMIFS('NORMA SANCHEZ'!$N$90:$N$96,'NORMA SANCHEZ'!$H$90:$H$96,"SALIDA",'NORMA SANCHEZ'!$J$90:$J$96,$B35),0)</f>
        <v>0</v>
      </c>
      <c r="Q35" s="62">
        <f>IFERROR(SUMIFS('JOSE CARLOS'!$N$90:$N$95,'JOSE CARLOS'!$H$90:$H$95,"SALIDA",'JOSE CARLOS'!$J$90:$J$95,$B35),0)</f>
        <v>0</v>
      </c>
      <c r="R35" s="62">
        <f>IFERROR(SUMIFS('LUIS ENRIQUE '!$N$74:$N$75,'LUIS ENRIQUE '!$H$74:$H$75,"SALIDA",'LUIS ENRIQUE '!$J$74:$J$75,$B35),0)</f>
        <v>0</v>
      </c>
      <c r="S35" s="62">
        <f>IFERROR(SUMIFS(CESARIA!$N$100:$N$107,CESARIA!$H$100:$H$107,"SALIDA",CESARIA!$J$100:$J$107,$B35),0)</f>
        <v>0</v>
      </c>
      <c r="T35" s="62">
        <f>IFERROR(SUMIFS(ALAN!$N$104:$N$113,ALAN!$H$104:$H$113,"SALIDA",ALAN!$J$104:$J$113,$B35),0)</f>
        <v>0</v>
      </c>
      <c r="U35" s="62">
        <f>IFERROR(SUMIFS(ELVIA!$N$80:$N$81,ELVIA!$H$80:$H$81,"SALIDA",ELVIA!$J$80:$J$81,$B35),0)</f>
        <v>0</v>
      </c>
      <c r="V35" s="146">
        <f>IFERROR(SUMIFS(CAJA!$N$7235:$N$7905,CAJA!$H$7235:$H$7905,"SALIDA",CAJA!$J$7235:$J$7905,$B35),0)</f>
        <v>8270</v>
      </c>
      <c r="W35" s="62">
        <f>IFERROR(SUMIFS('CAJA TIGRES'!$N$1995:$N$2100,'CAJA TIGRES'!$H$1995:$H$2100,"SALIDA",'CAJA TIGRES'!$J$1995:$J$2100,$B35),0)</f>
        <v>0</v>
      </c>
      <c r="X35" s="62">
        <f>IFERROR(SUMIFS(RESERVA!$N$14:$N$14,RESERVA!$H$14:$H$14,"SALIDA",RESERVA!$J$14:$J$14,$B35),0)</f>
        <v>0</v>
      </c>
      <c r="Y35" s="96">
        <f t="shared" si="16"/>
        <v>58270</v>
      </c>
      <c r="Z35" s="96">
        <f>Y35+'NOV25'!Z35</f>
        <v>974840.3</v>
      </c>
    </row>
    <row r="36" spans="1:26" ht="27.6" x14ac:dyDescent="0.3">
      <c r="A36">
        <v>5.7</v>
      </c>
      <c r="B36" s="61" t="s">
        <v>97</v>
      </c>
      <c r="C36" s="146">
        <f>IFERROR(SUMIFS('MGZ121'!$N$1742:$N$1934,'MGZ121'!H$1742:H$1934,"SALIDA",'MGZ121'!$J$1742:$J$1934,$B36),0)</f>
        <v>0</v>
      </c>
      <c r="D36" s="62">
        <f>IFERROR(SUMIFS('MGZ BBVA'!$N$1702:$N$1910,'MGZ BBVA'!$H$1702:$H$1910,"SALIDA",'MGZ BBVA'!$J$1702:$J$1910,$B36),0)</f>
        <v>0</v>
      </c>
      <c r="E36" s="62">
        <f>IFERROR(SUMIFS('MGZ DOLARES'!$N$2:$N$2,'MGZ DOLARES'!$F$2:$F$2,"SALIDA",'MGZ DOLARES'!$J$2:$J$2,$B36),0)</f>
        <v>0</v>
      </c>
      <c r="F36" s="62">
        <f>IFERROR(SUMIFS('MGZ BAJIO'!$N$82:$N$83,'MGZ BAJIO'!$H$82:$H$83,"SALIDA",'MGZ BAJIO'!$J$82:$J$83,$B36),0)</f>
        <v>0</v>
      </c>
      <c r="G36" s="62">
        <f>IFERROR(SUMIFS('VICTOR BANAMEX'!$N$655:$N$716,'VICTOR BANAMEX'!$H$655:$H$716,"SALIDA",'VICTOR BANAMEX'!$J$655:$J$716,$B36),0)</f>
        <v>0</v>
      </c>
      <c r="H36" s="62">
        <f>IFERROR(SUMIFS('VICTOR BANORTE'!$N$114:$N$121,'VICTOR BANORTE'!$H$114:$H$121,"SALIDA",'VICTOR BANORTE'!$J$114:$J$121,$B36),0)</f>
        <v>0</v>
      </c>
      <c r="I36" s="62">
        <f>IFERROR(SUMIFS(RODRIGO!$N$5:$N$5,RODRIGO!$H$5:$H$5,"SALIDA",RODRIGO!$J$5:$J$5,$B36),0)</f>
        <v>0</v>
      </c>
      <c r="J36" s="62">
        <f>IFERROR(SUMIFS(MOY!$N$100:$N$101,MOY!$H$100:$H$101,"SALIDA",MOY!$J$100:$J$101,$B36),0)</f>
        <v>0</v>
      </c>
      <c r="K36" s="62">
        <f>IFERROR(SUMIFS('NORMA RUTH'!$N$128:$N$143,'NORMA RUTH'!$H$128:$H$143,"SALIDA",'NORMA RUTH'!$J$128:$J$143,$B36),0)</f>
        <v>0</v>
      </c>
      <c r="L36" s="62">
        <f>IFERROR(SUMIFS(VALERIA!$N$90:$N$100,VALERIA!$H$90:$H$100,"SALIDA",VALERIA!$J$90:$J$100,$B36),0)</f>
        <v>0</v>
      </c>
      <c r="M36" s="62">
        <f>IFERROR(SUMIFS('MANUEL BANAMEX'!$N$163:$N$178,'MANUEL BANAMEX'!$H$163:$H$178,"SALIDA",'MANUEL BANAMEX'!$J$163:$J$178,$B36),0)</f>
        <v>0</v>
      </c>
      <c r="N36" s="62">
        <f>IFERROR(SUMIFS(ROBERTO!$N$10:$N$19,ROBERTO!$H$10:$H$19,"SALIDA",ROBERTO!$J$10:$J$19,$B36),0)</f>
        <v>0</v>
      </c>
      <c r="O36" s="62">
        <f>IFERROR(SUMIFS(JUAN!$N$96:$N$103,JUAN!$H$96:$H$103,"SALIDA",JUAN!$J$96:$J$103,$B36),0)</f>
        <v>0</v>
      </c>
      <c r="P36" s="62">
        <f>IFERROR(SUMIFS('NORMA SANCHEZ'!$N$90:$N$96,'NORMA SANCHEZ'!$H$90:$H$96,"SALIDA",'NORMA SANCHEZ'!$J$90:$J$96,$B36),0)</f>
        <v>0</v>
      </c>
      <c r="Q36" s="62">
        <f>IFERROR(SUMIFS('JOSE CARLOS'!$N$90:$N$95,'JOSE CARLOS'!$H$90:$H$95,"SALIDA",'JOSE CARLOS'!$J$90:$J$95,$B36),0)</f>
        <v>0</v>
      </c>
      <c r="R36" s="62">
        <f>IFERROR(SUMIFS('LUIS ENRIQUE '!$N$74:$N$75,'LUIS ENRIQUE '!$H$74:$H$75,"SALIDA",'LUIS ENRIQUE '!$J$74:$J$75,$B36),0)</f>
        <v>0</v>
      </c>
      <c r="S36" s="62">
        <f>IFERROR(SUMIFS(CESARIA!$N$100:$N$107,CESARIA!$H$100:$H$107,"SALIDA",CESARIA!$J$100:$J$107,$B36),0)</f>
        <v>0</v>
      </c>
      <c r="T36" s="62">
        <f>IFERROR(SUMIFS(ALAN!$N$104:$N$113,ALAN!$H$104:$H$113,"SALIDA",ALAN!$J$104:$J$113,$B36),0)</f>
        <v>0</v>
      </c>
      <c r="U36" s="62">
        <f>IFERROR(SUMIFS(ELVIA!$N$80:$N$81,ELVIA!$H$80:$H$81,"SALIDA",ELVIA!$J$80:$J$81,$B36),0)</f>
        <v>0</v>
      </c>
      <c r="V36" s="146">
        <f>IFERROR(SUMIFS(CAJA!$N$7235:$N$7905,CAJA!$H$7235:$H$7905,"SALIDA",CAJA!$J$7235:$J$7905,$B36),0)</f>
        <v>15239</v>
      </c>
      <c r="W36" s="62">
        <f>IFERROR(SUMIFS('CAJA TIGRES'!$N$1995:$N$2100,'CAJA TIGRES'!$H$1995:$H$2100,"SALIDA",'CAJA TIGRES'!$J$1995:$J$2100,$B36),0)</f>
        <v>640</v>
      </c>
      <c r="X36" s="62">
        <f>IFERROR(SUMIFS(RESERVA!$N$14:$N$14,RESERVA!$H$14:$H$14,"SALIDA",RESERVA!$J$14:$J$14,$B36),0)</f>
        <v>0</v>
      </c>
      <c r="Y36" s="96">
        <f t="shared" si="16"/>
        <v>15879</v>
      </c>
      <c r="Z36" s="96">
        <f>Y36+'NOV25'!Z36</f>
        <v>533907.59000000008</v>
      </c>
    </row>
    <row r="37" spans="1:26" x14ac:dyDescent="0.3">
      <c r="A37">
        <v>5.8</v>
      </c>
      <c r="B37" s="60" t="s">
        <v>98</v>
      </c>
      <c r="C37" s="146">
        <f>IFERROR(SUMIFS('MGZ121'!$N$1742:$N$1934,'MGZ121'!H$1742:H$1934,"SALIDA",'MGZ121'!$J$1742:$J$1934,$B37),0)</f>
        <v>0</v>
      </c>
      <c r="D37" s="62">
        <f>IFERROR(SUMIFS('MGZ BBVA'!$N$1702:$N$1910,'MGZ BBVA'!$H$1702:$H$1910,"SALIDA",'MGZ BBVA'!$J$1702:$J$1910,$B37),0)</f>
        <v>0</v>
      </c>
      <c r="E37" s="62">
        <f>IFERROR(SUMIFS('MGZ DOLARES'!$N$2:$N$2,'MGZ DOLARES'!$F$2:$F$2,"SALIDA",'MGZ DOLARES'!$J$2:$J$2,$B37),0)</f>
        <v>0</v>
      </c>
      <c r="F37" s="62">
        <f>IFERROR(SUMIFS('MGZ BAJIO'!$N$82:$N$83,'MGZ BAJIO'!$H$82:$H$83,"SALIDA",'MGZ BAJIO'!$J$82:$J$83,$B37),0)</f>
        <v>0</v>
      </c>
      <c r="G37" s="62">
        <f>IFERROR(SUMIFS('VICTOR BANAMEX'!$N$655:$N$716,'VICTOR BANAMEX'!$H$655:$H$716,"SALIDA",'VICTOR BANAMEX'!$J$655:$J$716,$B37),0)</f>
        <v>0</v>
      </c>
      <c r="H37" s="62">
        <f>IFERROR(SUMIFS('VICTOR BANORTE'!$N$114:$N$121,'VICTOR BANORTE'!$H$114:$H$121,"SALIDA",'VICTOR BANORTE'!$J$114:$J$121,$B37),0)</f>
        <v>0</v>
      </c>
      <c r="I37" s="62">
        <f>IFERROR(SUMIFS(RODRIGO!$N$5:$N$5,RODRIGO!$H$5:$H$5,"SALIDA",RODRIGO!$J$5:$J$5,$B37),0)</f>
        <v>0</v>
      </c>
      <c r="J37" s="62">
        <f>IFERROR(SUMIFS(MOY!$N$100:$N$101,MOY!$H$100:$H$101,"SALIDA",MOY!$J$100:$J$101,$B37),0)</f>
        <v>0</v>
      </c>
      <c r="K37" s="62">
        <f>IFERROR(SUMIFS('NORMA RUTH'!$N$128:$N$143,'NORMA RUTH'!$H$128:$H$143,"SALIDA",'NORMA RUTH'!$J$128:$J$143,$B37),0)</f>
        <v>0</v>
      </c>
      <c r="L37" s="62">
        <f>IFERROR(SUMIFS(VALERIA!$N$90:$N$100,VALERIA!$H$90:$H$100,"SALIDA",VALERIA!$J$90:$J$100,$B37),0)</f>
        <v>0</v>
      </c>
      <c r="M37" s="62">
        <f>IFERROR(SUMIFS('MANUEL BANAMEX'!$N$163:$N$178,'MANUEL BANAMEX'!$H$163:$H$178,"SALIDA",'MANUEL BANAMEX'!$J$163:$J$178,$B37),0)</f>
        <v>0</v>
      </c>
      <c r="N37" s="62">
        <f>IFERROR(SUMIFS(ROBERTO!$N$10:$N$19,ROBERTO!$H$10:$H$19,"SALIDA",ROBERTO!$J$10:$J$19,$B37),0)</f>
        <v>0</v>
      </c>
      <c r="O37" s="62">
        <f>IFERROR(SUMIFS(JUAN!$N$96:$N$103,JUAN!$H$96:$H$103,"SALIDA",JUAN!$J$96:$J$103,$B37),0)</f>
        <v>0</v>
      </c>
      <c r="P37" s="62">
        <f>IFERROR(SUMIFS('NORMA SANCHEZ'!$N$90:$N$96,'NORMA SANCHEZ'!$H$90:$H$96,"SALIDA",'NORMA SANCHEZ'!$J$90:$J$96,$B37),0)</f>
        <v>0</v>
      </c>
      <c r="Q37" s="62">
        <f>IFERROR(SUMIFS('JOSE CARLOS'!$N$90:$N$95,'JOSE CARLOS'!$H$90:$H$95,"SALIDA",'JOSE CARLOS'!$J$90:$J$95,$B37),0)</f>
        <v>0</v>
      </c>
      <c r="R37" s="62">
        <f>IFERROR(SUMIFS('LUIS ENRIQUE '!$N$74:$N$75,'LUIS ENRIQUE '!$H$74:$H$75,"SALIDA",'LUIS ENRIQUE '!$J$74:$J$75,$B37),0)</f>
        <v>0</v>
      </c>
      <c r="S37" s="62">
        <f>IFERROR(SUMIFS(CESARIA!$N$100:$N$107,CESARIA!$H$100:$H$107,"SALIDA",CESARIA!$J$100:$J$107,$B37),0)</f>
        <v>0</v>
      </c>
      <c r="T37" s="62">
        <f>IFERROR(SUMIFS(ALAN!$N$104:$N$113,ALAN!$H$104:$H$113,"SALIDA",ALAN!$J$104:$J$113,$B37),0)</f>
        <v>0</v>
      </c>
      <c r="U37" s="62">
        <f>IFERROR(SUMIFS(ELVIA!$N$80:$N$81,ELVIA!$H$80:$H$81,"SALIDA",ELVIA!$J$80:$J$81,$B37),0)</f>
        <v>0</v>
      </c>
      <c r="V37" s="146">
        <f>IFERROR(SUMIFS(CAJA!$N$7235:$N$7905,CAJA!$H$7235:$H$7905,"SALIDA",CAJA!$J$7235:$J$7905,$B37),0)</f>
        <v>0</v>
      </c>
      <c r="W37" s="62">
        <f>IFERROR(SUMIFS('CAJA TIGRES'!$N$1995:$N$2100,'CAJA TIGRES'!$H$1995:$H$2100,"SALIDA",'CAJA TIGRES'!$J$1995:$J$2100,$B37),0)</f>
        <v>350</v>
      </c>
      <c r="X37" s="62">
        <f>IFERROR(SUMIFS(RESERVA!$N$14:$N$14,RESERVA!$H$14:$H$14,"SALIDA",RESERVA!$J$14:$J$14,$B37),0)</f>
        <v>0</v>
      </c>
      <c r="Y37" s="96">
        <f t="shared" si="16"/>
        <v>350</v>
      </c>
      <c r="Z37" s="96">
        <f>Y37+'NOV25'!Z37</f>
        <v>44236</v>
      </c>
    </row>
    <row r="38" spans="1:26" x14ac:dyDescent="0.3">
      <c r="A38">
        <v>5.9</v>
      </c>
      <c r="B38" s="60" t="s">
        <v>102</v>
      </c>
      <c r="C38" s="146">
        <f>IFERROR(SUMIFS('MGZ121'!$N$1742:$N$1934,'MGZ121'!H$1742:H$1934,"SALIDA",'MGZ121'!$J$1742:$J$1934,$B38),0)</f>
        <v>10000</v>
      </c>
      <c r="D38" s="62">
        <f>IFERROR(SUMIFS('MGZ BBVA'!$N$1702:$N$1910,'MGZ BBVA'!$H$1702:$H$1910,"SALIDA",'MGZ BBVA'!$J$1702:$J$1910,$B38),0)</f>
        <v>0</v>
      </c>
      <c r="E38" s="62">
        <f>IFERROR(SUMIFS('MGZ DOLARES'!$N$2:$N$2,'MGZ DOLARES'!$F$2:$F$2,"SALIDA",'MGZ DOLARES'!$J$2:$J$2,$B38),0)</f>
        <v>0</v>
      </c>
      <c r="F38" s="62">
        <f>IFERROR(SUMIFS('MGZ BAJIO'!$N$82:$N$83,'MGZ BAJIO'!$H$82:$H$83,"SALIDA",'MGZ BAJIO'!$J$82:$J$83,$B38),0)</f>
        <v>0</v>
      </c>
      <c r="G38" s="62">
        <f>IFERROR(SUMIFS('VICTOR BANAMEX'!$N$655:$N$716,'VICTOR BANAMEX'!$H$655:$H$716,"SALIDA",'VICTOR BANAMEX'!$J$655:$J$716,$B38),0)</f>
        <v>0</v>
      </c>
      <c r="H38" s="62">
        <f>IFERROR(SUMIFS('VICTOR BANORTE'!$N$114:$N$121,'VICTOR BANORTE'!$H$114:$H$121,"SALIDA",'VICTOR BANORTE'!$J$114:$J$121,$B38),0)</f>
        <v>0</v>
      </c>
      <c r="I38" s="62">
        <f>IFERROR(SUMIFS(RODRIGO!$N$5:$N$5,RODRIGO!$H$5:$H$5,"SALIDA",RODRIGO!$J$5:$J$5,$B38),0)</f>
        <v>0</v>
      </c>
      <c r="J38" s="62">
        <f>IFERROR(SUMIFS(MOY!$N$100:$N$101,MOY!$H$100:$H$101,"SALIDA",MOY!$J$100:$J$101,$B38),0)</f>
        <v>0</v>
      </c>
      <c r="K38" s="62">
        <f>IFERROR(SUMIFS('NORMA RUTH'!$N$128:$N$143,'NORMA RUTH'!$H$128:$H$143,"SALIDA",'NORMA RUTH'!$J$128:$J$143,$B38),0)</f>
        <v>0</v>
      </c>
      <c r="L38" s="62">
        <f>IFERROR(SUMIFS(VALERIA!$N$90:$N$100,VALERIA!$H$90:$H$100,"SALIDA",VALERIA!$J$90:$J$100,$B38),0)</f>
        <v>0</v>
      </c>
      <c r="M38" s="62">
        <f>IFERROR(SUMIFS('MANUEL BANAMEX'!$N$163:$N$178,'MANUEL BANAMEX'!$H$163:$H$178,"SALIDA",'MANUEL BANAMEX'!$J$163:$J$178,$B38),0)</f>
        <v>0</v>
      </c>
      <c r="N38" s="62">
        <f>IFERROR(SUMIFS(ROBERTO!$N$10:$N$19,ROBERTO!$H$10:$H$19,"SALIDA",ROBERTO!$J$10:$J$19,$B38),0)</f>
        <v>0</v>
      </c>
      <c r="O38" s="62">
        <f>IFERROR(SUMIFS(JUAN!$N$96:$N$103,JUAN!$H$96:$H$103,"SALIDA",JUAN!$J$96:$J$103,$B38),0)</f>
        <v>0</v>
      </c>
      <c r="P38" s="62">
        <f>IFERROR(SUMIFS('NORMA SANCHEZ'!$N$90:$N$96,'NORMA SANCHEZ'!$H$90:$H$96,"SALIDA",'NORMA SANCHEZ'!$J$90:$J$96,$B38),0)</f>
        <v>0</v>
      </c>
      <c r="Q38" s="62">
        <f>IFERROR(SUMIFS('JOSE CARLOS'!$N$90:$N$95,'JOSE CARLOS'!$H$90:$H$95,"SALIDA",'JOSE CARLOS'!$J$90:$J$95,$B38),0)</f>
        <v>0</v>
      </c>
      <c r="R38" s="62">
        <f>IFERROR(SUMIFS('LUIS ENRIQUE '!$N$74:$N$75,'LUIS ENRIQUE '!$H$74:$H$75,"SALIDA",'LUIS ENRIQUE '!$J$74:$J$75,$B38),0)</f>
        <v>0</v>
      </c>
      <c r="S38" s="62">
        <f>IFERROR(SUMIFS(CESARIA!$N$100:$N$107,CESARIA!$H$100:$H$107,"SALIDA",CESARIA!$J$100:$J$107,$B38),0)</f>
        <v>0</v>
      </c>
      <c r="T38" s="62">
        <f>IFERROR(SUMIFS(ALAN!$N$104:$N$113,ALAN!$H$104:$H$113,"SALIDA",ALAN!$J$104:$J$113,$B38),0)</f>
        <v>0</v>
      </c>
      <c r="U38" s="62">
        <f>IFERROR(SUMIFS(ELVIA!$N$80:$N$81,ELVIA!$H$80:$H$81,"SALIDA",ELVIA!$J$80:$J$81,$B38),0)</f>
        <v>0</v>
      </c>
      <c r="V38" s="146">
        <f>IFERROR(SUMIFS(CAJA!$N$7235:$N$7905,CAJA!$H$7235:$H$7905,"SALIDA",CAJA!$J$7235:$J$7905,$B38),0)</f>
        <v>209968</v>
      </c>
      <c r="W38" s="62">
        <f>IFERROR(SUMIFS('CAJA TIGRES'!$N$1995:$N$2100,'CAJA TIGRES'!$H$1995:$H$2100,"SALIDA",'CAJA TIGRES'!$J$1995:$J$2100,$B38),0)</f>
        <v>61914</v>
      </c>
      <c r="X38" s="62">
        <f>IFERROR(SUMIFS(RESERVA!$N$14:$N$14,RESERVA!$H$14:$H$14,"SALIDA",RESERVA!$J$14:$J$14,$B38),0)</f>
        <v>0</v>
      </c>
      <c r="Y38" s="96">
        <f t="shared" si="16"/>
        <v>281882</v>
      </c>
      <c r="Z38" s="96">
        <f>Y38+'NOV25'!Z38</f>
        <v>4530612.312806733</v>
      </c>
    </row>
    <row r="39" spans="1:26" x14ac:dyDescent="0.3">
      <c r="A39" s="92">
        <v>5.0999999999999996</v>
      </c>
      <c r="B39" s="60" t="s">
        <v>104</v>
      </c>
      <c r="C39" s="146">
        <f>IFERROR(SUMIFS('MGZ121'!$N$1742:$N$1934,'MGZ121'!H$1742:H$1934,"SALIDA",'MGZ121'!$J$1742:$J$1934,$B39),0)</f>
        <v>0</v>
      </c>
      <c r="D39" s="62">
        <f>IFERROR(SUMIFS('MGZ BBVA'!$N$1702:$N$1910,'MGZ BBVA'!$H$1702:$H$1910,"SALIDA",'MGZ BBVA'!$J$1702:$J$1910,$B39),0)</f>
        <v>0</v>
      </c>
      <c r="E39" s="62">
        <f>IFERROR(SUMIFS('MGZ DOLARES'!$N$2:$N$2,'MGZ DOLARES'!$F$2:$F$2,"SALIDA",'MGZ DOLARES'!$J$2:$J$2,$B39),0)</f>
        <v>0</v>
      </c>
      <c r="F39" s="62">
        <f>IFERROR(SUMIFS('MGZ BAJIO'!$N$82:$N$83,'MGZ BAJIO'!$H$82:$H$83,"SALIDA",'MGZ BAJIO'!$J$82:$J$83,$B39),0)</f>
        <v>0</v>
      </c>
      <c r="G39" s="62">
        <f>IFERROR(SUMIFS('VICTOR BANAMEX'!$N$655:$N$716,'VICTOR BANAMEX'!$H$655:$H$716,"SALIDA",'VICTOR BANAMEX'!$J$655:$J$716,$B39),0)</f>
        <v>0</v>
      </c>
      <c r="H39" s="62">
        <f>IFERROR(SUMIFS('VICTOR BANORTE'!$N$114:$N$121,'VICTOR BANORTE'!$H$114:$H$121,"SALIDA",'VICTOR BANORTE'!$J$114:$J$121,$B39),0)</f>
        <v>0</v>
      </c>
      <c r="I39" s="62">
        <f>IFERROR(SUMIFS(RODRIGO!$N$5:$N$5,RODRIGO!$H$5:$H$5,"SALIDA",RODRIGO!$J$5:$J$5,$B39),0)</f>
        <v>0</v>
      </c>
      <c r="J39" s="62">
        <f>IFERROR(SUMIFS(MOY!$N$100:$N$101,MOY!$H$100:$H$101,"SALIDA",MOY!$J$100:$J$101,$B39),0)</f>
        <v>0</v>
      </c>
      <c r="K39" s="62">
        <f>IFERROR(SUMIFS('NORMA RUTH'!$N$128:$N$143,'NORMA RUTH'!$H$128:$H$143,"SALIDA",'NORMA RUTH'!$J$128:$J$143,$B39),0)</f>
        <v>0</v>
      </c>
      <c r="L39" s="62">
        <f>IFERROR(SUMIFS(VALERIA!$N$90:$N$100,VALERIA!$H$90:$H$100,"SALIDA",VALERIA!$J$90:$J$100,$B39),0)</f>
        <v>0</v>
      </c>
      <c r="M39" s="62">
        <f>IFERROR(SUMIFS('MANUEL BANAMEX'!$N$163:$N$178,'MANUEL BANAMEX'!$H$163:$H$178,"SALIDA",'MANUEL BANAMEX'!$J$163:$J$178,$B39),0)</f>
        <v>0</v>
      </c>
      <c r="N39" s="62">
        <f>IFERROR(SUMIFS(ROBERTO!$N$10:$N$19,ROBERTO!$H$10:$H$19,"SALIDA",ROBERTO!$J$10:$J$19,$B39),0)</f>
        <v>0</v>
      </c>
      <c r="O39" s="62">
        <f>IFERROR(SUMIFS(JUAN!$N$96:$N$103,JUAN!$H$96:$H$103,"SALIDA",JUAN!$J$96:$J$103,$B39),0)</f>
        <v>0</v>
      </c>
      <c r="P39" s="62">
        <f>IFERROR(SUMIFS('NORMA SANCHEZ'!$N$90:$N$96,'NORMA SANCHEZ'!$H$90:$H$96,"SALIDA",'NORMA SANCHEZ'!$J$90:$J$96,$B39),0)</f>
        <v>0</v>
      </c>
      <c r="Q39" s="62">
        <f>IFERROR(SUMIFS('JOSE CARLOS'!$N$90:$N$95,'JOSE CARLOS'!$H$90:$H$95,"SALIDA",'JOSE CARLOS'!$J$90:$J$95,$B39),0)</f>
        <v>0</v>
      </c>
      <c r="R39" s="62">
        <f>IFERROR(SUMIFS('LUIS ENRIQUE '!$N$74:$N$75,'LUIS ENRIQUE '!$H$74:$H$75,"SALIDA",'LUIS ENRIQUE '!$J$74:$J$75,$B39),0)</f>
        <v>0</v>
      </c>
      <c r="S39" s="62">
        <f>IFERROR(SUMIFS(CESARIA!$N$100:$N$107,CESARIA!$H$100:$H$107,"SALIDA",CESARIA!$J$100:$J$107,$B39),0)</f>
        <v>0</v>
      </c>
      <c r="T39" s="62">
        <f>IFERROR(SUMIFS(ALAN!$N$104:$N$113,ALAN!$H$104:$H$113,"SALIDA",ALAN!$J$104:$J$113,$B39),0)</f>
        <v>0</v>
      </c>
      <c r="U39" s="62">
        <f>IFERROR(SUMIFS(ELVIA!$N$80:$N$81,ELVIA!$H$80:$H$81,"SALIDA",ELVIA!$J$80:$J$81,$B39),0)</f>
        <v>0</v>
      </c>
      <c r="V39" s="146">
        <f>IFERROR(SUMIFS(CAJA!$N$7235:$N$7905,CAJA!$H$7235:$H$7905,"SALIDA",CAJA!$J$7235:$J$7905,$B39),0)</f>
        <v>0</v>
      </c>
      <c r="W39" s="62">
        <f>IFERROR(SUMIFS('CAJA TIGRES'!$N$1995:$N$2100,'CAJA TIGRES'!$H$1995:$H$2100,"SALIDA",'CAJA TIGRES'!$J$1995:$J$2100,$B39),0)</f>
        <v>0</v>
      </c>
      <c r="X39" s="62">
        <f>IFERROR(SUMIFS(RESERVA!$N$14:$N$14,RESERVA!$H$14:$H$14,"SALIDA",RESERVA!$J$14:$J$14,$B39),0)</f>
        <v>0</v>
      </c>
      <c r="Y39" s="96">
        <f t="shared" si="16"/>
        <v>0</v>
      </c>
      <c r="Z39" s="96">
        <f>Y39+'NOV25'!Z39</f>
        <v>4167</v>
      </c>
    </row>
    <row r="40" spans="1:26" x14ac:dyDescent="0.3">
      <c r="A40" s="92"/>
      <c r="B40" s="60" t="s">
        <v>186</v>
      </c>
      <c r="C40" s="146">
        <f>IFERROR(SUMIFS('MGZ121'!$N$1742:$N$1934,'MGZ121'!H$1742:H$1934,"SALIDA",'MGZ121'!$J$1742:$J$1934,$B40),0)</f>
        <v>0</v>
      </c>
      <c r="D40" s="62">
        <f>IFERROR(SUMIFS('MGZ BBVA'!$N$1702:$N$1910,'MGZ BBVA'!$H$1702:$H$1910,"SALIDA",'MGZ BBVA'!$J$1702:$J$1910,$B40),0)</f>
        <v>0</v>
      </c>
      <c r="E40" s="62">
        <f>IFERROR(SUMIFS('MGZ DOLARES'!$N$2:$N$2,'MGZ DOLARES'!$F$2:$F$2,"SALIDA",'MGZ DOLARES'!$J$2:$J$2,$B40),0)</f>
        <v>0</v>
      </c>
      <c r="F40" s="62">
        <f>IFERROR(SUMIFS('MGZ BAJIO'!$N$82:$N$83,'MGZ BAJIO'!$H$82:$H$83,"SALIDA",'MGZ BAJIO'!$J$82:$J$83,$B40),0)</f>
        <v>0</v>
      </c>
      <c r="G40" s="62">
        <f>IFERROR(SUMIFS('VICTOR BANAMEX'!$N$655:$N$716,'VICTOR BANAMEX'!$H$655:$H$716,"SALIDA",'VICTOR BANAMEX'!$J$655:$J$716,$B40),0)</f>
        <v>0</v>
      </c>
      <c r="H40" s="62">
        <f>IFERROR(SUMIFS('VICTOR BANORTE'!$N$114:$N$121,'VICTOR BANORTE'!$H$114:$H$121,"SALIDA",'VICTOR BANORTE'!$J$114:$J$121,$B40),0)</f>
        <v>0</v>
      </c>
      <c r="I40" s="62">
        <f>IFERROR(SUMIFS(RODRIGO!$N$5:$N$5,RODRIGO!$H$5:$H$5,"SALIDA",RODRIGO!$J$5:$J$5,$B40),0)</f>
        <v>0</v>
      </c>
      <c r="J40" s="62">
        <f>IFERROR(SUMIFS(MOY!$N$100:$N$101,MOY!$H$100:$H$101,"SALIDA",MOY!$J$100:$J$101,$B40),0)</f>
        <v>0</v>
      </c>
      <c r="K40" s="62">
        <f>IFERROR(SUMIFS('NORMA RUTH'!$N$128:$N$143,'NORMA RUTH'!$H$128:$H$143,"SALIDA",'NORMA RUTH'!$J$128:$J$143,$B40),0)</f>
        <v>0</v>
      </c>
      <c r="L40" s="62">
        <f>IFERROR(SUMIFS(VALERIA!$N$90:$N$100,VALERIA!$H$90:$H$100,"SALIDA",VALERIA!$J$90:$J$100,$B40),0)</f>
        <v>0</v>
      </c>
      <c r="M40" s="62">
        <f>IFERROR(SUMIFS('MANUEL BANAMEX'!$N$163:$N$178,'MANUEL BANAMEX'!$H$163:$H$178,"SALIDA",'MANUEL BANAMEX'!$J$163:$J$178,$B40),0)</f>
        <v>0</v>
      </c>
      <c r="N40" s="62">
        <f>IFERROR(SUMIFS(ROBERTO!$N$10:$N$19,ROBERTO!$H$10:$H$19,"SALIDA",ROBERTO!$J$10:$J$19,$B40),0)</f>
        <v>0</v>
      </c>
      <c r="O40" s="62">
        <f>IFERROR(SUMIFS(JUAN!$N$96:$N$103,JUAN!$H$96:$H$103,"SALIDA",JUAN!$J$96:$J$103,$B40),0)</f>
        <v>0</v>
      </c>
      <c r="P40" s="62">
        <f>IFERROR(SUMIFS('NORMA SANCHEZ'!$N$90:$N$96,'NORMA SANCHEZ'!$H$90:$H$96,"SALIDA",'NORMA SANCHEZ'!$J$90:$J$96,$B40),0)</f>
        <v>0</v>
      </c>
      <c r="Q40" s="62">
        <f>IFERROR(SUMIFS('JOSE CARLOS'!$N$90:$N$95,'JOSE CARLOS'!$H$90:$H$95,"SALIDA",'JOSE CARLOS'!$J$90:$J$95,$B40),0)</f>
        <v>0</v>
      </c>
      <c r="R40" s="62">
        <f>IFERROR(SUMIFS('LUIS ENRIQUE '!$N$74:$N$75,'LUIS ENRIQUE '!$H$74:$H$75,"SALIDA",'LUIS ENRIQUE '!$J$74:$J$75,$B40),0)</f>
        <v>0</v>
      </c>
      <c r="S40" s="62">
        <f>IFERROR(SUMIFS(CESARIA!$N$100:$N$107,CESARIA!$H$100:$H$107,"SALIDA",CESARIA!$J$100:$J$107,$B40),0)</f>
        <v>0</v>
      </c>
      <c r="T40" s="62">
        <f>IFERROR(SUMIFS(ALAN!$N$104:$N$113,ALAN!$H$104:$H$113,"SALIDA",ALAN!$J$104:$J$113,$B40),0)</f>
        <v>0</v>
      </c>
      <c r="U40" s="62">
        <f>IFERROR(SUMIFS(ELVIA!$N$80:$N$81,ELVIA!$H$80:$H$81,"SALIDA",ELVIA!$J$80:$J$81,$B40),0)</f>
        <v>0</v>
      </c>
      <c r="V40" s="146">
        <f>IFERROR(SUMIFS(CAJA!$N$7235:$N$7905,CAJA!$H$7235:$H$7905,"SALIDA",CAJA!$J$7235:$J$7905,$B40),0)</f>
        <v>0</v>
      </c>
      <c r="W40" s="62">
        <f>IFERROR(SUMIFS('CAJA TIGRES'!$N$1995:$N$2100,'CAJA TIGRES'!$H$1995:$H$2100,"SALIDA",'CAJA TIGRES'!$J$1995:$J$2100,$B40),0)</f>
        <v>0</v>
      </c>
      <c r="X40" s="62">
        <f>IFERROR(SUMIFS(RESERVA!$N$14:$N$14,RESERVA!$H$14:$H$14,"SALIDA",RESERVA!$J$14:$J$14,$B40),0)</f>
        <v>0</v>
      </c>
      <c r="Y40" s="96">
        <f t="shared" si="16"/>
        <v>0</v>
      </c>
      <c r="Z40" s="96">
        <f>Y40+'NOV25'!Z40</f>
        <v>352086.65</v>
      </c>
    </row>
    <row r="41" spans="1:26" x14ac:dyDescent="0.3">
      <c r="A41" s="92"/>
      <c r="B41" s="60" t="s">
        <v>218</v>
      </c>
      <c r="C41" s="146">
        <f>IFERROR(SUMIFS('MGZ121'!$N$1742:$N$1934,'MGZ121'!H$1742:H$1934,"SALIDA",'MGZ121'!$J$1742:$J$1934,$B41),0)</f>
        <v>9419.2000000000007</v>
      </c>
      <c r="D41" s="62">
        <f>IFERROR(SUMIFS('MGZ BBVA'!$N$1702:$N$1910,'MGZ BBVA'!$H$1702:$H$1910,"SALIDA",'MGZ BBVA'!$J$1702:$J$1910,$B41),0)</f>
        <v>0</v>
      </c>
      <c r="E41" s="62">
        <f>IFERROR(SUMIFS('MGZ DOLARES'!$N$2:$N$2,'MGZ DOLARES'!$F$2:$F$2,"SALIDA",'MGZ DOLARES'!$J$2:$J$2,$B41),0)</f>
        <v>0</v>
      </c>
      <c r="F41" s="62">
        <f>IFERROR(SUMIFS('MGZ BAJIO'!$N$82:$N$83,'MGZ BAJIO'!$H$82:$H$83,"SALIDA",'MGZ BAJIO'!$J$82:$J$83,$B41),0)</f>
        <v>0</v>
      </c>
      <c r="G41" s="62">
        <f>IFERROR(SUMIFS('VICTOR BANAMEX'!$N$655:$N$716,'VICTOR BANAMEX'!$H$655:$H$716,"SALIDA",'VICTOR BANAMEX'!$J$655:$J$716,$B41),0)</f>
        <v>0</v>
      </c>
      <c r="H41" s="62">
        <f>IFERROR(SUMIFS('VICTOR BANORTE'!$N$114:$N$121,'VICTOR BANORTE'!$H$114:$H$121,"SALIDA",'VICTOR BANORTE'!$J$114:$J$121,$B41),0)</f>
        <v>0</v>
      </c>
      <c r="I41" s="62">
        <f>IFERROR(SUMIFS(RODRIGO!$N$5:$N$5,RODRIGO!$H$5:$H$5,"SALIDA",RODRIGO!$J$5:$J$5,$B41),0)</f>
        <v>0</v>
      </c>
      <c r="J41" s="62">
        <f>IFERROR(SUMIFS(MOY!$N$100:$N$101,MOY!$H$100:$H$101,"SALIDA",MOY!$J$100:$J$101,$B41),0)</f>
        <v>0</v>
      </c>
      <c r="K41" s="62">
        <f>IFERROR(SUMIFS('NORMA RUTH'!$N$128:$N$143,'NORMA RUTH'!$H$128:$H$143,"SALIDA",'NORMA RUTH'!$J$128:$J$143,$B41),0)</f>
        <v>0</v>
      </c>
      <c r="L41" s="62">
        <f>IFERROR(SUMIFS(VALERIA!$N$90:$N$100,VALERIA!$H$90:$H$100,"SALIDA",VALERIA!$J$90:$J$100,$B41),0)</f>
        <v>0</v>
      </c>
      <c r="M41" s="62">
        <f>IFERROR(SUMIFS('MANUEL BANAMEX'!$N$163:$N$178,'MANUEL BANAMEX'!$H$163:$H$178,"SALIDA",'MANUEL BANAMEX'!$J$163:$J$178,$B41),0)</f>
        <v>0</v>
      </c>
      <c r="N41" s="62">
        <f>IFERROR(SUMIFS(ROBERTO!$N$10:$N$19,ROBERTO!$H$10:$H$19,"SALIDA",ROBERTO!$J$10:$J$19,$B41),0)</f>
        <v>0</v>
      </c>
      <c r="O41" s="62">
        <f>IFERROR(SUMIFS(JUAN!$N$96:$N$103,JUAN!$H$96:$H$103,"SALIDA",JUAN!$J$96:$J$103,$B41),0)</f>
        <v>0</v>
      </c>
      <c r="P41" s="62">
        <f>IFERROR(SUMIFS('NORMA SANCHEZ'!$N$90:$N$96,'NORMA SANCHEZ'!$H$90:$H$96,"SALIDA",'NORMA SANCHEZ'!$J$90:$J$96,$B41),0)</f>
        <v>0</v>
      </c>
      <c r="Q41" s="62">
        <f>IFERROR(SUMIFS('JOSE CARLOS'!$N$90:$N$95,'JOSE CARLOS'!$H$90:$H$95,"SALIDA",'JOSE CARLOS'!$J$90:$J$95,$B41),0)</f>
        <v>0</v>
      </c>
      <c r="R41" s="62">
        <f>IFERROR(SUMIFS('LUIS ENRIQUE '!$N$74:$N$75,'LUIS ENRIQUE '!$H$74:$H$75,"SALIDA",'LUIS ENRIQUE '!$J$74:$J$75,$B41),0)</f>
        <v>0</v>
      </c>
      <c r="S41" s="62">
        <f>IFERROR(SUMIFS(CESARIA!$N$100:$N$107,CESARIA!$H$100:$H$107,"SALIDA",CESARIA!$J$100:$J$107,$B41),0)</f>
        <v>0</v>
      </c>
      <c r="T41" s="62">
        <f>IFERROR(SUMIFS(ALAN!$N$104:$N$113,ALAN!$H$104:$H$113,"SALIDA",ALAN!$J$104:$J$113,$B41),0)</f>
        <v>0</v>
      </c>
      <c r="U41" s="62">
        <f>IFERROR(SUMIFS(ELVIA!$N$80:$N$81,ELVIA!$H$80:$H$81,"SALIDA",ELVIA!$J$80:$J$81,$B41),0)</f>
        <v>0</v>
      </c>
      <c r="V41" s="146">
        <f>IFERROR(SUMIFS(CAJA!$N$7235:$N$7905,CAJA!$H$7235:$H$7905,"SALIDA",CAJA!$J$7235:$J$7905,$B41),0)</f>
        <v>3850</v>
      </c>
      <c r="W41" s="62">
        <f>IFERROR(SUMIFS('CAJA TIGRES'!$N$1995:$N$2100,'CAJA TIGRES'!$H$1995:$H$2100,"SALIDA",'CAJA TIGRES'!$J$1995:$J$2100,$B41),0)</f>
        <v>150</v>
      </c>
      <c r="X41" s="62">
        <f>IFERROR(SUMIFS(RESERVA!$N$14:$N$14,RESERVA!$H$14:$H$14,"SALIDA",RESERVA!$J$14:$J$14,$B41),0)</f>
        <v>0</v>
      </c>
      <c r="Y41" s="96">
        <f t="shared" si="16"/>
        <v>13419.2</v>
      </c>
      <c r="Z41" s="96">
        <f>Y41+'NOV25'!Z41</f>
        <v>188932.50000000003</v>
      </c>
    </row>
    <row r="42" spans="1:26" ht="27.6" x14ac:dyDescent="0.3">
      <c r="A42" s="92"/>
      <c r="B42" s="61" t="s">
        <v>189</v>
      </c>
      <c r="C42" s="146">
        <f>IFERROR(SUMIFS('MGZ121'!$N$1742:$N$1934,'MGZ121'!H$1742:H$1934,"SALIDA",'MGZ121'!$J$1742:$J$1934,$B42),0)</f>
        <v>111166.12</v>
      </c>
      <c r="D42" s="62">
        <f>IFERROR(SUMIFS('MGZ BBVA'!$N$1702:$N$1910,'MGZ BBVA'!$H$1702:$H$1910,"SALIDA",'MGZ BBVA'!$J$1702:$J$1910,$B42),0)</f>
        <v>37556</v>
      </c>
      <c r="E42" s="62">
        <f>IFERROR(SUMIFS('MGZ DOLARES'!$N$2:$N$2,'MGZ DOLARES'!$F$2:$F$2,"SALIDA",'MGZ DOLARES'!$J$2:$J$2,$B42),0)</f>
        <v>0</v>
      </c>
      <c r="F42" s="62">
        <f>IFERROR(SUMIFS('MGZ BAJIO'!$N$82:$N$83,'MGZ BAJIO'!$H$82:$H$83,"SALIDA",'MGZ BAJIO'!$J$82:$J$83,$B42),0)</f>
        <v>0</v>
      </c>
      <c r="G42" s="62">
        <f>IFERROR(SUMIFS('VICTOR BANAMEX'!$N$655:$N$716,'VICTOR BANAMEX'!$H$655:$H$716,"SALIDA",'VICTOR BANAMEX'!$J$655:$J$716,$B42),0)</f>
        <v>0</v>
      </c>
      <c r="H42" s="62">
        <f>IFERROR(SUMIFS('VICTOR BANORTE'!$N$114:$N$121,'VICTOR BANORTE'!$H$114:$H$121,"SALIDA",'VICTOR BANORTE'!$J$114:$J$121,$B42),0)</f>
        <v>0</v>
      </c>
      <c r="I42" s="62">
        <f>IFERROR(SUMIFS(RODRIGO!$N$5:$N$5,RODRIGO!$H$5:$H$5,"SALIDA",RODRIGO!$J$5:$J$5,$B42),0)</f>
        <v>0</v>
      </c>
      <c r="J42" s="62">
        <f>IFERROR(SUMIFS(MOY!$N$100:$N$101,MOY!$H$100:$H$101,"SALIDA",MOY!$J$100:$J$101,$B42),0)</f>
        <v>0</v>
      </c>
      <c r="K42" s="62">
        <f>IFERROR(SUMIFS('NORMA RUTH'!$N$128:$N$143,'NORMA RUTH'!$H$128:$H$143,"SALIDA",'NORMA RUTH'!$J$128:$J$143,$B42),0)</f>
        <v>0</v>
      </c>
      <c r="L42" s="62">
        <f>IFERROR(SUMIFS(VALERIA!$N$90:$N$100,VALERIA!$H$90:$H$100,"SALIDA",VALERIA!$J$90:$J$100,$B42),0)</f>
        <v>0</v>
      </c>
      <c r="M42" s="62">
        <f>IFERROR(SUMIFS('MANUEL BANAMEX'!$N$163:$N$178,'MANUEL BANAMEX'!$H$163:$H$178,"SALIDA",'MANUEL BANAMEX'!$J$163:$J$178,$B42),0)</f>
        <v>0</v>
      </c>
      <c r="N42" s="62">
        <f>IFERROR(SUMIFS(ROBERTO!$N$10:$N$19,ROBERTO!$H$10:$H$19,"SALIDA",ROBERTO!$J$10:$J$19,$B42),0)</f>
        <v>0</v>
      </c>
      <c r="O42" s="62">
        <f>IFERROR(SUMIFS(JUAN!$N$96:$N$103,JUAN!$H$96:$H$103,"SALIDA",JUAN!$J$96:$J$103,$B42),0)</f>
        <v>0</v>
      </c>
      <c r="P42" s="62">
        <f>IFERROR(SUMIFS('NORMA SANCHEZ'!$N$90:$N$96,'NORMA SANCHEZ'!$H$90:$H$96,"SALIDA",'NORMA SANCHEZ'!$J$90:$J$96,$B42),0)</f>
        <v>0</v>
      </c>
      <c r="Q42" s="62">
        <f>IFERROR(SUMIFS('JOSE CARLOS'!$N$90:$N$95,'JOSE CARLOS'!$H$90:$H$95,"SALIDA",'JOSE CARLOS'!$J$90:$J$95,$B42),0)</f>
        <v>0</v>
      </c>
      <c r="R42" s="62">
        <f>IFERROR(SUMIFS('LUIS ENRIQUE '!$N$74:$N$75,'LUIS ENRIQUE '!$H$74:$H$75,"SALIDA",'LUIS ENRIQUE '!$J$74:$J$75,$B42),0)</f>
        <v>0</v>
      </c>
      <c r="S42" s="62">
        <f>IFERROR(SUMIFS(CESARIA!$N$100:$N$107,CESARIA!$H$100:$H$107,"SALIDA",CESARIA!$J$100:$J$107,$B42),0)</f>
        <v>0</v>
      </c>
      <c r="T42" s="62">
        <f>IFERROR(SUMIFS(ALAN!$N$104:$N$113,ALAN!$H$104:$H$113,"SALIDA",ALAN!$J$104:$J$113,$B42),0)</f>
        <v>0</v>
      </c>
      <c r="U42" s="62">
        <f>IFERROR(SUMIFS(ELVIA!$N$80:$N$81,ELVIA!$H$80:$H$81,"SALIDA",ELVIA!$J$80:$J$81,$B42),0)</f>
        <v>0</v>
      </c>
      <c r="V42" s="146">
        <f>IFERROR(SUMIFS(CAJA!$N$7235:$N$7905,CAJA!$H$7235:$H$7905,"SALIDA",CAJA!$J$7235:$J$7905,$B42),0)</f>
        <v>0</v>
      </c>
      <c r="W42" s="62">
        <f>IFERROR(SUMIFS('CAJA TIGRES'!$N$1995:$N$2100,'CAJA TIGRES'!$H$1995:$H$2100,"SALIDA",'CAJA TIGRES'!$J$1995:$J$2100,$B42),0)</f>
        <v>0</v>
      </c>
      <c r="X42" s="62">
        <f>IFERROR(SUMIFS(RESERVA!$N$14:$N$14,RESERVA!$H$14:$H$14,"SALIDA",RESERVA!$J$14:$J$14,$B42),0)</f>
        <v>0</v>
      </c>
      <c r="Y42" s="96">
        <f t="shared" si="16"/>
        <v>148722.12</v>
      </c>
      <c r="Z42" s="96">
        <f>Y42+'NOV25'!Z42</f>
        <v>652930.91999999993</v>
      </c>
    </row>
    <row r="43" spans="1:26" x14ac:dyDescent="0.3">
      <c r="A43" s="92"/>
      <c r="B43" s="61" t="s">
        <v>214</v>
      </c>
      <c r="C43" s="146">
        <f>IFERROR(SUMIFS('MGZ121'!$N$1742:$N$1934,'MGZ121'!H$1742:H$1934,"SALIDA",'MGZ121'!$J$1742:$J$1934,$B43),0)</f>
        <v>0</v>
      </c>
      <c r="D43" s="62">
        <f>IFERROR(SUMIFS('MGZ BBVA'!$N$1702:$N$1910,'MGZ BBVA'!$H$1702:$H$1910,"SALIDA",'MGZ BBVA'!$J$1702:$J$1910,$B43),0)</f>
        <v>0</v>
      </c>
      <c r="E43" s="62">
        <f>IFERROR(SUMIFS('MGZ DOLARES'!$N$2:$N$2,'MGZ DOLARES'!$F$2:$F$2,"SALIDA",'MGZ DOLARES'!$J$2:$J$2,$B43),0)</f>
        <v>0</v>
      </c>
      <c r="F43" s="62">
        <f>IFERROR(SUMIFS('MGZ BAJIO'!$N$82:$N$83,'MGZ BAJIO'!$H$82:$H$83,"SALIDA",'MGZ BAJIO'!$J$82:$J$83,$B43),0)</f>
        <v>0</v>
      </c>
      <c r="G43" s="62">
        <f>IFERROR(SUMIFS('VICTOR BANAMEX'!$N$655:$N$716,'VICTOR BANAMEX'!$H$655:$H$716,"SALIDA",'VICTOR BANAMEX'!$J$655:$J$716,$B43),0)</f>
        <v>0</v>
      </c>
      <c r="H43" s="62">
        <f>IFERROR(SUMIFS('VICTOR BANORTE'!$N$114:$N$121,'VICTOR BANORTE'!$H$114:$H$121,"SALIDA",'VICTOR BANORTE'!$J$114:$J$121,$B43),0)</f>
        <v>0</v>
      </c>
      <c r="I43" s="62">
        <f>IFERROR(SUMIFS(RODRIGO!$N$5:$N$5,RODRIGO!$H$5:$H$5,"SALIDA",RODRIGO!$J$5:$J$5,$B43),0)</f>
        <v>0</v>
      </c>
      <c r="J43" s="62">
        <f>IFERROR(SUMIFS(MOY!$N$100:$N$101,MOY!$H$100:$H$101,"SALIDA",MOY!$J$100:$J$101,$B43),0)</f>
        <v>0</v>
      </c>
      <c r="K43" s="62">
        <f>IFERROR(SUMIFS('NORMA RUTH'!$N$128:$N$143,'NORMA RUTH'!$H$128:$H$143,"SALIDA",'NORMA RUTH'!$J$128:$J$143,$B43),0)</f>
        <v>0</v>
      </c>
      <c r="L43" s="62">
        <f>IFERROR(SUMIFS(VALERIA!$N$90:$N$100,VALERIA!$H$90:$H$100,"SALIDA",VALERIA!$J$90:$J$100,$B43),0)</f>
        <v>0</v>
      </c>
      <c r="M43" s="62">
        <f>IFERROR(SUMIFS('MANUEL BANAMEX'!$N$163:$N$178,'MANUEL BANAMEX'!$H$163:$H$178,"SALIDA",'MANUEL BANAMEX'!$J$163:$J$178,$B43),0)</f>
        <v>0</v>
      </c>
      <c r="N43" s="62">
        <f>IFERROR(SUMIFS(ROBERTO!$N$10:$N$19,ROBERTO!$H$10:$H$19,"SALIDA",ROBERTO!$J$10:$J$19,$B43),0)</f>
        <v>0</v>
      </c>
      <c r="O43" s="62">
        <f>IFERROR(SUMIFS(JUAN!$N$96:$N$103,JUAN!$H$96:$H$103,"SALIDA",JUAN!$J$96:$J$103,$B43),0)</f>
        <v>0</v>
      </c>
      <c r="P43" s="62">
        <f>IFERROR(SUMIFS('NORMA SANCHEZ'!$N$90:$N$96,'NORMA SANCHEZ'!$H$90:$H$96,"SALIDA",'NORMA SANCHEZ'!$J$90:$J$96,$B43),0)</f>
        <v>0</v>
      </c>
      <c r="Q43" s="62">
        <f>IFERROR(SUMIFS('JOSE CARLOS'!$N$90:$N$95,'JOSE CARLOS'!$H$90:$H$95,"SALIDA",'JOSE CARLOS'!$J$90:$J$95,$B43),0)</f>
        <v>0</v>
      </c>
      <c r="R43" s="62">
        <f>IFERROR(SUMIFS('LUIS ENRIQUE '!$N$74:$N$75,'LUIS ENRIQUE '!$H$74:$H$75,"SALIDA",'LUIS ENRIQUE '!$J$74:$J$75,$B43),0)</f>
        <v>0</v>
      </c>
      <c r="S43" s="62">
        <f>IFERROR(SUMIFS(CESARIA!$N$100:$N$107,CESARIA!$H$100:$H$107,"SALIDA",CESARIA!$J$100:$J$107,$B43),0)</f>
        <v>0</v>
      </c>
      <c r="T43" s="62">
        <f>IFERROR(SUMIFS(ALAN!$N$104:$N$113,ALAN!$H$104:$H$113,"SALIDA",ALAN!$J$104:$J$113,$B43),0)</f>
        <v>0</v>
      </c>
      <c r="U43" s="62">
        <f>IFERROR(SUMIFS(ELVIA!$N$80:$N$81,ELVIA!$H$80:$H$81,"SALIDA",ELVIA!$J$80:$J$81,$B43),0)</f>
        <v>0</v>
      </c>
      <c r="V43" s="146">
        <f>IFERROR(SUMIFS(CAJA!$N$7235:$N$7905,CAJA!$H$7235:$H$7905,"SALIDA",CAJA!$J$7235:$J$7905,$B43),0)</f>
        <v>5280</v>
      </c>
      <c r="W43" s="62">
        <f>IFERROR(SUMIFS('CAJA TIGRES'!$N$1995:$N$2100,'CAJA TIGRES'!$H$1995:$H$2100,"SALIDA",'CAJA TIGRES'!$J$1995:$J$2100,$B43),0)</f>
        <v>2500</v>
      </c>
      <c r="X43" s="62">
        <f>IFERROR(SUMIFS(RESERVA!$N$14:$N$14,RESERVA!$H$14:$H$14,"SALIDA",RESERVA!$J$14:$J$14,$B43),0)</f>
        <v>0</v>
      </c>
      <c r="Y43" s="96">
        <f t="shared" si="16"/>
        <v>7780</v>
      </c>
      <c r="Z43" s="96">
        <f>Y43+'NOV25'!Z43</f>
        <v>105180</v>
      </c>
    </row>
    <row r="44" spans="1:26" x14ac:dyDescent="0.3">
      <c r="A44" s="92"/>
      <c r="B44" s="61" t="s">
        <v>215</v>
      </c>
      <c r="C44" s="146">
        <f>IFERROR(SUMIFS('MGZ121'!$N$1742:$N$1934,'MGZ121'!H$1742:H$1934,"SALIDA",'MGZ121'!$J$1742:$J$1934,$B44),0)</f>
        <v>1111680</v>
      </c>
      <c r="D44" s="62">
        <f>IFERROR(SUMIFS('MGZ BBVA'!$N$1702:$N$1910,'MGZ BBVA'!$H$1702:$H$1910,"SALIDA",'MGZ BBVA'!$J$1702:$J$1910,$B44),0)</f>
        <v>200000</v>
      </c>
      <c r="E44" s="62">
        <f>IFERROR(SUMIFS('MGZ DOLARES'!$N$2:$N$2,'MGZ DOLARES'!$F$2:$F$2,"SALIDA",'MGZ DOLARES'!$J$2:$J$2,$B44),0)</f>
        <v>0</v>
      </c>
      <c r="F44" s="62">
        <f>IFERROR(SUMIFS('MGZ BAJIO'!$N$82:$N$83,'MGZ BAJIO'!$H$82:$H$83,"SALIDA",'MGZ BAJIO'!$J$82:$J$83,$B44),0)</f>
        <v>0</v>
      </c>
      <c r="G44" s="62">
        <f>IFERROR(SUMIFS('VICTOR BANAMEX'!$N$655:$N$716,'VICTOR BANAMEX'!$H$655:$H$716,"SALIDA",'VICTOR BANAMEX'!$J$655:$J$716,$B44),0)</f>
        <v>0</v>
      </c>
      <c r="H44" s="62">
        <f>IFERROR(SUMIFS('VICTOR BANORTE'!$N$114:$N$121,'VICTOR BANORTE'!$H$114:$H$121,"SALIDA",'VICTOR BANORTE'!$J$114:$J$121,$B44),0)</f>
        <v>0</v>
      </c>
      <c r="I44" s="62">
        <f>IFERROR(SUMIFS(RODRIGO!$N$5:$N$5,RODRIGO!$H$5:$H$5,"SALIDA",RODRIGO!$J$5:$J$5,$B44),0)</f>
        <v>0</v>
      </c>
      <c r="J44" s="62">
        <f>IFERROR(SUMIFS(MOY!$N$100:$N$101,MOY!$H$100:$H$101,"SALIDA",MOY!$J$100:$J$101,$B44),0)</f>
        <v>0</v>
      </c>
      <c r="K44" s="62">
        <f>IFERROR(SUMIFS('NORMA RUTH'!$N$128:$N$143,'NORMA RUTH'!$H$128:$H$143,"SALIDA",'NORMA RUTH'!$J$128:$J$143,$B44),0)</f>
        <v>0</v>
      </c>
      <c r="L44" s="62">
        <f>IFERROR(SUMIFS(VALERIA!$N$90:$N$100,VALERIA!$H$90:$H$100,"SALIDA",VALERIA!$J$90:$J$100,$B44),0)</f>
        <v>0</v>
      </c>
      <c r="M44" s="62">
        <f>IFERROR(SUMIFS('MANUEL BANAMEX'!$N$163:$N$178,'MANUEL BANAMEX'!$H$163:$H$178,"SALIDA",'MANUEL BANAMEX'!$J$163:$J$178,$B44),0)</f>
        <v>0</v>
      </c>
      <c r="N44" s="62">
        <f>IFERROR(SUMIFS(ROBERTO!$N$10:$N$19,ROBERTO!$H$10:$H$19,"SALIDA",ROBERTO!$J$10:$J$19,$B44),0)</f>
        <v>0</v>
      </c>
      <c r="O44" s="62">
        <f>IFERROR(SUMIFS(JUAN!$N$96:$N$103,JUAN!$H$96:$H$103,"SALIDA",JUAN!$J$96:$J$103,$B44),0)</f>
        <v>0</v>
      </c>
      <c r="P44" s="62">
        <f>IFERROR(SUMIFS('NORMA SANCHEZ'!$N$90:$N$96,'NORMA SANCHEZ'!$H$90:$H$96,"SALIDA",'NORMA SANCHEZ'!$J$90:$J$96,$B44),0)</f>
        <v>0</v>
      </c>
      <c r="Q44" s="62">
        <f>IFERROR(SUMIFS('JOSE CARLOS'!$N$90:$N$95,'JOSE CARLOS'!$H$90:$H$95,"SALIDA",'JOSE CARLOS'!$J$90:$J$95,$B44),0)</f>
        <v>0</v>
      </c>
      <c r="R44" s="62">
        <f>IFERROR(SUMIFS('LUIS ENRIQUE '!$N$74:$N$75,'LUIS ENRIQUE '!$H$74:$H$75,"SALIDA",'LUIS ENRIQUE '!$J$74:$J$75,$B44),0)</f>
        <v>0</v>
      </c>
      <c r="S44" s="62">
        <f>IFERROR(SUMIFS(CESARIA!$N$100:$N$107,CESARIA!$H$100:$H$107,"SALIDA",CESARIA!$J$100:$J$107,$B44),0)</f>
        <v>0</v>
      </c>
      <c r="T44" s="62">
        <f>IFERROR(SUMIFS(ALAN!$N$104:$N$113,ALAN!$H$104:$H$113,"SALIDA",ALAN!$J$104:$J$113,$B44),0)</f>
        <v>0</v>
      </c>
      <c r="U44" s="62">
        <f>IFERROR(SUMIFS(ELVIA!$N$80:$N$81,ELVIA!$H$80:$H$81,"SALIDA",ELVIA!$J$80:$J$81,$B44),0)</f>
        <v>0</v>
      </c>
      <c r="V44" s="146">
        <f>IFERROR(SUMIFS(CAJA!$N$7235:$N$7905,CAJA!$H$7235:$H$7905,"SALIDA",CAJA!$J$7235:$J$7905,$B44),0)</f>
        <v>0</v>
      </c>
      <c r="W44" s="62">
        <f>IFERROR(SUMIFS('CAJA TIGRES'!$N$1995:$N$2100,'CAJA TIGRES'!$H$1995:$H$2100,"SALIDA",'CAJA TIGRES'!$J$1995:$J$2100,$B44),0)</f>
        <v>0</v>
      </c>
      <c r="X44" s="62">
        <f>IFERROR(SUMIFS(RESERVA!$N$14:$N$14,RESERVA!$H$14:$H$14,"SALIDA",RESERVA!$J$14:$J$14,$B44),0)</f>
        <v>0</v>
      </c>
      <c r="Y44" s="96">
        <f t="shared" si="16"/>
        <v>1311680</v>
      </c>
      <c r="Z44" s="96">
        <f>Y44+'NOV25'!Z44</f>
        <v>3841680</v>
      </c>
    </row>
    <row r="45" spans="1:26" x14ac:dyDescent="0.3">
      <c r="A45" s="92"/>
      <c r="B45" s="61" t="s">
        <v>216</v>
      </c>
      <c r="C45" s="146">
        <f>IFERROR(SUMIFS('MGZ121'!$N$1742:$N$1934,'MGZ121'!H$1742:H$1934,"SALIDA",'MGZ121'!$J$1742:$J$1934,$B45),0)</f>
        <v>0</v>
      </c>
      <c r="D45" s="62">
        <f>IFERROR(SUMIFS('MGZ BBVA'!$N$1702:$N$1910,'MGZ BBVA'!$H$1702:$H$1910,"SALIDA",'MGZ BBVA'!$J$1702:$J$1910,$B45),0)</f>
        <v>0</v>
      </c>
      <c r="E45" s="62">
        <f>IFERROR(SUMIFS('MGZ DOLARES'!$N$2:$N$2,'MGZ DOLARES'!$F$2:$F$2,"SALIDA",'MGZ DOLARES'!$J$2:$J$2,$B45),0)</f>
        <v>0</v>
      </c>
      <c r="F45" s="62">
        <f>IFERROR(SUMIFS('MGZ BAJIO'!$N$82:$N$83,'MGZ BAJIO'!$H$82:$H$83,"SALIDA",'MGZ BAJIO'!$J$82:$J$83,$B45),0)</f>
        <v>0</v>
      </c>
      <c r="G45" s="62">
        <f>IFERROR(SUMIFS('VICTOR BANAMEX'!$N$655:$N$716,'VICTOR BANAMEX'!$H$655:$H$716,"SALIDA",'VICTOR BANAMEX'!$J$655:$J$716,$B45),0)</f>
        <v>0</v>
      </c>
      <c r="H45" s="62">
        <f>IFERROR(SUMIFS('VICTOR BANORTE'!$N$114:$N$121,'VICTOR BANORTE'!$H$114:$H$121,"SALIDA",'VICTOR BANORTE'!$J$114:$J$121,$B45),0)</f>
        <v>0</v>
      </c>
      <c r="I45" s="62">
        <f>IFERROR(SUMIFS(RODRIGO!$N$5:$N$5,RODRIGO!$H$5:$H$5,"SALIDA",RODRIGO!$J$5:$J$5,$B45),0)</f>
        <v>0</v>
      </c>
      <c r="J45" s="62">
        <f>IFERROR(SUMIFS(MOY!$N$100:$N$101,MOY!$H$100:$H$101,"SALIDA",MOY!$J$100:$J$101,$B45),0)</f>
        <v>0</v>
      </c>
      <c r="K45" s="62">
        <f>IFERROR(SUMIFS('NORMA RUTH'!$N$128:$N$143,'NORMA RUTH'!$H$128:$H$143,"SALIDA",'NORMA RUTH'!$J$128:$J$143,$B45),0)</f>
        <v>0</v>
      </c>
      <c r="L45" s="62">
        <f>IFERROR(SUMIFS(VALERIA!$N$90:$N$100,VALERIA!$H$90:$H$100,"SALIDA",VALERIA!$J$90:$J$100,$B45),0)</f>
        <v>0</v>
      </c>
      <c r="M45" s="62">
        <f>IFERROR(SUMIFS('MANUEL BANAMEX'!$N$163:$N$178,'MANUEL BANAMEX'!$H$163:$H$178,"SALIDA",'MANUEL BANAMEX'!$J$163:$J$178,$B45),0)</f>
        <v>0</v>
      </c>
      <c r="N45" s="62">
        <f>IFERROR(SUMIFS(ROBERTO!$N$10:$N$19,ROBERTO!$H$10:$H$19,"SALIDA",ROBERTO!$J$10:$J$19,$B45),0)</f>
        <v>0</v>
      </c>
      <c r="O45" s="62">
        <f>IFERROR(SUMIFS(JUAN!$N$96:$N$103,JUAN!$H$96:$H$103,"SALIDA",JUAN!$J$96:$J$103,$B45),0)</f>
        <v>0</v>
      </c>
      <c r="P45" s="62">
        <f>IFERROR(SUMIFS('NORMA SANCHEZ'!$N$90:$N$96,'NORMA SANCHEZ'!$H$90:$H$96,"SALIDA",'NORMA SANCHEZ'!$J$90:$J$96,$B45),0)</f>
        <v>0</v>
      </c>
      <c r="Q45" s="62">
        <f>IFERROR(SUMIFS('JOSE CARLOS'!$N$90:$N$95,'JOSE CARLOS'!$H$90:$H$95,"SALIDA",'JOSE CARLOS'!$J$90:$J$95,$B45),0)</f>
        <v>0</v>
      </c>
      <c r="R45" s="62">
        <f>IFERROR(SUMIFS('LUIS ENRIQUE '!$N$74:$N$75,'LUIS ENRIQUE '!$H$74:$H$75,"SALIDA",'LUIS ENRIQUE '!$J$74:$J$75,$B45),0)</f>
        <v>0</v>
      </c>
      <c r="S45" s="62">
        <f>IFERROR(SUMIFS(CESARIA!$N$100:$N$107,CESARIA!$H$100:$H$107,"SALIDA",CESARIA!$J$100:$J$107,$B45),0)</f>
        <v>0</v>
      </c>
      <c r="T45" s="62">
        <f>IFERROR(SUMIFS(ALAN!$N$104:$N$113,ALAN!$H$104:$H$113,"SALIDA",ALAN!$J$104:$J$113,$B45),0)</f>
        <v>0</v>
      </c>
      <c r="U45" s="62">
        <f>IFERROR(SUMIFS(ELVIA!$N$80:$N$81,ELVIA!$H$80:$H$81,"SALIDA",ELVIA!$J$80:$J$81,$B45),0)</f>
        <v>0</v>
      </c>
      <c r="V45" s="146">
        <f>IFERROR(SUMIFS(CAJA!$N$7235:$N$7905,CAJA!$H$7235:$H$7905,"SALIDA",CAJA!$J$7235:$J$7905,$B45),0)</f>
        <v>2000</v>
      </c>
      <c r="W45" s="62">
        <f>IFERROR(SUMIFS('CAJA TIGRES'!$N$1995:$N$2100,'CAJA TIGRES'!$H$1995:$H$2100,"SALIDA",'CAJA TIGRES'!$J$1995:$J$2100,$B45),0)</f>
        <v>0</v>
      </c>
      <c r="X45" s="62">
        <f>IFERROR(SUMIFS(RESERVA!$N$14:$N$14,RESERVA!$H$14:$H$14,"SALIDA",RESERVA!$J$14:$J$14,$B45),0)</f>
        <v>0</v>
      </c>
      <c r="Y45" s="96">
        <f t="shared" si="16"/>
        <v>2000</v>
      </c>
      <c r="Z45" s="96">
        <f>Y45+'NOV25'!Z45</f>
        <v>41600</v>
      </c>
    </row>
    <row r="46" spans="1:26" x14ac:dyDescent="0.3">
      <c r="A46" s="92"/>
      <c r="B46" s="61" t="s">
        <v>217</v>
      </c>
      <c r="C46" s="146">
        <f>IFERROR(SUMIFS('MGZ121'!$N$1742:$N$1934,'MGZ121'!H$1742:H$1934,"SALIDA",'MGZ121'!$J$1742:$J$1934,$B46),0)</f>
        <v>11232</v>
      </c>
      <c r="D46" s="62">
        <f>IFERROR(SUMIFS('MGZ BBVA'!$N$1702:$N$1910,'MGZ BBVA'!$H$1702:$H$1910,"SALIDA",'MGZ BBVA'!$J$1702:$J$1910,$B46),0)</f>
        <v>0</v>
      </c>
      <c r="E46" s="62">
        <f>IFERROR(SUMIFS('MGZ DOLARES'!$N$2:$N$2,'MGZ DOLARES'!$F$2:$F$2,"SALIDA",'MGZ DOLARES'!$J$2:$J$2,$B46),0)</f>
        <v>0</v>
      </c>
      <c r="F46" s="62">
        <f>IFERROR(SUMIFS('MGZ BAJIO'!$N$82:$N$83,'MGZ BAJIO'!$H$82:$H$83,"SALIDA",'MGZ BAJIO'!$J$82:$J$83,$B46),0)</f>
        <v>0</v>
      </c>
      <c r="G46" s="62">
        <f>IFERROR(SUMIFS('VICTOR BANAMEX'!$N$655:$N$716,'VICTOR BANAMEX'!$H$655:$H$716,"SALIDA",'VICTOR BANAMEX'!$J$655:$J$716,$B46),0)</f>
        <v>0</v>
      </c>
      <c r="H46" s="62">
        <f>IFERROR(SUMIFS('VICTOR BANORTE'!$N$114:$N$121,'VICTOR BANORTE'!$H$114:$H$121,"SALIDA",'VICTOR BANORTE'!$J$114:$J$121,$B46),0)</f>
        <v>0</v>
      </c>
      <c r="I46" s="62">
        <f>IFERROR(SUMIFS(RODRIGO!$N$5:$N$5,RODRIGO!$H$5:$H$5,"SALIDA",RODRIGO!$J$5:$J$5,$B46),0)</f>
        <v>0</v>
      </c>
      <c r="J46" s="62">
        <f>IFERROR(SUMIFS(MOY!$N$100:$N$101,MOY!$H$100:$H$101,"SALIDA",MOY!$J$100:$J$101,$B46),0)</f>
        <v>0</v>
      </c>
      <c r="K46" s="62">
        <f>IFERROR(SUMIFS('NORMA RUTH'!$N$128:$N$143,'NORMA RUTH'!$H$128:$H$143,"SALIDA",'NORMA RUTH'!$J$128:$J$143,$B46),0)</f>
        <v>0</v>
      </c>
      <c r="L46" s="62">
        <f>IFERROR(SUMIFS(VALERIA!$N$90:$N$100,VALERIA!$H$90:$H$100,"SALIDA",VALERIA!$J$90:$J$100,$B46),0)</f>
        <v>0</v>
      </c>
      <c r="M46" s="62">
        <f>IFERROR(SUMIFS('MANUEL BANAMEX'!$N$163:$N$178,'MANUEL BANAMEX'!$H$163:$H$178,"SALIDA",'MANUEL BANAMEX'!$J$163:$J$178,$B46),0)</f>
        <v>0</v>
      </c>
      <c r="N46" s="62">
        <f>IFERROR(SUMIFS(ROBERTO!$N$10:$N$19,ROBERTO!$H$10:$H$19,"SALIDA",ROBERTO!$J$10:$J$19,$B46),0)</f>
        <v>0</v>
      </c>
      <c r="O46" s="62">
        <f>IFERROR(SUMIFS(JUAN!$N$96:$N$103,JUAN!$H$96:$H$103,"SALIDA",JUAN!$J$96:$J$103,$B46),0)</f>
        <v>0</v>
      </c>
      <c r="P46" s="62">
        <f>IFERROR(SUMIFS('NORMA SANCHEZ'!$N$90:$N$96,'NORMA SANCHEZ'!$H$90:$H$96,"SALIDA",'NORMA SANCHEZ'!$J$90:$J$96,$B46),0)</f>
        <v>0</v>
      </c>
      <c r="Q46" s="62">
        <f>IFERROR(SUMIFS('JOSE CARLOS'!$N$90:$N$95,'JOSE CARLOS'!$H$90:$H$95,"SALIDA",'JOSE CARLOS'!$J$90:$J$95,$B46),0)</f>
        <v>0</v>
      </c>
      <c r="R46" s="62">
        <f>IFERROR(SUMIFS('LUIS ENRIQUE '!$N$74:$N$75,'LUIS ENRIQUE '!$H$74:$H$75,"SALIDA",'LUIS ENRIQUE '!$J$74:$J$75,$B46),0)</f>
        <v>0</v>
      </c>
      <c r="S46" s="62">
        <f>IFERROR(SUMIFS(CESARIA!$N$100:$N$107,CESARIA!$H$100:$H$107,"SALIDA",CESARIA!$J$100:$J$107,$B46),0)</f>
        <v>0</v>
      </c>
      <c r="T46" s="62">
        <f>IFERROR(SUMIFS(ALAN!$N$104:$N$113,ALAN!$H$104:$H$113,"SALIDA",ALAN!$J$104:$J$113,$B46),0)</f>
        <v>0</v>
      </c>
      <c r="U46" s="62">
        <f>IFERROR(SUMIFS(ELVIA!$N$80:$N$81,ELVIA!$H$80:$H$81,"SALIDA",ELVIA!$J$80:$J$81,$B46),0)</f>
        <v>0</v>
      </c>
      <c r="V46" s="146">
        <f>IFERROR(SUMIFS(CAJA!$N$7235:$N$7905,CAJA!$H$7235:$H$7905,"SALIDA",CAJA!$J$7235:$J$7905,$B46),0)</f>
        <v>0</v>
      </c>
      <c r="W46" s="62">
        <f>IFERROR(SUMIFS('CAJA TIGRES'!$N$1995:$N$2100,'CAJA TIGRES'!$H$1995:$H$2100,"SALIDA",'CAJA TIGRES'!$J$1995:$J$2100,$B46),0)</f>
        <v>0</v>
      </c>
      <c r="X46" s="62">
        <f>IFERROR(SUMIFS(RESERVA!$N$14:$N$14,RESERVA!$H$14:$H$14,"SALIDA",RESERVA!$J$14:$J$14,$B46),0)</f>
        <v>0</v>
      </c>
      <c r="Y46" s="96">
        <f t="shared" si="16"/>
        <v>11232</v>
      </c>
      <c r="Z46" s="96">
        <f>Y46+'NOV25'!Z46</f>
        <v>33841</v>
      </c>
    </row>
    <row r="47" spans="1:26" x14ac:dyDescent="0.3">
      <c r="A47" s="92"/>
      <c r="B47" s="61" t="s">
        <v>219</v>
      </c>
      <c r="C47" s="146">
        <f>IFERROR(SUMIFS('MGZ121'!$N$1742:$N$1934,'MGZ121'!H$1742:H$1934,"SALIDA",'MGZ121'!$J$1742:$J$1934,$B47),0)</f>
        <v>0</v>
      </c>
      <c r="D47" s="62">
        <f>IFERROR(SUMIFS('MGZ BBVA'!$N$1702:$N$1910,'MGZ BBVA'!$H$1702:$H$1910,"SALIDA",'MGZ BBVA'!$J$1702:$J$1910,$B47),0)</f>
        <v>0</v>
      </c>
      <c r="E47" s="62">
        <f>IFERROR(SUMIFS('MGZ DOLARES'!$N$2:$N$2,'MGZ DOLARES'!$F$2:$F$2,"SALIDA",'MGZ DOLARES'!$J$2:$J$2,$B47),0)</f>
        <v>0</v>
      </c>
      <c r="F47" s="62">
        <f>IFERROR(SUMIFS('MGZ BAJIO'!$N$82:$N$83,'MGZ BAJIO'!$H$82:$H$83,"SALIDA",'MGZ BAJIO'!$J$82:$J$83,$B47),0)</f>
        <v>0</v>
      </c>
      <c r="G47" s="62">
        <f>IFERROR(SUMIFS('VICTOR BANAMEX'!$N$655:$N$716,'VICTOR BANAMEX'!$H$655:$H$716,"SALIDA",'VICTOR BANAMEX'!$J$655:$J$716,$B47),0)</f>
        <v>0</v>
      </c>
      <c r="H47" s="62">
        <f>IFERROR(SUMIFS('VICTOR BANORTE'!$N$114:$N$121,'VICTOR BANORTE'!$H$114:$H$121,"SALIDA",'VICTOR BANORTE'!$J$114:$J$121,$B47),0)</f>
        <v>0</v>
      </c>
      <c r="I47" s="62">
        <f>IFERROR(SUMIFS(RODRIGO!$N$5:$N$5,RODRIGO!$H$5:$H$5,"SALIDA",RODRIGO!$J$5:$J$5,$B47),0)</f>
        <v>0</v>
      </c>
      <c r="J47" s="62">
        <f>IFERROR(SUMIFS(MOY!$N$100:$N$101,MOY!$H$100:$H$101,"SALIDA",MOY!$J$100:$J$101,$B47),0)</f>
        <v>0</v>
      </c>
      <c r="K47" s="62">
        <f>IFERROR(SUMIFS('NORMA RUTH'!$N$128:$N$143,'NORMA RUTH'!$H$128:$H$143,"SALIDA",'NORMA RUTH'!$J$128:$J$143,$B47),0)</f>
        <v>0</v>
      </c>
      <c r="L47" s="62">
        <f>IFERROR(SUMIFS(VALERIA!$N$90:$N$100,VALERIA!$H$90:$H$100,"SALIDA",VALERIA!$J$90:$J$100,$B47),0)</f>
        <v>0</v>
      </c>
      <c r="M47" s="62">
        <f>IFERROR(SUMIFS('MANUEL BANAMEX'!$N$163:$N$178,'MANUEL BANAMEX'!$H$163:$H$178,"SALIDA",'MANUEL BANAMEX'!$J$163:$J$178,$B47),0)</f>
        <v>0</v>
      </c>
      <c r="N47" s="62">
        <f>IFERROR(SUMIFS(ROBERTO!$N$10:$N$19,ROBERTO!$H$10:$H$19,"SALIDA",ROBERTO!$J$10:$J$19,$B47),0)</f>
        <v>0</v>
      </c>
      <c r="O47" s="62">
        <f>IFERROR(SUMIFS(JUAN!$N$96:$N$103,JUAN!$H$96:$H$103,"SALIDA",JUAN!$J$96:$J$103,$B47),0)</f>
        <v>0</v>
      </c>
      <c r="P47" s="62">
        <f>IFERROR(SUMIFS('NORMA SANCHEZ'!$N$90:$N$96,'NORMA SANCHEZ'!$H$90:$H$96,"SALIDA",'NORMA SANCHEZ'!$J$90:$J$96,$B47),0)</f>
        <v>0</v>
      </c>
      <c r="Q47" s="62">
        <f>IFERROR(SUMIFS('JOSE CARLOS'!$N$90:$N$95,'JOSE CARLOS'!$H$90:$H$95,"SALIDA",'JOSE CARLOS'!$J$90:$J$95,$B47),0)</f>
        <v>0</v>
      </c>
      <c r="R47" s="62">
        <f>IFERROR(SUMIFS('LUIS ENRIQUE '!$N$74:$N$75,'LUIS ENRIQUE '!$H$74:$H$75,"SALIDA",'LUIS ENRIQUE '!$J$74:$J$75,$B47),0)</f>
        <v>0</v>
      </c>
      <c r="S47" s="62">
        <f>IFERROR(SUMIFS(CESARIA!$N$100:$N$107,CESARIA!$H$100:$H$107,"SALIDA",CESARIA!$J$100:$J$107,$B47),0)</f>
        <v>0</v>
      </c>
      <c r="T47" s="62">
        <f>IFERROR(SUMIFS(ALAN!$N$104:$N$113,ALAN!$H$104:$H$113,"SALIDA",ALAN!$J$104:$J$113,$B47),0)</f>
        <v>0</v>
      </c>
      <c r="U47" s="62">
        <f>IFERROR(SUMIFS(ELVIA!$N$80:$N$81,ELVIA!$H$80:$H$81,"SALIDA",ELVIA!$J$80:$J$81,$B47),0)</f>
        <v>0</v>
      </c>
      <c r="V47" s="146">
        <f>IFERROR(SUMIFS(CAJA!$N$7235:$N$7905,CAJA!$H$7235:$H$7905,"SALIDA",CAJA!$J$7235:$J$7905,$B47),0)</f>
        <v>23455.5</v>
      </c>
      <c r="W47" s="62">
        <f>IFERROR(SUMIFS('CAJA TIGRES'!$N$1995:$N$2100,'CAJA TIGRES'!$H$1995:$H$2100,"SALIDA",'CAJA TIGRES'!$J$1995:$J$2100,$B47),0)</f>
        <v>0</v>
      </c>
      <c r="X47" s="62">
        <f>IFERROR(SUMIFS(RESERVA!$N$14:$N$14,RESERVA!$H$14:$H$14,"SALIDA",RESERVA!$J$14:$J$14,$B47),0)</f>
        <v>0</v>
      </c>
      <c r="Y47" s="96">
        <f t="shared" si="16"/>
        <v>23455.5</v>
      </c>
      <c r="Z47" s="96">
        <f>Y47+'NOV25'!Z47</f>
        <v>247095.5</v>
      </c>
    </row>
    <row r="48" spans="1:26" x14ac:dyDescent="0.3">
      <c r="A48" s="92"/>
      <c r="B48" s="61" t="s">
        <v>250</v>
      </c>
      <c r="C48" s="146">
        <f>IFERROR(SUMIFS('MGZ121'!$N$1742:$N$1934,'MGZ121'!H$1742:H$1934,"SALIDA",'MGZ121'!$J$1742:$J$1934,$B48),0)</f>
        <v>0</v>
      </c>
      <c r="D48" s="62">
        <f>IFERROR(SUMIFS('MGZ BBVA'!$N$1702:$N$1910,'MGZ BBVA'!$H$1702:$H$1910,"SALIDA",'MGZ BBVA'!$J$1702:$J$1910,$B48),0)</f>
        <v>0</v>
      </c>
      <c r="E48" s="62">
        <f>IFERROR(SUMIFS('MGZ DOLARES'!$N$2:$N$2,'MGZ DOLARES'!$F$2:$F$2,"SALIDA",'MGZ DOLARES'!$J$2:$J$2,$B48),0)</f>
        <v>0</v>
      </c>
      <c r="F48" s="62">
        <f>IFERROR(SUMIFS('MGZ BAJIO'!$N$82:$N$83,'MGZ BAJIO'!$H$82:$H$83,"SALIDA",'MGZ BAJIO'!$J$82:$J$83,$B48),0)</f>
        <v>0</v>
      </c>
      <c r="G48" s="62">
        <f>IFERROR(SUMIFS('VICTOR BANAMEX'!$N$655:$N$716,'VICTOR BANAMEX'!$H$655:$H$716,"SALIDA",'VICTOR BANAMEX'!$J$655:$J$716,$B48),0)</f>
        <v>0</v>
      </c>
      <c r="H48" s="62">
        <f>IFERROR(SUMIFS('VICTOR BANORTE'!$N$114:$N$121,'VICTOR BANORTE'!$H$114:$H$121,"SALIDA",'VICTOR BANORTE'!$J$114:$J$121,$B48),0)</f>
        <v>0</v>
      </c>
      <c r="I48" s="62">
        <f>IFERROR(SUMIFS(RODRIGO!$N$5:$N$5,RODRIGO!$H$5:$H$5,"SALIDA",RODRIGO!$J$5:$J$5,$B48),0)</f>
        <v>0</v>
      </c>
      <c r="J48" s="62">
        <f>IFERROR(SUMIFS(MOY!$N$100:$N$101,MOY!$H$100:$H$101,"SALIDA",MOY!$J$100:$J$101,$B48),0)</f>
        <v>0</v>
      </c>
      <c r="K48" s="62">
        <f>IFERROR(SUMIFS('NORMA RUTH'!$N$128:$N$143,'NORMA RUTH'!$H$128:$H$143,"SALIDA",'NORMA RUTH'!$J$128:$J$143,$B48),0)</f>
        <v>0</v>
      </c>
      <c r="L48" s="62">
        <f>IFERROR(SUMIFS(VALERIA!$N$90:$N$100,VALERIA!$H$90:$H$100,"SALIDA",VALERIA!$J$90:$J$100,$B48),0)</f>
        <v>0</v>
      </c>
      <c r="M48" s="62">
        <f>IFERROR(SUMIFS('MANUEL BANAMEX'!$N$163:$N$178,'MANUEL BANAMEX'!$H$163:$H$178,"SALIDA",'MANUEL BANAMEX'!$J$163:$J$178,$B48),0)</f>
        <v>0</v>
      </c>
      <c r="N48" s="62">
        <f>IFERROR(SUMIFS(ROBERTO!$N$10:$N$19,ROBERTO!$H$10:$H$19,"SALIDA",ROBERTO!$J$10:$J$19,$B48),0)</f>
        <v>0</v>
      </c>
      <c r="O48" s="62">
        <f>IFERROR(SUMIFS(JUAN!$N$96:$N$103,JUAN!$H$96:$H$103,"SALIDA",JUAN!$J$96:$J$103,$B48),0)</f>
        <v>0</v>
      </c>
      <c r="P48" s="62">
        <f>IFERROR(SUMIFS('NORMA SANCHEZ'!$N$90:$N$96,'NORMA SANCHEZ'!$H$90:$H$96,"SALIDA",'NORMA SANCHEZ'!$J$90:$J$96,$B48),0)</f>
        <v>0</v>
      </c>
      <c r="Q48" s="62">
        <f>IFERROR(SUMIFS('JOSE CARLOS'!$N$90:$N$95,'JOSE CARLOS'!$H$90:$H$95,"SALIDA",'JOSE CARLOS'!$J$90:$J$95,$B48),0)</f>
        <v>0</v>
      </c>
      <c r="R48" s="62">
        <f>IFERROR(SUMIFS('LUIS ENRIQUE '!$N$74:$N$75,'LUIS ENRIQUE '!$H$74:$H$75,"SALIDA",'LUIS ENRIQUE '!$J$74:$J$75,$B48),0)</f>
        <v>0</v>
      </c>
      <c r="S48" s="62">
        <f>IFERROR(SUMIFS(CESARIA!$N$100:$N$107,CESARIA!$H$100:$H$107,"SALIDA",CESARIA!$J$100:$J$107,$B48),0)</f>
        <v>0</v>
      </c>
      <c r="T48" s="62">
        <f>IFERROR(SUMIFS(ALAN!$N$104:$N$113,ALAN!$H$104:$H$113,"SALIDA",ALAN!$J$104:$J$113,$B48),0)</f>
        <v>0</v>
      </c>
      <c r="U48" s="62">
        <f>IFERROR(SUMIFS(ELVIA!$N$80:$N$81,ELVIA!$H$80:$H$81,"SALIDA",ELVIA!$J$80:$J$81,$B48),0)</f>
        <v>0</v>
      </c>
      <c r="V48" s="146">
        <f>IFERROR(SUMIFS(CAJA!$N$7235:$N$7905,CAJA!$H$7235:$H$7905,"SALIDA",CAJA!$J$7235:$J$7905,$B48),0)</f>
        <v>0</v>
      </c>
      <c r="W48" s="62">
        <f>IFERROR(SUMIFS('CAJA TIGRES'!$N$1995:$N$2100,'CAJA TIGRES'!$H$1995:$H$2100,"SALIDA",'CAJA TIGRES'!$J$1995:$J$2100,$B48),0)</f>
        <v>0</v>
      </c>
      <c r="X48" s="62">
        <f>IFERROR(SUMIFS(RESERVA!$N$14:$N$14,RESERVA!$H$14:$H$14,"SALIDA",RESERVA!$J$14:$J$14,$B48),0)</f>
        <v>0</v>
      </c>
      <c r="Y48" s="96">
        <f t="shared" si="16"/>
        <v>0</v>
      </c>
      <c r="Z48" s="96">
        <f>Y48+'NOV25'!Z48</f>
        <v>0</v>
      </c>
    </row>
    <row r="49" spans="1:26" s="180" customFormat="1" x14ac:dyDescent="0.3">
      <c r="A49" s="180">
        <v>6</v>
      </c>
      <c r="B49" s="181" t="s">
        <v>56</v>
      </c>
      <c r="C49" s="135">
        <f>SUM(C50:C59)</f>
        <v>81764.069999999992</v>
      </c>
      <c r="D49" s="135">
        <f t="shared" ref="D49" si="17">SUM(D50:D59)</f>
        <v>12416.93</v>
      </c>
      <c r="E49" s="135">
        <f t="shared" ref="E49:Z49" si="18">SUM(E50:E59)</f>
        <v>0</v>
      </c>
      <c r="F49" s="135">
        <f t="shared" si="18"/>
        <v>0</v>
      </c>
      <c r="G49" s="135">
        <f t="shared" si="18"/>
        <v>95462.26</v>
      </c>
      <c r="H49" s="135">
        <f t="shared" si="18"/>
        <v>1740</v>
      </c>
      <c r="I49" s="135">
        <f t="shared" si="18"/>
        <v>0</v>
      </c>
      <c r="J49" s="135">
        <f t="shared" si="18"/>
        <v>0</v>
      </c>
      <c r="K49" s="135">
        <f t="shared" si="18"/>
        <v>0</v>
      </c>
      <c r="L49" s="135">
        <f t="shared" si="18"/>
        <v>0</v>
      </c>
      <c r="M49" s="135">
        <f t="shared" si="18"/>
        <v>43435</v>
      </c>
      <c r="N49" s="135">
        <f t="shared" ref="N49:T49" si="19">SUM(N50:N59)</f>
        <v>0</v>
      </c>
      <c r="O49" s="128">
        <f t="shared" si="19"/>
        <v>1245.22</v>
      </c>
      <c r="P49" s="135">
        <f t="shared" si="19"/>
        <v>0</v>
      </c>
      <c r="Q49" s="128">
        <f t="shared" si="19"/>
        <v>0</v>
      </c>
      <c r="R49" s="135">
        <f t="shared" si="19"/>
        <v>0</v>
      </c>
      <c r="S49" s="135">
        <f t="shared" si="19"/>
        <v>1245.22</v>
      </c>
      <c r="T49" s="135">
        <f t="shared" si="19"/>
        <v>721.06</v>
      </c>
      <c r="U49" s="135">
        <f>SUM(U50:U59)</f>
        <v>0</v>
      </c>
      <c r="V49" s="135">
        <f t="shared" si="18"/>
        <v>288431</v>
      </c>
      <c r="W49" s="135">
        <f t="shared" si="18"/>
        <v>0</v>
      </c>
      <c r="X49" s="135">
        <f t="shared" si="18"/>
        <v>0</v>
      </c>
      <c r="Y49" s="135">
        <f t="shared" si="18"/>
        <v>526460.76</v>
      </c>
      <c r="Z49" s="135">
        <f t="shared" si="18"/>
        <v>4192310.41</v>
      </c>
    </row>
    <row r="50" spans="1:26" x14ac:dyDescent="0.3">
      <c r="A50">
        <v>6.1</v>
      </c>
      <c r="B50" s="60" t="s">
        <v>88</v>
      </c>
      <c r="C50" s="146">
        <f>IFERROR(SUMIFS('MGZ121'!$N$1742:$N$1934,'MGZ121'!H$1742:H$1934,"SALIDA",'MGZ121'!$J$1742:$J$1934,$B50),0)</f>
        <v>19827.84</v>
      </c>
      <c r="D50" s="62">
        <f>IFERROR(SUMIFS('MGZ BBVA'!$N$1702:$N$1910,'MGZ BBVA'!$H$1702:$H$1910,"SALIDA",'MGZ BBVA'!$J$1702:$J$1910,$B50),0)</f>
        <v>0</v>
      </c>
      <c r="E50" s="62">
        <f>IFERROR(SUMIFS('MGZ DOLARES'!$N$2:$N$2,'MGZ DOLARES'!$F$2:$F$2,"SALIDA",'MGZ DOLARES'!$J$2:$J$2,$B50),0)</f>
        <v>0</v>
      </c>
      <c r="F50" s="62">
        <f>IFERROR(SUMIFS('MGZ BAJIO'!$N$82:$N$83,'MGZ BAJIO'!$H$82:$H$83,"SALIDA",'MGZ BAJIO'!$J$82:$J$83,$B50),0)</f>
        <v>0</v>
      </c>
      <c r="G50" s="62">
        <f>IFERROR(SUMIFS('VICTOR BANAMEX'!$N$655:$N$716,'VICTOR BANAMEX'!$H$655:$H$716,"SALIDA",'VICTOR BANAMEX'!$J$655:$J$716,$B50),0)</f>
        <v>81240</v>
      </c>
      <c r="H50" s="62">
        <f>IFERROR(SUMIFS('VICTOR BANORTE'!$N$114:$N$121,'VICTOR BANORTE'!$H$114:$H$121,"SALIDA",'VICTOR BANORTE'!$J$114:$J$121,$B50),0)</f>
        <v>1740</v>
      </c>
      <c r="I50" s="62">
        <f>IFERROR(SUMIFS(RODRIGO!$N$5:$N$5,RODRIGO!$H$5:$H$5,"SALIDA",RODRIGO!$J$5:$J$5,$B50),0)</f>
        <v>0</v>
      </c>
      <c r="J50" s="62">
        <f>IFERROR(SUMIFS(MOY!$N$100:$N$101,MOY!$H$100:$H$101,"SALIDA",MOY!$J$100:$J$101,$B50),0)</f>
        <v>0</v>
      </c>
      <c r="K50" s="62">
        <f>IFERROR(SUMIFS('NORMA RUTH'!$N$128:$N$143,'NORMA RUTH'!$H$128:$H$143,"SALIDA",'NORMA RUTH'!$J$128:$J$143,$B50),0)</f>
        <v>0</v>
      </c>
      <c r="L50" s="62">
        <f>IFERROR(SUMIFS(VALERIA!$N$90:$N$100,VALERIA!$H$90:$H$100,"SALIDA",VALERIA!$J$90:$J$100,$B50),0)</f>
        <v>0</v>
      </c>
      <c r="M50" s="62">
        <f>IFERROR(SUMIFS('MANUEL BANAMEX'!$N$163:$N$178,'MANUEL BANAMEX'!$H$163:$H$178,"SALIDA",'MANUEL BANAMEX'!$J$163:$J$178,$B50),0)</f>
        <v>0</v>
      </c>
      <c r="N50" s="62">
        <f>IFERROR(SUMIFS(ROBERTO!$N$10:$N$19,ROBERTO!$H$10:$H$19,"SALIDA",ROBERTO!$J$10:$J$19,$B50),0)</f>
        <v>0</v>
      </c>
      <c r="O50" s="62">
        <f>IFERROR(SUMIFS(JUAN!$N$96:$N$103,JUAN!$H$96:$H$103,"SALIDA",JUAN!$J$96:$J$103,$B50),0)</f>
        <v>0</v>
      </c>
      <c r="P50" s="62">
        <f>IFERROR(SUMIFS('NORMA SANCHEZ'!$N$90:$N$96,'NORMA SANCHEZ'!$H$90:$H$96,"SALIDA",'NORMA SANCHEZ'!$J$90:$J$96,$B50),0)</f>
        <v>0</v>
      </c>
      <c r="Q50" s="62">
        <f>IFERROR(SUMIFS('JOSE CARLOS'!$N$90:$N$95,'JOSE CARLOS'!$H$90:$H$95,"SALIDA",'JOSE CARLOS'!$J$90:$J$95,$B50),0)</f>
        <v>0</v>
      </c>
      <c r="R50" s="62">
        <f>IFERROR(SUMIFS('LUIS ENRIQUE '!$N$74:$N$75,'LUIS ENRIQUE '!$H$74:$H$75,"SALIDA",'LUIS ENRIQUE '!$J$74:$J$75,$B50),0)</f>
        <v>0</v>
      </c>
      <c r="S50" s="62">
        <f>IFERROR(SUMIFS(CESARIA!$N$100:$N$107,CESARIA!$H$100:$H$107,"SALIDA",CESARIA!$J$100:$J$107,$B50),0)</f>
        <v>0</v>
      </c>
      <c r="T50" s="62">
        <f>IFERROR(SUMIFS(ALAN!$N$104:$N$113,ALAN!$H$104:$H$113,"SALIDA",ALAN!$J$104:$J$113,$B50),0)</f>
        <v>0</v>
      </c>
      <c r="U50" s="62">
        <f>IFERROR(SUMIFS(ELVIA!$N$80:$N$81,ELVIA!$H$80:$H$81,"SALIDA",ELVIA!$J$80:$J$81,$B50),0)</f>
        <v>0</v>
      </c>
      <c r="V50" s="146">
        <f>IFERROR(SUMIFS(CAJA!$N$7235:$N$7905,CAJA!$H$7235:$H$7905,"SALIDA",CAJA!$J$7235:$J$7905,$B50),0)</f>
        <v>0</v>
      </c>
      <c r="W50" s="62">
        <f>IFERROR(SUMIFS('CAJA TIGRES'!$N$1995:$N$2100,'CAJA TIGRES'!$H$1995:$H$2100,"SALIDA",'CAJA TIGRES'!$J$1995:$J$2100,$B50),0)</f>
        <v>0</v>
      </c>
      <c r="X50" s="62">
        <f>IFERROR(SUMIFS(RESERVA!$N$14:$N$14,RESERVA!$H$14:$H$14,"SALIDA",RESERVA!$J$14:$J$14,$B50),0)</f>
        <v>0</v>
      </c>
      <c r="Y50" s="96">
        <f t="shared" ref="Y50:Y59" si="20">SUM(C50:X50)</f>
        <v>102807.84</v>
      </c>
      <c r="Z50" s="96">
        <f>Y50+'NOV25'!Z50</f>
        <v>1156987.45</v>
      </c>
    </row>
    <row r="51" spans="1:26" x14ac:dyDescent="0.3">
      <c r="A51">
        <v>6.2</v>
      </c>
      <c r="B51" s="60" t="s">
        <v>89</v>
      </c>
      <c r="C51" s="146">
        <f>IFERROR(SUMIFS('MGZ121'!$N$1742:$N$1934,'MGZ121'!H$1742:H$1934,"SALIDA",'MGZ121'!$J$1742:$J$1934,$B51),0)</f>
        <v>42494.229999999996</v>
      </c>
      <c r="D51" s="62">
        <f>IFERROR(SUMIFS('MGZ BBVA'!$N$1702:$N$1910,'MGZ BBVA'!$H$1702:$H$1910,"SALIDA",'MGZ BBVA'!$J$1702:$J$1910,$B51),0)</f>
        <v>0</v>
      </c>
      <c r="E51" s="62">
        <f>IFERROR(SUMIFS('MGZ DOLARES'!$N$2:$N$2,'MGZ DOLARES'!$F$2:$F$2,"SALIDA",'MGZ DOLARES'!$J$2:$J$2,$B51),0)</f>
        <v>0</v>
      </c>
      <c r="F51" s="62">
        <f>IFERROR(SUMIFS('MGZ BAJIO'!$N$82:$N$83,'MGZ BAJIO'!$H$82:$H$83,"SALIDA",'MGZ BAJIO'!$J$82:$J$83,$B51),0)</f>
        <v>0</v>
      </c>
      <c r="G51" s="62">
        <f>IFERROR(SUMIFS('VICTOR BANAMEX'!$N$655:$N$716,'VICTOR BANAMEX'!$H$655:$H$716,"SALIDA",'VICTOR BANAMEX'!$J$655:$J$716,$B51),0)</f>
        <v>11192.26</v>
      </c>
      <c r="H51" s="62">
        <f>IFERROR(SUMIFS('VICTOR BANORTE'!$N$114:$N$121,'VICTOR BANORTE'!$H$114:$H$121,"SALIDA",'VICTOR BANORTE'!$J$114:$J$121,$B51),0)</f>
        <v>0</v>
      </c>
      <c r="I51" s="62">
        <f>IFERROR(SUMIFS(RODRIGO!$N$5:$N$5,RODRIGO!$H$5:$H$5,"SALIDA",RODRIGO!$J$5:$J$5,$B51),0)</f>
        <v>0</v>
      </c>
      <c r="J51" s="62">
        <f>IFERROR(SUMIFS(MOY!$N$100:$N$101,MOY!$H$100:$H$101,"SALIDA",MOY!$J$100:$J$101,$B51),0)</f>
        <v>0</v>
      </c>
      <c r="K51" s="62">
        <f>IFERROR(SUMIFS('NORMA RUTH'!$N$128:$N$143,'NORMA RUTH'!$H$128:$H$143,"SALIDA",'NORMA RUTH'!$J$128:$J$143,$B51),0)</f>
        <v>0</v>
      </c>
      <c r="L51" s="62">
        <f>IFERROR(SUMIFS(VALERIA!$N$90:$N$100,VALERIA!$H$90:$H$100,"SALIDA",VALERIA!$J$90:$J$100,$B51),0)</f>
        <v>0</v>
      </c>
      <c r="M51" s="62">
        <f>IFERROR(SUMIFS('MANUEL BANAMEX'!$N$163:$N$178,'MANUEL BANAMEX'!$H$163:$H$178,"SALIDA",'MANUEL BANAMEX'!$J$163:$J$178,$B51),0)</f>
        <v>0</v>
      </c>
      <c r="N51" s="62">
        <f>IFERROR(SUMIFS(ROBERTO!$N$10:$N$19,ROBERTO!$H$10:$H$19,"SALIDA",ROBERTO!$J$10:$J$19,$B51),0)</f>
        <v>0</v>
      </c>
      <c r="O51" s="62">
        <f>IFERROR(SUMIFS(JUAN!$N$96:$N$103,JUAN!$H$96:$H$103,"SALIDA",JUAN!$J$96:$J$103,$B51),0)</f>
        <v>1245.22</v>
      </c>
      <c r="P51" s="62">
        <f>IFERROR(SUMIFS('NORMA SANCHEZ'!$N$90:$N$96,'NORMA SANCHEZ'!$H$90:$H$96,"SALIDA",'NORMA SANCHEZ'!$J$90:$J$96,$B51),0)</f>
        <v>0</v>
      </c>
      <c r="Q51" s="62">
        <f>IFERROR(SUMIFS('JOSE CARLOS'!$N$90:$N$95,'JOSE CARLOS'!$H$90:$H$95,"SALIDA",'JOSE CARLOS'!$J$90:$J$95,$B51),0)</f>
        <v>0</v>
      </c>
      <c r="R51" s="62">
        <f>IFERROR(SUMIFS('LUIS ENRIQUE '!$N$74:$N$75,'LUIS ENRIQUE '!$H$74:$H$75,"SALIDA",'LUIS ENRIQUE '!$J$74:$J$75,$B51),0)</f>
        <v>0</v>
      </c>
      <c r="S51" s="62">
        <f>IFERROR(SUMIFS(CESARIA!$N$100:$N$107,CESARIA!$H$100:$H$107,"SALIDA",CESARIA!$J$100:$J$107,$B51),0)</f>
        <v>1245.22</v>
      </c>
      <c r="T51" s="62">
        <f>IFERROR(SUMIFS(ALAN!$N$104:$N$113,ALAN!$H$104:$H$113,"SALIDA",ALAN!$J$104:$J$113,$B51),0)</f>
        <v>0</v>
      </c>
      <c r="U51" s="62">
        <f>IFERROR(SUMIFS(ELVIA!$N$80:$N$81,ELVIA!$H$80:$H$81,"SALIDA",ELVIA!$J$80:$J$81,$B51),0)</f>
        <v>0</v>
      </c>
      <c r="V51" s="146">
        <f>IFERROR(SUMIFS(CAJA!$N$7235:$N$7905,CAJA!$H$7235:$H$7905,"SALIDA",CAJA!$J$7235:$J$7905,$B51),0)</f>
        <v>0</v>
      </c>
      <c r="W51" s="62">
        <f>IFERROR(SUMIFS('CAJA TIGRES'!$N$1995:$N$2100,'CAJA TIGRES'!$H$1995:$H$2100,"SALIDA",'CAJA TIGRES'!$J$1995:$J$2100,$B51),0)</f>
        <v>0</v>
      </c>
      <c r="X51" s="62">
        <f>IFERROR(SUMIFS(RESERVA!$N$14:$N$14,RESERVA!$H$14:$H$14,"SALIDA",RESERVA!$J$14:$J$14,$B51),0)</f>
        <v>0</v>
      </c>
      <c r="Y51" s="96">
        <f t="shared" si="20"/>
        <v>56176.93</v>
      </c>
      <c r="Z51" s="96">
        <f>Y51+'NOV25'!Z51</f>
        <v>1453433.94</v>
      </c>
    </row>
    <row r="52" spans="1:26" x14ac:dyDescent="0.3">
      <c r="B52" s="60" t="s">
        <v>8786</v>
      </c>
      <c r="C52" s="146">
        <f>IFERROR(SUMIFS('MGZ121'!$N$1742:$N$1934,'MGZ121'!H$1742:H$1934,"SALIDA",'MGZ121'!$J$1742:$J$1934,$B52),0)</f>
        <v>10974</v>
      </c>
      <c r="D52" s="62">
        <f>IFERROR(SUMIFS('MGZ BBVA'!$N$1702:$N$1910,'MGZ BBVA'!$H$1702:$H$1910,"SALIDA",'MGZ BBVA'!$J$1702:$J$1910,$B52),0)</f>
        <v>0</v>
      </c>
      <c r="E52" s="62">
        <f>IFERROR(SUMIFS('MGZ DOLARES'!$N$2:$N$2,'MGZ DOLARES'!$F$2:$F$2,"SALIDA",'MGZ DOLARES'!$J$2:$J$2,$B52),0)</f>
        <v>0</v>
      </c>
      <c r="F52" s="62">
        <f>IFERROR(SUMIFS('MGZ BAJIO'!$N$82:$N$83,'MGZ BAJIO'!$H$82:$H$83,"SALIDA",'MGZ BAJIO'!$J$82:$J$83,$B52),0)</f>
        <v>0</v>
      </c>
      <c r="G52" s="62">
        <f>IFERROR(SUMIFS('VICTOR BANAMEX'!$N$655:$N$716,'VICTOR BANAMEX'!$H$655:$H$716,"SALIDA",'VICTOR BANAMEX'!$J$655:$J$716,$B52),0)</f>
        <v>3030</v>
      </c>
      <c r="H52" s="62">
        <f>IFERROR(SUMIFS('VICTOR BANORTE'!$N$114:$N$121,'VICTOR BANORTE'!$H$114:$H$121,"SALIDA",'VICTOR BANORTE'!$J$114:$J$121,$B52),0)</f>
        <v>0</v>
      </c>
      <c r="I52" s="62">
        <f>IFERROR(SUMIFS(RODRIGO!$N$5:$N$5,RODRIGO!$H$5:$H$5,"SALIDA",RODRIGO!$J$5:$J$5,$B52),0)</f>
        <v>0</v>
      </c>
      <c r="J52" s="62">
        <f>IFERROR(SUMIFS(MOY!$N$100:$N$101,MOY!$H$100:$H$101,"SALIDA",MOY!$J$100:$J$101,$B52),0)</f>
        <v>0</v>
      </c>
      <c r="K52" s="62">
        <f>IFERROR(SUMIFS('NORMA RUTH'!$N$128:$N$143,'NORMA RUTH'!$H$128:$H$143,"SALIDA",'NORMA RUTH'!$J$128:$J$143,$B52),0)</f>
        <v>0</v>
      </c>
      <c r="L52" s="62">
        <f>IFERROR(SUMIFS(VALERIA!$N$90:$N$100,VALERIA!$H$90:$H$100,"SALIDA",VALERIA!$J$90:$J$100,$B52),0)</f>
        <v>0</v>
      </c>
      <c r="M52" s="62">
        <f>IFERROR(SUMIFS('MANUEL BANAMEX'!$N$163:$N$178,'MANUEL BANAMEX'!$H$163:$H$178,"SALIDA",'MANUEL BANAMEX'!$J$163:$J$178,$B52),0)</f>
        <v>0</v>
      </c>
      <c r="N52" s="62">
        <f>IFERROR(SUMIFS(ROBERTO!$N$10:$N$19,ROBERTO!$H$10:$H$19,"SALIDA",ROBERTO!$J$10:$J$19,$B52),0)</f>
        <v>0</v>
      </c>
      <c r="O52" s="62">
        <f>IFERROR(SUMIFS(JUAN!$N$96:$N$103,JUAN!$H$96:$H$103,"SALIDA",JUAN!$J$96:$J$103,$B52),0)</f>
        <v>0</v>
      </c>
      <c r="P52" s="62">
        <f>IFERROR(SUMIFS('NORMA SANCHEZ'!$N$90:$N$96,'NORMA SANCHEZ'!$H$90:$H$96,"SALIDA",'NORMA SANCHEZ'!$J$90:$J$96,$B52),0)</f>
        <v>0</v>
      </c>
      <c r="Q52" s="62">
        <f>IFERROR(SUMIFS('JOSE CARLOS'!$N$90:$N$95,'JOSE CARLOS'!$H$90:$H$95,"SALIDA",'JOSE CARLOS'!$J$90:$J$95,$B52),0)</f>
        <v>0</v>
      </c>
      <c r="R52" s="62">
        <f>IFERROR(SUMIFS('LUIS ENRIQUE '!$N$74:$N$75,'LUIS ENRIQUE '!$H$74:$H$75,"SALIDA",'LUIS ENRIQUE '!$J$74:$J$75,$B52),0)</f>
        <v>0</v>
      </c>
      <c r="S52" s="62">
        <f>IFERROR(SUMIFS(CESARIA!$N$100:$N$107,CESARIA!$H$100:$H$107,"SALIDA",CESARIA!$J$100:$J$107,$B52),0)</f>
        <v>0</v>
      </c>
      <c r="T52" s="62">
        <f>IFERROR(SUMIFS(ALAN!$N$104:$N$113,ALAN!$H$104:$H$113,"SALIDA",ALAN!$J$104:$J$113,$B52),0)</f>
        <v>0</v>
      </c>
      <c r="U52" s="62">
        <f>IFERROR(SUMIFS(ELVIA!$N$80:$N$81,ELVIA!$H$80:$H$81,"SALIDA",ELVIA!$J$80:$J$81,$B52),0)</f>
        <v>0</v>
      </c>
      <c r="V52" s="146">
        <f>IFERROR(SUMIFS(CAJA!$N$7235:$N$7905,CAJA!$H$7235:$H$7905,"SALIDA",CAJA!$J$7235:$J$7905,$B52),0)</f>
        <v>0</v>
      </c>
      <c r="W52" s="62">
        <f>IFERROR(SUMIFS('CAJA TIGRES'!$N$1995:$N$2100,'CAJA TIGRES'!$H$1995:$H$2100,"SALIDA",'CAJA TIGRES'!$J$1995:$J$2100,$B52),0)</f>
        <v>0</v>
      </c>
      <c r="X52" s="62">
        <f>IFERROR(SUMIFS(RESERVA!$N$14:$N$14,RESERVA!$H$14:$H$14,"SALIDA",RESERVA!$J$14:$J$14,$B52),0)</f>
        <v>0</v>
      </c>
      <c r="Y52" s="96">
        <f t="shared" ref="Y52:Y53" si="21">SUM(C52:X52)</f>
        <v>14004</v>
      </c>
      <c r="Z52" s="96">
        <f>Y52+'NOV25'!Z52</f>
        <v>173295.58000000002</v>
      </c>
    </row>
    <row r="53" spans="1:26" x14ac:dyDescent="0.3">
      <c r="A53">
        <v>6.3</v>
      </c>
      <c r="B53" s="60" t="s">
        <v>90</v>
      </c>
      <c r="C53" s="146">
        <f>IFERROR(SUMIFS('MGZ121'!$N$1742:$N$1934,'MGZ121'!H$1742:H$1934,"SALIDA",'MGZ121'!$J$1742:$J$1934,$B53),0)</f>
        <v>0</v>
      </c>
      <c r="D53" s="62">
        <f>IFERROR(SUMIFS('MGZ BBVA'!$N$1702:$N$1910,'MGZ BBVA'!$H$1702:$H$1910,"SALIDA",'MGZ BBVA'!$J$1702:$J$1910,$B53),0)</f>
        <v>2333</v>
      </c>
      <c r="E53" s="62">
        <f>IFERROR(SUMIFS('MGZ DOLARES'!$N$2:$N$2,'MGZ DOLARES'!$F$2:$F$2,"SALIDA",'MGZ DOLARES'!$J$2:$J$2,$B53),0)</f>
        <v>0</v>
      </c>
      <c r="F53" s="62">
        <f>IFERROR(SUMIFS('MGZ BAJIO'!$N$82:$N$83,'MGZ BAJIO'!$H$82:$H$83,"SALIDA",'MGZ BAJIO'!$J$82:$J$83,$B53),0)</f>
        <v>0</v>
      </c>
      <c r="G53" s="62">
        <f>IFERROR(SUMIFS('VICTOR BANAMEX'!$N$655:$N$716,'VICTOR BANAMEX'!$H$655:$H$716,"SALIDA",'VICTOR BANAMEX'!$J$655:$J$716,$B53),0)</f>
        <v>0</v>
      </c>
      <c r="H53" s="62">
        <f>IFERROR(SUMIFS('VICTOR BANORTE'!$N$114:$N$121,'VICTOR BANORTE'!$H$114:$H$121,"SALIDA",'VICTOR BANORTE'!$J$114:$J$121,$B53),0)</f>
        <v>0</v>
      </c>
      <c r="I53" s="62">
        <f>IFERROR(SUMIFS(RODRIGO!$N$5:$N$5,RODRIGO!$H$5:$H$5,"SALIDA",RODRIGO!$J$5:$J$5,$B53),0)</f>
        <v>0</v>
      </c>
      <c r="J53" s="62">
        <f>IFERROR(SUMIFS(MOY!$N$100:$N$101,MOY!$H$100:$H$101,"SALIDA",MOY!$J$100:$J$101,$B53),0)</f>
        <v>0</v>
      </c>
      <c r="K53" s="62">
        <f>IFERROR(SUMIFS('NORMA RUTH'!$N$128:$N$143,'NORMA RUTH'!$H$128:$H$143,"SALIDA",'NORMA RUTH'!$J$128:$J$143,$B53),0)</f>
        <v>0</v>
      </c>
      <c r="L53" s="62">
        <f>IFERROR(SUMIFS(VALERIA!$N$90:$N$100,VALERIA!$H$90:$H$100,"SALIDA",VALERIA!$J$90:$J$100,$B53),0)</f>
        <v>0</v>
      </c>
      <c r="M53" s="62">
        <f>IFERROR(SUMIFS('MANUEL BANAMEX'!$N$163:$N$178,'MANUEL BANAMEX'!$H$163:$H$178,"SALIDA",'MANUEL BANAMEX'!$J$163:$J$178,$B53),0)</f>
        <v>2611</v>
      </c>
      <c r="N53" s="62">
        <f>IFERROR(SUMIFS(ROBERTO!$N$10:$N$19,ROBERTO!$H$10:$H$19,"SALIDA",ROBERTO!$J$10:$J$19,$B53),0)</f>
        <v>0</v>
      </c>
      <c r="O53" s="62">
        <f>IFERROR(SUMIFS(JUAN!$N$96:$N$103,JUAN!$H$96:$H$103,"SALIDA",JUAN!$J$96:$J$103,$B53),0)</f>
        <v>0</v>
      </c>
      <c r="P53" s="62">
        <f>IFERROR(SUMIFS('NORMA SANCHEZ'!$N$90:$N$96,'NORMA SANCHEZ'!$H$90:$H$96,"SALIDA",'NORMA SANCHEZ'!$J$90:$J$96,$B53),0)</f>
        <v>0</v>
      </c>
      <c r="Q53" s="62">
        <f>IFERROR(SUMIFS('JOSE CARLOS'!$N$90:$N$95,'JOSE CARLOS'!$H$90:$H$95,"SALIDA",'JOSE CARLOS'!$J$90:$J$95,$B53),0)</f>
        <v>0</v>
      </c>
      <c r="R53" s="62">
        <f>IFERROR(SUMIFS('LUIS ENRIQUE '!$N$74:$N$75,'LUIS ENRIQUE '!$H$74:$H$75,"SALIDA",'LUIS ENRIQUE '!$J$74:$J$75,$B53),0)</f>
        <v>0</v>
      </c>
      <c r="S53" s="62">
        <f>IFERROR(SUMIFS(CESARIA!$N$100:$N$107,CESARIA!$H$100:$H$107,"SALIDA",CESARIA!$J$100:$J$107,$B53),0)</f>
        <v>0</v>
      </c>
      <c r="T53" s="62">
        <f>IFERROR(SUMIFS(ALAN!$N$104:$N$113,ALAN!$H$104:$H$113,"SALIDA",ALAN!$J$104:$J$113,$B53),0)</f>
        <v>0</v>
      </c>
      <c r="U53" s="62">
        <f>IFERROR(SUMIFS(ELVIA!$N$80:$N$81,ELVIA!$H$80:$H$81,"SALIDA",ELVIA!$J$80:$J$81,$B53),0)</f>
        <v>0</v>
      </c>
      <c r="V53" s="146">
        <f>IFERROR(SUMIFS(CAJA!$N$7235:$N$7905,CAJA!$H$7235:$H$7905,"SALIDA",CAJA!$J$7235:$J$7905,$B53),0)</f>
        <v>200</v>
      </c>
      <c r="W53" s="62">
        <f>IFERROR(SUMIFS('CAJA TIGRES'!$N$1995:$N$2100,'CAJA TIGRES'!$H$1995:$H$2100,"SALIDA",'CAJA TIGRES'!$J$1995:$J$2100,$B53),0)</f>
        <v>0</v>
      </c>
      <c r="X53" s="62">
        <f>IFERROR(SUMIFS(RESERVA!$N$14:$N$14,RESERVA!$H$14:$H$14,"SALIDA",RESERVA!$J$14:$J$14,$B53),0)</f>
        <v>0</v>
      </c>
      <c r="Y53" s="96">
        <f t="shared" si="21"/>
        <v>5144</v>
      </c>
      <c r="Z53" s="96">
        <f>Y53+'NOV25'!Z53</f>
        <v>120160.24</v>
      </c>
    </row>
    <row r="54" spans="1:26" x14ac:dyDescent="0.3">
      <c r="A54">
        <v>6.4</v>
      </c>
      <c r="B54" s="60" t="s">
        <v>91</v>
      </c>
      <c r="C54" s="146">
        <f>IFERROR(SUMIFS('MGZ121'!$N$1742:$N$1934,'MGZ121'!H$1742:H$1934,"SALIDA",'MGZ121'!$J$1742:$J$1934,$B54),0)</f>
        <v>0</v>
      </c>
      <c r="D54" s="62">
        <f>IFERROR(SUMIFS('MGZ BBVA'!$N$1702:$N$1910,'MGZ BBVA'!$H$1702:$H$1910,"SALIDA",'MGZ BBVA'!$J$1702:$J$1910,$B54),0)</f>
        <v>0</v>
      </c>
      <c r="E54" s="62">
        <f>IFERROR(SUMIFS('MGZ DOLARES'!$N$2:$N$2,'MGZ DOLARES'!$F$2:$F$2,"SALIDA",'MGZ DOLARES'!$J$2:$J$2,$B54),0)</f>
        <v>0</v>
      </c>
      <c r="F54" s="62">
        <f>IFERROR(SUMIFS('MGZ BAJIO'!$N$82:$N$83,'MGZ BAJIO'!$H$82:$H$83,"SALIDA",'MGZ BAJIO'!$J$82:$J$83,$B54),0)</f>
        <v>0</v>
      </c>
      <c r="G54" s="62">
        <f>IFERROR(SUMIFS('VICTOR BANAMEX'!$N$655:$N$716,'VICTOR BANAMEX'!$H$655:$H$716,"SALIDA",'VICTOR BANAMEX'!$J$655:$J$716,$B54),0)</f>
        <v>0</v>
      </c>
      <c r="H54" s="62">
        <f>IFERROR(SUMIFS('VICTOR BANORTE'!$N$114:$N$121,'VICTOR BANORTE'!$H$114:$H$121,"SALIDA",'VICTOR BANORTE'!$J$114:$J$121,$B54),0)</f>
        <v>0</v>
      </c>
      <c r="I54" s="62">
        <f>IFERROR(SUMIFS(RODRIGO!$N$5:$N$5,RODRIGO!$H$5:$H$5,"SALIDA",RODRIGO!$J$5:$J$5,$B54),0)</f>
        <v>0</v>
      </c>
      <c r="J54" s="62">
        <f>IFERROR(SUMIFS(MOY!$N$100:$N$101,MOY!$H$100:$H$101,"SALIDA",MOY!$J$100:$J$101,$B54),0)</f>
        <v>0</v>
      </c>
      <c r="K54" s="62">
        <f>IFERROR(SUMIFS('NORMA RUTH'!$N$128:$N$143,'NORMA RUTH'!$H$128:$H$143,"SALIDA",'NORMA RUTH'!$J$128:$J$143,$B54),0)</f>
        <v>0</v>
      </c>
      <c r="L54" s="62">
        <f>IFERROR(SUMIFS(VALERIA!$N$90:$N$100,VALERIA!$H$90:$H$100,"SALIDA",VALERIA!$J$90:$J$100,$B54),0)</f>
        <v>0</v>
      </c>
      <c r="M54" s="62">
        <f>IFERROR(SUMIFS('MANUEL BANAMEX'!$N$163:$N$178,'MANUEL BANAMEX'!$H$163:$H$178,"SALIDA",'MANUEL BANAMEX'!$J$163:$J$178,$B54),0)</f>
        <v>19864</v>
      </c>
      <c r="N54" s="62">
        <f>IFERROR(SUMIFS(ROBERTO!$N$10:$N$19,ROBERTO!$H$10:$H$19,"SALIDA",ROBERTO!$J$10:$J$19,$B54),0)</f>
        <v>0</v>
      </c>
      <c r="O54" s="62">
        <f>IFERROR(SUMIFS(JUAN!$N$96:$N$103,JUAN!$H$96:$H$103,"SALIDA",JUAN!$J$96:$J$103,$B54),0)</f>
        <v>0</v>
      </c>
      <c r="P54" s="62">
        <f>IFERROR(SUMIFS('NORMA SANCHEZ'!$N$90:$N$96,'NORMA SANCHEZ'!$H$90:$H$96,"SALIDA",'NORMA SANCHEZ'!$J$90:$J$96,$B54),0)</f>
        <v>0</v>
      </c>
      <c r="Q54" s="62">
        <f>IFERROR(SUMIFS('JOSE CARLOS'!$N$90:$N$95,'JOSE CARLOS'!$H$90:$H$95,"SALIDA",'JOSE CARLOS'!$J$90:$J$95,$B54),0)</f>
        <v>0</v>
      </c>
      <c r="R54" s="62">
        <f>IFERROR(SUMIFS('LUIS ENRIQUE '!$N$74:$N$75,'LUIS ENRIQUE '!$H$74:$H$75,"SALIDA",'LUIS ENRIQUE '!$J$74:$J$75,$B54),0)</f>
        <v>0</v>
      </c>
      <c r="S54" s="62">
        <f>IFERROR(SUMIFS(CESARIA!$N$100:$N$107,CESARIA!$H$100:$H$107,"SALIDA",CESARIA!$J$100:$J$107,$B54),0)</f>
        <v>0</v>
      </c>
      <c r="T54" s="62">
        <f>IFERROR(SUMIFS(ALAN!$N$104:$N$113,ALAN!$H$104:$H$113,"SALIDA",ALAN!$J$104:$J$113,$B54),0)</f>
        <v>0</v>
      </c>
      <c r="U54" s="62">
        <f>IFERROR(SUMIFS(ELVIA!$N$80:$N$81,ELVIA!$H$80:$H$81,"SALIDA",ELVIA!$J$80:$J$81,$B54),0)</f>
        <v>0</v>
      </c>
      <c r="V54" s="146">
        <f>IFERROR(SUMIFS(CAJA!$N$7235:$N$7905,CAJA!$H$7235:$H$7905,"SALIDA",CAJA!$J$7235:$J$7905,$B54),0)</f>
        <v>20000</v>
      </c>
      <c r="W54" s="62">
        <f>IFERROR(SUMIFS('CAJA TIGRES'!$N$1995:$N$2100,'CAJA TIGRES'!$H$1995:$H$2100,"SALIDA",'CAJA TIGRES'!$J$1995:$J$2100,$B54),0)</f>
        <v>0</v>
      </c>
      <c r="X54" s="62">
        <f>IFERROR(SUMIFS(RESERVA!$N$14:$N$14,RESERVA!$H$14:$H$14,"SALIDA",RESERVA!$J$14:$J$14,$B54),0)</f>
        <v>0</v>
      </c>
      <c r="Y54" s="96">
        <f t="shared" si="20"/>
        <v>39864</v>
      </c>
      <c r="Z54" s="96">
        <f>Y54+'NOV25'!Z54</f>
        <v>174667.97</v>
      </c>
    </row>
    <row r="55" spans="1:26" x14ac:dyDescent="0.3">
      <c r="A55">
        <v>6.5</v>
      </c>
      <c r="B55" s="60" t="s">
        <v>116</v>
      </c>
      <c r="C55" s="146">
        <f>IFERROR(SUMIFS('MGZ121'!$N$1742:$N$1934,'MGZ121'!H$1742:H$1934,"SALIDA",'MGZ121'!$J$1742:$J$1934,$B55),0)</f>
        <v>5568</v>
      </c>
      <c r="D55" s="62">
        <f>IFERROR(SUMIFS('MGZ BBVA'!$N$1702:$N$1910,'MGZ BBVA'!$H$1702:$H$1910,"SALIDA",'MGZ BBVA'!$J$1702:$J$1910,$B55),0)</f>
        <v>10083.93</v>
      </c>
      <c r="E55" s="62">
        <f>IFERROR(SUMIFS('MGZ DOLARES'!$N$2:$N$2,'MGZ DOLARES'!$F$2:$F$2,"SALIDA",'MGZ DOLARES'!$J$2:$J$2,$B55),0)</f>
        <v>0</v>
      </c>
      <c r="F55" s="62">
        <f>IFERROR(SUMIFS('MGZ BAJIO'!$N$82:$N$83,'MGZ BAJIO'!$H$82:$H$83,"SALIDA",'MGZ BAJIO'!$J$82:$J$83,$B55),0)</f>
        <v>0</v>
      </c>
      <c r="G55" s="62">
        <f>IFERROR(SUMIFS('VICTOR BANAMEX'!$N$655:$N$716,'VICTOR BANAMEX'!$H$655:$H$716,"SALIDA",'VICTOR BANAMEX'!$J$655:$J$716,$B55),0)</f>
        <v>0</v>
      </c>
      <c r="H55" s="62">
        <f>IFERROR(SUMIFS('VICTOR BANORTE'!$N$114:$N$121,'VICTOR BANORTE'!$H$114:$H$121,"SALIDA",'VICTOR BANORTE'!$J$114:$J$121,$B55),0)</f>
        <v>0</v>
      </c>
      <c r="I55" s="62">
        <f>IFERROR(SUMIFS(RODRIGO!$N$5:$N$5,RODRIGO!$H$5:$H$5,"SALIDA",RODRIGO!$J$5:$J$5,$B55),0)</f>
        <v>0</v>
      </c>
      <c r="J55" s="62">
        <f>IFERROR(SUMIFS(MOY!$N$100:$N$101,MOY!$H$100:$H$101,"SALIDA",MOY!$J$100:$J$101,$B55),0)</f>
        <v>0</v>
      </c>
      <c r="K55" s="62">
        <f>IFERROR(SUMIFS('NORMA RUTH'!$N$128:$N$143,'NORMA RUTH'!$H$128:$H$143,"SALIDA",'NORMA RUTH'!$J$128:$J$143,$B55),0)</f>
        <v>0</v>
      </c>
      <c r="L55" s="62">
        <f>IFERROR(SUMIFS(VALERIA!$N$90:$N$100,VALERIA!$H$90:$H$100,"SALIDA",VALERIA!$J$90:$J$100,$B55),0)</f>
        <v>0</v>
      </c>
      <c r="M55" s="62">
        <f>IFERROR(SUMIFS('MANUEL BANAMEX'!$N$163:$N$178,'MANUEL BANAMEX'!$H$163:$H$178,"SALIDA",'MANUEL BANAMEX'!$J$163:$J$178,$B55),0)</f>
        <v>20960</v>
      </c>
      <c r="N55" s="62">
        <f>IFERROR(SUMIFS(ROBERTO!$N$10:$N$19,ROBERTO!$H$10:$H$19,"SALIDA",ROBERTO!$J$10:$J$19,$B55),0)</f>
        <v>0</v>
      </c>
      <c r="O55" s="62">
        <f>IFERROR(SUMIFS(JUAN!$N$96:$N$103,JUAN!$H$96:$H$103,"SALIDA",JUAN!$J$96:$J$103,$B55),0)</f>
        <v>0</v>
      </c>
      <c r="P55" s="62">
        <f>IFERROR(SUMIFS('NORMA SANCHEZ'!$N$90:$N$96,'NORMA SANCHEZ'!$H$90:$H$96,"SALIDA",'NORMA SANCHEZ'!$J$90:$J$96,$B55),0)</f>
        <v>0</v>
      </c>
      <c r="Q55" s="62">
        <f>IFERROR(SUMIFS('JOSE CARLOS'!$N$90:$N$95,'JOSE CARLOS'!$H$90:$H$95,"SALIDA",'JOSE CARLOS'!$J$90:$J$95,$B55),0)</f>
        <v>0</v>
      </c>
      <c r="R55" s="62">
        <f>IFERROR(SUMIFS('LUIS ENRIQUE '!$N$74:$N$75,'LUIS ENRIQUE '!$H$74:$H$75,"SALIDA",'LUIS ENRIQUE '!$J$74:$J$75,$B55),0)</f>
        <v>0</v>
      </c>
      <c r="S55" s="62">
        <f>IFERROR(SUMIFS(CESARIA!$N$100:$N$107,CESARIA!$H$100:$H$107,"SALIDA",CESARIA!$J$100:$J$107,$B55),0)</f>
        <v>0</v>
      </c>
      <c r="T55" s="62">
        <f>IFERROR(SUMIFS(ALAN!$N$104:$N$113,ALAN!$H$104:$H$113,"SALIDA",ALAN!$J$104:$J$113,$B55),0)</f>
        <v>721.06</v>
      </c>
      <c r="U55" s="62">
        <f>IFERROR(SUMIFS(ELVIA!$N$80:$N$81,ELVIA!$H$80:$H$81,"SALIDA",ELVIA!$J$80:$J$81,$B55),0)</f>
        <v>0</v>
      </c>
      <c r="V55" s="146">
        <f>IFERROR(SUMIFS(CAJA!$N$7235:$N$7905,CAJA!$H$7235:$H$7905,"SALIDA",CAJA!$J$7235:$J$7905,$B55),0)</f>
        <v>263691</v>
      </c>
      <c r="W55" s="62">
        <f>IFERROR(SUMIFS('CAJA TIGRES'!$N$1995:$N$2100,'CAJA TIGRES'!$H$1995:$H$2100,"SALIDA",'CAJA TIGRES'!$J$1995:$J$2100,$B55),0)</f>
        <v>0</v>
      </c>
      <c r="X55" s="62">
        <f>IFERROR(SUMIFS(RESERVA!$N$14:$N$14,RESERVA!$H$14:$H$14,"SALIDA",RESERVA!$J$14:$J$14,$B55),0)</f>
        <v>0</v>
      </c>
      <c r="Y55" s="96">
        <f t="shared" si="20"/>
        <v>301023.99</v>
      </c>
      <c r="Z55" s="96">
        <f>Y55+'NOV25'!Z55</f>
        <v>1000025.23</v>
      </c>
    </row>
    <row r="56" spans="1:26" x14ac:dyDescent="0.3">
      <c r="B56" s="60" t="s">
        <v>188</v>
      </c>
      <c r="C56" s="146">
        <f>IFERROR(SUMIFS('MGZ121'!$N$1742:$N$1934,'MGZ121'!H$1742:H$1934,"SALIDA",'MGZ121'!$J$1742:$J$1934,$B56),0)</f>
        <v>2900</v>
      </c>
      <c r="D56" s="62">
        <f>IFERROR(SUMIFS('MGZ BBVA'!$N$1702:$N$1910,'MGZ BBVA'!$H$1702:$H$1910,"SALIDA",'MGZ BBVA'!$J$1702:$J$1910,$B56),0)</f>
        <v>0</v>
      </c>
      <c r="E56" s="62">
        <f>IFERROR(SUMIFS('MGZ DOLARES'!$N$2:$N$2,'MGZ DOLARES'!$F$2:$F$2,"SALIDA",'MGZ DOLARES'!$J$2:$J$2,$B56),0)</f>
        <v>0</v>
      </c>
      <c r="F56" s="62">
        <f>IFERROR(SUMIFS('MGZ BAJIO'!$N$82:$N$83,'MGZ BAJIO'!$H$82:$H$83,"SALIDA",'MGZ BAJIO'!$J$82:$J$83,$B56),0)</f>
        <v>0</v>
      </c>
      <c r="G56" s="62">
        <f>IFERROR(SUMIFS('VICTOR BANAMEX'!$N$655:$N$716,'VICTOR BANAMEX'!$H$655:$H$716,"SALIDA",'VICTOR BANAMEX'!$J$655:$J$716,$B56),0)</f>
        <v>0</v>
      </c>
      <c r="H56" s="62">
        <f>IFERROR(SUMIFS('VICTOR BANORTE'!$N$114:$N$121,'VICTOR BANORTE'!$H$114:$H$121,"SALIDA",'VICTOR BANORTE'!$J$114:$J$121,$B56),0)</f>
        <v>0</v>
      </c>
      <c r="I56" s="62">
        <f>IFERROR(SUMIFS(RODRIGO!$N$5:$N$5,RODRIGO!$H$5:$H$5,"SALIDA",RODRIGO!$J$5:$J$5,$B56),0)</f>
        <v>0</v>
      </c>
      <c r="J56" s="62">
        <f>IFERROR(SUMIFS(MOY!$N$100:$N$101,MOY!$H$100:$H$101,"SALIDA",MOY!$J$100:$J$101,$B56),0)</f>
        <v>0</v>
      </c>
      <c r="K56" s="62">
        <f>IFERROR(SUMIFS('NORMA RUTH'!$N$128:$N$143,'NORMA RUTH'!$H$128:$H$143,"SALIDA",'NORMA RUTH'!$J$128:$J$143,$B56),0)</f>
        <v>0</v>
      </c>
      <c r="L56" s="62">
        <f>IFERROR(SUMIFS(VALERIA!$N$90:$N$100,VALERIA!$H$90:$H$100,"SALIDA",VALERIA!$J$90:$J$100,$B56),0)</f>
        <v>0</v>
      </c>
      <c r="M56" s="62">
        <f>IFERROR(SUMIFS('MANUEL BANAMEX'!$N$163:$N$178,'MANUEL BANAMEX'!$H$163:$H$178,"SALIDA",'MANUEL BANAMEX'!$J$163:$J$178,$B56),0)</f>
        <v>0</v>
      </c>
      <c r="N56" s="62">
        <f>IFERROR(SUMIFS(ROBERTO!$N$10:$N$19,ROBERTO!$H$10:$H$19,"SALIDA",ROBERTO!$J$10:$J$19,$B56),0)</f>
        <v>0</v>
      </c>
      <c r="O56" s="62">
        <f>IFERROR(SUMIFS(JUAN!$N$96:$N$103,JUAN!$H$96:$H$103,"SALIDA",JUAN!$J$96:$J$103,$B56),0)</f>
        <v>0</v>
      </c>
      <c r="P56" s="62">
        <f>IFERROR(SUMIFS('NORMA SANCHEZ'!$N$90:$N$96,'NORMA SANCHEZ'!$H$90:$H$96,"SALIDA",'NORMA SANCHEZ'!$J$90:$J$96,$B56),0)</f>
        <v>0</v>
      </c>
      <c r="Q56" s="62">
        <f>IFERROR(SUMIFS('JOSE CARLOS'!$N$90:$N$95,'JOSE CARLOS'!$H$90:$H$95,"SALIDA",'JOSE CARLOS'!$J$90:$J$95,$B56),0)</f>
        <v>0</v>
      </c>
      <c r="R56" s="62">
        <f>IFERROR(SUMIFS('LUIS ENRIQUE '!$N$74:$N$75,'LUIS ENRIQUE '!$H$74:$H$75,"SALIDA",'LUIS ENRIQUE '!$J$74:$J$75,$B56),0)</f>
        <v>0</v>
      </c>
      <c r="S56" s="62">
        <f>IFERROR(SUMIFS(CESARIA!$N$100:$N$107,CESARIA!$H$100:$H$107,"SALIDA",CESARIA!$J$100:$J$107,$B56),0)</f>
        <v>0</v>
      </c>
      <c r="T56" s="62">
        <f>IFERROR(SUMIFS(ALAN!$N$104:$N$113,ALAN!$H$104:$H$113,"SALIDA",ALAN!$J$104:$J$113,$B56),0)</f>
        <v>0</v>
      </c>
      <c r="U56" s="62">
        <f>IFERROR(SUMIFS(ELVIA!$N$80:$N$81,ELVIA!$H$80:$H$81,"SALIDA",ELVIA!$J$80:$J$81,$B56),0)</f>
        <v>0</v>
      </c>
      <c r="V56" s="146">
        <f>IFERROR(SUMIFS(CAJA!$N$7235:$N$7905,CAJA!$H$7235:$H$7905,"SALIDA",CAJA!$J$7235:$J$7905,$B56),0)</f>
        <v>0</v>
      </c>
      <c r="W56" s="62">
        <f>IFERROR(SUMIFS('CAJA TIGRES'!$N$1995:$N$2100,'CAJA TIGRES'!$H$1995:$H$2100,"SALIDA",'CAJA TIGRES'!$J$1995:$J$2100,$B56),0)</f>
        <v>0</v>
      </c>
      <c r="X56" s="62">
        <f>IFERROR(SUMIFS(RESERVA!$N$14:$N$14,RESERVA!$H$14:$H$14,"SALIDA",RESERVA!$J$14:$J$14,$B56),0)</f>
        <v>0</v>
      </c>
      <c r="Y56" s="96">
        <f t="shared" si="20"/>
        <v>2900</v>
      </c>
      <c r="Z56" s="96">
        <f>Y56+'NOV25'!Z56</f>
        <v>8700</v>
      </c>
    </row>
    <row r="57" spans="1:26" x14ac:dyDescent="0.3">
      <c r="B57" s="60" t="s">
        <v>211</v>
      </c>
      <c r="C57" s="146">
        <f>IFERROR(SUMIFS('MGZ121'!$N$1742:$N$1934,'MGZ121'!H$1742:H$1934,"SALIDA",'MGZ121'!$J$1742:$J$1934,$B57),0)</f>
        <v>0</v>
      </c>
      <c r="D57" s="62">
        <f>IFERROR(SUMIFS('MGZ BBVA'!$N$1702:$N$1910,'MGZ BBVA'!$H$1702:$H$1910,"SALIDA",'MGZ BBVA'!$J$1702:$J$1910,$B57),0)</f>
        <v>0</v>
      </c>
      <c r="E57" s="62">
        <f>IFERROR(SUMIFS('MGZ DOLARES'!$N$2:$N$2,'MGZ DOLARES'!$F$2:$F$2,"SALIDA",'MGZ DOLARES'!$J$2:$J$2,$B57),0)</f>
        <v>0</v>
      </c>
      <c r="F57" s="62">
        <f>IFERROR(SUMIFS('MGZ BAJIO'!$N$82:$N$83,'MGZ BAJIO'!$H$82:$H$83,"SALIDA",'MGZ BAJIO'!$J$82:$J$83,$B57),0)</f>
        <v>0</v>
      </c>
      <c r="G57" s="62">
        <f>IFERROR(SUMIFS('VICTOR BANAMEX'!$N$655:$N$716,'VICTOR BANAMEX'!$H$655:$H$716,"SALIDA",'VICTOR BANAMEX'!$J$655:$J$716,$B57),0)</f>
        <v>0</v>
      </c>
      <c r="H57" s="62">
        <f>IFERROR(SUMIFS('VICTOR BANORTE'!$N$114:$N$121,'VICTOR BANORTE'!$H$114:$H$121,"SALIDA",'VICTOR BANORTE'!$J$114:$J$121,$B57),0)</f>
        <v>0</v>
      </c>
      <c r="I57" s="62">
        <f>IFERROR(SUMIFS(RODRIGO!$N$5:$N$5,RODRIGO!$H$5:$H$5,"SALIDA",RODRIGO!$J$5:$J$5,$B57),0)</f>
        <v>0</v>
      </c>
      <c r="J57" s="62">
        <f>IFERROR(SUMIFS(MOY!$N$100:$N$101,MOY!$H$100:$H$101,"SALIDA",MOY!$J$100:$J$101,$B57),0)</f>
        <v>0</v>
      </c>
      <c r="K57" s="62">
        <f>IFERROR(SUMIFS('NORMA RUTH'!$N$128:$N$143,'NORMA RUTH'!$H$128:$H$143,"SALIDA",'NORMA RUTH'!$J$128:$J$143,$B57),0)</f>
        <v>0</v>
      </c>
      <c r="L57" s="62">
        <f>IFERROR(SUMIFS(VALERIA!$N$90:$N$100,VALERIA!$H$90:$H$100,"SALIDA",VALERIA!$J$90:$J$100,$B57),0)</f>
        <v>0</v>
      </c>
      <c r="M57" s="62">
        <f>IFERROR(SUMIFS('MANUEL BANAMEX'!$N$163:$N$178,'MANUEL BANAMEX'!$H$163:$H$178,"SALIDA",'MANUEL BANAMEX'!$J$163:$J$178,$B57),0)</f>
        <v>0</v>
      </c>
      <c r="N57" s="62">
        <f>IFERROR(SUMIFS(ROBERTO!$N$10:$N$19,ROBERTO!$H$10:$H$19,"SALIDA",ROBERTO!$J$10:$J$19,$B57),0)</f>
        <v>0</v>
      </c>
      <c r="O57" s="62">
        <f>IFERROR(SUMIFS(JUAN!$N$96:$N$103,JUAN!$H$96:$H$103,"SALIDA",JUAN!$J$96:$J$103,$B57),0)</f>
        <v>0</v>
      </c>
      <c r="P57" s="62">
        <f>IFERROR(SUMIFS('NORMA SANCHEZ'!$N$90:$N$96,'NORMA SANCHEZ'!$H$90:$H$96,"SALIDA",'NORMA SANCHEZ'!$J$90:$J$96,$B57),0)</f>
        <v>0</v>
      </c>
      <c r="Q57" s="62">
        <f>IFERROR(SUMIFS('JOSE CARLOS'!$N$90:$N$95,'JOSE CARLOS'!$H$90:$H$95,"SALIDA",'JOSE CARLOS'!$J$90:$J$95,$B57),0)</f>
        <v>0</v>
      </c>
      <c r="R57" s="62">
        <f>IFERROR(SUMIFS('LUIS ENRIQUE '!$N$74:$N$75,'LUIS ENRIQUE '!$H$74:$H$75,"SALIDA",'LUIS ENRIQUE '!$J$74:$J$75,$B57),0)</f>
        <v>0</v>
      </c>
      <c r="S57" s="62">
        <f>IFERROR(SUMIFS(CESARIA!$N$100:$N$107,CESARIA!$H$100:$H$107,"SALIDA",CESARIA!$J$100:$J$107,$B57),0)</f>
        <v>0</v>
      </c>
      <c r="T57" s="62">
        <f>IFERROR(SUMIFS(ALAN!$N$104:$N$113,ALAN!$H$104:$H$113,"SALIDA",ALAN!$J$104:$J$113,$B57),0)</f>
        <v>0</v>
      </c>
      <c r="U57" s="62">
        <f>IFERROR(SUMIFS(ELVIA!$N$80:$N$81,ELVIA!$H$80:$H$81,"SALIDA",ELVIA!$J$80:$J$81,$B57),0)</f>
        <v>0</v>
      </c>
      <c r="V57" s="146">
        <f>IFERROR(SUMIFS(CAJA!$N$7235:$N$7905,CAJA!$H$7235:$H$7905,"SALIDA",CAJA!$J$7235:$J$7905,$B57),0)</f>
        <v>0</v>
      </c>
      <c r="W57" s="62">
        <f>IFERROR(SUMIFS('CAJA TIGRES'!$N$1995:$N$2100,'CAJA TIGRES'!$H$1995:$H$2100,"SALIDA",'CAJA TIGRES'!$J$1995:$J$2100,$B57),0)</f>
        <v>0</v>
      </c>
      <c r="X57" s="62">
        <f>IFERROR(SUMIFS(RESERVA!$N$14:$N$14,RESERVA!$H$14:$H$14,"SALIDA",RESERVA!$J$14:$J$14,$B57),0)</f>
        <v>0</v>
      </c>
      <c r="Y57" s="96">
        <f t="shared" si="20"/>
        <v>0</v>
      </c>
      <c r="Z57" s="96">
        <f>Y57+'NOV25'!Z57</f>
        <v>0</v>
      </c>
    </row>
    <row r="58" spans="1:26" x14ac:dyDescent="0.3">
      <c r="B58" s="60" t="s">
        <v>212</v>
      </c>
      <c r="C58" s="146">
        <f>IFERROR(SUMIFS('MGZ121'!$N$1742:$N$1934,'MGZ121'!H$1742:H$1934,"SALIDA",'MGZ121'!$J$1742:$J$1934,$B58),0)</f>
        <v>0</v>
      </c>
      <c r="D58" s="62">
        <f>IFERROR(SUMIFS('MGZ BBVA'!$N$1702:$N$1910,'MGZ BBVA'!$H$1702:$H$1910,"SALIDA",'MGZ BBVA'!$J$1702:$J$1910,$B58),0)</f>
        <v>0</v>
      </c>
      <c r="E58" s="62">
        <f>IFERROR(SUMIFS('MGZ DOLARES'!$N$2:$N$2,'MGZ DOLARES'!$F$2:$F$2,"SALIDA",'MGZ DOLARES'!$J$2:$J$2,$B58),0)</f>
        <v>0</v>
      </c>
      <c r="F58" s="62">
        <f>IFERROR(SUMIFS('MGZ BAJIO'!$N$82:$N$83,'MGZ BAJIO'!$H$82:$H$83,"SALIDA",'MGZ BAJIO'!$J$82:$J$83,$B58),0)</f>
        <v>0</v>
      </c>
      <c r="G58" s="62">
        <f>IFERROR(SUMIFS('VICTOR BANAMEX'!$N$655:$N$716,'VICTOR BANAMEX'!$H$655:$H$716,"SALIDA",'VICTOR BANAMEX'!$J$655:$J$716,$B58),0)</f>
        <v>0</v>
      </c>
      <c r="H58" s="62">
        <f>IFERROR(SUMIFS('VICTOR BANORTE'!$N$114:$N$121,'VICTOR BANORTE'!$H$114:$H$121,"SALIDA",'VICTOR BANORTE'!$J$114:$J$121,$B58),0)</f>
        <v>0</v>
      </c>
      <c r="I58" s="62">
        <f>IFERROR(SUMIFS(RODRIGO!$N$5:$N$5,RODRIGO!$H$5:$H$5,"SALIDA",RODRIGO!$J$5:$J$5,$B58),0)</f>
        <v>0</v>
      </c>
      <c r="J58" s="62">
        <f>IFERROR(SUMIFS(MOY!$N$100:$N$101,MOY!$H$100:$H$101,"SALIDA",MOY!$J$100:$J$101,$B58),0)</f>
        <v>0</v>
      </c>
      <c r="K58" s="62">
        <f>IFERROR(SUMIFS('NORMA RUTH'!$N$128:$N$143,'NORMA RUTH'!$H$128:$H$143,"SALIDA",'NORMA RUTH'!$J$128:$J$143,$B58),0)</f>
        <v>0</v>
      </c>
      <c r="L58" s="62">
        <f>IFERROR(SUMIFS(VALERIA!$N$90:$N$100,VALERIA!$H$90:$H$100,"SALIDA",VALERIA!$J$90:$J$100,$B58),0)</f>
        <v>0</v>
      </c>
      <c r="M58" s="62">
        <f>IFERROR(SUMIFS('MANUEL BANAMEX'!$N$163:$N$178,'MANUEL BANAMEX'!$H$163:$H$178,"SALIDA",'MANUEL BANAMEX'!$J$163:$J$178,$B58),0)</f>
        <v>0</v>
      </c>
      <c r="N58" s="62">
        <f>IFERROR(SUMIFS(ROBERTO!$N$10:$N$19,ROBERTO!$H$10:$H$19,"SALIDA",ROBERTO!$J$10:$J$19,$B58),0)</f>
        <v>0</v>
      </c>
      <c r="O58" s="62">
        <f>IFERROR(SUMIFS(JUAN!$N$96:$N$103,JUAN!$H$96:$H$103,"SALIDA",JUAN!$J$96:$J$103,$B58),0)</f>
        <v>0</v>
      </c>
      <c r="P58" s="62">
        <f>IFERROR(SUMIFS('NORMA SANCHEZ'!$N$90:$N$96,'NORMA SANCHEZ'!$H$90:$H$96,"SALIDA",'NORMA SANCHEZ'!$J$90:$J$96,$B58),0)</f>
        <v>0</v>
      </c>
      <c r="Q58" s="62">
        <f>IFERROR(SUMIFS('JOSE CARLOS'!$N$90:$N$95,'JOSE CARLOS'!$H$90:$H$95,"SALIDA",'JOSE CARLOS'!$J$90:$J$95,$B58),0)</f>
        <v>0</v>
      </c>
      <c r="R58" s="62">
        <f>IFERROR(SUMIFS('LUIS ENRIQUE '!$N$74:$N$75,'LUIS ENRIQUE '!$H$74:$H$75,"SALIDA",'LUIS ENRIQUE '!$J$74:$J$75,$B58),0)</f>
        <v>0</v>
      </c>
      <c r="S58" s="62">
        <f>IFERROR(SUMIFS(CESARIA!$N$100:$N$107,CESARIA!$H$100:$H$107,"SALIDA",CESARIA!$J$100:$J$107,$B58),0)</f>
        <v>0</v>
      </c>
      <c r="T58" s="62">
        <f>IFERROR(SUMIFS(ALAN!$N$104:$N$113,ALAN!$H$104:$H$113,"SALIDA",ALAN!$J$104:$J$113,$B58),0)</f>
        <v>0</v>
      </c>
      <c r="U58" s="62">
        <f>IFERROR(SUMIFS(ELVIA!$N$80:$N$81,ELVIA!$H$80:$H$81,"SALIDA",ELVIA!$J$80:$J$81,$B58),0)</f>
        <v>0</v>
      </c>
      <c r="V58" s="146">
        <f>IFERROR(SUMIFS(CAJA!$N$7235:$N$7905,CAJA!$H$7235:$H$7905,"SALIDA",CAJA!$J$7235:$J$7905,$B58),0)</f>
        <v>4540</v>
      </c>
      <c r="W58" s="62">
        <f>IFERROR(SUMIFS('CAJA TIGRES'!$N$1995:$N$2100,'CAJA TIGRES'!$H$1995:$H$2100,"SALIDA",'CAJA TIGRES'!$J$1995:$J$2100,$B58),0)</f>
        <v>0</v>
      </c>
      <c r="X58" s="62">
        <f>IFERROR(SUMIFS(RESERVA!$N$14:$N$14,RESERVA!$H$14:$H$14,"SALIDA",RESERVA!$J$14:$J$14,$B58),0)</f>
        <v>0</v>
      </c>
      <c r="Y58" s="96">
        <f t="shared" si="20"/>
        <v>4540</v>
      </c>
      <c r="Z58" s="96">
        <f>Y58+'NOV25'!Z58</f>
        <v>105040</v>
      </c>
    </row>
    <row r="59" spans="1:26" ht="27.6" x14ac:dyDescent="0.3">
      <c r="B59" s="61" t="s">
        <v>221</v>
      </c>
      <c r="C59" s="146">
        <f>IFERROR(SUMIFS('MGZ121'!$N$1742:$N$1934,'MGZ121'!H$1742:H$1934,"SALIDA",'MGZ121'!$J$1742:$J$1934,$B59),0)</f>
        <v>0</v>
      </c>
      <c r="D59" s="62">
        <f>IFERROR(SUMIFS('MGZ BBVA'!$N$1702:$N$1910,'MGZ BBVA'!$H$1702:$H$1910,"SALIDA",'MGZ BBVA'!$J$1702:$J$1910,$B59),0)</f>
        <v>0</v>
      </c>
      <c r="E59" s="62">
        <f>IFERROR(SUMIFS('MGZ DOLARES'!$N$2:$N$2,'MGZ DOLARES'!$F$2:$F$2,"SALIDA",'MGZ DOLARES'!$J$2:$J$2,$B59),0)</f>
        <v>0</v>
      </c>
      <c r="F59" s="62">
        <f>IFERROR(SUMIFS('MGZ BAJIO'!$N$82:$N$83,'MGZ BAJIO'!$H$82:$H$83,"SALIDA",'MGZ BAJIO'!$J$82:$J$83,$B59),0)</f>
        <v>0</v>
      </c>
      <c r="G59" s="62">
        <f>IFERROR(SUMIFS('VICTOR BANAMEX'!$N$655:$N$716,'VICTOR BANAMEX'!$H$655:$H$716,"SALIDA",'VICTOR BANAMEX'!$J$655:$J$716,$B59),0)</f>
        <v>0</v>
      </c>
      <c r="H59" s="62">
        <f>IFERROR(SUMIFS('VICTOR BANORTE'!$N$114:$N$121,'VICTOR BANORTE'!$H$114:$H$121,"SALIDA",'VICTOR BANORTE'!$J$114:$J$121,$B59),0)</f>
        <v>0</v>
      </c>
      <c r="I59" s="62">
        <f>IFERROR(SUMIFS(RODRIGO!$N$5:$N$5,RODRIGO!$H$5:$H$5,"SALIDA",RODRIGO!$J$5:$J$5,$B59),0)</f>
        <v>0</v>
      </c>
      <c r="J59" s="62">
        <f>IFERROR(SUMIFS(MOY!$N$100:$N$101,MOY!$H$100:$H$101,"SALIDA",MOY!$J$100:$J$101,$B59),0)</f>
        <v>0</v>
      </c>
      <c r="K59" s="62">
        <f>IFERROR(SUMIFS('NORMA RUTH'!$N$128:$N$143,'NORMA RUTH'!$H$128:$H$143,"SALIDA",'NORMA RUTH'!$J$128:$J$143,$B59),0)</f>
        <v>0</v>
      </c>
      <c r="L59" s="62">
        <f>IFERROR(SUMIFS(VALERIA!$N$90:$N$100,VALERIA!$H$90:$H$100,"SALIDA",VALERIA!$J$90:$J$100,$B59),0)</f>
        <v>0</v>
      </c>
      <c r="M59" s="62">
        <f>IFERROR(SUMIFS('MANUEL BANAMEX'!$N$163:$N$178,'MANUEL BANAMEX'!$H$163:$H$178,"SALIDA",'MANUEL BANAMEX'!$J$163:$J$178,$B59),0)</f>
        <v>0</v>
      </c>
      <c r="N59" s="62">
        <f>IFERROR(SUMIFS(ROBERTO!$N$10:$N$19,ROBERTO!$H$10:$H$19,"SALIDA",ROBERTO!$J$10:$J$19,$B59),0)</f>
        <v>0</v>
      </c>
      <c r="O59" s="62">
        <f>IFERROR(SUMIFS(JUAN!$N$96:$N$103,JUAN!$H$96:$H$103,"SALIDA",JUAN!$J$96:$J$103,$B59),0)</f>
        <v>0</v>
      </c>
      <c r="P59" s="62">
        <f>IFERROR(SUMIFS('NORMA SANCHEZ'!$N$90:$N$96,'NORMA SANCHEZ'!$H$90:$H$96,"SALIDA",'NORMA SANCHEZ'!$J$90:$J$96,$B59),0)</f>
        <v>0</v>
      </c>
      <c r="Q59" s="62">
        <f>IFERROR(SUMIFS('JOSE CARLOS'!$N$90:$N$95,'JOSE CARLOS'!$H$90:$H$95,"SALIDA",'JOSE CARLOS'!$J$90:$J$95,$B59),0)</f>
        <v>0</v>
      </c>
      <c r="R59" s="62">
        <f>IFERROR(SUMIFS('LUIS ENRIQUE '!$N$74:$N$75,'LUIS ENRIQUE '!$H$74:$H$75,"SALIDA",'LUIS ENRIQUE '!$J$74:$J$75,$B59),0)</f>
        <v>0</v>
      </c>
      <c r="S59" s="62">
        <f>IFERROR(SUMIFS(CESARIA!$N$100:$N$107,CESARIA!$H$100:$H$107,"SALIDA",CESARIA!$J$100:$J$107,$B59),0)</f>
        <v>0</v>
      </c>
      <c r="T59" s="62">
        <f>IFERROR(SUMIFS(ALAN!$N$104:$N$113,ALAN!$H$104:$H$113,"SALIDA",ALAN!$J$104:$J$113,$B59),0)</f>
        <v>0</v>
      </c>
      <c r="U59" s="62">
        <f>IFERROR(SUMIFS(ELVIA!$N$80:$N$81,ELVIA!$H$80:$H$81,"SALIDA",ELVIA!$J$80:$J$81,$B59),0)</f>
        <v>0</v>
      </c>
      <c r="V59" s="146">
        <f>IFERROR(SUMIFS(CAJA!$N$7235:$N$7905,CAJA!$H$7235:$H$7905,"SALIDA",CAJA!$J$7235:$J$7905,$B59),0)</f>
        <v>0</v>
      </c>
      <c r="W59" s="62">
        <f>IFERROR(SUMIFS('CAJA TIGRES'!$N$1995:$N$2100,'CAJA TIGRES'!$H$1995:$H$2100,"SALIDA",'CAJA TIGRES'!$J$1995:$J$2100,$B59),0)</f>
        <v>0</v>
      </c>
      <c r="X59" s="62">
        <f>IFERROR(SUMIFS(RESERVA!$N$14:$N$14,RESERVA!$H$14:$H$14,"SALIDA",RESERVA!$J$14:$J$14,$B59),0)</f>
        <v>0</v>
      </c>
      <c r="Y59" s="96">
        <f t="shared" si="20"/>
        <v>0</v>
      </c>
      <c r="Z59" s="96">
        <f>Y59+'NOV25'!Z59</f>
        <v>0</v>
      </c>
    </row>
    <row r="60" spans="1:26" s="180" customFormat="1" x14ac:dyDescent="0.3">
      <c r="A60" s="180">
        <v>7</v>
      </c>
      <c r="B60" s="181" t="s">
        <v>57</v>
      </c>
      <c r="C60" s="135">
        <f>SUM(C61:C63)</f>
        <v>243416.55</v>
      </c>
      <c r="D60" s="135">
        <f t="shared" ref="D60" si="22">SUM(D61:D63)</f>
        <v>4453098.5700000012</v>
      </c>
      <c r="E60" s="135">
        <f t="shared" ref="E60:Z60" si="23">SUM(E61:E63)</f>
        <v>0</v>
      </c>
      <c r="F60" s="135">
        <f t="shared" si="23"/>
        <v>580</v>
      </c>
      <c r="G60" s="135">
        <f t="shared" si="23"/>
        <v>418.45</v>
      </c>
      <c r="H60" s="135">
        <f t="shared" si="23"/>
        <v>162.4</v>
      </c>
      <c r="I60" s="135">
        <f t="shared" si="23"/>
        <v>0</v>
      </c>
      <c r="J60" s="135">
        <f t="shared" si="23"/>
        <v>0</v>
      </c>
      <c r="K60" s="135">
        <f t="shared" si="23"/>
        <v>52.2</v>
      </c>
      <c r="L60" s="135">
        <f t="shared" si="23"/>
        <v>568.4</v>
      </c>
      <c r="M60" s="135">
        <f t="shared" si="23"/>
        <v>0</v>
      </c>
      <c r="N60" s="135">
        <f t="shared" ref="N60:T60" si="24">SUM(N61:N63)</f>
        <v>647.66</v>
      </c>
      <c r="O60" s="128">
        <f t="shared" si="24"/>
        <v>568.4</v>
      </c>
      <c r="P60" s="135">
        <f t="shared" si="24"/>
        <v>191.4</v>
      </c>
      <c r="Q60" s="128">
        <f t="shared" si="24"/>
        <v>307.39999999999998</v>
      </c>
      <c r="R60" s="135">
        <f t="shared" si="24"/>
        <v>46.4</v>
      </c>
      <c r="S60" s="135">
        <f t="shared" si="24"/>
        <v>568.4</v>
      </c>
      <c r="T60" s="135">
        <f t="shared" si="24"/>
        <v>324.8</v>
      </c>
      <c r="U60" s="135">
        <f>SUM(U61:U63)</f>
        <v>324.8</v>
      </c>
      <c r="V60" s="135">
        <f t="shared" si="23"/>
        <v>5012</v>
      </c>
      <c r="W60" s="135">
        <f t="shared" si="23"/>
        <v>0</v>
      </c>
      <c r="X60" s="135">
        <f t="shared" si="23"/>
        <v>0</v>
      </c>
      <c r="Y60" s="135">
        <f t="shared" si="23"/>
        <v>4706287.830000001</v>
      </c>
      <c r="Z60" s="135">
        <f t="shared" si="23"/>
        <v>9809276.5800000019</v>
      </c>
    </row>
    <row r="61" spans="1:26" x14ac:dyDescent="0.3">
      <c r="A61">
        <v>7.1</v>
      </c>
      <c r="B61" s="60" t="s">
        <v>85</v>
      </c>
      <c r="C61" s="146">
        <f>IFERROR(SUMIFS('MGZ121'!$N$1742:$N$1934,'MGZ121'!H$1742:H$1934,"SALIDA",'MGZ121'!$J$1742:$J$1934,$B61),0)</f>
        <v>299.27999999999997</v>
      </c>
      <c r="D61" s="62">
        <f>IFERROR(SUMIFS('MGZ BBVA'!$N$1702:$N$1910,'MGZ BBVA'!$H$1702:$H$1910,"SALIDA",'MGZ BBVA'!$J$1702:$J$1910,$B61),0)</f>
        <v>801424.28</v>
      </c>
      <c r="E61" s="62">
        <f>IFERROR(SUMIFS('MGZ DOLARES'!$N$2:$N$2,'MGZ DOLARES'!$F$2:$F$2,"SALIDA",'MGZ DOLARES'!$J$2:$J$2,$B61),0)</f>
        <v>0</v>
      </c>
      <c r="F61" s="62">
        <f>IFERROR(SUMIFS('MGZ BAJIO'!$N$82:$N$83,'MGZ BAJIO'!$H$82:$H$83,"SALIDA",'MGZ BAJIO'!$J$82:$J$83,$B61),0)</f>
        <v>580</v>
      </c>
      <c r="G61" s="62">
        <f>IFERROR(SUMIFS('VICTOR BANAMEX'!$N$655:$N$716,'VICTOR BANAMEX'!$H$655:$H$716,"SALIDA",'VICTOR BANAMEX'!$J$655:$J$716,$B61),0)</f>
        <v>418.45</v>
      </c>
      <c r="H61" s="62">
        <f>IFERROR(SUMIFS('VICTOR BANORTE'!$N$114:$N$121,'VICTOR BANORTE'!$H$114:$H$121,"SALIDA",'VICTOR BANORTE'!$J$114:$J$121,$B61),0)</f>
        <v>162.4</v>
      </c>
      <c r="I61" s="62">
        <f>IFERROR(SUMIFS(RODRIGO!$N$5:$N$5,RODRIGO!$H$5:$H$5,"SALIDA",RODRIGO!$J$5:$J$5,$B61),0)</f>
        <v>0</v>
      </c>
      <c r="J61" s="62">
        <f>IFERROR(SUMIFS(MOY!$N$100:$N$101,MOY!$H$100:$H$101,"SALIDA",MOY!$J$100:$J$101,$B61),0)</f>
        <v>0</v>
      </c>
      <c r="K61" s="62">
        <f>IFERROR(SUMIFS('NORMA RUTH'!$N$128:$N$143,'NORMA RUTH'!$H$128:$H$143,"SALIDA",'NORMA RUTH'!$J$128:$J$143,$B61),0)</f>
        <v>52.2</v>
      </c>
      <c r="L61" s="62">
        <f>IFERROR(SUMIFS(VALERIA!$N$90:$N$100,VALERIA!$H$90:$H$100,"SALIDA",VALERIA!$J$90:$J$100,$B61),0)</f>
        <v>568.4</v>
      </c>
      <c r="M61" s="62">
        <f>IFERROR(SUMIFS('MANUEL BANAMEX'!$N$163:$N$178,'MANUEL BANAMEX'!$H$163:$H$178,"SALIDA",'MANUEL BANAMEX'!$J$163:$J$178,$B61),0)</f>
        <v>0</v>
      </c>
      <c r="N61" s="62">
        <f>IFERROR(SUMIFS(ROBERTO!$N$10:$N$19,ROBERTO!$H$10:$H$19,"SALIDA",ROBERTO!$J$10:$J$19,$B61),0)</f>
        <v>647.66</v>
      </c>
      <c r="O61" s="62">
        <f>IFERROR(SUMIFS(JUAN!$N$96:$N$103,JUAN!$H$96:$H$103,"SALIDA",JUAN!$J$96:$J$103,$B61),0)</f>
        <v>568.4</v>
      </c>
      <c r="P61" s="62">
        <f>IFERROR(SUMIFS('NORMA SANCHEZ'!$N$90:$N$96,'NORMA SANCHEZ'!$H$90:$H$96,"SALIDA",'NORMA SANCHEZ'!$J$90:$J$96,$B61),0)</f>
        <v>191.4</v>
      </c>
      <c r="Q61" s="62">
        <f>IFERROR(SUMIFS('JOSE CARLOS'!$N$90:$N$95,'JOSE CARLOS'!$H$90:$H$95,"SALIDA",'JOSE CARLOS'!$J$90:$J$95,$B61),0)</f>
        <v>307.39999999999998</v>
      </c>
      <c r="R61" s="62">
        <f>IFERROR(SUMIFS('LUIS ENRIQUE '!$N$74:$N$75,'LUIS ENRIQUE '!$H$74:$H$75,"SALIDA",'LUIS ENRIQUE '!$J$74:$J$75,$B61),0)</f>
        <v>46.4</v>
      </c>
      <c r="S61" s="62">
        <f>IFERROR(SUMIFS(CESARIA!$N$100:$N$107,CESARIA!$H$100:$H$107,"SALIDA",CESARIA!$J$100:$J$107,$B61),0)</f>
        <v>568.4</v>
      </c>
      <c r="T61" s="62">
        <f>IFERROR(SUMIFS(ALAN!$N$104:$N$113,ALAN!$H$104:$H$113,"SALIDA",ALAN!$J$104:$J$113,$B61),0)</f>
        <v>324.8</v>
      </c>
      <c r="U61" s="62">
        <f>IFERROR(SUMIFS(ELVIA!$N$80:$N$81,ELVIA!$H$80:$H$81,"SALIDA",ELVIA!$J$80:$J$81,$B61),0)</f>
        <v>324.8</v>
      </c>
      <c r="V61" s="62">
        <f>IFERROR(SUMIFS(CAJA!$N$7235:$N$7905,CAJA!$H$7235:$H$7905,"SALIDA",CAJA!$J$7235:$J$7905,$B61),0)</f>
        <v>12</v>
      </c>
      <c r="W61" s="62">
        <f>IFERROR(SUMIFS('CAJA TIGRES'!$N$1995:$N$2100,'CAJA TIGRES'!$H$1995:$H$2100,"SALIDA",'CAJA TIGRES'!$J$1995:$J$2100,$B61),0)</f>
        <v>0</v>
      </c>
      <c r="X61" s="62">
        <f>IFERROR(SUMIFS(RESERVA!$N$14:$N$14,RESERVA!$H$14:$H$14,"SALIDA",RESERVA!$J$14:$J$14,$B61),0)</f>
        <v>0</v>
      </c>
      <c r="Y61" s="96">
        <f>SUM(C61:X61)</f>
        <v>806496.27000000025</v>
      </c>
      <c r="Z61" s="96">
        <f>Y61+'NOV25'!Z61</f>
        <v>1907566.4200000004</v>
      </c>
    </row>
    <row r="62" spans="1:26" x14ac:dyDescent="0.3">
      <c r="A62">
        <v>7.2</v>
      </c>
      <c r="B62" s="60" t="s">
        <v>86</v>
      </c>
      <c r="C62" s="146">
        <f>IFERROR(SUMIFS('MGZ121'!$N$1742:$N$1934,'MGZ121'!H$1742:H$1934,"SALIDA",'MGZ121'!$J$1742:$J$1934,$B62),0)</f>
        <v>243117.27</v>
      </c>
      <c r="D62" s="62">
        <f>IFERROR(SUMIFS('MGZ BBVA'!$N$1702:$N$1910,'MGZ BBVA'!$H$1702:$H$1910,"SALIDA",'MGZ BBVA'!$J$1702:$J$1910,$B62),0)</f>
        <v>3651674.290000001</v>
      </c>
      <c r="E62" s="62">
        <f>IFERROR(SUMIFS('MGZ DOLARES'!$N$2:$N$2,'MGZ DOLARES'!$F$2:$F$2,"SALIDA",'MGZ DOLARES'!$J$2:$J$2,$B62),0)</f>
        <v>0</v>
      </c>
      <c r="F62" s="62">
        <f>IFERROR(SUMIFS('MGZ BAJIO'!$N$82:$N$83,'MGZ BAJIO'!$H$82:$H$83,"SALIDA",'MGZ BAJIO'!$J$82:$J$83,$B62),0)</f>
        <v>0</v>
      </c>
      <c r="G62" s="62">
        <f>IFERROR(SUMIFS('VICTOR BANAMEX'!$N$655:$N$716,'VICTOR BANAMEX'!$H$655:$H$716,"SALIDA",'VICTOR BANAMEX'!$J$655:$J$716,$B62),0)</f>
        <v>0</v>
      </c>
      <c r="H62" s="62">
        <f>IFERROR(SUMIFS('VICTOR BANORTE'!$N$114:$N$121,'VICTOR BANORTE'!$H$114:$H$121,"SALIDA",'VICTOR BANORTE'!$J$114:$J$121,$B62),0)</f>
        <v>0</v>
      </c>
      <c r="I62" s="62">
        <f>IFERROR(SUMIFS(RODRIGO!$N$5:$N$5,RODRIGO!$H$5:$H$5,"SALIDA",RODRIGO!$J$5:$J$5,$B62),0)</f>
        <v>0</v>
      </c>
      <c r="J62" s="62">
        <f>IFERROR(SUMIFS(MOY!$N$100:$N$101,MOY!$H$100:$H$101,"SALIDA",MOY!$J$100:$J$101,$B62),0)</f>
        <v>0</v>
      </c>
      <c r="K62" s="62">
        <f>IFERROR(SUMIFS('NORMA RUTH'!$N$128:$N$143,'NORMA RUTH'!$H$128:$H$143,"SALIDA",'NORMA RUTH'!$J$128:$J$143,$B62),0)</f>
        <v>0</v>
      </c>
      <c r="L62" s="62">
        <f>IFERROR(SUMIFS(VALERIA!$N$90:$N$100,VALERIA!$H$90:$H$100,"SALIDA",VALERIA!$J$90:$J$100,$B62),0)</f>
        <v>0</v>
      </c>
      <c r="M62" s="62">
        <f>IFERROR(SUMIFS('MANUEL BANAMEX'!$N$163:$N$178,'MANUEL BANAMEX'!$H$163:$H$178,"SALIDA",'MANUEL BANAMEX'!$J$163:$J$178,$B62),0)</f>
        <v>0</v>
      </c>
      <c r="N62" s="62">
        <f>IFERROR(SUMIFS(ROBERTO!$N$10:$N$19,ROBERTO!$H$10:$H$19,"SALIDA",ROBERTO!$J$10:$J$19,$B62),0)</f>
        <v>0</v>
      </c>
      <c r="O62" s="62">
        <f>IFERROR(SUMIFS(JUAN!$N$96:$N$103,JUAN!$H$96:$H$103,"SALIDA",JUAN!$J$96:$J$103,$B62),0)</f>
        <v>0</v>
      </c>
      <c r="P62" s="62">
        <f>IFERROR(SUMIFS('NORMA SANCHEZ'!$N$90:$N$96,'NORMA SANCHEZ'!$H$90:$H$96,"SALIDA",'NORMA SANCHEZ'!$J$90:$J$96,$B62),0)</f>
        <v>0</v>
      </c>
      <c r="Q62" s="62">
        <f>IFERROR(SUMIFS('JOSE CARLOS'!$N$90:$N$95,'JOSE CARLOS'!$H$90:$H$95,"SALIDA",'JOSE CARLOS'!$J$90:$J$95,$B62),0)</f>
        <v>0</v>
      </c>
      <c r="R62" s="62">
        <f>IFERROR(SUMIFS('LUIS ENRIQUE '!$N$74:$N$75,'LUIS ENRIQUE '!$H$74:$H$75,"SALIDA",'LUIS ENRIQUE '!$J$74:$J$75,$B62),0)</f>
        <v>0</v>
      </c>
      <c r="S62" s="62">
        <f>IFERROR(SUMIFS(CESARIA!$N$100:$N$107,CESARIA!$H$100:$H$107,"SALIDA",CESARIA!$J$100:$J$107,$B62),0)</f>
        <v>0</v>
      </c>
      <c r="T62" s="62">
        <f>IFERROR(SUMIFS(ALAN!$N$104:$N$113,ALAN!$H$104:$H$113,"SALIDA",ALAN!$J$104:$J$113,$B62),0)</f>
        <v>0</v>
      </c>
      <c r="U62" s="62">
        <f>IFERROR(SUMIFS(ELVIA!$N$80:$N$81,ELVIA!$H$80:$H$81,"SALIDA",ELVIA!$J$80:$J$81,$B62),0)</f>
        <v>0</v>
      </c>
      <c r="V62" s="62">
        <f>IFERROR(SUMIFS(CAJA!$N$7235:$N$7905,CAJA!$H$7235:$H$7905,"SALIDA",CAJA!$J$7235:$J$7905,$B62),0)</f>
        <v>0</v>
      </c>
      <c r="W62" s="62">
        <f>IFERROR(SUMIFS('CAJA TIGRES'!$N$1995:$N$2100,'CAJA TIGRES'!$H$1995:$H$2100,"SALIDA",'CAJA TIGRES'!$J$1995:$J$2100,$B62),0)</f>
        <v>0</v>
      </c>
      <c r="X62" s="62">
        <f>IFERROR(SUMIFS(RESERVA!$N$14:$N$14,RESERVA!$H$14:$H$14,"SALIDA",RESERVA!$J$14:$J$14,$B62),0)</f>
        <v>0</v>
      </c>
      <c r="Y62" s="96">
        <f>SUM(C62:X62)</f>
        <v>3894791.560000001</v>
      </c>
      <c r="Z62" s="96">
        <f>Y62+'NOV25'!Z62</f>
        <v>7103710.160000002</v>
      </c>
    </row>
    <row r="63" spans="1:26" x14ac:dyDescent="0.3">
      <c r="A63">
        <v>7.3</v>
      </c>
      <c r="B63" s="60" t="s">
        <v>87</v>
      </c>
      <c r="C63" s="146">
        <f>IFERROR(SUMIFS('MGZ121'!$N$1742:$N$1934,'MGZ121'!H$1742:H$1934,"SALIDA",'MGZ121'!$J$1742:$J$1934,$B63),0)</f>
        <v>0</v>
      </c>
      <c r="D63" s="62">
        <f>IFERROR(SUMIFS('MGZ BBVA'!$N$1702:$N$1910,'MGZ BBVA'!$H$1702:$H$1910,"SALIDA",'MGZ BBVA'!$J$1702:$J$1910,$B63),0)</f>
        <v>0</v>
      </c>
      <c r="E63" s="62">
        <f>IFERROR(SUMIFS('MGZ DOLARES'!$N$2:$N$2,'MGZ DOLARES'!$F$2:$F$2,"SALIDA",'MGZ DOLARES'!$J$2:$J$2,$B63),0)</f>
        <v>0</v>
      </c>
      <c r="F63" s="62">
        <f>IFERROR(SUMIFS('MGZ BAJIO'!$N$82:$N$83,'MGZ BAJIO'!$H$82:$H$83,"SALIDA",'MGZ BAJIO'!$J$82:$J$83,$B63),0)</f>
        <v>0</v>
      </c>
      <c r="G63" s="62">
        <f>IFERROR(SUMIFS('VICTOR BANAMEX'!$N$655:$N$716,'VICTOR BANAMEX'!$H$655:$H$716,"SALIDA",'VICTOR BANAMEX'!$J$655:$J$716,$B63),0)</f>
        <v>0</v>
      </c>
      <c r="H63" s="62">
        <f>IFERROR(SUMIFS('VICTOR BANORTE'!$N$114:$N$121,'VICTOR BANORTE'!$H$114:$H$121,"SALIDA",'VICTOR BANORTE'!$J$114:$J$121,$B63),0)</f>
        <v>0</v>
      </c>
      <c r="I63" s="62">
        <f>IFERROR(SUMIFS(RODRIGO!$N$5:$N$5,RODRIGO!$H$5:$H$5,"SALIDA",RODRIGO!$J$5:$J$5,$B63),0)</f>
        <v>0</v>
      </c>
      <c r="J63" s="62">
        <f>IFERROR(SUMIFS(MOY!$N$100:$N$101,MOY!$H$100:$H$101,"SALIDA",MOY!$J$100:$J$101,$B63),0)</f>
        <v>0</v>
      </c>
      <c r="K63" s="62">
        <f>IFERROR(SUMIFS('NORMA RUTH'!$N$128:$N$143,'NORMA RUTH'!$H$128:$H$143,"SALIDA",'NORMA RUTH'!$J$128:$J$143,$B63),0)</f>
        <v>0</v>
      </c>
      <c r="L63" s="62">
        <f>IFERROR(SUMIFS(VALERIA!$N$90:$N$100,VALERIA!$H$90:$H$100,"SALIDA",VALERIA!$J$90:$J$100,$B63),0)</f>
        <v>0</v>
      </c>
      <c r="M63" s="62">
        <f>IFERROR(SUMIFS('MANUEL BANAMEX'!$N$163:$N$178,'MANUEL BANAMEX'!$H$163:$H$178,"SALIDA",'MANUEL BANAMEX'!$J$163:$J$178,$B63),0)</f>
        <v>0</v>
      </c>
      <c r="N63" s="62">
        <f>IFERROR(SUMIFS(ROBERTO!$N$10:$N$19,ROBERTO!$H$10:$H$19,"SALIDA",ROBERTO!$J$10:$J$19,$B63),0)</f>
        <v>0</v>
      </c>
      <c r="O63" s="62">
        <f>IFERROR(SUMIFS(JUAN!$N$96:$N$103,JUAN!$H$96:$H$103,"SALIDA",JUAN!$J$96:$J$103,$B63),0)</f>
        <v>0</v>
      </c>
      <c r="P63" s="62">
        <f>IFERROR(SUMIFS('NORMA SANCHEZ'!$N$90:$N$96,'NORMA SANCHEZ'!$H$90:$H$96,"SALIDA",'NORMA SANCHEZ'!$J$90:$J$96,$B63),0)</f>
        <v>0</v>
      </c>
      <c r="Q63" s="62">
        <f>IFERROR(SUMIFS('JOSE CARLOS'!$N$90:$N$95,'JOSE CARLOS'!$H$90:$H$95,"SALIDA",'JOSE CARLOS'!$J$90:$J$95,$B63),0)</f>
        <v>0</v>
      </c>
      <c r="R63" s="62">
        <f>IFERROR(SUMIFS('LUIS ENRIQUE '!$N$74:$N$75,'LUIS ENRIQUE '!$H$74:$H$75,"SALIDA",'LUIS ENRIQUE '!$J$74:$J$75,$B63),0)</f>
        <v>0</v>
      </c>
      <c r="S63" s="62">
        <f>IFERROR(SUMIFS(CESARIA!$N$100:$N$107,CESARIA!$H$100:$H$107,"SALIDA",CESARIA!$J$100:$J$107,$B63),0)</f>
        <v>0</v>
      </c>
      <c r="T63" s="62">
        <f>IFERROR(SUMIFS(ALAN!$N$104:$N$113,ALAN!$H$104:$H$113,"SALIDA",ALAN!$J$104:$J$113,$B63),0)</f>
        <v>0</v>
      </c>
      <c r="U63" s="62">
        <f>IFERROR(SUMIFS(ELVIA!$N$80:$N$81,ELVIA!$H$80:$H$81,"SALIDA",ELVIA!$J$80:$J$81,$B63),0)</f>
        <v>0</v>
      </c>
      <c r="V63" s="146">
        <f>IFERROR(SUMIFS(CAJA!$N$7235:$N$7905,CAJA!$H$7235:$H$7905,"SALIDA",CAJA!$J$7235:$J$7905,$B63),0)</f>
        <v>5000</v>
      </c>
      <c r="W63" s="62">
        <f>IFERROR(SUMIFS('CAJA TIGRES'!$N$1995:$N$2100,'CAJA TIGRES'!$H$1995:$H$2100,"SALIDA",'CAJA TIGRES'!$J$1995:$J$2100,$B63),0)</f>
        <v>0</v>
      </c>
      <c r="X63" s="62">
        <f>IFERROR(SUMIFS(RESERVA!$N$14:$N$14,RESERVA!$H$14:$H$14,"SALIDA",RESERVA!$J$14:$J$14,$B63),0)</f>
        <v>0</v>
      </c>
      <c r="Y63" s="96">
        <f>SUM(C63:X63)</f>
        <v>5000</v>
      </c>
      <c r="Z63" s="96">
        <f>Y63+'NOV25'!Z63</f>
        <v>798000</v>
      </c>
    </row>
    <row r="64" spans="1:26" s="180" customFormat="1" x14ac:dyDescent="0.3">
      <c r="A64" s="180">
        <v>9</v>
      </c>
      <c r="B64" s="181" t="s">
        <v>58</v>
      </c>
      <c r="C64" s="182">
        <f>SUM(C65:C68)</f>
        <v>41783.15</v>
      </c>
      <c r="D64" s="182">
        <f t="shared" ref="D64:Z64" si="25">SUM(D65:D68)</f>
        <v>127193.27</v>
      </c>
      <c r="E64" s="182">
        <f t="shared" si="25"/>
        <v>0</v>
      </c>
      <c r="F64" s="182">
        <f t="shared" si="25"/>
        <v>0</v>
      </c>
      <c r="G64" s="182">
        <f t="shared" si="25"/>
        <v>0</v>
      </c>
      <c r="H64" s="182">
        <f t="shared" si="25"/>
        <v>0</v>
      </c>
      <c r="I64" s="182">
        <f t="shared" ref="I64" si="26">SUM(I65:I68)</f>
        <v>0</v>
      </c>
      <c r="J64" s="182">
        <f t="shared" ref="J64" si="27">SUM(J65:J68)</f>
        <v>0</v>
      </c>
      <c r="K64" s="182">
        <f t="shared" si="25"/>
        <v>0</v>
      </c>
      <c r="L64" s="182">
        <f t="shared" si="25"/>
        <v>0</v>
      </c>
      <c r="M64" s="182">
        <f t="shared" si="25"/>
        <v>0</v>
      </c>
      <c r="N64" s="182">
        <f t="shared" si="25"/>
        <v>0</v>
      </c>
      <c r="O64" s="133">
        <f t="shared" si="25"/>
        <v>0</v>
      </c>
      <c r="P64" s="182">
        <f t="shared" ref="P64" si="28">SUM(P65:P68)</f>
        <v>0</v>
      </c>
      <c r="Q64" s="133">
        <f t="shared" ref="Q64" si="29">SUM(Q65:Q68)</f>
        <v>0</v>
      </c>
      <c r="R64" s="182">
        <f t="shared" ref="R64:U64" si="30">SUM(R65:R68)</f>
        <v>0</v>
      </c>
      <c r="S64" s="182">
        <f t="shared" si="30"/>
        <v>0</v>
      </c>
      <c r="T64" s="182">
        <f t="shared" si="30"/>
        <v>0</v>
      </c>
      <c r="U64" s="182">
        <f t="shared" si="30"/>
        <v>0</v>
      </c>
      <c r="V64" s="182">
        <f t="shared" si="25"/>
        <v>50000</v>
      </c>
      <c r="W64" s="182">
        <f t="shared" si="25"/>
        <v>0</v>
      </c>
      <c r="X64" s="182">
        <f t="shared" si="25"/>
        <v>0</v>
      </c>
      <c r="Y64" s="182">
        <f t="shared" si="25"/>
        <v>218976.42</v>
      </c>
      <c r="Z64" s="182">
        <f t="shared" si="25"/>
        <v>3614131.62</v>
      </c>
    </row>
    <row r="65" spans="1:26" x14ac:dyDescent="0.3">
      <c r="A65">
        <v>9.1</v>
      </c>
      <c r="B65" s="60" t="s">
        <v>101</v>
      </c>
      <c r="C65" s="146">
        <f>IFERROR(SUMIFS('MGZ121'!$N$1742:$N$1934,'MGZ121'!H$1742:H$1934,"SALIDA",'MGZ121'!$J$1742:$J$1934,$B65),0)</f>
        <v>41783.15</v>
      </c>
      <c r="D65" s="62">
        <f>IFERROR(SUMIFS('MGZ BBVA'!$N$1702:$N$1910,'MGZ BBVA'!$H$1702:$H$1910,"SALIDA",'MGZ BBVA'!$J$1702:$J$1910,$B65),0)</f>
        <v>59357.11</v>
      </c>
      <c r="E65" s="62">
        <f>IFERROR(SUMIFS('MGZ DOLARES'!$N$2:$N$2,'MGZ DOLARES'!$F$2:$F$2,"SALIDA",'MGZ DOLARES'!$J$2:$J$2,$B65),0)</f>
        <v>0</v>
      </c>
      <c r="F65" s="62">
        <f>IFERROR(SUMIFS('MGZ BAJIO'!$N$82:$N$83,'MGZ BAJIO'!$H$82:$H$83,"SALIDA",'MGZ BAJIO'!$J$82:$J$83,$B65),0)</f>
        <v>0</v>
      </c>
      <c r="G65" s="62">
        <f>IFERROR(SUMIFS('VICTOR BANAMEX'!$N$655:$N$716,'VICTOR BANAMEX'!$H$655:$H$716,"SALIDA",'VICTOR BANAMEX'!$J$655:$J$716,$B65),0)</f>
        <v>0</v>
      </c>
      <c r="H65" s="62">
        <f>IFERROR(SUMIFS('VICTOR BANORTE'!$N$114:$N$121,'VICTOR BANORTE'!$H$114:$H$121,"SALIDA",'VICTOR BANORTE'!$J$114:$J$121,$B65),0)</f>
        <v>0</v>
      </c>
      <c r="I65" s="62">
        <f>IFERROR(SUMIFS(RODRIGO!$N$5:$N$5,RODRIGO!$H$5:$H$5,"SALIDA",RODRIGO!$J$5:$J$5,$B65),0)</f>
        <v>0</v>
      </c>
      <c r="J65" s="62">
        <f>IFERROR(SUMIFS(MOY!$N$100:$N$101,MOY!$H$100:$H$101,"SALIDA",MOY!$J$100:$J$101,$B65),0)</f>
        <v>0</v>
      </c>
      <c r="K65" s="62">
        <f>IFERROR(SUMIFS('NORMA RUTH'!$N$128:$N$143,'NORMA RUTH'!$H$128:$H$143,"SALIDA",'NORMA RUTH'!$J$128:$J$143,$B65),0)</f>
        <v>0</v>
      </c>
      <c r="L65" s="62">
        <f>IFERROR(SUMIFS(VALERIA!$N$90:$N$100,VALERIA!$H$90:$H$100,"SALIDA",VALERIA!$J$90:$J$100,$B65),0)</f>
        <v>0</v>
      </c>
      <c r="M65" s="62">
        <f>IFERROR(SUMIFS('MANUEL BANAMEX'!$N$163:$N$178,'MANUEL BANAMEX'!$H$163:$H$178,"SALIDA",'MANUEL BANAMEX'!$J$163:$J$178,$B65),0)</f>
        <v>0</v>
      </c>
      <c r="N65" s="62">
        <f>IFERROR(SUMIFS(ROBERTO!$N$10:$N$19,ROBERTO!$H$10:$H$19,"SALIDA",ROBERTO!$J$10:$J$19,$B65),0)</f>
        <v>0</v>
      </c>
      <c r="O65" s="62">
        <f>IFERROR(SUMIFS(JUAN!$N$96:$N$103,JUAN!$H$96:$H$103,"SALIDA",JUAN!$J$96:$J$103,$B65),0)</f>
        <v>0</v>
      </c>
      <c r="P65" s="62">
        <f>IFERROR(SUMIFS('NORMA SANCHEZ'!$N$90:$N$96,'NORMA SANCHEZ'!$H$90:$H$96,"SALIDA",'NORMA SANCHEZ'!$J$90:$J$96,$B65),0)</f>
        <v>0</v>
      </c>
      <c r="Q65" s="62">
        <f>IFERROR(SUMIFS('JOSE CARLOS'!$N$90:$N$95,'JOSE CARLOS'!$H$90:$H$95,"SALIDA",'JOSE CARLOS'!$J$90:$J$95,$B65),0)</f>
        <v>0</v>
      </c>
      <c r="R65" s="62">
        <f>IFERROR(SUMIFS('LUIS ENRIQUE '!$N$74:$N$75,'LUIS ENRIQUE '!$H$74:$H$75,"SALIDA",'LUIS ENRIQUE '!$J$74:$J$75,$B65),0)</f>
        <v>0</v>
      </c>
      <c r="S65" s="62">
        <f>IFERROR(SUMIFS(CESARIA!$N$100:$N$107,CESARIA!$H$100:$H$107,"SALIDA",CESARIA!$J$100:$J$107,$B65),0)</f>
        <v>0</v>
      </c>
      <c r="T65" s="62">
        <f>IFERROR(SUMIFS(ALAN!$N$104:$N$113,ALAN!$H$104:$H$113,"SALIDA",ALAN!$J$104:$J$113,$B65),0)</f>
        <v>0</v>
      </c>
      <c r="U65" s="62">
        <f>IFERROR(SUMIFS(ELVIA!$N$80:$N$81,ELVIA!$H$80:$H$81,"SALIDA",ELVIA!$J$80:$J$81,$B65),0)</f>
        <v>0</v>
      </c>
      <c r="V65" s="62">
        <f>IFERROR(SUMIFS(CAJA!$N$7235:$N$7905,CAJA!$H$7235:$H$7905,"SALIDA",CAJA!$J$7235:$J$7905,$B65),0)</f>
        <v>50000</v>
      </c>
      <c r="W65" s="62">
        <f>IFERROR(SUMIFS('CAJA TIGRES'!$N$1995:$N$2100,'CAJA TIGRES'!$H$1995:$H$2100,"SALIDA",'CAJA TIGRES'!$J$1995:$J$2100,$B65),0)</f>
        <v>0</v>
      </c>
      <c r="X65" s="62">
        <f>IFERROR(SUMIFS(RESERVA!$N$14:$N$14,RESERVA!$H$14:$H$14,"SALIDA",RESERVA!$J$14:$J$14,$B65),0)</f>
        <v>0</v>
      </c>
      <c r="Y65" s="96">
        <f>SUM(C65:X65)</f>
        <v>151140.26</v>
      </c>
      <c r="Z65" s="96">
        <f>Y65+'NOV25'!Z65</f>
        <v>3498655.46</v>
      </c>
    </row>
    <row r="66" spans="1:26" x14ac:dyDescent="0.3">
      <c r="A66">
        <v>9.1999999999999993</v>
      </c>
      <c r="B66" s="60" t="s">
        <v>82</v>
      </c>
      <c r="C66" s="62">
        <f>IFERROR(SUMIFS('MGZ121'!$N$1742:$N$1934,'MGZ121'!H$1742:H$1934,"SALIDA",'MGZ121'!$J$1742:$J$1934,$B66),0)</f>
        <v>0</v>
      </c>
      <c r="D66" s="62">
        <f>IFERROR(SUMIFS('MGZ BBVA'!$N$1702:$N$1910,'MGZ BBVA'!$H$1702:$H$1910,"SALIDA",'MGZ BBVA'!$J$1702:$J$1910,$B66),0)</f>
        <v>0</v>
      </c>
      <c r="E66" s="62">
        <f>IFERROR(SUMIFS('MGZ DOLARES'!$N$2:$N$2,'MGZ DOLARES'!$F$2:$F$2,"SALIDA",'MGZ DOLARES'!$J$2:$J$2,$B66),0)</f>
        <v>0</v>
      </c>
      <c r="F66" s="62">
        <f>IFERROR(SUMIFS('MGZ BAJIO'!$N$82:$N$83,'MGZ BAJIO'!$H$82:$H$83,"SALIDA",'MGZ BAJIO'!$J$82:$J$83,$B66),0)</f>
        <v>0</v>
      </c>
      <c r="G66" s="62">
        <f>IFERROR(SUMIFS('VICTOR BANAMEX'!$N$655:$N$716,'VICTOR BANAMEX'!$H$655:$H$716,"SALIDA",'VICTOR BANAMEX'!$J$655:$J$716,$B66),0)</f>
        <v>0</v>
      </c>
      <c r="H66" s="62">
        <f>IFERROR(SUMIFS('VICTOR BANORTE'!$N$114:$N$121,'VICTOR BANORTE'!$H$114:$H$121,"SALIDA",'VICTOR BANORTE'!$J$114:$J$121,$B66),0)</f>
        <v>0</v>
      </c>
      <c r="I66" s="62">
        <f>IFERROR(SUMIFS(RODRIGO!$N$5:$N$5,RODRIGO!$H$5:$H$5,"SALIDA",RODRIGO!$J$5:$J$5,$B66),0)</f>
        <v>0</v>
      </c>
      <c r="J66" s="62">
        <f>IFERROR(SUMIFS(MOY!$N$100:$N$101,MOY!$H$100:$H$101,"SALIDA",MOY!$J$100:$J$101,$B66),0)</f>
        <v>0</v>
      </c>
      <c r="K66" s="62">
        <f>IFERROR(SUMIFS('NORMA RUTH'!$N$128:$N$143,'NORMA RUTH'!$H$128:$H$143,"SALIDA",'NORMA RUTH'!$J$128:$J$143,$B66),0)</f>
        <v>0</v>
      </c>
      <c r="L66" s="62">
        <f>IFERROR(SUMIFS(VALERIA!$N$90:$N$100,VALERIA!$H$90:$H$100,"SALIDA",VALERIA!$J$90:$J$100,$B66),0)</f>
        <v>0</v>
      </c>
      <c r="M66" s="62">
        <f>IFERROR(SUMIFS('MANUEL BANAMEX'!$N$163:$N$178,'MANUEL BANAMEX'!$H$163:$H$178,"SALIDA",'MANUEL BANAMEX'!$J$163:$J$178,$B66),0)</f>
        <v>0</v>
      </c>
      <c r="N66" s="62">
        <f>IFERROR(SUMIFS(ROBERTO!$N$10:$N$19,ROBERTO!$H$10:$H$19,"SALIDA",ROBERTO!$J$10:$J$19,$B66),0)</f>
        <v>0</v>
      </c>
      <c r="O66" s="62">
        <f>IFERROR(SUMIFS(JUAN!$N$96:$N$103,JUAN!$H$96:$H$103,"SALIDA",JUAN!$J$96:$J$103,$B66),0)</f>
        <v>0</v>
      </c>
      <c r="P66" s="62">
        <f>IFERROR(SUMIFS('NORMA SANCHEZ'!$N$90:$N$96,'NORMA SANCHEZ'!$H$90:$H$96,"SALIDA",'NORMA SANCHEZ'!$J$90:$J$96,$B66),0)</f>
        <v>0</v>
      </c>
      <c r="Q66" s="62">
        <f>IFERROR(SUMIFS('JOSE CARLOS'!$N$90:$N$95,'JOSE CARLOS'!$H$90:$H$95,"SALIDA",'JOSE CARLOS'!$J$90:$J$95,$B66),0)</f>
        <v>0</v>
      </c>
      <c r="R66" s="62">
        <f>IFERROR(SUMIFS('LUIS ENRIQUE '!$N$74:$N$75,'LUIS ENRIQUE '!$H$74:$H$75,"SALIDA",'LUIS ENRIQUE '!$J$74:$J$75,$B66),0)</f>
        <v>0</v>
      </c>
      <c r="S66" s="62">
        <f>IFERROR(SUMIFS(CESARIA!$N$100:$N$107,CESARIA!$H$100:$H$107,"SALIDA",CESARIA!$J$100:$J$107,$B66),0)</f>
        <v>0</v>
      </c>
      <c r="T66" s="62">
        <f>IFERROR(SUMIFS(ALAN!$N$104:$N$113,ALAN!$H$104:$H$113,"SALIDA",ALAN!$J$104:$J$113,$B66),0)</f>
        <v>0</v>
      </c>
      <c r="U66" s="62">
        <f>IFERROR(SUMIFS(ELVIA!$N$80:$N$81,ELVIA!$H$80:$H$81,"SALIDA",ELVIA!$J$80:$J$81,$B66),0)</f>
        <v>0</v>
      </c>
      <c r="V66" s="62">
        <f>IFERROR(SUMIFS(CAJA!$N$7235:$N$7905,CAJA!$H$7235:$H$7905,"SALIDA",CAJA!$J$7235:$J$7905,$B66),0)</f>
        <v>0</v>
      </c>
      <c r="W66" s="62">
        <f>IFERROR(SUMIFS('CAJA TIGRES'!$N$1995:$N$2100,'CAJA TIGRES'!$H$1995:$H$2100,"SALIDA",'CAJA TIGRES'!$J$1995:$J$2100,$B66),0)</f>
        <v>0</v>
      </c>
      <c r="X66" s="62">
        <f>IFERROR(SUMIFS(RESERVA!$N$14:$N$14,RESERVA!$H$14:$H$14,"SALIDA",RESERVA!$J$14:$J$14,$B66),0)</f>
        <v>0</v>
      </c>
      <c r="Y66" s="96">
        <f>SUM(C66:X66)</f>
        <v>0</v>
      </c>
      <c r="Z66" s="96">
        <f>Y66+'NOV25'!Z66</f>
        <v>0</v>
      </c>
    </row>
    <row r="67" spans="1:26" x14ac:dyDescent="0.3">
      <c r="B67" s="60" t="s">
        <v>187</v>
      </c>
      <c r="C67" s="62">
        <f>IFERROR(SUMIFS('MGZ121'!$N$1742:$N$1934,'MGZ121'!H$1742:H$1934,"SALIDA",'MGZ121'!$J$1742:$J$1934,$B67),0)</f>
        <v>0</v>
      </c>
      <c r="D67" s="62">
        <f>IFERROR(SUMIFS('MGZ BBVA'!$N$1702:$N$1910,'MGZ BBVA'!$H$1702:$H$1910,"SALIDA",'MGZ BBVA'!$J$1702:$J$1910,$B67),0)</f>
        <v>0</v>
      </c>
      <c r="E67" s="62">
        <f>IFERROR(SUMIFS('MGZ DOLARES'!$N$2:$N$2,'MGZ DOLARES'!$F$2:$F$2,"SALIDA",'MGZ DOLARES'!$J$2:$J$2,$B67),0)</f>
        <v>0</v>
      </c>
      <c r="F67" s="62">
        <f>IFERROR(SUMIFS('MGZ BAJIO'!$N$82:$N$83,'MGZ BAJIO'!$H$82:$H$83,"SALIDA",'MGZ BAJIO'!$J$82:$J$83,$B67),0)</f>
        <v>0</v>
      </c>
      <c r="G67" s="62">
        <f>IFERROR(SUMIFS('VICTOR BANAMEX'!$N$655:$N$716,'VICTOR BANAMEX'!$H$655:$H$716,"SALIDA",'VICTOR BANAMEX'!$J$655:$J$716,$B67),0)</f>
        <v>0</v>
      </c>
      <c r="H67" s="62">
        <f>IFERROR(SUMIFS('VICTOR BANORTE'!$N$114:$N$121,'VICTOR BANORTE'!$H$114:$H$121,"SALIDA",'VICTOR BANORTE'!$J$114:$J$121,$B67),0)</f>
        <v>0</v>
      </c>
      <c r="I67" s="62">
        <f>IFERROR(SUMIFS(RODRIGO!$N$5:$N$5,RODRIGO!$H$5:$H$5,"SALIDA",RODRIGO!$J$5:$J$5,$B67),0)</f>
        <v>0</v>
      </c>
      <c r="J67" s="62">
        <f>IFERROR(SUMIFS(MOY!$N$100:$N$101,MOY!$H$100:$H$101,"SALIDA",MOY!$J$100:$J$101,$B67),0)</f>
        <v>0</v>
      </c>
      <c r="K67" s="62">
        <f>IFERROR(SUMIFS('NORMA RUTH'!$N$128:$N$143,'NORMA RUTH'!$H$128:$H$143,"SALIDA",'NORMA RUTH'!$J$128:$J$143,$B67),0)</f>
        <v>0</v>
      </c>
      <c r="L67" s="62">
        <f>IFERROR(SUMIFS(VALERIA!$N$90:$N$100,VALERIA!$H$90:$H$100,"SALIDA",VALERIA!$J$90:$J$100,$B67),0)</f>
        <v>0</v>
      </c>
      <c r="M67" s="62">
        <f>IFERROR(SUMIFS('MANUEL BANAMEX'!$N$163:$N$178,'MANUEL BANAMEX'!$H$163:$H$178,"SALIDA",'MANUEL BANAMEX'!$J$163:$J$178,$B67),0)</f>
        <v>0</v>
      </c>
      <c r="N67" s="62">
        <f>IFERROR(SUMIFS(ROBERTO!$N$10:$N$19,ROBERTO!$H$10:$H$19,"SALIDA",ROBERTO!$J$10:$J$19,$B67),0)</f>
        <v>0</v>
      </c>
      <c r="O67" s="62">
        <f>IFERROR(SUMIFS(JUAN!$N$96:$N$103,JUAN!$H$96:$H$103,"SALIDA",JUAN!$J$96:$J$103,$B67),0)</f>
        <v>0</v>
      </c>
      <c r="P67" s="62">
        <f>IFERROR(SUMIFS('NORMA SANCHEZ'!$N$90:$N$96,'NORMA SANCHEZ'!$H$90:$H$96,"SALIDA",'NORMA SANCHEZ'!$J$90:$J$96,$B67),0)</f>
        <v>0</v>
      </c>
      <c r="Q67" s="62">
        <f>IFERROR(SUMIFS('JOSE CARLOS'!$N$90:$N$95,'JOSE CARLOS'!$H$90:$H$95,"SALIDA",'JOSE CARLOS'!$J$90:$J$95,$B67),0)</f>
        <v>0</v>
      </c>
      <c r="R67" s="62">
        <f>IFERROR(SUMIFS('LUIS ENRIQUE '!$N$74:$N$75,'LUIS ENRIQUE '!$H$74:$H$75,"SALIDA",'LUIS ENRIQUE '!$J$74:$J$75,$B67),0)</f>
        <v>0</v>
      </c>
      <c r="S67" s="62">
        <f>IFERROR(SUMIFS(CESARIA!$N$100:$N$107,CESARIA!$H$100:$H$107,"SALIDA",CESARIA!$J$100:$J$107,$B67),0)</f>
        <v>0</v>
      </c>
      <c r="T67" s="62">
        <f>IFERROR(SUMIFS(ALAN!$N$104:$N$113,ALAN!$H$104:$H$113,"SALIDA",ALAN!$J$104:$J$113,$B67),0)</f>
        <v>0</v>
      </c>
      <c r="U67" s="62">
        <f>IFERROR(SUMIFS(ELVIA!$N$80:$N$81,ELVIA!$H$80:$H$81,"SALIDA",ELVIA!$J$80:$J$81,$B67),0)</f>
        <v>0</v>
      </c>
      <c r="V67" s="62">
        <f>IFERROR(SUMIFS(CAJA!$N$7235:$N$7905,CAJA!$H$7235:$H$7905,"SALIDA",CAJA!$J$7235:$J$7905,$B67),0)</f>
        <v>0</v>
      </c>
      <c r="W67" s="62">
        <f>IFERROR(SUMIFS('CAJA TIGRES'!$N$1995:$N$2100,'CAJA TIGRES'!$H$1995:$H$2100,"SALIDA",'CAJA TIGRES'!$J$1995:$J$2100,$B67),0)</f>
        <v>0</v>
      </c>
      <c r="X67" s="62">
        <f>IFERROR(SUMIFS(RESERVA!$N$14:$N$14,RESERVA!$H$14:$H$14,"SALIDA",RESERVA!$J$14:$J$14,$B67),0)</f>
        <v>0</v>
      </c>
      <c r="Y67" s="96">
        <f>SUM(C67:X67)</f>
        <v>0</v>
      </c>
      <c r="Z67" s="96">
        <f>Y67+'NOV25'!Z67</f>
        <v>13750</v>
      </c>
    </row>
    <row r="68" spans="1:26" x14ac:dyDescent="0.3">
      <c r="B68" s="60" t="s">
        <v>8793</v>
      </c>
      <c r="C68" s="62">
        <f>IFERROR(SUMIFS('MGZ121'!$N$1742:$N$1934,'MGZ121'!H$1742:H$1934,"SALIDA",'MGZ121'!$J$1742:$J$1934,$B68),0)</f>
        <v>0</v>
      </c>
      <c r="D68" s="62">
        <f>IFERROR(SUMIFS('MGZ BBVA'!$N$1702:$N$1910,'MGZ BBVA'!$H$1702:$H$1910,"SALIDA",'MGZ BBVA'!$J$1702:$J$1910,$B68),0)</f>
        <v>67836.160000000003</v>
      </c>
      <c r="E68" s="62">
        <f>IFERROR(SUMIFS('MGZ DOLARES'!$N$2:$N$2,'MGZ DOLARES'!$F$2:$F$2,"SALIDA",'MGZ DOLARES'!$J$2:$J$2,$B68),0)</f>
        <v>0</v>
      </c>
      <c r="F68" s="62">
        <f>IFERROR(SUMIFS('MGZ BAJIO'!$N$82:$N$83,'MGZ BAJIO'!$H$82:$H$83,"SALIDA",'MGZ BAJIO'!$J$82:$J$83,$B68),0)</f>
        <v>0</v>
      </c>
      <c r="G68" s="62">
        <f>IFERROR(SUMIFS('VICTOR BANAMEX'!$N$655:$N$716,'VICTOR BANAMEX'!$H$655:$H$716,"SALIDA",'VICTOR BANAMEX'!$J$655:$J$716,$B68),0)</f>
        <v>0</v>
      </c>
      <c r="H68" s="62">
        <f>IFERROR(SUMIFS('VICTOR BANORTE'!$N$114:$N$121,'VICTOR BANORTE'!$H$114:$H$121,"SALIDA",'VICTOR BANORTE'!$J$114:$J$121,$B68),0)</f>
        <v>0</v>
      </c>
      <c r="I68" s="62">
        <f>IFERROR(SUMIFS(RODRIGO!$N$5:$N$5,RODRIGO!$H$5:$H$5,"SALIDA",RODRIGO!$J$5:$J$5,$B68),0)</f>
        <v>0</v>
      </c>
      <c r="J68" s="62">
        <f>IFERROR(SUMIFS(MOY!$N$100:$N$101,MOY!$H$100:$H$101,"SALIDA",MOY!$J$100:$J$101,$B68),0)</f>
        <v>0</v>
      </c>
      <c r="K68" s="62">
        <f>IFERROR(SUMIFS('NORMA RUTH'!$N$128:$N$143,'NORMA RUTH'!$H$128:$H$143,"SALIDA",'NORMA RUTH'!$J$128:$J$143,$B68),0)</f>
        <v>0</v>
      </c>
      <c r="L68" s="62">
        <f>IFERROR(SUMIFS(VALERIA!$N$90:$N$100,VALERIA!$H$90:$H$100,"SALIDA",VALERIA!$J$90:$J$100,$B68),0)</f>
        <v>0</v>
      </c>
      <c r="M68" s="62">
        <f>IFERROR(SUMIFS('MANUEL BANAMEX'!$N$163:$N$178,'MANUEL BANAMEX'!$H$163:$H$178,"SALIDA",'MANUEL BANAMEX'!$J$163:$J$178,$B68),0)</f>
        <v>0</v>
      </c>
      <c r="N68" s="62">
        <f>IFERROR(SUMIFS(ROBERTO!$N$10:$N$19,ROBERTO!$H$10:$H$19,"SALIDA",ROBERTO!$J$10:$J$19,$B68),0)</f>
        <v>0</v>
      </c>
      <c r="O68" s="62">
        <f>IFERROR(SUMIFS(JUAN!$N$96:$N$103,JUAN!$H$96:$H$103,"SALIDA",JUAN!$J$96:$J$103,$B68),0)</f>
        <v>0</v>
      </c>
      <c r="P68" s="62">
        <f>IFERROR(SUMIFS('NORMA SANCHEZ'!$N$90:$N$96,'NORMA SANCHEZ'!$H$90:$H$96,"SALIDA",'NORMA SANCHEZ'!$J$90:$J$96,$B68),0)</f>
        <v>0</v>
      </c>
      <c r="Q68" s="62">
        <f>IFERROR(SUMIFS('JOSE CARLOS'!$N$90:$N$95,'JOSE CARLOS'!$H$90:$H$95,"SALIDA",'JOSE CARLOS'!$J$90:$J$95,$B68),0)</f>
        <v>0</v>
      </c>
      <c r="R68" s="62">
        <f>IFERROR(SUMIFS('LUIS ENRIQUE '!$N$74:$N$75,'LUIS ENRIQUE '!$H$74:$H$75,"SALIDA",'LUIS ENRIQUE '!$J$74:$J$75,$B68),0)</f>
        <v>0</v>
      </c>
      <c r="S68" s="62">
        <f>IFERROR(SUMIFS(CESARIA!$N$100:$N$107,CESARIA!$H$100:$H$107,"SALIDA",CESARIA!$J$100:$J$107,$B68),0)</f>
        <v>0</v>
      </c>
      <c r="T68" s="62">
        <f>IFERROR(SUMIFS(ALAN!$N$104:$N$113,ALAN!$H$104:$H$113,"SALIDA",ALAN!$J$104:$J$113,$B68),0)</f>
        <v>0</v>
      </c>
      <c r="U68" s="62">
        <f>IFERROR(SUMIFS(ELVIA!$N$80:$N$81,ELVIA!$H$80:$H$81,"SALIDA",ELVIA!$J$80:$J$81,$B68),0)</f>
        <v>0</v>
      </c>
      <c r="V68" s="62">
        <f>IFERROR(SUMIFS(CAJA!$N$7235:$N$7905,CAJA!$H$7235:$H$7905,"SALIDA",CAJA!$J$7235:$J$7905,$B68),0)</f>
        <v>0</v>
      </c>
      <c r="W68" s="62">
        <f>IFERROR(SUMIFS('CAJA TIGRES'!$N$1995:$N$2100,'CAJA TIGRES'!$H$1995:$H$2100,"SALIDA",'CAJA TIGRES'!$J$1995:$J$2100,$B68),0)</f>
        <v>0</v>
      </c>
      <c r="X68" s="62">
        <f>IFERROR(SUMIFS(RESERVA!$N$14:$N$14,RESERVA!$H$14:$H$14,"SALIDA",RESERVA!$J$14:$J$14,$B68),0)</f>
        <v>0</v>
      </c>
      <c r="Y68" s="96">
        <f>SUM(C68:X68)</f>
        <v>67836.160000000003</v>
      </c>
      <c r="Z68" s="96">
        <f>Y68+'NOV25'!Z68</f>
        <v>101726.16</v>
      </c>
    </row>
    <row r="69" spans="1:26" s="180" customFormat="1" x14ac:dyDescent="0.3">
      <c r="A69" s="180">
        <v>10</v>
      </c>
      <c r="B69" s="181" t="s">
        <v>59</v>
      </c>
      <c r="C69" s="182">
        <f>C70</f>
        <v>0</v>
      </c>
      <c r="D69" s="182">
        <f t="shared" ref="D69" si="31">D70</f>
        <v>0</v>
      </c>
      <c r="E69" s="182">
        <f t="shared" ref="E69:Z69" si="32">E70</f>
        <v>0</v>
      </c>
      <c r="F69" s="182">
        <f t="shared" si="32"/>
        <v>0</v>
      </c>
      <c r="G69" s="182">
        <f t="shared" si="32"/>
        <v>120923</v>
      </c>
      <c r="H69" s="182">
        <f t="shared" si="32"/>
        <v>0</v>
      </c>
      <c r="I69" s="182">
        <f t="shared" si="32"/>
        <v>0</v>
      </c>
      <c r="J69" s="182">
        <f t="shared" si="32"/>
        <v>0</v>
      </c>
      <c r="K69" s="182">
        <f t="shared" si="32"/>
        <v>58591</v>
      </c>
      <c r="L69" s="182">
        <f t="shared" si="32"/>
        <v>0</v>
      </c>
      <c r="M69" s="182">
        <f t="shared" si="32"/>
        <v>16199</v>
      </c>
      <c r="N69" s="182">
        <f t="shared" si="32"/>
        <v>3934</v>
      </c>
      <c r="O69" s="133">
        <f t="shared" si="32"/>
        <v>0</v>
      </c>
      <c r="P69" s="182">
        <f t="shared" si="32"/>
        <v>0</v>
      </c>
      <c r="Q69" s="133">
        <f t="shared" si="32"/>
        <v>0</v>
      </c>
      <c r="R69" s="182">
        <f t="shared" si="32"/>
        <v>0</v>
      </c>
      <c r="S69" s="182">
        <f t="shared" si="32"/>
        <v>0</v>
      </c>
      <c r="T69" s="182">
        <f t="shared" si="32"/>
        <v>0</v>
      </c>
      <c r="U69" s="182">
        <f t="shared" si="32"/>
        <v>0</v>
      </c>
      <c r="V69" s="182">
        <f t="shared" si="32"/>
        <v>0</v>
      </c>
      <c r="W69" s="182">
        <f t="shared" si="32"/>
        <v>0</v>
      </c>
      <c r="X69" s="182">
        <f t="shared" si="32"/>
        <v>0</v>
      </c>
      <c r="Y69" s="182">
        <f t="shared" si="32"/>
        <v>199647</v>
      </c>
      <c r="Z69" s="182">
        <f t="shared" si="32"/>
        <v>2597760.4</v>
      </c>
    </row>
    <row r="70" spans="1:26" x14ac:dyDescent="0.3">
      <c r="A70">
        <v>10.1</v>
      </c>
      <c r="B70" s="60" t="s">
        <v>59</v>
      </c>
      <c r="C70" s="62">
        <f>IFERROR(SUMIFS('MGZ121'!$N$1742:$N$1934,'MGZ121'!H$1742:H$1934,"SALIDA",'MGZ121'!$J$1742:$J$1934,$B70),0)</f>
        <v>0</v>
      </c>
      <c r="D70" s="62">
        <f>IFERROR(SUMIFS('MGZ BBVA'!$N$1702:$N$1910,'MGZ BBVA'!$H$1702:$H$1910,"SALIDA",'MGZ BBVA'!$J$1702:$J$1910,$B70),0)</f>
        <v>0</v>
      </c>
      <c r="E70" s="62">
        <f>IFERROR(SUMIFS('MGZ DOLARES'!$N$2:$N$2,'MGZ DOLARES'!$F$2:$F$2,"SALIDA",'MGZ DOLARES'!$J$2:$J$2,$B70),0)</f>
        <v>0</v>
      </c>
      <c r="F70" s="62">
        <v>0</v>
      </c>
      <c r="G70" s="62">
        <f>IFERROR(SUMIFS('VICTOR BANAMEX'!$N$655:$N$716,'VICTOR BANAMEX'!$H$655:$H$716,"SALIDA",'VICTOR BANAMEX'!$J$655:$J$716,$B70),0)</f>
        <v>120923</v>
      </c>
      <c r="H70" s="62">
        <f>IFERROR(SUMIFS('VICTOR BANORTE'!$N$114:$N$121,'VICTOR BANORTE'!$H$114:$H$121,"SALIDA",'VICTOR BANORTE'!$J$114:$J$121,$B70),0)</f>
        <v>0</v>
      </c>
      <c r="I70" s="62">
        <f>IFERROR(SUMIFS(RODRIGO!$N$5:$N$5,RODRIGO!$H$5:$H$5,"SALIDA",RODRIGO!$J$5:$J$5,$B70),0)</f>
        <v>0</v>
      </c>
      <c r="J70" s="62">
        <f>IFERROR(SUMIFS(MOY!$N$100:$N$101,MOY!$H$100:$H$101,"SALIDA",MOY!$J$100:$J$101,$B70),0)</f>
        <v>0</v>
      </c>
      <c r="K70" s="62">
        <f>IFERROR(SUMIFS('NORMA RUTH'!$N$128:$N$143,'NORMA RUTH'!$H$128:$H$143,"SALIDA",'NORMA RUTH'!$J$128:$J$143,$B70),0)</f>
        <v>58591</v>
      </c>
      <c r="L70" s="62">
        <f>IFERROR(SUMIFS(VALERIA!$N$90:$N$100,VALERIA!$H$90:$H$100,"SALIDA",VALERIA!$J$90:$J$100,$B70),0)</f>
        <v>0</v>
      </c>
      <c r="M70" s="62">
        <f>IFERROR(SUMIFS('MANUEL BANAMEX'!$N$163:$N$178,'MANUEL BANAMEX'!$H$163:$H$178,"SALIDA",'MANUEL BANAMEX'!$J$163:$J$178,$B70),0)</f>
        <v>16199</v>
      </c>
      <c r="N70" s="62">
        <f>IFERROR(SUMIFS(ROBERTO!$N$10:$N$19,ROBERTO!$H$10:$H$19,"SALIDA",ROBERTO!$J$10:$J$19,$B70),0)</f>
        <v>3934</v>
      </c>
      <c r="O70" s="62">
        <f>IFERROR(SUMIFS(JUAN!$N$96:$N$103,JUAN!$H$96:$H$103,"SALIDA",JUAN!$J$96:$J$103,$B70),0)</f>
        <v>0</v>
      </c>
      <c r="P70" s="62">
        <f>IFERROR(SUMIFS('NORMA SANCHEZ'!$N$90:$N$96,'NORMA SANCHEZ'!$H$90:$H$96,"SALIDA",'NORMA SANCHEZ'!$J$90:$J$96,$B70),0)</f>
        <v>0</v>
      </c>
      <c r="Q70" s="62">
        <f>IFERROR(SUMIFS('JOSE CARLOS'!$N$90:$N$95,'JOSE CARLOS'!$H$90:$H$95,"SALIDA",'JOSE CARLOS'!$J$90:$J$95,$B70),0)</f>
        <v>0</v>
      </c>
      <c r="R70" s="62">
        <f>IFERROR(SUMIFS('LUIS ENRIQUE '!$N$74:$N$75,'LUIS ENRIQUE '!$H$74:$H$75,"SALIDA",'LUIS ENRIQUE '!$J$74:$J$75,$B70),0)</f>
        <v>0</v>
      </c>
      <c r="S70" s="62">
        <f>IFERROR(SUMIFS(CESARIA!$N$100:$N$107,CESARIA!$H$100:$H$107,"SALIDA",CESARIA!$J$100:$J$107,$B70),0)</f>
        <v>0</v>
      </c>
      <c r="T70" s="62">
        <f>IFERROR(SUMIFS(ALAN!$N$104:$N$113,ALAN!$H$104:$H$113,"SALIDA",ALAN!$J$104:$J$113,$B70),0)</f>
        <v>0</v>
      </c>
      <c r="U70" s="62">
        <f>IFERROR(SUMIFS(ELVIA!$N$80:$N$81,ELVIA!$H$80:$H$81,"SALIDA",ELVIA!$J$80:$J$81,$B70),0)</f>
        <v>0</v>
      </c>
      <c r="V70" s="62">
        <f>IFERROR(SUMIFS(CAJA!$N$7235:$N$7905,CAJA!$H$7235:$H$7905,"SALIDA",CAJA!$J$7235:$J$7905,$B70),0)</f>
        <v>0</v>
      </c>
      <c r="W70" s="62">
        <f>IFERROR(SUMIFS('CAJA TIGRES'!$N$1995:$N$2100,'CAJA TIGRES'!$H$1995:$H$2100,"SALIDA",'CAJA TIGRES'!$J$1995:$J$2100,$B70),0)</f>
        <v>0</v>
      </c>
      <c r="X70" s="62">
        <f>IFERROR(SUMIFS(RESERVA!$N$14:$N$14,RESERVA!$H$14:$H$14,"SALIDA",RESERVA!$J$14:$J$14,$B70),0)</f>
        <v>0</v>
      </c>
      <c r="Y70" s="96">
        <f>SUM(C70:X70)</f>
        <v>199647</v>
      </c>
      <c r="Z70" s="96">
        <f>Y70+'NOV25'!Z70</f>
        <v>2597760.4</v>
      </c>
    </row>
    <row r="71" spans="1:26" s="180" customFormat="1" x14ac:dyDescent="0.3">
      <c r="A71" s="180">
        <v>13</v>
      </c>
      <c r="B71" s="181" t="s">
        <v>124</v>
      </c>
      <c r="C71" s="182">
        <f>C72</f>
        <v>0</v>
      </c>
      <c r="D71" s="182">
        <f t="shared" ref="D71" si="33">D72</f>
        <v>0</v>
      </c>
      <c r="E71" s="182">
        <f t="shared" ref="E71:Z71" si="34">E72</f>
        <v>0</v>
      </c>
      <c r="F71" s="182">
        <f t="shared" si="34"/>
        <v>0</v>
      </c>
      <c r="G71" s="182">
        <f t="shared" si="34"/>
        <v>0</v>
      </c>
      <c r="H71" s="182">
        <f t="shared" si="34"/>
        <v>0</v>
      </c>
      <c r="I71" s="182">
        <f t="shared" si="34"/>
        <v>0</v>
      </c>
      <c r="J71" s="182">
        <f t="shared" si="34"/>
        <v>0</v>
      </c>
      <c r="K71" s="182">
        <f t="shared" si="34"/>
        <v>0</v>
      </c>
      <c r="L71" s="182">
        <f t="shared" si="34"/>
        <v>0</v>
      </c>
      <c r="M71" s="182">
        <f t="shared" si="34"/>
        <v>0</v>
      </c>
      <c r="N71" s="182">
        <f t="shared" si="34"/>
        <v>0</v>
      </c>
      <c r="O71" s="133">
        <f t="shared" si="34"/>
        <v>0</v>
      </c>
      <c r="P71" s="182">
        <f t="shared" si="34"/>
        <v>7703.29</v>
      </c>
      <c r="Q71" s="133">
        <f t="shared" si="34"/>
        <v>0</v>
      </c>
      <c r="R71" s="182">
        <f t="shared" si="34"/>
        <v>0</v>
      </c>
      <c r="S71" s="182">
        <f t="shared" si="34"/>
        <v>0</v>
      </c>
      <c r="T71" s="182">
        <f t="shared" si="34"/>
        <v>0</v>
      </c>
      <c r="U71" s="182">
        <f t="shared" si="34"/>
        <v>0</v>
      </c>
      <c r="V71" s="182">
        <f t="shared" si="34"/>
        <v>0</v>
      </c>
      <c r="W71" s="182">
        <f t="shared" si="34"/>
        <v>0</v>
      </c>
      <c r="X71" s="182">
        <f t="shared" si="34"/>
        <v>0</v>
      </c>
      <c r="Y71" s="182">
        <f t="shared" si="34"/>
        <v>7703.29</v>
      </c>
      <c r="Z71" s="182">
        <f t="shared" si="34"/>
        <v>210212.68000000005</v>
      </c>
    </row>
    <row r="72" spans="1:26" x14ac:dyDescent="0.3">
      <c r="A72">
        <v>13.1</v>
      </c>
      <c r="B72" s="60" t="s">
        <v>125</v>
      </c>
      <c r="C72" s="62">
        <f>IFERROR(SUMIFS('MGZ121'!$N$1742:$N$1934,'MGZ121'!H$1742:H$1934,"SALIDA",'MGZ121'!$J$1742:$J$1934,$B72),0)</f>
        <v>0</v>
      </c>
      <c r="D72" s="62">
        <f>IFERROR(SUMIFS('MGZ BBVA'!$N$1702:$N$1910,'MGZ BBVA'!$H$1702:$H$1910,"SALIDA",'MGZ BBVA'!$J$1702:$J$1910,$B72),0)</f>
        <v>0</v>
      </c>
      <c r="E72" s="62">
        <f>IFERROR(SUMIFS('MGZ DOLARES'!$N$2:$N$2,'MGZ DOLARES'!$F$2:$F$2,"SALIDA",'MGZ DOLARES'!$J$2:$J$2,$B72),0)</f>
        <v>0</v>
      </c>
      <c r="F72" s="62">
        <f>IFERROR(SUMIFS('MGZ BAJIO'!$N$2:$N$2,'MGZ BAJIO'!$H$2:$H$2,"SALIDA",'MGZ BAJIO'!$J$2:$J$2,$B72),0)</f>
        <v>0</v>
      </c>
      <c r="G72" s="62">
        <f>IFERROR(SUMIFS('VICTOR BANAMEX'!$N$655:$N$716,'VICTOR BANAMEX'!$H$655:$H$716,"SALIDA",'VICTOR BANAMEX'!$J$655:$J$716,$B72),0)</f>
        <v>0</v>
      </c>
      <c r="H72" s="62">
        <f>IFERROR(SUMIFS('VICTOR BANORTE'!$N$114:$N$121,'VICTOR BANORTE'!$H$114:$H$121,"SALIDA",'VICTOR BANORTE'!$J$114:$J$121,$B72),0)</f>
        <v>0</v>
      </c>
      <c r="I72" s="62">
        <f>IFERROR(SUMIFS(RODRIGO!$N$5:$N$5,RODRIGO!$H$5:$H$5,"SALIDA",RODRIGO!$J$5:$J$5,$B72),0)</f>
        <v>0</v>
      </c>
      <c r="J72" s="62">
        <f>IFERROR(SUMIFS(MOY!$N$100:$N$101,MOY!$H$100:$H$101,"SALIDA",MOY!$J$100:$J$101,$B72),0)</f>
        <v>0</v>
      </c>
      <c r="K72" s="62">
        <f>IFERROR(SUMIFS('NORMA RUTH'!$N$128:$N$143,'NORMA RUTH'!$H$128:$H$143,"SALIDA",'NORMA RUTH'!$J$128:$J$143,$B72),0)</f>
        <v>0</v>
      </c>
      <c r="L72" s="62">
        <f>IFERROR(SUMIFS(VALERIA!$N$90:$N$100,VALERIA!$H$90:$H$100,"SALIDA",VALERIA!$J$90:$J$100,$B72),0)</f>
        <v>0</v>
      </c>
      <c r="M72" s="62">
        <f>IFERROR(SUMIFS('MANUEL BANAMEX'!$N$163:$N$178,'MANUEL BANAMEX'!$H$163:$H$178,"SALIDA",'MANUEL BANAMEX'!$J$163:$J$178,$B72),0)</f>
        <v>0</v>
      </c>
      <c r="N72" s="62">
        <f>IFERROR(SUMIFS(ROBERTO!$N$10:$N$19,ROBERTO!$H$10:$H$19,"SALIDA",ROBERTO!$J$10:$J$19,$B72),0)</f>
        <v>0</v>
      </c>
      <c r="O72" s="62">
        <f>IFERROR(SUMIFS(JUAN!$N$96:$N$103,JUAN!$H$96:$H$103,"SALIDA",JUAN!$J$96:$J$103,$B72),0)</f>
        <v>0</v>
      </c>
      <c r="P72" s="62">
        <f>IFERROR(SUMIFS('NORMA SANCHEZ'!$N$90:$N$96,'NORMA SANCHEZ'!$H$90:$H$96,"SALIDA",'NORMA SANCHEZ'!$J$90:$J$96,$B72),0)</f>
        <v>7703.29</v>
      </c>
      <c r="Q72" s="62">
        <f>IFERROR(SUMIFS('JOSE CARLOS'!$N$90:$N$95,'JOSE CARLOS'!$H$90:$H$95,"SALIDA",'JOSE CARLOS'!$J$90:$J$95,$B72),0)</f>
        <v>0</v>
      </c>
      <c r="R72" s="62">
        <f>IFERROR(SUMIFS('LUIS ENRIQUE '!$N$74:$N$75,'LUIS ENRIQUE '!$H$74:$H$75,"SALIDA",'LUIS ENRIQUE '!$J$74:$J$75,$B72),0)</f>
        <v>0</v>
      </c>
      <c r="S72" s="62">
        <f>IFERROR(SUMIFS(CESARIA!$N$100:$N$107,CESARIA!$H$100:$H$107,"SALIDA",CESARIA!$J$100:$J$107,$B72),0)</f>
        <v>0</v>
      </c>
      <c r="T72" s="62">
        <f>IFERROR(SUMIFS(ALAN!$N$104:$N$113,ALAN!$H$104:$H$113,"SALIDA",ALAN!$J$104:$J$113,$B72),0)</f>
        <v>0</v>
      </c>
      <c r="U72" s="62">
        <f>IFERROR(SUMIFS(ELVIA!$N$80:$N$81,ELVIA!$H$80:$H$81,"SALIDA",ELVIA!$J$80:$J$81,$B72),0)</f>
        <v>0</v>
      </c>
      <c r="V72" s="62">
        <f>IFERROR(SUMIFS(CAJA!$N$7235:$N$7905,CAJA!$H$7235:$H$7905,"SALIDA",CAJA!$J$7235:$J$7905,$B72),0)</f>
        <v>0</v>
      </c>
      <c r="W72" s="62">
        <f>IFERROR(SUMIFS('CAJA TIGRES'!$N$1995:$N$2100,'CAJA TIGRES'!$H$1995:$H$2100,"SALIDA",'CAJA TIGRES'!$J$1995:$J$2100,$B72),0)</f>
        <v>0</v>
      </c>
      <c r="X72" s="62">
        <f>IFERROR(SUMIFS(RESERVA!$N$14:$N$14,RESERVA!$H$14:$H$14,"SALIDA",RESERVA!$J$14:$J$14,$B72),0)</f>
        <v>0</v>
      </c>
      <c r="Y72" s="96">
        <f>SUM(C72:X72)</f>
        <v>7703.29</v>
      </c>
      <c r="Z72" s="96">
        <f>Y72+'NOV25'!Z72</f>
        <v>210212.68000000005</v>
      </c>
    </row>
    <row r="73" spans="1:26" x14ac:dyDescent="0.3">
      <c r="B73" s="125" t="s">
        <v>14</v>
      </c>
      <c r="C73" s="126">
        <f>C17+C21+C29+C49+C60+C64+C69+C71</f>
        <v>3296869.3199999994</v>
      </c>
      <c r="D73" s="126">
        <f t="shared" ref="D73" si="35">D17+D21+D29+D49+D60+D64+D69+D71</f>
        <v>7917605.8900000006</v>
      </c>
      <c r="E73" s="126">
        <f t="shared" ref="E73:Z73" si="36">E17+E21+E29+E49+E60+E64+E69+E71</f>
        <v>0</v>
      </c>
      <c r="F73" s="126">
        <f t="shared" si="36"/>
        <v>580</v>
      </c>
      <c r="G73" s="126">
        <f t="shared" si="36"/>
        <v>244408.34999999998</v>
      </c>
      <c r="H73" s="126">
        <f t="shared" si="36"/>
        <v>1902.4</v>
      </c>
      <c r="I73" s="126">
        <f t="shared" si="36"/>
        <v>0</v>
      </c>
      <c r="J73" s="126">
        <f t="shared" si="36"/>
        <v>0</v>
      </c>
      <c r="K73" s="126">
        <f t="shared" si="36"/>
        <v>61143.199999999997</v>
      </c>
      <c r="L73" s="126">
        <f t="shared" si="36"/>
        <v>568.4</v>
      </c>
      <c r="M73" s="126">
        <f t="shared" si="36"/>
        <v>77544</v>
      </c>
      <c r="N73" s="126">
        <f t="shared" ref="N73:U73" si="37">N17+N21+N29+N49+N60+N64+N69+N71</f>
        <v>4581.66</v>
      </c>
      <c r="O73" s="126">
        <f t="shared" si="37"/>
        <v>1813.62</v>
      </c>
      <c r="P73" s="126">
        <f t="shared" si="37"/>
        <v>7894.69</v>
      </c>
      <c r="Q73" s="126">
        <f t="shared" si="37"/>
        <v>307.39999999999998</v>
      </c>
      <c r="R73" s="126">
        <f t="shared" si="37"/>
        <v>46.4</v>
      </c>
      <c r="S73" s="126">
        <f t="shared" si="37"/>
        <v>1813.62</v>
      </c>
      <c r="T73" s="126">
        <f t="shared" si="37"/>
        <v>1045.8599999999999</v>
      </c>
      <c r="U73" s="126">
        <f t="shared" si="37"/>
        <v>324.8</v>
      </c>
      <c r="V73" s="126">
        <f t="shared" si="36"/>
        <v>4564575.3599999994</v>
      </c>
      <c r="W73" s="126">
        <f t="shared" si="36"/>
        <v>1026285</v>
      </c>
      <c r="X73" s="126">
        <f t="shared" si="36"/>
        <v>0</v>
      </c>
      <c r="Y73" s="126">
        <f t="shared" si="36"/>
        <v>17209309.969999999</v>
      </c>
      <c r="Z73" s="126">
        <f t="shared" si="36"/>
        <v>160514733.28280675</v>
      </c>
    </row>
    <row r="74" spans="1:26" s="84" customFormat="1" ht="22.8" customHeight="1" x14ac:dyDescent="0.3">
      <c r="B74" s="17" t="s">
        <v>15</v>
      </c>
      <c r="C74" s="85">
        <f t="shared" ref="C74:Z74" si="38">C14-C73</f>
        <v>2767481.5600000005</v>
      </c>
      <c r="D74" s="83">
        <f t="shared" si="38"/>
        <v>-216511.47000000067</v>
      </c>
      <c r="E74" s="83">
        <f t="shared" si="38"/>
        <v>0</v>
      </c>
      <c r="F74" s="83">
        <f t="shared" si="38"/>
        <v>-580</v>
      </c>
      <c r="G74" s="83">
        <f t="shared" si="38"/>
        <v>-244408.33999999997</v>
      </c>
      <c r="H74" s="83">
        <f t="shared" si="38"/>
        <v>-1902.4</v>
      </c>
      <c r="I74" s="85">
        <f t="shared" si="38"/>
        <v>0</v>
      </c>
      <c r="J74" s="85">
        <f t="shared" si="38"/>
        <v>0</v>
      </c>
      <c r="K74" s="83">
        <f t="shared" si="38"/>
        <v>-11143.199999999997</v>
      </c>
      <c r="L74" s="83">
        <f t="shared" si="38"/>
        <v>-568.4</v>
      </c>
      <c r="M74" s="83">
        <f t="shared" si="38"/>
        <v>-77544</v>
      </c>
      <c r="N74" s="83">
        <f t="shared" ref="N74:U74" si="39">N14-N73</f>
        <v>115418.34</v>
      </c>
      <c r="O74" s="83">
        <f t="shared" si="39"/>
        <v>-1813.62</v>
      </c>
      <c r="P74" s="83">
        <f t="shared" si="39"/>
        <v>105.3100000000004</v>
      </c>
      <c r="Q74" s="83">
        <f t="shared" si="39"/>
        <v>-307.39999999999998</v>
      </c>
      <c r="R74" s="85">
        <f t="shared" si="39"/>
        <v>-46.4</v>
      </c>
      <c r="S74" s="83">
        <f t="shared" si="39"/>
        <v>-1813.62</v>
      </c>
      <c r="T74" s="83">
        <f t="shared" si="39"/>
        <v>-1045.8599999999999</v>
      </c>
      <c r="U74" s="83">
        <f t="shared" si="39"/>
        <v>-324.8</v>
      </c>
      <c r="V74" s="83">
        <f>V14-V73</f>
        <v>-1532212.3599999994</v>
      </c>
      <c r="W74" s="83">
        <f t="shared" si="38"/>
        <v>-1026285</v>
      </c>
      <c r="X74" s="83">
        <f t="shared" si="38"/>
        <v>0</v>
      </c>
      <c r="Y74" s="83">
        <f t="shared" si="38"/>
        <v>-233501.65999999642</v>
      </c>
      <c r="Z74" s="85">
        <f t="shared" si="38"/>
        <v>-825130.04280677438</v>
      </c>
    </row>
    <row r="75" spans="1:26" ht="7.2" customHeight="1" x14ac:dyDescent="0.3">
      <c r="B75" s="18"/>
      <c r="C75" s="40"/>
      <c r="D75" s="33"/>
      <c r="E75" s="33"/>
      <c r="F75" s="33"/>
      <c r="G75" s="33"/>
      <c r="H75" s="33"/>
      <c r="I75" s="33"/>
      <c r="J75" s="33"/>
      <c r="K75" s="33"/>
      <c r="L75" s="33"/>
      <c r="M75" s="33"/>
      <c r="N75" s="33"/>
      <c r="O75" s="33"/>
      <c r="P75" s="33"/>
      <c r="Q75" s="33"/>
      <c r="R75" s="33"/>
      <c r="S75" s="33"/>
      <c r="T75" s="33"/>
      <c r="U75" s="33"/>
      <c r="V75" s="33"/>
      <c r="W75" s="33"/>
      <c r="X75" s="33"/>
      <c r="Y75" s="98"/>
      <c r="Z75" s="98"/>
    </row>
    <row r="76" spans="1:26" x14ac:dyDescent="0.3">
      <c r="B76" s="65" t="s">
        <v>2</v>
      </c>
      <c r="C76" s="40"/>
      <c r="D76" s="33"/>
      <c r="E76" s="33"/>
      <c r="F76" s="33"/>
      <c r="G76" s="33"/>
      <c r="H76" s="33"/>
      <c r="I76" s="33"/>
      <c r="J76" s="33"/>
      <c r="K76" s="33"/>
      <c r="L76" s="33"/>
      <c r="M76" s="33"/>
      <c r="N76" s="33"/>
      <c r="O76" s="33"/>
      <c r="P76" s="33"/>
      <c r="Q76" s="33"/>
      <c r="R76" s="33"/>
      <c r="S76" s="33"/>
      <c r="T76" s="33"/>
      <c r="U76" s="33"/>
      <c r="V76" s="33"/>
      <c r="W76" s="33"/>
      <c r="X76" s="33"/>
      <c r="Y76" s="98"/>
      <c r="Z76" s="98"/>
    </row>
    <row r="77" spans="1:26" x14ac:dyDescent="0.3">
      <c r="A77">
        <v>8</v>
      </c>
      <c r="B77" s="67" t="s">
        <v>25</v>
      </c>
      <c r="C77" s="137"/>
      <c r="D77" s="138"/>
      <c r="E77" s="138"/>
      <c r="F77" s="138"/>
      <c r="G77" s="138"/>
      <c r="H77" s="138"/>
      <c r="I77" s="138"/>
      <c r="J77" s="138"/>
      <c r="K77" s="138"/>
      <c r="L77" s="138"/>
      <c r="M77" s="138"/>
      <c r="N77" s="138"/>
      <c r="O77" s="138"/>
      <c r="P77" s="138"/>
      <c r="Q77" s="138"/>
      <c r="R77" s="138"/>
      <c r="S77" s="138"/>
      <c r="T77" s="138"/>
      <c r="U77" s="138"/>
      <c r="V77" s="138"/>
      <c r="W77" s="138"/>
      <c r="X77" s="138"/>
      <c r="Y77" s="138"/>
      <c r="Z77" s="129"/>
    </row>
    <row r="78" spans="1:26" x14ac:dyDescent="0.3">
      <c r="A78">
        <v>8.1</v>
      </c>
      <c r="B78" s="63" t="s">
        <v>83</v>
      </c>
      <c r="C78" s="62">
        <f>IFERROR(SUMIFS('MGZ121'!$M$1742:'MGZ121'!$M$1934,'MGZ121'!$H$1742:$H$1934,"ENTRADA",'MGZ121'!$J$1742:$J$1934,B78),0)</f>
        <v>0</v>
      </c>
      <c r="D78" s="62">
        <f>IFERROR(SUMIFS('MGZ BBVA'!$M$1702:$M$1910,'MGZ BBVA'!$H$1702:$H$1910,"ENTRADA",'MGZ BBVA'!$J$1702:$J$1910,$B78),0)</f>
        <v>2400000</v>
      </c>
      <c r="E78" s="62">
        <f>IFERROR(SUMIFS('MGZ DOLARES'!$M$2:$M$2,'MGZ DOLARES'!$F$2:$F$2,"ENTRADA",'MGZ DOLARES'!$J$2:$J$2,$B78),0)</f>
        <v>0</v>
      </c>
      <c r="F78" s="62">
        <f>IFERROR(SUMIFS('MGZ BAJIO'!$M$82:$M$83,'MGZ BAJIO'!$H$82:$H$83,"ENTRADA",'MGZ BAJIO'!$J$82:$J$83,$B78),0)</f>
        <v>0</v>
      </c>
      <c r="G78" s="62">
        <f>IFERROR(SUMIFS('VICTOR BANAMEX'!$M$451:$M$655,'VICTOR BANAMEX'!$H$655:$H$716,"ENTRADA",'VICTOR BANAMEX'!$J$655:$J$716,$B78),0)</f>
        <v>0</v>
      </c>
      <c r="H78" s="62">
        <f>IFERROR(SUMIFS('VICTOR BANORTE'!$M$114:$M$121,'VICTOR BANORTE'!$H$114:$H$121,"ENTRADA",'VICTOR BANORTE'!$J$114:$J$121,$B78),0)</f>
        <v>0</v>
      </c>
      <c r="I78" s="62">
        <f>IFERROR(SUMIFS(RODRIGO!$M$5:$M$5,RODRIGO!$H$5:$H$5,"ENTRADA",RODRIGO!$J$5:$J$5,$B78),0)</f>
        <v>0</v>
      </c>
      <c r="J78" s="62">
        <f>IFERROR(SUMIFS(MOY!$M$100:$M$101,MOY!$H$100:$H$101,"ENTRADA",MOY!$J$100:$J$101,$B78),0)</f>
        <v>0</v>
      </c>
      <c r="K78" s="62">
        <f>IFERROR(SUMIFS('NORMA RUTH'!$M$128:$M$143,'NORMA RUTH'!$H$128:$H$143,"ENTRADA",'NORMA RUTH'!$J$128:$J$143,$B78),0)</f>
        <v>0</v>
      </c>
      <c r="L78" s="62">
        <f>IFERROR(SUMIFS(VALERIA!$M$90:$M$100,VALERIA!$H$90:$H$100,"ENTRADA",VALERIA!$J$90:$J$100,$B78),0)</f>
        <v>0</v>
      </c>
      <c r="M78" s="62">
        <f>IFERROR(SUMIFS('MANUEL BANAMEX'!$M$163:$M$178,'MANUEL BANAMEX'!$H$163:$H$178,"ENTRADA",'MANUEL BANAMEX'!$J$163:$J$178,$B78),0)</f>
        <v>0</v>
      </c>
      <c r="N78" s="62">
        <f>IFERROR(SUMIFS(ROBERTO!$M$10:$M$19,ROBERTO!$H$10:$H$19,"ENTRADA",ROBERTO!$J$10:$J$19,$B78),0)</f>
        <v>0</v>
      </c>
      <c r="O78" s="62">
        <f>IFERROR(SUMIFS(JUAN!$M$96:$M$103,JUAN!$H$96:$H$103,"ENTRADA",JUAN!$J$96:$J$103,$B78),0)</f>
        <v>0</v>
      </c>
      <c r="P78" s="62">
        <f>IFERROR(SUMIFS('NORMA SANCHEZ'!$M$90:$M$96,'NORMA SANCHEZ'!$H$90:$H$96,"ENTRADA",'NORMA SANCHEZ'!$J$90:$J$96,$B78),0)</f>
        <v>0</v>
      </c>
      <c r="Q78" s="62">
        <f>IFERROR(SUMIFS('JOSE CARLOS'!$M$90:$M$95,'JOSE CARLOS'!$H$90:$H$95,"ENTRADA",'JOSE CARLOS'!$J$90:$J$95,$B78),0)</f>
        <v>0</v>
      </c>
      <c r="R78" s="62">
        <f>IFERROR(SUMIFS('LUIS ENRIQUE '!$M$74:$M$75,'LUIS ENRIQUE '!$H$74:$H$75,"ENTRADA",'LUIS ENRIQUE '!$J$74:$J$75,$B78),0)</f>
        <v>0</v>
      </c>
      <c r="S78" s="62">
        <f>IFERROR(SUMIFS(CESARIA!$M$100:$M$107,CESARIA!$H$100:$H$107,"ENTRADA",CESARIA!$J$100:$J$107,$B78),0)</f>
        <v>0</v>
      </c>
      <c r="T78" s="62">
        <f>IFERROR(SUMIFS(ALAN!$M$104:$M$113,ALAN!$H$104:$H$113,"ENTRADA",ALAN!$J$104:$J$113,$B78),0)</f>
        <v>0</v>
      </c>
      <c r="U78" s="62">
        <f>IFERROR(SUMIFS(ELVIA!$M$80:$M$81,ELVIA!$H$80:$H$81,"ENTRADA",ELVIA!$J$80:$J$81,$B78),0)</f>
        <v>0</v>
      </c>
      <c r="V78" s="62">
        <f>IFERROR(SUMIFS(CAJA!$M$7235:$M$7905,CAJA!$H$7235:$H$7905,"ENTRADA",CAJA!$J$7235:$J$7905,$B78),0)</f>
        <v>0</v>
      </c>
      <c r="W78" s="62">
        <f>IFERROR(SUMIFS('CAJA TIGRES'!$M$1995:$M$2100,'CAJA TIGRES'!$H$1995:$H$2100,"ENTRADA",'CAJA TIGRES'!$J$1995:$J$2100,$B78),0)</f>
        <v>0</v>
      </c>
      <c r="X78" s="62">
        <f>IFERROR(SUMIFS(RESERVA!$M$14:$M$14,RESERVA!$H$14:$H$14,"ENTRADA",RESERVA!$J$14:$J$14,$B78),0)</f>
        <v>0</v>
      </c>
      <c r="Y78" s="96">
        <f>SUM(C78:X78)</f>
        <v>2400000</v>
      </c>
      <c r="Z78" s="96">
        <f>Y78+'NOV25'!Z78</f>
        <v>55551222.259999998</v>
      </c>
    </row>
    <row r="79" spans="1:26" x14ac:dyDescent="0.3">
      <c r="A79">
        <v>8.1999999999999993</v>
      </c>
      <c r="B79" s="63" t="s">
        <v>84</v>
      </c>
      <c r="C79" s="62">
        <f>IFERROR(SUMIFS('MGZ121'!$M$1742:'MGZ121'!$M$1934,'MGZ121'!$H$1742:$H$1934,"ENTRADA",'MGZ121'!$J$1742:$J$1934,B79),0)</f>
        <v>0</v>
      </c>
      <c r="D79" s="62">
        <f>IFERROR(SUMIFS('MGZ BBVA'!$M$1702:$M$1910,'MGZ BBVA'!$H$1702:$H$1910,"ENTRADA",'MGZ BBVA'!$J$1702:$J$1910,$B79),0)</f>
        <v>0</v>
      </c>
      <c r="E79" s="62">
        <f>IFERROR(SUMIFS('MGZ DOLARES'!$M$2:$M$2,'MGZ DOLARES'!$F$2:$F$2,"ENTRADA",'MGZ DOLARES'!$J$2:$J$2,$B79),0)</f>
        <v>0</v>
      </c>
      <c r="F79" s="62">
        <f>IFERROR(SUMIFS('MGZ BAJIO'!$M$82:$M$83,'MGZ BAJIO'!$H$82:$H$83,"ENTRADA",'MGZ BAJIO'!$J$82:$J$83,$B79),0)</f>
        <v>0</v>
      </c>
      <c r="G79" s="62">
        <f>IFERROR(SUMIFS('VICTOR BANAMEX'!$M$451:$M$655,'VICTOR BANAMEX'!$H$655:$H$716,"ENTRADA",'VICTOR BANAMEX'!$J$655:$J$716,$B79),0)</f>
        <v>0</v>
      </c>
      <c r="H79" s="62">
        <f>IFERROR(SUMIFS('VICTOR BANORTE'!$M$114:$M$121,'VICTOR BANORTE'!$H$114:$H$121,"ENTRADA",'VICTOR BANORTE'!$J$114:$J$121,$B79),0)</f>
        <v>0</v>
      </c>
      <c r="I79" s="62">
        <f>IFERROR(SUMIFS(RODRIGO!$M$5:$M$5,RODRIGO!$H$5:$H$5,"ENTRADA",RODRIGO!$J$5:$J$5,$B79),0)</f>
        <v>0</v>
      </c>
      <c r="J79" s="62">
        <f>IFERROR(SUMIFS(MOY!$M$100:$M$101,MOY!$H$100:$H$101,"ENTRADA",MOY!$J$100:$J$101,$B79),0)</f>
        <v>0</v>
      </c>
      <c r="K79" s="62">
        <f>IFERROR(SUMIFS('NORMA RUTH'!$M$128:$M$143,'NORMA RUTH'!$H$128:$H$143,"ENTRADA",'NORMA RUTH'!$J$128:$J$143,$B79),0)</f>
        <v>0</v>
      </c>
      <c r="L79" s="62">
        <f>IFERROR(SUMIFS(VALERIA!$M$90:$M$100,VALERIA!$H$90:$H$100,"ENTRADA",VALERIA!$J$90:$J$100,$B79),0)</f>
        <v>0</v>
      </c>
      <c r="M79" s="62">
        <f>IFERROR(SUMIFS('MANUEL BANAMEX'!$M$163:$M$178,'MANUEL BANAMEX'!$H$163:$H$178,"ENTRADA",'MANUEL BANAMEX'!$J$163:$J$178,$B79),0)</f>
        <v>0</v>
      </c>
      <c r="N79" s="62">
        <f>IFERROR(SUMIFS(ROBERTO!$M$10:$M$19,ROBERTO!$H$10:$H$19,"ENTRADA",ROBERTO!$J$10:$J$19,$B79),0)</f>
        <v>0</v>
      </c>
      <c r="O79" s="62">
        <f>IFERROR(SUMIFS(JUAN!$M$96:$M$103,JUAN!$H$96:$H$103,"ENTRADA",JUAN!$J$96:$J$103,$B79),0)</f>
        <v>0</v>
      </c>
      <c r="P79" s="62">
        <f>IFERROR(SUMIFS('NORMA SANCHEZ'!$M$90:$M$96,'NORMA SANCHEZ'!$H$90:$H$96,"ENTRADA",'NORMA SANCHEZ'!$J$90:$J$96,$B79),0)</f>
        <v>0</v>
      </c>
      <c r="Q79" s="62">
        <f>IFERROR(SUMIFS('JOSE CARLOS'!$M$90:$M$95,'JOSE CARLOS'!$H$90:$H$95,"ENTRADA",'JOSE CARLOS'!$J$90:$J$95,$B79),0)</f>
        <v>0</v>
      </c>
      <c r="R79" s="62">
        <f>IFERROR(SUMIFS('LUIS ENRIQUE '!$M$74:$M$75,'LUIS ENRIQUE '!$H$74:$H$75,"ENTRADA",'LUIS ENRIQUE '!$J$74:$J$75,$B79),0)</f>
        <v>0</v>
      </c>
      <c r="S79" s="62">
        <f>IFERROR(SUMIFS(CESARIA!$M$100:$M$107,CESARIA!$H$100:$H$107,"ENTRADA",CESARIA!$J$100:$J$107,$B79),0)</f>
        <v>0</v>
      </c>
      <c r="T79" s="62">
        <f>IFERROR(SUMIFS(ALAN!$M$104:$M$113,ALAN!$H$104:$H$113,"ENTRADA",ALAN!$J$104:$J$113,$B79),0)</f>
        <v>0</v>
      </c>
      <c r="U79" s="62">
        <f>IFERROR(SUMIFS(ELVIA!$M$80:$M$81,ELVIA!$H$80:$H$81,"ENTRADA",ELVIA!$J$80:$J$81,$B79),0)</f>
        <v>0</v>
      </c>
      <c r="V79" s="62">
        <f>IFERROR(SUMIFS(CAJA!$M$7235:$M$7905,CAJA!$H$7235:$H$7905,"ENTRADA",CAJA!$J$7235:$J$7905,$B79),0)</f>
        <v>5000</v>
      </c>
      <c r="W79" s="62">
        <f>IFERROR(SUMIFS('CAJA TIGRES'!$M$1995:$M$2100,'CAJA TIGRES'!$H$1995:$H$2100,"ENTRADA",'CAJA TIGRES'!$J$1995:$J$2100,$B79),0)</f>
        <v>0</v>
      </c>
      <c r="X79" s="62">
        <f>IFERROR(SUMIFS(RESERVA!$M$14:$M$14,RESERVA!$H$14:$H$14,"ENTRADA",RESERVA!$J$14:$J$14,$B79),0)</f>
        <v>0</v>
      </c>
      <c r="Y79" s="96">
        <f>SUM(C79:X79)</f>
        <v>5000</v>
      </c>
      <c r="Z79" s="96">
        <f>Y79+'NOV25'!Z79</f>
        <v>1493688</v>
      </c>
    </row>
    <row r="80" spans="1:26" x14ac:dyDescent="0.3">
      <c r="B80" s="63" t="s">
        <v>201</v>
      </c>
      <c r="C80" s="62">
        <f>IFERROR(SUMIFS('MGZ121'!$M$1742:'MGZ121'!$M$1934,'MGZ121'!$H$1742:$H$1934,"ENTRADA",'MGZ121'!$J$1742:$J$1934,B80),0)</f>
        <v>0</v>
      </c>
      <c r="D80" s="62">
        <f>IFERROR(SUMIFS('MGZ BBVA'!$M$1702:$M$1910,'MGZ BBVA'!$H$1702:$H$1910,"ENTRADA",'MGZ BBVA'!$J$1702:$J$1910,$B80),0)</f>
        <v>0</v>
      </c>
      <c r="E80" s="62">
        <f>IFERROR(SUMIFS('MGZ DOLARES'!$M$2:$M$2,'MGZ DOLARES'!$F$2:$F$2,"ENTRADA",'MGZ DOLARES'!$J$2:$J$2,$B80),0)</f>
        <v>0</v>
      </c>
      <c r="F80" s="62">
        <f>IFERROR(SUMIFS('MGZ BAJIO'!$M$82:$M$83,'MGZ BAJIO'!$H$82:$H$83,"ENTRADA",'MGZ BAJIO'!$J$82:$J$83,$B80),0)</f>
        <v>0</v>
      </c>
      <c r="G80" s="62">
        <f>IFERROR(SUMIFS('VICTOR BANAMEX'!$M$451:$M$655,'VICTOR BANAMEX'!$H$655:$H$716,"ENTRADA",'VICTOR BANAMEX'!$J$655:$J$716,$B80),0)</f>
        <v>0</v>
      </c>
      <c r="H80" s="62">
        <f>IFERROR(SUMIFS('VICTOR BANORTE'!$M$114:$M$121,'VICTOR BANORTE'!$H$114:$H$121,"ENTRADA",'VICTOR BANORTE'!$J$114:$J$121,$B80),0)</f>
        <v>0</v>
      </c>
      <c r="I80" s="62">
        <f>IFERROR(SUMIFS(RODRIGO!$M$5:$M$5,RODRIGO!$H$5:$H$5,"ENTRADA",RODRIGO!$J$5:$J$5,$B80),0)</f>
        <v>0</v>
      </c>
      <c r="J80" s="62">
        <f>IFERROR(SUMIFS(MOY!$M$100:$M$101,MOY!$H$100:$H$101,"ENTRADA",MOY!$J$100:$J$101,$B80),0)</f>
        <v>0</v>
      </c>
      <c r="K80" s="62">
        <f>IFERROR(SUMIFS('NORMA RUTH'!$M$128:$M$143,'NORMA RUTH'!$H$128:$H$143,"ENTRADA",'NORMA RUTH'!$J$128:$J$143,$B80),0)</f>
        <v>0</v>
      </c>
      <c r="L80" s="62">
        <f>IFERROR(SUMIFS(VALERIA!$M$90:$M$100,VALERIA!$H$90:$H$100,"ENTRADA",VALERIA!$J$90:$J$100,$B80),0)</f>
        <v>0</v>
      </c>
      <c r="M80" s="62">
        <f>IFERROR(SUMIFS('MANUEL BANAMEX'!$M$163:$M$178,'MANUEL BANAMEX'!$H$163:$H$178,"ENTRADA",'MANUEL BANAMEX'!$J$163:$J$178,$B80),0)</f>
        <v>0</v>
      </c>
      <c r="N80" s="62">
        <f>IFERROR(SUMIFS(ROBERTO!$M$10:$M$19,ROBERTO!$H$10:$H$19,"ENTRADA",ROBERTO!$J$10:$J$19,$B80),0)</f>
        <v>0</v>
      </c>
      <c r="O80" s="62">
        <f>IFERROR(SUMIFS(JUAN!$M$96:$M$103,JUAN!$H$96:$H$103,"ENTRADA",JUAN!$J$96:$J$103,$B80),0)</f>
        <v>0</v>
      </c>
      <c r="P80" s="62">
        <f>IFERROR(SUMIFS('NORMA SANCHEZ'!$M$90:$M$96,'NORMA SANCHEZ'!$H$90:$H$96,"ENTRADA",'NORMA SANCHEZ'!$J$90:$J$96,$B80),0)</f>
        <v>0</v>
      </c>
      <c r="Q80" s="62">
        <f>IFERROR(SUMIFS('JOSE CARLOS'!$M$90:$M$95,'JOSE CARLOS'!$H$90:$H$95,"ENTRADA",'JOSE CARLOS'!$J$90:$J$95,$B80),0)</f>
        <v>0</v>
      </c>
      <c r="R80" s="62">
        <f>IFERROR(SUMIFS('LUIS ENRIQUE '!$M$74:$M$75,'LUIS ENRIQUE '!$H$74:$H$75,"ENTRADA",'LUIS ENRIQUE '!$J$74:$J$75,$B80),0)</f>
        <v>0</v>
      </c>
      <c r="S80" s="62">
        <f>IFERROR(SUMIFS(CESARIA!$M$100:$M$107,CESARIA!$H$100:$H$107,"ENTRADA",CESARIA!$J$100:$J$107,$B80),0)</f>
        <v>0</v>
      </c>
      <c r="T80" s="62">
        <f>IFERROR(SUMIFS(ALAN!$M$104:$M$113,ALAN!$H$104:$H$113,"ENTRADA",ALAN!$J$104:$J$113,$B80),0)</f>
        <v>0</v>
      </c>
      <c r="U80" s="62">
        <f>IFERROR(SUMIFS(ELVIA!$M$80:$M$81,ELVIA!$H$80:$H$81,"ENTRADA",ELVIA!$J$80:$J$81,$B80),0)</f>
        <v>0</v>
      </c>
      <c r="V80" s="62">
        <f>IFERROR(SUMIFS(CAJA!$M$7235:$M$7905,CAJA!$H$7235:$H$7905,"ENTRADA",CAJA!$J$7235:$J$7905,$B80),0)</f>
        <v>3300</v>
      </c>
      <c r="W80" s="62">
        <f>IFERROR(SUMIFS('CAJA TIGRES'!$M$1995:$M$2100,'CAJA TIGRES'!$H$1995:$H$2100,"ENTRADA",'CAJA TIGRES'!$J$1995:$J$2100,$B80),0)</f>
        <v>0</v>
      </c>
      <c r="X80" s="62">
        <f>IFERROR(SUMIFS(RESERVA!$M$14:$M$14,RESERVA!$H$14:$H$14,"ENTRADA",RESERVA!$J$14:$J$14,$B80),0)</f>
        <v>0</v>
      </c>
      <c r="Y80" s="96">
        <f>SUM(C80:X80)</f>
        <v>3300</v>
      </c>
      <c r="Z80" s="96">
        <f>Y80+'NOV25'!Z80</f>
        <v>65760</v>
      </c>
    </row>
    <row r="81" spans="1:26" x14ac:dyDescent="0.3">
      <c r="B81" s="63" t="s">
        <v>209</v>
      </c>
      <c r="C81" s="62">
        <f>IFERROR(SUMIFS('MGZ121'!$M$1742:'MGZ121'!$M$1934,'MGZ121'!$H$1742:$H$1934,"ENTRADA",'MGZ121'!$J$1742:$J$1934,B81),0)</f>
        <v>0</v>
      </c>
      <c r="D81" s="62">
        <f>IFERROR(SUMIFS('MGZ BBVA'!$M$1702:$M$1910,'MGZ BBVA'!$H$1702:$H$1910,"ENTRADA",'MGZ BBVA'!$J$1702:$J$1910,$B81),0)</f>
        <v>90000</v>
      </c>
      <c r="E81" s="62">
        <f>IFERROR(SUMIFS('MGZ DOLARES'!$M$2:$M$2,'MGZ DOLARES'!$F$2:$F$2,"ENTRADA",'MGZ DOLARES'!$J$2:$J$2,$B81),0)</f>
        <v>0</v>
      </c>
      <c r="F81" s="62">
        <f>IFERROR(SUMIFS('MGZ BAJIO'!$M$82:$M$83,'MGZ BAJIO'!$H$82:$H$83,"ENTRADA",'MGZ BAJIO'!$J$82:$J$83,$B81),0)</f>
        <v>0</v>
      </c>
      <c r="G81" s="62">
        <f>IFERROR(SUMIFS('VICTOR BANAMEX'!$M$451:$M$655,'VICTOR BANAMEX'!$H$655:$H$716,"ENTRADA",'VICTOR BANAMEX'!$J$655:$J$716,$B81),0)</f>
        <v>0</v>
      </c>
      <c r="H81" s="62">
        <f>IFERROR(SUMIFS('VICTOR BANORTE'!$M$114:$M$121,'VICTOR BANORTE'!$H$114:$H$121,"ENTRADA",'VICTOR BANORTE'!$J$114:$J$121,$B81),0)</f>
        <v>0</v>
      </c>
      <c r="I81" s="62">
        <f>IFERROR(SUMIFS(RODRIGO!$M$5:$M$5,RODRIGO!$H$5:$H$5,"ENTRADA",RODRIGO!$J$5:$J$5,$B81),0)</f>
        <v>0</v>
      </c>
      <c r="J81" s="62">
        <f>IFERROR(SUMIFS(MOY!$M$100:$M$101,MOY!$H$100:$H$101,"ENTRADA",MOY!$J$100:$J$101,$B81),0)</f>
        <v>0</v>
      </c>
      <c r="K81" s="62">
        <f>IFERROR(SUMIFS('NORMA RUTH'!$M$128:$M$143,'NORMA RUTH'!$H$128:$H$143,"ENTRADA",'NORMA RUTH'!$J$128:$J$143,$B81),0)</f>
        <v>0</v>
      </c>
      <c r="L81" s="62">
        <f>IFERROR(SUMIFS(VALERIA!$M$90:$M$100,VALERIA!$H$90:$H$100,"ENTRADA",VALERIA!$J$90:$J$100,$B81),0)</f>
        <v>0</v>
      </c>
      <c r="M81" s="62">
        <f>IFERROR(SUMIFS('MANUEL BANAMEX'!$M$163:$M$178,'MANUEL BANAMEX'!$H$163:$H$178,"ENTRADA",'MANUEL BANAMEX'!$J$163:$J$178,$B81),0)</f>
        <v>0</v>
      </c>
      <c r="N81" s="62">
        <f>IFERROR(SUMIFS(ROBERTO!$M$10:$M$19,ROBERTO!$H$10:$H$19,"ENTRADA",ROBERTO!$J$10:$J$19,$B81),0)</f>
        <v>0</v>
      </c>
      <c r="O81" s="62">
        <f>IFERROR(SUMIFS(JUAN!$M$96:$M$103,JUAN!$H$96:$H$103,"ENTRADA",JUAN!$J$96:$J$103,$B81),0)</f>
        <v>0</v>
      </c>
      <c r="P81" s="62">
        <f>IFERROR(SUMIFS('NORMA SANCHEZ'!$M$90:$M$96,'NORMA SANCHEZ'!$H$90:$H$96,"ENTRADA",'NORMA SANCHEZ'!$J$90:$J$96,$B81),0)</f>
        <v>0</v>
      </c>
      <c r="Q81" s="62">
        <f>IFERROR(SUMIFS('JOSE CARLOS'!$M$90:$M$95,'JOSE CARLOS'!$H$90:$H$95,"ENTRADA",'JOSE CARLOS'!$J$90:$J$95,$B81),0)</f>
        <v>0</v>
      </c>
      <c r="R81" s="62">
        <f>IFERROR(SUMIFS('LUIS ENRIQUE '!$M$74:$M$75,'LUIS ENRIQUE '!$H$74:$H$75,"ENTRADA",'LUIS ENRIQUE '!$J$74:$J$75,$B81),0)</f>
        <v>0</v>
      </c>
      <c r="S81" s="62">
        <f>IFERROR(SUMIFS(CESARIA!$M$100:$M$107,CESARIA!$H$100:$H$107,"ENTRADA",CESARIA!$J$100:$J$107,$B81),0)</f>
        <v>0</v>
      </c>
      <c r="T81" s="62">
        <f>IFERROR(SUMIFS(ALAN!$M$104:$M$113,ALAN!$H$104:$H$113,"ENTRADA",ALAN!$J$104:$J$113,$B81),0)</f>
        <v>0</v>
      </c>
      <c r="U81" s="62">
        <f>IFERROR(SUMIFS(ELVIA!$M$80:$M$81,ELVIA!$H$80:$H$81,"ENTRADA",ELVIA!$J$80:$J$81,$B81),0)</f>
        <v>0</v>
      </c>
      <c r="V81" s="62">
        <f>IFERROR(SUMIFS(CAJA!$M$7235:$M$7905,CAJA!$H$7235:$H$7905,"ENTRADA",CAJA!$J$7235:$J$7905,$B81),0)</f>
        <v>0</v>
      </c>
      <c r="W81" s="62">
        <f>IFERROR(SUMIFS('CAJA TIGRES'!$M$1995:$M$2100,'CAJA TIGRES'!$H$1995:$H$2100,"ENTRADA",'CAJA TIGRES'!$J$1995:$J$2100,$B81),0)</f>
        <v>0</v>
      </c>
      <c r="X81" s="62">
        <f>IFERROR(SUMIFS(RESERVA!$M$14:$M$14,RESERVA!$H$14:$H$14,"ENTRADA",RESERVA!$J$14:$J$14,$B81),0)</f>
        <v>0</v>
      </c>
      <c r="Y81" s="96">
        <f>SUM(C81:X81)</f>
        <v>90000</v>
      </c>
      <c r="Z81" s="96">
        <f>Y81+'NOV25'!Z81</f>
        <v>630410</v>
      </c>
    </row>
    <row r="82" spans="1:26" x14ac:dyDescent="0.3">
      <c r="B82" s="13" t="s">
        <v>108</v>
      </c>
      <c r="C82" s="64">
        <f>SUM(C78:C81)</f>
        <v>0</v>
      </c>
      <c r="D82" s="64">
        <f t="shared" ref="D82" si="40">SUM(D78:D81)</f>
        <v>2490000</v>
      </c>
      <c r="E82" s="64">
        <f t="shared" ref="E82:Z82" si="41">SUM(E78:E81)</f>
        <v>0</v>
      </c>
      <c r="F82" s="64">
        <f t="shared" si="41"/>
        <v>0</v>
      </c>
      <c r="G82" s="64">
        <f t="shared" si="41"/>
        <v>0</v>
      </c>
      <c r="H82" s="64">
        <f t="shared" si="41"/>
        <v>0</v>
      </c>
      <c r="I82" s="64">
        <f t="shared" si="41"/>
        <v>0</v>
      </c>
      <c r="J82" s="64">
        <f t="shared" si="41"/>
        <v>0</v>
      </c>
      <c r="K82" s="64">
        <f t="shared" si="41"/>
        <v>0</v>
      </c>
      <c r="L82" s="64">
        <f t="shared" si="41"/>
        <v>0</v>
      </c>
      <c r="M82" s="64">
        <f t="shared" si="41"/>
        <v>0</v>
      </c>
      <c r="N82" s="64">
        <f t="shared" ref="N82:U82" si="42">SUM(N78:N81)</f>
        <v>0</v>
      </c>
      <c r="O82" s="64">
        <f t="shared" si="42"/>
        <v>0</v>
      </c>
      <c r="P82" s="64">
        <f t="shared" si="42"/>
        <v>0</v>
      </c>
      <c r="Q82" s="64">
        <f t="shared" si="42"/>
        <v>0</v>
      </c>
      <c r="R82" s="64">
        <f t="shared" si="42"/>
        <v>0</v>
      </c>
      <c r="S82" s="64">
        <f t="shared" si="42"/>
        <v>0</v>
      </c>
      <c r="T82" s="64">
        <f t="shared" si="42"/>
        <v>0</v>
      </c>
      <c r="U82" s="64">
        <f t="shared" si="42"/>
        <v>0</v>
      </c>
      <c r="V82" s="64">
        <f>SUM(V78:V81)</f>
        <v>8300</v>
      </c>
      <c r="W82" s="64">
        <f t="shared" si="41"/>
        <v>0</v>
      </c>
      <c r="X82" s="64">
        <f t="shared" si="41"/>
        <v>0</v>
      </c>
      <c r="Y82" s="64">
        <f t="shared" si="41"/>
        <v>2498300</v>
      </c>
      <c r="Z82" s="64">
        <f t="shared" si="41"/>
        <v>57741080.259999998</v>
      </c>
    </row>
    <row r="83" spans="1:26" ht="10.199999999999999" customHeight="1" x14ac:dyDescent="0.3">
      <c r="B83" s="70"/>
      <c r="C83" s="40"/>
      <c r="D83" s="33"/>
      <c r="E83" s="33"/>
      <c r="F83" s="33"/>
      <c r="G83" s="33"/>
      <c r="H83" s="33"/>
      <c r="I83" s="33"/>
      <c r="J83" s="33"/>
      <c r="K83" s="33"/>
      <c r="L83" s="33"/>
      <c r="M83" s="33"/>
      <c r="N83" s="33"/>
      <c r="O83" s="33"/>
      <c r="P83" s="33"/>
      <c r="Q83" s="33"/>
      <c r="R83" s="33"/>
      <c r="S83" s="33"/>
      <c r="T83" s="33"/>
      <c r="U83" s="33"/>
      <c r="V83" s="33"/>
      <c r="W83" s="33"/>
      <c r="X83" s="33"/>
      <c r="Y83" s="98"/>
      <c r="Z83" s="98"/>
    </row>
    <row r="84" spans="1:26" x14ac:dyDescent="0.3">
      <c r="B84" s="91" t="s">
        <v>3</v>
      </c>
      <c r="C84" s="40"/>
      <c r="D84" s="33"/>
      <c r="E84" s="33"/>
      <c r="F84" s="33"/>
      <c r="G84" s="33"/>
      <c r="H84" s="33"/>
      <c r="I84" s="33"/>
      <c r="J84" s="33"/>
      <c r="K84" s="33"/>
      <c r="L84" s="33"/>
      <c r="M84" s="33"/>
      <c r="N84" s="33"/>
      <c r="O84" s="33"/>
      <c r="P84" s="33"/>
      <c r="Q84" s="33"/>
      <c r="R84" s="33"/>
      <c r="S84" s="33"/>
      <c r="T84" s="33"/>
      <c r="U84" s="33"/>
      <c r="V84" s="33"/>
      <c r="W84" s="33"/>
      <c r="X84" s="33"/>
      <c r="Y84" s="98"/>
      <c r="Z84" s="98"/>
    </row>
    <row r="85" spans="1:26" x14ac:dyDescent="0.3">
      <c r="A85">
        <v>8</v>
      </c>
      <c r="B85" s="67" t="s">
        <v>25</v>
      </c>
      <c r="C85" s="140"/>
      <c r="D85" s="141"/>
      <c r="E85" s="141"/>
      <c r="F85" s="141"/>
      <c r="G85" s="141"/>
      <c r="H85" s="141"/>
      <c r="I85" s="141"/>
      <c r="J85" s="141"/>
      <c r="K85" s="141"/>
      <c r="L85" s="141"/>
      <c r="M85" s="141"/>
      <c r="N85" s="141"/>
      <c r="O85" s="141"/>
      <c r="P85" s="141"/>
      <c r="Q85" s="141"/>
      <c r="R85" s="138"/>
      <c r="S85" s="141"/>
      <c r="T85" s="141"/>
      <c r="U85" s="141"/>
      <c r="V85" s="141"/>
      <c r="W85" s="141"/>
      <c r="X85" s="141"/>
      <c r="Y85" s="141"/>
      <c r="Z85" s="136"/>
    </row>
    <row r="86" spans="1:26" x14ac:dyDescent="0.3">
      <c r="A86">
        <v>8.1</v>
      </c>
      <c r="B86" s="63" t="s">
        <v>83</v>
      </c>
      <c r="C86" s="62">
        <f>IFERROR(SUMIFS('MGZ121'!$N$1742:'MGZ121'!$N$1934,'MGZ121'!$H$1742:$H$1934,"SALIDA",'MGZ121'!$J$1742:$J$1934,B86),0)</f>
        <v>0</v>
      </c>
      <c r="D86" s="62">
        <f>IFERROR(SUMIFS('MGZ BBVA'!$N$1702:$N$1910,'MGZ BBVA'!$H$1702:$H$1910,"SALIDA",'MGZ BBVA'!$J$1702:$J$1910,$B86),0)</f>
        <v>0</v>
      </c>
      <c r="E86" s="62">
        <f>IFERROR(SUMIFS('MGZ DOLARES'!$N$2:$N$2,'MGZ DOLARES'!$F$2:$F$2,"SALIDA",'MGZ DOLARES'!$J$2:$J$2,$B86),0)</f>
        <v>0</v>
      </c>
      <c r="F86" s="62">
        <f>IFERROR(SUMIFS('MGZ BAJIO'!$N$82:$N$83,'MGZ BAJIO'!$H$82:$H$83,"SALIDA",'MGZ BAJIO'!$J$82:$J$83,$B86),0)</f>
        <v>0</v>
      </c>
      <c r="G86" s="62">
        <f>IFERROR(SUMIFS('VICTOR BANAMEX'!$N$655:$N$716,'VICTOR BANAMEX'!$H$655:$H$716,"SALIDA",'VICTOR BANAMEX'!$J$655:$J$716,$B86),0)</f>
        <v>0</v>
      </c>
      <c r="H86" s="62">
        <f>IFERROR(SUMIFS('VICTOR BANORTE'!$N$114:$N$121,'VICTOR BANORTE'!$H$114:$H$121,"SALIDA",'VICTOR BANORTE'!$J$114:$J$121,$B86),0)</f>
        <v>0</v>
      </c>
      <c r="I86" s="62">
        <f>IFERROR(SUMIFS(RODRIGO!$N$5:$N$5,RODRIGO!$H$5:$H$5,"SALIDA",RODRIGO!$J$5:$J$5,$B86),0)</f>
        <v>0</v>
      </c>
      <c r="J86" s="62">
        <f>IFERROR(SUMIFS(MOY!$N$100:$N$101,MOY!$H$100:$H$101,"SALIDA",MOY!$J$100:$J$101,$B86),0)</f>
        <v>0</v>
      </c>
      <c r="K86" s="62">
        <f>IFERROR(SUMIFS('NORMA RUTH'!$N$128:$N$143,'NORMA RUTH'!$H$128:$H$143,"SALIDA",'NORMA RUTH'!$J$128:$J$143,$B86),0)</f>
        <v>0</v>
      </c>
      <c r="L86" s="62">
        <f>IFERROR(SUMIFS(VALERIA!$N$90:$N$100,VALERIA!$H$90:$H$100,"SALIDA",VALERIA!$J$90:$J$100,$B86),0)</f>
        <v>0</v>
      </c>
      <c r="M86" s="62">
        <f>IFERROR(SUMIFS('MANUEL BANAMEX'!$N$163:$N$178,'MANUEL BANAMEX'!$H$163:$H$178,"SALIDA",'MANUEL BANAMEX'!$J$163:$J$178,$B86),0)</f>
        <v>0</v>
      </c>
      <c r="N86" s="62">
        <f>IFERROR(SUMIFS(ROBERTO!$N$10:$N$19,ROBERTO!$H$10:$H$19,"SALIDA",ROBERTO!$J$10:$J$19,$B86),0)</f>
        <v>0</v>
      </c>
      <c r="O86" s="62">
        <f>IFERROR(SUMIFS(JUAN!$N$96:$N$103,JUAN!$H$96:$H$103,"SALIDA",JUAN!$J$96:$J$103,$B86),0)</f>
        <v>0</v>
      </c>
      <c r="P86" s="62">
        <f>IFERROR(SUMIFS('NORMA SANCHEZ'!$N$90:$N$96,'NORMA SANCHEZ'!$H$90:$H$96,"SALIDA",'NORMA SANCHEZ'!$J$90:$J$96,$B86),0)</f>
        <v>0</v>
      </c>
      <c r="Q86" s="62">
        <f>IFERROR(SUMIFS('JOSE CARLOS'!$N$90:$N$95,'JOSE CARLOS'!$H$90:$H$95,"SALIDA",'JOSE CARLOS'!$J$90:$J$95,$B86),0)</f>
        <v>0</v>
      </c>
      <c r="R86" s="62">
        <f>IFERROR(SUMIFS('LUIS ENRIQUE '!$N$74:$N$75,'LUIS ENRIQUE '!$H$74:$H$75,"SALIDA",'LUIS ENRIQUE '!$J$74:$J$75,$B86),0)</f>
        <v>0</v>
      </c>
      <c r="S86" s="62">
        <f>IFERROR(SUMIFS(CESARIA!$N$100:$N$107,CESARIA!$H$100:$H$107,"SALIDA",CESARIA!$J$100:$J$107,$B86),0)</f>
        <v>0</v>
      </c>
      <c r="T86" s="62">
        <f>IFERROR(SUMIFS(ALAN!$N$104:$N$113,ALAN!$H$104:$H$113,"SALIDA",ALAN!$J$104:$J$113,$B86),0)</f>
        <v>0</v>
      </c>
      <c r="U86" s="62">
        <f>IFERROR(SUMIFS(ELVIA!$N$80:$N$81,ELVIA!$H$80:$H$81,"SALIDA",ELVIA!$J$80:$J$81,$B86),0)</f>
        <v>0</v>
      </c>
      <c r="V86" s="146">
        <f>IFERROR(SUMIFS(CAJA!$N$7235:$N$7905,CAJA!$H$7235:$H$7905,"SALIDA",CAJA!$J$7235:$J$7905,$B86),0)</f>
        <v>0</v>
      </c>
      <c r="W86" s="62">
        <f>IFERROR(SUMIFS('CAJA TIGRES'!$N$1995:$N$2100,'CAJA TIGRES'!$H$1995:$H$2100,"SALIDA",'CAJA TIGRES'!$J$1995:$J$2100,$B86),0)</f>
        <v>0</v>
      </c>
      <c r="X86" s="62">
        <f>IFERROR(SUMIFS(RESERVA!$N$14:$N$14,RESERVA!$H$14:$H$14,"SALIDA",RESERVA!$J$14:$J$14,$B86),0)</f>
        <v>0</v>
      </c>
      <c r="Y86" s="96">
        <f>SUM(C86:X86)</f>
        <v>0</v>
      </c>
      <c r="Z86" s="96">
        <f>Y86+'NOV25'!Z86</f>
        <v>31051222.260000002</v>
      </c>
    </row>
    <row r="87" spans="1:26" x14ac:dyDescent="0.3">
      <c r="A87">
        <v>8.1999999999999993</v>
      </c>
      <c r="B87" s="63" t="s">
        <v>84</v>
      </c>
      <c r="C87" s="62">
        <f>IFERROR(SUMIFS('MGZ121'!$N$1742:'MGZ121'!$N$1934,'MGZ121'!$H$1742:$H$1934,"SALIDA",'MGZ121'!$J$1742:$J$1934,B87),0)</f>
        <v>0</v>
      </c>
      <c r="D87" s="62">
        <f>IFERROR(SUMIFS('MGZ BBVA'!$N$1702:$N$1910,'MGZ BBVA'!$H$1702:$H$1910,"SALIDA",'MGZ BBVA'!$J$1702:$J$1910,$B87),0)</f>
        <v>0</v>
      </c>
      <c r="E87" s="62">
        <f>IFERROR(SUMIFS('MGZ DOLARES'!$N$2:$N$2,'MGZ DOLARES'!$F$2:$F$2,"SALIDA",'MGZ DOLARES'!$J$2:$J$2,$B87),0)</f>
        <v>0</v>
      </c>
      <c r="F87" s="62">
        <f>IFERROR(SUMIFS('MGZ BAJIO'!$N$82:$N$83,'MGZ BAJIO'!$H$82:$H$83,"SALIDA",'MGZ BAJIO'!$J$82:$J$83,$B87),0)</f>
        <v>0</v>
      </c>
      <c r="G87" s="62">
        <f>IFERROR(SUMIFS('VICTOR BANAMEX'!$N$655:$N$716,'VICTOR BANAMEX'!$H$655:$H$716,"SALIDA",'VICTOR BANAMEX'!$J$655:$J$716,$B87),0)</f>
        <v>0</v>
      </c>
      <c r="H87" s="62">
        <f>IFERROR(SUMIFS('VICTOR BANORTE'!$N$114:$N$121,'VICTOR BANORTE'!$H$114:$H$121,"SALIDA",'VICTOR BANORTE'!$J$114:$J$121,$B87),0)</f>
        <v>0</v>
      </c>
      <c r="I87" s="62">
        <f>IFERROR(SUMIFS(RODRIGO!$N$5:$N$5,RODRIGO!$H$5:$H$5,"SALIDA",RODRIGO!$J$5:$J$5,$B87),0)</f>
        <v>0</v>
      </c>
      <c r="J87" s="62">
        <f>IFERROR(SUMIFS(MOY!$N$100:$N$101,MOY!$H$100:$H$101,"SALIDA",MOY!$J$100:$J$101,$B87),0)</f>
        <v>0</v>
      </c>
      <c r="K87" s="62">
        <f>IFERROR(SUMIFS('NORMA RUTH'!$N$128:$N$143,'NORMA RUTH'!$H$128:$H$143,"SALIDA",'NORMA RUTH'!$J$128:$J$143,$B87),0)</f>
        <v>0</v>
      </c>
      <c r="L87" s="62">
        <f>IFERROR(SUMIFS(VALERIA!$N$90:$N$100,VALERIA!$H$90:$H$100,"SALIDA",VALERIA!$J$90:$J$100,$B87),0)</f>
        <v>0</v>
      </c>
      <c r="M87" s="62">
        <f>IFERROR(SUMIFS('MANUEL BANAMEX'!$N$163:$N$178,'MANUEL BANAMEX'!$H$163:$H$178,"SALIDA",'MANUEL BANAMEX'!$J$163:$J$178,$B87),0)</f>
        <v>0</v>
      </c>
      <c r="N87" s="62">
        <f>IFERROR(SUMIFS(ROBERTO!$N$10:$N$19,ROBERTO!$H$10:$H$19,"SALIDA",ROBERTO!$J$10:$J$19,$B87),0)</f>
        <v>0</v>
      </c>
      <c r="O87" s="62">
        <f>IFERROR(SUMIFS(JUAN!$N$96:$N$103,JUAN!$H$96:$H$103,"SALIDA",JUAN!$J$96:$J$103,$B87),0)</f>
        <v>0</v>
      </c>
      <c r="P87" s="62">
        <f>IFERROR(SUMIFS('NORMA SANCHEZ'!$N$90:$N$96,'NORMA SANCHEZ'!$H$90:$H$96,"SALIDA",'NORMA SANCHEZ'!$J$90:$J$96,$B87),0)</f>
        <v>0</v>
      </c>
      <c r="Q87" s="62">
        <f>IFERROR(SUMIFS('JOSE CARLOS'!$N$90:$N$95,'JOSE CARLOS'!$H$90:$H$95,"SALIDA",'JOSE CARLOS'!$J$90:$J$95,$B87),0)</f>
        <v>0</v>
      </c>
      <c r="R87" s="62">
        <f>IFERROR(SUMIFS('LUIS ENRIQUE '!$N$74:$N$75,'LUIS ENRIQUE '!$H$74:$H$75,"SALIDA",'LUIS ENRIQUE '!$J$74:$J$75,$B87),0)</f>
        <v>0</v>
      </c>
      <c r="S87" s="62">
        <f>IFERROR(SUMIFS(CESARIA!$N$100:$N$107,CESARIA!$H$100:$H$107,"SALIDA",CESARIA!$J$100:$J$107,$B87),0)</f>
        <v>0</v>
      </c>
      <c r="T87" s="62">
        <f>IFERROR(SUMIFS(ALAN!$N$104:$N$113,ALAN!$H$104:$H$113,"SALIDA",ALAN!$J$104:$J$113,$B87),0)</f>
        <v>0</v>
      </c>
      <c r="U87" s="62">
        <f>IFERROR(SUMIFS(ELVIA!$N$80:$N$81,ELVIA!$H$80:$H$81,"SALIDA",ELVIA!$J$80:$J$81,$B87),0)</f>
        <v>0</v>
      </c>
      <c r="V87" s="146">
        <f>IFERROR(SUMIFS(CAJA!$N$7235:$N$7905,CAJA!$H$7235:$H$7905,"SALIDA",CAJA!$J$7235:$J$7905,$B87),0)</f>
        <v>12280</v>
      </c>
      <c r="W87" s="62">
        <f>IFERROR(SUMIFS('CAJA TIGRES'!$N$1995:$N$2100,'CAJA TIGRES'!$H$1995:$H$2100,"SALIDA",'CAJA TIGRES'!$J$1995:$J$2100,$B87),0)</f>
        <v>0</v>
      </c>
      <c r="X87" s="62">
        <f>IFERROR(SUMIFS(RESERVA!$N$14:$N$14,RESERVA!$H$14:$H$14,"SALIDA",RESERVA!$J$14:$J$14,$B87),0)</f>
        <v>0</v>
      </c>
      <c r="Y87" s="96">
        <f>SUM(C87:X87)</f>
        <v>12280</v>
      </c>
      <c r="Z87" s="96">
        <f>Y87+'NOV25'!Z87</f>
        <v>1437280</v>
      </c>
    </row>
    <row r="88" spans="1:26" x14ac:dyDescent="0.3">
      <c r="B88" s="63" t="s">
        <v>201</v>
      </c>
      <c r="C88" s="62">
        <f>IFERROR(SUMIFS('MGZ121'!$N$1742:'MGZ121'!$N$1934,'MGZ121'!$H$1742:$H$1934,"SALIDA",'MGZ121'!$J$1742:$J$1934,B88),0)</f>
        <v>0</v>
      </c>
      <c r="D88" s="62">
        <f>IFERROR(SUMIFS('MGZ BBVA'!$N$1702:$N$1910,'MGZ BBVA'!$H$1702:$H$1910,"SALIDA",'MGZ BBVA'!$J$1702:$J$1910,$B88),0)</f>
        <v>0</v>
      </c>
      <c r="E88" s="62">
        <f>IFERROR(SUMIFS('MGZ DOLARES'!$N$2:$N$2,'MGZ DOLARES'!$F$2:$F$2,"SALIDA",'MGZ DOLARES'!$J$2:$J$2,$B88),0)</f>
        <v>0</v>
      </c>
      <c r="F88" s="62">
        <f>IFERROR(SUMIFS('MGZ BAJIO'!$N$82:$N$83,'MGZ BAJIO'!$H$82:$H$83,"SALIDA",'MGZ BAJIO'!$J$82:$J$83,$B88),0)</f>
        <v>0</v>
      </c>
      <c r="G88" s="62">
        <f>IFERROR(SUMIFS('VICTOR BANAMEX'!$N$655:$N$716,'VICTOR BANAMEX'!$H$655:$H$716,"SALIDA",'VICTOR BANAMEX'!$J$655:$J$716,$B88),0)</f>
        <v>0</v>
      </c>
      <c r="H88" s="62">
        <f>IFERROR(SUMIFS('VICTOR BANORTE'!$N$114:$N$121,'VICTOR BANORTE'!$H$114:$H$121,"SALIDA",'VICTOR BANORTE'!$J$114:$J$121,$B88),0)</f>
        <v>0</v>
      </c>
      <c r="I88" s="62">
        <f>IFERROR(SUMIFS(RODRIGO!$N$5:$N$5,RODRIGO!$H$5:$H$5,"SALIDA",RODRIGO!$J$5:$J$5,$B88),0)</f>
        <v>0</v>
      </c>
      <c r="J88" s="62">
        <f>IFERROR(SUMIFS(MOY!$N$100:$N$101,MOY!$H$100:$H$101,"SALIDA",MOY!$J$100:$J$101,$B88),0)</f>
        <v>0</v>
      </c>
      <c r="K88" s="62">
        <f>IFERROR(SUMIFS('NORMA RUTH'!$N$128:$N$143,'NORMA RUTH'!$H$128:$H$143,"SALIDA",'NORMA RUTH'!$J$128:$J$143,$B88),0)</f>
        <v>0</v>
      </c>
      <c r="L88" s="62">
        <f>IFERROR(SUMIFS(VALERIA!$N$90:$N$100,VALERIA!$H$90:$H$100,"SALIDA",VALERIA!$J$90:$J$100,$B88),0)</f>
        <v>0</v>
      </c>
      <c r="M88" s="62">
        <f>IFERROR(SUMIFS('MANUEL BANAMEX'!$N$163:$N$178,'MANUEL BANAMEX'!$H$163:$H$178,"SALIDA",'MANUEL BANAMEX'!$J$163:$J$178,$B88),0)</f>
        <v>0</v>
      </c>
      <c r="N88" s="62">
        <f>IFERROR(SUMIFS(ROBERTO!$N$10:$N$19,ROBERTO!$H$10:$H$19,"SALIDA",ROBERTO!$J$10:$J$19,$B88),0)</f>
        <v>0</v>
      </c>
      <c r="O88" s="62">
        <f>IFERROR(SUMIFS(JUAN!$N$96:$N$103,JUAN!$H$96:$H$103,"SALIDA",JUAN!$J$96:$J$103,$B88),0)</f>
        <v>0</v>
      </c>
      <c r="P88" s="62">
        <f>IFERROR(SUMIFS('NORMA SANCHEZ'!$N$90:$N$96,'NORMA SANCHEZ'!$H$90:$H$96,"SALIDA",'NORMA SANCHEZ'!$J$90:$J$96,$B88),0)</f>
        <v>0</v>
      </c>
      <c r="Q88" s="62">
        <f>IFERROR(SUMIFS('JOSE CARLOS'!$N$90:$N$95,'JOSE CARLOS'!$H$90:$H$95,"SALIDA",'JOSE CARLOS'!$J$90:$J$95,$B88),0)</f>
        <v>0</v>
      </c>
      <c r="R88" s="62">
        <f>IFERROR(SUMIFS('LUIS ENRIQUE '!$N$74:$N$75,'LUIS ENRIQUE '!$H$74:$H$75,"SALIDA",'LUIS ENRIQUE '!$J$74:$J$75,$B88),0)</f>
        <v>0</v>
      </c>
      <c r="S88" s="62">
        <f>IFERROR(SUMIFS(CESARIA!$N$100:$N$107,CESARIA!$H$100:$H$107,"SALIDA",CESARIA!$J$100:$J$107,$B88),0)</f>
        <v>0</v>
      </c>
      <c r="T88" s="62">
        <f>IFERROR(SUMIFS(ALAN!$N$104:$N$113,ALAN!$H$104:$H$113,"SALIDA",ALAN!$J$104:$J$113,$B88),0)</f>
        <v>0</v>
      </c>
      <c r="U88" s="62">
        <f>IFERROR(SUMIFS(ELVIA!$N$80:$N$81,ELVIA!$H$80:$H$81,"SALIDA",ELVIA!$J$80:$J$81,$B88),0)</f>
        <v>0</v>
      </c>
      <c r="V88" s="146">
        <f>IFERROR(SUMIFS(CAJA!$N$7235:$N$7905,CAJA!$H$7235:$H$7905,"SALIDA",CAJA!$J$7235:$J$7905,$B88),0)</f>
        <v>1000</v>
      </c>
      <c r="W88" s="62">
        <f>IFERROR(SUMIFS('CAJA TIGRES'!$N$1995:$N$2100,'CAJA TIGRES'!$H$1995:$H$2100,"SALIDA",'CAJA TIGRES'!$J$1995:$J$2100,$B88),0)</f>
        <v>0</v>
      </c>
      <c r="X88" s="62">
        <f>IFERROR(SUMIFS(RESERVA!$N$14:$N$14,RESERVA!$H$14:$H$14,"SALIDA",RESERVA!$J$14:$J$14,$B88),0)</f>
        <v>0</v>
      </c>
      <c r="Y88" s="96">
        <f>SUM(C88:X88)</f>
        <v>1000</v>
      </c>
      <c r="Z88" s="96">
        <f>Y88+'NOV25'!Z88</f>
        <v>155000</v>
      </c>
    </row>
    <row r="89" spans="1:26" x14ac:dyDescent="0.3">
      <c r="B89" s="63" t="s">
        <v>209</v>
      </c>
      <c r="C89" s="62">
        <f>IFERROR(SUMIFS('MGZ121'!$N$1742:'MGZ121'!$N$1934,'MGZ121'!$H$1742:$H$1934,"SALIDA",'MGZ121'!$J$1742:$J$1934,B89),0)</f>
        <v>0</v>
      </c>
      <c r="D89" s="62">
        <f>IFERROR(SUMIFS('MGZ BBVA'!$N$1702:$N$1910,'MGZ BBVA'!$H$1702:$H$1910,"SALIDA",'MGZ BBVA'!$J$1702:$J$1910,$B89),0)</f>
        <v>90000</v>
      </c>
      <c r="E89" s="62">
        <f>IFERROR(SUMIFS('MGZ DOLARES'!$N$2:$N$2,'MGZ DOLARES'!$F$2:$F$2,"SALIDA",'MGZ DOLARES'!$J$2:$J$2,$B89),0)</f>
        <v>0</v>
      </c>
      <c r="F89" s="62">
        <f>IFERROR(SUMIFS('MGZ BAJIO'!$N$82:$N$83,'MGZ BAJIO'!$H$82:$H$83,"SALIDA",'MGZ BAJIO'!$J$82:$J$83,$B89),0)</f>
        <v>0</v>
      </c>
      <c r="G89" s="62">
        <f>IFERROR(SUMIFS('VICTOR BANAMEX'!$N$655:$N$716,'VICTOR BANAMEX'!$H$655:$H$716,"SALIDA",'VICTOR BANAMEX'!$J$655:$J$716,$B89),0)</f>
        <v>0</v>
      </c>
      <c r="H89" s="62">
        <f>IFERROR(SUMIFS('VICTOR BANORTE'!$N$114:$N$121,'VICTOR BANORTE'!$H$114:$H$121,"SALIDA",'VICTOR BANORTE'!$J$114:$J$121,$B89),0)</f>
        <v>0</v>
      </c>
      <c r="I89" s="62">
        <f>IFERROR(SUMIFS(RODRIGO!$N$5:$N$5,RODRIGO!$H$5:$H$5,"SALIDA",RODRIGO!$J$5:$J$5,$B89),0)</f>
        <v>0</v>
      </c>
      <c r="J89" s="62">
        <f>IFERROR(SUMIFS(MOY!$N$100:$N$101,MOY!$H$100:$H$101,"SALIDA",MOY!$J$100:$J$101,$B89),0)</f>
        <v>0</v>
      </c>
      <c r="K89" s="62">
        <f>IFERROR(SUMIFS('NORMA RUTH'!$N$128:$N$143,'NORMA RUTH'!$H$128:$H$143,"SALIDA",'NORMA RUTH'!$J$128:$J$143,$B89),0)</f>
        <v>0</v>
      </c>
      <c r="L89" s="62">
        <f>IFERROR(SUMIFS(VALERIA!$N$90:$N$100,VALERIA!$H$90:$H$100,"SALIDA",VALERIA!$J$90:$J$100,$B89),0)</f>
        <v>0</v>
      </c>
      <c r="M89" s="62">
        <f>IFERROR(SUMIFS('MANUEL BANAMEX'!$N$163:$N$178,'MANUEL BANAMEX'!$H$163:$H$178,"SALIDA",'MANUEL BANAMEX'!$J$163:$J$178,$B89),0)</f>
        <v>0</v>
      </c>
      <c r="N89" s="62">
        <f>IFERROR(SUMIFS(ROBERTO!$N$10:$N$19,ROBERTO!$H$10:$H$19,"SALIDA",ROBERTO!$J$10:$J$19,$B89),0)</f>
        <v>0</v>
      </c>
      <c r="O89" s="62">
        <f>IFERROR(SUMIFS(JUAN!$N$96:$N$103,JUAN!$H$96:$H$103,"SALIDA",JUAN!$J$96:$J$103,$B89),0)</f>
        <v>0</v>
      </c>
      <c r="P89" s="62">
        <f>IFERROR(SUMIFS('NORMA SANCHEZ'!$N$90:$N$96,'NORMA SANCHEZ'!$H$90:$H$96,"SALIDA",'NORMA SANCHEZ'!$J$90:$J$96,$B89),0)</f>
        <v>0</v>
      </c>
      <c r="Q89" s="62">
        <f>IFERROR(SUMIFS('JOSE CARLOS'!$N$90:$N$95,'JOSE CARLOS'!$H$90:$H$95,"SALIDA",'JOSE CARLOS'!$J$90:$J$95,$B89),0)</f>
        <v>0</v>
      </c>
      <c r="R89" s="62">
        <f>IFERROR(SUMIFS('LUIS ENRIQUE '!$N$74:$N$75,'LUIS ENRIQUE '!$H$74:$H$75,"SALIDA",'LUIS ENRIQUE '!$J$74:$J$75,$B89),0)</f>
        <v>0</v>
      </c>
      <c r="S89" s="62">
        <f>IFERROR(SUMIFS(CESARIA!$N$100:$N$107,CESARIA!$H$100:$H$107,"SALIDA",CESARIA!$J$100:$J$107,$B89),0)</f>
        <v>0</v>
      </c>
      <c r="T89" s="62">
        <f>IFERROR(SUMIFS(ALAN!$N$104:$N$113,ALAN!$H$104:$H$113,"SALIDA",ALAN!$J$104:$J$113,$B89),0)</f>
        <v>0</v>
      </c>
      <c r="U89" s="62">
        <f>IFERROR(SUMIFS(ELVIA!$N$80:$N$81,ELVIA!$H$80:$H$81,"SALIDA",ELVIA!$J$80:$J$81,$B89),0)</f>
        <v>0</v>
      </c>
      <c r="V89" s="146">
        <f>IFERROR(SUMIFS(CAJA!$N$7235:$N$7905,CAJA!$H$7235:$H$7905,"SALIDA",CAJA!$J$7235:$J$7905,$B89),0)</f>
        <v>0</v>
      </c>
      <c r="W89" s="62">
        <f>IFERROR(SUMIFS('CAJA TIGRES'!$N$1995:$N$2100,'CAJA TIGRES'!$H$1995:$H$2100,"SALIDA",'CAJA TIGRES'!$J$1995:$J$2100,$B89),0)</f>
        <v>0</v>
      </c>
      <c r="X89" s="62">
        <f>IFERROR(SUMIFS(RESERVA!$N$14:$N$14,RESERVA!$H$14:$H$14,"SALIDA",RESERVA!$J$14:$J$14,$B89),0)</f>
        <v>0</v>
      </c>
      <c r="Y89" s="96">
        <f>SUM(C89:X89)</f>
        <v>90000</v>
      </c>
      <c r="Z89" s="96">
        <f>Y89+'NOV25'!Z89</f>
        <v>600300</v>
      </c>
    </row>
    <row r="90" spans="1:26" x14ac:dyDescent="0.3">
      <c r="B90" s="16" t="s">
        <v>107</v>
      </c>
      <c r="C90" s="76">
        <f>SUM(C86:C89)</f>
        <v>0</v>
      </c>
      <c r="D90" s="76">
        <f t="shared" ref="D90" si="43">SUM(D86:D89)</f>
        <v>90000</v>
      </c>
      <c r="E90" s="76">
        <f t="shared" ref="E90:Z90" si="44">SUM(E86:E89)</f>
        <v>0</v>
      </c>
      <c r="F90" s="76">
        <f t="shared" si="44"/>
        <v>0</v>
      </c>
      <c r="G90" s="76">
        <f t="shared" si="44"/>
        <v>0</v>
      </c>
      <c r="H90" s="76">
        <f t="shared" si="44"/>
        <v>0</v>
      </c>
      <c r="I90" s="76">
        <f t="shared" si="44"/>
        <v>0</v>
      </c>
      <c r="J90" s="76">
        <f t="shared" si="44"/>
        <v>0</v>
      </c>
      <c r="K90" s="76">
        <f t="shared" si="44"/>
        <v>0</v>
      </c>
      <c r="L90" s="76">
        <f t="shared" si="44"/>
        <v>0</v>
      </c>
      <c r="M90" s="76">
        <f t="shared" si="44"/>
        <v>0</v>
      </c>
      <c r="N90" s="76">
        <f t="shared" ref="N90:U90" si="45">SUM(N86:N89)</f>
        <v>0</v>
      </c>
      <c r="O90" s="76">
        <f t="shared" si="45"/>
        <v>0</v>
      </c>
      <c r="P90" s="76">
        <f t="shared" si="45"/>
        <v>0</v>
      </c>
      <c r="Q90" s="76">
        <f t="shared" si="45"/>
        <v>0</v>
      </c>
      <c r="R90" s="76">
        <f t="shared" si="45"/>
        <v>0</v>
      </c>
      <c r="S90" s="76">
        <f t="shared" si="45"/>
        <v>0</v>
      </c>
      <c r="T90" s="76">
        <f t="shared" si="45"/>
        <v>0</v>
      </c>
      <c r="U90" s="76">
        <f t="shared" si="45"/>
        <v>0</v>
      </c>
      <c r="V90" s="76">
        <f>SUM(V86:V89)</f>
        <v>13280</v>
      </c>
      <c r="W90" s="76">
        <f t="shared" si="44"/>
        <v>0</v>
      </c>
      <c r="X90" s="76">
        <f t="shared" si="44"/>
        <v>0</v>
      </c>
      <c r="Y90" s="76">
        <f t="shared" si="44"/>
        <v>103280</v>
      </c>
      <c r="Z90" s="76">
        <f t="shared" si="44"/>
        <v>33243802.260000002</v>
      </c>
    </row>
    <row r="91" spans="1:26" s="84" customFormat="1" ht="21" customHeight="1" x14ac:dyDescent="0.3">
      <c r="B91" s="17" t="s">
        <v>16</v>
      </c>
      <c r="C91" s="82">
        <f>C82-C90</f>
        <v>0</v>
      </c>
      <c r="D91" s="82">
        <f t="shared" ref="D91" si="46">D82-D90</f>
        <v>2400000</v>
      </c>
      <c r="E91" s="82">
        <f t="shared" ref="E91:M91" si="47">E82-E90</f>
        <v>0</v>
      </c>
      <c r="F91" s="82">
        <f t="shared" si="47"/>
        <v>0</v>
      </c>
      <c r="G91" s="82">
        <f t="shared" si="47"/>
        <v>0</v>
      </c>
      <c r="H91" s="82">
        <f t="shared" si="47"/>
        <v>0</v>
      </c>
      <c r="I91" s="82">
        <f t="shared" si="47"/>
        <v>0</v>
      </c>
      <c r="J91" s="82">
        <f t="shared" si="47"/>
        <v>0</v>
      </c>
      <c r="K91" s="82">
        <f t="shared" si="47"/>
        <v>0</v>
      </c>
      <c r="L91" s="82">
        <f t="shared" si="47"/>
        <v>0</v>
      </c>
      <c r="M91" s="82">
        <f t="shared" si="47"/>
        <v>0</v>
      </c>
      <c r="N91" s="82">
        <f t="shared" ref="N91:U91" si="48">N82-N90</f>
        <v>0</v>
      </c>
      <c r="O91" s="82">
        <f t="shared" si="48"/>
        <v>0</v>
      </c>
      <c r="P91" s="82">
        <f t="shared" si="48"/>
        <v>0</v>
      </c>
      <c r="Q91" s="82">
        <f t="shared" si="48"/>
        <v>0</v>
      </c>
      <c r="R91" s="82">
        <f t="shared" si="48"/>
        <v>0</v>
      </c>
      <c r="S91" s="82">
        <f t="shared" si="48"/>
        <v>0</v>
      </c>
      <c r="T91" s="82">
        <f t="shared" si="48"/>
        <v>0</v>
      </c>
      <c r="U91" s="83">
        <f t="shared" si="48"/>
        <v>0</v>
      </c>
      <c r="V91" s="82">
        <f>V82-V90</f>
        <v>-4980</v>
      </c>
      <c r="W91" s="82">
        <f t="shared" ref="W91:Z91" si="49">W82-W90</f>
        <v>0</v>
      </c>
      <c r="X91" s="82">
        <f t="shared" si="49"/>
        <v>0</v>
      </c>
      <c r="Y91" s="83">
        <f t="shared" si="49"/>
        <v>2395020</v>
      </c>
      <c r="Z91" s="82">
        <f t="shared" si="49"/>
        <v>24497277.999999996</v>
      </c>
    </row>
    <row r="92" spans="1:26" ht="7.2" customHeight="1" x14ac:dyDescent="0.3">
      <c r="B92" s="18"/>
      <c r="C92" s="40"/>
      <c r="D92" s="33"/>
      <c r="E92" s="33"/>
      <c r="F92" s="33"/>
      <c r="G92" s="33"/>
      <c r="H92" s="33"/>
      <c r="I92" s="33"/>
      <c r="J92" s="33"/>
      <c r="K92" s="33"/>
      <c r="L92" s="33"/>
      <c r="M92" s="33"/>
      <c r="N92" s="33"/>
      <c r="O92" s="33"/>
      <c r="P92" s="33"/>
      <c r="Q92" s="33"/>
      <c r="R92" s="33"/>
      <c r="S92" s="33"/>
      <c r="T92" s="33"/>
      <c r="U92" s="33"/>
      <c r="V92" s="33"/>
      <c r="W92" s="33"/>
      <c r="X92" s="33"/>
      <c r="Y92" s="98"/>
      <c r="Z92" s="98"/>
    </row>
    <row r="93" spans="1:26" x14ac:dyDescent="0.3">
      <c r="B93" s="65" t="s">
        <v>2</v>
      </c>
      <c r="C93" s="40"/>
      <c r="D93" s="33"/>
      <c r="E93" s="33"/>
      <c r="F93" s="33"/>
      <c r="G93" s="33"/>
      <c r="H93" s="33"/>
      <c r="I93" s="33"/>
      <c r="J93" s="33"/>
      <c r="K93" s="33"/>
      <c r="L93" s="33"/>
      <c r="M93" s="33"/>
      <c r="N93" s="33"/>
      <c r="O93" s="33"/>
      <c r="P93" s="33"/>
      <c r="Q93" s="33"/>
      <c r="R93" s="33"/>
      <c r="S93" s="33"/>
      <c r="T93" s="33"/>
      <c r="U93" s="33"/>
      <c r="V93" s="33"/>
      <c r="W93" s="33"/>
      <c r="X93" s="33"/>
      <c r="Y93" s="98"/>
      <c r="Z93" s="98"/>
    </row>
    <row r="94" spans="1:26" x14ac:dyDescent="0.3">
      <c r="A94">
        <v>12</v>
      </c>
      <c r="B94" s="67" t="s">
        <v>81</v>
      </c>
      <c r="C94" s="137"/>
      <c r="D94" s="138"/>
      <c r="E94" s="138"/>
      <c r="F94" s="138"/>
      <c r="G94" s="138"/>
      <c r="H94" s="138"/>
      <c r="I94" s="138"/>
      <c r="J94" s="138"/>
      <c r="K94" s="138"/>
      <c r="L94" s="138"/>
      <c r="M94" s="138"/>
      <c r="N94" s="138"/>
      <c r="O94" s="138"/>
      <c r="P94" s="138"/>
      <c r="Q94" s="138"/>
      <c r="R94" s="138"/>
      <c r="S94" s="138"/>
      <c r="T94" s="138"/>
      <c r="U94" s="138"/>
      <c r="V94" s="138"/>
      <c r="W94" s="138"/>
      <c r="X94" s="138"/>
      <c r="Y94" s="138"/>
      <c r="Z94" s="129"/>
    </row>
    <row r="95" spans="1:26" x14ac:dyDescent="0.3">
      <c r="B95" s="63" t="s">
        <v>167</v>
      </c>
      <c r="C95" s="62">
        <f>IFERROR(SUMIFS('MGZ121'!$M$1742:'MGZ121'!$M$1934,'MGZ121'!$H$1742:$H$1934,"ENTRADA",'MGZ121'!$J$1742:$J$1934,$B95),0)</f>
        <v>0</v>
      </c>
      <c r="D95" s="62">
        <f>IFERROR(SUMIFS('MGZ BBVA'!$M$1702:$M$1910,'MGZ BBVA'!$H$1702:$H$1910,"ENTRADA",'MGZ BBVA'!$J$1702:$J$1910,$B95),0)</f>
        <v>768766.90999999992</v>
      </c>
      <c r="E95" s="62">
        <f>IFERROR(SUMIFS('MGZ DOLARES'!$M$2:$M$2,'MGZ DOLARES'!$F$2:$F$2,"ENTRADA",'MGZ DOLARES'!$J$2:$J$2,$B95),0)</f>
        <v>0</v>
      </c>
      <c r="F95" s="62">
        <f>IFERROR(SUMIFS('MGZ BAJIO'!$M$82:$M$83,'MGZ BAJIO'!$H$82:$H$83,"ENTRADA",'MGZ BAJIO'!$J$82:$J$83,$B95),0)</f>
        <v>0</v>
      </c>
      <c r="G95" s="62">
        <f>IFERROR(SUMIFS('VICTOR BANAMEX'!$M$655:$M$716,'VICTOR BANAMEX'!$H$655:$H$716,"ENTRADA",'VICTOR BANAMEX'!$J$655:$J$716,$B95),0)</f>
        <v>309254.06</v>
      </c>
      <c r="H95" s="62">
        <f>IFERROR(SUMIFS('VICTOR BANORTE'!$M$114:$M$121,'VICTOR BANORTE'!$H$114:$H$121,"ENTRADA",'VICTOR BANORTE'!$J$114:$J$121,$B95),0)</f>
        <v>0</v>
      </c>
      <c r="I95" s="62">
        <f>IFERROR(SUMIFS(RODRIGO!$M$5:$M$5,RODRIGO!$H$5:$H$5,"ENTRADA",RODRIGO!$J$5:$J$5,$B95),0)</f>
        <v>0</v>
      </c>
      <c r="J95" s="62">
        <f>IFERROR(SUMIFS(MOY!$M$100:$M$101,MOY!$H$100:$H$101,"ENTRADA",MOY!$J$100:$J$101,$B95),0)</f>
        <v>0</v>
      </c>
      <c r="K95" s="62">
        <f>IFERROR(SUMIFS('NORMA RUTH'!$M$128:$M$143,'NORMA RUTH'!$H$128:$H$143,"ENTRADA",'NORMA RUTH'!$J$128:$J$143,$B95),0)</f>
        <v>1331500</v>
      </c>
      <c r="L95" s="62">
        <f>IFERROR(SUMIFS(VALERIA!$M$90:$M$100,VALERIA!$H$90:$H$100,"ENTRADA",VALERIA!$J$90:$J$100,$B95),0)</f>
        <v>1187400</v>
      </c>
      <c r="M95" s="62">
        <f>IFERROR(SUMIFS('MANUEL BANAMEX'!$M$163:$M$178,'MANUEL BANAMEX'!$H$163:$H$178,"ENTRADA",'MANUEL BANAMEX'!$J$163:$J$178,$B95),0)</f>
        <v>60385</v>
      </c>
      <c r="N95" s="62">
        <f>IFERROR(SUMIFS(ROBERTO!$M$10:$M$19,ROBERTO!$H$10:$H$19,"ENTRADA",ROBERTO!$J$10:$J$19,$B95),0)</f>
        <v>880455</v>
      </c>
      <c r="O95" s="62">
        <f>IFERROR(SUMIFS(JUAN!$M$96:$M$103,JUAN!$H$96:$H$103,"ENTRADA",JUAN!$J$96:$J$103,$B95),0)</f>
        <v>622700</v>
      </c>
      <c r="P95" s="62">
        <f>IFERROR(SUMIFS('NORMA SANCHEZ'!$M$90:$M$96,'NORMA SANCHEZ'!$H$90:$H$96,"ENTRADA",'NORMA SANCHEZ'!$J$90:$J$96,$B95),0)</f>
        <v>200000</v>
      </c>
      <c r="Q95" s="62">
        <f>IFERROR(SUMIFS('JOSE CARLOS'!$M$90:$M$95,'JOSE CARLOS'!$H$90:$H$95,"ENTRADA",'JOSE CARLOS'!$J$90:$J$95,$B95),0)</f>
        <v>205000</v>
      </c>
      <c r="R95" s="62">
        <f>IFERROR(SUMIFS('LUIS ENRIQUE '!$M$74:$M$75,'LUIS ENRIQUE '!$H$74:$H$75,"ENTRADA",'LUIS ENRIQUE '!$J$74:$J$75,$B95),0)</f>
        <v>0</v>
      </c>
      <c r="S95" s="62">
        <f>IFERROR(SUMIFS(CESARIA!$M$100:$M$107,CESARIA!$H$100:$H$107,"ENTRADA",CESARIA!$J$100:$J$107,$B95),0)</f>
        <v>622900</v>
      </c>
      <c r="T95" s="62">
        <f>IFERROR(SUMIFS(ALAN!$M$104:$M$113,ALAN!$H$104:$H$113,"ENTRADA",ALAN!$J$104:$J$113,$B95),0)</f>
        <v>501000</v>
      </c>
      <c r="U95" s="62">
        <f>IFERROR(SUMIFS(ELVIA!$M$80:$M$81,ELVIA!$H$80:$H$81,"ENTRADA",ELVIA!$J$80:$J$81,$B95),0)</f>
        <v>0</v>
      </c>
      <c r="V95" s="146">
        <f>IFERROR(SUMIFS(CAJA!$M$7235:$M$7905,CAJA!$H$7235:$H$7905,"ENTRADA",CAJA!$J$7235:$J$7905,$B95),0)</f>
        <v>297328.34999999998</v>
      </c>
      <c r="W95" s="62">
        <f>IFERROR(SUMIFS('CAJA TIGRES'!$M$1995:$M$2100,'CAJA TIGRES'!$H$1995:$H$2100,"ENTRADA",'CAJA TIGRES'!$J$1995:$J$2100,$B95),0)</f>
        <v>0</v>
      </c>
      <c r="X95" s="62">
        <f>IFERROR(SUMIFS(RESERVA!$M$14:$M$14,RESERVA!$H$14:$H$14,"ENTRADA",RESERVA!$J$14:$J$14,$B95),0)</f>
        <v>0</v>
      </c>
      <c r="Y95" s="96">
        <f t="shared" ref="Y95:Y118" si="50">SUM(C95:X95)</f>
        <v>6986689.3199999994</v>
      </c>
      <c r="Z95" s="96">
        <f>Y95+'NOV25'!Z95</f>
        <v>67952231.569999993</v>
      </c>
    </row>
    <row r="96" spans="1:26" x14ac:dyDescent="0.3">
      <c r="B96" s="63" t="s">
        <v>168</v>
      </c>
      <c r="C96" s="62">
        <f>IFERROR(SUMIFS('MGZ121'!$M$1742:'MGZ121'!$M$1934,'MGZ121'!$H$1742:$H$1934,"ENTRADA",'MGZ121'!$J$1742:$J$1934,$B96),0)</f>
        <v>3820900</v>
      </c>
      <c r="D96" s="62">
        <f>IFERROR(SUMIFS('MGZ BBVA'!$M$1702:$M$1910,'MGZ BBVA'!$H$1702:$H$1910,"ENTRADA",'MGZ BBVA'!$J$1702:$J$1910,$B96),0)</f>
        <v>0</v>
      </c>
      <c r="E96" s="62">
        <f>IFERROR(SUMIFS('MGZ DOLARES'!$M$2:$M$2,'MGZ DOLARES'!$F$2:$F$2,"ENTRADA",'MGZ DOLARES'!$J$2:$J$2,$B96),0)</f>
        <v>0</v>
      </c>
      <c r="F96" s="62">
        <f>IFERROR(SUMIFS('MGZ BAJIO'!$M$82:$M$83,'MGZ BAJIO'!$H$82:$H$83,"ENTRADA",'MGZ BAJIO'!$J$82:$J$83,$B96),0)</f>
        <v>0</v>
      </c>
      <c r="G96" s="62">
        <f>IFERROR(SUMIFS('VICTOR BANAMEX'!$M$655:$M$716,'VICTOR BANAMEX'!$H$655:$H$716,"ENTRADA",'VICTOR BANAMEX'!$J$655:$J$716,$B96),0)</f>
        <v>505085.75</v>
      </c>
      <c r="H96" s="62">
        <f>IFERROR(SUMIFS('VICTOR BANORTE'!$M$114:$M$121,'VICTOR BANORTE'!$H$114:$H$121,"ENTRADA",'VICTOR BANORTE'!$J$114:$J$121,$B96),0)</f>
        <v>0</v>
      </c>
      <c r="I96" s="62">
        <f>IFERROR(SUMIFS(RODRIGO!$M$5:$M$5,RODRIGO!$H$5:$H$5,"ENTRADA",RODRIGO!$J$5:$J$5,$B96),0)</f>
        <v>0</v>
      </c>
      <c r="J96" s="62">
        <f>IFERROR(SUMIFS(MOY!$M$100:$M$101,MOY!$H$100:$H$101,"ENTRADA",MOY!$J$100:$J$101,$B96),0)</f>
        <v>0</v>
      </c>
      <c r="K96" s="62">
        <f>IFERROR(SUMIFS('NORMA RUTH'!$M$128:$M$143,'NORMA RUTH'!$H$128:$H$143,"ENTRADA",'NORMA RUTH'!$J$128:$J$143,$B96),0)</f>
        <v>60000</v>
      </c>
      <c r="L96" s="62">
        <f>IFERROR(SUMIFS(VALERIA!$M$90:$M$100,VALERIA!$H$90:$H$100,"ENTRADA",VALERIA!$J$90:$J$100,$B96),0)</f>
        <v>12000</v>
      </c>
      <c r="M96" s="62">
        <f>IFERROR(SUMIFS('MANUEL BANAMEX'!$M$163:$M$178,'MANUEL BANAMEX'!$H$163:$H$178,"ENTRADA",'MANUEL BANAMEX'!$J$163:$J$178,$B96),0)</f>
        <v>16500</v>
      </c>
      <c r="N96" s="62">
        <f>IFERROR(SUMIFS(ROBERTO!$M$10:$M$19,ROBERTO!$H$10:$H$19,"ENTRADA",ROBERTO!$J$10:$J$19,$B96),0)</f>
        <v>4147.5</v>
      </c>
      <c r="O96" s="62">
        <f>IFERROR(SUMIFS(JUAN!$M$96:$M$103,JUAN!$H$96:$H$103,"ENTRADA",JUAN!$J$96:$J$103,$B96),0)</f>
        <v>1500</v>
      </c>
      <c r="P96" s="62">
        <f>IFERROR(SUMIFS('NORMA SANCHEZ'!$M$90:$M$96,'NORMA SANCHEZ'!$H$90:$H$96,"ENTRADA",'NORMA SANCHEZ'!$J$90:$J$96,$B96),0)</f>
        <v>0</v>
      </c>
      <c r="Q96" s="62">
        <f>IFERROR(SUMIFS('JOSE CARLOS'!$M$90:$M$95,'JOSE CARLOS'!$H$90:$H$95,"ENTRADA",'JOSE CARLOS'!$J$90:$J$95,$B96),0)</f>
        <v>0</v>
      </c>
      <c r="R96" s="62">
        <f>IFERROR(SUMIFS('LUIS ENRIQUE '!$M$74:$M$75,'LUIS ENRIQUE '!$H$74:$H$75,"ENTRADA",'LUIS ENRIQUE '!$J$74:$J$75,$B96),0)</f>
        <v>0</v>
      </c>
      <c r="S96" s="62">
        <f>IFERROR(SUMIFS(CESARIA!$M$100:$M$107,CESARIA!$H$100:$H$107,"ENTRADA",CESARIA!$J$100:$J$107,$B96),0)</f>
        <v>1500</v>
      </c>
      <c r="T96" s="62">
        <f>IFERROR(SUMIFS(ALAN!$M$104:$M$113,ALAN!$H$104:$H$113,"ENTRADA",ALAN!$J$104:$J$113,$B96),0)</f>
        <v>0</v>
      </c>
      <c r="U96" s="62">
        <f>IFERROR(SUMIFS(ELVIA!$M$80:$M$81,ELVIA!$H$80:$H$81,"ENTRADA",ELVIA!$J$80:$J$81,$B96),0)</f>
        <v>0</v>
      </c>
      <c r="V96" s="146">
        <f>IFERROR(SUMIFS(CAJA!$M$7235:$M$7905,CAJA!$H$7235:$H$7905,"ENTRADA",CAJA!$J$7235:$J$7905,$B96),0)</f>
        <v>226346.75</v>
      </c>
      <c r="W96" s="62">
        <f>IFERROR(SUMIFS('CAJA TIGRES'!$M$1995:$M$2100,'CAJA TIGRES'!$H$1995:$H$2100,"ENTRADA",'CAJA TIGRES'!$J$1995:$J$2100,$B96),0)</f>
        <v>0</v>
      </c>
      <c r="X96" s="62">
        <f>IFERROR(SUMIFS(RESERVA!$M$14:$M$14,RESERVA!$H$14:$H$14,"ENTRADA",RESERVA!$J$14:$J$14,$B96),0)</f>
        <v>0</v>
      </c>
      <c r="Y96" s="96">
        <f t="shared" si="50"/>
        <v>4647980</v>
      </c>
      <c r="Z96" s="96">
        <f>Y96+'NOV25'!Z96</f>
        <v>33510993.41</v>
      </c>
    </row>
    <row r="97" spans="2:26" x14ac:dyDescent="0.3">
      <c r="B97" s="63" t="s">
        <v>169</v>
      </c>
      <c r="C97" s="62">
        <f>IFERROR(SUMIFS('MGZ121'!$M$1742:'MGZ121'!$M$1934,'MGZ121'!$H$1742:$H$1934,"ENTRADA",'MGZ121'!$J$1742:$J$1934,$B97),0)</f>
        <v>0</v>
      </c>
      <c r="D97" s="62">
        <f>IFERROR(SUMIFS('MGZ BBVA'!$M$1702:$M$1910,'MGZ BBVA'!$H$1702:$H$1910,"ENTRADA",'MGZ BBVA'!$J$1702:$J$1910,$B97),0)</f>
        <v>0</v>
      </c>
      <c r="E97" s="62">
        <f>IFERROR(SUMIFS('MGZ DOLARES'!$M$2:$M$2,'MGZ DOLARES'!$F$2:$F$2,"ENTRADA",'MGZ DOLARES'!$J$2:$J$2,$B97),0)</f>
        <v>0</v>
      </c>
      <c r="F97" s="62">
        <f>IFERROR(SUMIFS('MGZ BAJIO'!$M$82:$M$83,'MGZ BAJIO'!$H$82:$H$83,"ENTRADA",'MGZ BAJIO'!$J$82:$J$83,$B97),0)</f>
        <v>0</v>
      </c>
      <c r="G97" s="62">
        <f>IFERROR(SUMIFS('VICTOR BANAMEX'!$M$655:$M$716,'VICTOR BANAMEX'!$H$655:$H$716,"ENTRADA",'VICTOR BANAMEX'!$J$655:$J$716,$B97),0)</f>
        <v>0</v>
      </c>
      <c r="H97" s="62">
        <f>IFERROR(SUMIFS('VICTOR BANORTE'!$M$114:$M$121,'VICTOR BANORTE'!$H$114:$H$121,"ENTRADA",'VICTOR BANORTE'!$J$114:$J$121,$B97),0)</f>
        <v>0</v>
      </c>
      <c r="I97" s="62">
        <f>IFERROR(SUMIFS(RODRIGO!$M$5:$M$5,RODRIGO!$H$5:$H$5,"ENTRADA",RODRIGO!$J$5:$J$5,$B97),0)</f>
        <v>0</v>
      </c>
      <c r="J97" s="62">
        <f>IFERROR(SUMIFS(MOY!$M$100:$M$101,MOY!$H$100:$H$101,"ENTRADA",MOY!$J$100:$J$101,$B97),0)</f>
        <v>0</v>
      </c>
      <c r="K97" s="62">
        <f>IFERROR(SUMIFS('NORMA RUTH'!$M$128:$M$143,'NORMA RUTH'!$H$128:$H$143,"ENTRADA",'NORMA RUTH'!$J$128:$J$143,$B97),0)</f>
        <v>0</v>
      </c>
      <c r="L97" s="62">
        <f>IFERROR(SUMIFS(VALERIA!$M$90:$M$100,VALERIA!$H$90:$H$100,"ENTRADA",VALERIA!$J$90:$J$100,$B97),0)</f>
        <v>0</v>
      </c>
      <c r="M97" s="62">
        <f>IFERROR(SUMIFS('MANUEL BANAMEX'!$M$163:$M$178,'MANUEL BANAMEX'!$H$163:$H$178,"ENTRADA",'MANUEL BANAMEX'!$J$163:$J$178,$B97),0)</f>
        <v>0</v>
      </c>
      <c r="N97" s="62">
        <f>IFERROR(SUMIFS(ROBERTO!$M$10:$M$19,ROBERTO!$H$10:$H$19,"ENTRADA",ROBERTO!$J$10:$J$19,$B97),0)</f>
        <v>0</v>
      </c>
      <c r="O97" s="62">
        <f>IFERROR(SUMIFS(JUAN!$M$96:$M$103,JUAN!$H$96:$H$103,"ENTRADA",JUAN!$J$96:$J$103,$B97),0)</f>
        <v>0</v>
      </c>
      <c r="P97" s="62">
        <f>IFERROR(SUMIFS('NORMA SANCHEZ'!$M$90:$M$96,'NORMA SANCHEZ'!$H$90:$H$96,"ENTRADA",'NORMA SANCHEZ'!$J$90:$J$96,$B97),0)</f>
        <v>0</v>
      </c>
      <c r="Q97" s="62">
        <f>IFERROR(SUMIFS('JOSE CARLOS'!$M$90:$M$95,'JOSE CARLOS'!$H$90:$H$95,"ENTRADA",'JOSE CARLOS'!$J$90:$J$95,$B97),0)</f>
        <v>0</v>
      </c>
      <c r="R97" s="62">
        <f>IFERROR(SUMIFS('LUIS ENRIQUE '!$M$74:$M$75,'LUIS ENRIQUE '!$H$74:$H$75,"ENTRADA",'LUIS ENRIQUE '!$J$74:$J$75,$B97),0)</f>
        <v>0</v>
      </c>
      <c r="S97" s="62">
        <f>IFERROR(SUMIFS(CESARIA!$M$100:$M$107,CESARIA!$H$100:$H$107,"ENTRADA",CESARIA!$J$100:$J$107,$B97),0)</f>
        <v>0</v>
      </c>
      <c r="T97" s="62">
        <f>IFERROR(SUMIFS(ALAN!$M$104:$M$113,ALAN!$H$104:$H$113,"ENTRADA",ALAN!$J$104:$J$113,$B97),0)</f>
        <v>0</v>
      </c>
      <c r="U97" s="62">
        <f>IFERROR(SUMIFS(ELVIA!$M$80:$M$81,ELVIA!$H$80:$H$81,"ENTRADA",ELVIA!$J$80:$J$81,$B97),0)</f>
        <v>0</v>
      </c>
      <c r="V97" s="146">
        <f>IFERROR(SUMIFS(CAJA!$M$7235:$M$7905,CAJA!$H$7235:$H$7905,"ENTRADA",CAJA!$J$7235:$J$7905,$B97),0)</f>
        <v>0</v>
      </c>
      <c r="W97" s="62">
        <f>IFERROR(SUMIFS('CAJA TIGRES'!$M$1995:$M$2100,'CAJA TIGRES'!$H$1995:$H$2100,"ENTRADA",'CAJA TIGRES'!$J$1995:$J$2100,$B97),0)</f>
        <v>0</v>
      </c>
      <c r="X97" s="62">
        <f>IFERROR(SUMIFS(RESERVA!$M$14:$M$14,RESERVA!$H$14:$H$14,"ENTRADA",RESERVA!$J$14:$J$14,$B97),0)</f>
        <v>0</v>
      </c>
      <c r="Y97" s="96">
        <f t="shared" si="50"/>
        <v>0</v>
      </c>
      <c r="Z97" s="96">
        <f>Y97+'NOV25'!Z97</f>
        <v>0</v>
      </c>
    </row>
    <row r="98" spans="2:26" x14ac:dyDescent="0.3">
      <c r="B98" s="63" t="s">
        <v>170</v>
      </c>
      <c r="C98" s="62">
        <f>IFERROR(SUMIFS('MGZ121'!$M$1742:'MGZ121'!$M$1934,'MGZ121'!$H$1742:$H$1934,"ENTRADA",'MGZ121'!$J$1742:$J$1934,$B98),0)</f>
        <v>0</v>
      </c>
      <c r="D98" s="62">
        <f>IFERROR(SUMIFS('MGZ BBVA'!$M$1702:$M$1910,'MGZ BBVA'!$H$1702:$H$1910,"ENTRADA",'MGZ BBVA'!$J$1702:$J$1910,$B98),0)</f>
        <v>0</v>
      </c>
      <c r="E98" s="62">
        <f>IFERROR(SUMIFS('MGZ DOLARES'!$M$2:$M$2,'MGZ DOLARES'!$F$2:$F$2,"ENTRADA",'MGZ DOLARES'!$J$2:$J$2,$B98),0)</f>
        <v>0</v>
      </c>
      <c r="F98" s="62">
        <f>IFERROR(SUMIFS('MGZ BAJIO'!$M$82:$M$83,'MGZ BAJIO'!$H$82:$H$83,"ENTRADA",'MGZ BAJIO'!$J$82:$J$83,$B98),0)</f>
        <v>0</v>
      </c>
      <c r="G98" s="62">
        <f>IFERROR(SUMIFS('VICTOR BANAMEX'!$M$655:$M$716,'VICTOR BANAMEX'!$H$655:$H$716,"ENTRADA",'VICTOR BANAMEX'!$J$655:$J$716,$B98),0)</f>
        <v>0</v>
      </c>
      <c r="H98" s="62">
        <f>IFERROR(SUMIFS('VICTOR BANORTE'!$M$114:$M$121,'VICTOR BANORTE'!$H$114:$H$121,"ENTRADA",'VICTOR BANORTE'!$J$114:$J$121,$B98),0)</f>
        <v>0</v>
      </c>
      <c r="I98" s="62">
        <f>IFERROR(SUMIFS(RODRIGO!$M$5:$M$5,RODRIGO!$H$5:$H$5,"ENTRADA",RODRIGO!$J$5:$J$5,$B98),0)</f>
        <v>0</v>
      </c>
      <c r="J98" s="62">
        <f>IFERROR(SUMIFS(MOY!$M$100:$M$101,MOY!$H$100:$H$101,"ENTRADA",MOY!$J$100:$J$101,$B98),0)</f>
        <v>0</v>
      </c>
      <c r="K98" s="62">
        <f>IFERROR(SUMIFS('NORMA RUTH'!$M$128:$M$143,'NORMA RUTH'!$H$128:$H$143,"ENTRADA",'NORMA RUTH'!$J$128:$J$143,$B98),0)</f>
        <v>0</v>
      </c>
      <c r="L98" s="62">
        <f>IFERROR(SUMIFS(VALERIA!$M$90:$M$100,VALERIA!$H$90:$H$100,"ENTRADA",VALERIA!$J$90:$J$100,$B98),0)</f>
        <v>0</v>
      </c>
      <c r="M98" s="62">
        <f>IFERROR(SUMIFS('MANUEL BANAMEX'!$M$163:$M$178,'MANUEL BANAMEX'!$H$163:$H$178,"ENTRADA",'MANUEL BANAMEX'!$J$163:$J$178,$B98),0)</f>
        <v>0</v>
      </c>
      <c r="N98" s="62">
        <f>IFERROR(SUMIFS(ROBERTO!$M$10:$M$19,ROBERTO!$H$10:$H$19,"ENTRADA",ROBERTO!$J$10:$J$19,$B98),0)</f>
        <v>0</v>
      </c>
      <c r="O98" s="62">
        <f>IFERROR(SUMIFS(JUAN!$M$96:$M$103,JUAN!$H$96:$H$103,"ENTRADA",JUAN!$J$96:$J$103,$B98),0)</f>
        <v>0</v>
      </c>
      <c r="P98" s="62">
        <f>IFERROR(SUMIFS('NORMA SANCHEZ'!$M$90:$M$96,'NORMA SANCHEZ'!$H$90:$H$96,"ENTRADA",'NORMA SANCHEZ'!$J$90:$J$96,$B98),0)</f>
        <v>0</v>
      </c>
      <c r="Q98" s="62">
        <f>IFERROR(SUMIFS('JOSE CARLOS'!$M$90:$M$95,'JOSE CARLOS'!$H$90:$H$95,"ENTRADA",'JOSE CARLOS'!$J$90:$J$95,$B98),0)</f>
        <v>0</v>
      </c>
      <c r="R98" s="62">
        <f>IFERROR(SUMIFS('LUIS ENRIQUE '!$M$74:$M$75,'LUIS ENRIQUE '!$H$74:$H$75,"ENTRADA",'LUIS ENRIQUE '!$J$74:$J$75,$B98),0)</f>
        <v>0</v>
      </c>
      <c r="S98" s="62">
        <f>IFERROR(SUMIFS(CESARIA!$M$100:$M$107,CESARIA!$H$100:$H$107,"ENTRADA",CESARIA!$J$100:$J$107,$B98),0)</f>
        <v>0</v>
      </c>
      <c r="T98" s="62">
        <f>IFERROR(SUMIFS(ALAN!$M$104:$M$113,ALAN!$H$104:$H$113,"ENTRADA",ALAN!$J$104:$J$113,$B98),0)</f>
        <v>0</v>
      </c>
      <c r="U98" s="62">
        <f>IFERROR(SUMIFS(ELVIA!$M$80:$M$81,ELVIA!$H$80:$H$81,"ENTRADA",ELVIA!$J$80:$J$81,$B98),0)</f>
        <v>0</v>
      </c>
      <c r="V98" s="146">
        <f>IFERROR(SUMIFS(CAJA!$M$7235:$M$7905,CAJA!$H$7235:$H$7905,"ENTRADA",CAJA!$J$7235:$J$7905,$B98),0)</f>
        <v>0</v>
      </c>
      <c r="W98" s="62">
        <f>IFERROR(SUMIFS('CAJA TIGRES'!$M$1995:$M$2100,'CAJA TIGRES'!$H$1995:$H$2100,"ENTRADA",'CAJA TIGRES'!$J$1995:$J$2100,$B98),0)</f>
        <v>0</v>
      </c>
      <c r="X98" s="62">
        <f>IFERROR(SUMIFS(RESERVA!$M$14:$M$14,RESERVA!$H$14:$H$14,"ENTRADA",RESERVA!$J$14:$J$14,$B98),0)</f>
        <v>0</v>
      </c>
      <c r="Y98" s="96">
        <f t="shared" si="50"/>
        <v>0</v>
      </c>
      <c r="Z98" s="96">
        <f>Y98+'NOV25'!Z98</f>
        <v>629800</v>
      </c>
    </row>
    <row r="99" spans="2:26" x14ac:dyDescent="0.3">
      <c r="B99" s="63" t="s">
        <v>171</v>
      </c>
      <c r="C99" s="62">
        <f>IFERROR(SUMIFS('MGZ121'!$M$1742:'MGZ121'!$M$1934,'MGZ121'!$H$1742:$H$1934,"ENTRADA",'MGZ121'!$J$1742:$J$1934,$B99),0)</f>
        <v>67500</v>
      </c>
      <c r="D99" s="62">
        <f>IFERROR(SUMIFS('MGZ BBVA'!$M$1702:$M$1910,'MGZ BBVA'!$H$1702:$H$1910,"ENTRADA",'MGZ BBVA'!$J$1702:$J$1910,$B99),0)</f>
        <v>1000</v>
      </c>
      <c r="E99" s="62">
        <f>IFERROR(SUMIFS('MGZ DOLARES'!$M$2:$M$2,'MGZ DOLARES'!$F$2:$F$2,"ENTRADA",'MGZ DOLARES'!$J$2:$J$2,$B99),0)</f>
        <v>0</v>
      </c>
      <c r="F99" s="62">
        <f>IFERROR(SUMIFS('MGZ BAJIO'!$M$82:$M$83,'MGZ BAJIO'!$H$82:$H$83,"ENTRADA",'MGZ BAJIO'!$J$82:$J$83,$B99),0)</f>
        <v>0</v>
      </c>
      <c r="G99" s="62">
        <f>IFERROR(SUMIFS('VICTOR BANAMEX'!$M$655:$M$716,'VICTOR BANAMEX'!$H$655:$H$716,"ENTRADA",'VICTOR BANAMEX'!$J$655:$J$716,$B99),0)</f>
        <v>0</v>
      </c>
      <c r="H99" s="62">
        <f>IFERROR(SUMIFS('VICTOR BANORTE'!$M$114:$M$121,'VICTOR BANORTE'!$H$114:$H$121,"ENTRADA",'VICTOR BANORTE'!$J$114:$J$121,$B99),0)</f>
        <v>65000</v>
      </c>
      <c r="I99" s="62">
        <f>IFERROR(SUMIFS(RODRIGO!$M$5:$M$5,RODRIGO!$H$5:$H$5,"ENTRADA",RODRIGO!$J$5:$J$5,$B99),0)</f>
        <v>0</v>
      </c>
      <c r="J99" s="62">
        <f>IFERROR(SUMIFS(MOY!$M$100:$M$101,MOY!$H$100:$H$101,"ENTRADA",MOY!$J$100:$J$101,$B99),0)</f>
        <v>0</v>
      </c>
      <c r="K99" s="62">
        <f>IFERROR(SUMIFS('NORMA RUTH'!$M$128:$M$143,'NORMA RUTH'!$H$128:$H$143,"ENTRADA",'NORMA RUTH'!$J$128:$J$143,$B99),0)</f>
        <v>0</v>
      </c>
      <c r="L99" s="62">
        <f>IFERROR(SUMIFS(VALERIA!$M$90:$M$100,VALERIA!$H$90:$H$100,"ENTRADA",VALERIA!$J$90:$J$100,$B99),0)</f>
        <v>0</v>
      </c>
      <c r="M99" s="62">
        <f>IFERROR(SUMIFS('MANUEL BANAMEX'!$M$163:$M$178,'MANUEL BANAMEX'!$H$163:$H$178,"ENTRADA",'MANUEL BANAMEX'!$J$163:$J$178,$B99),0)</f>
        <v>0</v>
      </c>
      <c r="N99" s="62">
        <f>IFERROR(SUMIFS(ROBERTO!$M$10:$M$19,ROBERTO!$H$10:$H$19,"ENTRADA",ROBERTO!$J$10:$J$19,$B99),0)</f>
        <v>0</v>
      </c>
      <c r="O99" s="62">
        <f>IFERROR(SUMIFS(JUAN!$M$96:$M$103,JUAN!$H$96:$H$103,"ENTRADA",JUAN!$J$96:$J$103,$B99),0)</f>
        <v>0</v>
      </c>
      <c r="P99" s="62">
        <f>IFERROR(SUMIFS('NORMA SANCHEZ'!$M$90:$M$96,'NORMA SANCHEZ'!$H$90:$H$96,"ENTRADA",'NORMA SANCHEZ'!$J$90:$J$96,$B99),0)</f>
        <v>0</v>
      </c>
      <c r="Q99" s="62">
        <f>IFERROR(SUMIFS('JOSE CARLOS'!$M$90:$M$95,'JOSE CARLOS'!$H$90:$H$95,"ENTRADA",'JOSE CARLOS'!$J$90:$J$95,$B99),0)</f>
        <v>0</v>
      </c>
      <c r="R99" s="62">
        <f>IFERROR(SUMIFS('LUIS ENRIQUE '!$M$74:$M$75,'LUIS ENRIQUE '!$H$74:$H$75,"ENTRADA",'LUIS ENRIQUE '!$J$74:$J$75,$B99),0)</f>
        <v>0</v>
      </c>
      <c r="S99" s="62">
        <f>IFERROR(SUMIFS(CESARIA!$M$100:$M$107,CESARIA!$H$100:$H$107,"ENTRADA",CESARIA!$J$100:$J$107,$B99),0)</f>
        <v>0</v>
      </c>
      <c r="T99" s="62">
        <f>IFERROR(SUMIFS(ALAN!$M$104:$M$113,ALAN!$H$104:$H$113,"ENTRADA",ALAN!$J$104:$J$113,$B99),0)</f>
        <v>0</v>
      </c>
      <c r="U99" s="62">
        <f>IFERROR(SUMIFS(ELVIA!$M$80:$M$81,ELVIA!$H$80:$H$81,"ENTRADA",ELVIA!$J$80:$J$81,$B99),0)</f>
        <v>0</v>
      </c>
      <c r="V99" s="146">
        <f>IFERROR(SUMIFS(CAJA!$M$7235:$M$7905,CAJA!$H$7235:$H$7905,"ENTRADA",CAJA!$J$7235:$J$7905,$B99),0)</f>
        <v>0</v>
      </c>
      <c r="W99" s="62">
        <f>IFERROR(SUMIFS('CAJA TIGRES'!$M$1995:$M$2100,'CAJA TIGRES'!$H$1995:$H$2100,"ENTRADA",'CAJA TIGRES'!$J$1995:$J$2100,$B99),0)</f>
        <v>0</v>
      </c>
      <c r="X99" s="62">
        <f>IFERROR(SUMIFS(RESERVA!$M$14:$M$14,RESERVA!$H$14:$H$14,"ENTRADA",RESERVA!$J$14:$J$14,$B99),0)</f>
        <v>0</v>
      </c>
      <c r="Y99" s="96">
        <f t="shared" si="50"/>
        <v>133500</v>
      </c>
      <c r="Z99" s="96">
        <f>Y99+'NOV25'!Z99</f>
        <v>2532004.7400000002</v>
      </c>
    </row>
    <row r="100" spans="2:26" x14ac:dyDescent="0.3">
      <c r="B100" s="63" t="s">
        <v>172</v>
      </c>
      <c r="C100" s="62">
        <f>IFERROR(SUMIFS('MGZ121'!$M$1742:'MGZ121'!$M$1934,'MGZ121'!$H$1742:$H$1934,"ENTRADA",'MGZ121'!$J$1742:$J$1934,$B100),0)</f>
        <v>0</v>
      </c>
      <c r="D100" s="62">
        <f>IFERROR(SUMIFS('MGZ BBVA'!$M$1702:$M$1910,'MGZ BBVA'!$H$1702:$H$1910,"ENTRADA",'MGZ BBVA'!$J$1702:$J$1910,$B100),0)</f>
        <v>0</v>
      </c>
      <c r="E100" s="62">
        <f>IFERROR(SUMIFS('MGZ DOLARES'!$M$2:$M$2,'MGZ DOLARES'!$F$2:$F$2,"ENTRADA",'MGZ DOLARES'!$J$2:$J$2,$B100),0)</f>
        <v>0</v>
      </c>
      <c r="F100" s="62">
        <f>IFERROR(SUMIFS('MGZ BAJIO'!$M$82:$M$83,'MGZ BAJIO'!$H$82:$H$83,"ENTRADA",'MGZ BAJIO'!$J$82:$J$83,$B100),0)</f>
        <v>0</v>
      </c>
      <c r="G100" s="62">
        <f>IFERROR(SUMIFS('VICTOR BANAMEX'!$M$655:$M$716,'VICTOR BANAMEX'!$H$655:$H$716,"ENTRADA",'VICTOR BANAMEX'!$J$655:$J$716,$B100),0)</f>
        <v>0</v>
      </c>
      <c r="H100" s="62">
        <f>IFERROR(SUMIFS('VICTOR BANORTE'!$M$114:$M$121,'VICTOR BANORTE'!$H$114:$H$121,"ENTRADA",'VICTOR BANORTE'!$J$114:$J$121,$B100),0)</f>
        <v>0</v>
      </c>
      <c r="I100" s="62">
        <f>IFERROR(SUMIFS(RODRIGO!$M$5:$M$5,RODRIGO!$H$5:$H$5,"ENTRADA",RODRIGO!$J$5:$J$5,$B100),0)</f>
        <v>0</v>
      </c>
      <c r="J100" s="62">
        <f>IFERROR(SUMIFS(MOY!$M$100:$M$101,MOY!$H$100:$H$101,"ENTRADA",MOY!$J$100:$J$101,$B100),0)</f>
        <v>0</v>
      </c>
      <c r="K100" s="62">
        <f>IFERROR(SUMIFS('NORMA RUTH'!$M$128:$M$143,'NORMA RUTH'!$H$128:$H$143,"ENTRADA",'NORMA RUTH'!$J$128:$J$143,$B100),0)</f>
        <v>0</v>
      </c>
      <c r="L100" s="62">
        <f>IFERROR(SUMIFS(VALERIA!$M$90:$M$100,VALERIA!$H$90:$H$100,"ENTRADA",VALERIA!$J$90:$J$100,$B100),0)</f>
        <v>0</v>
      </c>
      <c r="M100" s="62">
        <f>IFERROR(SUMIFS('MANUEL BANAMEX'!$M$163:$M$178,'MANUEL BANAMEX'!$H$163:$H$178,"ENTRADA",'MANUEL BANAMEX'!$J$163:$J$178,$B100),0)</f>
        <v>0</v>
      </c>
      <c r="N100" s="62">
        <f>IFERROR(SUMIFS(ROBERTO!$M$10:$M$19,ROBERTO!$H$10:$H$19,"ENTRADA",ROBERTO!$J$10:$J$19,$B100),0)</f>
        <v>0</v>
      </c>
      <c r="O100" s="62">
        <f>IFERROR(SUMIFS(JUAN!$M$96:$M$103,JUAN!$H$96:$H$103,"ENTRADA",JUAN!$J$96:$J$103,$B100),0)</f>
        <v>0</v>
      </c>
      <c r="P100" s="62">
        <f>IFERROR(SUMIFS('NORMA SANCHEZ'!$M$90:$M$96,'NORMA SANCHEZ'!$H$90:$H$96,"ENTRADA",'NORMA SANCHEZ'!$J$90:$J$96,$B100),0)</f>
        <v>0</v>
      </c>
      <c r="Q100" s="62">
        <f>IFERROR(SUMIFS('JOSE CARLOS'!$M$90:$M$95,'JOSE CARLOS'!$H$90:$H$95,"ENTRADA",'JOSE CARLOS'!$J$90:$J$95,$B100),0)</f>
        <v>0</v>
      </c>
      <c r="R100" s="62">
        <f>IFERROR(SUMIFS('LUIS ENRIQUE '!$M$74:$M$75,'LUIS ENRIQUE '!$H$74:$H$75,"ENTRADA",'LUIS ENRIQUE '!$J$74:$J$75,$B100),0)</f>
        <v>0</v>
      </c>
      <c r="S100" s="62">
        <f>IFERROR(SUMIFS(CESARIA!$M$100:$M$107,CESARIA!$H$100:$H$107,"ENTRADA",CESARIA!$J$100:$J$107,$B100),0)</f>
        <v>0</v>
      </c>
      <c r="T100" s="62">
        <f>IFERROR(SUMIFS(ALAN!$M$104:$M$113,ALAN!$H$104:$H$113,"ENTRADA",ALAN!$J$104:$J$113,$B100),0)</f>
        <v>0</v>
      </c>
      <c r="U100" s="62">
        <f>IFERROR(SUMIFS(ELVIA!$M$80:$M$81,ELVIA!$H$80:$H$81,"ENTRADA",ELVIA!$J$80:$J$81,$B100),0)</f>
        <v>0</v>
      </c>
      <c r="V100" s="146">
        <f>IFERROR(SUMIFS(CAJA!$M$7235:$M$7905,CAJA!$H$7235:$H$7905,"ENTRADA",CAJA!$J$7235:$J$7905,$B100),0)</f>
        <v>0</v>
      </c>
      <c r="W100" s="62">
        <f>IFERROR(SUMIFS('CAJA TIGRES'!$M$1995:$M$2100,'CAJA TIGRES'!$H$1995:$H$2100,"ENTRADA",'CAJA TIGRES'!$J$1995:$J$2100,$B100),0)</f>
        <v>0</v>
      </c>
      <c r="X100" s="62">
        <f>IFERROR(SUMIFS(RESERVA!$M$14:$M$14,RESERVA!$H$14:$H$14,"ENTRADA",RESERVA!$J$14:$J$14,$B100),0)</f>
        <v>0</v>
      </c>
      <c r="Y100" s="96">
        <f t="shared" si="50"/>
        <v>0</v>
      </c>
      <c r="Z100" s="96">
        <f>Y100+'NOV25'!Z100</f>
        <v>16400</v>
      </c>
    </row>
    <row r="101" spans="2:26" x14ac:dyDescent="0.3">
      <c r="B101" s="63" t="s">
        <v>195</v>
      </c>
      <c r="C101" s="62">
        <f>IFERROR(SUMIFS('MGZ121'!$M$1742:'MGZ121'!$M$1934,'MGZ121'!$H$1742:$H$1934,"ENTRADA",'MGZ121'!$J$1742:$J$1934,$B101),0)</f>
        <v>0</v>
      </c>
      <c r="D101" s="62">
        <f>IFERROR(SUMIFS('MGZ BBVA'!$M$1702:$M$1910,'MGZ BBVA'!$H$1702:$H$1910,"ENTRADA",'MGZ BBVA'!$J$1702:$J$1910,$B101),0)</f>
        <v>0</v>
      </c>
      <c r="E101" s="62">
        <f>IFERROR(SUMIFS('MGZ DOLARES'!$M$2:$M$2,'MGZ DOLARES'!$F$2:$F$2,"ENTRADA",'MGZ DOLARES'!$J$2:$J$2,$B101),0)</f>
        <v>0</v>
      </c>
      <c r="F101" s="62">
        <f>IFERROR(SUMIFS('MGZ BAJIO'!$M$82:$M$83,'MGZ BAJIO'!$H$82:$H$83,"ENTRADA",'MGZ BAJIO'!$J$82:$J$83,$B101),0)</f>
        <v>0</v>
      </c>
      <c r="G101" s="62">
        <f>IFERROR(SUMIFS('VICTOR BANAMEX'!$M$655:$M$716,'VICTOR BANAMEX'!$H$655:$H$716,"ENTRADA",'VICTOR BANAMEX'!$J$655:$J$716,$B101),0)</f>
        <v>0</v>
      </c>
      <c r="H101" s="62">
        <f>IFERROR(SUMIFS('VICTOR BANORTE'!$M$114:$M$121,'VICTOR BANORTE'!$H$114:$H$121,"ENTRADA",'VICTOR BANORTE'!$J$114:$J$121,$B101),0)</f>
        <v>0</v>
      </c>
      <c r="I101" s="62">
        <f>IFERROR(SUMIFS(RODRIGO!$M$5:$M$5,RODRIGO!$H$5:$H$5,"ENTRADA",RODRIGO!$J$5:$J$5,$B101),0)</f>
        <v>0</v>
      </c>
      <c r="J101" s="62">
        <f>IFERROR(SUMIFS(MOY!$M$100:$M$101,MOY!$H$100:$H$101,"ENTRADA",MOY!$J$100:$J$101,$B101),0)</f>
        <v>0</v>
      </c>
      <c r="K101" s="62">
        <f>IFERROR(SUMIFS('NORMA RUTH'!$M$128:$M$143,'NORMA RUTH'!$H$128:$H$143,"ENTRADA",'NORMA RUTH'!$J$128:$J$143,$B101),0)</f>
        <v>0</v>
      </c>
      <c r="L101" s="62">
        <f>IFERROR(SUMIFS(VALERIA!$M$90:$M$100,VALERIA!$H$90:$H$100,"ENTRADA",VALERIA!$J$90:$J$100,$B101),0)</f>
        <v>0</v>
      </c>
      <c r="M101" s="62">
        <f>IFERROR(SUMIFS('MANUEL BANAMEX'!$M$163:$M$178,'MANUEL BANAMEX'!$H$163:$H$178,"ENTRADA",'MANUEL BANAMEX'!$J$163:$J$178,$B101),0)</f>
        <v>0</v>
      </c>
      <c r="N101" s="62">
        <f>IFERROR(SUMIFS(ROBERTO!$M$10:$M$19,ROBERTO!$H$10:$H$19,"ENTRADA",ROBERTO!$J$10:$J$19,$B101),0)</f>
        <v>0</v>
      </c>
      <c r="O101" s="62">
        <f>IFERROR(SUMIFS(JUAN!$M$96:$M$103,JUAN!$H$96:$H$103,"ENTRADA",JUAN!$J$96:$J$103,$B101),0)</f>
        <v>0</v>
      </c>
      <c r="P101" s="62">
        <f>IFERROR(SUMIFS('NORMA SANCHEZ'!$M$90:$M$96,'NORMA SANCHEZ'!$H$90:$H$96,"ENTRADA",'NORMA SANCHEZ'!$J$90:$J$96,$B101),0)</f>
        <v>0</v>
      </c>
      <c r="Q101" s="62">
        <f>IFERROR(SUMIFS('JOSE CARLOS'!$M$90:$M$95,'JOSE CARLOS'!$H$90:$H$95,"ENTRADA",'JOSE CARLOS'!$J$90:$J$95,$B101),0)</f>
        <v>0</v>
      </c>
      <c r="R101" s="62">
        <f>IFERROR(SUMIFS('LUIS ENRIQUE '!$M$74:$M$75,'LUIS ENRIQUE '!$H$74:$H$75,"ENTRADA",'LUIS ENRIQUE '!$J$74:$J$75,$B101),0)</f>
        <v>0</v>
      </c>
      <c r="S101" s="62">
        <f>IFERROR(SUMIFS(CESARIA!$M$100:$M$107,CESARIA!$H$100:$H$107,"ENTRADA",CESARIA!$J$100:$J$107,$B101),0)</f>
        <v>0</v>
      </c>
      <c r="T101" s="62">
        <f>IFERROR(SUMIFS(ALAN!$M$104:$M$113,ALAN!$H$104:$H$113,"ENTRADA",ALAN!$J$104:$J$113,$B101),0)</f>
        <v>0</v>
      </c>
      <c r="U101" s="62">
        <f>IFERROR(SUMIFS(ELVIA!$M$80:$M$81,ELVIA!$H$80:$H$81,"ENTRADA",ELVIA!$J$80:$J$81,$B101),0)</f>
        <v>0</v>
      </c>
      <c r="V101" s="146">
        <f>IFERROR(SUMIFS(CAJA!$M$7235:$M$7905,CAJA!$H$7235:$H$7905,"ENTRADA",CAJA!$J$7235:$J$7905,$B101),0)</f>
        <v>0</v>
      </c>
      <c r="W101" s="62">
        <f>IFERROR(SUMIFS('CAJA TIGRES'!$M$1995:$M$2100,'CAJA TIGRES'!$H$1995:$H$2100,"ENTRADA",'CAJA TIGRES'!$J$1995:$J$2100,$B101),0)</f>
        <v>0</v>
      </c>
      <c r="X101" s="62">
        <f>IFERROR(SUMIFS(RESERVA!$M$14:$M$14,RESERVA!$H$14:$H$14,"ENTRADA",RESERVA!$J$14:$J$14,$B101),0)</f>
        <v>0</v>
      </c>
      <c r="Y101" s="96">
        <f t="shared" si="50"/>
        <v>0</v>
      </c>
      <c r="Z101" s="96">
        <f>Y101+'NOV25'!Z101</f>
        <v>0</v>
      </c>
    </row>
    <row r="102" spans="2:26" x14ac:dyDescent="0.3">
      <c r="B102" s="63" t="s">
        <v>173</v>
      </c>
      <c r="C102" s="62">
        <f>IFERROR(SUMIFS('MGZ121'!$M$1742:'MGZ121'!$M$1934,'MGZ121'!$H$1742:$H$1934,"ENTRADA",'MGZ121'!$J$1742:$J$1934,$B102),0)</f>
        <v>0</v>
      </c>
      <c r="D102" s="62">
        <f>IFERROR(SUMIFS('MGZ BBVA'!$M$1702:$M$1910,'MGZ BBVA'!$H$1702:$H$1910,"ENTRADA",'MGZ BBVA'!$J$1702:$J$1910,$B102),0)</f>
        <v>0</v>
      </c>
      <c r="E102" s="62">
        <f>IFERROR(SUMIFS('MGZ DOLARES'!$M$2:$M$2,'MGZ DOLARES'!$F$2:$F$2,"ENTRADA",'MGZ DOLARES'!$J$2:$J$2,$B102),0)</f>
        <v>0</v>
      </c>
      <c r="F102" s="62">
        <f>IFERROR(SUMIFS('MGZ BAJIO'!$M$82:$M$83,'MGZ BAJIO'!$H$82:$H$83,"ENTRADA",'MGZ BAJIO'!$J$82:$J$83,$B102),0)</f>
        <v>0</v>
      </c>
      <c r="G102" s="62">
        <f>IFERROR(SUMIFS('VICTOR BANAMEX'!$M$655:$M$716,'VICTOR BANAMEX'!$H$655:$H$716,"ENTRADA",'VICTOR BANAMEX'!$J$655:$J$716,$B102),0)</f>
        <v>0</v>
      </c>
      <c r="H102" s="62">
        <f>IFERROR(SUMIFS('VICTOR BANORTE'!$M$114:$M$121,'VICTOR BANORTE'!$H$114:$H$121,"ENTRADA",'VICTOR BANORTE'!$J$114:$J$121,$B102),0)</f>
        <v>0</v>
      </c>
      <c r="I102" s="62">
        <f>IFERROR(SUMIFS(RODRIGO!$M$5:$M$5,RODRIGO!$H$5:$H$5,"ENTRADA",RODRIGO!$J$5:$J$5,$B102),0)</f>
        <v>0</v>
      </c>
      <c r="J102" s="62">
        <f>IFERROR(SUMIFS(MOY!$M$100:$M$101,MOY!$H$100:$H$101,"ENTRADA",MOY!$J$100:$J$101,$B102),0)</f>
        <v>0</v>
      </c>
      <c r="K102" s="62">
        <f>IFERROR(SUMIFS('NORMA RUTH'!$M$128:$M$143,'NORMA RUTH'!$H$128:$H$143,"ENTRADA",'NORMA RUTH'!$J$128:$J$143,$B102),0)</f>
        <v>0</v>
      </c>
      <c r="L102" s="62">
        <f>IFERROR(SUMIFS(VALERIA!$M$90:$M$100,VALERIA!$H$90:$H$100,"ENTRADA",VALERIA!$J$90:$J$100,$B102),0)</f>
        <v>0</v>
      </c>
      <c r="M102" s="62">
        <f>IFERROR(SUMIFS('MANUEL BANAMEX'!$M$163:$M$178,'MANUEL BANAMEX'!$H$163:$H$178,"ENTRADA",'MANUEL BANAMEX'!$J$163:$J$178,$B102),0)</f>
        <v>0</v>
      </c>
      <c r="N102" s="62">
        <f>IFERROR(SUMIFS(ROBERTO!$M$10:$M$19,ROBERTO!$H$10:$H$19,"ENTRADA",ROBERTO!$J$10:$J$19,$B102),0)</f>
        <v>0</v>
      </c>
      <c r="O102" s="62">
        <f>IFERROR(SUMIFS(JUAN!$M$96:$M$103,JUAN!$H$96:$H$103,"ENTRADA",JUAN!$J$96:$J$103,$B102),0)</f>
        <v>0</v>
      </c>
      <c r="P102" s="62">
        <f>IFERROR(SUMIFS('NORMA SANCHEZ'!$M$90:$M$96,'NORMA SANCHEZ'!$H$90:$H$96,"ENTRADA",'NORMA SANCHEZ'!$J$90:$J$96,$B102),0)</f>
        <v>0</v>
      </c>
      <c r="Q102" s="62">
        <f>IFERROR(SUMIFS('JOSE CARLOS'!$M$90:$M$95,'JOSE CARLOS'!$H$90:$H$95,"ENTRADA",'JOSE CARLOS'!$J$90:$J$95,$B102),0)</f>
        <v>0</v>
      </c>
      <c r="R102" s="62">
        <f>IFERROR(SUMIFS('LUIS ENRIQUE '!$M$74:$M$75,'LUIS ENRIQUE '!$H$74:$H$75,"ENTRADA",'LUIS ENRIQUE '!$J$74:$J$75,$B102),0)</f>
        <v>0</v>
      </c>
      <c r="S102" s="62">
        <f>IFERROR(SUMIFS(CESARIA!$M$100:$M$107,CESARIA!$H$100:$H$107,"ENTRADA",CESARIA!$J$100:$J$107,$B102),0)</f>
        <v>0</v>
      </c>
      <c r="T102" s="62">
        <f>IFERROR(SUMIFS(ALAN!$M$104:$M$113,ALAN!$H$104:$H$113,"ENTRADA",ALAN!$J$104:$J$113,$B102),0)</f>
        <v>0</v>
      </c>
      <c r="U102" s="62">
        <f>IFERROR(SUMIFS(ELVIA!$M$80:$M$81,ELVIA!$H$80:$H$81,"ENTRADA",ELVIA!$J$80:$J$81,$B102),0)</f>
        <v>0</v>
      </c>
      <c r="V102" s="146">
        <f>IFERROR(SUMIFS(CAJA!$M$7235:$M$7905,CAJA!$H$7235:$H$7905,"ENTRADA",CAJA!$J$7235:$J$7905,$B102),0)</f>
        <v>0</v>
      </c>
      <c r="W102" s="62">
        <f>IFERROR(SUMIFS('CAJA TIGRES'!$M$1995:$M$2100,'CAJA TIGRES'!$H$1995:$H$2100,"ENTRADA",'CAJA TIGRES'!$J$1995:$J$2100,$B102),0)</f>
        <v>0</v>
      </c>
      <c r="X102" s="62">
        <f>IFERROR(SUMIFS(RESERVA!$M$14:$M$14,RESERVA!$H$14:$H$14,"ENTRADA",RESERVA!$J$14:$J$14,$B102),0)</f>
        <v>0</v>
      </c>
      <c r="Y102" s="96">
        <f t="shared" si="50"/>
        <v>0</v>
      </c>
      <c r="Z102" s="96">
        <f>Y102+'NOV25'!Z102</f>
        <v>0</v>
      </c>
    </row>
    <row r="103" spans="2:26" x14ac:dyDescent="0.3">
      <c r="B103" s="63" t="s">
        <v>174</v>
      </c>
      <c r="C103" s="62">
        <f>IFERROR(SUMIFS('MGZ121'!$M$1742:'MGZ121'!$M$1934,'MGZ121'!$H$1742:$H$1934,"ENTRADA",'MGZ121'!$J$1742:$J$1934,$B103),0)</f>
        <v>2400</v>
      </c>
      <c r="D103" s="62">
        <f>IFERROR(SUMIFS('MGZ BBVA'!$M$1702:$M$1910,'MGZ BBVA'!$H$1702:$H$1910,"ENTRADA",'MGZ BBVA'!$J$1702:$J$1910,$B103),0)</f>
        <v>0</v>
      </c>
      <c r="E103" s="62">
        <f>IFERROR(SUMIFS('MGZ DOLARES'!$M$2:$M$2,'MGZ DOLARES'!$F$2:$F$2,"ENTRADA",'MGZ DOLARES'!$J$2:$J$2,$B103),0)</f>
        <v>0</v>
      </c>
      <c r="F103" s="62">
        <f>IFERROR(SUMIFS('MGZ BAJIO'!$M$82:$M$83,'MGZ BAJIO'!$H$82:$H$83,"ENTRADA",'MGZ BAJIO'!$J$82:$J$83,$B103),0)</f>
        <v>0</v>
      </c>
      <c r="G103" s="62">
        <f>IFERROR(SUMIFS('VICTOR BANAMEX'!$M$655:$M$716,'VICTOR BANAMEX'!$H$655:$H$716,"ENTRADA",'VICTOR BANAMEX'!$J$655:$J$716,$B103),0)</f>
        <v>0</v>
      </c>
      <c r="H103" s="62">
        <f>IFERROR(SUMIFS('VICTOR BANORTE'!$M$114:$M$121,'VICTOR BANORTE'!$H$114:$H$121,"ENTRADA",'VICTOR BANORTE'!$J$114:$J$121,$B103),0)</f>
        <v>0</v>
      </c>
      <c r="I103" s="62">
        <f>IFERROR(SUMIFS(RODRIGO!$M$5:$M$5,RODRIGO!$H$5:$H$5,"ENTRADA",RODRIGO!$J$5:$J$5,$B103),0)</f>
        <v>0</v>
      </c>
      <c r="J103" s="62">
        <f>IFERROR(SUMIFS(MOY!$M$100:$M$101,MOY!$H$100:$H$101,"ENTRADA",MOY!$J$100:$J$101,$B103),0)</f>
        <v>0</v>
      </c>
      <c r="K103" s="62">
        <f>IFERROR(SUMIFS('NORMA RUTH'!$M$128:$M$143,'NORMA RUTH'!$H$128:$H$143,"ENTRADA",'NORMA RUTH'!$J$128:$J$143,$B103),0)</f>
        <v>0</v>
      </c>
      <c r="L103" s="62">
        <f>IFERROR(SUMIFS(VALERIA!$M$90:$M$100,VALERIA!$H$90:$H$100,"ENTRADA",VALERIA!$J$90:$J$100,$B103),0)</f>
        <v>0</v>
      </c>
      <c r="M103" s="62">
        <f>IFERROR(SUMIFS('MANUEL BANAMEX'!$M$163:$M$178,'MANUEL BANAMEX'!$H$163:$H$178,"ENTRADA",'MANUEL BANAMEX'!$J$163:$J$178,$B103),0)</f>
        <v>0</v>
      </c>
      <c r="N103" s="62">
        <f>IFERROR(SUMIFS(ROBERTO!$M$10:$M$19,ROBERTO!$H$10:$H$19,"ENTRADA",ROBERTO!$J$10:$J$19,$B103),0)</f>
        <v>0</v>
      </c>
      <c r="O103" s="62">
        <f>IFERROR(SUMIFS(JUAN!$M$96:$M$103,JUAN!$H$96:$H$103,"ENTRADA",JUAN!$J$96:$J$103,$B103),0)</f>
        <v>0</v>
      </c>
      <c r="P103" s="62">
        <f>IFERROR(SUMIFS('NORMA SANCHEZ'!$M$90:$M$96,'NORMA SANCHEZ'!$H$90:$H$96,"ENTRADA",'NORMA SANCHEZ'!$J$90:$J$96,$B103),0)</f>
        <v>0</v>
      </c>
      <c r="Q103" s="62">
        <f>IFERROR(SUMIFS('JOSE CARLOS'!$M$90:$M$95,'JOSE CARLOS'!$H$90:$H$95,"ENTRADA",'JOSE CARLOS'!$J$90:$J$95,$B103),0)</f>
        <v>0</v>
      </c>
      <c r="R103" s="62">
        <f>IFERROR(SUMIFS('LUIS ENRIQUE '!$M$74:$M$75,'LUIS ENRIQUE '!$H$74:$H$75,"ENTRADA",'LUIS ENRIQUE '!$J$74:$J$75,$B103),0)</f>
        <v>0</v>
      </c>
      <c r="S103" s="62">
        <f>IFERROR(SUMIFS(CESARIA!$M$100:$M$107,CESARIA!$H$100:$H$107,"ENTRADA",CESARIA!$J$100:$J$107,$B103),0)</f>
        <v>0</v>
      </c>
      <c r="T103" s="62">
        <f>IFERROR(SUMIFS(ALAN!$M$104:$M$113,ALAN!$H$104:$H$113,"ENTRADA",ALAN!$J$104:$J$113,$B103),0)</f>
        <v>0</v>
      </c>
      <c r="U103" s="62">
        <f>IFERROR(SUMIFS(ELVIA!$M$80:$M$81,ELVIA!$H$80:$H$81,"ENTRADA",ELVIA!$J$80:$J$81,$B103),0)</f>
        <v>0</v>
      </c>
      <c r="V103" s="146">
        <f>IFERROR(SUMIFS(CAJA!$M$7235:$M$7905,CAJA!$H$7235:$H$7905,"ENTRADA",CAJA!$J$7235:$J$7905,$B103),0)</f>
        <v>0</v>
      </c>
      <c r="W103" s="62">
        <f>IFERROR(SUMIFS('CAJA TIGRES'!$M$1995:$M$2100,'CAJA TIGRES'!$H$1995:$H$2100,"ENTRADA",'CAJA TIGRES'!$J$1995:$J$2100,$B103),0)</f>
        <v>0</v>
      </c>
      <c r="X103" s="62">
        <f>IFERROR(SUMIFS(RESERVA!$M$14:$M$14,RESERVA!$H$14:$H$14,"ENTRADA",RESERVA!$J$14:$J$14,$B103),0)</f>
        <v>0</v>
      </c>
      <c r="Y103" s="96">
        <f t="shared" si="50"/>
        <v>2400</v>
      </c>
      <c r="Z103" s="96">
        <f>Y103+'NOV25'!Z103</f>
        <v>6351150</v>
      </c>
    </row>
    <row r="104" spans="2:26" x14ac:dyDescent="0.3">
      <c r="B104" s="63" t="s">
        <v>175</v>
      </c>
      <c r="C104" s="62">
        <f>IFERROR(SUMIFS('MGZ121'!$M$1742:'MGZ121'!$M$1934,'MGZ121'!$H$1742:$H$1934,"ENTRADA",'MGZ121'!$J$1742:$J$1934,$B104),0)</f>
        <v>47000</v>
      </c>
      <c r="D104" s="62">
        <f>IFERROR(SUMIFS('MGZ BBVA'!$M$1702:$M$1910,'MGZ BBVA'!$H$1702:$H$1910,"ENTRADA",'MGZ BBVA'!$J$1702:$J$1910,$B104),0)</f>
        <v>0</v>
      </c>
      <c r="E104" s="62">
        <f>IFERROR(SUMIFS('MGZ DOLARES'!$M$2:$M$2,'MGZ DOLARES'!$F$2:$F$2,"ENTRADA",'MGZ DOLARES'!$J$2:$J$2,$B104),0)</f>
        <v>0</v>
      </c>
      <c r="F104" s="62">
        <f>IFERROR(SUMIFS('MGZ BAJIO'!$M$82:$M$83,'MGZ BAJIO'!$H$82:$H$83,"ENTRADA",'MGZ BAJIO'!$J$82:$J$83,$B104),0)</f>
        <v>0</v>
      </c>
      <c r="G104" s="62">
        <f>IFERROR(SUMIFS('VICTOR BANAMEX'!$M$655:$M$716,'VICTOR BANAMEX'!$H$655:$H$716,"ENTRADA",'VICTOR BANAMEX'!$J$655:$J$716,$B104),0)</f>
        <v>0</v>
      </c>
      <c r="H104" s="62">
        <f>IFERROR(SUMIFS('VICTOR BANORTE'!$M$114:$M$121,'VICTOR BANORTE'!$H$114:$H$121,"ENTRADA",'VICTOR BANORTE'!$J$114:$J$121,$B104),0)</f>
        <v>0</v>
      </c>
      <c r="I104" s="62">
        <f>IFERROR(SUMIFS(RODRIGO!$M$5:$M$5,RODRIGO!$H$5:$H$5,"ENTRADA",RODRIGO!$J$5:$J$5,$B104),0)</f>
        <v>0</v>
      </c>
      <c r="J104" s="62">
        <f>IFERROR(SUMIFS(MOY!$M$100:$M$101,MOY!$H$100:$H$101,"ENTRADA",MOY!$J$100:$J$101,$B104),0)</f>
        <v>0</v>
      </c>
      <c r="K104" s="62">
        <f>IFERROR(SUMIFS('NORMA RUTH'!$M$128:$M$143,'NORMA RUTH'!$H$128:$H$143,"ENTRADA",'NORMA RUTH'!$J$128:$J$143,$B104),0)</f>
        <v>0</v>
      </c>
      <c r="L104" s="62">
        <f>IFERROR(SUMIFS(VALERIA!$M$90:$M$100,VALERIA!$H$90:$H$100,"ENTRADA",VALERIA!$J$90:$J$100,$B104),0)</f>
        <v>0</v>
      </c>
      <c r="M104" s="62">
        <f>IFERROR(SUMIFS('MANUEL BANAMEX'!$M$163:$M$178,'MANUEL BANAMEX'!$H$163:$H$178,"ENTRADA",'MANUEL BANAMEX'!$J$163:$J$178,$B104),0)</f>
        <v>0</v>
      </c>
      <c r="N104" s="62">
        <f>IFERROR(SUMIFS(ROBERTO!$M$10:$M$19,ROBERTO!$H$10:$H$19,"ENTRADA",ROBERTO!$J$10:$J$19,$B104),0)</f>
        <v>0</v>
      </c>
      <c r="O104" s="62">
        <f>IFERROR(SUMIFS(JUAN!$M$96:$M$103,JUAN!$H$96:$H$103,"ENTRADA",JUAN!$J$96:$J$103,$B104),0)</f>
        <v>0</v>
      </c>
      <c r="P104" s="62">
        <f>IFERROR(SUMIFS('NORMA SANCHEZ'!$M$90:$M$96,'NORMA SANCHEZ'!$H$90:$H$96,"ENTRADA",'NORMA SANCHEZ'!$J$90:$J$96,$B104),0)</f>
        <v>0</v>
      </c>
      <c r="Q104" s="62">
        <f>IFERROR(SUMIFS('JOSE CARLOS'!$M$90:$M$95,'JOSE CARLOS'!$H$90:$H$95,"ENTRADA",'JOSE CARLOS'!$J$90:$J$95,$B104),0)</f>
        <v>0</v>
      </c>
      <c r="R104" s="62">
        <f>IFERROR(SUMIFS('LUIS ENRIQUE '!$M$74:$M$75,'LUIS ENRIQUE '!$H$74:$H$75,"ENTRADA",'LUIS ENRIQUE '!$J$74:$J$75,$B104),0)</f>
        <v>0</v>
      </c>
      <c r="S104" s="62">
        <f>IFERROR(SUMIFS(CESARIA!$M$100:$M$107,CESARIA!$H$100:$H$107,"ENTRADA",CESARIA!$J$100:$J$107,$B104),0)</f>
        <v>0</v>
      </c>
      <c r="T104" s="62">
        <f>IFERROR(SUMIFS(ALAN!$M$104:$M$113,ALAN!$H$104:$H$113,"ENTRADA",ALAN!$J$104:$J$113,$B104),0)</f>
        <v>0</v>
      </c>
      <c r="U104" s="62">
        <f>IFERROR(SUMIFS(ELVIA!$M$80:$M$81,ELVIA!$H$80:$H$81,"ENTRADA",ELVIA!$J$80:$J$81,$B104),0)</f>
        <v>0</v>
      </c>
      <c r="V104" s="146">
        <f>IFERROR(SUMIFS(CAJA!$M$7235:$M$7905,CAJA!$H$7235:$H$7905,"ENTRADA",CAJA!$J$7235:$J$7905,$B104),0)</f>
        <v>1332000</v>
      </c>
      <c r="W104" s="62">
        <f>IFERROR(SUMIFS('CAJA TIGRES'!$M$1995:$M$2100,'CAJA TIGRES'!$H$1995:$H$2100,"ENTRADA",'CAJA TIGRES'!$J$1995:$J$2100,$B104),0)</f>
        <v>0</v>
      </c>
      <c r="X104" s="62">
        <f>IFERROR(SUMIFS(RESERVA!$M$14:$M$14,RESERVA!$H$14:$H$14,"ENTRADA",RESERVA!$J$14:$J$14,$B104),0)</f>
        <v>0</v>
      </c>
      <c r="Y104" s="96">
        <f t="shared" si="50"/>
        <v>1379000</v>
      </c>
      <c r="Z104" s="96">
        <f>Y104+'NOV25'!Z104</f>
        <v>8995002.2800000012</v>
      </c>
    </row>
    <row r="105" spans="2:26" x14ac:dyDescent="0.3">
      <c r="B105" s="63" t="s">
        <v>176</v>
      </c>
      <c r="C105" s="62">
        <f>IFERROR(SUMIFS('MGZ121'!$M$1742:'MGZ121'!$M$1934,'MGZ121'!$H$1742:$H$1934,"ENTRADA",'MGZ121'!$J$1742:$J$1934,$B105),0)</f>
        <v>0</v>
      </c>
      <c r="D105" s="62">
        <f>IFERROR(SUMIFS('MGZ BBVA'!$M$1702:$M$1910,'MGZ BBVA'!$H$1702:$H$1910,"ENTRADA",'MGZ BBVA'!$J$1702:$J$1910,$B105),0)</f>
        <v>0</v>
      </c>
      <c r="E105" s="62">
        <f>IFERROR(SUMIFS('MGZ DOLARES'!$M$2:$M$2,'MGZ DOLARES'!$F$2:$F$2,"ENTRADA",'MGZ DOLARES'!$J$2:$J$2,$B105),0)</f>
        <v>0</v>
      </c>
      <c r="F105" s="62">
        <f>IFERROR(SUMIFS('MGZ BAJIO'!$M$82:$M$83,'MGZ BAJIO'!$H$82:$H$83,"ENTRADA",'MGZ BAJIO'!$J$82:$J$83,$B105),0)</f>
        <v>0</v>
      </c>
      <c r="G105" s="62">
        <f>IFERROR(SUMIFS('VICTOR BANAMEX'!$M$655:$M$716,'VICTOR BANAMEX'!$H$655:$H$716,"ENTRADA",'VICTOR BANAMEX'!$J$655:$J$716,$B105),0)</f>
        <v>0</v>
      </c>
      <c r="H105" s="62">
        <f>IFERROR(SUMIFS('VICTOR BANORTE'!$M$114:$M$121,'VICTOR BANORTE'!$H$114:$H$121,"ENTRADA",'VICTOR BANORTE'!$J$114:$J$121,$B105),0)</f>
        <v>0</v>
      </c>
      <c r="I105" s="62">
        <f>IFERROR(SUMIFS(RODRIGO!$M$5:$M$5,RODRIGO!$H$5:$H$5,"ENTRADA",RODRIGO!$J$5:$J$5,$B105),0)</f>
        <v>0</v>
      </c>
      <c r="J105" s="62">
        <f>IFERROR(SUMIFS(MOY!$M$100:$M$101,MOY!$H$100:$H$101,"ENTRADA",MOY!$J$100:$J$101,$B105),0)</f>
        <v>0</v>
      </c>
      <c r="K105" s="62">
        <f>IFERROR(SUMIFS('NORMA RUTH'!$M$128:$M$143,'NORMA RUTH'!$H$128:$H$143,"ENTRADA",'NORMA RUTH'!$J$128:$J$143,$B105),0)</f>
        <v>0</v>
      </c>
      <c r="L105" s="62">
        <f>IFERROR(SUMIFS(VALERIA!$M$90:$M$100,VALERIA!$H$90:$H$100,"ENTRADA",VALERIA!$J$90:$J$100,$B105),0)</f>
        <v>0</v>
      </c>
      <c r="M105" s="62">
        <f>IFERROR(SUMIFS('MANUEL BANAMEX'!$M$163:$M$178,'MANUEL BANAMEX'!$H$163:$H$178,"ENTRADA",'MANUEL BANAMEX'!$J$163:$J$178,$B105),0)</f>
        <v>0</v>
      </c>
      <c r="N105" s="62">
        <f>IFERROR(SUMIFS(ROBERTO!$M$10:$M$19,ROBERTO!$H$10:$H$19,"ENTRADA",ROBERTO!$J$10:$J$19,$B105),0)</f>
        <v>0</v>
      </c>
      <c r="O105" s="62">
        <f>IFERROR(SUMIFS(JUAN!$M$96:$M$103,JUAN!$H$96:$H$103,"ENTRADA",JUAN!$J$96:$J$103,$B105),0)</f>
        <v>0</v>
      </c>
      <c r="P105" s="62">
        <f>IFERROR(SUMIFS('NORMA SANCHEZ'!$M$90:$M$96,'NORMA SANCHEZ'!$H$90:$H$96,"ENTRADA",'NORMA SANCHEZ'!$J$90:$J$96,$B105),0)</f>
        <v>0</v>
      </c>
      <c r="Q105" s="62">
        <f>IFERROR(SUMIFS('JOSE CARLOS'!$M$90:$M$95,'JOSE CARLOS'!$H$90:$H$95,"ENTRADA",'JOSE CARLOS'!$J$90:$J$95,$B105),0)</f>
        <v>0</v>
      </c>
      <c r="R105" s="62">
        <f>IFERROR(SUMIFS('LUIS ENRIQUE '!$M$74:$M$75,'LUIS ENRIQUE '!$H$74:$H$75,"ENTRADA",'LUIS ENRIQUE '!$J$74:$J$75,$B105),0)</f>
        <v>0</v>
      </c>
      <c r="S105" s="62">
        <f>IFERROR(SUMIFS(CESARIA!$M$100:$M$107,CESARIA!$H$100:$H$107,"ENTRADA",CESARIA!$J$100:$J$107,$B105),0)</f>
        <v>0</v>
      </c>
      <c r="T105" s="62">
        <f>IFERROR(SUMIFS(ALAN!$M$104:$M$113,ALAN!$H$104:$H$113,"ENTRADA",ALAN!$J$104:$J$113,$B105),0)</f>
        <v>0</v>
      </c>
      <c r="U105" s="62">
        <f>IFERROR(SUMIFS(ELVIA!$M$80:$M$81,ELVIA!$H$80:$H$81,"ENTRADA",ELVIA!$J$80:$J$81,$B105),0)</f>
        <v>0</v>
      </c>
      <c r="V105" s="146">
        <f>IFERROR(SUMIFS(CAJA!$M$7235:$M$7905,CAJA!$H$7235:$H$7905,"ENTRADA",CAJA!$J$7235:$J$7905,$B105),0)</f>
        <v>1190750</v>
      </c>
      <c r="W105" s="62">
        <f>IFERROR(SUMIFS('CAJA TIGRES'!$M$1995:$M$2100,'CAJA TIGRES'!$H$1995:$H$2100,"ENTRADA",'CAJA TIGRES'!$J$1995:$J$2100,$B105),0)</f>
        <v>0</v>
      </c>
      <c r="X105" s="62">
        <f>IFERROR(SUMIFS(RESERVA!$M$14:$M$14,RESERVA!$H$14:$H$14,"ENTRADA",RESERVA!$J$14:$J$14,$B105),0)</f>
        <v>0</v>
      </c>
      <c r="Y105" s="96">
        <f t="shared" si="50"/>
        <v>1190750</v>
      </c>
      <c r="Z105" s="96">
        <f>Y105+'NOV25'!Z105</f>
        <v>5383600</v>
      </c>
    </row>
    <row r="106" spans="2:26" x14ac:dyDescent="0.3">
      <c r="B106" s="63" t="s">
        <v>177</v>
      </c>
      <c r="C106" s="62">
        <f>IFERROR(SUMIFS('MGZ121'!$M$1742:'MGZ121'!$M$1934,'MGZ121'!$H$1742:$H$1934,"ENTRADA",'MGZ121'!$J$1742:$J$1934,$B106),0)</f>
        <v>0</v>
      </c>
      <c r="D106" s="62">
        <f>IFERROR(SUMIFS('MGZ BBVA'!$M$1702:$M$1910,'MGZ BBVA'!$H$1702:$H$1910,"ENTRADA",'MGZ BBVA'!$J$1702:$J$1910,$B106),0)</f>
        <v>0</v>
      </c>
      <c r="E106" s="62">
        <f>IFERROR(SUMIFS('MGZ DOLARES'!$M$2:$M$2,'MGZ DOLARES'!$F$2:$F$2,"ENTRADA",'MGZ DOLARES'!$J$2:$J$2,$B106),0)</f>
        <v>0</v>
      </c>
      <c r="F106" s="62">
        <f>IFERROR(SUMIFS('MGZ BAJIO'!$M$82:$M$83,'MGZ BAJIO'!$H$82:$H$83,"ENTRADA",'MGZ BAJIO'!$J$82:$J$83,$B106),0)</f>
        <v>0</v>
      </c>
      <c r="G106" s="62">
        <f>IFERROR(SUMIFS('VICTOR BANAMEX'!$M$655:$M$716,'VICTOR BANAMEX'!$H$655:$H$716,"ENTRADA",'VICTOR BANAMEX'!$J$655:$J$716,$B106),0)</f>
        <v>0</v>
      </c>
      <c r="H106" s="62">
        <f>IFERROR(SUMIFS('VICTOR BANORTE'!$M$114:$M$121,'VICTOR BANORTE'!$H$114:$H$121,"ENTRADA",'VICTOR BANORTE'!$J$114:$J$121,$B106),0)</f>
        <v>0</v>
      </c>
      <c r="I106" s="62">
        <f>IFERROR(SUMIFS(RODRIGO!$M$5:$M$5,RODRIGO!$H$5:$H$5,"ENTRADA",RODRIGO!$J$5:$J$5,$B106),0)</f>
        <v>0</v>
      </c>
      <c r="J106" s="62">
        <f>IFERROR(SUMIFS(MOY!$M$100:$M$101,MOY!$H$100:$H$101,"ENTRADA",MOY!$J$100:$J$101,$B106),0)</f>
        <v>0</v>
      </c>
      <c r="K106" s="62">
        <f>IFERROR(SUMIFS('NORMA RUTH'!$M$128:$M$143,'NORMA RUTH'!$H$128:$H$143,"ENTRADA",'NORMA RUTH'!$J$128:$J$143,$B106),0)</f>
        <v>0</v>
      </c>
      <c r="L106" s="62">
        <f>IFERROR(SUMIFS(VALERIA!$M$90:$M$100,VALERIA!$H$90:$H$100,"ENTRADA",VALERIA!$J$90:$J$100,$B106),0)</f>
        <v>0</v>
      </c>
      <c r="M106" s="62">
        <f>IFERROR(SUMIFS('MANUEL BANAMEX'!$M$163:$M$178,'MANUEL BANAMEX'!$H$163:$H$178,"ENTRADA",'MANUEL BANAMEX'!$J$163:$J$178,$B106),0)</f>
        <v>0</v>
      </c>
      <c r="N106" s="62">
        <f>IFERROR(SUMIFS(ROBERTO!$M$10:$M$19,ROBERTO!$H$10:$H$19,"ENTRADA",ROBERTO!$J$10:$J$19,$B106),0)</f>
        <v>0</v>
      </c>
      <c r="O106" s="62">
        <f>IFERROR(SUMIFS(JUAN!$M$96:$M$103,JUAN!$H$96:$H$103,"ENTRADA",JUAN!$J$96:$J$103,$B106),0)</f>
        <v>0</v>
      </c>
      <c r="P106" s="62">
        <f>IFERROR(SUMIFS('NORMA SANCHEZ'!$M$90:$M$96,'NORMA SANCHEZ'!$H$90:$H$96,"ENTRADA",'NORMA SANCHEZ'!$J$90:$J$96,$B106),0)</f>
        <v>0</v>
      </c>
      <c r="Q106" s="62">
        <f>IFERROR(SUMIFS('JOSE CARLOS'!$M$90:$M$95,'JOSE CARLOS'!$H$90:$H$95,"ENTRADA",'JOSE CARLOS'!$J$90:$J$95,$B106),0)</f>
        <v>0</v>
      </c>
      <c r="R106" s="62">
        <f>IFERROR(SUMIFS('LUIS ENRIQUE '!$M$74:$M$75,'LUIS ENRIQUE '!$H$74:$H$75,"ENTRADA",'LUIS ENRIQUE '!$J$74:$J$75,$B106),0)</f>
        <v>0</v>
      </c>
      <c r="S106" s="62">
        <f>IFERROR(SUMIFS(CESARIA!$M$100:$M$107,CESARIA!$H$100:$H$107,"ENTRADA",CESARIA!$J$100:$J$107,$B106),0)</f>
        <v>0</v>
      </c>
      <c r="T106" s="62">
        <f>IFERROR(SUMIFS(ALAN!$M$104:$M$113,ALAN!$H$104:$H$113,"ENTRADA",ALAN!$J$104:$J$113,$B106),0)</f>
        <v>0</v>
      </c>
      <c r="U106" s="62">
        <f>IFERROR(SUMIFS(ELVIA!$M$80:$M$81,ELVIA!$H$80:$H$81,"ENTRADA",ELVIA!$J$80:$J$81,$B106),0)</f>
        <v>0</v>
      </c>
      <c r="V106" s="146">
        <f>IFERROR(SUMIFS(CAJA!$M$7235:$M$7905,CAJA!$H$7235:$H$7905,"ENTRADA",CAJA!$J$7235:$J$7905,$B106),0)</f>
        <v>0</v>
      </c>
      <c r="W106" s="62">
        <f>IFERROR(SUMIFS('CAJA TIGRES'!$M$1995:$M$2100,'CAJA TIGRES'!$H$1995:$H$2100,"ENTRADA",'CAJA TIGRES'!$J$1995:$J$2100,$B106),0)</f>
        <v>0</v>
      </c>
      <c r="X106" s="62">
        <f>IFERROR(SUMIFS(RESERVA!$M$14:$M$14,RESERVA!$H$14:$H$14,"ENTRADA",RESERVA!$J$14:$J$14,$B106),0)</f>
        <v>0</v>
      </c>
      <c r="Y106" s="96">
        <f t="shared" si="50"/>
        <v>0</v>
      </c>
      <c r="Z106" s="96">
        <f>Y106+'NOV25'!Z106</f>
        <v>2655800</v>
      </c>
    </row>
    <row r="107" spans="2:26" x14ac:dyDescent="0.3">
      <c r="B107" s="63" t="s">
        <v>8784</v>
      </c>
      <c r="C107" s="62">
        <f>IFERROR(SUMIFS('MGZ121'!$M$1742:'MGZ121'!$M$1934,'MGZ121'!$H$1742:$H$1934,"ENTRADA",'MGZ121'!$J$1742:$J$1934,$B107),0)</f>
        <v>2200</v>
      </c>
      <c r="D107" s="62">
        <f>IFERROR(SUMIFS('MGZ BBVA'!$M$1702:$M$1910,'MGZ BBVA'!$H$1702:$H$1910,"ENTRADA",'MGZ BBVA'!$J$1702:$J$1910,$B107),0)</f>
        <v>0</v>
      </c>
      <c r="E107" s="62">
        <f>IFERROR(SUMIFS('MGZ DOLARES'!$M$2:$M$2,'MGZ DOLARES'!$F$2:$F$2,"ENTRADA",'MGZ DOLARES'!$J$2:$J$2,$B107),0)</f>
        <v>0</v>
      </c>
      <c r="F107" s="62">
        <f>IFERROR(SUMIFS('MGZ BAJIO'!$M$82:$M$83,'MGZ BAJIO'!$H$82:$H$83,"ENTRADA",'MGZ BAJIO'!$J$82:$J$83,$B107),0)</f>
        <v>0</v>
      </c>
      <c r="G107" s="62">
        <f>IFERROR(SUMIFS('VICTOR BANAMEX'!$M$655:$M$716,'VICTOR BANAMEX'!$H$655:$H$716,"ENTRADA",'VICTOR BANAMEX'!$J$655:$J$716,$B107),0)</f>
        <v>0</v>
      </c>
      <c r="H107" s="62">
        <f>IFERROR(SUMIFS('VICTOR BANORTE'!$M$114:$M$121,'VICTOR BANORTE'!$H$114:$H$121,"ENTRADA",'VICTOR BANORTE'!$J$114:$J$121,$B107),0)</f>
        <v>0</v>
      </c>
      <c r="I107" s="62">
        <f>IFERROR(SUMIFS(RODRIGO!$M$5:$M$5,RODRIGO!$H$5:$H$5,"ENTRADA",RODRIGO!$J$5:$J$5,$B107),0)</f>
        <v>0</v>
      </c>
      <c r="J107" s="62">
        <f>IFERROR(SUMIFS(MOY!$M$100:$M$101,MOY!$H$100:$H$101,"ENTRADA",MOY!$J$100:$J$101,$B107),0)</f>
        <v>0</v>
      </c>
      <c r="K107" s="62">
        <f>IFERROR(SUMIFS('NORMA RUTH'!$M$128:$M$143,'NORMA RUTH'!$H$128:$H$143,"ENTRADA",'NORMA RUTH'!$J$128:$J$143,$B107),0)</f>
        <v>0</v>
      </c>
      <c r="L107" s="62">
        <f>IFERROR(SUMIFS(VALERIA!$M$90:$M$100,VALERIA!$H$90:$H$100,"ENTRADA",VALERIA!$J$90:$J$100,$B107),0)</f>
        <v>0</v>
      </c>
      <c r="M107" s="62">
        <f>IFERROR(SUMIFS('MANUEL BANAMEX'!$M$163:$M$178,'MANUEL BANAMEX'!$H$163:$H$178,"ENTRADA",'MANUEL BANAMEX'!$J$163:$J$178,$B107),0)</f>
        <v>0</v>
      </c>
      <c r="N107" s="62">
        <f>IFERROR(SUMIFS(ROBERTO!$M$10:$M$19,ROBERTO!$H$10:$H$19,"ENTRADA",ROBERTO!$J$10:$J$19,$B107),0)</f>
        <v>0</v>
      </c>
      <c r="O107" s="62">
        <f>IFERROR(SUMIFS(JUAN!$M$96:$M$103,JUAN!$H$96:$H$103,"ENTRADA",JUAN!$J$96:$J$103,$B107),0)</f>
        <v>0</v>
      </c>
      <c r="P107" s="62">
        <f>IFERROR(SUMIFS('NORMA SANCHEZ'!$M$90:$M$96,'NORMA SANCHEZ'!$H$90:$H$96,"ENTRADA",'NORMA SANCHEZ'!$J$90:$J$96,$B107),0)</f>
        <v>0</v>
      </c>
      <c r="Q107" s="62">
        <f>IFERROR(SUMIFS('JOSE CARLOS'!$M$90:$M$95,'JOSE CARLOS'!$H$90:$H$95,"ENTRADA",'JOSE CARLOS'!$J$90:$J$95,$B107),0)</f>
        <v>0</v>
      </c>
      <c r="R107" s="62">
        <f>IFERROR(SUMIFS('LUIS ENRIQUE '!$M$74:$M$75,'LUIS ENRIQUE '!$H$74:$H$75,"ENTRADA",'LUIS ENRIQUE '!$J$74:$J$75,$B107),0)</f>
        <v>0</v>
      </c>
      <c r="S107" s="62">
        <f>IFERROR(SUMIFS(CESARIA!$M$100:$M$107,CESARIA!$H$100:$H$107,"ENTRADA",CESARIA!$J$100:$J$107,$B107),0)</f>
        <v>0</v>
      </c>
      <c r="T107" s="62">
        <f>IFERROR(SUMIFS(ALAN!$M$104:$M$113,ALAN!$H$104:$H$113,"ENTRADA",ALAN!$J$104:$J$113,$B107),0)</f>
        <v>0</v>
      </c>
      <c r="U107" s="62">
        <f>IFERROR(SUMIFS(ELVIA!$M$80:$M$81,ELVIA!$H$80:$H$81,"ENTRADA",ELVIA!$J$80:$J$81,$B107),0)</f>
        <v>0</v>
      </c>
      <c r="V107" s="146">
        <f>IFERROR(SUMIFS(CAJA!$M$7235:$M$7905,CAJA!$H$7235:$H$7905,"ENTRADA",CAJA!$J$7235:$J$7905,$B107),0)</f>
        <v>1000000</v>
      </c>
      <c r="W107" s="62">
        <f>IFERROR(SUMIFS('CAJA TIGRES'!$M$1995:$M$2100,'CAJA TIGRES'!$H$1995:$H$2100,"ENTRADA",'CAJA TIGRES'!$J$1995:$J$2100,$B107),0)</f>
        <v>0</v>
      </c>
      <c r="X107" s="62">
        <f>IFERROR(SUMIFS(RESERVA!$M$14:$M$14,RESERVA!$H$14:$H$14,"ENTRADA",RESERVA!$J$14:$J$14,$B107),0)</f>
        <v>0</v>
      </c>
      <c r="Y107" s="96">
        <f t="shared" ref="Y107:Y110" si="51">SUM(C107:X107)</f>
        <v>1002200</v>
      </c>
      <c r="Z107" s="96">
        <f>Y107+'NOV25'!Z107</f>
        <v>1304200</v>
      </c>
    </row>
    <row r="108" spans="2:26" x14ac:dyDescent="0.3">
      <c r="B108" s="63" t="s">
        <v>280</v>
      </c>
      <c r="C108" s="62">
        <f>IFERROR(SUMIFS('MGZ121'!$M$1742:'MGZ121'!$M$1934,'MGZ121'!$H$1742:$H$1934,"ENTRADA",'MGZ121'!$J$1742:$J$1934,$B108),0)</f>
        <v>0</v>
      </c>
      <c r="D108" s="62">
        <f>IFERROR(SUMIFS('MGZ BBVA'!$M$1702:$M$1910,'MGZ BBVA'!$H$1702:$H$1910,"ENTRADA",'MGZ BBVA'!$J$1702:$J$1910,$B108),0)</f>
        <v>0</v>
      </c>
      <c r="E108" s="62">
        <f>IFERROR(SUMIFS('MGZ DOLARES'!$M$2:$M$2,'MGZ DOLARES'!$F$2:$F$2,"ENTRADA",'MGZ DOLARES'!$J$2:$J$2,$B108),0)</f>
        <v>0</v>
      </c>
      <c r="F108" s="62">
        <f>IFERROR(SUMIFS('MGZ BAJIO'!$M$82:$M$83,'MGZ BAJIO'!$H$82:$H$83,"ENTRADA",'MGZ BAJIO'!$J$82:$J$83,$B108),0)</f>
        <v>0</v>
      </c>
      <c r="G108" s="62">
        <f>IFERROR(SUMIFS('VICTOR BANAMEX'!$M$655:$M$716,'VICTOR BANAMEX'!$H$655:$H$716,"ENTRADA",'VICTOR BANAMEX'!$J$655:$J$716,$B108),0)</f>
        <v>0</v>
      </c>
      <c r="H108" s="62">
        <f>IFERROR(SUMIFS('VICTOR BANORTE'!$M$114:$M$121,'VICTOR BANORTE'!$H$114:$H$121,"ENTRADA",'VICTOR BANORTE'!$J$114:$J$121,$B108),0)</f>
        <v>0</v>
      </c>
      <c r="I108" s="62">
        <f>IFERROR(SUMIFS(RODRIGO!$M$5:$M$5,RODRIGO!$H$5:$H$5,"ENTRADA",RODRIGO!$J$5:$J$5,$B108),0)</f>
        <v>0</v>
      </c>
      <c r="J108" s="62">
        <f>IFERROR(SUMIFS(MOY!$M$100:$M$101,MOY!$H$100:$H$101,"ENTRADA",MOY!$J$100:$J$101,$B108),0)</f>
        <v>0</v>
      </c>
      <c r="K108" s="62">
        <f>IFERROR(SUMIFS('NORMA RUTH'!$M$128:$M$143,'NORMA RUTH'!$H$128:$H$143,"ENTRADA",'NORMA RUTH'!$J$128:$J$143,$B108),0)</f>
        <v>0</v>
      </c>
      <c r="L108" s="62">
        <f>IFERROR(SUMIFS(VALERIA!$M$90:$M$100,VALERIA!$H$90:$H$100,"ENTRADA",VALERIA!$J$90:$J$100,$B108),0)</f>
        <v>0</v>
      </c>
      <c r="M108" s="62">
        <f>IFERROR(SUMIFS('MANUEL BANAMEX'!$M$163:$M$178,'MANUEL BANAMEX'!$H$163:$H$178,"ENTRADA",'MANUEL BANAMEX'!$J$163:$J$178,$B108),0)</f>
        <v>0</v>
      </c>
      <c r="N108" s="62">
        <f>IFERROR(SUMIFS(ROBERTO!$M$10:$M$19,ROBERTO!$H$10:$H$19,"ENTRADA",ROBERTO!$J$10:$J$19,$B108),0)</f>
        <v>0</v>
      </c>
      <c r="O108" s="62">
        <f>IFERROR(SUMIFS(JUAN!$M$96:$M$103,JUAN!$H$96:$H$103,"ENTRADA",JUAN!$J$96:$J$103,$B108),0)</f>
        <v>0</v>
      </c>
      <c r="P108" s="62">
        <f>IFERROR(SUMIFS('NORMA SANCHEZ'!$M$90:$M$96,'NORMA SANCHEZ'!$H$90:$H$96,"ENTRADA",'NORMA SANCHEZ'!$J$90:$J$96,$B108),0)</f>
        <v>0</v>
      </c>
      <c r="Q108" s="62">
        <f>IFERROR(SUMIFS('JOSE CARLOS'!$M$90:$M$95,'JOSE CARLOS'!$H$90:$H$95,"ENTRADA",'JOSE CARLOS'!$J$90:$J$95,$B108),0)</f>
        <v>0</v>
      </c>
      <c r="R108" s="62">
        <f>IFERROR(SUMIFS('LUIS ENRIQUE '!$M$74:$M$75,'LUIS ENRIQUE '!$H$74:$H$75,"ENTRADA",'LUIS ENRIQUE '!$J$74:$J$75,$B108),0)</f>
        <v>0</v>
      </c>
      <c r="S108" s="62">
        <f>IFERROR(SUMIFS(CESARIA!$M$100:$M$107,CESARIA!$H$100:$H$107,"ENTRADA",CESARIA!$J$100:$J$107,$B108),0)</f>
        <v>0</v>
      </c>
      <c r="T108" s="62">
        <f>IFERROR(SUMIFS(ALAN!$M$104:$M$113,ALAN!$H$104:$H$113,"ENTRADA",ALAN!$J$104:$J$113,$B108),0)</f>
        <v>0</v>
      </c>
      <c r="U108" s="62">
        <f>IFERROR(SUMIFS(ELVIA!$M$80:$M$81,ELVIA!$H$80:$H$81,"ENTRADA",ELVIA!$J$80:$J$81,$B108),0)</f>
        <v>0</v>
      </c>
      <c r="V108" s="146">
        <f>IFERROR(SUMIFS(CAJA!$M$7235:$M$7905,CAJA!$H$7235:$H$7905,"ENTRADA",CAJA!$J$7235:$J$7905,$B108),0)</f>
        <v>0</v>
      </c>
      <c r="W108" s="62">
        <f>IFERROR(SUMIFS('CAJA TIGRES'!$M$1995:$M$2100,'CAJA TIGRES'!$H$1995:$H$2100,"ENTRADA",'CAJA TIGRES'!$J$1995:$J$2100,$B108),0)</f>
        <v>0</v>
      </c>
      <c r="X108" s="62">
        <f>IFERROR(SUMIFS(RESERVA!$M$14:$M$14,RESERVA!$H$14:$H$14,"ENTRADA",RESERVA!$J$14:$J$14,$B108),0)</f>
        <v>0</v>
      </c>
      <c r="Y108" s="96">
        <f t="shared" si="51"/>
        <v>0</v>
      </c>
      <c r="Z108" s="96">
        <f>Y108+'NOV25'!Z108</f>
        <v>4202500</v>
      </c>
    </row>
    <row r="109" spans="2:26" x14ac:dyDescent="0.3">
      <c r="B109" s="63" t="s">
        <v>178</v>
      </c>
      <c r="C109" s="62">
        <f>IFERROR(SUMIFS('MGZ121'!$M$1742:'MGZ121'!$M$1934,'MGZ121'!$H$1742:$H$1934,"ENTRADA",'MGZ121'!$J$1742:$J$1934,$B109),0)</f>
        <v>0</v>
      </c>
      <c r="D109" s="62">
        <f>IFERROR(SUMIFS('MGZ BBVA'!$M$1702:$M$1910,'MGZ BBVA'!$H$1702:$H$1910,"ENTRADA",'MGZ BBVA'!$J$1702:$J$1910,$B109),0)</f>
        <v>0</v>
      </c>
      <c r="E109" s="62">
        <f>IFERROR(SUMIFS('MGZ DOLARES'!$M$2:$M$2,'MGZ DOLARES'!$F$2:$F$2,"ENTRADA",'MGZ DOLARES'!$J$2:$J$2,$B109),0)</f>
        <v>0</v>
      </c>
      <c r="F109" s="62">
        <f>IFERROR(SUMIFS('MGZ BAJIO'!$M$82:$M$83,'MGZ BAJIO'!$H$82:$H$83,"ENTRADA",'MGZ BAJIO'!$J$82:$J$83,$B109),0)</f>
        <v>0</v>
      </c>
      <c r="G109" s="62">
        <f>IFERROR(SUMIFS('VICTOR BANAMEX'!$M$655:$M$716,'VICTOR BANAMEX'!$H$655:$H$716,"ENTRADA",'VICTOR BANAMEX'!$J$655:$J$716,$B109),0)</f>
        <v>0</v>
      </c>
      <c r="H109" s="62">
        <f>IFERROR(SUMIFS('VICTOR BANORTE'!$M$114:$M$121,'VICTOR BANORTE'!$H$114:$H$121,"ENTRADA",'VICTOR BANORTE'!$J$114:$J$121,$B109),0)</f>
        <v>0</v>
      </c>
      <c r="I109" s="62">
        <f>IFERROR(SUMIFS(RODRIGO!$M$5:$M$5,RODRIGO!$H$5:$H$5,"ENTRADA",RODRIGO!$J$5:$J$5,$B109),0)</f>
        <v>0</v>
      </c>
      <c r="J109" s="62">
        <f>IFERROR(SUMIFS(MOY!$M$100:$M$101,MOY!$H$100:$H$101,"ENTRADA",MOY!$J$100:$J$101,$B109),0)</f>
        <v>0</v>
      </c>
      <c r="K109" s="62">
        <f>IFERROR(SUMIFS('NORMA RUTH'!$M$128:$M$143,'NORMA RUTH'!$H$128:$H$143,"ENTRADA",'NORMA RUTH'!$J$128:$J$143,$B109),0)</f>
        <v>0</v>
      </c>
      <c r="L109" s="62">
        <f>IFERROR(SUMIFS(VALERIA!$M$90:$M$100,VALERIA!$H$90:$H$100,"ENTRADA",VALERIA!$J$90:$J$100,$B109),0)</f>
        <v>0</v>
      </c>
      <c r="M109" s="62">
        <f>IFERROR(SUMIFS('MANUEL BANAMEX'!$M$163:$M$178,'MANUEL BANAMEX'!$H$163:$H$178,"ENTRADA",'MANUEL BANAMEX'!$J$163:$J$178,$B109),0)</f>
        <v>0</v>
      </c>
      <c r="N109" s="62">
        <f>IFERROR(SUMIFS(ROBERTO!$M$10:$M$19,ROBERTO!$H$10:$H$19,"ENTRADA",ROBERTO!$J$10:$J$19,$B109),0)</f>
        <v>0</v>
      </c>
      <c r="O109" s="62">
        <f>IFERROR(SUMIFS(JUAN!$M$96:$M$103,JUAN!$H$96:$H$103,"ENTRADA",JUAN!$J$96:$J$103,$B109),0)</f>
        <v>0</v>
      </c>
      <c r="P109" s="62">
        <f>IFERROR(SUMIFS('NORMA SANCHEZ'!$M$90:$M$96,'NORMA SANCHEZ'!$H$90:$H$96,"ENTRADA",'NORMA SANCHEZ'!$J$90:$J$96,$B109),0)</f>
        <v>0</v>
      </c>
      <c r="Q109" s="62">
        <f>IFERROR(SUMIFS('JOSE CARLOS'!$M$90:$M$95,'JOSE CARLOS'!$H$90:$H$95,"ENTRADA",'JOSE CARLOS'!$J$90:$J$95,$B109),0)</f>
        <v>0</v>
      </c>
      <c r="R109" s="62">
        <f>IFERROR(SUMIFS('LUIS ENRIQUE '!$M$74:$M$75,'LUIS ENRIQUE '!$H$74:$H$75,"ENTRADA",'LUIS ENRIQUE '!$J$74:$J$75,$B109),0)</f>
        <v>0</v>
      </c>
      <c r="S109" s="62">
        <f>IFERROR(SUMIFS(CESARIA!$M$100:$M$107,CESARIA!$H$100:$H$107,"ENTRADA",CESARIA!$J$100:$J$107,$B109),0)</f>
        <v>0</v>
      </c>
      <c r="T109" s="62">
        <f>IFERROR(SUMIFS(ALAN!$M$104:$M$113,ALAN!$H$104:$H$113,"ENTRADA",ALAN!$J$104:$J$113,$B109),0)</f>
        <v>0</v>
      </c>
      <c r="U109" s="62">
        <f>IFERROR(SUMIFS(ELVIA!$M$80:$M$81,ELVIA!$H$80:$H$81,"ENTRADA",ELVIA!$J$80:$J$81,$B109),0)</f>
        <v>0</v>
      </c>
      <c r="V109" s="146">
        <f>IFERROR(SUMIFS(CAJA!$M$7235:$M$7905,CAJA!$H$7235:$H$7905,"ENTRADA",CAJA!$J$7235:$J$7905,$B109),0)</f>
        <v>0</v>
      </c>
      <c r="W109" s="62">
        <f>IFERROR(SUMIFS('CAJA TIGRES'!$M$1995:$M$2100,'CAJA TIGRES'!$H$1995:$H$2100,"ENTRADA",'CAJA TIGRES'!$J$1995:$J$2100,$B109),0)</f>
        <v>0</v>
      </c>
      <c r="X109" s="62">
        <f>IFERROR(SUMIFS(RESERVA!$M$14:$M$14,RESERVA!$H$14:$H$14,"ENTRADA",RESERVA!$J$14:$J$14,$B109),0)</f>
        <v>0</v>
      </c>
      <c r="Y109" s="96">
        <f t="shared" si="51"/>
        <v>0</v>
      </c>
      <c r="Z109" s="96">
        <f>Y109+'NOV25'!Z109</f>
        <v>0</v>
      </c>
    </row>
    <row r="110" spans="2:26" x14ac:dyDescent="0.3">
      <c r="B110" s="63" t="s">
        <v>179</v>
      </c>
      <c r="C110" s="62">
        <f>IFERROR(SUMIFS('MGZ121'!$M$1742:'MGZ121'!$M$1934,'MGZ121'!$H$1742:$H$1934,"ENTRADA",'MGZ121'!$J$1742:$J$1934,$B110),0)</f>
        <v>0</v>
      </c>
      <c r="D110" s="62">
        <f>IFERROR(SUMIFS('MGZ BBVA'!$M$1702:$M$1910,'MGZ BBVA'!$H$1702:$H$1910,"ENTRADA",'MGZ BBVA'!$J$1702:$J$1910,$B110),0)</f>
        <v>0</v>
      </c>
      <c r="E110" s="62">
        <f>IFERROR(SUMIFS('MGZ DOLARES'!$M$2:$M$2,'MGZ DOLARES'!$F$2:$F$2,"ENTRADA",'MGZ DOLARES'!$J$2:$J$2,$B110),0)</f>
        <v>0</v>
      </c>
      <c r="F110" s="62">
        <f>IFERROR(SUMIFS('MGZ BAJIO'!$M$82:$M$83,'MGZ BAJIO'!$H$82:$H$83,"ENTRADA",'MGZ BAJIO'!$J$82:$J$83,$B110),0)</f>
        <v>0</v>
      </c>
      <c r="G110" s="62">
        <f>IFERROR(SUMIFS('VICTOR BANAMEX'!$M$655:$M$716,'VICTOR BANAMEX'!$H$655:$H$716,"ENTRADA",'VICTOR BANAMEX'!$J$655:$J$716,$B110),0)</f>
        <v>0</v>
      </c>
      <c r="H110" s="62">
        <f>IFERROR(SUMIFS('VICTOR BANORTE'!$M$114:$M$121,'VICTOR BANORTE'!$H$114:$H$121,"ENTRADA",'VICTOR BANORTE'!$J$114:$J$121,$B110),0)</f>
        <v>0</v>
      </c>
      <c r="I110" s="62">
        <f>IFERROR(SUMIFS(RODRIGO!$M$5:$M$5,RODRIGO!$H$5:$H$5,"ENTRADA",RODRIGO!$J$5:$J$5,$B110),0)</f>
        <v>0</v>
      </c>
      <c r="J110" s="62">
        <f>IFERROR(SUMIFS(MOY!$M$100:$M$101,MOY!$H$100:$H$101,"ENTRADA",MOY!$J$100:$J$101,$B110),0)</f>
        <v>0</v>
      </c>
      <c r="K110" s="62">
        <f>IFERROR(SUMIFS('NORMA RUTH'!$M$128:$M$143,'NORMA RUTH'!$H$128:$H$143,"ENTRADA",'NORMA RUTH'!$J$128:$J$143,$B110),0)</f>
        <v>0</v>
      </c>
      <c r="L110" s="62">
        <f>IFERROR(SUMIFS(VALERIA!$M$90:$M$100,VALERIA!$H$90:$H$100,"ENTRADA",VALERIA!$J$90:$J$100,$B110),0)</f>
        <v>0</v>
      </c>
      <c r="M110" s="62">
        <f>IFERROR(SUMIFS('MANUEL BANAMEX'!$M$163:$M$178,'MANUEL BANAMEX'!$H$163:$H$178,"ENTRADA",'MANUEL BANAMEX'!$J$163:$J$178,$B110),0)</f>
        <v>0</v>
      </c>
      <c r="N110" s="62">
        <f>IFERROR(SUMIFS(ROBERTO!$M$10:$M$19,ROBERTO!$H$10:$H$19,"ENTRADA",ROBERTO!$J$10:$J$19,$B110),0)</f>
        <v>0</v>
      </c>
      <c r="O110" s="62">
        <f>IFERROR(SUMIFS(JUAN!$M$96:$M$103,JUAN!$H$96:$H$103,"ENTRADA",JUAN!$J$96:$J$103,$B110),0)</f>
        <v>0</v>
      </c>
      <c r="P110" s="62">
        <f>IFERROR(SUMIFS('NORMA SANCHEZ'!$M$90:$M$96,'NORMA SANCHEZ'!$H$90:$H$96,"ENTRADA",'NORMA SANCHEZ'!$J$90:$J$96,$B110),0)</f>
        <v>0</v>
      </c>
      <c r="Q110" s="62">
        <f>IFERROR(SUMIFS('JOSE CARLOS'!$M$90:$M$95,'JOSE CARLOS'!$H$90:$H$95,"ENTRADA",'JOSE CARLOS'!$J$90:$J$95,$B110),0)</f>
        <v>0</v>
      </c>
      <c r="R110" s="62">
        <f>IFERROR(SUMIFS('LUIS ENRIQUE '!$M$74:$M$75,'LUIS ENRIQUE '!$H$74:$H$75,"ENTRADA",'LUIS ENRIQUE '!$J$74:$J$75,$B110),0)</f>
        <v>0</v>
      </c>
      <c r="S110" s="62">
        <f>IFERROR(SUMIFS(CESARIA!$M$100:$M$107,CESARIA!$H$100:$H$107,"ENTRADA",CESARIA!$J$100:$J$107,$B110),0)</f>
        <v>0</v>
      </c>
      <c r="T110" s="62">
        <f>IFERROR(SUMIFS(ALAN!$M$104:$M$113,ALAN!$H$104:$H$113,"ENTRADA",ALAN!$J$104:$J$113,$B110),0)</f>
        <v>0</v>
      </c>
      <c r="U110" s="62">
        <f>IFERROR(SUMIFS(ELVIA!$M$80:$M$81,ELVIA!$H$80:$H$81,"ENTRADA",ELVIA!$J$80:$J$81,$B110),0)</f>
        <v>0</v>
      </c>
      <c r="V110" s="146">
        <f>IFERROR(SUMIFS(CAJA!$M$7235:$M$7905,CAJA!$H$7235:$H$7905,"ENTRADA",CAJA!$J$7235:$J$7905,$B110),0)</f>
        <v>622500</v>
      </c>
      <c r="W110" s="62">
        <f>IFERROR(SUMIFS('CAJA TIGRES'!$M$1995:$M$2100,'CAJA TIGRES'!$H$1995:$H$2100,"ENTRADA",'CAJA TIGRES'!$J$1995:$J$2100,$B110),0)</f>
        <v>0</v>
      </c>
      <c r="X110" s="62">
        <f>IFERROR(SUMIFS(RESERVA!$M$14:$M$14,RESERVA!$H$14:$H$14,"ENTRADA",RESERVA!$J$14:$J$14,$B110),0)</f>
        <v>0</v>
      </c>
      <c r="Y110" s="96">
        <f t="shared" si="51"/>
        <v>622500</v>
      </c>
      <c r="Z110" s="96">
        <f>Y110+'NOV25'!Z110</f>
        <v>4048000</v>
      </c>
    </row>
    <row r="111" spans="2:26" x14ac:dyDescent="0.3">
      <c r="B111" s="63" t="s">
        <v>180</v>
      </c>
      <c r="C111" s="62">
        <f>IFERROR(SUMIFS('MGZ121'!$M$1742:'MGZ121'!$M$1934,'MGZ121'!$H$1742:$H$1934,"ENTRADA",'MGZ121'!$J$1742:$J$1934,$B111),0)</f>
        <v>0</v>
      </c>
      <c r="D111" s="62">
        <f>IFERROR(SUMIFS('MGZ BBVA'!$M$1702:$M$1910,'MGZ BBVA'!$H$1702:$H$1910,"ENTRADA",'MGZ BBVA'!$J$1702:$J$1910,$B111),0)</f>
        <v>0</v>
      </c>
      <c r="E111" s="62">
        <f>IFERROR(SUMIFS('MGZ DOLARES'!$M$2:$M$2,'MGZ DOLARES'!$F$2:$F$2,"ENTRADA",'MGZ DOLARES'!$J$2:$J$2,$B111),0)</f>
        <v>0</v>
      </c>
      <c r="F111" s="62">
        <f>IFERROR(SUMIFS('MGZ BAJIO'!$M$82:$M$83,'MGZ BAJIO'!$H$82:$H$83,"ENTRADA",'MGZ BAJIO'!$J$82:$J$83,$B111),0)</f>
        <v>0</v>
      </c>
      <c r="G111" s="62">
        <f>IFERROR(SUMIFS('VICTOR BANAMEX'!$M$655:$M$716,'VICTOR BANAMEX'!$H$655:$H$716,"ENTRADA",'VICTOR BANAMEX'!$J$655:$J$716,$B111),0)</f>
        <v>0</v>
      </c>
      <c r="H111" s="62">
        <f>IFERROR(SUMIFS('VICTOR BANORTE'!$M$114:$M$121,'VICTOR BANORTE'!$H$114:$H$121,"ENTRADA",'VICTOR BANORTE'!$J$114:$J$121,$B111),0)</f>
        <v>0</v>
      </c>
      <c r="I111" s="62">
        <f>IFERROR(SUMIFS(RODRIGO!$M$5:$M$5,RODRIGO!$H$5:$H$5,"ENTRADA",RODRIGO!$J$5:$J$5,$B111),0)</f>
        <v>0</v>
      </c>
      <c r="J111" s="62">
        <f>IFERROR(SUMIFS(MOY!$M$100:$M$101,MOY!$H$100:$H$101,"ENTRADA",MOY!$J$100:$J$101,$B111),0)</f>
        <v>0</v>
      </c>
      <c r="K111" s="62">
        <f>IFERROR(SUMIFS('NORMA RUTH'!$M$128:$M$143,'NORMA RUTH'!$H$128:$H$143,"ENTRADA",'NORMA RUTH'!$J$128:$J$143,$B111),0)</f>
        <v>0</v>
      </c>
      <c r="L111" s="62">
        <f>IFERROR(SUMIFS(VALERIA!$M$90:$M$100,VALERIA!$H$90:$H$100,"ENTRADA",VALERIA!$J$90:$J$100,$B111),0)</f>
        <v>0</v>
      </c>
      <c r="M111" s="62">
        <f>IFERROR(SUMIFS('MANUEL BANAMEX'!$M$163:$M$178,'MANUEL BANAMEX'!$H$163:$H$178,"ENTRADA",'MANUEL BANAMEX'!$J$163:$J$178,$B111),0)</f>
        <v>0</v>
      </c>
      <c r="N111" s="62">
        <f>IFERROR(SUMIFS(ROBERTO!$M$10:$M$19,ROBERTO!$H$10:$H$19,"ENTRADA",ROBERTO!$J$10:$J$19,$B111),0)</f>
        <v>0</v>
      </c>
      <c r="O111" s="62">
        <f>IFERROR(SUMIFS(JUAN!$M$96:$M$103,JUAN!$H$96:$H$103,"ENTRADA",JUAN!$J$96:$J$103,$B111),0)</f>
        <v>0</v>
      </c>
      <c r="P111" s="62">
        <f>IFERROR(SUMIFS('NORMA SANCHEZ'!$M$90:$M$96,'NORMA SANCHEZ'!$H$90:$H$96,"ENTRADA",'NORMA SANCHEZ'!$J$90:$J$96,$B111),0)</f>
        <v>0</v>
      </c>
      <c r="Q111" s="62">
        <f>IFERROR(SUMIFS('JOSE CARLOS'!$M$90:$M$95,'JOSE CARLOS'!$H$90:$H$95,"ENTRADA",'JOSE CARLOS'!$J$90:$J$95,$B111),0)</f>
        <v>0</v>
      </c>
      <c r="R111" s="62">
        <f>IFERROR(SUMIFS('LUIS ENRIQUE '!$M$74:$M$75,'LUIS ENRIQUE '!$H$74:$H$75,"ENTRADA",'LUIS ENRIQUE '!$J$74:$J$75,$B111),0)</f>
        <v>0</v>
      </c>
      <c r="S111" s="62">
        <f>IFERROR(SUMIFS(CESARIA!$M$100:$M$107,CESARIA!$H$100:$H$107,"ENTRADA",CESARIA!$J$100:$J$107,$B111),0)</f>
        <v>0</v>
      </c>
      <c r="T111" s="62">
        <f>IFERROR(SUMIFS(ALAN!$M$104:$M$113,ALAN!$H$104:$H$113,"ENTRADA",ALAN!$J$104:$J$113,$B111),0)</f>
        <v>0</v>
      </c>
      <c r="U111" s="62">
        <f>IFERROR(SUMIFS(ELVIA!$M$80:$M$81,ELVIA!$H$80:$H$81,"ENTRADA",ELVIA!$J$80:$J$81,$B111),0)</f>
        <v>0</v>
      </c>
      <c r="V111" s="146">
        <f>IFERROR(SUMIFS(CAJA!$M$7235:$M$7905,CAJA!$H$7235:$H$7905,"ENTRADA",CAJA!$J$7235:$J$7905,$B111),0)</f>
        <v>199500</v>
      </c>
      <c r="W111" s="62">
        <f>IFERROR(SUMIFS('CAJA TIGRES'!$M$1995:$M$2100,'CAJA TIGRES'!$H$1995:$H$2100,"ENTRADA",'CAJA TIGRES'!$J$1995:$J$2100,$B111),0)</f>
        <v>0</v>
      </c>
      <c r="X111" s="62">
        <f>IFERROR(SUMIFS(RESERVA!$M$14:$M$14,RESERVA!$H$14:$H$14,"ENTRADA",RESERVA!$J$14:$J$14,$B111),0)</f>
        <v>0</v>
      </c>
      <c r="Y111" s="96">
        <f t="shared" ref="Y111:Y113" si="52">SUM(C111:X111)</f>
        <v>199500</v>
      </c>
      <c r="Z111" s="96">
        <f>Y111+'NOV25'!Z111</f>
        <v>3580108.37</v>
      </c>
    </row>
    <row r="112" spans="2:26" x14ac:dyDescent="0.3">
      <c r="B112" s="63" t="s">
        <v>181</v>
      </c>
      <c r="C112" s="62">
        <f>IFERROR(SUMIFS('MGZ121'!$M$1742:'MGZ121'!$M$1934,'MGZ121'!$H$1742:$H$1934,"ENTRADA",'MGZ121'!$J$1742:$J$1934,$B112),0)</f>
        <v>0</v>
      </c>
      <c r="D112" s="62">
        <f>IFERROR(SUMIFS('MGZ BBVA'!$M$1702:$M$1910,'MGZ BBVA'!$H$1702:$H$1910,"ENTRADA",'MGZ BBVA'!$J$1702:$J$1910,$B112),0)</f>
        <v>0</v>
      </c>
      <c r="E112" s="62">
        <f>IFERROR(SUMIFS('MGZ DOLARES'!$M$2:$M$2,'MGZ DOLARES'!$F$2:$F$2,"ENTRADA",'MGZ DOLARES'!$J$2:$J$2,$B112),0)</f>
        <v>0</v>
      </c>
      <c r="F112" s="62">
        <f>IFERROR(SUMIFS('MGZ BAJIO'!$M$82:$M$83,'MGZ BAJIO'!$H$82:$H$83,"ENTRADA",'MGZ BAJIO'!$J$82:$J$83,$B112),0)</f>
        <v>0</v>
      </c>
      <c r="G112" s="62">
        <f>IFERROR(SUMIFS('VICTOR BANAMEX'!$M$655:$M$716,'VICTOR BANAMEX'!$H$655:$H$716,"ENTRADA",'VICTOR BANAMEX'!$J$655:$J$716,$B112),0)</f>
        <v>0</v>
      </c>
      <c r="H112" s="62">
        <f>IFERROR(SUMIFS('VICTOR BANORTE'!$M$114:$M$121,'VICTOR BANORTE'!$H$114:$H$121,"ENTRADA",'VICTOR BANORTE'!$J$114:$J$121,$B112),0)</f>
        <v>0</v>
      </c>
      <c r="I112" s="62">
        <f>IFERROR(SUMIFS(RODRIGO!$M$5:$M$5,RODRIGO!$H$5:$H$5,"ENTRADA",RODRIGO!$J$5:$J$5,$B112),0)</f>
        <v>0</v>
      </c>
      <c r="J112" s="62">
        <f>IFERROR(SUMIFS(MOY!$M$100:$M$101,MOY!$H$100:$H$101,"ENTRADA",MOY!$J$100:$J$101,$B112),0)</f>
        <v>0</v>
      </c>
      <c r="K112" s="62">
        <f>IFERROR(SUMIFS('NORMA RUTH'!$M$128:$M$143,'NORMA RUTH'!$H$128:$H$143,"ENTRADA",'NORMA RUTH'!$J$128:$J$143,$B112),0)</f>
        <v>0</v>
      </c>
      <c r="L112" s="62">
        <f>IFERROR(SUMIFS(VALERIA!$M$90:$M$100,VALERIA!$H$90:$H$100,"ENTRADA",VALERIA!$J$90:$J$100,$B112),0)</f>
        <v>0</v>
      </c>
      <c r="M112" s="62">
        <f>IFERROR(SUMIFS('MANUEL BANAMEX'!$M$163:$M$178,'MANUEL BANAMEX'!$H$163:$H$178,"ENTRADA",'MANUEL BANAMEX'!$J$163:$J$178,$B112),0)</f>
        <v>0</v>
      </c>
      <c r="N112" s="62">
        <f>IFERROR(SUMIFS(ROBERTO!$M$10:$M$19,ROBERTO!$H$10:$H$19,"ENTRADA",ROBERTO!$J$10:$J$19,$B112),0)</f>
        <v>0</v>
      </c>
      <c r="O112" s="62">
        <f>IFERROR(SUMIFS(JUAN!$M$96:$M$103,JUAN!$H$96:$H$103,"ENTRADA",JUAN!$J$96:$J$103,$B112),0)</f>
        <v>0</v>
      </c>
      <c r="P112" s="62">
        <f>IFERROR(SUMIFS('NORMA SANCHEZ'!$M$90:$M$96,'NORMA SANCHEZ'!$H$90:$H$96,"ENTRADA",'NORMA SANCHEZ'!$J$90:$J$96,$B112),0)</f>
        <v>0</v>
      </c>
      <c r="Q112" s="62">
        <f>IFERROR(SUMIFS('JOSE CARLOS'!$M$90:$M$95,'JOSE CARLOS'!$H$90:$H$95,"ENTRADA",'JOSE CARLOS'!$J$90:$J$95,$B112),0)</f>
        <v>0</v>
      </c>
      <c r="R112" s="62">
        <f>IFERROR(SUMIFS('LUIS ENRIQUE '!$M$74:$M$75,'LUIS ENRIQUE '!$H$74:$H$75,"ENTRADA",'LUIS ENRIQUE '!$J$74:$J$75,$B112),0)</f>
        <v>0</v>
      </c>
      <c r="S112" s="62">
        <f>IFERROR(SUMIFS(CESARIA!$M$100:$M$107,CESARIA!$H$100:$H$107,"ENTRADA",CESARIA!$J$100:$J$107,$B112),0)</f>
        <v>0</v>
      </c>
      <c r="T112" s="62">
        <f>IFERROR(SUMIFS(ALAN!$M$104:$M$113,ALAN!$H$104:$H$113,"ENTRADA",ALAN!$J$104:$J$113,$B112),0)</f>
        <v>0</v>
      </c>
      <c r="U112" s="62">
        <f>IFERROR(SUMIFS(ELVIA!$M$80:$M$81,ELVIA!$H$80:$H$81,"ENTRADA",ELVIA!$J$80:$J$81,$B112),0)</f>
        <v>0</v>
      </c>
      <c r="V112" s="146">
        <f>IFERROR(SUMIFS(CAJA!$M$7235:$M$7905,CAJA!$H$7235:$H$7905,"ENTRADA",CAJA!$J$7235:$J$7905,$B112),0)</f>
        <v>204500</v>
      </c>
      <c r="W112" s="62">
        <f>IFERROR(SUMIFS('CAJA TIGRES'!$M$1995:$M$2100,'CAJA TIGRES'!$H$1995:$H$2100,"ENTRADA",'CAJA TIGRES'!$J$1995:$J$2100,$B112),0)</f>
        <v>0</v>
      </c>
      <c r="X112" s="62">
        <f>IFERROR(SUMIFS(RESERVA!$M$14:$M$14,RESERVA!$H$14:$H$14,"ENTRADA",RESERVA!$J$14:$J$14,$B112),0)</f>
        <v>0</v>
      </c>
      <c r="Y112" s="96">
        <f t="shared" si="52"/>
        <v>204500</v>
      </c>
      <c r="Z112" s="96">
        <f>Y112+'NOV25'!Z112</f>
        <v>4044920</v>
      </c>
    </row>
    <row r="113" spans="1:26" x14ac:dyDescent="0.3">
      <c r="B113" s="63" t="s">
        <v>182</v>
      </c>
      <c r="C113" s="62">
        <f>IFERROR(SUMIFS('MGZ121'!$M$1742:'MGZ121'!$M$1934,'MGZ121'!$H$1742:$H$1934,"ENTRADA",'MGZ121'!$J$1742:$J$1934,$B113),0)</f>
        <v>0</v>
      </c>
      <c r="D113" s="62">
        <f>IFERROR(SUMIFS('MGZ BBVA'!$M$1702:$M$1910,'MGZ BBVA'!$H$1702:$H$1910,"ENTRADA",'MGZ BBVA'!$J$1702:$J$1910,$B113),0)</f>
        <v>0</v>
      </c>
      <c r="E113" s="62">
        <f>IFERROR(SUMIFS('MGZ DOLARES'!$M$2:$M$2,'MGZ DOLARES'!$F$2:$F$2,"ENTRADA",'MGZ DOLARES'!$J$2:$J$2,$B113),0)</f>
        <v>0</v>
      </c>
      <c r="F113" s="62">
        <f>IFERROR(SUMIFS('MGZ BAJIO'!$M$82:$M$83,'MGZ BAJIO'!$H$82:$H$83,"ENTRADA",'MGZ BAJIO'!$J$82:$J$83,$B113),0)</f>
        <v>0</v>
      </c>
      <c r="G113" s="62">
        <f>IFERROR(SUMIFS('VICTOR BANAMEX'!$M$655:$M$716,'VICTOR BANAMEX'!$H$655:$H$716,"ENTRADA",'VICTOR BANAMEX'!$J$655:$J$716,$B113),0)</f>
        <v>0</v>
      </c>
      <c r="H113" s="62">
        <f>IFERROR(SUMIFS('VICTOR BANORTE'!$M$114:$M$121,'VICTOR BANORTE'!$H$114:$H$121,"ENTRADA",'VICTOR BANORTE'!$J$114:$J$121,$B113),0)</f>
        <v>0</v>
      </c>
      <c r="I113" s="62">
        <f>IFERROR(SUMIFS(RODRIGO!$M$5:$M$5,RODRIGO!$H$5:$H$5,"ENTRADA",RODRIGO!$J$5:$J$5,$B113),0)</f>
        <v>0</v>
      </c>
      <c r="J113" s="62">
        <f>IFERROR(SUMIFS(MOY!$M$100:$M$101,MOY!$H$100:$H$101,"ENTRADA",MOY!$J$100:$J$101,$B113),0)</f>
        <v>0</v>
      </c>
      <c r="K113" s="62">
        <f>IFERROR(SUMIFS('NORMA RUTH'!$M$128:$M$143,'NORMA RUTH'!$H$128:$H$143,"ENTRADA",'NORMA RUTH'!$J$128:$J$143,$B113),0)</f>
        <v>0</v>
      </c>
      <c r="L113" s="62">
        <f>IFERROR(SUMIFS(VALERIA!$M$90:$M$100,VALERIA!$H$90:$H$100,"ENTRADA",VALERIA!$J$90:$J$100,$B113),0)</f>
        <v>0</v>
      </c>
      <c r="M113" s="62">
        <f>IFERROR(SUMIFS('MANUEL BANAMEX'!$M$163:$M$178,'MANUEL BANAMEX'!$H$163:$H$178,"ENTRADA",'MANUEL BANAMEX'!$J$163:$J$178,$B113),0)</f>
        <v>0</v>
      </c>
      <c r="N113" s="62">
        <f>IFERROR(SUMIFS(ROBERTO!$M$10:$M$19,ROBERTO!$H$10:$H$19,"ENTRADA",ROBERTO!$J$10:$J$19,$B113),0)</f>
        <v>0</v>
      </c>
      <c r="O113" s="62">
        <f>IFERROR(SUMIFS(JUAN!$M$96:$M$103,JUAN!$H$96:$H$103,"ENTRADA",JUAN!$J$96:$J$103,$B113),0)</f>
        <v>0</v>
      </c>
      <c r="P113" s="62">
        <f>IFERROR(SUMIFS('NORMA SANCHEZ'!$M$90:$M$96,'NORMA SANCHEZ'!$H$90:$H$96,"ENTRADA",'NORMA SANCHEZ'!$J$90:$J$96,$B113),0)</f>
        <v>0</v>
      </c>
      <c r="Q113" s="62">
        <f>IFERROR(SUMIFS('JOSE CARLOS'!$M$90:$M$95,'JOSE CARLOS'!$H$90:$H$95,"ENTRADA",'JOSE CARLOS'!$J$90:$J$95,$B113),0)</f>
        <v>0</v>
      </c>
      <c r="R113" s="62">
        <f>IFERROR(SUMIFS('LUIS ENRIQUE '!$M$74:$M$75,'LUIS ENRIQUE '!$H$74:$H$75,"ENTRADA",'LUIS ENRIQUE '!$J$74:$J$75,$B113),0)</f>
        <v>0</v>
      </c>
      <c r="S113" s="62">
        <f>IFERROR(SUMIFS(CESARIA!$M$100:$M$107,CESARIA!$H$100:$H$107,"ENTRADA",CESARIA!$J$100:$J$107,$B113),0)</f>
        <v>0</v>
      </c>
      <c r="T113" s="62">
        <f>IFERROR(SUMIFS(ALAN!$M$104:$M$113,ALAN!$H$104:$H$113,"ENTRADA",ALAN!$J$104:$J$113,$B113),0)</f>
        <v>0</v>
      </c>
      <c r="U113" s="62">
        <f>IFERROR(SUMIFS(ELVIA!$M$80:$M$81,ELVIA!$H$80:$H$81,"ENTRADA",ELVIA!$J$80:$J$81,$B113),0)</f>
        <v>0</v>
      </c>
      <c r="V113" s="146">
        <f>IFERROR(SUMIFS(CAJA!$M$7235:$M$7905,CAJA!$H$7235:$H$7905,"ENTRADA",CAJA!$J$7235:$J$7905,$B113),0)</f>
        <v>622500</v>
      </c>
      <c r="W113" s="62">
        <f>IFERROR(SUMIFS('CAJA TIGRES'!$M$1995:$M$2100,'CAJA TIGRES'!$H$1995:$H$2100,"ENTRADA",'CAJA TIGRES'!$J$1995:$J$2100,$B113),0)</f>
        <v>0</v>
      </c>
      <c r="X113" s="62">
        <f>IFERROR(SUMIFS(RESERVA!$M$14:$M$14,RESERVA!$H$14:$H$14,"ENTRADA",RESERVA!$J$14:$J$14,$B113),0)</f>
        <v>0</v>
      </c>
      <c r="Y113" s="96">
        <f t="shared" si="52"/>
        <v>622500</v>
      </c>
      <c r="Z113" s="96">
        <f>Y113+'NOV25'!Z113</f>
        <v>4019000</v>
      </c>
    </row>
    <row r="114" spans="1:26" x14ac:dyDescent="0.3">
      <c r="B114" s="63" t="s">
        <v>183</v>
      </c>
      <c r="C114" s="62">
        <f>IFERROR(SUMIFS('MGZ121'!$M$1742:'MGZ121'!$M$1934,'MGZ121'!$H$1742:$H$1934,"ENTRADA",'MGZ121'!$J$1742:$J$1934,$B114),0)</f>
        <v>0</v>
      </c>
      <c r="D114" s="62">
        <f>IFERROR(SUMIFS('MGZ BBVA'!$M$1702:$M$1910,'MGZ BBVA'!$H$1702:$H$1910,"ENTRADA",'MGZ BBVA'!$J$1702:$J$1910,$B114),0)</f>
        <v>0</v>
      </c>
      <c r="E114" s="62">
        <f>IFERROR(SUMIFS('MGZ DOLARES'!$M$2:$M$2,'MGZ DOLARES'!$F$2:$F$2,"ENTRADA",'MGZ DOLARES'!$J$2:$J$2,$B114),0)</f>
        <v>0</v>
      </c>
      <c r="F114" s="62">
        <f>IFERROR(SUMIFS('MGZ BAJIO'!$M$82:$M$83,'MGZ BAJIO'!$H$82:$H$83,"ENTRADA",'MGZ BAJIO'!$J$82:$J$83,$B114),0)</f>
        <v>0</v>
      </c>
      <c r="G114" s="62">
        <f>IFERROR(SUMIFS('VICTOR BANAMEX'!$M$655:$M$716,'VICTOR BANAMEX'!$H$655:$H$716,"ENTRADA",'VICTOR BANAMEX'!$J$655:$J$716,$B114),0)</f>
        <v>0</v>
      </c>
      <c r="H114" s="62">
        <f>IFERROR(SUMIFS('VICTOR BANORTE'!$M$114:$M$121,'VICTOR BANORTE'!$H$114:$H$121,"ENTRADA",'VICTOR BANORTE'!$J$114:$J$121,$B114),0)</f>
        <v>0</v>
      </c>
      <c r="I114" s="62">
        <f>IFERROR(SUMIFS(RODRIGO!$M$5:$M$5,RODRIGO!$H$5:$H$5,"ENTRADA",RODRIGO!$J$5:$J$5,$B114),0)</f>
        <v>0</v>
      </c>
      <c r="J114" s="62">
        <f>IFERROR(SUMIFS(MOY!$M$100:$M$101,MOY!$H$100:$H$101,"ENTRADA",MOY!$J$100:$J$101,$B114),0)</f>
        <v>0</v>
      </c>
      <c r="K114" s="62">
        <f>IFERROR(SUMIFS('NORMA RUTH'!$M$128:$M$143,'NORMA RUTH'!$H$128:$H$143,"ENTRADA",'NORMA RUTH'!$J$128:$J$143,$B114),0)</f>
        <v>0</v>
      </c>
      <c r="L114" s="62">
        <f>IFERROR(SUMIFS(VALERIA!$M$90:$M$100,VALERIA!$H$90:$H$100,"ENTRADA",VALERIA!$J$90:$J$100,$B114),0)</f>
        <v>0</v>
      </c>
      <c r="M114" s="62">
        <f>IFERROR(SUMIFS('MANUEL BANAMEX'!$M$163:$M$178,'MANUEL BANAMEX'!$H$163:$H$178,"ENTRADA",'MANUEL BANAMEX'!$J$163:$J$178,$B114),0)</f>
        <v>0</v>
      </c>
      <c r="N114" s="62">
        <f>IFERROR(SUMIFS(ROBERTO!$M$10:$M$19,ROBERTO!$H$10:$H$19,"ENTRADA",ROBERTO!$J$10:$J$19,$B114),0)</f>
        <v>0</v>
      </c>
      <c r="O114" s="62">
        <f>IFERROR(SUMIFS(JUAN!$M$96:$M$103,JUAN!$H$96:$H$103,"ENTRADA",JUAN!$J$96:$J$103,$B114),0)</f>
        <v>0</v>
      </c>
      <c r="P114" s="62">
        <f>IFERROR(SUMIFS('NORMA SANCHEZ'!$M$90:$M$96,'NORMA SANCHEZ'!$H$90:$H$96,"ENTRADA",'NORMA SANCHEZ'!$J$90:$J$96,$B114),0)</f>
        <v>0</v>
      </c>
      <c r="Q114" s="62">
        <f>IFERROR(SUMIFS('JOSE CARLOS'!$M$90:$M$95,'JOSE CARLOS'!$H$90:$H$95,"ENTRADA",'JOSE CARLOS'!$J$90:$J$95,$B114),0)</f>
        <v>0</v>
      </c>
      <c r="R114" s="62">
        <f>IFERROR(SUMIFS('LUIS ENRIQUE '!$M$74:$M$75,'LUIS ENRIQUE '!$H$74:$H$75,"ENTRADA",'LUIS ENRIQUE '!$J$74:$J$75,$B114),0)</f>
        <v>0</v>
      </c>
      <c r="S114" s="62">
        <f>IFERROR(SUMIFS(CESARIA!$M$100:$M$107,CESARIA!$H$100:$H$107,"ENTRADA",CESARIA!$J$100:$J$107,$B114),0)</f>
        <v>0</v>
      </c>
      <c r="T114" s="62">
        <f>IFERROR(SUMIFS(ALAN!$M$104:$M$113,ALAN!$H$104:$H$113,"ENTRADA",ALAN!$J$104:$J$113,$B114),0)</f>
        <v>0</v>
      </c>
      <c r="U114" s="62">
        <f>IFERROR(SUMIFS(ELVIA!$M$80:$M$81,ELVIA!$H$80:$H$81,"ENTRADA",ELVIA!$J$80:$J$81,$B114),0)</f>
        <v>0</v>
      </c>
      <c r="V114" s="146">
        <f>IFERROR(SUMIFS(CAJA!$M$7235:$M$7905,CAJA!$H$7235:$H$7905,"ENTRADA",CAJA!$J$7235:$J$7905,$B114),0)</f>
        <v>500000</v>
      </c>
      <c r="W114" s="62">
        <f>IFERROR(SUMIFS('CAJA TIGRES'!$M$1995:$M$2100,'CAJA TIGRES'!$H$1995:$H$2100,"ENTRADA",'CAJA TIGRES'!$J$1995:$J$2100,$B114),0)</f>
        <v>0</v>
      </c>
      <c r="X114" s="62">
        <f>IFERROR(SUMIFS(RESERVA!$M$14:$M$14,RESERVA!$H$14:$H$14,"ENTRADA",RESERVA!$J$14:$J$14,$B114),0)</f>
        <v>0</v>
      </c>
      <c r="Y114" s="96">
        <f t="shared" si="50"/>
        <v>500000</v>
      </c>
      <c r="Z114" s="96">
        <f>Y114+'NOV25'!Z114</f>
        <v>4619120</v>
      </c>
    </row>
    <row r="115" spans="1:26" x14ac:dyDescent="0.3">
      <c r="B115" s="63" t="s">
        <v>184</v>
      </c>
      <c r="C115" s="62">
        <f>IFERROR(SUMIFS('MGZ121'!$M$1742:'MGZ121'!$M$1934,'MGZ121'!$H$1742:$H$1934,"ENTRADA",'MGZ121'!$J$1742:$J$1934,$B115),0)</f>
        <v>0</v>
      </c>
      <c r="D115" s="62">
        <f>IFERROR(SUMIFS('MGZ BBVA'!$M$1702:$M$1910,'MGZ BBVA'!$H$1702:$H$1910,"ENTRADA",'MGZ BBVA'!$J$1702:$J$1910,$B115),0)</f>
        <v>0</v>
      </c>
      <c r="E115" s="62">
        <f>IFERROR(SUMIFS('MGZ DOLARES'!$M$2:$M$2,'MGZ DOLARES'!$F$2:$F$2,"ENTRADA",'MGZ DOLARES'!$J$2:$J$2,$B115),0)</f>
        <v>0</v>
      </c>
      <c r="F115" s="62">
        <f>IFERROR(SUMIFS('MGZ BAJIO'!$M$82:$M$83,'MGZ BAJIO'!$H$82:$H$83,"ENTRADA",'MGZ BAJIO'!$J$82:$J$83,$B115),0)</f>
        <v>0</v>
      </c>
      <c r="G115" s="62">
        <f>IFERROR(SUMIFS('VICTOR BANAMEX'!$M$655:$M$716,'VICTOR BANAMEX'!$H$655:$H$716,"ENTRADA",'VICTOR BANAMEX'!$J$655:$J$716,$B115),0)</f>
        <v>0</v>
      </c>
      <c r="H115" s="62">
        <f>IFERROR(SUMIFS('VICTOR BANORTE'!$M$114:$M$121,'VICTOR BANORTE'!$H$114:$H$121,"ENTRADA",'VICTOR BANORTE'!$J$114:$J$121,$B115),0)</f>
        <v>0</v>
      </c>
      <c r="I115" s="62">
        <f>IFERROR(SUMIFS(RODRIGO!$M$5:$M$5,RODRIGO!$H$5:$H$5,"ENTRADA",RODRIGO!$J$5:$J$5,$B115),0)</f>
        <v>0</v>
      </c>
      <c r="J115" s="62">
        <f>IFERROR(SUMIFS(MOY!$M$100:$M$101,MOY!$H$100:$H$101,"ENTRADA",MOY!$J$100:$J$101,$B115),0)</f>
        <v>0</v>
      </c>
      <c r="K115" s="62">
        <f>IFERROR(SUMIFS('NORMA RUTH'!$M$128:$M$143,'NORMA RUTH'!$H$128:$H$143,"ENTRADA",'NORMA RUTH'!$J$128:$J$143,$B115),0)</f>
        <v>0</v>
      </c>
      <c r="L115" s="62">
        <f>IFERROR(SUMIFS(VALERIA!$M$90:$M$100,VALERIA!$H$90:$H$100,"ENTRADA",VALERIA!$J$90:$J$100,$B115),0)</f>
        <v>0</v>
      </c>
      <c r="M115" s="62">
        <f>IFERROR(SUMIFS('MANUEL BANAMEX'!$M$163:$M$178,'MANUEL BANAMEX'!$H$163:$H$178,"ENTRADA",'MANUEL BANAMEX'!$J$163:$J$178,$B115),0)</f>
        <v>0</v>
      </c>
      <c r="N115" s="62">
        <f>IFERROR(SUMIFS(ROBERTO!$M$10:$M$19,ROBERTO!$H$10:$H$19,"ENTRADA",ROBERTO!$J$10:$J$19,$B115),0)</f>
        <v>0</v>
      </c>
      <c r="O115" s="62">
        <f>IFERROR(SUMIFS(JUAN!$M$96:$M$103,JUAN!$H$96:$H$103,"ENTRADA",JUAN!$J$96:$J$103,$B115),0)</f>
        <v>0</v>
      </c>
      <c r="P115" s="62">
        <f>IFERROR(SUMIFS('NORMA SANCHEZ'!$M$90:$M$96,'NORMA SANCHEZ'!$H$90:$H$96,"ENTRADA",'NORMA SANCHEZ'!$J$90:$J$96,$B115),0)</f>
        <v>0</v>
      </c>
      <c r="Q115" s="62">
        <f>IFERROR(SUMIFS('JOSE CARLOS'!$M$90:$M$95,'JOSE CARLOS'!$H$90:$H$95,"ENTRADA",'JOSE CARLOS'!$J$90:$J$95,$B115),0)</f>
        <v>0</v>
      </c>
      <c r="R115" s="62">
        <f>IFERROR(SUMIFS('LUIS ENRIQUE '!$M$74:$M$75,'LUIS ENRIQUE '!$H$74:$H$75,"ENTRADA",'LUIS ENRIQUE '!$J$74:$J$75,$B115),0)</f>
        <v>0</v>
      </c>
      <c r="S115" s="62">
        <f>IFERROR(SUMIFS(CESARIA!$M$100:$M$107,CESARIA!$H$100:$H$107,"ENTRADA",CESARIA!$J$100:$J$107,$B115),0)</f>
        <v>0</v>
      </c>
      <c r="T115" s="62">
        <f>IFERROR(SUMIFS(ALAN!$M$104:$M$113,ALAN!$H$104:$H$113,"ENTRADA",ALAN!$J$104:$J$113,$B115),0)</f>
        <v>0</v>
      </c>
      <c r="U115" s="62">
        <f>IFERROR(SUMIFS(ELVIA!$M$80:$M$81,ELVIA!$H$80:$H$81,"ENTRADA",ELVIA!$J$80:$J$81,$B115),0)</f>
        <v>0</v>
      </c>
      <c r="V115" s="146">
        <f>IFERROR(SUMIFS(CAJA!$M$7235:$M$7905,CAJA!$H$7235:$H$7905,"ENTRADA",CAJA!$J$7235:$J$7905,$B115),0)</f>
        <v>0</v>
      </c>
      <c r="W115" s="62">
        <f>IFERROR(SUMIFS('CAJA TIGRES'!$M$1995:$M$2100,'CAJA TIGRES'!$H$1995:$H$2100,"ENTRADA",'CAJA TIGRES'!$J$1995:$J$2100,$B115),0)</f>
        <v>0</v>
      </c>
      <c r="X115" s="62">
        <f>IFERROR(SUMIFS(RESERVA!$M$14:$M$14,RESERVA!$H$14:$H$14,"ENTRADA",RESERVA!$J$14:$J$14,$B115),0)</f>
        <v>0</v>
      </c>
      <c r="Y115" s="96">
        <f t="shared" si="50"/>
        <v>0</v>
      </c>
      <c r="Z115" s="96">
        <f>Y115+'NOV25'!Z115</f>
        <v>4358649.9000000004</v>
      </c>
    </row>
    <row r="116" spans="1:26" x14ac:dyDescent="0.3">
      <c r="A116">
        <v>12.2</v>
      </c>
      <c r="B116" s="63" t="s">
        <v>33</v>
      </c>
      <c r="C116" s="62">
        <f>IFERROR(SUMIFS('MGZ121'!$M$1742:'MGZ121'!$M$1934,'MGZ121'!$H$1742:$H$1934,"ENTRADA",'MGZ121'!$J$1742:$J$1934,$B116),0)</f>
        <v>297000</v>
      </c>
      <c r="D116" s="62">
        <f>IFERROR(SUMIFS('MGZ BBVA'!$M$1702:$M$1910,'MGZ BBVA'!$H$1702:$H$1910,"ENTRADA",'MGZ BBVA'!$J$1702:$J$1910,$B116),0)</f>
        <v>1703000</v>
      </c>
      <c r="E116" s="62">
        <f>IFERROR(SUMIFS('MGZ DOLARES'!$M$2:$M$2,'MGZ DOLARES'!$F$2:$F$2,"ENTRADA",'MGZ DOLARES'!$J$2:$J$2,$B116),0)</f>
        <v>0</v>
      </c>
      <c r="F116" s="62">
        <f>IFERROR(SUMIFS('MGZ BAJIO'!$M$82:$M$83,'MGZ BAJIO'!$H$82:$H$83,"ENTRADA",'MGZ BAJIO'!$J$82:$J$83,$B116),0)</f>
        <v>0</v>
      </c>
      <c r="G116" s="62">
        <f>IFERROR(SUMIFS('VICTOR BANAMEX'!$M$655:$M$716,'VICTOR BANAMEX'!$H$655:$H$716,"ENTRADA",'VICTOR BANAMEX'!$J$655:$J$716,$B116),0)</f>
        <v>0</v>
      </c>
      <c r="H116" s="62">
        <f>IFERROR(SUMIFS('VICTOR BANORTE'!$M$114:$M$121,'VICTOR BANORTE'!$H$114:$H$121,"ENTRADA",'VICTOR BANORTE'!$J$114:$J$121,$B116),0)</f>
        <v>0</v>
      </c>
      <c r="I116" s="62">
        <f>IFERROR(SUMIFS(RODRIGO!$M$5:$M$5,RODRIGO!$H$5:$H$5,"ENTRADA",RODRIGO!$J$5:$J$5,$B116),0)</f>
        <v>0</v>
      </c>
      <c r="J116" s="62">
        <f>IFERROR(SUMIFS(MOY!$M$100:$M$101,MOY!$H$100:$H$101,"ENTRADA",MOY!$J$100:$J$101,$B116),0)</f>
        <v>0</v>
      </c>
      <c r="K116" s="62">
        <f>IFERROR(SUMIFS('NORMA RUTH'!$M$128:$M$143,'NORMA RUTH'!$H$128:$H$143,"ENTRADA",'NORMA RUTH'!$J$128:$J$143,$B116),0)</f>
        <v>0</v>
      </c>
      <c r="L116" s="62">
        <f>IFERROR(SUMIFS(VALERIA!$M$90:$M$100,VALERIA!$H$90:$H$100,"ENTRADA",VALERIA!$J$90:$J$100,$B116),0)</f>
        <v>0</v>
      </c>
      <c r="M116" s="62">
        <f>IFERROR(SUMIFS('MANUEL BANAMEX'!$M$163:$M$178,'MANUEL BANAMEX'!$H$163:$H$178,"ENTRADA",'MANUEL BANAMEX'!$J$163:$J$178,$B116),0)</f>
        <v>0</v>
      </c>
      <c r="N116" s="62">
        <f>IFERROR(SUMIFS(ROBERTO!$M$10:$M$19,ROBERTO!$H$10:$H$19,"ENTRADA",ROBERTO!$J$10:$J$19,$B116),0)</f>
        <v>0</v>
      </c>
      <c r="O116" s="62">
        <f>IFERROR(SUMIFS(JUAN!$M$96:$M$103,JUAN!$H$96:$H$103,"ENTRADA",JUAN!$J$96:$J$103,$B116),0)</f>
        <v>0</v>
      </c>
      <c r="P116" s="62">
        <f>IFERROR(SUMIFS('NORMA SANCHEZ'!$M$90:$M$96,'NORMA SANCHEZ'!$H$90:$H$96,"ENTRADA",'NORMA SANCHEZ'!$J$90:$J$96,$B116),0)</f>
        <v>0</v>
      </c>
      <c r="Q116" s="62">
        <f>IFERROR(SUMIFS('JOSE CARLOS'!$M$90:$M$95,'JOSE CARLOS'!$H$90:$H$95,"ENTRADA",'JOSE CARLOS'!$J$90:$J$95,$B116),0)</f>
        <v>0</v>
      </c>
      <c r="R116" s="62">
        <f>IFERROR(SUMIFS('LUIS ENRIQUE '!$M$74:$M$75,'LUIS ENRIQUE '!$H$74:$H$75,"ENTRADA",'LUIS ENRIQUE '!$J$74:$J$75,$B116),0)</f>
        <v>0</v>
      </c>
      <c r="S116" s="62">
        <f>IFERROR(SUMIFS(CESARIA!$M$100:$M$107,CESARIA!$H$100:$H$107,"ENTRADA",CESARIA!$J$100:$J$107,$B116),0)</f>
        <v>0</v>
      </c>
      <c r="T116" s="62">
        <f>IFERROR(SUMIFS(ALAN!$M$104:$M$113,ALAN!$H$104:$H$113,"ENTRADA",ALAN!$J$104:$J$113,$B116),0)</f>
        <v>0</v>
      </c>
      <c r="U116" s="62">
        <f>IFERROR(SUMIFS(ELVIA!$M$80:$M$81,ELVIA!$H$80:$H$81,"ENTRADA",ELVIA!$J$80:$J$81,$B116),0)</f>
        <v>0</v>
      </c>
      <c r="V116" s="146">
        <f>IFERROR(SUMIFS(CAJA!$M$7235:$M$7905,CAJA!$H$7235:$H$7905,"ENTRADA",CAJA!$J$7235:$J$7905,$B116),0)</f>
        <v>0</v>
      </c>
      <c r="W116" s="62">
        <f>IFERROR(SUMIFS('CAJA TIGRES'!$M$1995:$M$2100,'CAJA TIGRES'!$H$1995:$H$2100,"ENTRADA",'CAJA TIGRES'!$J$1995:$J$2100,$B116),0)</f>
        <v>1084000</v>
      </c>
      <c r="X116" s="62">
        <f>IFERROR(SUMIFS(RESERVA!$M$14:$M$14,RESERVA!$H$14:$H$14,"ENTRADA",RESERVA!$J$14:$J$14,$B116),0)</f>
        <v>0</v>
      </c>
      <c r="Y116" s="96">
        <f t="shared" si="50"/>
        <v>3084000</v>
      </c>
      <c r="Z116" s="96">
        <f>Y116+'NOV25'!Z116</f>
        <v>17544771.030000001</v>
      </c>
    </row>
    <row r="117" spans="1:26" x14ac:dyDescent="0.3">
      <c r="B117" s="63" t="s">
        <v>200</v>
      </c>
      <c r="C117" s="62">
        <f>IFERROR(SUMIFS('MGZ121'!$M$1742:'MGZ121'!$M$1934,'MGZ121'!$H$1742:$H$1934,"ENTRADA",'MGZ121'!$J$1742:$J$1934,$B117),0)</f>
        <v>0</v>
      </c>
      <c r="D117" s="62">
        <f>IFERROR(SUMIFS('MGZ BBVA'!$M$1702:$M$1910,'MGZ BBVA'!$H$1702:$H$1910,"ENTRADA",'MGZ BBVA'!$J$1702:$J$1910,$B117),0)</f>
        <v>0</v>
      </c>
      <c r="E117" s="62">
        <f>IFERROR(SUMIFS('MGZ DOLARES'!$M$2:$M$2,'MGZ DOLARES'!$F$2:$F$2,"ENTRADA",'MGZ DOLARES'!$J$2:$J$2,$B117),0)</f>
        <v>0</v>
      </c>
      <c r="F117" s="62">
        <f>IFERROR(SUMIFS('MGZ BAJIO'!$M$82:$M$83,'MGZ BAJIO'!$H$82:$H$83,"ENTRADA",'MGZ BAJIO'!$J$82:$J$83,$B117),0)</f>
        <v>0</v>
      </c>
      <c r="G117" s="62">
        <f>IFERROR(SUMIFS('VICTOR BANAMEX'!$M$655:$M$716,'VICTOR BANAMEX'!$H$655:$H$716,"ENTRADA",'VICTOR BANAMEX'!$J$655:$J$716,$B117),0)</f>
        <v>0</v>
      </c>
      <c r="H117" s="62">
        <f>IFERROR(SUMIFS('VICTOR BANORTE'!$M$114:$M$121,'VICTOR BANORTE'!$H$114:$H$121,"ENTRADA",'VICTOR BANORTE'!$J$114:$J$121,$B117),0)</f>
        <v>0</v>
      </c>
      <c r="I117" s="62">
        <f>IFERROR(SUMIFS(RODRIGO!$M$5:$M$5,RODRIGO!$H$5:$H$5,"ENTRADA",RODRIGO!$J$5:$J$5,$B117),0)</f>
        <v>0</v>
      </c>
      <c r="J117" s="62">
        <f>IFERROR(SUMIFS(MOY!$M$100:$M$101,MOY!$H$100:$H$101,"ENTRADA",MOY!$J$100:$J$101,$B117),0)</f>
        <v>0</v>
      </c>
      <c r="K117" s="62">
        <f>IFERROR(SUMIFS('NORMA RUTH'!$M$128:$M$143,'NORMA RUTH'!$H$128:$H$143,"ENTRADA",'NORMA RUTH'!$J$128:$J$143,$B117),0)</f>
        <v>0</v>
      </c>
      <c r="L117" s="62">
        <f>IFERROR(SUMIFS(VALERIA!$M$90:$M$100,VALERIA!$H$90:$H$100,"ENTRADA",VALERIA!$J$90:$J$100,$B117),0)</f>
        <v>0</v>
      </c>
      <c r="M117" s="62">
        <f>IFERROR(SUMIFS('MANUEL BANAMEX'!$M$163:$M$178,'MANUEL BANAMEX'!$H$163:$H$178,"ENTRADA",'MANUEL BANAMEX'!$J$163:$J$178,$B117),0)</f>
        <v>0</v>
      </c>
      <c r="N117" s="62">
        <f>IFERROR(SUMIFS(ROBERTO!$M$10:$M$19,ROBERTO!$H$10:$H$19,"ENTRADA",ROBERTO!$J$10:$J$19,$B117),0)</f>
        <v>0</v>
      </c>
      <c r="O117" s="62">
        <f>IFERROR(SUMIFS(JUAN!$M$96:$M$103,JUAN!$H$96:$H$103,"ENTRADA",JUAN!$J$96:$J$103,$B117),0)</f>
        <v>0</v>
      </c>
      <c r="P117" s="62">
        <f>IFERROR(SUMIFS('NORMA SANCHEZ'!$M$90:$M$96,'NORMA SANCHEZ'!$H$90:$H$96,"ENTRADA",'NORMA SANCHEZ'!$J$90:$J$96,$B117),0)</f>
        <v>0</v>
      </c>
      <c r="Q117" s="62">
        <f>IFERROR(SUMIFS('JOSE CARLOS'!$M$90:$M$95,'JOSE CARLOS'!$H$90:$H$95,"ENTRADA",'JOSE CARLOS'!$J$90:$J$95,$B117),0)</f>
        <v>0</v>
      </c>
      <c r="R117" s="62">
        <f>IFERROR(SUMIFS('LUIS ENRIQUE '!$M$74:$M$75,'LUIS ENRIQUE '!$H$74:$H$75,"ENTRADA",'LUIS ENRIQUE '!$J$74:$J$75,$B117),0)</f>
        <v>0</v>
      </c>
      <c r="S117" s="62">
        <f>IFERROR(SUMIFS(CESARIA!$M$100:$M$107,CESARIA!$H$100:$H$107,"ENTRADA",CESARIA!$J$100:$J$107,$B117),0)</f>
        <v>0</v>
      </c>
      <c r="T117" s="62">
        <f>IFERROR(SUMIFS(ALAN!$M$104:$M$113,ALAN!$H$104:$H$113,"ENTRADA",ALAN!$J$104:$J$113,$B117),0)</f>
        <v>0</v>
      </c>
      <c r="U117" s="62">
        <f>IFERROR(SUMIFS(ELVIA!$M$80:$M$81,ELVIA!$H$80:$H$81,"ENTRADA",ELVIA!$J$80:$J$81,$B117),0)</f>
        <v>0</v>
      </c>
      <c r="V117" s="146">
        <f>IFERROR(SUMIFS(CAJA!$M$7235:$M$7905,CAJA!$H$7235:$H$7905,"ENTRADA",CAJA!$J$7235:$J$7905,$B117),0)</f>
        <v>65900</v>
      </c>
      <c r="W117" s="62">
        <f>IFERROR(SUMIFS('CAJA TIGRES'!$M$1995:$M$2100,'CAJA TIGRES'!$H$1995:$H$2100,"ENTRADA",'CAJA TIGRES'!$J$1995:$J$2100,$B117),0)</f>
        <v>0</v>
      </c>
      <c r="X117" s="62">
        <f>IFERROR(SUMIFS(RESERVA!$M$14:$M$14,RESERVA!$H$14:$H$14,"ENTRADA",RESERVA!$J$14:$J$14,$B117),0)</f>
        <v>0</v>
      </c>
      <c r="Y117" s="96">
        <f t="shared" si="50"/>
        <v>65900</v>
      </c>
      <c r="Z117" s="96">
        <f>Y117+'NOV25'!Z117</f>
        <v>801085</v>
      </c>
    </row>
    <row r="118" spans="1:26" x14ac:dyDescent="0.3">
      <c r="B118" s="63" t="s">
        <v>213</v>
      </c>
      <c r="C118" s="62">
        <f>IFERROR(SUMIFS('MGZ121'!$M$1742:'MGZ121'!$M$1934,'MGZ121'!$H$1742:$H$1934,"ENTRADA",'MGZ121'!$J$1742:$J$1934,$B118),0)</f>
        <v>0</v>
      </c>
      <c r="D118" s="62">
        <f>IFERROR(SUMIFS('MGZ BBVA'!$M$1702:$M$1910,'MGZ BBVA'!$H$1702:$H$1910,"ENTRADA",'MGZ BBVA'!$J$1702:$J$1910,$B118),0)</f>
        <v>0</v>
      </c>
      <c r="E118" s="62">
        <f>IFERROR(SUMIFS('MGZ DOLARES'!$M$2:$M$2,'MGZ DOLARES'!$F$2:$F$2,"ENTRADA",'MGZ DOLARES'!$J$2:$J$2,$B118),0)</f>
        <v>0</v>
      </c>
      <c r="F118" s="62">
        <f>IFERROR(SUMIFS('MGZ BAJIO'!$M$82:$M$83,'MGZ BAJIO'!$H$82:$H$83,"ENTRADA",'MGZ BAJIO'!$J$82:$J$83,$B118),0)</f>
        <v>0</v>
      </c>
      <c r="G118" s="62">
        <f>IFERROR(SUMIFS('VICTOR BANAMEX'!$M$655:$M$716,'VICTOR BANAMEX'!$H$655:$H$716,"ENTRADA",'VICTOR BANAMEX'!$J$655:$J$716,$B118),0)</f>
        <v>0</v>
      </c>
      <c r="H118" s="62">
        <f>IFERROR(SUMIFS('VICTOR BANORTE'!$M$114:$M$121,'VICTOR BANORTE'!$H$114:$H$121,"ENTRADA",'VICTOR BANORTE'!$J$114:$J$121,$B118),0)</f>
        <v>0</v>
      </c>
      <c r="I118" s="62">
        <f>IFERROR(SUMIFS(RODRIGO!$M$5:$M$5,RODRIGO!$H$5:$H$5,"ENTRADA",RODRIGO!$J$5:$J$5,$B118),0)</f>
        <v>0</v>
      </c>
      <c r="J118" s="62">
        <f>IFERROR(SUMIFS(MOY!$M$100:$M$101,MOY!$H$100:$H$101,"ENTRADA",MOY!$J$100:$J$101,$B118),0)</f>
        <v>0</v>
      </c>
      <c r="K118" s="62">
        <f>IFERROR(SUMIFS('NORMA RUTH'!$M$128:$M$143,'NORMA RUTH'!$H$128:$H$143,"ENTRADA",'NORMA RUTH'!$J$128:$J$143,$B118),0)</f>
        <v>0</v>
      </c>
      <c r="L118" s="62">
        <f>IFERROR(SUMIFS(VALERIA!$M$90:$M$100,VALERIA!$H$90:$H$100,"ENTRADA",VALERIA!$J$90:$J$100,$B118),0)</f>
        <v>0</v>
      </c>
      <c r="M118" s="62">
        <f>IFERROR(SUMIFS('MANUEL BANAMEX'!$M$163:$M$178,'MANUEL BANAMEX'!$H$163:$H$178,"ENTRADA",'MANUEL BANAMEX'!$J$163:$J$178,$B118),0)</f>
        <v>0</v>
      </c>
      <c r="N118" s="62">
        <f>IFERROR(SUMIFS(ROBERTO!$M$10:$M$19,ROBERTO!$H$10:$H$19,"ENTRADA",ROBERTO!$J$10:$J$19,$B118),0)</f>
        <v>0</v>
      </c>
      <c r="O118" s="62">
        <f>IFERROR(SUMIFS(JUAN!$M$96:$M$103,JUAN!$H$96:$H$103,"ENTRADA",JUAN!$J$96:$J$103,$B118),0)</f>
        <v>0</v>
      </c>
      <c r="P118" s="62">
        <f>IFERROR(SUMIFS('NORMA SANCHEZ'!$M$90:$M$96,'NORMA SANCHEZ'!$H$90:$H$96,"ENTRADA",'NORMA SANCHEZ'!$J$90:$J$96,$B118),0)</f>
        <v>0</v>
      </c>
      <c r="Q118" s="62">
        <f>IFERROR(SUMIFS('JOSE CARLOS'!$M$90:$M$95,'JOSE CARLOS'!$H$90:$H$95,"ENTRADA",'JOSE CARLOS'!$J$90:$J$95,$B118),0)</f>
        <v>0</v>
      </c>
      <c r="R118" s="62">
        <f>IFERROR(SUMIFS('LUIS ENRIQUE '!$M$74:$M$75,'LUIS ENRIQUE '!$H$74:$H$75,"ENTRADA",'LUIS ENRIQUE '!$J$74:$J$75,$B118),0)</f>
        <v>0</v>
      </c>
      <c r="S118" s="62">
        <f>IFERROR(SUMIFS(CESARIA!$M$100:$M$107,CESARIA!$H$100:$H$107,"ENTRADA",CESARIA!$J$100:$J$107,$B118),0)</f>
        <v>0</v>
      </c>
      <c r="T118" s="62">
        <f>IFERROR(SUMIFS(ALAN!$M$104:$M$113,ALAN!$H$104:$H$113,"ENTRADA",ALAN!$J$104:$J$113,$B118),0)</f>
        <v>0</v>
      </c>
      <c r="U118" s="62">
        <f>IFERROR(SUMIFS(ELVIA!$M$80:$M$80,ELVIA!$H$80:$H$80,"ENTRADA",ELVIA!$J$80:$J$80,$B118),0)</f>
        <v>0</v>
      </c>
      <c r="V118" s="146">
        <f>IFERROR(SUMIFS(CAJA!$M$7235:$M$7905,CAJA!$H$7235:$H$7905,"ENTRADA",CAJA!$J$7235:$J$7905,$B118),0)</f>
        <v>0</v>
      </c>
      <c r="W118" s="62">
        <f>IFERROR(SUMIFS('CAJA TIGRES'!$M$1995:$M$2100,'CAJA TIGRES'!$H$1995:$H$2100,"ENTRADA",'CAJA TIGRES'!$J$1995:$J$2100,$B118),0)</f>
        <v>0</v>
      </c>
      <c r="X118" s="62">
        <f>IFERROR(SUMIFS(RESERVA!$M$14:$M$14,RESERVA!$H$14:$H$14,"ENTRADA",RESERVA!$J$14:$J$14,$B118),0)</f>
        <v>0</v>
      </c>
      <c r="Y118" s="96">
        <f t="shared" si="50"/>
        <v>0</v>
      </c>
      <c r="Z118" s="96">
        <f>Y118+'NOV25'!Z118</f>
        <v>0</v>
      </c>
    </row>
    <row r="119" spans="1:26" x14ac:dyDescent="0.3">
      <c r="B119" s="13" t="s">
        <v>110</v>
      </c>
      <c r="C119" s="64">
        <f>SUM(C95:C118)</f>
        <v>4237000</v>
      </c>
      <c r="D119" s="64">
        <f t="shared" ref="D119" si="53">SUM(D95:D118)</f>
        <v>2472766.91</v>
      </c>
      <c r="E119" s="64">
        <f t="shared" ref="E119:Z119" si="54">SUM(E95:E118)</f>
        <v>0</v>
      </c>
      <c r="F119" s="64">
        <f t="shared" si="54"/>
        <v>0</v>
      </c>
      <c r="G119" s="64">
        <f t="shared" si="54"/>
        <v>814339.81</v>
      </c>
      <c r="H119" s="64">
        <f t="shared" si="54"/>
        <v>65000</v>
      </c>
      <c r="I119" s="64">
        <f>SUM(I95:I118)</f>
        <v>0</v>
      </c>
      <c r="J119" s="64">
        <f t="shared" ref="J119" si="55">SUM(J95:J118)</f>
        <v>0</v>
      </c>
      <c r="K119" s="64">
        <f t="shared" si="54"/>
        <v>1391500</v>
      </c>
      <c r="L119" s="64">
        <f t="shared" si="54"/>
        <v>1199400</v>
      </c>
      <c r="M119" s="64">
        <f t="shared" si="54"/>
        <v>76885</v>
      </c>
      <c r="N119" s="64">
        <f t="shared" ref="N119:U119" si="56">SUM(N95:N118)</f>
        <v>884602.5</v>
      </c>
      <c r="O119" s="64">
        <f t="shared" si="56"/>
        <v>624200</v>
      </c>
      <c r="P119" s="64">
        <f t="shared" si="56"/>
        <v>200000</v>
      </c>
      <c r="Q119" s="64">
        <f t="shared" si="56"/>
        <v>205000</v>
      </c>
      <c r="R119" s="64">
        <f t="shared" si="56"/>
        <v>0</v>
      </c>
      <c r="S119" s="64">
        <f t="shared" si="56"/>
        <v>624400</v>
      </c>
      <c r="T119" s="64">
        <f t="shared" si="56"/>
        <v>501000</v>
      </c>
      <c r="U119" s="64">
        <f t="shared" si="56"/>
        <v>0</v>
      </c>
      <c r="V119" s="64">
        <f>SUM(V95:V118)</f>
        <v>6261325.0999999996</v>
      </c>
      <c r="W119" s="64">
        <f t="shared" si="54"/>
        <v>1084000</v>
      </c>
      <c r="X119" s="64">
        <f t="shared" si="54"/>
        <v>0</v>
      </c>
      <c r="Y119" s="64">
        <f t="shared" si="54"/>
        <v>20641419.32</v>
      </c>
      <c r="Z119" s="64">
        <f t="shared" si="54"/>
        <v>176549336.30000001</v>
      </c>
    </row>
    <row r="120" spans="1:26" x14ac:dyDescent="0.3">
      <c r="B120" s="91" t="s">
        <v>3</v>
      </c>
      <c r="C120" s="62"/>
      <c r="D120" s="32"/>
      <c r="E120" s="32"/>
      <c r="F120" s="32"/>
      <c r="G120" s="32"/>
      <c r="H120" s="12"/>
      <c r="I120" s="12"/>
      <c r="J120" s="12"/>
      <c r="K120" s="12"/>
      <c r="L120" s="12"/>
      <c r="M120" s="12"/>
      <c r="N120" s="12"/>
      <c r="O120" s="12"/>
      <c r="P120" s="12"/>
      <c r="Q120" s="12"/>
      <c r="R120" s="12"/>
      <c r="S120" s="12"/>
      <c r="T120" s="12"/>
      <c r="U120" s="12"/>
      <c r="V120" s="12"/>
      <c r="W120" s="12"/>
      <c r="X120" s="12"/>
      <c r="Y120" s="97"/>
      <c r="Z120" s="96"/>
    </row>
    <row r="121" spans="1:26" x14ac:dyDescent="0.3">
      <c r="A121">
        <v>12</v>
      </c>
      <c r="B121" s="67" t="s">
        <v>81</v>
      </c>
      <c r="C121" s="137"/>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29"/>
    </row>
    <row r="122" spans="1:26" x14ac:dyDescent="0.3">
      <c r="B122" s="63" t="s">
        <v>167</v>
      </c>
      <c r="C122" s="62">
        <f>IFERROR(SUMIFS('MGZ121'!$N$1742:'MGZ121'!$N$1934,'MGZ121'!$H$1742:$H$1934,"SALIDA",'MGZ121'!$J$1742:$J$1934,B122),0)</f>
        <v>0</v>
      </c>
      <c r="D122" s="62">
        <f>IFERROR(SUMIFS('MGZ BBVA'!$N$1702:$N$1910,'MGZ BBVA'!$H$1702:$H$1910,"SALIDA",'MGZ BBVA'!$J$1702:$J$1910,$B122),0)</f>
        <v>3820900</v>
      </c>
      <c r="E122" s="62">
        <f>IFERROR(SUMIFS('MGZ DOLARES'!$N$2:$N$2,'MGZ DOLARES'!$F$2:$F$2,"SALIDA",'MGZ DOLARES'!$J$2:$J$2,$B122),0)</f>
        <v>0</v>
      </c>
      <c r="F122" s="62">
        <f>IFERROR(SUMIFS('MGZ BAJIO'!$N$82:$N$83,'MGZ BAJIO'!$H$82:$H$83,"SALIDA",'MGZ BAJIO'!$J$82:$J$83,$B122),0)</f>
        <v>0</v>
      </c>
      <c r="G122" s="62">
        <f>IFERROR(SUMIFS('VICTOR BANAMEX'!$N$655:$N$716,'VICTOR BANAMEX'!$H$655:$H$716,"SALIDA",'VICTOR BANAMEX'!$J$655:$J$716,$B122),0)</f>
        <v>67500</v>
      </c>
      <c r="H122" s="62">
        <f>IFERROR(SUMIFS('VICTOR BANORTE'!$N$114:$N$121,'VICTOR BANORTE'!$H$114:$H$121,"SALIDA",'VICTOR BANORTE'!$J$114:$J$121,$B122),0)</f>
        <v>0</v>
      </c>
      <c r="I122" s="62">
        <f>IFERROR(SUMIFS(RODRIGO!$N$5:$N$5,RODRIGO!$H$5:$H$5,"SALIDA",RODRIGO!$J$5:$J$5,$B122),0)</f>
        <v>0</v>
      </c>
      <c r="J122" s="62">
        <f>IFERROR(SUMIFS(MOY!$N$100:$N$101,MOY!$H$100:$H$101,"SALIDA",MOY!$J$100:$J$101,$B122),0)</f>
        <v>2400</v>
      </c>
      <c r="K122" s="62">
        <f>IFERROR(SUMIFS('NORMA RUTH'!$N$128:$N$143,'NORMA RUTH'!$H$128:$H$143,"SALIDA",'NORMA RUTH'!$J$128:$J$143,$B122),0)</f>
        <v>47000</v>
      </c>
      <c r="L122" s="62">
        <f>IFERROR(SUMIFS(VALERIA!$N$90:$N$100,VALERIA!$H$90:$H$100,"SALIDA",VALERIA!$J$90:$J$100,$B122),0)</f>
        <v>0</v>
      </c>
      <c r="M122" s="62">
        <f>IFERROR(SUMIFS('MANUEL BANAMEX'!$N$163:$N$178,'MANUEL BANAMEX'!$H$163:$H$178,"SALIDA",'MANUEL BANAMEX'!$J$163:$J$178,$B122),0)</f>
        <v>0</v>
      </c>
      <c r="N122" s="62">
        <f>IFERROR(SUMIFS(ROBERTO!$N$10:$N$19,ROBERTO!$H$10:$H$19,"SALIDA",ROBERTO!$J$10:$J$19,$B122),0)</f>
        <v>2200</v>
      </c>
      <c r="O122" s="62">
        <f>IFERROR(SUMIFS(JUAN!$N$96:$N$103,JUAN!$H$96:$H$103,"SALIDA",JUAN!$J$96:$J$103,$B122),0)</f>
        <v>0</v>
      </c>
      <c r="P122" s="62">
        <f>IFERROR(SUMIFS('NORMA SANCHEZ'!$N$90:$N$96,'NORMA SANCHEZ'!$H$90:$H$96,"SALIDA",'NORMA SANCHEZ'!$J$90:$J$96,$B122),0)</f>
        <v>0</v>
      </c>
      <c r="Q122" s="62">
        <f>IFERROR(SUMIFS('JOSE CARLOS'!$N$90:$N$95,'JOSE CARLOS'!$H$90:$H$95,"SALIDA",'JOSE CARLOS'!$J$90:$J$95,$B122),0)</f>
        <v>0</v>
      </c>
      <c r="R122" s="62">
        <f>IFERROR(SUMIFS('LUIS ENRIQUE '!$N$74:$N$75,'LUIS ENRIQUE '!$H$74:$H$75,"SALIDA",'LUIS ENRIQUE '!$J$74:$J$75,$B122),0)</f>
        <v>0</v>
      </c>
      <c r="S122" s="62">
        <f>IFERROR(SUMIFS(CESARIA!$N$100:$N$107,CESARIA!$H$100:$H$107,"SALIDA",CESARIA!$J$100:$J$107,$B122),0)</f>
        <v>0</v>
      </c>
      <c r="T122" s="62">
        <f>IFERROR(SUMIFS(ALAN!$N$104:$N$113,ALAN!$H$104:$H$113,"SALIDA",ALAN!$J$104:$J$113,$B122),0)</f>
        <v>0</v>
      </c>
      <c r="U122" s="62">
        <f>IFERROR(SUMIFS(ELVIA!$N$80:$N$81,ELVIA!$H$80:$H$81,"SALIDA",ELVIA!$J$80:$J$81,$B122),0)</f>
        <v>0</v>
      </c>
      <c r="V122" s="62">
        <f>IFERROR(SUMIFS(CAJA!$N$7235:$N$7905,CAJA!$H$7235:$H$7905,"SALIDA",CAJA!$J$7235:$J$7905,$B122),0)</f>
        <v>297000</v>
      </c>
      <c r="W122" s="62">
        <f>IFERROR(SUMIFS('CAJA TIGRES'!$N$1995:$N$2100,'CAJA TIGRES'!$H$1995:$H$2100,"SALIDA",'CAJA TIGRES'!$J$1995:$J$2100,$B122),0)</f>
        <v>0</v>
      </c>
      <c r="X122" s="62">
        <f>IFERROR(SUMIFS(RESERVA!$N$14:$N$14,RESERVA!$H$14:$H$14,"SALIDA",RESERVA!$J$14:$J$14,$B122),0)</f>
        <v>0</v>
      </c>
      <c r="Y122" s="96">
        <f t="shared" ref="Y122:Y145" si="57">SUM(C122:X122)</f>
        <v>4237000</v>
      </c>
      <c r="Z122" s="96">
        <f>Y122+'NOV25'!Z122</f>
        <v>23482962.93</v>
      </c>
    </row>
    <row r="123" spans="1:26" x14ac:dyDescent="0.3">
      <c r="B123" s="63" t="s">
        <v>168</v>
      </c>
      <c r="C123" s="62">
        <f>IFERROR(SUMIFS('MGZ121'!$N$1742:'MGZ121'!$N$1934,'MGZ121'!$H$1742:$H$1934,"SALIDA",'MGZ121'!$J$1742:$J$1934,B123),0)</f>
        <v>768766.90999999992</v>
      </c>
      <c r="D123" s="62">
        <f>IFERROR(SUMIFS('MGZ BBVA'!$N$1702:$N$1910,'MGZ BBVA'!$H$1702:$H$1910,"SALIDA",'MGZ BBVA'!$J$1702:$J$1910,$B123),0)</f>
        <v>0</v>
      </c>
      <c r="E123" s="62">
        <f>IFERROR(SUMIFS('MGZ DOLARES'!$N$2:$N$2,'MGZ DOLARES'!$F$2:$F$2,"SALIDA",'MGZ DOLARES'!$J$2:$J$2,$B123),0)</f>
        <v>0</v>
      </c>
      <c r="F123" s="62">
        <f>IFERROR(SUMIFS('MGZ BAJIO'!$N$82:$N$83,'MGZ BAJIO'!$H$82:$H$83,"SALIDA",'MGZ BAJIO'!$J$82:$J$83,$B123),0)</f>
        <v>0</v>
      </c>
      <c r="G123" s="62">
        <f>IFERROR(SUMIFS('VICTOR BANAMEX'!$N$655:$N$716,'VICTOR BANAMEX'!$H$655:$H$716,"SALIDA",'VICTOR BANAMEX'!$J$655:$J$716,$B123),0)</f>
        <v>1000</v>
      </c>
      <c r="H123" s="62">
        <f>IFERROR(SUMIFS('VICTOR BANORTE'!$N$114:$N$121,'VICTOR BANORTE'!$H$114:$H$121,"SALIDA",'VICTOR BANORTE'!$J$114:$J$121,$B123),0)</f>
        <v>0</v>
      </c>
      <c r="I123" s="62">
        <f>IFERROR(SUMIFS(RODRIGO!$N$5:$N$5,RODRIGO!$H$5:$H$5,"SALIDA",RODRIGO!$J$5:$J$5,$B123),0)</f>
        <v>0</v>
      </c>
      <c r="J123" s="62">
        <f>IFERROR(SUMIFS(MOY!$N$100:$N$101,MOY!$H$100:$H$101,"SALIDA",MOY!$J$100:$J$101,$B123),0)</f>
        <v>0</v>
      </c>
      <c r="K123" s="62">
        <f>IFERROR(SUMIFS('NORMA RUTH'!$N$128:$N$143,'NORMA RUTH'!$H$128:$H$143,"SALIDA",'NORMA RUTH'!$J$128:$J$143,$B123),0)</f>
        <v>0</v>
      </c>
      <c r="L123" s="62">
        <f>IFERROR(SUMIFS(VALERIA!$N$90:$N$100,VALERIA!$H$90:$H$100,"SALIDA",VALERIA!$J$90:$J$100,$B123),0)</f>
        <v>0</v>
      </c>
      <c r="M123" s="62">
        <f>IFERROR(SUMIFS('MANUEL BANAMEX'!$N$163:$N$178,'MANUEL BANAMEX'!$H$163:$H$178,"SALIDA",'MANUEL BANAMEX'!$J$163:$J$178,$B123),0)</f>
        <v>0</v>
      </c>
      <c r="N123" s="62">
        <f>IFERROR(SUMIFS(ROBERTO!$N$10:$N$19,ROBERTO!$H$10:$H$19,"SALIDA",ROBERTO!$J$10:$J$19,$B123),0)</f>
        <v>0</v>
      </c>
      <c r="O123" s="62">
        <f>IFERROR(SUMIFS(JUAN!$N$96:$N$103,JUAN!$H$96:$H$103,"SALIDA",JUAN!$J$96:$J$103,$B123),0)</f>
        <v>0</v>
      </c>
      <c r="P123" s="62">
        <f>IFERROR(SUMIFS('NORMA SANCHEZ'!$N$90:$N$96,'NORMA SANCHEZ'!$H$90:$H$96,"SALIDA",'NORMA SANCHEZ'!$J$90:$J$96,$B123),0)</f>
        <v>0</v>
      </c>
      <c r="Q123" s="62">
        <f>IFERROR(SUMIFS('JOSE CARLOS'!$N$90:$N$95,'JOSE CARLOS'!$H$90:$H$95,"SALIDA",'JOSE CARLOS'!$J$90:$J$95,$B123),0)</f>
        <v>0</v>
      </c>
      <c r="R123" s="62">
        <f>IFERROR(SUMIFS('LUIS ENRIQUE '!$N$74:$N$75,'LUIS ENRIQUE '!$H$74:$H$75,"SALIDA",'LUIS ENRIQUE '!$J$74:$J$75,$B123),0)</f>
        <v>0</v>
      </c>
      <c r="S123" s="62">
        <f>IFERROR(SUMIFS(CESARIA!$N$100:$N$107,CESARIA!$H$100:$H$107,"SALIDA",CESARIA!$J$100:$J$107,$B123),0)</f>
        <v>0</v>
      </c>
      <c r="T123" s="62">
        <f>IFERROR(SUMIFS(ALAN!$N$104:$N$113,ALAN!$H$104:$H$113,"SALIDA",ALAN!$J$104:$J$113,$B123),0)</f>
        <v>0</v>
      </c>
      <c r="U123" s="62">
        <f>IFERROR(SUMIFS(ELVIA!$N$80:$N$81,ELVIA!$H$80:$H$81,"SALIDA",ELVIA!$J$80:$J$81,$B123),0)</f>
        <v>0</v>
      </c>
      <c r="V123" s="62">
        <f>IFERROR(SUMIFS(CAJA!$N$7235:$N$7905,CAJA!$H$7235:$H$7905,"SALIDA",CAJA!$J$7235:$J$7905,$B123),0)</f>
        <v>1703000</v>
      </c>
      <c r="W123" s="62">
        <f>IFERROR(SUMIFS('CAJA TIGRES'!$N$1995:$N$2100,'CAJA TIGRES'!$H$1995:$H$2100,"SALIDA",'CAJA TIGRES'!$J$1995:$J$2100,$B123),0)</f>
        <v>0</v>
      </c>
      <c r="X123" s="62">
        <f>IFERROR(SUMIFS(RESERVA!$N$14:$N$14,RESERVA!$H$14:$H$14,"SALIDA",RESERVA!$J$14:$J$14,$B123),0)</f>
        <v>0</v>
      </c>
      <c r="Y123" s="96">
        <f t="shared" si="57"/>
        <v>2472766.91</v>
      </c>
      <c r="Z123" s="96">
        <f>Y123+'NOV25'!Z123</f>
        <v>9925283.3900000006</v>
      </c>
    </row>
    <row r="124" spans="1:26" x14ac:dyDescent="0.3">
      <c r="B124" s="63" t="s">
        <v>169</v>
      </c>
      <c r="C124" s="62">
        <f>IFERROR(SUMIFS('MGZ121'!$N$1742:'MGZ121'!$N$1934,'MGZ121'!$H$1742:$H$1934,"SALIDA",'MGZ121'!$J$1742:$J$1934,B124),0)</f>
        <v>0</v>
      </c>
      <c r="D124" s="62">
        <f>IFERROR(SUMIFS('MGZ BBVA'!$N$1702:$N$1910,'MGZ BBVA'!$H$1702:$H$1910,"SALIDA",'MGZ BBVA'!$J$1702:$J$1910,$B124),0)</f>
        <v>0</v>
      </c>
      <c r="E124" s="62">
        <f>IFERROR(SUMIFS('MGZ DOLARES'!$N$2:$N$2,'MGZ DOLARES'!$F$2:$F$2,"SALIDA",'MGZ DOLARES'!$J$2:$J$2,$B124),0)</f>
        <v>0</v>
      </c>
      <c r="F124" s="62">
        <f>IFERROR(SUMIFS('MGZ BAJIO'!$N$82:$N$83,'MGZ BAJIO'!$H$82:$H$83,"SALIDA",'MGZ BAJIO'!$J$82:$J$83,$B124),0)</f>
        <v>0</v>
      </c>
      <c r="G124" s="62">
        <f>IFERROR(SUMIFS('VICTOR BANAMEX'!$N$655:$N$716,'VICTOR BANAMEX'!$H$655:$H$716,"SALIDA",'VICTOR BANAMEX'!$J$655:$J$716,$B124),0)</f>
        <v>0</v>
      </c>
      <c r="H124" s="62">
        <f>IFERROR(SUMIFS('VICTOR BANORTE'!$N$114:$N$121,'VICTOR BANORTE'!$H$114:$H$121,"SALIDA",'VICTOR BANORTE'!$J$114:$J$121,$B124),0)</f>
        <v>0</v>
      </c>
      <c r="I124" s="62">
        <f>IFERROR(SUMIFS(RODRIGO!$N$5:$N$5,RODRIGO!$H$5:$H$5,"SALIDA",RODRIGO!$J$5:$J$5,$B124),0)</f>
        <v>0</v>
      </c>
      <c r="J124" s="62">
        <f>IFERROR(SUMIFS(MOY!$N$100:$N$101,MOY!$H$100:$H$101,"SALIDA",MOY!$J$100:$J$101,$B124),0)</f>
        <v>0</v>
      </c>
      <c r="K124" s="62">
        <f>IFERROR(SUMIFS('NORMA RUTH'!$N$128:$N$143,'NORMA RUTH'!$H$128:$H$143,"SALIDA",'NORMA RUTH'!$J$128:$J$143,$B124),0)</f>
        <v>0</v>
      </c>
      <c r="L124" s="62">
        <f>IFERROR(SUMIFS(VALERIA!$N$90:$N$100,VALERIA!$H$90:$H$100,"SALIDA",VALERIA!$J$90:$J$100,$B124),0)</f>
        <v>0</v>
      </c>
      <c r="M124" s="62">
        <f>IFERROR(SUMIFS('MANUEL BANAMEX'!$N$163:$N$178,'MANUEL BANAMEX'!$H$163:$H$178,"SALIDA",'MANUEL BANAMEX'!$J$163:$J$178,$B124),0)</f>
        <v>0</v>
      </c>
      <c r="N124" s="62">
        <f>IFERROR(SUMIFS(ROBERTO!$N$10:$N$19,ROBERTO!$H$10:$H$19,"SALIDA",ROBERTO!$J$10:$J$19,$B124),0)</f>
        <v>0</v>
      </c>
      <c r="O124" s="62">
        <f>IFERROR(SUMIFS(JUAN!$N$96:$N$103,JUAN!$H$96:$H$103,"SALIDA",JUAN!$J$96:$J$103,$B124),0)</f>
        <v>0</v>
      </c>
      <c r="P124" s="62">
        <f>IFERROR(SUMIFS('NORMA SANCHEZ'!$N$90:$N$96,'NORMA SANCHEZ'!$H$90:$H$96,"SALIDA",'NORMA SANCHEZ'!$J$90:$J$96,$B124),0)</f>
        <v>0</v>
      </c>
      <c r="Q124" s="62">
        <f>IFERROR(SUMIFS('JOSE CARLOS'!$N$90:$N$95,'JOSE CARLOS'!$H$90:$H$95,"SALIDA",'JOSE CARLOS'!$J$90:$J$95,$B124),0)</f>
        <v>0</v>
      </c>
      <c r="R124" s="62">
        <f>IFERROR(SUMIFS('LUIS ENRIQUE '!$N$74:$N$75,'LUIS ENRIQUE '!$H$74:$H$75,"SALIDA",'LUIS ENRIQUE '!$J$74:$J$75,$B124),0)</f>
        <v>0</v>
      </c>
      <c r="S124" s="62">
        <f>IFERROR(SUMIFS(CESARIA!$N$100:$N$107,CESARIA!$H$100:$H$107,"SALIDA",CESARIA!$J$100:$J$107,$B124),0)</f>
        <v>0</v>
      </c>
      <c r="T124" s="62">
        <f>IFERROR(SUMIFS(ALAN!$N$104:$N$113,ALAN!$H$104:$H$113,"SALIDA",ALAN!$J$104:$J$113,$B124),0)</f>
        <v>0</v>
      </c>
      <c r="U124" s="62">
        <f>IFERROR(SUMIFS(ELVIA!$N$80:$N$81,ELVIA!$H$80:$H$81,"SALIDA",ELVIA!$J$80:$J$81,$B124),0)</f>
        <v>0</v>
      </c>
      <c r="V124" s="62">
        <f>IFERROR(SUMIFS(CAJA!$N$7235:$N$7905,CAJA!$H$7235:$H$7905,"SALIDA",CAJA!$J$7235:$J$7905,$B124),0)</f>
        <v>0</v>
      </c>
      <c r="W124" s="62">
        <f>IFERROR(SUMIFS('CAJA TIGRES'!$N$1995:$N$2100,'CAJA TIGRES'!$H$1995:$H$2100,"SALIDA",'CAJA TIGRES'!$J$1995:$J$2100,$B124),0)</f>
        <v>0</v>
      </c>
      <c r="X124" s="62">
        <f>IFERROR(SUMIFS(RESERVA!$N$14:$N$14,RESERVA!$H$14:$H$14,"SALIDA",RESERVA!$J$14:$J$14,$B124),0)</f>
        <v>0</v>
      </c>
      <c r="Y124" s="96">
        <f t="shared" si="57"/>
        <v>0</v>
      </c>
      <c r="Z124" s="96">
        <f>Y124+'NOV25'!Z124</f>
        <v>0</v>
      </c>
    </row>
    <row r="125" spans="1:26" x14ac:dyDescent="0.3">
      <c r="B125" s="63" t="s">
        <v>170</v>
      </c>
      <c r="C125" s="62">
        <f>IFERROR(SUMIFS('MGZ121'!$N$1742:'MGZ121'!$N$1934,'MGZ121'!$H$1742:$H$1934,"SALIDA",'MGZ121'!$J$1742:$J$1934,B125),0)</f>
        <v>0</v>
      </c>
      <c r="D125" s="62">
        <f>IFERROR(SUMIFS('MGZ BBVA'!$N$1702:$N$1910,'MGZ BBVA'!$H$1702:$H$1910,"SALIDA",'MGZ BBVA'!$J$1702:$J$1910,$B125),0)</f>
        <v>0</v>
      </c>
      <c r="E125" s="62">
        <f>IFERROR(SUMIFS('MGZ DOLARES'!$N$2:$N$2,'MGZ DOLARES'!$F$2:$F$2,"SALIDA",'MGZ DOLARES'!$J$2:$J$2,$B125),0)</f>
        <v>0</v>
      </c>
      <c r="F125" s="62">
        <f>IFERROR(SUMIFS('MGZ BAJIO'!$N$82:$N$83,'MGZ BAJIO'!$H$82:$H$83,"SALIDA",'MGZ BAJIO'!$J$82:$J$83,$B125),0)</f>
        <v>0</v>
      </c>
      <c r="G125" s="62">
        <f>IFERROR(SUMIFS('VICTOR BANAMEX'!$N$655:$N$716,'VICTOR BANAMEX'!$H$655:$H$716,"SALIDA",'VICTOR BANAMEX'!$J$655:$J$716,$B125),0)</f>
        <v>0</v>
      </c>
      <c r="H125" s="62">
        <f>IFERROR(SUMIFS('VICTOR BANORTE'!$N$114:$N$121,'VICTOR BANORTE'!$H$114:$H$121,"SALIDA",'VICTOR BANORTE'!$J$114:$J$121,$B125),0)</f>
        <v>0</v>
      </c>
      <c r="I125" s="62">
        <f>IFERROR(SUMIFS(RODRIGO!$N$5:$N$5,RODRIGO!$H$5:$H$5,"SALIDA",RODRIGO!$J$5:$J$5,$B125),0)</f>
        <v>0</v>
      </c>
      <c r="J125" s="62">
        <f>IFERROR(SUMIFS(MOY!$N$100:$N$101,MOY!$H$100:$H$101,"SALIDA",MOY!$J$100:$J$101,$B125),0)</f>
        <v>0</v>
      </c>
      <c r="K125" s="62">
        <f>IFERROR(SUMIFS('NORMA RUTH'!$N$128:$N$143,'NORMA RUTH'!$H$128:$H$143,"SALIDA",'NORMA RUTH'!$J$128:$J$143,$B125),0)</f>
        <v>0</v>
      </c>
      <c r="L125" s="62">
        <f>IFERROR(SUMIFS(VALERIA!$N$90:$N$100,VALERIA!$H$90:$H$100,"SALIDA",VALERIA!$J$90:$J$100,$B125),0)</f>
        <v>0</v>
      </c>
      <c r="M125" s="62">
        <f>IFERROR(SUMIFS('MANUEL BANAMEX'!$N$163:$N$178,'MANUEL BANAMEX'!$H$163:$H$178,"SALIDA",'MANUEL BANAMEX'!$J$163:$J$178,$B125),0)</f>
        <v>0</v>
      </c>
      <c r="N125" s="62">
        <f>IFERROR(SUMIFS(ROBERTO!$N$10:$N$19,ROBERTO!$H$10:$H$19,"SALIDA",ROBERTO!$J$10:$J$19,$B125),0)</f>
        <v>0</v>
      </c>
      <c r="O125" s="62">
        <f>IFERROR(SUMIFS(JUAN!$N$96:$N$103,JUAN!$H$96:$H$103,"SALIDA",JUAN!$J$96:$J$103,$B125),0)</f>
        <v>0</v>
      </c>
      <c r="P125" s="62">
        <f>IFERROR(SUMIFS('NORMA SANCHEZ'!$N$90:$N$96,'NORMA SANCHEZ'!$H$90:$H$96,"SALIDA",'NORMA SANCHEZ'!$J$90:$J$96,$B125),0)</f>
        <v>0</v>
      </c>
      <c r="Q125" s="62">
        <f>IFERROR(SUMIFS('JOSE CARLOS'!$N$90:$N$95,'JOSE CARLOS'!$H$90:$H$95,"SALIDA",'JOSE CARLOS'!$J$90:$J$95,$B125),0)</f>
        <v>0</v>
      </c>
      <c r="R125" s="62">
        <f>IFERROR(SUMIFS('LUIS ENRIQUE '!$N$74:$N$75,'LUIS ENRIQUE '!$H$74:$H$75,"SALIDA",'LUIS ENRIQUE '!$J$74:$J$75,$B125),0)</f>
        <v>0</v>
      </c>
      <c r="S125" s="62">
        <f>IFERROR(SUMIFS(CESARIA!$N$100:$N$107,CESARIA!$H$100:$H$107,"SALIDA",CESARIA!$J$100:$J$107,$B125),0)</f>
        <v>0</v>
      </c>
      <c r="T125" s="62">
        <f>IFERROR(SUMIFS(ALAN!$N$104:$N$113,ALAN!$H$104:$H$113,"SALIDA",ALAN!$J$104:$J$113,$B125),0)</f>
        <v>0</v>
      </c>
      <c r="U125" s="62">
        <f>IFERROR(SUMIFS(ELVIA!$N$80:$N$81,ELVIA!$H$80:$H$81,"SALIDA",ELVIA!$J$80:$J$81,$B125),0)</f>
        <v>0</v>
      </c>
      <c r="V125" s="62">
        <f>IFERROR(SUMIFS(CAJA!$N$7235:$N$7905,CAJA!$H$7235:$H$7905,"SALIDA",CAJA!$J$7235:$J$7905,$B125),0)</f>
        <v>0</v>
      </c>
      <c r="W125" s="62">
        <f>IFERROR(SUMIFS('CAJA TIGRES'!$N$1995:$N$2100,'CAJA TIGRES'!$H$1995:$H$2100,"SALIDA",'CAJA TIGRES'!$J$1995:$J$2100,$B125),0)</f>
        <v>0</v>
      </c>
      <c r="X125" s="62">
        <f>IFERROR(SUMIFS(RESERVA!$N$14:$N$14,RESERVA!$H$14:$H$14,"SALIDA",RESERVA!$J$14:$J$14,$B125),0)</f>
        <v>0</v>
      </c>
      <c r="Y125" s="96">
        <f t="shared" si="57"/>
        <v>0</v>
      </c>
      <c r="Z125" s="96">
        <f>Y125+'NOV25'!Z125</f>
        <v>310700</v>
      </c>
    </row>
    <row r="126" spans="1:26" x14ac:dyDescent="0.3">
      <c r="B126" s="63" t="s">
        <v>171</v>
      </c>
      <c r="C126" s="62">
        <f>IFERROR(SUMIFS('MGZ121'!$N$1742:'MGZ121'!$N$1934,'MGZ121'!$H$1742:$H$1934,"SALIDA",'MGZ121'!$J$1742:$J$1934,B126),0)</f>
        <v>309254.06</v>
      </c>
      <c r="D126" s="62">
        <f>IFERROR(SUMIFS('MGZ BBVA'!$N$1702:$N$1910,'MGZ BBVA'!$H$1702:$H$1910,"SALIDA",'MGZ BBVA'!$J$1702:$J$1910,$B126),0)</f>
        <v>505085.75</v>
      </c>
      <c r="E126" s="62">
        <f>IFERROR(SUMIFS('MGZ DOLARES'!$N$2:$N$2,'MGZ DOLARES'!$F$2:$F$2,"SALIDA",'MGZ DOLARES'!$J$2:$J$2,$B126),0)</f>
        <v>0</v>
      </c>
      <c r="F126" s="62">
        <f>IFERROR(SUMIFS('MGZ BAJIO'!$N$82:$N$83,'MGZ BAJIO'!$H$82:$H$83,"SALIDA",'MGZ BAJIO'!$J$82:$J$83,$B126),0)</f>
        <v>0</v>
      </c>
      <c r="G126" s="62">
        <f>IFERROR(SUMIFS('VICTOR BANAMEX'!$N$655:$N$716,'VICTOR BANAMEX'!$H$655:$H$716,"SALIDA",'VICTOR BANAMEX'!$J$655:$J$716,$B126),0)</f>
        <v>0</v>
      </c>
      <c r="H126" s="62">
        <f>IFERROR(SUMIFS('VICTOR BANORTE'!$N$114:$N$121,'VICTOR BANORTE'!$H$114:$H$121,"SALIDA",'VICTOR BANORTE'!$J$114:$J$121,$B126),0)</f>
        <v>0</v>
      </c>
      <c r="I126" s="62">
        <f>IFERROR(SUMIFS(RODRIGO!$N$5:$N$5,RODRIGO!$H$5:$H$5,"SALIDA",RODRIGO!$J$5:$J$5,$B126),0)</f>
        <v>0</v>
      </c>
      <c r="J126" s="62">
        <f>IFERROR(SUMIFS(MOY!$N$100:$N$101,MOY!$H$100:$H$101,"SALIDA",MOY!$J$100:$J$101,$B126),0)</f>
        <v>0</v>
      </c>
      <c r="K126" s="62">
        <f>IFERROR(SUMIFS('NORMA RUTH'!$N$128:$N$143,'NORMA RUTH'!$H$128:$H$143,"SALIDA",'NORMA RUTH'!$J$128:$J$143,$B126),0)</f>
        <v>0</v>
      </c>
      <c r="L126" s="62">
        <f>IFERROR(SUMIFS(VALERIA!$N$90:$N$100,VALERIA!$H$90:$H$100,"SALIDA",VALERIA!$J$90:$J$100,$B126),0)</f>
        <v>0</v>
      </c>
      <c r="M126" s="62">
        <f>IFERROR(SUMIFS('MANUEL BANAMEX'!$N$163:$N$178,'MANUEL BANAMEX'!$H$163:$H$178,"SALIDA",'MANUEL BANAMEX'!$J$163:$J$178,$B126),0)</f>
        <v>0</v>
      </c>
      <c r="N126" s="62">
        <f>IFERROR(SUMIFS(ROBERTO!$N$10:$N$19,ROBERTO!$H$10:$H$19,"SALIDA",ROBERTO!$J$10:$J$19,$B126),0)</f>
        <v>0</v>
      </c>
      <c r="O126" s="62">
        <f>IFERROR(SUMIFS(JUAN!$N$96:$N$103,JUAN!$H$96:$H$103,"SALIDA",JUAN!$J$96:$J$103,$B126),0)</f>
        <v>0</v>
      </c>
      <c r="P126" s="62">
        <f>IFERROR(SUMIFS('NORMA SANCHEZ'!$N$90:$N$96,'NORMA SANCHEZ'!$H$90:$H$96,"SALIDA",'NORMA SANCHEZ'!$J$90:$J$96,$B126),0)</f>
        <v>0</v>
      </c>
      <c r="Q126" s="62">
        <f>IFERROR(SUMIFS('JOSE CARLOS'!$N$90:$N$95,'JOSE CARLOS'!$H$90:$H$95,"SALIDA",'JOSE CARLOS'!$J$90:$J$95,$B126),0)</f>
        <v>0</v>
      </c>
      <c r="R126" s="62">
        <f>IFERROR(SUMIFS('LUIS ENRIQUE '!$N$74:$N$75,'LUIS ENRIQUE '!$H$74:$H$75,"SALIDA",'LUIS ENRIQUE '!$J$74:$J$75,$B126),0)</f>
        <v>0</v>
      </c>
      <c r="S126" s="62">
        <f>IFERROR(SUMIFS(CESARIA!$N$100:$N$107,CESARIA!$H$100:$H$107,"SALIDA",CESARIA!$J$100:$J$107,$B126),0)</f>
        <v>0</v>
      </c>
      <c r="T126" s="62">
        <f>IFERROR(SUMIFS(ALAN!$N$104:$N$113,ALAN!$H$104:$H$113,"SALIDA",ALAN!$J$104:$J$113,$B126),0)</f>
        <v>0</v>
      </c>
      <c r="U126" s="62">
        <f>IFERROR(SUMIFS(ELVIA!$N$80:$N$81,ELVIA!$H$80:$H$81,"SALIDA",ELVIA!$J$80:$J$81,$B126),0)</f>
        <v>0</v>
      </c>
      <c r="V126" s="62">
        <f>IFERROR(SUMIFS(CAJA!$N$7235:$N$7905,CAJA!$H$7235:$H$7905,"SALIDA",CAJA!$J$7235:$J$7905,$B126),0)</f>
        <v>0</v>
      </c>
      <c r="W126" s="62">
        <f>IFERROR(SUMIFS('CAJA TIGRES'!$N$1995:$N$2100,'CAJA TIGRES'!$H$1995:$H$2100,"SALIDA",'CAJA TIGRES'!$J$1995:$J$2100,$B126),0)</f>
        <v>0</v>
      </c>
      <c r="X126" s="62">
        <f>IFERROR(SUMIFS(RESERVA!$N$14:$N$14,RESERVA!$H$14:$H$14,"SALIDA",RESERVA!$J$14:$J$14,$B126),0)</f>
        <v>0</v>
      </c>
      <c r="Y126" s="96">
        <f t="shared" si="57"/>
        <v>814339.81</v>
      </c>
      <c r="Z126" s="96">
        <f>Y126+'NOV25'!Z126</f>
        <v>16200056.780000001</v>
      </c>
    </row>
    <row r="127" spans="1:26" x14ac:dyDescent="0.3">
      <c r="B127" s="63" t="s">
        <v>172</v>
      </c>
      <c r="C127" s="62">
        <f>IFERROR(SUMIFS('MGZ121'!$N$1742:'MGZ121'!$N$1934,'MGZ121'!$H$1742:$H$1934,"SALIDA",'MGZ121'!$J$1742:$J$1934,B127),0)</f>
        <v>0</v>
      </c>
      <c r="D127" s="62">
        <f>IFERROR(SUMIFS('MGZ BBVA'!$N$1702:$N$1910,'MGZ BBVA'!$H$1702:$H$1910,"SALIDA",'MGZ BBVA'!$J$1702:$J$1910,$B127),0)</f>
        <v>0</v>
      </c>
      <c r="E127" s="62">
        <f>IFERROR(SUMIFS('MGZ DOLARES'!$N$2:$N$2,'MGZ DOLARES'!$F$2:$F$2,"SALIDA",'MGZ DOLARES'!$J$2:$J$2,$B127),0)</f>
        <v>0</v>
      </c>
      <c r="F127" s="62">
        <f>IFERROR(SUMIFS('MGZ BAJIO'!$N$82:$N$83,'MGZ BAJIO'!$H$82:$H$83,"SALIDA",'MGZ BAJIO'!$J$82:$J$83,$B127),0)</f>
        <v>0</v>
      </c>
      <c r="G127" s="62">
        <f>IFERROR(SUMIFS('VICTOR BANAMEX'!$N$655:$N$716,'VICTOR BANAMEX'!$H$655:$H$716,"SALIDA",'VICTOR BANAMEX'!$J$655:$J$716,$B127),0)</f>
        <v>65000</v>
      </c>
      <c r="H127" s="62">
        <f>IFERROR(SUMIFS('VICTOR BANORTE'!$N$114:$N$121,'VICTOR BANORTE'!$H$114:$H$121,"SALIDA",'VICTOR BANORTE'!$J$114:$J$121,$B127),0)</f>
        <v>0</v>
      </c>
      <c r="I127" s="62">
        <f>IFERROR(SUMIFS(RODRIGO!$N$5:$N$5,RODRIGO!$H$5:$H$5,"SALIDA",RODRIGO!$J$5:$J$5,$B127),0)</f>
        <v>0</v>
      </c>
      <c r="J127" s="62">
        <f>IFERROR(SUMIFS(MOY!$N$100:$N$101,MOY!$H$100:$H$101,"SALIDA",MOY!$J$100:$J$101,$B127),0)</f>
        <v>0</v>
      </c>
      <c r="K127" s="62">
        <f>IFERROR(SUMIFS('NORMA RUTH'!$N$128:$N$143,'NORMA RUTH'!$H$128:$H$143,"SALIDA",'NORMA RUTH'!$J$128:$J$143,$B127),0)</f>
        <v>0</v>
      </c>
      <c r="L127" s="62">
        <f>IFERROR(SUMIFS(VALERIA!$N$90:$N$100,VALERIA!$H$90:$H$100,"SALIDA",VALERIA!$J$90:$J$100,$B127),0)</f>
        <v>0</v>
      </c>
      <c r="M127" s="62">
        <f>IFERROR(SUMIFS('MANUEL BANAMEX'!$N$163:$N$178,'MANUEL BANAMEX'!$H$163:$H$178,"SALIDA",'MANUEL BANAMEX'!$J$163:$J$178,$B127),0)</f>
        <v>0</v>
      </c>
      <c r="N127" s="62">
        <f>IFERROR(SUMIFS(ROBERTO!$N$10:$N$19,ROBERTO!$H$10:$H$19,"SALIDA",ROBERTO!$J$10:$J$19,$B127),0)</f>
        <v>0</v>
      </c>
      <c r="O127" s="62">
        <f>IFERROR(SUMIFS(JUAN!$N$96:$N$103,JUAN!$H$96:$H$103,"SALIDA",JUAN!$J$96:$J$103,$B127),0)</f>
        <v>0</v>
      </c>
      <c r="P127" s="62">
        <f>IFERROR(SUMIFS('NORMA SANCHEZ'!$N$90:$N$96,'NORMA SANCHEZ'!$H$90:$H$96,"SALIDA",'NORMA SANCHEZ'!$J$90:$J$96,$B127),0)</f>
        <v>0</v>
      </c>
      <c r="Q127" s="62">
        <f>IFERROR(SUMIFS('JOSE CARLOS'!$N$90:$N$95,'JOSE CARLOS'!$H$90:$H$95,"SALIDA",'JOSE CARLOS'!$J$90:$J$95,$B127),0)</f>
        <v>0</v>
      </c>
      <c r="R127" s="62">
        <f>IFERROR(SUMIFS('LUIS ENRIQUE '!$N$74:$N$75,'LUIS ENRIQUE '!$H$74:$H$75,"SALIDA",'LUIS ENRIQUE '!$J$74:$J$75,$B127),0)</f>
        <v>0</v>
      </c>
      <c r="S127" s="62">
        <f>IFERROR(SUMIFS(CESARIA!$N$100:$N$107,CESARIA!$H$100:$H$107,"SALIDA",CESARIA!$J$100:$J$107,$B127),0)</f>
        <v>0</v>
      </c>
      <c r="T127" s="62">
        <f>IFERROR(SUMIFS(ALAN!$N$104:$N$113,ALAN!$H$104:$H$113,"SALIDA",ALAN!$J$104:$J$113,$B127),0)</f>
        <v>0</v>
      </c>
      <c r="U127" s="62">
        <f>IFERROR(SUMIFS(ELVIA!$N$80:$N$81,ELVIA!$H$80:$H$81,"SALIDA",ELVIA!$J$80:$J$81,$B127),0)</f>
        <v>0</v>
      </c>
      <c r="V127" s="62">
        <f>IFERROR(SUMIFS(CAJA!$N$7235:$N$7905,CAJA!$H$7235:$H$7905,"SALIDA",CAJA!$J$7235:$J$7905,$B127),0)</f>
        <v>0</v>
      </c>
      <c r="W127" s="62">
        <f>IFERROR(SUMIFS('CAJA TIGRES'!$N$1995:$N$2100,'CAJA TIGRES'!$H$1995:$H$2100,"SALIDA",'CAJA TIGRES'!$J$1995:$J$2100,$B127),0)</f>
        <v>0</v>
      </c>
      <c r="X127" s="62">
        <f>IFERROR(SUMIFS(RESERVA!$N$14:$N$14,RESERVA!$H$14:$H$14,"SALIDA",RESERVA!$J$14:$J$14,$B127),0)</f>
        <v>0</v>
      </c>
      <c r="Y127" s="96">
        <f t="shared" si="57"/>
        <v>65000</v>
      </c>
      <c r="Z127" s="96">
        <f>Y127+'NOV25'!Z127</f>
        <v>953260</v>
      </c>
    </row>
    <row r="128" spans="1:26" x14ac:dyDescent="0.3">
      <c r="B128" s="63" t="s">
        <v>195</v>
      </c>
      <c r="C128" s="62">
        <f>IFERROR(SUMIFS('MGZ121'!$N$1742:'MGZ121'!$N$1934,'MGZ121'!$H$1742:$H$1934,"SALIDA",'MGZ121'!$J$1742:$J$1934,B128),0)</f>
        <v>0</v>
      </c>
      <c r="D128" s="62">
        <f>IFERROR(SUMIFS('MGZ BBVA'!$N$1702:$N$1910,'MGZ BBVA'!$H$1702:$H$1910,"SALIDA",'MGZ BBVA'!$J$1702:$J$1910,$B128),0)</f>
        <v>0</v>
      </c>
      <c r="E128" s="62">
        <f>IFERROR(SUMIFS('MGZ DOLARES'!$N$2:$N$2,'MGZ DOLARES'!$F$2:$F$2,"SALIDA",'MGZ DOLARES'!$J$2:$J$2,$B128),0)</f>
        <v>0</v>
      </c>
      <c r="F128" s="62">
        <f>IFERROR(SUMIFS('MGZ BAJIO'!$N$82:$N$83,'MGZ BAJIO'!$H$82:$H$83,"SALIDA",'MGZ BAJIO'!$J$82:$J$83,$B128),0)</f>
        <v>0</v>
      </c>
      <c r="G128" s="62">
        <f>IFERROR(SUMIFS('VICTOR BANAMEX'!$N$655:$N$716,'VICTOR BANAMEX'!$H$655:$H$716,"SALIDA",'VICTOR BANAMEX'!$J$655:$J$716,$B128),0)</f>
        <v>0</v>
      </c>
      <c r="H128" s="62">
        <f>IFERROR(SUMIFS('VICTOR BANORTE'!$N$114:$N$121,'VICTOR BANORTE'!$H$114:$H$121,"SALIDA",'VICTOR BANORTE'!$J$114:$J$121,$B128),0)</f>
        <v>0</v>
      </c>
      <c r="I128" s="62">
        <f>IFERROR(SUMIFS(RODRIGO!$N$5:$N$5,RODRIGO!$H$5:$H$5,"SALIDA",RODRIGO!$J$5:$J$5,$B128),0)</f>
        <v>0</v>
      </c>
      <c r="J128" s="62">
        <f>IFERROR(SUMIFS(MOY!$N$100:$N$101,MOY!$H$100:$H$101,"SALIDA",MOY!$J$100:$J$101,$B128),0)</f>
        <v>0</v>
      </c>
      <c r="K128" s="62">
        <f>IFERROR(SUMIFS('NORMA RUTH'!$N$128:$N$143,'NORMA RUTH'!$H$128:$H$143,"SALIDA",'NORMA RUTH'!$J$128:$J$143,$B128),0)</f>
        <v>0</v>
      </c>
      <c r="L128" s="62">
        <f>IFERROR(SUMIFS(VALERIA!$N$90:$N$100,VALERIA!$H$90:$H$100,"SALIDA",VALERIA!$J$90:$J$100,$B128),0)</f>
        <v>0</v>
      </c>
      <c r="M128" s="62">
        <f>IFERROR(SUMIFS('MANUEL BANAMEX'!$N$163:$N$178,'MANUEL BANAMEX'!$H$163:$H$178,"SALIDA",'MANUEL BANAMEX'!$J$163:$J$178,$B128),0)</f>
        <v>0</v>
      </c>
      <c r="N128" s="62">
        <f>IFERROR(SUMIFS(ROBERTO!$N$10:$N$19,ROBERTO!$H$10:$H$19,"SALIDA",ROBERTO!$J$10:$J$19,$B128),0)</f>
        <v>0</v>
      </c>
      <c r="O128" s="62">
        <f>IFERROR(SUMIFS(JUAN!$N$96:$N$103,JUAN!$H$96:$H$103,"SALIDA",JUAN!$J$96:$J$103,$B128),0)</f>
        <v>0</v>
      </c>
      <c r="P128" s="62">
        <f>IFERROR(SUMIFS('NORMA SANCHEZ'!$N$90:$N$96,'NORMA SANCHEZ'!$H$90:$H$96,"SALIDA",'NORMA SANCHEZ'!$J$90:$J$96,$B128),0)</f>
        <v>0</v>
      </c>
      <c r="Q128" s="62">
        <f>IFERROR(SUMIFS('JOSE CARLOS'!$N$90:$N$95,'JOSE CARLOS'!$H$90:$H$95,"SALIDA",'JOSE CARLOS'!$J$90:$J$95,$B128),0)</f>
        <v>0</v>
      </c>
      <c r="R128" s="62">
        <f>IFERROR(SUMIFS('LUIS ENRIQUE '!$N$74:$N$75,'LUIS ENRIQUE '!$H$74:$H$75,"SALIDA",'LUIS ENRIQUE '!$J$74:$J$75,$B128),0)</f>
        <v>0</v>
      </c>
      <c r="S128" s="62">
        <f>IFERROR(SUMIFS(CESARIA!$N$100:$N$107,CESARIA!$H$100:$H$107,"SALIDA",CESARIA!$J$100:$J$107,$B128),0)</f>
        <v>0</v>
      </c>
      <c r="T128" s="62">
        <f>IFERROR(SUMIFS(ALAN!$N$104:$N$113,ALAN!$H$104:$H$113,"SALIDA",ALAN!$J$104:$J$113,$B128),0)</f>
        <v>0</v>
      </c>
      <c r="U128" s="62">
        <f>IFERROR(SUMIFS(ELVIA!$N$80:$N$81,ELVIA!$H$80:$H$81,"SALIDA",ELVIA!$J$80:$J$81,$B128),0)</f>
        <v>0</v>
      </c>
      <c r="V128" s="62">
        <f>IFERROR(SUMIFS(CAJA!$N$7235:$N$7905,CAJA!$H$7235:$H$7905,"SALIDA",CAJA!$J$7235:$J$7905,$B128),0)</f>
        <v>0</v>
      </c>
      <c r="W128" s="62">
        <f>IFERROR(SUMIFS('CAJA TIGRES'!$N$1995:$N$2100,'CAJA TIGRES'!$H$1995:$H$2100,"SALIDA",'CAJA TIGRES'!$J$1995:$J$2100,$B128),0)</f>
        <v>0</v>
      </c>
      <c r="X128" s="62">
        <f>IFERROR(SUMIFS(RESERVA!$N$14:$N$14,RESERVA!$H$14:$H$14,"SALIDA",RESERVA!$J$14:$J$14,$B128),0)</f>
        <v>0</v>
      </c>
      <c r="Y128" s="96">
        <f t="shared" si="57"/>
        <v>0</v>
      </c>
      <c r="Z128" s="96">
        <f>Y128+'NOV25'!Z128</f>
        <v>0</v>
      </c>
    </row>
    <row r="129" spans="1:26" x14ac:dyDescent="0.3">
      <c r="B129" s="63" t="s">
        <v>173</v>
      </c>
      <c r="C129" s="62">
        <f>IFERROR(SUMIFS('MGZ121'!$N$1742:'MGZ121'!$N$1934,'MGZ121'!$H$1742:$H$1934,"SALIDA",'MGZ121'!$J$1742:$J$1934,B129),0)</f>
        <v>0</v>
      </c>
      <c r="D129" s="62">
        <f>IFERROR(SUMIFS('MGZ BBVA'!$N$1702:$N$1910,'MGZ BBVA'!$H$1702:$H$1910,"SALIDA",'MGZ BBVA'!$J$1702:$J$1910,$B129),0)</f>
        <v>0</v>
      </c>
      <c r="E129" s="62">
        <f>IFERROR(SUMIFS('MGZ DOLARES'!$N$2:$N$2,'MGZ DOLARES'!$F$2:$F$2,"SALIDA",'MGZ DOLARES'!$J$2:$J$2,$B129),0)</f>
        <v>0</v>
      </c>
      <c r="F129" s="62">
        <f>IFERROR(SUMIFS('MGZ BAJIO'!$N$82:$N$83,'MGZ BAJIO'!$H$82:$H$83,"SALIDA",'MGZ BAJIO'!$J$82:$J$83,$B129),0)</f>
        <v>0</v>
      </c>
      <c r="G129" s="62">
        <f>IFERROR(SUMIFS('VICTOR BANAMEX'!$N$655:$N$716,'VICTOR BANAMEX'!$H$655:$H$716,"SALIDA",'VICTOR BANAMEX'!$J$655:$J$716,$B129),0)</f>
        <v>0</v>
      </c>
      <c r="H129" s="62">
        <f>IFERROR(SUMIFS('VICTOR BANORTE'!$N$114:$N$121,'VICTOR BANORTE'!$H$114:$H$121,"SALIDA",'VICTOR BANORTE'!$J$114:$J$121,$B129),0)</f>
        <v>0</v>
      </c>
      <c r="I129" s="62">
        <f>IFERROR(SUMIFS(RODRIGO!$N$5:$N$5,RODRIGO!$H$5:$H$5,"SALIDA",RODRIGO!$J$5:$J$5,$B129),0)</f>
        <v>0</v>
      </c>
      <c r="J129" s="62">
        <f>IFERROR(SUMIFS(MOY!$N$100:$N$101,MOY!$H$100:$H$101,"SALIDA",MOY!$J$100:$J$101,$B129),0)</f>
        <v>0</v>
      </c>
      <c r="K129" s="62">
        <f>IFERROR(SUMIFS('NORMA RUTH'!$N$128:$N$143,'NORMA RUTH'!$H$128:$H$143,"SALIDA",'NORMA RUTH'!$J$128:$J$143,$B129),0)</f>
        <v>0</v>
      </c>
      <c r="L129" s="62">
        <f>IFERROR(SUMIFS(VALERIA!$N$90:$N$100,VALERIA!$H$90:$H$100,"SALIDA",VALERIA!$J$90:$J$100,$B129),0)</f>
        <v>0</v>
      </c>
      <c r="M129" s="62">
        <f>IFERROR(SUMIFS('MANUEL BANAMEX'!$N$163:$N$178,'MANUEL BANAMEX'!$H$163:$H$178,"SALIDA",'MANUEL BANAMEX'!$J$163:$J$178,$B129),0)</f>
        <v>0</v>
      </c>
      <c r="N129" s="62">
        <f>IFERROR(SUMIFS(ROBERTO!$N$10:$N$19,ROBERTO!$H$10:$H$19,"SALIDA",ROBERTO!$J$10:$J$19,$B129),0)</f>
        <v>0</v>
      </c>
      <c r="O129" s="62">
        <f>IFERROR(SUMIFS(JUAN!$N$96:$N$103,JUAN!$H$96:$H$103,"SALIDA",JUAN!$J$96:$J$103,$B129),0)</f>
        <v>0</v>
      </c>
      <c r="P129" s="62">
        <f>IFERROR(SUMIFS('NORMA SANCHEZ'!$N$90:$N$96,'NORMA SANCHEZ'!$H$90:$H$96,"SALIDA",'NORMA SANCHEZ'!$J$90:$J$96,$B129),0)</f>
        <v>0</v>
      </c>
      <c r="Q129" s="62">
        <f>IFERROR(SUMIFS('JOSE CARLOS'!$N$90:$N$95,'JOSE CARLOS'!$H$90:$H$95,"SALIDA",'JOSE CARLOS'!$J$90:$J$95,$B129),0)</f>
        <v>0</v>
      </c>
      <c r="R129" s="62">
        <f>IFERROR(SUMIFS('LUIS ENRIQUE '!$N$74:$N$75,'LUIS ENRIQUE '!$H$74:$H$75,"SALIDA",'LUIS ENRIQUE '!$J$74:$J$75,$B129),0)</f>
        <v>0</v>
      </c>
      <c r="S129" s="62">
        <f>IFERROR(SUMIFS(CESARIA!$N$100:$N$107,CESARIA!$H$100:$H$107,"SALIDA",CESARIA!$J$100:$J$107,$B129),0)</f>
        <v>0</v>
      </c>
      <c r="T129" s="62">
        <f>IFERROR(SUMIFS(ALAN!$N$104:$N$113,ALAN!$H$104:$H$113,"SALIDA",ALAN!$J$104:$J$113,$B129),0)</f>
        <v>0</v>
      </c>
      <c r="U129" s="62">
        <f>IFERROR(SUMIFS(ELVIA!$N$80:$N$81,ELVIA!$H$80:$H$81,"SALIDA",ELVIA!$J$80:$J$81,$B129),0)</f>
        <v>0</v>
      </c>
      <c r="V129" s="62">
        <f>IFERROR(SUMIFS(CAJA!$N$7235:$N$7905,CAJA!$H$7235:$H$7905,"SALIDA",CAJA!$J$7235:$J$7905,$B129),0)</f>
        <v>0</v>
      </c>
      <c r="W129" s="62">
        <f>IFERROR(SUMIFS('CAJA TIGRES'!$N$1995:$N$2100,'CAJA TIGRES'!$H$1995:$H$2100,"SALIDA",'CAJA TIGRES'!$J$1995:$J$2100,$B129),0)</f>
        <v>0</v>
      </c>
      <c r="X129" s="62">
        <f>IFERROR(SUMIFS(RESERVA!$N$14:$N$14,RESERVA!$H$14:$H$14,"SALIDA",RESERVA!$J$14:$J$14,$B129),0)</f>
        <v>0</v>
      </c>
      <c r="Y129" s="96">
        <f t="shared" si="57"/>
        <v>0</v>
      </c>
      <c r="Z129" s="96">
        <f>Y129+'NOV25'!Z129</f>
        <v>5000</v>
      </c>
    </row>
    <row r="130" spans="1:26" x14ac:dyDescent="0.3">
      <c r="B130" s="63" t="s">
        <v>174</v>
      </c>
      <c r="C130" s="62">
        <f>IFERROR(SUMIFS('MGZ121'!$N$1742:'MGZ121'!$N$1934,'MGZ121'!$H$1742:$H$1934,"SALIDA",'MGZ121'!$J$1742:$J$1934,B130),0)</f>
        <v>0</v>
      </c>
      <c r="D130" s="62">
        <f>IFERROR(SUMIFS('MGZ BBVA'!$N$1702:$N$1910,'MGZ BBVA'!$H$1702:$H$1910,"SALIDA",'MGZ BBVA'!$J$1702:$J$1910,$B130),0)</f>
        <v>0</v>
      </c>
      <c r="E130" s="62">
        <f>IFERROR(SUMIFS('MGZ DOLARES'!$N$2:$N$2,'MGZ DOLARES'!$F$2:$F$2,"SALIDA",'MGZ DOLARES'!$J$2:$J$2,$B130),0)</f>
        <v>0</v>
      </c>
      <c r="F130" s="62">
        <f>IFERROR(SUMIFS('MGZ BAJIO'!$N$82:$N$83,'MGZ BAJIO'!$H$82:$H$83,"SALIDA",'MGZ BAJIO'!$J$82:$J$83,$B130),0)</f>
        <v>0</v>
      </c>
      <c r="G130" s="62">
        <f>IFERROR(SUMIFS('VICTOR BANAMEX'!$N$655:$N$716,'VICTOR BANAMEX'!$H$655:$H$716,"SALIDA",'VICTOR BANAMEX'!$J$655:$J$716,$B130),0)</f>
        <v>0</v>
      </c>
      <c r="H130" s="62">
        <f>IFERROR(SUMIFS('VICTOR BANORTE'!$N$114:$N$121,'VICTOR BANORTE'!$H$114:$H$121,"SALIDA",'VICTOR BANORTE'!$J$114:$J$121,$B130),0)</f>
        <v>0</v>
      </c>
      <c r="I130" s="62">
        <f>IFERROR(SUMIFS(RODRIGO!$N$5:$N$5,RODRIGO!$H$5:$H$5,"SALIDA",RODRIGO!$J$5:$J$5,$B130),0)</f>
        <v>0</v>
      </c>
      <c r="J130" s="62">
        <f>IFERROR(SUMIFS(MOY!$N$100:$N$101,MOY!$H$100:$H$101,"SALIDA",MOY!$J$100:$J$101,$B130),0)</f>
        <v>0</v>
      </c>
      <c r="K130" s="62">
        <f>IFERROR(SUMIFS('NORMA RUTH'!$N$128:$N$143,'NORMA RUTH'!$H$128:$H$143,"SALIDA",'NORMA RUTH'!$J$128:$J$143,$B130),0)</f>
        <v>0</v>
      </c>
      <c r="L130" s="62">
        <f>IFERROR(SUMIFS(VALERIA!$N$90:$N$100,VALERIA!$H$90:$H$100,"SALIDA",VALERIA!$J$90:$J$100,$B130),0)</f>
        <v>0</v>
      </c>
      <c r="M130" s="62">
        <f>IFERROR(SUMIFS('MANUEL BANAMEX'!$N$163:$N$178,'MANUEL BANAMEX'!$H$163:$H$178,"SALIDA",'MANUEL BANAMEX'!$J$163:$J$178,$B130),0)</f>
        <v>0</v>
      </c>
      <c r="N130" s="62">
        <f>IFERROR(SUMIFS(ROBERTO!$N$10:$N$19,ROBERTO!$H$10:$H$19,"SALIDA",ROBERTO!$J$10:$J$19,$B130),0)</f>
        <v>0</v>
      </c>
      <c r="O130" s="62">
        <f>IFERROR(SUMIFS(JUAN!$N$96:$N$103,JUAN!$H$96:$H$103,"SALIDA",JUAN!$J$96:$J$103,$B130),0)</f>
        <v>0</v>
      </c>
      <c r="P130" s="62">
        <f>IFERROR(SUMIFS('NORMA SANCHEZ'!$N$90:$N$96,'NORMA SANCHEZ'!$H$90:$H$96,"SALIDA",'NORMA SANCHEZ'!$J$90:$J$96,$B130),0)</f>
        <v>0</v>
      </c>
      <c r="Q130" s="62">
        <f>IFERROR(SUMIFS('JOSE CARLOS'!$N$90:$N$95,'JOSE CARLOS'!$H$90:$H$95,"SALIDA",'JOSE CARLOS'!$J$90:$J$95,$B130),0)</f>
        <v>0</v>
      </c>
      <c r="R130" s="62">
        <f>IFERROR(SUMIFS('LUIS ENRIQUE '!$N$74:$N$75,'LUIS ENRIQUE '!$H$74:$H$75,"SALIDA",'LUIS ENRIQUE '!$J$74:$J$75,$B130),0)</f>
        <v>0</v>
      </c>
      <c r="S130" s="62">
        <f>IFERROR(SUMIFS(CESARIA!$N$100:$N$107,CESARIA!$H$100:$H$107,"SALIDA",CESARIA!$J$100:$J$107,$B130),0)</f>
        <v>0</v>
      </c>
      <c r="T130" s="62">
        <f>IFERROR(SUMIFS(ALAN!$N$104:$N$113,ALAN!$H$104:$H$113,"SALIDA",ALAN!$J$104:$J$113,$B130),0)</f>
        <v>0</v>
      </c>
      <c r="U130" s="62">
        <f>IFERROR(SUMIFS(ELVIA!$N$80:$N$81,ELVIA!$H$80:$H$81,"SALIDA",ELVIA!$J$80:$J$81,$B130),0)</f>
        <v>0</v>
      </c>
      <c r="V130" s="62">
        <f>IFERROR(SUMIFS(CAJA!$N$7235:$N$7905,CAJA!$H$7235:$H$7905,"SALIDA",CAJA!$J$7235:$J$7905,$B130),0)</f>
        <v>0</v>
      </c>
      <c r="W130" s="62">
        <f>IFERROR(SUMIFS('CAJA TIGRES'!$N$1995:$N$2100,'CAJA TIGRES'!$H$1995:$H$2100,"SALIDA",'CAJA TIGRES'!$J$1995:$J$2100,$B130),0)</f>
        <v>0</v>
      </c>
      <c r="X130" s="62">
        <f>IFERROR(SUMIFS(RESERVA!$N$14:$N$14,RESERVA!$H$14:$H$14,"SALIDA",RESERVA!$J$14:$J$14,$B130),0)</f>
        <v>0</v>
      </c>
      <c r="Y130" s="96">
        <f t="shared" si="57"/>
        <v>0</v>
      </c>
      <c r="Z130" s="96">
        <f>Y130+'NOV25'!Z130</f>
        <v>6823300</v>
      </c>
    </row>
    <row r="131" spans="1:26" x14ac:dyDescent="0.3">
      <c r="B131" s="63" t="s">
        <v>175</v>
      </c>
      <c r="C131" s="62">
        <f>IFERROR(SUMIFS('MGZ121'!$N$1742:'MGZ121'!$N$1934,'MGZ121'!$H$1742:$H$1934,"SALIDA",'MGZ121'!$J$1742:$J$1934,B131),0)</f>
        <v>1331500</v>
      </c>
      <c r="D131" s="62">
        <f>IFERROR(SUMIFS('MGZ BBVA'!$N$1702:$N$1910,'MGZ BBVA'!$H$1702:$H$1910,"SALIDA",'MGZ BBVA'!$J$1702:$J$1910,$B131),0)</f>
        <v>60000</v>
      </c>
      <c r="E131" s="62">
        <f>IFERROR(SUMIFS('MGZ DOLARES'!$N$2:$N$2,'MGZ DOLARES'!$F$2:$F$2,"SALIDA",'MGZ DOLARES'!$J$2:$J$2,$B131),0)</f>
        <v>0</v>
      </c>
      <c r="F131" s="62">
        <f>IFERROR(SUMIFS('MGZ BAJIO'!$N$82:$N$83,'MGZ BAJIO'!$H$82:$H$83,"SALIDA",'MGZ BAJIO'!$J$82:$J$83,$B131),0)</f>
        <v>0</v>
      </c>
      <c r="G131" s="62">
        <f>IFERROR(SUMIFS('VICTOR BANAMEX'!$N$655:$N$716,'VICTOR BANAMEX'!$H$655:$H$716,"SALIDA",'VICTOR BANAMEX'!$J$655:$J$716,$B131),0)</f>
        <v>0</v>
      </c>
      <c r="H131" s="62">
        <f>IFERROR(SUMIFS('VICTOR BANORTE'!$N$114:$N$121,'VICTOR BANORTE'!$H$114:$H$121,"SALIDA",'VICTOR BANORTE'!$J$114:$J$121,$B131),0)</f>
        <v>0</v>
      </c>
      <c r="I131" s="62">
        <f>IFERROR(SUMIFS(RODRIGO!$N$5:$N$5,RODRIGO!$H$5:$H$5,"SALIDA",RODRIGO!$J$5:$J$5,$B131),0)</f>
        <v>0</v>
      </c>
      <c r="J131" s="62">
        <f>IFERROR(SUMIFS(MOY!$N$100:$N$101,MOY!$H$100:$H$101,"SALIDA",MOY!$J$100:$J$101,$B131),0)</f>
        <v>0</v>
      </c>
      <c r="K131" s="62">
        <f>IFERROR(SUMIFS('NORMA RUTH'!$N$128:$N$143,'NORMA RUTH'!$H$128:$H$143,"SALIDA",'NORMA RUTH'!$J$128:$J$143,$B131),0)</f>
        <v>0</v>
      </c>
      <c r="L131" s="62">
        <f>IFERROR(SUMIFS(VALERIA!$N$90:$N$100,VALERIA!$H$90:$H$100,"SALIDA",VALERIA!$J$90:$J$100,$B131),0)</f>
        <v>0</v>
      </c>
      <c r="M131" s="62">
        <f>IFERROR(SUMIFS('MANUEL BANAMEX'!$N$163:$N$178,'MANUEL BANAMEX'!$H$163:$H$178,"SALIDA",'MANUEL BANAMEX'!$J$163:$J$178,$B131),0)</f>
        <v>0</v>
      </c>
      <c r="N131" s="62">
        <f>IFERROR(SUMIFS(ROBERTO!$N$10:$N$19,ROBERTO!$H$10:$H$19,"SALIDA",ROBERTO!$J$10:$J$19,$B131),0)</f>
        <v>0</v>
      </c>
      <c r="O131" s="62">
        <f>IFERROR(SUMIFS(JUAN!$N$96:$N$103,JUAN!$H$96:$H$103,"SALIDA",JUAN!$J$96:$J$103,$B131),0)</f>
        <v>0</v>
      </c>
      <c r="P131" s="62">
        <f>IFERROR(SUMIFS('NORMA SANCHEZ'!$N$90:$N$96,'NORMA SANCHEZ'!$H$90:$H$96,"SALIDA",'NORMA SANCHEZ'!$J$90:$J$96,$B131),0)</f>
        <v>0</v>
      </c>
      <c r="Q131" s="62">
        <f>IFERROR(SUMIFS('JOSE CARLOS'!$N$90:$N$95,'JOSE CARLOS'!$H$90:$H$95,"SALIDA",'JOSE CARLOS'!$J$90:$J$95,$B131),0)</f>
        <v>0</v>
      </c>
      <c r="R131" s="62">
        <f>IFERROR(SUMIFS('LUIS ENRIQUE '!$N$74:$N$75,'LUIS ENRIQUE '!$H$74:$H$75,"SALIDA",'LUIS ENRIQUE '!$J$74:$J$75,$B131),0)</f>
        <v>0</v>
      </c>
      <c r="S131" s="62">
        <f>IFERROR(SUMIFS(CESARIA!$N$100:$N$107,CESARIA!$H$100:$H$107,"SALIDA",CESARIA!$J$100:$J$107,$B131),0)</f>
        <v>0</v>
      </c>
      <c r="T131" s="62">
        <f>IFERROR(SUMIFS(ALAN!$N$104:$N$113,ALAN!$H$104:$H$113,"SALIDA",ALAN!$J$104:$J$113,$B131),0)</f>
        <v>0</v>
      </c>
      <c r="U131" s="62">
        <f>IFERROR(SUMIFS(ELVIA!$N$80:$N$81,ELVIA!$H$80:$H$81,"SALIDA",ELVIA!$J$80:$J$81,$B131),0)</f>
        <v>0</v>
      </c>
      <c r="V131" s="62">
        <f>IFERROR(SUMIFS(CAJA!$N$7235:$N$7905,CAJA!$H$7235:$H$7905,"SALIDA",CAJA!$J$7235:$J$7905,$B131),0)</f>
        <v>0</v>
      </c>
      <c r="W131" s="62">
        <f>IFERROR(SUMIFS('CAJA TIGRES'!$N$1995:$N$2100,'CAJA TIGRES'!$H$1995:$H$2100,"SALIDA",'CAJA TIGRES'!$J$1995:$J$2100,$B131),0)</f>
        <v>0</v>
      </c>
      <c r="X131" s="62">
        <f>IFERROR(SUMIFS(RESERVA!$N$14:$N$14,RESERVA!$H$14:$H$14,"SALIDA",RESERVA!$J$14:$J$14,$B131),0)</f>
        <v>0</v>
      </c>
      <c r="Y131" s="96">
        <f t="shared" si="57"/>
        <v>1391500</v>
      </c>
      <c r="Z131" s="96">
        <f>Y131+'NOV25'!Z131</f>
        <v>7111831.8900000006</v>
      </c>
    </row>
    <row r="132" spans="1:26" x14ac:dyDescent="0.3">
      <c r="B132" s="63" t="s">
        <v>176</v>
      </c>
      <c r="C132" s="62">
        <f>IFERROR(SUMIFS('MGZ121'!$N$1742:'MGZ121'!$N$1934,'MGZ121'!$H$1742:$H$1934,"SALIDA",'MGZ121'!$J$1742:$J$1934,B132),0)</f>
        <v>1187400</v>
      </c>
      <c r="D132" s="62">
        <f>IFERROR(SUMIFS('MGZ BBVA'!$N$1702:$N$1910,'MGZ BBVA'!$H$1702:$H$1910,"SALIDA",'MGZ BBVA'!$J$1702:$J$1910,$B132),0)</f>
        <v>12000</v>
      </c>
      <c r="E132" s="62">
        <f>IFERROR(SUMIFS('MGZ DOLARES'!$N$2:$N$2,'MGZ DOLARES'!$F$2:$F$2,"SALIDA",'MGZ DOLARES'!$J$2:$J$2,$B132),0)</f>
        <v>0</v>
      </c>
      <c r="F132" s="62">
        <f>IFERROR(SUMIFS('MGZ BAJIO'!$N$82:$N$83,'MGZ BAJIO'!$H$82:$H$83,"SALIDA",'MGZ BAJIO'!$J$82:$J$83,$B132),0)</f>
        <v>0</v>
      </c>
      <c r="G132" s="62">
        <f>IFERROR(SUMIFS('VICTOR BANAMEX'!$N$655:$N$716,'VICTOR BANAMEX'!$H$655:$H$716,"SALIDA",'VICTOR BANAMEX'!$J$655:$J$716,$B132),0)</f>
        <v>0</v>
      </c>
      <c r="H132" s="62">
        <f>IFERROR(SUMIFS('VICTOR BANORTE'!$N$114:$N$121,'VICTOR BANORTE'!$H$114:$H$121,"SALIDA",'VICTOR BANORTE'!$J$114:$J$121,$B132),0)</f>
        <v>0</v>
      </c>
      <c r="I132" s="62">
        <f>IFERROR(SUMIFS(RODRIGO!$N$5:$N$5,RODRIGO!$H$5:$H$5,"SALIDA",RODRIGO!$J$5:$J$5,$B132),0)</f>
        <v>0</v>
      </c>
      <c r="J132" s="62">
        <f>IFERROR(SUMIFS(MOY!$N$100:$N$101,MOY!$H$100:$H$101,"SALIDA",MOY!$J$100:$J$101,$B132),0)</f>
        <v>0</v>
      </c>
      <c r="K132" s="62">
        <f>IFERROR(SUMIFS('NORMA RUTH'!$N$128:$N$143,'NORMA RUTH'!$H$128:$H$143,"SALIDA",'NORMA RUTH'!$J$128:$J$143,$B132),0)</f>
        <v>0</v>
      </c>
      <c r="L132" s="62">
        <f>IFERROR(SUMIFS(VALERIA!$N$90:$N$100,VALERIA!$H$90:$H$100,"SALIDA",VALERIA!$J$90:$J$100,$B132),0)</f>
        <v>0</v>
      </c>
      <c r="M132" s="62">
        <f>IFERROR(SUMIFS('MANUEL BANAMEX'!$N$163:$N$178,'MANUEL BANAMEX'!$H$163:$H$178,"SALIDA",'MANUEL BANAMEX'!$J$163:$J$178,$B132),0)</f>
        <v>0</v>
      </c>
      <c r="N132" s="62">
        <f>IFERROR(SUMIFS(ROBERTO!$N$10:$N$19,ROBERTO!$H$10:$H$19,"SALIDA",ROBERTO!$J$10:$J$19,$B132),0)</f>
        <v>0</v>
      </c>
      <c r="O132" s="62">
        <f>IFERROR(SUMIFS(JUAN!$N$96:$N$103,JUAN!$H$96:$H$103,"SALIDA",JUAN!$J$96:$J$103,$B132),0)</f>
        <v>0</v>
      </c>
      <c r="P132" s="62">
        <f>IFERROR(SUMIFS('NORMA SANCHEZ'!$N$90:$N$96,'NORMA SANCHEZ'!$H$90:$H$96,"SALIDA",'NORMA SANCHEZ'!$J$90:$J$96,$B132),0)</f>
        <v>0</v>
      </c>
      <c r="Q132" s="62">
        <f>IFERROR(SUMIFS('JOSE CARLOS'!$N$90:$N$95,'JOSE CARLOS'!$H$90:$H$95,"SALIDA",'JOSE CARLOS'!$J$90:$J$95,$B132),0)</f>
        <v>0</v>
      </c>
      <c r="R132" s="62">
        <f>IFERROR(SUMIFS('LUIS ENRIQUE '!$N$74:$N$75,'LUIS ENRIQUE '!$H$74:$H$75,"SALIDA",'LUIS ENRIQUE '!$J$74:$J$75,$B132),0)</f>
        <v>0</v>
      </c>
      <c r="S132" s="62">
        <f>IFERROR(SUMIFS(CESARIA!$N$100:$N$107,CESARIA!$H$100:$H$107,"SALIDA",CESARIA!$J$100:$J$107,$B132),0)</f>
        <v>0</v>
      </c>
      <c r="T132" s="62">
        <f>IFERROR(SUMIFS(ALAN!$N$104:$N$113,ALAN!$H$104:$H$113,"SALIDA",ALAN!$J$104:$J$113,$B132),0)</f>
        <v>0</v>
      </c>
      <c r="U132" s="62">
        <f>IFERROR(SUMIFS(ELVIA!$N$80:$N$81,ELVIA!$H$80:$H$81,"SALIDA",ELVIA!$J$80:$J$81,$B132),0)</f>
        <v>0</v>
      </c>
      <c r="V132" s="62">
        <f>IFERROR(SUMIFS(CAJA!$N$7235:$N$7905,CAJA!$H$7235:$H$7905,"SALIDA",CAJA!$J$7235:$J$7905,$B132),0)</f>
        <v>0</v>
      </c>
      <c r="W132" s="62">
        <f>IFERROR(SUMIFS('CAJA TIGRES'!$N$1995:$N$2100,'CAJA TIGRES'!$H$1995:$H$2100,"SALIDA",'CAJA TIGRES'!$J$1995:$J$2100,$B132),0)</f>
        <v>0</v>
      </c>
      <c r="X132" s="62">
        <f>IFERROR(SUMIFS(RESERVA!$N$14:$N$14,RESERVA!$H$14:$H$14,"SALIDA",RESERVA!$J$14:$J$14,$B132),0)</f>
        <v>0</v>
      </c>
      <c r="Y132" s="96">
        <f t="shared" si="57"/>
        <v>1199400</v>
      </c>
      <c r="Z132" s="96">
        <f>Y132+'NOV25'!Z132</f>
        <v>5539100</v>
      </c>
    </row>
    <row r="133" spans="1:26" x14ac:dyDescent="0.3">
      <c r="B133" s="63" t="s">
        <v>177</v>
      </c>
      <c r="C133" s="62">
        <f>IFERROR(SUMIFS('MGZ121'!$N$1742:'MGZ121'!$N$1934,'MGZ121'!$H$1742:$H$1934,"SALIDA",'MGZ121'!$J$1742:$J$1934,B133),0)</f>
        <v>60385</v>
      </c>
      <c r="D133" s="62">
        <f>IFERROR(SUMIFS('MGZ BBVA'!$N$1702:$N$1910,'MGZ BBVA'!$H$1702:$H$1910,"SALIDA",'MGZ BBVA'!$J$1702:$J$1910,$B133),0)</f>
        <v>16500</v>
      </c>
      <c r="E133" s="62">
        <f>IFERROR(SUMIFS('MGZ DOLARES'!$N$2:$N$2,'MGZ DOLARES'!$F$2:$F$2,"SALIDA",'MGZ DOLARES'!$J$2:$J$2,$B133),0)</f>
        <v>0</v>
      </c>
      <c r="F133" s="62">
        <f>IFERROR(SUMIFS('MGZ BAJIO'!$N$82:$N$83,'MGZ BAJIO'!$H$82:$H$83,"SALIDA",'MGZ BAJIO'!$J$82:$J$83,$B133),0)</f>
        <v>0</v>
      </c>
      <c r="G133" s="62">
        <f>IFERROR(SUMIFS('VICTOR BANAMEX'!$N$655:$N$716,'VICTOR BANAMEX'!$H$655:$H$716,"SALIDA",'VICTOR BANAMEX'!$J$655:$J$716,$B133),0)</f>
        <v>0</v>
      </c>
      <c r="H133" s="62">
        <f>IFERROR(SUMIFS('VICTOR BANORTE'!$N$114:$N$121,'VICTOR BANORTE'!$H$114:$H$121,"SALIDA",'VICTOR BANORTE'!$J$114:$J$121,$B133),0)</f>
        <v>0</v>
      </c>
      <c r="I133" s="62">
        <f>IFERROR(SUMIFS(RODRIGO!$N$5:$N$5,RODRIGO!$H$5:$H$5,"SALIDA",RODRIGO!$J$5:$J$5,$B133),0)</f>
        <v>0</v>
      </c>
      <c r="J133" s="62">
        <f>IFERROR(SUMIFS(MOY!$N$100:$N$101,MOY!$H$100:$H$101,"SALIDA",MOY!$J$100:$J$101,$B133),0)</f>
        <v>0</v>
      </c>
      <c r="K133" s="62">
        <f>IFERROR(SUMIFS('NORMA RUTH'!$N$128:$N$143,'NORMA RUTH'!$H$128:$H$143,"SALIDA",'NORMA RUTH'!$J$128:$J$143,$B133),0)</f>
        <v>0</v>
      </c>
      <c r="L133" s="62">
        <f>IFERROR(SUMIFS(VALERIA!$N$90:$N$100,VALERIA!$H$90:$H$100,"SALIDA",VALERIA!$J$90:$J$100,$B133),0)</f>
        <v>0</v>
      </c>
      <c r="M133" s="62">
        <f>IFERROR(SUMIFS('MANUEL BANAMEX'!$N$163:$N$178,'MANUEL BANAMEX'!$H$163:$H$178,"SALIDA",'MANUEL BANAMEX'!$J$163:$J$178,$B133),0)</f>
        <v>0</v>
      </c>
      <c r="N133" s="62">
        <f>IFERROR(SUMIFS(ROBERTO!$N$10:$N$19,ROBERTO!$H$10:$H$19,"SALIDA",ROBERTO!$J$10:$J$19,$B133),0)</f>
        <v>0</v>
      </c>
      <c r="O133" s="62">
        <f>IFERROR(SUMIFS(JUAN!$N$96:$N$103,JUAN!$H$96:$H$103,"SALIDA",JUAN!$J$96:$J$103,$B133),0)</f>
        <v>0</v>
      </c>
      <c r="P133" s="62">
        <f>IFERROR(SUMIFS('NORMA SANCHEZ'!$N$90:$N$96,'NORMA SANCHEZ'!$H$90:$H$96,"SALIDA",'NORMA SANCHEZ'!$J$90:$J$96,$B133),0)</f>
        <v>0</v>
      </c>
      <c r="Q133" s="62">
        <f>IFERROR(SUMIFS('JOSE CARLOS'!$N$90:$N$95,'JOSE CARLOS'!$H$90:$H$95,"SALIDA",'JOSE CARLOS'!$J$90:$J$95,$B133),0)</f>
        <v>0</v>
      </c>
      <c r="R133" s="62">
        <f>IFERROR(SUMIFS('LUIS ENRIQUE '!$N$74:$N$75,'LUIS ENRIQUE '!$H$74:$H$75,"SALIDA",'LUIS ENRIQUE '!$J$74:$J$75,$B133),0)</f>
        <v>0</v>
      </c>
      <c r="S133" s="62">
        <f>IFERROR(SUMIFS(CESARIA!$N$100:$N$107,CESARIA!$H$100:$H$107,"SALIDA",CESARIA!$J$100:$J$107,$B133),0)</f>
        <v>0</v>
      </c>
      <c r="T133" s="62">
        <f>IFERROR(SUMIFS(ALAN!$N$104:$N$113,ALAN!$H$104:$H$113,"SALIDA",ALAN!$J$104:$J$113,$B133),0)</f>
        <v>0</v>
      </c>
      <c r="U133" s="62">
        <f>IFERROR(SUMIFS(ELVIA!$N$80:$N$81,ELVIA!$H$80:$H$81,"SALIDA",ELVIA!$J$80:$J$81,$B133),0)</f>
        <v>0</v>
      </c>
      <c r="V133" s="62">
        <f>IFERROR(SUMIFS(CAJA!$N$7235:$N$7905,CAJA!$H$7235:$H$7905,"SALIDA",CAJA!$J$7235:$J$7905,$B133),0)</f>
        <v>0</v>
      </c>
      <c r="W133" s="62">
        <f>IFERROR(SUMIFS('CAJA TIGRES'!$N$1995:$N$2100,'CAJA TIGRES'!$H$1995:$H$2100,"SALIDA",'CAJA TIGRES'!$J$1995:$J$2100,$B133),0)</f>
        <v>0</v>
      </c>
      <c r="X133" s="62">
        <f>IFERROR(SUMIFS(RESERVA!$N$14:$N$14,RESERVA!$H$14:$H$14,"SALIDA",RESERVA!$J$14:$J$14,$B133),0)</f>
        <v>0</v>
      </c>
      <c r="Y133" s="96">
        <f t="shared" si="57"/>
        <v>76885</v>
      </c>
      <c r="Z133" s="96">
        <f>Y133+'NOV25'!Z133</f>
        <v>3106456.3099999996</v>
      </c>
    </row>
    <row r="134" spans="1:26" x14ac:dyDescent="0.3">
      <c r="B134" s="63" t="s">
        <v>8784</v>
      </c>
      <c r="C134" s="62">
        <f>IFERROR(SUMIFS('MGZ121'!$N$1742:'MGZ121'!$N$1934,'MGZ121'!$H$1742:$H$1934,"SALIDA",'MGZ121'!$J$1742:$J$1934,B134),0)</f>
        <v>880455</v>
      </c>
      <c r="D134" s="62">
        <f>IFERROR(SUMIFS('MGZ BBVA'!$N$1702:$N$1910,'MGZ BBVA'!$H$1702:$H$1910,"SALIDA",'MGZ BBVA'!$J$1702:$J$1910,$B134),0)</f>
        <v>4147.5</v>
      </c>
      <c r="E134" s="62">
        <f>IFERROR(SUMIFS('MGZ DOLARES'!$N$2:$N$2,'MGZ DOLARES'!$F$2:$F$2,"SALIDA",'MGZ DOLARES'!$J$2:$J$2,$B134),0)</f>
        <v>0</v>
      </c>
      <c r="F134" s="62">
        <f>IFERROR(SUMIFS('MGZ BAJIO'!$N$82:$N$83,'MGZ BAJIO'!$H$82:$H$83,"SALIDA",'MGZ BAJIO'!$J$82:$J$83,$B134),0)</f>
        <v>0</v>
      </c>
      <c r="G134" s="62">
        <f>IFERROR(SUMIFS('VICTOR BANAMEX'!$N$655:$N$716,'VICTOR BANAMEX'!$H$655:$H$716,"SALIDA",'VICTOR BANAMEX'!$J$655:$J$716,$B134),0)</f>
        <v>0</v>
      </c>
      <c r="H134" s="62">
        <f>IFERROR(SUMIFS('VICTOR BANORTE'!$N$114:$N$121,'VICTOR BANORTE'!$H$114:$H$121,"SALIDA",'VICTOR BANORTE'!$J$114:$J$121,$B134),0)</f>
        <v>0</v>
      </c>
      <c r="I134" s="62">
        <f>IFERROR(SUMIFS(RODRIGO!$N$5:$N$5,RODRIGO!$H$5:$H$5,"SALIDA",RODRIGO!$J$5:$J$5,$B134),0)</f>
        <v>0</v>
      </c>
      <c r="J134" s="62">
        <f>IFERROR(SUMIFS(MOY!$N$100:$N$101,MOY!$H$100:$H$101,"SALIDA",MOY!$J$100:$J$101,$B134),0)</f>
        <v>0</v>
      </c>
      <c r="K134" s="62">
        <f>IFERROR(SUMIFS('NORMA RUTH'!$N$128:$N$143,'NORMA RUTH'!$H$128:$H$143,"SALIDA",'NORMA RUTH'!$J$128:$J$143,$B134),0)</f>
        <v>0</v>
      </c>
      <c r="L134" s="62">
        <f>IFERROR(SUMIFS(VALERIA!$N$90:$N$100,VALERIA!$H$90:$H$100,"SALIDA",VALERIA!$J$90:$J$100,$B134),0)</f>
        <v>0</v>
      </c>
      <c r="M134" s="62">
        <f>IFERROR(SUMIFS('MANUEL BANAMEX'!$N$163:$N$178,'MANUEL BANAMEX'!$H$163:$H$178,"SALIDA",'MANUEL BANAMEX'!$J$163:$J$178,$B134),0)</f>
        <v>0</v>
      </c>
      <c r="N134" s="62">
        <f>IFERROR(SUMIFS(ROBERTO!$N$10:$N$19,ROBERTO!$H$10:$H$19,"SALIDA",ROBERTO!$J$10:$J$19,$B134),0)</f>
        <v>0</v>
      </c>
      <c r="O134" s="62">
        <f>IFERROR(SUMIFS(JUAN!$N$96:$N$103,JUAN!$H$96:$H$103,"SALIDA",JUAN!$J$96:$J$103,$B134),0)</f>
        <v>0</v>
      </c>
      <c r="P134" s="62">
        <f>IFERROR(SUMIFS('NORMA SANCHEZ'!$N$90:$N$96,'NORMA SANCHEZ'!$H$90:$H$96,"SALIDA",'NORMA SANCHEZ'!$J$90:$J$96,$B134),0)</f>
        <v>0</v>
      </c>
      <c r="Q134" s="62">
        <f>IFERROR(SUMIFS('JOSE CARLOS'!$N$90:$N$95,'JOSE CARLOS'!$H$90:$H$95,"SALIDA",'JOSE CARLOS'!$J$90:$J$95,$B134),0)</f>
        <v>0</v>
      </c>
      <c r="R134" s="62">
        <f>IFERROR(SUMIFS('LUIS ENRIQUE '!$N$74:$N$75,'LUIS ENRIQUE '!$H$74:$H$75,"SALIDA",'LUIS ENRIQUE '!$J$74:$J$75,$B134),0)</f>
        <v>0</v>
      </c>
      <c r="S134" s="62">
        <f>IFERROR(SUMIFS(CESARIA!$N$100:$N$107,CESARIA!$H$100:$H$107,"SALIDA",CESARIA!$J$100:$J$107,$B134),0)</f>
        <v>0</v>
      </c>
      <c r="T134" s="62">
        <f>IFERROR(SUMIFS(ALAN!$N$104:$N$113,ALAN!$H$104:$H$113,"SALIDA",ALAN!$J$104:$J$113,$B134),0)</f>
        <v>0</v>
      </c>
      <c r="U134" s="62">
        <f>IFERROR(SUMIFS(ELVIA!$N$80:$N$81,ELVIA!$H$80:$H$81,"SALIDA",ELVIA!$J$80:$J$81,$B134),0)</f>
        <v>0</v>
      </c>
      <c r="V134" s="62">
        <f>IFERROR(SUMIFS(CAJA!$N$7235:$N$7905,CAJA!$H$7235:$H$7905,"SALIDA",CAJA!$J$7235:$J$7905,$B134),0)</f>
        <v>0</v>
      </c>
      <c r="W134" s="62">
        <f>IFERROR(SUMIFS('CAJA TIGRES'!$N$1995:$N$2100,'CAJA TIGRES'!$H$1995:$H$2100,"SALIDA",'CAJA TIGRES'!$J$1995:$J$2100,$B134),0)</f>
        <v>0</v>
      </c>
      <c r="X134" s="62">
        <f>IFERROR(SUMIFS(RESERVA!$N$14:$N$14,RESERVA!$H$14:$H$14,"SALIDA",RESERVA!$J$14:$J$14,$B134),0)</f>
        <v>0</v>
      </c>
      <c r="Y134" s="96">
        <f t="shared" ref="Y134:Y136" si="58">SUM(C134:X134)</f>
        <v>884602.5</v>
      </c>
      <c r="Z134" s="96">
        <f>Y134+'NOV25'!Z134</f>
        <v>1185569.83</v>
      </c>
    </row>
    <row r="135" spans="1:26" x14ac:dyDescent="0.3">
      <c r="B135" s="63" t="s">
        <v>280</v>
      </c>
      <c r="C135" s="62">
        <f>IFERROR(SUMIFS('MGZ121'!$N$1742:'MGZ121'!$N$1934,'MGZ121'!$H$1742:$H$1934,"SALIDA",'MGZ121'!$J$1742:$J$1934,B135),0)</f>
        <v>0</v>
      </c>
      <c r="D135" s="62">
        <f>IFERROR(SUMIFS('MGZ BBVA'!$N$1702:$N$1910,'MGZ BBVA'!$H$1702:$H$1910,"SALIDA",'MGZ BBVA'!$J$1702:$J$1910,$B135),0)</f>
        <v>0</v>
      </c>
      <c r="E135" s="62">
        <f>IFERROR(SUMIFS('MGZ DOLARES'!$N$2:$N$2,'MGZ DOLARES'!$F$2:$F$2,"SALIDA",'MGZ DOLARES'!$J$2:$J$2,$B135),0)</f>
        <v>0</v>
      </c>
      <c r="F135" s="62">
        <f>IFERROR(SUMIFS('MGZ BAJIO'!$N$82:$N$83,'MGZ BAJIO'!$H$82:$H$83,"SALIDA",'MGZ BAJIO'!$J$82:$J$83,$B135),0)</f>
        <v>0</v>
      </c>
      <c r="G135" s="62">
        <f>IFERROR(SUMIFS('VICTOR BANAMEX'!$N$655:$N$716,'VICTOR BANAMEX'!$H$655:$H$716,"SALIDA",'VICTOR BANAMEX'!$J$655:$J$716,$B135),0)</f>
        <v>0</v>
      </c>
      <c r="H135" s="62">
        <f>IFERROR(SUMIFS('VICTOR BANORTE'!$N$114:$N$121,'VICTOR BANORTE'!$H$114:$H$121,"SALIDA",'VICTOR BANORTE'!$J$114:$J$121,$B135),0)</f>
        <v>0</v>
      </c>
      <c r="I135" s="62">
        <f>IFERROR(SUMIFS(RODRIGO!$N$5:$N$5,RODRIGO!$H$5:$H$5,"SALIDA",RODRIGO!$J$5:$J$5,$B135),0)</f>
        <v>0</v>
      </c>
      <c r="J135" s="62">
        <f>IFERROR(SUMIFS(MOY!$N$100:$N$101,MOY!$H$100:$H$101,"SALIDA",MOY!$J$100:$J$101,$B135),0)</f>
        <v>0</v>
      </c>
      <c r="K135" s="62">
        <f>IFERROR(SUMIFS('NORMA RUTH'!$N$128:$N$143,'NORMA RUTH'!$H$128:$H$143,"SALIDA",'NORMA RUTH'!$J$128:$J$143,$B135),0)</f>
        <v>0</v>
      </c>
      <c r="L135" s="62">
        <f>IFERROR(SUMIFS(VALERIA!$N$90:$N$100,VALERIA!$H$90:$H$100,"SALIDA",VALERIA!$J$90:$J$100,$B135),0)</f>
        <v>0</v>
      </c>
      <c r="M135" s="62">
        <f>IFERROR(SUMIFS('MANUEL BANAMEX'!$N$163:$N$178,'MANUEL BANAMEX'!$H$163:$H$178,"SALIDA",'MANUEL BANAMEX'!$J$163:$J$178,$B135),0)</f>
        <v>0</v>
      </c>
      <c r="N135" s="62">
        <f>IFERROR(SUMIFS(ROBERTO!$N$10:$N$19,ROBERTO!$H$10:$H$19,"SALIDA",ROBERTO!$J$10:$J$19,$B135),0)</f>
        <v>0</v>
      </c>
      <c r="O135" s="62">
        <f>IFERROR(SUMIFS(JUAN!$N$96:$N$103,JUAN!$H$96:$H$103,"SALIDA",JUAN!$J$96:$J$103,$B135),0)</f>
        <v>0</v>
      </c>
      <c r="P135" s="62">
        <f>IFERROR(SUMIFS('NORMA SANCHEZ'!$N$90:$N$96,'NORMA SANCHEZ'!$H$90:$H$96,"SALIDA",'NORMA SANCHEZ'!$J$90:$J$96,$B135),0)</f>
        <v>0</v>
      </c>
      <c r="Q135" s="62">
        <f>IFERROR(SUMIFS('JOSE CARLOS'!$N$90:$N$95,'JOSE CARLOS'!$H$90:$H$95,"SALIDA",'JOSE CARLOS'!$J$90:$J$95,$B135),0)</f>
        <v>0</v>
      </c>
      <c r="R135" s="62">
        <f>IFERROR(SUMIFS('LUIS ENRIQUE '!$N$74:$N$75,'LUIS ENRIQUE '!$H$74:$H$75,"SALIDA",'LUIS ENRIQUE '!$J$74:$J$75,$B135),0)</f>
        <v>0</v>
      </c>
      <c r="S135" s="62">
        <f>IFERROR(SUMIFS(CESARIA!$N$100:$N$107,CESARIA!$H$100:$H$107,"SALIDA",CESARIA!$J$100:$J$107,$B135),0)</f>
        <v>0</v>
      </c>
      <c r="T135" s="62">
        <f>IFERROR(SUMIFS(ALAN!$N$104:$N$113,ALAN!$H$104:$H$113,"SALIDA",ALAN!$J$104:$J$113,$B135),0)</f>
        <v>0</v>
      </c>
      <c r="U135" s="62">
        <f>IFERROR(SUMIFS(ELVIA!$N$80:$N$81,ELVIA!$H$80:$H$81,"SALIDA",ELVIA!$J$80:$J$81,$B135),0)</f>
        <v>0</v>
      </c>
      <c r="V135" s="62">
        <f>IFERROR(SUMIFS(CAJA!$N$7235:$N$7905,CAJA!$H$7235:$H$7905,"SALIDA",CAJA!$J$7235:$J$7905,$B135),0)</f>
        <v>0</v>
      </c>
      <c r="W135" s="62">
        <f>IFERROR(SUMIFS('CAJA TIGRES'!$N$1995:$N$2100,'CAJA TIGRES'!$H$1995:$H$2100,"SALIDA",'CAJA TIGRES'!$J$1995:$J$2100,$B135),0)</f>
        <v>0</v>
      </c>
      <c r="X135" s="62">
        <f>IFERROR(SUMIFS(RESERVA!$N$14:$N$14,RESERVA!$H$14:$H$14,"SALIDA",RESERVA!$J$14:$J$14,$B135),0)</f>
        <v>0</v>
      </c>
      <c r="Y135" s="96">
        <f t="shared" si="58"/>
        <v>0</v>
      </c>
      <c r="Z135" s="96">
        <f>Y135+'NOV25'!Z135</f>
        <v>4249052.88</v>
      </c>
    </row>
    <row r="136" spans="1:26" x14ac:dyDescent="0.3">
      <c r="B136" s="63" t="s">
        <v>178</v>
      </c>
      <c r="C136" s="62">
        <f>IFERROR(SUMIFS('MGZ121'!$N$1742:'MGZ121'!$N$1934,'MGZ121'!$H$1742:$H$1934,"SALIDA",'MGZ121'!$J$1742:$J$1934,B136),0)</f>
        <v>0</v>
      </c>
      <c r="D136" s="62">
        <f>IFERROR(SUMIFS('MGZ BBVA'!$N$1702:$N$1910,'MGZ BBVA'!$H$1702:$H$1910,"SALIDA",'MGZ BBVA'!$J$1702:$J$1910,$B136),0)</f>
        <v>0</v>
      </c>
      <c r="E136" s="62">
        <f>IFERROR(SUMIFS('MGZ DOLARES'!$N$2:$N$2,'MGZ DOLARES'!$F$2:$F$2,"SALIDA",'MGZ DOLARES'!$J$2:$J$2,$B136),0)</f>
        <v>0</v>
      </c>
      <c r="F136" s="62">
        <f>IFERROR(SUMIFS('MGZ BAJIO'!$N$82:$N$83,'MGZ BAJIO'!$H$82:$H$83,"SALIDA",'MGZ BAJIO'!$J$82:$J$83,$B136),0)</f>
        <v>0</v>
      </c>
      <c r="G136" s="62">
        <f>IFERROR(SUMIFS('VICTOR BANAMEX'!$N$655:$N$716,'VICTOR BANAMEX'!$H$655:$H$716,"SALIDA",'VICTOR BANAMEX'!$J$655:$J$716,$B136),0)</f>
        <v>0</v>
      </c>
      <c r="H136" s="62">
        <f>IFERROR(SUMIFS('VICTOR BANORTE'!$N$114:$N$121,'VICTOR BANORTE'!$H$114:$H$121,"SALIDA",'VICTOR BANORTE'!$J$114:$J$121,$B136),0)</f>
        <v>0</v>
      </c>
      <c r="I136" s="62">
        <f>IFERROR(SUMIFS(RODRIGO!$N$5:$N$5,RODRIGO!$H$5:$H$5,"SALIDA",RODRIGO!$J$5:$J$5,$B136),0)</f>
        <v>0</v>
      </c>
      <c r="J136" s="62">
        <f>IFERROR(SUMIFS(MOY!$N$100:$N$101,MOY!$H$100:$H$101,"SALIDA",MOY!$J$100:$J$101,$B136),0)</f>
        <v>0</v>
      </c>
      <c r="K136" s="62">
        <f>IFERROR(SUMIFS('NORMA RUTH'!$N$128:$N$143,'NORMA RUTH'!$H$128:$H$143,"SALIDA",'NORMA RUTH'!$J$128:$J$143,$B136),0)</f>
        <v>0</v>
      </c>
      <c r="L136" s="62">
        <f>IFERROR(SUMIFS(VALERIA!$N$90:$N$100,VALERIA!$H$90:$H$100,"SALIDA",VALERIA!$J$90:$J$100,$B136),0)</f>
        <v>0</v>
      </c>
      <c r="M136" s="62">
        <f>IFERROR(SUMIFS('MANUEL BANAMEX'!$N$163:$N$178,'MANUEL BANAMEX'!$H$163:$H$178,"SALIDA",'MANUEL BANAMEX'!$J$163:$J$178,$B136),0)</f>
        <v>0</v>
      </c>
      <c r="N136" s="62">
        <f>IFERROR(SUMIFS(ROBERTO!$N$10:$N$19,ROBERTO!$H$10:$H$19,"SALIDA",ROBERTO!$J$10:$J$19,$B136),0)</f>
        <v>0</v>
      </c>
      <c r="O136" s="62">
        <f>IFERROR(SUMIFS(JUAN!$N$96:$N$103,JUAN!$H$96:$H$103,"SALIDA",JUAN!$J$96:$J$103,$B136),0)</f>
        <v>0</v>
      </c>
      <c r="P136" s="62">
        <f>IFERROR(SUMIFS('NORMA SANCHEZ'!$N$90:$N$96,'NORMA SANCHEZ'!$H$90:$H$96,"SALIDA",'NORMA SANCHEZ'!$J$90:$J$96,$B136),0)</f>
        <v>0</v>
      </c>
      <c r="Q136" s="62">
        <f>IFERROR(SUMIFS('JOSE CARLOS'!$N$90:$N$95,'JOSE CARLOS'!$H$90:$H$95,"SALIDA",'JOSE CARLOS'!$J$90:$J$95,$B136),0)</f>
        <v>0</v>
      </c>
      <c r="R136" s="62">
        <f>IFERROR(SUMIFS('LUIS ENRIQUE '!$N$74:$N$75,'LUIS ENRIQUE '!$H$74:$H$75,"SALIDA",'LUIS ENRIQUE '!$J$74:$J$75,$B136),0)</f>
        <v>0</v>
      </c>
      <c r="S136" s="62">
        <f>IFERROR(SUMIFS(CESARIA!$N$100:$N$107,CESARIA!$H$100:$H$107,"SALIDA",CESARIA!$J$100:$J$107,$B136),0)</f>
        <v>0</v>
      </c>
      <c r="T136" s="62">
        <f>IFERROR(SUMIFS(ALAN!$N$104:$N$113,ALAN!$H$104:$H$113,"SALIDA",ALAN!$J$104:$J$113,$B136),0)</f>
        <v>0</v>
      </c>
      <c r="U136" s="62">
        <f>IFERROR(SUMIFS(ELVIA!$N$80:$N$81,ELVIA!$H$80:$H$81,"SALIDA",ELVIA!$J$80:$J$81,$B136),0)</f>
        <v>0</v>
      </c>
      <c r="V136" s="62">
        <f>IFERROR(SUMIFS(CAJA!$N$7235:$N$7905,CAJA!$H$7235:$H$7905,"SALIDA",CAJA!$J$7235:$J$7905,$B136),0)</f>
        <v>0</v>
      </c>
      <c r="W136" s="62">
        <f>IFERROR(SUMIFS('CAJA TIGRES'!$N$1995:$N$2100,'CAJA TIGRES'!$H$1995:$H$2100,"SALIDA",'CAJA TIGRES'!$J$1995:$J$2100,$B136),0)</f>
        <v>0</v>
      </c>
      <c r="X136" s="62">
        <f>IFERROR(SUMIFS(RESERVA!$N$14:$N$14,RESERVA!$H$14:$H$14,"SALIDA",RESERVA!$J$14:$J$14,$B136),0)</f>
        <v>0</v>
      </c>
      <c r="Y136" s="96">
        <f t="shared" si="58"/>
        <v>0</v>
      </c>
      <c r="Z136" s="96">
        <f>Y136+'NOV25'!Z136</f>
        <v>0</v>
      </c>
    </row>
    <row r="137" spans="1:26" x14ac:dyDescent="0.3">
      <c r="B137" s="63" t="s">
        <v>179</v>
      </c>
      <c r="C137" s="62">
        <f>IFERROR(SUMIFS('MGZ121'!$N$1742:'MGZ121'!$N$1934,'MGZ121'!$H$1742:$H$1934,"SALIDA",'MGZ121'!$J$1742:$J$1934,B137),0)</f>
        <v>622700</v>
      </c>
      <c r="D137" s="62">
        <f>IFERROR(SUMIFS('MGZ BBVA'!$N$1702:$N$1910,'MGZ BBVA'!$H$1702:$H$1910,"SALIDA",'MGZ BBVA'!$J$1702:$J$1910,$B137),0)</f>
        <v>1500</v>
      </c>
      <c r="E137" s="62">
        <f>IFERROR(SUMIFS('MGZ DOLARES'!$N$2:$N$2,'MGZ DOLARES'!$F$2:$F$2,"SALIDA",'MGZ DOLARES'!$J$2:$J$2,$B137),0)</f>
        <v>0</v>
      </c>
      <c r="F137" s="62">
        <f>IFERROR(SUMIFS('MGZ BAJIO'!$N$82:$N$83,'MGZ BAJIO'!$H$82:$H$83,"SALIDA",'MGZ BAJIO'!$J$82:$J$83,$B137),0)</f>
        <v>0</v>
      </c>
      <c r="G137" s="62">
        <f>IFERROR(SUMIFS('VICTOR BANAMEX'!$N$655:$N$716,'VICTOR BANAMEX'!$H$655:$H$716,"SALIDA",'VICTOR BANAMEX'!$J$655:$J$716,$B137),0)</f>
        <v>0</v>
      </c>
      <c r="H137" s="62">
        <f>IFERROR(SUMIFS('VICTOR BANORTE'!$N$114:$N$121,'VICTOR BANORTE'!$H$114:$H$121,"SALIDA",'VICTOR BANORTE'!$J$114:$J$121,$B137),0)</f>
        <v>0</v>
      </c>
      <c r="I137" s="62">
        <f>IFERROR(SUMIFS(RODRIGO!$N$5:$N$5,RODRIGO!$H$5:$H$5,"SALIDA",RODRIGO!$J$5:$J$5,$B137),0)</f>
        <v>0</v>
      </c>
      <c r="J137" s="62">
        <f>IFERROR(SUMIFS(MOY!$N$100:$N$101,MOY!$H$100:$H$101,"SALIDA",MOY!$J$100:$J$101,$B137),0)</f>
        <v>0</v>
      </c>
      <c r="K137" s="62">
        <f>IFERROR(SUMIFS('NORMA RUTH'!$N$128:$N$143,'NORMA RUTH'!$H$128:$H$143,"SALIDA",'NORMA RUTH'!$J$128:$J$143,$B137),0)</f>
        <v>0</v>
      </c>
      <c r="L137" s="62">
        <f>IFERROR(SUMIFS(VALERIA!$N$90:$N$100,VALERIA!$H$90:$H$100,"SALIDA",VALERIA!$J$90:$J$100,$B137),0)</f>
        <v>0</v>
      </c>
      <c r="M137" s="62">
        <f>IFERROR(SUMIFS('MANUEL BANAMEX'!$N$163:$N$178,'MANUEL BANAMEX'!$H$163:$H$178,"SALIDA",'MANUEL BANAMEX'!$J$163:$J$178,$B137),0)</f>
        <v>0</v>
      </c>
      <c r="N137" s="62">
        <f>IFERROR(SUMIFS(ROBERTO!$N$10:$N$19,ROBERTO!$H$10:$H$19,"SALIDA",ROBERTO!$J$10:$J$19,$B137),0)</f>
        <v>0</v>
      </c>
      <c r="O137" s="62">
        <f>IFERROR(SUMIFS(JUAN!$N$96:$N$103,JUAN!$H$96:$H$103,"SALIDA",JUAN!$J$96:$J$103,$B137),0)</f>
        <v>0</v>
      </c>
      <c r="P137" s="62">
        <f>IFERROR(SUMIFS('NORMA SANCHEZ'!$N$90:$N$96,'NORMA SANCHEZ'!$H$90:$H$96,"SALIDA",'NORMA SANCHEZ'!$J$90:$J$96,$B137),0)</f>
        <v>0</v>
      </c>
      <c r="Q137" s="62">
        <f>IFERROR(SUMIFS('JOSE CARLOS'!$N$90:$N$95,'JOSE CARLOS'!$H$90:$H$95,"SALIDA",'JOSE CARLOS'!$J$90:$J$95,$B137),0)</f>
        <v>0</v>
      </c>
      <c r="R137" s="62">
        <f>IFERROR(SUMIFS('LUIS ENRIQUE '!$N$74:$N$75,'LUIS ENRIQUE '!$H$74:$H$75,"SALIDA",'LUIS ENRIQUE '!$J$74:$J$75,$B137),0)</f>
        <v>0</v>
      </c>
      <c r="S137" s="62">
        <f>IFERROR(SUMIFS(CESARIA!$N$100:$N$107,CESARIA!$H$100:$H$107,"SALIDA",CESARIA!$J$100:$J$107,$B137),0)</f>
        <v>0</v>
      </c>
      <c r="T137" s="62">
        <f>IFERROR(SUMIFS(ALAN!$N$104:$N$113,ALAN!$H$104:$H$113,"SALIDA",ALAN!$J$104:$J$113,$B137),0)</f>
        <v>0</v>
      </c>
      <c r="U137" s="62">
        <f>IFERROR(SUMIFS(ELVIA!$N$80:$N$81,ELVIA!$H$80:$H$81,"SALIDA",ELVIA!$J$80:$J$81,$B137),0)</f>
        <v>0</v>
      </c>
      <c r="V137" s="62">
        <f>IFERROR(SUMIFS(CAJA!$N$7235:$N$7905,CAJA!$H$7235:$H$7905,"SALIDA",CAJA!$J$7235:$J$7905,$B137),0)</f>
        <v>0</v>
      </c>
      <c r="W137" s="62">
        <f>IFERROR(SUMIFS('CAJA TIGRES'!$N$1995:$N$2100,'CAJA TIGRES'!$H$1995:$H$2100,"SALIDA",'CAJA TIGRES'!$J$1995:$J$2100,$B137),0)</f>
        <v>0</v>
      </c>
      <c r="X137" s="62">
        <f>IFERROR(SUMIFS(RESERVA!$N$14:$N$14,RESERVA!$H$14:$H$14,"SALIDA",RESERVA!$J$14:$J$14,$B137),0)</f>
        <v>0</v>
      </c>
      <c r="Y137" s="96">
        <f t="shared" ref="Y137" si="59">SUM(C137:X137)</f>
        <v>624200</v>
      </c>
      <c r="Z137" s="96">
        <f>Y137+'NOV25'!Z137</f>
        <v>4118185</v>
      </c>
    </row>
    <row r="138" spans="1:26" x14ac:dyDescent="0.3">
      <c r="B138" s="63" t="s">
        <v>180</v>
      </c>
      <c r="C138" s="62">
        <f>IFERROR(SUMIFS('MGZ121'!$N$1742:'MGZ121'!$N$1934,'MGZ121'!$H$1742:$H$1934,"SALIDA",'MGZ121'!$J$1742:$J$1934,B138),0)</f>
        <v>200000</v>
      </c>
      <c r="D138" s="62">
        <f>IFERROR(SUMIFS('MGZ BBVA'!$N$1702:$N$1910,'MGZ BBVA'!$H$1702:$H$1910,"SALIDA",'MGZ BBVA'!$J$1702:$J$1910,$B138),0)</f>
        <v>0</v>
      </c>
      <c r="E138" s="62">
        <f>IFERROR(SUMIFS('MGZ DOLARES'!$N$2:$N$2,'MGZ DOLARES'!$F$2:$F$2,"SALIDA",'MGZ DOLARES'!$J$2:$J$2,$B138),0)</f>
        <v>0</v>
      </c>
      <c r="F138" s="62">
        <f>IFERROR(SUMIFS('MGZ BAJIO'!$N$82:$N$83,'MGZ BAJIO'!$H$82:$H$83,"SALIDA",'MGZ BAJIO'!$J$82:$J$83,$B138),0)</f>
        <v>0</v>
      </c>
      <c r="G138" s="62">
        <f>IFERROR(SUMIFS('VICTOR BANAMEX'!$N$655:$N$716,'VICTOR BANAMEX'!$H$655:$H$716,"SALIDA",'VICTOR BANAMEX'!$J$655:$J$716,$B138),0)</f>
        <v>0</v>
      </c>
      <c r="H138" s="62">
        <f>IFERROR(SUMIFS('VICTOR BANORTE'!$N$114:$N$121,'VICTOR BANORTE'!$H$114:$H$121,"SALIDA",'VICTOR BANORTE'!$J$114:$J$121,$B138),0)</f>
        <v>0</v>
      </c>
      <c r="I138" s="62">
        <f>IFERROR(SUMIFS(RODRIGO!$N$5:$N$5,RODRIGO!$H$5:$H$5,"SALIDA",RODRIGO!$J$5:$J$5,$B138),0)</f>
        <v>0</v>
      </c>
      <c r="J138" s="62">
        <f>IFERROR(SUMIFS(MOY!$N$100:$N$101,MOY!$H$100:$H$101,"SALIDA",MOY!$J$100:$J$101,$B138),0)</f>
        <v>0</v>
      </c>
      <c r="K138" s="62">
        <f>IFERROR(SUMIFS('NORMA RUTH'!$N$128:$N$143,'NORMA RUTH'!$H$128:$H$143,"SALIDA",'NORMA RUTH'!$J$128:$J$143,$B138),0)</f>
        <v>0</v>
      </c>
      <c r="L138" s="62">
        <f>IFERROR(SUMIFS(VALERIA!$N$90:$N$100,VALERIA!$H$90:$H$100,"SALIDA",VALERIA!$J$90:$J$100,$B138),0)</f>
        <v>0</v>
      </c>
      <c r="M138" s="62">
        <f>IFERROR(SUMIFS('MANUEL BANAMEX'!$N$163:$N$178,'MANUEL BANAMEX'!$H$163:$H$178,"SALIDA",'MANUEL BANAMEX'!$J$163:$J$178,$B138),0)</f>
        <v>0</v>
      </c>
      <c r="N138" s="62">
        <f>IFERROR(SUMIFS(ROBERTO!$N$10:$N$19,ROBERTO!$H$10:$H$19,"SALIDA",ROBERTO!$J$10:$J$19,$B138),0)</f>
        <v>0</v>
      </c>
      <c r="O138" s="62">
        <f>IFERROR(SUMIFS(JUAN!$N$96:$N$103,JUAN!$H$96:$H$103,"SALIDA",JUAN!$J$96:$J$103,$B138),0)</f>
        <v>0</v>
      </c>
      <c r="P138" s="62">
        <f>IFERROR(SUMIFS('NORMA SANCHEZ'!$N$90:$N$96,'NORMA SANCHEZ'!$H$90:$H$96,"SALIDA",'NORMA SANCHEZ'!$J$90:$J$96,$B138),0)</f>
        <v>0</v>
      </c>
      <c r="Q138" s="62">
        <f>IFERROR(SUMIFS('JOSE CARLOS'!$N$90:$N$95,'JOSE CARLOS'!$H$90:$H$95,"SALIDA",'JOSE CARLOS'!$J$90:$J$95,$B138),0)</f>
        <v>0</v>
      </c>
      <c r="R138" s="62">
        <f>IFERROR(SUMIFS('LUIS ENRIQUE '!$N$74:$N$75,'LUIS ENRIQUE '!$H$74:$H$75,"SALIDA",'LUIS ENRIQUE '!$J$74:$J$75,$B138),0)</f>
        <v>0</v>
      </c>
      <c r="S138" s="62">
        <f>IFERROR(SUMIFS(CESARIA!$N$100:$N$107,CESARIA!$H$100:$H$107,"SALIDA",CESARIA!$J$100:$J$107,$B138),0)</f>
        <v>0</v>
      </c>
      <c r="T138" s="62">
        <f>IFERROR(SUMIFS(ALAN!$N$104:$N$113,ALAN!$H$104:$H$113,"SALIDA",ALAN!$J$104:$J$113,$B138),0)</f>
        <v>0</v>
      </c>
      <c r="U138" s="62">
        <f>IFERROR(SUMIFS(ELVIA!$N$80:$N$81,ELVIA!$H$80:$H$81,"SALIDA",ELVIA!$J$80:$J$81,$B138),0)</f>
        <v>0</v>
      </c>
      <c r="V138" s="62">
        <f>IFERROR(SUMIFS(CAJA!$N$7235:$N$7905,CAJA!$H$7235:$H$7905,"SALIDA",CAJA!$J$7235:$J$7905,$B138),0)</f>
        <v>0</v>
      </c>
      <c r="W138" s="62">
        <f>IFERROR(SUMIFS('CAJA TIGRES'!$N$1995:$N$2100,'CAJA TIGRES'!$H$1995:$H$2100,"SALIDA",'CAJA TIGRES'!$J$1995:$J$2100,$B138),0)</f>
        <v>0</v>
      </c>
      <c r="X138" s="62">
        <f>IFERROR(SUMIFS(RESERVA!$N$14:$N$14,RESERVA!$H$14:$H$14,"SALIDA",RESERVA!$J$14:$J$14,$B138),0)</f>
        <v>0</v>
      </c>
      <c r="Y138" s="96">
        <f t="shared" si="57"/>
        <v>200000</v>
      </c>
      <c r="Z138" s="96">
        <f>Y138+'NOV25'!Z138</f>
        <v>3613096.25</v>
      </c>
    </row>
    <row r="139" spans="1:26" x14ac:dyDescent="0.3">
      <c r="B139" s="63" t="s">
        <v>181</v>
      </c>
      <c r="C139" s="62">
        <f>IFERROR(SUMIFS('MGZ121'!$N$1742:'MGZ121'!$N$1934,'MGZ121'!$H$1742:$H$1934,"SALIDA",'MGZ121'!$J$1742:$J$1934,B139),0)</f>
        <v>205000</v>
      </c>
      <c r="D139" s="62">
        <f>IFERROR(SUMIFS('MGZ BBVA'!$N$1702:$N$1910,'MGZ BBVA'!$H$1702:$H$1910,"SALIDA",'MGZ BBVA'!$J$1702:$J$1910,$B139),0)</f>
        <v>0</v>
      </c>
      <c r="E139" s="62">
        <f>IFERROR(SUMIFS('MGZ DOLARES'!$N$2:$N$2,'MGZ DOLARES'!$F$2:$F$2,"SALIDA",'MGZ DOLARES'!$J$2:$J$2,$B139),0)</f>
        <v>0</v>
      </c>
      <c r="F139" s="62">
        <f>IFERROR(SUMIFS('MGZ BAJIO'!$N$82:$N$83,'MGZ BAJIO'!$H$82:$H$83,"SALIDA",'MGZ BAJIO'!$J$82:$J$83,$B139),0)</f>
        <v>0</v>
      </c>
      <c r="G139" s="62">
        <f>IFERROR(SUMIFS('VICTOR BANAMEX'!$N$655:$N$716,'VICTOR BANAMEX'!$H$655:$H$716,"SALIDA",'VICTOR BANAMEX'!$J$655:$J$716,$B139),0)</f>
        <v>0</v>
      </c>
      <c r="H139" s="62">
        <f>IFERROR(SUMIFS('VICTOR BANORTE'!$N$114:$N$121,'VICTOR BANORTE'!$H$114:$H$121,"SALIDA",'VICTOR BANORTE'!$J$114:$J$121,$B139),0)</f>
        <v>0</v>
      </c>
      <c r="I139" s="62">
        <f>IFERROR(SUMIFS(RODRIGO!$N$5:$N$5,RODRIGO!$H$5:$H$5,"SALIDA",RODRIGO!$J$5:$J$5,$B139),0)</f>
        <v>0</v>
      </c>
      <c r="J139" s="62">
        <f>IFERROR(SUMIFS(MOY!$N$100:$N$101,MOY!$H$100:$H$101,"SALIDA",MOY!$J$100:$J$101,$B139),0)</f>
        <v>0</v>
      </c>
      <c r="K139" s="62">
        <f>IFERROR(SUMIFS('NORMA RUTH'!$N$128:$N$143,'NORMA RUTH'!$H$128:$H$143,"SALIDA",'NORMA RUTH'!$J$128:$J$143,$B139),0)</f>
        <v>0</v>
      </c>
      <c r="L139" s="62">
        <f>IFERROR(SUMIFS(VALERIA!$N$90:$N$100,VALERIA!$H$90:$H$100,"SALIDA",VALERIA!$J$90:$J$100,$B139),0)</f>
        <v>0</v>
      </c>
      <c r="M139" s="62">
        <f>IFERROR(SUMIFS('MANUEL BANAMEX'!$N$163:$N$178,'MANUEL BANAMEX'!$H$163:$H$178,"SALIDA",'MANUEL BANAMEX'!$J$163:$J$178,$B139),0)</f>
        <v>0</v>
      </c>
      <c r="N139" s="62">
        <f>IFERROR(SUMIFS(ROBERTO!$N$10:$N$19,ROBERTO!$H$10:$H$19,"SALIDA",ROBERTO!$J$10:$J$19,$B139),0)</f>
        <v>0</v>
      </c>
      <c r="O139" s="62">
        <f>IFERROR(SUMIFS(JUAN!$N$96:$N$103,JUAN!$H$96:$H$103,"SALIDA",JUAN!$J$96:$J$103,$B139),0)</f>
        <v>0</v>
      </c>
      <c r="P139" s="62">
        <f>IFERROR(SUMIFS('NORMA SANCHEZ'!$N$90:$N$96,'NORMA SANCHEZ'!$H$90:$H$96,"SALIDA",'NORMA SANCHEZ'!$J$90:$J$96,$B139),0)</f>
        <v>0</v>
      </c>
      <c r="Q139" s="62">
        <f>IFERROR(SUMIFS('JOSE CARLOS'!$N$90:$N$95,'JOSE CARLOS'!$H$90:$H$95,"SALIDA",'JOSE CARLOS'!$J$90:$J$95,$B139),0)</f>
        <v>0</v>
      </c>
      <c r="R139" s="62">
        <f>IFERROR(SUMIFS('LUIS ENRIQUE '!$N$74:$N$75,'LUIS ENRIQUE '!$H$74:$H$75,"SALIDA",'LUIS ENRIQUE '!$J$74:$J$75,$B139),0)</f>
        <v>0</v>
      </c>
      <c r="S139" s="62">
        <f>IFERROR(SUMIFS(CESARIA!$N$100:$N$107,CESARIA!$H$100:$H$107,"SALIDA",CESARIA!$J$100:$J$107,$B139),0)</f>
        <v>0</v>
      </c>
      <c r="T139" s="62">
        <f>IFERROR(SUMIFS(ALAN!$N$104:$N$113,ALAN!$H$104:$H$113,"SALIDA",ALAN!$J$104:$J$113,$B139),0)</f>
        <v>0</v>
      </c>
      <c r="U139" s="62">
        <f>IFERROR(SUMIFS(ELVIA!$N$80:$N$81,ELVIA!$H$80:$H$81,"SALIDA",ELVIA!$J$80:$J$81,$B139),0)</f>
        <v>0</v>
      </c>
      <c r="V139" s="62">
        <f>IFERROR(SUMIFS(CAJA!$N$7235:$N$7905,CAJA!$H$7235:$H$7905,"SALIDA",CAJA!$J$7235:$J$7905,$B139),0)</f>
        <v>0</v>
      </c>
      <c r="W139" s="62">
        <f>IFERROR(SUMIFS('CAJA TIGRES'!$N$1995:$N$2100,'CAJA TIGRES'!$H$1995:$H$2100,"SALIDA",'CAJA TIGRES'!$J$1995:$J$2100,$B139),0)</f>
        <v>0</v>
      </c>
      <c r="X139" s="62">
        <f>IFERROR(SUMIFS(RESERVA!$N$14:$N$14,RESERVA!$H$14:$H$14,"SALIDA",RESERVA!$J$14:$J$14,$B139),0)</f>
        <v>0</v>
      </c>
      <c r="Y139" s="96">
        <f t="shared" si="57"/>
        <v>205000</v>
      </c>
      <c r="Z139" s="96">
        <f>Y139+'NOV25'!Z139</f>
        <v>4079881.25</v>
      </c>
    </row>
    <row r="140" spans="1:26" x14ac:dyDescent="0.3">
      <c r="B140" s="63" t="s">
        <v>182</v>
      </c>
      <c r="C140" s="62">
        <f>IFERROR(SUMIFS('MGZ121'!$N$1742:'MGZ121'!$N$1934,'MGZ121'!$H$1742:$H$1934,"SALIDA",'MGZ121'!$J$1742:$J$1934,B140),0)</f>
        <v>622900</v>
      </c>
      <c r="D140" s="62">
        <f>IFERROR(SUMIFS('MGZ BBVA'!$N$1702:$N$1910,'MGZ BBVA'!$H$1702:$H$1910,"SALIDA",'MGZ BBVA'!$J$1702:$J$1910,$B140),0)</f>
        <v>1500</v>
      </c>
      <c r="E140" s="62">
        <f>IFERROR(SUMIFS('MGZ DOLARES'!$N$2:$N$2,'MGZ DOLARES'!$F$2:$F$2,"SALIDA",'MGZ DOLARES'!$J$2:$J$2,$B140),0)</f>
        <v>0</v>
      </c>
      <c r="F140" s="62">
        <f>IFERROR(SUMIFS('MGZ BAJIO'!$N$82:$N$83,'MGZ BAJIO'!$H$82:$H$83,"SALIDA",'MGZ BAJIO'!$J$82:$J$83,$B140),0)</f>
        <v>0</v>
      </c>
      <c r="G140" s="62">
        <f>IFERROR(SUMIFS('VICTOR BANAMEX'!$N$655:$N$716,'VICTOR BANAMEX'!$H$655:$H$716,"SALIDA",'VICTOR BANAMEX'!$J$655:$J$716,$B140),0)</f>
        <v>0</v>
      </c>
      <c r="H140" s="62">
        <f>IFERROR(SUMIFS('VICTOR BANORTE'!$N$114:$N$121,'VICTOR BANORTE'!$H$114:$H$121,"SALIDA",'VICTOR BANORTE'!$J$114:$J$121,$B140),0)</f>
        <v>0</v>
      </c>
      <c r="I140" s="62">
        <f>IFERROR(SUMIFS(RODRIGO!$N$5:$N$5,RODRIGO!$H$5:$H$5,"SALIDA",RODRIGO!$J$5:$J$5,$B140),0)</f>
        <v>0</v>
      </c>
      <c r="J140" s="62">
        <f>IFERROR(SUMIFS(MOY!$N$100:$N$101,MOY!$H$100:$H$101,"SALIDA",MOY!$J$100:$J$101,$B140),0)</f>
        <v>0</v>
      </c>
      <c r="K140" s="62">
        <f>IFERROR(SUMIFS('NORMA RUTH'!$N$128:$N$143,'NORMA RUTH'!$H$128:$H$143,"SALIDA",'NORMA RUTH'!$J$128:$J$143,$B140),0)</f>
        <v>0</v>
      </c>
      <c r="L140" s="62">
        <f>IFERROR(SUMIFS(VALERIA!$N$90:$N$100,VALERIA!$H$90:$H$100,"SALIDA",VALERIA!$J$90:$J$100,$B140),0)</f>
        <v>0</v>
      </c>
      <c r="M140" s="62">
        <f>IFERROR(SUMIFS('MANUEL BANAMEX'!$N$163:$N$178,'MANUEL BANAMEX'!$H$163:$H$178,"SALIDA",'MANUEL BANAMEX'!$J$163:$J$178,$B140),0)</f>
        <v>0</v>
      </c>
      <c r="N140" s="62">
        <f>IFERROR(SUMIFS(ROBERTO!$N$10:$N$19,ROBERTO!$H$10:$H$19,"SALIDA",ROBERTO!$J$10:$J$19,$B140),0)</f>
        <v>0</v>
      </c>
      <c r="O140" s="62">
        <f>IFERROR(SUMIFS(JUAN!$N$96:$N$103,JUAN!$H$96:$H$103,"SALIDA",JUAN!$J$96:$J$103,$B140),0)</f>
        <v>0</v>
      </c>
      <c r="P140" s="62">
        <f>IFERROR(SUMIFS('NORMA SANCHEZ'!$N$90:$N$96,'NORMA SANCHEZ'!$H$90:$H$96,"SALIDA",'NORMA SANCHEZ'!$J$90:$J$96,$B140),0)</f>
        <v>0</v>
      </c>
      <c r="Q140" s="62">
        <f>IFERROR(SUMIFS('JOSE CARLOS'!$N$90:$N$95,'JOSE CARLOS'!$H$90:$H$95,"SALIDA",'JOSE CARLOS'!$J$90:$J$95,$B140),0)</f>
        <v>0</v>
      </c>
      <c r="R140" s="62">
        <f>IFERROR(SUMIFS('LUIS ENRIQUE '!$N$74:$N$75,'LUIS ENRIQUE '!$H$74:$H$75,"SALIDA",'LUIS ENRIQUE '!$J$74:$J$75,$B140),0)</f>
        <v>0</v>
      </c>
      <c r="S140" s="62">
        <f>IFERROR(SUMIFS(CESARIA!$N$100:$N$107,CESARIA!$H$100:$H$107,"SALIDA",CESARIA!$J$100:$J$107,$B140),0)</f>
        <v>0</v>
      </c>
      <c r="T140" s="62">
        <f>IFERROR(SUMIFS(ALAN!$N$104:$N$113,ALAN!$H$104:$H$113,"SALIDA",ALAN!$J$104:$J$113,$B140),0)</f>
        <v>0</v>
      </c>
      <c r="U140" s="62">
        <f>IFERROR(SUMIFS(ELVIA!$N$80:$N$81,ELVIA!$H$80:$H$81,"SALIDA",ELVIA!$J$80:$J$81,$B140),0)</f>
        <v>0</v>
      </c>
      <c r="V140" s="62">
        <f>IFERROR(SUMIFS(CAJA!$N$7235:$N$7905,CAJA!$H$7235:$H$7905,"SALIDA",CAJA!$J$7235:$J$7905,$B140),0)</f>
        <v>0</v>
      </c>
      <c r="W140" s="62">
        <f>IFERROR(SUMIFS('CAJA TIGRES'!$N$1995:$N$2100,'CAJA TIGRES'!$H$1995:$H$2100,"SALIDA",'CAJA TIGRES'!$J$1995:$J$2100,$B140),0)</f>
        <v>0</v>
      </c>
      <c r="X140" s="62">
        <f>IFERROR(SUMIFS(RESERVA!$N$14:$N$14,RESERVA!$H$14:$H$14,"SALIDA",RESERVA!$J$14:$J$14,$B140),0)</f>
        <v>0</v>
      </c>
      <c r="Y140" s="96">
        <f t="shared" si="57"/>
        <v>624400</v>
      </c>
      <c r="Z140" s="96">
        <f>Y140+'NOV25'!Z140</f>
        <v>4093279.71</v>
      </c>
    </row>
    <row r="141" spans="1:26" x14ac:dyDescent="0.3">
      <c r="B141" s="63" t="s">
        <v>183</v>
      </c>
      <c r="C141" s="62">
        <f>IFERROR(SUMIFS('MGZ121'!$N$1742:'MGZ121'!$N$1934,'MGZ121'!$H$1742:$H$1934,"SALIDA",'MGZ121'!$J$1742:$J$1934,B141),0)</f>
        <v>501000</v>
      </c>
      <c r="D141" s="62">
        <f>IFERROR(SUMIFS('MGZ BBVA'!$N$1702:$N$1910,'MGZ BBVA'!$H$1702:$H$1910,"SALIDA",'MGZ BBVA'!$J$1702:$J$1910,$B141),0)</f>
        <v>0</v>
      </c>
      <c r="E141" s="62">
        <f>IFERROR(SUMIFS('MGZ DOLARES'!$N$2:$N$2,'MGZ DOLARES'!$F$2:$F$2,"SALIDA",'MGZ DOLARES'!$J$2:$J$2,$B141),0)</f>
        <v>0</v>
      </c>
      <c r="F141" s="62">
        <f>IFERROR(SUMIFS('MGZ BAJIO'!$N$82:$N$83,'MGZ BAJIO'!$H$82:$H$83,"SALIDA",'MGZ BAJIO'!$J$82:$J$83,$B141),0)</f>
        <v>0</v>
      </c>
      <c r="G141" s="62">
        <f>IFERROR(SUMIFS('VICTOR BANAMEX'!$N$655:$N$716,'VICTOR BANAMEX'!$H$655:$H$716,"SALIDA",'VICTOR BANAMEX'!$J$655:$J$716,$B141),0)</f>
        <v>0</v>
      </c>
      <c r="H141" s="62">
        <f>IFERROR(SUMIFS('VICTOR BANORTE'!$N$114:$N$121,'VICTOR BANORTE'!$H$114:$H$121,"SALIDA",'VICTOR BANORTE'!$J$114:$J$121,$B141),0)</f>
        <v>0</v>
      </c>
      <c r="I141" s="62">
        <f>IFERROR(SUMIFS(RODRIGO!$N$5:$N$5,RODRIGO!$H$5:$H$5,"SALIDA",RODRIGO!$J$5:$J$5,$B141),0)</f>
        <v>0</v>
      </c>
      <c r="J141" s="62">
        <f>IFERROR(SUMIFS(MOY!$N$100:$N$101,MOY!$H$100:$H$101,"SALIDA",MOY!$J$100:$J$101,$B141),0)</f>
        <v>0</v>
      </c>
      <c r="K141" s="62">
        <f>IFERROR(SUMIFS('NORMA RUTH'!$N$128:$N$143,'NORMA RUTH'!$H$128:$H$143,"SALIDA",'NORMA RUTH'!$J$128:$J$143,$B141),0)</f>
        <v>0</v>
      </c>
      <c r="L141" s="62">
        <f>IFERROR(SUMIFS(VALERIA!$N$90:$N$100,VALERIA!$H$90:$H$100,"SALIDA",VALERIA!$J$90:$J$100,$B141),0)</f>
        <v>0</v>
      </c>
      <c r="M141" s="62">
        <f>IFERROR(SUMIFS('MANUEL BANAMEX'!$N$163:$N$178,'MANUEL BANAMEX'!$H$163:$H$178,"SALIDA",'MANUEL BANAMEX'!$J$163:$J$178,$B141),0)</f>
        <v>0</v>
      </c>
      <c r="N141" s="62">
        <f>IFERROR(SUMIFS(ROBERTO!$N$10:$N$19,ROBERTO!$H$10:$H$19,"SALIDA",ROBERTO!$J$10:$J$19,$B141),0)</f>
        <v>0</v>
      </c>
      <c r="O141" s="62">
        <f>IFERROR(SUMIFS(JUAN!$N$96:$N$103,JUAN!$H$96:$H$103,"SALIDA",JUAN!$J$96:$J$103,$B141),0)</f>
        <v>0</v>
      </c>
      <c r="P141" s="62">
        <f>IFERROR(SUMIFS('NORMA SANCHEZ'!$N$90:$N$96,'NORMA SANCHEZ'!$H$90:$H$96,"SALIDA",'NORMA SANCHEZ'!$J$90:$J$96,$B141),0)</f>
        <v>0</v>
      </c>
      <c r="Q141" s="62">
        <f>IFERROR(SUMIFS('JOSE CARLOS'!$N$90:$N$95,'JOSE CARLOS'!$H$90:$H$95,"SALIDA",'JOSE CARLOS'!$J$90:$J$95,$B141),0)</f>
        <v>0</v>
      </c>
      <c r="R141" s="62">
        <f>IFERROR(SUMIFS('LUIS ENRIQUE '!$N$74:$N$75,'LUIS ENRIQUE '!$H$74:$H$75,"SALIDA",'LUIS ENRIQUE '!$J$74:$J$75,$B141),0)</f>
        <v>0</v>
      </c>
      <c r="S141" s="62">
        <f>IFERROR(SUMIFS(CESARIA!$N$100:$N$107,CESARIA!$H$100:$H$107,"SALIDA",CESARIA!$J$100:$J$107,$B141),0)</f>
        <v>0</v>
      </c>
      <c r="T141" s="62">
        <f>IFERROR(SUMIFS(ALAN!$N$104:$N$113,ALAN!$H$104:$H$113,"SALIDA",ALAN!$J$104:$J$113,$B141),0)</f>
        <v>0</v>
      </c>
      <c r="U141" s="62">
        <f>IFERROR(SUMIFS(ELVIA!$N$80:$N$81,ELVIA!$H$80:$H$81,"SALIDA",ELVIA!$J$80:$J$81,$B141),0)</f>
        <v>0</v>
      </c>
      <c r="V141" s="62">
        <f>IFERROR(SUMIFS(CAJA!$N$7235:$N$7905,CAJA!$H$7235:$H$7905,"SALIDA",CAJA!$J$7235:$J$7905,$B141),0)</f>
        <v>0</v>
      </c>
      <c r="W141" s="62">
        <f>IFERROR(SUMIFS('CAJA TIGRES'!$N$1995:$N$2100,'CAJA TIGRES'!$H$1995:$H$2100,"SALIDA",'CAJA TIGRES'!$J$1995:$J$2100,$B141),0)</f>
        <v>0</v>
      </c>
      <c r="X141" s="62">
        <f>IFERROR(SUMIFS(RESERVA!$N$14:$N$14,RESERVA!$H$14:$H$14,"SALIDA",RESERVA!$J$14:$J$14,$B141),0)</f>
        <v>0</v>
      </c>
      <c r="Y141" s="96">
        <f t="shared" si="57"/>
        <v>501000</v>
      </c>
      <c r="Z141" s="96">
        <f>Y141+'NOV25'!Z141</f>
        <v>4917880</v>
      </c>
    </row>
    <row r="142" spans="1:26" x14ac:dyDescent="0.3">
      <c r="B142" s="63" t="s">
        <v>184</v>
      </c>
      <c r="C142" s="62">
        <f>IFERROR(SUMIFS('MGZ121'!$N$1742:'MGZ121'!$N$1934,'MGZ121'!$H$1742:$H$1934,"SALIDA",'MGZ121'!$J$1742:$J$1934,B142),0)</f>
        <v>0</v>
      </c>
      <c r="D142" s="62">
        <f>IFERROR(SUMIFS('MGZ BBVA'!$N$1702:$N$1910,'MGZ BBVA'!$H$1702:$H$1910,"SALIDA",'MGZ BBVA'!$J$1702:$J$1910,$B142),0)</f>
        <v>0</v>
      </c>
      <c r="E142" s="62">
        <f>IFERROR(SUMIFS('MGZ DOLARES'!$N$2:$N$2,'MGZ DOLARES'!$F$2:$F$2,"SALIDA",'MGZ DOLARES'!$J$2:$J$2,$B142),0)</f>
        <v>0</v>
      </c>
      <c r="F142" s="62">
        <f>IFERROR(SUMIFS('MGZ BAJIO'!$N$82:$N$83,'MGZ BAJIO'!$H$82:$H$83,"SALIDA",'MGZ BAJIO'!$J$82:$J$83,$B142),0)</f>
        <v>0</v>
      </c>
      <c r="G142" s="62">
        <f>IFERROR(SUMIFS('VICTOR BANAMEX'!$N$655:$N$716,'VICTOR BANAMEX'!$H$655:$H$716,"SALIDA",'VICTOR BANAMEX'!$J$655:$J$716,$B142),0)</f>
        <v>0</v>
      </c>
      <c r="H142" s="62">
        <f>IFERROR(SUMIFS('VICTOR BANORTE'!$N$114:$N$121,'VICTOR BANORTE'!$H$114:$H$121,"SALIDA",'VICTOR BANORTE'!$J$114:$J$121,$B142),0)</f>
        <v>0</v>
      </c>
      <c r="I142" s="62">
        <f>IFERROR(SUMIFS(RODRIGO!$N$5:$N$5,RODRIGO!$H$5:$H$5,"SALIDA",RODRIGO!$J$5:$J$5,$B142),0)</f>
        <v>0</v>
      </c>
      <c r="J142" s="62">
        <f>IFERROR(SUMIFS(MOY!$N$100:$N$101,MOY!$H$100:$H$101,"SALIDA",MOY!$J$100:$J$101,$B142),0)</f>
        <v>0</v>
      </c>
      <c r="K142" s="62">
        <f>IFERROR(SUMIFS('NORMA RUTH'!$N$128:$N$143,'NORMA RUTH'!$H$128:$H$143,"SALIDA",'NORMA RUTH'!$J$128:$J$143,$B142),0)</f>
        <v>0</v>
      </c>
      <c r="L142" s="62">
        <f>IFERROR(SUMIFS(VALERIA!$N$90:$N$100,VALERIA!$H$90:$H$100,"SALIDA",VALERIA!$J$90:$J$100,$B142),0)</f>
        <v>0</v>
      </c>
      <c r="M142" s="62">
        <f>IFERROR(SUMIFS('MANUEL BANAMEX'!$N$163:$N$178,'MANUEL BANAMEX'!$H$163:$H$178,"SALIDA",'MANUEL BANAMEX'!$J$163:$J$178,$B142),0)</f>
        <v>0</v>
      </c>
      <c r="N142" s="62">
        <f>IFERROR(SUMIFS(ROBERTO!$N$10:$N$19,ROBERTO!$H$10:$H$19,"SALIDA",ROBERTO!$J$10:$J$19,$B142),0)</f>
        <v>0</v>
      </c>
      <c r="O142" s="62">
        <f>IFERROR(SUMIFS(JUAN!$N$96:$N$103,JUAN!$H$96:$H$103,"SALIDA",JUAN!$J$96:$J$103,$B142),0)</f>
        <v>0</v>
      </c>
      <c r="P142" s="62">
        <f>IFERROR(SUMIFS('NORMA SANCHEZ'!$N$90:$N$96,'NORMA SANCHEZ'!$H$90:$H$96,"SALIDA",'NORMA SANCHEZ'!$J$90:$J$96,$B142),0)</f>
        <v>0</v>
      </c>
      <c r="Q142" s="62">
        <f>IFERROR(SUMIFS('JOSE CARLOS'!$N$90:$N$95,'JOSE CARLOS'!$H$90:$H$95,"SALIDA",'JOSE CARLOS'!$J$90:$J$95,$B142),0)</f>
        <v>0</v>
      </c>
      <c r="R142" s="62">
        <f>IFERROR(SUMIFS('LUIS ENRIQUE '!$N$74:$N$75,'LUIS ENRIQUE '!$H$74:$H$75,"SALIDA",'LUIS ENRIQUE '!$J$74:$J$75,$B142),0)</f>
        <v>0</v>
      </c>
      <c r="S142" s="62">
        <f>IFERROR(SUMIFS(CESARIA!$N$100:$N$107,CESARIA!$H$100:$H$107,"SALIDA",CESARIA!$J$100:$J$107,$B142),0)</f>
        <v>0</v>
      </c>
      <c r="T142" s="62">
        <f>IFERROR(SUMIFS(ALAN!$N$104:$N$113,ALAN!$H$104:$H$113,"SALIDA",ALAN!$J$104:$J$113,$B142),0)</f>
        <v>0</v>
      </c>
      <c r="U142" s="62">
        <f>IFERROR(SUMIFS(ELVIA!$N$80:$N$81,ELVIA!$H$80:$H$81,"SALIDA",ELVIA!$J$80:$J$81,$B142),0)</f>
        <v>0</v>
      </c>
      <c r="V142" s="62">
        <f>IFERROR(SUMIFS(CAJA!$N$7235:$N$7905,CAJA!$H$7235:$H$7905,"SALIDA",CAJA!$J$7235:$J$7905,$B142),0)</f>
        <v>0</v>
      </c>
      <c r="W142" s="62">
        <f>IFERROR(SUMIFS('CAJA TIGRES'!$N$1995:$N$2100,'CAJA TIGRES'!$H$1995:$H$2100,"SALIDA",'CAJA TIGRES'!$J$1995:$J$2100,$B142),0)</f>
        <v>0</v>
      </c>
      <c r="X142" s="62">
        <f>IFERROR(SUMIFS(RESERVA!$N$14:$N$14,RESERVA!$H$14:$H$14,"SALIDA",RESERVA!$J$14:$J$14,$B142),0)</f>
        <v>0</v>
      </c>
      <c r="Y142" s="96">
        <f t="shared" si="57"/>
        <v>0</v>
      </c>
      <c r="Z142" s="96">
        <f>Y142+'NOV25'!Z142</f>
        <v>2908871.25</v>
      </c>
    </row>
    <row r="143" spans="1:26" x14ac:dyDescent="0.3">
      <c r="A143">
        <v>12.2</v>
      </c>
      <c r="B143" s="63" t="s">
        <v>33</v>
      </c>
      <c r="C143" s="62">
        <f>IFERROR(SUMIFS('MGZ121'!$N$1742:'MGZ121'!$N$1934,'MGZ121'!$H$1742:$H$1934,"SALIDA",'MGZ121'!$J$1742:$J$1934,B143),0)</f>
        <v>297328.35000000003</v>
      </c>
      <c r="D143" s="62">
        <f>IFERROR(SUMIFS('MGZ BBVA'!$N$1702:$N$1910,'MGZ BBVA'!$H$1702:$H$1910,"SALIDA",'MGZ BBVA'!$J$1702:$J$1910,$B143),0)</f>
        <v>226346.75</v>
      </c>
      <c r="E143" s="62">
        <f>IFERROR(SUMIFS('MGZ DOLARES'!$N$2:$N$2,'MGZ DOLARES'!$F$2:$F$2,"SALIDA",'MGZ DOLARES'!$J$2:$J$2,$B143),0)</f>
        <v>0</v>
      </c>
      <c r="F143" s="62">
        <f>IFERROR(SUMIFS('MGZ BAJIO'!$N$82:$N$83,'MGZ BAJIO'!$H$82:$H$83,"SALIDA",'MGZ BAJIO'!$J$82:$J$83,$B143),0)</f>
        <v>0</v>
      </c>
      <c r="G143" s="62">
        <f>IFERROR(SUMIFS('VICTOR BANAMEX'!$N$655:$N$716,'VICTOR BANAMEX'!$H$655:$H$716,"SALIDA",'VICTOR BANAMEX'!$J$655:$J$716,$B143),0)</f>
        <v>0</v>
      </c>
      <c r="H143" s="62">
        <f>IFERROR(SUMIFS('VICTOR BANORTE'!$N$114:$N$121,'VICTOR BANORTE'!$H$114:$H$121,"SALIDA",'VICTOR BANORTE'!$J$114:$J$121,$B143),0)</f>
        <v>0</v>
      </c>
      <c r="I143" s="62">
        <f>IFERROR(SUMIFS(RODRIGO!$N$5:$N$5,RODRIGO!$H$5:$H$5,"SALIDA",RODRIGO!$J$5:$J$5,$B143),0)</f>
        <v>0</v>
      </c>
      <c r="J143" s="62">
        <f>IFERROR(SUMIFS(MOY!$N$100:$N$101,MOY!$H$100:$H$101,"SALIDA",MOY!$J$100:$J$101,$B143),0)</f>
        <v>0</v>
      </c>
      <c r="K143" s="62">
        <f>IFERROR(SUMIFS('NORMA RUTH'!$N$128:$N$143,'NORMA RUTH'!$H$128:$H$143,"SALIDA",'NORMA RUTH'!$J$128:$J$143,$B143),0)</f>
        <v>1332000</v>
      </c>
      <c r="L143" s="62">
        <f>IFERROR(SUMIFS(VALERIA!$N$90:$N$100,VALERIA!$H$90:$H$100,"SALIDA",VALERIA!$J$90:$J$100,$B143),0)</f>
        <v>1190750</v>
      </c>
      <c r="M143" s="62">
        <f>IFERROR(SUMIFS('MANUEL BANAMEX'!$N$163:$N$178,'MANUEL BANAMEX'!$H$163:$H$178,"SALIDA",'MANUEL BANAMEX'!$J$163:$J$178,$B143),0)</f>
        <v>0</v>
      </c>
      <c r="N143" s="62">
        <f>IFERROR(SUMIFS(ROBERTO!$N$10:$N$19,ROBERTO!$H$10:$H$19,"SALIDA",ROBERTO!$J$10:$J$19,$B143),0)</f>
        <v>1000000</v>
      </c>
      <c r="O143" s="62">
        <f>IFERROR(SUMIFS(JUAN!$N$96:$N$103,JUAN!$H$96:$H$103,"SALIDA",JUAN!$J$96:$J$103,$B143),0)</f>
        <v>622500</v>
      </c>
      <c r="P143" s="62">
        <f>IFERROR(SUMIFS('NORMA SANCHEZ'!$N$90:$N$96,'NORMA SANCHEZ'!$H$90:$H$96,"SALIDA",'NORMA SANCHEZ'!$J$90:$J$96,$B143),0)</f>
        <v>199500</v>
      </c>
      <c r="Q143" s="62">
        <f>IFERROR(SUMIFS('JOSE CARLOS'!$N$90:$N$95,'JOSE CARLOS'!$H$90:$H$95,"SALIDA",'JOSE CARLOS'!$J$90:$J$95,$B143),0)</f>
        <v>204500</v>
      </c>
      <c r="R143" s="62">
        <f>IFERROR(SUMIFS('LUIS ENRIQUE '!$N$74:$N$75,'LUIS ENRIQUE '!$H$74:$H$75,"SALIDA",'LUIS ENRIQUE '!$J$74:$J$75,$B143),0)</f>
        <v>0</v>
      </c>
      <c r="S143" s="62">
        <f>IFERROR(SUMIFS(CESARIA!$N$100:$N$107,CESARIA!$H$100:$H$107,"SALIDA",CESARIA!$J$100:$J$107,$B143),0)</f>
        <v>622500</v>
      </c>
      <c r="T143" s="62">
        <f>IFERROR(SUMIFS(ALAN!$N$104:$N$113,ALAN!$H$104:$H$113,"SALIDA",ALAN!$J$104:$J$113,$B143),0)</f>
        <v>500000</v>
      </c>
      <c r="U143" s="62">
        <f>IFERROR(SUMIFS(ELVIA!$N$80:$N$81,ELVIA!$H$80:$H$81,"SALIDA",ELVIA!$J$80:$J$81,$B143),0)</f>
        <v>0</v>
      </c>
      <c r="V143" s="62">
        <f>IFERROR(SUMIFS(CAJA!$N$7235:$N$7905,CAJA!$H$7235:$H$7905,"SALIDA",CAJA!$J$7235:$J$7905,$B143),0)</f>
        <v>0</v>
      </c>
      <c r="W143" s="62">
        <f>IFERROR(SUMIFS('CAJA TIGRES'!$N$1995:$N$2100,'CAJA TIGRES'!$H$1995:$H$2100,"SALIDA",'CAJA TIGRES'!$J$1995:$J$2100,$B143),0)</f>
        <v>0</v>
      </c>
      <c r="X143" s="62">
        <f>IFERROR(SUMIFS(RESERVA!$N$14:$N$14,RESERVA!$H$14:$H$14,"SALIDA",RESERVA!$J$14:$J$14,$B143),0)</f>
        <v>0</v>
      </c>
      <c r="Y143" s="96">
        <f t="shared" si="57"/>
        <v>6195425.0999999996</v>
      </c>
      <c r="Z143" s="96">
        <f>Y143+'NOV25'!Z143</f>
        <v>58708698.269999996</v>
      </c>
    </row>
    <row r="144" spans="1:26" x14ac:dyDescent="0.3">
      <c r="B144" s="63" t="s">
        <v>200</v>
      </c>
      <c r="C144" s="62">
        <f>IFERROR(SUMIFS('MGZ121'!$N$1742:'MGZ121'!$N$1934,'MGZ121'!$H$1742:$H$1934,"SALIDA",'MGZ121'!$J$1742:$J$1934,B144),0)</f>
        <v>0</v>
      </c>
      <c r="D144" s="62">
        <f>IFERROR(SUMIFS('MGZ BBVA'!$N$1702:$N$1910,'MGZ BBVA'!$H$1702:$H$1910,"SALIDA",'MGZ BBVA'!$J$1702:$J$1910,$B144),0)</f>
        <v>0</v>
      </c>
      <c r="E144" s="62">
        <f>IFERROR(SUMIFS('MGZ DOLARES'!$N$2:$N$2,'MGZ DOLARES'!$F$2:$F$2,"SALIDA",'MGZ DOLARES'!$J$2:$J$2,$B144),0)</f>
        <v>0</v>
      </c>
      <c r="F144" s="62">
        <f>IFERROR(SUMIFS('MGZ BAJIO'!$N$82:$N$83,'MGZ BAJIO'!$H$82:$H$83,"SALIDA",'MGZ BAJIO'!$J$82:$J$83,$B144),0)</f>
        <v>0</v>
      </c>
      <c r="G144" s="62">
        <f>IFERROR(SUMIFS('VICTOR BANAMEX'!$N$655:$N$716,'VICTOR BANAMEX'!$H$655:$H$716,"SALIDA",'VICTOR BANAMEX'!$J$655:$J$716,$B144),0)</f>
        <v>0</v>
      </c>
      <c r="H144" s="62">
        <f>IFERROR(SUMIFS('VICTOR BANORTE'!$N$114:$N$121,'VICTOR BANORTE'!$H$114:$H$121,"SALIDA",'VICTOR BANORTE'!$J$114:$J$121,$B144),0)</f>
        <v>0</v>
      </c>
      <c r="I144" s="62">
        <f>IFERROR(SUMIFS(RODRIGO!$N$5:$N$5,RODRIGO!$H$5:$H$5,"SALIDA",RODRIGO!$J$5:$J$5,$B144),0)</f>
        <v>0</v>
      </c>
      <c r="J144" s="62">
        <f>IFERROR(SUMIFS(MOY!$N$100:$N$101,MOY!$H$100:$H$101,"SALIDA",MOY!$J$100:$J$101,$B144),0)</f>
        <v>0</v>
      </c>
      <c r="K144" s="62">
        <f>IFERROR(SUMIFS('NORMA RUTH'!$N$128:$N$143,'NORMA RUTH'!$H$128:$H$143,"SALIDA",'NORMA RUTH'!$J$128:$J$143,$B144),0)</f>
        <v>0</v>
      </c>
      <c r="L144" s="62">
        <f>IFERROR(SUMIFS(VALERIA!$N$90:$N$100,VALERIA!$H$90:$H$100,"SALIDA",VALERIA!$J$90:$J$100,$B144),0)</f>
        <v>0</v>
      </c>
      <c r="M144" s="62">
        <f>IFERROR(SUMIFS('MANUEL BANAMEX'!$N$163:$N$178,'MANUEL BANAMEX'!$H$163:$H$178,"SALIDA",'MANUEL BANAMEX'!$J$163:$J$178,$B144),0)</f>
        <v>0</v>
      </c>
      <c r="N144" s="62">
        <f>IFERROR(SUMIFS(ROBERTO!$N$10:$N$19,ROBERTO!$H$10:$H$19,"SALIDA",ROBERTO!$J$10:$J$19,$B144),0)</f>
        <v>0</v>
      </c>
      <c r="O144" s="62">
        <f>IFERROR(SUMIFS(JUAN!$N$96:$N$103,JUAN!$H$96:$H$103,"SALIDA",JUAN!$J$96:$J$103,$B144),0)</f>
        <v>0</v>
      </c>
      <c r="P144" s="62">
        <f>IFERROR(SUMIFS('NORMA SANCHEZ'!$N$90:$N$96,'NORMA SANCHEZ'!$H$90:$H$96,"SALIDA",'NORMA SANCHEZ'!$J$90:$J$96,$B144),0)</f>
        <v>0</v>
      </c>
      <c r="Q144" s="62">
        <f>IFERROR(SUMIFS('JOSE CARLOS'!$N$90:$N$95,'JOSE CARLOS'!$H$90:$H$95,"SALIDA",'JOSE CARLOS'!$J$90:$J$95,$B144),0)</f>
        <v>0</v>
      </c>
      <c r="R144" s="62">
        <f>IFERROR(SUMIFS('LUIS ENRIQUE '!$N$74:$N$75,'LUIS ENRIQUE '!$H$74:$H$75,"SALIDA",'LUIS ENRIQUE '!$J$74:$J$75,$B144),0)</f>
        <v>0</v>
      </c>
      <c r="S144" s="62">
        <f>IFERROR(SUMIFS(CESARIA!$N$100:$N$107,CESARIA!$H$100:$H$107,"SALIDA",CESARIA!$J$100:$J$107,$B144),0)</f>
        <v>0</v>
      </c>
      <c r="T144" s="62">
        <f>IFERROR(SUMIFS(ALAN!$N$104:$N$113,ALAN!$H$104:$H$113,"SALIDA",ALAN!$J$104:$J$113,$B144),0)</f>
        <v>0</v>
      </c>
      <c r="U144" s="62">
        <f>IFERROR(SUMIFS(ELVIA!$N$80:$N$81,ELVIA!$H$80:$H$81,"SALIDA",ELVIA!$J$80:$J$81,$B144),0)</f>
        <v>0</v>
      </c>
      <c r="V144" s="146">
        <f>IFERROR(SUMIFS(CAJA!$N$7235:$N$7905,CAJA!$H$7235:$H$7905,"SALIDA",CAJA!$J$7235:$J$7905,$B144),0)</f>
        <v>1084000</v>
      </c>
      <c r="W144" s="62">
        <f>IFERROR(SUMIFS('CAJA TIGRES'!$N$1995:$N$2100,'CAJA TIGRES'!$H$1995:$H$2100,"SALIDA",'CAJA TIGRES'!$J$1995:$J$2100,$B144),0)</f>
        <v>65900</v>
      </c>
      <c r="X144" s="62">
        <f>IFERROR(SUMIFS(RESERVA!$N$14:$N$14,RESERVA!$H$14:$H$14,"SALIDA",RESERVA!$J$14:$J$14,$B144),0)</f>
        <v>0</v>
      </c>
      <c r="Y144" s="96">
        <f t="shared" si="57"/>
        <v>1149900</v>
      </c>
      <c r="Z144" s="96">
        <f>Y144+'NOV25'!Z144</f>
        <v>15071128</v>
      </c>
    </row>
    <row r="145" spans="1:26" x14ac:dyDescent="0.3">
      <c r="B145" s="63" t="s">
        <v>213</v>
      </c>
      <c r="C145" s="62">
        <f>IFERROR(SUMIFS('MGZ121'!$N$1742:'MGZ121'!$N$1934,'MGZ121'!$H$1742:$H$1934,"SALIDA",'MGZ121'!$J$1742:$J$1934,B145),0)</f>
        <v>0</v>
      </c>
      <c r="D145" s="62">
        <f>IFERROR(SUMIFS('MGZ BBVA'!$N$1702:$N$1910,'MGZ BBVA'!$H$1702:$H$1910,"SALIDA",'MGZ BBVA'!$J$1702:$J$1910,$B145),0)</f>
        <v>0</v>
      </c>
      <c r="E145" s="62">
        <f>IFERROR(SUMIFS('MGZ DOLARES'!$N$2:$N$2,'MGZ DOLARES'!$F$2:$F$2,"SALIDA",'MGZ DOLARES'!$J$2:$J$2,$B145),0)</f>
        <v>0</v>
      </c>
      <c r="F145" s="62">
        <f>IFERROR(SUMIFS('MGZ BAJIO'!$N$82:$N$83,'MGZ BAJIO'!$H$82:$H$83,"SALIDA",'MGZ BAJIO'!$J$82:$J$83,$B145),0)</f>
        <v>0</v>
      </c>
      <c r="G145" s="62">
        <f>IFERROR(SUMIFS('VICTOR BANAMEX'!$N$655:$N$716,'VICTOR BANAMEX'!$H$655:$H$716,"SALIDA",'VICTOR BANAMEX'!$J$655:$J$716,$B145),0)</f>
        <v>0</v>
      </c>
      <c r="H145" s="62">
        <f>IFERROR(SUMIFS('VICTOR BANORTE'!$N$114:$N$121,'VICTOR BANORTE'!$H$114:$H$121,"SALIDA",'VICTOR BANORTE'!$J$114:$J$121,$B145),0)</f>
        <v>0</v>
      </c>
      <c r="I145" s="62">
        <f>IFERROR(SUMIFS(RODRIGO!$N$5:$N$5,RODRIGO!$H$5:$H$5,"SALIDA",RODRIGO!$J$5:$J$5,$B145),0)</f>
        <v>0</v>
      </c>
      <c r="J145" s="62">
        <f>IFERROR(SUMIFS(MOY!$N$100:$N$101,MOY!$H$100:$H$101,"SALIDA",MOY!$J$100:$J$101,$B145),0)</f>
        <v>0</v>
      </c>
      <c r="K145" s="62">
        <f>IFERROR(SUMIFS('NORMA RUTH'!$N$128:$N$143,'NORMA RUTH'!$H$128:$H$143,"SALIDA",'NORMA RUTH'!$J$128:$J$143,$B145),0)</f>
        <v>0</v>
      </c>
      <c r="L145" s="62">
        <f>IFERROR(SUMIFS(VALERIA!$N$90:$N$100,VALERIA!$H$90:$H$100,"SALIDA",VALERIA!$J$90:$J$100,$B145),0)</f>
        <v>0</v>
      </c>
      <c r="M145" s="62">
        <f>IFERROR(SUMIFS('MANUEL BANAMEX'!$N$163:$N$178,'MANUEL BANAMEX'!$H$163:$H$178,"SALIDA",'MANUEL BANAMEX'!$J$163:$J$178,$B145),0)</f>
        <v>0</v>
      </c>
      <c r="N145" s="62">
        <f>IFERROR(SUMIFS(ROBERTO!$N$10:$N$19,ROBERTO!$H$10:$H$19,"SALIDA",ROBERTO!$J$10:$J$19,$B145),0)</f>
        <v>0</v>
      </c>
      <c r="O145" s="62">
        <f>IFERROR(SUMIFS(JUAN!$N$96:$N$103,JUAN!$H$96:$H$103,"SALIDA",JUAN!$J$96:$J$103,$B145),0)</f>
        <v>0</v>
      </c>
      <c r="P145" s="62">
        <f>IFERROR(SUMIFS('NORMA SANCHEZ'!$N$90:$N$96,'NORMA SANCHEZ'!$H$90:$H$96,"SALIDA",'NORMA SANCHEZ'!$J$90:$J$96,$B145),0)</f>
        <v>0</v>
      </c>
      <c r="Q145" s="62">
        <f>IFERROR(SUMIFS('JOSE CARLOS'!$N$90:$N$95,'JOSE CARLOS'!$H$90:$H$95,"SALIDA",'JOSE CARLOS'!$J$90:$J$95,$B145),0)</f>
        <v>0</v>
      </c>
      <c r="R145" s="62">
        <f>IFERROR(SUMIFS('LUIS ENRIQUE '!$N$74:$N$75,'LUIS ENRIQUE '!$H$74:$H$75,"SALIDA",'LUIS ENRIQUE '!$J$74:$J$75,$B145),0)</f>
        <v>0</v>
      </c>
      <c r="S145" s="62">
        <f>IFERROR(SUMIFS(CESARIA!$N$100:$N$107,CESARIA!$H$100:$H$107,"SALIDA",CESARIA!$J$100:$J$107,$B145),0)</f>
        <v>0</v>
      </c>
      <c r="T145" s="62">
        <f>IFERROR(SUMIFS(ALAN!$N$104:$N$113,ALAN!$H$104:$H$113,"SALIDA",ALAN!$J$104:$J$113,$B145),0)</f>
        <v>0</v>
      </c>
      <c r="U145" s="62">
        <f>IFERROR(SUMIFS(ELVIA!$N$80:$N$81,ELVIA!$H$80:$H$81,"SALIDA",ELVIA!$J$80:$J$81,$B145),0)</f>
        <v>0</v>
      </c>
      <c r="V145" s="146">
        <f>IFERROR(SUMIFS(CAJA!$N$7235:$N$7905,CAJA!$H$7235:$H$7905,"SALIDA",CAJA!$J$7235:$J$7905,$B145),0)</f>
        <v>0</v>
      </c>
      <c r="W145" s="62">
        <f>IFERROR(SUMIFS('CAJA TIGRES'!$N$1995:$N$2100,'CAJA TIGRES'!$H$1995:$H$2100,"SALIDA",'CAJA TIGRES'!$J$1995:$J$2100,$B145),0)</f>
        <v>0</v>
      </c>
      <c r="X145" s="62">
        <f>IFERROR(SUMIFS(RESERVA!$N$14:$N$14,RESERVA!$H$14:$H$14,"SALIDA",RESERVA!$J$14:$J$14,$B145),0)</f>
        <v>0</v>
      </c>
      <c r="Y145" s="96">
        <f t="shared" si="57"/>
        <v>0</v>
      </c>
      <c r="Z145" s="96">
        <f>Y145+'NOV25'!Z145</f>
        <v>0</v>
      </c>
    </row>
    <row r="146" spans="1:26" x14ac:dyDescent="0.3">
      <c r="B146" s="16" t="s">
        <v>111</v>
      </c>
      <c r="C146" s="76">
        <f>SUM(C122:C145)</f>
        <v>6986689.3199999994</v>
      </c>
      <c r="D146" s="76">
        <f t="shared" ref="D146" si="60">SUM(D122:D145)</f>
        <v>4647980</v>
      </c>
      <c r="E146" s="76">
        <f t="shared" ref="E146:Z146" si="61">SUM(E122:E145)</f>
        <v>0</v>
      </c>
      <c r="F146" s="76">
        <f t="shared" si="61"/>
        <v>0</v>
      </c>
      <c r="G146" s="76">
        <f t="shared" si="61"/>
        <v>133500</v>
      </c>
      <c r="H146" s="76">
        <f t="shared" si="61"/>
        <v>0</v>
      </c>
      <c r="I146" s="76">
        <f>SUM(I122:I145)</f>
        <v>0</v>
      </c>
      <c r="J146" s="76">
        <f t="shared" ref="J146" si="62">SUM(J122:J145)</f>
        <v>2400</v>
      </c>
      <c r="K146" s="76">
        <f t="shared" si="61"/>
        <v>1379000</v>
      </c>
      <c r="L146" s="76">
        <f t="shared" si="61"/>
        <v>1190750</v>
      </c>
      <c r="M146" s="76">
        <f t="shared" si="61"/>
        <v>0</v>
      </c>
      <c r="N146" s="76">
        <f t="shared" ref="N146:U146" si="63">SUM(N122:N145)</f>
        <v>1002200</v>
      </c>
      <c r="O146" s="76">
        <f t="shared" si="63"/>
        <v>622500</v>
      </c>
      <c r="P146" s="76">
        <f t="shared" si="63"/>
        <v>199500</v>
      </c>
      <c r="Q146" s="76">
        <f t="shared" si="63"/>
        <v>204500</v>
      </c>
      <c r="R146" s="76">
        <f t="shared" si="63"/>
        <v>0</v>
      </c>
      <c r="S146" s="76">
        <f t="shared" si="63"/>
        <v>622500</v>
      </c>
      <c r="T146" s="76">
        <f t="shared" si="63"/>
        <v>500000</v>
      </c>
      <c r="U146" s="76">
        <f t="shared" si="63"/>
        <v>0</v>
      </c>
      <c r="V146" s="76">
        <f>SUM(V122:V145)</f>
        <v>3084000</v>
      </c>
      <c r="W146" s="76">
        <f t="shared" si="61"/>
        <v>65900</v>
      </c>
      <c r="X146" s="76">
        <f t="shared" si="61"/>
        <v>0</v>
      </c>
      <c r="Y146" s="76">
        <f t="shared" si="61"/>
        <v>20641419.32</v>
      </c>
      <c r="Z146" s="76">
        <f t="shared" si="61"/>
        <v>176403593.74000001</v>
      </c>
    </row>
    <row r="147" spans="1:26" s="84" customFormat="1" ht="22.2" customHeight="1" x14ac:dyDescent="0.3">
      <c r="B147" s="17" t="s">
        <v>17</v>
      </c>
      <c r="C147" s="82">
        <f t="shared" ref="C147:Z147" si="64">C119-C146</f>
        <v>-2749689.3199999994</v>
      </c>
      <c r="D147" s="82">
        <f t="shared" si="64"/>
        <v>-2175213.09</v>
      </c>
      <c r="E147" s="82">
        <f t="shared" si="64"/>
        <v>0</v>
      </c>
      <c r="F147" s="82">
        <f t="shared" si="64"/>
        <v>0</v>
      </c>
      <c r="G147" s="82">
        <f t="shared" si="64"/>
        <v>680839.81</v>
      </c>
      <c r="H147" s="82">
        <f t="shared" si="64"/>
        <v>65000</v>
      </c>
      <c r="I147" s="82">
        <f>I119-I146</f>
        <v>0</v>
      </c>
      <c r="J147" s="82">
        <f t="shared" ref="J147" si="65">J119-J146</f>
        <v>-2400</v>
      </c>
      <c r="K147" s="82">
        <f t="shared" si="64"/>
        <v>12500</v>
      </c>
      <c r="L147" s="82">
        <f t="shared" si="64"/>
        <v>8650</v>
      </c>
      <c r="M147" s="82">
        <f t="shared" si="64"/>
        <v>76885</v>
      </c>
      <c r="N147" s="82">
        <f t="shared" ref="N147:U147" si="66">N119-N146</f>
        <v>-117597.5</v>
      </c>
      <c r="O147" s="82">
        <f t="shared" si="66"/>
        <v>1700</v>
      </c>
      <c r="P147" s="82">
        <f t="shared" si="66"/>
        <v>500</v>
      </c>
      <c r="Q147" s="82">
        <f t="shared" si="66"/>
        <v>500</v>
      </c>
      <c r="R147" s="82">
        <f t="shared" si="66"/>
        <v>0</v>
      </c>
      <c r="S147" s="82">
        <f t="shared" si="66"/>
        <v>1900</v>
      </c>
      <c r="T147" s="82">
        <f t="shared" si="66"/>
        <v>1000</v>
      </c>
      <c r="U147" s="83">
        <f t="shared" si="66"/>
        <v>0</v>
      </c>
      <c r="V147" s="82">
        <f>V119-V146</f>
        <v>3177325.0999999996</v>
      </c>
      <c r="W147" s="82">
        <f t="shared" si="64"/>
        <v>1018100</v>
      </c>
      <c r="X147" s="82">
        <f t="shared" si="64"/>
        <v>0</v>
      </c>
      <c r="Y147" s="82">
        <f t="shared" si="64"/>
        <v>0</v>
      </c>
      <c r="Z147" s="83">
        <f t="shared" si="64"/>
        <v>145742.56000000238</v>
      </c>
    </row>
    <row r="149" spans="1:26" x14ac:dyDescent="0.3">
      <c r="B149" s="91" t="s">
        <v>3</v>
      </c>
      <c r="C149" s="75"/>
      <c r="D149" s="12"/>
      <c r="E149" s="12"/>
      <c r="F149" s="12"/>
      <c r="G149" s="12"/>
      <c r="H149" s="12"/>
      <c r="I149" s="12"/>
      <c r="J149" s="12"/>
      <c r="K149" s="12"/>
      <c r="L149" s="12"/>
      <c r="M149" s="12"/>
      <c r="N149" s="12"/>
      <c r="O149" s="12"/>
      <c r="P149" s="12"/>
      <c r="Q149" s="12"/>
      <c r="R149" s="12"/>
      <c r="S149" s="12"/>
      <c r="T149" s="12"/>
      <c r="U149" s="12"/>
      <c r="V149" s="12"/>
      <c r="W149" s="12"/>
      <c r="X149" s="12"/>
      <c r="Y149" s="97"/>
      <c r="Z149" s="97"/>
    </row>
    <row r="150" spans="1:26" s="180" customFormat="1" x14ac:dyDescent="0.3">
      <c r="A150" s="180">
        <v>2</v>
      </c>
      <c r="B150" s="181" t="s">
        <v>54</v>
      </c>
      <c r="C150" s="135">
        <f>SUM(C151:C157)</f>
        <v>0</v>
      </c>
      <c r="D150" s="135">
        <f t="shared" ref="D150" si="67">SUM(D151:D157)</f>
        <v>17129.510000000002</v>
      </c>
      <c r="E150" s="135">
        <f t="shared" ref="E150:Z150" si="68">SUM(E151:E157)</f>
        <v>0</v>
      </c>
      <c r="F150" s="135">
        <f t="shared" si="68"/>
        <v>0</v>
      </c>
      <c r="G150" s="135">
        <f t="shared" si="68"/>
        <v>364064.25</v>
      </c>
      <c r="H150" s="135">
        <f t="shared" si="68"/>
        <v>0</v>
      </c>
      <c r="I150" s="135">
        <f t="shared" si="68"/>
        <v>0</v>
      </c>
      <c r="J150" s="135">
        <f t="shared" si="68"/>
        <v>0</v>
      </c>
      <c r="K150" s="135">
        <f t="shared" si="68"/>
        <v>0</v>
      </c>
      <c r="L150" s="135">
        <f t="shared" si="68"/>
        <v>13000.05</v>
      </c>
      <c r="M150" s="135">
        <f t="shared" si="68"/>
        <v>0</v>
      </c>
      <c r="N150" s="135">
        <f t="shared" ref="N150:U150" si="69">SUM(N151:N157)</f>
        <v>0</v>
      </c>
      <c r="O150" s="128">
        <f t="shared" si="69"/>
        <v>0</v>
      </c>
      <c r="P150" s="135">
        <f t="shared" si="69"/>
        <v>0</v>
      </c>
      <c r="Q150" s="128">
        <f t="shared" si="69"/>
        <v>0</v>
      </c>
      <c r="R150" s="135">
        <f t="shared" si="69"/>
        <v>0</v>
      </c>
      <c r="S150" s="135">
        <f t="shared" si="69"/>
        <v>0</v>
      </c>
      <c r="T150" s="135">
        <f t="shared" si="69"/>
        <v>0</v>
      </c>
      <c r="U150" s="135">
        <f t="shared" si="69"/>
        <v>0</v>
      </c>
      <c r="V150" s="135">
        <f t="shared" si="68"/>
        <v>553155</v>
      </c>
      <c r="W150" s="135">
        <f t="shared" si="68"/>
        <v>0</v>
      </c>
      <c r="X150" s="135">
        <f t="shared" si="68"/>
        <v>0</v>
      </c>
      <c r="Y150" s="135">
        <f t="shared" si="68"/>
        <v>947348.81</v>
      </c>
      <c r="Z150" s="135">
        <f t="shared" si="68"/>
        <v>14824339.617193269</v>
      </c>
    </row>
    <row r="151" spans="1:26" x14ac:dyDescent="0.3">
      <c r="A151">
        <v>2.1</v>
      </c>
      <c r="B151" s="60" t="s">
        <v>61</v>
      </c>
      <c r="C151" s="62">
        <f>IFERROR(SUMIFS('MGZ121'!$N$1742:'MGZ121'!$N$1934,'MGZ121'!$H$1742:$H$1934,"SALIDA",'MGZ121'!$J$1742:$J$1934,B151),0)</f>
        <v>0</v>
      </c>
      <c r="D151" s="62">
        <f>IFERROR(SUMIFS('MGZ BBVA'!$N$1702:$N$1910,'MGZ BBVA'!$H$1702:$H$1910,"SALIDA",'MGZ BBVA'!$J$1702:$J$1910,$B151),0)</f>
        <v>0</v>
      </c>
      <c r="E151" s="62">
        <f>IFERROR(SUMIFS('MGZ DOLARES'!$N$2:$N$2,'MGZ DOLARES'!$F$2:$F$2,"SALIDA",'MGZ DOLARES'!$J$2:$J$2,$B151),0)</f>
        <v>0</v>
      </c>
      <c r="F151" s="62">
        <f>IFERROR(SUMIFS('MGZ BAJIO'!$N$82:$N$83,'MGZ BAJIO'!$H$82:$H$83,"SALIDA",'MGZ BAJIO'!$J$82:$J$83,$B151),0)</f>
        <v>0</v>
      </c>
      <c r="G151" s="62">
        <f>IFERROR(SUMIFS('VICTOR BANAMEX'!$N$655:$N$716,'VICTOR BANAMEX'!$H$655:$H$716,"SALIDA",'VICTOR BANAMEX'!$J$655:$J$716,$B151),0)</f>
        <v>364064.25</v>
      </c>
      <c r="H151" s="62">
        <f>IFERROR(SUMIFS('VICTOR BANORTE'!$N$114:$N$121,'VICTOR BANORTE'!$H$114:$H$121,"SALIDA",'VICTOR BANORTE'!$J$114:$J$121,$B151),0)</f>
        <v>0</v>
      </c>
      <c r="I151" s="62">
        <f>IFERROR(SUMIFS(RODRIGO!$N$5:$N$5,RODRIGO!$H$5:$H$5,"SALIDA",RODRIGO!$J$5:$J$5,$B151),0)</f>
        <v>0</v>
      </c>
      <c r="J151" s="62">
        <f>IFERROR(SUMIFS(MOY!$N$100:$N$101,MOY!$H$100:$H$101,"SALIDA",MOY!$J$100:$J$101,$B151),0)</f>
        <v>0</v>
      </c>
      <c r="K151" s="62">
        <f>IFERROR(SUMIFS('NORMA RUTH'!$N$128:$N$143,'NORMA RUTH'!$H$128:$H$143,"SALIDA",'NORMA RUTH'!$J$128:$J$143,$B151),0)</f>
        <v>0</v>
      </c>
      <c r="L151" s="62">
        <f>IFERROR(SUMIFS(VALERIA!$N$90:$N$100,VALERIA!$H$90:$H$100,"SALIDA",VALERIA!$J$90:$J$100,$B151),0)</f>
        <v>13000.05</v>
      </c>
      <c r="M151" s="62">
        <f>IFERROR(SUMIFS('MANUEL BANAMEX'!$N$163:$N$178,'MANUEL BANAMEX'!$H$163:$H$178,"SALIDA",'MANUEL BANAMEX'!$J$163:$J$178,$B151),0)</f>
        <v>0</v>
      </c>
      <c r="N151" s="62">
        <f>IFERROR(SUMIFS(ROBERTO!$N$10:$N$19,ROBERTO!$H$10:$H$19,"SALIDA",ROBERTO!$J$10:$J$19,$B151),0)</f>
        <v>0</v>
      </c>
      <c r="O151" s="62">
        <f>IFERROR(SUMIFS(JUAN!$N$96:$N$103,JUAN!$H$96:$H$103,"SALIDA",JUAN!$J$96:$J$103,$B151),0)</f>
        <v>0</v>
      </c>
      <c r="P151" s="62">
        <f>IFERROR(SUMIFS('NORMA SANCHEZ'!$N$90:$N$96,'NORMA SANCHEZ'!$H$90:$H$96,"SALIDA",'NORMA SANCHEZ'!$J$90:$J$96,$B151),0)</f>
        <v>0</v>
      </c>
      <c r="Q151" s="62">
        <f>IFERROR(SUMIFS('JOSE CARLOS'!$N$90:$N$95,'JOSE CARLOS'!$H$90:$H$95,"SALIDA",'JOSE CARLOS'!$J$90:$J$95,$B151),0)</f>
        <v>0</v>
      </c>
      <c r="R151" s="62">
        <f>IFERROR(SUMIFS('LUIS ENRIQUE '!$N$74:$N$75,'LUIS ENRIQUE '!$H$74:$H$75,"SALIDA",'LUIS ENRIQUE '!$J$74:$J$75,$B151),0)</f>
        <v>0</v>
      </c>
      <c r="S151" s="62">
        <f>IFERROR(SUMIFS(CESARIA!$N$100:$N$107,CESARIA!$H$100:$H$107,"SALIDA",CESARIA!$J$100:$J$107,$B151),0)</f>
        <v>0</v>
      </c>
      <c r="T151" s="62">
        <f>IFERROR(SUMIFS(ALAN!$N$104:$N$113,ALAN!$H$104:$H$113,"SALIDA",ALAN!$J$104:$J$113,$B151),0)</f>
        <v>0</v>
      </c>
      <c r="U151" s="62">
        <f>IFERROR(SUMIFS(ELVIA!$N$80:$N$81,ELVIA!$H$80:$H$81,"SALIDA",ELVIA!$J$80:$J$81,$B151),0)</f>
        <v>0</v>
      </c>
      <c r="V151" s="146">
        <f>IFERROR(SUMIFS(CAJA!$N$7235:$N$7905,CAJA!$H$7235:$H$7905,"SALIDA",CAJA!$J$7235:$J$7905,$B151),0)</f>
        <v>95630</v>
      </c>
      <c r="W151" s="62">
        <f>IFERROR(SUMIFS('CAJA TIGRES'!$N$1995:$N$2100,'CAJA TIGRES'!$H$1995:$H$2100,"SALIDA",'CAJA TIGRES'!$J$1995:$J$2100,$B151),0)</f>
        <v>0</v>
      </c>
      <c r="X151" s="62">
        <f>IFERROR(SUMIFS(RESERVA!$N$14:$N$14,RESERVA!$H$14:$H$14,"SALIDA",RESERVA!$J$14:$J$14,$B151),0)</f>
        <v>0</v>
      </c>
      <c r="Y151" s="96">
        <f t="shared" ref="Y151:Y157" si="70">SUM(C151:X151)</f>
        <v>472694.3</v>
      </c>
      <c r="Z151" s="96">
        <f>Y151+'NOV25'!Z151</f>
        <v>4625122.3920863802</v>
      </c>
    </row>
    <row r="152" spans="1:26" x14ac:dyDescent="0.3">
      <c r="A152">
        <v>2.2000000000000002</v>
      </c>
      <c r="B152" s="60" t="s">
        <v>62</v>
      </c>
      <c r="C152" s="62">
        <f>IFERROR(SUMIFS('MGZ121'!$N$1742:'MGZ121'!$N$1934,'MGZ121'!$H$1742:$H$1934,"SALIDA",'MGZ121'!$J$1742:$J$1934,B152),0)</f>
        <v>0</v>
      </c>
      <c r="D152" s="62">
        <f>IFERROR(SUMIFS('MGZ BBVA'!$N$1702:$N$1910,'MGZ BBVA'!$H$1702:$H$1910,"SALIDA",'MGZ BBVA'!$J$1702:$J$1910,$B152),0)</f>
        <v>0</v>
      </c>
      <c r="E152" s="62">
        <f>IFERROR(SUMIFS('MGZ DOLARES'!$N$2:$N$2,'MGZ DOLARES'!$F$2:$F$2,"SALIDA",'MGZ DOLARES'!$J$2:$J$2,$B152),0)</f>
        <v>0</v>
      </c>
      <c r="F152" s="62">
        <f>IFERROR(SUMIFS('MGZ BAJIO'!$N$82:$N$83,'MGZ BAJIO'!$H$82:$H$83,"SALIDA",'MGZ BAJIO'!$J$82:$J$83,$B152),0)</f>
        <v>0</v>
      </c>
      <c r="G152" s="62">
        <f>IFERROR(SUMIFS('VICTOR BANAMEX'!$N$655:$N$716,'VICTOR BANAMEX'!$H$655:$H$716,"SALIDA",'VICTOR BANAMEX'!$J$655:$J$716,$B152),0)</f>
        <v>0</v>
      </c>
      <c r="H152" s="62">
        <f>IFERROR(SUMIFS('VICTOR BANORTE'!$N$114:$N$121,'VICTOR BANORTE'!$H$114:$H$121,"SALIDA",'VICTOR BANORTE'!$J$114:$J$121,$B152),0)</f>
        <v>0</v>
      </c>
      <c r="I152" s="62">
        <f>IFERROR(SUMIFS(RODRIGO!$N$5:$N$5,RODRIGO!$H$5:$H$5,"SALIDA",RODRIGO!$J$5:$J$5,$B152),0)</f>
        <v>0</v>
      </c>
      <c r="J152" s="62">
        <f>IFERROR(SUMIFS(MOY!$N$100:$N$101,MOY!$H$100:$H$101,"SALIDA",MOY!$J$100:$J$101,$B152),0)</f>
        <v>0</v>
      </c>
      <c r="K152" s="62">
        <f>IFERROR(SUMIFS('NORMA RUTH'!$N$128:$N$143,'NORMA RUTH'!$H$128:$H$143,"SALIDA",'NORMA RUTH'!$J$128:$J$143,$B152),0)</f>
        <v>0</v>
      </c>
      <c r="L152" s="62">
        <f>IFERROR(SUMIFS(VALERIA!$N$90:$N$100,VALERIA!$H$90:$H$100,"SALIDA",VALERIA!$J$90:$J$100,$B152),0)</f>
        <v>0</v>
      </c>
      <c r="M152" s="62">
        <f>IFERROR(SUMIFS('MANUEL BANAMEX'!$N$163:$N$178,'MANUEL BANAMEX'!$H$163:$H$178,"SALIDA",'MANUEL BANAMEX'!$J$163:$J$178,$B152),0)</f>
        <v>0</v>
      </c>
      <c r="N152" s="62">
        <f>IFERROR(SUMIFS(ROBERTO!$N$10:$N$19,ROBERTO!$H$10:$H$19,"SALIDA",ROBERTO!$J$10:$J$19,$B152),0)</f>
        <v>0</v>
      </c>
      <c r="O152" s="62">
        <f>IFERROR(SUMIFS(JUAN!$N$96:$N$103,JUAN!$H$96:$H$103,"SALIDA",JUAN!$J$96:$J$103,$B152),0)</f>
        <v>0</v>
      </c>
      <c r="P152" s="62">
        <f>IFERROR(SUMIFS('NORMA SANCHEZ'!$N$90:$N$96,'NORMA SANCHEZ'!$H$90:$H$96,"SALIDA",'NORMA SANCHEZ'!$J$90:$J$96,$B152),0)</f>
        <v>0</v>
      </c>
      <c r="Q152" s="62">
        <f>IFERROR(SUMIFS('JOSE CARLOS'!$N$90:$N$95,'JOSE CARLOS'!$H$90:$H$95,"SALIDA",'JOSE CARLOS'!$J$90:$J$95,$B152),0)</f>
        <v>0</v>
      </c>
      <c r="R152" s="62">
        <f>IFERROR(SUMIFS('LUIS ENRIQUE '!$N$74:$N$75,'LUIS ENRIQUE '!$H$74:$H$75,"SALIDA",'LUIS ENRIQUE '!$J$74:$J$75,$B152),0)</f>
        <v>0</v>
      </c>
      <c r="S152" s="62">
        <f>IFERROR(SUMIFS(CESARIA!$N$100:$N$107,CESARIA!$H$100:$H$107,"SALIDA",CESARIA!$J$100:$J$107,$B152),0)</f>
        <v>0</v>
      </c>
      <c r="T152" s="62">
        <f>IFERROR(SUMIFS(ALAN!$N$104:$N$113,ALAN!$H$104:$H$113,"SALIDA",ALAN!$J$104:$J$113,$B152),0)</f>
        <v>0</v>
      </c>
      <c r="U152" s="62">
        <f>IFERROR(SUMIFS(ELVIA!$N$80:$N$81,ELVIA!$H$80:$H$81,"SALIDA",ELVIA!$J$80:$J$81,$B152),0)</f>
        <v>0</v>
      </c>
      <c r="V152" s="146">
        <f>IFERROR(SUMIFS(CAJA!$N$7235:$N$7905,CAJA!$H$7235:$H$7905,"SALIDA",CAJA!$J$7235:$J$7905,$B152),0)</f>
        <v>120000</v>
      </c>
      <c r="W152" s="62">
        <f>IFERROR(SUMIFS('CAJA TIGRES'!$N$1995:$N$2100,'CAJA TIGRES'!$H$1995:$H$2100,"SALIDA",'CAJA TIGRES'!$J$1995:$J$2100,$B152),0)</f>
        <v>0</v>
      </c>
      <c r="X152" s="62">
        <f>IFERROR(SUMIFS(RESERVA!$N$14:$N$14,RESERVA!$H$14:$H$14,"SALIDA",RESERVA!$J$14:$J$14,$B152),0)</f>
        <v>0</v>
      </c>
      <c r="Y152" s="96">
        <f t="shared" si="70"/>
        <v>120000</v>
      </c>
      <c r="Z152" s="96">
        <f>Y152+'NOV25'!Z152</f>
        <v>1703668.6916691414</v>
      </c>
    </row>
    <row r="153" spans="1:26" x14ac:dyDescent="0.3">
      <c r="A153">
        <v>2.2999999999999998</v>
      </c>
      <c r="B153" s="60" t="s">
        <v>41</v>
      </c>
      <c r="C153" s="62">
        <f>IFERROR(SUMIFS('MGZ121'!$N$1742:'MGZ121'!$N$1934,'MGZ121'!$H$1742:$H$1934,"SALIDA",'MGZ121'!$J$1742:$J$1934,B153),0)</f>
        <v>0</v>
      </c>
      <c r="D153" s="62">
        <f>IFERROR(SUMIFS('MGZ BBVA'!$N$1702:$N$1910,'MGZ BBVA'!$H$1702:$H$1910,"SALIDA",'MGZ BBVA'!$J$1702:$J$1910,$B153),0)</f>
        <v>0</v>
      </c>
      <c r="E153" s="62">
        <f>IFERROR(SUMIFS('MGZ DOLARES'!$N$2:$N$2,'MGZ DOLARES'!$F$2:$F$2,"SALIDA",'MGZ DOLARES'!$J$2:$J$2,$B153),0)</f>
        <v>0</v>
      </c>
      <c r="F153" s="62">
        <f>IFERROR(SUMIFS('MGZ BAJIO'!$N$82:$N$83,'MGZ BAJIO'!$H$82:$H$83,"SALIDA",'MGZ BAJIO'!$J$82:$J$83,$B153),0)</f>
        <v>0</v>
      </c>
      <c r="G153" s="62">
        <f>IFERROR(SUMIFS('VICTOR BANAMEX'!$N$655:$N$716,'VICTOR BANAMEX'!$H$655:$H$716,"SALIDA",'VICTOR BANAMEX'!$J$655:$J$716,$B153),0)</f>
        <v>0</v>
      </c>
      <c r="H153" s="62">
        <f>IFERROR(SUMIFS('VICTOR BANORTE'!$N$114:$N$121,'VICTOR BANORTE'!$H$114:$H$121,"SALIDA",'VICTOR BANORTE'!$J$114:$J$121,$B153),0)</f>
        <v>0</v>
      </c>
      <c r="I153" s="62">
        <f>IFERROR(SUMIFS(RODRIGO!$N$5:$N$5,RODRIGO!$H$5:$H$5,"SALIDA",RODRIGO!$J$5:$J$5,$B153),0)</f>
        <v>0</v>
      </c>
      <c r="J153" s="62">
        <f>IFERROR(SUMIFS(MOY!$N$100:$N$101,MOY!$H$100:$H$101,"SALIDA",MOY!$J$100:$J$101,$B153),0)</f>
        <v>0</v>
      </c>
      <c r="K153" s="62">
        <f>IFERROR(SUMIFS('NORMA RUTH'!$N$128:$N$143,'NORMA RUTH'!$H$128:$H$143,"SALIDA",'NORMA RUTH'!$J$128:$J$143,$B153),0)</f>
        <v>0</v>
      </c>
      <c r="L153" s="62">
        <f>IFERROR(SUMIFS(VALERIA!$N$90:$N$100,VALERIA!$H$90:$H$100,"SALIDA",VALERIA!$J$90:$J$100,$B153),0)</f>
        <v>0</v>
      </c>
      <c r="M153" s="62">
        <f>IFERROR(SUMIFS('MANUEL BANAMEX'!$N$163:$N$178,'MANUEL BANAMEX'!$H$163:$H$178,"SALIDA",'MANUEL BANAMEX'!$J$163:$J$178,$B153),0)</f>
        <v>0</v>
      </c>
      <c r="N153" s="62">
        <f>IFERROR(SUMIFS(ROBERTO!$N$10:$N$19,ROBERTO!$H$10:$H$19,"SALIDA",ROBERTO!$J$10:$J$19,$B153),0)</f>
        <v>0</v>
      </c>
      <c r="O153" s="62">
        <f>IFERROR(SUMIFS(JUAN!$N$96:$N$103,JUAN!$H$96:$H$103,"SALIDA",JUAN!$J$96:$J$103,$B153),0)</f>
        <v>0</v>
      </c>
      <c r="P153" s="62">
        <f>IFERROR(SUMIFS('NORMA SANCHEZ'!$N$90:$N$96,'NORMA SANCHEZ'!$H$90:$H$96,"SALIDA",'NORMA SANCHEZ'!$J$90:$J$96,$B153),0)</f>
        <v>0</v>
      </c>
      <c r="Q153" s="62">
        <f>IFERROR(SUMIFS('JOSE CARLOS'!$N$90:$N$95,'JOSE CARLOS'!$H$90:$H$95,"SALIDA",'JOSE CARLOS'!$J$90:$J$95,$B153),0)</f>
        <v>0</v>
      </c>
      <c r="R153" s="62">
        <f>IFERROR(SUMIFS('LUIS ENRIQUE '!$N$74:$N$75,'LUIS ENRIQUE '!$H$74:$H$75,"SALIDA",'LUIS ENRIQUE '!$J$74:$J$75,$B153),0)</f>
        <v>0</v>
      </c>
      <c r="S153" s="62">
        <f>IFERROR(SUMIFS(CESARIA!$N$100:$N$107,CESARIA!$H$100:$H$107,"SALIDA",CESARIA!$J$100:$J$107,$B153),0)</f>
        <v>0</v>
      </c>
      <c r="T153" s="62">
        <f>IFERROR(SUMIFS(ALAN!$N$104:$N$113,ALAN!$H$104:$H$113,"SALIDA",ALAN!$J$104:$J$113,$B153),0)</f>
        <v>0</v>
      </c>
      <c r="U153" s="62">
        <f>IFERROR(SUMIFS(ELVIA!$N$80:$N$81,ELVIA!$H$80:$H$81,"SALIDA",ELVIA!$J$80:$J$81,$B153),0)</f>
        <v>0</v>
      </c>
      <c r="V153" s="146">
        <f>IFERROR(SUMIFS(CAJA!$N$7235:$N$7905,CAJA!$H$7235:$H$7905,"SALIDA",CAJA!$J$7235:$J$7905,$B153),0)</f>
        <v>139636</v>
      </c>
      <c r="W153" s="62">
        <f>IFERROR(SUMIFS('CAJA TIGRES'!$N$1995:$N$2100,'CAJA TIGRES'!$H$1995:$H$2100,"SALIDA",'CAJA TIGRES'!$J$1995:$J$2100,$B153),0)</f>
        <v>0</v>
      </c>
      <c r="X153" s="62">
        <f>IFERROR(SUMIFS(RESERVA!$N$14:$N$14,RESERVA!$H$14:$H$14,"SALIDA",RESERVA!$J$14:$J$14,$B153),0)</f>
        <v>0</v>
      </c>
      <c r="Y153" s="96">
        <f t="shared" si="70"/>
        <v>139636</v>
      </c>
      <c r="Z153" s="96">
        <f>Y153+'NOV25'!Z153</f>
        <v>2506878.5999197038</v>
      </c>
    </row>
    <row r="154" spans="1:26" x14ac:dyDescent="0.3">
      <c r="A154">
        <v>2.4</v>
      </c>
      <c r="B154" s="60" t="s">
        <v>63</v>
      </c>
      <c r="C154" s="62">
        <f>IFERROR(SUMIFS('MGZ121'!$N$1742:'MGZ121'!$N$1934,'MGZ121'!$H$1742:$H$1934,"SALIDA",'MGZ121'!$J$1742:$J$1934,B154),0)</f>
        <v>0</v>
      </c>
      <c r="D154" s="62">
        <f>IFERROR(SUMIFS('MGZ BBVA'!$N$1702:$N$1910,'MGZ BBVA'!$H$1702:$H$1910,"SALIDA",'MGZ BBVA'!$J$1702:$J$1910,$B154),0)</f>
        <v>17129.510000000002</v>
      </c>
      <c r="E154" s="62">
        <f>IFERROR(SUMIFS('MGZ DOLARES'!$N$2:$N$2,'MGZ DOLARES'!$F$2:$F$2,"SALIDA",'MGZ DOLARES'!$J$2:$J$2,$B154),0)</f>
        <v>0</v>
      </c>
      <c r="F154" s="62">
        <f>IFERROR(SUMIFS('MGZ BAJIO'!$N$82:$N$83,'MGZ BAJIO'!$H$82:$H$83,"SALIDA",'MGZ BAJIO'!$J$82:$J$83,$B154),0)</f>
        <v>0</v>
      </c>
      <c r="G154" s="62">
        <f>IFERROR(SUMIFS('VICTOR BANAMEX'!$N$655:$N$716,'VICTOR BANAMEX'!$H$655:$H$716,"SALIDA",'VICTOR BANAMEX'!$J$655:$J$716,$B154),0)</f>
        <v>0</v>
      </c>
      <c r="H154" s="62">
        <f>IFERROR(SUMIFS('VICTOR BANORTE'!$N$114:$N$121,'VICTOR BANORTE'!$H$114:$H$121,"SALIDA",'VICTOR BANORTE'!$J$114:$J$121,$B154),0)</f>
        <v>0</v>
      </c>
      <c r="I154" s="62">
        <f>IFERROR(SUMIFS(RODRIGO!$N$5:$N$5,RODRIGO!$H$5:$H$5,"SALIDA",RODRIGO!$J$5:$J$5,$B154),0)</f>
        <v>0</v>
      </c>
      <c r="J154" s="62">
        <f>IFERROR(SUMIFS(MOY!$N$100:$N$101,MOY!$H$100:$H$101,"SALIDA",MOY!$J$100:$J$101,$B154),0)</f>
        <v>0</v>
      </c>
      <c r="K154" s="62">
        <f>IFERROR(SUMIFS('NORMA RUTH'!$N$128:$N$143,'NORMA RUTH'!$H$128:$H$143,"SALIDA",'NORMA RUTH'!$J$128:$J$143,$B154),0)</f>
        <v>0</v>
      </c>
      <c r="L154" s="62">
        <f>IFERROR(SUMIFS(VALERIA!$N$90:$N$100,VALERIA!$H$90:$H$100,"SALIDA",VALERIA!$J$90:$J$100,$B154),0)</f>
        <v>0</v>
      </c>
      <c r="M154" s="62">
        <f>IFERROR(SUMIFS('MANUEL BANAMEX'!$N$163:$N$178,'MANUEL BANAMEX'!$H$163:$H$178,"SALIDA",'MANUEL BANAMEX'!$J$163:$J$178,$B154),0)</f>
        <v>0</v>
      </c>
      <c r="N154" s="62">
        <f>IFERROR(SUMIFS(ROBERTO!$N$10:$N$19,ROBERTO!$H$10:$H$19,"SALIDA",ROBERTO!$J$10:$J$19,$B154),0)</f>
        <v>0</v>
      </c>
      <c r="O154" s="62">
        <f>IFERROR(SUMIFS(JUAN!$N$96:$N$103,JUAN!$H$96:$H$103,"SALIDA",JUAN!$J$96:$J$103,$B154),0)</f>
        <v>0</v>
      </c>
      <c r="P154" s="62">
        <f>IFERROR(SUMIFS('NORMA SANCHEZ'!$N$90:$N$96,'NORMA SANCHEZ'!$H$90:$H$96,"SALIDA",'NORMA SANCHEZ'!$J$90:$J$96,$B154),0)</f>
        <v>0</v>
      </c>
      <c r="Q154" s="62">
        <f>IFERROR(SUMIFS('JOSE CARLOS'!$N$90:$N$95,'JOSE CARLOS'!$H$90:$H$95,"SALIDA",'JOSE CARLOS'!$J$90:$J$95,$B154),0)</f>
        <v>0</v>
      </c>
      <c r="R154" s="62">
        <f>IFERROR(SUMIFS('LUIS ENRIQUE '!$N$74:$N$75,'LUIS ENRIQUE '!$H$74:$H$75,"SALIDA",'LUIS ENRIQUE '!$J$74:$J$75,$B154),0)</f>
        <v>0</v>
      </c>
      <c r="S154" s="62">
        <f>IFERROR(SUMIFS(CESARIA!$N$100:$N$107,CESARIA!$H$100:$H$107,"SALIDA",CESARIA!$J$100:$J$107,$B154),0)</f>
        <v>0</v>
      </c>
      <c r="T154" s="62">
        <f>IFERROR(SUMIFS(ALAN!$N$104:$N$113,ALAN!$H$104:$H$113,"SALIDA",ALAN!$J$104:$J$113,$B154),0)</f>
        <v>0</v>
      </c>
      <c r="U154" s="62">
        <f>IFERROR(SUMIFS(ELVIA!$N$80:$N$81,ELVIA!$H$80:$H$81,"SALIDA",ELVIA!$J$80:$J$81,$B154),0)</f>
        <v>0</v>
      </c>
      <c r="V154" s="146">
        <f>IFERROR(SUMIFS(CAJA!$N$7235:$N$7905,CAJA!$H$7235:$H$7905,"SALIDA",CAJA!$J$7235:$J$7905,$B154),0)</f>
        <v>117979</v>
      </c>
      <c r="W154" s="62">
        <f>IFERROR(SUMIFS('CAJA TIGRES'!$N$1995:$N$2100,'CAJA TIGRES'!$H$1995:$H$2100,"SALIDA",'CAJA TIGRES'!$J$1995:$J$2100,$B154),0)</f>
        <v>0</v>
      </c>
      <c r="X154" s="62">
        <f>IFERROR(SUMIFS(RESERVA!$N$14:$N$14,RESERVA!$H$14:$H$14,"SALIDA",RESERVA!$J$14:$J$14,$B154),0)</f>
        <v>0</v>
      </c>
      <c r="Y154" s="96">
        <f t="shared" si="70"/>
        <v>135108.51</v>
      </c>
      <c r="Z154" s="96">
        <f>Y154+'NOV25'!Z154</f>
        <v>2164532.1502970415</v>
      </c>
    </row>
    <row r="155" spans="1:26" x14ac:dyDescent="0.3">
      <c r="A155">
        <v>2.5</v>
      </c>
      <c r="B155" s="60" t="s">
        <v>44</v>
      </c>
      <c r="C155" s="62">
        <f>IFERROR(SUMIFS('MGZ121'!$N$1742:'MGZ121'!$N$1934,'MGZ121'!$H$1742:$H$1934,"SALIDA",'MGZ121'!$J$1742:$J$1934,B155),0)</f>
        <v>0</v>
      </c>
      <c r="D155" s="62">
        <f>IFERROR(SUMIFS('MGZ BBVA'!$N$1702:$N$1910,'MGZ BBVA'!$H$1702:$H$1910,"SALIDA",'MGZ BBVA'!$J$1702:$J$1910,$B155),0)</f>
        <v>0</v>
      </c>
      <c r="E155" s="62">
        <f>IFERROR(SUMIFS('MGZ DOLARES'!$N$2:$N$2,'MGZ DOLARES'!$F$2:$F$2,"SALIDA",'MGZ DOLARES'!$J$2:$J$2,$B155),0)</f>
        <v>0</v>
      </c>
      <c r="F155" s="62">
        <f>IFERROR(SUMIFS('MGZ BAJIO'!$N$82:$N$83,'MGZ BAJIO'!$H$82:$H$83,"SALIDA",'MGZ BAJIO'!$J$82:$J$83,$B155),0)</f>
        <v>0</v>
      </c>
      <c r="G155" s="62">
        <f>IFERROR(SUMIFS('VICTOR BANAMEX'!$N$655:$N$716,'VICTOR BANAMEX'!$H$655:$H$716,"SALIDA",'VICTOR BANAMEX'!$J$655:$J$716,$B155),0)</f>
        <v>0</v>
      </c>
      <c r="H155" s="62">
        <f>IFERROR(SUMIFS('VICTOR BANORTE'!$N$114:$N$121,'VICTOR BANORTE'!$H$114:$H$121,"SALIDA",'VICTOR BANORTE'!$J$114:$J$121,$B155),0)</f>
        <v>0</v>
      </c>
      <c r="I155" s="62">
        <f>IFERROR(SUMIFS(RODRIGO!$N$5:$N$5,RODRIGO!$H$5:$H$5,"SALIDA",RODRIGO!$J$5:$J$5,$B155),0)</f>
        <v>0</v>
      </c>
      <c r="J155" s="62">
        <f>IFERROR(SUMIFS(MOY!$N$100:$N$101,MOY!$H$100:$H$101,"SALIDA",MOY!$J$100:$J$101,$B155),0)</f>
        <v>0</v>
      </c>
      <c r="K155" s="62">
        <f>IFERROR(SUMIFS('NORMA RUTH'!$N$128:$N$143,'NORMA RUTH'!$H$128:$H$143,"SALIDA",'NORMA RUTH'!$J$128:$J$143,$B155),0)</f>
        <v>0</v>
      </c>
      <c r="L155" s="62">
        <f>IFERROR(SUMIFS(VALERIA!$N$90:$N$100,VALERIA!$H$90:$H$100,"SALIDA",VALERIA!$J$90:$J$100,$B155),0)</f>
        <v>0</v>
      </c>
      <c r="M155" s="62">
        <f>IFERROR(SUMIFS('MANUEL BANAMEX'!$N$163:$N$178,'MANUEL BANAMEX'!$H$163:$H$178,"SALIDA",'MANUEL BANAMEX'!$J$163:$J$178,$B155),0)</f>
        <v>0</v>
      </c>
      <c r="N155" s="62">
        <f>IFERROR(SUMIFS(ROBERTO!$N$10:$N$19,ROBERTO!$H$10:$H$19,"SALIDA",ROBERTO!$J$10:$J$19,$B155),0)</f>
        <v>0</v>
      </c>
      <c r="O155" s="62">
        <f>IFERROR(SUMIFS(JUAN!$N$96:$N$103,JUAN!$H$96:$H$103,"SALIDA",JUAN!$J$96:$J$103,$B155),0)</f>
        <v>0</v>
      </c>
      <c r="P155" s="62">
        <f>IFERROR(SUMIFS('NORMA SANCHEZ'!$N$90:$N$96,'NORMA SANCHEZ'!$H$90:$H$96,"SALIDA",'NORMA SANCHEZ'!$J$90:$J$96,$B155),0)</f>
        <v>0</v>
      </c>
      <c r="Q155" s="62">
        <f>IFERROR(SUMIFS('JOSE CARLOS'!$N$90:$N$95,'JOSE CARLOS'!$H$90:$H$95,"SALIDA",'JOSE CARLOS'!$J$90:$J$95,$B155),0)</f>
        <v>0</v>
      </c>
      <c r="R155" s="62">
        <f>IFERROR(SUMIFS('LUIS ENRIQUE '!$N$74:$N$75,'LUIS ENRIQUE '!$H$74:$H$75,"SALIDA",'LUIS ENRIQUE '!$J$74:$J$75,$B155),0)</f>
        <v>0</v>
      </c>
      <c r="S155" s="62">
        <f>IFERROR(SUMIFS(CESARIA!$N$100:$N$107,CESARIA!$H$100:$H$107,"SALIDA",CESARIA!$J$100:$J$107,$B155),0)</f>
        <v>0</v>
      </c>
      <c r="T155" s="62">
        <f>IFERROR(SUMIFS(ALAN!$N$104:$N$113,ALAN!$H$104:$H$113,"SALIDA",ALAN!$J$104:$J$113,$B155),0)</f>
        <v>0</v>
      </c>
      <c r="U155" s="62">
        <f>IFERROR(SUMIFS(ELVIA!$N$80:$N$81,ELVIA!$H$80:$H$81,"SALIDA",ELVIA!$J$80:$J$81,$B155),0)</f>
        <v>0</v>
      </c>
      <c r="V155" s="146">
        <f>IFERROR(SUMIFS(CAJA!$N$7235:$N$7905,CAJA!$H$7235:$H$7905,"SALIDA",CAJA!$J$7235:$J$7905,$B155),0)</f>
        <v>55910</v>
      </c>
      <c r="W155" s="62">
        <f>IFERROR(SUMIFS('CAJA TIGRES'!$N$1995:$N$2100,'CAJA TIGRES'!$H$1995:$H$2100,"SALIDA",'CAJA TIGRES'!$J$1995:$J$2100,$B155),0)</f>
        <v>0</v>
      </c>
      <c r="X155" s="62">
        <f>IFERROR(SUMIFS(RESERVA!$N$14:$N$14,RESERVA!$H$14:$H$14,"SALIDA",RESERVA!$J$14:$J$14,$B155),0)</f>
        <v>0</v>
      </c>
      <c r="Y155" s="96">
        <f t="shared" si="70"/>
        <v>55910</v>
      </c>
      <c r="Z155" s="96">
        <f>Y155+'NOV25'!Z155</f>
        <v>687802.78322100104</v>
      </c>
    </row>
    <row r="156" spans="1:26" x14ac:dyDescent="0.3">
      <c r="A156">
        <v>2.6</v>
      </c>
      <c r="B156" s="60" t="s">
        <v>64</v>
      </c>
      <c r="C156" s="62">
        <f>IFERROR(SUMIFS('MGZ121'!$N$1742:'MGZ121'!$N$1934,'MGZ121'!$H$1742:$H$1934,"SALIDA",'MGZ121'!$J$1742:$J$1934,B156),0)</f>
        <v>0</v>
      </c>
      <c r="D156" s="62">
        <f>IFERROR(SUMIFS('MGZ BBVA'!$N$1702:$N$1910,'MGZ BBVA'!$H$1702:$H$1910,"SALIDA",'MGZ BBVA'!$J$1702:$J$1910,$B156),0)</f>
        <v>0</v>
      </c>
      <c r="E156" s="62">
        <f>IFERROR(SUMIFS('MGZ DOLARES'!$N$2:$N$2,'MGZ DOLARES'!$F$2:$F$2,"SALIDA",'MGZ DOLARES'!$J$2:$J$2,$B156),0)</f>
        <v>0</v>
      </c>
      <c r="F156" s="62">
        <f>IFERROR(SUMIFS('MGZ BAJIO'!$N$82:$N$83,'MGZ BAJIO'!$H$82:$H$83,"SALIDA",'MGZ BAJIO'!$J$82:$J$83,$B156),0)</f>
        <v>0</v>
      </c>
      <c r="G156" s="62">
        <f>IFERROR(SUMIFS('VICTOR BANAMEX'!$N$655:$N$716,'VICTOR BANAMEX'!$H$655:$H$716,"SALIDA",'VICTOR BANAMEX'!$J$655:$J$716,$B156),0)</f>
        <v>0</v>
      </c>
      <c r="H156" s="62">
        <f>IFERROR(SUMIFS('VICTOR BANORTE'!$N$114:$N$121,'VICTOR BANORTE'!$H$114:$H$121,"SALIDA",'VICTOR BANORTE'!$J$114:$J$121,$B156),0)</f>
        <v>0</v>
      </c>
      <c r="I156" s="62">
        <f>IFERROR(SUMIFS(RODRIGO!$N$5:$N$5,RODRIGO!$H$5:$H$5,"SALIDA",RODRIGO!$J$5:$J$5,$B156),0)</f>
        <v>0</v>
      </c>
      <c r="J156" s="62">
        <f>IFERROR(SUMIFS(MOY!$N$100:$N$101,MOY!$H$100:$H$101,"SALIDA",MOY!$J$100:$J$101,$B156),0)</f>
        <v>0</v>
      </c>
      <c r="K156" s="62">
        <f>IFERROR(SUMIFS('NORMA RUTH'!$N$128:$N$143,'NORMA RUTH'!$H$128:$H$143,"SALIDA",'NORMA RUTH'!$J$128:$J$143,$B156),0)</f>
        <v>0</v>
      </c>
      <c r="L156" s="62">
        <f>IFERROR(SUMIFS(VALERIA!$N$90:$N$100,VALERIA!$H$90:$H$100,"SALIDA",VALERIA!$J$90:$J$100,$B156),0)</f>
        <v>0</v>
      </c>
      <c r="M156" s="62">
        <f>IFERROR(SUMIFS('MANUEL BANAMEX'!$N$163:$N$178,'MANUEL BANAMEX'!$H$163:$H$178,"SALIDA",'MANUEL BANAMEX'!$J$163:$J$178,$B156),0)</f>
        <v>0</v>
      </c>
      <c r="N156" s="62">
        <f>IFERROR(SUMIFS(ROBERTO!$N$10:$N$19,ROBERTO!$H$10:$H$19,"SALIDA",ROBERTO!$J$10:$J$19,$B156),0)</f>
        <v>0</v>
      </c>
      <c r="O156" s="62">
        <f>IFERROR(SUMIFS(JUAN!$N$96:$N$103,JUAN!$H$96:$H$103,"SALIDA",JUAN!$J$96:$J$103,$B156),0)</f>
        <v>0</v>
      </c>
      <c r="P156" s="62">
        <f>IFERROR(SUMIFS('NORMA SANCHEZ'!$N$90:$N$96,'NORMA SANCHEZ'!$H$90:$H$96,"SALIDA",'NORMA SANCHEZ'!$J$90:$J$96,$B156),0)</f>
        <v>0</v>
      </c>
      <c r="Q156" s="62">
        <f>IFERROR(SUMIFS('JOSE CARLOS'!$N$90:$N$95,'JOSE CARLOS'!$H$90:$H$95,"SALIDA",'JOSE CARLOS'!$J$90:$J$95,$B156),0)</f>
        <v>0</v>
      </c>
      <c r="R156" s="62">
        <f>IFERROR(SUMIFS('LUIS ENRIQUE '!$N$74:$N$75,'LUIS ENRIQUE '!$H$74:$H$75,"SALIDA",'LUIS ENRIQUE '!$J$74:$J$75,$B156),0)</f>
        <v>0</v>
      </c>
      <c r="S156" s="62">
        <f>IFERROR(SUMIFS(CESARIA!$N$100:$N$107,CESARIA!$H$100:$H$107,"SALIDA",CESARIA!$J$100:$J$107,$B156),0)</f>
        <v>0</v>
      </c>
      <c r="T156" s="62">
        <f>IFERROR(SUMIFS(ALAN!$N$104:$N$113,ALAN!$H$104:$H$113,"SALIDA",ALAN!$J$104:$J$113,$B156),0)</f>
        <v>0</v>
      </c>
      <c r="U156" s="62">
        <f>IFERROR(SUMIFS(ELVIA!$N$80:$N$81,ELVIA!$H$80:$H$81,"SALIDA",ELVIA!$J$80:$J$81,$B156),0)</f>
        <v>0</v>
      </c>
      <c r="V156" s="146">
        <f>IFERROR(SUMIFS(CAJA!$N$7235:$N$7905,CAJA!$H$7235:$H$7905,"SALIDA",CAJA!$J$7235:$J$7905,$B156),0)</f>
        <v>0</v>
      </c>
      <c r="W156" s="62">
        <f>IFERROR(SUMIFS('CAJA TIGRES'!$N$1995:$N$2100,'CAJA TIGRES'!$H$1995:$H$2100,"SALIDA",'CAJA TIGRES'!$J$1995:$J$2100,$B156),0)</f>
        <v>0</v>
      </c>
      <c r="X156" s="62">
        <f>IFERROR(SUMIFS(RESERVA!$N$14:$N$14,RESERVA!$H$14:$H$14,"SALIDA",RESERVA!$J$14:$J$14,$B156),0)</f>
        <v>0</v>
      </c>
      <c r="Y156" s="96">
        <f t="shared" si="70"/>
        <v>0</v>
      </c>
      <c r="Z156" s="96">
        <f>Y156+'NOV25'!Z156</f>
        <v>1690547</v>
      </c>
    </row>
    <row r="157" spans="1:26" x14ac:dyDescent="0.3">
      <c r="A157">
        <v>2.7</v>
      </c>
      <c r="B157" s="60" t="s">
        <v>32</v>
      </c>
      <c r="C157" s="62">
        <f>IFERROR(SUMIFS('MGZ121'!$N$1742:'MGZ121'!$N$1934,'MGZ121'!$H$1742:$H$1934,"SALIDA",'MGZ121'!$J$1742:$J$1934,B157),0)</f>
        <v>0</v>
      </c>
      <c r="D157" s="62">
        <f>IFERROR(SUMIFS('MGZ BBVA'!$N$1702:$N$1910,'MGZ BBVA'!$H$1702:$H$1910,"SALIDA",'MGZ BBVA'!$J$1702:$J$1910,$B157),0)</f>
        <v>0</v>
      </c>
      <c r="E157" s="62">
        <f>IFERROR(SUMIFS('MGZ DOLARES'!$N$2:$N$2,'MGZ DOLARES'!$F$2:$F$2,"SALIDA",'MGZ DOLARES'!$J$2:$J$2,$B157),0)</f>
        <v>0</v>
      </c>
      <c r="F157" s="62">
        <f>IFERROR(SUMIFS('MGZ BAJIO'!$N$82:$N$83,'MGZ BAJIO'!$H$82:$H$83,"SALIDA",'MGZ BAJIO'!$J$82:$J$83,$B157),0)</f>
        <v>0</v>
      </c>
      <c r="G157" s="62">
        <f>IFERROR(SUMIFS('VICTOR BANAMEX'!$N$655:$N$716,'VICTOR BANAMEX'!$H$655:$H$716,"SALIDA",'VICTOR BANAMEX'!$J$655:$J$716,$B157),0)</f>
        <v>0</v>
      </c>
      <c r="H157" s="62">
        <f>IFERROR(SUMIFS('VICTOR BANORTE'!$N$114:$N$121,'VICTOR BANORTE'!$H$114:$H$121,"SALIDA",'VICTOR BANORTE'!$J$114:$J$121,$B157),0)</f>
        <v>0</v>
      </c>
      <c r="I157" s="62">
        <f>IFERROR(SUMIFS(RODRIGO!$N$5:$N$5,RODRIGO!$H$5:$H$5,"SALIDA",RODRIGO!$J$5:$J$5,$B157),0)</f>
        <v>0</v>
      </c>
      <c r="J157" s="62">
        <f>IFERROR(SUMIFS(MOY!$N$100:$N$101,MOY!$H$100:$H$101,"SALIDA",MOY!$J$100:$J$101,$B157),0)</f>
        <v>0</v>
      </c>
      <c r="K157" s="62">
        <f>IFERROR(SUMIFS('NORMA RUTH'!$N$128:$N$143,'NORMA RUTH'!$H$128:$H$143,"SALIDA",'NORMA RUTH'!$J$128:$J$143,$B157),0)</f>
        <v>0</v>
      </c>
      <c r="L157" s="62">
        <f>IFERROR(SUMIFS(VALERIA!$N$90:$N$100,VALERIA!$H$90:$H$100,"SALIDA",VALERIA!$J$90:$J$100,$B157),0)</f>
        <v>0</v>
      </c>
      <c r="M157" s="62">
        <f>IFERROR(SUMIFS('MANUEL BANAMEX'!$N$163:$N$178,'MANUEL BANAMEX'!$H$163:$H$178,"SALIDA",'MANUEL BANAMEX'!$J$163:$J$178,$B157),0)</f>
        <v>0</v>
      </c>
      <c r="N157" s="62">
        <f>IFERROR(SUMIFS(ROBERTO!$N$10:$N$19,ROBERTO!$H$10:$H$19,"SALIDA",ROBERTO!$J$10:$J$19,$B157),0)</f>
        <v>0</v>
      </c>
      <c r="O157" s="62">
        <f>IFERROR(SUMIFS(JUAN!$N$96:$N$103,JUAN!$H$96:$H$103,"SALIDA",JUAN!$J$96:$J$103,$B157),0)</f>
        <v>0</v>
      </c>
      <c r="P157" s="62">
        <f>IFERROR(SUMIFS('NORMA SANCHEZ'!$N$90:$N$96,'NORMA SANCHEZ'!$H$90:$H$96,"SALIDA",'NORMA SANCHEZ'!$J$90:$J$96,$B157),0)</f>
        <v>0</v>
      </c>
      <c r="Q157" s="62">
        <f>IFERROR(SUMIFS('JOSE CARLOS'!$N$90:$N$95,'JOSE CARLOS'!$H$90:$H$95,"SALIDA",'JOSE CARLOS'!$J$90:$J$95,$B157),0)</f>
        <v>0</v>
      </c>
      <c r="R157" s="62">
        <f>IFERROR(SUMIFS('LUIS ENRIQUE '!$N$74:$N$75,'LUIS ENRIQUE '!$H$74:$H$75,"SALIDA",'LUIS ENRIQUE '!$J$74:$J$75,$B157),0)</f>
        <v>0</v>
      </c>
      <c r="S157" s="62">
        <f>IFERROR(SUMIFS(CESARIA!$N$100:$N$107,CESARIA!$H$100:$H$107,"SALIDA",CESARIA!$J$100:$J$107,$B157),0)</f>
        <v>0</v>
      </c>
      <c r="T157" s="62">
        <f>IFERROR(SUMIFS(ALAN!$N$104:$N$113,ALAN!$H$104:$H$113,"SALIDA",ALAN!$J$104:$J$113,$B157),0)</f>
        <v>0</v>
      </c>
      <c r="U157" s="62">
        <f>IFERROR(SUMIFS(ELVIA!$N$80:$N$81,ELVIA!$H$80:$H$81,"SALIDA",ELVIA!$J$80:$J$81,$B157),0)</f>
        <v>0</v>
      </c>
      <c r="V157" s="146">
        <f>IFERROR(SUMIFS(CAJA!$N$7235:$N$7905,CAJA!$H$7235:$H$7905,"SALIDA",CAJA!$J$7235:$J$7905,$B157),0)</f>
        <v>24000</v>
      </c>
      <c r="W157" s="62">
        <f>IFERROR(SUMIFS('CAJA TIGRES'!$N$1995:$N$2100,'CAJA TIGRES'!$H$1995:$H$2100,"SALIDA",'CAJA TIGRES'!$J$1995:$J$2100,$B157),0)</f>
        <v>0</v>
      </c>
      <c r="X157" s="62">
        <f>IFERROR(SUMIFS(RESERVA!$N$14:$N$14,RESERVA!$H$14:$H$14,"SALIDA",RESERVA!$J$14:$J$14,$B157),0)</f>
        <v>0</v>
      </c>
      <c r="Y157" s="96">
        <f t="shared" si="70"/>
        <v>24000</v>
      </c>
      <c r="Z157" s="96">
        <f>Y157+'NOV25'!Z157</f>
        <v>1445788</v>
      </c>
    </row>
    <row r="158" spans="1:26" s="180" customFormat="1" x14ac:dyDescent="0.3">
      <c r="A158" s="180">
        <v>3</v>
      </c>
      <c r="B158" s="181" t="s">
        <v>80</v>
      </c>
      <c r="C158" s="135">
        <f>SUM(C159:C166)</f>
        <v>0</v>
      </c>
      <c r="D158" s="135">
        <f>SUM(D159:D166)</f>
        <v>0</v>
      </c>
      <c r="E158" s="135">
        <f t="shared" ref="E158:Z158" si="71">SUM(E159:E166)</f>
        <v>0</v>
      </c>
      <c r="F158" s="135">
        <f t="shared" si="71"/>
        <v>0</v>
      </c>
      <c r="G158" s="135">
        <f t="shared" si="71"/>
        <v>89788.12</v>
      </c>
      <c r="H158" s="135">
        <f t="shared" si="71"/>
        <v>62811.100000000006</v>
      </c>
      <c r="I158" s="135">
        <f t="shared" si="71"/>
        <v>0</v>
      </c>
      <c r="J158" s="135">
        <f t="shared" si="71"/>
        <v>0</v>
      </c>
      <c r="K158" s="135">
        <f t="shared" si="71"/>
        <v>0</v>
      </c>
      <c r="L158" s="135">
        <f t="shared" si="71"/>
        <v>0</v>
      </c>
      <c r="M158" s="135">
        <f t="shared" si="71"/>
        <v>0</v>
      </c>
      <c r="N158" s="135">
        <f t="shared" ref="N158:U158" si="72">SUM(N159:N166)</f>
        <v>0</v>
      </c>
      <c r="O158" s="128">
        <f t="shared" si="72"/>
        <v>0</v>
      </c>
      <c r="P158" s="135">
        <f t="shared" si="72"/>
        <v>0</v>
      </c>
      <c r="Q158" s="128">
        <f t="shared" si="72"/>
        <v>0</v>
      </c>
      <c r="R158" s="135">
        <f t="shared" si="72"/>
        <v>0</v>
      </c>
      <c r="S158" s="135">
        <f t="shared" si="72"/>
        <v>0</v>
      </c>
      <c r="T158" s="135">
        <f t="shared" si="72"/>
        <v>0</v>
      </c>
      <c r="U158" s="135">
        <f t="shared" si="72"/>
        <v>0</v>
      </c>
      <c r="V158" s="135">
        <f t="shared" si="71"/>
        <v>133240</v>
      </c>
      <c r="W158" s="135">
        <f t="shared" si="71"/>
        <v>1860</v>
      </c>
      <c r="X158" s="135">
        <f t="shared" si="71"/>
        <v>0</v>
      </c>
      <c r="Y158" s="135">
        <f t="shared" si="71"/>
        <v>287699.21999999997</v>
      </c>
      <c r="Z158" s="135">
        <f t="shared" si="71"/>
        <v>8308891.0200000005</v>
      </c>
    </row>
    <row r="159" spans="1:26" x14ac:dyDescent="0.3">
      <c r="A159">
        <v>3.1</v>
      </c>
      <c r="B159" s="60" t="s">
        <v>65</v>
      </c>
      <c r="C159" s="62">
        <f>IFERROR(SUMIFS('MGZ121'!$N$1742:'MGZ121'!$N$1934,'MGZ121'!$H$1742:$H$1934,"SALIDA",'MGZ121'!$J$1742:$J$1934,B159),0)</f>
        <v>0</v>
      </c>
      <c r="D159" s="62">
        <f>IFERROR(SUMIFS('MGZ BBVA'!$N$1702:$N$1910,'MGZ BBVA'!$H$1702:$H$1910,"SALIDA",'MGZ BBVA'!$J$1702:$J$1910,$B159),0)</f>
        <v>0</v>
      </c>
      <c r="E159" s="62">
        <f>IFERROR(SUMIFS('MGZ DOLARES'!$N$2:$N$2,'MGZ DOLARES'!$F$2:$F$2,"SALIDA",'MGZ DOLARES'!$J$2:$J$2,$B159),0)</f>
        <v>0</v>
      </c>
      <c r="F159" s="62">
        <f>IFERROR(SUMIFS('MGZ BAJIO'!$N$82:$N$83,'MGZ BAJIO'!$H$82:$H$83,"SALIDA",'MGZ BAJIO'!$J$82:$J$83,$B159),0)</f>
        <v>0</v>
      </c>
      <c r="G159" s="62">
        <f>IFERROR(SUMIFS('VICTOR BANAMEX'!$N$655:$N$716,'VICTOR BANAMEX'!$H$655:$H$716,"SALIDA",'VICTOR BANAMEX'!$J$655:$J$716,$B159),0)</f>
        <v>0</v>
      </c>
      <c r="H159" s="62">
        <f>IFERROR(SUMIFS('VICTOR BANORTE'!$N$114:$N$121,'VICTOR BANORTE'!$H$114:$H$121,"SALIDA",'VICTOR BANORTE'!$J$114:$J$121,$B159),0)</f>
        <v>0</v>
      </c>
      <c r="I159" s="62">
        <f>IFERROR(SUMIFS(RODRIGO!$N$5:$N$5,RODRIGO!$H$5:$H$5,"SALIDA",RODRIGO!$J$5:$J$5,$B159),0)</f>
        <v>0</v>
      </c>
      <c r="J159" s="62">
        <f>IFERROR(SUMIFS(MOY!$N$100:$N$101,MOY!$H$100:$H$101,"SALIDA",MOY!$J$100:$J$101,$B159),0)</f>
        <v>0</v>
      </c>
      <c r="K159" s="62">
        <f>IFERROR(SUMIFS('NORMA RUTH'!$N$128:$N$143,'NORMA RUTH'!$H$128:$H$143,"SALIDA",'NORMA RUTH'!$J$128:$J$143,$B159),0)</f>
        <v>0</v>
      </c>
      <c r="L159" s="62">
        <f>IFERROR(SUMIFS(VALERIA!$N$90:$N$100,VALERIA!$H$90:$H$100,"SALIDA",VALERIA!$J$90:$J$100,$B159),0)</f>
        <v>0</v>
      </c>
      <c r="M159" s="62">
        <f>IFERROR(SUMIFS('MANUEL BANAMEX'!$N$163:$N$178,'MANUEL BANAMEX'!$H$163:$H$178,"SALIDA",'MANUEL BANAMEX'!$J$163:$J$178,$B159),0)</f>
        <v>0</v>
      </c>
      <c r="N159" s="62">
        <f>IFERROR(SUMIFS(ROBERTO!$N$10:$N$19,ROBERTO!$H$10:$H$19,"SALIDA",ROBERTO!$J$10:$J$19,$B159),0)</f>
        <v>0</v>
      </c>
      <c r="O159" s="62">
        <f>IFERROR(SUMIFS(JUAN!$N$96:$N$103,JUAN!$H$96:$H$103,"SALIDA",JUAN!$J$96:$J$103,$B159),0)</f>
        <v>0</v>
      </c>
      <c r="P159" s="62">
        <f>IFERROR(SUMIFS('NORMA SANCHEZ'!$N$90:$N$96,'NORMA SANCHEZ'!$H$90:$H$96,"SALIDA",'NORMA SANCHEZ'!$J$90:$J$96,$B159),0)</f>
        <v>0</v>
      </c>
      <c r="Q159" s="62">
        <f>IFERROR(SUMIFS('JOSE CARLOS'!$N$90:$N$95,'JOSE CARLOS'!$H$90:$H$95,"SALIDA",'JOSE CARLOS'!$J$90:$J$95,$B159),0)</f>
        <v>0</v>
      </c>
      <c r="R159" s="62">
        <f>IFERROR(SUMIFS('LUIS ENRIQUE '!$N$74:$N$75,'LUIS ENRIQUE '!$H$74:$H$75,"SALIDA",'LUIS ENRIQUE '!$J$74:$J$75,$B159),0)</f>
        <v>0</v>
      </c>
      <c r="S159" s="62">
        <f>IFERROR(SUMIFS(CESARIA!$N$100:$N$107,CESARIA!$H$100:$H$107,"SALIDA",CESARIA!$J$100:$J$107,$B159),0)</f>
        <v>0</v>
      </c>
      <c r="T159" s="62">
        <f>IFERROR(SUMIFS(ALAN!$N$104:$N$113,ALAN!$H$104:$H$113,"SALIDA",ALAN!$J$104:$J$113,$B159),0)</f>
        <v>0</v>
      </c>
      <c r="U159" s="62">
        <f>IFERROR(SUMIFS(ELVIA!$N$80:$N$81,ELVIA!$H$80:$H$81,"SALIDA",ELVIA!$J$80:$J$81,$B159),0)</f>
        <v>0</v>
      </c>
      <c r="V159" s="146">
        <f>IFERROR(SUMIFS(CAJA!$N$7235:$N$7905,CAJA!$H$7235:$H$7905,"SALIDA",CAJA!$J$7235:$J$7905,$B159),0)</f>
        <v>50000</v>
      </c>
      <c r="W159" s="62">
        <f>IFERROR(SUMIFS('CAJA TIGRES'!$N$1995:$N$2100,'CAJA TIGRES'!$H$1995:$H$2100,"SALIDA",'CAJA TIGRES'!$J$1995:$J$2100,$B159),0)</f>
        <v>0</v>
      </c>
      <c r="X159" s="62">
        <f>IFERROR(SUMIFS(RESERVA!$N$14:$N$14,RESERVA!$H$14:$H$14,"SALIDA",RESERVA!$J$14:$J$14,$B159),0)</f>
        <v>0</v>
      </c>
      <c r="Y159" s="96">
        <f t="shared" ref="Y159:Y166" si="73">SUM(C159:X159)</f>
        <v>50000</v>
      </c>
      <c r="Z159" s="96">
        <f>Y159+'NOV25'!Z159</f>
        <v>200000</v>
      </c>
    </row>
    <row r="160" spans="1:26" x14ac:dyDescent="0.3">
      <c r="A160">
        <v>3.2</v>
      </c>
      <c r="B160" s="60" t="s">
        <v>66</v>
      </c>
      <c r="C160" s="62">
        <f>IFERROR(SUMIFS('MGZ121'!$N$1742:'MGZ121'!$N$1934,'MGZ121'!$H$1742:$H$1934,"SALIDA",'MGZ121'!$J$1742:$J$1934,B160),0)</f>
        <v>0</v>
      </c>
      <c r="D160" s="62">
        <f>IFERROR(SUMIFS('MGZ BBVA'!$N$1702:$N$1910,'MGZ BBVA'!$H$1702:$H$1910,"SALIDA",'MGZ BBVA'!$J$1702:$J$1910,$B160),0)</f>
        <v>0</v>
      </c>
      <c r="E160" s="62">
        <f>IFERROR(SUMIFS('MGZ DOLARES'!$N$2:$N$2,'MGZ DOLARES'!$F$2:$F$2,"SALIDA",'MGZ DOLARES'!$J$2:$J$2,$B160),0)</f>
        <v>0</v>
      </c>
      <c r="F160" s="62">
        <f>IFERROR(SUMIFS('MGZ BAJIO'!$N$82:$N$83,'MGZ BAJIO'!$H$82:$H$83,"SALIDA",'MGZ BAJIO'!$J$82:$J$83,$B160),0)</f>
        <v>0</v>
      </c>
      <c r="G160" s="62">
        <f>IFERROR(SUMIFS('VICTOR BANAMEX'!$N$655:$N$716,'VICTOR BANAMEX'!$H$655:$H$716,"SALIDA",'VICTOR BANAMEX'!$J$655:$J$716,$B160),0)</f>
        <v>0</v>
      </c>
      <c r="H160" s="62">
        <f>IFERROR(SUMIFS('VICTOR BANORTE'!$N$114:$N$121,'VICTOR BANORTE'!$H$114:$H$121,"SALIDA",'VICTOR BANORTE'!$J$114:$J$121,$B160),0)</f>
        <v>0</v>
      </c>
      <c r="I160" s="62">
        <f>IFERROR(SUMIFS(RODRIGO!$N$5:$N$5,RODRIGO!$H$5:$H$5,"SALIDA",RODRIGO!$J$5:$J$5,$B160),0)</f>
        <v>0</v>
      </c>
      <c r="J160" s="62">
        <f>IFERROR(SUMIFS(MOY!$N$100:$N$101,MOY!$H$100:$H$101,"SALIDA",MOY!$J$100:$J$101,$B160),0)</f>
        <v>0</v>
      </c>
      <c r="K160" s="62">
        <f>IFERROR(SUMIFS('NORMA RUTH'!$N$128:$N$143,'NORMA RUTH'!$H$128:$H$143,"SALIDA",'NORMA RUTH'!$J$128:$J$143,$B160),0)</f>
        <v>0</v>
      </c>
      <c r="L160" s="62">
        <f>IFERROR(SUMIFS(VALERIA!$N$90:$N$100,VALERIA!$H$90:$H$100,"SALIDA",VALERIA!$J$90:$J$100,$B160),0)</f>
        <v>0</v>
      </c>
      <c r="M160" s="62">
        <f>IFERROR(SUMIFS('MANUEL BANAMEX'!$N$163:$N$178,'MANUEL BANAMEX'!$H$163:$H$178,"SALIDA",'MANUEL BANAMEX'!$J$163:$J$178,$B160),0)</f>
        <v>0</v>
      </c>
      <c r="N160" s="62">
        <f>IFERROR(SUMIFS(ROBERTO!$N$10:$N$19,ROBERTO!$H$10:$H$19,"SALIDA",ROBERTO!$J$10:$J$19,$B160),0)</f>
        <v>0</v>
      </c>
      <c r="O160" s="62">
        <f>IFERROR(SUMIFS(JUAN!$N$96:$N$103,JUAN!$H$96:$H$103,"SALIDA",JUAN!$J$96:$J$103,$B160),0)</f>
        <v>0</v>
      </c>
      <c r="P160" s="62">
        <f>IFERROR(SUMIFS('NORMA SANCHEZ'!$N$90:$N$96,'NORMA SANCHEZ'!$H$90:$H$96,"SALIDA",'NORMA SANCHEZ'!$J$90:$J$96,$B160),0)</f>
        <v>0</v>
      </c>
      <c r="Q160" s="62">
        <f>IFERROR(SUMIFS('JOSE CARLOS'!$N$90:$N$95,'JOSE CARLOS'!$H$90:$H$95,"SALIDA",'JOSE CARLOS'!$J$90:$J$95,$B160),0)</f>
        <v>0</v>
      </c>
      <c r="R160" s="62">
        <f>IFERROR(SUMIFS('LUIS ENRIQUE '!$N$74:$N$75,'LUIS ENRIQUE '!$H$74:$H$75,"SALIDA",'LUIS ENRIQUE '!$J$74:$J$75,$B160),0)</f>
        <v>0</v>
      </c>
      <c r="S160" s="62">
        <f>IFERROR(SUMIFS(CESARIA!$N$100:$N$107,CESARIA!$H$100:$H$107,"SALIDA",CESARIA!$J$100:$J$107,$B160),0)</f>
        <v>0</v>
      </c>
      <c r="T160" s="62">
        <f>IFERROR(SUMIFS(ALAN!$N$104:$N$113,ALAN!$H$104:$H$113,"SALIDA",ALAN!$J$104:$J$113,$B160),0)</f>
        <v>0</v>
      </c>
      <c r="U160" s="62">
        <f>IFERROR(SUMIFS(ELVIA!$N$80:$N$81,ELVIA!$H$80:$H$81,"SALIDA",ELVIA!$J$80:$J$81,$B160),0)</f>
        <v>0</v>
      </c>
      <c r="V160" s="146">
        <f>IFERROR(SUMIFS(CAJA!$N$7235:$N$7905,CAJA!$H$7235:$H$7905,"SALIDA",CAJA!$J$7235:$J$7905,$B160),0)</f>
        <v>8200</v>
      </c>
      <c r="W160" s="62">
        <f>IFERROR(SUMIFS('CAJA TIGRES'!$N$1995:$N$2100,'CAJA TIGRES'!$H$1995:$H$2100,"SALIDA",'CAJA TIGRES'!$J$1995:$J$2100,$B160),0)</f>
        <v>1860</v>
      </c>
      <c r="X160" s="62">
        <f>IFERROR(SUMIFS(RESERVA!$N$14:$N$14,RESERVA!$H$14:$H$14,"SALIDA",RESERVA!$J$14:$J$14,$B160),0)</f>
        <v>0</v>
      </c>
      <c r="Y160" s="96">
        <f t="shared" si="73"/>
        <v>10060</v>
      </c>
      <c r="Z160" s="96">
        <f>Y160+'NOV25'!Z160</f>
        <v>212980</v>
      </c>
    </row>
    <row r="161" spans="1:26" x14ac:dyDescent="0.3">
      <c r="A161">
        <v>3.3</v>
      </c>
      <c r="B161" s="60" t="s">
        <v>67</v>
      </c>
      <c r="C161" s="62">
        <f>IFERROR(SUMIFS('MGZ121'!$N$1742:'MGZ121'!$N$1934,'MGZ121'!$H$1742:$H$1934,"SALIDA",'MGZ121'!$J$1742:$J$1934,B161),0)</f>
        <v>0</v>
      </c>
      <c r="D161" s="62">
        <f>IFERROR(SUMIFS('MGZ BBVA'!$N$1702:$N$1910,'MGZ BBVA'!$H$1702:$H$1910,"SALIDA",'MGZ BBVA'!$J$1702:$J$1910,$B161),0)</f>
        <v>0</v>
      </c>
      <c r="E161" s="62">
        <f>IFERROR(SUMIFS('MGZ DOLARES'!$N$2:$N$2,'MGZ DOLARES'!$F$2:$F$2,"SALIDA",'MGZ DOLARES'!$J$2:$J$2,$B161),0)</f>
        <v>0</v>
      </c>
      <c r="F161" s="62">
        <f>IFERROR(SUMIFS('MGZ BAJIO'!$N$82:$N$83,'MGZ BAJIO'!$H$82:$H$83,"SALIDA",'MGZ BAJIO'!$J$82:$J$83,$B161),0)</f>
        <v>0</v>
      </c>
      <c r="G161" s="62">
        <f>IFERROR(SUMIFS('VICTOR BANAMEX'!$N$655:$N$716,'VICTOR BANAMEX'!$H$655:$H$716,"SALIDA",'VICTOR BANAMEX'!$J$655:$J$716,$B161),0)</f>
        <v>0</v>
      </c>
      <c r="H161" s="62">
        <f>IFERROR(SUMIFS('VICTOR BANORTE'!$N$114:$N$121,'VICTOR BANORTE'!$H$114:$H$121,"SALIDA",'VICTOR BANORTE'!$J$114:$J$121,$B161),0)</f>
        <v>0</v>
      </c>
      <c r="I161" s="62">
        <f>IFERROR(SUMIFS(RODRIGO!$N$5:$N$5,RODRIGO!$H$5:$H$5,"SALIDA",RODRIGO!$J$5:$J$5,$B161),0)</f>
        <v>0</v>
      </c>
      <c r="J161" s="62">
        <f>IFERROR(SUMIFS(MOY!$N$100:$N$101,MOY!$H$100:$H$101,"SALIDA",MOY!$J$100:$J$101,$B161),0)</f>
        <v>0</v>
      </c>
      <c r="K161" s="62">
        <f>IFERROR(SUMIFS('NORMA RUTH'!$N$128:$N$143,'NORMA RUTH'!$H$128:$H$143,"SALIDA",'NORMA RUTH'!$J$128:$J$143,$B161),0)</f>
        <v>0</v>
      </c>
      <c r="L161" s="62">
        <f>IFERROR(SUMIFS(VALERIA!$N$90:$N$100,VALERIA!$H$90:$H$100,"SALIDA",VALERIA!$J$90:$J$100,$B161),0)</f>
        <v>0</v>
      </c>
      <c r="M161" s="62">
        <f>IFERROR(SUMIFS('MANUEL BANAMEX'!$N$163:$N$178,'MANUEL BANAMEX'!$H$163:$H$178,"SALIDA",'MANUEL BANAMEX'!$J$163:$J$178,$B161),0)</f>
        <v>0</v>
      </c>
      <c r="N161" s="62">
        <f>IFERROR(SUMIFS(ROBERTO!$N$10:$N$19,ROBERTO!$H$10:$H$19,"SALIDA",ROBERTO!$J$10:$J$19,$B161),0)</f>
        <v>0</v>
      </c>
      <c r="O161" s="62">
        <f>IFERROR(SUMIFS(JUAN!$N$96:$N$103,JUAN!$H$96:$H$103,"SALIDA",JUAN!$J$96:$J$103,$B161),0)</f>
        <v>0</v>
      </c>
      <c r="P161" s="62">
        <f>IFERROR(SUMIFS('NORMA SANCHEZ'!$N$90:$N$96,'NORMA SANCHEZ'!$H$90:$H$96,"SALIDA",'NORMA SANCHEZ'!$J$90:$J$96,$B161),0)</f>
        <v>0</v>
      </c>
      <c r="Q161" s="62">
        <f>IFERROR(SUMIFS('JOSE CARLOS'!$N$90:$N$95,'JOSE CARLOS'!$H$90:$H$95,"SALIDA",'JOSE CARLOS'!$J$90:$J$95,$B161),0)</f>
        <v>0</v>
      </c>
      <c r="R161" s="62">
        <f>IFERROR(SUMIFS('LUIS ENRIQUE '!$N$74:$N$75,'LUIS ENRIQUE '!$H$74:$H$75,"SALIDA",'LUIS ENRIQUE '!$J$74:$J$75,$B161),0)</f>
        <v>0</v>
      </c>
      <c r="S161" s="62">
        <f>IFERROR(SUMIFS(CESARIA!$N$100:$N$107,CESARIA!$H$100:$H$107,"SALIDA",CESARIA!$J$100:$J$107,$B161),0)</f>
        <v>0</v>
      </c>
      <c r="T161" s="62">
        <f>IFERROR(SUMIFS(ALAN!$N$104:$N$113,ALAN!$H$104:$H$113,"SALIDA",ALAN!$J$104:$J$113,$B161),0)</f>
        <v>0</v>
      </c>
      <c r="U161" s="62">
        <f>IFERROR(SUMIFS(ELVIA!$N$80:$N$81,ELVIA!$H$80:$H$81,"SALIDA",ELVIA!$J$80:$J$81,$B161),0)</f>
        <v>0</v>
      </c>
      <c r="V161" s="146">
        <f>IFERROR(SUMIFS(CAJA!$N$7235:$N$7905,CAJA!$H$7235:$H$7905,"SALIDA",CAJA!$J$7235:$J$7905,$B161),0)</f>
        <v>75040</v>
      </c>
      <c r="W161" s="62">
        <f>IFERROR(SUMIFS('CAJA TIGRES'!$N$1995:$N$2100,'CAJA TIGRES'!$H$1995:$H$2100,"SALIDA",'CAJA TIGRES'!$J$1995:$J$2100,$B161),0)</f>
        <v>0</v>
      </c>
      <c r="X161" s="62">
        <f>IFERROR(SUMIFS(RESERVA!$N$14:$N$14,RESERVA!$H$14:$H$14,"SALIDA",RESERVA!$J$14:$J$14,$B161),0)</f>
        <v>0</v>
      </c>
      <c r="Y161" s="96">
        <f t="shared" si="73"/>
        <v>75040</v>
      </c>
      <c r="Z161" s="96">
        <f>Y161+'NOV25'!Z161</f>
        <v>6098324.7000000002</v>
      </c>
    </row>
    <row r="162" spans="1:26" x14ac:dyDescent="0.3">
      <c r="A162">
        <v>3.4</v>
      </c>
      <c r="B162" s="60" t="s">
        <v>68</v>
      </c>
      <c r="C162" s="62">
        <f>IFERROR(SUMIFS('MGZ121'!$N$1742:'MGZ121'!$N$1934,'MGZ121'!$H$1742:$H$1934,"SALIDA",'MGZ121'!$J$1742:$J$1934,B162),0)</f>
        <v>0</v>
      </c>
      <c r="D162" s="62">
        <f>IFERROR(SUMIFS('MGZ BBVA'!$N$1702:$N$1910,'MGZ BBVA'!$H$1702:$H$1910,"SALIDA",'MGZ BBVA'!$J$1702:$J$1910,$B162),0)</f>
        <v>0</v>
      </c>
      <c r="E162" s="62">
        <f>IFERROR(SUMIFS('MGZ DOLARES'!$N$2:$N$2,'MGZ DOLARES'!$F$2:$F$2,"SALIDA",'MGZ DOLARES'!$J$2:$J$2,$B162),0)</f>
        <v>0</v>
      </c>
      <c r="F162" s="62">
        <f>IFERROR(SUMIFS('MGZ BAJIO'!$N$82:$N$83,'MGZ BAJIO'!$H$82:$H$83,"SALIDA",'MGZ BAJIO'!$J$82:$J$83,$B162),0)</f>
        <v>0</v>
      </c>
      <c r="G162" s="62">
        <f>IFERROR(SUMIFS('VICTOR BANAMEX'!$N$655:$N$716,'VICTOR BANAMEX'!$H$655:$H$716,"SALIDA",'VICTOR BANAMEX'!$J$655:$J$716,$B162),0)</f>
        <v>89788.12</v>
      </c>
      <c r="H162" s="62">
        <f>IFERROR(SUMIFS('VICTOR BANORTE'!$N$114:$N$121,'VICTOR BANORTE'!$H$114:$H$121,"SALIDA",'VICTOR BANORTE'!$J$114:$J$121,$B162),0)</f>
        <v>0</v>
      </c>
      <c r="I162" s="62">
        <f>IFERROR(SUMIFS(RODRIGO!$N$5:$N$5,RODRIGO!$H$5:$H$5,"SALIDA",RODRIGO!$J$5:$J$5,$B162),0)</f>
        <v>0</v>
      </c>
      <c r="J162" s="62">
        <f>IFERROR(SUMIFS(MOY!$N$100:$N$101,MOY!$H$100:$H$101,"SALIDA",MOY!$J$100:$J$101,$B162),0)</f>
        <v>0</v>
      </c>
      <c r="K162" s="62">
        <f>IFERROR(SUMIFS('NORMA RUTH'!$N$128:$N$143,'NORMA RUTH'!$H$128:$H$143,"SALIDA",'NORMA RUTH'!$J$128:$J$143,$B162),0)</f>
        <v>0</v>
      </c>
      <c r="L162" s="62">
        <f>IFERROR(SUMIFS(VALERIA!$N$90:$N$100,VALERIA!$H$90:$H$100,"SALIDA",VALERIA!$J$90:$J$100,$B162),0)</f>
        <v>0</v>
      </c>
      <c r="M162" s="62">
        <f>IFERROR(SUMIFS('MANUEL BANAMEX'!$N$163:$N$178,'MANUEL BANAMEX'!$H$163:$H$178,"SALIDA",'MANUEL BANAMEX'!$J$163:$J$178,$B162),0)</f>
        <v>0</v>
      </c>
      <c r="N162" s="62">
        <f>IFERROR(SUMIFS(ROBERTO!$N$10:$N$19,ROBERTO!$H$10:$H$19,"SALIDA",ROBERTO!$J$10:$J$19,$B162),0)</f>
        <v>0</v>
      </c>
      <c r="O162" s="62">
        <f>IFERROR(SUMIFS(JUAN!$N$96:$N$103,JUAN!$H$96:$H$103,"SALIDA",JUAN!$J$96:$J$103,$B162),0)</f>
        <v>0</v>
      </c>
      <c r="P162" s="62">
        <f>IFERROR(SUMIFS('NORMA SANCHEZ'!$N$90:$N$96,'NORMA SANCHEZ'!$H$90:$H$96,"SALIDA",'NORMA SANCHEZ'!$J$90:$J$96,$B162),0)</f>
        <v>0</v>
      </c>
      <c r="Q162" s="62">
        <f>IFERROR(SUMIFS('JOSE CARLOS'!$N$90:$N$95,'JOSE CARLOS'!$H$90:$H$95,"SALIDA",'JOSE CARLOS'!$J$90:$J$95,$B162),0)</f>
        <v>0</v>
      </c>
      <c r="R162" s="62">
        <f>IFERROR(SUMIFS('LUIS ENRIQUE '!$N$74:$N$75,'LUIS ENRIQUE '!$H$74:$H$75,"SALIDA",'LUIS ENRIQUE '!$J$74:$J$75,$B162),0)</f>
        <v>0</v>
      </c>
      <c r="S162" s="62">
        <f>IFERROR(SUMIFS(CESARIA!$N$100:$N$107,CESARIA!$H$100:$H$107,"SALIDA",CESARIA!$J$100:$J$107,$B162),0)</f>
        <v>0</v>
      </c>
      <c r="T162" s="62">
        <f>IFERROR(SUMIFS(ALAN!$N$104:$N$113,ALAN!$H$104:$H$113,"SALIDA",ALAN!$J$104:$J$113,$B162),0)</f>
        <v>0</v>
      </c>
      <c r="U162" s="62">
        <f>IFERROR(SUMIFS(ELVIA!$N$80:$N$81,ELVIA!$H$80:$H$81,"SALIDA",ELVIA!$J$80:$J$81,$B162),0)</f>
        <v>0</v>
      </c>
      <c r="V162" s="146">
        <f>IFERROR(SUMIFS(CAJA!$N$7235:$N$7905,CAJA!$H$7235:$H$7905,"SALIDA",CAJA!$J$7235:$J$7905,$B162),0)</f>
        <v>0</v>
      </c>
      <c r="W162" s="62">
        <f>IFERROR(SUMIFS('CAJA TIGRES'!$N$1995:$N$2100,'CAJA TIGRES'!$H$1995:$H$2100,"SALIDA",'CAJA TIGRES'!$J$1995:$J$2100,$B162),0)</f>
        <v>0</v>
      </c>
      <c r="X162" s="62">
        <f>IFERROR(SUMIFS(RESERVA!$N$14:$N$14,RESERVA!$H$14:$H$14,"SALIDA",RESERVA!$J$14:$J$14,$B162),0)</f>
        <v>0</v>
      </c>
      <c r="Y162" s="96">
        <f t="shared" si="73"/>
        <v>89788.12</v>
      </c>
      <c r="Z162" s="96">
        <f>Y162+'NOV25'!Z162</f>
        <v>1046310.03</v>
      </c>
    </row>
    <row r="163" spans="1:26" x14ac:dyDescent="0.3">
      <c r="B163" s="60" t="s">
        <v>196</v>
      </c>
      <c r="C163" s="62">
        <f>IFERROR(SUMIFS('MGZ121'!$N$1742:'MGZ121'!$N$1934,'MGZ121'!$H$1742:$H$1934,"SALIDA",'MGZ121'!$J$1742:$J$1934,B163),0)</f>
        <v>0</v>
      </c>
      <c r="D163" s="62">
        <f>IFERROR(SUMIFS('MGZ BBVA'!$N$1702:$N$1910,'MGZ BBVA'!$H$1702:$H$1910,"SALIDA",'MGZ BBVA'!$J$1702:$J$1910,$B163),0)</f>
        <v>0</v>
      </c>
      <c r="E163" s="62">
        <f>IFERROR(SUMIFS('MGZ DOLARES'!$N$2:$N$2,'MGZ DOLARES'!$F$2:$F$2,"SALIDA",'MGZ DOLARES'!$J$2:$J$2,$B163),0)</f>
        <v>0</v>
      </c>
      <c r="F163" s="62">
        <f>IFERROR(SUMIFS('MGZ BAJIO'!$N$82:$N$83,'MGZ BAJIO'!$H$82:$H$83,"SALIDA",'MGZ BAJIO'!$J$82:$J$83,$B163),0)</f>
        <v>0</v>
      </c>
      <c r="G163" s="62">
        <f>IFERROR(SUMIFS('VICTOR BANAMEX'!$N$655:$N$716,'VICTOR BANAMEX'!$H$655:$H$716,"SALIDA",'VICTOR BANAMEX'!$J$655:$J$716,$B163),0)</f>
        <v>0</v>
      </c>
      <c r="H163" s="62">
        <f>IFERROR(SUMIFS('VICTOR BANORTE'!$N$114:$N$121,'VICTOR BANORTE'!$H$114:$H$121,"SALIDA",'VICTOR BANORTE'!$J$114:$J$121,$B163),0)</f>
        <v>17751.560000000001</v>
      </c>
      <c r="I163" s="62">
        <f>IFERROR(SUMIFS(RODRIGO!$N$5:$N$5,RODRIGO!$H$5:$H$5,"SALIDA",RODRIGO!$J$5:$J$5,$B163),0)</f>
        <v>0</v>
      </c>
      <c r="J163" s="62">
        <f>IFERROR(SUMIFS(MOY!$N$100:$N$101,MOY!$H$100:$H$101,"SALIDA",MOY!$J$100:$J$101,$B163),0)</f>
        <v>0</v>
      </c>
      <c r="K163" s="62">
        <f>IFERROR(SUMIFS('NORMA RUTH'!$N$128:$N$143,'NORMA RUTH'!$H$128:$H$143,"SALIDA",'NORMA RUTH'!$J$128:$J$143,$B163),0)</f>
        <v>0</v>
      </c>
      <c r="L163" s="62">
        <f>IFERROR(SUMIFS(VALERIA!$N$90:$N$100,VALERIA!$H$90:$H$100,"SALIDA",VALERIA!$J$90:$J$100,$B163),0)</f>
        <v>0</v>
      </c>
      <c r="M163" s="62">
        <f>IFERROR(SUMIFS('MANUEL BANAMEX'!$N$163:$N$178,'MANUEL BANAMEX'!$H$163:$H$178,"SALIDA",'MANUEL BANAMEX'!$J$163:$J$178,$B163),0)</f>
        <v>0</v>
      </c>
      <c r="N163" s="62">
        <f>IFERROR(SUMIFS(ROBERTO!$N$10:$N$19,ROBERTO!$H$10:$H$19,"SALIDA",ROBERTO!$J$10:$J$19,$B163),0)</f>
        <v>0</v>
      </c>
      <c r="O163" s="62">
        <f>IFERROR(SUMIFS(JUAN!$N$96:$N$103,JUAN!$H$96:$H$103,"SALIDA",JUAN!$J$96:$J$103,$B163),0)</f>
        <v>0</v>
      </c>
      <c r="P163" s="62">
        <f>IFERROR(SUMIFS('NORMA SANCHEZ'!$N$90:$N$96,'NORMA SANCHEZ'!$H$90:$H$96,"SALIDA",'NORMA SANCHEZ'!$J$90:$J$96,$B163),0)</f>
        <v>0</v>
      </c>
      <c r="Q163" s="62">
        <f>IFERROR(SUMIFS('JOSE CARLOS'!$N$90:$N$95,'JOSE CARLOS'!$H$90:$H$95,"SALIDA",'JOSE CARLOS'!$J$90:$J$95,$B163),0)</f>
        <v>0</v>
      </c>
      <c r="R163" s="62">
        <f>IFERROR(SUMIFS('LUIS ENRIQUE '!$N$74:$N$75,'LUIS ENRIQUE '!$H$74:$H$75,"SALIDA",'LUIS ENRIQUE '!$J$74:$J$75,$B163),0)</f>
        <v>0</v>
      </c>
      <c r="S163" s="62">
        <f>IFERROR(SUMIFS(CESARIA!$N$100:$N$107,CESARIA!$H$100:$H$107,"SALIDA",CESARIA!$J$100:$J$107,$B163),0)</f>
        <v>0</v>
      </c>
      <c r="T163" s="62">
        <f>IFERROR(SUMIFS(ALAN!$N$104:$N$113,ALAN!$H$104:$H$113,"SALIDA",ALAN!$J$104:$J$113,$B163),0)</f>
        <v>0</v>
      </c>
      <c r="U163" s="62">
        <f>IFERROR(SUMIFS(ELVIA!$N$80:$N$81,ELVIA!$H$80:$H$81,"SALIDA",ELVIA!$J$80:$J$81,$B163),0)</f>
        <v>0</v>
      </c>
      <c r="V163" s="146">
        <f>IFERROR(SUMIFS(CAJA!$N$7235:$N$7905,CAJA!$H$7235:$H$7905,"SALIDA",CAJA!$J$7235:$J$7905,$B163),0)</f>
        <v>0</v>
      </c>
      <c r="W163" s="62">
        <f>IFERROR(SUMIFS('CAJA TIGRES'!$N$1995:$N$2100,'CAJA TIGRES'!$H$1995:$H$2100,"SALIDA",'CAJA TIGRES'!$J$1995:$J$2100,$B163),0)</f>
        <v>0</v>
      </c>
      <c r="X163" s="62">
        <f>IFERROR(SUMIFS(RESERVA!$N$14:$N$14,RESERVA!$H$14:$H$14,"SALIDA",RESERVA!$J$14:$J$14,$B163),0)</f>
        <v>0</v>
      </c>
      <c r="Y163" s="96">
        <f t="shared" si="73"/>
        <v>17751.560000000001</v>
      </c>
      <c r="Z163" s="96">
        <f>Y163+'NOV25'!Z163</f>
        <v>205797.75</v>
      </c>
    </row>
    <row r="164" spans="1:26" x14ac:dyDescent="0.3">
      <c r="B164" s="60" t="s">
        <v>197</v>
      </c>
      <c r="C164" s="62">
        <f>IFERROR(SUMIFS('MGZ121'!$N$1742:'MGZ121'!$N$1934,'MGZ121'!$H$1742:$H$1934,"SALIDA",'MGZ121'!$J$1742:$J$1934,B164),0)</f>
        <v>0</v>
      </c>
      <c r="D164" s="62">
        <f>IFERROR(SUMIFS('MGZ BBVA'!$N$1702:$N$1910,'MGZ BBVA'!$H$1702:$H$1910,"SALIDA",'MGZ BBVA'!$J$1702:$J$1910,$B164),0)</f>
        <v>0</v>
      </c>
      <c r="E164" s="62">
        <f>IFERROR(SUMIFS('MGZ DOLARES'!$N$2:$N$2,'MGZ DOLARES'!$F$2:$F$2,"SALIDA",'MGZ DOLARES'!$J$2:$J$2,$B164),0)</f>
        <v>0</v>
      </c>
      <c r="F164" s="62">
        <f>IFERROR(SUMIFS('MGZ BAJIO'!$N$82:$N$83,'MGZ BAJIO'!$H$82:$H$83,"SALIDA",'MGZ BAJIO'!$J$82:$J$83,$B164),0)</f>
        <v>0</v>
      </c>
      <c r="G164" s="62">
        <f>IFERROR(SUMIFS('VICTOR BANAMEX'!$N$655:$N$716,'VICTOR BANAMEX'!$H$655:$H$716,"SALIDA",'VICTOR BANAMEX'!$J$655:$J$716,$B164),0)</f>
        <v>0</v>
      </c>
      <c r="H164" s="62">
        <f>IFERROR(SUMIFS('VICTOR BANORTE'!$N$114:$N$121,'VICTOR BANORTE'!$H$114:$H$121,"SALIDA",'VICTOR BANORTE'!$J$114:$J$121,$B164),0)</f>
        <v>6453.5</v>
      </c>
      <c r="I164" s="62">
        <f>IFERROR(SUMIFS(RODRIGO!$N$5:$N$5,RODRIGO!$H$5:$H$5,"SALIDA",RODRIGO!$J$5:$J$5,$B164),0)</f>
        <v>0</v>
      </c>
      <c r="J164" s="62">
        <f>IFERROR(SUMIFS(MOY!$N$100:$N$101,MOY!$H$100:$H$101,"SALIDA",MOY!$J$100:$J$101,$B164),0)</f>
        <v>0</v>
      </c>
      <c r="K164" s="62">
        <f>IFERROR(SUMIFS('NORMA RUTH'!$N$128:$N$143,'NORMA RUTH'!$H$128:$H$143,"SALIDA",'NORMA RUTH'!$J$128:$J$143,$B164),0)</f>
        <v>0</v>
      </c>
      <c r="L164" s="62">
        <f>IFERROR(SUMIFS(VALERIA!$N$90:$N$100,VALERIA!$H$90:$H$100,"SALIDA",VALERIA!$J$90:$J$100,$B164),0)</f>
        <v>0</v>
      </c>
      <c r="M164" s="62">
        <f>IFERROR(SUMIFS('MANUEL BANAMEX'!$N$163:$N$178,'MANUEL BANAMEX'!$H$163:$H$178,"SALIDA",'MANUEL BANAMEX'!$J$163:$J$178,$B164),0)</f>
        <v>0</v>
      </c>
      <c r="N164" s="62">
        <f>IFERROR(SUMIFS(ROBERTO!$N$10:$N$19,ROBERTO!$H$10:$H$19,"SALIDA",ROBERTO!$J$10:$J$19,$B164),0)</f>
        <v>0</v>
      </c>
      <c r="O164" s="62">
        <f>IFERROR(SUMIFS(JUAN!$N$96:$N$103,JUAN!$H$96:$H$103,"SALIDA",JUAN!$J$96:$J$103,$B164),0)</f>
        <v>0</v>
      </c>
      <c r="P164" s="62">
        <f>IFERROR(SUMIFS('NORMA SANCHEZ'!$N$90:$N$96,'NORMA SANCHEZ'!$H$90:$H$96,"SALIDA",'NORMA SANCHEZ'!$J$90:$J$96,$B164),0)</f>
        <v>0</v>
      </c>
      <c r="Q164" s="62">
        <f>IFERROR(SUMIFS('JOSE CARLOS'!$N$90:$N$95,'JOSE CARLOS'!$H$90:$H$95,"SALIDA",'JOSE CARLOS'!$J$90:$J$95,$B164),0)</f>
        <v>0</v>
      </c>
      <c r="R164" s="62">
        <f>IFERROR(SUMIFS('LUIS ENRIQUE '!$N$74:$N$75,'LUIS ENRIQUE '!$H$74:$H$75,"SALIDA",'LUIS ENRIQUE '!$J$74:$J$75,$B164),0)</f>
        <v>0</v>
      </c>
      <c r="S164" s="62">
        <f>IFERROR(SUMIFS(CESARIA!$N$100:$N$107,CESARIA!$H$100:$H$107,"SALIDA",CESARIA!$J$100:$J$107,$B164),0)</f>
        <v>0</v>
      </c>
      <c r="T164" s="62">
        <f>IFERROR(SUMIFS(ALAN!$N$104:$N$113,ALAN!$H$104:$H$113,"SALIDA",ALAN!$J$104:$J$113,$B164),0)</f>
        <v>0</v>
      </c>
      <c r="U164" s="62">
        <f>IFERROR(SUMIFS(ELVIA!$N$80:$N$81,ELVIA!$H$80:$H$81,"SALIDA",ELVIA!$J$80:$J$81,$B164),0)</f>
        <v>0</v>
      </c>
      <c r="V164" s="146">
        <f>IFERROR(SUMIFS(CAJA!$N$7235:$N$7905,CAJA!$H$7235:$H$7905,"SALIDA",CAJA!$J$7235:$J$7905,$B164),0)</f>
        <v>0</v>
      </c>
      <c r="W164" s="62">
        <f>IFERROR(SUMIFS('CAJA TIGRES'!$N$1995:$N$2100,'CAJA TIGRES'!$H$1995:$H$2100,"SALIDA",'CAJA TIGRES'!$J$1995:$J$2100,$B164),0)</f>
        <v>0</v>
      </c>
      <c r="X164" s="62">
        <f>IFERROR(SUMIFS(RESERVA!$N$14:$N$14,RESERVA!$H$14:$H$14,"SALIDA",RESERVA!$J$14:$J$14,$B164),0)</f>
        <v>0</v>
      </c>
      <c r="Y164" s="96">
        <f t="shared" si="73"/>
        <v>6453.5</v>
      </c>
      <c r="Z164" s="96">
        <f>Y164+'NOV25'!Z164</f>
        <v>78126.090000000011</v>
      </c>
    </row>
    <row r="165" spans="1:26" x14ac:dyDescent="0.3">
      <c r="B165" s="60" t="s">
        <v>198</v>
      </c>
      <c r="C165" s="62">
        <f>IFERROR(SUMIFS('MGZ121'!$N$1742:'MGZ121'!$N$1934,'MGZ121'!$H$1742:$H$1934,"SALIDA",'MGZ121'!$J$1742:$J$1934,B165),0)</f>
        <v>0</v>
      </c>
      <c r="D165" s="62">
        <f>IFERROR(SUMIFS('MGZ BBVA'!$N$1702:$N$1910,'MGZ BBVA'!$H$1702:$H$1910,"SALIDA",'MGZ BBVA'!$J$1702:$J$1910,$B165),0)</f>
        <v>0</v>
      </c>
      <c r="E165" s="62">
        <f>IFERROR(SUMIFS('MGZ DOLARES'!$N$2:$N$2,'MGZ DOLARES'!$F$2:$F$2,"SALIDA",'MGZ DOLARES'!$J$2:$J$2,$B165),0)</f>
        <v>0</v>
      </c>
      <c r="F165" s="62">
        <f>IFERROR(SUMIFS('MGZ BAJIO'!$N$82:$N$83,'MGZ BAJIO'!$H$82:$H$83,"SALIDA",'MGZ BAJIO'!$J$82:$J$83,$B165),0)</f>
        <v>0</v>
      </c>
      <c r="G165" s="62">
        <f>IFERROR(SUMIFS('VICTOR BANAMEX'!$N$655:$N$716,'VICTOR BANAMEX'!$H$655:$H$716,"SALIDA",'VICTOR BANAMEX'!$J$655:$J$716,$B165),0)</f>
        <v>0</v>
      </c>
      <c r="H165" s="62">
        <f>IFERROR(SUMIFS('VICTOR BANORTE'!$N$114:$N$121,'VICTOR BANORTE'!$H$114:$H$121,"SALIDA",'VICTOR BANORTE'!$J$114:$J$121,$B165),0)</f>
        <v>38606.04</v>
      </c>
      <c r="I165" s="62">
        <f>IFERROR(SUMIFS(RODRIGO!$N$5:$N$5,RODRIGO!$H$5:$H$5,"SALIDA",RODRIGO!$J$5:$J$5,$B165),0)</f>
        <v>0</v>
      </c>
      <c r="J165" s="62">
        <f>IFERROR(SUMIFS(MOY!$N$100:$N$101,MOY!$H$100:$H$101,"SALIDA",MOY!$J$100:$J$101,$B165),0)</f>
        <v>0</v>
      </c>
      <c r="K165" s="62">
        <f>IFERROR(SUMIFS('NORMA RUTH'!$N$128:$N$143,'NORMA RUTH'!$H$128:$H$143,"SALIDA",'NORMA RUTH'!$J$128:$J$143,$B165),0)</f>
        <v>0</v>
      </c>
      <c r="L165" s="62">
        <f>IFERROR(SUMIFS(VALERIA!$N$90:$N$100,VALERIA!$H$90:$H$100,"SALIDA",VALERIA!$J$90:$J$100,$B165),0)</f>
        <v>0</v>
      </c>
      <c r="M165" s="62">
        <f>IFERROR(SUMIFS('MANUEL BANAMEX'!$N$163:$N$178,'MANUEL BANAMEX'!$H$163:$H$178,"SALIDA",'MANUEL BANAMEX'!$J$163:$J$178,$B165),0)</f>
        <v>0</v>
      </c>
      <c r="N165" s="62">
        <f>IFERROR(SUMIFS(ROBERTO!$N$10:$N$19,ROBERTO!$H$10:$H$19,"SALIDA",ROBERTO!$J$10:$J$19,$B165),0)</f>
        <v>0</v>
      </c>
      <c r="O165" s="62">
        <f>IFERROR(SUMIFS(JUAN!$N$96:$N$103,JUAN!$H$96:$H$103,"SALIDA",JUAN!$J$96:$J$103,$B165),0)</f>
        <v>0</v>
      </c>
      <c r="P165" s="62">
        <f>IFERROR(SUMIFS('NORMA SANCHEZ'!$N$90:$N$96,'NORMA SANCHEZ'!$H$90:$H$96,"SALIDA",'NORMA SANCHEZ'!$J$90:$J$96,$B165),0)</f>
        <v>0</v>
      </c>
      <c r="Q165" s="62">
        <f>IFERROR(SUMIFS('JOSE CARLOS'!$N$90:$N$95,'JOSE CARLOS'!$H$90:$H$95,"SALIDA",'JOSE CARLOS'!$J$90:$J$95,$B165),0)</f>
        <v>0</v>
      </c>
      <c r="R165" s="62">
        <f>IFERROR(SUMIFS('LUIS ENRIQUE '!$N$74:$N$75,'LUIS ENRIQUE '!$H$74:$H$75,"SALIDA",'LUIS ENRIQUE '!$J$74:$J$75,$B165),0)</f>
        <v>0</v>
      </c>
      <c r="S165" s="62">
        <f>IFERROR(SUMIFS(CESARIA!$N$100:$N$107,CESARIA!$H$100:$H$107,"SALIDA",CESARIA!$J$100:$J$107,$B165),0)</f>
        <v>0</v>
      </c>
      <c r="T165" s="62">
        <f>IFERROR(SUMIFS(ALAN!$N$104:$N$113,ALAN!$H$104:$H$113,"SALIDA",ALAN!$J$104:$J$113,$B165),0)</f>
        <v>0</v>
      </c>
      <c r="U165" s="62">
        <f>IFERROR(SUMIFS(ELVIA!$N$80:$N$81,ELVIA!$H$80:$H$81,"SALIDA",ELVIA!$J$80:$J$81,$B165),0)</f>
        <v>0</v>
      </c>
      <c r="V165" s="146">
        <f>IFERROR(SUMIFS(CAJA!$N$7235:$N$7905,CAJA!$H$7235:$H$7905,"SALIDA",CAJA!$J$7235:$J$7905,$B165),0)</f>
        <v>0</v>
      </c>
      <c r="W165" s="62">
        <f>IFERROR(SUMIFS('CAJA TIGRES'!$N$1995:$N$2100,'CAJA TIGRES'!$H$1995:$H$2100,"SALIDA",'CAJA TIGRES'!$J$1995:$J$2100,$B165),0)</f>
        <v>0</v>
      </c>
      <c r="X165" s="62">
        <f>IFERROR(SUMIFS(RESERVA!$N$14:$N$14,RESERVA!$H$14:$H$14,"SALIDA",RESERVA!$J$14:$J$14,$B165),0)</f>
        <v>0</v>
      </c>
      <c r="Y165" s="96">
        <f t="shared" si="73"/>
        <v>38606.04</v>
      </c>
      <c r="Z165" s="96">
        <f>Y165+'NOV25'!Z165</f>
        <v>467352.45</v>
      </c>
    </row>
    <row r="166" spans="1:26" x14ac:dyDescent="0.3">
      <c r="A166">
        <v>3.5</v>
      </c>
      <c r="B166" s="60" t="s">
        <v>69</v>
      </c>
      <c r="C166" s="62">
        <f>IFERROR(SUMIFS('MGZ121'!$N$1742:'MGZ121'!$N$1934,'MGZ121'!$H$1742:$H$1934,"SALIDA",'MGZ121'!$J$1742:$J$1934,B166),0)</f>
        <v>0</v>
      </c>
      <c r="D166" s="62">
        <f>IFERROR(SUMIFS('MGZ BBVA'!$N$1702:$N$1910,'MGZ BBVA'!$H$1702:$H$1910,"SALIDA",'MGZ BBVA'!$J$1702:$J$1910,$B166),0)</f>
        <v>0</v>
      </c>
      <c r="E166" s="62">
        <f>IFERROR(SUMIFS('MGZ DOLARES'!$N$2:$N$2,'MGZ DOLARES'!$F$2:$F$2,"SALIDA",'MGZ DOLARES'!$J$2:$J$2,$B166),0)</f>
        <v>0</v>
      </c>
      <c r="F166" s="62">
        <f>IFERROR(SUMIFS('MGZ BAJIO'!$N$82:$N$83,'MGZ BAJIO'!$H$82:$H$83,"SALIDA",'MGZ BAJIO'!$J$82:$J$83,$B166),0)</f>
        <v>0</v>
      </c>
      <c r="G166" s="62">
        <f>IFERROR(SUMIFS('VICTOR BANAMEX'!$N$655:$N$716,'VICTOR BANAMEX'!$H$655:$H$716,"SALIDA",'VICTOR BANAMEX'!$J$655:$J$716,$B166),0)</f>
        <v>0</v>
      </c>
      <c r="H166" s="62">
        <f>IFERROR(SUMIFS('VICTOR BANORTE'!$N$114:$N$121,'VICTOR BANORTE'!$H$114:$H$121,"SALIDA",'VICTOR BANORTE'!$J$114:$J$121,$B166),0)</f>
        <v>0</v>
      </c>
      <c r="I166" s="62">
        <f>IFERROR(SUMIFS(RODRIGO!$N$5:$N$5,RODRIGO!$H$5:$H$5,"SALIDA",RODRIGO!$J$5:$J$5,$B166),0)</f>
        <v>0</v>
      </c>
      <c r="J166" s="62">
        <f>IFERROR(SUMIFS(MOY!$N$100:$N$101,MOY!$H$100:$H$101,"SALIDA",MOY!$J$100:$J$101,$B166),0)</f>
        <v>0</v>
      </c>
      <c r="K166" s="62">
        <f>IFERROR(SUMIFS('NORMA RUTH'!$N$128:$N$143,'NORMA RUTH'!$H$128:$H$143,"SALIDA",'NORMA RUTH'!$J$128:$J$143,$B166),0)</f>
        <v>0</v>
      </c>
      <c r="L166" s="62">
        <f>IFERROR(SUMIFS(VALERIA!$N$90:$N$100,VALERIA!$H$90:$H$100,"SALIDA",VALERIA!$J$90:$J$100,$B166),0)</f>
        <v>0</v>
      </c>
      <c r="M166" s="62">
        <f>IFERROR(SUMIFS('MANUEL BANAMEX'!$N$163:$N$178,'MANUEL BANAMEX'!$H$163:$H$178,"SALIDA",'MANUEL BANAMEX'!$J$163:$J$178,$B166),0)</f>
        <v>0</v>
      </c>
      <c r="N166" s="62">
        <f>IFERROR(SUMIFS(ROBERTO!$N$10:$N$19,ROBERTO!$H$10:$H$19,"SALIDA",ROBERTO!$J$10:$J$19,$B166),0)</f>
        <v>0</v>
      </c>
      <c r="O166" s="62">
        <f>IFERROR(SUMIFS(JUAN!$N$96:$N$103,JUAN!$H$96:$H$103,"SALIDA",JUAN!$J$96:$J$103,$B166),0)</f>
        <v>0</v>
      </c>
      <c r="P166" s="62">
        <f>IFERROR(SUMIFS('NORMA SANCHEZ'!$N$90:$N$96,'NORMA SANCHEZ'!$H$90:$H$96,"SALIDA",'NORMA SANCHEZ'!$J$90:$J$96,$B166),0)</f>
        <v>0</v>
      </c>
      <c r="Q166" s="62">
        <f>IFERROR(SUMIFS('JOSE CARLOS'!$N$90:$N$95,'JOSE CARLOS'!$H$90:$H$95,"SALIDA",'JOSE CARLOS'!$J$90:$J$95,$B166),0)</f>
        <v>0</v>
      </c>
      <c r="R166" s="62">
        <f>IFERROR(SUMIFS('LUIS ENRIQUE '!$N$74:$N$75,'LUIS ENRIQUE '!$H$74:$H$75,"SALIDA",'LUIS ENRIQUE '!$J$74:$J$75,$B166),0)</f>
        <v>0</v>
      </c>
      <c r="S166" s="62">
        <f>IFERROR(SUMIFS(CESARIA!$N$100:$N$107,CESARIA!$H$100:$H$107,"SALIDA",CESARIA!$J$100:$J$107,$B166),0)</f>
        <v>0</v>
      </c>
      <c r="T166" s="62">
        <f>IFERROR(SUMIFS(ALAN!$N$104:$N$113,ALAN!$H$104:$H$113,"SALIDA",ALAN!$J$104:$J$113,$B166),0)</f>
        <v>0</v>
      </c>
      <c r="U166" s="62">
        <f>IFERROR(SUMIFS(ELVIA!$N$80:$N$81,ELVIA!$H$80:$H$81,"SALIDA",ELVIA!$J$80:$J$81,$B166),0)</f>
        <v>0</v>
      </c>
      <c r="V166" s="146">
        <f>IFERROR(SUMIFS(CAJA!$N$7235:$N$7905,CAJA!$H$7235:$H$7905,"SALIDA",CAJA!$J$7235:$J$7905,$B166),0)</f>
        <v>0</v>
      </c>
      <c r="W166" s="62">
        <f>IFERROR(SUMIFS('CAJA TIGRES'!$N$1995:$N$2100,'CAJA TIGRES'!$H$1995:$H$2100,"SALIDA",'CAJA TIGRES'!$J$1995:$J$2100,$B166),0)</f>
        <v>0</v>
      </c>
      <c r="X166" s="62">
        <f>IFERROR(SUMIFS(RESERVA!$N$14:$N$14,RESERVA!$H$14:$H$14,"SALIDA",RESERVA!$J$14:$J$14,$B166),0)</f>
        <v>0</v>
      </c>
      <c r="Y166" s="96">
        <f t="shared" si="73"/>
        <v>0</v>
      </c>
      <c r="Z166" s="96">
        <f>Y166+'NOV25'!Z166</f>
        <v>0</v>
      </c>
    </row>
    <row r="167" spans="1:26" s="84" customFormat="1" ht="19.2" customHeight="1" x14ac:dyDescent="0.3">
      <c r="B167" s="87" t="s">
        <v>109</v>
      </c>
      <c r="C167" s="88">
        <f>C150+C158</f>
        <v>0</v>
      </c>
      <c r="D167" s="88">
        <f t="shared" ref="D167" si="74">D150+D158</f>
        <v>17129.510000000002</v>
      </c>
      <c r="E167" s="88">
        <f t="shared" ref="E167:Z167" si="75">E150+E158</f>
        <v>0</v>
      </c>
      <c r="F167" s="88">
        <f t="shared" si="75"/>
        <v>0</v>
      </c>
      <c r="G167" s="88">
        <f t="shared" si="75"/>
        <v>453852.37</v>
      </c>
      <c r="H167" s="88">
        <f t="shared" si="75"/>
        <v>62811.100000000006</v>
      </c>
      <c r="I167" s="88">
        <f t="shared" si="75"/>
        <v>0</v>
      </c>
      <c r="J167" s="88">
        <f t="shared" si="75"/>
        <v>0</v>
      </c>
      <c r="K167" s="88">
        <f t="shared" si="75"/>
        <v>0</v>
      </c>
      <c r="L167" s="88">
        <f t="shared" si="75"/>
        <v>13000.05</v>
      </c>
      <c r="M167" s="88">
        <f t="shared" si="75"/>
        <v>0</v>
      </c>
      <c r="N167" s="88">
        <f t="shared" ref="N167:U167" si="76">N150+N158</f>
        <v>0</v>
      </c>
      <c r="O167" s="88">
        <f t="shared" si="76"/>
        <v>0</v>
      </c>
      <c r="P167" s="88">
        <f t="shared" si="76"/>
        <v>0</v>
      </c>
      <c r="Q167" s="88">
        <f t="shared" si="76"/>
        <v>0</v>
      </c>
      <c r="R167" s="88">
        <f t="shared" si="76"/>
        <v>0</v>
      </c>
      <c r="S167" s="88">
        <f t="shared" si="76"/>
        <v>0</v>
      </c>
      <c r="T167" s="88">
        <f t="shared" si="76"/>
        <v>0</v>
      </c>
      <c r="U167" s="88">
        <f t="shared" si="76"/>
        <v>0</v>
      </c>
      <c r="V167" s="88">
        <f t="shared" si="75"/>
        <v>686395</v>
      </c>
      <c r="W167" s="88">
        <f t="shared" si="75"/>
        <v>1860</v>
      </c>
      <c r="X167" s="88">
        <f t="shared" si="75"/>
        <v>0</v>
      </c>
      <c r="Y167" s="88">
        <f t="shared" si="75"/>
        <v>1235048.03</v>
      </c>
      <c r="Z167" s="88">
        <f t="shared" si="75"/>
        <v>23133230.63719327</v>
      </c>
    </row>
    <row r="168" spans="1:26" ht="8.5500000000000007" customHeight="1" x14ac:dyDescent="0.3">
      <c r="B168" s="18"/>
      <c r="C168" s="40"/>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x14ac:dyDescent="0.3">
      <c r="B169" s="19" t="s">
        <v>18</v>
      </c>
      <c r="C169" s="38">
        <f t="shared" ref="C169:Z169" si="77">C74+C91+C147-C167</f>
        <v>17792.240000001155</v>
      </c>
      <c r="D169" s="38">
        <f t="shared" si="77"/>
        <v>-8854.0700000005236</v>
      </c>
      <c r="E169" s="38">
        <f t="shared" si="77"/>
        <v>0</v>
      </c>
      <c r="F169" s="38">
        <f t="shared" si="77"/>
        <v>-580</v>
      </c>
      <c r="G169" s="38">
        <f t="shared" si="77"/>
        <v>-17420.899999999907</v>
      </c>
      <c r="H169" s="38">
        <f t="shared" si="77"/>
        <v>286.49999999999272</v>
      </c>
      <c r="I169" s="38">
        <f t="shared" si="77"/>
        <v>0</v>
      </c>
      <c r="J169" s="38">
        <f t="shared" si="77"/>
        <v>-2400</v>
      </c>
      <c r="K169" s="38">
        <f t="shared" si="77"/>
        <v>1356.8000000000029</v>
      </c>
      <c r="L169" s="38">
        <f t="shared" si="77"/>
        <v>-4918.4499999999989</v>
      </c>
      <c r="M169" s="38">
        <f t="shared" si="77"/>
        <v>-659</v>
      </c>
      <c r="N169" s="38">
        <f t="shared" ref="N169:U169" si="78">N74+N91+N147-N167</f>
        <v>-2179.1600000000035</v>
      </c>
      <c r="O169" s="38">
        <f t="shared" si="78"/>
        <v>-113.61999999999989</v>
      </c>
      <c r="P169" s="38">
        <f t="shared" si="78"/>
        <v>605.3100000000004</v>
      </c>
      <c r="Q169" s="38">
        <f t="shared" si="78"/>
        <v>192.60000000000002</v>
      </c>
      <c r="R169" s="38">
        <f t="shared" si="78"/>
        <v>-46.4</v>
      </c>
      <c r="S169" s="38">
        <f t="shared" si="78"/>
        <v>86.380000000000109</v>
      </c>
      <c r="T169" s="38">
        <f t="shared" si="78"/>
        <v>-45.8599999999999</v>
      </c>
      <c r="U169" s="36">
        <f t="shared" si="78"/>
        <v>-324.8</v>
      </c>
      <c r="V169" s="36">
        <f>V74+V91+V147-V167</f>
        <v>953737.74000000022</v>
      </c>
      <c r="W169" s="36">
        <f t="shared" si="77"/>
        <v>-10045</v>
      </c>
      <c r="X169" s="38">
        <f t="shared" si="77"/>
        <v>0</v>
      </c>
      <c r="Y169" s="36">
        <f t="shared" si="77"/>
        <v>926470.31000000355</v>
      </c>
      <c r="Z169" s="36">
        <f t="shared" si="77"/>
        <v>684659.87999995425</v>
      </c>
    </row>
    <row r="170" spans="1:26" ht="15" thickBot="1" x14ac:dyDescent="0.35">
      <c r="B170" s="14" t="s">
        <v>5</v>
      </c>
      <c r="C170" s="77">
        <f>'NOV25'!C171</f>
        <v>28698.080000001006</v>
      </c>
      <c r="D170" s="77">
        <f>'NOV25'!D171</f>
        <v>9155.8299999979881</v>
      </c>
      <c r="E170" s="77">
        <f>'NOV25'!E171</f>
        <v>6.92</v>
      </c>
      <c r="F170" s="77">
        <f>'NOV25'!F171</f>
        <v>2582.8000000017878</v>
      </c>
      <c r="G170" s="77">
        <f>'NOV25'!G171</f>
        <v>17636.989999999423</v>
      </c>
      <c r="H170" s="77">
        <f>'NOV25'!H171</f>
        <v>50.310000000022228</v>
      </c>
      <c r="I170" s="77">
        <f>'NOV25'!I171</f>
        <v>0</v>
      </c>
      <c r="J170" s="77">
        <f>'NOV25'!J171</f>
        <v>2410.7000000000248</v>
      </c>
      <c r="K170" s="77">
        <f>'NOV25'!K171</f>
        <v>66.909999999974389</v>
      </c>
      <c r="L170" s="77">
        <f>'NOV25'!L171</f>
        <v>6162.3700000000026</v>
      </c>
      <c r="M170" s="77">
        <f>'NOV25'!M171</f>
        <v>1547.2599999999029</v>
      </c>
      <c r="N170" s="77">
        <f>'NOV25'!N171</f>
        <v>2855.6700000000164</v>
      </c>
      <c r="O170" s="77">
        <f>'NOV25'!O171</f>
        <v>783.0600000000029</v>
      </c>
      <c r="P170" s="77">
        <f>'NOV25'!P171</f>
        <v>711.44000000000756</v>
      </c>
      <c r="Q170" s="77">
        <f>'NOV25'!Q171</f>
        <v>121.38999999999996</v>
      </c>
      <c r="R170" s="77">
        <f>'NOV25'!R171</f>
        <v>1091.4400000000007</v>
      </c>
      <c r="S170" s="77">
        <f>'NOV25'!S171</f>
        <v>771.04999999996346</v>
      </c>
      <c r="T170" s="77">
        <f>'NOV25'!T171</f>
        <v>238.69000000000142</v>
      </c>
      <c r="U170" s="77">
        <f>'NOV25'!U171</f>
        <v>734.56000000000427</v>
      </c>
      <c r="V170" s="77">
        <f>'NOV25'!V171</f>
        <v>157358.34000000148</v>
      </c>
      <c r="W170" s="77">
        <f>'NOV25'!W171</f>
        <v>7127</v>
      </c>
      <c r="X170" s="77">
        <f>'NOV25'!X171</f>
        <v>0</v>
      </c>
      <c r="Y170" s="94">
        <f>SUM(C170:X170)</f>
        <v>240110.81000000157</v>
      </c>
      <c r="Z170" s="94">
        <f>'ENE25'!$Z$170</f>
        <v>481921.24</v>
      </c>
    </row>
    <row r="171" spans="1:26" ht="28.8" thickBot="1" x14ac:dyDescent="0.35">
      <c r="B171" s="79" t="s">
        <v>115</v>
      </c>
      <c r="C171" s="80">
        <f t="shared" ref="C171" si="79">C169+C170</f>
        <v>46490.320000002161</v>
      </c>
      <c r="D171" s="81">
        <f>D169+D170</f>
        <v>301.75999999746455</v>
      </c>
      <c r="E171" s="81">
        <f>E169+E170</f>
        <v>6.92</v>
      </c>
      <c r="F171" s="81">
        <f t="shared" ref="F171:M171" si="80">F169+F170</f>
        <v>2002.8000000017878</v>
      </c>
      <c r="G171" s="81">
        <f t="shared" si="80"/>
        <v>216.08999999951629</v>
      </c>
      <c r="H171" s="81">
        <f t="shared" si="80"/>
        <v>336.81000000001495</v>
      </c>
      <c r="I171" s="81">
        <f t="shared" si="80"/>
        <v>0</v>
      </c>
      <c r="J171" s="81">
        <f t="shared" si="80"/>
        <v>10.700000000024829</v>
      </c>
      <c r="K171" s="81">
        <f t="shared" si="80"/>
        <v>1423.7099999999773</v>
      </c>
      <c r="L171" s="81">
        <f t="shared" si="80"/>
        <v>1243.9200000000037</v>
      </c>
      <c r="M171" s="81">
        <f t="shared" si="80"/>
        <v>888.2599999999029</v>
      </c>
      <c r="N171" s="81">
        <f t="shared" ref="N171:U171" si="81">N169+N170</f>
        <v>676.51000000001295</v>
      </c>
      <c r="O171" s="81">
        <f t="shared" si="81"/>
        <v>669.44000000000301</v>
      </c>
      <c r="P171" s="81">
        <f t="shared" si="81"/>
        <v>1316.750000000008</v>
      </c>
      <c r="Q171" s="81">
        <f t="shared" si="81"/>
        <v>313.99</v>
      </c>
      <c r="R171" s="81">
        <f t="shared" si="81"/>
        <v>1045.0400000000006</v>
      </c>
      <c r="S171" s="81">
        <f t="shared" si="81"/>
        <v>857.42999999996357</v>
      </c>
      <c r="T171" s="81">
        <f t="shared" si="81"/>
        <v>192.83000000000152</v>
      </c>
      <c r="U171" s="81">
        <f t="shared" si="81"/>
        <v>409.76000000000425</v>
      </c>
      <c r="V171" s="80">
        <f>V169+V170</f>
        <v>1111096.0800000017</v>
      </c>
      <c r="W171" s="80">
        <f t="shared" ref="W171:Y171" si="82">W169+W170</f>
        <v>-2918</v>
      </c>
      <c r="X171" s="80">
        <f t="shared" si="82"/>
        <v>0</v>
      </c>
      <c r="Y171" s="80">
        <f t="shared" si="82"/>
        <v>1166581.1200000052</v>
      </c>
      <c r="Z171" s="81">
        <f>Z169+Z170</f>
        <v>1166581.1199999542</v>
      </c>
    </row>
    <row r="172" spans="1:26" x14ac:dyDescent="0.3">
      <c r="C172" s="506" t="s">
        <v>8785</v>
      </c>
      <c r="D172" s="506" t="s">
        <v>8785</v>
      </c>
      <c r="E172" s="506" t="s">
        <v>8785</v>
      </c>
      <c r="F172" s="506" t="s">
        <v>8785</v>
      </c>
      <c r="G172" s="506" t="s">
        <v>8785</v>
      </c>
      <c r="H172" s="506" t="s">
        <v>8785</v>
      </c>
      <c r="I172" s="506" t="s">
        <v>8785</v>
      </c>
      <c r="J172" s="506" t="s">
        <v>8785</v>
      </c>
      <c r="K172" s="506" t="s">
        <v>8785</v>
      </c>
      <c r="L172" s="506" t="s">
        <v>8785</v>
      </c>
      <c r="M172" s="506" t="s">
        <v>8785</v>
      </c>
      <c r="N172" s="506" t="s">
        <v>8785</v>
      </c>
      <c r="O172" s="506" t="s">
        <v>222</v>
      </c>
      <c r="P172" s="506" t="s">
        <v>222</v>
      </c>
      <c r="Q172" s="506" t="s">
        <v>222</v>
      </c>
      <c r="R172" s="506" t="s">
        <v>222</v>
      </c>
      <c r="S172" s="506" t="s">
        <v>222</v>
      </c>
      <c r="T172" s="506" t="s">
        <v>222</v>
      </c>
      <c r="U172" s="506" t="s">
        <v>222</v>
      </c>
      <c r="V172" s="506" t="s">
        <v>222</v>
      </c>
      <c r="W172" s="506" t="s">
        <v>222</v>
      </c>
      <c r="X172" s="506" t="s">
        <v>222</v>
      </c>
      <c r="Y172" s="145"/>
      <c r="Z172" s="102"/>
    </row>
    <row r="173" spans="1:26" x14ac:dyDescent="0.3">
      <c r="C173" s="102"/>
      <c r="Y173" s="102"/>
      <c r="Z173" s="102"/>
    </row>
  </sheetData>
  <sheetProtection formatCells="0" formatColumns="0" autoFilter="0" pivotTables="0"/>
  <pageMargins left="0.7" right="0.7" top="0.75" bottom="0.75" header="0.3" footer="0.3"/>
  <ignoredErrors>
    <ignoredError sqref="C21 C29 C49 C60 C69 C71 C158 E70:F70 E72:F72 E21:H21 E29:H29 E49:H49 E60:H60 E69:H69 E71:H71 D158:H158 X70:Z70 X72:Z72 L21:M21 V21:Y21 V29:Z29 V49:Z49 V60:Z60 V69:Z69 V71:Z71 V158:Z158 K21 K29:M29 K49:M49 K60:M60 K69:M69 K71:M71 K158:M158 N21:U21 N29:U29 N49:S49 N60:U60 N64:V64 N69:U69 N71:U71"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7ECF6-C353-46F8-86A3-F79EE7CF91D5}">
  <dimension ref="A1:M44"/>
  <sheetViews>
    <sheetView workbookViewId="0">
      <selection activeCell="G10" sqref="G10"/>
    </sheetView>
  </sheetViews>
  <sheetFormatPr baseColWidth="10" defaultRowHeight="14.4" x14ac:dyDescent="0.3"/>
  <cols>
    <col min="1" max="2" width="20" customWidth="1"/>
    <col min="3" max="3" width="13.77734375" style="145" bestFit="1" customWidth="1"/>
    <col min="4" max="6" width="12.33203125" bestFit="1" customWidth="1"/>
    <col min="7" max="8" width="12.33203125" customWidth="1"/>
    <col min="9" max="9" width="12.44140625" bestFit="1" customWidth="1"/>
    <col min="10" max="10" width="16.6640625" customWidth="1"/>
  </cols>
  <sheetData>
    <row r="1" spans="1:9" x14ac:dyDescent="0.3">
      <c r="A1" t="s">
        <v>252</v>
      </c>
      <c r="C1" s="167">
        <v>2660000</v>
      </c>
    </row>
    <row r="2" spans="1:9" x14ac:dyDescent="0.3">
      <c r="A2" t="s">
        <v>253</v>
      </c>
      <c r="C2" s="145">
        <f>C1*30%</f>
        <v>798000</v>
      </c>
      <c r="D2" s="145">
        <f>27930+4468.8+9975+1596</f>
        <v>43969.8</v>
      </c>
      <c r="E2" s="102">
        <f>C2+D2</f>
        <v>841969.8</v>
      </c>
      <c r="F2" s="102">
        <f>'MGZ BBVA'!N568+'MGZ BBVA'!N635</f>
        <v>5200</v>
      </c>
      <c r="G2" s="102"/>
      <c r="H2" s="102"/>
      <c r="I2" s="168">
        <f>E2-F2</f>
        <v>836769.8</v>
      </c>
    </row>
    <row r="3" spans="1:9" x14ac:dyDescent="0.3">
      <c r="C3" s="145">
        <f>C1-C2</f>
        <v>1862000</v>
      </c>
      <c r="D3" s="145"/>
      <c r="E3" s="102"/>
      <c r="I3" s="165"/>
    </row>
    <row r="4" spans="1:9" x14ac:dyDescent="0.3">
      <c r="A4" t="s">
        <v>259</v>
      </c>
      <c r="C4" s="169">
        <v>1.4999999999999999E-2</v>
      </c>
      <c r="D4" s="102"/>
    </row>
    <row r="5" spans="1:9" x14ac:dyDescent="0.3">
      <c r="C5" s="163"/>
      <c r="D5" s="102"/>
    </row>
    <row r="6" spans="1:9" x14ac:dyDescent="0.3">
      <c r="A6" s="103" t="s">
        <v>254</v>
      </c>
      <c r="B6" s="103" t="s">
        <v>0</v>
      </c>
      <c r="C6" s="166" t="s">
        <v>4</v>
      </c>
      <c r="D6" s="103" t="s">
        <v>255</v>
      </c>
      <c r="E6" s="103" t="s">
        <v>256</v>
      </c>
      <c r="F6" s="103" t="s">
        <v>257</v>
      </c>
      <c r="G6" s="103"/>
      <c r="H6" s="103"/>
    </row>
    <row r="7" spans="1:9" x14ac:dyDescent="0.3">
      <c r="A7">
        <v>1</v>
      </c>
      <c r="B7" s="160">
        <v>45483</v>
      </c>
      <c r="C7" s="145">
        <f>C1-C2</f>
        <v>1862000</v>
      </c>
      <c r="D7" s="102">
        <f t="shared" ref="D7:D12" si="0">$C$7/6</f>
        <v>310333.33333333331</v>
      </c>
      <c r="E7" s="102">
        <f t="shared" ref="E7:E12" si="1">C7*$C$4</f>
        <v>27930</v>
      </c>
      <c r="F7" s="102">
        <f>D7+E7</f>
        <v>338263.33333333331</v>
      </c>
      <c r="G7" s="102"/>
      <c r="H7" s="102"/>
    </row>
    <row r="8" spans="1:9" x14ac:dyDescent="0.3">
      <c r="A8">
        <v>2</v>
      </c>
      <c r="B8" s="160">
        <v>45514</v>
      </c>
      <c r="C8" s="145">
        <f>C7-D7</f>
        <v>1551666.6666666667</v>
      </c>
      <c r="D8" s="102">
        <f t="shared" si="0"/>
        <v>310333.33333333331</v>
      </c>
      <c r="E8" s="102">
        <f t="shared" si="1"/>
        <v>23275</v>
      </c>
      <c r="F8" s="102">
        <f>D8+E8</f>
        <v>333608.33333333331</v>
      </c>
      <c r="G8" s="102"/>
      <c r="H8" s="102"/>
    </row>
    <row r="9" spans="1:9" x14ac:dyDescent="0.3">
      <c r="A9">
        <v>3</v>
      </c>
      <c r="B9" s="160">
        <v>45545</v>
      </c>
      <c r="C9" s="145">
        <f>C8-D8</f>
        <v>1241333.3333333335</v>
      </c>
      <c r="D9" s="102">
        <f t="shared" si="0"/>
        <v>310333.33333333331</v>
      </c>
      <c r="E9" s="102">
        <f t="shared" si="1"/>
        <v>18620</v>
      </c>
      <c r="F9" s="102">
        <f t="shared" ref="F9:F12" si="2">D9+E9</f>
        <v>328953.33333333331</v>
      </c>
      <c r="G9" s="102"/>
      <c r="H9" s="102"/>
    </row>
    <row r="10" spans="1:9" x14ac:dyDescent="0.3">
      <c r="A10">
        <v>4</v>
      </c>
      <c r="B10" s="160">
        <v>45575</v>
      </c>
      <c r="C10" s="145">
        <f>C9-D9</f>
        <v>931000.00000000023</v>
      </c>
      <c r="D10" s="102">
        <f t="shared" si="0"/>
        <v>310333.33333333331</v>
      </c>
      <c r="E10" s="102">
        <f t="shared" si="1"/>
        <v>13965.000000000004</v>
      </c>
      <c r="F10" s="102">
        <f t="shared" si="2"/>
        <v>324298.33333333331</v>
      </c>
      <c r="G10" s="102"/>
      <c r="H10" s="102"/>
    </row>
    <row r="11" spans="1:9" x14ac:dyDescent="0.3">
      <c r="A11">
        <v>5</v>
      </c>
      <c r="B11" s="160">
        <v>45606</v>
      </c>
      <c r="C11" s="145">
        <f>C10-D10</f>
        <v>620666.66666666698</v>
      </c>
      <c r="D11" s="102">
        <f t="shared" si="0"/>
        <v>310333.33333333331</v>
      </c>
      <c r="E11" s="102">
        <f t="shared" si="1"/>
        <v>9310.0000000000036</v>
      </c>
      <c r="F11" s="102">
        <f t="shared" si="2"/>
        <v>319643.33333333331</v>
      </c>
      <c r="G11" s="102"/>
      <c r="H11" s="102"/>
    </row>
    <row r="12" spans="1:9" x14ac:dyDescent="0.3">
      <c r="A12">
        <v>6</v>
      </c>
      <c r="B12" s="160">
        <v>45636</v>
      </c>
      <c r="C12" s="145">
        <f>C11-D11</f>
        <v>310333.33333333366</v>
      </c>
      <c r="D12" s="102">
        <f t="shared" si="0"/>
        <v>310333.33333333331</v>
      </c>
      <c r="E12" s="102">
        <f t="shared" si="1"/>
        <v>4655.0000000000045</v>
      </c>
      <c r="F12" s="102">
        <f t="shared" si="2"/>
        <v>314988.33333333331</v>
      </c>
      <c r="G12" s="102"/>
      <c r="H12" s="102"/>
    </row>
    <row r="13" spans="1:9" x14ac:dyDescent="0.3">
      <c r="B13" s="160"/>
      <c r="D13" s="102"/>
      <c r="E13" s="102"/>
      <c r="F13" s="102"/>
      <c r="G13" s="102"/>
      <c r="H13" s="102"/>
    </row>
    <row r="14" spans="1:9" x14ac:dyDescent="0.3">
      <c r="B14" s="160"/>
      <c r="D14" s="102"/>
      <c r="E14" s="102"/>
      <c r="F14" s="102"/>
      <c r="G14" s="102"/>
      <c r="H14" s="102"/>
    </row>
    <row r="15" spans="1:9" x14ac:dyDescent="0.3">
      <c r="B15" s="160"/>
      <c r="D15" s="102"/>
      <c r="E15" s="102"/>
      <c r="F15" s="102"/>
      <c r="G15" s="102"/>
      <c r="H15" s="102"/>
    </row>
    <row r="16" spans="1:9" x14ac:dyDescent="0.3">
      <c r="B16" s="160"/>
      <c r="D16" s="102"/>
      <c r="E16" s="102"/>
      <c r="F16" s="102"/>
      <c r="G16" s="102"/>
      <c r="H16" s="102"/>
    </row>
    <row r="17" spans="2:8" x14ac:dyDescent="0.3">
      <c r="B17" s="160"/>
      <c r="D17" s="102"/>
      <c r="E17" s="102"/>
      <c r="F17" s="102"/>
      <c r="G17" s="102"/>
      <c r="H17" s="102"/>
    </row>
    <row r="18" spans="2:8" x14ac:dyDescent="0.3">
      <c r="B18" s="160"/>
      <c r="D18" s="102"/>
      <c r="E18" s="102"/>
      <c r="F18" s="102"/>
      <c r="G18" s="102"/>
      <c r="H18" s="102"/>
    </row>
    <row r="19" spans="2:8" x14ac:dyDescent="0.3">
      <c r="B19" s="160"/>
      <c r="D19" s="102"/>
      <c r="E19" s="102"/>
      <c r="F19" s="102"/>
      <c r="G19" s="102"/>
      <c r="H19" s="102"/>
    </row>
    <row r="20" spans="2:8" x14ac:dyDescent="0.3">
      <c r="B20" s="160"/>
      <c r="D20" s="102"/>
      <c r="E20" s="102"/>
      <c r="F20" s="102"/>
      <c r="G20" s="102"/>
      <c r="H20" s="102"/>
    </row>
    <row r="21" spans="2:8" x14ac:dyDescent="0.3">
      <c r="B21" s="160"/>
      <c r="D21" s="102"/>
      <c r="E21" s="102"/>
      <c r="F21" s="102"/>
      <c r="G21" s="102"/>
      <c r="H21" s="102"/>
    </row>
    <row r="22" spans="2:8" x14ac:dyDescent="0.3">
      <c r="B22" s="160"/>
      <c r="D22" s="102"/>
      <c r="E22" s="102"/>
      <c r="F22" s="102"/>
      <c r="G22" s="102"/>
      <c r="H22" s="102"/>
    </row>
    <row r="23" spans="2:8" x14ac:dyDescent="0.3">
      <c r="B23" s="160"/>
      <c r="D23" s="102"/>
      <c r="E23" s="102"/>
      <c r="F23" s="102"/>
      <c r="G23" s="102"/>
      <c r="H23" s="102"/>
    </row>
    <row r="24" spans="2:8" x14ac:dyDescent="0.3">
      <c r="B24" s="160"/>
      <c r="D24" s="102"/>
      <c r="E24" s="102"/>
      <c r="F24" s="102"/>
      <c r="G24" s="102"/>
      <c r="H24" s="102"/>
    </row>
    <row r="25" spans="2:8" x14ac:dyDescent="0.3">
      <c r="B25" s="160"/>
      <c r="D25" s="102"/>
      <c r="E25" s="102"/>
      <c r="F25" s="102"/>
      <c r="G25" s="102"/>
      <c r="H25" s="102"/>
    </row>
    <row r="26" spans="2:8" x14ac:dyDescent="0.3">
      <c r="B26" s="160"/>
      <c r="D26" s="102"/>
      <c r="E26" s="102"/>
      <c r="F26" s="102"/>
      <c r="G26" s="102"/>
      <c r="H26" s="102"/>
    </row>
    <row r="27" spans="2:8" x14ac:dyDescent="0.3">
      <c r="B27" s="160"/>
      <c r="D27" s="102"/>
      <c r="E27" s="102"/>
      <c r="F27" s="102"/>
      <c r="G27" s="102"/>
      <c r="H27" s="102"/>
    </row>
    <row r="28" spans="2:8" x14ac:dyDescent="0.3">
      <c r="B28" s="160"/>
      <c r="D28" s="102"/>
      <c r="E28" s="102"/>
      <c r="F28" s="102"/>
      <c r="G28" s="102"/>
      <c r="H28" s="102"/>
    </row>
    <row r="29" spans="2:8" x14ac:dyDescent="0.3">
      <c r="B29" s="160"/>
      <c r="D29" s="102"/>
      <c r="E29" s="102"/>
      <c r="F29" s="102"/>
      <c r="G29" s="102"/>
      <c r="H29" s="102"/>
    </row>
    <row r="30" spans="2:8" x14ac:dyDescent="0.3">
      <c r="B30" s="160"/>
      <c r="D30" s="102"/>
      <c r="E30" s="102"/>
      <c r="F30" s="102"/>
      <c r="G30" s="102"/>
      <c r="H30" s="102"/>
    </row>
    <row r="31" spans="2:8" x14ac:dyDescent="0.3">
      <c r="C31" s="145">
        <f>C12-D12</f>
        <v>0</v>
      </c>
      <c r="E31" s="102"/>
    </row>
    <row r="33" spans="1:13" x14ac:dyDescent="0.3">
      <c r="A33" t="s">
        <v>252</v>
      </c>
      <c r="C33" s="167">
        <v>2666000</v>
      </c>
      <c r="M33" s="164">
        <v>0.5</v>
      </c>
    </row>
    <row r="34" spans="1:13" x14ac:dyDescent="0.3">
      <c r="A34" t="s">
        <v>253</v>
      </c>
      <c r="B34" s="102">
        <f>C33*30.97%</f>
        <v>825660.2</v>
      </c>
      <c r="C34" s="145">
        <v>799800</v>
      </c>
      <c r="D34" s="145">
        <v>46140</v>
      </c>
      <c r="E34" s="102">
        <f>C34+D34</f>
        <v>845940</v>
      </c>
      <c r="F34" s="102">
        <f>'MGZ BBVA'!N568+'MGZ BBVA'!N635</f>
        <v>5200</v>
      </c>
      <c r="G34" s="102"/>
      <c r="H34" s="102"/>
      <c r="I34" s="168">
        <f>E34-F34</f>
        <v>840740</v>
      </c>
      <c r="J34">
        <v>80</v>
      </c>
      <c r="K34" s="145">
        <f>(I34*3%)/30</f>
        <v>840.74</v>
      </c>
      <c r="L34">
        <f>J34*K34</f>
        <v>67259.199999999997</v>
      </c>
      <c r="M34">
        <f>L34*M33</f>
        <v>33629.599999999999</v>
      </c>
    </row>
    <row r="35" spans="1:13" x14ac:dyDescent="0.3">
      <c r="C35" s="145">
        <f>C33-C34</f>
        <v>1866200</v>
      </c>
      <c r="D35" s="145"/>
      <c r="E35" s="102"/>
      <c r="I35" s="165"/>
    </row>
    <row r="36" spans="1:13" x14ac:dyDescent="0.3">
      <c r="A36" t="s">
        <v>259</v>
      </c>
      <c r="C36" s="163">
        <v>0.02</v>
      </c>
      <c r="D36" s="102">
        <f>D35-D34</f>
        <v>-46140</v>
      </c>
    </row>
    <row r="37" spans="1:13" x14ac:dyDescent="0.3">
      <c r="A37" s="103" t="s">
        <v>254</v>
      </c>
      <c r="B37" s="103" t="s">
        <v>0</v>
      </c>
      <c r="C37" s="145" t="s">
        <v>4</v>
      </c>
      <c r="D37" s="103" t="s">
        <v>255</v>
      </c>
      <c r="E37" s="103" t="s">
        <v>256</v>
      </c>
      <c r="F37" t="s">
        <v>257</v>
      </c>
      <c r="G37" s="103" t="s">
        <v>260</v>
      </c>
      <c r="I37" t="s">
        <v>258</v>
      </c>
      <c r="J37" t="s">
        <v>258</v>
      </c>
      <c r="K37" s="164">
        <v>0.5</v>
      </c>
    </row>
    <row r="38" spans="1:13" x14ac:dyDescent="0.3">
      <c r="A38">
        <v>1</v>
      </c>
      <c r="B38" s="160">
        <v>45483</v>
      </c>
      <c r="C38" s="145">
        <f>C33-C34</f>
        <v>1866200</v>
      </c>
      <c r="D38" s="102">
        <f>$C$38/6</f>
        <v>311033.33333333331</v>
      </c>
      <c r="E38" s="102">
        <f t="shared" ref="E38:E43" si="3">C38*$C$4</f>
        <v>27993</v>
      </c>
      <c r="F38" s="102">
        <f t="shared" ref="F38:F43" si="4">D38+E38</f>
        <v>339026.33333333331</v>
      </c>
      <c r="G38" s="160">
        <v>45534</v>
      </c>
      <c r="H38">
        <v>50</v>
      </c>
      <c r="I38" s="102">
        <f>(F38*3%)/30</f>
        <v>339.0263333333333</v>
      </c>
      <c r="J38" s="102">
        <f>I38*H38</f>
        <v>16951.316666666666</v>
      </c>
      <c r="K38" s="102">
        <f>J38*$K$37</f>
        <v>8475.6583333333328</v>
      </c>
    </row>
    <row r="39" spans="1:13" x14ac:dyDescent="0.3">
      <c r="A39">
        <v>2</v>
      </c>
      <c r="B39" s="160">
        <v>45514</v>
      </c>
      <c r="C39" s="145">
        <f t="shared" ref="C39:C44" si="5">C38-D38</f>
        <v>1555166.6666666667</v>
      </c>
      <c r="D39" s="102">
        <f>$C$7/6</f>
        <v>310333.33333333331</v>
      </c>
      <c r="E39" s="102">
        <f t="shared" si="3"/>
        <v>23327.5</v>
      </c>
      <c r="F39" s="102">
        <f t="shared" si="4"/>
        <v>333660.83333333331</v>
      </c>
      <c r="G39" s="160">
        <v>45534</v>
      </c>
      <c r="H39">
        <v>19</v>
      </c>
      <c r="I39" s="102">
        <f>(F39*3%)/30</f>
        <v>333.6608333333333</v>
      </c>
      <c r="J39" s="102">
        <f>I39*H39</f>
        <v>6339.5558333333329</v>
      </c>
      <c r="K39" s="102">
        <f>J39*$K$37</f>
        <v>3169.7779166666664</v>
      </c>
    </row>
    <row r="40" spans="1:13" x14ac:dyDescent="0.3">
      <c r="A40">
        <v>3</v>
      </c>
      <c r="B40" s="160">
        <v>45545</v>
      </c>
      <c r="C40" s="145">
        <f t="shared" si="5"/>
        <v>1244833.3333333335</v>
      </c>
      <c r="D40" s="102">
        <f>$C$7/6</f>
        <v>310333.33333333331</v>
      </c>
      <c r="E40" s="102">
        <f t="shared" si="3"/>
        <v>18672.5</v>
      </c>
      <c r="F40" s="102">
        <f t="shared" si="4"/>
        <v>329005.83333333331</v>
      </c>
      <c r="G40" s="102"/>
      <c r="H40" s="102"/>
    </row>
    <row r="41" spans="1:13" x14ac:dyDescent="0.3">
      <c r="A41">
        <v>4</v>
      </c>
      <c r="B41" s="160">
        <v>45575</v>
      </c>
      <c r="C41" s="145">
        <f t="shared" si="5"/>
        <v>934500.00000000023</v>
      </c>
      <c r="D41" s="102">
        <f>$C$7/6</f>
        <v>310333.33333333331</v>
      </c>
      <c r="E41" s="102">
        <f t="shared" si="3"/>
        <v>14017.500000000004</v>
      </c>
      <c r="F41" s="102">
        <f t="shared" si="4"/>
        <v>324350.83333333331</v>
      </c>
      <c r="G41" s="102"/>
      <c r="H41" s="102"/>
    </row>
    <row r="42" spans="1:13" x14ac:dyDescent="0.3">
      <c r="A42">
        <v>5</v>
      </c>
      <c r="B42" s="160">
        <v>45606</v>
      </c>
      <c r="C42" s="145">
        <f t="shared" si="5"/>
        <v>624166.66666666698</v>
      </c>
      <c r="D42" s="102">
        <f>$C$7/6</f>
        <v>310333.33333333331</v>
      </c>
      <c r="E42" s="102">
        <f t="shared" si="3"/>
        <v>9362.5000000000036</v>
      </c>
      <c r="F42" s="102">
        <f t="shared" si="4"/>
        <v>319695.83333333331</v>
      </c>
      <c r="G42" s="102"/>
      <c r="H42" s="102"/>
    </row>
    <row r="43" spans="1:13" x14ac:dyDescent="0.3">
      <c r="A43">
        <v>6</v>
      </c>
      <c r="B43" s="160">
        <v>45636</v>
      </c>
      <c r="C43" s="145">
        <f t="shared" si="5"/>
        <v>313833.33333333366</v>
      </c>
      <c r="D43" s="102">
        <f>$C$7/6</f>
        <v>310333.33333333331</v>
      </c>
      <c r="E43" s="102">
        <f t="shared" si="3"/>
        <v>4707.5000000000045</v>
      </c>
      <c r="F43" s="102">
        <f t="shared" si="4"/>
        <v>315040.83333333331</v>
      </c>
      <c r="G43" s="102"/>
      <c r="H43" s="102"/>
    </row>
    <row r="44" spans="1:13" x14ac:dyDescent="0.3">
      <c r="C44" s="145">
        <f t="shared" si="5"/>
        <v>3500.0000000003492</v>
      </c>
      <c r="E44" s="102">
        <f>SUM(E38:E43)</f>
        <v>98080.5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262E5-37BD-44EB-AE3C-0CB841C714C5}">
  <dimension ref="A1:S30"/>
  <sheetViews>
    <sheetView topLeftCell="I1" workbookViewId="0">
      <selection activeCell="O5" sqref="O5"/>
    </sheetView>
  </sheetViews>
  <sheetFormatPr baseColWidth="10" defaultRowHeight="14.4" x14ac:dyDescent="0.3"/>
  <cols>
    <col min="1" max="1" width="18.109375" customWidth="1"/>
    <col min="2" max="2" width="16.44140625" customWidth="1"/>
    <col min="4" max="5" width="18.109375" customWidth="1"/>
    <col min="6" max="6" width="24.6640625" customWidth="1"/>
    <col min="7" max="7" width="18.6640625" customWidth="1"/>
    <col min="8" max="8" width="39.44140625" customWidth="1"/>
    <col min="9" max="9" width="25.77734375" customWidth="1"/>
    <col min="10" max="17" width="29.77734375" customWidth="1"/>
    <col min="18" max="18" width="15.109375" customWidth="1"/>
    <col min="19" max="19" width="20" customWidth="1"/>
  </cols>
  <sheetData>
    <row r="1" spans="1:19" x14ac:dyDescent="0.3">
      <c r="A1" s="2" t="s">
        <v>11</v>
      </c>
      <c r="B1" s="2" t="s">
        <v>6</v>
      </c>
      <c r="C1" s="2" t="s">
        <v>8</v>
      </c>
      <c r="D1" s="5" t="s">
        <v>21</v>
      </c>
      <c r="E1" s="5" t="s">
        <v>22</v>
      </c>
      <c r="F1" s="5" t="s">
        <v>28</v>
      </c>
      <c r="G1" s="4" t="s">
        <v>53</v>
      </c>
      <c r="H1" s="3" t="s">
        <v>54</v>
      </c>
      <c r="I1" s="3" t="s">
        <v>80</v>
      </c>
      <c r="J1" s="53" t="s">
        <v>55</v>
      </c>
      <c r="K1" s="53" t="s">
        <v>103</v>
      </c>
      <c r="L1" s="53" t="s">
        <v>56</v>
      </c>
      <c r="M1" s="53" t="s">
        <v>57</v>
      </c>
      <c r="N1" s="53" t="s">
        <v>29</v>
      </c>
      <c r="O1" s="53" t="s">
        <v>58</v>
      </c>
      <c r="P1" s="53" t="s">
        <v>59</v>
      </c>
      <c r="Q1" s="53" t="s">
        <v>81</v>
      </c>
      <c r="R1" s="1" t="s">
        <v>27</v>
      </c>
      <c r="S1" s="1" t="s">
        <v>124</v>
      </c>
    </row>
    <row r="2" spans="1:19" x14ac:dyDescent="0.3">
      <c r="A2" t="s">
        <v>27</v>
      </c>
      <c r="B2" t="s">
        <v>35</v>
      </c>
      <c r="C2" t="s">
        <v>27</v>
      </c>
      <c r="D2" t="s">
        <v>28</v>
      </c>
      <c r="E2" t="s">
        <v>53</v>
      </c>
      <c r="F2" t="s">
        <v>30</v>
      </c>
      <c r="G2" t="s">
        <v>112</v>
      </c>
      <c r="H2" t="s">
        <v>61</v>
      </c>
      <c r="I2" t="s">
        <v>65</v>
      </c>
      <c r="J2" t="s">
        <v>70</v>
      </c>
      <c r="K2" t="s">
        <v>92</v>
      </c>
      <c r="L2" t="s">
        <v>88</v>
      </c>
      <c r="M2" t="s">
        <v>85</v>
      </c>
      <c r="N2" t="s">
        <v>83</v>
      </c>
      <c r="O2" t="s">
        <v>101</v>
      </c>
      <c r="P2" t="s">
        <v>59</v>
      </c>
      <c r="Q2" t="s">
        <v>33</v>
      </c>
      <c r="R2" t="s">
        <v>27</v>
      </c>
      <c r="S2" t="s">
        <v>125</v>
      </c>
    </row>
    <row r="3" spans="1:19" x14ac:dyDescent="0.3">
      <c r="A3" t="s">
        <v>99</v>
      </c>
      <c r="B3" t="s">
        <v>36</v>
      </c>
      <c r="C3" t="s">
        <v>21</v>
      </c>
      <c r="D3" t="s">
        <v>81</v>
      </c>
      <c r="E3" t="s">
        <v>54</v>
      </c>
      <c r="F3" t="s">
        <v>31</v>
      </c>
      <c r="G3" t="s">
        <v>113</v>
      </c>
      <c r="H3" t="s">
        <v>62</v>
      </c>
      <c r="I3" t="s">
        <v>66</v>
      </c>
      <c r="J3" t="s">
        <v>71</v>
      </c>
      <c r="K3" t="s">
        <v>93</v>
      </c>
      <c r="L3" t="s">
        <v>89</v>
      </c>
      <c r="M3" t="s">
        <v>86</v>
      </c>
      <c r="N3" t="s">
        <v>84</v>
      </c>
      <c r="O3" t="s">
        <v>82</v>
      </c>
      <c r="Q3" t="s">
        <v>167</v>
      </c>
    </row>
    <row r="4" spans="1:19" x14ac:dyDescent="0.3">
      <c r="A4" t="s">
        <v>120</v>
      </c>
      <c r="B4" t="s">
        <v>37</v>
      </c>
      <c r="C4" t="s">
        <v>22</v>
      </c>
      <c r="D4" t="s">
        <v>29</v>
      </c>
      <c r="E4" t="s">
        <v>80</v>
      </c>
      <c r="F4" t="s">
        <v>32</v>
      </c>
      <c r="G4" t="s">
        <v>114</v>
      </c>
      <c r="H4" t="s">
        <v>41</v>
      </c>
      <c r="I4" t="s">
        <v>67</v>
      </c>
      <c r="J4" t="s">
        <v>72</v>
      </c>
      <c r="K4" t="s">
        <v>94</v>
      </c>
      <c r="L4" t="s">
        <v>90</v>
      </c>
      <c r="M4" t="s">
        <v>87</v>
      </c>
      <c r="N4" t="s">
        <v>201</v>
      </c>
      <c r="O4" t="s">
        <v>187</v>
      </c>
      <c r="Q4" t="s">
        <v>168</v>
      </c>
    </row>
    <row r="5" spans="1:19" x14ac:dyDescent="0.3">
      <c r="A5" t="s">
        <v>77</v>
      </c>
      <c r="B5" t="s">
        <v>38</v>
      </c>
      <c r="E5" t="s">
        <v>55</v>
      </c>
      <c r="F5" t="s">
        <v>24</v>
      </c>
      <c r="H5" t="s">
        <v>63</v>
      </c>
      <c r="I5" t="s">
        <v>68</v>
      </c>
      <c r="J5" t="s">
        <v>73</v>
      </c>
      <c r="K5" t="s">
        <v>95</v>
      </c>
      <c r="L5" t="s">
        <v>91</v>
      </c>
      <c r="N5" t="s">
        <v>209</v>
      </c>
      <c r="O5" t="s">
        <v>8793</v>
      </c>
      <c r="Q5" t="s">
        <v>169</v>
      </c>
    </row>
    <row r="6" spans="1:19" x14ac:dyDescent="0.3">
      <c r="A6" t="s">
        <v>78</v>
      </c>
      <c r="B6" t="s">
        <v>39</v>
      </c>
      <c r="E6" t="s">
        <v>103</v>
      </c>
      <c r="F6" t="s">
        <v>34</v>
      </c>
      <c r="H6" t="s">
        <v>44</v>
      </c>
      <c r="I6" t="s">
        <v>196</v>
      </c>
      <c r="J6" t="s">
        <v>117</v>
      </c>
      <c r="K6" t="s">
        <v>60</v>
      </c>
      <c r="L6" t="s">
        <v>116</v>
      </c>
      <c r="Q6" t="s">
        <v>170</v>
      </c>
    </row>
    <row r="7" spans="1:19" x14ac:dyDescent="0.3">
      <c r="A7" t="s">
        <v>79</v>
      </c>
      <c r="B7" t="s">
        <v>40</v>
      </c>
      <c r="E7" t="s">
        <v>56</v>
      </c>
      <c r="F7" t="s">
        <v>118</v>
      </c>
      <c r="H7" t="s">
        <v>64</v>
      </c>
      <c r="I7" t="s">
        <v>197</v>
      </c>
      <c r="J7" t="s">
        <v>251</v>
      </c>
      <c r="K7" t="s">
        <v>96</v>
      </c>
      <c r="L7" t="s">
        <v>188</v>
      </c>
      <c r="Q7" t="s">
        <v>171</v>
      </c>
    </row>
    <row r="8" spans="1:19" ht="28.8" x14ac:dyDescent="0.3">
      <c r="B8" t="s">
        <v>41</v>
      </c>
      <c r="E8" t="s">
        <v>57</v>
      </c>
      <c r="F8" t="s">
        <v>100</v>
      </c>
      <c r="H8" t="s">
        <v>32</v>
      </c>
      <c r="I8" t="s">
        <v>198</v>
      </c>
      <c r="J8" t="s">
        <v>261</v>
      </c>
      <c r="K8" s="90" t="s">
        <v>97</v>
      </c>
      <c r="L8" t="s">
        <v>211</v>
      </c>
      <c r="Q8" t="s">
        <v>172</v>
      </c>
    </row>
    <row r="9" spans="1:19" x14ac:dyDescent="0.3">
      <c r="B9" t="s">
        <v>42</v>
      </c>
      <c r="E9" t="s">
        <v>29</v>
      </c>
      <c r="F9" t="s">
        <v>123</v>
      </c>
      <c r="I9" t="s">
        <v>69</v>
      </c>
      <c r="K9" t="s">
        <v>98</v>
      </c>
      <c r="L9" t="s">
        <v>212</v>
      </c>
      <c r="Q9" t="s">
        <v>173</v>
      </c>
    </row>
    <row r="10" spans="1:19" x14ac:dyDescent="0.3">
      <c r="B10" t="s">
        <v>43</v>
      </c>
      <c r="E10" t="s">
        <v>58</v>
      </c>
      <c r="F10" t="s">
        <v>199</v>
      </c>
      <c r="K10" t="s">
        <v>102</v>
      </c>
      <c r="L10" t="s">
        <v>221</v>
      </c>
      <c r="Q10" t="s">
        <v>174</v>
      </c>
    </row>
    <row r="11" spans="1:19" x14ac:dyDescent="0.3">
      <c r="B11" t="s">
        <v>44</v>
      </c>
      <c r="E11" t="s">
        <v>59</v>
      </c>
      <c r="K11" t="s">
        <v>104</v>
      </c>
      <c r="L11" t="s">
        <v>8786</v>
      </c>
      <c r="Q11" t="s">
        <v>175</v>
      </c>
    </row>
    <row r="12" spans="1:19" x14ac:dyDescent="0.3">
      <c r="B12" t="s">
        <v>45</v>
      </c>
      <c r="E12" t="s">
        <v>81</v>
      </c>
      <c r="K12" t="s">
        <v>186</v>
      </c>
      <c r="Q12" t="s">
        <v>176</v>
      </c>
    </row>
    <row r="13" spans="1:19" x14ac:dyDescent="0.3">
      <c r="B13" t="s">
        <v>46</v>
      </c>
      <c r="E13" t="s">
        <v>124</v>
      </c>
      <c r="K13" t="s">
        <v>218</v>
      </c>
      <c r="Q13" t="s">
        <v>177</v>
      </c>
    </row>
    <row r="14" spans="1:19" ht="28.8" x14ac:dyDescent="0.3">
      <c r="B14" t="s">
        <v>47</v>
      </c>
      <c r="K14" s="90" t="s">
        <v>189</v>
      </c>
      <c r="Q14" t="s">
        <v>178</v>
      </c>
    </row>
    <row r="15" spans="1:19" x14ac:dyDescent="0.3">
      <c r="B15" t="s">
        <v>48</v>
      </c>
      <c r="K15" t="s">
        <v>214</v>
      </c>
      <c r="Q15" t="s">
        <v>179</v>
      </c>
    </row>
    <row r="16" spans="1:19" x14ac:dyDescent="0.3">
      <c r="B16" t="s">
        <v>49</v>
      </c>
      <c r="K16" t="s">
        <v>215</v>
      </c>
      <c r="Q16" t="s">
        <v>180</v>
      </c>
    </row>
    <row r="17" spans="2:17" x14ac:dyDescent="0.3">
      <c r="B17" t="s">
        <v>50</v>
      </c>
      <c r="K17" t="s">
        <v>216</v>
      </c>
      <c r="Q17" t="s">
        <v>181</v>
      </c>
    </row>
    <row r="18" spans="2:17" x14ac:dyDescent="0.3">
      <c r="B18" t="s">
        <v>51</v>
      </c>
      <c r="K18" t="s">
        <v>217</v>
      </c>
      <c r="Q18" t="s">
        <v>182</v>
      </c>
    </row>
    <row r="19" spans="2:17" x14ac:dyDescent="0.3">
      <c r="B19" t="s">
        <v>52</v>
      </c>
      <c r="K19" t="s">
        <v>219</v>
      </c>
      <c r="Q19" t="s">
        <v>183</v>
      </c>
    </row>
    <row r="20" spans="2:17" x14ac:dyDescent="0.3">
      <c r="B20" t="s">
        <v>185</v>
      </c>
      <c r="K20" t="s">
        <v>250</v>
      </c>
      <c r="Q20" t="s">
        <v>184</v>
      </c>
    </row>
    <row r="21" spans="2:17" x14ac:dyDescent="0.3">
      <c r="B21" t="s">
        <v>208</v>
      </c>
      <c r="Q21" t="s">
        <v>200</v>
      </c>
    </row>
    <row r="22" spans="2:17" x14ac:dyDescent="0.3">
      <c r="B22" s="9" t="s">
        <v>220</v>
      </c>
      <c r="Q22" t="s">
        <v>213</v>
      </c>
    </row>
    <row r="23" spans="2:17" x14ac:dyDescent="0.3">
      <c r="B23" t="s">
        <v>279</v>
      </c>
      <c r="Q23" t="s">
        <v>280</v>
      </c>
    </row>
    <row r="24" spans="2:17" x14ac:dyDescent="0.3">
      <c r="B24" s="9" t="s">
        <v>1383</v>
      </c>
      <c r="Q24" t="s">
        <v>8784</v>
      </c>
    </row>
    <row r="25" spans="2:17" x14ac:dyDescent="0.3">
      <c r="B25" s="7"/>
    </row>
    <row r="27" spans="2:17" x14ac:dyDescent="0.3">
      <c r="B27" s="7"/>
    </row>
    <row r="28" spans="2:17" x14ac:dyDescent="0.3">
      <c r="B28" s="7"/>
    </row>
    <row r="30" spans="2:17" x14ac:dyDescent="0.3">
      <c r="B30" s="7"/>
    </row>
  </sheetData>
  <sheetProtection formatCells="0" formatColumns="0" autoFilter="0"/>
  <pageMargins left="0.19685039370078741" right="0.15748031496062992" top="0.74803149606299213" bottom="0.74803149606299213" header="0.31496062992125984" footer="0.31496062992125984"/>
  <pageSetup scale="95" orientation="portrait" horizontalDpi="360" verticalDpi="360" r:id="rId1"/>
  <tableParts count="1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EDED8-C935-4AF8-A229-11DDF20D6D85}">
  <sheetPr filterMode="1">
    <tabColor theme="9" tint="0.59999389629810485"/>
  </sheetPr>
  <dimension ref="A1:P2080"/>
  <sheetViews>
    <sheetView zoomScaleNormal="100" workbookViewId="0">
      <pane xSplit="1" ySplit="1" topLeftCell="F1031" activePane="bottomRight" state="frozen"/>
      <selection activeCell="M1704" sqref="M1704:M1714"/>
      <selection pane="topRight" activeCell="M1704" sqref="M1704:M1714"/>
      <selection pane="bottomLeft" activeCell="M1704" sqref="M1704:M1714"/>
      <selection pane="bottomRight" activeCell="N1100" sqref="N1100"/>
    </sheetView>
  </sheetViews>
  <sheetFormatPr baseColWidth="10" defaultColWidth="11.44140625" defaultRowHeight="22.05" customHeight="1" x14ac:dyDescent="0.2"/>
  <cols>
    <col min="1" max="1" width="12.44140625" style="26" customWidth="1"/>
    <col min="2" max="2" width="9.77734375" style="8" customWidth="1"/>
    <col min="3" max="3" width="12.44140625" style="26" customWidth="1"/>
    <col min="4" max="4" width="8.88671875" style="147" customWidth="1"/>
    <col min="5" max="5" width="24.33203125" style="173" customWidth="1"/>
    <col min="6" max="6" width="16" style="93" customWidth="1"/>
    <col min="7" max="7" width="7.5546875" style="28" customWidth="1"/>
    <col min="8" max="8" width="10.77734375" style="28" customWidth="1"/>
    <col min="9" max="9" width="13" style="28" customWidth="1"/>
    <col min="10" max="10" width="25.5546875" style="162" customWidth="1"/>
    <col min="11" max="11" width="34.44140625" style="29" customWidth="1"/>
    <col min="12" max="12" width="15.109375" style="25" customWidth="1"/>
    <col min="13" max="13" width="15.44140625" style="24" customWidth="1"/>
    <col min="14" max="14" width="18.33203125" style="27" customWidth="1"/>
    <col min="15" max="15" width="15.6640625" style="6" customWidth="1"/>
    <col min="16" max="16" width="22.33203125" style="25" customWidth="1"/>
    <col min="17" max="16384" width="11.44140625" style="8"/>
  </cols>
  <sheetData>
    <row r="1" spans="1:16" ht="22.05" customHeight="1" x14ac:dyDescent="0.2">
      <c r="A1" s="148" t="s">
        <v>0</v>
      </c>
      <c r="B1" s="238" t="s">
        <v>6</v>
      </c>
      <c r="C1" s="239" t="s">
        <v>74</v>
      </c>
      <c r="D1" s="239" t="s">
        <v>75</v>
      </c>
      <c r="E1" s="239" t="s">
        <v>7</v>
      </c>
      <c r="F1" s="238" t="s">
        <v>76</v>
      </c>
      <c r="G1" s="240" t="s">
        <v>1</v>
      </c>
      <c r="H1" s="241" t="s">
        <v>8</v>
      </c>
      <c r="I1" s="241" t="s">
        <v>12</v>
      </c>
      <c r="J1" s="242" t="s">
        <v>10</v>
      </c>
      <c r="K1" s="243" t="s">
        <v>9</v>
      </c>
      <c r="L1" s="240" t="s">
        <v>119</v>
      </c>
      <c r="M1" s="244" t="s">
        <v>2</v>
      </c>
      <c r="N1" s="245" t="s">
        <v>3</v>
      </c>
      <c r="O1" s="45" t="s">
        <v>4</v>
      </c>
      <c r="P1" s="257" t="s">
        <v>286</v>
      </c>
    </row>
    <row r="2" spans="1:16" ht="22.05" hidden="1" customHeight="1" x14ac:dyDescent="0.2">
      <c r="A2" s="26">
        <v>45658</v>
      </c>
      <c r="B2" s="20" t="s">
        <v>35</v>
      </c>
      <c r="C2" s="112"/>
      <c r="D2" s="112"/>
      <c r="E2" s="115" t="s">
        <v>4</v>
      </c>
      <c r="F2" s="20" t="s">
        <v>27</v>
      </c>
      <c r="G2" s="22"/>
      <c r="H2" s="21" t="s">
        <v>27</v>
      </c>
      <c r="I2" s="21" t="s">
        <v>27</v>
      </c>
      <c r="J2" s="171" t="s">
        <v>27</v>
      </c>
      <c r="K2" s="115" t="s">
        <v>23</v>
      </c>
      <c r="L2" s="115"/>
      <c r="M2" s="117"/>
      <c r="N2" s="174"/>
      <c r="O2" s="117">
        <v>321592.24</v>
      </c>
    </row>
    <row r="3" spans="1:16" ht="22.05" hidden="1" customHeight="1" x14ac:dyDescent="0.2">
      <c r="A3" s="186">
        <v>45659</v>
      </c>
      <c r="B3" s="20" t="s">
        <v>35</v>
      </c>
      <c r="C3" s="122">
        <v>497294</v>
      </c>
      <c r="D3" s="123"/>
      <c r="E3" s="123" t="s">
        <v>562</v>
      </c>
      <c r="F3" s="22" t="s">
        <v>99</v>
      </c>
      <c r="G3" s="41"/>
      <c r="H3" s="21" t="s">
        <v>22</v>
      </c>
      <c r="I3" s="21" t="s">
        <v>55</v>
      </c>
      <c r="J3" s="171" t="s">
        <v>70</v>
      </c>
      <c r="K3" s="49" t="s">
        <v>610</v>
      </c>
      <c r="L3" s="49"/>
      <c r="M3" s="199"/>
      <c r="N3" s="190">
        <v>69000</v>
      </c>
      <c r="O3" s="189">
        <f>O2+M3-N3</f>
        <v>252592.24</v>
      </c>
    </row>
    <row r="4" spans="1:16" ht="22.05" hidden="1" customHeight="1" x14ac:dyDescent="0.2">
      <c r="A4" s="186">
        <v>45659</v>
      </c>
      <c r="B4" s="20" t="s">
        <v>35</v>
      </c>
      <c r="C4" s="122">
        <v>3160432</v>
      </c>
      <c r="D4" s="123"/>
      <c r="E4" s="123" t="s">
        <v>563</v>
      </c>
      <c r="F4" s="22" t="s">
        <v>564</v>
      </c>
      <c r="G4" s="41"/>
      <c r="H4" s="21" t="s">
        <v>22</v>
      </c>
      <c r="I4" s="21" t="s">
        <v>57</v>
      </c>
      <c r="J4" s="171" t="s">
        <v>86</v>
      </c>
      <c r="K4" s="49" t="s">
        <v>611</v>
      </c>
      <c r="L4" s="49"/>
      <c r="M4" s="191"/>
      <c r="N4" s="192">
        <v>148490</v>
      </c>
      <c r="O4" s="189">
        <f t="shared" ref="O4:O67" si="0">O3+M4-N4</f>
        <v>104102.23999999999</v>
      </c>
    </row>
    <row r="5" spans="1:16" ht="22.05" hidden="1" customHeight="1" x14ac:dyDescent="0.2">
      <c r="A5" s="186">
        <v>45659</v>
      </c>
      <c r="B5" s="20" t="s">
        <v>35</v>
      </c>
      <c r="C5" s="122">
        <v>911995</v>
      </c>
      <c r="D5" s="123" t="s">
        <v>565</v>
      </c>
      <c r="E5" s="123" t="s">
        <v>566</v>
      </c>
      <c r="F5" s="22" t="s">
        <v>99</v>
      </c>
      <c r="G5" s="41"/>
      <c r="H5" s="21" t="s">
        <v>22</v>
      </c>
      <c r="I5" s="21" t="s">
        <v>55</v>
      </c>
      <c r="J5" s="171" t="s">
        <v>70</v>
      </c>
      <c r="K5" s="49" t="s">
        <v>612</v>
      </c>
      <c r="L5" s="49"/>
      <c r="M5" s="191"/>
      <c r="N5" s="192">
        <v>2080</v>
      </c>
      <c r="O5" s="189">
        <f t="shared" si="0"/>
        <v>102022.23999999999</v>
      </c>
    </row>
    <row r="6" spans="1:16" ht="22.05" hidden="1" customHeight="1" x14ac:dyDescent="0.2">
      <c r="A6" s="186">
        <v>45659</v>
      </c>
      <c r="B6" s="20" t="s">
        <v>35</v>
      </c>
      <c r="C6" s="122">
        <v>973942</v>
      </c>
      <c r="D6" s="123"/>
      <c r="E6" s="123" t="s">
        <v>567</v>
      </c>
      <c r="F6" s="22" t="s">
        <v>99</v>
      </c>
      <c r="G6" s="41"/>
      <c r="H6" s="21" t="s">
        <v>22</v>
      </c>
      <c r="I6" s="21" t="s">
        <v>81</v>
      </c>
      <c r="J6" s="171" t="s">
        <v>177</v>
      </c>
      <c r="K6" s="49" t="s">
        <v>613</v>
      </c>
      <c r="L6" s="49"/>
      <c r="M6" s="191"/>
      <c r="N6" s="192">
        <v>11289</v>
      </c>
      <c r="O6" s="189">
        <f t="shared" si="0"/>
        <v>90733.239999999991</v>
      </c>
    </row>
    <row r="7" spans="1:16" ht="22.05" hidden="1" customHeight="1" x14ac:dyDescent="0.2">
      <c r="A7" s="186">
        <v>45659</v>
      </c>
      <c r="B7" s="20" t="s">
        <v>35</v>
      </c>
      <c r="C7" s="122">
        <v>975926</v>
      </c>
      <c r="D7" s="123"/>
      <c r="E7" s="123" t="s">
        <v>568</v>
      </c>
      <c r="F7" s="22" t="s">
        <v>99</v>
      </c>
      <c r="G7" s="41"/>
      <c r="H7" s="21" t="s">
        <v>22</v>
      </c>
      <c r="I7" s="21" t="s">
        <v>81</v>
      </c>
      <c r="J7" s="171" t="s">
        <v>177</v>
      </c>
      <c r="K7" s="49" t="s">
        <v>613</v>
      </c>
      <c r="L7" s="49"/>
      <c r="M7" s="191"/>
      <c r="N7" s="192">
        <v>2396</v>
      </c>
      <c r="O7" s="189">
        <f t="shared" si="0"/>
        <v>88337.239999999991</v>
      </c>
    </row>
    <row r="8" spans="1:16" ht="22.05" hidden="1" customHeight="1" x14ac:dyDescent="0.2">
      <c r="A8" s="186">
        <v>45660</v>
      </c>
      <c r="B8" s="20" t="s">
        <v>35</v>
      </c>
      <c r="C8" s="122">
        <v>129598</v>
      </c>
      <c r="D8" s="123"/>
      <c r="E8" s="123" t="s">
        <v>569</v>
      </c>
      <c r="F8" s="22" t="s">
        <v>79</v>
      </c>
      <c r="G8" s="22"/>
      <c r="H8" s="21" t="s">
        <v>21</v>
      </c>
      <c r="I8" s="21" t="s">
        <v>28</v>
      </c>
      <c r="J8" s="171" t="s">
        <v>30</v>
      </c>
      <c r="K8" s="39" t="s">
        <v>639</v>
      </c>
      <c r="L8" s="39"/>
      <c r="M8" s="191">
        <v>25000</v>
      </c>
      <c r="N8" s="192"/>
      <c r="O8" s="189">
        <f t="shared" si="0"/>
        <v>113337.23999999999</v>
      </c>
    </row>
    <row r="9" spans="1:16" ht="22.05" hidden="1" customHeight="1" x14ac:dyDescent="0.2">
      <c r="A9" s="186">
        <v>45660</v>
      </c>
      <c r="B9" s="20" t="s">
        <v>35</v>
      </c>
      <c r="C9" s="122">
        <v>159989</v>
      </c>
      <c r="D9" s="123"/>
      <c r="E9" s="123" t="s">
        <v>570</v>
      </c>
      <c r="F9" s="22" t="s">
        <v>99</v>
      </c>
      <c r="G9" s="22"/>
      <c r="H9" s="21" t="s">
        <v>22</v>
      </c>
      <c r="I9" s="21" t="s">
        <v>55</v>
      </c>
      <c r="J9" s="171" t="s">
        <v>70</v>
      </c>
      <c r="K9" s="39" t="s">
        <v>612</v>
      </c>
      <c r="L9" s="39"/>
      <c r="M9" s="191"/>
      <c r="N9" s="192">
        <v>44800</v>
      </c>
      <c r="O9" s="189">
        <f t="shared" si="0"/>
        <v>68537.239999999991</v>
      </c>
    </row>
    <row r="10" spans="1:16" ht="22.05" hidden="1" customHeight="1" x14ac:dyDescent="0.2">
      <c r="A10" s="186">
        <v>45660</v>
      </c>
      <c r="B10" s="20" t="s">
        <v>35</v>
      </c>
      <c r="C10" s="122">
        <v>169971</v>
      </c>
      <c r="D10" s="123"/>
      <c r="E10" s="123" t="s">
        <v>571</v>
      </c>
      <c r="F10" s="22" t="s">
        <v>99</v>
      </c>
      <c r="G10" s="22"/>
      <c r="H10" s="21" t="s">
        <v>22</v>
      </c>
      <c r="I10" s="21" t="s">
        <v>55</v>
      </c>
      <c r="J10" s="171" t="s">
        <v>70</v>
      </c>
      <c r="K10" s="39" t="s">
        <v>614</v>
      </c>
      <c r="L10" s="39"/>
      <c r="M10" s="191"/>
      <c r="N10" s="192">
        <v>14321.69</v>
      </c>
      <c r="O10" s="189">
        <f t="shared" si="0"/>
        <v>54215.549999999988</v>
      </c>
    </row>
    <row r="11" spans="1:16" ht="22.05" hidden="1" customHeight="1" x14ac:dyDescent="0.2">
      <c r="A11" s="186">
        <v>45660</v>
      </c>
      <c r="B11" s="20" t="s">
        <v>35</v>
      </c>
      <c r="C11" s="122">
        <v>886871</v>
      </c>
      <c r="D11" s="123"/>
      <c r="E11" s="123" t="s">
        <v>569</v>
      </c>
      <c r="F11" s="22" t="s">
        <v>99</v>
      </c>
      <c r="G11" s="22"/>
      <c r="H11" s="21" t="s">
        <v>21</v>
      </c>
      <c r="I11" s="21" t="s">
        <v>28</v>
      </c>
      <c r="J11" s="171" t="s">
        <v>30</v>
      </c>
      <c r="K11" s="39" t="s">
        <v>615</v>
      </c>
      <c r="L11" s="39"/>
      <c r="M11" s="199">
        <v>1000000</v>
      </c>
      <c r="N11" s="193"/>
      <c r="O11" s="189">
        <f t="shared" si="0"/>
        <v>1054215.55</v>
      </c>
    </row>
    <row r="12" spans="1:16" ht="22.05" hidden="1" customHeight="1" x14ac:dyDescent="0.2">
      <c r="A12" s="186">
        <v>45660</v>
      </c>
      <c r="B12" s="20" t="s">
        <v>35</v>
      </c>
      <c r="C12" s="122">
        <v>379520</v>
      </c>
      <c r="D12" s="123"/>
      <c r="E12" s="123" t="s">
        <v>572</v>
      </c>
      <c r="F12" s="22" t="s">
        <v>99</v>
      </c>
      <c r="G12" s="22"/>
      <c r="H12" s="21" t="s">
        <v>22</v>
      </c>
      <c r="I12" s="21" t="s">
        <v>81</v>
      </c>
      <c r="J12" s="171" t="s">
        <v>182</v>
      </c>
      <c r="K12" s="39" t="s">
        <v>616</v>
      </c>
      <c r="L12" s="39"/>
      <c r="M12" s="191"/>
      <c r="N12" s="192">
        <v>200265</v>
      </c>
      <c r="O12" s="189">
        <f t="shared" si="0"/>
        <v>853950.55</v>
      </c>
    </row>
    <row r="13" spans="1:16" ht="22.05" hidden="1" customHeight="1" x14ac:dyDescent="0.2">
      <c r="A13" s="186">
        <v>45660</v>
      </c>
      <c r="B13" s="20" t="s">
        <v>35</v>
      </c>
      <c r="C13" s="122">
        <v>379521</v>
      </c>
      <c r="D13" s="123"/>
      <c r="E13" s="123" t="s">
        <v>572</v>
      </c>
      <c r="F13" s="22" t="s">
        <v>99</v>
      </c>
      <c r="G13" s="22"/>
      <c r="H13" s="21" t="s">
        <v>22</v>
      </c>
      <c r="I13" s="21" t="s">
        <v>81</v>
      </c>
      <c r="J13" s="171" t="s">
        <v>179</v>
      </c>
      <c r="K13" s="39" t="s">
        <v>617</v>
      </c>
      <c r="L13" s="39"/>
      <c r="M13" s="191"/>
      <c r="N13" s="192">
        <v>200265</v>
      </c>
      <c r="O13" s="189">
        <f t="shared" si="0"/>
        <v>653685.55000000005</v>
      </c>
    </row>
    <row r="14" spans="1:16" ht="22.05" hidden="1" customHeight="1" x14ac:dyDescent="0.2">
      <c r="A14" s="186">
        <v>45660</v>
      </c>
      <c r="B14" s="20" t="s">
        <v>35</v>
      </c>
      <c r="C14" s="122">
        <v>387253</v>
      </c>
      <c r="D14" s="123"/>
      <c r="E14" s="123" t="s">
        <v>573</v>
      </c>
      <c r="F14" s="22" t="s">
        <v>99</v>
      </c>
      <c r="G14" s="22"/>
      <c r="H14" s="21" t="s">
        <v>22</v>
      </c>
      <c r="I14" s="21" t="s">
        <v>81</v>
      </c>
      <c r="J14" s="171" t="s">
        <v>182</v>
      </c>
      <c r="K14" s="39" t="s">
        <v>616</v>
      </c>
      <c r="L14" s="39"/>
      <c r="M14" s="191"/>
      <c r="N14" s="192">
        <v>493.75</v>
      </c>
      <c r="O14" s="189">
        <f t="shared" si="0"/>
        <v>653191.80000000005</v>
      </c>
    </row>
    <row r="15" spans="1:16" ht="22.05" hidden="1" customHeight="1" x14ac:dyDescent="0.2">
      <c r="A15" s="186">
        <v>45660</v>
      </c>
      <c r="B15" s="20" t="s">
        <v>35</v>
      </c>
      <c r="C15" s="122">
        <v>574739</v>
      </c>
      <c r="D15" s="123"/>
      <c r="E15" s="123" t="s">
        <v>574</v>
      </c>
      <c r="F15" s="22" t="s">
        <v>99</v>
      </c>
      <c r="G15" s="22"/>
      <c r="H15" s="21" t="s">
        <v>22</v>
      </c>
      <c r="I15" s="21" t="s">
        <v>55</v>
      </c>
      <c r="J15" s="171" t="s">
        <v>70</v>
      </c>
      <c r="K15" s="49" t="s">
        <v>618</v>
      </c>
      <c r="L15" s="39"/>
      <c r="M15" s="191"/>
      <c r="N15" s="192">
        <v>100000</v>
      </c>
      <c r="O15" s="189">
        <f t="shared" si="0"/>
        <v>553191.80000000005</v>
      </c>
    </row>
    <row r="16" spans="1:16" ht="22.05" hidden="1" customHeight="1" x14ac:dyDescent="0.2">
      <c r="A16" s="186">
        <v>45660</v>
      </c>
      <c r="B16" s="20" t="s">
        <v>35</v>
      </c>
      <c r="C16" s="122">
        <v>589673</v>
      </c>
      <c r="D16" s="123" t="s">
        <v>575</v>
      </c>
      <c r="E16" s="123" t="s">
        <v>94</v>
      </c>
      <c r="F16" s="22" t="s">
        <v>99</v>
      </c>
      <c r="G16" s="22"/>
      <c r="H16" s="21" t="s">
        <v>22</v>
      </c>
      <c r="I16" s="21" t="s">
        <v>103</v>
      </c>
      <c r="J16" s="171" t="s">
        <v>94</v>
      </c>
      <c r="K16" s="39" t="s">
        <v>619</v>
      </c>
      <c r="L16" s="39"/>
      <c r="M16" s="191"/>
      <c r="N16" s="192">
        <v>86553.32</v>
      </c>
      <c r="O16" s="189">
        <f t="shared" si="0"/>
        <v>466638.48000000004</v>
      </c>
    </row>
    <row r="17" spans="1:15" ht="22.05" hidden="1" customHeight="1" x14ac:dyDescent="0.2">
      <c r="A17" s="186">
        <v>45660</v>
      </c>
      <c r="B17" s="20" t="s">
        <v>35</v>
      </c>
      <c r="C17" s="122">
        <v>578339</v>
      </c>
      <c r="D17" s="123" t="s">
        <v>576</v>
      </c>
      <c r="E17" s="123" t="s">
        <v>94</v>
      </c>
      <c r="F17" s="22" t="s">
        <v>99</v>
      </c>
      <c r="G17" s="22"/>
      <c r="H17" s="21" t="s">
        <v>22</v>
      </c>
      <c r="I17" s="21" t="s">
        <v>103</v>
      </c>
      <c r="J17" s="171" t="s">
        <v>94</v>
      </c>
      <c r="K17" s="39" t="s">
        <v>620</v>
      </c>
      <c r="L17" s="39"/>
      <c r="M17" s="191"/>
      <c r="N17" s="192">
        <v>100516.15</v>
      </c>
      <c r="O17" s="189">
        <f t="shared" si="0"/>
        <v>366122.33000000007</v>
      </c>
    </row>
    <row r="18" spans="1:15" ht="22.05" hidden="1" customHeight="1" x14ac:dyDescent="0.2">
      <c r="A18" s="186">
        <v>45660</v>
      </c>
      <c r="B18" s="20" t="s">
        <v>35</v>
      </c>
      <c r="C18" s="122">
        <v>601199</v>
      </c>
      <c r="D18" s="123"/>
      <c r="E18" s="123" t="s">
        <v>577</v>
      </c>
      <c r="F18" s="22" t="s">
        <v>99</v>
      </c>
      <c r="G18" s="22"/>
      <c r="H18" s="21" t="s">
        <v>22</v>
      </c>
      <c r="I18" s="21" t="s">
        <v>81</v>
      </c>
      <c r="J18" s="171" t="s">
        <v>171</v>
      </c>
      <c r="K18" s="39" t="s">
        <v>621</v>
      </c>
      <c r="L18" s="39"/>
      <c r="M18" s="194"/>
      <c r="N18" s="195">
        <v>64000</v>
      </c>
      <c r="O18" s="189">
        <f t="shared" si="0"/>
        <v>302122.33000000007</v>
      </c>
    </row>
    <row r="19" spans="1:15" ht="22.05" hidden="1" customHeight="1" x14ac:dyDescent="0.2">
      <c r="A19" s="186">
        <v>45660</v>
      </c>
      <c r="B19" s="20" t="s">
        <v>35</v>
      </c>
      <c r="C19" s="122">
        <v>609872</v>
      </c>
      <c r="D19" s="123"/>
      <c r="E19" s="123" t="s">
        <v>578</v>
      </c>
      <c r="F19" s="22" t="s">
        <v>99</v>
      </c>
      <c r="G19" s="22"/>
      <c r="H19" s="21" t="s">
        <v>22</v>
      </c>
      <c r="I19" s="21" t="s">
        <v>81</v>
      </c>
      <c r="J19" s="171" t="s">
        <v>168</v>
      </c>
      <c r="K19" s="39" t="s">
        <v>622</v>
      </c>
      <c r="L19" s="39"/>
      <c r="M19" s="199"/>
      <c r="N19" s="193">
        <v>71500</v>
      </c>
      <c r="O19" s="189">
        <f t="shared" si="0"/>
        <v>230622.33000000007</v>
      </c>
    </row>
    <row r="20" spans="1:15" ht="22.05" hidden="1" customHeight="1" x14ac:dyDescent="0.2">
      <c r="A20" s="186">
        <v>45660</v>
      </c>
      <c r="B20" s="20" t="s">
        <v>35</v>
      </c>
      <c r="C20" s="122">
        <v>613715</v>
      </c>
      <c r="D20" s="123"/>
      <c r="E20" s="123" t="s">
        <v>577</v>
      </c>
      <c r="F20" s="22" t="s">
        <v>99</v>
      </c>
      <c r="G20" s="22"/>
      <c r="H20" s="21" t="s">
        <v>22</v>
      </c>
      <c r="I20" s="21" t="s">
        <v>81</v>
      </c>
      <c r="J20" s="171" t="s">
        <v>174</v>
      </c>
      <c r="K20" s="39" t="s">
        <v>623</v>
      </c>
      <c r="L20" s="39"/>
      <c r="M20" s="191"/>
      <c r="N20" s="192">
        <v>104000</v>
      </c>
      <c r="O20" s="189">
        <f t="shared" si="0"/>
        <v>126622.33000000007</v>
      </c>
    </row>
    <row r="21" spans="1:15" ht="22.05" hidden="1" customHeight="1" x14ac:dyDescent="0.2">
      <c r="A21" s="186">
        <v>45661</v>
      </c>
      <c r="B21" s="20" t="s">
        <v>35</v>
      </c>
      <c r="C21" s="122">
        <v>94046</v>
      </c>
      <c r="D21" s="123"/>
      <c r="E21" s="123" t="s">
        <v>562</v>
      </c>
      <c r="F21" s="22" t="s">
        <v>99</v>
      </c>
      <c r="G21" s="22"/>
      <c r="H21" s="21" t="s">
        <v>22</v>
      </c>
      <c r="I21" s="21" t="s">
        <v>55</v>
      </c>
      <c r="J21" s="171" t="s">
        <v>70</v>
      </c>
      <c r="K21" s="39" t="s">
        <v>610</v>
      </c>
      <c r="L21" s="39"/>
      <c r="M21" s="191"/>
      <c r="N21" s="192">
        <v>70700</v>
      </c>
      <c r="O21" s="189">
        <f t="shared" si="0"/>
        <v>55922.330000000075</v>
      </c>
    </row>
    <row r="22" spans="1:15" ht="22.05" hidden="1" customHeight="1" x14ac:dyDescent="0.2">
      <c r="A22" s="186">
        <v>45663</v>
      </c>
      <c r="B22" s="20" t="s">
        <v>35</v>
      </c>
      <c r="C22" s="122">
        <v>122372</v>
      </c>
      <c r="D22" s="123"/>
      <c r="E22" s="123" t="s">
        <v>577</v>
      </c>
      <c r="F22" s="22" t="s">
        <v>99</v>
      </c>
      <c r="G22" s="22"/>
      <c r="H22" s="21" t="s">
        <v>22</v>
      </c>
      <c r="I22" s="21" t="s">
        <v>81</v>
      </c>
      <c r="J22" s="171" t="s">
        <v>171</v>
      </c>
      <c r="K22" s="39" t="s">
        <v>621</v>
      </c>
      <c r="L22" s="39"/>
      <c r="M22" s="199"/>
      <c r="N22" s="193">
        <v>10000</v>
      </c>
      <c r="O22" s="189">
        <f t="shared" si="0"/>
        <v>45922.330000000075</v>
      </c>
    </row>
    <row r="23" spans="1:15" ht="22.05" hidden="1" customHeight="1" x14ac:dyDescent="0.2">
      <c r="A23" s="186">
        <v>45663</v>
      </c>
      <c r="B23" s="20" t="s">
        <v>35</v>
      </c>
      <c r="C23" s="122">
        <v>181962</v>
      </c>
      <c r="D23" s="123"/>
      <c r="E23" s="123" t="s">
        <v>577</v>
      </c>
      <c r="F23" s="22" t="s">
        <v>99</v>
      </c>
      <c r="G23" s="22"/>
      <c r="H23" s="21" t="s">
        <v>22</v>
      </c>
      <c r="I23" s="21" t="s">
        <v>81</v>
      </c>
      <c r="J23" s="171" t="s">
        <v>174</v>
      </c>
      <c r="K23" s="39" t="s">
        <v>623</v>
      </c>
      <c r="L23" s="39"/>
      <c r="M23" s="335"/>
      <c r="N23" s="192">
        <v>4000</v>
      </c>
      <c r="O23" s="189">
        <f t="shared" si="0"/>
        <v>41922.330000000075</v>
      </c>
    </row>
    <row r="24" spans="1:15" ht="22.05" hidden="1" customHeight="1" x14ac:dyDescent="0.2">
      <c r="A24" s="186">
        <v>45663</v>
      </c>
      <c r="B24" s="20" t="s">
        <v>35</v>
      </c>
      <c r="C24" s="122">
        <v>450684</v>
      </c>
      <c r="D24" s="123"/>
      <c r="E24" s="123" t="s">
        <v>578</v>
      </c>
      <c r="F24" s="22" t="s">
        <v>99</v>
      </c>
      <c r="G24" s="22"/>
      <c r="H24" s="21" t="s">
        <v>22</v>
      </c>
      <c r="I24" s="21" t="s">
        <v>81</v>
      </c>
      <c r="J24" s="171" t="s">
        <v>168</v>
      </c>
      <c r="K24" s="39" t="s">
        <v>622</v>
      </c>
      <c r="L24" s="39"/>
      <c r="M24" s="335"/>
      <c r="N24" s="196">
        <v>21500</v>
      </c>
      <c r="O24" s="189">
        <f t="shared" si="0"/>
        <v>20422.330000000075</v>
      </c>
    </row>
    <row r="25" spans="1:15" ht="22.05" hidden="1" customHeight="1" x14ac:dyDescent="0.2">
      <c r="A25" s="186">
        <v>45664</v>
      </c>
      <c r="B25" s="20" t="s">
        <v>35</v>
      </c>
      <c r="C25" s="197">
        <v>202737</v>
      </c>
      <c r="D25" s="123"/>
      <c r="E25" s="123" t="s">
        <v>578</v>
      </c>
      <c r="F25" s="22" t="s">
        <v>99</v>
      </c>
      <c r="G25" s="22"/>
      <c r="H25" s="21" t="s">
        <v>22</v>
      </c>
      <c r="I25" s="21" t="s">
        <v>81</v>
      </c>
      <c r="J25" s="171" t="s">
        <v>168</v>
      </c>
      <c r="K25" s="39" t="s">
        <v>622</v>
      </c>
      <c r="L25" s="39"/>
      <c r="M25" s="191"/>
      <c r="N25" s="337">
        <v>10000</v>
      </c>
      <c r="O25" s="189">
        <f t="shared" si="0"/>
        <v>10422.330000000075</v>
      </c>
    </row>
    <row r="26" spans="1:15" ht="22.05" hidden="1" customHeight="1" x14ac:dyDescent="0.2">
      <c r="A26" s="186">
        <v>45665</v>
      </c>
      <c r="B26" s="20" t="s">
        <v>35</v>
      </c>
      <c r="C26" s="122">
        <v>311156</v>
      </c>
      <c r="D26" s="123"/>
      <c r="E26" s="123" t="s">
        <v>569</v>
      </c>
      <c r="F26" s="22" t="s">
        <v>99</v>
      </c>
      <c r="G26" s="22"/>
      <c r="H26" s="21" t="s">
        <v>21</v>
      </c>
      <c r="I26" s="21" t="s">
        <v>28</v>
      </c>
      <c r="J26" s="171" t="s">
        <v>30</v>
      </c>
      <c r="K26" s="39" t="s">
        <v>624</v>
      </c>
      <c r="L26" s="39"/>
      <c r="M26" s="191">
        <v>140000</v>
      </c>
      <c r="N26" s="337"/>
      <c r="O26" s="189">
        <f t="shared" si="0"/>
        <v>150422.33000000007</v>
      </c>
    </row>
    <row r="27" spans="1:15" ht="22.05" hidden="1" customHeight="1" x14ac:dyDescent="0.2">
      <c r="A27" s="186">
        <v>45665</v>
      </c>
      <c r="B27" s="20" t="s">
        <v>35</v>
      </c>
      <c r="C27" s="122">
        <v>252742</v>
      </c>
      <c r="D27" s="123"/>
      <c r="E27" s="123" t="s">
        <v>574</v>
      </c>
      <c r="F27" s="22" t="s">
        <v>99</v>
      </c>
      <c r="G27" s="22"/>
      <c r="H27" s="21" t="s">
        <v>22</v>
      </c>
      <c r="I27" s="21" t="s">
        <v>55</v>
      </c>
      <c r="J27" s="171" t="s">
        <v>70</v>
      </c>
      <c r="K27" s="39" t="s">
        <v>625</v>
      </c>
      <c r="L27" s="39"/>
      <c r="M27" s="191"/>
      <c r="N27" s="192">
        <v>45000</v>
      </c>
      <c r="O27" s="189">
        <f t="shared" si="0"/>
        <v>105422.33000000007</v>
      </c>
    </row>
    <row r="28" spans="1:15" ht="22.05" hidden="1" customHeight="1" x14ac:dyDescent="0.2">
      <c r="A28" s="186">
        <v>45665</v>
      </c>
      <c r="B28" s="20" t="s">
        <v>35</v>
      </c>
      <c r="C28" s="122">
        <v>72335</v>
      </c>
      <c r="D28" s="123"/>
      <c r="E28" s="123" t="s">
        <v>569</v>
      </c>
      <c r="F28" s="22" t="s">
        <v>79</v>
      </c>
      <c r="G28" s="22"/>
      <c r="H28" s="21" t="s">
        <v>21</v>
      </c>
      <c r="I28" s="21" t="s">
        <v>28</v>
      </c>
      <c r="J28" s="171" t="s">
        <v>30</v>
      </c>
      <c r="K28" s="39" t="s">
        <v>626</v>
      </c>
      <c r="L28" s="39"/>
      <c r="M28" s="191">
        <v>10000</v>
      </c>
      <c r="N28" s="192"/>
      <c r="O28" s="189">
        <f t="shared" si="0"/>
        <v>115422.33000000007</v>
      </c>
    </row>
    <row r="29" spans="1:15" ht="22.05" hidden="1" customHeight="1" x14ac:dyDescent="0.2">
      <c r="A29" s="186">
        <v>45665</v>
      </c>
      <c r="B29" s="20" t="s">
        <v>35</v>
      </c>
      <c r="C29" s="122">
        <v>72438</v>
      </c>
      <c r="D29" s="123"/>
      <c r="E29" s="123" t="s">
        <v>569</v>
      </c>
      <c r="F29" s="22" t="s">
        <v>79</v>
      </c>
      <c r="G29" s="22"/>
      <c r="H29" s="21" t="s">
        <v>21</v>
      </c>
      <c r="I29" s="21" t="s">
        <v>28</v>
      </c>
      <c r="J29" s="171" t="s">
        <v>30</v>
      </c>
      <c r="K29" s="39" t="s">
        <v>626</v>
      </c>
      <c r="L29" s="39"/>
      <c r="M29" s="191">
        <v>10000</v>
      </c>
      <c r="N29" s="192"/>
      <c r="O29" s="189">
        <f t="shared" si="0"/>
        <v>125422.33000000007</v>
      </c>
    </row>
    <row r="30" spans="1:15" ht="22.05" hidden="1" customHeight="1" x14ac:dyDescent="0.2">
      <c r="A30" s="186">
        <v>45665</v>
      </c>
      <c r="B30" s="20" t="s">
        <v>35</v>
      </c>
      <c r="C30" s="122">
        <v>72444</v>
      </c>
      <c r="D30" s="123"/>
      <c r="E30" s="123" t="s">
        <v>569</v>
      </c>
      <c r="F30" s="22" t="s">
        <v>79</v>
      </c>
      <c r="G30" s="22"/>
      <c r="H30" s="21" t="s">
        <v>21</v>
      </c>
      <c r="I30" s="21" t="s">
        <v>28</v>
      </c>
      <c r="J30" s="171" t="s">
        <v>30</v>
      </c>
      <c r="K30" s="49" t="s">
        <v>626</v>
      </c>
      <c r="L30" s="39"/>
      <c r="M30" s="191">
        <v>5000</v>
      </c>
      <c r="N30" s="192"/>
      <c r="O30" s="189">
        <f t="shared" si="0"/>
        <v>130422.33000000007</v>
      </c>
    </row>
    <row r="31" spans="1:15" ht="22.05" hidden="1" customHeight="1" x14ac:dyDescent="0.2">
      <c r="A31" s="186">
        <v>45665</v>
      </c>
      <c r="B31" s="20" t="s">
        <v>35</v>
      </c>
      <c r="C31" s="122">
        <v>421550</v>
      </c>
      <c r="D31" s="123"/>
      <c r="E31" s="123" t="s">
        <v>579</v>
      </c>
      <c r="F31" s="22" t="s">
        <v>99</v>
      </c>
      <c r="G31" s="22"/>
      <c r="H31" s="21" t="s">
        <v>22</v>
      </c>
      <c r="I31" s="21" t="s">
        <v>55</v>
      </c>
      <c r="J31" s="171" t="s">
        <v>70</v>
      </c>
      <c r="K31" s="39" t="s">
        <v>612</v>
      </c>
      <c r="L31" s="39"/>
      <c r="M31" s="191"/>
      <c r="N31" s="192">
        <v>1350</v>
      </c>
      <c r="O31" s="189">
        <f t="shared" si="0"/>
        <v>129072.33000000007</v>
      </c>
    </row>
    <row r="32" spans="1:15" ht="22.05" hidden="1" customHeight="1" x14ac:dyDescent="0.2">
      <c r="A32" s="186">
        <v>45666</v>
      </c>
      <c r="B32" s="20" t="s">
        <v>35</v>
      </c>
      <c r="C32" s="122">
        <v>120788</v>
      </c>
      <c r="D32" s="123"/>
      <c r="E32" s="123" t="s">
        <v>580</v>
      </c>
      <c r="F32" s="22" t="s">
        <v>99</v>
      </c>
      <c r="G32" s="22"/>
      <c r="H32" s="21" t="s">
        <v>22</v>
      </c>
      <c r="I32" s="21" t="s">
        <v>103</v>
      </c>
      <c r="J32" s="171" t="s">
        <v>93</v>
      </c>
      <c r="K32" s="39" t="s">
        <v>627</v>
      </c>
      <c r="L32" s="39"/>
      <c r="M32" s="191"/>
      <c r="N32" s="192">
        <v>2910</v>
      </c>
      <c r="O32" s="189">
        <f t="shared" si="0"/>
        <v>126162.33000000007</v>
      </c>
    </row>
    <row r="33" spans="1:15" ht="22.05" hidden="1" customHeight="1" x14ac:dyDescent="0.2">
      <c r="A33" s="186">
        <v>45666</v>
      </c>
      <c r="B33" s="20" t="s">
        <v>35</v>
      </c>
      <c r="C33" s="122">
        <v>136476</v>
      </c>
      <c r="D33" s="123"/>
      <c r="E33" s="123" t="s">
        <v>577</v>
      </c>
      <c r="F33" s="22" t="s">
        <v>99</v>
      </c>
      <c r="G33" s="22"/>
      <c r="H33" s="21" t="s">
        <v>22</v>
      </c>
      <c r="I33" s="21" t="s">
        <v>81</v>
      </c>
      <c r="J33" s="171" t="s">
        <v>171</v>
      </c>
      <c r="K33" s="39" t="s">
        <v>621</v>
      </c>
      <c r="L33" s="39"/>
      <c r="M33" s="191"/>
      <c r="N33" s="192">
        <v>6162.33</v>
      </c>
      <c r="O33" s="189">
        <f t="shared" si="0"/>
        <v>120000.00000000007</v>
      </c>
    </row>
    <row r="34" spans="1:15" ht="22.05" hidden="1" customHeight="1" x14ac:dyDescent="0.2">
      <c r="A34" s="186">
        <v>45666</v>
      </c>
      <c r="B34" s="20" t="s">
        <v>35</v>
      </c>
      <c r="C34" s="122">
        <v>456513</v>
      </c>
      <c r="D34" s="123"/>
      <c r="E34" s="123" t="s">
        <v>581</v>
      </c>
      <c r="F34" s="22" t="s">
        <v>99</v>
      </c>
      <c r="G34" s="22"/>
      <c r="H34" s="21" t="s">
        <v>22</v>
      </c>
      <c r="I34" s="21" t="s">
        <v>81</v>
      </c>
      <c r="J34" s="171" t="s">
        <v>177</v>
      </c>
      <c r="K34" s="39" t="s">
        <v>613</v>
      </c>
      <c r="L34" s="39"/>
      <c r="M34" s="191"/>
      <c r="N34" s="192">
        <v>7000</v>
      </c>
      <c r="O34" s="189">
        <f t="shared" si="0"/>
        <v>113000.00000000007</v>
      </c>
    </row>
    <row r="35" spans="1:15" ht="22.05" hidden="1" customHeight="1" x14ac:dyDescent="0.2">
      <c r="A35" s="186">
        <v>45666</v>
      </c>
      <c r="B35" s="20" t="s">
        <v>35</v>
      </c>
      <c r="C35" s="122">
        <v>475622</v>
      </c>
      <c r="D35" s="123"/>
      <c r="E35" s="123" t="s">
        <v>582</v>
      </c>
      <c r="F35" s="22" t="s">
        <v>99</v>
      </c>
      <c r="G35" s="22"/>
      <c r="H35" s="21" t="s">
        <v>22</v>
      </c>
      <c r="I35" s="21" t="s">
        <v>81</v>
      </c>
      <c r="J35" s="171" t="s">
        <v>177</v>
      </c>
      <c r="K35" s="39" t="s">
        <v>613</v>
      </c>
      <c r="L35" s="39"/>
      <c r="M35" s="191"/>
      <c r="N35" s="192">
        <v>25000</v>
      </c>
      <c r="O35" s="189">
        <f t="shared" si="0"/>
        <v>88000.000000000073</v>
      </c>
    </row>
    <row r="36" spans="1:15" ht="22.05" hidden="1" customHeight="1" x14ac:dyDescent="0.2">
      <c r="A36" s="186">
        <v>45666</v>
      </c>
      <c r="B36" s="20" t="s">
        <v>35</v>
      </c>
      <c r="C36" s="122">
        <v>479539</v>
      </c>
      <c r="D36" s="123"/>
      <c r="E36" s="123" t="s">
        <v>583</v>
      </c>
      <c r="F36" s="22" t="s">
        <v>99</v>
      </c>
      <c r="G36" s="22"/>
      <c r="H36" s="21" t="s">
        <v>22</v>
      </c>
      <c r="I36" s="21" t="s">
        <v>103</v>
      </c>
      <c r="J36" s="171" t="s">
        <v>95</v>
      </c>
      <c r="K36" s="39" t="s">
        <v>612</v>
      </c>
      <c r="L36" s="39"/>
      <c r="M36" s="191"/>
      <c r="N36" s="192">
        <v>13320</v>
      </c>
      <c r="O36" s="189">
        <f t="shared" si="0"/>
        <v>74680.000000000073</v>
      </c>
    </row>
    <row r="37" spans="1:15" ht="22.05" hidden="1" customHeight="1" x14ac:dyDescent="0.2">
      <c r="A37" s="186">
        <v>45667</v>
      </c>
      <c r="B37" s="20" t="s">
        <v>35</v>
      </c>
      <c r="C37" s="122">
        <v>125255</v>
      </c>
      <c r="D37" s="123" t="s">
        <v>584</v>
      </c>
      <c r="E37" s="123" t="s">
        <v>585</v>
      </c>
      <c r="F37" s="22" t="s">
        <v>99</v>
      </c>
      <c r="G37" s="22"/>
      <c r="H37" s="21" t="s">
        <v>22</v>
      </c>
      <c r="I37" s="21" t="s">
        <v>55</v>
      </c>
      <c r="J37" s="171" t="s">
        <v>70</v>
      </c>
      <c r="K37" s="39" t="s">
        <v>612</v>
      </c>
      <c r="L37" s="39"/>
      <c r="M37" s="335"/>
      <c r="N37" s="192">
        <v>11000</v>
      </c>
      <c r="O37" s="189">
        <f t="shared" si="0"/>
        <v>63680.000000000073</v>
      </c>
    </row>
    <row r="38" spans="1:15" ht="22.05" hidden="1" customHeight="1" x14ac:dyDescent="0.2">
      <c r="A38" s="186">
        <v>45667</v>
      </c>
      <c r="B38" s="20" t="s">
        <v>35</v>
      </c>
      <c r="C38" s="122">
        <v>199120</v>
      </c>
      <c r="D38" s="123"/>
      <c r="E38" s="123" t="s">
        <v>568</v>
      </c>
      <c r="F38" s="22" t="s">
        <v>99</v>
      </c>
      <c r="G38" s="22"/>
      <c r="H38" s="21" t="s">
        <v>22</v>
      </c>
      <c r="I38" s="21" t="s">
        <v>81</v>
      </c>
      <c r="J38" s="171" t="s">
        <v>177</v>
      </c>
      <c r="K38" s="39" t="s">
        <v>613</v>
      </c>
      <c r="L38" s="39"/>
      <c r="M38" s="335"/>
      <c r="N38" s="192">
        <v>2662</v>
      </c>
      <c r="O38" s="189">
        <f t="shared" si="0"/>
        <v>61018.000000000073</v>
      </c>
    </row>
    <row r="39" spans="1:15" ht="22.05" hidden="1" customHeight="1" x14ac:dyDescent="0.2">
      <c r="A39" s="186">
        <v>45667</v>
      </c>
      <c r="B39" s="20" t="s">
        <v>35</v>
      </c>
      <c r="C39" s="122">
        <v>411411</v>
      </c>
      <c r="D39" s="123"/>
      <c r="E39" s="123" t="s">
        <v>578</v>
      </c>
      <c r="F39" s="22" t="s">
        <v>99</v>
      </c>
      <c r="G39" s="22"/>
      <c r="H39" s="21" t="s">
        <v>22</v>
      </c>
      <c r="I39" s="21" t="s">
        <v>81</v>
      </c>
      <c r="J39" s="171" t="s">
        <v>168</v>
      </c>
      <c r="K39" s="39" t="s">
        <v>622</v>
      </c>
      <c r="L39" s="39"/>
      <c r="M39" s="335"/>
      <c r="N39" s="192">
        <v>8000</v>
      </c>
      <c r="O39" s="189">
        <f t="shared" si="0"/>
        <v>53018.000000000073</v>
      </c>
    </row>
    <row r="40" spans="1:15" ht="22.05" hidden="1" customHeight="1" x14ac:dyDescent="0.2">
      <c r="A40" s="186">
        <v>45667</v>
      </c>
      <c r="B40" s="20" t="s">
        <v>35</v>
      </c>
      <c r="C40" s="122">
        <v>1133011</v>
      </c>
      <c r="D40" s="123"/>
      <c r="E40" s="123" t="s">
        <v>569</v>
      </c>
      <c r="F40" s="22" t="s">
        <v>99</v>
      </c>
      <c r="G40" s="22"/>
      <c r="H40" s="21" t="s">
        <v>21</v>
      </c>
      <c r="I40" s="21" t="s">
        <v>28</v>
      </c>
      <c r="J40" s="171" t="s">
        <v>30</v>
      </c>
      <c r="K40" s="39" t="s">
        <v>615</v>
      </c>
      <c r="L40" s="39"/>
      <c r="M40" s="335">
        <v>1000000</v>
      </c>
      <c r="N40" s="192"/>
      <c r="O40" s="189">
        <f t="shared" si="0"/>
        <v>1053018</v>
      </c>
    </row>
    <row r="41" spans="1:15" ht="22.05" hidden="1" customHeight="1" x14ac:dyDescent="0.2">
      <c r="A41" s="186">
        <v>45667</v>
      </c>
      <c r="B41" s="20" t="s">
        <v>35</v>
      </c>
      <c r="C41" s="122">
        <v>479671</v>
      </c>
      <c r="D41" s="123"/>
      <c r="E41" s="123" t="s">
        <v>586</v>
      </c>
      <c r="F41" s="22" t="s">
        <v>99</v>
      </c>
      <c r="G41" s="22"/>
      <c r="H41" s="21" t="s">
        <v>22</v>
      </c>
      <c r="I41" s="21" t="s">
        <v>81</v>
      </c>
      <c r="J41" s="171" t="s">
        <v>183</v>
      </c>
      <c r="K41" s="39" t="s">
        <v>628</v>
      </c>
      <c r="L41" s="39"/>
      <c r="M41" s="336"/>
      <c r="N41" s="198">
        <v>350957.5</v>
      </c>
      <c r="O41" s="189">
        <f t="shared" si="0"/>
        <v>702060.5</v>
      </c>
    </row>
    <row r="42" spans="1:15" ht="22.05" hidden="1" customHeight="1" x14ac:dyDescent="0.2">
      <c r="A42" s="186">
        <v>45667</v>
      </c>
      <c r="B42" s="20" t="s">
        <v>35</v>
      </c>
      <c r="C42" s="122">
        <v>479674</v>
      </c>
      <c r="D42" s="123"/>
      <c r="E42" s="123" t="s">
        <v>587</v>
      </c>
      <c r="F42" s="22" t="s">
        <v>99</v>
      </c>
      <c r="G42" s="22"/>
      <c r="H42" s="21" t="s">
        <v>22</v>
      </c>
      <c r="I42" s="21" t="s">
        <v>81</v>
      </c>
      <c r="J42" s="171" t="s">
        <v>180</v>
      </c>
      <c r="K42" s="39" t="s">
        <v>629</v>
      </c>
      <c r="L42" s="39"/>
      <c r="M42" s="335"/>
      <c r="N42" s="192">
        <v>300200</v>
      </c>
      <c r="O42" s="189">
        <f t="shared" si="0"/>
        <v>401860.5</v>
      </c>
    </row>
    <row r="43" spans="1:15" ht="22.05" hidden="1" customHeight="1" x14ac:dyDescent="0.2">
      <c r="A43" s="186">
        <v>45667</v>
      </c>
      <c r="B43" s="20" t="s">
        <v>35</v>
      </c>
      <c r="C43" s="122">
        <v>538304</v>
      </c>
      <c r="D43" s="123" t="s">
        <v>588</v>
      </c>
      <c r="E43" s="123" t="s">
        <v>589</v>
      </c>
      <c r="F43" s="22" t="s">
        <v>99</v>
      </c>
      <c r="G43" s="55"/>
      <c r="H43" s="21" t="s">
        <v>22</v>
      </c>
      <c r="I43" s="21" t="s">
        <v>55</v>
      </c>
      <c r="J43" s="171" t="s">
        <v>70</v>
      </c>
      <c r="K43" s="49" t="s">
        <v>630</v>
      </c>
      <c r="L43" s="49"/>
      <c r="M43" s="335"/>
      <c r="N43" s="192">
        <v>40406</v>
      </c>
      <c r="O43" s="189">
        <f t="shared" si="0"/>
        <v>361454.5</v>
      </c>
    </row>
    <row r="44" spans="1:15" ht="22.05" hidden="1" customHeight="1" x14ac:dyDescent="0.2">
      <c r="A44" s="186">
        <v>45667</v>
      </c>
      <c r="B44" s="20" t="s">
        <v>35</v>
      </c>
      <c r="C44" s="122">
        <v>543409</v>
      </c>
      <c r="D44" s="123"/>
      <c r="E44" s="123" t="s">
        <v>574</v>
      </c>
      <c r="F44" s="22" t="s">
        <v>99</v>
      </c>
      <c r="G44" s="55"/>
      <c r="H44" s="21" t="s">
        <v>22</v>
      </c>
      <c r="I44" s="21" t="s">
        <v>55</v>
      </c>
      <c r="J44" s="171" t="s">
        <v>70</v>
      </c>
      <c r="K44" s="49" t="s">
        <v>625</v>
      </c>
      <c r="L44" s="49"/>
      <c r="M44" s="335"/>
      <c r="N44" s="192">
        <v>100000</v>
      </c>
      <c r="O44" s="189">
        <f t="shared" si="0"/>
        <v>261454.5</v>
      </c>
    </row>
    <row r="45" spans="1:15" ht="22.05" hidden="1" customHeight="1" x14ac:dyDescent="0.2">
      <c r="A45" s="186">
        <v>45667</v>
      </c>
      <c r="B45" s="20" t="s">
        <v>35</v>
      </c>
      <c r="C45" s="122">
        <v>545827</v>
      </c>
      <c r="D45" s="123"/>
      <c r="E45" s="123" t="s">
        <v>574</v>
      </c>
      <c r="F45" s="22" t="s">
        <v>99</v>
      </c>
      <c r="G45" s="55"/>
      <c r="H45" s="21" t="s">
        <v>22</v>
      </c>
      <c r="I45" s="21" t="s">
        <v>55</v>
      </c>
      <c r="J45" s="171" t="s">
        <v>70</v>
      </c>
      <c r="K45" s="49" t="s">
        <v>612</v>
      </c>
      <c r="L45" s="49"/>
      <c r="M45" s="199"/>
      <c r="N45" s="190">
        <v>138000</v>
      </c>
      <c r="O45" s="189">
        <f t="shared" si="0"/>
        <v>123454.5</v>
      </c>
    </row>
    <row r="46" spans="1:15" ht="22.05" hidden="1" customHeight="1" x14ac:dyDescent="0.2">
      <c r="A46" s="186">
        <v>45667</v>
      </c>
      <c r="B46" s="20" t="s">
        <v>35</v>
      </c>
      <c r="C46" s="122">
        <v>556162</v>
      </c>
      <c r="D46" s="123"/>
      <c r="E46" s="123" t="s">
        <v>578</v>
      </c>
      <c r="F46" s="22" t="s">
        <v>99</v>
      </c>
      <c r="G46" s="41"/>
      <c r="H46" s="21" t="s">
        <v>22</v>
      </c>
      <c r="I46" s="21" t="s">
        <v>81</v>
      </c>
      <c r="J46" s="171" t="s">
        <v>168</v>
      </c>
      <c r="K46" s="39" t="s">
        <v>622</v>
      </c>
      <c r="L46" s="39"/>
      <c r="M46" s="335"/>
      <c r="N46" s="192">
        <v>35000</v>
      </c>
      <c r="O46" s="189">
        <f t="shared" si="0"/>
        <v>88454.5</v>
      </c>
    </row>
    <row r="47" spans="1:15" ht="22.05" hidden="1" customHeight="1" x14ac:dyDescent="0.2">
      <c r="A47" s="186">
        <v>45667</v>
      </c>
      <c r="B47" s="20" t="s">
        <v>35</v>
      </c>
      <c r="C47" s="122">
        <v>560496</v>
      </c>
      <c r="D47" s="123"/>
      <c r="E47" s="123" t="s">
        <v>577</v>
      </c>
      <c r="F47" s="22" t="s">
        <v>99</v>
      </c>
      <c r="G47" s="41"/>
      <c r="H47" s="21" t="s">
        <v>22</v>
      </c>
      <c r="I47" s="21" t="s">
        <v>81</v>
      </c>
      <c r="J47" s="171" t="s">
        <v>171</v>
      </c>
      <c r="K47" s="39" t="s">
        <v>621</v>
      </c>
      <c r="L47" s="39"/>
      <c r="M47" s="191"/>
      <c r="N47" s="192">
        <v>44000</v>
      </c>
      <c r="O47" s="189">
        <f t="shared" si="0"/>
        <v>44454.5</v>
      </c>
    </row>
    <row r="48" spans="1:15" ht="22.05" hidden="1" customHeight="1" x14ac:dyDescent="0.2">
      <c r="A48" s="186">
        <v>45667</v>
      </c>
      <c r="B48" s="20" t="s">
        <v>35</v>
      </c>
      <c r="C48" s="122">
        <v>564289</v>
      </c>
      <c r="D48" s="123"/>
      <c r="E48" s="123" t="s">
        <v>590</v>
      </c>
      <c r="F48" s="22" t="s">
        <v>99</v>
      </c>
      <c r="G48" s="41"/>
      <c r="H48" s="21" t="s">
        <v>22</v>
      </c>
      <c r="I48" s="21" t="s">
        <v>103</v>
      </c>
      <c r="J48" s="171" t="s">
        <v>95</v>
      </c>
      <c r="K48" s="39" t="s">
        <v>631</v>
      </c>
      <c r="L48" s="39"/>
      <c r="M48" s="335"/>
      <c r="N48" s="192">
        <v>4600</v>
      </c>
      <c r="O48" s="189">
        <f t="shared" si="0"/>
        <v>39854.5</v>
      </c>
    </row>
    <row r="49" spans="1:15" ht="22.05" hidden="1" customHeight="1" x14ac:dyDescent="0.2">
      <c r="A49" s="186">
        <v>45667</v>
      </c>
      <c r="B49" s="20" t="s">
        <v>35</v>
      </c>
      <c r="C49" s="122">
        <v>622682</v>
      </c>
      <c r="D49" s="123" t="s">
        <v>591</v>
      </c>
      <c r="E49" s="123" t="s">
        <v>592</v>
      </c>
      <c r="F49" s="22" t="s">
        <v>99</v>
      </c>
      <c r="G49" s="41"/>
      <c r="H49" s="21" t="s">
        <v>22</v>
      </c>
      <c r="I49" s="21" t="s">
        <v>103</v>
      </c>
      <c r="J49" s="171" t="s">
        <v>93</v>
      </c>
      <c r="K49" s="39" t="s">
        <v>632</v>
      </c>
      <c r="L49" s="39"/>
      <c r="M49" s="335"/>
      <c r="N49" s="192">
        <v>12505</v>
      </c>
      <c r="O49" s="189">
        <f t="shared" si="0"/>
        <v>27349.5</v>
      </c>
    </row>
    <row r="50" spans="1:15" ht="22.05" hidden="1" customHeight="1" x14ac:dyDescent="0.2">
      <c r="A50" s="186">
        <v>45667</v>
      </c>
      <c r="B50" s="20" t="s">
        <v>35</v>
      </c>
      <c r="C50" s="122">
        <v>625993</v>
      </c>
      <c r="D50" s="123"/>
      <c r="E50" s="123" t="s">
        <v>574</v>
      </c>
      <c r="F50" s="22" t="s">
        <v>99</v>
      </c>
      <c r="G50" s="41"/>
      <c r="H50" s="21" t="s">
        <v>22</v>
      </c>
      <c r="I50" s="21" t="s">
        <v>103</v>
      </c>
      <c r="J50" s="171" t="s">
        <v>93</v>
      </c>
      <c r="K50" s="39" t="s">
        <v>627</v>
      </c>
      <c r="L50" s="39"/>
      <c r="M50" s="199"/>
      <c r="N50" s="193">
        <v>15000</v>
      </c>
      <c r="O50" s="189">
        <f t="shared" si="0"/>
        <v>12349.5</v>
      </c>
    </row>
    <row r="51" spans="1:15" ht="22.05" hidden="1" customHeight="1" x14ac:dyDescent="0.2">
      <c r="A51" s="186">
        <v>45667</v>
      </c>
      <c r="B51" s="20" t="s">
        <v>35</v>
      </c>
      <c r="C51" s="122">
        <v>628535</v>
      </c>
      <c r="D51" s="123" t="s">
        <v>593</v>
      </c>
      <c r="E51" s="123" t="s">
        <v>594</v>
      </c>
      <c r="F51" s="22" t="s">
        <v>99</v>
      </c>
      <c r="G51" s="41"/>
      <c r="H51" s="21" t="s">
        <v>22</v>
      </c>
      <c r="I51" s="21" t="s">
        <v>103</v>
      </c>
      <c r="J51" s="171" t="s">
        <v>102</v>
      </c>
      <c r="K51" s="39" t="s">
        <v>633</v>
      </c>
      <c r="L51" s="39"/>
      <c r="M51" s="336"/>
      <c r="N51" s="193">
        <v>9615.83</v>
      </c>
      <c r="O51" s="189">
        <f t="shared" si="0"/>
        <v>2733.67</v>
      </c>
    </row>
    <row r="52" spans="1:15" ht="22.05" hidden="1" customHeight="1" x14ac:dyDescent="0.2">
      <c r="A52" s="186">
        <v>45668</v>
      </c>
      <c r="B52" s="20" t="s">
        <v>35</v>
      </c>
      <c r="C52" s="122">
        <v>68463</v>
      </c>
      <c r="D52" s="123" t="s">
        <v>595</v>
      </c>
      <c r="E52" s="123" t="s">
        <v>566</v>
      </c>
      <c r="F52" s="22" t="s">
        <v>99</v>
      </c>
      <c r="G52" s="41"/>
      <c r="H52" s="21" t="s">
        <v>22</v>
      </c>
      <c r="I52" s="21" t="s">
        <v>55</v>
      </c>
      <c r="J52" s="171" t="s">
        <v>70</v>
      </c>
      <c r="K52" s="39" t="s">
        <v>612</v>
      </c>
      <c r="L52" s="39"/>
      <c r="M52" s="336"/>
      <c r="N52" s="193">
        <v>2080</v>
      </c>
      <c r="O52" s="189">
        <f t="shared" si="0"/>
        <v>653.67000000000007</v>
      </c>
    </row>
    <row r="53" spans="1:15" ht="22.05" hidden="1" customHeight="1" x14ac:dyDescent="0.2">
      <c r="A53" s="186">
        <v>45668</v>
      </c>
      <c r="B53" s="20" t="s">
        <v>35</v>
      </c>
      <c r="C53" s="122">
        <v>229782</v>
      </c>
      <c r="D53" s="123"/>
      <c r="E53" s="123" t="s">
        <v>569</v>
      </c>
      <c r="F53" s="22" t="s">
        <v>99</v>
      </c>
      <c r="G53" s="41"/>
      <c r="H53" s="21" t="s">
        <v>21</v>
      </c>
      <c r="I53" s="21" t="s">
        <v>28</v>
      </c>
      <c r="J53" s="171" t="s">
        <v>30</v>
      </c>
      <c r="K53" s="39" t="s">
        <v>634</v>
      </c>
      <c r="L53" s="39"/>
      <c r="M53" s="335">
        <v>200000</v>
      </c>
      <c r="N53" s="192"/>
      <c r="O53" s="189">
        <f t="shared" si="0"/>
        <v>200653.67</v>
      </c>
    </row>
    <row r="54" spans="1:15" ht="22.05" hidden="1" customHeight="1" x14ac:dyDescent="0.2">
      <c r="A54" s="186">
        <v>45668</v>
      </c>
      <c r="B54" s="20" t="s">
        <v>35</v>
      </c>
      <c r="C54" s="122">
        <v>151063</v>
      </c>
      <c r="D54" s="123"/>
      <c r="E54" s="123" t="s">
        <v>578</v>
      </c>
      <c r="F54" s="22" t="s">
        <v>99</v>
      </c>
      <c r="G54" s="41"/>
      <c r="H54" s="21" t="s">
        <v>22</v>
      </c>
      <c r="I54" s="21" t="s">
        <v>81</v>
      </c>
      <c r="J54" s="171" t="s">
        <v>168</v>
      </c>
      <c r="K54" s="39" t="s">
        <v>622</v>
      </c>
      <c r="L54" s="39"/>
      <c r="M54" s="335"/>
      <c r="N54" s="192">
        <v>200500</v>
      </c>
      <c r="O54" s="189">
        <f t="shared" si="0"/>
        <v>153.67000000001281</v>
      </c>
    </row>
    <row r="55" spans="1:15" ht="22.05" hidden="1" customHeight="1" x14ac:dyDescent="0.2">
      <c r="A55" s="186">
        <v>45673</v>
      </c>
      <c r="B55" s="20" t="s">
        <v>35</v>
      </c>
      <c r="C55" s="122">
        <v>50673</v>
      </c>
      <c r="D55" s="123"/>
      <c r="E55" s="123" t="s">
        <v>569</v>
      </c>
      <c r="F55" s="22" t="s">
        <v>79</v>
      </c>
      <c r="G55" s="41"/>
      <c r="H55" s="21" t="s">
        <v>21</v>
      </c>
      <c r="I55" s="21" t="s">
        <v>28</v>
      </c>
      <c r="J55" s="171" t="s">
        <v>30</v>
      </c>
      <c r="K55" s="39" t="s">
        <v>626</v>
      </c>
      <c r="L55" s="39"/>
      <c r="M55" s="335">
        <v>50000</v>
      </c>
      <c r="N55" s="192"/>
      <c r="O55" s="189">
        <f t="shared" si="0"/>
        <v>50153.670000000013</v>
      </c>
    </row>
    <row r="56" spans="1:15" ht="22.05" hidden="1" customHeight="1" x14ac:dyDescent="0.2">
      <c r="A56" s="186">
        <v>45673</v>
      </c>
      <c r="B56" s="20" t="s">
        <v>35</v>
      </c>
      <c r="C56" s="122">
        <v>303176</v>
      </c>
      <c r="D56" s="123"/>
      <c r="E56" s="123" t="s">
        <v>596</v>
      </c>
      <c r="F56" s="22" t="s">
        <v>99</v>
      </c>
      <c r="G56" s="41"/>
      <c r="H56" s="21" t="s">
        <v>22</v>
      </c>
      <c r="I56" s="21" t="s">
        <v>81</v>
      </c>
      <c r="J56" s="171" t="s">
        <v>180</v>
      </c>
      <c r="K56" s="39" t="s">
        <v>629</v>
      </c>
      <c r="L56" s="39"/>
      <c r="M56" s="335"/>
      <c r="N56" s="192">
        <v>50066.25</v>
      </c>
      <c r="O56" s="189">
        <f t="shared" si="0"/>
        <v>87.420000000012806</v>
      </c>
    </row>
    <row r="57" spans="1:15" ht="22.05" hidden="1" customHeight="1" x14ac:dyDescent="0.2">
      <c r="A57" s="186">
        <v>45674</v>
      </c>
      <c r="B57" s="20" t="s">
        <v>35</v>
      </c>
      <c r="C57" s="122">
        <v>438964214</v>
      </c>
      <c r="D57" s="123"/>
      <c r="E57" s="123" t="s">
        <v>597</v>
      </c>
      <c r="F57" s="22" t="s">
        <v>99</v>
      </c>
      <c r="G57" s="41"/>
      <c r="H57" s="21" t="s">
        <v>21</v>
      </c>
      <c r="I57" s="21" t="s">
        <v>81</v>
      </c>
      <c r="J57" s="171" t="s">
        <v>168</v>
      </c>
      <c r="K57" s="39" t="s">
        <v>622</v>
      </c>
      <c r="L57" s="39"/>
      <c r="M57" s="335">
        <v>150000</v>
      </c>
      <c r="N57" s="192"/>
      <c r="O57" s="189">
        <f t="shared" si="0"/>
        <v>150087.42000000001</v>
      </c>
    </row>
    <row r="58" spans="1:15" ht="22.05" hidden="1" customHeight="1" x14ac:dyDescent="0.2">
      <c r="A58" s="186">
        <v>45674</v>
      </c>
      <c r="B58" s="20" t="s">
        <v>35</v>
      </c>
      <c r="C58" s="122">
        <v>1830261</v>
      </c>
      <c r="D58" s="123"/>
      <c r="E58" s="123" t="s">
        <v>563</v>
      </c>
      <c r="F58" s="22" t="s">
        <v>120</v>
      </c>
      <c r="G58" s="41"/>
      <c r="H58" s="21" t="s">
        <v>22</v>
      </c>
      <c r="I58" s="21" t="s">
        <v>57</v>
      </c>
      <c r="J58" s="171" t="s">
        <v>86</v>
      </c>
      <c r="K58" s="39" t="s">
        <v>611</v>
      </c>
      <c r="L58" s="39"/>
      <c r="M58" s="335"/>
      <c r="N58" s="192">
        <v>53042.3</v>
      </c>
      <c r="O58" s="189">
        <f t="shared" si="0"/>
        <v>97045.12000000001</v>
      </c>
    </row>
    <row r="59" spans="1:15" ht="22.05" hidden="1" customHeight="1" x14ac:dyDescent="0.2">
      <c r="A59" s="186">
        <v>45674</v>
      </c>
      <c r="B59" s="20" t="s">
        <v>35</v>
      </c>
      <c r="C59" s="197">
        <v>1830276</v>
      </c>
      <c r="D59" s="123"/>
      <c r="E59" s="123" t="s">
        <v>563</v>
      </c>
      <c r="F59" s="22" t="s">
        <v>120</v>
      </c>
      <c r="G59" s="41"/>
      <c r="H59" s="21" t="s">
        <v>22</v>
      </c>
      <c r="I59" s="21" t="s">
        <v>57</v>
      </c>
      <c r="J59" s="171" t="s">
        <v>86</v>
      </c>
      <c r="K59" s="39" t="s">
        <v>611</v>
      </c>
      <c r="L59" s="39"/>
      <c r="M59" s="191"/>
      <c r="N59" s="192">
        <v>55509.38</v>
      </c>
      <c r="O59" s="189">
        <f t="shared" si="0"/>
        <v>41535.740000000013</v>
      </c>
    </row>
    <row r="60" spans="1:15" ht="22.05" hidden="1" customHeight="1" x14ac:dyDescent="0.2">
      <c r="A60" s="186">
        <v>45674</v>
      </c>
      <c r="B60" s="20" t="s">
        <v>35</v>
      </c>
      <c r="C60" s="122"/>
      <c r="D60" s="123"/>
      <c r="E60" s="123" t="s">
        <v>569</v>
      </c>
      <c r="F60" s="22" t="s">
        <v>99</v>
      </c>
      <c r="G60" s="41"/>
      <c r="H60" s="21" t="s">
        <v>21</v>
      </c>
      <c r="I60" s="21" t="s">
        <v>28</v>
      </c>
      <c r="J60" s="171" t="s">
        <v>30</v>
      </c>
      <c r="K60" s="39" t="s">
        <v>615</v>
      </c>
      <c r="L60" s="39"/>
      <c r="M60" s="191">
        <v>1000000</v>
      </c>
      <c r="N60" s="192"/>
      <c r="O60" s="189">
        <f t="shared" si="0"/>
        <v>1041535.74</v>
      </c>
    </row>
    <row r="61" spans="1:15" ht="22.05" hidden="1" customHeight="1" x14ac:dyDescent="0.2">
      <c r="A61" s="186">
        <v>45674</v>
      </c>
      <c r="B61" s="20" t="s">
        <v>35</v>
      </c>
      <c r="C61" s="122">
        <v>508993</v>
      </c>
      <c r="D61" s="123"/>
      <c r="E61" s="123" t="s">
        <v>598</v>
      </c>
      <c r="F61" s="22" t="s">
        <v>99</v>
      </c>
      <c r="G61" s="41"/>
      <c r="H61" s="21" t="s">
        <v>22</v>
      </c>
      <c r="I61" s="21" t="s">
        <v>81</v>
      </c>
      <c r="J61" s="171" t="s">
        <v>179</v>
      </c>
      <c r="K61" s="39" t="s">
        <v>617</v>
      </c>
      <c r="L61" s="39"/>
      <c r="M61" s="191"/>
      <c r="N61" s="192">
        <v>163925</v>
      </c>
      <c r="O61" s="189">
        <f t="shared" si="0"/>
        <v>877610.74</v>
      </c>
    </row>
    <row r="62" spans="1:15" ht="22.05" hidden="1" customHeight="1" x14ac:dyDescent="0.2">
      <c r="A62" s="186">
        <v>45674</v>
      </c>
      <c r="B62" s="20" t="s">
        <v>35</v>
      </c>
      <c r="C62" s="122">
        <v>526052</v>
      </c>
      <c r="D62" s="123"/>
      <c r="E62" s="123" t="s">
        <v>577</v>
      </c>
      <c r="F62" s="22" t="s">
        <v>99</v>
      </c>
      <c r="G62" s="41"/>
      <c r="H62" s="21" t="s">
        <v>22</v>
      </c>
      <c r="I62" s="21" t="s">
        <v>81</v>
      </c>
      <c r="J62" s="171" t="s">
        <v>171</v>
      </c>
      <c r="K62" s="39" t="s">
        <v>621</v>
      </c>
      <c r="L62" s="39"/>
      <c r="M62" s="191"/>
      <c r="N62" s="192">
        <v>25500</v>
      </c>
      <c r="O62" s="189">
        <f t="shared" si="0"/>
        <v>852110.74</v>
      </c>
    </row>
    <row r="63" spans="1:15" ht="22.05" hidden="1" customHeight="1" x14ac:dyDescent="0.2">
      <c r="A63" s="186">
        <v>45674</v>
      </c>
      <c r="B63" s="20" t="s">
        <v>35</v>
      </c>
      <c r="C63" s="122">
        <v>526053</v>
      </c>
      <c r="D63" s="123"/>
      <c r="E63" s="123" t="s">
        <v>599</v>
      </c>
      <c r="F63" s="22" t="s">
        <v>99</v>
      </c>
      <c r="G63" s="41"/>
      <c r="H63" s="21" t="s">
        <v>22</v>
      </c>
      <c r="I63" s="21" t="s">
        <v>81</v>
      </c>
      <c r="J63" s="171" t="s">
        <v>182</v>
      </c>
      <c r="K63" s="39" t="s">
        <v>616</v>
      </c>
      <c r="L63" s="39"/>
      <c r="M63" s="191"/>
      <c r="N63" s="192">
        <v>3357.5</v>
      </c>
      <c r="O63" s="189">
        <f t="shared" si="0"/>
        <v>848753.24</v>
      </c>
    </row>
    <row r="64" spans="1:15" ht="22.05" hidden="1" customHeight="1" x14ac:dyDescent="0.2">
      <c r="A64" s="186">
        <v>45674</v>
      </c>
      <c r="B64" s="20" t="s">
        <v>35</v>
      </c>
      <c r="C64" s="122">
        <v>526051</v>
      </c>
      <c r="D64" s="123"/>
      <c r="E64" s="123" t="s">
        <v>577</v>
      </c>
      <c r="F64" s="22" t="s">
        <v>99</v>
      </c>
      <c r="G64" s="41"/>
      <c r="H64" s="21" t="s">
        <v>22</v>
      </c>
      <c r="I64" s="21" t="s">
        <v>81</v>
      </c>
      <c r="J64" s="171" t="s">
        <v>174</v>
      </c>
      <c r="K64" s="39" t="s">
        <v>623</v>
      </c>
      <c r="L64" s="39"/>
      <c r="M64" s="191"/>
      <c r="N64" s="192">
        <v>125000</v>
      </c>
      <c r="O64" s="189">
        <f t="shared" si="0"/>
        <v>723753.24</v>
      </c>
    </row>
    <row r="65" spans="1:15" ht="22.05" hidden="1" customHeight="1" x14ac:dyDescent="0.2">
      <c r="A65" s="186">
        <v>45674</v>
      </c>
      <c r="B65" s="20" t="s">
        <v>35</v>
      </c>
      <c r="C65" s="122">
        <v>534767</v>
      </c>
      <c r="D65" s="123" t="s">
        <v>600</v>
      </c>
      <c r="E65" s="123" t="s">
        <v>601</v>
      </c>
      <c r="F65" s="22" t="s">
        <v>99</v>
      </c>
      <c r="G65" s="41"/>
      <c r="H65" s="21" t="s">
        <v>22</v>
      </c>
      <c r="I65" s="21" t="s">
        <v>55</v>
      </c>
      <c r="J65" s="171" t="s">
        <v>70</v>
      </c>
      <c r="K65" s="39" t="s">
        <v>612</v>
      </c>
      <c r="L65" s="39"/>
      <c r="M65" s="191"/>
      <c r="N65" s="192">
        <v>6990</v>
      </c>
      <c r="O65" s="189">
        <f t="shared" si="0"/>
        <v>716763.24</v>
      </c>
    </row>
    <row r="66" spans="1:15" ht="22.05" hidden="1" customHeight="1" x14ac:dyDescent="0.2">
      <c r="A66" s="186">
        <v>45674</v>
      </c>
      <c r="B66" s="20" t="s">
        <v>35</v>
      </c>
      <c r="C66" s="122">
        <v>534768</v>
      </c>
      <c r="D66" s="123"/>
      <c r="E66" s="123" t="s">
        <v>574</v>
      </c>
      <c r="F66" s="22" t="s">
        <v>99</v>
      </c>
      <c r="G66" s="41"/>
      <c r="H66" s="21" t="s">
        <v>22</v>
      </c>
      <c r="I66" s="21" t="s">
        <v>55</v>
      </c>
      <c r="J66" s="171" t="s">
        <v>70</v>
      </c>
      <c r="K66" s="39" t="s">
        <v>625</v>
      </c>
      <c r="L66" s="39"/>
      <c r="M66" s="191"/>
      <c r="N66" s="192">
        <v>35000</v>
      </c>
      <c r="O66" s="189">
        <f t="shared" si="0"/>
        <v>681763.24</v>
      </c>
    </row>
    <row r="67" spans="1:15" ht="22.05" hidden="1" customHeight="1" x14ac:dyDescent="0.2">
      <c r="A67" s="186">
        <v>45674</v>
      </c>
      <c r="B67" s="20" t="s">
        <v>35</v>
      </c>
      <c r="C67" s="122">
        <v>534765</v>
      </c>
      <c r="D67" s="123" t="s">
        <v>600</v>
      </c>
      <c r="E67" s="123" t="s">
        <v>602</v>
      </c>
      <c r="F67" s="22" t="s">
        <v>99</v>
      </c>
      <c r="G67" s="41"/>
      <c r="H67" s="21" t="s">
        <v>22</v>
      </c>
      <c r="I67" s="21" t="s">
        <v>55</v>
      </c>
      <c r="J67" s="171" t="s">
        <v>70</v>
      </c>
      <c r="K67" s="39" t="s">
        <v>630</v>
      </c>
      <c r="L67" s="39"/>
      <c r="M67" s="191"/>
      <c r="N67" s="192">
        <v>26700</v>
      </c>
      <c r="O67" s="189">
        <f t="shared" si="0"/>
        <v>655063.24</v>
      </c>
    </row>
    <row r="68" spans="1:15" ht="22.05" hidden="1" customHeight="1" x14ac:dyDescent="0.2">
      <c r="A68" s="186">
        <v>45674</v>
      </c>
      <c r="B68" s="20" t="s">
        <v>35</v>
      </c>
      <c r="C68" s="197">
        <v>550114</v>
      </c>
      <c r="D68" s="123"/>
      <c r="E68" s="123" t="s">
        <v>577</v>
      </c>
      <c r="F68" s="22" t="s">
        <v>99</v>
      </c>
      <c r="G68" s="41"/>
      <c r="H68" s="21" t="s">
        <v>22</v>
      </c>
      <c r="I68" s="21" t="s">
        <v>81</v>
      </c>
      <c r="J68" s="171" t="s">
        <v>174</v>
      </c>
      <c r="K68" s="39" t="s">
        <v>623</v>
      </c>
      <c r="L68" s="39"/>
      <c r="M68" s="191"/>
      <c r="N68" s="192">
        <v>4000</v>
      </c>
      <c r="O68" s="189">
        <f t="shared" ref="O68:O131" si="1">O67+M68-N68</f>
        <v>651063.24</v>
      </c>
    </row>
    <row r="69" spans="1:15" ht="22.05" hidden="1" customHeight="1" x14ac:dyDescent="0.2">
      <c r="A69" s="186">
        <v>45674</v>
      </c>
      <c r="B69" s="20" t="s">
        <v>35</v>
      </c>
      <c r="C69" s="122">
        <v>123386</v>
      </c>
      <c r="D69" s="123"/>
      <c r="E69" s="123" t="s">
        <v>59</v>
      </c>
      <c r="F69" s="22" t="s">
        <v>99</v>
      </c>
      <c r="G69" s="41"/>
      <c r="H69" s="21" t="s">
        <v>22</v>
      </c>
      <c r="I69" s="21" t="s">
        <v>59</v>
      </c>
      <c r="J69" s="171" t="s">
        <v>59</v>
      </c>
      <c r="K69" s="39" t="s">
        <v>635</v>
      </c>
      <c r="L69" s="39"/>
      <c r="M69" s="191"/>
      <c r="N69" s="192">
        <v>65125</v>
      </c>
      <c r="O69" s="189">
        <f t="shared" si="1"/>
        <v>585938.24</v>
      </c>
    </row>
    <row r="70" spans="1:15" ht="22.05" hidden="1" customHeight="1" x14ac:dyDescent="0.2">
      <c r="A70" s="186">
        <v>45674</v>
      </c>
      <c r="B70" s="20" t="s">
        <v>35</v>
      </c>
      <c r="C70" s="122">
        <v>124345</v>
      </c>
      <c r="D70" s="123"/>
      <c r="E70" s="123" t="s">
        <v>59</v>
      </c>
      <c r="F70" s="22" t="s">
        <v>99</v>
      </c>
      <c r="G70" s="41"/>
      <c r="H70" s="21" t="s">
        <v>22</v>
      </c>
      <c r="I70" s="21" t="s">
        <v>59</v>
      </c>
      <c r="J70" s="171" t="s">
        <v>59</v>
      </c>
      <c r="K70" s="39" t="s">
        <v>635</v>
      </c>
      <c r="L70" s="39"/>
      <c r="M70" s="191"/>
      <c r="N70" s="192">
        <v>95253</v>
      </c>
      <c r="O70" s="189">
        <f t="shared" si="1"/>
        <v>490685.24</v>
      </c>
    </row>
    <row r="71" spans="1:15" ht="22.05" hidden="1" customHeight="1" x14ac:dyDescent="0.2">
      <c r="A71" s="186">
        <v>45674</v>
      </c>
      <c r="B71" s="20" t="s">
        <v>35</v>
      </c>
      <c r="C71" s="122">
        <v>615328</v>
      </c>
      <c r="D71" s="123"/>
      <c r="E71" s="123" t="s">
        <v>578</v>
      </c>
      <c r="F71" s="22" t="s">
        <v>99</v>
      </c>
      <c r="G71" s="41"/>
      <c r="H71" s="21" t="s">
        <v>22</v>
      </c>
      <c r="I71" s="21" t="s">
        <v>81</v>
      </c>
      <c r="J71" s="171" t="s">
        <v>168</v>
      </c>
      <c r="K71" s="39" t="s">
        <v>622</v>
      </c>
      <c r="L71" s="39"/>
      <c r="M71" s="199"/>
      <c r="N71" s="193">
        <v>15000</v>
      </c>
      <c r="O71" s="189">
        <f t="shared" si="1"/>
        <v>475685.24</v>
      </c>
    </row>
    <row r="72" spans="1:15" ht="22.05" hidden="1" customHeight="1" x14ac:dyDescent="0.2">
      <c r="A72" s="186">
        <v>45674</v>
      </c>
      <c r="B72" s="20" t="s">
        <v>35</v>
      </c>
      <c r="C72" s="122">
        <v>733960</v>
      </c>
      <c r="D72" s="123"/>
      <c r="E72" s="123" t="s">
        <v>578</v>
      </c>
      <c r="F72" s="22" t="s">
        <v>99</v>
      </c>
      <c r="G72" s="41"/>
      <c r="H72" s="21" t="s">
        <v>22</v>
      </c>
      <c r="I72" s="21" t="s">
        <v>81</v>
      </c>
      <c r="J72" s="171" t="s">
        <v>168</v>
      </c>
      <c r="K72" s="39" t="s">
        <v>622</v>
      </c>
      <c r="L72" s="39"/>
      <c r="M72" s="200"/>
      <c r="N72" s="190">
        <v>30000</v>
      </c>
      <c r="O72" s="189">
        <f t="shared" si="1"/>
        <v>445685.24</v>
      </c>
    </row>
    <row r="73" spans="1:15" ht="22.05" hidden="1" customHeight="1" x14ac:dyDescent="0.2">
      <c r="A73" s="186">
        <v>45674</v>
      </c>
      <c r="B73" s="20" t="s">
        <v>35</v>
      </c>
      <c r="C73" s="122">
        <v>736505</v>
      </c>
      <c r="D73" s="123"/>
      <c r="E73" s="123" t="s">
        <v>603</v>
      </c>
      <c r="F73" s="22" t="s">
        <v>99</v>
      </c>
      <c r="G73" s="41"/>
      <c r="H73" s="21" t="s">
        <v>22</v>
      </c>
      <c r="I73" s="21" t="s">
        <v>56</v>
      </c>
      <c r="J73" s="171" t="s">
        <v>89</v>
      </c>
      <c r="K73" s="39" t="s">
        <v>636</v>
      </c>
      <c r="L73" s="39"/>
      <c r="M73" s="335"/>
      <c r="N73" s="192">
        <v>53048.7</v>
      </c>
      <c r="O73" s="189">
        <f t="shared" si="1"/>
        <v>392636.54</v>
      </c>
    </row>
    <row r="74" spans="1:15" ht="22.05" hidden="1" customHeight="1" x14ac:dyDescent="0.2">
      <c r="A74" s="186">
        <v>45674</v>
      </c>
      <c r="B74" s="20" t="s">
        <v>35</v>
      </c>
      <c r="C74" s="122">
        <v>738178</v>
      </c>
      <c r="D74" s="123"/>
      <c r="E74" s="123" t="s">
        <v>603</v>
      </c>
      <c r="F74" s="22" t="s">
        <v>99</v>
      </c>
      <c r="G74" s="41"/>
      <c r="H74" s="21" t="s">
        <v>22</v>
      </c>
      <c r="I74" s="21" t="s">
        <v>56</v>
      </c>
      <c r="J74" s="171" t="s">
        <v>89</v>
      </c>
      <c r="K74" s="39" t="s">
        <v>636</v>
      </c>
      <c r="L74" s="39"/>
      <c r="M74" s="335"/>
      <c r="N74" s="192">
        <v>79276.69</v>
      </c>
      <c r="O74" s="189">
        <f t="shared" si="1"/>
        <v>313359.84999999998</v>
      </c>
    </row>
    <row r="75" spans="1:15" ht="22.05" hidden="1" customHeight="1" x14ac:dyDescent="0.2">
      <c r="A75" s="186">
        <v>45674</v>
      </c>
      <c r="B75" s="20" t="s">
        <v>35</v>
      </c>
      <c r="C75" s="122">
        <v>3471</v>
      </c>
      <c r="D75" s="123"/>
      <c r="E75" s="123" t="s">
        <v>604</v>
      </c>
      <c r="F75" s="22" t="s">
        <v>120</v>
      </c>
      <c r="G75" s="41"/>
      <c r="H75" s="21" t="s">
        <v>22</v>
      </c>
      <c r="I75" s="21" t="s">
        <v>58</v>
      </c>
      <c r="J75" s="171" t="s">
        <v>101</v>
      </c>
      <c r="K75" s="39" t="s">
        <v>637</v>
      </c>
      <c r="L75" s="39"/>
      <c r="M75" s="335"/>
      <c r="N75" s="192">
        <v>3620.95</v>
      </c>
      <c r="O75" s="189">
        <f t="shared" si="1"/>
        <v>309738.89999999997</v>
      </c>
    </row>
    <row r="76" spans="1:15" ht="22.05" hidden="1" customHeight="1" x14ac:dyDescent="0.2">
      <c r="A76" s="186">
        <v>45674</v>
      </c>
      <c r="B76" s="20" t="s">
        <v>35</v>
      </c>
      <c r="C76" s="122">
        <v>3472</v>
      </c>
      <c r="D76" s="123"/>
      <c r="E76" s="123" t="s">
        <v>605</v>
      </c>
      <c r="F76" s="22" t="s">
        <v>120</v>
      </c>
      <c r="G76" s="41"/>
      <c r="H76" s="21" t="s">
        <v>22</v>
      </c>
      <c r="I76" s="21" t="s">
        <v>58</v>
      </c>
      <c r="J76" s="171" t="s">
        <v>101</v>
      </c>
      <c r="K76" s="39" t="s">
        <v>637</v>
      </c>
      <c r="L76" s="39"/>
      <c r="M76" s="335"/>
      <c r="N76" s="192">
        <v>2167.37</v>
      </c>
      <c r="O76" s="189">
        <f t="shared" si="1"/>
        <v>307571.52999999997</v>
      </c>
    </row>
    <row r="77" spans="1:15" ht="22.05" hidden="1" customHeight="1" x14ac:dyDescent="0.2">
      <c r="A77" s="186">
        <v>45674</v>
      </c>
      <c r="B77" s="20" t="s">
        <v>35</v>
      </c>
      <c r="C77" s="122">
        <v>3473</v>
      </c>
      <c r="D77" s="123"/>
      <c r="E77" s="123" t="s">
        <v>605</v>
      </c>
      <c r="F77" s="22" t="s">
        <v>120</v>
      </c>
      <c r="G77" s="41"/>
      <c r="H77" s="21" t="s">
        <v>22</v>
      </c>
      <c r="I77" s="21" t="s">
        <v>58</v>
      </c>
      <c r="J77" s="171" t="s">
        <v>101</v>
      </c>
      <c r="K77" s="39" t="s">
        <v>637</v>
      </c>
      <c r="L77" s="39"/>
      <c r="M77" s="336"/>
      <c r="N77" s="195">
        <v>2132.98</v>
      </c>
      <c r="O77" s="189">
        <f t="shared" si="1"/>
        <v>305438.55</v>
      </c>
    </row>
    <row r="78" spans="1:15" ht="22.05" hidden="1" customHeight="1" x14ac:dyDescent="0.2">
      <c r="A78" s="186">
        <v>45674</v>
      </c>
      <c r="B78" s="20" t="s">
        <v>35</v>
      </c>
      <c r="C78" s="122">
        <v>3474</v>
      </c>
      <c r="D78" s="123"/>
      <c r="E78" s="123" t="s">
        <v>605</v>
      </c>
      <c r="F78" s="22" t="s">
        <v>120</v>
      </c>
      <c r="G78" s="41"/>
      <c r="H78" s="21" t="s">
        <v>22</v>
      </c>
      <c r="I78" s="21" t="s">
        <v>58</v>
      </c>
      <c r="J78" s="171" t="s">
        <v>101</v>
      </c>
      <c r="K78" s="39" t="s">
        <v>637</v>
      </c>
      <c r="L78" s="39"/>
      <c r="M78" s="335"/>
      <c r="N78" s="192">
        <v>2158.7800000000002</v>
      </c>
      <c r="O78" s="189">
        <f t="shared" si="1"/>
        <v>303279.76999999996</v>
      </c>
    </row>
    <row r="79" spans="1:15" ht="22.05" hidden="1" customHeight="1" x14ac:dyDescent="0.2">
      <c r="A79" s="186">
        <v>45674</v>
      </c>
      <c r="B79" s="20" t="s">
        <v>35</v>
      </c>
      <c r="C79" s="122">
        <v>3475</v>
      </c>
      <c r="D79" s="123"/>
      <c r="E79" s="123" t="s">
        <v>605</v>
      </c>
      <c r="F79" s="22" t="s">
        <v>120</v>
      </c>
      <c r="G79" s="41"/>
      <c r="H79" s="21" t="s">
        <v>22</v>
      </c>
      <c r="I79" s="21" t="s">
        <v>58</v>
      </c>
      <c r="J79" s="171" t="s">
        <v>101</v>
      </c>
      <c r="K79" s="39" t="s">
        <v>637</v>
      </c>
      <c r="L79" s="39"/>
      <c r="M79" s="336"/>
      <c r="N79" s="198">
        <v>2141.58</v>
      </c>
      <c r="O79" s="189">
        <f t="shared" si="1"/>
        <v>301138.18999999994</v>
      </c>
    </row>
    <row r="80" spans="1:15" ht="22.05" hidden="1" customHeight="1" x14ac:dyDescent="0.2">
      <c r="A80" s="186">
        <v>45674</v>
      </c>
      <c r="B80" s="20" t="s">
        <v>35</v>
      </c>
      <c r="C80" s="122">
        <v>3476</v>
      </c>
      <c r="D80" s="123"/>
      <c r="E80" s="123" t="s">
        <v>605</v>
      </c>
      <c r="F80" s="22" t="s">
        <v>120</v>
      </c>
      <c r="G80" s="41"/>
      <c r="H80" s="21" t="s">
        <v>22</v>
      </c>
      <c r="I80" s="21" t="s">
        <v>58</v>
      </c>
      <c r="J80" s="171" t="s">
        <v>101</v>
      </c>
      <c r="K80" s="39" t="s">
        <v>637</v>
      </c>
      <c r="L80" s="39"/>
      <c r="M80" s="336"/>
      <c r="N80" s="198">
        <v>3664.75</v>
      </c>
      <c r="O80" s="189">
        <f t="shared" si="1"/>
        <v>297473.43999999994</v>
      </c>
    </row>
    <row r="81" spans="1:15" ht="22.05" hidden="1" customHeight="1" x14ac:dyDescent="0.2">
      <c r="A81" s="186">
        <v>45674</v>
      </c>
      <c r="B81" s="20" t="s">
        <v>35</v>
      </c>
      <c r="C81" s="122">
        <v>3477</v>
      </c>
      <c r="D81" s="123"/>
      <c r="E81" s="123" t="s">
        <v>604</v>
      </c>
      <c r="F81" s="22" t="s">
        <v>120</v>
      </c>
      <c r="G81" s="41"/>
      <c r="H81" s="21" t="s">
        <v>22</v>
      </c>
      <c r="I81" s="21" t="s">
        <v>58</v>
      </c>
      <c r="J81" s="171" t="s">
        <v>101</v>
      </c>
      <c r="K81" s="39" t="s">
        <v>637</v>
      </c>
      <c r="L81" s="39"/>
      <c r="M81" s="335"/>
      <c r="N81" s="192">
        <v>3635.55</v>
      </c>
      <c r="O81" s="189">
        <f t="shared" si="1"/>
        <v>293837.88999999996</v>
      </c>
    </row>
    <row r="82" spans="1:15" ht="22.05" hidden="1" customHeight="1" x14ac:dyDescent="0.2">
      <c r="A82" s="186">
        <v>45674</v>
      </c>
      <c r="B82" s="20" t="s">
        <v>35</v>
      </c>
      <c r="C82" s="122">
        <v>3478</v>
      </c>
      <c r="D82" s="123"/>
      <c r="E82" s="123" t="s">
        <v>604</v>
      </c>
      <c r="F82" s="22" t="s">
        <v>120</v>
      </c>
      <c r="G82" s="41"/>
      <c r="H82" s="21" t="s">
        <v>22</v>
      </c>
      <c r="I82" s="21" t="s">
        <v>58</v>
      </c>
      <c r="J82" s="171" t="s">
        <v>101</v>
      </c>
      <c r="K82" s="39" t="s">
        <v>637</v>
      </c>
      <c r="L82" s="39"/>
      <c r="M82" s="335"/>
      <c r="N82" s="192">
        <v>3679.36</v>
      </c>
      <c r="O82" s="189">
        <f t="shared" si="1"/>
        <v>290158.52999999997</v>
      </c>
    </row>
    <row r="83" spans="1:15" ht="22.05" hidden="1" customHeight="1" x14ac:dyDescent="0.2">
      <c r="A83" s="186">
        <v>45674</v>
      </c>
      <c r="B83" s="20" t="s">
        <v>35</v>
      </c>
      <c r="C83" s="122">
        <v>8087</v>
      </c>
      <c r="D83" s="123"/>
      <c r="E83" s="123" t="s">
        <v>606</v>
      </c>
      <c r="F83" s="22" t="s">
        <v>120</v>
      </c>
      <c r="G83" s="41"/>
      <c r="H83" s="21" t="s">
        <v>22</v>
      </c>
      <c r="I83" s="21" t="s">
        <v>58</v>
      </c>
      <c r="J83" s="171" t="s">
        <v>101</v>
      </c>
      <c r="K83" s="39" t="s">
        <v>638</v>
      </c>
      <c r="L83" s="39"/>
      <c r="M83" s="335"/>
      <c r="N83" s="192">
        <v>9158.02</v>
      </c>
      <c r="O83" s="189">
        <f t="shared" si="1"/>
        <v>281000.50999999995</v>
      </c>
    </row>
    <row r="84" spans="1:15" ht="22.05" hidden="1" customHeight="1" x14ac:dyDescent="0.2">
      <c r="A84" s="186">
        <v>45674</v>
      </c>
      <c r="B84" s="20" t="s">
        <v>35</v>
      </c>
      <c r="C84" s="122">
        <v>8669</v>
      </c>
      <c r="D84" s="123"/>
      <c r="E84" s="123" t="s">
        <v>607</v>
      </c>
      <c r="F84" s="22" t="s">
        <v>120</v>
      </c>
      <c r="G84" s="41"/>
      <c r="H84" s="21" t="s">
        <v>22</v>
      </c>
      <c r="I84" s="21" t="s">
        <v>58</v>
      </c>
      <c r="J84" s="171" t="s">
        <v>101</v>
      </c>
      <c r="K84" s="39" t="s">
        <v>638</v>
      </c>
      <c r="L84" s="39"/>
      <c r="M84" s="335"/>
      <c r="N84" s="192">
        <v>14289.42</v>
      </c>
      <c r="O84" s="189">
        <f t="shared" si="1"/>
        <v>266711.08999999997</v>
      </c>
    </row>
    <row r="85" spans="1:15" ht="22.05" hidden="1" customHeight="1" x14ac:dyDescent="0.2">
      <c r="A85" s="186">
        <v>45675</v>
      </c>
      <c r="B85" s="20" t="s">
        <v>35</v>
      </c>
      <c r="C85" s="122">
        <v>5670</v>
      </c>
      <c r="D85" s="123"/>
      <c r="E85" s="123" t="s">
        <v>608</v>
      </c>
      <c r="F85" s="22" t="s">
        <v>77</v>
      </c>
      <c r="G85" s="41"/>
      <c r="H85" s="21" t="s">
        <v>22</v>
      </c>
      <c r="I85" s="21" t="s">
        <v>57</v>
      </c>
      <c r="J85" s="171" t="s">
        <v>85</v>
      </c>
      <c r="K85" s="39" t="s">
        <v>611</v>
      </c>
      <c r="L85" s="39"/>
      <c r="M85" s="336"/>
      <c r="N85" s="198">
        <v>249</v>
      </c>
      <c r="O85" s="189">
        <f t="shared" si="1"/>
        <v>266462.08999999997</v>
      </c>
    </row>
    <row r="86" spans="1:15" ht="22.05" hidden="1" customHeight="1" x14ac:dyDescent="0.2">
      <c r="A86" s="186">
        <v>45675</v>
      </c>
      <c r="B86" s="20" t="s">
        <v>35</v>
      </c>
      <c r="C86" s="122">
        <v>5670</v>
      </c>
      <c r="D86" s="123"/>
      <c r="E86" s="123" t="s">
        <v>609</v>
      </c>
      <c r="F86" s="22" t="s">
        <v>77</v>
      </c>
      <c r="G86" s="41"/>
      <c r="H86" s="21" t="s">
        <v>22</v>
      </c>
      <c r="I86" s="21" t="s">
        <v>57</v>
      </c>
      <c r="J86" s="171" t="s">
        <v>85</v>
      </c>
      <c r="K86" s="39" t="s">
        <v>611</v>
      </c>
      <c r="L86" s="39"/>
      <c r="M86" s="336"/>
      <c r="N86" s="198">
        <v>39.840000000000003</v>
      </c>
      <c r="O86" s="189">
        <f t="shared" si="1"/>
        <v>266422.24999999994</v>
      </c>
    </row>
    <row r="87" spans="1:15" ht="22.05" hidden="1" customHeight="1" x14ac:dyDescent="0.2">
      <c r="A87" s="186">
        <v>45675</v>
      </c>
      <c r="B87" s="20" t="s">
        <v>35</v>
      </c>
      <c r="C87" s="122">
        <v>6169</v>
      </c>
      <c r="D87" s="123"/>
      <c r="E87" s="123" t="s">
        <v>59</v>
      </c>
      <c r="F87" s="22" t="s">
        <v>99</v>
      </c>
      <c r="G87" s="41"/>
      <c r="H87" s="21" t="s">
        <v>22</v>
      </c>
      <c r="I87" s="21" t="s">
        <v>59</v>
      </c>
      <c r="J87" s="171" t="s">
        <v>59</v>
      </c>
      <c r="K87" s="39" t="s">
        <v>635</v>
      </c>
      <c r="L87" s="39"/>
      <c r="M87" s="336"/>
      <c r="N87" s="198">
        <v>253990</v>
      </c>
      <c r="O87" s="189">
        <f t="shared" si="1"/>
        <v>12432.249999999942</v>
      </c>
    </row>
    <row r="88" spans="1:15" ht="22.05" hidden="1" customHeight="1" x14ac:dyDescent="0.2">
      <c r="A88" s="186">
        <v>45675</v>
      </c>
      <c r="B88" s="20" t="s">
        <v>35</v>
      </c>
      <c r="C88" s="122">
        <v>212773</v>
      </c>
      <c r="D88" s="123"/>
      <c r="E88" s="123" t="s">
        <v>569</v>
      </c>
      <c r="F88" s="22" t="s">
        <v>79</v>
      </c>
      <c r="G88" s="41"/>
      <c r="H88" s="21" t="s">
        <v>21</v>
      </c>
      <c r="I88" s="21" t="s">
        <v>28</v>
      </c>
      <c r="J88" s="171" t="s">
        <v>30</v>
      </c>
      <c r="K88" s="39" t="s">
        <v>626</v>
      </c>
      <c r="L88" s="39"/>
      <c r="M88" s="335">
        <v>10000</v>
      </c>
      <c r="N88" s="192"/>
      <c r="O88" s="189">
        <f t="shared" si="1"/>
        <v>22432.249999999942</v>
      </c>
    </row>
    <row r="89" spans="1:15" ht="22.05" hidden="1" customHeight="1" x14ac:dyDescent="0.2">
      <c r="A89" s="186">
        <v>45675</v>
      </c>
      <c r="B89" s="20" t="s">
        <v>35</v>
      </c>
      <c r="C89" s="122">
        <v>212826</v>
      </c>
      <c r="D89" s="123"/>
      <c r="E89" s="123" t="s">
        <v>569</v>
      </c>
      <c r="F89" s="22" t="s">
        <v>79</v>
      </c>
      <c r="G89" s="41"/>
      <c r="H89" s="21" t="s">
        <v>21</v>
      </c>
      <c r="I89" s="21" t="s">
        <v>28</v>
      </c>
      <c r="J89" s="171" t="s">
        <v>30</v>
      </c>
      <c r="K89" s="39" t="s">
        <v>626</v>
      </c>
      <c r="L89" s="39"/>
      <c r="M89" s="335">
        <v>10000</v>
      </c>
      <c r="N89" s="192"/>
      <c r="O89" s="189">
        <f t="shared" si="1"/>
        <v>32432.249999999942</v>
      </c>
    </row>
    <row r="90" spans="1:15" ht="22.05" hidden="1" customHeight="1" x14ac:dyDescent="0.2">
      <c r="A90" s="186">
        <v>45675</v>
      </c>
      <c r="B90" s="20" t="s">
        <v>35</v>
      </c>
      <c r="C90" s="122">
        <v>212856</v>
      </c>
      <c r="D90" s="123"/>
      <c r="E90" s="123" t="s">
        <v>569</v>
      </c>
      <c r="F90" s="22" t="s">
        <v>79</v>
      </c>
      <c r="G90" s="41"/>
      <c r="H90" s="21" t="s">
        <v>21</v>
      </c>
      <c r="I90" s="21" t="s">
        <v>28</v>
      </c>
      <c r="J90" s="171" t="s">
        <v>30</v>
      </c>
      <c r="K90" s="39" t="s">
        <v>626</v>
      </c>
      <c r="L90" s="39"/>
      <c r="M90" s="199">
        <v>5000</v>
      </c>
      <c r="N90" s="193"/>
      <c r="O90" s="189">
        <f t="shared" si="1"/>
        <v>37432.249999999942</v>
      </c>
    </row>
    <row r="91" spans="1:15" ht="22.05" hidden="1" customHeight="1" x14ac:dyDescent="0.2">
      <c r="A91" s="186">
        <v>45677</v>
      </c>
      <c r="B91" s="20" t="s">
        <v>35</v>
      </c>
      <c r="C91" s="122">
        <v>187233</v>
      </c>
      <c r="D91" s="123" t="s">
        <v>812</v>
      </c>
      <c r="E91" s="123" t="s">
        <v>592</v>
      </c>
      <c r="F91" s="22" t="s">
        <v>99</v>
      </c>
      <c r="G91" s="41"/>
      <c r="H91" s="21" t="s">
        <v>22</v>
      </c>
      <c r="I91" s="21" t="s">
        <v>103</v>
      </c>
      <c r="J91" s="171" t="s">
        <v>93</v>
      </c>
      <c r="K91" s="39" t="s">
        <v>627</v>
      </c>
      <c r="L91" s="39"/>
      <c r="M91" s="335"/>
      <c r="N91" s="192">
        <v>1920</v>
      </c>
      <c r="O91" s="189">
        <f t="shared" si="1"/>
        <v>35512.249999999942</v>
      </c>
    </row>
    <row r="92" spans="1:15" ht="22.05" hidden="1" customHeight="1" x14ac:dyDescent="0.2">
      <c r="A92" s="186">
        <v>45677</v>
      </c>
      <c r="B92" s="20" t="s">
        <v>35</v>
      </c>
      <c r="C92" s="122">
        <v>15769</v>
      </c>
      <c r="D92" s="123"/>
      <c r="E92" s="123" t="s">
        <v>813</v>
      </c>
      <c r="F92" s="22" t="s">
        <v>120</v>
      </c>
      <c r="G92" s="41"/>
      <c r="H92" s="21" t="s">
        <v>22</v>
      </c>
      <c r="I92" s="21" t="s">
        <v>58</v>
      </c>
      <c r="J92" s="171" t="s">
        <v>101</v>
      </c>
      <c r="K92" s="39" t="s">
        <v>843</v>
      </c>
      <c r="L92" s="39"/>
      <c r="M92" s="335"/>
      <c r="N92" s="192">
        <v>33273.29</v>
      </c>
      <c r="O92" s="189">
        <f t="shared" si="1"/>
        <v>2238.9599999999409</v>
      </c>
    </row>
    <row r="93" spans="1:15" ht="22.05" hidden="1" customHeight="1" x14ac:dyDescent="0.2">
      <c r="A93" s="186">
        <v>45678</v>
      </c>
      <c r="B93" s="20" t="s">
        <v>35</v>
      </c>
      <c r="C93" s="197">
        <v>3910464</v>
      </c>
      <c r="D93" s="123"/>
      <c r="E93" s="123" t="s">
        <v>569</v>
      </c>
      <c r="F93" s="22" t="s">
        <v>99</v>
      </c>
      <c r="G93" s="41"/>
      <c r="H93" s="21" t="s">
        <v>21</v>
      </c>
      <c r="I93" s="21" t="s">
        <v>28</v>
      </c>
      <c r="J93" s="171" t="s">
        <v>30</v>
      </c>
      <c r="K93" s="39" t="s">
        <v>844</v>
      </c>
      <c r="L93" s="39"/>
      <c r="M93" s="191">
        <v>100000</v>
      </c>
      <c r="N93" s="192"/>
      <c r="O93" s="189">
        <f t="shared" si="1"/>
        <v>102238.95999999993</v>
      </c>
    </row>
    <row r="94" spans="1:15" ht="22.05" hidden="1" customHeight="1" x14ac:dyDescent="0.2">
      <c r="A94" s="186">
        <v>45678</v>
      </c>
      <c r="B94" s="20" t="s">
        <v>35</v>
      </c>
      <c r="C94" s="122">
        <v>409109</v>
      </c>
      <c r="D94" s="123"/>
      <c r="E94" s="123" t="s">
        <v>569</v>
      </c>
      <c r="F94" s="22" t="s">
        <v>99</v>
      </c>
      <c r="G94" s="41"/>
      <c r="H94" s="21" t="s">
        <v>21</v>
      </c>
      <c r="I94" s="21" t="s">
        <v>28</v>
      </c>
      <c r="J94" s="171" t="s">
        <v>30</v>
      </c>
      <c r="K94" s="39" t="s">
        <v>845</v>
      </c>
      <c r="L94" s="39"/>
      <c r="M94" s="335">
        <v>183240</v>
      </c>
      <c r="N94" s="192"/>
      <c r="O94" s="189">
        <f t="shared" si="1"/>
        <v>285478.95999999996</v>
      </c>
    </row>
    <row r="95" spans="1:15" ht="22.05" hidden="1" customHeight="1" x14ac:dyDescent="0.2">
      <c r="A95" s="186">
        <v>45678</v>
      </c>
      <c r="B95" s="20" t="s">
        <v>35</v>
      </c>
      <c r="C95" s="122">
        <v>228474</v>
      </c>
      <c r="D95" s="123"/>
      <c r="E95" s="123" t="s">
        <v>577</v>
      </c>
      <c r="F95" s="22" t="s">
        <v>99</v>
      </c>
      <c r="G95" s="41"/>
      <c r="H95" s="21" t="s">
        <v>22</v>
      </c>
      <c r="I95" s="21" t="s">
        <v>81</v>
      </c>
      <c r="J95" s="171" t="s">
        <v>176</v>
      </c>
      <c r="K95" s="39" t="s">
        <v>846</v>
      </c>
      <c r="L95" s="39"/>
      <c r="M95" s="335"/>
      <c r="N95" s="192">
        <v>30000</v>
      </c>
      <c r="O95" s="189">
        <f t="shared" si="1"/>
        <v>255478.95999999996</v>
      </c>
    </row>
    <row r="96" spans="1:15" ht="22.05" hidden="1" customHeight="1" x14ac:dyDescent="0.2">
      <c r="A96" s="186">
        <v>45678</v>
      </c>
      <c r="B96" s="20" t="s">
        <v>35</v>
      </c>
      <c r="C96" s="122">
        <v>237228</v>
      </c>
      <c r="D96" s="123"/>
      <c r="E96" s="123" t="s">
        <v>577</v>
      </c>
      <c r="F96" s="22" t="s">
        <v>99</v>
      </c>
      <c r="G96" s="41"/>
      <c r="H96" s="21" t="s">
        <v>22</v>
      </c>
      <c r="I96" s="21" t="s">
        <v>81</v>
      </c>
      <c r="J96" s="171" t="s">
        <v>171</v>
      </c>
      <c r="K96" s="39" t="s">
        <v>621</v>
      </c>
      <c r="L96" s="39"/>
      <c r="M96" s="335"/>
      <c r="N96" s="192">
        <v>20000</v>
      </c>
      <c r="O96" s="189">
        <f t="shared" si="1"/>
        <v>235478.95999999996</v>
      </c>
    </row>
    <row r="97" spans="1:15" ht="22.05" hidden="1" customHeight="1" x14ac:dyDescent="0.2">
      <c r="A97" s="186">
        <v>45678</v>
      </c>
      <c r="B97" s="20" t="s">
        <v>35</v>
      </c>
      <c r="C97" s="122">
        <v>237230</v>
      </c>
      <c r="D97" s="123"/>
      <c r="E97" s="123" t="s">
        <v>814</v>
      </c>
      <c r="F97" s="22" t="s">
        <v>99</v>
      </c>
      <c r="G97" s="41"/>
      <c r="H97" s="21" t="s">
        <v>22</v>
      </c>
      <c r="I97" s="21" t="s">
        <v>81</v>
      </c>
      <c r="J97" s="171" t="s">
        <v>182</v>
      </c>
      <c r="K97" s="39" t="s">
        <v>616</v>
      </c>
      <c r="L97" s="39"/>
      <c r="M97" s="335"/>
      <c r="N97" s="192">
        <v>5925</v>
      </c>
      <c r="O97" s="189">
        <f t="shared" si="1"/>
        <v>229553.95999999996</v>
      </c>
    </row>
    <row r="98" spans="1:15" ht="22.05" hidden="1" customHeight="1" x14ac:dyDescent="0.2">
      <c r="A98" s="186">
        <v>45678</v>
      </c>
      <c r="B98" s="20" t="s">
        <v>35</v>
      </c>
      <c r="C98" s="122">
        <v>237227</v>
      </c>
      <c r="D98" s="123"/>
      <c r="E98" s="123" t="s">
        <v>815</v>
      </c>
      <c r="F98" s="22" t="s">
        <v>99</v>
      </c>
      <c r="G98" s="41"/>
      <c r="H98" s="21" t="s">
        <v>22</v>
      </c>
      <c r="I98" s="21" t="s">
        <v>81</v>
      </c>
      <c r="J98" s="171" t="s">
        <v>179</v>
      </c>
      <c r="K98" s="39" t="s">
        <v>617</v>
      </c>
      <c r="L98" s="39"/>
      <c r="M98" s="336"/>
      <c r="N98" s="195">
        <v>1975</v>
      </c>
      <c r="O98" s="189">
        <f t="shared" si="1"/>
        <v>227578.95999999996</v>
      </c>
    </row>
    <row r="99" spans="1:15" ht="22.05" hidden="1" customHeight="1" x14ac:dyDescent="0.2">
      <c r="A99" s="186">
        <v>45678</v>
      </c>
      <c r="B99" s="20" t="s">
        <v>35</v>
      </c>
      <c r="C99" s="122">
        <v>243776</v>
      </c>
      <c r="D99" s="123" t="s">
        <v>816</v>
      </c>
      <c r="E99" s="123" t="s">
        <v>817</v>
      </c>
      <c r="F99" s="22" t="s">
        <v>99</v>
      </c>
      <c r="G99" s="41"/>
      <c r="H99" s="21" t="s">
        <v>22</v>
      </c>
      <c r="I99" s="21" t="s">
        <v>55</v>
      </c>
      <c r="J99" s="171" t="s">
        <v>70</v>
      </c>
      <c r="K99" s="39" t="s">
        <v>847</v>
      </c>
      <c r="L99" s="39"/>
      <c r="M99" s="335"/>
      <c r="N99" s="192">
        <v>26000</v>
      </c>
      <c r="O99" s="189">
        <f t="shared" si="1"/>
        <v>201578.95999999996</v>
      </c>
    </row>
    <row r="100" spans="1:15" ht="22.05" hidden="1" customHeight="1" x14ac:dyDescent="0.2">
      <c r="A100" s="186">
        <v>45679</v>
      </c>
      <c r="B100" s="20" t="s">
        <v>35</v>
      </c>
      <c r="C100" s="122">
        <v>151581</v>
      </c>
      <c r="D100" s="123"/>
      <c r="E100" s="123" t="s">
        <v>818</v>
      </c>
      <c r="F100" s="22" t="s">
        <v>99</v>
      </c>
      <c r="G100" s="41"/>
      <c r="H100" s="21" t="s">
        <v>22</v>
      </c>
      <c r="I100" s="21" t="s">
        <v>81</v>
      </c>
      <c r="J100" s="171" t="s">
        <v>181</v>
      </c>
      <c r="K100" s="39" t="s">
        <v>848</v>
      </c>
      <c r="L100" s="39"/>
      <c r="M100" s="335"/>
      <c r="N100" s="192">
        <v>50757.5</v>
      </c>
      <c r="O100" s="189">
        <f t="shared" si="1"/>
        <v>150821.45999999996</v>
      </c>
    </row>
    <row r="101" spans="1:15" ht="22.05" hidden="1" customHeight="1" x14ac:dyDescent="0.2">
      <c r="A101" s="186">
        <v>45679</v>
      </c>
      <c r="B101" s="20" t="s">
        <v>35</v>
      </c>
      <c r="C101" s="122">
        <v>269603</v>
      </c>
      <c r="D101" s="123"/>
      <c r="E101" s="123" t="s">
        <v>577</v>
      </c>
      <c r="F101" s="22" t="s">
        <v>99</v>
      </c>
      <c r="G101" s="41"/>
      <c r="H101" s="21" t="s">
        <v>22</v>
      </c>
      <c r="I101" s="21" t="s">
        <v>81</v>
      </c>
      <c r="J101" s="171" t="s">
        <v>171</v>
      </c>
      <c r="K101" s="39" t="s">
        <v>621</v>
      </c>
      <c r="L101" s="39"/>
      <c r="M101" s="336"/>
      <c r="N101" s="198">
        <v>12500</v>
      </c>
      <c r="O101" s="189">
        <f t="shared" si="1"/>
        <v>138321.45999999996</v>
      </c>
    </row>
    <row r="102" spans="1:15" ht="22.05" hidden="1" customHeight="1" x14ac:dyDescent="0.2">
      <c r="A102" s="186">
        <v>45680</v>
      </c>
      <c r="B102" s="20" t="s">
        <v>35</v>
      </c>
      <c r="C102" s="122">
        <v>120196</v>
      </c>
      <c r="D102" s="123"/>
      <c r="E102" s="123" t="s">
        <v>819</v>
      </c>
      <c r="F102" s="22" t="s">
        <v>99</v>
      </c>
      <c r="G102" s="41"/>
      <c r="H102" s="21" t="s">
        <v>22</v>
      </c>
      <c r="I102" s="21" t="s">
        <v>81</v>
      </c>
      <c r="J102" s="171" t="s">
        <v>184</v>
      </c>
      <c r="K102" s="39" t="s">
        <v>849</v>
      </c>
      <c r="L102" s="39"/>
      <c r="M102" s="335"/>
      <c r="N102" s="192">
        <v>10862.5</v>
      </c>
      <c r="O102" s="189">
        <f t="shared" si="1"/>
        <v>127458.95999999996</v>
      </c>
    </row>
    <row r="103" spans="1:15" ht="22.05" hidden="1" customHeight="1" x14ac:dyDescent="0.2">
      <c r="A103" s="186">
        <v>45680</v>
      </c>
      <c r="B103" s="20" t="s">
        <v>35</v>
      </c>
      <c r="C103" s="122">
        <v>120195</v>
      </c>
      <c r="D103" s="123"/>
      <c r="E103" s="123" t="s">
        <v>820</v>
      </c>
      <c r="F103" s="22" t="s">
        <v>99</v>
      </c>
      <c r="G103" s="41"/>
      <c r="H103" s="21" t="s">
        <v>22</v>
      </c>
      <c r="I103" s="21" t="s">
        <v>81</v>
      </c>
      <c r="J103" s="171" t="s">
        <v>180</v>
      </c>
      <c r="K103" s="39" t="s">
        <v>629</v>
      </c>
      <c r="L103" s="39"/>
      <c r="M103" s="335"/>
      <c r="N103" s="192">
        <v>4937.5</v>
      </c>
      <c r="O103" s="189">
        <f t="shared" si="1"/>
        <v>122521.45999999996</v>
      </c>
    </row>
    <row r="104" spans="1:15" ht="22.05" hidden="1" customHeight="1" x14ac:dyDescent="0.2">
      <c r="A104" s="186">
        <v>45680</v>
      </c>
      <c r="B104" s="20" t="s">
        <v>35</v>
      </c>
      <c r="C104" s="122">
        <v>120192</v>
      </c>
      <c r="D104" s="123"/>
      <c r="E104" s="123" t="s">
        <v>577</v>
      </c>
      <c r="F104" s="22" t="s">
        <v>99</v>
      </c>
      <c r="G104" s="41"/>
      <c r="H104" s="21" t="s">
        <v>22</v>
      </c>
      <c r="I104" s="21" t="s">
        <v>81</v>
      </c>
      <c r="J104" s="171" t="s">
        <v>177</v>
      </c>
      <c r="K104" s="39" t="s">
        <v>613</v>
      </c>
      <c r="L104" s="39"/>
      <c r="M104" s="191"/>
      <c r="N104" s="192">
        <v>14500</v>
      </c>
      <c r="O104" s="189">
        <f t="shared" si="1"/>
        <v>108021.45999999996</v>
      </c>
    </row>
    <row r="105" spans="1:15" ht="22.05" hidden="1" customHeight="1" x14ac:dyDescent="0.2">
      <c r="A105" s="186">
        <v>45680</v>
      </c>
      <c r="B105" s="20" t="s">
        <v>35</v>
      </c>
      <c r="C105" s="122">
        <v>120193</v>
      </c>
      <c r="D105" s="123"/>
      <c r="E105" s="123" t="s">
        <v>577</v>
      </c>
      <c r="F105" s="22" t="s">
        <v>99</v>
      </c>
      <c r="G105" s="41"/>
      <c r="H105" s="21" t="s">
        <v>22</v>
      </c>
      <c r="I105" s="21" t="s">
        <v>81</v>
      </c>
      <c r="J105" s="171" t="s">
        <v>175</v>
      </c>
      <c r="K105" s="39" t="s">
        <v>850</v>
      </c>
      <c r="L105" s="39"/>
      <c r="M105" s="336"/>
      <c r="N105" s="195">
        <v>20000</v>
      </c>
      <c r="O105" s="189">
        <f t="shared" si="1"/>
        <v>88021.459999999963</v>
      </c>
    </row>
    <row r="106" spans="1:15" ht="22.05" hidden="1" customHeight="1" x14ac:dyDescent="0.2">
      <c r="A106" s="186">
        <v>45680</v>
      </c>
      <c r="B106" s="20" t="s">
        <v>35</v>
      </c>
      <c r="C106" s="122">
        <v>136673</v>
      </c>
      <c r="D106" s="123"/>
      <c r="E106" s="123" t="s">
        <v>821</v>
      </c>
      <c r="F106" s="22" t="s">
        <v>99</v>
      </c>
      <c r="G106" s="41"/>
      <c r="H106" s="21" t="s">
        <v>22</v>
      </c>
      <c r="I106" s="21" t="s">
        <v>81</v>
      </c>
      <c r="J106" s="171" t="s">
        <v>181</v>
      </c>
      <c r="K106" s="39" t="s">
        <v>848</v>
      </c>
      <c r="L106" s="39"/>
      <c r="M106" s="335"/>
      <c r="N106" s="192">
        <v>49375</v>
      </c>
      <c r="O106" s="189">
        <f t="shared" si="1"/>
        <v>38646.459999999963</v>
      </c>
    </row>
    <row r="107" spans="1:15" ht="22.05" hidden="1" customHeight="1" x14ac:dyDescent="0.2">
      <c r="A107" s="186">
        <v>45680</v>
      </c>
      <c r="B107" s="20" t="s">
        <v>35</v>
      </c>
      <c r="C107" s="122">
        <v>486106</v>
      </c>
      <c r="D107" s="123"/>
      <c r="E107" s="123" t="s">
        <v>569</v>
      </c>
      <c r="F107" s="22" t="s">
        <v>99</v>
      </c>
      <c r="G107" s="41"/>
      <c r="H107" s="21" t="s">
        <v>21</v>
      </c>
      <c r="I107" s="21" t="s">
        <v>28</v>
      </c>
      <c r="J107" s="171" t="s">
        <v>30</v>
      </c>
      <c r="K107" s="39" t="s">
        <v>844</v>
      </c>
      <c r="L107" s="39"/>
      <c r="M107" s="335">
        <v>97615</v>
      </c>
      <c r="N107" s="192"/>
      <c r="O107" s="189">
        <f t="shared" si="1"/>
        <v>136261.45999999996</v>
      </c>
    </row>
    <row r="108" spans="1:15" ht="22.05" hidden="1" customHeight="1" x14ac:dyDescent="0.2">
      <c r="A108" s="186">
        <v>45680</v>
      </c>
      <c r="B108" s="20" t="s">
        <v>35</v>
      </c>
      <c r="C108" s="122">
        <v>245042</v>
      </c>
      <c r="D108" s="123"/>
      <c r="E108" s="123" t="s">
        <v>577</v>
      </c>
      <c r="F108" s="22" t="s">
        <v>99</v>
      </c>
      <c r="G108" s="41"/>
      <c r="H108" s="21" t="s">
        <v>22</v>
      </c>
      <c r="I108" s="21" t="s">
        <v>81</v>
      </c>
      <c r="J108" s="171" t="s">
        <v>175</v>
      </c>
      <c r="K108" s="39" t="s">
        <v>850</v>
      </c>
      <c r="L108" s="39"/>
      <c r="M108" s="335"/>
      <c r="N108" s="192">
        <v>1261.46</v>
      </c>
      <c r="O108" s="189">
        <f t="shared" si="1"/>
        <v>134999.99999999997</v>
      </c>
    </row>
    <row r="109" spans="1:15" ht="22.05" hidden="1" customHeight="1" x14ac:dyDescent="0.2">
      <c r="A109" s="186">
        <v>45680</v>
      </c>
      <c r="B109" s="20" t="s">
        <v>35</v>
      </c>
      <c r="C109" s="122">
        <v>446733</v>
      </c>
      <c r="D109" s="123"/>
      <c r="E109" s="123" t="s">
        <v>577</v>
      </c>
      <c r="F109" s="22" t="s">
        <v>99</v>
      </c>
      <c r="G109" s="41"/>
      <c r="H109" s="21" t="s">
        <v>22</v>
      </c>
      <c r="I109" s="21" t="s">
        <v>81</v>
      </c>
      <c r="J109" s="171" t="s">
        <v>171</v>
      </c>
      <c r="K109" s="39" t="s">
        <v>621</v>
      </c>
      <c r="L109" s="39"/>
      <c r="M109" s="335"/>
      <c r="N109" s="192">
        <v>27500</v>
      </c>
      <c r="O109" s="189">
        <f t="shared" si="1"/>
        <v>107499.99999999997</v>
      </c>
    </row>
    <row r="110" spans="1:15" ht="22.05" hidden="1" customHeight="1" x14ac:dyDescent="0.2">
      <c r="A110" s="186">
        <v>45680</v>
      </c>
      <c r="B110" s="20" t="s">
        <v>35</v>
      </c>
      <c r="C110" s="122">
        <v>126842</v>
      </c>
      <c r="D110" s="123"/>
      <c r="E110" s="123" t="s">
        <v>822</v>
      </c>
      <c r="F110" s="22" t="s">
        <v>99</v>
      </c>
      <c r="G110" s="41"/>
      <c r="H110" s="21" t="s">
        <v>22</v>
      </c>
      <c r="I110" s="21" t="s">
        <v>81</v>
      </c>
      <c r="J110" s="171" t="s">
        <v>181</v>
      </c>
      <c r="K110" s="39" t="s">
        <v>848</v>
      </c>
      <c r="L110" s="39"/>
      <c r="M110" s="336"/>
      <c r="N110" s="195">
        <v>100330</v>
      </c>
      <c r="O110" s="189">
        <f t="shared" si="1"/>
        <v>7169.9999999999709</v>
      </c>
    </row>
    <row r="111" spans="1:15" ht="22.05" hidden="1" customHeight="1" x14ac:dyDescent="0.2">
      <c r="A111" s="186">
        <v>45680</v>
      </c>
      <c r="B111" s="20" t="s">
        <v>35</v>
      </c>
      <c r="C111" s="122">
        <v>19594</v>
      </c>
      <c r="D111" s="123"/>
      <c r="E111" s="123" t="s">
        <v>569</v>
      </c>
      <c r="F111" s="22" t="s">
        <v>79</v>
      </c>
      <c r="G111" s="41"/>
      <c r="H111" s="21" t="s">
        <v>21</v>
      </c>
      <c r="I111" s="21" t="s">
        <v>28</v>
      </c>
      <c r="J111" s="171" t="s">
        <v>30</v>
      </c>
      <c r="K111" s="49" t="s">
        <v>626</v>
      </c>
      <c r="L111" s="49"/>
      <c r="M111" s="335">
        <v>55000</v>
      </c>
      <c r="N111" s="192"/>
      <c r="O111" s="189">
        <f t="shared" si="1"/>
        <v>62169.999999999971</v>
      </c>
    </row>
    <row r="112" spans="1:15" ht="22.05" hidden="1" customHeight="1" x14ac:dyDescent="0.2">
      <c r="A112" s="186">
        <v>45681</v>
      </c>
      <c r="B112" s="20" t="s">
        <v>35</v>
      </c>
      <c r="C112" s="122">
        <v>1038903</v>
      </c>
      <c r="D112" s="123"/>
      <c r="E112" s="123" t="s">
        <v>569</v>
      </c>
      <c r="F112" s="22" t="s">
        <v>99</v>
      </c>
      <c r="G112" s="41"/>
      <c r="H112" s="21" t="s">
        <v>21</v>
      </c>
      <c r="I112" s="21" t="s">
        <v>28</v>
      </c>
      <c r="J112" s="171" t="s">
        <v>30</v>
      </c>
      <c r="K112" s="49" t="s">
        <v>615</v>
      </c>
      <c r="L112" s="49"/>
      <c r="M112" s="191">
        <v>1000000</v>
      </c>
      <c r="N112" s="192"/>
      <c r="O112" s="189">
        <f t="shared" si="1"/>
        <v>1062170</v>
      </c>
    </row>
    <row r="113" spans="1:15" ht="22.05" hidden="1" customHeight="1" x14ac:dyDescent="0.2">
      <c r="A113" s="186">
        <v>45681</v>
      </c>
      <c r="B113" s="20" t="s">
        <v>35</v>
      </c>
      <c r="C113" s="122">
        <v>453274</v>
      </c>
      <c r="D113" s="123"/>
      <c r="E113" s="123" t="s">
        <v>823</v>
      </c>
      <c r="F113" s="22" t="s">
        <v>99</v>
      </c>
      <c r="G113" s="41"/>
      <c r="H113" s="21" t="s">
        <v>22</v>
      </c>
      <c r="I113" s="21" t="s">
        <v>81</v>
      </c>
      <c r="J113" s="171" t="s">
        <v>181</v>
      </c>
      <c r="K113" s="49" t="s">
        <v>848</v>
      </c>
      <c r="L113" s="49"/>
      <c r="M113" s="191"/>
      <c r="N113" s="192">
        <v>370312.5</v>
      </c>
      <c r="O113" s="189">
        <f t="shared" si="1"/>
        <v>691857.5</v>
      </c>
    </row>
    <row r="114" spans="1:15" ht="22.05" hidden="1" customHeight="1" x14ac:dyDescent="0.2">
      <c r="A114" s="186">
        <v>45681</v>
      </c>
      <c r="B114" s="20" t="s">
        <v>35</v>
      </c>
      <c r="C114" s="122">
        <v>470411</v>
      </c>
      <c r="D114" s="123" t="s">
        <v>824</v>
      </c>
      <c r="E114" s="123" t="s">
        <v>825</v>
      </c>
      <c r="F114" s="22" t="s">
        <v>99</v>
      </c>
      <c r="G114" s="41"/>
      <c r="H114" s="21" t="s">
        <v>22</v>
      </c>
      <c r="I114" s="21" t="s">
        <v>55</v>
      </c>
      <c r="J114" s="171" t="s">
        <v>70</v>
      </c>
      <c r="K114" s="49" t="s">
        <v>612</v>
      </c>
      <c r="L114" s="49"/>
      <c r="M114" s="335"/>
      <c r="N114" s="192">
        <v>15000</v>
      </c>
      <c r="O114" s="189">
        <f t="shared" si="1"/>
        <v>676857.5</v>
      </c>
    </row>
    <row r="115" spans="1:15" ht="22.05" hidden="1" customHeight="1" x14ac:dyDescent="0.2">
      <c r="A115" s="186">
        <v>45681</v>
      </c>
      <c r="B115" s="20" t="s">
        <v>35</v>
      </c>
      <c r="C115" s="122">
        <v>470412</v>
      </c>
      <c r="D115" s="123" t="s">
        <v>824</v>
      </c>
      <c r="E115" s="123" t="s">
        <v>826</v>
      </c>
      <c r="F115" s="22" t="s">
        <v>99</v>
      </c>
      <c r="G115" s="41"/>
      <c r="H115" s="21" t="s">
        <v>22</v>
      </c>
      <c r="I115" s="21" t="s">
        <v>55</v>
      </c>
      <c r="J115" s="171" t="s">
        <v>70</v>
      </c>
      <c r="K115" s="49" t="s">
        <v>847</v>
      </c>
      <c r="L115" s="49"/>
      <c r="M115" s="335"/>
      <c r="N115" s="192">
        <v>49400</v>
      </c>
      <c r="O115" s="189">
        <f t="shared" si="1"/>
        <v>627457.5</v>
      </c>
    </row>
    <row r="116" spans="1:15" ht="22.05" hidden="1" customHeight="1" x14ac:dyDescent="0.2">
      <c r="A116" s="186">
        <v>45681</v>
      </c>
      <c r="B116" s="20" t="s">
        <v>35</v>
      </c>
      <c r="C116" s="122">
        <v>470407</v>
      </c>
      <c r="D116" s="123"/>
      <c r="E116" s="123" t="s">
        <v>577</v>
      </c>
      <c r="F116" s="22" t="s">
        <v>99</v>
      </c>
      <c r="G116" s="41"/>
      <c r="H116" s="21" t="s">
        <v>22</v>
      </c>
      <c r="I116" s="21" t="s">
        <v>81</v>
      </c>
      <c r="J116" s="171" t="s">
        <v>171</v>
      </c>
      <c r="K116" s="49" t="s">
        <v>621</v>
      </c>
      <c r="L116" s="49"/>
      <c r="M116" s="335"/>
      <c r="N116" s="192">
        <v>1800</v>
      </c>
      <c r="O116" s="189">
        <f t="shared" si="1"/>
        <v>625657.5</v>
      </c>
    </row>
    <row r="117" spans="1:15" ht="22.05" hidden="1" customHeight="1" x14ac:dyDescent="0.2">
      <c r="A117" s="186">
        <v>45681</v>
      </c>
      <c r="B117" s="20" t="s">
        <v>35</v>
      </c>
      <c r="C117" s="122">
        <v>485456</v>
      </c>
      <c r="D117" s="123"/>
      <c r="E117" s="123" t="s">
        <v>578</v>
      </c>
      <c r="F117" s="22" t="s">
        <v>99</v>
      </c>
      <c r="G117" s="41"/>
      <c r="H117" s="21" t="s">
        <v>22</v>
      </c>
      <c r="I117" s="21" t="s">
        <v>81</v>
      </c>
      <c r="J117" s="171" t="s">
        <v>168</v>
      </c>
      <c r="K117" s="49" t="s">
        <v>622</v>
      </c>
      <c r="L117" s="49"/>
      <c r="M117" s="335"/>
      <c r="N117" s="192">
        <v>47000</v>
      </c>
      <c r="O117" s="189">
        <f t="shared" si="1"/>
        <v>578657.5</v>
      </c>
    </row>
    <row r="118" spans="1:15" ht="22.05" hidden="1" customHeight="1" x14ac:dyDescent="0.2">
      <c r="A118" s="186">
        <v>45681</v>
      </c>
      <c r="B118" s="20" t="s">
        <v>35</v>
      </c>
      <c r="C118" s="122">
        <v>515160</v>
      </c>
      <c r="D118" s="123"/>
      <c r="E118" s="123" t="s">
        <v>574</v>
      </c>
      <c r="F118" s="22" t="s">
        <v>99</v>
      </c>
      <c r="G118" s="41"/>
      <c r="H118" s="21" t="s">
        <v>22</v>
      </c>
      <c r="I118" s="21" t="s">
        <v>55</v>
      </c>
      <c r="J118" s="171" t="s">
        <v>70</v>
      </c>
      <c r="K118" s="49" t="s">
        <v>851</v>
      </c>
      <c r="L118" s="49"/>
      <c r="M118" s="335"/>
      <c r="N118" s="192">
        <v>400000</v>
      </c>
      <c r="O118" s="189">
        <f t="shared" si="1"/>
        <v>178657.5</v>
      </c>
    </row>
    <row r="119" spans="1:15" ht="22.05" hidden="1" customHeight="1" x14ac:dyDescent="0.2">
      <c r="A119" s="186">
        <v>45681</v>
      </c>
      <c r="B119" s="20" t="s">
        <v>35</v>
      </c>
      <c r="C119" s="122">
        <v>521278</v>
      </c>
      <c r="D119" s="123"/>
      <c r="E119" s="123" t="s">
        <v>578</v>
      </c>
      <c r="F119" s="22" t="s">
        <v>99</v>
      </c>
      <c r="G119" s="41"/>
      <c r="H119" s="21" t="s">
        <v>22</v>
      </c>
      <c r="I119" s="21" t="s">
        <v>81</v>
      </c>
      <c r="J119" s="171" t="s">
        <v>168</v>
      </c>
      <c r="K119" s="49" t="s">
        <v>622</v>
      </c>
      <c r="L119" s="49"/>
      <c r="M119" s="335"/>
      <c r="N119" s="192">
        <v>3500</v>
      </c>
      <c r="O119" s="189">
        <f t="shared" si="1"/>
        <v>175157.5</v>
      </c>
    </row>
    <row r="120" spans="1:15" ht="22.05" hidden="1" customHeight="1" x14ac:dyDescent="0.2">
      <c r="A120" s="186">
        <v>45681</v>
      </c>
      <c r="B120" s="20" t="s">
        <v>35</v>
      </c>
      <c r="C120" s="122">
        <v>525159</v>
      </c>
      <c r="D120" s="123"/>
      <c r="E120" s="123" t="s">
        <v>578</v>
      </c>
      <c r="F120" s="22" t="s">
        <v>99</v>
      </c>
      <c r="G120" s="41"/>
      <c r="H120" s="21" t="s">
        <v>22</v>
      </c>
      <c r="I120" s="21" t="s">
        <v>81</v>
      </c>
      <c r="J120" s="171" t="s">
        <v>168</v>
      </c>
      <c r="K120" s="39" t="s">
        <v>622</v>
      </c>
      <c r="L120" s="49"/>
      <c r="M120" s="335"/>
      <c r="N120" s="192">
        <v>7250</v>
      </c>
      <c r="O120" s="189">
        <f t="shared" si="1"/>
        <v>167907.5</v>
      </c>
    </row>
    <row r="121" spans="1:15" ht="22.05" hidden="1" customHeight="1" x14ac:dyDescent="0.2">
      <c r="A121" s="186">
        <v>45681</v>
      </c>
      <c r="B121" s="20" t="s">
        <v>35</v>
      </c>
      <c r="C121" s="197">
        <v>536886</v>
      </c>
      <c r="D121" s="123" t="s">
        <v>827</v>
      </c>
      <c r="E121" s="123" t="s">
        <v>94</v>
      </c>
      <c r="F121" s="22" t="s">
        <v>99</v>
      </c>
      <c r="G121" s="41"/>
      <c r="H121" s="21" t="s">
        <v>22</v>
      </c>
      <c r="I121" s="21" t="s">
        <v>103</v>
      </c>
      <c r="J121" s="171" t="s">
        <v>94</v>
      </c>
      <c r="K121" s="39" t="s">
        <v>620</v>
      </c>
      <c r="L121" s="49"/>
      <c r="M121" s="191"/>
      <c r="N121" s="337">
        <v>99799.44</v>
      </c>
      <c r="O121" s="189">
        <f t="shared" si="1"/>
        <v>68108.06</v>
      </c>
    </row>
    <row r="122" spans="1:15" ht="22.05" hidden="1" customHeight="1" x14ac:dyDescent="0.2">
      <c r="A122" s="186">
        <v>45681</v>
      </c>
      <c r="B122" s="20" t="s">
        <v>35</v>
      </c>
      <c r="C122" s="122">
        <v>540545</v>
      </c>
      <c r="D122" s="123"/>
      <c r="E122" s="123" t="s">
        <v>574</v>
      </c>
      <c r="F122" s="22" t="s">
        <v>99</v>
      </c>
      <c r="G122" s="41"/>
      <c r="H122" s="21" t="s">
        <v>22</v>
      </c>
      <c r="I122" s="21" t="s">
        <v>55</v>
      </c>
      <c r="J122" s="171" t="s">
        <v>70</v>
      </c>
      <c r="K122" s="49" t="s">
        <v>847</v>
      </c>
      <c r="L122" s="49"/>
      <c r="M122" s="335"/>
      <c r="N122" s="192">
        <v>50000</v>
      </c>
      <c r="O122" s="189">
        <f t="shared" si="1"/>
        <v>18108.059999999998</v>
      </c>
    </row>
    <row r="123" spans="1:15" ht="22.05" hidden="1" customHeight="1" x14ac:dyDescent="0.2">
      <c r="A123" s="186">
        <v>45682</v>
      </c>
      <c r="B123" s="20" t="s">
        <v>35</v>
      </c>
      <c r="C123" s="122">
        <v>207808</v>
      </c>
      <c r="D123" s="123"/>
      <c r="E123" s="123" t="s">
        <v>569</v>
      </c>
      <c r="F123" s="22" t="s">
        <v>99</v>
      </c>
      <c r="G123" s="41"/>
      <c r="H123" s="21" t="s">
        <v>21</v>
      </c>
      <c r="I123" s="21" t="s">
        <v>28</v>
      </c>
      <c r="J123" s="171" t="s">
        <v>30</v>
      </c>
      <c r="K123" s="49" t="s">
        <v>844</v>
      </c>
      <c r="L123" s="49"/>
      <c r="M123" s="335">
        <v>345770</v>
      </c>
      <c r="N123" s="192"/>
      <c r="O123" s="189">
        <f t="shared" si="1"/>
        <v>363878.06</v>
      </c>
    </row>
    <row r="124" spans="1:15" ht="22.05" hidden="1" customHeight="1" x14ac:dyDescent="0.2">
      <c r="A124" s="186">
        <v>45682</v>
      </c>
      <c r="B124" s="20" t="s">
        <v>35</v>
      </c>
      <c r="C124" s="122">
        <v>98895</v>
      </c>
      <c r="D124" s="123"/>
      <c r="E124" s="123" t="s">
        <v>577</v>
      </c>
      <c r="F124" s="22" t="s">
        <v>99</v>
      </c>
      <c r="G124" s="41"/>
      <c r="H124" s="21" t="s">
        <v>22</v>
      </c>
      <c r="I124" s="21" t="s">
        <v>81</v>
      </c>
      <c r="J124" s="171" t="s">
        <v>171</v>
      </c>
      <c r="K124" s="49" t="s">
        <v>621</v>
      </c>
      <c r="L124" s="49"/>
      <c r="M124" s="335"/>
      <c r="N124" s="192">
        <v>13878.06</v>
      </c>
      <c r="O124" s="189">
        <f t="shared" si="1"/>
        <v>350000</v>
      </c>
    </row>
    <row r="125" spans="1:15" ht="22.05" hidden="1" customHeight="1" x14ac:dyDescent="0.2">
      <c r="A125" s="186">
        <v>45682</v>
      </c>
      <c r="B125" s="20" t="s">
        <v>35</v>
      </c>
      <c r="C125" s="122">
        <v>138195</v>
      </c>
      <c r="D125" s="123"/>
      <c r="E125" s="123" t="s">
        <v>578</v>
      </c>
      <c r="F125" s="22" t="s">
        <v>99</v>
      </c>
      <c r="G125" s="41"/>
      <c r="H125" s="21" t="s">
        <v>22</v>
      </c>
      <c r="I125" s="21" t="s">
        <v>81</v>
      </c>
      <c r="J125" s="171" t="s">
        <v>168</v>
      </c>
      <c r="K125" s="49" t="s">
        <v>622</v>
      </c>
      <c r="L125" s="49"/>
      <c r="M125" s="335"/>
      <c r="N125" s="192">
        <v>315000</v>
      </c>
      <c r="O125" s="189">
        <f t="shared" si="1"/>
        <v>35000</v>
      </c>
    </row>
    <row r="126" spans="1:15" ht="22.05" hidden="1" customHeight="1" x14ac:dyDescent="0.2">
      <c r="A126" s="186">
        <v>45682</v>
      </c>
      <c r="B126" s="20" t="s">
        <v>35</v>
      </c>
      <c r="C126" s="122">
        <v>164641</v>
      </c>
      <c r="D126" s="123" t="s">
        <v>828</v>
      </c>
      <c r="E126" s="123" t="s">
        <v>829</v>
      </c>
      <c r="F126" s="22" t="s">
        <v>99</v>
      </c>
      <c r="G126" s="41"/>
      <c r="H126" s="21" t="s">
        <v>22</v>
      </c>
      <c r="I126" s="21" t="s">
        <v>55</v>
      </c>
      <c r="J126" s="171" t="s">
        <v>70</v>
      </c>
      <c r="K126" s="39" t="s">
        <v>612</v>
      </c>
      <c r="L126" s="49"/>
      <c r="M126" s="335"/>
      <c r="N126" s="192">
        <v>26740</v>
      </c>
      <c r="O126" s="189">
        <f t="shared" si="1"/>
        <v>8260</v>
      </c>
    </row>
    <row r="127" spans="1:15" ht="22.05" hidden="1" customHeight="1" x14ac:dyDescent="0.2">
      <c r="A127" s="186">
        <v>45682</v>
      </c>
      <c r="B127" s="20" t="s">
        <v>35</v>
      </c>
      <c r="C127" s="122">
        <v>166081</v>
      </c>
      <c r="D127" s="123" t="s">
        <v>828</v>
      </c>
      <c r="E127" s="123" t="s">
        <v>830</v>
      </c>
      <c r="F127" s="22" t="s">
        <v>99</v>
      </c>
      <c r="G127" s="41"/>
      <c r="H127" s="21" t="s">
        <v>22</v>
      </c>
      <c r="I127" s="21" t="s">
        <v>55</v>
      </c>
      <c r="J127" s="171" t="s">
        <v>70</v>
      </c>
      <c r="K127" s="39" t="s">
        <v>625</v>
      </c>
      <c r="L127" s="49"/>
      <c r="M127" s="335"/>
      <c r="N127" s="192">
        <v>7650</v>
      </c>
      <c r="O127" s="189">
        <f t="shared" si="1"/>
        <v>610</v>
      </c>
    </row>
    <row r="128" spans="1:15" ht="22.05" hidden="1" customHeight="1" x14ac:dyDescent="0.2">
      <c r="A128" s="186">
        <v>45684</v>
      </c>
      <c r="B128" s="20" t="s">
        <v>35</v>
      </c>
      <c r="C128" s="122">
        <v>5415</v>
      </c>
      <c r="D128" s="123"/>
      <c r="E128" s="123" t="s">
        <v>569</v>
      </c>
      <c r="F128" s="22" t="s">
        <v>79</v>
      </c>
      <c r="G128" s="41"/>
      <c r="H128" s="21" t="s">
        <v>21</v>
      </c>
      <c r="I128" s="21" t="s">
        <v>28</v>
      </c>
      <c r="J128" s="171" t="s">
        <v>30</v>
      </c>
      <c r="K128" s="39" t="s">
        <v>626</v>
      </c>
      <c r="L128" s="49"/>
      <c r="M128" s="335">
        <v>34000</v>
      </c>
      <c r="N128" s="192"/>
      <c r="O128" s="189">
        <f t="shared" si="1"/>
        <v>34610</v>
      </c>
    </row>
    <row r="129" spans="1:16" ht="22.05" hidden="1" customHeight="1" x14ac:dyDescent="0.2">
      <c r="A129" s="186">
        <v>45684</v>
      </c>
      <c r="B129" s="20" t="s">
        <v>35</v>
      </c>
      <c r="C129" s="122">
        <v>398758</v>
      </c>
      <c r="D129" s="123" t="s">
        <v>831</v>
      </c>
      <c r="E129" s="123" t="s">
        <v>832</v>
      </c>
      <c r="F129" s="22" t="s">
        <v>99</v>
      </c>
      <c r="G129" s="41"/>
      <c r="H129" s="21" t="s">
        <v>22</v>
      </c>
      <c r="I129" s="21" t="s">
        <v>55</v>
      </c>
      <c r="J129" s="171" t="s">
        <v>70</v>
      </c>
      <c r="K129" s="39" t="s">
        <v>612</v>
      </c>
      <c r="L129" s="49"/>
      <c r="M129" s="335"/>
      <c r="N129" s="192">
        <v>4280</v>
      </c>
      <c r="O129" s="189">
        <f t="shared" si="1"/>
        <v>30330</v>
      </c>
    </row>
    <row r="130" spans="1:16" ht="22.05" hidden="1" customHeight="1" x14ac:dyDescent="0.2">
      <c r="A130" s="186">
        <v>45684</v>
      </c>
      <c r="B130" s="20" t="s">
        <v>35</v>
      </c>
      <c r="C130" s="122">
        <v>399811</v>
      </c>
      <c r="D130" s="123"/>
      <c r="E130" s="123" t="s">
        <v>574</v>
      </c>
      <c r="F130" s="22" t="s">
        <v>99</v>
      </c>
      <c r="G130" s="41"/>
      <c r="H130" s="21" t="s">
        <v>22</v>
      </c>
      <c r="I130" s="21" t="s">
        <v>55</v>
      </c>
      <c r="J130" s="171" t="s">
        <v>70</v>
      </c>
      <c r="K130" s="49" t="s">
        <v>625</v>
      </c>
      <c r="L130" s="49"/>
      <c r="M130" s="335"/>
      <c r="N130" s="192">
        <v>4500</v>
      </c>
      <c r="O130" s="189">
        <f t="shared" si="1"/>
        <v>25830</v>
      </c>
    </row>
    <row r="131" spans="1:16" ht="22.05" hidden="1" customHeight="1" x14ac:dyDescent="0.2">
      <c r="A131" s="186">
        <v>45684</v>
      </c>
      <c r="B131" s="20" t="s">
        <v>35</v>
      </c>
      <c r="C131" s="122">
        <v>408501</v>
      </c>
      <c r="D131" s="123"/>
      <c r="E131" s="123" t="s">
        <v>577</v>
      </c>
      <c r="F131" s="22" t="s">
        <v>99</v>
      </c>
      <c r="G131" s="41"/>
      <c r="H131" s="21" t="s">
        <v>22</v>
      </c>
      <c r="I131" s="21" t="s">
        <v>81</v>
      </c>
      <c r="J131" s="171" t="s">
        <v>171</v>
      </c>
      <c r="K131" s="49" t="s">
        <v>621</v>
      </c>
      <c r="L131" s="49"/>
      <c r="M131" s="335"/>
      <c r="N131" s="192">
        <v>10830</v>
      </c>
      <c r="O131" s="189">
        <f t="shared" si="1"/>
        <v>15000</v>
      </c>
    </row>
    <row r="132" spans="1:16" ht="22.05" hidden="1" customHeight="1" x14ac:dyDescent="0.2">
      <c r="A132" s="186">
        <v>45685</v>
      </c>
      <c r="B132" s="20" t="s">
        <v>35</v>
      </c>
      <c r="C132" s="122">
        <v>103237</v>
      </c>
      <c r="D132" s="123" t="s">
        <v>1042</v>
      </c>
      <c r="E132" s="123" t="s">
        <v>569</v>
      </c>
      <c r="F132" s="22" t="s">
        <v>99</v>
      </c>
      <c r="G132" s="41"/>
      <c r="H132" s="21" t="s">
        <v>21</v>
      </c>
      <c r="I132" s="21" t="s">
        <v>29</v>
      </c>
      <c r="J132" s="171" t="s">
        <v>84</v>
      </c>
      <c r="K132" s="49" t="s">
        <v>852</v>
      </c>
      <c r="L132" s="49"/>
      <c r="M132" s="335">
        <v>50000</v>
      </c>
      <c r="N132" s="192"/>
      <c r="O132" s="189">
        <f t="shared" ref="O132:O196" si="2">O131+M132-N132</f>
        <v>65000</v>
      </c>
    </row>
    <row r="133" spans="1:16" ht="22.05" hidden="1" customHeight="1" x14ac:dyDescent="0.2">
      <c r="A133" s="186">
        <v>45685</v>
      </c>
      <c r="B133" s="20" t="s">
        <v>35</v>
      </c>
      <c r="C133" s="122">
        <v>255779</v>
      </c>
      <c r="D133" s="123" t="s">
        <v>833</v>
      </c>
      <c r="E133" s="123" t="s">
        <v>834</v>
      </c>
      <c r="F133" s="22" t="s">
        <v>99</v>
      </c>
      <c r="G133" s="41"/>
      <c r="H133" s="21" t="s">
        <v>22</v>
      </c>
      <c r="I133" s="21" t="s">
        <v>103</v>
      </c>
      <c r="J133" s="171" t="s">
        <v>93</v>
      </c>
      <c r="K133" s="49" t="s">
        <v>853</v>
      </c>
      <c r="L133" s="49"/>
      <c r="M133" s="335"/>
      <c r="N133" s="192">
        <v>8631</v>
      </c>
      <c r="O133" s="189">
        <f t="shared" si="2"/>
        <v>56369</v>
      </c>
    </row>
    <row r="134" spans="1:16" ht="22.05" hidden="1" customHeight="1" x14ac:dyDescent="0.2">
      <c r="A134" s="186">
        <v>45685</v>
      </c>
      <c r="B134" s="20" t="s">
        <v>35</v>
      </c>
      <c r="C134" s="122">
        <v>266377</v>
      </c>
      <c r="D134" s="123"/>
      <c r="E134" s="123" t="s">
        <v>577</v>
      </c>
      <c r="F134" s="22" t="s">
        <v>99</v>
      </c>
      <c r="G134" s="41"/>
      <c r="H134" s="21" t="s">
        <v>22</v>
      </c>
      <c r="I134" s="21" t="s">
        <v>81</v>
      </c>
      <c r="J134" s="171" t="s">
        <v>176</v>
      </c>
      <c r="K134" s="49" t="s">
        <v>846</v>
      </c>
      <c r="L134" s="49"/>
      <c r="M134" s="199"/>
      <c r="N134" s="193">
        <v>10000</v>
      </c>
      <c r="O134" s="189">
        <f t="shared" si="2"/>
        <v>46369</v>
      </c>
    </row>
    <row r="135" spans="1:16" ht="22.05" hidden="1" customHeight="1" x14ac:dyDescent="0.2">
      <c r="A135" s="186">
        <v>45685</v>
      </c>
      <c r="B135" s="20" t="s">
        <v>35</v>
      </c>
      <c r="C135" s="122">
        <v>275213</v>
      </c>
      <c r="D135" s="123"/>
      <c r="E135" s="123" t="s">
        <v>835</v>
      </c>
      <c r="F135" s="22" t="s">
        <v>99</v>
      </c>
      <c r="G135" s="41"/>
      <c r="H135" s="21" t="s">
        <v>22</v>
      </c>
      <c r="I135" s="21" t="s">
        <v>81</v>
      </c>
      <c r="J135" s="171" t="s">
        <v>177</v>
      </c>
      <c r="K135" s="49" t="s">
        <v>613</v>
      </c>
      <c r="L135" s="49"/>
      <c r="M135" s="191"/>
      <c r="N135" s="192">
        <v>2610</v>
      </c>
      <c r="O135" s="189">
        <f t="shared" si="2"/>
        <v>43759</v>
      </c>
    </row>
    <row r="136" spans="1:16" ht="22.05" hidden="1" customHeight="1" x14ac:dyDescent="0.2">
      <c r="A136" s="186">
        <v>45685</v>
      </c>
      <c r="B136" s="20" t="s">
        <v>35</v>
      </c>
      <c r="C136" s="122">
        <v>275215</v>
      </c>
      <c r="D136" s="123"/>
      <c r="E136" s="123" t="s">
        <v>567</v>
      </c>
      <c r="F136" s="22" t="s">
        <v>99</v>
      </c>
      <c r="G136" s="41"/>
      <c r="H136" s="21" t="s">
        <v>22</v>
      </c>
      <c r="I136" s="21" t="s">
        <v>81</v>
      </c>
      <c r="J136" s="171" t="s">
        <v>177</v>
      </c>
      <c r="K136" s="39" t="s">
        <v>613</v>
      </c>
      <c r="L136" s="49"/>
      <c r="M136" s="191"/>
      <c r="N136" s="192">
        <v>10384</v>
      </c>
      <c r="O136" s="189">
        <f t="shared" si="2"/>
        <v>33375</v>
      </c>
    </row>
    <row r="137" spans="1:16" s="55" customFormat="1" ht="22.05" hidden="1" customHeight="1" x14ac:dyDescent="0.2">
      <c r="A137" s="186">
        <v>45685</v>
      </c>
      <c r="B137" s="20" t="s">
        <v>35</v>
      </c>
      <c r="C137" s="122">
        <v>275210</v>
      </c>
      <c r="D137" s="123"/>
      <c r="E137" s="123" t="s">
        <v>568</v>
      </c>
      <c r="F137" s="22" t="s">
        <v>99</v>
      </c>
      <c r="G137" s="41"/>
      <c r="H137" s="21" t="s">
        <v>22</v>
      </c>
      <c r="I137" s="21" t="s">
        <v>81</v>
      </c>
      <c r="J137" s="171" t="s">
        <v>177</v>
      </c>
      <c r="K137" s="49" t="s">
        <v>613</v>
      </c>
      <c r="L137" s="49"/>
      <c r="M137" s="191"/>
      <c r="N137" s="192">
        <v>5054</v>
      </c>
      <c r="O137" s="189">
        <f t="shared" si="2"/>
        <v>28321</v>
      </c>
      <c r="P137" s="25"/>
    </row>
    <row r="138" spans="1:16" s="55" customFormat="1" ht="22.05" hidden="1" customHeight="1" x14ac:dyDescent="0.2">
      <c r="A138" s="186">
        <v>45685</v>
      </c>
      <c r="B138" s="20" t="s">
        <v>35</v>
      </c>
      <c r="C138" s="122">
        <v>575212</v>
      </c>
      <c r="D138" s="123"/>
      <c r="E138" s="123" t="s">
        <v>577</v>
      </c>
      <c r="F138" s="22" t="s">
        <v>99</v>
      </c>
      <c r="G138" s="41"/>
      <c r="H138" s="21" t="s">
        <v>22</v>
      </c>
      <c r="I138" s="21" t="s">
        <v>81</v>
      </c>
      <c r="J138" s="171" t="s">
        <v>171</v>
      </c>
      <c r="K138" s="49" t="s">
        <v>621</v>
      </c>
      <c r="L138" s="49"/>
      <c r="M138" s="191"/>
      <c r="N138" s="192">
        <v>7200</v>
      </c>
      <c r="O138" s="189">
        <f t="shared" si="2"/>
        <v>21121</v>
      </c>
      <c r="P138" s="25"/>
    </row>
    <row r="139" spans="1:16" s="55" customFormat="1" ht="22.05" hidden="1" customHeight="1" x14ac:dyDescent="0.2">
      <c r="A139" s="186">
        <v>45685</v>
      </c>
      <c r="B139" s="20" t="s">
        <v>35</v>
      </c>
      <c r="C139" s="122">
        <v>162221</v>
      </c>
      <c r="D139" s="123" t="s">
        <v>1042</v>
      </c>
      <c r="E139" s="123" t="s">
        <v>569</v>
      </c>
      <c r="F139" s="22" t="s">
        <v>79</v>
      </c>
      <c r="G139" s="41"/>
      <c r="H139" s="21" t="s">
        <v>21</v>
      </c>
      <c r="I139" s="21" t="s">
        <v>29</v>
      </c>
      <c r="J139" s="171" t="s">
        <v>84</v>
      </c>
      <c r="K139" s="49" t="s">
        <v>1391</v>
      </c>
      <c r="L139" s="49"/>
      <c r="M139" s="191">
        <v>70000</v>
      </c>
      <c r="N139" s="192"/>
      <c r="O139" s="189">
        <f t="shared" si="2"/>
        <v>91121</v>
      </c>
      <c r="P139" s="25"/>
    </row>
    <row r="140" spans="1:16" s="55" customFormat="1" ht="22.05" hidden="1" customHeight="1" x14ac:dyDescent="0.2">
      <c r="A140" s="186">
        <v>45685</v>
      </c>
      <c r="B140" s="20" t="s">
        <v>35</v>
      </c>
      <c r="C140" s="122">
        <v>410458</v>
      </c>
      <c r="D140" s="123" t="s">
        <v>1042</v>
      </c>
      <c r="E140" s="123" t="s">
        <v>569</v>
      </c>
      <c r="F140" s="22" t="s">
        <v>99</v>
      </c>
      <c r="G140" s="41"/>
      <c r="H140" s="21" t="s">
        <v>21</v>
      </c>
      <c r="I140" s="21" t="s">
        <v>29</v>
      </c>
      <c r="J140" s="171" t="s">
        <v>84</v>
      </c>
      <c r="K140" s="49" t="s">
        <v>1392</v>
      </c>
      <c r="L140" s="49"/>
      <c r="M140" s="199">
        <v>24800</v>
      </c>
      <c r="N140" s="193"/>
      <c r="O140" s="189">
        <f t="shared" si="2"/>
        <v>115921</v>
      </c>
      <c r="P140" s="25"/>
    </row>
    <row r="141" spans="1:16" s="55" customFormat="1" ht="22.05" hidden="1" customHeight="1" x14ac:dyDescent="0.2">
      <c r="A141" s="186">
        <v>45685</v>
      </c>
      <c r="B141" s="20" t="s">
        <v>35</v>
      </c>
      <c r="C141" s="122">
        <v>459778</v>
      </c>
      <c r="D141" s="123" t="s">
        <v>836</v>
      </c>
      <c r="E141" s="123" t="s">
        <v>837</v>
      </c>
      <c r="F141" s="22" t="s">
        <v>99</v>
      </c>
      <c r="G141" s="41"/>
      <c r="H141" s="21" t="s">
        <v>22</v>
      </c>
      <c r="I141" s="21" t="s">
        <v>55</v>
      </c>
      <c r="J141" s="171" t="s">
        <v>70</v>
      </c>
      <c r="K141" s="49" t="s">
        <v>618</v>
      </c>
      <c r="L141" s="49"/>
      <c r="M141" s="335"/>
      <c r="N141" s="192">
        <v>36750</v>
      </c>
      <c r="O141" s="189">
        <f t="shared" si="2"/>
        <v>79171</v>
      </c>
      <c r="P141" s="25"/>
    </row>
    <row r="142" spans="1:16" s="55" customFormat="1" ht="22.05" hidden="1" customHeight="1" x14ac:dyDescent="0.2">
      <c r="A142" s="186">
        <v>45685</v>
      </c>
      <c r="B142" s="20" t="s">
        <v>35</v>
      </c>
      <c r="C142" s="122">
        <v>459779</v>
      </c>
      <c r="D142" s="123" t="s">
        <v>836</v>
      </c>
      <c r="E142" s="123" t="s">
        <v>838</v>
      </c>
      <c r="F142" s="22" t="s">
        <v>99</v>
      </c>
      <c r="G142" s="41"/>
      <c r="H142" s="21" t="s">
        <v>22</v>
      </c>
      <c r="I142" s="21" t="s">
        <v>55</v>
      </c>
      <c r="J142" s="171" t="s">
        <v>70</v>
      </c>
      <c r="K142" s="49" t="s">
        <v>854</v>
      </c>
      <c r="L142" s="49"/>
      <c r="M142" s="191"/>
      <c r="N142" s="192">
        <v>9793.5</v>
      </c>
      <c r="O142" s="189">
        <f t="shared" si="2"/>
        <v>69377.5</v>
      </c>
      <c r="P142" s="25"/>
    </row>
    <row r="143" spans="1:16" s="55" customFormat="1" ht="22.05" hidden="1" customHeight="1" x14ac:dyDescent="0.2">
      <c r="A143" s="186">
        <v>45685</v>
      </c>
      <c r="B143" s="20" t="s">
        <v>35</v>
      </c>
      <c r="C143" s="122">
        <v>45977</v>
      </c>
      <c r="D143" s="123" t="s">
        <v>836</v>
      </c>
      <c r="E143" s="123" t="s">
        <v>839</v>
      </c>
      <c r="F143" s="22" t="s">
        <v>99</v>
      </c>
      <c r="G143" s="41"/>
      <c r="H143" s="21" t="s">
        <v>22</v>
      </c>
      <c r="I143" s="21" t="s">
        <v>55</v>
      </c>
      <c r="J143" s="171" t="s">
        <v>70</v>
      </c>
      <c r="K143" s="49" t="s">
        <v>612</v>
      </c>
      <c r="L143" s="49"/>
      <c r="M143" s="191"/>
      <c r="N143" s="192">
        <v>4625</v>
      </c>
      <c r="O143" s="189">
        <f t="shared" si="2"/>
        <v>64752.5</v>
      </c>
      <c r="P143" s="25"/>
    </row>
    <row r="144" spans="1:16" s="55" customFormat="1" ht="22.05" hidden="1" customHeight="1" x14ac:dyDescent="0.2">
      <c r="A144" s="186">
        <v>45685</v>
      </c>
      <c r="B144" s="20" t="s">
        <v>35</v>
      </c>
      <c r="C144" s="122">
        <v>462915</v>
      </c>
      <c r="D144" s="123" t="s">
        <v>836</v>
      </c>
      <c r="E144" s="123" t="s">
        <v>840</v>
      </c>
      <c r="F144" s="22" t="s">
        <v>99</v>
      </c>
      <c r="G144" s="41"/>
      <c r="H144" s="21" t="s">
        <v>22</v>
      </c>
      <c r="I144" s="21" t="s">
        <v>55</v>
      </c>
      <c r="J144" s="171" t="s">
        <v>70</v>
      </c>
      <c r="K144" s="49" t="s">
        <v>630</v>
      </c>
      <c r="L144" s="49"/>
      <c r="M144" s="335"/>
      <c r="N144" s="192">
        <v>30000</v>
      </c>
      <c r="O144" s="189">
        <f t="shared" si="2"/>
        <v>34752.5</v>
      </c>
      <c r="P144" s="25"/>
    </row>
    <row r="145" spans="1:16" s="55" customFormat="1" ht="22.05" hidden="1" customHeight="1" x14ac:dyDescent="0.2">
      <c r="A145" s="186">
        <v>45685</v>
      </c>
      <c r="B145" s="20" t="s">
        <v>35</v>
      </c>
      <c r="C145" s="122">
        <v>551511</v>
      </c>
      <c r="D145" s="123"/>
      <c r="E145" s="123" t="s">
        <v>577</v>
      </c>
      <c r="F145" s="22" t="s">
        <v>99</v>
      </c>
      <c r="G145" s="41"/>
      <c r="H145" s="21" t="s">
        <v>22</v>
      </c>
      <c r="I145" s="21" t="s">
        <v>81</v>
      </c>
      <c r="J145" s="171" t="s">
        <v>171</v>
      </c>
      <c r="K145" s="49" t="s">
        <v>621</v>
      </c>
      <c r="L145" s="49"/>
      <c r="M145" s="336"/>
      <c r="N145" s="195">
        <v>5000</v>
      </c>
      <c r="O145" s="189">
        <f t="shared" si="2"/>
        <v>29752.5</v>
      </c>
      <c r="P145" s="25"/>
    </row>
    <row r="146" spans="1:16" s="55" customFormat="1" ht="22.05" hidden="1" customHeight="1" x14ac:dyDescent="0.2">
      <c r="A146" s="186">
        <v>45685</v>
      </c>
      <c r="B146" s="20" t="s">
        <v>35</v>
      </c>
      <c r="C146" s="122">
        <v>11332</v>
      </c>
      <c r="D146" s="123"/>
      <c r="E146" s="123" t="s">
        <v>891</v>
      </c>
      <c r="F146" s="22" t="s">
        <v>77</v>
      </c>
      <c r="G146" s="41"/>
      <c r="H146" s="21" t="s">
        <v>21</v>
      </c>
      <c r="I146" s="21" t="s">
        <v>28</v>
      </c>
      <c r="J146" s="171" t="s">
        <v>34</v>
      </c>
      <c r="K146" s="49" t="s">
        <v>611</v>
      </c>
      <c r="L146" s="49"/>
      <c r="M146" s="336">
        <v>0.02</v>
      </c>
      <c r="N146" s="195"/>
      <c r="O146" s="189">
        <f t="shared" si="2"/>
        <v>29752.52</v>
      </c>
      <c r="P146" s="25"/>
    </row>
    <row r="147" spans="1:16" s="55" customFormat="1" ht="22.05" hidden="1" customHeight="1" x14ac:dyDescent="0.2">
      <c r="A147" s="186">
        <v>45686</v>
      </c>
      <c r="B147" s="20" t="s">
        <v>35</v>
      </c>
      <c r="C147" s="122">
        <v>314446</v>
      </c>
      <c r="D147" s="123" t="s">
        <v>841</v>
      </c>
      <c r="E147" s="123" t="s">
        <v>842</v>
      </c>
      <c r="F147" s="22" t="s">
        <v>99</v>
      </c>
      <c r="G147" s="41"/>
      <c r="H147" s="21" t="s">
        <v>22</v>
      </c>
      <c r="I147" s="21" t="s">
        <v>55</v>
      </c>
      <c r="J147" s="171" t="s">
        <v>70</v>
      </c>
      <c r="K147" s="49" t="s">
        <v>612</v>
      </c>
      <c r="L147" s="49"/>
      <c r="M147" s="335"/>
      <c r="N147" s="192">
        <v>12840</v>
      </c>
      <c r="O147" s="189">
        <f t="shared" si="2"/>
        <v>16912.52</v>
      </c>
      <c r="P147" s="25"/>
    </row>
    <row r="148" spans="1:16" s="55" customFormat="1" ht="22.05" hidden="1" customHeight="1" x14ac:dyDescent="0.2">
      <c r="A148" s="186">
        <v>45687</v>
      </c>
      <c r="B148" s="20" t="s">
        <v>35</v>
      </c>
      <c r="C148" s="197">
        <v>143422</v>
      </c>
      <c r="D148" s="123"/>
      <c r="E148" s="123" t="s">
        <v>578</v>
      </c>
      <c r="F148" s="22" t="s">
        <v>99</v>
      </c>
      <c r="G148" s="41"/>
      <c r="H148" s="21" t="s">
        <v>22</v>
      </c>
      <c r="I148" s="21" t="s">
        <v>81</v>
      </c>
      <c r="J148" s="171" t="s">
        <v>168</v>
      </c>
      <c r="K148" s="39" t="s">
        <v>622</v>
      </c>
      <c r="L148" s="49"/>
      <c r="M148" s="191"/>
      <c r="N148" s="192">
        <v>16900</v>
      </c>
      <c r="O148" s="189">
        <f t="shared" si="2"/>
        <v>12.520000000000437</v>
      </c>
      <c r="P148" s="25"/>
    </row>
    <row r="149" spans="1:16" s="55" customFormat="1" ht="22.05" hidden="1" customHeight="1" x14ac:dyDescent="0.2">
      <c r="A149" s="186">
        <v>45687</v>
      </c>
      <c r="B149" s="20" t="s">
        <v>35</v>
      </c>
      <c r="C149" s="122">
        <v>378948</v>
      </c>
      <c r="D149" s="123" t="s">
        <v>1042</v>
      </c>
      <c r="E149" s="123" t="s">
        <v>569</v>
      </c>
      <c r="F149" s="22" t="s">
        <v>99</v>
      </c>
      <c r="G149" s="41"/>
      <c r="H149" s="21" t="s">
        <v>21</v>
      </c>
      <c r="I149" s="21" t="s">
        <v>29</v>
      </c>
      <c r="J149" s="171" t="s">
        <v>84</v>
      </c>
      <c r="K149" s="49" t="s">
        <v>1078</v>
      </c>
      <c r="L149" s="49"/>
      <c r="M149" s="191">
        <v>169785</v>
      </c>
      <c r="N149" s="192"/>
      <c r="O149" s="189">
        <f t="shared" si="2"/>
        <v>169797.52</v>
      </c>
      <c r="P149" s="25"/>
    </row>
    <row r="150" spans="1:16" s="55" customFormat="1" ht="22.05" hidden="1" customHeight="1" x14ac:dyDescent="0.2">
      <c r="A150" s="186">
        <v>45687</v>
      </c>
      <c r="B150" s="20" t="s">
        <v>35</v>
      </c>
      <c r="C150" s="122">
        <v>1776047</v>
      </c>
      <c r="D150" s="123"/>
      <c r="E150" s="123" t="s">
        <v>569</v>
      </c>
      <c r="F150" s="22" t="s">
        <v>99</v>
      </c>
      <c r="G150" s="41"/>
      <c r="H150" s="21" t="s">
        <v>21</v>
      </c>
      <c r="I150" s="21" t="s">
        <v>28</v>
      </c>
      <c r="J150" s="171" t="s">
        <v>30</v>
      </c>
      <c r="K150" s="49" t="s">
        <v>844</v>
      </c>
      <c r="L150" s="49"/>
      <c r="M150" s="200">
        <v>357625</v>
      </c>
      <c r="N150" s="198"/>
      <c r="O150" s="189">
        <f t="shared" si="2"/>
        <v>527422.52</v>
      </c>
      <c r="P150" s="25"/>
    </row>
    <row r="151" spans="1:16" s="55" customFormat="1" ht="22.05" hidden="1" customHeight="1" x14ac:dyDescent="0.2">
      <c r="A151" s="186">
        <v>45688</v>
      </c>
      <c r="B151" s="20" t="s">
        <v>35</v>
      </c>
      <c r="C151" s="197">
        <v>274724</v>
      </c>
      <c r="D151" s="123" t="s">
        <v>1043</v>
      </c>
      <c r="E151" s="123" t="s">
        <v>1044</v>
      </c>
      <c r="F151" s="22" t="s">
        <v>78</v>
      </c>
      <c r="G151" s="41">
        <v>11905</v>
      </c>
      <c r="H151" s="21" t="s">
        <v>22</v>
      </c>
      <c r="I151" s="21" t="s">
        <v>81</v>
      </c>
      <c r="J151" s="171" t="s">
        <v>33</v>
      </c>
      <c r="K151" s="39" t="s">
        <v>621</v>
      </c>
      <c r="L151" s="49"/>
      <c r="M151" s="194"/>
      <c r="N151" s="195">
        <v>23842.02</v>
      </c>
      <c r="O151" s="189">
        <f t="shared" si="2"/>
        <v>503580.5</v>
      </c>
      <c r="P151" s="25"/>
    </row>
    <row r="152" spans="1:16" s="55" customFormat="1" ht="22.05" hidden="1" customHeight="1" x14ac:dyDescent="0.2">
      <c r="A152" s="186">
        <v>45688</v>
      </c>
      <c r="B152" s="20" t="s">
        <v>35</v>
      </c>
      <c r="C152" s="122">
        <v>274689</v>
      </c>
      <c r="D152" s="123" t="s">
        <v>1045</v>
      </c>
      <c r="E152" s="123" t="s">
        <v>1044</v>
      </c>
      <c r="F152" s="22" t="s">
        <v>78</v>
      </c>
      <c r="G152" s="41">
        <v>11912</v>
      </c>
      <c r="H152" s="21" t="s">
        <v>22</v>
      </c>
      <c r="I152" s="21" t="s">
        <v>81</v>
      </c>
      <c r="J152" s="171" t="s">
        <v>33</v>
      </c>
      <c r="K152" s="39" t="s">
        <v>621</v>
      </c>
      <c r="L152" s="49"/>
      <c r="M152" s="335"/>
      <c r="N152" s="192">
        <v>123428.82</v>
      </c>
      <c r="O152" s="189">
        <f t="shared" si="2"/>
        <v>380151.68</v>
      </c>
      <c r="P152" s="25"/>
    </row>
    <row r="153" spans="1:16" s="55" customFormat="1" ht="22.05" hidden="1" customHeight="1" x14ac:dyDescent="0.2">
      <c r="A153" s="186">
        <v>45688</v>
      </c>
      <c r="B153" s="20" t="s">
        <v>35</v>
      </c>
      <c r="C153" s="122">
        <v>275174</v>
      </c>
      <c r="D153" s="123" t="s">
        <v>1046</v>
      </c>
      <c r="E153" s="123" t="s">
        <v>1044</v>
      </c>
      <c r="F153" s="22" t="s">
        <v>78</v>
      </c>
      <c r="G153" s="41">
        <v>11913</v>
      </c>
      <c r="H153" s="21" t="s">
        <v>22</v>
      </c>
      <c r="I153" s="21" t="s">
        <v>81</v>
      </c>
      <c r="J153" s="171" t="s">
        <v>33</v>
      </c>
      <c r="K153" s="39" t="s">
        <v>621</v>
      </c>
      <c r="L153" s="49"/>
      <c r="M153" s="335"/>
      <c r="N153" s="192">
        <v>133976.88</v>
      </c>
      <c r="O153" s="189">
        <f t="shared" si="2"/>
        <v>246174.8</v>
      </c>
      <c r="P153" s="25"/>
    </row>
    <row r="154" spans="1:16" s="55" customFormat="1" ht="22.05" hidden="1" customHeight="1" x14ac:dyDescent="0.2">
      <c r="A154" s="186">
        <v>45688</v>
      </c>
      <c r="B154" s="20" t="s">
        <v>35</v>
      </c>
      <c r="C154" s="122">
        <v>6993</v>
      </c>
      <c r="D154" s="123"/>
      <c r="E154" s="123" t="s">
        <v>569</v>
      </c>
      <c r="F154" s="22" t="s">
        <v>79</v>
      </c>
      <c r="G154" s="41"/>
      <c r="H154" s="21" t="s">
        <v>21</v>
      </c>
      <c r="I154" s="21" t="s">
        <v>28</v>
      </c>
      <c r="J154" s="171" t="s">
        <v>30</v>
      </c>
      <c r="K154" s="39" t="s">
        <v>626</v>
      </c>
      <c r="L154" s="49"/>
      <c r="M154" s="335">
        <v>50000</v>
      </c>
      <c r="N154" s="192"/>
      <c r="O154" s="189">
        <f t="shared" si="2"/>
        <v>296174.8</v>
      </c>
      <c r="P154" s="25"/>
    </row>
    <row r="155" spans="1:16" s="55" customFormat="1" ht="22.05" hidden="1" customHeight="1" x14ac:dyDescent="0.2">
      <c r="A155" s="186">
        <v>45688</v>
      </c>
      <c r="B155" s="20" t="s">
        <v>35</v>
      </c>
      <c r="C155" s="122">
        <v>284443</v>
      </c>
      <c r="D155" s="123"/>
      <c r="E155" s="123" t="s">
        <v>1047</v>
      </c>
      <c r="F155" s="22" t="s">
        <v>99</v>
      </c>
      <c r="G155" s="41"/>
      <c r="H155" s="21" t="s">
        <v>22</v>
      </c>
      <c r="I155" s="21" t="s">
        <v>103</v>
      </c>
      <c r="J155" s="171" t="s">
        <v>93</v>
      </c>
      <c r="K155" s="49" t="s">
        <v>627</v>
      </c>
      <c r="L155" s="49"/>
      <c r="M155" s="335"/>
      <c r="N155" s="192">
        <v>1339</v>
      </c>
      <c r="O155" s="189">
        <f t="shared" si="2"/>
        <v>294835.8</v>
      </c>
      <c r="P155" s="25"/>
    </row>
    <row r="156" spans="1:16" s="55" customFormat="1" ht="22.05" hidden="1" customHeight="1" x14ac:dyDescent="0.2">
      <c r="A156" s="186">
        <v>45688</v>
      </c>
      <c r="B156" s="20" t="s">
        <v>35</v>
      </c>
      <c r="C156" s="122">
        <v>1325470</v>
      </c>
      <c r="D156" s="123"/>
      <c r="E156" s="123" t="s">
        <v>563</v>
      </c>
      <c r="F156" s="22" t="s">
        <v>77</v>
      </c>
      <c r="G156" s="41"/>
      <c r="H156" s="21" t="s">
        <v>22</v>
      </c>
      <c r="I156" s="21" t="s">
        <v>57</v>
      </c>
      <c r="J156" s="171" t="s">
        <v>86</v>
      </c>
      <c r="K156" s="49" t="s">
        <v>611</v>
      </c>
      <c r="L156" s="49"/>
      <c r="M156" s="335"/>
      <c r="N156" s="192">
        <v>138997.97</v>
      </c>
      <c r="O156" s="189">
        <f t="shared" si="2"/>
        <v>155837.82999999999</v>
      </c>
      <c r="P156" s="25"/>
    </row>
    <row r="157" spans="1:16" s="55" customFormat="1" ht="22.05" hidden="1" customHeight="1" x14ac:dyDescent="0.2">
      <c r="A157" s="186">
        <v>45688</v>
      </c>
      <c r="B157" s="20" t="s">
        <v>35</v>
      </c>
      <c r="C157" s="122">
        <v>909607</v>
      </c>
      <c r="D157" s="123"/>
      <c r="E157" s="123" t="s">
        <v>569</v>
      </c>
      <c r="F157" s="22" t="s">
        <v>99</v>
      </c>
      <c r="G157" s="41"/>
      <c r="H157" s="21" t="s">
        <v>21</v>
      </c>
      <c r="I157" s="21" t="s">
        <v>28</v>
      </c>
      <c r="J157" s="171" t="s">
        <v>30</v>
      </c>
      <c r="K157" s="49" t="s">
        <v>615</v>
      </c>
      <c r="L157" s="49"/>
      <c r="M157" s="335">
        <v>1000000</v>
      </c>
      <c r="N157" s="192"/>
      <c r="O157" s="189">
        <f t="shared" si="2"/>
        <v>1155837.83</v>
      </c>
      <c r="P157" s="25"/>
    </row>
    <row r="158" spans="1:16" s="55" customFormat="1" ht="22.05" hidden="1" customHeight="1" x14ac:dyDescent="0.2">
      <c r="A158" s="186">
        <v>45688</v>
      </c>
      <c r="B158" s="20" t="s">
        <v>35</v>
      </c>
      <c r="C158" s="122">
        <v>411100</v>
      </c>
      <c r="D158" s="123"/>
      <c r="E158" s="123" t="s">
        <v>1048</v>
      </c>
      <c r="F158" s="22" t="s">
        <v>99</v>
      </c>
      <c r="G158" s="41"/>
      <c r="H158" s="21" t="s">
        <v>22</v>
      </c>
      <c r="I158" s="21" t="s">
        <v>81</v>
      </c>
      <c r="J158" s="171" t="s">
        <v>182</v>
      </c>
      <c r="K158" s="49" t="s">
        <v>616</v>
      </c>
      <c r="L158" s="49"/>
      <c r="M158" s="335"/>
      <c r="N158" s="192">
        <v>400530</v>
      </c>
      <c r="O158" s="189">
        <f t="shared" si="2"/>
        <v>755307.83000000007</v>
      </c>
      <c r="P158" s="25"/>
    </row>
    <row r="159" spans="1:16" s="55" customFormat="1" ht="22.05" hidden="1" customHeight="1" x14ac:dyDescent="0.2">
      <c r="A159" s="186">
        <v>45688</v>
      </c>
      <c r="B159" s="20" t="s">
        <v>35</v>
      </c>
      <c r="C159" s="122">
        <v>411103</v>
      </c>
      <c r="D159" s="123"/>
      <c r="E159" s="123" t="s">
        <v>884</v>
      </c>
      <c r="F159" s="22" t="s">
        <v>99</v>
      </c>
      <c r="G159" s="41"/>
      <c r="H159" s="21" t="s">
        <v>22</v>
      </c>
      <c r="I159" s="21" t="s">
        <v>81</v>
      </c>
      <c r="J159" s="171" t="s">
        <v>180</v>
      </c>
      <c r="K159" s="49" t="s">
        <v>629</v>
      </c>
      <c r="L159" s="49"/>
      <c r="M159" s="335"/>
      <c r="N159" s="192">
        <v>350562.5</v>
      </c>
      <c r="O159" s="189">
        <f t="shared" si="2"/>
        <v>404745.33000000007</v>
      </c>
      <c r="P159" s="25"/>
    </row>
    <row r="160" spans="1:16" s="55" customFormat="1" ht="22.05" hidden="1" customHeight="1" x14ac:dyDescent="0.2">
      <c r="A160" s="186">
        <v>45688</v>
      </c>
      <c r="B160" s="20" t="s">
        <v>35</v>
      </c>
      <c r="C160" s="122">
        <v>411085</v>
      </c>
      <c r="D160" s="123" t="s">
        <v>1049</v>
      </c>
      <c r="E160" s="123" t="s">
        <v>1050</v>
      </c>
      <c r="F160" s="22" t="s">
        <v>99</v>
      </c>
      <c r="G160" s="41"/>
      <c r="H160" s="21" t="s">
        <v>22</v>
      </c>
      <c r="I160" s="21" t="s">
        <v>55</v>
      </c>
      <c r="J160" s="171" t="s">
        <v>70</v>
      </c>
      <c r="K160" s="39" t="s">
        <v>618</v>
      </c>
      <c r="L160" s="49"/>
      <c r="M160" s="335"/>
      <c r="N160" s="192">
        <v>8800</v>
      </c>
      <c r="O160" s="189">
        <f t="shared" si="2"/>
        <v>395945.33000000007</v>
      </c>
      <c r="P160" s="25"/>
    </row>
    <row r="161" spans="1:16" s="55" customFormat="1" ht="22.05" hidden="1" customHeight="1" x14ac:dyDescent="0.2">
      <c r="A161" s="186">
        <v>45688</v>
      </c>
      <c r="B161" s="20" t="s">
        <v>35</v>
      </c>
      <c r="C161" s="122">
        <v>411089</v>
      </c>
      <c r="D161" s="123" t="s">
        <v>1049</v>
      </c>
      <c r="E161" s="123" t="s">
        <v>574</v>
      </c>
      <c r="F161" s="22" t="s">
        <v>99</v>
      </c>
      <c r="G161" s="41"/>
      <c r="H161" s="21" t="s">
        <v>22</v>
      </c>
      <c r="I161" s="21" t="s">
        <v>55</v>
      </c>
      <c r="J161" s="171" t="s">
        <v>70</v>
      </c>
      <c r="K161" s="49" t="s">
        <v>625</v>
      </c>
      <c r="L161" s="49"/>
      <c r="M161" s="335"/>
      <c r="N161" s="192">
        <v>35000</v>
      </c>
      <c r="O161" s="189">
        <f t="shared" si="2"/>
        <v>360945.33000000007</v>
      </c>
      <c r="P161" s="25"/>
    </row>
    <row r="162" spans="1:16" s="55" customFormat="1" ht="22.05" hidden="1" customHeight="1" x14ac:dyDescent="0.2">
      <c r="A162" s="186">
        <v>45688</v>
      </c>
      <c r="B162" s="20" t="s">
        <v>35</v>
      </c>
      <c r="C162" s="122">
        <v>411160</v>
      </c>
      <c r="D162" s="123" t="s">
        <v>1049</v>
      </c>
      <c r="E162" s="123" t="s">
        <v>1051</v>
      </c>
      <c r="F162" s="22" t="s">
        <v>99</v>
      </c>
      <c r="G162" s="41"/>
      <c r="H162" s="21" t="s">
        <v>22</v>
      </c>
      <c r="I162" s="21" t="s">
        <v>55</v>
      </c>
      <c r="J162" s="171" t="s">
        <v>70</v>
      </c>
      <c r="K162" s="49" t="s">
        <v>854</v>
      </c>
      <c r="L162" s="49"/>
      <c r="M162" s="336"/>
      <c r="N162" s="195">
        <v>2611.6</v>
      </c>
      <c r="O162" s="189">
        <f t="shared" si="2"/>
        <v>358333.7300000001</v>
      </c>
      <c r="P162" s="25"/>
    </row>
    <row r="163" spans="1:16" s="55" customFormat="1" ht="22.05" hidden="1" customHeight="1" x14ac:dyDescent="0.2">
      <c r="A163" s="186">
        <v>45688</v>
      </c>
      <c r="B163" s="20" t="s">
        <v>35</v>
      </c>
      <c r="C163" s="122">
        <v>411097</v>
      </c>
      <c r="D163" s="123" t="s">
        <v>1049</v>
      </c>
      <c r="E163" s="123" t="s">
        <v>1052</v>
      </c>
      <c r="F163" s="22" t="s">
        <v>99</v>
      </c>
      <c r="G163" s="41"/>
      <c r="H163" s="21" t="s">
        <v>22</v>
      </c>
      <c r="I163" s="21" t="s">
        <v>55</v>
      </c>
      <c r="J163" s="171" t="s">
        <v>70</v>
      </c>
      <c r="K163" s="49" t="s">
        <v>612</v>
      </c>
      <c r="L163" s="49"/>
      <c r="M163" s="335"/>
      <c r="N163" s="192">
        <v>21400</v>
      </c>
      <c r="O163" s="189">
        <f t="shared" si="2"/>
        <v>336933.7300000001</v>
      </c>
      <c r="P163" s="25"/>
    </row>
    <row r="164" spans="1:16" s="55" customFormat="1" ht="22.05" hidden="1" customHeight="1" x14ac:dyDescent="0.2">
      <c r="A164" s="186">
        <v>45688</v>
      </c>
      <c r="B164" s="20" t="s">
        <v>35</v>
      </c>
      <c r="C164" s="122">
        <v>411092</v>
      </c>
      <c r="D164" s="123" t="s">
        <v>1049</v>
      </c>
      <c r="E164" s="123" t="s">
        <v>1053</v>
      </c>
      <c r="F164" s="22" t="s">
        <v>99</v>
      </c>
      <c r="G164" s="41"/>
      <c r="H164" s="21" t="s">
        <v>22</v>
      </c>
      <c r="I164" s="21" t="s">
        <v>55</v>
      </c>
      <c r="J164" s="171" t="s">
        <v>70</v>
      </c>
      <c r="K164" s="49" t="s">
        <v>630</v>
      </c>
      <c r="L164" s="49"/>
      <c r="M164" s="335"/>
      <c r="N164" s="192">
        <v>14320</v>
      </c>
      <c r="O164" s="189">
        <f t="shared" si="2"/>
        <v>322613.7300000001</v>
      </c>
      <c r="P164" s="25"/>
    </row>
    <row r="165" spans="1:16" s="55" customFormat="1" ht="22.05" hidden="1" customHeight="1" x14ac:dyDescent="0.2">
      <c r="A165" s="186">
        <v>45688</v>
      </c>
      <c r="B165" s="20" t="s">
        <v>35</v>
      </c>
      <c r="C165" s="122">
        <v>481463</v>
      </c>
      <c r="D165" s="123" t="s">
        <v>836</v>
      </c>
      <c r="E165" s="123" t="s">
        <v>837</v>
      </c>
      <c r="F165" s="22" t="s">
        <v>99</v>
      </c>
      <c r="G165" s="41"/>
      <c r="H165" s="21" t="s">
        <v>22</v>
      </c>
      <c r="I165" s="21" t="s">
        <v>55</v>
      </c>
      <c r="J165" s="171" t="s">
        <v>70</v>
      </c>
      <c r="K165" s="49" t="s">
        <v>618</v>
      </c>
      <c r="L165" s="49"/>
      <c r="M165" s="335"/>
      <c r="N165" s="192">
        <v>36750</v>
      </c>
      <c r="O165" s="189">
        <f t="shared" si="2"/>
        <v>285863.7300000001</v>
      </c>
      <c r="P165" s="25"/>
    </row>
    <row r="166" spans="1:16" s="55" customFormat="1" ht="22.05" hidden="1" customHeight="1" x14ac:dyDescent="0.2">
      <c r="A166" s="186">
        <v>45688</v>
      </c>
      <c r="B166" s="20" t="s">
        <v>35</v>
      </c>
      <c r="C166" s="122">
        <v>481467</v>
      </c>
      <c r="D166" s="123" t="s">
        <v>836</v>
      </c>
      <c r="E166" s="123" t="s">
        <v>838</v>
      </c>
      <c r="F166" s="22" t="s">
        <v>99</v>
      </c>
      <c r="G166" s="41"/>
      <c r="H166" s="21" t="s">
        <v>22</v>
      </c>
      <c r="I166" s="21" t="s">
        <v>55</v>
      </c>
      <c r="J166" s="171" t="s">
        <v>70</v>
      </c>
      <c r="K166" s="49" t="s">
        <v>854</v>
      </c>
      <c r="L166" s="49"/>
      <c r="M166" s="335"/>
      <c r="N166" s="192">
        <v>9739.5</v>
      </c>
      <c r="O166" s="189">
        <f t="shared" si="2"/>
        <v>276124.2300000001</v>
      </c>
      <c r="P166" s="25"/>
    </row>
    <row r="167" spans="1:16" s="55" customFormat="1" ht="22.05" hidden="1" customHeight="1" x14ac:dyDescent="0.2">
      <c r="A167" s="186">
        <v>45688</v>
      </c>
      <c r="B167" s="20" t="s">
        <v>35</v>
      </c>
      <c r="C167" s="122">
        <v>481468</v>
      </c>
      <c r="D167" s="123" t="s">
        <v>836</v>
      </c>
      <c r="E167" s="123" t="s">
        <v>1053</v>
      </c>
      <c r="F167" s="22" t="s">
        <v>99</v>
      </c>
      <c r="G167" s="41"/>
      <c r="H167" s="21" t="s">
        <v>22</v>
      </c>
      <c r="I167" s="21" t="s">
        <v>55</v>
      </c>
      <c r="J167" s="171" t="s">
        <v>70</v>
      </c>
      <c r="K167" s="49" t="s">
        <v>630</v>
      </c>
      <c r="L167" s="49"/>
      <c r="M167" s="199"/>
      <c r="N167" s="192">
        <v>30000</v>
      </c>
      <c r="O167" s="189">
        <f t="shared" si="2"/>
        <v>246124.2300000001</v>
      </c>
      <c r="P167" s="25"/>
    </row>
    <row r="168" spans="1:16" s="55" customFormat="1" ht="22.05" hidden="1" customHeight="1" x14ac:dyDescent="0.2">
      <c r="A168" s="186">
        <v>45688</v>
      </c>
      <c r="B168" s="20" t="s">
        <v>35</v>
      </c>
      <c r="C168" s="122">
        <v>1210600</v>
      </c>
      <c r="D168" s="123"/>
      <c r="E168" s="123" t="s">
        <v>569</v>
      </c>
      <c r="F168" s="22" t="s">
        <v>99</v>
      </c>
      <c r="G168" s="41"/>
      <c r="H168" s="21" t="s">
        <v>21</v>
      </c>
      <c r="I168" s="21" t="s">
        <v>28</v>
      </c>
      <c r="J168" s="171" t="s">
        <v>30</v>
      </c>
      <c r="K168" s="49" t="s">
        <v>1079</v>
      </c>
      <c r="L168" s="49"/>
      <c r="M168" s="335">
        <v>100000</v>
      </c>
      <c r="N168" s="192"/>
      <c r="O168" s="189">
        <f t="shared" si="2"/>
        <v>346124.2300000001</v>
      </c>
      <c r="P168" s="25"/>
    </row>
    <row r="169" spans="1:16" s="55" customFormat="1" ht="22.05" hidden="1" customHeight="1" x14ac:dyDescent="0.2">
      <c r="A169" s="186">
        <v>45688</v>
      </c>
      <c r="B169" s="20" t="s">
        <v>35</v>
      </c>
      <c r="C169" s="122">
        <v>541359</v>
      </c>
      <c r="D169" s="123" t="s">
        <v>836</v>
      </c>
      <c r="E169" s="123" t="s">
        <v>1054</v>
      </c>
      <c r="F169" s="22" t="s">
        <v>99</v>
      </c>
      <c r="G169" s="41"/>
      <c r="H169" s="21" t="s">
        <v>22</v>
      </c>
      <c r="I169" s="21" t="s">
        <v>55</v>
      </c>
      <c r="J169" s="171" t="s">
        <v>70</v>
      </c>
      <c r="K169" s="49" t="s">
        <v>854</v>
      </c>
      <c r="L169" s="49"/>
      <c r="M169" s="335"/>
      <c r="N169" s="192">
        <v>54</v>
      </c>
      <c r="O169" s="189">
        <f t="shared" si="2"/>
        <v>346070.2300000001</v>
      </c>
      <c r="P169" s="25"/>
    </row>
    <row r="170" spans="1:16" s="55" customFormat="1" ht="22.05" hidden="1" customHeight="1" x14ac:dyDescent="0.2">
      <c r="A170" s="186">
        <v>45688</v>
      </c>
      <c r="B170" s="20" t="s">
        <v>35</v>
      </c>
      <c r="C170" s="122">
        <v>550313</v>
      </c>
      <c r="D170" s="123" t="s">
        <v>1055</v>
      </c>
      <c r="E170" s="123" t="s">
        <v>1056</v>
      </c>
      <c r="F170" s="22" t="s">
        <v>99</v>
      </c>
      <c r="G170" s="41"/>
      <c r="H170" s="21" t="s">
        <v>22</v>
      </c>
      <c r="I170" s="21" t="s">
        <v>55</v>
      </c>
      <c r="J170" s="171" t="s">
        <v>70</v>
      </c>
      <c r="K170" s="49" t="s">
        <v>612</v>
      </c>
      <c r="L170" s="49"/>
      <c r="M170" s="335"/>
      <c r="N170" s="192">
        <v>46000</v>
      </c>
      <c r="O170" s="189">
        <f t="shared" si="2"/>
        <v>300070.2300000001</v>
      </c>
      <c r="P170" s="25"/>
    </row>
    <row r="171" spans="1:16" s="55" customFormat="1" ht="22.05" hidden="1" customHeight="1" x14ac:dyDescent="0.2">
      <c r="A171" s="186">
        <v>45688</v>
      </c>
      <c r="B171" s="20" t="s">
        <v>35</v>
      </c>
      <c r="C171" s="122">
        <v>566592</v>
      </c>
      <c r="D171" s="123"/>
      <c r="E171" s="123" t="s">
        <v>578</v>
      </c>
      <c r="F171" s="22" t="s">
        <v>99</v>
      </c>
      <c r="G171" s="41"/>
      <c r="H171" s="21" t="s">
        <v>22</v>
      </c>
      <c r="I171" s="21" t="s">
        <v>81</v>
      </c>
      <c r="J171" s="171" t="s">
        <v>168</v>
      </c>
      <c r="K171" s="49" t="s">
        <v>622</v>
      </c>
      <c r="L171" s="49"/>
      <c r="M171" s="336"/>
      <c r="N171" s="195">
        <v>250000</v>
      </c>
      <c r="O171" s="189">
        <f t="shared" si="2"/>
        <v>50070.230000000098</v>
      </c>
      <c r="P171" s="25"/>
    </row>
    <row r="172" spans="1:16" s="55" customFormat="1" ht="22.05" hidden="1" customHeight="1" x14ac:dyDescent="0.2">
      <c r="A172" s="186">
        <v>45688</v>
      </c>
      <c r="B172" s="20" t="s">
        <v>35</v>
      </c>
      <c r="C172" s="122">
        <v>566594</v>
      </c>
      <c r="D172" s="123"/>
      <c r="E172" s="123" t="s">
        <v>577</v>
      </c>
      <c r="F172" s="22" t="s">
        <v>99</v>
      </c>
      <c r="G172" s="41"/>
      <c r="H172" s="21" t="s">
        <v>22</v>
      </c>
      <c r="I172" s="21" t="s">
        <v>81</v>
      </c>
      <c r="J172" s="171" t="s">
        <v>171</v>
      </c>
      <c r="K172" s="49" t="s">
        <v>621</v>
      </c>
      <c r="L172" s="49"/>
      <c r="M172" s="335"/>
      <c r="N172" s="192">
        <v>50000</v>
      </c>
      <c r="O172" s="189">
        <f t="shared" si="2"/>
        <v>70.230000000097789</v>
      </c>
      <c r="P172" s="25"/>
    </row>
    <row r="173" spans="1:16" s="55" customFormat="1" ht="22.05" hidden="1" customHeight="1" x14ac:dyDescent="0.2">
      <c r="A173" s="186">
        <v>45688</v>
      </c>
      <c r="B173" s="20" t="s">
        <v>35</v>
      </c>
      <c r="C173" s="122">
        <v>1907539</v>
      </c>
      <c r="D173" s="123"/>
      <c r="E173" s="123" t="s">
        <v>569</v>
      </c>
      <c r="F173" s="22" t="s">
        <v>99</v>
      </c>
      <c r="G173" s="41"/>
      <c r="H173" s="21" t="s">
        <v>21</v>
      </c>
      <c r="I173" s="21" t="s">
        <v>28</v>
      </c>
      <c r="J173" s="171" t="s">
        <v>30</v>
      </c>
      <c r="K173" s="49" t="s">
        <v>844</v>
      </c>
      <c r="L173" s="49"/>
      <c r="M173" s="335">
        <v>99290</v>
      </c>
      <c r="N173" s="192"/>
      <c r="O173" s="189">
        <f t="shared" si="2"/>
        <v>99360.230000000098</v>
      </c>
      <c r="P173" s="25"/>
    </row>
    <row r="174" spans="1:16" s="55" customFormat="1" ht="22.05" hidden="1" customHeight="1" x14ac:dyDescent="0.2">
      <c r="A174" s="186">
        <v>45688</v>
      </c>
      <c r="B174" s="20" t="s">
        <v>35</v>
      </c>
      <c r="C174" s="122">
        <v>1356949</v>
      </c>
      <c r="D174" s="123"/>
      <c r="E174" s="123" t="s">
        <v>1057</v>
      </c>
      <c r="F174" s="22" t="s">
        <v>77</v>
      </c>
      <c r="G174" s="41"/>
      <c r="H174" s="21" t="s">
        <v>22</v>
      </c>
      <c r="I174" s="21" t="s">
        <v>57</v>
      </c>
      <c r="J174" s="171" t="s">
        <v>85</v>
      </c>
      <c r="K174" s="49" t="s">
        <v>611</v>
      </c>
      <c r="L174" s="49"/>
      <c r="M174" s="191"/>
      <c r="N174" s="192">
        <v>47203.33</v>
      </c>
      <c r="O174" s="189">
        <f t="shared" si="2"/>
        <v>52156.900000000096</v>
      </c>
      <c r="P174" s="25"/>
    </row>
    <row r="175" spans="1:16" s="55" customFormat="1" ht="22.05" hidden="1" customHeight="1" thickBot="1" x14ac:dyDescent="0.25">
      <c r="A175" s="358">
        <v>45688</v>
      </c>
      <c r="B175" s="47" t="s">
        <v>35</v>
      </c>
      <c r="C175" s="359">
        <v>1356983</v>
      </c>
      <c r="D175" s="360"/>
      <c r="E175" s="360" t="s">
        <v>1058</v>
      </c>
      <c r="F175" s="48" t="s">
        <v>77</v>
      </c>
      <c r="G175" s="50"/>
      <c r="H175" s="30" t="s">
        <v>22</v>
      </c>
      <c r="I175" s="30" t="s">
        <v>57</v>
      </c>
      <c r="J175" s="361" t="s">
        <v>85</v>
      </c>
      <c r="K175" s="362" t="s">
        <v>611</v>
      </c>
      <c r="L175" s="362"/>
      <c r="M175" s="363"/>
      <c r="N175" s="364">
        <v>7552.53</v>
      </c>
      <c r="O175" s="507">
        <f t="shared" si="2"/>
        <v>44604.370000000097</v>
      </c>
      <c r="P175" s="89"/>
    </row>
    <row r="176" spans="1:16" s="55" customFormat="1" ht="22.05" hidden="1" customHeight="1" x14ac:dyDescent="0.2">
      <c r="A176" s="186">
        <v>45692</v>
      </c>
      <c r="B176" s="20" t="s">
        <v>35</v>
      </c>
      <c r="C176" s="122">
        <v>914245</v>
      </c>
      <c r="D176" s="123" t="s">
        <v>1059</v>
      </c>
      <c r="E176" s="123" t="s">
        <v>1060</v>
      </c>
      <c r="F176" s="22" t="s">
        <v>99</v>
      </c>
      <c r="G176" s="41"/>
      <c r="H176" s="21" t="s">
        <v>22</v>
      </c>
      <c r="I176" s="21" t="s">
        <v>55</v>
      </c>
      <c r="J176" s="171" t="s">
        <v>70</v>
      </c>
      <c r="K176" s="49" t="s">
        <v>612</v>
      </c>
      <c r="L176" s="49"/>
      <c r="M176" s="200"/>
      <c r="N176" s="190">
        <v>9555</v>
      </c>
      <c r="O176" s="189">
        <f t="shared" si="2"/>
        <v>35049.370000000097</v>
      </c>
      <c r="P176" s="25"/>
    </row>
    <row r="177" spans="1:16" s="55" customFormat="1" ht="22.05" hidden="1" customHeight="1" x14ac:dyDescent="0.2">
      <c r="A177" s="186">
        <v>45692</v>
      </c>
      <c r="B177" s="20" t="s">
        <v>35</v>
      </c>
      <c r="C177" s="122">
        <v>914246</v>
      </c>
      <c r="D177" s="123" t="s">
        <v>1059</v>
      </c>
      <c r="E177" s="123" t="s">
        <v>1061</v>
      </c>
      <c r="F177" s="22" t="s">
        <v>99</v>
      </c>
      <c r="G177" s="41"/>
      <c r="H177" s="21" t="s">
        <v>22</v>
      </c>
      <c r="I177" s="21" t="s">
        <v>55</v>
      </c>
      <c r="J177" s="171" t="s">
        <v>70</v>
      </c>
      <c r="K177" s="49" t="s">
        <v>618</v>
      </c>
      <c r="L177" s="49"/>
      <c r="M177" s="200"/>
      <c r="N177" s="192">
        <v>4900</v>
      </c>
      <c r="O177" s="189">
        <f t="shared" si="2"/>
        <v>30149.370000000097</v>
      </c>
      <c r="P177" s="25"/>
    </row>
    <row r="178" spans="1:16" s="55" customFormat="1" ht="22.05" hidden="1" customHeight="1" x14ac:dyDescent="0.2">
      <c r="A178" s="186">
        <v>45692</v>
      </c>
      <c r="B178" s="20" t="s">
        <v>35</v>
      </c>
      <c r="C178" s="122">
        <v>914243</v>
      </c>
      <c r="D178" s="123" t="s">
        <v>1059</v>
      </c>
      <c r="E178" s="123" t="s">
        <v>1062</v>
      </c>
      <c r="F178" s="22" t="s">
        <v>99</v>
      </c>
      <c r="G178" s="41"/>
      <c r="H178" s="21" t="s">
        <v>22</v>
      </c>
      <c r="I178" s="21" t="s">
        <v>55</v>
      </c>
      <c r="J178" s="171" t="s">
        <v>70</v>
      </c>
      <c r="K178" s="49" t="s">
        <v>630</v>
      </c>
      <c r="L178" s="49"/>
      <c r="M178" s="335"/>
      <c r="N178" s="192">
        <v>6000</v>
      </c>
      <c r="O178" s="189">
        <f t="shared" si="2"/>
        <v>24149.370000000097</v>
      </c>
      <c r="P178" s="25"/>
    </row>
    <row r="179" spans="1:16" s="55" customFormat="1" ht="22.05" hidden="1" customHeight="1" x14ac:dyDescent="0.2">
      <c r="A179" s="186">
        <v>45692</v>
      </c>
      <c r="B179" s="20" t="s">
        <v>35</v>
      </c>
      <c r="C179" s="122">
        <v>914247</v>
      </c>
      <c r="D179" s="123" t="s">
        <v>1059</v>
      </c>
      <c r="E179" s="123" t="s">
        <v>1063</v>
      </c>
      <c r="F179" s="22" t="s">
        <v>99</v>
      </c>
      <c r="G179" s="41"/>
      <c r="H179" s="21" t="s">
        <v>22</v>
      </c>
      <c r="I179" s="21" t="s">
        <v>103</v>
      </c>
      <c r="J179" s="171" t="s">
        <v>218</v>
      </c>
      <c r="K179" s="49" t="s">
        <v>854</v>
      </c>
      <c r="L179" s="49"/>
      <c r="M179" s="335"/>
      <c r="N179" s="192">
        <v>1958.7</v>
      </c>
      <c r="O179" s="189">
        <f t="shared" si="2"/>
        <v>22190.670000000096</v>
      </c>
      <c r="P179" s="25"/>
    </row>
    <row r="180" spans="1:16" s="55" customFormat="1" ht="22.05" hidden="1" customHeight="1" x14ac:dyDescent="0.2">
      <c r="A180" s="186">
        <v>45692</v>
      </c>
      <c r="B180" s="20" t="s">
        <v>35</v>
      </c>
      <c r="C180" s="122">
        <v>246940</v>
      </c>
      <c r="D180" s="123"/>
      <c r="E180" s="123" t="s">
        <v>569</v>
      </c>
      <c r="F180" s="22" t="s">
        <v>79</v>
      </c>
      <c r="G180" s="41"/>
      <c r="H180" s="21" t="s">
        <v>21</v>
      </c>
      <c r="I180" s="21" t="s">
        <v>28</v>
      </c>
      <c r="J180" s="171" t="s">
        <v>30</v>
      </c>
      <c r="K180" s="49" t="s">
        <v>626</v>
      </c>
      <c r="L180" s="49"/>
      <c r="M180" s="335">
        <v>75000</v>
      </c>
      <c r="N180" s="192"/>
      <c r="O180" s="189">
        <f t="shared" si="2"/>
        <v>97190.6700000001</v>
      </c>
      <c r="P180" s="25"/>
    </row>
    <row r="181" spans="1:16" s="55" customFormat="1" ht="22.05" hidden="1" customHeight="1" x14ac:dyDescent="0.2">
      <c r="A181" s="186">
        <v>45692</v>
      </c>
      <c r="B181" s="20" t="s">
        <v>35</v>
      </c>
      <c r="C181" s="122">
        <v>952935</v>
      </c>
      <c r="D181" s="123" t="s">
        <v>1064</v>
      </c>
      <c r="E181" s="123" t="s">
        <v>574</v>
      </c>
      <c r="F181" s="22" t="s">
        <v>99</v>
      </c>
      <c r="G181" s="41"/>
      <c r="H181" s="21" t="s">
        <v>22</v>
      </c>
      <c r="I181" s="21" t="s">
        <v>55</v>
      </c>
      <c r="J181" s="171" t="s">
        <v>70</v>
      </c>
      <c r="K181" s="49" t="s">
        <v>625</v>
      </c>
      <c r="L181" s="49"/>
      <c r="M181" s="335"/>
      <c r="N181" s="192">
        <v>71000</v>
      </c>
      <c r="O181" s="189">
        <f t="shared" si="2"/>
        <v>26190.6700000001</v>
      </c>
      <c r="P181" s="25"/>
    </row>
    <row r="182" spans="1:16" s="55" customFormat="1" ht="22.05" hidden="1" customHeight="1" x14ac:dyDescent="0.2">
      <c r="A182" s="186">
        <v>45692</v>
      </c>
      <c r="B182" s="20" t="s">
        <v>35</v>
      </c>
      <c r="C182" s="122">
        <v>963160</v>
      </c>
      <c r="D182" s="123" t="s">
        <v>1059</v>
      </c>
      <c r="E182" s="123" t="s">
        <v>1065</v>
      </c>
      <c r="F182" s="22" t="s">
        <v>99</v>
      </c>
      <c r="G182" s="41"/>
      <c r="H182" s="21" t="s">
        <v>22</v>
      </c>
      <c r="I182" s="21" t="s">
        <v>55</v>
      </c>
      <c r="J182" s="171" t="s">
        <v>70</v>
      </c>
      <c r="K182" s="49" t="s">
        <v>612</v>
      </c>
      <c r="L182" s="49"/>
      <c r="M182" s="199"/>
      <c r="N182" s="190">
        <v>3610</v>
      </c>
      <c r="O182" s="189">
        <f t="shared" si="2"/>
        <v>22580.6700000001</v>
      </c>
      <c r="P182" s="25"/>
    </row>
    <row r="183" spans="1:16" s="55" customFormat="1" ht="22.05" hidden="1" customHeight="1" x14ac:dyDescent="0.2">
      <c r="A183" s="186">
        <v>45692</v>
      </c>
      <c r="B183" s="20" t="s">
        <v>35</v>
      </c>
      <c r="C183" s="122">
        <v>354260</v>
      </c>
      <c r="D183" s="123"/>
      <c r="E183" s="123" t="s">
        <v>1066</v>
      </c>
      <c r="F183" s="22" t="s">
        <v>99</v>
      </c>
      <c r="G183" s="41"/>
      <c r="H183" s="21" t="s">
        <v>21</v>
      </c>
      <c r="I183" s="21" t="s">
        <v>81</v>
      </c>
      <c r="J183" s="171" t="s">
        <v>171</v>
      </c>
      <c r="K183" s="49" t="s">
        <v>1080</v>
      </c>
      <c r="L183" s="49"/>
      <c r="M183" s="336">
        <v>5000</v>
      </c>
      <c r="N183" s="198"/>
      <c r="O183" s="189">
        <f t="shared" si="2"/>
        <v>27580.6700000001</v>
      </c>
      <c r="P183" s="25"/>
    </row>
    <row r="184" spans="1:16" s="55" customFormat="1" ht="22.05" hidden="1" customHeight="1" x14ac:dyDescent="0.2">
      <c r="A184" s="186">
        <v>45692</v>
      </c>
      <c r="B184" s="20" t="s">
        <v>35</v>
      </c>
      <c r="C184" s="122">
        <v>2792338</v>
      </c>
      <c r="D184" s="123" t="s">
        <v>1067</v>
      </c>
      <c r="E184" s="123" t="s">
        <v>1068</v>
      </c>
      <c r="F184" s="22" t="s">
        <v>99</v>
      </c>
      <c r="G184" s="41"/>
      <c r="H184" s="21" t="s">
        <v>22</v>
      </c>
      <c r="I184" s="21" t="s">
        <v>55</v>
      </c>
      <c r="J184" s="171" t="s">
        <v>70</v>
      </c>
      <c r="K184" s="49" t="s">
        <v>612</v>
      </c>
      <c r="L184" s="49"/>
      <c r="M184" s="335"/>
      <c r="N184" s="192">
        <v>24370</v>
      </c>
      <c r="O184" s="189">
        <f t="shared" si="2"/>
        <v>3210.6700000001001</v>
      </c>
      <c r="P184" s="25"/>
    </row>
    <row r="185" spans="1:16" s="55" customFormat="1" ht="22.05" hidden="1" customHeight="1" x14ac:dyDescent="0.2">
      <c r="A185" s="186">
        <v>45694</v>
      </c>
      <c r="B185" s="20" t="s">
        <v>35</v>
      </c>
      <c r="C185" s="122">
        <v>132288</v>
      </c>
      <c r="D185" s="123"/>
      <c r="E185" s="123" t="s">
        <v>578</v>
      </c>
      <c r="F185" s="22" t="s">
        <v>99</v>
      </c>
      <c r="G185" s="41"/>
      <c r="H185" s="21" t="s">
        <v>22</v>
      </c>
      <c r="I185" s="21" t="s">
        <v>81</v>
      </c>
      <c r="J185" s="171" t="s">
        <v>168</v>
      </c>
      <c r="K185" s="49" t="s">
        <v>622</v>
      </c>
      <c r="L185" s="49"/>
      <c r="M185" s="335"/>
      <c r="N185" s="192">
        <v>3000</v>
      </c>
      <c r="O185" s="189">
        <f t="shared" si="2"/>
        <v>210.67000000010012</v>
      </c>
      <c r="P185" s="25"/>
    </row>
    <row r="186" spans="1:16" s="55" customFormat="1" ht="22.05" hidden="1" customHeight="1" x14ac:dyDescent="0.2">
      <c r="A186" s="186">
        <v>45694</v>
      </c>
      <c r="B186" s="20" t="s">
        <v>35</v>
      </c>
      <c r="C186" s="122">
        <v>337209</v>
      </c>
      <c r="D186" s="123"/>
      <c r="E186" s="123" t="s">
        <v>569</v>
      </c>
      <c r="F186" s="22" t="s">
        <v>79</v>
      </c>
      <c r="G186" s="41"/>
      <c r="H186" s="21" t="s">
        <v>21</v>
      </c>
      <c r="I186" s="21" t="s">
        <v>28</v>
      </c>
      <c r="J186" s="171" t="s">
        <v>30</v>
      </c>
      <c r="K186" s="49" t="s">
        <v>1081</v>
      </c>
      <c r="L186" s="49"/>
      <c r="M186" s="335">
        <v>100000</v>
      </c>
      <c r="N186" s="192"/>
      <c r="O186" s="189">
        <f t="shared" si="2"/>
        <v>100210.6700000001</v>
      </c>
      <c r="P186" s="25"/>
    </row>
    <row r="187" spans="1:16" s="55" customFormat="1" ht="22.05" hidden="1" customHeight="1" x14ac:dyDescent="0.2">
      <c r="A187" s="186">
        <v>45694</v>
      </c>
      <c r="B187" s="20" t="s">
        <v>35</v>
      </c>
      <c r="C187" s="122">
        <v>483319</v>
      </c>
      <c r="D187" s="123"/>
      <c r="E187" s="123" t="s">
        <v>569</v>
      </c>
      <c r="F187" s="22" t="s">
        <v>99</v>
      </c>
      <c r="G187" s="41"/>
      <c r="H187" s="21" t="s">
        <v>21</v>
      </c>
      <c r="I187" s="21" t="s">
        <v>28</v>
      </c>
      <c r="J187" s="171" t="s">
        <v>30</v>
      </c>
      <c r="K187" s="49" t="s">
        <v>1081</v>
      </c>
      <c r="L187" s="49"/>
      <c r="M187" s="335">
        <v>3650</v>
      </c>
      <c r="N187" s="192"/>
      <c r="O187" s="189">
        <f t="shared" si="2"/>
        <v>103860.6700000001</v>
      </c>
      <c r="P187" s="25"/>
    </row>
    <row r="188" spans="1:16" s="55" customFormat="1" ht="22.05" hidden="1" customHeight="1" x14ac:dyDescent="0.2">
      <c r="A188" s="186">
        <v>45694</v>
      </c>
      <c r="B188" s="20" t="s">
        <v>35</v>
      </c>
      <c r="C188" s="122">
        <v>1066462</v>
      </c>
      <c r="D188" s="123"/>
      <c r="E188" s="123" t="s">
        <v>569</v>
      </c>
      <c r="F188" s="22" t="s">
        <v>99</v>
      </c>
      <c r="G188" s="41"/>
      <c r="H188" s="21" t="s">
        <v>21</v>
      </c>
      <c r="I188" s="21" t="s">
        <v>28</v>
      </c>
      <c r="J188" s="171" t="s">
        <v>30</v>
      </c>
      <c r="K188" s="39" t="s">
        <v>615</v>
      </c>
      <c r="L188" s="49"/>
      <c r="M188" s="335">
        <v>1000000</v>
      </c>
      <c r="N188" s="192"/>
      <c r="O188" s="189">
        <f t="shared" si="2"/>
        <v>1103860.6700000002</v>
      </c>
      <c r="P188" s="25"/>
    </row>
    <row r="189" spans="1:16" s="55" customFormat="1" ht="22.05" hidden="1" customHeight="1" x14ac:dyDescent="0.2">
      <c r="A189" s="186">
        <v>45694</v>
      </c>
      <c r="B189" s="20" t="s">
        <v>35</v>
      </c>
      <c r="C189" s="122">
        <v>524301</v>
      </c>
      <c r="D189" s="123" t="s">
        <v>1069</v>
      </c>
      <c r="E189" s="123" t="s">
        <v>1070</v>
      </c>
      <c r="F189" s="22" t="s">
        <v>99</v>
      </c>
      <c r="G189" s="41"/>
      <c r="H189" s="21" t="s">
        <v>22</v>
      </c>
      <c r="I189" s="21" t="s">
        <v>55</v>
      </c>
      <c r="J189" s="171" t="s">
        <v>70</v>
      </c>
      <c r="K189" s="49" t="s">
        <v>1082</v>
      </c>
      <c r="L189" s="49"/>
      <c r="M189" s="335"/>
      <c r="N189" s="192">
        <v>16050</v>
      </c>
      <c r="O189" s="189">
        <f t="shared" si="2"/>
        <v>1087810.6700000002</v>
      </c>
      <c r="P189" s="25"/>
    </row>
    <row r="190" spans="1:16" s="55" customFormat="1" ht="22.05" hidden="1" customHeight="1" x14ac:dyDescent="0.2">
      <c r="A190" s="186">
        <v>45694</v>
      </c>
      <c r="B190" s="20" t="s">
        <v>35</v>
      </c>
      <c r="C190" s="122">
        <v>530895</v>
      </c>
      <c r="D190" s="123"/>
      <c r="E190" s="123" t="s">
        <v>578</v>
      </c>
      <c r="F190" s="22" t="s">
        <v>99</v>
      </c>
      <c r="G190" s="41"/>
      <c r="H190" s="21" t="s">
        <v>22</v>
      </c>
      <c r="I190" s="21" t="s">
        <v>81</v>
      </c>
      <c r="J190" s="171" t="s">
        <v>168</v>
      </c>
      <c r="K190" s="39" t="s">
        <v>622</v>
      </c>
      <c r="L190" s="49"/>
      <c r="M190" s="335"/>
      <c r="N190" s="192">
        <v>490000</v>
      </c>
      <c r="O190" s="189">
        <f t="shared" si="2"/>
        <v>597810.67000000016</v>
      </c>
      <c r="P190" s="25"/>
    </row>
    <row r="191" spans="1:16" s="55" customFormat="1" ht="22.05" hidden="1" customHeight="1" x14ac:dyDescent="0.2">
      <c r="A191" s="186">
        <v>45694</v>
      </c>
      <c r="B191" s="20" t="s">
        <v>35</v>
      </c>
      <c r="C191" s="122">
        <v>533742</v>
      </c>
      <c r="D191" s="123" t="s">
        <v>1071</v>
      </c>
      <c r="E191" s="123" t="s">
        <v>1072</v>
      </c>
      <c r="F191" s="22" t="s">
        <v>99</v>
      </c>
      <c r="G191" s="41"/>
      <c r="H191" s="21" t="s">
        <v>22</v>
      </c>
      <c r="I191" s="21" t="s">
        <v>55</v>
      </c>
      <c r="J191" s="171" t="s">
        <v>70</v>
      </c>
      <c r="K191" s="49" t="s">
        <v>612</v>
      </c>
      <c r="L191" s="49"/>
      <c r="M191" s="335"/>
      <c r="N191" s="192">
        <v>9405</v>
      </c>
      <c r="O191" s="189">
        <f t="shared" si="2"/>
        <v>588405.67000000016</v>
      </c>
      <c r="P191" s="25"/>
    </row>
    <row r="192" spans="1:16" s="55" customFormat="1" ht="22.05" hidden="1" customHeight="1" x14ac:dyDescent="0.2">
      <c r="A192" s="186">
        <v>45694</v>
      </c>
      <c r="B192" s="20" t="s">
        <v>35</v>
      </c>
      <c r="C192" s="122">
        <v>537086</v>
      </c>
      <c r="D192" s="123" t="s">
        <v>1071</v>
      </c>
      <c r="E192" s="123" t="s">
        <v>1073</v>
      </c>
      <c r="F192" s="22" t="s">
        <v>99</v>
      </c>
      <c r="G192" s="41"/>
      <c r="H192" s="21" t="s">
        <v>22</v>
      </c>
      <c r="I192" s="21" t="s">
        <v>55</v>
      </c>
      <c r="J192" s="171" t="s">
        <v>70</v>
      </c>
      <c r="K192" s="49" t="s">
        <v>618</v>
      </c>
      <c r="L192" s="49"/>
      <c r="M192" s="335"/>
      <c r="N192" s="192">
        <v>39200</v>
      </c>
      <c r="O192" s="189">
        <f t="shared" si="2"/>
        <v>549205.67000000016</v>
      </c>
      <c r="P192" s="25"/>
    </row>
    <row r="193" spans="1:16" s="55" customFormat="1" ht="22.05" hidden="1" customHeight="1" x14ac:dyDescent="0.2">
      <c r="A193" s="186">
        <v>45694</v>
      </c>
      <c r="B193" s="20" t="s">
        <v>35</v>
      </c>
      <c r="C193" s="122">
        <v>243209</v>
      </c>
      <c r="D193" s="123" t="s">
        <v>1071</v>
      </c>
      <c r="E193" s="123" t="s">
        <v>1074</v>
      </c>
      <c r="F193" s="22" t="s">
        <v>99</v>
      </c>
      <c r="G193" s="41"/>
      <c r="H193" s="21" t="s">
        <v>22</v>
      </c>
      <c r="I193" s="21" t="s">
        <v>55</v>
      </c>
      <c r="J193" s="171" t="s">
        <v>70</v>
      </c>
      <c r="K193" s="49" t="s">
        <v>630</v>
      </c>
      <c r="L193" s="49"/>
      <c r="M193" s="335"/>
      <c r="N193" s="192">
        <v>27900</v>
      </c>
      <c r="O193" s="189">
        <f t="shared" si="2"/>
        <v>521305.67000000016</v>
      </c>
      <c r="P193" s="25"/>
    </row>
    <row r="194" spans="1:16" s="55" customFormat="1" ht="22.05" hidden="1" customHeight="1" x14ac:dyDescent="0.2">
      <c r="A194" s="186">
        <v>45694</v>
      </c>
      <c r="B194" s="20" t="s">
        <v>35</v>
      </c>
      <c r="C194" s="122">
        <v>545633</v>
      </c>
      <c r="D194" s="123" t="s">
        <v>1071</v>
      </c>
      <c r="E194" s="123" t="s">
        <v>1075</v>
      </c>
      <c r="F194" s="22" t="s">
        <v>99</v>
      </c>
      <c r="G194" s="41"/>
      <c r="H194" s="21" t="s">
        <v>22</v>
      </c>
      <c r="I194" s="21" t="s">
        <v>55</v>
      </c>
      <c r="J194" s="171" t="s">
        <v>70</v>
      </c>
      <c r="K194" s="49" t="s">
        <v>854</v>
      </c>
      <c r="L194" s="49"/>
      <c r="M194" s="335"/>
      <c r="N194" s="192">
        <v>40248.9</v>
      </c>
      <c r="O194" s="189">
        <f t="shared" si="2"/>
        <v>481056.77000000014</v>
      </c>
      <c r="P194" s="25"/>
    </row>
    <row r="195" spans="1:16" s="55" customFormat="1" ht="22.05" hidden="1" customHeight="1" x14ac:dyDescent="0.2">
      <c r="A195" s="186">
        <v>45695</v>
      </c>
      <c r="B195" s="20" t="s">
        <v>35</v>
      </c>
      <c r="C195" s="122">
        <v>8825</v>
      </c>
      <c r="D195" s="123"/>
      <c r="E195" s="123" t="s">
        <v>891</v>
      </c>
      <c r="F195" s="22" t="s">
        <v>77</v>
      </c>
      <c r="G195" s="41"/>
      <c r="H195" s="21" t="s">
        <v>21</v>
      </c>
      <c r="I195" s="21" t="s">
        <v>28</v>
      </c>
      <c r="J195" s="171" t="s">
        <v>34</v>
      </c>
      <c r="K195" s="49" t="s">
        <v>611</v>
      </c>
      <c r="L195" s="49"/>
      <c r="M195" s="335">
        <v>0.02</v>
      </c>
      <c r="N195" s="192"/>
      <c r="O195" s="189">
        <f t="shared" si="2"/>
        <v>481056.79000000015</v>
      </c>
      <c r="P195" s="25"/>
    </row>
    <row r="196" spans="1:16" s="55" customFormat="1" ht="22.05" hidden="1" customHeight="1" x14ac:dyDescent="0.2">
      <c r="A196" s="186">
        <v>45695</v>
      </c>
      <c r="B196" s="20" t="s">
        <v>35</v>
      </c>
      <c r="C196" s="122">
        <v>204070</v>
      </c>
      <c r="D196" s="123"/>
      <c r="E196" s="123" t="s">
        <v>577</v>
      </c>
      <c r="F196" s="22" t="s">
        <v>99</v>
      </c>
      <c r="G196" s="41"/>
      <c r="H196" s="21" t="s">
        <v>22</v>
      </c>
      <c r="I196" s="21" t="s">
        <v>81</v>
      </c>
      <c r="J196" s="171" t="s">
        <v>171</v>
      </c>
      <c r="K196" s="39" t="s">
        <v>621</v>
      </c>
      <c r="L196" s="49"/>
      <c r="M196" s="336"/>
      <c r="N196" s="195">
        <v>65000</v>
      </c>
      <c r="O196" s="189">
        <f t="shared" si="2"/>
        <v>416056.79000000015</v>
      </c>
      <c r="P196" s="25"/>
    </row>
    <row r="197" spans="1:16" s="55" customFormat="1" ht="22.05" hidden="1" customHeight="1" x14ac:dyDescent="0.2">
      <c r="A197" s="186">
        <v>45695</v>
      </c>
      <c r="B197" s="20" t="s">
        <v>35</v>
      </c>
      <c r="C197" s="122">
        <v>650175</v>
      </c>
      <c r="D197" s="123"/>
      <c r="E197" s="123" t="s">
        <v>569</v>
      </c>
      <c r="F197" s="22" t="s">
        <v>99</v>
      </c>
      <c r="G197" s="41"/>
      <c r="H197" s="21" t="s">
        <v>21</v>
      </c>
      <c r="I197" s="21" t="s">
        <v>28</v>
      </c>
      <c r="J197" s="171" t="s">
        <v>30</v>
      </c>
      <c r="K197" s="39" t="s">
        <v>1079</v>
      </c>
      <c r="L197" s="49"/>
      <c r="M197" s="335">
        <v>119000</v>
      </c>
      <c r="N197" s="192"/>
      <c r="O197" s="189">
        <f t="shared" ref="O197:O260" si="3">O196+M197-N197</f>
        <v>535056.79000000015</v>
      </c>
      <c r="P197" s="25"/>
    </row>
    <row r="198" spans="1:16" s="55" customFormat="1" ht="22.05" hidden="1" customHeight="1" x14ac:dyDescent="0.2">
      <c r="A198" s="186">
        <v>45695</v>
      </c>
      <c r="B198" s="20" t="s">
        <v>35</v>
      </c>
      <c r="C198" s="122">
        <v>469018</v>
      </c>
      <c r="D198" s="123"/>
      <c r="E198" s="123" t="s">
        <v>569</v>
      </c>
      <c r="F198" s="22" t="s">
        <v>79</v>
      </c>
      <c r="G198" s="41"/>
      <c r="H198" s="21" t="s">
        <v>21</v>
      </c>
      <c r="I198" s="21" t="s">
        <v>28</v>
      </c>
      <c r="J198" s="171" t="s">
        <v>30</v>
      </c>
      <c r="K198" s="39" t="s">
        <v>626</v>
      </c>
      <c r="L198" s="49"/>
      <c r="M198" s="335">
        <v>75000</v>
      </c>
      <c r="N198" s="192"/>
      <c r="O198" s="189">
        <f t="shared" si="3"/>
        <v>610056.79000000015</v>
      </c>
      <c r="P198" s="25"/>
    </row>
    <row r="199" spans="1:16" s="55" customFormat="1" ht="22.05" hidden="1" customHeight="1" x14ac:dyDescent="0.2">
      <c r="A199" s="186">
        <v>45695</v>
      </c>
      <c r="B199" s="20" t="s">
        <v>35</v>
      </c>
      <c r="C199" s="122">
        <v>352532</v>
      </c>
      <c r="D199" s="123"/>
      <c r="E199" s="123" t="s">
        <v>578</v>
      </c>
      <c r="F199" s="22" t="s">
        <v>99</v>
      </c>
      <c r="G199" s="41"/>
      <c r="H199" s="21" t="s">
        <v>22</v>
      </c>
      <c r="I199" s="21" t="s">
        <v>81</v>
      </c>
      <c r="J199" s="171" t="s">
        <v>168</v>
      </c>
      <c r="K199" s="39" t="s">
        <v>622</v>
      </c>
      <c r="L199" s="49"/>
      <c r="M199" s="335"/>
      <c r="N199" s="192">
        <v>385000</v>
      </c>
      <c r="O199" s="189">
        <f t="shared" si="3"/>
        <v>225056.79000000015</v>
      </c>
      <c r="P199" s="25"/>
    </row>
    <row r="200" spans="1:16" s="55" customFormat="1" ht="22.05" hidden="1" customHeight="1" x14ac:dyDescent="0.2">
      <c r="A200" s="186">
        <v>45695</v>
      </c>
      <c r="B200" s="20" t="s">
        <v>35</v>
      </c>
      <c r="C200" s="122">
        <v>382175</v>
      </c>
      <c r="D200" s="123" t="s">
        <v>1076</v>
      </c>
      <c r="E200" s="123" t="s">
        <v>94</v>
      </c>
      <c r="F200" s="22" t="s">
        <v>99</v>
      </c>
      <c r="G200" s="41"/>
      <c r="H200" s="21" t="s">
        <v>22</v>
      </c>
      <c r="I200" s="21" t="s">
        <v>103</v>
      </c>
      <c r="J200" s="171" t="s">
        <v>94</v>
      </c>
      <c r="K200" s="49" t="s">
        <v>1083</v>
      </c>
      <c r="L200" s="49"/>
      <c r="M200" s="199"/>
      <c r="N200" s="193">
        <v>105404.01</v>
      </c>
      <c r="O200" s="189">
        <f t="shared" si="3"/>
        <v>119652.78000000016</v>
      </c>
      <c r="P200" s="25"/>
    </row>
    <row r="201" spans="1:16" s="55" customFormat="1" ht="22.05" hidden="1" customHeight="1" x14ac:dyDescent="0.2">
      <c r="A201" s="186">
        <v>45695</v>
      </c>
      <c r="B201" s="20" t="s">
        <v>35</v>
      </c>
      <c r="C201" s="122">
        <v>433230</v>
      </c>
      <c r="D201" s="123"/>
      <c r="E201" s="123" t="s">
        <v>577</v>
      </c>
      <c r="F201" s="22" t="s">
        <v>99</v>
      </c>
      <c r="G201" s="41"/>
      <c r="H201" s="21" t="s">
        <v>22</v>
      </c>
      <c r="I201" s="21" t="s">
        <v>81</v>
      </c>
      <c r="J201" s="171" t="s">
        <v>171</v>
      </c>
      <c r="K201" s="49" t="s">
        <v>621</v>
      </c>
      <c r="L201" s="49"/>
      <c r="M201" s="191"/>
      <c r="N201" s="192">
        <v>13500</v>
      </c>
      <c r="O201" s="189">
        <f t="shared" si="3"/>
        <v>106152.78000000016</v>
      </c>
      <c r="P201" s="25"/>
    </row>
    <row r="202" spans="1:16" s="55" customFormat="1" ht="22.05" hidden="1" customHeight="1" x14ac:dyDescent="0.2">
      <c r="A202" s="186">
        <v>45695</v>
      </c>
      <c r="B202" s="20" t="s">
        <v>35</v>
      </c>
      <c r="C202" s="122">
        <v>433232</v>
      </c>
      <c r="D202" s="123"/>
      <c r="E202" s="123" t="s">
        <v>578</v>
      </c>
      <c r="F202" s="22" t="s">
        <v>99</v>
      </c>
      <c r="G202" s="41"/>
      <c r="H202" s="21" t="s">
        <v>22</v>
      </c>
      <c r="I202" s="21" t="s">
        <v>81</v>
      </c>
      <c r="J202" s="171" t="s">
        <v>168</v>
      </c>
      <c r="K202" s="49" t="s">
        <v>622</v>
      </c>
      <c r="L202" s="49"/>
      <c r="M202" s="191"/>
      <c r="N202" s="192">
        <v>106000</v>
      </c>
      <c r="O202" s="189">
        <f t="shared" si="3"/>
        <v>152.78000000015891</v>
      </c>
      <c r="P202" s="25"/>
    </row>
    <row r="203" spans="1:16" s="55" customFormat="1" ht="22.05" hidden="1" customHeight="1" x14ac:dyDescent="0.2">
      <c r="A203" s="186">
        <v>45698</v>
      </c>
      <c r="B203" s="20" t="s">
        <v>35</v>
      </c>
      <c r="C203" s="122">
        <v>2118884</v>
      </c>
      <c r="D203" s="123"/>
      <c r="E203" s="123" t="s">
        <v>569</v>
      </c>
      <c r="F203" s="22" t="s">
        <v>99</v>
      </c>
      <c r="G203" s="41"/>
      <c r="H203" s="21" t="s">
        <v>21</v>
      </c>
      <c r="I203" s="21" t="s">
        <v>28</v>
      </c>
      <c r="J203" s="171" t="s">
        <v>30</v>
      </c>
      <c r="K203" s="49" t="s">
        <v>844</v>
      </c>
      <c r="L203" s="49"/>
      <c r="M203" s="199">
        <v>156185</v>
      </c>
      <c r="N203" s="193"/>
      <c r="O203" s="189">
        <f t="shared" si="3"/>
        <v>156337.78000000014</v>
      </c>
      <c r="P203" s="25"/>
    </row>
    <row r="204" spans="1:16" s="55" customFormat="1" ht="22.05" hidden="1" customHeight="1" x14ac:dyDescent="0.2">
      <c r="A204" s="186">
        <v>45698</v>
      </c>
      <c r="B204" s="20" t="s">
        <v>35</v>
      </c>
      <c r="C204" s="122">
        <v>34715</v>
      </c>
      <c r="D204" s="123"/>
      <c r="E204" s="123" t="s">
        <v>577</v>
      </c>
      <c r="F204" s="22" t="s">
        <v>99</v>
      </c>
      <c r="G204" s="41"/>
      <c r="H204" s="21" t="s">
        <v>22</v>
      </c>
      <c r="I204" s="21" t="s">
        <v>81</v>
      </c>
      <c r="J204" s="171" t="s">
        <v>171</v>
      </c>
      <c r="K204" s="49" t="s">
        <v>621</v>
      </c>
      <c r="L204" s="49"/>
      <c r="M204" s="335"/>
      <c r="N204" s="192">
        <v>10500</v>
      </c>
      <c r="O204" s="189">
        <f t="shared" si="3"/>
        <v>145837.78000000014</v>
      </c>
      <c r="P204" s="25"/>
    </row>
    <row r="205" spans="1:16" s="55" customFormat="1" ht="22.05" hidden="1" customHeight="1" x14ac:dyDescent="0.2">
      <c r="A205" s="186">
        <v>45698</v>
      </c>
      <c r="B205" s="20" t="s">
        <v>35</v>
      </c>
      <c r="C205" s="122">
        <v>85103</v>
      </c>
      <c r="D205" s="123"/>
      <c r="E205" s="123" t="s">
        <v>1077</v>
      </c>
      <c r="F205" s="22" t="s">
        <v>99</v>
      </c>
      <c r="G205" s="41"/>
      <c r="H205" s="21" t="s">
        <v>22</v>
      </c>
      <c r="I205" s="21" t="s">
        <v>55</v>
      </c>
      <c r="J205" s="171" t="s">
        <v>70</v>
      </c>
      <c r="K205" s="49" t="s">
        <v>630</v>
      </c>
      <c r="L205" s="49"/>
      <c r="M205" s="335"/>
      <c r="N205" s="192">
        <v>63000</v>
      </c>
      <c r="O205" s="189">
        <f t="shared" si="3"/>
        <v>82837.780000000144</v>
      </c>
      <c r="P205" s="25"/>
    </row>
    <row r="206" spans="1:16" s="55" customFormat="1" ht="22.05" hidden="1" customHeight="1" x14ac:dyDescent="0.2">
      <c r="A206" s="186">
        <v>45698</v>
      </c>
      <c r="B206" s="20" t="s">
        <v>35</v>
      </c>
      <c r="C206" s="122">
        <v>136785</v>
      </c>
      <c r="D206" s="123" t="s">
        <v>1711</v>
      </c>
      <c r="E206" s="123" t="s">
        <v>1712</v>
      </c>
      <c r="F206" s="22" t="s">
        <v>99</v>
      </c>
      <c r="G206" s="41"/>
      <c r="H206" s="21" t="s">
        <v>22</v>
      </c>
      <c r="I206" s="21" t="s">
        <v>103</v>
      </c>
      <c r="J206" s="171" t="s">
        <v>92</v>
      </c>
      <c r="K206" s="39" t="s">
        <v>853</v>
      </c>
      <c r="L206" s="49"/>
      <c r="M206" s="335"/>
      <c r="N206" s="192">
        <v>2130</v>
      </c>
      <c r="O206" s="189">
        <f t="shared" si="3"/>
        <v>80707.780000000144</v>
      </c>
      <c r="P206" s="25"/>
    </row>
    <row r="207" spans="1:16" s="55" customFormat="1" ht="22.05" hidden="1" customHeight="1" x14ac:dyDescent="0.2">
      <c r="A207" s="186">
        <v>45698</v>
      </c>
      <c r="B207" s="20" t="s">
        <v>35</v>
      </c>
      <c r="C207" s="122">
        <v>148709</v>
      </c>
      <c r="D207" s="123" t="s">
        <v>1713</v>
      </c>
      <c r="E207" s="123" t="s">
        <v>1714</v>
      </c>
      <c r="F207" s="22" t="s">
        <v>99</v>
      </c>
      <c r="G207" s="41"/>
      <c r="H207" s="21" t="s">
        <v>22</v>
      </c>
      <c r="I207" s="21" t="s">
        <v>103</v>
      </c>
      <c r="J207" s="171" t="s">
        <v>97</v>
      </c>
      <c r="K207" s="49" t="s">
        <v>1764</v>
      </c>
      <c r="L207" s="49"/>
      <c r="M207" s="335"/>
      <c r="N207" s="192">
        <v>5524.71</v>
      </c>
      <c r="O207" s="189">
        <f t="shared" si="3"/>
        <v>75183.070000000138</v>
      </c>
      <c r="P207" s="25"/>
    </row>
    <row r="208" spans="1:16" s="55" customFormat="1" ht="22.05" hidden="1" customHeight="1" x14ac:dyDescent="0.2">
      <c r="A208" s="186">
        <v>45698</v>
      </c>
      <c r="B208" s="20" t="s">
        <v>35</v>
      </c>
      <c r="C208" s="122">
        <v>371568</v>
      </c>
      <c r="D208" s="123"/>
      <c r="E208" s="123" t="s">
        <v>1715</v>
      </c>
      <c r="F208" s="22" t="s">
        <v>79</v>
      </c>
      <c r="G208" s="41"/>
      <c r="H208" s="21" t="s">
        <v>21</v>
      </c>
      <c r="I208" s="21" t="s">
        <v>81</v>
      </c>
      <c r="J208" s="171" t="s">
        <v>33</v>
      </c>
      <c r="K208" s="49" t="s">
        <v>51</v>
      </c>
      <c r="L208" s="49"/>
      <c r="M208" s="335">
        <v>150000</v>
      </c>
      <c r="N208" s="192"/>
      <c r="O208" s="189">
        <f t="shared" si="3"/>
        <v>225183.07000000012</v>
      </c>
      <c r="P208" s="25"/>
    </row>
    <row r="209" spans="1:16" s="55" customFormat="1" ht="22.05" hidden="1" customHeight="1" x14ac:dyDescent="0.2">
      <c r="A209" s="186">
        <v>45698</v>
      </c>
      <c r="B209" s="20" t="s">
        <v>35</v>
      </c>
      <c r="C209" s="122">
        <v>366809</v>
      </c>
      <c r="D209" s="123" t="s">
        <v>1716</v>
      </c>
      <c r="E209" s="123" t="s">
        <v>1717</v>
      </c>
      <c r="F209" s="22" t="s">
        <v>99</v>
      </c>
      <c r="G209" s="41"/>
      <c r="H209" s="21" t="s">
        <v>22</v>
      </c>
      <c r="I209" s="21" t="s">
        <v>55</v>
      </c>
      <c r="J209" s="171" t="s">
        <v>70</v>
      </c>
      <c r="K209" s="49" t="s">
        <v>630</v>
      </c>
      <c r="L209" s="49"/>
      <c r="M209" s="335"/>
      <c r="N209" s="192">
        <v>171780</v>
      </c>
      <c r="O209" s="189">
        <f t="shared" si="3"/>
        <v>53403.070000000123</v>
      </c>
      <c r="P209" s="25"/>
    </row>
    <row r="210" spans="1:16" s="55" customFormat="1" ht="22.05" hidden="1" customHeight="1" x14ac:dyDescent="0.2">
      <c r="A210" s="186">
        <v>45698</v>
      </c>
      <c r="B210" s="20" t="s">
        <v>35</v>
      </c>
      <c r="C210" s="122">
        <v>461014</v>
      </c>
      <c r="D210" s="123"/>
      <c r="E210" s="123" t="s">
        <v>1718</v>
      </c>
      <c r="F210" s="22" t="s">
        <v>99</v>
      </c>
      <c r="G210" s="41"/>
      <c r="H210" s="21" t="s">
        <v>22</v>
      </c>
      <c r="I210" s="21" t="s">
        <v>103</v>
      </c>
      <c r="J210" s="171" t="s">
        <v>95</v>
      </c>
      <c r="K210" s="49" t="s">
        <v>1112</v>
      </c>
      <c r="L210" s="49"/>
      <c r="M210" s="200"/>
      <c r="N210" s="190">
        <v>1990</v>
      </c>
      <c r="O210" s="189">
        <f t="shared" si="3"/>
        <v>51413.070000000123</v>
      </c>
      <c r="P210" s="25"/>
    </row>
    <row r="211" spans="1:16" s="55" customFormat="1" ht="22.05" hidden="1" customHeight="1" x14ac:dyDescent="0.2">
      <c r="A211" s="186">
        <v>45698</v>
      </c>
      <c r="B211" s="20" t="s">
        <v>35</v>
      </c>
      <c r="C211" s="122">
        <v>1273</v>
      </c>
      <c r="D211" s="123"/>
      <c r="E211" s="123" t="s">
        <v>607</v>
      </c>
      <c r="F211" s="22" t="s">
        <v>120</v>
      </c>
      <c r="G211" s="41"/>
      <c r="H211" s="21" t="s">
        <v>22</v>
      </c>
      <c r="I211" s="21" t="s">
        <v>58</v>
      </c>
      <c r="J211" s="171" t="s">
        <v>101</v>
      </c>
      <c r="K211" s="49" t="s">
        <v>638</v>
      </c>
      <c r="L211" s="49"/>
      <c r="M211" s="191"/>
      <c r="N211" s="337">
        <v>12861.62</v>
      </c>
      <c r="O211" s="189">
        <f t="shared" si="3"/>
        <v>38551.450000000121</v>
      </c>
      <c r="P211" s="25"/>
    </row>
    <row r="212" spans="1:16" s="55" customFormat="1" ht="22.05" hidden="1" customHeight="1" x14ac:dyDescent="0.2">
      <c r="A212" s="186">
        <v>45698</v>
      </c>
      <c r="B212" s="20" t="s">
        <v>35</v>
      </c>
      <c r="C212" s="122">
        <v>5422090</v>
      </c>
      <c r="D212" s="123"/>
      <c r="E212" s="123" t="s">
        <v>1719</v>
      </c>
      <c r="F212" s="22" t="s">
        <v>120</v>
      </c>
      <c r="G212" s="41"/>
      <c r="H212" s="21" t="s">
        <v>22</v>
      </c>
      <c r="I212" s="21" t="s">
        <v>57</v>
      </c>
      <c r="J212" s="171" t="s">
        <v>85</v>
      </c>
      <c r="K212" s="49" t="s">
        <v>611</v>
      </c>
      <c r="L212" s="49"/>
      <c r="M212" s="191"/>
      <c r="N212" s="337">
        <v>28166.67</v>
      </c>
      <c r="O212" s="189">
        <f t="shared" si="3"/>
        <v>10384.780000000123</v>
      </c>
      <c r="P212" s="25"/>
    </row>
    <row r="213" spans="1:16" s="55" customFormat="1" ht="22.05" hidden="1" customHeight="1" x14ac:dyDescent="0.2">
      <c r="A213" s="186">
        <v>45698</v>
      </c>
      <c r="B213" s="20" t="s">
        <v>35</v>
      </c>
      <c r="C213" s="122">
        <v>5422090</v>
      </c>
      <c r="D213" s="123"/>
      <c r="E213" s="123" t="s">
        <v>1720</v>
      </c>
      <c r="F213" s="22" t="s">
        <v>120</v>
      </c>
      <c r="G213" s="41"/>
      <c r="H213" s="21" t="s">
        <v>22</v>
      </c>
      <c r="I213" s="21" t="s">
        <v>57</v>
      </c>
      <c r="J213" s="171" t="s">
        <v>85</v>
      </c>
      <c r="K213" s="49" t="s">
        <v>611</v>
      </c>
      <c r="L213" s="49"/>
      <c r="M213" s="336"/>
      <c r="N213" s="198">
        <v>4506.67</v>
      </c>
      <c r="O213" s="189">
        <f t="shared" si="3"/>
        <v>5878.1100000001225</v>
      </c>
      <c r="P213" s="25"/>
    </row>
    <row r="214" spans="1:16" s="55" customFormat="1" ht="22.05" hidden="1" customHeight="1" x14ac:dyDescent="0.2">
      <c r="A214" s="186">
        <v>45698</v>
      </c>
      <c r="B214" s="20" t="s">
        <v>35</v>
      </c>
      <c r="C214" s="122">
        <v>829</v>
      </c>
      <c r="D214" s="123"/>
      <c r="E214" s="123" t="s">
        <v>1721</v>
      </c>
      <c r="F214" s="22" t="s">
        <v>99</v>
      </c>
      <c r="G214" s="41"/>
      <c r="H214" s="21" t="s">
        <v>21</v>
      </c>
      <c r="I214" s="21" t="s">
        <v>29</v>
      </c>
      <c r="J214" s="171" t="s">
        <v>83</v>
      </c>
      <c r="K214" s="49" t="s">
        <v>611</v>
      </c>
      <c r="L214" s="49"/>
      <c r="M214" s="335">
        <v>5000000</v>
      </c>
      <c r="N214" s="192"/>
      <c r="O214" s="189">
        <f t="shared" si="3"/>
        <v>5005878.1100000003</v>
      </c>
      <c r="P214" s="25"/>
    </row>
    <row r="215" spans="1:16" s="55" customFormat="1" ht="22.05" hidden="1" customHeight="1" x14ac:dyDescent="0.2">
      <c r="A215" s="186">
        <v>45699</v>
      </c>
      <c r="B215" s="20" t="s">
        <v>35</v>
      </c>
      <c r="C215" s="122">
        <v>77773</v>
      </c>
      <c r="D215" s="123"/>
      <c r="E215" s="123" t="s">
        <v>1722</v>
      </c>
      <c r="F215" s="22" t="s">
        <v>99</v>
      </c>
      <c r="G215" s="41"/>
      <c r="H215" s="21" t="s">
        <v>22</v>
      </c>
      <c r="I215" s="21" t="s">
        <v>81</v>
      </c>
      <c r="J215" s="171" t="s">
        <v>171</v>
      </c>
      <c r="K215" s="49" t="s">
        <v>621</v>
      </c>
      <c r="L215" s="49"/>
      <c r="M215" s="335"/>
      <c r="N215" s="192">
        <v>4000000</v>
      </c>
      <c r="O215" s="189">
        <f t="shared" si="3"/>
        <v>1005878.1100000003</v>
      </c>
      <c r="P215" s="25"/>
    </row>
    <row r="216" spans="1:16" s="55" customFormat="1" ht="22.05" hidden="1" customHeight="1" x14ac:dyDescent="0.2">
      <c r="A216" s="186">
        <v>45699</v>
      </c>
      <c r="B216" s="20" t="s">
        <v>35</v>
      </c>
      <c r="C216" s="122">
        <v>106877</v>
      </c>
      <c r="D216" s="123"/>
      <c r="E216" s="123" t="s">
        <v>578</v>
      </c>
      <c r="F216" s="22" t="s">
        <v>99</v>
      </c>
      <c r="G216" s="22"/>
      <c r="H216" s="21" t="s">
        <v>22</v>
      </c>
      <c r="I216" s="21" t="s">
        <v>81</v>
      </c>
      <c r="J216" s="171" t="s">
        <v>168</v>
      </c>
      <c r="K216" s="39" t="s">
        <v>622</v>
      </c>
      <c r="L216" s="201"/>
      <c r="M216" s="191"/>
      <c r="N216" s="337">
        <v>5878.11</v>
      </c>
      <c r="O216" s="189">
        <f t="shared" si="3"/>
        <v>1000000.0000000003</v>
      </c>
      <c r="P216" s="25"/>
    </row>
    <row r="217" spans="1:16" s="55" customFormat="1" ht="22.05" hidden="1" customHeight="1" x14ac:dyDescent="0.2">
      <c r="A217" s="186">
        <v>45699</v>
      </c>
      <c r="B217" s="20" t="s">
        <v>35</v>
      </c>
      <c r="C217" s="122">
        <v>180825</v>
      </c>
      <c r="D217" s="123"/>
      <c r="E217" s="123" t="s">
        <v>578</v>
      </c>
      <c r="F217" s="22" t="s">
        <v>99</v>
      </c>
      <c r="G217" s="22"/>
      <c r="H217" s="21" t="s">
        <v>22</v>
      </c>
      <c r="I217" s="21" t="s">
        <v>81</v>
      </c>
      <c r="J217" s="171" t="s">
        <v>168</v>
      </c>
      <c r="K217" s="39" t="s">
        <v>622</v>
      </c>
      <c r="L217" s="201"/>
      <c r="M217" s="336"/>
      <c r="N217" s="195">
        <v>245000</v>
      </c>
      <c r="O217" s="189">
        <f t="shared" si="3"/>
        <v>755000.00000000035</v>
      </c>
      <c r="P217" s="25"/>
    </row>
    <row r="218" spans="1:16" s="55" customFormat="1" ht="22.05" hidden="1" customHeight="1" x14ac:dyDescent="0.2">
      <c r="A218" s="186">
        <v>45699</v>
      </c>
      <c r="B218" s="20" t="s">
        <v>35</v>
      </c>
      <c r="C218" s="122">
        <v>204458</v>
      </c>
      <c r="D218" s="123"/>
      <c r="E218" s="123" t="s">
        <v>577</v>
      </c>
      <c r="F218" s="22" t="s">
        <v>99</v>
      </c>
      <c r="G218" s="22"/>
      <c r="H218" s="21" t="s">
        <v>22</v>
      </c>
      <c r="I218" s="21" t="s">
        <v>81</v>
      </c>
      <c r="J218" s="171" t="s">
        <v>171</v>
      </c>
      <c r="K218" s="39" t="s">
        <v>621</v>
      </c>
      <c r="L218" s="201"/>
      <c r="M218" s="335"/>
      <c r="N218" s="192">
        <v>5000</v>
      </c>
      <c r="O218" s="189">
        <f t="shared" si="3"/>
        <v>750000.00000000035</v>
      </c>
      <c r="P218" s="25"/>
    </row>
    <row r="219" spans="1:16" s="55" customFormat="1" ht="22.05" hidden="1" customHeight="1" x14ac:dyDescent="0.2">
      <c r="A219" s="186">
        <v>45699</v>
      </c>
      <c r="B219" s="20" t="s">
        <v>35</v>
      </c>
      <c r="C219" s="122">
        <v>228822</v>
      </c>
      <c r="D219" s="123" t="s">
        <v>1723</v>
      </c>
      <c r="E219" s="123" t="s">
        <v>1724</v>
      </c>
      <c r="F219" s="22" t="s">
        <v>99</v>
      </c>
      <c r="G219" s="22"/>
      <c r="H219" s="21" t="s">
        <v>22</v>
      </c>
      <c r="I219" s="21" t="s">
        <v>55</v>
      </c>
      <c r="J219" s="171" t="s">
        <v>70</v>
      </c>
      <c r="K219" s="39" t="s">
        <v>612</v>
      </c>
      <c r="L219" s="201"/>
      <c r="M219" s="335"/>
      <c r="N219" s="192">
        <v>12000</v>
      </c>
      <c r="O219" s="189">
        <f t="shared" si="3"/>
        <v>738000.00000000035</v>
      </c>
      <c r="P219" s="25"/>
    </row>
    <row r="220" spans="1:16" s="55" customFormat="1" ht="22.05" hidden="1" customHeight="1" x14ac:dyDescent="0.2">
      <c r="A220" s="186">
        <v>45699</v>
      </c>
      <c r="B220" s="20" t="s">
        <v>35</v>
      </c>
      <c r="C220" s="122">
        <v>228823</v>
      </c>
      <c r="D220" s="123" t="s">
        <v>1723</v>
      </c>
      <c r="E220" s="123" t="s">
        <v>1725</v>
      </c>
      <c r="F220" s="22" t="s">
        <v>99</v>
      </c>
      <c r="G220" s="22"/>
      <c r="H220" s="21" t="s">
        <v>22</v>
      </c>
      <c r="I220" s="21" t="s">
        <v>55</v>
      </c>
      <c r="J220" s="171" t="s">
        <v>70</v>
      </c>
      <c r="K220" s="49" t="s">
        <v>847</v>
      </c>
      <c r="L220" s="201"/>
      <c r="M220" s="335"/>
      <c r="N220" s="192">
        <v>39000</v>
      </c>
      <c r="O220" s="189">
        <f t="shared" si="3"/>
        <v>699000.00000000035</v>
      </c>
      <c r="P220" s="25"/>
    </row>
    <row r="221" spans="1:16" s="55" customFormat="1" ht="22.05" hidden="1" customHeight="1" x14ac:dyDescent="0.2">
      <c r="A221" s="186">
        <v>45699</v>
      </c>
      <c r="B221" s="20" t="s">
        <v>35</v>
      </c>
      <c r="C221" s="122">
        <v>228829</v>
      </c>
      <c r="D221" s="123"/>
      <c r="E221" s="123" t="s">
        <v>578</v>
      </c>
      <c r="F221" s="22" t="s">
        <v>99</v>
      </c>
      <c r="G221" s="22"/>
      <c r="H221" s="21" t="s">
        <v>22</v>
      </c>
      <c r="I221" s="21" t="s">
        <v>81</v>
      </c>
      <c r="J221" s="171" t="s">
        <v>168</v>
      </c>
      <c r="K221" s="39" t="s">
        <v>622</v>
      </c>
      <c r="L221" s="201"/>
      <c r="M221" s="335"/>
      <c r="N221" s="192">
        <v>6500</v>
      </c>
      <c r="O221" s="189">
        <f t="shared" si="3"/>
        <v>692500.00000000035</v>
      </c>
      <c r="P221" s="25"/>
    </row>
    <row r="222" spans="1:16" s="55" customFormat="1" ht="22.05" hidden="1" customHeight="1" x14ac:dyDescent="0.2">
      <c r="A222" s="186">
        <v>45699</v>
      </c>
      <c r="B222" s="20" t="s">
        <v>35</v>
      </c>
      <c r="C222" s="122">
        <v>832037</v>
      </c>
      <c r="D222" s="123"/>
      <c r="E222" s="123" t="s">
        <v>569</v>
      </c>
      <c r="F222" s="22" t="s">
        <v>99</v>
      </c>
      <c r="G222" s="22"/>
      <c r="H222" s="21" t="s">
        <v>21</v>
      </c>
      <c r="I222" s="21" t="s">
        <v>28</v>
      </c>
      <c r="J222" s="171" t="s">
        <v>30</v>
      </c>
      <c r="K222" s="39" t="s">
        <v>1391</v>
      </c>
      <c r="L222" s="201"/>
      <c r="M222" s="335">
        <v>79310</v>
      </c>
      <c r="N222" s="192"/>
      <c r="O222" s="189">
        <f t="shared" si="3"/>
        <v>771810.00000000035</v>
      </c>
      <c r="P222" s="25"/>
    </row>
    <row r="223" spans="1:16" s="55" customFormat="1" ht="22.05" hidden="1" customHeight="1" x14ac:dyDescent="0.2">
      <c r="A223" s="186">
        <v>45699</v>
      </c>
      <c r="B223" s="20" t="s">
        <v>35</v>
      </c>
      <c r="C223" s="122">
        <v>469575</v>
      </c>
      <c r="D223" s="123"/>
      <c r="E223" s="123" t="s">
        <v>1718</v>
      </c>
      <c r="F223" s="22" t="s">
        <v>99</v>
      </c>
      <c r="G223" s="22"/>
      <c r="H223" s="21" t="s">
        <v>22</v>
      </c>
      <c r="I223" s="21" t="s">
        <v>103</v>
      </c>
      <c r="J223" s="171" t="s">
        <v>95</v>
      </c>
      <c r="K223" s="39" t="s">
        <v>1112</v>
      </c>
      <c r="L223" s="201"/>
      <c r="M223" s="335"/>
      <c r="N223" s="192">
        <v>2360</v>
      </c>
      <c r="O223" s="189">
        <f t="shared" si="3"/>
        <v>769450.00000000035</v>
      </c>
      <c r="P223" s="25"/>
    </row>
    <row r="224" spans="1:16" s="55" customFormat="1" ht="22.05" hidden="1" customHeight="1" x14ac:dyDescent="0.2">
      <c r="A224" s="186">
        <v>45699</v>
      </c>
      <c r="B224" s="20" t="s">
        <v>35</v>
      </c>
      <c r="C224" s="122">
        <v>118840</v>
      </c>
      <c r="D224" s="123"/>
      <c r="E224" s="123" t="s">
        <v>891</v>
      </c>
      <c r="F224" s="22" t="s">
        <v>77</v>
      </c>
      <c r="G224" s="22"/>
      <c r="H224" s="21" t="s">
        <v>21</v>
      </c>
      <c r="I224" s="21" t="s">
        <v>28</v>
      </c>
      <c r="J224" s="171" t="s">
        <v>34</v>
      </c>
      <c r="K224" s="39" t="s">
        <v>611</v>
      </c>
      <c r="L224" s="201"/>
      <c r="M224" s="335">
        <v>0.02</v>
      </c>
      <c r="N224" s="192"/>
      <c r="O224" s="189">
        <f t="shared" si="3"/>
        <v>769450.02000000037</v>
      </c>
      <c r="P224" s="25"/>
    </row>
    <row r="225" spans="1:16" s="55" customFormat="1" ht="22.05" hidden="1" customHeight="1" x14ac:dyDescent="0.2">
      <c r="A225" s="186">
        <v>45700</v>
      </c>
      <c r="B225" s="20" t="s">
        <v>35</v>
      </c>
      <c r="C225" s="122">
        <v>112578</v>
      </c>
      <c r="D225" s="123" t="s">
        <v>1726</v>
      </c>
      <c r="E225" s="123" t="s">
        <v>1724</v>
      </c>
      <c r="F225" s="22" t="s">
        <v>99</v>
      </c>
      <c r="G225" s="22"/>
      <c r="H225" s="21" t="s">
        <v>22</v>
      </c>
      <c r="I225" s="21" t="s">
        <v>55</v>
      </c>
      <c r="J225" s="171" t="s">
        <v>70</v>
      </c>
      <c r="K225" s="39" t="s">
        <v>612</v>
      </c>
      <c r="L225" s="201"/>
      <c r="M225" s="335"/>
      <c r="N225" s="192">
        <v>12000</v>
      </c>
      <c r="O225" s="189">
        <f t="shared" si="3"/>
        <v>757450.02000000037</v>
      </c>
      <c r="P225" s="25"/>
    </row>
    <row r="226" spans="1:16" s="55" customFormat="1" ht="22.05" hidden="1" customHeight="1" x14ac:dyDescent="0.2">
      <c r="A226" s="186">
        <v>45700</v>
      </c>
      <c r="B226" s="20" t="s">
        <v>35</v>
      </c>
      <c r="C226" s="122"/>
      <c r="D226" s="123" t="s">
        <v>1726</v>
      </c>
      <c r="E226" s="123" t="s">
        <v>1725</v>
      </c>
      <c r="F226" s="22" t="s">
        <v>99</v>
      </c>
      <c r="G226" s="22"/>
      <c r="H226" s="21" t="s">
        <v>22</v>
      </c>
      <c r="I226" s="21" t="s">
        <v>55</v>
      </c>
      <c r="J226" s="171" t="s">
        <v>70</v>
      </c>
      <c r="K226" s="39" t="s">
        <v>847</v>
      </c>
      <c r="L226" s="201"/>
      <c r="M226" s="335"/>
      <c r="N226" s="192">
        <v>39000</v>
      </c>
      <c r="O226" s="189">
        <f t="shared" si="3"/>
        <v>718450.02000000037</v>
      </c>
      <c r="P226" s="25"/>
    </row>
    <row r="227" spans="1:16" s="55" customFormat="1" ht="22.05" hidden="1" customHeight="1" x14ac:dyDescent="0.2">
      <c r="A227" s="186">
        <v>45700</v>
      </c>
      <c r="B227" s="20" t="s">
        <v>35</v>
      </c>
      <c r="C227" s="122">
        <v>436224</v>
      </c>
      <c r="D227" s="123"/>
      <c r="E227" s="123" t="s">
        <v>569</v>
      </c>
      <c r="F227" s="22" t="s">
        <v>99</v>
      </c>
      <c r="G227" s="22"/>
      <c r="H227" s="21" t="s">
        <v>21</v>
      </c>
      <c r="I227" s="21" t="s">
        <v>28</v>
      </c>
      <c r="J227" s="171" t="s">
        <v>30</v>
      </c>
      <c r="K227" s="39" t="s">
        <v>844</v>
      </c>
      <c r="L227" s="201"/>
      <c r="M227" s="335">
        <v>179515</v>
      </c>
      <c r="N227" s="192"/>
      <c r="O227" s="189">
        <f t="shared" si="3"/>
        <v>897965.02000000037</v>
      </c>
      <c r="P227" s="25"/>
    </row>
    <row r="228" spans="1:16" s="55" customFormat="1" ht="22.05" hidden="1" customHeight="1" x14ac:dyDescent="0.2">
      <c r="A228" s="186">
        <v>45700</v>
      </c>
      <c r="B228" s="20" t="s">
        <v>35</v>
      </c>
      <c r="C228" s="122">
        <v>371252</v>
      </c>
      <c r="D228" s="123" t="s">
        <v>1727</v>
      </c>
      <c r="E228" s="123" t="s">
        <v>577</v>
      </c>
      <c r="F228" s="22" t="s">
        <v>99</v>
      </c>
      <c r="G228" s="22"/>
      <c r="H228" s="21" t="s">
        <v>22</v>
      </c>
      <c r="I228" s="21" t="s">
        <v>81</v>
      </c>
      <c r="J228" s="171" t="s">
        <v>171</v>
      </c>
      <c r="K228" s="39" t="s">
        <v>621</v>
      </c>
      <c r="L228" s="201"/>
      <c r="M228" s="335"/>
      <c r="N228" s="192">
        <v>26000</v>
      </c>
      <c r="O228" s="189">
        <f t="shared" si="3"/>
        <v>871965.02000000037</v>
      </c>
      <c r="P228" s="25"/>
    </row>
    <row r="229" spans="1:16" s="55" customFormat="1" ht="22.05" hidden="1" customHeight="1" x14ac:dyDescent="0.2">
      <c r="A229" s="186">
        <v>45700</v>
      </c>
      <c r="B229" s="20" t="s">
        <v>35</v>
      </c>
      <c r="C229" s="122">
        <v>575564</v>
      </c>
      <c r="D229" s="123"/>
      <c r="E229" s="123" t="s">
        <v>587</v>
      </c>
      <c r="F229" s="22" t="s">
        <v>99</v>
      </c>
      <c r="G229" s="22"/>
      <c r="H229" s="21" t="s">
        <v>22</v>
      </c>
      <c r="I229" s="21" t="s">
        <v>81</v>
      </c>
      <c r="J229" s="171" t="s">
        <v>184</v>
      </c>
      <c r="K229" s="39" t="s">
        <v>849</v>
      </c>
      <c r="L229" s="201"/>
      <c r="M229" s="335"/>
      <c r="N229" s="192">
        <v>300200</v>
      </c>
      <c r="O229" s="189">
        <f t="shared" si="3"/>
        <v>571765.02000000037</v>
      </c>
      <c r="P229" s="25"/>
    </row>
    <row r="230" spans="1:16" s="55" customFormat="1" ht="22.05" hidden="1" customHeight="1" x14ac:dyDescent="0.2">
      <c r="A230" s="186">
        <v>45701</v>
      </c>
      <c r="B230" s="20" t="s">
        <v>35</v>
      </c>
      <c r="C230" s="122">
        <v>100539</v>
      </c>
      <c r="D230" s="123" t="s">
        <v>881</v>
      </c>
      <c r="E230" s="123" t="s">
        <v>1728</v>
      </c>
      <c r="F230" s="22" t="s">
        <v>99</v>
      </c>
      <c r="G230" s="22"/>
      <c r="H230" s="21" t="s">
        <v>22</v>
      </c>
      <c r="I230" s="21" t="s">
        <v>103</v>
      </c>
      <c r="J230" s="171" t="s">
        <v>93</v>
      </c>
      <c r="K230" s="39" t="s">
        <v>612</v>
      </c>
      <c r="L230" s="201"/>
      <c r="M230" s="335"/>
      <c r="N230" s="192">
        <v>4700</v>
      </c>
      <c r="O230" s="189">
        <f t="shared" si="3"/>
        <v>567065.02000000037</v>
      </c>
      <c r="P230" s="25"/>
    </row>
    <row r="231" spans="1:16" s="55" customFormat="1" ht="22.05" hidden="1" customHeight="1" x14ac:dyDescent="0.2">
      <c r="A231" s="186">
        <v>45701</v>
      </c>
      <c r="B231" s="20" t="s">
        <v>35</v>
      </c>
      <c r="C231" s="122">
        <v>106543</v>
      </c>
      <c r="D231" s="123" t="s">
        <v>1727</v>
      </c>
      <c r="E231" s="123" t="s">
        <v>577</v>
      </c>
      <c r="F231" s="22" t="s">
        <v>99</v>
      </c>
      <c r="G231" s="22"/>
      <c r="H231" s="21" t="s">
        <v>22</v>
      </c>
      <c r="I231" s="21" t="s">
        <v>81</v>
      </c>
      <c r="J231" s="171" t="s">
        <v>171</v>
      </c>
      <c r="K231" s="39" t="s">
        <v>621</v>
      </c>
      <c r="L231" s="201"/>
      <c r="M231" s="335"/>
      <c r="N231" s="192">
        <v>8000</v>
      </c>
      <c r="O231" s="189">
        <f t="shared" si="3"/>
        <v>559065.02000000037</v>
      </c>
      <c r="P231" s="25"/>
    </row>
    <row r="232" spans="1:16" s="55" customFormat="1" ht="22.05" hidden="1" customHeight="1" x14ac:dyDescent="0.2">
      <c r="A232" s="186">
        <v>45701</v>
      </c>
      <c r="B232" s="20" t="s">
        <v>35</v>
      </c>
      <c r="C232" s="122">
        <v>160751</v>
      </c>
      <c r="D232" s="123" t="s">
        <v>1729</v>
      </c>
      <c r="E232" s="123" t="s">
        <v>574</v>
      </c>
      <c r="F232" s="22" t="s">
        <v>99</v>
      </c>
      <c r="H232" s="21" t="s">
        <v>22</v>
      </c>
      <c r="I232" s="21" t="s">
        <v>55</v>
      </c>
      <c r="J232" s="171" t="s">
        <v>70</v>
      </c>
      <c r="K232" s="39" t="s">
        <v>625</v>
      </c>
      <c r="L232" s="201"/>
      <c r="M232" s="336"/>
      <c r="N232" s="195">
        <v>19000</v>
      </c>
      <c r="O232" s="189">
        <f t="shared" si="3"/>
        <v>540065.02000000037</v>
      </c>
      <c r="P232" s="25"/>
    </row>
    <row r="233" spans="1:16" s="55" customFormat="1" ht="22.05" hidden="1" customHeight="1" x14ac:dyDescent="0.2">
      <c r="A233" s="186">
        <v>45701</v>
      </c>
      <c r="B233" s="20" t="s">
        <v>35</v>
      </c>
      <c r="C233" s="122">
        <v>193156</v>
      </c>
      <c r="D233" s="123"/>
      <c r="E233" s="123" t="s">
        <v>1730</v>
      </c>
      <c r="F233" s="22" t="s">
        <v>99</v>
      </c>
      <c r="H233" s="21" t="s">
        <v>22</v>
      </c>
      <c r="I233" s="21" t="s">
        <v>55</v>
      </c>
      <c r="J233" s="171" t="s">
        <v>70</v>
      </c>
      <c r="K233" s="39" t="s">
        <v>630</v>
      </c>
      <c r="L233" s="201"/>
      <c r="M233" s="335"/>
      <c r="N233" s="192">
        <v>52235</v>
      </c>
      <c r="O233" s="189">
        <f t="shared" si="3"/>
        <v>487830.02000000037</v>
      </c>
      <c r="P233" s="25"/>
    </row>
    <row r="234" spans="1:16" s="55" customFormat="1" ht="22.05" hidden="1" customHeight="1" x14ac:dyDescent="0.2">
      <c r="A234" s="186">
        <v>45701</v>
      </c>
      <c r="B234" s="20" t="s">
        <v>35</v>
      </c>
      <c r="C234" s="122">
        <v>399439</v>
      </c>
      <c r="D234" s="123" t="s">
        <v>1731</v>
      </c>
      <c r="E234" s="123" t="s">
        <v>1732</v>
      </c>
      <c r="F234" s="22" t="s">
        <v>99</v>
      </c>
      <c r="H234" s="21" t="s">
        <v>22</v>
      </c>
      <c r="I234" s="21" t="s">
        <v>55</v>
      </c>
      <c r="J234" s="171" t="s">
        <v>70</v>
      </c>
      <c r="K234" s="39" t="s">
        <v>618</v>
      </c>
      <c r="L234" s="201"/>
      <c r="M234" s="335"/>
      <c r="N234" s="192">
        <v>20160</v>
      </c>
      <c r="O234" s="189">
        <f t="shared" si="3"/>
        <v>467670.02000000037</v>
      </c>
      <c r="P234" s="25"/>
    </row>
    <row r="235" spans="1:16" s="55" customFormat="1" ht="22.05" hidden="1" customHeight="1" x14ac:dyDescent="0.2">
      <c r="A235" s="186">
        <v>45701</v>
      </c>
      <c r="B235" s="20" t="s">
        <v>35</v>
      </c>
      <c r="C235" s="122">
        <v>399440</v>
      </c>
      <c r="D235" s="123" t="s">
        <v>1731</v>
      </c>
      <c r="E235" s="123" t="s">
        <v>574</v>
      </c>
      <c r="F235" s="22" t="s">
        <v>99</v>
      </c>
      <c r="G235" s="41"/>
      <c r="H235" s="21" t="s">
        <v>22</v>
      </c>
      <c r="I235" s="21" t="s">
        <v>55</v>
      </c>
      <c r="J235" s="171" t="s">
        <v>70</v>
      </c>
      <c r="K235" s="39" t="s">
        <v>625</v>
      </c>
      <c r="L235" s="201"/>
      <c r="M235" s="335"/>
      <c r="N235" s="192">
        <v>12500</v>
      </c>
      <c r="O235" s="189">
        <f t="shared" si="3"/>
        <v>455170.02000000037</v>
      </c>
      <c r="P235" s="25"/>
    </row>
    <row r="236" spans="1:16" s="55" customFormat="1" ht="22.05" hidden="1" customHeight="1" x14ac:dyDescent="0.2">
      <c r="A236" s="186">
        <v>45701</v>
      </c>
      <c r="B236" s="20" t="s">
        <v>35</v>
      </c>
      <c r="C236" s="122">
        <v>399436</v>
      </c>
      <c r="D236" s="123" t="s">
        <v>1731</v>
      </c>
      <c r="E236" s="123" t="s">
        <v>1733</v>
      </c>
      <c r="F236" s="22" t="s">
        <v>99</v>
      </c>
      <c r="G236" s="41"/>
      <c r="H236" s="21" t="s">
        <v>22</v>
      </c>
      <c r="I236" s="21" t="s">
        <v>55</v>
      </c>
      <c r="J236" s="171" t="s">
        <v>70</v>
      </c>
      <c r="K236" s="39" t="s">
        <v>630</v>
      </c>
      <c r="L236" s="201"/>
      <c r="M236" s="335"/>
      <c r="N236" s="192">
        <v>4312.5</v>
      </c>
      <c r="O236" s="189">
        <f t="shared" si="3"/>
        <v>450857.52000000037</v>
      </c>
      <c r="P236" s="25"/>
    </row>
    <row r="237" spans="1:16" s="55" customFormat="1" ht="22.05" hidden="1" customHeight="1" x14ac:dyDescent="0.2">
      <c r="A237" s="186">
        <v>45701</v>
      </c>
      <c r="B237" s="20" t="s">
        <v>35</v>
      </c>
      <c r="C237" s="122">
        <v>419021</v>
      </c>
      <c r="D237" s="123"/>
      <c r="E237" s="123" t="s">
        <v>574</v>
      </c>
      <c r="F237" s="22" t="s">
        <v>99</v>
      </c>
      <c r="G237" s="41"/>
      <c r="H237" s="21" t="s">
        <v>22</v>
      </c>
      <c r="I237" s="21" t="s">
        <v>55</v>
      </c>
      <c r="J237" s="171" t="s">
        <v>70</v>
      </c>
      <c r="K237" s="49" t="s">
        <v>1765</v>
      </c>
      <c r="L237" s="49"/>
      <c r="M237" s="335"/>
      <c r="N237" s="192">
        <v>400000</v>
      </c>
      <c r="O237" s="189">
        <f t="shared" si="3"/>
        <v>50857.520000000368</v>
      </c>
      <c r="P237" s="25"/>
    </row>
    <row r="238" spans="1:16" s="55" customFormat="1" ht="22.05" hidden="1" customHeight="1" x14ac:dyDescent="0.2">
      <c r="A238" s="186">
        <v>45701</v>
      </c>
      <c r="B238" s="20" t="s">
        <v>35</v>
      </c>
      <c r="C238" s="122">
        <v>9671326</v>
      </c>
      <c r="D238" s="123"/>
      <c r="E238" s="123" t="s">
        <v>606</v>
      </c>
      <c r="F238" s="22" t="s">
        <v>120</v>
      </c>
      <c r="G238" s="41"/>
      <c r="H238" s="21" t="s">
        <v>22</v>
      </c>
      <c r="I238" s="21" t="s">
        <v>58</v>
      </c>
      <c r="J238" s="171" t="s">
        <v>101</v>
      </c>
      <c r="K238" s="49" t="s">
        <v>638</v>
      </c>
      <c r="L238" s="49"/>
      <c r="M238" s="335"/>
      <c r="N238" s="192">
        <v>8509.86</v>
      </c>
      <c r="O238" s="189">
        <f t="shared" si="3"/>
        <v>42347.660000000367</v>
      </c>
      <c r="P238" s="25"/>
    </row>
    <row r="239" spans="1:16" s="55" customFormat="1" ht="22.05" hidden="1" customHeight="1" x14ac:dyDescent="0.2">
      <c r="A239" s="186">
        <v>45702</v>
      </c>
      <c r="B239" s="20" t="s">
        <v>35</v>
      </c>
      <c r="C239" s="122">
        <v>12205</v>
      </c>
      <c r="D239" s="123"/>
      <c r="E239" s="123" t="s">
        <v>608</v>
      </c>
      <c r="F239" s="22" t="s">
        <v>77</v>
      </c>
      <c r="G239" s="41"/>
      <c r="H239" s="21" t="s">
        <v>22</v>
      </c>
      <c r="I239" s="21" t="s">
        <v>57</v>
      </c>
      <c r="J239" s="171" t="s">
        <v>85</v>
      </c>
      <c r="K239" s="49" t="s">
        <v>611</v>
      </c>
      <c r="L239" s="49"/>
      <c r="M239" s="191"/>
      <c r="N239" s="337">
        <v>183</v>
      </c>
      <c r="O239" s="189">
        <f t="shared" si="3"/>
        <v>42164.660000000367</v>
      </c>
      <c r="P239" s="25"/>
    </row>
    <row r="240" spans="1:16" s="55" customFormat="1" ht="22.05" hidden="1" customHeight="1" x14ac:dyDescent="0.2">
      <c r="A240" s="186">
        <v>45702</v>
      </c>
      <c r="B240" s="20" t="s">
        <v>35</v>
      </c>
      <c r="C240" s="122">
        <v>12205</v>
      </c>
      <c r="D240" s="123"/>
      <c r="E240" s="123" t="s">
        <v>609</v>
      </c>
      <c r="F240" s="22" t="s">
        <v>77</v>
      </c>
      <c r="G240" s="41"/>
      <c r="H240" s="21" t="s">
        <v>22</v>
      </c>
      <c r="I240" s="21" t="s">
        <v>57</v>
      </c>
      <c r="J240" s="171" t="s">
        <v>85</v>
      </c>
      <c r="K240" s="39" t="s">
        <v>611</v>
      </c>
      <c r="L240" s="201"/>
      <c r="M240" s="191"/>
      <c r="N240" s="337">
        <v>29.28</v>
      </c>
      <c r="O240" s="189">
        <f t="shared" si="3"/>
        <v>42135.380000000368</v>
      </c>
      <c r="P240" s="25"/>
    </row>
    <row r="241" spans="1:16" s="55" customFormat="1" ht="22.05" hidden="1" customHeight="1" x14ac:dyDescent="0.2">
      <c r="A241" s="186">
        <v>45702</v>
      </c>
      <c r="B241" s="20" t="s">
        <v>35</v>
      </c>
      <c r="C241" s="122">
        <v>168262</v>
      </c>
      <c r="D241" s="123" t="s">
        <v>1723</v>
      </c>
      <c r="E241" s="123" t="s">
        <v>1734</v>
      </c>
      <c r="F241" s="22" t="s">
        <v>99</v>
      </c>
      <c r="G241" s="41"/>
      <c r="H241" s="21" t="s">
        <v>22</v>
      </c>
      <c r="I241" s="21" t="s">
        <v>55</v>
      </c>
      <c r="J241" s="171" t="s">
        <v>70</v>
      </c>
      <c r="K241" s="49" t="s">
        <v>612</v>
      </c>
      <c r="L241" s="49"/>
      <c r="M241" s="200"/>
      <c r="N241" s="198">
        <v>8000</v>
      </c>
      <c r="O241" s="189">
        <f t="shared" si="3"/>
        <v>34135.380000000368</v>
      </c>
      <c r="P241" s="25"/>
    </row>
    <row r="242" spans="1:16" s="55" customFormat="1" ht="22.05" hidden="1" customHeight="1" x14ac:dyDescent="0.2">
      <c r="A242" s="186">
        <v>45702</v>
      </c>
      <c r="B242" s="20" t="s">
        <v>35</v>
      </c>
      <c r="C242" s="122">
        <v>168235</v>
      </c>
      <c r="D242" s="123" t="s">
        <v>1723</v>
      </c>
      <c r="E242" s="123" t="s">
        <v>1735</v>
      </c>
      <c r="F242" s="22" t="s">
        <v>99</v>
      </c>
      <c r="G242" s="41"/>
      <c r="H242" s="21" t="s">
        <v>22</v>
      </c>
      <c r="I242" s="21" t="s">
        <v>55</v>
      </c>
      <c r="J242" s="171" t="s">
        <v>70</v>
      </c>
      <c r="K242" s="49" t="s">
        <v>847</v>
      </c>
      <c r="L242" s="49"/>
      <c r="M242" s="191"/>
      <c r="N242" s="192">
        <v>26000</v>
      </c>
      <c r="O242" s="189">
        <f t="shared" si="3"/>
        <v>8135.3800000003685</v>
      </c>
      <c r="P242" s="25"/>
    </row>
    <row r="243" spans="1:16" s="55" customFormat="1" ht="22.05" hidden="1" customHeight="1" x14ac:dyDescent="0.2">
      <c r="A243" s="186">
        <v>45702</v>
      </c>
      <c r="B243" s="20" t="s">
        <v>35</v>
      </c>
      <c r="C243" s="122">
        <v>2506495817</v>
      </c>
      <c r="D243" s="123"/>
      <c r="E243" s="123" t="s">
        <v>597</v>
      </c>
      <c r="F243" s="22" t="s">
        <v>99</v>
      </c>
      <c r="G243" s="41"/>
      <c r="H243" s="21" t="s">
        <v>21</v>
      </c>
      <c r="I243" s="21" t="s">
        <v>81</v>
      </c>
      <c r="J243" s="171" t="s">
        <v>168</v>
      </c>
      <c r="K243" s="49" t="s">
        <v>622</v>
      </c>
      <c r="L243" s="49"/>
      <c r="M243" s="191">
        <v>150000</v>
      </c>
      <c r="N243" s="337"/>
      <c r="O243" s="189">
        <f t="shared" si="3"/>
        <v>158135.38000000035</v>
      </c>
      <c r="P243" s="25"/>
    </row>
    <row r="244" spans="1:16" s="55" customFormat="1" ht="22.05" hidden="1" customHeight="1" x14ac:dyDescent="0.2">
      <c r="A244" s="186">
        <v>45702</v>
      </c>
      <c r="B244" s="20" t="s">
        <v>35</v>
      </c>
      <c r="C244" s="122">
        <v>89727</v>
      </c>
      <c r="D244" s="123"/>
      <c r="E244" s="123" t="s">
        <v>891</v>
      </c>
      <c r="F244" s="22" t="s">
        <v>77</v>
      </c>
      <c r="G244" s="41"/>
      <c r="H244" s="21" t="s">
        <v>21</v>
      </c>
      <c r="I244" s="21" t="s">
        <v>28</v>
      </c>
      <c r="J244" s="171" t="s">
        <v>34</v>
      </c>
      <c r="K244" s="49" t="s">
        <v>611</v>
      </c>
      <c r="L244" s="49"/>
      <c r="M244" s="191">
        <v>0.01</v>
      </c>
      <c r="N244" s="337"/>
      <c r="O244" s="189">
        <f t="shared" si="3"/>
        <v>158135.39000000036</v>
      </c>
      <c r="P244" s="25"/>
    </row>
    <row r="245" spans="1:16" s="55" customFormat="1" ht="22.05" hidden="1" customHeight="1" x14ac:dyDescent="0.2">
      <c r="A245" s="186">
        <v>45702</v>
      </c>
      <c r="B245" s="20" t="s">
        <v>35</v>
      </c>
      <c r="C245" s="122">
        <v>1595990</v>
      </c>
      <c r="D245" s="123"/>
      <c r="E245" s="123" t="s">
        <v>563</v>
      </c>
      <c r="F245" s="22" t="s">
        <v>77</v>
      </c>
      <c r="G245" s="41"/>
      <c r="H245" s="21" t="s">
        <v>22</v>
      </c>
      <c r="I245" s="21" t="s">
        <v>57</v>
      </c>
      <c r="J245" s="171" t="s">
        <v>86</v>
      </c>
      <c r="K245" s="49" t="s">
        <v>611</v>
      </c>
      <c r="L245" s="49"/>
      <c r="M245" s="191"/>
      <c r="N245" s="192">
        <v>51357.2</v>
      </c>
      <c r="O245" s="189">
        <f t="shared" si="3"/>
        <v>106778.19000000037</v>
      </c>
      <c r="P245" s="25"/>
    </row>
    <row r="246" spans="1:16" s="55" customFormat="1" ht="22.05" hidden="1" customHeight="1" x14ac:dyDescent="0.2">
      <c r="A246" s="186">
        <v>45702</v>
      </c>
      <c r="B246" s="20" t="s">
        <v>35</v>
      </c>
      <c r="C246" s="122">
        <v>1595996</v>
      </c>
      <c r="D246" s="123"/>
      <c r="E246" s="123" t="s">
        <v>563</v>
      </c>
      <c r="F246" s="22" t="s">
        <v>77</v>
      </c>
      <c r="G246" s="41"/>
      <c r="H246" s="21" t="s">
        <v>22</v>
      </c>
      <c r="I246" s="21" t="s">
        <v>57</v>
      </c>
      <c r="J246" s="171" t="s">
        <v>86</v>
      </c>
      <c r="K246" s="49" t="s">
        <v>611</v>
      </c>
      <c r="L246" s="49"/>
      <c r="M246" s="191"/>
      <c r="N246" s="192">
        <v>49074.65</v>
      </c>
      <c r="O246" s="189">
        <f t="shared" si="3"/>
        <v>57703.540000000365</v>
      </c>
      <c r="P246" s="25"/>
    </row>
    <row r="247" spans="1:16" s="55" customFormat="1" ht="22.05" hidden="1" customHeight="1" x14ac:dyDescent="0.2">
      <c r="A247" s="186">
        <v>45702</v>
      </c>
      <c r="B247" s="20" t="s">
        <v>35</v>
      </c>
      <c r="C247" s="122">
        <v>1596716</v>
      </c>
      <c r="D247" s="123"/>
      <c r="E247" s="123" t="s">
        <v>563</v>
      </c>
      <c r="F247" s="22" t="s">
        <v>77</v>
      </c>
      <c r="G247" s="41"/>
      <c r="H247" s="21" t="s">
        <v>22</v>
      </c>
      <c r="I247" s="21" t="s">
        <v>57</v>
      </c>
      <c r="J247" s="171" t="s">
        <v>86</v>
      </c>
      <c r="K247" s="49" t="s">
        <v>611</v>
      </c>
      <c r="L247" s="49"/>
      <c r="M247" s="199"/>
      <c r="N247" s="190">
        <v>7715.28</v>
      </c>
      <c r="O247" s="189">
        <f t="shared" si="3"/>
        <v>49988.260000000366</v>
      </c>
      <c r="P247" s="25"/>
    </row>
    <row r="248" spans="1:16" s="55" customFormat="1" ht="22.05" hidden="1" customHeight="1" x14ac:dyDescent="0.2">
      <c r="A248" s="186">
        <v>45702</v>
      </c>
      <c r="B248" s="20" t="s">
        <v>35</v>
      </c>
      <c r="C248" s="122"/>
      <c r="D248" s="123"/>
      <c r="E248" s="123" t="s">
        <v>569</v>
      </c>
      <c r="F248" s="22" t="s">
        <v>99</v>
      </c>
      <c r="G248" s="41"/>
      <c r="H248" s="21" t="s">
        <v>21</v>
      </c>
      <c r="I248" s="21" t="s">
        <v>28</v>
      </c>
      <c r="J248" s="171" t="s">
        <v>30</v>
      </c>
      <c r="K248" s="49" t="s">
        <v>615</v>
      </c>
      <c r="L248" s="49"/>
      <c r="M248" s="191">
        <v>1000000</v>
      </c>
      <c r="N248" s="337"/>
      <c r="O248" s="189">
        <f t="shared" si="3"/>
        <v>1049988.2600000005</v>
      </c>
      <c r="P248" s="25"/>
    </row>
    <row r="249" spans="1:16" s="55" customFormat="1" ht="22.05" hidden="1" customHeight="1" x14ac:dyDescent="0.2">
      <c r="A249" s="186">
        <v>45702</v>
      </c>
      <c r="B249" s="20" t="s">
        <v>35</v>
      </c>
      <c r="C249" s="122">
        <v>569383</v>
      </c>
      <c r="D249" s="123"/>
      <c r="E249" s="123" t="s">
        <v>574</v>
      </c>
      <c r="F249" s="22" t="s">
        <v>99</v>
      </c>
      <c r="G249" s="41"/>
      <c r="H249" s="21" t="s">
        <v>22</v>
      </c>
      <c r="I249" s="21" t="s">
        <v>55</v>
      </c>
      <c r="J249" s="171" t="s">
        <v>70</v>
      </c>
      <c r="K249" s="49" t="s">
        <v>1765</v>
      </c>
      <c r="L249" s="49"/>
      <c r="M249" s="191"/>
      <c r="N249" s="337">
        <v>500000</v>
      </c>
      <c r="O249" s="189">
        <f t="shared" si="3"/>
        <v>549988.26000000047</v>
      </c>
      <c r="P249" s="25"/>
    </row>
    <row r="250" spans="1:16" s="55" customFormat="1" ht="22.05" hidden="1" customHeight="1" x14ac:dyDescent="0.2">
      <c r="A250" s="186">
        <v>45702</v>
      </c>
      <c r="B250" s="20" t="s">
        <v>35</v>
      </c>
      <c r="C250" s="122">
        <v>583214</v>
      </c>
      <c r="D250" s="123"/>
      <c r="E250" s="123" t="s">
        <v>1736</v>
      </c>
      <c r="F250" s="22" t="s">
        <v>99</v>
      </c>
      <c r="G250" s="41"/>
      <c r="H250" s="21" t="s">
        <v>22</v>
      </c>
      <c r="I250" s="21" t="s">
        <v>81</v>
      </c>
      <c r="J250" s="171" t="s">
        <v>181</v>
      </c>
      <c r="K250" s="49" t="s">
        <v>848</v>
      </c>
      <c r="L250" s="49"/>
      <c r="M250" s="335"/>
      <c r="N250" s="192">
        <v>190587.5</v>
      </c>
      <c r="O250" s="189">
        <f t="shared" si="3"/>
        <v>359400.76000000047</v>
      </c>
      <c r="P250" s="25"/>
    </row>
    <row r="251" spans="1:16" s="55" customFormat="1" ht="22.05" hidden="1" customHeight="1" x14ac:dyDescent="0.2">
      <c r="A251" s="186">
        <v>45702</v>
      </c>
      <c r="B251" s="20" t="s">
        <v>35</v>
      </c>
      <c r="C251" s="122">
        <v>587943</v>
      </c>
      <c r="D251" s="123" t="s">
        <v>1727</v>
      </c>
      <c r="E251" s="123" t="s">
        <v>577</v>
      </c>
      <c r="F251" s="22" t="s">
        <v>99</v>
      </c>
      <c r="G251" s="41"/>
      <c r="H251" s="21" t="s">
        <v>22</v>
      </c>
      <c r="I251" s="21" t="s">
        <v>81</v>
      </c>
      <c r="J251" s="171" t="s">
        <v>171</v>
      </c>
      <c r="K251" s="49" t="s">
        <v>621</v>
      </c>
      <c r="L251" s="49"/>
      <c r="M251" s="335"/>
      <c r="N251" s="192">
        <v>50500</v>
      </c>
      <c r="O251" s="189">
        <f t="shared" si="3"/>
        <v>308900.76000000047</v>
      </c>
      <c r="P251" s="25"/>
    </row>
    <row r="252" spans="1:16" s="55" customFormat="1" ht="22.05" hidden="1" customHeight="1" x14ac:dyDescent="0.2">
      <c r="A252" s="186">
        <v>45702</v>
      </c>
      <c r="B252" s="20" t="s">
        <v>35</v>
      </c>
      <c r="C252" s="122">
        <v>669312</v>
      </c>
      <c r="D252" s="123" t="s">
        <v>1737</v>
      </c>
      <c r="E252" s="123" t="s">
        <v>1738</v>
      </c>
      <c r="F252" s="22" t="s">
        <v>99</v>
      </c>
      <c r="G252" s="41"/>
      <c r="H252" s="21" t="s">
        <v>22</v>
      </c>
      <c r="I252" s="21" t="s">
        <v>103</v>
      </c>
      <c r="J252" s="171" t="s">
        <v>92</v>
      </c>
      <c r="K252" s="49" t="s">
        <v>1766</v>
      </c>
      <c r="L252" s="49"/>
      <c r="M252" s="335"/>
      <c r="N252" s="192">
        <v>1972</v>
      </c>
      <c r="O252" s="189">
        <f t="shared" si="3"/>
        <v>306928.76000000047</v>
      </c>
      <c r="P252" s="25"/>
    </row>
    <row r="253" spans="1:16" s="55" customFormat="1" ht="22.05" hidden="1" customHeight="1" x14ac:dyDescent="0.2">
      <c r="A253" s="186">
        <v>45702</v>
      </c>
      <c r="B253" s="20" t="s">
        <v>35</v>
      </c>
      <c r="C253" s="122">
        <v>677010</v>
      </c>
      <c r="D253" s="123" t="s">
        <v>1739</v>
      </c>
      <c r="E253" s="123" t="s">
        <v>1740</v>
      </c>
      <c r="F253" s="22" t="s">
        <v>99</v>
      </c>
      <c r="G253" s="41"/>
      <c r="H253" s="21" t="s">
        <v>22</v>
      </c>
      <c r="I253" s="21" t="s">
        <v>103</v>
      </c>
      <c r="J253" s="171" t="s">
        <v>92</v>
      </c>
      <c r="K253" s="49" t="s">
        <v>1767</v>
      </c>
      <c r="L253" s="49"/>
      <c r="M253" s="335"/>
      <c r="N253" s="192">
        <v>2626.37</v>
      </c>
      <c r="O253" s="189">
        <f t="shared" si="3"/>
        <v>304302.39000000048</v>
      </c>
      <c r="P253" s="25"/>
    </row>
    <row r="254" spans="1:16" s="55" customFormat="1" ht="22.05" hidden="1" customHeight="1" x14ac:dyDescent="0.2">
      <c r="A254" s="186">
        <v>45702</v>
      </c>
      <c r="B254" s="20" t="s">
        <v>35</v>
      </c>
      <c r="C254" s="122">
        <v>1602584</v>
      </c>
      <c r="D254" s="123"/>
      <c r="E254" s="123" t="s">
        <v>1741</v>
      </c>
      <c r="F254" s="22" t="s">
        <v>77</v>
      </c>
      <c r="G254" s="41"/>
      <c r="H254" s="21" t="s">
        <v>22</v>
      </c>
      <c r="I254" s="21" t="s">
        <v>57</v>
      </c>
      <c r="J254" s="171" t="s">
        <v>86</v>
      </c>
      <c r="K254" s="49" t="s">
        <v>611</v>
      </c>
      <c r="L254" s="49"/>
      <c r="M254" s="335"/>
      <c r="N254" s="192">
        <v>14709.72</v>
      </c>
      <c r="O254" s="189">
        <f t="shared" si="3"/>
        <v>289592.67000000051</v>
      </c>
      <c r="P254" s="25"/>
    </row>
    <row r="255" spans="1:16" s="55" customFormat="1" ht="22.05" hidden="1" customHeight="1" x14ac:dyDescent="0.2">
      <c r="A255" s="186">
        <v>45702</v>
      </c>
      <c r="B255" s="20" t="s">
        <v>35</v>
      </c>
      <c r="C255" s="122">
        <v>1602590</v>
      </c>
      <c r="D255" s="123"/>
      <c r="E255" s="123" t="s">
        <v>1741</v>
      </c>
      <c r="F255" s="22" t="s">
        <v>77</v>
      </c>
      <c r="G255" s="41"/>
      <c r="H255" s="21" t="s">
        <v>22</v>
      </c>
      <c r="I255" s="21" t="s">
        <v>57</v>
      </c>
      <c r="J255" s="171" t="s">
        <v>86</v>
      </c>
      <c r="K255" s="49" t="s">
        <v>611</v>
      </c>
      <c r="L255" s="49"/>
      <c r="M255" s="335"/>
      <c r="N255" s="192">
        <v>2353.56</v>
      </c>
      <c r="O255" s="189">
        <f t="shared" si="3"/>
        <v>287239.11000000051</v>
      </c>
      <c r="P255" s="25"/>
    </row>
    <row r="256" spans="1:16" s="55" customFormat="1" ht="22.05" hidden="1" customHeight="1" x14ac:dyDescent="0.2">
      <c r="A256" s="186">
        <v>45702</v>
      </c>
      <c r="B256" s="20" t="s">
        <v>35</v>
      </c>
      <c r="C256" s="122">
        <v>1602635</v>
      </c>
      <c r="D256" s="123"/>
      <c r="E256" s="123" t="s">
        <v>1741</v>
      </c>
      <c r="F256" s="22" t="s">
        <v>77</v>
      </c>
      <c r="G256" s="41"/>
      <c r="H256" s="21" t="s">
        <v>22</v>
      </c>
      <c r="I256" s="21" t="s">
        <v>57</v>
      </c>
      <c r="J256" s="171" t="s">
        <v>86</v>
      </c>
      <c r="K256" s="49" t="s">
        <v>611</v>
      </c>
      <c r="L256" s="49"/>
      <c r="M256" s="335"/>
      <c r="N256" s="192">
        <v>13238.75</v>
      </c>
      <c r="O256" s="189">
        <f t="shared" si="3"/>
        <v>274000.36000000051</v>
      </c>
      <c r="P256" s="25"/>
    </row>
    <row r="257" spans="1:16" s="55" customFormat="1" ht="22.05" hidden="1" customHeight="1" x14ac:dyDescent="0.2">
      <c r="A257" s="186">
        <v>45702</v>
      </c>
      <c r="B257" s="20" t="s">
        <v>35</v>
      </c>
      <c r="C257" s="122">
        <v>1602639</v>
      </c>
      <c r="D257" s="123" t="s">
        <v>609</v>
      </c>
      <c r="E257" s="123" t="s">
        <v>1741</v>
      </c>
      <c r="F257" s="22" t="s">
        <v>77</v>
      </c>
      <c r="G257" s="41"/>
      <c r="H257" s="21" t="s">
        <v>22</v>
      </c>
      <c r="I257" s="21" t="s">
        <v>57</v>
      </c>
      <c r="J257" s="171" t="s">
        <v>86</v>
      </c>
      <c r="K257" s="49" t="s">
        <v>611</v>
      </c>
      <c r="L257" s="49"/>
      <c r="M257" s="335"/>
      <c r="N257" s="192">
        <v>2118.1999999999998</v>
      </c>
      <c r="O257" s="189">
        <f t="shared" si="3"/>
        <v>271882.1600000005</v>
      </c>
      <c r="P257" s="25"/>
    </row>
    <row r="258" spans="1:16" s="55" customFormat="1" ht="22.05" hidden="1" customHeight="1" x14ac:dyDescent="0.2">
      <c r="A258" s="186">
        <v>45702</v>
      </c>
      <c r="B258" s="20" t="s">
        <v>35</v>
      </c>
      <c r="C258" s="122">
        <v>1602722</v>
      </c>
      <c r="D258" s="123"/>
      <c r="E258" s="123" t="s">
        <v>1741</v>
      </c>
      <c r="F258" s="22" t="s">
        <v>77</v>
      </c>
      <c r="G258" s="41"/>
      <c r="H258" s="21" t="s">
        <v>22</v>
      </c>
      <c r="I258" s="21" t="s">
        <v>57</v>
      </c>
      <c r="J258" s="171" t="s">
        <v>86</v>
      </c>
      <c r="K258" s="49" t="s">
        <v>611</v>
      </c>
      <c r="L258" s="49"/>
      <c r="M258" s="335"/>
      <c r="N258" s="192">
        <v>12650.36</v>
      </c>
      <c r="O258" s="189">
        <f t="shared" si="3"/>
        <v>259231.80000000051</v>
      </c>
      <c r="P258" s="25"/>
    </row>
    <row r="259" spans="1:16" s="55" customFormat="1" ht="22.05" hidden="1" customHeight="1" x14ac:dyDescent="0.2">
      <c r="A259" s="186">
        <v>45702</v>
      </c>
      <c r="B259" s="20" t="s">
        <v>35</v>
      </c>
      <c r="C259" s="122">
        <v>1602724</v>
      </c>
      <c r="D259" s="123" t="s">
        <v>609</v>
      </c>
      <c r="E259" s="123" t="s">
        <v>1741</v>
      </c>
      <c r="F259" s="22" t="s">
        <v>77</v>
      </c>
      <c r="G259" s="41"/>
      <c r="H259" s="21" t="s">
        <v>22</v>
      </c>
      <c r="I259" s="21" t="s">
        <v>57</v>
      </c>
      <c r="J259" s="171" t="s">
        <v>86</v>
      </c>
      <c r="K259" s="49" t="s">
        <v>611</v>
      </c>
      <c r="L259" s="49"/>
      <c r="M259" s="335"/>
      <c r="N259" s="192">
        <v>2024.06</v>
      </c>
      <c r="O259" s="189">
        <f t="shared" si="3"/>
        <v>257207.74000000051</v>
      </c>
      <c r="P259" s="25"/>
    </row>
    <row r="260" spans="1:16" s="55" customFormat="1" ht="22.05" hidden="1" customHeight="1" x14ac:dyDescent="0.2">
      <c r="A260" s="186">
        <v>45703</v>
      </c>
      <c r="B260" s="20" t="s">
        <v>35</v>
      </c>
      <c r="C260" s="122">
        <v>89266</v>
      </c>
      <c r="D260" s="123"/>
      <c r="E260" s="123" t="s">
        <v>1742</v>
      </c>
      <c r="F260" s="22" t="s">
        <v>99</v>
      </c>
      <c r="G260" s="41"/>
      <c r="H260" s="21" t="s">
        <v>22</v>
      </c>
      <c r="I260" s="21" t="s">
        <v>55</v>
      </c>
      <c r="J260" s="171" t="s">
        <v>70</v>
      </c>
      <c r="K260" s="49" t="s">
        <v>1768</v>
      </c>
      <c r="L260" s="49"/>
      <c r="M260" s="335"/>
      <c r="N260" s="192">
        <v>36500</v>
      </c>
      <c r="O260" s="189">
        <f t="shared" si="3"/>
        <v>220707.74000000051</v>
      </c>
      <c r="P260" s="25"/>
    </row>
    <row r="261" spans="1:16" s="55" customFormat="1" ht="22.05" hidden="1" customHeight="1" x14ac:dyDescent="0.2">
      <c r="A261" s="186">
        <v>45703</v>
      </c>
      <c r="B261" s="20" t="s">
        <v>35</v>
      </c>
      <c r="C261" s="122">
        <v>451492</v>
      </c>
      <c r="D261" s="123"/>
      <c r="E261" s="123" t="s">
        <v>1066</v>
      </c>
      <c r="F261" s="22" t="s">
        <v>99</v>
      </c>
      <c r="G261" s="41"/>
      <c r="H261" s="21" t="s">
        <v>21</v>
      </c>
      <c r="I261" s="21" t="s">
        <v>81</v>
      </c>
      <c r="J261" s="171" t="s">
        <v>171</v>
      </c>
      <c r="K261" s="49" t="s">
        <v>1080</v>
      </c>
      <c r="L261" s="49"/>
      <c r="M261" s="191">
        <v>500</v>
      </c>
      <c r="N261" s="192"/>
      <c r="O261" s="189">
        <f t="shared" ref="O261:O324" si="4">O260+M261-N261</f>
        <v>221207.74000000051</v>
      </c>
      <c r="P261" s="25"/>
    </row>
    <row r="262" spans="1:16" s="55" customFormat="1" ht="22.05" hidden="1" customHeight="1" x14ac:dyDescent="0.2">
      <c r="A262" s="186">
        <v>45703</v>
      </c>
      <c r="B262" s="20" t="s">
        <v>35</v>
      </c>
      <c r="C262" s="122">
        <v>484454</v>
      </c>
      <c r="D262" s="123" t="s">
        <v>1743</v>
      </c>
      <c r="E262" s="123" t="s">
        <v>1744</v>
      </c>
      <c r="F262" s="22" t="s">
        <v>99</v>
      </c>
      <c r="G262" s="41"/>
      <c r="H262" s="21" t="s">
        <v>22</v>
      </c>
      <c r="I262" s="21" t="s">
        <v>103</v>
      </c>
      <c r="J262" s="171" t="s">
        <v>93</v>
      </c>
      <c r="K262" s="49" t="s">
        <v>853</v>
      </c>
      <c r="L262" s="49"/>
      <c r="M262" s="191"/>
      <c r="N262" s="192">
        <v>8674</v>
      </c>
      <c r="O262" s="189">
        <f t="shared" si="4"/>
        <v>212533.74000000051</v>
      </c>
      <c r="P262" s="25"/>
    </row>
    <row r="263" spans="1:16" s="55" customFormat="1" ht="22.05" hidden="1" customHeight="1" x14ac:dyDescent="0.2">
      <c r="A263" s="186">
        <v>45705</v>
      </c>
      <c r="B263" s="20" t="s">
        <v>35</v>
      </c>
      <c r="C263" s="122">
        <v>310752</v>
      </c>
      <c r="D263" s="123"/>
      <c r="E263" s="123" t="s">
        <v>577</v>
      </c>
      <c r="F263" s="22" t="s">
        <v>99</v>
      </c>
      <c r="G263" s="41"/>
      <c r="H263" s="21" t="s">
        <v>22</v>
      </c>
      <c r="I263" s="21" t="s">
        <v>81</v>
      </c>
      <c r="J263" s="171" t="s">
        <v>171</v>
      </c>
      <c r="K263" s="49" t="s">
        <v>621</v>
      </c>
      <c r="L263" s="49"/>
      <c r="M263" s="194"/>
      <c r="N263" s="195">
        <v>10500</v>
      </c>
      <c r="O263" s="189">
        <f t="shared" si="4"/>
        <v>202033.74000000051</v>
      </c>
      <c r="P263" s="25"/>
    </row>
    <row r="264" spans="1:16" s="55" customFormat="1" ht="22.05" hidden="1" customHeight="1" x14ac:dyDescent="0.2">
      <c r="A264" s="186">
        <v>45705</v>
      </c>
      <c r="B264" s="20" t="s">
        <v>35</v>
      </c>
      <c r="C264" s="197">
        <v>310756</v>
      </c>
      <c r="D264" s="123"/>
      <c r="E264" s="123" t="s">
        <v>1745</v>
      </c>
      <c r="F264" s="22" t="s">
        <v>99</v>
      </c>
      <c r="G264" s="41"/>
      <c r="H264" s="21" t="s">
        <v>22</v>
      </c>
      <c r="I264" s="21" t="s">
        <v>81</v>
      </c>
      <c r="J264" s="171" t="s">
        <v>182</v>
      </c>
      <c r="K264" s="39" t="s">
        <v>616</v>
      </c>
      <c r="L264" s="49"/>
      <c r="M264" s="191"/>
      <c r="N264" s="337">
        <v>1580</v>
      </c>
      <c r="O264" s="189">
        <f t="shared" si="4"/>
        <v>200453.74000000051</v>
      </c>
      <c r="P264" s="25"/>
    </row>
    <row r="265" spans="1:16" s="55" customFormat="1" ht="22.05" hidden="1" customHeight="1" x14ac:dyDescent="0.2">
      <c r="A265" s="186">
        <v>45705</v>
      </c>
      <c r="B265" s="20" t="s">
        <v>35</v>
      </c>
      <c r="C265" s="122">
        <v>310749</v>
      </c>
      <c r="D265" s="123"/>
      <c r="E265" s="123" t="s">
        <v>1745</v>
      </c>
      <c r="F265" s="22" t="s">
        <v>99</v>
      </c>
      <c r="G265" s="41"/>
      <c r="H265" s="21" t="s">
        <v>22</v>
      </c>
      <c r="I265" s="21" t="s">
        <v>81</v>
      </c>
      <c r="J265" s="171" t="s">
        <v>179</v>
      </c>
      <c r="K265" s="39" t="s">
        <v>617</v>
      </c>
      <c r="L265" s="49"/>
      <c r="M265" s="335"/>
      <c r="N265" s="192">
        <v>1580</v>
      </c>
      <c r="O265" s="189">
        <f t="shared" si="4"/>
        <v>198873.74000000051</v>
      </c>
      <c r="P265" s="25"/>
    </row>
    <row r="266" spans="1:16" s="55" customFormat="1" ht="22.05" hidden="1" customHeight="1" x14ac:dyDescent="0.2">
      <c r="A266" s="186">
        <v>45705</v>
      </c>
      <c r="B266" s="20" t="s">
        <v>35</v>
      </c>
      <c r="C266" s="122">
        <v>320432</v>
      </c>
      <c r="D266" s="123"/>
      <c r="E266" s="123" t="s">
        <v>1746</v>
      </c>
      <c r="F266" s="22" t="s">
        <v>99</v>
      </c>
      <c r="G266" s="41"/>
      <c r="H266" s="21" t="s">
        <v>22</v>
      </c>
      <c r="I266" s="21" t="s">
        <v>103</v>
      </c>
      <c r="J266" s="171" t="s">
        <v>60</v>
      </c>
      <c r="K266" s="49" t="s">
        <v>631</v>
      </c>
      <c r="L266" s="49"/>
      <c r="M266" s="336"/>
      <c r="N266" s="198">
        <v>2300</v>
      </c>
      <c r="O266" s="189">
        <f t="shared" si="4"/>
        <v>196573.74000000051</v>
      </c>
      <c r="P266" s="25"/>
    </row>
    <row r="267" spans="1:16" s="55" customFormat="1" ht="22.05" hidden="1" customHeight="1" x14ac:dyDescent="0.2">
      <c r="A267" s="186">
        <v>45705</v>
      </c>
      <c r="B267" s="20" t="s">
        <v>35</v>
      </c>
      <c r="C267" s="122">
        <v>396761</v>
      </c>
      <c r="D267" s="123"/>
      <c r="E267" s="123" t="s">
        <v>574</v>
      </c>
      <c r="F267" s="22" t="s">
        <v>99</v>
      </c>
      <c r="G267" s="41"/>
      <c r="H267" s="21" t="s">
        <v>22</v>
      </c>
      <c r="I267" s="21" t="s">
        <v>55</v>
      </c>
      <c r="J267" s="171" t="s">
        <v>70</v>
      </c>
      <c r="K267" s="49" t="s">
        <v>1765</v>
      </c>
      <c r="L267" s="49"/>
      <c r="M267" s="335"/>
      <c r="N267" s="192">
        <v>100000</v>
      </c>
      <c r="O267" s="189">
        <f t="shared" si="4"/>
        <v>96573.740000000515</v>
      </c>
      <c r="P267" s="25"/>
    </row>
    <row r="268" spans="1:16" s="55" customFormat="1" ht="22.05" hidden="1" customHeight="1" x14ac:dyDescent="0.2">
      <c r="A268" s="186">
        <v>45705</v>
      </c>
      <c r="B268" s="20" t="s">
        <v>35</v>
      </c>
      <c r="C268" s="122">
        <v>64205</v>
      </c>
      <c r="D268" s="123"/>
      <c r="E268" s="123" t="s">
        <v>569</v>
      </c>
      <c r="F268" s="22" t="s">
        <v>79</v>
      </c>
      <c r="G268" s="41"/>
      <c r="H268" s="21" t="s">
        <v>21</v>
      </c>
      <c r="I268" s="21" t="s">
        <v>28</v>
      </c>
      <c r="J268" s="171" t="s">
        <v>30</v>
      </c>
      <c r="K268" s="49" t="s">
        <v>1769</v>
      </c>
      <c r="L268" s="49"/>
      <c r="M268" s="335">
        <v>50000</v>
      </c>
      <c r="N268" s="192"/>
      <c r="O268" s="189">
        <f t="shared" si="4"/>
        <v>146573.74000000051</v>
      </c>
      <c r="P268" s="25"/>
    </row>
    <row r="269" spans="1:16" s="55" customFormat="1" ht="22.05" hidden="1" customHeight="1" x14ac:dyDescent="0.2">
      <c r="A269" s="186">
        <v>45705</v>
      </c>
      <c r="B269" s="20" t="s">
        <v>35</v>
      </c>
      <c r="C269" s="122">
        <v>213805</v>
      </c>
      <c r="D269" s="123"/>
      <c r="E269" s="123" t="s">
        <v>569</v>
      </c>
      <c r="F269" s="22" t="s">
        <v>79</v>
      </c>
      <c r="G269" s="41"/>
      <c r="H269" s="21" t="s">
        <v>21</v>
      </c>
      <c r="I269" s="21" t="s">
        <v>28</v>
      </c>
      <c r="J269" s="171" t="s">
        <v>30</v>
      </c>
      <c r="K269" s="39" t="s">
        <v>1769</v>
      </c>
      <c r="L269" s="49"/>
      <c r="M269" s="335">
        <v>95800</v>
      </c>
      <c r="N269" s="192"/>
      <c r="O269" s="189">
        <f t="shared" si="4"/>
        <v>242373.74000000051</v>
      </c>
      <c r="P269" s="25"/>
    </row>
    <row r="270" spans="1:16" s="55" customFormat="1" ht="22.05" hidden="1" customHeight="1" x14ac:dyDescent="0.2">
      <c r="A270" s="186">
        <v>45705</v>
      </c>
      <c r="B270" s="20" t="s">
        <v>35</v>
      </c>
      <c r="C270" s="122">
        <v>492598</v>
      </c>
      <c r="D270" s="123"/>
      <c r="E270" s="123" t="s">
        <v>603</v>
      </c>
      <c r="F270" s="22" t="s">
        <v>99</v>
      </c>
      <c r="G270" s="41"/>
      <c r="H270" s="21" t="s">
        <v>22</v>
      </c>
      <c r="I270" s="21" t="s">
        <v>56</v>
      </c>
      <c r="J270" s="171" t="s">
        <v>89</v>
      </c>
      <c r="K270" s="49" t="s">
        <v>636</v>
      </c>
      <c r="L270" s="49"/>
      <c r="M270" s="335"/>
      <c r="N270" s="192">
        <v>20145.79</v>
      </c>
      <c r="O270" s="189">
        <f t="shared" si="4"/>
        <v>222227.95000000051</v>
      </c>
      <c r="P270" s="25"/>
    </row>
    <row r="271" spans="1:16" s="55" customFormat="1" ht="22.05" hidden="1" customHeight="1" x14ac:dyDescent="0.2">
      <c r="A271" s="186">
        <v>45705</v>
      </c>
      <c r="B271" s="20" t="s">
        <v>35</v>
      </c>
      <c r="C271" s="122">
        <v>497299</v>
      </c>
      <c r="D271" s="123"/>
      <c r="E271" s="123" t="s">
        <v>603</v>
      </c>
      <c r="F271" s="22" t="s">
        <v>99</v>
      </c>
      <c r="G271" s="41"/>
      <c r="H271" s="21" t="s">
        <v>22</v>
      </c>
      <c r="I271" s="21" t="s">
        <v>56</v>
      </c>
      <c r="J271" s="171" t="s">
        <v>89</v>
      </c>
      <c r="K271" s="49" t="s">
        <v>636</v>
      </c>
      <c r="L271" s="49"/>
      <c r="M271" s="335"/>
      <c r="N271" s="192">
        <v>21625.39</v>
      </c>
      <c r="O271" s="189">
        <f t="shared" si="4"/>
        <v>200602.56000000052</v>
      </c>
      <c r="P271" s="25"/>
    </row>
    <row r="272" spans="1:16" s="55" customFormat="1" ht="22.05" hidden="1" customHeight="1" x14ac:dyDescent="0.2">
      <c r="A272" s="186">
        <v>45705</v>
      </c>
      <c r="B272" s="20" t="s">
        <v>35</v>
      </c>
      <c r="C272" s="122">
        <v>501778</v>
      </c>
      <c r="D272" s="123"/>
      <c r="E272" s="123" t="s">
        <v>1747</v>
      </c>
      <c r="F272" s="22" t="s">
        <v>99</v>
      </c>
      <c r="G272" s="41"/>
      <c r="H272" s="21" t="s">
        <v>22</v>
      </c>
      <c r="I272" s="21" t="s">
        <v>59</v>
      </c>
      <c r="J272" s="171" t="s">
        <v>59</v>
      </c>
      <c r="K272" s="49" t="s">
        <v>906</v>
      </c>
      <c r="L272" s="49"/>
      <c r="M272" s="335"/>
      <c r="N272" s="192">
        <v>9565</v>
      </c>
      <c r="O272" s="189">
        <f t="shared" si="4"/>
        <v>191037.56000000052</v>
      </c>
      <c r="P272" s="25"/>
    </row>
    <row r="273" spans="1:16" s="55" customFormat="1" ht="22.05" hidden="1" customHeight="1" x14ac:dyDescent="0.2">
      <c r="A273" s="186">
        <v>45705</v>
      </c>
      <c r="B273" s="20" t="s">
        <v>35</v>
      </c>
      <c r="C273" s="122">
        <v>775918</v>
      </c>
      <c r="D273" s="123" t="s">
        <v>1748</v>
      </c>
      <c r="E273" s="123" t="s">
        <v>1749</v>
      </c>
      <c r="F273" s="22" t="s">
        <v>99</v>
      </c>
      <c r="G273" s="41"/>
      <c r="H273" s="21" t="s">
        <v>22</v>
      </c>
      <c r="I273" s="21" t="s">
        <v>56</v>
      </c>
      <c r="J273" s="171" t="s">
        <v>88</v>
      </c>
      <c r="K273" s="49" t="s">
        <v>1770</v>
      </c>
      <c r="L273" s="49"/>
      <c r="M273" s="335"/>
      <c r="N273" s="192">
        <v>13218.56</v>
      </c>
      <c r="O273" s="189">
        <f t="shared" si="4"/>
        <v>177819.00000000052</v>
      </c>
      <c r="P273" s="25"/>
    </row>
    <row r="274" spans="1:16" s="55" customFormat="1" ht="22.05" hidden="1" customHeight="1" x14ac:dyDescent="0.2">
      <c r="A274" s="186">
        <v>45705</v>
      </c>
      <c r="B274" s="20" t="s">
        <v>35</v>
      </c>
      <c r="C274" s="122">
        <v>3568449</v>
      </c>
      <c r="D274" s="123"/>
      <c r="E274" s="123" t="s">
        <v>604</v>
      </c>
      <c r="F274" s="22" t="s">
        <v>120</v>
      </c>
      <c r="G274" s="41"/>
      <c r="H274" s="21" t="s">
        <v>22</v>
      </c>
      <c r="I274" s="21" t="s">
        <v>58</v>
      </c>
      <c r="J274" s="171" t="s">
        <v>101</v>
      </c>
      <c r="K274" s="49" t="s">
        <v>1771</v>
      </c>
      <c r="L274" s="49"/>
      <c r="M274" s="335"/>
      <c r="N274" s="192">
        <v>14600.61</v>
      </c>
      <c r="O274" s="189">
        <f t="shared" si="4"/>
        <v>163218.39000000054</v>
      </c>
      <c r="P274" s="25"/>
    </row>
    <row r="275" spans="1:16" s="55" customFormat="1" ht="22.05" hidden="1" customHeight="1" x14ac:dyDescent="0.2">
      <c r="A275" s="186">
        <v>45705</v>
      </c>
      <c r="B275" s="20" t="s">
        <v>35</v>
      </c>
      <c r="C275" s="122">
        <v>3568447</v>
      </c>
      <c r="D275" s="123"/>
      <c r="E275" s="123" t="s">
        <v>605</v>
      </c>
      <c r="F275" s="22" t="s">
        <v>120</v>
      </c>
      <c r="G275" s="41"/>
      <c r="H275" s="21" t="s">
        <v>22</v>
      </c>
      <c r="I275" s="21" t="s">
        <v>58</v>
      </c>
      <c r="J275" s="171" t="s">
        <v>101</v>
      </c>
      <c r="K275" s="49" t="s">
        <v>1772</v>
      </c>
      <c r="L275" s="49"/>
      <c r="M275" s="335"/>
      <c r="N275" s="192">
        <v>8600.7099999999991</v>
      </c>
      <c r="O275" s="189">
        <f t="shared" si="4"/>
        <v>154617.68000000055</v>
      </c>
      <c r="P275" s="25"/>
    </row>
    <row r="276" spans="1:16" s="55" customFormat="1" ht="22.05" hidden="1" customHeight="1" x14ac:dyDescent="0.2">
      <c r="A276" s="186">
        <v>45705</v>
      </c>
      <c r="B276" s="20" t="s">
        <v>35</v>
      </c>
      <c r="C276" s="122">
        <v>3545484</v>
      </c>
      <c r="D276" s="123"/>
      <c r="E276" s="123" t="s">
        <v>813</v>
      </c>
      <c r="F276" s="22" t="s">
        <v>120</v>
      </c>
      <c r="G276" s="41"/>
      <c r="H276" s="21" t="s">
        <v>22</v>
      </c>
      <c r="I276" s="21" t="s">
        <v>58</v>
      </c>
      <c r="J276" s="171" t="s">
        <v>101</v>
      </c>
      <c r="K276" s="39" t="s">
        <v>843</v>
      </c>
      <c r="L276" s="49"/>
      <c r="M276" s="335"/>
      <c r="N276" s="192">
        <v>33273.29</v>
      </c>
      <c r="O276" s="189">
        <f t="shared" si="4"/>
        <v>121344.39000000054</v>
      </c>
      <c r="P276" s="25"/>
    </row>
    <row r="277" spans="1:16" s="55" customFormat="1" ht="22.05" hidden="1" customHeight="1" x14ac:dyDescent="0.2">
      <c r="A277" s="186">
        <v>45706</v>
      </c>
      <c r="B277" s="20" t="s">
        <v>35</v>
      </c>
      <c r="C277" s="122">
        <v>2654473913</v>
      </c>
      <c r="D277" s="123"/>
      <c r="E277" s="123" t="s">
        <v>597</v>
      </c>
      <c r="F277" s="22" t="s">
        <v>99</v>
      </c>
      <c r="G277" s="41"/>
      <c r="H277" s="21" t="s">
        <v>21</v>
      </c>
      <c r="I277" s="21" t="s">
        <v>81</v>
      </c>
      <c r="J277" s="171" t="s">
        <v>168</v>
      </c>
      <c r="K277" s="49" t="s">
        <v>622</v>
      </c>
      <c r="L277" s="49"/>
      <c r="M277" s="335">
        <v>23000</v>
      </c>
      <c r="N277" s="192"/>
      <c r="O277" s="189">
        <f t="shared" si="4"/>
        <v>144344.39000000054</v>
      </c>
      <c r="P277" s="25"/>
    </row>
    <row r="278" spans="1:16" s="55" customFormat="1" ht="22.05" hidden="1" customHeight="1" x14ac:dyDescent="0.2">
      <c r="A278" s="186">
        <v>45706</v>
      </c>
      <c r="B278" s="20" t="s">
        <v>35</v>
      </c>
      <c r="C278" s="122">
        <v>117706</v>
      </c>
      <c r="D278" s="123"/>
      <c r="E278" s="123" t="s">
        <v>1750</v>
      </c>
      <c r="F278" s="22" t="s">
        <v>99</v>
      </c>
      <c r="G278" s="22"/>
      <c r="H278" s="21" t="s">
        <v>22</v>
      </c>
      <c r="I278" s="21" t="s">
        <v>55</v>
      </c>
      <c r="J278" s="171" t="s">
        <v>70</v>
      </c>
      <c r="K278" s="39" t="s">
        <v>630</v>
      </c>
      <c r="L278" s="201"/>
      <c r="M278" s="335"/>
      <c r="N278" s="192">
        <v>143850</v>
      </c>
      <c r="O278" s="189">
        <f t="shared" si="4"/>
        <v>494.39000000053784</v>
      </c>
      <c r="P278" s="25"/>
    </row>
    <row r="279" spans="1:16" s="55" customFormat="1" ht="22.05" hidden="1" customHeight="1" x14ac:dyDescent="0.2">
      <c r="A279" s="186">
        <v>45706</v>
      </c>
      <c r="B279" s="20" t="s">
        <v>35</v>
      </c>
      <c r="C279" s="122">
        <v>360888</v>
      </c>
      <c r="D279" s="123"/>
      <c r="E279" s="123" t="s">
        <v>569</v>
      </c>
      <c r="F279" s="22" t="s">
        <v>99</v>
      </c>
      <c r="G279" s="22"/>
      <c r="H279" s="21" t="s">
        <v>21</v>
      </c>
      <c r="I279" s="21" t="s">
        <v>28</v>
      </c>
      <c r="J279" s="171" t="s">
        <v>30</v>
      </c>
      <c r="K279" s="39" t="s">
        <v>1773</v>
      </c>
      <c r="L279" s="201"/>
      <c r="M279" s="335">
        <v>3231</v>
      </c>
      <c r="N279" s="192"/>
      <c r="O279" s="189">
        <f t="shared" si="4"/>
        <v>3725.3900000005378</v>
      </c>
      <c r="P279" s="25"/>
    </row>
    <row r="280" spans="1:16" s="55" customFormat="1" ht="22.05" hidden="1" customHeight="1" x14ac:dyDescent="0.2">
      <c r="A280" s="186">
        <v>45707</v>
      </c>
      <c r="B280" s="20" t="s">
        <v>35</v>
      </c>
      <c r="C280" s="122">
        <v>230639</v>
      </c>
      <c r="D280" s="123"/>
      <c r="E280" s="123" t="s">
        <v>577</v>
      </c>
      <c r="F280" s="22" t="s">
        <v>99</v>
      </c>
      <c r="G280" s="22"/>
      <c r="H280" s="21" t="s">
        <v>22</v>
      </c>
      <c r="I280" s="21" t="s">
        <v>81</v>
      </c>
      <c r="J280" s="171" t="s">
        <v>174</v>
      </c>
      <c r="K280" s="39" t="s">
        <v>623</v>
      </c>
      <c r="L280" s="201"/>
      <c r="M280" s="335"/>
      <c r="N280" s="192">
        <v>3700</v>
      </c>
      <c r="O280" s="189">
        <f t="shared" si="4"/>
        <v>25.390000000537839</v>
      </c>
      <c r="P280" s="25"/>
    </row>
    <row r="281" spans="1:16" s="55" customFormat="1" ht="22.05" hidden="1" customHeight="1" x14ac:dyDescent="0.2">
      <c r="A281" s="186">
        <v>45707</v>
      </c>
      <c r="B281" s="20" t="s">
        <v>35</v>
      </c>
      <c r="C281" s="122">
        <v>614843</v>
      </c>
      <c r="D281" s="123"/>
      <c r="E281" s="123" t="s">
        <v>569</v>
      </c>
      <c r="F281" s="22" t="s">
        <v>79</v>
      </c>
      <c r="G281" s="41"/>
      <c r="H281" s="21" t="s">
        <v>21</v>
      </c>
      <c r="I281" s="21" t="s">
        <v>28</v>
      </c>
      <c r="J281" s="171" t="s">
        <v>30</v>
      </c>
      <c r="K281" s="39" t="s">
        <v>626</v>
      </c>
      <c r="L281" s="49"/>
      <c r="M281" s="335">
        <v>47000</v>
      </c>
      <c r="N281" s="192"/>
      <c r="O281" s="189">
        <f t="shared" si="4"/>
        <v>47025.390000000538</v>
      </c>
      <c r="P281" s="25"/>
    </row>
    <row r="282" spans="1:16" s="55" customFormat="1" ht="22.05" hidden="1" customHeight="1" x14ac:dyDescent="0.2">
      <c r="A282" s="186">
        <v>45707</v>
      </c>
      <c r="B282" s="20" t="s">
        <v>35</v>
      </c>
      <c r="C282" s="122">
        <v>380340</v>
      </c>
      <c r="D282" s="123"/>
      <c r="E282" s="123" t="s">
        <v>577</v>
      </c>
      <c r="F282" s="22" t="s">
        <v>99</v>
      </c>
      <c r="G282" s="41"/>
      <c r="H282" s="21" t="s">
        <v>22</v>
      </c>
      <c r="I282" s="21" t="s">
        <v>81</v>
      </c>
      <c r="J282" s="171" t="s">
        <v>174</v>
      </c>
      <c r="K282" s="39" t="s">
        <v>623</v>
      </c>
      <c r="L282" s="49"/>
      <c r="M282" s="335"/>
      <c r="N282" s="192">
        <v>1000</v>
      </c>
      <c r="O282" s="189">
        <f t="shared" si="4"/>
        <v>46025.390000000538</v>
      </c>
      <c r="P282" s="25"/>
    </row>
    <row r="283" spans="1:16" s="55" customFormat="1" ht="22.05" hidden="1" customHeight="1" x14ac:dyDescent="0.2">
      <c r="A283" s="186">
        <v>45707</v>
      </c>
      <c r="B283" s="20" t="s">
        <v>35</v>
      </c>
      <c r="C283" s="122">
        <v>382765</v>
      </c>
      <c r="D283" s="123"/>
      <c r="E283" s="123" t="s">
        <v>577</v>
      </c>
      <c r="F283" s="22" t="s">
        <v>99</v>
      </c>
      <c r="G283" s="41"/>
      <c r="H283" s="21" t="s">
        <v>22</v>
      </c>
      <c r="I283" s="21" t="s">
        <v>81</v>
      </c>
      <c r="J283" s="171" t="s">
        <v>171</v>
      </c>
      <c r="K283" s="49" t="s">
        <v>621</v>
      </c>
      <c r="L283" s="49"/>
      <c r="M283" s="335"/>
      <c r="N283" s="192">
        <v>46000</v>
      </c>
      <c r="O283" s="189">
        <f t="shared" si="4"/>
        <v>25.390000000537839</v>
      </c>
      <c r="P283" s="25"/>
    </row>
    <row r="284" spans="1:16" s="55" customFormat="1" ht="22.05" hidden="1" customHeight="1" x14ac:dyDescent="0.2">
      <c r="A284" s="186">
        <v>45708</v>
      </c>
      <c r="B284" s="20" t="s">
        <v>35</v>
      </c>
      <c r="C284" s="122">
        <v>868852</v>
      </c>
      <c r="D284" s="123"/>
      <c r="E284" s="123" t="s">
        <v>569</v>
      </c>
      <c r="F284" s="22" t="s">
        <v>99</v>
      </c>
      <c r="G284" s="41"/>
      <c r="H284" s="21" t="s">
        <v>21</v>
      </c>
      <c r="I284" s="21" t="s">
        <v>28</v>
      </c>
      <c r="J284" s="171" t="s">
        <v>30</v>
      </c>
      <c r="K284" s="49" t="s">
        <v>615</v>
      </c>
      <c r="L284" s="49"/>
      <c r="M284" s="335">
        <v>1000000</v>
      </c>
      <c r="N284" s="192"/>
      <c r="O284" s="189">
        <f t="shared" si="4"/>
        <v>1000025.3900000006</v>
      </c>
      <c r="P284" s="25"/>
    </row>
    <row r="285" spans="1:16" s="55" customFormat="1" ht="22.05" hidden="1" customHeight="1" x14ac:dyDescent="0.2">
      <c r="A285" s="186">
        <v>45708</v>
      </c>
      <c r="B285" s="20" t="s">
        <v>35</v>
      </c>
      <c r="C285" s="122">
        <v>394499</v>
      </c>
      <c r="D285" s="123"/>
      <c r="E285" s="123" t="s">
        <v>1751</v>
      </c>
      <c r="F285" s="22" t="s">
        <v>99</v>
      </c>
      <c r="G285" s="41"/>
      <c r="H285" s="21" t="s">
        <v>22</v>
      </c>
      <c r="I285" s="21" t="s">
        <v>55</v>
      </c>
      <c r="J285" s="171" t="s">
        <v>70</v>
      </c>
      <c r="K285" s="49" t="s">
        <v>625</v>
      </c>
      <c r="L285" s="49"/>
      <c r="M285" s="335"/>
      <c r="N285" s="192">
        <v>76000</v>
      </c>
      <c r="O285" s="189">
        <f t="shared" si="4"/>
        <v>924025.3900000006</v>
      </c>
      <c r="P285" s="25"/>
    </row>
    <row r="286" spans="1:16" s="55" customFormat="1" ht="22.05" hidden="1" customHeight="1" x14ac:dyDescent="0.2">
      <c r="A286" s="186">
        <v>45708</v>
      </c>
      <c r="B286" s="20" t="s">
        <v>35</v>
      </c>
      <c r="C286" s="122">
        <v>394500</v>
      </c>
      <c r="D286" s="123"/>
      <c r="E286" s="123" t="s">
        <v>1095</v>
      </c>
      <c r="F286" s="22" t="s">
        <v>99</v>
      </c>
      <c r="G286" s="41"/>
      <c r="H286" s="21" t="s">
        <v>22</v>
      </c>
      <c r="I286" s="21" t="s">
        <v>55</v>
      </c>
      <c r="J286" s="171" t="s">
        <v>70</v>
      </c>
      <c r="K286" s="49" t="s">
        <v>630</v>
      </c>
      <c r="L286" s="49"/>
      <c r="M286" s="336"/>
      <c r="N286" s="193">
        <v>66360</v>
      </c>
      <c r="O286" s="189">
        <f t="shared" si="4"/>
        <v>857665.3900000006</v>
      </c>
      <c r="P286" s="25"/>
    </row>
    <row r="287" spans="1:16" s="55" customFormat="1" ht="22.05" hidden="1" customHeight="1" x14ac:dyDescent="0.2">
      <c r="A287" s="186">
        <v>45708</v>
      </c>
      <c r="B287" s="20" t="s">
        <v>35</v>
      </c>
      <c r="C287" s="122">
        <v>546699</v>
      </c>
      <c r="D287" s="123"/>
      <c r="E287" s="123" t="s">
        <v>1098</v>
      </c>
      <c r="F287" s="22" t="s">
        <v>99</v>
      </c>
      <c r="G287" s="41"/>
      <c r="H287" s="21" t="s">
        <v>22</v>
      </c>
      <c r="I287" s="21" t="s">
        <v>81</v>
      </c>
      <c r="J287" s="171" t="s">
        <v>184</v>
      </c>
      <c r="K287" s="49" t="s">
        <v>849</v>
      </c>
      <c r="L287" s="49"/>
      <c r="M287" s="335"/>
      <c r="N287" s="192">
        <v>500662.5</v>
      </c>
      <c r="O287" s="189">
        <f t="shared" si="4"/>
        <v>357002.8900000006</v>
      </c>
      <c r="P287" s="25"/>
    </row>
    <row r="288" spans="1:16" s="55" customFormat="1" ht="22.05" hidden="1" customHeight="1" x14ac:dyDescent="0.2">
      <c r="A288" s="186">
        <v>45709</v>
      </c>
      <c r="B288" s="20" t="s">
        <v>35</v>
      </c>
      <c r="C288" s="122">
        <v>2792338</v>
      </c>
      <c r="D288" s="123"/>
      <c r="E288" s="123" t="s">
        <v>578</v>
      </c>
      <c r="F288" s="22" t="s">
        <v>99</v>
      </c>
      <c r="G288" s="41"/>
      <c r="H288" s="21" t="s">
        <v>22</v>
      </c>
      <c r="I288" s="21" t="s">
        <v>81</v>
      </c>
      <c r="J288" s="171" t="s">
        <v>168</v>
      </c>
      <c r="K288" s="49" t="s">
        <v>622</v>
      </c>
      <c r="L288" s="49"/>
      <c r="M288" s="335"/>
      <c r="N288" s="192">
        <v>39000</v>
      </c>
      <c r="O288" s="189">
        <f t="shared" si="4"/>
        <v>318002.8900000006</v>
      </c>
      <c r="P288" s="25"/>
    </row>
    <row r="289" spans="1:16" s="55" customFormat="1" ht="22.05" hidden="1" customHeight="1" x14ac:dyDescent="0.2">
      <c r="A289" s="186">
        <v>45709</v>
      </c>
      <c r="B289" s="20" t="s">
        <v>35</v>
      </c>
      <c r="C289" s="122">
        <v>95154</v>
      </c>
      <c r="D289" s="123"/>
      <c r="E289" s="123" t="s">
        <v>577</v>
      </c>
      <c r="F289" s="22" t="s">
        <v>99</v>
      </c>
      <c r="G289" s="41"/>
      <c r="H289" s="21" t="s">
        <v>22</v>
      </c>
      <c r="I289" s="21" t="s">
        <v>81</v>
      </c>
      <c r="J289" s="171" t="s">
        <v>171</v>
      </c>
      <c r="K289" s="49" t="s">
        <v>621</v>
      </c>
      <c r="L289" s="49"/>
      <c r="M289" s="335"/>
      <c r="N289" s="192">
        <v>94000</v>
      </c>
      <c r="O289" s="189">
        <f t="shared" si="4"/>
        <v>224002.8900000006</v>
      </c>
      <c r="P289" s="25"/>
    </row>
    <row r="290" spans="1:16" s="55" customFormat="1" ht="22.05" hidden="1" customHeight="1" x14ac:dyDescent="0.2">
      <c r="A290" s="186">
        <v>45709</v>
      </c>
      <c r="B290" s="20" t="s">
        <v>35</v>
      </c>
      <c r="C290" s="122">
        <v>131826</v>
      </c>
      <c r="D290" s="123"/>
      <c r="E290" s="123" t="s">
        <v>1752</v>
      </c>
      <c r="F290" s="22" t="s">
        <v>99</v>
      </c>
      <c r="G290" s="41"/>
      <c r="H290" s="21" t="s">
        <v>22</v>
      </c>
      <c r="I290" s="21" t="s">
        <v>81</v>
      </c>
      <c r="J290" s="171" t="s">
        <v>179</v>
      </c>
      <c r="K290" s="49" t="s">
        <v>617</v>
      </c>
      <c r="L290" s="49"/>
      <c r="M290" s="335"/>
      <c r="N290" s="192">
        <v>94800</v>
      </c>
      <c r="O290" s="189">
        <f t="shared" si="4"/>
        <v>129202.8900000006</v>
      </c>
      <c r="P290" s="25"/>
    </row>
    <row r="291" spans="1:16" s="55" customFormat="1" ht="22.05" hidden="1" customHeight="1" x14ac:dyDescent="0.2">
      <c r="A291" s="186">
        <v>45709</v>
      </c>
      <c r="B291" s="20" t="s">
        <v>35</v>
      </c>
      <c r="C291" s="122"/>
      <c r="D291" s="123" t="s">
        <v>1753</v>
      </c>
      <c r="E291" s="123" t="s">
        <v>1044</v>
      </c>
      <c r="F291" s="22" t="s">
        <v>78</v>
      </c>
      <c r="G291" s="41">
        <v>11914</v>
      </c>
      <c r="H291" s="21" t="s">
        <v>22</v>
      </c>
      <c r="I291" s="21" t="s">
        <v>81</v>
      </c>
      <c r="J291" s="171" t="s">
        <v>33</v>
      </c>
      <c r="K291" s="49" t="s">
        <v>621</v>
      </c>
      <c r="L291" s="49"/>
      <c r="M291" s="335"/>
      <c r="N291" s="192">
        <v>68347.45</v>
      </c>
      <c r="O291" s="189">
        <f t="shared" si="4"/>
        <v>60855.440000000599</v>
      </c>
      <c r="P291" s="25"/>
    </row>
    <row r="292" spans="1:16" s="55" customFormat="1" ht="22.05" hidden="1" customHeight="1" x14ac:dyDescent="0.2">
      <c r="A292" s="186">
        <v>45709</v>
      </c>
      <c r="B292" s="20" t="s">
        <v>35</v>
      </c>
      <c r="C292" s="122"/>
      <c r="D292" s="123" t="s">
        <v>1754</v>
      </c>
      <c r="E292" s="123" t="s">
        <v>1044</v>
      </c>
      <c r="F292" s="22" t="s">
        <v>78</v>
      </c>
      <c r="G292" s="41">
        <v>11916</v>
      </c>
      <c r="H292" s="21" t="s">
        <v>22</v>
      </c>
      <c r="I292" s="21" t="s">
        <v>81</v>
      </c>
      <c r="J292" s="171" t="s">
        <v>33</v>
      </c>
      <c r="K292" s="49" t="s">
        <v>621</v>
      </c>
      <c r="L292" s="49"/>
      <c r="M292" s="191"/>
      <c r="N292" s="192">
        <v>31081.09</v>
      </c>
      <c r="O292" s="189">
        <f t="shared" si="4"/>
        <v>29774.350000000599</v>
      </c>
      <c r="P292" s="25"/>
    </row>
    <row r="293" spans="1:16" s="55" customFormat="1" ht="22.05" hidden="1" customHeight="1" x14ac:dyDescent="0.2">
      <c r="A293" s="186">
        <v>45709</v>
      </c>
      <c r="B293" s="20" t="s">
        <v>35</v>
      </c>
      <c r="C293" s="122"/>
      <c r="D293" s="123" t="s">
        <v>1755</v>
      </c>
      <c r="E293" s="123" t="s">
        <v>1044</v>
      </c>
      <c r="F293" s="22" t="s">
        <v>78</v>
      </c>
      <c r="G293" s="41">
        <v>11917</v>
      </c>
      <c r="H293" s="21" t="s">
        <v>22</v>
      </c>
      <c r="I293" s="21" t="s">
        <v>81</v>
      </c>
      <c r="J293" s="171" t="s">
        <v>33</v>
      </c>
      <c r="K293" s="49" t="s">
        <v>621</v>
      </c>
      <c r="L293" s="49"/>
      <c r="M293" s="191"/>
      <c r="N293" s="192">
        <v>7306.69</v>
      </c>
      <c r="O293" s="189">
        <f t="shared" si="4"/>
        <v>22467.6600000006</v>
      </c>
      <c r="P293" s="25"/>
    </row>
    <row r="294" spans="1:16" s="55" customFormat="1" ht="22.05" hidden="1" customHeight="1" x14ac:dyDescent="0.2">
      <c r="A294" s="186">
        <v>45709</v>
      </c>
      <c r="B294" s="20" t="s">
        <v>35</v>
      </c>
      <c r="C294" s="122">
        <v>573671</v>
      </c>
      <c r="D294" s="123" t="s">
        <v>1756</v>
      </c>
      <c r="E294" s="123" t="s">
        <v>1757</v>
      </c>
      <c r="F294" s="22" t="s">
        <v>99</v>
      </c>
      <c r="G294" s="41"/>
      <c r="H294" s="21" t="s">
        <v>22</v>
      </c>
      <c r="I294" s="21" t="s">
        <v>103</v>
      </c>
      <c r="J294" s="171" t="s">
        <v>93</v>
      </c>
      <c r="K294" s="49" t="s">
        <v>632</v>
      </c>
      <c r="L294" s="49"/>
      <c r="M294" s="191"/>
      <c r="N294" s="192">
        <v>21625</v>
      </c>
      <c r="O294" s="189">
        <f t="shared" si="4"/>
        <v>842.66000000060012</v>
      </c>
      <c r="P294" s="25"/>
    </row>
    <row r="295" spans="1:16" s="55" customFormat="1" ht="22.05" hidden="1" customHeight="1" x14ac:dyDescent="0.2">
      <c r="A295" s="186">
        <v>45714</v>
      </c>
      <c r="B295" s="20" t="s">
        <v>35</v>
      </c>
      <c r="C295" s="122">
        <v>155018</v>
      </c>
      <c r="D295" s="123"/>
      <c r="E295" s="123" t="s">
        <v>578</v>
      </c>
      <c r="F295" s="22" t="s">
        <v>99</v>
      </c>
      <c r="G295" s="41"/>
      <c r="H295" s="21" t="s">
        <v>22</v>
      </c>
      <c r="I295" s="21" t="s">
        <v>81</v>
      </c>
      <c r="J295" s="171" t="s">
        <v>168</v>
      </c>
      <c r="K295" s="49" t="s">
        <v>622</v>
      </c>
      <c r="L295" s="49"/>
      <c r="M295" s="191"/>
      <c r="N295" s="192">
        <v>700</v>
      </c>
      <c r="O295" s="189">
        <f t="shared" si="4"/>
        <v>142.66000000060012</v>
      </c>
      <c r="P295" s="25"/>
    </row>
    <row r="296" spans="1:16" s="55" customFormat="1" ht="22.05" hidden="1" customHeight="1" x14ac:dyDescent="0.2">
      <c r="A296" s="186">
        <v>45714</v>
      </c>
      <c r="B296" s="20" t="s">
        <v>35</v>
      </c>
      <c r="C296" s="122">
        <v>536639</v>
      </c>
      <c r="D296" s="123"/>
      <c r="E296" s="123" t="s">
        <v>1066</v>
      </c>
      <c r="F296" s="22" t="s">
        <v>99</v>
      </c>
      <c r="G296" s="41"/>
      <c r="H296" s="21" t="s">
        <v>21</v>
      </c>
      <c r="I296" s="21" t="s">
        <v>81</v>
      </c>
      <c r="J296" s="171" t="s">
        <v>181</v>
      </c>
      <c r="K296" s="49" t="s">
        <v>848</v>
      </c>
      <c r="L296" s="49"/>
      <c r="M296" s="191">
        <v>1000</v>
      </c>
      <c r="N296" s="337"/>
      <c r="O296" s="189">
        <f t="shared" si="4"/>
        <v>1142.6600000006001</v>
      </c>
      <c r="P296" s="25"/>
    </row>
    <row r="297" spans="1:16" s="55" customFormat="1" ht="22.05" hidden="1" customHeight="1" x14ac:dyDescent="0.2">
      <c r="A297" s="186">
        <v>45714</v>
      </c>
      <c r="B297" s="20" t="s">
        <v>35</v>
      </c>
      <c r="C297" s="122">
        <v>541199</v>
      </c>
      <c r="D297" s="123"/>
      <c r="E297" s="123" t="s">
        <v>578</v>
      </c>
      <c r="F297" s="22" t="s">
        <v>99</v>
      </c>
      <c r="G297" s="41"/>
      <c r="H297" s="21" t="s">
        <v>22</v>
      </c>
      <c r="I297" s="21" t="s">
        <v>81</v>
      </c>
      <c r="J297" s="171" t="s">
        <v>168</v>
      </c>
      <c r="K297" s="49" t="s">
        <v>622</v>
      </c>
      <c r="L297" s="49"/>
      <c r="M297" s="191"/>
      <c r="N297" s="192">
        <v>1000</v>
      </c>
      <c r="O297" s="189">
        <f t="shared" si="4"/>
        <v>142.66000000060012</v>
      </c>
      <c r="P297" s="25"/>
    </row>
    <row r="298" spans="1:16" s="55" customFormat="1" ht="22.05" hidden="1" customHeight="1" x14ac:dyDescent="0.2">
      <c r="A298" s="186">
        <v>45715</v>
      </c>
      <c r="B298" s="20" t="s">
        <v>35</v>
      </c>
      <c r="C298" s="122">
        <v>1282971</v>
      </c>
      <c r="D298" s="123"/>
      <c r="E298" s="123" t="s">
        <v>569</v>
      </c>
      <c r="F298" s="22" t="s">
        <v>99</v>
      </c>
      <c r="G298" s="41"/>
      <c r="H298" s="21" t="s">
        <v>21</v>
      </c>
      <c r="I298" s="21" t="s">
        <v>28</v>
      </c>
      <c r="J298" s="171" t="s">
        <v>30</v>
      </c>
      <c r="K298" s="49" t="s">
        <v>615</v>
      </c>
      <c r="L298" s="49"/>
      <c r="M298" s="191">
        <v>498000</v>
      </c>
      <c r="N298" s="192"/>
      <c r="O298" s="189">
        <f t="shared" si="4"/>
        <v>498142.66000000061</v>
      </c>
      <c r="P298" s="25"/>
    </row>
    <row r="299" spans="1:16" s="55" customFormat="1" ht="22.05" hidden="1" customHeight="1" x14ac:dyDescent="0.2">
      <c r="A299" s="186">
        <v>45716</v>
      </c>
      <c r="B299" s="20" t="s">
        <v>35</v>
      </c>
      <c r="C299" s="122">
        <v>140682</v>
      </c>
      <c r="D299" s="123"/>
      <c r="E299" s="123" t="s">
        <v>884</v>
      </c>
      <c r="F299" s="22" t="s">
        <v>99</v>
      </c>
      <c r="G299" s="41"/>
      <c r="H299" s="21" t="s">
        <v>22</v>
      </c>
      <c r="I299" s="21" t="s">
        <v>81</v>
      </c>
      <c r="J299" s="171" t="s">
        <v>179</v>
      </c>
      <c r="K299" s="49" t="s">
        <v>617</v>
      </c>
      <c r="L299" s="49"/>
      <c r="M299" s="191"/>
      <c r="N299" s="192">
        <v>350562.5</v>
      </c>
      <c r="O299" s="189">
        <f t="shared" si="4"/>
        <v>147580.16000000061</v>
      </c>
      <c r="P299" s="25"/>
    </row>
    <row r="300" spans="1:16" s="55" customFormat="1" ht="22.05" hidden="1" customHeight="1" x14ac:dyDescent="0.2">
      <c r="A300" s="186">
        <v>45716</v>
      </c>
      <c r="B300" s="20" t="s">
        <v>35</v>
      </c>
      <c r="C300" s="122">
        <v>1331244</v>
      </c>
      <c r="D300" s="123"/>
      <c r="E300" s="123" t="s">
        <v>563</v>
      </c>
      <c r="F300" s="22" t="s">
        <v>120</v>
      </c>
      <c r="G300" s="41"/>
      <c r="H300" s="21" t="s">
        <v>22</v>
      </c>
      <c r="I300" s="21" t="s">
        <v>57</v>
      </c>
      <c r="J300" s="171" t="s">
        <v>86</v>
      </c>
      <c r="K300" s="49" t="s">
        <v>611</v>
      </c>
      <c r="L300" s="49"/>
      <c r="M300" s="191"/>
      <c r="N300" s="337">
        <v>132324.26999999999</v>
      </c>
      <c r="O300" s="189">
        <f t="shared" si="4"/>
        <v>15255.890000000625</v>
      </c>
      <c r="P300" s="25"/>
    </row>
    <row r="301" spans="1:16" s="55" customFormat="1" ht="22.05" hidden="1" customHeight="1" x14ac:dyDescent="0.2">
      <c r="A301" s="186">
        <v>45716</v>
      </c>
      <c r="B301" s="20" t="s">
        <v>35</v>
      </c>
      <c r="C301" s="122">
        <v>1310911</v>
      </c>
      <c r="D301" s="123"/>
      <c r="E301" s="123" t="s">
        <v>569</v>
      </c>
      <c r="F301" s="22" t="s">
        <v>99</v>
      </c>
      <c r="G301" s="41"/>
      <c r="H301" s="21" t="s">
        <v>21</v>
      </c>
      <c r="I301" s="21" t="s">
        <v>28</v>
      </c>
      <c r="J301" s="171" t="s">
        <v>30</v>
      </c>
      <c r="K301" s="49" t="s">
        <v>615</v>
      </c>
      <c r="L301" s="49"/>
      <c r="M301" s="191">
        <v>1002000</v>
      </c>
      <c r="N301" s="192"/>
      <c r="O301" s="189">
        <f t="shared" si="4"/>
        <v>1017255.8900000006</v>
      </c>
      <c r="P301" s="25"/>
    </row>
    <row r="302" spans="1:16" s="55" customFormat="1" ht="22.05" hidden="1" customHeight="1" x14ac:dyDescent="0.2">
      <c r="A302" s="186">
        <v>45716</v>
      </c>
      <c r="B302" s="20" t="s">
        <v>35</v>
      </c>
      <c r="C302" s="122">
        <v>530792</v>
      </c>
      <c r="D302" s="123"/>
      <c r="E302" s="123" t="s">
        <v>1758</v>
      </c>
      <c r="F302" s="22" t="s">
        <v>99</v>
      </c>
      <c r="G302" s="41"/>
      <c r="H302" s="21" t="s">
        <v>22</v>
      </c>
      <c r="I302" s="21" t="s">
        <v>81</v>
      </c>
      <c r="J302" s="171" t="s">
        <v>183</v>
      </c>
      <c r="K302" s="49" t="s">
        <v>628</v>
      </c>
      <c r="L302" s="49"/>
      <c r="M302" s="191"/>
      <c r="N302" s="192">
        <v>910968.75</v>
      </c>
      <c r="O302" s="189">
        <f t="shared" si="4"/>
        <v>106287.1400000006</v>
      </c>
      <c r="P302" s="25"/>
    </row>
    <row r="303" spans="1:16" s="55" customFormat="1" ht="22.05" hidden="1" customHeight="1" x14ac:dyDescent="0.2">
      <c r="A303" s="186">
        <v>45716</v>
      </c>
      <c r="B303" s="20" t="s">
        <v>35</v>
      </c>
      <c r="C303" s="122">
        <v>536362</v>
      </c>
      <c r="D303" s="123"/>
      <c r="E303" s="123" t="s">
        <v>585</v>
      </c>
      <c r="F303" s="22" t="s">
        <v>99</v>
      </c>
      <c r="G303" s="41"/>
      <c r="H303" s="21" t="s">
        <v>22</v>
      </c>
      <c r="I303" s="21" t="s">
        <v>55</v>
      </c>
      <c r="J303" s="171" t="s">
        <v>70</v>
      </c>
      <c r="K303" s="49" t="s">
        <v>612</v>
      </c>
      <c r="L303" s="49"/>
      <c r="M303" s="191"/>
      <c r="N303" s="192">
        <v>36000</v>
      </c>
      <c r="O303" s="189">
        <f t="shared" si="4"/>
        <v>70287.140000000596</v>
      </c>
      <c r="P303" s="25"/>
    </row>
    <row r="304" spans="1:16" s="55" customFormat="1" ht="22.05" hidden="1" customHeight="1" x14ac:dyDescent="0.2">
      <c r="A304" s="186">
        <v>45716</v>
      </c>
      <c r="B304" s="20" t="s">
        <v>35</v>
      </c>
      <c r="C304" s="122">
        <v>539333</v>
      </c>
      <c r="D304" s="123"/>
      <c r="E304" s="123" t="s">
        <v>577</v>
      </c>
      <c r="F304" s="22" t="s">
        <v>99</v>
      </c>
      <c r="G304" s="41"/>
      <c r="H304" s="21" t="s">
        <v>22</v>
      </c>
      <c r="I304" s="21" t="s">
        <v>81</v>
      </c>
      <c r="J304" s="171" t="s">
        <v>176</v>
      </c>
      <c r="K304" s="49" t="s">
        <v>846</v>
      </c>
      <c r="L304" s="49"/>
      <c r="M304" s="191"/>
      <c r="N304" s="192">
        <v>4500</v>
      </c>
      <c r="O304" s="189">
        <f t="shared" si="4"/>
        <v>65787.140000000596</v>
      </c>
      <c r="P304" s="25"/>
    </row>
    <row r="305" spans="1:16" s="55" customFormat="1" ht="22.05" hidden="1" customHeight="1" x14ac:dyDescent="0.2">
      <c r="A305" s="186">
        <v>45716</v>
      </c>
      <c r="B305" s="20" t="s">
        <v>35</v>
      </c>
      <c r="C305" s="122">
        <v>544390</v>
      </c>
      <c r="D305" s="123"/>
      <c r="E305" s="123" t="s">
        <v>577</v>
      </c>
      <c r="F305" s="22" t="s">
        <v>99</v>
      </c>
      <c r="G305" s="41"/>
      <c r="H305" s="21" t="s">
        <v>22</v>
      </c>
      <c r="I305" s="21" t="s">
        <v>81</v>
      </c>
      <c r="J305" s="171" t="s">
        <v>175</v>
      </c>
      <c r="K305" s="123" t="s">
        <v>850</v>
      </c>
      <c r="L305" s="49"/>
      <c r="M305" s="191"/>
      <c r="N305" s="337">
        <v>22300</v>
      </c>
      <c r="O305" s="189">
        <f t="shared" si="4"/>
        <v>43487.140000000596</v>
      </c>
      <c r="P305" s="25"/>
    </row>
    <row r="306" spans="1:16" s="55" customFormat="1" ht="22.05" hidden="1" customHeight="1" x14ac:dyDescent="0.2">
      <c r="A306" s="186">
        <v>45716</v>
      </c>
      <c r="B306" s="20" t="s">
        <v>35</v>
      </c>
      <c r="C306" s="122">
        <v>549347</v>
      </c>
      <c r="D306" s="123"/>
      <c r="E306" s="123" t="s">
        <v>577</v>
      </c>
      <c r="F306" s="22" t="s">
        <v>99</v>
      </c>
      <c r="G306" s="41"/>
      <c r="H306" s="21" t="s">
        <v>22</v>
      </c>
      <c r="I306" s="21" t="s">
        <v>81</v>
      </c>
      <c r="J306" s="171" t="s">
        <v>177</v>
      </c>
      <c r="K306" s="49" t="s">
        <v>613</v>
      </c>
      <c r="L306" s="49"/>
      <c r="M306" s="191"/>
      <c r="N306" s="192">
        <v>1500</v>
      </c>
      <c r="O306" s="189">
        <f t="shared" si="4"/>
        <v>41987.140000000596</v>
      </c>
      <c r="P306" s="25"/>
    </row>
    <row r="307" spans="1:16" s="55" customFormat="1" ht="22.05" hidden="1" customHeight="1" x14ac:dyDescent="0.2">
      <c r="A307" s="186">
        <v>45716</v>
      </c>
      <c r="B307" s="20" t="s">
        <v>35</v>
      </c>
      <c r="C307" s="122">
        <v>555877</v>
      </c>
      <c r="D307" s="123"/>
      <c r="E307" s="123" t="s">
        <v>578</v>
      </c>
      <c r="F307" s="22" t="s">
        <v>99</v>
      </c>
      <c r="G307" s="41"/>
      <c r="H307" s="21" t="s">
        <v>22</v>
      </c>
      <c r="I307" s="21" t="s">
        <v>81</v>
      </c>
      <c r="J307" s="171" t="s">
        <v>168</v>
      </c>
      <c r="K307" s="49" t="s">
        <v>622</v>
      </c>
      <c r="L307" s="49"/>
      <c r="M307" s="191"/>
      <c r="N307" s="337">
        <v>18500</v>
      </c>
      <c r="O307" s="189">
        <f t="shared" si="4"/>
        <v>23487.140000000596</v>
      </c>
      <c r="P307" s="25"/>
    </row>
    <row r="308" spans="1:16" s="55" customFormat="1" ht="22.05" hidden="1" customHeight="1" x14ac:dyDescent="0.2">
      <c r="A308" s="186">
        <v>45716</v>
      </c>
      <c r="B308" s="20" t="s">
        <v>35</v>
      </c>
      <c r="C308" s="122">
        <v>605296</v>
      </c>
      <c r="D308" s="123"/>
      <c r="E308" s="123" t="s">
        <v>1759</v>
      </c>
      <c r="F308" s="22" t="s">
        <v>99</v>
      </c>
      <c r="G308" s="41"/>
      <c r="H308" s="21" t="s">
        <v>22</v>
      </c>
      <c r="I308" s="21" t="s">
        <v>103</v>
      </c>
      <c r="J308" s="171" t="s">
        <v>97</v>
      </c>
      <c r="K308" s="49" t="s">
        <v>1774</v>
      </c>
      <c r="L308" s="49"/>
      <c r="M308" s="335"/>
      <c r="N308" s="192">
        <v>2857</v>
      </c>
      <c r="O308" s="189">
        <f t="shared" si="4"/>
        <v>20630.140000000596</v>
      </c>
      <c r="P308" s="25"/>
    </row>
    <row r="309" spans="1:16" s="55" customFormat="1" ht="22.05" hidden="1" customHeight="1" x14ac:dyDescent="0.2">
      <c r="A309" s="186">
        <v>45716</v>
      </c>
      <c r="B309" s="20" t="s">
        <v>35</v>
      </c>
      <c r="C309" s="122">
        <v>610369</v>
      </c>
      <c r="D309" s="123"/>
      <c r="E309" s="123" t="s">
        <v>1760</v>
      </c>
      <c r="F309" s="22" t="s">
        <v>99</v>
      </c>
      <c r="G309" s="41"/>
      <c r="H309" s="21" t="s">
        <v>22</v>
      </c>
      <c r="I309" s="21" t="s">
        <v>103</v>
      </c>
      <c r="J309" s="171" t="s">
        <v>97</v>
      </c>
      <c r="K309" s="49" t="s">
        <v>1774</v>
      </c>
      <c r="L309" s="49"/>
      <c r="M309" s="335"/>
      <c r="N309" s="192">
        <v>1180</v>
      </c>
      <c r="O309" s="189">
        <f t="shared" si="4"/>
        <v>19450.140000000596</v>
      </c>
      <c r="P309" s="25"/>
    </row>
    <row r="310" spans="1:16" s="55" customFormat="1" ht="22.05" hidden="1" customHeight="1" x14ac:dyDescent="0.2">
      <c r="A310" s="186">
        <v>45716</v>
      </c>
      <c r="B310" s="20" t="s">
        <v>35</v>
      </c>
      <c r="C310" s="122">
        <v>613884</v>
      </c>
      <c r="D310" s="123"/>
      <c r="E310" s="123" t="s">
        <v>1761</v>
      </c>
      <c r="F310" s="22" t="s">
        <v>99</v>
      </c>
      <c r="G310" s="41"/>
      <c r="H310" s="21" t="s">
        <v>22</v>
      </c>
      <c r="I310" s="21" t="s">
        <v>56</v>
      </c>
      <c r="J310" s="171" t="s">
        <v>90</v>
      </c>
      <c r="K310" s="49" t="s">
        <v>1156</v>
      </c>
      <c r="L310" s="49"/>
      <c r="M310" s="335"/>
      <c r="N310" s="192">
        <v>1068</v>
      </c>
      <c r="O310" s="189">
        <f t="shared" si="4"/>
        <v>18382.140000000596</v>
      </c>
      <c r="P310" s="25"/>
    </row>
    <row r="311" spans="1:16" s="55" customFormat="1" ht="22.05" hidden="1" customHeight="1" x14ac:dyDescent="0.2">
      <c r="A311" s="186">
        <v>45716</v>
      </c>
      <c r="B311" s="20" t="s">
        <v>35</v>
      </c>
      <c r="C311" s="122">
        <v>616765</v>
      </c>
      <c r="D311" s="123"/>
      <c r="E311" s="123" t="s">
        <v>1762</v>
      </c>
      <c r="F311" s="22" t="s">
        <v>99</v>
      </c>
      <c r="G311" s="22"/>
      <c r="H311" s="21" t="s">
        <v>22</v>
      </c>
      <c r="I311" s="21" t="s">
        <v>56</v>
      </c>
      <c r="J311" s="171" t="s">
        <v>90</v>
      </c>
      <c r="K311" s="39" t="s">
        <v>1156</v>
      </c>
      <c r="L311" s="201"/>
      <c r="M311" s="335"/>
      <c r="N311" s="192">
        <v>1113</v>
      </c>
      <c r="O311" s="189">
        <f t="shared" si="4"/>
        <v>17269.140000000596</v>
      </c>
      <c r="P311" s="25"/>
    </row>
    <row r="312" spans="1:16" s="55" customFormat="1" ht="22.05" hidden="1" customHeight="1" thickBot="1" x14ac:dyDescent="0.25">
      <c r="A312" s="358">
        <v>45716</v>
      </c>
      <c r="B312" s="47" t="s">
        <v>35</v>
      </c>
      <c r="C312" s="359">
        <v>619375</v>
      </c>
      <c r="D312" s="360"/>
      <c r="E312" s="360" t="s">
        <v>1763</v>
      </c>
      <c r="F312" s="48" t="s">
        <v>99</v>
      </c>
      <c r="G312" s="48"/>
      <c r="H312" s="30" t="s">
        <v>22</v>
      </c>
      <c r="I312" s="30" t="s">
        <v>56</v>
      </c>
      <c r="J312" s="361" t="s">
        <v>90</v>
      </c>
      <c r="K312" s="362" t="s">
        <v>1156</v>
      </c>
      <c r="L312" s="433"/>
      <c r="M312" s="434"/>
      <c r="N312" s="373">
        <v>399</v>
      </c>
      <c r="O312" s="507">
        <f t="shared" si="4"/>
        <v>16870.140000000596</v>
      </c>
      <c r="P312" s="89"/>
    </row>
    <row r="313" spans="1:16" s="55" customFormat="1" ht="22.05" hidden="1" customHeight="1" x14ac:dyDescent="0.2">
      <c r="A313" s="186">
        <v>45719</v>
      </c>
      <c r="B313" s="20" t="s">
        <v>35</v>
      </c>
      <c r="C313" s="122">
        <v>477954</v>
      </c>
      <c r="D313" s="123"/>
      <c r="E313" s="123" t="s">
        <v>2527</v>
      </c>
      <c r="F313" s="22" t="s">
        <v>99</v>
      </c>
      <c r="G313" s="22"/>
      <c r="H313" s="21" t="s">
        <v>22</v>
      </c>
      <c r="I313" s="21" t="s">
        <v>103</v>
      </c>
      <c r="J313" s="171" t="s">
        <v>60</v>
      </c>
      <c r="K313" s="39" t="s">
        <v>631</v>
      </c>
      <c r="L313" s="201"/>
      <c r="M313" s="335"/>
      <c r="N313" s="192">
        <v>2400</v>
      </c>
      <c r="O313" s="189">
        <f t="shared" si="4"/>
        <v>14470.140000000596</v>
      </c>
      <c r="P313" s="25"/>
    </row>
    <row r="314" spans="1:16" s="55" customFormat="1" ht="22.05" hidden="1" customHeight="1" x14ac:dyDescent="0.2">
      <c r="A314" s="186">
        <v>45719</v>
      </c>
      <c r="B314" s="20" t="s">
        <v>35</v>
      </c>
      <c r="C314" s="122">
        <v>502160</v>
      </c>
      <c r="D314" s="123"/>
      <c r="E314" s="123" t="s">
        <v>578</v>
      </c>
      <c r="F314" s="22" t="s">
        <v>99</v>
      </c>
      <c r="G314" s="41"/>
      <c r="H314" s="21" t="s">
        <v>22</v>
      </c>
      <c r="I314" s="21" t="s">
        <v>81</v>
      </c>
      <c r="J314" s="171" t="s">
        <v>168</v>
      </c>
      <c r="K314" s="49" t="s">
        <v>622</v>
      </c>
      <c r="L314" s="49"/>
      <c r="M314" s="335"/>
      <c r="N314" s="192">
        <v>4470.1400000000003</v>
      </c>
      <c r="O314" s="189">
        <f t="shared" si="4"/>
        <v>10000.000000000597</v>
      </c>
      <c r="P314" s="25"/>
    </row>
    <row r="315" spans="1:16" s="55" customFormat="1" ht="22.05" hidden="1" customHeight="1" x14ac:dyDescent="0.2">
      <c r="A315" s="186">
        <v>45719</v>
      </c>
      <c r="B315" s="20" t="s">
        <v>35</v>
      </c>
      <c r="C315" s="122">
        <v>3515278</v>
      </c>
      <c r="D315" s="123"/>
      <c r="E315" s="123" t="s">
        <v>569</v>
      </c>
      <c r="F315" s="22" t="s">
        <v>99</v>
      </c>
      <c r="G315" s="41"/>
      <c r="H315" s="21" t="s">
        <v>21</v>
      </c>
      <c r="I315" s="21" t="s">
        <v>28</v>
      </c>
      <c r="J315" s="171" t="s">
        <v>30</v>
      </c>
      <c r="K315" s="49" t="s">
        <v>615</v>
      </c>
      <c r="L315" s="49"/>
      <c r="M315" s="335">
        <v>500000</v>
      </c>
      <c r="N315" s="192"/>
      <c r="O315" s="189">
        <f t="shared" si="4"/>
        <v>510000.00000000058</v>
      </c>
      <c r="P315" s="25"/>
    </row>
    <row r="316" spans="1:16" s="55" customFormat="1" ht="22.05" hidden="1" customHeight="1" x14ac:dyDescent="0.2">
      <c r="A316" s="186">
        <v>45719</v>
      </c>
      <c r="B316" s="20" t="s">
        <v>35</v>
      </c>
      <c r="C316" s="122">
        <v>915781</v>
      </c>
      <c r="D316" s="123"/>
      <c r="E316" s="123" t="s">
        <v>578</v>
      </c>
      <c r="F316" s="22" t="s">
        <v>99</v>
      </c>
      <c r="G316" s="41"/>
      <c r="H316" s="21" t="s">
        <v>22</v>
      </c>
      <c r="I316" s="21" t="s">
        <v>81</v>
      </c>
      <c r="J316" s="171" t="s">
        <v>168</v>
      </c>
      <c r="K316" s="49" t="s">
        <v>622</v>
      </c>
      <c r="L316" s="49"/>
      <c r="M316" s="335"/>
      <c r="N316" s="192">
        <v>500000</v>
      </c>
      <c r="O316" s="189">
        <f t="shared" si="4"/>
        <v>10000.000000000582</v>
      </c>
      <c r="P316" s="25"/>
    </row>
    <row r="317" spans="1:16" s="55" customFormat="1" ht="22.05" hidden="1" customHeight="1" x14ac:dyDescent="0.2">
      <c r="A317" s="186">
        <v>45720</v>
      </c>
      <c r="B317" s="20" t="s">
        <v>35</v>
      </c>
      <c r="C317" s="122">
        <v>515207</v>
      </c>
      <c r="D317" s="123"/>
      <c r="E317" s="123" t="s">
        <v>578</v>
      </c>
      <c r="F317" s="22" t="s">
        <v>99</v>
      </c>
      <c r="G317" s="41"/>
      <c r="H317" s="21" t="s">
        <v>22</v>
      </c>
      <c r="I317" s="21" t="s">
        <v>81</v>
      </c>
      <c r="J317" s="171" t="s">
        <v>168</v>
      </c>
      <c r="K317" s="49" t="s">
        <v>622</v>
      </c>
      <c r="L317" s="49"/>
      <c r="M317" s="335"/>
      <c r="N317" s="192">
        <v>2500</v>
      </c>
      <c r="O317" s="189">
        <f t="shared" si="4"/>
        <v>7500.0000000005821</v>
      </c>
      <c r="P317" s="25"/>
    </row>
    <row r="318" spans="1:16" s="55" customFormat="1" ht="22.05" hidden="1" customHeight="1" x14ac:dyDescent="0.2">
      <c r="A318" s="186">
        <v>45720</v>
      </c>
      <c r="B318" s="20" t="s">
        <v>35</v>
      </c>
      <c r="C318" s="122">
        <v>515206</v>
      </c>
      <c r="D318" s="123"/>
      <c r="E318" s="123" t="s">
        <v>577</v>
      </c>
      <c r="F318" s="22" t="s">
        <v>99</v>
      </c>
      <c r="G318" s="41"/>
      <c r="H318" s="21" t="s">
        <v>22</v>
      </c>
      <c r="I318" s="21" t="s">
        <v>81</v>
      </c>
      <c r="J318" s="171" t="s">
        <v>171</v>
      </c>
      <c r="K318" s="49" t="s">
        <v>621</v>
      </c>
      <c r="L318" s="49"/>
      <c r="M318" s="335"/>
      <c r="N318" s="192">
        <v>5500</v>
      </c>
      <c r="O318" s="189">
        <f t="shared" si="4"/>
        <v>2000.0000000005821</v>
      </c>
      <c r="P318" s="25"/>
    </row>
    <row r="319" spans="1:16" s="55" customFormat="1" ht="22.05" hidden="1" customHeight="1" x14ac:dyDescent="0.2">
      <c r="A319" s="186">
        <v>45723</v>
      </c>
      <c r="B319" s="20" t="s">
        <v>35</v>
      </c>
      <c r="C319" s="122">
        <v>1244402</v>
      </c>
      <c r="D319" s="123"/>
      <c r="E319" s="123" t="s">
        <v>569</v>
      </c>
      <c r="F319" s="22" t="s">
        <v>99</v>
      </c>
      <c r="G319" s="41"/>
      <c r="H319" s="21" t="s">
        <v>21</v>
      </c>
      <c r="I319" s="21" t="s">
        <v>28</v>
      </c>
      <c r="J319" s="171" t="s">
        <v>30</v>
      </c>
      <c r="K319" s="49" t="s">
        <v>615</v>
      </c>
      <c r="L319" s="49"/>
      <c r="M319" s="335">
        <v>1000000</v>
      </c>
      <c r="N319" s="192"/>
      <c r="O319" s="189">
        <f t="shared" si="4"/>
        <v>1002000.0000000006</v>
      </c>
      <c r="P319" s="25"/>
    </row>
    <row r="320" spans="1:16" s="55" customFormat="1" ht="22.05" hidden="1" customHeight="1" x14ac:dyDescent="0.2">
      <c r="A320" s="186">
        <v>45723</v>
      </c>
      <c r="B320" s="20" t="s">
        <v>35</v>
      </c>
      <c r="C320" s="122">
        <v>568807</v>
      </c>
      <c r="D320" s="123"/>
      <c r="E320" s="123" t="s">
        <v>2528</v>
      </c>
      <c r="F320" s="22" t="s">
        <v>99</v>
      </c>
      <c r="G320" s="41"/>
      <c r="H320" s="21" t="s">
        <v>22</v>
      </c>
      <c r="I320" s="21" t="s">
        <v>81</v>
      </c>
      <c r="J320" s="171" t="s">
        <v>182</v>
      </c>
      <c r="K320" s="49" t="s">
        <v>616</v>
      </c>
      <c r="L320" s="49"/>
      <c r="M320" s="200"/>
      <c r="N320" s="190">
        <v>442795</v>
      </c>
      <c r="O320" s="189">
        <f t="shared" si="4"/>
        <v>559205.00000000058</v>
      </c>
      <c r="P320" s="25"/>
    </row>
    <row r="321" spans="1:16" s="55" customFormat="1" ht="22.05" hidden="1" customHeight="1" x14ac:dyDescent="0.2">
      <c r="A321" s="186">
        <v>45723</v>
      </c>
      <c r="B321" s="20" t="s">
        <v>35</v>
      </c>
      <c r="C321" s="122">
        <v>568808</v>
      </c>
      <c r="D321" s="123"/>
      <c r="E321" s="123" t="s">
        <v>2529</v>
      </c>
      <c r="F321" s="22" t="s">
        <v>99</v>
      </c>
      <c r="G321" s="41"/>
      <c r="H321" s="21" t="s">
        <v>22</v>
      </c>
      <c r="I321" s="21" t="s">
        <v>81</v>
      </c>
      <c r="J321" s="171" t="s">
        <v>180</v>
      </c>
      <c r="K321" s="49" t="s">
        <v>629</v>
      </c>
      <c r="L321" s="49"/>
      <c r="M321" s="200"/>
      <c r="N321" s="190">
        <v>350760</v>
      </c>
      <c r="O321" s="189">
        <f t="shared" si="4"/>
        <v>208445.00000000058</v>
      </c>
      <c r="P321" s="25"/>
    </row>
    <row r="322" spans="1:16" s="55" customFormat="1" ht="22.05" hidden="1" customHeight="1" x14ac:dyDescent="0.2">
      <c r="A322" s="186">
        <v>45723</v>
      </c>
      <c r="B322" s="20" t="s">
        <v>35</v>
      </c>
      <c r="C322" s="122">
        <v>640928</v>
      </c>
      <c r="D322" s="123" t="s">
        <v>1278</v>
      </c>
      <c r="E322" s="123" t="s">
        <v>1044</v>
      </c>
      <c r="F322" s="22" t="s">
        <v>2530</v>
      </c>
      <c r="G322" s="41"/>
      <c r="H322" s="21" t="s">
        <v>22</v>
      </c>
      <c r="I322" s="21" t="s">
        <v>81</v>
      </c>
      <c r="J322" s="171" t="s">
        <v>33</v>
      </c>
      <c r="K322" s="49" t="s">
        <v>621</v>
      </c>
      <c r="L322" s="49"/>
      <c r="M322" s="200"/>
      <c r="N322" s="190">
        <v>59234.48</v>
      </c>
      <c r="O322" s="189">
        <f t="shared" si="4"/>
        <v>149210.52000000057</v>
      </c>
      <c r="P322" s="25"/>
    </row>
    <row r="323" spans="1:16" s="55" customFormat="1" ht="22.05" hidden="1" customHeight="1" x14ac:dyDescent="0.2">
      <c r="A323" s="186">
        <v>45723</v>
      </c>
      <c r="B323" s="20" t="s">
        <v>35</v>
      </c>
      <c r="C323" s="122">
        <v>640341</v>
      </c>
      <c r="D323" s="123" t="s">
        <v>1043</v>
      </c>
      <c r="E323" s="123" t="s">
        <v>1044</v>
      </c>
      <c r="F323" s="22" t="s">
        <v>2531</v>
      </c>
      <c r="G323" s="41"/>
      <c r="H323" s="21" t="s">
        <v>22</v>
      </c>
      <c r="I323" s="21" t="s">
        <v>81</v>
      </c>
      <c r="J323" s="171" t="s">
        <v>33</v>
      </c>
      <c r="K323" s="49" t="s">
        <v>621</v>
      </c>
      <c r="L323" s="49"/>
      <c r="M323" s="200"/>
      <c r="N323" s="190">
        <v>16898.21</v>
      </c>
      <c r="O323" s="189">
        <f t="shared" si="4"/>
        <v>132312.31000000058</v>
      </c>
      <c r="P323" s="25"/>
    </row>
    <row r="324" spans="1:16" s="55" customFormat="1" ht="22.05" hidden="1" customHeight="1" x14ac:dyDescent="0.2">
      <c r="A324" s="186">
        <v>45723</v>
      </c>
      <c r="B324" s="20" t="s">
        <v>35</v>
      </c>
      <c r="C324" s="122">
        <v>640357</v>
      </c>
      <c r="D324" s="123" t="s">
        <v>1278</v>
      </c>
      <c r="E324" s="123" t="s">
        <v>1044</v>
      </c>
      <c r="F324" s="22" t="s">
        <v>2532</v>
      </c>
      <c r="G324" s="41"/>
      <c r="H324" s="21" t="s">
        <v>22</v>
      </c>
      <c r="I324" s="21" t="s">
        <v>81</v>
      </c>
      <c r="J324" s="171" t="s">
        <v>33</v>
      </c>
      <c r="K324" s="49" t="s">
        <v>621</v>
      </c>
      <c r="L324" s="49"/>
      <c r="M324" s="200"/>
      <c r="N324" s="190">
        <v>31081.09</v>
      </c>
      <c r="O324" s="189">
        <f t="shared" si="4"/>
        <v>101231.22000000058</v>
      </c>
      <c r="P324" s="25"/>
    </row>
    <row r="325" spans="1:16" s="55" customFormat="1" ht="22.05" hidden="1" customHeight="1" x14ac:dyDescent="0.2">
      <c r="A325" s="186">
        <v>45723</v>
      </c>
      <c r="B325" s="20" t="s">
        <v>35</v>
      </c>
      <c r="C325" s="122">
        <v>640352</v>
      </c>
      <c r="D325" s="123" t="s">
        <v>1278</v>
      </c>
      <c r="E325" s="123" t="s">
        <v>1044</v>
      </c>
      <c r="F325" s="22" t="s">
        <v>2533</v>
      </c>
      <c r="G325" s="41"/>
      <c r="H325" s="21" t="s">
        <v>22</v>
      </c>
      <c r="I325" s="21" t="s">
        <v>81</v>
      </c>
      <c r="J325" s="171" t="s">
        <v>33</v>
      </c>
      <c r="K325" s="49" t="s">
        <v>621</v>
      </c>
      <c r="L325" s="49"/>
      <c r="M325" s="200"/>
      <c r="N325" s="190">
        <v>31081.09</v>
      </c>
      <c r="O325" s="189">
        <f t="shared" ref="O325:O388" si="5">O324+M325-N325</f>
        <v>70150.130000000587</v>
      </c>
      <c r="P325" s="25"/>
    </row>
    <row r="326" spans="1:16" s="55" customFormat="1" ht="22.05" hidden="1" customHeight="1" x14ac:dyDescent="0.2">
      <c r="A326" s="186">
        <v>45723</v>
      </c>
      <c r="B326" s="20" t="s">
        <v>35</v>
      </c>
      <c r="C326" s="122">
        <v>574197</v>
      </c>
      <c r="D326" s="123"/>
      <c r="E326" s="123" t="s">
        <v>577</v>
      </c>
      <c r="F326" s="22" t="s">
        <v>99</v>
      </c>
      <c r="G326" s="41"/>
      <c r="H326" s="21" t="s">
        <v>22</v>
      </c>
      <c r="I326" s="21" t="s">
        <v>81</v>
      </c>
      <c r="J326" s="171" t="s">
        <v>171</v>
      </c>
      <c r="K326" s="49" t="s">
        <v>621</v>
      </c>
      <c r="L326" s="49"/>
      <c r="M326" s="200"/>
      <c r="N326" s="190">
        <v>65000</v>
      </c>
      <c r="O326" s="189">
        <f t="shared" si="5"/>
        <v>5150.1300000005867</v>
      </c>
      <c r="P326" s="25"/>
    </row>
    <row r="327" spans="1:16" s="55" customFormat="1" ht="22.05" hidden="1" customHeight="1" x14ac:dyDescent="0.2">
      <c r="A327" s="186">
        <v>45727</v>
      </c>
      <c r="B327" s="20" t="s">
        <v>35</v>
      </c>
      <c r="C327" s="122">
        <v>112413</v>
      </c>
      <c r="D327" s="123"/>
      <c r="E327" s="123" t="s">
        <v>2534</v>
      </c>
      <c r="F327" s="22" t="s">
        <v>99</v>
      </c>
      <c r="G327" s="41"/>
      <c r="H327" s="21" t="s">
        <v>22</v>
      </c>
      <c r="I327" s="21" t="s">
        <v>103</v>
      </c>
      <c r="J327" s="171" t="s">
        <v>95</v>
      </c>
      <c r="K327" s="49" t="s">
        <v>1112</v>
      </c>
      <c r="L327" s="49"/>
      <c r="M327" s="191"/>
      <c r="N327" s="192">
        <v>1875</v>
      </c>
      <c r="O327" s="189">
        <f t="shared" si="5"/>
        <v>3275.1300000005867</v>
      </c>
      <c r="P327" s="25"/>
    </row>
    <row r="328" spans="1:16" s="55" customFormat="1" ht="22.05" hidden="1" customHeight="1" x14ac:dyDescent="0.2">
      <c r="A328" s="186">
        <v>45727</v>
      </c>
      <c r="B328" s="20" t="s">
        <v>35</v>
      </c>
      <c r="C328" s="122">
        <v>416681</v>
      </c>
      <c r="D328" s="123"/>
      <c r="E328" s="123" t="s">
        <v>1066</v>
      </c>
      <c r="F328" s="22" t="s">
        <v>99</v>
      </c>
      <c r="G328" s="41"/>
      <c r="H328" s="21" t="s">
        <v>21</v>
      </c>
      <c r="I328" s="21" t="s">
        <v>81</v>
      </c>
      <c r="J328" s="171" t="s">
        <v>171</v>
      </c>
      <c r="K328" s="49" t="s">
        <v>621</v>
      </c>
      <c r="L328" s="49"/>
      <c r="M328" s="200">
        <v>1650</v>
      </c>
      <c r="N328" s="198"/>
      <c r="O328" s="189">
        <f t="shared" si="5"/>
        <v>4925.1300000005867</v>
      </c>
      <c r="P328" s="25"/>
    </row>
    <row r="329" spans="1:16" s="55" customFormat="1" ht="22.05" hidden="1" customHeight="1" x14ac:dyDescent="0.2">
      <c r="A329" s="186">
        <v>45727</v>
      </c>
      <c r="B329" s="20" t="s">
        <v>35</v>
      </c>
      <c r="C329" s="122">
        <v>419972</v>
      </c>
      <c r="D329" s="123" t="s">
        <v>2535</v>
      </c>
      <c r="E329" s="123" t="s">
        <v>2536</v>
      </c>
      <c r="F329" s="22" t="s">
        <v>99</v>
      </c>
      <c r="G329" s="41"/>
      <c r="H329" s="21" t="s">
        <v>22</v>
      </c>
      <c r="I329" s="21" t="s">
        <v>55</v>
      </c>
      <c r="J329" s="171" t="s">
        <v>70</v>
      </c>
      <c r="K329" s="49" t="s">
        <v>612</v>
      </c>
      <c r="L329" s="49"/>
      <c r="M329" s="191"/>
      <c r="N329" s="192">
        <v>1000</v>
      </c>
      <c r="O329" s="189">
        <f t="shared" si="5"/>
        <v>3925.1300000005867</v>
      </c>
      <c r="P329" s="25"/>
    </row>
    <row r="330" spans="1:16" s="55" customFormat="1" ht="22.05" hidden="1" customHeight="1" x14ac:dyDescent="0.2">
      <c r="A330" s="186">
        <v>45727</v>
      </c>
      <c r="B330" s="20" t="s">
        <v>35</v>
      </c>
      <c r="C330" s="122">
        <v>419973</v>
      </c>
      <c r="D330" s="123" t="s">
        <v>2535</v>
      </c>
      <c r="E330" s="123" t="s">
        <v>2537</v>
      </c>
      <c r="F330" s="22" t="s">
        <v>99</v>
      </c>
      <c r="G330" s="41"/>
      <c r="H330" s="21" t="s">
        <v>22</v>
      </c>
      <c r="I330" s="21" t="s">
        <v>55</v>
      </c>
      <c r="J330" s="171" t="s">
        <v>70</v>
      </c>
      <c r="K330" s="49" t="s">
        <v>847</v>
      </c>
      <c r="L330" s="49"/>
      <c r="M330" s="191"/>
      <c r="N330" s="192">
        <v>2600</v>
      </c>
      <c r="O330" s="189">
        <f t="shared" si="5"/>
        <v>1325.1300000005867</v>
      </c>
      <c r="P330" s="25"/>
    </row>
    <row r="331" spans="1:16" s="55" customFormat="1" ht="22.05" hidden="1" customHeight="1" x14ac:dyDescent="0.2">
      <c r="A331" s="186">
        <v>45727</v>
      </c>
      <c r="B331" s="20" t="s">
        <v>35</v>
      </c>
      <c r="C331" s="122">
        <v>419968</v>
      </c>
      <c r="D331" s="123" t="s">
        <v>2535</v>
      </c>
      <c r="E331" s="123" t="s">
        <v>2538</v>
      </c>
      <c r="F331" s="22" t="s">
        <v>99</v>
      </c>
      <c r="G331" s="41"/>
      <c r="H331" s="21" t="s">
        <v>22</v>
      </c>
      <c r="I331" s="21" t="s">
        <v>55</v>
      </c>
      <c r="J331" s="171" t="s">
        <v>70</v>
      </c>
      <c r="K331" s="49" t="s">
        <v>851</v>
      </c>
      <c r="L331" s="49"/>
      <c r="M331" s="191"/>
      <c r="N331" s="192">
        <v>1104</v>
      </c>
      <c r="O331" s="189">
        <f t="shared" si="5"/>
        <v>221.13000000058673</v>
      </c>
      <c r="P331" s="25"/>
    </row>
    <row r="332" spans="1:16" s="55" customFormat="1" ht="22.05" hidden="1" customHeight="1" x14ac:dyDescent="0.2">
      <c r="A332" s="186">
        <v>45728</v>
      </c>
      <c r="B332" s="20" t="s">
        <v>35</v>
      </c>
      <c r="C332" s="122">
        <v>259527</v>
      </c>
      <c r="D332" s="123"/>
      <c r="E332" s="187" t="s">
        <v>1066</v>
      </c>
      <c r="F332" s="255" t="s">
        <v>99</v>
      </c>
      <c r="G332" s="41"/>
      <c r="H332" s="21" t="s">
        <v>21</v>
      </c>
      <c r="I332" s="21" t="s">
        <v>81</v>
      </c>
      <c r="J332" s="171" t="s">
        <v>180</v>
      </c>
      <c r="K332" s="284" t="s">
        <v>629</v>
      </c>
      <c r="L332" s="49"/>
      <c r="M332" s="191">
        <v>1700</v>
      </c>
      <c r="N332" s="192"/>
      <c r="O332" s="189">
        <f t="shared" si="5"/>
        <v>1921.1300000005867</v>
      </c>
      <c r="P332" s="25"/>
    </row>
    <row r="333" spans="1:16" s="55" customFormat="1" ht="22.05" hidden="1" customHeight="1" x14ac:dyDescent="0.2">
      <c r="A333" s="186">
        <v>45728</v>
      </c>
      <c r="B333" s="20" t="s">
        <v>35</v>
      </c>
      <c r="C333" s="122">
        <v>272043</v>
      </c>
      <c r="D333" s="123"/>
      <c r="E333" s="187" t="s">
        <v>1066</v>
      </c>
      <c r="F333" s="255" t="s">
        <v>99</v>
      </c>
      <c r="G333" s="41"/>
      <c r="H333" s="21" t="s">
        <v>21</v>
      </c>
      <c r="I333" s="21" t="s">
        <v>81</v>
      </c>
      <c r="J333" s="171" t="s">
        <v>180</v>
      </c>
      <c r="K333" s="284" t="s">
        <v>617</v>
      </c>
      <c r="L333" s="49"/>
      <c r="M333" s="191">
        <v>1400</v>
      </c>
      <c r="N333" s="192"/>
      <c r="O333" s="189">
        <f t="shared" si="5"/>
        <v>3321.1300000005867</v>
      </c>
      <c r="P333" s="25"/>
    </row>
    <row r="334" spans="1:16" s="55" customFormat="1" ht="22.05" hidden="1" customHeight="1" x14ac:dyDescent="0.2">
      <c r="A334" s="186">
        <v>45728</v>
      </c>
      <c r="B334" s="20" t="s">
        <v>35</v>
      </c>
      <c r="C334" s="122">
        <v>275812</v>
      </c>
      <c r="D334" s="123"/>
      <c r="E334" s="123" t="s">
        <v>592</v>
      </c>
      <c r="F334" s="22" t="s">
        <v>99</v>
      </c>
      <c r="G334" s="41"/>
      <c r="H334" s="21" t="s">
        <v>22</v>
      </c>
      <c r="I334" s="21" t="s">
        <v>103</v>
      </c>
      <c r="J334" s="171" t="s">
        <v>93</v>
      </c>
      <c r="K334" s="49" t="s">
        <v>627</v>
      </c>
      <c r="L334" s="49"/>
      <c r="M334" s="191"/>
      <c r="N334" s="192">
        <v>2348</v>
      </c>
      <c r="O334" s="189">
        <f t="shared" si="5"/>
        <v>973.13000000058673</v>
      </c>
      <c r="P334" s="25"/>
    </row>
    <row r="335" spans="1:16" s="55" customFormat="1" ht="22.05" hidden="1" customHeight="1" x14ac:dyDescent="0.2">
      <c r="A335" s="186">
        <v>45728</v>
      </c>
      <c r="B335" s="20" t="s">
        <v>35</v>
      </c>
      <c r="C335" s="122">
        <v>2771004225</v>
      </c>
      <c r="D335" s="248"/>
      <c r="E335" s="123" t="s">
        <v>597</v>
      </c>
      <c r="F335" s="22" t="s">
        <v>99</v>
      </c>
      <c r="G335" s="41"/>
      <c r="H335" s="21" t="s">
        <v>21</v>
      </c>
      <c r="I335" s="21" t="s">
        <v>81</v>
      </c>
      <c r="J335" s="171" t="s">
        <v>168</v>
      </c>
      <c r="K335" s="49" t="s">
        <v>622</v>
      </c>
      <c r="L335" s="49"/>
      <c r="M335" s="191">
        <v>25000</v>
      </c>
      <c r="N335" s="192"/>
      <c r="O335" s="189">
        <f t="shared" si="5"/>
        <v>25973.130000000587</v>
      </c>
      <c r="P335" s="25"/>
    </row>
    <row r="336" spans="1:16" s="55" customFormat="1" ht="22.05" hidden="1" customHeight="1" x14ac:dyDescent="0.2">
      <c r="A336" s="186">
        <v>45728</v>
      </c>
      <c r="B336" s="20" t="s">
        <v>35</v>
      </c>
      <c r="C336" s="122">
        <v>6765023</v>
      </c>
      <c r="D336" s="123"/>
      <c r="E336" s="123" t="s">
        <v>607</v>
      </c>
      <c r="F336" s="22" t="s">
        <v>564</v>
      </c>
      <c r="G336" s="41"/>
      <c r="H336" s="21" t="s">
        <v>22</v>
      </c>
      <c r="I336" s="21" t="s">
        <v>58</v>
      </c>
      <c r="J336" s="171" t="s">
        <v>101</v>
      </c>
      <c r="K336" s="49" t="s">
        <v>638</v>
      </c>
      <c r="L336" s="49"/>
      <c r="M336" s="191"/>
      <c r="N336" s="192">
        <v>12861.62</v>
      </c>
      <c r="O336" s="189">
        <f t="shared" si="5"/>
        <v>13111.510000000586</v>
      </c>
      <c r="P336" s="25"/>
    </row>
    <row r="337" spans="1:16" s="55" customFormat="1" ht="22.05" hidden="1" customHeight="1" x14ac:dyDescent="0.2">
      <c r="A337" s="186">
        <v>45729</v>
      </c>
      <c r="B337" s="20" t="s">
        <v>35</v>
      </c>
      <c r="C337" s="122">
        <v>206787</v>
      </c>
      <c r="D337" s="123"/>
      <c r="E337" s="123" t="s">
        <v>2539</v>
      </c>
      <c r="F337" s="22" t="s">
        <v>99</v>
      </c>
      <c r="G337" s="41"/>
      <c r="H337" s="21" t="s">
        <v>22</v>
      </c>
      <c r="I337" s="21" t="s">
        <v>55</v>
      </c>
      <c r="J337" s="171" t="s">
        <v>70</v>
      </c>
      <c r="K337" s="39" t="s">
        <v>851</v>
      </c>
      <c r="L337" s="49"/>
      <c r="M337" s="191"/>
      <c r="N337" s="192">
        <v>9814.2800000000007</v>
      </c>
      <c r="O337" s="189">
        <f t="shared" si="5"/>
        <v>3297.2300000005853</v>
      </c>
      <c r="P337" s="25"/>
    </row>
    <row r="338" spans="1:16" s="55" customFormat="1" ht="22.05" hidden="1" customHeight="1" x14ac:dyDescent="0.2">
      <c r="A338" s="186">
        <v>45729</v>
      </c>
      <c r="B338" s="20" t="s">
        <v>35</v>
      </c>
      <c r="C338" s="122">
        <v>12191</v>
      </c>
      <c r="D338" s="123"/>
      <c r="E338" s="123" t="s">
        <v>608</v>
      </c>
      <c r="F338" s="22" t="s">
        <v>77</v>
      </c>
      <c r="G338" s="41"/>
      <c r="H338" s="21" t="s">
        <v>22</v>
      </c>
      <c r="I338" s="21" t="s">
        <v>57</v>
      </c>
      <c r="J338" s="171" t="s">
        <v>85</v>
      </c>
      <c r="K338" s="49" t="s">
        <v>611</v>
      </c>
      <c r="L338" s="49"/>
      <c r="M338" s="191"/>
      <c r="N338" s="192">
        <v>213</v>
      </c>
      <c r="O338" s="189">
        <f t="shared" si="5"/>
        <v>3084.2300000005853</v>
      </c>
      <c r="P338" s="25"/>
    </row>
    <row r="339" spans="1:16" s="55" customFormat="1" ht="22.05" hidden="1" customHeight="1" x14ac:dyDescent="0.2">
      <c r="A339" s="186">
        <v>45729</v>
      </c>
      <c r="B339" s="20" t="s">
        <v>35</v>
      </c>
      <c r="C339" s="122">
        <v>12191</v>
      </c>
      <c r="D339" s="123"/>
      <c r="E339" s="123" t="s">
        <v>609</v>
      </c>
      <c r="F339" s="22" t="s">
        <v>77</v>
      </c>
      <c r="G339" s="41"/>
      <c r="H339" s="21" t="s">
        <v>22</v>
      </c>
      <c r="I339" s="21" t="s">
        <v>57</v>
      </c>
      <c r="J339" s="171" t="s">
        <v>85</v>
      </c>
      <c r="K339" s="49" t="s">
        <v>611</v>
      </c>
      <c r="L339" s="49"/>
      <c r="M339" s="191"/>
      <c r="N339" s="192">
        <v>34.08</v>
      </c>
      <c r="O339" s="189">
        <f t="shared" si="5"/>
        <v>3050.1500000005854</v>
      </c>
      <c r="P339" s="25"/>
    </row>
    <row r="340" spans="1:16" s="55" customFormat="1" ht="22.05" hidden="1" customHeight="1" x14ac:dyDescent="0.2">
      <c r="A340" s="186">
        <v>45730</v>
      </c>
      <c r="B340" s="20" t="s">
        <v>35</v>
      </c>
      <c r="C340" s="122">
        <v>633225</v>
      </c>
      <c r="D340" s="123"/>
      <c r="E340" s="123" t="s">
        <v>569</v>
      </c>
      <c r="F340" s="22" t="s">
        <v>99</v>
      </c>
      <c r="G340" s="41"/>
      <c r="H340" s="21" t="s">
        <v>21</v>
      </c>
      <c r="I340" s="21" t="s">
        <v>28</v>
      </c>
      <c r="J340" s="171" t="s">
        <v>30</v>
      </c>
      <c r="K340" s="49" t="s">
        <v>2615</v>
      </c>
      <c r="L340" s="49"/>
      <c r="M340" s="191">
        <v>125300</v>
      </c>
      <c r="N340" s="192"/>
      <c r="O340" s="189">
        <f t="shared" si="5"/>
        <v>128350.15000000059</v>
      </c>
      <c r="P340" s="25"/>
    </row>
    <row r="341" spans="1:16" s="55" customFormat="1" ht="22.05" hidden="1" customHeight="1" x14ac:dyDescent="0.2">
      <c r="A341" s="186">
        <v>45730</v>
      </c>
      <c r="B341" s="20" t="s">
        <v>35</v>
      </c>
      <c r="C341" s="122">
        <v>1587544</v>
      </c>
      <c r="D341" s="123"/>
      <c r="E341" s="123" t="s">
        <v>563</v>
      </c>
      <c r="F341" s="22" t="s">
        <v>564</v>
      </c>
      <c r="G341" s="41"/>
      <c r="H341" s="21" t="s">
        <v>22</v>
      </c>
      <c r="I341" s="21" t="s">
        <v>57</v>
      </c>
      <c r="J341" s="171" t="s">
        <v>86</v>
      </c>
      <c r="K341" s="49" t="s">
        <v>611</v>
      </c>
      <c r="L341" s="49"/>
      <c r="M341" s="191"/>
      <c r="N341" s="337">
        <v>38009.620000000003</v>
      </c>
      <c r="O341" s="189">
        <f t="shared" si="5"/>
        <v>90340.530000000581</v>
      </c>
      <c r="P341" s="25"/>
    </row>
    <row r="342" spans="1:16" s="55" customFormat="1" ht="22.05" hidden="1" customHeight="1" x14ac:dyDescent="0.2">
      <c r="A342" s="186">
        <v>45730</v>
      </c>
      <c r="B342" s="20" t="s">
        <v>35</v>
      </c>
      <c r="C342" s="122">
        <v>1587547</v>
      </c>
      <c r="D342" s="123"/>
      <c r="E342" s="123" t="s">
        <v>563</v>
      </c>
      <c r="F342" s="22" t="s">
        <v>564</v>
      </c>
      <c r="G342" s="41"/>
      <c r="H342" s="21" t="s">
        <v>22</v>
      </c>
      <c r="I342" s="21" t="s">
        <v>57</v>
      </c>
      <c r="J342" s="171" t="s">
        <v>86</v>
      </c>
      <c r="K342" s="49" t="s">
        <v>611</v>
      </c>
      <c r="L342" s="49"/>
      <c r="M342" s="191"/>
      <c r="N342" s="337">
        <v>34208.660000000003</v>
      </c>
      <c r="O342" s="189">
        <f t="shared" si="5"/>
        <v>56131.870000000577</v>
      </c>
      <c r="P342" s="25"/>
    </row>
    <row r="343" spans="1:16" s="55" customFormat="1" ht="22.05" hidden="1" customHeight="1" x14ac:dyDescent="0.2">
      <c r="A343" s="186">
        <v>45730</v>
      </c>
      <c r="B343" s="20" t="s">
        <v>35</v>
      </c>
      <c r="C343" s="122">
        <v>1587565</v>
      </c>
      <c r="D343" s="123"/>
      <c r="E343" s="123" t="s">
        <v>563</v>
      </c>
      <c r="F343" s="22" t="s">
        <v>564</v>
      </c>
      <c r="G343" s="41"/>
      <c r="H343" s="21" t="s">
        <v>22</v>
      </c>
      <c r="I343" s="21" t="s">
        <v>57</v>
      </c>
      <c r="J343" s="171" t="s">
        <v>86</v>
      </c>
      <c r="K343" s="49" t="s">
        <v>611</v>
      </c>
      <c r="L343" s="49"/>
      <c r="M343" s="335"/>
      <c r="N343" s="192">
        <v>32688.26</v>
      </c>
      <c r="O343" s="189">
        <f t="shared" si="5"/>
        <v>23443.610000000579</v>
      </c>
      <c r="P343" s="25"/>
    </row>
    <row r="344" spans="1:16" s="55" customFormat="1" ht="22.05" hidden="1" customHeight="1" x14ac:dyDescent="0.2">
      <c r="A344" s="186">
        <v>45730</v>
      </c>
      <c r="B344" s="20" t="s">
        <v>35</v>
      </c>
      <c r="C344" s="122">
        <v>693474</v>
      </c>
      <c r="D344" s="123" t="s">
        <v>1043</v>
      </c>
      <c r="E344" s="123" t="s">
        <v>1044</v>
      </c>
      <c r="F344" s="22" t="s">
        <v>2540</v>
      </c>
      <c r="G344" s="41"/>
      <c r="H344" s="21" t="s">
        <v>22</v>
      </c>
      <c r="I344" s="21" t="s">
        <v>81</v>
      </c>
      <c r="J344" s="171" t="s">
        <v>33</v>
      </c>
      <c r="K344" s="49" t="s">
        <v>621</v>
      </c>
      <c r="L344" s="49"/>
      <c r="M344" s="199"/>
      <c r="N344" s="190">
        <v>20000</v>
      </c>
      <c r="O344" s="189">
        <f t="shared" si="5"/>
        <v>3443.610000000579</v>
      </c>
      <c r="P344" s="25"/>
    </row>
    <row r="345" spans="1:16" s="55" customFormat="1" ht="22.05" hidden="1" customHeight="1" x14ac:dyDescent="0.2">
      <c r="A345" s="186">
        <v>45730</v>
      </c>
      <c r="B345" s="20" t="s">
        <v>35</v>
      </c>
      <c r="C345" s="122">
        <v>991603</v>
      </c>
      <c r="D345" s="123"/>
      <c r="E345" s="123" t="s">
        <v>569</v>
      </c>
      <c r="F345" s="22" t="s">
        <v>99</v>
      </c>
      <c r="H345" s="21" t="s">
        <v>21</v>
      </c>
      <c r="I345" s="21" t="s">
        <v>28</v>
      </c>
      <c r="J345" s="171" t="s">
        <v>30</v>
      </c>
      <c r="K345" s="49" t="s">
        <v>615</v>
      </c>
      <c r="L345" s="49"/>
      <c r="M345" s="335">
        <v>1000000</v>
      </c>
      <c r="N345" s="192"/>
      <c r="O345" s="189">
        <f t="shared" si="5"/>
        <v>1003443.6100000006</v>
      </c>
      <c r="P345" s="25"/>
    </row>
    <row r="346" spans="1:16" s="55" customFormat="1" ht="22.05" hidden="1" customHeight="1" x14ac:dyDescent="0.2">
      <c r="A346" s="186">
        <v>45730</v>
      </c>
      <c r="B346" s="20" t="s">
        <v>35</v>
      </c>
      <c r="C346" s="122">
        <v>426297</v>
      </c>
      <c r="D346" s="123"/>
      <c r="E346" s="123" t="s">
        <v>2541</v>
      </c>
      <c r="F346" s="22" t="s">
        <v>99</v>
      </c>
      <c r="H346" s="21" t="s">
        <v>22</v>
      </c>
      <c r="I346" s="21" t="s">
        <v>81</v>
      </c>
      <c r="J346" s="171" t="s">
        <v>182</v>
      </c>
      <c r="K346" s="49" t="s">
        <v>616</v>
      </c>
      <c r="L346" s="49"/>
      <c r="M346" s="335"/>
      <c r="N346" s="192">
        <v>299212.5</v>
      </c>
      <c r="O346" s="189">
        <f t="shared" si="5"/>
        <v>704231.11000000057</v>
      </c>
      <c r="P346" s="25"/>
    </row>
    <row r="347" spans="1:16" s="55" customFormat="1" ht="22.05" hidden="1" customHeight="1" x14ac:dyDescent="0.2">
      <c r="A347" s="186">
        <v>45730</v>
      </c>
      <c r="B347" s="20" t="s">
        <v>35</v>
      </c>
      <c r="C347" s="122">
        <v>426300</v>
      </c>
      <c r="D347" s="123"/>
      <c r="E347" s="123" t="s">
        <v>2542</v>
      </c>
      <c r="F347" s="22" t="s">
        <v>99</v>
      </c>
      <c r="H347" s="21" t="s">
        <v>22</v>
      </c>
      <c r="I347" s="21" t="s">
        <v>81</v>
      </c>
      <c r="J347" s="171" t="s">
        <v>179</v>
      </c>
      <c r="K347" s="49" t="s">
        <v>617</v>
      </c>
      <c r="L347" s="49"/>
      <c r="M347" s="335"/>
      <c r="N347" s="192">
        <v>300200</v>
      </c>
      <c r="O347" s="189">
        <f t="shared" si="5"/>
        <v>404031.11000000057</v>
      </c>
      <c r="P347" s="25"/>
    </row>
    <row r="348" spans="1:16" s="55" customFormat="1" ht="22.05" hidden="1" customHeight="1" x14ac:dyDescent="0.2">
      <c r="A348" s="186">
        <v>45730</v>
      </c>
      <c r="B348" s="20" t="s">
        <v>35</v>
      </c>
      <c r="C348" s="122">
        <v>426194</v>
      </c>
      <c r="D348" s="123"/>
      <c r="E348" s="123" t="s">
        <v>2543</v>
      </c>
      <c r="F348" s="22" t="s">
        <v>99</v>
      </c>
      <c r="G348" s="41"/>
      <c r="H348" s="21" t="s">
        <v>22</v>
      </c>
      <c r="I348" s="21" t="s">
        <v>81</v>
      </c>
      <c r="J348" s="171" t="s">
        <v>181</v>
      </c>
      <c r="K348" s="49" t="s">
        <v>848</v>
      </c>
      <c r="L348" s="49"/>
      <c r="M348" s="336"/>
      <c r="N348" s="198">
        <v>300792.5</v>
      </c>
      <c r="O348" s="189">
        <f t="shared" si="5"/>
        <v>103238.61000000057</v>
      </c>
      <c r="P348" s="25"/>
    </row>
    <row r="349" spans="1:16" s="55" customFormat="1" ht="22.05" hidden="1" customHeight="1" x14ac:dyDescent="0.2">
      <c r="A349" s="186">
        <v>45730</v>
      </c>
      <c r="B349" s="20" t="s">
        <v>35</v>
      </c>
      <c r="C349" s="122">
        <v>1159541</v>
      </c>
      <c r="D349" s="123"/>
      <c r="E349" s="123" t="s">
        <v>569</v>
      </c>
      <c r="F349" s="22" t="s">
        <v>99</v>
      </c>
      <c r="G349" s="41"/>
      <c r="H349" s="21" t="s">
        <v>21</v>
      </c>
      <c r="I349" s="21" t="s">
        <v>28</v>
      </c>
      <c r="J349" s="171" t="s">
        <v>30</v>
      </c>
      <c r="K349" s="49" t="s">
        <v>845</v>
      </c>
      <c r="L349" s="49"/>
      <c r="M349" s="335">
        <v>94450</v>
      </c>
      <c r="N349" s="192"/>
      <c r="O349" s="189">
        <f t="shared" si="5"/>
        <v>197688.61000000057</v>
      </c>
      <c r="P349" s="25"/>
    </row>
    <row r="350" spans="1:16" s="55" customFormat="1" ht="22.05" hidden="1" customHeight="1" x14ac:dyDescent="0.2">
      <c r="A350" s="186">
        <v>45730</v>
      </c>
      <c r="B350" s="20" t="s">
        <v>35</v>
      </c>
      <c r="C350" s="122">
        <v>490564</v>
      </c>
      <c r="D350" s="123"/>
      <c r="E350" s="123" t="s">
        <v>2544</v>
      </c>
      <c r="F350" s="22" t="s">
        <v>99</v>
      </c>
      <c r="G350" s="41"/>
      <c r="H350" s="21" t="s">
        <v>22</v>
      </c>
      <c r="I350" s="21" t="s">
        <v>55</v>
      </c>
      <c r="J350" s="171" t="s">
        <v>70</v>
      </c>
      <c r="K350" s="49" t="s">
        <v>612</v>
      </c>
      <c r="L350" s="49"/>
      <c r="M350" s="336"/>
      <c r="N350" s="198">
        <v>36000</v>
      </c>
      <c r="O350" s="189">
        <f t="shared" si="5"/>
        <v>161688.61000000057</v>
      </c>
      <c r="P350" s="25"/>
    </row>
    <row r="351" spans="1:16" s="55" customFormat="1" ht="22.05" hidden="1" customHeight="1" x14ac:dyDescent="0.2">
      <c r="A351" s="186">
        <v>45730</v>
      </c>
      <c r="B351" s="20" t="s">
        <v>35</v>
      </c>
      <c r="C351" s="122">
        <v>496966</v>
      </c>
      <c r="D351" s="123"/>
      <c r="E351" s="123" t="s">
        <v>577</v>
      </c>
      <c r="F351" s="22" t="s">
        <v>99</v>
      </c>
      <c r="G351" s="41"/>
      <c r="H351" s="21" t="s">
        <v>22</v>
      </c>
      <c r="I351" s="21" t="s">
        <v>81</v>
      </c>
      <c r="J351" s="171" t="s">
        <v>171</v>
      </c>
      <c r="K351" s="49" t="s">
        <v>621</v>
      </c>
      <c r="L351" s="49"/>
      <c r="M351" s="200"/>
      <c r="N351" s="190">
        <v>15000</v>
      </c>
      <c r="O351" s="189">
        <f t="shared" si="5"/>
        <v>146688.61000000057</v>
      </c>
      <c r="P351" s="25"/>
    </row>
    <row r="352" spans="1:16" s="55" customFormat="1" ht="22.05" hidden="1" customHeight="1" x14ac:dyDescent="0.2">
      <c r="A352" s="186">
        <v>45731</v>
      </c>
      <c r="B352" s="20" t="s">
        <v>35</v>
      </c>
      <c r="C352" s="122">
        <v>925459</v>
      </c>
      <c r="D352" s="248"/>
      <c r="E352" s="123" t="s">
        <v>606</v>
      </c>
      <c r="F352" s="22" t="s">
        <v>564</v>
      </c>
      <c r="G352" s="41"/>
      <c r="H352" s="21" t="s">
        <v>22</v>
      </c>
      <c r="I352" s="21" t="s">
        <v>58</v>
      </c>
      <c r="J352" s="171" t="s">
        <v>101</v>
      </c>
      <c r="K352" s="49" t="s">
        <v>638</v>
      </c>
      <c r="L352" s="49"/>
      <c r="M352" s="191"/>
      <c r="N352" s="337">
        <v>8509.86</v>
      </c>
      <c r="O352" s="189">
        <f t="shared" si="5"/>
        <v>138178.75000000058</v>
      </c>
      <c r="P352" s="25"/>
    </row>
    <row r="353" spans="1:16" s="55" customFormat="1" ht="22.05" hidden="1" customHeight="1" x14ac:dyDescent="0.2">
      <c r="A353" s="186">
        <v>45733</v>
      </c>
      <c r="B353" s="20" t="s">
        <v>35</v>
      </c>
      <c r="C353" s="122">
        <v>2492595</v>
      </c>
      <c r="D353" s="248"/>
      <c r="E353" s="123" t="s">
        <v>569</v>
      </c>
      <c r="F353" s="22" t="s">
        <v>99</v>
      </c>
      <c r="G353" s="41"/>
      <c r="H353" s="21" t="s">
        <v>21</v>
      </c>
      <c r="I353" s="21" t="s">
        <v>28</v>
      </c>
      <c r="J353" s="171" t="s">
        <v>30</v>
      </c>
      <c r="K353" s="49" t="s">
        <v>844</v>
      </c>
      <c r="L353" s="49"/>
      <c r="M353" s="191">
        <v>160160</v>
      </c>
      <c r="N353" s="337"/>
      <c r="O353" s="189">
        <f t="shared" si="5"/>
        <v>298338.75000000058</v>
      </c>
      <c r="P353" s="25"/>
    </row>
    <row r="354" spans="1:16" s="55" customFormat="1" ht="22.05" hidden="1" customHeight="1" x14ac:dyDescent="0.2">
      <c r="A354" s="186">
        <v>45733</v>
      </c>
      <c r="B354" s="20" t="s">
        <v>35</v>
      </c>
      <c r="C354" s="122">
        <v>327590</v>
      </c>
      <c r="D354" s="123" t="s">
        <v>2545</v>
      </c>
      <c r="E354" s="123" t="s">
        <v>2546</v>
      </c>
      <c r="F354" s="22" t="s">
        <v>99</v>
      </c>
      <c r="G354" s="41"/>
      <c r="H354" s="21" t="s">
        <v>22</v>
      </c>
      <c r="I354" s="21" t="s">
        <v>55</v>
      </c>
      <c r="J354" s="171" t="s">
        <v>70</v>
      </c>
      <c r="K354" s="49" t="s">
        <v>612</v>
      </c>
      <c r="L354" s="49"/>
      <c r="M354" s="191"/>
      <c r="N354" s="337">
        <v>55620</v>
      </c>
      <c r="O354" s="189">
        <f t="shared" si="5"/>
        <v>242718.75000000058</v>
      </c>
      <c r="P354" s="25"/>
    </row>
    <row r="355" spans="1:16" s="55" customFormat="1" ht="22.05" hidden="1" customHeight="1" x14ac:dyDescent="0.2">
      <c r="A355" s="186">
        <v>45733</v>
      </c>
      <c r="B355" s="20" t="s">
        <v>35</v>
      </c>
      <c r="C355" s="122">
        <v>345894</v>
      </c>
      <c r="D355" s="123"/>
      <c r="E355" s="123" t="s">
        <v>577</v>
      </c>
      <c r="F355" s="22" t="s">
        <v>99</v>
      </c>
      <c r="G355" s="41"/>
      <c r="H355" s="21" t="s">
        <v>22</v>
      </c>
      <c r="I355" s="21" t="s">
        <v>81</v>
      </c>
      <c r="J355" s="171" t="s">
        <v>171</v>
      </c>
      <c r="K355" s="49" t="s">
        <v>621</v>
      </c>
      <c r="L355" s="49"/>
      <c r="M355" s="335"/>
      <c r="N355" s="192">
        <v>31500</v>
      </c>
      <c r="O355" s="189">
        <f t="shared" si="5"/>
        <v>211218.75000000058</v>
      </c>
      <c r="P355" s="25"/>
    </row>
    <row r="356" spans="1:16" s="55" customFormat="1" ht="22.05" hidden="1" customHeight="1" x14ac:dyDescent="0.2">
      <c r="A356" s="186">
        <v>45733</v>
      </c>
      <c r="B356" s="20" t="s">
        <v>35</v>
      </c>
      <c r="C356" s="122">
        <v>345895</v>
      </c>
      <c r="D356" s="123"/>
      <c r="E356" s="123" t="s">
        <v>2547</v>
      </c>
      <c r="F356" s="22" t="s">
        <v>99</v>
      </c>
      <c r="G356" s="41"/>
      <c r="H356" s="21" t="s">
        <v>22</v>
      </c>
      <c r="I356" s="21" t="s">
        <v>81</v>
      </c>
      <c r="J356" s="171" t="s">
        <v>179</v>
      </c>
      <c r="K356" s="49" t="s">
        <v>617</v>
      </c>
      <c r="L356" s="49"/>
      <c r="M356" s="336"/>
      <c r="N356" s="195">
        <v>3555</v>
      </c>
      <c r="O356" s="189">
        <f t="shared" si="5"/>
        <v>207663.75000000058</v>
      </c>
      <c r="P356" s="25"/>
    </row>
    <row r="357" spans="1:16" s="55" customFormat="1" ht="22.05" hidden="1" customHeight="1" x14ac:dyDescent="0.2">
      <c r="A357" s="186">
        <v>45733</v>
      </c>
      <c r="B357" s="20" t="s">
        <v>35</v>
      </c>
      <c r="C357" s="122">
        <v>345893</v>
      </c>
      <c r="D357" s="123"/>
      <c r="E357" s="123" t="s">
        <v>2547</v>
      </c>
      <c r="F357" s="22" t="s">
        <v>99</v>
      </c>
      <c r="G357" s="41"/>
      <c r="H357" s="21" t="s">
        <v>22</v>
      </c>
      <c r="I357" s="21" t="s">
        <v>81</v>
      </c>
      <c r="J357" s="171" t="s">
        <v>182</v>
      </c>
      <c r="K357" s="49" t="s">
        <v>616</v>
      </c>
      <c r="L357" s="49"/>
      <c r="M357" s="336"/>
      <c r="N357" s="195">
        <v>3555</v>
      </c>
      <c r="O357" s="189">
        <f t="shared" si="5"/>
        <v>204108.75000000058</v>
      </c>
      <c r="P357" s="25"/>
    </row>
    <row r="358" spans="1:16" s="55" customFormat="1" ht="22.05" hidden="1" customHeight="1" x14ac:dyDescent="0.2">
      <c r="A358" s="186">
        <v>45733</v>
      </c>
      <c r="B358" s="20" t="s">
        <v>35</v>
      </c>
      <c r="C358" s="122">
        <v>449793</v>
      </c>
      <c r="D358" s="123"/>
      <c r="E358" s="123" t="s">
        <v>2548</v>
      </c>
      <c r="F358" s="22" t="s">
        <v>99</v>
      </c>
      <c r="G358" s="41"/>
      <c r="H358" s="21" t="s">
        <v>22</v>
      </c>
      <c r="I358" s="21" t="s">
        <v>103</v>
      </c>
      <c r="J358" s="171" t="s">
        <v>60</v>
      </c>
      <c r="K358" s="49" t="s">
        <v>631</v>
      </c>
      <c r="L358" s="49"/>
      <c r="M358" s="335"/>
      <c r="N358" s="192">
        <v>3600</v>
      </c>
      <c r="O358" s="189">
        <f t="shared" si="5"/>
        <v>200508.75000000058</v>
      </c>
      <c r="P358" s="25"/>
    </row>
    <row r="359" spans="1:16" s="55" customFormat="1" ht="22.05" hidden="1" customHeight="1" x14ac:dyDescent="0.2">
      <c r="A359" s="186">
        <v>45734</v>
      </c>
      <c r="B359" s="20" t="s">
        <v>35</v>
      </c>
      <c r="C359" s="122">
        <v>745657</v>
      </c>
      <c r="D359" s="123"/>
      <c r="E359" s="123" t="s">
        <v>2549</v>
      </c>
      <c r="F359" s="22" t="s">
        <v>99</v>
      </c>
      <c r="G359" s="41"/>
      <c r="H359" s="21" t="s">
        <v>22</v>
      </c>
      <c r="I359" s="21" t="s">
        <v>81</v>
      </c>
      <c r="J359" s="171" t="s">
        <v>180</v>
      </c>
      <c r="K359" s="49" t="s">
        <v>629</v>
      </c>
      <c r="L359" s="49"/>
      <c r="M359" s="335"/>
      <c r="N359" s="192">
        <v>50362.5</v>
      </c>
      <c r="O359" s="189">
        <f t="shared" si="5"/>
        <v>150146.25000000058</v>
      </c>
      <c r="P359" s="25"/>
    </row>
    <row r="360" spans="1:16" s="55" customFormat="1" ht="22.05" hidden="1" customHeight="1" x14ac:dyDescent="0.2">
      <c r="A360" s="186">
        <v>45734</v>
      </c>
      <c r="B360" s="20" t="s">
        <v>35</v>
      </c>
      <c r="C360" s="122">
        <v>65591</v>
      </c>
      <c r="D360" s="123"/>
      <c r="E360" s="123" t="s">
        <v>603</v>
      </c>
      <c r="F360" s="22" t="s">
        <v>99</v>
      </c>
      <c r="G360" s="41"/>
      <c r="H360" s="21" t="s">
        <v>22</v>
      </c>
      <c r="I360" s="21" t="s">
        <v>56</v>
      </c>
      <c r="J360" s="171" t="s">
        <v>89</v>
      </c>
      <c r="K360" s="49" t="s">
        <v>636</v>
      </c>
      <c r="L360" s="49"/>
      <c r="M360" s="335"/>
      <c r="N360" s="192">
        <v>57784.45</v>
      </c>
      <c r="O360" s="189">
        <f t="shared" si="5"/>
        <v>92361.800000000585</v>
      </c>
      <c r="P360" s="25"/>
    </row>
    <row r="361" spans="1:16" s="55" customFormat="1" ht="22.05" hidden="1" customHeight="1" x14ac:dyDescent="0.2">
      <c r="A361" s="186">
        <v>45734</v>
      </c>
      <c r="B361" s="20" t="s">
        <v>35</v>
      </c>
      <c r="C361" s="122">
        <v>68461</v>
      </c>
      <c r="D361" s="123"/>
      <c r="E361" s="123" t="s">
        <v>603</v>
      </c>
      <c r="F361" s="22" t="s">
        <v>99</v>
      </c>
      <c r="G361" s="41"/>
      <c r="H361" s="21" t="s">
        <v>22</v>
      </c>
      <c r="I361" s="21" t="s">
        <v>56</v>
      </c>
      <c r="J361" s="171" t="s">
        <v>89</v>
      </c>
      <c r="K361" s="49" t="s">
        <v>636</v>
      </c>
      <c r="L361" s="49"/>
      <c r="M361" s="335"/>
      <c r="N361" s="192">
        <v>82427.58</v>
      </c>
      <c r="O361" s="189">
        <f t="shared" si="5"/>
        <v>9934.2200000005832</v>
      </c>
      <c r="P361" s="25"/>
    </row>
    <row r="362" spans="1:16" s="55" customFormat="1" ht="22.05" hidden="1" customHeight="1" x14ac:dyDescent="0.2">
      <c r="A362" s="186">
        <v>45734</v>
      </c>
      <c r="B362" s="20" t="s">
        <v>35</v>
      </c>
      <c r="C362" s="122">
        <v>73598</v>
      </c>
      <c r="D362" s="123"/>
      <c r="E362" s="123" t="s">
        <v>1747</v>
      </c>
      <c r="F362" s="22" t="s">
        <v>99</v>
      </c>
      <c r="G362" s="41"/>
      <c r="H362" s="21" t="s">
        <v>22</v>
      </c>
      <c r="I362" s="21" t="s">
        <v>59</v>
      </c>
      <c r="J362" s="171" t="s">
        <v>59</v>
      </c>
      <c r="K362" s="49" t="s">
        <v>906</v>
      </c>
      <c r="L362" s="49"/>
      <c r="M362" s="335"/>
      <c r="N362" s="192">
        <v>9245</v>
      </c>
      <c r="O362" s="189">
        <f t="shared" si="5"/>
        <v>689.22000000058324</v>
      </c>
      <c r="P362" s="25"/>
    </row>
    <row r="363" spans="1:16" s="55" customFormat="1" ht="22.05" hidden="1" customHeight="1" x14ac:dyDescent="0.2">
      <c r="A363" s="186">
        <v>45734</v>
      </c>
      <c r="B363" s="20" t="s">
        <v>35</v>
      </c>
      <c r="C363" s="122">
        <v>96859</v>
      </c>
      <c r="D363" s="123"/>
      <c r="E363" s="123" t="s">
        <v>29</v>
      </c>
      <c r="F363" s="22" t="s">
        <v>99</v>
      </c>
      <c r="G363" s="41"/>
      <c r="H363" s="21" t="s">
        <v>22</v>
      </c>
      <c r="I363" s="21" t="s">
        <v>81</v>
      </c>
      <c r="J363" s="171" t="s">
        <v>182</v>
      </c>
      <c r="K363" s="49" t="s">
        <v>616</v>
      </c>
      <c r="L363" s="49"/>
      <c r="M363" s="335"/>
      <c r="N363" s="192">
        <v>500</v>
      </c>
      <c r="O363" s="189">
        <f t="shared" si="5"/>
        <v>189.22000000058324</v>
      </c>
      <c r="P363" s="25"/>
    </row>
    <row r="364" spans="1:16" s="55" customFormat="1" ht="22.05" hidden="1" customHeight="1" x14ac:dyDescent="0.2">
      <c r="A364" s="186">
        <v>45734</v>
      </c>
      <c r="B364" s="20" t="s">
        <v>35</v>
      </c>
      <c r="C364" s="122">
        <v>31727</v>
      </c>
      <c r="D364" s="123"/>
      <c r="E364" s="123" t="s">
        <v>569</v>
      </c>
      <c r="F364" s="22" t="s">
        <v>79</v>
      </c>
      <c r="G364" s="41"/>
      <c r="H364" s="21" t="s">
        <v>21</v>
      </c>
      <c r="I364" s="21" t="s">
        <v>28</v>
      </c>
      <c r="J364" s="171" t="s">
        <v>30</v>
      </c>
      <c r="K364" s="49"/>
      <c r="L364" s="49"/>
      <c r="M364" s="335">
        <v>218400</v>
      </c>
      <c r="N364" s="192"/>
      <c r="O364" s="189">
        <f t="shared" si="5"/>
        <v>218589.22000000058</v>
      </c>
      <c r="P364" s="25"/>
    </row>
    <row r="365" spans="1:16" s="55" customFormat="1" ht="22.05" hidden="1" customHeight="1" x14ac:dyDescent="0.2">
      <c r="A365" s="186">
        <v>45734</v>
      </c>
      <c r="B365" s="20" t="s">
        <v>35</v>
      </c>
      <c r="C365" s="122">
        <v>287759</v>
      </c>
      <c r="D365" s="123"/>
      <c r="E365" s="123" t="s">
        <v>577</v>
      </c>
      <c r="F365" s="22" t="s">
        <v>99</v>
      </c>
      <c r="G365" s="41"/>
      <c r="H365" s="21" t="s">
        <v>22</v>
      </c>
      <c r="I365" s="21" t="s">
        <v>81</v>
      </c>
      <c r="J365" s="171" t="s">
        <v>171</v>
      </c>
      <c r="K365" s="49" t="s">
        <v>621</v>
      </c>
      <c r="L365" s="49"/>
      <c r="M365" s="335"/>
      <c r="N365" s="192">
        <v>16500</v>
      </c>
      <c r="O365" s="189">
        <f t="shared" si="5"/>
        <v>202089.22000000058</v>
      </c>
      <c r="P365" s="25"/>
    </row>
    <row r="366" spans="1:16" s="55" customFormat="1" ht="22.05" hidden="1" customHeight="1" x14ac:dyDescent="0.2">
      <c r="A366" s="186">
        <v>45734</v>
      </c>
      <c r="B366" s="20" t="s">
        <v>35</v>
      </c>
      <c r="C366" s="122">
        <v>305530</v>
      </c>
      <c r="D366" s="123"/>
      <c r="E366" s="123" t="s">
        <v>2550</v>
      </c>
      <c r="F366" s="22" t="s">
        <v>99</v>
      </c>
      <c r="G366" s="41"/>
      <c r="H366" s="21" t="s">
        <v>22</v>
      </c>
      <c r="I366" s="21" t="s">
        <v>55</v>
      </c>
      <c r="J366" s="171" t="s">
        <v>70</v>
      </c>
      <c r="K366" s="49" t="s">
        <v>612</v>
      </c>
      <c r="L366" s="49"/>
      <c r="M366" s="335"/>
      <c r="N366" s="192">
        <v>18000</v>
      </c>
      <c r="O366" s="189">
        <f t="shared" si="5"/>
        <v>184089.22000000058</v>
      </c>
      <c r="P366" s="25"/>
    </row>
    <row r="367" spans="1:16" s="55" customFormat="1" ht="22.05" hidden="1" customHeight="1" x14ac:dyDescent="0.2">
      <c r="A367" s="186">
        <v>45734</v>
      </c>
      <c r="B367" s="20" t="s">
        <v>35</v>
      </c>
      <c r="C367" s="122">
        <v>112121</v>
      </c>
      <c r="D367" s="123"/>
      <c r="E367" s="123" t="s">
        <v>604</v>
      </c>
      <c r="F367" s="22" t="s">
        <v>564</v>
      </c>
      <c r="G367" s="41"/>
      <c r="H367" s="21" t="s">
        <v>22</v>
      </c>
      <c r="I367" s="21" t="s">
        <v>58</v>
      </c>
      <c r="J367" s="171" t="s">
        <v>101</v>
      </c>
      <c r="K367" s="49" t="s">
        <v>1772</v>
      </c>
      <c r="L367" s="49"/>
      <c r="M367" s="335"/>
      <c r="N367" s="192">
        <v>14600.65</v>
      </c>
      <c r="O367" s="189">
        <f t="shared" si="5"/>
        <v>169488.57000000059</v>
      </c>
      <c r="P367" s="25"/>
    </row>
    <row r="368" spans="1:16" s="55" customFormat="1" ht="22.05" hidden="1" customHeight="1" x14ac:dyDescent="0.2">
      <c r="A368" s="186">
        <v>45734</v>
      </c>
      <c r="B368" s="20" t="s">
        <v>35</v>
      </c>
      <c r="C368" s="122">
        <v>112120</v>
      </c>
      <c r="D368" s="123"/>
      <c r="E368" s="123" t="s">
        <v>605</v>
      </c>
      <c r="F368" s="22" t="s">
        <v>564</v>
      </c>
      <c r="G368" s="41"/>
      <c r="H368" s="21" t="s">
        <v>22</v>
      </c>
      <c r="I368" s="21" t="s">
        <v>58</v>
      </c>
      <c r="J368" s="171" t="s">
        <v>101</v>
      </c>
      <c r="K368" s="49" t="s">
        <v>1772</v>
      </c>
      <c r="L368" s="49"/>
      <c r="M368" s="335"/>
      <c r="N368" s="192">
        <v>8600.7099999999991</v>
      </c>
      <c r="O368" s="189">
        <f t="shared" si="5"/>
        <v>160887.8600000006</v>
      </c>
      <c r="P368" s="25"/>
    </row>
    <row r="369" spans="1:16" s="55" customFormat="1" ht="22.05" hidden="1" customHeight="1" x14ac:dyDescent="0.2">
      <c r="A369" s="186">
        <v>45734</v>
      </c>
      <c r="B369" s="20" t="s">
        <v>35</v>
      </c>
      <c r="C369" s="122">
        <v>70377</v>
      </c>
      <c r="D369" s="123"/>
      <c r="E369" s="123" t="s">
        <v>813</v>
      </c>
      <c r="F369" s="22" t="s">
        <v>564</v>
      </c>
      <c r="G369" s="41"/>
      <c r="H369" s="21" t="s">
        <v>22</v>
      </c>
      <c r="I369" s="21" t="s">
        <v>58</v>
      </c>
      <c r="J369" s="171" t="s">
        <v>101</v>
      </c>
      <c r="K369" s="49" t="s">
        <v>843</v>
      </c>
      <c r="L369" s="49"/>
      <c r="M369" s="335"/>
      <c r="N369" s="192">
        <v>33273.29</v>
      </c>
      <c r="O369" s="189">
        <f t="shared" si="5"/>
        <v>127614.57000000059</v>
      </c>
      <c r="P369" s="25"/>
    </row>
    <row r="370" spans="1:16" s="55" customFormat="1" ht="22.05" hidden="1" customHeight="1" x14ac:dyDescent="0.2">
      <c r="A370" s="186">
        <v>45735</v>
      </c>
      <c r="B370" s="20" t="s">
        <v>35</v>
      </c>
      <c r="C370" s="122">
        <v>106332</v>
      </c>
      <c r="D370" s="123"/>
      <c r="E370" s="123" t="s">
        <v>1085</v>
      </c>
      <c r="F370" s="22" t="s">
        <v>99</v>
      </c>
      <c r="G370" s="41"/>
      <c r="H370" s="21" t="s">
        <v>22</v>
      </c>
      <c r="I370" s="21" t="s">
        <v>55</v>
      </c>
      <c r="J370" s="171" t="s">
        <v>70</v>
      </c>
      <c r="K370" s="39" t="s">
        <v>1109</v>
      </c>
      <c r="L370" s="49"/>
      <c r="M370" s="335"/>
      <c r="N370" s="192">
        <v>19500</v>
      </c>
      <c r="O370" s="189">
        <f t="shared" si="5"/>
        <v>108114.57000000059</v>
      </c>
      <c r="P370" s="25"/>
    </row>
    <row r="371" spans="1:16" s="55" customFormat="1" ht="22.05" hidden="1" customHeight="1" x14ac:dyDescent="0.2">
      <c r="A371" s="186">
        <v>45735</v>
      </c>
      <c r="B371" s="20" t="s">
        <v>35</v>
      </c>
      <c r="C371" s="122">
        <v>135176</v>
      </c>
      <c r="D371" s="123" t="s">
        <v>2551</v>
      </c>
      <c r="E371" s="123" t="s">
        <v>2552</v>
      </c>
      <c r="F371" s="22" t="s">
        <v>99</v>
      </c>
      <c r="G371" s="41"/>
      <c r="H371" s="21" t="s">
        <v>22</v>
      </c>
      <c r="I371" s="21" t="s">
        <v>103</v>
      </c>
      <c r="J371" s="171" t="s">
        <v>94</v>
      </c>
      <c r="K371" s="49" t="s">
        <v>619</v>
      </c>
      <c r="L371" s="49"/>
      <c r="M371" s="191"/>
      <c r="N371" s="337">
        <v>10000</v>
      </c>
      <c r="O371" s="189">
        <f t="shared" si="5"/>
        <v>98114.570000000589</v>
      </c>
      <c r="P371" s="25"/>
    </row>
    <row r="372" spans="1:16" s="55" customFormat="1" ht="22.05" hidden="1" customHeight="1" x14ac:dyDescent="0.2">
      <c r="A372" s="186">
        <v>45735</v>
      </c>
      <c r="B372" s="20" t="s">
        <v>35</v>
      </c>
      <c r="C372" s="122">
        <v>235073</v>
      </c>
      <c r="D372" s="123"/>
      <c r="E372" s="123" t="s">
        <v>2553</v>
      </c>
      <c r="F372" s="22" t="s">
        <v>99</v>
      </c>
      <c r="G372" s="41"/>
      <c r="H372" s="21" t="s">
        <v>22</v>
      </c>
      <c r="I372" s="21" t="s">
        <v>103</v>
      </c>
      <c r="J372" s="171" t="s">
        <v>95</v>
      </c>
      <c r="K372" s="49" t="s">
        <v>1112</v>
      </c>
      <c r="L372" s="49"/>
      <c r="M372" s="191"/>
      <c r="N372" s="192">
        <v>3170</v>
      </c>
      <c r="O372" s="189">
        <f t="shared" si="5"/>
        <v>94944.570000000589</v>
      </c>
      <c r="P372" s="25"/>
    </row>
    <row r="373" spans="1:16" s="55" customFormat="1" ht="22.05" hidden="1" customHeight="1" x14ac:dyDescent="0.2">
      <c r="A373" s="186">
        <v>45735</v>
      </c>
      <c r="B373" s="20" t="s">
        <v>35</v>
      </c>
      <c r="C373" s="122">
        <v>235070</v>
      </c>
      <c r="D373" s="123"/>
      <c r="E373" s="123" t="s">
        <v>1105</v>
      </c>
      <c r="F373" s="22" t="s">
        <v>99</v>
      </c>
      <c r="G373" s="41"/>
      <c r="H373" s="21" t="s">
        <v>22</v>
      </c>
      <c r="I373" s="21" t="s">
        <v>81</v>
      </c>
      <c r="J373" s="171" t="s">
        <v>176</v>
      </c>
      <c r="K373" s="49" t="s">
        <v>846</v>
      </c>
      <c r="L373" s="49"/>
      <c r="M373" s="191"/>
      <c r="N373" s="192">
        <v>10500</v>
      </c>
      <c r="O373" s="189">
        <f t="shared" si="5"/>
        <v>84444.570000000589</v>
      </c>
      <c r="P373" s="25"/>
    </row>
    <row r="374" spans="1:16" s="55" customFormat="1" ht="22.05" hidden="1" customHeight="1" x14ac:dyDescent="0.2">
      <c r="A374" s="186">
        <v>45735</v>
      </c>
      <c r="B374" s="20" t="s">
        <v>35</v>
      </c>
      <c r="C374" s="122">
        <v>521636</v>
      </c>
      <c r="D374" s="123"/>
      <c r="E374" s="123" t="s">
        <v>2554</v>
      </c>
      <c r="F374" s="22" t="s">
        <v>99</v>
      </c>
      <c r="G374" s="41"/>
      <c r="H374" s="21" t="s">
        <v>22</v>
      </c>
      <c r="I374" s="21" t="s">
        <v>55</v>
      </c>
      <c r="J374" s="171" t="s">
        <v>70</v>
      </c>
      <c r="K374" s="49" t="s">
        <v>851</v>
      </c>
      <c r="L374" s="49"/>
      <c r="M374" s="191"/>
      <c r="N374" s="192">
        <v>69045.48</v>
      </c>
      <c r="O374" s="189">
        <f t="shared" si="5"/>
        <v>15399.090000000593</v>
      </c>
      <c r="P374" s="25"/>
    </row>
    <row r="375" spans="1:16" s="55" customFormat="1" ht="22.05" hidden="1" customHeight="1" x14ac:dyDescent="0.2">
      <c r="A375" s="186">
        <v>45736</v>
      </c>
      <c r="B375" s="20" t="s">
        <v>35</v>
      </c>
      <c r="C375" s="122">
        <v>243426</v>
      </c>
      <c r="D375" s="123"/>
      <c r="E375" s="123" t="s">
        <v>577</v>
      </c>
      <c r="F375" s="22" t="s">
        <v>99</v>
      </c>
      <c r="G375" s="41"/>
      <c r="H375" s="21" t="s">
        <v>22</v>
      </c>
      <c r="I375" s="21" t="s">
        <v>81</v>
      </c>
      <c r="J375" s="171" t="s">
        <v>174</v>
      </c>
      <c r="K375" s="49" t="s">
        <v>623</v>
      </c>
      <c r="L375" s="49"/>
      <c r="M375" s="191"/>
      <c r="N375" s="192">
        <v>10500</v>
      </c>
      <c r="O375" s="189">
        <f t="shared" si="5"/>
        <v>4899.0900000005931</v>
      </c>
      <c r="P375" s="25"/>
    </row>
    <row r="376" spans="1:16" s="55" customFormat="1" ht="22.05" hidden="1" customHeight="1" x14ac:dyDescent="0.2">
      <c r="A376" s="186">
        <v>45736</v>
      </c>
      <c r="B376" s="20" t="s">
        <v>35</v>
      </c>
      <c r="C376" s="122"/>
      <c r="D376" s="248"/>
      <c r="E376" s="123" t="s">
        <v>569</v>
      </c>
      <c r="F376" s="22" t="s">
        <v>99</v>
      </c>
      <c r="G376" s="41"/>
      <c r="H376" s="21" t="s">
        <v>21</v>
      </c>
      <c r="I376" s="21" t="s">
        <v>28</v>
      </c>
      <c r="J376" s="171" t="s">
        <v>30</v>
      </c>
      <c r="K376" s="49" t="s">
        <v>615</v>
      </c>
      <c r="L376" s="49"/>
      <c r="M376" s="191">
        <v>1000000</v>
      </c>
      <c r="N376" s="337"/>
      <c r="O376" s="189">
        <f t="shared" si="5"/>
        <v>1004899.0900000005</v>
      </c>
      <c r="P376" s="25"/>
    </row>
    <row r="377" spans="1:16" s="55" customFormat="1" ht="22.05" hidden="1" customHeight="1" x14ac:dyDescent="0.2">
      <c r="A377" s="186">
        <v>45736</v>
      </c>
      <c r="B377" s="20" t="s">
        <v>35</v>
      </c>
      <c r="C377" s="122">
        <v>286723</v>
      </c>
      <c r="D377" s="123"/>
      <c r="E377" s="123" t="s">
        <v>2555</v>
      </c>
      <c r="F377" s="22" t="s">
        <v>99</v>
      </c>
      <c r="G377" s="41"/>
      <c r="H377" s="21" t="s">
        <v>22</v>
      </c>
      <c r="I377" s="21" t="s">
        <v>81</v>
      </c>
      <c r="J377" s="171" t="s">
        <v>179</v>
      </c>
      <c r="K377" s="49" t="s">
        <v>617</v>
      </c>
      <c r="L377" s="49"/>
      <c r="M377" s="191"/>
      <c r="N377" s="192">
        <v>200462.5</v>
      </c>
      <c r="O377" s="189">
        <f t="shared" si="5"/>
        <v>804436.59000000055</v>
      </c>
      <c r="P377" s="25"/>
    </row>
    <row r="378" spans="1:16" s="55" customFormat="1" ht="22.05" hidden="1" customHeight="1" x14ac:dyDescent="0.2">
      <c r="A378" s="186">
        <v>45736</v>
      </c>
      <c r="B378" s="20" t="s">
        <v>35</v>
      </c>
      <c r="C378" s="122">
        <v>286727</v>
      </c>
      <c r="D378" s="123"/>
      <c r="E378" s="123" t="s">
        <v>2555</v>
      </c>
      <c r="F378" s="22" t="s">
        <v>99</v>
      </c>
      <c r="G378" s="41"/>
      <c r="H378" s="21" t="s">
        <v>22</v>
      </c>
      <c r="I378" s="21" t="s">
        <v>81</v>
      </c>
      <c r="J378" s="171" t="s">
        <v>180</v>
      </c>
      <c r="K378" s="49" t="s">
        <v>629</v>
      </c>
      <c r="L378" s="49"/>
      <c r="M378" s="191"/>
      <c r="N378" s="192">
        <v>200462.5</v>
      </c>
      <c r="O378" s="189">
        <f t="shared" si="5"/>
        <v>603974.09000000055</v>
      </c>
      <c r="P378" s="25"/>
    </row>
    <row r="379" spans="1:16" s="55" customFormat="1" ht="22.05" hidden="1" customHeight="1" x14ac:dyDescent="0.2">
      <c r="A379" s="186">
        <v>45736</v>
      </c>
      <c r="B379" s="20" t="s">
        <v>35</v>
      </c>
      <c r="C379" s="122">
        <v>294330</v>
      </c>
      <c r="D379" s="123"/>
      <c r="E379" s="123" t="s">
        <v>1098</v>
      </c>
      <c r="F379" s="22" t="s">
        <v>99</v>
      </c>
      <c r="G379" s="41"/>
      <c r="H379" s="21" t="s">
        <v>22</v>
      </c>
      <c r="I379" s="21" t="s">
        <v>81</v>
      </c>
      <c r="J379" s="171" t="s">
        <v>184</v>
      </c>
      <c r="K379" s="49" t="s">
        <v>849</v>
      </c>
      <c r="L379" s="49"/>
      <c r="M379" s="200"/>
      <c r="N379" s="198">
        <v>500662.5</v>
      </c>
      <c r="O379" s="189">
        <f t="shared" si="5"/>
        <v>103311.59000000055</v>
      </c>
      <c r="P379" s="25"/>
    </row>
    <row r="380" spans="1:16" s="55" customFormat="1" ht="22.05" hidden="1" customHeight="1" x14ac:dyDescent="0.2">
      <c r="A380" s="186">
        <v>45736</v>
      </c>
      <c r="B380" s="20" t="s">
        <v>35</v>
      </c>
      <c r="C380" s="122">
        <v>307159</v>
      </c>
      <c r="D380" s="123" t="s">
        <v>2556</v>
      </c>
      <c r="E380" s="123" t="s">
        <v>2557</v>
      </c>
      <c r="F380" s="22" t="s">
        <v>99</v>
      </c>
      <c r="G380" s="41"/>
      <c r="H380" s="21" t="s">
        <v>22</v>
      </c>
      <c r="I380" s="21" t="s">
        <v>55</v>
      </c>
      <c r="J380" s="171" t="s">
        <v>70</v>
      </c>
      <c r="K380" s="49" t="s">
        <v>625</v>
      </c>
      <c r="L380" s="49"/>
      <c r="M380" s="191"/>
      <c r="N380" s="192">
        <v>17435</v>
      </c>
      <c r="O380" s="189">
        <f t="shared" si="5"/>
        <v>85876.590000000549</v>
      </c>
      <c r="P380" s="25"/>
    </row>
    <row r="381" spans="1:16" s="55" customFormat="1" ht="22.05" hidden="1" customHeight="1" x14ac:dyDescent="0.2">
      <c r="A381" s="186">
        <v>45736</v>
      </c>
      <c r="B381" s="20" t="s">
        <v>35</v>
      </c>
      <c r="C381" s="122">
        <v>307163</v>
      </c>
      <c r="D381" s="123" t="s">
        <v>2556</v>
      </c>
      <c r="E381" s="123" t="s">
        <v>2558</v>
      </c>
      <c r="F381" s="22" t="s">
        <v>99</v>
      </c>
      <c r="G381" s="41"/>
      <c r="H381" s="21" t="s">
        <v>22</v>
      </c>
      <c r="I381" s="21" t="s">
        <v>55</v>
      </c>
      <c r="J381" s="171" t="s">
        <v>70</v>
      </c>
      <c r="K381" s="49" t="s">
        <v>2616</v>
      </c>
      <c r="L381" s="49"/>
      <c r="M381" s="191"/>
      <c r="N381" s="192">
        <v>2744.55</v>
      </c>
      <c r="O381" s="189">
        <f t="shared" si="5"/>
        <v>83132.040000000547</v>
      </c>
      <c r="P381" s="25"/>
    </row>
    <row r="382" spans="1:16" s="55" customFormat="1" ht="22.05" hidden="1" customHeight="1" x14ac:dyDescent="0.2">
      <c r="A382" s="186">
        <v>45736</v>
      </c>
      <c r="B382" s="20" t="s">
        <v>35</v>
      </c>
      <c r="C382" s="122">
        <v>464409</v>
      </c>
      <c r="D382" s="123"/>
      <c r="E382" s="123" t="s">
        <v>578</v>
      </c>
      <c r="F382" s="22" t="s">
        <v>99</v>
      </c>
      <c r="G382" s="41"/>
      <c r="H382" s="21" t="s">
        <v>22</v>
      </c>
      <c r="I382" s="21" t="s">
        <v>81</v>
      </c>
      <c r="J382" s="171" t="s">
        <v>168</v>
      </c>
      <c r="K382" s="49" t="s">
        <v>622</v>
      </c>
      <c r="L382" s="49"/>
      <c r="M382" s="191"/>
      <c r="N382" s="192">
        <v>5000</v>
      </c>
      <c r="O382" s="189">
        <f t="shared" si="5"/>
        <v>78132.040000000547</v>
      </c>
      <c r="P382" s="25"/>
    </row>
    <row r="383" spans="1:16" s="55" customFormat="1" ht="22.05" hidden="1" customHeight="1" x14ac:dyDescent="0.2">
      <c r="A383" s="186">
        <v>45736</v>
      </c>
      <c r="B383" s="20" t="s">
        <v>35</v>
      </c>
      <c r="C383" s="122">
        <v>1202102</v>
      </c>
      <c r="D383" s="248"/>
      <c r="E383" s="123" t="s">
        <v>569</v>
      </c>
      <c r="F383" s="22" t="s">
        <v>99</v>
      </c>
      <c r="G383" s="41"/>
      <c r="H383" s="21" t="s">
        <v>21</v>
      </c>
      <c r="I383" s="21" t="s">
        <v>81</v>
      </c>
      <c r="J383" s="171" t="s">
        <v>184</v>
      </c>
      <c r="K383" s="49" t="s">
        <v>844</v>
      </c>
      <c r="L383" s="49"/>
      <c r="M383" s="191">
        <v>399149.9</v>
      </c>
      <c r="N383" s="337"/>
      <c r="O383" s="189">
        <f t="shared" si="5"/>
        <v>477281.94000000058</v>
      </c>
      <c r="P383" s="25"/>
    </row>
    <row r="384" spans="1:16" s="55" customFormat="1" ht="22.05" hidden="1" customHeight="1" x14ac:dyDescent="0.2">
      <c r="A384" s="186">
        <v>45736</v>
      </c>
      <c r="B384" s="20" t="s">
        <v>35</v>
      </c>
      <c r="C384" s="122">
        <v>540297</v>
      </c>
      <c r="D384" s="123" t="s">
        <v>2559</v>
      </c>
      <c r="E384" s="123" t="s">
        <v>2560</v>
      </c>
      <c r="F384" s="22" t="s">
        <v>99</v>
      </c>
      <c r="G384" s="41"/>
      <c r="H384" s="21" t="s">
        <v>22</v>
      </c>
      <c r="I384" s="21" t="s">
        <v>56</v>
      </c>
      <c r="J384" s="171" t="s">
        <v>88</v>
      </c>
      <c r="K384" s="49" t="s">
        <v>2617</v>
      </c>
      <c r="L384" s="49"/>
      <c r="M384" s="199"/>
      <c r="N384" s="190">
        <v>41760</v>
      </c>
      <c r="O384" s="189">
        <f t="shared" si="5"/>
        <v>435521.94000000058</v>
      </c>
      <c r="P384" s="25"/>
    </row>
    <row r="385" spans="1:16" s="55" customFormat="1" ht="22.05" hidden="1" customHeight="1" x14ac:dyDescent="0.2">
      <c r="A385" s="186">
        <v>45736</v>
      </c>
      <c r="B385" s="20" t="s">
        <v>35</v>
      </c>
      <c r="C385" s="122">
        <v>540298</v>
      </c>
      <c r="D385" s="123"/>
      <c r="E385" s="123" t="s">
        <v>577</v>
      </c>
      <c r="F385" s="22" t="s">
        <v>99</v>
      </c>
      <c r="G385" s="41"/>
      <c r="H385" s="21" t="s">
        <v>22</v>
      </c>
      <c r="I385" s="21" t="s">
        <v>81</v>
      </c>
      <c r="J385" s="171" t="s">
        <v>171</v>
      </c>
      <c r="K385" s="49" t="s">
        <v>621</v>
      </c>
      <c r="L385" s="49"/>
      <c r="M385" s="199"/>
      <c r="N385" s="190">
        <v>25000</v>
      </c>
      <c r="O385" s="189">
        <f t="shared" si="5"/>
        <v>410521.94000000058</v>
      </c>
      <c r="P385" s="25"/>
    </row>
    <row r="386" spans="1:16" s="55" customFormat="1" ht="22.05" hidden="1" customHeight="1" x14ac:dyDescent="0.2">
      <c r="A386" s="186">
        <v>45737</v>
      </c>
      <c r="B386" s="20" t="s">
        <v>35</v>
      </c>
      <c r="C386" s="122">
        <v>330003</v>
      </c>
      <c r="D386" s="123"/>
      <c r="E386" s="123" t="s">
        <v>2553</v>
      </c>
      <c r="F386" s="22" t="s">
        <v>99</v>
      </c>
      <c r="G386" s="41"/>
      <c r="H386" s="21" t="s">
        <v>22</v>
      </c>
      <c r="I386" s="21" t="s">
        <v>103</v>
      </c>
      <c r="J386" s="171" t="s">
        <v>93</v>
      </c>
      <c r="K386" s="49" t="s">
        <v>1112</v>
      </c>
      <c r="L386" s="49"/>
      <c r="M386" s="335"/>
      <c r="N386" s="192">
        <v>2240</v>
      </c>
      <c r="O386" s="189">
        <f t="shared" si="5"/>
        <v>408281.94000000058</v>
      </c>
      <c r="P386" s="25"/>
    </row>
    <row r="387" spans="1:16" s="55" customFormat="1" ht="22.05" hidden="1" customHeight="1" x14ac:dyDescent="0.2">
      <c r="A387" s="186">
        <v>45737</v>
      </c>
      <c r="B387" s="20" t="s">
        <v>35</v>
      </c>
      <c r="C387" s="122">
        <v>351735</v>
      </c>
      <c r="D387" s="123"/>
      <c r="E387" s="123" t="s">
        <v>574</v>
      </c>
      <c r="F387" s="22" t="s">
        <v>99</v>
      </c>
      <c r="G387" s="41"/>
      <c r="H387" s="21" t="s">
        <v>22</v>
      </c>
      <c r="I387" s="21" t="s">
        <v>55</v>
      </c>
      <c r="J387" s="171" t="s">
        <v>70</v>
      </c>
      <c r="K387" s="49" t="s">
        <v>614</v>
      </c>
      <c r="L387" s="49"/>
      <c r="M387" s="335"/>
      <c r="N387" s="192">
        <v>400000</v>
      </c>
      <c r="O387" s="189">
        <f t="shared" si="5"/>
        <v>8281.9400000005844</v>
      </c>
      <c r="P387" s="25"/>
    </row>
    <row r="388" spans="1:16" s="55" customFormat="1" ht="22.05" hidden="1" customHeight="1" x14ac:dyDescent="0.2">
      <c r="A388" s="186">
        <v>45740</v>
      </c>
      <c r="B388" s="20" t="s">
        <v>35</v>
      </c>
      <c r="C388" s="122">
        <v>375102</v>
      </c>
      <c r="D388" s="123"/>
      <c r="E388" s="123" t="s">
        <v>578</v>
      </c>
      <c r="F388" s="22" t="s">
        <v>99</v>
      </c>
      <c r="G388" s="41"/>
      <c r="H388" s="21" t="s">
        <v>22</v>
      </c>
      <c r="I388" s="21" t="s">
        <v>81</v>
      </c>
      <c r="J388" s="171" t="s">
        <v>168</v>
      </c>
      <c r="K388" s="49" t="s">
        <v>622</v>
      </c>
      <c r="L388" s="49"/>
      <c r="M388" s="191"/>
      <c r="N388" s="337">
        <v>8200</v>
      </c>
      <c r="O388" s="189">
        <f t="shared" si="5"/>
        <v>81.940000000584405</v>
      </c>
      <c r="P388" s="25"/>
    </row>
    <row r="389" spans="1:16" s="55" customFormat="1" ht="22.05" hidden="1" customHeight="1" x14ac:dyDescent="0.2">
      <c r="A389" s="186">
        <v>45740</v>
      </c>
      <c r="B389" s="20" t="s">
        <v>35</v>
      </c>
      <c r="C389" s="122">
        <v>19322</v>
      </c>
      <c r="D389" s="123"/>
      <c r="E389" s="123" t="s">
        <v>1715</v>
      </c>
      <c r="F389" s="22" t="s">
        <v>79</v>
      </c>
      <c r="G389" s="41"/>
      <c r="H389" s="21" t="s">
        <v>21</v>
      </c>
      <c r="I389" s="21" t="s">
        <v>81</v>
      </c>
      <c r="J389" s="171" t="s">
        <v>33</v>
      </c>
      <c r="K389" s="49" t="s">
        <v>51</v>
      </c>
      <c r="L389" s="49"/>
      <c r="M389" s="335">
        <v>10000</v>
      </c>
      <c r="N389" s="192"/>
      <c r="O389" s="189">
        <f t="shared" ref="O389:O454" si="6">O388+M389-N389</f>
        <v>10081.940000000584</v>
      </c>
      <c r="P389" s="25"/>
    </row>
    <row r="390" spans="1:16" s="55" customFormat="1" ht="22.05" hidden="1" customHeight="1" x14ac:dyDescent="0.2">
      <c r="A390" s="186">
        <v>45740</v>
      </c>
      <c r="B390" s="20" t="s">
        <v>35</v>
      </c>
      <c r="C390" s="122">
        <v>19341</v>
      </c>
      <c r="D390" s="123"/>
      <c r="E390" s="123" t="s">
        <v>1715</v>
      </c>
      <c r="F390" s="22" t="s">
        <v>79</v>
      </c>
      <c r="G390" s="41"/>
      <c r="H390" s="21" t="s">
        <v>21</v>
      </c>
      <c r="I390" s="21" t="s">
        <v>81</v>
      </c>
      <c r="J390" s="171" t="s">
        <v>33</v>
      </c>
      <c r="K390" s="49" t="s">
        <v>51</v>
      </c>
      <c r="L390" s="49"/>
      <c r="M390" s="335">
        <v>2600</v>
      </c>
      <c r="N390" s="192"/>
      <c r="O390" s="189">
        <f t="shared" si="6"/>
        <v>12681.940000000584</v>
      </c>
      <c r="P390" s="25"/>
    </row>
    <row r="391" spans="1:16" s="55" customFormat="1" ht="22.05" hidden="1" customHeight="1" x14ac:dyDescent="0.2">
      <c r="A391" s="186">
        <v>45740</v>
      </c>
      <c r="B391" s="20" t="s">
        <v>35</v>
      </c>
      <c r="C391" s="122">
        <v>87571</v>
      </c>
      <c r="D391" s="123"/>
      <c r="E391" s="123" t="s">
        <v>2561</v>
      </c>
      <c r="F391" s="22" t="s">
        <v>99</v>
      </c>
      <c r="G391" s="41"/>
      <c r="H391" s="21" t="s">
        <v>22</v>
      </c>
      <c r="I391" s="21" t="s">
        <v>54</v>
      </c>
      <c r="J391" s="171" t="s">
        <v>63</v>
      </c>
      <c r="K391" s="49" t="s">
        <v>631</v>
      </c>
      <c r="L391" s="49"/>
      <c r="M391" s="335"/>
      <c r="N391" s="192">
        <v>12591</v>
      </c>
      <c r="O391" s="189">
        <f t="shared" si="6"/>
        <v>90.940000000584405</v>
      </c>
      <c r="P391" s="25"/>
    </row>
    <row r="392" spans="1:16" s="55" customFormat="1" ht="22.05" hidden="1" customHeight="1" x14ac:dyDescent="0.2">
      <c r="A392" s="186">
        <v>45743</v>
      </c>
      <c r="B392" s="20" t="s">
        <v>35</v>
      </c>
      <c r="C392" s="122">
        <v>552860</v>
      </c>
      <c r="D392" s="123"/>
      <c r="E392" s="123" t="s">
        <v>569</v>
      </c>
      <c r="F392" s="22" t="s">
        <v>99</v>
      </c>
      <c r="H392" s="21" t="s">
        <v>21</v>
      </c>
      <c r="I392" s="21" t="s">
        <v>28</v>
      </c>
      <c r="J392" s="171" t="s">
        <v>30</v>
      </c>
      <c r="K392" s="49" t="s">
        <v>844</v>
      </c>
      <c r="L392" s="49"/>
      <c r="M392" s="335">
        <v>325877</v>
      </c>
      <c r="N392" s="192"/>
      <c r="O392" s="189">
        <f t="shared" si="6"/>
        <v>325967.94000000058</v>
      </c>
      <c r="P392" s="25"/>
    </row>
    <row r="393" spans="1:16" s="55" customFormat="1" ht="22.05" hidden="1" customHeight="1" x14ac:dyDescent="0.2">
      <c r="A393" s="186">
        <v>45743</v>
      </c>
      <c r="B393" s="20" t="s">
        <v>35</v>
      </c>
      <c r="C393" s="122">
        <v>558107</v>
      </c>
      <c r="D393" s="123"/>
      <c r="E393" s="123" t="s">
        <v>569</v>
      </c>
      <c r="F393" s="22" t="s">
        <v>99</v>
      </c>
      <c r="H393" s="21" t="s">
        <v>21</v>
      </c>
      <c r="I393" s="21" t="s">
        <v>28</v>
      </c>
      <c r="J393" s="171" t="s">
        <v>30</v>
      </c>
      <c r="K393" s="49" t="s">
        <v>844</v>
      </c>
      <c r="L393" s="49"/>
      <c r="M393" s="335">
        <v>143170</v>
      </c>
      <c r="N393" s="192"/>
      <c r="O393" s="189">
        <f t="shared" si="6"/>
        <v>469137.94000000058</v>
      </c>
      <c r="P393" s="25"/>
    </row>
    <row r="394" spans="1:16" s="55" customFormat="1" ht="22.05" hidden="1" customHeight="1" x14ac:dyDescent="0.2">
      <c r="A394" s="186">
        <v>45743</v>
      </c>
      <c r="B394" s="20" t="s">
        <v>35</v>
      </c>
      <c r="C394" s="122">
        <v>240448</v>
      </c>
      <c r="D394" s="123"/>
      <c r="E394" s="123" t="s">
        <v>2562</v>
      </c>
      <c r="F394" s="22" t="s">
        <v>99</v>
      </c>
      <c r="G394" s="41"/>
      <c r="H394" s="21" t="s">
        <v>22</v>
      </c>
      <c r="I394" s="21" t="s">
        <v>81</v>
      </c>
      <c r="J394" s="171" t="s">
        <v>181</v>
      </c>
      <c r="K394" s="49" t="s">
        <v>848</v>
      </c>
      <c r="L394" s="49"/>
      <c r="M394" s="336"/>
      <c r="N394" s="198">
        <v>250430</v>
      </c>
      <c r="O394" s="189">
        <f t="shared" si="6"/>
        <v>218707.94000000058</v>
      </c>
      <c r="P394" s="25"/>
    </row>
    <row r="395" spans="1:16" ht="22.05" hidden="1" customHeight="1" x14ac:dyDescent="0.2">
      <c r="A395" s="186">
        <v>45743</v>
      </c>
      <c r="B395" s="20" t="s">
        <v>35</v>
      </c>
      <c r="C395" s="122">
        <v>254064</v>
      </c>
      <c r="D395" s="123"/>
      <c r="E395" s="123" t="s">
        <v>578</v>
      </c>
      <c r="F395" s="22" t="s">
        <v>99</v>
      </c>
      <c r="G395" s="41"/>
      <c r="H395" s="21" t="s">
        <v>22</v>
      </c>
      <c r="I395" s="21" t="s">
        <v>81</v>
      </c>
      <c r="J395" s="171" t="s">
        <v>168</v>
      </c>
      <c r="K395" s="49" t="s">
        <v>622</v>
      </c>
      <c r="L395" s="49"/>
      <c r="M395" s="336"/>
      <c r="N395" s="198">
        <v>145000</v>
      </c>
      <c r="O395" s="189">
        <f t="shared" si="6"/>
        <v>73707.940000000584</v>
      </c>
    </row>
    <row r="396" spans="1:16" ht="22.05" hidden="1" customHeight="1" x14ac:dyDescent="0.2">
      <c r="A396" s="186">
        <v>45743</v>
      </c>
      <c r="B396" s="20" t="s">
        <v>35</v>
      </c>
      <c r="C396" s="122">
        <v>263747</v>
      </c>
      <c r="D396" s="123" t="s">
        <v>2563</v>
      </c>
      <c r="E396" s="123" t="s">
        <v>2564</v>
      </c>
      <c r="F396" s="22" t="s">
        <v>99</v>
      </c>
      <c r="G396" s="41"/>
      <c r="H396" s="21" t="s">
        <v>22</v>
      </c>
      <c r="I396" s="21" t="s">
        <v>55</v>
      </c>
      <c r="J396" s="171" t="s">
        <v>70</v>
      </c>
      <c r="K396" s="49" t="s">
        <v>625</v>
      </c>
      <c r="L396" s="49"/>
      <c r="M396" s="335"/>
      <c r="N396" s="192">
        <v>22330</v>
      </c>
      <c r="O396" s="189">
        <f t="shared" si="6"/>
        <v>51377.940000000584</v>
      </c>
    </row>
    <row r="397" spans="1:16" ht="22.05" hidden="1" customHeight="1" x14ac:dyDescent="0.2">
      <c r="A397" s="186">
        <v>45743</v>
      </c>
      <c r="B397" s="20" t="s">
        <v>35</v>
      </c>
      <c r="C397" s="122">
        <v>263748</v>
      </c>
      <c r="D397" s="123" t="s">
        <v>2565</v>
      </c>
      <c r="E397" s="123" t="s">
        <v>2566</v>
      </c>
      <c r="F397" s="22" t="s">
        <v>99</v>
      </c>
      <c r="G397" s="41"/>
      <c r="H397" s="21" t="s">
        <v>22</v>
      </c>
      <c r="I397" s="21" t="s">
        <v>55</v>
      </c>
      <c r="J397" s="171" t="s">
        <v>70</v>
      </c>
      <c r="K397" s="49" t="s">
        <v>851</v>
      </c>
      <c r="L397" s="49"/>
      <c r="M397" s="335"/>
      <c r="N397" s="192">
        <v>4280</v>
      </c>
      <c r="O397" s="189">
        <f t="shared" si="6"/>
        <v>47097.940000000584</v>
      </c>
    </row>
    <row r="398" spans="1:16" ht="22.05" hidden="1" customHeight="1" x14ac:dyDescent="0.2">
      <c r="A398" s="186">
        <v>45743</v>
      </c>
      <c r="B398" s="20" t="s">
        <v>35</v>
      </c>
      <c r="C398" s="122">
        <v>263750</v>
      </c>
      <c r="D398" s="123"/>
      <c r="E398" s="123" t="s">
        <v>578</v>
      </c>
      <c r="F398" s="22" t="s">
        <v>99</v>
      </c>
      <c r="G398" s="41"/>
      <c r="H398" s="21" t="s">
        <v>22</v>
      </c>
      <c r="I398" s="21" t="s">
        <v>81</v>
      </c>
      <c r="J398" s="171" t="s">
        <v>168</v>
      </c>
      <c r="K398" s="49" t="s">
        <v>622</v>
      </c>
      <c r="L398" s="49"/>
      <c r="M398" s="335"/>
      <c r="N398" s="192">
        <v>8500</v>
      </c>
      <c r="O398" s="189">
        <f t="shared" si="6"/>
        <v>38597.940000000584</v>
      </c>
    </row>
    <row r="399" spans="1:16" ht="22.05" hidden="1" customHeight="1" x14ac:dyDescent="0.2">
      <c r="A399" s="186">
        <v>45743</v>
      </c>
      <c r="B399" s="20" t="s">
        <v>35</v>
      </c>
      <c r="C399" s="122">
        <v>263745</v>
      </c>
      <c r="D399" s="123" t="s">
        <v>2567</v>
      </c>
      <c r="E399" s="123" t="s">
        <v>2568</v>
      </c>
      <c r="F399" s="22" t="s">
        <v>99</v>
      </c>
      <c r="G399" s="41"/>
      <c r="H399" s="21" t="s">
        <v>22</v>
      </c>
      <c r="I399" s="21" t="s">
        <v>55</v>
      </c>
      <c r="J399" s="171" t="s">
        <v>70</v>
      </c>
      <c r="K399" s="49" t="s">
        <v>2616</v>
      </c>
      <c r="L399" s="49"/>
      <c r="M399" s="335"/>
      <c r="N399" s="192">
        <v>16874.990000000002</v>
      </c>
      <c r="O399" s="189">
        <f t="shared" si="6"/>
        <v>21722.950000000583</v>
      </c>
    </row>
    <row r="400" spans="1:16" ht="22.05" hidden="1" customHeight="1" x14ac:dyDescent="0.2">
      <c r="A400" s="186">
        <v>45743</v>
      </c>
      <c r="B400" s="20" t="s">
        <v>35</v>
      </c>
      <c r="C400" s="122">
        <v>263744</v>
      </c>
      <c r="D400" s="123"/>
      <c r="E400" s="123" t="s">
        <v>577</v>
      </c>
      <c r="F400" s="22" t="s">
        <v>99</v>
      </c>
      <c r="G400" s="41"/>
      <c r="H400" s="21" t="s">
        <v>22</v>
      </c>
      <c r="I400" s="21" t="s">
        <v>81</v>
      </c>
      <c r="J400" s="171" t="s">
        <v>171</v>
      </c>
      <c r="K400" s="49" t="s">
        <v>621</v>
      </c>
      <c r="L400" s="49"/>
      <c r="M400" s="191"/>
      <c r="N400" s="337">
        <v>10000</v>
      </c>
      <c r="O400" s="189">
        <f t="shared" si="6"/>
        <v>11722.950000000583</v>
      </c>
      <c r="P400" s="256"/>
    </row>
    <row r="401" spans="1:15" ht="22.05" hidden="1" customHeight="1" x14ac:dyDescent="0.2">
      <c r="A401" s="186">
        <v>45743</v>
      </c>
      <c r="B401" s="20" t="s">
        <v>35</v>
      </c>
      <c r="C401" s="122">
        <v>356824</v>
      </c>
      <c r="D401" s="123"/>
      <c r="E401" s="123" t="s">
        <v>2569</v>
      </c>
      <c r="F401" s="22" t="s">
        <v>99</v>
      </c>
      <c r="G401" s="41"/>
      <c r="H401" s="21" t="s">
        <v>22</v>
      </c>
      <c r="I401" s="21" t="s">
        <v>55</v>
      </c>
      <c r="J401" s="171" t="s">
        <v>70</v>
      </c>
      <c r="K401" s="49" t="s">
        <v>2616</v>
      </c>
      <c r="L401" s="49"/>
      <c r="M401" s="335"/>
      <c r="N401" s="192">
        <v>9599.99</v>
      </c>
      <c r="O401" s="189">
        <f t="shared" si="6"/>
        <v>2122.960000000583</v>
      </c>
    </row>
    <row r="402" spans="1:15" ht="22.05" hidden="1" customHeight="1" x14ac:dyDescent="0.2">
      <c r="A402" s="186">
        <v>45743</v>
      </c>
      <c r="B402" s="20" t="s">
        <v>35</v>
      </c>
      <c r="C402" s="122">
        <v>1237604</v>
      </c>
      <c r="D402" s="123"/>
      <c r="E402" s="123" t="s">
        <v>569</v>
      </c>
      <c r="F402" s="22" t="s">
        <v>99</v>
      </c>
      <c r="G402" s="41"/>
      <c r="H402" s="21" t="s">
        <v>21</v>
      </c>
      <c r="I402" s="21" t="s">
        <v>28</v>
      </c>
      <c r="J402" s="171" t="s">
        <v>30</v>
      </c>
      <c r="K402" s="49" t="s">
        <v>615</v>
      </c>
      <c r="L402" s="49"/>
      <c r="M402" s="336">
        <v>1000000</v>
      </c>
      <c r="N402" s="198"/>
      <c r="O402" s="189">
        <f t="shared" si="6"/>
        <v>1002122.9600000005</v>
      </c>
    </row>
    <row r="403" spans="1:15" ht="22.05" hidden="1" customHeight="1" x14ac:dyDescent="0.2">
      <c r="A403" s="186">
        <v>45743</v>
      </c>
      <c r="B403" s="20" t="s">
        <v>35</v>
      </c>
      <c r="C403" s="122">
        <v>544618</v>
      </c>
      <c r="D403" s="123"/>
      <c r="E403" s="123" t="s">
        <v>2570</v>
      </c>
      <c r="F403" s="22" t="s">
        <v>99</v>
      </c>
      <c r="G403" s="55"/>
      <c r="H403" s="21" t="s">
        <v>22</v>
      </c>
      <c r="I403" s="21" t="s">
        <v>81</v>
      </c>
      <c r="J403" s="171" t="s">
        <v>184</v>
      </c>
      <c r="K403" s="39" t="s">
        <v>849</v>
      </c>
      <c r="L403" s="49"/>
      <c r="M403" s="335"/>
      <c r="N403" s="192">
        <v>700137.5</v>
      </c>
      <c r="O403" s="189">
        <f t="shared" si="6"/>
        <v>301985.46000000054</v>
      </c>
    </row>
    <row r="404" spans="1:15" ht="22.05" hidden="1" customHeight="1" x14ac:dyDescent="0.2">
      <c r="A404" s="186">
        <v>45743</v>
      </c>
      <c r="B404" s="20" t="s">
        <v>35</v>
      </c>
      <c r="C404" s="122">
        <v>559392</v>
      </c>
      <c r="D404" s="123"/>
      <c r="E404" s="123" t="s">
        <v>578</v>
      </c>
      <c r="F404" s="22" t="s">
        <v>99</v>
      </c>
      <c r="G404" s="55"/>
      <c r="H404" s="21" t="s">
        <v>22</v>
      </c>
      <c r="I404" s="21" t="s">
        <v>81</v>
      </c>
      <c r="J404" s="171" t="s">
        <v>168</v>
      </c>
      <c r="K404" s="49" t="s">
        <v>622</v>
      </c>
      <c r="L404" s="49"/>
      <c r="M404" s="335"/>
      <c r="N404" s="192">
        <v>127000</v>
      </c>
      <c r="O404" s="189">
        <f t="shared" si="6"/>
        <v>174985.46000000054</v>
      </c>
    </row>
    <row r="405" spans="1:15" ht="22.05" hidden="1" customHeight="1" x14ac:dyDescent="0.2">
      <c r="A405" s="186">
        <v>45743</v>
      </c>
      <c r="B405" s="20" t="s">
        <v>35</v>
      </c>
      <c r="C405" s="122">
        <v>581128</v>
      </c>
      <c r="D405" s="123"/>
      <c r="E405" s="123" t="s">
        <v>577</v>
      </c>
      <c r="F405" s="22" t="s">
        <v>99</v>
      </c>
      <c r="G405" s="55"/>
      <c r="H405" s="21" t="s">
        <v>22</v>
      </c>
      <c r="I405" s="21" t="s">
        <v>81</v>
      </c>
      <c r="J405" s="171" t="s">
        <v>175</v>
      </c>
      <c r="K405" s="49" t="s">
        <v>850</v>
      </c>
      <c r="L405" s="49"/>
      <c r="M405" s="335"/>
      <c r="N405" s="192">
        <v>485.43</v>
      </c>
      <c r="O405" s="189">
        <f t="shared" si="6"/>
        <v>174500.03000000055</v>
      </c>
    </row>
    <row r="406" spans="1:15" ht="22.05" hidden="1" customHeight="1" x14ac:dyDescent="0.2">
      <c r="A406" s="186">
        <v>45744</v>
      </c>
      <c r="B406" s="20" t="s">
        <v>35</v>
      </c>
      <c r="C406" s="122">
        <v>5079986313</v>
      </c>
      <c r="D406" s="123"/>
      <c r="E406" s="123" t="s">
        <v>597</v>
      </c>
      <c r="F406" s="22" t="s">
        <v>99</v>
      </c>
      <c r="G406" s="41"/>
      <c r="H406" s="21" t="s">
        <v>21</v>
      </c>
      <c r="I406" s="21" t="s">
        <v>81</v>
      </c>
      <c r="J406" s="171" t="s">
        <v>168</v>
      </c>
      <c r="K406" s="49" t="s">
        <v>622</v>
      </c>
      <c r="L406" s="49"/>
      <c r="M406" s="335">
        <v>17800</v>
      </c>
      <c r="N406" s="192"/>
      <c r="O406" s="189">
        <f t="shared" si="6"/>
        <v>192300.03000000055</v>
      </c>
    </row>
    <row r="407" spans="1:15" ht="22.05" hidden="1" customHeight="1" x14ac:dyDescent="0.2">
      <c r="A407" s="186">
        <v>45744</v>
      </c>
      <c r="B407" s="20" t="s">
        <v>35</v>
      </c>
      <c r="C407" s="122">
        <v>264532</v>
      </c>
      <c r="D407" s="123"/>
      <c r="E407" s="123" t="s">
        <v>2571</v>
      </c>
      <c r="F407" s="22" t="s">
        <v>99</v>
      </c>
      <c r="G407" s="41"/>
      <c r="H407" s="21" t="s">
        <v>22</v>
      </c>
      <c r="I407" s="21" t="s">
        <v>81</v>
      </c>
      <c r="J407" s="171" t="s">
        <v>179</v>
      </c>
      <c r="K407" s="49" t="s">
        <v>617</v>
      </c>
      <c r="L407" s="49"/>
      <c r="M407" s="336"/>
      <c r="N407" s="195">
        <v>150100</v>
      </c>
      <c r="O407" s="189">
        <f t="shared" si="6"/>
        <v>42200.030000000552</v>
      </c>
    </row>
    <row r="408" spans="1:15" ht="22.05" hidden="1" customHeight="1" x14ac:dyDescent="0.2">
      <c r="A408" s="186">
        <v>45744</v>
      </c>
      <c r="B408" s="20" t="s">
        <v>35</v>
      </c>
      <c r="C408" s="122">
        <v>275158</v>
      </c>
      <c r="D408" s="123"/>
      <c r="E408" s="123" t="s">
        <v>891</v>
      </c>
      <c r="F408" s="22" t="s">
        <v>77</v>
      </c>
      <c r="G408" s="41"/>
      <c r="H408" s="21" t="s">
        <v>21</v>
      </c>
      <c r="I408" s="21" t="s">
        <v>28</v>
      </c>
      <c r="J408" s="171" t="s">
        <v>24</v>
      </c>
      <c r="K408" s="49" t="s">
        <v>611</v>
      </c>
      <c r="L408" s="49"/>
      <c r="M408" s="335">
        <v>0.02</v>
      </c>
      <c r="N408" s="192"/>
      <c r="O408" s="189">
        <f t="shared" si="6"/>
        <v>42200.050000000549</v>
      </c>
    </row>
    <row r="409" spans="1:15" ht="22.05" hidden="1" customHeight="1" x14ac:dyDescent="0.2">
      <c r="A409" s="186">
        <v>45744</v>
      </c>
      <c r="B409" s="20" t="s">
        <v>35</v>
      </c>
      <c r="C409" s="122">
        <v>818917</v>
      </c>
      <c r="D409" s="123" t="s">
        <v>2572</v>
      </c>
      <c r="E409" s="123" t="s">
        <v>1044</v>
      </c>
      <c r="F409" s="22" t="s">
        <v>2573</v>
      </c>
      <c r="G409" s="41"/>
      <c r="H409" s="21" t="s">
        <v>22</v>
      </c>
      <c r="I409" s="21" t="s">
        <v>81</v>
      </c>
      <c r="J409" s="171" t="s">
        <v>33</v>
      </c>
      <c r="K409" s="49" t="s">
        <v>621</v>
      </c>
      <c r="L409" s="49"/>
      <c r="M409" s="335"/>
      <c r="N409" s="192">
        <v>39526.89</v>
      </c>
      <c r="O409" s="189">
        <f t="shared" si="6"/>
        <v>2673.1600000005492</v>
      </c>
    </row>
    <row r="410" spans="1:15" ht="22.05" hidden="1" customHeight="1" x14ac:dyDescent="0.2">
      <c r="A410" s="186">
        <v>45744</v>
      </c>
      <c r="B410" s="20" t="s">
        <v>35</v>
      </c>
      <c r="C410" s="122">
        <v>373264</v>
      </c>
      <c r="D410" s="123"/>
      <c r="E410" s="123" t="s">
        <v>996</v>
      </c>
      <c r="F410" s="22" t="s">
        <v>99</v>
      </c>
      <c r="G410" s="41"/>
      <c r="H410" s="21" t="s">
        <v>22</v>
      </c>
      <c r="I410" s="21" t="s">
        <v>103</v>
      </c>
      <c r="J410" s="171" t="s">
        <v>60</v>
      </c>
      <c r="K410" s="49" t="s">
        <v>612</v>
      </c>
      <c r="L410" s="49"/>
      <c r="M410" s="335"/>
      <c r="N410" s="192">
        <v>1950</v>
      </c>
      <c r="O410" s="189">
        <f t="shared" si="6"/>
        <v>723.16000000054919</v>
      </c>
    </row>
    <row r="411" spans="1:15" ht="22.05" hidden="1" customHeight="1" x14ac:dyDescent="0.2">
      <c r="A411" s="186">
        <v>45747</v>
      </c>
      <c r="B411" s="20" t="s">
        <v>35</v>
      </c>
      <c r="C411" s="122">
        <v>124919</v>
      </c>
      <c r="D411" s="123"/>
      <c r="E411" s="123" t="s">
        <v>569</v>
      </c>
      <c r="F411" s="22" t="s">
        <v>79</v>
      </c>
      <c r="G411" s="41"/>
      <c r="H411" s="21" t="s">
        <v>21</v>
      </c>
      <c r="I411" s="21" t="s">
        <v>28</v>
      </c>
      <c r="J411" s="171" t="s">
        <v>30</v>
      </c>
      <c r="K411" s="49" t="s">
        <v>1391</v>
      </c>
      <c r="L411" s="49"/>
      <c r="M411" s="335">
        <v>118000</v>
      </c>
      <c r="N411" s="192"/>
      <c r="O411" s="189">
        <f t="shared" si="6"/>
        <v>118723.16000000056</v>
      </c>
    </row>
    <row r="412" spans="1:15" ht="22.05" hidden="1" customHeight="1" x14ac:dyDescent="0.2">
      <c r="A412" s="186">
        <v>45747</v>
      </c>
      <c r="B412" s="20" t="s">
        <v>35</v>
      </c>
      <c r="C412" s="122">
        <v>99105</v>
      </c>
      <c r="D412" s="123"/>
      <c r="E412" s="123" t="s">
        <v>2574</v>
      </c>
      <c r="F412" s="22" t="s">
        <v>2575</v>
      </c>
      <c r="G412" s="41"/>
      <c r="H412" s="21" t="s">
        <v>21</v>
      </c>
      <c r="I412" s="21" t="s">
        <v>29</v>
      </c>
      <c r="J412" s="171" t="s">
        <v>209</v>
      </c>
      <c r="K412" s="49" t="s">
        <v>51</v>
      </c>
      <c r="L412" s="49" t="s">
        <v>3094</v>
      </c>
      <c r="M412" s="335">
        <v>10000</v>
      </c>
      <c r="N412" s="192"/>
      <c r="O412" s="189">
        <f t="shared" si="6"/>
        <v>128723.16000000056</v>
      </c>
    </row>
    <row r="413" spans="1:15" ht="22.05" hidden="1" customHeight="1" x14ac:dyDescent="0.2">
      <c r="A413" s="186">
        <v>45747</v>
      </c>
      <c r="B413" s="20" t="s">
        <v>35</v>
      </c>
      <c r="C413" s="122">
        <v>99160</v>
      </c>
      <c r="D413" s="123"/>
      <c r="E413" s="123" t="s">
        <v>2574</v>
      </c>
      <c r="F413" s="22" t="s">
        <v>2575</v>
      </c>
      <c r="G413" s="41"/>
      <c r="H413" s="21" t="s">
        <v>21</v>
      </c>
      <c r="I413" s="21" t="s">
        <v>29</v>
      </c>
      <c r="J413" s="171" t="s">
        <v>209</v>
      </c>
      <c r="K413" s="39" t="s">
        <v>51</v>
      </c>
      <c r="L413" s="41" t="s">
        <v>3086</v>
      </c>
      <c r="M413" s="335">
        <v>10000</v>
      </c>
      <c r="N413" s="192"/>
      <c r="O413" s="189">
        <f t="shared" si="6"/>
        <v>138723.16000000056</v>
      </c>
    </row>
    <row r="414" spans="1:15" ht="22.05" hidden="1" customHeight="1" x14ac:dyDescent="0.2">
      <c r="A414" s="186">
        <v>45747</v>
      </c>
      <c r="B414" s="20" t="s">
        <v>35</v>
      </c>
      <c r="C414" s="122">
        <v>99218</v>
      </c>
      <c r="D414" s="123"/>
      <c r="E414" s="123" t="s">
        <v>2574</v>
      </c>
      <c r="F414" s="22" t="s">
        <v>2575</v>
      </c>
      <c r="G414" s="41"/>
      <c r="H414" s="21" t="s">
        <v>21</v>
      </c>
      <c r="I414" s="21" t="s">
        <v>29</v>
      </c>
      <c r="J414" s="171" t="s">
        <v>209</v>
      </c>
      <c r="K414" s="49" t="s">
        <v>51</v>
      </c>
      <c r="L414" s="49" t="s">
        <v>3082</v>
      </c>
      <c r="M414" s="335">
        <v>3000</v>
      </c>
      <c r="N414" s="192"/>
      <c r="O414" s="189">
        <f t="shared" si="6"/>
        <v>141723.16000000056</v>
      </c>
    </row>
    <row r="415" spans="1:15" ht="22.05" hidden="1" customHeight="1" x14ac:dyDescent="0.2">
      <c r="A415" s="186">
        <v>45747</v>
      </c>
      <c r="B415" s="20" t="s">
        <v>35</v>
      </c>
      <c r="C415" s="122">
        <v>3668033</v>
      </c>
      <c r="D415" s="123"/>
      <c r="E415" s="123" t="s">
        <v>569</v>
      </c>
      <c r="F415" s="22" t="s">
        <v>99</v>
      </c>
      <c r="G415" s="41"/>
      <c r="H415" s="21" t="s">
        <v>21</v>
      </c>
      <c r="I415" s="21" t="s">
        <v>28</v>
      </c>
      <c r="J415" s="171" t="s">
        <v>30</v>
      </c>
      <c r="K415" s="49" t="s">
        <v>844</v>
      </c>
      <c r="L415" s="49"/>
      <c r="M415" s="200">
        <v>250000</v>
      </c>
      <c r="N415" s="190"/>
      <c r="O415" s="189">
        <f t="shared" si="6"/>
        <v>391723.16000000056</v>
      </c>
    </row>
    <row r="416" spans="1:15" ht="22.05" hidden="1" customHeight="1" x14ac:dyDescent="0.2">
      <c r="A416" s="186">
        <v>45747</v>
      </c>
      <c r="B416" s="20" t="s">
        <v>35</v>
      </c>
      <c r="C416" s="122">
        <v>4989063</v>
      </c>
      <c r="D416" s="123"/>
      <c r="E416" s="123" t="s">
        <v>563</v>
      </c>
      <c r="F416" s="22" t="s">
        <v>564</v>
      </c>
      <c r="G416" s="41"/>
      <c r="H416" s="21" t="s">
        <v>22</v>
      </c>
      <c r="I416" s="21" t="s">
        <v>57</v>
      </c>
      <c r="J416" s="171" t="s">
        <v>86</v>
      </c>
      <c r="K416" s="417" t="s">
        <v>611</v>
      </c>
      <c r="L416" s="49"/>
      <c r="M416" s="191"/>
      <c r="N416" s="192">
        <v>141089.26999999999</v>
      </c>
      <c r="O416" s="189">
        <f t="shared" si="6"/>
        <v>250633.89000000057</v>
      </c>
    </row>
    <row r="417" spans="1:16" ht="22.05" hidden="1" customHeight="1" thickBot="1" x14ac:dyDescent="0.25">
      <c r="A417" s="358">
        <v>45747</v>
      </c>
      <c r="B417" s="47" t="s">
        <v>35</v>
      </c>
      <c r="C417" s="359">
        <v>144898</v>
      </c>
      <c r="D417" s="360"/>
      <c r="E417" s="360" t="s">
        <v>2576</v>
      </c>
      <c r="F417" s="48" t="s">
        <v>99</v>
      </c>
      <c r="G417" s="50"/>
      <c r="H417" s="30" t="s">
        <v>22</v>
      </c>
      <c r="I417" s="30" t="s">
        <v>59</v>
      </c>
      <c r="J417" s="361" t="s">
        <v>59</v>
      </c>
      <c r="K417" s="419" t="s">
        <v>635</v>
      </c>
      <c r="L417" s="362"/>
      <c r="M417" s="420"/>
      <c r="N417" s="364">
        <v>60565</v>
      </c>
      <c r="O417" s="507">
        <f t="shared" si="6"/>
        <v>190068.89000000057</v>
      </c>
      <c r="P417" s="89"/>
    </row>
    <row r="418" spans="1:16" ht="22.05" hidden="1" customHeight="1" x14ac:dyDescent="0.2">
      <c r="A418" s="186">
        <v>45748</v>
      </c>
      <c r="B418" s="20" t="s">
        <v>35</v>
      </c>
      <c r="C418" s="122">
        <v>244090</v>
      </c>
      <c r="D418" s="248" t="s">
        <v>2577</v>
      </c>
      <c r="E418" s="123" t="s">
        <v>2578</v>
      </c>
      <c r="F418" s="22" t="s">
        <v>99</v>
      </c>
      <c r="G418" s="41"/>
      <c r="H418" s="21" t="s">
        <v>22</v>
      </c>
      <c r="I418" s="21" t="s">
        <v>103</v>
      </c>
      <c r="J418" s="171" t="s">
        <v>93</v>
      </c>
      <c r="K418" s="417" t="s">
        <v>2618</v>
      </c>
      <c r="L418" s="49"/>
      <c r="M418" s="191"/>
      <c r="N418" s="337">
        <v>21086.720000000001</v>
      </c>
      <c r="O418" s="189">
        <f t="shared" si="6"/>
        <v>168982.17000000057</v>
      </c>
    </row>
    <row r="419" spans="1:16" ht="22.05" hidden="1" customHeight="1" x14ac:dyDescent="0.2">
      <c r="A419" s="186">
        <v>45748</v>
      </c>
      <c r="B419" s="20" t="s">
        <v>35</v>
      </c>
      <c r="C419" s="122">
        <v>249136</v>
      </c>
      <c r="D419" s="123" t="s">
        <v>2579</v>
      </c>
      <c r="E419" s="123" t="s">
        <v>1757</v>
      </c>
      <c r="F419" s="22" t="s">
        <v>99</v>
      </c>
      <c r="G419" s="41"/>
      <c r="H419" s="21" t="s">
        <v>22</v>
      </c>
      <c r="I419" s="21" t="s">
        <v>103</v>
      </c>
      <c r="J419" s="171" t="s">
        <v>93</v>
      </c>
      <c r="K419" s="417" t="s">
        <v>632</v>
      </c>
      <c r="L419" s="49"/>
      <c r="M419" s="191"/>
      <c r="N419" s="192">
        <v>29040</v>
      </c>
      <c r="O419" s="189">
        <f t="shared" si="6"/>
        <v>139942.17000000057</v>
      </c>
    </row>
    <row r="420" spans="1:16" ht="22.05" hidden="1" customHeight="1" x14ac:dyDescent="0.2">
      <c r="A420" s="186">
        <v>45748</v>
      </c>
      <c r="B420" s="20" t="s">
        <v>35</v>
      </c>
      <c r="C420" s="122">
        <v>252399</v>
      </c>
      <c r="D420" s="123" t="s">
        <v>2580</v>
      </c>
      <c r="E420" s="123" t="s">
        <v>2581</v>
      </c>
      <c r="F420" s="22" t="s">
        <v>99</v>
      </c>
      <c r="G420" s="41"/>
      <c r="H420" s="21" t="s">
        <v>22</v>
      </c>
      <c r="I420" s="21" t="s">
        <v>56</v>
      </c>
      <c r="J420" s="171" t="s">
        <v>88</v>
      </c>
      <c r="K420" s="417" t="s">
        <v>1770</v>
      </c>
      <c r="L420" s="49"/>
      <c r="M420" s="191"/>
      <c r="N420" s="192">
        <v>13218.56</v>
      </c>
      <c r="O420" s="189">
        <f t="shared" si="6"/>
        <v>126723.61000000057</v>
      </c>
    </row>
    <row r="421" spans="1:16" ht="22.05" hidden="1" customHeight="1" x14ac:dyDescent="0.2">
      <c r="A421" s="186">
        <v>45748</v>
      </c>
      <c r="B421" s="20" t="s">
        <v>35</v>
      </c>
      <c r="C421" s="122">
        <v>255919</v>
      </c>
      <c r="D421" s="123"/>
      <c r="E421" s="123" t="s">
        <v>2582</v>
      </c>
      <c r="F421" s="22" t="s">
        <v>99</v>
      </c>
      <c r="G421" s="41"/>
      <c r="H421" s="21" t="s">
        <v>22</v>
      </c>
      <c r="I421" s="21" t="s">
        <v>103</v>
      </c>
      <c r="J421" s="171" t="s">
        <v>94</v>
      </c>
      <c r="K421" s="417" t="s">
        <v>619</v>
      </c>
      <c r="L421" s="49"/>
      <c r="M421" s="191"/>
      <c r="N421" s="192">
        <v>20000</v>
      </c>
      <c r="O421" s="189">
        <f t="shared" si="6"/>
        <v>106723.61000000057</v>
      </c>
    </row>
    <row r="422" spans="1:16" ht="22.05" hidden="1" customHeight="1" x14ac:dyDescent="0.2">
      <c r="A422" s="186">
        <v>45748</v>
      </c>
      <c r="B422" s="20" t="s">
        <v>35</v>
      </c>
      <c r="C422" s="122">
        <v>273830</v>
      </c>
      <c r="D422" s="123" t="s">
        <v>2583</v>
      </c>
      <c r="E422" s="123" t="s">
        <v>2584</v>
      </c>
      <c r="F422" s="22" t="s">
        <v>99</v>
      </c>
      <c r="G422" s="55"/>
      <c r="H422" s="21" t="s">
        <v>22</v>
      </c>
      <c r="I422" s="21" t="s">
        <v>54</v>
      </c>
      <c r="J422" s="171" t="s">
        <v>41</v>
      </c>
      <c r="K422" s="49" t="s">
        <v>1113</v>
      </c>
      <c r="L422" s="192">
        <v>11948</v>
      </c>
      <c r="M422" s="191"/>
      <c r="N422" s="192">
        <v>2900</v>
      </c>
      <c r="O422" s="189">
        <f t="shared" si="6"/>
        <v>103823.61000000057</v>
      </c>
    </row>
    <row r="423" spans="1:16" ht="22.05" hidden="1" customHeight="1" x14ac:dyDescent="0.2">
      <c r="A423" s="186">
        <v>45748</v>
      </c>
      <c r="B423" s="20" t="s">
        <v>35</v>
      </c>
      <c r="C423" s="122">
        <v>273830</v>
      </c>
      <c r="D423" s="123" t="s">
        <v>2583</v>
      </c>
      <c r="E423" s="123" t="s">
        <v>2584</v>
      </c>
      <c r="F423" s="22" t="s">
        <v>99</v>
      </c>
      <c r="G423" s="55"/>
      <c r="H423" s="21" t="s">
        <v>22</v>
      </c>
      <c r="I423" s="21" t="s">
        <v>54</v>
      </c>
      <c r="J423" s="171" t="s">
        <v>63</v>
      </c>
      <c r="K423" s="49" t="s">
        <v>1113</v>
      </c>
      <c r="L423" s="192">
        <v>11948</v>
      </c>
      <c r="M423" s="191"/>
      <c r="N423" s="192">
        <v>9048</v>
      </c>
      <c r="O423" s="189">
        <f t="shared" si="6"/>
        <v>94775.610000000568</v>
      </c>
    </row>
    <row r="424" spans="1:16" ht="22.05" hidden="1" customHeight="1" x14ac:dyDescent="0.2">
      <c r="A424" s="186">
        <v>45748</v>
      </c>
      <c r="B424" s="20" t="s">
        <v>35</v>
      </c>
      <c r="C424" s="122">
        <v>281861</v>
      </c>
      <c r="D424" s="123" t="s">
        <v>2585</v>
      </c>
      <c r="E424" s="123" t="s">
        <v>2614</v>
      </c>
      <c r="F424" s="22" t="s">
        <v>99</v>
      </c>
      <c r="G424" s="41"/>
      <c r="H424" s="21" t="s">
        <v>22</v>
      </c>
      <c r="I424" s="21" t="s">
        <v>54</v>
      </c>
      <c r="J424" s="171" t="s">
        <v>63</v>
      </c>
      <c r="K424" s="49" t="s">
        <v>1764</v>
      </c>
      <c r="L424" s="192">
        <v>4809.24</v>
      </c>
      <c r="M424" s="191"/>
      <c r="N424" s="192">
        <v>1998.36</v>
      </c>
      <c r="O424" s="189">
        <f t="shared" si="6"/>
        <v>92777.250000000568</v>
      </c>
    </row>
    <row r="425" spans="1:16" ht="22.05" hidden="1" customHeight="1" x14ac:dyDescent="0.2">
      <c r="A425" s="186">
        <v>45748</v>
      </c>
      <c r="B425" s="20" t="s">
        <v>35</v>
      </c>
      <c r="C425" s="122">
        <v>281861</v>
      </c>
      <c r="D425" s="123" t="s">
        <v>2585</v>
      </c>
      <c r="E425" s="123" t="s">
        <v>2614</v>
      </c>
      <c r="F425" s="22" t="s">
        <v>99</v>
      </c>
      <c r="G425" s="41"/>
      <c r="H425" s="21" t="s">
        <v>22</v>
      </c>
      <c r="I425" s="21" t="s">
        <v>54</v>
      </c>
      <c r="J425" s="171" t="s">
        <v>41</v>
      </c>
      <c r="K425" s="49" t="s">
        <v>1764</v>
      </c>
      <c r="L425" s="49"/>
      <c r="M425" s="191"/>
      <c r="N425" s="192">
        <v>2810.88</v>
      </c>
      <c r="O425" s="189">
        <f t="shared" si="6"/>
        <v>89966.370000000563</v>
      </c>
    </row>
    <row r="426" spans="1:16" ht="22.05" hidden="1" customHeight="1" x14ac:dyDescent="0.2">
      <c r="A426" s="186">
        <v>45748</v>
      </c>
      <c r="B426" s="20" t="s">
        <v>35</v>
      </c>
      <c r="C426" s="122">
        <v>284719</v>
      </c>
      <c r="D426" s="123" t="s">
        <v>2586</v>
      </c>
      <c r="E426" s="123" t="s">
        <v>2587</v>
      </c>
      <c r="F426" s="22" t="s">
        <v>99</v>
      </c>
      <c r="G426" s="41"/>
      <c r="H426" s="21" t="s">
        <v>22</v>
      </c>
      <c r="I426" s="21" t="s">
        <v>103</v>
      </c>
      <c r="J426" s="171" t="s">
        <v>92</v>
      </c>
      <c r="K426" s="49" t="s">
        <v>2033</v>
      </c>
      <c r="L426" s="49"/>
      <c r="M426" s="191"/>
      <c r="N426" s="192">
        <v>9696.3700000000008</v>
      </c>
      <c r="O426" s="189">
        <f t="shared" si="6"/>
        <v>80270.000000000568</v>
      </c>
    </row>
    <row r="427" spans="1:16" ht="22.05" hidden="1" customHeight="1" x14ac:dyDescent="0.2">
      <c r="A427" s="186">
        <v>45748</v>
      </c>
      <c r="B427" s="20" t="s">
        <v>35</v>
      </c>
      <c r="C427" s="122">
        <v>292836</v>
      </c>
      <c r="D427" s="123"/>
      <c r="E427" s="123" t="s">
        <v>577</v>
      </c>
      <c r="F427" s="22" t="s">
        <v>99</v>
      </c>
      <c r="G427" s="41"/>
      <c r="H427" s="21" t="s">
        <v>22</v>
      </c>
      <c r="I427" s="21" t="s">
        <v>81</v>
      </c>
      <c r="J427" s="171" t="s">
        <v>171</v>
      </c>
      <c r="K427" s="49" t="s">
        <v>621</v>
      </c>
      <c r="L427" s="49"/>
      <c r="M427" s="191"/>
      <c r="N427" s="337">
        <v>20500</v>
      </c>
      <c r="O427" s="189">
        <f t="shared" si="6"/>
        <v>59770.000000000568</v>
      </c>
    </row>
    <row r="428" spans="1:16" ht="22.05" hidden="1" customHeight="1" x14ac:dyDescent="0.2">
      <c r="A428" s="186">
        <v>45748</v>
      </c>
      <c r="B428" s="20" t="s">
        <v>35</v>
      </c>
      <c r="C428" s="122">
        <v>298387</v>
      </c>
      <c r="D428" s="123" t="s">
        <v>2588</v>
      </c>
      <c r="E428" s="123" t="s">
        <v>2589</v>
      </c>
      <c r="F428" s="22" t="s">
        <v>99</v>
      </c>
      <c r="G428" s="41"/>
      <c r="H428" s="21" t="s">
        <v>22</v>
      </c>
      <c r="I428" s="21" t="s">
        <v>103</v>
      </c>
      <c r="J428" s="171" t="s">
        <v>93</v>
      </c>
      <c r="K428" s="49" t="s">
        <v>2619</v>
      </c>
      <c r="L428" s="49"/>
      <c r="M428" s="336"/>
      <c r="N428" s="198">
        <v>6140</v>
      </c>
      <c r="O428" s="189">
        <f t="shared" si="6"/>
        <v>53630.000000000568</v>
      </c>
    </row>
    <row r="429" spans="1:16" ht="22.05" hidden="1" customHeight="1" x14ac:dyDescent="0.2">
      <c r="A429" s="186">
        <v>45748</v>
      </c>
      <c r="B429" s="20" t="s">
        <v>35</v>
      </c>
      <c r="C429" s="122">
        <v>336908</v>
      </c>
      <c r="D429" s="123"/>
      <c r="E429" s="123" t="s">
        <v>578</v>
      </c>
      <c r="F429" s="22" t="s">
        <v>99</v>
      </c>
      <c r="G429" s="41"/>
      <c r="H429" s="21" t="s">
        <v>22</v>
      </c>
      <c r="I429" s="21" t="s">
        <v>81</v>
      </c>
      <c r="J429" s="171" t="s">
        <v>168</v>
      </c>
      <c r="K429" s="39" t="s">
        <v>622</v>
      </c>
      <c r="L429" s="49"/>
      <c r="M429" s="335"/>
      <c r="N429" s="192">
        <v>11000</v>
      </c>
      <c r="O429" s="189">
        <f t="shared" si="6"/>
        <v>42630.000000000568</v>
      </c>
    </row>
    <row r="430" spans="1:16" ht="22.05" hidden="1" customHeight="1" x14ac:dyDescent="0.2">
      <c r="A430" s="186">
        <v>45748</v>
      </c>
      <c r="B430" s="20" t="s">
        <v>35</v>
      </c>
      <c r="C430" s="122">
        <v>35291</v>
      </c>
      <c r="D430" s="123"/>
      <c r="E430" s="123" t="s">
        <v>569</v>
      </c>
      <c r="F430" s="22" t="s">
        <v>79</v>
      </c>
      <c r="G430" s="41"/>
      <c r="H430" s="21" t="s">
        <v>21</v>
      </c>
      <c r="I430" s="21" t="s">
        <v>28</v>
      </c>
      <c r="J430" s="171" t="s">
        <v>30</v>
      </c>
      <c r="K430" s="49" t="s">
        <v>626</v>
      </c>
      <c r="L430" s="49"/>
      <c r="M430" s="336">
        <v>50000</v>
      </c>
      <c r="N430" s="195"/>
      <c r="O430" s="189">
        <f t="shared" si="6"/>
        <v>92630.000000000568</v>
      </c>
    </row>
    <row r="431" spans="1:16" ht="22.05" hidden="1" customHeight="1" x14ac:dyDescent="0.2">
      <c r="A431" s="186">
        <v>45749</v>
      </c>
      <c r="B431" s="20" t="s">
        <v>35</v>
      </c>
      <c r="C431" s="122">
        <v>98663</v>
      </c>
      <c r="D431" s="123" t="s">
        <v>2590</v>
      </c>
      <c r="E431" s="123" t="s">
        <v>2591</v>
      </c>
      <c r="F431" s="22" t="s">
        <v>99</v>
      </c>
      <c r="G431" s="41"/>
      <c r="H431" s="21" t="s">
        <v>22</v>
      </c>
      <c r="I431" s="21" t="s">
        <v>55</v>
      </c>
      <c r="J431" s="171" t="s">
        <v>70</v>
      </c>
      <c r="K431" s="49" t="s">
        <v>851</v>
      </c>
      <c r="L431" s="49"/>
      <c r="M431" s="336"/>
      <c r="N431" s="195">
        <v>20713.05</v>
      </c>
      <c r="O431" s="189">
        <f t="shared" si="6"/>
        <v>71916.950000000565</v>
      </c>
    </row>
    <row r="432" spans="1:16" ht="22.05" hidden="1" customHeight="1" x14ac:dyDescent="0.2">
      <c r="A432" s="186">
        <v>45749</v>
      </c>
      <c r="B432" s="20" t="s">
        <v>35</v>
      </c>
      <c r="C432" s="122">
        <v>453393</v>
      </c>
      <c r="D432" s="123"/>
      <c r="E432" s="123" t="s">
        <v>569</v>
      </c>
      <c r="F432" s="22" t="s">
        <v>99</v>
      </c>
      <c r="G432" s="41"/>
      <c r="H432" s="21" t="s">
        <v>21</v>
      </c>
      <c r="I432" s="21" t="s">
        <v>28</v>
      </c>
      <c r="J432" s="171" t="s">
        <v>30</v>
      </c>
      <c r="K432" s="49" t="s">
        <v>2620</v>
      </c>
      <c r="L432" s="49"/>
      <c r="M432" s="335">
        <v>86760</v>
      </c>
      <c r="N432" s="418"/>
      <c r="O432" s="189">
        <f t="shared" si="6"/>
        <v>158676.95000000056</v>
      </c>
    </row>
    <row r="433" spans="1:15" ht="22.05" hidden="1" customHeight="1" x14ac:dyDescent="0.2">
      <c r="A433" s="186">
        <v>45749</v>
      </c>
      <c r="B433" s="20" t="s">
        <v>35</v>
      </c>
      <c r="C433" s="122">
        <v>271275</v>
      </c>
      <c r="D433" s="123"/>
      <c r="E433" s="123" t="s">
        <v>578</v>
      </c>
      <c r="F433" s="22" t="s">
        <v>99</v>
      </c>
      <c r="G433" s="41"/>
      <c r="H433" s="21" t="s">
        <v>22</v>
      </c>
      <c r="I433" s="21" t="s">
        <v>81</v>
      </c>
      <c r="J433" s="171" t="s">
        <v>168</v>
      </c>
      <c r="K433" s="49" t="s">
        <v>622</v>
      </c>
      <c r="L433" s="49"/>
      <c r="M433" s="335"/>
      <c r="N433" s="192">
        <v>8676.9500000000007</v>
      </c>
      <c r="O433" s="189">
        <f t="shared" si="6"/>
        <v>150000.00000000055</v>
      </c>
    </row>
    <row r="434" spans="1:15" ht="22.05" hidden="1" customHeight="1" x14ac:dyDescent="0.2">
      <c r="A434" s="186">
        <v>45749</v>
      </c>
      <c r="B434" s="20" t="s">
        <v>35</v>
      </c>
      <c r="C434" s="122">
        <v>285839</v>
      </c>
      <c r="D434" s="123"/>
      <c r="E434" s="123" t="s">
        <v>569</v>
      </c>
      <c r="F434" s="22" t="s">
        <v>79</v>
      </c>
      <c r="G434" s="41"/>
      <c r="H434" s="21" t="s">
        <v>21</v>
      </c>
      <c r="I434" s="21" t="s">
        <v>28</v>
      </c>
      <c r="J434" s="171" t="s">
        <v>30</v>
      </c>
      <c r="K434" s="49" t="s">
        <v>626</v>
      </c>
      <c r="L434" s="49"/>
      <c r="M434" s="335">
        <v>50000</v>
      </c>
      <c r="N434" s="192"/>
      <c r="O434" s="189">
        <f t="shared" si="6"/>
        <v>200000.00000000055</v>
      </c>
    </row>
    <row r="435" spans="1:15" ht="22.05" hidden="1" customHeight="1" x14ac:dyDescent="0.2">
      <c r="A435" s="186">
        <v>45749</v>
      </c>
      <c r="B435" s="20" t="s">
        <v>35</v>
      </c>
      <c r="C435" s="122"/>
      <c r="D435" s="123"/>
      <c r="E435" s="123" t="s">
        <v>1044</v>
      </c>
      <c r="F435" s="22" t="s">
        <v>2592</v>
      </c>
      <c r="G435" s="41"/>
      <c r="H435" s="21" t="s">
        <v>22</v>
      </c>
      <c r="I435" s="21" t="s">
        <v>81</v>
      </c>
      <c r="J435" s="171" t="s">
        <v>33</v>
      </c>
      <c r="K435" s="49" t="s">
        <v>621</v>
      </c>
      <c r="L435" s="49"/>
      <c r="M435" s="335"/>
      <c r="N435" s="192">
        <v>25000</v>
      </c>
      <c r="O435" s="189">
        <f t="shared" si="6"/>
        <v>175000.00000000055</v>
      </c>
    </row>
    <row r="436" spans="1:15" ht="22.05" hidden="1" customHeight="1" x14ac:dyDescent="0.2">
      <c r="A436" s="186">
        <v>45749</v>
      </c>
      <c r="B436" s="20" t="s">
        <v>35</v>
      </c>
      <c r="C436" s="122">
        <v>517469</v>
      </c>
      <c r="D436" s="123"/>
      <c r="E436" s="123" t="s">
        <v>578</v>
      </c>
      <c r="F436" s="22" t="s">
        <v>99</v>
      </c>
      <c r="G436" s="41"/>
      <c r="H436" s="21" t="s">
        <v>22</v>
      </c>
      <c r="I436" s="21" t="s">
        <v>81</v>
      </c>
      <c r="J436" s="171" t="s">
        <v>168</v>
      </c>
      <c r="K436" s="49" t="s">
        <v>622</v>
      </c>
      <c r="L436" s="49"/>
      <c r="M436" s="335"/>
      <c r="N436" s="192">
        <v>1500</v>
      </c>
      <c r="O436" s="189">
        <f t="shared" si="6"/>
        <v>173500.00000000055</v>
      </c>
    </row>
    <row r="437" spans="1:15" ht="22.05" hidden="1" customHeight="1" x14ac:dyDescent="0.2">
      <c r="A437" s="186">
        <v>45750</v>
      </c>
      <c r="B437" s="20" t="s">
        <v>35</v>
      </c>
      <c r="C437" s="122">
        <v>102193</v>
      </c>
      <c r="D437" s="123"/>
      <c r="E437" s="123" t="s">
        <v>578</v>
      </c>
      <c r="F437" s="22" t="s">
        <v>99</v>
      </c>
      <c r="G437" s="41"/>
      <c r="H437" s="21" t="s">
        <v>22</v>
      </c>
      <c r="I437" s="21" t="s">
        <v>81</v>
      </c>
      <c r="J437" s="171" t="s">
        <v>168</v>
      </c>
      <c r="K437" s="49" t="s">
        <v>622</v>
      </c>
      <c r="L437" s="49"/>
      <c r="M437" s="335"/>
      <c r="N437" s="192">
        <v>161900</v>
      </c>
      <c r="O437" s="189">
        <f t="shared" si="6"/>
        <v>11600.000000000553</v>
      </c>
    </row>
    <row r="438" spans="1:15" ht="22.05" hidden="1" customHeight="1" x14ac:dyDescent="0.2">
      <c r="A438" s="186">
        <v>45750</v>
      </c>
      <c r="B438" s="20" t="s">
        <v>35</v>
      </c>
      <c r="C438" s="122">
        <v>109239</v>
      </c>
      <c r="D438" s="123" t="s">
        <v>2593</v>
      </c>
      <c r="E438" s="123" t="s">
        <v>94</v>
      </c>
      <c r="F438" s="22" t="s">
        <v>99</v>
      </c>
      <c r="G438" s="41"/>
      <c r="H438" s="21" t="s">
        <v>22</v>
      </c>
      <c r="I438" s="21" t="s">
        <v>103</v>
      </c>
      <c r="J438" s="171" t="s">
        <v>94</v>
      </c>
      <c r="K438" s="39" t="s">
        <v>619</v>
      </c>
      <c r="L438" s="49"/>
      <c r="M438" s="336"/>
      <c r="N438" s="195">
        <v>10000</v>
      </c>
      <c r="O438" s="189">
        <f t="shared" si="6"/>
        <v>1600.000000000553</v>
      </c>
    </row>
    <row r="439" spans="1:15" ht="22.05" hidden="1" customHeight="1" x14ac:dyDescent="0.2">
      <c r="A439" s="186">
        <v>45751</v>
      </c>
      <c r="B439" s="20" t="s">
        <v>35</v>
      </c>
      <c r="C439" s="122"/>
      <c r="D439" s="123"/>
      <c r="E439" s="123" t="s">
        <v>569</v>
      </c>
      <c r="F439" s="22" t="s">
        <v>99</v>
      </c>
      <c r="G439" s="41"/>
      <c r="H439" s="21" t="s">
        <v>21</v>
      </c>
      <c r="I439" s="21" t="s">
        <v>28</v>
      </c>
      <c r="J439" s="171" t="s">
        <v>30</v>
      </c>
      <c r="K439" s="49" t="s">
        <v>615</v>
      </c>
      <c r="L439" s="49"/>
      <c r="M439" s="191">
        <v>1000000</v>
      </c>
      <c r="N439" s="337"/>
      <c r="O439" s="189">
        <f t="shared" si="6"/>
        <v>1001600.0000000006</v>
      </c>
    </row>
    <row r="440" spans="1:15" ht="22.05" hidden="1" customHeight="1" x14ac:dyDescent="0.2">
      <c r="A440" s="186">
        <v>45751</v>
      </c>
      <c r="B440" s="20" t="s">
        <v>35</v>
      </c>
      <c r="C440" s="122">
        <v>515196</v>
      </c>
      <c r="D440" s="123"/>
      <c r="E440" s="123" t="s">
        <v>587</v>
      </c>
      <c r="F440" s="22" t="s">
        <v>99</v>
      </c>
      <c r="G440" s="41"/>
      <c r="H440" s="21" t="s">
        <v>22</v>
      </c>
      <c r="I440" s="21" t="s">
        <v>81</v>
      </c>
      <c r="J440" s="171" t="s">
        <v>180</v>
      </c>
      <c r="K440" s="49" t="s">
        <v>629</v>
      </c>
      <c r="L440" s="49"/>
      <c r="M440" s="191"/>
      <c r="N440" s="192">
        <v>300200</v>
      </c>
      <c r="O440" s="189">
        <f t="shared" si="6"/>
        <v>701400.00000000058</v>
      </c>
    </row>
    <row r="441" spans="1:15" ht="22.05" hidden="1" customHeight="1" x14ac:dyDescent="0.2">
      <c r="A441" s="186">
        <v>45751</v>
      </c>
      <c r="B441" s="20" t="s">
        <v>35</v>
      </c>
      <c r="C441" s="122">
        <v>515197</v>
      </c>
      <c r="D441" s="123"/>
      <c r="E441" s="123" t="s">
        <v>2594</v>
      </c>
      <c r="F441" s="22" t="s">
        <v>99</v>
      </c>
      <c r="G441" s="41"/>
      <c r="H441" s="21" t="s">
        <v>22</v>
      </c>
      <c r="I441" s="21" t="s">
        <v>81</v>
      </c>
      <c r="J441" s="171" t="s">
        <v>182</v>
      </c>
      <c r="K441" s="49" t="s">
        <v>616</v>
      </c>
      <c r="L441" s="49"/>
      <c r="M441" s="191"/>
      <c r="N441" s="192">
        <v>170245</v>
      </c>
      <c r="O441" s="189">
        <f t="shared" si="6"/>
        <v>531155.00000000058</v>
      </c>
    </row>
    <row r="442" spans="1:15" ht="22.05" hidden="1" customHeight="1" x14ac:dyDescent="0.2">
      <c r="A442" s="186">
        <v>45751</v>
      </c>
      <c r="B442" s="20" t="s">
        <v>35</v>
      </c>
      <c r="C442" s="122">
        <v>515193</v>
      </c>
      <c r="D442" s="123"/>
      <c r="E442" s="123" t="s">
        <v>2595</v>
      </c>
      <c r="F442" s="22" t="s">
        <v>99</v>
      </c>
      <c r="G442" s="41"/>
      <c r="H442" s="21" t="s">
        <v>22</v>
      </c>
      <c r="I442" s="21" t="s">
        <v>81</v>
      </c>
      <c r="J442" s="171" t="s">
        <v>183</v>
      </c>
      <c r="K442" s="49" t="s">
        <v>628</v>
      </c>
      <c r="L442" s="49"/>
      <c r="M442" s="191"/>
      <c r="N442" s="192">
        <v>250825</v>
      </c>
      <c r="O442" s="189">
        <f t="shared" si="6"/>
        <v>280330.00000000058</v>
      </c>
    </row>
    <row r="443" spans="1:15" ht="22.05" hidden="1" customHeight="1" x14ac:dyDescent="0.2">
      <c r="A443" s="186">
        <v>45751</v>
      </c>
      <c r="B443" s="20" t="s">
        <v>35</v>
      </c>
      <c r="C443" s="122">
        <v>548062</v>
      </c>
      <c r="D443" s="123"/>
      <c r="E443" s="123" t="s">
        <v>2596</v>
      </c>
      <c r="F443" s="22" t="s">
        <v>99</v>
      </c>
      <c r="G443" s="41"/>
      <c r="H443" s="21" t="s">
        <v>22</v>
      </c>
      <c r="I443" s="21" t="s">
        <v>81</v>
      </c>
      <c r="J443" s="171" t="s">
        <v>170</v>
      </c>
      <c r="K443" s="49" t="s">
        <v>2621</v>
      </c>
      <c r="L443" s="49"/>
      <c r="M443" s="191"/>
      <c r="N443" s="337">
        <v>110000</v>
      </c>
      <c r="O443" s="189">
        <f t="shared" si="6"/>
        <v>170330.00000000058</v>
      </c>
    </row>
    <row r="444" spans="1:15" ht="22.05" hidden="1" customHeight="1" x14ac:dyDescent="0.2">
      <c r="A444" s="186">
        <v>45751</v>
      </c>
      <c r="B444" s="20" t="s">
        <v>35</v>
      </c>
      <c r="C444" s="122">
        <v>552160</v>
      </c>
      <c r="D444" s="123" t="s">
        <v>2597</v>
      </c>
      <c r="E444" s="123" t="s">
        <v>577</v>
      </c>
      <c r="F444" s="22" t="s">
        <v>99</v>
      </c>
      <c r="G444" s="41"/>
      <c r="H444" s="21" t="s">
        <v>22</v>
      </c>
      <c r="I444" s="21" t="s">
        <v>81</v>
      </c>
      <c r="J444" s="171" t="s">
        <v>172</v>
      </c>
      <c r="K444" s="49" t="s">
        <v>621</v>
      </c>
      <c r="L444" s="49"/>
      <c r="M444" s="191"/>
      <c r="N444" s="192">
        <v>64000</v>
      </c>
      <c r="O444" s="189">
        <f t="shared" si="6"/>
        <v>106330.00000000058</v>
      </c>
    </row>
    <row r="445" spans="1:15" ht="22.05" hidden="1" customHeight="1" x14ac:dyDescent="0.2">
      <c r="A445" s="186">
        <v>45751</v>
      </c>
      <c r="B445" s="20" t="s">
        <v>35</v>
      </c>
      <c r="C445" s="122">
        <v>1363915</v>
      </c>
      <c r="D445" s="123"/>
      <c r="E445" s="123" t="s">
        <v>569</v>
      </c>
      <c r="F445" s="22" t="s">
        <v>99</v>
      </c>
      <c r="G445" s="55"/>
      <c r="H445" s="21" t="s">
        <v>21</v>
      </c>
      <c r="I445" s="21" t="s">
        <v>28</v>
      </c>
      <c r="J445" s="171" t="s">
        <v>30</v>
      </c>
      <c r="K445" s="49" t="s">
        <v>844</v>
      </c>
      <c r="L445" s="49"/>
      <c r="M445" s="191">
        <v>313023</v>
      </c>
      <c r="N445" s="192"/>
      <c r="O445" s="189">
        <f t="shared" si="6"/>
        <v>419353.00000000058</v>
      </c>
    </row>
    <row r="446" spans="1:15" ht="22.05" hidden="1" customHeight="1" x14ac:dyDescent="0.2">
      <c r="A446" s="186">
        <v>45751</v>
      </c>
      <c r="B446" s="20" t="s">
        <v>35</v>
      </c>
      <c r="C446" s="122">
        <v>159446</v>
      </c>
      <c r="D446" s="123"/>
      <c r="E446" s="123" t="s">
        <v>569</v>
      </c>
      <c r="F446" s="22" t="s">
        <v>79</v>
      </c>
      <c r="G446" s="55"/>
      <c r="H446" s="21" t="s">
        <v>21</v>
      </c>
      <c r="I446" s="21" t="s">
        <v>28</v>
      </c>
      <c r="J446" s="171" t="s">
        <v>30</v>
      </c>
      <c r="K446" s="49" t="s">
        <v>1769</v>
      </c>
      <c r="L446" s="49"/>
      <c r="M446" s="191">
        <v>10000</v>
      </c>
      <c r="N446" s="337"/>
      <c r="O446" s="189">
        <f t="shared" si="6"/>
        <v>429353.00000000058</v>
      </c>
    </row>
    <row r="447" spans="1:15" ht="22.05" hidden="1" customHeight="1" x14ac:dyDescent="0.2">
      <c r="A447" s="186">
        <v>45751</v>
      </c>
      <c r="B447" s="20" t="s">
        <v>35</v>
      </c>
      <c r="C447" s="122">
        <v>159433</v>
      </c>
      <c r="D447" s="123"/>
      <c r="E447" s="123" t="s">
        <v>569</v>
      </c>
      <c r="F447" s="22" t="s">
        <v>79</v>
      </c>
      <c r="G447" s="41"/>
      <c r="H447" s="21" t="s">
        <v>21</v>
      </c>
      <c r="I447" s="21" t="s">
        <v>28</v>
      </c>
      <c r="J447" s="171" t="s">
        <v>30</v>
      </c>
      <c r="K447" s="49" t="s">
        <v>1769</v>
      </c>
      <c r="L447" s="49"/>
      <c r="M447" s="336">
        <v>10000</v>
      </c>
      <c r="N447" s="195"/>
      <c r="O447" s="189">
        <f t="shared" si="6"/>
        <v>439353.00000000058</v>
      </c>
    </row>
    <row r="448" spans="1:15" ht="22.05" hidden="1" customHeight="1" x14ac:dyDescent="0.2">
      <c r="A448" s="186">
        <v>45751</v>
      </c>
      <c r="B448" s="20" t="s">
        <v>35</v>
      </c>
      <c r="C448" s="122">
        <v>634812</v>
      </c>
      <c r="D448" s="123"/>
      <c r="E448" s="123" t="s">
        <v>574</v>
      </c>
      <c r="F448" s="22" t="s">
        <v>99</v>
      </c>
      <c r="G448" s="41"/>
      <c r="H448" s="21" t="s">
        <v>22</v>
      </c>
      <c r="I448" s="21" t="s">
        <v>55</v>
      </c>
      <c r="J448" s="171" t="s">
        <v>70</v>
      </c>
      <c r="K448" s="49" t="s">
        <v>614</v>
      </c>
      <c r="L448" s="49"/>
      <c r="M448" s="335"/>
      <c r="N448" s="192">
        <v>200000</v>
      </c>
      <c r="O448" s="189">
        <f t="shared" si="6"/>
        <v>239353.00000000058</v>
      </c>
    </row>
    <row r="449" spans="1:15" ht="22.05" hidden="1" customHeight="1" x14ac:dyDescent="0.2">
      <c r="A449" s="186">
        <v>45751</v>
      </c>
      <c r="B449" s="20" t="s">
        <v>35</v>
      </c>
      <c r="C449" s="122">
        <v>641153</v>
      </c>
      <c r="D449" s="123" t="s">
        <v>2598</v>
      </c>
      <c r="E449" s="123" t="s">
        <v>2599</v>
      </c>
      <c r="F449" s="22" t="s">
        <v>99</v>
      </c>
      <c r="G449" s="41"/>
      <c r="H449" s="21" t="s">
        <v>22</v>
      </c>
      <c r="I449" s="21" t="s">
        <v>103</v>
      </c>
      <c r="J449" s="171" t="s">
        <v>93</v>
      </c>
      <c r="K449" s="49" t="s">
        <v>2622</v>
      </c>
      <c r="L449" s="49"/>
      <c r="M449" s="335"/>
      <c r="N449" s="192">
        <v>4261.2</v>
      </c>
      <c r="O449" s="189">
        <f t="shared" si="6"/>
        <v>235091.80000000057</v>
      </c>
    </row>
    <row r="450" spans="1:15" ht="22.05" hidden="1" customHeight="1" x14ac:dyDescent="0.2">
      <c r="A450" s="186">
        <v>45751</v>
      </c>
      <c r="B450" s="20" t="s">
        <v>35</v>
      </c>
      <c r="C450" s="122">
        <v>648686</v>
      </c>
      <c r="D450" s="123" t="s">
        <v>2600</v>
      </c>
      <c r="E450" s="123" t="s">
        <v>2601</v>
      </c>
      <c r="F450" s="22" t="s">
        <v>99</v>
      </c>
      <c r="G450" s="41"/>
      <c r="H450" s="21" t="s">
        <v>22</v>
      </c>
      <c r="I450" s="21" t="s">
        <v>103</v>
      </c>
      <c r="J450" s="171" t="s">
        <v>93</v>
      </c>
      <c r="K450" s="49" t="s">
        <v>2623</v>
      </c>
      <c r="L450" s="49"/>
      <c r="M450" s="335"/>
      <c r="N450" s="192">
        <v>15456</v>
      </c>
      <c r="O450" s="189">
        <f t="shared" si="6"/>
        <v>219635.80000000057</v>
      </c>
    </row>
    <row r="451" spans="1:15" ht="22.05" hidden="1" customHeight="1" x14ac:dyDescent="0.2">
      <c r="A451" s="186">
        <v>45751</v>
      </c>
      <c r="B451" s="20" t="s">
        <v>35</v>
      </c>
      <c r="C451" s="122">
        <v>656121</v>
      </c>
      <c r="D451" s="123" t="s">
        <v>2602</v>
      </c>
      <c r="E451" s="123" t="s">
        <v>2603</v>
      </c>
      <c r="F451" s="22" t="s">
        <v>99</v>
      </c>
      <c r="G451" s="41"/>
      <c r="H451" s="21" t="s">
        <v>22</v>
      </c>
      <c r="I451" s="21" t="s">
        <v>103</v>
      </c>
      <c r="J451" s="171" t="s">
        <v>93</v>
      </c>
      <c r="K451" s="49" t="s">
        <v>2624</v>
      </c>
      <c r="L451" s="49"/>
      <c r="M451" s="335"/>
      <c r="N451" s="192">
        <v>14121</v>
      </c>
      <c r="O451" s="189">
        <f t="shared" si="6"/>
        <v>205514.80000000057</v>
      </c>
    </row>
    <row r="452" spans="1:15" ht="22.05" hidden="1" customHeight="1" x14ac:dyDescent="0.2">
      <c r="A452" s="186">
        <v>45751</v>
      </c>
      <c r="B452" s="20" t="s">
        <v>35</v>
      </c>
      <c r="C452" s="122">
        <v>660089</v>
      </c>
      <c r="D452" s="123" t="s">
        <v>2604</v>
      </c>
      <c r="E452" s="123" t="s">
        <v>2587</v>
      </c>
      <c r="F452" s="22" t="s">
        <v>99</v>
      </c>
      <c r="G452" s="41"/>
      <c r="H452" s="21" t="s">
        <v>22</v>
      </c>
      <c r="I452" s="21" t="s">
        <v>103</v>
      </c>
      <c r="J452" s="171" t="s">
        <v>92</v>
      </c>
      <c r="K452" s="49" t="s">
        <v>2033</v>
      </c>
      <c r="L452" s="49"/>
      <c r="M452" s="335"/>
      <c r="N452" s="192">
        <v>4424.12</v>
      </c>
      <c r="O452" s="189">
        <f t="shared" si="6"/>
        <v>201090.68000000058</v>
      </c>
    </row>
    <row r="453" spans="1:15" ht="22.05" hidden="1" customHeight="1" x14ac:dyDescent="0.2">
      <c r="A453" s="186">
        <v>45751</v>
      </c>
      <c r="B453" s="20" t="s">
        <v>35</v>
      </c>
      <c r="C453" s="122">
        <v>678575</v>
      </c>
      <c r="D453" s="123" t="s">
        <v>2605</v>
      </c>
      <c r="E453" s="123" t="s">
        <v>2606</v>
      </c>
      <c r="F453" s="22" t="s">
        <v>99</v>
      </c>
      <c r="G453" s="41"/>
      <c r="H453" s="21" t="s">
        <v>22</v>
      </c>
      <c r="I453" s="21" t="s">
        <v>56</v>
      </c>
      <c r="J453" s="171" t="s">
        <v>116</v>
      </c>
      <c r="K453" s="49" t="s">
        <v>2625</v>
      </c>
      <c r="L453" s="49"/>
      <c r="M453" s="335"/>
      <c r="N453" s="192">
        <v>5524</v>
      </c>
      <c r="O453" s="189">
        <f t="shared" si="6"/>
        <v>195566.68000000058</v>
      </c>
    </row>
    <row r="454" spans="1:15" ht="22.05" hidden="1" customHeight="1" x14ac:dyDescent="0.2">
      <c r="A454" s="186">
        <v>45751</v>
      </c>
      <c r="B454" s="20" t="s">
        <v>35</v>
      </c>
      <c r="C454" s="122">
        <v>682085</v>
      </c>
      <c r="D454" s="123"/>
      <c r="E454" s="123" t="s">
        <v>577</v>
      </c>
      <c r="F454" s="22" t="s">
        <v>99</v>
      </c>
      <c r="G454" s="41"/>
      <c r="H454" s="21" t="s">
        <v>22</v>
      </c>
      <c r="I454" s="21" t="s">
        <v>81</v>
      </c>
      <c r="J454" s="171" t="s">
        <v>171</v>
      </c>
      <c r="K454" s="49" t="s">
        <v>621</v>
      </c>
      <c r="L454" s="49"/>
      <c r="M454" s="336"/>
      <c r="N454" s="195">
        <v>20000</v>
      </c>
      <c r="O454" s="189">
        <f t="shared" si="6"/>
        <v>175566.68000000058</v>
      </c>
    </row>
    <row r="455" spans="1:15" ht="22.05" hidden="1" customHeight="1" x14ac:dyDescent="0.2">
      <c r="A455" s="186">
        <v>45754</v>
      </c>
      <c r="B455" s="20" t="s">
        <v>35</v>
      </c>
      <c r="C455" s="122">
        <v>215658</v>
      </c>
      <c r="D455" s="123" t="s">
        <v>2607</v>
      </c>
      <c r="E455" s="123" t="s">
        <v>2608</v>
      </c>
      <c r="F455" s="22" t="s">
        <v>99</v>
      </c>
      <c r="G455" s="41"/>
      <c r="H455" s="21" t="s">
        <v>22</v>
      </c>
      <c r="I455" s="21" t="s">
        <v>55</v>
      </c>
      <c r="J455" s="171" t="s">
        <v>70</v>
      </c>
      <c r="K455" s="49" t="s">
        <v>847</v>
      </c>
      <c r="L455" s="49"/>
      <c r="M455" s="335"/>
      <c r="N455" s="192">
        <v>65000</v>
      </c>
      <c r="O455" s="189">
        <f t="shared" ref="O455:O518" si="7">O454+M455-N455</f>
        <v>110566.68000000058</v>
      </c>
    </row>
    <row r="456" spans="1:15" ht="22.05" hidden="1" customHeight="1" x14ac:dyDescent="0.2">
      <c r="A456" s="186">
        <v>45754</v>
      </c>
      <c r="B456" s="20" t="s">
        <v>35</v>
      </c>
      <c r="C456" s="122">
        <v>215660</v>
      </c>
      <c r="D456" s="123" t="s">
        <v>2607</v>
      </c>
      <c r="E456" s="123" t="s">
        <v>2609</v>
      </c>
      <c r="F456" s="22" t="s">
        <v>99</v>
      </c>
      <c r="G456" s="41"/>
      <c r="H456" s="21" t="s">
        <v>22</v>
      </c>
      <c r="I456" s="21" t="s">
        <v>55</v>
      </c>
      <c r="J456" s="171" t="s">
        <v>70</v>
      </c>
      <c r="K456" s="49" t="s">
        <v>851</v>
      </c>
      <c r="L456" s="49"/>
      <c r="M456" s="335"/>
      <c r="N456" s="192">
        <v>29442.84</v>
      </c>
      <c r="O456" s="189">
        <f t="shared" si="7"/>
        <v>81123.840000000579</v>
      </c>
    </row>
    <row r="457" spans="1:15" ht="22.05" hidden="1" customHeight="1" x14ac:dyDescent="0.2">
      <c r="A457" s="186">
        <v>45754</v>
      </c>
      <c r="B457" s="20" t="s">
        <v>35</v>
      </c>
      <c r="C457" s="122">
        <v>215662</v>
      </c>
      <c r="D457" s="123" t="s">
        <v>2610</v>
      </c>
      <c r="E457" s="123" t="s">
        <v>1857</v>
      </c>
      <c r="F457" s="22" t="s">
        <v>99</v>
      </c>
      <c r="G457" s="41"/>
      <c r="H457" s="21" t="s">
        <v>22</v>
      </c>
      <c r="I457" s="21" t="s">
        <v>55</v>
      </c>
      <c r="J457" s="171" t="s">
        <v>70</v>
      </c>
      <c r="K457" s="49" t="s">
        <v>625</v>
      </c>
      <c r="L457" s="49"/>
      <c r="M457" s="335"/>
      <c r="N457" s="192">
        <v>2750</v>
      </c>
      <c r="O457" s="189">
        <f t="shared" si="7"/>
        <v>78373.840000000579</v>
      </c>
    </row>
    <row r="458" spans="1:15" ht="22.05" hidden="1" customHeight="1" x14ac:dyDescent="0.2">
      <c r="A458" s="186">
        <v>45754</v>
      </c>
      <c r="B458" s="20" t="s">
        <v>35</v>
      </c>
      <c r="C458" s="122">
        <v>215663</v>
      </c>
      <c r="D458" s="123" t="s">
        <v>2611</v>
      </c>
      <c r="E458" s="123" t="s">
        <v>2612</v>
      </c>
      <c r="F458" s="22" t="s">
        <v>99</v>
      </c>
      <c r="G458" s="41"/>
      <c r="H458" s="21" t="s">
        <v>22</v>
      </c>
      <c r="I458" s="21" t="s">
        <v>55</v>
      </c>
      <c r="J458" s="171" t="s">
        <v>70</v>
      </c>
      <c r="K458" s="49" t="s">
        <v>612</v>
      </c>
      <c r="L458" s="49"/>
      <c r="M458" s="335"/>
      <c r="N458" s="192">
        <v>51985</v>
      </c>
      <c r="O458" s="189">
        <f t="shared" si="7"/>
        <v>26388.840000000579</v>
      </c>
    </row>
    <row r="459" spans="1:15" ht="22.05" hidden="1" customHeight="1" x14ac:dyDescent="0.2">
      <c r="A459" s="186">
        <v>45754</v>
      </c>
      <c r="B459" s="20" t="s">
        <v>35</v>
      </c>
      <c r="C459" s="122">
        <v>212664</v>
      </c>
      <c r="D459" s="123" t="s">
        <v>2607</v>
      </c>
      <c r="E459" s="123" t="s">
        <v>2558</v>
      </c>
      <c r="F459" s="22" t="s">
        <v>99</v>
      </c>
      <c r="G459" s="41"/>
      <c r="H459" s="21" t="s">
        <v>22</v>
      </c>
      <c r="I459" s="21" t="s">
        <v>55</v>
      </c>
      <c r="J459" s="171" t="s">
        <v>70</v>
      </c>
      <c r="K459" s="49" t="s">
        <v>2616</v>
      </c>
      <c r="L459" s="49"/>
      <c r="M459" s="335"/>
      <c r="N459" s="192">
        <v>2744.55</v>
      </c>
      <c r="O459" s="189">
        <f t="shared" si="7"/>
        <v>23644.290000000579</v>
      </c>
    </row>
    <row r="460" spans="1:15" ht="22.05" hidden="1" customHeight="1" x14ac:dyDescent="0.2">
      <c r="A460" s="186">
        <v>45754</v>
      </c>
      <c r="B460" s="20" t="s">
        <v>35</v>
      </c>
      <c r="C460" s="122"/>
      <c r="D460" s="123"/>
      <c r="E460" s="123" t="s">
        <v>569</v>
      </c>
      <c r="F460" s="22" t="s">
        <v>99</v>
      </c>
      <c r="G460" s="41"/>
      <c r="H460" s="21" t="s">
        <v>21</v>
      </c>
      <c r="I460" s="21" t="s">
        <v>28</v>
      </c>
      <c r="J460" s="171" t="s">
        <v>30</v>
      </c>
      <c r="K460" s="49" t="s">
        <v>844</v>
      </c>
      <c r="L460" s="49"/>
      <c r="M460" s="335">
        <v>252915</v>
      </c>
      <c r="N460" s="192"/>
      <c r="O460" s="189">
        <f t="shared" si="7"/>
        <v>276559.29000000056</v>
      </c>
    </row>
    <row r="461" spans="1:15" ht="22.05" hidden="1" customHeight="1" x14ac:dyDescent="0.2">
      <c r="A461" s="186">
        <v>45754</v>
      </c>
      <c r="B461" s="20" t="s">
        <v>35</v>
      </c>
      <c r="C461" s="122">
        <v>511257</v>
      </c>
      <c r="D461" s="123"/>
      <c r="E461" s="123" t="s">
        <v>577</v>
      </c>
      <c r="F461" s="22" t="s">
        <v>99</v>
      </c>
      <c r="G461" s="41"/>
      <c r="H461" s="21" t="s">
        <v>22</v>
      </c>
      <c r="I461" s="21" t="s">
        <v>81</v>
      </c>
      <c r="J461" s="171" t="s">
        <v>167</v>
      </c>
      <c r="K461" s="49" t="s">
        <v>621</v>
      </c>
      <c r="L461" s="49"/>
      <c r="M461" s="335"/>
      <c r="N461" s="192">
        <v>67000</v>
      </c>
      <c r="O461" s="189">
        <f t="shared" si="7"/>
        <v>209559.29000000056</v>
      </c>
    </row>
    <row r="462" spans="1:15" ht="22.05" hidden="1" customHeight="1" x14ac:dyDescent="0.2">
      <c r="A462" s="186">
        <v>45754</v>
      </c>
      <c r="B462" s="20" t="s">
        <v>35</v>
      </c>
      <c r="C462" s="122">
        <v>516111</v>
      </c>
      <c r="D462" s="123"/>
      <c r="E462" s="123" t="s">
        <v>578</v>
      </c>
      <c r="F462" s="22" t="s">
        <v>99</v>
      </c>
      <c r="G462" s="55"/>
      <c r="H462" s="21" t="s">
        <v>22</v>
      </c>
      <c r="I462" s="21" t="s">
        <v>81</v>
      </c>
      <c r="J462" s="171" t="s">
        <v>168</v>
      </c>
      <c r="K462" s="49" t="s">
        <v>622</v>
      </c>
      <c r="L462" s="49"/>
      <c r="M462" s="335"/>
      <c r="N462" s="192">
        <v>80000</v>
      </c>
      <c r="O462" s="189">
        <f t="shared" si="7"/>
        <v>129559.29000000056</v>
      </c>
    </row>
    <row r="463" spans="1:15" ht="22.05" hidden="1" customHeight="1" x14ac:dyDescent="0.2">
      <c r="A463" s="186">
        <v>45754</v>
      </c>
      <c r="B463" s="20" t="s">
        <v>35</v>
      </c>
      <c r="C463" s="122">
        <v>519685</v>
      </c>
      <c r="D463" s="123"/>
      <c r="E463" s="123" t="s">
        <v>2613</v>
      </c>
      <c r="F463" s="22" t="s">
        <v>99</v>
      </c>
      <c r="G463" s="41"/>
      <c r="H463" s="21" t="s">
        <v>22</v>
      </c>
      <c r="I463" s="21" t="s">
        <v>55</v>
      </c>
      <c r="J463" s="171" t="s">
        <v>70</v>
      </c>
      <c r="K463" s="49" t="s">
        <v>847</v>
      </c>
      <c r="L463" s="49"/>
      <c r="M463" s="191"/>
      <c r="N463" s="337">
        <v>25130</v>
      </c>
      <c r="O463" s="189">
        <f t="shared" si="7"/>
        <v>104429.29000000056</v>
      </c>
    </row>
    <row r="464" spans="1:15" ht="22.05" hidden="1" customHeight="1" x14ac:dyDescent="0.2">
      <c r="A464" s="186">
        <v>45755</v>
      </c>
      <c r="B464" s="20" t="s">
        <v>35</v>
      </c>
      <c r="C464" s="122">
        <v>96162</v>
      </c>
      <c r="D464" s="123"/>
      <c r="E464" s="123" t="s">
        <v>3280</v>
      </c>
      <c r="F464" s="22" t="s">
        <v>99</v>
      </c>
      <c r="G464" s="41"/>
      <c r="H464" s="21" t="s">
        <v>22</v>
      </c>
      <c r="I464" s="21" t="s">
        <v>103</v>
      </c>
      <c r="J464" s="171" t="s">
        <v>60</v>
      </c>
      <c r="K464" s="49" t="s">
        <v>631</v>
      </c>
      <c r="L464" s="49"/>
      <c r="M464" s="335"/>
      <c r="N464" s="192">
        <v>5750</v>
      </c>
      <c r="O464" s="189">
        <f t="shared" si="7"/>
        <v>98679.290000000561</v>
      </c>
    </row>
    <row r="465" spans="1:15" ht="22.05" hidden="1" customHeight="1" x14ac:dyDescent="0.2">
      <c r="A465" s="186">
        <v>45755</v>
      </c>
      <c r="B465" s="20" t="s">
        <v>35</v>
      </c>
      <c r="C465" s="122">
        <v>155012</v>
      </c>
      <c r="D465" s="123"/>
      <c r="E465" s="123" t="s">
        <v>3281</v>
      </c>
      <c r="F465" s="22" t="s">
        <v>99</v>
      </c>
      <c r="G465" s="41"/>
      <c r="H465" s="21" t="s">
        <v>22</v>
      </c>
      <c r="I465" s="21" t="s">
        <v>55</v>
      </c>
      <c r="J465" s="171" t="s">
        <v>70</v>
      </c>
      <c r="K465" s="49" t="s">
        <v>1109</v>
      </c>
      <c r="L465" s="49"/>
      <c r="M465" s="335"/>
      <c r="N465" s="192">
        <v>39000</v>
      </c>
      <c r="O465" s="189">
        <f t="shared" si="7"/>
        <v>59679.290000000561</v>
      </c>
    </row>
    <row r="466" spans="1:15" ht="22.05" hidden="1" customHeight="1" x14ac:dyDescent="0.2">
      <c r="A466" s="186">
        <v>45755</v>
      </c>
      <c r="B466" s="20" t="s">
        <v>35</v>
      </c>
      <c r="C466" s="122">
        <v>159418</v>
      </c>
      <c r="D466" s="123"/>
      <c r="E466" s="123" t="s">
        <v>578</v>
      </c>
      <c r="F466" s="22" t="s">
        <v>99</v>
      </c>
      <c r="G466" s="41"/>
      <c r="H466" s="21" t="s">
        <v>22</v>
      </c>
      <c r="I466" s="21" t="s">
        <v>81</v>
      </c>
      <c r="J466" s="171" t="s">
        <v>168</v>
      </c>
      <c r="K466" s="49" t="s">
        <v>622</v>
      </c>
      <c r="L466" s="49"/>
      <c r="M466" s="335"/>
      <c r="N466" s="192">
        <v>9679.2900000000009</v>
      </c>
      <c r="O466" s="189">
        <f t="shared" si="7"/>
        <v>50000.00000000056</v>
      </c>
    </row>
    <row r="467" spans="1:15" ht="22.05" hidden="1" customHeight="1" x14ac:dyDescent="0.2">
      <c r="A467" s="186">
        <v>45755</v>
      </c>
      <c r="B467" s="20" t="s">
        <v>35</v>
      </c>
      <c r="C467" s="122">
        <v>597545</v>
      </c>
      <c r="D467" s="123"/>
      <c r="E467" s="123" t="s">
        <v>569</v>
      </c>
      <c r="F467" s="22" t="s">
        <v>99</v>
      </c>
      <c r="G467" s="41"/>
      <c r="H467" s="21" t="s">
        <v>21</v>
      </c>
      <c r="I467" s="21" t="s">
        <v>28</v>
      </c>
      <c r="J467" s="171" t="s">
        <v>30</v>
      </c>
      <c r="K467" s="49" t="s">
        <v>3375</v>
      </c>
      <c r="L467" s="49"/>
      <c r="M467" s="335">
        <v>200000</v>
      </c>
      <c r="N467" s="192"/>
      <c r="O467" s="189">
        <f t="shared" si="7"/>
        <v>250000.00000000055</v>
      </c>
    </row>
    <row r="468" spans="1:15" ht="22.05" hidden="1" customHeight="1" x14ac:dyDescent="0.2">
      <c r="A468" s="186">
        <v>45755</v>
      </c>
      <c r="B468" s="20" t="s">
        <v>35</v>
      </c>
      <c r="C468" s="122">
        <v>465919</v>
      </c>
      <c r="D468" s="123"/>
      <c r="E468" s="123" t="s">
        <v>578</v>
      </c>
      <c r="F468" s="22" t="s">
        <v>99</v>
      </c>
      <c r="G468" s="41"/>
      <c r="H468" s="21" t="s">
        <v>22</v>
      </c>
      <c r="I468" s="21" t="s">
        <v>81</v>
      </c>
      <c r="J468" s="171" t="s">
        <v>168</v>
      </c>
      <c r="K468" s="39" t="s">
        <v>622</v>
      </c>
      <c r="L468" s="49"/>
      <c r="M468" s="335"/>
      <c r="N468" s="192">
        <v>5000</v>
      </c>
      <c r="O468" s="189">
        <f t="shared" si="7"/>
        <v>245000.00000000055</v>
      </c>
    </row>
    <row r="469" spans="1:15" ht="22.05" hidden="1" customHeight="1" x14ac:dyDescent="0.2">
      <c r="A469" s="186">
        <v>45756</v>
      </c>
      <c r="B469" s="20" t="s">
        <v>35</v>
      </c>
      <c r="C469" s="122">
        <v>75607</v>
      </c>
      <c r="D469" s="123"/>
      <c r="E469" s="123" t="s">
        <v>569</v>
      </c>
      <c r="F469" s="22" t="s">
        <v>99</v>
      </c>
      <c r="G469" s="41"/>
      <c r="H469" s="21" t="s">
        <v>21</v>
      </c>
      <c r="I469" s="21" t="s">
        <v>28</v>
      </c>
      <c r="J469" s="171" t="s">
        <v>30</v>
      </c>
      <c r="K469" s="49" t="s">
        <v>3376</v>
      </c>
      <c r="L469" s="49"/>
      <c r="M469" s="335">
        <v>288990</v>
      </c>
      <c r="N469" s="192"/>
      <c r="O469" s="189">
        <f t="shared" si="7"/>
        <v>533990.00000000058</v>
      </c>
    </row>
    <row r="470" spans="1:15" ht="22.05" hidden="1" customHeight="1" x14ac:dyDescent="0.2">
      <c r="A470" s="186">
        <v>45756</v>
      </c>
      <c r="B470" s="20" t="s">
        <v>35</v>
      </c>
      <c r="C470" s="122">
        <v>108058</v>
      </c>
      <c r="D470" s="123"/>
      <c r="E470" s="123" t="s">
        <v>3282</v>
      </c>
      <c r="F470" s="22" t="s">
        <v>99</v>
      </c>
      <c r="G470" s="41"/>
      <c r="H470" s="21" t="s">
        <v>22</v>
      </c>
      <c r="I470" s="21" t="s">
        <v>103</v>
      </c>
      <c r="J470" s="171" t="s">
        <v>95</v>
      </c>
      <c r="K470" s="49" t="s">
        <v>612</v>
      </c>
      <c r="L470" s="49"/>
      <c r="M470" s="335"/>
      <c r="N470" s="192">
        <v>3900</v>
      </c>
      <c r="O470" s="189">
        <f t="shared" si="7"/>
        <v>530090.00000000058</v>
      </c>
    </row>
    <row r="471" spans="1:15" ht="22.05" hidden="1" customHeight="1" x14ac:dyDescent="0.2">
      <c r="A471" s="186">
        <v>45756</v>
      </c>
      <c r="B471" s="20" t="s">
        <v>35</v>
      </c>
      <c r="C471" s="122">
        <v>173024</v>
      </c>
      <c r="D471" s="123"/>
      <c r="E471" s="123" t="s">
        <v>578</v>
      </c>
      <c r="F471" s="22" t="s">
        <v>99</v>
      </c>
      <c r="G471" s="41"/>
      <c r="H471" s="21" t="s">
        <v>22</v>
      </c>
      <c r="I471" s="21" t="s">
        <v>81</v>
      </c>
      <c r="J471" s="171" t="s">
        <v>168</v>
      </c>
      <c r="K471" s="49" t="s">
        <v>622</v>
      </c>
      <c r="L471" s="49"/>
      <c r="M471" s="335"/>
      <c r="N471" s="192">
        <v>10090</v>
      </c>
      <c r="O471" s="189">
        <f t="shared" si="7"/>
        <v>520000.00000000058</v>
      </c>
    </row>
    <row r="472" spans="1:15" ht="22.05" hidden="1" customHeight="1" x14ac:dyDescent="0.2">
      <c r="A472" s="186">
        <v>45756</v>
      </c>
      <c r="B472" s="20" t="s">
        <v>35</v>
      </c>
      <c r="C472" s="122">
        <v>290685</v>
      </c>
      <c r="D472" s="123"/>
      <c r="E472" s="123" t="s">
        <v>578</v>
      </c>
      <c r="F472" s="22" t="s">
        <v>99</v>
      </c>
      <c r="G472" s="41"/>
      <c r="H472" s="21" t="s">
        <v>22</v>
      </c>
      <c r="I472" s="21" t="s">
        <v>81</v>
      </c>
      <c r="J472" s="171" t="s">
        <v>168</v>
      </c>
      <c r="K472" s="39" t="s">
        <v>622</v>
      </c>
      <c r="L472" s="49"/>
      <c r="M472" s="335"/>
      <c r="N472" s="192">
        <v>10000</v>
      </c>
      <c r="O472" s="189">
        <f t="shared" si="7"/>
        <v>510000.00000000058</v>
      </c>
    </row>
    <row r="473" spans="1:15" ht="22.05" hidden="1" customHeight="1" x14ac:dyDescent="0.2">
      <c r="A473" s="186">
        <v>45756</v>
      </c>
      <c r="B473" s="20" t="s">
        <v>35</v>
      </c>
      <c r="C473" s="122">
        <v>311713</v>
      </c>
      <c r="D473" s="123" t="s">
        <v>3283</v>
      </c>
      <c r="E473" s="123" t="s">
        <v>3284</v>
      </c>
      <c r="F473" s="22" t="s">
        <v>99</v>
      </c>
      <c r="G473" s="41"/>
      <c r="H473" s="21" t="s">
        <v>22</v>
      </c>
      <c r="I473" s="21" t="s">
        <v>55</v>
      </c>
      <c r="J473" s="171" t="s">
        <v>70</v>
      </c>
      <c r="K473" s="49" t="s">
        <v>854</v>
      </c>
      <c r="L473" s="49"/>
      <c r="M473" s="335"/>
      <c r="N473" s="192">
        <v>4042.96</v>
      </c>
      <c r="O473" s="189">
        <f t="shared" si="7"/>
        <v>505957.04000000056</v>
      </c>
    </row>
    <row r="474" spans="1:15" ht="22.05" hidden="1" customHeight="1" x14ac:dyDescent="0.2">
      <c r="A474" s="186">
        <v>45756</v>
      </c>
      <c r="B474" s="20" t="s">
        <v>35</v>
      </c>
      <c r="C474" s="122">
        <v>311712</v>
      </c>
      <c r="D474" s="123" t="s">
        <v>3283</v>
      </c>
      <c r="E474" s="123" t="s">
        <v>3285</v>
      </c>
      <c r="F474" s="22" t="s">
        <v>99</v>
      </c>
      <c r="G474" s="41"/>
      <c r="H474" s="21" t="s">
        <v>22</v>
      </c>
      <c r="I474" s="21" t="s">
        <v>55</v>
      </c>
      <c r="J474" s="171" t="s">
        <v>70</v>
      </c>
      <c r="K474" s="49" t="s">
        <v>851</v>
      </c>
      <c r="L474" s="49"/>
      <c r="M474" s="336"/>
      <c r="N474" s="195">
        <v>7265</v>
      </c>
      <c r="O474" s="189">
        <f t="shared" si="7"/>
        <v>498692.04000000056</v>
      </c>
    </row>
    <row r="475" spans="1:15" ht="22.05" hidden="1" customHeight="1" x14ac:dyDescent="0.2">
      <c r="A475" s="186">
        <v>45756</v>
      </c>
      <c r="B475" s="20" t="s">
        <v>35</v>
      </c>
      <c r="C475" s="122">
        <v>320531</v>
      </c>
      <c r="D475" s="123" t="s">
        <v>3286</v>
      </c>
      <c r="E475" s="123" t="s">
        <v>3287</v>
      </c>
      <c r="F475" s="22" t="s">
        <v>99</v>
      </c>
      <c r="G475" s="41"/>
      <c r="H475" s="21" t="s">
        <v>22</v>
      </c>
      <c r="I475" s="21" t="s">
        <v>55</v>
      </c>
      <c r="J475" s="171" t="s">
        <v>70</v>
      </c>
      <c r="K475" s="49" t="s">
        <v>612</v>
      </c>
      <c r="L475" s="49"/>
      <c r="M475" s="335"/>
      <c r="N475" s="192">
        <v>25750</v>
      </c>
      <c r="O475" s="189">
        <f t="shared" si="7"/>
        <v>472942.04000000056</v>
      </c>
    </row>
    <row r="476" spans="1:15" ht="22.05" hidden="1" customHeight="1" x14ac:dyDescent="0.2">
      <c r="A476" s="186">
        <v>45756</v>
      </c>
      <c r="B476" s="20" t="s">
        <v>35</v>
      </c>
      <c r="C476" s="122">
        <v>320533</v>
      </c>
      <c r="D476" s="123" t="s">
        <v>3286</v>
      </c>
      <c r="E476" s="123" t="s">
        <v>574</v>
      </c>
      <c r="F476" s="22" t="s">
        <v>99</v>
      </c>
      <c r="G476" s="41"/>
      <c r="H476" s="21" t="s">
        <v>22</v>
      </c>
      <c r="I476" s="21" t="s">
        <v>55</v>
      </c>
      <c r="J476" s="171" t="s">
        <v>70</v>
      </c>
      <c r="K476" s="49" t="s">
        <v>625</v>
      </c>
      <c r="L476" s="49"/>
      <c r="M476" s="335"/>
      <c r="N476" s="192">
        <v>151000</v>
      </c>
      <c r="O476" s="189">
        <f t="shared" si="7"/>
        <v>321942.04000000056</v>
      </c>
    </row>
    <row r="477" spans="1:15" ht="22.05" hidden="1" customHeight="1" x14ac:dyDescent="0.2">
      <c r="A477" s="186">
        <v>45756</v>
      </c>
      <c r="B477" s="20" t="s">
        <v>35</v>
      </c>
      <c r="C477" s="122">
        <v>320526</v>
      </c>
      <c r="D477" s="123" t="s">
        <v>3286</v>
      </c>
      <c r="E477" s="123" t="s">
        <v>3288</v>
      </c>
      <c r="F477" s="22" t="s">
        <v>99</v>
      </c>
      <c r="G477" s="41"/>
      <c r="H477" s="21" t="s">
        <v>22</v>
      </c>
      <c r="I477" s="21" t="s">
        <v>55</v>
      </c>
      <c r="J477" s="171" t="s">
        <v>70</v>
      </c>
      <c r="K477" s="49" t="s">
        <v>851</v>
      </c>
      <c r="L477" s="49"/>
      <c r="M477" s="336"/>
      <c r="N477" s="198">
        <v>72650</v>
      </c>
      <c r="O477" s="189">
        <f t="shared" si="7"/>
        <v>249292.04000000056</v>
      </c>
    </row>
    <row r="478" spans="1:15" ht="22.05" hidden="1" customHeight="1" x14ac:dyDescent="0.2">
      <c r="A478" s="186">
        <v>45757</v>
      </c>
      <c r="B478" s="20" t="s">
        <v>35</v>
      </c>
      <c r="C478" s="122">
        <v>7411397213</v>
      </c>
      <c r="D478" s="123"/>
      <c r="E478" s="123" t="s">
        <v>597</v>
      </c>
      <c r="F478" s="22" t="s">
        <v>99</v>
      </c>
      <c r="G478" s="41"/>
      <c r="H478" s="21" t="s">
        <v>21</v>
      </c>
      <c r="I478" s="21" t="s">
        <v>81</v>
      </c>
      <c r="J478" s="171" t="s">
        <v>168</v>
      </c>
      <c r="K478" s="39" t="s">
        <v>622</v>
      </c>
      <c r="L478" s="49"/>
      <c r="M478" s="335">
        <v>4400</v>
      </c>
      <c r="N478" s="192"/>
      <c r="O478" s="189">
        <f t="shared" si="7"/>
        <v>253692.04000000056</v>
      </c>
    </row>
    <row r="479" spans="1:15" ht="22.05" hidden="1" customHeight="1" x14ac:dyDescent="0.2">
      <c r="A479" s="186">
        <v>45757</v>
      </c>
      <c r="B479" s="20" t="s">
        <v>35</v>
      </c>
      <c r="C479" s="122">
        <v>940168</v>
      </c>
      <c r="D479" s="123" t="s">
        <v>1046</v>
      </c>
      <c r="E479" s="123" t="s">
        <v>1044</v>
      </c>
      <c r="F479" s="22" t="s">
        <v>78</v>
      </c>
      <c r="G479" s="41">
        <v>11934</v>
      </c>
      <c r="H479" s="21" t="s">
        <v>22</v>
      </c>
      <c r="I479" s="21" t="s">
        <v>81</v>
      </c>
      <c r="J479" s="171" t="s">
        <v>33</v>
      </c>
      <c r="K479" s="39" t="s">
        <v>621</v>
      </c>
      <c r="L479" s="49"/>
      <c r="M479" s="336"/>
      <c r="N479" s="198">
        <v>72529.45</v>
      </c>
      <c r="O479" s="189">
        <f t="shared" si="7"/>
        <v>181162.59000000055</v>
      </c>
    </row>
    <row r="480" spans="1:15" ht="22.05" hidden="1" customHeight="1" x14ac:dyDescent="0.2">
      <c r="A480" s="186">
        <v>45757</v>
      </c>
      <c r="B480" s="20" t="s">
        <v>35</v>
      </c>
      <c r="C480" s="122">
        <v>940377</v>
      </c>
      <c r="D480" s="123" t="s">
        <v>1043</v>
      </c>
      <c r="E480" s="123" t="s">
        <v>1044</v>
      </c>
      <c r="F480" s="22" t="s">
        <v>78</v>
      </c>
      <c r="G480" s="41">
        <v>11930</v>
      </c>
      <c r="H480" s="21" t="s">
        <v>22</v>
      </c>
      <c r="I480" s="21" t="s">
        <v>81</v>
      </c>
      <c r="J480" s="171" t="s">
        <v>33</v>
      </c>
      <c r="K480" s="49" t="s">
        <v>621</v>
      </c>
      <c r="L480" s="49"/>
      <c r="M480" s="199"/>
      <c r="N480" s="193">
        <v>3993.95</v>
      </c>
      <c r="O480" s="189">
        <f t="shared" si="7"/>
        <v>177168.64000000054</v>
      </c>
    </row>
    <row r="481" spans="1:15" ht="22.05" hidden="1" customHeight="1" x14ac:dyDescent="0.2">
      <c r="A481" s="186">
        <v>45757</v>
      </c>
      <c r="B481" s="20" t="s">
        <v>35</v>
      </c>
      <c r="C481" s="122">
        <v>940399</v>
      </c>
      <c r="D481" s="123" t="s">
        <v>1043</v>
      </c>
      <c r="E481" s="123" t="s">
        <v>1044</v>
      </c>
      <c r="F481" s="22" t="s">
        <v>78</v>
      </c>
      <c r="G481" s="41">
        <v>11928</v>
      </c>
      <c r="H481" s="21" t="s">
        <v>22</v>
      </c>
      <c r="I481" s="21" t="s">
        <v>81</v>
      </c>
      <c r="J481" s="171" t="s">
        <v>33</v>
      </c>
      <c r="K481" s="49" t="s">
        <v>621</v>
      </c>
      <c r="L481" s="49"/>
      <c r="M481" s="335"/>
      <c r="N481" s="192">
        <v>25000</v>
      </c>
      <c r="O481" s="189">
        <f t="shared" si="7"/>
        <v>152168.64000000054</v>
      </c>
    </row>
    <row r="482" spans="1:15" ht="22.05" hidden="1" customHeight="1" x14ac:dyDescent="0.2">
      <c r="A482" s="186">
        <v>45757</v>
      </c>
      <c r="B482" s="20" t="s">
        <v>35</v>
      </c>
      <c r="C482" s="122">
        <v>940350</v>
      </c>
      <c r="D482" s="123" t="s">
        <v>1045</v>
      </c>
      <c r="E482" s="123" t="s">
        <v>1044</v>
      </c>
      <c r="F482" s="22" t="s">
        <v>78</v>
      </c>
      <c r="G482" s="41">
        <v>11932</v>
      </c>
      <c r="H482" s="21" t="s">
        <v>22</v>
      </c>
      <c r="I482" s="21" t="s">
        <v>81</v>
      </c>
      <c r="J482" s="171" t="s">
        <v>33</v>
      </c>
      <c r="K482" s="49" t="s">
        <v>621</v>
      </c>
      <c r="L482" s="49"/>
      <c r="M482" s="335"/>
      <c r="N482" s="192">
        <v>31081.09</v>
      </c>
      <c r="O482" s="189">
        <f t="shared" si="7"/>
        <v>121087.55000000054</v>
      </c>
    </row>
    <row r="483" spans="1:15" ht="22.05" hidden="1" customHeight="1" x14ac:dyDescent="0.2">
      <c r="A483" s="186">
        <v>45757</v>
      </c>
      <c r="B483" s="20" t="s">
        <v>35</v>
      </c>
      <c r="C483" s="122">
        <v>940400</v>
      </c>
      <c r="D483" s="123" t="s">
        <v>1045</v>
      </c>
      <c r="E483" s="123" t="s">
        <v>1044</v>
      </c>
      <c r="F483" s="22" t="s">
        <v>78</v>
      </c>
      <c r="G483" s="41">
        <v>11933</v>
      </c>
      <c r="H483" s="21" t="s">
        <v>22</v>
      </c>
      <c r="I483" s="21" t="s">
        <v>81</v>
      </c>
      <c r="J483" s="171" t="s">
        <v>33</v>
      </c>
      <c r="K483" s="49" t="s">
        <v>621</v>
      </c>
      <c r="L483" s="49"/>
      <c r="M483" s="335"/>
      <c r="N483" s="192">
        <v>31081.09</v>
      </c>
      <c r="O483" s="189">
        <f t="shared" si="7"/>
        <v>90006.460000000545</v>
      </c>
    </row>
    <row r="484" spans="1:15" ht="22.05" hidden="1" customHeight="1" x14ac:dyDescent="0.2">
      <c r="A484" s="186">
        <v>45757</v>
      </c>
      <c r="B484" s="20" t="s">
        <v>35</v>
      </c>
      <c r="C484" s="122">
        <v>264255</v>
      </c>
      <c r="D484" s="123" t="s">
        <v>3289</v>
      </c>
      <c r="E484" s="246" t="s">
        <v>3290</v>
      </c>
      <c r="F484" s="22" t="s">
        <v>99</v>
      </c>
      <c r="G484" s="41"/>
      <c r="H484" s="21" t="s">
        <v>22</v>
      </c>
      <c r="I484" s="21" t="s">
        <v>55</v>
      </c>
      <c r="J484" s="171" t="s">
        <v>70</v>
      </c>
      <c r="K484" s="49" t="s">
        <v>612</v>
      </c>
      <c r="L484" s="49"/>
      <c r="M484" s="191"/>
      <c r="N484" s="337">
        <v>40250</v>
      </c>
      <c r="O484" s="189">
        <f t="shared" si="7"/>
        <v>49756.460000000545</v>
      </c>
    </row>
    <row r="485" spans="1:15" ht="22.05" hidden="1" customHeight="1" x14ac:dyDescent="0.2">
      <c r="A485" s="186">
        <v>45757</v>
      </c>
      <c r="B485" s="20" t="s">
        <v>35</v>
      </c>
      <c r="C485" s="122">
        <v>264257</v>
      </c>
      <c r="D485" s="123" t="s">
        <v>3289</v>
      </c>
      <c r="E485" s="123" t="s">
        <v>574</v>
      </c>
      <c r="F485" s="22" t="s">
        <v>99</v>
      </c>
      <c r="G485" s="41"/>
      <c r="H485" s="21" t="s">
        <v>22</v>
      </c>
      <c r="I485" s="21" t="s">
        <v>55</v>
      </c>
      <c r="J485" s="171" t="s">
        <v>70</v>
      </c>
      <c r="K485" s="49" t="s">
        <v>625</v>
      </c>
      <c r="L485" s="49"/>
      <c r="M485" s="191"/>
      <c r="N485" s="337">
        <v>36000</v>
      </c>
      <c r="O485" s="189">
        <f t="shared" si="7"/>
        <v>13756.460000000545</v>
      </c>
    </row>
    <row r="486" spans="1:15" ht="22.05" hidden="1" customHeight="1" x14ac:dyDescent="0.2">
      <c r="A486" s="186">
        <v>45757</v>
      </c>
      <c r="B486" s="20" t="s">
        <v>35</v>
      </c>
      <c r="C486" s="122">
        <v>264254</v>
      </c>
      <c r="D486" s="123" t="s">
        <v>3289</v>
      </c>
      <c r="E486" s="123" t="s">
        <v>3291</v>
      </c>
      <c r="F486" s="22" t="s">
        <v>99</v>
      </c>
      <c r="G486" s="41"/>
      <c r="H486" s="21" t="s">
        <v>22</v>
      </c>
      <c r="I486" s="21" t="s">
        <v>55</v>
      </c>
      <c r="J486" s="171" t="s">
        <v>70</v>
      </c>
      <c r="K486" s="49" t="s">
        <v>851</v>
      </c>
      <c r="L486" s="49"/>
      <c r="M486" s="335"/>
      <c r="N486" s="192">
        <v>13371.4</v>
      </c>
      <c r="O486" s="189">
        <f t="shared" si="7"/>
        <v>385.06000000054519</v>
      </c>
    </row>
    <row r="487" spans="1:15" ht="22.05" hidden="1" customHeight="1" x14ac:dyDescent="0.2">
      <c r="A487" s="186">
        <v>45757</v>
      </c>
      <c r="B487" s="20" t="s">
        <v>35</v>
      </c>
      <c r="C487" s="122">
        <v>662666</v>
      </c>
      <c r="D487" s="123"/>
      <c r="E487" s="123" t="s">
        <v>569</v>
      </c>
      <c r="F487" s="22" t="s">
        <v>79</v>
      </c>
      <c r="G487" s="41"/>
      <c r="H487" s="21" t="s">
        <v>21</v>
      </c>
      <c r="I487" s="21" t="s">
        <v>28</v>
      </c>
      <c r="J487" s="171" t="s">
        <v>30</v>
      </c>
      <c r="K487" s="49" t="s">
        <v>3377</v>
      </c>
      <c r="L487" s="49"/>
      <c r="M487" s="335">
        <v>141750</v>
      </c>
      <c r="N487" s="192"/>
      <c r="O487" s="189">
        <f t="shared" si="7"/>
        <v>142135.06000000055</v>
      </c>
    </row>
    <row r="488" spans="1:15" ht="22.05" hidden="1" customHeight="1" x14ac:dyDescent="0.2">
      <c r="A488" s="186">
        <v>45757</v>
      </c>
      <c r="B488" s="20" t="s">
        <v>35</v>
      </c>
      <c r="C488" s="122">
        <v>226555</v>
      </c>
      <c r="D488" s="123"/>
      <c r="E488" s="123" t="s">
        <v>569</v>
      </c>
      <c r="F488" s="22" t="s">
        <v>79</v>
      </c>
      <c r="G488" s="41"/>
      <c r="H488" s="21" t="s">
        <v>21</v>
      </c>
      <c r="I488" s="21" t="s">
        <v>28</v>
      </c>
      <c r="J488" s="171" t="s">
        <v>30</v>
      </c>
      <c r="K488" s="49" t="s">
        <v>626</v>
      </c>
      <c r="L488" s="49"/>
      <c r="M488" s="335">
        <v>50000</v>
      </c>
      <c r="N488" s="192"/>
      <c r="O488" s="189">
        <f t="shared" si="7"/>
        <v>192135.06000000055</v>
      </c>
    </row>
    <row r="489" spans="1:15" ht="22.05" hidden="1" customHeight="1" x14ac:dyDescent="0.2">
      <c r="A489" s="186">
        <v>45757</v>
      </c>
      <c r="B489" s="20" t="s">
        <v>35</v>
      </c>
      <c r="C489" s="122">
        <v>510673</v>
      </c>
      <c r="D489" s="123"/>
      <c r="E489" s="123" t="s">
        <v>3292</v>
      </c>
      <c r="F489" s="22" t="s">
        <v>99</v>
      </c>
      <c r="G489" s="41"/>
      <c r="H489" s="21" t="s">
        <v>22</v>
      </c>
      <c r="I489" s="21" t="s">
        <v>55</v>
      </c>
      <c r="J489" s="171" t="s">
        <v>70</v>
      </c>
      <c r="K489" s="49" t="s">
        <v>851</v>
      </c>
      <c r="L489" s="49"/>
      <c r="M489" s="335"/>
      <c r="N489" s="192">
        <v>18320</v>
      </c>
      <c r="O489" s="189">
        <f t="shared" si="7"/>
        <v>173815.06000000055</v>
      </c>
    </row>
    <row r="490" spans="1:15" ht="22.05" hidden="1" customHeight="1" x14ac:dyDescent="0.2">
      <c r="A490" s="186">
        <v>45757</v>
      </c>
      <c r="B490" s="20" t="s">
        <v>35</v>
      </c>
      <c r="C490" s="122">
        <v>1208793</v>
      </c>
      <c r="D490" s="123"/>
      <c r="E490" s="123" t="s">
        <v>569</v>
      </c>
      <c r="F490" s="22" t="s">
        <v>99</v>
      </c>
      <c r="G490" s="41"/>
      <c r="H490" s="21" t="s">
        <v>21</v>
      </c>
      <c r="I490" s="21" t="s">
        <v>28</v>
      </c>
      <c r="J490" s="171" t="s">
        <v>30</v>
      </c>
      <c r="K490" s="49" t="s">
        <v>844</v>
      </c>
      <c r="L490" s="49"/>
      <c r="M490" s="335">
        <v>301215</v>
      </c>
      <c r="N490" s="192"/>
      <c r="O490" s="189">
        <f t="shared" si="7"/>
        <v>475030.06000000052</v>
      </c>
    </row>
    <row r="491" spans="1:15" ht="22.05" hidden="1" customHeight="1" x14ac:dyDescent="0.2">
      <c r="A491" s="186">
        <v>45757</v>
      </c>
      <c r="B491" s="20" t="s">
        <v>35</v>
      </c>
      <c r="C491" s="122">
        <v>531268</v>
      </c>
      <c r="D491" s="123"/>
      <c r="E491" s="123" t="s">
        <v>577</v>
      </c>
      <c r="F491" s="22" t="s">
        <v>99</v>
      </c>
      <c r="G491" s="41"/>
      <c r="H491" s="21" t="s">
        <v>22</v>
      </c>
      <c r="I491" s="21" t="s">
        <v>81</v>
      </c>
      <c r="J491" s="171" t="s">
        <v>171</v>
      </c>
      <c r="K491" s="49" t="s">
        <v>621</v>
      </c>
      <c r="L491" s="49"/>
      <c r="M491" s="335"/>
      <c r="N491" s="192">
        <v>30000</v>
      </c>
      <c r="O491" s="189">
        <f t="shared" si="7"/>
        <v>445030.06000000052</v>
      </c>
    </row>
    <row r="492" spans="1:15" ht="22.05" hidden="1" customHeight="1" x14ac:dyDescent="0.2">
      <c r="A492" s="186">
        <v>45757</v>
      </c>
      <c r="B492" s="20" t="s">
        <v>35</v>
      </c>
      <c r="C492" s="122">
        <v>632477</v>
      </c>
      <c r="D492" s="123"/>
      <c r="E492" s="123" t="s">
        <v>3293</v>
      </c>
      <c r="F492" s="22" t="s">
        <v>99</v>
      </c>
      <c r="G492" s="41"/>
      <c r="H492" s="21" t="s">
        <v>22</v>
      </c>
      <c r="I492" s="21" t="s">
        <v>55</v>
      </c>
      <c r="J492" s="171" t="s">
        <v>70</v>
      </c>
      <c r="K492" s="49" t="s">
        <v>612</v>
      </c>
      <c r="L492" s="49"/>
      <c r="M492" s="335"/>
      <c r="N492" s="192">
        <v>19350</v>
      </c>
      <c r="O492" s="189">
        <f t="shared" si="7"/>
        <v>425680.06000000052</v>
      </c>
    </row>
    <row r="493" spans="1:15" ht="22.05" hidden="1" customHeight="1" x14ac:dyDescent="0.2">
      <c r="A493" s="186">
        <v>45757</v>
      </c>
      <c r="B493" s="20" t="s">
        <v>35</v>
      </c>
      <c r="C493" s="122">
        <v>180033</v>
      </c>
      <c r="D493" s="123"/>
      <c r="E493" s="123" t="s">
        <v>607</v>
      </c>
      <c r="F493" s="22" t="s">
        <v>564</v>
      </c>
      <c r="G493" s="41"/>
      <c r="H493" s="21" t="s">
        <v>22</v>
      </c>
      <c r="I493" s="21" t="s">
        <v>58</v>
      </c>
      <c r="J493" s="171" t="s">
        <v>101</v>
      </c>
      <c r="K493" s="49" t="s">
        <v>638</v>
      </c>
      <c r="L493" s="49"/>
      <c r="M493" s="335"/>
      <c r="N493" s="192">
        <v>12861.62</v>
      </c>
      <c r="O493" s="189">
        <f t="shared" si="7"/>
        <v>412818.44000000053</v>
      </c>
    </row>
    <row r="494" spans="1:15" ht="22.05" hidden="1" customHeight="1" x14ac:dyDescent="0.2">
      <c r="A494" s="186">
        <v>45758</v>
      </c>
      <c r="B494" s="20" t="s">
        <v>35</v>
      </c>
      <c r="C494" s="122">
        <v>13247</v>
      </c>
      <c r="D494" s="123"/>
      <c r="E494" s="123" t="s">
        <v>608</v>
      </c>
      <c r="F494" s="22" t="s">
        <v>77</v>
      </c>
      <c r="G494" s="41"/>
      <c r="H494" s="21" t="s">
        <v>22</v>
      </c>
      <c r="I494" s="21" t="s">
        <v>57</v>
      </c>
      <c r="J494" s="171" t="s">
        <v>85</v>
      </c>
      <c r="K494" s="49" t="s">
        <v>611</v>
      </c>
      <c r="L494" s="49"/>
      <c r="M494" s="335"/>
      <c r="N494" s="192">
        <v>186</v>
      </c>
      <c r="O494" s="189">
        <f t="shared" si="7"/>
        <v>412632.44000000053</v>
      </c>
    </row>
    <row r="495" spans="1:15" ht="22.05" hidden="1" customHeight="1" x14ac:dyDescent="0.2">
      <c r="A495" s="186">
        <v>45758</v>
      </c>
      <c r="B495" s="20" t="s">
        <v>35</v>
      </c>
      <c r="C495" s="122">
        <v>13247</v>
      </c>
      <c r="D495" s="123"/>
      <c r="E495" s="123" t="s">
        <v>609</v>
      </c>
      <c r="F495" s="22" t="s">
        <v>77</v>
      </c>
      <c r="G495" s="41"/>
      <c r="H495" s="21" t="s">
        <v>22</v>
      </c>
      <c r="I495" s="21" t="s">
        <v>57</v>
      </c>
      <c r="J495" s="171" t="s">
        <v>85</v>
      </c>
      <c r="K495" s="49" t="s">
        <v>611</v>
      </c>
      <c r="L495" s="49"/>
      <c r="M495" s="335"/>
      <c r="N495" s="192">
        <v>29.76</v>
      </c>
      <c r="O495" s="189">
        <f t="shared" si="7"/>
        <v>412602.68000000052</v>
      </c>
    </row>
    <row r="496" spans="1:15" ht="22.05" hidden="1" customHeight="1" x14ac:dyDescent="0.2">
      <c r="A496" s="186">
        <v>45758</v>
      </c>
      <c r="B496" s="20" t="s">
        <v>35</v>
      </c>
      <c r="C496" s="122">
        <v>735266</v>
      </c>
      <c r="D496" s="123"/>
      <c r="E496" s="123" t="s">
        <v>639</v>
      </c>
      <c r="F496" s="22" t="s">
        <v>639</v>
      </c>
      <c r="G496" s="41"/>
      <c r="H496" s="21" t="s">
        <v>21</v>
      </c>
      <c r="I496" s="21" t="s">
        <v>28</v>
      </c>
      <c r="J496" s="171" t="s">
        <v>30</v>
      </c>
      <c r="K496" s="49" t="s">
        <v>1769</v>
      </c>
      <c r="L496" s="49"/>
      <c r="M496" s="335">
        <v>145600</v>
      </c>
      <c r="N496" s="192"/>
      <c r="O496" s="189">
        <f t="shared" si="7"/>
        <v>558202.68000000052</v>
      </c>
    </row>
    <row r="497" spans="1:15" ht="22.05" hidden="1" customHeight="1" x14ac:dyDescent="0.2">
      <c r="A497" s="186">
        <v>45758</v>
      </c>
      <c r="B497" s="20" t="s">
        <v>35</v>
      </c>
      <c r="C497" s="122">
        <v>503289</v>
      </c>
      <c r="D497" s="123"/>
      <c r="E497" s="123" t="s">
        <v>2609</v>
      </c>
      <c r="F497" s="22" t="s">
        <v>99</v>
      </c>
      <c r="G497" s="41"/>
      <c r="H497" s="21" t="s">
        <v>22</v>
      </c>
      <c r="I497" s="21" t="s">
        <v>55</v>
      </c>
      <c r="J497" s="171" t="s">
        <v>70</v>
      </c>
      <c r="K497" s="49" t="s">
        <v>851</v>
      </c>
      <c r="L497" s="49"/>
      <c r="M497" s="335"/>
      <c r="N497" s="192">
        <v>29442.84</v>
      </c>
      <c r="O497" s="189">
        <f t="shared" si="7"/>
        <v>528759.84000000055</v>
      </c>
    </row>
    <row r="498" spans="1:15" ht="22.05" hidden="1" customHeight="1" x14ac:dyDescent="0.2">
      <c r="A498" s="186">
        <v>45758</v>
      </c>
      <c r="B498" s="20" t="s">
        <v>35</v>
      </c>
      <c r="C498" s="122">
        <v>558554</v>
      </c>
      <c r="D498" s="123"/>
      <c r="E498" s="123" t="s">
        <v>3294</v>
      </c>
      <c r="F498" s="22" t="s">
        <v>99</v>
      </c>
      <c r="G498" s="41"/>
      <c r="H498" s="21" t="s">
        <v>22</v>
      </c>
      <c r="I498" s="21" t="s">
        <v>81</v>
      </c>
      <c r="J498" s="171" t="s">
        <v>181</v>
      </c>
      <c r="K498" s="49" t="s">
        <v>848</v>
      </c>
      <c r="L498" s="49"/>
      <c r="M498" s="335"/>
      <c r="N498" s="192">
        <v>121462.5</v>
      </c>
      <c r="O498" s="189">
        <f t="shared" si="7"/>
        <v>407297.34000000055</v>
      </c>
    </row>
    <row r="499" spans="1:15" ht="22.05" hidden="1" customHeight="1" x14ac:dyDescent="0.2">
      <c r="A499" s="186">
        <v>45758</v>
      </c>
      <c r="B499" s="20" t="s">
        <v>35</v>
      </c>
      <c r="C499" s="122"/>
      <c r="D499" s="123"/>
      <c r="E499" s="123" t="s">
        <v>569</v>
      </c>
      <c r="F499" s="22" t="s">
        <v>99</v>
      </c>
      <c r="G499" s="41"/>
      <c r="H499" s="21" t="s">
        <v>21</v>
      </c>
      <c r="I499" s="21" t="s">
        <v>28</v>
      </c>
      <c r="J499" s="171" t="s">
        <v>30</v>
      </c>
      <c r="K499" s="49" t="s">
        <v>615</v>
      </c>
      <c r="L499" s="49"/>
      <c r="M499" s="335">
        <v>1000000</v>
      </c>
      <c r="N499" s="192"/>
      <c r="O499" s="189">
        <f t="shared" si="7"/>
        <v>1407297.3400000005</v>
      </c>
    </row>
    <row r="500" spans="1:15" ht="22.05" hidden="1" customHeight="1" x14ac:dyDescent="0.2">
      <c r="A500" s="186">
        <v>45758</v>
      </c>
      <c r="B500" s="20" t="s">
        <v>35</v>
      </c>
      <c r="C500" s="122">
        <v>762109</v>
      </c>
      <c r="D500" s="123"/>
      <c r="E500" s="123" t="s">
        <v>577</v>
      </c>
      <c r="F500" s="22" t="s">
        <v>99</v>
      </c>
      <c r="G500" s="41"/>
      <c r="H500" s="21" t="s">
        <v>22</v>
      </c>
      <c r="I500" s="21" t="s">
        <v>81</v>
      </c>
      <c r="J500" s="171" t="s">
        <v>171</v>
      </c>
      <c r="K500" s="39" t="s">
        <v>621</v>
      </c>
      <c r="L500" s="49"/>
      <c r="M500" s="336"/>
      <c r="N500" s="198">
        <v>142000</v>
      </c>
      <c r="O500" s="189">
        <f t="shared" si="7"/>
        <v>1265297.3400000005</v>
      </c>
    </row>
    <row r="501" spans="1:15" ht="22.05" hidden="1" customHeight="1" x14ac:dyDescent="0.2">
      <c r="A501" s="186">
        <v>45759</v>
      </c>
      <c r="B501" s="20" t="s">
        <v>35</v>
      </c>
      <c r="C501" s="122">
        <v>141747</v>
      </c>
      <c r="D501" s="123"/>
      <c r="E501" s="123" t="s">
        <v>577</v>
      </c>
      <c r="F501" s="22" t="s">
        <v>99</v>
      </c>
      <c r="G501" s="41"/>
      <c r="H501" s="21" t="s">
        <v>22</v>
      </c>
      <c r="I501" s="21" t="s">
        <v>81</v>
      </c>
      <c r="J501" s="171" t="s">
        <v>171</v>
      </c>
      <c r="K501" s="49" t="s">
        <v>621</v>
      </c>
      <c r="L501" s="49"/>
      <c r="M501" s="336"/>
      <c r="N501" s="198">
        <v>15297.34</v>
      </c>
      <c r="O501" s="189">
        <f t="shared" si="7"/>
        <v>1250000.0000000005</v>
      </c>
    </row>
    <row r="502" spans="1:15" ht="22.05" hidden="1" customHeight="1" x14ac:dyDescent="0.2">
      <c r="A502" s="186">
        <v>45761</v>
      </c>
      <c r="B502" s="20" t="s">
        <v>35</v>
      </c>
      <c r="C502" s="122">
        <v>5620549</v>
      </c>
      <c r="D502" s="123"/>
      <c r="E502" s="123" t="s">
        <v>563</v>
      </c>
      <c r="F502" s="22" t="s">
        <v>77</v>
      </c>
      <c r="G502" s="41"/>
      <c r="H502" s="21" t="s">
        <v>22</v>
      </c>
      <c r="I502" s="21" t="s">
        <v>57</v>
      </c>
      <c r="J502" s="171" t="s">
        <v>86</v>
      </c>
      <c r="K502" s="49" t="s">
        <v>611</v>
      </c>
      <c r="L502" s="49"/>
      <c r="M502" s="191"/>
      <c r="N502" s="337">
        <v>42082.07</v>
      </c>
      <c r="O502" s="189">
        <f t="shared" si="7"/>
        <v>1207917.9300000004</v>
      </c>
    </row>
    <row r="503" spans="1:15" ht="22.05" hidden="1" customHeight="1" x14ac:dyDescent="0.2">
      <c r="A503" s="186">
        <v>45761</v>
      </c>
      <c r="B503" s="20" t="s">
        <v>35</v>
      </c>
      <c r="C503" s="122">
        <v>5620567</v>
      </c>
      <c r="D503" s="123"/>
      <c r="E503" s="123" t="s">
        <v>563</v>
      </c>
      <c r="F503" s="22" t="s">
        <v>77</v>
      </c>
      <c r="G503" s="41"/>
      <c r="H503" s="21" t="s">
        <v>22</v>
      </c>
      <c r="I503" s="21" t="s">
        <v>57</v>
      </c>
      <c r="J503" s="171" t="s">
        <v>86</v>
      </c>
      <c r="K503" s="49" t="s">
        <v>611</v>
      </c>
      <c r="L503" s="49"/>
      <c r="M503" s="335"/>
      <c r="N503" s="192">
        <v>37873.870000000003</v>
      </c>
      <c r="O503" s="189">
        <f t="shared" si="7"/>
        <v>1170044.0600000003</v>
      </c>
    </row>
    <row r="504" spans="1:15" ht="22.05" hidden="1" customHeight="1" x14ac:dyDescent="0.2">
      <c r="A504" s="186">
        <v>45761</v>
      </c>
      <c r="B504" s="20" t="s">
        <v>35</v>
      </c>
      <c r="C504" s="122">
        <v>5620577</v>
      </c>
      <c r="D504" s="123"/>
      <c r="E504" s="123" t="s">
        <v>563</v>
      </c>
      <c r="F504" s="22" t="s">
        <v>77</v>
      </c>
      <c r="G504" s="41"/>
      <c r="H504" s="21" t="s">
        <v>22</v>
      </c>
      <c r="I504" s="21" t="s">
        <v>57</v>
      </c>
      <c r="J504" s="171" t="s">
        <v>86</v>
      </c>
      <c r="K504" s="49" t="s">
        <v>611</v>
      </c>
      <c r="L504" s="49"/>
      <c r="M504" s="335"/>
      <c r="N504" s="192">
        <v>36190.58</v>
      </c>
      <c r="O504" s="189">
        <f t="shared" si="7"/>
        <v>1133853.4800000002</v>
      </c>
    </row>
    <row r="505" spans="1:15" ht="22.05" hidden="1" customHeight="1" x14ac:dyDescent="0.2">
      <c r="A505" s="186">
        <v>45761</v>
      </c>
      <c r="B505" s="20" t="s">
        <v>35</v>
      </c>
      <c r="C505" s="122">
        <v>2513490</v>
      </c>
      <c r="D505" s="123"/>
      <c r="E505" s="123" t="s">
        <v>569</v>
      </c>
      <c r="F505" s="22" t="s">
        <v>99</v>
      </c>
      <c r="G505" s="41"/>
      <c r="H505" s="21" t="s">
        <v>21</v>
      </c>
      <c r="I505" s="21" t="s">
        <v>28</v>
      </c>
      <c r="J505" s="171" t="s">
        <v>30</v>
      </c>
      <c r="K505" s="49" t="s">
        <v>844</v>
      </c>
      <c r="L505" s="49"/>
      <c r="M505" s="335">
        <v>115192</v>
      </c>
      <c r="N505" s="192"/>
      <c r="O505" s="189">
        <f t="shared" si="7"/>
        <v>1249045.4800000002</v>
      </c>
    </row>
    <row r="506" spans="1:15" ht="22.05" hidden="1" customHeight="1" x14ac:dyDescent="0.2">
      <c r="A506" s="186">
        <v>45761</v>
      </c>
      <c r="B506" s="20" t="s">
        <v>35</v>
      </c>
      <c r="C506" s="122">
        <v>509970</v>
      </c>
      <c r="D506" s="123" t="s">
        <v>3295</v>
      </c>
      <c r="E506" s="123" t="s">
        <v>3296</v>
      </c>
      <c r="F506" s="22" t="s">
        <v>99</v>
      </c>
      <c r="G506" s="41"/>
      <c r="H506" s="21" t="s">
        <v>22</v>
      </c>
      <c r="I506" s="21" t="s">
        <v>55</v>
      </c>
      <c r="J506" s="171" t="s">
        <v>70</v>
      </c>
      <c r="K506" s="49" t="s">
        <v>3378</v>
      </c>
      <c r="L506" s="49"/>
      <c r="M506" s="335"/>
      <c r="N506" s="192">
        <v>37341</v>
      </c>
      <c r="O506" s="189">
        <f t="shared" si="7"/>
        <v>1211704.4800000002</v>
      </c>
    </row>
    <row r="507" spans="1:15" ht="22.05" hidden="1" customHeight="1" x14ac:dyDescent="0.2">
      <c r="A507" s="186">
        <v>45761</v>
      </c>
      <c r="B507" s="20" t="s">
        <v>35</v>
      </c>
      <c r="C507" s="122">
        <v>533640</v>
      </c>
      <c r="D507" s="123" t="s">
        <v>2590</v>
      </c>
      <c r="E507" s="123" t="s">
        <v>2582</v>
      </c>
      <c r="F507" s="22" t="s">
        <v>99</v>
      </c>
      <c r="G507" s="41"/>
      <c r="H507" s="21" t="s">
        <v>22</v>
      </c>
      <c r="I507" s="21" t="s">
        <v>103</v>
      </c>
      <c r="J507" s="171" t="s">
        <v>94</v>
      </c>
      <c r="K507" s="49" t="s">
        <v>2685</v>
      </c>
      <c r="L507" s="49"/>
      <c r="M507" s="335"/>
      <c r="N507" s="192">
        <v>20000</v>
      </c>
      <c r="O507" s="189">
        <f t="shared" si="7"/>
        <v>1191704.4800000002</v>
      </c>
    </row>
    <row r="508" spans="1:15" ht="22.05" hidden="1" customHeight="1" x14ac:dyDescent="0.2">
      <c r="A508" s="186">
        <v>45761</v>
      </c>
      <c r="B508" s="20" t="s">
        <v>35</v>
      </c>
      <c r="C508" s="122">
        <v>548517</v>
      </c>
      <c r="D508" s="123"/>
      <c r="E508" s="123" t="s">
        <v>3297</v>
      </c>
      <c r="F508" s="22" t="s">
        <v>99</v>
      </c>
      <c r="G508" s="41"/>
      <c r="H508" s="21" t="s">
        <v>22</v>
      </c>
      <c r="I508" s="21" t="s">
        <v>55</v>
      </c>
      <c r="J508" s="171" t="s">
        <v>70</v>
      </c>
      <c r="K508" s="49" t="s">
        <v>1109</v>
      </c>
      <c r="L508" s="49"/>
      <c r="M508" s="336"/>
      <c r="N508" s="195">
        <v>13000</v>
      </c>
      <c r="O508" s="189">
        <f t="shared" si="7"/>
        <v>1178704.4800000002</v>
      </c>
    </row>
    <row r="509" spans="1:15" ht="22.05" hidden="1" customHeight="1" x14ac:dyDescent="0.2">
      <c r="A509" s="186">
        <v>45761</v>
      </c>
      <c r="B509" s="20" t="s">
        <v>35</v>
      </c>
      <c r="C509" s="122">
        <v>217254</v>
      </c>
      <c r="D509" s="123"/>
      <c r="E509" s="123" t="s">
        <v>3298</v>
      </c>
      <c r="F509" s="22" t="s">
        <v>120</v>
      </c>
      <c r="G509" s="41"/>
      <c r="H509" s="21" t="s">
        <v>22</v>
      </c>
      <c r="I509" s="21" t="s">
        <v>58</v>
      </c>
      <c r="J509" s="171" t="s">
        <v>101</v>
      </c>
      <c r="K509" s="49" t="s">
        <v>638</v>
      </c>
      <c r="L509" s="49"/>
      <c r="M509" s="335"/>
      <c r="N509" s="192">
        <v>8509.86</v>
      </c>
      <c r="O509" s="189">
        <f t="shared" si="7"/>
        <v>1170194.6200000001</v>
      </c>
    </row>
    <row r="510" spans="1:15" ht="22.05" hidden="1" customHeight="1" x14ac:dyDescent="0.2">
      <c r="A510" s="186">
        <v>45762</v>
      </c>
      <c r="B510" s="20" t="s">
        <v>35</v>
      </c>
      <c r="C510" s="122">
        <v>132552</v>
      </c>
      <c r="D510" s="123"/>
      <c r="E510" s="123" t="s">
        <v>3299</v>
      </c>
      <c r="F510" s="22" t="s">
        <v>99</v>
      </c>
      <c r="G510" s="41"/>
      <c r="H510" s="21" t="s">
        <v>22</v>
      </c>
      <c r="I510" s="21" t="s">
        <v>59</v>
      </c>
      <c r="J510" s="171" t="s">
        <v>59</v>
      </c>
      <c r="K510" s="49" t="s">
        <v>1894</v>
      </c>
      <c r="L510" s="49"/>
      <c r="M510" s="336"/>
      <c r="N510" s="192">
        <v>11065</v>
      </c>
      <c r="O510" s="189">
        <f t="shared" si="7"/>
        <v>1159129.6200000001</v>
      </c>
    </row>
    <row r="511" spans="1:15" ht="22.05" hidden="1" customHeight="1" x14ac:dyDescent="0.2">
      <c r="A511" s="186">
        <v>45762</v>
      </c>
      <c r="B511" s="20" t="s">
        <v>35</v>
      </c>
      <c r="C511" s="122">
        <v>36115</v>
      </c>
      <c r="D511" s="123"/>
      <c r="E511" s="123" t="s">
        <v>605</v>
      </c>
      <c r="F511" s="22" t="s">
        <v>564</v>
      </c>
      <c r="G511" s="41"/>
      <c r="H511" s="21" t="s">
        <v>22</v>
      </c>
      <c r="I511" s="21" t="s">
        <v>58</v>
      </c>
      <c r="J511" s="171" t="s">
        <v>101</v>
      </c>
      <c r="K511" s="49" t="s">
        <v>1772</v>
      </c>
      <c r="L511" s="49"/>
      <c r="M511" s="335"/>
      <c r="N511" s="192">
        <v>8600.7099999999991</v>
      </c>
      <c r="O511" s="189">
        <f t="shared" si="7"/>
        <v>1150528.9100000001</v>
      </c>
    </row>
    <row r="512" spans="1:15" ht="22.05" hidden="1" customHeight="1" x14ac:dyDescent="0.2">
      <c r="A512" s="186">
        <v>45762</v>
      </c>
      <c r="B512" s="20" t="s">
        <v>35</v>
      </c>
      <c r="C512" s="122">
        <v>252841</v>
      </c>
      <c r="D512" s="123" t="s">
        <v>3300</v>
      </c>
      <c r="E512" s="123" t="s">
        <v>3301</v>
      </c>
      <c r="F512" s="22" t="s">
        <v>99</v>
      </c>
      <c r="G512" s="41"/>
      <c r="H512" s="21" t="s">
        <v>22</v>
      </c>
      <c r="I512" s="21" t="s">
        <v>55</v>
      </c>
      <c r="J512" s="171" t="s">
        <v>70</v>
      </c>
      <c r="K512" s="49" t="s">
        <v>3378</v>
      </c>
      <c r="L512" s="49"/>
      <c r="M512" s="335"/>
      <c r="N512" s="192">
        <v>10875</v>
      </c>
      <c r="O512" s="189">
        <f t="shared" si="7"/>
        <v>1139653.9100000001</v>
      </c>
    </row>
    <row r="513" spans="1:15" ht="22.05" hidden="1" customHeight="1" x14ac:dyDescent="0.2">
      <c r="A513" s="186">
        <v>45762</v>
      </c>
      <c r="B513" s="20" t="s">
        <v>35</v>
      </c>
      <c r="C513" s="122">
        <v>145265</v>
      </c>
      <c r="D513" s="123"/>
      <c r="E513" s="123" t="s">
        <v>569</v>
      </c>
      <c r="F513" s="22" t="s">
        <v>79</v>
      </c>
      <c r="G513" s="41"/>
      <c r="H513" s="21" t="s">
        <v>21</v>
      </c>
      <c r="I513" s="21" t="s">
        <v>28</v>
      </c>
      <c r="J513" s="171" t="s">
        <v>30</v>
      </c>
      <c r="K513" s="49" t="s">
        <v>3377</v>
      </c>
      <c r="L513" s="49"/>
      <c r="M513" s="335">
        <v>156450</v>
      </c>
      <c r="N513" s="192"/>
      <c r="O513" s="189">
        <f t="shared" si="7"/>
        <v>1296103.9100000001</v>
      </c>
    </row>
    <row r="514" spans="1:15" ht="22.05" hidden="1" customHeight="1" x14ac:dyDescent="0.2">
      <c r="A514" s="186">
        <v>45762</v>
      </c>
      <c r="B514" s="20" t="s">
        <v>35</v>
      </c>
      <c r="C514" s="122">
        <v>145380</v>
      </c>
      <c r="D514" s="123"/>
      <c r="E514" s="123" t="s">
        <v>569</v>
      </c>
      <c r="F514" s="22" t="s">
        <v>79</v>
      </c>
      <c r="G514" s="41"/>
      <c r="H514" s="21" t="s">
        <v>21</v>
      </c>
      <c r="I514" s="21" t="s">
        <v>28</v>
      </c>
      <c r="J514" s="171" t="s">
        <v>30</v>
      </c>
      <c r="K514" s="49" t="s">
        <v>1769</v>
      </c>
      <c r="L514" s="49"/>
      <c r="M514" s="335">
        <v>60000</v>
      </c>
      <c r="N514" s="192"/>
      <c r="O514" s="189">
        <f t="shared" si="7"/>
        <v>1356103.9100000001</v>
      </c>
    </row>
    <row r="515" spans="1:15" ht="22.05" hidden="1" customHeight="1" x14ac:dyDescent="0.2">
      <c r="A515" s="186">
        <v>45762</v>
      </c>
      <c r="B515" s="20" t="s">
        <v>35</v>
      </c>
      <c r="C515" s="122">
        <v>299679</v>
      </c>
      <c r="D515" s="123" t="s">
        <v>3300</v>
      </c>
      <c r="E515" s="123" t="s">
        <v>3302</v>
      </c>
      <c r="F515" s="22" t="s">
        <v>99</v>
      </c>
      <c r="G515" s="41"/>
      <c r="H515" s="21" t="s">
        <v>22</v>
      </c>
      <c r="I515" s="21" t="s">
        <v>55</v>
      </c>
      <c r="J515" s="171" t="s">
        <v>70</v>
      </c>
      <c r="K515" s="49" t="s">
        <v>2616</v>
      </c>
      <c r="L515" s="49"/>
      <c r="M515" s="335"/>
      <c r="N515" s="192">
        <v>435</v>
      </c>
      <c r="O515" s="189">
        <f t="shared" si="7"/>
        <v>1355668.9100000001</v>
      </c>
    </row>
    <row r="516" spans="1:15" ht="22.05" hidden="1" customHeight="1" x14ac:dyDescent="0.2">
      <c r="A516" s="186">
        <v>45762</v>
      </c>
      <c r="B516" s="20" t="s">
        <v>35</v>
      </c>
      <c r="C516" s="122">
        <v>349062</v>
      </c>
      <c r="D516" s="123"/>
      <c r="E516" s="123" t="s">
        <v>577</v>
      </c>
      <c r="F516" s="22" t="s">
        <v>99</v>
      </c>
      <c r="G516" s="41"/>
      <c r="H516" s="21" t="s">
        <v>22</v>
      </c>
      <c r="I516" s="21" t="s">
        <v>81</v>
      </c>
      <c r="J516" s="171" t="s">
        <v>176</v>
      </c>
      <c r="K516" s="49" t="s">
        <v>846</v>
      </c>
      <c r="L516" s="49"/>
      <c r="M516" s="335"/>
      <c r="N516" s="192">
        <v>1000</v>
      </c>
      <c r="O516" s="189">
        <f t="shared" si="7"/>
        <v>1354668.9100000001</v>
      </c>
    </row>
    <row r="517" spans="1:15" ht="22.05" hidden="1" customHeight="1" x14ac:dyDescent="0.2">
      <c r="A517" s="186">
        <v>45762</v>
      </c>
      <c r="B517" s="20" t="s">
        <v>35</v>
      </c>
      <c r="C517" s="122">
        <v>423183</v>
      </c>
      <c r="D517" s="123"/>
      <c r="E517" s="123" t="s">
        <v>3303</v>
      </c>
      <c r="F517" s="22" t="s">
        <v>99</v>
      </c>
      <c r="G517" s="41"/>
      <c r="H517" s="21" t="s">
        <v>22</v>
      </c>
      <c r="I517" s="21" t="s">
        <v>81</v>
      </c>
      <c r="J517" s="171" t="s">
        <v>181</v>
      </c>
      <c r="K517" s="49" t="s">
        <v>848</v>
      </c>
      <c r="L517" s="49"/>
      <c r="M517" s="335"/>
      <c r="N517" s="192">
        <v>250825</v>
      </c>
      <c r="O517" s="189">
        <f t="shared" si="7"/>
        <v>1103843.9100000001</v>
      </c>
    </row>
    <row r="518" spans="1:15" ht="22.05" hidden="1" customHeight="1" x14ac:dyDescent="0.2">
      <c r="A518" s="186">
        <v>45762</v>
      </c>
      <c r="B518" s="20" t="s">
        <v>35</v>
      </c>
      <c r="C518" s="122">
        <v>423183</v>
      </c>
      <c r="D518" s="123"/>
      <c r="E518" s="123" t="s">
        <v>3303</v>
      </c>
      <c r="F518" s="22" t="s">
        <v>99</v>
      </c>
      <c r="G518" s="41"/>
      <c r="H518" s="21" t="s">
        <v>22</v>
      </c>
      <c r="I518" s="21" t="s">
        <v>81</v>
      </c>
      <c r="J518" s="171" t="s">
        <v>182</v>
      </c>
      <c r="K518" s="39" t="s">
        <v>616</v>
      </c>
      <c r="L518" s="49"/>
      <c r="M518" s="335"/>
      <c r="N518" s="192">
        <v>250825</v>
      </c>
      <c r="O518" s="189">
        <f t="shared" si="7"/>
        <v>853018.91000000015</v>
      </c>
    </row>
    <row r="519" spans="1:15" ht="22.05" hidden="1" customHeight="1" x14ac:dyDescent="0.2">
      <c r="A519" s="186">
        <v>45762</v>
      </c>
      <c r="B519" s="20" t="s">
        <v>35</v>
      </c>
      <c r="C519" s="197">
        <v>715588</v>
      </c>
      <c r="D519" s="123"/>
      <c r="E519" s="123" t="s">
        <v>1745</v>
      </c>
      <c r="F519" s="22" t="s">
        <v>99</v>
      </c>
      <c r="G519" s="41"/>
      <c r="H519" s="21" t="s">
        <v>22</v>
      </c>
      <c r="I519" s="21" t="s">
        <v>81</v>
      </c>
      <c r="J519" s="171" t="s">
        <v>179</v>
      </c>
      <c r="K519" s="39" t="s">
        <v>617</v>
      </c>
      <c r="L519" s="49"/>
      <c r="M519" s="191"/>
      <c r="N519" s="337">
        <v>1580</v>
      </c>
      <c r="O519" s="189">
        <f t="shared" ref="O519:O582" si="8">O518+M519-N519</f>
        <v>851438.91000000015</v>
      </c>
    </row>
    <row r="520" spans="1:15" ht="22.05" hidden="1" customHeight="1" x14ac:dyDescent="0.2">
      <c r="A520" s="186">
        <v>45762</v>
      </c>
      <c r="B520" s="20" t="s">
        <v>35</v>
      </c>
      <c r="C520" s="122">
        <v>715589</v>
      </c>
      <c r="D520" s="123"/>
      <c r="E520" s="123" t="s">
        <v>1745</v>
      </c>
      <c r="F520" s="22" t="s">
        <v>99</v>
      </c>
      <c r="G520" s="41"/>
      <c r="H520" s="21" t="s">
        <v>22</v>
      </c>
      <c r="I520" s="21" t="s">
        <v>81</v>
      </c>
      <c r="J520" s="171" t="s">
        <v>182</v>
      </c>
      <c r="K520" s="49" t="s">
        <v>616</v>
      </c>
      <c r="L520" s="49"/>
      <c r="M520" s="191"/>
      <c r="N520" s="192">
        <v>1580</v>
      </c>
      <c r="O520" s="189">
        <f t="shared" si="8"/>
        <v>849858.91000000015</v>
      </c>
    </row>
    <row r="521" spans="1:15" ht="22.05" hidden="1" customHeight="1" x14ac:dyDescent="0.2">
      <c r="A521" s="186">
        <v>45762</v>
      </c>
      <c r="B521" s="20" t="s">
        <v>35</v>
      </c>
      <c r="C521" s="122">
        <v>726015</v>
      </c>
      <c r="D521" s="123"/>
      <c r="E521" s="123" t="s">
        <v>3282</v>
      </c>
      <c r="F521" s="22" t="s">
        <v>99</v>
      </c>
      <c r="G521" s="41"/>
      <c r="H521" s="21" t="s">
        <v>22</v>
      </c>
      <c r="I521" s="21" t="s">
        <v>103</v>
      </c>
      <c r="J521" s="171" t="s">
        <v>95</v>
      </c>
      <c r="K521" s="49" t="s">
        <v>612</v>
      </c>
      <c r="L521" s="49"/>
      <c r="M521" s="191"/>
      <c r="N521" s="192">
        <v>3900</v>
      </c>
      <c r="O521" s="189">
        <f t="shared" si="8"/>
        <v>845958.91000000015</v>
      </c>
    </row>
    <row r="522" spans="1:15" ht="22.05" hidden="1" customHeight="1" x14ac:dyDescent="0.2">
      <c r="A522" s="186">
        <v>45762</v>
      </c>
      <c r="B522" s="20" t="s">
        <v>35</v>
      </c>
      <c r="C522" s="122">
        <v>728899</v>
      </c>
      <c r="D522" s="123"/>
      <c r="E522" s="123" t="s">
        <v>3304</v>
      </c>
      <c r="F522" s="22" t="s">
        <v>99</v>
      </c>
      <c r="G522" s="41"/>
      <c r="H522" s="21" t="s">
        <v>22</v>
      </c>
      <c r="I522" s="21" t="s">
        <v>55</v>
      </c>
      <c r="J522" s="171" t="s">
        <v>70</v>
      </c>
      <c r="K522" s="49" t="s">
        <v>2616</v>
      </c>
      <c r="L522" s="49"/>
      <c r="M522" s="191"/>
      <c r="N522" s="192">
        <v>2610</v>
      </c>
      <c r="O522" s="189">
        <f t="shared" si="8"/>
        <v>843348.91000000015</v>
      </c>
    </row>
    <row r="523" spans="1:15" ht="22.05" hidden="1" customHeight="1" x14ac:dyDescent="0.2">
      <c r="A523" s="186">
        <v>45762</v>
      </c>
      <c r="B523" s="20" t="s">
        <v>35</v>
      </c>
      <c r="C523" s="197">
        <v>739301</v>
      </c>
      <c r="D523" s="123"/>
      <c r="E523" s="123" t="s">
        <v>603</v>
      </c>
      <c r="F523" s="22" t="s">
        <v>99</v>
      </c>
      <c r="G523" s="41"/>
      <c r="H523" s="21" t="s">
        <v>22</v>
      </c>
      <c r="I523" s="21" t="s">
        <v>56</v>
      </c>
      <c r="J523" s="171" t="s">
        <v>89</v>
      </c>
      <c r="K523" s="39" t="s">
        <v>636</v>
      </c>
      <c r="L523" s="49"/>
      <c r="M523" s="191"/>
      <c r="N523" s="192">
        <v>20608.189999999999</v>
      </c>
      <c r="O523" s="189">
        <f t="shared" si="8"/>
        <v>822740.7200000002</v>
      </c>
    </row>
    <row r="524" spans="1:15" ht="22.05" hidden="1" customHeight="1" x14ac:dyDescent="0.2">
      <c r="A524" s="186">
        <v>45762</v>
      </c>
      <c r="B524" s="20" t="s">
        <v>35</v>
      </c>
      <c r="C524" s="122">
        <v>752147</v>
      </c>
      <c r="D524" s="123"/>
      <c r="E524" s="123" t="s">
        <v>603</v>
      </c>
      <c r="F524" s="22" t="s">
        <v>99</v>
      </c>
      <c r="G524" s="41"/>
      <c r="H524" s="21" t="s">
        <v>22</v>
      </c>
      <c r="I524" s="21" t="s">
        <v>56</v>
      </c>
      <c r="J524" s="171" t="s">
        <v>89</v>
      </c>
      <c r="K524" s="49" t="s">
        <v>636</v>
      </c>
      <c r="L524" s="49"/>
      <c r="M524" s="191"/>
      <c r="N524" s="192">
        <v>22978.67</v>
      </c>
      <c r="O524" s="189">
        <f t="shared" si="8"/>
        <v>799762.05000000016</v>
      </c>
    </row>
    <row r="525" spans="1:15" ht="22.05" hidden="1" customHeight="1" x14ac:dyDescent="0.2">
      <c r="A525" s="186">
        <v>45793</v>
      </c>
      <c r="B525" s="20" t="s">
        <v>35</v>
      </c>
      <c r="C525" s="122">
        <v>253310</v>
      </c>
      <c r="D525" s="123" t="s">
        <v>3305</v>
      </c>
      <c r="E525" s="123" t="s">
        <v>3306</v>
      </c>
      <c r="F525" s="22" t="s">
        <v>99</v>
      </c>
      <c r="G525" s="41"/>
      <c r="H525" s="21" t="s">
        <v>22</v>
      </c>
      <c r="I525" s="21" t="s">
        <v>103</v>
      </c>
      <c r="J525" s="171" t="s">
        <v>93</v>
      </c>
      <c r="K525" s="49" t="s">
        <v>853</v>
      </c>
      <c r="L525" s="49"/>
      <c r="M525" s="191"/>
      <c r="N525" s="192">
        <v>7710</v>
      </c>
      <c r="O525" s="189">
        <f t="shared" si="8"/>
        <v>792052.05000000016</v>
      </c>
    </row>
    <row r="526" spans="1:15" ht="22.05" hidden="1" customHeight="1" x14ac:dyDescent="0.2">
      <c r="A526" s="186">
        <v>45763</v>
      </c>
      <c r="B526" s="20" t="s">
        <v>35</v>
      </c>
      <c r="C526" s="122">
        <v>287572</v>
      </c>
      <c r="D526" s="123"/>
      <c r="E526" s="123" t="s">
        <v>3307</v>
      </c>
      <c r="F526" s="22" t="s">
        <v>99</v>
      </c>
      <c r="G526" s="41"/>
      <c r="H526" s="21" t="s">
        <v>22</v>
      </c>
      <c r="I526" s="21" t="s">
        <v>81</v>
      </c>
      <c r="J526" s="171" t="s">
        <v>183</v>
      </c>
      <c r="K526" s="39" t="s">
        <v>628</v>
      </c>
      <c r="L526" s="49"/>
      <c r="M526" s="191"/>
      <c r="N526" s="192">
        <v>130745</v>
      </c>
      <c r="O526" s="189">
        <f t="shared" si="8"/>
        <v>661307.05000000016</v>
      </c>
    </row>
    <row r="527" spans="1:15" ht="22.05" hidden="1" customHeight="1" x14ac:dyDescent="0.2">
      <c r="A527" s="186">
        <v>45763</v>
      </c>
      <c r="B527" s="20" t="s">
        <v>35</v>
      </c>
      <c r="C527" s="122">
        <v>1480</v>
      </c>
      <c r="D527" s="123" t="s">
        <v>1045</v>
      </c>
      <c r="E527" s="123" t="s">
        <v>1044</v>
      </c>
      <c r="F527" s="22" t="s">
        <v>78</v>
      </c>
      <c r="G527" s="41">
        <v>11935</v>
      </c>
      <c r="H527" s="21" t="s">
        <v>22</v>
      </c>
      <c r="I527" s="21" t="s">
        <v>81</v>
      </c>
      <c r="J527" s="171" t="s">
        <v>33</v>
      </c>
      <c r="K527" s="49" t="s">
        <v>621</v>
      </c>
      <c r="L527" s="49"/>
      <c r="M527" s="191"/>
      <c r="N527" s="192">
        <v>31081.09</v>
      </c>
      <c r="O527" s="189">
        <f t="shared" si="8"/>
        <v>630225.9600000002</v>
      </c>
    </row>
    <row r="528" spans="1:15" ht="22.05" hidden="1" customHeight="1" x14ac:dyDescent="0.2">
      <c r="A528" s="186">
        <v>45763</v>
      </c>
      <c r="B528" s="20" t="s">
        <v>35</v>
      </c>
      <c r="C528" s="122">
        <v>357696</v>
      </c>
      <c r="D528" s="123" t="s">
        <v>3308</v>
      </c>
      <c r="E528" s="123" t="s">
        <v>3309</v>
      </c>
      <c r="F528" s="22" t="s">
        <v>99</v>
      </c>
      <c r="G528" s="41"/>
      <c r="H528" s="21" t="s">
        <v>22</v>
      </c>
      <c r="I528" s="21" t="s">
        <v>55</v>
      </c>
      <c r="J528" s="171" t="s">
        <v>70</v>
      </c>
      <c r="K528" s="49" t="s">
        <v>612</v>
      </c>
      <c r="L528" s="49"/>
      <c r="M528" s="191"/>
      <c r="N528" s="192">
        <v>60500</v>
      </c>
      <c r="O528" s="189">
        <f t="shared" si="8"/>
        <v>569725.9600000002</v>
      </c>
    </row>
    <row r="529" spans="1:15" ht="22.05" hidden="1" customHeight="1" x14ac:dyDescent="0.2">
      <c r="A529" s="186">
        <v>45763</v>
      </c>
      <c r="B529" s="20" t="s">
        <v>35</v>
      </c>
      <c r="C529" s="122">
        <v>357697</v>
      </c>
      <c r="D529" s="123" t="s">
        <v>3308</v>
      </c>
      <c r="E529" s="123" t="s">
        <v>3310</v>
      </c>
      <c r="F529" s="22" t="s">
        <v>99</v>
      </c>
      <c r="G529" s="41"/>
      <c r="H529" s="21" t="s">
        <v>22</v>
      </c>
      <c r="I529" s="21" t="s">
        <v>55</v>
      </c>
      <c r="J529" s="171" t="s">
        <v>70</v>
      </c>
      <c r="K529" s="49" t="s">
        <v>2616</v>
      </c>
      <c r="L529" s="49"/>
      <c r="M529" s="191"/>
      <c r="N529" s="192">
        <v>44516.34</v>
      </c>
      <c r="O529" s="189">
        <f t="shared" si="8"/>
        <v>525209.62000000023</v>
      </c>
    </row>
    <row r="530" spans="1:15" ht="22.05" hidden="1" customHeight="1" x14ac:dyDescent="0.2">
      <c r="A530" s="186">
        <v>45763</v>
      </c>
      <c r="B530" s="20" t="s">
        <v>35</v>
      </c>
      <c r="C530" s="122">
        <v>357687</v>
      </c>
      <c r="D530" s="123" t="s">
        <v>3308</v>
      </c>
      <c r="E530" s="123" t="s">
        <v>3311</v>
      </c>
      <c r="F530" s="22" t="s">
        <v>99</v>
      </c>
      <c r="G530" s="41"/>
      <c r="H530" s="21" t="s">
        <v>22</v>
      </c>
      <c r="I530" s="21" t="s">
        <v>55</v>
      </c>
      <c r="J530" s="171" t="s">
        <v>70</v>
      </c>
      <c r="K530" s="49" t="s">
        <v>847</v>
      </c>
      <c r="L530" s="49"/>
      <c r="M530" s="191"/>
      <c r="N530" s="192">
        <v>65000</v>
      </c>
      <c r="O530" s="189">
        <f t="shared" si="8"/>
        <v>460209.62000000023</v>
      </c>
    </row>
    <row r="531" spans="1:15" ht="22.05" hidden="1" customHeight="1" x14ac:dyDescent="0.2">
      <c r="A531" s="186">
        <v>45763</v>
      </c>
      <c r="B531" s="20" t="s">
        <v>35</v>
      </c>
      <c r="C531" s="122">
        <v>357699</v>
      </c>
      <c r="D531" s="123"/>
      <c r="E531" s="123" t="s">
        <v>578</v>
      </c>
      <c r="F531" s="22" t="s">
        <v>99</v>
      </c>
      <c r="G531" s="41"/>
      <c r="H531" s="21" t="s">
        <v>22</v>
      </c>
      <c r="I531" s="21" t="s">
        <v>81</v>
      </c>
      <c r="J531" s="171" t="s">
        <v>168</v>
      </c>
      <c r="K531" s="49" t="s">
        <v>622</v>
      </c>
      <c r="L531" s="49"/>
      <c r="M531" s="191"/>
      <c r="N531" s="192">
        <v>135000</v>
      </c>
      <c r="O531" s="189">
        <f t="shared" si="8"/>
        <v>325209.62000000023</v>
      </c>
    </row>
    <row r="532" spans="1:15" ht="22.05" hidden="1" customHeight="1" x14ac:dyDescent="0.2">
      <c r="A532" s="186">
        <v>45763</v>
      </c>
      <c r="B532" s="20" t="s">
        <v>35</v>
      </c>
      <c r="C532" s="122">
        <v>357691</v>
      </c>
      <c r="D532" s="123"/>
      <c r="E532" s="123" t="s">
        <v>577</v>
      </c>
      <c r="F532" s="22" t="s">
        <v>99</v>
      </c>
      <c r="G532" s="41"/>
      <c r="H532" s="21" t="s">
        <v>22</v>
      </c>
      <c r="I532" s="21" t="s">
        <v>81</v>
      </c>
      <c r="J532" s="171" t="s">
        <v>171</v>
      </c>
      <c r="K532" s="49" t="s">
        <v>621</v>
      </c>
      <c r="L532" s="49"/>
      <c r="M532" s="335"/>
      <c r="N532" s="192">
        <v>19000</v>
      </c>
      <c r="O532" s="189">
        <f t="shared" si="8"/>
        <v>306209.62000000023</v>
      </c>
    </row>
    <row r="533" spans="1:15" ht="22.05" hidden="1" customHeight="1" x14ac:dyDescent="0.2">
      <c r="A533" s="186">
        <v>45763</v>
      </c>
      <c r="B533" s="20" t="s">
        <v>35</v>
      </c>
      <c r="C533" s="122">
        <v>357727</v>
      </c>
      <c r="D533" s="123" t="s">
        <v>3312</v>
      </c>
      <c r="E533" s="123" t="s">
        <v>1757</v>
      </c>
      <c r="F533" s="22" t="s">
        <v>99</v>
      </c>
      <c r="G533" s="41"/>
      <c r="H533" s="21" t="s">
        <v>22</v>
      </c>
      <c r="I533" s="21" t="s">
        <v>103</v>
      </c>
      <c r="J533" s="171" t="s">
        <v>93</v>
      </c>
      <c r="K533" s="49" t="s">
        <v>632</v>
      </c>
      <c r="L533" s="49"/>
      <c r="M533" s="335"/>
      <c r="N533" s="192">
        <v>34705</v>
      </c>
      <c r="O533" s="189">
        <f t="shared" si="8"/>
        <v>271504.62000000023</v>
      </c>
    </row>
    <row r="534" spans="1:15" ht="22.05" hidden="1" customHeight="1" x14ac:dyDescent="0.2">
      <c r="A534" s="186">
        <v>45763</v>
      </c>
      <c r="B534" s="20" t="s">
        <v>35</v>
      </c>
      <c r="C534" s="122">
        <v>357689</v>
      </c>
      <c r="D534" s="123" t="s">
        <v>3313</v>
      </c>
      <c r="E534" s="123" t="s">
        <v>3314</v>
      </c>
      <c r="F534" s="22" t="s">
        <v>99</v>
      </c>
      <c r="G534" s="41"/>
      <c r="H534" s="21" t="s">
        <v>22</v>
      </c>
      <c r="I534" s="21" t="s">
        <v>103</v>
      </c>
      <c r="J534" s="171" t="s">
        <v>93</v>
      </c>
      <c r="K534" s="49" t="s">
        <v>627</v>
      </c>
      <c r="L534" s="49"/>
      <c r="M534" s="335"/>
      <c r="N534" s="192">
        <v>24254.92</v>
      </c>
      <c r="O534" s="189">
        <f t="shared" si="8"/>
        <v>247249.70000000024</v>
      </c>
    </row>
    <row r="535" spans="1:15" ht="22.05" hidden="1" customHeight="1" x14ac:dyDescent="0.2">
      <c r="A535" s="186">
        <v>45763</v>
      </c>
      <c r="B535" s="20" t="s">
        <v>35</v>
      </c>
      <c r="C535" s="122">
        <v>620077</v>
      </c>
      <c r="D535" s="123"/>
      <c r="E535" s="123" t="s">
        <v>578</v>
      </c>
      <c r="F535" s="22" t="s">
        <v>99</v>
      </c>
      <c r="G535" s="41"/>
      <c r="H535" s="21" t="s">
        <v>22</v>
      </c>
      <c r="I535" s="21" t="s">
        <v>81</v>
      </c>
      <c r="J535" s="171" t="s">
        <v>168</v>
      </c>
      <c r="K535" s="39" t="s">
        <v>622</v>
      </c>
      <c r="L535" s="49"/>
      <c r="M535" s="335"/>
      <c r="N535" s="192">
        <v>80000</v>
      </c>
      <c r="O535" s="189">
        <f t="shared" si="8"/>
        <v>167249.70000000024</v>
      </c>
    </row>
    <row r="536" spans="1:15" ht="22.05" hidden="1" customHeight="1" x14ac:dyDescent="0.2">
      <c r="A536" s="186">
        <v>45763</v>
      </c>
      <c r="B536" s="20" t="s">
        <v>35</v>
      </c>
      <c r="C536" s="197">
        <v>13571</v>
      </c>
      <c r="D536" s="123"/>
      <c r="E536" s="123" t="s">
        <v>813</v>
      </c>
      <c r="F536" s="22" t="s">
        <v>120</v>
      </c>
      <c r="G536" s="41"/>
      <c r="H536" s="21" t="s">
        <v>22</v>
      </c>
      <c r="I536" s="21" t="s">
        <v>58</v>
      </c>
      <c r="J536" s="171" t="s">
        <v>101</v>
      </c>
      <c r="K536" s="39" t="s">
        <v>843</v>
      </c>
      <c r="L536" s="49"/>
      <c r="M536" s="191"/>
      <c r="N536" s="192">
        <v>33273.29</v>
      </c>
      <c r="O536" s="189">
        <f t="shared" si="8"/>
        <v>133976.41000000024</v>
      </c>
    </row>
    <row r="537" spans="1:15" ht="22.05" hidden="1" customHeight="1" x14ac:dyDescent="0.2">
      <c r="A537" s="186">
        <v>45764</v>
      </c>
      <c r="B537" s="20" t="s">
        <v>35</v>
      </c>
      <c r="C537" s="122">
        <v>180705</v>
      </c>
      <c r="D537" s="123"/>
      <c r="E537" s="123" t="s">
        <v>3315</v>
      </c>
      <c r="F537" s="22" t="s">
        <v>99</v>
      </c>
      <c r="G537" s="41"/>
      <c r="H537" s="21" t="s">
        <v>22</v>
      </c>
      <c r="I537" s="21" t="s">
        <v>103</v>
      </c>
      <c r="J537" s="171" t="s">
        <v>95</v>
      </c>
      <c r="K537" s="49" t="s">
        <v>1112</v>
      </c>
      <c r="L537" s="49"/>
      <c r="M537" s="335"/>
      <c r="N537" s="192">
        <v>4000</v>
      </c>
      <c r="O537" s="189">
        <f t="shared" si="8"/>
        <v>129976.41000000024</v>
      </c>
    </row>
    <row r="538" spans="1:15" ht="22.05" hidden="1" customHeight="1" x14ac:dyDescent="0.2">
      <c r="A538" s="186">
        <v>45764</v>
      </c>
      <c r="B538" s="20" t="s">
        <v>35</v>
      </c>
      <c r="C538" s="122"/>
      <c r="D538" s="123"/>
      <c r="E538" s="123" t="s">
        <v>569</v>
      </c>
      <c r="F538" s="22" t="s">
        <v>99</v>
      </c>
      <c r="G538" s="41"/>
      <c r="H538" s="21" t="s">
        <v>21</v>
      </c>
      <c r="I538" s="21" t="s">
        <v>28</v>
      </c>
      <c r="J538" s="171" t="s">
        <v>30</v>
      </c>
      <c r="K538" s="49" t="s">
        <v>844</v>
      </c>
      <c r="L538" s="49"/>
      <c r="M538" s="335">
        <v>157959</v>
      </c>
      <c r="N538" s="192"/>
      <c r="O538" s="189">
        <f t="shared" si="8"/>
        <v>287935.41000000027</v>
      </c>
    </row>
    <row r="539" spans="1:15" ht="22.05" hidden="1" customHeight="1" x14ac:dyDescent="0.2">
      <c r="A539" s="186">
        <v>45768</v>
      </c>
      <c r="B539" s="20" t="s">
        <v>35</v>
      </c>
      <c r="C539" s="122">
        <v>825361</v>
      </c>
      <c r="D539" s="123"/>
      <c r="E539" s="123" t="s">
        <v>577</v>
      </c>
      <c r="F539" s="22" t="s">
        <v>99</v>
      </c>
      <c r="G539" s="41"/>
      <c r="H539" s="21" t="s">
        <v>22</v>
      </c>
      <c r="I539" s="21" t="s">
        <v>81</v>
      </c>
      <c r="J539" s="171" t="s">
        <v>171</v>
      </c>
      <c r="K539" s="49" t="s">
        <v>621</v>
      </c>
      <c r="L539" s="49"/>
      <c r="M539" s="335"/>
      <c r="N539" s="192">
        <v>40000</v>
      </c>
      <c r="O539" s="189">
        <f t="shared" si="8"/>
        <v>247935.41000000027</v>
      </c>
    </row>
    <row r="540" spans="1:15" ht="22.05" hidden="1" customHeight="1" x14ac:dyDescent="0.2">
      <c r="A540" s="186">
        <v>45768</v>
      </c>
      <c r="B540" s="20" t="s">
        <v>35</v>
      </c>
      <c r="C540" s="122">
        <v>842787</v>
      </c>
      <c r="D540" s="123" t="s">
        <v>3316</v>
      </c>
      <c r="E540" s="123" t="s">
        <v>3317</v>
      </c>
      <c r="F540" s="22" t="s">
        <v>99</v>
      </c>
      <c r="G540" s="41"/>
      <c r="H540" s="21" t="s">
        <v>22</v>
      </c>
      <c r="I540" s="21" t="s">
        <v>55</v>
      </c>
      <c r="J540" s="171" t="s">
        <v>70</v>
      </c>
      <c r="K540" s="39" t="s">
        <v>2616</v>
      </c>
      <c r="L540" s="49"/>
      <c r="M540" s="335"/>
      <c r="N540" s="192">
        <v>65089</v>
      </c>
      <c r="O540" s="189">
        <f t="shared" si="8"/>
        <v>182846.41000000027</v>
      </c>
    </row>
    <row r="541" spans="1:15" ht="22.05" hidden="1" customHeight="1" x14ac:dyDescent="0.2">
      <c r="A541" s="186">
        <v>45768</v>
      </c>
      <c r="B541" s="20" t="s">
        <v>35</v>
      </c>
      <c r="C541" s="122">
        <v>855356</v>
      </c>
      <c r="D541" s="123" t="s">
        <v>2593</v>
      </c>
      <c r="E541" s="123" t="s">
        <v>592</v>
      </c>
      <c r="F541" s="22" t="s">
        <v>99</v>
      </c>
      <c r="G541" s="41"/>
      <c r="H541" s="21" t="s">
        <v>22</v>
      </c>
      <c r="I541" s="21" t="s">
        <v>103</v>
      </c>
      <c r="J541" s="171" t="s">
        <v>93</v>
      </c>
      <c r="K541" s="49" t="s">
        <v>627</v>
      </c>
      <c r="L541" s="49"/>
      <c r="M541" s="335"/>
      <c r="N541" s="192">
        <v>1620</v>
      </c>
      <c r="O541" s="189">
        <f t="shared" si="8"/>
        <v>181226.41000000027</v>
      </c>
    </row>
    <row r="542" spans="1:15" ht="22.05" hidden="1" customHeight="1" x14ac:dyDescent="0.2">
      <c r="A542" s="186">
        <v>45768</v>
      </c>
      <c r="B542" s="20" t="s">
        <v>35</v>
      </c>
      <c r="C542" s="122"/>
      <c r="D542" s="123"/>
      <c r="E542" s="123" t="s">
        <v>1044</v>
      </c>
      <c r="F542" s="22" t="s">
        <v>78</v>
      </c>
      <c r="G542" s="41"/>
      <c r="H542" s="21" t="s">
        <v>22</v>
      </c>
      <c r="I542" s="21" t="s">
        <v>81</v>
      </c>
      <c r="J542" s="171" t="s">
        <v>33</v>
      </c>
      <c r="K542" s="49" t="s">
        <v>621</v>
      </c>
      <c r="L542" s="49"/>
      <c r="M542" s="199"/>
      <c r="N542" s="193">
        <v>80000</v>
      </c>
      <c r="O542" s="189">
        <f t="shared" si="8"/>
        <v>101226.41000000027</v>
      </c>
    </row>
    <row r="543" spans="1:15" ht="22.05" hidden="1" customHeight="1" x14ac:dyDescent="0.2">
      <c r="A543" s="186">
        <v>45768</v>
      </c>
      <c r="B543" s="20" t="s">
        <v>35</v>
      </c>
      <c r="C543" s="122">
        <v>24786</v>
      </c>
      <c r="D543" s="123"/>
      <c r="E543" s="123" t="s">
        <v>578</v>
      </c>
      <c r="F543" s="22" t="s">
        <v>99</v>
      </c>
      <c r="G543" s="41"/>
      <c r="H543" s="21" t="s">
        <v>22</v>
      </c>
      <c r="I543" s="21" t="s">
        <v>81</v>
      </c>
      <c r="J543" s="171" t="s">
        <v>168</v>
      </c>
      <c r="K543" s="49" t="s">
        <v>622</v>
      </c>
      <c r="L543" s="49"/>
      <c r="M543" s="191"/>
      <c r="N543" s="192">
        <v>226.41</v>
      </c>
      <c r="O543" s="189">
        <f t="shared" si="8"/>
        <v>101000.00000000026</v>
      </c>
    </row>
    <row r="544" spans="1:15" ht="22.05" hidden="1" customHeight="1" x14ac:dyDescent="0.2">
      <c r="A544" s="186">
        <v>45768</v>
      </c>
      <c r="B544" s="20" t="s">
        <v>35</v>
      </c>
      <c r="C544" s="122">
        <v>39805</v>
      </c>
      <c r="D544" s="123" t="s">
        <v>3318</v>
      </c>
      <c r="E544" s="123" t="s">
        <v>3319</v>
      </c>
      <c r="F544" s="22" t="s">
        <v>99</v>
      </c>
      <c r="G544" s="41"/>
      <c r="H544" s="21" t="s">
        <v>22</v>
      </c>
      <c r="I544" s="21" t="s">
        <v>55</v>
      </c>
      <c r="J544" s="171" t="s">
        <v>70</v>
      </c>
      <c r="K544" s="49" t="s">
        <v>630</v>
      </c>
      <c r="L544" s="49"/>
      <c r="M544" s="191"/>
      <c r="N544" s="192">
        <v>8900</v>
      </c>
      <c r="O544" s="189">
        <f t="shared" si="8"/>
        <v>92100.000000000262</v>
      </c>
    </row>
    <row r="545" spans="1:15" ht="22.05" hidden="1" customHeight="1" x14ac:dyDescent="0.2">
      <c r="A545" s="186">
        <v>45768</v>
      </c>
      <c r="B545" s="20" t="s">
        <v>35</v>
      </c>
      <c r="C545" s="122">
        <v>179190</v>
      </c>
      <c r="D545" s="123"/>
      <c r="E545" s="123" t="s">
        <v>578</v>
      </c>
      <c r="F545" s="22" t="s">
        <v>99</v>
      </c>
      <c r="G545" s="41"/>
      <c r="H545" s="21" t="s">
        <v>22</v>
      </c>
      <c r="I545" s="21" t="s">
        <v>81</v>
      </c>
      <c r="J545" s="171" t="s">
        <v>168</v>
      </c>
      <c r="K545" s="49" t="s">
        <v>622</v>
      </c>
      <c r="L545" s="49"/>
      <c r="M545" s="191"/>
      <c r="N545" s="192">
        <v>10000</v>
      </c>
      <c r="O545" s="189">
        <f t="shared" si="8"/>
        <v>82100.000000000262</v>
      </c>
    </row>
    <row r="546" spans="1:15" ht="22.05" hidden="1" customHeight="1" x14ac:dyDescent="0.2">
      <c r="A546" s="186">
        <v>45768</v>
      </c>
      <c r="B546" s="20" t="s">
        <v>35</v>
      </c>
      <c r="C546" s="122">
        <v>264519</v>
      </c>
      <c r="D546" s="123" t="s">
        <v>2593</v>
      </c>
      <c r="E546" s="123" t="s">
        <v>2582</v>
      </c>
      <c r="F546" s="22" t="s">
        <v>99</v>
      </c>
      <c r="G546" s="41"/>
      <c r="H546" s="21" t="s">
        <v>22</v>
      </c>
      <c r="I546" s="21" t="s">
        <v>103</v>
      </c>
      <c r="J546" s="171" t="s">
        <v>94</v>
      </c>
      <c r="K546" s="49" t="s">
        <v>619</v>
      </c>
      <c r="L546" s="49"/>
      <c r="M546" s="191"/>
      <c r="N546" s="192">
        <v>15000</v>
      </c>
      <c r="O546" s="189">
        <f t="shared" si="8"/>
        <v>67100.000000000262</v>
      </c>
    </row>
    <row r="547" spans="1:15" ht="22.05" hidden="1" customHeight="1" x14ac:dyDescent="0.2">
      <c r="A547" s="186">
        <v>45768</v>
      </c>
      <c r="B547" s="20" t="s">
        <v>35</v>
      </c>
      <c r="C547" s="122">
        <v>4464385</v>
      </c>
      <c r="D547" s="123"/>
      <c r="E547" s="123" t="s">
        <v>569</v>
      </c>
      <c r="F547" s="22" t="s">
        <v>99</v>
      </c>
      <c r="G547" s="41"/>
      <c r="H547" s="21" t="s">
        <v>21</v>
      </c>
      <c r="I547" s="21" t="s">
        <v>28</v>
      </c>
      <c r="J547" s="171" t="s">
        <v>30</v>
      </c>
      <c r="K547" s="49" t="s">
        <v>3377</v>
      </c>
      <c r="L547" s="49"/>
      <c r="M547" s="191">
        <v>67690</v>
      </c>
      <c r="N547" s="192"/>
      <c r="O547" s="189">
        <f t="shared" si="8"/>
        <v>134790.00000000026</v>
      </c>
    </row>
    <row r="548" spans="1:15" ht="22.05" hidden="1" customHeight="1" x14ac:dyDescent="0.2">
      <c r="A548" s="186">
        <v>45768</v>
      </c>
      <c r="B548" s="20" t="s">
        <v>35</v>
      </c>
      <c r="C548" s="122">
        <v>4523822</v>
      </c>
      <c r="D548" s="123"/>
      <c r="E548" s="123" t="s">
        <v>569</v>
      </c>
      <c r="F548" s="22" t="s">
        <v>99</v>
      </c>
      <c r="G548" s="41"/>
      <c r="H548" s="21" t="s">
        <v>21</v>
      </c>
      <c r="I548" s="21" t="s">
        <v>28</v>
      </c>
      <c r="J548" s="171" t="s">
        <v>30</v>
      </c>
      <c r="K548" s="49" t="s">
        <v>844</v>
      </c>
      <c r="L548" s="49"/>
      <c r="M548" s="191">
        <v>140600</v>
      </c>
      <c r="N548" s="192"/>
      <c r="O548" s="189">
        <f t="shared" si="8"/>
        <v>275390.00000000023</v>
      </c>
    </row>
    <row r="549" spans="1:15" ht="22.05" hidden="1" customHeight="1" x14ac:dyDescent="0.2">
      <c r="A549" s="186">
        <v>45769</v>
      </c>
      <c r="B549" s="20" t="s">
        <v>35</v>
      </c>
      <c r="C549" s="122">
        <v>114720</v>
      </c>
      <c r="D549" s="123"/>
      <c r="E549" s="123" t="s">
        <v>577</v>
      </c>
      <c r="F549" s="22" t="s">
        <v>99</v>
      </c>
      <c r="G549" s="41"/>
      <c r="H549" s="21" t="s">
        <v>22</v>
      </c>
      <c r="I549" s="21" t="s">
        <v>81</v>
      </c>
      <c r="J549" s="171" t="s">
        <v>175</v>
      </c>
      <c r="K549" s="49" t="s">
        <v>850</v>
      </c>
      <c r="L549" s="49"/>
      <c r="M549" s="191"/>
      <c r="N549" s="192">
        <v>3000</v>
      </c>
      <c r="O549" s="189">
        <f t="shared" si="8"/>
        <v>272390.00000000023</v>
      </c>
    </row>
    <row r="550" spans="1:15" ht="22.05" hidden="1" customHeight="1" x14ac:dyDescent="0.2">
      <c r="A550" s="186">
        <v>45769</v>
      </c>
      <c r="B550" s="20" t="s">
        <v>35</v>
      </c>
      <c r="C550" s="122">
        <v>131703</v>
      </c>
      <c r="D550" s="123" t="s">
        <v>2593</v>
      </c>
      <c r="E550" s="123" t="s">
        <v>592</v>
      </c>
      <c r="F550" s="22" t="s">
        <v>99</v>
      </c>
      <c r="G550" s="41"/>
      <c r="H550" s="21" t="s">
        <v>22</v>
      </c>
      <c r="I550" s="21" t="s">
        <v>103</v>
      </c>
      <c r="J550" s="171" t="s">
        <v>93</v>
      </c>
      <c r="K550" s="49" t="s">
        <v>627</v>
      </c>
      <c r="L550" s="49"/>
      <c r="M550" s="191"/>
      <c r="N550" s="192">
        <v>1420</v>
      </c>
      <c r="O550" s="189">
        <f t="shared" si="8"/>
        <v>270970.00000000023</v>
      </c>
    </row>
    <row r="551" spans="1:15" ht="22.05" hidden="1" customHeight="1" x14ac:dyDescent="0.2">
      <c r="A551" s="186">
        <v>45769</v>
      </c>
      <c r="B551" s="20" t="s">
        <v>35</v>
      </c>
      <c r="C551" s="122">
        <v>176795</v>
      </c>
      <c r="D551" s="123"/>
      <c r="E551" s="123" t="s">
        <v>577</v>
      </c>
      <c r="F551" s="22" t="s">
        <v>99</v>
      </c>
      <c r="G551" s="41"/>
      <c r="H551" s="21" t="s">
        <v>22</v>
      </c>
      <c r="I551" s="21" t="s">
        <v>81</v>
      </c>
      <c r="J551" s="171" t="s">
        <v>171</v>
      </c>
      <c r="K551" s="39" t="s">
        <v>621</v>
      </c>
      <c r="L551" s="49"/>
      <c r="M551" s="191"/>
      <c r="N551" s="192">
        <v>54500</v>
      </c>
      <c r="O551" s="189">
        <f t="shared" si="8"/>
        <v>216470.00000000023</v>
      </c>
    </row>
    <row r="552" spans="1:15" ht="22.05" hidden="1" customHeight="1" x14ac:dyDescent="0.2">
      <c r="A552" s="186">
        <v>45769</v>
      </c>
      <c r="B552" s="20" t="s">
        <v>35</v>
      </c>
      <c r="C552" s="122">
        <v>176797</v>
      </c>
      <c r="D552" s="123"/>
      <c r="E552" s="123" t="s">
        <v>1745</v>
      </c>
      <c r="F552" s="22" t="s">
        <v>99</v>
      </c>
      <c r="G552" s="41"/>
      <c r="H552" s="21" t="s">
        <v>22</v>
      </c>
      <c r="I552" s="21" t="s">
        <v>81</v>
      </c>
      <c r="J552" s="171" t="s">
        <v>182</v>
      </c>
      <c r="K552" s="49" t="s">
        <v>616</v>
      </c>
      <c r="L552" s="49"/>
      <c r="M552" s="191"/>
      <c r="N552" s="192">
        <v>1580</v>
      </c>
      <c r="O552" s="189">
        <f t="shared" si="8"/>
        <v>214890.00000000023</v>
      </c>
    </row>
    <row r="553" spans="1:15" ht="22.05" hidden="1" customHeight="1" x14ac:dyDescent="0.2">
      <c r="A553" s="186">
        <v>45769</v>
      </c>
      <c r="B553" s="20" t="s">
        <v>35</v>
      </c>
      <c r="C553" s="122">
        <v>176793</v>
      </c>
      <c r="D553" s="123"/>
      <c r="E553" s="123" t="s">
        <v>3320</v>
      </c>
      <c r="F553" s="22" t="s">
        <v>99</v>
      </c>
      <c r="G553" s="41"/>
      <c r="H553" s="21" t="s">
        <v>22</v>
      </c>
      <c r="I553" s="21" t="s">
        <v>81</v>
      </c>
      <c r="J553" s="171" t="s">
        <v>179</v>
      </c>
      <c r="K553" s="49" t="s">
        <v>617</v>
      </c>
      <c r="L553" s="49"/>
      <c r="M553" s="191"/>
      <c r="N553" s="192">
        <v>6912.5</v>
      </c>
      <c r="O553" s="189">
        <f t="shared" si="8"/>
        <v>207977.50000000023</v>
      </c>
    </row>
    <row r="554" spans="1:15" ht="22.05" hidden="1" customHeight="1" x14ac:dyDescent="0.2">
      <c r="A554" s="186">
        <v>45769</v>
      </c>
      <c r="B554" s="20" t="s">
        <v>35</v>
      </c>
      <c r="C554" s="122">
        <v>344493</v>
      </c>
      <c r="D554" s="123"/>
      <c r="E554" s="123" t="s">
        <v>569</v>
      </c>
      <c r="F554" s="22" t="s">
        <v>79</v>
      </c>
      <c r="G554" s="41"/>
      <c r="H554" s="21" t="s">
        <v>21</v>
      </c>
      <c r="I554" s="21" t="s">
        <v>28</v>
      </c>
      <c r="J554" s="171" t="s">
        <v>30</v>
      </c>
      <c r="K554" s="49" t="s">
        <v>1769</v>
      </c>
      <c r="L554" s="49"/>
      <c r="M554" s="191">
        <v>40000</v>
      </c>
      <c r="N554" s="192"/>
      <c r="O554" s="189">
        <f t="shared" si="8"/>
        <v>247977.50000000023</v>
      </c>
    </row>
    <row r="555" spans="1:15" ht="22.05" hidden="1" customHeight="1" x14ac:dyDescent="0.2">
      <c r="A555" s="186">
        <v>45769</v>
      </c>
      <c r="B555" s="20" t="s">
        <v>35</v>
      </c>
      <c r="C555" s="122">
        <v>523300</v>
      </c>
      <c r="D555" s="123"/>
      <c r="E555" s="123" t="s">
        <v>577</v>
      </c>
      <c r="F555" s="22" t="s">
        <v>99</v>
      </c>
      <c r="G555" s="41"/>
      <c r="H555" s="21" t="s">
        <v>22</v>
      </c>
      <c r="I555" s="21" t="s">
        <v>81</v>
      </c>
      <c r="J555" s="171" t="s">
        <v>171</v>
      </c>
      <c r="K555" s="49" t="s">
        <v>621</v>
      </c>
      <c r="L555" s="49"/>
      <c r="M555" s="191"/>
      <c r="N555" s="192">
        <v>7977.5</v>
      </c>
      <c r="O555" s="189">
        <f t="shared" si="8"/>
        <v>240000.00000000023</v>
      </c>
    </row>
    <row r="556" spans="1:15" ht="22.05" hidden="1" customHeight="1" x14ac:dyDescent="0.2">
      <c r="A556" s="186">
        <v>45769</v>
      </c>
      <c r="B556" s="20" t="s">
        <v>35</v>
      </c>
      <c r="C556" s="122">
        <v>527147</v>
      </c>
      <c r="D556" s="123"/>
      <c r="E556" s="123" t="s">
        <v>577</v>
      </c>
      <c r="F556" s="22" t="s">
        <v>99</v>
      </c>
      <c r="G556" s="41"/>
      <c r="H556" s="21" t="s">
        <v>22</v>
      </c>
      <c r="I556" s="21" t="s">
        <v>81</v>
      </c>
      <c r="J556" s="171" t="s">
        <v>171</v>
      </c>
      <c r="K556" s="49" t="s">
        <v>621</v>
      </c>
      <c r="L556" s="49"/>
      <c r="M556" s="191"/>
      <c r="N556" s="192">
        <v>500</v>
      </c>
      <c r="O556" s="189">
        <f t="shared" si="8"/>
        <v>239500.00000000023</v>
      </c>
    </row>
    <row r="557" spans="1:15" ht="22.05" hidden="1" customHeight="1" x14ac:dyDescent="0.2">
      <c r="A557" s="186">
        <v>45769</v>
      </c>
      <c r="B557" s="20" t="s">
        <v>35</v>
      </c>
      <c r="C557" s="122">
        <v>537313</v>
      </c>
      <c r="D557" s="123"/>
      <c r="E557" s="123" t="s">
        <v>577</v>
      </c>
      <c r="F557" s="22" t="s">
        <v>99</v>
      </c>
      <c r="G557" s="41"/>
      <c r="H557" s="21" t="s">
        <v>22</v>
      </c>
      <c r="I557" s="21" t="s">
        <v>81</v>
      </c>
      <c r="J557" s="171" t="s">
        <v>171</v>
      </c>
      <c r="K557" s="123" t="s">
        <v>621</v>
      </c>
      <c r="L557" s="49"/>
      <c r="M557" s="191"/>
      <c r="N557" s="192">
        <v>127000</v>
      </c>
      <c r="O557" s="189">
        <f t="shared" si="8"/>
        <v>112500.00000000023</v>
      </c>
    </row>
    <row r="558" spans="1:15" ht="22.05" hidden="1" customHeight="1" x14ac:dyDescent="0.2">
      <c r="A558" s="186">
        <v>45770</v>
      </c>
      <c r="B558" s="20" t="s">
        <v>35</v>
      </c>
      <c r="C558" s="122">
        <v>227701</v>
      </c>
      <c r="D558" s="123"/>
      <c r="E558" s="123" t="s">
        <v>577</v>
      </c>
      <c r="F558" s="22" t="s">
        <v>99</v>
      </c>
      <c r="G558" s="41"/>
      <c r="H558" s="21" t="s">
        <v>22</v>
      </c>
      <c r="I558" s="21" t="s">
        <v>81</v>
      </c>
      <c r="J558" s="171" t="s">
        <v>174</v>
      </c>
      <c r="K558" s="49" t="s">
        <v>623</v>
      </c>
      <c r="L558" s="49"/>
      <c r="M558" s="335"/>
      <c r="N558" s="192">
        <v>5000</v>
      </c>
      <c r="O558" s="189">
        <f t="shared" si="8"/>
        <v>107500.00000000023</v>
      </c>
    </row>
    <row r="559" spans="1:15" ht="22.05" hidden="1" customHeight="1" x14ac:dyDescent="0.2">
      <c r="A559" s="186">
        <v>45770</v>
      </c>
      <c r="B559" s="20" t="s">
        <v>35</v>
      </c>
      <c r="C559" s="122">
        <v>227704</v>
      </c>
      <c r="D559" s="123"/>
      <c r="E559" s="123" t="s">
        <v>3321</v>
      </c>
      <c r="F559" s="22" t="s">
        <v>99</v>
      </c>
      <c r="G559" s="41"/>
      <c r="H559" s="21" t="s">
        <v>22</v>
      </c>
      <c r="I559" s="21" t="s">
        <v>81</v>
      </c>
      <c r="J559" s="171" t="s">
        <v>181</v>
      </c>
      <c r="K559" s="49" t="s">
        <v>848</v>
      </c>
      <c r="L559" s="49"/>
      <c r="M559" s="335"/>
      <c r="N559" s="192">
        <v>2962.5</v>
      </c>
      <c r="O559" s="189">
        <f t="shared" si="8"/>
        <v>104537.50000000023</v>
      </c>
    </row>
    <row r="560" spans="1:15" ht="22.05" hidden="1" customHeight="1" x14ac:dyDescent="0.2">
      <c r="A560" s="186">
        <v>45770</v>
      </c>
      <c r="B560" s="20" t="s">
        <v>35</v>
      </c>
      <c r="C560" s="122">
        <v>227695</v>
      </c>
      <c r="D560" s="123"/>
      <c r="E560" s="123" t="s">
        <v>3322</v>
      </c>
      <c r="F560" s="22" t="s">
        <v>99</v>
      </c>
      <c r="G560" s="41"/>
      <c r="H560" s="21" t="s">
        <v>22</v>
      </c>
      <c r="I560" s="21" t="s">
        <v>81</v>
      </c>
      <c r="J560" s="171" t="s">
        <v>183</v>
      </c>
      <c r="K560" s="39" t="s">
        <v>628</v>
      </c>
      <c r="L560" s="49"/>
      <c r="M560" s="335"/>
      <c r="N560" s="192">
        <v>7900</v>
      </c>
      <c r="O560" s="189">
        <f t="shared" si="8"/>
        <v>96637.500000000233</v>
      </c>
    </row>
    <row r="561" spans="1:15" ht="22.05" hidden="1" customHeight="1" x14ac:dyDescent="0.2">
      <c r="A561" s="186">
        <v>45770</v>
      </c>
      <c r="B561" s="20" t="s">
        <v>35</v>
      </c>
      <c r="C561" s="122">
        <v>227705</v>
      </c>
      <c r="D561" s="123"/>
      <c r="E561" s="123" t="s">
        <v>3323</v>
      </c>
      <c r="F561" s="22" t="s">
        <v>99</v>
      </c>
      <c r="G561" s="41"/>
      <c r="H561" s="21" t="s">
        <v>22</v>
      </c>
      <c r="I561" s="21" t="s">
        <v>81</v>
      </c>
      <c r="J561" s="171" t="s">
        <v>184</v>
      </c>
      <c r="K561" s="49" t="s">
        <v>849</v>
      </c>
      <c r="L561" s="49"/>
      <c r="M561" s="335"/>
      <c r="N561" s="192">
        <v>18762.5</v>
      </c>
      <c r="O561" s="189">
        <f t="shared" si="8"/>
        <v>77875.000000000233</v>
      </c>
    </row>
    <row r="562" spans="1:15" ht="22.05" hidden="1" customHeight="1" x14ac:dyDescent="0.2">
      <c r="A562" s="186">
        <v>45770</v>
      </c>
      <c r="B562" s="20" t="s">
        <v>35</v>
      </c>
      <c r="C562" s="122">
        <v>227698</v>
      </c>
      <c r="D562" s="123"/>
      <c r="E562" s="123" t="s">
        <v>815</v>
      </c>
      <c r="F562" s="22" t="s">
        <v>99</v>
      </c>
      <c r="G562" s="41"/>
      <c r="H562" s="21" t="s">
        <v>22</v>
      </c>
      <c r="I562" s="21" t="s">
        <v>81</v>
      </c>
      <c r="J562" s="171" t="s">
        <v>180</v>
      </c>
      <c r="K562" s="49" t="s">
        <v>629</v>
      </c>
      <c r="L562" s="49"/>
      <c r="M562" s="335"/>
      <c r="N562" s="192">
        <v>1975</v>
      </c>
      <c r="O562" s="189">
        <f t="shared" si="8"/>
        <v>75900.000000000233</v>
      </c>
    </row>
    <row r="563" spans="1:15" ht="22.05" hidden="1" customHeight="1" x14ac:dyDescent="0.2">
      <c r="A563" s="186">
        <v>45770</v>
      </c>
      <c r="B563" s="20" t="s">
        <v>35</v>
      </c>
      <c r="C563" s="122">
        <v>227696</v>
      </c>
      <c r="D563" s="123"/>
      <c r="E563" s="123" t="s">
        <v>577</v>
      </c>
      <c r="F563" s="22" t="s">
        <v>99</v>
      </c>
      <c r="G563" s="41"/>
      <c r="H563" s="21" t="s">
        <v>22</v>
      </c>
      <c r="I563" s="21" t="s">
        <v>81</v>
      </c>
      <c r="J563" s="171" t="s">
        <v>175</v>
      </c>
      <c r="K563" s="49" t="s">
        <v>850</v>
      </c>
      <c r="L563" s="49"/>
      <c r="M563" s="335"/>
      <c r="N563" s="192">
        <v>1000</v>
      </c>
      <c r="O563" s="189">
        <f t="shared" si="8"/>
        <v>74900.000000000233</v>
      </c>
    </row>
    <row r="564" spans="1:15" ht="22.05" hidden="1" customHeight="1" x14ac:dyDescent="0.2">
      <c r="A564" s="186">
        <v>45770</v>
      </c>
      <c r="B564" s="20" t="s">
        <v>35</v>
      </c>
      <c r="C564" s="122">
        <v>335394</v>
      </c>
      <c r="D564" s="123"/>
      <c r="E564" s="123" t="s">
        <v>3324</v>
      </c>
      <c r="F564" s="22" t="s">
        <v>99</v>
      </c>
      <c r="G564" s="41"/>
      <c r="H564" s="21" t="s">
        <v>22</v>
      </c>
      <c r="I564" s="21" t="s">
        <v>55</v>
      </c>
      <c r="J564" s="171" t="s">
        <v>70</v>
      </c>
      <c r="K564" s="49" t="s">
        <v>612</v>
      </c>
      <c r="L564" s="49"/>
      <c r="M564" s="191"/>
      <c r="N564" s="192">
        <v>3600</v>
      </c>
      <c r="O564" s="189">
        <f t="shared" si="8"/>
        <v>71300.000000000233</v>
      </c>
    </row>
    <row r="565" spans="1:15" ht="22.05" hidden="1" customHeight="1" x14ac:dyDescent="0.2">
      <c r="A565" s="186">
        <v>45770</v>
      </c>
      <c r="B565" s="20" t="s">
        <v>35</v>
      </c>
      <c r="C565" s="122">
        <v>346641</v>
      </c>
      <c r="D565" s="123"/>
      <c r="E565" s="123" t="s">
        <v>3325</v>
      </c>
      <c r="F565" s="22" t="s">
        <v>99</v>
      </c>
      <c r="G565" s="41"/>
      <c r="H565" s="21" t="s">
        <v>22</v>
      </c>
      <c r="I565" s="21" t="s">
        <v>55</v>
      </c>
      <c r="J565" s="171" t="s">
        <v>70</v>
      </c>
      <c r="K565" s="49" t="s">
        <v>2616</v>
      </c>
      <c r="L565" s="49"/>
      <c r="M565" s="191"/>
      <c r="N565" s="192">
        <v>5197</v>
      </c>
      <c r="O565" s="189">
        <f t="shared" si="8"/>
        <v>66103.000000000233</v>
      </c>
    </row>
    <row r="566" spans="1:15" ht="22.05" hidden="1" customHeight="1" x14ac:dyDescent="0.2">
      <c r="A566" s="186">
        <v>45770</v>
      </c>
      <c r="B566" s="20" t="s">
        <v>35</v>
      </c>
      <c r="C566" s="122">
        <v>358961</v>
      </c>
      <c r="D566" s="123"/>
      <c r="E566" s="123" t="s">
        <v>569</v>
      </c>
      <c r="F566" s="22" t="s">
        <v>79</v>
      </c>
      <c r="G566" s="41"/>
      <c r="H566" s="21" t="s">
        <v>21</v>
      </c>
      <c r="I566" s="21" t="s">
        <v>28</v>
      </c>
      <c r="J566" s="171" t="s">
        <v>30</v>
      </c>
      <c r="K566" s="49" t="s">
        <v>1079</v>
      </c>
      <c r="L566" s="49"/>
      <c r="M566" s="191">
        <v>27000</v>
      </c>
      <c r="N566" s="192"/>
      <c r="O566" s="189">
        <f t="shared" si="8"/>
        <v>93103.000000000233</v>
      </c>
    </row>
    <row r="567" spans="1:15" ht="22.05" hidden="1" customHeight="1" x14ac:dyDescent="0.2">
      <c r="A567" s="186">
        <v>45770</v>
      </c>
      <c r="B567" s="20" t="s">
        <v>35</v>
      </c>
      <c r="C567" s="122">
        <v>529815</v>
      </c>
      <c r="D567" s="123"/>
      <c r="E567" s="123" t="s">
        <v>577</v>
      </c>
      <c r="F567" s="22" t="s">
        <v>99</v>
      </c>
      <c r="G567" s="41"/>
      <c r="H567" s="21" t="s">
        <v>22</v>
      </c>
      <c r="I567" s="21" t="s">
        <v>81</v>
      </c>
      <c r="J567" s="171" t="s">
        <v>171</v>
      </c>
      <c r="K567" s="49" t="s">
        <v>621</v>
      </c>
      <c r="L567" s="49"/>
      <c r="M567" s="191"/>
      <c r="N567" s="192">
        <v>3103</v>
      </c>
      <c r="O567" s="189">
        <f t="shared" si="8"/>
        <v>90000.000000000233</v>
      </c>
    </row>
    <row r="568" spans="1:15" ht="22.05" hidden="1" customHeight="1" x14ac:dyDescent="0.2">
      <c r="A568" s="186">
        <v>45770</v>
      </c>
      <c r="B568" s="20" t="s">
        <v>35</v>
      </c>
      <c r="C568" s="197">
        <v>563124</v>
      </c>
      <c r="D568" s="123"/>
      <c r="E568" s="123" t="s">
        <v>578</v>
      </c>
      <c r="F568" s="22" t="s">
        <v>99</v>
      </c>
      <c r="G568" s="41"/>
      <c r="H568" s="21" t="s">
        <v>22</v>
      </c>
      <c r="I568" s="21" t="s">
        <v>81</v>
      </c>
      <c r="J568" s="171" t="s">
        <v>168</v>
      </c>
      <c r="K568" s="39" t="s">
        <v>622</v>
      </c>
      <c r="L568" s="49"/>
      <c r="M568" s="191"/>
      <c r="N568" s="192">
        <v>3000</v>
      </c>
      <c r="O568" s="189">
        <f t="shared" si="8"/>
        <v>87000.000000000233</v>
      </c>
    </row>
    <row r="569" spans="1:15" ht="22.05" hidden="1" customHeight="1" x14ac:dyDescent="0.2">
      <c r="A569" s="186">
        <v>45771</v>
      </c>
      <c r="B569" s="20" t="s">
        <v>35</v>
      </c>
      <c r="C569" s="122">
        <v>198721</v>
      </c>
      <c r="D569" s="123" t="s">
        <v>2593</v>
      </c>
      <c r="E569" s="123" t="s">
        <v>2582</v>
      </c>
      <c r="F569" s="22" t="s">
        <v>99</v>
      </c>
      <c r="G569" s="41"/>
      <c r="H569" s="21" t="s">
        <v>22</v>
      </c>
      <c r="I569" s="21" t="s">
        <v>103</v>
      </c>
      <c r="J569" s="171" t="s">
        <v>94</v>
      </c>
      <c r="K569" s="49" t="s">
        <v>2685</v>
      </c>
      <c r="L569" s="49"/>
      <c r="M569" s="335"/>
      <c r="N569" s="192">
        <v>15000</v>
      </c>
      <c r="O569" s="189">
        <f t="shared" si="8"/>
        <v>72000.000000000233</v>
      </c>
    </row>
    <row r="570" spans="1:15" ht="22.05" hidden="1" customHeight="1" x14ac:dyDescent="0.2">
      <c r="A570" s="186">
        <v>45771</v>
      </c>
      <c r="B570" s="20" t="s">
        <v>35</v>
      </c>
      <c r="C570" s="122">
        <v>198722</v>
      </c>
      <c r="D570" s="123"/>
      <c r="E570" s="123" t="s">
        <v>578</v>
      </c>
      <c r="F570" s="22" t="s">
        <v>99</v>
      </c>
      <c r="G570" s="41"/>
      <c r="H570" s="21" t="s">
        <v>22</v>
      </c>
      <c r="I570" s="21" t="s">
        <v>81</v>
      </c>
      <c r="J570" s="171" t="s">
        <v>168</v>
      </c>
      <c r="K570" s="49" t="s">
        <v>622</v>
      </c>
      <c r="L570" s="49"/>
      <c r="M570" s="335"/>
      <c r="N570" s="192">
        <v>4000</v>
      </c>
      <c r="O570" s="189">
        <f t="shared" si="8"/>
        <v>68000.000000000233</v>
      </c>
    </row>
    <row r="571" spans="1:15" ht="22.05" hidden="1" customHeight="1" x14ac:dyDescent="0.2">
      <c r="A571" s="186">
        <v>45771</v>
      </c>
      <c r="B571" s="20" t="s">
        <v>35</v>
      </c>
      <c r="C571" s="122">
        <v>243731</v>
      </c>
      <c r="D571" s="123"/>
      <c r="E571" s="123" t="s">
        <v>3326</v>
      </c>
      <c r="F571" s="22" t="s">
        <v>99</v>
      </c>
      <c r="G571" s="41"/>
      <c r="H571" s="21" t="s">
        <v>22</v>
      </c>
      <c r="I571" s="21" t="s">
        <v>103</v>
      </c>
      <c r="J571" s="171" t="s">
        <v>95</v>
      </c>
      <c r="K571" s="49" t="s">
        <v>612</v>
      </c>
      <c r="L571" s="49"/>
      <c r="M571" s="335"/>
      <c r="N571" s="192">
        <v>2300</v>
      </c>
      <c r="O571" s="189">
        <f t="shared" si="8"/>
        <v>65700.000000000233</v>
      </c>
    </row>
    <row r="572" spans="1:15" ht="22.05" hidden="1" customHeight="1" x14ac:dyDescent="0.2">
      <c r="A572" s="186">
        <v>45771</v>
      </c>
      <c r="B572" s="20" t="s">
        <v>35</v>
      </c>
      <c r="C572" s="122">
        <v>370543</v>
      </c>
      <c r="D572" s="123"/>
      <c r="E572" s="123" t="s">
        <v>569</v>
      </c>
      <c r="F572" s="22" t="s">
        <v>79</v>
      </c>
      <c r="G572" s="41"/>
      <c r="H572" s="21" t="s">
        <v>21</v>
      </c>
      <c r="I572" s="21" t="s">
        <v>28</v>
      </c>
      <c r="J572" s="171" t="s">
        <v>30</v>
      </c>
      <c r="K572" s="49" t="s">
        <v>3379</v>
      </c>
      <c r="L572" s="49"/>
      <c r="M572" s="335">
        <v>12000</v>
      </c>
      <c r="N572" s="192"/>
      <c r="O572" s="189">
        <f t="shared" si="8"/>
        <v>77700.000000000233</v>
      </c>
    </row>
    <row r="573" spans="1:15" ht="22.05" hidden="1" customHeight="1" x14ac:dyDescent="0.2">
      <c r="A573" s="186">
        <v>45771</v>
      </c>
      <c r="B573" s="20" t="s">
        <v>35</v>
      </c>
      <c r="C573" s="122">
        <v>584237</v>
      </c>
      <c r="D573" s="123"/>
      <c r="E573" s="123" t="s">
        <v>569</v>
      </c>
      <c r="F573" s="22" t="s">
        <v>79</v>
      </c>
      <c r="G573" s="41"/>
      <c r="H573" s="21" t="s">
        <v>21</v>
      </c>
      <c r="I573" s="21" t="s">
        <v>28</v>
      </c>
      <c r="J573" s="171" t="s">
        <v>30</v>
      </c>
      <c r="K573" s="49" t="s">
        <v>1391</v>
      </c>
      <c r="L573" s="49"/>
      <c r="M573" s="335">
        <v>48250</v>
      </c>
      <c r="N573" s="192"/>
      <c r="O573" s="189">
        <f t="shared" si="8"/>
        <v>125950.00000000023</v>
      </c>
    </row>
    <row r="574" spans="1:15" ht="22.05" hidden="1" customHeight="1" x14ac:dyDescent="0.2">
      <c r="A574" s="186">
        <v>45771</v>
      </c>
      <c r="B574" s="20" t="s">
        <v>35</v>
      </c>
      <c r="C574" s="122">
        <v>485531</v>
      </c>
      <c r="D574" s="123" t="s">
        <v>3327</v>
      </c>
      <c r="E574" s="123" t="s">
        <v>3328</v>
      </c>
      <c r="F574" s="22" t="s">
        <v>99</v>
      </c>
      <c r="G574" s="41"/>
      <c r="H574" s="21" t="s">
        <v>22</v>
      </c>
      <c r="I574" s="21" t="s">
        <v>55</v>
      </c>
      <c r="J574" s="171" t="s">
        <v>70</v>
      </c>
      <c r="K574" s="49" t="s">
        <v>847</v>
      </c>
      <c r="L574" s="49"/>
      <c r="M574" s="335"/>
      <c r="N574" s="192">
        <v>32500</v>
      </c>
      <c r="O574" s="189">
        <f t="shared" si="8"/>
        <v>93450.000000000233</v>
      </c>
    </row>
    <row r="575" spans="1:15" ht="22.05" hidden="1" customHeight="1" x14ac:dyDescent="0.2">
      <c r="A575" s="186">
        <v>45771</v>
      </c>
      <c r="B575" s="20" t="s">
        <v>35</v>
      </c>
      <c r="C575" s="122">
        <v>485533</v>
      </c>
      <c r="D575" s="123" t="s">
        <v>3327</v>
      </c>
      <c r="E575" s="123" t="s">
        <v>3329</v>
      </c>
      <c r="F575" s="22" t="s">
        <v>99</v>
      </c>
      <c r="G575" s="41"/>
      <c r="H575" s="21" t="s">
        <v>22</v>
      </c>
      <c r="I575" s="21" t="s">
        <v>55</v>
      </c>
      <c r="J575" s="171" t="s">
        <v>70</v>
      </c>
      <c r="K575" s="49" t="s">
        <v>851</v>
      </c>
      <c r="L575" s="49"/>
      <c r="M575" s="335"/>
      <c r="N575" s="192">
        <v>24745.7</v>
      </c>
      <c r="O575" s="189">
        <f t="shared" si="8"/>
        <v>68704.300000000236</v>
      </c>
    </row>
    <row r="576" spans="1:15" ht="22.05" hidden="1" customHeight="1" x14ac:dyDescent="0.2">
      <c r="A576" s="186">
        <v>45771</v>
      </c>
      <c r="B576" s="20" t="s">
        <v>35</v>
      </c>
      <c r="C576" s="122">
        <v>485534</v>
      </c>
      <c r="D576" s="123"/>
      <c r="E576" s="123" t="s">
        <v>578</v>
      </c>
      <c r="F576" s="22" t="s">
        <v>99</v>
      </c>
      <c r="G576" s="41"/>
      <c r="H576" s="21" t="s">
        <v>22</v>
      </c>
      <c r="I576" s="21" t="s">
        <v>81</v>
      </c>
      <c r="J576" s="171" t="s">
        <v>168</v>
      </c>
      <c r="K576" s="49" t="s">
        <v>622</v>
      </c>
      <c r="L576" s="49"/>
      <c r="M576" s="335"/>
      <c r="N576" s="192">
        <v>4500</v>
      </c>
      <c r="O576" s="189">
        <f t="shared" si="8"/>
        <v>64204.300000000236</v>
      </c>
    </row>
    <row r="577" spans="1:15" ht="22.05" hidden="1" customHeight="1" x14ac:dyDescent="0.2">
      <c r="A577" s="186">
        <v>45771</v>
      </c>
      <c r="B577" s="20" t="s">
        <v>35</v>
      </c>
      <c r="C577" s="122">
        <v>519845</v>
      </c>
      <c r="D577" s="123"/>
      <c r="E577" s="123" t="s">
        <v>3330</v>
      </c>
      <c r="F577" s="22" t="s">
        <v>99</v>
      </c>
      <c r="G577" s="41"/>
      <c r="H577" s="21" t="s">
        <v>22</v>
      </c>
      <c r="I577" s="21" t="s">
        <v>103</v>
      </c>
      <c r="J577" s="171" t="s">
        <v>95</v>
      </c>
      <c r="K577" s="49" t="s">
        <v>612</v>
      </c>
      <c r="L577" s="49"/>
      <c r="M577" s="335"/>
      <c r="N577" s="192">
        <v>3150</v>
      </c>
      <c r="O577" s="189">
        <f t="shared" si="8"/>
        <v>61054.300000000236</v>
      </c>
    </row>
    <row r="578" spans="1:15" ht="22.05" hidden="1" customHeight="1" x14ac:dyDescent="0.2">
      <c r="A578" s="186">
        <v>45772</v>
      </c>
      <c r="B578" s="20" t="s">
        <v>35</v>
      </c>
      <c r="C578" s="122">
        <v>195393</v>
      </c>
      <c r="D578" s="123"/>
      <c r="E578" s="123" t="s">
        <v>3331</v>
      </c>
      <c r="F578" s="22" t="s">
        <v>99</v>
      </c>
      <c r="G578" s="41"/>
      <c r="H578" s="21" t="s">
        <v>22</v>
      </c>
      <c r="I578" s="21" t="s">
        <v>81</v>
      </c>
      <c r="J578" s="171" t="s">
        <v>182</v>
      </c>
      <c r="K578" s="49" t="s">
        <v>616</v>
      </c>
      <c r="L578" s="49"/>
      <c r="M578" s="335"/>
      <c r="N578" s="192">
        <v>48387.199999999997</v>
      </c>
      <c r="O578" s="189">
        <f t="shared" si="8"/>
        <v>12667.100000000239</v>
      </c>
    </row>
    <row r="579" spans="1:15" ht="22.05" hidden="1" customHeight="1" x14ac:dyDescent="0.2">
      <c r="A579" s="186">
        <v>45772</v>
      </c>
      <c r="B579" s="20" t="s">
        <v>35</v>
      </c>
      <c r="C579" s="122">
        <v>203704</v>
      </c>
      <c r="D579" s="123"/>
      <c r="E579" s="123" t="s">
        <v>1066</v>
      </c>
      <c r="F579" s="22" t="s">
        <v>99</v>
      </c>
      <c r="G579" s="41"/>
      <c r="H579" s="21" t="s">
        <v>21</v>
      </c>
      <c r="I579" s="21" t="s">
        <v>81</v>
      </c>
      <c r="J579" s="171" t="s">
        <v>182</v>
      </c>
      <c r="K579" s="49" t="s">
        <v>616</v>
      </c>
      <c r="L579" s="49"/>
      <c r="M579" s="335">
        <v>12500</v>
      </c>
      <c r="N579" s="192"/>
      <c r="O579" s="189">
        <f t="shared" si="8"/>
        <v>25167.100000000239</v>
      </c>
    </row>
    <row r="580" spans="1:15" ht="22.05" hidden="1" customHeight="1" x14ac:dyDescent="0.2">
      <c r="A580" s="186">
        <v>45772</v>
      </c>
      <c r="B580" s="20" t="s">
        <v>35</v>
      </c>
      <c r="C580" s="122">
        <v>63422</v>
      </c>
      <c r="D580" s="123" t="s">
        <v>3332</v>
      </c>
      <c r="E580" s="123" t="s">
        <v>1044</v>
      </c>
      <c r="F580" s="22" t="s">
        <v>3333</v>
      </c>
      <c r="G580" s="41"/>
      <c r="H580" s="21" t="s">
        <v>22</v>
      </c>
      <c r="I580" s="21" t="s">
        <v>81</v>
      </c>
      <c r="J580" s="171" t="s">
        <v>33</v>
      </c>
      <c r="K580" s="49" t="s">
        <v>621</v>
      </c>
      <c r="L580" s="49"/>
      <c r="M580" s="335"/>
      <c r="N580" s="192">
        <v>23610</v>
      </c>
      <c r="O580" s="189">
        <f t="shared" si="8"/>
        <v>1557.1000000002387</v>
      </c>
    </row>
    <row r="581" spans="1:15" ht="22.05" hidden="1" customHeight="1" x14ac:dyDescent="0.2">
      <c r="A581" s="186">
        <v>45772</v>
      </c>
      <c r="B581" s="20" t="s">
        <v>35</v>
      </c>
      <c r="C581" s="122">
        <v>379555</v>
      </c>
      <c r="D581" s="123"/>
      <c r="E581" s="123" t="s">
        <v>569</v>
      </c>
      <c r="F581" s="22" t="s">
        <v>79</v>
      </c>
      <c r="G581" s="41"/>
      <c r="H581" s="21" t="s">
        <v>21</v>
      </c>
      <c r="I581" s="21" t="s">
        <v>28</v>
      </c>
      <c r="J581" s="171" t="s">
        <v>30</v>
      </c>
      <c r="K581" s="49" t="s">
        <v>639</v>
      </c>
      <c r="L581" s="49"/>
      <c r="M581" s="335">
        <v>16000</v>
      </c>
      <c r="N581" s="192"/>
      <c r="O581" s="189">
        <f t="shared" si="8"/>
        <v>17557.100000000239</v>
      </c>
    </row>
    <row r="582" spans="1:15" ht="22.05" hidden="1" customHeight="1" x14ac:dyDescent="0.2">
      <c r="A582" s="186">
        <v>45772</v>
      </c>
      <c r="B582" s="20" t="s">
        <v>35</v>
      </c>
      <c r="C582" s="122">
        <v>1126183</v>
      </c>
      <c r="D582" s="123"/>
      <c r="E582" s="123" t="s">
        <v>569</v>
      </c>
      <c r="F582" s="22" t="s">
        <v>99</v>
      </c>
      <c r="G582" s="41"/>
      <c r="H582" s="21" t="s">
        <v>21</v>
      </c>
      <c r="I582" s="21" t="s">
        <v>28</v>
      </c>
      <c r="J582" s="171" t="s">
        <v>30</v>
      </c>
      <c r="K582" s="49" t="s">
        <v>615</v>
      </c>
      <c r="L582" s="49"/>
      <c r="M582" s="335">
        <v>1000000</v>
      </c>
      <c r="N582" s="192"/>
      <c r="O582" s="189">
        <f t="shared" si="8"/>
        <v>1017557.1000000002</v>
      </c>
    </row>
    <row r="583" spans="1:15" ht="22.05" hidden="1" customHeight="1" x14ac:dyDescent="0.2">
      <c r="A583" s="186">
        <v>45772</v>
      </c>
      <c r="B583" s="20" t="s">
        <v>35</v>
      </c>
      <c r="C583" s="122">
        <v>487858</v>
      </c>
      <c r="D583" s="123"/>
      <c r="E583" s="123" t="s">
        <v>3334</v>
      </c>
      <c r="F583" s="22" t="s">
        <v>99</v>
      </c>
      <c r="G583" s="41"/>
      <c r="H583" s="21" t="s">
        <v>22</v>
      </c>
      <c r="I583" s="21" t="s">
        <v>81</v>
      </c>
      <c r="J583" s="171" t="s">
        <v>182</v>
      </c>
      <c r="K583" s="49" t="s">
        <v>616</v>
      </c>
      <c r="L583" s="49"/>
      <c r="M583" s="191"/>
      <c r="N583" s="192">
        <v>314117.5</v>
      </c>
      <c r="O583" s="189">
        <f t="shared" ref="O583:O647" si="9">O582+M583-N583</f>
        <v>703439.60000000021</v>
      </c>
    </row>
    <row r="584" spans="1:15" ht="22.05" hidden="1" customHeight="1" x14ac:dyDescent="0.2">
      <c r="A584" s="186">
        <v>45772</v>
      </c>
      <c r="B584" s="20" t="s">
        <v>35</v>
      </c>
      <c r="C584" s="122">
        <v>487861</v>
      </c>
      <c r="D584" s="123"/>
      <c r="E584" s="123" t="s">
        <v>3335</v>
      </c>
      <c r="F584" s="22" t="s">
        <v>99</v>
      </c>
      <c r="G584" s="41"/>
      <c r="H584" s="21" t="s">
        <v>22</v>
      </c>
      <c r="I584" s="21" t="s">
        <v>81</v>
      </c>
      <c r="J584" s="171" t="s">
        <v>180</v>
      </c>
      <c r="K584" s="49" t="s">
        <v>629</v>
      </c>
      <c r="L584" s="49"/>
      <c r="M584" s="191"/>
      <c r="N584" s="192">
        <v>313037.5</v>
      </c>
      <c r="O584" s="189">
        <f t="shared" si="9"/>
        <v>390402.10000000021</v>
      </c>
    </row>
    <row r="585" spans="1:15" ht="22.05" hidden="1" customHeight="1" x14ac:dyDescent="0.2">
      <c r="A585" s="186">
        <v>45772</v>
      </c>
      <c r="B585" s="20" t="s">
        <v>35</v>
      </c>
      <c r="C585" s="122">
        <v>487856</v>
      </c>
      <c r="D585" s="123"/>
      <c r="E585" s="123" t="s">
        <v>3335</v>
      </c>
      <c r="F585" s="22" t="s">
        <v>99</v>
      </c>
      <c r="G585" s="41"/>
      <c r="H585" s="21" t="s">
        <v>22</v>
      </c>
      <c r="I585" s="21" t="s">
        <v>81</v>
      </c>
      <c r="J585" s="171" t="s">
        <v>181</v>
      </c>
      <c r="K585" s="49" t="s">
        <v>848</v>
      </c>
      <c r="L585" s="49"/>
      <c r="M585" s="191"/>
      <c r="N585" s="192">
        <v>313037.5</v>
      </c>
      <c r="O585" s="189">
        <f t="shared" si="9"/>
        <v>77364.60000000021</v>
      </c>
    </row>
    <row r="586" spans="1:15" ht="22.05" hidden="1" customHeight="1" x14ac:dyDescent="0.2">
      <c r="A586" s="186">
        <v>45772</v>
      </c>
      <c r="B586" s="20" t="s">
        <v>35</v>
      </c>
      <c r="C586" s="122">
        <v>530469</v>
      </c>
      <c r="D586" s="123"/>
      <c r="E586" s="123" t="s">
        <v>577</v>
      </c>
      <c r="F586" s="22" t="s">
        <v>99</v>
      </c>
      <c r="G586" s="41"/>
      <c r="H586" s="21" t="s">
        <v>22</v>
      </c>
      <c r="I586" s="21" t="s">
        <v>81</v>
      </c>
      <c r="J586" s="171" t="s">
        <v>171</v>
      </c>
      <c r="K586" s="49" t="s">
        <v>621</v>
      </c>
      <c r="L586" s="49"/>
      <c r="M586" s="191"/>
      <c r="N586" s="192">
        <v>77000</v>
      </c>
      <c r="O586" s="189">
        <f t="shared" si="9"/>
        <v>364.60000000020955</v>
      </c>
    </row>
    <row r="587" spans="1:15" ht="22.05" hidden="1" customHeight="1" x14ac:dyDescent="0.2">
      <c r="A587" s="186">
        <v>45772</v>
      </c>
      <c r="B587" s="20" t="s">
        <v>35</v>
      </c>
      <c r="C587" s="122">
        <v>5006143</v>
      </c>
      <c r="D587" s="123"/>
      <c r="E587" s="123" t="s">
        <v>569</v>
      </c>
      <c r="F587" s="22" t="s">
        <v>99</v>
      </c>
      <c r="G587" s="41"/>
      <c r="H587" s="21" t="s">
        <v>21</v>
      </c>
      <c r="I587" s="21" t="s">
        <v>28</v>
      </c>
      <c r="J587" s="171" t="s">
        <v>30</v>
      </c>
      <c r="K587" s="49" t="s">
        <v>844</v>
      </c>
      <c r="L587" s="49"/>
      <c r="M587" s="191">
        <v>250659</v>
      </c>
      <c r="N587" s="192"/>
      <c r="O587" s="189">
        <f t="shared" si="9"/>
        <v>251023.60000000021</v>
      </c>
    </row>
    <row r="588" spans="1:15" ht="22.05" hidden="1" customHeight="1" x14ac:dyDescent="0.2">
      <c r="A588" s="186">
        <v>45772</v>
      </c>
      <c r="B588" s="20" t="s">
        <v>35</v>
      </c>
      <c r="C588" s="122">
        <v>678471</v>
      </c>
      <c r="D588" s="123"/>
      <c r="E588" s="123" t="s">
        <v>578</v>
      </c>
      <c r="F588" s="22" t="s">
        <v>99</v>
      </c>
      <c r="G588" s="41"/>
      <c r="H588" s="21" t="s">
        <v>22</v>
      </c>
      <c r="I588" s="21" t="s">
        <v>81</v>
      </c>
      <c r="J588" s="171" t="s">
        <v>168</v>
      </c>
      <c r="K588" s="49" t="s">
        <v>622</v>
      </c>
      <c r="L588" s="49"/>
      <c r="M588" s="191"/>
      <c r="N588" s="192">
        <v>50000</v>
      </c>
      <c r="O588" s="189">
        <f t="shared" si="9"/>
        <v>201023.60000000021</v>
      </c>
    </row>
    <row r="589" spans="1:15" ht="22.05" hidden="1" customHeight="1" x14ac:dyDescent="0.2">
      <c r="A589" s="186">
        <v>45773</v>
      </c>
      <c r="B589" s="20" t="s">
        <v>35</v>
      </c>
      <c r="C589" s="122">
        <v>7943521</v>
      </c>
      <c r="D589" s="123"/>
      <c r="E589" s="123" t="s">
        <v>569</v>
      </c>
      <c r="F589" s="22" t="s">
        <v>99</v>
      </c>
      <c r="G589" s="41"/>
      <c r="H589" s="21" t="s">
        <v>21</v>
      </c>
      <c r="I589" s="21" t="s">
        <v>28</v>
      </c>
      <c r="J589" s="171" t="s">
        <v>30</v>
      </c>
      <c r="K589" s="49" t="s">
        <v>844</v>
      </c>
      <c r="L589" s="49"/>
      <c r="M589" s="191">
        <v>243666</v>
      </c>
      <c r="N589" s="192"/>
      <c r="O589" s="189">
        <f t="shared" si="9"/>
        <v>444689.60000000021</v>
      </c>
    </row>
    <row r="590" spans="1:15" ht="22.05" hidden="1" customHeight="1" x14ac:dyDescent="0.2">
      <c r="A590" s="186">
        <v>45773</v>
      </c>
      <c r="B590" s="20" t="s">
        <v>35</v>
      </c>
      <c r="C590" s="122">
        <v>80915</v>
      </c>
      <c r="D590" s="123" t="s">
        <v>3336</v>
      </c>
      <c r="E590" s="123" t="s">
        <v>3337</v>
      </c>
      <c r="F590" s="22" t="s">
        <v>99</v>
      </c>
      <c r="G590" s="41"/>
      <c r="H590" s="21" t="s">
        <v>22</v>
      </c>
      <c r="I590" s="21" t="s">
        <v>55</v>
      </c>
      <c r="J590" s="171" t="s">
        <v>70</v>
      </c>
      <c r="K590" s="49" t="s">
        <v>1114</v>
      </c>
      <c r="L590" s="49"/>
      <c r="M590" s="191"/>
      <c r="N590" s="192">
        <v>200000</v>
      </c>
      <c r="O590" s="189">
        <f t="shared" si="9"/>
        <v>244689.60000000021</v>
      </c>
    </row>
    <row r="591" spans="1:15" ht="22.05" hidden="1" customHeight="1" x14ac:dyDescent="0.2">
      <c r="A591" s="186">
        <v>45773</v>
      </c>
      <c r="B591" s="20" t="s">
        <v>35</v>
      </c>
      <c r="C591" s="122">
        <v>123785</v>
      </c>
      <c r="D591" s="123" t="s">
        <v>3338</v>
      </c>
      <c r="E591" s="123" t="s">
        <v>3339</v>
      </c>
      <c r="F591" s="22" t="s">
        <v>99</v>
      </c>
      <c r="G591" s="41"/>
      <c r="H591" s="21" t="s">
        <v>22</v>
      </c>
      <c r="I591" s="21" t="s">
        <v>55</v>
      </c>
      <c r="J591" s="171" t="s">
        <v>70</v>
      </c>
      <c r="K591" s="49" t="s">
        <v>1114</v>
      </c>
      <c r="L591" s="49"/>
      <c r="M591" s="191"/>
      <c r="N591" s="192">
        <v>4400</v>
      </c>
      <c r="O591" s="189">
        <f t="shared" si="9"/>
        <v>240289.60000000021</v>
      </c>
    </row>
    <row r="592" spans="1:15" ht="22.05" hidden="1" customHeight="1" x14ac:dyDescent="0.2">
      <c r="A592" s="186">
        <v>45773</v>
      </c>
      <c r="B592" s="20" t="s">
        <v>35</v>
      </c>
      <c r="C592" s="122">
        <v>125223</v>
      </c>
      <c r="D592" s="123" t="s">
        <v>3338</v>
      </c>
      <c r="E592" s="123" t="s">
        <v>574</v>
      </c>
      <c r="F592" s="22" t="s">
        <v>99</v>
      </c>
      <c r="G592" s="41"/>
      <c r="H592" s="21" t="s">
        <v>22</v>
      </c>
      <c r="I592" s="21" t="s">
        <v>55</v>
      </c>
      <c r="J592" s="171" t="s">
        <v>70</v>
      </c>
      <c r="K592" s="49" t="s">
        <v>625</v>
      </c>
      <c r="L592" s="49"/>
      <c r="M592" s="191"/>
      <c r="N592" s="192">
        <v>25000</v>
      </c>
      <c r="O592" s="189">
        <f t="shared" si="9"/>
        <v>215289.60000000021</v>
      </c>
    </row>
    <row r="593" spans="1:15" ht="22.05" hidden="1" customHeight="1" x14ac:dyDescent="0.2">
      <c r="A593" s="186">
        <v>45773</v>
      </c>
      <c r="B593" s="20" t="s">
        <v>35</v>
      </c>
      <c r="C593" s="122">
        <v>126700</v>
      </c>
      <c r="D593" s="123" t="s">
        <v>3338</v>
      </c>
      <c r="E593" s="123" t="s">
        <v>3340</v>
      </c>
      <c r="F593" s="22" t="s">
        <v>99</v>
      </c>
      <c r="G593" s="41"/>
      <c r="H593" s="21" t="s">
        <v>22</v>
      </c>
      <c r="I593" s="21" t="s">
        <v>55</v>
      </c>
      <c r="J593" s="171" t="s">
        <v>70</v>
      </c>
      <c r="K593" s="49" t="s">
        <v>851</v>
      </c>
      <c r="L593" s="49"/>
      <c r="M593" s="191"/>
      <c r="N593" s="192">
        <v>21911.67</v>
      </c>
      <c r="O593" s="189">
        <f t="shared" si="9"/>
        <v>193377.93000000023</v>
      </c>
    </row>
    <row r="594" spans="1:15" ht="22.05" hidden="1" customHeight="1" x14ac:dyDescent="0.2">
      <c r="A594" s="186">
        <v>45773</v>
      </c>
      <c r="B594" s="20" t="s">
        <v>35</v>
      </c>
      <c r="C594" s="122">
        <v>157298</v>
      </c>
      <c r="D594" s="123" t="s">
        <v>881</v>
      </c>
      <c r="E594" s="123" t="s">
        <v>2550</v>
      </c>
      <c r="F594" s="22" t="s">
        <v>99</v>
      </c>
      <c r="G594" s="41"/>
      <c r="H594" s="21" t="s">
        <v>22</v>
      </c>
      <c r="I594" s="21" t="s">
        <v>55</v>
      </c>
      <c r="J594" s="171" t="s">
        <v>70</v>
      </c>
      <c r="K594" s="49" t="s">
        <v>612</v>
      </c>
      <c r="L594" s="49"/>
      <c r="M594" s="191"/>
      <c r="N594" s="192">
        <v>18000</v>
      </c>
      <c r="O594" s="189">
        <f t="shared" si="9"/>
        <v>175377.93000000023</v>
      </c>
    </row>
    <row r="595" spans="1:15" ht="22.05" hidden="1" customHeight="1" x14ac:dyDescent="0.2">
      <c r="A595" s="186">
        <v>45773</v>
      </c>
      <c r="B595" s="20" t="s">
        <v>35</v>
      </c>
      <c r="C595" s="122">
        <v>390879</v>
      </c>
      <c r="D595" s="123"/>
      <c r="E595" s="123" t="s">
        <v>569</v>
      </c>
      <c r="F595" s="22" t="s">
        <v>79</v>
      </c>
      <c r="G595" s="41"/>
      <c r="H595" s="21" t="s">
        <v>21</v>
      </c>
      <c r="I595" s="21" t="s">
        <v>28</v>
      </c>
      <c r="J595" s="171" t="s">
        <v>30</v>
      </c>
      <c r="K595" s="49" t="s">
        <v>626</v>
      </c>
      <c r="L595" s="49"/>
      <c r="M595" s="191">
        <v>27000</v>
      </c>
      <c r="N595" s="192"/>
      <c r="O595" s="189">
        <f t="shared" si="9"/>
        <v>202377.93000000023</v>
      </c>
    </row>
    <row r="596" spans="1:15" ht="22.05" hidden="1" customHeight="1" x14ac:dyDescent="0.2">
      <c r="A596" s="186">
        <v>45773</v>
      </c>
      <c r="B596" s="20" t="s">
        <v>35</v>
      </c>
      <c r="C596" s="122">
        <v>327391</v>
      </c>
      <c r="D596" s="123" t="s">
        <v>3341</v>
      </c>
      <c r="E596" s="123" t="s">
        <v>3342</v>
      </c>
      <c r="F596" s="22" t="s">
        <v>99</v>
      </c>
      <c r="G596" s="41"/>
      <c r="H596" s="21" t="s">
        <v>22</v>
      </c>
      <c r="I596" s="21" t="s">
        <v>55</v>
      </c>
      <c r="J596" s="171" t="s">
        <v>70</v>
      </c>
      <c r="K596" s="49" t="s">
        <v>612</v>
      </c>
      <c r="L596" s="49"/>
      <c r="M596" s="191"/>
      <c r="N596" s="192">
        <v>10000</v>
      </c>
      <c r="O596" s="189">
        <f t="shared" si="9"/>
        <v>192377.93000000023</v>
      </c>
    </row>
    <row r="597" spans="1:15" ht="22.05" hidden="1" customHeight="1" x14ac:dyDescent="0.2">
      <c r="A597" s="186">
        <v>45773</v>
      </c>
      <c r="B597" s="20" t="s">
        <v>35</v>
      </c>
      <c r="C597" s="122">
        <v>329716</v>
      </c>
      <c r="D597" s="123"/>
      <c r="E597" s="123" t="s">
        <v>2582</v>
      </c>
      <c r="F597" s="22" t="s">
        <v>99</v>
      </c>
      <c r="G597" s="41"/>
      <c r="H597" s="21" t="s">
        <v>22</v>
      </c>
      <c r="I597" s="21" t="s">
        <v>103</v>
      </c>
      <c r="J597" s="171" t="s">
        <v>94</v>
      </c>
      <c r="K597" s="49" t="s">
        <v>2685</v>
      </c>
      <c r="L597" s="49"/>
      <c r="M597" s="191"/>
      <c r="N597" s="192">
        <v>5000</v>
      </c>
      <c r="O597" s="189">
        <f t="shared" si="9"/>
        <v>187377.93000000023</v>
      </c>
    </row>
    <row r="598" spans="1:15" ht="22.05" hidden="1" customHeight="1" x14ac:dyDescent="0.2">
      <c r="A598" s="186">
        <v>45775</v>
      </c>
      <c r="B598" s="20" t="s">
        <v>35</v>
      </c>
      <c r="C598" s="122">
        <v>111385</v>
      </c>
      <c r="D598" s="123"/>
      <c r="E598" s="123" t="s">
        <v>577</v>
      </c>
      <c r="F598" s="22" t="s">
        <v>99</v>
      </c>
      <c r="G598" s="41"/>
      <c r="H598" s="21" t="s">
        <v>22</v>
      </c>
      <c r="I598" s="21" t="s">
        <v>81</v>
      </c>
      <c r="J598" s="171" t="s">
        <v>171</v>
      </c>
      <c r="K598" s="49" t="s">
        <v>621</v>
      </c>
      <c r="L598" s="49"/>
      <c r="M598" s="191"/>
      <c r="N598" s="192">
        <v>13000</v>
      </c>
      <c r="O598" s="189">
        <f t="shared" si="9"/>
        <v>174377.93000000023</v>
      </c>
    </row>
    <row r="599" spans="1:15" ht="22.05" hidden="1" customHeight="1" x14ac:dyDescent="0.2">
      <c r="A599" s="186">
        <v>45775</v>
      </c>
      <c r="B599" s="20" t="s">
        <v>35</v>
      </c>
      <c r="C599" s="122">
        <v>141847</v>
      </c>
      <c r="D599" s="123"/>
      <c r="E599" s="123" t="s">
        <v>3343</v>
      </c>
      <c r="F599" s="22" t="s">
        <v>99</v>
      </c>
      <c r="G599" s="41"/>
      <c r="H599" s="21" t="s">
        <v>22</v>
      </c>
      <c r="I599" s="21" t="s">
        <v>103</v>
      </c>
      <c r="J599" s="171" t="s">
        <v>93</v>
      </c>
      <c r="K599" s="49" t="s">
        <v>1112</v>
      </c>
      <c r="L599" s="49"/>
      <c r="M599" s="191"/>
      <c r="N599" s="192">
        <v>1300</v>
      </c>
      <c r="O599" s="189">
        <f t="shared" si="9"/>
        <v>173077.93000000023</v>
      </c>
    </row>
    <row r="600" spans="1:15" ht="22.05" hidden="1" customHeight="1" x14ac:dyDescent="0.2">
      <c r="A600" s="186">
        <v>45775</v>
      </c>
      <c r="B600" s="20" t="s">
        <v>35</v>
      </c>
      <c r="C600" s="122">
        <v>148937</v>
      </c>
      <c r="D600" s="123" t="s">
        <v>3344</v>
      </c>
      <c r="E600" s="123" t="s">
        <v>3345</v>
      </c>
      <c r="F600" s="22" t="s">
        <v>99</v>
      </c>
      <c r="G600" s="41"/>
      <c r="H600" s="21" t="s">
        <v>22</v>
      </c>
      <c r="I600" s="21" t="s">
        <v>55</v>
      </c>
      <c r="J600" s="171" t="s">
        <v>70</v>
      </c>
      <c r="K600" s="49" t="s">
        <v>2616</v>
      </c>
      <c r="L600" s="49"/>
      <c r="M600" s="191"/>
      <c r="N600" s="192">
        <v>57282</v>
      </c>
      <c r="O600" s="189">
        <f t="shared" si="9"/>
        <v>115795.93000000023</v>
      </c>
    </row>
    <row r="601" spans="1:15" ht="22.05" hidden="1" customHeight="1" x14ac:dyDescent="0.2">
      <c r="A601" s="186">
        <v>45775</v>
      </c>
      <c r="B601" s="20" t="s">
        <v>35</v>
      </c>
      <c r="C601" s="122">
        <v>163856</v>
      </c>
      <c r="D601" s="123"/>
      <c r="E601" s="123" t="s">
        <v>578</v>
      </c>
      <c r="F601" s="22" t="s">
        <v>99</v>
      </c>
      <c r="G601" s="41"/>
      <c r="H601" s="21" t="s">
        <v>22</v>
      </c>
      <c r="I601" s="21" t="s">
        <v>81</v>
      </c>
      <c r="J601" s="171" t="s">
        <v>168</v>
      </c>
      <c r="K601" s="49" t="s">
        <v>622</v>
      </c>
      <c r="L601" s="49"/>
      <c r="M601" s="191"/>
      <c r="N601" s="192">
        <v>32000</v>
      </c>
      <c r="O601" s="189">
        <f t="shared" si="9"/>
        <v>83795.930000000226</v>
      </c>
    </row>
    <row r="602" spans="1:15" ht="22.05" hidden="1" customHeight="1" x14ac:dyDescent="0.2">
      <c r="A602" s="186">
        <v>45775</v>
      </c>
      <c r="B602" s="20" t="s">
        <v>35</v>
      </c>
      <c r="C602" s="122">
        <v>502885</v>
      </c>
      <c r="D602" s="123" t="s">
        <v>3346</v>
      </c>
      <c r="E602" s="123" t="s">
        <v>574</v>
      </c>
      <c r="F602" s="22" t="s">
        <v>99</v>
      </c>
      <c r="G602" s="41"/>
      <c r="H602" s="21" t="s">
        <v>22</v>
      </c>
      <c r="I602" s="21" t="s">
        <v>55</v>
      </c>
      <c r="J602" s="171" t="s">
        <v>70</v>
      </c>
      <c r="K602" s="49" t="s">
        <v>625</v>
      </c>
      <c r="L602" s="49"/>
      <c r="M602" s="191"/>
      <c r="N602" s="192">
        <v>32000</v>
      </c>
      <c r="O602" s="189">
        <f t="shared" si="9"/>
        <v>51795.930000000226</v>
      </c>
    </row>
    <row r="603" spans="1:15" ht="22.05" hidden="1" customHeight="1" x14ac:dyDescent="0.2">
      <c r="A603" s="186">
        <v>45775</v>
      </c>
      <c r="B603" s="20" t="s">
        <v>35</v>
      </c>
      <c r="C603" s="122">
        <v>502886</v>
      </c>
      <c r="D603" s="123" t="s">
        <v>3346</v>
      </c>
      <c r="E603" s="123" t="s">
        <v>3347</v>
      </c>
      <c r="F603" s="22" t="s">
        <v>99</v>
      </c>
      <c r="G603" s="41"/>
      <c r="H603" s="21" t="s">
        <v>22</v>
      </c>
      <c r="I603" s="21" t="s">
        <v>55</v>
      </c>
      <c r="J603" s="171" t="s">
        <v>70</v>
      </c>
      <c r="K603" s="49" t="s">
        <v>851</v>
      </c>
      <c r="L603" s="49"/>
      <c r="M603" s="191"/>
      <c r="N603" s="192">
        <v>39702.839999999997</v>
      </c>
      <c r="O603" s="189">
        <f t="shared" si="9"/>
        <v>12093.090000000229</v>
      </c>
    </row>
    <row r="604" spans="1:15" ht="22.05" hidden="1" customHeight="1" x14ac:dyDescent="0.2">
      <c r="A604" s="186">
        <v>45775</v>
      </c>
      <c r="B604" s="20" t="s">
        <v>35</v>
      </c>
      <c r="C604" s="122">
        <v>507974</v>
      </c>
      <c r="D604" s="123"/>
      <c r="E604" s="123" t="s">
        <v>577</v>
      </c>
      <c r="F604" s="22" t="s">
        <v>99</v>
      </c>
      <c r="G604" s="41"/>
      <c r="H604" s="21" t="s">
        <v>22</v>
      </c>
      <c r="I604" s="21" t="s">
        <v>81</v>
      </c>
      <c r="J604" s="171" t="s">
        <v>176</v>
      </c>
      <c r="K604" s="49" t="s">
        <v>846</v>
      </c>
      <c r="L604" s="49"/>
      <c r="M604" s="191"/>
      <c r="N604" s="192">
        <v>8000</v>
      </c>
      <c r="O604" s="189">
        <f t="shared" si="9"/>
        <v>4093.0900000002293</v>
      </c>
    </row>
    <row r="605" spans="1:15" ht="22.05" hidden="1" customHeight="1" x14ac:dyDescent="0.2">
      <c r="A605" s="186">
        <v>45776</v>
      </c>
      <c r="B605" s="20" t="s">
        <v>35</v>
      </c>
      <c r="C605" s="122">
        <v>384205</v>
      </c>
      <c r="D605" s="123"/>
      <c r="E605" s="123" t="s">
        <v>569</v>
      </c>
      <c r="F605" s="22" t="s">
        <v>99</v>
      </c>
      <c r="G605" s="41"/>
      <c r="H605" s="21" t="s">
        <v>21</v>
      </c>
      <c r="I605" s="21" t="s">
        <v>28</v>
      </c>
      <c r="J605" s="171" t="s">
        <v>30</v>
      </c>
      <c r="K605" s="49" t="s">
        <v>844</v>
      </c>
      <c r="L605" s="49"/>
      <c r="M605" s="191">
        <v>139905</v>
      </c>
      <c r="N605" s="192"/>
      <c r="O605" s="189">
        <f t="shared" si="9"/>
        <v>143998.09000000023</v>
      </c>
    </row>
    <row r="606" spans="1:15" ht="22.05" hidden="1" customHeight="1" x14ac:dyDescent="0.2">
      <c r="A606" s="186">
        <v>45776</v>
      </c>
      <c r="B606" s="20" t="s">
        <v>35</v>
      </c>
      <c r="C606" s="122">
        <v>284728</v>
      </c>
      <c r="D606" s="123" t="s">
        <v>3348</v>
      </c>
      <c r="E606" s="123" t="s">
        <v>3349</v>
      </c>
      <c r="F606" s="22" t="s">
        <v>99</v>
      </c>
      <c r="G606" s="41"/>
      <c r="H606" s="21" t="s">
        <v>22</v>
      </c>
      <c r="I606" s="21" t="s">
        <v>55</v>
      </c>
      <c r="J606" s="171" t="s">
        <v>70</v>
      </c>
      <c r="K606" s="49" t="s">
        <v>612</v>
      </c>
      <c r="L606" s="49"/>
      <c r="M606" s="191"/>
      <c r="N606" s="192">
        <v>122400</v>
      </c>
      <c r="O606" s="189">
        <f t="shared" si="9"/>
        <v>21598.090000000229</v>
      </c>
    </row>
    <row r="607" spans="1:15" ht="22.05" hidden="1" customHeight="1" x14ac:dyDescent="0.2">
      <c r="A607" s="186">
        <v>45776</v>
      </c>
      <c r="B607" s="20" t="s">
        <v>35</v>
      </c>
      <c r="C607" s="122">
        <v>284740</v>
      </c>
      <c r="D607" s="123" t="s">
        <v>3348</v>
      </c>
      <c r="E607" s="123" t="s">
        <v>574</v>
      </c>
      <c r="F607" s="22" t="s">
        <v>99</v>
      </c>
      <c r="G607" s="41"/>
      <c r="H607" s="21" t="s">
        <v>22</v>
      </c>
      <c r="I607" s="21" t="s">
        <v>55</v>
      </c>
      <c r="J607" s="171" t="s">
        <v>70</v>
      </c>
      <c r="K607" s="49" t="s">
        <v>625</v>
      </c>
      <c r="L607" s="49"/>
      <c r="M607" s="191"/>
      <c r="N607" s="192">
        <v>14000</v>
      </c>
      <c r="O607" s="189">
        <f t="shared" si="9"/>
        <v>7598.0900000002293</v>
      </c>
    </row>
    <row r="608" spans="1:15" ht="22.05" hidden="1" customHeight="1" x14ac:dyDescent="0.2">
      <c r="A608" s="186">
        <v>45776</v>
      </c>
      <c r="B608" s="20" t="s">
        <v>35</v>
      </c>
      <c r="C608" s="122">
        <v>318512</v>
      </c>
      <c r="D608" s="123"/>
      <c r="E608" s="123" t="s">
        <v>578</v>
      </c>
      <c r="F608" s="22" t="s">
        <v>99</v>
      </c>
      <c r="G608" s="41"/>
      <c r="H608" s="21" t="s">
        <v>22</v>
      </c>
      <c r="I608" s="21" t="s">
        <v>81</v>
      </c>
      <c r="J608" s="171" t="s">
        <v>168</v>
      </c>
      <c r="K608" s="49" t="s">
        <v>622</v>
      </c>
      <c r="L608" s="49"/>
      <c r="M608" s="191"/>
      <c r="N608" s="192">
        <v>933.85</v>
      </c>
      <c r="O608" s="189">
        <f t="shared" si="9"/>
        <v>6664.240000000229</v>
      </c>
    </row>
    <row r="609" spans="1:16" ht="22.05" hidden="1" customHeight="1" x14ac:dyDescent="0.2">
      <c r="A609" s="186">
        <v>45776</v>
      </c>
      <c r="B609" s="20" t="s">
        <v>35</v>
      </c>
      <c r="C609" s="122">
        <v>334470</v>
      </c>
      <c r="D609" s="123"/>
      <c r="E609" s="123" t="s">
        <v>567</v>
      </c>
      <c r="F609" s="22" t="s">
        <v>99</v>
      </c>
      <c r="G609" s="41"/>
      <c r="H609" s="21" t="s">
        <v>22</v>
      </c>
      <c r="I609" s="21" t="s">
        <v>81</v>
      </c>
      <c r="J609" s="171" t="s">
        <v>177</v>
      </c>
      <c r="K609" s="49" t="s">
        <v>3380</v>
      </c>
      <c r="L609" s="49"/>
      <c r="M609" s="335"/>
      <c r="N609" s="192">
        <v>5193</v>
      </c>
      <c r="O609" s="189">
        <f t="shared" si="9"/>
        <v>1471.240000000229</v>
      </c>
    </row>
    <row r="610" spans="1:16" ht="22.05" hidden="1" customHeight="1" x14ac:dyDescent="0.2">
      <c r="A610" s="186">
        <v>45776</v>
      </c>
      <c r="B610" s="20" t="s">
        <v>35</v>
      </c>
      <c r="C610" s="122">
        <v>4514524215</v>
      </c>
      <c r="D610" s="123"/>
      <c r="E610" s="123" t="s">
        <v>597</v>
      </c>
      <c r="F610" s="22" t="s">
        <v>99</v>
      </c>
      <c r="G610" s="41"/>
      <c r="H610" s="21" t="s">
        <v>21</v>
      </c>
      <c r="I610" s="21" t="s">
        <v>81</v>
      </c>
      <c r="J610" s="171" t="s">
        <v>168</v>
      </c>
      <c r="K610" s="49" t="s">
        <v>622</v>
      </c>
      <c r="L610" s="49"/>
      <c r="M610" s="335">
        <v>150000</v>
      </c>
      <c r="N610" s="192"/>
      <c r="O610" s="189">
        <f t="shared" si="9"/>
        <v>151471.24000000022</v>
      </c>
    </row>
    <row r="611" spans="1:16" ht="22.05" hidden="1" customHeight="1" x14ac:dyDescent="0.2">
      <c r="A611" s="186">
        <v>45776</v>
      </c>
      <c r="B611" s="20" t="s">
        <v>35</v>
      </c>
      <c r="C611" s="122">
        <v>409120</v>
      </c>
      <c r="D611" s="123"/>
      <c r="E611" s="123" t="s">
        <v>3350</v>
      </c>
      <c r="F611" s="22" t="s">
        <v>99</v>
      </c>
      <c r="G611" s="41"/>
      <c r="H611" s="21" t="s">
        <v>22</v>
      </c>
      <c r="I611" s="21" t="s">
        <v>103</v>
      </c>
      <c r="J611" s="171" t="s">
        <v>60</v>
      </c>
      <c r="K611" s="49" t="s">
        <v>631</v>
      </c>
      <c r="L611" s="49"/>
      <c r="M611" s="191"/>
      <c r="N611" s="192">
        <v>10800</v>
      </c>
      <c r="O611" s="189">
        <f t="shared" si="9"/>
        <v>140671.24000000022</v>
      </c>
    </row>
    <row r="612" spans="1:16" ht="22.05" hidden="1" customHeight="1" x14ac:dyDescent="0.2">
      <c r="A612" s="186">
        <v>45776</v>
      </c>
      <c r="B612" s="20" t="s">
        <v>35</v>
      </c>
      <c r="C612" s="122">
        <v>415336</v>
      </c>
      <c r="D612" s="123" t="s">
        <v>3351</v>
      </c>
      <c r="E612" s="123" t="s">
        <v>3352</v>
      </c>
      <c r="F612" s="22" t="s">
        <v>99</v>
      </c>
      <c r="G612" s="41"/>
      <c r="H612" s="21" t="s">
        <v>22</v>
      </c>
      <c r="I612" s="21" t="s">
        <v>80</v>
      </c>
      <c r="J612" s="171" t="s">
        <v>68</v>
      </c>
      <c r="K612" s="49" t="s">
        <v>1181</v>
      </c>
      <c r="L612" s="49"/>
      <c r="M612" s="191"/>
      <c r="N612" s="192">
        <v>2618.23</v>
      </c>
      <c r="O612" s="189">
        <f t="shared" si="9"/>
        <v>138053.01000000021</v>
      </c>
    </row>
    <row r="613" spans="1:16" ht="22.05" hidden="1" customHeight="1" x14ac:dyDescent="0.2">
      <c r="A613" s="186">
        <v>45776</v>
      </c>
      <c r="B613" s="20" t="s">
        <v>35</v>
      </c>
      <c r="C613" s="122">
        <v>900697</v>
      </c>
      <c r="D613" s="123"/>
      <c r="E613" s="123" t="s">
        <v>1281</v>
      </c>
      <c r="F613" s="22" t="s">
        <v>99</v>
      </c>
      <c r="G613" s="41"/>
      <c r="H613" s="21" t="s">
        <v>21</v>
      </c>
      <c r="I613" s="21" t="s">
        <v>28</v>
      </c>
      <c r="J613" s="171" t="s">
        <v>100</v>
      </c>
      <c r="K613" s="49" t="s">
        <v>1181</v>
      </c>
      <c r="L613" s="49"/>
      <c r="M613" s="191">
        <v>2618.23</v>
      </c>
      <c r="N613" s="192"/>
      <c r="O613" s="189">
        <f t="shared" si="9"/>
        <v>140671.24000000022</v>
      </c>
    </row>
    <row r="614" spans="1:16" ht="22.05" hidden="1" customHeight="1" x14ac:dyDescent="0.2">
      <c r="A614" s="186">
        <v>45776</v>
      </c>
      <c r="B614" s="20" t="s">
        <v>35</v>
      </c>
      <c r="C614" s="122">
        <v>556023</v>
      </c>
      <c r="D614" s="123"/>
      <c r="E614" s="123" t="s">
        <v>3353</v>
      </c>
      <c r="F614" s="22" t="s">
        <v>99</v>
      </c>
      <c r="G614" s="41"/>
      <c r="H614" s="21" t="s">
        <v>22</v>
      </c>
      <c r="I614" s="21" t="s">
        <v>55</v>
      </c>
      <c r="J614" s="171" t="s">
        <v>70</v>
      </c>
      <c r="K614" s="49" t="s">
        <v>625</v>
      </c>
      <c r="L614" s="49"/>
      <c r="M614" s="191"/>
      <c r="N614" s="192">
        <v>4900</v>
      </c>
      <c r="O614" s="189">
        <f t="shared" si="9"/>
        <v>135771.24000000022</v>
      </c>
    </row>
    <row r="615" spans="1:16" ht="22.05" hidden="1" customHeight="1" x14ac:dyDescent="0.2">
      <c r="A615" s="186">
        <v>45776</v>
      </c>
      <c r="B615" s="20" t="s">
        <v>35</v>
      </c>
      <c r="C615" s="122">
        <v>1365215</v>
      </c>
      <c r="D615" s="123"/>
      <c r="E615" s="123" t="s">
        <v>569</v>
      </c>
      <c r="F615" s="22" t="s">
        <v>99</v>
      </c>
      <c r="G615" s="41"/>
      <c r="H615" s="21" t="s">
        <v>21</v>
      </c>
      <c r="I615" s="21" t="s">
        <v>28</v>
      </c>
      <c r="J615" s="171" t="s">
        <v>30</v>
      </c>
      <c r="K615" s="49" t="s">
        <v>844</v>
      </c>
      <c r="L615" s="49"/>
      <c r="M615" s="191">
        <v>158343</v>
      </c>
      <c r="N615" s="192"/>
      <c r="O615" s="189">
        <f t="shared" si="9"/>
        <v>294114.24000000022</v>
      </c>
    </row>
    <row r="616" spans="1:16" ht="22.05" hidden="1" customHeight="1" x14ac:dyDescent="0.2">
      <c r="A616" s="186">
        <v>45777</v>
      </c>
      <c r="B616" s="20" t="s">
        <v>35</v>
      </c>
      <c r="C616" s="122">
        <v>169981</v>
      </c>
      <c r="D616" s="123"/>
      <c r="E616" s="123" t="s">
        <v>2582</v>
      </c>
      <c r="F616" s="22" t="s">
        <v>99</v>
      </c>
      <c r="G616" s="41"/>
      <c r="H616" s="21" t="s">
        <v>22</v>
      </c>
      <c r="I616" s="21" t="s">
        <v>103</v>
      </c>
      <c r="J616" s="171" t="s">
        <v>94</v>
      </c>
      <c r="K616" s="49" t="s">
        <v>619</v>
      </c>
      <c r="L616" s="49"/>
      <c r="M616" s="191"/>
      <c r="N616" s="192">
        <v>10000</v>
      </c>
      <c r="O616" s="189">
        <f t="shared" si="9"/>
        <v>284114.24000000022</v>
      </c>
    </row>
    <row r="617" spans="1:16" ht="22.05" hidden="1" customHeight="1" x14ac:dyDescent="0.2">
      <c r="A617" s="186">
        <v>45777</v>
      </c>
      <c r="B617" s="20" t="s">
        <v>35</v>
      </c>
      <c r="C617" s="122">
        <v>1398092</v>
      </c>
      <c r="D617" s="123"/>
      <c r="E617" s="123" t="s">
        <v>563</v>
      </c>
      <c r="F617" s="22" t="s">
        <v>120</v>
      </c>
      <c r="G617" s="41"/>
      <c r="H617" s="21" t="s">
        <v>22</v>
      </c>
      <c r="I617" s="21" t="s">
        <v>57</v>
      </c>
      <c r="J617" s="171" t="s">
        <v>86</v>
      </c>
      <c r="K617" s="49" t="s">
        <v>611</v>
      </c>
      <c r="L617" s="49"/>
      <c r="M617" s="191"/>
      <c r="N617" s="192">
        <v>131704</v>
      </c>
      <c r="O617" s="189">
        <f t="shared" si="9"/>
        <v>152410.24000000022</v>
      </c>
    </row>
    <row r="618" spans="1:16" ht="22.05" hidden="1" customHeight="1" x14ac:dyDescent="0.2">
      <c r="A618" s="186">
        <v>45777</v>
      </c>
      <c r="B618" s="20" t="s">
        <v>35</v>
      </c>
      <c r="C618" s="122">
        <v>7771814713</v>
      </c>
      <c r="D618" s="123"/>
      <c r="E618" s="123" t="s">
        <v>597</v>
      </c>
      <c r="F618" s="22" t="s">
        <v>99</v>
      </c>
      <c r="G618" s="41"/>
      <c r="H618" s="21" t="s">
        <v>21</v>
      </c>
      <c r="I618" s="21" t="s">
        <v>81</v>
      </c>
      <c r="J618" s="171" t="s">
        <v>168</v>
      </c>
      <c r="K618" s="49" t="s">
        <v>622</v>
      </c>
      <c r="L618" s="49"/>
      <c r="M618" s="191">
        <v>370000</v>
      </c>
      <c r="N618" s="192"/>
      <c r="O618" s="189">
        <f t="shared" si="9"/>
        <v>522410.24000000022</v>
      </c>
    </row>
    <row r="619" spans="1:16" ht="22.05" hidden="1" customHeight="1" x14ac:dyDescent="0.2">
      <c r="A619" s="186">
        <v>45777</v>
      </c>
      <c r="B619" s="20" t="s">
        <v>35</v>
      </c>
      <c r="C619" s="122">
        <v>1730202620</v>
      </c>
      <c r="D619" s="123"/>
      <c r="E619" s="123" t="s">
        <v>597</v>
      </c>
      <c r="F619" s="22" t="s">
        <v>99</v>
      </c>
      <c r="G619" s="41"/>
      <c r="H619" s="21" t="s">
        <v>21</v>
      </c>
      <c r="I619" s="21" t="s">
        <v>81</v>
      </c>
      <c r="J619" s="171" t="s">
        <v>168</v>
      </c>
      <c r="K619" s="49" t="s">
        <v>622</v>
      </c>
      <c r="L619" s="49"/>
      <c r="M619" s="191">
        <v>135000</v>
      </c>
      <c r="N619" s="192"/>
      <c r="O619" s="189">
        <f t="shared" si="9"/>
        <v>657410.24000000022</v>
      </c>
    </row>
    <row r="620" spans="1:16" ht="22.05" hidden="1" customHeight="1" x14ac:dyDescent="0.2">
      <c r="A620" s="186">
        <v>45777</v>
      </c>
      <c r="B620" s="20" t="s">
        <v>35</v>
      </c>
      <c r="C620" s="122">
        <v>338000</v>
      </c>
      <c r="D620" s="123"/>
      <c r="E620" s="123" t="s">
        <v>3354</v>
      </c>
      <c r="F620" s="22" t="s">
        <v>99</v>
      </c>
      <c r="G620" s="41"/>
      <c r="H620" s="21" t="s">
        <v>22</v>
      </c>
      <c r="I620" s="21" t="s">
        <v>81</v>
      </c>
      <c r="J620" s="171" t="s">
        <v>179</v>
      </c>
      <c r="K620" s="49" t="s">
        <v>617</v>
      </c>
      <c r="L620" s="49"/>
      <c r="M620" s="191"/>
      <c r="N620" s="192">
        <v>650762.5</v>
      </c>
      <c r="O620" s="189">
        <f t="shared" si="9"/>
        <v>6647.7400000002235</v>
      </c>
    </row>
    <row r="621" spans="1:16" ht="22.05" hidden="1" customHeight="1" x14ac:dyDescent="0.2">
      <c r="A621" s="186">
        <v>45777</v>
      </c>
      <c r="B621" s="20" t="s">
        <v>35</v>
      </c>
      <c r="C621" s="122">
        <v>1585008</v>
      </c>
      <c r="D621" s="123"/>
      <c r="E621" s="123" t="s">
        <v>569</v>
      </c>
      <c r="F621" s="22" t="s">
        <v>99</v>
      </c>
      <c r="G621" s="41"/>
      <c r="H621" s="21" t="s">
        <v>21</v>
      </c>
      <c r="I621" s="21" t="s">
        <v>28</v>
      </c>
      <c r="J621" s="171" t="s">
        <v>30</v>
      </c>
      <c r="K621" s="49" t="s">
        <v>844</v>
      </c>
      <c r="L621" s="49"/>
      <c r="M621" s="191">
        <v>260000</v>
      </c>
      <c r="N621" s="192"/>
      <c r="O621" s="189">
        <f t="shared" si="9"/>
        <v>266647.74000000022</v>
      </c>
    </row>
    <row r="622" spans="1:16" ht="22.05" hidden="1" customHeight="1" x14ac:dyDescent="0.2">
      <c r="A622" s="186">
        <v>45777</v>
      </c>
      <c r="B622" s="20" t="s">
        <v>35</v>
      </c>
      <c r="C622" s="122">
        <v>815316</v>
      </c>
      <c r="D622" s="123"/>
      <c r="E622" s="123" t="s">
        <v>577</v>
      </c>
      <c r="F622" s="22" t="s">
        <v>99</v>
      </c>
      <c r="G622" s="41"/>
      <c r="H622" s="21" t="s">
        <v>22</v>
      </c>
      <c r="I622" s="21" t="s">
        <v>81</v>
      </c>
      <c r="J622" s="171" t="s">
        <v>177</v>
      </c>
      <c r="K622" s="49" t="s">
        <v>3380</v>
      </c>
      <c r="L622" s="49"/>
      <c r="M622" s="191"/>
      <c r="N622" s="192">
        <v>12200</v>
      </c>
      <c r="O622" s="189">
        <f t="shared" si="9"/>
        <v>254447.74000000022</v>
      </c>
    </row>
    <row r="623" spans="1:16" ht="22.05" hidden="1" customHeight="1" thickBot="1" x14ac:dyDescent="0.25">
      <c r="A623" s="358">
        <v>45777</v>
      </c>
      <c r="B623" s="20" t="s">
        <v>35</v>
      </c>
      <c r="C623" s="359">
        <v>845748</v>
      </c>
      <c r="D623" s="360" t="s">
        <v>3355</v>
      </c>
      <c r="E623" s="360" t="s">
        <v>3356</v>
      </c>
      <c r="F623" s="48" t="s">
        <v>99</v>
      </c>
      <c r="G623" s="50"/>
      <c r="H623" s="30" t="s">
        <v>22</v>
      </c>
      <c r="I623" s="30" t="s">
        <v>55</v>
      </c>
      <c r="J623" s="361" t="s">
        <v>70</v>
      </c>
      <c r="K623" s="362" t="s">
        <v>851</v>
      </c>
      <c r="L623" s="362"/>
      <c r="M623" s="363"/>
      <c r="N623" s="373">
        <v>548.76</v>
      </c>
      <c r="O623" s="507">
        <f t="shared" si="9"/>
        <v>253898.98000000021</v>
      </c>
      <c r="P623" s="89"/>
    </row>
    <row r="624" spans="1:16" ht="22.05" hidden="1" customHeight="1" x14ac:dyDescent="0.2">
      <c r="A624" s="186">
        <v>45778</v>
      </c>
      <c r="B624" s="20" t="s">
        <v>35</v>
      </c>
      <c r="C624" s="122">
        <v>445624</v>
      </c>
      <c r="D624" s="123"/>
      <c r="E624" s="123" t="s">
        <v>3357</v>
      </c>
      <c r="F624" s="22" t="s">
        <v>99</v>
      </c>
      <c r="G624" s="41"/>
      <c r="H624" s="21" t="s">
        <v>22</v>
      </c>
      <c r="I624" s="21" t="s">
        <v>103</v>
      </c>
      <c r="J624" s="171" t="s">
        <v>60</v>
      </c>
      <c r="K624" s="49" t="s">
        <v>631</v>
      </c>
      <c r="L624" s="49"/>
      <c r="M624" s="191"/>
      <c r="N624" s="192">
        <v>7690</v>
      </c>
      <c r="O624" s="189">
        <f t="shared" si="9"/>
        <v>246208.98000000021</v>
      </c>
    </row>
    <row r="625" spans="1:15" ht="22.05" hidden="1" customHeight="1" x14ac:dyDescent="0.2">
      <c r="A625" s="186">
        <v>45779</v>
      </c>
      <c r="B625" s="20" t="s">
        <v>35</v>
      </c>
      <c r="C625" s="122">
        <v>799806</v>
      </c>
      <c r="D625" s="123"/>
      <c r="E625" s="123" t="s">
        <v>3324</v>
      </c>
      <c r="F625" s="22" t="s">
        <v>99</v>
      </c>
      <c r="G625" s="41"/>
      <c r="H625" s="21" t="s">
        <v>22</v>
      </c>
      <c r="I625" s="21" t="s">
        <v>55</v>
      </c>
      <c r="J625" s="171" t="s">
        <v>70</v>
      </c>
      <c r="K625" s="49" t="s">
        <v>612</v>
      </c>
      <c r="L625" s="49"/>
      <c r="M625" s="335"/>
      <c r="N625" s="192">
        <v>3600</v>
      </c>
      <c r="O625" s="189">
        <f t="shared" si="9"/>
        <v>242608.98000000021</v>
      </c>
    </row>
    <row r="626" spans="1:15" ht="22.05" hidden="1" customHeight="1" x14ac:dyDescent="0.2">
      <c r="A626" s="186">
        <v>45779</v>
      </c>
      <c r="B626" s="20" t="s">
        <v>35</v>
      </c>
      <c r="C626" s="122">
        <v>470636513</v>
      </c>
      <c r="D626" s="123"/>
      <c r="E626" s="123" t="s">
        <v>578</v>
      </c>
      <c r="F626" s="22" t="s">
        <v>99</v>
      </c>
      <c r="G626" s="41"/>
      <c r="H626" s="21" t="s">
        <v>21</v>
      </c>
      <c r="I626" s="21" t="s">
        <v>81</v>
      </c>
      <c r="J626" s="171" t="s">
        <v>168</v>
      </c>
      <c r="K626" s="49" t="s">
        <v>622</v>
      </c>
      <c r="L626" s="49"/>
      <c r="M626" s="335">
        <v>100000</v>
      </c>
      <c r="N626" s="192"/>
      <c r="O626" s="189">
        <f t="shared" si="9"/>
        <v>342608.98000000021</v>
      </c>
    </row>
    <row r="627" spans="1:15" ht="22.05" hidden="1" customHeight="1" x14ac:dyDescent="0.2">
      <c r="A627" s="186">
        <v>45779</v>
      </c>
      <c r="B627" s="20" t="s">
        <v>35</v>
      </c>
      <c r="C627" s="122">
        <v>828989</v>
      </c>
      <c r="D627" s="123"/>
      <c r="E627" s="123" t="s">
        <v>587</v>
      </c>
      <c r="F627" s="22" t="s">
        <v>99</v>
      </c>
      <c r="G627" s="41"/>
      <c r="H627" s="21" t="s">
        <v>22</v>
      </c>
      <c r="I627" s="21" t="s">
        <v>81</v>
      </c>
      <c r="J627" s="171" t="s">
        <v>180</v>
      </c>
      <c r="K627" s="49" t="s">
        <v>629</v>
      </c>
      <c r="L627" s="49"/>
      <c r="M627" s="335"/>
      <c r="N627" s="192">
        <v>300200</v>
      </c>
      <c r="O627" s="189">
        <f t="shared" si="9"/>
        <v>42408.980000000214</v>
      </c>
    </row>
    <row r="628" spans="1:15" ht="22.05" hidden="1" customHeight="1" x14ac:dyDescent="0.2">
      <c r="A628" s="186">
        <v>45779</v>
      </c>
      <c r="B628" s="20" t="s">
        <v>35</v>
      </c>
      <c r="C628" s="122">
        <v>887622</v>
      </c>
      <c r="D628" s="123"/>
      <c r="E628" s="123" t="s">
        <v>3358</v>
      </c>
      <c r="F628" s="22" t="s">
        <v>99</v>
      </c>
      <c r="G628" s="41"/>
      <c r="H628" s="21" t="s">
        <v>22</v>
      </c>
      <c r="I628" s="21" t="s">
        <v>103</v>
      </c>
      <c r="J628" s="171" t="s">
        <v>93</v>
      </c>
      <c r="K628" s="49" t="s">
        <v>627</v>
      </c>
      <c r="L628" s="49"/>
      <c r="M628" s="199"/>
      <c r="N628" s="193">
        <v>1856</v>
      </c>
      <c r="O628" s="189">
        <f t="shared" si="9"/>
        <v>40552.980000000214</v>
      </c>
    </row>
    <row r="629" spans="1:15" ht="22.05" hidden="1" customHeight="1" x14ac:dyDescent="0.2">
      <c r="A629" s="186">
        <v>45779</v>
      </c>
      <c r="B629" s="20" t="s">
        <v>35</v>
      </c>
      <c r="C629" s="122">
        <v>986551</v>
      </c>
      <c r="D629" s="123" t="s">
        <v>3359</v>
      </c>
      <c r="E629" s="123" t="s">
        <v>3360</v>
      </c>
      <c r="F629" s="22" t="s">
        <v>99</v>
      </c>
      <c r="G629" s="41"/>
      <c r="H629" s="21" t="s">
        <v>22</v>
      </c>
      <c r="I629" s="21" t="s">
        <v>54</v>
      </c>
      <c r="J629" s="171" t="s">
        <v>41</v>
      </c>
      <c r="K629" s="49" t="s">
        <v>1113</v>
      </c>
      <c r="L629" s="435">
        <v>15388</v>
      </c>
      <c r="M629" s="335"/>
      <c r="N629" s="192">
        <v>7888</v>
      </c>
      <c r="O629" s="189">
        <f t="shared" si="9"/>
        <v>32664.980000000214</v>
      </c>
    </row>
    <row r="630" spans="1:15" ht="22.05" hidden="1" customHeight="1" x14ac:dyDescent="0.2">
      <c r="A630" s="186">
        <v>45779</v>
      </c>
      <c r="B630" s="20" t="s">
        <v>35</v>
      </c>
      <c r="C630" s="122">
        <v>986551</v>
      </c>
      <c r="D630" s="123" t="s">
        <v>3359</v>
      </c>
      <c r="E630" s="123" t="s">
        <v>3360</v>
      </c>
      <c r="F630" s="22" t="s">
        <v>99</v>
      </c>
      <c r="G630" s="41"/>
      <c r="H630" s="21" t="s">
        <v>22</v>
      </c>
      <c r="I630" s="21" t="s">
        <v>54</v>
      </c>
      <c r="J630" s="171" t="s">
        <v>63</v>
      </c>
      <c r="K630" s="49" t="s">
        <v>1113</v>
      </c>
      <c r="L630" s="435">
        <v>15388</v>
      </c>
      <c r="M630" s="335"/>
      <c r="N630" s="192">
        <v>7500</v>
      </c>
      <c r="O630" s="189">
        <f t="shared" si="9"/>
        <v>25164.980000000214</v>
      </c>
    </row>
    <row r="631" spans="1:15" ht="22.05" hidden="1" customHeight="1" x14ac:dyDescent="0.2">
      <c r="A631" s="186">
        <v>45779</v>
      </c>
      <c r="B631" s="20" t="s">
        <v>35</v>
      </c>
      <c r="C631" s="122">
        <v>126455</v>
      </c>
      <c r="D631" s="123"/>
      <c r="E631" s="123" t="s">
        <v>569</v>
      </c>
      <c r="F631" s="22" t="s">
        <v>79</v>
      </c>
      <c r="G631" s="41"/>
      <c r="H631" s="21" t="s">
        <v>21</v>
      </c>
      <c r="I631" s="21" t="s">
        <v>28</v>
      </c>
      <c r="J631" s="171" t="s">
        <v>30</v>
      </c>
      <c r="K631" s="49" t="s">
        <v>1769</v>
      </c>
      <c r="L631" s="49"/>
      <c r="M631" s="191">
        <v>88400</v>
      </c>
      <c r="N631" s="192"/>
      <c r="O631" s="189">
        <f t="shared" si="9"/>
        <v>113564.98000000021</v>
      </c>
    </row>
    <row r="632" spans="1:15" ht="22.05" hidden="1" customHeight="1" x14ac:dyDescent="0.2">
      <c r="A632" s="186">
        <v>45779</v>
      </c>
      <c r="B632" s="20" t="s">
        <v>35</v>
      </c>
      <c r="C632" s="122">
        <v>199728</v>
      </c>
      <c r="D632" s="123"/>
      <c r="E632" s="123" t="s">
        <v>2582</v>
      </c>
      <c r="F632" s="22" t="s">
        <v>99</v>
      </c>
      <c r="G632" s="41"/>
      <c r="H632" s="21" t="s">
        <v>22</v>
      </c>
      <c r="I632" s="21" t="s">
        <v>103</v>
      </c>
      <c r="J632" s="171" t="s">
        <v>94</v>
      </c>
      <c r="K632" s="49" t="s">
        <v>2685</v>
      </c>
      <c r="L632" s="49"/>
      <c r="M632" s="335"/>
      <c r="N632" s="192">
        <v>10000</v>
      </c>
      <c r="O632" s="189">
        <f t="shared" si="9"/>
        <v>103564.98000000021</v>
      </c>
    </row>
    <row r="633" spans="1:15" ht="22.05" hidden="1" customHeight="1" x14ac:dyDescent="0.2">
      <c r="A633" s="186">
        <v>45779</v>
      </c>
      <c r="B633" s="20" t="s">
        <v>35</v>
      </c>
      <c r="C633" s="122">
        <v>271321</v>
      </c>
      <c r="D633" s="123"/>
      <c r="E633" s="123" t="s">
        <v>569</v>
      </c>
      <c r="F633" s="22" t="s">
        <v>99</v>
      </c>
      <c r="G633" s="41"/>
      <c r="H633" s="21" t="s">
        <v>21</v>
      </c>
      <c r="I633" s="21" t="s">
        <v>28</v>
      </c>
      <c r="J633" s="171" t="s">
        <v>30</v>
      </c>
      <c r="K633" s="49" t="s">
        <v>844</v>
      </c>
      <c r="L633" s="49"/>
      <c r="M633" s="335">
        <v>12151</v>
      </c>
      <c r="N633" s="192"/>
      <c r="O633" s="189">
        <f t="shared" si="9"/>
        <v>115715.98000000021</v>
      </c>
    </row>
    <row r="634" spans="1:15" ht="22.05" hidden="1" customHeight="1" x14ac:dyDescent="0.2">
      <c r="A634" s="186">
        <v>45779</v>
      </c>
      <c r="B634" s="20" t="s">
        <v>35</v>
      </c>
      <c r="C634" s="122">
        <v>2489818613</v>
      </c>
      <c r="D634" s="123"/>
      <c r="E634" s="123" t="s">
        <v>597</v>
      </c>
      <c r="F634" s="22" t="s">
        <v>99</v>
      </c>
      <c r="G634" s="41"/>
      <c r="H634" s="21" t="s">
        <v>21</v>
      </c>
      <c r="I634" s="21" t="s">
        <v>81</v>
      </c>
      <c r="J634" s="171" t="s">
        <v>168</v>
      </c>
      <c r="K634" s="49" t="s">
        <v>622</v>
      </c>
      <c r="L634" s="49"/>
      <c r="M634" s="335">
        <v>500000</v>
      </c>
      <c r="N634" s="192"/>
      <c r="O634" s="189">
        <f t="shared" si="9"/>
        <v>615715.98000000021</v>
      </c>
    </row>
    <row r="635" spans="1:15" ht="22.05" hidden="1" customHeight="1" x14ac:dyDescent="0.2">
      <c r="A635" s="186">
        <v>45779</v>
      </c>
      <c r="B635" s="20" t="s">
        <v>35</v>
      </c>
      <c r="C635" s="122">
        <v>317629</v>
      </c>
      <c r="D635" s="123"/>
      <c r="E635" s="123" t="s">
        <v>587</v>
      </c>
      <c r="F635" s="22" t="s">
        <v>99</v>
      </c>
      <c r="G635" s="41"/>
      <c r="H635" s="21" t="s">
        <v>22</v>
      </c>
      <c r="I635" s="21" t="s">
        <v>81</v>
      </c>
      <c r="J635" s="171" t="s">
        <v>181</v>
      </c>
      <c r="K635" s="49" t="s">
        <v>848</v>
      </c>
      <c r="L635" s="49"/>
      <c r="M635" s="335"/>
      <c r="N635" s="192">
        <v>300200</v>
      </c>
      <c r="O635" s="189">
        <f t="shared" si="9"/>
        <v>315515.98000000021</v>
      </c>
    </row>
    <row r="636" spans="1:15" ht="22.05" hidden="1" customHeight="1" x14ac:dyDescent="0.2">
      <c r="A636" s="186">
        <v>45779</v>
      </c>
      <c r="B636" s="20" t="s">
        <v>35</v>
      </c>
      <c r="C636" s="122">
        <v>317633</v>
      </c>
      <c r="D636" s="123"/>
      <c r="E636" s="123" t="s">
        <v>587</v>
      </c>
      <c r="F636" s="22" t="s">
        <v>99</v>
      </c>
      <c r="G636" s="41"/>
      <c r="H636" s="21" t="s">
        <v>22</v>
      </c>
      <c r="I636" s="21" t="s">
        <v>81</v>
      </c>
      <c r="J636" s="171" t="s">
        <v>183</v>
      </c>
      <c r="K636" s="49" t="s">
        <v>628</v>
      </c>
      <c r="L636" s="49"/>
      <c r="M636" s="335"/>
      <c r="N636" s="192">
        <v>300200</v>
      </c>
      <c r="O636" s="189">
        <f t="shared" si="9"/>
        <v>15315.980000000214</v>
      </c>
    </row>
    <row r="637" spans="1:15" ht="22.05" hidden="1" customHeight="1" x14ac:dyDescent="0.2">
      <c r="A637" s="186">
        <v>45779</v>
      </c>
      <c r="B637" s="20" t="s">
        <v>35</v>
      </c>
      <c r="C637" s="122">
        <v>365866</v>
      </c>
      <c r="D637" s="123"/>
      <c r="E637" s="123" t="s">
        <v>2553</v>
      </c>
      <c r="F637" s="22" t="s">
        <v>99</v>
      </c>
      <c r="G637" s="41"/>
      <c r="H637" s="21" t="s">
        <v>22</v>
      </c>
      <c r="I637" s="21" t="s">
        <v>103</v>
      </c>
      <c r="J637" s="171" t="s">
        <v>95</v>
      </c>
      <c r="K637" s="49" t="s">
        <v>3381</v>
      </c>
      <c r="L637" s="49"/>
      <c r="M637" s="335"/>
      <c r="N637" s="192">
        <v>1705.98</v>
      </c>
      <c r="O637" s="189">
        <f t="shared" si="9"/>
        <v>13610.000000000215</v>
      </c>
    </row>
    <row r="638" spans="1:15" ht="22.05" hidden="1" customHeight="1" x14ac:dyDescent="0.2">
      <c r="A638" s="186">
        <v>45779</v>
      </c>
      <c r="B638" s="20" t="s">
        <v>35</v>
      </c>
      <c r="C638" s="122"/>
      <c r="D638" s="123"/>
      <c r="E638" s="123" t="s">
        <v>569</v>
      </c>
      <c r="F638" s="22" t="s">
        <v>99</v>
      </c>
      <c r="G638" s="41"/>
      <c r="H638" s="21" t="s">
        <v>21</v>
      </c>
      <c r="I638" s="21" t="s">
        <v>28</v>
      </c>
      <c r="J638" s="171" t="s">
        <v>30</v>
      </c>
      <c r="K638" s="49" t="s">
        <v>615</v>
      </c>
      <c r="L638" s="49"/>
      <c r="M638" s="335">
        <v>1000000</v>
      </c>
      <c r="N638" s="192"/>
      <c r="O638" s="189">
        <f t="shared" si="9"/>
        <v>1013610.0000000002</v>
      </c>
    </row>
    <row r="639" spans="1:15" ht="22.05" hidden="1" customHeight="1" x14ac:dyDescent="0.2">
      <c r="A639" s="186">
        <v>45779</v>
      </c>
      <c r="B639" s="20" t="s">
        <v>35</v>
      </c>
      <c r="C639" s="122">
        <v>385676</v>
      </c>
      <c r="D639" s="123"/>
      <c r="E639" s="123" t="s">
        <v>587</v>
      </c>
      <c r="F639" s="22" t="s">
        <v>99</v>
      </c>
      <c r="G639" s="41"/>
      <c r="H639" s="21" t="s">
        <v>22</v>
      </c>
      <c r="I639" s="21" t="s">
        <v>81</v>
      </c>
      <c r="J639" s="171" t="s">
        <v>179</v>
      </c>
      <c r="K639" s="49" t="s">
        <v>617</v>
      </c>
      <c r="L639" s="49"/>
      <c r="M639" s="335"/>
      <c r="N639" s="192">
        <v>300200</v>
      </c>
      <c r="O639" s="189">
        <f t="shared" si="9"/>
        <v>713410.00000000023</v>
      </c>
    </row>
    <row r="640" spans="1:15" ht="22.05" hidden="1" customHeight="1" x14ac:dyDescent="0.2">
      <c r="A640" s="186">
        <v>45779</v>
      </c>
      <c r="B640" s="20" t="s">
        <v>35</v>
      </c>
      <c r="C640" s="122">
        <v>385678</v>
      </c>
      <c r="D640" s="123"/>
      <c r="E640" s="123" t="s">
        <v>3361</v>
      </c>
      <c r="F640" s="22" t="s">
        <v>99</v>
      </c>
      <c r="G640" s="41"/>
      <c r="H640" s="21" t="s">
        <v>22</v>
      </c>
      <c r="I640" s="21" t="s">
        <v>81</v>
      </c>
      <c r="J640" s="171" t="s">
        <v>182</v>
      </c>
      <c r="K640" s="49" t="s">
        <v>616</v>
      </c>
      <c r="L640" s="49"/>
      <c r="M640" s="335"/>
      <c r="N640" s="192">
        <v>100725</v>
      </c>
      <c r="O640" s="189">
        <f t="shared" si="9"/>
        <v>612685.00000000023</v>
      </c>
    </row>
    <row r="641" spans="1:15" ht="22.05" hidden="1" customHeight="1" x14ac:dyDescent="0.2">
      <c r="A641" s="186">
        <v>45779</v>
      </c>
      <c r="B641" s="20" t="s">
        <v>35</v>
      </c>
      <c r="C641" s="122">
        <v>411997</v>
      </c>
      <c r="D641" s="123"/>
      <c r="E641" s="123" t="s">
        <v>578</v>
      </c>
      <c r="F641" s="22" t="s">
        <v>99</v>
      </c>
      <c r="G641" s="41"/>
      <c r="H641" s="21" t="s">
        <v>22</v>
      </c>
      <c r="I641" s="21" t="s">
        <v>81</v>
      </c>
      <c r="J641" s="171" t="s">
        <v>168</v>
      </c>
      <c r="K641" s="49" t="s">
        <v>622</v>
      </c>
      <c r="L641" s="49"/>
      <c r="M641" s="335"/>
      <c r="N641" s="192">
        <v>45000</v>
      </c>
      <c r="O641" s="189">
        <f t="shared" si="9"/>
        <v>567685.00000000023</v>
      </c>
    </row>
    <row r="642" spans="1:15" ht="22.05" hidden="1" customHeight="1" x14ac:dyDescent="0.2">
      <c r="A642" s="186">
        <v>45779</v>
      </c>
      <c r="B642" s="20" t="s">
        <v>35</v>
      </c>
      <c r="C642" s="122">
        <v>417393</v>
      </c>
      <c r="D642" s="123"/>
      <c r="E642" s="123" t="s">
        <v>577</v>
      </c>
      <c r="F642" s="22" t="s">
        <v>99</v>
      </c>
      <c r="G642" s="41"/>
      <c r="H642" s="21" t="s">
        <v>22</v>
      </c>
      <c r="I642" s="21" t="s">
        <v>81</v>
      </c>
      <c r="J642" s="171" t="s">
        <v>171</v>
      </c>
      <c r="K642" s="49" t="s">
        <v>621</v>
      </c>
      <c r="L642" s="49"/>
      <c r="M642" s="335"/>
      <c r="N642" s="192">
        <v>16000</v>
      </c>
      <c r="O642" s="189">
        <f t="shared" si="9"/>
        <v>551685.00000000023</v>
      </c>
    </row>
    <row r="643" spans="1:15" ht="22.05" hidden="1" customHeight="1" x14ac:dyDescent="0.2">
      <c r="A643" s="186">
        <v>45779</v>
      </c>
      <c r="B643" s="20" t="s">
        <v>35</v>
      </c>
      <c r="C643" s="122">
        <v>425890</v>
      </c>
      <c r="D643" s="123"/>
      <c r="E643" s="123" t="s">
        <v>574</v>
      </c>
      <c r="F643" s="22" t="s">
        <v>99</v>
      </c>
      <c r="G643" s="41"/>
      <c r="H643" s="21" t="s">
        <v>22</v>
      </c>
      <c r="I643" s="21" t="s">
        <v>55</v>
      </c>
      <c r="J643" s="171" t="s">
        <v>70</v>
      </c>
      <c r="K643" s="49" t="s">
        <v>614</v>
      </c>
      <c r="L643" s="49"/>
      <c r="M643" s="335"/>
      <c r="N643" s="192">
        <v>300000</v>
      </c>
      <c r="O643" s="189">
        <f t="shared" si="9"/>
        <v>251685.00000000023</v>
      </c>
    </row>
    <row r="644" spans="1:15" ht="22.05" hidden="1" customHeight="1" x14ac:dyDescent="0.2">
      <c r="A644" s="186">
        <v>45779</v>
      </c>
      <c r="B644" s="20" t="s">
        <v>35</v>
      </c>
      <c r="C644" s="197">
        <v>446915</v>
      </c>
      <c r="D644" s="123"/>
      <c r="E644" s="123" t="s">
        <v>578</v>
      </c>
      <c r="F644" s="22" t="s">
        <v>99</v>
      </c>
      <c r="G644" s="41"/>
      <c r="H644" s="21" t="s">
        <v>22</v>
      </c>
      <c r="I644" s="21" t="s">
        <v>81</v>
      </c>
      <c r="J644" s="171" t="s">
        <v>168</v>
      </c>
      <c r="K644" s="39" t="s">
        <v>622</v>
      </c>
      <c r="L644" s="49"/>
      <c r="M644" s="191"/>
      <c r="N644" s="192">
        <v>100000</v>
      </c>
      <c r="O644" s="189">
        <f t="shared" si="9"/>
        <v>151685.00000000023</v>
      </c>
    </row>
    <row r="645" spans="1:15" ht="22.05" hidden="1" customHeight="1" x14ac:dyDescent="0.2">
      <c r="A645" s="186">
        <v>45779</v>
      </c>
      <c r="B645" s="20" t="s">
        <v>35</v>
      </c>
      <c r="C645" s="122">
        <v>450777</v>
      </c>
      <c r="D645" s="123"/>
      <c r="E645" s="123" t="s">
        <v>574</v>
      </c>
      <c r="F645" s="22" t="s">
        <v>99</v>
      </c>
      <c r="G645" s="41"/>
      <c r="H645" s="21" t="s">
        <v>22</v>
      </c>
      <c r="I645" s="21" t="s">
        <v>55</v>
      </c>
      <c r="J645" s="171" t="s">
        <v>70</v>
      </c>
      <c r="K645" s="49" t="s">
        <v>847</v>
      </c>
      <c r="L645" s="49"/>
      <c r="M645" s="191"/>
      <c r="N645" s="192">
        <v>50000</v>
      </c>
      <c r="O645" s="189">
        <f t="shared" si="9"/>
        <v>101685.00000000023</v>
      </c>
    </row>
    <row r="646" spans="1:15" ht="22.05" hidden="1" customHeight="1" x14ac:dyDescent="0.2">
      <c r="A646" s="186">
        <v>45780</v>
      </c>
      <c r="B646" s="20" t="s">
        <v>35</v>
      </c>
      <c r="C646" s="122">
        <v>191302</v>
      </c>
      <c r="D646" s="123"/>
      <c r="E646" s="123" t="s">
        <v>578</v>
      </c>
      <c r="F646" s="22" t="s">
        <v>99</v>
      </c>
      <c r="G646" s="41"/>
      <c r="H646" s="21" t="s">
        <v>22</v>
      </c>
      <c r="I646" s="21" t="s">
        <v>81</v>
      </c>
      <c r="J646" s="171" t="s">
        <v>168</v>
      </c>
      <c r="K646" s="49" t="s">
        <v>622</v>
      </c>
      <c r="L646" s="49"/>
      <c r="M646" s="335"/>
      <c r="N646" s="192">
        <v>8000</v>
      </c>
      <c r="O646" s="189">
        <f t="shared" si="9"/>
        <v>93685.000000000233</v>
      </c>
    </row>
    <row r="647" spans="1:15" ht="22.05" hidden="1" customHeight="1" x14ac:dyDescent="0.2">
      <c r="A647" s="186">
        <v>45780</v>
      </c>
      <c r="B647" s="20" t="s">
        <v>35</v>
      </c>
      <c r="C647" s="122">
        <v>191299</v>
      </c>
      <c r="D647" s="123"/>
      <c r="E647" s="123" t="s">
        <v>2582</v>
      </c>
      <c r="F647" s="22" t="s">
        <v>99</v>
      </c>
      <c r="G647" s="41"/>
      <c r="H647" s="21" t="s">
        <v>22</v>
      </c>
      <c r="I647" s="21" t="s">
        <v>103</v>
      </c>
      <c r="J647" s="171" t="s">
        <v>94</v>
      </c>
      <c r="K647" s="49" t="s">
        <v>619</v>
      </c>
      <c r="L647" s="49"/>
      <c r="M647" s="335"/>
      <c r="N647" s="192">
        <v>15000</v>
      </c>
      <c r="O647" s="189">
        <f t="shared" si="9"/>
        <v>78685.000000000233</v>
      </c>
    </row>
    <row r="648" spans="1:15" ht="22.05" hidden="1" customHeight="1" x14ac:dyDescent="0.2">
      <c r="A648" s="186">
        <v>45780</v>
      </c>
      <c r="B648" s="20" t="s">
        <v>35</v>
      </c>
      <c r="C648" s="122">
        <v>323422</v>
      </c>
      <c r="D648" s="123"/>
      <c r="E648" s="123" t="s">
        <v>3362</v>
      </c>
      <c r="F648" s="22" t="s">
        <v>99</v>
      </c>
      <c r="G648" s="41"/>
      <c r="H648" s="21" t="s">
        <v>22</v>
      </c>
      <c r="I648" s="21" t="s">
        <v>103</v>
      </c>
      <c r="J648" s="171" t="s">
        <v>93</v>
      </c>
      <c r="K648" s="49" t="s">
        <v>627</v>
      </c>
      <c r="L648" s="49"/>
      <c r="M648" s="191"/>
      <c r="N648" s="192">
        <v>2349</v>
      </c>
      <c r="O648" s="189">
        <f t="shared" ref="O648:O711" si="10">O647+M648-N648</f>
        <v>76336.000000000233</v>
      </c>
    </row>
    <row r="649" spans="1:15" ht="22.05" hidden="1" customHeight="1" x14ac:dyDescent="0.2">
      <c r="A649" s="186">
        <v>45782</v>
      </c>
      <c r="B649" s="20" t="s">
        <v>35</v>
      </c>
      <c r="C649" s="122">
        <v>152628</v>
      </c>
      <c r="D649" s="123"/>
      <c r="E649" s="123" t="s">
        <v>585</v>
      </c>
      <c r="F649" s="22" t="s">
        <v>99</v>
      </c>
      <c r="G649" s="41"/>
      <c r="H649" s="21" t="s">
        <v>22</v>
      </c>
      <c r="I649" s="21" t="s">
        <v>55</v>
      </c>
      <c r="J649" s="171" t="s">
        <v>70</v>
      </c>
      <c r="K649" s="49" t="s">
        <v>612</v>
      </c>
      <c r="L649" s="49"/>
      <c r="M649" s="335"/>
      <c r="N649" s="192">
        <v>36000</v>
      </c>
      <c r="O649" s="189">
        <f t="shared" si="10"/>
        <v>40336.000000000233</v>
      </c>
    </row>
    <row r="650" spans="1:15" ht="22.05" hidden="1" customHeight="1" x14ac:dyDescent="0.2">
      <c r="A650" s="186">
        <v>45782</v>
      </c>
      <c r="B650" s="20" t="s">
        <v>35</v>
      </c>
      <c r="C650" s="122">
        <v>9470747313</v>
      </c>
      <c r="D650" s="123"/>
      <c r="E650" s="123" t="s">
        <v>597</v>
      </c>
      <c r="F650" s="22" t="s">
        <v>99</v>
      </c>
      <c r="G650" s="41"/>
      <c r="H650" s="21" t="s">
        <v>21</v>
      </c>
      <c r="I650" s="21" t="s">
        <v>81</v>
      </c>
      <c r="J650" s="171" t="s">
        <v>168</v>
      </c>
      <c r="K650" s="49" t="s">
        <v>622</v>
      </c>
      <c r="L650" s="49"/>
      <c r="M650" s="335">
        <v>29765.97</v>
      </c>
      <c r="N650" s="192"/>
      <c r="O650" s="189">
        <f t="shared" si="10"/>
        <v>70101.970000000234</v>
      </c>
    </row>
    <row r="651" spans="1:15" ht="22.05" hidden="1" customHeight="1" x14ac:dyDescent="0.2">
      <c r="A651" s="186">
        <v>45782</v>
      </c>
      <c r="B651" s="20" t="s">
        <v>35</v>
      </c>
      <c r="C651" s="122">
        <v>198206</v>
      </c>
      <c r="D651" s="123" t="s">
        <v>3363</v>
      </c>
      <c r="E651" s="123" t="s">
        <v>3317</v>
      </c>
      <c r="F651" s="22" t="s">
        <v>99</v>
      </c>
      <c r="G651" s="41"/>
      <c r="H651" s="21" t="s">
        <v>22</v>
      </c>
      <c r="I651" s="21" t="s">
        <v>55</v>
      </c>
      <c r="J651" s="171" t="s">
        <v>70</v>
      </c>
      <c r="K651" s="49" t="s">
        <v>2616</v>
      </c>
      <c r="L651" s="49"/>
      <c r="M651" s="335"/>
      <c r="N651" s="192">
        <v>61632</v>
      </c>
      <c r="O651" s="189">
        <f t="shared" si="10"/>
        <v>8469.970000000234</v>
      </c>
    </row>
    <row r="652" spans="1:15" ht="22.05" hidden="1" customHeight="1" x14ac:dyDescent="0.2">
      <c r="A652" s="186">
        <v>45782</v>
      </c>
      <c r="B652" s="20" t="s">
        <v>35</v>
      </c>
      <c r="C652" s="122">
        <v>200711</v>
      </c>
      <c r="D652" s="123"/>
      <c r="E652" s="123" t="s">
        <v>577</v>
      </c>
      <c r="F652" s="22" t="s">
        <v>99</v>
      </c>
      <c r="G652" s="41"/>
      <c r="H652" s="21" t="s">
        <v>22</v>
      </c>
      <c r="I652" s="21" t="s">
        <v>81</v>
      </c>
      <c r="J652" s="171" t="s">
        <v>171</v>
      </c>
      <c r="K652" s="49" t="s">
        <v>621</v>
      </c>
      <c r="L652" s="49"/>
      <c r="M652" s="335"/>
      <c r="N652" s="192">
        <v>2469.9699999999998</v>
      </c>
      <c r="O652" s="189">
        <f t="shared" si="10"/>
        <v>6000.0000000002346</v>
      </c>
    </row>
    <row r="653" spans="1:15" ht="22.05" hidden="1" customHeight="1" x14ac:dyDescent="0.2">
      <c r="A653" s="186">
        <v>45782</v>
      </c>
      <c r="B653" s="20" t="s">
        <v>35</v>
      </c>
      <c r="C653" s="122">
        <v>313086</v>
      </c>
      <c r="D653" s="123"/>
      <c r="E653" s="123" t="s">
        <v>569</v>
      </c>
      <c r="F653" s="22" t="s">
        <v>79</v>
      </c>
      <c r="G653" s="41"/>
      <c r="H653" s="21" t="s">
        <v>21</v>
      </c>
      <c r="I653" s="21" t="s">
        <v>28</v>
      </c>
      <c r="J653" s="171" t="s">
        <v>30</v>
      </c>
      <c r="K653" s="49" t="s">
        <v>3379</v>
      </c>
      <c r="L653" s="49"/>
      <c r="M653" s="335">
        <v>40000</v>
      </c>
      <c r="N653" s="192"/>
      <c r="O653" s="189">
        <f t="shared" si="10"/>
        <v>46000.000000000233</v>
      </c>
    </row>
    <row r="654" spans="1:15" ht="22.05" hidden="1" customHeight="1" x14ac:dyDescent="0.2">
      <c r="A654" s="186">
        <v>45782</v>
      </c>
      <c r="B654" s="20" t="s">
        <v>35</v>
      </c>
      <c r="C654" s="122">
        <v>420393</v>
      </c>
      <c r="D654" s="123" t="s">
        <v>3364</v>
      </c>
      <c r="E654" s="123" t="s">
        <v>2566</v>
      </c>
      <c r="F654" s="22" t="s">
        <v>99</v>
      </c>
      <c r="G654" s="41"/>
      <c r="H654" s="21" t="s">
        <v>22</v>
      </c>
      <c r="I654" s="21" t="s">
        <v>55</v>
      </c>
      <c r="J654" s="171" t="s">
        <v>70</v>
      </c>
      <c r="K654" s="49" t="s">
        <v>2616</v>
      </c>
      <c r="L654" s="49"/>
      <c r="M654" s="335"/>
      <c r="N654" s="192">
        <v>5489.1</v>
      </c>
      <c r="O654" s="189">
        <f t="shared" si="10"/>
        <v>40510.900000000234</v>
      </c>
    </row>
    <row r="655" spans="1:15" ht="22.05" hidden="1" customHeight="1" x14ac:dyDescent="0.2">
      <c r="A655" s="186">
        <v>45782</v>
      </c>
      <c r="B655" s="20" t="s">
        <v>35</v>
      </c>
      <c r="C655" s="122">
        <v>420395</v>
      </c>
      <c r="D655" s="123" t="s">
        <v>3365</v>
      </c>
      <c r="E655" s="123" t="s">
        <v>574</v>
      </c>
      <c r="F655" s="22" t="s">
        <v>99</v>
      </c>
      <c r="G655" s="41"/>
      <c r="H655" s="21" t="s">
        <v>22</v>
      </c>
      <c r="I655" s="21" t="s">
        <v>55</v>
      </c>
      <c r="J655" s="171" t="s">
        <v>70</v>
      </c>
      <c r="K655" s="49" t="s">
        <v>625</v>
      </c>
      <c r="L655" s="49"/>
      <c r="M655" s="335"/>
      <c r="N655" s="192">
        <v>34000</v>
      </c>
      <c r="O655" s="189">
        <f t="shared" si="10"/>
        <v>6510.9000000002343</v>
      </c>
    </row>
    <row r="656" spans="1:15" ht="22.05" hidden="1" customHeight="1" x14ac:dyDescent="0.2">
      <c r="A656" s="186">
        <v>45782</v>
      </c>
      <c r="B656" s="20" t="s">
        <v>35</v>
      </c>
      <c r="C656" s="122">
        <v>420392</v>
      </c>
      <c r="D656" s="123" t="s">
        <v>3365</v>
      </c>
      <c r="E656" s="123" t="s">
        <v>3366</v>
      </c>
      <c r="F656" s="22" t="s">
        <v>99</v>
      </c>
      <c r="G656" s="41"/>
      <c r="H656" s="21" t="s">
        <v>22</v>
      </c>
      <c r="I656" s="21" t="s">
        <v>55</v>
      </c>
      <c r="J656" s="171" t="s">
        <v>70</v>
      </c>
      <c r="K656" s="49" t="s">
        <v>851</v>
      </c>
      <c r="L656" s="49"/>
      <c r="M656" s="335"/>
      <c r="N656" s="192">
        <v>3120</v>
      </c>
      <c r="O656" s="189">
        <f t="shared" si="10"/>
        <v>3390.9000000002343</v>
      </c>
    </row>
    <row r="657" spans="1:15" ht="22.05" hidden="1" customHeight="1" x14ac:dyDescent="0.2">
      <c r="A657" s="186">
        <v>45782</v>
      </c>
      <c r="B657" s="20" t="s">
        <v>35</v>
      </c>
      <c r="C657" s="122">
        <v>558914</v>
      </c>
      <c r="D657" s="123"/>
      <c r="E657" s="123" t="s">
        <v>3367</v>
      </c>
      <c r="F657" s="22" t="s">
        <v>99</v>
      </c>
      <c r="G657" s="41"/>
      <c r="H657" s="21" t="s">
        <v>22</v>
      </c>
      <c r="I657" s="21" t="s">
        <v>55</v>
      </c>
      <c r="J657" s="171" t="s">
        <v>70</v>
      </c>
      <c r="K657" s="49" t="s">
        <v>612</v>
      </c>
      <c r="L657" s="49"/>
      <c r="M657" s="335"/>
      <c r="N657" s="192">
        <v>2500</v>
      </c>
      <c r="O657" s="189">
        <f t="shared" si="10"/>
        <v>890.90000000023429</v>
      </c>
    </row>
    <row r="658" spans="1:15" ht="22.05" hidden="1" customHeight="1" x14ac:dyDescent="0.2">
      <c r="A658" s="186">
        <v>45783</v>
      </c>
      <c r="B658" s="20" t="s">
        <v>35</v>
      </c>
      <c r="C658" s="122">
        <v>808155</v>
      </c>
      <c r="D658" s="123"/>
      <c r="E658" s="123" t="s">
        <v>569</v>
      </c>
      <c r="F658" s="22" t="s">
        <v>99</v>
      </c>
      <c r="G658" s="41"/>
      <c r="H658" s="21" t="s">
        <v>21</v>
      </c>
      <c r="I658" s="21" t="s">
        <v>28</v>
      </c>
      <c r="J658" s="171" t="s">
        <v>30</v>
      </c>
      <c r="K658" s="49" t="s">
        <v>615</v>
      </c>
      <c r="L658" s="49"/>
      <c r="M658" s="335">
        <v>1000000</v>
      </c>
      <c r="N658" s="192"/>
      <c r="O658" s="189">
        <f t="shared" si="10"/>
        <v>1000890.9000000003</v>
      </c>
    </row>
    <row r="659" spans="1:15" ht="22.05" hidden="1" customHeight="1" x14ac:dyDescent="0.2">
      <c r="A659" s="186">
        <v>45783</v>
      </c>
      <c r="B659" s="20" t="s">
        <v>35</v>
      </c>
      <c r="C659" s="122">
        <v>493311</v>
      </c>
      <c r="D659" s="123" t="s">
        <v>3368</v>
      </c>
      <c r="E659" s="123" t="s">
        <v>3369</v>
      </c>
      <c r="F659" s="22" t="s">
        <v>99</v>
      </c>
      <c r="G659" s="41"/>
      <c r="H659" s="21" t="s">
        <v>22</v>
      </c>
      <c r="I659" s="21" t="s">
        <v>55</v>
      </c>
      <c r="J659" s="171" t="s">
        <v>70</v>
      </c>
      <c r="K659" s="49" t="s">
        <v>612</v>
      </c>
      <c r="L659" s="49"/>
      <c r="M659" s="335"/>
      <c r="N659" s="192">
        <v>20700</v>
      </c>
      <c r="O659" s="189">
        <f t="shared" si="10"/>
        <v>980190.90000000026</v>
      </c>
    </row>
    <row r="660" spans="1:15" ht="22.05" hidden="1" customHeight="1" x14ac:dyDescent="0.2">
      <c r="A660" s="186">
        <v>45783</v>
      </c>
      <c r="B660" s="20" t="s">
        <v>35</v>
      </c>
      <c r="C660" s="122">
        <v>493313</v>
      </c>
      <c r="D660" s="123" t="s">
        <v>3368</v>
      </c>
      <c r="E660" s="123" t="s">
        <v>574</v>
      </c>
      <c r="F660" s="22" t="s">
        <v>99</v>
      </c>
      <c r="G660" s="41"/>
      <c r="H660" s="21" t="s">
        <v>22</v>
      </c>
      <c r="I660" s="21" t="s">
        <v>55</v>
      </c>
      <c r="J660" s="171" t="s">
        <v>70</v>
      </c>
      <c r="K660" s="49" t="s">
        <v>625</v>
      </c>
      <c r="L660" s="49"/>
      <c r="M660" s="335"/>
      <c r="N660" s="192">
        <v>13000</v>
      </c>
      <c r="O660" s="189">
        <f t="shared" si="10"/>
        <v>967190.90000000026</v>
      </c>
    </row>
    <row r="661" spans="1:15" ht="22.05" hidden="1" customHeight="1" x14ac:dyDescent="0.2">
      <c r="A661" s="186">
        <v>45783</v>
      </c>
      <c r="B661" s="20" t="s">
        <v>35</v>
      </c>
      <c r="C661" s="122">
        <v>541980</v>
      </c>
      <c r="D661" s="123"/>
      <c r="E661" s="123" t="s">
        <v>3370</v>
      </c>
      <c r="F661" s="22" t="s">
        <v>99</v>
      </c>
      <c r="G661" s="41"/>
      <c r="H661" s="21" t="s">
        <v>22</v>
      </c>
      <c r="I661" s="21" t="s">
        <v>103</v>
      </c>
      <c r="J661" s="171" t="s">
        <v>93</v>
      </c>
      <c r="K661" s="49" t="s">
        <v>1112</v>
      </c>
      <c r="L661" s="49"/>
      <c r="M661" s="335"/>
      <c r="N661" s="192">
        <v>8025</v>
      </c>
      <c r="O661" s="189">
        <f t="shared" si="10"/>
        <v>959165.90000000026</v>
      </c>
    </row>
    <row r="662" spans="1:15" ht="22.05" hidden="1" customHeight="1" x14ac:dyDescent="0.2">
      <c r="A662" s="186">
        <v>45783</v>
      </c>
      <c r="B662" s="20" t="s">
        <v>35</v>
      </c>
      <c r="C662" s="122">
        <v>546857</v>
      </c>
      <c r="D662" s="123"/>
      <c r="E662" s="123" t="s">
        <v>3371</v>
      </c>
      <c r="F662" s="22" t="s">
        <v>99</v>
      </c>
      <c r="G662" s="41"/>
      <c r="H662" s="21" t="s">
        <v>22</v>
      </c>
      <c r="I662" s="21" t="s">
        <v>103</v>
      </c>
      <c r="J662" s="171" t="s">
        <v>93</v>
      </c>
      <c r="K662" s="49" t="s">
        <v>627</v>
      </c>
      <c r="L662" s="49"/>
      <c r="M662" s="191"/>
      <c r="N662" s="192">
        <v>3991</v>
      </c>
      <c r="O662" s="189">
        <f t="shared" si="10"/>
        <v>955174.90000000026</v>
      </c>
    </row>
    <row r="663" spans="1:15" ht="22.05" hidden="1" customHeight="1" x14ac:dyDescent="0.2">
      <c r="A663" s="186">
        <v>45783</v>
      </c>
      <c r="B663" s="20" t="s">
        <v>35</v>
      </c>
      <c r="C663" s="122">
        <v>599748</v>
      </c>
      <c r="D663" s="123" t="s">
        <v>3372</v>
      </c>
      <c r="E663" s="123" t="s">
        <v>3373</v>
      </c>
      <c r="F663" s="22" t="s">
        <v>99</v>
      </c>
      <c r="G663" s="41"/>
      <c r="H663" s="21" t="s">
        <v>22</v>
      </c>
      <c r="I663" s="21" t="s">
        <v>55</v>
      </c>
      <c r="J663" s="171" t="s">
        <v>70</v>
      </c>
      <c r="K663" s="49" t="s">
        <v>612</v>
      </c>
      <c r="L663" s="49"/>
      <c r="M663" s="191"/>
      <c r="N663" s="192">
        <v>10000</v>
      </c>
      <c r="O663" s="189">
        <f t="shared" si="10"/>
        <v>945174.90000000026</v>
      </c>
    </row>
    <row r="664" spans="1:15" ht="22.05" hidden="1" customHeight="1" x14ac:dyDescent="0.2">
      <c r="A664" s="186">
        <v>45783</v>
      </c>
      <c r="B664" s="20" t="s">
        <v>35</v>
      </c>
      <c r="C664" s="122">
        <v>602709</v>
      </c>
      <c r="D664" s="123" t="s">
        <v>3372</v>
      </c>
      <c r="E664" s="123" t="s">
        <v>3328</v>
      </c>
      <c r="F664" s="22" t="s">
        <v>99</v>
      </c>
      <c r="G664" s="41"/>
      <c r="H664" s="21" t="s">
        <v>22</v>
      </c>
      <c r="I664" s="21" t="s">
        <v>55</v>
      </c>
      <c r="J664" s="171" t="s">
        <v>70</v>
      </c>
      <c r="K664" s="49" t="s">
        <v>847</v>
      </c>
      <c r="L664" s="49"/>
      <c r="M664" s="335"/>
      <c r="N664" s="192">
        <v>32500</v>
      </c>
      <c r="O664" s="189">
        <f t="shared" si="10"/>
        <v>912674.90000000026</v>
      </c>
    </row>
    <row r="665" spans="1:15" ht="22.05" hidden="1" customHeight="1" x14ac:dyDescent="0.2">
      <c r="A665" s="186">
        <v>45783</v>
      </c>
      <c r="B665" s="20" t="s">
        <v>35</v>
      </c>
      <c r="C665" s="122">
        <v>604907</v>
      </c>
      <c r="D665" s="123" t="s">
        <v>3372</v>
      </c>
      <c r="E665" s="123" t="s">
        <v>3374</v>
      </c>
      <c r="F665" s="22" t="s">
        <v>99</v>
      </c>
      <c r="G665" s="41"/>
      <c r="H665" s="21" t="s">
        <v>22</v>
      </c>
      <c r="I665" s="21" t="s">
        <v>55</v>
      </c>
      <c r="J665" s="171" t="s">
        <v>70</v>
      </c>
      <c r="K665" s="49" t="s">
        <v>851</v>
      </c>
      <c r="L665" s="49"/>
      <c r="M665" s="335"/>
      <c r="N665" s="192">
        <v>22600</v>
      </c>
      <c r="O665" s="189">
        <f t="shared" si="10"/>
        <v>890074.90000000026</v>
      </c>
    </row>
    <row r="666" spans="1:15" ht="22.05" hidden="1" customHeight="1" x14ac:dyDescent="0.2">
      <c r="A666" s="186">
        <v>45783</v>
      </c>
      <c r="B666" s="20" t="s">
        <v>35</v>
      </c>
      <c r="C666" s="122">
        <v>172417</v>
      </c>
      <c r="D666" s="123"/>
      <c r="E666" s="123" t="s">
        <v>2582</v>
      </c>
      <c r="F666" s="22" t="s">
        <v>99</v>
      </c>
      <c r="G666" s="41"/>
      <c r="H666" s="21" t="s">
        <v>22</v>
      </c>
      <c r="I666" s="21" t="s">
        <v>103</v>
      </c>
      <c r="J666" s="171" t="s">
        <v>94</v>
      </c>
      <c r="K666" s="49" t="s">
        <v>619</v>
      </c>
      <c r="L666" s="49"/>
      <c r="M666" s="335"/>
      <c r="N666" s="192">
        <v>15000</v>
      </c>
      <c r="O666" s="189">
        <f t="shared" si="10"/>
        <v>875074.90000000026</v>
      </c>
    </row>
    <row r="667" spans="1:15" ht="22.05" hidden="1" customHeight="1" x14ac:dyDescent="0.2">
      <c r="A667" s="186">
        <v>45783</v>
      </c>
      <c r="B667" s="20" t="s">
        <v>35</v>
      </c>
      <c r="C667" s="122">
        <v>178032</v>
      </c>
      <c r="D667" s="123"/>
      <c r="E667" s="123" t="s">
        <v>577</v>
      </c>
      <c r="F667" s="22" t="s">
        <v>99</v>
      </c>
      <c r="G667" s="41"/>
      <c r="H667" s="21" t="s">
        <v>22</v>
      </c>
      <c r="I667" s="21" t="s">
        <v>81</v>
      </c>
      <c r="J667" s="171" t="s">
        <v>171</v>
      </c>
      <c r="K667" s="49" t="s">
        <v>621</v>
      </c>
      <c r="L667" s="49"/>
      <c r="M667" s="335"/>
      <c r="N667" s="192">
        <v>272000</v>
      </c>
      <c r="O667" s="189">
        <f t="shared" si="10"/>
        <v>603074.90000000026</v>
      </c>
    </row>
    <row r="668" spans="1:15" ht="22.05" hidden="1" customHeight="1" x14ac:dyDescent="0.2">
      <c r="A668" s="186">
        <v>45815</v>
      </c>
      <c r="B668" s="20" t="s">
        <v>35</v>
      </c>
      <c r="C668" s="122">
        <v>190634</v>
      </c>
      <c r="D668" s="123"/>
      <c r="E668" s="123" t="s">
        <v>3901</v>
      </c>
      <c r="F668" s="22" t="s">
        <v>99</v>
      </c>
      <c r="G668" s="41"/>
      <c r="H668" s="21" t="s">
        <v>22</v>
      </c>
      <c r="I668" s="21" t="s">
        <v>81</v>
      </c>
      <c r="J668" s="171" t="s">
        <v>182</v>
      </c>
      <c r="K668" s="49" t="s">
        <v>616</v>
      </c>
      <c r="L668" s="49"/>
      <c r="M668" s="335"/>
      <c r="N668" s="192">
        <v>255762.5</v>
      </c>
      <c r="O668" s="189">
        <f t="shared" si="10"/>
        <v>347312.40000000026</v>
      </c>
    </row>
    <row r="669" spans="1:15" ht="22.05" hidden="1" customHeight="1" x14ac:dyDescent="0.2">
      <c r="A669" s="186">
        <v>45815</v>
      </c>
      <c r="B669" s="20" t="s">
        <v>35</v>
      </c>
      <c r="C669" s="122">
        <v>190635</v>
      </c>
      <c r="D669" s="123"/>
      <c r="E669" s="123" t="s">
        <v>3901</v>
      </c>
      <c r="F669" s="22" t="s">
        <v>99</v>
      </c>
      <c r="G669" s="41"/>
      <c r="H669" s="21" t="s">
        <v>22</v>
      </c>
      <c r="I669" s="21" t="s">
        <v>81</v>
      </c>
      <c r="J669" s="171" t="s">
        <v>180</v>
      </c>
      <c r="K669" s="49" t="s">
        <v>629</v>
      </c>
      <c r="L669" s="49"/>
      <c r="M669" s="335"/>
      <c r="N669" s="192">
        <v>255762.5</v>
      </c>
      <c r="O669" s="189">
        <f t="shared" si="10"/>
        <v>91549.900000000256</v>
      </c>
    </row>
    <row r="670" spans="1:15" ht="22.05" hidden="1" customHeight="1" x14ac:dyDescent="0.2">
      <c r="A670" s="186">
        <v>45784</v>
      </c>
      <c r="B670" s="20" t="s">
        <v>35</v>
      </c>
      <c r="C670" s="122">
        <v>4109088813</v>
      </c>
      <c r="D670" s="123"/>
      <c r="E670" s="123" t="s">
        <v>597</v>
      </c>
      <c r="F670" s="22" t="s">
        <v>99</v>
      </c>
      <c r="G670" s="41"/>
      <c r="H670" s="21" t="s">
        <v>21</v>
      </c>
      <c r="I670" s="21" t="s">
        <v>81</v>
      </c>
      <c r="J670" s="171" t="s">
        <v>168</v>
      </c>
      <c r="K670" s="49" t="s">
        <v>622</v>
      </c>
      <c r="L670" s="49"/>
      <c r="M670" s="335">
        <v>5000</v>
      </c>
      <c r="N670" s="192"/>
      <c r="O670" s="189">
        <f t="shared" si="10"/>
        <v>96549.900000000256</v>
      </c>
    </row>
    <row r="671" spans="1:15" ht="22.05" hidden="1" customHeight="1" x14ac:dyDescent="0.2">
      <c r="A671" s="186">
        <v>45784</v>
      </c>
      <c r="B671" s="20" t="s">
        <v>35</v>
      </c>
      <c r="C671" s="122">
        <v>168056</v>
      </c>
      <c r="D671" s="123" t="s">
        <v>3902</v>
      </c>
      <c r="E671" s="123" t="s">
        <v>1044</v>
      </c>
      <c r="F671" s="22" t="s">
        <v>78</v>
      </c>
      <c r="G671" s="41">
        <v>11940</v>
      </c>
      <c r="H671" s="21" t="s">
        <v>22</v>
      </c>
      <c r="I671" s="21" t="s">
        <v>81</v>
      </c>
      <c r="J671" s="171" t="s">
        <v>33</v>
      </c>
      <c r="K671" s="49" t="s">
        <v>621</v>
      </c>
      <c r="L671" s="49"/>
      <c r="M671" s="191"/>
      <c r="N671" s="192">
        <v>32862</v>
      </c>
      <c r="O671" s="189">
        <f t="shared" si="10"/>
        <v>63687.900000000256</v>
      </c>
    </row>
    <row r="672" spans="1:15" ht="22.05" hidden="1" customHeight="1" x14ac:dyDescent="0.2">
      <c r="A672" s="186">
        <v>45784</v>
      </c>
      <c r="B672" s="20" t="s">
        <v>35</v>
      </c>
      <c r="C672" s="122">
        <v>301044</v>
      </c>
      <c r="D672" s="123"/>
      <c r="E672" s="123" t="s">
        <v>3903</v>
      </c>
      <c r="F672" s="22" t="s">
        <v>99</v>
      </c>
      <c r="G672" s="41"/>
      <c r="H672" s="21" t="s">
        <v>22</v>
      </c>
      <c r="I672" s="21" t="s">
        <v>103</v>
      </c>
      <c r="J672" s="171" t="s">
        <v>95</v>
      </c>
      <c r="K672" s="49" t="s">
        <v>631</v>
      </c>
      <c r="L672" s="49"/>
      <c r="M672" s="191"/>
      <c r="N672" s="192">
        <v>1880</v>
      </c>
      <c r="O672" s="189">
        <f t="shared" si="10"/>
        <v>61807.900000000256</v>
      </c>
    </row>
    <row r="673" spans="1:15" ht="22.05" hidden="1" customHeight="1" x14ac:dyDescent="0.2">
      <c r="A673" s="186">
        <v>45784</v>
      </c>
      <c r="B673" s="20" t="s">
        <v>35</v>
      </c>
      <c r="C673" s="122">
        <v>564644</v>
      </c>
      <c r="D673" s="123" t="s">
        <v>881</v>
      </c>
      <c r="E673" s="123" t="s">
        <v>3282</v>
      </c>
      <c r="F673" s="22" t="s">
        <v>99</v>
      </c>
      <c r="G673" s="41"/>
      <c r="H673" s="21" t="s">
        <v>22</v>
      </c>
      <c r="I673" s="21" t="s">
        <v>103</v>
      </c>
      <c r="J673" s="171" t="s">
        <v>95</v>
      </c>
      <c r="K673" s="49" t="s">
        <v>612</v>
      </c>
      <c r="L673" s="49"/>
      <c r="M673" s="191"/>
      <c r="N673" s="192">
        <v>3900</v>
      </c>
      <c r="O673" s="189">
        <f t="shared" si="10"/>
        <v>57907.900000000256</v>
      </c>
    </row>
    <row r="674" spans="1:15" ht="22.05" hidden="1" customHeight="1" x14ac:dyDescent="0.2">
      <c r="A674" s="186">
        <v>45785</v>
      </c>
      <c r="B674" s="20" t="s">
        <v>35</v>
      </c>
      <c r="C674" s="122">
        <v>350570</v>
      </c>
      <c r="D674" s="123"/>
      <c r="E674" s="123" t="s">
        <v>577</v>
      </c>
      <c r="F674" s="22" t="s">
        <v>99</v>
      </c>
      <c r="G674" s="41"/>
      <c r="H674" s="21" t="s">
        <v>22</v>
      </c>
      <c r="I674" s="21" t="s">
        <v>81</v>
      </c>
      <c r="J674" s="171" t="s">
        <v>171</v>
      </c>
      <c r="K674" s="49" t="s">
        <v>621</v>
      </c>
      <c r="L674" s="49"/>
      <c r="M674" s="335"/>
      <c r="N674" s="192">
        <v>15000</v>
      </c>
      <c r="O674" s="189">
        <f t="shared" si="10"/>
        <v>42907.900000000256</v>
      </c>
    </row>
    <row r="675" spans="1:15" ht="22.05" hidden="1" customHeight="1" x14ac:dyDescent="0.2">
      <c r="A675" s="186">
        <v>45785</v>
      </c>
      <c r="B675" s="20" t="s">
        <v>35</v>
      </c>
      <c r="C675" s="122">
        <v>591971</v>
      </c>
      <c r="D675" s="123"/>
      <c r="E675" s="123" t="s">
        <v>567</v>
      </c>
      <c r="F675" s="22" t="s">
        <v>99</v>
      </c>
      <c r="G675" s="41"/>
      <c r="H675" s="21" t="s">
        <v>22</v>
      </c>
      <c r="I675" s="21" t="s">
        <v>81</v>
      </c>
      <c r="J675" s="171" t="s">
        <v>177</v>
      </c>
      <c r="K675" s="49" t="s">
        <v>3380</v>
      </c>
      <c r="L675" s="49"/>
      <c r="M675" s="335"/>
      <c r="N675" s="192">
        <v>11710</v>
      </c>
      <c r="O675" s="189">
        <f t="shared" si="10"/>
        <v>31197.900000000256</v>
      </c>
    </row>
    <row r="676" spans="1:15" ht="22.05" hidden="1" customHeight="1" x14ac:dyDescent="0.2">
      <c r="A676" s="186">
        <v>45785</v>
      </c>
      <c r="B676" s="20" t="s">
        <v>35</v>
      </c>
      <c r="C676" s="122">
        <v>591972</v>
      </c>
      <c r="D676" s="123"/>
      <c r="E676" s="123" t="s">
        <v>568</v>
      </c>
      <c r="F676" s="22" t="s">
        <v>99</v>
      </c>
      <c r="G676" s="41"/>
      <c r="H676" s="21" t="s">
        <v>22</v>
      </c>
      <c r="I676" s="21" t="s">
        <v>81</v>
      </c>
      <c r="J676" s="171" t="s">
        <v>177</v>
      </c>
      <c r="K676" s="49" t="s">
        <v>3380</v>
      </c>
      <c r="L676" s="49"/>
      <c r="M676" s="335"/>
      <c r="N676" s="192">
        <v>5064</v>
      </c>
      <c r="O676" s="189">
        <f t="shared" si="10"/>
        <v>26133.900000000256</v>
      </c>
    </row>
    <row r="677" spans="1:15" ht="22.05" hidden="1" customHeight="1" x14ac:dyDescent="0.2">
      <c r="A677" s="186">
        <v>45786</v>
      </c>
      <c r="B677" s="20" t="s">
        <v>35</v>
      </c>
      <c r="C677" s="122">
        <v>275579</v>
      </c>
      <c r="D677" s="123" t="s">
        <v>3904</v>
      </c>
      <c r="E677" s="123" t="s">
        <v>574</v>
      </c>
      <c r="F677" s="22" t="s">
        <v>99</v>
      </c>
      <c r="G677" s="41"/>
      <c r="H677" s="21" t="s">
        <v>22</v>
      </c>
      <c r="I677" s="21" t="s">
        <v>55</v>
      </c>
      <c r="J677" s="171" t="s">
        <v>70</v>
      </c>
      <c r="K677" s="49" t="s">
        <v>625</v>
      </c>
      <c r="L677" s="49"/>
      <c r="M677" s="335"/>
      <c r="N677" s="192">
        <v>9000</v>
      </c>
      <c r="O677" s="189">
        <f t="shared" si="10"/>
        <v>17133.900000000256</v>
      </c>
    </row>
    <row r="678" spans="1:15" ht="22.05" hidden="1" customHeight="1" x14ac:dyDescent="0.2">
      <c r="A678" s="186">
        <v>45786</v>
      </c>
      <c r="B678" s="20" t="s">
        <v>35</v>
      </c>
      <c r="C678" s="122">
        <v>368207</v>
      </c>
      <c r="D678" s="123"/>
      <c r="E678" s="123" t="s">
        <v>569</v>
      </c>
      <c r="F678" s="22" t="s">
        <v>79</v>
      </c>
      <c r="G678" s="41"/>
      <c r="H678" s="21" t="s">
        <v>21</v>
      </c>
      <c r="I678" s="21" t="s">
        <v>28</v>
      </c>
      <c r="J678" s="171" t="s">
        <v>30</v>
      </c>
      <c r="K678" s="49" t="s">
        <v>3899</v>
      </c>
      <c r="L678" s="49"/>
      <c r="M678" s="335">
        <v>50000</v>
      </c>
      <c r="N678" s="192"/>
      <c r="O678" s="189">
        <f t="shared" si="10"/>
        <v>67133.900000000256</v>
      </c>
    </row>
    <row r="679" spans="1:15" ht="22.05" hidden="1" customHeight="1" x14ac:dyDescent="0.2">
      <c r="A679" s="186">
        <v>45786</v>
      </c>
      <c r="B679" s="20" t="s">
        <v>35</v>
      </c>
      <c r="C679" s="122">
        <v>359149</v>
      </c>
      <c r="D679" s="123"/>
      <c r="E679" s="123" t="s">
        <v>3905</v>
      </c>
      <c r="F679" s="22" t="s">
        <v>99</v>
      </c>
      <c r="G679" s="41"/>
      <c r="H679" s="21" t="s">
        <v>22</v>
      </c>
      <c r="I679" s="21" t="s">
        <v>103</v>
      </c>
      <c r="J679" s="171" t="s">
        <v>93</v>
      </c>
      <c r="K679" s="49" t="s">
        <v>627</v>
      </c>
      <c r="L679" s="49"/>
      <c r="M679" s="335"/>
      <c r="N679" s="192">
        <v>2543</v>
      </c>
      <c r="O679" s="189">
        <f t="shared" si="10"/>
        <v>64590.900000000256</v>
      </c>
    </row>
    <row r="680" spans="1:15" ht="22.05" hidden="1" customHeight="1" x14ac:dyDescent="0.2">
      <c r="A680" s="186">
        <v>45786</v>
      </c>
      <c r="B680" s="20" t="s">
        <v>35</v>
      </c>
      <c r="C680" s="122"/>
      <c r="D680" s="123"/>
      <c r="E680" s="123" t="s">
        <v>569</v>
      </c>
      <c r="F680" s="22" t="s">
        <v>99</v>
      </c>
      <c r="G680" s="41"/>
      <c r="H680" s="21" t="s">
        <v>21</v>
      </c>
      <c r="I680" s="21" t="s">
        <v>28</v>
      </c>
      <c r="J680" s="171" t="s">
        <v>30</v>
      </c>
      <c r="K680" s="49" t="s">
        <v>3988</v>
      </c>
      <c r="L680" s="49"/>
      <c r="M680" s="335">
        <v>129960</v>
      </c>
      <c r="N680" s="192"/>
      <c r="O680" s="189">
        <f t="shared" si="10"/>
        <v>194550.90000000026</v>
      </c>
    </row>
    <row r="681" spans="1:15" ht="22.05" hidden="1" customHeight="1" x14ac:dyDescent="0.2">
      <c r="A681" s="186">
        <v>45786</v>
      </c>
      <c r="B681" s="20" t="s">
        <v>35</v>
      </c>
      <c r="C681" s="122">
        <v>648831</v>
      </c>
      <c r="D681" s="123"/>
      <c r="E681" s="123" t="s">
        <v>577</v>
      </c>
      <c r="F681" s="22" t="s">
        <v>99</v>
      </c>
      <c r="G681" s="41"/>
      <c r="H681" s="21" t="s">
        <v>22</v>
      </c>
      <c r="I681" s="21" t="s">
        <v>81</v>
      </c>
      <c r="J681" s="171" t="s">
        <v>171</v>
      </c>
      <c r="K681" s="49" t="s">
        <v>621</v>
      </c>
      <c r="L681" s="49"/>
      <c r="M681" s="199"/>
      <c r="N681" s="193">
        <v>45000</v>
      </c>
      <c r="O681" s="189">
        <f t="shared" si="10"/>
        <v>149550.90000000026</v>
      </c>
    </row>
    <row r="682" spans="1:15" ht="22.05" hidden="1" customHeight="1" x14ac:dyDescent="0.2">
      <c r="A682" s="186">
        <v>45786</v>
      </c>
      <c r="B682" s="20" t="s">
        <v>35</v>
      </c>
      <c r="C682" s="122">
        <v>653074</v>
      </c>
      <c r="D682" s="123"/>
      <c r="E682" s="123" t="s">
        <v>3282</v>
      </c>
      <c r="F682" s="22" t="s">
        <v>99</v>
      </c>
      <c r="G682" s="41"/>
      <c r="H682" s="21" t="s">
        <v>22</v>
      </c>
      <c r="I682" s="21" t="s">
        <v>103</v>
      </c>
      <c r="J682" s="171" t="s">
        <v>95</v>
      </c>
      <c r="K682" s="49" t="s">
        <v>612</v>
      </c>
      <c r="L682" s="49"/>
      <c r="M682" s="335"/>
      <c r="N682" s="192">
        <v>3900</v>
      </c>
      <c r="O682" s="189">
        <f t="shared" si="10"/>
        <v>145650.90000000026</v>
      </c>
    </row>
    <row r="683" spans="1:15" ht="22.05" hidden="1" customHeight="1" x14ac:dyDescent="0.2">
      <c r="A683" s="186">
        <v>45787</v>
      </c>
      <c r="B683" s="20" t="s">
        <v>35</v>
      </c>
      <c r="C683" s="122">
        <v>106541</v>
      </c>
      <c r="D683" s="123"/>
      <c r="E683" s="123" t="s">
        <v>569</v>
      </c>
      <c r="F683" s="22" t="s">
        <v>99</v>
      </c>
      <c r="G683" s="41"/>
      <c r="H683" s="21" t="s">
        <v>21</v>
      </c>
      <c r="I683" s="21" t="s">
        <v>28</v>
      </c>
      <c r="J683" s="171" t="s">
        <v>30</v>
      </c>
      <c r="K683" s="49" t="s">
        <v>3989</v>
      </c>
      <c r="L683" s="49"/>
      <c r="M683" s="191">
        <v>142760</v>
      </c>
      <c r="N683" s="192"/>
      <c r="O683" s="189">
        <f t="shared" si="10"/>
        <v>288410.90000000026</v>
      </c>
    </row>
    <row r="684" spans="1:15" ht="22.05" hidden="1" customHeight="1" x14ac:dyDescent="0.2">
      <c r="A684" s="186">
        <v>45789</v>
      </c>
      <c r="B684" s="20" t="s">
        <v>35</v>
      </c>
      <c r="C684" s="122">
        <v>44153</v>
      </c>
      <c r="D684" s="123"/>
      <c r="E684" s="123" t="s">
        <v>569</v>
      </c>
      <c r="F684" s="22" t="s">
        <v>79</v>
      </c>
      <c r="G684" s="41"/>
      <c r="H684" s="21" t="s">
        <v>21</v>
      </c>
      <c r="I684" s="21" t="s">
        <v>28</v>
      </c>
      <c r="J684" s="171" t="s">
        <v>30</v>
      </c>
      <c r="K684" s="49" t="s">
        <v>3990</v>
      </c>
      <c r="L684" s="49"/>
      <c r="M684" s="191">
        <v>150000</v>
      </c>
      <c r="N684" s="192"/>
      <c r="O684" s="189">
        <f t="shared" si="10"/>
        <v>438410.90000000026</v>
      </c>
    </row>
    <row r="685" spans="1:15" ht="22.05" hidden="1" customHeight="1" x14ac:dyDescent="0.2">
      <c r="A685" s="186">
        <v>45789</v>
      </c>
      <c r="B685" s="20" t="s">
        <v>35</v>
      </c>
      <c r="C685" s="122">
        <v>39312</v>
      </c>
      <c r="D685" s="123"/>
      <c r="E685" s="123" t="s">
        <v>569</v>
      </c>
      <c r="F685" s="22" t="s">
        <v>79</v>
      </c>
      <c r="G685" s="41"/>
      <c r="H685" s="21" t="s">
        <v>21</v>
      </c>
      <c r="I685" s="21" t="s">
        <v>28</v>
      </c>
      <c r="J685" s="171" t="s">
        <v>30</v>
      </c>
      <c r="K685" s="49" t="s">
        <v>3377</v>
      </c>
      <c r="L685" s="49"/>
      <c r="M685" s="191">
        <v>263105</v>
      </c>
      <c r="N685" s="192"/>
      <c r="O685" s="189">
        <f t="shared" si="10"/>
        <v>701515.90000000026</v>
      </c>
    </row>
    <row r="686" spans="1:15" ht="22.05" hidden="1" customHeight="1" x14ac:dyDescent="0.2">
      <c r="A686" s="186">
        <v>45789</v>
      </c>
      <c r="B686" s="20" t="s">
        <v>35</v>
      </c>
      <c r="C686" s="122">
        <v>44208</v>
      </c>
      <c r="D686" s="123"/>
      <c r="E686" s="123" t="s">
        <v>569</v>
      </c>
      <c r="F686" s="22" t="s">
        <v>79</v>
      </c>
      <c r="G686" s="41"/>
      <c r="H686" s="21" t="s">
        <v>21</v>
      </c>
      <c r="I686" s="21" t="s">
        <v>28</v>
      </c>
      <c r="J686" s="171" t="s">
        <v>30</v>
      </c>
      <c r="K686" s="49" t="s">
        <v>3540</v>
      </c>
      <c r="L686" s="49"/>
      <c r="M686" s="191">
        <v>69800</v>
      </c>
      <c r="N686" s="192"/>
      <c r="O686" s="189">
        <f t="shared" si="10"/>
        <v>771315.90000000026</v>
      </c>
    </row>
    <row r="687" spans="1:15" ht="22.05" hidden="1" customHeight="1" x14ac:dyDescent="0.2">
      <c r="A687" s="186">
        <v>45789</v>
      </c>
      <c r="B687" s="20" t="s">
        <v>35</v>
      </c>
      <c r="C687" s="122">
        <v>44148</v>
      </c>
      <c r="D687" s="123"/>
      <c r="E687" s="123" t="s">
        <v>569</v>
      </c>
      <c r="F687" s="22" t="s">
        <v>79</v>
      </c>
      <c r="G687" s="41"/>
      <c r="H687" s="21" t="s">
        <v>21</v>
      </c>
      <c r="I687" s="21" t="s">
        <v>28</v>
      </c>
      <c r="J687" s="171" t="s">
        <v>30</v>
      </c>
      <c r="K687" s="49" t="s">
        <v>3540</v>
      </c>
      <c r="L687" s="49"/>
      <c r="M687" s="191">
        <v>70000</v>
      </c>
      <c r="N687" s="192"/>
      <c r="O687" s="189">
        <f t="shared" si="10"/>
        <v>841315.90000000026</v>
      </c>
    </row>
    <row r="688" spans="1:15" ht="22.05" hidden="1" customHeight="1" x14ac:dyDescent="0.2">
      <c r="A688" s="186">
        <v>45789</v>
      </c>
      <c r="B688" s="20" t="s">
        <v>35</v>
      </c>
      <c r="C688" s="122">
        <v>252647</v>
      </c>
      <c r="D688" s="123" t="s">
        <v>3906</v>
      </c>
      <c r="E688" s="123" t="s">
        <v>3907</v>
      </c>
      <c r="F688" s="22" t="s">
        <v>99</v>
      </c>
      <c r="G688" s="41"/>
      <c r="H688" s="21" t="s">
        <v>22</v>
      </c>
      <c r="I688" s="21" t="s">
        <v>55</v>
      </c>
      <c r="J688" s="171" t="s">
        <v>70</v>
      </c>
      <c r="K688" s="49" t="s">
        <v>2616</v>
      </c>
      <c r="L688" s="49"/>
      <c r="M688" s="191"/>
      <c r="N688" s="192">
        <v>52085</v>
      </c>
      <c r="O688" s="189">
        <f t="shared" si="10"/>
        <v>789230.90000000026</v>
      </c>
    </row>
    <row r="689" spans="1:15" ht="22.05" hidden="1" customHeight="1" x14ac:dyDescent="0.2">
      <c r="A689" s="186">
        <v>45789</v>
      </c>
      <c r="B689" s="20" t="s">
        <v>35</v>
      </c>
      <c r="C689" s="122">
        <v>252649</v>
      </c>
      <c r="D689" s="123" t="s">
        <v>3908</v>
      </c>
      <c r="E689" s="123" t="s">
        <v>3909</v>
      </c>
      <c r="F689" s="22" t="s">
        <v>99</v>
      </c>
      <c r="G689" s="41"/>
      <c r="H689" s="21" t="s">
        <v>22</v>
      </c>
      <c r="I689" s="21" t="s">
        <v>55</v>
      </c>
      <c r="J689" s="171" t="s">
        <v>70</v>
      </c>
      <c r="K689" s="49" t="s">
        <v>612</v>
      </c>
      <c r="L689" s="49"/>
      <c r="M689" s="191"/>
      <c r="N689" s="192">
        <v>880</v>
      </c>
      <c r="O689" s="189">
        <f t="shared" si="10"/>
        <v>788350.90000000026</v>
      </c>
    </row>
    <row r="690" spans="1:15" ht="22.05" hidden="1" customHeight="1" x14ac:dyDescent="0.2">
      <c r="A690" s="186">
        <v>45789</v>
      </c>
      <c r="B690" s="20" t="s">
        <v>35</v>
      </c>
      <c r="C690" s="122">
        <v>252643</v>
      </c>
      <c r="D690" s="123" t="s">
        <v>3908</v>
      </c>
      <c r="E690" s="123" t="s">
        <v>574</v>
      </c>
      <c r="F690" s="22" t="s">
        <v>99</v>
      </c>
      <c r="G690" s="41"/>
      <c r="H690" s="21" t="s">
        <v>22</v>
      </c>
      <c r="I690" s="21" t="s">
        <v>55</v>
      </c>
      <c r="J690" s="171" t="s">
        <v>70</v>
      </c>
      <c r="K690" s="49" t="s">
        <v>625</v>
      </c>
      <c r="L690" s="49"/>
      <c r="M690" s="191"/>
      <c r="N690" s="192">
        <v>10000</v>
      </c>
      <c r="O690" s="189">
        <f t="shared" si="10"/>
        <v>778350.90000000026</v>
      </c>
    </row>
    <row r="691" spans="1:15" ht="22.05" hidden="1" customHeight="1" x14ac:dyDescent="0.2">
      <c r="A691" s="186">
        <v>45789</v>
      </c>
      <c r="B691" s="20" t="s">
        <v>35</v>
      </c>
      <c r="C691" s="122">
        <v>252645</v>
      </c>
      <c r="D691" s="123" t="s">
        <v>3908</v>
      </c>
      <c r="E691" s="123" t="s">
        <v>3910</v>
      </c>
      <c r="F691" s="22" t="s">
        <v>99</v>
      </c>
      <c r="G691" s="41"/>
      <c r="H691" s="21" t="s">
        <v>22</v>
      </c>
      <c r="I691" s="21" t="s">
        <v>55</v>
      </c>
      <c r="J691" s="171" t="s">
        <v>70</v>
      </c>
      <c r="K691" s="49" t="s">
        <v>851</v>
      </c>
      <c r="L691" s="49"/>
      <c r="M691" s="191"/>
      <c r="N691" s="192">
        <v>20575.560000000001</v>
      </c>
      <c r="O691" s="189">
        <f t="shared" si="10"/>
        <v>757775.3400000002</v>
      </c>
    </row>
    <row r="692" spans="1:15" ht="22.05" hidden="1" customHeight="1" x14ac:dyDescent="0.2">
      <c r="A692" s="186">
        <v>45789</v>
      </c>
      <c r="B692" s="20" t="s">
        <v>35</v>
      </c>
      <c r="C692" s="122">
        <v>417396</v>
      </c>
      <c r="D692" s="123"/>
      <c r="E692" s="123" t="s">
        <v>569</v>
      </c>
      <c r="F692" s="22" t="s">
        <v>79</v>
      </c>
      <c r="G692" s="41"/>
      <c r="H692" s="21" t="s">
        <v>21</v>
      </c>
      <c r="I692" s="21" t="s">
        <v>28</v>
      </c>
      <c r="J692" s="171" t="s">
        <v>30</v>
      </c>
      <c r="K692" s="49" t="s">
        <v>3990</v>
      </c>
      <c r="L692" s="49"/>
      <c r="M692" s="191">
        <v>120000</v>
      </c>
      <c r="N692" s="192"/>
      <c r="O692" s="189">
        <f t="shared" si="10"/>
        <v>877775.3400000002</v>
      </c>
    </row>
    <row r="693" spans="1:15" ht="22.05" hidden="1" customHeight="1" x14ac:dyDescent="0.2">
      <c r="A693" s="186">
        <v>45789</v>
      </c>
      <c r="B693" s="20" t="s">
        <v>35</v>
      </c>
      <c r="C693" s="122">
        <v>202240</v>
      </c>
      <c r="D693" s="123"/>
      <c r="E693" s="123" t="s">
        <v>607</v>
      </c>
      <c r="F693" s="22" t="s">
        <v>120</v>
      </c>
      <c r="G693" s="41"/>
      <c r="H693" s="21" t="s">
        <v>22</v>
      </c>
      <c r="I693" s="21" t="s">
        <v>58</v>
      </c>
      <c r="J693" s="171" t="s">
        <v>101</v>
      </c>
      <c r="K693" s="49" t="s">
        <v>638</v>
      </c>
      <c r="L693" s="49"/>
      <c r="M693" s="191"/>
      <c r="N693" s="192">
        <v>12861.62</v>
      </c>
      <c r="O693" s="189">
        <f t="shared" si="10"/>
        <v>864913.7200000002</v>
      </c>
    </row>
    <row r="694" spans="1:15" ht="22.05" hidden="1" customHeight="1" x14ac:dyDescent="0.2">
      <c r="A694" s="186">
        <v>45790</v>
      </c>
      <c r="B694" s="20" t="s">
        <v>35</v>
      </c>
      <c r="C694" s="122">
        <v>1125562</v>
      </c>
      <c r="D694" s="123"/>
      <c r="E694" s="123" t="s">
        <v>569</v>
      </c>
      <c r="F694" s="22" t="s">
        <v>99</v>
      </c>
      <c r="G694" s="41"/>
      <c r="H694" s="21" t="s">
        <v>21</v>
      </c>
      <c r="I694" s="21" t="s">
        <v>28</v>
      </c>
      <c r="J694" s="171" t="s">
        <v>30</v>
      </c>
      <c r="K694" s="49" t="s">
        <v>3991</v>
      </c>
      <c r="L694" s="49"/>
      <c r="M694" s="191">
        <v>200000</v>
      </c>
      <c r="N694" s="192"/>
      <c r="O694" s="189">
        <f t="shared" si="10"/>
        <v>1064913.7200000002</v>
      </c>
    </row>
    <row r="695" spans="1:15" ht="22.05" hidden="1" customHeight="1" x14ac:dyDescent="0.2">
      <c r="A695" s="186">
        <v>45790</v>
      </c>
      <c r="B695" s="20" t="s">
        <v>35</v>
      </c>
      <c r="C695" s="122">
        <v>58441</v>
      </c>
      <c r="D695" s="123"/>
      <c r="E695" s="123" t="s">
        <v>569</v>
      </c>
      <c r="F695" s="22" t="s">
        <v>79</v>
      </c>
      <c r="G695" s="41"/>
      <c r="H695" s="21" t="s">
        <v>21</v>
      </c>
      <c r="I695" s="21" t="s">
        <v>28</v>
      </c>
      <c r="J695" s="171" t="s">
        <v>30</v>
      </c>
      <c r="K695" s="49" t="s">
        <v>3899</v>
      </c>
      <c r="L695" s="49"/>
      <c r="M695" s="191">
        <v>50000</v>
      </c>
      <c r="N695" s="192"/>
      <c r="O695" s="189">
        <f t="shared" si="10"/>
        <v>1114913.7200000002</v>
      </c>
    </row>
    <row r="696" spans="1:15" ht="22.05" hidden="1" customHeight="1" x14ac:dyDescent="0.2">
      <c r="A696" s="186">
        <v>45790</v>
      </c>
      <c r="B696" s="20" t="s">
        <v>35</v>
      </c>
      <c r="C696" s="122">
        <v>348702</v>
      </c>
      <c r="D696" s="123"/>
      <c r="E696" s="123" t="s">
        <v>29</v>
      </c>
      <c r="F696" s="22" t="s">
        <v>99</v>
      </c>
      <c r="G696" s="41"/>
      <c r="H696" s="21" t="s">
        <v>22</v>
      </c>
      <c r="I696" s="21" t="s">
        <v>81</v>
      </c>
      <c r="J696" s="171" t="s">
        <v>171</v>
      </c>
      <c r="K696" s="49" t="s">
        <v>621</v>
      </c>
      <c r="L696" s="49"/>
      <c r="M696" s="191"/>
      <c r="N696" s="192">
        <v>485000</v>
      </c>
      <c r="O696" s="189">
        <f t="shared" si="10"/>
        <v>629913.7200000002</v>
      </c>
    </row>
    <row r="697" spans="1:15" ht="22.05" hidden="1" customHeight="1" x14ac:dyDescent="0.2">
      <c r="A697" s="186">
        <v>45790</v>
      </c>
      <c r="B697" s="20" t="s">
        <v>35</v>
      </c>
      <c r="C697" s="122">
        <v>377589</v>
      </c>
      <c r="D697" s="123"/>
      <c r="E697" s="123" t="s">
        <v>577</v>
      </c>
      <c r="F697" s="22" t="s">
        <v>99</v>
      </c>
      <c r="G697" s="41"/>
      <c r="H697" s="21" t="s">
        <v>22</v>
      </c>
      <c r="I697" s="21" t="s">
        <v>81</v>
      </c>
      <c r="J697" s="171" t="s">
        <v>175</v>
      </c>
      <c r="K697" s="49" t="s">
        <v>850</v>
      </c>
      <c r="L697" s="49"/>
      <c r="M697" s="335"/>
      <c r="N697" s="192">
        <v>40000</v>
      </c>
      <c r="O697" s="189">
        <f t="shared" si="10"/>
        <v>589913.7200000002</v>
      </c>
    </row>
    <row r="698" spans="1:15" ht="22.05" hidden="1" customHeight="1" x14ac:dyDescent="0.2">
      <c r="A698" s="186">
        <v>45790</v>
      </c>
      <c r="B698" s="20" t="s">
        <v>35</v>
      </c>
      <c r="C698" s="122">
        <v>124838</v>
      </c>
      <c r="D698" s="123"/>
      <c r="E698" s="123" t="s">
        <v>606</v>
      </c>
      <c r="F698" s="22" t="s">
        <v>120</v>
      </c>
      <c r="G698" s="41"/>
      <c r="H698" s="21" t="s">
        <v>22</v>
      </c>
      <c r="I698" s="21" t="s">
        <v>58</v>
      </c>
      <c r="J698" s="171" t="s">
        <v>101</v>
      </c>
      <c r="K698" s="49" t="s">
        <v>638</v>
      </c>
      <c r="L698" s="49"/>
      <c r="M698" s="335"/>
      <c r="N698" s="192">
        <v>8509.86</v>
      </c>
      <c r="O698" s="189">
        <f t="shared" si="10"/>
        <v>581403.86000000022</v>
      </c>
    </row>
    <row r="699" spans="1:15" ht="22.05" hidden="1" customHeight="1" x14ac:dyDescent="0.2">
      <c r="A699" s="186">
        <v>45791</v>
      </c>
      <c r="B699" s="20" t="s">
        <v>35</v>
      </c>
      <c r="C699" s="122">
        <v>11842</v>
      </c>
      <c r="D699" s="123"/>
      <c r="E699" s="123" t="s">
        <v>608</v>
      </c>
      <c r="F699" s="22" t="s">
        <v>77</v>
      </c>
      <c r="G699" s="41"/>
      <c r="H699" s="21" t="s">
        <v>22</v>
      </c>
      <c r="I699" s="21" t="s">
        <v>57</v>
      </c>
      <c r="J699" s="171" t="s">
        <v>85</v>
      </c>
      <c r="K699" s="49" t="s">
        <v>611</v>
      </c>
      <c r="L699" s="49"/>
      <c r="M699" s="335"/>
      <c r="N699" s="192">
        <v>345</v>
      </c>
      <c r="O699" s="189">
        <f t="shared" si="10"/>
        <v>581058.86000000022</v>
      </c>
    </row>
    <row r="700" spans="1:15" ht="22.05" hidden="1" customHeight="1" x14ac:dyDescent="0.2">
      <c r="A700" s="186">
        <v>45791</v>
      </c>
      <c r="B700" s="20" t="s">
        <v>35</v>
      </c>
      <c r="C700" s="122">
        <v>11842</v>
      </c>
      <c r="D700" s="123"/>
      <c r="E700" s="123" t="s">
        <v>609</v>
      </c>
      <c r="F700" s="22" t="s">
        <v>77</v>
      </c>
      <c r="G700" s="41"/>
      <c r="H700" s="21" t="s">
        <v>22</v>
      </c>
      <c r="I700" s="21" t="s">
        <v>57</v>
      </c>
      <c r="J700" s="171" t="s">
        <v>85</v>
      </c>
      <c r="K700" s="49" t="s">
        <v>611</v>
      </c>
      <c r="L700" s="49"/>
      <c r="M700" s="335"/>
      <c r="N700" s="192">
        <v>55.2</v>
      </c>
      <c r="O700" s="189">
        <f t="shared" si="10"/>
        <v>581003.66000000027</v>
      </c>
    </row>
    <row r="701" spans="1:15" ht="22.05" hidden="1" customHeight="1" x14ac:dyDescent="0.2">
      <c r="A701" s="186">
        <v>45791</v>
      </c>
      <c r="B701" s="20" t="s">
        <v>35</v>
      </c>
      <c r="C701" s="122">
        <v>1676858</v>
      </c>
      <c r="D701" s="123"/>
      <c r="E701" s="123" t="s">
        <v>563</v>
      </c>
      <c r="F701" s="22" t="s">
        <v>120</v>
      </c>
      <c r="G701" s="41"/>
      <c r="H701" s="21" t="s">
        <v>22</v>
      </c>
      <c r="I701" s="21" t="s">
        <v>57</v>
      </c>
      <c r="J701" s="171" t="s">
        <v>86</v>
      </c>
      <c r="K701" s="49" t="s">
        <v>611</v>
      </c>
      <c r="L701" s="49"/>
      <c r="M701" s="335"/>
      <c r="N701" s="192">
        <v>38626.67</v>
      </c>
      <c r="O701" s="189">
        <f t="shared" si="10"/>
        <v>542376.99000000022</v>
      </c>
    </row>
    <row r="702" spans="1:15" ht="22.05" hidden="1" customHeight="1" x14ac:dyDescent="0.2">
      <c r="A702" s="186">
        <v>45791</v>
      </c>
      <c r="B702" s="20" t="s">
        <v>35</v>
      </c>
      <c r="C702" s="122">
        <v>16766953</v>
      </c>
      <c r="D702" s="123"/>
      <c r="E702" s="123" t="s">
        <v>563</v>
      </c>
      <c r="F702" s="22" t="s">
        <v>120</v>
      </c>
      <c r="G702" s="41"/>
      <c r="H702" s="21" t="s">
        <v>22</v>
      </c>
      <c r="I702" s="21" t="s">
        <v>57</v>
      </c>
      <c r="J702" s="171" t="s">
        <v>86</v>
      </c>
      <c r="K702" s="49" t="s">
        <v>611</v>
      </c>
      <c r="L702" s="49"/>
      <c r="M702" s="335"/>
      <c r="N702" s="192">
        <v>34764</v>
      </c>
      <c r="O702" s="189">
        <f t="shared" si="10"/>
        <v>507612.99000000022</v>
      </c>
    </row>
    <row r="703" spans="1:15" ht="22.05" hidden="1" customHeight="1" x14ac:dyDescent="0.2">
      <c r="A703" s="186">
        <v>45791</v>
      </c>
      <c r="B703" s="20" t="s">
        <v>35</v>
      </c>
      <c r="C703" s="122">
        <v>1676963</v>
      </c>
      <c r="D703" s="123"/>
      <c r="E703" s="123" t="s">
        <v>563</v>
      </c>
      <c r="F703" s="22" t="s">
        <v>120</v>
      </c>
      <c r="G703" s="41"/>
      <c r="H703" s="21" t="s">
        <v>22</v>
      </c>
      <c r="I703" s="21" t="s">
        <v>57</v>
      </c>
      <c r="J703" s="171" t="s">
        <v>86</v>
      </c>
      <c r="K703" s="49" t="s">
        <v>611</v>
      </c>
      <c r="L703" s="49"/>
      <c r="M703" s="335"/>
      <c r="N703" s="192">
        <v>33218.93</v>
      </c>
      <c r="O703" s="189">
        <f t="shared" si="10"/>
        <v>474394.06000000023</v>
      </c>
    </row>
    <row r="704" spans="1:15" ht="22.05" hidden="1" customHeight="1" x14ac:dyDescent="0.2">
      <c r="A704" s="186">
        <v>45791</v>
      </c>
      <c r="B704" s="20" t="s">
        <v>35</v>
      </c>
      <c r="C704" s="122">
        <v>579500</v>
      </c>
      <c r="D704" s="123" t="s">
        <v>3911</v>
      </c>
      <c r="E704" s="123" t="s">
        <v>3912</v>
      </c>
      <c r="F704" s="22" t="s">
        <v>99</v>
      </c>
      <c r="G704" s="41"/>
      <c r="H704" s="21" t="s">
        <v>22</v>
      </c>
      <c r="I704" s="21" t="s">
        <v>55</v>
      </c>
      <c r="J704" s="171" t="s">
        <v>70</v>
      </c>
      <c r="K704" s="49" t="s">
        <v>612</v>
      </c>
      <c r="L704" s="49"/>
      <c r="M704" s="335"/>
      <c r="N704" s="192">
        <v>17725</v>
      </c>
      <c r="O704" s="189">
        <f t="shared" si="10"/>
        <v>456669.06000000023</v>
      </c>
    </row>
    <row r="705" spans="1:15" ht="22.05" hidden="1" customHeight="1" x14ac:dyDescent="0.2">
      <c r="A705" s="186">
        <v>45791</v>
      </c>
      <c r="B705" s="20" t="s">
        <v>35</v>
      </c>
      <c r="C705" s="122">
        <v>579503</v>
      </c>
      <c r="D705" s="123" t="s">
        <v>3911</v>
      </c>
      <c r="E705" s="123" t="s">
        <v>3913</v>
      </c>
      <c r="F705" s="22" t="s">
        <v>99</v>
      </c>
      <c r="G705" s="41"/>
      <c r="H705" s="21" t="s">
        <v>22</v>
      </c>
      <c r="I705" s="21" t="s">
        <v>55</v>
      </c>
      <c r="J705" s="171" t="s">
        <v>70</v>
      </c>
      <c r="K705" s="49" t="s">
        <v>1114</v>
      </c>
      <c r="L705" s="49"/>
      <c r="M705" s="335"/>
      <c r="N705" s="192">
        <v>12600</v>
      </c>
      <c r="O705" s="189">
        <f t="shared" si="10"/>
        <v>444069.06000000023</v>
      </c>
    </row>
    <row r="706" spans="1:15" ht="22.05" hidden="1" customHeight="1" x14ac:dyDescent="0.2">
      <c r="A706" s="186">
        <v>45791</v>
      </c>
      <c r="B706" s="20" t="s">
        <v>35</v>
      </c>
      <c r="C706" s="122">
        <v>1701208</v>
      </c>
      <c r="D706" s="123"/>
      <c r="E706" s="123" t="s">
        <v>1741</v>
      </c>
      <c r="F706" s="22" t="s">
        <v>77</v>
      </c>
      <c r="G706" s="41"/>
      <c r="H706" s="21" t="s">
        <v>22</v>
      </c>
      <c r="I706" s="21" t="s">
        <v>57</v>
      </c>
      <c r="J706" s="171" t="s">
        <v>85</v>
      </c>
      <c r="K706" s="49" t="s">
        <v>611</v>
      </c>
      <c r="L706" s="49"/>
      <c r="M706" s="335"/>
      <c r="N706" s="192">
        <v>15205.56</v>
      </c>
      <c r="O706" s="189">
        <f t="shared" si="10"/>
        <v>428863.50000000023</v>
      </c>
    </row>
    <row r="707" spans="1:15" ht="22.05" hidden="1" customHeight="1" x14ac:dyDescent="0.2">
      <c r="A707" s="186">
        <v>45791</v>
      </c>
      <c r="B707" s="20" t="s">
        <v>35</v>
      </c>
      <c r="C707" s="122">
        <v>1701215</v>
      </c>
      <c r="D707" s="123"/>
      <c r="E707" s="123" t="s">
        <v>1741</v>
      </c>
      <c r="F707" s="22" t="s">
        <v>77</v>
      </c>
      <c r="G707" s="41"/>
      <c r="H707" s="21" t="s">
        <v>22</v>
      </c>
      <c r="I707" s="21" t="s">
        <v>57</v>
      </c>
      <c r="J707" s="171" t="s">
        <v>85</v>
      </c>
      <c r="K707" s="49" t="s">
        <v>611</v>
      </c>
      <c r="L707" s="49"/>
      <c r="M707" s="335"/>
      <c r="N707" s="192">
        <v>2432.89</v>
      </c>
      <c r="O707" s="189">
        <f t="shared" si="10"/>
        <v>426430.61000000022</v>
      </c>
    </row>
    <row r="708" spans="1:15" ht="22.05" hidden="1" customHeight="1" x14ac:dyDescent="0.2">
      <c r="A708" s="186">
        <v>45791</v>
      </c>
      <c r="B708" s="20" t="s">
        <v>35</v>
      </c>
      <c r="C708" s="122">
        <v>1701311</v>
      </c>
      <c r="D708" s="123"/>
      <c r="E708" s="123" t="s">
        <v>1741</v>
      </c>
      <c r="F708" s="22" t="s">
        <v>77</v>
      </c>
      <c r="G708" s="41"/>
      <c r="H708" s="21" t="s">
        <v>22</v>
      </c>
      <c r="I708" s="21" t="s">
        <v>57</v>
      </c>
      <c r="J708" s="171" t="s">
        <v>85</v>
      </c>
      <c r="K708" s="49" t="s">
        <v>611</v>
      </c>
      <c r="L708" s="49"/>
      <c r="M708" s="335"/>
      <c r="N708" s="192">
        <v>13685</v>
      </c>
      <c r="O708" s="189">
        <f t="shared" si="10"/>
        <v>412745.61000000022</v>
      </c>
    </row>
    <row r="709" spans="1:15" ht="22.05" hidden="1" customHeight="1" x14ac:dyDescent="0.2">
      <c r="A709" s="186">
        <v>45791</v>
      </c>
      <c r="B709" s="20" t="s">
        <v>35</v>
      </c>
      <c r="C709" s="122">
        <v>1701319</v>
      </c>
      <c r="D709" s="123"/>
      <c r="E709" s="123" t="s">
        <v>1741</v>
      </c>
      <c r="F709" s="22" t="s">
        <v>77</v>
      </c>
      <c r="G709" s="41"/>
      <c r="H709" s="21" t="s">
        <v>22</v>
      </c>
      <c r="I709" s="21" t="s">
        <v>57</v>
      </c>
      <c r="J709" s="171" t="s">
        <v>85</v>
      </c>
      <c r="K709" s="49" t="s">
        <v>611</v>
      </c>
      <c r="L709" s="49"/>
      <c r="M709" s="191"/>
      <c r="N709" s="192">
        <v>2189.6</v>
      </c>
      <c r="O709" s="189">
        <f t="shared" si="10"/>
        <v>410556.01000000024</v>
      </c>
    </row>
    <row r="710" spans="1:15" ht="22.05" hidden="1" customHeight="1" x14ac:dyDescent="0.2">
      <c r="A710" s="186">
        <v>45791</v>
      </c>
      <c r="B710" s="20" t="s">
        <v>35</v>
      </c>
      <c r="C710" s="122">
        <v>579499</v>
      </c>
      <c r="D710" s="123" t="s">
        <v>3911</v>
      </c>
      <c r="E710" s="123" t="s">
        <v>574</v>
      </c>
      <c r="F710" s="22" t="s">
        <v>99</v>
      </c>
      <c r="G710" s="41"/>
      <c r="H710" s="21" t="s">
        <v>22</v>
      </c>
      <c r="I710" s="21" t="s">
        <v>55</v>
      </c>
      <c r="J710" s="171" t="s">
        <v>70</v>
      </c>
      <c r="K710" s="49" t="s">
        <v>625</v>
      </c>
      <c r="L710" s="49"/>
      <c r="M710" s="191"/>
      <c r="N710" s="192">
        <v>30000</v>
      </c>
      <c r="O710" s="189">
        <f t="shared" si="10"/>
        <v>380556.01000000024</v>
      </c>
    </row>
    <row r="711" spans="1:15" ht="22.05" hidden="1" customHeight="1" x14ac:dyDescent="0.2">
      <c r="A711" s="186">
        <v>45791</v>
      </c>
      <c r="B711" s="20" t="s">
        <v>35</v>
      </c>
      <c r="C711" s="122">
        <v>579202</v>
      </c>
      <c r="D711" s="123" t="s">
        <v>3911</v>
      </c>
      <c r="E711" s="123" t="s">
        <v>3914</v>
      </c>
      <c r="F711" s="22" t="s">
        <v>99</v>
      </c>
      <c r="G711" s="41"/>
      <c r="H711" s="21" t="s">
        <v>22</v>
      </c>
      <c r="I711" s="21" t="s">
        <v>55</v>
      </c>
      <c r="J711" s="171" t="s">
        <v>70</v>
      </c>
      <c r="K711" s="49" t="s">
        <v>851</v>
      </c>
      <c r="L711" s="49"/>
      <c r="M711" s="191"/>
      <c r="N711" s="192">
        <v>32449.3</v>
      </c>
      <c r="O711" s="189">
        <f t="shared" si="10"/>
        <v>348106.71000000025</v>
      </c>
    </row>
    <row r="712" spans="1:15" ht="22.05" hidden="1" customHeight="1" x14ac:dyDescent="0.2">
      <c r="A712" s="186">
        <v>45791</v>
      </c>
      <c r="B712" s="20" t="s">
        <v>35</v>
      </c>
      <c r="C712" s="122">
        <v>1344167</v>
      </c>
      <c r="D712" s="123"/>
      <c r="E712" s="123" t="s">
        <v>1042</v>
      </c>
      <c r="F712" s="22" t="s">
        <v>99</v>
      </c>
      <c r="G712" s="41"/>
      <c r="H712" s="21" t="s">
        <v>21</v>
      </c>
      <c r="I712" s="21" t="s">
        <v>28</v>
      </c>
      <c r="J712" s="171" t="s">
        <v>30</v>
      </c>
      <c r="K712" s="49" t="s">
        <v>3992</v>
      </c>
      <c r="L712" s="49"/>
      <c r="M712" s="191">
        <v>379050</v>
      </c>
      <c r="N712" s="192"/>
      <c r="O712" s="189">
        <f t="shared" ref="O712:O775" si="11">O711+M712-N712</f>
        <v>727156.7100000002</v>
      </c>
    </row>
    <row r="713" spans="1:15" ht="22.05" hidden="1" customHeight="1" x14ac:dyDescent="0.2">
      <c r="A713" s="186">
        <v>45791</v>
      </c>
      <c r="B713" s="20" t="s">
        <v>35</v>
      </c>
      <c r="C713" s="197">
        <v>1701554</v>
      </c>
      <c r="D713" s="123"/>
      <c r="E713" s="123" t="s">
        <v>1741</v>
      </c>
      <c r="F713" s="22" t="s">
        <v>77</v>
      </c>
      <c r="G713" s="41"/>
      <c r="H713" s="21" t="s">
        <v>22</v>
      </c>
      <c r="I713" s="21" t="s">
        <v>57</v>
      </c>
      <c r="J713" s="171" t="s">
        <v>85</v>
      </c>
      <c r="K713" s="39" t="s">
        <v>611</v>
      </c>
      <c r="L713" s="49"/>
      <c r="M713" s="191"/>
      <c r="N713" s="192">
        <v>13076.78</v>
      </c>
      <c r="O713" s="189">
        <f t="shared" si="11"/>
        <v>714079.93000000017</v>
      </c>
    </row>
    <row r="714" spans="1:15" ht="22.05" hidden="1" customHeight="1" x14ac:dyDescent="0.2">
      <c r="A714" s="186">
        <v>45791</v>
      </c>
      <c r="B714" s="20" t="s">
        <v>35</v>
      </c>
      <c r="C714" s="122">
        <v>1701560</v>
      </c>
      <c r="D714" s="123"/>
      <c r="E714" s="123" t="s">
        <v>1741</v>
      </c>
      <c r="F714" s="22" t="s">
        <v>77</v>
      </c>
      <c r="G714" s="41"/>
      <c r="H714" s="21" t="s">
        <v>22</v>
      </c>
      <c r="I714" s="21" t="s">
        <v>57</v>
      </c>
      <c r="J714" s="171" t="s">
        <v>85</v>
      </c>
      <c r="K714" s="49" t="s">
        <v>611</v>
      </c>
      <c r="L714" s="49"/>
      <c r="M714" s="191"/>
      <c r="N714" s="192">
        <v>2092.2800000000002</v>
      </c>
      <c r="O714" s="189">
        <f t="shared" si="11"/>
        <v>711987.65000000014</v>
      </c>
    </row>
    <row r="715" spans="1:15" ht="22.05" hidden="1" customHeight="1" x14ac:dyDescent="0.2">
      <c r="A715" s="186">
        <v>45792</v>
      </c>
      <c r="B715" s="20" t="s">
        <v>35</v>
      </c>
      <c r="C715" s="122">
        <v>47890</v>
      </c>
      <c r="D715" s="123"/>
      <c r="E715" s="123" t="s">
        <v>891</v>
      </c>
      <c r="F715" s="22" t="s">
        <v>77</v>
      </c>
      <c r="G715" s="41"/>
      <c r="H715" s="21" t="s">
        <v>21</v>
      </c>
      <c r="I715" s="21" t="s">
        <v>28</v>
      </c>
      <c r="J715" s="171" t="s">
        <v>34</v>
      </c>
      <c r="K715" s="49" t="s">
        <v>611</v>
      </c>
      <c r="L715" s="49"/>
      <c r="M715" s="191">
        <v>0.15</v>
      </c>
      <c r="N715" s="192"/>
      <c r="O715" s="189">
        <f t="shared" si="11"/>
        <v>711987.80000000016</v>
      </c>
    </row>
    <row r="716" spans="1:15" ht="22.05" hidden="1" customHeight="1" x14ac:dyDescent="0.2">
      <c r="A716" s="186">
        <v>45792</v>
      </c>
      <c r="B716" s="20" t="s">
        <v>35</v>
      </c>
      <c r="C716" s="122">
        <v>228451</v>
      </c>
      <c r="D716" s="123"/>
      <c r="E716" s="123" t="s">
        <v>3915</v>
      </c>
      <c r="F716" s="22" t="s">
        <v>99</v>
      </c>
      <c r="G716" s="41"/>
      <c r="H716" s="21" t="s">
        <v>22</v>
      </c>
      <c r="I716" s="21" t="s">
        <v>81</v>
      </c>
      <c r="J716" s="171" t="s">
        <v>181</v>
      </c>
      <c r="K716" s="49" t="s">
        <v>848</v>
      </c>
      <c r="L716" s="49"/>
      <c r="M716" s="191"/>
      <c r="N716" s="192">
        <v>267217.5</v>
      </c>
      <c r="O716" s="189">
        <f t="shared" si="11"/>
        <v>444770.30000000016</v>
      </c>
    </row>
    <row r="717" spans="1:15" ht="22.05" hidden="1" customHeight="1" x14ac:dyDescent="0.2">
      <c r="A717" s="186">
        <v>45792</v>
      </c>
      <c r="B717" s="20" t="s">
        <v>35</v>
      </c>
      <c r="C717" s="122">
        <v>228453</v>
      </c>
      <c r="D717" s="123"/>
      <c r="E717" s="123" t="s">
        <v>3915</v>
      </c>
      <c r="F717" s="22" t="s">
        <v>99</v>
      </c>
      <c r="G717" s="41"/>
      <c r="H717" s="21" t="s">
        <v>22</v>
      </c>
      <c r="I717" s="21" t="s">
        <v>81</v>
      </c>
      <c r="J717" s="171" t="s">
        <v>183</v>
      </c>
      <c r="K717" s="49" t="s">
        <v>628</v>
      </c>
      <c r="L717" s="49"/>
      <c r="M717" s="335"/>
      <c r="N717" s="192">
        <v>267217.5</v>
      </c>
      <c r="O717" s="189">
        <f t="shared" si="11"/>
        <v>177552.80000000016</v>
      </c>
    </row>
    <row r="718" spans="1:15" ht="22.05" hidden="1" customHeight="1" x14ac:dyDescent="0.2">
      <c r="A718" s="186">
        <v>45792</v>
      </c>
      <c r="B718" s="20" t="s">
        <v>35</v>
      </c>
      <c r="C718" s="122">
        <v>58173</v>
      </c>
      <c r="D718" s="123"/>
      <c r="E718" s="123" t="s">
        <v>605</v>
      </c>
      <c r="F718" s="22" t="s">
        <v>120</v>
      </c>
      <c r="G718" s="41"/>
      <c r="H718" s="21" t="s">
        <v>22</v>
      </c>
      <c r="I718" s="21" t="s">
        <v>58</v>
      </c>
      <c r="J718" s="171" t="s">
        <v>101</v>
      </c>
      <c r="K718" s="49" t="s">
        <v>3993</v>
      </c>
      <c r="L718" s="49"/>
      <c r="M718" s="335"/>
      <c r="N718" s="192">
        <v>8600.7099999999991</v>
      </c>
      <c r="O718" s="189">
        <f t="shared" si="11"/>
        <v>168952.09000000017</v>
      </c>
    </row>
    <row r="719" spans="1:15" ht="22.05" hidden="1" customHeight="1" x14ac:dyDescent="0.2">
      <c r="A719" s="186">
        <v>45792</v>
      </c>
      <c r="B719" s="20" t="s">
        <v>35</v>
      </c>
      <c r="C719" s="122">
        <v>3182805516</v>
      </c>
      <c r="D719" s="123"/>
      <c r="E719" s="123" t="s">
        <v>597</v>
      </c>
      <c r="F719" s="22" t="s">
        <v>99</v>
      </c>
      <c r="G719" s="41"/>
      <c r="H719" s="21" t="s">
        <v>21</v>
      </c>
      <c r="I719" s="21" t="s">
        <v>81</v>
      </c>
      <c r="J719" s="171" t="s">
        <v>168</v>
      </c>
      <c r="K719" s="49" t="s">
        <v>622</v>
      </c>
      <c r="L719" s="49"/>
      <c r="M719" s="335">
        <v>10000</v>
      </c>
      <c r="N719" s="192"/>
      <c r="O719" s="189">
        <f t="shared" si="11"/>
        <v>178952.09000000017</v>
      </c>
    </row>
    <row r="720" spans="1:15" ht="22.05" hidden="1" customHeight="1" x14ac:dyDescent="0.2">
      <c r="A720" s="186">
        <v>45792</v>
      </c>
      <c r="B720" s="20" t="s">
        <v>35</v>
      </c>
      <c r="C720" s="122">
        <v>2740579313</v>
      </c>
      <c r="D720" s="123"/>
      <c r="E720" s="123" t="s">
        <v>597</v>
      </c>
      <c r="F720" s="22" t="s">
        <v>99</v>
      </c>
      <c r="G720" s="41"/>
      <c r="H720" s="21" t="s">
        <v>21</v>
      </c>
      <c r="I720" s="21" t="s">
        <v>81</v>
      </c>
      <c r="J720" s="171" t="s">
        <v>168</v>
      </c>
      <c r="K720" s="49" t="s">
        <v>622</v>
      </c>
      <c r="L720" s="49"/>
      <c r="M720" s="335">
        <v>4340.5</v>
      </c>
      <c r="N720" s="192"/>
      <c r="O720" s="189">
        <f t="shared" si="11"/>
        <v>183292.59000000017</v>
      </c>
    </row>
    <row r="721" spans="1:15" ht="22.05" hidden="1" customHeight="1" x14ac:dyDescent="0.2">
      <c r="A721" s="186">
        <v>45792</v>
      </c>
      <c r="B721" s="20" t="s">
        <v>35</v>
      </c>
      <c r="C721" s="122">
        <v>345192</v>
      </c>
      <c r="D721" s="123"/>
      <c r="E721" s="123" t="s">
        <v>3916</v>
      </c>
      <c r="F721" s="22" t="s">
        <v>99</v>
      </c>
      <c r="G721" s="41"/>
      <c r="H721" s="21" t="s">
        <v>22</v>
      </c>
      <c r="I721" s="21" t="s">
        <v>55</v>
      </c>
      <c r="J721" s="171" t="s">
        <v>72</v>
      </c>
      <c r="K721" s="49" t="s">
        <v>2616</v>
      </c>
      <c r="L721" s="49"/>
      <c r="M721" s="335"/>
      <c r="N721" s="192">
        <v>180051.3</v>
      </c>
      <c r="O721" s="189">
        <f t="shared" si="11"/>
        <v>3241.2900000001828</v>
      </c>
    </row>
    <row r="722" spans="1:15" ht="22.05" hidden="1" customHeight="1" x14ac:dyDescent="0.2">
      <c r="A722" s="186">
        <v>45792</v>
      </c>
      <c r="B722" s="20" t="s">
        <v>35</v>
      </c>
      <c r="C722" s="122">
        <v>1385393</v>
      </c>
      <c r="D722" s="123"/>
      <c r="E722" s="123" t="s">
        <v>569</v>
      </c>
      <c r="F722" s="22" t="s">
        <v>99</v>
      </c>
      <c r="G722" s="41"/>
      <c r="H722" s="21" t="s">
        <v>21</v>
      </c>
      <c r="I722" s="21" t="s">
        <v>28</v>
      </c>
      <c r="J722" s="171" t="s">
        <v>30</v>
      </c>
      <c r="K722" s="49" t="s">
        <v>615</v>
      </c>
      <c r="L722" s="49"/>
      <c r="M722" s="335">
        <v>1000000</v>
      </c>
      <c r="N722" s="192"/>
      <c r="O722" s="189">
        <f t="shared" si="11"/>
        <v>1003241.2900000002</v>
      </c>
    </row>
    <row r="723" spans="1:15" ht="22.05" hidden="1" customHeight="1" x14ac:dyDescent="0.2">
      <c r="A723" s="186">
        <v>45792</v>
      </c>
      <c r="B723" s="20" t="s">
        <v>35</v>
      </c>
      <c r="C723" s="122">
        <v>804619</v>
      </c>
      <c r="D723" s="123"/>
      <c r="E723" s="123" t="s">
        <v>3917</v>
      </c>
      <c r="F723" s="22" t="s">
        <v>99</v>
      </c>
      <c r="G723" s="41"/>
      <c r="H723" s="21" t="s">
        <v>22</v>
      </c>
      <c r="I723" s="21" t="s">
        <v>103</v>
      </c>
      <c r="J723" s="171" t="s">
        <v>93</v>
      </c>
      <c r="K723" s="49" t="s">
        <v>2616</v>
      </c>
      <c r="L723" s="49"/>
      <c r="M723" s="335"/>
      <c r="N723" s="192">
        <v>1690</v>
      </c>
      <c r="O723" s="189">
        <f t="shared" si="11"/>
        <v>1001551.2900000002</v>
      </c>
    </row>
    <row r="724" spans="1:15" ht="22.05" hidden="1" customHeight="1" x14ac:dyDescent="0.2">
      <c r="A724" s="186">
        <v>45792</v>
      </c>
      <c r="B724" s="20" t="s">
        <v>35</v>
      </c>
      <c r="C724" s="122"/>
      <c r="D724" s="123"/>
      <c r="E724" s="123" t="s">
        <v>569</v>
      </c>
      <c r="F724" s="22" t="s">
        <v>99</v>
      </c>
      <c r="G724" s="41"/>
      <c r="H724" s="21" t="s">
        <v>21</v>
      </c>
      <c r="I724" s="21" t="s">
        <v>28</v>
      </c>
      <c r="J724" s="171" t="s">
        <v>30</v>
      </c>
      <c r="K724" s="49" t="s">
        <v>3994</v>
      </c>
      <c r="L724" s="49"/>
      <c r="M724" s="335">
        <v>190300</v>
      </c>
      <c r="N724" s="192"/>
      <c r="O724" s="189">
        <f t="shared" si="11"/>
        <v>1191851.29</v>
      </c>
    </row>
    <row r="725" spans="1:15" ht="22.05" hidden="1" customHeight="1" x14ac:dyDescent="0.2">
      <c r="A725" s="186">
        <v>45793</v>
      </c>
      <c r="B725" s="20" t="s">
        <v>35</v>
      </c>
      <c r="C725" s="122">
        <v>145177</v>
      </c>
      <c r="D725" s="123" t="s">
        <v>3918</v>
      </c>
      <c r="E725" s="123" t="s">
        <v>3919</v>
      </c>
      <c r="F725" s="22" t="s">
        <v>99</v>
      </c>
      <c r="G725" s="41"/>
      <c r="H725" s="21" t="s">
        <v>22</v>
      </c>
      <c r="I725" s="21" t="s">
        <v>55</v>
      </c>
      <c r="J725" s="171" t="s">
        <v>70</v>
      </c>
      <c r="K725" s="49" t="s">
        <v>3995</v>
      </c>
      <c r="L725" s="49"/>
      <c r="M725" s="335"/>
      <c r="N725" s="192">
        <v>50800</v>
      </c>
      <c r="O725" s="189">
        <f t="shared" si="11"/>
        <v>1141051.29</v>
      </c>
    </row>
    <row r="726" spans="1:15" ht="22.05" hidden="1" customHeight="1" x14ac:dyDescent="0.2">
      <c r="A726" s="186">
        <v>45793</v>
      </c>
      <c r="B726" s="20" t="s">
        <v>35</v>
      </c>
      <c r="C726" s="122">
        <v>145182</v>
      </c>
      <c r="D726" s="123" t="s">
        <v>3918</v>
      </c>
      <c r="E726" s="123" t="s">
        <v>3920</v>
      </c>
      <c r="F726" s="22" t="s">
        <v>99</v>
      </c>
      <c r="G726" s="41"/>
      <c r="H726" s="21" t="s">
        <v>22</v>
      </c>
      <c r="I726" s="21" t="s">
        <v>55</v>
      </c>
      <c r="J726" s="171" t="s">
        <v>70</v>
      </c>
      <c r="K726" s="49" t="s">
        <v>1114</v>
      </c>
      <c r="L726" s="49"/>
      <c r="M726" s="335"/>
      <c r="N726" s="192">
        <v>93600</v>
      </c>
      <c r="O726" s="189">
        <f t="shared" si="11"/>
        <v>1047451.29</v>
      </c>
    </row>
    <row r="727" spans="1:15" ht="22.05" hidden="1" customHeight="1" x14ac:dyDescent="0.2">
      <c r="A727" s="186">
        <v>45793</v>
      </c>
      <c r="B727" s="20" t="s">
        <v>35</v>
      </c>
      <c r="C727" s="122">
        <v>145176</v>
      </c>
      <c r="D727" s="123" t="s">
        <v>3918</v>
      </c>
      <c r="E727" s="123" t="s">
        <v>574</v>
      </c>
      <c r="F727" s="22" t="s">
        <v>99</v>
      </c>
      <c r="G727" s="41"/>
      <c r="H727" s="21" t="s">
        <v>22</v>
      </c>
      <c r="I727" s="21" t="s">
        <v>55</v>
      </c>
      <c r="J727" s="171" t="s">
        <v>70</v>
      </c>
      <c r="K727" s="49" t="s">
        <v>625</v>
      </c>
      <c r="L727" s="49"/>
      <c r="M727" s="335"/>
      <c r="N727" s="192">
        <v>200000</v>
      </c>
      <c r="O727" s="189">
        <f t="shared" si="11"/>
        <v>847451.29</v>
      </c>
    </row>
    <row r="728" spans="1:15" ht="22.05" hidden="1" customHeight="1" x14ac:dyDescent="0.2">
      <c r="A728" s="186">
        <v>45793</v>
      </c>
      <c r="B728" s="20" t="s">
        <v>35</v>
      </c>
      <c r="C728" s="122">
        <v>145178</v>
      </c>
      <c r="D728" s="123" t="s">
        <v>3918</v>
      </c>
      <c r="E728" s="123" t="s">
        <v>3921</v>
      </c>
      <c r="F728" s="22" t="s">
        <v>99</v>
      </c>
      <c r="G728" s="41"/>
      <c r="H728" s="21" t="s">
        <v>22</v>
      </c>
      <c r="I728" s="21" t="s">
        <v>55</v>
      </c>
      <c r="J728" s="171" t="s">
        <v>70</v>
      </c>
      <c r="K728" s="49" t="s">
        <v>851</v>
      </c>
      <c r="L728" s="49"/>
      <c r="M728" s="335"/>
      <c r="N728" s="192">
        <v>48336</v>
      </c>
      <c r="O728" s="189">
        <f t="shared" si="11"/>
        <v>799115.29</v>
      </c>
    </row>
    <row r="729" spans="1:15" ht="22.05" hidden="1" customHeight="1" x14ac:dyDescent="0.2">
      <c r="A729" s="186">
        <v>45793</v>
      </c>
      <c r="B729" s="20" t="s">
        <v>35</v>
      </c>
      <c r="C729" s="122">
        <v>186715</v>
      </c>
      <c r="D729" s="123"/>
      <c r="E729" s="123" t="s">
        <v>3915</v>
      </c>
      <c r="F729" s="22" t="s">
        <v>99</v>
      </c>
      <c r="G729" s="41"/>
      <c r="H729" s="21" t="s">
        <v>22</v>
      </c>
      <c r="I729" s="21" t="s">
        <v>81</v>
      </c>
      <c r="J729" s="171" t="s">
        <v>179</v>
      </c>
      <c r="K729" s="49" t="s">
        <v>617</v>
      </c>
      <c r="L729" s="49"/>
      <c r="M729" s="335"/>
      <c r="N729" s="192">
        <v>267217.5</v>
      </c>
      <c r="O729" s="189">
        <f t="shared" si="11"/>
        <v>531897.79</v>
      </c>
    </row>
    <row r="730" spans="1:15" ht="22.05" hidden="1" customHeight="1" x14ac:dyDescent="0.2">
      <c r="A730" s="186">
        <v>45793</v>
      </c>
      <c r="B730" s="20" t="s">
        <v>35</v>
      </c>
      <c r="C730" s="122">
        <v>186717</v>
      </c>
      <c r="D730" s="123"/>
      <c r="E730" s="123" t="s">
        <v>3915</v>
      </c>
      <c r="F730" s="22" t="s">
        <v>99</v>
      </c>
      <c r="G730" s="41"/>
      <c r="H730" s="21" t="s">
        <v>22</v>
      </c>
      <c r="I730" s="21" t="s">
        <v>81</v>
      </c>
      <c r="J730" s="171" t="s">
        <v>182</v>
      </c>
      <c r="K730" s="49" t="s">
        <v>616</v>
      </c>
      <c r="L730" s="49"/>
      <c r="M730" s="335"/>
      <c r="N730" s="192">
        <v>267217.5</v>
      </c>
      <c r="O730" s="189">
        <f t="shared" si="11"/>
        <v>264680.29000000004</v>
      </c>
    </row>
    <row r="731" spans="1:15" ht="22.05" hidden="1" customHeight="1" x14ac:dyDescent="0.2">
      <c r="A731" s="186">
        <v>45793</v>
      </c>
      <c r="B731" s="20" t="s">
        <v>35</v>
      </c>
      <c r="C731" s="122">
        <v>365301</v>
      </c>
      <c r="D731" s="123" t="s">
        <v>1046</v>
      </c>
      <c r="E731" s="123" t="s">
        <v>1044</v>
      </c>
      <c r="F731" s="22" t="s">
        <v>78</v>
      </c>
      <c r="G731" s="41">
        <v>11943</v>
      </c>
      <c r="H731" s="21" t="s">
        <v>22</v>
      </c>
      <c r="I731" s="21" t="s">
        <v>81</v>
      </c>
      <c r="J731" s="171" t="s">
        <v>33</v>
      </c>
      <c r="K731" s="49" t="s">
        <v>621</v>
      </c>
      <c r="L731" s="49"/>
      <c r="M731" s="335"/>
      <c r="N731" s="192">
        <v>72529.45</v>
      </c>
      <c r="O731" s="189">
        <f t="shared" si="11"/>
        <v>192150.84000000003</v>
      </c>
    </row>
    <row r="732" spans="1:15" ht="22.05" hidden="1" customHeight="1" x14ac:dyDescent="0.2">
      <c r="A732" s="186">
        <v>45793</v>
      </c>
      <c r="B732" s="20" t="s">
        <v>35</v>
      </c>
      <c r="C732" s="122">
        <v>366416</v>
      </c>
      <c r="D732" s="123" t="s">
        <v>1045</v>
      </c>
      <c r="E732" s="123" t="s">
        <v>1044</v>
      </c>
      <c r="F732" s="22" t="s">
        <v>78</v>
      </c>
      <c r="G732" s="41">
        <v>11938</v>
      </c>
      <c r="H732" s="21" t="s">
        <v>22</v>
      </c>
      <c r="I732" s="21" t="s">
        <v>81</v>
      </c>
      <c r="J732" s="171" t="s">
        <v>33</v>
      </c>
      <c r="K732" s="49" t="s">
        <v>621</v>
      </c>
      <c r="L732" s="49"/>
      <c r="M732" s="335"/>
      <c r="N732" s="192">
        <v>31081.09</v>
      </c>
      <c r="O732" s="189">
        <f t="shared" si="11"/>
        <v>161069.75000000003</v>
      </c>
    </row>
    <row r="733" spans="1:15" ht="22.05" hidden="1" customHeight="1" x14ac:dyDescent="0.2">
      <c r="A733" s="186">
        <v>45793</v>
      </c>
      <c r="B733" s="20" t="s">
        <v>35</v>
      </c>
      <c r="C733" s="122">
        <v>366531</v>
      </c>
      <c r="D733" s="123" t="s">
        <v>1045</v>
      </c>
      <c r="E733" s="123" t="s">
        <v>1044</v>
      </c>
      <c r="F733" s="22" t="s">
        <v>78</v>
      </c>
      <c r="G733" s="41">
        <v>11941</v>
      </c>
      <c r="H733" s="21" t="s">
        <v>22</v>
      </c>
      <c r="I733" s="21" t="s">
        <v>81</v>
      </c>
      <c r="J733" s="171" t="s">
        <v>33</v>
      </c>
      <c r="K733" s="49" t="s">
        <v>621</v>
      </c>
      <c r="L733" s="49"/>
      <c r="M733" s="335"/>
      <c r="N733" s="192">
        <v>31081.09</v>
      </c>
      <c r="O733" s="189">
        <f t="shared" si="11"/>
        <v>129988.66000000003</v>
      </c>
    </row>
    <row r="734" spans="1:15" ht="22.05" hidden="1" customHeight="1" x14ac:dyDescent="0.2">
      <c r="A734" s="186">
        <v>45793</v>
      </c>
      <c r="B734" s="20" t="s">
        <v>35</v>
      </c>
      <c r="C734" s="122">
        <v>366681</v>
      </c>
      <c r="D734" s="123" t="s">
        <v>1045</v>
      </c>
      <c r="E734" s="123" t="s">
        <v>1044</v>
      </c>
      <c r="F734" s="22" t="s">
        <v>78</v>
      </c>
      <c r="G734" s="41">
        <v>11939</v>
      </c>
      <c r="H734" s="21" t="s">
        <v>22</v>
      </c>
      <c r="I734" s="21" t="s">
        <v>81</v>
      </c>
      <c r="J734" s="171" t="s">
        <v>33</v>
      </c>
      <c r="K734" s="49" t="s">
        <v>621</v>
      </c>
      <c r="L734" s="49"/>
      <c r="M734" s="191"/>
      <c r="N734" s="192">
        <v>31081.09</v>
      </c>
      <c r="O734" s="189">
        <f t="shared" si="11"/>
        <v>98907.570000000036</v>
      </c>
    </row>
    <row r="735" spans="1:15" ht="22.05" hidden="1" customHeight="1" x14ac:dyDescent="0.2">
      <c r="A735" s="186">
        <v>45793</v>
      </c>
      <c r="B735" s="20" t="s">
        <v>35</v>
      </c>
      <c r="C735" s="122">
        <v>627129</v>
      </c>
      <c r="D735" s="123" t="s">
        <v>1042</v>
      </c>
      <c r="E735" s="123" t="s">
        <v>3922</v>
      </c>
      <c r="F735" s="22" t="s">
        <v>99</v>
      </c>
      <c r="G735" s="41"/>
      <c r="H735" s="21" t="s">
        <v>22</v>
      </c>
      <c r="I735" s="21" t="s">
        <v>55</v>
      </c>
      <c r="J735" s="171" t="s">
        <v>70</v>
      </c>
      <c r="K735" s="49" t="s">
        <v>851</v>
      </c>
      <c r="L735" s="49"/>
      <c r="M735" s="191"/>
      <c r="N735" s="192">
        <v>63422</v>
      </c>
      <c r="O735" s="189">
        <f t="shared" si="11"/>
        <v>35485.570000000036</v>
      </c>
    </row>
    <row r="736" spans="1:15" ht="22.05" hidden="1" customHeight="1" x14ac:dyDescent="0.2">
      <c r="A736" s="186">
        <v>45793</v>
      </c>
      <c r="B736" s="20" t="s">
        <v>35</v>
      </c>
      <c r="C736" s="122">
        <v>756993</v>
      </c>
      <c r="D736" s="123"/>
      <c r="E736" s="123" t="s">
        <v>578</v>
      </c>
      <c r="F736" s="22" t="s">
        <v>99</v>
      </c>
      <c r="G736" s="41"/>
      <c r="H736" s="21" t="s">
        <v>22</v>
      </c>
      <c r="I736" s="21" t="s">
        <v>81</v>
      </c>
      <c r="J736" s="171" t="s">
        <v>168</v>
      </c>
      <c r="K736" s="49" t="s">
        <v>622</v>
      </c>
      <c r="L736" s="49"/>
      <c r="M736" s="191"/>
      <c r="N736" s="192">
        <v>19000</v>
      </c>
      <c r="O736" s="189">
        <f t="shared" si="11"/>
        <v>16485.570000000036</v>
      </c>
    </row>
    <row r="737" spans="1:15" ht="22.05" hidden="1" customHeight="1" x14ac:dyDescent="0.2">
      <c r="A737" s="186">
        <v>45794</v>
      </c>
      <c r="B737" s="20" t="s">
        <v>35</v>
      </c>
      <c r="C737" s="122">
        <v>114648</v>
      </c>
      <c r="D737" s="123"/>
      <c r="E737" s="123" t="s">
        <v>569</v>
      </c>
      <c r="F737" s="22" t="s">
        <v>99</v>
      </c>
      <c r="G737" s="41"/>
      <c r="H737" s="21" t="s">
        <v>21</v>
      </c>
      <c r="I737" s="21" t="s">
        <v>28</v>
      </c>
      <c r="J737" s="171" t="s">
        <v>30</v>
      </c>
      <c r="K737" s="49" t="s">
        <v>3996</v>
      </c>
      <c r="L737" s="49"/>
      <c r="M737" s="191">
        <v>138000</v>
      </c>
      <c r="N737" s="192"/>
      <c r="O737" s="189">
        <f t="shared" si="11"/>
        <v>154485.57000000004</v>
      </c>
    </row>
    <row r="738" spans="1:15" ht="22.05" hidden="1" customHeight="1" x14ac:dyDescent="0.2">
      <c r="A738" s="186">
        <v>45794</v>
      </c>
      <c r="B738" s="20" t="s">
        <v>35</v>
      </c>
      <c r="C738" s="122">
        <v>229917</v>
      </c>
      <c r="D738" s="123"/>
      <c r="E738" s="123" t="s">
        <v>569</v>
      </c>
      <c r="F738" s="22" t="s">
        <v>99</v>
      </c>
      <c r="G738" s="41"/>
      <c r="H738" s="21" t="s">
        <v>21</v>
      </c>
      <c r="I738" s="21" t="s">
        <v>28</v>
      </c>
      <c r="J738" s="171" t="s">
        <v>30</v>
      </c>
      <c r="K738" s="49" t="s">
        <v>844</v>
      </c>
      <c r="L738" s="49"/>
      <c r="M738" s="191">
        <v>146664</v>
      </c>
      <c r="N738" s="192"/>
      <c r="O738" s="189">
        <f t="shared" si="11"/>
        <v>301149.57000000007</v>
      </c>
    </row>
    <row r="739" spans="1:15" ht="22.05" hidden="1" customHeight="1" x14ac:dyDescent="0.2">
      <c r="A739" s="186">
        <v>45794</v>
      </c>
      <c r="B739" s="20" t="s">
        <v>35</v>
      </c>
      <c r="C739" s="122">
        <v>125611</v>
      </c>
      <c r="D739" s="123"/>
      <c r="E739" s="123" t="s">
        <v>3923</v>
      </c>
      <c r="F739" s="22" t="s">
        <v>99</v>
      </c>
      <c r="G739" s="41"/>
      <c r="H739" s="21" t="s">
        <v>22</v>
      </c>
      <c r="I739" s="21" t="s">
        <v>55</v>
      </c>
      <c r="J739" s="171" t="s">
        <v>70</v>
      </c>
      <c r="K739" s="49" t="s">
        <v>614</v>
      </c>
      <c r="L739" s="49"/>
      <c r="M739" s="191"/>
      <c r="N739" s="192">
        <v>3750</v>
      </c>
      <c r="O739" s="189">
        <f t="shared" si="11"/>
        <v>297399.57000000007</v>
      </c>
    </row>
    <row r="740" spans="1:15" ht="22.05" hidden="1" customHeight="1" x14ac:dyDescent="0.2">
      <c r="A740" s="186">
        <v>45794</v>
      </c>
      <c r="B740" s="20" t="s">
        <v>35</v>
      </c>
      <c r="C740" s="122">
        <v>140492</v>
      </c>
      <c r="D740" s="123"/>
      <c r="E740" s="123" t="s">
        <v>3924</v>
      </c>
      <c r="F740" s="22" t="s">
        <v>99</v>
      </c>
      <c r="G740" s="41"/>
      <c r="H740" s="21" t="s">
        <v>22</v>
      </c>
      <c r="I740" s="21" t="s">
        <v>55</v>
      </c>
      <c r="J740" s="171" t="s">
        <v>70</v>
      </c>
      <c r="K740" s="49" t="s">
        <v>1109</v>
      </c>
      <c r="L740" s="49"/>
      <c r="M740" s="191"/>
      <c r="N740" s="192">
        <v>13000</v>
      </c>
      <c r="O740" s="189">
        <f t="shared" si="11"/>
        <v>284399.57000000007</v>
      </c>
    </row>
    <row r="741" spans="1:15" ht="22.05" hidden="1" customHeight="1" x14ac:dyDescent="0.2">
      <c r="A741" s="186">
        <v>45794</v>
      </c>
      <c r="B741" s="20" t="s">
        <v>35</v>
      </c>
      <c r="C741" s="197">
        <v>140498</v>
      </c>
      <c r="D741" s="123" t="s">
        <v>3925</v>
      </c>
      <c r="E741" s="123" t="s">
        <v>3926</v>
      </c>
      <c r="F741" s="22" t="s">
        <v>99</v>
      </c>
      <c r="G741" s="41"/>
      <c r="H741" s="21" t="s">
        <v>22</v>
      </c>
      <c r="I741" s="21" t="s">
        <v>55</v>
      </c>
      <c r="J741" s="171" t="s">
        <v>70</v>
      </c>
      <c r="K741" s="39" t="s">
        <v>1114</v>
      </c>
      <c r="L741" s="49"/>
      <c r="M741" s="191"/>
      <c r="N741" s="192">
        <v>15600</v>
      </c>
      <c r="O741" s="189">
        <f t="shared" si="11"/>
        <v>268799.57000000007</v>
      </c>
    </row>
    <row r="742" spans="1:15" ht="22.05" hidden="1" customHeight="1" x14ac:dyDescent="0.2">
      <c r="A742" s="186">
        <v>45794</v>
      </c>
      <c r="B742" s="20" t="s">
        <v>35</v>
      </c>
      <c r="C742" s="122">
        <v>140488</v>
      </c>
      <c r="D742" s="123" t="s">
        <v>3925</v>
      </c>
      <c r="E742" s="123" t="s">
        <v>3927</v>
      </c>
      <c r="F742" s="22" t="s">
        <v>99</v>
      </c>
      <c r="G742" s="41"/>
      <c r="H742" s="21" t="s">
        <v>22</v>
      </c>
      <c r="I742" s="21" t="s">
        <v>55</v>
      </c>
      <c r="J742" s="171" t="s">
        <v>70</v>
      </c>
      <c r="K742" s="49" t="s">
        <v>630</v>
      </c>
      <c r="L742" s="49"/>
      <c r="M742" s="191"/>
      <c r="N742" s="192">
        <v>68400</v>
      </c>
      <c r="O742" s="189">
        <f t="shared" si="11"/>
        <v>200399.57000000007</v>
      </c>
    </row>
    <row r="743" spans="1:15" ht="22.05" hidden="1" customHeight="1" x14ac:dyDescent="0.2">
      <c r="A743" s="186">
        <v>45794</v>
      </c>
      <c r="B743" s="20" t="s">
        <v>35</v>
      </c>
      <c r="C743" s="122">
        <v>140487</v>
      </c>
      <c r="D743" s="123" t="s">
        <v>3925</v>
      </c>
      <c r="E743" s="123" t="s">
        <v>574</v>
      </c>
      <c r="F743" s="22" t="s">
        <v>99</v>
      </c>
      <c r="G743" s="41"/>
      <c r="H743" s="21" t="s">
        <v>22</v>
      </c>
      <c r="I743" s="21" t="s">
        <v>55</v>
      </c>
      <c r="J743" s="171" t="s">
        <v>70</v>
      </c>
      <c r="K743" s="49" t="s">
        <v>625</v>
      </c>
      <c r="L743" s="49"/>
      <c r="M743" s="335"/>
      <c r="N743" s="192">
        <v>55000</v>
      </c>
      <c r="O743" s="189">
        <f t="shared" si="11"/>
        <v>145399.57000000007</v>
      </c>
    </row>
    <row r="744" spans="1:15" ht="22.05" hidden="1" customHeight="1" x14ac:dyDescent="0.2">
      <c r="A744" s="186">
        <v>45794</v>
      </c>
      <c r="B744" s="20" t="s">
        <v>35</v>
      </c>
      <c r="C744" s="122">
        <v>140489</v>
      </c>
      <c r="D744" s="123" t="s">
        <v>3925</v>
      </c>
      <c r="E744" s="123" t="s">
        <v>3928</v>
      </c>
      <c r="F744" s="22" t="s">
        <v>99</v>
      </c>
      <c r="G744" s="41"/>
      <c r="H744" s="21" t="s">
        <v>22</v>
      </c>
      <c r="I744" s="21" t="s">
        <v>55</v>
      </c>
      <c r="J744" s="171" t="s">
        <v>70</v>
      </c>
      <c r="K744" s="49" t="s">
        <v>3995</v>
      </c>
      <c r="L744" s="49"/>
      <c r="M744" s="335"/>
      <c r="N744" s="192">
        <v>40760</v>
      </c>
      <c r="O744" s="189">
        <f t="shared" si="11"/>
        <v>104639.57000000007</v>
      </c>
    </row>
    <row r="745" spans="1:15" ht="22.05" hidden="1" customHeight="1" x14ac:dyDescent="0.2">
      <c r="A745" s="186">
        <v>45794</v>
      </c>
      <c r="B745" s="20" t="s">
        <v>35</v>
      </c>
      <c r="C745" s="122">
        <v>112506</v>
      </c>
      <c r="D745" s="123"/>
      <c r="E745" s="123" t="s">
        <v>569</v>
      </c>
      <c r="F745" s="22" t="s">
        <v>79</v>
      </c>
      <c r="G745" s="41"/>
      <c r="H745" s="21" t="s">
        <v>21</v>
      </c>
      <c r="I745" s="21" t="s">
        <v>28</v>
      </c>
      <c r="J745" s="171" t="s">
        <v>30</v>
      </c>
      <c r="K745" s="49" t="s">
        <v>1769</v>
      </c>
      <c r="L745" s="49"/>
      <c r="M745" s="335">
        <v>90000</v>
      </c>
      <c r="N745" s="192"/>
      <c r="O745" s="189">
        <f t="shared" si="11"/>
        <v>194639.57000000007</v>
      </c>
    </row>
    <row r="746" spans="1:15" ht="22.05" hidden="1" customHeight="1" x14ac:dyDescent="0.2">
      <c r="A746" s="186">
        <v>45794</v>
      </c>
      <c r="B746" s="20" t="s">
        <v>35</v>
      </c>
      <c r="C746" s="122">
        <v>247121</v>
      </c>
      <c r="D746" s="123" t="s">
        <v>3929</v>
      </c>
      <c r="E746" s="123" t="s">
        <v>3930</v>
      </c>
      <c r="F746" s="22" t="s">
        <v>99</v>
      </c>
      <c r="G746" s="41"/>
      <c r="H746" s="21" t="s">
        <v>22</v>
      </c>
      <c r="I746" s="21" t="s">
        <v>103</v>
      </c>
      <c r="J746" s="171" t="s">
        <v>94</v>
      </c>
      <c r="K746" s="49" t="s">
        <v>620</v>
      </c>
      <c r="L746" s="49"/>
      <c r="M746" s="335"/>
      <c r="N746" s="192">
        <v>80196.77</v>
      </c>
      <c r="O746" s="189">
        <f t="shared" si="11"/>
        <v>114442.80000000006</v>
      </c>
    </row>
    <row r="747" spans="1:15" ht="22.05" hidden="1" customHeight="1" x14ac:dyDescent="0.2">
      <c r="A747" s="186">
        <v>45794</v>
      </c>
      <c r="B747" s="20" t="s">
        <v>35</v>
      </c>
      <c r="C747" s="122">
        <v>263853</v>
      </c>
      <c r="D747" s="123" t="s">
        <v>3931</v>
      </c>
      <c r="E747" s="123" t="s">
        <v>3932</v>
      </c>
      <c r="F747" s="22" t="s">
        <v>99</v>
      </c>
      <c r="G747" s="41"/>
      <c r="H747" s="21" t="s">
        <v>22</v>
      </c>
      <c r="I747" s="21" t="s">
        <v>56</v>
      </c>
      <c r="J747" s="171" t="s">
        <v>88</v>
      </c>
      <c r="K747" s="49" t="s">
        <v>1770</v>
      </c>
      <c r="L747" s="49"/>
      <c r="M747" s="335"/>
      <c r="N747" s="192">
        <v>13218.56</v>
      </c>
      <c r="O747" s="189">
        <f t="shared" si="11"/>
        <v>101224.24000000006</v>
      </c>
    </row>
    <row r="748" spans="1:15" ht="22.05" hidden="1" customHeight="1" x14ac:dyDescent="0.2">
      <c r="A748" s="186">
        <v>45794</v>
      </c>
      <c r="B748" s="20" t="s">
        <v>35</v>
      </c>
      <c r="C748" s="122">
        <v>280259</v>
      </c>
      <c r="D748" s="123" t="s">
        <v>3933</v>
      </c>
      <c r="E748" s="123" t="s">
        <v>592</v>
      </c>
      <c r="F748" s="22" t="s">
        <v>99</v>
      </c>
      <c r="G748" s="41"/>
      <c r="H748" s="21" t="s">
        <v>22</v>
      </c>
      <c r="I748" s="21" t="s">
        <v>103</v>
      </c>
      <c r="J748" s="171" t="s">
        <v>93</v>
      </c>
      <c r="K748" s="49" t="s">
        <v>2619</v>
      </c>
      <c r="L748" s="49"/>
      <c r="M748" s="335"/>
      <c r="N748" s="192">
        <v>7304</v>
      </c>
      <c r="O748" s="189">
        <f t="shared" si="11"/>
        <v>93920.240000000063</v>
      </c>
    </row>
    <row r="749" spans="1:15" ht="22.05" hidden="1" customHeight="1" x14ac:dyDescent="0.2">
      <c r="A749" s="186">
        <v>45794</v>
      </c>
      <c r="B749" s="20" t="s">
        <v>35</v>
      </c>
      <c r="C749" s="122">
        <v>314948</v>
      </c>
      <c r="D749" s="123"/>
      <c r="E749" s="123" t="s">
        <v>2606</v>
      </c>
      <c r="F749" s="22" t="s">
        <v>99</v>
      </c>
      <c r="G749" s="41"/>
      <c r="H749" s="21" t="s">
        <v>22</v>
      </c>
      <c r="I749" s="21" t="s">
        <v>56</v>
      </c>
      <c r="J749" s="171" t="s">
        <v>116</v>
      </c>
      <c r="K749" s="49" t="s">
        <v>2625</v>
      </c>
      <c r="L749" s="49"/>
      <c r="M749" s="335"/>
      <c r="N749" s="192">
        <v>2784</v>
      </c>
      <c r="O749" s="189">
        <f t="shared" si="11"/>
        <v>91136.240000000063</v>
      </c>
    </row>
    <row r="750" spans="1:15" ht="22.05" hidden="1" customHeight="1" x14ac:dyDescent="0.2">
      <c r="A750" s="186">
        <v>45794</v>
      </c>
      <c r="B750" s="20" t="s">
        <v>35</v>
      </c>
      <c r="C750" s="122">
        <v>321407</v>
      </c>
      <c r="D750" s="123"/>
      <c r="E750" s="123" t="s">
        <v>577</v>
      </c>
      <c r="F750" s="22" t="s">
        <v>99</v>
      </c>
      <c r="G750" s="41"/>
      <c r="H750" s="21" t="s">
        <v>22</v>
      </c>
      <c r="I750" s="21" t="s">
        <v>81</v>
      </c>
      <c r="J750" s="171" t="s">
        <v>171</v>
      </c>
      <c r="K750" s="49" t="s">
        <v>621</v>
      </c>
      <c r="L750" s="49"/>
      <c r="M750" s="335"/>
      <c r="N750" s="192">
        <v>21500</v>
      </c>
      <c r="O750" s="189">
        <f t="shared" si="11"/>
        <v>69636.240000000063</v>
      </c>
    </row>
    <row r="751" spans="1:15" ht="22.05" hidden="1" customHeight="1" x14ac:dyDescent="0.2">
      <c r="A751" s="186">
        <v>45794</v>
      </c>
      <c r="B751" s="20" t="s">
        <v>35</v>
      </c>
      <c r="C751" s="122">
        <v>327799</v>
      </c>
      <c r="D751" s="123"/>
      <c r="E751" s="123" t="s">
        <v>2587</v>
      </c>
      <c r="F751" s="22" t="s">
        <v>99</v>
      </c>
      <c r="G751" s="41"/>
      <c r="H751" s="21" t="s">
        <v>22</v>
      </c>
      <c r="I751" s="21" t="s">
        <v>103</v>
      </c>
      <c r="J751" s="171" t="s">
        <v>92</v>
      </c>
      <c r="K751" s="49" t="s">
        <v>2033</v>
      </c>
      <c r="L751" s="49"/>
      <c r="M751" s="335"/>
      <c r="N751" s="192">
        <v>5800</v>
      </c>
      <c r="O751" s="189">
        <f t="shared" si="11"/>
        <v>63836.240000000063</v>
      </c>
    </row>
    <row r="752" spans="1:15" ht="22.05" hidden="1" customHeight="1" x14ac:dyDescent="0.2">
      <c r="A752" s="186">
        <v>45794</v>
      </c>
      <c r="B752" s="20" t="s">
        <v>35</v>
      </c>
      <c r="C752" s="122">
        <v>341995</v>
      </c>
      <c r="D752" s="123" t="s">
        <v>3934</v>
      </c>
      <c r="E752" s="123" t="s">
        <v>3935</v>
      </c>
      <c r="F752" s="22" t="s">
        <v>99</v>
      </c>
      <c r="G752" s="41"/>
      <c r="H752" s="21" t="s">
        <v>22</v>
      </c>
      <c r="I752" s="21" t="s">
        <v>103</v>
      </c>
      <c r="J752" s="171" t="s">
        <v>93</v>
      </c>
      <c r="K752" s="49" t="s">
        <v>2623</v>
      </c>
      <c r="L752" s="49"/>
      <c r="M752" s="191"/>
      <c r="N752" s="192">
        <v>7812</v>
      </c>
      <c r="O752" s="189">
        <f t="shared" si="11"/>
        <v>56024.240000000063</v>
      </c>
    </row>
    <row r="753" spans="1:15" ht="22.05" hidden="1" customHeight="1" x14ac:dyDescent="0.2">
      <c r="A753" s="186">
        <v>45794</v>
      </c>
      <c r="B753" s="20" t="s">
        <v>35</v>
      </c>
      <c r="C753" s="122">
        <v>351354</v>
      </c>
      <c r="D753" s="123" t="s">
        <v>3936</v>
      </c>
      <c r="E753" s="123" t="s">
        <v>3937</v>
      </c>
      <c r="F753" s="22" t="s">
        <v>99</v>
      </c>
      <c r="G753" s="41"/>
      <c r="H753" s="21" t="s">
        <v>22</v>
      </c>
      <c r="I753" s="21" t="s">
        <v>103</v>
      </c>
      <c r="J753" s="171" t="s">
        <v>95</v>
      </c>
      <c r="K753" s="49" t="s">
        <v>3997</v>
      </c>
      <c r="L753" s="49"/>
      <c r="M753" s="191"/>
      <c r="N753" s="192">
        <v>4399.8999999999996</v>
      </c>
      <c r="O753" s="189">
        <f t="shared" si="11"/>
        <v>51624.340000000062</v>
      </c>
    </row>
    <row r="754" spans="1:15" ht="22.05" hidden="1" customHeight="1" x14ac:dyDescent="0.2">
      <c r="A754" s="186">
        <v>45796</v>
      </c>
      <c r="B754" s="20" t="s">
        <v>35</v>
      </c>
      <c r="C754" s="122">
        <v>46113</v>
      </c>
      <c r="D754" s="123" t="s">
        <v>1042</v>
      </c>
      <c r="E754" s="123" t="s">
        <v>569</v>
      </c>
      <c r="F754" s="22" t="s">
        <v>79</v>
      </c>
      <c r="G754" s="41"/>
      <c r="H754" s="21" t="s">
        <v>21</v>
      </c>
      <c r="I754" s="21" t="s">
        <v>28</v>
      </c>
      <c r="J754" s="171" t="s">
        <v>30</v>
      </c>
      <c r="K754" s="49" t="s">
        <v>3998</v>
      </c>
      <c r="L754" s="49"/>
      <c r="M754" s="191">
        <v>144800</v>
      </c>
      <c r="N754" s="192"/>
      <c r="O754" s="189">
        <f t="shared" si="11"/>
        <v>196424.34000000005</v>
      </c>
    </row>
    <row r="755" spans="1:15" ht="22.05" hidden="1" customHeight="1" x14ac:dyDescent="0.2">
      <c r="A755" s="186">
        <v>45796</v>
      </c>
      <c r="B755" s="20" t="s">
        <v>35</v>
      </c>
      <c r="C755" s="122">
        <v>467606</v>
      </c>
      <c r="D755" s="123"/>
      <c r="E755" s="123" t="s">
        <v>569</v>
      </c>
      <c r="F755" s="22" t="s">
        <v>99</v>
      </c>
      <c r="G755" s="41"/>
      <c r="H755" s="21" t="s">
        <v>21</v>
      </c>
      <c r="I755" s="21" t="s">
        <v>28</v>
      </c>
      <c r="J755" s="171" t="s">
        <v>30</v>
      </c>
      <c r="K755" s="49" t="s">
        <v>3999</v>
      </c>
      <c r="L755" s="49"/>
      <c r="M755" s="191">
        <v>79856</v>
      </c>
      <c r="N755" s="192"/>
      <c r="O755" s="189">
        <f t="shared" si="11"/>
        <v>276280.34000000008</v>
      </c>
    </row>
    <row r="756" spans="1:15" ht="22.05" hidden="1" customHeight="1" x14ac:dyDescent="0.2">
      <c r="A756" s="186">
        <v>45796</v>
      </c>
      <c r="B756" s="20" t="s">
        <v>35</v>
      </c>
      <c r="C756" s="122">
        <v>590135</v>
      </c>
      <c r="D756" s="123"/>
      <c r="E756" s="123" t="s">
        <v>603</v>
      </c>
      <c r="F756" s="22" t="s">
        <v>99</v>
      </c>
      <c r="G756" s="41"/>
      <c r="H756" s="21" t="s">
        <v>22</v>
      </c>
      <c r="I756" s="21" t="s">
        <v>56</v>
      </c>
      <c r="J756" s="171" t="s">
        <v>89</v>
      </c>
      <c r="K756" s="49" t="s">
        <v>636</v>
      </c>
      <c r="L756" s="49"/>
      <c r="M756" s="191"/>
      <c r="N756" s="192">
        <v>88605.77</v>
      </c>
      <c r="O756" s="189">
        <f t="shared" si="11"/>
        <v>187674.57000000007</v>
      </c>
    </row>
    <row r="757" spans="1:15" ht="22.05" hidden="1" customHeight="1" x14ac:dyDescent="0.2">
      <c r="A757" s="186">
        <v>45796</v>
      </c>
      <c r="B757" s="20" t="s">
        <v>35</v>
      </c>
      <c r="C757" s="122">
        <v>596767</v>
      </c>
      <c r="D757" s="123"/>
      <c r="E757" s="123" t="s">
        <v>603</v>
      </c>
      <c r="F757" s="22" t="s">
        <v>99</v>
      </c>
      <c r="G757" s="41"/>
      <c r="H757" s="21" t="s">
        <v>22</v>
      </c>
      <c r="I757" s="21" t="s">
        <v>56</v>
      </c>
      <c r="J757" s="171" t="s">
        <v>89</v>
      </c>
      <c r="K757" s="49" t="s">
        <v>636</v>
      </c>
      <c r="L757" s="49"/>
      <c r="M757" s="191"/>
      <c r="N757" s="192">
        <v>60383.81</v>
      </c>
      <c r="O757" s="189">
        <f t="shared" si="11"/>
        <v>127290.76000000007</v>
      </c>
    </row>
    <row r="758" spans="1:15" ht="22.05" hidden="1" customHeight="1" x14ac:dyDescent="0.2">
      <c r="A758" s="186">
        <v>45796</v>
      </c>
      <c r="B758" s="20" t="s">
        <v>35</v>
      </c>
      <c r="C758" s="122">
        <v>599677</v>
      </c>
      <c r="D758" s="123"/>
      <c r="E758" s="123" t="s">
        <v>3299</v>
      </c>
      <c r="F758" s="22" t="s">
        <v>99</v>
      </c>
      <c r="G758" s="41"/>
      <c r="H758" s="21" t="s">
        <v>22</v>
      </c>
      <c r="I758" s="21" t="s">
        <v>59</v>
      </c>
      <c r="J758" s="171" t="s">
        <v>59</v>
      </c>
      <c r="K758" s="49" t="s">
        <v>1894</v>
      </c>
      <c r="L758" s="49"/>
      <c r="M758" s="191"/>
      <c r="N758" s="192">
        <v>9884</v>
      </c>
      <c r="O758" s="189">
        <f t="shared" si="11"/>
        <v>117406.76000000007</v>
      </c>
    </row>
    <row r="759" spans="1:15" ht="22.05" hidden="1" customHeight="1" x14ac:dyDescent="0.2">
      <c r="A759" s="186">
        <v>45797</v>
      </c>
      <c r="B759" s="20" t="s">
        <v>35</v>
      </c>
      <c r="C759" s="122">
        <v>109206</v>
      </c>
      <c r="D759" s="123"/>
      <c r="E759" s="123" t="s">
        <v>3938</v>
      </c>
      <c r="F759" s="22" t="s">
        <v>99</v>
      </c>
      <c r="G759" s="41"/>
      <c r="H759" s="21" t="s">
        <v>22</v>
      </c>
      <c r="I759" s="21" t="s">
        <v>103</v>
      </c>
      <c r="J759" s="171" t="s">
        <v>93</v>
      </c>
      <c r="K759" s="49" t="s">
        <v>627</v>
      </c>
      <c r="L759" s="49"/>
      <c r="M759" s="191"/>
      <c r="N759" s="192">
        <v>2036</v>
      </c>
      <c r="O759" s="189">
        <f t="shared" si="11"/>
        <v>115370.76000000007</v>
      </c>
    </row>
    <row r="760" spans="1:15" ht="22.05" hidden="1" customHeight="1" x14ac:dyDescent="0.2">
      <c r="A760" s="186">
        <v>45797</v>
      </c>
      <c r="B760" s="20" t="s">
        <v>35</v>
      </c>
      <c r="C760" s="122">
        <v>476050</v>
      </c>
      <c r="D760" s="123"/>
      <c r="E760" s="123" t="s">
        <v>3939</v>
      </c>
      <c r="F760" s="22" t="s">
        <v>99</v>
      </c>
      <c r="G760" s="41"/>
      <c r="H760" s="21" t="s">
        <v>22</v>
      </c>
      <c r="I760" s="21" t="s">
        <v>81</v>
      </c>
      <c r="J760" s="171" t="s">
        <v>181</v>
      </c>
      <c r="K760" s="49" t="s">
        <v>848</v>
      </c>
      <c r="L760" s="49"/>
      <c r="M760" s="191"/>
      <c r="N760" s="192">
        <v>8986.25</v>
      </c>
      <c r="O760" s="189">
        <f t="shared" si="11"/>
        <v>106384.51000000007</v>
      </c>
    </row>
    <row r="761" spans="1:15" ht="22.05" hidden="1" customHeight="1" x14ac:dyDescent="0.2">
      <c r="A761" s="186">
        <v>45797</v>
      </c>
      <c r="B761" s="20" t="s">
        <v>35</v>
      </c>
      <c r="C761" s="122">
        <v>476053</v>
      </c>
      <c r="D761" s="123"/>
      <c r="E761" s="123" t="s">
        <v>3940</v>
      </c>
      <c r="F761" s="22" t="s">
        <v>99</v>
      </c>
      <c r="G761" s="41"/>
      <c r="H761" s="21" t="s">
        <v>22</v>
      </c>
      <c r="I761" s="21" t="s">
        <v>81</v>
      </c>
      <c r="J761" s="171" t="s">
        <v>183</v>
      </c>
      <c r="K761" s="49" t="s">
        <v>628</v>
      </c>
      <c r="L761" s="49"/>
      <c r="M761" s="191"/>
      <c r="N761" s="192">
        <v>5036.25</v>
      </c>
      <c r="O761" s="189">
        <f t="shared" si="11"/>
        <v>101348.26000000007</v>
      </c>
    </row>
    <row r="762" spans="1:15" ht="22.05" hidden="1" customHeight="1" x14ac:dyDescent="0.2">
      <c r="A762" s="186">
        <v>45797</v>
      </c>
      <c r="B762" s="20" t="s">
        <v>35</v>
      </c>
      <c r="C762" s="122">
        <v>476056</v>
      </c>
      <c r="D762" s="123"/>
      <c r="E762" s="123" t="s">
        <v>3941</v>
      </c>
      <c r="F762" s="22" t="s">
        <v>99</v>
      </c>
      <c r="G762" s="41"/>
      <c r="H762" s="21" t="s">
        <v>22</v>
      </c>
      <c r="I762" s="21" t="s">
        <v>81</v>
      </c>
      <c r="J762" s="171" t="s">
        <v>184</v>
      </c>
      <c r="K762" s="49" t="s">
        <v>849</v>
      </c>
      <c r="L762" s="49"/>
      <c r="M762" s="191"/>
      <c r="N762" s="192">
        <v>6912.5</v>
      </c>
      <c r="O762" s="189">
        <f t="shared" si="11"/>
        <v>94435.760000000068</v>
      </c>
    </row>
    <row r="763" spans="1:15" ht="22.05" hidden="1" customHeight="1" x14ac:dyDescent="0.2">
      <c r="A763" s="186">
        <v>45797</v>
      </c>
      <c r="B763" s="20" t="s">
        <v>35</v>
      </c>
      <c r="C763" s="122">
        <v>476047</v>
      </c>
      <c r="D763" s="123"/>
      <c r="E763" s="123" t="s">
        <v>3322</v>
      </c>
      <c r="F763" s="22" t="s">
        <v>99</v>
      </c>
      <c r="G763" s="41"/>
      <c r="H763" s="21" t="s">
        <v>22</v>
      </c>
      <c r="I763" s="21" t="s">
        <v>81</v>
      </c>
      <c r="J763" s="171" t="s">
        <v>180</v>
      </c>
      <c r="K763" s="49" t="s">
        <v>629</v>
      </c>
      <c r="L763" s="49"/>
      <c r="M763" s="191"/>
      <c r="N763" s="192">
        <v>7900</v>
      </c>
      <c r="O763" s="189">
        <f t="shared" si="11"/>
        <v>86535.760000000068</v>
      </c>
    </row>
    <row r="764" spans="1:15" ht="22.05" hidden="1" customHeight="1" x14ac:dyDescent="0.2">
      <c r="A764" s="186">
        <v>45797</v>
      </c>
      <c r="B764" s="20" t="s">
        <v>35</v>
      </c>
      <c r="C764" s="122">
        <v>476049</v>
      </c>
      <c r="D764" s="123" t="s">
        <v>3942</v>
      </c>
      <c r="E764" s="123" t="s">
        <v>3943</v>
      </c>
      <c r="F764" s="22" t="s">
        <v>99</v>
      </c>
      <c r="G764" s="41"/>
      <c r="H764" s="21" t="s">
        <v>22</v>
      </c>
      <c r="I764" s="21" t="s">
        <v>54</v>
      </c>
      <c r="J764" s="171" t="s">
        <v>63</v>
      </c>
      <c r="K764" s="49" t="s">
        <v>1113</v>
      </c>
      <c r="L764" s="49"/>
      <c r="M764" s="191"/>
      <c r="N764" s="192">
        <v>2088</v>
      </c>
      <c r="O764" s="189">
        <f t="shared" si="11"/>
        <v>84447.760000000068</v>
      </c>
    </row>
    <row r="765" spans="1:15" ht="22.05" hidden="1" customHeight="1" x14ac:dyDescent="0.2">
      <c r="A765" s="186">
        <v>45797</v>
      </c>
      <c r="B765" s="20" t="s">
        <v>35</v>
      </c>
      <c r="C765" s="122">
        <v>476045</v>
      </c>
      <c r="D765" s="123"/>
      <c r="E765" s="123" t="s">
        <v>577</v>
      </c>
      <c r="F765" s="22" t="s">
        <v>99</v>
      </c>
      <c r="G765" s="41"/>
      <c r="H765" s="21" t="s">
        <v>22</v>
      </c>
      <c r="I765" s="21" t="s">
        <v>81</v>
      </c>
      <c r="J765" s="171" t="s">
        <v>177</v>
      </c>
      <c r="K765" s="49" t="s">
        <v>3380</v>
      </c>
      <c r="L765" s="49"/>
      <c r="M765" s="191"/>
      <c r="N765" s="192">
        <v>13500</v>
      </c>
      <c r="O765" s="189">
        <f t="shared" si="11"/>
        <v>70947.760000000068</v>
      </c>
    </row>
    <row r="766" spans="1:15" ht="22.05" hidden="1" customHeight="1" x14ac:dyDescent="0.2">
      <c r="A766" s="186">
        <v>45797</v>
      </c>
      <c r="B766" s="20" t="s">
        <v>35</v>
      </c>
      <c r="C766" s="122">
        <v>507168</v>
      </c>
      <c r="D766" s="123" t="s">
        <v>1042</v>
      </c>
      <c r="E766" s="123" t="s">
        <v>569</v>
      </c>
      <c r="F766" s="22" t="s">
        <v>99</v>
      </c>
      <c r="G766" s="41"/>
      <c r="H766" s="21" t="s">
        <v>21</v>
      </c>
      <c r="I766" s="21" t="s">
        <v>28</v>
      </c>
      <c r="J766" s="171" t="s">
        <v>30</v>
      </c>
      <c r="K766" s="49" t="s">
        <v>3999</v>
      </c>
      <c r="L766" s="49"/>
      <c r="M766" s="191">
        <v>207644</v>
      </c>
      <c r="N766" s="192"/>
      <c r="O766" s="189">
        <f t="shared" si="11"/>
        <v>278591.76000000007</v>
      </c>
    </row>
    <row r="767" spans="1:15" ht="22.05" hidden="1" customHeight="1" x14ac:dyDescent="0.2">
      <c r="A767" s="186">
        <v>45797</v>
      </c>
      <c r="B767" s="20" t="s">
        <v>35</v>
      </c>
      <c r="C767" s="122">
        <v>33789</v>
      </c>
      <c r="D767" s="123"/>
      <c r="E767" s="123" t="s">
        <v>813</v>
      </c>
      <c r="F767" s="22" t="s">
        <v>99</v>
      </c>
      <c r="G767" s="41"/>
      <c r="H767" s="21" t="s">
        <v>22</v>
      </c>
      <c r="I767" s="21" t="s">
        <v>58</v>
      </c>
      <c r="J767" s="171" t="s">
        <v>101</v>
      </c>
      <c r="K767" s="49" t="s">
        <v>843</v>
      </c>
      <c r="L767" s="49"/>
      <c r="M767" s="191"/>
      <c r="N767" s="192">
        <v>33273.29</v>
      </c>
      <c r="O767" s="189">
        <f t="shared" si="11"/>
        <v>245318.47000000006</v>
      </c>
    </row>
    <row r="768" spans="1:15" ht="22.05" hidden="1" customHeight="1" x14ac:dyDescent="0.2">
      <c r="A768" s="186">
        <v>45798</v>
      </c>
      <c r="B768" s="20" t="s">
        <v>35</v>
      </c>
      <c r="C768" s="122">
        <v>38896</v>
      </c>
      <c r="D768" s="123"/>
      <c r="E768" s="123" t="s">
        <v>569</v>
      </c>
      <c r="F768" s="22" t="s">
        <v>99</v>
      </c>
      <c r="G768" s="41"/>
      <c r="H768" s="21" t="s">
        <v>21</v>
      </c>
      <c r="I768" s="21" t="s">
        <v>28</v>
      </c>
      <c r="J768" s="171" t="s">
        <v>30</v>
      </c>
      <c r="K768" s="49" t="s">
        <v>4000</v>
      </c>
      <c r="L768" s="49"/>
      <c r="M768" s="191">
        <v>100000</v>
      </c>
      <c r="N768" s="192"/>
      <c r="O768" s="189">
        <f t="shared" si="11"/>
        <v>345318.47000000009</v>
      </c>
    </row>
    <row r="769" spans="1:15" ht="22.05" hidden="1" customHeight="1" x14ac:dyDescent="0.2">
      <c r="A769" s="186">
        <v>45798</v>
      </c>
      <c r="B769" s="20" t="s">
        <v>35</v>
      </c>
      <c r="C769" s="197">
        <v>157779</v>
      </c>
      <c r="D769" s="123"/>
      <c r="E769" s="123" t="s">
        <v>3944</v>
      </c>
      <c r="F769" s="22" t="s">
        <v>99</v>
      </c>
      <c r="G769" s="41"/>
      <c r="H769" s="21" t="s">
        <v>22</v>
      </c>
      <c r="I769" s="21" t="s">
        <v>103</v>
      </c>
      <c r="J769" s="171" t="s">
        <v>93</v>
      </c>
      <c r="K769" s="39" t="s">
        <v>627</v>
      </c>
      <c r="L769" s="49"/>
      <c r="M769" s="191"/>
      <c r="N769" s="192">
        <v>4858</v>
      </c>
      <c r="O769" s="189">
        <f t="shared" si="11"/>
        <v>340460.47000000009</v>
      </c>
    </row>
    <row r="770" spans="1:15" ht="22.05" hidden="1" customHeight="1" x14ac:dyDescent="0.2">
      <c r="A770" s="186">
        <v>45798</v>
      </c>
      <c r="B770" s="20" t="s">
        <v>35</v>
      </c>
      <c r="C770" s="122">
        <v>703150</v>
      </c>
      <c r="D770" s="123"/>
      <c r="E770" s="123" t="s">
        <v>569</v>
      </c>
      <c r="F770" s="22" t="s">
        <v>79</v>
      </c>
      <c r="G770" s="41"/>
      <c r="H770" s="21" t="s">
        <v>21</v>
      </c>
      <c r="I770" s="21" t="s">
        <v>28</v>
      </c>
      <c r="J770" s="171" t="s">
        <v>30</v>
      </c>
      <c r="K770" s="49" t="s">
        <v>4001</v>
      </c>
      <c r="L770" s="49"/>
      <c r="M770" s="335">
        <v>50000</v>
      </c>
      <c r="N770" s="192"/>
      <c r="O770" s="189">
        <f t="shared" si="11"/>
        <v>390460.47000000009</v>
      </c>
    </row>
    <row r="771" spans="1:15" ht="22.05" hidden="1" customHeight="1" x14ac:dyDescent="0.2">
      <c r="A771" s="186">
        <v>45798</v>
      </c>
      <c r="B771" s="20" t="s">
        <v>35</v>
      </c>
      <c r="C771" s="122">
        <v>515995</v>
      </c>
      <c r="D771" s="123" t="s">
        <v>3945</v>
      </c>
      <c r="E771" s="123" t="s">
        <v>3946</v>
      </c>
      <c r="F771" s="22" t="s">
        <v>99</v>
      </c>
      <c r="G771" s="41"/>
      <c r="H771" s="21" t="s">
        <v>22</v>
      </c>
      <c r="I771" s="21" t="s">
        <v>55</v>
      </c>
      <c r="J771" s="171" t="s">
        <v>70</v>
      </c>
      <c r="K771" s="49" t="s">
        <v>612</v>
      </c>
      <c r="L771" s="49"/>
      <c r="M771" s="335"/>
      <c r="N771" s="192">
        <v>48000</v>
      </c>
      <c r="O771" s="189">
        <f t="shared" si="11"/>
        <v>342460.47000000009</v>
      </c>
    </row>
    <row r="772" spans="1:15" ht="22.05" hidden="1" customHeight="1" x14ac:dyDescent="0.2">
      <c r="A772" s="186">
        <v>45798</v>
      </c>
      <c r="B772" s="20" t="s">
        <v>35</v>
      </c>
      <c r="C772" s="122">
        <v>515996</v>
      </c>
      <c r="D772" s="123" t="s">
        <v>3947</v>
      </c>
      <c r="E772" s="123" t="s">
        <v>3948</v>
      </c>
      <c r="F772" s="22" t="s">
        <v>99</v>
      </c>
      <c r="G772" s="41"/>
      <c r="H772" s="21" t="s">
        <v>22</v>
      </c>
      <c r="I772" s="21" t="s">
        <v>55</v>
      </c>
      <c r="J772" s="171" t="s">
        <v>70</v>
      </c>
      <c r="K772" s="49" t="s">
        <v>847</v>
      </c>
      <c r="L772" s="49"/>
      <c r="M772" s="335"/>
      <c r="N772" s="192">
        <v>39000</v>
      </c>
      <c r="O772" s="189">
        <f t="shared" si="11"/>
        <v>303460.47000000009</v>
      </c>
    </row>
    <row r="773" spans="1:15" ht="22.05" hidden="1" customHeight="1" x14ac:dyDescent="0.2">
      <c r="A773" s="186">
        <v>45798</v>
      </c>
      <c r="B773" s="20" t="s">
        <v>35</v>
      </c>
      <c r="C773" s="122">
        <v>516000</v>
      </c>
      <c r="D773" s="123" t="s">
        <v>3949</v>
      </c>
      <c r="E773" s="123" t="s">
        <v>3950</v>
      </c>
      <c r="F773" s="22" t="s">
        <v>99</v>
      </c>
      <c r="G773" s="41"/>
      <c r="H773" s="21" t="s">
        <v>22</v>
      </c>
      <c r="I773" s="21" t="s">
        <v>55</v>
      </c>
      <c r="J773" s="171" t="s">
        <v>70</v>
      </c>
      <c r="K773" s="49" t="s">
        <v>1114</v>
      </c>
      <c r="L773" s="49"/>
      <c r="M773" s="335"/>
      <c r="N773" s="192">
        <v>8400</v>
      </c>
      <c r="O773" s="189">
        <f t="shared" si="11"/>
        <v>295060.47000000009</v>
      </c>
    </row>
    <row r="774" spans="1:15" ht="22.05" hidden="1" customHeight="1" x14ac:dyDescent="0.2">
      <c r="A774" s="186">
        <v>45798</v>
      </c>
      <c r="B774" s="20" t="s">
        <v>35</v>
      </c>
      <c r="C774" s="122">
        <v>515994</v>
      </c>
      <c r="D774" s="123" t="s">
        <v>3949</v>
      </c>
      <c r="E774" s="123" t="s">
        <v>3951</v>
      </c>
      <c r="F774" s="22" t="s">
        <v>99</v>
      </c>
      <c r="G774" s="41"/>
      <c r="H774" s="21" t="s">
        <v>22</v>
      </c>
      <c r="I774" s="21" t="s">
        <v>55</v>
      </c>
      <c r="J774" s="171" t="s">
        <v>70</v>
      </c>
      <c r="K774" s="49" t="s">
        <v>851</v>
      </c>
      <c r="L774" s="49"/>
      <c r="M774" s="335"/>
      <c r="N774" s="192">
        <v>32244.400000000001</v>
      </c>
      <c r="O774" s="189">
        <f t="shared" si="11"/>
        <v>262816.07000000007</v>
      </c>
    </row>
    <row r="775" spans="1:15" ht="22.05" hidden="1" customHeight="1" x14ac:dyDescent="0.2">
      <c r="A775" s="186">
        <v>45798</v>
      </c>
      <c r="B775" s="20" t="s">
        <v>35</v>
      </c>
      <c r="C775" s="122">
        <v>562597</v>
      </c>
      <c r="D775" s="123"/>
      <c r="E775" s="123" t="s">
        <v>2582</v>
      </c>
      <c r="F775" s="22" t="s">
        <v>99</v>
      </c>
      <c r="G775" s="41"/>
      <c r="H775" s="21" t="s">
        <v>22</v>
      </c>
      <c r="I775" s="21" t="s">
        <v>103</v>
      </c>
      <c r="J775" s="171" t="s">
        <v>94</v>
      </c>
      <c r="K775" s="49" t="s">
        <v>619</v>
      </c>
      <c r="L775" s="49"/>
      <c r="M775" s="335"/>
      <c r="N775" s="192">
        <v>15000</v>
      </c>
      <c r="O775" s="189">
        <f t="shared" si="11"/>
        <v>247816.07000000007</v>
      </c>
    </row>
    <row r="776" spans="1:15" ht="22.05" hidden="1" customHeight="1" x14ac:dyDescent="0.2">
      <c r="A776" s="186">
        <v>45798</v>
      </c>
      <c r="B776" s="20" t="s">
        <v>35</v>
      </c>
      <c r="C776" s="122">
        <v>1155362</v>
      </c>
      <c r="D776" s="123" t="s">
        <v>1042</v>
      </c>
      <c r="E776" s="123" t="s">
        <v>569</v>
      </c>
      <c r="F776" s="22" t="s">
        <v>99</v>
      </c>
      <c r="G776" s="41"/>
      <c r="H776" s="21" t="s">
        <v>21</v>
      </c>
      <c r="I776" s="21" t="s">
        <v>28</v>
      </c>
      <c r="J776" s="171" t="s">
        <v>30</v>
      </c>
      <c r="K776" s="49" t="s">
        <v>4002</v>
      </c>
      <c r="L776" s="49"/>
      <c r="M776" s="335">
        <v>94500</v>
      </c>
      <c r="N776" s="192"/>
      <c r="O776" s="189">
        <f t="shared" ref="O776:O839" si="12">O775+M776-N776</f>
        <v>342316.07000000007</v>
      </c>
    </row>
    <row r="777" spans="1:15" ht="22.05" hidden="1" customHeight="1" x14ac:dyDescent="0.2">
      <c r="A777" s="186">
        <v>45799</v>
      </c>
      <c r="B777" s="20" t="s">
        <v>35</v>
      </c>
      <c r="C777" s="122">
        <v>116052</v>
      </c>
      <c r="D777" s="123" t="s">
        <v>3952</v>
      </c>
      <c r="E777" s="123" t="s">
        <v>3953</v>
      </c>
      <c r="F777" s="22" t="s">
        <v>99</v>
      </c>
      <c r="G777" s="41"/>
      <c r="H777" s="21" t="s">
        <v>22</v>
      </c>
      <c r="I777" s="21" t="s">
        <v>58</v>
      </c>
      <c r="J777" s="171" t="s">
        <v>187</v>
      </c>
      <c r="K777" s="49" t="s">
        <v>1113</v>
      </c>
      <c r="L777" s="49"/>
      <c r="M777" s="335"/>
      <c r="N777" s="192">
        <v>13750</v>
      </c>
      <c r="O777" s="189">
        <f t="shared" si="12"/>
        <v>328566.07000000007</v>
      </c>
    </row>
    <row r="778" spans="1:15" ht="22.05" hidden="1" customHeight="1" x14ac:dyDescent="0.2">
      <c r="A778" s="186">
        <v>45799</v>
      </c>
      <c r="B778" s="20" t="s">
        <v>35</v>
      </c>
      <c r="C778" s="122">
        <v>321597</v>
      </c>
      <c r="D778" s="123" t="s">
        <v>3954</v>
      </c>
      <c r="E778" s="123" t="s">
        <v>3955</v>
      </c>
      <c r="F778" s="22" t="s">
        <v>99</v>
      </c>
      <c r="G778" s="41"/>
      <c r="H778" s="21" t="s">
        <v>22</v>
      </c>
      <c r="I778" s="21" t="s">
        <v>55</v>
      </c>
      <c r="J778" s="171" t="s">
        <v>70</v>
      </c>
      <c r="K778" s="49" t="s">
        <v>612</v>
      </c>
      <c r="L778" s="49"/>
      <c r="M778" s="335"/>
      <c r="N778" s="192">
        <v>5550</v>
      </c>
      <c r="O778" s="189">
        <f t="shared" si="12"/>
        <v>323016.07000000007</v>
      </c>
    </row>
    <row r="779" spans="1:15" ht="22.05" hidden="1" customHeight="1" x14ac:dyDescent="0.2">
      <c r="A779" s="186">
        <v>45799</v>
      </c>
      <c r="B779" s="20" t="s">
        <v>35</v>
      </c>
      <c r="C779" s="122">
        <v>321599</v>
      </c>
      <c r="D779" s="123" t="s">
        <v>3954</v>
      </c>
      <c r="E779" s="123" t="s">
        <v>3956</v>
      </c>
      <c r="F779" s="22" t="s">
        <v>99</v>
      </c>
      <c r="G779" s="41"/>
      <c r="H779" s="21" t="s">
        <v>22</v>
      </c>
      <c r="I779" s="21" t="s">
        <v>55</v>
      </c>
      <c r="J779" s="171" t="s">
        <v>70</v>
      </c>
      <c r="K779" s="49" t="s">
        <v>1114</v>
      </c>
      <c r="L779" s="49"/>
      <c r="M779" s="335"/>
      <c r="N779" s="192">
        <v>4200</v>
      </c>
      <c r="O779" s="189">
        <f t="shared" si="12"/>
        <v>318816.07000000007</v>
      </c>
    </row>
    <row r="780" spans="1:15" ht="22.05" hidden="1" customHeight="1" x14ac:dyDescent="0.2">
      <c r="A780" s="186">
        <v>45799</v>
      </c>
      <c r="B780" s="20" t="s">
        <v>35</v>
      </c>
      <c r="C780" s="122">
        <v>321598</v>
      </c>
      <c r="D780" s="123" t="s">
        <v>3954</v>
      </c>
      <c r="E780" s="123" t="s">
        <v>3957</v>
      </c>
      <c r="F780" s="22" t="s">
        <v>99</v>
      </c>
      <c r="G780" s="41"/>
      <c r="H780" s="21" t="s">
        <v>22</v>
      </c>
      <c r="I780" s="21" t="s">
        <v>55</v>
      </c>
      <c r="J780" s="171" t="s">
        <v>70</v>
      </c>
      <c r="K780" s="49" t="s">
        <v>2616</v>
      </c>
      <c r="L780" s="49"/>
      <c r="M780" s="191"/>
      <c r="N780" s="192">
        <v>43134.400000000001</v>
      </c>
      <c r="O780" s="189">
        <f t="shared" si="12"/>
        <v>275681.67000000004</v>
      </c>
    </row>
    <row r="781" spans="1:15" ht="22.05" hidden="1" customHeight="1" x14ac:dyDescent="0.2">
      <c r="A781" s="186">
        <v>45799</v>
      </c>
      <c r="B781" s="20" t="s">
        <v>35</v>
      </c>
      <c r="C781" s="122">
        <v>149714</v>
      </c>
      <c r="D781" s="123"/>
      <c r="E781" s="123" t="s">
        <v>569</v>
      </c>
      <c r="F781" s="22" t="s">
        <v>79</v>
      </c>
      <c r="G781" s="41"/>
      <c r="H781" s="21" t="s">
        <v>21</v>
      </c>
      <c r="I781" s="21" t="s">
        <v>28</v>
      </c>
      <c r="J781" s="171" t="s">
        <v>30</v>
      </c>
      <c r="K781" s="49" t="s">
        <v>4001</v>
      </c>
      <c r="L781" s="49"/>
      <c r="M781" s="191">
        <v>50000</v>
      </c>
      <c r="N781" s="192"/>
      <c r="O781" s="189">
        <f t="shared" si="12"/>
        <v>325681.67000000004</v>
      </c>
    </row>
    <row r="782" spans="1:15" ht="22.05" hidden="1" customHeight="1" x14ac:dyDescent="0.2">
      <c r="A782" s="186">
        <v>45799</v>
      </c>
      <c r="B782" s="20" t="s">
        <v>35</v>
      </c>
      <c r="C782" s="122">
        <v>345520</v>
      </c>
      <c r="D782" s="123"/>
      <c r="E782" s="123" t="s">
        <v>2596</v>
      </c>
      <c r="F782" s="22" t="s">
        <v>99</v>
      </c>
      <c r="G782" s="41"/>
      <c r="H782" s="21" t="s">
        <v>22</v>
      </c>
      <c r="I782" s="21" t="s">
        <v>81</v>
      </c>
      <c r="J782" s="171" t="s">
        <v>170</v>
      </c>
      <c r="K782" s="49" t="s">
        <v>2621</v>
      </c>
      <c r="L782" s="49"/>
      <c r="M782" s="191"/>
      <c r="N782" s="192">
        <v>25000</v>
      </c>
      <c r="O782" s="189">
        <f t="shared" si="12"/>
        <v>300681.67000000004</v>
      </c>
    </row>
    <row r="783" spans="1:15" ht="22.05" hidden="1" customHeight="1" x14ac:dyDescent="0.2">
      <c r="A783" s="186">
        <v>45799</v>
      </c>
      <c r="B783" s="20" t="s">
        <v>35</v>
      </c>
      <c r="C783" s="122">
        <v>321598</v>
      </c>
      <c r="D783" s="123" t="s">
        <v>3954</v>
      </c>
      <c r="E783" s="123" t="s">
        <v>3958</v>
      </c>
      <c r="F783" s="22" t="s">
        <v>99</v>
      </c>
      <c r="G783" s="41"/>
      <c r="H783" s="21" t="s">
        <v>22</v>
      </c>
      <c r="I783" s="21" t="s">
        <v>55</v>
      </c>
      <c r="J783" s="171" t="s">
        <v>70</v>
      </c>
      <c r="K783" s="49" t="s">
        <v>2616</v>
      </c>
      <c r="L783" s="49"/>
      <c r="M783" s="191"/>
      <c r="N783" s="192">
        <v>80</v>
      </c>
      <c r="O783" s="189">
        <f t="shared" si="12"/>
        <v>300601.67000000004</v>
      </c>
    </row>
    <row r="784" spans="1:15" ht="22.05" hidden="1" customHeight="1" x14ac:dyDescent="0.2">
      <c r="A784" s="186">
        <v>45799</v>
      </c>
      <c r="B784" s="20" t="s">
        <v>35</v>
      </c>
      <c r="C784" s="122">
        <v>5776</v>
      </c>
      <c r="D784" s="123"/>
      <c r="E784" s="123" t="s">
        <v>891</v>
      </c>
      <c r="F784" s="22" t="s">
        <v>77</v>
      </c>
      <c r="G784" s="41"/>
      <c r="H784" s="21" t="s">
        <v>21</v>
      </c>
      <c r="I784" s="21" t="s">
        <v>28</v>
      </c>
      <c r="J784" s="171" t="s">
        <v>34</v>
      </c>
      <c r="K784" s="49" t="s">
        <v>611</v>
      </c>
      <c r="L784" s="49"/>
      <c r="M784" s="191">
        <v>0.15</v>
      </c>
      <c r="N784" s="192"/>
      <c r="O784" s="189">
        <f t="shared" si="12"/>
        <v>300601.82000000007</v>
      </c>
    </row>
    <row r="785" spans="1:15" ht="22.05" hidden="1" customHeight="1" x14ac:dyDescent="0.2">
      <c r="A785" s="186">
        <v>45799</v>
      </c>
      <c r="B785" s="20" t="s">
        <v>35</v>
      </c>
      <c r="C785" s="122">
        <v>61206</v>
      </c>
      <c r="D785" s="123"/>
      <c r="E785" s="123" t="s">
        <v>569</v>
      </c>
      <c r="F785" s="22" t="s">
        <v>79</v>
      </c>
      <c r="G785" s="41"/>
      <c r="H785" s="21" t="s">
        <v>21</v>
      </c>
      <c r="I785" s="21" t="s">
        <v>28</v>
      </c>
      <c r="J785" s="171" t="s">
        <v>30</v>
      </c>
      <c r="K785" s="49" t="s">
        <v>626</v>
      </c>
      <c r="L785" s="49"/>
      <c r="M785" s="191">
        <v>50000</v>
      </c>
      <c r="N785" s="192"/>
      <c r="O785" s="189">
        <f t="shared" si="12"/>
        <v>350601.82000000007</v>
      </c>
    </row>
    <row r="786" spans="1:15" ht="22.05" hidden="1" customHeight="1" x14ac:dyDescent="0.2">
      <c r="A786" s="186">
        <v>45799</v>
      </c>
      <c r="B786" s="20" t="s">
        <v>35</v>
      </c>
      <c r="C786" s="122">
        <v>527145</v>
      </c>
      <c r="D786" s="123"/>
      <c r="E786" s="123" t="s">
        <v>3959</v>
      </c>
      <c r="F786" s="22" t="s">
        <v>99</v>
      </c>
      <c r="G786" s="41"/>
      <c r="H786" s="21" t="s">
        <v>22</v>
      </c>
      <c r="I786" s="21" t="s">
        <v>81</v>
      </c>
      <c r="J786" s="171" t="s">
        <v>184</v>
      </c>
      <c r="K786" s="49" t="s">
        <v>849</v>
      </c>
      <c r="L786" s="49"/>
      <c r="M786" s="191"/>
      <c r="N786" s="192">
        <v>350068.75</v>
      </c>
      <c r="O786" s="189">
        <f t="shared" si="12"/>
        <v>533.07000000006519</v>
      </c>
    </row>
    <row r="787" spans="1:15" ht="22.05" hidden="1" customHeight="1" x14ac:dyDescent="0.2">
      <c r="A787" s="186">
        <v>45800</v>
      </c>
      <c r="B787" s="20" t="s">
        <v>35</v>
      </c>
      <c r="C787" s="122">
        <v>1764034757</v>
      </c>
      <c r="D787" s="123"/>
      <c r="E787" s="123" t="s">
        <v>597</v>
      </c>
      <c r="F787" s="22" t="s">
        <v>99</v>
      </c>
      <c r="G787" s="41"/>
      <c r="H787" s="21" t="s">
        <v>21</v>
      </c>
      <c r="I787" s="21" t="s">
        <v>81</v>
      </c>
      <c r="J787" s="171" t="s">
        <v>168</v>
      </c>
      <c r="K787" s="49" t="s">
        <v>622</v>
      </c>
      <c r="L787" s="49"/>
      <c r="M787" s="191">
        <v>504860</v>
      </c>
      <c r="N787" s="192"/>
      <c r="O787" s="189">
        <f t="shared" si="12"/>
        <v>505393.07000000007</v>
      </c>
    </row>
    <row r="788" spans="1:15" ht="22.05" hidden="1" customHeight="1" x14ac:dyDescent="0.2">
      <c r="A788" s="186">
        <v>45800</v>
      </c>
      <c r="B788" s="20" t="s">
        <v>35</v>
      </c>
      <c r="C788" s="122">
        <v>309753</v>
      </c>
      <c r="D788" s="123"/>
      <c r="E788" s="123" t="s">
        <v>3960</v>
      </c>
      <c r="F788" s="22" t="s">
        <v>99</v>
      </c>
      <c r="G788" s="41"/>
      <c r="H788" s="21" t="s">
        <v>22</v>
      </c>
      <c r="I788" s="21" t="s">
        <v>81</v>
      </c>
      <c r="J788" s="171" t="s">
        <v>180</v>
      </c>
      <c r="K788" s="49" t="s">
        <v>629</v>
      </c>
      <c r="L788" s="49"/>
      <c r="M788" s="199"/>
      <c r="N788" s="193">
        <v>250035</v>
      </c>
      <c r="O788" s="189">
        <f t="shared" si="12"/>
        <v>255358.07000000007</v>
      </c>
    </row>
    <row r="789" spans="1:15" ht="22.05" hidden="1" customHeight="1" x14ac:dyDescent="0.2">
      <c r="A789" s="186">
        <v>45800</v>
      </c>
      <c r="B789" s="20" t="s">
        <v>35</v>
      </c>
      <c r="C789" s="122">
        <v>309753</v>
      </c>
      <c r="D789" s="123"/>
      <c r="E789" s="123" t="s">
        <v>3960</v>
      </c>
      <c r="F789" s="22" t="s">
        <v>99</v>
      </c>
      <c r="G789" s="41"/>
      <c r="H789" s="21" t="s">
        <v>22</v>
      </c>
      <c r="I789" s="21" t="s">
        <v>81</v>
      </c>
      <c r="J789" s="171" t="s">
        <v>181</v>
      </c>
      <c r="K789" s="49" t="s">
        <v>848</v>
      </c>
      <c r="L789" s="49"/>
      <c r="M789" s="191"/>
      <c r="N789" s="192">
        <v>250035</v>
      </c>
      <c r="O789" s="189">
        <f t="shared" si="12"/>
        <v>5323.0700000000652</v>
      </c>
    </row>
    <row r="790" spans="1:15" ht="22.05" hidden="1" customHeight="1" x14ac:dyDescent="0.2">
      <c r="A790" s="186">
        <v>45800</v>
      </c>
      <c r="B790" s="20" t="s">
        <v>35</v>
      </c>
      <c r="C790" s="122">
        <v>47103</v>
      </c>
      <c r="D790" s="123"/>
      <c r="E790" s="123" t="s">
        <v>891</v>
      </c>
      <c r="F790" s="22" t="s">
        <v>77</v>
      </c>
      <c r="G790" s="41"/>
      <c r="H790" s="21" t="s">
        <v>21</v>
      </c>
      <c r="I790" s="21" t="s">
        <v>28</v>
      </c>
      <c r="J790" s="171" t="s">
        <v>34</v>
      </c>
      <c r="K790" s="49" t="s">
        <v>611</v>
      </c>
      <c r="L790" s="49"/>
      <c r="M790" s="191">
        <v>0.31</v>
      </c>
      <c r="N790" s="192"/>
      <c r="O790" s="189">
        <f t="shared" si="12"/>
        <v>5323.3800000000656</v>
      </c>
    </row>
    <row r="791" spans="1:15" ht="22.05" hidden="1" customHeight="1" x14ac:dyDescent="0.2">
      <c r="A791" s="186">
        <v>45800</v>
      </c>
      <c r="B791" s="20" t="s">
        <v>35</v>
      </c>
      <c r="C791" s="122">
        <v>49240</v>
      </c>
      <c r="D791" s="123"/>
      <c r="E791" s="123" t="s">
        <v>891</v>
      </c>
      <c r="F791" s="22" t="s">
        <v>77</v>
      </c>
      <c r="G791" s="41"/>
      <c r="H791" s="21" t="s">
        <v>21</v>
      </c>
      <c r="I791" s="21" t="s">
        <v>28</v>
      </c>
      <c r="J791" s="171" t="s">
        <v>34</v>
      </c>
      <c r="K791" s="49" t="s">
        <v>611</v>
      </c>
      <c r="L791" s="49"/>
      <c r="M791" s="191">
        <v>0.11</v>
      </c>
      <c r="N791" s="192"/>
      <c r="O791" s="189">
        <f t="shared" si="12"/>
        <v>5323.4900000000653</v>
      </c>
    </row>
    <row r="792" spans="1:15" ht="22.05" hidden="1" customHeight="1" x14ac:dyDescent="0.2">
      <c r="A792" s="186">
        <v>45800</v>
      </c>
      <c r="B792" s="20" t="s">
        <v>35</v>
      </c>
      <c r="C792" s="122">
        <v>401659</v>
      </c>
      <c r="D792" s="123"/>
      <c r="E792" s="123" t="s">
        <v>569</v>
      </c>
      <c r="F792" s="22" t="s">
        <v>99</v>
      </c>
      <c r="G792" s="41"/>
      <c r="H792" s="21" t="s">
        <v>21</v>
      </c>
      <c r="I792" s="21" t="s">
        <v>28</v>
      </c>
      <c r="J792" s="171" t="s">
        <v>30</v>
      </c>
      <c r="K792" s="49" t="s">
        <v>4003</v>
      </c>
      <c r="L792" s="49"/>
      <c r="M792" s="191">
        <v>42710</v>
      </c>
      <c r="N792" s="192"/>
      <c r="O792" s="189">
        <f t="shared" si="12"/>
        <v>48033.490000000063</v>
      </c>
    </row>
    <row r="793" spans="1:15" ht="22.05" hidden="1" customHeight="1" x14ac:dyDescent="0.2">
      <c r="A793" s="186">
        <v>45801</v>
      </c>
      <c r="B793" s="20" t="s">
        <v>35</v>
      </c>
      <c r="C793" s="122">
        <v>98451</v>
      </c>
      <c r="D793" s="123" t="s">
        <v>881</v>
      </c>
      <c r="E793" s="123" t="s">
        <v>3961</v>
      </c>
      <c r="F793" s="22" t="s">
        <v>99</v>
      </c>
      <c r="G793" s="41"/>
      <c r="H793" s="21" t="s">
        <v>22</v>
      </c>
      <c r="I793" s="21" t="s">
        <v>55</v>
      </c>
      <c r="J793" s="171" t="s">
        <v>70</v>
      </c>
      <c r="K793" s="49" t="s">
        <v>612</v>
      </c>
      <c r="L793" s="49"/>
      <c r="M793" s="191"/>
      <c r="N793" s="192">
        <v>6500</v>
      </c>
      <c r="O793" s="189">
        <f t="shared" si="12"/>
        <v>41533.490000000063</v>
      </c>
    </row>
    <row r="794" spans="1:15" ht="22.05" hidden="1" customHeight="1" x14ac:dyDescent="0.2">
      <c r="A794" s="186">
        <v>45801</v>
      </c>
      <c r="B794" s="20" t="s">
        <v>35</v>
      </c>
      <c r="C794" s="122">
        <v>125529</v>
      </c>
      <c r="D794" s="123"/>
      <c r="E794" s="123" t="s">
        <v>3962</v>
      </c>
      <c r="F794" s="22" t="s">
        <v>99</v>
      </c>
      <c r="G794" s="41"/>
      <c r="H794" s="21" t="s">
        <v>22</v>
      </c>
      <c r="I794" s="21" t="s">
        <v>103</v>
      </c>
      <c r="J794" s="171" t="s">
        <v>93</v>
      </c>
      <c r="K794" s="49" t="s">
        <v>627</v>
      </c>
      <c r="L794" s="49"/>
      <c r="M794" s="191"/>
      <c r="N794" s="192">
        <v>1760</v>
      </c>
      <c r="O794" s="189">
        <f t="shared" si="12"/>
        <v>39773.490000000063</v>
      </c>
    </row>
    <row r="795" spans="1:15" ht="22.05" hidden="1" customHeight="1" x14ac:dyDescent="0.2">
      <c r="A795" s="186">
        <v>45803</v>
      </c>
      <c r="B795" s="20" t="s">
        <v>35</v>
      </c>
      <c r="C795" s="122">
        <v>477824</v>
      </c>
      <c r="D795" s="123"/>
      <c r="E795" s="123" t="s">
        <v>1066</v>
      </c>
      <c r="F795" s="22" t="s">
        <v>99</v>
      </c>
      <c r="G795" s="41"/>
      <c r="H795" s="21" t="s">
        <v>21</v>
      </c>
      <c r="I795" s="21" t="s">
        <v>81</v>
      </c>
      <c r="J795" s="171" t="s">
        <v>171</v>
      </c>
      <c r="K795" s="49" t="s">
        <v>621</v>
      </c>
      <c r="L795" s="49"/>
      <c r="M795" s="191">
        <v>5400</v>
      </c>
      <c r="N795" s="192"/>
      <c r="O795" s="189">
        <f t="shared" si="12"/>
        <v>45173.490000000063</v>
      </c>
    </row>
    <row r="796" spans="1:15" ht="22.05" hidden="1" customHeight="1" x14ac:dyDescent="0.2">
      <c r="A796" s="186">
        <v>45803</v>
      </c>
      <c r="B796" s="20" t="s">
        <v>35</v>
      </c>
      <c r="C796" s="122">
        <v>477590</v>
      </c>
      <c r="D796" s="123"/>
      <c r="E796" s="123" t="s">
        <v>597</v>
      </c>
      <c r="F796" s="22" t="s">
        <v>99</v>
      </c>
      <c r="G796" s="41"/>
      <c r="H796" s="21" t="s">
        <v>21</v>
      </c>
      <c r="I796" s="21" t="s">
        <v>81</v>
      </c>
      <c r="J796" s="171" t="s">
        <v>168</v>
      </c>
      <c r="K796" s="49" t="s">
        <v>622</v>
      </c>
      <c r="L796" s="49"/>
      <c r="M796" s="191">
        <v>61900</v>
      </c>
      <c r="N796" s="192"/>
      <c r="O796" s="189">
        <f t="shared" si="12"/>
        <v>107073.49000000006</v>
      </c>
    </row>
    <row r="797" spans="1:15" ht="22.05" hidden="1" customHeight="1" x14ac:dyDescent="0.2">
      <c r="A797" s="186">
        <v>45803</v>
      </c>
      <c r="B797" s="20" t="s">
        <v>35</v>
      </c>
      <c r="C797" s="122">
        <v>498393</v>
      </c>
      <c r="D797" s="123" t="s">
        <v>3963</v>
      </c>
      <c r="E797" s="123" t="s">
        <v>3964</v>
      </c>
      <c r="F797" s="22" t="s">
        <v>99</v>
      </c>
      <c r="G797" s="41"/>
      <c r="H797" s="21" t="s">
        <v>22</v>
      </c>
      <c r="I797" s="21" t="s">
        <v>55</v>
      </c>
      <c r="J797" s="171" t="s">
        <v>70</v>
      </c>
      <c r="K797" s="49" t="s">
        <v>4004</v>
      </c>
      <c r="L797" s="49"/>
      <c r="M797" s="191"/>
      <c r="N797" s="192">
        <v>18000</v>
      </c>
      <c r="O797" s="189">
        <f t="shared" si="12"/>
        <v>89073.490000000063</v>
      </c>
    </row>
    <row r="798" spans="1:15" ht="22.05" hidden="1" customHeight="1" x14ac:dyDescent="0.2">
      <c r="A798" s="186">
        <v>45803</v>
      </c>
      <c r="B798" s="20" t="s">
        <v>35</v>
      </c>
      <c r="C798" s="122">
        <v>498395</v>
      </c>
      <c r="D798" s="123" t="s">
        <v>3963</v>
      </c>
      <c r="E798" s="123" t="s">
        <v>3965</v>
      </c>
      <c r="F798" s="22" t="s">
        <v>99</v>
      </c>
      <c r="G798" s="41"/>
      <c r="H798" s="21" t="s">
        <v>22</v>
      </c>
      <c r="I798" s="21" t="s">
        <v>55</v>
      </c>
      <c r="J798" s="171" t="s">
        <v>70</v>
      </c>
      <c r="K798" s="49" t="s">
        <v>4005</v>
      </c>
      <c r="L798" s="49"/>
      <c r="M798" s="191"/>
      <c r="N798" s="192">
        <v>8400</v>
      </c>
      <c r="O798" s="189">
        <f t="shared" si="12"/>
        <v>80673.490000000063</v>
      </c>
    </row>
    <row r="799" spans="1:15" ht="22.05" hidden="1" customHeight="1" x14ac:dyDescent="0.2">
      <c r="A799" s="186">
        <v>45803</v>
      </c>
      <c r="B799" s="20" t="s">
        <v>35</v>
      </c>
      <c r="C799" s="122">
        <v>498388</v>
      </c>
      <c r="D799" s="123" t="s">
        <v>3963</v>
      </c>
      <c r="E799" s="123" t="s">
        <v>3966</v>
      </c>
      <c r="F799" s="22" t="s">
        <v>99</v>
      </c>
      <c r="G799" s="41"/>
      <c r="H799" s="21" t="s">
        <v>22</v>
      </c>
      <c r="I799" s="21" t="s">
        <v>55</v>
      </c>
      <c r="J799" s="171" t="s">
        <v>70</v>
      </c>
      <c r="K799" s="49" t="s">
        <v>2616</v>
      </c>
      <c r="L799" s="49"/>
      <c r="M799" s="191"/>
      <c r="N799" s="192">
        <v>2744.55</v>
      </c>
      <c r="O799" s="189">
        <f t="shared" si="12"/>
        <v>77928.940000000061</v>
      </c>
    </row>
    <row r="800" spans="1:15" ht="22.05" hidden="1" customHeight="1" x14ac:dyDescent="0.2">
      <c r="A800" s="186">
        <v>45803</v>
      </c>
      <c r="B800" s="20" t="s">
        <v>35</v>
      </c>
      <c r="C800" s="122">
        <v>498392</v>
      </c>
      <c r="D800" s="123" t="s">
        <v>3963</v>
      </c>
      <c r="E800" s="123" t="s">
        <v>574</v>
      </c>
      <c r="F800" s="22" t="s">
        <v>99</v>
      </c>
      <c r="G800" s="41"/>
      <c r="H800" s="21" t="s">
        <v>22</v>
      </c>
      <c r="I800" s="21" t="s">
        <v>55</v>
      </c>
      <c r="J800" s="171" t="s">
        <v>70</v>
      </c>
      <c r="K800" s="49" t="s">
        <v>625</v>
      </c>
      <c r="L800" s="49"/>
      <c r="M800" s="191"/>
      <c r="N800" s="192">
        <v>22500</v>
      </c>
      <c r="O800" s="189">
        <f t="shared" si="12"/>
        <v>55428.940000000061</v>
      </c>
    </row>
    <row r="801" spans="1:15" ht="22.05" hidden="1" customHeight="1" x14ac:dyDescent="0.2">
      <c r="A801" s="186">
        <v>45803</v>
      </c>
      <c r="B801" s="20" t="s">
        <v>35</v>
      </c>
      <c r="C801" s="122">
        <v>498389</v>
      </c>
      <c r="D801" s="123" t="s">
        <v>3963</v>
      </c>
      <c r="E801" s="123" t="s">
        <v>3967</v>
      </c>
      <c r="F801" s="22" t="s">
        <v>99</v>
      </c>
      <c r="G801" s="41"/>
      <c r="H801" s="21" t="s">
        <v>22</v>
      </c>
      <c r="I801" s="21" t="s">
        <v>55</v>
      </c>
      <c r="J801" s="171" t="s">
        <v>70</v>
      </c>
      <c r="K801" s="49" t="s">
        <v>851</v>
      </c>
      <c r="L801" s="49"/>
      <c r="M801" s="335"/>
      <c r="N801" s="192">
        <v>48849</v>
      </c>
      <c r="O801" s="189">
        <f t="shared" si="12"/>
        <v>6579.9400000000605</v>
      </c>
    </row>
    <row r="802" spans="1:15" ht="22.05" hidden="1" customHeight="1" x14ac:dyDescent="0.2">
      <c r="A802" s="186">
        <v>45803</v>
      </c>
      <c r="B802" s="20" t="s">
        <v>35</v>
      </c>
      <c r="C802" s="122">
        <v>564266</v>
      </c>
      <c r="D802" s="123"/>
      <c r="E802" s="123" t="s">
        <v>578</v>
      </c>
      <c r="F802" s="22" t="s">
        <v>99</v>
      </c>
      <c r="G802" s="41"/>
      <c r="H802" s="21" t="s">
        <v>22</v>
      </c>
      <c r="I802" s="21" t="s">
        <v>81</v>
      </c>
      <c r="J802" s="171" t="s">
        <v>168</v>
      </c>
      <c r="K802" s="49" t="s">
        <v>622</v>
      </c>
      <c r="L802" s="49"/>
      <c r="M802" s="335"/>
      <c r="N802" s="192">
        <v>3000</v>
      </c>
      <c r="O802" s="189">
        <f t="shared" si="12"/>
        <v>3579.9400000000605</v>
      </c>
    </row>
    <row r="803" spans="1:15" ht="22.05" hidden="1" customHeight="1" x14ac:dyDescent="0.2">
      <c r="A803" s="186">
        <v>45804</v>
      </c>
      <c r="B803" s="20" t="s">
        <v>35</v>
      </c>
      <c r="C803" s="122">
        <v>47969</v>
      </c>
      <c r="D803" s="123"/>
      <c r="E803" s="123" t="s">
        <v>569</v>
      </c>
      <c r="F803" s="22" t="s">
        <v>79</v>
      </c>
      <c r="G803" s="41"/>
      <c r="H803" s="21" t="s">
        <v>21</v>
      </c>
      <c r="I803" s="21" t="s">
        <v>28</v>
      </c>
      <c r="J803" s="171" t="s">
        <v>30</v>
      </c>
      <c r="K803" s="49" t="s">
        <v>1769</v>
      </c>
      <c r="L803" s="49"/>
      <c r="M803" s="335">
        <v>50000</v>
      </c>
      <c r="N803" s="192"/>
      <c r="O803" s="189">
        <f t="shared" si="12"/>
        <v>53579.940000000061</v>
      </c>
    </row>
    <row r="804" spans="1:15" ht="22.05" hidden="1" customHeight="1" x14ac:dyDescent="0.2">
      <c r="A804" s="186">
        <v>45804</v>
      </c>
      <c r="B804" s="20" t="s">
        <v>35</v>
      </c>
      <c r="C804" s="122">
        <v>246005</v>
      </c>
      <c r="D804" s="123"/>
      <c r="E804" s="123" t="s">
        <v>1105</v>
      </c>
      <c r="F804" s="22" t="s">
        <v>99</v>
      </c>
      <c r="G804" s="41"/>
      <c r="H804" s="21" t="s">
        <v>22</v>
      </c>
      <c r="I804" s="21" t="s">
        <v>81</v>
      </c>
      <c r="J804" s="171" t="s">
        <v>176</v>
      </c>
      <c r="K804" s="49" t="s">
        <v>846</v>
      </c>
      <c r="L804" s="49"/>
      <c r="M804" s="191"/>
      <c r="N804" s="192">
        <v>14000</v>
      </c>
      <c r="O804" s="189">
        <f t="shared" si="12"/>
        <v>39579.940000000061</v>
      </c>
    </row>
    <row r="805" spans="1:15" ht="22.05" hidden="1" customHeight="1" x14ac:dyDescent="0.2">
      <c r="A805" s="186">
        <v>45804</v>
      </c>
      <c r="B805" s="20" t="s">
        <v>35</v>
      </c>
      <c r="C805" s="122">
        <v>287022</v>
      </c>
      <c r="D805" s="123"/>
      <c r="E805" s="123" t="s">
        <v>2582</v>
      </c>
      <c r="F805" s="22" t="s">
        <v>99</v>
      </c>
      <c r="G805" s="41"/>
      <c r="H805" s="21" t="s">
        <v>22</v>
      </c>
      <c r="I805" s="21" t="s">
        <v>103</v>
      </c>
      <c r="J805" s="171" t="s">
        <v>94</v>
      </c>
      <c r="K805" s="49" t="s">
        <v>2685</v>
      </c>
      <c r="L805" s="49"/>
      <c r="M805" s="199"/>
      <c r="N805" s="193">
        <v>15000</v>
      </c>
      <c r="O805" s="189">
        <f t="shared" si="12"/>
        <v>24579.940000000061</v>
      </c>
    </row>
    <row r="806" spans="1:15" ht="22.05" hidden="1" customHeight="1" x14ac:dyDescent="0.2">
      <c r="A806" s="186">
        <v>45804</v>
      </c>
      <c r="B806" s="20" t="s">
        <v>35</v>
      </c>
      <c r="C806" s="122">
        <v>296425</v>
      </c>
      <c r="D806" s="123"/>
      <c r="E806" s="123" t="s">
        <v>2596</v>
      </c>
      <c r="F806" s="22" t="s">
        <v>99</v>
      </c>
      <c r="G806" s="41"/>
      <c r="H806" s="21" t="s">
        <v>22</v>
      </c>
      <c r="I806" s="21" t="s">
        <v>81</v>
      </c>
      <c r="J806" s="171" t="s">
        <v>170</v>
      </c>
      <c r="K806" s="49" t="s">
        <v>2621</v>
      </c>
      <c r="L806" s="49"/>
      <c r="M806" s="191"/>
      <c r="N806" s="192">
        <v>24500</v>
      </c>
      <c r="O806" s="189">
        <f t="shared" si="12"/>
        <v>79.940000000060536</v>
      </c>
    </row>
    <row r="807" spans="1:15" ht="22.05" hidden="1" customHeight="1" x14ac:dyDescent="0.2">
      <c r="A807" s="186">
        <v>45804</v>
      </c>
      <c r="B807" s="20" t="s">
        <v>35</v>
      </c>
      <c r="C807" s="122">
        <v>730199</v>
      </c>
      <c r="D807" s="123"/>
      <c r="E807" s="123" t="s">
        <v>569</v>
      </c>
      <c r="F807" s="22" t="s">
        <v>79</v>
      </c>
      <c r="G807" s="41"/>
      <c r="H807" s="21" t="s">
        <v>21</v>
      </c>
      <c r="I807" s="21" t="s">
        <v>28</v>
      </c>
      <c r="J807" s="171" t="s">
        <v>30</v>
      </c>
      <c r="K807" s="49" t="s">
        <v>626</v>
      </c>
      <c r="L807" s="49"/>
      <c r="M807" s="335">
        <v>12600</v>
      </c>
      <c r="N807" s="192"/>
      <c r="O807" s="189">
        <f t="shared" si="12"/>
        <v>12679.940000000061</v>
      </c>
    </row>
    <row r="808" spans="1:15" ht="22.05" hidden="1" customHeight="1" x14ac:dyDescent="0.2">
      <c r="A808" s="186">
        <v>45804</v>
      </c>
      <c r="B808" s="20" t="s">
        <v>35</v>
      </c>
      <c r="C808" s="122">
        <v>189782</v>
      </c>
      <c r="D808" s="123"/>
      <c r="E808" s="123" t="s">
        <v>569</v>
      </c>
      <c r="F808" s="22" t="s">
        <v>79</v>
      </c>
      <c r="G808" s="41"/>
      <c r="H808" s="21" t="s">
        <v>21</v>
      </c>
      <c r="I808" s="21" t="s">
        <v>28</v>
      </c>
      <c r="J808" s="171" t="s">
        <v>30</v>
      </c>
      <c r="K808" s="49" t="s">
        <v>4006</v>
      </c>
      <c r="L808" s="49"/>
      <c r="M808" s="335">
        <v>181220</v>
      </c>
      <c r="N808" s="192"/>
      <c r="O808" s="189">
        <f t="shared" si="12"/>
        <v>193899.94000000006</v>
      </c>
    </row>
    <row r="809" spans="1:15" ht="22.05" hidden="1" customHeight="1" x14ac:dyDescent="0.2">
      <c r="A809" s="186">
        <v>45804</v>
      </c>
      <c r="B809" s="20" t="s">
        <v>35</v>
      </c>
      <c r="C809" s="122">
        <v>509191</v>
      </c>
      <c r="D809" s="123" t="s">
        <v>3968</v>
      </c>
      <c r="E809" s="123" t="s">
        <v>3969</v>
      </c>
      <c r="F809" s="22" t="s">
        <v>99</v>
      </c>
      <c r="G809" s="41"/>
      <c r="H809" s="21" t="s">
        <v>22</v>
      </c>
      <c r="I809" s="21" t="s">
        <v>55</v>
      </c>
      <c r="J809" s="171" t="s">
        <v>70</v>
      </c>
      <c r="K809" s="49" t="s">
        <v>851</v>
      </c>
      <c r="L809" s="49"/>
      <c r="M809" s="191"/>
      <c r="N809" s="192">
        <v>3648</v>
      </c>
      <c r="O809" s="189">
        <f t="shared" si="12"/>
        <v>190251.94000000006</v>
      </c>
    </row>
    <row r="810" spans="1:15" ht="22.05" hidden="1" customHeight="1" x14ac:dyDescent="0.2">
      <c r="A810" s="186">
        <v>45805</v>
      </c>
      <c r="B810" s="20" t="s">
        <v>35</v>
      </c>
      <c r="C810" s="122">
        <v>198357</v>
      </c>
      <c r="D810" s="123"/>
      <c r="E810" s="123" t="s">
        <v>3970</v>
      </c>
      <c r="F810" s="22" t="s">
        <v>99</v>
      </c>
      <c r="G810" s="41"/>
      <c r="H810" s="21" t="s">
        <v>22</v>
      </c>
      <c r="I810" s="21" t="s">
        <v>103</v>
      </c>
      <c r="J810" s="171" t="s">
        <v>93</v>
      </c>
      <c r="K810" s="49" t="s">
        <v>627</v>
      </c>
      <c r="L810" s="49"/>
      <c r="M810" s="335"/>
      <c r="N810" s="192">
        <v>1755</v>
      </c>
      <c r="O810" s="189">
        <f t="shared" si="12"/>
        <v>188496.94000000006</v>
      </c>
    </row>
    <row r="811" spans="1:15" ht="22.05" hidden="1" customHeight="1" x14ac:dyDescent="0.2">
      <c r="A811" s="186">
        <v>45805</v>
      </c>
      <c r="B811" s="20" t="s">
        <v>35</v>
      </c>
      <c r="C811" s="122">
        <v>410556</v>
      </c>
      <c r="D811" s="123"/>
      <c r="E811" s="123" t="s">
        <v>569</v>
      </c>
      <c r="F811" s="22" t="s">
        <v>99</v>
      </c>
      <c r="G811" s="41"/>
      <c r="H811" s="21" t="s">
        <v>21</v>
      </c>
      <c r="I811" s="21" t="s">
        <v>28</v>
      </c>
      <c r="J811" s="171" t="s">
        <v>30</v>
      </c>
      <c r="K811" s="49" t="s">
        <v>3988</v>
      </c>
      <c r="L811" s="49"/>
      <c r="M811" s="335">
        <v>204867</v>
      </c>
      <c r="N811" s="192"/>
      <c r="O811" s="189">
        <f t="shared" si="12"/>
        <v>393363.94000000006</v>
      </c>
    </row>
    <row r="812" spans="1:15" ht="22.05" hidden="1" customHeight="1" x14ac:dyDescent="0.2">
      <c r="A812" s="186">
        <v>45805</v>
      </c>
      <c r="B812" s="20" t="s">
        <v>35</v>
      </c>
      <c r="C812" s="122">
        <v>366737</v>
      </c>
      <c r="D812" s="123" t="s">
        <v>3971</v>
      </c>
      <c r="E812" s="123" t="s">
        <v>3972</v>
      </c>
      <c r="F812" s="22" t="s">
        <v>99</v>
      </c>
      <c r="G812" s="41"/>
      <c r="H812" s="21" t="s">
        <v>22</v>
      </c>
      <c r="I812" s="21" t="s">
        <v>55</v>
      </c>
      <c r="J812" s="171" t="s">
        <v>70</v>
      </c>
      <c r="K812" s="49" t="s">
        <v>612</v>
      </c>
      <c r="L812" s="49"/>
      <c r="M812" s="335"/>
      <c r="N812" s="192">
        <v>46825</v>
      </c>
      <c r="O812" s="189">
        <f t="shared" si="12"/>
        <v>346538.94000000006</v>
      </c>
    </row>
    <row r="813" spans="1:15" ht="22.05" hidden="1" customHeight="1" x14ac:dyDescent="0.2">
      <c r="A813" s="186">
        <v>45805</v>
      </c>
      <c r="B813" s="20" t="s">
        <v>35</v>
      </c>
      <c r="C813" s="122">
        <v>366741</v>
      </c>
      <c r="D813" s="123" t="s">
        <v>3971</v>
      </c>
      <c r="E813" s="123" t="s">
        <v>3950</v>
      </c>
      <c r="F813" s="22" t="s">
        <v>99</v>
      </c>
      <c r="G813" s="41"/>
      <c r="H813" s="21" t="s">
        <v>22</v>
      </c>
      <c r="I813" s="21" t="s">
        <v>55</v>
      </c>
      <c r="J813" s="171" t="s">
        <v>70</v>
      </c>
      <c r="K813" s="49" t="s">
        <v>1114</v>
      </c>
      <c r="L813" s="49"/>
      <c r="M813" s="335"/>
      <c r="N813" s="192">
        <v>8000</v>
      </c>
      <c r="O813" s="189">
        <f t="shared" si="12"/>
        <v>338538.94000000006</v>
      </c>
    </row>
    <row r="814" spans="1:15" ht="22.05" hidden="1" customHeight="1" x14ac:dyDescent="0.2">
      <c r="A814" s="186">
        <v>45805</v>
      </c>
      <c r="B814" s="20" t="s">
        <v>35</v>
      </c>
      <c r="C814" s="122">
        <v>366736</v>
      </c>
      <c r="D814" s="123" t="s">
        <v>3971</v>
      </c>
      <c r="E814" s="123" t="s">
        <v>3973</v>
      </c>
      <c r="F814" s="22" t="s">
        <v>99</v>
      </c>
      <c r="G814" s="41"/>
      <c r="H814" s="21" t="s">
        <v>22</v>
      </c>
      <c r="I814" s="21" t="s">
        <v>55</v>
      </c>
      <c r="J814" s="171" t="s">
        <v>70</v>
      </c>
      <c r="K814" s="49" t="s">
        <v>2616</v>
      </c>
      <c r="L814" s="49"/>
      <c r="M814" s="335"/>
      <c r="N814" s="192">
        <v>56013.5</v>
      </c>
      <c r="O814" s="189">
        <f t="shared" si="12"/>
        <v>282525.44000000006</v>
      </c>
    </row>
    <row r="815" spans="1:15" ht="22.05" hidden="1" customHeight="1" x14ac:dyDescent="0.2">
      <c r="A815" s="186">
        <v>45805</v>
      </c>
      <c r="B815" s="20" t="s">
        <v>35</v>
      </c>
      <c r="C815" s="122">
        <v>366738</v>
      </c>
      <c r="D815" s="123" t="s">
        <v>3971</v>
      </c>
      <c r="E815" s="123" t="s">
        <v>574</v>
      </c>
      <c r="F815" s="22" t="s">
        <v>99</v>
      </c>
      <c r="G815" s="41"/>
      <c r="H815" s="21" t="s">
        <v>22</v>
      </c>
      <c r="I815" s="21" t="s">
        <v>55</v>
      </c>
      <c r="J815" s="171" t="s">
        <v>70</v>
      </c>
      <c r="K815" s="49" t="s">
        <v>625</v>
      </c>
      <c r="L815" s="49"/>
      <c r="M815" s="335"/>
      <c r="N815" s="192">
        <v>5000</v>
      </c>
      <c r="O815" s="189">
        <f t="shared" si="12"/>
        <v>277525.44000000006</v>
      </c>
    </row>
    <row r="816" spans="1:15" ht="22.05" hidden="1" customHeight="1" x14ac:dyDescent="0.2">
      <c r="A816" s="186">
        <v>45805</v>
      </c>
      <c r="B816" s="20" t="s">
        <v>35</v>
      </c>
      <c r="C816" s="122">
        <v>743360</v>
      </c>
      <c r="D816" s="123"/>
      <c r="E816" s="123" t="s">
        <v>569</v>
      </c>
      <c r="F816" s="22" t="s">
        <v>79</v>
      </c>
      <c r="G816" s="41"/>
      <c r="H816" s="21" t="s">
        <v>21</v>
      </c>
      <c r="I816" s="21" t="s">
        <v>28</v>
      </c>
      <c r="J816" s="171" t="s">
        <v>30</v>
      </c>
      <c r="K816" s="49" t="s">
        <v>3379</v>
      </c>
      <c r="L816" s="49"/>
      <c r="M816" s="335">
        <v>40000</v>
      </c>
      <c r="N816" s="192"/>
      <c r="O816" s="189">
        <f t="shared" si="12"/>
        <v>317525.44000000006</v>
      </c>
    </row>
    <row r="817" spans="1:15" ht="22.05" hidden="1" customHeight="1" x14ac:dyDescent="0.2">
      <c r="A817" s="186">
        <v>45805</v>
      </c>
      <c r="B817" s="20" t="s">
        <v>35</v>
      </c>
      <c r="C817" s="122">
        <v>560083</v>
      </c>
      <c r="D817" s="123"/>
      <c r="E817" s="123" t="s">
        <v>578</v>
      </c>
      <c r="F817" s="22" t="s">
        <v>99</v>
      </c>
      <c r="G817" s="41"/>
      <c r="H817" s="21" t="s">
        <v>22</v>
      </c>
      <c r="I817" s="21" t="s">
        <v>81</v>
      </c>
      <c r="J817" s="171" t="s">
        <v>168</v>
      </c>
      <c r="K817" s="49" t="s">
        <v>622</v>
      </c>
      <c r="L817" s="49"/>
      <c r="M817" s="335"/>
      <c r="N817" s="192">
        <v>2525.44</v>
      </c>
      <c r="O817" s="189">
        <f t="shared" si="12"/>
        <v>315000.00000000006</v>
      </c>
    </row>
    <row r="818" spans="1:15" ht="22.05" hidden="1" customHeight="1" x14ac:dyDescent="0.2">
      <c r="A818" s="186">
        <v>45806</v>
      </c>
      <c r="B818" s="20" t="s">
        <v>35</v>
      </c>
      <c r="C818" s="122">
        <v>111070</v>
      </c>
      <c r="D818" s="123"/>
      <c r="E818" s="123" t="s">
        <v>3974</v>
      </c>
      <c r="F818" s="22" t="s">
        <v>99</v>
      </c>
      <c r="G818" s="41"/>
      <c r="H818" s="21" t="s">
        <v>22</v>
      </c>
      <c r="I818" s="21" t="s">
        <v>103</v>
      </c>
      <c r="J818" s="171" t="s">
        <v>93</v>
      </c>
      <c r="K818" s="49" t="s">
        <v>1112</v>
      </c>
      <c r="L818" s="49"/>
      <c r="M818" s="335"/>
      <c r="N818" s="192">
        <v>1340</v>
      </c>
      <c r="O818" s="189">
        <f t="shared" si="12"/>
        <v>313660.00000000006</v>
      </c>
    </row>
    <row r="819" spans="1:15" ht="22.05" hidden="1" customHeight="1" x14ac:dyDescent="0.2">
      <c r="A819" s="186">
        <v>45806</v>
      </c>
      <c r="B819" s="20" t="s">
        <v>35</v>
      </c>
      <c r="C819" s="122">
        <v>13416</v>
      </c>
      <c r="D819" s="123"/>
      <c r="E819" s="123" t="s">
        <v>569</v>
      </c>
      <c r="F819" s="22" t="s">
        <v>79</v>
      </c>
      <c r="G819" s="41"/>
      <c r="H819" s="21" t="s">
        <v>21</v>
      </c>
      <c r="I819" s="21" t="s">
        <v>28</v>
      </c>
      <c r="J819" s="171" t="s">
        <v>30</v>
      </c>
      <c r="K819" s="49" t="s">
        <v>3379</v>
      </c>
      <c r="L819" s="49"/>
      <c r="M819" s="335">
        <v>150000</v>
      </c>
      <c r="N819" s="192"/>
      <c r="O819" s="189">
        <f t="shared" si="12"/>
        <v>463660.00000000006</v>
      </c>
    </row>
    <row r="820" spans="1:15" ht="22.05" hidden="1" customHeight="1" x14ac:dyDescent="0.2">
      <c r="A820" s="186">
        <v>45806</v>
      </c>
      <c r="B820" s="20" t="s">
        <v>35</v>
      </c>
      <c r="C820" s="197">
        <v>154232</v>
      </c>
      <c r="D820" s="123"/>
      <c r="E820" s="123" t="s">
        <v>577</v>
      </c>
      <c r="F820" s="22" t="s">
        <v>99</v>
      </c>
      <c r="G820" s="41"/>
      <c r="H820" s="21" t="s">
        <v>22</v>
      </c>
      <c r="I820" s="21" t="s">
        <v>81</v>
      </c>
      <c r="J820" s="171" t="s">
        <v>171</v>
      </c>
      <c r="K820" s="39" t="s">
        <v>621</v>
      </c>
      <c r="L820" s="49"/>
      <c r="M820" s="191"/>
      <c r="N820" s="192">
        <v>5000</v>
      </c>
      <c r="O820" s="189">
        <f t="shared" si="12"/>
        <v>458660.00000000006</v>
      </c>
    </row>
    <row r="821" spans="1:15" ht="22.05" hidden="1" customHeight="1" x14ac:dyDescent="0.2">
      <c r="A821" s="186">
        <v>45806</v>
      </c>
      <c r="B821" s="20" t="s">
        <v>35</v>
      </c>
      <c r="C821" s="122">
        <v>6603432520</v>
      </c>
      <c r="D821" s="123"/>
      <c r="E821" s="123" t="s">
        <v>597</v>
      </c>
      <c r="F821" s="22" t="s">
        <v>99</v>
      </c>
      <c r="G821" s="41"/>
      <c r="H821" s="21" t="s">
        <v>21</v>
      </c>
      <c r="I821" s="21" t="s">
        <v>81</v>
      </c>
      <c r="J821" s="171" t="s">
        <v>168</v>
      </c>
      <c r="K821" s="49" t="s">
        <v>622</v>
      </c>
      <c r="L821" s="49"/>
      <c r="M821" s="191">
        <v>535000</v>
      </c>
      <c r="N821" s="192"/>
      <c r="O821" s="189">
        <f t="shared" si="12"/>
        <v>993660</v>
      </c>
    </row>
    <row r="822" spans="1:15" ht="22.05" hidden="1" customHeight="1" x14ac:dyDescent="0.2">
      <c r="A822" s="186">
        <v>45806</v>
      </c>
      <c r="B822" s="20" t="s">
        <v>35</v>
      </c>
      <c r="C822" s="122">
        <v>344584</v>
      </c>
      <c r="D822" s="123"/>
      <c r="E822" s="123" t="s">
        <v>3975</v>
      </c>
      <c r="F822" s="22" t="s">
        <v>99</v>
      </c>
      <c r="G822" s="41"/>
      <c r="H822" s="21" t="s">
        <v>22</v>
      </c>
      <c r="I822" s="21" t="s">
        <v>81</v>
      </c>
      <c r="J822" s="171" t="s">
        <v>179</v>
      </c>
      <c r="K822" s="49" t="s">
        <v>617</v>
      </c>
      <c r="L822" s="49"/>
      <c r="M822" s="191"/>
      <c r="N822" s="192">
        <v>213300</v>
      </c>
      <c r="O822" s="189">
        <f t="shared" si="12"/>
        <v>780360</v>
      </c>
    </row>
    <row r="823" spans="1:15" ht="22.05" hidden="1" customHeight="1" x14ac:dyDescent="0.2">
      <c r="A823" s="186">
        <v>45806</v>
      </c>
      <c r="B823" s="20" t="s">
        <v>35</v>
      </c>
      <c r="C823" s="122">
        <v>344587</v>
      </c>
      <c r="D823" s="123"/>
      <c r="E823" s="123" t="s">
        <v>3975</v>
      </c>
      <c r="F823" s="22" t="s">
        <v>99</v>
      </c>
      <c r="G823" s="41"/>
      <c r="H823" s="21" t="s">
        <v>22</v>
      </c>
      <c r="I823" s="21" t="s">
        <v>81</v>
      </c>
      <c r="J823" s="171" t="s">
        <v>183</v>
      </c>
      <c r="K823" s="49" t="s">
        <v>628</v>
      </c>
      <c r="L823" s="49"/>
      <c r="M823" s="191"/>
      <c r="N823" s="192">
        <v>213300</v>
      </c>
      <c r="O823" s="189">
        <f t="shared" si="12"/>
        <v>567060</v>
      </c>
    </row>
    <row r="824" spans="1:15" ht="22.05" hidden="1" customHeight="1" x14ac:dyDescent="0.2">
      <c r="A824" s="186">
        <v>45806</v>
      </c>
      <c r="B824" s="20" t="s">
        <v>35</v>
      </c>
      <c r="C824" s="122">
        <v>344582</v>
      </c>
      <c r="D824" s="123"/>
      <c r="E824" s="123" t="s">
        <v>3975</v>
      </c>
      <c r="F824" s="22" t="s">
        <v>99</v>
      </c>
      <c r="G824" s="41"/>
      <c r="H824" s="21" t="s">
        <v>22</v>
      </c>
      <c r="I824" s="21" t="s">
        <v>81</v>
      </c>
      <c r="J824" s="171" t="s">
        <v>182</v>
      </c>
      <c r="K824" s="49" t="s">
        <v>616</v>
      </c>
      <c r="L824" s="49"/>
      <c r="M824" s="191"/>
      <c r="N824" s="192">
        <v>213300</v>
      </c>
      <c r="O824" s="189">
        <f t="shared" si="12"/>
        <v>353760</v>
      </c>
    </row>
    <row r="825" spans="1:15" ht="22.05" hidden="1" customHeight="1" x14ac:dyDescent="0.2">
      <c r="A825" s="186">
        <v>45806</v>
      </c>
      <c r="B825" s="20" t="s">
        <v>35</v>
      </c>
      <c r="C825" s="122">
        <v>193645</v>
      </c>
      <c r="D825" s="123"/>
      <c r="E825" s="123" t="s">
        <v>569</v>
      </c>
      <c r="F825" s="22" t="s">
        <v>79</v>
      </c>
      <c r="G825" s="41"/>
      <c r="H825" s="21" t="s">
        <v>21</v>
      </c>
      <c r="I825" s="21" t="s">
        <v>28</v>
      </c>
      <c r="J825" s="171" t="s">
        <v>30</v>
      </c>
      <c r="K825" s="49" t="s">
        <v>3379</v>
      </c>
      <c r="L825" s="49"/>
      <c r="M825" s="191">
        <v>11570</v>
      </c>
      <c r="N825" s="192"/>
      <c r="O825" s="189">
        <f t="shared" si="12"/>
        <v>365330</v>
      </c>
    </row>
    <row r="826" spans="1:15" ht="22.05" hidden="1" customHeight="1" x14ac:dyDescent="0.2">
      <c r="A826" s="186">
        <v>45806</v>
      </c>
      <c r="B826" s="20" t="s">
        <v>35</v>
      </c>
      <c r="C826" s="122">
        <v>588600</v>
      </c>
      <c r="D826" s="123" t="s">
        <v>3976</v>
      </c>
      <c r="E826" s="123" t="s">
        <v>3977</v>
      </c>
      <c r="F826" s="22" t="s">
        <v>99</v>
      </c>
      <c r="G826" s="41"/>
      <c r="H826" s="21" t="s">
        <v>22</v>
      </c>
      <c r="I826" s="21" t="s">
        <v>55</v>
      </c>
      <c r="J826" s="171" t="s">
        <v>70</v>
      </c>
      <c r="K826" s="49" t="s">
        <v>851</v>
      </c>
      <c r="L826" s="49"/>
      <c r="M826" s="191"/>
      <c r="N826" s="192">
        <v>18707.39</v>
      </c>
      <c r="O826" s="189">
        <f t="shared" si="12"/>
        <v>346622.61</v>
      </c>
    </row>
    <row r="827" spans="1:15" ht="22.05" hidden="1" customHeight="1" x14ac:dyDescent="0.2">
      <c r="A827" s="186">
        <v>45806</v>
      </c>
      <c r="B827" s="20" t="s">
        <v>35</v>
      </c>
      <c r="C827" s="122">
        <v>620242</v>
      </c>
      <c r="D827" s="123"/>
      <c r="E827" s="123" t="s">
        <v>577</v>
      </c>
      <c r="F827" s="22" t="s">
        <v>99</v>
      </c>
      <c r="G827" s="41"/>
      <c r="H827" s="21" t="s">
        <v>22</v>
      </c>
      <c r="I827" s="21" t="s">
        <v>81</v>
      </c>
      <c r="J827" s="171" t="s">
        <v>171</v>
      </c>
      <c r="K827" s="49" t="s">
        <v>621</v>
      </c>
      <c r="L827" s="49"/>
      <c r="M827" s="191"/>
      <c r="N827" s="192">
        <v>1622.61</v>
      </c>
      <c r="O827" s="189">
        <f t="shared" si="12"/>
        <v>345000</v>
      </c>
    </row>
    <row r="828" spans="1:15" ht="22.05" hidden="1" customHeight="1" x14ac:dyDescent="0.2">
      <c r="A828" s="186">
        <v>45807</v>
      </c>
      <c r="B828" s="20" t="s">
        <v>35</v>
      </c>
      <c r="C828" s="122">
        <v>1472208</v>
      </c>
      <c r="D828" s="123"/>
      <c r="E828" s="123" t="s">
        <v>563</v>
      </c>
      <c r="F828" s="22" t="s">
        <v>77</v>
      </c>
      <c r="G828" s="41"/>
      <c r="H828" s="21" t="s">
        <v>22</v>
      </c>
      <c r="I828" s="21" t="s">
        <v>57</v>
      </c>
      <c r="J828" s="171" t="s">
        <v>86</v>
      </c>
      <c r="K828" s="49" t="s">
        <v>611</v>
      </c>
      <c r="L828" s="49"/>
      <c r="M828" s="191"/>
      <c r="N828" s="192">
        <v>132006</v>
      </c>
      <c r="O828" s="189">
        <f t="shared" si="12"/>
        <v>212994</v>
      </c>
    </row>
    <row r="829" spans="1:15" ht="22.05" hidden="1" customHeight="1" x14ac:dyDescent="0.2">
      <c r="A829" s="186">
        <v>45807</v>
      </c>
      <c r="B829" s="20" t="s">
        <v>35</v>
      </c>
      <c r="C829" s="122">
        <v>294864</v>
      </c>
      <c r="D829" s="123"/>
      <c r="E829" s="123" t="s">
        <v>2582</v>
      </c>
      <c r="F829" s="22" t="s">
        <v>99</v>
      </c>
      <c r="G829" s="41"/>
      <c r="H829" s="21" t="s">
        <v>22</v>
      </c>
      <c r="I829" s="21" t="s">
        <v>103</v>
      </c>
      <c r="J829" s="171" t="s">
        <v>94</v>
      </c>
      <c r="K829" s="49" t="s">
        <v>2685</v>
      </c>
      <c r="L829" s="49"/>
      <c r="M829" s="191"/>
      <c r="N829" s="192">
        <v>15000</v>
      </c>
      <c r="O829" s="189">
        <f t="shared" si="12"/>
        <v>197994</v>
      </c>
    </row>
    <row r="830" spans="1:15" ht="22.05" hidden="1" customHeight="1" x14ac:dyDescent="0.2">
      <c r="A830" s="186">
        <v>45807</v>
      </c>
      <c r="B830" s="20" t="s">
        <v>35</v>
      </c>
      <c r="C830" s="122">
        <v>778141</v>
      </c>
      <c r="D830" s="123"/>
      <c r="E830" s="123" t="s">
        <v>569</v>
      </c>
      <c r="F830" s="22" t="s">
        <v>79</v>
      </c>
      <c r="G830" s="41"/>
      <c r="H830" s="21" t="s">
        <v>21</v>
      </c>
      <c r="I830" s="21" t="s">
        <v>28</v>
      </c>
      <c r="J830" s="171" t="s">
        <v>30</v>
      </c>
      <c r="K830" s="49" t="s">
        <v>3379</v>
      </c>
      <c r="L830" s="49"/>
      <c r="M830" s="191">
        <v>40000</v>
      </c>
      <c r="N830" s="192"/>
      <c r="O830" s="189">
        <f t="shared" si="12"/>
        <v>237994</v>
      </c>
    </row>
    <row r="831" spans="1:15" ht="22.05" hidden="1" customHeight="1" x14ac:dyDescent="0.2">
      <c r="A831" s="186">
        <v>45807</v>
      </c>
      <c r="B831" s="20" t="s">
        <v>35</v>
      </c>
      <c r="C831" s="122">
        <v>679998</v>
      </c>
      <c r="D831" s="123" t="s">
        <v>3978</v>
      </c>
      <c r="E831" s="123" t="s">
        <v>3977</v>
      </c>
      <c r="F831" s="22" t="s">
        <v>99</v>
      </c>
      <c r="G831" s="41"/>
      <c r="H831" s="21" t="s">
        <v>22</v>
      </c>
      <c r="I831" s="21" t="s">
        <v>55</v>
      </c>
      <c r="J831" s="171" t="s">
        <v>70</v>
      </c>
      <c r="K831" s="49" t="s">
        <v>2616</v>
      </c>
      <c r="L831" s="49"/>
      <c r="M831" s="191"/>
      <c r="N831" s="192">
        <v>16837.02</v>
      </c>
      <c r="O831" s="189">
        <f t="shared" si="12"/>
        <v>221156.98</v>
      </c>
    </row>
    <row r="832" spans="1:15" ht="22.05" hidden="1" customHeight="1" x14ac:dyDescent="0.2">
      <c r="A832" s="186">
        <v>45807</v>
      </c>
      <c r="B832" s="20" t="s">
        <v>35</v>
      </c>
      <c r="C832" s="122">
        <v>680000</v>
      </c>
      <c r="D832" s="123" t="s">
        <v>3978</v>
      </c>
      <c r="E832" s="123" t="s">
        <v>3979</v>
      </c>
      <c r="F832" s="22" t="s">
        <v>99</v>
      </c>
      <c r="G832" s="41"/>
      <c r="H832" s="21" t="s">
        <v>22</v>
      </c>
      <c r="I832" s="21" t="s">
        <v>55</v>
      </c>
      <c r="J832" s="171" t="s">
        <v>70</v>
      </c>
      <c r="K832" s="49" t="s">
        <v>851</v>
      </c>
      <c r="L832" s="49"/>
      <c r="M832" s="191"/>
      <c r="N832" s="192">
        <v>17540</v>
      </c>
      <c r="O832" s="189">
        <f t="shared" si="12"/>
        <v>203616.98</v>
      </c>
    </row>
    <row r="833" spans="1:15" ht="22.05" hidden="1" customHeight="1" x14ac:dyDescent="0.2">
      <c r="A833" s="186">
        <v>45807</v>
      </c>
      <c r="B833" s="20" t="s">
        <v>35</v>
      </c>
      <c r="C833" s="122">
        <v>692808</v>
      </c>
      <c r="D833" s="123" t="s">
        <v>3980</v>
      </c>
      <c r="E833" s="123" t="s">
        <v>3981</v>
      </c>
      <c r="F833" s="22" t="s">
        <v>99</v>
      </c>
      <c r="G833" s="41"/>
      <c r="H833" s="21" t="s">
        <v>22</v>
      </c>
      <c r="I833" s="21" t="s">
        <v>55</v>
      </c>
      <c r="J833" s="171" t="s">
        <v>70</v>
      </c>
      <c r="K833" s="49" t="s">
        <v>1109</v>
      </c>
      <c r="L833" s="49"/>
      <c r="M833" s="191"/>
      <c r="N833" s="192">
        <v>19500</v>
      </c>
      <c r="O833" s="189">
        <f t="shared" si="12"/>
        <v>184116.98</v>
      </c>
    </row>
    <row r="834" spans="1:15" ht="22.05" hidden="1" customHeight="1" x14ac:dyDescent="0.2">
      <c r="A834" s="186">
        <v>45807</v>
      </c>
      <c r="B834" s="20" t="s">
        <v>35</v>
      </c>
      <c r="C834" s="122">
        <v>834199</v>
      </c>
      <c r="D834" s="123"/>
      <c r="E834" s="123" t="s">
        <v>574</v>
      </c>
      <c r="F834" s="22" t="s">
        <v>99</v>
      </c>
      <c r="G834" s="41"/>
      <c r="H834" s="21" t="s">
        <v>22</v>
      </c>
      <c r="I834" s="21" t="s">
        <v>55</v>
      </c>
      <c r="J834" s="171" t="s">
        <v>70</v>
      </c>
      <c r="K834" s="49" t="s">
        <v>4007</v>
      </c>
      <c r="L834" s="49"/>
      <c r="M834" s="191"/>
      <c r="N834" s="192">
        <v>50000</v>
      </c>
      <c r="O834" s="189">
        <f t="shared" si="12"/>
        <v>134116.98000000001</v>
      </c>
    </row>
    <row r="835" spans="1:15" ht="22.05" hidden="1" customHeight="1" x14ac:dyDescent="0.2">
      <c r="A835" s="186">
        <v>45807</v>
      </c>
      <c r="B835" s="20" t="s">
        <v>35</v>
      </c>
      <c r="C835" s="122">
        <v>934618</v>
      </c>
      <c r="D835" s="123" t="s">
        <v>3982</v>
      </c>
      <c r="E835" s="123" t="s">
        <v>3983</v>
      </c>
      <c r="F835" s="22" t="s">
        <v>99</v>
      </c>
      <c r="G835" s="41"/>
      <c r="H835" s="21" t="s">
        <v>22</v>
      </c>
      <c r="I835" s="21" t="s">
        <v>56</v>
      </c>
      <c r="J835" s="171" t="s">
        <v>88</v>
      </c>
      <c r="K835" s="49" t="s">
        <v>1770</v>
      </c>
      <c r="L835" s="49"/>
      <c r="M835" s="191"/>
      <c r="N835" s="192">
        <v>13218.56</v>
      </c>
      <c r="O835" s="189">
        <f t="shared" si="12"/>
        <v>120898.42000000001</v>
      </c>
    </row>
    <row r="836" spans="1:15" ht="22.05" hidden="1" customHeight="1" x14ac:dyDescent="0.2">
      <c r="A836" s="186">
        <v>45807</v>
      </c>
      <c r="B836" s="20" t="s">
        <v>35</v>
      </c>
      <c r="C836" s="197">
        <v>944485</v>
      </c>
      <c r="D836" s="123" t="s">
        <v>3984</v>
      </c>
      <c r="E836" s="123" t="s">
        <v>2589</v>
      </c>
      <c r="F836" s="22" t="s">
        <v>99</v>
      </c>
      <c r="G836" s="41"/>
      <c r="H836" s="21" t="s">
        <v>22</v>
      </c>
      <c r="I836" s="21" t="s">
        <v>103</v>
      </c>
      <c r="J836" s="171" t="s">
        <v>93</v>
      </c>
      <c r="K836" s="39" t="s">
        <v>2619</v>
      </c>
      <c r="L836" s="49"/>
      <c r="M836" s="191"/>
      <c r="N836" s="192">
        <v>4850</v>
      </c>
      <c r="O836" s="189">
        <f t="shared" si="12"/>
        <v>116048.42000000001</v>
      </c>
    </row>
    <row r="837" spans="1:15" ht="22.05" hidden="1" customHeight="1" x14ac:dyDescent="0.2">
      <c r="A837" s="186">
        <v>45807</v>
      </c>
      <c r="B837" s="20" t="s">
        <v>35</v>
      </c>
      <c r="C837" s="122">
        <v>948567</v>
      </c>
      <c r="D837" s="123" t="s">
        <v>3985</v>
      </c>
      <c r="E837" s="123" t="s">
        <v>1714</v>
      </c>
      <c r="F837" s="22" t="s">
        <v>99</v>
      </c>
      <c r="G837" s="41"/>
      <c r="H837" s="21" t="s">
        <v>22</v>
      </c>
      <c r="I837" s="21" t="s">
        <v>103</v>
      </c>
      <c r="J837" s="171" t="s">
        <v>97</v>
      </c>
      <c r="K837" s="49" t="s">
        <v>1764</v>
      </c>
      <c r="L837" s="49"/>
      <c r="M837" s="191"/>
      <c r="N837" s="192">
        <v>3314.01</v>
      </c>
      <c r="O837" s="189">
        <f t="shared" si="12"/>
        <v>112734.41000000002</v>
      </c>
    </row>
    <row r="838" spans="1:15" ht="22.05" hidden="1" customHeight="1" x14ac:dyDescent="0.2">
      <c r="A838" s="186">
        <v>45807</v>
      </c>
      <c r="B838" s="20" t="s">
        <v>35</v>
      </c>
      <c r="C838" s="122">
        <v>952868</v>
      </c>
      <c r="D838" s="123" t="s">
        <v>3986</v>
      </c>
      <c r="E838" s="123" t="s">
        <v>2578</v>
      </c>
      <c r="F838" s="22" t="s">
        <v>99</v>
      </c>
      <c r="G838" s="41"/>
      <c r="H838" s="21" t="s">
        <v>22</v>
      </c>
      <c r="I838" s="21" t="s">
        <v>56</v>
      </c>
      <c r="J838" s="171" t="s">
        <v>116</v>
      </c>
      <c r="K838" s="49" t="s">
        <v>2618</v>
      </c>
      <c r="L838" s="49"/>
      <c r="M838" s="191"/>
      <c r="N838" s="192">
        <v>13830.01</v>
      </c>
      <c r="O838" s="189">
        <f t="shared" si="12"/>
        <v>98904.400000000023</v>
      </c>
    </row>
    <row r="839" spans="1:15" ht="22.05" hidden="1" customHeight="1" x14ac:dyDescent="0.2">
      <c r="A839" s="186">
        <v>45807</v>
      </c>
      <c r="B839" s="20" t="s">
        <v>35</v>
      </c>
      <c r="C839" s="122">
        <v>957306</v>
      </c>
      <c r="D839" s="123"/>
      <c r="E839" s="123" t="s">
        <v>577</v>
      </c>
      <c r="F839" s="22" t="s">
        <v>99</v>
      </c>
      <c r="G839" s="41"/>
      <c r="H839" s="21" t="s">
        <v>22</v>
      </c>
      <c r="I839" s="21" t="s">
        <v>81</v>
      </c>
      <c r="J839" s="171" t="s">
        <v>171</v>
      </c>
      <c r="K839" s="49" t="s">
        <v>621</v>
      </c>
      <c r="L839" s="49"/>
      <c r="M839" s="191"/>
      <c r="N839" s="192">
        <v>15500</v>
      </c>
      <c r="O839" s="189">
        <f t="shared" si="12"/>
        <v>83404.400000000023</v>
      </c>
    </row>
    <row r="840" spans="1:15" ht="22.05" hidden="1" customHeight="1" x14ac:dyDescent="0.2">
      <c r="A840" s="186">
        <v>45807</v>
      </c>
      <c r="B840" s="20" t="s">
        <v>35</v>
      </c>
      <c r="C840" s="122">
        <v>1510384</v>
      </c>
      <c r="D840" s="123"/>
      <c r="E840" s="123" t="s">
        <v>1057</v>
      </c>
      <c r="F840" s="22" t="s">
        <v>77</v>
      </c>
      <c r="G840" s="41"/>
      <c r="H840" s="21" t="s">
        <v>22</v>
      </c>
      <c r="I840" s="21" t="s">
        <v>57</v>
      </c>
      <c r="J840" s="171" t="s">
        <v>85</v>
      </c>
      <c r="K840" s="49" t="s">
        <v>611</v>
      </c>
      <c r="L840" s="49"/>
      <c r="M840" s="191"/>
      <c r="N840" s="192">
        <v>36096.67</v>
      </c>
      <c r="O840" s="189">
        <f t="shared" ref="O840:O888" si="13">O839+M840-N840</f>
        <v>47307.730000000025</v>
      </c>
    </row>
    <row r="841" spans="1:15" ht="22.05" hidden="1" customHeight="1" x14ac:dyDescent="0.2">
      <c r="A841" s="186">
        <v>45807</v>
      </c>
      <c r="B841" s="20" t="s">
        <v>35</v>
      </c>
      <c r="C841" s="122">
        <v>1510394</v>
      </c>
      <c r="D841" s="123"/>
      <c r="E841" s="123" t="s">
        <v>3987</v>
      </c>
      <c r="F841" s="22" t="s">
        <v>77</v>
      </c>
      <c r="G841" s="41"/>
      <c r="H841" s="21" t="s">
        <v>22</v>
      </c>
      <c r="I841" s="21" t="s">
        <v>57</v>
      </c>
      <c r="J841" s="171" t="s">
        <v>85</v>
      </c>
      <c r="K841" s="49" t="s">
        <v>611</v>
      </c>
      <c r="L841" s="49"/>
      <c r="M841" s="191"/>
      <c r="N841" s="192">
        <v>5775.47</v>
      </c>
      <c r="O841" s="189">
        <f t="shared" si="13"/>
        <v>41532.260000000024</v>
      </c>
    </row>
    <row r="842" spans="1:15" ht="22.05" hidden="1" customHeight="1" thickBot="1" x14ac:dyDescent="0.25">
      <c r="A842" s="358">
        <v>45808</v>
      </c>
      <c r="B842" s="47" t="s">
        <v>35</v>
      </c>
      <c r="C842" s="359">
        <v>318662</v>
      </c>
      <c r="D842" s="360"/>
      <c r="E842" s="360" t="s">
        <v>578</v>
      </c>
      <c r="F842" s="48" t="s">
        <v>99</v>
      </c>
      <c r="G842" s="50"/>
      <c r="H842" s="30" t="s">
        <v>22</v>
      </c>
      <c r="I842" s="30" t="s">
        <v>81</v>
      </c>
      <c r="J842" s="361" t="s">
        <v>168</v>
      </c>
      <c r="K842" s="362" t="s">
        <v>622</v>
      </c>
      <c r="L842" s="362"/>
      <c r="M842" s="363"/>
      <c r="N842" s="373">
        <v>41500</v>
      </c>
      <c r="O842" s="507">
        <f t="shared" si="13"/>
        <v>32.260000000023865</v>
      </c>
    </row>
    <row r="843" spans="1:15" ht="22.05" hidden="1" customHeight="1" x14ac:dyDescent="0.2">
      <c r="A843" s="186">
        <v>45810</v>
      </c>
      <c r="B843" s="20" t="s">
        <v>35</v>
      </c>
      <c r="C843" s="122">
        <v>781450</v>
      </c>
      <c r="D843" s="123"/>
      <c r="E843" s="123" t="s">
        <v>569</v>
      </c>
      <c r="F843" s="22" t="s">
        <v>79</v>
      </c>
      <c r="G843" s="41"/>
      <c r="H843" s="21" t="s">
        <v>21</v>
      </c>
      <c r="I843" s="21" t="s">
        <v>28</v>
      </c>
      <c r="J843" s="171" t="s">
        <v>30</v>
      </c>
      <c r="K843" s="49" t="s">
        <v>3379</v>
      </c>
      <c r="L843" s="49"/>
      <c r="M843" s="191">
        <v>14000</v>
      </c>
      <c r="N843" s="192"/>
      <c r="O843" s="189">
        <f t="shared" si="13"/>
        <v>14032.260000000024</v>
      </c>
    </row>
    <row r="844" spans="1:15" ht="22.05" hidden="1" customHeight="1" x14ac:dyDescent="0.2">
      <c r="A844" s="186">
        <v>45810</v>
      </c>
      <c r="B844" s="20" t="s">
        <v>35</v>
      </c>
      <c r="C844" s="122">
        <v>3115951</v>
      </c>
      <c r="D844" s="123"/>
      <c r="E844" s="123" t="s">
        <v>569</v>
      </c>
      <c r="F844" s="22" t="s">
        <v>99</v>
      </c>
      <c r="G844" s="41"/>
      <c r="H844" s="21" t="s">
        <v>21</v>
      </c>
      <c r="I844" s="21" t="s">
        <v>28</v>
      </c>
      <c r="J844" s="171" t="s">
        <v>30</v>
      </c>
      <c r="K844" s="49" t="s">
        <v>4008</v>
      </c>
      <c r="L844" s="49"/>
      <c r="M844" s="191">
        <v>199950</v>
      </c>
      <c r="N844" s="192"/>
      <c r="O844" s="189">
        <f t="shared" si="13"/>
        <v>213982.26</v>
      </c>
    </row>
    <row r="845" spans="1:15" ht="22.05" hidden="1" customHeight="1" x14ac:dyDescent="0.2">
      <c r="A845" s="186">
        <v>45810</v>
      </c>
      <c r="B845" s="20" t="s">
        <v>35</v>
      </c>
      <c r="C845" s="122">
        <v>359841</v>
      </c>
      <c r="D845" s="123"/>
      <c r="E845" s="123" t="s">
        <v>1044</v>
      </c>
      <c r="F845" s="22" t="s">
        <v>78</v>
      </c>
      <c r="G845" s="41">
        <v>11944</v>
      </c>
      <c r="H845" s="21" t="s">
        <v>22</v>
      </c>
      <c r="I845" s="21" t="s">
        <v>81</v>
      </c>
      <c r="J845" s="171" t="s">
        <v>33</v>
      </c>
      <c r="K845" s="49" t="s">
        <v>621</v>
      </c>
      <c r="L845" s="49"/>
      <c r="M845" s="191"/>
      <c r="N845" s="192">
        <v>50000</v>
      </c>
      <c r="O845" s="189">
        <f t="shared" si="13"/>
        <v>163982.26</v>
      </c>
    </row>
    <row r="846" spans="1:15" ht="22.05" hidden="1" customHeight="1" x14ac:dyDescent="0.2">
      <c r="A846" s="186">
        <v>45810</v>
      </c>
      <c r="B846" s="20" t="s">
        <v>35</v>
      </c>
      <c r="C846" s="122">
        <v>49529</v>
      </c>
      <c r="D846" s="123"/>
      <c r="E846" s="123" t="s">
        <v>569</v>
      </c>
      <c r="F846" s="22" t="s">
        <v>79</v>
      </c>
      <c r="G846" s="41"/>
      <c r="H846" s="21" t="s">
        <v>21</v>
      </c>
      <c r="I846" s="21" t="s">
        <v>28</v>
      </c>
      <c r="J846" s="171" t="s">
        <v>30</v>
      </c>
      <c r="K846" s="49" t="s">
        <v>3379</v>
      </c>
      <c r="L846" s="49"/>
      <c r="M846" s="191">
        <v>177250</v>
      </c>
      <c r="N846" s="192"/>
      <c r="O846" s="189">
        <f t="shared" si="13"/>
        <v>341232.26</v>
      </c>
    </row>
    <row r="847" spans="1:15" ht="22.05" hidden="1" customHeight="1" x14ac:dyDescent="0.2">
      <c r="A847" s="186">
        <v>45810</v>
      </c>
      <c r="B847" s="20" t="s">
        <v>35</v>
      </c>
      <c r="C847" s="122">
        <v>754356</v>
      </c>
      <c r="D847" s="123"/>
      <c r="E847" s="123" t="s">
        <v>578</v>
      </c>
      <c r="F847" s="22" t="s">
        <v>99</v>
      </c>
      <c r="G847" s="41"/>
      <c r="H847" s="21" t="s">
        <v>22</v>
      </c>
      <c r="I847" s="21" t="s">
        <v>81</v>
      </c>
      <c r="J847" s="171" t="s">
        <v>168</v>
      </c>
      <c r="K847" s="49" t="s">
        <v>622</v>
      </c>
      <c r="L847" s="49"/>
      <c r="M847" s="191"/>
      <c r="N847" s="192">
        <v>40000</v>
      </c>
      <c r="O847" s="189">
        <f t="shared" si="13"/>
        <v>301232.26</v>
      </c>
    </row>
    <row r="848" spans="1:15" ht="22.05" hidden="1" customHeight="1" x14ac:dyDescent="0.2">
      <c r="A848" s="186">
        <v>45810</v>
      </c>
      <c r="B848" s="20" t="s">
        <v>35</v>
      </c>
      <c r="C848" s="122">
        <v>754354</v>
      </c>
      <c r="D848" s="123"/>
      <c r="E848" s="123" t="s">
        <v>577</v>
      </c>
      <c r="F848" s="22" t="s">
        <v>99</v>
      </c>
      <c r="G848" s="41"/>
      <c r="H848" s="21" t="s">
        <v>22</v>
      </c>
      <c r="I848" s="21" t="s">
        <v>81</v>
      </c>
      <c r="J848" s="171" t="s">
        <v>171</v>
      </c>
      <c r="K848" s="49" t="s">
        <v>621</v>
      </c>
      <c r="L848" s="49"/>
      <c r="M848" s="335"/>
      <c r="N848" s="192">
        <v>10000</v>
      </c>
      <c r="O848" s="189">
        <f t="shared" si="13"/>
        <v>291232.26</v>
      </c>
    </row>
    <row r="849" spans="1:15" ht="22.05" hidden="1" customHeight="1" x14ac:dyDescent="0.2">
      <c r="A849" s="186">
        <v>45810</v>
      </c>
      <c r="B849" s="20" t="s">
        <v>35</v>
      </c>
      <c r="C849" s="122">
        <v>3758269</v>
      </c>
      <c r="D849" s="123"/>
      <c r="E849" s="123" t="s">
        <v>569</v>
      </c>
      <c r="F849" s="22" t="s">
        <v>99</v>
      </c>
      <c r="G849" s="41"/>
      <c r="H849" s="21" t="s">
        <v>21</v>
      </c>
      <c r="I849" s="21" t="s">
        <v>28</v>
      </c>
      <c r="J849" s="171" t="s">
        <v>30</v>
      </c>
      <c r="K849" s="49" t="s">
        <v>3994</v>
      </c>
      <c r="L849" s="49"/>
      <c r="M849" s="335">
        <v>222600</v>
      </c>
      <c r="N849" s="192"/>
      <c r="O849" s="189">
        <f t="shared" si="13"/>
        <v>513832.26</v>
      </c>
    </row>
    <row r="850" spans="1:15" ht="22.05" hidden="1" customHeight="1" x14ac:dyDescent="0.2">
      <c r="A850" s="186">
        <v>45811</v>
      </c>
      <c r="B850" s="20" t="s">
        <v>35</v>
      </c>
      <c r="C850" s="122">
        <v>107292</v>
      </c>
      <c r="D850" s="123" t="s">
        <v>881</v>
      </c>
      <c r="E850" s="123" t="s">
        <v>3282</v>
      </c>
      <c r="F850" s="22" t="s">
        <v>99</v>
      </c>
      <c r="G850" s="41"/>
      <c r="H850" s="21" t="s">
        <v>22</v>
      </c>
      <c r="I850" s="21" t="s">
        <v>103</v>
      </c>
      <c r="J850" s="171" t="s">
        <v>95</v>
      </c>
      <c r="K850" s="49" t="s">
        <v>612</v>
      </c>
      <c r="L850" s="49"/>
      <c r="M850" s="335"/>
      <c r="N850" s="192">
        <v>3900</v>
      </c>
      <c r="O850" s="189">
        <f t="shared" si="13"/>
        <v>509932.26</v>
      </c>
    </row>
    <row r="851" spans="1:15" ht="22.05" hidden="1" customHeight="1" x14ac:dyDescent="0.2">
      <c r="A851" s="186">
        <v>45811</v>
      </c>
      <c r="B851" s="20" t="s">
        <v>35</v>
      </c>
      <c r="C851" s="122">
        <v>369517</v>
      </c>
      <c r="D851" s="123" t="s">
        <v>2630</v>
      </c>
      <c r="E851" s="123" t="s">
        <v>4884</v>
      </c>
      <c r="F851" s="22" t="s">
        <v>78</v>
      </c>
      <c r="G851" s="41">
        <v>11945</v>
      </c>
      <c r="H851" s="21" t="s">
        <v>22</v>
      </c>
      <c r="I851" s="21" t="s">
        <v>81</v>
      </c>
      <c r="J851" s="171" t="s">
        <v>33</v>
      </c>
      <c r="K851" s="49" t="s">
        <v>621</v>
      </c>
      <c r="L851" s="49"/>
      <c r="M851" s="335"/>
      <c r="N851" s="192">
        <v>100000</v>
      </c>
      <c r="O851" s="189">
        <f t="shared" si="13"/>
        <v>409932.26</v>
      </c>
    </row>
    <row r="852" spans="1:15" ht="22.05" hidden="1" customHeight="1" x14ac:dyDescent="0.2">
      <c r="A852" s="186">
        <v>45811</v>
      </c>
      <c r="B852" s="20" t="s">
        <v>35</v>
      </c>
      <c r="C852" s="122">
        <v>199460</v>
      </c>
      <c r="D852" s="123"/>
      <c r="E852" s="123" t="s">
        <v>569</v>
      </c>
      <c r="F852" s="22" t="s">
        <v>79</v>
      </c>
      <c r="G852" s="41"/>
      <c r="H852" s="21" t="s">
        <v>21</v>
      </c>
      <c r="I852" s="21" t="s">
        <v>28</v>
      </c>
      <c r="J852" s="171" t="s">
        <v>30</v>
      </c>
      <c r="K852" s="49" t="s">
        <v>4006</v>
      </c>
      <c r="L852" s="49"/>
      <c r="M852" s="335">
        <v>16000</v>
      </c>
      <c r="N852" s="192"/>
      <c r="O852" s="189">
        <f t="shared" si="13"/>
        <v>425932.26</v>
      </c>
    </row>
    <row r="853" spans="1:15" ht="22.05" hidden="1" customHeight="1" x14ac:dyDescent="0.2">
      <c r="A853" s="186">
        <v>45811</v>
      </c>
      <c r="B853" s="20" t="s">
        <v>35</v>
      </c>
      <c r="C853" s="122">
        <v>337044</v>
      </c>
      <c r="D853" s="123" t="s">
        <v>4885</v>
      </c>
      <c r="E853" s="123" t="s">
        <v>574</v>
      </c>
      <c r="F853" s="22" t="s">
        <v>99</v>
      </c>
      <c r="G853" s="41"/>
      <c r="H853" s="21" t="s">
        <v>22</v>
      </c>
      <c r="I853" s="21" t="s">
        <v>55</v>
      </c>
      <c r="J853" s="171" t="s">
        <v>70</v>
      </c>
      <c r="K853" s="49" t="s">
        <v>625</v>
      </c>
      <c r="L853" s="49"/>
      <c r="M853" s="335"/>
      <c r="N853" s="192">
        <v>32000</v>
      </c>
      <c r="O853" s="189">
        <f t="shared" si="13"/>
        <v>393932.26</v>
      </c>
    </row>
    <row r="854" spans="1:15" ht="22.05" hidden="1" customHeight="1" x14ac:dyDescent="0.2">
      <c r="A854" s="186">
        <v>45811</v>
      </c>
      <c r="B854" s="20" t="s">
        <v>35</v>
      </c>
      <c r="C854" s="122">
        <v>823924</v>
      </c>
      <c r="D854" s="123"/>
      <c r="E854" s="123" t="s">
        <v>569</v>
      </c>
      <c r="F854" s="22" t="s">
        <v>99</v>
      </c>
      <c r="G854" s="41"/>
      <c r="H854" s="21" t="s">
        <v>21</v>
      </c>
      <c r="I854" s="21" t="s">
        <v>28</v>
      </c>
      <c r="J854" s="171" t="s">
        <v>30</v>
      </c>
      <c r="K854" s="49" t="s">
        <v>4942</v>
      </c>
      <c r="L854" s="49"/>
      <c r="M854" s="335">
        <v>174200</v>
      </c>
      <c r="N854" s="192"/>
      <c r="O854" s="189">
        <f t="shared" si="13"/>
        <v>568132.26</v>
      </c>
    </row>
    <row r="855" spans="1:15" ht="22.05" hidden="1" customHeight="1" x14ac:dyDescent="0.2">
      <c r="A855" s="186">
        <v>45811</v>
      </c>
      <c r="B855" s="20" t="s">
        <v>35</v>
      </c>
      <c r="C855" s="122">
        <v>526083</v>
      </c>
      <c r="D855" s="123" t="s">
        <v>4885</v>
      </c>
      <c r="E855" s="123" t="s">
        <v>4886</v>
      </c>
      <c r="F855" s="22" t="s">
        <v>99</v>
      </c>
      <c r="G855" s="41"/>
      <c r="H855" s="21" t="s">
        <v>22</v>
      </c>
      <c r="I855" s="21" t="s">
        <v>55</v>
      </c>
      <c r="J855" s="171" t="s">
        <v>70</v>
      </c>
      <c r="K855" s="49" t="s">
        <v>625</v>
      </c>
      <c r="L855" s="49"/>
      <c r="M855" s="335"/>
      <c r="N855" s="192">
        <v>6125</v>
      </c>
      <c r="O855" s="189">
        <f t="shared" si="13"/>
        <v>562007.26</v>
      </c>
    </row>
    <row r="856" spans="1:15" ht="22.05" hidden="1" customHeight="1" x14ac:dyDescent="0.2">
      <c r="A856" s="186">
        <v>45812</v>
      </c>
      <c r="B856" s="20" t="s">
        <v>35</v>
      </c>
      <c r="C856" s="122">
        <v>229917</v>
      </c>
      <c r="D856" s="123" t="s">
        <v>4887</v>
      </c>
      <c r="E856" s="123" t="s">
        <v>4888</v>
      </c>
      <c r="F856" s="22" t="s">
        <v>99</v>
      </c>
      <c r="G856" s="41"/>
      <c r="H856" s="21" t="s">
        <v>22</v>
      </c>
      <c r="I856" s="21" t="s">
        <v>55</v>
      </c>
      <c r="J856" s="171" t="s">
        <v>70</v>
      </c>
      <c r="K856" s="49" t="s">
        <v>3995</v>
      </c>
      <c r="L856" s="49"/>
      <c r="M856" s="335"/>
      <c r="N856" s="192">
        <v>49000</v>
      </c>
      <c r="O856" s="189">
        <f t="shared" si="13"/>
        <v>513007.26</v>
      </c>
    </row>
    <row r="857" spans="1:15" ht="22.05" hidden="1" customHeight="1" x14ac:dyDescent="0.2">
      <c r="A857" s="186">
        <v>45812</v>
      </c>
      <c r="B857" s="20" t="s">
        <v>35</v>
      </c>
      <c r="C857" s="197">
        <v>229921</v>
      </c>
      <c r="D857" s="123" t="s">
        <v>4887</v>
      </c>
      <c r="E857" s="123" t="s">
        <v>3950</v>
      </c>
      <c r="F857" s="22" t="s">
        <v>99</v>
      </c>
      <c r="G857" s="41"/>
      <c r="H857" s="21" t="s">
        <v>22</v>
      </c>
      <c r="I857" s="21" t="s">
        <v>55</v>
      </c>
      <c r="J857" s="171" t="s">
        <v>70</v>
      </c>
      <c r="K857" s="39" t="s">
        <v>1114</v>
      </c>
      <c r="L857" s="49"/>
      <c r="M857" s="191"/>
      <c r="N857" s="192">
        <v>8000</v>
      </c>
      <c r="O857" s="189">
        <f t="shared" si="13"/>
        <v>505007.26</v>
      </c>
    </row>
    <row r="858" spans="1:15" ht="22.05" hidden="1" customHeight="1" x14ac:dyDescent="0.2">
      <c r="A858" s="186">
        <v>45812</v>
      </c>
      <c r="B858" s="20" t="s">
        <v>35</v>
      </c>
      <c r="C858" s="122">
        <v>229916</v>
      </c>
      <c r="D858" s="123" t="s">
        <v>4887</v>
      </c>
      <c r="E858" s="123" t="s">
        <v>4889</v>
      </c>
      <c r="F858" s="22" t="s">
        <v>99</v>
      </c>
      <c r="G858" s="41"/>
      <c r="H858" s="21" t="s">
        <v>22</v>
      </c>
      <c r="I858" s="21" t="s">
        <v>55</v>
      </c>
      <c r="J858" s="171" t="s">
        <v>70</v>
      </c>
      <c r="K858" s="49" t="s">
        <v>2616</v>
      </c>
      <c r="L858" s="49"/>
      <c r="M858" s="191"/>
      <c r="N858" s="192">
        <v>20253.419999999998</v>
      </c>
      <c r="O858" s="189">
        <f t="shared" si="13"/>
        <v>484753.84</v>
      </c>
    </row>
    <row r="859" spans="1:15" ht="22.05" hidden="1" customHeight="1" x14ac:dyDescent="0.2">
      <c r="A859" s="186">
        <v>45812</v>
      </c>
      <c r="B859" s="20" t="s">
        <v>35</v>
      </c>
      <c r="C859" s="122">
        <v>229919</v>
      </c>
      <c r="D859" s="123" t="s">
        <v>4887</v>
      </c>
      <c r="E859" s="123" t="s">
        <v>574</v>
      </c>
      <c r="F859" s="22" t="s">
        <v>99</v>
      </c>
      <c r="G859" s="41"/>
      <c r="H859" s="21" t="s">
        <v>22</v>
      </c>
      <c r="I859" s="21" t="s">
        <v>55</v>
      </c>
      <c r="J859" s="171" t="s">
        <v>70</v>
      </c>
      <c r="K859" s="49" t="s">
        <v>625</v>
      </c>
      <c r="L859" s="49"/>
      <c r="M859" s="191"/>
      <c r="N859" s="192">
        <v>10000</v>
      </c>
      <c r="O859" s="189">
        <f t="shared" si="13"/>
        <v>474753.84</v>
      </c>
    </row>
    <row r="860" spans="1:15" ht="22.05" hidden="1" customHeight="1" x14ac:dyDescent="0.2">
      <c r="A860" s="186">
        <v>45812</v>
      </c>
      <c r="B860" s="20" t="s">
        <v>35</v>
      </c>
      <c r="C860" s="122">
        <v>1269294</v>
      </c>
      <c r="D860" s="123" t="s">
        <v>1042</v>
      </c>
      <c r="E860" s="123" t="s">
        <v>569</v>
      </c>
      <c r="F860" s="22" t="s">
        <v>99</v>
      </c>
      <c r="G860" s="41"/>
      <c r="H860" s="21" t="s">
        <v>21</v>
      </c>
      <c r="I860" s="21" t="s">
        <v>28</v>
      </c>
      <c r="J860" s="171" t="s">
        <v>30</v>
      </c>
      <c r="K860" s="49" t="s">
        <v>4943</v>
      </c>
      <c r="L860" s="49"/>
      <c r="M860" s="191">
        <v>200000</v>
      </c>
      <c r="N860" s="192"/>
      <c r="O860" s="189">
        <f t="shared" si="13"/>
        <v>674753.84000000008</v>
      </c>
    </row>
    <row r="861" spans="1:15" ht="22.05" hidden="1" customHeight="1" x14ac:dyDescent="0.2">
      <c r="A861" s="186">
        <v>45813</v>
      </c>
      <c r="B861" s="20" t="s">
        <v>35</v>
      </c>
      <c r="C861" s="122">
        <v>240387</v>
      </c>
      <c r="D861" s="123"/>
      <c r="E861" s="123" t="s">
        <v>2543</v>
      </c>
      <c r="F861" s="22" t="s">
        <v>99</v>
      </c>
      <c r="G861" s="41"/>
      <c r="H861" s="21" t="s">
        <v>22</v>
      </c>
      <c r="I861" s="21" t="s">
        <v>81</v>
      </c>
      <c r="J861" s="171" t="s">
        <v>180</v>
      </c>
      <c r="K861" s="49" t="s">
        <v>629</v>
      </c>
      <c r="L861" s="49"/>
      <c r="M861" s="191"/>
      <c r="N861" s="192">
        <v>300792.5</v>
      </c>
      <c r="O861" s="189">
        <f t="shared" si="13"/>
        <v>373961.34000000008</v>
      </c>
    </row>
    <row r="862" spans="1:15" ht="22.05" hidden="1" customHeight="1" x14ac:dyDescent="0.2">
      <c r="A862" s="186">
        <v>45813</v>
      </c>
      <c r="B862" s="20" t="s">
        <v>35</v>
      </c>
      <c r="C862" s="122">
        <v>240389</v>
      </c>
      <c r="D862" s="123"/>
      <c r="E862" s="123" t="s">
        <v>2543</v>
      </c>
      <c r="F862" s="22" t="s">
        <v>99</v>
      </c>
      <c r="G862" s="41"/>
      <c r="H862" s="21" t="s">
        <v>22</v>
      </c>
      <c r="I862" s="21" t="s">
        <v>81</v>
      </c>
      <c r="J862" s="171" t="s">
        <v>181</v>
      </c>
      <c r="K862" s="49" t="s">
        <v>848</v>
      </c>
      <c r="L862" s="49"/>
      <c r="M862" s="191"/>
      <c r="N862" s="192">
        <v>300792.5</v>
      </c>
      <c r="O862" s="189">
        <f t="shared" si="13"/>
        <v>73168.840000000084</v>
      </c>
    </row>
    <row r="863" spans="1:15" ht="22.05" hidden="1" customHeight="1" x14ac:dyDescent="0.2">
      <c r="A863" s="186">
        <v>45813</v>
      </c>
      <c r="B863" s="20" t="s">
        <v>35</v>
      </c>
      <c r="C863" s="122">
        <v>270385</v>
      </c>
      <c r="D863" s="123"/>
      <c r="E863" s="123" t="s">
        <v>4890</v>
      </c>
      <c r="F863" s="22" t="s">
        <v>99</v>
      </c>
      <c r="G863" s="41"/>
      <c r="H863" s="21" t="s">
        <v>22</v>
      </c>
      <c r="I863" s="21" t="s">
        <v>81</v>
      </c>
      <c r="J863" s="171" t="s">
        <v>183</v>
      </c>
      <c r="K863" s="49" t="s">
        <v>628</v>
      </c>
      <c r="L863" s="49"/>
      <c r="M863" s="191"/>
      <c r="N863" s="192">
        <v>35550</v>
      </c>
      <c r="O863" s="189">
        <f t="shared" si="13"/>
        <v>37618.840000000084</v>
      </c>
    </row>
    <row r="864" spans="1:15" ht="22.05" hidden="1" customHeight="1" x14ac:dyDescent="0.2">
      <c r="A864" s="186">
        <v>45813</v>
      </c>
      <c r="B864" s="20" t="s">
        <v>35</v>
      </c>
      <c r="C864" s="122">
        <v>275273</v>
      </c>
      <c r="D864" s="123"/>
      <c r="E864" s="123" t="s">
        <v>578</v>
      </c>
      <c r="F864" s="22" t="s">
        <v>99</v>
      </c>
      <c r="G864" s="41"/>
      <c r="H864" s="21" t="s">
        <v>22</v>
      </c>
      <c r="I864" s="21" t="s">
        <v>81</v>
      </c>
      <c r="J864" s="171" t="s">
        <v>168</v>
      </c>
      <c r="K864" s="49" t="s">
        <v>622</v>
      </c>
      <c r="L864" s="49"/>
      <c r="M864" s="191"/>
      <c r="N864" s="192">
        <v>20000</v>
      </c>
      <c r="O864" s="189">
        <f t="shared" si="13"/>
        <v>17618.840000000084</v>
      </c>
    </row>
    <row r="865" spans="1:15" ht="22.05" hidden="1" customHeight="1" x14ac:dyDescent="0.2">
      <c r="A865" s="186">
        <v>45814</v>
      </c>
      <c r="B865" s="20" t="s">
        <v>35</v>
      </c>
      <c r="C865" s="122">
        <v>148022</v>
      </c>
      <c r="D865" s="123" t="s">
        <v>4891</v>
      </c>
      <c r="E865" s="123" t="s">
        <v>4892</v>
      </c>
      <c r="F865" s="22" t="s">
        <v>99</v>
      </c>
      <c r="G865" s="41"/>
      <c r="H865" s="21" t="s">
        <v>22</v>
      </c>
      <c r="I865" s="21" t="s">
        <v>55</v>
      </c>
      <c r="J865" s="171" t="s">
        <v>70</v>
      </c>
      <c r="K865" s="49" t="s">
        <v>851</v>
      </c>
      <c r="L865" s="49"/>
      <c r="M865" s="191"/>
      <c r="N865" s="192">
        <v>14331.14</v>
      </c>
      <c r="O865" s="189">
        <f t="shared" si="13"/>
        <v>3287.7000000000844</v>
      </c>
    </row>
    <row r="866" spans="1:15" ht="22.05" hidden="1" customHeight="1" x14ac:dyDescent="0.2">
      <c r="A866" s="186">
        <v>45814</v>
      </c>
      <c r="B866" s="20" t="s">
        <v>35</v>
      </c>
      <c r="C866" s="122">
        <v>8569969315</v>
      </c>
      <c r="D866" s="123"/>
      <c r="E866" s="123" t="s">
        <v>597</v>
      </c>
      <c r="F866" s="22" t="s">
        <v>99</v>
      </c>
      <c r="G866" s="41"/>
      <c r="H866" s="21" t="s">
        <v>21</v>
      </c>
      <c r="I866" s="21" t="s">
        <v>81</v>
      </c>
      <c r="J866" s="171" t="s">
        <v>168</v>
      </c>
      <c r="K866" s="49" t="s">
        <v>622</v>
      </c>
      <c r="L866" s="49"/>
      <c r="M866" s="191">
        <v>203000</v>
      </c>
      <c r="N866" s="192"/>
      <c r="O866" s="189">
        <f t="shared" si="13"/>
        <v>206287.70000000007</v>
      </c>
    </row>
    <row r="867" spans="1:15" ht="22.05" hidden="1" customHeight="1" x14ac:dyDescent="0.2">
      <c r="A867" s="186">
        <v>45814</v>
      </c>
      <c r="B867" s="20" t="s">
        <v>35</v>
      </c>
      <c r="C867" s="122">
        <v>531589</v>
      </c>
      <c r="D867" s="123"/>
      <c r="E867" s="123" t="s">
        <v>4893</v>
      </c>
      <c r="F867" s="22" t="s">
        <v>99</v>
      </c>
      <c r="G867" s="41"/>
      <c r="H867" s="21" t="s">
        <v>22</v>
      </c>
      <c r="I867" s="21" t="s">
        <v>81</v>
      </c>
      <c r="J867" s="171" t="s">
        <v>183</v>
      </c>
      <c r="K867" s="49" t="s">
        <v>628</v>
      </c>
      <c r="L867" s="49"/>
      <c r="M867" s="191"/>
      <c r="N867" s="192">
        <v>200462.5</v>
      </c>
      <c r="O867" s="189">
        <f t="shared" si="13"/>
        <v>5825.2000000000698</v>
      </c>
    </row>
    <row r="868" spans="1:15" ht="22.05" hidden="1" customHeight="1" x14ac:dyDescent="0.2">
      <c r="A868" s="186">
        <v>45814</v>
      </c>
      <c r="B868" s="20" t="s">
        <v>35</v>
      </c>
      <c r="C868" s="122">
        <v>3900123313</v>
      </c>
      <c r="D868" s="123"/>
      <c r="E868" s="123" t="s">
        <v>597</v>
      </c>
      <c r="F868" s="22" t="s">
        <v>99</v>
      </c>
      <c r="G868" s="41"/>
      <c r="H868" s="21" t="s">
        <v>21</v>
      </c>
      <c r="I868" s="21" t="s">
        <v>81</v>
      </c>
      <c r="J868" s="171" t="s">
        <v>168</v>
      </c>
      <c r="K868" s="49" t="s">
        <v>622</v>
      </c>
      <c r="L868" s="49"/>
      <c r="M868" s="191">
        <v>100000</v>
      </c>
      <c r="N868" s="192"/>
      <c r="O868" s="189">
        <f t="shared" si="13"/>
        <v>105825.20000000007</v>
      </c>
    </row>
    <row r="869" spans="1:15" ht="22.05" hidden="1" customHeight="1" x14ac:dyDescent="0.2">
      <c r="A869" s="186">
        <v>45814</v>
      </c>
      <c r="B869" s="20" t="s">
        <v>35</v>
      </c>
      <c r="C869" s="122">
        <v>586924</v>
      </c>
      <c r="D869" s="123"/>
      <c r="E869" s="123" t="s">
        <v>3361</v>
      </c>
      <c r="F869" s="22" t="s">
        <v>99</v>
      </c>
      <c r="G869" s="41"/>
      <c r="H869" s="21" t="s">
        <v>22</v>
      </c>
      <c r="I869" s="21" t="s">
        <v>81</v>
      </c>
      <c r="J869" s="171" t="s">
        <v>179</v>
      </c>
      <c r="K869" s="49" t="s">
        <v>617</v>
      </c>
      <c r="L869" s="49"/>
      <c r="M869" s="191"/>
      <c r="N869" s="192">
        <v>100725</v>
      </c>
      <c r="O869" s="189">
        <f t="shared" si="13"/>
        <v>5100.2000000000698</v>
      </c>
    </row>
    <row r="870" spans="1:15" ht="22.05" hidden="1" customHeight="1" x14ac:dyDescent="0.2">
      <c r="A870" s="186">
        <v>45814</v>
      </c>
      <c r="B870" s="20" t="s">
        <v>35</v>
      </c>
      <c r="C870" s="122">
        <v>6766433685</v>
      </c>
      <c r="D870" s="123"/>
      <c r="E870" s="123" t="s">
        <v>597</v>
      </c>
      <c r="F870" s="22" t="s">
        <v>99</v>
      </c>
      <c r="G870" s="41"/>
      <c r="H870" s="21" t="s">
        <v>21</v>
      </c>
      <c r="I870" s="21" t="s">
        <v>81</v>
      </c>
      <c r="J870" s="171" t="s">
        <v>168</v>
      </c>
      <c r="K870" s="49" t="s">
        <v>622</v>
      </c>
      <c r="L870" s="49"/>
      <c r="M870" s="191">
        <v>13000</v>
      </c>
      <c r="N870" s="192"/>
      <c r="O870" s="189">
        <f t="shared" si="13"/>
        <v>18100.20000000007</v>
      </c>
    </row>
    <row r="871" spans="1:15" ht="22.05" hidden="1" customHeight="1" x14ac:dyDescent="0.2">
      <c r="A871" s="186">
        <v>45814</v>
      </c>
      <c r="B871" s="20" t="s">
        <v>35</v>
      </c>
      <c r="C871" s="122">
        <v>753671</v>
      </c>
      <c r="D871" s="123" t="s">
        <v>4894</v>
      </c>
      <c r="E871" s="123" t="s">
        <v>2589</v>
      </c>
      <c r="F871" s="22" t="s">
        <v>99</v>
      </c>
      <c r="G871" s="41"/>
      <c r="H871" s="21" t="s">
        <v>22</v>
      </c>
      <c r="I871" s="21" t="s">
        <v>103</v>
      </c>
      <c r="J871" s="171" t="s">
        <v>93</v>
      </c>
      <c r="K871" s="49" t="s">
        <v>2619</v>
      </c>
      <c r="L871" s="49"/>
      <c r="M871" s="191"/>
      <c r="N871" s="192">
        <v>7027</v>
      </c>
      <c r="O871" s="189">
        <f t="shared" si="13"/>
        <v>11073.20000000007</v>
      </c>
    </row>
    <row r="872" spans="1:15" ht="22.05" hidden="1" customHeight="1" x14ac:dyDescent="0.2">
      <c r="A872" s="186">
        <v>45814</v>
      </c>
      <c r="B872" s="20" t="s">
        <v>35</v>
      </c>
      <c r="C872" s="122">
        <v>755790</v>
      </c>
      <c r="D872" s="123" t="s">
        <v>4895</v>
      </c>
      <c r="E872" s="123" t="s">
        <v>4896</v>
      </c>
      <c r="F872" s="22" t="s">
        <v>99</v>
      </c>
      <c r="G872" s="41"/>
      <c r="H872" s="21" t="s">
        <v>22</v>
      </c>
      <c r="I872" s="21" t="s">
        <v>103</v>
      </c>
      <c r="J872" s="171" t="s">
        <v>92</v>
      </c>
      <c r="K872" s="49" t="s">
        <v>2033</v>
      </c>
      <c r="L872" s="49"/>
      <c r="M872" s="191"/>
      <c r="N872" s="192">
        <v>8032.5</v>
      </c>
      <c r="O872" s="189">
        <f t="shared" si="13"/>
        <v>3040.7000000000698</v>
      </c>
    </row>
    <row r="873" spans="1:15" ht="22.05" hidden="1" customHeight="1" x14ac:dyDescent="0.2">
      <c r="A873" s="186">
        <v>45814</v>
      </c>
      <c r="B873" s="20" t="s">
        <v>35</v>
      </c>
      <c r="C873" s="122">
        <v>757848</v>
      </c>
      <c r="D873" s="123" t="s">
        <v>4897</v>
      </c>
      <c r="E873" s="123" t="s">
        <v>4898</v>
      </c>
      <c r="F873" s="22" t="s">
        <v>99</v>
      </c>
      <c r="G873" s="41"/>
      <c r="H873" s="21" t="s">
        <v>22</v>
      </c>
      <c r="I873" s="21" t="s">
        <v>54</v>
      </c>
      <c r="J873" s="171" t="s">
        <v>63</v>
      </c>
      <c r="K873" s="49" t="s">
        <v>1766</v>
      </c>
      <c r="L873" s="49"/>
      <c r="M873" s="191"/>
      <c r="N873" s="192">
        <v>2172</v>
      </c>
      <c r="O873" s="189">
        <f t="shared" si="13"/>
        <v>868.70000000006985</v>
      </c>
    </row>
    <row r="874" spans="1:15" ht="22.05" hidden="1" customHeight="1" x14ac:dyDescent="0.2">
      <c r="A874" s="186">
        <v>45819</v>
      </c>
      <c r="B874" s="20" t="s">
        <v>35</v>
      </c>
      <c r="C874" s="122">
        <v>2945240833</v>
      </c>
      <c r="D874" s="123"/>
      <c r="E874" s="123" t="s">
        <v>597</v>
      </c>
      <c r="F874" s="22" t="s">
        <v>99</v>
      </c>
      <c r="G874" s="41"/>
      <c r="H874" s="21" t="s">
        <v>21</v>
      </c>
      <c r="I874" s="21" t="s">
        <v>81</v>
      </c>
      <c r="J874" s="171" t="s">
        <v>168</v>
      </c>
      <c r="K874" s="49" t="s">
        <v>622</v>
      </c>
      <c r="L874" s="49"/>
      <c r="M874" s="191">
        <v>739400</v>
      </c>
      <c r="N874" s="192"/>
      <c r="O874" s="189">
        <f t="shared" si="13"/>
        <v>740268.70000000007</v>
      </c>
    </row>
    <row r="875" spans="1:15" ht="22.05" hidden="1" customHeight="1" x14ac:dyDescent="0.2">
      <c r="A875" s="186">
        <v>45819</v>
      </c>
      <c r="B875" s="20" t="s">
        <v>35</v>
      </c>
      <c r="C875" s="122">
        <v>180148</v>
      </c>
      <c r="D875" s="123"/>
      <c r="E875" s="123" t="s">
        <v>4899</v>
      </c>
      <c r="F875" s="22" t="s">
        <v>99</v>
      </c>
      <c r="G875" s="41"/>
      <c r="H875" s="21" t="s">
        <v>22</v>
      </c>
      <c r="I875" s="21" t="s">
        <v>81</v>
      </c>
      <c r="J875" s="171" t="s">
        <v>182</v>
      </c>
      <c r="K875" s="49" t="s">
        <v>4944</v>
      </c>
      <c r="L875" s="49"/>
      <c r="M875" s="191"/>
      <c r="N875" s="192">
        <v>250331.5</v>
      </c>
      <c r="O875" s="189">
        <f t="shared" si="13"/>
        <v>489937.20000000007</v>
      </c>
    </row>
    <row r="876" spans="1:15" ht="22.05" hidden="1" customHeight="1" x14ac:dyDescent="0.2">
      <c r="A876" s="186">
        <v>45819</v>
      </c>
      <c r="B876" s="20" t="s">
        <v>35</v>
      </c>
      <c r="C876" s="122">
        <v>180150</v>
      </c>
      <c r="D876" s="123"/>
      <c r="E876" s="123" t="s">
        <v>4900</v>
      </c>
      <c r="F876" s="22" t="s">
        <v>99</v>
      </c>
      <c r="G876" s="41"/>
      <c r="H876" s="21" t="s">
        <v>22</v>
      </c>
      <c r="I876" s="21" t="s">
        <v>81</v>
      </c>
      <c r="J876" s="171" t="s">
        <v>183</v>
      </c>
      <c r="K876" s="49" t="s">
        <v>628</v>
      </c>
      <c r="L876" s="49"/>
      <c r="M876" s="191"/>
      <c r="N876" s="192">
        <v>200265</v>
      </c>
      <c r="O876" s="189">
        <f t="shared" si="13"/>
        <v>289672.20000000007</v>
      </c>
    </row>
    <row r="877" spans="1:15" ht="22.05" hidden="1" customHeight="1" x14ac:dyDescent="0.2">
      <c r="A877" s="186">
        <v>45819</v>
      </c>
      <c r="B877" s="20" t="s">
        <v>35</v>
      </c>
      <c r="C877" s="122">
        <v>180144</v>
      </c>
      <c r="D877" s="123"/>
      <c r="E877" s="123" t="s">
        <v>4901</v>
      </c>
      <c r="F877" s="22" t="s">
        <v>99</v>
      </c>
      <c r="G877" s="41"/>
      <c r="H877" s="21" t="s">
        <v>22</v>
      </c>
      <c r="I877" s="21" t="s">
        <v>81</v>
      </c>
      <c r="J877" s="171" t="s">
        <v>179</v>
      </c>
      <c r="K877" s="49" t="s">
        <v>617</v>
      </c>
      <c r="L877" s="49"/>
      <c r="M877" s="335"/>
      <c r="N877" s="192">
        <v>98700</v>
      </c>
      <c r="O877" s="189">
        <f t="shared" si="13"/>
        <v>190972.20000000007</v>
      </c>
    </row>
    <row r="878" spans="1:15" ht="22.05" hidden="1" customHeight="1" x14ac:dyDescent="0.2">
      <c r="A878" s="186">
        <v>45819</v>
      </c>
      <c r="B878" s="20" t="s">
        <v>35</v>
      </c>
      <c r="C878" s="122">
        <v>214016</v>
      </c>
      <c r="D878" s="123"/>
      <c r="E878" s="123" t="s">
        <v>567</v>
      </c>
      <c r="F878" s="22" t="s">
        <v>99</v>
      </c>
      <c r="G878" s="41"/>
      <c r="H878" s="21" t="s">
        <v>22</v>
      </c>
      <c r="I878" s="21" t="s">
        <v>81</v>
      </c>
      <c r="J878" s="171" t="s">
        <v>177</v>
      </c>
      <c r="K878" s="49" t="s">
        <v>3380</v>
      </c>
      <c r="L878" s="49"/>
      <c r="M878" s="191"/>
      <c r="N878" s="603">
        <v>27445</v>
      </c>
      <c r="O878" s="189">
        <f t="shared" si="13"/>
        <v>163527.20000000007</v>
      </c>
    </row>
    <row r="879" spans="1:15" ht="22.05" hidden="1" customHeight="1" x14ac:dyDescent="0.2">
      <c r="A879" s="186">
        <v>45819</v>
      </c>
      <c r="B879" s="20" t="s">
        <v>35</v>
      </c>
      <c r="C879" s="122">
        <v>254744</v>
      </c>
      <c r="D879" s="123" t="s">
        <v>4902</v>
      </c>
      <c r="E879" s="123" t="s">
        <v>1061</v>
      </c>
      <c r="F879" s="22" t="s">
        <v>99</v>
      </c>
      <c r="G879" s="41"/>
      <c r="H879" s="21" t="s">
        <v>22</v>
      </c>
      <c r="I879" s="21" t="s">
        <v>55</v>
      </c>
      <c r="J879" s="171" t="s">
        <v>70</v>
      </c>
      <c r="K879" s="49" t="s">
        <v>618</v>
      </c>
      <c r="L879" s="49"/>
      <c r="M879" s="335"/>
      <c r="N879" s="192">
        <v>4900</v>
      </c>
      <c r="O879" s="189">
        <f t="shared" si="13"/>
        <v>158627.20000000007</v>
      </c>
    </row>
    <row r="880" spans="1:15" ht="22.05" hidden="1" customHeight="1" x14ac:dyDescent="0.2">
      <c r="A880" s="186">
        <v>45819</v>
      </c>
      <c r="B880" s="20" t="s">
        <v>35</v>
      </c>
      <c r="C880" s="122">
        <v>254746</v>
      </c>
      <c r="D880" s="123" t="s">
        <v>4903</v>
      </c>
      <c r="E880" s="123" t="s">
        <v>4904</v>
      </c>
      <c r="F880" s="22" t="s">
        <v>99</v>
      </c>
      <c r="G880" s="41"/>
      <c r="H880" s="21" t="s">
        <v>22</v>
      </c>
      <c r="I880" s="21" t="s">
        <v>55</v>
      </c>
      <c r="J880" s="171" t="s">
        <v>70</v>
      </c>
      <c r="K880" s="49" t="s">
        <v>2616</v>
      </c>
      <c r="L880" s="49"/>
      <c r="M880" s="335"/>
      <c r="N880" s="192">
        <v>5574.7</v>
      </c>
      <c r="O880" s="189">
        <f t="shared" si="13"/>
        <v>153052.50000000006</v>
      </c>
    </row>
    <row r="881" spans="1:15" ht="22.05" hidden="1" customHeight="1" x14ac:dyDescent="0.2">
      <c r="A881" s="186">
        <v>45819</v>
      </c>
      <c r="B881" s="20" t="s">
        <v>35</v>
      </c>
      <c r="C881" s="122">
        <v>254737</v>
      </c>
      <c r="D881" s="123" t="s">
        <v>4905</v>
      </c>
      <c r="E881" s="123" t="s">
        <v>4906</v>
      </c>
      <c r="F881" s="22" t="s">
        <v>99</v>
      </c>
      <c r="G881" s="41"/>
      <c r="H881" s="21" t="s">
        <v>22</v>
      </c>
      <c r="I881" s="21" t="s">
        <v>55</v>
      </c>
      <c r="J881" s="171" t="s">
        <v>70</v>
      </c>
      <c r="K881" s="49" t="s">
        <v>625</v>
      </c>
      <c r="L881" s="49"/>
      <c r="M881" s="335"/>
      <c r="N881" s="192">
        <v>15000</v>
      </c>
      <c r="O881" s="189">
        <f t="shared" si="13"/>
        <v>138052.50000000006</v>
      </c>
    </row>
    <row r="882" spans="1:15" ht="22.05" hidden="1" customHeight="1" x14ac:dyDescent="0.2">
      <c r="A882" s="186">
        <v>45819</v>
      </c>
      <c r="B882" s="20" t="s">
        <v>35</v>
      </c>
      <c r="C882" s="122">
        <v>254740</v>
      </c>
      <c r="D882" s="123" t="s">
        <v>4907</v>
      </c>
      <c r="E882" s="123" t="s">
        <v>4908</v>
      </c>
      <c r="F882" s="22" t="s">
        <v>99</v>
      </c>
      <c r="G882" s="41"/>
      <c r="H882" s="21" t="s">
        <v>22</v>
      </c>
      <c r="I882" s="21" t="s">
        <v>55</v>
      </c>
      <c r="J882" s="171" t="s">
        <v>70</v>
      </c>
      <c r="K882" s="49" t="s">
        <v>851</v>
      </c>
      <c r="L882" s="49"/>
      <c r="M882" s="335"/>
      <c r="N882" s="192">
        <v>29678</v>
      </c>
      <c r="O882" s="189">
        <f t="shared" si="13"/>
        <v>108374.50000000006</v>
      </c>
    </row>
    <row r="883" spans="1:15" ht="22.05" hidden="1" customHeight="1" x14ac:dyDescent="0.2">
      <c r="A883" s="186">
        <v>45819</v>
      </c>
      <c r="B883" s="20" t="s">
        <v>35</v>
      </c>
      <c r="C883" s="122">
        <v>138666</v>
      </c>
      <c r="D883" s="123"/>
      <c r="E883" s="123" t="s">
        <v>607</v>
      </c>
      <c r="F883" s="22" t="s">
        <v>120</v>
      </c>
      <c r="G883" s="41"/>
      <c r="H883" s="21" t="s">
        <v>22</v>
      </c>
      <c r="I883" s="21" t="s">
        <v>58</v>
      </c>
      <c r="J883" s="171" t="s">
        <v>101</v>
      </c>
      <c r="K883" s="49" t="s">
        <v>638</v>
      </c>
      <c r="L883" s="49"/>
      <c r="M883" s="199"/>
      <c r="N883" s="193">
        <v>12861.66</v>
      </c>
      <c r="O883" s="189">
        <f t="shared" si="13"/>
        <v>95512.840000000055</v>
      </c>
    </row>
    <row r="884" spans="1:15" ht="22.05" hidden="1" customHeight="1" x14ac:dyDescent="0.2">
      <c r="A884" s="186">
        <v>45820</v>
      </c>
      <c r="B884" s="20" t="s">
        <v>35</v>
      </c>
      <c r="C884" s="122">
        <v>13194</v>
      </c>
      <c r="D884" s="123"/>
      <c r="E884" s="123" t="s">
        <v>608</v>
      </c>
      <c r="F884" s="22" t="s">
        <v>77</v>
      </c>
      <c r="G884" s="41"/>
      <c r="H884" s="21" t="s">
        <v>22</v>
      </c>
      <c r="I884" s="21" t="s">
        <v>57</v>
      </c>
      <c r="J884" s="171" t="s">
        <v>85</v>
      </c>
      <c r="K884" s="49" t="s">
        <v>611</v>
      </c>
      <c r="L884" s="49"/>
      <c r="M884" s="191"/>
      <c r="N884" s="192">
        <v>237</v>
      </c>
      <c r="O884" s="189">
        <f t="shared" si="13"/>
        <v>95275.840000000055</v>
      </c>
    </row>
    <row r="885" spans="1:15" ht="22.05" hidden="1" customHeight="1" x14ac:dyDescent="0.2">
      <c r="A885" s="186">
        <v>45820</v>
      </c>
      <c r="B885" s="20" t="s">
        <v>35</v>
      </c>
      <c r="C885" s="122">
        <v>13194</v>
      </c>
      <c r="D885" s="123"/>
      <c r="E885" s="123" t="s">
        <v>609</v>
      </c>
      <c r="F885" s="22" t="s">
        <v>77</v>
      </c>
      <c r="G885" s="41"/>
      <c r="H885" s="21" t="s">
        <v>22</v>
      </c>
      <c r="I885" s="21" t="s">
        <v>57</v>
      </c>
      <c r="J885" s="171" t="s">
        <v>85</v>
      </c>
      <c r="K885" s="49" t="s">
        <v>611</v>
      </c>
      <c r="L885" s="49"/>
      <c r="M885" s="199"/>
      <c r="N885" s="193">
        <v>37.92</v>
      </c>
      <c r="O885" s="189">
        <f t="shared" si="13"/>
        <v>95237.920000000056</v>
      </c>
    </row>
    <row r="886" spans="1:15" ht="22.05" hidden="1" customHeight="1" x14ac:dyDescent="0.2">
      <c r="A886" s="186">
        <v>45821</v>
      </c>
      <c r="B886" s="20" t="s">
        <v>35</v>
      </c>
      <c r="C886" s="122">
        <v>1629141</v>
      </c>
      <c r="D886" s="123"/>
      <c r="E886" s="123" t="s">
        <v>563</v>
      </c>
      <c r="F886" s="22" t="s">
        <v>120</v>
      </c>
      <c r="G886" s="41"/>
      <c r="H886" s="21" t="s">
        <v>22</v>
      </c>
      <c r="I886" s="21" t="s">
        <v>57</v>
      </c>
      <c r="J886" s="171" t="s">
        <v>86</v>
      </c>
      <c r="K886" s="49" t="s">
        <v>611</v>
      </c>
      <c r="L886" s="49"/>
      <c r="M886" s="335"/>
      <c r="N886" s="192">
        <v>54918.76</v>
      </c>
      <c r="O886" s="189">
        <f t="shared" si="13"/>
        <v>40319.160000000054</v>
      </c>
    </row>
    <row r="887" spans="1:15" ht="22.05" hidden="1" customHeight="1" x14ac:dyDescent="0.2">
      <c r="A887" s="186">
        <v>45821</v>
      </c>
      <c r="B887" s="20" t="s">
        <v>35</v>
      </c>
      <c r="C887" s="122">
        <v>2403183515</v>
      </c>
      <c r="D887" s="123"/>
      <c r="E887" s="123" t="s">
        <v>597</v>
      </c>
      <c r="F887" s="22" t="s">
        <v>99</v>
      </c>
      <c r="G887" s="41"/>
      <c r="H887" s="21" t="s">
        <v>21</v>
      </c>
      <c r="I887" s="21" t="s">
        <v>81</v>
      </c>
      <c r="J887" s="171" t="s">
        <v>168</v>
      </c>
      <c r="K887" s="49" t="s">
        <v>622</v>
      </c>
      <c r="L887" s="49"/>
      <c r="M887" s="191">
        <v>275700</v>
      </c>
      <c r="N887" s="192"/>
      <c r="O887" s="189">
        <f t="shared" si="13"/>
        <v>316019.16000000003</v>
      </c>
    </row>
    <row r="888" spans="1:15" ht="22.05" hidden="1" customHeight="1" x14ac:dyDescent="0.2">
      <c r="A888" s="186">
        <v>45821</v>
      </c>
      <c r="B888" s="20" t="s">
        <v>35</v>
      </c>
      <c r="C888" s="122">
        <v>273699</v>
      </c>
      <c r="D888" s="123"/>
      <c r="E888" s="123" t="s">
        <v>4909</v>
      </c>
      <c r="F888" s="22" t="s">
        <v>99</v>
      </c>
      <c r="G888" s="41"/>
      <c r="H888" s="21" t="s">
        <v>22</v>
      </c>
      <c r="I888" s="21" t="s">
        <v>81</v>
      </c>
      <c r="J888" s="171" t="s">
        <v>180</v>
      </c>
      <c r="K888" s="49" t="s">
        <v>629</v>
      </c>
      <c r="L888" s="49"/>
      <c r="M888" s="191"/>
      <c r="N888" s="192">
        <v>107045</v>
      </c>
      <c r="O888" s="189">
        <f t="shared" si="13"/>
        <v>208974.16000000003</v>
      </c>
    </row>
    <row r="889" spans="1:15" ht="22.05" hidden="1" customHeight="1" x14ac:dyDescent="0.2">
      <c r="A889" s="186">
        <v>45821</v>
      </c>
      <c r="B889" s="20" t="s">
        <v>35</v>
      </c>
      <c r="C889" s="122">
        <v>277702</v>
      </c>
      <c r="D889" s="123"/>
      <c r="E889" s="123" t="s">
        <v>4909</v>
      </c>
      <c r="F889" s="22" t="s">
        <v>99</v>
      </c>
      <c r="G889" s="41"/>
      <c r="H889" s="21" t="s">
        <v>22</v>
      </c>
      <c r="I889" s="21" t="s">
        <v>81</v>
      </c>
      <c r="J889" s="171" t="s">
        <v>181</v>
      </c>
      <c r="K889" s="49" t="s">
        <v>848</v>
      </c>
      <c r="L889" s="49"/>
      <c r="M889" s="191"/>
      <c r="N889" s="192">
        <v>107045</v>
      </c>
      <c r="O889" s="189">
        <f t="shared" ref="O889:O920" si="14">O888+M889-N889</f>
        <v>101929.16000000003</v>
      </c>
    </row>
    <row r="890" spans="1:15" ht="22.05" hidden="1" customHeight="1" x14ac:dyDescent="0.2">
      <c r="A890" s="186">
        <v>45821</v>
      </c>
      <c r="B890" s="20" t="s">
        <v>35</v>
      </c>
      <c r="C890" s="122">
        <v>1645802</v>
      </c>
      <c r="D890" s="123"/>
      <c r="E890" s="123" t="s">
        <v>563</v>
      </c>
      <c r="F890" s="22" t="s">
        <v>120</v>
      </c>
      <c r="G890" s="41"/>
      <c r="H890" s="21" t="s">
        <v>22</v>
      </c>
      <c r="I890" s="21" t="s">
        <v>57</v>
      </c>
      <c r="J890" s="171" t="s">
        <v>86</v>
      </c>
      <c r="K890" s="49" t="s">
        <v>611</v>
      </c>
      <c r="L890" s="49"/>
      <c r="M890" s="191"/>
      <c r="N890" s="192">
        <v>49426.87</v>
      </c>
      <c r="O890" s="189">
        <f t="shared" si="14"/>
        <v>52502.29000000003</v>
      </c>
    </row>
    <row r="891" spans="1:15" ht="22.05" hidden="1" customHeight="1" x14ac:dyDescent="0.2">
      <c r="A891" s="186">
        <v>45821</v>
      </c>
      <c r="B891" s="20" t="s">
        <v>35</v>
      </c>
      <c r="C891" s="122">
        <v>1645823</v>
      </c>
      <c r="D891" s="123"/>
      <c r="E891" s="123" t="s">
        <v>563</v>
      </c>
      <c r="F891" s="22" t="s">
        <v>120</v>
      </c>
      <c r="G891" s="41"/>
      <c r="H891" s="21" t="s">
        <v>22</v>
      </c>
      <c r="I891" s="21" t="s">
        <v>57</v>
      </c>
      <c r="J891" s="171" t="s">
        <v>86</v>
      </c>
      <c r="K891" s="49" t="s">
        <v>611</v>
      </c>
      <c r="L891" s="49"/>
      <c r="M891" s="191"/>
      <c r="N891" s="192">
        <v>47230.13</v>
      </c>
      <c r="O891" s="189">
        <f t="shared" si="14"/>
        <v>5272.1600000000326</v>
      </c>
    </row>
    <row r="892" spans="1:15" ht="22.05" hidden="1" customHeight="1" x14ac:dyDescent="0.2">
      <c r="A892" s="186">
        <v>45821</v>
      </c>
      <c r="B892" s="20" t="s">
        <v>35</v>
      </c>
      <c r="C892" s="122">
        <v>595347</v>
      </c>
      <c r="D892" s="123"/>
      <c r="E892" s="123" t="s">
        <v>569</v>
      </c>
      <c r="F892" s="22" t="s">
        <v>99</v>
      </c>
      <c r="G892" s="41"/>
      <c r="H892" s="21" t="s">
        <v>21</v>
      </c>
      <c r="I892" s="21" t="s">
        <v>28</v>
      </c>
      <c r="J892" s="171" t="s">
        <v>30</v>
      </c>
      <c r="K892" s="49" t="s">
        <v>4945</v>
      </c>
      <c r="L892" s="49"/>
      <c r="M892" s="191">
        <v>155610</v>
      </c>
      <c r="N892" s="192"/>
      <c r="O892" s="189">
        <f t="shared" si="14"/>
        <v>160882.16000000003</v>
      </c>
    </row>
    <row r="893" spans="1:15" ht="22.05" hidden="1" customHeight="1" x14ac:dyDescent="0.2">
      <c r="A893" s="186">
        <v>45821</v>
      </c>
      <c r="B893" s="20" t="s">
        <v>35</v>
      </c>
      <c r="C893" s="122">
        <v>1486098</v>
      </c>
      <c r="D893" s="123"/>
      <c r="E893" s="123" t="s">
        <v>569</v>
      </c>
      <c r="F893" s="22" t="s">
        <v>99</v>
      </c>
      <c r="G893" s="41"/>
      <c r="H893" s="21" t="s">
        <v>21</v>
      </c>
      <c r="I893" s="21" t="s">
        <v>28</v>
      </c>
      <c r="J893" s="171" t="s">
        <v>30</v>
      </c>
      <c r="K893" s="49" t="s">
        <v>1079</v>
      </c>
      <c r="L893" s="49"/>
      <c r="M893" s="191">
        <v>187680</v>
      </c>
      <c r="N893" s="192"/>
      <c r="O893" s="189">
        <f t="shared" si="14"/>
        <v>348562.16000000003</v>
      </c>
    </row>
    <row r="894" spans="1:15" ht="22.05" hidden="1" customHeight="1" x14ac:dyDescent="0.2">
      <c r="A894" s="186">
        <v>45821</v>
      </c>
      <c r="B894" s="20" t="s">
        <v>35</v>
      </c>
      <c r="C894" s="197" t="s">
        <v>4910</v>
      </c>
      <c r="D894" s="123"/>
      <c r="E894" s="123" t="s">
        <v>2582</v>
      </c>
      <c r="F894" s="22" t="s">
        <v>99</v>
      </c>
      <c r="G894" s="41"/>
      <c r="H894" s="21" t="s">
        <v>22</v>
      </c>
      <c r="I894" s="21" t="s">
        <v>103</v>
      </c>
      <c r="J894" s="171" t="s">
        <v>94</v>
      </c>
      <c r="K894" s="39" t="s">
        <v>2685</v>
      </c>
      <c r="L894" s="49"/>
      <c r="M894" s="191"/>
      <c r="N894" s="192">
        <v>15000</v>
      </c>
      <c r="O894" s="189">
        <f t="shared" si="14"/>
        <v>333562.16000000003</v>
      </c>
    </row>
    <row r="895" spans="1:15" ht="22.05" hidden="1" customHeight="1" x14ac:dyDescent="0.2">
      <c r="A895" s="186">
        <v>45821</v>
      </c>
      <c r="B895" s="20" t="s">
        <v>35</v>
      </c>
      <c r="C895" s="122">
        <v>234899</v>
      </c>
      <c r="D895" s="123"/>
      <c r="E895" s="123" t="s">
        <v>606</v>
      </c>
      <c r="F895" s="22" t="s">
        <v>120</v>
      </c>
      <c r="G895" s="41"/>
      <c r="H895" s="21" t="s">
        <v>22</v>
      </c>
      <c r="I895" s="21" t="s">
        <v>58</v>
      </c>
      <c r="J895" s="171" t="s">
        <v>101</v>
      </c>
      <c r="K895" s="49" t="s">
        <v>638</v>
      </c>
      <c r="L895" s="49"/>
      <c r="M895" s="191"/>
      <c r="N895" s="192">
        <v>8509.86</v>
      </c>
      <c r="O895" s="189">
        <f t="shared" si="14"/>
        <v>325052.30000000005</v>
      </c>
    </row>
    <row r="896" spans="1:15" ht="22.05" hidden="1" customHeight="1" x14ac:dyDescent="0.2">
      <c r="A896" s="186">
        <v>45822</v>
      </c>
      <c r="B896" s="20" t="s">
        <v>35</v>
      </c>
      <c r="C896" s="122">
        <v>126885</v>
      </c>
      <c r="D896" s="123" t="s">
        <v>4911</v>
      </c>
      <c r="E896" s="123" t="s">
        <v>4912</v>
      </c>
      <c r="F896" s="22" t="s">
        <v>99</v>
      </c>
      <c r="G896" s="41"/>
      <c r="H896" s="21" t="s">
        <v>22</v>
      </c>
      <c r="I896" s="21" t="s">
        <v>55</v>
      </c>
      <c r="J896" s="171" t="s">
        <v>70</v>
      </c>
      <c r="K896" s="49" t="s">
        <v>612</v>
      </c>
      <c r="L896" s="49"/>
      <c r="M896" s="191"/>
      <c r="N896" s="192">
        <v>8425</v>
      </c>
      <c r="O896" s="189">
        <f t="shared" si="14"/>
        <v>316627.30000000005</v>
      </c>
    </row>
    <row r="897" spans="1:15" ht="22.05" hidden="1" customHeight="1" x14ac:dyDescent="0.2">
      <c r="A897" s="186">
        <v>45822</v>
      </c>
      <c r="B897" s="20" t="s">
        <v>35</v>
      </c>
      <c r="C897" s="122">
        <v>136354</v>
      </c>
      <c r="D897" s="123"/>
      <c r="E897" s="123" t="s">
        <v>4913</v>
      </c>
      <c r="F897" s="22" t="s">
        <v>99</v>
      </c>
      <c r="G897" s="41"/>
      <c r="H897" s="21" t="s">
        <v>22</v>
      </c>
      <c r="I897" s="21" t="s">
        <v>55</v>
      </c>
      <c r="J897" s="171" t="s">
        <v>70</v>
      </c>
      <c r="K897" s="49" t="s">
        <v>1109</v>
      </c>
      <c r="L897" s="49"/>
      <c r="M897" s="191"/>
      <c r="N897" s="192">
        <v>13000</v>
      </c>
      <c r="O897" s="189">
        <f t="shared" si="14"/>
        <v>303627.30000000005</v>
      </c>
    </row>
    <row r="898" spans="1:15" ht="22.05" hidden="1" customHeight="1" x14ac:dyDescent="0.2">
      <c r="A898" s="186">
        <v>45824</v>
      </c>
      <c r="B898" s="20" t="s">
        <v>35</v>
      </c>
      <c r="C898" s="122">
        <v>63124</v>
      </c>
      <c r="D898" s="123"/>
      <c r="E898" s="123" t="s">
        <v>605</v>
      </c>
      <c r="F898" s="22" t="s">
        <v>120</v>
      </c>
      <c r="G898" s="41"/>
      <c r="H898" s="21" t="s">
        <v>22</v>
      </c>
      <c r="I898" s="21" t="s">
        <v>58</v>
      </c>
      <c r="J898" s="171" t="s">
        <v>101</v>
      </c>
      <c r="K898" s="49" t="s">
        <v>3993</v>
      </c>
      <c r="L898" s="49"/>
      <c r="M898" s="191"/>
      <c r="N898" s="192">
        <v>8600.76</v>
      </c>
      <c r="O898" s="189">
        <f t="shared" si="14"/>
        <v>295026.54000000004</v>
      </c>
    </row>
    <row r="899" spans="1:15" ht="22.05" hidden="1" customHeight="1" x14ac:dyDescent="0.2">
      <c r="A899" s="186">
        <v>45824</v>
      </c>
      <c r="B899" s="20" t="s">
        <v>35</v>
      </c>
      <c r="C899" s="122">
        <v>364778</v>
      </c>
      <c r="D899" s="123" t="s">
        <v>4914</v>
      </c>
      <c r="E899" s="123" t="s">
        <v>4915</v>
      </c>
      <c r="F899" s="22" t="s">
        <v>99</v>
      </c>
      <c r="G899" s="41"/>
      <c r="H899" s="21" t="s">
        <v>22</v>
      </c>
      <c r="I899" s="21" t="s">
        <v>55</v>
      </c>
      <c r="J899" s="171" t="s">
        <v>70</v>
      </c>
      <c r="K899" s="49" t="s">
        <v>612</v>
      </c>
      <c r="L899" s="49"/>
      <c r="M899" s="191"/>
      <c r="N899" s="192">
        <v>106825</v>
      </c>
      <c r="O899" s="189">
        <f t="shared" si="14"/>
        <v>188201.54000000004</v>
      </c>
    </row>
    <row r="900" spans="1:15" ht="22.05" hidden="1" customHeight="1" x14ac:dyDescent="0.2">
      <c r="A900" s="186">
        <v>45824</v>
      </c>
      <c r="B900" s="20" t="s">
        <v>35</v>
      </c>
      <c r="C900" s="122">
        <v>364782</v>
      </c>
      <c r="D900" s="123" t="s">
        <v>4914</v>
      </c>
      <c r="E900" s="123" t="s">
        <v>3950</v>
      </c>
      <c r="F900" s="22" t="s">
        <v>99</v>
      </c>
      <c r="G900" s="41"/>
      <c r="H900" s="21" t="s">
        <v>22</v>
      </c>
      <c r="I900" s="21" t="s">
        <v>55</v>
      </c>
      <c r="J900" s="171" t="s">
        <v>70</v>
      </c>
      <c r="K900" s="49" t="s">
        <v>1114</v>
      </c>
      <c r="L900" s="49"/>
      <c r="M900" s="191"/>
      <c r="N900" s="192">
        <v>8000</v>
      </c>
      <c r="O900" s="189">
        <f t="shared" si="14"/>
        <v>180201.54000000004</v>
      </c>
    </row>
    <row r="901" spans="1:15" ht="22.05" hidden="1" customHeight="1" x14ac:dyDescent="0.2">
      <c r="A901" s="186">
        <v>45824</v>
      </c>
      <c r="B901" s="20" t="s">
        <v>35</v>
      </c>
      <c r="C901" s="122">
        <v>364780</v>
      </c>
      <c r="D901" s="123" t="s">
        <v>4914</v>
      </c>
      <c r="E901" s="123" t="s">
        <v>4916</v>
      </c>
      <c r="F901" s="22" t="s">
        <v>99</v>
      </c>
      <c r="G901" s="41"/>
      <c r="H901" s="21" t="s">
        <v>22</v>
      </c>
      <c r="I901" s="21" t="s">
        <v>55</v>
      </c>
      <c r="J901" s="171" t="s">
        <v>70</v>
      </c>
      <c r="K901" s="49" t="s">
        <v>625</v>
      </c>
      <c r="L901" s="49"/>
      <c r="M901" s="191"/>
      <c r="N901" s="192">
        <v>3240</v>
      </c>
      <c r="O901" s="189">
        <f t="shared" si="14"/>
        <v>176961.54000000004</v>
      </c>
    </row>
    <row r="902" spans="1:15" ht="22.05" hidden="1" customHeight="1" x14ac:dyDescent="0.2">
      <c r="A902" s="186">
        <v>45824</v>
      </c>
      <c r="B902" s="20" t="s">
        <v>35</v>
      </c>
      <c r="C902" s="122">
        <v>378638</v>
      </c>
      <c r="D902" s="123" t="s">
        <v>4917</v>
      </c>
      <c r="E902" s="123" t="s">
        <v>4918</v>
      </c>
      <c r="F902" s="22" t="s">
        <v>99</v>
      </c>
      <c r="G902" s="41"/>
      <c r="H902" s="21" t="s">
        <v>22</v>
      </c>
      <c r="I902" s="21" t="s">
        <v>55</v>
      </c>
      <c r="J902" s="171" t="s">
        <v>70</v>
      </c>
      <c r="K902" s="49" t="s">
        <v>612</v>
      </c>
      <c r="L902" s="49"/>
      <c r="M902" s="191"/>
      <c r="N902" s="192">
        <v>1110</v>
      </c>
      <c r="O902" s="189">
        <f t="shared" si="14"/>
        <v>175851.54000000004</v>
      </c>
    </row>
    <row r="903" spans="1:15" ht="22.05" hidden="1" customHeight="1" x14ac:dyDescent="0.2">
      <c r="A903" s="186">
        <v>45824</v>
      </c>
      <c r="B903" s="20" t="s">
        <v>35</v>
      </c>
      <c r="C903" s="122">
        <v>378639</v>
      </c>
      <c r="D903" s="123" t="s">
        <v>4917</v>
      </c>
      <c r="E903" s="123" t="s">
        <v>4919</v>
      </c>
      <c r="F903" s="22" t="s">
        <v>99</v>
      </c>
      <c r="G903" s="41"/>
      <c r="H903" s="21" t="s">
        <v>22</v>
      </c>
      <c r="I903" s="21" t="s">
        <v>55</v>
      </c>
      <c r="J903" s="171" t="s">
        <v>70</v>
      </c>
      <c r="K903" s="49" t="s">
        <v>2616</v>
      </c>
      <c r="L903" s="49"/>
      <c r="M903" s="191"/>
      <c r="N903" s="192">
        <v>71694.399999999994</v>
      </c>
      <c r="O903" s="189">
        <f t="shared" si="14"/>
        <v>104157.14000000004</v>
      </c>
    </row>
    <row r="904" spans="1:15" ht="22.05" hidden="1" customHeight="1" x14ac:dyDescent="0.2">
      <c r="A904" s="186">
        <v>45824</v>
      </c>
      <c r="B904" s="20" t="s">
        <v>35</v>
      </c>
      <c r="C904" s="122">
        <v>454604</v>
      </c>
      <c r="D904" s="123" t="s">
        <v>4920</v>
      </c>
      <c r="E904" s="123" t="s">
        <v>4921</v>
      </c>
      <c r="F904" s="22" t="s">
        <v>99</v>
      </c>
      <c r="G904" s="41"/>
      <c r="H904" s="21" t="s">
        <v>22</v>
      </c>
      <c r="I904" s="21" t="s">
        <v>55</v>
      </c>
      <c r="J904" s="171" t="s">
        <v>70</v>
      </c>
      <c r="K904" s="49" t="s">
        <v>612</v>
      </c>
      <c r="L904" s="49"/>
      <c r="M904" s="191"/>
      <c r="N904" s="192">
        <v>36110</v>
      </c>
      <c r="O904" s="189">
        <f t="shared" si="14"/>
        <v>68047.140000000043</v>
      </c>
    </row>
    <row r="905" spans="1:15" ht="22.05" hidden="1" customHeight="1" x14ac:dyDescent="0.2">
      <c r="A905" s="186">
        <v>45824</v>
      </c>
      <c r="B905" s="20" t="s">
        <v>35</v>
      </c>
      <c r="C905" s="122">
        <v>454606</v>
      </c>
      <c r="D905" s="123" t="s">
        <v>4920</v>
      </c>
      <c r="E905" s="123" t="s">
        <v>4916</v>
      </c>
      <c r="F905" s="22" t="s">
        <v>99</v>
      </c>
      <c r="G905" s="41"/>
      <c r="H905" s="21" t="s">
        <v>22</v>
      </c>
      <c r="I905" s="21" t="s">
        <v>55</v>
      </c>
      <c r="J905" s="171" t="s">
        <v>70</v>
      </c>
      <c r="K905" s="49" t="s">
        <v>625</v>
      </c>
      <c r="L905" s="49"/>
      <c r="M905" s="191"/>
      <c r="N905" s="192">
        <v>3240</v>
      </c>
      <c r="O905" s="189">
        <f t="shared" si="14"/>
        <v>64807.140000000043</v>
      </c>
    </row>
    <row r="906" spans="1:15" ht="22.05" hidden="1" customHeight="1" x14ac:dyDescent="0.2">
      <c r="A906" s="186">
        <v>45793</v>
      </c>
      <c r="B906" s="20" t="s">
        <v>35</v>
      </c>
      <c r="C906" s="122">
        <v>807525</v>
      </c>
      <c r="D906" s="123"/>
      <c r="E906" s="123" t="s">
        <v>4922</v>
      </c>
      <c r="F906" s="22" t="s">
        <v>99</v>
      </c>
      <c r="G906" s="41"/>
      <c r="H906" s="21" t="s">
        <v>22</v>
      </c>
      <c r="I906" s="21" t="s">
        <v>103</v>
      </c>
      <c r="J906" s="171" t="s">
        <v>93</v>
      </c>
      <c r="K906" s="49" t="s">
        <v>1112</v>
      </c>
      <c r="L906" s="49"/>
      <c r="M906" s="191"/>
      <c r="N906" s="192">
        <v>4185</v>
      </c>
      <c r="O906" s="189">
        <f t="shared" si="14"/>
        <v>60622.140000000043</v>
      </c>
    </row>
    <row r="907" spans="1:15" ht="22.05" hidden="1" customHeight="1" x14ac:dyDescent="0.2">
      <c r="A907" s="186">
        <v>45824</v>
      </c>
      <c r="B907" s="20" t="s">
        <v>35</v>
      </c>
      <c r="C907" s="122">
        <v>2131930</v>
      </c>
      <c r="D907" s="123"/>
      <c r="E907" s="123" t="s">
        <v>813</v>
      </c>
      <c r="F907" s="22" t="s">
        <v>120</v>
      </c>
      <c r="G907" s="41"/>
      <c r="H907" s="21" t="s">
        <v>22</v>
      </c>
      <c r="I907" s="21" t="s">
        <v>58</v>
      </c>
      <c r="J907" s="171" t="s">
        <v>101</v>
      </c>
      <c r="K907" s="49" t="s">
        <v>843</v>
      </c>
      <c r="L907" s="49"/>
      <c r="M907" s="335"/>
      <c r="N907" s="192">
        <v>33273.29</v>
      </c>
      <c r="O907" s="189">
        <f t="shared" si="14"/>
        <v>27348.850000000042</v>
      </c>
    </row>
    <row r="908" spans="1:15" ht="22.05" hidden="1" customHeight="1" x14ac:dyDescent="0.2">
      <c r="A908" s="186">
        <v>45825</v>
      </c>
      <c r="B908" s="20" t="s">
        <v>35</v>
      </c>
      <c r="C908" s="122">
        <v>116399</v>
      </c>
      <c r="D908" s="123"/>
      <c r="E908" s="123" t="s">
        <v>4923</v>
      </c>
      <c r="F908" s="22" t="s">
        <v>99</v>
      </c>
      <c r="G908" s="41"/>
      <c r="H908" s="21" t="s">
        <v>22</v>
      </c>
      <c r="I908" s="21" t="s">
        <v>103</v>
      </c>
      <c r="J908" s="171" t="s">
        <v>60</v>
      </c>
      <c r="K908" s="49" t="s">
        <v>631</v>
      </c>
      <c r="L908" s="49"/>
      <c r="M908" s="335"/>
      <c r="N908" s="192">
        <v>3900</v>
      </c>
      <c r="O908" s="189">
        <f t="shared" si="14"/>
        <v>23448.850000000042</v>
      </c>
    </row>
    <row r="909" spans="1:15" ht="22.05" hidden="1" customHeight="1" x14ac:dyDescent="0.2">
      <c r="A909" s="186">
        <v>45825</v>
      </c>
      <c r="B909" s="20" t="s">
        <v>35</v>
      </c>
      <c r="C909" s="122">
        <v>496819</v>
      </c>
      <c r="D909" s="123"/>
      <c r="E909" s="123" t="s">
        <v>1201</v>
      </c>
      <c r="F909" s="22" t="s">
        <v>79</v>
      </c>
      <c r="G909" s="41"/>
      <c r="H909" s="21" t="s">
        <v>21</v>
      </c>
      <c r="I909" s="21" t="s">
        <v>81</v>
      </c>
      <c r="J909" s="171" t="s">
        <v>33</v>
      </c>
      <c r="K909" s="49" t="s">
        <v>51</v>
      </c>
      <c r="L909" s="49"/>
      <c r="M909" s="335">
        <v>40000</v>
      </c>
      <c r="N909" s="192"/>
      <c r="O909" s="189">
        <f t="shared" si="14"/>
        <v>63448.850000000042</v>
      </c>
    </row>
    <row r="910" spans="1:15" ht="22.05" hidden="1" customHeight="1" x14ac:dyDescent="0.2">
      <c r="A910" s="186">
        <v>45825</v>
      </c>
      <c r="B910" s="20" t="s">
        <v>35</v>
      </c>
      <c r="C910" s="122">
        <v>160643</v>
      </c>
      <c r="D910" s="123"/>
      <c r="E910" s="123" t="s">
        <v>4924</v>
      </c>
      <c r="F910" s="22" t="s">
        <v>99</v>
      </c>
      <c r="G910" s="41"/>
      <c r="H910" s="21" t="s">
        <v>22</v>
      </c>
      <c r="I910" s="21" t="s">
        <v>56</v>
      </c>
      <c r="J910" s="171" t="s">
        <v>89</v>
      </c>
      <c r="K910" s="49" t="s">
        <v>636</v>
      </c>
      <c r="L910" s="49"/>
      <c r="M910" s="335"/>
      <c r="N910" s="192">
        <v>8994.74</v>
      </c>
      <c r="O910" s="189">
        <f t="shared" si="14"/>
        <v>54454.110000000044</v>
      </c>
    </row>
    <row r="911" spans="1:15" ht="22.05" hidden="1" customHeight="1" x14ac:dyDescent="0.2">
      <c r="A911" s="186">
        <v>45825</v>
      </c>
      <c r="B911" s="20" t="s">
        <v>35</v>
      </c>
      <c r="C911" s="122">
        <v>171654</v>
      </c>
      <c r="D911" s="123"/>
      <c r="E911" s="123" t="s">
        <v>4925</v>
      </c>
      <c r="F911" s="22" t="s">
        <v>99</v>
      </c>
      <c r="G911" s="41"/>
      <c r="H911" s="21" t="s">
        <v>22</v>
      </c>
      <c r="I911" s="21" t="s">
        <v>56</v>
      </c>
      <c r="J911" s="171" t="s">
        <v>89</v>
      </c>
      <c r="K911" s="49" t="s">
        <v>636</v>
      </c>
      <c r="L911" s="49"/>
      <c r="M911" s="191"/>
      <c r="N911" s="192">
        <v>23350.95</v>
      </c>
      <c r="O911" s="189">
        <f t="shared" si="14"/>
        <v>31103.160000000044</v>
      </c>
    </row>
    <row r="912" spans="1:15" ht="22.05" hidden="1" customHeight="1" x14ac:dyDescent="0.2">
      <c r="A912" s="186">
        <v>45825</v>
      </c>
      <c r="B912" s="20" t="s">
        <v>35</v>
      </c>
      <c r="C912" s="122">
        <v>176644</v>
      </c>
      <c r="D912" s="123"/>
      <c r="E912" s="123" t="s">
        <v>4925</v>
      </c>
      <c r="F912" s="22" t="s">
        <v>99</v>
      </c>
      <c r="G912" s="41"/>
      <c r="H912" s="21" t="s">
        <v>22</v>
      </c>
      <c r="I912" s="21" t="s">
        <v>56</v>
      </c>
      <c r="J912" s="171" t="s">
        <v>89</v>
      </c>
      <c r="K912" s="49" t="s">
        <v>636</v>
      </c>
      <c r="L912" s="49"/>
      <c r="M912" s="191"/>
      <c r="N912" s="192">
        <v>20608.189999999999</v>
      </c>
      <c r="O912" s="189">
        <f t="shared" si="14"/>
        <v>10494.970000000045</v>
      </c>
    </row>
    <row r="913" spans="1:15" ht="22.05" hidden="1" customHeight="1" x14ac:dyDescent="0.2">
      <c r="A913" s="186">
        <v>45825</v>
      </c>
      <c r="B913" s="20" t="s">
        <v>35</v>
      </c>
      <c r="C913" s="122">
        <v>180305</v>
      </c>
      <c r="D913" s="123"/>
      <c r="E913" s="123" t="s">
        <v>3299</v>
      </c>
      <c r="F913" s="22" t="s">
        <v>99</v>
      </c>
      <c r="G913" s="41"/>
      <c r="H913" s="21" t="s">
        <v>22</v>
      </c>
      <c r="I913" s="21" t="s">
        <v>59</v>
      </c>
      <c r="J913" s="171" t="s">
        <v>59</v>
      </c>
      <c r="K913" s="49" t="s">
        <v>1894</v>
      </c>
      <c r="L913" s="49"/>
      <c r="M913" s="191"/>
      <c r="N913" s="192">
        <v>10069</v>
      </c>
      <c r="O913" s="189">
        <f t="shared" si="14"/>
        <v>425.97000000004482</v>
      </c>
    </row>
    <row r="914" spans="1:15" ht="22.05" hidden="1" customHeight="1" x14ac:dyDescent="0.2">
      <c r="A914" s="186">
        <v>45825</v>
      </c>
      <c r="B914" s="20" t="s">
        <v>35</v>
      </c>
      <c r="C914" s="122">
        <v>3759118047</v>
      </c>
      <c r="D914" s="123"/>
      <c r="E914" s="123" t="s">
        <v>597</v>
      </c>
      <c r="F914" s="22" t="s">
        <v>99</v>
      </c>
      <c r="G914" s="41"/>
      <c r="H914" s="21" t="s">
        <v>21</v>
      </c>
      <c r="I914" s="21" t="s">
        <v>81</v>
      </c>
      <c r="J914" s="171" t="s">
        <v>168</v>
      </c>
      <c r="K914" s="49" t="s">
        <v>622</v>
      </c>
      <c r="L914" s="49"/>
      <c r="M914" s="191">
        <v>17000</v>
      </c>
      <c r="N914" s="192"/>
      <c r="O914" s="189">
        <f t="shared" si="14"/>
        <v>17425.970000000045</v>
      </c>
    </row>
    <row r="915" spans="1:15" ht="22.05" hidden="1" customHeight="1" x14ac:dyDescent="0.2">
      <c r="A915" s="186">
        <v>45825</v>
      </c>
      <c r="B915" s="20" t="s">
        <v>35</v>
      </c>
      <c r="C915" s="122">
        <v>200691</v>
      </c>
      <c r="D915" s="123"/>
      <c r="E915" s="123" t="s">
        <v>4926</v>
      </c>
      <c r="F915" s="22" t="s">
        <v>99</v>
      </c>
      <c r="G915" s="41"/>
      <c r="H915" s="21" t="s">
        <v>21</v>
      </c>
      <c r="I915" s="21" t="s">
        <v>81</v>
      </c>
      <c r="J915" s="171" t="s">
        <v>171</v>
      </c>
      <c r="K915" s="49" t="s">
        <v>621</v>
      </c>
      <c r="L915" s="49"/>
      <c r="M915" s="191">
        <v>8994.74</v>
      </c>
      <c r="N915" s="192"/>
      <c r="O915" s="189">
        <f t="shared" si="14"/>
        <v>26420.710000000043</v>
      </c>
    </row>
    <row r="916" spans="1:15" ht="22.05" hidden="1" customHeight="1" x14ac:dyDescent="0.2">
      <c r="A916" s="186">
        <v>45825</v>
      </c>
      <c r="B916" s="20" t="s">
        <v>35</v>
      </c>
      <c r="C916" s="122">
        <v>252074</v>
      </c>
      <c r="D916" s="123"/>
      <c r="E916" s="123" t="s">
        <v>1066</v>
      </c>
      <c r="F916" s="22" t="s">
        <v>99</v>
      </c>
      <c r="G916" s="41"/>
      <c r="H916" s="21" t="s">
        <v>21</v>
      </c>
      <c r="I916" s="21" t="s">
        <v>81</v>
      </c>
      <c r="J916" s="171" t="s">
        <v>182</v>
      </c>
      <c r="K916" s="49" t="s">
        <v>616</v>
      </c>
      <c r="L916" s="49"/>
      <c r="M916" s="191">
        <v>1000</v>
      </c>
      <c r="N916" s="192"/>
      <c r="O916" s="189">
        <f t="shared" si="14"/>
        <v>27420.710000000043</v>
      </c>
    </row>
    <row r="917" spans="1:15" ht="22.05" hidden="1" customHeight="1" x14ac:dyDescent="0.2">
      <c r="A917" s="186">
        <v>45825</v>
      </c>
      <c r="B917" s="20" t="s">
        <v>35</v>
      </c>
      <c r="C917" s="122"/>
      <c r="D917" s="123" t="s">
        <v>4927</v>
      </c>
      <c r="E917" s="123" t="s">
        <v>1066</v>
      </c>
      <c r="F917" s="22" t="s">
        <v>99</v>
      </c>
      <c r="G917" s="41"/>
      <c r="H917" s="21" t="s">
        <v>21</v>
      </c>
      <c r="I917" s="21" t="s">
        <v>81</v>
      </c>
      <c r="J917" s="171" t="s">
        <v>172</v>
      </c>
      <c r="K917" s="49" t="s">
        <v>621</v>
      </c>
      <c r="L917" s="49"/>
      <c r="M917" s="191">
        <v>4000</v>
      </c>
      <c r="N917" s="337"/>
      <c r="O917" s="189">
        <f t="shared" si="14"/>
        <v>31420.710000000043</v>
      </c>
    </row>
    <row r="918" spans="1:15" ht="22.05" hidden="1" customHeight="1" x14ac:dyDescent="0.2">
      <c r="A918" s="186">
        <v>45825</v>
      </c>
      <c r="B918" s="20" t="s">
        <v>35</v>
      </c>
      <c r="C918" s="122">
        <v>701060</v>
      </c>
      <c r="D918" s="123" t="s">
        <v>4928</v>
      </c>
      <c r="E918" s="123" t="s">
        <v>4929</v>
      </c>
      <c r="F918" s="22" t="s">
        <v>99</v>
      </c>
      <c r="G918" s="41"/>
      <c r="H918" s="21" t="s">
        <v>22</v>
      </c>
      <c r="I918" s="21" t="s">
        <v>103</v>
      </c>
      <c r="J918" s="171" t="s">
        <v>102</v>
      </c>
      <c r="K918" s="49" t="s">
        <v>4946</v>
      </c>
      <c r="L918" s="49"/>
      <c r="M918" s="191"/>
      <c r="N918" s="192">
        <v>29029</v>
      </c>
      <c r="O918" s="189">
        <f t="shared" si="14"/>
        <v>2391.7100000000428</v>
      </c>
    </row>
    <row r="919" spans="1:15" ht="22.05" hidden="1" customHeight="1" x14ac:dyDescent="0.2">
      <c r="A919" s="186">
        <v>45826</v>
      </c>
      <c r="B919" s="20" t="s">
        <v>35</v>
      </c>
      <c r="C919" s="122">
        <v>152356</v>
      </c>
      <c r="D919" s="123"/>
      <c r="E919" s="123" t="s">
        <v>578</v>
      </c>
      <c r="F919" s="22" t="s">
        <v>99</v>
      </c>
      <c r="G919" s="41"/>
      <c r="H919" s="21" t="s">
        <v>22</v>
      </c>
      <c r="I919" s="21" t="s">
        <v>81</v>
      </c>
      <c r="J919" s="171" t="s">
        <v>168</v>
      </c>
      <c r="K919" s="49" t="s">
        <v>622</v>
      </c>
      <c r="L919" s="49"/>
      <c r="M919" s="191"/>
      <c r="N919" s="192">
        <v>2000</v>
      </c>
      <c r="O919" s="189">
        <f t="shared" si="14"/>
        <v>391.71000000004278</v>
      </c>
    </row>
    <row r="920" spans="1:15" ht="22.05" hidden="1" customHeight="1" x14ac:dyDescent="0.2">
      <c r="A920" s="186">
        <v>45826</v>
      </c>
      <c r="B920" s="20" t="s">
        <v>35</v>
      </c>
      <c r="C920" s="122">
        <v>608733</v>
      </c>
      <c r="D920" s="123"/>
      <c r="E920" s="123" t="s">
        <v>4930</v>
      </c>
      <c r="F920" s="22" t="s">
        <v>99</v>
      </c>
      <c r="G920" s="41"/>
      <c r="H920" s="21" t="s">
        <v>22</v>
      </c>
      <c r="I920" s="21" t="s">
        <v>81</v>
      </c>
      <c r="J920" s="171" t="s">
        <v>179</v>
      </c>
      <c r="K920" s="49" t="s">
        <v>617</v>
      </c>
      <c r="L920" s="49"/>
      <c r="M920" s="191"/>
      <c r="N920" s="192">
        <v>98.75</v>
      </c>
      <c r="O920" s="189">
        <f t="shared" si="14"/>
        <v>292.96000000004278</v>
      </c>
    </row>
    <row r="921" spans="1:15" ht="22.05" hidden="1" customHeight="1" x14ac:dyDescent="0.2">
      <c r="A921" s="186">
        <v>45826</v>
      </c>
      <c r="B921" s="20" t="s">
        <v>35</v>
      </c>
      <c r="C921" s="122">
        <v>616744</v>
      </c>
      <c r="D921" s="123"/>
      <c r="E921" s="123" t="s">
        <v>4931</v>
      </c>
      <c r="F921" s="22" t="s">
        <v>99</v>
      </c>
      <c r="G921" s="41"/>
      <c r="H921" s="21" t="s">
        <v>22</v>
      </c>
      <c r="I921" s="21" t="s">
        <v>81</v>
      </c>
      <c r="J921" s="171" t="s">
        <v>182</v>
      </c>
      <c r="K921" s="49" t="s">
        <v>616</v>
      </c>
      <c r="L921" s="49"/>
      <c r="M921" s="191"/>
      <c r="N921" s="192">
        <v>286.38</v>
      </c>
      <c r="O921" s="189">
        <f t="shared" ref="O921:O952" si="15">O920+M921-N921</f>
        <v>6.5800000000427872</v>
      </c>
    </row>
    <row r="922" spans="1:15" ht="22.05" hidden="1" customHeight="1" x14ac:dyDescent="0.2">
      <c r="A922" s="186">
        <v>45828</v>
      </c>
      <c r="B922" s="20" t="s">
        <v>35</v>
      </c>
      <c r="C922" s="122">
        <v>9753555314</v>
      </c>
      <c r="D922" s="123"/>
      <c r="E922" s="123" t="s">
        <v>597</v>
      </c>
      <c r="F922" s="22" t="s">
        <v>99</v>
      </c>
      <c r="G922" s="41"/>
      <c r="H922" s="21" t="s">
        <v>21</v>
      </c>
      <c r="I922" s="21" t="s">
        <v>81</v>
      </c>
      <c r="J922" s="171" t="s">
        <v>168</v>
      </c>
      <c r="K922" s="49" t="s">
        <v>622</v>
      </c>
      <c r="L922" s="49"/>
      <c r="M922" s="191">
        <v>1000000</v>
      </c>
      <c r="N922" s="192"/>
      <c r="O922" s="189">
        <f t="shared" si="15"/>
        <v>1000006.5800000001</v>
      </c>
    </row>
    <row r="923" spans="1:15" ht="22.05" hidden="1" customHeight="1" x14ac:dyDescent="0.2">
      <c r="A923" s="186">
        <v>45828</v>
      </c>
      <c r="B923" s="20" t="s">
        <v>35</v>
      </c>
      <c r="C923" s="122">
        <v>327030</v>
      </c>
      <c r="D923" s="123"/>
      <c r="E923" s="123" t="s">
        <v>3960</v>
      </c>
      <c r="F923" s="22" t="s">
        <v>99</v>
      </c>
      <c r="G923" s="41"/>
      <c r="H923" s="21" t="s">
        <v>22</v>
      </c>
      <c r="I923" s="21" t="s">
        <v>81</v>
      </c>
      <c r="J923" s="171" t="s">
        <v>179</v>
      </c>
      <c r="K923" s="49" t="s">
        <v>617</v>
      </c>
      <c r="L923" s="49"/>
      <c r="M923" s="191"/>
      <c r="N923" s="192">
        <v>250035</v>
      </c>
      <c r="O923" s="189">
        <f t="shared" si="15"/>
        <v>749971.58000000007</v>
      </c>
    </row>
    <row r="924" spans="1:15" ht="22.05" hidden="1" customHeight="1" x14ac:dyDescent="0.2">
      <c r="A924" s="186">
        <v>45828</v>
      </c>
      <c r="B924" s="20" t="s">
        <v>35</v>
      </c>
      <c r="C924" s="122">
        <v>327032</v>
      </c>
      <c r="D924" s="123"/>
      <c r="E924" s="123" t="s">
        <v>4932</v>
      </c>
      <c r="F924" s="22" t="s">
        <v>99</v>
      </c>
      <c r="G924" s="41"/>
      <c r="H924" s="21" t="s">
        <v>22</v>
      </c>
      <c r="I924" s="21" t="s">
        <v>81</v>
      </c>
      <c r="J924" s="171" t="s">
        <v>180</v>
      </c>
      <c r="K924" s="49" t="s">
        <v>629</v>
      </c>
      <c r="L924" s="49"/>
      <c r="M924" s="191"/>
      <c r="N924" s="192">
        <v>249837.5</v>
      </c>
      <c r="O924" s="189">
        <f t="shared" si="15"/>
        <v>500134.08000000007</v>
      </c>
    </row>
    <row r="925" spans="1:15" ht="22.05" hidden="1" customHeight="1" x14ac:dyDescent="0.2">
      <c r="A925" s="186">
        <v>45828</v>
      </c>
      <c r="B925" s="20" t="s">
        <v>35</v>
      </c>
      <c r="C925" s="122">
        <v>327022</v>
      </c>
      <c r="D925" s="123"/>
      <c r="E925" s="123" t="s">
        <v>4933</v>
      </c>
      <c r="F925" s="22" t="s">
        <v>99</v>
      </c>
      <c r="G925" s="41"/>
      <c r="H925" s="21" t="s">
        <v>22</v>
      </c>
      <c r="I925" s="21" t="s">
        <v>81</v>
      </c>
      <c r="J925" s="171" t="s">
        <v>181</v>
      </c>
      <c r="K925" s="49" t="s">
        <v>848</v>
      </c>
      <c r="L925" s="49"/>
      <c r="M925" s="191"/>
      <c r="N925" s="192">
        <v>199870</v>
      </c>
      <c r="O925" s="189">
        <f t="shared" si="15"/>
        <v>300264.08000000007</v>
      </c>
    </row>
    <row r="926" spans="1:15" ht="22.05" hidden="1" customHeight="1" x14ac:dyDescent="0.2">
      <c r="A926" s="186">
        <v>45828</v>
      </c>
      <c r="B926" s="20" t="s">
        <v>35</v>
      </c>
      <c r="C926" s="122">
        <v>327024</v>
      </c>
      <c r="D926" s="123"/>
      <c r="E926" s="123" t="s">
        <v>4933</v>
      </c>
      <c r="F926" s="22" t="s">
        <v>99</v>
      </c>
      <c r="G926" s="41"/>
      <c r="H926" s="21" t="s">
        <v>22</v>
      </c>
      <c r="I926" s="21" t="s">
        <v>81</v>
      </c>
      <c r="J926" s="171" t="s">
        <v>182</v>
      </c>
      <c r="K926" s="49" t="s">
        <v>616</v>
      </c>
      <c r="L926" s="49"/>
      <c r="M926" s="191"/>
      <c r="N926" s="192">
        <v>199870</v>
      </c>
      <c r="O926" s="189">
        <f t="shared" si="15"/>
        <v>100394.08000000007</v>
      </c>
    </row>
    <row r="927" spans="1:15" ht="22.05" hidden="1" customHeight="1" x14ac:dyDescent="0.2">
      <c r="A927" s="186">
        <v>45828</v>
      </c>
      <c r="B927" s="20" t="s">
        <v>35</v>
      </c>
      <c r="C927" s="122">
        <v>327027</v>
      </c>
      <c r="D927" s="123"/>
      <c r="E927" s="123" t="s">
        <v>4934</v>
      </c>
      <c r="F927" s="22" t="s">
        <v>99</v>
      </c>
      <c r="G927" s="41"/>
      <c r="H927" s="21" t="s">
        <v>22</v>
      </c>
      <c r="I927" s="21" t="s">
        <v>81</v>
      </c>
      <c r="J927" s="171" t="s">
        <v>183</v>
      </c>
      <c r="K927" s="49" t="s">
        <v>628</v>
      </c>
      <c r="L927" s="49"/>
      <c r="M927" s="191"/>
      <c r="N927" s="192">
        <v>99540</v>
      </c>
      <c r="O927" s="189">
        <f t="shared" si="15"/>
        <v>854.08000000007451</v>
      </c>
    </row>
    <row r="928" spans="1:15" ht="22.05" hidden="1" customHeight="1" x14ac:dyDescent="0.2">
      <c r="A928" s="186">
        <v>45828</v>
      </c>
      <c r="B928" s="20" t="s">
        <v>35</v>
      </c>
      <c r="C928" s="122">
        <v>53466</v>
      </c>
      <c r="D928" s="123"/>
      <c r="E928" s="123" t="s">
        <v>569</v>
      </c>
      <c r="F928" s="22" t="s">
        <v>79</v>
      </c>
      <c r="G928" s="41"/>
      <c r="H928" s="21" t="s">
        <v>21</v>
      </c>
      <c r="I928" s="21" t="s">
        <v>28</v>
      </c>
      <c r="J928" s="171" t="s">
        <v>30</v>
      </c>
      <c r="K928" s="49" t="s">
        <v>1079</v>
      </c>
      <c r="L928" s="49"/>
      <c r="M928" s="191">
        <v>50000</v>
      </c>
      <c r="N928" s="192"/>
      <c r="O928" s="189">
        <f t="shared" si="15"/>
        <v>50854.080000000075</v>
      </c>
    </row>
    <row r="929" spans="1:15" ht="22.05" hidden="1" customHeight="1" x14ac:dyDescent="0.2">
      <c r="A929" s="186">
        <v>45828</v>
      </c>
      <c r="B929" s="20" t="s">
        <v>35</v>
      </c>
      <c r="C929" s="122">
        <v>9302798413</v>
      </c>
      <c r="D929" s="123"/>
      <c r="E929" s="123" t="s">
        <v>597</v>
      </c>
      <c r="F929" s="22" t="s">
        <v>99</v>
      </c>
      <c r="G929" s="41"/>
      <c r="H929" s="21" t="s">
        <v>21</v>
      </c>
      <c r="I929" s="21" t="s">
        <v>81</v>
      </c>
      <c r="J929" s="171" t="s">
        <v>168</v>
      </c>
      <c r="K929" s="49" t="s">
        <v>622</v>
      </c>
      <c r="L929" s="49"/>
      <c r="M929" s="191">
        <v>57370</v>
      </c>
      <c r="N929" s="192"/>
      <c r="O929" s="189">
        <f t="shared" si="15"/>
        <v>108224.08000000007</v>
      </c>
    </row>
    <row r="930" spans="1:15" ht="22.05" hidden="1" customHeight="1" x14ac:dyDescent="0.2">
      <c r="A930" s="186">
        <v>45828</v>
      </c>
      <c r="B930" s="20" t="s">
        <v>35</v>
      </c>
      <c r="C930" s="197">
        <v>638021</v>
      </c>
      <c r="D930" s="123"/>
      <c r="E930" s="123" t="s">
        <v>574</v>
      </c>
      <c r="F930" s="22" t="s">
        <v>99</v>
      </c>
      <c r="G930" s="41"/>
      <c r="H930" s="21" t="s">
        <v>22</v>
      </c>
      <c r="I930" s="21" t="s">
        <v>55</v>
      </c>
      <c r="J930" s="171" t="s">
        <v>70</v>
      </c>
      <c r="K930" s="39" t="s">
        <v>614</v>
      </c>
      <c r="L930" s="49"/>
      <c r="M930" s="191"/>
      <c r="N930" s="192">
        <v>100000</v>
      </c>
      <c r="O930" s="189">
        <f t="shared" si="15"/>
        <v>8224.0800000000745</v>
      </c>
    </row>
    <row r="931" spans="1:15" ht="22.05" hidden="1" customHeight="1" x14ac:dyDescent="0.2">
      <c r="A931" s="186">
        <v>45828</v>
      </c>
      <c r="B931" s="20" t="s">
        <v>35</v>
      </c>
      <c r="C931" s="122">
        <v>641073</v>
      </c>
      <c r="D931" s="123"/>
      <c r="E931" s="123" t="s">
        <v>577</v>
      </c>
      <c r="F931" s="22" t="s">
        <v>99</v>
      </c>
      <c r="G931" s="41"/>
      <c r="H931" s="21" t="s">
        <v>22</v>
      </c>
      <c r="I931" s="21" t="s">
        <v>81</v>
      </c>
      <c r="J931" s="171" t="s">
        <v>171</v>
      </c>
      <c r="K931" s="49" t="s">
        <v>621</v>
      </c>
      <c r="L931" s="49"/>
      <c r="M931" s="191"/>
      <c r="N931" s="192">
        <v>8200</v>
      </c>
      <c r="O931" s="189">
        <f t="shared" si="15"/>
        <v>24.080000000074506</v>
      </c>
    </row>
    <row r="932" spans="1:15" ht="22.05" hidden="1" customHeight="1" x14ac:dyDescent="0.2">
      <c r="A932" s="186">
        <v>45835</v>
      </c>
      <c r="B932" s="20" t="s">
        <v>35</v>
      </c>
      <c r="C932" s="122">
        <v>5170828620</v>
      </c>
      <c r="D932" s="123"/>
      <c r="E932" s="123" t="s">
        <v>597</v>
      </c>
      <c r="F932" s="22" t="s">
        <v>99</v>
      </c>
      <c r="G932" s="41"/>
      <c r="H932" s="21" t="s">
        <v>21</v>
      </c>
      <c r="I932" s="21" t="s">
        <v>81</v>
      </c>
      <c r="J932" s="171" t="s">
        <v>168</v>
      </c>
      <c r="K932" s="49" t="s">
        <v>622</v>
      </c>
      <c r="L932" s="49"/>
      <c r="M932" s="191">
        <v>423000</v>
      </c>
      <c r="N932" s="192"/>
      <c r="O932" s="189">
        <f t="shared" si="15"/>
        <v>423024.08000000007</v>
      </c>
    </row>
    <row r="933" spans="1:15" ht="22.05" hidden="1" customHeight="1" x14ac:dyDescent="0.2">
      <c r="A933" s="186">
        <v>45835</v>
      </c>
      <c r="B933" s="20" t="s">
        <v>35</v>
      </c>
      <c r="C933" s="122">
        <v>250128</v>
      </c>
      <c r="D933" s="123"/>
      <c r="E933" s="123" t="s">
        <v>4935</v>
      </c>
      <c r="F933" s="22" t="s">
        <v>99</v>
      </c>
      <c r="G933" s="41"/>
      <c r="H933" s="21" t="s">
        <v>22</v>
      </c>
      <c r="I933" s="21" t="s">
        <v>81</v>
      </c>
      <c r="J933" s="171" t="s">
        <v>179</v>
      </c>
      <c r="K933" s="49" t="s">
        <v>617</v>
      </c>
      <c r="L933" s="49"/>
      <c r="M933" s="191"/>
      <c r="N933" s="192">
        <v>99737.5</v>
      </c>
      <c r="O933" s="189">
        <f t="shared" si="15"/>
        <v>323286.58000000007</v>
      </c>
    </row>
    <row r="934" spans="1:15" ht="22.05" hidden="1" customHeight="1" x14ac:dyDescent="0.2">
      <c r="A934" s="186">
        <v>45835</v>
      </c>
      <c r="B934" s="20" t="s">
        <v>35</v>
      </c>
      <c r="C934" s="122">
        <v>250129</v>
      </c>
      <c r="D934" s="123"/>
      <c r="E934" s="123" t="s">
        <v>858</v>
      </c>
      <c r="F934" s="22" t="s">
        <v>99</v>
      </c>
      <c r="G934" s="41"/>
      <c r="H934" s="21" t="s">
        <v>22</v>
      </c>
      <c r="I934" s="21" t="s">
        <v>81</v>
      </c>
      <c r="J934" s="171" t="s">
        <v>183</v>
      </c>
      <c r="K934" s="49" t="s">
        <v>4947</v>
      </c>
      <c r="L934" s="49"/>
      <c r="M934" s="191"/>
      <c r="N934" s="192">
        <v>100132.5</v>
      </c>
      <c r="O934" s="189">
        <f t="shared" si="15"/>
        <v>223154.08000000007</v>
      </c>
    </row>
    <row r="935" spans="1:15" ht="22.05" hidden="1" customHeight="1" x14ac:dyDescent="0.2">
      <c r="A935" s="186">
        <v>45835</v>
      </c>
      <c r="B935" s="20" t="s">
        <v>35</v>
      </c>
      <c r="C935" s="122">
        <v>250127</v>
      </c>
      <c r="D935" s="123"/>
      <c r="E935" s="123" t="s">
        <v>29</v>
      </c>
      <c r="F935" s="22" t="s">
        <v>99</v>
      </c>
      <c r="G935" s="41"/>
      <c r="H935" s="21" t="s">
        <v>22</v>
      </c>
      <c r="I935" s="21" t="s">
        <v>81</v>
      </c>
      <c r="J935" s="171" t="s">
        <v>175</v>
      </c>
      <c r="K935" s="49" t="s">
        <v>850</v>
      </c>
      <c r="L935" s="49"/>
      <c r="M935" s="191"/>
      <c r="N935" s="192">
        <v>221000</v>
      </c>
      <c r="O935" s="189">
        <f t="shared" si="15"/>
        <v>2154.0800000000745</v>
      </c>
    </row>
    <row r="936" spans="1:15" ht="22.05" hidden="1" customHeight="1" x14ac:dyDescent="0.2">
      <c r="A936" s="186">
        <v>45835</v>
      </c>
      <c r="B936" s="20" t="s">
        <v>35</v>
      </c>
      <c r="C936" s="122"/>
      <c r="D936" s="123"/>
      <c r="E936" s="123" t="s">
        <v>597</v>
      </c>
      <c r="F936" s="22" t="s">
        <v>99</v>
      </c>
      <c r="G936" s="41"/>
      <c r="H936" s="21" t="s">
        <v>21</v>
      </c>
      <c r="I936" s="21" t="s">
        <v>81</v>
      </c>
      <c r="J936" s="171" t="s">
        <v>168</v>
      </c>
      <c r="K936" s="49" t="s">
        <v>622</v>
      </c>
      <c r="L936" s="49"/>
      <c r="M936" s="191">
        <v>600000</v>
      </c>
      <c r="N936" s="192"/>
      <c r="O936" s="189">
        <f t="shared" si="15"/>
        <v>602154.08000000007</v>
      </c>
    </row>
    <row r="937" spans="1:15" ht="22.05" hidden="1" customHeight="1" x14ac:dyDescent="0.2">
      <c r="A937" s="186">
        <v>45835</v>
      </c>
      <c r="B937" s="20" t="s">
        <v>35</v>
      </c>
      <c r="C937" s="122">
        <v>591360</v>
      </c>
      <c r="D937" s="123"/>
      <c r="E937" s="123" t="s">
        <v>29</v>
      </c>
      <c r="F937" s="22" t="s">
        <v>99</v>
      </c>
      <c r="G937" s="41"/>
      <c r="H937" s="21" t="s">
        <v>22</v>
      </c>
      <c r="I937" s="21" t="s">
        <v>81</v>
      </c>
      <c r="J937" s="171" t="s">
        <v>174</v>
      </c>
      <c r="K937" s="49" t="s">
        <v>623</v>
      </c>
      <c r="L937" s="49"/>
      <c r="M937" s="191"/>
      <c r="N937" s="192">
        <v>301000</v>
      </c>
      <c r="O937" s="189">
        <f t="shared" si="15"/>
        <v>301154.08000000007</v>
      </c>
    </row>
    <row r="938" spans="1:15" ht="22.05" hidden="1" customHeight="1" x14ac:dyDescent="0.2">
      <c r="A938" s="186">
        <v>45835</v>
      </c>
      <c r="B938" s="20" t="s">
        <v>35</v>
      </c>
      <c r="C938" s="122">
        <v>596587</v>
      </c>
      <c r="D938" s="123"/>
      <c r="E938" s="123" t="s">
        <v>29</v>
      </c>
      <c r="F938" s="22" t="s">
        <v>99</v>
      </c>
      <c r="G938" s="41"/>
      <c r="H938" s="21" t="s">
        <v>22</v>
      </c>
      <c r="I938" s="21" t="s">
        <v>81</v>
      </c>
      <c r="J938" s="171" t="s">
        <v>174</v>
      </c>
      <c r="K938" s="49" t="s">
        <v>623</v>
      </c>
      <c r="L938" s="49"/>
      <c r="M938" s="191"/>
      <c r="N938" s="192">
        <v>300500</v>
      </c>
      <c r="O938" s="189">
        <f t="shared" si="15"/>
        <v>654.08000000007451</v>
      </c>
    </row>
    <row r="939" spans="1:15" ht="22.05" hidden="1" customHeight="1" x14ac:dyDescent="0.2">
      <c r="A939" s="186">
        <v>45835</v>
      </c>
      <c r="B939" s="20" t="s">
        <v>35</v>
      </c>
      <c r="C939" s="197">
        <v>630378</v>
      </c>
      <c r="D939" s="123"/>
      <c r="E939" s="123" t="s">
        <v>1066</v>
      </c>
      <c r="F939" s="22" t="s">
        <v>99</v>
      </c>
      <c r="G939" s="41"/>
      <c r="H939" s="21" t="s">
        <v>21</v>
      </c>
      <c r="I939" s="21" t="s">
        <v>81</v>
      </c>
      <c r="J939" s="171" t="s">
        <v>175</v>
      </c>
      <c r="K939" s="39" t="s">
        <v>850</v>
      </c>
      <c r="L939" s="49"/>
      <c r="M939" s="191">
        <v>1300</v>
      </c>
      <c r="N939" s="192"/>
      <c r="O939" s="189">
        <f t="shared" si="15"/>
        <v>1954.0800000000745</v>
      </c>
    </row>
    <row r="940" spans="1:15" ht="22.05" hidden="1" customHeight="1" x14ac:dyDescent="0.2">
      <c r="A940" s="186">
        <v>45835</v>
      </c>
      <c r="B940" s="20" t="s">
        <v>35</v>
      </c>
      <c r="C940" s="122">
        <v>638314</v>
      </c>
      <c r="D940" s="123"/>
      <c r="E940" s="123" t="s">
        <v>1066</v>
      </c>
      <c r="F940" s="22" t="s">
        <v>99</v>
      </c>
      <c r="G940" s="41"/>
      <c r="H940" s="21" t="s">
        <v>21</v>
      </c>
      <c r="I940" s="21" t="s">
        <v>81</v>
      </c>
      <c r="J940" s="171" t="s">
        <v>174</v>
      </c>
      <c r="K940" s="49" t="s">
        <v>623</v>
      </c>
      <c r="L940" s="49"/>
      <c r="M940" s="191">
        <v>1000</v>
      </c>
      <c r="N940" s="192"/>
      <c r="O940" s="189">
        <f t="shared" si="15"/>
        <v>2954.0800000000745</v>
      </c>
    </row>
    <row r="941" spans="1:15" ht="22.05" hidden="1" customHeight="1" x14ac:dyDescent="0.2">
      <c r="A941" s="186">
        <v>45835</v>
      </c>
      <c r="B941" s="20" t="s">
        <v>35</v>
      </c>
      <c r="C941" s="122">
        <v>647545</v>
      </c>
      <c r="D941" s="123"/>
      <c r="E941" s="123" t="s">
        <v>578</v>
      </c>
      <c r="F941" s="22" t="s">
        <v>99</v>
      </c>
      <c r="G941" s="41"/>
      <c r="H941" s="21" t="s">
        <v>22</v>
      </c>
      <c r="I941" s="21" t="s">
        <v>81</v>
      </c>
      <c r="J941" s="171" t="s">
        <v>168</v>
      </c>
      <c r="K941" s="49" t="s">
        <v>622</v>
      </c>
      <c r="L941" s="49"/>
      <c r="M941" s="335"/>
      <c r="N941" s="192">
        <v>2900</v>
      </c>
      <c r="O941" s="189">
        <f t="shared" si="15"/>
        <v>54.080000000074506</v>
      </c>
    </row>
    <row r="942" spans="1:15" ht="22.05" hidden="1" customHeight="1" x14ac:dyDescent="0.2">
      <c r="A942" s="186">
        <v>45838</v>
      </c>
      <c r="B942" s="20" t="s">
        <v>35</v>
      </c>
      <c r="C942" s="122">
        <v>7390002314</v>
      </c>
      <c r="D942" s="123"/>
      <c r="E942" s="123" t="s">
        <v>597</v>
      </c>
      <c r="F942" s="22" t="s">
        <v>99</v>
      </c>
      <c r="G942" s="41"/>
      <c r="H942" s="21" t="s">
        <v>21</v>
      </c>
      <c r="I942" s="21" t="s">
        <v>81</v>
      </c>
      <c r="J942" s="171" t="s">
        <v>168</v>
      </c>
      <c r="K942" s="49" t="s">
        <v>622</v>
      </c>
      <c r="L942" s="49"/>
      <c r="M942" s="335">
        <v>100000</v>
      </c>
      <c r="N942" s="192"/>
      <c r="O942" s="189">
        <f t="shared" si="15"/>
        <v>100054.08000000007</v>
      </c>
    </row>
    <row r="943" spans="1:15" ht="22.05" hidden="1" customHeight="1" x14ac:dyDescent="0.2">
      <c r="A943" s="186">
        <v>45838</v>
      </c>
      <c r="B943" s="20" t="s">
        <v>35</v>
      </c>
      <c r="C943" s="122">
        <v>607321</v>
      </c>
      <c r="D943" s="123"/>
      <c r="E943" s="123" t="s">
        <v>1201</v>
      </c>
      <c r="F943" s="22" t="s">
        <v>79</v>
      </c>
      <c r="G943" s="41"/>
      <c r="H943" s="21" t="s">
        <v>21</v>
      </c>
      <c r="I943" s="21" t="s">
        <v>81</v>
      </c>
      <c r="J943" s="171" t="s">
        <v>33</v>
      </c>
      <c r="K943" s="49" t="s">
        <v>51</v>
      </c>
      <c r="L943" s="49"/>
      <c r="M943" s="335">
        <v>35000</v>
      </c>
      <c r="N943" s="192"/>
      <c r="O943" s="189">
        <f t="shared" si="15"/>
        <v>135054.08000000007</v>
      </c>
    </row>
    <row r="944" spans="1:15" ht="22.05" hidden="1" customHeight="1" x14ac:dyDescent="0.2">
      <c r="A944" s="186">
        <v>45838</v>
      </c>
      <c r="B944" s="20" t="s">
        <v>35</v>
      </c>
      <c r="C944" s="122">
        <v>586422</v>
      </c>
      <c r="D944" s="123"/>
      <c r="E944" s="123" t="s">
        <v>578</v>
      </c>
      <c r="F944" s="22" t="s">
        <v>99</v>
      </c>
      <c r="G944" s="41"/>
      <c r="H944" s="21" t="s">
        <v>22</v>
      </c>
      <c r="I944" s="21" t="s">
        <v>81</v>
      </c>
      <c r="J944" s="171" t="s">
        <v>167</v>
      </c>
      <c r="K944" s="49" t="s">
        <v>622</v>
      </c>
      <c r="L944" s="49"/>
      <c r="M944" s="335"/>
      <c r="N944" s="192">
        <v>4000</v>
      </c>
      <c r="O944" s="189">
        <f t="shared" si="15"/>
        <v>131054.08000000007</v>
      </c>
    </row>
    <row r="945" spans="1:15" ht="22.05" hidden="1" customHeight="1" x14ac:dyDescent="0.2">
      <c r="A945" s="186">
        <v>45838</v>
      </c>
      <c r="B945" s="20" t="s">
        <v>35</v>
      </c>
      <c r="C945" s="122">
        <v>5110958</v>
      </c>
      <c r="D945" s="123"/>
      <c r="E945" s="123" t="s">
        <v>563</v>
      </c>
      <c r="F945" s="22" t="s">
        <v>120</v>
      </c>
      <c r="G945" s="41"/>
      <c r="H945" s="21" t="s">
        <v>22</v>
      </c>
      <c r="I945" s="21" t="s">
        <v>57</v>
      </c>
      <c r="J945" s="171" t="s">
        <v>86</v>
      </c>
      <c r="K945" s="49" t="s">
        <v>611</v>
      </c>
      <c r="L945" s="49"/>
      <c r="M945" s="335"/>
      <c r="N945" s="192">
        <v>130893.37</v>
      </c>
      <c r="O945" s="189">
        <f t="shared" si="15"/>
        <v>160.71000000007916</v>
      </c>
    </row>
    <row r="946" spans="1:15" ht="22.05" hidden="1" customHeight="1" x14ac:dyDescent="0.2">
      <c r="A946" s="186">
        <v>45838</v>
      </c>
      <c r="B946" s="20" t="s">
        <v>35</v>
      </c>
      <c r="C946" s="122">
        <v>40853</v>
      </c>
      <c r="D946" s="123"/>
      <c r="E946" s="123" t="s">
        <v>569</v>
      </c>
      <c r="F946" s="22" t="s">
        <v>79</v>
      </c>
      <c r="G946" s="41"/>
      <c r="H946" s="21" t="s">
        <v>21</v>
      </c>
      <c r="I946" s="21" t="s">
        <v>28</v>
      </c>
      <c r="J946" s="171" t="s">
        <v>30</v>
      </c>
      <c r="K946" s="49" t="s">
        <v>626</v>
      </c>
      <c r="L946" s="49"/>
      <c r="M946" s="335">
        <v>80000</v>
      </c>
      <c r="N946" s="192"/>
      <c r="O946" s="189">
        <f t="shared" si="15"/>
        <v>80160.710000000079</v>
      </c>
    </row>
    <row r="947" spans="1:15" ht="22.05" hidden="1" customHeight="1" x14ac:dyDescent="0.2">
      <c r="A947" s="186">
        <v>45838</v>
      </c>
      <c r="B947" s="20" t="s">
        <v>35</v>
      </c>
      <c r="C947" s="122">
        <v>907200</v>
      </c>
      <c r="D947" s="123" t="s">
        <v>4936</v>
      </c>
      <c r="E947" s="123" t="s">
        <v>4937</v>
      </c>
      <c r="F947" s="22" t="s">
        <v>99</v>
      </c>
      <c r="G947" s="41"/>
      <c r="H947" s="21" t="s">
        <v>22</v>
      </c>
      <c r="I947" s="21" t="s">
        <v>55</v>
      </c>
      <c r="J947" s="171" t="s">
        <v>70</v>
      </c>
      <c r="K947" s="49" t="s">
        <v>612</v>
      </c>
      <c r="L947" s="49"/>
      <c r="M947" s="191"/>
      <c r="N947" s="192">
        <v>23505</v>
      </c>
      <c r="O947" s="189">
        <f t="shared" si="15"/>
        <v>56655.710000000079</v>
      </c>
    </row>
    <row r="948" spans="1:15" ht="22.05" hidden="1" customHeight="1" x14ac:dyDescent="0.2">
      <c r="A948" s="186">
        <v>45838</v>
      </c>
      <c r="B948" s="20" t="s">
        <v>35</v>
      </c>
      <c r="C948" s="122">
        <v>907202</v>
      </c>
      <c r="D948" s="123"/>
      <c r="E948" s="123" t="s">
        <v>4938</v>
      </c>
      <c r="F948" s="22" t="s">
        <v>99</v>
      </c>
      <c r="G948" s="41"/>
      <c r="H948" s="21" t="s">
        <v>22</v>
      </c>
      <c r="I948" s="21" t="s">
        <v>55</v>
      </c>
      <c r="J948" s="171" t="s">
        <v>70</v>
      </c>
      <c r="K948" s="49" t="s">
        <v>612</v>
      </c>
      <c r="L948" s="49"/>
      <c r="M948" s="191"/>
      <c r="N948" s="192">
        <v>21600</v>
      </c>
      <c r="O948" s="189">
        <f t="shared" si="15"/>
        <v>35055.710000000079</v>
      </c>
    </row>
    <row r="949" spans="1:15" ht="22.05" hidden="1" customHeight="1" x14ac:dyDescent="0.2">
      <c r="A949" s="186">
        <v>45838</v>
      </c>
      <c r="B949" s="20" t="s">
        <v>35</v>
      </c>
      <c r="C949" s="122">
        <v>907207</v>
      </c>
      <c r="D949" s="123" t="s">
        <v>4936</v>
      </c>
      <c r="E949" s="123" t="s">
        <v>3956</v>
      </c>
      <c r="F949" s="22" t="s">
        <v>99</v>
      </c>
      <c r="G949" s="41"/>
      <c r="H949" s="21" t="s">
        <v>22</v>
      </c>
      <c r="I949" s="21" t="s">
        <v>55</v>
      </c>
      <c r="J949" s="171" t="s">
        <v>70</v>
      </c>
      <c r="K949" s="49" t="s">
        <v>1114</v>
      </c>
      <c r="L949" s="49"/>
      <c r="M949" s="191"/>
      <c r="N949" s="192">
        <v>4200</v>
      </c>
      <c r="O949" s="189">
        <f t="shared" si="15"/>
        <v>30855.710000000079</v>
      </c>
    </row>
    <row r="950" spans="1:15" ht="22.05" hidden="1" customHeight="1" x14ac:dyDescent="0.2">
      <c r="A950" s="186">
        <v>45838</v>
      </c>
      <c r="B950" s="20" t="s">
        <v>35</v>
      </c>
      <c r="C950" s="122">
        <v>907198</v>
      </c>
      <c r="D950" s="123" t="s">
        <v>4936</v>
      </c>
      <c r="E950" s="123" t="s">
        <v>4939</v>
      </c>
      <c r="F950" s="22" t="s">
        <v>99</v>
      </c>
      <c r="G950" s="41"/>
      <c r="H950" s="21" t="s">
        <v>22</v>
      </c>
      <c r="I950" s="21" t="s">
        <v>55</v>
      </c>
      <c r="J950" s="171" t="s">
        <v>70</v>
      </c>
      <c r="K950" s="49" t="s">
        <v>2616</v>
      </c>
      <c r="L950" s="49"/>
      <c r="M950" s="191"/>
      <c r="N950" s="192">
        <v>19932.84</v>
      </c>
      <c r="O950" s="189">
        <f t="shared" si="15"/>
        <v>10922.870000000079</v>
      </c>
    </row>
    <row r="951" spans="1:15" ht="22.05" hidden="1" customHeight="1" x14ac:dyDescent="0.2">
      <c r="A951" s="186">
        <v>45838</v>
      </c>
      <c r="B951" s="20" t="s">
        <v>35</v>
      </c>
      <c r="C951" s="122">
        <v>907196</v>
      </c>
      <c r="D951" s="123" t="s">
        <v>4936</v>
      </c>
      <c r="E951" s="123" t="s">
        <v>4916</v>
      </c>
      <c r="F951" s="22" t="s">
        <v>99</v>
      </c>
      <c r="G951" s="41"/>
      <c r="H951" s="21" t="s">
        <v>22</v>
      </c>
      <c r="I951" s="21" t="s">
        <v>55</v>
      </c>
      <c r="J951" s="171" t="s">
        <v>70</v>
      </c>
      <c r="K951" s="49" t="s">
        <v>625</v>
      </c>
      <c r="L951" s="49"/>
      <c r="M951" s="191"/>
      <c r="N951" s="192">
        <v>3300</v>
      </c>
      <c r="O951" s="189">
        <f t="shared" si="15"/>
        <v>7622.870000000079</v>
      </c>
    </row>
    <row r="952" spans="1:15" ht="22.05" hidden="1" customHeight="1" x14ac:dyDescent="0.2">
      <c r="A952" s="186">
        <v>45838</v>
      </c>
      <c r="B952" s="20" t="s">
        <v>35</v>
      </c>
      <c r="C952" s="122">
        <v>42714</v>
      </c>
      <c r="D952" s="123" t="s">
        <v>4940</v>
      </c>
      <c r="E952" s="123" t="s">
        <v>4941</v>
      </c>
      <c r="F952" s="22" t="s">
        <v>99</v>
      </c>
      <c r="G952" s="41"/>
      <c r="H952" s="21" t="s">
        <v>22</v>
      </c>
      <c r="I952" s="21" t="s">
        <v>103</v>
      </c>
      <c r="J952" s="171" t="s">
        <v>102</v>
      </c>
      <c r="K952" s="49" t="s">
        <v>4948</v>
      </c>
      <c r="L952" s="49"/>
      <c r="M952" s="191"/>
      <c r="N952" s="192">
        <v>2784</v>
      </c>
      <c r="O952" s="189">
        <f t="shared" si="15"/>
        <v>4838.870000000079</v>
      </c>
    </row>
    <row r="953" spans="1:15" ht="22.05" hidden="1" customHeight="1" thickBot="1" x14ac:dyDescent="0.25">
      <c r="A953" s="358">
        <v>45838</v>
      </c>
      <c r="B953" s="47" t="s">
        <v>35</v>
      </c>
      <c r="C953" s="359">
        <v>87317</v>
      </c>
      <c r="D953" s="480"/>
      <c r="E953" s="360" t="s">
        <v>578</v>
      </c>
      <c r="F953" s="48" t="s">
        <v>99</v>
      </c>
      <c r="G953" s="50"/>
      <c r="H953" s="30" t="s">
        <v>22</v>
      </c>
      <c r="I953" s="30" t="s">
        <v>81</v>
      </c>
      <c r="J953" s="361" t="s">
        <v>168</v>
      </c>
      <c r="K953" s="362" t="s">
        <v>622</v>
      </c>
      <c r="L953" s="362"/>
      <c r="M953" s="434"/>
      <c r="N953" s="373">
        <v>4000</v>
      </c>
      <c r="O953" s="507">
        <f t="shared" ref="O953:O984" si="16">O952+M953-N953</f>
        <v>838.87000000007902</v>
      </c>
    </row>
    <row r="954" spans="1:15" ht="22.05" hidden="1" customHeight="1" x14ac:dyDescent="0.2">
      <c r="A954" s="186">
        <v>45839</v>
      </c>
      <c r="B954" s="20" t="s">
        <v>35</v>
      </c>
      <c r="C954" s="122">
        <v>3605920655</v>
      </c>
      <c r="D954" s="481"/>
      <c r="E954" s="123" t="s">
        <v>597</v>
      </c>
      <c r="F954" s="22" t="s">
        <v>99</v>
      </c>
      <c r="G954" s="41"/>
      <c r="H954" s="21" t="s">
        <v>21</v>
      </c>
      <c r="I954" s="21" t="s">
        <v>81</v>
      </c>
      <c r="J954" s="171" t="s">
        <v>168</v>
      </c>
      <c r="K954" s="49" t="s">
        <v>622</v>
      </c>
      <c r="L954" s="49"/>
      <c r="M954" s="335">
        <v>5000</v>
      </c>
      <c r="N954" s="192"/>
      <c r="O954" s="189">
        <f t="shared" si="16"/>
        <v>5838.870000000079</v>
      </c>
    </row>
    <row r="955" spans="1:15" ht="22.05" hidden="1" customHeight="1" x14ac:dyDescent="0.2">
      <c r="A955" s="186">
        <v>45839</v>
      </c>
      <c r="B955" s="20" t="s">
        <v>35</v>
      </c>
      <c r="C955" s="122">
        <v>340109</v>
      </c>
      <c r="D955" s="481"/>
      <c r="E955" s="123" t="s">
        <v>1105</v>
      </c>
      <c r="F955" s="22" t="s">
        <v>99</v>
      </c>
      <c r="G955" s="41"/>
      <c r="H955" s="21" t="s">
        <v>22</v>
      </c>
      <c r="I955" s="21" t="s">
        <v>81</v>
      </c>
      <c r="J955" s="171" t="s">
        <v>176</v>
      </c>
      <c r="K955" s="49" t="s">
        <v>846</v>
      </c>
      <c r="L955" s="49"/>
      <c r="M955" s="335"/>
      <c r="N955" s="192">
        <v>3500</v>
      </c>
      <c r="O955" s="189">
        <f t="shared" si="16"/>
        <v>2338.870000000079</v>
      </c>
    </row>
    <row r="956" spans="1:15" ht="22.05" hidden="1" customHeight="1" x14ac:dyDescent="0.2">
      <c r="A956" s="186">
        <v>45839</v>
      </c>
      <c r="B956" s="20" t="s">
        <v>35</v>
      </c>
      <c r="C956" s="122">
        <v>746122</v>
      </c>
      <c r="D956" s="123"/>
      <c r="E956" s="123" t="s">
        <v>577</v>
      </c>
      <c r="F956" s="22" t="s">
        <v>99</v>
      </c>
      <c r="G956" s="41"/>
      <c r="H956" s="21" t="s">
        <v>22</v>
      </c>
      <c r="I956" s="21" t="s">
        <v>81</v>
      </c>
      <c r="J956" s="171" t="s">
        <v>171</v>
      </c>
      <c r="K956" s="49" t="s">
        <v>621</v>
      </c>
      <c r="L956" s="49"/>
      <c r="M956" s="335"/>
      <c r="N956" s="192">
        <v>2200</v>
      </c>
      <c r="O956" s="189">
        <f t="shared" si="16"/>
        <v>138.87000000007902</v>
      </c>
    </row>
    <row r="957" spans="1:15" ht="22.05" hidden="1" customHeight="1" x14ac:dyDescent="0.2">
      <c r="A957" s="186">
        <v>45840</v>
      </c>
      <c r="B957" s="20" t="s">
        <v>35</v>
      </c>
      <c r="C957" s="122">
        <v>41252</v>
      </c>
      <c r="D957" s="481"/>
      <c r="E957" s="123" t="s">
        <v>569</v>
      </c>
      <c r="F957" s="22" t="s">
        <v>79</v>
      </c>
      <c r="G957" s="41"/>
      <c r="H957" s="21" t="s">
        <v>21</v>
      </c>
      <c r="I957" s="21" t="s">
        <v>28</v>
      </c>
      <c r="J957" s="171" t="s">
        <v>30</v>
      </c>
      <c r="K957" s="49" t="s">
        <v>626</v>
      </c>
      <c r="L957" s="49"/>
      <c r="M957" s="335">
        <v>80000</v>
      </c>
      <c r="N957" s="192"/>
      <c r="O957" s="189">
        <f t="shared" si="16"/>
        <v>80138.870000000083</v>
      </c>
    </row>
    <row r="958" spans="1:15" ht="22.05" hidden="1" customHeight="1" x14ac:dyDescent="0.2">
      <c r="A958" s="186">
        <v>45840</v>
      </c>
      <c r="B958" s="20" t="s">
        <v>35</v>
      </c>
      <c r="C958" s="122">
        <v>204537</v>
      </c>
      <c r="D958" s="123"/>
      <c r="E958" s="123" t="s">
        <v>578</v>
      </c>
      <c r="F958" s="22" t="s">
        <v>99</v>
      </c>
      <c r="G958" s="41"/>
      <c r="H958" s="21" t="s">
        <v>22</v>
      </c>
      <c r="I958" s="21" t="s">
        <v>81</v>
      </c>
      <c r="J958" s="171" t="s">
        <v>168</v>
      </c>
      <c r="K958" s="49" t="s">
        <v>622</v>
      </c>
      <c r="L958" s="49"/>
      <c r="M958" s="335"/>
      <c r="N958" s="192">
        <v>80000</v>
      </c>
      <c r="O958" s="189">
        <f t="shared" si="16"/>
        <v>138.87000000008265</v>
      </c>
    </row>
    <row r="959" spans="1:15" ht="22.05" hidden="1" customHeight="1" x14ac:dyDescent="0.2">
      <c r="A959" s="186">
        <v>45842</v>
      </c>
      <c r="B959" s="20" t="s">
        <v>35</v>
      </c>
      <c r="C959" s="122">
        <v>296181</v>
      </c>
      <c r="D959" s="123"/>
      <c r="E959" s="123" t="s">
        <v>569</v>
      </c>
      <c r="F959" s="22" t="s">
        <v>99</v>
      </c>
      <c r="G959" s="41"/>
      <c r="H959" s="21" t="s">
        <v>21</v>
      </c>
      <c r="I959" s="21" t="s">
        <v>28</v>
      </c>
      <c r="J959" s="171" t="s">
        <v>30</v>
      </c>
      <c r="K959" s="49" t="s">
        <v>5455</v>
      </c>
      <c r="L959" s="49"/>
      <c r="M959" s="335">
        <v>100000</v>
      </c>
      <c r="N959" s="192"/>
      <c r="O959" s="189">
        <f t="shared" si="16"/>
        <v>100138.87000000008</v>
      </c>
    </row>
    <row r="960" spans="1:15" ht="22.05" hidden="1" customHeight="1" x14ac:dyDescent="0.2">
      <c r="A960" s="186">
        <v>45842</v>
      </c>
      <c r="B960" s="20" t="s">
        <v>35</v>
      </c>
      <c r="C960" s="122">
        <v>658292</v>
      </c>
      <c r="D960" s="123" t="s">
        <v>5442</v>
      </c>
      <c r="E960" s="123" t="s">
        <v>1044</v>
      </c>
      <c r="F960" s="22" t="s">
        <v>78</v>
      </c>
      <c r="G960" s="41">
        <v>11946</v>
      </c>
      <c r="H960" s="21" t="s">
        <v>22</v>
      </c>
      <c r="I960" s="21" t="s">
        <v>81</v>
      </c>
      <c r="J960" s="171" t="s">
        <v>33</v>
      </c>
      <c r="K960" s="49" t="s">
        <v>621</v>
      </c>
      <c r="L960" s="49"/>
      <c r="M960" s="335"/>
      <c r="N960" s="192">
        <v>100000</v>
      </c>
      <c r="O960" s="189">
        <f t="shared" si="16"/>
        <v>138.87000000008265</v>
      </c>
    </row>
    <row r="961" spans="1:15" ht="22.05" hidden="1" customHeight="1" x14ac:dyDescent="0.2">
      <c r="A961" s="186">
        <v>45845</v>
      </c>
      <c r="B961" s="20" t="s">
        <v>35</v>
      </c>
      <c r="C961" s="122">
        <v>285095815</v>
      </c>
      <c r="D961" s="123"/>
      <c r="E961" s="123" t="s">
        <v>597</v>
      </c>
      <c r="F961" s="22" t="s">
        <v>99</v>
      </c>
      <c r="G961" s="41"/>
      <c r="H961" s="21" t="s">
        <v>21</v>
      </c>
      <c r="I961" s="21" t="s">
        <v>81</v>
      </c>
      <c r="J961" s="171" t="s">
        <v>168</v>
      </c>
      <c r="K961" s="49" t="s">
        <v>622</v>
      </c>
      <c r="L961" s="49"/>
      <c r="M961" s="335">
        <v>700000</v>
      </c>
      <c r="N961" s="192"/>
      <c r="O961" s="189">
        <f t="shared" si="16"/>
        <v>700138.87000000011</v>
      </c>
    </row>
    <row r="962" spans="1:15" ht="22.05" hidden="1" customHeight="1" x14ac:dyDescent="0.2">
      <c r="A962" s="186">
        <v>45845</v>
      </c>
      <c r="B962" s="20" t="s">
        <v>35</v>
      </c>
      <c r="C962" s="122">
        <v>9235095827</v>
      </c>
      <c r="D962" s="123"/>
      <c r="E962" s="123" t="s">
        <v>597</v>
      </c>
      <c r="F962" s="22" t="s">
        <v>99</v>
      </c>
      <c r="G962" s="41"/>
      <c r="H962" s="21" t="s">
        <v>21</v>
      </c>
      <c r="I962" s="21" t="s">
        <v>81</v>
      </c>
      <c r="J962" s="171" t="s">
        <v>168</v>
      </c>
      <c r="K962" s="49" t="s">
        <v>622</v>
      </c>
      <c r="L962" s="49"/>
      <c r="M962" s="335">
        <v>100900.05</v>
      </c>
      <c r="N962" s="192"/>
      <c r="O962" s="189">
        <f t="shared" si="16"/>
        <v>801038.92000000016</v>
      </c>
    </row>
    <row r="963" spans="1:15" ht="22.05" hidden="1" customHeight="1" x14ac:dyDescent="0.2">
      <c r="A963" s="186">
        <v>45845</v>
      </c>
      <c r="B963" s="20" t="s">
        <v>35</v>
      </c>
      <c r="C963" s="122">
        <v>18157</v>
      </c>
      <c r="D963" s="123"/>
      <c r="E963" s="123" t="s">
        <v>577</v>
      </c>
      <c r="F963" s="22" t="s">
        <v>99</v>
      </c>
      <c r="G963" s="41"/>
      <c r="H963" s="21" t="s">
        <v>22</v>
      </c>
      <c r="I963" s="21" t="s">
        <v>81</v>
      </c>
      <c r="J963" s="171" t="s">
        <v>174</v>
      </c>
      <c r="K963" s="49" t="s">
        <v>623</v>
      </c>
      <c r="L963" s="49"/>
      <c r="M963" s="335"/>
      <c r="N963" s="192">
        <v>425500</v>
      </c>
      <c r="O963" s="189">
        <f t="shared" si="16"/>
        <v>375538.92000000016</v>
      </c>
    </row>
    <row r="964" spans="1:15" ht="22.05" hidden="1" customHeight="1" x14ac:dyDescent="0.2">
      <c r="A964" s="186">
        <v>45845</v>
      </c>
      <c r="B964" s="20" t="s">
        <v>35</v>
      </c>
      <c r="C964" s="122">
        <v>22819</v>
      </c>
      <c r="D964" s="123"/>
      <c r="E964" s="123" t="s">
        <v>577</v>
      </c>
      <c r="F964" s="22" t="s">
        <v>99</v>
      </c>
      <c r="G964" s="41"/>
      <c r="H964" s="21" t="s">
        <v>22</v>
      </c>
      <c r="I964" s="21" t="s">
        <v>81</v>
      </c>
      <c r="J964" s="171" t="s">
        <v>175</v>
      </c>
      <c r="K964" s="49" t="s">
        <v>5456</v>
      </c>
      <c r="L964" s="49"/>
      <c r="M964" s="335"/>
      <c r="N964" s="192">
        <v>375500</v>
      </c>
      <c r="O964" s="189">
        <f t="shared" si="16"/>
        <v>38.920000000158325</v>
      </c>
    </row>
    <row r="965" spans="1:15" ht="22.05" hidden="1" customHeight="1" x14ac:dyDescent="0.2">
      <c r="A965" s="186">
        <v>45845</v>
      </c>
      <c r="B965" s="20" t="s">
        <v>35</v>
      </c>
      <c r="C965" s="122">
        <v>7039831013</v>
      </c>
      <c r="D965" s="123"/>
      <c r="E965" s="123" t="s">
        <v>597</v>
      </c>
      <c r="F965" s="22" t="s">
        <v>99</v>
      </c>
      <c r="G965" s="41"/>
      <c r="H965" s="21" t="s">
        <v>21</v>
      </c>
      <c r="I965" s="21" t="s">
        <v>81</v>
      </c>
      <c r="J965" s="171" t="s">
        <v>168</v>
      </c>
      <c r="K965" s="49" t="s">
        <v>622</v>
      </c>
      <c r="L965" s="49"/>
      <c r="M965" s="335">
        <v>5006</v>
      </c>
      <c r="N965" s="192"/>
      <c r="O965" s="189">
        <f t="shared" si="16"/>
        <v>5044.9200000001583</v>
      </c>
    </row>
    <row r="966" spans="1:15" ht="22.05" hidden="1" customHeight="1" x14ac:dyDescent="0.2">
      <c r="A966" s="186">
        <v>45845</v>
      </c>
      <c r="B966" s="20" t="s">
        <v>35</v>
      </c>
      <c r="C966" s="122">
        <v>166222</v>
      </c>
      <c r="D966" s="481"/>
      <c r="E966" s="123" t="s">
        <v>3350</v>
      </c>
      <c r="F966" s="22" t="s">
        <v>99</v>
      </c>
      <c r="G966" s="41"/>
      <c r="H966" s="21" t="s">
        <v>22</v>
      </c>
      <c r="I966" s="21" t="s">
        <v>103</v>
      </c>
      <c r="J966" s="171" t="s">
        <v>60</v>
      </c>
      <c r="K966" s="49" t="s">
        <v>5457</v>
      </c>
      <c r="L966" s="49"/>
      <c r="M966" s="335"/>
      <c r="N966" s="192">
        <v>5000</v>
      </c>
      <c r="O966" s="189">
        <f t="shared" si="16"/>
        <v>44.920000000158325</v>
      </c>
    </row>
    <row r="967" spans="1:15" ht="22.05" hidden="1" customHeight="1" x14ac:dyDescent="0.2">
      <c r="A967" s="186">
        <v>45852</v>
      </c>
      <c r="B967" s="20" t="s">
        <v>35</v>
      </c>
      <c r="C967" s="122"/>
      <c r="D967" s="123" t="s">
        <v>5443</v>
      </c>
      <c r="E967" s="123" t="s">
        <v>1066</v>
      </c>
      <c r="F967" s="22" t="s">
        <v>99</v>
      </c>
      <c r="G967" s="41"/>
      <c r="H967" s="21" t="s">
        <v>21</v>
      </c>
      <c r="I967" s="21" t="s">
        <v>81</v>
      </c>
      <c r="J967" s="171" t="s">
        <v>172</v>
      </c>
      <c r="K967" s="49" t="s">
        <v>621</v>
      </c>
      <c r="L967" s="49"/>
      <c r="M967" s="335">
        <v>2000</v>
      </c>
      <c r="N967" s="192"/>
      <c r="O967" s="189">
        <f t="shared" si="16"/>
        <v>2044.9200000001583</v>
      </c>
    </row>
    <row r="968" spans="1:15" ht="22.05" hidden="1" customHeight="1" x14ac:dyDescent="0.2">
      <c r="A968" s="186">
        <v>45852</v>
      </c>
      <c r="B968" s="20" t="s">
        <v>35</v>
      </c>
      <c r="C968" s="122">
        <v>6451</v>
      </c>
      <c r="D968" s="123"/>
      <c r="E968" s="123" t="s">
        <v>608</v>
      </c>
      <c r="F968" s="22" t="s">
        <v>77</v>
      </c>
      <c r="G968" s="41"/>
      <c r="H968" s="21" t="s">
        <v>22</v>
      </c>
      <c r="I968" s="21" t="s">
        <v>57</v>
      </c>
      <c r="J968" s="171" t="s">
        <v>85</v>
      </c>
      <c r="K968" s="49" t="s">
        <v>611</v>
      </c>
      <c r="L968" s="49"/>
      <c r="M968" s="335"/>
      <c r="N968" s="192">
        <v>108</v>
      </c>
      <c r="O968" s="189">
        <f t="shared" si="16"/>
        <v>1936.9200000001583</v>
      </c>
    </row>
    <row r="969" spans="1:15" ht="22.05" hidden="1" customHeight="1" x14ac:dyDescent="0.2">
      <c r="A969" s="186">
        <v>45852</v>
      </c>
      <c r="B969" s="20" t="s">
        <v>35</v>
      </c>
      <c r="C969" s="122">
        <v>6451</v>
      </c>
      <c r="D969" s="123"/>
      <c r="E969" s="123" t="s">
        <v>609</v>
      </c>
      <c r="F969" s="22" t="s">
        <v>77</v>
      </c>
      <c r="G969" s="41"/>
      <c r="H969" s="21" t="s">
        <v>22</v>
      </c>
      <c r="I969" s="21" t="s">
        <v>57</v>
      </c>
      <c r="J969" s="171" t="s">
        <v>85</v>
      </c>
      <c r="K969" s="49" t="s">
        <v>611</v>
      </c>
      <c r="L969" s="49"/>
      <c r="M969" s="335"/>
      <c r="N969" s="192">
        <v>17.28</v>
      </c>
      <c r="O969" s="189">
        <f t="shared" si="16"/>
        <v>1919.6400000001584</v>
      </c>
    </row>
    <row r="970" spans="1:15" ht="22.05" hidden="1" customHeight="1" x14ac:dyDescent="0.2">
      <c r="A970" s="186">
        <v>45852</v>
      </c>
      <c r="B970" s="20" t="s">
        <v>35</v>
      </c>
      <c r="C970" s="122">
        <v>274994412</v>
      </c>
      <c r="D970" s="123"/>
      <c r="E970" s="123" t="s">
        <v>597</v>
      </c>
      <c r="F970" s="22" t="s">
        <v>99</v>
      </c>
      <c r="G970" s="41"/>
      <c r="H970" s="21" t="s">
        <v>21</v>
      </c>
      <c r="I970" s="21" t="s">
        <v>81</v>
      </c>
      <c r="J970" s="171" t="s">
        <v>168</v>
      </c>
      <c r="K970" s="49" t="s">
        <v>622</v>
      </c>
      <c r="L970" s="49"/>
      <c r="M970" s="335">
        <v>39700</v>
      </c>
      <c r="N970" s="192"/>
      <c r="O970" s="189">
        <f t="shared" si="16"/>
        <v>41619.640000000159</v>
      </c>
    </row>
    <row r="971" spans="1:15" ht="22.05" hidden="1" customHeight="1" x14ac:dyDescent="0.2">
      <c r="A971" s="186">
        <v>45852</v>
      </c>
      <c r="B971" s="20" t="s">
        <v>35</v>
      </c>
      <c r="C971" s="122">
        <v>729257</v>
      </c>
      <c r="D971" s="122"/>
      <c r="E971" s="123" t="s">
        <v>1201</v>
      </c>
      <c r="F971" s="22" t="s">
        <v>79</v>
      </c>
      <c r="G971" s="41"/>
      <c r="H971" s="21" t="s">
        <v>21</v>
      </c>
      <c r="I971" s="21" t="s">
        <v>81</v>
      </c>
      <c r="J971" s="171" t="s">
        <v>33</v>
      </c>
      <c r="K971" s="49" t="s">
        <v>1263</v>
      </c>
      <c r="L971" s="55"/>
      <c r="M971" s="215">
        <v>137000</v>
      </c>
      <c r="N971" s="249"/>
      <c r="O971" s="189">
        <f t="shared" si="16"/>
        <v>178619.64000000016</v>
      </c>
    </row>
    <row r="972" spans="1:15" ht="22.05" hidden="1" customHeight="1" x14ac:dyDescent="0.2">
      <c r="A972" s="186">
        <v>45852</v>
      </c>
      <c r="B972" s="20" t="s">
        <v>35</v>
      </c>
      <c r="C972" s="122">
        <v>292849</v>
      </c>
      <c r="D972" s="122" t="s">
        <v>5444</v>
      </c>
      <c r="E972" s="123" t="s">
        <v>5445</v>
      </c>
      <c r="F972" s="22" t="s">
        <v>99</v>
      </c>
      <c r="G972" s="41"/>
      <c r="H972" s="21" t="s">
        <v>22</v>
      </c>
      <c r="I972" s="21" t="s">
        <v>55</v>
      </c>
      <c r="J972" s="171" t="s">
        <v>70</v>
      </c>
      <c r="K972" s="49" t="s">
        <v>847</v>
      </c>
      <c r="L972" s="55"/>
      <c r="M972" s="215"/>
      <c r="N972" s="249">
        <v>26910</v>
      </c>
      <c r="O972" s="189">
        <f t="shared" si="16"/>
        <v>151709.64000000016</v>
      </c>
    </row>
    <row r="973" spans="1:15" ht="22.05" hidden="1" customHeight="1" x14ac:dyDescent="0.2">
      <c r="A973" s="186">
        <v>45852</v>
      </c>
      <c r="B973" s="20" t="s">
        <v>35</v>
      </c>
      <c r="C973" s="122">
        <v>5598815</v>
      </c>
      <c r="D973" s="123"/>
      <c r="E973" s="123" t="s">
        <v>563</v>
      </c>
      <c r="F973" s="22" t="s">
        <v>77</v>
      </c>
      <c r="G973" s="41"/>
      <c r="H973" s="21" t="s">
        <v>22</v>
      </c>
      <c r="I973" s="21" t="s">
        <v>57</v>
      </c>
      <c r="J973" s="171" t="s">
        <v>86</v>
      </c>
      <c r="K973" s="49" t="s">
        <v>611</v>
      </c>
      <c r="L973" s="55"/>
      <c r="M973" s="215"/>
      <c r="N973" s="249">
        <v>54409.3</v>
      </c>
      <c r="O973" s="189">
        <f t="shared" si="16"/>
        <v>97300.340000000157</v>
      </c>
    </row>
    <row r="974" spans="1:15" ht="22.05" hidden="1" customHeight="1" x14ac:dyDescent="0.2">
      <c r="A974" s="186">
        <v>45852</v>
      </c>
      <c r="B974" s="20" t="s">
        <v>35</v>
      </c>
      <c r="C974" s="122">
        <v>5598858</v>
      </c>
      <c r="D974" s="122"/>
      <c r="E974" s="123" t="s">
        <v>563</v>
      </c>
      <c r="F974" s="22" t="s">
        <v>77</v>
      </c>
      <c r="G974" s="41"/>
      <c r="H974" s="21" t="s">
        <v>22</v>
      </c>
      <c r="I974" s="21" t="s">
        <v>57</v>
      </c>
      <c r="J974" s="171" t="s">
        <v>86</v>
      </c>
      <c r="K974" s="49" t="s">
        <v>611</v>
      </c>
      <c r="L974" s="55"/>
      <c r="M974" s="215"/>
      <c r="N974" s="249">
        <v>48968.38</v>
      </c>
      <c r="O974" s="189">
        <f t="shared" si="16"/>
        <v>48331.960000000159</v>
      </c>
    </row>
    <row r="975" spans="1:15" ht="22.05" hidden="1" customHeight="1" x14ac:dyDescent="0.2">
      <c r="A975" s="186">
        <v>45852</v>
      </c>
      <c r="B975" s="20" t="s">
        <v>35</v>
      </c>
      <c r="C975" s="122">
        <v>5598924</v>
      </c>
      <c r="D975" s="122"/>
      <c r="E975" s="123" t="s">
        <v>563</v>
      </c>
      <c r="F975" s="22" t="s">
        <v>77</v>
      </c>
      <c r="G975" s="41"/>
      <c r="H975" s="21" t="s">
        <v>22</v>
      </c>
      <c r="I975" s="21" t="s">
        <v>57</v>
      </c>
      <c r="J975" s="171" t="s">
        <v>86</v>
      </c>
      <c r="K975" s="49" t="s">
        <v>611</v>
      </c>
      <c r="L975" s="55"/>
      <c r="M975" s="215"/>
      <c r="N975" s="249">
        <v>46792</v>
      </c>
      <c r="O975" s="189">
        <f t="shared" si="16"/>
        <v>1539.9600000001592</v>
      </c>
    </row>
    <row r="976" spans="1:15" ht="22.05" hidden="1" customHeight="1" x14ac:dyDescent="0.2">
      <c r="A976" s="186">
        <v>45853</v>
      </c>
      <c r="B976" s="20" t="s">
        <v>35</v>
      </c>
      <c r="C976" s="122">
        <v>4256796914</v>
      </c>
      <c r="D976" s="122"/>
      <c r="E976" s="123" t="s">
        <v>597</v>
      </c>
      <c r="F976" s="22" t="s">
        <v>99</v>
      </c>
      <c r="G976" s="41"/>
      <c r="H976" s="21" t="s">
        <v>21</v>
      </c>
      <c r="I976" s="21" t="s">
        <v>81</v>
      </c>
      <c r="J976" s="171" t="s">
        <v>168</v>
      </c>
      <c r="K976" s="49" t="s">
        <v>622</v>
      </c>
      <c r="L976" s="55"/>
      <c r="M976" s="215">
        <v>500000</v>
      </c>
      <c r="N976" s="249"/>
      <c r="O976" s="189">
        <f t="shared" si="16"/>
        <v>501539.96000000014</v>
      </c>
    </row>
    <row r="977" spans="1:15" ht="22.05" hidden="1" customHeight="1" x14ac:dyDescent="0.2">
      <c r="A977" s="186">
        <v>45853</v>
      </c>
      <c r="B977" s="20" t="s">
        <v>35</v>
      </c>
      <c r="C977" s="122">
        <v>91789</v>
      </c>
      <c r="D977" s="123"/>
      <c r="E977" s="123" t="s">
        <v>5446</v>
      </c>
      <c r="F977" s="22" t="s">
        <v>99</v>
      </c>
      <c r="G977" s="41"/>
      <c r="H977" s="21" t="s">
        <v>22</v>
      </c>
      <c r="I977" s="21" t="s">
        <v>59</v>
      </c>
      <c r="J977" s="171" t="s">
        <v>59</v>
      </c>
      <c r="K977" s="49" t="s">
        <v>635</v>
      </c>
      <c r="L977" s="55"/>
      <c r="M977" s="215"/>
      <c r="N977" s="249">
        <v>284970</v>
      </c>
      <c r="O977" s="189">
        <f t="shared" si="16"/>
        <v>216569.96000000014</v>
      </c>
    </row>
    <row r="978" spans="1:15" ht="22.05" hidden="1" customHeight="1" x14ac:dyDescent="0.2">
      <c r="A978" s="186">
        <v>45853</v>
      </c>
      <c r="B978" s="20" t="s">
        <v>35</v>
      </c>
      <c r="C978" s="122">
        <v>92406</v>
      </c>
      <c r="D978" s="122"/>
      <c r="E978" s="123" t="s">
        <v>5446</v>
      </c>
      <c r="F978" s="22" t="s">
        <v>99</v>
      </c>
      <c r="G978" s="41"/>
      <c r="H978" s="21" t="s">
        <v>22</v>
      </c>
      <c r="I978" s="21" t="s">
        <v>59</v>
      </c>
      <c r="J978" s="171" t="s">
        <v>59</v>
      </c>
      <c r="K978" s="49" t="s">
        <v>635</v>
      </c>
      <c r="L978" s="55"/>
      <c r="M978" s="215"/>
      <c r="N978" s="249">
        <v>36739</v>
      </c>
      <c r="O978" s="189">
        <f t="shared" si="16"/>
        <v>179830.96000000014</v>
      </c>
    </row>
    <row r="979" spans="1:15" ht="22.05" hidden="1" customHeight="1" x14ac:dyDescent="0.2">
      <c r="A979" s="186">
        <v>45853</v>
      </c>
      <c r="B979" s="20" t="s">
        <v>35</v>
      </c>
      <c r="C979" s="122">
        <v>756790</v>
      </c>
      <c r="D979" s="122"/>
      <c r="E979" s="123" t="s">
        <v>603</v>
      </c>
      <c r="F979" s="22" t="s">
        <v>99</v>
      </c>
      <c r="G979" s="41"/>
      <c r="H979" s="21" t="s">
        <v>22</v>
      </c>
      <c r="I979" s="21" t="s">
        <v>56</v>
      </c>
      <c r="J979" s="171" t="s">
        <v>89</v>
      </c>
      <c r="K979" s="49" t="s">
        <v>636</v>
      </c>
      <c r="L979" s="55"/>
      <c r="M979" s="215"/>
      <c r="N979" s="249">
        <v>88959.42</v>
      </c>
      <c r="O979" s="189">
        <f t="shared" si="16"/>
        <v>90871.540000000139</v>
      </c>
    </row>
    <row r="980" spans="1:15" ht="22.05" hidden="1" customHeight="1" x14ac:dyDescent="0.2">
      <c r="A980" s="186">
        <v>45853</v>
      </c>
      <c r="B980" s="20" t="s">
        <v>35</v>
      </c>
      <c r="C980" s="122">
        <v>763683</v>
      </c>
      <c r="D980" s="123"/>
      <c r="E980" s="123" t="s">
        <v>603</v>
      </c>
      <c r="F980" s="22" t="s">
        <v>99</v>
      </c>
      <c r="G980" s="41"/>
      <c r="H980" s="21" t="s">
        <v>22</v>
      </c>
      <c r="I980" s="21" t="s">
        <v>56</v>
      </c>
      <c r="J980" s="171" t="s">
        <v>89</v>
      </c>
      <c r="K980" s="49" t="s">
        <v>636</v>
      </c>
      <c r="L980" s="55"/>
      <c r="M980" s="215"/>
      <c r="N980" s="249">
        <v>60383.81</v>
      </c>
      <c r="O980" s="189">
        <f t="shared" si="16"/>
        <v>30487.730000000141</v>
      </c>
    </row>
    <row r="981" spans="1:15" ht="22.05" hidden="1" customHeight="1" x14ac:dyDescent="0.2">
      <c r="A981" s="186">
        <v>45853</v>
      </c>
      <c r="B981" s="20" t="s">
        <v>35</v>
      </c>
      <c r="C981" s="122">
        <v>768458</v>
      </c>
      <c r="D981" s="122"/>
      <c r="E981" s="123" t="s">
        <v>3299</v>
      </c>
      <c r="F981" s="22" t="s">
        <v>99</v>
      </c>
      <c r="G981" s="41"/>
      <c r="H981" s="21" t="s">
        <v>22</v>
      </c>
      <c r="I981" s="21" t="s">
        <v>59</v>
      </c>
      <c r="J981" s="171" t="s">
        <v>59</v>
      </c>
      <c r="K981" s="49" t="s">
        <v>1894</v>
      </c>
      <c r="L981" s="55"/>
      <c r="M981" s="215"/>
      <c r="N981" s="249">
        <v>10967</v>
      </c>
      <c r="O981" s="189">
        <f t="shared" si="16"/>
        <v>19520.730000000141</v>
      </c>
    </row>
    <row r="982" spans="1:15" ht="22.05" hidden="1" customHeight="1" x14ac:dyDescent="0.2">
      <c r="A982" s="186">
        <v>45854</v>
      </c>
      <c r="B982" s="20" t="s">
        <v>35</v>
      </c>
      <c r="C982" s="122">
        <v>89389</v>
      </c>
      <c r="D982" s="122"/>
      <c r="E982" s="123" t="s">
        <v>606</v>
      </c>
      <c r="F982" s="22" t="s">
        <v>120</v>
      </c>
      <c r="G982" s="41"/>
      <c r="H982" s="21" t="s">
        <v>22</v>
      </c>
      <c r="I982" s="21" t="s">
        <v>58</v>
      </c>
      <c r="J982" s="171" t="s">
        <v>101</v>
      </c>
      <c r="K982" s="49" t="s">
        <v>638</v>
      </c>
      <c r="L982" s="55"/>
      <c r="M982" s="215"/>
      <c r="N982" s="249">
        <v>8509.86</v>
      </c>
      <c r="O982" s="189">
        <f t="shared" si="16"/>
        <v>11010.870000000141</v>
      </c>
    </row>
    <row r="983" spans="1:15" ht="22.05" hidden="1" customHeight="1" x14ac:dyDescent="0.2">
      <c r="A983" s="186">
        <v>45855</v>
      </c>
      <c r="B983" s="20" t="s">
        <v>35</v>
      </c>
      <c r="C983" s="122">
        <v>328167</v>
      </c>
      <c r="D983" s="122"/>
      <c r="E983" s="123" t="s">
        <v>1066</v>
      </c>
      <c r="F983" s="22" t="s">
        <v>99</v>
      </c>
      <c r="G983" s="41"/>
      <c r="H983" s="21" t="s">
        <v>21</v>
      </c>
      <c r="I983" s="21" t="s">
        <v>81</v>
      </c>
      <c r="J983" s="171" t="s">
        <v>175</v>
      </c>
      <c r="K983" s="49" t="s">
        <v>850</v>
      </c>
      <c r="L983" s="55"/>
      <c r="M983" s="215">
        <v>800000</v>
      </c>
      <c r="N983" s="249"/>
      <c r="O983" s="189">
        <f t="shared" si="16"/>
        <v>811010.87000000011</v>
      </c>
    </row>
    <row r="984" spans="1:15" ht="22.05" hidden="1" customHeight="1" x14ac:dyDescent="0.2">
      <c r="A984" s="186">
        <v>45855</v>
      </c>
      <c r="B984" s="20" t="s">
        <v>35</v>
      </c>
      <c r="C984" s="122">
        <v>329682</v>
      </c>
      <c r="D984" s="122"/>
      <c r="E984" s="123" t="s">
        <v>5447</v>
      </c>
      <c r="F984" s="22" t="s">
        <v>99</v>
      </c>
      <c r="G984" s="41"/>
      <c r="H984" s="21" t="s">
        <v>22</v>
      </c>
      <c r="I984" s="21" t="s">
        <v>55</v>
      </c>
      <c r="J984" s="171" t="s">
        <v>70</v>
      </c>
      <c r="K984" s="123" t="s">
        <v>851</v>
      </c>
      <c r="L984" s="55"/>
      <c r="M984" s="215"/>
      <c r="N984" s="249">
        <v>801010.87</v>
      </c>
      <c r="O984" s="189">
        <f t="shared" si="16"/>
        <v>10000.000000000116</v>
      </c>
    </row>
    <row r="985" spans="1:15" ht="22.05" hidden="1" customHeight="1" x14ac:dyDescent="0.2">
      <c r="A985" s="186">
        <v>45856</v>
      </c>
      <c r="B985" s="20" t="s">
        <v>35</v>
      </c>
      <c r="C985" s="122">
        <v>6066108919</v>
      </c>
      <c r="D985" s="122"/>
      <c r="E985" s="123" t="s">
        <v>597</v>
      </c>
      <c r="F985" s="22" t="s">
        <v>99</v>
      </c>
      <c r="G985" s="41"/>
      <c r="H985" s="21" t="s">
        <v>21</v>
      </c>
      <c r="I985" s="21" t="s">
        <v>81</v>
      </c>
      <c r="J985" s="171" t="s">
        <v>168</v>
      </c>
      <c r="K985" s="49" t="s">
        <v>622</v>
      </c>
      <c r="L985" s="55"/>
      <c r="M985" s="215">
        <v>946500</v>
      </c>
      <c r="N985" s="249"/>
      <c r="O985" s="189">
        <f t="shared" ref="O985:O989" si="17">O984+M985-N985</f>
        <v>956500.00000000012</v>
      </c>
    </row>
    <row r="986" spans="1:15" ht="22.05" hidden="1" customHeight="1" x14ac:dyDescent="0.2">
      <c r="A986" s="186">
        <v>45856</v>
      </c>
      <c r="B986" s="20" t="s">
        <v>35</v>
      </c>
      <c r="C986" s="122">
        <v>504745</v>
      </c>
      <c r="D986" s="122"/>
      <c r="E986" s="123" t="s">
        <v>577</v>
      </c>
      <c r="F986" s="22" t="s">
        <v>99</v>
      </c>
      <c r="G986" s="41"/>
      <c r="H986" s="21" t="s">
        <v>22</v>
      </c>
      <c r="I986" s="21" t="s">
        <v>81</v>
      </c>
      <c r="J986" s="171" t="s">
        <v>176</v>
      </c>
      <c r="K986" s="49" t="s">
        <v>846</v>
      </c>
      <c r="L986" s="55"/>
      <c r="M986" s="215"/>
      <c r="N986" s="249">
        <v>301000</v>
      </c>
      <c r="O986" s="189">
        <f t="shared" si="17"/>
        <v>655500.00000000012</v>
      </c>
    </row>
    <row r="987" spans="1:15" ht="22.05" hidden="1" customHeight="1" x14ac:dyDescent="0.2">
      <c r="A987" s="186">
        <v>45856</v>
      </c>
      <c r="B987" s="20" t="s">
        <v>35</v>
      </c>
      <c r="C987" s="122">
        <v>504747</v>
      </c>
      <c r="D987" s="122"/>
      <c r="E987" s="123" t="s">
        <v>577</v>
      </c>
      <c r="F987" s="22" t="s">
        <v>99</v>
      </c>
      <c r="G987" s="41"/>
      <c r="H987" s="21" t="s">
        <v>22</v>
      </c>
      <c r="I987" s="21" t="s">
        <v>81</v>
      </c>
      <c r="J987" s="171" t="s">
        <v>174</v>
      </c>
      <c r="K987" s="49" t="s">
        <v>623</v>
      </c>
      <c r="L987" s="55"/>
      <c r="M987" s="215"/>
      <c r="N987" s="249">
        <v>300200</v>
      </c>
      <c r="O987" s="189">
        <f t="shared" si="17"/>
        <v>355300.00000000012</v>
      </c>
    </row>
    <row r="988" spans="1:15" ht="22.05" hidden="1" customHeight="1" x14ac:dyDescent="0.2">
      <c r="A988" s="186">
        <v>45856</v>
      </c>
      <c r="B988" s="20" t="s">
        <v>35</v>
      </c>
      <c r="C988" s="122">
        <v>504749</v>
      </c>
      <c r="D988" s="122"/>
      <c r="E988" s="123" t="s">
        <v>577</v>
      </c>
      <c r="F988" s="22" t="s">
        <v>99</v>
      </c>
      <c r="G988" s="41"/>
      <c r="H988" s="21" t="s">
        <v>22</v>
      </c>
      <c r="I988" s="21" t="s">
        <v>81</v>
      </c>
      <c r="J988" s="171" t="s">
        <v>175</v>
      </c>
      <c r="K988" s="49" t="s">
        <v>850</v>
      </c>
      <c r="L988" s="55"/>
      <c r="M988" s="215"/>
      <c r="N988" s="249">
        <v>300500</v>
      </c>
      <c r="O988" s="189">
        <f t="shared" si="17"/>
        <v>54800.000000000116</v>
      </c>
    </row>
    <row r="989" spans="1:15" ht="22.05" hidden="1" customHeight="1" x14ac:dyDescent="0.2">
      <c r="A989" s="186">
        <v>45856</v>
      </c>
      <c r="B989" s="20" t="s">
        <v>35</v>
      </c>
      <c r="C989" s="122">
        <v>504741</v>
      </c>
      <c r="D989" s="123"/>
      <c r="E989" s="123" t="s">
        <v>577</v>
      </c>
      <c r="F989" s="22" t="s">
        <v>99</v>
      </c>
      <c r="G989" s="41"/>
      <c r="H989" s="21" t="s">
        <v>22</v>
      </c>
      <c r="I989" s="21" t="s">
        <v>81</v>
      </c>
      <c r="J989" s="171" t="s">
        <v>171</v>
      </c>
      <c r="K989" s="49" t="s">
        <v>5458</v>
      </c>
      <c r="L989" s="55"/>
      <c r="M989" s="215"/>
      <c r="N989" s="249">
        <v>46000</v>
      </c>
      <c r="O989" s="189">
        <f t="shared" si="17"/>
        <v>8800.0000000001164</v>
      </c>
    </row>
    <row r="990" spans="1:15" ht="22.05" hidden="1" customHeight="1" x14ac:dyDescent="0.2">
      <c r="A990" s="186">
        <v>45857</v>
      </c>
      <c r="B990" s="20" t="s">
        <v>35</v>
      </c>
      <c r="C990" s="122">
        <v>117066</v>
      </c>
      <c r="D990" s="122"/>
      <c r="E990" s="123" t="s">
        <v>568</v>
      </c>
      <c r="F990" s="22" t="s">
        <v>99</v>
      </c>
      <c r="G990" s="41"/>
      <c r="H990" s="21" t="s">
        <v>22</v>
      </c>
      <c r="I990" s="21" t="s">
        <v>81</v>
      </c>
      <c r="J990" s="171" t="s">
        <v>177</v>
      </c>
      <c r="K990" s="49" t="s">
        <v>3380</v>
      </c>
      <c r="L990" s="55"/>
      <c r="M990" s="215"/>
      <c r="N990" s="602">
        <v>2364.94</v>
      </c>
      <c r="O990" s="189">
        <f t="shared" ref="O990:O1007" si="18">O989+M990-N990</f>
        <v>6435.0600000001159</v>
      </c>
    </row>
    <row r="991" spans="1:15" ht="22.05" hidden="1" customHeight="1" x14ac:dyDescent="0.2">
      <c r="A991" s="186">
        <v>45859</v>
      </c>
      <c r="B991" s="20" t="s">
        <v>35</v>
      </c>
      <c r="C991" s="122">
        <v>4165029314</v>
      </c>
      <c r="D991" s="122"/>
      <c r="E991" s="123" t="s">
        <v>597</v>
      </c>
      <c r="F991" s="22" t="s">
        <v>99</v>
      </c>
      <c r="G991" s="41"/>
      <c r="H991" s="21" t="s">
        <v>21</v>
      </c>
      <c r="I991" s="21" t="s">
        <v>81</v>
      </c>
      <c r="J991" s="171" t="s">
        <v>168</v>
      </c>
      <c r="K991" s="417" t="s">
        <v>622</v>
      </c>
      <c r="L991" s="55"/>
      <c r="M991" s="215">
        <v>350000</v>
      </c>
      <c r="N991" s="249"/>
      <c r="O991" s="189">
        <f t="shared" si="18"/>
        <v>356435.06000000011</v>
      </c>
    </row>
    <row r="992" spans="1:15" ht="22.05" hidden="1" customHeight="1" x14ac:dyDescent="0.2">
      <c r="A992" s="186">
        <v>45859</v>
      </c>
      <c r="B992" s="20" t="s">
        <v>35</v>
      </c>
      <c r="C992" s="122">
        <v>171338</v>
      </c>
      <c r="D992" s="122"/>
      <c r="E992" s="123" t="s">
        <v>29</v>
      </c>
      <c r="F992" s="22" t="s">
        <v>99</v>
      </c>
      <c r="G992" s="41"/>
      <c r="H992" s="21" t="s">
        <v>22</v>
      </c>
      <c r="I992" s="21" t="s">
        <v>81</v>
      </c>
      <c r="J992" s="171" t="s">
        <v>183</v>
      </c>
      <c r="K992" s="49" t="s">
        <v>628</v>
      </c>
      <c r="L992" s="55"/>
      <c r="M992" s="215"/>
      <c r="N992" s="249">
        <v>261000</v>
      </c>
      <c r="O992" s="189">
        <f t="shared" si="18"/>
        <v>95435.060000000114</v>
      </c>
    </row>
    <row r="993" spans="1:15" ht="22.05" hidden="1" customHeight="1" x14ac:dyDescent="0.2">
      <c r="A993" s="186">
        <v>45859</v>
      </c>
      <c r="B993" s="20" t="s">
        <v>35</v>
      </c>
      <c r="C993" s="122">
        <v>198890</v>
      </c>
      <c r="D993" s="122"/>
      <c r="E993" s="123" t="s">
        <v>577</v>
      </c>
      <c r="F993" s="22" t="s">
        <v>99</v>
      </c>
      <c r="G993" s="41"/>
      <c r="H993" s="21" t="s">
        <v>22</v>
      </c>
      <c r="I993" s="21" t="s">
        <v>81</v>
      </c>
      <c r="J993" s="171" t="s">
        <v>171</v>
      </c>
      <c r="K993" s="49" t="s">
        <v>621</v>
      </c>
      <c r="L993" s="55"/>
      <c r="M993" s="215"/>
      <c r="N993" s="249">
        <v>79500</v>
      </c>
      <c r="O993" s="189">
        <f t="shared" si="18"/>
        <v>15935.060000000114</v>
      </c>
    </row>
    <row r="994" spans="1:15" ht="22.05" hidden="1" customHeight="1" x14ac:dyDescent="0.2">
      <c r="A994" s="186">
        <v>45859</v>
      </c>
      <c r="B994" s="20" t="s">
        <v>35</v>
      </c>
      <c r="C994" s="122">
        <v>198892</v>
      </c>
      <c r="D994" s="122"/>
      <c r="E994" s="123" t="s">
        <v>574</v>
      </c>
      <c r="F994" s="22" t="s">
        <v>99</v>
      </c>
      <c r="G994" s="41"/>
      <c r="H994" s="21" t="s">
        <v>22</v>
      </c>
      <c r="I994" s="21" t="s">
        <v>103</v>
      </c>
      <c r="J994" s="171" t="s">
        <v>102</v>
      </c>
      <c r="K994" s="49" t="s">
        <v>633</v>
      </c>
      <c r="L994" s="55"/>
      <c r="M994" s="215"/>
      <c r="N994" s="249">
        <v>10000</v>
      </c>
      <c r="O994" s="189">
        <f t="shared" si="18"/>
        <v>5935.0600000001141</v>
      </c>
    </row>
    <row r="995" spans="1:15" ht="22.05" hidden="1" customHeight="1" x14ac:dyDescent="0.2">
      <c r="A995" s="186">
        <v>45859</v>
      </c>
      <c r="B995" s="20" t="s">
        <v>35</v>
      </c>
      <c r="C995" s="122">
        <v>198889</v>
      </c>
      <c r="D995" s="123"/>
      <c r="E995" s="123" t="s">
        <v>814</v>
      </c>
      <c r="F995" s="22" t="s">
        <v>99</v>
      </c>
      <c r="G995" s="41"/>
      <c r="H995" s="21" t="s">
        <v>22</v>
      </c>
      <c r="I995" s="21" t="s">
        <v>81</v>
      </c>
      <c r="J995" s="171" t="s">
        <v>181</v>
      </c>
      <c r="K995" s="49" t="s">
        <v>848</v>
      </c>
      <c r="L995" s="55"/>
      <c r="M995" s="215"/>
      <c r="N995" s="249">
        <v>5925</v>
      </c>
      <c r="O995" s="189">
        <f t="shared" si="18"/>
        <v>10.060000000114087</v>
      </c>
    </row>
    <row r="996" spans="1:15" ht="22.05" hidden="1" customHeight="1" x14ac:dyDescent="0.2">
      <c r="A996" s="186">
        <v>45862</v>
      </c>
      <c r="B996" s="20" t="s">
        <v>35</v>
      </c>
      <c r="C996" s="122">
        <v>7139898631</v>
      </c>
      <c r="D996" s="123"/>
      <c r="E996" s="123" t="s">
        <v>597</v>
      </c>
      <c r="F996" s="22" t="s">
        <v>99</v>
      </c>
      <c r="G996" s="41"/>
      <c r="H996" s="21" t="s">
        <v>21</v>
      </c>
      <c r="I996" s="21" t="s">
        <v>81</v>
      </c>
      <c r="J996" s="171" t="s">
        <v>168</v>
      </c>
      <c r="K996" s="49" t="s">
        <v>622</v>
      </c>
      <c r="L996" s="55"/>
      <c r="M996" s="215">
        <v>3000</v>
      </c>
      <c r="N996" s="249"/>
      <c r="O996" s="189">
        <f t="shared" si="18"/>
        <v>3010.0600000001141</v>
      </c>
    </row>
    <row r="997" spans="1:15" ht="22.05" hidden="1" customHeight="1" x14ac:dyDescent="0.2">
      <c r="A997" s="186">
        <v>45862</v>
      </c>
      <c r="B997" s="20" t="s">
        <v>35</v>
      </c>
      <c r="C997" s="197">
        <v>573290</v>
      </c>
      <c r="D997" s="123"/>
      <c r="E997" s="123" t="s">
        <v>5448</v>
      </c>
      <c r="F997" s="22" t="s">
        <v>99</v>
      </c>
      <c r="G997" s="41"/>
      <c r="H997" s="21" t="s">
        <v>22</v>
      </c>
      <c r="I997" s="21" t="s">
        <v>103</v>
      </c>
      <c r="J997" s="171" t="s">
        <v>92</v>
      </c>
      <c r="K997" s="39" t="s">
        <v>4948</v>
      </c>
      <c r="L997" s="55"/>
      <c r="M997" s="215"/>
      <c r="N997" s="249">
        <v>2900</v>
      </c>
      <c r="O997" s="189">
        <f t="shared" si="18"/>
        <v>110.06000000011409</v>
      </c>
    </row>
    <row r="998" spans="1:15" ht="22.05" hidden="1" customHeight="1" x14ac:dyDescent="0.2">
      <c r="A998" s="186">
        <v>45863</v>
      </c>
      <c r="B998" s="20" t="s">
        <v>35</v>
      </c>
      <c r="C998" s="122">
        <v>3837709614</v>
      </c>
      <c r="D998" s="122"/>
      <c r="E998" s="123" t="s">
        <v>597</v>
      </c>
      <c r="F998" s="22" t="s">
        <v>99</v>
      </c>
      <c r="G998" s="41"/>
      <c r="H998" s="21" t="s">
        <v>21</v>
      </c>
      <c r="I998" s="21" t="s">
        <v>81</v>
      </c>
      <c r="J998" s="171" t="s">
        <v>168</v>
      </c>
      <c r="K998" s="49" t="s">
        <v>622</v>
      </c>
      <c r="L998" s="55"/>
      <c r="M998" s="215">
        <v>896000</v>
      </c>
      <c r="N998" s="249"/>
      <c r="O998" s="189">
        <f t="shared" si="18"/>
        <v>896110.06</v>
      </c>
    </row>
    <row r="999" spans="1:15" ht="22.05" hidden="1" customHeight="1" x14ac:dyDescent="0.2">
      <c r="A999" s="186">
        <v>45863</v>
      </c>
      <c r="B999" s="20" t="s">
        <v>35</v>
      </c>
      <c r="C999" s="122">
        <v>161898</v>
      </c>
      <c r="D999" s="122"/>
      <c r="E999" s="123" t="s">
        <v>577</v>
      </c>
      <c r="F999" s="22" t="s">
        <v>99</v>
      </c>
      <c r="G999" s="41"/>
      <c r="H999" s="21" t="s">
        <v>22</v>
      </c>
      <c r="I999" s="21" t="s">
        <v>81</v>
      </c>
      <c r="J999" s="171" t="s">
        <v>175</v>
      </c>
      <c r="K999" s="49" t="s">
        <v>850</v>
      </c>
      <c r="L999" s="55"/>
      <c r="M999" s="215"/>
      <c r="N999" s="249">
        <v>424500</v>
      </c>
      <c r="O999" s="189">
        <f t="shared" si="18"/>
        <v>471610.06000000006</v>
      </c>
    </row>
    <row r="1000" spans="1:15" ht="22.05" hidden="1" customHeight="1" x14ac:dyDescent="0.2">
      <c r="A1000" s="186">
        <v>45863</v>
      </c>
      <c r="B1000" s="20" t="s">
        <v>35</v>
      </c>
      <c r="C1000" s="122">
        <v>161900</v>
      </c>
      <c r="D1000" s="122"/>
      <c r="E1000" s="123" t="s">
        <v>577</v>
      </c>
      <c r="F1000" s="22" t="s">
        <v>99</v>
      </c>
      <c r="G1000" s="41"/>
      <c r="H1000" s="21" t="s">
        <v>22</v>
      </c>
      <c r="I1000" s="21" t="s">
        <v>81</v>
      </c>
      <c r="J1000" s="171" t="s">
        <v>174</v>
      </c>
      <c r="K1000" s="49" t="s">
        <v>623</v>
      </c>
      <c r="L1000" s="55"/>
      <c r="M1000" s="215"/>
      <c r="N1000" s="249">
        <v>399500</v>
      </c>
      <c r="O1000" s="189">
        <f t="shared" si="18"/>
        <v>72110.060000000056</v>
      </c>
    </row>
    <row r="1001" spans="1:15" ht="22.05" hidden="1" customHeight="1" x14ac:dyDescent="0.2">
      <c r="A1001" s="186">
        <v>45863</v>
      </c>
      <c r="B1001" s="20" t="s">
        <v>35</v>
      </c>
      <c r="C1001" s="122">
        <v>161896</v>
      </c>
      <c r="D1001" s="122"/>
      <c r="E1001" s="123" t="s">
        <v>577</v>
      </c>
      <c r="F1001" s="22" t="s">
        <v>99</v>
      </c>
      <c r="G1001" s="41"/>
      <c r="H1001" s="21" t="s">
        <v>22</v>
      </c>
      <c r="I1001" s="21" t="s">
        <v>81</v>
      </c>
      <c r="J1001" s="171" t="s">
        <v>171</v>
      </c>
      <c r="K1001" s="49" t="s">
        <v>621</v>
      </c>
      <c r="L1001" s="55"/>
      <c r="M1001" s="215"/>
      <c r="N1001" s="249">
        <v>70000</v>
      </c>
      <c r="O1001" s="189">
        <f t="shared" si="18"/>
        <v>2110.0600000000559</v>
      </c>
    </row>
    <row r="1002" spans="1:15" ht="22.05" hidden="1" customHeight="1" x14ac:dyDescent="0.2">
      <c r="A1002" s="186">
        <v>45866</v>
      </c>
      <c r="B1002" s="20" t="s">
        <v>35</v>
      </c>
      <c r="C1002" s="122">
        <v>1337853</v>
      </c>
      <c r="D1002" s="122"/>
      <c r="E1002" s="123" t="s">
        <v>569</v>
      </c>
      <c r="F1002" s="22" t="s">
        <v>99</v>
      </c>
      <c r="G1002" s="41"/>
      <c r="H1002" s="21" t="s">
        <v>21</v>
      </c>
      <c r="I1002" s="21" t="s">
        <v>28</v>
      </c>
      <c r="J1002" s="171" t="s">
        <v>30</v>
      </c>
      <c r="K1002" s="49" t="s">
        <v>5459</v>
      </c>
      <c r="L1002" s="55"/>
      <c r="M1002" s="215">
        <v>90000</v>
      </c>
      <c r="N1002" s="249"/>
      <c r="O1002" s="189">
        <f t="shared" si="18"/>
        <v>92110.060000000056</v>
      </c>
    </row>
    <row r="1003" spans="1:15" ht="22.05" hidden="1" customHeight="1" x14ac:dyDescent="0.2">
      <c r="A1003" s="186">
        <v>45866</v>
      </c>
      <c r="B1003" s="20" t="s">
        <v>35</v>
      </c>
      <c r="C1003" s="122">
        <v>90577</v>
      </c>
      <c r="D1003" s="122" t="s">
        <v>5449</v>
      </c>
      <c r="E1003" s="123" t="s">
        <v>5450</v>
      </c>
      <c r="F1003" s="22" t="s">
        <v>99</v>
      </c>
      <c r="G1003" s="41"/>
      <c r="H1003" s="21" t="s">
        <v>22</v>
      </c>
      <c r="I1003" s="21" t="s">
        <v>55</v>
      </c>
      <c r="J1003" s="171" t="s">
        <v>70</v>
      </c>
      <c r="K1003" s="49" t="s">
        <v>612</v>
      </c>
      <c r="L1003" s="55"/>
      <c r="M1003" s="215"/>
      <c r="N1003" s="249">
        <v>10000</v>
      </c>
      <c r="O1003" s="189">
        <f t="shared" si="18"/>
        <v>82110.060000000056</v>
      </c>
    </row>
    <row r="1004" spans="1:15" ht="22.05" hidden="1" customHeight="1" x14ac:dyDescent="0.2">
      <c r="A1004" s="186">
        <v>45866</v>
      </c>
      <c r="B1004" s="20" t="s">
        <v>35</v>
      </c>
      <c r="C1004" s="122">
        <v>90579</v>
      </c>
      <c r="D1004" s="122" t="s">
        <v>5449</v>
      </c>
      <c r="E1004" s="123" t="s">
        <v>3956</v>
      </c>
      <c r="F1004" s="22" t="s">
        <v>99</v>
      </c>
      <c r="G1004" s="41"/>
      <c r="H1004" s="21" t="s">
        <v>22</v>
      </c>
      <c r="I1004" s="21" t="s">
        <v>55</v>
      </c>
      <c r="J1004" s="171" t="s">
        <v>70</v>
      </c>
      <c r="K1004" s="49" t="s">
        <v>1114</v>
      </c>
      <c r="L1004" s="55"/>
      <c r="M1004" s="215"/>
      <c r="N1004" s="249">
        <v>4200</v>
      </c>
      <c r="O1004" s="189">
        <f t="shared" si="18"/>
        <v>77910.060000000056</v>
      </c>
    </row>
    <row r="1005" spans="1:15" ht="22.05" hidden="1" customHeight="1" x14ac:dyDescent="0.2">
      <c r="A1005" s="186">
        <v>45866</v>
      </c>
      <c r="B1005" s="20" t="s">
        <v>35</v>
      </c>
      <c r="C1005" s="122">
        <v>90574</v>
      </c>
      <c r="D1005" s="122" t="s">
        <v>5449</v>
      </c>
      <c r="E1005" s="123" t="s">
        <v>4039</v>
      </c>
      <c r="F1005" s="22" t="s">
        <v>99</v>
      </c>
      <c r="G1005" s="41"/>
      <c r="H1005" s="21" t="s">
        <v>22</v>
      </c>
      <c r="I1005" s="21" t="s">
        <v>55</v>
      </c>
      <c r="J1005" s="171" t="s">
        <v>70</v>
      </c>
      <c r="K1005" s="49" t="s">
        <v>2616</v>
      </c>
      <c r="L1005" s="55"/>
      <c r="M1005" s="215"/>
      <c r="N1005" s="249">
        <v>2658.95</v>
      </c>
      <c r="O1005" s="189">
        <f t="shared" si="18"/>
        <v>75251.110000000059</v>
      </c>
    </row>
    <row r="1006" spans="1:15" ht="22.05" hidden="1" customHeight="1" x14ac:dyDescent="0.2">
      <c r="A1006" s="186">
        <v>45866</v>
      </c>
      <c r="B1006" s="20" t="s">
        <v>35</v>
      </c>
      <c r="C1006" s="122">
        <v>90575</v>
      </c>
      <c r="D1006" s="122" t="s">
        <v>5449</v>
      </c>
      <c r="E1006" s="123" t="s">
        <v>5451</v>
      </c>
      <c r="F1006" s="22" t="s">
        <v>99</v>
      </c>
      <c r="G1006" s="41"/>
      <c r="H1006" s="21" t="s">
        <v>22</v>
      </c>
      <c r="I1006" s="21" t="s">
        <v>55</v>
      </c>
      <c r="J1006" s="171" t="s">
        <v>70</v>
      </c>
      <c r="K1006" s="49" t="s">
        <v>847</v>
      </c>
      <c r="L1006" s="55"/>
      <c r="M1006" s="215"/>
      <c r="N1006" s="249">
        <v>32500</v>
      </c>
      <c r="O1006" s="189">
        <f t="shared" si="18"/>
        <v>42751.110000000059</v>
      </c>
    </row>
    <row r="1007" spans="1:15" ht="22.05" hidden="1" customHeight="1" x14ac:dyDescent="0.2">
      <c r="A1007" s="186">
        <v>45866</v>
      </c>
      <c r="B1007" s="20" t="s">
        <v>35</v>
      </c>
      <c r="C1007" s="122">
        <v>90578</v>
      </c>
      <c r="D1007" s="122" t="s">
        <v>5449</v>
      </c>
      <c r="E1007" s="123" t="s">
        <v>5452</v>
      </c>
      <c r="F1007" s="22" t="s">
        <v>99</v>
      </c>
      <c r="G1007" s="41"/>
      <c r="H1007" s="21" t="s">
        <v>22</v>
      </c>
      <c r="I1007" s="21" t="s">
        <v>55</v>
      </c>
      <c r="J1007" s="171" t="s">
        <v>70</v>
      </c>
      <c r="K1007" s="49" t="s">
        <v>851</v>
      </c>
      <c r="L1007" s="55"/>
      <c r="M1007" s="215"/>
      <c r="N1007" s="249">
        <v>6360</v>
      </c>
      <c r="O1007" s="189">
        <f t="shared" si="18"/>
        <v>36391.110000000059</v>
      </c>
    </row>
    <row r="1008" spans="1:15" ht="22.05" hidden="1" customHeight="1" x14ac:dyDescent="0.2">
      <c r="A1008" s="186">
        <v>45866</v>
      </c>
      <c r="B1008" s="20" t="s">
        <v>35</v>
      </c>
      <c r="C1008" s="122">
        <v>153769</v>
      </c>
      <c r="D1008" s="122"/>
      <c r="E1008" s="123" t="s">
        <v>5453</v>
      </c>
      <c r="F1008" s="22" t="s">
        <v>99</v>
      </c>
      <c r="G1008" s="41"/>
      <c r="H1008" s="21" t="s">
        <v>22</v>
      </c>
      <c r="I1008" s="21" t="s">
        <v>103</v>
      </c>
      <c r="J1008" s="171" t="s">
        <v>93</v>
      </c>
      <c r="K1008" s="49" t="s">
        <v>627</v>
      </c>
      <c r="L1008" s="55"/>
      <c r="M1008" s="215"/>
      <c r="N1008" s="249">
        <v>1785</v>
      </c>
      <c r="O1008" s="189">
        <f t="shared" ref="O1008:O1021" si="19">O1007+M1008-N1008</f>
        <v>34606.110000000059</v>
      </c>
    </row>
    <row r="1009" spans="1:15" ht="22.05" hidden="1" customHeight="1" x14ac:dyDescent="0.2">
      <c r="A1009" s="186">
        <v>45866</v>
      </c>
      <c r="B1009" s="20" t="s">
        <v>35</v>
      </c>
      <c r="C1009" s="122">
        <v>234846</v>
      </c>
      <c r="D1009" s="122" t="s">
        <v>5449</v>
      </c>
      <c r="E1009" s="123" t="s">
        <v>5454</v>
      </c>
      <c r="F1009" s="22" t="s">
        <v>99</v>
      </c>
      <c r="G1009" s="41"/>
      <c r="H1009" s="21" t="s">
        <v>22</v>
      </c>
      <c r="I1009" s="21" t="s">
        <v>55</v>
      </c>
      <c r="J1009" s="171" t="s">
        <v>70</v>
      </c>
      <c r="K1009" s="49" t="s">
        <v>851</v>
      </c>
      <c r="L1009" s="55"/>
      <c r="M1009" s="215"/>
      <c r="N1009" s="249">
        <v>230</v>
      </c>
      <c r="O1009" s="189">
        <f t="shared" si="19"/>
        <v>34376.110000000059</v>
      </c>
    </row>
    <row r="1010" spans="1:15" ht="22.05" hidden="1" customHeight="1" x14ac:dyDescent="0.2">
      <c r="A1010" s="186">
        <v>45866</v>
      </c>
      <c r="B1010" s="20" t="s">
        <v>35</v>
      </c>
      <c r="C1010" s="122">
        <v>276680</v>
      </c>
      <c r="D1010" s="123"/>
      <c r="E1010" s="123" t="s">
        <v>577</v>
      </c>
      <c r="F1010" s="22" t="s">
        <v>99</v>
      </c>
      <c r="G1010" s="41"/>
      <c r="H1010" s="21" t="s">
        <v>22</v>
      </c>
      <c r="I1010" s="21" t="s">
        <v>81</v>
      </c>
      <c r="J1010" s="171" t="s">
        <v>171</v>
      </c>
      <c r="K1010" s="49" t="s">
        <v>621</v>
      </c>
      <c r="L1010" s="55"/>
      <c r="M1010" s="215"/>
      <c r="N1010" s="249">
        <v>34300</v>
      </c>
      <c r="O1010" s="189">
        <f t="shared" si="19"/>
        <v>76.11000000005879</v>
      </c>
    </row>
    <row r="1011" spans="1:15" ht="22.05" hidden="1" customHeight="1" x14ac:dyDescent="0.2">
      <c r="A1011" s="186">
        <v>45866</v>
      </c>
      <c r="B1011" s="20" t="s">
        <v>35</v>
      </c>
      <c r="C1011" s="122">
        <v>566395</v>
      </c>
      <c r="D1011" s="122"/>
      <c r="E1011" s="123" t="s">
        <v>1066</v>
      </c>
      <c r="F1011" s="22" t="s">
        <v>99</v>
      </c>
      <c r="G1011" s="41"/>
      <c r="H1011" s="21" t="s">
        <v>21</v>
      </c>
      <c r="I1011" s="21" t="s">
        <v>81</v>
      </c>
      <c r="J1011" s="171" t="s">
        <v>174</v>
      </c>
      <c r="K1011" s="49" t="s">
        <v>623</v>
      </c>
      <c r="L1011" s="55"/>
      <c r="M1011" s="215">
        <v>450</v>
      </c>
      <c r="N1011" s="249"/>
      <c r="O1011" s="189">
        <f t="shared" si="19"/>
        <v>526.11000000005879</v>
      </c>
    </row>
    <row r="1012" spans="1:15" ht="22.05" hidden="1" customHeight="1" x14ac:dyDescent="0.2">
      <c r="A1012" s="186">
        <v>45866</v>
      </c>
      <c r="B1012" s="20" t="s">
        <v>35</v>
      </c>
      <c r="C1012" s="122">
        <v>570422</v>
      </c>
      <c r="D1012" s="122"/>
      <c r="E1012" s="123" t="s">
        <v>1066</v>
      </c>
      <c r="F1012" s="22" t="s">
        <v>99</v>
      </c>
      <c r="G1012" s="41"/>
      <c r="H1012" s="21" t="s">
        <v>21</v>
      </c>
      <c r="I1012" s="21" t="s">
        <v>81</v>
      </c>
      <c r="J1012" s="171" t="s">
        <v>182</v>
      </c>
      <c r="K1012" s="49" t="s">
        <v>616</v>
      </c>
      <c r="L1012" s="55"/>
      <c r="M1012" s="215">
        <v>600</v>
      </c>
      <c r="N1012" s="249"/>
      <c r="O1012" s="189">
        <f t="shared" si="19"/>
        <v>1126.1100000000588</v>
      </c>
    </row>
    <row r="1013" spans="1:15" ht="22.05" hidden="1" customHeight="1" x14ac:dyDescent="0.2">
      <c r="A1013" s="186">
        <v>45866</v>
      </c>
      <c r="B1013" s="20" t="s">
        <v>35</v>
      </c>
      <c r="C1013" s="122">
        <v>576457</v>
      </c>
      <c r="D1013" s="122"/>
      <c r="E1013" s="123" t="s">
        <v>1066</v>
      </c>
      <c r="F1013" s="22" t="s">
        <v>99</v>
      </c>
      <c r="G1013" s="41"/>
      <c r="H1013" s="21" t="s">
        <v>21</v>
      </c>
      <c r="I1013" s="21" t="s">
        <v>81</v>
      </c>
      <c r="J1013" s="171" t="s">
        <v>177</v>
      </c>
      <c r="K1013" s="49" t="s">
        <v>5460</v>
      </c>
      <c r="L1013" s="55"/>
      <c r="M1013" s="601">
        <v>600</v>
      </c>
      <c r="N1013" s="249"/>
      <c r="O1013" s="189">
        <f t="shared" si="19"/>
        <v>1726.1100000000588</v>
      </c>
    </row>
    <row r="1014" spans="1:15" ht="22.05" hidden="1" customHeight="1" x14ac:dyDescent="0.2">
      <c r="A1014" s="186">
        <v>45866</v>
      </c>
      <c r="B1014" s="20" t="s">
        <v>35</v>
      </c>
      <c r="C1014" s="122">
        <v>581257</v>
      </c>
      <c r="D1014" s="122"/>
      <c r="E1014" s="123" t="s">
        <v>1066</v>
      </c>
      <c r="F1014" s="22" t="s">
        <v>99</v>
      </c>
      <c r="G1014" s="41"/>
      <c r="H1014" s="21" t="s">
        <v>21</v>
      </c>
      <c r="I1014" s="21" t="s">
        <v>81</v>
      </c>
      <c r="J1014" s="171" t="s">
        <v>180</v>
      </c>
      <c r="K1014" s="49" t="s">
        <v>629</v>
      </c>
      <c r="L1014" s="55"/>
      <c r="M1014" s="215">
        <v>500</v>
      </c>
      <c r="N1014" s="249"/>
      <c r="O1014" s="189">
        <f t="shared" si="19"/>
        <v>2226.1100000000588</v>
      </c>
    </row>
    <row r="1015" spans="1:15" ht="22.05" hidden="1" customHeight="1" x14ac:dyDescent="0.2">
      <c r="A1015" s="186">
        <v>45866</v>
      </c>
      <c r="B1015" s="20" t="s">
        <v>35</v>
      </c>
      <c r="C1015" s="122">
        <v>586804</v>
      </c>
      <c r="D1015" s="122"/>
      <c r="E1015" s="123" t="s">
        <v>577</v>
      </c>
      <c r="F1015" s="22" t="s">
        <v>99</v>
      </c>
      <c r="G1015" s="41"/>
      <c r="H1015" s="21" t="s">
        <v>22</v>
      </c>
      <c r="I1015" s="21" t="s">
        <v>81</v>
      </c>
      <c r="J1015" s="171" t="s">
        <v>176</v>
      </c>
      <c r="K1015" s="49" t="s">
        <v>846</v>
      </c>
      <c r="L1015" s="55"/>
      <c r="M1015" s="215"/>
      <c r="N1015" s="249">
        <v>1800</v>
      </c>
      <c r="O1015" s="189">
        <f t="shared" si="19"/>
        <v>426.11000000005879</v>
      </c>
    </row>
    <row r="1016" spans="1:15" ht="22.05" hidden="1" customHeight="1" x14ac:dyDescent="0.2">
      <c r="A1016" s="186">
        <v>45866</v>
      </c>
      <c r="B1016" s="20" t="s">
        <v>35</v>
      </c>
      <c r="C1016" s="122">
        <v>594719</v>
      </c>
      <c r="D1016" s="122"/>
      <c r="E1016" s="123" t="s">
        <v>577</v>
      </c>
      <c r="F1016" s="22" t="s">
        <v>99</v>
      </c>
      <c r="G1016" s="41"/>
      <c r="H1016" s="21" t="s">
        <v>22</v>
      </c>
      <c r="I1016" s="21" t="s">
        <v>81</v>
      </c>
      <c r="J1016" s="171" t="s">
        <v>176</v>
      </c>
      <c r="K1016" s="49" t="s">
        <v>846</v>
      </c>
      <c r="L1016" s="55"/>
      <c r="M1016" s="215"/>
      <c r="N1016" s="249">
        <v>200</v>
      </c>
      <c r="O1016" s="189">
        <f t="shared" si="19"/>
        <v>226.11000000005879</v>
      </c>
    </row>
    <row r="1017" spans="1:15" ht="22.05" hidden="1" customHeight="1" x14ac:dyDescent="0.2">
      <c r="A1017" s="186">
        <v>45868</v>
      </c>
      <c r="B1017" s="20" t="s">
        <v>35</v>
      </c>
      <c r="C1017" s="122">
        <v>534590</v>
      </c>
      <c r="D1017" s="122"/>
      <c r="E1017" s="123" t="s">
        <v>1066</v>
      </c>
      <c r="F1017" s="22" t="s">
        <v>99</v>
      </c>
      <c r="G1017" s="41"/>
      <c r="H1017" s="21" t="s">
        <v>21</v>
      </c>
      <c r="I1017" s="21" t="s">
        <v>81</v>
      </c>
      <c r="J1017" s="171" t="s">
        <v>175</v>
      </c>
      <c r="K1017" s="49" t="s">
        <v>850</v>
      </c>
      <c r="L1017" s="55"/>
      <c r="M1017" s="215">
        <v>23000</v>
      </c>
      <c r="N1017" s="249"/>
      <c r="O1017" s="189">
        <f t="shared" si="19"/>
        <v>23226.110000000059</v>
      </c>
    </row>
    <row r="1018" spans="1:15" ht="22.05" hidden="1" customHeight="1" x14ac:dyDescent="0.2">
      <c r="A1018" s="186">
        <v>45868</v>
      </c>
      <c r="B1018" s="20" t="s">
        <v>35</v>
      </c>
      <c r="C1018" s="122">
        <v>6355590514</v>
      </c>
      <c r="D1018" s="122"/>
      <c r="E1018" s="123" t="s">
        <v>597</v>
      </c>
      <c r="F1018" s="22" t="s">
        <v>99</v>
      </c>
      <c r="G1018" s="41"/>
      <c r="H1018" s="21" t="s">
        <v>21</v>
      </c>
      <c r="I1018" s="21" t="s">
        <v>81</v>
      </c>
      <c r="J1018" s="171" t="s">
        <v>168</v>
      </c>
      <c r="K1018" s="49" t="s">
        <v>622</v>
      </c>
      <c r="L1018" s="55"/>
      <c r="M1018" s="215">
        <v>100000</v>
      </c>
      <c r="N1018" s="249"/>
      <c r="O1018" s="189">
        <f t="shared" si="19"/>
        <v>123226.11000000006</v>
      </c>
    </row>
    <row r="1019" spans="1:15" ht="22.05" hidden="1" customHeight="1" x14ac:dyDescent="0.2">
      <c r="A1019" s="186">
        <v>45868</v>
      </c>
      <c r="B1019" s="20" t="s">
        <v>35</v>
      </c>
      <c r="C1019" s="122">
        <v>1427277</v>
      </c>
      <c r="D1019" s="122"/>
      <c r="E1019" s="123" t="s">
        <v>563</v>
      </c>
      <c r="F1019" s="22" t="s">
        <v>120</v>
      </c>
      <c r="G1019" s="41"/>
      <c r="H1019" s="21" t="s">
        <v>22</v>
      </c>
      <c r="I1019" s="21" t="s">
        <v>57</v>
      </c>
      <c r="J1019" s="171" t="s">
        <v>86</v>
      </c>
      <c r="K1019" s="49" t="s">
        <v>611</v>
      </c>
      <c r="L1019" s="55"/>
      <c r="M1019" s="215"/>
      <c r="N1019" s="249">
        <v>122043</v>
      </c>
      <c r="O1019" s="189">
        <f t="shared" si="19"/>
        <v>1183.1100000000588</v>
      </c>
    </row>
    <row r="1020" spans="1:15" ht="22.05" hidden="1" customHeight="1" x14ac:dyDescent="0.2">
      <c r="A1020" s="186">
        <v>45869</v>
      </c>
      <c r="B1020" s="20" t="s">
        <v>35</v>
      </c>
      <c r="C1020" s="122">
        <v>4265868515</v>
      </c>
      <c r="D1020" s="122"/>
      <c r="E1020" s="123" t="s">
        <v>597</v>
      </c>
      <c r="F1020" s="22" t="s">
        <v>99</v>
      </c>
      <c r="G1020" s="41"/>
      <c r="H1020" s="21" t="s">
        <v>21</v>
      </c>
      <c r="I1020" s="21" t="s">
        <v>81</v>
      </c>
      <c r="J1020" s="171" t="s">
        <v>168</v>
      </c>
      <c r="K1020" s="49" t="s">
        <v>622</v>
      </c>
      <c r="L1020" s="55"/>
      <c r="M1020" s="215">
        <v>400100</v>
      </c>
      <c r="N1020" s="249"/>
      <c r="O1020" s="189">
        <f t="shared" si="19"/>
        <v>401283.11000000004</v>
      </c>
    </row>
    <row r="1021" spans="1:15" ht="22.05" hidden="1" customHeight="1" thickBot="1" x14ac:dyDescent="0.25">
      <c r="A1021" s="358">
        <v>45869</v>
      </c>
      <c r="B1021" s="47" t="s">
        <v>35</v>
      </c>
      <c r="C1021" s="359">
        <v>313900</v>
      </c>
      <c r="D1021" s="359"/>
      <c r="E1021" s="360" t="s">
        <v>29</v>
      </c>
      <c r="F1021" s="48" t="s">
        <v>99</v>
      </c>
      <c r="G1021" s="50"/>
      <c r="H1021" s="30" t="s">
        <v>22</v>
      </c>
      <c r="I1021" s="30" t="s">
        <v>81</v>
      </c>
      <c r="J1021" s="361" t="s">
        <v>176</v>
      </c>
      <c r="K1021" s="362" t="s">
        <v>846</v>
      </c>
      <c r="L1021" s="101"/>
      <c r="M1021" s="410"/>
      <c r="N1021" s="411">
        <v>400000</v>
      </c>
      <c r="O1021" s="507">
        <f t="shared" si="19"/>
        <v>1283.1100000000442</v>
      </c>
    </row>
    <row r="1022" spans="1:15" ht="22.05" customHeight="1" x14ac:dyDescent="0.2">
      <c r="A1022" s="186">
        <v>45870</v>
      </c>
      <c r="B1022" s="20" t="s">
        <v>35</v>
      </c>
      <c r="C1022" s="122"/>
      <c r="D1022" s="122"/>
      <c r="E1022" s="123" t="s">
        <v>597</v>
      </c>
      <c r="F1022" s="22" t="s">
        <v>99</v>
      </c>
      <c r="G1022" s="41"/>
      <c r="H1022" s="21" t="s">
        <v>21</v>
      </c>
      <c r="I1022" s="21" t="s">
        <v>81</v>
      </c>
      <c r="J1022" s="171" t="s">
        <v>168</v>
      </c>
      <c r="K1022" s="49" t="s">
        <v>622</v>
      </c>
      <c r="L1022" s="55"/>
      <c r="M1022" s="215">
        <v>50850.34</v>
      </c>
      <c r="N1022" s="249"/>
      <c r="O1022" s="189">
        <f>O1021+M1022-N1022</f>
        <v>52133.450000000041</v>
      </c>
    </row>
    <row r="1023" spans="1:15" ht="22.05" customHeight="1" x14ac:dyDescent="0.2">
      <c r="A1023" s="186">
        <v>45870</v>
      </c>
      <c r="B1023" s="20" t="s">
        <v>35</v>
      </c>
      <c r="C1023" s="122"/>
      <c r="D1023" s="122"/>
      <c r="E1023" s="123" t="s">
        <v>597</v>
      </c>
      <c r="F1023" s="22" t="s">
        <v>99</v>
      </c>
      <c r="G1023" s="41"/>
      <c r="H1023" s="21" t="s">
        <v>21</v>
      </c>
      <c r="I1023" s="21" t="s">
        <v>81</v>
      </c>
      <c r="J1023" s="171" t="s">
        <v>168</v>
      </c>
      <c r="K1023" s="49" t="s">
        <v>622</v>
      </c>
      <c r="L1023" s="55"/>
      <c r="M1023" s="215">
        <v>450000</v>
      </c>
      <c r="N1023" s="249"/>
      <c r="O1023" s="189">
        <f>O1022+M1023-N1023</f>
        <v>502133.45000000007</v>
      </c>
    </row>
    <row r="1024" spans="1:15" ht="22.05" customHeight="1" x14ac:dyDescent="0.2">
      <c r="A1024" s="186">
        <v>45870</v>
      </c>
      <c r="B1024" s="20" t="s">
        <v>35</v>
      </c>
      <c r="C1024" s="122">
        <v>695292</v>
      </c>
      <c r="D1024" s="122"/>
      <c r="E1024" s="123" t="s">
        <v>577</v>
      </c>
      <c r="F1024" s="22" t="s">
        <v>99</v>
      </c>
      <c r="G1024" s="41"/>
      <c r="H1024" s="21" t="s">
        <v>22</v>
      </c>
      <c r="I1024" s="21" t="s">
        <v>81</v>
      </c>
      <c r="J1024" s="171" t="s">
        <v>175</v>
      </c>
      <c r="K1024" s="49" t="s">
        <v>850</v>
      </c>
      <c r="L1024" s="55"/>
      <c r="M1024" s="215"/>
      <c r="N1024" s="249">
        <v>276000</v>
      </c>
      <c r="O1024" s="189">
        <f t="shared" ref="O1024:O1087" si="20">O1023+M1024-N1024</f>
        <v>226133.45000000007</v>
      </c>
    </row>
    <row r="1025" spans="1:15" ht="22.05" customHeight="1" x14ac:dyDescent="0.2">
      <c r="A1025" s="186">
        <v>45870</v>
      </c>
      <c r="B1025" s="20" t="s">
        <v>35</v>
      </c>
      <c r="C1025" s="122">
        <v>695294</v>
      </c>
      <c r="D1025" s="122"/>
      <c r="E1025" s="123" t="s">
        <v>577</v>
      </c>
      <c r="F1025" s="22" t="s">
        <v>99</v>
      </c>
      <c r="G1025" s="41"/>
      <c r="H1025" s="21" t="s">
        <v>22</v>
      </c>
      <c r="I1025" s="21" t="s">
        <v>81</v>
      </c>
      <c r="J1025" s="171" t="s">
        <v>174</v>
      </c>
      <c r="K1025" s="49" t="s">
        <v>623</v>
      </c>
      <c r="L1025" s="55"/>
      <c r="M1025" s="215"/>
      <c r="N1025" s="249">
        <v>226000</v>
      </c>
      <c r="O1025" s="189">
        <f t="shared" si="20"/>
        <v>133.45000000006985</v>
      </c>
    </row>
    <row r="1026" spans="1:15" ht="22.05" hidden="1" customHeight="1" x14ac:dyDescent="0.2">
      <c r="A1026" s="186">
        <v>45873</v>
      </c>
      <c r="B1026" s="20" t="s">
        <v>35</v>
      </c>
      <c r="C1026" s="122">
        <v>981483</v>
      </c>
      <c r="D1026" s="122"/>
      <c r="E1026" s="123" t="s">
        <v>569</v>
      </c>
      <c r="F1026" s="22" t="s">
        <v>99</v>
      </c>
      <c r="G1026" s="41"/>
      <c r="H1026" s="21" t="s">
        <v>21</v>
      </c>
      <c r="I1026" s="21" t="s">
        <v>28</v>
      </c>
      <c r="J1026" s="171" t="s">
        <v>30</v>
      </c>
      <c r="K1026" s="49" t="s">
        <v>5459</v>
      </c>
      <c r="L1026" s="55"/>
      <c r="M1026" s="215">
        <v>100000</v>
      </c>
      <c r="N1026" s="249"/>
      <c r="O1026" s="189">
        <f t="shared" si="20"/>
        <v>100133.45000000007</v>
      </c>
    </row>
    <row r="1027" spans="1:15" ht="22.05" hidden="1" customHeight="1" x14ac:dyDescent="0.2">
      <c r="A1027" s="186">
        <v>45873</v>
      </c>
      <c r="B1027" s="20" t="s">
        <v>35</v>
      </c>
      <c r="C1027" s="122">
        <v>246063</v>
      </c>
      <c r="D1027" s="122"/>
      <c r="E1027" s="123" t="s">
        <v>3314</v>
      </c>
      <c r="F1027" s="22" t="s">
        <v>99</v>
      </c>
      <c r="G1027" s="41"/>
      <c r="H1027" s="21" t="s">
        <v>22</v>
      </c>
      <c r="I1027" s="21" t="s">
        <v>103</v>
      </c>
      <c r="J1027" s="171" t="s">
        <v>93</v>
      </c>
      <c r="K1027" s="49" t="s">
        <v>627</v>
      </c>
      <c r="L1027" s="55"/>
      <c r="M1027" s="215"/>
      <c r="N1027" s="249">
        <v>1000</v>
      </c>
      <c r="O1027" s="189">
        <f t="shared" si="20"/>
        <v>99133.45000000007</v>
      </c>
    </row>
    <row r="1028" spans="1:15" ht="22.05" hidden="1" customHeight="1" x14ac:dyDescent="0.2">
      <c r="A1028" s="186">
        <v>45873</v>
      </c>
      <c r="B1028" s="20" t="s">
        <v>35</v>
      </c>
      <c r="C1028" s="122">
        <v>246065</v>
      </c>
      <c r="D1028" s="122"/>
      <c r="E1028" s="123" t="s">
        <v>6106</v>
      </c>
      <c r="F1028" s="22" t="s">
        <v>99</v>
      </c>
      <c r="G1028" s="41"/>
      <c r="H1028" s="21" t="s">
        <v>22</v>
      </c>
      <c r="I1028" s="21" t="s">
        <v>103</v>
      </c>
      <c r="J1028" s="171" t="s">
        <v>93</v>
      </c>
      <c r="K1028" s="49" t="s">
        <v>1112</v>
      </c>
      <c r="L1028" s="55"/>
      <c r="M1028" s="215"/>
      <c r="N1028" s="249">
        <v>855</v>
      </c>
      <c r="O1028" s="189">
        <f t="shared" si="20"/>
        <v>98278.45000000007</v>
      </c>
    </row>
    <row r="1029" spans="1:15" ht="22.05" hidden="1" customHeight="1" x14ac:dyDescent="0.2">
      <c r="A1029" s="186">
        <v>45873</v>
      </c>
      <c r="B1029" s="20" t="s">
        <v>35</v>
      </c>
      <c r="C1029" s="122">
        <v>357378</v>
      </c>
      <c r="D1029" s="122"/>
      <c r="E1029" s="123" t="s">
        <v>6107</v>
      </c>
      <c r="F1029" s="22" t="s">
        <v>99</v>
      </c>
      <c r="G1029" s="41"/>
      <c r="H1029" s="21" t="s">
        <v>22</v>
      </c>
      <c r="I1029" s="21" t="s">
        <v>103</v>
      </c>
      <c r="J1029" s="171" t="s">
        <v>93</v>
      </c>
      <c r="K1029" s="49" t="s">
        <v>625</v>
      </c>
      <c r="L1029" s="55"/>
      <c r="M1029" s="215"/>
      <c r="N1029" s="249">
        <v>14425</v>
      </c>
      <c r="O1029" s="189">
        <f t="shared" si="20"/>
        <v>83853.45000000007</v>
      </c>
    </row>
    <row r="1030" spans="1:15" ht="22.05" hidden="1" customHeight="1" x14ac:dyDescent="0.2">
      <c r="A1030" s="186">
        <v>45873</v>
      </c>
      <c r="B1030" s="20" t="s">
        <v>35</v>
      </c>
      <c r="C1030" s="122">
        <v>1417</v>
      </c>
      <c r="D1030" s="122" t="s">
        <v>8774</v>
      </c>
      <c r="E1030" s="123" t="s">
        <v>813</v>
      </c>
      <c r="F1030" s="22" t="s">
        <v>99</v>
      </c>
      <c r="G1030" s="41"/>
      <c r="H1030" s="21" t="s">
        <v>22</v>
      </c>
      <c r="I1030" s="21" t="s">
        <v>58</v>
      </c>
      <c r="J1030" s="171" t="s">
        <v>101</v>
      </c>
      <c r="K1030" s="49" t="s">
        <v>6178</v>
      </c>
      <c r="L1030" s="55"/>
      <c r="M1030" s="215"/>
      <c r="N1030" s="249">
        <v>33770</v>
      </c>
      <c r="O1030" s="189">
        <f t="shared" si="20"/>
        <v>50083.45000000007</v>
      </c>
    </row>
    <row r="1031" spans="1:15" ht="22.05" customHeight="1" x14ac:dyDescent="0.2">
      <c r="A1031" s="186">
        <v>45873</v>
      </c>
      <c r="B1031" s="20" t="s">
        <v>35</v>
      </c>
      <c r="C1031" s="122">
        <v>395775</v>
      </c>
      <c r="D1031" s="122"/>
      <c r="E1031" s="123" t="s">
        <v>577</v>
      </c>
      <c r="F1031" s="22" t="s">
        <v>99</v>
      </c>
      <c r="G1031" s="41"/>
      <c r="H1031" s="21" t="s">
        <v>22</v>
      </c>
      <c r="I1031" s="21" t="s">
        <v>81</v>
      </c>
      <c r="J1031" s="171" t="s">
        <v>171</v>
      </c>
      <c r="K1031" s="49" t="s">
        <v>621</v>
      </c>
      <c r="L1031" s="55"/>
      <c r="M1031" s="215"/>
      <c r="N1031" s="602">
        <v>30053.45</v>
      </c>
      <c r="O1031" s="189">
        <f t="shared" si="20"/>
        <v>20030.000000000069</v>
      </c>
    </row>
    <row r="1032" spans="1:15" ht="22.05" customHeight="1" x14ac:dyDescent="0.2">
      <c r="A1032" s="186">
        <v>45873</v>
      </c>
      <c r="B1032" s="20" t="s">
        <v>35</v>
      </c>
      <c r="C1032" s="122">
        <v>1334470818</v>
      </c>
      <c r="D1032" s="122"/>
      <c r="E1032" s="123" t="s">
        <v>597</v>
      </c>
      <c r="F1032" s="22" t="s">
        <v>99</v>
      </c>
      <c r="G1032" s="41"/>
      <c r="H1032" s="21" t="s">
        <v>21</v>
      </c>
      <c r="I1032" s="21" t="s">
        <v>81</v>
      </c>
      <c r="J1032" s="171" t="s">
        <v>168</v>
      </c>
      <c r="K1032" s="49" t="s">
        <v>622</v>
      </c>
      <c r="L1032" s="55"/>
      <c r="M1032" s="215">
        <v>2900</v>
      </c>
      <c r="N1032" s="249"/>
      <c r="O1032" s="189">
        <f t="shared" si="20"/>
        <v>22930.000000000069</v>
      </c>
    </row>
    <row r="1033" spans="1:15" ht="22.05" hidden="1" customHeight="1" x14ac:dyDescent="0.2">
      <c r="A1033" s="186">
        <v>45873</v>
      </c>
      <c r="B1033" s="20" t="s">
        <v>35</v>
      </c>
      <c r="C1033" s="122">
        <v>549982</v>
      </c>
      <c r="D1033" s="122"/>
      <c r="E1033" s="123" t="s">
        <v>569</v>
      </c>
      <c r="F1033" s="22" t="s">
        <v>79</v>
      </c>
      <c r="G1033" s="41"/>
      <c r="H1033" s="21" t="s">
        <v>21</v>
      </c>
      <c r="I1033" s="21" t="s">
        <v>28</v>
      </c>
      <c r="J1033" s="171" t="s">
        <v>30</v>
      </c>
      <c r="K1033" s="49" t="s">
        <v>1769</v>
      </c>
      <c r="L1033" s="55"/>
      <c r="M1033" s="215">
        <v>44972</v>
      </c>
      <c r="N1033" s="249"/>
      <c r="O1033" s="189">
        <f t="shared" si="20"/>
        <v>67902.000000000073</v>
      </c>
    </row>
    <row r="1034" spans="1:15" ht="22.05" customHeight="1" x14ac:dyDescent="0.2">
      <c r="A1034" s="186">
        <v>45873</v>
      </c>
      <c r="B1034" s="20" t="s">
        <v>35</v>
      </c>
      <c r="C1034" s="122">
        <v>504517</v>
      </c>
      <c r="D1034" s="122"/>
      <c r="E1034" s="123" t="s">
        <v>835</v>
      </c>
      <c r="F1034" s="22" t="s">
        <v>99</v>
      </c>
      <c r="G1034" s="41"/>
      <c r="H1034" s="21" t="s">
        <v>22</v>
      </c>
      <c r="I1034" s="21" t="s">
        <v>81</v>
      </c>
      <c r="J1034" s="171" t="s">
        <v>177</v>
      </c>
      <c r="K1034" s="49" t="s">
        <v>3380</v>
      </c>
      <c r="L1034" s="55"/>
      <c r="M1034" s="215"/>
      <c r="N1034" s="602">
        <v>2618.2800000000002</v>
      </c>
      <c r="O1034" s="189">
        <f t="shared" si="20"/>
        <v>65283.720000000074</v>
      </c>
    </row>
    <row r="1035" spans="1:15" ht="22.05" customHeight="1" x14ac:dyDescent="0.2">
      <c r="A1035" s="186">
        <v>45873</v>
      </c>
      <c r="B1035" s="20" t="s">
        <v>35</v>
      </c>
      <c r="C1035" s="122">
        <v>504518</v>
      </c>
      <c r="D1035" s="122"/>
      <c r="E1035" s="123" t="s">
        <v>567</v>
      </c>
      <c r="F1035" s="22" t="s">
        <v>99</v>
      </c>
      <c r="G1035" s="41"/>
      <c r="H1035" s="21" t="s">
        <v>22</v>
      </c>
      <c r="I1035" s="21" t="s">
        <v>81</v>
      </c>
      <c r="J1035" s="171" t="s">
        <v>177</v>
      </c>
      <c r="K1035" s="49" t="s">
        <v>3380</v>
      </c>
      <c r="L1035" s="55"/>
      <c r="M1035" s="215"/>
      <c r="N1035" s="602">
        <v>27877</v>
      </c>
      <c r="O1035" s="189">
        <f t="shared" si="20"/>
        <v>37406.720000000074</v>
      </c>
    </row>
    <row r="1036" spans="1:15" ht="22.05" customHeight="1" x14ac:dyDescent="0.2">
      <c r="A1036" s="186">
        <v>45873</v>
      </c>
      <c r="B1036" s="20" t="s">
        <v>35</v>
      </c>
      <c r="C1036" s="122">
        <v>504514</v>
      </c>
      <c r="D1036" s="122"/>
      <c r="E1036" s="123" t="s">
        <v>577</v>
      </c>
      <c r="F1036" s="22" t="s">
        <v>99</v>
      </c>
      <c r="G1036" s="41"/>
      <c r="H1036" s="21" t="s">
        <v>22</v>
      </c>
      <c r="I1036" s="21" t="s">
        <v>81</v>
      </c>
      <c r="J1036" s="171" t="s">
        <v>171</v>
      </c>
      <c r="K1036" s="49" t="s">
        <v>621</v>
      </c>
      <c r="L1036" s="55"/>
      <c r="M1036" s="215"/>
      <c r="N1036" s="602">
        <v>7200</v>
      </c>
      <c r="O1036" s="189">
        <f t="shared" si="20"/>
        <v>30206.720000000074</v>
      </c>
    </row>
    <row r="1037" spans="1:15" ht="22.05" hidden="1" customHeight="1" x14ac:dyDescent="0.2">
      <c r="A1037" s="186">
        <v>45873</v>
      </c>
      <c r="B1037" s="20" t="s">
        <v>35</v>
      </c>
      <c r="C1037" s="122">
        <v>62805</v>
      </c>
      <c r="D1037" s="122"/>
      <c r="E1037" s="123" t="s">
        <v>569</v>
      </c>
      <c r="F1037" s="22" t="s">
        <v>79</v>
      </c>
      <c r="G1037" s="41"/>
      <c r="H1037" s="21" t="s">
        <v>21</v>
      </c>
      <c r="I1037" s="21" t="s">
        <v>28</v>
      </c>
      <c r="J1037" s="171" t="s">
        <v>30</v>
      </c>
      <c r="K1037" s="49" t="s">
        <v>3379</v>
      </c>
      <c r="L1037" s="55"/>
      <c r="M1037" s="215">
        <v>109695</v>
      </c>
      <c r="N1037" s="249"/>
      <c r="O1037" s="189">
        <f t="shared" si="20"/>
        <v>139901.72000000009</v>
      </c>
    </row>
    <row r="1038" spans="1:15" ht="22.05" hidden="1" customHeight="1" x14ac:dyDescent="0.2">
      <c r="A1038" s="186">
        <v>45873</v>
      </c>
      <c r="B1038" s="20" t="s">
        <v>35</v>
      </c>
      <c r="C1038" s="122">
        <v>62709</v>
      </c>
      <c r="D1038" s="122"/>
      <c r="E1038" s="123" t="s">
        <v>569</v>
      </c>
      <c r="F1038" s="22" t="s">
        <v>79</v>
      </c>
      <c r="G1038" s="41"/>
      <c r="H1038" s="21" t="s">
        <v>21</v>
      </c>
      <c r="I1038" s="21" t="s">
        <v>28</v>
      </c>
      <c r="J1038" s="171" t="s">
        <v>30</v>
      </c>
      <c r="K1038" s="49" t="s">
        <v>3379</v>
      </c>
      <c r="L1038" s="55"/>
      <c r="M1038" s="215">
        <v>28625</v>
      </c>
      <c r="N1038" s="249"/>
      <c r="O1038" s="189">
        <f t="shared" si="20"/>
        <v>168526.72000000009</v>
      </c>
    </row>
    <row r="1039" spans="1:15" ht="22.05" hidden="1" customHeight="1" x14ac:dyDescent="0.2">
      <c r="A1039" s="186">
        <v>45873</v>
      </c>
      <c r="B1039" s="20" t="s">
        <v>35</v>
      </c>
      <c r="C1039" s="122">
        <v>709752</v>
      </c>
      <c r="D1039" s="122" t="s">
        <v>6108</v>
      </c>
      <c r="E1039" s="123" t="s">
        <v>6109</v>
      </c>
      <c r="F1039" s="22" t="s">
        <v>99</v>
      </c>
      <c r="G1039" s="41"/>
      <c r="H1039" s="21" t="s">
        <v>22</v>
      </c>
      <c r="I1039" s="21" t="s">
        <v>55</v>
      </c>
      <c r="J1039" s="171" t="s">
        <v>70</v>
      </c>
      <c r="K1039" s="49" t="s">
        <v>612</v>
      </c>
      <c r="L1039" s="55"/>
      <c r="M1039" s="215"/>
      <c r="N1039" s="249">
        <v>47925</v>
      </c>
      <c r="O1039" s="189">
        <f t="shared" si="20"/>
        <v>120601.72000000009</v>
      </c>
    </row>
    <row r="1040" spans="1:15" ht="22.05" hidden="1" customHeight="1" x14ac:dyDescent="0.2">
      <c r="A1040" s="186">
        <v>45873</v>
      </c>
      <c r="B1040" s="20" t="s">
        <v>35</v>
      </c>
      <c r="C1040" s="122">
        <v>712743</v>
      </c>
      <c r="D1040" s="122" t="s">
        <v>6108</v>
      </c>
      <c r="E1040" s="123" t="s">
        <v>6110</v>
      </c>
      <c r="F1040" s="22" t="s">
        <v>99</v>
      </c>
      <c r="G1040" s="41"/>
      <c r="H1040" s="21" t="s">
        <v>22</v>
      </c>
      <c r="I1040" s="21" t="s">
        <v>55</v>
      </c>
      <c r="J1040" s="171" t="s">
        <v>70</v>
      </c>
      <c r="K1040" s="49" t="s">
        <v>2616</v>
      </c>
      <c r="L1040" s="55"/>
      <c r="M1040" s="215"/>
      <c r="N1040" s="249">
        <v>11805.1</v>
      </c>
      <c r="O1040" s="189">
        <f t="shared" si="20"/>
        <v>108796.62000000008</v>
      </c>
    </row>
    <row r="1041" spans="1:15" ht="22.05" hidden="1" customHeight="1" x14ac:dyDescent="0.2">
      <c r="A1041" s="186">
        <v>45873</v>
      </c>
      <c r="B1041" s="20" t="s">
        <v>35</v>
      </c>
      <c r="C1041" s="122">
        <v>714675</v>
      </c>
      <c r="D1041" s="122" t="s">
        <v>5449</v>
      </c>
      <c r="E1041" s="123" t="s">
        <v>3311</v>
      </c>
      <c r="F1041" s="22" t="s">
        <v>99</v>
      </c>
      <c r="G1041" s="41"/>
      <c r="H1041" s="21" t="s">
        <v>22</v>
      </c>
      <c r="I1041" s="21" t="s">
        <v>55</v>
      </c>
      <c r="J1041" s="171" t="s">
        <v>70</v>
      </c>
      <c r="K1041" s="49" t="s">
        <v>847</v>
      </c>
      <c r="L1041" s="55"/>
      <c r="M1041" s="215"/>
      <c r="N1041" s="249">
        <v>65000</v>
      </c>
      <c r="O1041" s="189">
        <f t="shared" si="20"/>
        <v>43796.620000000083</v>
      </c>
    </row>
    <row r="1042" spans="1:15" ht="22.05" hidden="1" customHeight="1" x14ac:dyDescent="0.2">
      <c r="A1042" s="186">
        <v>45873</v>
      </c>
      <c r="B1042" s="20" t="s">
        <v>35</v>
      </c>
      <c r="C1042" s="122">
        <v>716351</v>
      </c>
      <c r="D1042" s="122" t="s">
        <v>5449</v>
      </c>
      <c r="E1042" s="123" t="s">
        <v>6111</v>
      </c>
      <c r="F1042" s="22" t="s">
        <v>99</v>
      </c>
      <c r="G1042" s="41"/>
      <c r="H1042" s="21" t="s">
        <v>22</v>
      </c>
      <c r="I1042" s="21" t="s">
        <v>55</v>
      </c>
      <c r="J1042" s="171" t="s">
        <v>70</v>
      </c>
      <c r="K1042" s="49" t="s">
        <v>851</v>
      </c>
      <c r="L1042" s="55"/>
      <c r="M1042" s="215"/>
      <c r="N1042" s="249">
        <v>12720</v>
      </c>
      <c r="O1042" s="189">
        <f t="shared" si="20"/>
        <v>31076.620000000083</v>
      </c>
    </row>
    <row r="1043" spans="1:15" ht="22.05" hidden="1" customHeight="1" x14ac:dyDescent="0.2">
      <c r="A1043" s="186">
        <v>45873</v>
      </c>
      <c r="B1043" s="20" t="s">
        <v>35</v>
      </c>
      <c r="C1043" s="122">
        <v>718139</v>
      </c>
      <c r="D1043" s="122" t="s">
        <v>6112</v>
      </c>
      <c r="E1043" s="123" t="s">
        <v>6113</v>
      </c>
      <c r="F1043" s="22" t="s">
        <v>99</v>
      </c>
      <c r="G1043" s="41"/>
      <c r="H1043" s="21" t="s">
        <v>22</v>
      </c>
      <c r="I1043" s="21" t="s">
        <v>55</v>
      </c>
      <c r="J1043" s="171" t="s">
        <v>70</v>
      </c>
      <c r="K1043" s="49" t="s">
        <v>625</v>
      </c>
      <c r="L1043" s="55"/>
      <c r="M1043" s="215"/>
      <c r="N1043" s="249">
        <v>2850</v>
      </c>
      <c r="O1043" s="189">
        <f t="shared" si="20"/>
        <v>28226.620000000083</v>
      </c>
    </row>
    <row r="1044" spans="1:15" ht="22.05" hidden="1" customHeight="1" x14ac:dyDescent="0.2">
      <c r="A1044" s="186">
        <v>45873</v>
      </c>
      <c r="B1044" s="20" t="s">
        <v>35</v>
      </c>
      <c r="C1044" s="197">
        <v>724903</v>
      </c>
      <c r="D1044" s="123" t="s">
        <v>6108</v>
      </c>
      <c r="E1044" s="123" t="s">
        <v>3339</v>
      </c>
      <c r="F1044" s="22" t="s">
        <v>99</v>
      </c>
      <c r="G1044" s="41"/>
      <c r="H1044" s="21" t="s">
        <v>22</v>
      </c>
      <c r="I1044" s="21" t="s">
        <v>55</v>
      </c>
      <c r="J1044" s="171" t="s">
        <v>70</v>
      </c>
      <c r="K1044" s="39" t="s">
        <v>1114</v>
      </c>
      <c r="L1044" s="55"/>
      <c r="M1044" s="215"/>
      <c r="N1044" s="249">
        <v>16000</v>
      </c>
      <c r="O1044" s="189">
        <f t="shared" si="20"/>
        <v>12226.620000000083</v>
      </c>
    </row>
    <row r="1045" spans="1:15" ht="22.05" hidden="1" customHeight="1" x14ac:dyDescent="0.2">
      <c r="A1045" s="186">
        <v>45874</v>
      </c>
      <c r="B1045" s="20" t="s">
        <v>35</v>
      </c>
      <c r="C1045" s="122">
        <v>108991</v>
      </c>
      <c r="D1045" s="122"/>
      <c r="E1045" s="123" t="s">
        <v>569</v>
      </c>
      <c r="F1045" s="22" t="s">
        <v>99</v>
      </c>
      <c r="G1045" s="41"/>
      <c r="H1045" s="21" t="s">
        <v>21</v>
      </c>
      <c r="I1045" s="21" t="s">
        <v>28</v>
      </c>
      <c r="J1045" s="171" t="s">
        <v>30</v>
      </c>
      <c r="K1045" s="49" t="s">
        <v>6179</v>
      </c>
      <c r="L1045" s="55"/>
      <c r="M1045" s="215">
        <v>2368</v>
      </c>
      <c r="N1045" s="249"/>
      <c r="O1045" s="189">
        <f t="shared" si="20"/>
        <v>14594.620000000083</v>
      </c>
    </row>
    <row r="1046" spans="1:15" ht="22.05" customHeight="1" x14ac:dyDescent="0.2">
      <c r="A1046" s="186">
        <v>45874</v>
      </c>
      <c r="B1046" s="20" t="s">
        <v>35</v>
      </c>
      <c r="C1046" s="122">
        <v>878487</v>
      </c>
      <c r="D1046" s="122"/>
      <c r="E1046" s="123" t="s">
        <v>1044</v>
      </c>
      <c r="F1046" s="22" t="s">
        <v>78</v>
      </c>
      <c r="G1046" s="41">
        <v>11947</v>
      </c>
      <c r="H1046" s="21" t="s">
        <v>22</v>
      </c>
      <c r="I1046" s="21" t="s">
        <v>81</v>
      </c>
      <c r="J1046" s="171" t="s">
        <v>33</v>
      </c>
      <c r="K1046" s="49" t="s">
        <v>6180</v>
      </c>
      <c r="L1046" s="55"/>
      <c r="M1046" s="215"/>
      <c r="N1046" s="249">
        <v>14000</v>
      </c>
      <c r="O1046" s="189">
        <f t="shared" si="20"/>
        <v>594.62000000008265</v>
      </c>
    </row>
    <row r="1047" spans="1:15" ht="22.05" customHeight="1" x14ac:dyDescent="0.2">
      <c r="A1047" s="186">
        <v>45875</v>
      </c>
      <c r="B1047" s="20" t="s">
        <v>35</v>
      </c>
      <c r="C1047" s="122">
        <v>194529964</v>
      </c>
      <c r="D1047" s="122"/>
      <c r="E1047" s="123" t="s">
        <v>1066</v>
      </c>
      <c r="F1047" s="22" t="s">
        <v>99</v>
      </c>
      <c r="G1047" s="41"/>
      <c r="H1047" s="21" t="s">
        <v>21</v>
      </c>
      <c r="I1047" s="21" t="s">
        <v>81</v>
      </c>
      <c r="J1047" s="171" t="s">
        <v>184</v>
      </c>
      <c r="K1047" s="49" t="s">
        <v>849</v>
      </c>
      <c r="L1047" s="55"/>
      <c r="M1047" s="215">
        <v>500</v>
      </c>
      <c r="N1047" s="249"/>
      <c r="O1047" s="189">
        <f t="shared" si="20"/>
        <v>1094.6200000000827</v>
      </c>
    </row>
    <row r="1048" spans="1:15" ht="22.05" customHeight="1" x14ac:dyDescent="0.2">
      <c r="A1048" s="186">
        <v>45875</v>
      </c>
      <c r="B1048" s="20" t="s">
        <v>35</v>
      </c>
      <c r="C1048" s="122">
        <v>484881550</v>
      </c>
      <c r="D1048" s="122"/>
      <c r="E1048" s="123" t="s">
        <v>1066</v>
      </c>
      <c r="F1048" s="22" t="s">
        <v>99</v>
      </c>
      <c r="G1048" s="41"/>
      <c r="H1048" s="21" t="s">
        <v>21</v>
      </c>
      <c r="I1048" s="21" t="s">
        <v>81</v>
      </c>
      <c r="J1048" s="171" t="s">
        <v>184</v>
      </c>
      <c r="K1048" s="49" t="s">
        <v>849</v>
      </c>
      <c r="L1048" s="55"/>
      <c r="M1048" s="215">
        <v>77000</v>
      </c>
      <c r="N1048" s="249"/>
      <c r="O1048" s="189">
        <f t="shared" si="20"/>
        <v>78094.620000000083</v>
      </c>
    </row>
    <row r="1049" spans="1:15" ht="22.05" hidden="1" customHeight="1" x14ac:dyDescent="0.2">
      <c r="A1049" s="186">
        <v>45875</v>
      </c>
      <c r="B1049" s="20" t="s">
        <v>35</v>
      </c>
      <c r="C1049" s="122">
        <v>159462</v>
      </c>
      <c r="D1049" s="123" t="s">
        <v>6114</v>
      </c>
      <c r="E1049" s="123" t="s">
        <v>6115</v>
      </c>
      <c r="F1049" s="22" t="s">
        <v>99</v>
      </c>
      <c r="G1049" s="41"/>
      <c r="H1049" s="21" t="s">
        <v>22</v>
      </c>
      <c r="I1049" s="21" t="s">
        <v>103</v>
      </c>
      <c r="J1049" s="171" t="s">
        <v>102</v>
      </c>
      <c r="K1049" s="49" t="s">
        <v>5530</v>
      </c>
      <c r="L1049" s="55"/>
      <c r="M1049" s="215"/>
      <c r="N1049" s="249">
        <v>77525</v>
      </c>
      <c r="O1049" s="189">
        <f t="shared" si="20"/>
        <v>569.62000000008265</v>
      </c>
    </row>
    <row r="1050" spans="1:15" ht="22.05" customHeight="1" x14ac:dyDescent="0.2">
      <c r="A1050" s="186">
        <v>45876</v>
      </c>
      <c r="B1050" s="20" t="s">
        <v>35</v>
      </c>
      <c r="C1050" s="122">
        <v>232384</v>
      </c>
      <c r="D1050" s="122"/>
      <c r="E1050" s="123" t="s">
        <v>1066</v>
      </c>
      <c r="F1050" s="22" t="s">
        <v>99</v>
      </c>
      <c r="G1050" s="41"/>
      <c r="H1050" s="21" t="s">
        <v>21</v>
      </c>
      <c r="I1050" s="21" t="s">
        <v>81</v>
      </c>
      <c r="J1050" s="171" t="s">
        <v>175</v>
      </c>
      <c r="K1050" s="49" t="s">
        <v>850</v>
      </c>
      <c r="L1050" s="55"/>
      <c r="M1050" s="215">
        <v>1500</v>
      </c>
      <c r="N1050" s="249"/>
      <c r="O1050" s="189">
        <f t="shared" si="20"/>
        <v>2069.6200000000827</v>
      </c>
    </row>
    <row r="1051" spans="1:15" ht="22.05" customHeight="1" x14ac:dyDescent="0.2">
      <c r="A1051" s="186">
        <v>45876</v>
      </c>
      <c r="B1051" s="20" t="s">
        <v>35</v>
      </c>
      <c r="C1051" s="122">
        <v>286967</v>
      </c>
      <c r="D1051" s="122"/>
      <c r="E1051" s="123" t="s">
        <v>1066</v>
      </c>
      <c r="F1051" s="22" t="s">
        <v>99</v>
      </c>
      <c r="G1051" s="41"/>
      <c r="H1051" s="21" t="s">
        <v>21</v>
      </c>
      <c r="I1051" s="21" t="s">
        <v>81</v>
      </c>
      <c r="J1051" s="171" t="s">
        <v>174</v>
      </c>
      <c r="K1051" s="49" t="s">
        <v>623</v>
      </c>
      <c r="L1051" s="55"/>
      <c r="M1051" s="215">
        <v>500</v>
      </c>
      <c r="N1051" s="249"/>
      <c r="O1051" s="189">
        <f t="shared" si="20"/>
        <v>2569.6200000000827</v>
      </c>
    </row>
    <row r="1052" spans="1:15" ht="22.05" hidden="1" customHeight="1" x14ac:dyDescent="0.2">
      <c r="A1052" s="186">
        <v>45876</v>
      </c>
      <c r="B1052" s="20" t="s">
        <v>35</v>
      </c>
      <c r="C1052" s="122">
        <v>292427</v>
      </c>
      <c r="D1052" s="122"/>
      <c r="E1052" s="123" t="s">
        <v>3314</v>
      </c>
      <c r="F1052" s="22" t="s">
        <v>99</v>
      </c>
      <c r="G1052" s="41"/>
      <c r="H1052" s="21" t="s">
        <v>22</v>
      </c>
      <c r="I1052" s="21" t="s">
        <v>103</v>
      </c>
      <c r="J1052" s="171" t="s">
        <v>93</v>
      </c>
      <c r="K1052" s="49" t="s">
        <v>627</v>
      </c>
      <c r="L1052" s="55"/>
      <c r="M1052" s="215"/>
      <c r="N1052" s="249">
        <v>2120</v>
      </c>
      <c r="O1052" s="189">
        <f t="shared" si="20"/>
        <v>449.62000000008265</v>
      </c>
    </row>
    <row r="1053" spans="1:15" ht="22.05" hidden="1" customHeight="1" x14ac:dyDescent="0.2">
      <c r="A1053" s="186">
        <v>45877</v>
      </c>
      <c r="B1053" s="20" t="s">
        <v>35</v>
      </c>
      <c r="C1053" s="122">
        <v>988666</v>
      </c>
      <c r="D1053" s="122"/>
      <c r="E1053" s="123" t="s">
        <v>569</v>
      </c>
      <c r="F1053" s="22" t="s">
        <v>99</v>
      </c>
      <c r="G1053" s="41"/>
      <c r="H1053" s="21" t="s">
        <v>21</v>
      </c>
      <c r="I1053" s="21" t="s">
        <v>28</v>
      </c>
      <c r="J1053" s="171" t="s">
        <v>30</v>
      </c>
      <c r="K1053" s="49" t="s">
        <v>6181</v>
      </c>
      <c r="L1053" s="55"/>
      <c r="M1053" s="215">
        <v>0.01</v>
      </c>
      <c r="N1053" s="249"/>
      <c r="O1053" s="189">
        <f t="shared" si="20"/>
        <v>449.63000000008265</v>
      </c>
    </row>
    <row r="1054" spans="1:15" ht="22.05" hidden="1" customHeight="1" x14ac:dyDescent="0.2">
      <c r="A1054" s="186">
        <v>45877</v>
      </c>
      <c r="B1054" s="20" t="s">
        <v>35</v>
      </c>
      <c r="C1054" s="122">
        <v>1000317</v>
      </c>
      <c r="D1054" s="122"/>
      <c r="E1054" s="123" t="s">
        <v>569</v>
      </c>
      <c r="F1054" s="22" t="s">
        <v>99</v>
      </c>
      <c r="G1054" s="41"/>
      <c r="H1054" s="21" t="s">
        <v>21</v>
      </c>
      <c r="I1054" s="21" t="s">
        <v>28</v>
      </c>
      <c r="J1054" s="171" t="s">
        <v>30</v>
      </c>
      <c r="K1054" s="49" t="s">
        <v>6182</v>
      </c>
      <c r="L1054" s="55"/>
      <c r="M1054" s="215">
        <v>100493</v>
      </c>
      <c r="N1054" s="249"/>
      <c r="O1054" s="189">
        <f t="shared" si="20"/>
        <v>100942.63000000008</v>
      </c>
    </row>
    <row r="1055" spans="1:15" ht="22.05" customHeight="1" x14ac:dyDescent="0.2">
      <c r="A1055" s="186">
        <v>45877</v>
      </c>
      <c r="B1055" s="20" t="s">
        <v>35</v>
      </c>
      <c r="C1055" s="122">
        <v>442832</v>
      </c>
      <c r="D1055" s="122"/>
      <c r="E1055" s="123" t="s">
        <v>577</v>
      </c>
      <c r="F1055" s="22" t="s">
        <v>99</v>
      </c>
      <c r="G1055" s="41"/>
      <c r="H1055" s="21" t="s">
        <v>22</v>
      </c>
      <c r="I1055" s="21" t="s">
        <v>81</v>
      </c>
      <c r="J1055" s="171" t="s">
        <v>171</v>
      </c>
      <c r="K1055" s="49" t="s">
        <v>621</v>
      </c>
      <c r="L1055" s="55"/>
      <c r="M1055" s="215"/>
      <c r="N1055" s="602">
        <v>100500</v>
      </c>
      <c r="O1055" s="189">
        <f t="shared" si="20"/>
        <v>442.63000000007742</v>
      </c>
    </row>
    <row r="1056" spans="1:15" ht="22.05" customHeight="1" x14ac:dyDescent="0.2">
      <c r="A1056" s="186">
        <v>45877</v>
      </c>
      <c r="B1056" s="20" t="s">
        <v>35</v>
      </c>
      <c r="C1056" s="122">
        <v>3081701914</v>
      </c>
      <c r="D1056" s="122"/>
      <c r="E1056" s="123" t="s">
        <v>597</v>
      </c>
      <c r="F1056" s="22" t="s">
        <v>99</v>
      </c>
      <c r="G1056" s="41"/>
      <c r="H1056" s="21" t="s">
        <v>21</v>
      </c>
      <c r="I1056" s="21" t="s">
        <v>81</v>
      </c>
      <c r="J1056" s="171" t="s">
        <v>168</v>
      </c>
      <c r="K1056" s="49" t="s">
        <v>622</v>
      </c>
      <c r="L1056" s="55"/>
      <c r="M1056" s="215">
        <v>900000</v>
      </c>
      <c r="N1056" s="249"/>
      <c r="O1056" s="189">
        <f t="shared" si="20"/>
        <v>900442.63000000012</v>
      </c>
    </row>
    <row r="1057" spans="1:15" ht="22.05" customHeight="1" x14ac:dyDescent="0.2">
      <c r="A1057" s="186">
        <v>45877</v>
      </c>
      <c r="B1057" s="20" t="s">
        <v>35</v>
      </c>
      <c r="C1057" s="122">
        <v>514663</v>
      </c>
      <c r="D1057" s="122"/>
      <c r="E1057" s="123" t="s">
        <v>577</v>
      </c>
      <c r="F1057" s="22" t="s">
        <v>99</v>
      </c>
      <c r="G1057" s="41"/>
      <c r="H1057" s="21" t="s">
        <v>22</v>
      </c>
      <c r="I1057" s="21" t="s">
        <v>81</v>
      </c>
      <c r="J1057" s="171" t="s">
        <v>174</v>
      </c>
      <c r="K1057" s="49" t="s">
        <v>623</v>
      </c>
      <c r="L1057" s="55"/>
      <c r="M1057" s="215"/>
      <c r="N1057" s="249">
        <v>275100</v>
      </c>
      <c r="O1057" s="189">
        <f t="shared" si="20"/>
        <v>625342.63000000012</v>
      </c>
    </row>
    <row r="1058" spans="1:15" ht="22.05" customHeight="1" x14ac:dyDescent="0.2">
      <c r="A1058" s="186">
        <v>45877</v>
      </c>
      <c r="B1058" s="20" t="s">
        <v>35</v>
      </c>
      <c r="C1058" s="122">
        <v>514665</v>
      </c>
      <c r="D1058" s="122"/>
      <c r="E1058" s="123" t="s">
        <v>577</v>
      </c>
      <c r="F1058" s="22" t="s">
        <v>99</v>
      </c>
      <c r="G1058" s="41"/>
      <c r="H1058" s="21" t="s">
        <v>22</v>
      </c>
      <c r="I1058" s="21" t="s">
        <v>81</v>
      </c>
      <c r="J1058" s="171" t="s">
        <v>175</v>
      </c>
      <c r="K1058" s="49" t="s">
        <v>850</v>
      </c>
      <c r="L1058" s="55"/>
      <c r="M1058" s="215"/>
      <c r="N1058" s="249">
        <v>325100</v>
      </c>
      <c r="O1058" s="189">
        <f t="shared" si="20"/>
        <v>300242.63000000012</v>
      </c>
    </row>
    <row r="1059" spans="1:15" ht="22.05" customHeight="1" x14ac:dyDescent="0.2">
      <c r="A1059" s="186">
        <v>45877</v>
      </c>
      <c r="B1059" s="20" t="s">
        <v>35</v>
      </c>
      <c r="C1059" s="122">
        <v>514661</v>
      </c>
      <c r="D1059" s="123"/>
      <c r="E1059" s="123" t="s">
        <v>577</v>
      </c>
      <c r="F1059" s="22" t="s">
        <v>99</v>
      </c>
      <c r="G1059" s="41"/>
      <c r="H1059" s="21" t="s">
        <v>22</v>
      </c>
      <c r="I1059" s="21" t="s">
        <v>81</v>
      </c>
      <c r="J1059" s="171" t="s">
        <v>176</v>
      </c>
      <c r="K1059" s="49" t="s">
        <v>846</v>
      </c>
      <c r="L1059" s="55"/>
      <c r="M1059" s="215"/>
      <c r="N1059" s="249">
        <v>300200</v>
      </c>
      <c r="O1059" s="189">
        <f t="shared" si="20"/>
        <v>42.630000000121072</v>
      </c>
    </row>
    <row r="1060" spans="1:15" ht="22.05" hidden="1" customHeight="1" x14ac:dyDescent="0.2">
      <c r="A1060" s="186">
        <v>45877</v>
      </c>
      <c r="B1060" s="20" t="s">
        <v>35</v>
      </c>
      <c r="C1060" s="122">
        <v>1193806</v>
      </c>
      <c r="D1060" s="122"/>
      <c r="E1060" s="123" t="s">
        <v>569</v>
      </c>
      <c r="F1060" s="22" t="s">
        <v>99</v>
      </c>
      <c r="G1060" s="41"/>
      <c r="H1060" s="21" t="s">
        <v>21</v>
      </c>
      <c r="I1060" s="21" t="s">
        <v>28</v>
      </c>
      <c r="J1060" s="171" t="s">
        <v>30</v>
      </c>
      <c r="K1060" s="49" t="s">
        <v>6181</v>
      </c>
      <c r="L1060" s="55"/>
      <c r="M1060" s="215">
        <v>41110</v>
      </c>
      <c r="N1060" s="249"/>
      <c r="O1060" s="189">
        <f t="shared" si="20"/>
        <v>41152.630000000121</v>
      </c>
    </row>
    <row r="1061" spans="1:15" ht="22.05" hidden="1" customHeight="1" x14ac:dyDescent="0.2">
      <c r="A1061" s="186">
        <v>45877</v>
      </c>
      <c r="B1061" s="20" t="s">
        <v>35</v>
      </c>
      <c r="C1061" s="122">
        <v>659565</v>
      </c>
      <c r="D1061" s="122" t="s">
        <v>6116</v>
      </c>
      <c r="E1061" s="123" t="s">
        <v>2589</v>
      </c>
      <c r="F1061" s="22" t="s">
        <v>99</v>
      </c>
      <c r="G1061" s="41"/>
      <c r="H1061" s="21" t="s">
        <v>22</v>
      </c>
      <c r="I1061" s="21" t="s">
        <v>103</v>
      </c>
      <c r="J1061" s="171" t="s">
        <v>93</v>
      </c>
      <c r="K1061" s="49" t="s">
        <v>2619</v>
      </c>
      <c r="L1061" s="55"/>
      <c r="M1061" s="215"/>
      <c r="N1061" s="249">
        <v>3925</v>
      </c>
      <c r="O1061" s="189">
        <f t="shared" si="20"/>
        <v>37227.630000000121</v>
      </c>
    </row>
    <row r="1062" spans="1:15" ht="22.05" hidden="1" customHeight="1" x14ac:dyDescent="0.2">
      <c r="A1062" s="186">
        <v>45880</v>
      </c>
      <c r="B1062" s="20" t="s">
        <v>35</v>
      </c>
      <c r="C1062" s="122">
        <v>2971866</v>
      </c>
      <c r="D1062" s="122"/>
      <c r="E1062" s="123" t="s">
        <v>569</v>
      </c>
      <c r="F1062" s="22" t="s">
        <v>99</v>
      </c>
      <c r="G1062" s="41"/>
      <c r="H1062" s="21" t="s">
        <v>21</v>
      </c>
      <c r="I1062" s="21" t="s">
        <v>28</v>
      </c>
      <c r="J1062" s="171" t="s">
        <v>30</v>
      </c>
      <c r="K1062" s="49" t="s">
        <v>6183</v>
      </c>
      <c r="L1062" s="55"/>
      <c r="M1062" s="215">
        <v>21736</v>
      </c>
      <c r="N1062" s="249"/>
      <c r="O1062" s="189">
        <f t="shared" si="20"/>
        <v>58963.630000000121</v>
      </c>
    </row>
    <row r="1063" spans="1:15" ht="22.05" customHeight="1" x14ac:dyDescent="0.2">
      <c r="A1063" s="186">
        <v>45880</v>
      </c>
      <c r="B1063" s="20" t="s">
        <v>35</v>
      </c>
      <c r="C1063" s="122"/>
      <c r="D1063" s="122"/>
      <c r="E1063" s="123" t="s">
        <v>597</v>
      </c>
      <c r="F1063" s="22" t="s">
        <v>99</v>
      </c>
      <c r="G1063" s="41"/>
      <c r="H1063" s="21" t="s">
        <v>21</v>
      </c>
      <c r="I1063" s="21" t="s">
        <v>81</v>
      </c>
      <c r="J1063" s="171" t="s">
        <v>168</v>
      </c>
      <c r="K1063" s="49" t="s">
        <v>622</v>
      </c>
      <c r="L1063" s="55"/>
      <c r="M1063" s="215">
        <v>200000</v>
      </c>
      <c r="N1063" s="249"/>
      <c r="O1063" s="189">
        <f t="shared" si="20"/>
        <v>258963.63000000012</v>
      </c>
    </row>
    <row r="1064" spans="1:15" ht="22.05" hidden="1" customHeight="1" x14ac:dyDescent="0.2">
      <c r="A1064" s="186">
        <v>45880</v>
      </c>
      <c r="B1064" s="20" t="s">
        <v>35</v>
      </c>
      <c r="C1064" s="122"/>
      <c r="D1064" s="122"/>
      <c r="E1064" s="123" t="s">
        <v>569</v>
      </c>
      <c r="F1064" s="22" t="s">
        <v>79</v>
      </c>
      <c r="G1064" s="41"/>
      <c r="H1064" s="21" t="s">
        <v>21</v>
      </c>
      <c r="I1064" s="21" t="s">
        <v>28</v>
      </c>
      <c r="J1064" s="171" t="s">
        <v>30</v>
      </c>
      <c r="K1064" s="49" t="s">
        <v>6184</v>
      </c>
      <c r="L1064" s="55"/>
      <c r="M1064" s="215">
        <v>90928</v>
      </c>
      <c r="N1064" s="249"/>
      <c r="O1064" s="189">
        <f t="shared" si="20"/>
        <v>349891.63000000012</v>
      </c>
    </row>
    <row r="1065" spans="1:15" ht="22.05" hidden="1" customHeight="1" x14ac:dyDescent="0.2">
      <c r="A1065" s="186">
        <v>45880</v>
      </c>
      <c r="B1065" s="20" t="s">
        <v>35</v>
      </c>
      <c r="C1065" s="122"/>
      <c r="D1065" s="122"/>
      <c r="E1065" s="123" t="s">
        <v>569</v>
      </c>
      <c r="F1065" s="22" t="s">
        <v>79</v>
      </c>
      <c r="G1065" s="41"/>
      <c r="H1065" s="21" t="s">
        <v>21</v>
      </c>
      <c r="I1065" s="21" t="s">
        <v>28</v>
      </c>
      <c r="J1065" s="171" t="s">
        <v>30</v>
      </c>
      <c r="K1065" s="49" t="s">
        <v>6185</v>
      </c>
      <c r="L1065" s="55"/>
      <c r="M1065" s="215">
        <v>27500</v>
      </c>
      <c r="N1065" s="249"/>
      <c r="O1065" s="189">
        <f t="shared" si="20"/>
        <v>377391.63000000012</v>
      </c>
    </row>
    <row r="1066" spans="1:15" ht="22.05" hidden="1" customHeight="1" x14ac:dyDescent="0.2">
      <c r="A1066" s="186">
        <v>45880</v>
      </c>
      <c r="B1066" s="20" t="s">
        <v>35</v>
      </c>
      <c r="C1066" s="122">
        <v>542716</v>
      </c>
      <c r="D1066" s="122"/>
      <c r="E1066" s="123" t="s">
        <v>6117</v>
      </c>
      <c r="F1066" s="22" t="s">
        <v>99</v>
      </c>
      <c r="G1066" s="41"/>
      <c r="H1066" s="21" t="s">
        <v>22</v>
      </c>
      <c r="I1066" s="21" t="s">
        <v>55</v>
      </c>
      <c r="J1066" s="171" t="s">
        <v>70</v>
      </c>
      <c r="K1066" s="49" t="s">
        <v>612</v>
      </c>
      <c r="L1066" s="55"/>
      <c r="M1066" s="215"/>
      <c r="N1066" s="249">
        <v>36000</v>
      </c>
      <c r="O1066" s="189">
        <f t="shared" si="20"/>
        <v>341391.63000000012</v>
      </c>
    </row>
    <row r="1067" spans="1:15" ht="22.05" hidden="1" customHeight="1" x14ac:dyDescent="0.2">
      <c r="A1067" s="186">
        <v>45880</v>
      </c>
      <c r="B1067" s="20" t="s">
        <v>35</v>
      </c>
      <c r="C1067" s="122"/>
      <c r="D1067" s="122"/>
      <c r="E1067" s="123" t="s">
        <v>6118</v>
      </c>
      <c r="F1067" s="22" t="s">
        <v>99</v>
      </c>
      <c r="G1067" s="41"/>
      <c r="H1067" s="21" t="s">
        <v>22</v>
      </c>
      <c r="I1067" s="21" t="s">
        <v>55</v>
      </c>
      <c r="J1067" s="171" t="s">
        <v>70</v>
      </c>
      <c r="K1067" s="49" t="s">
        <v>2616</v>
      </c>
      <c r="L1067" s="55"/>
      <c r="M1067" s="215"/>
      <c r="N1067" s="249">
        <v>47735</v>
      </c>
      <c r="O1067" s="189">
        <f t="shared" si="20"/>
        <v>293656.63000000012</v>
      </c>
    </row>
    <row r="1068" spans="1:15" ht="22.05" hidden="1" customHeight="1" x14ac:dyDescent="0.2">
      <c r="A1068" s="186">
        <v>45880</v>
      </c>
      <c r="B1068" s="20" t="s">
        <v>35</v>
      </c>
      <c r="C1068" s="122"/>
      <c r="D1068" s="122"/>
      <c r="E1068" s="123" t="s">
        <v>6119</v>
      </c>
      <c r="F1068" s="22" t="s">
        <v>99</v>
      </c>
      <c r="G1068" s="41"/>
      <c r="H1068" s="21" t="s">
        <v>22</v>
      </c>
      <c r="I1068" s="21" t="s">
        <v>103</v>
      </c>
      <c r="J1068" s="171" t="s">
        <v>96</v>
      </c>
      <c r="K1068" s="49" t="s">
        <v>6186</v>
      </c>
      <c r="L1068" s="55"/>
      <c r="M1068" s="215"/>
      <c r="N1068" s="249">
        <v>10000</v>
      </c>
      <c r="O1068" s="189">
        <f t="shared" si="20"/>
        <v>283656.63000000012</v>
      </c>
    </row>
    <row r="1069" spans="1:15" ht="22.05" customHeight="1" x14ac:dyDescent="0.2">
      <c r="A1069" s="186">
        <v>45880</v>
      </c>
      <c r="B1069" s="20" t="s">
        <v>35</v>
      </c>
      <c r="C1069" s="122"/>
      <c r="D1069" s="122"/>
      <c r="E1069" s="123" t="s">
        <v>578</v>
      </c>
      <c r="F1069" s="22" t="s">
        <v>99</v>
      </c>
      <c r="G1069" s="41"/>
      <c r="H1069" s="21" t="s">
        <v>22</v>
      </c>
      <c r="I1069" s="21" t="s">
        <v>81</v>
      </c>
      <c r="J1069" s="171" t="s">
        <v>168</v>
      </c>
      <c r="K1069" s="49" t="s">
        <v>622</v>
      </c>
      <c r="L1069" s="55"/>
      <c r="M1069" s="215"/>
      <c r="N1069" s="249">
        <v>37000</v>
      </c>
      <c r="O1069" s="189">
        <f t="shared" si="20"/>
        <v>246656.63000000012</v>
      </c>
    </row>
    <row r="1070" spans="1:15" ht="22.05" customHeight="1" x14ac:dyDescent="0.2">
      <c r="A1070" s="186">
        <v>45881</v>
      </c>
      <c r="B1070" s="20" t="s">
        <v>35</v>
      </c>
      <c r="C1070" s="122">
        <v>103491</v>
      </c>
      <c r="D1070" s="122"/>
      <c r="E1070" s="123" t="s">
        <v>578</v>
      </c>
      <c r="F1070" s="22" t="s">
        <v>99</v>
      </c>
      <c r="G1070" s="41"/>
      <c r="H1070" s="21" t="s">
        <v>22</v>
      </c>
      <c r="I1070" s="21" t="s">
        <v>81</v>
      </c>
      <c r="J1070" s="171" t="s">
        <v>168</v>
      </c>
      <c r="K1070" s="49" t="s">
        <v>622</v>
      </c>
      <c r="L1070" s="55"/>
      <c r="M1070" s="215"/>
      <c r="N1070" s="249">
        <v>201000</v>
      </c>
      <c r="O1070" s="189">
        <f t="shared" si="20"/>
        <v>45656.630000000121</v>
      </c>
    </row>
    <row r="1071" spans="1:15" ht="22.05" customHeight="1" x14ac:dyDescent="0.2">
      <c r="A1071" s="186">
        <v>45881</v>
      </c>
      <c r="B1071" s="20" t="s">
        <v>35</v>
      </c>
      <c r="C1071" s="122">
        <v>172920</v>
      </c>
      <c r="D1071" s="122"/>
      <c r="E1071" s="123" t="s">
        <v>578</v>
      </c>
      <c r="F1071" s="22" t="s">
        <v>99</v>
      </c>
      <c r="G1071" s="41"/>
      <c r="H1071" s="21" t="s">
        <v>22</v>
      </c>
      <c r="I1071" s="21" t="s">
        <v>81</v>
      </c>
      <c r="J1071" s="171" t="s">
        <v>168</v>
      </c>
      <c r="K1071" s="49" t="s">
        <v>622</v>
      </c>
      <c r="L1071" s="55"/>
      <c r="M1071" s="215"/>
      <c r="N1071" s="249">
        <v>45000</v>
      </c>
      <c r="O1071" s="189">
        <f t="shared" si="20"/>
        <v>656.63000000012107</v>
      </c>
    </row>
    <row r="1072" spans="1:15" ht="22.05" customHeight="1" x14ac:dyDescent="0.2">
      <c r="A1072" s="186">
        <v>45881</v>
      </c>
      <c r="B1072" s="20" t="s">
        <v>35</v>
      </c>
      <c r="C1072" s="122"/>
      <c r="D1072" s="122" t="s">
        <v>2755</v>
      </c>
      <c r="E1072" s="123" t="s">
        <v>1105</v>
      </c>
      <c r="F1072" s="22" t="s">
        <v>99</v>
      </c>
      <c r="G1072" s="41"/>
      <c r="H1072" s="21" t="s">
        <v>21</v>
      </c>
      <c r="I1072" s="21" t="s">
        <v>81</v>
      </c>
      <c r="J1072" s="171" t="s">
        <v>171</v>
      </c>
      <c r="K1072" s="49" t="s">
        <v>621</v>
      </c>
      <c r="L1072" s="55"/>
      <c r="M1072" s="215">
        <v>7000</v>
      </c>
      <c r="N1072" s="249"/>
      <c r="O1072" s="189">
        <f t="shared" si="20"/>
        <v>7656.6300000001211</v>
      </c>
    </row>
    <row r="1073" spans="1:15" ht="22.05" hidden="1" customHeight="1" x14ac:dyDescent="0.2">
      <c r="A1073" s="186">
        <v>45881</v>
      </c>
      <c r="B1073" s="20" t="s">
        <v>35</v>
      </c>
      <c r="C1073" s="122">
        <v>251206</v>
      </c>
      <c r="D1073" s="122"/>
      <c r="E1073" s="123" t="s">
        <v>6120</v>
      </c>
      <c r="F1073" s="22" t="s">
        <v>99</v>
      </c>
      <c r="G1073" s="41"/>
      <c r="H1073" s="21" t="s">
        <v>22</v>
      </c>
      <c r="I1073" s="21" t="s">
        <v>103</v>
      </c>
      <c r="J1073" s="171" t="s">
        <v>60</v>
      </c>
      <c r="K1073" s="49" t="s">
        <v>631</v>
      </c>
      <c r="L1073" s="55"/>
      <c r="M1073" s="215"/>
      <c r="N1073" s="249">
        <v>7200</v>
      </c>
      <c r="O1073" s="189">
        <f t="shared" si="20"/>
        <v>456.63000000012107</v>
      </c>
    </row>
    <row r="1074" spans="1:15" ht="22.05" hidden="1" customHeight="1" x14ac:dyDescent="0.2">
      <c r="A1074" s="186">
        <v>45881</v>
      </c>
      <c r="B1074" s="20" t="s">
        <v>35</v>
      </c>
      <c r="C1074" s="197">
        <v>483745</v>
      </c>
      <c r="D1074" s="123"/>
      <c r="E1074" s="123" t="s">
        <v>569</v>
      </c>
      <c r="F1074" s="22" t="s">
        <v>79</v>
      </c>
      <c r="G1074" s="41"/>
      <c r="H1074" s="21" t="s">
        <v>21</v>
      </c>
      <c r="I1074" s="21" t="s">
        <v>28</v>
      </c>
      <c r="J1074" s="171" t="s">
        <v>30</v>
      </c>
      <c r="K1074" s="39" t="s">
        <v>1391</v>
      </c>
      <c r="L1074" s="55"/>
      <c r="M1074" s="215">
        <v>40000</v>
      </c>
      <c r="N1074" s="249"/>
      <c r="O1074" s="189">
        <f t="shared" si="20"/>
        <v>40456.630000000121</v>
      </c>
    </row>
    <row r="1075" spans="1:15" ht="22.05" hidden="1" customHeight="1" x14ac:dyDescent="0.2">
      <c r="A1075" s="186">
        <v>45881</v>
      </c>
      <c r="B1075" s="20" t="s">
        <v>35</v>
      </c>
      <c r="C1075" s="122">
        <v>448151</v>
      </c>
      <c r="D1075" s="122"/>
      <c r="E1075" s="123" t="s">
        <v>6121</v>
      </c>
      <c r="F1075" s="22" t="s">
        <v>99</v>
      </c>
      <c r="G1075" s="41"/>
      <c r="H1075" s="21" t="s">
        <v>22</v>
      </c>
      <c r="I1075" s="21" t="s">
        <v>55</v>
      </c>
      <c r="J1075" s="171" t="s">
        <v>70</v>
      </c>
      <c r="K1075" s="49" t="s">
        <v>851</v>
      </c>
      <c r="L1075" s="55"/>
      <c r="M1075" s="215"/>
      <c r="N1075" s="249">
        <v>31399.3</v>
      </c>
      <c r="O1075" s="189">
        <f t="shared" si="20"/>
        <v>9057.3300000001218</v>
      </c>
    </row>
    <row r="1076" spans="1:15" ht="22.05" hidden="1" customHeight="1" x14ac:dyDescent="0.2">
      <c r="A1076" s="186">
        <v>45881</v>
      </c>
      <c r="B1076" s="20" t="s">
        <v>35</v>
      </c>
      <c r="C1076" s="122">
        <v>475385</v>
      </c>
      <c r="D1076" s="122"/>
      <c r="E1076" s="123" t="s">
        <v>6122</v>
      </c>
      <c r="F1076" s="22" t="s">
        <v>99</v>
      </c>
      <c r="G1076" s="41"/>
      <c r="H1076" s="21" t="s">
        <v>22</v>
      </c>
      <c r="I1076" s="21" t="s">
        <v>103</v>
      </c>
      <c r="J1076" s="171" t="s">
        <v>95</v>
      </c>
      <c r="K1076" s="49" t="s">
        <v>612</v>
      </c>
      <c r="L1076" s="55"/>
      <c r="M1076" s="215"/>
      <c r="N1076" s="249">
        <v>6350</v>
      </c>
      <c r="O1076" s="189">
        <f t="shared" si="20"/>
        <v>2707.3300000001218</v>
      </c>
    </row>
    <row r="1077" spans="1:15" ht="22.05" hidden="1" customHeight="1" x14ac:dyDescent="0.2">
      <c r="A1077" s="186">
        <v>45882</v>
      </c>
      <c r="B1077" s="20" t="s">
        <v>35</v>
      </c>
      <c r="C1077" s="122"/>
      <c r="D1077" s="122"/>
      <c r="E1077" s="123" t="s">
        <v>608</v>
      </c>
      <c r="F1077" s="22" t="s">
        <v>77</v>
      </c>
      <c r="G1077" s="41"/>
      <c r="H1077" s="21" t="s">
        <v>22</v>
      </c>
      <c r="I1077" s="21" t="s">
        <v>57</v>
      </c>
      <c r="J1077" s="171" t="s">
        <v>85</v>
      </c>
      <c r="K1077" s="49" t="s">
        <v>611</v>
      </c>
      <c r="L1077" s="55"/>
      <c r="M1077" s="215"/>
      <c r="N1077" s="249">
        <v>333</v>
      </c>
      <c r="O1077" s="189">
        <f t="shared" si="20"/>
        <v>2374.3300000001218</v>
      </c>
    </row>
    <row r="1078" spans="1:15" ht="22.05" hidden="1" customHeight="1" x14ac:dyDescent="0.2">
      <c r="A1078" s="186">
        <v>45882</v>
      </c>
      <c r="B1078" s="20" t="s">
        <v>35</v>
      </c>
      <c r="C1078" s="122"/>
      <c r="D1078" s="122"/>
      <c r="E1078" s="123" t="s">
        <v>609</v>
      </c>
      <c r="F1078" s="22" t="s">
        <v>77</v>
      </c>
      <c r="G1078" s="41"/>
      <c r="H1078" s="21" t="s">
        <v>22</v>
      </c>
      <c r="I1078" s="21" t="s">
        <v>57</v>
      </c>
      <c r="J1078" s="171" t="s">
        <v>85</v>
      </c>
      <c r="K1078" s="49" t="s">
        <v>611</v>
      </c>
      <c r="L1078" s="55"/>
      <c r="M1078" s="215"/>
      <c r="N1078" s="249">
        <v>53.28</v>
      </c>
      <c r="O1078" s="189">
        <f t="shared" si="20"/>
        <v>2321.0500000001216</v>
      </c>
    </row>
    <row r="1079" spans="1:15" ht="22.05" hidden="1" customHeight="1" x14ac:dyDescent="0.2">
      <c r="A1079" s="186">
        <v>45883</v>
      </c>
      <c r="B1079" s="20" t="s">
        <v>35</v>
      </c>
      <c r="C1079" s="122">
        <v>7184359</v>
      </c>
      <c r="D1079" s="122"/>
      <c r="E1079" s="123" t="s">
        <v>569</v>
      </c>
      <c r="F1079" s="22" t="s">
        <v>99</v>
      </c>
      <c r="G1079" s="41"/>
      <c r="H1079" s="21" t="s">
        <v>21</v>
      </c>
      <c r="I1079" s="21" t="s">
        <v>28</v>
      </c>
      <c r="J1079" s="171" t="s">
        <v>30</v>
      </c>
      <c r="K1079" s="49" t="s">
        <v>6187</v>
      </c>
      <c r="L1079" s="55"/>
      <c r="M1079" s="215">
        <v>216160</v>
      </c>
      <c r="N1079" s="249"/>
      <c r="O1079" s="189">
        <f t="shared" si="20"/>
        <v>218481.05000000013</v>
      </c>
    </row>
    <row r="1080" spans="1:15" ht="22.05" hidden="1" customHeight="1" x14ac:dyDescent="0.2">
      <c r="A1080" s="186">
        <v>45883</v>
      </c>
      <c r="B1080" s="20" t="s">
        <v>35</v>
      </c>
      <c r="C1080" s="122">
        <v>1588790</v>
      </c>
      <c r="D1080" s="122"/>
      <c r="E1080" s="123" t="s">
        <v>563</v>
      </c>
      <c r="F1080" s="22" t="s">
        <v>77</v>
      </c>
      <c r="G1080" s="41"/>
      <c r="H1080" s="21" t="s">
        <v>22</v>
      </c>
      <c r="I1080" s="21" t="s">
        <v>57</v>
      </c>
      <c r="J1080" s="171" t="s">
        <v>86</v>
      </c>
      <c r="K1080" s="49" t="s">
        <v>611</v>
      </c>
      <c r="L1080" s="55"/>
      <c r="M1080" s="215"/>
      <c r="N1080" s="249">
        <v>52243.18</v>
      </c>
      <c r="O1080" s="189">
        <f t="shared" si="20"/>
        <v>166237.87000000014</v>
      </c>
    </row>
    <row r="1081" spans="1:15" ht="22.05" hidden="1" customHeight="1" x14ac:dyDescent="0.2">
      <c r="A1081" s="186">
        <v>45883</v>
      </c>
      <c r="B1081" s="20" t="s">
        <v>35</v>
      </c>
      <c r="C1081" s="122">
        <v>1588796</v>
      </c>
      <c r="D1081" s="122"/>
      <c r="E1081" s="123" t="s">
        <v>563</v>
      </c>
      <c r="F1081" s="22" t="s">
        <v>77</v>
      </c>
      <c r="G1081" s="41"/>
      <c r="H1081" s="21" t="s">
        <v>22</v>
      </c>
      <c r="I1081" s="21" t="s">
        <v>57</v>
      </c>
      <c r="J1081" s="171" t="s">
        <v>86</v>
      </c>
      <c r="K1081" s="49" t="s">
        <v>611</v>
      </c>
      <c r="L1081" s="55"/>
      <c r="M1081" s="215"/>
      <c r="N1081" s="249">
        <v>47018.87</v>
      </c>
      <c r="O1081" s="189">
        <f t="shared" si="20"/>
        <v>119219.00000000015</v>
      </c>
    </row>
    <row r="1082" spans="1:15" ht="22.05" hidden="1" customHeight="1" x14ac:dyDescent="0.2">
      <c r="A1082" s="186">
        <v>45883</v>
      </c>
      <c r="B1082" s="20" t="s">
        <v>35</v>
      </c>
      <c r="C1082" s="122">
        <v>1588799</v>
      </c>
      <c r="D1082" s="122"/>
      <c r="E1082" s="123" t="s">
        <v>563</v>
      </c>
      <c r="F1082" s="22" t="s">
        <v>77</v>
      </c>
      <c r="G1082" s="41"/>
      <c r="H1082" s="21" t="s">
        <v>22</v>
      </c>
      <c r="I1082" s="21" t="s">
        <v>57</v>
      </c>
      <c r="J1082" s="171" t="s">
        <v>86</v>
      </c>
      <c r="K1082" s="49" t="s">
        <v>611</v>
      </c>
      <c r="L1082" s="55"/>
      <c r="M1082" s="215"/>
      <c r="N1082" s="249">
        <v>44929.14</v>
      </c>
      <c r="O1082" s="189">
        <f t="shared" si="20"/>
        <v>74289.860000000146</v>
      </c>
    </row>
    <row r="1083" spans="1:15" ht="22.05" hidden="1" customHeight="1" x14ac:dyDescent="0.2">
      <c r="A1083" s="186">
        <v>45883</v>
      </c>
      <c r="B1083" s="20" t="s">
        <v>35</v>
      </c>
      <c r="C1083" s="122">
        <v>1596562</v>
      </c>
      <c r="D1083" s="122"/>
      <c r="E1083" s="123" t="s">
        <v>563</v>
      </c>
      <c r="F1083" s="22" t="s">
        <v>77</v>
      </c>
      <c r="G1083" s="41"/>
      <c r="H1083" s="21" t="s">
        <v>22</v>
      </c>
      <c r="I1083" s="21" t="s">
        <v>57</v>
      </c>
      <c r="J1083" s="171" t="s">
        <v>86</v>
      </c>
      <c r="K1083" s="49" t="s">
        <v>611</v>
      </c>
      <c r="L1083" s="55"/>
      <c r="M1083" s="215"/>
      <c r="N1083" s="249">
        <v>60669.5</v>
      </c>
      <c r="O1083" s="189">
        <f t="shared" si="20"/>
        <v>13620.360000000146</v>
      </c>
    </row>
    <row r="1084" spans="1:15" ht="22.05" customHeight="1" x14ac:dyDescent="0.2">
      <c r="A1084" s="186">
        <v>45883</v>
      </c>
      <c r="B1084" s="20" t="s">
        <v>35</v>
      </c>
      <c r="C1084" s="122"/>
      <c r="D1084" s="122"/>
      <c r="E1084" s="123" t="s">
        <v>597</v>
      </c>
      <c r="F1084" s="22" t="s">
        <v>99</v>
      </c>
      <c r="G1084" s="41"/>
      <c r="H1084" s="21" t="s">
        <v>21</v>
      </c>
      <c r="I1084" s="21" t="s">
        <v>81</v>
      </c>
      <c r="J1084" s="171" t="s">
        <v>168</v>
      </c>
      <c r="K1084" s="49" t="s">
        <v>622</v>
      </c>
      <c r="L1084" s="55"/>
      <c r="M1084" s="215">
        <v>309000</v>
      </c>
      <c r="N1084" s="249"/>
      <c r="O1084" s="189">
        <f t="shared" si="20"/>
        <v>322620.36000000016</v>
      </c>
    </row>
    <row r="1085" spans="1:15" ht="22.05" hidden="1" customHeight="1" x14ac:dyDescent="0.2">
      <c r="A1085" s="186">
        <v>45883</v>
      </c>
      <c r="B1085" s="20" t="s">
        <v>35</v>
      </c>
      <c r="C1085" s="122">
        <v>460</v>
      </c>
      <c r="D1085" s="122"/>
      <c r="E1085" s="123" t="s">
        <v>6123</v>
      </c>
      <c r="F1085" s="22" t="s">
        <v>77</v>
      </c>
      <c r="G1085" s="41"/>
      <c r="H1085" s="21" t="s">
        <v>21</v>
      </c>
      <c r="I1085" s="21" t="s">
        <v>29</v>
      </c>
      <c r="J1085" s="171" t="s">
        <v>83</v>
      </c>
      <c r="K1085" s="49" t="s">
        <v>3485</v>
      </c>
      <c r="L1085" s="55"/>
      <c r="M1085" s="215">
        <v>25800000</v>
      </c>
      <c r="N1085" s="249"/>
      <c r="O1085" s="189">
        <f t="shared" si="20"/>
        <v>26122620.359999999</v>
      </c>
    </row>
    <row r="1086" spans="1:15" ht="22.05" hidden="1" customHeight="1" x14ac:dyDescent="0.2">
      <c r="A1086" s="186">
        <v>45883</v>
      </c>
      <c r="B1086" s="20" t="s">
        <v>35</v>
      </c>
      <c r="C1086" s="122"/>
      <c r="D1086" s="122"/>
      <c r="E1086" s="123" t="s">
        <v>6124</v>
      </c>
      <c r="F1086" s="22" t="s">
        <v>77</v>
      </c>
      <c r="G1086" s="41"/>
      <c r="H1086" s="21" t="s">
        <v>22</v>
      </c>
      <c r="I1086" s="21" t="s">
        <v>29</v>
      </c>
      <c r="J1086" s="171" t="s">
        <v>83</v>
      </c>
      <c r="K1086" s="49" t="s">
        <v>611</v>
      </c>
      <c r="L1086" s="55"/>
      <c r="M1086" s="215"/>
      <c r="N1086" s="249">
        <v>12000000</v>
      </c>
      <c r="O1086" s="189">
        <f t="shared" si="20"/>
        <v>14122620.359999999</v>
      </c>
    </row>
    <row r="1087" spans="1:15" ht="22.05" hidden="1" customHeight="1" x14ac:dyDescent="0.2">
      <c r="A1087" s="186">
        <v>45883</v>
      </c>
      <c r="B1087" s="20" t="s">
        <v>35</v>
      </c>
      <c r="C1087" s="122"/>
      <c r="D1087" s="122"/>
      <c r="E1087" s="123" t="s">
        <v>6124</v>
      </c>
      <c r="F1087" s="22" t="s">
        <v>77</v>
      </c>
      <c r="G1087" s="41"/>
      <c r="H1087" s="21" t="s">
        <v>22</v>
      </c>
      <c r="I1087" s="21" t="s">
        <v>29</v>
      </c>
      <c r="J1087" s="171" t="s">
        <v>83</v>
      </c>
      <c r="K1087" s="49" t="s">
        <v>611</v>
      </c>
      <c r="L1087" s="55"/>
      <c r="M1087" s="215"/>
      <c r="N1087" s="249">
        <v>4300000</v>
      </c>
      <c r="O1087" s="189">
        <f t="shared" si="20"/>
        <v>9822620.3599999994</v>
      </c>
    </row>
    <row r="1088" spans="1:15" ht="22.05" hidden="1" customHeight="1" x14ac:dyDescent="0.2">
      <c r="A1088" s="186">
        <v>45883</v>
      </c>
      <c r="B1088" s="20" t="s">
        <v>35</v>
      </c>
      <c r="C1088" s="197"/>
      <c r="D1088" s="123"/>
      <c r="E1088" s="123" t="s">
        <v>6124</v>
      </c>
      <c r="F1088" s="22" t="s">
        <v>77</v>
      </c>
      <c r="G1088" s="41"/>
      <c r="H1088" s="21" t="s">
        <v>22</v>
      </c>
      <c r="I1088" s="21" t="s">
        <v>29</v>
      </c>
      <c r="J1088" s="171" t="s">
        <v>83</v>
      </c>
      <c r="K1088" s="39" t="s">
        <v>611</v>
      </c>
      <c r="L1088" s="55"/>
      <c r="M1088" s="215"/>
      <c r="N1088" s="249">
        <v>4500000</v>
      </c>
      <c r="O1088" s="189">
        <f t="shared" ref="O1088:O1151" si="21">O1087+M1088-N1088</f>
        <v>5322620.3599999994</v>
      </c>
    </row>
    <row r="1089" spans="1:15" ht="22.05" hidden="1" customHeight="1" x14ac:dyDescent="0.2">
      <c r="A1089" s="186">
        <v>45883</v>
      </c>
      <c r="B1089" s="20" t="s">
        <v>35</v>
      </c>
      <c r="C1089" s="122"/>
      <c r="D1089" s="122"/>
      <c r="E1089" s="123" t="s">
        <v>6124</v>
      </c>
      <c r="F1089" s="22" t="s">
        <v>77</v>
      </c>
      <c r="G1089" s="41"/>
      <c r="H1089" s="21" t="s">
        <v>22</v>
      </c>
      <c r="I1089" s="21" t="s">
        <v>29</v>
      </c>
      <c r="J1089" s="171" t="s">
        <v>83</v>
      </c>
      <c r="K1089" s="49" t="s">
        <v>611</v>
      </c>
      <c r="L1089" s="55"/>
      <c r="M1089" s="215"/>
      <c r="N1089" s="249">
        <v>5000000</v>
      </c>
      <c r="O1089" s="189">
        <f t="shared" si="21"/>
        <v>322620.3599999994</v>
      </c>
    </row>
    <row r="1090" spans="1:15" ht="22.05" hidden="1" customHeight="1" x14ac:dyDescent="0.2">
      <c r="A1090" s="186">
        <v>45883</v>
      </c>
      <c r="B1090" s="20" t="s">
        <v>35</v>
      </c>
      <c r="C1090" s="122"/>
      <c r="D1090" s="122"/>
      <c r="E1090" s="123" t="s">
        <v>569</v>
      </c>
      <c r="F1090" s="22" t="s">
        <v>99</v>
      </c>
      <c r="G1090" s="41"/>
      <c r="H1090" s="21" t="s">
        <v>21</v>
      </c>
      <c r="I1090" s="21" t="s">
        <v>28</v>
      </c>
      <c r="J1090" s="171" t="s">
        <v>30</v>
      </c>
      <c r="K1090" s="49" t="s">
        <v>6188</v>
      </c>
      <c r="L1090" s="55"/>
      <c r="M1090" s="215">
        <v>350000</v>
      </c>
      <c r="N1090" s="249"/>
      <c r="O1090" s="189">
        <f t="shared" si="21"/>
        <v>672620.3599999994</v>
      </c>
    </row>
    <row r="1091" spans="1:15" ht="22.05" hidden="1" customHeight="1" x14ac:dyDescent="0.2">
      <c r="A1091" s="186">
        <v>45884</v>
      </c>
      <c r="B1091" s="20" t="s">
        <v>35</v>
      </c>
      <c r="C1091" s="122">
        <v>359809</v>
      </c>
      <c r="D1091" s="122"/>
      <c r="E1091" s="123" t="s">
        <v>569</v>
      </c>
      <c r="F1091" s="22" t="s">
        <v>99</v>
      </c>
      <c r="G1091" s="41"/>
      <c r="H1091" s="21" t="s">
        <v>21</v>
      </c>
      <c r="I1091" s="21" t="s">
        <v>28</v>
      </c>
      <c r="J1091" s="171" t="s">
        <v>30</v>
      </c>
      <c r="K1091" s="49" t="s">
        <v>844</v>
      </c>
      <c r="L1091" s="55"/>
      <c r="M1091" s="215">
        <v>300000</v>
      </c>
      <c r="N1091" s="249"/>
      <c r="O1091" s="189">
        <f t="shared" si="21"/>
        <v>972620.3599999994</v>
      </c>
    </row>
    <row r="1092" spans="1:15" ht="22.05" hidden="1" customHeight="1" x14ac:dyDescent="0.2">
      <c r="A1092" s="186">
        <v>45884</v>
      </c>
      <c r="B1092" s="20" t="s">
        <v>35</v>
      </c>
      <c r="C1092" s="122"/>
      <c r="D1092" s="122"/>
      <c r="E1092" s="123" t="s">
        <v>3298</v>
      </c>
      <c r="F1092" s="22" t="s">
        <v>77</v>
      </c>
      <c r="G1092" s="41"/>
      <c r="H1092" s="21" t="s">
        <v>22</v>
      </c>
      <c r="I1092" s="21" t="s">
        <v>58</v>
      </c>
      <c r="J1092" s="171" t="s">
        <v>101</v>
      </c>
      <c r="K1092" s="49" t="s">
        <v>638</v>
      </c>
      <c r="L1092" s="55"/>
      <c r="M1092" s="215"/>
      <c r="N1092" s="249">
        <v>8509.86</v>
      </c>
      <c r="O1092" s="189">
        <f t="shared" si="21"/>
        <v>964110.49999999942</v>
      </c>
    </row>
    <row r="1093" spans="1:15" ht="22.05" customHeight="1" x14ac:dyDescent="0.2">
      <c r="A1093" s="186">
        <v>45884</v>
      </c>
      <c r="B1093" s="20" t="s">
        <v>35</v>
      </c>
      <c r="C1093" s="122">
        <v>318670</v>
      </c>
      <c r="D1093" s="122"/>
      <c r="E1093" s="123" t="s">
        <v>577</v>
      </c>
      <c r="F1093" s="22" t="s">
        <v>99</v>
      </c>
      <c r="G1093" s="41"/>
      <c r="H1093" s="21" t="s">
        <v>22</v>
      </c>
      <c r="I1093" s="21" t="s">
        <v>81</v>
      </c>
      <c r="J1093" s="171" t="s">
        <v>177</v>
      </c>
      <c r="K1093" s="49" t="s">
        <v>6189</v>
      </c>
      <c r="L1093" s="55"/>
      <c r="M1093" s="215"/>
      <c r="N1093" s="602">
        <v>351500</v>
      </c>
      <c r="O1093" s="189">
        <f t="shared" si="21"/>
        <v>612610.49999999942</v>
      </c>
    </row>
    <row r="1094" spans="1:15" ht="22.05" customHeight="1" x14ac:dyDescent="0.2">
      <c r="A1094" s="186">
        <v>45884</v>
      </c>
      <c r="B1094" s="20" t="s">
        <v>35</v>
      </c>
      <c r="C1094" s="197">
        <v>327099</v>
      </c>
      <c r="D1094" s="123"/>
      <c r="E1094" s="123" t="s">
        <v>577</v>
      </c>
      <c r="F1094" s="22" t="s">
        <v>99</v>
      </c>
      <c r="G1094" s="41"/>
      <c r="H1094" s="21" t="s">
        <v>22</v>
      </c>
      <c r="I1094" s="21" t="s">
        <v>81</v>
      </c>
      <c r="J1094" s="171" t="s">
        <v>176</v>
      </c>
      <c r="K1094" s="39" t="s">
        <v>846</v>
      </c>
      <c r="L1094" s="55"/>
      <c r="M1094" s="215"/>
      <c r="N1094" s="249">
        <v>301000</v>
      </c>
      <c r="O1094" s="189">
        <f t="shared" si="21"/>
        <v>311610.49999999942</v>
      </c>
    </row>
    <row r="1095" spans="1:15" ht="22.05" hidden="1" customHeight="1" x14ac:dyDescent="0.2">
      <c r="A1095" s="186">
        <v>45884</v>
      </c>
      <c r="B1095" s="20" t="s">
        <v>35</v>
      </c>
      <c r="C1095" s="122"/>
      <c r="D1095" s="122"/>
      <c r="E1095" s="123" t="s">
        <v>6125</v>
      </c>
      <c r="F1095" s="22" t="s">
        <v>77</v>
      </c>
      <c r="G1095" s="41"/>
      <c r="H1095" s="21" t="s">
        <v>22</v>
      </c>
      <c r="I1095" s="21" t="s">
        <v>57</v>
      </c>
      <c r="J1095" s="171" t="s">
        <v>85</v>
      </c>
      <c r="K1095" s="49" t="s">
        <v>611</v>
      </c>
      <c r="L1095" s="55"/>
      <c r="M1095" s="215"/>
      <c r="N1095" s="249">
        <v>258000</v>
      </c>
      <c r="O1095" s="189">
        <f t="shared" si="21"/>
        <v>53610.499999999418</v>
      </c>
    </row>
    <row r="1096" spans="1:15" ht="22.05" hidden="1" customHeight="1" x14ac:dyDescent="0.2">
      <c r="A1096" s="186">
        <v>45884</v>
      </c>
      <c r="B1096" s="20" t="s">
        <v>35</v>
      </c>
      <c r="C1096" s="122"/>
      <c r="D1096" s="122"/>
      <c r="E1096" s="123" t="s">
        <v>6126</v>
      </c>
      <c r="F1096" s="22" t="s">
        <v>77</v>
      </c>
      <c r="G1096" s="41"/>
      <c r="H1096" s="21" t="s">
        <v>22</v>
      </c>
      <c r="I1096" s="21" t="s">
        <v>57</v>
      </c>
      <c r="J1096" s="171" t="s">
        <v>85</v>
      </c>
      <c r="K1096" s="49" t="s">
        <v>611</v>
      </c>
      <c r="L1096" s="55"/>
      <c r="M1096" s="215"/>
      <c r="N1096" s="249">
        <v>41280</v>
      </c>
      <c r="O1096" s="189">
        <f t="shared" si="21"/>
        <v>12330.499999999418</v>
      </c>
    </row>
    <row r="1097" spans="1:15" ht="22.05" hidden="1" customHeight="1" x14ac:dyDescent="0.2">
      <c r="A1097" s="186">
        <v>45884</v>
      </c>
      <c r="B1097" s="20" t="s">
        <v>35</v>
      </c>
      <c r="C1097" s="122"/>
      <c r="D1097" s="122"/>
      <c r="E1097" s="123" t="s">
        <v>569</v>
      </c>
      <c r="F1097" s="22" t="s">
        <v>99</v>
      </c>
      <c r="G1097" s="41"/>
      <c r="H1097" s="21" t="s">
        <v>21</v>
      </c>
      <c r="I1097" s="21" t="s">
        <v>28</v>
      </c>
      <c r="J1097" s="171" t="s">
        <v>30</v>
      </c>
      <c r="K1097" s="49" t="s">
        <v>6187</v>
      </c>
      <c r="L1097" s="55"/>
      <c r="M1097" s="215">
        <v>375900</v>
      </c>
      <c r="N1097" s="249"/>
      <c r="O1097" s="189">
        <f t="shared" si="21"/>
        <v>388230.49999999942</v>
      </c>
    </row>
    <row r="1098" spans="1:15" ht="22.05" hidden="1" customHeight="1" x14ac:dyDescent="0.2">
      <c r="A1098" s="186">
        <v>45884</v>
      </c>
      <c r="B1098" s="20" t="s">
        <v>35</v>
      </c>
      <c r="C1098" s="122">
        <v>741812</v>
      </c>
      <c r="D1098" s="122"/>
      <c r="E1098" s="123" t="s">
        <v>6127</v>
      </c>
      <c r="F1098" s="22" t="s">
        <v>99</v>
      </c>
      <c r="G1098" s="41"/>
      <c r="H1098" s="21" t="s">
        <v>22</v>
      </c>
      <c r="I1098" s="21" t="s">
        <v>103</v>
      </c>
      <c r="J1098" s="171" t="s">
        <v>95</v>
      </c>
      <c r="K1098" s="49" t="s">
        <v>5528</v>
      </c>
      <c r="L1098" s="55"/>
      <c r="M1098" s="215"/>
      <c r="N1098" s="249">
        <v>30639.18</v>
      </c>
      <c r="O1098" s="189">
        <f t="shared" si="21"/>
        <v>357591.31999999942</v>
      </c>
    </row>
    <row r="1099" spans="1:15" ht="22.05" hidden="1" customHeight="1" x14ac:dyDescent="0.2">
      <c r="A1099" s="186">
        <v>45884</v>
      </c>
      <c r="B1099" s="20" t="s">
        <v>35</v>
      </c>
      <c r="C1099" s="122">
        <v>750076</v>
      </c>
      <c r="D1099" s="122"/>
      <c r="E1099" s="123" t="s">
        <v>6128</v>
      </c>
      <c r="F1099" s="22" t="s">
        <v>99</v>
      </c>
      <c r="G1099" s="41"/>
      <c r="H1099" s="21" t="s">
        <v>22</v>
      </c>
      <c r="I1099" s="21" t="s">
        <v>56</v>
      </c>
      <c r="J1099" s="171" t="s">
        <v>88</v>
      </c>
      <c r="K1099" s="49" t="s">
        <v>1770</v>
      </c>
      <c r="L1099" s="55"/>
      <c r="M1099" s="215"/>
      <c r="N1099" s="249">
        <v>13218.56</v>
      </c>
      <c r="O1099" s="189">
        <f t="shared" si="21"/>
        <v>344372.75999999943</v>
      </c>
    </row>
    <row r="1100" spans="1:15" ht="22.05" customHeight="1" x14ac:dyDescent="0.2">
      <c r="A1100" s="186">
        <v>45884</v>
      </c>
      <c r="B1100" s="20" t="s">
        <v>35</v>
      </c>
      <c r="C1100" s="122">
        <v>757694</v>
      </c>
      <c r="D1100" s="122"/>
      <c r="E1100" s="123" t="s">
        <v>577</v>
      </c>
      <c r="F1100" s="22" t="s">
        <v>99</v>
      </c>
      <c r="G1100" s="41"/>
      <c r="H1100" s="21" t="s">
        <v>22</v>
      </c>
      <c r="I1100" s="21" t="s">
        <v>81</v>
      </c>
      <c r="J1100" s="171" t="s">
        <v>171</v>
      </c>
      <c r="K1100" s="49" t="s">
        <v>621</v>
      </c>
      <c r="L1100" s="55"/>
      <c r="M1100" s="215"/>
      <c r="N1100" s="249">
        <v>41000</v>
      </c>
      <c r="O1100" s="189">
        <f t="shared" si="21"/>
        <v>303372.75999999943</v>
      </c>
    </row>
    <row r="1101" spans="1:15" ht="22.05" customHeight="1" x14ac:dyDescent="0.2">
      <c r="A1101" s="186">
        <v>45884</v>
      </c>
      <c r="B1101" s="20" t="s">
        <v>35</v>
      </c>
      <c r="C1101" s="122">
        <v>761380</v>
      </c>
      <c r="D1101" s="122"/>
      <c r="E1101" s="123" t="s">
        <v>578</v>
      </c>
      <c r="F1101" s="22" t="s">
        <v>99</v>
      </c>
      <c r="G1101" s="41"/>
      <c r="H1101" s="21" t="s">
        <v>22</v>
      </c>
      <c r="I1101" s="21" t="s">
        <v>81</v>
      </c>
      <c r="J1101" s="171" t="s">
        <v>168</v>
      </c>
      <c r="K1101" s="49" t="s">
        <v>622</v>
      </c>
      <c r="L1101" s="55"/>
      <c r="M1101" s="215"/>
      <c r="N1101" s="249">
        <v>160000</v>
      </c>
      <c r="O1101" s="189">
        <f t="shared" si="21"/>
        <v>143372.75999999943</v>
      </c>
    </row>
    <row r="1102" spans="1:15" ht="22.05" hidden="1" customHeight="1" x14ac:dyDescent="0.2">
      <c r="A1102" s="186">
        <v>45885</v>
      </c>
      <c r="B1102" s="20" t="s">
        <v>35</v>
      </c>
      <c r="C1102" s="122">
        <v>143090</v>
      </c>
      <c r="D1102" s="122"/>
      <c r="E1102" s="123" t="s">
        <v>6129</v>
      </c>
      <c r="F1102" s="22" t="s">
        <v>99</v>
      </c>
      <c r="G1102" s="41"/>
      <c r="H1102" s="21" t="s">
        <v>22</v>
      </c>
      <c r="I1102" s="21" t="s">
        <v>55</v>
      </c>
      <c r="J1102" s="171" t="s">
        <v>70</v>
      </c>
      <c r="K1102" s="49" t="s">
        <v>1114</v>
      </c>
      <c r="L1102" s="55"/>
      <c r="M1102" s="215"/>
      <c r="N1102" s="249">
        <v>7600</v>
      </c>
      <c r="O1102" s="189">
        <f t="shared" si="21"/>
        <v>135772.75999999943</v>
      </c>
    </row>
    <row r="1103" spans="1:15" ht="22.05" hidden="1" customHeight="1" x14ac:dyDescent="0.2">
      <c r="A1103" s="186">
        <v>45885</v>
      </c>
      <c r="B1103" s="20" t="s">
        <v>35</v>
      </c>
      <c r="C1103" s="122">
        <v>146289</v>
      </c>
      <c r="D1103" s="122"/>
      <c r="E1103" s="123" t="s">
        <v>6130</v>
      </c>
      <c r="F1103" s="22" t="s">
        <v>99</v>
      </c>
      <c r="G1103" s="41"/>
      <c r="H1103" s="21" t="s">
        <v>22</v>
      </c>
      <c r="I1103" s="21" t="s">
        <v>55</v>
      </c>
      <c r="J1103" s="171" t="s">
        <v>70</v>
      </c>
      <c r="K1103" s="49" t="s">
        <v>2616</v>
      </c>
      <c r="L1103" s="55"/>
      <c r="M1103" s="215"/>
      <c r="N1103" s="249">
        <v>22517.9</v>
      </c>
      <c r="O1103" s="189">
        <f t="shared" si="21"/>
        <v>113254.85999999943</v>
      </c>
    </row>
    <row r="1104" spans="1:15" ht="22.05" hidden="1" customHeight="1" x14ac:dyDescent="0.2">
      <c r="A1104" s="186">
        <v>45885</v>
      </c>
      <c r="B1104" s="20" t="s">
        <v>35</v>
      </c>
      <c r="C1104" s="122">
        <v>152506</v>
      </c>
      <c r="D1104" s="122"/>
      <c r="E1104" s="123" t="s">
        <v>6130</v>
      </c>
      <c r="F1104" s="22" t="s">
        <v>99</v>
      </c>
      <c r="G1104" s="41"/>
      <c r="H1104" s="21" t="s">
        <v>22</v>
      </c>
      <c r="I1104" s="21" t="s">
        <v>55</v>
      </c>
      <c r="J1104" s="171" t="s">
        <v>70</v>
      </c>
      <c r="K1104" s="49" t="s">
        <v>851</v>
      </c>
      <c r="L1104" s="55"/>
      <c r="M1104" s="215"/>
      <c r="N1104" s="249">
        <v>21200</v>
      </c>
      <c r="O1104" s="189">
        <f t="shared" si="21"/>
        <v>92054.859999999433</v>
      </c>
    </row>
    <row r="1105" spans="1:15" ht="22.05" hidden="1" customHeight="1" x14ac:dyDescent="0.2">
      <c r="A1105" s="186">
        <v>45885</v>
      </c>
      <c r="B1105" s="20" t="s">
        <v>35</v>
      </c>
      <c r="C1105" s="122">
        <v>157032</v>
      </c>
      <c r="D1105" s="122"/>
      <c r="E1105" s="123" t="s">
        <v>6130</v>
      </c>
      <c r="F1105" s="22" t="s">
        <v>99</v>
      </c>
      <c r="G1105" s="41"/>
      <c r="H1105" s="21" t="s">
        <v>22</v>
      </c>
      <c r="I1105" s="21" t="s">
        <v>55</v>
      </c>
      <c r="J1105" s="171" t="s">
        <v>70</v>
      </c>
      <c r="K1105" s="49" t="s">
        <v>625</v>
      </c>
      <c r="L1105" s="55"/>
      <c r="M1105" s="215"/>
      <c r="N1105" s="249">
        <v>75000</v>
      </c>
      <c r="O1105" s="189">
        <f t="shared" si="21"/>
        <v>17054.859999999433</v>
      </c>
    </row>
    <row r="1106" spans="1:15" ht="22.05" hidden="1" customHeight="1" x14ac:dyDescent="0.2">
      <c r="A1106" s="186">
        <v>45887</v>
      </c>
      <c r="B1106" s="20" t="s">
        <v>35</v>
      </c>
      <c r="C1106" s="122">
        <v>3015306</v>
      </c>
      <c r="D1106" s="122"/>
      <c r="E1106" s="123" t="s">
        <v>569</v>
      </c>
      <c r="F1106" s="22" t="s">
        <v>99</v>
      </c>
      <c r="G1106" s="41"/>
      <c r="H1106" s="21" t="s">
        <v>21</v>
      </c>
      <c r="I1106" s="21" t="s">
        <v>28</v>
      </c>
      <c r="J1106" s="171" t="s">
        <v>30</v>
      </c>
      <c r="K1106" s="49" t="s">
        <v>844</v>
      </c>
      <c r="L1106" s="55"/>
      <c r="M1106" s="215">
        <v>209250</v>
      </c>
      <c r="N1106" s="249"/>
      <c r="O1106" s="189">
        <f t="shared" si="21"/>
        <v>226304.85999999943</v>
      </c>
    </row>
    <row r="1107" spans="1:15" ht="22.05" hidden="1" customHeight="1" x14ac:dyDescent="0.2">
      <c r="A1107" s="186">
        <v>45887</v>
      </c>
      <c r="B1107" s="20" t="s">
        <v>35</v>
      </c>
      <c r="C1107" s="122">
        <v>716320</v>
      </c>
      <c r="D1107" s="122" t="s">
        <v>6131</v>
      </c>
      <c r="E1107" s="123" t="s">
        <v>574</v>
      </c>
      <c r="F1107" s="22" t="s">
        <v>99</v>
      </c>
      <c r="G1107" s="41"/>
      <c r="H1107" s="21" t="s">
        <v>22</v>
      </c>
      <c r="I1107" s="21" t="s">
        <v>55</v>
      </c>
      <c r="J1107" s="171" t="s">
        <v>70</v>
      </c>
      <c r="K1107" s="49" t="s">
        <v>625</v>
      </c>
      <c r="L1107" s="55"/>
      <c r="M1107" s="215"/>
      <c r="N1107" s="249">
        <v>17500</v>
      </c>
      <c r="O1107" s="189">
        <f t="shared" si="21"/>
        <v>208804.85999999943</v>
      </c>
    </row>
    <row r="1108" spans="1:15" ht="22.05" hidden="1" customHeight="1" x14ac:dyDescent="0.2">
      <c r="A1108" s="186">
        <v>45887</v>
      </c>
      <c r="B1108" s="20" t="s">
        <v>35</v>
      </c>
      <c r="C1108" s="122">
        <v>716324</v>
      </c>
      <c r="D1108" s="122"/>
      <c r="E1108" s="123" t="s">
        <v>6132</v>
      </c>
      <c r="F1108" s="22" t="s">
        <v>99</v>
      </c>
      <c r="G1108" s="41"/>
      <c r="H1108" s="21" t="s">
        <v>22</v>
      </c>
      <c r="I1108" s="21" t="s">
        <v>55</v>
      </c>
      <c r="J1108" s="171" t="s">
        <v>70</v>
      </c>
      <c r="K1108" s="49" t="s">
        <v>612</v>
      </c>
      <c r="L1108" s="55"/>
      <c r="M1108" s="215"/>
      <c r="N1108" s="249">
        <v>36000</v>
      </c>
      <c r="O1108" s="189">
        <f t="shared" si="21"/>
        <v>172804.85999999943</v>
      </c>
    </row>
    <row r="1109" spans="1:15" ht="22.05" hidden="1" customHeight="1" x14ac:dyDescent="0.2">
      <c r="A1109" s="186">
        <v>45887</v>
      </c>
      <c r="B1109" s="20" t="s">
        <v>35</v>
      </c>
      <c r="C1109" s="122">
        <v>716313</v>
      </c>
      <c r="D1109" s="122"/>
      <c r="E1109" s="123" t="s">
        <v>6133</v>
      </c>
      <c r="F1109" s="22" t="s">
        <v>99</v>
      </c>
      <c r="G1109" s="41"/>
      <c r="H1109" s="21" t="s">
        <v>22</v>
      </c>
      <c r="I1109" s="21" t="s">
        <v>55</v>
      </c>
      <c r="J1109" s="171" t="s">
        <v>70</v>
      </c>
      <c r="K1109" s="49" t="s">
        <v>1109</v>
      </c>
      <c r="L1109" s="55"/>
      <c r="M1109" s="215"/>
      <c r="N1109" s="249">
        <v>13000</v>
      </c>
      <c r="O1109" s="189">
        <f t="shared" si="21"/>
        <v>159804.85999999943</v>
      </c>
    </row>
    <row r="1110" spans="1:15" ht="22.05" customHeight="1" x14ac:dyDescent="0.2">
      <c r="A1110" s="186">
        <v>45887</v>
      </c>
      <c r="B1110" s="20" t="s">
        <v>35</v>
      </c>
      <c r="C1110" s="122">
        <v>716315</v>
      </c>
      <c r="D1110" s="122"/>
      <c r="E1110" s="123" t="s">
        <v>577</v>
      </c>
      <c r="F1110" s="22" t="s">
        <v>99</v>
      </c>
      <c r="G1110" s="41"/>
      <c r="H1110" s="21" t="s">
        <v>22</v>
      </c>
      <c r="I1110" s="21" t="s">
        <v>81</v>
      </c>
      <c r="J1110" s="171" t="s">
        <v>171</v>
      </c>
      <c r="K1110" s="49" t="s">
        <v>621</v>
      </c>
      <c r="L1110" s="55"/>
      <c r="M1110" s="215"/>
      <c r="N1110" s="249">
        <v>32500</v>
      </c>
      <c r="O1110" s="189">
        <f t="shared" si="21"/>
        <v>127304.85999999943</v>
      </c>
    </row>
    <row r="1111" spans="1:15" ht="22.05" customHeight="1" x14ac:dyDescent="0.2">
      <c r="A1111" s="186">
        <v>45887</v>
      </c>
      <c r="B1111" s="20" t="s">
        <v>35</v>
      </c>
      <c r="C1111" s="122">
        <v>716317</v>
      </c>
      <c r="D1111" s="122"/>
      <c r="E1111" s="123" t="s">
        <v>568</v>
      </c>
      <c r="F1111" s="22" t="s">
        <v>99</v>
      </c>
      <c r="G1111" s="41"/>
      <c r="H1111" s="21" t="s">
        <v>22</v>
      </c>
      <c r="I1111" s="21" t="s">
        <v>81</v>
      </c>
      <c r="J1111" s="171" t="s">
        <v>177</v>
      </c>
      <c r="K1111" s="49" t="s">
        <v>3380</v>
      </c>
      <c r="L1111" s="55"/>
      <c r="M1111" s="215"/>
      <c r="N1111" s="602">
        <v>2348.12</v>
      </c>
      <c r="O1111" s="189">
        <f t="shared" si="21"/>
        <v>124956.73999999944</v>
      </c>
    </row>
    <row r="1112" spans="1:15" ht="22.05" hidden="1" customHeight="1" x14ac:dyDescent="0.2">
      <c r="A1112" s="186">
        <v>45887</v>
      </c>
      <c r="B1112" s="20" t="s">
        <v>35</v>
      </c>
      <c r="C1112" s="122">
        <v>742701</v>
      </c>
      <c r="D1112" s="122"/>
      <c r="E1112" s="123" t="s">
        <v>603</v>
      </c>
      <c r="F1112" s="22" t="s">
        <v>99</v>
      </c>
      <c r="G1112" s="41"/>
      <c r="H1112" s="21" t="s">
        <v>22</v>
      </c>
      <c r="I1112" s="21" t="s">
        <v>56</v>
      </c>
      <c r="J1112" s="171" t="s">
        <v>89</v>
      </c>
      <c r="K1112" s="49" t="s">
        <v>636</v>
      </c>
      <c r="L1112" s="55"/>
      <c r="M1112" s="215"/>
      <c r="N1112" s="249">
        <v>23350.95</v>
      </c>
      <c r="O1112" s="189">
        <f t="shared" si="21"/>
        <v>101605.78999999944</v>
      </c>
    </row>
    <row r="1113" spans="1:15" ht="22.05" hidden="1" customHeight="1" x14ac:dyDescent="0.2">
      <c r="A1113" s="186">
        <v>45887</v>
      </c>
      <c r="B1113" s="20" t="s">
        <v>35</v>
      </c>
      <c r="C1113" s="197">
        <v>746196</v>
      </c>
      <c r="D1113" s="122"/>
      <c r="E1113" s="123" t="s">
        <v>603</v>
      </c>
      <c r="F1113" s="22" t="s">
        <v>99</v>
      </c>
      <c r="G1113" s="41"/>
      <c r="H1113" s="21" t="s">
        <v>22</v>
      </c>
      <c r="I1113" s="21" t="s">
        <v>56</v>
      </c>
      <c r="J1113" s="171" t="s">
        <v>89</v>
      </c>
      <c r="K1113" s="39" t="s">
        <v>636</v>
      </c>
      <c r="L1113" s="55"/>
      <c r="M1113" s="215"/>
      <c r="N1113" s="249">
        <v>19321.45</v>
      </c>
      <c r="O1113" s="189">
        <f t="shared" si="21"/>
        <v>82284.339999999444</v>
      </c>
    </row>
    <row r="1114" spans="1:15" ht="22.05" hidden="1" customHeight="1" x14ac:dyDescent="0.2">
      <c r="A1114" s="186">
        <v>45887</v>
      </c>
      <c r="B1114" s="20" t="s">
        <v>35</v>
      </c>
      <c r="C1114" s="122">
        <v>749177</v>
      </c>
      <c r="D1114" s="122"/>
      <c r="E1114" s="123" t="s">
        <v>8775</v>
      </c>
      <c r="F1114" s="22" t="s">
        <v>99</v>
      </c>
      <c r="G1114" s="41"/>
      <c r="H1114" s="21" t="s">
        <v>22</v>
      </c>
      <c r="I1114" s="21" t="s">
        <v>56</v>
      </c>
      <c r="J1114" s="171" t="s">
        <v>8786</v>
      </c>
      <c r="K1114" s="49" t="s">
        <v>1894</v>
      </c>
      <c r="L1114" s="55"/>
      <c r="M1114" s="194"/>
      <c r="N1114" s="249">
        <v>9800</v>
      </c>
      <c r="O1114" s="189">
        <f t="shared" si="21"/>
        <v>72484.339999999444</v>
      </c>
    </row>
    <row r="1115" spans="1:15" ht="22.05" hidden="1" customHeight="1" x14ac:dyDescent="0.2">
      <c r="A1115" s="186">
        <v>45887</v>
      </c>
      <c r="B1115" s="20" t="s">
        <v>35</v>
      </c>
      <c r="C1115" s="122">
        <v>3511600</v>
      </c>
      <c r="D1115" s="122"/>
      <c r="E1115" s="123" t="s">
        <v>569</v>
      </c>
      <c r="F1115" s="22" t="s">
        <v>99</v>
      </c>
      <c r="G1115" s="41"/>
      <c r="H1115" s="21" t="s">
        <v>21</v>
      </c>
      <c r="I1115" s="21" t="s">
        <v>28</v>
      </c>
      <c r="J1115" s="171" t="s">
        <v>30</v>
      </c>
      <c r="K1115" s="49" t="s">
        <v>6190</v>
      </c>
      <c r="L1115" s="55"/>
      <c r="M1115" s="194">
        <v>50000</v>
      </c>
      <c r="N1115" s="249"/>
      <c r="O1115" s="189">
        <f t="shared" si="21"/>
        <v>122484.33999999944</v>
      </c>
    </row>
    <row r="1116" spans="1:15" ht="22.05" customHeight="1" x14ac:dyDescent="0.2">
      <c r="A1116" s="186">
        <v>45887</v>
      </c>
      <c r="B1116" s="20" t="s">
        <v>35</v>
      </c>
      <c r="C1116" s="122">
        <v>753393</v>
      </c>
      <c r="D1116" s="122"/>
      <c r="E1116" s="123" t="s">
        <v>815</v>
      </c>
      <c r="F1116" s="22" t="s">
        <v>99</v>
      </c>
      <c r="G1116" s="41"/>
      <c r="H1116" s="21" t="s">
        <v>22</v>
      </c>
      <c r="I1116" s="21" t="s">
        <v>81</v>
      </c>
      <c r="J1116" s="171" t="s">
        <v>179</v>
      </c>
      <c r="K1116" s="49" t="s">
        <v>617</v>
      </c>
      <c r="L1116" s="55"/>
      <c r="M1116" s="194"/>
      <c r="N1116" s="249">
        <v>1975</v>
      </c>
      <c r="O1116" s="189">
        <f t="shared" si="21"/>
        <v>120509.33999999944</v>
      </c>
    </row>
    <row r="1117" spans="1:15" ht="22.05" customHeight="1" x14ac:dyDescent="0.2">
      <c r="A1117" s="186">
        <v>45887</v>
      </c>
      <c r="B1117" s="20" t="s">
        <v>35</v>
      </c>
      <c r="C1117" s="122">
        <v>753395</v>
      </c>
      <c r="D1117" s="122"/>
      <c r="E1117" s="123" t="s">
        <v>815</v>
      </c>
      <c r="F1117" s="22" t="s">
        <v>99</v>
      </c>
      <c r="G1117" s="41"/>
      <c r="H1117" s="21" t="s">
        <v>22</v>
      </c>
      <c r="I1117" s="21" t="s">
        <v>81</v>
      </c>
      <c r="J1117" s="171" t="s">
        <v>182</v>
      </c>
      <c r="K1117" s="49" t="s">
        <v>616</v>
      </c>
      <c r="L1117" s="55"/>
      <c r="M1117" s="194"/>
      <c r="N1117" s="249">
        <v>1975</v>
      </c>
      <c r="O1117" s="189">
        <f t="shared" si="21"/>
        <v>118534.33999999944</v>
      </c>
    </row>
    <row r="1118" spans="1:15" ht="22.05" hidden="1" customHeight="1" x14ac:dyDescent="0.2">
      <c r="A1118" s="186">
        <v>45887</v>
      </c>
      <c r="B1118" s="20" t="s">
        <v>35</v>
      </c>
      <c r="C1118" s="122">
        <v>827412</v>
      </c>
      <c r="D1118" s="122" t="s">
        <v>6134</v>
      </c>
      <c r="E1118" s="123" t="s">
        <v>6115</v>
      </c>
      <c r="F1118" s="22" t="s">
        <v>99</v>
      </c>
      <c r="G1118" s="41"/>
      <c r="H1118" s="21" t="s">
        <v>22</v>
      </c>
      <c r="I1118" s="21" t="s">
        <v>55</v>
      </c>
      <c r="J1118" s="171" t="s">
        <v>73</v>
      </c>
      <c r="K1118" s="49" t="s">
        <v>5530</v>
      </c>
      <c r="L1118" s="55"/>
      <c r="M1118" s="194"/>
      <c r="N1118" s="249">
        <v>27687.5</v>
      </c>
      <c r="O1118" s="189">
        <f t="shared" si="21"/>
        <v>90846.839999999444</v>
      </c>
    </row>
    <row r="1119" spans="1:15" ht="22.05" hidden="1" customHeight="1" x14ac:dyDescent="0.2">
      <c r="A1119" s="186">
        <v>45887</v>
      </c>
      <c r="B1119" s="20" t="s">
        <v>35</v>
      </c>
      <c r="C1119" s="122">
        <v>173486</v>
      </c>
      <c r="D1119" s="122"/>
      <c r="E1119" s="123" t="s">
        <v>813</v>
      </c>
      <c r="F1119" s="22" t="s">
        <v>120</v>
      </c>
      <c r="G1119" s="41"/>
      <c r="H1119" s="21" t="s">
        <v>22</v>
      </c>
      <c r="I1119" s="21" t="s">
        <v>58</v>
      </c>
      <c r="J1119" s="171" t="s">
        <v>101</v>
      </c>
      <c r="K1119" s="49" t="s">
        <v>6178</v>
      </c>
      <c r="L1119" s="55"/>
      <c r="M1119" s="215"/>
      <c r="N1119" s="249">
        <v>33273.29</v>
      </c>
      <c r="O1119" s="189">
        <f t="shared" si="21"/>
        <v>57573.549999999443</v>
      </c>
    </row>
    <row r="1120" spans="1:15" ht="22.05" customHeight="1" x14ac:dyDescent="0.2">
      <c r="A1120" s="186">
        <v>45888</v>
      </c>
      <c r="B1120" s="20" t="s">
        <v>35</v>
      </c>
      <c r="C1120" s="122">
        <v>108683</v>
      </c>
      <c r="D1120" s="122"/>
      <c r="E1120" s="123" t="s">
        <v>578</v>
      </c>
      <c r="F1120" s="22" t="s">
        <v>99</v>
      </c>
      <c r="G1120" s="41"/>
      <c r="H1120" s="21" t="s">
        <v>22</v>
      </c>
      <c r="I1120" s="21" t="s">
        <v>81</v>
      </c>
      <c r="J1120" s="171" t="s">
        <v>168</v>
      </c>
      <c r="K1120" s="49" t="s">
        <v>622</v>
      </c>
      <c r="L1120" s="55"/>
      <c r="M1120" s="215"/>
      <c r="N1120" s="249">
        <v>55000</v>
      </c>
      <c r="O1120" s="189">
        <f t="shared" si="21"/>
        <v>2573.5499999994427</v>
      </c>
    </row>
    <row r="1121" spans="1:15" ht="22.05" customHeight="1" x14ac:dyDescent="0.2">
      <c r="A1121" s="186">
        <v>45888</v>
      </c>
      <c r="B1121" s="20" t="s">
        <v>35</v>
      </c>
      <c r="C1121" s="122">
        <v>8303221639</v>
      </c>
      <c r="D1121" s="122"/>
      <c r="E1121" s="123" t="s">
        <v>597</v>
      </c>
      <c r="F1121" s="22" t="s">
        <v>99</v>
      </c>
      <c r="G1121" s="41"/>
      <c r="H1121" s="21" t="s">
        <v>21</v>
      </c>
      <c r="I1121" s="21" t="s">
        <v>81</v>
      </c>
      <c r="J1121" s="171" t="s">
        <v>168</v>
      </c>
      <c r="K1121" s="49" t="s">
        <v>622</v>
      </c>
      <c r="L1121" s="55"/>
      <c r="M1121" s="215">
        <v>9765.33</v>
      </c>
      <c r="N1121" s="249"/>
      <c r="O1121" s="189">
        <f t="shared" si="21"/>
        <v>12338.879999999443</v>
      </c>
    </row>
    <row r="1122" spans="1:15" ht="22.05" customHeight="1" x14ac:dyDescent="0.2">
      <c r="A1122" s="186">
        <v>45888</v>
      </c>
      <c r="B1122" s="20" t="s">
        <v>35</v>
      </c>
      <c r="C1122" s="122">
        <v>278425</v>
      </c>
      <c r="D1122" s="122"/>
      <c r="E1122" s="123" t="s">
        <v>577</v>
      </c>
      <c r="F1122" s="22" t="s">
        <v>99</v>
      </c>
      <c r="G1122" s="41"/>
      <c r="H1122" s="21" t="s">
        <v>22</v>
      </c>
      <c r="I1122" s="21" t="s">
        <v>81</v>
      </c>
      <c r="J1122" s="171" t="s">
        <v>176</v>
      </c>
      <c r="K1122" s="49" t="s">
        <v>846</v>
      </c>
      <c r="L1122" s="55"/>
      <c r="M1122" s="215"/>
      <c r="N1122" s="249">
        <v>11500</v>
      </c>
      <c r="O1122" s="189">
        <f t="shared" si="21"/>
        <v>838.87999999944259</v>
      </c>
    </row>
    <row r="1123" spans="1:15" ht="22.05" hidden="1" customHeight="1" x14ac:dyDescent="0.2">
      <c r="A1123" s="186">
        <v>45889</v>
      </c>
      <c r="B1123" s="20" t="s">
        <v>35</v>
      </c>
      <c r="C1123" s="122">
        <v>106120</v>
      </c>
      <c r="D1123" s="122"/>
      <c r="E1123" s="123" t="s">
        <v>569</v>
      </c>
      <c r="F1123" s="22" t="s">
        <v>99</v>
      </c>
      <c r="G1123" s="41"/>
      <c r="H1123" s="21" t="s">
        <v>21</v>
      </c>
      <c r="I1123" s="21" t="s">
        <v>28</v>
      </c>
      <c r="J1123" s="171" t="s">
        <v>30</v>
      </c>
      <c r="K1123" s="49" t="s">
        <v>3376</v>
      </c>
      <c r="L1123" s="55"/>
      <c r="M1123" s="215">
        <v>500000</v>
      </c>
      <c r="N1123" s="249"/>
      <c r="O1123" s="189">
        <f t="shared" si="21"/>
        <v>500838.87999999942</v>
      </c>
    </row>
    <row r="1124" spans="1:15" ht="22.05" hidden="1" customHeight="1" x14ac:dyDescent="0.2">
      <c r="A1124" s="186">
        <v>45889</v>
      </c>
      <c r="B1124" s="20" t="s">
        <v>35</v>
      </c>
      <c r="C1124" s="122">
        <v>255886</v>
      </c>
      <c r="D1124" s="122"/>
      <c r="E1124" s="123" t="s">
        <v>569</v>
      </c>
      <c r="F1124" s="22" t="s">
        <v>99</v>
      </c>
      <c r="G1124" s="41"/>
      <c r="H1124" s="21" t="s">
        <v>21</v>
      </c>
      <c r="I1124" s="21" t="s">
        <v>28</v>
      </c>
      <c r="J1124" s="171" t="s">
        <v>30</v>
      </c>
      <c r="K1124" s="49" t="s">
        <v>844</v>
      </c>
      <c r="L1124" s="55"/>
      <c r="M1124" s="215">
        <v>270080</v>
      </c>
      <c r="N1124" s="249"/>
      <c r="O1124" s="189">
        <f t="shared" si="21"/>
        <v>770918.87999999942</v>
      </c>
    </row>
    <row r="1125" spans="1:15" ht="22.05" customHeight="1" x14ac:dyDescent="0.2">
      <c r="A1125" s="186">
        <v>45889</v>
      </c>
      <c r="B1125" s="20" t="s">
        <v>35</v>
      </c>
      <c r="C1125" s="122">
        <v>137815</v>
      </c>
      <c r="D1125" s="122"/>
      <c r="E1125" s="123" t="s">
        <v>577</v>
      </c>
      <c r="F1125" s="22" t="s">
        <v>99</v>
      </c>
      <c r="G1125" s="41"/>
      <c r="H1125" s="21" t="s">
        <v>22</v>
      </c>
      <c r="I1125" s="21" t="s">
        <v>81</v>
      </c>
      <c r="J1125" s="171" t="s">
        <v>171</v>
      </c>
      <c r="K1125" s="49" t="s">
        <v>621</v>
      </c>
      <c r="L1125" s="55"/>
      <c r="M1125" s="215"/>
      <c r="N1125" s="249">
        <v>170100</v>
      </c>
      <c r="O1125" s="189">
        <f t="shared" si="21"/>
        <v>600818.87999999942</v>
      </c>
    </row>
    <row r="1126" spans="1:15" ht="22.05" customHeight="1" x14ac:dyDescent="0.2">
      <c r="A1126" s="186">
        <v>45889</v>
      </c>
      <c r="B1126" s="20" t="s">
        <v>35</v>
      </c>
      <c r="C1126" s="122">
        <v>137817</v>
      </c>
      <c r="D1126" s="122"/>
      <c r="E1126" s="123" t="s">
        <v>577</v>
      </c>
      <c r="F1126" s="22" t="s">
        <v>99</v>
      </c>
      <c r="G1126" s="41"/>
      <c r="H1126" s="21" t="s">
        <v>22</v>
      </c>
      <c r="I1126" s="21" t="s">
        <v>81</v>
      </c>
      <c r="J1126" s="171" t="s">
        <v>174</v>
      </c>
      <c r="K1126" s="49" t="s">
        <v>623</v>
      </c>
      <c r="L1126" s="55"/>
      <c r="M1126" s="215"/>
      <c r="N1126" s="249">
        <v>188300</v>
      </c>
      <c r="O1126" s="189">
        <f t="shared" si="21"/>
        <v>412518.87999999942</v>
      </c>
    </row>
    <row r="1127" spans="1:15" ht="22.05" customHeight="1" x14ac:dyDescent="0.2">
      <c r="A1127" s="186">
        <v>45889</v>
      </c>
      <c r="B1127" s="20" t="s">
        <v>35</v>
      </c>
      <c r="C1127" s="122">
        <v>137813</v>
      </c>
      <c r="D1127" s="122"/>
      <c r="E1127" s="123" t="s">
        <v>577</v>
      </c>
      <c r="F1127" s="22" t="s">
        <v>99</v>
      </c>
      <c r="G1127" s="41"/>
      <c r="H1127" s="21" t="s">
        <v>22</v>
      </c>
      <c r="I1127" s="21" t="s">
        <v>81</v>
      </c>
      <c r="J1127" s="171" t="s">
        <v>175</v>
      </c>
      <c r="K1127" s="49" t="s">
        <v>850</v>
      </c>
      <c r="L1127" s="55"/>
      <c r="M1127" s="215"/>
      <c r="N1127" s="249">
        <v>150200</v>
      </c>
      <c r="O1127" s="189">
        <f t="shared" si="21"/>
        <v>262318.87999999942</v>
      </c>
    </row>
    <row r="1128" spans="1:15" ht="22.05" hidden="1" customHeight="1" x14ac:dyDescent="0.2">
      <c r="A1128" s="186">
        <v>45889</v>
      </c>
      <c r="B1128" s="20" t="s">
        <v>35</v>
      </c>
      <c r="C1128" s="122">
        <v>341611</v>
      </c>
      <c r="D1128" s="122"/>
      <c r="E1128" s="123" t="s">
        <v>569</v>
      </c>
      <c r="F1128" s="22" t="s">
        <v>99</v>
      </c>
      <c r="G1128" s="41"/>
      <c r="H1128" s="21" t="s">
        <v>21</v>
      </c>
      <c r="I1128" s="21" t="s">
        <v>28</v>
      </c>
      <c r="J1128" s="171" t="s">
        <v>30</v>
      </c>
      <c r="K1128" s="49" t="s">
        <v>6191</v>
      </c>
      <c r="L1128" s="55"/>
      <c r="M1128" s="215">
        <v>150000</v>
      </c>
      <c r="N1128" s="249"/>
      <c r="O1128" s="189">
        <f t="shared" si="21"/>
        <v>412318.87999999942</v>
      </c>
    </row>
    <row r="1129" spans="1:15" ht="22.05" customHeight="1" x14ac:dyDescent="0.2">
      <c r="A1129" s="186">
        <v>45889</v>
      </c>
      <c r="B1129" s="20" t="s">
        <v>35</v>
      </c>
      <c r="C1129" s="122">
        <v>64141</v>
      </c>
      <c r="D1129" s="122"/>
      <c r="E1129" s="123" t="s">
        <v>6135</v>
      </c>
      <c r="F1129" s="22" t="s">
        <v>78</v>
      </c>
      <c r="G1129" s="41">
        <v>11949</v>
      </c>
      <c r="H1129" s="21" t="s">
        <v>22</v>
      </c>
      <c r="I1129" s="21" t="s">
        <v>81</v>
      </c>
      <c r="J1129" s="171" t="s">
        <v>33</v>
      </c>
      <c r="K1129" s="49" t="s">
        <v>621</v>
      </c>
      <c r="L1129" s="55"/>
      <c r="M1129" s="215"/>
      <c r="N1129" s="249">
        <v>72970.429999999993</v>
      </c>
      <c r="O1129" s="189">
        <f t="shared" si="21"/>
        <v>339348.44999999943</v>
      </c>
    </row>
    <row r="1130" spans="1:15" ht="22.05" customHeight="1" x14ac:dyDescent="0.2">
      <c r="A1130" s="186">
        <v>45889</v>
      </c>
      <c r="B1130" s="20" t="s">
        <v>35</v>
      </c>
      <c r="C1130" s="122">
        <v>64226</v>
      </c>
      <c r="D1130" s="122"/>
      <c r="E1130" s="123" t="s">
        <v>6136</v>
      </c>
      <c r="F1130" s="22" t="s">
        <v>78</v>
      </c>
      <c r="G1130" s="41">
        <v>11948</v>
      </c>
      <c r="H1130" s="21" t="s">
        <v>22</v>
      </c>
      <c r="I1130" s="21" t="s">
        <v>81</v>
      </c>
      <c r="J1130" s="171" t="s">
        <v>33</v>
      </c>
      <c r="K1130" s="49" t="s">
        <v>621</v>
      </c>
      <c r="L1130" s="55"/>
      <c r="M1130" s="215"/>
      <c r="N1130" s="249">
        <v>37508.910000000003</v>
      </c>
      <c r="O1130" s="189">
        <f t="shared" si="21"/>
        <v>301839.53999999946</v>
      </c>
    </row>
    <row r="1131" spans="1:15" ht="22.05" customHeight="1" x14ac:dyDescent="0.2">
      <c r="A1131" s="186">
        <v>45889</v>
      </c>
      <c r="B1131" s="20" t="s">
        <v>35</v>
      </c>
      <c r="C1131" s="122">
        <v>64268</v>
      </c>
      <c r="D1131" s="122"/>
      <c r="E1131" s="123" t="s">
        <v>6137</v>
      </c>
      <c r="F1131" s="22" t="s">
        <v>78</v>
      </c>
      <c r="G1131" s="41">
        <v>11950</v>
      </c>
      <c r="H1131" s="21" t="s">
        <v>22</v>
      </c>
      <c r="I1131" s="21" t="s">
        <v>81</v>
      </c>
      <c r="J1131" s="171" t="s">
        <v>33</v>
      </c>
      <c r="K1131" s="49" t="s">
        <v>621</v>
      </c>
      <c r="L1131" s="55"/>
      <c r="M1131" s="215"/>
      <c r="N1131" s="249">
        <v>29129.49</v>
      </c>
      <c r="O1131" s="189">
        <f t="shared" si="21"/>
        <v>272710.04999999946</v>
      </c>
    </row>
    <row r="1132" spans="1:15" ht="22.05" customHeight="1" x14ac:dyDescent="0.2">
      <c r="A1132" s="186">
        <v>45889</v>
      </c>
      <c r="B1132" s="20" t="s">
        <v>35</v>
      </c>
      <c r="C1132" s="122">
        <v>64592</v>
      </c>
      <c r="D1132" s="122"/>
      <c r="E1132" s="123" t="s">
        <v>6138</v>
      </c>
      <c r="F1132" s="22" t="s">
        <v>78</v>
      </c>
      <c r="G1132" s="41">
        <v>11951</v>
      </c>
      <c r="H1132" s="21" t="s">
        <v>22</v>
      </c>
      <c r="I1132" s="21" t="s">
        <v>81</v>
      </c>
      <c r="J1132" s="171" t="s">
        <v>33</v>
      </c>
      <c r="K1132" s="49" t="s">
        <v>621</v>
      </c>
      <c r="L1132" s="55"/>
      <c r="M1132" s="215"/>
      <c r="N1132" s="249">
        <v>29129.49</v>
      </c>
      <c r="O1132" s="189">
        <f t="shared" si="21"/>
        <v>243580.55999999947</v>
      </c>
    </row>
    <row r="1133" spans="1:15" ht="22.05" hidden="1" customHeight="1" x14ac:dyDescent="0.2">
      <c r="A1133" s="186">
        <v>45889</v>
      </c>
      <c r="B1133" s="20" t="s">
        <v>35</v>
      </c>
      <c r="C1133" s="122">
        <v>223717</v>
      </c>
      <c r="D1133" s="246" t="s">
        <v>6139</v>
      </c>
      <c r="E1133" s="123" t="s">
        <v>6140</v>
      </c>
      <c r="F1133" s="22" t="s">
        <v>99</v>
      </c>
      <c r="G1133" s="41"/>
      <c r="H1133" s="21" t="s">
        <v>22</v>
      </c>
      <c r="I1133" s="21" t="s">
        <v>55</v>
      </c>
      <c r="J1133" s="171" t="s">
        <v>70</v>
      </c>
      <c r="K1133" s="49" t="s">
        <v>2616</v>
      </c>
      <c r="L1133" s="55"/>
      <c r="M1133" s="215"/>
      <c r="N1133" s="249">
        <v>26589.5</v>
      </c>
      <c r="O1133" s="189">
        <f t="shared" si="21"/>
        <v>216991.05999999947</v>
      </c>
    </row>
    <row r="1134" spans="1:15" ht="22.05" hidden="1" customHeight="1" x14ac:dyDescent="0.2">
      <c r="A1134" s="186">
        <v>45889</v>
      </c>
      <c r="B1134" s="20" t="s">
        <v>35</v>
      </c>
      <c r="C1134" s="197">
        <v>223719</v>
      </c>
      <c r="D1134" s="123" t="s">
        <v>6139</v>
      </c>
      <c r="E1134" s="123" t="s">
        <v>6141</v>
      </c>
      <c r="F1134" s="22" t="s">
        <v>99</v>
      </c>
      <c r="G1134" s="41"/>
      <c r="H1134" s="21" t="s">
        <v>22</v>
      </c>
      <c r="I1134" s="21" t="s">
        <v>55</v>
      </c>
      <c r="J1134" s="171" t="s">
        <v>70</v>
      </c>
      <c r="K1134" s="39" t="s">
        <v>1114</v>
      </c>
      <c r="L1134" s="55"/>
      <c r="M1134" s="215"/>
      <c r="N1134" s="249">
        <v>22800</v>
      </c>
      <c r="O1134" s="189">
        <f t="shared" si="21"/>
        <v>194191.05999999947</v>
      </c>
    </row>
    <row r="1135" spans="1:15" ht="22.05" hidden="1" customHeight="1" x14ac:dyDescent="0.2">
      <c r="A1135" s="186">
        <v>45889</v>
      </c>
      <c r="B1135" s="20" t="s">
        <v>35</v>
      </c>
      <c r="C1135" s="122">
        <v>223714</v>
      </c>
      <c r="D1135" s="122" t="s">
        <v>6139</v>
      </c>
      <c r="E1135" s="123" t="s">
        <v>574</v>
      </c>
      <c r="F1135" s="22" t="s">
        <v>99</v>
      </c>
      <c r="G1135" s="41"/>
      <c r="H1135" s="21" t="s">
        <v>22</v>
      </c>
      <c r="I1135" s="21" t="s">
        <v>55</v>
      </c>
      <c r="J1135" s="171" t="s">
        <v>70</v>
      </c>
      <c r="K1135" s="49" t="s">
        <v>625</v>
      </c>
      <c r="L1135" s="55"/>
      <c r="M1135" s="215"/>
      <c r="N1135" s="249">
        <v>85000</v>
      </c>
      <c r="O1135" s="189">
        <f t="shared" si="21"/>
        <v>109191.05999999947</v>
      </c>
    </row>
    <row r="1136" spans="1:15" ht="22.05" hidden="1" customHeight="1" x14ac:dyDescent="0.2">
      <c r="A1136" s="186">
        <v>45889</v>
      </c>
      <c r="B1136" s="20" t="s">
        <v>35</v>
      </c>
      <c r="C1136" s="122">
        <v>223716</v>
      </c>
      <c r="D1136" s="122" t="s">
        <v>6139</v>
      </c>
      <c r="E1136" s="123" t="s">
        <v>6142</v>
      </c>
      <c r="F1136" s="22" t="s">
        <v>99</v>
      </c>
      <c r="G1136" s="41"/>
      <c r="H1136" s="21" t="s">
        <v>22</v>
      </c>
      <c r="I1136" s="21" t="s">
        <v>55</v>
      </c>
      <c r="J1136" s="171" t="s">
        <v>70</v>
      </c>
      <c r="K1136" s="49" t="s">
        <v>851</v>
      </c>
      <c r="L1136" s="55"/>
      <c r="M1136" s="215"/>
      <c r="N1136" s="249">
        <v>53000</v>
      </c>
      <c r="O1136" s="189">
        <f t="shared" si="21"/>
        <v>56191.059999999474</v>
      </c>
    </row>
    <row r="1137" spans="1:15" ht="22.05" hidden="1" customHeight="1" x14ac:dyDescent="0.2">
      <c r="A1137" s="186">
        <v>45889</v>
      </c>
      <c r="B1137" s="20" t="s">
        <v>35</v>
      </c>
      <c r="C1137" s="122">
        <v>1179403</v>
      </c>
      <c r="D1137" s="122"/>
      <c r="E1137" s="123" t="s">
        <v>569</v>
      </c>
      <c r="F1137" s="22" t="s">
        <v>99</v>
      </c>
      <c r="G1137" s="41"/>
      <c r="H1137" s="21" t="s">
        <v>21</v>
      </c>
      <c r="I1137" s="21" t="s">
        <v>28</v>
      </c>
      <c r="J1137" s="171" t="s">
        <v>30</v>
      </c>
      <c r="K1137" s="49" t="s">
        <v>6190</v>
      </c>
      <c r="L1137" s="55"/>
      <c r="M1137" s="215">
        <v>49999</v>
      </c>
      <c r="N1137" s="249"/>
      <c r="O1137" s="189">
        <f t="shared" si="21"/>
        <v>106190.05999999947</v>
      </c>
    </row>
    <row r="1138" spans="1:15" ht="22.05" hidden="1" customHeight="1" x14ac:dyDescent="0.2">
      <c r="A1138" s="186">
        <v>45890</v>
      </c>
      <c r="B1138" s="20" t="s">
        <v>35</v>
      </c>
      <c r="C1138" s="122">
        <v>283569</v>
      </c>
      <c r="D1138" s="122"/>
      <c r="E1138" s="123" t="s">
        <v>6143</v>
      </c>
      <c r="F1138" s="22" t="s">
        <v>99</v>
      </c>
      <c r="G1138" s="41"/>
      <c r="H1138" s="21" t="s">
        <v>22</v>
      </c>
      <c r="I1138" s="21" t="s">
        <v>55</v>
      </c>
      <c r="J1138" s="171" t="s">
        <v>70</v>
      </c>
      <c r="K1138" s="49" t="s">
        <v>612</v>
      </c>
      <c r="L1138" s="55"/>
      <c r="M1138" s="215"/>
      <c r="N1138" s="249">
        <v>5000</v>
      </c>
      <c r="O1138" s="189">
        <f t="shared" si="21"/>
        <v>101190.05999999947</v>
      </c>
    </row>
    <row r="1139" spans="1:15" ht="22.05" customHeight="1" x14ac:dyDescent="0.2">
      <c r="A1139" s="186">
        <v>45890</v>
      </c>
      <c r="B1139" s="20" t="s">
        <v>35</v>
      </c>
      <c r="C1139" s="122">
        <v>243593</v>
      </c>
      <c r="D1139" s="122"/>
      <c r="E1139" s="123" t="s">
        <v>29</v>
      </c>
      <c r="F1139" s="22" t="s">
        <v>99</v>
      </c>
      <c r="G1139" s="41"/>
      <c r="H1139" s="21" t="s">
        <v>22</v>
      </c>
      <c r="I1139" s="21" t="s">
        <v>81</v>
      </c>
      <c r="J1139" s="171" t="s">
        <v>177</v>
      </c>
      <c r="K1139" s="49" t="s">
        <v>6189</v>
      </c>
      <c r="L1139" s="55"/>
      <c r="M1139" s="215"/>
      <c r="N1139" s="602">
        <v>100000</v>
      </c>
      <c r="O1139" s="189">
        <f t="shared" si="21"/>
        <v>1190.0599999994738</v>
      </c>
    </row>
    <row r="1140" spans="1:15" ht="22.05" hidden="1" customHeight="1" x14ac:dyDescent="0.2">
      <c r="A1140" s="186">
        <v>45890</v>
      </c>
      <c r="B1140" s="20" t="s">
        <v>35</v>
      </c>
      <c r="C1140" s="122">
        <v>1034709</v>
      </c>
      <c r="D1140" s="122"/>
      <c r="E1140" s="123" t="s">
        <v>569</v>
      </c>
      <c r="F1140" s="22" t="s">
        <v>99</v>
      </c>
      <c r="G1140" s="41"/>
      <c r="H1140" s="21" t="s">
        <v>21</v>
      </c>
      <c r="I1140" s="21" t="s">
        <v>28</v>
      </c>
      <c r="J1140" s="171" t="s">
        <v>30</v>
      </c>
      <c r="K1140" s="49" t="s">
        <v>6187</v>
      </c>
      <c r="L1140" s="55"/>
      <c r="M1140" s="215">
        <v>217350</v>
      </c>
      <c r="N1140" s="249"/>
      <c r="O1140" s="189">
        <f t="shared" si="21"/>
        <v>218540.05999999947</v>
      </c>
    </row>
    <row r="1141" spans="1:15" ht="22.05" hidden="1" customHeight="1" x14ac:dyDescent="0.2">
      <c r="A1141" s="186">
        <v>45890</v>
      </c>
      <c r="B1141" s="20" t="s">
        <v>35</v>
      </c>
      <c r="C1141" s="122">
        <v>487935</v>
      </c>
      <c r="D1141" s="122"/>
      <c r="E1141" s="123" t="s">
        <v>6144</v>
      </c>
      <c r="F1141" s="22" t="s">
        <v>99</v>
      </c>
      <c r="G1141" s="41"/>
      <c r="H1141" s="21" t="s">
        <v>22</v>
      </c>
      <c r="I1141" s="21" t="s">
        <v>55</v>
      </c>
      <c r="J1141" s="171" t="s">
        <v>70</v>
      </c>
      <c r="K1141" s="49" t="s">
        <v>1114</v>
      </c>
      <c r="L1141" s="55"/>
      <c r="M1141" s="215"/>
      <c r="N1141" s="249">
        <v>200000</v>
      </c>
      <c r="O1141" s="189">
        <f t="shared" si="21"/>
        <v>18540.059999999474</v>
      </c>
    </row>
    <row r="1142" spans="1:15" ht="22.05" hidden="1" customHeight="1" x14ac:dyDescent="0.2">
      <c r="A1142" s="186">
        <v>45890</v>
      </c>
      <c r="B1142" s="20" t="s">
        <v>35</v>
      </c>
      <c r="C1142" s="122">
        <v>498091</v>
      </c>
      <c r="D1142" s="122"/>
      <c r="E1142" s="123" t="s">
        <v>6145</v>
      </c>
      <c r="F1142" s="22" t="s">
        <v>99</v>
      </c>
      <c r="G1142" s="41"/>
      <c r="H1142" s="21" t="s">
        <v>22</v>
      </c>
      <c r="I1142" s="21" t="s">
        <v>103</v>
      </c>
      <c r="J1142" s="171" t="s">
        <v>95</v>
      </c>
      <c r="K1142" s="49" t="s">
        <v>612</v>
      </c>
      <c r="L1142" s="55"/>
      <c r="M1142" s="215"/>
      <c r="N1142" s="249">
        <v>13950</v>
      </c>
      <c r="O1142" s="189">
        <f t="shared" si="21"/>
        <v>4590.0599999994738</v>
      </c>
    </row>
    <row r="1143" spans="1:15" ht="22.05" customHeight="1" x14ac:dyDescent="0.2">
      <c r="A1143" s="186">
        <v>45890</v>
      </c>
      <c r="B1143" s="20" t="s">
        <v>35</v>
      </c>
      <c r="C1143" s="122">
        <v>500940</v>
      </c>
      <c r="D1143" s="122"/>
      <c r="E1143" s="123" t="s">
        <v>577</v>
      </c>
      <c r="F1143" s="22" t="s">
        <v>99</v>
      </c>
      <c r="G1143" s="41"/>
      <c r="H1143" s="21" t="s">
        <v>22</v>
      </c>
      <c r="I1143" s="21" t="s">
        <v>81</v>
      </c>
      <c r="J1143" s="171" t="s">
        <v>171</v>
      </c>
      <c r="K1143" s="49" t="s">
        <v>621</v>
      </c>
      <c r="L1143" s="55"/>
      <c r="M1143" s="215"/>
      <c r="N1143" s="249">
        <v>4500</v>
      </c>
      <c r="O1143" s="189">
        <f t="shared" si="21"/>
        <v>90.059999999473803</v>
      </c>
    </row>
    <row r="1144" spans="1:15" ht="22.05" customHeight="1" x14ac:dyDescent="0.2">
      <c r="A1144" s="186">
        <v>45891</v>
      </c>
      <c r="B1144" s="20" t="s">
        <v>35</v>
      </c>
      <c r="C1144" s="122">
        <v>1659296313</v>
      </c>
      <c r="D1144" s="122"/>
      <c r="E1144" s="123" t="s">
        <v>597</v>
      </c>
      <c r="F1144" s="22" t="s">
        <v>99</v>
      </c>
      <c r="G1144" s="41"/>
      <c r="H1144" s="21" t="s">
        <v>21</v>
      </c>
      <c r="I1144" s="21" t="s">
        <v>81</v>
      </c>
      <c r="J1144" s="171" t="s">
        <v>168</v>
      </c>
      <c r="K1144" s="49" t="s">
        <v>622</v>
      </c>
      <c r="L1144" s="55"/>
      <c r="M1144" s="215">
        <v>600000</v>
      </c>
      <c r="N1144" s="249"/>
      <c r="O1144" s="189">
        <f t="shared" si="21"/>
        <v>600090.05999999947</v>
      </c>
    </row>
    <row r="1145" spans="1:15" ht="22.05" customHeight="1" x14ac:dyDescent="0.2">
      <c r="A1145" s="186">
        <v>45891</v>
      </c>
      <c r="B1145" s="20" t="s">
        <v>35</v>
      </c>
      <c r="C1145" s="122">
        <v>1749296324</v>
      </c>
      <c r="D1145" s="122"/>
      <c r="E1145" s="123" t="s">
        <v>597</v>
      </c>
      <c r="F1145" s="22" t="s">
        <v>99</v>
      </c>
      <c r="G1145" s="41"/>
      <c r="H1145" s="21" t="s">
        <v>21</v>
      </c>
      <c r="I1145" s="21" t="s">
        <v>81</v>
      </c>
      <c r="J1145" s="171" t="s">
        <v>168</v>
      </c>
      <c r="K1145" s="49" t="s">
        <v>622</v>
      </c>
      <c r="L1145" s="55"/>
      <c r="M1145" s="215">
        <v>475000</v>
      </c>
      <c r="N1145" s="249"/>
      <c r="O1145" s="189">
        <f t="shared" si="21"/>
        <v>1075090.0599999996</v>
      </c>
    </row>
    <row r="1146" spans="1:15" ht="22.05" customHeight="1" x14ac:dyDescent="0.2">
      <c r="A1146" s="186">
        <v>45891</v>
      </c>
      <c r="B1146" s="20" t="s">
        <v>35</v>
      </c>
      <c r="C1146" s="122">
        <v>456164</v>
      </c>
      <c r="D1146" s="122"/>
      <c r="E1146" s="123" t="s">
        <v>577</v>
      </c>
      <c r="F1146" s="22" t="s">
        <v>99</v>
      </c>
      <c r="G1146" s="41"/>
      <c r="H1146" s="21" t="s">
        <v>22</v>
      </c>
      <c r="I1146" s="21" t="s">
        <v>81</v>
      </c>
      <c r="J1146" s="171" t="s">
        <v>171</v>
      </c>
      <c r="K1146" s="49" t="s">
        <v>621</v>
      </c>
      <c r="L1146" s="55"/>
      <c r="M1146" s="215"/>
      <c r="N1146" s="249">
        <v>250000</v>
      </c>
      <c r="O1146" s="189">
        <f t="shared" si="21"/>
        <v>825090.05999999959</v>
      </c>
    </row>
    <row r="1147" spans="1:15" ht="22.05" customHeight="1" x14ac:dyDescent="0.2">
      <c r="A1147" s="186">
        <v>45891</v>
      </c>
      <c r="B1147" s="20" t="s">
        <v>35</v>
      </c>
      <c r="C1147" s="122">
        <v>465165</v>
      </c>
      <c r="D1147" s="122"/>
      <c r="E1147" s="123" t="s">
        <v>577</v>
      </c>
      <c r="F1147" s="22" t="s">
        <v>99</v>
      </c>
      <c r="G1147" s="41"/>
      <c r="H1147" s="21" t="s">
        <v>22</v>
      </c>
      <c r="I1147" s="21" t="s">
        <v>81</v>
      </c>
      <c r="J1147" s="171" t="s">
        <v>174</v>
      </c>
      <c r="K1147" s="49" t="s">
        <v>623</v>
      </c>
      <c r="L1147" s="55"/>
      <c r="M1147" s="215"/>
      <c r="N1147" s="249">
        <v>350000</v>
      </c>
      <c r="O1147" s="189">
        <f t="shared" si="21"/>
        <v>475090.05999999959</v>
      </c>
    </row>
    <row r="1148" spans="1:15" ht="22.05" customHeight="1" x14ac:dyDescent="0.2">
      <c r="A1148" s="186">
        <v>45891</v>
      </c>
      <c r="B1148" s="20" t="s">
        <v>35</v>
      </c>
      <c r="C1148" s="122">
        <v>456160</v>
      </c>
      <c r="D1148" s="122"/>
      <c r="E1148" s="123" t="s">
        <v>577</v>
      </c>
      <c r="F1148" s="22" t="s">
        <v>99</v>
      </c>
      <c r="G1148" s="41"/>
      <c r="H1148" s="21" t="s">
        <v>22</v>
      </c>
      <c r="I1148" s="21" t="s">
        <v>81</v>
      </c>
      <c r="J1148" s="171" t="s">
        <v>176</v>
      </c>
      <c r="K1148" s="49" t="s">
        <v>846</v>
      </c>
      <c r="L1148" s="55"/>
      <c r="M1148" s="215"/>
      <c r="N1148" s="249">
        <v>125000</v>
      </c>
      <c r="O1148" s="189">
        <f t="shared" si="21"/>
        <v>350090.05999999959</v>
      </c>
    </row>
    <row r="1149" spans="1:15" ht="22.05" customHeight="1" x14ac:dyDescent="0.2">
      <c r="A1149" s="186">
        <v>45891</v>
      </c>
      <c r="B1149" s="20" t="s">
        <v>35</v>
      </c>
      <c r="C1149" s="122">
        <v>456162</v>
      </c>
      <c r="D1149" s="122" t="s">
        <v>3415</v>
      </c>
      <c r="E1149" s="123" t="s">
        <v>29</v>
      </c>
      <c r="F1149" s="22" t="s">
        <v>99</v>
      </c>
      <c r="G1149" s="41"/>
      <c r="H1149" s="21" t="s">
        <v>22</v>
      </c>
      <c r="I1149" s="21" t="s">
        <v>81</v>
      </c>
      <c r="J1149" s="171" t="s">
        <v>177</v>
      </c>
      <c r="K1149" s="49" t="s">
        <v>1190</v>
      </c>
      <c r="L1149" s="55"/>
      <c r="M1149" s="215"/>
      <c r="N1149" s="602">
        <v>350000</v>
      </c>
      <c r="O1149" s="189">
        <f t="shared" si="21"/>
        <v>90.059999999590218</v>
      </c>
    </row>
    <row r="1150" spans="1:15" ht="22.05" customHeight="1" x14ac:dyDescent="0.2">
      <c r="A1150" s="186">
        <v>45891</v>
      </c>
      <c r="B1150" s="20" t="s">
        <v>35</v>
      </c>
      <c r="C1150" s="122">
        <v>594591</v>
      </c>
      <c r="D1150" s="122"/>
      <c r="E1150" s="123" t="s">
        <v>1066</v>
      </c>
      <c r="F1150" s="22" t="s">
        <v>99</v>
      </c>
      <c r="G1150" s="41"/>
      <c r="H1150" s="21" t="s">
        <v>21</v>
      </c>
      <c r="I1150" s="21" t="s">
        <v>81</v>
      </c>
      <c r="J1150" s="171" t="s">
        <v>177</v>
      </c>
      <c r="K1150" s="49" t="s">
        <v>6189</v>
      </c>
      <c r="L1150" s="55"/>
      <c r="M1150" s="601">
        <v>1000</v>
      </c>
      <c r="N1150" s="249"/>
      <c r="O1150" s="189">
        <f t="shared" si="21"/>
        <v>1090.0599999995902</v>
      </c>
    </row>
    <row r="1151" spans="1:15" ht="22.05" customHeight="1" x14ac:dyDescent="0.2">
      <c r="A1151" s="186">
        <v>45891</v>
      </c>
      <c r="B1151" s="20" t="s">
        <v>35</v>
      </c>
      <c r="C1151" s="122">
        <v>9914034913</v>
      </c>
      <c r="D1151" s="122"/>
      <c r="E1151" s="123" t="s">
        <v>597</v>
      </c>
      <c r="F1151" s="22" t="s">
        <v>99</v>
      </c>
      <c r="G1151" s="41"/>
      <c r="H1151" s="21" t="s">
        <v>21</v>
      </c>
      <c r="I1151" s="21" t="s">
        <v>81</v>
      </c>
      <c r="J1151" s="171" t="s">
        <v>168</v>
      </c>
      <c r="K1151" s="49" t="s">
        <v>622</v>
      </c>
      <c r="L1151" s="55"/>
      <c r="M1151" s="215">
        <v>2310</v>
      </c>
      <c r="N1151" s="249"/>
      <c r="O1151" s="189">
        <f t="shared" si="21"/>
        <v>3400.0599999995902</v>
      </c>
    </row>
    <row r="1152" spans="1:15" ht="22.05" customHeight="1" x14ac:dyDescent="0.2">
      <c r="A1152" s="186">
        <v>45891</v>
      </c>
      <c r="B1152" s="20" t="s">
        <v>35</v>
      </c>
      <c r="C1152" s="122">
        <v>1668124</v>
      </c>
      <c r="D1152" s="122"/>
      <c r="E1152" s="123" t="s">
        <v>1066</v>
      </c>
      <c r="F1152" s="22" t="s">
        <v>99</v>
      </c>
      <c r="G1152" s="41"/>
      <c r="H1152" s="21" t="s">
        <v>21</v>
      </c>
      <c r="I1152" s="21" t="s">
        <v>81</v>
      </c>
      <c r="J1152" s="171" t="s">
        <v>184</v>
      </c>
      <c r="K1152" s="49" t="s">
        <v>849</v>
      </c>
      <c r="L1152" s="55"/>
      <c r="M1152" s="215">
        <v>2000</v>
      </c>
      <c r="N1152" s="249"/>
      <c r="O1152" s="189">
        <f t="shared" ref="O1152:O1174" si="22">O1151+M1152-N1152</f>
        <v>5400.0599999995902</v>
      </c>
    </row>
    <row r="1153" spans="1:15" ht="22.05" customHeight="1" x14ac:dyDescent="0.2">
      <c r="A1153" s="186">
        <v>45891</v>
      </c>
      <c r="B1153" s="20" t="s">
        <v>35</v>
      </c>
      <c r="C1153" s="122">
        <v>634300</v>
      </c>
      <c r="D1153" s="122"/>
      <c r="E1153" s="123" t="s">
        <v>1105</v>
      </c>
      <c r="F1153" s="22" t="s">
        <v>99</v>
      </c>
      <c r="G1153" s="41"/>
      <c r="H1153" s="21" t="s">
        <v>21</v>
      </c>
      <c r="I1153" s="21" t="s">
        <v>81</v>
      </c>
      <c r="J1153" s="171" t="s">
        <v>174</v>
      </c>
      <c r="K1153" s="49" t="s">
        <v>623</v>
      </c>
      <c r="L1153" s="55"/>
      <c r="M1153" s="215">
        <v>800</v>
      </c>
      <c r="N1153" s="249"/>
      <c r="O1153" s="189">
        <f t="shared" si="22"/>
        <v>6200.0599999995902</v>
      </c>
    </row>
    <row r="1154" spans="1:15" ht="22.05" hidden="1" customHeight="1" x14ac:dyDescent="0.2">
      <c r="A1154" s="186">
        <v>45891</v>
      </c>
      <c r="B1154" s="20" t="s">
        <v>35</v>
      </c>
      <c r="C1154" s="122">
        <v>640226</v>
      </c>
      <c r="D1154" s="122" t="s">
        <v>6146</v>
      </c>
      <c r="E1154" s="123" t="s">
        <v>6147</v>
      </c>
      <c r="F1154" s="22" t="s">
        <v>99</v>
      </c>
      <c r="G1154" s="41"/>
      <c r="H1154" s="21" t="s">
        <v>22</v>
      </c>
      <c r="I1154" s="21" t="s">
        <v>103</v>
      </c>
      <c r="J1154" s="171" t="s">
        <v>95</v>
      </c>
      <c r="K1154" s="49" t="s">
        <v>2618</v>
      </c>
      <c r="L1154" s="55"/>
      <c r="M1154" s="215"/>
      <c r="N1154" s="249">
        <v>6027.05</v>
      </c>
      <c r="O1154" s="189">
        <f t="shared" si="22"/>
        <v>173.00999999959004</v>
      </c>
    </row>
    <row r="1155" spans="1:15" ht="22.05" hidden="1" customHeight="1" x14ac:dyDescent="0.2">
      <c r="A1155" s="186">
        <v>45892</v>
      </c>
      <c r="B1155" s="20" t="s">
        <v>35</v>
      </c>
      <c r="C1155" s="122">
        <v>567429</v>
      </c>
      <c r="D1155" s="122"/>
      <c r="E1155" s="123" t="s">
        <v>569</v>
      </c>
      <c r="F1155" s="22" t="s">
        <v>99</v>
      </c>
      <c r="G1155" s="41"/>
      <c r="H1155" s="21" t="s">
        <v>21</v>
      </c>
      <c r="I1155" s="21" t="s">
        <v>28</v>
      </c>
      <c r="J1155" s="171" t="s">
        <v>30</v>
      </c>
      <c r="K1155" s="49" t="s">
        <v>6187</v>
      </c>
      <c r="L1155" s="55"/>
      <c r="M1155" s="215">
        <v>154300</v>
      </c>
      <c r="N1155" s="249"/>
      <c r="O1155" s="189">
        <f t="shared" si="22"/>
        <v>154473.0099999996</v>
      </c>
    </row>
    <row r="1156" spans="1:15" ht="22.05" hidden="1" customHeight="1" x14ac:dyDescent="0.2">
      <c r="A1156" s="186">
        <v>45894</v>
      </c>
      <c r="B1156" s="20" t="s">
        <v>35</v>
      </c>
      <c r="C1156" s="122">
        <v>217058</v>
      </c>
      <c r="D1156" s="122" t="s">
        <v>6148</v>
      </c>
      <c r="E1156" s="123" t="s">
        <v>6149</v>
      </c>
      <c r="F1156" s="22" t="s">
        <v>99</v>
      </c>
      <c r="G1156" s="41"/>
      <c r="H1156" s="21" t="s">
        <v>22</v>
      </c>
      <c r="I1156" s="21" t="s">
        <v>55</v>
      </c>
      <c r="J1156" s="171" t="s">
        <v>70</v>
      </c>
      <c r="K1156" s="49" t="s">
        <v>2616</v>
      </c>
      <c r="L1156" s="55"/>
      <c r="M1156" s="215"/>
      <c r="N1156" s="249">
        <v>32098</v>
      </c>
      <c r="O1156" s="189">
        <f t="shared" si="22"/>
        <v>122375.0099999996</v>
      </c>
    </row>
    <row r="1157" spans="1:15" ht="22.05" hidden="1" customHeight="1" x14ac:dyDescent="0.2">
      <c r="A1157" s="186">
        <v>45894</v>
      </c>
      <c r="B1157" s="20" t="s">
        <v>35</v>
      </c>
      <c r="C1157" s="122">
        <v>229631</v>
      </c>
      <c r="D1157" s="122"/>
      <c r="E1157" s="123" t="s">
        <v>574</v>
      </c>
      <c r="F1157" s="22" t="s">
        <v>99</v>
      </c>
      <c r="G1157" s="41"/>
      <c r="H1157" s="21" t="s">
        <v>22</v>
      </c>
      <c r="I1157" s="21" t="s">
        <v>55</v>
      </c>
      <c r="J1157" s="171" t="s">
        <v>70</v>
      </c>
      <c r="K1157" s="49" t="s">
        <v>625</v>
      </c>
      <c r="L1157" s="55"/>
      <c r="M1157" s="215"/>
      <c r="N1157" s="249">
        <v>7000</v>
      </c>
      <c r="O1157" s="189">
        <f t="shared" si="22"/>
        <v>115375.0099999996</v>
      </c>
    </row>
    <row r="1158" spans="1:15" ht="22.05" hidden="1" customHeight="1" x14ac:dyDescent="0.2">
      <c r="A1158" s="186">
        <v>45894</v>
      </c>
      <c r="B1158" s="20" t="s">
        <v>35</v>
      </c>
      <c r="C1158" s="122">
        <v>229634</v>
      </c>
      <c r="D1158" s="122"/>
      <c r="E1158" s="123" t="s">
        <v>6150</v>
      </c>
      <c r="F1158" s="22" t="s">
        <v>99</v>
      </c>
      <c r="G1158" s="41"/>
      <c r="H1158" s="21" t="s">
        <v>22</v>
      </c>
      <c r="I1158" s="21" t="s">
        <v>55</v>
      </c>
      <c r="J1158" s="171" t="s">
        <v>70</v>
      </c>
      <c r="K1158" s="49" t="s">
        <v>1109</v>
      </c>
      <c r="L1158" s="55"/>
      <c r="M1158" s="215"/>
      <c r="N1158" s="249">
        <v>26000</v>
      </c>
      <c r="O1158" s="189">
        <f t="shared" si="22"/>
        <v>89375.009999999602</v>
      </c>
    </row>
    <row r="1159" spans="1:15" ht="22.05" customHeight="1" x14ac:dyDescent="0.2">
      <c r="A1159" s="186">
        <v>45894</v>
      </c>
      <c r="B1159" s="20" t="s">
        <v>35</v>
      </c>
      <c r="C1159" s="122">
        <v>229630</v>
      </c>
      <c r="D1159" s="122"/>
      <c r="E1159" s="123" t="s">
        <v>577</v>
      </c>
      <c r="F1159" s="22" t="s">
        <v>99</v>
      </c>
      <c r="G1159" s="41"/>
      <c r="H1159" s="21" t="s">
        <v>22</v>
      </c>
      <c r="I1159" s="21" t="s">
        <v>81</v>
      </c>
      <c r="J1159" s="171" t="s">
        <v>171</v>
      </c>
      <c r="K1159" s="49" t="s">
        <v>621</v>
      </c>
      <c r="L1159" s="55"/>
      <c r="M1159" s="215"/>
      <c r="N1159" s="249">
        <v>20000</v>
      </c>
      <c r="O1159" s="189">
        <f t="shared" si="22"/>
        <v>69375.009999999602</v>
      </c>
    </row>
    <row r="1160" spans="1:15" ht="22.05" customHeight="1" x14ac:dyDescent="0.2">
      <c r="A1160" s="186">
        <v>45894</v>
      </c>
      <c r="B1160" s="20" t="s">
        <v>35</v>
      </c>
      <c r="C1160" s="197">
        <v>229636</v>
      </c>
      <c r="D1160" s="123"/>
      <c r="E1160" s="123" t="s">
        <v>578</v>
      </c>
      <c r="F1160" s="22" t="s">
        <v>99</v>
      </c>
      <c r="G1160" s="41"/>
      <c r="H1160" s="21" t="s">
        <v>22</v>
      </c>
      <c r="I1160" s="21" t="s">
        <v>81</v>
      </c>
      <c r="J1160" s="171" t="s">
        <v>168</v>
      </c>
      <c r="K1160" s="39" t="s">
        <v>622</v>
      </c>
      <c r="L1160" s="55"/>
      <c r="M1160" s="215"/>
      <c r="N1160" s="249">
        <v>48000</v>
      </c>
      <c r="O1160" s="189">
        <f t="shared" si="22"/>
        <v>21375.009999999602</v>
      </c>
    </row>
    <row r="1161" spans="1:15" ht="22.05" hidden="1" customHeight="1" x14ac:dyDescent="0.2">
      <c r="A1161" s="186">
        <v>45894</v>
      </c>
      <c r="B1161" s="20" t="s">
        <v>35</v>
      </c>
      <c r="C1161" s="122">
        <v>504470</v>
      </c>
      <c r="D1161" s="122"/>
      <c r="E1161" s="123" t="s">
        <v>6151</v>
      </c>
      <c r="F1161" s="22" t="s">
        <v>99</v>
      </c>
      <c r="G1161" s="41"/>
      <c r="H1161" s="21" t="s">
        <v>22</v>
      </c>
      <c r="I1161" s="21" t="s">
        <v>55</v>
      </c>
      <c r="J1161" s="171" t="s">
        <v>70</v>
      </c>
      <c r="K1161" s="49" t="s">
        <v>612</v>
      </c>
      <c r="L1161" s="55"/>
      <c r="M1161" s="215"/>
      <c r="N1161" s="249">
        <v>7200</v>
      </c>
      <c r="O1161" s="189">
        <f t="shared" si="22"/>
        <v>14175.009999999602</v>
      </c>
    </row>
    <row r="1162" spans="1:15" ht="22.05" hidden="1" customHeight="1" x14ac:dyDescent="0.2">
      <c r="A1162" s="186">
        <v>45894</v>
      </c>
      <c r="B1162" s="20" t="s">
        <v>35</v>
      </c>
      <c r="C1162" s="122">
        <v>504480</v>
      </c>
      <c r="D1162" s="122"/>
      <c r="E1162" s="123" t="s">
        <v>3282</v>
      </c>
      <c r="F1162" s="22" t="s">
        <v>99</v>
      </c>
      <c r="G1162" s="41"/>
      <c r="H1162" s="21" t="s">
        <v>22</v>
      </c>
      <c r="I1162" s="21" t="s">
        <v>55</v>
      </c>
      <c r="J1162" s="171" t="s">
        <v>70</v>
      </c>
      <c r="K1162" s="49" t="s">
        <v>612</v>
      </c>
      <c r="L1162" s="55"/>
      <c r="M1162" s="215"/>
      <c r="N1162" s="249">
        <v>3900</v>
      </c>
      <c r="O1162" s="189">
        <f t="shared" si="22"/>
        <v>10275.009999999602</v>
      </c>
    </row>
    <row r="1163" spans="1:15" ht="22.05" hidden="1" customHeight="1" x14ac:dyDescent="0.2">
      <c r="A1163" s="186">
        <v>45895</v>
      </c>
      <c r="B1163" s="20" t="s">
        <v>35</v>
      </c>
      <c r="C1163" s="122">
        <v>203078</v>
      </c>
      <c r="D1163" s="122" t="s">
        <v>6152</v>
      </c>
      <c r="E1163" s="123" t="s">
        <v>853</v>
      </c>
      <c r="F1163" s="22" t="s">
        <v>99</v>
      </c>
      <c r="G1163" s="41"/>
      <c r="H1163" s="21" t="s">
        <v>22</v>
      </c>
      <c r="I1163" s="21" t="s">
        <v>103</v>
      </c>
      <c r="J1163" s="171" t="s">
        <v>93</v>
      </c>
      <c r="K1163" s="49" t="s">
        <v>6192</v>
      </c>
      <c r="L1163" s="55"/>
      <c r="M1163" s="215"/>
      <c r="N1163" s="249">
        <v>8525</v>
      </c>
      <c r="O1163" s="189">
        <f t="shared" si="22"/>
        <v>1750.0099999996019</v>
      </c>
    </row>
    <row r="1164" spans="1:15" ht="22.05" hidden="1" customHeight="1" x14ac:dyDescent="0.2">
      <c r="A1164" s="186">
        <v>45895</v>
      </c>
      <c r="B1164" s="20" t="s">
        <v>35</v>
      </c>
      <c r="C1164" s="122">
        <v>1079778</v>
      </c>
      <c r="D1164" s="122"/>
      <c r="E1164" s="123" t="s">
        <v>569</v>
      </c>
      <c r="F1164" s="22" t="s">
        <v>99</v>
      </c>
      <c r="G1164" s="41"/>
      <c r="H1164" s="21" t="s">
        <v>21</v>
      </c>
      <c r="I1164" s="21" t="s">
        <v>28</v>
      </c>
      <c r="J1164" s="171" t="s">
        <v>30</v>
      </c>
      <c r="K1164" s="49" t="s">
        <v>6187</v>
      </c>
      <c r="L1164" s="55"/>
      <c r="M1164" s="215">
        <v>217050</v>
      </c>
      <c r="N1164" s="249"/>
      <c r="O1164" s="189">
        <f t="shared" si="22"/>
        <v>218800.0099999996</v>
      </c>
    </row>
    <row r="1165" spans="1:15" ht="22.05" customHeight="1" x14ac:dyDescent="0.2">
      <c r="A1165" s="186">
        <v>45896</v>
      </c>
      <c r="B1165" s="20" t="s">
        <v>35</v>
      </c>
      <c r="C1165" s="122">
        <v>140672</v>
      </c>
      <c r="D1165" s="122"/>
      <c r="E1165" s="123" t="s">
        <v>577</v>
      </c>
      <c r="F1165" s="22" t="s">
        <v>99</v>
      </c>
      <c r="G1165" s="41"/>
      <c r="H1165" s="21" t="s">
        <v>22</v>
      </c>
      <c r="I1165" s="21" t="s">
        <v>81</v>
      </c>
      <c r="J1165" s="171" t="s">
        <v>174</v>
      </c>
      <c r="K1165" s="49" t="s">
        <v>623</v>
      </c>
      <c r="L1165" s="55"/>
      <c r="M1165" s="215"/>
      <c r="N1165" s="249">
        <v>200500</v>
      </c>
      <c r="O1165" s="189">
        <f t="shared" si="22"/>
        <v>18300.009999999602</v>
      </c>
    </row>
    <row r="1166" spans="1:15" ht="22.05" hidden="1" customHeight="1" x14ac:dyDescent="0.2">
      <c r="A1166" s="186">
        <v>45896</v>
      </c>
      <c r="B1166" s="20" t="s">
        <v>35</v>
      </c>
      <c r="C1166" s="122">
        <v>267647</v>
      </c>
      <c r="D1166" s="122"/>
      <c r="E1166" s="123" t="s">
        <v>6153</v>
      </c>
      <c r="F1166" s="22" t="s">
        <v>99</v>
      </c>
      <c r="G1166" s="41"/>
      <c r="H1166" s="21" t="s">
        <v>22</v>
      </c>
      <c r="I1166" s="21" t="s">
        <v>103</v>
      </c>
      <c r="J1166" s="171" t="s">
        <v>95</v>
      </c>
      <c r="K1166" s="49" t="s">
        <v>631</v>
      </c>
      <c r="L1166" s="55"/>
      <c r="M1166" s="215"/>
      <c r="N1166" s="249">
        <v>4020</v>
      </c>
      <c r="O1166" s="189">
        <f t="shared" si="22"/>
        <v>14280.009999999602</v>
      </c>
    </row>
    <row r="1167" spans="1:15" ht="22.05" hidden="1" customHeight="1" x14ac:dyDescent="0.2">
      <c r="A1167" s="186">
        <v>45896</v>
      </c>
      <c r="B1167" s="20" t="s">
        <v>35</v>
      </c>
      <c r="C1167" s="122">
        <v>604376</v>
      </c>
      <c r="D1167" s="122"/>
      <c r="E1167" s="123" t="s">
        <v>569</v>
      </c>
      <c r="F1167" s="22" t="s">
        <v>99</v>
      </c>
      <c r="G1167" s="41"/>
      <c r="H1167" s="21" t="s">
        <v>21</v>
      </c>
      <c r="I1167" s="21" t="s">
        <v>28</v>
      </c>
      <c r="J1167" s="171" t="s">
        <v>30</v>
      </c>
      <c r="K1167" s="49" t="s">
        <v>844</v>
      </c>
      <c r="L1167" s="55"/>
      <c r="M1167" s="215">
        <v>297330</v>
      </c>
      <c r="N1167" s="249"/>
      <c r="O1167" s="189">
        <f t="shared" si="22"/>
        <v>311610.0099999996</v>
      </c>
    </row>
    <row r="1168" spans="1:15" ht="22.05" hidden="1" customHeight="1" x14ac:dyDescent="0.2">
      <c r="A1168" s="186">
        <v>45896</v>
      </c>
      <c r="B1168" s="20" t="s">
        <v>35</v>
      </c>
      <c r="C1168" s="122">
        <v>393346</v>
      </c>
      <c r="D1168" s="122"/>
      <c r="E1168" s="123" t="s">
        <v>569</v>
      </c>
      <c r="F1168" s="22" t="s">
        <v>99</v>
      </c>
      <c r="G1168" s="41"/>
      <c r="H1168" s="21" t="s">
        <v>21</v>
      </c>
      <c r="I1168" s="21" t="s">
        <v>28</v>
      </c>
      <c r="J1168" s="171" t="s">
        <v>30</v>
      </c>
      <c r="K1168" s="49" t="s">
        <v>6193</v>
      </c>
      <c r="L1168" s="55"/>
      <c r="M1168" s="215">
        <v>289905</v>
      </c>
      <c r="N1168" s="249"/>
      <c r="O1168" s="189">
        <f t="shared" si="22"/>
        <v>601515.00999999954</v>
      </c>
    </row>
    <row r="1169" spans="1:15" ht="22.05" hidden="1" customHeight="1" x14ac:dyDescent="0.2">
      <c r="A1169" s="186">
        <v>45896</v>
      </c>
      <c r="B1169" s="20" t="s">
        <v>35</v>
      </c>
      <c r="C1169" s="122">
        <v>566729</v>
      </c>
      <c r="D1169" s="122" t="s">
        <v>6154</v>
      </c>
      <c r="E1169" s="123" t="s">
        <v>3950</v>
      </c>
      <c r="F1169" s="22" t="s">
        <v>99</v>
      </c>
      <c r="G1169" s="41"/>
      <c r="H1169" s="21" t="s">
        <v>22</v>
      </c>
      <c r="I1169" s="21" t="s">
        <v>55</v>
      </c>
      <c r="J1169" s="171" t="s">
        <v>70</v>
      </c>
      <c r="K1169" s="49" t="s">
        <v>1114</v>
      </c>
      <c r="L1169" s="55"/>
      <c r="M1169" s="215"/>
      <c r="N1169" s="249">
        <v>7600</v>
      </c>
      <c r="O1169" s="189">
        <f t="shared" si="22"/>
        <v>593915.00999999954</v>
      </c>
    </row>
    <row r="1170" spans="1:15" ht="22.05" hidden="1" customHeight="1" x14ac:dyDescent="0.2">
      <c r="A1170" s="186">
        <v>45896</v>
      </c>
      <c r="B1170" s="20" t="s">
        <v>35</v>
      </c>
      <c r="C1170" s="41">
        <v>566727</v>
      </c>
      <c r="D1170" s="203" t="s">
        <v>6154</v>
      </c>
      <c r="E1170" s="202" t="s">
        <v>6155</v>
      </c>
      <c r="F1170" s="22" t="s">
        <v>99</v>
      </c>
      <c r="G1170" s="41"/>
      <c r="H1170" s="21" t="s">
        <v>22</v>
      </c>
      <c r="I1170" s="21" t="s">
        <v>55</v>
      </c>
      <c r="J1170" s="171" t="s">
        <v>70</v>
      </c>
      <c r="K1170" s="49" t="s">
        <v>2616</v>
      </c>
      <c r="L1170" s="55"/>
      <c r="M1170" s="215"/>
      <c r="N1170" s="249">
        <v>5317.9</v>
      </c>
      <c r="O1170" s="189">
        <f t="shared" si="22"/>
        <v>588597.10999999952</v>
      </c>
    </row>
    <row r="1171" spans="1:15" ht="22.05" hidden="1" customHeight="1" x14ac:dyDescent="0.2">
      <c r="A1171" s="186">
        <v>45896</v>
      </c>
      <c r="B1171" s="20" t="s">
        <v>35</v>
      </c>
      <c r="C1171" s="41">
        <v>566722</v>
      </c>
      <c r="D1171" s="203" t="s">
        <v>6154</v>
      </c>
      <c r="E1171" s="202" t="s">
        <v>574</v>
      </c>
      <c r="F1171" s="22" t="s">
        <v>99</v>
      </c>
      <c r="G1171" s="41"/>
      <c r="H1171" s="21" t="s">
        <v>22</v>
      </c>
      <c r="I1171" s="21" t="s">
        <v>55</v>
      </c>
      <c r="J1171" s="171" t="s">
        <v>70</v>
      </c>
      <c r="K1171" s="49" t="s">
        <v>6194</v>
      </c>
      <c r="L1171" s="55"/>
      <c r="M1171" s="215"/>
      <c r="N1171" s="249">
        <v>35000</v>
      </c>
      <c r="O1171" s="189">
        <f t="shared" si="22"/>
        <v>553597.10999999952</v>
      </c>
    </row>
    <row r="1172" spans="1:15" ht="22.05" hidden="1" customHeight="1" x14ac:dyDescent="0.2">
      <c r="A1172" s="186">
        <v>45896</v>
      </c>
      <c r="B1172" s="20" t="s">
        <v>35</v>
      </c>
      <c r="C1172" s="41">
        <v>566725</v>
      </c>
      <c r="D1172" s="203" t="s">
        <v>6154</v>
      </c>
      <c r="E1172" s="202" t="s">
        <v>6156</v>
      </c>
      <c r="F1172" s="22" t="s">
        <v>99</v>
      </c>
      <c r="G1172" s="41"/>
      <c r="H1172" s="21" t="s">
        <v>22</v>
      </c>
      <c r="I1172" s="21" t="s">
        <v>55</v>
      </c>
      <c r="J1172" s="171" t="s">
        <v>70</v>
      </c>
      <c r="K1172" s="49" t="s">
        <v>851</v>
      </c>
      <c r="L1172" s="55"/>
      <c r="M1172" s="215"/>
      <c r="N1172" s="249">
        <v>24320</v>
      </c>
      <c r="O1172" s="189">
        <f t="shared" si="22"/>
        <v>529277.10999999952</v>
      </c>
    </row>
    <row r="1173" spans="1:15" ht="22.05" hidden="1" customHeight="1" x14ac:dyDescent="0.2">
      <c r="A1173" s="186">
        <v>45896</v>
      </c>
      <c r="B1173" s="20" t="s">
        <v>35</v>
      </c>
      <c r="C1173" s="41">
        <v>577411</v>
      </c>
      <c r="D1173" s="203"/>
      <c r="E1173" s="202" t="s">
        <v>6157</v>
      </c>
      <c r="F1173" s="22" t="s">
        <v>99</v>
      </c>
      <c r="G1173" s="41"/>
      <c r="H1173" s="21" t="s">
        <v>22</v>
      </c>
      <c r="I1173" s="21" t="s">
        <v>55</v>
      </c>
      <c r="J1173" s="171" t="s">
        <v>70</v>
      </c>
      <c r="K1173" s="49" t="s">
        <v>1114</v>
      </c>
      <c r="L1173" s="55"/>
      <c r="M1173" s="215"/>
      <c r="N1173" s="249">
        <v>199500</v>
      </c>
      <c r="O1173" s="189">
        <f t="shared" si="22"/>
        <v>329777.10999999952</v>
      </c>
    </row>
    <row r="1174" spans="1:15" ht="22.05" hidden="1" customHeight="1" x14ac:dyDescent="0.2">
      <c r="A1174" s="186">
        <v>45896</v>
      </c>
      <c r="B1174" s="20" t="s">
        <v>35</v>
      </c>
      <c r="C1174" s="41">
        <v>577410</v>
      </c>
      <c r="D1174" s="203"/>
      <c r="E1174" s="202" t="s">
        <v>6158</v>
      </c>
      <c r="F1174" s="22" t="s">
        <v>99</v>
      </c>
      <c r="G1174" s="41"/>
      <c r="H1174" s="21" t="s">
        <v>22</v>
      </c>
      <c r="I1174" s="21" t="s">
        <v>55</v>
      </c>
      <c r="J1174" s="171" t="s">
        <v>70</v>
      </c>
      <c r="K1174" s="49" t="s">
        <v>612</v>
      </c>
      <c r="L1174" s="55"/>
      <c r="M1174" s="215"/>
      <c r="N1174" s="249">
        <v>72000</v>
      </c>
      <c r="O1174" s="189">
        <f t="shared" si="22"/>
        <v>257777.10999999952</v>
      </c>
    </row>
    <row r="1175" spans="1:15" ht="22.05" hidden="1" customHeight="1" x14ac:dyDescent="0.2">
      <c r="A1175" s="186">
        <v>45896</v>
      </c>
      <c r="B1175" s="20" t="s">
        <v>35</v>
      </c>
      <c r="C1175" s="41">
        <v>595071</v>
      </c>
      <c r="D1175" s="203"/>
      <c r="E1175" s="202" t="s">
        <v>6159</v>
      </c>
      <c r="F1175" s="22" t="s">
        <v>99</v>
      </c>
      <c r="G1175" s="41"/>
      <c r="H1175" s="21" t="s">
        <v>22</v>
      </c>
      <c r="I1175" s="21" t="s">
        <v>55</v>
      </c>
      <c r="J1175" s="171" t="s">
        <v>70</v>
      </c>
      <c r="K1175" s="49" t="s">
        <v>1114</v>
      </c>
      <c r="L1175" s="55"/>
      <c r="M1175" s="215"/>
      <c r="N1175" s="249">
        <v>99750</v>
      </c>
      <c r="O1175" s="189">
        <f t="shared" ref="O1175:O1199" si="23">O1174+M1175-N1175</f>
        <v>158027.10999999952</v>
      </c>
    </row>
    <row r="1176" spans="1:15" ht="22.05" hidden="1" customHeight="1" x14ac:dyDescent="0.2">
      <c r="A1176" s="186">
        <v>45896</v>
      </c>
      <c r="B1176" s="20" t="s">
        <v>35</v>
      </c>
      <c r="C1176" s="41">
        <v>599458</v>
      </c>
      <c r="D1176" s="203" t="s">
        <v>6160</v>
      </c>
      <c r="E1176" s="202" t="s">
        <v>6115</v>
      </c>
      <c r="F1176" s="22" t="s">
        <v>99</v>
      </c>
      <c r="G1176" s="41"/>
      <c r="H1176" s="21" t="s">
        <v>22</v>
      </c>
      <c r="I1176" s="21" t="s">
        <v>55</v>
      </c>
      <c r="J1176" s="171" t="s">
        <v>73</v>
      </c>
      <c r="K1176" s="49" t="s">
        <v>5530</v>
      </c>
      <c r="L1176" s="55"/>
      <c r="M1176" s="215"/>
      <c r="N1176" s="249">
        <v>71433.75</v>
      </c>
      <c r="O1176" s="189">
        <f t="shared" si="23"/>
        <v>86593.35999999952</v>
      </c>
    </row>
    <row r="1177" spans="1:15" ht="22.05" hidden="1" customHeight="1" x14ac:dyDescent="0.2">
      <c r="A1177" s="186">
        <v>45896</v>
      </c>
      <c r="B1177" s="20" t="s">
        <v>35</v>
      </c>
      <c r="C1177" s="41">
        <v>719906</v>
      </c>
      <c r="D1177" s="203"/>
      <c r="E1177" s="202" t="s">
        <v>569</v>
      </c>
      <c r="F1177" s="22" t="s">
        <v>99</v>
      </c>
      <c r="G1177" s="41"/>
      <c r="H1177" s="21" t="s">
        <v>21</v>
      </c>
      <c r="I1177" s="21" t="s">
        <v>28</v>
      </c>
      <c r="J1177" s="171" t="s">
        <v>30</v>
      </c>
      <c r="K1177" s="49" t="s">
        <v>3376</v>
      </c>
      <c r="L1177" s="55"/>
      <c r="M1177" s="215">
        <v>938666</v>
      </c>
      <c r="N1177" s="249"/>
      <c r="O1177" s="189">
        <f t="shared" si="23"/>
        <v>1025259.3599999995</v>
      </c>
    </row>
    <row r="1178" spans="1:15" ht="22.05" customHeight="1" x14ac:dyDescent="0.2">
      <c r="A1178" s="186">
        <v>45897</v>
      </c>
      <c r="B1178" s="20" t="s">
        <v>35</v>
      </c>
      <c r="C1178" s="41">
        <v>167031</v>
      </c>
      <c r="D1178" s="203"/>
      <c r="E1178" s="202" t="s">
        <v>577</v>
      </c>
      <c r="F1178" s="22" t="s">
        <v>99</v>
      </c>
      <c r="G1178" s="41"/>
      <c r="H1178" s="21" t="s">
        <v>22</v>
      </c>
      <c r="I1178" s="21" t="s">
        <v>81</v>
      </c>
      <c r="J1178" s="171" t="s">
        <v>171</v>
      </c>
      <c r="K1178" s="49" t="s">
        <v>621</v>
      </c>
      <c r="L1178" s="55"/>
      <c r="M1178" s="215"/>
      <c r="N1178" s="249">
        <v>160000</v>
      </c>
      <c r="O1178" s="189">
        <f t="shared" si="23"/>
        <v>865259.35999999952</v>
      </c>
    </row>
    <row r="1179" spans="1:15" ht="22.05" customHeight="1" x14ac:dyDescent="0.2">
      <c r="A1179" s="186">
        <v>45897</v>
      </c>
      <c r="B1179" s="20" t="s">
        <v>35</v>
      </c>
      <c r="C1179" s="41">
        <v>167032</v>
      </c>
      <c r="D1179" s="203"/>
      <c r="E1179" s="202" t="s">
        <v>577</v>
      </c>
      <c r="F1179" s="22" t="s">
        <v>99</v>
      </c>
      <c r="G1179" s="41"/>
      <c r="H1179" s="21" t="s">
        <v>22</v>
      </c>
      <c r="I1179" s="21" t="s">
        <v>81</v>
      </c>
      <c r="J1179" s="171" t="s">
        <v>174</v>
      </c>
      <c r="K1179" s="49" t="s">
        <v>623</v>
      </c>
      <c r="L1179" s="55"/>
      <c r="M1179" s="215"/>
      <c r="N1179" s="249">
        <v>250500</v>
      </c>
      <c r="O1179" s="189">
        <f t="shared" si="23"/>
        <v>614759.35999999952</v>
      </c>
    </row>
    <row r="1180" spans="1:15" ht="22.05" customHeight="1" x14ac:dyDescent="0.2">
      <c r="A1180" s="186">
        <v>45897</v>
      </c>
      <c r="B1180" s="20" t="s">
        <v>35</v>
      </c>
      <c r="C1180" s="41">
        <v>167025</v>
      </c>
      <c r="D1180" s="203"/>
      <c r="E1180" s="202" t="s">
        <v>577</v>
      </c>
      <c r="F1180" s="22" t="s">
        <v>99</v>
      </c>
      <c r="G1180" s="41"/>
      <c r="H1180" s="21" t="s">
        <v>22</v>
      </c>
      <c r="I1180" s="21" t="s">
        <v>81</v>
      </c>
      <c r="J1180" s="171" t="s">
        <v>175</v>
      </c>
      <c r="K1180" s="49" t="s">
        <v>850</v>
      </c>
      <c r="L1180" s="55"/>
      <c r="M1180" s="215"/>
      <c r="N1180" s="249">
        <v>200500</v>
      </c>
      <c r="O1180" s="189">
        <f t="shared" si="23"/>
        <v>414259.35999999952</v>
      </c>
    </row>
    <row r="1181" spans="1:15" ht="22.05" customHeight="1" x14ac:dyDescent="0.2">
      <c r="A1181" s="186">
        <v>45897</v>
      </c>
      <c r="B1181" s="20" t="s">
        <v>35</v>
      </c>
      <c r="C1181" s="41">
        <v>167026</v>
      </c>
      <c r="D1181" s="203"/>
      <c r="E1181" s="202" t="s">
        <v>577</v>
      </c>
      <c r="F1181" s="22" t="s">
        <v>99</v>
      </c>
      <c r="G1181" s="41"/>
      <c r="H1181" s="21" t="s">
        <v>22</v>
      </c>
      <c r="I1181" s="21" t="s">
        <v>81</v>
      </c>
      <c r="J1181" s="171" t="s">
        <v>176</v>
      </c>
      <c r="K1181" s="49" t="s">
        <v>846</v>
      </c>
      <c r="L1181" s="55"/>
      <c r="M1181" s="215"/>
      <c r="N1181" s="249">
        <v>155000</v>
      </c>
      <c r="O1181" s="189">
        <f t="shared" si="23"/>
        <v>259259.35999999952</v>
      </c>
    </row>
    <row r="1182" spans="1:15" ht="22.05" customHeight="1" x14ac:dyDescent="0.2">
      <c r="A1182" s="186">
        <v>45897</v>
      </c>
      <c r="B1182" s="20" t="s">
        <v>35</v>
      </c>
      <c r="C1182" s="41">
        <v>167028</v>
      </c>
      <c r="D1182" s="203"/>
      <c r="E1182" s="202" t="s">
        <v>577</v>
      </c>
      <c r="F1182" s="22" t="s">
        <v>99</v>
      </c>
      <c r="G1182" s="41"/>
      <c r="H1182" s="21" t="s">
        <v>22</v>
      </c>
      <c r="I1182" s="21" t="s">
        <v>81</v>
      </c>
      <c r="J1182" s="171" t="s">
        <v>177</v>
      </c>
      <c r="K1182" s="49" t="s">
        <v>6189</v>
      </c>
      <c r="L1182" s="55"/>
      <c r="M1182" s="215"/>
      <c r="N1182" s="602">
        <v>151000</v>
      </c>
      <c r="O1182" s="189">
        <f t="shared" si="23"/>
        <v>108259.35999999952</v>
      </c>
    </row>
    <row r="1183" spans="1:15" ht="22.05" customHeight="1" x14ac:dyDescent="0.2">
      <c r="A1183" s="186">
        <v>45897</v>
      </c>
      <c r="B1183" s="20" t="s">
        <v>35</v>
      </c>
      <c r="C1183" s="41"/>
      <c r="D1183" s="203"/>
      <c r="E1183" s="202" t="s">
        <v>597</v>
      </c>
      <c r="F1183" s="22" t="s">
        <v>99</v>
      </c>
      <c r="G1183" s="41"/>
      <c r="H1183" s="21" t="s">
        <v>21</v>
      </c>
      <c r="I1183" s="21" t="s">
        <v>81</v>
      </c>
      <c r="J1183" s="171" t="s">
        <v>168</v>
      </c>
      <c r="K1183" s="49" t="s">
        <v>622</v>
      </c>
      <c r="L1183" s="55"/>
      <c r="M1183" s="215">
        <v>150000</v>
      </c>
      <c r="N1183" s="249"/>
      <c r="O1183" s="189">
        <f t="shared" si="23"/>
        <v>258259.35999999952</v>
      </c>
    </row>
    <row r="1184" spans="1:15" ht="22.05" customHeight="1" x14ac:dyDescent="0.2">
      <c r="A1184" s="186">
        <v>45897</v>
      </c>
      <c r="B1184" s="20" t="s">
        <v>35</v>
      </c>
      <c r="C1184" s="41"/>
      <c r="D1184" s="203"/>
      <c r="E1184" s="202" t="s">
        <v>577</v>
      </c>
      <c r="F1184" s="22" t="s">
        <v>99</v>
      </c>
      <c r="G1184" s="41"/>
      <c r="H1184" s="21" t="s">
        <v>22</v>
      </c>
      <c r="I1184" s="21" t="s">
        <v>81</v>
      </c>
      <c r="J1184" s="171" t="s">
        <v>175</v>
      </c>
      <c r="K1184" s="49" t="s">
        <v>6195</v>
      </c>
      <c r="L1184" s="55"/>
      <c r="M1184" s="215"/>
      <c r="N1184" s="249">
        <v>200500</v>
      </c>
      <c r="O1184" s="189">
        <f t="shared" si="23"/>
        <v>57759.35999999952</v>
      </c>
    </row>
    <row r="1185" spans="1:15" ht="22.05" customHeight="1" x14ac:dyDescent="0.2">
      <c r="A1185" s="186">
        <v>45897</v>
      </c>
      <c r="B1185" s="20" t="s">
        <v>35</v>
      </c>
      <c r="C1185" s="41">
        <v>311299</v>
      </c>
      <c r="D1185" s="203"/>
      <c r="E1185" s="202" t="s">
        <v>568</v>
      </c>
      <c r="F1185" s="22" t="s">
        <v>99</v>
      </c>
      <c r="G1185" s="41"/>
      <c r="H1185" s="21" t="s">
        <v>22</v>
      </c>
      <c r="I1185" s="21" t="s">
        <v>81</v>
      </c>
      <c r="J1185" s="171" t="s">
        <v>177</v>
      </c>
      <c r="K1185" s="49" t="s">
        <v>613</v>
      </c>
      <c r="L1185" s="55"/>
      <c r="M1185" s="215"/>
      <c r="N1185" s="602">
        <v>5979</v>
      </c>
      <c r="O1185" s="189">
        <f t="shared" si="23"/>
        <v>51780.35999999952</v>
      </c>
    </row>
    <row r="1186" spans="1:15" ht="22.05" customHeight="1" x14ac:dyDescent="0.2">
      <c r="A1186" s="186">
        <v>45897</v>
      </c>
      <c r="B1186" s="20" t="s">
        <v>35</v>
      </c>
      <c r="C1186" s="41">
        <v>311301</v>
      </c>
      <c r="D1186" s="203"/>
      <c r="E1186" s="202" t="s">
        <v>577</v>
      </c>
      <c r="F1186" s="22" t="s">
        <v>99</v>
      </c>
      <c r="G1186" s="41"/>
      <c r="H1186" s="21" t="s">
        <v>22</v>
      </c>
      <c r="I1186" s="21" t="s">
        <v>81</v>
      </c>
      <c r="J1186" s="171" t="s">
        <v>177</v>
      </c>
      <c r="K1186" s="49" t="s">
        <v>613</v>
      </c>
      <c r="L1186" s="55"/>
      <c r="M1186" s="215"/>
      <c r="N1186" s="602">
        <v>3500</v>
      </c>
      <c r="O1186" s="189">
        <f t="shared" si="23"/>
        <v>48280.35999999952</v>
      </c>
    </row>
    <row r="1187" spans="1:15" ht="22.05" customHeight="1" x14ac:dyDescent="0.2">
      <c r="A1187" s="186">
        <v>45897</v>
      </c>
      <c r="B1187" s="20" t="s">
        <v>35</v>
      </c>
      <c r="C1187" s="41">
        <v>311297</v>
      </c>
      <c r="D1187" s="203"/>
      <c r="E1187" s="202" t="s">
        <v>577</v>
      </c>
      <c r="F1187" s="22" t="s">
        <v>99</v>
      </c>
      <c r="G1187" s="41"/>
      <c r="H1187" s="21" t="s">
        <v>22</v>
      </c>
      <c r="I1187" s="21" t="s">
        <v>81</v>
      </c>
      <c r="J1187" s="171" t="s">
        <v>175</v>
      </c>
      <c r="K1187" s="49" t="s">
        <v>6195</v>
      </c>
      <c r="L1187" s="55"/>
      <c r="M1187" s="215"/>
      <c r="N1187" s="249">
        <v>25000</v>
      </c>
      <c r="O1187" s="189">
        <f t="shared" si="23"/>
        <v>23280.35999999952</v>
      </c>
    </row>
    <row r="1188" spans="1:15" ht="22.05" customHeight="1" x14ac:dyDescent="0.2">
      <c r="A1188" s="186">
        <v>45897</v>
      </c>
      <c r="B1188" s="20" t="s">
        <v>35</v>
      </c>
      <c r="C1188" s="41">
        <v>311303</v>
      </c>
      <c r="D1188" s="203"/>
      <c r="E1188" s="202" t="s">
        <v>578</v>
      </c>
      <c r="F1188" s="22" t="s">
        <v>99</v>
      </c>
      <c r="G1188" s="41"/>
      <c r="H1188" s="21" t="s">
        <v>22</v>
      </c>
      <c r="I1188" s="21" t="s">
        <v>81</v>
      </c>
      <c r="J1188" s="171" t="s">
        <v>168</v>
      </c>
      <c r="K1188" s="49" t="s">
        <v>622</v>
      </c>
      <c r="L1188" s="55"/>
      <c r="M1188" s="215"/>
      <c r="N1188" s="249">
        <v>18500</v>
      </c>
      <c r="O1188" s="189">
        <f t="shared" si="23"/>
        <v>4780.3599999995204</v>
      </c>
    </row>
    <row r="1189" spans="1:15" ht="22.05" hidden="1" customHeight="1" x14ac:dyDescent="0.2">
      <c r="A1189" s="186">
        <v>45898</v>
      </c>
      <c r="B1189" s="20" t="s">
        <v>35</v>
      </c>
      <c r="C1189" s="41">
        <v>380657</v>
      </c>
      <c r="D1189" s="203"/>
      <c r="E1189" s="202" t="s">
        <v>569</v>
      </c>
      <c r="F1189" s="22" t="s">
        <v>99</v>
      </c>
      <c r="G1189" s="41"/>
      <c r="H1189" s="21" t="s">
        <v>21</v>
      </c>
      <c r="I1189" s="21" t="s">
        <v>28</v>
      </c>
      <c r="J1189" s="171" t="s">
        <v>30</v>
      </c>
      <c r="K1189" s="49" t="s">
        <v>6191</v>
      </c>
      <c r="L1189" s="55"/>
      <c r="M1189" s="215">
        <v>148520</v>
      </c>
      <c r="N1189" s="249"/>
      <c r="O1189" s="189">
        <f t="shared" si="23"/>
        <v>153300.35999999952</v>
      </c>
    </row>
    <row r="1190" spans="1:15" ht="22.05" customHeight="1" x14ac:dyDescent="0.2">
      <c r="A1190" s="186">
        <v>45898</v>
      </c>
      <c r="B1190" s="20" t="s">
        <v>35</v>
      </c>
      <c r="C1190" s="41">
        <v>275295</v>
      </c>
      <c r="D1190" s="202"/>
      <c r="E1190" s="202" t="s">
        <v>577</v>
      </c>
      <c r="F1190" s="22" t="s">
        <v>99</v>
      </c>
      <c r="G1190" s="41"/>
      <c r="H1190" s="21" t="s">
        <v>22</v>
      </c>
      <c r="I1190" s="21" t="s">
        <v>81</v>
      </c>
      <c r="J1190" s="171" t="s">
        <v>177</v>
      </c>
      <c r="K1190" s="39" t="s">
        <v>613</v>
      </c>
      <c r="L1190" s="55"/>
      <c r="M1190" s="215"/>
      <c r="N1190" s="602">
        <v>100200</v>
      </c>
      <c r="O1190" s="189">
        <f t="shared" si="23"/>
        <v>53100.35999999952</v>
      </c>
    </row>
    <row r="1191" spans="1:15" ht="22.05" hidden="1" customHeight="1" x14ac:dyDescent="0.2">
      <c r="A1191" s="186">
        <v>45898</v>
      </c>
      <c r="B1191" s="20" t="s">
        <v>35</v>
      </c>
      <c r="C1191" s="41">
        <v>327479</v>
      </c>
      <c r="D1191" s="203" t="s">
        <v>6161</v>
      </c>
      <c r="E1191" s="202" t="s">
        <v>5513</v>
      </c>
      <c r="F1191" s="22" t="s">
        <v>99</v>
      </c>
      <c r="G1191" s="41"/>
      <c r="H1191" s="21" t="s">
        <v>22</v>
      </c>
      <c r="I1191" s="21" t="s">
        <v>55</v>
      </c>
      <c r="J1191" s="171" t="s">
        <v>70</v>
      </c>
      <c r="K1191" s="49" t="s">
        <v>612</v>
      </c>
      <c r="L1191" s="55"/>
      <c r="M1191" s="215"/>
      <c r="N1191" s="249">
        <v>925</v>
      </c>
      <c r="O1191" s="189">
        <f t="shared" si="23"/>
        <v>52175.35999999952</v>
      </c>
    </row>
    <row r="1192" spans="1:15" ht="22.05" hidden="1" customHeight="1" x14ac:dyDescent="0.2">
      <c r="A1192" s="186">
        <v>45898</v>
      </c>
      <c r="B1192" s="20" t="s">
        <v>35</v>
      </c>
      <c r="C1192" s="41">
        <v>327480</v>
      </c>
      <c r="D1192" s="203" t="s">
        <v>6161</v>
      </c>
      <c r="E1192" s="202" t="s">
        <v>6162</v>
      </c>
      <c r="F1192" s="22" t="s">
        <v>99</v>
      </c>
      <c r="G1192" s="41"/>
      <c r="H1192" s="21" t="s">
        <v>22</v>
      </c>
      <c r="I1192" s="21" t="s">
        <v>55</v>
      </c>
      <c r="J1192" s="171" t="s">
        <v>70</v>
      </c>
      <c r="K1192" s="49" t="s">
        <v>1114</v>
      </c>
      <c r="L1192" s="55"/>
      <c r="M1192" s="215"/>
      <c r="N1192" s="249">
        <v>6400</v>
      </c>
      <c r="O1192" s="189">
        <f t="shared" si="23"/>
        <v>45775.35999999952</v>
      </c>
    </row>
    <row r="1193" spans="1:15" ht="22.05" customHeight="1" x14ac:dyDescent="0.2">
      <c r="A1193" s="186">
        <v>45898</v>
      </c>
      <c r="B1193" s="20" t="s">
        <v>35</v>
      </c>
      <c r="C1193" s="41">
        <v>7626450332</v>
      </c>
      <c r="D1193" s="203"/>
      <c r="E1193" s="202" t="s">
        <v>597</v>
      </c>
      <c r="F1193" s="22" t="s">
        <v>99</v>
      </c>
      <c r="G1193" s="41"/>
      <c r="H1193" s="21" t="s">
        <v>21</v>
      </c>
      <c r="I1193" s="21" t="s">
        <v>81</v>
      </c>
      <c r="J1193" s="171" t="s">
        <v>168</v>
      </c>
      <c r="K1193" s="49" t="s">
        <v>622</v>
      </c>
      <c r="L1193" s="55"/>
      <c r="M1193" s="215">
        <v>4500</v>
      </c>
      <c r="N1193" s="249"/>
      <c r="O1193" s="189">
        <f t="shared" si="23"/>
        <v>50275.35999999952</v>
      </c>
    </row>
    <row r="1194" spans="1:15" ht="22.05" hidden="1" customHeight="1" thickBot="1" x14ac:dyDescent="0.25">
      <c r="A1194" s="358">
        <v>45898</v>
      </c>
      <c r="B1194" s="47" t="s">
        <v>35</v>
      </c>
      <c r="C1194" s="50">
        <v>882056</v>
      </c>
      <c r="D1194" s="206"/>
      <c r="E1194" s="482" t="s">
        <v>574</v>
      </c>
      <c r="F1194" s="48" t="s">
        <v>99</v>
      </c>
      <c r="G1194" s="50"/>
      <c r="H1194" s="30" t="s">
        <v>22</v>
      </c>
      <c r="I1194" s="30" t="s">
        <v>55</v>
      </c>
      <c r="J1194" s="361" t="s">
        <v>70</v>
      </c>
      <c r="K1194" s="362" t="s">
        <v>6196</v>
      </c>
      <c r="L1194" s="101"/>
      <c r="M1194" s="410"/>
      <c r="N1194" s="411">
        <v>50000</v>
      </c>
      <c r="O1194" s="507">
        <f t="shared" si="23"/>
        <v>275.35999999952037</v>
      </c>
    </row>
    <row r="1195" spans="1:15" ht="22.05" hidden="1" customHeight="1" x14ac:dyDescent="0.2">
      <c r="A1195" s="186">
        <v>45901</v>
      </c>
      <c r="B1195" s="20" t="s">
        <v>35</v>
      </c>
      <c r="C1195" s="41">
        <v>67072</v>
      </c>
      <c r="D1195" s="203"/>
      <c r="E1195" s="202" t="s">
        <v>569</v>
      </c>
      <c r="F1195" s="22" t="s">
        <v>79</v>
      </c>
      <c r="G1195" s="41"/>
      <c r="H1195" s="21" t="s">
        <v>21</v>
      </c>
      <c r="I1195" s="21" t="s">
        <v>28</v>
      </c>
      <c r="J1195" s="171" t="s">
        <v>30</v>
      </c>
      <c r="K1195" s="49" t="s">
        <v>6197</v>
      </c>
      <c r="L1195" s="55"/>
      <c r="M1195" s="215">
        <v>61900</v>
      </c>
      <c r="N1195" s="249"/>
      <c r="O1195" s="189">
        <f t="shared" si="23"/>
        <v>62175.35999999952</v>
      </c>
    </row>
    <row r="1196" spans="1:15" ht="22.05" hidden="1" customHeight="1" x14ac:dyDescent="0.2">
      <c r="A1196" s="186">
        <v>45901</v>
      </c>
      <c r="B1196" s="20" t="s">
        <v>35</v>
      </c>
      <c r="C1196" s="41">
        <v>666513</v>
      </c>
      <c r="D1196" s="203"/>
      <c r="E1196" s="202" t="s">
        <v>578</v>
      </c>
      <c r="F1196" s="22" t="s">
        <v>99</v>
      </c>
      <c r="G1196" s="41"/>
      <c r="H1196" s="21" t="s">
        <v>22</v>
      </c>
      <c r="I1196" s="21" t="s">
        <v>81</v>
      </c>
      <c r="J1196" s="171" t="s">
        <v>168</v>
      </c>
      <c r="K1196" s="49" t="s">
        <v>622</v>
      </c>
      <c r="L1196" s="55"/>
      <c r="M1196" s="215"/>
      <c r="N1196" s="249">
        <v>62000</v>
      </c>
      <c r="O1196" s="189">
        <f t="shared" si="23"/>
        <v>175.35999999952037</v>
      </c>
    </row>
    <row r="1197" spans="1:15" ht="22.05" hidden="1" customHeight="1" x14ac:dyDescent="0.2">
      <c r="A1197" s="186">
        <v>45902</v>
      </c>
      <c r="B1197" s="20" t="s">
        <v>35</v>
      </c>
      <c r="C1197" s="41">
        <v>9266882</v>
      </c>
      <c r="D1197" s="203"/>
      <c r="E1197" s="202" t="s">
        <v>569</v>
      </c>
      <c r="F1197" s="22" t="s">
        <v>99</v>
      </c>
      <c r="G1197" s="41"/>
      <c r="H1197" s="21" t="s">
        <v>21</v>
      </c>
      <c r="I1197" s="21" t="s">
        <v>28</v>
      </c>
      <c r="J1197" s="171" t="s">
        <v>30</v>
      </c>
      <c r="K1197" s="49" t="s">
        <v>844</v>
      </c>
      <c r="L1197" s="55"/>
      <c r="M1197" s="215">
        <v>100000</v>
      </c>
      <c r="N1197" s="249"/>
      <c r="O1197" s="189">
        <f t="shared" si="23"/>
        <v>100175.35999999952</v>
      </c>
    </row>
    <row r="1198" spans="1:15" ht="22.05" hidden="1" customHeight="1" x14ac:dyDescent="0.2">
      <c r="A1198" s="186">
        <v>45902</v>
      </c>
      <c r="B1198" s="20" t="s">
        <v>35</v>
      </c>
      <c r="C1198" s="41">
        <v>235682</v>
      </c>
      <c r="D1198" s="203" t="s">
        <v>881</v>
      </c>
      <c r="E1198" s="202" t="s">
        <v>3282</v>
      </c>
      <c r="F1198" s="22" t="s">
        <v>99</v>
      </c>
      <c r="G1198" s="41"/>
      <c r="H1198" s="21" t="s">
        <v>22</v>
      </c>
      <c r="I1198" s="21" t="s">
        <v>55</v>
      </c>
      <c r="J1198" s="171" t="s">
        <v>70</v>
      </c>
      <c r="K1198" s="49" t="s">
        <v>612</v>
      </c>
      <c r="L1198" s="55"/>
      <c r="M1198" s="215"/>
      <c r="N1198" s="249">
        <v>3900</v>
      </c>
      <c r="O1198" s="189">
        <f t="shared" si="23"/>
        <v>96275.35999999952</v>
      </c>
    </row>
    <row r="1199" spans="1:15" ht="22.05" hidden="1" customHeight="1" x14ac:dyDescent="0.2">
      <c r="A1199" s="186">
        <v>45902</v>
      </c>
      <c r="B1199" s="20" t="s">
        <v>35</v>
      </c>
      <c r="C1199" s="41">
        <v>301045</v>
      </c>
      <c r="D1199" s="203" t="s">
        <v>144</v>
      </c>
      <c r="E1199" s="202" t="s">
        <v>3282</v>
      </c>
      <c r="F1199" s="22" t="s">
        <v>99</v>
      </c>
      <c r="G1199" s="41"/>
      <c r="H1199" s="21" t="s">
        <v>22</v>
      </c>
      <c r="I1199" s="21" t="s">
        <v>55</v>
      </c>
      <c r="J1199" s="171" t="s">
        <v>70</v>
      </c>
      <c r="K1199" s="49" t="s">
        <v>612</v>
      </c>
      <c r="L1199" s="55"/>
      <c r="M1199" s="215"/>
      <c r="N1199" s="249">
        <v>3900</v>
      </c>
      <c r="O1199" s="259">
        <f t="shared" si="23"/>
        <v>92375.35999999952</v>
      </c>
    </row>
    <row r="1200" spans="1:15" ht="22.05" hidden="1" customHeight="1" x14ac:dyDescent="0.2">
      <c r="A1200" s="26">
        <v>45902</v>
      </c>
      <c r="B1200" s="20" t="s">
        <v>35</v>
      </c>
      <c r="C1200" s="28">
        <v>1427824</v>
      </c>
      <c r="D1200" s="156"/>
      <c r="E1200" s="250" t="s">
        <v>569</v>
      </c>
      <c r="F1200" s="251" t="s">
        <v>99</v>
      </c>
      <c r="H1200" s="23" t="s">
        <v>21</v>
      </c>
      <c r="I1200" s="23" t="s">
        <v>28</v>
      </c>
      <c r="J1200" s="161" t="s">
        <v>30</v>
      </c>
      <c r="K1200" s="29" t="s">
        <v>6187</v>
      </c>
      <c r="M1200" s="252">
        <v>497145</v>
      </c>
      <c r="N1200" s="253"/>
      <c r="O1200" s="114">
        <f t="shared" ref="O1200:O1263" si="24">O1199+M1200-N1200</f>
        <v>589520.35999999952</v>
      </c>
    </row>
    <row r="1201" spans="1:15" ht="22.05" hidden="1" customHeight="1" x14ac:dyDescent="0.2">
      <c r="A1201" s="26">
        <v>45903</v>
      </c>
      <c r="B1201" s="20" t="s">
        <v>35</v>
      </c>
      <c r="C1201" s="28">
        <v>190682</v>
      </c>
      <c r="D1201" s="156"/>
      <c r="E1201" s="250" t="s">
        <v>6163</v>
      </c>
      <c r="F1201" s="251" t="s">
        <v>99</v>
      </c>
      <c r="H1201" s="23" t="s">
        <v>22</v>
      </c>
      <c r="I1201" s="23" t="s">
        <v>103</v>
      </c>
      <c r="J1201" s="161" t="s">
        <v>95</v>
      </c>
      <c r="K1201" s="29" t="s">
        <v>631</v>
      </c>
      <c r="M1201" s="252"/>
      <c r="N1201" s="253">
        <v>12500</v>
      </c>
      <c r="O1201" s="114">
        <f t="shared" si="24"/>
        <v>577020.35999999952</v>
      </c>
    </row>
    <row r="1202" spans="1:15" ht="22.05" hidden="1" customHeight="1" x14ac:dyDescent="0.2">
      <c r="A1202" s="26">
        <v>45903</v>
      </c>
      <c r="B1202" s="20" t="s">
        <v>35</v>
      </c>
      <c r="C1202" s="28">
        <v>182234</v>
      </c>
      <c r="D1202" s="156"/>
      <c r="E1202" s="250" t="s">
        <v>577</v>
      </c>
      <c r="F1202" s="251" t="s">
        <v>99</v>
      </c>
      <c r="H1202" s="23" t="s">
        <v>22</v>
      </c>
      <c r="I1202" s="23" t="s">
        <v>81</v>
      </c>
      <c r="J1202" s="161" t="s">
        <v>176</v>
      </c>
      <c r="K1202" s="29" t="s">
        <v>846</v>
      </c>
      <c r="M1202" s="252"/>
      <c r="N1202" s="253">
        <v>251000</v>
      </c>
      <c r="O1202" s="114">
        <f t="shared" si="24"/>
        <v>326020.35999999952</v>
      </c>
    </row>
    <row r="1203" spans="1:15" ht="22.05" hidden="1" customHeight="1" x14ac:dyDescent="0.2">
      <c r="A1203" s="26">
        <v>45903</v>
      </c>
      <c r="B1203" s="20" t="s">
        <v>35</v>
      </c>
      <c r="C1203" s="28">
        <v>182235</v>
      </c>
      <c r="D1203" s="156"/>
      <c r="E1203" s="250" t="s">
        <v>577</v>
      </c>
      <c r="F1203" s="251" t="s">
        <v>99</v>
      </c>
      <c r="H1203" s="23" t="s">
        <v>22</v>
      </c>
      <c r="I1203" s="23" t="s">
        <v>81</v>
      </c>
      <c r="J1203" s="161" t="s">
        <v>174</v>
      </c>
      <c r="K1203" s="29" t="s">
        <v>623</v>
      </c>
      <c r="M1203" s="252"/>
      <c r="N1203" s="253">
        <v>251000</v>
      </c>
      <c r="O1203" s="114">
        <f t="shared" si="24"/>
        <v>75020.35999999952</v>
      </c>
    </row>
    <row r="1204" spans="1:15" ht="22.05" hidden="1" customHeight="1" x14ac:dyDescent="0.2">
      <c r="A1204" s="26">
        <v>45903</v>
      </c>
      <c r="B1204" s="20" t="s">
        <v>35</v>
      </c>
      <c r="C1204" s="28">
        <v>490431</v>
      </c>
      <c r="D1204" s="156" t="s">
        <v>881</v>
      </c>
      <c r="E1204" s="250" t="s">
        <v>6164</v>
      </c>
      <c r="F1204" s="251" t="s">
        <v>99</v>
      </c>
      <c r="H1204" s="23" t="s">
        <v>22</v>
      </c>
      <c r="I1204" s="23" t="s">
        <v>55</v>
      </c>
      <c r="J1204" s="161" t="s">
        <v>70</v>
      </c>
      <c r="K1204" s="29" t="s">
        <v>612</v>
      </c>
      <c r="M1204" s="252"/>
      <c r="N1204" s="253">
        <v>2500</v>
      </c>
      <c r="O1204" s="114">
        <f t="shared" si="24"/>
        <v>72520.35999999952</v>
      </c>
    </row>
    <row r="1205" spans="1:15" ht="22.05" hidden="1" customHeight="1" x14ac:dyDescent="0.2">
      <c r="A1205" s="26">
        <v>45903</v>
      </c>
      <c r="B1205" s="20" t="s">
        <v>35</v>
      </c>
      <c r="C1205" s="28">
        <v>506394</v>
      </c>
      <c r="D1205" s="156" t="s">
        <v>2597</v>
      </c>
      <c r="E1205" s="250" t="s">
        <v>577</v>
      </c>
      <c r="F1205" s="251" t="s">
        <v>99</v>
      </c>
      <c r="H1205" s="23" t="s">
        <v>22</v>
      </c>
      <c r="I1205" s="23" t="s">
        <v>81</v>
      </c>
      <c r="J1205" s="161" t="s">
        <v>172</v>
      </c>
      <c r="K1205" s="29" t="s">
        <v>621</v>
      </c>
      <c r="M1205" s="252"/>
      <c r="N1205" s="253">
        <v>67000</v>
      </c>
      <c r="O1205" s="114">
        <f t="shared" si="24"/>
        <v>5520.3599999995204</v>
      </c>
    </row>
    <row r="1206" spans="1:15" ht="22.05" hidden="1" customHeight="1" x14ac:dyDescent="0.2">
      <c r="A1206" s="26">
        <v>45904</v>
      </c>
      <c r="B1206" s="20" t="s">
        <v>35</v>
      </c>
      <c r="C1206" s="28">
        <v>164018</v>
      </c>
      <c r="D1206" s="156"/>
      <c r="E1206" s="250" t="s">
        <v>577</v>
      </c>
      <c r="F1206" s="251" t="s">
        <v>99</v>
      </c>
      <c r="H1206" s="23" t="s">
        <v>22</v>
      </c>
      <c r="I1206" s="23" t="s">
        <v>81</v>
      </c>
      <c r="J1206" s="161" t="s">
        <v>171</v>
      </c>
      <c r="K1206" s="29" t="s">
        <v>621</v>
      </c>
      <c r="M1206" s="252"/>
      <c r="N1206" s="597">
        <v>5500</v>
      </c>
      <c r="O1206" s="114">
        <f t="shared" si="24"/>
        <v>20.359999999520369</v>
      </c>
    </row>
    <row r="1207" spans="1:15" ht="22.05" hidden="1" customHeight="1" x14ac:dyDescent="0.2">
      <c r="A1207" s="26">
        <v>45904</v>
      </c>
      <c r="B1207" s="20" t="s">
        <v>35</v>
      </c>
      <c r="C1207" s="28">
        <v>168285</v>
      </c>
      <c r="D1207" s="156"/>
      <c r="E1207" s="250" t="s">
        <v>1066</v>
      </c>
      <c r="F1207" s="251" t="s">
        <v>99</v>
      </c>
      <c r="H1207" s="23" t="s">
        <v>21</v>
      </c>
      <c r="I1207" s="23" t="s">
        <v>81</v>
      </c>
      <c r="J1207" s="161" t="s">
        <v>174</v>
      </c>
      <c r="K1207" s="29" t="s">
        <v>623</v>
      </c>
      <c r="M1207" s="252">
        <v>2000</v>
      </c>
      <c r="N1207" s="253"/>
      <c r="O1207" s="114">
        <f t="shared" si="24"/>
        <v>2020.3599999995204</v>
      </c>
    </row>
    <row r="1208" spans="1:15" ht="22.05" hidden="1" customHeight="1" x14ac:dyDescent="0.2">
      <c r="A1208" s="26">
        <v>45904</v>
      </c>
      <c r="B1208" s="20" t="s">
        <v>35</v>
      </c>
      <c r="C1208" s="28">
        <v>176692</v>
      </c>
      <c r="D1208" s="156"/>
      <c r="E1208" s="250" t="s">
        <v>577</v>
      </c>
      <c r="F1208" s="251" t="s">
        <v>99</v>
      </c>
      <c r="H1208" s="23" t="s">
        <v>22</v>
      </c>
      <c r="I1208" s="23" t="s">
        <v>81</v>
      </c>
      <c r="J1208" s="161" t="s">
        <v>171</v>
      </c>
      <c r="K1208" s="29" t="s">
        <v>621</v>
      </c>
      <c r="M1208" s="252"/>
      <c r="N1208" s="597">
        <v>2000</v>
      </c>
      <c r="O1208" s="114">
        <f t="shared" si="24"/>
        <v>20.359999999520369</v>
      </c>
    </row>
    <row r="1209" spans="1:15" ht="22.05" hidden="1" customHeight="1" x14ac:dyDescent="0.2">
      <c r="A1209" s="26">
        <v>45904</v>
      </c>
      <c r="B1209" s="20" t="s">
        <v>35</v>
      </c>
      <c r="C1209" s="28">
        <v>211923</v>
      </c>
      <c r="D1209" s="156"/>
      <c r="E1209" s="250" t="s">
        <v>1066</v>
      </c>
      <c r="F1209" s="251" t="s">
        <v>99</v>
      </c>
      <c r="H1209" s="23" t="s">
        <v>21</v>
      </c>
      <c r="I1209" s="23" t="s">
        <v>81</v>
      </c>
      <c r="J1209" s="161" t="s">
        <v>175</v>
      </c>
      <c r="K1209" s="29" t="s">
        <v>850</v>
      </c>
      <c r="M1209" s="252">
        <v>1750</v>
      </c>
      <c r="N1209" s="253"/>
      <c r="O1209" s="114">
        <f t="shared" si="24"/>
        <v>1770.3599999995204</v>
      </c>
    </row>
    <row r="1210" spans="1:15" ht="22.05" hidden="1" customHeight="1" x14ac:dyDescent="0.2">
      <c r="A1210" s="26">
        <v>45904</v>
      </c>
      <c r="B1210" s="20" t="s">
        <v>35</v>
      </c>
      <c r="C1210" s="28">
        <v>215330</v>
      </c>
      <c r="D1210" s="156"/>
      <c r="E1210" s="250" t="s">
        <v>1066</v>
      </c>
      <c r="F1210" s="251" t="s">
        <v>99</v>
      </c>
      <c r="H1210" s="23" t="s">
        <v>21</v>
      </c>
      <c r="I1210" s="23" t="s">
        <v>81</v>
      </c>
      <c r="J1210" s="161" t="s">
        <v>177</v>
      </c>
      <c r="K1210" s="39" t="s">
        <v>613</v>
      </c>
      <c r="M1210" s="581">
        <v>1350</v>
      </c>
      <c r="N1210" s="253"/>
      <c r="O1210" s="114">
        <f t="shared" si="24"/>
        <v>3120.3599999995204</v>
      </c>
    </row>
    <row r="1211" spans="1:15" ht="22.05" hidden="1" customHeight="1" x14ac:dyDescent="0.2">
      <c r="A1211" s="26">
        <v>45904</v>
      </c>
      <c r="B1211" s="20" t="s">
        <v>35</v>
      </c>
      <c r="C1211" s="28">
        <v>219373</v>
      </c>
      <c r="D1211" s="156"/>
      <c r="E1211" s="250" t="s">
        <v>6106</v>
      </c>
      <c r="F1211" s="251" t="s">
        <v>99</v>
      </c>
      <c r="H1211" s="23" t="s">
        <v>22</v>
      </c>
      <c r="I1211" s="23" t="s">
        <v>103</v>
      </c>
      <c r="J1211" s="161" t="s">
        <v>102</v>
      </c>
      <c r="K1211" s="29" t="s">
        <v>1112</v>
      </c>
      <c r="M1211" s="252"/>
      <c r="N1211" s="253">
        <v>2924</v>
      </c>
      <c r="O1211" s="114">
        <f t="shared" si="24"/>
        <v>196.35999999952037</v>
      </c>
    </row>
    <row r="1212" spans="1:15" ht="22.05" hidden="1" customHeight="1" x14ac:dyDescent="0.2">
      <c r="A1212" s="26">
        <v>45904</v>
      </c>
      <c r="B1212" s="20" t="s">
        <v>35</v>
      </c>
      <c r="C1212" s="28">
        <v>2308826113</v>
      </c>
      <c r="D1212" s="250"/>
      <c r="E1212" s="250" t="s">
        <v>597</v>
      </c>
      <c r="F1212" s="251" t="s">
        <v>99</v>
      </c>
      <c r="H1212" s="23" t="s">
        <v>21</v>
      </c>
      <c r="I1212" s="23" t="s">
        <v>81</v>
      </c>
      <c r="J1212" s="161" t="s">
        <v>168</v>
      </c>
      <c r="K1212" s="29" t="s">
        <v>622</v>
      </c>
      <c r="M1212" s="252">
        <v>500000</v>
      </c>
      <c r="N1212" s="253"/>
      <c r="O1212" s="114">
        <f t="shared" si="24"/>
        <v>500196.35999999952</v>
      </c>
    </row>
    <row r="1213" spans="1:15" ht="22.05" hidden="1" customHeight="1" x14ac:dyDescent="0.2">
      <c r="A1213" s="26">
        <v>45904</v>
      </c>
      <c r="B1213" s="20" t="s">
        <v>35</v>
      </c>
      <c r="C1213" s="28"/>
      <c r="D1213" s="156"/>
      <c r="E1213" s="250" t="s">
        <v>577</v>
      </c>
      <c r="F1213" s="251" t="s">
        <v>99</v>
      </c>
      <c r="H1213" s="23" t="s">
        <v>22</v>
      </c>
      <c r="I1213" s="23" t="s">
        <v>81</v>
      </c>
      <c r="J1213" s="161" t="s">
        <v>176</v>
      </c>
      <c r="K1213" s="29" t="s">
        <v>846</v>
      </c>
      <c r="M1213" s="252"/>
      <c r="N1213" s="253">
        <v>251500</v>
      </c>
      <c r="O1213" s="114">
        <f t="shared" si="24"/>
        <v>248696.35999999952</v>
      </c>
    </row>
    <row r="1214" spans="1:15" ht="22.05" hidden="1" customHeight="1" x14ac:dyDescent="0.2">
      <c r="A1214" s="26">
        <v>45904</v>
      </c>
      <c r="B1214" s="20" t="s">
        <v>35</v>
      </c>
      <c r="C1214" s="28">
        <v>397343</v>
      </c>
      <c r="D1214" s="156"/>
      <c r="E1214" s="250" t="s">
        <v>29</v>
      </c>
      <c r="F1214" s="251" t="s">
        <v>99</v>
      </c>
      <c r="H1214" s="23" t="s">
        <v>22</v>
      </c>
      <c r="I1214" s="23" t="s">
        <v>81</v>
      </c>
      <c r="J1214" s="161" t="s">
        <v>177</v>
      </c>
      <c r="K1214" s="29" t="s">
        <v>613</v>
      </c>
      <c r="M1214" s="252"/>
      <c r="N1214" s="597">
        <v>246000</v>
      </c>
      <c r="O1214" s="114">
        <f t="shared" si="24"/>
        <v>2696.3599999995204</v>
      </c>
    </row>
    <row r="1215" spans="1:15" ht="22.05" hidden="1" customHeight="1" x14ac:dyDescent="0.2">
      <c r="A1215" s="26">
        <v>45905</v>
      </c>
      <c r="B1215" s="20" t="s">
        <v>35</v>
      </c>
      <c r="C1215" s="28">
        <v>67979</v>
      </c>
      <c r="D1215" s="250"/>
      <c r="E1215" s="250" t="s">
        <v>569</v>
      </c>
      <c r="F1215" s="251" t="s">
        <v>79</v>
      </c>
      <c r="H1215" s="23" t="s">
        <v>21</v>
      </c>
      <c r="I1215" s="23" t="s">
        <v>28</v>
      </c>
      <c r="J1215" s="161" t="s">
        <v>30</v>
      </c>
      <c r="K1215" s="29" t="s">
        <v>6197</v>
      </c>
      <c r="M1215" s="252">
        <v>69200</v>
      </c>
      <c r="N1215" s="253"/>
      <c r="O1215" s="114">
        <f t="shared" si="24"/>
        <v>71896.35999999952</v>
      </c>
    </row>
    <row r="1216" spans="1:15" ht="22.05" hidden="1" customHeight="1" x14ac:dyDescent="0.2">
      <c r="A1216" s="26">
        <v>45905</v>
      </c>
      <c r="B1216" s="20" t="s">
        <v>35</v>
      </c>
      <c r="C1216" s="28">
        <v>529827</v>
      </c>
      <c r="D1216" s="250"/>
      <c r="E1216" s="250" t="s">
        <v>1066</v>
      </c>
      <c r="F1216" s="251" t="s">
        <v>99</v>
      </c>
      <c r="H1216" s="23" t="s">
        <v>21</v>
      </c>
      <c r="I1216" s="23" t="s">
        <v>81</v>
      </c>
      <c r="J1216" s="161" t="s">
        <v>171</v>
      </c>
      <c r="K1216" s="29" t="s">
        <v>621</v>
      </c>
      <c r="M1216" s="581">
        <v>309000</v>
      </c>
      <c r="N1216" s="253"/>
      <c r="O1216" s="114">
        <f t="shared" si="24"/>
        <v>380896.35999999952</v>
      </c>
    </row>
    <row r="1217" spans="1:15" ht="22.05" hidden="1" customHeight="1" x14ac:dyDescent="0.2">
      <c r="A1217" s="26">
        <v>45905</v>
      </c>
      <c r="B1217" s="20" t="s">
        <v>35</v>
      </c>
      <c r="C1217" s="28">
        <v>536131</v>
      </c>
      <c r="D1217" s="156"/>
      <c r="E1217" s="250" t="s">
        <v>577</v>
      </c>
      <c r="F1217" s="251" t="s">
        <v>99</v>
      </c>
      <c r="H1217" s="23" t="s">
        <v>22</v>
      </c>
      <c r="I1217" s="23" t="s">
        <v>81</v>
      </c>
      <c r="J1217" s="161" t="s">
        <v>176</v>
      </c>
      <c r="K1217" s="29" t="s">
        <v>846</v>
      </c>
      <c r="M1217" s="252"/>
      <c r="N1217" s="253">
        <v>209000</v>
      </c>
      <c r="O1217" s="114">
        <f t="shared" si="24"/>
        <v>171896.35999999952</v>
      </c>
    </row>
    <row r="1218" spans="1:15" ht="22.05" hidden="1" customHeight="1" x14ac:dyDescent="0.2">
      <c r="A1218" s="26">
        <v>45905</v>
      </c>
      <c r="B1218" s="20" t="s">
        <v>35</v>
      </c>
      <c r="C1218" s="28">
        <v>299142</v>
      </c>
      <c r="D1218" s="156" t="s">
        <v>1278</v>
      </c>
      <c r="E1218" s="250" t="s">
        <v>6165</v>
      </c>
      <c r="F1218" s="251" t="s">
        <v>78</v>
      </c>
      <c r="G1218" s="28">
        <v>11954</v>
      </c>
      <c r="H1218" s="23" t="s">
        <v>22</v>
      </c>
      <c r="I1218" s="23" t="s">
        <v>81</v>
      </c>
      <c r="J1218" s="161" t="s">
        <v>33</v>
      </c>
      <c r="K1218" s="29" t="s">
        <v>621</v>
      </c>
      <c r="M1218" s="252"/>
      <c r="N1218" s="253">
        <v>29129.49</v>
      </c>
      <c r="O1218" s="114">
        <f t="shared" si="24"/>
        <v>142766.86999999953</v>
      </c>
    </row>
    <row r="1219" spans="1:15" ht="22.05" hidden="1" customHeight="1" x14ac:dyDescent="0.2">
      <c r="A1219" s="26">
        <v>45905</v>
      </c>
      <c r="B1219" s="20" t="s">
        <v>35</v>
      </c>
      <c r="C1219" s="28">
        <v>299152</v>
      </c>
      <c r="D1219" s="156" t="s">
        <v>1278</v>
      </c>
      <c r="E1219" s="250" t="s">
        <v>6166</v>
      </c>
      <c r="F1219" s="251" t="s">
        <v>78</v>
      </c>
      <c r="G1219" s="28">
        <v>11952</v>
      </c>
      <c r="H1219" s="23" t="s">
        <v>22</v>
      </c>
      <c r="I1219" s="23" t="s">
        <v>81</v>
      </c>
      <c r="J1219" s="161" t="s">
        <v>33</v>
      </c>
      <c r="K1219" s="29" t="s">
        <v>621</v>
      </c>
      <c r="M1219" s="252"/>
      <c r="N1219" s="253">
        <v>81825.48</v>
      </c>
      <c r="O1219" s="114">
        <f t="shared" si="24"/>
        <v>60941.389999999534</v>
      </c>
    </row>
    <row r="1220" spans="1:15" ht="22.05" hidden="1" customHeight="1" x14ac:dyDescent="0.2">
      <c r="A1220" s="26">
        <v>45905</v>
      </c>
      <c r="B1220" s="20" t="s">
        <v>35</v>
      </c>
      <c r="C1220" s="28">
        <v>299161</v>
      </c>
      <c r="D1220" s="156" t="s">
        <v>1278</v>
      </c>
      <c r="E1220" s="250" t="s">
        <v>6167</v>
      </c>
      <c r="F1220" s="251" t="s">
        <v>78</v>
      </c>
      <c r="G1220" s="28">
        <v>11953</v>
      </c>
      <c r="H1220" s="23" t="s">
        <v>22</v>
      </c>
      <c r="I1220" s="23" t="s">
        <v>81</v>
      </c>
      <c r="J1220" s="161" t="s">
        <v>33</v>
      </c>
      <c r="K1220" s="29" t="s">
        <v>621</v>
      </c>
      <c r="M1220" s="252"/>
      <c r="N1220" s="253">
        <v>29129.49</v>
      </c>
      <c r="O1220" s="114">
        <f t="shared" si="24"/>
        <v>31811.899999999532</v>
      </c>
    </row>
    <row r="1221" spans="1:15" ht="22.05" hidden="1" customHeight="1" x14ac:dyDescent="0.2">
      <c r="A1221" s="26">
        <v>45905</v>
      </c>
      <c r="B1221" s="20" t="s">
        <v>35</v>
      </c>
      <c r="C1221" s="28">
        <v>299147</v>
      </c>
      <c r="D1221" s="156" t="s">
        <v>6168</v>
      </c>
      <c r="E1221" s="250" t="s">
        <v>6169</v>
      </c>
      <c r="F1221" s="251" t="s">
        <v>78</v>
      </c>
      <c r="G1221" s="28">
        <v>11955</v>
      </c>
      <c r="H1221" s="23" t="s">
        <v>22</v>
      </c>
      <c r="I1221" s="23" t="s">
        <v>81</v>
      </c>
      <c r="J1221" s="161" t="s">
        <v>33</v>
      </c>
      <c r="K1221" s="29" t="s">
        <v>621</v>
      </c>
      <c r="M1221" s="252"/>
      <c r="N1221" s="253">
        <v>29114.57</v>
      </c>
      <c r="O1221" s="114">
        <f t="shared" si="24"/>
        <v>2697.3299999995324</v>
      </c>
    </row>
    <row r="1222" spans="1:15" ht="22.05" hidden="1" customHeight="1" x14ac:dyDescent="0.2">
      <c r="A1222" s="26">
        <v>45905</v>
      </c>
      <c r="B1222" s="20" t="s">
        <v>35</v>
      </c>
      <c r="C1222" s="28">
        <v>627954</v>
      </c>
      <c r="D1222" s="156"/>
      <c r="E1222" s="250" t="s">
        <v>578</v>
      </c>
      <c r="F1222" s="251" t="s">
        <v>99</v>
      </c>
      <c r="H1222" s="23" t="s">
        <v>22</v>
      </c>
      <c r="I1222" s="23" t="s">
        <v>81</v>
      </c>
      <c r="J1222" s="161" t="s">
        <v>168</v>
      </c>
      <c r="K1222" s="29" t="s">
        <v>622</v>
      </c>
      <c r="M1222" s="252"/>
      <c r="N1222" s="253">
        <v>2500</v>
      </c>
      <c r="O1222" s="114">
        <f t="shared" si="24"/>
        <v>197.32999999953245</v>
      </c>
    </row>
    <row r="1223" spans="1:15" ht="22.05" hidden="1" customHeight="1" x14ac:dyDescent="0.2">
      <c r="A1223" s="26">
        <v>45906</v>
      </c>
      <c r="B1223" s="20" t="s">
        <v>35</v>
      </c>
      <c r="C1223" s="28">
        <v>529807</v>
      </c>
      <c r="D1223" s="156"/>
      <c r="E1223" s="250" t="s">
        <v>569</v>
      </c>
      <c r="F1223" s="251" t="s">
        <v>99</v>
      </c>
      <c r="H1223" s="23" t="s">
        <v>21</v>
      </c>
      <c r="I1223" s="23" t="s">
        <v>28</v>
      </c>
      <c r="J1223" s="161" t="s">
        <v>30</v>
      </c>
      <c r="K1223" s="29" t="s">
        <v>844</v>
      </c>
      <c r="M1223" s="252">
        <v>186110</v>
      </c>
      <c r="N1223" s="253"/>
      <c r="O1223" s="114">
        <f t="shared" si="24"/>
        <v>186307.32999999952</v>
      </c>
    </row>
    <row r="1224" spans="1:15" ht="22.05" hidden="1" customHeight="1" x14ac:dyDescent="0.2">
      <c r="A1224" s="26">
        <v>45906</v>
      </c>
      <c r="B1224" s="20" t="s">
        <v>35</v>
      </c>
      <c r="C1224" s="28">
        <v>706379</v>
      </c>
      <c r="D1224" s="156"/>
      <c r="E1224" s="250" t="s">
        <v>569</v>
      </c>
      <c r="F1224" s="251" t="s">
        <v>99</v>
      </c>
      <c r="H1224" s="23" t="s">
        <v>21</v>
      </c>
      <c r="I1224" s="23" t="s">
        <v>28</v>
      </c>
      <c r="J1224" s="161" t="s">
        <v>30</v>
      </c>
      <c r="K1224" s="29" t="s">
        <v>6187</v>
      </c>
      <c r="M1224" s="252">
        <v>165660</v>
      </c>
      <c r="N1224" s="253"/>
      <c r="O1224" s="114">
        <f t="shared" si="24"/>
        <v>351967.32999999949</v>
      </c>
    </row>
    <row r="1225" spans="1:15" ht="22.05" hidden="1" customHeight="1" x14ac:dyDescent="0.2">
      <c r="A1225" s="26">
        <v>45908</v>
      </c>
      <c r="B1225" s="20" t="s">
        <v>35</v>
      </c>
      <c r="C1225" s="28">
        <v>175989</v>
      </c>
      <c r="D1225" s="156"/>
      <c r="E1225" s="250" t="s">
        <v>6170</v>
      </c>
      <c r="F1225" s="251" t="s">
        <v>99</v>
      </c>
      <c r="H1225" s="23" t="s">
        <v>22</v>
      </c>
      <c r="I1225" s="23" t="s">
        <v>103</v>
      </c>
      <c r="J1225" s="161" t="s">
        <v>93</v>
      </c>
      <c r="K1225" s="29" t="s">
        <v>627</v>
      </c>
      <c r="M1225" s="252"/>
      <c r="N1225" s="253">
        <v>2800</v>
      </c>
      <c r="O1225" s="114">
        <f t="shared" si="24"/>
        <v>349167.32999999949</v>
      </c>
    </row>
    <row r="1226" spans="1:15" ht="22.05" hidden="1" customHeight="1" x14ac:dyDescent="0.2">
      <c r="A1226" s="26">
        <v>45908</v>
      </c>
      <c r="B1226" s="20" t="s">
        <v>35</v>
      </c>
      <c r="C1226" s="28">
        <v>189356</v>
      </c>
      <c r="D1226" s="156" t="s">
        <v>6171</v>
      </c>
      <c r="E1226" s="250" t="s">
        <v>6172</v>
      </c>
      <c r="F1226" s="251" t="s">
        <v>99</v>
      </c>
      <c r="H1226" s="23" t="s">
        <v>22</v>
      </c>
      <c r="I1226" s="23" t="s">
        <v>103</v>
      </c>
      <c r="J1226" s="161" t="s">
        <v>93</v>
      </c>
      <c r="K1226" s="29" t="s">
        <v>1766</v>
      </c>
      <c r="M1226" s="252"/>
      <c r="N1226" s="253">
        <v>10850</v>
      </c>
      <c r="O1226" s="114">
        <f t="shared" si="24"/>
        <v>338317.32999999949</v>
      </c>
    </row>
    <row r="1227" spans="1:15" ht="22.05" hidden="1" customHeight="1" x14ac:dyDescent="0.2">
      <c r="A1227" s="26">
        <v>45908</v>
      </c>
      <c r="B1227" s="20" t="s">
        <v>35</v>
      </c>
      <c r="C1227" s="28">
        <v>576492</v>
      </c>
      <c r="D1227" s="156"/>
      <c r="E1227" s="250" t="s">
        <v>569</v>
      </c>
      <c r="F1227" s="251" t="s">
        <v>79</v>
      </c>
      <c r="H1227" s="23" t="s">
        <v>21</v>
      </c>
      <c r="I1227" s="23" t="s">
        <v>28</v>
      </c>
      <c r="J1227" s="161" t="s">
        <v>30</v>
      </c>
      <c r="K1227" s="29" t="s">
        <v>6193</v>
      </c>
      <c r="M1227" s="252">
        <v>282200</v>
      </c>
      <c r="N1227" s="253"/>
      <c r="O1227" s="114">
        <f t="shared" si="24"/>
        <v>620517.32999999949</v>
      </c>
    </row>
    <row r="1228" spans="1:15" ht="22.05" hidden="1" customHeight="1" x14ac:dyDescent="0.2">
      <c r="A1228" s="26">
        <v>45908</v>
      </c>
      <c r="B1228" s="20" t="s">
        <v>35</v>
      </c>
      <c r="C1228" s="28">
        <v>368260</v>
      </c>
      <c r="D1228" s="156" t="s">
        <v>6173</v>
      </c>
      <c r="E1228" s="250" t="s">
        <v>6174</v>
      </c>
      <c r="F1228" s="251" t="s">
        <v>99</v>
      </c>
      <c r="H1228" s="23" t="s">
        <v>22</v>
      </c>
      <c r="I1228" s="23" t="s">
        <v>55</v>
      </c>
      <c r="J1228" s="161" t="s">
        <v>70</v>
      </c>
      <c r="K1228" s="29" t="s">
        <v>2616</v>
      </c>
      <c r="M1228" s="252"/>
      <c r="N1228" s="253">
        <v>36448</v>
      </c>
      <c r="O1228" s="114">
        <f t="shared" si="24"/>
        <v>584069.32999999949</v>
      </c>
    </row>
    <row r="1229" spans="1:15" ht="22.05" hidden="1" customHeight="1" x14ac:dyDescent="0.2">
      <c r="A1229" s="26">
        <v>45908</v>
      </c>
      <c r="B1229" s="20" t="s">
        <v>35</v>
      </c>
      <c r="C1229" s="28"/>
      <c r="D1229" s="156" t="s">
        <v>6175</v>
      </c>
      <c r="E1229" s="250" t="s">
        <v>1061</v>
      </c>
      <c r="F1229" s="251" t="s">
        <v>99</v>
      </c>
      <c r="H1229" s="23" t="s">
        <v>22</v>
      </c>
      <c r="I1229" s="23" t="s">
        <v>55</v>
      </c>
      <c r="J1229" s="161" t="s">
        <v>70</v>
      </c>
      <c r="K1229" s="29" t="s">
        <v>618</v>
      </c>
      <c r="M1229" s="252"/>
      <c r="N1229" s="253">
        <v>4900</v>
      </c>
      <c r="O1229" s="114">
        <f t="shared" si="24"/>
        <v>579169.32999999949</v>
      </c>
    </row>
    <row r="1230" spans="1:15" ht="22.05" hidden="1" customHeight="1" x14ac:dyDescent="0.2">
      <c r="A1230" s="26">
        <v>45908</v>
      </c>
      <c r="B1230" s="20" t="s">
        <v>35</v>
      </c>
      <c r="C1230" s="28"/>
      <c r="D1230" s="156" t="s">
        <v>6175</v>
      </c>
      <c r="E1230" s="250" t="s">
        <v>6176</v>
      </c>
      <c r="F1230" s="251" t="s">
        <v>99</v>
      </c>
      <c r="H1230" s="23" t="s">
        <v>22</v>
      </c>
      <c r="I1230" s="23" t="s">
        <v>55</v>
      </c>
      <c r="J1230" s="161" t="s">
        <v>70</v>
      </c>
      <c r="K1230" s="29" t="s">
        <v>2616</v>
      </c>
      <c r="M1230" s="252"/>
      <c r="N1230" s="253">
        <v>425910.4</v>
      </c>
      <c r="O1230" s="114">
        <f t="shared" si="24"/>
        <v>153258.92999999947</v>
      </c>
    </row>
    <row r="1231" spans="1:15" ht="22.05" hidden="1" customHeight="1" x14ac:dyDescent="0.2">
      <c r="A1231" s="26">
        <v>45908</v>
      </c>
      <c r="B1231" s="20" t="s">
        <v>35</v>
      </c>
      <c r="C1231" s="28"/>
      <c r="D1231" s="156" t="s">
        <v>6175</v>
      </c>
      <c r="E1231" s="250" t="s">
        <v>574</v>
      </c>
      <c r="F1231" s="251" t="s">
        <v>99</v>
      </c>
      <c r="H1231" s="23" t="s">
        <v>22</v>
      </c>
      <c r="I1231" s="23" t="s">
        <v>55</v>
      </c>
      <c r="J1231" s="161" t="s">
        <v>70</v>
      </c>
      <c r="K1231" s="29" t="s">
        <v>625</v>
      </c>
      <c r="M1231" s="252"/>
      <c r="N1231" s="253">
        <v>82000</v>
      </c>
      <c r="O1231" s="114">
        <f t="shared" si="24"/>
        <v>71258.929999999469</v>
      </c>
    </row>
    <row r="1232" spans="1:15" ht="22.05" hidden="1" customHeight="1" x14ac:dyDescent="0.2">
      <c r="A1232" s="26">
        <v>45908</v>
      </c>
      <c r="B1232" s="20" t="s">
        <v>35</v>
      </c>
      <c r="C1232" s="28"/>
      <c r="D1232" s="250" t="s">
        <v>6175</v>
      </c>
      <c r="E1232" s="250" t="s">
        <v>6177</v>
      </c>
      <c r="F1232" s="251" t="s">
        <v>99</v>
      </c>
      <c r="H1232" s="23" t="s">
        <v>22</v>
      </c>
      <c r="I1232" s="23" t="s">
        <v>55</v>
      </c>
      <c r="J1232" s="161" t="s">
        <v>70</v>
      </c>
      <c r="K1232" s="39" t="s">
        <v>851</v>
      </c>
      <c r="M1232" s="252"/>
      <c r="N1232" s="253">
        <v>68280</v>
      </c>
      <c r="O1232" s="114">
        <f t="shared" si="24"/>
        <v>2978.9299999994691</v>
      </c>
    </row>
    <row r="1233" spans="1:15" ht="22.05" hidden="1" customHeight="1" x14ac:dyDescent="0.2">
      <c r="A1233" s="26">
        <v>45909</v>
      </c>
      <c r="B1233" s="20" t="s">
        <v>35</v>
      </c>
      <c r="C1233" s="28">
        <v>97868</v>
      </c>
      <c r="D1233" s="156"/>
      <c r="E1233" s="250" t="s">
        <v>578</v>
      </c>
      <c r="F1233" s="251" t="s">
        <v>99</v>
      </c>
      <c r="H1233" s="23" t="s">
        <v>22</v>
      </c>
      <c r="I1233" s="23" t="s">
        <v>81</v>
      </c>
      <c r="J1233" s="161" t="s">
        <v>168</v>
      </c>
      <c r="K1233" s="29" t="s">
        <v>622</v>
      </c>
      <c r="M1233" s="252"/>
      <c r="N1233" s="253">
        <v>2500</v>
      </c>
      <c r="O1233" s="114">
        <f t="shared" si="24"/>
        <v>478.92999999946915</v>
      </c>
    </row>
    <row r="1234" spans="1:15" ht="22.05" hidden="1" customHeight="1" x14ac:dyDescent="0.2">
      <c r="A1234" s="26">
        <v>45911</v>
      </c>
      <c r="B1234" s="20" t="s">
        <v>35</v>
      </c>
      <c r="C1234" s="28">
        <v>12344</v>
      </c>
      <c r="D1234" s="156"/>
      <c r="E1234" s="250" t="s">
        <v>608</v>
      </c>
      <c r="F1234" s="251" t="s">
        <v>77</v>
      </c>
      <c r="H1234" s="23" t="s">
        <v>22</v>
      </c>
      <c r="I1234" s="23" t="s">
        <v>57</v>
      </c>
      <c r="J1234" s="161" t="s">
        <v>85</v>
      </c>
      <c r="K1234" s="29" t="s">
        <v>611</v>
      </c>
      <c r="M1234" s="252"/>
      <c r="N1234" s="253">
        <v>213</v>
      </c>
      <c r="O1234" s="114">
        <f t="shared" si="24"/>
        <v>265.92999999946915</v>
      </c>
    </row>
    <row r="1235" spans="1:15" ht="22.05" hidden="1" customHeight="1" x14ac:dyDescent="0.2">
      <c r="A1235" s="26">
        <v>45911</v>
      </c>
      <c r="B1235" s="20" t="s">
        <v>35</v>
      </c>
      <c r="C1235" s="28">
        <v>12344</v>
      </c>
      <c r="D1235" s="156"/>
      <c r="E1235" s="250" t="s">
        <v>609</v>
      </c>
      <c r="F1235" s="251" t="s">
        <v>77</v>
      </c>
      <c r="H1235" s="23" t="s">
        <v>22</v>
      </c>
      <c r="I1235" s="23" t="s">
        <v>57</v>
      </c>
      <c r="J1235" s="161" t="s">
        <v>85</v>
      </c>
      <c r="K1235" s="29" t="s">
        <v>611</v>
      </c>
      <c r="M1235" s="252"/>
      <c r="N1235" s="253">
        <v>34.08</v>
      </c>
      <c r="O1235" s="114">
        <f t="shared" si="24"/>
        <v>231.84999999946916</v>
      </c>
    </row>
    <row r="1236" spans="1:15" ht="22.05" hidden="1" customHeight="1" x14ac:dyDescent="0.2">
      <c r="A1236" s="26">
        <v>45911</v>
      </c>
      <c r="B1236" s="20" t="s">
        <v>35</v>
      </c>
      <c r="C1236" s="28">
        <v>1189034</v>
      </c>
      <c r="D1236" s="156"/>
      <c r="E1236" s="250" t="s">
        <v>569</v>
      </c>
      <c r="F1236" s="251" t="s">
        <v>99</v>
      </c>
      <c r="H1236" s="23" t="s">
        <v>21</v>
      </c>
      <c r="I1236" s="23" t="s">
        <v>28</v>
      </c>
      <c r="J1236" s="161" t="s">
        <v>30</v>
      </c>
      <c r="K1236" s="29" t="s">
        <v>6187</v>
      </c>
      <c r="M1236" s="252">
        <v>900000</v>
      </c>
      <c r="N1236" s="253"/>
      <c r="O1236" s="114">
        <f t="shared" si="24"/>
        <v>900231.84999999951</v>
      </c>
    </row>
    <row r="1237" spans="1:15" ht="22.05" hidden="1" customHeight="1" x14ac:dyDescent="0.2">
      <c r="A1237" s="26">
        <v>45911</v>
      </c>
      <c r="B1237" s="20" t="s">
        <v>35</v>
      </c>
      <c r="C1237" s="28">
        <v>1196880</v>
      </c>
      <c r="D1237" s="156"/>
      <c r="E1237" s="250" t="s">
        <v>569</v>
      </c>
      <c r="F1237" s="251" t="s">
        <v>99</v>
      </c>
      <c r="H1237" s="23" t="s">
        <v>21</v>
      </c>
      <c r="I1237" s="23" t="s">
        <v>28</v>
      </c>
      <c r="J1237" s="161" t="s">
        <v>30</v>
      </c>
      <c r="K1237" s="29" t="s">
        <v>6187</v>
      </c>
      <c r="M1237" s="252">
        <v>165435</v>
      </c>
      <c r="N1237" s="253"/>
      <c r="O1237" s="114">
        <f t="shared" si="24"/>
        <v>1065666.8499999996</v>
      </c>
    </row>
    <row r="1238" spans="1:15" ht="22.05" hidden="1" customHeight="1" x14ac:dyDescent="0.2">
      <c r="A1238" s="26">
        <v>45911</v>
      </c>
      <c r="B1238" s="20" t="s">
        <v>35</v>
      </c>
      <c r="C1238" s="28">
        <v>537539</v>
      </c>
      <c r="D1238" s="156"/>
      <c r="E1238" s="250" t="s">
        <v>569</v>
      </c>
      <c r="F1238" s="251" t="s">
        <v>99</v>
      </c>
      <c r="H1238" s="23" t="s">
        <v>21</v>
      </c>
      <c r="I1238" s="23" t="s">
        <v>28</v>
      </c>
      <c r="J1238" s="161" t="s">
        <v>30</v>
      </c>
      <c r="K1238" s="29" t="s">
        <v>3376</v>
      </c>
      <c r="M1238" s="252">
        <v>938667</v>
      </c>
      <c r="N1238" s="253"/>
      <c r="O1238" s="114">
        <f t="shared" si="24"/>
        <v>2004333.8499999996</v>
      </c>
    </row>
    <row r="1239" spans="1:15" ht="22.05" hidden="1" customHeight="1" x14ac:dyDescent="0.2">
      <c r="A1239" s="26">
        <v>45911</v>
      </c>
      <c r="B1239" s="20" t="s">
        <v>35</v>
      </c>
      <c r="C1239" s="28">
        <v>540909</v>
      </c>
      <c r="D1239" s="156" t="s">
        <v>6322</v>
      </c>
      <c r="E1239" s="250" t="s">
        <v>6266</v>
      </c>
      <c r="F1239" s="251" t="s">
        <v>99</v>
      </c>
      <c r="H1239" s="23" t="s">
        <v>22</v>
      </c>
      <c r="I1239" s="23" t="s">
        <v>55</v>
      </c>
      <c r="J1239" s="161" t="s">
        <v>70</v>
      </c>
      <c r="K1239" s="29" t="s">
        <v>1114</v>
      </c>
      <c r="M1239" s="252"/>
      <c r="N1239" s="253">
        <v>10000</v>
      </c>
      <c r="O1239" s="114">
        <f t="shared" si="24"/>
        <v>1994333.8499999996</v>
      </c>
    </row>
    <row r="1240" spans="1:15" ht="22.05" hidden="1" customHeight="1" x14ac:dyDescent="0.2">
      <c r="A1240" s="26">
        <v>45911</v>
      </c>
      <c r="B1240" s="20" t="s">
        <v>35</v>
      </c>
      <c r="C1240" s="28">
        <v>542996</v>
      </c>
      <c r="D1240" s="156" t="s">
        <v>6322</v>
      </c>
      <c r="E1240" s="250" t="s">
        <v>6323</v>
      </c>
      <c r="F1240" s="251" t="s">
        <v>99</v>
      </c>
      <c r="H1240" s="23" t="s">
        <v>22</v>
      </c>
      <c r="I1240" s="23" t="s">
        <v>55</v>
      </c>
      <c r="J1240" s="161" t="s">
        <v>70</v>
      </c>
      <c r="K1240" s="29" t="s">
        <v>851</v>
      </c>
      <c r="M1240" s="252"/>
      <c r="N1240" s="253">
        <v>35112.589999999997</v>
      </c>
      <c r="O1240" s="114">
        <f t="shared" si="24"/>
        <v>1959221.2599999995</v>
      </c>
    </row>
    <row r="1241" spans="1:15" ht="22.05" hidden="1" customHeight="1" x14ac:dyDescent="0.2">
      <c r="A1241" s="26">
        <v>45911</v>
      </c>
      <c r="B1241" s="20" t="s">
        <v>35</v>
      </c>
      <c r="C1241" s="28">
        <v>552857</v>
      </c>
      <c r="D1241" s="156"/>
      <c r="E1241" s="250" t="s">
        <v>6324</v>
      </c>
      <c r="F1241" s="251" t="s">
        <v>99</v>
      </c>
      <c r="H1241" s="23" t="s">
        <v>22</v>
      </c>
      <c r="I1241" s="23" t="s">
        <v>55</v>
      </c>
      <c r="J1241" s="161" t="s">
        <v>70</v>
      </c>
      <c r="K1241" s="29" t="s">
        <v>612</v>
      </c>
      <c r="M1241" s="252"/>
      <c r="N1241" s="253">
        <v>13300</v>
      </c>
      <c r="O1241" s="114">
        <f t="shared" si="24"/>
        <v>1945921.2599999995</v>
      </c>
    </row>
    <row r="1242" spans="1:15" ht="22.05" hidden="1" customHeight="1" x14ac:dyDescent="0.2">
      <c r="A1242" s="26">
        <v>45911</v>
      </c>
      <c r="B1242" s="20" t="s">
        <v>35</v>
      </c>
      <c r="C1242" s="28">
        <v>552858</v>
      </c>
      <c r="D1242" s="156"/>
      <c r="E1242" s="250" t="s">
        <v>577</v>
      </c>
      <c r="F1242" s="251" t="s">
        <v>99</v>
      </c>
      <c r="H1242" s="23" t="s">
        <v>22</v>
      </c>
      <c r="I1242" s="23" t="s">
        <v>81</v>
      </c>
      <c r="J1242" s="161" t="s">
        <v>171</v>
      </c>
      <c r="K1242" s="29" t="s">
        <v>621</v>
      </c>
      <c r="M1242" s="252"/>
      <c r="N1242" s="597">
        <v>15000</v>
      </c>
      <c r="O1242" s="114">
        <f t="shared" si="24"/>
        <v>1930921.2599999995</v>
      </c>
    </row>
    <row r="1243" spans="1:15" ht="22.05" hidden="1" customHeight="1" x14ac:dyDescent="0.2">
      <c r="A1243" s="26">
        <v>45911</v>
      </c>
      <c r="B1243" s="20" t="s">
        <v>35</v>
      </c>
      <c r="C1243" s="28">
        <v>565485</v>
      </c>
      <c r="D1243" s="156"/>
      <c r="E1243" s="250" t="s">
        <v>6325</v>
      </c>
      <c r="F1243" s="251" t="s">
        <v>99</v>
      </c>
      <c r="H1243" s="23" t="s">
        <v>22</v>
      </c>
      <c r="I1243" s="23" t="s">
        <v>103</v>
      </c>
      <c r="J1243" s="161" t="s">
        <v>93</v>
      </c>
      <c r="K1243" s="29" t="s">
        <v>1112</v>
      </c>
      <c r="M1243" s="252"/>
      <c r="N1243" s="253">
        <v>18508</v>
      </c>
      <c r="O1243" s="114">
        <f t="shared" si="24"/>
        <v>1912413.2599999995</v>
      </c>
    </row>
    <row r="1244" spans="1:15" ht="22.05" hidden="1" customHeight="1" x14ac:dyDescent="0.2">
      <c r="A1244" s="26">
        <v>45912</v>
      </c>
      <c r="B1244" s="20" t="s">
        <v>35</v>
      </c>
      <c r="C1244" s="28">
        <v>183841</v>
      </c>
      <c r="D1244" s="156"/>
      <c r="E1244" s="250" t="s">
        <v>29</v>
      </c>
      <c r="F1244" s="251" t="s">
        <v>99</v>
      </c>
      <c r="H1244" s="23" t="s">
        <v>22</v>
      </c>
      <c r="I1244" s="23" t="s">
        <v>81</v>
      </c>
      <c r="J1244" s="161" t="s">
        <v>183</v>
      </c>
      <c r="K1244" s="29" t="s">
        <v>628</v>
      </c>
      <c r="M1244" s="252"/>
      <c r="N1244" s="253">
        <v>450000</v>
      </c>
      <c r="O1244" s="114">
        <f t="shared" si="24"/>
        <v>1462413.2599999995</v>
      </c>
    </row>
    <row r="1245" spans="1:15" ht="22.05" hidden="1" customHeight="1" x14ac:dyDescent="0.2">
      <c r="A1245" s="26">
        <v>45912</v>
      </c>
      <c r="B1245" s="20" t="s">
        <v>35</v>
      </c>
      <c r="C1245" s="28">
        <v>188093</v>
      </c>
      <c r="D1245" s="156"/>
      <c r="E1245" s="250" t="s">
        <v>29</v>
      </c>
      <c r="F1245" s="251" t="s">
        <v>99</v>
      </c>
      <c r="H1245" s="23" t="s">
        <v>22</v>
      </c>
      <c r="I1245" s="23" t="s">
        <v>81</v>
      </c>
      <c r="J1245" s="161" t="s">
        <v>177</v>
      </c>
      <c r="K1245" s="29" t="s">
        <v>6189</v>
      </c>
      <c r="M1245" s="252"/>
      <c r="N1245" s="597">
        <v>251000</v>
      </c>
      <c r="O1245" s="114">
        <f t="shared" si="24"/>
        <v>1211413.2599999995</v>
      </c>
    </row>
    <row r="1246" spans="1:15" ht="22.05" hidden="1" customHeight="1" x14ac:dyDescent="0.2">
      <c r="A1246" s="26">
        <v>45912</v>
      </c>
      <c r="B1246" s="20" t="s">
        <v>35</v>
      </c>
      <c r="C1246" s="28">
        <v>1280522</v>
      </c>
      <c r="D1246" s="250"/>
      <c r="E1246" s="250" t="s">
        <v>563</v>
      </c>
      <c r="F1246" s="251" t="s">
        <v>77</v>
      </c>
      <c r="H1246" s="23" t="s">
        <v>22</v>
      </c>
      <c r="I1246" s="23" t="s">
        <v>57</v>
      </c>
      <c r="J1246" s="161" t="s">
        <v>86</v>
      </c>
      <c r="K1246" s="29" t="s">
        <v>611</v>
      </c>
      <c r="M1246" s="252"/>
      <c r="N1246" s="253">
        <v>270910.75</v>
      </c>
      <c r="O1246" s="114">
        <f t="shared" si="24"/>
        <v>940502.50999999954</v>
      </c>
    </row>
    <row r="1247" spans="1:15" ht="22.05" hidden="1" customHeight="1" x14ac:dyDescent="0.2">
      <c r="A1247" s="26">
        <v>45912</v>
      </c>
      <c r="B1247" s="20" t="s">
        <v>35</v>
      </c>
      <c r="C1247" s="28"/>
      <c r="D1247" s="156" t="s">
        <v>6326</v>
      </c>
      <c r="E1247" s="250" t="s">
        <v>1044</v>
      </c>
      <c r="F1247" s="251" t="s">
        <v>78</v>
      </c>
      <c r="G1247" s="28">
        <v>11958</v>
      </c>
      <c r="H1247" s="23" t="s">
        <v>22</v>
      </c>
      <c r="I1247" s="23" t="s">
        <v>81</v>
      </c>
      <c r="J1247" s="161" t="s">
        <v>33</v>
      </c>
      <c r="K1247" s="39" t="s">
        <v>621</v>
      </c>
      <c r="M1247" s="252"/>
      <c r="N1247" s="253">
        <v>72422.679999999993</v>
      </c>
      <c r="O1247" s="114">
        <f t="shared" si="24"/>
        <v>868079.82999999961</v>
      </c>
    </row>
    <row r="1248" spans="1:15" ht="22.05" hidden="1" customHeight="1" x14ac:dyDescent="0.2">
      <c r="A1248" s="26">
        <v>45912</v>
      </c>
      <c r="B1248" s="20" t="s">
        <v>35</v>
      </c>
      <c r="C1248" s="28"/>
      <c r="D1248" s="156" t="s">
        <v>6327</v>
      </c>
      <c r="E1248" s="250" t="s">
        <v>1044</v>
      </c>
      <c r="F1248" s="251" t="s">
        <v>78</v>
      </c>
      <c r="G1248" s="28">
        <v>11959</v>
      </c>
      <c r="H1248" s="23" t="s">
        <v>22</v>
      </c>
      <c r="I1248" s="23" t="s">
        <v>81</v>
      </c>
      <c r="J1248" s="161" t="s">
        <v>33</v>
      </c>
      <c r="K1248" s="29" t="s">
        <v>1080</v>
      </c>
      <c r="M1248" s="252"/>
      <c r="N1248" s="253">
        <v>29129.49</v>
      </c>
      <c r="O1248" s="114">
        <f t="shared" si="24"/>
        <v>838950.33999999962</v>
      </c>
    </row>
    <row r="1249" spans="1:15" ht="22.05" hidden="1" customHeight="1" x14ac:dyDescent="0.2">
      <c r="A1249" s="26">
        <v>45912</v>
      </c>
      <c r="B1249" s="20" t="s">
        <v>35</v>
      </c>
      <c r="C1249" s="28">
        <v>547332</v>
      </c>
      <c r="D1249" s="156" t="s">
        <v>6328</v>
      </c>
      <c r="E1249" s="250" t="s">
        <v>94</v>
      </c>
      <c r="F1249" s="251" t="s">
        <v>99</v>
      </c>
      <c r="H1249" s="23" t="s">
        <v>22</v>
      </c>
      <c r="I1249" s="23" t="s">
        <v>103</v>
      </c>
      <c r="J1249" s="161" t="s">
        <v>94</v>
      </c>
      <c r="K1249" s="29" t="s">
        <v>620</v>
      </c>
      <c r="M1249" s="252"/>
      <c r="N1249" s="253">
        <v>99424.63</v>
      </c>
      <c r="O1249" s="114">
        <f t="shared" si="24"/>
        <v>739525.70999999961</v>
      </c>
    </row>
    <row r="1250" spans="1:15" ht="22.05" hidden="1" customHeight="1" x14ac:dyDescent="0.2">
      <c r="A1250" s="26">
        <v>45912</v>
      </c>
      <c r="B1250" s="20" t="s">
        <v>35</v>
      </c>
      <c r="C1250" s="28">
        <v>562834</v>
      </c>
      <c r="D1250" s="156"/>
      <c r="E1250" s="250" t="s">
        <v>578</v>
      </c>
      <c r="F1250" s="251" t="s">
        <v>99</v>
      </c>
      <c r="H1250" s="23" t="s">
        <v>22</v>
      </c>
      <c r="I1250" s="23" t="s">
        <v>81</v>
      </c>
      <c r="J1250" s="161" t="s">
        <v>168</v>
      </c>
      <c r="K1250" s="29" t="s">
        <v>622</v>
      </c>
      <c r="M1250" s="252"/>
      <c r="N1250" s="253">
        <v>155000</v>
      </c>
      <c r="O1250" s="114">
        <f t="shared" si="24"/>
        <v>584525.70999999961</v>
      </c>
    </row>
    <row r="1251" spans="1:15" ht="22.05" hidden="1" customHeight="1" x14ac:dyDescent="0.2">
      <c r="A1251" s="26">
        <v>45912</v>
      </c>
      <c r="B1251" s="20" t="s">
        <v>35</v>
      </c>
      <c r="C1251" s="28">
        <v>562831</v>
      </c>
      <c r="D1251" s="156"/>
      <c r="E1251" s="250" t="s">
        <v>577</v>
      </c>
      <c r="F1251" s="251" t="s">
        <v>99</v>
      </c>
      <c r="H1251" s="23" t="s">
        <v>22</v>
      </c>
      <c r="I1251" s="23" t="s">
        <v>81</v>
      </c>
      <c r="J1251" s="161" t="s">
        <v>171</v>
      </c>
      <c r="K1251" s="29" t="s">
        <v>621</v>
      </c>
      <c r="M1251" s="252"/>
      <c r="N1251" s="597">
        <v>294000</v>
      </c>
      <c r="O1251" s="114">
        <f t="shared" si="24"/>
        <v>290525.70999999961</v>
      </c>
    </row>
    <row r="1252" spans="1:15" ht="22.05" hidden="1" customHeight="1" x14ac:dyDescent="0.2">
      <c r="A1252" s="26">
        <v>45912</v>
      </c>
      <c r="B1252" s="20" t="s">
        <v>35</v>
      </c>
      <c r="C1252" s="28">
        <v>562827</v>
      </c>
      <c r="D1252" s="156" t="s">
        <v>6329</v>
      </c>
      <c r="E1252" s="250" t="s">
        <v>6330</v>
      </c>
      <c r="F1252" s="251" t="s">
        <v>99</v>
      </c>
      <c r="H1252" s="23" t="s">
        <v>22</v>
      </c>
      <c r="I1252" s="23" t="s">
        <v>56</v>
      </c>
      <c r="J1252" s="161" t="s">
        <v>88</v>
      </c>
      <c r="K1252" s="29" t="s">
        <v>2617</v>
      </c>
      <c r="M1252" s="252"/>
      <c r="N1252" s="253">
        <v>41760</v>
      </c>
      <c r="O1252" s="114">
        <f t="shared" si="24"/>
        <v>248765.70999999961</v>
      </c>
    </row>
    <row r="1253" spans="1:15" ht="22.05" hidden="1" customHeight="1" x14ac:dyDescent="0.2">
      <c r="A1253" s="26">
        <v>45912</v>
      </c>
      <c r="B1253" s="20" t="s">
        <v>35</v>
      </c>
      <c r="C1253" s="28">
        <v>624037</v>
      </c>
      <c r="D1253" s="156"/>
      <c r="E1253" s="250" t="s">
        <v>577</v>
      </c>
      <c r="F1253" s="251" t="s">
        <v>99</v>
      </c>
      <c r="H1253" s="23" t="s">
        <v>22</v>
      </c>
      <c r="I1253" s="23" t="s">
        <v>81</v>
      </c>
      <c r="J1253" s="161" t="s">
        <v>171</v>
      </c>
      <c r="K1253" s="29" t="s">
        <v>621</v>
      </c>
      <c r="M1253" s="252"/>
      <c r="N1253" s="597">
        <v>5000</v>
      </c>
      <c r="O1253" s="114">
        <f t="shared" si="24"/>
        <v>243765.70999999961</v>
      </c>
    </row>
    <row r="1254" spans="1:15" ht="22.05" hidden="1" customHeight="1" x14ac:dyDescent="0.2">
      <c r="A1254" s="26">
        <v>45912</v>
      </c>
      <c r="B1254" s="20" t="s">
        <v>35</v>
      </c>
      <c r="C1254" s="28">
        <v>657805</v>
      </c>
      <c r="D1254" s="156"/>
      <c r="E1254" s="250" t="s">
        <v>6331</v>
      </c>
      <c r="F1254" s="251" t="s">
        <v>99</v>
      </c>
      <c r="H1254" s="23" t="s">
        <v>22</v>
      </c>
      <c r="I1254" s="23" t="s">
        <v>103</v>
      </c>
      <c r="J1254" s="161" t="s">
        <v>93</v>
      </c>
      <c r="K1254" s="29" t="s">
        <v>1112</v>
      </c>
      <c r="M1254" s="252"/>
      <c r="N1254" s="253">
        <v>1420</v>
      </c>
      <c r="O1254" s="114">
        <f t="shared" si="24"/>
        <v>242345.70999999961</v>
      </c>
    </row>
    <row r="1255" spans="1:15" ht="22.05" hidden="1" customHeight="1" x14ac:dyDescent="0.2">
      <c r="A1255" s="26">
        <v>45912</v>
      </c>
      <c r="B1255" s="20" t="s">
        <v>35</v>
      </c>
      <c r="C1255" s="28">
        <v>703317</v>
      </c>
      <c r="D1255" s="156" t="s">
        <v>6332</v>
      </c>
      <c r="E1255" s="250" t="s">
        <v>6333</v>
      </c>
      <c r="F1255" s="251" t="s">
        <v>99</v>
      </c>
      <c r="H1255" s="23" t="s">
        <v>22</v>
      </c>
      <c r="I1255" s="23" t="s">
        <v>56</v>
      </c>
      <c r="J1255" s="161" t="s">
        <v>88</v>
      </c>
      <c r="K1255" s="29" t="s">
        <v>1770</v>
      </c>
      <c r="M1255" s="252"/>
      <c r="N1255" s="253">
        <v>13218.56</v>
      </c>
      <c r="O1255" s="114">
        <f t="shared" si="24"/>
        <v>229127.14999999962</v>
      </c>
    </row>
    <row r="1256" spans="1:15" ht="22.05" hidden="1" customHeight="1" x14ac:dyDescent="0.2">
      <c r="A1256" s="26">
        <v>45912</v>
      </c>
      <c r="B1256" s="20" t="s">
        <v>35</v>
      </c>
      <c r="C1256" s="28">
        <v>703325</v>
      </c>
      <c r="D1256" s="156" t="s">
        <v>6334</v>
      </c>
      <c r="E1256" s="250" t="s">
        <v>6335</v>
      </c>
      <c r="F1256" s="251" t="s">
        <v>99</v>
      </c>
      <c r="H1256" s="23" t="s">
        <v>22</v>
      </c>
      <c r="I1256" s="23" t="s">
        <v>103</v>
      </c>
      <c r="J1256" s="161" t="s">
        <v>93</v>
      </c>
      <c r="K1256" s="29" t="s">
        <v>5527</v>
      </c>
      <c r="M1256" s="252"/>
      <c r="N1256" s="253">
        <v>2222</v>
      </c>
      <c r="O1256" s="114">
        <f t="shared" si="24"/>
        <v>226905.14999999962</v>
      </c>
    </row>
    <row r="1257" spans="1:15" ht="22.05" hidden="1" customHeight="1" x14ac:dyDescent="0.2">
      <c r="A1257" s="26">
        <v>45912</v>
      </c>
      <c r="B1257" s="20" t="s">
        <v>35</v>
      </c>
      <c r="C1257" s="28">
        <v>703261</v>
      </c>
      <c r="D1257" s="156" t="s">
        <v>6336</v>
      </c>
      <c r="E1257" s="250" t="s">
        <v>6337</v>
      </c>
      <c r="F1257" s="251" t="s">
        <v>99</v>
      </c>
      <c r="H1257" s="23" t="s">
        <v>22</v>
      </c>
      <c r="I1257" s="23" t="s">
        <v>103</v>
      </c>
      <c r="J1257" s="161" t="s">
        <v>95</v>
      </c>
      <c r="K1257" s="29" t="s">
        <v>5528</v>
      </c>
      <c r="M1257" s="252"/>
      <c r="N1257" s="253">
        <v>16486.48</v>
      </c>
      <c r="O1257" s="114">
        <f t="shared" si="24"/>
        <v>210418.66999999961</v>
      </c>
    </row>
    <row r="1258" spans="1:15" ht="22.05" hidden="1" customHeight="1" x14ac:dyDescent="0.2">
      <c r="A1258" s="26">
        <v>45912</v>
      </c>
      <c r="B1258" s="20" t="s">
        <v>35</v>
      </c>
      <c r="C1258" s="28">
        <v>703262</v>
      </c>
      <c r="D1258" s="156" t="s">
        <v>6338</v>
      </c>
      <c r="E1258" s="250" t="s">
        <v>6339</v>
      </c>
      <c r="F1258" s="251" t="s">
        <v>99</v>
      </c>
      <c r="H1258" s="23" t="s">
        <v>22</v>
      </c>
      <c r="I1258" s="23" t="s">
        <v>56</v>
      </c>
      <c r="J1258" s="161" t="s">
        <v>188</v>
      </c>
      <c r="K1258" s="29" t="s">
        <v>1113</v>
      </c>
      <c r="M1258" s="252"/>
      <c r="N1258" s="253">
        <v>2900</v>
      </c>
      <c r="O1258" s="114">
        <f t="shared" si="24"/>
        <v>207518.66999999961</v>
      </c>
    </row>
    <row r="1259" spans="1:15" ht="22.05" hidden="1" customHeight="1" x14ac:dyDescent="0.2">
      <c r="A1259" s="26">
        <v>45912</v>
      </c>
      <c r="B1259" s="20" t="s">
        <v>35</v>
      </c>
      <c r="C1259" s="28">
        <v>703257</v>
      </c>
      <c r="D1259" s="156" t="s">
        <v>6340</v>
      </c>
      <c r="E1259" s="250" t="s">
        <v>6341</v>
      </c>
      <c r="F1259" s="251" t="s">
        <v>99</v>
      </c>
      <c r="H1259" s="23" t="s">
        <v>22</v>
      </c>
      <c r="I1259" s="23" t="s">
        <v>103</v>
      </c>
      <c r="J1259" s="161" t="s">
        <v>93</v>
      </c>
      <c r="K1259" s="29" t="s">
        <v>627</v>
      </c>
      <c r="M1259" s="252"/>
      <c r="N1259" s="253">
        <v>18052</v>
      </c>
      <c r="O1259" s="114">
        <f t="shared" si="24"/>
        <v>189466.66999999961</v>
      </c>
    </row>
    <row r="1260" spans="1:15" ht="22.05" hidden="1" customHeight="1" x14ac:dyDescent="0.2">
      <c r="A1260" s="26">
        <v>45912</v>
      </c>
      <c r="B1260" s="20" t="s">
        <v>35</v>
      </c>
      <c r="C1260" s="28">
        <v>703323</v>
      </c>
      <c r="D1260" s="156" t="s">
        <v>6342</v>
      </c>
      <c r="E1260" s="250" t="s">
        <v>1757</v>
      </c>
      <c r="F1260" s="251" t="s">
        <v>99</v>
      </c>
      <c r="H1260" s="23" t="s">
        <v>22</v>
      </c>
      <c r="I1260" s="23" t="s">
        <v>103</v>
      </c>
      <c r="J1260" s="161" t="s">
        <v>93</v>
      </c>
      <c r="K1260" s="29" t="s">
        <v>632</v>
      </c>
      <c r="M1260" s="252"/>
      <c r="N1260" s="253">
        <v>30000</v>
      </c>
      <c r="O1260" s="114">
        <f t="shared" si="24"/>
        <v>159466.66999999961</v>
      </c>
    </row>
    <row r="1261" spans="1:15" ht="22.05" hidden="1" customHeight="1" x14ac:dyDescent="0.2">
      <c r="A1261" s="26">
        <v>45912</v>
      </c>
      <c r="B1261" s="20" t="s">
        <v>35</v>
      </c>
      <c r="C1261" s="28">
        <v>703265</v>
      </c>
      <c r="D1261" s="156" t="s">
        <v>6343</v>
      </c>
      <c r="E1261" s="250" t="s">
        <v>2606</v>
      </c>
      <c r="F1261" s="251" t="s">
        <v>99</v>
      </c>
      <c r="H1261" s="23" t="s">
        <v>22</v>
      </c>
      <c r="I1261" s="23" t="s">
        <v>56</v>
      </c>
      <c r="J1261" s="161" t="s">
        <v>116</v>
      </c>
      <c r="K1261" s="29" t="s">
        <v>6352</v>
      </c>
      <c r="M1261" s="252"/>
      <c r="N1261" s="253">
        <v>7004</v>
      </c>
      <c r="O1261" s="114">
        <f t="shared" si="24"/>
        <v>152462.66999999961</v>
      </c>
    </row>
    <row r="1262" spans="1:15" ht="22.05" hidden="1" customHeight="1" x14ac:dyDescent="0.2">
      <c r="A1262" s="26">
        <v>45912</v>
      </c>
      <c r="B1262" s="20" t="s">
        <v>35</v>
      </c>
      <c r="C1262" s="28">
        <v>703260</v>
      </c>
      <c r="D1262" s="156" t="s">
        <v>6344</v>
      </c>
      <c r="E1262" s="250" t="s">
        <v>2578</v>
      </c>
      <c r="F1262" s="251" t="s">
        <v>99</v>
      </c>
      <c r="H1262" s="23" t="s">
        <v>22</v>
      </c>
      <c r="I1262" s="23" t="s">
        <v>103</v>
      </c>
      <c r="J1262" s="161" t="s">
        <v>95</v>
      </c>
      <c r="K1262" s="29" t="s">
        <v>2618</v>
      </c>
      <c r="M1262" s="252"/>
      <c r="N1262" s="253">
        <v>8177.02</v>
      </c>
      <c r="O1262" s="114">
        <f t="shared" si="24"/>
        <v>144285.64999999962</v>
      </c>
    </row>
    <row r="1263" spans="1:15" ht="22.05" hidden="1" customHeight="1" x14ac:dyDescent="0.2">
      <c r="A1263" s="26">
        <v>45912</v>
      </c>
      <c r="B1263" s="20" t="s">
        <v>35</v>
      </c>
      <c r="C1263" s="28">
        <v>703263</v>
      </c>
      <c r="D1263" s="156" t="s">
        <v>6345</v>
      </c>
      <c r="E1263" s="250" t="s">
        <v>2589</v>
      </c>
      <c r="F1263" s="251" t="s">
        <v>99</v>
      </c>
      <c r="H1263" s="23" t="s">
        <v>22</v>
      </c>
      <c r="I1263" s="23" t="s">
        <v>103</v>
      </c>
      <c r="J1263" s="161" t="s">
        <v>93</v>
      </c>
      <c r="K1263" s="29" t="s">
        <v>2619</v>
      </c>
      <c r="M1263" s="252"/>
      <c r="N1263" s="253">
        <v>7960</v>
      </c>
      <c r="O1263" s="114">
        <f t="shared" si="24"/>
        <v>136325.64999999962</v>
      </c>
    </row>
    <row r="1264" spans="1:15" ht="22.05" hidden="1" customHeight="1" x14ac:dyDescent="0.2">
      <c r="A1264" s="26">
        <v>45912</v>
      </c>
      <c r="B1264" s="20" t="s">
        <v>35</v>
      </c>
      <c r="C1264" s="28">
        <v>703320</v>
      </c>
      <c r="D1264" s="156" t="s">
        <v>6346</v>
      </c>
      <c r="E1264" s="250" t="s">
        <v>5579</v>
      </c>
      <c r="F1264" s="251" t="s">
        <v>99</v>
      </c>
      <c r="H1264" s="23" t="s">
        <v>22</v>
      </c>
      <c r="I1264" s="23" t="s">
        <v>55</v>
      </c>
      <c r="J1264" s="161" t="s">
        <v>73</v>
      </c>
      <c r="K1264" s="29" t="s">
        <v>5530</v>
      </c>
      <c r="M1264" s="252"/>
      <c r="N1264" s="253">
        <v>4430</v>
      </c>
      <c r="O1264" s="114">
        <f t="shared" ref="O1264:O1327" si="25">O1263+M1264-N1264</f>
        <v>131895.64999999962</v>
      </c>
    </row>
    <row r="1265" spans="1:15" ht="22.05" hidden="1" customHeight="1" x14ac:dyDescent="0.2">
      <c r="A1265" s="26">
        <v>45912</v>
      </c>
      <c r="B1265" s="20" t="s">
        <v>35</v>
      </c>
      <c r="C1265" s="28">
        <v>703322</v>
      </c>
      <c r="D1265" s="156"/>
      <c r="E1265" s="250" t="s">
        <v>578</v>
      </c>
      <c r="F1265" s="251" t="s">
        <v>99</v>
      </c>
      <c r="H1265" s="23" t="s">
        <v>22</v>
      </c>
      <c r="I1265" s="23" t="s">
        <v>81</v>
      </c>
      <c r="J1265" s="161" t="s">
        <v>168</v>
      </c>
      <c r="K1265" s="29" t="s">
        <v>622</v>
      </c>
      <c r="M1265" s="252"/>
      <c r="N1265" s="253">
        <v>60000</v>
      </c>
      <c r="O1265" s="114">
        <f t="shared" si="25"/>
        <v>71895.649999999616</v>
      </c>
    </row>
    <row r="1266" spans="1:15" ht="22.05" hidden="1" customHeight="1" x14ac:dyDescent="0.2">
      <c r="A1266" s="26">
        <v>45912</v>
      </c>
      <c r="B1266" s="20" t="s">
        <v>35</v>
      </c>
      <c r="C1266" s="28">
        <v>5402407617</v>
      </c>
      <c r="D1266" s="156"/>
      <c r="E1266" s="250" t="s">
        <v>597</v>
      </c>
      <c r="F1266" s="251" t="s">
        <v>99</v>
      </c>
      <c r="H1266" s="23" t="s">
        <v>21</v>
      </c>
      <c r="I1266" s="23" t="s">
        <v>81</v>
      </c>
      <c r="J1266" s="161" t="s">
        <v>168</v>
      </c>
      <c r="K1266" s="29" t="s">
        <v>622</v>
      </c>
      <c r="M1266" s="252">
        <v>8300</v>
      </c>
      <c r="N1266" s="253"/>
      <c r="O1266" s="114">
        <f t="shared" si="25"/>
        <v>80195.649999999616</v>
      </c>
    </row>
    <row r="1267" spans="1:15" ht="22.05" hidden="1" customHeight="1" x14ac:dyDescent="0.2">
      <c r="A1267" s="26">
        <v>45912</v>
      </c>
      <c r="B1267" s="20" t="s">
        <v>35</v>
      </c>
      <c r="C1267" s="28">
        <v>792761</v>
      </c>
      <c r="D1267" s="156"/>
      <c r="E1267" s="250" t="s">
        <v>567</v>
      </c>
      <c r="F1267" s="251" t="s">
        <v>99</v>
      </c>
      <c r="H1267" s="23" t="s">
        <v>22</v>
      </c>
      <c r="I1267" s="23" t="s">
        <v>81</v>
      </c>
      <c r="J1267" s="161" t="s">
        <v>177</v>
      </c>
      <c r="K1267" s="29" t="s">
        <v>613</v>
      </c>
      <c r="M1267" s="252"/>
      <c r="N1267" s="597">
        <v>8233</v>
      </c>
      <c r="O1267" s="114">
        <f t="shared" si="25"/>
        <v>71962.649999999616</v>
      </c>
    </row>
    <row r="1268" spans="1:15" ht="22.05" hidden="1" customHeight="1" x14ac:dyDescent="0.2">
      <c r="A1268" s="26">
        <v>45913</v>
      </c>
      <c r="B1268" s="20" t="s">
        <v>35</v>
      </c>
      <c r="C1268" s="28">
        <v>154357</v>
      </c>
      <c r="D1268" s="156" t="s">
        <v>6322</v>
      </c>
      <c r="E1268" s="250" t="s">
        <v>6266</v>
      </c>
      <c r="F1268" s="251" t="s">
        <v>99</v>
      </c>
      <c r="H1268" s="23" t="s">
        <v>22</v>
      </c>
      <c r="I1268" s="23" t="s">
        <v>55</v>
      </c>
      <c r="J1268" s="161" t="s">
        <v>70</v>
      </c>
      <c r="K1268" s="29" t="s">
        <v>1114</v>
      </c>
      <c r="M1268" s="252"/>
      <c r="N1268" s="253">
        <v>10000</v>
      </c>
      <c r="O1268" s="114">
        <f t="shared" si="25"/>
        <v>61962.649999999616</v>
      </c>
    </row>
    <row r="1269" spans="1:15" ht="22.05" hidden="1" customHeight="1" x14ac:dyDescent="0.2">
      <c r="A1269" s="26">
        <v>45913</v>
      </c>
      <c r="B1269" s="20" t="s">
        <v>35</v>
      </c>
      <c r="C1269" s="28">
        <v>156655</v>
      </c>
      <c r="D1269" s="156" t="s">
        <v>6322</v>
      </c>
      <c r="E1269" s="250" t="s">
        <v>6323</v>
      </c>
      <c r="F1269" s="251" t="s">
        <v>99</v>
      </c>
      <c r="H1269" s="23" t="s">
        <v>22</v>
      </c>
      <c r="I1269" s="23" t="s">
        <v>55</v>
      </c>
      <c r="J1269" s="161" t="s">
        <v>70</v>
      </c>
      <c r="K1269" s="29" t="s">
        <v>851</v>
      </c>
      <c r="M1269" s="252"/>
      <c r="N1269" s="253">
        <v>35112.589999999997</v>
      </c>
      <c r="O1269" s="114">
        <f t="shared" si="25"/>
        <v>26850.059999999619</v>
      </c>
    </row>
    <row r="1270" spans="1:15" ht="22.05" hidden="1" customHeight="1" x14ac:dyDescent="0.2">
      <c r="A1270" s="26">
        <v>45913</v>
      </c>
      <c r="B1270" s="20" t="s">
        <v>35</v>
      </c>
      <c r="C1270" s="28">
        <v>416387</v>
      </c>
      <c r="D1270" s="156"/>
      <c r="E1270" s="250" t="s">
        <v>578</v>
      </c>
      <c r="F1270" s="251" t="s">
        <v>99</v>
      </c>
      <c r="H1270" s="23" t="s">
        <v>22</v>
      </c>
      <c r="I1270" s="23" t="s">
        <v>81</v>
      </c>
      <c r="J1270" s="161" t="s">
        <v>168</v>
      </c>
      <c r="K1270" s="29" t="s">
        <v>622</v>
      </c>
      <c r="M1270" s="252"/>
      <c r="N1270" s="253">
        <v>10850.06</v>
      </c>
      <c r="O1270" s="114">
        <f t="shared" si="25"/>
        <v>15999.99999999962</v>
      </c>
    </row>
    <row r="1271" spans="1:15" ht="22.05" hidden="1" customHeight="1" x14ac:dyDescent="0.2">
      <c r="A1271" s="26">
        <v>45915</v>
      </c>
      <c r="B1271" s="20" t="s">
        <v>35</v>
      </c>
      <c r="C1271" s="28">
        <v>279815</v>
      </c>
      <c r="D1271" s="156"/>
      <c r="E1271" s="250" t="s">
        <v>6347</v>
      </c>
      <c r="F1271" s="251" t="s">
        <v>99</v>
      </c>
      <c r="H1271" s="23" t="s">
        <v>22</v>
      </c>
      <c r="I1271" s="23" t="s">
        <v>103</v>
      </c>
      <c r="J1271" s="161" t="s">
        <v>95</v>
      </c>
      <c r="K1271" s="29" t="s">
        <v>631</v>
      </c>
      <c r="M1271" s="252"/>
      <c r="N1271" s="253">
        <v>7500</v>
      </c>
      <c r="O1271" s="114">
        <f t="shared" si="25"/>
        <v>8499.9999999996198</v>
      </c>
    </row>
    <row r="1272" spans="1:15" ht="22.05" hidden="1" customHeight="1" x14ac:dyDescent="0.2">
      <c r="A1272" s="26">
        <v>45915</v>
      </c>
      <c r="B1272" s="20" t="s">
        <v>35</v>
      </c>
      <c r="C1272" s="28">
        <v>3020159</v>
      </c>
      <c r="D1272" s="156"/>
      <c r="E1272" s="250" t="s">
        <v>569</v>
      </c>
      <c r="F1272" s="251" t="s">
        <v>99</v>
      </c>
      <c r="H1272" s="23" t="s">
        <v>21</v>
      </c>
      <c r="I1272" s="23" t="s">
        <v>28</v>
      </c>
      <c r="J1272" s="161" t="s">
        <v>30</v>
      </c>
      <c r="K1272" s="29" t="s">
        <v>6353</v>
      </c>
      <c r="M1272" s="252">
        <v>528700</v>
      </c>
      <c r="N1272" s="253"/>
      <c r="O1272" s="114">
        <f t="shared" si="25"/>
        <v>537199.99999999965</v>
      </c>
    </row>
    <row r="1273" spans="1:15" ht="22.05" hidden="1" customHeight="1" x14ac:dyDescent="0.2">
      <c r="A1273" s="26">
        <v>45915</v>
      </c>
      <c r="B1273" s="20" t="s">
        <v>35</v>
      </c>
      <c r="C1273" s="28">
        <v>499438</v>
      </c>
      <c r="D1273" s="250"/>
      <c r="E1273" s="250" t="s">
        <v>574</v>
      </c>
      <c r="F1273" s="251" t="s">
        <v>99</v>
      </c>
      <c r="H1273" s="23" t="s">
        <v>22</v>
      </c>
      <c r="I1273" s="23" t="s">
        <v>55</v>
      </c>
      <c r="J1273" s="161" t="s">
        <v>70</v>
      </c>
      <c r="K1273" s="39" t="s">
        <v>851</v>
      </c>
      <c r="M1273" s="252"/>
      <c r="N1273" s="253">
        <v>500000</v>
      </c>
      <c r="O1273" s="114">
        <f t="shared" si="25"/>
        <v>37199.999999999651</v>
      </c>
    </row>
    <row r="1274" spans="1:15" ht="22.05" hidden="1" customHeight="1" x14ac:dyDescent="0.2">
      <c r="A1274" s="26">
        <v>45915</v>
      </c>
      <c r="B1274" s="20" t="s">
        <v>35</v>
      </c>
      <c r="C1274" s="28">
        <v>509522</v>
      </c>
      <c r="D1274" s="156"/>
      <c r="E1274" s="250" t="s">
        <v>1066</v>
      </c>
      <c r="F1274" s="251" t="s">
        <v>99</v>
      </c>
      <c r="H1274" s="23" t="s">
        <v>21</v>
      </c>
      <c r="I1274" s="23" t="s">
        <v>81</v>
      </c>
      <c r="J1274" s="161" t="s">
        <v>171</v>
      </c>
      <c r="K1274" s="29" t="s">
        <v>621</v>
      </c>
      <c r="M1274" s="581">
        <v>15000</v>
      </c>
      <c r="N1274" s="253"/>
      <c r="O1274" s="114">
        <f t="shared" si="25"/>
        <v>52199.999999999651</v>
      </c>
    </row>
    <row r="1275" spans="1:15" ht="22.05" hidden="1" customHeight="1" x14ac:dyDescent="0.2">
      <c r="A1275" s="26">
        <v>45915</v>
      </c>
      <c r="B1275" s="20" t="s">
        <v>35</v>
      </c>
      <c r="C1275" s="28">
        <v>513715</v>
      </c>
      <c r="D1275" s="156" t="s">
        <v>6348</v>
      </c>
      <c r="E1275" s="250" t="s">
        <v>6349</v>
      </c>
      <c r="F1275" s="251" t="s">
        <v>99</v>
      </c>
      <c r="H1275" s="23" t="s">
        <v>22</v>
      </c>
      <c r="I1275" s="23" t="s">
        <v>55</v>
      </c>
      <c r="J1275" s="161" t="s">
        <v>70</v>
      </c>
      <c r="K1275" s="29" t="s">
        <v>2616</v>
      </c>
      <c r="M1275" s="252"/>
      <c r="N1275" s="253">
        <v>48605</v>
      </c>
      <c r="O1275" s="114">
        <f t="shared" si="25"/>
        <v>3594.9999999996508</v>
      </c>
    </row>
    <row r="1276" spans="1:15" ht="22.05" hidden="1" customHeight="1" x14ac:dyDescent="0.2">
      <c r="A1276" s="26">
        <v>45915</v>
      </c>
      <c r="B1276" s="20" t="s">
        <v>35</v>
      </c>
      <c r="C1276" s="28">
        <v>537226</v>
      </c>
      <c r="D1276" s="156"/>
      <c r="E1276" s="250" t="s">
        <v>1066</v>
      </c>
      <c r="F1276" s="251" t="s">
        <v>99</v>
      </c>
      <c r="H1276" s="23" t="s">
        <v>21</v>
      </c>
      <c r="I1276" s="23" t="s">
        <v>81</v>
      </c>
      <c r="J1276" s="161" t="s">
        <v>171</v>
      </c>
      <c r="K1276" s="29" t="s">
        <v>621</v>
      </c>
      <c r="M1276" s="581">
        <v>11000</v>
      </c>
      <c r="N1276" s="253"/>
      <c r="O1276" s="114">
        <f t="shared" si="25"/>
        <v>14594.999999999651</v>
      </c>
    </row>
    <row r="1277" spans="1:15" ht="22.05" hidden="1" customHeight="1" x14ac:dyDescent="0.2">
      <c r="A1277" s="26">
        <v>45915</v>
      </c>
      <c r="B1277" s="20" t="s">
        <v>35</v>
      </c>
      <c r="C1277" s="28">
        <v>543041</v>
      </c>
      <c r="D1277" s="156" t="s">
        <v>6350</v>
      </c>
      <c r="E1277" s="250" t="s">
        <v>6351</v>
      </c>
      <c r="F1277" s="251" t="s">
        <v>99</v>
      </c>
      <c r="H1277" s="23" t="s">
        <v>22</v>
      </c>
      <c r="I1277" s="23" t="s">
        <v>55</v>
      </c>
      <c r="J1277" s="161" t="s">
        <v>70</v>
      </c>
      <c r="K1277" s="29" t="s">
        <v>2616</v>
      </c>
      <c r="M1277" s="252"/>
      <c r="N1277" s="253">
        <v>13928.4</v>
      </c>
      <c r="O1277" s="114">
        <f t="shared" si="25"/>
        <v>666.59999999965112</v>
      </c>
    </row>
    <row r="1278" spans="1:15" ht="22.05" hidden="1" customHeight="1" x14ac:dyDescent="0.2">
      <c r="A1278" s="26">
        <v>45916</v>
      </c>
      <c r="B1278" s="20" t="s">
        <v>35</v>
      </c>
      <c r="C1278" s="28">
        <v>93290</v>
      </c>
      <c r="D1278" s="156"/>
      <c r="E1278" s="250" t="s">
        <v>569</v>
      </c>
      <c r="F1278" s="251" t="s">
        <v>99</v>
      </c>
      <c r="H1278" s="23" t="s">
        <v>21</v>
      </c>
      <c r="I1278" s="23" t="s">
        <v>28</v>
      </c>
      <c r="J1278" s="161" t="s">
        <v>30</v>
      </c>
      <c r="K1278" s="29" t="s">
        <v>6354</v>
      </c>
      <c r="M1278" s="252">
        <v>100000</v>
      </c>
      <c r="N1278" s="253"/>
      <c r="O1278" s="114">
        <f t="shared" si="25"/>
        <v>100666.59999999966</v>
      </c>
    </row>
    <row r="1279" spans="1:15" ht="22.05" hidden="1" customHeight="1" x14ac:dyDescent="0.2">
      <c r="A1279" s="26">
        <v>45916</v>
      </c>
      <c r="B1279" s="20" t="s">
        <v>35</v>
      </c>
      <c r="C1279" s="28">
        <v>104552</v>
      </c>
      <c r="D1279" s="156"/>
      <c r="E1279" s="250" t="s">
        <v>29</v>
      </c>
      <c r="F1279" s="251" t="s">
        <v>99</v>
      </c>
      <c r="H1279" s="23" t="s">
        <v>22</v>
      </c>
      <c r="I1279" s="23" t="s">
        <v>81</v>
      </c>
      <c r="J1279" s="161" t="s">
        <v>171</v>
      </c>
      <c r="K1279" s="29" t="s">
        <v>621</v>
      </c>
      <c r="M1279" s="252"/>
      <c r="N1279" s="597">
        <v>100000</v>
      </c>
      <c r="O1279" s="114">
        <f t="shared" si="25"/>
        <v>666.59999999965657</v>
      </c>
    </row>
    <row r="1280" spans="1:15" ht="22.05" hidden="1" customHeight="1" x14ac:dyDescent="0.2">
      <c r="A1280" s="26">
        <v>45917</v>
      </c>
      <c r="B1280" s="20" t="s">
        <v>35</v>
      </c>
      <c r="C1280" s="28">
        <v>420042</v>
      </c>
      <c r="D1280" s="156"/>
      <c r="E1280" s="250" t="s">
        <v>569</v>
      </c>
      <c r="F1280" s="251" t="s">
        <v>79</v>
      </c>
      <c r="H1280" s="23" t="s">
        <v>21</v>
      </c>
      <c r="I1280" s="23" t="s">
        <v>28</v>
      </c>
      <c r="J1280" s="161" t="s">
        <v>30</v>
      </c>
      <c r="K1280" s="29" t="s">
        <v>6888</v>
      </c>
      <c r="M1280" s="252">
        <v>231990</v>
      </c>
      <c r="N1280" s="253"/>
      <c r="O1280" s="114">
        <f t="shared" si="25"/>
        <v>232656.59999999966</v>
      </c>
    </row>
    <row r="1281" spans="1:15" ht="22.05" hidden="1" customHeight="1" x14ac:dyDescent="0.2">
      <c r="A1281" s="26">
        <v>45917</v>
      </c>
      <c r="B1281" s="20" t="s">
        <v>35</v>
      </c>
      <c r="C1281" s="28">
        <v>105650</v>
      </c>
      <c r="D1281" s="156"/>
      <c r="E1281" s="250" t="s">
        <v>577</v>
      </c>
      <c r="F1281" s="251" t="s">
        <v>99</v>
      </c>
      <c r="H1281" s="23" t="s">
        <v>22</v>
      </c>
      <c r="I1281" s="23" t="s">
        <v>81</v>
      </c>
      <c r="J1281" s="161" t="s">
        <v>171</v>
      </c>
      <c r="K1281" s="29" t="s">
        <v>621</v>
      </c>
      <c r="M1281" s="252"/>
      <c r="N1281" s="597">
        <v>22000</v>
      </c>
      <c r="O1281" s="114">
        <f t="shared" si="25"/>
        <v>210656.59999999966</v>
      </c>
    </row>
    <row r="1282" spans="1:15" ht="22.05" hidden="1" customHeight="1" x14ac:dyDescent="0.2">
      <c r="A1282" s="26">
        <v>45917</v>
      </c>
      <c r="B1282" s="20" t="s">
        <v>35</v>
      </c>
      <c r="C1282" s="28">
        <v>105652</v>
      </c>
      <c r="D1282" s="156"/>
      <c r="E1282" s="250" t="s">
        <v>577</v>
      </c>
      <c r="F1282" s="251" t="s">
        <v>99</v>
      </c>
      <c r="H1282" s="23" t="s">
        <v>22</v>
      </c>
      <c r="I1282" s="23" t="s">
        <v>81</v>
      </c>
      <c r="J1282" s="161" t="s">
        <v>182</v>
      </c>
      <c r="K1282" s="29" t="s">
        <v>616</v>
      </c>
      <c r="M1282" s="252"/>
      <c r="N1282" s="253">
        <v>4500</v>
      </c>
      <c r="O1282" s="114">
        <f t="shared" si="25"/>
        <v>206156.59999999966</v>
      </c>
    </row>
    <row r="1283" spans="1:15" ht="22.05" hidden="1" customHeight="1" x14ac:dyDescent="0.2">
      <c r="A1283" s="26">
        <v>45917</v>
      </c>
      <c r="B1283" s="20" t="s">
        <v>35</v>
      </c>
      <c r="C1283" s="28">
        <v>105649</v>
      </c>
      <c r="D1283" s="156"/>
      <c r="E1283" s="250" t="s">
        <v>577</v>
      </c>
      <c r="F1283" s="251" t="s">
        <v>99</v>
      </c>
      <c r="H1283" s="23" t="s">
        <v>22</v>
      </c>
      <c r="I1283" s="23" t="s">
        <v>81</v>
      </c>
      <c r="J1283" s="161" t="s">
        <v>179</v>
      </c>
      <c r="K1283" s="29" t="s">
        <v>617</v>
      </c>
      <c r="M1283" s="252"/>
      <c r="N1283" s="253">
        <v>4500</v>
      </c>
      <c r="O1283" s="114">
        <f t="shared" si="25"/>
        <v>201656.59999999966</v>
      </c>
    </row>
    <row r="1284" spans="1:15" ht="22.05" hidden="1" customHeight="1" x14ac:dyDescent="0.2">
      <c r="A1284" s="26">
        <v>45917</v>
      </c>
      <c r="B1284" s="20" t="s">
        <v>35</v>
      </c>
      <c r="C1284" s="28">
        <v>112156</v>
      </c>
      <c r="D1284" s="156"/>
      <c r="E1284" s="250" t="s">
        <v>3299</v>
      </c>
      <c r="F1284" s="251" t="s">
        <v>99</v>
      </c>
      <c r="H1284" s="23" t="s">
        <v>22</v>
      </c>
      <c r="I1284" s="23" t="s">
        <v>56</v>
      </c>
      <c r="J1284" s="161" t="s">
        <v>8786</v>
      </c>
      <c r="K1284" s="29" t="s">
        <v>1894</v>
      </c>
      <c r="M1284" s="252"/>
      <c r="N1284" s="253">
        <v>11113</v>
      </c>
      <c r="O1284" s="114">
        <f t="shared" si="25"/>
        <v>190543.59999999966</v>
      </c>
    </row>
    <row r="1285" spans="1:15" ht="22.05" hidden="1" customHeight="1" x14ac:dyDescent="0.2">
      <c r="A1285" s="26">
        <v>45917</v>
      </c>
      <c r="B1285" s="20" t="s">
        <v>35</v>
      </c>
      <c r="C1285" s="28">
        <v>119316</v>
      </c>
      <c r="D1285" s="156"/>
      <c r="E1285" s="250" t="s">
        <v>603</v>
      </c>
      <c r="F1285" s="251" t="s">
        <v>99</v>
      </c>
      <c r="H1285" s="23" t="s">
        <v>22</v>
      </c>
      <c r="I1285" s="23" t="s">
        <v>56</v>
      </c>
      <c r="J1285" s="161" t="s">
        <v>89</v>
      </c>
      <c r="K1285" s="29" t="s">
        <v>636</v>
      </c>
      <c r="M1285" s="252"/>
      <c r="N1285" s="253">
        <v>93008.1</v>
      </c>
      <c r="O1285" s="114">
        <f t="shared" si="25"/>
        <v>97535.499999999651</v>
      </c>
    </row>
    <row r="1286" spans="1:15" ht="22.05" hidden="1" customHeight="1" x14ac:dyDescent="0.2">
      <c r="A1286" s="26">
        <v>45917</v>
      </c>
      <c r="B1286" s="20" t="s">
        <v>35</v>
      </c>
      <c r="C1286" s="28">
        <v>124270</v>
      </c>
      <c r="D1286" s="156"/>
      <c r="E1286" s="250" t="s">
        <v>603</v>
      </c>
      <c r="F1286" s="251" t="s">
        <v>99</v>
      </c>
      <c r="H1286" s="23" t="s">
        <v>22</v>
      </c>
      <c r="I1286" s="23" t="s">
        <v>56</v>
      </c>
      <c r="J1286" s="161" t="s">
        <v>89</v>
      </c>
      <c r="K1286" s="29" t="s">
        <v>636</v>
      </c>
      <c r="M1286" s="252"/>
      <c r="N1286" s="253">
        <v>57941.69</v>
      </c>
      <c r="O1286" s="114">
        <f t="shared" si="25"/>
        <v>39593.809999999648</v>
      </c>
    </row>
    <row r="1287" spans="1:15" ht="22.05" hidden="1" customHeight="1" x14ac:dyDescent="0.2">
      <c r="A1287" s="26">
        <v>45917</v>
      </c>
      <c r="B1287" s="20" t="s">
        <v>35</v>
      </c>
      <c r="C1287" s="28">
        <v>193145</v>
      </c>
      <c r="D1287" s="156"/>
      <c r="E1287" s="250" t="s">
        <v>578</v>
      </c>
      <c r="F1287" s="251" t="s">
        <v>99</v>
      </c>
      <c r="H1287" s="23" t="s">
        <v>22</v>
      </c>
      <c r="I1287" s="23" t="s">
        <v>81</v>
      </c>
      <c r="J1287" s="161" t="s">
        <v>168</v>
      </c>
      <c r="K1287" s="29" t="s">
        <v>622</v>
      </c>
      <c r="M1287" s="252"/>
      <c r="N1287" s="253">
        <v>39367.550000000003</v>
      </c>
      <c r="O1287" s="114">
        <f t="shared" si="25"/>
        <v>226.25999999964552</v>
      </c>
    </row>
    <row r="1288" spans="1:15" ht="22.05" hidden="1" customHeight="1" x14ac:dyDescent="0.2">
      <c r="A1288" s="26">
        <v>45917</v>
      </c>
      <c r="B1288" s="20" t="s">
        <v>35</v>
      </c>
      <c r="C1288" s="28">
        <v>2356024</v>
      </c>
      <c r="D1288" s="156"/>
      <c r="E1288" s="250" t="s">
        <v>569</v>
      </c>
      <c r="F1288" s="251" t="s">
        <v>99</v>
      </c>
      <c r="H1288" s="23" t="s">
        <v>21</v>
      </c>
      <c r="I1288" s="23" t="s">
        <v>28</v>
      </c>
      <c r="J1288" s="161" t="s">
        <v>30</v>
      </c>
      <c r="K1288" s="29" t="s">
        <v>6191</v>
      </c>
      <c r="M1288" s="252">
        <v>145000</v>
      </c>
      <c r="N1288" s="253"/>
      <c r="O1288" s="114">
        <f t="shared" si="25"/>
        <v>145226.25999999966</v>
      </c>
    </row>
    <row r="1289" spans="1:15" ht="22.05" hidden="1" customHeight="1" x14ac:dyDescent="0.2">
      <c r="A1289" s="26">
        <v>45917</v>
      </c>
      <c r="B1289" s="20" t="s">
        <v>35</v>
      </c>
      <c r="C1289" s="28">
        <v>108189</v>
      </c>
      <c r="D1289" s="156"/>
      <c r="E1289" s="250" t="s">
        <v>813</v>
      </c>
      <c r="F1289" s="251" t="s">
        <v>120</v>
      </c>
      <c r="H1289" s="23" t="s">
        <v>22</v>
      </c>
      <c r="I1289" s="23" t="s">
        <v>58</v>
      </c>
      <c r="J1289" s="161" t="s">
        <v>101</v>
      </c>
      <c r="K1289" s="29" t="s">
        <v>6889</v>
      </c>
      <c r="M1289" s="252"/>
      <c r="N1289" s="253">
        <v>33273.29</v>
      </c>
      <c r="O1289" s="114">
        <f t="shared" si="25"/>
        <v>111952.96999999965</v>
      </c>
    </row>
    <row r="1290" spans="1:15" ht="22.05" hidden="1" customHeight="1" x14ac:dyDescent="0.2">
      <c r="A1290" s="26">
        <v>45917</v>
      </c>
      <c r="B1290" s="20" t="s">
        <v>35</v>
      </c>
      <c r="C1290" s="28">
        <v>315226</v>
      </c>
      <c r="D1290" s="156"/>
      <c r="E1290" s="250" t="s">
        <v>3298</v>
      </c>
      <c r="F1290" s="251" t="s">
        <v>120</v>
      </c>
      <c r="H1290" s="23" t="s">
        <v>22</v>
      </c>
      <c r="I1290" s="23" t="s">
        <v>58</v>
      </c>
      <c r="J1290" s="161" t="s">
        <v>101</v>
      </c>
      <c r="K1290" s="29" t="s">
        <v>638</v>
      </c>
      <c r="M1290" s="252"/>
      <c r="N1290" s="253">
        <v>8509.86</v>
      </c>
      <c r="O1290" s="114">
        <f t="shared" si="25"/>
        <v>103443.10999999965</v>
      </c>
    </row>
    <row r="1291" spans="1:15" ht="22.05" hidden="1" customHeight="1" x14ac:dyDescent="0.2">
      <c r="A1291" s="26">
        <v>45918</v>
      </c>
      <c r="B1291" s="20" t="s">
        <v>35</v>
      </c>
      <c r="C1291" s="28">
        <v>165334</v>
      </c>
      <c r="D1291" s="156"/>
      <c r="E1291" s="250" t="s">
        <v>577</v>
      </c>
      <c r="F1291" s="251" t="s">
        <v>99</v>
      </c>
      <c r="H1291" s="23" t="s">
        <v>22</v>
      </c>
      <c r="I1291" s="23" t="s">
        <v>81</v>
      </c>
      <c r="J1291" s="161" t="s">
        <v>171</v>
      </c>
      <c r="K1291" s="29" t="s">
        <v>621</v>
      </c>
      <c r="M1291" s="252"/>
      <c r="N1291" s="597">
        <v>36000</v>
      </c>
      <c r="O1291" s="114">
        <f t="shared" si="25"/>
        <v>67443.109999999651</v>
      </c>
    </row>
    <row r="1292" spans="1:15" ht="22.05" hidden="1" customHeight="1" x14ac:dyDescent="0.2">
      <c r="A1292" s="26">
        <v>45918</v>
      </c>
      <c r="B1292" s="20" t="s">
        <v>35</v>
      </c>
      <c r="C1292" s="28">
        <v>6880044681</v>
      </c>
      <c r="D1292" s="156"/>
      <c r="E1292" s="250" t="s">
        <v>597</v>
      </c>
      <c r="F1292" s="251" t="s">
        <v>99</v>
      </c>
      <c r="H1292" s="23" t="s">
        <v>21</v>
      </c>
      <c r="I1292" s="23" t="s">
        <v>81</v>
      </c>
      <c r="J1292" s="161" t="s">
        <v>168</v>
      </c>
      <c r="K1292" s="29" t="s">
        <v>622</v>
      </c>
      <c r="M1292" s="252">
        <v>800000</v>
      </c>
      <c r="N1292" s="253"/>
      <c r="O1292" s="114">
        <f t="shared" si="25"/>
        <v>867443.10999999964</v>
      </c>
    </row>
    <row r="1293" spans="1:15" ht="22.05" hidden="1" customHeight="1" x14ac:dyDescent="0.2">
      <c r="A1293" s="26">
        <v>45918</v>
      </c>
      <c r="B1293" s="20" t="s">
        <v>35</v>
      </c>
      <c r="C1293" s="28">
        <v>277975</v>
      </c>
      <c r="D1293" s="156"/>
      <c r="E1293" s="250" t="s">
        <v>577</v>
      </c>
      <c r="F1293" s="251" t="s">
        <v>99</v>
      </c>
      <c r="H1293" s="23" t="s">
        <v>22</v>
      </c>
      <c r="I1293" s="23" t="s">
        <v>81</v>
      </c>
      <c r="J1293" s="161" t="s">
        <v>177</v>
      </c>
      <c r="K1293" s="29" t="s">
        <v>613</v>
      </c>
      <c r="M1293" s="252"/>
      <c r="N1293" s="597">
        <v>250000</v>
      </c>
      <c r="O1293" s="114">
        <f t="shared" si="25"/>
        <v>617443.10999999964</v>
      </c>
    </row>
    <row r="1294" spans="1:15" ht="22.05" hidden="1" customHeight="1" x14ac:dyDescent="0.2">
      <c r="A1294" s="26">
        <v>45918</v>
      </c>
      <c r="B1294" s="20" t="s">
        <v>35</v>
      </c>
      <c r="C1294" s="28">
        <v>277972</v>
      </c>
      <c r="D1294" s="156"/>
      <c r="E1294" s="250" t="s">
        <v>577</v>
      </c>
      <c r="F1294" s="251" t="s">
        <v>99</v>
      </c>
      <c r="H1294" s="23" t="s">
        <v>22</v>
      </c>
      <c r="I1294" s="23" t="s">
        <v>81</v>
      </c>
      <c r="J1294" s="161" t="s">
        <v>174</v>
      </c>
      <c r="K1294" s="29" t="s">
        <v>623</v>
      </c>
      <c r="M1294" s="252"/>
      <c r="N1294" s="253">
        <v>250000</v>
      </c>
      <c r="O1294" s="114">
        <f t="shared" si="25"/>
        <v>367443.10999999964</v>
      </c>
    </row>
    <row r="1295" spans="1:15" ht="22.05" hidden="1" customHeight="1" x14ac:dyDescent="0.2">
      <c r="A1295" s="26">
        <v>45918</v>
      </c>
      <c r="B1295" s="20" t="s">
        <v>35</v>
      </c>
      <c r="C1295" s="28">
        <v>290111</v>
      </c>
      <c r="D1295" s="156"/>
      <c r="E1295" s="250" t="s">
        <v>29</v>
      </c>
      <c r="F1295" s="251" t="s">
        <v>99</v>
      </c>
      <c r="H1295" s="23" t="s">
        <v>22</v>
      </c>
      <c r="I1295" s="23" t="s">
        <v>81</v>
      </c>
      <c r="J1295" s="161" t="s">
        <v>184</v>
      </c>
      <c r="K1295" s="29" t="s">
        <v>849</v>
      </c>
      <c r="M1295" s="252"/>
      <c r="N1295" s="253">
        <v>300000</v>
      </c>
      <c r="O1295" s="114">
        <f t="shared" si="25"/>
        <v>67443.109999999637</v>
      </c>
    </row>
    <row r="1296" spans="1:15" ht="22.05" hidden="1" customHeight="1" x14ac:dyDescent="0.2">
      <c r="A1296" s="26">
        <v>45918</v>
      </c>
      <c r="B1296" s="20" t="s">
        <v>35</v>
      </c>
      <c r="C1296" s="28">
        <v>313750</v>
      </c>
      <c r="D1296" s="156"/>
      <c r="E1296" s="250" t="s">
        <v>577</v>
      </c>
      <c r="F1296" s="251" t="s">
        <v>99</v>
      </c>
      <c r="H1296" s="23" t="s">
        <v>22</v>
      </c>
      <c r="I1296" s="23" t="s">
        <v>81</v>
      </c>
      <c r="J1296" s="161" t="s">
        <v>171</v>
      </c>
      <c r="K1296" s="29" t="s">
        <v>621</v>
      </c>
      <c r="M1296" s="252"/>
      <c r="N1296" s="597">
        <v>18500</v>
      </c>
      <c r="O1296" s="114">
        <f t="shared" si="25"/>
        <v>48943.109999999637</v>
      </c>
    </row>
    <row r="1297" spans="1:15" ht="22.05" hidden="1" customHeight="1" x14ac:dyDescent="0.2">
      <c r="A1297" s="26">
        <v>45918</v>
      </c>
      <c r="B1297" s="20" t="s">
        <v>35</v>
      </c>
      <c r="C1297" s="28">
        <v>451233</v>
      </c>
      <c r="D1297" s="156"/>
      <c r="E1297" s="250" t="s">
        <v>569</v>
      </c>
      <c r="F1297" s="251" t="s">
        <v>99</v>
      </c>
      <c r="H1297" s="23" t="s">
        <v>21</v>
      </c>
      <c r="I1297" s="23" t="s">
        <v>28</v>
      </c>
      <c r="J1297" s="161" t="s">
        <v>30</v>
      </c>
      <c r="K1297" s="29" t="s">
        <v>3376</v>
      </c>
      <c r="M1297" s="252">
        <v>757907</v>
      </c>
      <c r="N1297" s="253"/>
      <c r="O1297" s="114">
        <f t="shared" si="25"/>
        <v>806850.10999999964</v>
      </c>
    </row>
    <row r="1298" spans="1:15" ht="22.05" hidden="1" customHeight="1" x14ac:dyDescent="0.2">
      <c r="A1298" s="26">
        <v>45919</v>
      </c>
      <c r="B1298" s="20" t="s">
        <v>35</v>
      </c>
      <c r="C1298" s="28">
        <v>161571</v>
      </c>
      <c r="D1298" s="156"/>
      <c r="E1298" s="250" t="s">
        <v>29</v>
      </c>
      <c r="F1298" s="251" t="s">
        <v>99</v>
      </c>
      <c r="H1298" s="23" t="s">
        <v>22</v>
      </c>
      <c r="I1298" s="23" t="s">
        <v>81</v>
      </c>
      <c r="J1298" s="161" t="s">
        <v>181</v>
      </c>
      <c r="K1298" s="29" t="s">
        <v>848</v>
      </c>
      <c r="M1298" s="252"/>
      <c r="N1298" s="253">
        <v>420000</v>
      </c>
      <c r="O1298" s="114">
        <f t="shared" si="25"/>
        <v>386850.10999999964</v>
      </c>
    </row>
    <row r="1299" spans="1:15" ht="22.05" hidden="1" customHeight="1" x14ac:dyDescent="0.2">
      <c r="A1299" s="26">
        <v>45919</v>
      </c>
      <c r="B1299" s="20" t="s">
        <v>35</v>
      </c>
      <c r="C1299" s="28">
        <v>224854</v>
      </c>
      <c r="D1299" s="156"/>
      <c r="E1299" s="250" t="s">
        <v>578</v>
      </c>
      <c r="F1299" s="251" t="s">
        <v>99</v>
      </c>
      <c r="H1299" s="23" t="s">
        <v>22</v>
      </c>
      <c r="I1299" s="23" t="s">
        <v>81</v>
      </c>
      <c r="J1299" s="161" t="s">
        <v>168</v>
      </c>
      <c r="K1299" s="29" t="s">
        <v>622</v>
      </c>
      <c r="M1299" s="252"/>
      <c r="N1299" s="253">
        <v>335000</v>
      </c>
      <c r="O1299" s="114">
        <f t="shared" si="25"/>
        <v>51850.109999999637</v>
      </c>
    </row>
    <row r="1300" spans="1:15" ht="22.05" hidden="1" customHeight="1" x14ac:dyDescent="0.2">
      <c r="A1300" s="26">
        <v>45919</v>
      </c>
      <c r="B1300" s="20" t="s">
        <v>35</v>
      </c>
      <c r="C1300" s="28">
        <v>241590</v>
      </c>
      <c r="D1300" s="156"/>
      <c r="E1300" s="250" t="s">
        <v>577</v>
      </c>
      <c r="F1300" s="251" t="s">
        <v>99</v>
      </c>
      <c r="H1300" s="23" t="s">
        <v>22</v>
      </c>
      <c r="I1300" s="23" t="s">
        <v>81</v>
      </c>
      <c r="J1300" s="161" t="s">
        <v>171</v>
      </c>
      <c r="K1300" s="29" t="s">
        <v>621</v>
      </c>
      <c r="M1300" s="252"/>
      <c r="N1300" s="597">
        <v>32500</v>
      </c>
      <c r="O1300" s="114">
        <f t="shared" si="25"/>
        <v>19350.109999999637</v>
      </c>
    </row>
    <row r="1301" spans="1:15" ht="22.05" hidden="1" customHeight="1" x14ac:dyDescent="0.2">
      <c r="A1301" s="26">
        <v>45919</v>
      </c>
      <c r="B1301" s="20" t="s">
        <v>35</v>
      </c>
      <c r="C1301" s="28">
        <v>250750</v>
      </c>
      <c r="D1301" s="156"/>
      <c r="E1301" s="250" t="s">
        <v>569</v>
      </c>
      <c r="F1301" s="251" t="s">
        <v>99</v>
      </c>
      <c r="H1301" s="23" t="s">
        <v>21</v>
      </c>
      <c r="I1301" s="23" t="s">
        <v>28</v>
      </c>
      <c r="J1301" s="161" t="s">
        <v>30</v>
      </c>
      <c r="K1301" s="29" t="s">
        <v>6890</v>
      </c>
      <c r="M1301" s="252">
        <v>308210</v>
      </c>
      <c r="N1301" s="253"/>
      <c r="O1301" s="114">
        <f t="shared" si="25"/>
        <v>327560.10999999964</v>
      </c>
    </row>
    <row r="1302" spans="1:15" ht="22.05" hidden="1" customHeight="1" x14ac:dyDescent="0.2">
      <c r="A1302" s="26">
        <v>45919</v>
      </c>
      <c r="B1302" s="20" t="s">
        <v>35</v>
      </c>
      <c r="C1302" s="28">
        <v>252964</v>
      </c>
      <c r="D1302" s="156"/>
      <c r="E1302" s="250" t="s">
        <v>569</v>
      </c>
      <c r="F1302" s="251" t="s">
        <v>99</v>
      </c>
      <c r="H1302" s="23" t="s">
        <v>21</v>
      </c>
      <c r="I1302" s="23" t="s">
        <v>28</v>
      </c>
      <c r="J1302" s="161" t="s">
        <v>30</v>
      </c>
      <c r="K1302" s="29" t="s">
        <v>6890</v>
      </c>
      <c r="M1302" s="252">
        <v>247335</v>
      </c>
      <c r="N1302" s="253"/>
      <c r="O1302" s="114">
        <f t="shared" si="25"/>
        <v>574895.10999999964</v>
      </c>
    </row>
    <row r="1303" spans="1:15" ht="22.05" hidden="1" customHeight="1" x14ac:dyDescent="0.2">
      <c r="A1303" s="26">
        <v>45919</v>
      </c>
      <c r="B1303" s="20" t="s">
        <v>35</v>
      </c>
      <c r="C1303" s="28">
        <v>281163</v>
      </c>
      <c r="D1303" s="156" t="s">
        <v>6838</v>
      </c>
      <c r="E1303" s="250" t="s">
        <v>6839</v>
      </c>
      <c r="F1303" s="251" t="s">
        <v>99</v>
      </c>
      <c r="H1303" s="23" t="s">
        <v>22</v>
      </c>
      <c r="I1303" s="23" t="s">
        <v>55</v>
      </c>
      <c r="J1303" s="161" t="s">
        <v>70</v>
      </c>
      <c r="K1303" s="29" t="s">
        <v>612</v>
      </c>
      <c r="M1303" s="252"/>
      <c r="N1303" s="253">
        <v>23540</v>
      </c>
      <c r="O1303" s="114">
        <f t="shared" si="25"/>
        <v>551355.10999999964</v>
      </c>
    </row>
    <row r="1304" spans="1:15" ht="22.05" hidden="1" customHeight="1" x14ac:dyDescent="0.2">
      <c r="A1304" s="26">
        <v>45919</v>
      </c>
      <c r="B1304" s="20" t="s">
        <v>35</v>
      </c>
      <c r="C1304" s="28">
        <v>281164</v>
      </c>
      <c r="D1304" s="156" t="s">
        <v>6838</v>
      </c>
      <c r="E1304" s="250" t="s">
        <v>6840</v>
      </c>
      <c r="F1304" s="251" t="s">
        <v>99</v>
      </c>
      <c r="H1304" s="23" t="s">
        <v>22</v>
      </c>
      <c r="I1304" s="23" t="s">
        <v>55</v>
      </c>
      <c r="J1304" s="161" t="s">
        <v>70</v>
      </c>
      <c r="K1304" s="29" t="s">
        <v>618</v>
      </c>
      <c r="M1304" s="252"/>
      <c r="N1304" s="253">
        <v>39200</v>
      </c>
      <c r="O1304" s="114">
        <f t="shared" si="25"/>
        <v>512155.10999999964</v>
      </c>
    </row>
    <row r="1305" spans="1:15" ht="22.05" hidden="1" customHeight="1" x14ac:dyDescent="0.2">
      <c r="A1305" s="26">
        <v>45919</v>
      </c>
      <c r="B1305" s="20" t="s">
        <v>35</v>
      </c>
      <c r="C1305" s="28">
        <v>281166</v>
      </c>
      <c r="D1305" s="156" t="s">
        <v>6838</v>
      </c>
      <c r="E1305" s="250" t="s">
        <v>3339</v>
      </c>
      <c r="F1305" s="251" t="s">
        <v>99</v>
      </c>
      <c r="H1305" s="23" t="s">
        <v>22</v>
      </c>
      <c r="I1305" s="23" t="s">
        <v>55</v>
      </c>
      <c r="J1305" s="161" t="s">
        <v>70</v>
      </c>
      <c r="K1305" s="29" t="s">
        <v>1114</v>
      </c>
      <c r="M1305" s="252"/>
      <c r="N1305" s="253">
        <v>15200</v>
      </c>
      <c r="O1305" s="114">
        <f t="shared" si="25"/>
        <v>496955.10999999964</v>
      </c>
    </row>
    <row r="1306" spans="1:15" ht="22.05" hidden="1" customHeight="1" x14ac:dyDescent="0.2">
      <c r="A1306" s="26">
        <v>45919</v>
      </c>
      <c r="B1306" s="20" t="s">
        <v>35</v>
      </c>
      <c r="C1306" s="28">
        <v>281160</v>
      </c>
      <c r="D1306" s="156" t="s">
        <v>6838</v>
      </c>
      <c r="E1306" s="250" t="s">
        <v>6841</v>
      </c>
      <c r="F1306" s="251" t="s">
        <v>99</v>
      </c>
      <c r="H1306" s="23" t="s">
        <v>22</v>
      </c>
      <c r="I1306" s="23" t="s">
        <v>55</v>
      </c>
      <c r="J1306" s="161" t="s">
        <v>70</v>
      </c>
      <c r="K1306" s="29" t="s">
        <v>2616</v>
      </c>
      <c r="M1306" s="252"/>
      <c r="N1306" s="253">
        <v>103546.76</v>
      </c>
      <c r="O1306" s="114">
        <f t="shared" si="25"/>
        <v>393408.34999999963</v>
      </c>
    </row>
    <row r="1307" spans="1:15" ht="22.05" hidden="1" customHeight="1" x14ac:dyDescent="0.2">
      <c r="A1307" s="26">
        <v>45919</v>
      </c>
      <c r="B1307" s="20" t="s">
        <v>35</v>
      </c>
      <c r="C1307" s="28">
        <v>281169</v>
      </c>
      <c r="D1307" s="156" t="s">
        <v>6838</v>
      </c>
      <c r="E1307" s="250" t="s">
        <v>6842</v>
      </c>
      <c r="F1307" s="251" t="s">
        <v>99</v>
      </c>
      <c r="H1307" s="23" t="s">
        <v>22</v>
      </c>
      <c r="I1307" s="23" t="s">
        <v>55</v>
      </c>
      <c r="J1307" s="161" t="s">
        <v>70</v>
      </c>
      <c r="K1307" s="29" t="s">
        <v>851</v>
      </c>
      <c r="M1307" s="252"/>
      <c r="N1307" s="253">
        <v>32460</v>
      </c>
      <c r="O1307" s="114">
        <f t="shared" si="25"/>
        <v>360948.34999999963</v>
      </c>
    </row>
    <row r="1308" spans="1:15" ht="22.05" hidden="1" customHeight="1" x14ac:dyDescent="0.2">
      <c r="A1308" s="26">
        <v>45919</v>
      </c>
      <c r="B1308" s="20" t="s">
        <v>35</v>
      </c>
      <c r="C1308" s="28">
        <v>382680</v>
      </c>
      <c r="D1308" s="156" t="s">
        <v>6843</v>
      </c>
      <c r="E1308" s="250" t="s">
        <v>5579</v>
      </c>
      <c r="F1308" s="251" t="s">
        <v>99</v>
      </c>
      <c r="H1308" s="23" t="s">
        <v>22</v>
      </c>
      <c r="I1308" s="23" t="s">
        <v>55</v>
      </c>
      <c r="J1308" s="161" t="s">
        <v>73</v>
      </c>
      <c r="K1308" s="29" t="s">
        <v>5530</v>
      </c>
      <c r="M1308" s="252"/>
      <c r="N1308" s="253">
        <v>22150</v>
      </c>
      <c r="O1308" s="114">
        <f t="shared" si="25"/>
        <v>338798.34999999963</v>
      </c>
    </row>
    <row r="1309" spans="1:15" ht="22.05" hidden="1" customHeight="1" x14ac:dyDescent="0.2">
      <c r="A1309" s="26">
        <v>45919</v>
      </c>
      <c r="B1309" s="20" t="s">
        <v>35</v>
      </c>
      <c r="C1309" s="28">
        <v>392523</v>
      </c>
      <c r="D1309" s="156" t="s">
        <v>6844</v>
      </c>
      <c r="E1309" s="250" t="s">
        <v>94</v>
      </c>
      <c r="F1309" s="251" t="s">
        <v>99</v>
      </c>
      <c r="H1309" s="23" t="s">
        <v>22</v>
      </c>
      <c r="I1309" s="23" t="s">
        <v>103</v>
      </c>
      <c r="J1309" s="161" t="s">
        <v>94</v>
      </c>
      <c r="K1309" s="29" t="s">
        <v>620</v>
      </c>
      <c r="M1309" s="252"/>
      <c r="N1309" s="253">
        <v>138424.56</v>
      </c>
      <c r="O1309" s="114">
        <f t="shared" si="25"/>
        <v>200373.78999999963</v>
      </c>
    </row>
    <row r="1310" spans="1:15" ht="22.05" hidden="1" customHeight="1" x14ac:dyDescent="0.2">
      <c r="A1310" s="26">
        <v>45919</v>
      </c>
      <c r="B1310" s="20" t="s">
        <v>35</v>
      </c>
      <c r="C1310" s="28">
        <v>398652</v>
      </c>
      <c r="D1310" s="156"/>
      <c r="E1310" s="250" t="s">
        <v>578</v>
      </c>
      <c r="F1310" s="251" t="s">
        <v>99</v>
      </c>
      <c r="H1310" s="23" t="s">
        <v>22</v>
      </c>
      <c r="I1310" s="23" t="s">
        <v>81</v>
      </c>
      <c r="J1310" s="161" t="s">
        <v>168</v>
      </c>
      <c r="K1310" s="29" t="s">
        <v>622</v>
      </c>
      <c r="M1310" s="252"/>
      <c r="N1310" s="253">
        <v>100000</v>
      </c>
      <c r="O1310" s="114">
        <f t="shared" si="25"/>
        <v>100373.78999999963</v>
      </c>
    </row>
    <row r="1311" spans="1:15" ht="22.05" hidden="1" customHeight="1" x14ac:dyDescent="0.2">
      <c r="A1311" s="26">
        <v>45919</v>
      </c>
      <c r="B1311" s="20" t="s">
        <v>35</v>
      </c>
      <c r="C1311" s="28">
        <v>8959311078</v>
      </c>
      <c r="D1311" s="156"/>
      <c r="E1311" s="250" t="s">
        <v>597</v>
      </c>
      <c r="F1311" s="251" t="s">
        <v>99</v>
      </c>
      <c r="H1311" s="23" t="s">
        <v>21</v>
      </c>
      <c r="I1311" s="23" t="s">
        <v>81</v>
      </c>
      <c r="J1311" s="161" t="s">
        <v>168</v>
      </c>
      <c r="K1311" s="29" t="s">
        <v>622</v>
      </c>
      <c r="M1311" s="252">
        <v>15000</v>
      </c>
      <c r="N1311" s="253"/>
      <c r="O1311" s="114">
        <f t="shared" si="25"/>
        <v>115373.78999999963</v>
      </c>
    </row>
    <row r="1312" spans="1:15" ht="22.05" hidden="1" customHeight="1" x14ac:dyDescent="0.2">
      <c r="A1312" s="26">
        <v>45919</v>
      </c>
      <c r="B1312" s="20" t="s">
        <v>35</v>
      </c>
      <c r="C1312" s="28">
        <v>668934</v>
      </c>
      <c r="D1312" s="156" t="s">
        <v>6845</v>
      </c>
      <c r="E1312" s="250" t="s">
        <v>2578</v>
      </c>
      <c r="F1312" s="251" t="s">
        <v>99</v>
      </c>
      <c r="H1312" s="23" t="s">
        <v>22</v>
      </c>
      <c r="I1312" s="23" t="s">
        <v>103</v>
      </c>
      <c r="J1312" s="161" t="s">
        <v>102</v>
      </c>
      <c r="K1312" s="29" t="s">
        <v>2618</v>
      </c>
      <c r="M1312" s="252"/>
      <c r="N1312" s="253">
        <v>11042.06</v>
      </c>
      <c r="O1312" s="114">
        <f t="shared" si="25"/>
        <v>104331.72999999963</v>
      </c>
    </row>
    <row r="1313" spans="1:15" ht="22.05" hidden="1" customHeight="1" x14ac:dyDescent="0.2">
      <c r="A1313" s="26">
        <v>45919</v>
      </c>
      <c r="B1313" s="20" t="s">
        <v>35</v>
      </c>
      <c r="C1313" s="28">
        <v>672830</v>
      </c>
      <c r="D1313" s="250" t="s">
        <v>6846</v>
      </c>
      <c r="E1313" s="250" t="s">
        <v>6847</v>
      </c>
      <c r="F1313" s="251" t="s">
        <v>99</v>
      </c>
      <c r="H1313" s="23" t="s">
        <v>22</v>
      </c>
      <c r="I1313" s="23" t="s">
        <v>103</v>
      </c>
      <c r="J1313" s="161" t="s">
        <v>93</v>
      </c>
      <c r="K1313" s="39" t="s">
        <v>2624</v>
      </c>
      <c r="M1313" s="252"/>
      <c r="N1313" s="253">
        <v>4096</v>
      </c>
      <c r="O1313" s="114">
        <f t="shared" si="25"/>
        <v>100235.72999999963</v>
      </c>
    </row>
    <row r="1314" spans="1:15" ht="22.05" hidden="1" customHeight="1" x14ac:dyDescent="0.2">
      <c r="A1314" s="26">
        <v>45922</v>
      </c>
      <c r="B1314" s="20" t="s">
        <v>35</v>
      </c>
      <c r="C1314" s="28">
        <v>1131306</v>
      </c>
      <c r="D1314" s="156"/>
      <c r="E1314" s="250" t="s">
        <v>569</v>
      </c>
      <c r="F1314" s="251" t="s">
        <v>99</v>
      </c>
      <c r="H1314" s="23" t="s">
        <v>21</v>
      </c>
      <c r="I1314" s="23" t="s">
        <v>28</v>
      </c>
      <c r="J1314" s="161" t="s">
        <v>30</v>
      </c>
      <c r="K1314" s="29" t="s">
        <v>6891</v>
      </c>
      <c r="M1314" s="252">
        <v>100000</v>
      </c>
      <c r="N1314" s="253"/>
      <c r="O1314" s="114">
        <f t="shared" si="25"/>
        <v>200235.72999999963</v>
      </c>
    </row>
    <row r="1315" spans="1:15" ht="22.05" hidden="1" customHeight="1" x14ac:dyDescent="0.2">
      <c r="A1315" s="26">
        <v>45922</v>
      </c>
      <c r="B1315" s="20" t="s">
        <v>35</v>
      </c>
      <c r="C1315" s="28">
        <v>249105</v>
      </c>
      <c r="D1315" s="156"/>
      <c r="E1315" s="250" t="s">
        <v>577</v>
      </c>
      <c r="F1315" s="251" t="s">
        <v>99</v>
      </c>
      <c r="H1315" s="23" t="s">
        <v>22</v>
      </c>
      <c r="I1315" s="23" t="s">
        <v>81</v>
      </c>
      <c r="J1315" s="161" t="s">
        <v>174</v>
      </c>
      <c r="K1315" s="29" t="s">
        <v>623</v>
      </c>
      <c r="M1315" s="252"/>
      <c r="N1315" s="253">
        <v>30500</v>
      </c>
      <c r="O1315" s="114">
        <f t="shared" si="25"/>
        <v>169735.72999999963</v>
      </c>
    </row>
    <row r="1316" spans="1:15" ht="22.05" hidden="1" customHeight="1" x14ac:dyDescent="0.2">
      <c r="A1316" s="26">
        <v>45922</v>
      </c>
      <c r="B1316" s="20" t="s">
        <v>35</v>
      </c>
      <c r="C1316" s="28">
        <v>249108</v>
      </c>
      <c r="D1316" s="156"/>
      <c r="E1316" s="250" t="s">
        <v>577</v>
      </c>
      <c r="F1316" s="251" t="s">
        <v>99</v>
      </c>
      <c r="H1316" s="23" t="s">
        <v>22</v>
      </c>
      <c r="I1316" s="23" t="s">
        <v>81</v>
      </c>
      <c r="J1316" s="161" t="s">
        <v>184</v>
      </c>
      <c r="K1316" s="29" t="s">
        <v>849</v>
      </c>
      <c r="M1316" s="252"/>
      <c r="N1316" s="253">
        <v>2500</v>
      </c>
      <c r="O1316" s="114">
        <f t="shared" si="25"/>
        <v>167235.72999999963</v>
      </c>
    </row>
    <row r="1317" spans="1:15" ht="22.05" hidden="1" customHeight="1" x14ac:dyDescent="0.2">
      <c r="A1317" s="26">
        <v>45922</v>
      </c>
      <c r="B1317" s="20" t="s">
        <v>35</v>
      </c>
      <c r="C1317" s="28">
        <v>249103</v>
      </c>
      <c r="D1317" s="156"/>
      <c r="E1317" s="250" t="s">
        <v>577</v>
      </c>
      <c r="F1317" s="251" t="s">
        <v>99</v>
      </c>
      <c r="H1317" s="23" t="s">
        <v>22</v>
      </c>
      <c r="I1317" s="23" t="s">
        <v>81</v>
      </c>
      <c r="J1317" s="161" t="s">
        <v>177</v>
      </c>
      <c r="K1317" s="29" t="s">
        <v>613</v>
      </c>
      <c r="M1317" s="252"/>
      <c r="N1317" s="597">
        <v>6500</v>
      </c>
      <c r="O1317" s="114">
        <f t="shared" si="25"/>
        <v>160735.72999999963</v>
      </c>
    </row>
    <row r="1318" spans="1:15" ht="22.05" hidden="1" customHeight="1" x14ac:dyDescent="0.2">
      <c r="A1318" s="26">
        <v>45922</v>
      </c>
      <c r="B1318" s="20" t="s">
        <v>35</v>
      </c>
      <c r="C1318" s="28">
        <v>249107</v>
      </c>
      <c r="D1318" s="156"/>
      <c r="E1318" s="250" t="s">
        <v>577</v>
      </c>
      <c r="F1318" s="251" t="s">
        <v>99</v>
      </c>
      <c r="H1318" s="23" t="s">
        <v>22</v>
      </c>
      <c r="I1318" s="23" t="s">
        <v>81</v>
      </c>
      <c r="J1318" s="161" t="s">
        <v>175</v>
      </c>
      <c r="K1318" s="29" t="s">
        <v>850</v>
      </c>
      <c r="M1318" s="252"/>
      <c r="N1318" s="253">
        <v>26500</v>
      </c>
      <c r="O1318" s="114">
        <f>O1317+M1318-N1318</f>
        <v>134235.72999999963</v>
      </c>
    </row>
    <row r="1319" spans="1:15" ht="22.05" hidden="1" customHeight="1" x14ac:dyDescent="0.2">
      <c r="A1319" s="26">
        <v>45922</v>
      </c>
      <c r="B1319" s="20" t="s">
        <v>35</v>
      </c>
      <c r="C1319" s="28">
        <v>372627</v>
      </c>
      <c r="D1319" s="156" t="s">
        <v>6848</v>
      </c>
      <c r="E1319" s="250" t="s">
        <v>6849</v>
      </c>
      <c r="F1319" s="251" t="s">
        <v>99</v>
      </c>
      <c r="H1319" s="23" t="s">
        <v>22</v>
      </c>
      <c r="I1319" s="23" t="s">
        <v>55</v>
      </c>
      <c r="J1319" s="161" t="s">
        <v>70</v>
      </c>
      <c r="K1319" s="29" t="s">
        <v>2714</v>
      </c>
      <c r="M1319" s="252"/>
      <c r="N1319" s="253">
        <v>14000</v>
      </c>
      <c r="O1319" s="114">
        <f t="shared" si="25"/>
        <v>120235.72999999963</v>
      </c>
    </row>
    <row r="1320" spans="1:15" ht="22.05" hidden="1" customHeight="1" x14ac:dyDescent="0.2">
      <c r="A1320" s="26">
        <v>45922</v>
      </c>
      <c r="B1320" s="20" t="s">
        <v>35</v>
      </c>
      <c r="C1320" s="28">
        <v>372626</v>
      </c>
      <c r="D1320" s="156" t="s">
        <v>6848</v>
      </c>
      <c r="E1320" s="250" t="s">
        <v>6850</v>
      </c>
      <c r="F1320" s="251" t="s">
        <v>99</v>
      </c>
      <c r="H1320" s="23" t="s">
        <v>22</v>
      </c>
      <c r="I1320" s="23" t="s">
        <v>55</v>
      </c>
      <c r="J1320" s="161" t="s">
        <v>70</v>
      </c>
      <c r="K1320" s="29" t="s">
        <v>618</v>
      </c>
      <c r="M1320" s="252"/>
      <c r="N1320" s="253">
        <v>10400</v>
      </c>
      <c r="O1320" s="114">
        <f t="shared" si="25"/>
        <v>109835.72999999963</v>
      </c>
    </row>
    <row r="1321" spans="1:15" ht="22.05" hidden="1" customHeight="1" x14ac:dyDescent="0.2">
      <c r="A1321" s="26">
        <v>45922</v>
      </c>
      <c r="B1321" s="20" t="s">
        <v>35</v>
      </c>
      <c r="C1321" s="28">
        <v>372624</v>
      </c>
      <c r="D1321" s="156" t="s">
        <v>6848</v>
      </c>
      <c r="E1321" s="250" t="s">
        <v>6851</v>
      </c>
      <c r="F1321" s="251" t="s">
        <v>99</v>
      </c>
      <c r="H1321" s="23" t="s">
        <v>22</v>
      </c>
      <c r="I1321" s="23" t="s">
        <v>55</v>
      </c>
      <c r="J1321" s="161" t="s">
        <v>70</v>
      </c>
      <c r="K1321" s="29" t="s">
        <v>2616</v>
      </c>
      <c r="M1321" s="252"/>
      <c r="N1321" s="253">
        <v>4690</v>
      </c>
      <c r="O1321" s="114">
        <f t="shared" si="25"/>
        <v>105145.72999999963</v>
      </c>
    </row>
    <row r="1322" spans="1:15" ht="22.05" hidden="1" customHeight="1" x14ac:dyDescent="0.2">
      <c r="A1322" s="26">
        <v>45922</v>
      </c>
      <c r="B1322" s="20" t="s">
        <v>35</v>
      </c>
      <c r="C1322" s="28">
        <v>6463093413</v>
      </c>
      <c r="D1322" s="156"/>
      <c r="E1322" s="250" t="s">
        <v>597</v>
      </c>
      <c r="F1322" s="251" t="s">
        <v>99</v>
      </c>
      <c r="H1322" s="23" t="s">
        <v>21</v>
      </c>
      <c r="I1322" s="23" t="s">
        <v>81</v>
      </c>
      <c r="J1322" s="161" t="s">
        <v>168</v>
      </c>
      <c r="K1322" s="29" t="s">
        <v>622</v>
      </c>
      <c r="M1322" s="252">
        <v>15000</v>
      </c>
      <c r="N1322" s="253"/>
      <c r="O1322" s="114">
        <f t="shared" si="25"/>
        <v>120145.72999999963</v>
      </c>
    </row>
    <row r="1323" spans="1:15" ht="22.05" hidden="1" customHeight="1" x14ac:dyDescent="0.2">
      <c r="A1323" s="26">
        <v>45922</v>
      </c>
      <c r="B1323" s="20" t="s">
        <v>35</v>
      </c>
      <c r="C1323" s="28">
        <v>553951</v>
      </c>
      <c r="D1323" s="156" t="s">
        <v>6852</v>
      </c>
      <c r="E1323" s="250" t="s">
        <v>4915</v>
      </c>
      <c r="F1323" s="251" t="s">
        <v>99</v>
      </c>
      <c r="H1323" s="23" t="s">
        <v>22</v>
      </c>
      <c r="I1323" s="23" t="s">
        <v>55</v>
      </c>
      <c r="J1323" s="161" t="s">
        <v>70</v>
      </c>
      <c r="K1323" s="29" t="s">
        <v>612</v>
      </c>
      <c r="M1323" s="252"/>
      <c r="N1323" s="253">
        <v>106825</v>
      </c>
      <c r="O1323" s="114">
        <f t="shared" si="25"/>
        <v>13320.729999999632</v>
      </c>
    </row>
    <row r="1324" spans="1:15" ht="22.05" hidden="1" customHeight="1" x14ac:dyDescent="0.2">
      <c r="A1324" s="26">
        <v>45922</v>
      </c>
      <c r="B1324" s="20" t="s">
        <v>35</v>
      </c>
      <c r="C1324" s="28">
        <v>553952</v>
      </c>
      <c r="D1324" s="156" t="s">
        <v>6852</v>
      </c>
      <c r="E1324" s="250" t="s">
        <v>6851</v>
      </c>
      <c r="F1324" s="251" t="s">
        <v>99</v>
      </c>
      <c r="H1324" s="23" t="s">
        <v>22</v>
      </c>
      <c r="I1324" s="23" t="s">
        <v>55</v>
      </c>
      <c r="J1324" s="161" t="s">
        <v>70</v>
      </c>
      <c r="K1324" s="29" t="s">
        <v>2616</v>
      </c>
      <c r="M1324" s="252"/>
      <c r="N1324" s="253">
        <v>4690</v>
      </c>
      <c r="O1324" s="114">
        <f t="shared" si="25"/>
        <v>8630.7299999996321</v>
      </c>
    </row>
    <row r="1325" spans="1:15" ht="22.05" hidden="1" customHeight="1" x14ac:dyDescent="0.2">
      <c r="A1325" s="26">
        <v>45922</v>
      </c>
      <c r="B1325" s="20" t="s">
        <v>35</v>
      </c>
      <c r="C1325" s="28">
        <v>553950</v>
      </c>
      <c r="D1325" s="156" t="s">
        <v>6852</v>
      </c>
      <c r="E1325" s="250" t="s">
        <v>5503</v>
      </c>
      <c r="F1325" s="251" t="s">
        <v>99</v>
      </c>
      <c r="H1325" s="23" t="s">
        <v>22</v>
      </c>
      <c r="I1325" s="23" t="s">
        <v>55</v>
      </c>
      <c r="J1325" s="161" t="s">
        <v>70</v>
      </c>
      <c r="K1325" s="29" t="s">
        <v>625</v>
      </c>
      <c r="M1325" s="252"/>
      <c r="N1325" s="253">
        <v>3330</v>
      </c>
      <c r="O1325" s="114">
        <f t="shared" si="25"/>
        <v>5300.7299999996321</v>
      </c>
    </row>
    <row r="1326" spans="1:15" ht="22.05" hidden="1" customHeight="1" x14ac:dyDescent="0.2">
      <c r="A1326" s="26">
        <v>45923</v>
      </c>
      <c r="B1326" s="20" t="s">
        <v>35</v>
      </c>
      <c r="C1326" s="28">
        <v>252776</v>
      </c>
      <c r="D1326" s="156"/>
      <c r="E1326" s="250" t="s">
        <v>577</v>
      </c>
      <c r="F1326" s="251" t="s">
        <v>99</v>
      </c>
      <c r="H1326" s="23" t="s">
        <v>22</v>
      </c>
      <c r="I1326" s="23" t="s">
        <v>81</v>
      </c>
      <c r="J1326" s="161" t="s">
        <v>171</v>
      </c>
      <c r="K1326" s="29" t="s">
        <v>621</v>
      </c>
      <c r="M1326" s="252"/>
      <c r="N1326" s="597">
        <v>1500</v>
      </c>
      <c r="O1326" s="114">
        <f t="shared" si="25"/>
        <v>3800.7299999996321</v>
      </c>
    </row>
    <row r="1327" spans="1:15" ht="22.05" hidden="1" customHeight="1" x14ac:dyDescent="0.2">
      <c r="A1327" s="26">
        <v>45923</v>
      </c>
      <c r="B1327" s="20" t="s">
        <v>35</v>
      </c>
      <c r="C1327" s="28">
        <v>1035254</v>
      </c>
      <c r="D1327" s="156"/>
      <c r="E1327" s="250" t="s">
        <v>569</v>
      </c>
      <c r="F1327" s="251" t="s">
        <v>99</v>
      </c>
      <c r="H1327" s="23" t="s">
        <v>21</v>
      </c>
      <c r="I1327" s="23" t="s">
        <v>28</v>
      </c>
      <c r="J1327" s="161" t="s">
        <v>30</v>
      </c>
      <c r="K1327" s="29" t="s">
        <v>6892</v>
      </c>
      <c r="M1327" s="252">
        <v>351260</v>
      </c>
      <c r="N1327" s="253"/>
      <c r="O1327" s="114">
        <f t="shared" si="25"/>
        <v>355060.72999999963</v>
      </c>
    </row>
    <row r="1328" spans="1:15" ht="22.05" hidden="1" customHeight="1" x14ac:dyDescent="0.2">
      <c r="A1328" s="26">
        <v>45924</v>
      </c>
      <c r="B1328" s="20" t="s">
        <v>35</v>
      </c>
      <c r="C1328" s="28">
        <v>138951</v>
      </c>
      <c r="D1328" s="156"/>
      <c r="E1328" s="250" t="s">
        <v>6853</v>
      </c>
      <c r="F1328" s="251" t="s">
        <v>99</v>
      </c>
      <c r="H1328" s="23" t="s">
        <v>22</v>
      </c>
      <c r="I1328" s="23" t="s">
        <v>55</v>
      </c>
      <c r="J1328" s="161" t="s">
        <v>70</v>
      </c>
      <c r="K1328" s="29" t="s">
        <v>1114</v>
      </c>
      <c r="M1328" s="252"/>
      <c r="N1328" s="253">
        <v>350000</v>
      </c>
      <c r="O1328" s="114">
        <f t="shared" ref="O1328:O1389" si="26">O1327+M1328-N1328</f>
        <v>5060.7299999996321</v>
      </c>
    </row>
    <row r="1329" spans="1:15" ht="22.05" hidden="1" customHeight="1" x14ac:dyDescent="0.2">
      <c r="A1329" s="26">
        <v>45924</v>
      </c>
      <c r="B1329" s="20" t="s">
        <v>35</v>
      </c>
      <c r="C1329" s="28">
        <v>210021</v>
      </c>
      <c r="D1329" s="156"/>
      <c r="E1329" s="250" t="s">
        <v>578</v>
      </c>
      <c r="F1329" s="251" t="s">
        <v>99</v>
      </c>
      <c r="H1329" s="23" t="s">
        <v>22</v>
      </c>
      <c r="I1329" s="23" t="s">
        <v>81</v>
      </c>
      <c r="J1329" s="161" t="s">
        <v>168</v>
      </c>
      <c r="K1329" s="29" t="s">
        <v>622</v>
      </c>
      <c r="M1329" s="252"/>
      <c r="N1329" s="253">
        <v>5000</v>
      </c>
      <c r="O1329" s="114">
        <f t="shared" si="26"/>
        <v>60.729999999632128</v>
      </c>
    </row>
    <row r="1330" spans="1:15" ht="22.05" hidden="1" customHeight="1" x14ac:dyDescent="0.2">
      <c r="A1330" s="26">
        <v>45924</v>
      </c>
      <c r="B1330" s="20" t="s">
        <v>35</v>
      </c>
      <c r="C1330" s="28">
        <v>575169</v>
      </c>
      <c r="D1330" s="156"/>
      <c r="E1330" s="250" t="s">
        <v>569</v>
      </c>
      <c r="F1330" s="251" t="s">
        <v>99</v>
      </c>
      <c r="H1330" s="23" t="s">
        <v>21</v>
      </c>
      <c r="I1330" s="23" t="s">
        <v>28</v>
      </c>
      <c r="J1330" s="161" t="s">
        <v>30</v>
      </c>
      <c r="K1330" s="29" t="s">
        <v>6893</v>
      </c>
      <c r="M1330" s="252">
        <v>80000</v>
      </c>
      <c r="N1330" s="253"/>
      <c r="O1330" s="114">
        <f t="shared" si="26"/>
        <v>80060.729999999632</v>
      </c>
    </row>
    <row r="1331" spans="1:15" ht="22.05" hidden="1" customHeight="1" x14ac:dyDescent="0.2">
      <c r="A1331" s="26">
        <v>45924</v>
      </c>
      <c r="B1331" s="20" t="s">
        <v>35</v>
      </c>
      <c r="C1331" s="28">
        <v>312224</v>
      </c>
      <c r="D1331" s="156"/>
      <c r="E1331" s="250" t="s">
        <v>577</v>
      </c>
      <c r="F1331" s="251" t="s">
        <v>99</v>
      </c>
      <c r="H1331" s="23" t="s">
        <v>22</v>
      </c>
      <c r="I1331" s="23" t="s">
        <v>81</v>
      </c>
      <c r="J1331" s="161" t="s">
        <v>171</v>
      </c>
      <c r="K1331" s="29" t="s">
        <v>621</v>
      </c>
      <c r="M1331" s="252"/>
      <c r="N1331" s="597">
        <v>15000</v>
      </c>
      <c r="O1331" s="114">
        <f t="shared" si="26"/>
        <v>65060.729999999632</v>
      </c>
    </row>
    <row r="1332" spans="1:15" ht="22.05" hidden="1" customHeight="1" x14ac:dyDescent="0.2">
      <c r="A1332" s="26">
        <v>45924</v>
      </c>
      <c r="B1332" s="20" t="s">
        <v>35</v>
      </c>
      <c r="C1332" s="28">
        <v>613354</v>
      </c>
      <c r="D1332" s="156"/>
      <c r="E1332" s="250" t="s">
        <v>569</v>
      </c>
      <c r="F1332" s="251" t="s">
        <v>99</v>
      </c>
      <c r="H1332" s="23" t="s">
        <v>21</v>
      </c>
      <c r="I1332" s="23" t="s">
        <v>28</v>
      </c>
      <c r="J1332" s="161" t="s">
        <v>30</v>
      </c>
      <c r="K1332" s="29" t="s">
        <v>6191</v>
      </c>
      <c r="M1332" s="252">
        <v>209275</v>
      </c>
      <c r="N1332" s="253"/>
      <c r="O1332" s="114">
        <f t="shared" si="26"/>
        <v>274335.72999999963</v>
      </c>
    </row>
    <row r="1333" spans="1:15" ht="22.05" hidden="1" customHeight="1" x14ac:dyDescent="0.2">
      <c r="A1333" s="26">
        <v>45925</v>
      </c>
      <c r="B1333" s="20" t="s">
        <v>35</v>
      </c>
      <c r="C1333" s="28">
        <v>121436</v>
      </c>
      <c r="D1333" s="156"/>
      <c r="E1333" s="250" t="s">
        <v>577</v>
      </c>
      <c r="F1333" s="251" t="s">
        <v>99</v>
      </c>
      <c r="H1333" s="23" t="s">
        <v>22</v>
      </c>
      <c r="I1333" s="23" t="s">
        <v>81</v>
      </c>
      <c r="J1333" s="161" t="s">
        <v>174</v>
      </c>
      <c r="K1333" s="29" t="s">
        <v>623</v>
      </c>
      <c r="M1333" s="252"/>
      <c r="N1333" s="253">
        <v>250500</v>
      </c>
      <c r="O1333" s="114">
        <f t="shared" si="26"/>
        <v>23835.729999999632</v>
      </c>
    </row>
    <row r="1334" spans="1:15" ht="22.05" hidden="1" customHeight="1" x14ac:dyDescent="0.2">
      <c r="A1334" s="26">
        <v>45925</v>
      </c>
      <c r="B1334" s="20" t="s">
        <v>35</v>
      </c>
      <c r="C1334" s="28">
        <v>123672</v>
      </c>
      <c r="D1334" s="156"/>
      <c r="E1334" s="250" t="s">
        <v>577</v>
      </c>
      <c r="F1334" s="251" t="s">
        <v>99</v>
      </c>
      <c r="H1334" s="23" t="s">
        <v>22</v>
      </c>
      <c r="I1334" s="23" t="s">
        <v>81</v>
      </c>
      <c r="J1334" s="161" t="s">
        <v>171</v>
      </c>
      <c r="K1334" s="29" t="s">
        <v>621</v>
      </c>
      <c r="M1334" s="252"/>
      <c r="N1334" s="597">
        <v>10000</v>
      </c>
      <c r="O1334" s="114">
        <f t="shared" si="26"/>
        <v>13835.729999999632</v>
      </c>
    </row>
    <row r="1335" spans="1:15" ht="22.05" hidden="1" customHeight="1" x14ac:dyDescent="0.2">
      <c r="A1335" s="26">
        <v>45925</v>
      </c>
      <c r="B1335" s="20" t="s">
        <v>35</v>
      </c>
      <c r="C1335" s="28">
        <v>152710</v>
      </c>
      <c r="D1335" s="156"/>
      <c r="E1335" s="250" t="s">
        <v>577</v>
      </c>
      <c r="F1335" s="251" t="s">
        <v>99</v>
      </c>
      <c r="H1335" s="23" t="s">
        <v>22</v>
      </c>
      <c r="I1335" s="23" t="s">
        <v>81</v>
      </c>
      <c r="J1335" s="161" t="s">
        <v>171</v>
      </c>
      <c r="K1335" s="29" t="s">
        <v>621</v>
      </c>
      <c r="M1335" s="252"/>
      <c r="N1335" s="597">
        <v>6835.73</v>
      </c>
      <c r="O1335" s="114">
        <f t="shared" si="26"/>
        <v>6999.9999999996326</v>
      </c>
    </row>
    <row r="1336" spans="1:15" ht="22.05" hidden="1" customHeight="1" x14ac:dyDescent="0.2">
      <c r="A1336" s="26">
        <v>45925</v>
      </c>
      <c r="B1336" s="20" t="s">
        <v>35</v>
      </c>
      <c r="C1336" s="28">
        <v>342562</v>
      </c>
      <c r="D1336" s="156"/>
      <c r="E1336" s="250" t="s">
        <v>569</v>
      </c>
      <c r="F1336" s="251" t="s">
        <v>99</v>
      </c>
      <c r="H1336" s="23" t="s">
        <v>21</v>
      </c>
      <c r="I1336" s="23" t="s">
        <v>28</v>
      </c>
      <c r="J1336" s="161" t="s">
        <v>30</v>
      </c>
      <c r="K1336" s="29" t="s">
        <v>3376</v>
      </c>
      <c r="M1336" s="252">
        <v>501182</v>
      </c>
      <c r="N1336" s="253"/>
      <c r="O1336" s="114">
        <f t="shared" si="26"/>
        <v>508181.99999999965</v>
      </c>
    </row>
    <row r="1337" spans="1:15" ht="22.05" hidden="1" customHeight="1" x14ac:dyDescent="0.2">
      <c r="A1337" s="26">
        <v>45925</v>
      </c>
      <c r="B1337" s="20" t="s">
        <v>35</v>
      </c>
      <c r="C1337" s="28">
        <v>343343</v>
      </c>
      <c r="D1337" s="156"/>
      <c r="E1337" s="250" t="s">
        <v>578</v>
      </c>
      <c r="F1337" s="251" t="s">
        <v>99</v>
      </c>
      <c r="H1337" s="23" t="s">
        <v>22</v>
      </c>
      <c r="I1337" s="23" t="s">
        <v>81</v>
      </c>
      <c r="J1337" s="161" t="s">
        <v>168</v>
      </c>
      <c r="K1337" s="29" t="s">
        <v>622</v>
      </c>
      <c r="M1337" s="252"/>
      <c r="N1337" s="253">
        <v>7000</v>
      </c>
      <c r="O1337" s="114">
        <f t="shared" si="26"/>
        <v>501181.99999999965</v>
      </c>
    </row>
    <row r="1338" spans="1:15" ht="22.05" hidden="1" customHeight="1" x14ac:dyDescent="0.2">
      <c r="A1338" s="26">
        <v>45925</v>
      </c>
      <c r="B1338" s="20" t="s">
        <v>35</v>
      </c>
      <c r="C1338" s="28">
        <v>245575</v>
      </c>
      <c r="D1338" s="156"/>
      <c r="E1338" s="250" t="s">
        <v>569</v>
      </c>
      <c r="F1338" s="251" t="s">
        <v>79</v>
      </c>
      <c r="H1338" s="23" t="s">
        <v>21</v>
      </c>
      <c r="I1338" s="23" t="s">
        <v>28</v>
      </c>
      <c r="J1338" s="161" t="s">
        <v>30</v>
      </c>
      <c r="K1338" s="29" t="s">
        <v>3868</v>
      </c>
      <c r="M1338" s="252">
        <v>69700</v>
      </c>
      <c r="N1338" s="253"/>
      <c r="O1338" s="114">
        <f t="shared" si="26"/>
        <v>570881.99999999965</v>
      </c>
    </row>
    <row r="1339" spans="1:15" ht="22.05" hidden="1" customHeight="1" x14ac:dyDescent="0.2">
      <c r="A1339" s="26">
        <v>45925</v>
      </c>
      <c r="B1339" s="20" t="s">
        <v>35</v>
      </c>
      <c r="C1339" s="28">
        <v>53858</v>
      </c>
      <c r="D1339" s="156"/>
      <c r="E1339" s="250" t="s">
        <v>891</v>
      </c>
      <c r="F1339" s="251" t="s">
        <v>77</v>
      </c>
      <c r="H1339" s="23" t="s">
        <v>21</v>
      </c>
      <c r="I1339" s="23" t="s">
        <v>28</v>
      </c>
      <c r="J1339" s="161" t="s">
        <v>34</v>
      </c>
      <c r="K1339" s="29" t="s">
        <v>611</v>
      </c>
      <c r="M1339" s="252">
        <v>0.16</v>
      </c>
      <c r="N1339" s="253"/>
      <c r="O1339" s="114">
        <f t="shared" si="26"/>
        <v>570882.15999999968</v>
      </c>
    </row>
    <row r="1340" spans="1:15" ht="22.05" hidden="1" customHeight="1" x14ac:dyDescent="0.2">
      <c r="A1340" s="26">
        <v>45925</v>
      </c>
      <c r="B1340" s="20" t="s">
        <v>35</v>
      </c>
      <c r="C1340" s="28">
        <v>1223140</v>
      </c>
      <c r="D1340" s="156"/>
      <c r="E1340" s="250" t="s">
        <v>569</v>
      </c>
      <c r="F1340" s="251" t="s">
        <v>99</v>
      </c>
      <c r="H1340" s="23" t="s">
        <v>21</v>
      </c>
      <c r="I1340" s="23" t="s">
        <v>28</v>
      </c>
      <c r="J1340" s="161" t="s">
        <v>30</v>
      </c>
      <c r="K1340" s="29" t="s">
        <v>6891</v>
      </c>
      <c r="M1340" s="252">
        <v>100000</v>
      </c>
      <c r="N1340" s="253"/>
      <c r="O1340" s="114">
        <f t="shared" si="26"/>
        <v>670882.15999999968</v>
      </c>
    </row>
    <row r="1341" spans="1:15" ht="22.05" hidden="1" customHeight="1" x14ac:dyDescent="0.2">
      <c r="A1341" s="26">
        <v>45925</v>
      </c>
      <c r="B1341" s="20" t="s">
        <v>35</v>
      </c>
      <c r="C1341" s="28">
        <v>546045</v>
      </c>
      <c r="D1341" s="156"/>
      <c r="E1341" s="250" t="s">
        <v>578</v>
      </c>
      <c r="F1341" s="251" t="s">
        <v>99</v>
      </c>
      <c r="H1341" s="23" t="s">
        <v>22</v>
      </c>
      <c r="I1341" s="23" t="s">
        <v>81</v>
      </c>
      <c r="J1341" s="161" t="s">
        <v>168</v>
      </c>
      <c r="K1341" s="29" t="s">
        <v>622</v>
      </c>
      <c r="M1341" s="252"/>
      <c r="N1341" s="253">
        <v>7000</v>
      </c>
      <c r="O1341" s="114">
        <f t="shared" si="26"/>
        <v>663882.15999999968</v>
      </c>
    </row>
    <row r="1342" spans="1:15" ht="22.05" hidden="1" customHeight="1" x14ac:dyDescent="0.2">
      <c r="A1342" s="26">
        <v>45926</v>
      </c>
      <c r="B1342" s="20" t="s">
        <v>35</v>
      </c>
      <c r="C1342" s="28">
        <v>188334</v>
      </c>
      <c r="D1342" s="156"/>
      <c r="E1342" s="250" t="s">
        <v>577</v>
      </c>
      <c r="F1342" s="251" t="s">
        <v>99</v>
      </c>
      <c r="H1342" s="23" t="s">
        <v>22</v>
      </c>
      <c r="I1342" s="23" t="s">
        <v>81</v>
      </c>
      <c r="J1342" s="161" t="s">
        <v>174</v>
      </c>
      <c r="K1342" s="29" t="s">
        <v>623</v>
      </c>
      <c r="M1342" s="252"/>
      <c r="N1342" s="253">
        <v>382500</v>
      </c>
      <c r="O1342" s="114">
        <f t="shared" si="26"/>
        <v>281382.15999999968</v>
      </c>
    </row>
    <row r="1343" spans="1:15" ht="22.05" hidden="1" customHeight="1" x14ac:dyDescent="0.2">
      <c r="A1343" s="26">
        <v>45926</v>
      </c>
      <c r="B1343" s="20" t="s">
        <v>35</v>
      </c>
      <c r="C1343" s="28">
        <v>268950</v>
      </c>
      <c r="D1343" s="156"/>
      <c r="E1343" s="250" t="s">
        <v>1066</v>
      </c>
      <c r="F1343" s="251" t="s">
        <v>99</v>
      </c>
      <c r="H1343" s="23" t="s">
        <v>21</v>
      </c>
      <c r="I1343" s="23" t="s">
        <v>81</v>
      </c>
      <c r="J1343" s="161" t="s">
        <v>171</v>
      </c>
      <c r="K1343" s="29" t="s">
        <v>621</v>
      </c>
      <c r="M1343" s="581">
        <v>43000</v>
      </c>
      <c r="N1343" s="253"/>
      <c r="O1343" s="114">
        <f t="shared" si="26"/>
        <v>324382.15999999968</v>
      </c>
    </row>
    <row r="1344" spans="1:15" ht="22.05" hidden="1" customHeight="1" x14ac:dyDescent="0.2">
      <c r="A1344" s="26">
        <v>45926</v>
      </c>
      <c r="B1344" s="20" t="s">
        <v>35</v>
      </c>
      <c r="C1344" s="28">
        <v>273708</v>
      </c>
      <c r="D1344" s="156"/>
      <c r="E1344" s="250" t="s">
        <v>29</v>
      </c>
      <c r="F1344" s="251" t="s">
        <v>99</v>
      </c>
      <c r="H1344" s="23" t="s">
        <v>22</v>
      </c>
      <c r="I1344" s="23" t="s">
        <v>81</v>
      </c>
      <c r="J1344" s="161" t="s">
        <v>176</v>
      </c>
      <c r="K1344" s="29" t="s">
        <v>846</v>
      </c>
      <c r="M1344" s="252"/>
      <c r="N1344" s="253">
        <v>195000</v>
      </c>
      <c r="O1344" s="114">
        <f t="shared" si="26"/>
        <v>129382.15999999968</v>
      </c>
    </row>
    <row r="1345" spans="1:15" ht="22.05" hidden="1" customHeight="1" x14ac:dyDescent="0.2">
      <c r="A1345" s="26">
        <v>45926</v>
      </c>
      <c r="B1345" s="20" t="s">
        <v>35</v>
      </c>
      <c r="C1345" s="28">
        <v>498059</v>
      </c>
      <c r="D1345" s="156" t="s">
        <v>4068</v>
      </c>
      <c r="E1345" s="250" t="s">
        <v>1044</v>
      </c>
      <c r="F1345" s="251" t="s">
        <v>78</v>
      </c>
      <c r="H1345" s="23" t="s">
        <v>22</v>
      </c>
      <c r="I1345" s="23" t="s">
        <v>81</v>
      </c>
      <c r="J1345" s="161" t="s">
        <v>33</v>
      </c>
      <c r="K1345" s="29" t="s">
        <v>621</v>
      </c>
      <c r="M1345" s="252"/>
      <c r="N1345" s="253">
        <v>16630.490000000002</v>
      </c>
      <c r="O1345" s="114">
        <f t="shared" si="26"/>
        <v>112751.66999999968</v>
      </c>
    </row>
    <row r="1346" spans="1:15" ht="22.05" hidden="1" customHeight="1" x14ac:dyDescent="0.2">
      <c r="A1346" s="26">
        <v>45926</v>
      </c>
      <c r="B1346" s="20" t="s">
        <v>35</v>
      </c>
      <c r="C1346" s="28">
        <v>498044</v>
      </c>
      <c r="D1346" s="156" t="s">
        <v>6854</v>
      </c>
      <c r="E1346" s="250" t="s">
        <v>1044</v>
      </c>
      <c r="F1346" s="251" t="s">
        <v>78</v>
      </c>
      <c r="H1346" s="23" t="s">
        <v>22</v>
      </c>
      <c r="I1346" s="23" t="s">
        <v>81</v>
      </c>
      <c r="J1346" s="161" t="s">
        <v>33</v>
      </c>
      <c r="K1346" s="29" t="s">
        <v>621</v>
      </c>
      <c r="M1346" s="252"/>
      <c r="N1346" s="253">
        <v>29129.49</v>
      </c>
      <c r="O1346" s="114">
        <f t="shared" si="26"/>
        <v>83622.179999999673</v>
      </c>
    </row>
    <row r="1347" spans="1:15" ht="22.05" hidden="1" customHeight="1" x14ac:dyDescent="0.2">
      <c r="A1347" s="26">
        <v>45926</v>
      </c>
      <c r="B1347" s="20" t="s">
        <v>35</v>
      </c>
      <c r="C1347" s="28">
        <v>498047</v>
      </c>
      <c r="D1347" s="156" t="s">
        <v>6855</v>
      </c>
      <c r="E1347" s="250" t="s">
        <v>1044</v>
      </c>
      <c r="F1347" s="251" t="s">
        <v>78</v>
      </c>
      <c r="H1347" s="23" t="s">
        <v>22</v>
      </c>
      <c r="I1347" s="23" t="s">
        <v>81</v>
      </c>
      <c r="J1347" s="161" t="s">
        <v>33</v>
      </c>
      <c r="K1347" s="29" t="s">
        <v>621</v>
      </c>
      <c r="M1347" s="252"/>
      <c r="N1347" s="253">
        <v>72422.679999999993</v>
      </c>
      <c r="O1347" s="114">
        <f t="shared" si="26"/>
        <v>11199.49999999968</v>
      </c>
    </row>
    <row r="1348" spans="1:15" ht="22.05" hidden="1" customHeight="1" x14ac:dyDescent="0.2">
      <c r="A1348" s="26">
        <v>45926</v>
      </c>
      <c r="B1348" s="20" t="s">
        <v>35</v>
      </c>
      <c r="C1348" s="28">
        <v>881640</v>
      </c>
      <c r="D1348" s="156"/>
      <c r="E1348" s="250" t="s">
        <v>569</v>
      </c>
      <c r="F1348" s="251" t="s">
        <v>99</v>
      </c>
      <c r="H1348" s="23" t="s">
        <v>21</v>
      </c>
      <c r="I1348" s="23" t="s">
        <v>28</v>
      </c>
      <c r="J1348" s="161" t="s">
        <v>30</v>
      </c>
      <c r="K1348" s="29" t="s">
        <v>6191</v>
      </c>
      <c r="M1348" s="252">
        <v>94000</v>
      </c>
      <c r="N1348" s="253"/>
      <c r="O1348" s="114">
        <f t="shared" si="26"/>
        <v>105199.49999999968</v>
      </c>
    </row>
    <row r="1349" spans="1:15" ht="22.05" hidden="1" customHeight="1" x14ac:dyDescent="0.2">
      <c r="A1349" s="26">
        <v>45926</v>
      </c>
      <c r="B1349" s="20" t="s">
        <v>35</v>
      </c>
      <c r="C1349" s="28">
        <v>70866</v>
      </c>
      <c r="D1349" s="156"/>
      <c r="E1349" s="250" t="s">
        <v>569</v>
      </c>
      <c r="F1349" s="251" t="s">
        <v>79</v>
      </c>
      <c r="H1349" s="23" t="s">
        <v>21</v>
      </c>
      <c r="I1349" s="23" t="s">
        <v>28</v>
      </c>
      <c r="J1349" s="161" t="s">
        <v>30</v>
      </c>
      <c r="K1349" s="29" t="s">
        <v>6894</v>
      </c>
      <c r="M1349" s="252">
        <v>199815</v>
      </c>
      <c r="N1349" s="253"/>
      <c r="O1349" s="114">
        <f t="shared" si="26"/>
        <v>305014.49999999965</v>
      </c>
    </row>
    <row r="1350" spans="1:15" ht="22.05" hidden="1" customHeight="1" x14ac:dyDescent="0.2">
      <c r="A1350" s="26">
        <v>45926</v>
      </c>
      <c r="B1350" s="20" t="s">
        <v>35</v>
      </c>
      <c r="C1350" s="28">
        <v>676715</v>
      </c>
      <c r="D1350" s="156"/>
      <c r="E1350" s="250" t="s">
        <v>577</v>
      </c>
      <c r="F1350" s="251" t="s">
        <v>99</v>
      </c>
      <c r="H1350" s="23" t="s">
        <v>22</v>
      </c>
      <c r="I1350" s="23" t="s">
        <v>81</v>
      </c>
      <c r="J1350" s="161" t="s">
        <v>171</v>
      </c>
      <c r="K1350" s="29" t="s">
        <v>621</v>
      </c>
      <c r="M1350" s="252"/>
      <c r="N1350" s="253">
        <v>8500</v>
      </c>
      <c r="O1350" s="114">
        <f t="shared" si="26"/>
        <v>296514.49999999965</v>
      </c>
    </row>
    <row r="1351" spans="1:15" ht="22.05" hidden="1" customHeight="1" x14ac:dyDescent="0.2">
      <c r="A1351" s="26">
        <v>45926</v>
      </c>
      <c r="B1351" s="20" t="s">
        <v>35</v>
      </c>
      <c r="C1351" s="28">
        <v>691846</v>
      </c>
      <c r="D1351" s="156"/>
      <c r="E1351" s="250" t="s">
        <v>6133</v>
      </c>
      <c r="F1351" s="251" t="s">
        <v>99</v>
      </c>
      <c r="H1351" s="23" t="s">
        <v>22</v>
      </c>
      <c r="I1351" s="23" t="s">
        <v>55</v>
      </c>
      <c r="J1351" s="161" t="s">
        <v>70</v>
      </c>
      <c r="K1351" s="29" t="s">
        <v>1109</v>
      </c>
      <c r="M1351" s="252"/>
      <c r="N1351" s="253">
        <v>13000</v>
      </c>
      <c r="O1351" s="114">
        <f t="shared" si="26"/>
        <v>283514.49999999965</v>
      </c>
    </row>
    <row r="1352" spans="1:15" ht="22.05" hidden="1" customHeight="1" x14ac:dyDescent="0.2">
      <c r="A1352" s="26">
        <v>45926</v>
      </c>
      <c r="B1352" s="20" t="s">
        <v>35</v>
      </c>
      <c r="C1352" s="28">
        <v>694788</v>
      </c>
      <c r="D1352" s="156"/>
      <c r="E1352" s="250" t="s">
        <v>6856</v>
      </c>
      <c r="F1352" s="251" t="s">
        <v>99</v>
      </c>
      <c r="H1352" s="23" t="s">
        <v>22</v>
      </c>
      <c r="I1352" s="23" t="s">
        <v>55</v>
      </c>
      <c r="J1352" s="161" t="s">
        <v>70</v>
      </c>
      <c r="K1352" s="29" t="s">
        <v>612</v>
      </c>
      <c r="M1352" s="252"/>
      <c r="N1352" s="253">
        <v>72000</v>
      </c>
      <c r="O1352" s="114">
        <f t="shared" si="26"/>
        <v>211514.49999999965</v>
      </c>
    </row>
    <row r="1353" spans="1:15" ht="22.05" hidden="1" customHeight="1" x14ac:dyDescent="0.2">
      <c r="A1353" s="26">
        <v>45926</v>
      </c>
      <c r="B1353" s="20" t="s">
        <v>35</v>
      </c>
      <c r="C1353" s="28">
        <v>708140</v>
      </c>
      <c r="D1353" s="156" t="s">
        <v>6857</v>
      </c>
      <c r="E1353" s="250" t="s">
        <v>3314</v>
      </c>
      <c r="F1353" s="251" t="s">
        <v>99</v>
      </c>
      <c r="H1353" s="23" t="s">
        <v>22</v>
      </c>
      <c r="I1353" s="23" t="s">
        <v>103</v>
      </c>
      <c r="J1353" s="161" t="s">
        <v>93</v>
      </c>
      <c r="K1353" s="29" t="s">
        <v>627</v>
      </c>
      <c r="M1353" s="252"/>
      <c r="N1353" s="253">
        <v>9834</v>
      </c>
      <c r="O1353" s="114">
        <f t="shared" si="26"/>
        <v>201680.49999999965</v>
      </c>
    </row>
    <row r="1354" spans="1:15" ht="22.05" hidden="1" customHeight="1" x14ac:dyDescent="0.2">
      <c r="A1354" s="26">
        <v>45803</v>
      </c>
      <c r="B1354" s="20" t="s">
        <v>35</v>
      </c>
      <c r="C1354" s="28">
        <v>713916</v>
      </c>
      <c r="D1354" s="156" t="s">
        <v>6858</v>
      </c>
      <c r="E1354" s="250" t="s">
        <v>1757</v>
      </c>
      <c r="F1354" s="251" t="s">
        <v>99</v>
      </c>
      <c r="H1354" s="23" t="s">
        <v>22</v>
      </c>
      <c r="I1354" s="23" t="s">
        <v>103</v>
      </c>
      <c r="J1354" s="161" t="s">
        <v>93</v>
      </c>
      <c r="K1354" s="29" t="s">
        <v>632</v>
      </c>
      <c r="M1354" s="252"/>
      <c r="N1354" s="253">
        <v>25000</v>
      </c>
      <c r="O1354" s="114">
        <f t="shared" si="26"/>
        <v>176680.49999999965</v>
      </c>
    </row>
    <row r="1355" spans="1:15" ht="22.05" hidden="1" customHeight="1" x14ac:dyDescent="0.2">
      <c r="A1355" s="26">
        <v>45926</v>
      </c>
      <c r="B1355" s="20" t="s">
        <v>35</v>
      </c>
      <c r="C1355" s="28">
        <v>720016</v>
      </c>
      <c r="D1355" s="156" t="s">
        <v>6859</v>
      </c>
      <c r="E1355" s="250" t="s">
        <v>6860</v>
      </c>
      <c r="F1355" s="251" t="s">
        <v>99</v>
      </c>
      <c r="H1355" s="23" t="s">
        <v>22</v>
      </c>
      <c r="I1355" s="23" t="s">
        <v>56</v>
      </c>
      <c r="J1355" s="161" t="s">
        <v>88</v>
      </c>
      <c r="K1355" s="29" t="s">
        <v>1770</v>
      </c>
      <c r="M1355" s="252"/>
      <c r="N1355" s="253">
        <v>13218.56</v>
      </c>
      <c r="O1355" s="114">
        <f t="shared" si="26"/>
        <v>163461.93999999965</v>
      </c>
    </row>
    <row r="1356" spans="1:15" ht="22.05" hidden="1" customHeight="1" x14ac:dyDescent="0.2">
      <c r="A1356" s="26">
        <v>45926</v>
      </c>
      <c r="B1356" s="20" t="s">
        <v>35</v>
      </c>
      <c r="C1356" s="28">
        <v>725300</v>
      </c>
      <c r="D1356" s="156"/>
      <c r="E1356" s="250" t="s">
        <v>578</v>
      </c>
      <c r="F1356" s="251" t="s">
        <v>99</v>
      </c>
      <c r="H1356" s="23" t="s">
        <v>22</v>
      </c>
      <c r="I1356" s="23" t="s">
        <v>81</v>
      </c>
      <c r="J1356" s="161" t="s">
        <v>168</v>
      </c>
      <c r="K1356" s="29" t="s">
        <v>622</v>
      </c>
      <c r="M1356" s="252"/>
      <c r="N1356" s="253">
        <v>160000</v>
      </c>
      <c r="O1356" s="114">
        <f t="shared" si="26"/>
        <v>3461.9399999996531</v>
      </c>
    </row>
    <row r="1357" spans="1:15" ht="22.05" hidden="1" customHeight="1" x14ac:dyDescent="0.2">
      <c r="A1357" s="26">
        <v>45926</v>
      </c>
      <c r="B1357" s="20" t="s">
        <v>35</v>
      </c>
      <c r="C1357" s="28">
        <v>725300</v>
      </c>
      <c r="D1357" s="156"/>
      <c r="E1357" s="250" t="s">
        <v>578</v>
      </c>
      <c r="F1357" s="251" t="s">
        <v>99</v>
      </c>
      <c r="H1357" s="23" t="s">
        <v>22</v>
      </c>
      <c r="I1357" s="23" t="s">
        <v>81</v>
      </c>
      <c r="J1357" s="161" t="s">
        <v>168</v>
      </c>
      <c r="K1357" s="29" t="s">
        <v>622</v>
      </c>
      <c r="M1357" s="252"/>
      <c r="N1357" s="253">
        <v>3400</v>
      </c>
      <c r="O1357" s="114">
        <f t="shared" si="26"/>
        <v>61.939999999653082</v>
      </c>
    </row>
    <row r="1358" spans="1:15" ht="22.05" hidden="1" customHeight="1" x14ac:dyDescent="0.2">
      <c r="A1358" s="26">
        <v>45929</v>
      </c>
      <c r="B1358" s="20" t="s">
        <v>35</v>
      </c>
      <c r="C1358" s="28">
        <v>3340815</v>
      </c>
      <c r="D1358" s="156"/>
      <c r="E1358" s="250" t="s">
        <v>569</v>
      </c>
      <c r="F1358" s="251" t="s">
        <v>99</v>
      </c>
      <c r="H1358" s="23" t="s">
        <v>21</v>
      </c>
      <c r="I1358" s="23" t="s">
        <v>28</v>
      </c>
      <c r="J1358" s="161" t="s">
        <v>30</v>
      </c>
      <c r="K1358" s="29" t="s">
        <v>3989</v>
      </c>
      <c r="M1358" s="252">
        <v>500000</v>
      </c>
      <c r="N1358" s="253"/>
      <c r="O1358" s="114">
        <f t="shared" si="26"/>
        <v>500061.93999999965</v>
      </c>
    </row>
    <row r="1359" spans="1:15" ht="22.05" hidden="1" customHeight="1" x14ac:dyDescent="0.2">
      <c r="A1359" s="26">
        <v>45929</v>
      </c>
      <c r="B1359" s="20" t="s">
        <v>35</v>
      </c>
      <c r="C1359" s="28">
        <v>795938</v>
      </c>
      <c r="D1359" s="156"/>
      <c r="E1359" s="250" t="s">
        <v>6861</v>
      </c>
      <c r="F1359" s="251" t="s">
        <v>99</v>
      </c>
      <c r="H1359" s="23" t="s">
        <v>22</v>
      </c>
      <c r="I1359" s="23" t="s">
        <v>54</v>
      </c>
      <c r="J1359" s="161" t="s">
        <v>61</v>
      </c>
      <c r="K1359" s="29" t="s">
        <v>631</v>
      </c>
      <c r="M1359" s="252"/>
      <c r="N1359" s="253">
        <v>7126</v>
      </c>
      <c r="O1359" s="114">
        <f t="shared" si="26"/>
        <v>492935.93999999965</v>
      </c>
    </row>
    <row r="1360" spans="1:15" ht="22.05" hidden="1" customHeight="1" x14ac:dyDescent="0.2">
      <c r="A1360" s="26">
        <v>45930</v>
      </c>
      <c r="B1360" s="20" t="s">
        <v>35</v>
      </c>
      <c r="C1360" s="28">
        <v>289026</v>
      </c>
      <c r="D1360" s="156"/>
      <c r="E1360" s="250" t="s">
        <v>569</v>
      </c>
      <c r="F1360" s="251" t="s">
        <v>99</v>
      </c>
      <c r="H1360" s="23" t="s">
        <v>21</v>
      </c>
      <c r="I1360" s="23" t="s">
        <v>28</v>
      </c>
      <c r="J1360" s="161" t="s">
        <v>30</v>
      </c>
      <c r="K1360" s="29" t="s">
        <v>3989</v>
      </c>
      <c r="M1360" s="252">
        <v>160390</v>
      </c>
      <c r="N1360" s="253"/>
      <c r="O1360" s="114">
        <f t="shared" si="26"/>
        <v>653325.93999999971</v>
      </c>
    </row>
    <row r="1361" spans="1:15" ht="22.05" hidden="1" customHeight="1" x14ac:dyDescent="0.2">
      <c r="A1361" s="26">
        <v>45930</v>
      </c>
      <c r="B1361" s="20" t="s">
        <v>35</v>
      </c>
      <c r="C1361" s="28">
        <v>71348</v>
      </c>
      <c r="D1361" s="156"/>
      <c r="E1361" s="250" t="s">
        <v>569</v>
      </c>
      <c r="F1361" s="251" t="s">
        <v>79</v>
      </c>
      <c r="H1361" s="23" t="s">
        <v>21</v>
      </c>
      <c r="I1361" s="23" t="s">
        <v>28</v>
      </c>
      <c r="J1361" s="161" t="s">
        <v>30</v>
      </c>
      <c r="K1361" s="29" t="s">
        <v>6895</v>
      </c>
      <c r="M1361" s="252">
        <v>141780</v>
      </c>
      <c r="N1361" s="253"/>
      <c r="O1361" s="114">
        <f t="shared" si="26"/>
        <v>795105.93999999971</v>
      </c>
    </row>
    <row r="1362" spans="1:15" ht="22.05" hidden="1" customHeight="1" x14ac:dyDescent="0.2">
      <c r="A1362" s="26">
        <v>45930</v>
      </c>
      <c r="B1362" s="20" t="s">
        <v>35</v>
      </c>
      <c r="C1362" s="28">
        <v>71244</v>
      </c>
      <c r="D1362" s="156"/>
      <c r="E1362" s="250" t="s">
        <v>569</v>
      </c>
      <c r="F1362" s="251" t="s">
        <v>79</v>
      </c>
      <c r="H1362" s="23" t="s">
        <v>21</v>
      </c>
      <c r="I1362" s="23" t="s">
        <v>28</v>
      </c>
      <c r="J1362" s="161" t="s">
        <v>30</v>
      </c>
      <c r="K1362" s="29" t="s">
        <v>6197</v>
      </c>
      <c r="M1362" s="252">
        <v>128520</v>
      </c>
      <c r="N1362" s="253"/>
      <c r="O1362" s="114">
        <f t="shared" si="26"/>
        <v>923625.93999999971</v>
      </c>
    </row>
    <row r="1363" spans="1:15" ht="22.05" hidden="1" customHeight="1" x14ac:dyDescent="0.2">
      <c r="A1363" s="26">
        <v>45930</v>
      </c>
      <c r="B1363" s="20" t="s">
        <v>35</v>
      </c>
      <c r="C1363" s="28">
        <v>384333</v>
      </c>
      <c r="D1363" s="156" t="s">
        <v>6862</v>
      </c>
      <c r="E1363" s="250" t="s">
        <v>6141</v>
      </c>
      <c r="F1363" s="251" t="s">
        <v>99</v>
      </c>
      <c r="H1363" s="23" t="s">
        <v>22</v>
      </c>
      <c r="I1363" s="23" t="s">
        <v>55</v>
      </c>
      <c r="J1363" s="161" t="s">
        <v>70</v>
      </c>
      <c r="K1363" s="29" t="s">
        <v>1114</v>
      </c>
      <c r="M1363" s="252"/>
      <c r="N1363" s="253">
        <v>22800</v>
      </c>
      <c r="O1363" s="114">
        <f t="shared" si="26"/>
        <v>900825.93999999971</v>
      </c>
    </row>
    <row r="1364" spans="1:15" ht="22.05" hidden="1" customHeight="1" x14ac:dyDescent="0.2">
      <c r="A1364" s="26">
        <v>45930</v>
      </c>
      <c r="B1364" s="20" t="s">
        <v>35</v>
      </c>
      <c r="C1364" s="28">
        <v>384332</v>
      </c>
      <c r="D1364" s="156" t="s">
        <v>6862</v>
      </c>
      <c r="E1364" s="250" t="s">
        <v>6863</v>
      </c>
      <c r="F1364" s="251" t="s">
        <v>99</v>
      </c>
      <c r="H1364" s="23" t="s">
        <v>22</v>
      </c>
      <c r="I1364" s="23" t="s">
        <v>55</v>
      </c>
      <c r="J1364" s="161" t="s">
        <v>70</v>
      </c>
      <c r="K1364" s="29" t="s">
        <v>2616</v>
      </c>
      <c r="M1364" s="252"/>
      <c r="N1364" s="253">
        <v>266636.17</v>
      </c>
      <c r="O1364" s="114">
        <f t="shared" si="26"/>
        <v>634189.76999999979</v>
      </c>
    </row>
    <row r="1365" spans="1:15" ht="22.05" hidden="1" customHeight="1" x14ac:dyDescent="0.2">
      <c r="A1365" s="26">
        <v>45930</v>
      </c>
      <c r="B1365" s="20" t="s">
        <v>35</v>
      </c>
      <c r="C1365" s="28">
        <v>384328</v>
      </c>
      <c r="D1365" s="156" t="s">
        <v>6862</v>
      </c>
      <c r="E1365" s="250" t="s">
        <v>574</v>
      </c>
      <c r="F1365" s="251" t="s">
        <v>99</v>
      </c>
      <c r="H1365" s="23" t="s">
        <v>22</v>
      </c>
      <c r="I1365" s="23" t="s">
        <v>55</v>
      </c>
      <c r="J1365" s="161" t="s">
        <v>70</v>
      </c>
      <c r="K1365" s="29" t="s">
        <v>625</v>
      </c>
      <c r="M1365" s="252"/>
      <c r="N1365" s="253">
        <v>100000</v>
      </c>
      <c r="O1365" s="114">
        <f t="shared" si="26"/>
        <v>534189.76999999979</v>
      </c>
    </row>
    <row r="1366" spans="1:15" ht="22.05" hidden="1" customHeight="1" x14ac:dyDescent="0.2">
      <c r="A1366" s="26">
        <v>45930</v>
      </c>
      <c r="B1366" s="20" t="s">
        <v>35</v>
      </c>
      <c r="C1366" s="28">
        <v>384329</v>
      </c>
      <c r="D1366" s="156" t="s">
        <v>6862</v>
      </c>
      <c r="E1366" s="250" t="s">
        <v>6864</v>
      </c>
      <c r="F1366" s="251" t="s">
        <v>99</v>
      </c>
      <c r="H1366" s="23" t="s">
        <v>22</v>
      </c>
      <c r="I1366" s="23" t="s">
        <v>55</v>
      </c>
      <c r="J1366" s="161" t="s">
        <v>70</v>
      </c>
      <c r="K1366" s="29" t="s">
        <v>618</v>
      </c>
      <c r="M1366" s="252"/>
      <c r="N1366" s="253">
        <v>73500</v>
      </c>
      <c r="O1366" s="114">
        <f t="shared" si="26"/>
        <v>460689.76999999979</v>
      </c>
    </row>
    <row r="1367" spans="1:15" ht="22.05" hidden="1" customHeight="1" x14ac:dyDescent="0.2">
      <c r="A1367" s="26">
        <v>45930</v>
      </c>
      <c r="B1367" s="20" t="s">
        <v>35</v>
      </c>
      <c r="C1367" s="28">
        <v>384331</v>
      </c>
      <c r="D1367" s="156" t="s">
        <v>6862</v>
      </c>
      <c r="E1367" s="250" t="s">
        <v>6865</v>
      </c>
      <c r="F1367" s="251" t="s">
        <v>99</v>
      </c>
      <c r="H1367" s="23" t="s">
        <v>22</v>
      </c>
      <c r="I1367" s="23" t="s">
        <v>55</v>
      </c>
      <c r="J1367" s="161" t="s">
        <v>70</v>
      </c>
      <c r="K1367" s="29" t="s">
        <v>851</v>
      </c>
      <c r="M1367" s="252"/>
      <c r="N1367" s="253">
        <v>99620</v>
      </c>
      <c r="O1367" s="114">
        <f t="shared" si="26"/>
        <v>361069.76999999979</v>
      </c>
    </row>
    <row r="1368" spans="1:15" ht="22.05" hidden="1" customHeight="1" x14ac:dyDescent="0.2">
      <c r="A1368" s="26">
        <v>45930</v>
      </c>
      <c r="B1368" s="20" t="s">
        <v>35</v>
      </c>
      <c r="C1368" s="28">
        <v>1054327</v>
      </c>
      <c r="D1368" s="156"/>
      <c r="E1368" s="250" t="s">
        <v>569</v>
      </c>
      <c r="F1368" s="251" t="s">
        <v>99</v>
      </c>
      <c r="H1368" s="23" t="s">
        <v>21</v>
      </c>
      <c r="I1368" s="23" t="s">
        <v>28</v>
      </c>
      <c r="J1368" s="161" t="s">
        <v>30</v>
      </c>
      <c r="K1368" s="29" t="s">
        <v>3988</v>
      </c>
      <c r="M1368" s="252">
        <v>175800</v>
      </c>
      <c r="N1368" s="253"/>
      <c r="O1368" s="114">
        <f t="shared" si="26"/>
        <v>536869.76999999979</v>
      </c>
    </row>
    <row r="1369" spans="1:15" ht="22.05" hidden="1" customHeight="1" x14ac:dyDescent="0.2">
      <c r="A1369" s="26">
        <v>45930</v>
      </c>
      <c r="B1369" s="20" t="s">
        <v>35</v>
      </c>
      <c r="C1369" s="28">
        <v>5376905</v>
      </c>
      <c r="D1369" s="156"/>
      <c r="E1369" s="250" t="s">
        <v>6866</v>
      </c>
      <c r="F1369" s="251" t="s">
        <v>99</v>
      </c>
      <c r="H1369" s="23" t="s">
        <v>22</v>
      </c>
      <c r="I1369" s="23" t="s">
        <v>103</v>
      </c>
      <c r="J1369" s="161" t="s">
        <v>93</v>
      </c>
      <c r="K1369" s="29" t="s">
        <v>627</v>
      </c>
      <c r="M1369" s="252"/>
      <c r="N1369" s="253">
        <v>5540</v>
      </c>
      <c r="O1369" s="114">
        <f t="shared" si="26"/>
        <v>531329.76999999979</v>
      </c>
    </row>
    <row r="1370" spans="1:15" ht="22.05" hidden="1" customHeight="1" x14ac:dyDescent="0.2">
      <c r="A1370" s="26">
        <v>45930</v>
      </c>
      <c r="B1370" s="20" t="s">
        <v>35</v>
      </c>
      <c r="C1370" s="28">
        <v>960007</v>
      </c>
      <c r="D1370" s="156"/>
      <c r="E1370" s="250" t="s">
        <v>569</v>
      </c>
      <c r="F1370" s="251" t="s">
        <v>79</v>
      </c>
      <c r="H1370" s="23" t="s">
        <v>21</v>
      </c>
      <c r="I1370" s="23" t="s">
        <v>28</v>
      </c>
      <c r="J1370" s="161" t="s">
        <v>30</v>
      </c>
      <c r="K1370" s="29" t="s">
        <v>6184</v>
      </c>
      <c r="M1370" s="252">
        <v>97254</v>
      </c>
      <c r="N1370" s="253"/>
      <c r="O1370" s="114">
        <f t="shared" si="26"/>
        <v>628583.76999999979</v>
      </c>
    </row>
    <row r="1371" spans="1:15" ht="22.05" hidden="1" customHeight="1" x14ac:dyDescent="0.2">
      <c r="A1371" s="26">
        <v>45930</v>
      </c>
      <c r="B1371" s="20" t="s">
        <v>35</v>
      </c>
      <c r="C1371" s="28">
        <v>960306</v>
      </c>
      <c r="D1371" s="156"/>
      <c r="E1371" s="250" t="s">
        <v>569</v>
      </c>
      <c r="F1371" s="251" t="s">
        <v>79</v>
      </c>
      <c r="H1371" s="23" t="s">
        <v>21</v>
      </c>
      <c r="I1371" s="23" t="s">
        <v>28</v>
      </c>
      <c r="J1371" s="161" t="s">
        <v>30</v>
      </c>
      <c r="K1371" s="29" t="s">
        <v>6184</v>
      </c>
      <c r="M1371" s="252">
        <v>113520</v>
      </c>
      <c r="N1371" s="253"/>
      <c r="O1371" s="114">
        <f t="shared" si="26"/>
        <v>742103.76999999979</v>
      </c>
    </row>
    <row r="1372" spans="1:15" ht="22.05" hidden="1" customHeight="1" x14ac:dyDescent="0.2">
      <c r="A1372" s="26">
        <v>45930</v>
      </c>
      <c r="B1372" s="20" t="s">
        <v>35</v>
      </c>
      <c r="C1372" s="28">
        <v>177764</v>
      </c>
      <c r="D1372" s="156"/>
      <c r="E1372" s="250" t="s">
        <v>569</v>
      </c>
      <c r="F1372" s="251" t="s">
        <v>79</v>
      </c>
      <c r="H1372" s="23" t="s">
        <v>21</v>
      </c>
      <c r="I1372" s="23" t="s">
        <v>28</v>
      </c>
      <c r="J1372" s="161" t="s">
        <v>30</v>
      </c>
      <c r="K1372" s="29" t="s">
        <v>3868</v>
      </c>
      <c r="M1372" s="252">
        <v>59300</v>
      </c>
      <c r="N1372" s="253"/>
      <c r="O1372" s="114">
        <f t="shared" si="26"/>
        <v>801403.76999999979</v>
      </c>
    </row>
    <row r="1373" spans="1:15" ht="22.05" hidden="1" customHeight="1" x14ac:dyDescent="0.2">
      <c r="A1373" s="26">
        <v>45930</v>
      </c>
      <c r="B1373" s="20" t="s">
        <v>35</v>
      </c>
      <c r="C1373" s="28">
        <v>750714</v>
      </c>
      <c r="D1373" s="156"/>
      <c r="E1373" s="250" t="s">
        <v>569</v>
      </c>
      <c r="F1373" s="251" t="s">
        <v>99</v>
      </c>
      <c r="H1373" s="23" t="s">
        <v>21</v>
      </c>
      <c r="I1373" s="23" t="s">
        <v>28</v>
      </c>
      <c r="J1373" s="161" t="s">
        <v>30</v>
      </c>
      <c r="K1373" s="29" t="s">
        <v>6896</v>
      </c>
      <c r="M1373" s="252">
        <v>297440</v>
      </c>
      <c r="N1373" s="253"/>
      <c r="O1373" s="114">
        <f t="shared" si="26"/>
        <v>1098843.7699999998</v>
      </c>
    </row>
    <row r="1374" spans="1:15" ht="22.05" hidden="1" customHeight="1" thickBot="1" x14ac:dyDescent="0.25">
      <c r="A1374" s="374">
        <v>45930</v>
      </c>
      <c r="B1374" s="47" t="s">
        <v>35</v>
      </c>
      <c r="C1374" s="69">
        <v>1676001</v>
      </c>
      <c r="D1374" s="427"/>
      <c r="E1374" s="513" t="s">
        <v>569</v>
      </c>
      <c r="F1374" s="516" t="s">
        <v>99</v>
      </c>
      <c r="G1374" s="69"/>
      <c r="H1374" s="368" t="s">
        <v>21</v>
      </c>
      <c r="I1374" s="368" t="s">
        <v>28</v>
      </c>
      <c r="J1374" s="369" t="s">
        <v>30</v>
      </c>
      <c r="K1374" s="514" t="s">
        <v>6897</v>
      </c>
      <c r="L1374" s="89"/>
      <c r="M1374" s="447">
        <v>141480</v>
      </c>
      <c r="N1374" s="448"/>
      <c r="O1374" s="517">
        <f t="shared" si="26"/>
        <v>1240323.7699999998</v>
      </c>
    </row>
    <row r="1375" spans="1:15" ht="22.05" hidden="1" customHeight="1" x14ac:dyDescent="0.2">
      <c r="A1375" s="26">
        <v>45931</v>
      </c>
      <c r="B1375" s="20" t="s">
        <v>35</v>
      </c>
      <c r="C1375" s="28">
        <v>371179</v>
      </c>
      <c r="D1375" s="156"/>
      <c r="E1375" s="250" t="s">
        <v>577</v>
      </c>
      <c r="F1375" s="251" t="s">
        <v>99</v>
      </c>
      <c r="H1375" s="23" t="s">
        <v>22</v>
      </c>
      <c r="I1375" s="23" t="s">
        <v>81</v>
      </c>
      <c r="J1375" s="161" t="s">
        <v>173</v>
      </c>
      <c r="K1375" s="29" t="s">
        <v>6898</v>
      </c>
      <c r="M1375" s="252"/>
      <c r="N1375" s="253">
        <v>5000</v>
      </c>
      <c r="O1375" s="114">
        <f t="shared" si="26"/>
        <v>1235323.7699999998</v>
      </c>
    </row>
    <row r="1376" spans="1:15" ht="22.05" hidden="1" customHeight="1" x14ac:dyDescent="0.2">
      <c r="A1376" s="26">
        <v>45931</v>
      </c>
      <c r="B1376" s="20" t="s">
        <v>35</v>
      </c>
      <c r="C1376" s="28">
        <v>699249</v>
      </c>
      <c r="D1376" s="156"/>
      <c r="E1376" s="250" t="s">
        <v>6867</v>
      </c>
      <c r="F1376" s="251" t="s">
        <v>77</v>
      </c>
      <c r="H1376" s="23" t="s">
        <v>21</v>
      </c>
      <c r="I1376" s="23" t="s">
        <v>81</v>
      </c>
      <c r="J1376" s="161" t="s">
        <v>33</v>
      </c>
      <c r="K1376" s="29" t="s">
        <v>1918</v>
      </c>
      <c r="M1376" s="252">
        <v>5000</v>
      </c>
      <c r="N1376" s="253"/>
      <c r="O1376" s="114">
        <f t="shared" si="26"/>
        <v>1240323.7699999998</v>
      </c>
    </row>
    <row r="1377" spans="1:15" ht="22.05" hidden="1" customHeight="1" x14ac:dyDescent="0.2">
      <c r="A1377" s="26">
        <v>45931</v>
      </c>
      <c r="B1377" s="20" t="s">
        <v>35</v>
      </c>
      <c r="C1377" s="28">
        <v>380322</v>
      </c>
      <c r="D1377" s="156"/>
      <c r="E1377" s="250" t="s">
        <v>2596</v>
      </c>
      <c r="F1377" s="251" t="s">
        <v>99</v>
      </c>
      <c r="H1377" s="23" t="s">
        <v>22</v>
      </c>
      <c r="I1377" s="23" t="s">
        <v>81</v>
      </c>
      <c r="J1377" s="161" t="s">
        <v>170</v>
      </c>
      <c r="K1377" s="29" t="s">
        <v>2621</v>
      </c>
      <c r="M1377" s="252"/>
      <c r="N1377" s="253">
        <v>5000</v>
      </c>
      <c r="O1377" s="114">
        <f t="shared" si="26"/>
        <v>1235323.7699999998</v>
      </c>
    </row>
    <row r="1378" spans="1:15" ht="22.05" hidden="1" customHeight="1" x14ac:dyDescent="0.2">
      <c r="A1378" s="26">
        <v>45931</v>
      </c>
      <c r="B1378" s="20" t="s">
        <v>35</v>
      </c>
      <c r="C1378" s="28">
        <v>402161</v>
      </c>
      <c r="D1378" s="156" t="s">
        <v>2597</v>
      </c>
      <c r="E1378" s="250" t="s">
        <v>577</v>
      </c>
      <c r="F1378" s="251" t="s">
        <v>99</v>
      </c>
      <c r="H1378" s="23" t="s">
        <v>22</v>
      </c>
      <c r="I1378" s="23" t="s">
        <v>81</v>
      </c>
      <c r="J1378" s="161" t="s">
        <v>172</v>
      </c>
      <c r="K1378" s="29" t="s">
        <v>621</v>
      </c>
      <c r="M1378" s="252"/>
      <c r="N1378" s="597">
        <v>67000</v>
      </c>
      <c r="O1378" s="114">
        <f t="shared" si="26"/>
        <v>1168323.7699999998</v>
      </c>
    </row>
    <row r="1379" spans="1:15" ht="22.05" hidden="1" customHeight="1" x14ac:dyDescent="0.2">
      <c r="A1379" s="26">
        <v>45931</v>
      </c>
      <c r="B1379" s="20" t="s">
        <v>35</v>
      </c>
      <c r="C1379" s="28">
        <v>434792</v>
      </c>
      <c r="D1379" s="156"/>
      <c r="E1379" s="250" t="s">
        <v>6868</v>
      </c>
      <c r="F1379" s="251" t="s">
        <v>99</v>
      </c>
      <c r="H1379" s="23" t="s">
        <v>22</v>
      </c>
      <c r="I1379" s="23" t="s">
        <v>55</v>
      </c>
      <c r="J1379" s="161" t="s">
        <v>70</v>
      </c>
      <c r="K1379" s="29" t="s">
        <v>612</v>
      </c>
      <c r="M1379" s="252"/>
      <c r="N1379" s="253">
        <v>10150</v>
      </c>
      <c r="O1379" s="114">
        <f t="shared" si="26"/>
        <v>1158173.7699999998</v>
      </c>
    </row>
    <row r="1380" spans="1:15" ht="22.05" hidden="1" customHeight="1" x14ac:dyDescent="0.2">
      <c r="A1380" s="26">
        <v>45931</v>
      </c>
      <c r="B1380" s="20" t="s">
        <v>35</v>
      </c>
      <c r="C1380" s="28">
        <v>441796</v>
      </c>
      <c r="D1380" s="156"/>
      <c r="E1380" s="250" t="s">
        <v>577</v>
      </c>
      <c r="F1380" s="251" t="s">
        <v>99</v>
      </c>
      <c r="H1380" s="23" t="s">
        <v>22</v>
      </c>
      <c r="I1380" s="23" t="s">
        <v>81</v>
      </c>
      <c r="J1380" s="161" t="s">
        <v>171</v>
      </c>
      <c r="K1380" s="29" t="s">
        <v>621</v>
      </c>
      <c r="M1380" s="252"/>
      <c r="N1380" s="597">
        <v>7500</v>
      </c>
      <c r="O1380" s="114">
        <f t="shared" si="26"/>
        <v>1150673.7699999998</v>
      </c>
    </row>
    <row r="1381" spans="1:15" ht="22.05" hidden="1" customHeight="1" x14ac:dyDescent="0.2">
      <c r="A1381" s="26">
        <v>45931</v>
      </c>
      <c r="B1381" s="20" t="s">
        <v>35</v>
      </c>
      <c r="C1381" s="28">
        <v>464048</v>
      </c>
      <c r="D1381" s="156"/>
      <c r="E1381" s="250" t="s">
        <v>574</v>
      </c>
      <c r="F1381" s="251" t="s">
        <v>99</v>
      </c>
      <c r="H1381" s="23" t="s">
        <v>22</v>
      </c>
      <c r="I1381" s="23" t="s">
        <v>55</v>
      </c>
      <c r="J1381" s="161" t="s">
        <v>70</v>
      </c>
      <c r="K1381" s="29" t="s">
        <v>2616</v>
      </c>
      <c r="M1381" s="252"/>
      <c r="N1381" s="253">
        <v>1000000</v>
      </c>
      <c r="O1381" s="114">
        <f t="shared" si="26"/>
        <v>150673.76999999979</v>
      </c>
    </row>
    <row r="1382" spans="1:15" ht="22.05" hidden="1" customHeight="1" x14ac:dyDescent="0.2">
      <c r="A1382" s="26">
        <v>45931</v>
      </c>
      <c r="B1382" s="20" t="s">
        <v>35</v>
      </c>
      <c r="C1382" s="28">
        <v>1121333</v>
      </c>
      <c r="D1382" s="156"/>
      <c r="E1382" s="250" t="s">
        <v>569</v>
      </c>
      <c r="F1382" s="251" t="s">
        <v>99</v>
      </c>
      <c r="H1382" s="23" t="s">
        <v>21</v>
      </c>
      <c r="I1382" s="23" t="s">
        <v>28</v>
      </c>
      <c r="J1382" s="161" t="s">
        <v>30</v>
      </c>
      <c r="K1382" s="29" t="s">
        <v>6187</v>
      </c>
      <c r="M1382" s="252">
        <v>749255</v>
      </c>
      <c r="N1382" s="253"/>
      <c r="O1382" s="114">
        <f t="shared" si="26"/>
        <v>899928.76999999979</v>
      </c>
    </row>
    <row r="1383" spans="1:15" ht="22.05" hidden="1" customHeight="1" x14ac:dyDescent="0.2">
      <c r="A1383" s="26">
        <v>45931</v>
      </c>
      <c r="B1383" s="20" t="s">
        <v>35</v>
      </c>
      <c r="C1383" s="28">
        <v>693122</v>
      </c>
      <c r="D1383" s="156"/>
      <c r="E1383" s="250" t="s">
        <v>6869</v>
      </c>
      <c r="F1383" s="251" t="s">
        <v>99</v>
      </c>
      <c r="H1383" s="23" t="s">
        <v>22</v>
      </c>
      <c r="I1383" s="23" t="s">
        <v>103</v>
      </c>
      <c r="J1383" s="161" t="s">
        <v>93</v>
      </c>
      <c r="K1383" s="29" t="s">
        <v>627</v>
      </c>
      <c r="M1383" s="252"/>
      <c r="N1383" s="253">
        <v>4067</v>
      </c>
      <c r="O1383" s="114">
        <f t="shared" si="26"/>
        <v>895861.76999999979</v>
      </c>
    </row>
    <row r="1384" spans="1:15" ht="22.05" hidden="1" customHeight="1" x14ac:dyDescent="0.2">
      <c r="A1384" s="26">
        <v>45931</v>
      </c>
      <c r="B1384" s="20" t="s">
        <v>35</v>
      </c>
      <c r="C1384" s="28">
        <v>711800</v>
      </c>
      <c r="D1384" s="156"/>
      <c r="E1384" s="250" t="s">
        <v>577</v>
      </c>
      <c r="F1384" s="251" t="s">
        <v>99</v>
      </c>
      <c r="H1384" s="23" t="s">
        <v>22</v>
      </c>
      <c r="I1384" s="23" t="s">
        <v>81</v>
      </c>
      <c r="J1384" s="161" t="s">
        <v>171</v>
      </c>
      <c r="K1384" s="29" t="s">
        <v>621</v>
      </c>
      <c r="M1384" s="252"/>
      <c r="N1384" s="597">
        <v>11000</v>
      </c>
      <c r="O1384" s="114">
        <f t="shared" si="26"/>
        <v>884861.76999999979</v>
      </c>
    </row>
    <row r="1385" spans="1:15" ht="22.05" hidden="1" customHeight="1" x14ac:dyDescent="0.2">
      <c r="A1385" s="26">
        <v>45932</v>
      </c>
      <c r="B1385" s="20" t="s">
        <v>35</v>
      </c>
      <c r="C1385" s="28">
        <v>218450</v>
      </c>
      <c r="D1385" s="156"/>
      <c r="E1385" s="250" t="s">
        <v>29</v>
      </c>
      <c r="F1385" s="251" t="s">
        <v>99</v>
      </c>
      <c r="H1385" s="23" t="s">
        <v>22</v>
      </c>
      <c r="I1385" s="23" t="s">
        <v>81</v>
      </c>
      <c r="J1385" s="161" t="s">
        <v>175</v>
      </c>
      <c r="K1385" s="29" t="s">
        <v>850</v>
      </c>
      <c r="M1385" s="252"/>
      <c r="N1385" s="253">
        <v>345000</v>
      </c>
      <c r="O1385" s="114">
        <f t="shared" si="26"/>
        <v>539861.76999999979</v>
      </c>
    </row>
    <row r="1386" spans="1:15" ht="22.05" hidden="1" customHeight="1" x14ac:dyDescent="0.2">
      <c r="A1386" s="26">
        <v>45932</v>
      </c>
      <c r="B1386" s="20" t="s">
        <v>35</v>
      </c>
      <c r="C1386" s="28">
        <v>380781</v>
      </c>
      <c r="D1386" s="156"/>
      <c r="E1386" s="250" t="s">
        <v>577</v>
      </c>
      <c r="F1386" s="251" t="s">
        <v>99</v>
      </c>
      <c r="H1386" s="23" t="s">
        <v>22</v>
      </c>
      <c r="I1386" s="23" t="s">
        <v>81</v>
      </c>
      <c r="J1386" s="161" t="s">
        <v>171</v>
      </c>
      <c r="K1386" s="29" t="s">
        <v>621</v>
      </c>
      <c r="M1386" s="252"/>
      <c r="N1386" s="597">
        <v>4000</v>
      </c>
      <c r="O1386" s="114">
        <f t="shared" si="26"/>
        <v>535861.76999999979</v>
      </c>
    </row>
    <row r="1387" spans="1:15" ht="22.05" hidden="1" customHeight="1" x14ac:dyDescent="0.2">
      <c r="A1387" s="26">
        <v>45932</v>
      </c>
      <c r="B1387" s="20" t="s">
        <v>35</v>
      </c>
      <c r="C1387" s="28">
        <v>971168</v>
      </c>
      <c r="D1387" s="156"/>
      <c r="E1387" s="250" t="s">
        <v>569</v>
      </c>
      <c r="F1387" s="251" t="s">
        <v>99</v>
      </c>
      <c r="H1387" s="23" t="s">
        <v>21</v>
      </c>
      <c r="I1387" s="23" t="s">
        <v>28</v>
      </c>
      <c r="J1387" s="161" t="s">
        <v>30</v>
      </c>
      <c r="K1387" s="29" t="s">
        <v>6899</v>
      </c>
      <c r="M1387" s="252">
        <v>100000</v>
      </c>
      <c r="N1387" s="253"/>
      <c r="O1387" s="114">
        <f t="shared" si="26"/>
        <v>635861.76999999979</v>
      </c>
    </row>
    <row r="1388" spans="1:15" ht="22.05" hidden="1" customHeight="1" x14ac:dyDescent="0.2">
      <c r="A1388" s="26">
        <v>45932</v>
      </c>
      <c r="B1388" s="20" t="s">
        <v>35</v>
      </c>
      <c r="C1388" s="28">
        <v>790032</v>
      </c>
      <c r="D1388" s="156"/>
      <c r="E1388" s="250" t="s">
        <v>569</v>
      </c>
      <c r="F1388" s="251" t="s">
        <v>99</v>
      </c>
      <c r="H1388" s="23" t="s">
        <v>21</v>
      </c>
      <c r="I1388" s="23" t="s">
        <v>28</v>
      </c>
      <c r="J1388" s="161" t="s">
        <v>30</v>
      </c>
      <c r="K1388" s="29" t="s">
        <v>3376</v>
      </c>
      <c r="M1388" s="252">
        <v>159038</v>
      </c>
      <c r="N1388" s="253"/>
      <c r="O1388" s="114">
        <f t="shared" si="26"/>
        <v>794899.76999999979</v>
      </c>
    </row>
    <row r="1389" spans="1:15" ht="22.05" hidden="1" customHeight="1" x14ac:dyDescent="0.2">
      <c r="A1389" s="254">
        <v>45932</v>
      </c>
      <c r="B1389" s="20" t="s">
        <v>35</v>
      </c>
      <c r="C1389" s="28">
        <v>790626</v>
      </c>
      <c r="D1389" s="156"/>
      <c r="E1389" s="250" t="s">
        <v>569</v>
      </c>
      <c r="F1389" s="251" t="s">
        <v>99</v>
      </c>
      <c r="H1389" s="23" t="s">
        <v>21</v>
      </c>
      <c r="I1389" s="23" t="s">
        <v>28</v>
      </c>
      <c r="J1389" s="161" t="s">
        <v>30</v>
      </c>
      <c r="K1389" s="29" t="s">
        <v>3376</v>
      </c>
      <c r="M1389" s="252">
        <v>189760</v>
      </c>
      <c r="N1389" s="253"/>
      <c r="O1389" s="260">
        <f t="shared" si="26"/>
        <v>984659.76999999979</v>
      </c>
    </row>
    <row r="1390" spans="1:15" ht="22.05" hidden="1" customHeight="1" x14ac:dyDescent="0.2">
      <c r="A1390" s="26">
        <v>45932</v>
      </c>
      <c r="B1390" s="20" t="s">
        <v>35</v>
      </c>
      <c r="C1390" s="28">
        <v>859403</v>
      </c>
      <c r="D1390" s="156"/>
      <c r="E1390" s="250" t="s">
        <v>569</v>
      </c>
      <c r="F1390" s="251" t="s">
        <v>79</v>
      </c>
      <c r="H1390" s="23" t="s">
        <v>21</v>
      </c>
      <c r="I1390" s="23" t="s">
        <v>28</v>
      </c>
      <c r="J1390" s="161" t="s">
        <v>30</v>
      </c>
      <c r="K1390" s="29" t="s">
        <v>6900</v>
      </c>
      <c r="M1390" s="252">
        <v>144480</v>
      </c>
      <c r="N1390" s="253"/>
      <c r="O1390" s="114">
        <f t="shared" ref="O1390:O1391" si="27">O1389+M1390-N1390</f>
        <v>1129139.7699999998</v>
      </c>
    </row>
    <row r="1391" spans="1:15" ht="22.05" hidden="1" customHeight="1" x14ac:dyDescent="0.2">
      <c r="A1391" s="26">
        <v>45932</v>
      </c>
      <c r="B1391" s="20" t="s">
        <v>35</v>
      </c>
      <c r="C1391" s="28">
        <v>888573</v>
      </c>
      <c r="D1391" s="156"/>
      <c r="E1391" s="250" t="s">
        <v>569</v>
      </c>
      <c r="F1391" s="251" t="s">
        <v>79</v>
      </c>
      <c r="H1391" s="23" t="s">
        <v>21</v>
      </c>
      <c r="I1391" s="23" t="s">
        <v>28</v>
      </c>
      <c r="J1391" s="161" t="s">
        <v>30</v>
      </c>
      <c r="K1391" s="29" t="s">
        <v>6901</v>
      </c>
      <c r="M1391" s="252">
        <v>200000</v>
      </c>
      <c r="N1391" s="253"/>
      <c r="O1391" s="114">
        <f t="shared" si="27"/>
        <v>1329139.7699999998</v>
      </c>
    </row>
    <row r="1392" spans="1:15" ht="22.05" hidden="1" customHeight="1" x14ac:dyDescent="0.2">
      <c r="A1392" s="26">
        <v>45932</v>
      </c>
      <c r="B1392" s="20" t="s">
        <v>35</v>
      </c>
      <c r="C1392" s="28">
        <v>965905</v>
      </c>
      <c r="D1392" s="156"/>
      <c r="E1392" s="250" t="s">
        <v>569</v>
      </c>
      <c r="F1392" s="251" t="s">
        <v>99</v>
      </c>
      <c r="H1392" s="23" t="s">
        <v>21</v>
      </c>
      <c r="I1392" s="23" t="s">
        <v>28</v>
      </c>
      <c r="J1392" s="161" t="s">
        <v>30</v>
      </c>
      <c r="K1392" s="29" t="s">
        <v>6353</v>
      </c>
      <c r="M1392" s="252">
        <v>528700</v>
      </c>
      <c r="N1392" s="253"/>
      <c r="O1392" s="114">
        <f t="shared" ref="O1392:O1455" si="28">O1391+M1392-N1392</f>
        <v>1857839.7699999998</v>
      </c>
    </row>
    <row r="1393" spans="1:15" ht="22.05" hidden="1" customHeight="1" x14ac:dyDescent="0.2">
      <c r="A1393" s="26">
        <v>45933</v>
      </c>
      <c r="B1393" s="20" t="s">
        <v>35</v>
      </c>
      <c r="C1393" s="28">
        <v>206639</v>
      </c>
      <c r="D1393" s="156"/>
      <c r="E1393" s="250" t="s">
        <v>577</v>
      </c>
      <c r="F1393" s="251" t="s">
        <v>99</v>
      </c>
      <c r="H1393" s="23" t="s">
        <v>22</v>
      </c>
      <c r="I1393" s="23" t="s">
        <v>81</v>
      </c>
      <c r="J1393" s="161" t="s">
        <v>174</v>
      </c>
      <c r="K1393" s="29" t="s">
        <v>623</v>
      </c>
      <c r="M1393" s="252"/>
      <c r="N1393" s="253">
        <v>250500</v>
      </c>
      <c r="O1393" s="114">
        <f t="shared" si="28"/>
        <v>1607339.7699999998</v>
      </c>
    </row>
    <row r="1394" spans="1:15" ht="22.05" hidden="1" customHeight="1" x14ac:dyDescent="0.2">
      <c r="A1394" s="26">
        <v>45933</v>
      </c>
      <c r="B1394" s="20" t="s">
        <v>35</v>
      </c>
      <c r="C1394" s="28">
        <v>206641</v>
      </c>
      <c r="D1394" s="156"/>
      <c r="E1394" s="250" t="s">
        <v>577</v>
      </c>
      <c r="F1394" s="251" t="s">
        <v>99</v>
      </c>
      <c r="H1394" s="23" t="s">
        <v>22</v>
      </c>
      <c r="I1394" s="23" t="s">
        <v>81</v>
      </c>
      <c r="J1394" s="161" t="s">
        <v>175</v>
      </c>
      <c r="K1394" s="29" t="s">
        <v>850</v>
      </c>
      <c r="M1394" s="252"/>
      <c r="N1394" s="253">
        <v>250500</v>
      </c>
      <c r="O1394" s="114">
        <f t="shared" si="28"/>
        <v>1356839.7699999998</v>
      </c>
    </row>
    <row r="1395" spans="1:15" ht="22.05" hidden="1" customHeight="1" x14ac:dyDescent="0.2">
      <c r="A1395" s="26">
        <v>45933</v>
      </c>
      <c r="B1395" s="20" t="s">
        <v>35</v>
      </c>
      <c r="C1395" s="28">
        <v>206632</v>
      </c>
      <c r="D1395" s="156"/>
      <c r="E1395" s="250" t="s">
        <v>574</v>
      </c>
      <c r="F1395" s="251" t="s">
        <v>99</v>
      </c>
      <c r="H1395" s="23" t="s">
        <v>22</v>
      </c>
      <c r="I1395" s="23" t="s">
        <v>55</v>
      </c>
      <c r="J1395" s="161" t="s">
        <v>70</v>
      </c>
      <c r="K1395" s="29" t="s">
        <v>618</v>
      </c>
      <c r="M1395" s="252"/>
      <c r="N1395" s="253">
        <v>500000</v>
      </c>
      <c r="O1395" s="114">
        <f t="shared" si="28"/>
        <v>856839.76999999979</v>
      </c>
    </row>
    <row r="1396" spans="1:15" ht="22.05" hidden="1" customHeight="1" x14ac:dyDescent="0.2">
      <c r="A1396" s="26">
        <v>45933</v>
      </c>
      <c r="B1396" s="20" t="s">
        <v>35</v>
      </c>
      <c r="C1396" s="28">
        <v>206635</v>
      </c>
      <c r="D1396" s="156"/>
      <c r="E1396" s="250" t="s">
        <v>6870</v>
      </c>
      <c r="F1396" s="251" t="s">
        <v>99</v>
      </c>
      <c r="H1396" s="23" t="s">
        <v>22</v>
      </c>
      <c r="I1396" s="23" t="s">
        <v>103</v>
      </c>
      <c r="J1396" s="161" t="s">
        <v>92</v>
      </c>
      <c r="K1396" s="29" t="s">
        <v>6902</v>
      </c>
      <c r="M1396" s="252"/>
      <c r="N1396" s="253">
        <v>132267.06</v>
      </c>
      <c r="O1396" s="114">
        <f t="shared" si="28"/>
        <v>724572.70999999973</v>
      </c>
    </row>
    <row r="1397" spans="1:15" ht="22.05" hidden="1" customHeight="1" x14ac:dyDescent="0.2">
      <c r="A1397" s="26">
        <v>45933</v>
      </c>
      <c r="B1397" s="20" t="s">
        <v>35</v>
      </c>
      <c r="C1397" s="28">
        <v>234947</v>
      </c>
      <c r="D1397" s="156" t="s">
        <v>6871</v>
      </c>
      <c r="E1397" s="250" t="s">
        <v>94</v>
      </c>
      <c r="F1397" s="251" t="s">
        <v>99</v>
      </c>
      <c r="H1397" s="23" t="s">
        <v>22</v>
      </c>
      <c r="I1397" s="23" t="s">
        <v>103</v>
      </c>
      <c r="J1397" s="161" t="s">
        <v>94</v>
      </c>
      <c r="K1397" s="29" t="s">
        <v>620</v>
      </c>
      <c r="M1397" s="252"/>
      <c r="N1397" s="253">
        <v>497060.61</v>
      </c>
      <c r="O1397" s="114">
        <f t="shared" si="28"/>
        <v>227512.09999999974</v>
      </c>
    </row>
    <row r="1398" spans="1:15" ht="22.05" hidden="1" customHeight="1" x14ac:dyDescent="0.2">
      <c r="A1398" s="26">
        <v>45933</v>
      </c>
      <c r="B1398" s="20" t="s">
        <v>35</v>
      </c>
      <c r="C1398" s="28">
        <v>568745</v>
      </c>
      <c r="D1398" s="156" t="s">
        <v>1278</v>
      </c>
      <c r="E1398" s="250" t="s">
        <v>1044</v>
      </c>
      <c r="F1398" s="251" t="s">
        <v>78</v>
      </c>
      <c r="G1398" s="28">
        <v>11963</v>
      </c>
      <c r="H1398" s="23" t="s">
        <v>22</v>
      </c>
      <c r="I1398" s="23" t="s">
        <v>81</v>
      </c>
      <c r="J1398" s="161" t="s">
        <v>33</v>
      </c>
      <c r="K1398" s="29" t="s">
        <v>621</v>
      </c>
      <c r="M1398" s="252"/>
      <c r="N1398" s="253">
        <v>29129.49</v>
      </c>
      <c r="O1398" s="114">
        <f t="shared" si="28"/>
        <v>198382.60999999975</v>
      </c>
    </row>
    <row r="1399" spans="1:15" ht="22.05" hidden="1" customHeight="1" x14ac:dyDescent="0.2">
      <c r="A1399" s="26">
        <v>45933</v>
      </c>
      <c r="B1399" s="20" t="s">
        <v>35</v>
      </c>
      <c r="C1399" s="28">
        <v>568871</v>
      </c>
      <c r="D1399" s="156" t="s">
        <v>4068</v>
      </c>
      <c r="E1399" s="250" t="s">
        <v>1044</v>
      </c>
      <c r="F1399" s="251" t="s">
        <v>78</v>
      </c>
      <c r="G1399" s="28">
        <v>11964</v>
      </c>
      <c r="H1399" s="23" t="s">
        <v>22</v>
      </c>
      <c r="I1399" s="23" t="s">
        <v>81</v>
      </c>
      <c r="J1399" s="161" t="s">
        <v>33</v>
      </c>
      <c r="K1399" s="29" t="s">
        <v>621</v>
      </c>
      <c r="M1399" s="252"/>
      <c r="N1399" s="253">
        <v>22597.18</v>
      </c>
      <c r="O1399" s="114">
        <f t="shared" si="28"/>
        <v>175785.42999999976</v>
      </c>
    </row>
    <row r="1400" spans="1:15" ht="22.05" hidden="1" customHeight="1" x14ac:dyDescent="0.2">
      <c r="A1400" s="26">
        <v>45933</v>
      </c>
      <c r="B1400" s="20" t="s">
        <v>35</v>
      </c>
      <c r="C1400" s="28">
        <v>340042</v>
      </c>
      <c r="D1400" s="156"/>
      <c r="E1400" s="250" t="s">
        <v>578</v>
      </c>
      <c r="F1400" s="251" t="s">
        <v>99</v>
      </c>
      <c r="H1400" s="23" t="s">
        <v>22</v>
      </c>
      <c r="I1400" s="23" t="s">
        <v>81</v>
      </c>
      <c r="J1400" s="161" t="s">
        <v>168</v>
      </c>
      <c r="K1400" s="29" t="s">
        <v>622</v>
      </c>
      <c r="M1400" s="252"/>
      <c r="N1400" s="253">
        <v>66000</v>
      </c>
      <c r="O1400" s="114">
        <f t="shared" si="28"/>
        <v>109785.42999999976</v>
      </c>
    </row>
    <row r="1401" spans="1:15" ht="22.05" hidden="1" customHeight="1" x14ac:dyDescent="0.2">
      <c r="A1401" s="26">
        <v>45933</v>
      </c>
      <c r="B1401" s="20" t="s">
        <v>35</v>
      </c>
      <c r="C1401" s="28">
        <v>350429</v>
      </c>
      <c r="D1401" s="156"/>
      <c r="E1401" s="250" t="s">
        <v>577</v>
      </c>
      <c r="F1401" s="251" t="s">
        <v>99</v>
      </c>
      <c r="H1401" s="23" t="s">
        <v>22</v>
      </c>
      <c r="I1401" s="23" t="s">
        <v>81</v>
      </c>
      <c r="J1401" s="161" t="s">
        <v>171</v>
      </c>
      <c r="K1401" s="29" t="s">
        <v>621</v>
      </c>
      <c r="M1401" s="252"/>
      <c r="N1401" s="597">
        <v>66000</v>
      </c>
      <c r="O1401" s="114">
        <f t="shared" si="28"/>
        <v>43785.42999999976</v>
      </c>
    </row>
    <row r="1402" spans="1:15" ht="22.05" hidden="1" customHeight="1" x14ac:dyDescent="0.2">
      <c r="A1402" s="26">
        <v>45933</v>
      </c>
      <c r="B1402" s="20" t="s">
        <v>35</v>
      </c>
      <c r="C1402" s="28">
        <v>72204</v>
      </c>
      <c r="D1402" s="156"/>
      <c r="E1402" s="250" t="s">
        <v>569</v>
      </c>
      <c r="F1402" s="251" t="s">
        <v>79</v>
      </c>
      <c r="H1402" s="23" t="s">
        <v>21</v>
      </c>
      <c r="I1402" s="23" t="s">
        <v>28</v>
      </c>
      <c r="J1402" s="161" t="s">
        <v>30</v>
      </c>
      <c r="K1402" s="29" t="s">
        <v>6197</v>
      </c>
      <c r="M1402" s="252">
        <v>105570</v>
      </c>
      <c r="N1402" s="253"/>
      <c r="O1402" s="114">
        <f t="shared" si="28"/>
        <v>149355.42999999976</v>
      </c>
    </row>
    <row r="1403" spans="1:15" ht="22.05" hidden="1" customHeight="1" x14ac:dyDescent="0.2">
      <c r="A1403" s="26">
        <v>45933</v>
      </c>
      <c r="B1403" s="20" t="s">
        <v>35</v>
      </c>
      <c r="C1403" s="28">
        <v>359717</v>
      </c>
      <c r="D1403" s="156"/>
      <c r="E1403" s="250" t="s">
        <v>578</v>
      </c>
      <c r="F1403" s="251" t="s">
        <v>99</v>
      </c>
      <c r="H1403" s="23" t="s">
        <v>22</v>
      </c>
      <c r="I1403" s="23" t="s">
        <v>81</v>
      </c>
      <c r="J1403" s="161" t="s">
        <v>168</v>
      </c>
      <c r="K1403" s="29" t="s">
        <v>622</v>
      </c>
      <c r="M1403" s="252"/>
      <c r="N1403" s="253">
        <v>43500</v>
      </c>
      <c r="O1403" s="114">
        <f t="shared" si="28"/>
        <v>105855.42999999976</v>
      </c>
    </row>
    <row r="1404" spans="1:15" ht="22.05" hidden="1" customHeight="1" x14ac:dyDescent="0.2">
      <c r="A1404" s="26">
        <v>45933</v>
      </c>
      <c r="B1404" s="20" t="s">
        <v>35</v>
      </c>
      <c r="C1404" s="28">
        <v>878841</v>
      </c>
      <c r="D1404" s="156"/>
      <c r="E1404" s="250" t="s">
        <v>569</v>
      </c>
      <c r="F1404" s="251" t="s">
        <v>99</v>
      </c>
      <c r="H1404" s="23" t="s">
        <v>21</v>
      </c>
      <c r="I1404" s="23" t="s">
        <v>28</v>
      </c>
      <c r="J1404" s="161" t="s">
        <v>30</v>
      </c>
      <c r="K1404" s="29" t="s">
        <v>6191</v>
      </c>
      <c r="M1404" s="252">
        <v>119460</v>
      </c>
      <c r="N1404" s="253"/>
      <c r="O1404" s="114">
        <f t="shared" si="28"/>
        <v>225315.42999999976</v>
      </c>
    </row>
    <row r="1405" spans="1:15" ht="22.05" hidden="1" customHeight="1" x14ac:dyDescent="0.2">
      <c r="A1405" s="26">
        <v>45933</v>
      </c>
      <c r="B1405" s="20" t="s">
        <v>35</v>
      </c>
      <c r="C1405" s="28">
        <v>282483</v>
      </c>
      <c r="D1405" s="156"/>
      <c r="E1405" s="250" t="s">
        <v>569</v>
      </c>
      <c r="F1405" s="251" t="s">
        <v>79</v>
      </c>
      <c r="H1405" s="23" t="s">
        <v>21</v>
      </c>
      <c r="I1405" s="23" t="s">
        <v>28</v>
      </c>
      <c r="J1405" s="161" t="s">
        <v>30</v>
      </c>
      <c r="K1405" s="29" t="s">
        <v>6901</v>
      </c>
      <c r="M1405" s="252">
        <v>180000</v>
      </c>
      <c r="N1405" s="253"/>
      <c r="O1405" s="114">
        <f t="shared" si="28"/>
        <v>405315.42999999976</v>
      </c>
    </row>
    <row r="1406" spans="1:15" ht="22.05" hidden="1" customHeight="1" x14ac:dyDescent="0.2">
      <c r="A1406" s="26">
        <v>45933</v>
      </c>
      <c r="B1406" s="20" t="s">
        <v>35</v>
      </c>
      <c r="C1406" s="28">
        <v>504461</v>
      </c>
      <c r="D1406" s="156"/>
      <c r="E1406" s="250" t="s">
        <v>567</v>
      </c>
      <c r="F1406" s="251" t="s">
        <v>99</v>
      </c>
      <c r="H1406" s="23" t="s">
        <v>22</v>
      </c>
      <c r="I1406" s="23" t="s">
        <v>81</v>
      </c>
      <c r="J1406" s="161" t="s">
        <v>177</v>
      </c>
      <c r="K1406" s="29" t="s">
        <v>613</v>
      </c>
      <c r="M1406" s="252"/>
      <c r="N1406" s="597">
        <v>15372.97</v>
      </c>
      <c r="O1406" s="114">
        <f t="shared" si="28"/>
        <v>389942.45999999979</v>
      </c>
    </row>
    <row r="1407" spans="1:15" ht="22.05" hidden="1" customHeight="1" x14ac:dyDescent="0.2">
      <c r="A1407" s="26">
        <v>45933</v>
      </c>
      <c r="B1407" s="20" t="s">
        <v>35</v>
      </c>
      <c r="C1407" s="28">
        <v>72348</v>
      </c>
      <c r="D1407" s="156"/>
      <c r="E1407" s="250" t="s">
        <v>569</v>
      </c>
      <c r="F1407" s="251" t="s">
        <v>79</v>
      </c>
      <c r="H1407" s="23" t="s">
        <v>21</v>
      </c>
      <c r="I1407" s="23" t="s">
        <v>28</v>
      </c>
      <c r="J1407" s="161" t="s">
        <v>30</v>
      </c>
      <c r="K1407" s="29" t="s">
        <v>6197</v>
      </c>
      <c r="M1407" s="252">
        <v>98900</v>
      </c>
      <c r="N1407" s="253"/>
      <c r="O1407" s="114">
        <f t="shared" si="28"/>
        <v>488842.45999999979</v>
      </c>
    </row>
    <row r="1408" spans="1:15" ht="22.05" hidden="1" customHeight="1" x14ac:dyDescent="0.2">
      <c r="A1408" s="26">
        <v>45933</v>
      </c>
      <c r="B1408" s="20" t="s">
        <v>35</v>
      </c>
      <c r="C1408" s="28">
        <v>1181222</v>
      </c>
      <c r="D1408" s="156"/>
      <c r="E1408" s="250" t="s">
        <v>569</v>
      </c>
      <c r="F1408" s="251" t="s">
        <v>99</v>
      </c>
      <c r="H1408" s="23" t="s">
        <v>21</v>
      </c>
      <c r="I1408" s="23" t="s">
        <v>28</v>
      </c>
      <c r="J1408" s="161" t="s">
        <v>30</v>
      </c>
      <c r="K1408" s="29" t="s">
        <v>6903</v>
      </c>
      <c r="M1408" s="252">
        <v>100000</v>
      </c>
      <c r="N1408" s="253"/>
      <c r="O1408" s="114">
        <f t="shared" si="28"/>
        <v>588842.45999999973</v>
      </c>
    </row>
    <row r="1409" spans="1:15" ht="22.05" hidden="1" customHeight="1" x14ac:dyDescent="0.2">
      <c r="A1409" s="26">
        <v>45933</v>
      </c>
      <c r="B1409" s="20" t="s">
        <v>35</v>
      </c>
      <c r="C1409" s="28">
        <v>1183672</v>
      </c>
      <c r="D1409" s="156"/>
      <c r="E1409" s="250" t="s">
        <v>569</v>
      </c>
      <c r="F1409" s="251" t="s">
        <v>99</v>
      </c>
      <c r="H1409" s="23" t="s">
        <v>21</v>
      </c>
      <c r="I1409" s="23" t="s">
        <v>28</v>
      </c>
      <c r="J1409" s="161" t="s">
        <v>30</v>
      </c>
      <c r="K1409" s="29" t="s">
        <v>6903</v>
      </c>
      <c r="M1409" s="252">
        <v>94740</v>
      </c>
      <c r="N1409" s="253"/>
      <c r="O1409" s="114">
        <f t="shared" si="28"/>
        <v>683582.45999999973</v>
      </c>
    </row>
    <row r="1410" spans="1:15" ht="22.05" hidden="1" customHeight="1" x14ac:dyDescent="0.2">
      <c r="A1410" s="26">
        <v>45934</v>
      </c>
      <c r="B1410" s="20" t="s">
        <v>35</v>
      </c>
      <c r="C1410" s="28">
        <v>119214</v>
      </c>
      <c r="D1410" s="156"/>
      <c r="E1410" s="250" t="s">
        <v>6872</v>
      </c>
      <c r="F1410" s="251" t="s">
        <v>99</v>
      </c>
      <c r="H1410" s="23" t="s">
        <v>22</v>
      </c>
      <c r="I1410" s="23" t="s">
        <v>103</v>
      </c>
      <c r="J1410" s="161" t="s">
        <v>93</v>
      </c>
      <c r="K1410" s="29" t="s">
        <v>627</v>
      </c>
      <c r="M1410" s="252"/>
      <c r="N1410" s="253">
        <v>1255</v>
      </c>
      <c r="O1410" s="114">
        <f t="shared" si="28"/>
        <v>682327.45999999973</v>
      </c>
    </row>
    <row r="1411" spans="1:15" ht="22.05" hidden="1" customHeight="1" x14ac:dyDescent="0.2">
      <c r="A1411" s="26">
        <v>45934</v>
      </c>
      <c r="B1411" s="20" t="s">
        <v>35</v>
      </c>
      <c r="C1411" s="28">
        <v>352044</v>
      </c>
      <c r="D1411" s="156"/>
      <c r="E1411" s="250" t="s">
        <v>577</v>
      </c>
      <c r="F1411" s="251" t="s">
        <v>99</v>
      </c>
      <c r="H1411" s="23" t="s">
        <v>22</v>
      </c>
      <c r="I1411" s="23" t="s">
        <v>81</v>
      </c>
      <c r="J1411" s="161" t="s">
        <v>171</v>
      </c>
      <c r="K1411" s="29" t="s">
        <v>621</v>
      </c>
      <c r="M1411" s="252"/>
      <c r="N1411" s="597">
        <v>50000</v>
      </c>
      <c r="O1411" s="114">
        <f t="shared" si="28"/>
        <v>632327.45999999973</v>
      </c>
    </row>
    <row r="1412" spans="1:15" ht="22.05" hidden="1" customHeight="1" x14ac:dyDescent="0.2">
      <c r="A1412" s="26">
        <v>45936</v>
      </c>
      <c r="B1412" s="20" t="s">
        <v>35</v>
      </c>
      <c r="C1412" s="28">
        <v>22371</v>
      </c>
      <c r="D1412" s="156"/>
      <c r="E1412" s="250" t="s">
        <v>569</v>
      </c>
      <c r="F1412" s="251" t="s">
        <v>79</v>
      </c>
      <c r="H1412" s="23" t="s">
        <v>21</v>
      </c>
      <c r="I1412" s="23" t="s">
        <v>28</v>
      </c>
      <c r="J1412" s="161" t="s">
        <v>30</v>
      </c>
      <c r="K1412" s="29" t="s">
        <v>6894</v>
      </c>
      <c r="M1412" s="252">
        <v>153530</v>
      </c>
      <c r="N1412" s="253"/>
      <c r="O1412" s="114">
        <f t="shared" si="28"/>
        <v>785857.45999999973</v>
      </c>
    </row>
    <row r="1413" spans="1:15" ht="22.05" hidden="1" customHeight="1" x14ac:dyDescent="0.2">
      <c r="A1413" s="26">
        <v>45936</v>
      </c>
      <c r="B1413" s="20" t="s">
        <v>35</v>
      </c>
      <c r="C1413" s="28">
        <v>3087140</v>
      </c>
      <c r="D1413" s="156"/>
      <c r="E1413" s="250" t="s">
        <v>569</v>
      </c>
      <c r="F1413" s="251" t="s">
        <v>99</v>
      </c>
      <c r="H1413" s="23" t="s">
        <v>21</v>
      </c>
      <c r="I1413" s="23" t="s">
        <v>28</v>
      </c>
      <c r="J1413" s="161" t="s">
        <v>30</v>
      </c>
      <c r="K1413" s="29" t="s">
        <v>844</v>
      </c>
      <c r="M1413" s="252">
        <v>100000</v>
      </c>
      <c r="N1413" s="253"/>
      <c r="O1413" s="114">
        <f t="shared" si="28"/>
        <v>885857.45999999973</v>
      </c>
    </row>
    <row r="1414" spans="1:15" ht="22.05" hidden="1" customHeight="1" x14ac:dyDescent="0.2">
      <c r="A1414" s="26">
        <v>45936</v>
      </c>
      <c r="B1414" s="20" t="s">
        <v>35</v>
      </c>
      <c r="C1414" s="28">
        <v>675431</v>
      </c>
      <c r="D1414" s="156"/>
      <c r="E1414" s="250" t="s">
        <v>6873</v>
      </c>
      <c r="F1414" s="251" t="s">
        <v>99</v>
      </c>
      <c r="H1414" s="23" t="s">
        <v>22</v>
      </c>
      <c r="I1414" s="23" t="s">
        <v>103</v>
      </c>
      <c r="J1414" s="161" t="s">
        <v>93</v>
      </c>
      <c r="K1414" s="29" t="s">
        <v>627</v>
      </c>
      <c r="M1414" s="252"/>
      <c r="N1414" s="253">
        <v>4072</v>
      </c>
      <c r="O1414" s="114">
        <f t="shared" si="28"/>
        <v>881785.45999999973</v>
      </c>
    </row>
    <row r="1415" spans="1:15" ht="22.05" hidden="1" customHeight="1" x14ac:dyDescent="0.2">
      <c r="A1415" s="26">
        <v>45936</v>
      </c>
      <c r="B1415" s="20" t="s">
        <v>35</v>
      </c>
      <c r="C1415" s="28">
        <v>681148</v>
      </c>
      <c r="D1415" s="156"/>
      <c r="E1415" s="250" t="s">
        <v>6874</v>
      </c>
      <c r="F1415" s="251" t="s">
        <v>99</v>
      </c>
      <c r="H1415" s="23" t="s">
        <v>22</v>
      </c>
      <c r="I1415" s="23" t="s">
        <v>55</v>
      </c>
      <c r="J1415" s="161" t="s">
        <v>70</v>
      </c>
      <c r="K1415" s="29" t="s">
        <v>612</v>
      </c>
      <c r="M1415" s="252"/>
      <c r="N1415" s="253">
        <v>1500</v>
      </c>
      <c r="O1415" s="114">
        <f t="shared" si="28"/>
        <v>880285.45999999973</v>
      </c>
    </row>
    <row r="1416" spans="1:15" ht="22.05" hidden="1" customHeight="1" x14ac:dyDescent="0.2">
      <c r="A1416" s="26">
        <v>45936</v>
      </c>
      <c r="B1416" s="20" t="s">
        <v>35</v>
      </c>
      <c r="C1416" s="28">
        <v>736453</v>
      </c>
      <c r="D1416" s="156"/>
      <c r="E1416" s="250" t="s">
        <v>574</v>
      </c>
      <c r="F1416" s="251" t="s">
        <v>99</v>
      </c>
      <c r="H1416" s="23" t="s">
        <v>22</v>
      </c>
      <c r="I1416" s="23" t="s">
        <v>55</v>
      </c>
      <c r="J1416" s="161" t="s">
        <v>70</v>
      </c>
      <c r="K1416" s="29" t="s">
        <v>614</v>
      </c>
      <c r="M1416" s="252"/>
      <c r="N1416" s="253">
        <v>500000</v>
      </c>
      <c r="O1416" s="114">
        <f t="shared" si="28"/>
        <v>380285.45999999973</v>
      </c>
    </row>
    <row r="1417" spans="1:15" ht="22.05" hidden="1" customHeight="1" x14ac:dyDescent="0.2">
      <c r="A1417" s="26">
        <v>45937</v>
      </c>
      <c r="B1417" s="20" t="s">
        <v>35</v>
      </c>
      <c r="C1417" s="28">
        <v>141541</v>
      </c>
      <c r="D1417" s="156"/>
      <c r="E1417" s="250" t="s">
        <v>29</v>
      </c>
      <c r="F1417" s="251" t="s">
        <v>99</v>
      </c>
      <c r="H1417" s="23" t="s">
        <v>22</v>
      </c>
      <c r="I1417" s="23" t="s">
        <v>81</v>
      </c>
      <c r="J1417" s="161" t="s">
        <v>171</v>
      </c>
      <c r="K1417" s="29" t="s">
        <v>621</v>
      </c>
      <c r="M1417" s="252"/>
      <c r="N1417" s="597">
        <v>360000</v>
      </c>
      <c r="O1417" s="114">
        <f t="shared" si="28"/>
        <v>20285.45999999973</v>
      </c>
    </row>
    <row r="1418" spans="1:15" ht="22.05" hidden="1" customHeight="1" x14ac:dyDescent="0.2">
      <c r="A1418" s="26">
        <v>45937</v>
      </c>
      <c r="B1418" s="20" t="s">
        <v>35</v>
      </c>
      <c r="C1418" s="28">
        <v>202739</v>
      </c>
      <c r="D1418" s="156"/>
      <c r="E1418" s="250" t="s">
        <v>6875</v>
      </c>
      <c r="F1418" s="251" t="s">
        <v>99</v>
      </c>
      <c r="H1418" s="23" t="s">
        <v>22</v>
      </c>
      <c r="I1418" s="23" t="s">
        <v>103</v>
      </c>
      <c r="J1418" s="161" t="s">
        <v>93</v>
      </c>
      <c r="K1418" s="29" t="s">
        <v>627</v>
      </c>
      <c r="M1418" s="252"/>
      <c r="N1418" s="253">
        <v>3590</v>
      </c>
      <c r="O1418" s="114">
        <f t="shared" si="28"/>
        <v>16695.45999999973</v>
      </c>
    </row>
    <row r="1419" spans="1:15" ht="22.05" hidden="1" customHeight="1" x14ac:dyDescent="0.2">
      <c r="A1419" s="26">
        <v>45938</v>
      </c>
      <c r="B1419" s="20" t="s">
        <v>35</v>
      </c>
      <c r="C1419" s="28">
        <v>407457</v>
      </c>
      <c r="D1419" s="156"/>
      <c r="E1419" s="250" t="s">
        <v>569</v>
      </c>
      <c r="F1419" s="251" t="s">
        <v>99</v>
      </c>
      <c r="H1419" s="23" t="s">
        <v>21</v>
      </c>
      <c r="I1419" s="23" t="s">
        <v>28</v>
      </c>
      <c r="J1419" s="161" t="s">
        <v>30</v>
      </c>
      <c r="K1419" s="29" t="s">
        <v>6353</v>
      </c>
      <c r="M1419" s="252">
        <v>769080</v>
      </c>
      <c r="N1419" s="253"/>
      <c r="O1419" s="114">
        <f t="shared" si="28"/>
        <v>785775.45999999973</v>
      </c>
    </row>
    <row r="1420" spans="1:15" ht="22.05" hidden="1" customHeight="1" x14ac:dyDescent="0.2">
      <c r="A1420" s="26">
        <v>45938</v>
      </c>
      <c r="B1420" s="20" t="s">
        <v>35</v>
      </c>
      <c r="C1420" s="28">
        <v>227306</v>
      </c>
      <c r="D1420" s="156"/>
      <c r="E1420" s="250" t="s">
        <v>577</v>
      </c>
      <c r="F1420" s="251" t="s">
        <v>99</v>
      </c>
      <c r="H1420" s="23" t="s">
        <v>22</v>
      </c>
      <c r="I1420" s="23" t="s">
        <v>81</v>
      </c>
      <c r="J1420" s="161" t="s">
        <v>171</v>
      </c>
      <c r="K1420" s="29" t="s">
        <v>621</v>
      </c>
      <c r="M1420" s="252"/>
      <c r="N1420" s="597">
        <v>5775.46</v>
      </c>
      <c r="O1420" s="114">
        <f t="shared" si="28"/>
        <v>779999.99999999977</v>
      </c>
    </row>
    <row r="1421" spans="1:15" ht="22.05" hidden="1" customHeight="1" x14ac:dyDescent="0.2">
      <c r="A1421" s="26">
        <v>45938</v>
      </c>
      <c r="B1421" s="20" t="s">
        <v>35</v>
      </c>
      <c r="C1421" s="28">
        <v>382398</v>
      </c>
      <c r="D1421" s="156"/>
      <c r="E1421" s="250" t="s">
        <v>6876</v>
      </c>
      <c r="F1421" s="251" t="s">
        <v>99</v>
      </c>
      <c r="H1421" s="23" t="s">
        <v>22</v>
      </c>
      <c r="I1421" s="23" t="s">
        <v>103</v>
      </c>
      <c r="J1421" s="161" t="s">
        <v>186</v>
      </c>
      <c r="K1421" s="29" t="s">
        <v>6904</v>
      </c>
      <c r="M1421" s="252"/>
      <c r="N1421" s="253">
        <v>142200.01</v>
      </c>
      <c r="O1421" s="114">
        <f t="shared" si="28"/>
        <v>637799.98999999976</v>
      </c>
    </row>
    <row r="1422" spans="1:15" ht="22.05" hidden="1" customHeight="1" x14ac:dyDescent="0.2">
      <c r="A1422" s="26">
        <v>45938</v>
      </c>
      <c r="B1422" s="20" t="s">
        <v>35</v>
      </c>
      <c r="C1422" s="28">
        <v>549511</v>
      </c>
      <c r="D1422" s="156"/>
      <c r="E1422" s="250" t="s">
        <v>577</v>
      </c>
      <c r="F1422" s="251" t="s">
        <v>99</v>
      </c>
      <c r="H1422" s="23" t="s">
        <v>22</v>
      </c>
      <c r="I1422" s="23" t="s">
        <v>81</v>
      </c>
      <c r="J1422" s="161" t="s">
        <v>175</v>
      </c>
      <c r="K1422" s="29" t="s">
        <v>850</v>
      </c>
      <c r="M1422" s="252"/>
      <c r="N1422" s="253">
        <v>322000</v>
      </c>
      <c r="O1422" s="114">
        <f t="shared" si="28"/>
        <v>315799.98999999976</v>
      </c>
    </row>
    <row r="1423" spans="1:15" ht="22.05" hidden="1" customHeight="1" x14ac:dyDescent="0.2">
      <c r="A1423" s="26">
        <v>45938</v>
      </c>
      <c r="B1423" s="20" t="s">
        <v>35</v>
      </c>
      <c r="C1423" s="28">
        <v>549512</v>
      </c>
      <c r="D1423" s="156"/>
      <c r="E1423" s="250" t="s">
        <v>577</v>
      </c>
      <c r="F1423" s="251" t="s">
        <v>99</v>
      </c>
      <c r="H1423" s="23" t="s">
        <v>22</v>
      </c>
      <c r="I1423" s="23" t="s">
        <v>81</v>
      </c>
      <c r="J1423" s="161" t="s">
        <v>174</v>
      </c>
      <c r="K1423" s="29" t="s">
        <v>623</v>
      </c>
      <c r="M1423" s="252"/>
      <c r="N1423" s="253">
        <v>299500</v>
      </c>
      <c r="O1423" s="114">
        <f t="shared" si="28"/>
        <v>16299.989999999758</v>
      </c>
    </row>
    <row r="1424" spans="1:15" ht="22.05" hidden="1" customHeight="1" x14ac:dyDescent="0.2">
      <c r="A1424" s="26">
        <v>45939</v>
      </c>
      <c r="B1424" s="20" t="s">
        <v>35</v>
      </c>
      <c r="C1424" s="28">
        <v>150967</v>
      </c>
      <c r="D1424" s="156"/>
      <c r="E1424" s="250" t="s">
        <v>569</v>
      </c>
      <c r="F1424" s="251" t="s">
        <v>99</v>
      </c>
      <c r="H1424" s="23" t="s">
        <v>21</v>
      </c>
      <c r="I1424" s="23" t="s">
        <v>28</v>
      </c>
      <c r="J1424" s="161" t="s">
        <v>30</v>
      </c>
      <c r="K1424" s="29" t="s">
        <v>844</v>
      </c>
      <c r="M1424" s="252">
        <v>100000</v>
      </c>
      <c r="N1424" s="253"/>
      <c r="O1424" s="114">
        <f t="shared" si="28"/>
        <v>116299.98999999976</v>
      </c>
    </row>
    <row r="1425" spans="1:15" ht="22.05" hidden="1" customHeight="1" x14ac:dyDescent="0.2">
      <c r="A1425" s="26">
        <v>45939</v>
      </c>
      <c r="B1425" s="20" t="s">
        <v>35</v>
      </c>
      <c r="C1425" s="28">
        <v>146904</v>
      </c>
      <c r="D1425" s="156"/>
      <c r="E1425" s="250" t="s">
        <v>6877</v>
      </c>
      <c r="F1425" s="251" t="s">
        <v>99</v>
      </c>
      <c r="H1425" s="23" t="s">
        <v>22</v>
      </c>
      <c r="I1425" s="23" t="s">
        <v>103</v>
      </c>
      <c r="J1425" s="161" t="s">
        <v>98</v>
      </c>
      <c r="K1425" s="29" t="s">
        <v>899</v>
      </c>
      <c r="M1425" s="252"/>
      <c r="N1425" s="253">
        <v>744</v>
      </c>
      <c r="O1425" s="114">
        <f t="shared" si="28"/>
        <v>115555.98999999976</v>
      </c>
    </row>
    <row r="1426" spans="1:15" ht="22.05" hidden="1" customHeight="1" x14ac:dyDescent="0.2">
      <c r="A1426" s="26">
        <v>45939</v>
      </c>
      <c r="B1426" s="20" t="s">
        <v>35</v>
      </c>
      <c r="C1426" s="28">
        <v>149729</v>
      </c>
      <c r="D1426" s="156"/>
      <c r="E1426" s="250" t="s">
        <v>6878</v>
      </c>
      <c r="F1426" s="251" t="s">
        <v>99</v>
      </c>
      <c r="H1426" s="23" t="s">
        <v>22</v>
      </c>
      <c r="I1426" s="23" t="s">
        <v>103</v>
      </c>
      <c r="J1426" s="161" t="s">
        <v>98</v>
      </c>
      <c r="K1426" s="29" t="s">
        <v>899</v>
      </c>
      <c r="M1426" s="252"/>
      <c r="N1426" s="253">
        <v>953</v>
      </c>
      <c r="O1426" s="114">
        <f t="shared" si="28"/>
        <v>114602.98999999976</v>
      </c>
    </row>
    <row r="1427" spans="1:15" ht="22.05" hidden="1" customHeight="1" x14ac:dyDescent="0.2">
      <c r="A1427" s="26">
        <v>45939</v>
      </c>
      <c r="B1427" s="20" t="s">
        <v>35</v>
      </c>
      <c r="C1427" s="28">
        <v>153140</v>
      </c>
      <c r="D1427" s="156"/>
      <c r="E1427" s="250" t="s">
        <v>6879</v>
      </c>
      <c r="F1427" s="251" t="s">
        <v>99</v>
      </c>
      <c r="H1427" s="23" t="s">
        <v>22</v>
      </c>
      <c r="I1427" s="23" t="s">
        <v>103</v>
      </c>
      <c r="J1427" s="161" t="s">
        <v>98</v>
      </c>
      <c r="K1427" s="29" t="s">
        <v>899</v>
      </c>
      <c r="M1427" s="252"/>
      <c r="N1427" s="253">
        <v>840</v>
      </c>
      <c r="O1427" s="114">
        <f t="shared" si="28"/>
        <v>113762.98999999976</v>
      </c>
    </row>
    <row r="1428" spans="1:15" ht="22.05" hidden="1" customHeight="1" x14ac:dyDescent="0.2">
      <c r="A1428" s="26">
        <v>45939</v>
      </c>
      <c r="B1428" s="20" t="s">
        <v>35</v>
      </c>
      <c r="C1428" s="28">
        <v>357897</v>
      </c>
      <c r="D1428" s="156" t="s">
        <v>6880</v>
      </c>
      <c r="E1428" s="250" t="s">
        <v>3950</v>
      </c>
      <c r="F1428" s="251" t="s">
        <v>99</v>
      </c>
      <c r="H1428" s="23" t="s">
        <v>22</v>
      </c>
      <c r="I1428" s="23" t="s">
        <v>55</v>
      </c>
      <c r="J1428" s="161" t="s">
        <v>70</v>
      </c>
      <c r="K1428" s="29" t="s">
        <v>1114</v>
      </c>
      <c r="M1428" s="252"/>
      <c r="N1428" s="253">
        <v>7600</v>
      </c>
      <c r="O1428" s="114">
        <f t="shared" si="28"/>
        <v>106162.98999999976</v>
      </c>
    </row>
    <row r="1429" spans="1:15" ht="22.05" hidden="1" customHeight="1" x14ac:dyDescent="0.2">
      <c r="A1429" s="26">
        <v>45939</v>
      </c>
      <c r="B1429" s="20" t="s">
        <v>35</v>
      </c>
      <c r="C1429" s="28">
        <v>357896</v>
      </c>
      <c r="D1429" s="156" t="s">
        <v>6880</v>
      </c>
      <c r="E1429" s="250" t="s">
        <v>6881</v>
      </c>
      <c r="F1429" s="251" t="s">
        <v>99</v>
      </c>
      <c r="H1429" s="23" t="s">
        <v>22</v>
      </c>
      <c r="I1429" s="23" t="s">
        <v>55</v>
      </c>
      <c r="J1429" s="161" t="s">
        <v>70</v>
      </c>
      <c r="K1429" s="29" t="s">
        <v>2616</v>
      </c>
      <c r="M1429" s="252"/>
      <c r="N1429" s="253">
        <v>10320</v>
      </c>
      <c r="O1429" s="114">
        <f t="shared" si="28"/>
        <v>95842.989999999758</v>
      </c>
    </row>
    <row r="1430" spans="1:15" ht="22.05" hidden="1" customHeight="1" x14ac:dyDescent="0.2">
      <c r="A1430" s="26">
        <v>45939</v>
      </c>
      <c r="B1430" s="20" t="s">
        <v>35</v>
      </c>
      <c r="C1430" s="28">
        <v>288493</v>
      </c>
      <c r="D1430" s="156"/>
      <c r="E1430" s="250" t="s">
        <v>569</v>
      </c>
      <c r="F1430" s="251" t="s">
        <v>79</v>
      </c>
      <c r="H1430" s="23" t="s">
        <v>21</v>
      </c>
      <c r="I1430" s="23" t="s">
        <v>28</v>
      </c>
      <c r="J1430" s="161" t="s">
        <v>30</v>
      </c>
      <c r="K1430" s="29" t="s">
        <v>6901</v>
      </c>
      <c r="M1430" s="252">
        <v>200000</v>
      </c>
      <c r="N1430" s="253"/>
      <c r="O1430" s="114">
        <f t="shared" si="28"/>
        <v>295842.98999999976</v>
      </c>
    </row>
    <row r="1431" spans="1:15" ht="22.05" hidden="1" customHeight="1" x14ac:dyDescent="0.2">
      <c r="A1431" s="26">
        <v>45939</v>
      </c>
      <c r="B1431" s="20" t="s">
        <v>35</v>
      </c>
      <c r="C1431" s="28">
        <v>942560</v>
      </c>
      <c r="D1431" s="156"/>
      <c r="E1431" s="250" t="s">
        <v>569</v>
      </c>
      <c r="F1431" s="251" t="s">
        <v>79</v>
      </c>
      <c r="H1431" s="23" t="s">
        <v>21</v>
      </c>
      <c r="I1431" s="23" t="s">
        <v>28</v>
      </c>
      <c r="J1431" s="161" t="s">
        <v>30</v>
      </c>
      <c r="K1431" s="29" t="s">
        <v>6901</v>
      </c>
      <c r="M1431" s="252">
        <v>174545</v>
      </c>
      <c r="N1431" s="253"/>
      <c r="O1431" s="114">
        <f t="shared" si="28"/>
        <v>470387.98999999976</v>
      </c>
    </row>
    <row r="1432" spans="1:15" ht="22.05" hidden="1" customHeight="1" x14ac:dyDescent="0.2">
      <c r="A1432" s="26">
        <v>45940</v>
      </c>
      <c r="B1432" s="20" t="s">
        <v>35</v>
      </c>
      <c r="C1432" s="28">
        <v>150961</v>
      </c>
      <c r="D1432" s="156"/>
      <c r="E1432" s="250" t="s">
        <v>577</v>
      </c>
      <c r="F1432" s="251" t="s">
        <v>99</v>
      </c>
      <c r="H1432" s="23" t="s">
        <v>22</v>
      </c>
      <c r="I1432" s="23" t="s">
        <v>81</v>
      </c>
      <c r="J1432" s="161" t="s">
        <v>175</v>
      </c>
      <c r="K1432" s="29" t="s">
        <v>850</v>
      </c>
      <c r="M1432" s="252"/>
      <c r="N1432" s="253">
        <v>396000</v>
      </c>
      <c r="O1432" s="114">
        <f t="shared" si="28"/>
        <v>74387.989999999758</v>
      </c>
    </row>
    <row r="1433" spans="1:15" ht="22.05" hidden="1" customHeight="1" x14ac:dyDescent="0.2">
      <c r="A1433" s="26">
        <v>45940</v>
      </c>
      <c r="B1433" s="20" t="s">
        <v>35</v>
      </c>
      <c r="C1433" s="28">
        <v>214886</v>
      </c>
      <c r="D1433" s="156" t="s">
        <v>6882</v>
      </c>
      <c r="E1433" s="250" t="s">
        <v>6883</v>
      </c>
      <c r="F1433" s="251" t="s">
        <v>99</v>
      </c>
      <c r="H1433" s="23" t="s">
        <v>22</v>
      </c>
      <c r="I1433" s="23" t="s">
        <v>56</v>
      </c>
      <c r="J1433" s="161" t="s">
        <v>88</v>
      </c>
      <c r="K1433" s="29" t="s">
        <v>2617</v>
      </c>
      <c r="M1433" s="252"/>
      <c r="N1433" s="253">
        <v>13920</v>
      </c>
      <c r="O1433" s="114">
        <f t="shared" si="28"/>
        <v>60467.989999999758</v>
      </c>
    </row>
    <row r="1434" spans="1:15" ht="22.05" hidden="1" customHeight="1" x14ac:dyDescent="0.2">
      <c r="A1434" s="26">
        <v>45940</v>
      </c>
      <c r="B1434" s="20" t="s">
        <v>35</v>
      </c>
      <c r="C1434" s="28">
        <v>214887</v>
      </c>
      <c r="D1434" s="156" t="s">
        <v>6884</v>
      </c>
      <c r="E1434" s="250" t="s">
        <v>6885</v>
      </c>
      <c r="F1434" s="251" t="s">
        <v>99</v>
      </c>
      <c r="H1434" s="23" t="s">
        <v>22</v>
      </c>
      <c r="I1434" s="23" t="s">
        <v>56</v>
      </c>
      <c r="J1434" s="161" t="s">
        <v>88</v>
      </c>
      <c r="K1434" s="29" t="s">
        <v>2617</v>
      </c>
      <c r="M1434" s="252"/>
      <c r="N1434" s="253">
        <v>13920</v>
      </c>
      <c r="O1434" s="114">
        <f t="shared" si="28"/>
        <v>46547.989999999758</v>
      </c>
    </row>
    <row r="1435" spans="1:15" ht="22.05" hidden="1" customHeight="1" x14ac:dyDescent="0.2">
      <c r="A1435" s="26">
        <v>45940</v>
      </c>
      <c r="B1435" s="20" t="s">
        <v>35</v>
      </c>
      <c r="C1435" s="28">
        <v>214884</v>
      </c>
      <c r="D1435" s="156"/>
      <c r="E1435" s="250" t="s">
        <v>577</v>
      </c>
      <c r="F1435" s="251" t="s">
        <v>99</v>
      </c>
      <c r="H1435" s="23" t="s">
        <v>22</v>
      </c>
      <c r="I1435" s="23" t="s">
        <v>81</v>
      </c>
      <c r="J1435" s="161" t="s">
        <v>171</v>
      </c>
      <c r="K1435" s="29" t="s">
        <v>621</v>
      </c>
      <c r="M1435" s="252"/>
      <c r="N1435" s="597">
        <v>16500</v>
      </c>
      <c r="O1435" s="114">
        <f t="shared" si="28"/>
        <v>30047.989999999758</v>
      </c>
    </row>
    <row r="1436" spans="1:15" ht="22.05" hidden="1" customHeight="1" x14ac:dyDescent="0.2">
      <c r="A1436" s="26">
        <v>45940</v>
      </c>
      <c r="B1436" s="20" t="s">
        <v>35</v>
      </c>
      <c r="C1436" s="28">
        <v>1398575</v>
      </c>
      <c r="D1436" s="156"/>
      <c r="E1436" s="250" t="s">
        <v>569</v>
      </c>
      <c r="F1436" s="251" t="s">
        <v>99</v>
      </c>
      <c r="H1436" s="23" t="s">
        <v>21</v>
      </c>
      <c r="I1436" s="23" t="s">
        <v>28</v>
      </c>
      <c r="J1436" s="161" t="s">
        <v>30</v>
      </c>
      <c r="K1436" s="29" t="s">
        <v>6191</v>
      </c>
      <c r="M1436" s="252">
        <v>100000</v>
      </c>
      <c r="N1436" s="253"/>
      <c r="O1436" s="114">
        <f t="shared" si="28"/>
        <v>130047.98999999976</v>
      </c>
    </row>
    <row r="1437" spans="1:15" ht="22.05" hidden="1" customHeight="1" x14ac:dyDescent="0.2">
      <c r="A1437" s="26">
        <v>45940</v>
      </c>
      <c r="B1437" s="20" t="s">
        <v>35</v>
      </c>
      <c r="C1437" s="28">
        <v>1439644</v>
      </c>
      <c r="D1437" s="156"/>
      <c r="E1437" s="250" t="s">
        <v>569</v>
      </c>
      <c r="F1437" s="251" t="s">
        <v>99</v>
      </c>
      <c r="H1437" s="23" t="s">
        <v>21</v>
      </c>
      <c r="I1437" s="23" t="s">
        <v>28</v>
      </c>
      <c r="J1437" s="161" t="s">
        <v>30</v>
      </c>
      <c r="K1437" s="29" t="s">
        <v>6896</v>
      </c>
      <c r="M1437" s="252">
        <v>216750</v>
      </c>
      <c r="N1437" s="253"/>
      <c r="O1437" s="114">
        <f t="shared" si="28"/>
        <v>346797.98999999976</v>
      </c>
    </row>
    <row r="1438" spans="1:15" ht="22.05" hidden="1" customHeight="1" x14ac:dyDescent="0.2">
      <c r="A1438" s="26">
        <v>45940</v>
      </c>
      <c r="B1438" s="20" t="s">
        <v>35</v>
      </c>
      <c r="C1438" s="28">
        <v>642849</v>
      </c>
      <c r="D1438" s="156" t="s">
        <v>6886</v>
      </c>
      <c r="E1438" s="250"/>
      <c r="F1438" s="251" t="s">
        <v>99</v>
      </c>
      <c r="H1438" s="23" t="s">
        <v>22</v>
      </c>
      <c r="I1438" s="23" t="s">
        <v>55</v>
      </c>
      <c r="J1438" s="161" t="s">
        <v>70</v>
      </c>
      <c r="K1438" s="29" t="s">
        <v>625</v>
      </c>
      <c r="M1438" s="252"/>
      <c r="N1438" s="253">
        <v>20000</v>
      </c>
      <c r="O1438" s="114">
        <f t="shared" si="28"/>
        <v>326797.98999999976</v>
      </c>
    </row>
    <row r="1439" spans="1:15" ht="22.05" hidden="1" customHeight="1" x14ac:dyDescent="0.2">
      <c r="A1439" s="26">
        <v>45940</v>
      </c>
      <c r="B1439" s="20" t="s">
        <v>35</v>
      </c>
      <c r="C1439" s="28">
        <v>642851</v>
      </c>
      <c r="D1439" s="156"/>
      <c r="E1439" s="250"/>
      <c r="F1439" s="251" t="s">
        <v>99</v>
      </c>
      <c r="H1439" s="23" t="s">
        <v>22</v>
      </c>
      <c r="I1439" s="23" t="s">
        <v>81</v>
      </c>
      <c r="J1439" s="161" t="s">
        <v>177</v>
      </c>
      <c r="K1439" s="29" t="s">
        <v>613</v>
      </c>
      <c r="M1439" s="252"/>
      <c r="N1439" s="597">
        <v>48500</v>
      </c>
      <c r="O1439" s="114">
        <f t="shared" si="28"/>
        <v>278297.98999999976</v>
      </c>
    </row>
    <row r="1440" spans="1:15" ht="22.05" hidden="1" customHeight="1" x14ac:dyDescent="0.2">
      <c r="A1440" s="26">
        <v>45940</v>
      </c>
      <c r="B1440" s="20" t="s">
        <v>35</v>
      </c>
      <c r="C1440" s="28">
        <v>642842</v>
      </c>
      <c r="D1440" s="156" t="s">
        <v>6886</v>
      </c>
      <c r="E1440" s="250"/>
      <c r="F1440" s="251" t="s">
        <v>99</v>
      </c>
      <c r="H1440" s="23" t="s">
        <v>22</v>
      </c>
      <c r="I1440" s="23" t="s">
        <v>55</v>
      </c>
      <c r="J1440" s="161" t="s">
        <v>70</v>
      </c>
      <c r="K1440" s="29" t="s">
        <v>851</v>
      </c>
      <c r="M1440" s="252"/>
      <c r="N1440" s="253">
        <v>19080</v>
      </c>
      <c r="O1440" s="114">
        <f t="shared" si="28"/>
        <v>259217.98999999976</v>
      </c>
    </row>
    <row r="1441" spans="1:15" ht="22.05" hidden="1" customHeight="1" x14ac:dyDescent="0.2">
      <c r="A1441" s="26">
        <v>45940</v>
      </c>
      <c r="B1441" s="20" t="s">
        <v>35</v>
      </c>
      <c r="C1441" s="28">
        <v>642844</v>
      </c>
      <c r="D1441" s="156" t="s">
        <v>6886</v>
      </c>
      <c r="E1441" s="250"/>
      <c r="F1441" s="251" t="s">
        <v>99</v>
      </c>
      <c r="H1441" s="23" t="s">
        <v>22</v>
      </c>
      <c r="I1441" s="23" t="s">
        <v>55</v>
      </c>
      <c r="J1441" s="161" t="s">
        <v>70</v>
      </c>
      <c r="K1441" s="29" t="s">
        <v>2616</v>
      </c>
      <c r="M1441" s="252"/>
      <c r="N1441" s="253">
        <v>18920</v>
      </c>
      <c r="O1441" s="114">
        <f t="shared" si="28"/>
        <v>240297.98999999976</v>
      </c>
    </row>
    <row r="1442" spans="1:15" ht="22.05" hidden="1" customHeight="1" x14ac:dyDescent="0.2">
      <c r="A1442" s="26">
        <v>45940</v>
      </c>
      <c r="B1442" s="20" t="s">
        <v>35</v>
      </c>
      <c r="C1442" s="28">
        <v>642852</v>
      </c>
      <c r="D1442" s="156" t="s">
        <v>6886</v>
      </c>
      <c r="E1442" s="250"/>
      <c r="F1442" s="251" t="s">
        <v>99</v>
      </c>
      <c r="H1442" s="23" t="s">
        <v>22</v>
      </c>
      <c r="I1442" s="23" t="s">
        <v>55</v>
      </c>
      <c r="J1442" s="161" t="s">
        <v>70</v>
      </c>
      <c r="K1442" s="29" t="s">
        <v>1114</v>
      </c>
      <c r="M1442" s="252"/>
      <c r="N1442" s="253">
        <v>11400</v>
      </c>
      <c r="O1442" s="114">
        <f t="shared" si="28"/>
        <v>228897.98999999976</v>
      </c>
    </row>
    <row r="1443" spans="1:15" ht="22.05" hidden="1" customHeight="1" x14ac:dyDescent="0.2">
      <c r="A1443" s="26">
        <v>45940</v>
      </c>
      <c r="B1443" s="20" t="s">
        <v>35</v>
      </c>
      <c r="C1443" s="28">
        <v>658132</v>
      </c>
      <c r="D1443" s="156" t="s">
        <v>6886</v>
      </c>
      <c r="E1443" s="250"/>
      <c r="F1443" s="251" t="s">
        <v>99</v>
      </c>
      <c r="H1443" s="23" t="s">
        <v>22</v>
      </c>
      <c r="I1443" s="23" t="s">
        <v>55</v>
      </c>
      <c r="J1443" s="161" t="s">
        <v>70</v>
      </c>
      <c r="K1443" s="29" t="s">
        <v>625</v>
      </c>
      <c r="M1443" s="252"/>
      <c r="N1443" s="253">
        <v>68000</v>
      </c>
      <c r="O1443" s="114">
        <f t="shared" si="28"/>
        <v>160897.98999999976</v>
      </c>
    </row>
    <row r="1444" spans="1:15" ht="22.05" hidden="1" customHeight="1" x14ac:dyDescent="0.2">
      <c r="A1444" s="26">
        <v>45940</v>
      </c>
      <c r="B1444" s="20" t="s">
        <v>35</v>
      </c>
      <c r="C1444" s="28">
        <v>658135</v>
      </c>
      <c r="D1444" s="156" t="s">
        <v>6886</v>
      </c>
      <c r="E1444" s="250"/>
      <c r="F1444" s="22" t="s">
        <v>99</v>
      </c>
      <c r="H1444" s="23" t="s">
        <v>22</v>
      </c>
      <c r="I1444" s="23" t="s">
        <v>55</v>
      </c>
      <c r="J1444" s="161" t="s">
        <v>70</v>
      </c>
      <c r="K1444" s="29" t="s">
        <v>851</v>
      </c>
      <c r="M1444" s="252"/>
      <c r="N1444" s="253">
        <v>1908</v>
      </c>
      <c r="O1444" s="114">
        <f t="shared" si="28"/>
        <v>158989.98999999976</v>
      </c>
    </row>
    <row r="1445" spans="1:15" ht="22.05" hidden="1" customHeight="1" x14ac:dyDescent="0.2">
      <c r="A1445" s="26">
        <v>45940</v>
      </c>
      <c r="B1445" s="20" t="s">
        <v>35</v>
      </c>
      <c r="C1445" s="28">
        <v>658128</v>
      </c>
      <c r="D1445" s="156" t="s">
        <v>6886</v>
      </c>
      <c r="E1445" s="250"/>
      <c r="F1445" s="22" t="s">
        <v>99</v>
      </c>
      <c r="H1445" s="23" t="s">
        <v>22</v>
      </c>
      <c r="I1445" s="23" t="s">
        <v>55</v>
      </c>
      <c r="J1445" s="161" t="s">
        <v>70</v>
      </c>
      <c r="K1445" s="29" t="s">
        <v>2616</v>
      </c>
      <c r="M1445" s="252"/>
      <c r="N1445" s="253">
        <v>18920</v>
      </c>
      <c r="O1445" s="114">
        <f t="shared" si="28"/>
        <v>140069.98999999976</v>
      </c>
    </row>
    <row r="1446" spans="1:15" ht="22.05" hidden="1" customHeight="1" x14ac:dyDescent="0.2">
      <c r="A1446" s="26">
        <v>45940</v>
      </c>
      <c r="B1446" s="20" t="s">
        <v>35</v>
      </c>
      <c r="C1446" s="28">
        <v>662397</v>
      </c>
      <c r="D1446" s="156" t="s">
        <v>6886</v>
      </c>
      <c r="E1446" s="250"/>
      <c r="F1446" s="22" t="s">
        <v>99</v>
      </c>
      <c r="H1446" s="23" t="s">
        <v>22</v>
      </c>
      <c r="I1446" s="23" t="s">
        <v>55</v>
      </c>
      <c r="J1446" s="161" t="s">
        <v>70</v>
      </c>
      <c r="K1446" s="29" t="s">
        <v>851</v>
      </c>
      <c r="M1446" s="252"/>
      <c r="N1446" s="253">
        <v>17172</v>
      </c>
      <c r="O1446" s="114">
        <f t="shared" si="28"/>
        <v>122897.98999999976</v>
      </c>
    </row>
    <row r="1447" spans="1:15" ht="22.05" hidden="1" customHeight="1" x14ac:dyDescent="0.2">
      <c r="A1447" s="26">
        <v>45940</v>
      </c>
      <c r="B1447" s="20" t="s">
        <v>35</v>
      </c>
      <c r="C1447" s="28">
        <v>664752</v>
      </c>
      <c r="D1447" s="156" t="s">
        <v>6886</v>
      </c>
      <c r="E1447" s="250"/>
      <c r="F1447" s="22" t="s">
        <v>99</v>
      </c>
      <c r="H1447" s="23" t="s">
        <v>22</v>
      </c>
      <c r="I1447" s="23" t="s">
        <v>55</v>
      </c>
      <c r="J1447" s="161" t="s">
        <v>70</v>
      </c>
      <c r="K1447" s="29" t="s">
        <v>1114</v>
      </c>
      <c r="M1447" s="252"/>
      <c r="N1447" s="253">
        <v>11400</v>
      </c>
      <c r="O1447" s="114">
        <f t="shared" si="28"/>
        <v>111497.98999999976</v>
      </c>
    </row>
    <row r="1448" spans="1:15" ht="22.05" hidden="1" customHeight="1" x14ac:dyDescent="0.2">
      <c r="A1448" s="26">
        <v>45940</v>
      </c>
      <c r="B1448" s="20" t="s">
        <v>35</v>
      </c>
      <c r="C1448" s="28">
        <v>693115</v>
      </c>
      <c r="D1448" s="156" t="s">
        <v>6887</v>
      </c>
      <c r="E1448" s="250" t="s">
        <v>889</v>
      </c>
      <c r="F1448" s="22" t="s">
        <v>99</v>
      </c>
      <c r="H1448" s="23" t="s">
        <v>22</v>
      </c>
      <c r="I1448" s="23" t="s">
        <v>103</v>
      </c>
      <c r="J1448" s="161" t="s">
        <v>189</v>
      </c>
      <c r="K1448" s="29" t="s">
        <v>1117</v>
      </c>
      <c r="M1448" s="252"/>
      <c r="N1448" s="253">
        <v>103026</v>
      </c>
      <c r="O1448" s="114">
        <f t="shared" si="28"/>
        <v>8471.9899999997579</v>
      </c>
    </row>
    <row r="1449" spans="1:15" ht="22.05" hidden="1" customHeight="1" x14ac:dyDescent="0.2">
      <c r="A1449" s="26">
        <v>45940</v>
      </c>
      <c r="B1449" s="20" t="s">
        <v>35</v>
      </c>
      <c r="C1449" s="28">
        <v>1601101</v>
      </c>
      <c r="D1449" s="156"/>
      <c r="E1449" s="250" t="s">
        <v>569</v>
      </c>
      <c r="F1449" s="22" t="s">
        <v>99</v>
      </c>
      <c r="H1449" s="23" t="s">
        <v>21</v>
      </c>
      <c r="I1449" s="23" t="s">
        <v>28</v>
      </c>
      <c r="J1449" s="161" t="s">
        <v>30</v>
      </c>
      <c r="K1449" s="29" t="s">
        <v>6905</v>
      </c>
      <c r="M1449" s="252">
        <v>151920</v>
      </c>
      <c r="N1449" s="253"/>
      <c r="O1449" s="114">
        <f t="shared" si="28"/>
        <v>160391.98999999976</v>
      </c>
    </row>
    <row r="1450" spans="1:15" ht="22.05" hidden="1" customHeight="1" x14ac:dyDescent="0.2">
      <c r="A1450" s="26">
        <v>45943</v>
      </c>
      <c r="B1450" s="20" t="s">
        <v>35</v>
      </c>
      <c r="C1450" s="28">
        <v>2948082</v>
      </c>
      <c r="D1450" s="156"/>
      <c r="E1450" s="250" t="s">
        <v>569</v>
      </c>
      <c r="F1450" s="22" t="s">
        <v>99</v>
      </c>
      <c r="H1450" s="23" t="s">
        <v>21</v>
      </c>
      <c r="I1450" s="23" t="s">
        <v>28</v>
      </c>
      <c r="J1450" s="161" t="s">
        <v>30</v>
      </c>
      <c r="K1450" s="29" t="s">
        <v>6906</v>
      </c>
      <c r="M1450" s="252">
        <v>24200</v>
      </c>
      <c r="N1450" s="253"/>
      <c r="O1450" s="114">
        <f t="shared" si="28"/>
        <v>184591.98999999976</v>
      </c>
    </row>
    <row r="1451" spans="1:15" ht="22.05" hidden="1" customHeight="1" x14ac:dyDescent="0.2">
      <c r="A1451" s="26">
        <v>45943</v>
      </c>
      <c r="B1451" s="20" t="s">
        <v>35</v>
      </c>
      <c r="C1451" s="28">
        <v>13464</v>
      </c>
      <c r="D1451" s="156"/>
      <c r="E1451" s="250" t="s">
        <v>608</v>
      </c>
      <c r="F1451" s="22" t="s">
        <v>77</v>
      </c>
      <c r="H1451" s="23" t="s">
        <v>22</v>
      </c>
      <c r="I1451" s="23" t="s">
        <v>57</v>
      </c>
      <c r="J1451" s="161" t="s">
        <v>85</v>
      </c>
      <c r="K1451" s="29" t="s">
        <v>611</v>
      </c>
      <c r="M1451" s="252"/>
      <c r="N1451" s="253">
        <v>357</v>
      </c>
      <c r="O1451" s="114">
        <f t="shared" si="28"/>
        <v>184234.98999999976</v>
      </c>
    </row>
    <row r="1452" spans="1:15" ht="22.05" hidden="1" customHeight="1" x14ac:dyDescent="0.2">
      <c r="A1452" s="26">
        <v>45943</v>
      </c>
      <c r="B1452" s="20" t="s">
        <v>35</v>
      </c>
      <c r="C1452" s="28">
        <v>13464</v>
      </c>
      <c r="D1452" s="156"/>
      <c r="E1452" s="250" t="s">
        <v>609</v>
      </c>
      <c r="F1452" s="22" t="s">
        <v>77</v>
      </c>
      <c r="H1452" s="23" t="s">
        <v>22</v>
      </c>
      <c r="I1452" s="23" t="s">
        <v>57</v>
      </c>
      <c r="J1452" s="161" t="s">
        <v>85</v>
      </c>
      <c r="K1452" s="29" t="s">
        <v>611</v>
      </c>
      <c r="M1452" s="252"/>
      <c r="N1452" s="253">
        <v>57.12</v>
      </c>
      <c r="O1452" s="114">
        <f t="shared" si="28"/>
        <v>184177.86999999976</v>
      </c>
    </row>
    <row r="1453" spans="1:15" ht="22.05" hidden="1" customHeight="1" x14ac:dyDescent="0.2">
      <c r="A1453" s="26">
        <v>45943</v>
      </c>
      <c r="B1453" s="20" t="s">
        <v>35</v>
      </c>
      <c r="C1453" s="28">
        <v>586425</v>
      </c>
      <c r="D1453" s="156"/>
      <c r="E1453" s="250" t="s">
        <v>578</v>
      </c>
      <c r="F1453" s="22" t="s">
        <v>99</v>
      </c>
      <c r="H1453" s="23" t="s">
        <v>22</v>
      </c>
      <c r="I1453" s="23" t="s">
        <v>81</v>
      </c>
      <c r="J1453" s="161" t="s">
        <v>168</v>
      </c>
      <c r="K1453" s="29" t="s">
        <v>622</v>
      </c>
      <c r="M1453" s="252"/>
      <c r="N1453" s="253">
        <v>65000</v>
      </c>
      <c r="O1453" s="114">
        <f t="shared" si="28"/>
        <v>119177.86999999976</v>
      </c>
    </row>
    <row r="1454" spans="1:15" ht="22.05" hidden="1" customHeight="1" x14ac:dyDescent="0.2">
      <c r="A1454" s="26">
        <v>45943</v>
      </c>
      <c r="B1454" s="20" t="s">
        <v>35</v>
      </c>
      <c r="C1454" s="28">
        <v>3085630</v>
      </c>
      <c r="D1454" s="156"/>
      <c r="E1454" s="250" t="s">
        <v>569</v>
      </c>
      <c r="F1454" s="22" t="s">
        <v>99</v>
      </c>
      <c r="H1454" s="23" t="s">
        <v>21</v>
      </c>
      <c r="I1454" s="23" t="s">
        <v>28</v>
      </c>
      <c r="J1454" s="161" t="s">
        <v>30</v>
      </c>
      <c r="K1454" s="29" t="s">
        <v>6896</v>
      </c>
      <c r="M1454" s="252">
        <v>226720</v>
      </c>
      <c r="N1454" s="253"/>
      <c r="O1454" s="114">
        <f t="shared" si="28"/>
        <v>345897.86999999976</v>
      </c>
    </row>
    <row r="1455" spans="1:15" ht="22.05" hidden="1" customHeight="1" x14ac:dyDescent="0.2">
      <c r="A1455" s="26">
        <v>45944</v>
      </c>
      <c r="B1455" s="20" t="s">
        <v>35</v>
      </c>
      <c r="C1455" s="28">
        <v>178670</v>
      </c>
      <c r="D1455" s="156"/>
      <c r="E1455" s="250" t="s">
        <v>3298</v>
      </c>
      <c r="F1455" s="22" t="s">
        <v>120</v>
      </c>
      <c r="H1455" s="23" t="s">
        <v>22</v>
      </c>
      <c r="I1455" s="23" t="s">
        <v>58</v>
      </c>
      <c r="J1455" s="161" t="s">
        <v>101</v>
      </c>
      <c r="K1455" s="29" t="s">
        <v>638</v>
      </c>
      <c r="M1455" s="252"/>
      <c r="N1455" s="253">
        <v>8509.86</v>
      </c>
      <c r="O1455" s="114">
        <f t="shared" si="28"/>
        <v>337388.00999999978</v>
      </c>
    </row>
    <row r="1456" spans="1:15" ht="22.05" hidden="1" customHeight="1" x14ac:dyDescent="0.2">
      <c r="A1456" s="26">
        <v>45944</v>
      </c>
      <c r="B1456" s="20" t="s">
        <v>35</v>
      </c>
      <c r="C1456" s="28">
        <v>2223979</v>
      </c>
      <c r="D1456" s="156"/>
      <c r="E1456" s="250" t="s">
        <v>563</v>
      </c>
      <c r="F1456" s="22" t="s">
        <v>120</v>
      </c>
      <c r="H1456" s="23" t="s">
        <v>22</v>
      </c>
      <c r="I1456" s="23" t="s">
        <v>57</v>
      </c>
      <c r="J1456" s="161" t="s">
        <v>86</v>
      </c>
      <c r="K1456" s="29" t="s">
        <v>611</v>
      </c>
      <c r="M1456" s="252"/>
      <c r="N1456" s="253">
        <v>295163.46999999997</v>
      </c>
      <c r="O1456" s="114">
        <f t="shared" ref="O1456:O1519" si="29">O1455+M1456-N1456</f>
        <v>42224.539999999804</v>
      </c>
    </row>
    <row r="1457" spans="1:15" ht="22.05" hidden="1" customHeight="1" x14ac:dyDescent="0.2">
      <c r="A1457" s="26">
        <v>45944</v>
      </c>
      <c r="B1457" s="20" t="s">
        <v>35</v>
      </c>
      <c r="C1457" s="28">
        <v>782486</v>
      </c>
      <c r="D1457" s="156"/>
      <c r="E1457" s="250" t="s">
        <v>569</v>
      </c>
      <c r="F1457" s="22" t="s">
        <v>99</v>
      </c>
      <c r="H1457" s="23" t="s">
        <v>21</v>
      </c>
      <c r="I1457" s="23" t="s">
        <v>28</v>
      </c>
      <c r="J1457" s="161" t="s">
        <v>30</v>
      </c>
      <c r="K1457" s="29" t="s">
        <v>844</v>
      </c>
      <c r="M1457" s="252">
        <v>100000</v>
      </c>
      <c r="N1457" s="253"/>
      <c r="O1457" s="114">
        <f t="shared" si="29"/>
        <v>142224.5399999998</v>
      </c>
    </row>
    <row r="1458" spans="1:15" ht="22.05" hidden="1" customHeight="1" x14ac:dyDescent="0.2">
      <c r="A1458" s="26">
        <v>45944</v>
      </c>
      <c r="B1458" s="20" t="s">
        <v>35</v>
      </c>
      <c r="C1458" s="28">
        <v>415931</v>
      </c>
      <c r="D1458" s="156" t="s">
        <v>7215</v>
      </c>
      <c r="E1458" s="250" t="s">
        <v>7216</v>
      </c>
      <c r="F1458" s="22" t="s">
        <v>99</v>
      </c>
      <c r="H1458" s="23" t="s">
        <v>22</v>
      </c>
      <c r="I1458" s="23" t="s">
        <v>54</v>
      </c>
      <c r="J1458" s="161" t="s">
        <v>41</v>
      </c>
      <c r="K1458" s="29" t="s">
        <v>1113</v>
      </c>
      <c r="M1458" s="252"/>
      <c r="N1458" s="253">
        <v>4408</v>
      </c>
      <c r="O1458" s="114">
        <f t="shared" si="29"/>
        <v>137816.5399999998</v>
      </c>
    </row>
    <row r="1459" spans="1:15" ht="22.05" hidden="1" customHeight="1" x14ac:dyDescent="0.2">
      <c r="A1459" s="26">
        <v>45944</v>
      </c>
      <c r="B1459" s="20" t="s">
        <v>35</v>
      </c>
      <c r="C1459" s="28">
        <v>420612</v>
      </c>
      <c r="D1459" s="156" t="s">
        <v>7217</v>
      </c>
      <c r="E1459" s="250" t="s">
        <v>7218</v>
      </c>
      <c r="F1459" s="22" t="s">
        <v>99</v>
      </c>
      <c r="H1459" s="23" t="s">
        <v>22</v>
      </c>
      <c r="I1459" s="23" t="s">
        <v>55</v>
      </c>
      <c r="J1459" s="161" t="s">
        <v>70</v>
      </c>
      <c r="K1459" s="29" t="s">
        <v>612</v>
      </c>
      <c r="M1459" s="252"/>
      <c r="N1459" s="253">
        <v>5040</v>
      </c>
      <c r="O1459" s="114">
        <f t="shared" si="29"/>
        <v>132776.5399999998</v>
      </c>
    </row>
    <row r="1460" spans="1:15" ht="22.05" hidden="1" customHeight="1" x14ac:dyDescent="0.2">
      <c r="A1460" s="26">
        <v>45944</v>
      </c>
      <c r="B1460" s="20" t="s">
        <v>35</v>
      </c>
      <c r="C1460" s="28">
        <v>1043109</v>
      </c>
      <c r="D1460" s="156"/>
      <c r="E1460" s="250" t="s">
        <v>569</v>
      </c>
      <c r="F1460" s="22" t="s">
        <v>99</v>
      </c>
      <c r="H1460" s="23" t="s">
        <v>21</v>
      </c>
      <c r="I1460" s="23" t="s">
        <v>28</v>
      </c>
      <c r="J1460" s="161" t="s">
        <v>30</v>
      </c>
      <c r="K1460" s="29" t="s">
        <v>6190</v>
      </c>
      <c r="M1460" s="252">
        <v>100000</v>
      </c>
      <c r="N1460" s="253"/>
      <c r="O1460" s="114">
        <f t="shared" si="29"/>
        <v>232776.5399999998</v>
      </c>
    </row>
    <row r="1461" spans="1:15" ht="22.05" hidden="1" customHeight="1" x14ac:dyDescent="0.2">
      <c r="A1461" s="26">
        <v>45945</v>
      </c>
      <c r="B1461" s="20" t="s">
        <v>35</v>
      </c>
      <c r="C1461" s="28">
        <v>156337</v>
      </c>
      <c r="D1461" s="156"/>
      <c r="E1461" s="250" t="s">
        <v>577</v>
      </c>
      <c r="F1461" s="22" t="s">
        <v>99</v>
      </c>
      <c r="H1461" s="23" t="s">
        <v>22</v>
      </c>
      <c r="I1461" s="23" t="s">
        <v>81</v>
      </c>
      <c r="J1461" s="161" t="s">
        <v>171</v>
      </c>
      <c r="K1461" s="29" t="s">
        <v>621</v>
      </c>
      <c r="M1461" s="252"/>
      <c r="N1461" s="597">
        <v>10000</v>
      </c>
      <c r="O1461" s="114">
        <f t="shared" si="29"/>
        <v>222776.5399999998</v>
      </c>
    </row>
    <row r="1462" spans="1:15" ht="22.05" hidden="1" customHeight="1" x14ac:dyDescent="0.2">
      <c r="A1462" s="26">
        <v>45945</v>
      </c>
      <c r="B1462" s="20" t="s">
        <v>35</v>
      </c>
      <c r="C1462" s="28">
        <v>169111</v>
      </c>
      <c r="D1462" s="156"/>
      <c r="E1462" s="250" t="s">
        <v>7219</v>
      </c>
      <c r="F1462" s="22" t="s">
        <v>99</v>
      </c>
      <c r="H1462" s="23" t="s">
        <v>22</v>
      </c>
      <c r="I1462" s="23" t="s">
        <v>103</v>
      </c>
      <c r="J1462" s="161" t="s">
        <v>95</v>
      </c>
      <c r="K1462" s="29" t="s">
        <v>631</v>
      </c>
      <c r="M1462" s="252"/>
      <c r="N1462" s="253">
        <v>3000</v>
      </c>
      <c r="O1462" s="114">
        <f t="shared" si="29"/>
        <v>219776.5399999998</v>
      </c>
    </row>
    <row r="1463" spans="1:15" ht="22.05" hidden="1" customHeight="1" x14ac:dyDescent="0.2">
      <c r="A1463" s="26">
        <v>45945</v>
      </c>
      <c r="B1463" s="20" t="s">
        <v>35</v>
      </c>
      <c r="C1463" s="28">
        <v>169110</v>
      </c>
      <c r="D1463" s="156"/>
      <c r="E1463" s="250" t="s">
        <v>577</v>
      </c>
      <c r="F1463" s="22" t="s">
        <v>99</v>
      </c>
      <c r="H1463" s="23" t="s">
        <v>22</v>
      </c>
      <c r="I1463" s="23" t="s">
        <v>81</v>
      </c>
      <c r="J1463" s="161" t="s">
        <v>171</v>
      </c>
      <c r="K1463" s="29" t="s">
        <v>621</v>
      </c>
      <c r="M1463" s="252"/>
      <c r="N1463" s="597">
        <v>5000</v>
      </c>
      <c r="O1463" s="114">
        <f t="shared" si="29"/>
        <v>214776.5399999998</v>
      </c>
    </row>
    <row r="1464" spans="1:15" ht="22.05" hidden="1" customHeight="1" x14ac:dyDescent="0.2">
      <c r="A1464" s="26">
        <v>45945</v>
      </c>
      <c r="B1464" s="20" t="s">
        <v>35</v>
      </c>
      <c r="C1464" s="28">
        <v>161649</v>
      </c>
      <c r="D1464" s="156"/>
      <c r="E1464" s="250" t="s">
        <v>569</v>
      </c>
      <c r="F1464" s="22" t="s">
        <v>79</v>
      </c>
      <c r="H1464" s="23" t="s">
        <v>21</v>
      </c>
      <c r="I1464" s="23" t="s">
        <v>28</v>
      </c>
      <c r="J1464" s="161" t="s">
        <v>30</v>
      </c>
      <c r="K1464" s="29" t="s">
        <v>7267</v>
      </c>
      <c r="M1464" s="252">
        <v>70000</v>
      </c>
      <c r="N1464" s="253"/>
      <c r="O1464" s="114">
        <f t="shared" si="29"/>
        <v>284776.5399999998</v>
      </c>
    </row>
    <row r="1465" spans="1:15" ht="22.05" hidden="1" customHeight="1" x14ac:dyDescent="0.2">
      <c r="A1465" s="26">
        <v>45945</v>
      </c>
      <c r="B1465" s="20" t="s">
        <v>35</v>
      </c>
      <c r="C1465" s="28">
        <v>1322047</v>
      </c>
      <c r="D1465" s="156"/>
      <c r="E1465" s="250" t="s">
        <v>569</v>
      </c>
      <c r="F1465" s="22" t="s">
        <v>99</v>
      </c>
      <c r="H1465" s="23" t="s">
        <v>21</v>
      </c>
      <c r="I1465" s="23" t="s">
        <v>28</v>
      </c>
      <c r="J1465" s="161" t="s">
        <v>30</v>
      </c>
      <c r="K1465" s="29" t="s">
        <v>7268</v>
      </c>
      <c r="M1465" s="252">
        <v>60000</v>
      </c>
      <c r="N1465" s="253"/>
      <c r="O1465" s="114">
        <f t="shared" si="29"/>
        <v>344776.5399999998</v>
      </c>
    </row>
    <row r="1466" spans="1:15" ht="22.05" hidden="1" customHeight="1" x14ac:dyDescent="0.2">
      <c r="A1466" s="26">
        <v>45945</v>
      </c>
      <c r="B1466" s="20" t="s">
        <v>35</v>
      </c>
      <c r="C1466" s="28">
        <v>708061</v>
      </c>
      <c r="D1466" s="156" t="s">
        <v>7220</v>
      </c>
      <c r="E1466" s="250" t="s">
        <v>4968</v>
      </c>
      <c r="F1466" s="22" t="s">
        <v>99</v>
      </c>
      <c r="H1466" s="23" t="s">
        <v>22</v>
      </c>
      <c r="I1466" s="23" t="s">
        <v>55</v>
      </c>
      <c r="J1466" s="161" t="s">
        <v>70</v>
      </c>
      <c r="K1466" s="29" t="s">
        <v>612</v>
      </c>
      <c r="M1466" s="252"/>
      <c r="N1466" s="253">
        <v>23865</v>
      </c>
      <c r="O1466" s="114">
        <f t="shared" si="29"/>
        <v>320911.5399999998</v>
      </c>
    </row>
    <row r="1467" spans="1:15" ht="22.05" hidden="1" customHeight="1" x14ac:dyDescent="0.2">
      <c r="A1467" s="26">
        <v>45945</v>
      </c>
      <c r="B1467" s="20" t="s">
        <v>35</v>
      </c>
      <c r="C1467" s="28">
        <v>708063</v>
      </c>
      <c r="D1467" s="156" t="s">
        <v>7221</v>
      </c>
      <c r="E1467" s="250" t="s">
        <v>7222</v>
      </c>
      <c r="F1467" s="22" t="s">
        <v>99</v>
      </c>
      <c r="H1467" s="23" t="s">
        <v>22</v>
      </c>
      <c r="I1467" s="23" t="s">
        <v>55</v>
      </c>
      <c r="J1467" s="161" t="s">
        <v>70</v>
      </c>
      <c r="K1467" s="29" t="s">
        <v>2616</v>
      </c>
      <c r="M1467" s="252"/>
      <c r="N1467" s="253">
        <v>4642.8</v>
      </c>
      <c r="O1467" s="114">
        <f t="shared" si="29"/>
        <v>316268.73999999982</v>
      </c>
    </row>
    <row r="1468" spans="1:15" ht="22.05" hidden="1" customHeight="1" x14ac:dyDescent="0.2">
      <c r="A1468" s="26">
        <v>45945</v>
      </c>
      <c r="B1468" s="20" t="s">
        <v>35</v>
      </c>
      <c r="C1468" s="28">
        <v>708057</v>
      </c>
      <c r="D1468" s="156" t="s">
        <v>7221</v>
      </c>
      <c r="E1468" s="250" t="s">
        <v>574</v>
      </c>
      <c r="F1468" s="22" t="s">
        <v>99</v>
      </c>
      <c r="H1468" s="23" t="s">
        <v>22</v>
      </c>
      <c r="I1468" s="23" t="s">
        <v>55</v>
      </c>
      <c r="J1468" s="161" t="s">
        <v>70</v>
      </c>
      <c r="K1468" s="29" t="s">
        <v>6196</v>
      </c>
      <c r="M1468" s="252"/>
      <c r="N1468" s="253">
        <v>65000</v>
      </c>
      <c r="O1468" s="114">
        <f t="shared" si="29"/>
        <v>251268.73999999982</v>
      </c>
    </row>
    <row r="1469" spans="1:15" ht="22.05" hidden="1" customHeight="1" x14ac:dyDescent="0.2">
      <c r="A1469" s="26">
        <v>45945</v>
      </c>
      <c r="B1469" s="20" t="s">
        <v>35</v>
      </c>
      <c r="C1469" s="28">
        <v>708058</v>
      </c>
      <c r="D1469" s="156" t="s">
        <v>7221</v>
      </c>
      <c r="E1469" s="250" t="s">
        <v>7223</v>
      </c>
      <c r="F1469" s="22" t="s">
        <v>99</v>
      </c>
      <c r="H1469" s="23" t="s">
        <v>22</v>
      </c>
      <c r="I1469" s="23" t="s">
        <v>55</v>
      </c>
      <c r="J1469" s="161" t="s">
        <v>70</v>
      </c>
      <c r="K1469" s="29" t="s">
        <v>851</v>
      </c>
      <c r="M1469" s="252"/>
      <c r="N1469" s="253">
        <v>75518.600000000006</v>
      </c>
      <c r="O1469" s="114">
        <f t="shared" si="29"/>
        <v>175750.13999999981</v>
      </c>
    </row>
    <row r="1470" spans="1:15" ht="22.05" hidden="1" customHeight="1" x14ac:dyDescent="0.2">
      <c r="A1470" s="26">
        <v>45945</v>
      </c>
      <c r="B1470" s="20" t="s">
        <v>35</v>
      </c>
      <c r="C1470" s="28">
        <v>2044004</v>
      </c>
      <c r="D1470" s="156"/>
      <c r="E1470" s="250" t="s">
        <v>569</v>
      </c>
      <c r="F1470" s="22" t="s">
        <v>99</v>
      </c>
      <c r="H1470" s="23" t="s">
        <v>21</v>
      </c>
      <c r="I1470" s="23" t="s">
        <v>28</v>
      </c>
      <c r="J1470" s="161" t="s">
        <v>30</v>
      </c>
      <c r="K1470" s="29" t="s">
        <v>6187</v>
      </c>
      <c r="M1470" s="252">
        <v>454530</v>
      </c>
      <c r="N1470" s="253"/>
      <c r="O1470" s="114">
        <f t="shared" si="29"/>
        <v>630280.13999999978</v>
      </c>
    </row>
    <row r="1471" spans="1:15" ht="22.05" hidden="1" customHeight="1" x14ac:dyDescent="0.2">
      <c r="A1471" s="26">
        <v>45946</v>
      </c>
      <c r="B1471" s="20" t="s">
        <v>35</v>
      </c>
      <c r="C1471" s="28">
        <v>260057</v>
      </c>
      <c r="D1471" s="156" t="s">
        <v>7224</v>
      </c>
      <c r="E1471" s="250" t="s">
        <v>7225</v>
      </c>
      <c r="F1471" s="22" t="s">
        <v>99</v>
      </c>
      <c r="H1471" s="23" t="s">
        <v>22</v>
      </c>
      <c r="I1471" s="23" t="s">
        <v>55</v>
      </c>
      <c r="J1471" s="161" t="s">
        <v>70</v>
      </c>
      <c r="K1471" s="29" t="s">
        <v>1114</v>
      </c>
      <c r="M1471" s="252"/>
      <c r="N1471" s="253">
        <v>3184</v>
      </c>
      <c r="O1471" s="114">
        <f t="shared" si="29"/>
        <v>627096.13999999978</v>
      </c>
    </row>
    <row r="1472" spans="1:15" ht="22.05" hidden="1" customHeight="1" x14ac:dyDescent="0.2">
      <c r="A1472" s="26">
        <v>45946</v>
      </c>
      <c r="B1472" s="20" t="s">
        <v>35</v>
      </c>
      <c r="C1472" s="28">
        <v>260055</v>
      </c>
      <c r="D1472" s="156" t="s">
        <v>7224</v>
      </c>
      <c r="E1472" s="250" t="s">
        <v>574</v>
      </c>
      <c r="F1472" s="22" t="s">
        <v>99</v>
      </c>
      <c r="H1472" s="23" t="s">
        <v>22</v>
      </c>
      <c r="I1472" s="23" t="s">
        <v>55</v>
      </c>
      <c r="J1472" s="161" t="s">
        <v>70</v>
      </c>
      <c r="K1472" s="29" t="s">
        <v>625</v>
      </c>
      <c r="M1472" s="252"/>
      <c r="N1472" s="253">
        <v>12000</v>
      </c>
      <c r="O1472" s="114">
        <f t="shared" si="29"/>
        <v>615096.13999999978</v>
      </c>
    </row>
    <row r="1473" spans="1:15" ht="22.05" hidden="1" customHeight="1" x14ac:dyDescent="0.2">
      <c r="A1473" s="26">
        <v>45946</v>
      </c>
      <c r="B1473" s="20" t="s">
        <v>35</v>
      </c>
      <c r="C1473" s="28">
        <v>260051</v>
      </c>
      <c r="D1473" s="156" t="s">
        <v>7224</v>
      </c>
      <c r="E1473" s="250" t="s">
        <v>7226</v>
      </c>
      <c r="F1473" s="22" t="s">
        <v>99</v>
      </c>
      <c r="H1473" s="23" t="s">
        <v>22</v>
      </c>
      <c r="I1473" s="23" t="s">
        <v>55</v>
      </c>
      <c r="J1473" s="161" t="s">
        <v>70</v>
      </c>
      <c r="K1473" s="29" t="s">
        <v>630</v>
      </c>
      <c r="M1473" s="252"/>
      <c r="N1473" s="253">
        <v>4400</v>
      </c>
      <c r="O1473" s="114">
        <f t="shared" si="29"/>
        <v>610696.13999999978</v>
      </c>
    </row>
    <row r="1474" spans="1:15" ht="22.05" hidden="1" customHeight="1" x14ac:dyDescent="0.2">
      <c r="A1474" s="26">
        <v>45946</v>
      </c>
      <c r="B1474" s="20" t="s">
        <v>35</v>
      </c>
      <c r="C1474" s="28">
        <v>260054</v>
      </c>
      <c r="D1474" s="156" t="s">
        <v>7224</v>
      </c>
      <c r="E1474" s="250" t="s">
        <v>7227</v>
      </c>
      <c r="F1474" s="22" t="s">
        <v>99</v>
      </c>
      <c r="H1474" s="23" t="s">
        <v>22</v>
      </c>
      <c r="I1474" s="23" t="s">
        <v>55</v>
      </c>
      <c r="J1474" s="161" t="s">
        <v>70</v>
      </c>
      <c r="K1474" s="29" t="s">
        <v>851</v>
      </c>
      <c r="M1474" s="252"/>
      <c r="N1474" s="253">
        <v>18220</v>
      </c>
      <c r="O1474" s="114">
        <f t="shared" si="29"/>
        <v>592476.13999999978</v>
      </c>
    </row>
    <row r="1475" spans="1:15" ht="22.05" hidden="1" customHeight="1" x14ac:dyDescent="0.2">
      <c r="A1475" s="26">
        <v>45946</v>
      </c>
      <c r="B1475" s="20" t="s">
        <v>35</v>
      </c>
      <c r="C1475" s="28">
        <v>325637</v>
      </c>
      <c r="D1475" s="156"/>
      <c r="E1475" s="250" t="s">
        <v>577</v>
      </c>
      <c r="F1475" s="22" t="s">
        <v>99</v>
      </c>
      <c r="H1475" s="23" t="s">
        <v>22</v>
      </c>
      <c r="I1475" s="23" t="s">
        <v>81</v>
      </c>
      <c r="J1475" s="161" t="s">
        <v>177</v>
      </c>
      <c r="K1475" s="29" t="s">
        <v>6189</v>
      </c>
      <c r="M1475" s="252"/>
      <c r="N1475" s="597">
        <v>155200</v>
      </c>
      <c r="O1475" s="114">
        <f t="shared" si="29"/>
        <v>437276.13999999978</v>
      </c>
    </row>
    <row r="1476" spans="1:15" ht="22.05" hidden="1" customHeight="1" x14ac:dyDescent="0.2">
      <c r="A1476" s="26">
        <v>45946</v>
      </c>
      <c r="B1476" s="20" t="s">
        <v>35</v>
      </c>
      <c r="C1476" s="28">
        <v>325638</v>
      </c>
      <c r="D1476" s="156"/>
      <c r="E1476" s="250" t="s">
        <v>577</v>
      </c>
      <c r="F1476" s="22" t="s">
        <v>99</v>
      </c>
      <c r="H1476" s="23" t="s">
        <v>22</v>
      </c>
      <c r="I1476" s="23" t="s">
        <v>81</v>
      </c>
      <c r="J1476" s="161" t="s">
        <v>175</v>
      </c>
      <c r="K1476" s="29" t="s">
        <v>850</v>
      </c>
      <c r="M1476" s="252"/>
      <c r="N1476" s="253">
        <v>210000</v>
      </c>
      <c r="O1476" s="114">
        <f t="shared" si="29"/>
        <v>227276.13999999978</v>
      </c>
    </row>
    <row r="1477" spans="1:15" ht="22.05" hidden="1" customHeight="1" x14ac:dyDescent="0.2">
      <c r="A1477" s="26">
        <v>45946</v>
      </c>
      <c r="B1477" s="20" t="s">
        <v>35</v>
      </c>
      <c r="C1477" s="28">
        <v>707330</v>
      </c>
      <c r="D1477" s="156" t="s">
        <v>1278</v>
      </c>
      <c r="E1477" s="250" t="s">
        <v>1044</v>
      </c>
      <c r="F1477" s="22" t="s">
        <v>78</v>
      </c>
      <c r="G1477" s="28">
        <v>11965</v>
      </c>
      <c r="H1477" s="23" t="s">
        <v>22</v>
      </c>
      <c r="I1477" s="23" t="s">
        <v>81</v>
      </c>
      <c r="J1477" s="161" t="s">
        <v>33</v>
      </c>
      <c r="K1477" s="29" t="s">
        <v>621</v>
      </c>
      <c r="M1477" s="252"/>
      <c r="N1477" s="253">
        <v>77092.58</v>
      </c>
      <c r="O1477" s="114">
        <f t="shared" si="29"/>
        <v>150183.55999999976</v>
      </c>
    </row>
    <row r="1478" spans="1:15" ht="22.05" hidden="1" customHeight="1" x14ac:dyDescent="0.2">
      <c r="A1478" s="26">
        <v>45946</v>
      </c>
      <c r="B1478" s="20" t="s">
        <v>35</v>
      </c>
      <c r="C1478" s="28">
        <v>707280</v>
      </c>
      <c r="D1478" s="156" t="s">
        <v>1278</v>
      </c>
      <c r="E1478" s="250" t="s">
        <v>1044</v>
      </c>
      <c r="F1478" s="22" t="s">
        <v>78</v>
      </c>
      <c r="G1478" s="28">
        <v>11967</v>
      </c>
      <c r="H1478" s="23" t="s">
        <v>22</v>
      </c>
      <c r="I1478" s="23" t="s">
        <v>81</v>
      </c>
      <c r="J1478" s="161" t="s">
        <v>33</v>
      </c>
      <c r="K1478" s="29" t="s">
        <v>621</v>
      </c>
      <c r="M1478" s="252"/>
      <c r="N1478" s="253">
        <v>29129.49</v>
      </c>
      <c r="O1478" s="114">
        <f t="shared" si="29"/>
        <v>121054.06999999976</v>
      </c>
    </row>
    <row r="1479" spans="1:15" ht="22.05" hidden="1" customHeight="1" x14ac:dyDescent="0.2">
      <c r="A1479" s="26">
        <v>45946</v>
      </c>
      <c r="B1479" s="20" t="s">
        <v>35</v>
      </c>
      <c r="C1479" s="28">
        <v>707293</v>
      </c>
      <c r="D1479" s="156" t="s">
        <v>1278</v>
      </c>
      <c r="E1479" s="250" t="s">
        <v>1044</v>
      </c>
      <c r="F1479" s="22" t="s">
        <v>78</v>
      </c>
      <c r="G1479" s="28">
        <v>11966</v>
      </c>
      <c r="H1479" s="23" t="s">
        <v>22</v>
      </c>
      <c r="I1479" s="23" t="s">
        <v>81</v>
      </c>
      <c r="J1479" s="161" t="s">
        <v>33</v>
      </c>
      <c r="K1479" s="29" t="s">
        <v>621</v>
      </c>
      <c r="M1479" s="252"/>
      <c r="N1479" s="253">
        <v>29129.49</v>
      </c>
      <c r="O1479" s="114">
        <f t="shared" si="29"/>
        <v>91924.579999999754</v>
      </c>
    </row>
    <row r="1480" spans="1:15" ht="22.05" hidden="1" customHeight="1" x14ac:dyDescent="0.2">
      <c r="A1480" s="26">
        <v>45946</v>
      </c>
      <c r="B1480" s="20" t="s">
        <v>35</v>
      </c>
      <c r="C1480" s="28">
        <v>915272</v>
      </c>
      <c r="D1480" s="156"/>
      <c r="E1480" s="250" t="s">
        <v>569</v>
      </c>
      <c r="F1480" s="22" t="s">
        <v>79</v>
      </c>
      <c r="H1480" s="23" t="s">
        <v>21</v>
      </c>
      <c r="I1480" s="23" t="s">
        <v>28</v>
      </c>
      <c r="J1480" s="161" t="s">
        <v>30</v>
      </c>
      <c r="K1480" s="29" t="s">
        <v>7269</v>
      </c>
      <c r="M1480" s="252">
        <v>141930</v>
      </c>
      <c r="N1480" s="253"/>
      <c r="O1480" s="114">
        <f t="shared" si="29"/>
        <v>233854.57999999975</v>
      </c>
    </row>
    <row r="1481" spans="1:15" ht="22.05" hidden="1" customHeight="1" x14ac:dyDescent="0.2">
      <c r="A1481" s="26">
        <v>45946</v>
      </c>
      <c r="B1481" s="20" t="s">
        <v>35</v>
      </c>
      <c r="C1481" s="28">
        <v>612045</v>
      </c>
      <c r="D1481" s="156"/>
      <c r="E1481" s="250" t="s">
        <v>7228</v>
      </c>
      <c r="F1481" s="22" t="s">
        <v>99</v>
      </c>
      <c r="H1481" s="23" t="s">
        <v>22</v>
      </c>
      <c r="I1481" s="23" t="s">
        <v>103</v>
      </c>
      <c r="J1481" s="161" t="s">
        <v>217</v>
      </c>
      <c r="K1481" s="29" t="s">
        <v>631</v>
      </c>
      <c r="M1481" s="252"/>
      <c r="N1481" s="253">
        <v>6311</v>
      </c>
      <c r="O1481" s="114">
        <f t="shared" si="29"/>
        <v>227543.57999999975</v>
      </c>
    </row>
    <row r="1482" spans="1:15" ht="22.05" hidden="1" customHeight="1" x14ac:dyDescent="0.2">
      <c r="A1482" s="26">
        <v>45946</v>
      </c>
      <c r="B1482" s="20" t="s">
        <v>35</v>
      </c>
      <c r="C1482" s="28">
        <v>318909</v>
      </c>
      <c r="D1482" s="156"/>
      <c r="E1482" s="250" t="s">
        <v>813</v>
      </c>
      <c r="F1482" s="22" t="s">
        <v>120</v>
      </c>
      <c r="H1482" s="23" t="s">
        <v>22</v>
      </c>
      <c r="I1482" s="23" t="s">
        <v>58</v>
      </c>
      <c r="J1482" s="161" t="s">
        <v>101</v>
      </c>
      <c r="K1482" s="29" t="s">
        <v>6889</v>
      </c>
      <c r="M1482" s="252"/>
      <c r="N1482" s="253">
        <v>33273.29</v>
      </c>
      <c r="O1482" s="114">
        <f t="shared" si="29"/>
        <v>194270.28999999975</v>
      </c>
    </row>
    <row r="1483" spans="1:15" ht="22.05" hidden="1" customHeight="1" x14ac:dyDescent="0.2">
      <c r="A1483" s="26">
        <v>45947</v>
      </c>
      <c r="B1483" s="20" t="s">
        <v>35</v>
      </c>
      <c r="C1483" s="28">
        <v>123244</v>
      </c>
      <c r="D1483" s="156"/>
      <c r="E1483" s="250" t="s">
        <v>7229</v>
      </c>
      <c r="F1483" s="22" t="s">
        <v>99</v>
      </c>
      <c r="H1483" s="23" t="s">
        <v>22</v>
      </c>
      <c r="I1483" s="23" t="s">
        <v>103</v>
      </c>
      <c r="J1483" s="161" t="s">
        <v>93</v>
      </c>
      <c r="K1483" s="29" t="s">
        <v>627</v>
      </c>
      <c r="M1483" s="252"/>
      <c r="N1483" s="253">
        <v>1200</v>
      </c>
      <c r="O1483" s="114">
        <f t="shared" si="29"/>
        <v>193070.28999999975</v>
      </c>
    </row>
    <row r="1484" spans="1:15" ht="22.05" hidden="1" customHeight="1" x14ac:dyDescent="0.2">
      <c r="A1484" s="26">
        <v>45947</v>
      </c>
      <c r="B1484" s="20" t="s">
        <v>35</v>
      </c>
      <c r="C1484" s="28">
        <v>250614</v>
      </c>
      <c r="D1484" s="156" t="s">
        <v>7230</v>
      </c>
      <c r="E1484" s="250" t="s">
        <v>7231</v>
      </c>
      <c r="F1484" s="22" t="s">
        <v>99</v>
      </c>
      <c r="H1484" s="23" t="s">
        <v>22</v>
      </c>
      <c r="I1484" s="23" t="s">
        <v>55</v>
      </c>
      <c r="J1484" s="161" t="s">
        <v>70</v>
      </c>
      <c r="K1484" s="29" t="s">
        <v>1114</v>
      </c>
      <c r="M1484" s="252"/>
      <c r="N1484" s="253">
        <v>176</v>
      </c>
      <c r="O1484" s="114">
        <f t="shared" si="29"/>
        <v>192894.28999999975</v>
      </c>
    </row>
    <row r="1485" spans="1:15" ht="22.05" hidden="1" customHeight="1" x14ac:dyDescent="0.2">
      <c r="A1485" s="26">
        <v>45947</v>
      </c>
      <c r="B1485" s="20" t="s">
        <v>35</v>
      </c>
      <c r="C1485" s="28">
        <v>731021</v>
      </c>
      <c r="D1485" s="156"/>
      <c r="E1485" s="250" t="s">
        <v>569</v>
      </c>
      <c r="F1485" s="22" t="s">
        <v>99</v>
      </c>
      <c r="H1485" s="23" t="s">
        <v>21</v>
      </c>
      <c r="I1485" s="23" t="s">
        <v>28</v>
      </c>
      <c r="J1485" s="161" t="s">
        <v>30</v>
      </c>
      <c r="K1485" s="29" t="s">
        <v>844</v>
      </c>
      <c r="M1485" s="252">
        <v>71250</v>
      </c>
      <c r="N1485" s="253"/>
      <c r="O1485" s="114">
        <f t="shared" si="29"/>
        <v>264144.28999999975</v>
      </c>
    </row>
    <row r="1486" spans="1:15" ht="22.05" hidden="1" customHeight="1" x14ac:dyDescent="0.2">
      <c r="A1486" s="26">
        <v>45947</v>
      </c>
      <c r="B1486" s="20" t="s">
        <v>35</v>
      </c>
      <c r="C1486" s="28">
        <v>744284</v>
      </c>
      <c r="D1486" s="156"/>
      <c r="E1486" s="250" t="s">
        <v>569</v>
      </c>
      <c r="F1486" s="22" t="s">
        <v>99</v>
      </c>
      <c r="H1486" s="23" t="s">
        <v>21</v>
      </c>
      <c r="I1486" s="23" t="s">
        <v>28</v>
      </c>
      <c r="J1486" s="161" t="s">
        <v>30</v>
      </c>
      <c r="K1486" s="29" t="s">
        <v>844</v>
      </c>
      <c r="M1486" s="252">
        <v>20000</v>
      </c>
      <c r="N1486" s="253"/>
      <c r="O1486" s="114">
        <f t="shared" si="29"/>
        <v>284144.28999999975</v>
      </c>
    </row>
    <row r="1487" spans="1:15" ht="22.05" hidden="1" customHeight="1" x14ac:dyDescent="0.2">
      <c r="A1487" s="26">
        <v>45947</v>
      </c>
      <c r="B1487" s="20" t="s">
        <v>35</v>
      </c>
      <c r="C1487" s="28">
        <v>968691</v>
      </c>
      <c r="D1487" s="156"/>
      <c r="E1487" s="250" t="s">
        <v>569</v>
      </c>
      <c r="F1487" s="22" t="s">
        <v>99</v>
      </c>
      <c r="H1487" s="23" t="s">
        <v>21</v>
      </c>
      <c r="I1487" s="23" t="s">
        <v>28</v>
      </c>
      <c r="J1487" s="161" t="s">
        <v>30</v>
      </c>
      <c r="K1487" s="29" t="s">
        <v>7270</v>
      </c>
      <c r="M1487" s="252">
        <v>10320</v>
      </c>
      <c r="N1487" s="253"/>
      <c r="O1487" s="114">
        <f t="shared" si="29"/>
        <v>294464.28999999975</v>
      </c>
    </row>
    <row r="1488" spans="1:15" ht="22.05" hidden="1" customHeight="1" x14ac:dyDescent="0.2">
      <c r="A1488" s="26">
        <v>45947</v>
      </c>
      <c r="B1488" s="20" t="s">
        <v>35</v>
      </c>
      <c r="C1488" s="28">
        <v>433014</v>
      </c>
      <c r="D1488" s="156"/>
      <c r="E1488" s="250" t="s">
        <v>569</v>
      </c>
      <c r="F1488" s="22" t="s">
        <v>99</v>
      </c>
      <c r="H1488" s="23" t="s">
        <v>21</v>
      </c>
      <c r="I1488" s="23" t="s">
        <v>28</v>
      </c>
      <c r="J1488" s="161" t="s">
        <v>30</v>
      </c>
      <c r="K1488" s="29" t="s">
        <v>3376</v>
      </c>
      <c r="M1488" s="252">
        <v>506980</v>
      </c>
      <c r="N1488" s="253"/>
      <c r="O1488" s="114">
        <f t="shared" si="29"/>
        <v>801444.2899999998</v>
      </c>
    </row>
    <row r="1489" spans="1:15" ht="22.05" hidden="1" customHeight="1" x14ac:dyDescent="0.2">
      <c r="A1489" s="26">
        <v>45947</v>
      </c>
      <c r="B1489" s="20" t="s">
        <v>35</v>
      </c>
      <c r="C1489" s="28">
        <v>452078</v>
      </c>
      <c r="D1489" s="156"/>
      <c r="E1489" s="250" t="s">
        <v>577</v>
      </c>
      <c r="F1489" s="22" t="s">
        <v>99</v>
      </c>
      <c r="H1489" s="23" t="s">
        <v>22</v>
      </c>
      <c r="I1489" s="23" t="s">
        <v>81</v>
      </c>
      <c r="J1489" s="161" t="s">
        <v>175</v>
      </c>
      <c r="K1489" s="29" t="s">
        <v>850</v>
      </c>
      <c r="M1489" s="252"/>
      <c r="N1489" s="253">
        <v>350500</v>
      </c>
      <c r="O1489" s="114">
        <f t="shared" si="29"/>
        <v>450944.2899999998</v>
      </c>
    </row>
    <row r="1490" spans="1:15" ht="22.05" hidden="1" customHeight="1" x14ac:dyDescent="0.2">
      <c r="A1490" s="26">
        <v>45947</v>
      </c>
      <c r="B1490" s="20" t="s">
        <v>35</v>
      </c>
      <c r="C1490" s="28">
        <v>452083</v>
      </c>
      <c r="D1490" s="156"/>
      <c r="E1490" s="250" t="s">
        <v>577</v>
      </c>
      <c r="F1490" s="22" t="s">
        <v>99</v>
      </c>
      <c r="H1490" s="23" t="s">
        <v>22</v>
      </c>
      <c r="I1490" s="23" t="s">
        <v>81</v>
      </c>
      <c r="J1490" s="161" t="s">
        <v>177</v>
      </c>
      <c r="K1490" s="29" t="s">
        <v>6189</v>
      </c>
      <c r="M1490" s="252"/>
      <c r="N1490" s="597">
        <v>200500</v>
      </c>
      <c r="O1490" s="114">
        <f t="shared" si="29"/>
        <v>250444.2899999998</v>
      </c>
    </row>
    <row r="1491" spans="1:15" ht="22.05" hidden="1" customHeight="1" x14ac:dyDescent="0.2">
      <c r="A1491" s="26">
        <v>45947</v>
      </c>
      <c r="B1491" s="20" t="s">
        <v>35</v>
      </c>
      <c r="C1491" s="28">
        <v>465665</v>
      </c>
      <c r="D1491" s="156" t="s">
        <v>7232</v>
      </c>
      <c r="E1491" s="250" t="s">
        <v>3339</v>
      </c>
      <c r="F1491" s="22" t="s">
        <v>99</v>
      </c>
      <c r="H1491" s="23" t="s">
        <v>22</v>
      </c>
      <c r="I1491" s="23" t="s">
        <v>55</v>
      </c>
      <c r="J1491" s="161" t="s">
        <v>70</v>
      </c>
      <c r="K1491" s="29" t="s">
        <v>1114</v>
      </c>
      <c r="M1491" s="252"/>
      <c r="N1491" s="253">
        <v>15200</v>
      </c>
      <c r="O1491" s="114">
        <f t="shared" si="29"/>
        <v>235244.2899999998</v>
      </c>
    </row>
    <row r="1492" spans="1:15" ht="22.05" hidden="1" customHeight="1" x14ac:dyDescent="0.2">
      <c r="A1492" s="26">
        <v>45947</v>
      </c>
      <c r="B1492" s="20" t="s">
        <v>35</v>
      </c>
      <c r="C1492" s="28">
        <v>465663</v>
      </c>
      <c r="D1492" s="156" t="s">
        <v>7232</v>
      </c>
      <c r="E1492" s="250" t="s">
        <v>574</v>
      </c>
      <c r="F1492" s="22" t="s">
        <v>99</v>
      </c>
      <c r="H1492" s="23" t="s">
        <v>22</v>
      </c>
      <c r="I1492" s="23" t="s">
        <v>55</v>
      </c>
      <c r="J1492" s="161" t="s">
        <v>70</v>
      </c>
      <c r="K1492" s="29" t="s">
        <v>625</v>
      </c>
      <c r="M1492" s="252"/>
      <c r="N1492" s="253">
        <v>47000</v>
      </c>
      <c r="O1492" s="114">
        <f t="shared" si="29"/>
        <v>188244.2899999998</v>
      </c>
    </row>
    <row r="1493" spans="1:15" ht="22.05" hidden="1" customHeight="1" x14ac:dyDescent="0.2">
      <c r="A1493" s="26">
        <v>45947</v>
      </c>
      <c r="B1493" s="20" t="s">
        <v>35</v>
      </c>
      <c r="C1493" s="28">
        <v>465661</v>
      </c>
      <c r="D1493" s="156" t="s">
        <v>7232</v>
      </c>
      <c r="E1493" s="250" t="s">
        <v>7233</v>
      </c>
      <c r="F1493" s="22" t="s">
        <v>99</v>
      </c>
      <c r="H1493" s="23" t="s">
        <v>22</v>
      </c>
      <c r="I1493" s="23" t="s">
        <v>55</v>
      </c>
      <c r="J1493" s="161" t="s">
        <v>70</v>
      </c>
      <c r="K1493" s="29" t="s">
        <v>851</v>
      </c>
      <c r="M1493" s="252"/>
      <c r="N1493" s="253">
        <v>59.79</v>
      </c>
      <c r="O1493" s="114">
        <f t="shared" si="29"/>
        <v>188184.4999999998</v>
      </c>
    </row>
    <row r="1494" spans="1:15" ht="22.05" hidden="1" customHeight="1" x14ac:dyDescent="0.2">
      <c r="A1494" s="26">
        <v>45947</v>
      </c>
      <c r="B1494" s="20" t="s">
        <v>35</v>
      </c>
      <c r="C1494" s="28">
        <v>476258</v>
      </c>
      <c r="D1494" s="156" t="s">
        <v>7232</v>
      </c>
      <c r="E1494" s="250" t="s">
        <v>7234</v>
      </c>
      <c r="F1494" s="22" t="s">
        <v>99</v>
      </c>
      <c r="H1494" s="23" t="s">
        <v>22</v>
      </c>
      <c r="I1494" s="23" t="s">
        <v>55</v>
      </c>
      <c r="J1494" s="161" t="s">
        <v>70</v>
      </c>
      <c r="K1494" s="29" t="s">
        <v>630</v>
      </c>
      <c r="M1494" s="252"/>
      <c r="N1494" s="253">
        <v>8800</v>
      </c>
      <c r="O1494" s="114">
        <f t="shared" si="29"/>
        <v>179384.4999999998</v>
      </c>
    </row>
    <row r="1495" spans="1:15" ht="22.05" hidden="1" customHeight="1" x14ac:dyDescent="0.2">
      <c r="A1495" s="26">
        <v>45947</v>
      </c>
      <c r="B1495" s="20" t="s">
        <v>35</v>
      </c>
      <c r="C1495" s="28">
        <v>524218</v>
      </c>
      <c r="D1495" s="156" t="s">
        <v>7235</v>
      </c>
      <c r="E1495" s="250" t="s">
        <v>7236</v>
      </c>
      <c r="F1495" s="22" t="s">
        <v>99</v>
      </c>
      <c r="H1495" s="23" t="s">
        <v>22</v>
      </c>
      <c r="I1495" s="23" t="s">
        <v>55</v>
      </c>
      <c r="J1495" s="161" t="s">
        <v>70</v>
      </c>
      <c r="K1495" s="29" t="s">
        <v>612</v>
      </c>
      <c r="M1495" s="252"/>
      <c r="N1495" s="253">
        <v>117825</v>
      </c>
      <c r="O1495" s="114">
        <f t="shared" si="29"/>
        <v>61559.499999999796</v>
      </c>
    </row>
    <row r="1496" spans="1:15" ht="22.05" hidden="1" customHeight="1" x14ac:dyDescent="0.2">
      <c r="A1496" s="26">
        <v>45947</v>
      </c>
      <c r="B1496" s="20" t="s">
        <v>35</v>
      </c>
      <c r="C1496" s="28">
        <v>524220</v>
      </c>
      <c r="D1496" s="156" t="s">
        <v>7237</v>
      </c>
      <c r="E1496" s="250" t="s">
        <v>3950</v>
      </c>
      <c r="F1496" s="22" t="s">
        <v>99</v>
      </c>
      <c r="H1496" s="23" t="s">
        <v>22</v>
      </c>
      <c r="I1496" s="23" t="s">
        <v>55</v>
      </c>
      <c r="J1496" s="161" t="s">
        <v>70</v>
      </c>
      <c r="K1496" s="29" t="s">
        <v>1114</v>
      </c>
      <c r="M1496" s="252"/>
      <c r="N1496" s="253">
        <v>7600</v>
      </c>
      <c r="O1496" s="114">
        <f t="shared" si="29"/>
        <v>53959.499999999796</v>
      </c>
    </row>
    <row r="1497" spans="1:15" ht="22.05" hidden="1" customHeight="1" x14ac:dyDescent="0.2">
      <c r="A1497" s="26">
        <v>45947</v>
      </c>
      <c r="B1497" s="20" t="s">
        <v>35</v>
      </c>
      <c r="C1497" s="28">
        <v>725023</v>
      </c>
      <c r="D1497" s="156"/>
      <c r="E1497" s="250" t="s">
        <v>569</v>
      </c>
      <c r="F1497" s="22" t="s">
        <v>79</v>
      </c>
      <c r="H1497" s="23" t="s">
        <v>21</v>
      </c>
      <c r="I1497" s="23" t="s">
        <v>28</v>
      </c>
      <c r="J1497" s="161" t="s">
        <v>30</v>
      </c>
      <c r="K1497" s="29" t="s">
        <v>7267</v>
      </c>
      <c r="M1497" s="252">
        <v>69600</v>
      </c>
      <c r="N1497" s="253"/>
      <c r="O1497" s="114">
        <f t="shared" si="29"/>
        <v>123559.4999999998</v>
      </c>
    </row>
    <row r="1498" spans="1:15" ht="22.05" hidden="1" customHeight="1" x14ac:dyDescent="0.2">
      <c r="A1498" s="26">
        <v>45947</v>
      </c>
      <c r="B1498" s="20" t="s">
        <v>35</v>
      </c>
      <c r="C1498" s="28">
        <v>1295524</v>
      </c>
      <c r="D1498" s="156"/>
      <c r="E1498" s="250" t="s">
        <v>569</v>
      </c>
      <c r="F1498" s="22" t="s">
        <v>99</v>
      </c>
      <c r="H1498" s="23" t="s">
        <v>21</v>
      </c>
      <c r="I1498" s="23" t="s">
        <v>28</v>
      </c>
      <c r="J1498" s="161" t="s">
        <v>30</v>
      </c>
      <c r="K1498" s="29" t="s">
        <v>6191</v>
      </c>
      <c r="M1498" s="252">
        <v>190000</v>
      </c>
      <c r="N1498" s="253"/>
      <c r="O1498" s="114">
        <f t="shared" si="29"/>
        <v>313559.49999999977</v>
      </c>
    </row>
    <row r="1499" spans="1:15" ht="22.05" hidden="1" customHeight="1" x14ac:dyDescent="0.2">
      <c r="A1499" s="26">
        <v>45947</v>
      </c>
      <c r="B1499" s="20" t="s">
        <v>35</v>
      </c>
      <c r="C1499" s="28">
        <v>616376</v>
      </c>
      <c r="D1499" s="156"/>
      <c r="E1499" s="250" t="s">
        <v>577</v>
      </c>
      <c r="F1499" s="22" t="s">
        <v>99</v>
      </c>
      <c r="H1499" s="23" t="s">
        <v>22</v>
      </c>
      <c r="I1499" s="23" t="s">
        <v>81</v>
      </c>
      <c r="J1499" s="161" t="s">
        <v>171</v>
      </c>
      <c r="K1499" s="29" t="s">
        <v>621</v>
      </c>
      <c r="M1499" s="252"/>
      <c r="N1499" s="597">
        <v>13500</v>
      </c>
      <c r="O1499" s="114">
        <f t="shared" si="29"/>
        <v>300059.49999999977</v>
      </c>
    </row>
    <row r="1500" spans="1:15" ht="22.05" hidden="1" customHeight="1" x14ac:dyDescent="0.2">
      <c r="A1500" s="26">
        <v>45947</v>
      </c>
      <c r="B1500" s="20" t="s">
        <v>35</v>
      </c>
      <c r="C1500" s="28">
        <v>616377</v>
      </c>
      <c r="D1500" s="156"/>
      <c r="E1500" s="250" t="s">
        <v>5514</v>
      </c>
      <c r="F1500" s="22" t="s">
        <v>99</v>
      </c>
      <c r="H1500" s="23" t="s">
        <v>22</v>
      </c>
      <c r="I1500" s="23" t="s">
        <v>81</v>
      </c>
      <c r="J1500" s="161" t="s">
        <v>179</v>
      </c>
      <c r="K1500" s="29" t="s">
        <v>617</v>
      </c>
      <c r="M1500" s="252"/>
      <c r="N1500" s="253">
        <v>1975</v>
      </c>
      <c r="O1500" s="114">
        <f t="shared" si="29"/>
        <v>298084.49999999977</v>
      </c>
    </row>
    <row r="1501" spans="1:15" ht="22.05" hidden="1" customHeight="1" x14ac:dyDescent="0.2">
      <c r="A1501" s="26">
        <v>45947</v>
      </c>
      <c r="B1501" s="20" t="s">
        <v>35</v>
      </c>
      <c r="C1501" s="28">
        <v>616374</v>
      </c>
      <c r="D1501" s="156"/>
      <c r="E1501" s="250" t="s">
        <v>5514</v>
      </c>
      <c r="F1501" s="22" t="s">
        <v>99</v>
      </c>
      <c r="H1501" s="23" t="s">
        <v>22</v>
      </c>
      <c r="I1501" s="23" t="s">
        <v>81</v>
      </c>
      <c r="J1501" s="161" t="s">
        <v>182</v>
      </c>
      <c r="K1501" s="29" t="s">
        <v>616</v>
      </c>
      <c r="M1501" s="252"/>
      <c r="N1501" s="253">
        <v>1975</v>
      </c>
      <c r="O1501" s="114">
        <f t="shared" si="29"/>
        <v>296109.49999999977</v>
      </c>
    </row>
    <row r="1502" spans="1:15" ht="22.05" hidden="1" customHeight="1" x14ac:dyDescent="0.2">
      <c r="A1502" s="26">
        <v>45947</v>
      </c>
      <c r="B1502" s="20" t="s">
        <v>35</v>
      </c>
      <c r="C1502" s="28">
        <v>626465</v>
      </c>
      <c r="D1502" s="156"/>
      <c r="E1502" s="250" t="s">
        <v>7238</v>
      </c>
      <c r="F1502" s="22" t="s">
        <v>99</v>
      </c>
      <c r="H1502" s="23" t="s">
        <v>22</v>
      </c>
      <c r="I1502" s="23" t="s">
        <v>56</v>
      </c>
      <c r="J1502" s="161" t="s">
        <v>8786</v>
      </c>
      <c r="K1502" s="29" t="s">
        <v>1894</v>
      </c>
      <c r="M1502" s="252"/>
      <c r="N1502" s="253">
        <v>9593</v>
      </c>
      <c r="O1502" s="114">
        <f t="shared" si="29"/>
        <v>286516.49999999977</v>
      </c>
    </row>
    <row r="1503" spans="1:15" ht="22.05" hidden="1" customHeight="1" x14ac:dyDescent="0.2">
      <c r="A1503" s="26">
        <v>45947</v>
      </c>
      <c r="B1503" s="20" t="s">
        <v>35</v>
      </c>
      <c r="C1503" s="28">
        <v>634229</v>
      </c>
      <c r="D1503" s="156"/>
      <c r="E1503" s="250" t="s">
        <v>603</v>
      </c>
      <c r="F1503" s="22" t="s">
        <v>99</v>
      </c>
      <c r="H1503" s="23" t="s">
        <v>22</v>
      </c>
      <c r="I1503" s="23" t="s">
        <v>56</v>
      </c>
      <c r="J1503" s="161" t="s">
        <v>89</v>
      </c>
      <c r="K1503" s="29" t="s">
        <v>636</v>
      </c>
      <c r="M1503" s="252"/>
      <c r="N1503" s="253">
        <v>22555.18</v>
      </c>
      <c r="O1503" s="114">
        <f t="shared" si="29"/>
        <v>263961.31999999977</v>
      </c>
    </row>
    <row r="1504" spans="1:15" ht="22.05" hidden="1" customHeight="1" x14ac:dyDescent="0.2">
      <c r="A1504" s="26">
        <v>45947</v>
      </c>
      <c r="B1504" s="20" t="s">
        <v>35</v>
      </c>
      <c r="C1504" s="28">
        <v>641084</v>
      </c>
      <c r="D1504" s="156"/>
      <c r="E1504" s="250" t="s">
        <v>603</v>
      </c>
      <c r="F1504" s="22" t="s">
        <v>99</v>
      </c>
      <c r="H1504" s="23" t="s">
        <v>22</v>
      </c>
      <c r="I1504" s="23" t="s">
        <v>56</v>
      </c>
      <c r="J1504" s="161" t="s">
        <v>89</v>
      </c>
      <c r="K1504" s="29" t="s">
        <v>636</v>
      </c>
      <c r="M1504" s="252"/>
      <c r="N1504" s="253">
        <v>18698.13</v>
      </c>
      <c r="O1504" s="114">
        <f t="shared" si="29"/>
        <v>245263.18999999977</v>
      </c>
    </row>
    <row r="1505" spans="1:15" ht="22.05" hidden="1" customHeight="1" x14ac:dyDescent="0.2">
      <c r="A1505" s="26">
        <v>45947</v>
      </c>
      <c r="B1505" s="20" t="s">
        <v>35</v>
      </c>
      <c r="C1505" s="28">
        <v>735055</v>
      </c>
      <c r="D1505" s="156"/>
      <c r="E1505" s="250" t="s">
        <v>29</v>
      </c>
      <c r="F1505" s="22" t="s">
        <v>99</v>
      </c>
      <c r="H1505" s="23" t="s">
        <v>22</v>
      </c>
      <c r="I1505" s="23" t="s">
        <v>81</v>
      </c>
      <c r="J1505" s="161" t="s">
        <v>171</v>
      </c>
      <c r="K1505" s="29" t="s">
        <v>621</v>
      </c>
      <c r="M1505" s="252"/>
      <c r="N1505" s="597">
        <v>135000</v>
      </c>
      <c r="O1505" s="114">
        <f t="shared" si="29"/>
        <v>110263.18999999977</v>
      </c>
    </row>
    <row r="1506" spans="1:15" ht="22.05" hidden="1" customHeight="1" x14ac:dyDescent="0.2">
      <c r="A1506" s="26">
        <v>45948</v>
      </c>
      <c r="B1506" s="20" t="s">
        <v>35</v>
      </c>
      <c r="C1506" s="28">
        <v>139122</v>
      </c>
      <c r="D1506" s="156"/>
      <c r="E1506" s="250" t="s">
        <v>7239</v>
      </c>
      <c r="F1506" s="22" t="s">
        <v>99</v>
      </c>
      <c r="H1506" s="23" t="s">
        <v>22</v>
      </c>
      <c r="I1506" s="23" t="s">
        <v>55</v>
      </c>
      <c r="J1506" s="161" t="s">
        <v>70</v>
      </c>
      <c r="K1506" s="29" t="s">
        <v>612</v>
      </c>
      <c r="M1506" s="252"/>
      <c r="N1506" s="253">
        <v>13295</v>
      </c>
      <c r="O1506" s="114">
        <f t="shared" si="29"/>
        <v>96968.189999999769</v>
      </c>
    </row>
    <row r="1507" spans="1:15" ht="22.05" hidden="1" customHeight="1" x14ac:dyDescent="0.2">
      <c r="A1507" s="26">
        <v>45948</v>
      </c>
      <c r="B1507" s="20" t="s">
        <v>35</v>
      </c>
      <c r="C1507" s="28">
        <v>139124</v>
      </c>
      <c r="D1507" s="156"/>
      <c r="E1507" s="250" t="s">
        <v>6133</v>
      </c>
      <c r="F1507" s="22" t="s">
        <v>99</v>
      </c>
      <c r="H1507" s="23" t="s">
        <v>22</v>
      </c>
      <c r="I1507" s="23" t="s">
        <v>55</v>
      </c>
      <c r="J1507" s="161" t="s">
        <v>70</v>
      </c>
      <c r="K1507" s="29" t="s">
        <v>1109</v>
      </c>
      <c r="M1507" s="252"/>
      <c r="N1507" s="253">
        <v>13000</v>
      </c>
      <c r="O1507" s="114">
        <f t="shared" si="29"/>
        <v>83968.189999999769</v>
      </c>
    </row>
    <row r="1508" spans="1:15" ht="22.05" hidden="1" customHeight="1" x14ac:dyDescent="0.2">
      <c r="A1508" s="26">
        <v>45948</v>
      </c>
      <c r="B1508" s="20" t="s">
        <v>35</v>
      </c>
      <c r="C1508" s="28">
        <v>296179</v>
      </c>
      <c r="D1508" s="156"/>
      <c r="E1508" s="250" t="s">
        <v>569</v>
      </c>
      <c r="F1508" s="22" t="s">
        <v>79</v>
      </c>
      <c r="H1508" s="23" t="s">
        <v>21</v>
      </c>
      <c r="I1508" s="23" t="s">
        <v>28</v>
      </c>
      <c r="J1508" s="161" t="s">
        <v>30</v>
      </c>
      <c r="K1508" s="29" t="s">
        <v>7271</v>
      </c>
      <c r="M1508" s="252">
        <v>48500</v>
      </c>
      <c r="N1508" s="253"/>
      <c r="O1508" s="114">
        <f t="shared" si="29"/>
        <v>132468.18999999977</v>
      </c>
    </row>
    <row r="1509" spans="1:15" ht="22.05" hidden="1" customHeight="1" x14ac:dyDescent="0.2">
      <c r="A1509" s="26">
        <v>45948</v>
      </c>
      <c r="B1509" s="20" t="s">
        <v>35</v>
      </c>
      <c r="C1509" s="28">
        <v>1366036</v>
      </c>
      <c r="D1509" s="156"/>
      <c r="E1509" s="250" t="s">
        <v>569</v>
      </c>
      <c r="F1509" s="22" t="s">
        <v>99</v>
      </c>
      <c r="H1509" s="23" t="s">
        <v>21</v>
      </c>
      <c r="I1509" s="23" t="s">
        <v>28</v>
      </c>
      <c r="J1509" s="161" t="s">
        <v>30</v>
      </c>
      <c r="K1509" s="29" t="s">
        <v>7272</v>
      </c>
      <c r="M1509" s="252">
        <v>50000</v>
      </c>
      <c r="N1509" s="253"/>
      <c r="O1509" s="114">
        <f t="shared" si="29"/>
        <v>182468.18999999977</v>
      </c>
    </row>
    <row r="1510" spans="1:15" ht="22.05" hidden="1" customHeight="1" x14ac:dyDescent="0.2">
      <c r="A1510" s="26">
        <v>45950</v>
      </c>
      <c r="B1510" s="20" t="s">
        <v>35</v>
      </c>
      <c r="C1510" s="28">
        <v>2819289</v>
      </c>
      <c r="D1510" s="156"/>
      <c r="E1510" s="250" t="s">
        <v>569</v>
      </c>
      <c r="F1510" s="22" t="s">
        <v>99</v>
      </c>
      <c r="H1510" s="23" t="s">
        <v>21</v>
      </c>
      <c r="I1510" s="23" t="s">
        <v>28</v>
      </c>
      <c r="J1510" s="161" t="s">
        <v>30</v>
      </c>
      <c r="K1510" s="29" t="s">
        <v>7273</v>
      </c>
      <c r="M1510" s="252">
        <v>61500</v>
      </c>
      <c r="N1510" s="253"/>
      <c r="O1510" s="114">
        <f t="shared" si="29"/>
        <v>243968.18999999977</v>
      </c>
    </row>
    <row r="1511" spans="1:15" ht="22.05" hidden="1" customHeight="1" x14ac:dyDescent="0.2">
      <c r="A1511" s="26">
        <v>45950</v>
      </c>
      <c r="B1511" s="20" t="s">
        <v>35</v>
      </c>
      <c r="C1511" s="28">
        <v>397509</v>
      </c>
      <c r="D1511" s="156" t="s">
        <v>7240</v>
      </c>
      <c r="E1511" s="250" t="s">
        <v>7241</v>
      </c>
      <c r="F1511" s="22" t="s">
        <v>99</v>
      </c>
      <c r="H1511" s="23" t="s">
        <v>22</v>
      </c>
      <c r="I1511" s="23" t="s">
        <v>55</v>
      </c>
      <c r="J1511" s="161" t="s">
        <v>70</v>
      </c>
      <c r="K1511" s="29" t="s">
        <v>2616</v>
      </c>
      <c r="M1511" s="252"/>
      <c r="N1511" s="253">
        <v>26947</v>
      </c>
      <c r="O1511" s="114">
        <f t="shared" si="29"/>
        <v>217021.18999999977</v>
      </c>
    </row>
    <row r="1512" spans="1:15" ht="22.05" hidden="1" customHeight="1" x14ac:dyDescent="0.2">
      <c r="A1512" s="26">
        <v>45950</v>
      </c>
      <c r="B1512" s="20" t="s">
        <v>35</v>
      </c>
      <c r="C1512" s="28">
        <v>397510</v>
      </c>
      <c r="D1512" s="156"/>
      <c r="E1512" s="250" t="s">
        <v>577</v>
      </c>
      <c r="F1512" s="22" t="s">
        <v>99</v>
      </c>
      <c r="H1512" s="23" t="s">
        <v>22</v>
      </c>
      <c r="I1512" s="23" t="s">
        <v>81</v>
      </c>
      <c r="J1512" s="161" t="s">
        <v>171</v>
      </c>
      <c r="K1512" s="29" t="s">
        <v>621</v>
      </c>
      <c r="M1512" s="252"/>
      <c r="N1512" s="597">
        <v>195000</v>
      </c>
      <c r="O1512" s="114">
        <f t="shared" si="29"/>
        <v>22021.189999999769</v>
      </c>
    </row>
    <row r="1513" spans="1:15" ht="22.05" hidden="1" customHeight="1" x14ac:dyDescent="0.2">
      <c r="A1513" s="26">
        <v>45950</v>
      </c>
      <c r="B1513" s="20" t="s">
        <v>35</v>
      </c>
      <c r="C1513" s="28">
        <v>726612</v>
      </c>
      <c r="D1513" s="156"/>
      <c r="E1513" s="250" t="s">
        <v>574</v>
      </c>
      <c r="F1513" s="22" t="s">
        <v>99</v>
      </c>
      <c r="H1513" s="23" t="s">
        <v>22</v>
      </c>
      <c r="I1513" s="23" t="s">
        <v>55</v>
      </c>
      <c r="J1513" s="161" t="s">
        <v>70</v>
      </c>
      <c r="K1513" s="29" t="s">
        <v>5530</v>
      </c>
      <c r="M1513" s="252"/>
      <c r="N1513" s="253">
        <v>20000</v>
      </c>
      <c r="O1513" s="114">
        <f t="shared" si="29"/>
        <v>2021.1899999997695</v>
      </c>
    </row>
    <row r="1514" spans="1:15" ht="22.05" hidden="1" customHeight="1" x14ac:dyDescent="0.2">
      <c r="A1514" s="26">
        <v>45951</v>
      </c>
      <c r="B1514" s="20" t="s">
        <v>35</v>
      </c>
      <c r="C1514" s="28">
        <v>740510</v>
      </c>
      <c r="D1514" s="156"/>
      <c r="E1514" s="250" t="s">
        <v>569</v>
      </c>
      <c r="F1514" s="22" t="s">
        <v>99</v>
      </c>
      <c r="H1514" s="23" t="s">
        <v>21</v>
      </c>
      <c r="I1514" s="23" t="s">
        <v>28</v>
      </c>
      <c r="J1514" s="161" t="s">
        <v>30</v>
      </c>
      <c r="K1514" s="29" t="s">
        <v>3988</v>
      </c>
      <c r="M1514" s="252">
        <v>472685</v>
      </c>
      <c r="N1514" s="253"/>
      <c r="O1514" s="114">
        <f t="shared" si="29"/>
        <v>474706.18999999977</v>
      </c>
    </row>
    <row r="1515" spans="1:15" ht="22.05" hidden="1" customHeight="1" x14ac:dyDescent="0.2">
      <c r="A1515" s="26">
        <v>45951</v>
      </c>
      <c r="B1515" s="20" t="s">
        <v>35</v>
      </c>
      <c r="C1515" s="28">
        <v>774717</v>
      </c>
      <c r="D1515" s="156"/>
      <c r="E1515" s="250" t="s">
        <v>569</v>
      </c>
      <c r="F1515" s="22" t="s">
        <v>99</v>
      </c>
      <c r="H1515" s="23" t="s">
        <v>21</v>
      </c>
      <c r="I1515" s="23" t="s">
        <v>28</v>
      </c>
      <c r="J1515" s="161" t="s">
        <v>30</v>
      </c>
      <c r="K1515" s="29" t="s">
        <v>6896</v>
      </c>
      <c r="M1515" s="252">
        <v>213460</v>
      </c>
      <c r="N1515" s="253"/>
      <c r="O1515" s="114">
        <f t="shared" si="29"/>
        <v>688166.18999999971</v>
      </c>
    </row>
    <row r="1516" spans="1:15" ht="22.05" hidden="1" customHeight="1" x14ac:dyDescent="0.2">
      <c r="A1516" s="26">
        <v>45951</v>
      </c>
      <c r="B1516" s="20" t="s">
        <v>35</v>
      </c>
      <c r="C1516" s="28">
        <v>507429</v>
      </c>
      <c r="D1516" s="156" t="s">
        <v>7242</v>
      </c>
      <c r="E1516" s="250" t="s">
        <v>94</v>
      </c>
      <c r="F1516" s="22" t="s">
        <v>99</v>
      </c>
      <c r="H1516" s="23" t="s">
        <v>22</v>
      </c>
      <c r="I1516" s="23" t="s">
        <v>103</v>
      </c>
      <c r="J1516" s="161" t="s">
        <v>94</v>
      </c>
      <c r="K1516" s="29" t="s">
        <v>1083</v>
      </c>
      <c r="M1516" s="252"/>
      <c r="N1516" s="253">
        <v>343016.89</v>
      </c>
      <c r="O1516" s="114">
        <f t="shared" si="29"/>
        <v>345149.2999999997</v>
      </c>
    </row>
    <row r="1517" spans="1:15" ht="22.05" hidden="1" customHeight="1" x14ac:dyDescent="0.2">
      <c r="A1517" s="26">
        <v>45951</v>
      </c>
      <c r="B1517" s="20" t="s">
        <v>35</v>
      </c>
      <c r="C1517" s="28">
        <v>510343</v>
      </c>
      <c r="D1517" s="156"/>
      <c r="E1517" s="250" t="s">
        <v>578</v>
      </c>
      <c r="F1517" s="22" t="s">
        <v>99</v>
      </c>
      <c r="H1517" s="23" t="s">
        <v>22</v>
      </c>
      <c r="I1517" s="23" t="s">
        <v>81</v>
      </c>
      <c r="J1517" s="161" t="s">
        <v>168</v>
      </c>
      <c r="K1517" s="29" t="s">
        <v>622</v>
      </c>
      <c r="M1517" s="252"/>
      <c r="N1517" s="253">
        <v>60000</v>
      </c>
      <c r="O1517" s="114">
        <f t="shared" si="29"/>
        <v>285149.2999999997</v>
      </c>
    </row>
    <row r="1518" spans="1:15" ht="22.05" hidden="1" customHeight="1" x14ac:dyDescent="0.2">
      <c r="A1518" s="26">
        <v>45952</v>
      </c>
      <c r="B1518" s="20" t="s">
        <v>35</v>
      </c>
      <c r="C1518" s="28">
        <v>91493</v>
      </c>
      <c r="D1518" s="156"/>
      <c r="E1518" s="250" t="s">
        <v>569</v>
      </c>
      <c r="F1518" s="22" t="s">
        <v>99</v>
      </c>
      <c r="H1518" s="23" t="s">
        <v>21</v>
      </c>
      <c r="I1518" s="23" t="s">
        <v>28</v>
      </c>
      <c r="J1518" s="161" t="s">
        <v>30</v>
      </c>
      <c r="K1518" s="29" t="s">
        <v>3989</v>
      </c>
      <c r="M1518" s="252">
        <v>206580</v>
      </c>
      <c r="N1518" s="253"/>
      <c r="O1518" s="114">
        <f t="shared" si="29"/>
        <v>491729.2999999997</v>
      </c>
    </row>
    <row r="1519" spans="1:15" ht="22.05" hidden="1" customHeight="1" x14ac:dyDescent="0.2">
      <c r="A1519" s="26">
        <v>45952</v>
      </c>
      <c r="B1519" s="20" t="s">
        <v>35</v>
      </c>
      <c r="C1519" s="28">
        <v>128183</v>
      </c>
      <c r="D1519" s="156"/>
      <c r="E1519" s="250" t="s">
        <v>585</v>
      </c>
      <c r="F1519" s="22" t="s">
        <v>99</v>
      </c>
      <c r="H1519" s="23" t="s">
        <v>22</v>
      </c>
      <c r="I1519" s="23" t="s">
        <v>55</v>
      </c>
      <c r="J1519" s="161" t="s">
        <v>70</v>
      </c>
      <c r="K1519" s="29" t="s">
        <v>612</v>
      </c>
      <c r="M1519" s="252"/>
      <c r="N1519" s="253">
        <v>36000</v>
      </c>
      <c r="O1519" s="114">
        <f t="shared" si="29"/>
        <v>455729.2999999997</v>
      </c>
    </row>
    <row r="1520" spans="1:15" ht="22.05" hidden="1" customHeight="1" x14ac:dyDescent="0.2">
      <c r="A1520" s="26">
        <v>45952</v>
      </c>
      <c r="B1520" s="20" t="s">
        <v>35</v>
      </c>
      <c r="C1520" s="28">
        <v>158936</v>
      </c>
      <c r="D1520" s="156"/>
      <c r="E1520" s="250" t="s">
        <v>577</v>
      </c>
      <c r="F1520" s="22" t="s">
        <v>99</v>
      </c>
      <c r="H1520" s="23" t="s">
        <v>22</v>
      </c>
      <c r="I1520" s="23" t="s">
        <v>81</v>
      </c>
      <c r="J1520" s="161" t="s">
        <v>174</v>
      </c>
      <c r="K1520" s="29" t="s">
        <v>623</v>
      </c>
      <c r="M1520" s="252"/>
      <c r="N1520" s="253">
        <v>33000</v>
      </c>
      <c r="O1520" s="114">
        <f t="shared" ref="O1520:O1583" si="30">O1519+M1520-N1520</f>
        <v>422729.2999999997</v>
      </c>
    </row>
    <row r="1521" spans="1:15" ht="22.05" hidden="1" customHeight="1" x14ac:dyDescent="0.2">
      <c r="A1521" s="26">
        <v>45952</v>
      </c>
      <c r="B1521" s="20" t="s">
        <v>35</v>
      </c>
      <c r="C1521" s="28">
        <v>163019</v>
      </c>
      <c r="D1521" s="156"/>
      <c r="E1521" s="250" t="s">
        <v>577</v>
      </c>
      <c r="F1521" s="22" t="s">
        <v>99</v>
      </c>
      <c r="H1521" s="23" t="s">
        <v>22</v>
      </c>
      <c r="I1521" s="23" t="s">
        <v>81</v>
      </c>
      <c r="J1521" s="161" t="s">
        <v>184</v>
      </c>
      <c r="K1521" s="29" t="s">
        <v>849</v>
      </c>
      <c r="M1521" s="252"/>
      <c r="N1521" s="253">
        <v>2500</v>
      </c>
      <c r="O1521" s="114">
        <f t="shared" si="30"/>
        <v>420229.2999999997</v>
      </c>
    </row>
    <row r="1522" spans="1:15" ht="22.05" hidden="1" customHeight="1" x14ac:dyDescent="0.2">
      <c r="A1522" s="26">
        <v>45952</v>
      </c>
      <c r="B1522" s="20" t="s">
        <v>35</v>
      </c>
      <c r="C1522" s="28">
        <v>374185</v>
      </c>
      <c r="D1522" s="156"/>
      <c r="E1522" s="250" t="s">
        <v>569</v>
      </c>
      <c r="F1522" s="22" t="s">
        <v>99</v>
      </c>
      <c r="H1522" s="23" t="s">
        <v>21</v>
      </c>
      <c r="I1522" s="23" t="s">
        <v>28</v>
      </c>
      <c r="J1522" s="161" t="s">
        <v>30</v>
      </c>
      <c r="K1522" s="29" t="s">
        <v>6187</v>
      </c>
      <c r="M1522" s="252">
        <v>232722</v>
      </c>
      <c r="N1522" s="253"/>
      <c r="O1522" s="114">
        <f t="shared" si="30"/>
        <v>652951.2999999997</v>
      </c>
    </row>
    <row r="1523" spans="1:15" ht="22.05" hidden="1" customHeight="1" x14ac:dyDescent="0.2">
      <c r="A1523" s="26">
        <v>45952</v>
      </c>
      <c r="B1523" s="20" t="s">
        <v>35</v>
      </c>
      <c r="C1523" s="28">
        <v>178433</v>
      </c>
      <c r="D1523" s="156"/>
      <c r="E1523" s="250" t="s">
        <v>577</v>
      </c>
      <c r="F1523" s="22" t="s">
        <v>99</v>
      </c>
      <c r="H1523" s="23" t="s">
        <v>22</v>
      </c>
      <c r="I1523" s="23" t="s">
        <v>81</v>
      </c>
      <c r="J1523" s="161" t="s">
        <v>177</v>
      </c>
      <c r="K1523" s="29" t="s">
        <v>613</v>
      </c>
      <c r="M1523" s="252"/>
      <c r="N1523" s="597">
        <v>6500</v>
      </c>
      <c r="O1523" s="114">
        <f t="shared" si="30"/>
        <v>646451.2999999997</v>
      </c>
    </row>
    <row r="1524" spans="1:15" ht="22.05" hidden="1" customHeight="1" x14ac:dyDescent="0.2">
      <c r="A1524" s="26">
        <v>45952</v>
      </c>
      <c r="B1524" s="20" t="s">
        <v>35</v>
      </c>
      <c r="C1524" s="28">
        <v>178436</v>
      </c>
      <c r="D1524" s="156"/>
      <c r="E1524" s="250" t="s">
        <v>577</v>
      </c>
      <c r="F1524" s="22" t="s">
        <v>99</v>
      </c>
      <c r="H1524" s="23" t="s">
        <v>22</v>
      </c>
      <c r="I1524" s="23" t="s">
        <v>81</v>
      </c>
      <c r="J1524" s="161" t="s">
        <v>175</v>
      </c>
      <c r="K1524" s="29" t="s">
        <v>850</v>
      </c>
      <c r="M1524" s="252"/>
      <c r="N1524" s="253">
        <v>20000</v>
      </c>
      <c r="O1524" s="114">
        <f t="shared" si="30"/>
        <v>626451.2999999997</v>
      </c>
    </row>
    <row r="1525" spans="1:15" ht="22.05" hidden="1" customHeight="1" x14ac:dyDescent="0.2">
      <c r="A1525" s="26">
        <v>45952</v>
      </c>
      <c r="B1525" s="20" t="s">
        <v>35</v>
      </c>
      <c r="C1525" s="28">
        <v>185002</v>
      </c>
      <c r="D1525" s="156"/>
      <c r="E1525" s="250" t="s">
        <v>567</v>
      </c>
      <c r="F1525" s="22" t="s">
        <v>99</v>
      </c>
      <c r="H1525" s="23" t="s">
        <v>22</v>
      </c>
      <c r="I1525" s="23" t="s">
        <v>81</v>
      </c>
      <c r="J1525" s="161" t="s">
        <v>177</v>
      </c>
      <c r="K1525" s="29" t="s">
        <v>613</v>
      </c>
      <c r="M1525" s="252"/>
      <c r="N1525" s="597">
        <v>4218</v>
      </c>
      <c r="O1525" s="114">
        <f t="shared" si="30"/>
        <v>622233.2999999997</v>
      </c>
    </row>
    <row r="1526" spans="1:15" ht="22.05" hidden="1" customHeight="1" x14ac:dyDescent="0.2">
      <c r="A1526" s="26">
        <v>45952</v>
      </c>
      <c r="B1526" s="20" t="s">
        <v>35</v>
      </c>
      <c r="C1526" s="28">
        <v>185004</v>
      </c>
      <c r="D1526" s="156"/>
      <c r="E1526" s="250" t="s">
        <v>835</v>
      </c>
      <c r="F1526" s="22" t="s">
        <v>99</v>
      </c>
      <c r="H1526" s="23" t="s">
        <v>22</v>
      </c>
      <c r="I1526" s="23" t="s">
        <v>81</v>
      </c>
      <c r="J1526" s="161" t="s">
        <v>177</v>
      </c>
      <c r="K1526" s="29" t="s">
        <v>613</v>
      </c>
      <c r="M1526" s="252"/>
      <c r="N1526" s="597">
        <v>2612</v>
      </c>
      <c r="O1526" s="114">
        <f t="shared" si="30"/>
        <v>619621.2999999997</v>
      </c>
    </row>
    <row r="1527" spans="1:15" ht="22.05" hidden="1" customHeight="1" x14ac:dyDescent="0.2">
      <c r="A1527" s="26">
        <v>45952</v>
      </c>
      <c r="B1527" s="20" t="s">
        <v>35</v>
      </c>
      <c r="C1527" s="28">
        <v>202653</v>
      </c>
      <c r="D1527" s="156" t="s">
        <v>7243</v>
      </c>
      <c r="E1527" s="250" t="s">
        <v>574</v>
      </c>
      <c r="F1527" s="22" t="s">
        <v>99</v>
      </c>
      <c r="H1527" s="23" t="s">
        <v>22</v>
      </c>
      <c r="I1527" s="23" t="s">
        <v>55</v>
      </c>
      <c r="J1527" s="161" t="s">
        <v>70</v>
      </c>
      <c r="K1527" s="29" t="s">
        <v>625</v>
      </c>
      <c r="M1527" s="252"/>
      <c r="N1527" s="253">
        <v>83000</v>
      </c>
      <c r="O1527" s="114">
        <f t="shared" si="30"/>
        <v>536621.2999999997</v>
      </c>
    </row>
    <row r="1528" spans="1:15" ht="22.05" hidden="1" customHeight="1" x14ac:dyDescent="0.2">
      <c r="A1528" s="26">
        <v>45952</v>
      </c>
      <c r="B1528" s="20" t="s">
        <v>35</v>
      </c>
      <c r="C1528" s="28">
        <v>202657</v>
      </c>
      <c r="D1528" s="156" t="s">
        <v>7243</v>
      </c>
      <c r="E1528" s="250" t="s">
        <v>7244</v>
      </c>
      <c r="F1528" s="22" t="s">
        <v>99</v>
      </c>
      <c r="H1528" s="23" t="s">
        <v>22</v>
      </c>
      <c r="I1528" s="23" t="s">
        <v>55</v>
      </c>
      <c r="J1528" s="161" t="s">
        <v>70</v>
      </c>
      <c r="K1528" s="29" t="s">
        <v>630</v>
      </c>
      <c r="M1528" s="252"/>
      <c r="N1528" s="253">
        <v>17600</v>
      </c>
      <c r="O1528" s="114">
        <f t="shared" si="30"/>
        <v>519021.2999999997</v>
      </c>
    </row>
    <row r="1529" spans="1:15" ht="22.05" hidden="1" customHeight="1" x14ac:dyDescent="0.2">
      <c r="A1529" s="26">
        <v>45952</v>
      </c>
      <c r="B1529" s="20" t="s">
        <v>35</v>
      </c>
      <c r="C1529" s="28">
        <v>23751</v>
      </c>
      <c r="D1529" s="156"/>
      <c r="E1529" s="250" t="s">
        <v>569</v>
      </c>
      <c r="F1529" s="22" t="s">
        <v>79</v>
      </c>
      <c r="H1529" s="23" t="s">
        <v>21</v>
      </c>
      <c r="I1529" s="23" t="s">
        <v>28</v>
      </c>
      <c r="J1529" s="161" t="s">
        <v>30</v>
      </c>
      <c r="K1529" s="29" t="s">
        <v>7274</v>
      </c>
      <c r="M1529" s="252">
        <v>66840</v>
      </c>
      <c r="N1529" s="253"/>
      <c r="O1529" s="114">
        <f t="shared" si="30"/>
        <v>585861.2999999997</v>
      </c>
    </row>
    <row r="1530" spans="1:15" ht="22.05" hidden="1" customHeight="1" x14ac:dyDescent="0.2">
      <c r="A1530" s="26">
        <v>45952</v>
      </c>
      <c r="B1530" s="20" t="s">
        <v>35</v>
      </c>
      <c r="C1530" s="28">
        <v>254350</v>
      </c>
      <c r="D1530" s="156"/>
      <c r="E1530" s="250" t="s">
        <v>578</v>
      </c>
      <c r="F1530" s="22" t="s">
        <v>99</v>
      </c>
      <c r="H1530" s="23" t="s">
        <v>22</v>
      </c>
      <c r="I1530" s="23" t="s">
        <v>81</v>
      </c>
      <c r="J1530" s="161" t="s">
        <v>168</v>
      </c>
      <c r="K1530" s="29" t="s">
        <v>622</v>
      </c>
      <c r="M1530" s="252"/>
      <c r="N1530" s="253">
        <v>20000</v>
      </c>
      <c r="O1530" s="114">
        <f t="shared" si="30"/>
        <v>565861.2999999997</v>
      </c>
    </row>
    <row r="1531" spans="1:15" ht="22.05" hidden="1" customHeight="1" x14ac:dyDescent="0.2">
      <c r="A1531" s="26">
        <v>45952</v>
      </c>
      <c r="B1531" s="20" t="s">
        <v>35</v>
      </c>
      <c r="C1531" s="28">
        <v>347350</v>
      </c>
      <c r="D1531" s="156" t="s">
        <v>7245</v>
      </c>
      <c r="E1531" s="250" t="s">
        <v>574</v>
      </c>
      <c r="F1531" s="22" t="s">
        <v>99</v>
      </c>
      <c r="H1531" s="23" t="s">
        <v>22</v>
      </c>
      <c r="I1531" s="23" t="s">
        <v>55</v>
      </c>
      <c r="J1531" s="161" t="s">
        <v>70</v>
      </c>
      <c r="K1531" s="29" t="s">
        <v>625</v>
      </c>
      <c r="M1531" s="252"/>
      <c r="N1531" s="253">
        <v>84000</v>
      </c>
      <c r="O1531" s="114">
        <f t="shared" si="30"/>
        <v>481861.2999999997</v>
      </c>
    </row>
    <row r="1532" spans="1:15" ht="22.05" hidden="1" customHeight="1" x14ac:dyDescent="0.2">
      <c r="A1532" s="26">
        <v>45952</v>
      </c>
      <c r="B1532" s="20" t="s">
        <v>35</v>
      </c>
      <c r="C1532" s="28">
        <v>347351</v>
      </c>
      <c r="D1532" s="156" t="s">
        <v>7245</v>
      </c>
      <c r="E1532" s="250" t="s">
        <v>7244</v>
      </c>
      <c r="F1532" s="22" t="s">
        <v>99</v>
      </c>
      <c r="H1532" s="23" t="s">
        <v>22</v>
      </c>
      <c r="I1532" s="23" t="s">
        <v>55</v>
      </c>
      <c r="J1532" s="161" t="s">
        <v>70</v>
      </c>
      <c r="K1532" s="29" t="s">
        <v>630</v>
      </c>
      <c r="M1532" s="252"/>
      <c r="N1532" s="253">
        <v>17600</v>
      </c>
      <c r="O1532" s="114">
        <f t="shared" si="30"/>
        <v>464261.2999999997</v>
      </c>
    </row>
    <row r="1533" spans="1:15" ht="22.05" hidden="1" customHeight="1" x14ac:dyDescent="0.2">
      <c r="A1533" s="26">
        <v>45952</v>
      </c>
      <c r="B1533" s="20" t="s">
        <v>35</v>
      </c>
      <c r="C1533" s="28">
        <v>402211</v>
      </c>
      <c r="D1533" s="156"/>
      <c r="E1533" s="250" t="s">
        <v>7246</v>
      </c>
      <c r="F1533" s="22" t="s">
        <v>99</v>
      </c>
      <c r="H1533" s="23" t="s">
        <v>22</v>
      </c>
      <c r="I1533" s="23" t="s">
        <v>55</v>
      </c>
      <c r="J1533" s="161" t="s">
        <v>70</v>
      </c>
      <c r="K1533" s="29" t="s">
        <v>612</v>
      </c>
      <c r="M1533" s="252"/>
      <c r="N1533" s="253">
        <v>24000</v>
      </c>
      <c r="O1533" s="236">
        <f t="shared" si="30"/>
        <v>440261.2999999997</v>
      </c>
    </row>
    <row r="1534" spans="1:15" ht="22.05" hidden="1" customHeight="1" x14ac:dyDescent="0.2">
      <c r="A1534" s="26">
        <v>45952</v>
      </c>
      <c r="B1534" s="20" t="s">
        <v>35</v>
      </c>
      <c r="C1534" s="28">
        <v>187037</v>
      </c>
      <c r="D1534" s="156"/>
      <c r="E1534" s="250" t="s">
        <v>569</v>
      </c>
      <c r="F1534" s="22" t="s">
        <v>79</v>
      </c>
      <c r="H1534" s="23" t="s">
        <v>21</v>
      </c>
      <c r="I1534" s="23" t="s">
        <v>28</v>
      </c>
      <c r="J1534" s="161" t="s">
        <v>30</v>
      </c>
      <c r="K1534" s="29" t="s">
        <v>7267</v>
      </c>
      <c r="M1534" s="252">
        <v>100000</v>
      </c>
      <c r="N1534" s="253"/>
      <c r="O1534" s="236">
        <f t="shared" si="30"/>
        <v>540261.2999999997</v>
      </c>
    </row>
    <row r="1535" spans="1:15" ht="22.05" hidden="1" customHeight="1" x14ac:dyDescent="0.2">
      <c r="A1535" s="26">
        <v>45952</v>
      </c>
      <c r="B1535" s="20" t="s">
        <v>35</v>
      </c>
      <c r="C1535" s="28">
        <v>1261180</v>
      </c>
      <c r="D1535" s="156"/>
      <c r="E1535" s="250" t="s">
        <v>569</v>
      </c>
      <c r="F1535" s="22" t="s">
        <v>99</v>
      </c>
      <c r="H1535" s="23" t="s">
        <v>21</v>
      </c>
      <c r="I1535" s="23" t="s">
        <v>28</v>
      </c>
      <c r="J1535" s="161" t="s">
        <v>30</v>
      </c>
      <c r="K1535" s="29" t="s">
        <v>7275</v>
      </c>
      <c r="M1535" s="252">
        <v>100000</v>
      </c>
      <c r="N1535" s="253"/>
      <c r="O1535" s="236">
        <f t="shared" si="30"/>
        <v>640261.2999999997</v>
      </c>
    </row>
    <row r="1536" spans="1:15" ht="22.05" hidden="1" customHeight="1" x14ac:dyDescent="0.2">
      <c r="A1536" s="26">
        <v>45953</v>
      </c>
      <c r="B1536" s="20" t="s">
        <v>35</v>
      </c>
      <c r="C1536" s="28">
        <v>170254</v>
      </c>
      <c r="D1536" s="156"/>
      <c r="E1536" s="250" t="s">
        <v>577</v>
      </c>
      <c r="F1536" s="22" t="s">
        <v>99</v>
      </c>
      <c r="H1536" s="23" t="s">
        <v>22</v>
      </c>
      <c r="I1536" s="23" t="s">
        <v>81</v>
      </c>
      <c r="J1536" s="161" t="s">
        <v>175</v>
      </c>
      <c r="K1536" s="29" t="s">
        <v>850</v>
      </c>
      <c r="M1536" s="252"/>
      <c r="N1536" s="253">
        <v>334000</v>
      </c>
      <c r="O1536" s="236">
        <f t="shared" si="30"/>
        <v>306261.2999999997</v>
      </c>
    </row>
    <row r="1537" spans="1:15" ht="22.05" hidden="1" customHeight="1" x14ac:dyDescent="0.2">
      <c r="A1537" s="26">
        <v>45953</v>
      </c>
      <c r="B1537" s="20" t="s">
        <v>35</v>
      </c>
      <c r="C1537" s="28">
        <v>76521</v>
      </c>
      <c r="D1537" s="156"/>
      <c r="E1537" s="250" t="s">
        <v>569</v>
      </c>
      <c r="F1537" s="22" t="s">
        <v>79</v>
      </c>
      <c r="H1537" s="23" t="s">
        <v>21</v>
      </c>
      <c r="I1537" s="23" t="s">
        <v>28</v>
      </c>
      <c r="J1537" s="161" t="s">
        <v>30</v>
      </c>
      <c r="K1537" s="29" t="s">
        <v>6894</v>
      </c>
      <c r="M1537" s="252">
        <v>158620</v>
      </c>
      <c r="N1537" s="253"/>
      <c r="O1537" s="236">
        <f t="shared" si="30"/>
        <v>464881.2999999997</v>
      </c>
    </row>
    <row r="1538" spans="1:15" ht="22.05" hidden="1" customHeight="1" x14ac:dyDescent="0.2">
      <c r="A1538" s="26">
        <v>45953</v>
      </c>
      <c r="B1538" s="20" t="s">
        <v>35</v>
      </c>
      <c r="C1538" s="28">
        <v>766506</v>
      </c>
      <c r="D1538" s="156" t="s">
        <v>7247</v>
      </c>
      <c r="E1538" s="250" t="s">
        <v>1044</v>
      </c>
      <c r="F1538" s="22" t="s">
        <v>78</v>
      </c>
      <c r="G1538" s="28">
        <v>11968</v>
      </c>
      <c r="H1538" s="23" t="s">
        <v>22</v>
      </c>
      <c r="I1538" s="23" t="s">
        <v>81</v>
      </c>
      <c r="J1538" s="161" t="s">
        <v>33</v>
      </c>
      <c r="K1538" s="29" t="s">
        <v>7276</v>
      </c>
      <c r="M1538" s="252"/>
      <c r="N1538" s="253">
        <v>29129.49</v>
      </c>
      <c r="O1538" s="236">
        <f t="shared" si="30"/>
        <v>435751.80999999971</v>
      </c>
    </row>
    <row r="1539" spans="1:15" ht="22.05" hidden="1" customHeight="1" x14ac:dyDescent="0.2">
      <c r="A1539" s="26">
        <v>45953</v>
      </c>
      <c r="B1539" s="20" t="s">
        <v>35</v>
      </c>
      <c r="C1539" s="28">
        <v>76503</v>
      </c>
      <c r="D1539" s="156"/>
      <c r="E1539" s="250" t="s">
        <v>569</v>
      </c>
      <c r="F1539" s="22" t="s">
        <v>79</v>
      </c>
      <c r="H1539" s="23" t="s">
        <v>21</v>
      </c>
      <c r="I1539" s="23" t="s">
        <v>28</v>
      </c>
      <c r="J1539" s="161" t="s">
        <v>30</v>
      </c>
      <c r="K1539" s="29" t="s">
        <v>7277</v>
      </c>
      <c r="M1539" s="252">
        <v>143735</v>
      </c>
      <c r="N1539" s="253"/>
      <c r="O1539" s="236">
        <f t="shared" si="30"/>
        <v>579486.80999999971</v>
      </c>
    </row>
    <row r="1540" spans="1:15" ht="22.05" hidden="1" customHeight="1" x14ac:dyDescent="0.2">
      <c r="A1540" s="26">
        <v>45953</v>
      </c>
      <c r="B1540" s="20" t="s">
        <v>35</v>
      </c>
      <c r="C1540" s="28">
        <v>76518</v>
      </c>
      <c r="D1540" s="156"/>
      <c r="E1540" s="250" t="s">
        <v>569</v>
      </c>
      <c r="F1540" s="22" t="s">
        <v>79</v>
      </c>
      <c r="H1540" s="23" t="s">
        <v>21</v>
      </c>
      <c r="I1540" s="23" t="s">
        <v>28</v>
      </c>
      <c r="J1540" s="161" t="s">
        <v>30</v>
      </c>
      <c r="K1540" s="29" t="s">
        <v>7277</v>
      </c>
      <c r="M1540" s="252">
        <v>89600</v>
      </c>
      <c r="N1540" s="253"/>
      <c r="O1540" s="236">
        <f t="shared" si="30"/>
        <v>669086.80999999971</v>
      </c>
    </row>
    <row r="1541" spans="1:15" ht="22.05" hidden="1" customHeight="1" x14ac:dyDescent="0.2">
      <c r="A1541" s="26">
        <v>45953</v>
      </c>
      <c r="B1541" s="20" t="s">
        <v>35</v>
      </c>
      <c r="C1541" s="28">
        <v>696080</v>
      </c>
      <c r="D1541" s="156"/>
      <c r="E1541" s="250" t="s">
        <v>569</v>
      </c>
      <c r="F1541" s="22" t="s">
        <v>99</v>
      </c>
      <c r="H1541" s="23" t="s">
        <v>21</v>
      </c>
      <c r="I1541" s="23" t="s">
        <v>28</v>
      </c>
      <c r="J1541" s="161" t="s">
        <v>30</v>
      </c>
      <c r="K1541" s="29" t="s">
        <v>6905</v>
      </c>
      <c r="M1541" s="252">
        <v>175700</v>
      </c>
      <c r="N1541" s="253"/>
      <c r="O1541" s="236">
        <f t="shared" si="30"/>
        <v>844786.80999999971</v>
      </c>
    </row>
    <row r="1542" spans="1:15" ht="22.05" hidden="1" customHeight="1" x14ac:dyDescent="0.2">
      <c r="A1542" s="26">
        <v>45953</v>
      </c>
      <c r="B1542" s="20" t="s">
        <v>35</v>
      </c>
      <c r="C1542" s="28">
        <v>323374</v>
      </c>
      <c r="D1542" s="156"/>
      <c r="E1542" s="250" t="s">
        <v>6277</v>
      </c>
      <c r="F1542" s="22" t="s">
        <v>99</v>
      </c>
      <c r="H1542" s="23" t="s">
        <v>22</v>
      </c>
      <c r="I1542" s="21" t="s">
        <v>103</v>
      </c>
      <c r="J1542" s="171" t="s">
        <v>96</v>
      </c>
      <c r="K1542" s="29" t="s">
        <v>7278</v>
      </c>
      <c r="M1542" s="252"/>
      <c r="N1542" s="253">
        <v>200000</v>
      </c>
      <c r="O1542" s="236">
        <f t="shared" si="30"/>
        <v>644786.80999999971</v>
      </c>
    </row>
    <row r="1543" spans="1:15" ht="22.05" hidden="1" customHeight="1" x14ac:dyDescent="0.2">
      <c r="A1543" s="26">
        <v>45953</v>
      </c>
      <c r="B1543" s="20" t="s">
        <v>35</v>
      </c>
      <c r="C1543" s="28">
        <v>323371</v>
      </c>
      <c r="D1543" s="156"/>
      <c r="E1543" s="250" t="s">
        <v>577</v>
      </c>
      <c r="F1543" s="22" t="s">
        <v>99</v>
      </c>
      <c r="H1543" s="23" t="s">
        <v>22</v>
      </c>
      <c r="I1543" s="23" t="s">
        <v>81</v>
      </c>
      <c r="J1543" s="161" t="s">
        <v>171</v>
      </c>
      <c r="K1543" s="29" t="s">
        <v>621</v>
      </c>
      <c r="M1543" s="252"/>
      <c r="N1543" s="597">
        <v>20000</v>
      </c>
      <c r="O1543" s="236">
        <f t="shared" si="30"/>
        <v>624786.80999999971</v>
      </c>
    </row>
    <row r="1544" spans="1:15" ht="22.05" hidden="1" customHeight="1" x14ac:dyDescent="0.2">
      <c r="A1544" s="26">
        <v>45953</v>
      </c>
      <c r="B1544" s="20" t="s">
        <v>35</v>
      </c>
      <c r="C1544" s="28">
        <v>323376</v>
      </c>
      <c r="D1544" s="156"/>
      <c r="E1544" s="250" t="s">
        <v>7248</v>
      </c>
      <c r="F1544" s="22" t="s">
        <v>99</v>
      </c>
      <c r="H1544" s="23" t="s">
        <v>22</v>
      </c>
      <c r="I1544" s="23" t="s">
        <v>55</v>
      </c>
      <c r="J1544" s="161" t="s">
        <v>70</v>
      </c>
      <c r="K1544" s="29" t="s">
        <v>612</v>
      </c>
      <c r="M1544" s="252"/>
      <c r="N1544" s="253">
        <v>5000</v>
      </c>
      <c r="O1544" s="236">
        <f t="shared" si="30"/>
        <v>619786.80999999971</v>
      </c>
    </row>
    <row r="1545" spans="1:15" ht="22.05" hidden="1" customHeight="1" x14ac:dyDescent="0.2">
      <c r="A1545" s="26">
        <v>45953</v>
      </c>
      <c r="B1545" s="20" t="s">
        <v>35</v>
      </c>
      <c r="C1545" s="28">
        <v>131546</v>
      </c>
      <c r="D1545" s="156"/>
      <c r="E1545" s="250" t="s">
        <v>569</v>
      </c>
      <c r="F1545" s="22" t="s">
        <v>79</v>
      </c>
      <c r="H1545" s="23" t="s">
        <v>21</v>
      </c>
      <c r="I1545" s="23" t="s">
        <v>28</v>
      </c>
      <c r="J1545" s="161" t="s">
        <v>30</v>
      </c>
      <c r="K1545" s="29" t="s">
        <v>7279</v>
      </c>
      <c r="M1545" s="252">
        <v>90000</v>
      </c>
      <c r="N1545" s="253"/>
      <c r="O1545" s="236">
        <f t="shared" si="30"/>
        <v>709786.80999999971</v>
      </c>
    </row>
    <row r="1546" spans="1:15" ht="22.05" hidden="1" customHeight="1" x14ac:dyDescent="0.2">
      <c r="A1546" s="26">
        <v>45953</v>
      </c>
      <c r="B1546" s="20" t="s">
        <v>35</v>
      </c>
      <c r="C1546" s="28">
        <v>592389</v>
      </c>
      <c r="D1546" s="156"/>
      <c r="E1546" s="250" t="s">
        <v>569</v>
      </c>
      <c r="F1546" s="22" t="s">
        <v>99</v>
      </c>
      <c r="H1546" s="23" t="s">
        <v>21</v>
      </c>
      <c r="I1546" s="23" t="s">
        <v>28</v>
      </c>
      <c r="J1546" s="161" t="s">
        <v>30</v>
      </c>
      <c r="K1546" s="29" t="s">
        <v>3376</v>
      </c>
      <c r="M1546" s="252">
        <v>325675</v>
      </c>
      <c r="N1546" s="253"/>
      <c r="O1546" s="236">
        <f t="shared" si="30"/>
        <v>1035461.8099999997</v>
      </c>
    </row>
    <row r="1547" spans="1:15" ht="22.05" hidden="1" customHeight="1" x14ac:dyDescent="0.2">
      <c r="A1547" s="26">
        <v>45953</v>
      </c>
      <c r="B1547" s="20" t="s">
        <v>35</v>
      </c>
      <c r="C1547" s="28">
        <v>594725</v>
      </c>
      <c r="D1547" s="156"/>
      <c r="E1547" s="250" t="s">
        <v>578</v>
      </c>
      <c r="F1547" s="22" t="s">
        <v>99</v>
      </c>
      <c r="H1547" s="23" t="s">
        <v>22</v>
      </c>
      <c r="I1547" s="23" t="s">
        <v>81</v>
      </c>
      <c r="J1547" s="161" t="s">
        <v>168</v>
      </c>
      <c r="K1547" s="29" t="s">
        <v>622</v>
      </c>
      <c r="M1547" s="252"/>
      <c r="N1547" s="253">
        <v>175000</v>
      </c>
      <c r="O1547" s="236">
        <f t="shared" si="30"/>
        <v>860461.80999999971</v>
      </c>
    </row>
    <row r="1548" spans="1:15" ht="22.05" hidden="1" customHeight="1" x14ac:dyDescent="0.2">
      <c r="A1548" s="26">
        <v>45953</v>
      </c>
      <c r="B1548" s="20" t="s">
        <v>35</v>
      </c>
      <c r="C1548" s="28">
        <v>1404516</v>
      </c>
      <c r="D1548" s="156"/>
      <c r="E1548" s="250" t="s">
        <v>569</v>
      </c>
      <c r="F1548" s="22" t="s">
        <v>99</v>
      </c>
      <c r="H1548" s="23" t="s">
        <v>21</v>
      </c>
      <c r="I1548" s="23" t="s">
        <v>28</v>
      </c>
      <c r="J1548" s="161" t="s">
        <v>30</v>
      </c>
      <c r="K1548" s="29" t="s">
        <v>7280</v>
      </c>
      <c r="M1548" s="252">
        <v>154440</v>
      </c>
      <c r="N1548" s="253"/>
      <c r="O1548" s="236">
        <f t="shared" si="30"/>
        <v>1014901.8099999997</v>
      </c>
    </row>
    <row r="1549" spans="1:15" ht="22.05" hidden="1" customHeight="1" x14ac:dyDescent="0.2">
      <c r="A1549" s="26">
        <v>45954</v>
      </c>
      <c r="B1549" s="20" t="s">
        <v>35</v>
      </c>
      <c r="C1549" s="28">
        <v>280572</v>
      </c>
      <c r="D1549" s="156" t="s">
        <v>7249</v>
      </c>
      <c r="E1549" s="250" t="s">
        <v>7250</v>
      </c>
      <c r="F1549" s="22" t="s">
        <v>99</v>
      </c>
      <c r="H1549" s="23" t="s">
        <v>22</v>
      </c>
      <c r="I1549" s="23" t="s">
        <v>55</v>
      </c>
      <c r="J1549" s="161" t="s">
        <v>70</v>
      </c>
      <c r="K1549" s="29" t="s">
        <v>2714</v>
      </c>
      <c r="M1549" s="252"/>
      <c r="N1549" s="253">
        <v>5880</v>
      </c>
      <c r="O1549" s="236">
        <f t="shared" si="30"/>
        <v>1009021.8099999997</v>
      </c>
    </row>
    <row r="1550" spans="1:15" ht="22.05" hidden="1" customHeight="1" x14ac:dyDescent="0.2">
      <c r="A1550" s="26">
        <v>45954</v>
      </c>
      <c r="B1550" s="20" t="s">
        <v>35</v>
      </c>
      <c r="C1550" s="28">
        <v>280573</v>
      </c>
      <c r="D1550" s="156" t="s">
        <v>7249</v>
      </c>
      <c r="E1550" s="250" t="s">
        <v>7251</v>
      </c>
      <c r="F1550" s="22" t="s">
        <v>99</v>
      </c>
      <c r="H1550" s="23" t="s">
        <v>22</v>
      </c>
      <c r="I1550" s="23" t="s">
        <v>55</v>
      </c>
      <c r="J1550" s="161" t="s">
        <v>70</v>
      </c>
      <c r="K1550" s="29" t="s">
        <v>7281</v>
      </c>
      <c r="M1550" s="252"/>
      <c r="N1550" s="253">
        <v>19600</v>
      </c>
      <c r="O1550" s="236">
        <f t="shared" si="30"/>
        <v>989421.80999999971</v>
      </c>
    </row>
    <row r="1551" spans="1:15" ht="22.05" hidden="1" customHeight="1" x14ac:dyDescent="0.2">
      <c r="A1551" s="26">
        <v>45954</v>
      </c>
      <c r="B1551" s="20" t="s">
        <v>35</v>
      </c>
      <c r="C1551" s="28">
        <v>280566</v>
      </c>
      <c r="D1551" s="156" t="s">
        <v>7249</v>
      </c>
      <c r="E1551" s="250" t="s">
        <v>7252</v>
      </c>
      <c r="F1551" s="22" t="s">
        <v>99</v>
      </c>
      <c r="H1551" s="23" t="s">
        <v>22</v>
      </c>
      <c r="I1551" s="23" t="s">
        <v>55</v>
      </c>
      <c r="J1551" s="161" t="s">
        <v>70</v>
      </c>
      <c r="K1551" s="29" t="s">
        <v>2616</v>
      </c>
      <c r="M1551" s="252"/>
      <c r="N1551" s="253">
        <v>59208</v>
      </c>
      <c r="O1551" s="236">
        <f t="shared" si="30"/>
        <v>930213.80999999971</v>
      </c>
    </row>
    <row r="1552" spans="1:15" ht="22.05" hidden="1" customHeight="1" x14ac:dyDescent="0.2">
      <c r="A1552" s="26">
        <v>45954</v>
      </c>
      <c r="B1552" s="20" t="s">
        <v>35</v>
      </c>
      <c r="C1552" s="28">
        <v>280568</v>
      </c>
      <c r="D1552" s="156" t="s">
        <v>7249</v>
      </c>
      <c r="E1552" s="250" t="s">
        <v>574</v>
      </c>
      <c r="F1552" s="22" t="s">
        <v>99</v>
      </c>
      <c r="H1552" s="23" t="s">
        <v>22</v>
      </c>
      <c r="I1552" s="23" t="s">
        <v>55</v>
      </c>
      <c r="J1552" s="161" t="s">
        <v>70</v>
      </c>
      <c r="K1552" s="29" t="s">
        <v>625</v>
      </c>
      <c r="M1552" s="252"/>
      <c r="N1552" s="253">
        <v>12500</v>
      </c>
      <c r="O1552" s="236">
        <f t="shared" si="30"/>
        <v>917713.80999999971</v>
      </c>
    </row>
    <row r="1553" spans="1:15" ht="22.05" hidden="1" customHeight="1" x14ac:dyDescent="0.2">
      <c r="A1553" s="26">
        <v>45954</v>
      </c>
      <c r="B1553" s="20" t="s">
        <v>35</v>
      </c>
      <c r="C1553" s="28">
        <v>280570</v>
      </c>
      <c r="D1553" s="156" t="s">
        <v>7249</v>
      </c>
      <c r="E1553" s="250" t="s">
        <v>7234</v>
      </c>
      <c r="F1553" s="22" t="s">
        <v>99</v>
      </c>
      <c r="H1553" s="23" t="s">
        <v>22</v>
      </c>
      <c r="I1553" s="23" t="s">
        <v>55</v>
      </c>
      <c r="J1553" s="161" t="s">
        <v>70</v>
      </c>
      <c r="K1553" s="29" t="s">
        <v>630</v>
      </c>
      <c r="M1553" s="252"/>
      <c r="N1553" s="253">
        <v>8800</v>
      </c>
      <c r="O1553" s="236">
        <f t="shared" si="30"/>
        <v>908913.80999999971</v>
      </c>
    </row>
    <row r="1554" spans="1:15" ht="22.05" hidden="1" customHeight="1" x14ac:dyDescent="0.2">
      <c r="A1554" s="26">
        <v>45954</v>
      </c>
      <c r="B1554" s="20" t="s">
        <v>35</v>
      </c>
      <c r="C1554" s="28">
        <v>280569</v>
      </c>
      <c r="D1554" s="156"/>
      <c r="E1554" s="250" t="s">
        <v>3282</v>
      </c>
      <c r="F1554" s="22" t="s">
        <v>99</v>
      </c>
      <c r="H1554" s="23" t="s">
        <v>22</v>
      </c>
      <c r="I1554" s="23" t="s">
        <v>55</v>
      </c>
      <c r="J1554" s="161" t="s">
        <v>70</v>
      </c>
      <c r="K1554" s="29" t="s">
        <v>612</v>
      </c>
      <c r="M1554" s="252"/>
      <c r="N1554" s="253">
        <v>3900</v>
      </c>
      <c r="O1554" s="236">
        <f t="shared" si="30"/>
        <v>905013.80999999971</v>
      </c>
    </row>
    <row r="1555" spans="1:15" ht="22.05" hidden="1" customHeight="1" x14ac:dyDescent="0.2">
      <c r="A1555" s="26">
        <v>45954</v>
      </c>
      <c r="B1555" s="20" t="s">
        <v>35</v>
      </c>
      <c r="C1555" s="28">
        <v>346748</v>
      </c>
      <c r="D1555" s="156"/>
      <c r="E1555" s="250" t="s">
        <v>7253</v>
      </c>
      <c r="F1555" s="22" t="s">
        <v>99</v>
      </c>
      <c r="H1555" s="23" t="s">
        <v>22</v>
      </c>
      <c r="I1555" s="23" t="s">
        <v>55</v>
      </c>
      <c r="J1555" s="161" t="s">
        <v>70</v>
      </c>
      <c r="K1555" s="29" t="s">
        <v>2616</v>
      </c>
      <c r="M1555" s="252"/>
      <c r="N1555" s="253">
        <v>12992</v>
      </c>
      <c r="O1555" s="236">
        <f t="shared" si="30"/>
        <v>892021.80999999971</v>
      </c>
    </row>
    <row r="1556" spans="1:15" ht="22.05" hidden="1" customHeight="1" x14ac:dyDescent="0.2">
      <c r="A1556" s="26">
        <v>45954</v>
      </c>
      <c r="B1556" s="20" t="s">
        <v>35</v>
      </c>
      <c r="C1556" s="28">
        <v>396232</v>
      </c>
      <c r="D1556" s="156"/>
      <c r="E1556" s="250" t="s">
        <v>574</v>
      </c>
      <c r="F1556" s="22" t="s">
        <v>99</v>
      </c>
      <c r="H1556" s="23" t="s">
        <v>22</v>
      </c>
      <c r="I1556" s="23" t="s">
        <v>55</v>
      </c>
      <c r="J1556" s="161" t="s">
        <v>70</v>
      </c>
      <c r="K1556" s="29" t="s">
        <v>2616</v>
      </c>
      <c r="M1556" s="252"/>
      <c r="N1556" s="253">
        <v>500000</v>
      </c>
      <c r="O1556" s="236">
        <f t="shared" si="30"/>
        <v>392021.80999999971</v>
      </c>
    </row>
    <row r="1557" spans="1:15" ht="22.05" hidden="1" customHeight="1" x14ac:dyDescent="0.2">
      <c r="A1557" s="26">
        <v>45954</v>
      </c>
      <c r="B1557" s="20" t="s">
        <v>35</v>
      </c>
      <c r="C1557" s="28">
        <v>413479</v>
      </c>
      <c r="D1557" s="156" t="s">
        <v>7254</v>
      </c>
      <c r="E1557" s="250" t="s">
        <v>7255</v>
      </c>
      <c r="F1557" s="22" t="s">
        <v>99</v>
      </c>
      <c r="H1557" s="23" t="s">
        <v>22</v>
      </c>
      <c r="I1557" s="23" t="s">
        <v>57</v>
      </c>
      <c r="J1557" s="161" t="s">
        <v>87</v>
      </c>
      <c r="K1557" s="29" t="s">
        <v>7282</v>
      </c>
      <c r="M1557" s="252"/>
      <c r="N1557" s="253">
        <v>100000</v>
      </c>
      <c r="O1557" s="236">
        <f t="shared" si="30"/>
        <v>292021.80999999971</v>
      </c>
    </row>
    <row r="1558" spans="1:15" ht="22.05" hidden="1" customHeight="1" x14ac:dyDescent="0.2">
      <c r="A1558" s="26">
        <v>45954</v>
      </c>
      <c r="B1558" s="20" t="s">
        <v>35</v>
      </c>
      <c r="C1558" s="28">
        <v>517305</v>
      </c>
      <c r="D1558" s="156"/>
      <c r="E1558" s="250" t="s">
        <v>3314</v>
      </c>
      <c r="F1558" s="22" t="s">
        <v>99</v>
      </c>
      <c r="H1558" s="23" t="s">
        <v>22</v>
      </c>
      <c r="I1558" s="23" t="s">
        <v>103</v>
      </c>
      <c r="J1558" s="161" t="s">
        <v>93</v>
      </c>
      <c r="K1558" s="29" t="s">
        <v>627</v>
      </c>
      <c r="M1558" s="252"/>
      <c r="N1558" s="253">
        <v>2115</v>
      </c>
      <c r="O1558" s="236">
        <f t="shared" si="30"/>
        <v>289906.80999999971</v>
      </c>
    </row>
    <row r="1559" spans="1:15" ht="22.05" hidden="1" customHeight="1" x14ac:dyDescent="0.2">
      <c r="A1559" s="26">
        <v>45954</v>
      </c>
      <c r="B1559" s="20" t="s">
        <v>35</v>
      </c>
      <c r="C1559" s="28">
        <v>403659</v>
      </c>
      <c r="D1559" s="156"/>
      <c r="E1559" s="250" t="s">
        <v>569</v>
      </c>
      <c r="F1559" s="22" t="s">
        <v>99</v>
      </c>
      <c r="H1559" s="23" t="s">
        <v>21</v>
      </c>
      <c r="I1559" s="23" t="s">
        <v>28</v>
      </c>
      <c r="J1559" s="161" t="s">
        <v>30</v>
      </c>
      <c r="K1559" s="29" t="s">
        <v>7283</v>
      </c>
      <c r="M1559" s="252">
        <v>184500</v>
      </c>
      <c r="N1559" s="253"/>
      <c r="O1559" s="236">
        <f t="shared" si="30"/>
        <v>474406.80999999971</v>
      </c>
    </row>
    <row r="1560" spans="1:15" ht="22.05" hidden="1" customHeight="1" x14ac:dyDescent="0.2">
      <c r="A1560" s="26">
        <v>45954</v>
      </c>
      <c r="B1560" s="20" t="s">
        <v>35</v>
      </c>
      <c r="C1560" s="28">
        <v>508239</v>
      </c>
      <c r="D1560" s="156"/>
      <c r="E1560" s="250" t="s">
        <v>577</v>
      </c>
      <c r="F1560" s="22" t="s">
        <v>99</v>
      </c>
      <c r="H1560" s="23" t="s">
        <v>22</v>
      </c>
      <c r="I1560" s="23" t="s">
        <v>81</v>
      </c>
      <c r="J1560" s="161" t="s">
        <v>177</v>
      </c>
      <c r="K1560" s="29" t="s">
        <v>613</v>
      </c>
      <c r="M1560" s="252"/>
      <c r="N1560" s="597">
        <v>200500</v>
      </c>
      <c r="O1560" s="236">
        <f t="shared" si="30"/>
        <v>273906.80999999971</v>
      </c>
    </row>
    <row r="1561" spans="1:15" ht="22.05" hidden="1" customHeight="1" x14ac:dyDescent="0.2">
      <c r="A1561" s="26">
        <v>45954</v>
      </c>
      <c r="B1561" s="20" t="s">
        <v>35</v>
      </c>
      <c r="C1561" s="28">
        <v>76840</v>
      </c>
      <c r="D1561" s="156"/>
      <c r="E1561" s="250" t="s">
        <v>569</v>
      </c>
      <c r="F1561" s="22" t="s">
        <v>79</v>
      </c>
      <c r="H1561" s="23" t="s">
        <v>21</v>
      </c>
      <c r="I1561" s="23" t="s">
        <v>28</v>
      </c>
      <c r="J1561" s="161" t="s">
        <v>30</v>
      </c>
      <c r="K1561" s="29" t="s">
        <v>7284</v>
      </c>
      <c r="M1561" s="252">
        <v>191160</v>
      </c>
      <c r="N1561" s="253"/>
      <c r="O1561" s="236">
        <f t="shared" si="30"/>
        <v>465066.80999999971</v>
      </c>
    </row>
    <row r="1562" spans="1:15" ht="22.05" hidden="1" customHeight="1" x14ac:dyDescent="0.2">
      <c r="A1562" s="26">
        <v>45954</v>
      </c>
      <c r="B1562" s="20" t="s">
        <v>35</v>
      </c>
      <c r="C1562" s="28">
        <v>573101</v>
      </c>
      <c r="D1562" s="156" t="s">
        <v>7256</v>
      </c>
      <c r="E1562" s="250" t="s">
        <v>94</v>
      </c>
      <c r="F1562" s="22" t="s">
        <v>99</v>
      </c>
      <c r="H1562" s="23" t="s">
        <v>22</v>
      </c>
      <c r="I1562" s="23" t="s">
        <v>103</v>
      </c>
      <c r="J1562" s="161" t="s">
        <v>94</v>
      </c>
      <c r="K1562" s="29" t="s">
        <v>620</v>
      </c>
      <c r="M1562" s="252"/>
      <c r="N1562" s="253">
        <v>136942.97</v>
      </c>
      <c r="O1562" s="236">
        <f t="shared" si="30"/>
        <v>328123.83999999973</v>
      </c>
    </row>
    <row r="1563" spans="1:15" ht="22.05" hidden="1" customHeight="1" x14ac:dyDescent="0.2">
      <c r="A1563" s="26">
        <v>45954</v>
      </c>
      <c r="B1563" s="20" t="s">
        <v>35</v>
      </c>
      <c r="C1563" s="28">
        <v>583330</v>
      </c>
      <c r="D1563" s="156" t="s">
        <v>7257</v>
      </c>
      <c r="E1563" s="250" t="s">
        <v>5579</v>
      </c>
      <c r="F1563" s="22" t="s">
        <v>99</v>
      </c>
      <c r="H1563" s="23" t="s">
        <v>22</v>
      </c>
      <c r="I1563" s="23" t="s">
        <v>55</v>
      </c>
      <c r="J1563" s="161" t="s">
        <v>73</v>
      </c>
      <c r="K1563" s="29" t="s">
        <v>5530</v>
      </c>
      <c r="M1563" s="252"/>
      <c r="N1563" s="253">
        <v>60912.5</v>
      </c>
      <c r="O1563" s="236">
        <f t="shared" si="30"/>
        <v>267211.33999999973</v>
      </c>
    </row>
    <row r="1564" spans="1:15" ht="22.05" hidden="1" customHeight="1" x14ac:dyDescent="0.2">
      <c r="A1564" s="26">
        <v>45954</v>
      </c>
      <c r="B1564" s="20" t="s">
        <v>35</v>
      </c>
      <c r="C1564" s="28">
        <v>589994</v>
      </c>
      <c r="D1564" s="156" t="s">
        <v>7258</v>
      </c>
      <c r="E1564" s="250" t="s">
        <v>7259</v>
      </c>
      <c r="F1564" s="22" t="s">
        <v>99</v>
      </c>
      <c r="H1564" s="23" t="s">
        <v>22</v>
      </c>
      <c r="I1564" s="23" t="s">
        <v>103</v>
      </c>
      <c r="J1564" s="161" t="s">
        <v>93</v>
      </c>
      <c r="K1564" s="29" t="s">
        <v>1766</v>
      </c>
      <c r="M1564" s="252"/>
      <c r="N1564" s="253">
        <v>54874</v>
      </c>
      <c r="O1564" s="236">
        <f t="shared" si="30"/>
        <v>212337.33999999973</v>
      </c>
    </row>
    <row r="1565" spans="1:15" ht="22.05" hidden="1" customHeight="1" x14ac:dyDescent="0.2">
      <c r="A1565" s="26">
        <v>45954</v>
      </c>
      <c r="B1565" s="20" t="s">
        <v>35</v>
      </c>
      <c r="C1565" s="28">
        <v>605392</v>
      </c>
      <c r="D1565" s="156"/>
      <c r="E1565" s="250" t="s">
        <v>577</v>
      </c>
      <c r="F1565" s="22" t="s">
        <v>99</v>
      </c>
      <c r="H1565" s="23" t="s">
        <v>22</v>
      </c>
      <c r="I1565" s="23" t="s">
        <v>81</v>
      </c>
      <c r="J1565" s="161" t="s">
        <v>171</v>
      </c>
      <c r="K1565" s="29" t="s">
        <v>621</v>
      </c>
      <c r="M1565" s="252"/>
      <c r="N1565" s="597">
        <v>28000</v>
      </c>
      <c r="O1565" s="236">
        <f t="shared" si="30"/>
        <v>184337.33999999973</v>
      </c>
    </row>
    <row r="1566" spans="1:15" ht="22.05" hidden="1" customHeight="1" x14ac:dyDescent="0.2">
      <c r="A1566" s="26">
        <v>45954</v>
      </c>
      <c r="B1566" s="20" t="s">
        <v>35</v>
      </c>
      <c r="C1566" s="28">
        <v>682308</v>
      </c>
      <c r="D1566" s="156"/>
      <c r="E1566" s="250" t="s">
        <v>578</v>
      </c>
      <c r="F1566" s="22" t="s">
        <v>99</v>
      </c>
      <c r="H1566" s="23" t="s">
        <v>22</v>
      </c>
      <c r="I1566" s="23" t="s">
        <v>81</v>
      </c>
      <c r="J1566" s="161" t="s">
        <v>168</v>
      </c>
      <c r="K1566" s="29" t="s">
        <v>622</v>
      </c>
      <c r="M1566" s="252"/>
      <c r="N1566" s="253">
        <v>18000</v>
      </c>
      <c r="O1566" s="236">
        <f t="shared" si="30"/>
        <v>166337.33999999973</v>
      </c>
    </row>
    <row r="1567" spans="1:15" ht="22.05" hidden="1" customHeight="1" x14ac:dyDescent="0.2">
      <c r="A1567" s="26">
        <v>45954</v>
      </c>
      <c r="B1567" s="20" t="s">
        <v>35</v>
      </c>
      <c r="C1567" s="28">
        <v>687470</v>
      </c>
      <c r="D1567" s="156" t="s">
        <v>7260</v>
      </c>
      <c r="E1567" s="250" t="s">
        <v>2578</v>
      </c>
      <c r="F1567" s="22" t="s">
        <v>99</v>
      </c>
      <c r="H1567" s="23" t="s">
        <v>22</v>
      </c>
      <c r="I1567" s="23" t="s">
        <v>103</v>
      </c>
      <c r="J1567" s="161" t="s">
        <v>93</v>
      </c>
      <c r="K1567" s="29" t="s">
        <v>2618</v>
      </c>
      <c r="M1567" s="252"/>
      <c r="N1567" s="253">
        <v>10575</v>
      </c>
      <c r="O1567" s="236">
        <f t="shared" si="30"/>
        <v>155762.33999999973</v>
      </c>
    </row>
    <row r="1568" spans="1:15" ht="22.05" hidden="1" customHeight="1" x14ac:dyDescent="0.2">
      <c r="A1568" s="26">
        <v>45955</v>
      </c>
      <c r="B1568" s="20" t="s">
        <v>35</v>
      </c>
      <c r="C1568" s="28">
        <v>154830</v>
      </c>
      <c r="D1568" s="156"/>
      <c r="E1568" s="250" t="s">
        <v>7261</v>
      </c>
      <c r="F1568" s="22" t="s">
        <v>99</v>
      </c>
      <c r="H1568" s="23" t="s">
        <v>22</v>
      </c>
      <c r="I1568" s="23" t="s">
        <v>103</v>
      </c>
      <c r="J1568" s="161" t="s">
        <v>95</v>
      </c>
      <c r="K1568" s="29" t="s">
        <v>627</v>
      </c>
      <c r="M1568" s="252"/>
      <c r="N1568" s="253">
        <v>1730</v>
      </c>
      <c r="O1568" s="236">
        <f t="shared" si="30"/>
        <v>154032.33999999973</v>
      </c>
    </row>
    <row r="1569" spans="1:15" ht="22.05" hidden="1" customHeight="1" x14ac:dyDescent="0.2">
      <c r="A1569" s="26">
        <v>45957</v>
      </c>
      <c r="B1569" s="20" t="s">
        <v>35</v>
      </c>
      <c r="C1569" s="28">
        <v>314845</v>
      </c>
      <c r="D1569" s="156"/>
      <c r="E1569" s="250" t="s">
        <v>569</v>
      </c>
      <c r="F1569" s="22" t="s">
        <v>79</v>
      </c>
      <c r="H1569" s="23" t="s">
        <v>21</v>
      </c>
      <c r="I1569" s="23" t="s">
        <v>28</v>
      </c>
      <c r="J1569" s="161" t="s">
        <v>30</v>
      </c>
      <c r="K1569" s="29" t="s">
        <v>4001</v>
      </c>
      <c r="M1569" s="252">
        <v>50000</v>
      </c>
      <c r="N1569" s="253"/>
      <c r="O1569" s="236">
        <f t="shared" si="30"/>
        <v>204032.33999999973</v>
      </c>
    </row>
    <row r="1570" spans="1:15" ht="22.05" hidden="1" customHeight="1" x14ac:dyDescent="0.2">
      <c r="A1570" s="26">
        <v>45957</v>
      </c>
      <c r="B1570" s="20" t="s">
        <v>35</v>
      </c>
      <c r="C1570" s="28">
        <v>2810351</v>
      </c>
      <c r="D1570" s="156"/>
      <c r="E1570" s="250" t="s">
        <v>569</v>
      </c>
      <c r="F1570" s="22" t="s">
        <v>99</v>
      </c>
      <c r="H1570" s="23" t="s">
        <v>21</v>
      </c>
      <c r="I1570" s="23" t="s">
        <v>28</v>
      </c>
      <c r="J1570" s="161" t="s">
        <v>30</v>
      </c>
      <c r="K1570" s="29" t="s">
        <v>6187</v>
      </c>
      <c r="M1570" s="252">
        <v>1000000</v>
      </c>
      <c r="N1570" s="253"/>
      <c r="O1570" s="236">
        <f t="shared" si="30"/>
        <v>1204032.3399999999</v>
      </c>
    </row>
    <row r="1571" spans="1:15" ht="22.05" hidden="1" customHeight="1" x14ac:dyDescent="0.2">
      <c r="A1571" s="26">
        <v>45957</v>
      </c>
      <c r="B1571" s="20" t="s">
        <v>35</v>
      </c>
      <c r="C1571" s="28">
        <v>2821156</v>
      </c>
      <c r="D1571" s="156"/>
      <c r="E1571" s="250" t="s">
        <v>569</v>
      </c>
      <c r="F1571" s="22" t="s">
        <v>99</v>
      </c>
      <c r="H1571" s="23" t="s">
        <v>21</v>
      </c>
      <c r="I1571" s="23" t="s">
        <v>28</v>
      </c>
      <c r="J1571" s="161" t="s">
        <v>30</v>
      </c>
      <c r="K1571" s="29" t="s">
        <v>6187</v>
      </c>
      <c r="M1571" s="252">
        <v>888850</v>
      </c>
      <c r="N1571" s="253"/>
      <c r="O1571" s="236">
        <f t="shared" si="30"/>
        <v>2092882.3399999999</v>
      </c>
    </row>
    <row r="1572" spans="1:15" ht="22.05" hidden="1" customHeight="1" x14ac:dyDescent="0.2">
      <c r="A1572" s="26">
        <v>45957</v>
      </c>
      <c r="B1572" s="20" t="s">
        <v>35</v>
      </c>
      <c r="C1572" s="28">
        <v>160771</v>
      </c>
      <c r="D1572" s="156"/>
      <c r="E1572" s="250" t="s">
        <v>569</v>
      </c>
      <c r="F1572" s="22" t="s">
        <v>79</v>
      </c>
      <c r="H1572" s="23" t="s">
        <v>21</v>
      </c>
      <c r="I1572" s="23" t="s">
        <v>28</v>
      </c>
      <c r="J1572" s="161" t="s">
        <v>30</v>
      </c>
      <c r="K1572" s="29" t="s">
        <v>6184</v>
      </c>
      <c r="M1572" s="252">
        <v>300000</v>
      </c>
      <c r="N1572" s="253"/>
      <c r="O1572" s="236">
        <f t="shared" si="30"/>
        <v>2392882.34</v>
      </c>
    </row>
    <row r="1573" spans="1:15" ht="22.05" hidden="1" customHeight="1" x14ac:dyDescent="0.2">
      <c r="A1573" s="26">
        <v>45957</v>
      </c>
      <c r="B1573" s="20" t="s">
        <v>35</v>
      </c>
      <c r="C1573" s="28">
        <v>54257</v>
      </c>
      <c r="D1573" s="156"/>
      <c r="E1573" s="250" t="s">
        <v>569</v>
      </c>
      <c r="F1573" s="22" t="s">
        <v>79</v>
      </c>
      <c r="H1573" s="23" t="s">
        <v>21</v>
      </c>
      <c r="I1573" s="23" t="s">
        <v>28</v>
      </c>
      <c r="J1573" s="161" t="s">
        <v>30</v>
      </c>
      <c r="K1573" s="29" t="s">
        <v>7285</v>
      </c>
      <c r="M1573" s="252">
        <v>29800</v>
      </c>
      <c r="N1573" s="253"/>
      <c r="O1573" s="236">
        <f t="shared" si="30"/>
        <v>2422682.34</v>
      </c>
    </row>
    <row r="1574" spans="1:15" ht="22.05" hidden="1" customHeight="1" x14ac:dyDescent="0.2">
      <c r="A1574" s="26">
        <v>45957</v>
      </c>
      <c r="B1574" s="20" t="s">
        <v>35</v>
      </c>
      <c r="C1574" s="28">
        <v>585868</v>
      </c>
      <c r="D1574" s="156"/>
      <c r="E1574" s="250" t="s">
        <v>578</v>
      </c>
      <c r="F1574" s="22" t="s">
        <v>99</v>
      </c>
      <c r="H1574" s="23" t="s">
        <v>22</v>
      </c>
      <c r="I1574" s="23" t="s">
        <v>81</v>
      </c>
      <c r="J1574" s="161" t="s">
        <v>168</v>
      </c>
      <c r="K1574" s="29" t="s">
        <v>622</v>
      </c>
      <c r="M1574" s="252"/>
      <c r="N1574" s="253">
        <v>850000</v>
      </c>
      <c r="O1574" s="236">
        <f t="shared" si="30"/>
        <v>1572682.3399999999</v>
      </c>
    </row>
    <row r="1575" spans="1:15" ht="22.05" hidden="1" customHeight="1" x14ac:dyDescent="0.2">
      <c r="A1575" s="26">
        <v>45957</v>
      </c>
      <c r="B1575" s="20" t="s">
        <v>35</v>
      </c>
      <c r="C1575" s="28">
        <v>3355041</v>
      </c>
      <c r="D1575" s="156"/>
      <c r="E1575" s="250" t="s">
        <v>569</v>
      </c>
      <c r="F1575" s="22" t="s">
        <v>99</v>
      </c>
      <c r="H1575" s="23" t="s">
        <v>21</v>
      </c>
      <c r="I1575" s="23" t="s">
        <v>28</v>
      </c>
      <c r="J1575" s="161" t="s">
        <v>30</v>
      </c>
      <c r="K1575" s="29" t="s">
        <v>7286</v>
      </c>
      <c r="M1575" s="252">
        <v>84000</v>
      </c>
      <c r="N1575" s="253"/>
      <c r="O1575" s="236">
        <f t="shared" si="30"/>
        <v>1656682.3399999999</v>
      </c>
    </row>
    <row r="1576" spans="1:15" ht="22.05" hidden="1" customHeight="1" x14ac:dyDescent="0.2">
      <c r="A1576" s="26">
        <v>45957</v>
      </c>
      <c r="B1576" s="20" t="s">
        <v>35</v>
      </c>
      <c r="C1576" s="28">
        <v>3478648</v>
      </c>
      <c r="D1576" s="156"/>
      <c r="E1576" s="250" t="s">
        <v>569</v>
      </c>
      <c r="F1576" s="22" t="s">
        <v>99</v>
      </c>
      <c r="H1576" s="23" t="s">
        <v>21</v>
      </c>
      <c r="I1576" s="23" t="s">
        <v>28</v>
      </c>
      <c r="J1576" s="161" t="s">
        <v>30</v>
      </c>
      <c r="K1576" s="29" t="s">
        <v>7287</v>
      </c>
      <c r="M1576" s="252">
        <v>70000</v>
      </c>
      <c r="N1576" s="253"/>
      <c r="O1576" s="236">
        <f t="shared" si="30"/>
        <v>1726682.3399999999</v>
      </c>
    </row>
    <row r="1577" spans="1:15" ht="22.05" hidden="1" customHeight="1" x14ac:dyDescent="0.2">
      <c r="A1577" s="26">
        <v>45957</v>
      </c>
      <c r="B1577" s="20" t="s">
        <v>35</v>
      </c>
      <c r="C1577" s="28">
        <v>59268</v>
      </c>
      <c r="D1577" s="156"/>
      <c r="E1577" s="250" t="s">
        <v>891</v>
      </c>
      <c r="F1577" s="22" t="s">
        <v>77</v>
      </c>
      <c r="H1577" s="23" t="s">
        <v>21</v>
      </c>
      <c r="I1577" s="23" t="s">
        <v>28</v>
      </c>
      <c r="J1577" s="161" t="s">
        <v>34</v>
      </c>
      <c r="K1577" s="29" t="s">
        <v>7288</v>
      </c>
      <c r="M1577" s="252">
        <v>0.02</v>
      </c>
      <c r="N1577" s="253"/>
      <c r="O1577" s="236">
        <f t="shared" si="30"/>
        <v>1726682.3599999999</v>
      </c>
    </row>
    <row r="1578" spans="1:15" ht="22.05" hidden="1" customHeight="1" x14ac:dyDescent="0.2">
      <c r="A1578" s="26">
        <v>45957</v>
      </c>
      <c r="B1578" s="20" t="s">
        <v>35</v>
      </c>
      <c r="C1578" s="28">
        <v>77270</v>
      </c>
      <c r="D1578" s="156"/>
      <c r="E1578" s="250" t="s">
        <v>569</v>
      </c>
      <c r="F1578" s="22" t="s">
        <v>79</v>
      </c>
      <c r="H1578" s="23" t="s">
        <v>21</v>
      </c>
      <c r="I1578" s="23" t="s">
        <v>28</v>
      </c>
      <c r="J1578" s="161" t="s">
        <v>30</v>
      </c>
      <c r="K1578" s="29" t="s">
        <v>7277</v>
      </c>
      <c r="M1578" s="252">
        <v>117040</v>
      </c>
      <c r="N1578" s="253"/>
      <c r="O1578" s="236">
        <f t="shared" si="30"/>
        <v>1843722.3599999999</v>
      </c>
    </row>
    <row r="1579" spans="1:15" ht="22.05" hidden="1" customHeight="1" x14ac:dyDescent="0.2">
      <c r="A1579" s="26">
        <v>45958</v>
      </c>
      <c r="B1579" s="20" t="s">
        <v>35</v>
      </c>
      <c r="C1579" s="28">
        <v>151387</v>
      </c>
      <c r="D1579" s="156"/>
      <c r="E1579" s="250" t="s">
        <v>577</v>
      </c>
      <c r="F1579" s="22" t="s">
        <v>99</v>
      </c>
      <c r="H1579" s="23" t="s">
        <v>22</v>
      </c>
      <c r="I1579" s="23" t="s">
        <v>81</v>
      </c>
      <c r="J1579" s="161" t="s">
        <v>171</v>
      </c>
      <c r="K1579" s="29" t="s">
        <v>621</v>
      </c>
      <c r="M1579" s="252"/>
      <c r="N1579" s="597">
        <v>155000</v>
      </c>
      <c r="O1579" s="236">
        <f t="shared" si="30"/>
        <v>1688722.3599999999</v>
      </c>
    </row>
    <row r="1580" spans="1:15" ht="22.05" hidden="1" customHeight="1" x14ac:dyDescent="0.2">
      <c r="A1580" s="26">
        <v>45959</v>
      </c>
      <c r="B1580" s="20" t="s">
        <v>35</v>
      </c>
      <c r="C1580" s="28">
        <v>186727</v>
      </c>
      <c r="D1580" s="156" t="s">
        <v>7262</v>
      </c>
      <c r="E1580" s="250" t="s">
        <v>571</v>
      </c>
      <c r="F1580" s="22" t="s">
        <v>99</v>
      </c>
      <c r="H1580" s="23" t="s">
        <v>22</v>
      </c>
      <c r="I1580" s="23" t="s">
        <v>55</v>
      </c>
      <c r="J1580" s="161" t="s">
        <v>70</v>
      </c>
      <c r="K1580" s="29" t="s">
        <v>614</v>
      </c>
      <c r="M1580" s="252"/>
      <c r="N1580" s="253">
        <v>198230.31</v>
      </c>
      <c r="O1580" s="236">
        <f t="shared" si="30"/>
        <v>1490492.0499999998</v>
      </c>
    </row>
    <row r="1581" spans="1:15" ht="22.05" hidden="1" customHeight="1" x14ac:dyDescent="0.2">
      <c r="A1581" s="26">
        <v>45959</v>
      </c>
      <c r="B1581" s="20" t="s">
        <v>35</v>
      </c>
      <c r="C1581" s="28">
        <v>299125</v>
      </c>
      <c r="D1581" s="156" t="s">
        <v>7263</v>
      </c>
      <c r="E1581" s="250" t="s">
        <v>574</v>
      </c>
      <c r="F1581" s="22" t="s">
        <v>99</v>
      </c>
      <c r="H1581" s="23" t="s">
        <v>22</v>
      </c>
      <c r="I1581" s="23" t="s">
        <v>55</v>
      </c>
      <c r="J1581" s="161" t="s">
        <v>70</v>
      </c>
      <c r="K1581" s="29" t="s">
        <v>1114</v>
      </c>
      <c r="M1581" s="252"/>
      <c r="N1581" s="253">
        <v>160000</v>
      </c>
      <c r="O1581" s="236">
        <f t="shared" si="30"/>
        <v>1330492.0499999998</v>
      </c>
    </row>
    <row r="1582" spans="1:15" ht="22.05" hidden="1" customHeight="1" x14ac:dyDescent="0.2">
      <c r="A1582" s="26">
        <v>45959</v>
      </c>
      <c r="B1582" s="20" t="s">
        <v>35</v>
      </c>
      <c r="C1582" s="28">
        <v>299123</v>
      </c>
      <c r="D1582" s="156" t="s">
        <v>7263</v>
      </c>
      <c r="E1582" s="250" t="s">
        <v>574</v>
      </c>
      <c r="F1582" s="22" t="s">
        <v>99</v>
      </c>
      <c r="H1582" s="23" t="s">
        <v>22</v>
      </c>
      <c r="I1582" s="23" t="s">
        <v>55</v>
      </c>
      <c r="J1582" s="161" t="s">
        <v>70</v>
      </c>
      <c r="K1582" s="29" t="s">
        <v>625</v>
      </c>
      <c r="M1582" s="252"/>
      <c r="N1582" s="253">
        <v>160000</v>
      </c>
      <c r="O1582" s="236">
        <f t="shared" si="30"/>
        <v>1170492.0499999998</v>
      </c>
    </row>
    <row r="1583" spans="1:15" ht="22.05" hidden="1" customHeight="1" x14ac:dyDescent="0.2">
      <c r="A1583" s="26">
        <v>45959</v>
      </c>
      <c r="B1583" s="20" t="s">
        <v>35</v>
      </c>
      <c r="C1583" s="28">
        <v>299122</v>
      </c>
      <c r="D1583" s="156"/>
      <c r="E1583" s="250" t="s">
        <v>3282</v>
      </c>
      <c r="F1583" s="22" t="s">
        <v>99</v>
      </c>
      <c r="H1583" s="23" t="s">
        <v>22</v>
      </c>
      <c r="I1583" s="23" t="s">
        <v>55</v>
      </c>
      <c r="J1583" s="161" t="s">
        <v>70</v>
      </c>
      <c r="K1583" s="29" t="s">
        <v>612</v>
      </c>
      <c r="M1583" s="252"/>
      <c r="N1583" s="253">
        <v>3900</v>
      </c>
      <c r="O1583" s="236">
        <f t="shared" si="30"/>
        <v>1166592.0499999998</v>
      </c>
    </row>
    <row r="1584" spans="1:15" ht="22.05" hidden="1" customHeight="1" x14ac:dyDescent="0.2">
      <c r="A1584" s="26">
        <v>45959</v>
      </c>
      <c r="B1584" s="20" t="s">
        <v>35</v>
      </c>
      <c r="C1584" s="28">
        <v>371234</v>
      </c>
      <c r="D1584" s="156" t="s">
        <v>7264</v>
      </c>
      <c r="E1584" s="250" t="s">
        <v>7265</v>
      </c>
      <c r="F1584" s="22" t="s">
        <v>99</v>
      </c>
      <c r="H1584" s="23" t="s">
        <v>22</v>
      </c>
      <c r="I1584" s="23" t="s">
        <v>55</v>
      </c>
      <c r="J1584" s="161" t="s">
        <v>70</v>
      </c>
      <c r="K1584" s="29" t="s">
        <v>2616</v>
      </c>
      <c r="M1584" s="252"/>
      <c r="N1584" s="253">
        <v>19094</v>
      </c>
      <c r="O1584" s="236">
        <f t="shared" ref="O1584:O1647" si="31">O1583+M1584-N1584</f>
        <v>1147498.0499999998</v>
      </c>
    </row>
    <row r="1585" spans="1:15" ht="22.05" hidden="1" customHeight="1" x14ac:dyDescent="0.2">
      <c r="A1585" s="26">
        <v>45959</v>
      </c>
      <c r="B1585" s="20" t="s">
        <v>35</v>
      </c>
      <c r="C1585" s="28">
        <v>567531</v>
      </c>
      <c r="D1585" s="156" t="s">
        <v>7266</v>
      </c>
      <c r="E1585" s="250" t="s">
        <v>574</v>
      </c>
      <c r="F1585" s="22" t="s">
        <v>99</v>
      </c>
      <c r="H1585" s="23" t="s">
        <v>22</v>
      </c>
      <c r="I1585" s="23" t="s">
        <v>55</v>
      </c>
      <c r="J1585" s="161" t="s">
        <v>70</v>
      </c>
      <c r="K1585" s="29" t="s">
        <v>625</v>
      </c>
      <c r="M1585" s="252"/>
      <c r="N1585" s="253">
        <v>30000</v>
      </c>
      <c r="O1585" s="236">
        <f t="shared" si="31"/>
        <v>1117498.0499999998</v>
      </c>
    </row>
    <row r="1586" spans="1:15" ht="22.05" hidden="1" customHeight="1" x14ac:dyDescent="0.2">
      <c r="A1586" s="26">
        <v>45959</v>
      </c>
      <c r="B1586" s="20" t="s">
        <v>35</v>
      </c>
      <c r="C1586" s="28">
        <v>1242382</v>
      </c>
      <c r="D1586" s="156"/>
      <c r="E1586" s="250" t="s">
        <v>569</v>
      </c>
      <c r="F1586" s="22" t="s">
        <v>99</v>
      </c>
      <c r="H1586" s="23" t="s">
        <v>21</v>
      </c>
      <c r="I1586" s="23" t="s">
        <v>28</v>
      </c>
      <c r="J1586" s="161" t="s">
        <v>30</v>
      </c>
      <c r="K1586" s="29" t="s">
        <v>7289</v>
      </c>
      <c r="M1586" s="252">
        <v>146970</v>
      </c>
      <c r="N1586" s="253"/>
      <c r="O1586" s="236">
        <f t="shared" si="31"/>
        <v>1264468.0499999998</v>
      </c>
    </row>
    <row r="1587" spans="1:15" ht="22.05" hidden="1" customHeight="1" x14ac:dyDescent="0.2">
      <c r="A1587" s="26">
        <v>45959</v>
      </c>
      <c r="B1587" s="20" t="s">
        <v>35</v>
      </c>
      <c r="C1587" s="28">
        <v>1445424</v>
      </c>
      <c r="D1587" s="156"/>
      <c r="E1587" s="250" t="s">
        <v>569</v>
      </c>
      <c r="F1587" s="22" t="s">
        <v>99</v>
      </c>
      <c r="H1587" s="23" t="s">
        <v>21</v>
      </c>
      <c r="I1587" s="23" t="s">
        <v>28</v>
      </c>
      <c r="J1587" s="161" t="s">
        <v>30</v>
      </c>
      <c r="K1587" s="29" t="s">
        <v>6891</v>
      </c>
      <c r="M1587" s="252">
        <v>100000</v>
      </c>
      <c r="N1587" s="253"/>
      <c r="O1587" s="236">
        <f t="shared" si="31"/>
        <v>1364468.0499999998</v>
      </c>
    </row>
    <row r="1588" spans="1:15" ht="22.05" hidden="1" customHeight="1" x14ac:dyDescent="0.2">
      <c r="A1588" s="26">
        <v>45960</v>
      </c>
      <c r="B1588" s="20" t="s">
        <v>35</v>
      </c>
      <c r="C1588" s="28">
        <v>1015985</v>
      </c>
      <c r="D1588" s="156"/>
      <c r="E1588" s="250" t="s">
        <v>569</v>
      </c>
      <c r="F1588" s="22" t="s">
        <v>99</v>
      </c>
      <c r="H1588" s="23" t="s">
        <v>21</v>
      </c>
      <c r="I1588" s="23" t="s">
        <v>28</v>
      </c>
      <c r="J1588" s="161" t="s">
        <v>30</v>
      </c>
      <c r="K1588" s="29" t="s">
        <v>7637</v>
      </c>
      <c r="M1588" s="252">
        <v>49850</v>
      </c>
      <c r="N1588" s="253"/>
      <c r="O1588" s="236">
        <f t="shared" si="31"/>
        <v>1414318.0499999998</v>
      </c>
    </row>
    <row r="1589" spans="1:15" ht="22.05" hidden="1" customHeight="1" x14ac:dyDescent="0.2">
      <c r="A1589" s="26">
        <v>45960</v>
      </c>
      <c r="B1589" s="20" t="s">
        <v>35</v>
      </c>
      <c r="C1589" s="28">
        <v>453215</v>
      </c>
      <c r="D1589" s="156"/>
      <c r="E1589" s="250" t="s">
        <v>569</v>
      </c>
      <c r="F1589" s="22" t="s">
        <v>99</v>
      </c>
      <c r="H1589" s="23" t="s">
        <v>21</v>
      </c>
      <c r="I1589" s="23" t="s">
        <v>28</v>
      </c>
      <c r="J1589" s="161" t="s">
        <v>30</v>
      </c>
      <c r="K1589" s="29" t="s">
        <v>6896</v>
      </c>
      <c r="M1589" s="252">
        <v>155000</v>
      </c>
      <c r="N1589" s="253"/>
      <c r="O1589" s="236">
        <f t="shared" si="31"/>
        <v>1569318.0499999998</v>
      </c>
    </row>
    <row r="1590" spans="1:15" ht="22.05" hidden="1" customHeight="1" x14ac:dyDescent="0.2">
      <c r="A1590" s="26">
        <v>45960</v>
      </c>
      <c r="B1590" s="20" t="s">
        <v>35</v>
      </c>
      <c r="C1590" s="28">
        <v>61951</v>
      </c>
      <c r="D1590" s="156"/>
      <c r="E1590" s="250" t="s">
        <v>569</v>
      </c>
      <c r="F1590" s="22" t="s">
        <v>99</v>
      </c>
      <c r="H1590" s="23" t="s">
        <v>21</v>
      </c>
      <c r="I1590" s="23" t="s">
        <v>28</v>
      </c>
      <c r="J1590" s="161" t="s">
        <v>30</v>
      </c>
      <c r="K1590" s="29" t="s">
        <v>7638</v>
      </c>
      <c r="M1590" s="252">
        <v>129700</v>
      </c>
      <c r="N1590" s="253"/>
      <c r="O1590" s="236">
        <f t="shared" si="31"/>
        <v>1699018.0499999998</v>
      </c>
    </row>
    <row r="1591" spans="1:15" ht="22.05" hidden="1" customHeight="1" x14ac:dyDescent="0.2">
      <c r="A1591" s="26">
        <v>45960</v>
      </c>
      <c r="B1591" s="20" t="s">
        <v>35</v>
      </c>
      <c r="C1591" s="28">
        <v>655153</v>
      </c>
      <c r="D1591" s="156"/>
      <c r="E1591" s="250" t="s">
        <v>29</v>
      </c>
      <c r="F1591" s="22" t="s">
        <v>99</v>
      </c>
      <c r="H1591" s="23" t="s">
        <v>22</v>
      </c>
      <c r="I1591" s="23" t="s">
        <v>81</v>
      </c>
      <c r="J1591" s="161" t="s">
        <v>184</v>
      </c>
      <c r="K1591" s="29" t="s">
        <v>849</v>
      </c>
      <c r="M1591" s="252"/>
      <c r="N1591" s="253">
        <v>200000</v>
      </c>
      <c r="O1591" s="236">
        <f t="shared" si="31"/>
        <v>1499018.0499999998</v>
      </c>
    </row>
    <row r="1592" spans="1:15" ht="22.05" hidden="1" customHeight="1" x14ac:dyDescent="0.2">
      <c r="A1592" s="26">
        <v>45960</v>
      </c>
      <c r="B1592" s="20" t="s">
        <v>35</v>
      </c>
      <c r="C1592" s="28">
        <v>799472</v>
      </c>
      <c r="D1592" s="156" t="s">
        <v>7551</v>
      </c>
      <c r="E1592" s="250" t="s">
        <v>7552</v>
      </c>
      <c r="F1592" s="22" t="s">
        <v>99</v>
      </c>
      <c r="H1592" s="23" t="s">
        <v>22</v>
      </c>
      <c r="I1592" s="23" t="s">
        <v>55</v>
      </c>
      <c r="J1592" s="161" t="s">
        <v>70</v>
      </c>
      <c r="K1592" s="29" t="s">
        <v>2616</v>
      </c>
      <c r="M1592" s="252"/>
      <c r="N1592" s="253">
        <v>25948.799999999999</v>
      </c>
      <c r="O1592" s="236">
        <f t="shared" si="31"/>
        <v>1473069.2499999998</v>
      </c>
    </row>
    <row r="1593" spans="1:15" ht="22.05" hidden="1" customHeight="1" x14ac:dyDescent="0.2">
      <c r="A1593" s="26">
        <v>45960</v>
      </c>
      <c r="B1593" s="20" t="s">
        <v>35</v>
      </c>
      <c r="C1593" s="28">
        <v>741236</v>
      </c>
      <c r="D1593" s="156" t="s">
        <v>7553</v>
      </c>
      <c r="E1593" s="250" t="s">
        <v>7554</v>
      </c>
      <c r="F1593" s="22" t="s">
        <v>99</v>
      </c>
      <c r="H1593" s="23" t="s">
        <v>22</v>
      </c>
      <c r="I1593" s="23" t="s">
        <v>55</v>
      </c>
      <c r="J1593" s="161" t="s">
        <v>70</v>
      </c>
      <c r="K1593" s="29" t="s">
        <v>612</v>
      </c>
      <c r="M1593" s="252"/>
      <c r="N1593" s="253">
        <v>111700</v>
      </c>
      <c r="O1593" s="236">
        <f t="shared" si="31"/>
        <v>1361369.2499999998</v>
      </c>
    </row>
    <row r="1594" spans="1:15" ht="22.05" hidden="1" customHeight="1" x14ac:dyDescent="0.2">
      <c r="A1594" s="26">
        <v>45961</v>
      </c>
      <c r="B1594" s="20" t="s">
        <v>35</v>
      </c>
      <c r="C1594" s="28">
        <v>407459</v>
      </c>
      <c r="D1594" s="156"/>
      <c r="E1594" s="250" t="s">
        <v>574</v>
      </c>
      <c r="F1594" s="22" t="s">
        <v>99</v>
      </c>
      <c r="H1594" s="23" t="s">
        <v>22</v>
      </c>
      <c r="I1594" s="23" t="s">
        <v>55</v>
      </c>
      <c r="J1594" s="161" t="s">
        <v>70</v>
      </c>
      <c r="K1594" s="29" t="s">
        <v>7281</v>
      </c>
      <c r="M1594" s="252"/>
      <c r="N1594" s="253">
        <v>400000</v>
      </c>
      <c r="O1594" s="236">
        <f t="shared" si="31"/>
        <v>961369.24999999977</v>
      </c>
    </row>
    <row r="1595" spans="1:15" ht="22.05" hidden="1" customHeight="1" x14ac:dyDescent="0.2">
      <c r="A1595" s="26">
        <v>45961</v>
      </c>
      <c r="B1595" s="20" t="s">
        <v>35</v>
      </c>
      <c r="C1595" s="28">
        <v>405221</v>
      </c>
      <c r="D1595" s="156"/>
      <c r="E1595" s="250" t="s">
        <v>569</v>
      </c>
      <c r="F1595" s="22" t="s">
        <v>79</v>
      </c>
      <c r="H1595" s="23" t="s">
        <v>21</v>
      </c>
      <c r="I1595" s="23" t="s">
        <v>28</v>
      </c>
      <c r="J1595" s="161" t="s">
        <v>30</v>
      </c>
      <c r="K1595" s="29" t="s">
        <v>4001</v>
      </c>
      <c r="M1595" s="252">
        <v>22000</v>
      </c>
      <c r="N1595" s="253"/>
      <c r="O1595" s="236">
        <f t="shared" si="31"/>
        <v>983369.24999999977</v>
      </c>
    </row>
    <row r="1596" spans="1:15" ht="22.05" hidden="1" customHeight="1" x14ac:dyDescent="0.2">
      <c r="A1596" s="26">
        <v>45961</v>
      </c>
      <c r="B1596" s="20" t="s">
        <v>35</v>
      </c>
      <c r="C1596" s="28">
        <v>219206</v>
      </c>
      <c r="D1596" s="156"/>
      <c r="E1596" s="250" t="s">
        <v>569</v>
      </c>
      <c r="F1596" s="22" t="s">
        <v>79</v>
      </c>
      <c r="H1596" s="23" t="s">
        <v>21</v>
      </c>
      <c r="I1596" s="23" t="s">
        <v>28</v>
      </c>
      <c r="J1596" s="161" t="s">
        <v>30</v>
      </c>
      <c r="K1596" s="29" t="s">
        <v>6184</v>
      </c>
      <c r="M1596" s="252">
        <v>46200</v>
      </c>
      <c r="N1596" s="253"/>
      <c r="O1596" s="236">
        <f t="shared" si="31"/>
        <v>1029569.2499999998</v>
      </c>
    </row>
    <row r="1597" spans="1:15" ht="22.05" hidden="1" customHeight="1" x14ac:dyDescent="0.2">
      <c r="A1597" s="26">
        <v>45961</v>
      </c>
      <c r="B1597" s="20" t="s">
        <v>35</v>
      </c>
      <c r="C1597" s="28">
        <v>1386588</v>
      </c>
      <c r="D1597" s="156"/>
      <c r="E1597" s="250" t="s">
        <v>569</v>
      </c>
      <c r="F1597" s="22" t="s">
        <v>99</v>
      </c>
      <c r="H1597" s="23" t="s">
        <v>21</v>
      </c>
      <c r="I1597" s="23" t="s">
        <v>28</v>
      </c>
      <c r="J1597" s="161" t="s">
        <v>30</v>
      </c>
      <c r="K1597" s="29" t="s">
        <v>6191</v>
      </c>
      <c r="M1597" s="252">
        <v>100000</v>
      </c>
      <c r="N1597" s="253"/>
      <c r="O1597" s="236">
        <f t="shared" si="31"/>
        <v>1129569.2499999998</v>
      </c>
    </row>
    <row r="1598" spans="1:15" ht="22.05" hidden="1" customHeight="1" thickBot="1" x14ac:dyDescent="0.25">
      <c r="A1598" s="374">
        <v>45961</v>
      </c>
      <c r="B1598" s="47" t="s">
        <v>35</v>
      </c>
      <c r="C1598" s="69">
        <v>749734</v>
      </c>
      <c r="D1598" s="427" t="s">
        <v>7555</v>
      </c>
      <c r="E1598" s="513" t="s">
        <v>5579</v>
      </c>
      <c r="F1598" s="48" t="s">
        <v>99</v>
      </c>
      <c r="G1598" s="69"/>
      <c r="H1598" s="368" t="s">
        <v>22</v>
      </c>
      <c r="I1598" s="368" t="s">
        <v>55</v>
      </c>
      <c r="J1598" s="369" t="s">
        <v>73</v>
      </c>
      <c r="K1598" s="514" t="s">
        <v>5530</v>
      </c>
      <c r="L1598" s="89"/>
      <c r="M1598" s="447"/>
      <c r="N1598" s="448">
        <v>47068.75</v>
      </c>
      <c r="O1598" s="515">
        <f t="shared" si="31"/>
        <v>1082500.4999999998</v>
      </c>
    </row>
    <row r="1599" spans="1:15" ht="22.05" hidden="1" customHeight="1" x14ac:dyDescent="0.2">
      <c r="A1599" s="26">
        <v>45964</v>
      </c>
      <c r="B1599" s="20" t="s">
        <v>35</v>
      </c>
      <c r="C1599" s="28">
        <v>572067</v>
      </c>
      <c r="D1599" s="156" t="s">
        <v>7556</v>
      </c>
      <c r="E1599" s="250" t="s">
        <v>7557</v>
      </c>
      <c r="F1599" s="22" t="s">
        <v>99</v>
      </c>
      <c r="H1599" s="23" t="s">
        <v>22</v>
      </c>
      <c r="I1599" s="23" t="s">
        <v>103</v>
      </c>
      <c r="J1599" s="161" t="s">
        <v>93</v>
      </c>
      <c r="K1599" s="29" t="s">
        <v>1766</v>
      </c>
      <c r="M1599" s="252"/>
      <c r="N1599" s="253">
        <v>11983</v>
      </c>
      <c r="O1599" s="236">
        <f t="shared" si="31"/>
        <v>1070517.4999999998</v>
      </c>
    </row>
    <row r="1600" spans="1:15" ht="22.05" hidden="1" customHeight="1" x14ac:dyDescent="0.2">
      <c r="A1600" s="26">
        <v>45964</v>
      </c>
      <c r="B1600" s="20" t="s">
        <v>35</v>
      </c>
      <c r="C1600" s="28">
        <v>579245</v>
      </c>
      <c r="D1600" s="156"/>
      <c r="E1600" s="250" t="s">
        <v>3314</v>
      </c>
      <c r="F1600" s="22" t="s">
        <v>99</v>
      </c>
      <c r="H1600" s="23" t="s">
        <v>22</v>
      </c>
      <c r="I1600" s="23" t="s">
        <v>103</v>
      </c>
      <c r="J1600" s="161" t="s">
        <v>93</v>
      </c>
      <c r="K1600" s="29" t="s">
        <v>627</v>
      </c>
      <c r="M1600" s="252"/>
      <c r="N1600" s="253">
        <v>4400</v>
      </c>
      <c r="O1600" s="236">
        <f t="shared" si="31"/>
        <v>1066117.4999999998</v>
      </c>
    </row>
    <row r="1601" spans="1:15" ht="22.05" hidden="1" customHeight="1" x14ac:dyDescent="0.2">
      <c r="A1601" s="26">
        <v>45964</v>
      </c>
      <c r="B1601" s="20" t="s">
        <v>35</v>
      </c>
      <c r="C1601" s="28">
        <v>586928</v>
      </c>
      <c r="D1601" s="156"/>
      <c r="E1601" s="250" t="s">
        <v>6106</v>
      </c>
      <c r="F1601" s="22" t="s">
        <v>99</v>
      </c>
      <c r="H1601" s="23" t="s">
        <v>22</v>
      </c>
      <c r="I1601" s="23" t="s">
        <v>55</v>
      </c>
      <c r="J1601" s="161" t="s">
        <v>70</v>
      </c>
      <c r="K1601" s="29" t="s">
        <v>1112</v>
      </c>
      <c r="M1601" s="252"/>
      <c r="N1601" s="253">
        <v>9520</v>
      </c>
      <c r="O1601" s="236">
        <f t="shared" si="31"/>
        <v>1056597.4999999998</v>
      </c>
    </row>
    <row r="1602" spans="1:15" ht="22.05" hidden="1" customHeight="1" x14ac:dyDescent="0.2">
      <c r="A1602" s="26">
        <v>45964</v>
      </c>
      <c r="B1602" s="20" t="s">
        <v>35</v>
      </c>
      <c r="C1602" s="28">
        <v>3343421</v>
      </c>
      <c r="D1602" s="156"/>
      <c r="E1602" s="250" t="s">
        <v>569</v>
      </c>
      <c r="F1602" s="22" t="s">
        <v>99</v>
      </c>
      <c r="H1602" s="23" t="s">
        <v>21</v>
      </c>
      <c r="I1602" s="23" t="s">
        <v>28</v>
      </c>
      <c r="J1602" s="161" t="s">
        <v>30</v>
      </c>
      <c r="K1602" s="29" t="s">
        <v>7286</v>
      </c>
      <c r="M1602" s="252">
        <v>40200</v>
      </c>
      <c r="N1602" s="253"/>
      <c r="O1602" s="236">
        <f t="shared" si="31"/>
        <v>1096797.4999999998</v>
      </c>
    </row>
    <row r="1603" spans="1:15" ht="22.05" hidden="1" customHeight="1" x14ac:dyDescent="0.2">
      <c r="A1603" s="26">
        <v>45964</v>
      </c>
      <c r="B1603" s="20" t="s">
        <v>35</v>
      </c>
      <c r="C1603" s="28">
        <v>737475</v>
      </c>
      <c r="D1603" s="156"/>
      <c r="E1603" s="250" t="s">
        <v>7558</v>
      </c>
      <c r="F1603" s="22" t="s">
        <v>99</v>
      </c>
      <c r="H1603" s="23" t="s">
        <v>22</v>
      </c>
      <c r="I1603" s="23" t="s">
        <v>81</v>
      </c>
      <c r="J1603" s="161" t="s">
        <v>177</v>
      </c>
      <c r="K1603" s="29" t="s">
        <v>613</v>
      </c>
      <c r="M1603" s="252"/>
      <c r="N1603" s="597">
        <v>43000</v>
      </c>
      <c r="O1603" s="236">
        <f t="shared" si="31"/>
        <v>1053797.4999999998</v>
      </c>
    </row>
    <row r="1604" spans="1:15" ht="22.05" hidden="1" customHeight="1" x14ac:dyDescent="0.2">
      <c r="A1604" s="26">
        <v>45964</v>
      </c>
      <c r="B1604" s="20" t="s">
        <v>35</v>
      </c>
      <c r="C1604" s="28"/>
      <c r="D1604" s="156"/>
      <c r="E1604" s="250" t="s">
        <v>1044</v>
      </c>
      <c r="F1604" s="22" t="s">
        <v>7628</v>
      </c>
      <c r="H1604" s="23" t="s">
        <v>22</v>
      </c>
      <c r="I1604" s="23" t="s">
        <v>81</v>
      </c>
      <c r="J1604" s="161" t="s">
        <v>33</v>
      </c>
      <c r="K1604" s="29" t="s">
        <v>621</v>
      </c>
      <c r="M1604" s="252"/>
      <c r="N1604" s="253">
        <v>50000</v>
      </c>
      <c r="O1604" s="236">
        <f t="shared" si="31"/>
        <v>1003797.4999999998</v>
      </c>
    </row>
    <row r="1605" spans="1:15" ht="22.05" hidden="1" customHeight="1" x14ac:dyDescent="0.2">
      <c r="A1605" s="26">
        <v>45965</v>
      </c>
      <c r="B1605" s="20" t="s">
        <v>35</v>
      </c>
      <c r="C1605" s="28">
        <v>815853</v>
      </c>
      <c r="D1605" s="156"/>
      <c r="E1605" s="250" t="s">
        <v>569</v>
      </c>
      <c r="F1605" s="22" t="s">
        <v>99</v>
      </c>
      <c r="H1605" s="23" t="s">
        <v>21</v>
      </c>
      <c r="I1605" s="23" t="s">
        <v>28</v>
      </c>
      <c r="J1605" s="161" t="s">
        <v>30</v>
      </c>
      <c r="K1605" s="29" t="s">
        <v>7639</v>
      </c>
      <c r="M1605" s="252">
        <v>78700</v>
      </c>
      <c r="N1605" s="253"/>
      <c r="O1605" s="236">
        <f t="shared" si="31"/>
        <v>1082497.4999999998</v>
      </c>
    </row>
    <row r="1606" spans="1:15" ht="22.05" hidden="1" customHeight="1" x14ac:dyDescent="0.2">
      <c r="A1606" s="26">
        <v>45965</v>
      </c>
      <c r="B1606" s="20" t="s">
        <v>35</v>
      </c>
      <c r="C1606" s="28">
        <v>781998</v>
      </c>
      <c r="D1606" s="156"/>
      <c r="E1606" s="250" t="s">
        <v>569</v>
      </c>
      <c r="F1606" s="22" t="s">
        <v>99</v>
      </c>
      <c r="H1606" s="23" t="s">
        <v>21</v>
      </c>
      <c r="I1606" s="23" t="s">
        <v>28</v>
      </c>
      <c r="J1606" s="161" t="s">
        <v>30</v>
      </c>
      <c r="K1606" s="29" t="s">
        <v>7640</v>
      </c>
      <c r="M1606" s="252">
        <v>60000</v>
      </c>
      <c r="N1606" s="253"/>
      <c r="O1606" s="236">
        <f t="shared" si="31"/>
        <v>1142497.4999999998</v>
      </c>
    </row>
    <row r="1607" spans="1:15" ht="22.05" hidden="1" customHeight="1" x14ac:dyDescent="0.2">
      <c r="A1607" s="26">
        <v>45965</v>
      </c>
      <c r="B1607" s="20" t="s">
        <v>35</v>
      </c>
      <c r="C1607" s="28">
        <v>863390</v>
      </c>
      <c r="D1607" s="156"/>
      <c r="E1607" s="250" t="s">
        <v>569</v>
      </c>
      <c r="F1607" s="22" t="s">
        <v>99</v>
      </c>
      <c r="H1607" s="23" t="s">
        <v>21</v>
      </c>
      <c r="I1607" s="23" t="s">
        <v>28</v>
      </c>
      <c r="J1607" s="161" t="s">
        <v>30</v>
      </c>
      <c r="K1607" s="29" t="s">
        <v>7641</v>
      </c>
      <c r="M1607" s="252">
        <v>50000</v>
      </c>
      <c r="N1607" s="253"/>
      <c r="O1607" s="236">
        <f t="shared" si="31"/>
        <v>1192497.4999999998</v>
      </c>
    </row>
    <row r="1608" spans="1:15" ht="22.05" hidden="1" customHeight="1" x14ac:dyDescent="0.2">
      <c r="A1608" s="26">
        <v>45965</v>
      </c>
      <c r="B1608" s="20" t="s">
        <v>35</v>
      </c>
      <c r="C1608" s="28">
        <v>877895</v>
      </c>
      <c r="D1608" s="156"/>
      <c r="E1608" s="250" t="s">
        <v>569</v>
      </c>
      <c r="F1608" s="22" t="s">
        <v>99</v>
      </c>
      <c r="H1608" s="23" t="s">
        <v>21</v>
      </c>
      <c r="I1608" s="23" t="s">
        <v>28</v>
      </c>
      <c r="J1608" s="161" t="s">
        <v>30</v>
      </c>
      <c r="K1608" s="29" t="s">
        <v>7641</v>
      </c>
      <c r="M1608" s="252">
        <v>20000</v>
      </c>
      <c r="N1608" s="253"/>
      <c r="O1608" s="236">
        <f t="shared" si="31"/>
        <v>1212497.4999999998</v>
      </c>
    </row>
    <row r="1609" spans="1:15" ht="22.05" hidden="1" customHeight="1" x14ac:dyDescent="0.2">
      <c r="A1609" s="26">
        <v>45965</v>
      </c>
      <c r="B1609" s="20" t="s">
        <v>35</v>
      </c>
      <c r="C1609" s="28">
        <v>143016</v>
      </c>
      <c r="D1609" s="156"/>
      <c r="E1609" s="250" t="s">
        <v>569</v>
      </c>
      <c r="F1609" s="22" t="s">
        <v>79</v>
      </c>
      <c r="H1609" s="23" t="s">
        <v>21</v>
      </c>
      <c r="I1609" s="23" t="s">
        <v>28</v>
      </c>
      <c r="J1609" s="161" t="s">
        <v>30</v>
      </c>
      <c r="K1609" s="29" t="s">
        <v>7642</v>
      </c>
      <c r="M1609" s="252">
        <v>92000</v>
      </c>
      <c r="N1609" s="253"/>
      <c r="O1609" s="236">
        <f t="shared" si="31"/>
        <v>1304497.4999999998</v>
      </c>
    </row>
    <row r="1610" spans="1:15" ht="22.05" hidden="1" customHeight="1" x14ac:dyDescent="0.2">
      <c r="A1610" s="26">
        <v>45965</v>
      </c>
      <c r="B1610" s="20" t="s">
        <v>35</v>
      </c>
      <c r="C1610" s="28">
        <v>542869</v>
      </c>
      <c r="D1610" s="156" t="s">
        <v>7559</v>
      </c>
      <c r="E1610" s="250" t="s">
        <v>7560</v>
      </c>
      <c r="F1610" s="22" t="s">
        <v>99</v>
      </c>
      <c r="H1610" s="23" t="s">
        <v>22</v>
      </c>
      <c r="I1610" s="23" t="s">
        <v>55</v>
      </c>
      <c r="J1610" s="161" t="s">
        <v>70</v>
      </c>
      <c r="K1610" s="29" t="s">
        <v>625</v>
      </c>
      <c r="M1610" s="252"/>
      <c r="N1610" s="253">
        <v>66795</v>
      </c>
      <c r="O1610" s="236">
        <f t="shared" si="31"/>
        <v>1237702.4999999998</v>
      </c>
    </row>
    <row r="1611" spans="1:15" ht="22.05" hidden="1" customHeight="1" x14ac:dyDescent="0.2">
      <c r="A1611" s="26">
        <v>45965</v>
      </c>
      <c r="B1611" s="20" t="s">
        <v>35</v>
      </c>
      <c r="C1611" s="28">
        <v>542871</v>
      </c>
      <c r="D1611" s="156" t="s">
        <v>7559</v>
      </c>
      <c r="E1611" s="250" t="s">
        <v>7561</v>
      </c>
      <c r="F1611" s="22" t="s">
        <v>99</v>
      </c>
      <c r="H1611" s="23" t="s">
        <v>22</v>
      </c>
      <c r="I1611" s="23" t="s">
        <v>55</v>
      </c>
      <c r="J1611" s="161" t="s">
        <v>70</v>
      </c>
      <c r="K1611" s="29" t="s">
        <v>851</v>
      </c>
      <c r="M1611" s="252"/>
      <c r="N1611" s="253">
        <v>22200</v>
      </c>
      <c r="O1611" s="236">
        <f t="shared" si="31"/>
        <v>1215502.4999999998</v>
      </c>
    </row>
    <row r="1612" spans="1:15" ht="22.05" hidden="1" customHeight="1" x14ac:dyDescent="0.2">
      <c r="A1612" s="26">
        <v>45965</v>
      </c>
      <c r="B1612" s="20" t="s">
        <v>35</v>
      </c>
      <c r="C1612" s="28">
        <v>628309</v>
      </c>
      <c r="D1612" s="156"/>
      <c r="E1612" s="250" t="s">
        <v>578</v>
      </c>
      <c r="F1612" s="22" t="s">
        <v>99</v>
      </c>
      <c r="H1612" s="23" t="s">
        <v>22</v>
      </c>
      <c r="I1612" s="23" t="s">
        <v>81</v>
      </c>
      <c r="J1612" s="161" t="s">
        <v>168</v>
      </c>
      <c r="K1612" s="29" t="s">
        <v>622</v>
      </c>
      <c r="M1612" s="252"/>
      <c r="N1612" s="597">
        <v>360000</v>
      </c>
      <c r="O1612" s="236">
        <f t="shared" si="31"/>
        <v>855502.49999999977</v>
      </c>
    </row>
    <row r="1613" spans="1:15" ht="22.05" hidden="1" customHeight="1" x14ac:dyDescent="0.2">
      <c r="A1613" s="26">
        <v>45966</v>
      </c>
      <c r="B1613" s="20" t="s">
        <v>35</v>
      </c>
      <c r="C1613" s="28">
        <v>404594</v>
      </c>
      <c r="D1613" s="156"/>
      <c r="E1613" s="250" t="s">
        <v>3362</v>
      </c>
      <c r="F1613" s="22" t="s">
        <v>99</v>
      </c>
      <c r="H1613" s="23" t="s">
        <v>22</v>
      </c>
      <c r="I1613" s="23" t="s">
        <v>103</v>
      </c>
      <c r="J1613" s="161" t="s">
        <v>93</v>
      </c>
      <c r="K1613" s="29" t="s">
        <v>627</v>
      </c>
      <c r="M1613" s="252"/>
      <c r="N1613" s="253">
        <v>1730</v>
      </c>
      <c r="O1613" s="236">
        <f t="shared" si="31"/>
        <v>853772.49999999977</v>
      </c>
    </row>
    <row r="1614" spans="1:15" ht="22.05" hidden="1" customHeight="1" x14ac:dyDescent="0.2">
      <c r="A1614" s="26">
        <v>45966</v>
      </c>
      <c r="B1614" s="20" t="s">
        <v>35</v>
      </c>
      <c r="C1614" s="28">
        <v>1369518</v>
      </c>
      <c r="D1614" s="156"/>
      <c r="E1614" s="250" t="s">
        <v>569</v>
      </c>
      <c r="F1614" s="22" t="s">
        <v>99</v>
      </c>
      <c r="H1614" s="23" t="s">
        <v>21</v>
      </c>
      <c r="I1614" s="23" t="s">
        <v>28</v>
      </c>
      <c r="J1614" s="161" t="s">
        <v>30</v>
      </c>
      <c r="K1614" s="29" t="s">
        <v>7643</v>
      </c>
      <c r="M1614" s="252">
        <v>20000</v>
      </c>
      <c r="N1614" s="253"/>
      <c r="O1614" s="236">
        <f t="shared" si="31"/>
        <v>873772.49999999977</v>
      </c>
    </row>
    <row r="1615" spans="1:15" ht="22.05" hidden="1" customHeight="1" x14ac:dyDescent="0.2">
      <c r="A1615" s="26">
        <v>45967</v>
      </c>
      <c r="B1615" s="20" t="s">
        <v>35</v>
      </c>
      <c r="C1615" s="28">
        <v>139295</v>
      </c>
      <c r="D1615" s="156"/>
      <c r="E1615" s="250" t="s">
        <v>569</v>
      </c>
      <c r="F1615" s="22" t="s">
        <v>79</v>
      </c>
      <c r="H1615" s="23" t="s">
        <v>21</v>
      </c>
      <c r="I1615" s="23" t="s">
        <v>28</v>
      </c>
      <c r="J1615" s="161" t="s">
        <v>30</v>
      </c>
      <c r="K1615" s="29" t="s">
        <v>7274</v>
      </c>
      <c r="M1615" s="252">
        <v>215924</v>
      </c>
      <c r="N1615" s="253"/>
      <c r="O1615" s="236">
        <f t="shared" si="31"/>
        <v>1089696.4999999998</v>
      </c>
    </row>
    <row r="1616" spans="1:15" ht="22.05" hidden="1" customHeight="1" x14ac:dyDescent="0.2">
      <c r="A1616" s="26">
        <v>45967</v>
      </c>
      <c r="B1616" s="20" t="s">
        <v>35</v>
      </c>
      <c r="C1616" s="28">
        <v>175858</v>
      </c>
      <c r="D1616" s="156"/>
      <c r="E1616" s="250" t="s">
        <v>577</v>
      </c>
      <c r="F1616" s="22" t="s">
        <v>99</v>
      </c>
      <c r="H1616" s="23" t="s">
        <v>22</v>
      </c>
      <c r="I1616" s="23" t="s">
        <v>81</v>
      </c>
      <c r="J1616" s="161" t="s">
        <v>176</v>
      </c>
      <c r="K1616" s="29" t="s">
        <v>846</v>
      </c>
      <c r="M1616" s="252"/>
      <c r="N1616" s="253">
        <v>365000</v>
      </c>
      <c r="O1616" s="236">
        <f t="shared" si="31"/>
        <v>724696.49999999977</v>
      </c>
    </row>
    <row r="1617" spans="1:15" ht="22.05" hidden="1" customHeight="1" x14ac:dyDescent="0.2">
      <c r="A1617" s="26">
        <v>45967</v>
      </c>
      <c r="B1617" s="20" t="s">
        <v>35</v>
      </c>
      <c r="C1617" s="28">
        <v>219930</v>
      </c>
      <c r="D1617" s="156"/>
      <c r="E1617" s="250" t="s">
        <v>577</v>
      </c>
      <c r="F1617" s="22" t="s">
        <v>99</v>
      </c>
      <c r="H1617" s="23" t="s">
        <v>22</v>
      </c>
      <c r="I1617" s="23" t="s">
        <v>81</v>
      </c>
      <c r="J1617" s="161" t="s">
        <v>171</v>
      </c>
      <c r="K1617" s="29" t="s">
        <v>621</v>
      </c>
      <c r="M1617" s="252"/>
      <c r="N1617" s="597">
        <v>20000</v>
      </c>
      <c r="O1617" s="236">
        <f t="shared" si="31"/>
        <v>704696.49999999977</v>
      </c>
    </row>
    <row r="1618" spans="1:15" ht="22.05" hidden="1" customHeight="1" x14ac:dyDescent="0.2">
      <c r="A1618" s="26">
        <v>45967</v>
      </c>
      <c r="B1618" s="20" t="s">
        <v>35</v>
      </c>
      <c r="C1618" s="28">
        <v>923550</v>
      </c>
      <c r="D1618" s="156" t="s">
        <v>7562</v>
      </c>
      <c r="E1618" s="250" t="s">
        <v>1044</v>
      </c>
      <c r="F1618" s="22" t="s">
        <v>7629</v>
      </c>
      <c r="H1618" s="23" t="s">
        <v>22</v>
      </c>
      <c r="I1618" s="23" t="s">
        <v>81</v>
      </c>
      <c r="J1618" s="161" t="s">
        <v>33</v>
      </c>
      <c r="K1618" s="29" t="s">
        <v>621</v>
      </c>
      <c r="M1618" s="252"/>
      <c r="N1618" s="253">
        <v>82521.33</v>
      </c>
      <c r="O1618" s="236">
        <f t="shared" si="31"/>
        <v>622175.16999999981</v>
      </c>
    </row>
    <row r="1619" spans="1:15" ht="22.05" hidden="1" customHeight="1" x14ac:dyDescent="0.2">
      <c r="A1619" s="26">
        <v>45967</v>
      </c>
      <c r="B1619" s="20" t="s">
        <v>35</v>
      </c>
      <c r="C1619" s="28">
        <v>923682</v>
      </c>
      <c r="D1619" s="156" t="s">
        <v>6168</v>
      </c>
      <c r="E1619" s="250" t="s">
        <v>1044</v>
      </c>
      <c r="F1619" s="22" t="s">
        <v>7630</v>
      </c>
      <c r="H1619" s="23" t="s">
        <v>22</v>
      </c>
      <c r="I1619" s="23" t="s">
        <v>81</v>
      </c>
      <c r="J1619" s="161" t="s">
        <v>33</v>
      </c>
      <c r="K1619" s="29" t="s">
        <v>621</v>
      </c>
      <c r="M1619" s="252"/>
      <c r="N1619" s="253">
        <v>24702.94</v>
      </c>
      <c r="O1619" s="236">
        <f t="shared" si="31"/>
        <v>597472.22999999986</v>
      </c>
    </row>
    <row r="1620" spans="1:15" ht="22.05" hidden="1" customHeight="1" x14ac:dyDescent="0.2">
      <c r="A1620" s="26">
        <v>45967</v>
      </c>
      <c r="B1620" s="20" t="s">
        <v>35</v>
      </c>
      <c r="C1620" s="28">
        <v>923628</v>
      </c>
      <c r="D1620" s="156" t="s">
        <v>7563</v>
      </c>
      <c r="E1620" s="250" t="s">
        <v>1044</v>
      </c>
      <c r="F1620" s="22" t="s">
        <v>7631</v>
      </c>
      <c r="H1620" s="23" t="s">
        <v>22</v>
      </c>
      <c r="I1620" s="23" t="s">
        <v>81</v>
      </c>
      <c r="J1620" s="161" t="s">
        <v>33</v>
      </c>
      <c r="K1620" s="29" t="s">
        <v>7276</v>
      </c>
      <c r="M1620" s="252"/>
      <c r="N1620" s="253">
        <v>29129.49</v>
      </c>
      <c r="O1620" s="236">
        <f t="shared" si="31"/>
        <v>568342.73999999987</v>
      </c>
    </row>
    <row r="1621" spans="1:15" ht="22.05" hidden="1" customHeight="1" x14ac:dyDescent="0.2">
      <c r="A1621" s="26">
        <v>45967</v>
      </c>
      <c r="B1621" s="20" t="s">
        <v>35</v>
      </c>
      <c r="C1621" s="28">
        <v>310528</v>
      </c>
      <c r="D1621" s="156"/>
      <c r="E1621" s="250" t="s">
        <v>29</v>
      </c>
      <c r="F1621" s="22" t="s">
        <v>99</v>
      </c>
      <c r="H1621" s="23" t="s">
        <v>22</v>
      </c>
      <c r="I1621" s="23" t="s">
        <v>81</v>
      </c>
      <c r="J1621" s="161" t="s">
        <v>183</v>
      </c>
      <c r="K1621" s="29" t="s">
        <v>628</v>
      </c>
      <c r="M1621" s="252"/>
      <c r="N1621" s="253">
        <v>1000</v>
      </c>
      <c r="O1621" s="236">
        <f t="shared" si="31"/>
        <v>567342.73999999987</v>
      </c>
    </row>
    <row r="1622" spans="1:15" ht="22.05" hidden="1" customHeight="1" x14ac:dyDescent="0.2">
      <c r="A1622" s="26">
        <v>45967</v>
      </c>
      <c r="B1622" s="20" t="s">
        <v>35</v>
      </c>
      <c r="C1622" s="28">
        <v>310529</v>
      </c>
      <c r="D1622" s="156"/>
      <c r="E1622" s="250" t="s">
        <v>29</v>
      </c>
      <c r="F1622" s="22" t="s">
        <v>99</v>
      </c>
      <c r="H1622" s="23" t="s">
        <v>22</v>
      </c>
      <c r="I1622" s="23" t="s">
        <v>81</v>
      </c>
      <c r="J1622" s="161" t="s">
        <v>181</v>
      </c>
      <c r="K1622" s="29" t="s">
        <v>848</v>
      </c>
      <c r="M1622" s="252"/>
      <c r="N1622" s="253">
        <v>1000</v>
      </c>
      <c r="O1622" s="236">
        <f t="shared" si="31"/>
        <v>566342.73999999987</v>
      </c>
    </row>
    <row r="1623" spans="1:15" ht="22.05" hidden="1" customHeight="1" x14ac:dyDescent="0.2">
      <c r="A1623" s="26">
        <v>45967</v>
      </c>
      <c r="B1623" s="20" t="s">
        <v>35</v>
      </c>
      <c r="C1623" s="28">
        <v>1511165</v>
      </c>
      <c r="D1623" s="156"/>
      <c r="E1623" s="250" t="s">
        <v>569</v>
      </c>
      <c r="F1623" s="22" t="s">
        <v>99</v>
      </c>
      <c r="H1623" s="23" t="s">
        <v>21</v>
      </c>
      <c r="I1623" s="23" t="s">
        <v>28</v>
      </c>
      <c r="J1623" s="161" t="s">
        <v>30</v>
      </c>
      <c r="K1623" s="29" t="s">
        <v>7643</v>
      </c>
      <c r="M1623" s="252">
        <v>20000</v>
      </c>
      <c r="N1623" s="253"/>
      <c r="O1623" s="236">
        <f t="shared" si="31"/>
        <v>586342.73999999987</v>
      </c>
    </row>
    <row r="1624" spans="1:15" ht="22.05" hidden="1" customHeight="1" x14ac:dyDescent="0.2">
      <c r="A1624" s="26">
        <v>45968</v>
      </c>
      <c r="B1624" s="20" t="s">
        <v>35</v>
      </c>
      <c r="C1624" s="28">
        <v>190966</v>
      </c>
      <c r="D1624" s="156"/>
      <c r="E1624" s="250" t="s">
        <v>7564</v>
      </c>
      <c r="F1624" s="22" t="s">
        <v>99</v>
      </c>
      <c r="H1624" s="23" t="s">
        <v>22</v>
      </c>
      <c r="I1624" s="23" t="s">
        <v>103</v>
      </c>
      <c r="J1624" s="161" t="s">
        <v>93</v>
      </c>
      <c r="K1624" s="29" t="s">
        <v>1112</v>
      </c>
      <c r="M1624" s="252"/>
      <c r="N1624" s="253">
        <v>2440</v>
      </c>
      <c r="O1624" s="236">
        <f t="shared" si="31"/>
        <v>583902.73999999987</v>
      </c>
    </row>
    <row r="1625" spans="1:15" ht="22.05" hidden="1" customHeight="1" x14ac:dyDescent="0.2">
      <c r="A1625" s="26">
        <v>45968</v>
      </c>
      <c r="B1625" s="20" t="s">
        <v>35</v>
      </c>
      <c r="C1625" s="28">
        <v>789587</v>
      </c>
      <c r="D1625" s="156"/>
      <c r="E1625" s="250" t="s">
        <v>569</v>
      </c>
      <c r="F1625" s="22" t="s">
        <v>99</v>
      </c>
      <c r="H1625" s="23" t="s">
        <v>21</v>
      </c>
      <c r="I1625" s="23" t="s">
        <v>28</v>
      </c>
      <c r="J1625" s="161" t="s">
        <v>30</v>
      </c>
      <c r="K1625" s="29" t="s">
        <v>3988</v>
      </c>
      <c r="M1625" s="252">
        <v>261620</v>
      </c>
      <c r="N1625" s="253"/>
      <c r="O1625" s="236">
        <f t="shared" si="31"/>
        <v>845522.73999999987</v>
      </c>
    </row>
    <row r="1626" spans="1:15" ht="22.05" hidden="1" customHeight="1" x14ac:dyDescent="0.2">
      <c r="A1626" s="26">
        <v>45968</v>
      </c>
      <c r="B1626" s="20" t="s">
        <v>35</v>
      </c>
      <c r="C1626" s="28">
        <v>393487</v>
      </c>
      <c r="D1626" s="156"/>
      <c r="E1626" s="250" t="s">
        <v>7565</v>
      </c>
      <c r="F1626" s="22" t="s">
        <v>99</v>
      </c>
      <c r="H1626" s="23" t="s">
        <v>22</v>
      </c>
      <c r="I1626" s="23" t="s">
        <v>103</v>
      </c>
      <c r="J1626" s="161" t="s">
        <v>93</v>
      </c>
      <c r="K1626" s="29" t="s">
        <v>627</v>
      </c>
      <c r="M1626" s="252"/>
      <c r="N1626" s="253">
        <v>2800</v>
      </c>
      <c r="O1626" s="236">
        <f t="shared" si="31"/>
        <v>842722.73999999987</v>
      </c>
    </row>
    <row r="1627" spans="1:15" ht="22.05" hidden="1" customHeight="1" x14ac:dyDescent="0.2">
      <c r="A1627" s="26">
        <v>45968</v>
      </c>
      <c r="B1627" s="20" t="s">
        <v>35</v>
      </c>
      <c r="C1627" s="28">
        <v>478258</v>
      </c>
      <c r="D1627" s="156"/>
      <c r="E1627" s="250" t="s">
        <v>577</v>
      </c>
      <c r="F1627" s="22" t="s">
        <v>99</v>
      </c>
      <c r="H1627" s="23" t="s">
        <v>22</v>
      </c>
      <c r="I1627" s="23" t="s">
        <v>81</v>
      </c>
      <c r="J1627" s="161" t="s">
        <v>171</v>
      </c>
      <c r="K1627" s="29" t="s">
        <v>621</v>
      </c>
      <c r="M1627" s="252"/>
      <c r="N1627" s="597">
        <v>52500</v>
      </c>
      <c r="O1627" s="236">
        <f t="shared" si="31"/>
        <v>790222.73999999987</v>
      </c>
    </row>
    <row r="1628" spans="1:15" ht="22.05" hidden="1" customHeight="1" x14ac:dyDescent="0.2">
      <c r="A1628" s="26">
        <v>45968</v>
      </c>
      <c r="B1628" s="20" t="s">
        <v>35</v>
      </c>
      <c r="C1628" s="28">
        <v>478260</v>
      </c>
      <c r="D1628" s="156"/>
      <c r="E1628" s="250" t="s">
        <v>577</v>
      </c>
      <c r="F1628" s="22" t="s">
        <v>99</v>
      </c>
      <c r="H1628" s="23" t="s">
        <v>22</v>
      </c>
      <c r="I1628" s="23" t="s">
        <v>81</v>
      </c>
      <c r="J1628" s="161" t="s">
        <v>177</v>
      </c>
      <c r="K1628" s="29" t="s">
        <v>6189</v>
      </c>
      <c r="M1628" s="252"/>
      <c r="N1628" s="597">
        <v>100500</v>
      </c>
      <c r="O1628" s="236">
        <f t="shared" si="31"/>
        <v>689722.73999999987</v>
      </c>
    </row>
    <row r="1629" spans="1:15" ht="22.05" hidden="1" customHeight="1" x14ac:dyDescent="0.2">
      <c r="A1629" s="26">
        <v>45968</v>
      </c>
      <c r="B1629" s="20" t="s">
        <v>35</v>
      </c>
      <c r="C1629" s="28"/>
      <c r="D1629" s="156"/>
      <c r="E1629" s="250" t="s">
        <v>1044</v>
      </c>
      <c r="F1629" s="22" t="s">
        <v>7632</v>
      </c>
      <c r="H1629" s="23" t="s">
        <v>22</v>
      </c>
      <c r="I1629" s="23" t="s">
        <v>81</v>
      </c>
      <c r="J1629" s="161" t="s">
        <v>33</v>
      </c>
      <c r="K1629" s="29" t="s">
        <v>621</v>
      </c>
      <c r="M1629" s="252"/>
      <c r="N1629" s="253">
        <v>50000</v>
      </c>
      <c r="O1629" s="236">
        <f t="shared" si="31"/>
        <v>639722.73999999987</v>
      </c>
    </row>
    <row r="1630" spans="1:15" ht="22.05" hidden="1" customHeight="1" x14ac:dyDescent="0.2">
      <c r="A1630" s="26">
        <v>45969</v>
      </c>
      <c r="B1630" s="20" t="s">
        <v>35</v>
      </c>
      <c r="C1630" s="28">
        <v>376003</v>
      </c>
      <c r="D1630" s="156" t="s">
        <v>7566</v>
      </c>
      <c r="E1630" s="250" t="s">
        <v>5579</v>
      </c>
      <c r="F1630" s="22" t="s">
        <v>99</v>
      </c>
      <c r="H1630" s="23" t="s">
        <v>22</v>
      </c>
      <c r="I1630" s="23" t="s">
        <v>55</v>
      </c>
      <c r="J1630" s="161" t="s">
        <v>73</v>
      </c>
      <c r="K1630" s="29" t="s">
        <v>5530</v>
      </c>
      <c r="M1630" s="252"/>
      <c r="N1630" s="253">
        <v>40000</v>
      </c>
      <c r="O1630" s="236">
        <f t="shared" si="31"/>
        <v>599722.73999999987</v>
      </c>
    </row>
    <row r="1631" spans="1:15" ht="22.05" hidden="1" customHeight="1" x14ac:dyDescent="0.2">
      <c r="A1631" s="26">
        <v>45969</v>
      </c>
      <c r="B1631" s="20" t="s">
        <v>35</v>
      </c>
      <c r="C1631" s="28">
        <v>380580</v>
      </c>
      <c r="D1631" s="156"/>
      <c r="E1631" s="250" t="s">
        <v>7567</v>
      </c>
      <c r="F1631" s="22" t="s">
        <v>99</v>
      </c>
      <c r="H1631" s="23" t="s">
        <v>22</v>
      </c>
      <c r="I1631" s="23" t="s">
        <v>103</v>
      </c>
      <c r="J1631" s="161" t="s">
        <v>93</v>
      </c>
      <c r="K1631" s="29" t="s">
        <v>627</v>
      </c>
      <c r="M1631" s="252"/>
      <c r="N1631" s="253">
        <v>3054</v>
      </c>
      <c r="O1631" s="236">
        <f t="shared" si="31"/>
        <v>596668.73999999987</v>
      </c>
    </row>
    <row r="1632" spans="1:15" ht="22.05" hidden="1" customHeight="1" x14ac:dyDescent="0.2">
      <c r="A1632" s="26">
        <v>45969</v>
      </c>
      <c r="B1632" s="20" t="s">
        <v>35</v>
      </c>
      <c r="C1632" s="28">
        <v>425361</v>
      </c>
      <c r="D1632" s="156"/>
      <c r="E1632" s="250" t="s">
        <v>7568</v>
      </c>
      <c r="F1632" s="22" t="s">
        <v>99</v>
      </c>
      <c r="H1632" s="23" t="s">
        <v>22</v>
      </c>
      <c r="I1632" s="23" t="s">
        <v>103</v>
      </c>
      <c r="J1632" s="161" t="s">
        <v>92</v>
      </c>
      <c r="K1632" s="29" t="s">
        <v>1767</v>
      </c>
      <c r="M1632" s="252"/>
      <c r="N1632" s="253">
        <v>9750</v>
      </c>
      <c r="O1632" s="236">
        <f t="shared" si="31"/>
        <v>586918.73999999987</v>
      </c>
    </row>
    <row r="1633" spans="1:15" ht="22.05" hidden="1" customHeight="1" x14ac:dyDescent="0.2">
      <c r="A1633" s="26">
        <v>45971</v>
      </c>
      <c r="B1633" s="20" t="s">
        <v>35</v>
      </c>
      <c r="C1633" s="28">
        <v>313542</v>
      </c>
      <c r="D1633" s="156" t="s">
        <v>7569</v>
      </c>
      <c r="E1633" s="250" t="s">
        <v>7570</v>
      </c>
      <c r="F1633" s="22" t="s">
        <v>99</v>
      </c>
      <c r="H1633" s="23" t="s">
        <v>22</v>
      </c>
      <c r="I1633" s="23" t="s">
        <v>55</v>
      </c>
      <c r="J1633" s="161" t="s">
        <v>70</v>
      </c>
      <c r="K1633" s="29" t="s">
        <v>612</v>
      </c>
      <c r="M1633" s="252"/>
      <c r="N1633" s="253">
        <v>104475</v>
      </c>
      <c r="O1633" s="236">
        <f t="shared" si="31"/>
        <v>482443.73999999987</v>
      </c>
    </row>
    <row r="1634" spans="1:15" ht="22.05" hidden="1" customHeight="1" x14ac:dyDescent="0.2">
      <c r="A1634" s="26">
        <v>45971</v>
      </c>
      <c r="B1634" s="20" t="s">
        <v>35</v>
      </c>
      <c r="C1634" s="28">
        <v>313550</v>
      </c>
      <c r="D1634" s="156" t="s">
        <v>7569</v>
      </c>
      <c r="E1634" s="250" t="s">
        <v>3950</v>
      </c>
      <c r="F1634" s="22" t="s">
        <v>99</v>
      </c>
      <c r="H1634" s="23" t="s">
        <v>22</v>
      </c>
      <c r="I1634" s="23" t="s">
        <v>55</v>
      </c>
      <c r="J1634" s="161" t="s">
        <v>70</v>
      </c>
      <c r="K1634" s="29" t="s">
        <v>1114</v>
      </c>
      <c r="M1634" s="252"/>
      <c r="N1634" s="253">
        <v>7600</v>
      </c>
      <c r="O1634" s="236">
        <f t="shared" si="31"/>
        <v>474843.73999999987</v>
      </c>
    </row>
    <row r="1635" spans="1:15" ht="22.05" hidden="1" customHeight="1" x14ac:dyDescent="0.2">
      <c r="A1635" s="26">
        <v>45971</v>
      </c>
      <c r="B1635" s="20" t="s">
        <v>35</v>
      </c>
      <c r="C1635" s="28">
        <v>313538</v>
      </c>
      <c r="D1635" s="156" t="s">
        <v>7569</v>
      </c>
      <c r="E1635" s="250" t="s">
        <v>574</v>
      </c>
      <c r="F1635" s="22" t="s">
        <v>99</v>
      </c>
      <c r="H1635" s="23" t="s">
        <v>22</v>
      </c>
      <c r="I1635" s="23" t="s">
        <v>55</v>
      </c>
      <c r="J1635" s="161" t="s">
        <v>70</v>
      </c>
      <c r="K1635" s="29" t="s">
        <v>625</v>
      </c>
      <c r="M1635" s="252"/>
      <c r="N1635" s="253">
        <v>5000</v>
      </c>
      <c r="O1635" s="236">
        <f t="shared" si="31"/>
        <v>469843.73999999987</v>
      </c>
    </row>
    <row r="1636" spans="1:15" ht="22.05" hidden="1" customHeight="1" x14ac:dyDescent="0.2">
      <c r="A1636" s="26">
        <v>45971</v>
      </c>
      <c r="B1636" s="20" t="s">
        <v>35</v>
      </c>
      <c r="C1636" s="28">
        <v>313541</v>
      </c>
      <c r="D1636" s="156" t="s">
        <v>7571</v>
      </c>
      <c r="E1636" s="250" t="s">
        <v>7572</v>
      </c>
      <c r="F1636" s="22" t="s">
        <v>99</v>
      </c>
      <c r="H1636" s="23" t="s">
        <v>22</v>
      </c>
      <c r="I1636" s="23" t="s">
        <v>55</v>
      </c>
      <c r="J1636" s="161" t="s">
        <v>70</v>
      </c>
      <c r="K1636" s="29" t="s">
        <v>2616</v>
      </c>
      <c r="M1636" s="252"/>
      <c r="N1636" s="253">
        <v>29511</v>
      </c>
      <c r="O1636" s="236">
        <f t="shared" si="31"/>
        <v>440332.73999999987</v>
      </c>
    </row>
    <row r="1637" spans="1:15" ht="22.05" hidden="1" customHeight="1" x14ac:dyDescent="0.2">
      <c r="A1637" s="26">
        <v>45971</v>
      </c>
      <c r="B1637" s="20" t="s">
        <v>35</v>
      </c>
      <c r="C1637" s="28">
        <v>313547</v>
      </c>
      <c r="D1637" s="156"/>
      <c r="E1637" s="250" t="s">
        <v>577</v>
      </c>
      <c r="F1637" s="22" t="s">
        <v>99</v>
      </c>
      <c r="H1637" s="23" t="s">
        <v>22</v>
      </c>
      <c r="I1637" s="23" t="s">
        <v>81</v>
      </c>
      <c r="J1637" s="161" t="s">
        <v>171</v>
      </c>
      <c r="K1637" s="29" t="s">
        <v>621</v>
      </c>
      <c r="M1637" s="252"/>
      <c r="N1637" s="597">
        <v>30000</v>
      </c>
      <c r="O1637" s="236">
        <f t="shared" si="31"/>
        <v>410332.73999999987</v>
      </c>
    </row>
    <row r="1638" spans="1:15" ht="22.05" hidden="1" customHeight="1" x14ac:dyDescent="0.2">
      <c r="A1638" s="26">
        <v>45971</v>
      </c>
      <c r="B1638" s="20" t="s">
        <v>35</v>
      </c>
      <c r="C1638" s="28">
        <v>401998</v>
      </c>
      <c r="D1638" s="156"/>
      <c r="E1638" s="250" t="s">
        <v>7573</v>
      </c>
      <c r="F1638" s="22" t="s">
        <v>99</v>
      </c>
      <c r="H1638" s="23" t="s">
        <v>22</v>
      </c>
      <c r="I1638" s="23" t="s">
        <v>103</v>
      </c>
      <c r="J1638" s="161" t="s">
        <v>93</v>
      </c>
      <c r="K1638" s="29" t="s">
        <v>627</v>
      </c>
      <c r="M1638" s="252"/>
      <c r="N1638" s="253">
        <v>4235</v>
      </c>
      <c r="O1638" s="236">
        <f t="shared" si="31"/>
        <v>406097.73999999987</v>
      </c>
    </row>
    <row r="1639" spans="1:15" ht="22.05" hidden="1" customHeight="1" x14ac:dyDescent="0.2">
      <c r="A1639" s="26">
        <v>45971</v>
      </c>
      <c r="B1639" s="20" t="s">
        <v>35</v>
      </c>
      <c r="C1639" s="28">
        <v>951872</v>
      </c>
      <c r="D1639" s="156"/>
      <c r="E1639" s="250" t="s">
        <v>1044</v>
      </c>
      <c r="F1639" s="22" t="s">
        <v>7633</v>
      </c>
      <c r="H1639" s="23" t="s">
        <v>22</v>
      </c>
      <c r="I1639" s="23" t="s">
        <v>81</v>
      </c>
      <c r="J1639" s="161" t="s">
        <v>33</v>
      </c>
      <c r="K1639" s="29" t="s">
        <v>621</v>
      </c>
      <c r="M1639" s="252"/>
      <c r="N1639" s="253">
        <v>50000</v>
      </c>
      <c r="O1639" s="236">
        <f t="shared" si="31"/>
        <v>356097.73999999987</v>
      </c>
    </row>
    <row r="1640" spans="1:15" ht="22.05" hidden="1" customHeight="1" x14ac:dyDescent="0.2">
      <c r="A1640" s="26">
        <v>45971</v>
      </c>
      <c r="B1640" s="20" t="s">
        <v>35</v>
      </c>
      <c r="C1640" s="28">
        <v>167879</v>
      </c>
      <c r="D1640" s="156"/>
      <c r="E1640" s="250" t="s">
        <v>569</v>
      </c>
      <c r="F1640" s="22" t="s">
        <v>79</v>
      </c>
      <c r="H1640" s="23" t="s">
        <v>21</v>
      </c>
      <c r="I1640" s="23" t="s">
        <v>28</v>
      </c>
      <c r="J1640" s="161" t="s">
        <v>30</v>
      </c>
      <c r="K1640" s="29" t="s">
        <v>7644</v>
      </c>
      <c r="M1640" s="252">
        <v>112760</v>
      </c>
      <c r="N1640" s="253"/>
      <c r="O1640" s="236">
        <f t="shared" si="31"/>
        <v>468857.73999999987</v>
      </c>
    </row>
    <row r="1641" spans="1:15" ht="22.05" hidden="1" customHeight="1" x14ac:dyDescent="0.2">
      <c r="A1641" s="26">
        <v>45971</v>
      </c>
      <c r="B1641" s="20" t="s">
        <v>35</v>
      </c>
      <c r="C1641" s="28">
        <v>201424</v>
      </c>
      <c r="D1641" s="156"/>
      <c r="E1641" s="250" t="s">
        <v>569</v>
      </c>
      <c r="F1641" s="22" t="s">
        <v>79</v>
      </c>
      <c r="H1641" s="23" t="s">
        <v>21</v>
      </c>
      <c r="I1641" s="23" t="s">
        <v>28</v>
      </c>
      <c r="J1641" s="161" t="s">
        <v>30</v>
      </c>
      <c r="K1641" s="29" t="s">
        <v>6184</v>
      </c>
      <c r="M1641" s="252">
        <v>100080</v>
      </c>
      <c r="N1641" s="253"/>
      <c r="O1641" s="236">
        <f t="shared" si="31"/>
        <v>568937.73999999987</v>
      </c>
    </row>
    <row r="1642" spans="1:15" ht="22.05" hidden="1" customHeight="1" x14ac:dyDescent="0.2">
      <c r="A1642" s="26">
        <v>45971</v>
      </c>
      <c r="B1642" s="20" t="s">
        <v>35</v>
      </c>
      <c r="C1642" s="28">
        <v>980553</v>
      </c>
      <c r="D1642" s="156"/>
      <c r="E1642" s="250" t="s">
        <v>569</v>
      </c>
      <c r="F1642" s="22" t="s">
        <v>79</v>
      </c>
      <c r="H1642" s="23" t="s">
        <v>21</v>
      </c>
      <c r="I1642" s="23" t="s">
        <v>28</v>
      </c>
      <c r="J1642" s="161" t="s">
        <v>30</v>
      </c>
      <c r="K1642" s="29" t="s">
        <v>7645</v>
      </c>
      <c r="M1642" s="252">
        <v>10000</v>
      </c>
      <c r="N1642" s="253"/>
      <c r="O1642" s="236">
        <f t="shared" si="31"/>
        <v>578937.73999999987</v>
      </c>
    </row>
    <row r="1643" spans="1:15" ht="22.05" hidden="1" customHeight="1" x14ac:dyDescent="0.2">
      <c r="A1643" s="26">
        <v>45971</v>
      </c>
      <c r="B1643" s="20" t="s">
        <v>35</v>
      </c>
      <c r="C1643" s="28">
        <v>980588</v>
      </c>
      <c r="D1643" s="156"/>
      <c r="E1643" s="250" t="s">
        <v>569</v>
      </c>
      <c r="F1643" s="22" t="s">
        <v>79</v>
      </c>
      <c r="H1643" s="23" t="s">
        <v>21</v>
      </c>
      <c r="I1643" s="23" t="s">
        <v>28</v>
      </c>
      <c r="J1643" s="161" t="s">
        <v>30</v>
      </c>
      <c r="K1643" s="29" t="s">
        <v>7645</v>
      </c>
      <c r="M1643" s="252">
        <v>10000</v>
      </c>
      <c r="N1643" s="253"/>
      <c r="O1643" s="236">
        <f t="shared" si="31"/>
        <v>588937.73999999987</v>
      </c>
    </row>
    <row r="1644" spans="1:15" ht="22.05" hidden="1" customHeight="1" x14ac:dyDescent="0.2">
      <c r="A1644" s="26">
        <v>45971</v>
      </c>
      <c r="B1644" s="20" t="s">
        <v>35</v>
      </c>
      <c r="C1644" s="28">
        <v>980638</v>
      </c>
      <c r="D1644" s="156"/>
      <c r="E1644" s="250" t="s">
        <v>569</v>
      </c>
      <c r="F1644" s="22" t="s">
        <v>79</v>
      </c>
      <c r="H1644" s="23" t="s">
        <v>21</v>
      </c>
      <c r="I1644" s="23" t="s">
        <v>28</v>
      </c>
      <c r="J1644" s="161" t="s">
        <v>30</v>
      </c>
      <c r="K1644" s="29" t="s">
        <v>7645</v>
      </c>
      <c r="M1644" s="252">
        <v>10000</v>
      </c>
      <c r="N1644" s="253"/>
      <c r="O1644" s="236">
        <f t="shared" si="31"/>
        <v>598937.73999999987</v>
      </c>
    </row>
    <row r="1645" spans="1:15" ht="22.05" hidden="1" customHeight="1" x14ac:dyDescent="0.2">
      <c r="A1645" s="26">
        <v>45971</v>
      </c>
      <c r="B1645" s="20" t="s">
        <v>35</v>
      </c>
      <c r="C1645" s="28">
        <v>980697</v>
      </c>
      <c r="D1645" s="156"/>
      <c r="E1645" s="250" t="s">
        <v>569</v>
      </c>
      <c r="F1645" s="22" t="s">
        <v>79</v>
      </c>
      <c r="H1645" s="23" t="s">
        <v>21</v>
      </c>
      <c r="I1645" s="23" t="s">
        <v>28</v>
      </c>
      <c r="J1645" s="161" t="s">
        <v>30</v>
      </c>
      <c r="K1645" s="29" t="s">
        <v>7645</v>
      </c>
      <c r="M1645" s="252">
        <v>5000</v>
      </c>
      <c r="N1645" s="253"/>
      <c r="O1645" s="236">
        <f t="shared" si="31"/>
        <v>603937.73999999987</v>
      </c>
    </row>
    <row r="1646" spans="1:15" ht="22.05" hidden="1" customHeight="1" x14ac:dyDescent="0.2">
      <c r="A1646" s="26">
        <v>45972</v>
      </c>
      <c r="B1646" s="20" t="s">
        <v>35</v>
      </c>
      <c r="C1646" s="28">
        <v>4276391115</v>
      </c>
      <c r="D1646" s="156"/>
      <c r="E1646" s="250" t="s">
        <v>597</v>
      </c>
      <c r="F1646" s="22" t="s">
        <v>99</v>
      </c>
      <c r="H1646" s="23" t="s">
        <v>21</v>
      </c>
      <c r="I1646" s="23" t="s">
        <v>81</v>
      </c>
      <c r="J1646" s="161" t="s">
        <v>168</v>
      </c>
      <c r="K1646" s="29" t="s">
        <v>622</v>
      </c>
      <c r="M1646" s="252">
        <v>500000</v>
      </c>
      <c r="N1646" s="253"/>
      <c r="O1646" s="236">
        <f t="shared" si="31"/>
        <v>1103937.7399999998</v>
      </c>
    </row>
    <row r="1647" spans="1:15" ht="22.05" hidden="1" customHeight="1" x14ac:dyDescent="0.2">
      <c r="A1647" s="26">
        <v>45972</v>
      </c>
      <c r="B1647" s="20" t="s">
        <v>35</v>
      </c>
      <c r="C1647" s="28">
        <v>116573</v>
      </c>
      <c r="D1647" s="156"/>
      <c r="E1647" s="250" t="s">
        <v>577</v>
      </c>
      <c r="F1647" s="22" t="s">
        <v>99</v>
      </c>
      <c r="H1647" s="23" t="s">
        <v>22</v>
      </c>
      <c r="I1647" s="23" t="s">
        <v>81</v>
      </c>
      <c r="J1647" s="161" t="s">
        <v>175</v>
      </c>
      <c r="K1647" s="29" t="s">
        <v>850</v>
      </c>
      <c r="M1647" s="252"/>
      <c r="N1647" s="253">
        <v>401000</v>
      </c>
      <c r="O1647" s="236">
        <f t="shared" si="31"/>
        <v>702937.73999999976</v>
      </c>
    </row>
    <row r="1648" spans="1:15" ht="22.05" hidden="1" customHeight="1" x14ac:dyDescent="0.2">
      <c r="A1648" s="26">
        <v>45972</v>
      </c>
      <c r="B1648" s="20" t="s">
        <v>35</v>
      </c>
      <c r="C1648" s="28">
        <v>116575</v>
      </c>
      <c r="D1648" s="156"/>
      <c r="E1648" s="250" t="s">
        <v>577</v>
      </c>
      <c r="F1648" s="22" t="s">
        <v>99</v>
      </c>
      <c r="H1648" s="23" t="s">
        <v>22</v>
      </c>
      <c r="I1648" s="23" t="s">
        <v>81</v>
      </c>
      <c r="J1648" s="161" t="s">
        <v>176</v>
      </c>
      <c r="K1648" s="29" t="s">
        <v>846</v>
      </c>
      <c r="M1648" s="252"/>
      <c r="N1648" s="253">
        <v>401500</v>
      </c>
      <c r="O1648" s="236">
        <f t="shared" ref="O1648:O1711" si="32">O1647+M1648-N1648</f>
        <v>301437.73999999976</v>
      </c>
    </row>
    <row r="1649" spans="1:15" ht="22.05" hidden="1" customHeight="1" x14ac:dyDescent="0.2">
      <c r="A1649" s="26">
        <v>45972</v>
      </c>
      <c r="B1649" s="20" t="s">
        <v>35</v>
      </c>
      <c r="C1649" s="28">
        <v>116572</v>
      </c>
      <c r="D1649" s="156"/>
      <c r="E1649" s="250" t="s">
        <v>577</v>
      </c>
      <c r="F1649" s="22" t="s">
        <v>99</v>
      </c>
      <c r="H1649" s="23" t="s">
        <v>22</v>
      </c>
      <c r="I1649" s="23" t="s">
        <v>81</v>
      </c>
      <c r="J1649" s="161" t="s">
        <v>177</v>
      </c>
      <c r="K1649" s="29" t="s">
        <v>7646</v>
      </c>
      <c r="M1649" s="252"/>
      <c r="N1649" s="597">
        <v>201000</v>
      </c>
      <c r="O1649" s="236">
        <f t="shared" si="32"/>
        <v>100437.73999999976</v>
      </c>
    </row>
    <row r="1650" spans="1:15" ht="22.05" hidden="1" customHeight="1" x14ac:dyDescent="0.2">
      <c r="A1650" s="26">
        <v>45972</v>
      </c>
      <c r="B1650" s="20" t="s">
        <v>35</v>
      </c>
      <c r="C1650" s="28">
        <v>133587</v>
      </c>
      <c r="D1650" s="156"/>
      <c r="E1650" s="250" t="s">
        <v>578</v>
      </c>
      <c r="F1650" s="22" t="s">
        <v>99</v>
      </c>
      <c r="H1650" s="23" t="s">
        <v>22</v>
      </c>
      <c r="I1650" s="23" t="s">
        <v>81</v>
      </c>
      <c r="J1650" s="161" t="s">
        <v>168</v>
      </c>
      <c r="K1650" s="29" t="s">
        <v>622</v>
      </c>
      <c r="M1650" s="252"/>
      <c r="N1650" s="597">
        <v>6000</v>
      </c>
      <c r="O1650" s="236">
        <f t="shared" si="32"/>
        <v>94437.739999999758</v>
      </c>
    </row>
    <row r="1651" spans="1:15" ht="22.05" hidden="1" customHeight="1" x14ac:dyDescent="0.2">
      <c r="A1651" s="26">
        <v>45972</v>
      </c>
      <c r="B1651" s="20" t="s">
        <v>35</v>
      </c>
      <c r="C1651" s="28">
        <v>166475</v>
      </c>
      <c r="D1651" s="156"/>
      <c r="E1651" s="250" t="s">
        <v>6164</v>
      </c>
      <c r="F1651" s="22" t="s">
        <v>99</v>
      </c>
      <c r="H1651" s="23" t="s">
        <v>22</v>
      </c>
      <c r="I1651" s="23" t="s">
        <v>55</v>
      </c>
      <c r="J1651" s="161" t="s">
        <v>70</v>
      </c>
      <c r="K1651" s="29" t="s">
        <v>612</v>
      </c>
      <c r="M1651" s="252"/>
      <c r="N1651" s="253">
        <v>3900</v>
      </c>
      <c r="O1651" s="236">
        <f t="shared" si="32"/>
        <v>90537.739999999758</v>
      </c>
    </row>
    <row r="1652" spans="1:15" ht="22.05" hidden="1" customHeight="1" x14ac:dyDescent="0.2">
      <c r="A1652" s="26">
        <v>45972</v>
      </c>
      <c r="B1652" s="20" t="s">
        <v>35</v>
      </c>
      <c r="C1652" s="28">
        <v>169978</v>
      </c>
      <c r="D1652" s="156"/>
      <c r="E1652" s="250" t="s">
        <v>569</v>
      </c>
      <c r="F1652" s="22" t="s">
        <v>79</v>
      </c>
      <c r="H1652" s="23" t="s">
        <v>21</v>
      </c>
      <c r="I1652" s="23" t="s">
        <v>28</v>
      </c>
      <c r="J1652" s="161" t="s">
        <v>30</v>
      </c>
      <c r="K1652" s="29" t="s">
        <v>7274</v>
      </c>
      <c r="M1652" s="252">
        <v>101000</v>
      </c>
      <c r="N1652" s="253"/>
      <c r="O1652" s="236">
        <f t="shared" si="32"/>
        <v>191537.73999999976</v>
      </c>
    </row>
    <row r="1653" spans="1:15" ht="22.05" hidden="1" customHeight="1" x14ac:dyDescent="0.2">
      <c r="A1653" s="26">
        <v>45972</v>
      </c>
      <c r="B1653" s="20" t="s">
        <v>35</v>
      </c>
      <c r="C1653" s="28">
        <v>175657</v>
      </c>
      <c r="D1653" s="156"/>
      <c r="E1653" s="250" t="s">
        <v>569</v>
      </c>
      <c r="F1653" s="22" t="s">
        <v>79</v>
      </c>
      <c r="H1653" s="23" t="s">
        <v>21</v>
      </c>
      <c r="I1653" s="23" t="s">
        <v>28</v>
      </c>
      <c r="J1653" s="161" t="s">
        <v>30</v>
      </c>
      <c r="K1653" s="29" t="s">
        <v>7644</v>
      </c>
      <c r="M1653" s="252">
        <v>48700</v>
      </c>
      <c r="N1653" s="253"/>
      <c r="O1653" s="236">
        <f t="shared" si="32"/>
        <v>240237.73999999976</v>
      </c>
    </row>
    <row r="1654" spans="1:15" ht="22.05" hidden="1" customHeight="1" x14ac:dyDescent="0.2">
      <c r="A1654" s="26">
        <v>45972</v>
      </c>
      <c r="B1654" s="20" t="s">
        <v>35</v>
      </c>
      <c r="C1654" s="28">
        <v>175693</v>
      </c>
      <c r="D1654" s="156"/>
      <c r="E1654" s="250" t="s">
        <v>569</v>
      </c>
      <c r="F1654" s="22" t="s">
        <v>79</v>
      </c>
      <c r="H1654" s="23" t="s">
        <v>21</v>
      </c>
      <c r="I1654" s="23" t="s">
        <v>28</v>
      </c>
      <c r="J1654" s="161" t="s">
        <v>30</v>
      </c>
      <c r="K1654" s="29" t="s">
        <v>6197</v>
      </c>
      <c r="M1654" s="252">
        <v>120600</v>
      </c>
      <c r="N1654" s="253"/>
      <c r="O1654" s="236">
        <f t="shared" si="32"/>
        <v>360837.73999999976</v>
      </c>
    </row>
    <row r="1655" spans="1:15" ht="22.05" hidden="1" customHeight="1" x14ac:dyDescent="0.2">
      <c r="A1655" s="26">
        <v>45973</v>
      </c>
      <c r="B1655" s="20" t="s">
        <v>35</v>
      </c>
      <c r="C1655" s="28">
        <v>182073</v>
      </c>
      <c r="D1655" s="156"/>
      <c r="E1655" s="250" t="s">
        <v>4057</v>
      </c>
      <c r="F1655" s="22" t="s">
        <v>99</v>
      </c>
      <c r="H1655" s="23" t="s">
        <v>22</v>
      </c>
      <c r="I1655" s="23" t="s">
        <v>55</v>
      </c>
      <c r="J1655" s="161" t="s">
        <v>70</v>
      </c>
      <c r="K1655" s="29" t="s">
        <v>1112</v>
      </c>
      <c r="M1655" s="252"/>
      <c r="N1655" s="253">
        <v>9000</v>
      </c>
      <c r="O1655" s="236">
        <f t="shared" si="32"/>
        <v>351837.73999999976</v>
      </c>
    </row>
    <row r="1656" spans="1:15" ht="22.05" hidden="1" customHeight="1" x14ac:dyDescent="0.2">
      <c r="A1656" s="26">
        <v>45973</v>
      </c>
      <c r="B1656" s="20" t="s">
        <v>35</v>
      </c>
      <c r="C1656" s="28">
        <v>338269</v>
      </c>
      <c r="D1656" s="156" t="s">
        <v>7574</v>
      </c>
      <c r="E1656" s="250" t="s">
        <v>574</v>
      </c>
      <c r="F1656" s="22" t="s">
        <v>99</v>
      </c>
      <c r="H1656" s="23" t="s">
        <v>22</v>
      </c>
      <c r="I1656" s="23" t="s">
        <v>55</v>
      </c>
      <c r="J1656" s="161" t="s">
        <v>70</v>
      </c>
      <c r="K1656" s="29" t="s">
        <v>625</v>
      </c>
      <c r="M1656" s="252"/>
      <c r="N1656" s="253">
        <v>27000</v>
      </c>
      <c r="O1656" s="236">
        <f t="shared" si="32"/>
        <v>324837.73999999976</v>
      </c>
    </row>
    <row r="1657" spans="1:15" ht="22.05" hidden="1" customHeight="1" x14ac:dyDescent="0.2">
      <c r="A1657" s="26">
        <v>45973</v>
      </c>
      <c r="B1657" s="20" t="s">
        <v>35</v>
      </c>
      <c r="C1657" s="28">
        <v>338270</v>
      </c>
      <c r="D1657" s="156" t="s">
        <v>7574</v>
      </c>
      <c r="E1657" s="250" t="s">
        <v>7575</v>
      </c>
      <c r="F1657" s="22" t="s">
        <v>99</v>
      </c>
      <c r="H1657" s="23" t="s">
        <v>22</v>
      </c>
      <c r="I1657" s="23" t="s">
        <v>55</v>
      </c>
      <c r="J1657" s="161" t="s">
        <v>70</v>
      </c>
      <c r="K1657" s="29" t="s">
        <v>851</v>
      </c>
      <c r="M1657" s="252"/>
      <c r="N1657" s="253">
        <v>38700</v>
      </c>
      <c r="O1657" s="236">
        <f t="shared" si="32"/>
        <v>286137.73999999976</v>
      </c>
    </row>
    <row r="1658" spans="1:15" ht="22.05" hidden="1" customHeight="1" x14ac:dyDescent="0.2">
      <c r="A1658" s="26">
        <v>45973</v>
      </c>
      <c r="B1658" s="20" t="s">
        <v>35</v>
      </c>
      <c r="C1658" s="28">
        <v>1006283</v>
      </c>
      <c r="D1658" s="156"/>
      <c r="E1658" s="250" t="s">
        <v>569</v>
      </c>
      <c r="F1658" s="22" t="s">
        <v>99</v>
      </c>
      <c r="H1658" s="23" t="s">
        <v>21</v>
      </c>
      <c r="I1658" s="23" t="s">
        <v>28</v>
      </c>
      <c r="J1658" s="161" t="s">
        <v>30</v>
      </c>
      <c r="K1658" s="29" t="s">
        <v>6187</v>
      </c>
      <c r="M1658" s="252">
        <v>1000000</v>
      </c>
      <c r="N1658" s="253"/>
      <c r="O1658" s="236">
        <f t="shared" si="32"/>
        <v>1286137.7399999998</v>
      </c>
    </row>
    <row r="1659" spans="1:15" ht="22.05" hidden="1" customHeight="1" x14ac:dyDescent="0.2">
      <c r="A1659" s="26">
        <v>45973</v>
      </c>
      <c r="B1659" s="20" t="s">
        <v>35</v>
      </c>
      <c r="C1659" s="28">
        <v>1015106</v>
      </c>
      <c r="D1659" s="156"/>
      <c r="E1659" s="250" t="s">
        <v>569</v>
      </c>
      <c r="F1659" s="22" t="s">
        <v>99</v>
      </c>
      <c r="H1659" s="23" t="s">
        <v>21</v>
      </c>
      <c r="I1659" s="23" t="s">
        <v>28</v>
      </c>
      <c r="J1659" s="161" t="s">
        <v>30</v>
      </c>
      <c r="K1659" s="29" t="s">
        <v>6187</v>
      </c>
      <c r="M1659" s="252">
        <v>294776</v>
      </c>
      <c r="N1659" s="253"/>
      <c r="O1659" s="236">
        <f t="shared" si="32"/>
        <v>1580913.7399999998</v>
      </c>
    </row>
    <row r="1660" spans="1:15" ht="22.05" hidden="1" customHeight="1" x14ac:dyDescent="0.2">
      <c r="A1660" s="26">
        <v>45974</v>
      </c>
      <c r="B1660" s="20" t="s">
        <v>35</v>
      </c>
      <c r="C1660" s="28">
        <v>199591</v>
      </c>
      <c r="D1660" s="156"/>
      <c r="E1660" s="250" t="s">
        <v>7576</v>
      </c>
      <c r="F1660" s="22" t="s">
        <v>99</v>
      </c>
      <c r="H1660" s="23" t="s">
        <v>22</v>
      </c>
      <c r="I1660" s="23" t="s">
        <v>103</v>
      </c>
      <c r="J1660" s="161" t="s">
        <v>92</v>
      </c>
      <c r="K1660" s="29" t="s">
        <v>627</v>
      </c>
      <c r="M1660" s="252"/>
      <c r="N1660" s="253">
        <v>2122</v>
      </c>
      <c r="O1660" s="236">
        <f t="shared" si="32"/>
        <v>1578791.7399999998</v>
      </c>
    </row>
    <row r="1661" spans="1:15" ht="22.05" hidden="1" customHeight="1" x14ac:dyDescent="0.2">
      <c r="A1661" s="26">
        <v>45974</v>
      </c>
      <c r="B1661" s="20" t="s">
        <v>35</v>
      </c>
      <c r="C1661" s="28">
        <v>243445</v>
      </c>
      <c r="D1661" s="156"/>
      <c r="E1661" s="250" t="s">
        <v>29</v>
      </c>
      <c r="F1661" s="22" t="s">
        <v>99</v>
      </c>
      <c r="H1661" s="23" t="s">
        <v>22</v>
      </c>
      <c r="I1661" s="23" t="s">
        <v>81</v>
      </c>
      <c r="J1661" s="161" t="s">
        <v>175</v>
      </c>
      <c r="K1661" s="29" t="s">
        <v>850</v>
      </c>
      <c r="M1661" s="252"/>
      <c r="N1661" s="253">
        <v>340000</v>
      </c>
      <c r="O1661" s="236">
        <f t="shared" si="32"/>
        <v>1238791.7399999998</v>
      </c>
    </row>
    <row r="1662" spans="1:15" ht="22.05" hidden="1" customHeight="1" x14ac:dyDescent="0.2">
      <c r="A1662" s="26">
        <v>45974</v>
      </c>
      <c r="B1662" s="20" t="s">
        <v>35</v>
      </c>
      <c r="C1662" s="28">
        <v>12767</v>
      </c>
      <c r="D1662" s="156"/>
      <c r="E1662" s="250" t="s">
        <v>608</v>
      </c>
      <c r="F1662" s="22" t="s">
        <v>77</v>
      </c>
      <c r="H1662" s="23" t="s">
        <v>22</v>
      </c>
      <c r="I1662" s="23" t="s">
        <v>57</v>
      </c>
      <c r="J1662" s="161" t="s">
        <v>85</v>
      </c>
      <c r="K1662" s="29" t="s">
        <v>611</v>
      </c>
      <c r="M1662" s="252"/>
      <c r="N1662" s="253">
        <v>270</v>
      </c>
      <c r="O1662" s="236">
        <f t="shared" si="32"/>
        <v>1238521.7399999998</v>
      </c>
    </row>
    <row r="1663" spans="1:15" ht="22.05" hidden="1" customHeight="1" x14ac:dyDescent="0.2">
      <c r="A1663" s="26">
        <v>45974</v>
      </c>
      <c r="B1663" s="20" t="s">
        <v>35</v>
      </c>
      <c r="C1663" s="28">
        <v>12767</v>
      </c>
      <c r="D1663" s="156"/>
      <c r="E1663" s="250" t="s">
        <v>609</v>
      </c>
      <c r="F1663" s="22" t="s">
        <v>77</v>
      </c>
      <c r="H1663" s="23" t="s">
        <v>22</v>
      </c>
      <c r="I1663" s="23" t="s">
        <v>57</v>
      </c>
      <c r="J1663" s="161" t="s">
        <v>85</v>
      </c>
      <c r="K1663" s="29" t="s">
        <v>611</v>
      </c>
      <c r="M1663" s="252"/>
      <c r="N1663" s="253">
        <v>43.2</v>
      </c>
      <c r="O1663" s="236">
        <f t="shared" si="32"/>
        <v>1238478.5399999998</v>
      </c>
    </row>
    <row r="1664" spans="1:15" ht="22.05" hidden="1" customHeight="1" x14ac:dyDescent="0.2">
      <c r="A1664" s="26">
        <v>45974</v>
      </c>
      <c r="B1664" s="20" t="s">
        <v>35</v>
      </c>
      <c r="C1664" s="28">
        <v>682934</v>
      </c>
      <c r="D1664" s="156"/>
      <c r="E1664" s="250" t="s">
        <v>7577</v>
      </c>
      <c r="F1664" s="22" t="s">
        <v>99</v>
      </c>
      <c r="H1664" s="23" t="s">
        <v>22</v>
      </c>
      <c r="I1664" s="23" t="s">
        <v>103</v>
      </c>
      <c r="J1664" s="161" t="s">
        <v>218</v>
      </c>
      <c r="K1664" s="29" t="s">
        <v>612</v>
      </c>
      <c r="M1664" s="252"/>
      <c r="N1664" s="253">
        <v>1000</v>
      </c>
      <c r="O1664" s="236">
        <f t="shared" si="32"/>
        <v>1237478.5399999998</v>
      </c>
    </row>
    <row r="1665" spans="1:15" ht="22.05" hidden="1" customHeight="1" x14ac:dyDescent="0.2">
      <c r="A1665" s="26">
        <v>45974</v>
      </c>
      <c r="B1665" s="20" t="s">
        <v>35</v>
      </c>
      <c r="C1665" s="28">
        <v>4429558</v>
      </c>
      <c r="D1665" s="156"/>
      <c r="E1665" s="250" t="s">
        <v>3298</v>
      </c>
      <c r="F1665" s="22" t="s">
        <v>564</v>
      </c>
      <c r="H1665" s="23" t="s">
        <v>22</v>
      </c>
      <c r="I1665" s="23" t="s">
        <v>58</v>
      </c>
      <c r="J1665" s="161" t="s">
        <v>101</v>
      </c>
      <c r="K1665" s="29" t="s">
        <v>7647</v>
      </c>
      <c r="M1665" s="252"/>
      <c r="N1665" s="253">
        <v>8509.86</v>
      </c>
      <c r="O1665" s="236">
        <f t="shared" si="32"/>
        <v>1228968.6799999997</v>
      </c>
    </row>
    <row r="1666" spans="1:15" ht="22.05" hidden="1" customHeight="1" x14ac:dyDescent="0.2">
      <c r="A1666" s="26">
        <v>45975</v>
      </c>
      <c r="B1666" s="20" t="s">
        <v>35</v>
      </c>
      <c r="C1666" s="28">
        <v>219591</v>
      </c>
      <c r="D1666" s="156"/>
      <c r="E1666" s="250" t="s">
        <v>578</v>
      </c>
      <c r="F1666" s="22" t="s">
        <v>99</v>
      </c>
      <c r="H1666" s="23" t="s">
        <v>22</v>
      </c>
      <c r="I1666" s="23" t="s">
        <v>81</v>
      </c>
      <c r="J1666" s="161" t="s">
        <v>168</v>
      </c>
      <c r="K1666" s="29" t="s">
        <v>622</v>
      </c>
      <c r="M1666" s="252"/>
      <c r="N1666" s="597">
        <v>3968.68</v>
      </c>
      <c r="O1666" s="236">
        <f t="shared" si="32"/>
        <v>1224999.9999999998</v>
      </c>
    </row>
    <row r="1667" spans="1:15" ht="22.05" hidden="1" customHeight="1" x14ac:dyDescent="0.2">
      <c r="A1667" s="26">
        <v>45975</v>
      </c>
      <c r="B1667" s="20" t="s">
        <v>35</v>
      </c>
      <c r="C1667" s="28">
        <v>283819</v>
      </c>
      <c r="D1667" s="156"/>
      <c r="E1667" s="250" t="s">
        <v>578</v>
      </c>
      <c r="F1667" s="22" t="s">
        <v>99</v>
      </c>
      <c r="H1667" s="23" t="s">
        <v>22</v>
      </c>
      <c r="I1667" s="23" t="s">
        <v>81</v>
      </c>
      <c r="J1667" s="161" t="s">
        <v>168</v>
      </c>
      <c r="K1667" s="29" t="s">
        <v>622</v>
      </c>
      <c r="M1667" s="252"/>
      <c r="N1667" s="597">
        <v>8000</v>
      </c>
      <c r="O1667" s="236">
        <f t="shared" si="32"/>
        <v>1216999.9999999998</v>
      </c>
    </row>
    <row r="1668" spans="1:15" ht="22.05" hidden="1" customHeight="1" x14ac:dyDescent="0.2">
      <c r="A1668" s="26">
        <v>45975</v>
      </c>
      <c r="B1668" s="20" t="s">
        <v>35</v>
      </c>
      <c r="C1668" s="28">
        <v>1389299</v>
      </c>
      <c r="D1668" s="156"/>
      <c r="E1668" s="250" t="s">
        <v>563</v>
      </c>
      <c r="F1668" s="22" t="s">
        <v>77</v>
      </c>
      <c r="H1668" s="23" t="s">
        <v>22</v>
      </c>
      <c r="I1668" s="23" t="s">
        <v>57</v>
      </c>
      <c r="J1668" s="161" t="s">
        <v>86</v>
      </c>
      <c r="K1668" s="29" t="s">
        <v>611</v>
      </c>
      <c r="M1668" s="252"/>
      <c r="N1668" s="253">
        <v>283140.31</v>
      </c>
      <c r="O1668" s="236">
        <f t="shared" si="32"/>
        <v>933859.68999999971</v>
      </c>
    </row>
    <row r="1669" spans="1:15" ht="22.05" hidden="1" customHeight="1" x14ac:dyDescent="0.2">
      <c r="A1669" s="26">
        <v>45975</v>
      </c>
      <c r="B1669" s="20" t="s">
        <v>35</v>
      </c>
      <c r="C1669" s="28">
        <v>1038315</v>
      </c>
      <c r="D1669" s="156"/>
      <c r="E1669" s="250" t="s">
        <v>569</v>
      </c>
      <c r="F1669" s="22" t="s">
        <v>99</v>
      </c>
      <c r="H1669" s="23" t="s">
        <v>21</v>
      </c>
      <c r="I1669" s="23" t="s">
        <v>28</v>
      </c>
      <c r="J1669" s="161" t="s">
        <v>30</v>
      </c>
      <c r="K1669" s="29" t="s">
        <v>6191</v>
      </c>
      <c r="M1669" s="252">
        <v>150000</v>
      </c>
      <c r="N1669" s="253"/>
      <c r="O1669" s="236">
        <f t="shared" si="32"/>
        <v>1083859.6899999997</v>
      </c>
    </row>
    <row r="1670" spans="1:15" ht="22.05" hidden="1" customHeight="1" x14ac:dyDescent="0.2">
      <c r="A1670" s="26">
        <v>45975</v>
      </c>
      <c r="B1670" s="20" t="s">
        <v>35</v>
      </c>
      <c r="C1670" s="28">
        <v>644806</v>
      </c>
      <c r="D1670" s="156"/>
      <c r="E1670" s="250" t="s">
        <v>29</v>
      </c>
      <c r="F1670" s="22" t="s">
        <v>99</v>
      </c>
      <c r="H1670" s="23" t="s">
        <v>22</v>
      </c>
      <c r="I1670" s="23" t="s">
        <v>81</v>
      </c>
      <c r="J1670" s="161" t="s">
        <v>176</v>
      </c>
      <c r="K1670" s="29" t="s">
        <v>846</v>
      </c>
      <c r="M1670" s="252"/>
      <c r="N1670" s="253">
        <v>401000</v>
      </c>
      <c r="O1670" s="236">
        <f t="shared" si="32"/>
        <v>682859.68999999971</v>
      </c>
    </row>
    <row r="1671" spans="1:15" ht="22.05" hidden="1" customHeight="1" x14ac:dyDescent="0.2">
      <c r="A1671" s="26">
        <v>45975</v>
      </c>
      <c r="B1671" s="20" t="s">
        <v>35</v>
      </c>
      <c r="C1671" s="28">
        <v>644808</v>
      </c>
      <c r="D1671" s="156"/>
      <c r="E1671" s="250" t="s">
        <v>29</v>
      </c>
      <c r="F1671" s="22" t="s">
        <v>99</v>
      </c>
      <c r="H1671" s="23" t="s">
        <v>22</v>
      </c>
      <c r="I1671" s="23" t="s">
        <v>81</v>
      </c>
      <c r="J1671" s="161" t="s">
        <v>183</v>
      </c>
      <c r="K1671" s="29" t="s">
        <v>628</v>
      </c>
      <c r="M1671" s="252"/>
      <c r="N1671" s="253">
        <v>251000</v>
      </c>
      <c r="O1671" s="236">
        <f t="shared" si="32"/>
        <v>431859.68999999971</v>
      </c>
    </row>
    <row r="1672" spans="1:15" ht="22.05" hidden="1" customHeight="1" x14ac:dyDescent="0.2">
      <c r="A1672" s="26">
        <v>45975</v>
      </c>
      <c r="B1672" s="20" t="s">
        <v>35</v>
      </c>
      <c r="C1672" s="28">
        <v>445909</v>
      </c>
      <c r="D1672" s="156"/>
      <c r="E1672" s="250" t="s">
        <v>569</v>
      </c>
      <c r="F1672" s="22" t="s">
        <v>79</v>
      </c>
      <c r="H1672" s="23" t="s">
        <v>21</v>
      </c>
      <c r="I1672" s="23" t="s">
        <v>28</v>
      </c>
      <c r="J1672" s="161" t="s">
        <v>30</v>
      </c>
      <c r="K1672" s="29" t="s">
        <v>7648</v>
      </c>
      <c r="M1672" s="252">
        <v>89000</v>
      </c>
      <c r="N1672" s="253"/>
      <c r="O1672" s="236">
        <f t="shared" si="32"/>
        <v>520859.68999999971</v>
      </c>
    </row>
    <row r="1673" spans="1:15" ht="22.05" hidden="1" customHeight="1" x14ac:dyDescent="0.2">
      <c r="A1673" s="26">
        <v>45975</v>
      </c>
      <c r="B1673" s="20" t="s">
        <v>35</v>
      </c>
      <c r="C1673" s="28">
        <v>823012</v>
      </c>
      <c r="D1673" s="156"/>
      <c r="E1673" s="250" t="s">
        <v>7578</v>
      </c>
      <c r="F1673" s="22" t="s">
        <v>99</v>
      </c>
      <c r="H1673" s="23" t="s">
        <v>22</v>
      </c>
      <c r="I1673" s="23" t="s">
        <v>55</v>
      </c>
      <c r="J1673" s="161" t="s">
        <v>70</v>
      </c>
      <c r="K1673" s="29" t="s">
        <v>2616</v>
      </c>
      <c r="M1673" s="252"/>
      <c r="N1673" s="253">
        <v>17235.599999999999</v>
      </c>
      <c r="O1673" s="236">
        <f t="shared" si="32"/>
        <v>503624.08999999973</v>
      </c>
    </row>
    <row r="1674" spans="1:15" ht="22.05" hidden="1" customHeight="1" x14ac:dyDescent="0.2">
      <c r="A1674" s="26">
        <v>45975</v>
      </c>
      <c r="B1674" s="20" t="s">
        <v>35</v>
      </c>
      <c r="C1674" s="28">
        <v>1959537</v>
      </c>
      <c r="D1674" s="156"/>
      <c r="E1674" s="250" t="s">
        <v>569</v>
      </c>
      <c r="F1674" s="22" t="s">
        <v>99</v>
      </c>
      <c r="H1674" s="23" t="s">
        <v>21</v>
      </c>
      <c r="I1674" s="23" t="s">
        <v>28</v>
      </c>
      <c r="J1674" s="161" t="s">
        <v>30</v>
      </c>
      <c r="K1674" s="29" t="s">
        <v>6191</v>
      </c>
      <c r="M1674" s="252">
        <v>50000</v>
      </c>
      <c r="N1674" s="253"/>
      <c r="O1674" s="236">
        <f t="shared" si="32"/>
        <v>553624.08999999973</v>
      </c>
    </row>
    <row r="1675" spans="1:15" ht="22.05" hidden="1" customHeight="1" x14ac:dyDescent="0.2">
      <c r="A1675" s="26">
        <v>45976</v>
      </c>
      <c r="B1675" s="20" t="s">
        <v>35</v>
      </c>
      <c r="C1675" s="28">
        <v>142788</v>
      </c>
      <c r="D1675" s="156" t="s">
        <v>7579</v>
      </c>
      <c r="E1675" s="250" t="s">
        <v>1757</v>
      </c>
      <c r="F1675" s="22" t="s">
        <v>99</v>
      </c>
      <c r="H1675" s="23" t="s">
        <v>22</v>
      </c>
      <c r="I1675" s="23" t="s">
        <v>103</v>
      </c>
      <c r="J1675" s="161" t="s">
        <v>92</v>
      </c>
      <c r="K1675" s="29" t="s">
        <v>632</v>
      </c>
      <c r="M1675" s="252"/>
      <c r="N1675" s="253">
        <v>30000</v>
      </c>
      <c r="O1675" s="236">
        <f t="shared" si="32"/>
        <v>523624.08999999973</v>
      </c>
    </row>
    <row r="1676" spans="1:15" ht="22.05" hidden="1" customHeight="1" x14ac:dyDescent="0.2">
      <c r="A1676" s="26">
        <v>45976</v>
      </c>
      <c r="B1676" s="20" t="s">
        <v>35</v>
      </c>
      <c r="C1676" s="28">
        <v>238808</v>
      </c>
      <c r="D1676" s="156"/>
      <c r="E1676" s="250" t="s">
        <v>7580</v>
      </c>
      <c r="F1676" s="22" t="s">
        <v>99</v>
      </c>
      <c r="H1676" s="23" t="s">
        <v>22</v>
      </c>
      <c r="I1676" s="23" t="s">
        <v>103</v>
      </c>
      <c r="J1676" s="161" t="s">
        <v>93</v>
      </c>
      <c r="K1676" s="29" t="s">
        <v>627</v>
      </c>
      <c r="M1676" s="252"/>
      <c r="N1676" s="253">
        <v>1900</v>
      </c>
      <c r="O1676" s="236">
        <f t="shared" si="32"/>
        <v>521724.08999999973</v>
      </c>
    </row>
    <row r="1677" spans="1:15" ht="22.05" hidden="1" customHeight="1" x14ac:dyDescent="0.2">
      <c r="A1677" s="26">
        <v>45978</v>
      </c>
      <c r="B1677" s="20" t="s">
        <v>35</v>
      </c>
      <c r="C1677" s="28">
        <v>461369</v>
      </c>
      <c r="D1677" s="156"/>
      <c r="E1677" s="250" t="s">
        <v>7581</v>
      </c>
      <c r="F1677" s="22" t="s">
        <v>99</v>
      </c>
      <c r="H1677" s="23" t="s">
        <v>22</v>
      </c>
      <c r="I1677" s="23" t="s">
        <v>103</v>
      </c>
      <c r="J1677" s="161" t="s">
        <v>93</v>
      </c>
      <c r="K1677" s="29" t="s">
        <v>1112</v>
      </c>
      <c r="M1677" s="252"/>
      <c r="N1677" s="253">
        <v>2280</v>
      </c>
      <c r="O1677" s="236">
        <f t="shared" si="32"/>
        <v>519444.08999999973</v>
      </c>
    </row>
    <row r="1678" spans="1:15" ht="22.05" hidden="1" customHeight="1" x14ac:dyDescent="0.2">
      <c r="A1678" s="26">
        <v>45978</v>
      </c>
      <c r="B1678" s="20" t="s">
        <v>35</v>
      </c>
      <c r="C1678" s="28">
        <v>466122</v>
      </c>
      <c r="D1678" s="156" t="s">
        <v>7582</v>
      </c>
      <c r="E1678" s="250" t="s">
        <v>5579</v>
      </c>
      <c r="F1678" s="22" t="s">
        <v>99</v>
      </c>
      <c r="H1678" s="23" t="s">
        <v>22</v>
      </c>
      <c r="I1678" s="23" t="s">
        <v>55</v>
      </c>
      <c r="J1678" s="161" t="s">
        <v>73</v>
      </c>
      <c r="K1678" s="29" t="s">
        <v>5530</v>
      </c>
      <c r="M1678" s="252"/>
      <c r="N1678" s="253">
        <v>31987.5</v>
      </c>
      <c r="O1678" s="236">
        <f t="shared" si="32"/>
        <v>487456.58999999973</v>
      </c>
    </row>
    <row r="1679" spans="1:15" ht="22.05" hidden="1" customHeight="1" x14ac:dyDescent="0.2">
      <c r="A1679" s="26">
        <v>45978</v>
      </c>
      <c r="B1679" s="20" t="s">
        <v>35</v>
      </c>
      <c r="C1679" s="28">
        <v>483845</v>
      </c>
      <c r="D1679" s="156" t="s">
        <v>7583</v>
      </c>
      <c r="E1679" s="250" t="s">
        <v>7584</v>
      </c>
      <c r="F1679" s="22" t="s">
        <v>99</v>
      </c>
      <c r="H1679" s="23" t="s">
        <v>22</v>
      </c>
      <c r="I1679" s="23" t="s">
        <v>55</v>
      </c>
      <c r="J1679" s="161" t="s">
        <v>70</v>
      </c>
      <c r="K1679" s="29" t="s">
        <v>2616</v>
      </c>
      <c r="M1679" s="252"/>
      <c r="N1679" s="253">
        <v>17331</v>
      </c>
      <c r="O1679" s="236">
        <f t="shared" si="32"/>
        <v>470125.58999999973</v>
      </c>
    </row>
    <row r="1680" spans="1:15" ht="22.05" hidden="1" customHeight="1" x14ac:dyDescent="0.2">
      <c r="A1680" s="26">
        <v>45978</v>
      </c>
      <c r="B1680" s="20" t="s">
        <v>35</v>
      </c>
      <c r="C1680" s="28">
        <v>511574</v>
      </c>
      <c r="D1680" s="156"/>
      <c r="E1680" s="250" t="s">
        <v>7585</v>
      </c>
      <c r="F1680" s="22" t="s">
        <v>99</v>
      </c>
      <c r="H1680" s="23" t="s">
        <v>22</v>
      </c>
      <c r="I1680" s="23" t="s">
        <v>103</v>
      </c>
      <c r="J1680" s="161" t="s">
        <v>92</v>
      </c>
      <c r="K1680" s="29" t="s">
        <v>1112</v>
      </c>
      <c r="M1680" s="252"/>
      <c r="N1680" s="253">
        <v>705</v>
      </c>
      <c r="O1680" s="236">
        <f t="shared" si="32"/>
        <v>469420.58999999973</v>
      </c>
    </row>
    <row r="1681" spans="1:15" ht="22.05" hidden="1" customHeight="1" x14ac:dyDescent="0.2">
      <c r="A1681" s="26">
        <v>45979</v>
      </c>
      <c r="B1681" s="20" t="s">
        <v>35</v>
      </c>
      <c r="C1681" s="28">
        <v>271024</v>
      </c>
      <c r="D1681" s="156"/>
      <c r="E1681" s="250" t="s">
        <v>7586</v>
      </c>
      <c r="F1681" s="22" t="s">
        <v>99</v>
      </c>
      <c r="H1681" s="23" t="s">
        <v>22</v>
      </c>
      <c r="I1681" s="23" t="s">
        <v>55</v>
      </c>
      <c r="J1681" s="161" t="s">
        <v>70</v>
      </c>
      <c r="K1681" s="29" t="s">
        <v>612</v>
      </c>
      <c r="M1681" s="252"/>
      <c r="N1681" s="253">
        <v>3600</v>
      </c>
      <c r="O1681" s="236">
        <f t="shared" si="32"/>
        <v>465820.58999999973</v>
      </c>
    </row>
    <row r="1682" spans="1:15" ht="22.05" hidden="1" customHeight="1" x14ac:dyDescent="0.2">
      <c r="A1682" s="26">
        <v>45979</v>
      </c>
      <c r="B1682" s="20" t="s">
        <v>35</v>
      </c>
      <c r="C1682" s="28">
        <v>282976</v>
      </c>
      <c r="D1682" s="156"/>
      <c r="E1682" s="250" t="s">
        <v>7238</v>
      </c>
      <c r="F1682" s="22" t="s">
        <v>99</v>
      </c>
      <c r="H1682" s="23" t="s">
        <v>22</v>
      </c>
      <c r="I1682" s="23" t="s">
        <v>56</v>
      </c>
      <c r="J1682" s="161" t="s">
        <v>8786</v>
      </c>
      <c r="K1682" s="29" t="s">
        <v>1894</v>
      </c>
      <c r="M1682" s="252"/>
      <c r="N1682" s="253">
        <v>10124</v>
      </c>
      <c r="O1682" s="236">
        <f t="shared" si="32"/>
        <v>455696.58999999973</v>
      </c>
    </row>
    <row r="1683" spans="1:15" ht="22.05" hidden="1" customHeight="1" x14ac:dyDescent="0.2">
      <c r="A1683" s="26">
        <v>45979</v>
      </c>
      <c r="B1683" s="20" t="s">
        <v>35</v>
      </c>
      <c r="C1683" s="28">
        <v>292425</v>
      </c>
      <c r="D1683" s="156"/>
      <c r="E1683" s="250" t="s">
        <v>603</v>
      </c>
      <c r="F1683" s="22" t="s">
        <v>99</v>
      </c>
      <c r="H1683" s="23" t="s">
        <v>22</v>
      </c>
      <c r="I1683" s="23" t="s">
        <v>56</v>
      </c>
      <c r="J1683" s="161" t="s">
        <v>89</v>
      </c>
      <c r="K1683" s="29" t="s">
        <v>636</v>
      </c>
      <c r="M1683" s="252"/>
      <c r="N1683" s="253">
        <v>91842.9</v>
      </c>
      <c r="O1683" s="236">
        <f t="shared" si="32"/>
        <v>363853.68999999971</v>
      </c>
    </row>
    <row r="1684" spans="1:15" ht="22.05" hidden="1" customHeight="1" x14ac:dyDescent="0.2">
      <c r="A1684" s="26">
        <v>45979</v>
      </c>
      <c r="B1684" s="20" t="s">
        <v>35</v>
      </c>
      <c r="C1684" s="28">
        <v>303041</v>
      </c>
      <c r="D1684" s="156"/>
      <c r="E1684" s="250" t="s">
        <v>603</v>
      </c>
      <c r="F1684" s="22" t="s">
        <v>99</v>
      </c>
      <c r="H1684" s="23" t="s">
        <v>22</v>
      </c>
      <c r="I1684" s="23" t="s">
        <v>56</v>
      </c>
      <c r="J1684" s="161" t="s">
        <v>89</v>
      </c>
      <c r="K1684" s="29" t="s">
        <v>636</v>
      </c>
      <c r="M1684" s="252"/>
      <c r="N1684" s="253">
        <v>57346.22</v>
      </c>
      <c r="O1684" s="236">
        <f t="shared" si="32"/>
        <v>306507.46999999974</v>
      </c>
    </row>
    <row r="1685" spans="1:15" ht="22.05" hidden="1" customHeight="1" x14ac:dyDescent="0.2">
      <c r="A1685" s="26">
        <v>45979</v>
      </c>
      <c r="B1685" s="20" t="s">
        <v>35</v>
      </c>
      <c r="C1685" s="28">
        <v>314975</v>
      </c>
      <c r="D1685" s="156"/>
      <c r="E1685" s="250" t="s">
        <v>577</v>
      </c>
      <c r="F1685" s="22" t="s">
        <v>99</v>
      </c>
      <c r="H1685" s="23" t="s">
        <v>22</v>
      </c>
      <c r="I1685" s="23" t="s">
        <v>81</v>
      </c>
      <c r="J1685" s="161" t="s">
        <v>171</v>
      </c>
      <c r="K1685" s="29" t="s">
        <v>621</v>
      </c>
      <c r="M1685" s="252"/>
      <c r="N1685" s="597">
        <v>35000</v>
      </c>
      <c r="O1685" s="236">
        <f t="shared" si="32"/>
        <v>271507.46999999974</v>
      </c>
    </row>
    <row r="1686" spans="1:15" ht="22.05" hidden="1" customHeight="1" x14ac:dyDescent="0.2">
      <c r="A1686" s="26">
        <v>45979</v>
      </c>
      <c r="B1686" s="20" t="s">
        <v>35</v>
      </c>
      <c r="C1686" s="28">
        <v>314979</v>
      </c>
      <c r="D1686" s="156"/>
      <c r="E1686" s="250" t="s">
        <v>7587</v>
      </c>
      <c r="F1686" s="22" t="s">
        <v>99</v>
      </c>
      <c r="H1686" s="23" t="s">
        <v>22</v>
      </c>
      <c r="I1686" s="23" t="s">
        <v>81</v>
      </c>
      <c r="J1686" s="161" t="s">
        <v>179</v>
      </c>
      <c r="K1686" s="29" t="s">
        <v>617</v>
      </c>
      <c r="M1686" s="252"/>
      <c r="N1686" s="253">
        <v>4542.5</v>
      </c>
      <c r="O1686" s="236">
        <f t="shared" si="32"/>
        <v>266964.96999999974</v>
      </c>
    </row>
    <row r="1687" spans="1:15" ht="22.05" hidden="1" customHeight="1" x14ac:dyDescent="0.2">
      <c r="A1687" s="26">
        <v>45979</v>
      </c>
      <c r="B1687" s="20" t="s">
        <v>35</v>
      </c>
      <c r="C1687" s="28">
        <v>314974</v>
      </c>
      <c r="D1687" s="156"/>
      <c r="E1687" s="250" t="s">
        <v>7587</v>
      </c>
      <c r="F1687" s="22" t="s">
        <v>99</v>
      </c>
      <c r="H1687" s="23" t="s">
        <v>22</v>
      </c>
      <c r="I1687" s="23" t="s">
        <v>81</v>
      </c>
      <c r="J1687" s="161" t="s">
        <v>182</v>
      </c>
      <c r="K1687" s="29" t="s">
        <v>616</v>
      </c>
      <c r="M1687" s="252"/>
      <c r="N1687" s="253">
        <v>4542.5</v>
      </c>
      <c r="O1687" s="236">
        <f t="shared" si="32"/>
        <v>262422.46999999974</v>
      </c>
    </row>
    <row r="1688" spans="1:15" ht="22.05" hidden="1" customHeight="1" x14ac:dyDescent="0.2">
      <c r="A1688" s="26">
        <v>45979</v>
      </c>
      <c r="B1688" s="20" t="s">
        <v>35</v>
      </c>
      <c r="C1688" s="28">
        <v>599907</v>
      </c>
      <c r="D1688" s="156"/>
      <c r="E1688" s="250" t="s">
        <v>577</v>
      </c>
      <c r="F1688" s="22" t="s">
        <v>99</v>
      </c>
      <c r="H1688" s="23" t="s">
        <v>22</v>
      </c>
      <c r="I1688" s="23" t="s">
        <v>81</v>
      </c>
      <c r="J1688" s="161" t="s">
        <v>171</v>
      </c>
      <c r="K1688" s="29" t="s">
        <v>621</v>
      </c>
      <c r="M1688" s="252"/>
      <c r="N1688" s="597">
        <v>5000</v>
      </c>
      <c r="O1688" s="236">
        <f t="shared" si="32"/>
        <v>257422.46999999974</v>
      </c>
    </row>
    <row r="1689" spans="1:15" ht="22.05" hidden="1" customHeight="1" x14ac:dyDescent="0.2">
      <c r="A1689" s="26">
        <v>45979</v>
      </c>
      <c r="B1689" s="20" t="s">
        <v>35</v>
      </c>
      <c r="C1689" s="28">
        <v>641630</v>
      </c>
      <c r="D1689" s="156"/>
      <c r="E1689" s="250" t="s">
        <v>577</v>
      </c>
      <c r="F1689" s="22" t="s">
        <v>99</v>
      </c>
      <c r="H1689" s="23" t="s">
        <v>22</v>
      </c>
      <c r="I1689" s="23" t="s">
        <v>81</v>
      </c>
      <c r="J1689" s="161" t="s">
        <v>171</v>
      </c>
      <c r="K1689" s="29" t="s">
        <v>621</v>
      </c>
      <c r="M1689" s="252"/>
      <c r="N1689" s="597">
        <v>2422.4699999999998</v>
      </c>
      <c r="O1689" s="236">
        <f t="shared" si="32"/>
        <v>254999.99999999974</v>
      </c>
    </row>
    <row r="1690" spans="1:15" ht="22.05" hidden="1" customHeight="1" x14ac:dyDescent="0.2">
      <c r="A1690" s="26">
        <v>45979</v>
      </c>
      <c r="B1690" s="20" t="s">
        <v>35</v>
      </c>
      <c r="C1690" s="28">
        <v>9457207</v>
      </c>
      <c r="D1690" s="156"/>
      <c r="E1690" s="250" t="s">
        <v>813</v>
      </c>
      <c r="F1690" s="22" t="s">
        <v>564</v>
      </c>
      <c r="H1690" s="23" t="s">
        <v>22</v>
      </c>
      <c r="I1690" s="23" t="s">
        <v>58</v>
      </c>
      <c r="J1690" s="161" t="s">
        <v>101</v>
      </c>
      <c r="K1690" s="29" t="s">
        <v>6298</v>
      </c>
      <c r="M1690" s="252"/>
      <c r="N1690" s="253">
        <v>33273.29</v>
      </c>
      <c r="O1690" s="236">
        <f t="shared" si="32"/>
        <v>221726.70999999973</v>
      </c>
    </row>
    <row r="1691" spans="1:15" ht="22.05" hidden="1" customHeight="1" x14ac:dyDescent="0.2">
      <c r="A1691" s="26">
        <v>45980</v>
      </c>
      <c r="B1691" s="20" t="s">
        <v>35</v>
      </c>
      <c r="C1691" s="28">
        <v>327025</v>
      </c>
      <c r="D1691" s="156"/>
      <c r="E1691" s="250" t="s">
        <v>7588</v>
      </c>
      <c r="F1691" s="22" t="s">
        <v>99</v>
      </c>
      <c r="H1691" s="23" t="s">
        <v>22</v>
      </c>
      <c r="I1691" s="23" t="s">
        <v>103</v>
      </c>
      <c r="J1691" s="161" t="s">
        <v>218</v>
      </c>
      <c r="K1691" s="29" t="s">
        <v>627</v>
      </c>
      <c r="M1691" s="252"/>
      <c r="N1691" s="253">
        <v>1205</v>
      </c>
      <c r="O1691" s="236">
        <f t="shared" si="32"/>
        <v>220521.70999999973</v>
      </c>
    </row>
    <row r="1692" spans="1:15" ht="22.05" hidden="1" customHeight="1" x14ac:dyDescent="0.2">
      <c r="A1692" s="26">
        <v>45980</v>
      </c>
      <c r="B1692" s="20" t="s">
        <v>35</v>
      </c>
      <c r="C1692" s="28">
        <v>559900</v>
      </c>
      <c r="D1692" s="156"/>
      <c r="E1692" s="250" t="s">
        <v>3371</v>
      </c>
      <c r="F1692" s="22" t="s">
        <v>99</v>
      </c>
      <c r="H1692" s="23" t="s">
        <v>22</v>
      </c>
      <c r="I1692" s="23" t="s">
        <v>103</v>
      </c>
      <c r="J1692" s="161" t="s">
        <v>93</v>
      </c>
      <c r="K1692" s="29" t="s">
        <v>627</v>
      </c>
      <c r="M1692" s="252"/>
      <c r="N1692" s="253">
        <v>1448</v>
      </c>
      <c r="O1692" s="236">
        <f t="shared" si="32"/>
        <v>219073.70999999973</v>
      </c>
    </row>
    <row r="1693" spans="1:15" ht="22.05" hidden="1" customHeight="1" x14ac:dyDescent="0.2">
      <c r="A1693" s="26">
        <v>45981</v>
      </c>
      <c r="B1693" s="20" t="s">
        <v>35</v>
      </c>
      <c r="C1693" s="28">
        <v>134364</v>
      </c>
      <c r="D1693" s="156"/>
      <c r="E1693" s="250" t="s">
        <v>577</v>
      </c>
      <c r="F1693" s="22" t="s">
        <v>99</v>
      </c>
      <c r="H1693" s="23" t="s">
        <v>22</v>
      </c>
      <c r="I1693" s="23" t="s">
        <v>81</v>
      </c>
      <c r="J1693" s="161" t="s">
        <v>176</v>
      </c>
      <c r="K1693" s="29" t="s">
        <v>846</v>
      </c>
      <c r="M1693" s="252"/>
      <c r="N1693" s="253">
        <v>201000</v>
      </c>
      <c r="O1693" s="236">
        <f t="shared" si="32"/>
        <v>18073.70999999973</v>
      </c>
    </row>
    <row r="1694" spans="1:15" ht="22.05" hidden="1" customHeight="1" x14ac:dyDescent="0.2">
      <c r="A1694" s="26">
        <v>45981</v>
      </c>
      <c r="B1694" s="20" t="s">
        <v>35</v>
      </c>
      <c r="C1694" s="28">
        <v>265910</v>
      </c>
      <c r="D1694" s="156"/>
      <c r="E1694" s="250" t="s">
        <v>7589</v>
      </c>
      <c r="F1694" s="22" t="s">
        <v>99</v>
      </c>
      <c r="H1694" s="23" t="s">
        <v>22</v>
      </c>
      <c r="I1694" s="23" t="s">
        <v>103</v>
      </c>
      <c r="J1694" s="161" t="s">
        <v>93</v>
      </c>
      <c r="K1694" s="29" t="s">
        <v>627</v>
      </c>
      <c r="M1694" s="252"/>
      <c r="N1694" s="253">
        <v>2400</v>
      </c>
      <c r="O1694" s="236">
        <f t="shared" si="32"/>
        <v>15673.70999999973</v>
      </c>
    </row>
    <row r="1695" spans="1:15" ht="22.05" hidden="1" customHeight="1" x14ac:dyDescent="0.2">
      <c r="A1695" s="26">
        <v>45981</v>
      </c>
      <c r="B1695" s="20" t="s">
        <v>35</v>
      </c>
      <c r="C1695" s="28">
        <v>541058</v>
      </c>
      <c r="D1695" s="156"/>
      <c r="E1695" s="250" t="s">
        <v>7590</v>
      </c>
      <c r="F1695" s="22" t="s">
        <v>99</v>
      </c>
      <c r="H1695" s="23" t="s">
        <v>22</v>
      </c>
      <c r="I1695" s="23" t="s">
        <v>103</v>
      </c>
      <c r="J1695" s="161" t="s">
        <v>93</v>
      </c>
      <c r="K1695" s="29" t="s">
        <v>627</v>
      </c>
      <c r="M1695" s="252"/>
      <c r="N1695" s="253">
        <v>3447</v>
      </c>
      <c r="O1695" s="236">
        <f t="shared" si="32"/>
        <v>12226.70999999973</v>
      </c>
    </row>
    <row r="1696" spans="1:15" ht="22.05" hidden="1" customHeight="1" x14ac:dyDescent="0.2">
      <c r="A1696" s="26">
        <v>45982</v>
      </c>
      <c r="B1696" s="20" t="s">
        <v>35</v>
      </c>
      <c r="C1696" s="28">
        <v>4829732432</v>
      </c>
      <c r="D1696" s="156"/>
      <c r="E1696" s="250" t="s">
        <v>597</v>
      </c>
      <c r="F1696" s="22" t="s">
        <v>99</v>
      </c>
      <c r="H1696" s="23" t="s">
        <v>21</v>
      </c>
      <c r="I1696" s="23" t="s">
        <v>81</v>
      </c>
      <c r="J1696" s="161" t="s">
        <v>168</v>
      </c>
      <c r="K1696" s="29" t="s">
        <v>622</v>
      </c>
      <c r="M1696" s="581">
        <v>300000</v>
      </c>
      <c r="N1696" s="253"/>
      <c r="O1696" s="236">
        <f t="shared" si="32"/>
        <v>312226.70999999973</v>
      </c>
    </row>
    <row r="1697" spans="1:15" ht="22.05" hidden="1" customHeight="1" x14ac:dyDescent="0.2">
      <c r="A1697" s="26">
        <v>45982</v>
      </c>
      <c r="B1697" s="20" t="s">
        <v>35</v>
      </c>
      <c r="C1697" s="28">
        <v>465315</v>
      </c>
      <c r="D1697" s="156"/>
      <c r="E1697" s="250" t="s">
        <v>577</v>
      </c>
      <c r="F1697" s="22" t="s">
        <v>99</v>
      </c>
      <c r="H1697" s="23" t="s">
        <v>22</v>
      </c>
      <c r="I1697" s="23" t="s">
        <v>81</v>
      </c>
      <c r="J1697" s="161" t="s">
        <v>174</v>
      </c>
      <c r="K1697" s="29" t="s">
        <v>623</v>
      </c>
      <c r="M1697" s="252"/>
      <c r="N1697" s="253">
        <v>300500</v>
      </c>
      <c r="O1697" s="236">
        <f t="shared" si="32"/>
        <v>11726.70999999973</v>
      </c>
    </row>
    <row r="1698" spans="1:15" ht="22.05" hidden="1" customHeight="1" x14ac:dyDescent="0.2">
      <c r="A1698" s="26">
        <v>45982</v>
      </c>
      <c r="B1698" s="20" t="s">
        <v>35</v>
      </c>
      <c r="C1698" s="28">
        <v>544254</v>
      </c>
      <c r="D1698" s="156"/>
      <c r="E1698" s="250" t="s">
        <v>1044</v>
      </c>
      <c r="F1698" s="22" t="s">
        <v>78</v>
      </c>
      <c r="H1698" s="23" t="s">
        <v>21</v>
      </c>
      <c r="I1698" s="23" t="s">
        <v>81</v>
      </c>
      <c r="J1698" s="161" t="s">
        <v>174</v>
      </c>
      <c r="K1698" s="29" t="s">
        <v>623</v>
      </c>
      <c r="M1698" s="252">
        <v>21000</v>
      </c>
      <c r="N1698" s="253"/>
      <c r="O1698" s="236">
        <f t="shared" si="32"/>
        <v>32726.70999999973</v>
      </c>
    </row>
    <row r="1699" spans="1:15" ht="22.05" hidden="1" customHeight="1" x14ac:dyDescent="0.2">
      <c r="A1699" s="26">
        <v>45982</v>
      </c>
      <c r="B1699" s="20" t="s">
        <v>35</v>
      </c>
      <c r="C1699" s="28">
        <v>655113</v>
      </c>
      <c r="D1699" s="156"/>
      <c r="E1699" s="250" t="s">
        <v>1066</v>
      </c>
      <c r="F1699" s="22" t="s">
        <v>99</v>
      </c>
      <c r="H1699" s="23" t="s">
        <v>21</v>
      </c>
      <c r="I1699" s="23" t="s">
        <v>81</v>
      </c>
      <c r="J1699" s="161" t="s">
        <v>177</v>
      </c>
      <c r="K1699" s="29" t="s">
        <v>613</v>
      </c>
      <c r="M1699" s="581">
        <v>2000</v>
      </c>
      <c r="N1699" s="253"/>
      <c r="O1699" s="236">
        <f t="shared" si="32"/>
        <v>34726.70999999973</v>
      </c>
    </row>
    <row r="1700" spans="1:15" ht="22.05" hidden="1" customHeight="1" x14ac:dyDescent="0.2">
      <c r="A1700" s="26">
        <v>45982</v>
      </c>
      <c r="B1700" s="20" t="s">
        <v>35</v>
      </c>
      <c r="C1700" s="28">
        <v>668793</v>
      </c>
      <c r="D1700" s="156"/>
      <c r="E1700" s="250" t="s">
        <v>1066</v>
      </c>
      <c r="F1700" s="22" t="s">
        <v>99</v>
      </c>
      <c r="H1700" s="23" t="s">
        <v>21</v>
      </c>
      <c r="I1700" s="23" t="s">
        <v>81</v>
      </c>
      <c r="J1700" s="161" t="s">
        <v>175</v>
      </c>
      <c r="K1700" s="29" t="s">
        <v>850</v>
      </c>
      <c r="M1700" s="252">
        <v>2000</v>
      </c>
      <c r="N1700" s="253"/>
      <c r="O1700" s="236">
        <f t="shared" si="32"/>
        <v>36726.70999999973</v>
      </c>
    </row>
    <row r="1701" spans="1:15" ht="22.05" hidden="1" customHeight="1" x14ac:dyDescent="0.2">
      <c r="A1701" s="26">
        <v>45982</v>
      </c>
      <c r="B1701" s="20" t="s">
        <v>35</v>
      </c>
      <c r="C1701" s="28"/>
      <c r="D1701" s="156" t="s">
        <v>5443</v>
      </c>
      <c r="E1701" s="250" t="s">
        <v>1066</v>
      </c>
      <c r="F1701" s="22" t="s">
        <v>99</v>
      </c>
      <c r="H1701" s="23" t="s">
        <v>21</v>
      </c>
      <c r="I1701" s="23" t="s">
        <v>81</v>
      </c>
      <c r="J1701" s="161" t="s">
        <v>172</v>
      </c>
      <c r="K1701" s="29" t="s">
        <v>621</v>
      </c>
      <c r="M1701" s="581">
        <v>6000</v>
      </c>
      <c r="N1701" s="253"/>
      <c r="O1701" s="236">
        <f t="shared" si="32"/>
        <v>42726.70999999973</v>
      </c>
    </row>
    <row r="1702" spans="1:15" ht="22.05" hidden="1" customHeight="1" x14ac:dyDescent="0.2">
      <c r="A1702" s="26">
        <v>45982</v>
      </c>
      <c r="B1702" s="20" t="s">
        <v>35</v>
      </c>
      <c r="C1702" s="28">
        <v>684059</v>
      </c>
      <c r="D1702" s="156" t="s">
        <v>7591</v>
      </c>
      <c r="E1702" s="250" t="s">
        <v>7592</v>
      </c>
      <c r="F1702" s="22" t="s">
        <v>99</v>
      </c>
      <c r="H1702" s="23" t="s">
        <v>22</v>
      </c>
      <c r="I1702" s="23" t="s">
        <v>56</v>
      </c>
      <c r="J1702" s="161" t="s">
        <v>88</v>
      </c>
      <c r="K1702" s="29" t="s">
        <v>2617</v>
      </c>
      <c r="M1702" s="252"/>
      <c r="N1702" s="253">
        <v>41760</v>
      </c>
      <c r="O1702" s="236">
        <f t="shared" si="32"/>
        <v>966.70999999972992</v>
      </c>
    </row>
    <row r="1703" spans="1:15" ht="22.05" hidden="1" customHeight="1" x14ac:dyDescent="0.2">
      <c r="A1703" s="26">
        <v>45985</v>
      </c>
      <c r="B1703" s="20" t="s">
        <v>35</v>
      </c>
      <c r="C1703" s="28">
        <v>267124</v>
      </c>
      <c r="D1703" s="156"/>
      <c r="E1703" s="250" t="s">
        <v>1066</v>
      </c>
      <c r="F1703" s="22" t="s">
        <v>99</v>
      </c>
      <c r="H1703" s="23" t="s">
        <v>21</v>
      </c>
      <c r="I1703" s="23" t="s">
        <v>81</v>
      </c>
      <c r="J1703" s="161" t="s">
        <v>175</v>
      </c>
      <c r="K1703" s="29" t="s">
        <v>850</v>
      </c>
      <c r="M1703" s="252">
        <v>16000</v>
      </c>
      <c r="N1703" s="253"/>
      <c r="O1703" s="236">
        <f t="shared" si="32"/>
        <v>16966.70999999973</v>
      </c>
    </row>
    <row r="1704" spans="1:15" ht="22.05" hidden="1" customHeight="1" x14ac:dyDescent="0.2">
      <c r="A1704" s="26">
        <v>45985</v>
      </c>
      <c r="B1704" s="20" t="s">
        <v>35</v>
      </c>
      <c r="C1704" s="28">
        <v>277093</v>
      </c>
      <c r="D1704" s="156"/>
      <c r="E1704" s="250" t="s">
        <v>578</v>
      </c>
      <c r="F1704" s="22" t="s">
        <v>99</v>
      </c>
      <c r="H1704" s="23" t="s">
        <v>22</v>
      </c>
      <c r="I1704" s="23" t="s">
        <v>81</v>
      </c>
      <c r="J1704" s="161" t="s">
        <v>168</v>
      </c>
      <c r="K1704" s="29" t="s">
        <v>622</v>
      </c>
      <c r="M1704" s="252"/>
      <c r="N1704" s="597">
        <v>16900</v>
      </c>
      <c r="O1704" s="236">
        <f t="shared" si="32"/>
        <v>66.709999999729916</v>
      </c>
    </row>
    <row r="1705" spans="1:15" ht="22.05" hidden="1" customHeight="1" x14ac:dyDescent="0.2">
      <c r="A1705" s="26">
        <v>45985</v>
      </c>
      <c r="B1705" s="20" t="s">
        <v>35</v>
      </c>
      <c r="C1705" s="28">
        <v>809785</v>
      </c>
      <c r="D1705" s="156"/>
      <c r="E1705" s="250" t="s">
        <v>569</v>
      </c>
      <c r="F1705" s="22" t="s">
        <v>99</v>
      </c>
      <c r="H1705" s="23" t="s">
        <v>21</v>
      </c>
      <c r="I1705" s="23" t="s">
        <v>28</v>
      </c>
      <c r="J1705" s="161" t="s">
        <v>30</v>
      </c>
      <c r="K1705" s="39" t="s">
        <v>3376</v>
      </c>
      <c r="M1705" s="252">
        <v>450438</v>
      </c>
      <c r="N1705" s="253"/>
      <c r="O1705" s="236">
        <f t="shared" si="32"/>
        <v>450504.70999999973</v>
      </c>
    </row>
    <row r="1706" spans="1:15" ht="22.05" hidden="1" customHeight="1" x14ac:dyDescent="0.2">
      <c r="A1706" s="26">
        <v>45986</v>
      </c>
      <c r="B1706" s="20" t="s">
        <v>35</v>
      </c>
      <c r="C1706" s="28">
        <v>134306</v>
      </c>
      <c r="D1706" s="156"/>
      <c r="E1706" s="250" t="s">
        <v>835</v>
      </c>
      <c r="F1706" s="22" t="s">
        <v>99</v>
      </c>
      <c r="H1706" s="23" t="s">
        <v>22</v>
      </c>
      <c r="I1706" s="23" t="s">
        <v>81</v>
      </c>
      <c r="J1706" s="161" t="s">
        <v>177</v>
      </c>
      <c r="K1706" s="29" t="s">
        <v>6189</v>
      </c>
      <c r="M1706" s="252"/>
      <c r="N1706" s="597">
        <v>2611</v>
      </c>
      <c r="O1706" s="236">
        <f t="shared" si="32"/>
        <v>447893.70999999973</v>
      </c>
    </row>
    <row r="1707" spans="1:15" ht="22.05" hidden="1" customHeight="1" x14ac:dyDescent="0.2">
      <c r="A1707" s="26">
        <v>45986</v>
      </c>
      <c r="B1707" s="20" t="s">
        <v>35</v>
      </c>
      <c r="C1707" s="28">
        <v>166847</v>
      </c>
      <c r="D1707" s="156" t="s">
        <v>7593</v>
      </c>
      <c r="E1707" s="250" t="s">
        <v>574</v>
      </c>
      <c r="F1707" s="22" t="s">
        <v>99</v>
      </c>
      <c r="H1707" s="23" t="s">
        <v>22</v>
      </c>
      <c r="I1707" s="23" t="s">
        <v>55</v>
      </c>
      <c r="J1707" s="161" t="s">
        <v>70</v>
      </c>
      <c r="K1707" s="29" t="s">
        <v>625</v>
      </c>
      <c r="M1707" s="252"/>
      <c r="N1707" s="253">
        <v>92000</v>
      </c>
      <c r="O1707" s="236">
        <f t="shared" si="32"/>
        <v>355893.70999999973</v>
      </c>
    </row>
    <row r="1708" spans="1:15" ht="22.05" hidden="1" customHeight="1" x14ac:dyDescent="0.2">
      <c r="A1708" s="26">
        <v>45986</v>
      </c>
      <c r="B1708" s="20" t="s">
        <v>35</v>
      </c>
      <c r="C1708" s="28">
        <v>166850</v>
      </c>
      <c r="D1708" s="156" t="s">
        <v>7593</v>
      </c>
      <c r="E1708" s="250" t="s">
        <v>7594</v>
      </c>
      <c r="F1708" s="22" t="s">
        <v>99</v>
      </c>
      <c r="H1708" s="23" t="s">
        <v>22</v>
      </c>
      <c r="I1708" s="23" t="s">
        <v>55</v>
      </c>
      <c r="J1708" s="161" t="s">
        <v>70</v>
      </c>
      <c r="K1708" s="29" t="s">
        <v>851</v>
      </c>
      <c r="M1708" s="252"/>
      <c r="N1708" s="253">
        <v>138920</v>
      </c>
      <c r="O1708" s="236">
        <f t="shared" si="32"/>
        <v>216973.70999999973</v>
      </c>
    </row>
    <row r="1709" spans="1:15" ht="22.05" hidden="1" customHeight="1" x14ac:dyDescent="0.2">
      <c r="A1709" s="26">
        <v>45986</v>
      </c>
      <c r="B1709" s="20" t="s">
        <v>35</v>
      </c>
      <c r="C1709" s="28">
        <v>166851</v>
      </c>
      <c r="D1709" s="156" t="s">
        <v>7593</v>
      </c>
      <c r="E1709" s="250" t="s">
        <v>7595</v>
      </c>
      <c r="F1709" s="22" t="s">
        <v>99</v>
      </c>
      <c r="H1709" s="23" t="s">
        <v>22</v>
      </c>
      <c r="I1709" s="23" t="s">
        <v>55</v>
      </c>
      <c r="J1709" s="161" t="s">
        <v>70</v>
      </c>
      <c r="K1709" s="29" t="s">
        <v>1082</v>
      </c>
      <c r="M1709" s="252"/>
      <c r="N1709" s="253">
        <v>8740</v>
      </c>
      <c r="O1709" s="236">
        <f t="shared" si="32"/>
        <v>208233.70999999973</v>
      </c>
    </row>
    <row r="1710" spans="1:15" ht="22.05" hidden="1" customHeight="1" x14ac:dyDescent="0.2">
      <c r="A1710" s="26">
        <v>45986</v>
      </c>
      <c r="B1710" s="20" t="s">
        <v>35</v>
      </c>
      <c r="C1710" s="28">
        <v>179667</v>
      </c>
      <c r="D1710" s="156" t="s">
        <v>7596</v>
      </c>
      <c r="E1710" s="250" t="s">
        <v>574</v>
      </c>
      <c r="F1710" s="22" t="s">
        <v>99</v>
      </c>
      <c r="H1710" s="23" t="s">
        <v>22</v>
      </c>
      <c r="I1710" s="23" t="s">
        <v>55</v>
      </c>
      <c r="J1710" s="161" t="s">
        <v>70</v>
      </c>
      <c r="K1710" s="29" t="s">
        <v>625</v>
      </c>
      <c r="M1710" s="252"/>
      <c r="N1710" s="253">
        <v>53500</v>
      </c>
      <c r="O1710" s="236">
        <f t="shared" si="32"/>
        <v>154733.70999999973</v>
      </c>
    </row>
    <row r="1711" spans="1:15" ht="22.05" hidden="1" customHeight="1" x14ac:dyDescent="0.2">
      <c r="A1711" s="26">
        <v>45986</v>
      </c>
      <c r="B1711" s="20" t="s">
        <v>35</v>
      </c>
      <c r="C1711" s="28">
        <v>179668</v>
      </c>
      <c r="D1711" s="156" t="s">
        <v>7596</v>
      </c>
      <c r="E1711" s="250" t="s">
        <v>7597</v>
      </c>
      <c r="F1711" s="22" t="s">
        <v>99</v>
      </c>
      <c r="H1711" s="23" t="s">
        <v>22</v>
      </c>
      <c r="I1711" s="23" t="s">
        <v>55</v>
      </c>
      <c r="J1711" s="161" t="s">
        <v>70</v>
      </c>
      <c r="K1711" s="29" t="s">
        <v>851</v>
      </c>
      <c r="M1711" s="252"/>
      <c r="N1711" s="253">
        <v>109620</v>
      </c>
      <c r="O1711" s="236">
        <f t="shared" si="32"/>
        <v>45113.70999999973</v>
      </c>
    </row>
    <row r="1712" spans="1:15" ht="22.05" hidden="1" customHeight="1" x14ac:dyDescent="0.2">
      <c r="A1712" s="26">
        <v>45986</v>
      </c>
      <c r="B1712" s="20" t="s">
        <v>35</v>
      </c>
      <c r="C1712" s="28">
        <v>179670</v>
      </c>
      <c r="D1712" s="156" t="s">
        <v>7596</v>
      </c>
      <c r="E1712" s="250" t="s">
        <v>7598</v>
      </c>
      <c r="F1712" s="22" t="s">
        <v>99</v>
      </c>
      <c r="H1712" s="23" t="s">
        <v>22</v>
      </c>
      <c r="I1712" s="23" t="s">
        <v>55</v>
      </c>
      <c r="J1712" s="161" t="s">
        <v>70</v>
      </c>
      <c r="K1712" s="29" t="s">
        <v>1082</v>
      </c>
      <c r="M1712" s="252"/>
      <c r="N1712" s="253">
        <v>5244</v>
      </c>
      <c r="O1712" s="236">
        <f t="shared" ref="O1712:O1775" si="33">O1711+M1712-N1712</f>
        <v>39869.70999999973</v>
      </c>
    </row>
    <row r="1713" spans="1:15" ht="22.05" hidden="1" customHeight="1" x14ac:dyDescent="0.2">
      <c r="A1713" s="26">
        <v>45986</v>
      </c>
      <c r="B1713" s="20" t="s">
        <v>35</v>
      </c>
      <c r="C1713" s="28">
        <v>179666</v>
      </c>
      <c r="D1713" s="156" t="s">
        <v>7599</v>
      </c>
      <c r="E1713" s="250" t="s">
        <v>7600</v>
      </c>
      <c r="F1713" s="22" t="s">
        <v>99</v>
      </c>
      <c r="H1713" s="23" t="s">
        <v>22</v>
      </c>
      <c r="I1713" s="23" t="s">
        <v>55</v>
      </c>
      <c r="J1713" s="161" t="s">
        <v>70</v>
      </c>
      <c r="K1713" s="29" t="s">
        <v>2616</v>
      </c>
      <c r="M1713" s="252"/>
      <c r="N1713" s="253">
        <v>15614</v>
      </c>
      <c r="O1713" s="236">
        <f t="shared" si="33"/>
        <v>24255.70999999973</v>
      </c>
    </row>
    <row r="1714" spans="1:15" ht="22.05" hidden="1" customHeight="1" x14ac:dyDescent="0.2">
      <c r="A1714" s="26">
        <v>45986</v>
      </c>
      <c r="B1714" s="20" t="s">
        <v>35</v>
      </c>
      <c r="C1714" s="28">
        <v>300541</v>
      </c>
      <c r="D1714" s="156"/>
      <c r="E1714" s="250" t="s">
        <v>7601</v>
      </c>
      <c r="F1714" s="22" t="s">
        <v>99</v>
      </c>
      <c r="H1714" s="23" t="s">
        <v>22</v>
      </c>
      <c r="I1714" s="23" t="s">
        <v>103</v>
      </c>
      <c r="J1714" s="161" t="s">
        <v>93</v>
      </c>
      <c r="K1714" s="29" t="s">
        <v>627</v>
      </c>
      <c r="M1714" s="252"/>
      <c r="N1714" s="253">
        <v>2990</v>
      </c>
      <c r="O1714" s="236">
        <f t="shared" si="33"/>
        <v>21265.70999999973</v>
      </c>
    </row>
    <row r="1715" spans="1:15" ht="22.05" hidden="1" customHeight="1" x14ac:dyDescent="0.2">
      <c r="A1715" s="26">
        <v>45986</v>
      </c>
      <c r="B1715" s="20" t="s">
        <v>35</v>
      </c>
      <c r="C1715" s="28">
        <v>300542</v>
      </c>
      <c r="D1715" s="156"/>
      <c r="E1715" s="250" t="s">
        <v>7602</v>
      </c>
      <c r="F1715" s="22" t="s">
        <v>99</v>
      </c>
      <c r="H1715" s="23" t="s">
        <v>22</v>
      </c>
      <c r="I1715" s="23" t="s">
        <v>103</v>
      </c>
      <c r="J1715" s="161" t="s">
        <v>93</v>
      </c>
      <c r="K1715" s="29" t="s">
        <v>627</v>
      </c>
      <c r="M1715" s="252"/>
      <c r="N1715" s="253">
        <v>835</v>
      </c>
      <c r="O1715" s="236">
        <f t="shared" si="33"/>
        <v>20430.70999999973</v>
      </c>
    </row>
    <row r="1716" spans="1:15" ht="22.05" hidden="1" customHeight="1" x14ac:dyDescent="0.2">
      <c r="A1716" s="26">
        <v>45986</v>
      </c>
      <c r="B1716" s="20" t="s">
        <v>35</v>
      </c>
      <c r="C1716" s="28">
        <v>300544</v>
      </c>
      <c r="D1716" s="156"/>
      <c r="E1716" s="250" t="s">
        <v>567</v>
      </c>
      <c r="F1716" s="22" t="s">
        <v>99</v>
      </c>
      <c r="H1716" s="23" t="s">
        <v>22</v>
      </c>
      <c r="I1716" s="23" t="s">
        <v>81</v>
      </c>
      <c r="J1716" s="161" t="s">
        <v>177</v>
      </c>
      <c r="K1716" s="29" t="s">
        <v>6189</v>
      </c>
      <c r="M1716" s="252"/>
      <c r="N1716" s="597">
        <v>3917</v>
      </c>
      <c r="O1716" s="236">
        <f t="shared" si="33"/>
        <v>16513.70999999973</v>
      </c>
    </row>
    <row r="1717" spans="1:15" ht="22.05" hidden="1" customHeight="1" x14ac:dyDescent="0.2">
      <c r="A1717" s="26">
        <v>45986</v>
      </c>
      <c r="B1717" s="20" t="s">
        <v>35</v>
      </c>
      <c r="C1717" s="28">
        <v>300546</v>
      </c>
      <c r="D1717" s="156"/>
      <c r="E1717" s="250" t="s">
        <v>577</v>
      </c>
      <c r="F1717" s="22" t="s">
        <v>99</v>
      </c>
      <c r="H1717" s="23" t="s">
        <v>22</v>
      </c>
      <c r="I1717" s="23" t="s">
        <v>81</v>
      </c>
      <c r="J1717" s="161" t="s">
        <v>171</v>
      </c>
      <c r="K1717" s="29" t="s">
        <v>621</v>
      </c>
      <c r="M1717" s="252"/>
      <c r="N1717" s="597">
        <v>13000</v>
      </c>
      <c r="O1717" s="236">
        <f t="shared" si="33"/>
        <v>3513.7099999997299</v>
      </c>
    </row>
    <row r="1718" spans="1:15" ht="22.05" hidden="1" customHeight="1" x14ac:dyDescent="0.2">
      <c r="A1718" s="26">
        <v>45986</v>
      </c>
      <c r="B1718" s="20" t="s">
        <v>35</v>
      </c>
      <c r="C1718" s="28">
        <v>776649</v>
      </c>
      <c r="D1718" s="156"/>
      <c r="E1718" s="250" t="s">
        <v>569</v>
      </c>
      <c r="F1718" s="22" t="s">
        <v>99</v>
      </c>
      <c r="H1718" s="23" t="s">
        <v>21</v>
      </c>
      <c r="I1718" s="23" t="s">
        <v>28</v>
      </c>
      <c r="J1718" s="161" t="s">
        <v>30</v>
      </c>
      <c r="K1718" s="29" t="s">
        <v>6191</v>
      </c>
      <c r="M1718" s="252">
        <v>160000</v>
      </c>
      <c r="N1718" s="253"/>
      <c r="O1718" s="236">
        <f t="shared" si="33"/>
        <v>163513.70999999973</v>
      </c>
    </row>
    <row r="1719" spans="1:15" ht="22.05" hidden="1" customHeight="1" x14ac:dyDescent="0.2">
      <c r="A1719" s="26">
        <v>45987</v>
      </c>
      <c r="B1719" s="20" t="s">
        <v>35</v>
      </c>
      <c r="C1719" s="28">
        <v>84952</v>
      </c>
      <c r="D1719" s="156" t="s">
        <v>7603</v>
      </c>
      <c r="E1719" s="250" t="s">
        <v>1044</v>
      </c>
      <c r="F1719" s="22" t="s">
        <v>7634</v>
      </c>
      <c r="H1719" s="23" t="s">
        <v>22</v>
      </c>
      <c r="I1719" s="23" t="s">
        <v>81</v>
      </c>
      <c r="J1719" s="161" t="s">
        <v>33</v>
      </c>
      <c r="K1719" s="29" t="s">
        <v>621</v>
      </c>
      <c r="M1719" s="252"/>
      <c r="N1719" s="253">
        <v>29129.49</v>
      </c>
      <c r="O1719" s="236">
        <f t="shared" si="33"/>
        <v>134384.21999999974</v>
      </c>
    </row>
    <row r="1720" spans="1:15" ht="22.05" hidden="1" customHeight="1" x14ac:dyDescent="0.2">
      <c r="A1720" s="26">
        <v>45987</v>
      </c>
      <c r="B1720" s="20" t="s">
        <v>35</v>
      </c>
      <c r="C1720" s="28">
        <v>85012</v>
      </c>
      <c r="D1720" s="156" t="s">
        <v>1046</v>
      </c>
      <c r="E1720" s="250" t="s">
        <v>1044</v>
      </c>
      <c r="F1720" s="22" t="s">
        <v>7635</v>
      </c>
      <c r="H1720" s="23" t="s">
        <v>22</v>
      </c>
      <c r="I1720" s="23" t="s">
        <v>81</v>
      </c>
      <c r="J1720" s="161" t="s">
        <v>33</v>
      </c>
      <c r="K1720" s="29" t="s">
        <v>621</v>
      </c>
      <c r="M1720" s="252"/>
      <c r="N1720" s="253">
        <v>77441.08</v>
      </c>
      <c r="O1720" s="236">
        <f t="shared" si="33"/>
        <v>56943.139999999737</v>
      </c>
    </row>
    <row r="1721" spans="1:15" ht="22.05" hidden="1" customHeight="1" x14ac:dyDescent="0.2">
      <c r="A1721" s="26">
        <v>45987</v>
      </c>
      <c r="B1721" s="20" t="s">
        <v>35</v>
      </c>
      <c r="C1721" s="28">
        <v>298688</v>
      </c>
      <c r="D1721" s="156" t="s">
        <v>7604</v>
      </c>
      <c r="E1721" s="250" t="s">
        <v>853</v>
      </c>
      <c r="F1721" s="22" t="s">
        <v>99</v>
      </c>
      <c r="H1721" s="23" t="s">
        <v>22</v>
      </c>
      <c r="I1721" s="23" t="s">
        <v>103</v>
      </c>
      <c r="J1721" s="161" t="s">
        <v>93</v>
      </c>
      <c r="K1721" s="29" t="s">
        <v>6192</v>
      </c>
      <c r="M1721" s="252"/>
      <c r="N1721" s="253">
        <v>650</v>
      </c>
      <c r="O1721" s="236">
        <f t="shared" si="33"/>
        <v>56293.139999999737</v>
      </c>
    </row>
    <row r="1722" spans="1:15" ht="22.05" hidden="1" customHeight="1" x14ac:dyDescent="0.2">
      <c r="A1722" s="26">
        <v>45987</v>
      </c>
      <c r="B1722" s="20" t="s">
        <v>35</v>
      </c>
      <c r="C1722" s="28">
        <v>584879</v>
      </c>
      <c r="D1722" s="156" t="s">
        <v>7605</v>
      </c>
      <c r="E1722" s="250" t="s">
        <v>7606</v>
      </c>
      <c r="F1722" s="22" t="s">
        <v>99</v>
      </c>
      <c r="H1722" s="23" t="s">
        <v>22</v>
      </c>
      <c r="I1722" s="23" t="s">
        <v>55</v>
      </c>
      <c r="J1722" s="161" t="s">
        <v>70</v>
      </c>
      <c r="K1722" s="29" t="s">
        <v>851</v>
      </c>
      <c r="M1722" s="252"/>
      <c r="N1722" s="253">
        <v>47440</v>
      </c>
      <c r="O1722" s="236">
        <f t="shared" si="33"/>
        <v>8853.1399999997375</v>
      </c>
    </row>
    <row r="1723" spans="1:15" ht="22.05" hidden="1" customHeight="1" x14ac:dyDescent="0.2">
      <c r="A1723" s="26">
        <v>45988</v>
      </c>
      <c r="B1723" s="20" t="s">
        <v>35</v>
      </c>
      <c r="C1723" s="28">
        <v>324779</v>
      </c>
      <c r="D1723" s="156"/>
      <c r="E1723" s="250" t="s">
        <v>569</v>
      </c>
      <c r="F1723" s="22" t="s">
        <v>99</v>
      </c>
      <c r="H1723" s="23" t="s">
        <v>21</v>
      </c>
      <c r="I1723" s="23" t="s">
        <v>28</v>
      </c>
      <c r="J1723" s="161" t="s">
        <v>30</v>
      </c>
      <c r="K1723" s="29" t="s">
        <v>7286</v>
      </c>
      <c r="M1723" s="252">
        <v>20000</v>
      </c>
      <c r="N1723" s="253"/>
      <c r="O1723" s="236">
        <f t="shared" si="33"/>
        <v>28853.139999999737</v>
      </c>
    </row>
    <row r="1724" spans="1:15" ht="22.05" hidden="1" customHeight="1" x14ac:dyDescent="0.2">
      <c r="A1724" s="26">
        <v>45988</v>
      </c>
      <c r="B1724" s="20" t="s">
        <v>35</v>
      </c>
      <c r="C1724" s="28">
        <v>6193293613</v>
      </c>
      <c r="D1724" s="156"/>
      <c r="E1724" s="250" t="s">
        <v>597</v>
      </c>
      <c r="F1724" s="22" t="s">
        <v>99</v>
      </c>
      <c r="H1724" s="23" t="s">
        <v>21</v>
      </c>
      <c r="I1724" s="23" t="s">
        <v>81</v>
      </c>
      <c r="J1724" s="161" t="s">
        <v>168</v>
      </c>
      <c r="K1724" s="29" t="s">
        <v>622</v>
      </c>
      <c r="M1724" s="581">
        <v>500000</v>
      </c>
      <c r="N1724" s="253"/>
      <c r="O1724" s="236">
        <f t="shared" si="33"/>
        <v>528853.13999999978</v>
      </c>
    </row>
    <row r="1725" spans="1:15" ht="22.05" hidden="1" customHeight="1" x14ac:dyDescent="0.2">
      <c r="A1725" s="26">
        <v>45988</v>
      </c>
      <c r="B1725" s="20" t="s">
        <v>35</v>
      </c>
      <c r="C1725" s="28">
        <v>204672</v>
      </c>
      <c r="D1725" s="156"/>
      <c r="E1725" s="250" t="s">
        <v>577</v>
      </c>
      <c r="F1725" s="22" t="s">
        <v>99</v>
      </c>
      <c r="H1725" s="23" t="s">
        <v>22</v>
      </c>
      <c r="I1725" s="23" t="s">
        <v>81</v>
      </c>
      <c r="J1725" s="161" t="s">
        <v>174</v>
      </c>
      <c r="K1725" s="29" t="s">
        <v>623</v>
      </c>
      <c r="M1725" s="252"/>
      <c r="N1725" s="253">
        <v>501500</v>
      </c>
      <c r="O1725" s="236">
        <f t="shared" si="33"/>
        <v>27353.139999999781</v>
      </c>
    </row>
    <row r="1726" spans="1:15" ht="22.05" hidden="1" customHeight="1" x14ac:dyDescent="0.2">
      <c r="A1726" s="26">
        <v>45988</v>
      </c>
      <c r="B1726" s="20" t="s">
        <v>35</v>
      </c>
      <c r="C1726" s="28">
        <v>212554</v>
      </c>
      <c r="D1726" s="156"/>
      <c r="E1726" s="250" t="s">
        <v>577</v>
      </c>
      <c r="F1726" s="22" t="s">
        <v>99</v>
      </c>
      <c r="H1726" s="23" t="s">
        <v>22</v>
      </c>
      <c r="I1726" s="23" t="s">
        <v>81</v>
      </c>
      <c r="J1726" s="161" t="s">
        <v>171</v>
      </c>
      <c r="K1726" s="29" t="s">
        <v>621</v>
      </c>
      <c r="M1726" s="252"/>
      <c r="N1726" s="597">
        <v>22000</v>
      </c>
      <c r="O1726" s="236">
        <f t="shared" si="33"/>
        <v>5353.1399999997811</v>
      </c>
    </row>
    <row r="1727" spans="1:15" ht="22.05" hidden="1" customHeight="1" x14ac:dyDescent="0.2">
      <c r="A1727" s="26">
        <v>45988</v>
      </c>
      <c r="B1727" s="20" t="s">
        <v>35</v>
      </c>
      <c r="C1727" s="28">
        <v>582308</v>
      </c>
      <c r="D1727" s="156"/>
      <c r="E1727" s="250" t="s">
        <v>569</v>
      </c>
      <c r="F1727" s="22" t="s">
        <v>99</v>
      </c>
      <c r="H1727" s="23" t="s">
        <v>21</v>
      </c>
      <c r="I1727" s="23" t="s">
        <v>28</v>
      </c>
      <c r="J1727" s="161" t="s">
        <v>30</v>
      </c>
      <c r="K1727" s="29" t="s">
        <v>6191</v>
      </c>
      <c r="M1727" s="252">
        <v>100000</v>
      </c>
      <c r="N1727" s="253"/>
      <c r="O1727" s="236">
        <f t="shared" si="33"/>
        <v>105353.13999999978</v>
      </c>
    </row>
    <row r="1728" spans="1:15" ht="22.05" hidden="1" customHeight="1" x14ac:dyDescent="0.2">
      <c r="A1728" s="26">
        <v>45988</v>
      </c>
      <c r="B1728" s="20" t="s">
        <v>35</v>
      </c>
      <c r="C1728" s="28">
        <v>358953</v>
      </c>
      <c r="D1728" s="156"/>
      <c r="E1728" s="250" t="s">
        <v>7607</v>
      </c>
      <c r="F1728" s="22" t="s">
        <v>99</v>
      </c>
      <c r="H1728" s="23" t="s">
        <v>22</v>
      </c>
      <c r="I1728" s="23" t="s">
        <v>103</v>
      </c>
      <c r="J1728" s="161" t="s">
        <v>93</v>
      </c>
      <c r="K1728" s="29" t="s">
        <v>1112</v>
      </c>
      <c r="M1728" s="252"/>
      <c r="N1728" s="253">
        <v>8479</v>
      </c>
      <c r="O1728" s="236">
        <f t="shared" si="33"/>
        <v>96874.139999999781</v>
      </c>
    </row>
    <row r="1729" spans="1:15" ht="22.05" hidden="1" customHeight="1" x14ac:dyDescent="0.2">
      <c r="A1729" s="26">
        <v>45988</v>
      </c>
      <c r="B1729" s="20" t="s">
        <v>35</v>
      </c>
      <c r="C1729" s="28">
        <v>365667</v>
      </c>
      <c r="D1729" s="156"/>
      <c r="E1729" s="250" t="s">
        <v>578</v>
      </c>
      <c r="F1729" s="22" t="s">
        <v>99</v>
      </c>
      <c r="H1729" s="23" t="s">
        <v>22</v>
      </c>
      <c r="I1729" s="23" t="s">
        <v>81</v>
      </c>
      <c r="J1729" s="161" t="s">
        <v>168</v>
      </c>
      <c r="K1729" s="29" t="s">
        <v>622</v>
      </c>
      <c r="M1729" s="252"/>
      <c r="N1729" s="597">
        <v>3500</v>
      </c>
      <c r="O1729" s="236">
        <f t="shared" si="33"/>
        <v>93374.139999999781</v>
      </c>
    </row>
    <row r="1730" spans="1:15" ht="22.05" hidden="1" customHeight="1" x14ac:dyDescent="0.2">
      <c r="A1730" s="26">
        <v>45988</v>
      </c>
      <c r="B1730" s="20" t="s">
        <v>35</v>
      </c>
      <c r="C1730" s="28">
        <v>1413674</v>
      </c>
      <c r="D1730" s="156" t="s">
        <v>1042</v>
      </c>
      <c r="E1730" s="250" t="s">
        <v>569</v>
      </c>
      <c r="F1730" s="22" t="s">
        <v>99</v>
      </c>
      <c r="H1730" s="23" t="s">
        <v>21</v>
      </c>
      <c r="I1730" s="23" t="s">
        <v>28</v>
      </c>
      <c r="J1730" s="161" t="s">
        <v>30</v>
      </c>
      <c r="K1730" s="29" t="s">
        <v>6187</v>
      </c>
      <c r="M1730" s="252">
        <v>95700</v>
      </c>
      <c r="N1730" s="253"/>
      <c r="O1730" s="236">
        <f t="shared" si="33"/>
        <v>189074.13999999978</v>
      </c>
    </row>
    <row r="1731" spans="1:15" ht="22.05" hidden="1" customHeight="1" x14ac:dyDescent="0.2">
      <c r="A1731" s="26">
        <v>45988</v>
      </c>
      <c r="B1731" s="20" t="s">
        <v>35</v>
      </c>
      <c r="C1731" s="28">
        <v>693631</v>
      </c>
      <c r="D1731" s="156" t="s">
        <v>7608</v>
      </c>
      <c r="E1731" s="250" t="s">
        <v>8787</v>
      </c>
      <c r="F1731" s="22" t="s">
        <v>99</v>
      </c>
      <c r="H1731" s="23" t="s">
        <v>22</v>
      </c>
      <c r="I1731" s="23" t="s">
        <v>55</v>
      </c>
      <c r="J1731" s="161" t="s">
        <v>70</v>
      </c>
      <c r="K1731" s="29" t="s">
        <v>612</v>
      </c>
      <c r="M1731" s="252"/>
      <c r="N1731" s="253">
        <v>79800</v>
      </c>
      <c r="O1731" s="236">
        <f t="shared" si="33"/>
        <v>109274.13999999978</v>
      </c>
    </row>
    <row r="1732" spans="1:15" ht="22.05" hidden="1" customHeight="1" x14ac:dyDescent="0.2">
      <c r="A1732" s="26">
        <v>45989</v>
      </c>
      <c r="B1732" s="20" t="s">
        <v>35</v>
      </c>
      <c r="C1732" s="28">
        <v>354660</v>
      </c>
      <c r="D1732" s="156" t="s">
        <v>7609</v>
      </c>
      <c r="E1732" s="250" t="s">
        <v>5579</v>
      </c>
      <c r="F1732" s="22" t="s">
        <v>99</v>
      </c>
      <c r="H1732" s="23" t="s">
        <v>22</v>
      </c>
      <c r="I1732" s="23" t="s">
        <v>55</v>
      </c>
      <c r="J1732" s="161" t="s">
        <v>73</v>
      </c>
      <c r="K1732" s="29" t="s">
        <v>5530</v>
      </c>
      <c r="M1732" s="252"/>
      <c r="N1732" s="253">
        <v>83062.5</v>
      </c>
      <c r="O1732" s="236">
        <f t="shared" si="33"/>
        <v>26211.639999999781</v>
      </c>
    </row>
    <row r="1733" spans="1:15" ht="22.05" hidden="1" customHeight="1" x14ac:dyDescent="0.2">
      <c r="A1733" s="26">
        <v>45989</v>
      </c>
      <c r="B1733" s="20" t="s">
        <v>35</v>
      </c>
      <c r="C1733" s="28">
        <v>3921813422</v>
      </c>
      <c r="D1733" s="156"/>
      <c r="E1733" s="250" t="s">
        <v>597</v>
      </c>
      <c r="F1733" s="22" t="s">
        <v>99</v>
      </c>
      <c r="H1733" s="23" t="s">
        <v>21</v>
      </c>
      <c r="I1733" s="23" t="s">
        <v>81</v>
      </c>
      <c r="J1733" s="161" t="s">
        <v>168</v>
      </c>
      <c r="K1733" s="29" t="s">
        <v>622</v>
      </c>
      <c r="M1733" s="581">
        <v>750000</v>
      </c>
      <c r="N1733" s="253"/>
      <c r="O1733" s="236">
        <f t="shared" si="33"/>
        <v>776211.63999999978</v>
      </c>
    </row>
    <row r="1734" spans="1:15" ht="22.05" hidden="1" customHeight="1" x14ac:dyDescent="0.2">
      <c r="A1734" s="26">
        <v>45989</v>
      </c>
      <c r="B1734" s="20" t="s">
        <v>35</v>
      </c>
      <c r="C1734" s="28">
        <v>536532</v>
      </c>
      <c r="D1734" s="156"/>
      <c r="E1734" s="250" t="s">
        <v>577</v>
      </c>
      <c r="F1734" s="22" t="s">
        <v>99</v>
      </c>
      <c r="H1734" s="23" t="s">
        <v>22</v>
      </c>
      <c r="I1734" s="23" t="s">
        <v>81</v>
      </c>
      <c r="J1734" s="161" t="s">
        <v>174</v>
      </c>
      <c r="K1734" s="29" t="s">
        <v>623</v>
      </c>
      <c r="M1734" s="252"/>
      <c r="N1734" s="253">
        <v>375500</v>
      </c>
      <c r="O1734" s="236">
        <f t="shared" si="33"/>
        <v>400711.63999999978</v>
      </c>
    </row>
    <row r="1735" spans="1:15" ht="22.05" hidden="1" customHeight="1" x14ac:dyDescent="0.2">
      <c r="A1735" s="26">
        <v>45989</v>
      </c>
      <c r="B1735" s="20" t="s">
        <v>35</v>
      </c>
      <c r="C1735" s="28">
        <v>536535</v>
      </c>
      <c r="D1735" s="156"/>
      <c r="E1735" s="250" t="s">
        <v>577</v>
      </c>
      <c r="F1735" s="22" t="s">
        <v>99</v>
      </c>
      <c r="H1735" s="23" t="s">
        <v>22</v>
      </c>
      <c r="I1735" s="23" t="s">
        <v>81</v>
      </c>
      <c r="J1735" s="161" t="s">
        <v>176</v>
      </c>
      <c r="K1735" s="29" t="s">
        <v>846</v>
      </c>
      <c r="M1735" s="252"/>
      <c r="N1735" s="253">
        <v>375500</v>
      </c>
      <c r="O1735" s="236">
        <f t="shared" si="33"/>
        <v>25211.639999999781</v>
      </c>
    </row>
    <row r="1736" spans="1:15" ht="22.05" hidden="1" customHeight="1" x14ac:dyDescent="0.2">
      <c r="A1736" s="26">
        <v>45989</v>
      </c>
      <c r="B1736" s="20" t="s">
        <v>35</v>
      </c>
      <c r="C1736" s="28">
        <v>2551813476</v>
      </c>
      <c r="D1736" s="156"/>
      <c r="E1736" s="250" t="s">
        <v>597</v>
      </c>
      <c r="F1736" s="22" t="s">
        <v>99</v>
      </c>
      <c r="H1736" s="23" t="s">
        <v>21</v>
      </c>
      <c r="I1736" s="23" t="s">
        <v>81</v>
      </c>
      <c r="J1736" s="161" t="s">
        <v>168</v>
      </c>
      <c r="K1736" s="29" t="s">
        <v>622</v>
      </c>
      <c r="M1736" s="581">
        <v>6500</v>
      </c>
      <c r="N1736" s="253"/>
      <c r="O1736" s="236">
        <f t="shared" si="33"/>
        <v>31711.639999999781</v>
      </c>
    </row>
    <row r="1737" spans="1:15" ht="22.05" hidden="1" customHeight="1" x14ac:dyDescent="0.2">
      <c r="A1737" s="26">
        <v>45989</v>
      </c>
      <c r="B1737" s="20" t="s">
        <v>35</v>
      </c>
      <c r="C1737" s="28">
        <v>644636</v>
      </c>
      <c r="D1737" s="156" t="s">
        <v>7610</v>
      </c>
      <c r="E1737" s="250" t="s">
        <v>7611</v>
      </c>
      <c r="F1737" s="22" t="s">
        <v>99</v>
      </c>
      <c r="H1737" s="23" t="s">
        <v>22</v>
      </c>
      <c r="I1737" s="23" t="s">
        <v>103</v>
      </c>
      <c r="J1737" s="161" t="s">
        <v>92</v>
      </c>
      <c r="K1737" s="29" t="s">
        <v>1770</v>
      </c>
      <c r="M1737" s="252"/>
      <c r="N1737" s="253">
        <v>13218.56</v>
      </c>
      <c r="O1737" s="236">
        <f t="shared" si="33"/>
        <v>18493.079999999783</v>
      </c>
    </row>
    <row r="1738" spans="1:15" ht="22.05" hidden="1" customHeight="1" x14ac:dyDescent="0.2">
      <c r="A1738" s="26">
        <v>45989</v>
      </c>
      <c r="B1738" s="20" t="s">
        <v>35</v>
      </c>
      <c r="C1738" s="28">
        <v>673331</v>
      </c>
      <c r="D1738" s="156" t="s">
        <v>7612</v>
      </c>
      <c r="E1738" s="250" t="s">
        <v>1757</v>
      </c>
      <c r="F1738" s="22" t="s">
        <v>99</v>
      </c>
      <c r="H1738" s="23" t="s">
        <v>22</v>
      </c>
      <c r="I1738" s="23" t="s">
        <v>103</v>
      </c>
      <c r="J1738" s="161" t="s">
        <v>93</v>
      </c>
      <c r="K1738" s="29" t="s">
        <v>4081</v>
      </c>
      <c r="M1738" s="252"/>
      <c r="N1738" s="253">
        <v>16795</v>
      </c>
      <c r="O1738" s="236">
        <f t="shared" si="33"/>
        <v>1698.0799999997835</v>
      </c>
    </row>
    <row r="1739" spans="1:15" ht="22.05" hidden="1" customHeight="1" x14ac:dyDescent="0.2">
      <c r="A1739" s="26">
        <v>45989</v>
      </c>
      <c r="B1739" s="20" t="s">
        <v>35</v>
      </c>
      <c r="C1739" s="28">
        <v>2190463</v>
      </c>
      <c r="D1739" s="156"/>
      <c r="E1739" s="250" t="s">
        <v>569</v>
      </c>
      <c r="F1739" s="22" t="s">
        <v>99</v>
      </c>
      <c r="H1739" s="23" t="s">
        <v>21</v>
      </c>
      <c r="I1739" s="23" t="s">
        <v>28</v>
      </c>
      <c r="J1739" s="161" t="s">
        <v>30</v>
      </c>
      <c r="K1739" s="29" t="s">
        <v>7275</v>
      </c>
      <c r="M1739" s="252">
        <v>27000</v>
      </c>
      <c r="N1739" s="253"/>
      <c r="O1739" s="236">
        <f t="shared" si="33"/>
        <v>28698.079999999783</v>
      </c>
    </row>
    <row r="1740" spans="1:15" ht="22.05" hidden="1" customHeight="1" x14ac:dyDescent="0.2">
      <c r="A1740" s="26">
        <v>45990</v>
      </c>
      <c r="B1740" s="20" t="s">
        <v>35</v>
      </c>
      <c r="C1740" s="28"/>
      <c r="D1740" s="156" t="s">
        <v>7613</v>
      </c>
      <c r="E1740" s="250" t="s">
        <v>597</v>
      </c>
      <c r="F1740" s="22" t="s">
        <v>99</v>
      </c>
      <c r="H1740" s="23" t="s">
        <v>21</v>
      </c>
      <c r="I1740" s="23" t="s">
        <v>81</v>
      </c>
      <c r="J1740" s="161" t="s">
        <v>168</v>
      </c>
      <c r="K1740" s="29" t="s">
        <v>622</v>
      </c>
      <c r="M1740" s="581">
        <v>80000</v>
      </c>
      <c r="N1740" s="253"/>
      <c r="O1740" s="236">
        <f t="shared" si="33"/>
        <v>108698.07999999978</v>
      </c>
    </row>
    <row r="1741" spans="1:15" ht="22.05" hidden="1" customHeight="1" thickBot="1" x14ac:dyDescent="0.25">
      <c r="A1741" s="374">
        <v>45990</v>
      </c>
      <c r="B1741" s="47" t="s">
        <v>35</v>
      </c>
      <c r="C1741" s="69">
        <v>319036</v>
      </c>
      <c r="D1741" s="427" t="s">
        <v>7613</v>
      </c>
      <c r="E1741" s="513" t="s">
        <v>7614</v>
      </c>
      <c r="F1741" s="48" t="s">
        <v>99</v>
      </c>
      <c r="G1741" s="69"/>
      <c r="H1741" s="368" t="s">
        <v>22</v>
      </c>
      <c r="I1741" s="368" t="s">
        <v>55</v>
      </c>
      <c r="J1741" s="369" t="s">
        <v>117</v>
      </c>
      <c r="K1741" s="514" t="s">
        <v>7649</v>
      </c>
      <c r="L1741" s="89"/>
      <c r="M1741" s="447"/>
      <c r="N1741" s="448">
        <v>80000</v>
      </c>
      <c r="O1741" s="515">
        <f t="shared" si="33"/>
        <v>28698.079999999783</v>
      </c>
    </row>
    <row r="1742" spans="1:15" ht="22.05" hidden="1" customHeight="1" x14ac:dyDescent="0.2">
      <c r="A1742" s="26">
        <v>45992</v>
      </c>
      <c r="B1742" s="20" t="s">
        <v>35</v>
      </c>
      <c r="C1742" s="28">
        <v>131245</v>
      </c>
      <c r="D1742" s="156"/>
      <c r="E1742" s="250" t="s">
        <v>1201</v>
      </c>
      <c r="F1742" s="22" t="s">
        <v>7636</v>
      </c>
      <c r="H1742" s="23" t="s">
        <v>21</v>
      </c>
      <c r="I1742" s="23" t="s">
        <v>81</v>
      </c>
      <c r="J1742" s="161" t="s">
        <v>33</v>
      </c>
      <c r="K1742" s="29" t="s">
        <v>51</v>
      </c>
      <c r="M1742" s="581">
        <v>99000</v>
      </c>
      <c r="N1742" s="253"/>
      <c r="O1742" s="236">
        <f t="shared" si="33"/>
        <v>127698.07999999978</v>
      </c>
    </row>
    <row r="1743" spans="1:15" ht="22.05" hidden="1" customHeight="1" x14ac:dyDescent="0.2">
      <c r="A1743" s="26">
        <v>45992</v>
      </c>
      <c r="B1743" s="20" t="s">
        <v>35</v>
      </c>
      <c r="C1743" s="28">
        <v>131333</v>
      </c>
      <c r="D1743" s="156"/>
      <c r="E1743" s="250" t="s">
        <v>1201</v>
      </c>
      <c r="F1743" s="22" t="s">
        <v>7636</v>
      </c>
      <c r="H1743" s="23" t="s">
        <v>21</v>
      </c>
      <c r="I1743" s="23" t="s">
        <v>81</v>
      </c>
      <c r="J1743" s="161" t="s">
        <v>33</v>
      </c>
      <c r="K1743" s="29" t="s">
        <v>51</v>
      </c>
      <c r="M1743" s="581">
        <v>99000</v>
      </c>
      <c r="N1743" s="253"/>
      <c r="O1743" s="236">
        <f t="shared" si="33"/>
        <v>226698.07999999978</v>
      </c>
    </row>
    <row r="1744" spans="1:15" ht="22.05" hidden="1" customHeight="1" x14ac:dyDescent="0.2">
      <c r="A1744" s="26">
        <v>45992</v>
      </c>
      <c r="B1744" s="20" t="s">
        <v>35</v>
      </c>
      <c r="C1744" s="28">
        <v>131325</v>
      </c>
      <c r="D1744" s="156"/>
      <c r="E1744" s="250" t="s">
        <v>1201</v>
      </c>
      <c r="F1744" s="22" t="s">
        <v>7636</v>
      </c>
      <c r="H1744" s="23" t="s">
        <v>21</v>
      </c>
      <c r="I1744" s="23" t="s">
        <v>81</v>
      </c>
      <c r="J1744" s="161" t="s">
        <v>33</v>
      </c>
      <c r="K1744" s="29" t="s">
        <v>51</v>
      </c>
      <c r="M1744" s="581">
        <v>99000</v>
      </c>
      <c r="N1744" s="253"/>
      <c r="O1744" s="236">
        <f t="shared" si="33"/>
        <v>325698.07999999978</v>
      </c>
    </row>
    <row r="1745" spans="1:15" ht="22.05" hidden="1" customHeight="1" x14ac:dyDescent="0.2">
      <c r="A1745" s="26">
        <v>45992</v>
      </c>
      <c r="B1745" s="20" t="s">
        <v>35</v>
      </c>
      <c r="C1745" s="28">
        <v>782038</v>
      </c>
      <c r="D1745" s="156"/>
      <c r="E1745" s="250" t="s">
        <v>578</v>
      </c>
      <c r="F1745" s="22" t="s">
        <v>99</v>
      </c>
      <c r="H1745" s="23" t="s">
        <v>22</v>
      </c>
      <c r="I1745" s="23" t="s">
        <v>81</v>
      </c>
      <c r="J1745" s="161" t="s">
        <v>168</v>
      </c>
      <c r="K1745" s="29" t="s">
        <v>622</v>
      </c>
      <c r="M1745" s="252"/>
      <c r="N1745" s="253">
        <v>320000</v>
      </c>
      <c r="O1745" s="236">
        <f t="shared" si="33"/>
        <v>5698.0799999997835</v>
      </c>
    </row>
    <row r="1746" spans="1:15" ht="22.05" hidden="1" customHeight="1" x14ac:dyDescent="0.2">
      <c r="A1746" s="26">
        <v>45992</v>
      </c>
      <c r="B1746" s="20" t="s">
        <v>35</v>
      </c>
      <c r="C1746" s="28">
        <v>4198871</v>
      </c>
      <c r="D1746" s="156"/>
      <c r="E1746" s="250" t="s">
        <v>569</v>
      </c>
      <c r="F1746" s="22" t="s">
        <v>99</v>
      </c>
      <c r="H1746" s="23" t="s">
        <v>21</v>
      </c>
      <c r="I1746" s="23" t="s">
        <v>28</v>
      </c>
      <c r="J1746" s="161" t="s">
        <v>30</v>
      </c>
      <c r="K1746" s="29" t="s">
        <v>6896</v>
      </c>
      <c r="M1746" s="252">
        <v>100000</v>
      </c>
      <c r="N1746" s="253"/>
      <c r="O1746" s="236">
        <f t="shared" si="33"/>
        <v>105698.07999999978</v>
      </c>
    </row>
    <row r="1747" spans="1:15" ht="22.05" hidden="1" customHeight="1" x14ac:dyDescent="0.2">
      <c r="A1747" s="26">
        <v>45992</v>
      </c>
      <c r="B1747" s="20" t="s">
        <v>35</v>
      </c>
      <c r="C1747" s="28">
        <v>254265</v>
      </c>
      <c r="D1747" s="156"/>
      <c r="E1747" s="250" t="s">
        <v>578</v>
      </c>
      <c r="F1747" s="22" t="s">
        <v>99</v>
      </c>
      <c r="H1747" s="23" t="s">
        <v>22</v>
      </c>
      <c r="I1747" s="23" t="s">
        <v>81</v>
      </c>
      <c r="J1747" s="161" t="s">
        <v>168</v>
      </c>
      <c r="K1747" s="29" t="s">
        <v>622</v>
      </c>
      <c r="M1747" s="252"/>
      <c r="N1747" s="253">
        <v>44000</v>
      </c>
      <c r="O1747" s="236">
        <f t="shared" si="33"/>
        <v>61698.079999999783</v>
      </c>
    </row>
    <row r="1748" spans="1:15" ht="22.05" hidden="1" customHeight="1" x14ac:dyDescent="0.2">
      <c r="A1748" s="26">
        <v>45992</v>
      </c>
      <c r="B1748" s="20" t="s">
        <v>35</v>
      </c>
      <c r="C1748" s="28">
        <v>258163</v>
      </c>
      <c r="D1748" s="156"/>
      <c r="E1748" s="250" t="s">
        <v>577</v>
      </c>
      <c r="F1748" s="22" t="s">
        <v>99</v>
      </c>
      <c r="H1748" s="23" t="s">
        <v>22</v>
      </c>
      <c r="I1748" s="23" t="s">
        <v>81</v>
      </c>
      <c r="J1748" s="161" t="s">
        <v>171</v>
      </c>
      <c r="K1748" s="29" t="s">
        <v>621</v>
      </c>
      <c r="M1748" s="252"/>
      <c r="N1748" s="253">
        <v>50000</v>
      </c>
      <c r="O1748" s="236">
        <f t="shared" si="33"/>
        <v>11698.079999999783</v>
      </c>
    </row>
    <row r="1749" spans="1:15" ht="22.05" hidden="1" customHeight="1" x14ac:dyDescent="0.2">
      <c r="A1749" s="26">
        <v>45993</v>
      </c>
      <c r="B1749" s="20" t="s">
        <v>35</v>
      </c>
      <c r="C1749" s="28">
        <v>551474</v>
      </c>
      <c r="D1749" s="156"/>
      <c r="E1749" s="250" t="s">
        <v>569</v>
      </c>
      <c r="F1749" s="22" t="s">
        <v>79</v>
      </c>
      <c r="H1749" s="23" t="s">
        <v>21</v>
      </c>
      <c r="I1749" s="23" t="s">
        <v>28</v>
      </c>
      <c r="J1749" s="161" t="s">
        <v>30</v>
      </c>
      <c r="K1749" s="29" t="s">
        <v>7650</v>
      </c>
      <c r="M1749" s="252">
        <v>100000</v>
      </c>
      <c r="N1749" s="253"/>
      <c r="O1749" s="236">
        <f t="shared" si="33"/>
        <v>111698.07999999978</v>
      </c>
    </row>
    <row r="1750" spans="1:15" ht="22.05" hidden="1" customHeight="1" x14ac:dyDescent="0.2">
      <c r="A1750" s="26">
        <v>45993</v>
      </c>
      <c r="B1750" s="20" t="s">
        <v>35</v>
      </c>
      <c r="C1750" s="28">
        <v>589874</v>
      </c>
      <c r="D1750" s="156" t="s">
        <v>7615</v>
      </c>
      <c r="E1750" s="250" t="s">
        <v>7616</v>
      </c>
      <c r="F1750" s="22" t="s">
        <v>99</v>
      </c>
      <c r="H1750" s="23" t="s">
        <v>22</v>
      </c>
      <c r="I1750" s="23" t="s">
        <v>55</v>
      </c>
      <c r="J1750" s="161" t="s">
        <v>70</v>
      </c>
      <c r="K1750" s="29" t="s">
        <v>2714</v>
      </c>
      <c r="M1750" s="252"/>
      <c r="N1750" s="253">
        <v>63450</v>
      </c>
      <c r="O1750" s="236">
        <f t="shared" si="33"/>
        <v>48248.079999999783</v>
      </c>
    </row>
    <row r="1751" spans="1:15" ht="22.05" hidden="1" customHeight="1" x14ac:dyDescent="0.2">
      <c r="A1751" s="26">
        <v>45993</v>
      </c>
      <c r="B1751" s="20" t="s">
        <v>35</v>
      </c>
      <c r="C1751" s="28">
        <v>589873</v>
      </c>
      <c r="D1751" s="156" t="s">
        <v>7615</v>
      </c>
      <c r="E1751" s="250" t="s">
        <v>7617</v>
      </c>
      <c r="F1751" s="22" t="s">
        <v>99</v>
      </c>
      <c r="H1751" s="23" t="s">
        <v>22</v>
      </c>
      <c r="I1751" s="23" t="s">
        <v>55</v>
      </c>
      <c r="J1751" s="161" t="s">
        <v>70</v>
      </c>
      <c r="K1751" s="29" t="s">
        <v>612</v>
      </c>
      <c r="M1751" s="252"/>
      <c r="N1751" s="253">
        <v>8850</v>
      </c>
      <c r="O1751" s="236">
        <f t="shared" si="33"/>
        <v>39398.079999999783</v>
      </c>
    </row>
    <row r="1752" spans="1:15" ht="22.05" hidden="1" customHeight="1" x14ac:dyDescent="0.2">
      <c r="A1752" s="26">
        <v>45993</v>
      </c>
      <c r="B1752" s="20" t="s">
        <v>35</v>
      </c>
      <c r="C1752" s="28">
        <v>589869</v>
      </c>
      <c r="D1752" s="156" t="s">
        <v>60</v>
      </c>
      <c r="E1752" s="250" t="s">
        <v>7618</v>
      </c>
      <c r="F1752" s="22" t="s">
        <v>99</v>
      </c>
      <c r="H1752" s="23" t="s">
        <v>22</v>
      </c>
      <c r="I1752" s="23" t="s">
        <v>55</v>
      </c>
      <c r="J1752" s="161" t="s">
        <v>70</v>
      </c>
      <c r="K1752" s="29" t="s">
        <v>612</v>
      </c>
      <c r="M1752" s="252"/>
      <c r="N1752" s="253">
        <v>1200</v>
      </c>
      <c r="O1752" s="236">
        <f t="shared" si="33"/>
        <v>38198.079999999783</v>
      </c>
    </row>
    <row r="1753" spans="1:15" ht="22.05" hidden="1" customHeight="1" x14ac:dyDescent="0.2">
      <c r="A1753" s="26">
        <v>45993</v>
      </c>
      <c r="B1753" s="20" t="s">
        <v>35</v>
      </c>
      <c r="C1753" s="28">
        <v>589870</v>
      </c>
      <c r="D1753" s="156" t="s">
        <v>7619</v>
      </c>
      <c r="E1753" s="250" t="s">
        <v>7620</v>
      </c>
      <c r="F1753" s="22" t="s">
        <v>99</v>
      </c>
      <c r="H1753" s="23" t="s">
        <v>22</v>
      </c>
      <c r="I1753" s="23" t="s">
        <v>55</v>
      </c>
      <c r="J1753" s="161" t="s">
        <v>70</v>
      </c>
      <c r="K1753" s="29" t="s">
        <v>630</v>
      </c>
      <c r="M1753" s="252"/>
      <c r="N1753" s="253">
        <v>16400</v>
      </c>
      <c r="O1753" s="236">
        <f t="shared" si="33"/>
        <v>21798.079999999783</v>
      </c>
    </row>
    <row r="1754" spans="1:15" ht="22.05" hidden="1" customHeight="1" x14ac:dyDescent="0.2">
      <c r="A1754" s="26">
        <v>45993</v>
      </c>
      <c r="B1754" s="20" t="s">
        <v>35</v>
      </c>
      <c r="C1754" s="28">
        <v>589872</v>
      </c>
      <c r="D1754" s="156" t="s">
        <v>7619</v>
      </c>
      <c r="E1754" s="250" t="s">
        <v>7621</v>
      </c>
      <c r="F1754" s="22" t="s">
        <v>99</v>
      </c>
      <c r="H1754" s="23" t="s">
        <v>22</v>
      </c>
      <c r="I1754" s="23" t="s">
        <v>81</v>
      </c>
      <c r="J1754" s="161" t="s">
        <v>177</v>
      </c>
      <c r="K1754" s="29" t="s">
        <v>6189</v>
      </c>
      <c r="M1754" s="252"/>
      <c r="N1754" s="597">
        <v>17200</v>
      </c>
      <c r="O1754" s="236">
        <f t="shared" si="33"/>
        <v>4598.0799999997835</v>
      </c>
    </row>
    <row r="1755" spans="1:15" ht="22.05" hidden="1" customHeight="1" x14ac:dyDescent="0.2">
      <c r="A1755" s="26">
        <v>45994</v>
      </c>
      <c r="B1755" s="20" t="s">
        <v>35</v>
      </c>
      <c r="C1755" s="28">
        <v>158850</v>
      </c>
      <c r="D1755" s="156"/>
      <c r="E1755" s="250" t="s">
        <v>7622</v>
      </c>
      <c r="F1755" s="22" t="s">
        <v>99</v>
      </c>
      <c r="H1755" s="23" t="s">
        <v>22</v>
      </c>
      <c r="I1755" s="23" t="s">
        <v>103</v>
      </c>
      <c r="J1755" s="161" t="s">
        <v>93</v>
      </c>
      <c r="K1755" s="29" t="s">
        <v>627</v>
      </c>
      <c r="M1755" s="252"/>
      <c r="N1755" s="253">
        <v>1115</v>
      </c>
      <c r="O1755" s="236">
        <f t="shared" si="33"/>
        <v>3483.0799999997835</v>
      </c>
    </row>
    <row r="1756" spans="1:15" ht="22.05" hidden="1" customHeight="1" x14ac:dyDescent="0.2">
      <c r="A1756" s="26">
        <v>45995</v>
      </c>
      <c r="B1756" s="20" t="s">
        <v>35</v>
      </c>
      <c r="C1756" s="28">
        <v>395254</v>
      </c>
      <c r="D1756" s="156"/>
      <c r="E1756" s="250" t="s">
        <v>569</v>
      </c>
      <c r="F1756" s="22" t="s">
        <v>99</v>
      </c>
      <c r="H1756" s="23" t="s">
        <v>21</v>
      </c>
      <c r="I1756" s="23" t="s">
        <v>28</v>
      </c>
      <c r="J1756" s="161" t="s">
        <v>30</v>
      </c>
      <c r="K1756" s="29" t="s">
        <v>7651</v>
      </c>
      <c r="M1756" s="252">
        <v>10000</v>
      </c>
      <c r="N1756" s="253"/>
      <c r="O1756" s="236">
        <f t="shared" si="33"/>
        <v>13483.079999999783</v>
      </c>
    </row>
    <row r="1757" spans="1:15" ht="22.05" hidden="1" customHeight="1" x14ac:dyDescent="0.2">
      <c r="A1757" s="26">
        <v>45995</v>
      </c>
      <c r="B1757" s="20" t="s">
        <v>35</v>
      </c>
      <c r="C1757" s="28"/>
      <c r="D1757" s="156"/>
      <c r="E1757" s="250" t="s">
        <v>569</v>
      </c>
      <c r="F1757" s="22" t="s">
        <v>79</v>
      </c>
      <c r="H1757" s="23" t="s">
        <v>21</v>
      </c>
      <c r="I1757" s="23" t="s">
        <v>28</v>
      </c>
      <c r="J1757" s="161" t="s">
        <v>30</v>
      </c>
      <c r="K1757" s="29" t="s">
        <v>7274</v>
      </c>
      <c r="M1757" s="252">
        <v>100000</v>
      </c>
      <c r="N1757" s="253"/>
      <c r="O1757" s="236">
        <f t="shared" si="33"/>
        <v>113483.07999999978</v>
      </c>
    </row>
    <row r="1758" spans="1:15" ht="22.05" hidden="1" customHeight="1" x14ac:dyDescent="0.2">
      <c r="A1758" s="26">
        <v>45996</v>
      </c>
      <c r="B1758" s="20" t="s">
        <v>35</v>
      </c>
      <c r="C1758" s="28">
        <v>176211</v>
      </c>
      <c r="D1758" s="156" t="s">
        <v>1046</v>
      </c>
      <c r="E1758" s="250" t="s">
        <v>1044</v>
      </c>
      <c r="F1758" s="22" t="s">
        <v>3528</v>
      </c>
      <c r="H1758" s="23" t="s">
        <v>22</v>
      </c>
      <c r="I1758" s="23" t="s">
        <v>81</v>
      </c>
      <c r="J1758" s="161" t="s">
        <v>33</v>
      </c>
      <c r="K1758" s="29" t="s">
        <v>621</v>
      </c>
      <c r="M1758" s="252"/>
      <c r="N1758" s="253">
        <v>78004.679999999993</v>
      </c>
      <c r="O1758" s="236">
        <f t="shared" si="33"/>
        <v>35478.39999999979</v>
      </c>
    </row>
    <row r="1759" spans="1:15" ht="22.05" hidden="1" customHeight="1" x14ac:dyDescent="0.2">
      <c r="A1759" s="26">
        <v>45996</v>
      </c>
      <c r="B1759" s="20" t="s">
        <v>35</v>
      </c>
      <c r="C1759" s="28">
        <v>176168</v>
      </c>
      <c r="D1759" s="156" t="s">
        <v>7603</v>
      </c>
      <c r="E1759" s="250" t="s">
        <v>1044</v>
      </c>
      <c r="F1759" s="22" t="s">
        <v>78</v>
      </c>
      <c r="H1759" s="23" t="s">
        <v>22</v>
      </c>
      <c r="I1759" s="23" t="s">
        <v>81</v>
      </c>
      <c r="J1759" s="161" t="s">
        <v>33</v>
      </c>
      <c r="K1759" s="29" t="s">
        <v>621</v>
      </c>
      <c r="M1759" s="252"/>
      <c r="N1759" s="253">
        <v>29129.49</v>
      </c>
      <c r="O1759" s="236">
        <f t="shared" si="33"/>
        <v>6348.9099999997889</v>
      </c>
    </row>
    <row r="1760" spans="1:15" ht="22.05" hidden="1" customHeight="1" x14ac:dyDescent="0.2">
      <c r="A1760" s="26">
        <v>45996</v>
      </c>
      <c r="B1760" s="20" t="s">
        <v>35</v>
      </c>
      <c r="C1760" s="28"/>
      <c r="D1760" s="156"/>
      <c r="E1760" s="250" t="s">
        <v>569</v>
      </c>
      <c r="F1760" s="22" t="s">
        <v>99</v>
      </c>
      <c r="H1760" s="23" t="s">
        <v>21</v>
      </c>
      <c r="I1760" s="23" t="s">
        <v>28</v>
      </c>
      <c r="J1760" s="161" t="s">
        <v>30</v>
      </c>
      <c r="K1760" s="29" t="s">
        <v>7652</v>
      </c>
      <c r="M1760" s="252">
        <v>100000</v>
      </c>
      <c r="N1760" s="253"/>
      <c r="O1760" s="236">
        <f t="shared" si="33"/>
        <v>106348.90999999979</v>
      </c>
    </row>
    <row r="1761" spans="1:15" ht="22.05" hidden="1" customHeight="1" x14ac:dyDescent="0.2">
      <c r="A1761" s="26">
        <v>45996</v>
      </c>
      <c r="B1761" s="20" t="s">
        <v>35</v>
      </c>
      <c r="C1761" s="28">
        <v>484726</v>
      </c>
      <c r="D1761" s="156"/>
      <c r="E1761" s="250" t="s">
        <v>7623</v>
      </c>
      <c r="F1761" s="22" t="s">
        <v>99</v>
      </c>
      <c r="H1761" s="23" t="s">
        <v>22</v>
      </c>
      <c r="I1761" s="23" t="s">
        <v>103</v>
      </c>
      <c r="J1761" s="161" t="s">
        <v>93</v>
      </c>
      <c r="K1761" s="29" t="s">
        <v>627</v>
      </c>
      <c r="M1761" s="252"/>
      <c r="N1761" s="253">
        <v>2378</v>
      </c>
      <c r="O1761" s="236">
        <f t="shared" si="33"/>
        <v>103970.90999999979</v>
      </c>
    </row>
    <row r="1762" spans="1:15" ht="22.05" hidden="1" customHeight="1" x14ac:dyDescent="0.2">
      <c r="A1762" s="26">
        <v>45996</v>
      </c>
      <c r="B1762" s="20" t="s">
        <v>35</v>
      </c>
      <c r="C1762" s="28"/>
      <c r="D1762" s="156"/>
      <c r="E1762" s="250" t="s">
        <v>597</v>
      </c>
      <c r="F1762" s="22" t="s">
        <v>99</v>
      </c>
      <c r="H1762" s="23" t="s">
        <v>21</v>
      </c>
      <c r="I1762" s="23" t="s">
        <v>81</v>
      </c>
      <c r="J1762" s="161" t="s">
        <v>168</v>
      </c>
      <c r="K1762" s="29" t="s">
        <v>622</v>
      </c>
      <c r="M1762" s="252">
        <v>623000</v>
      </c>
      <c r="N1762" s="253"/>
      <c r="O1762" s="236">
        <f t="shared" si="33"/>
        <v>726970.9099999998</v>
      </c>
    </row>
    <row r="1763" spans="1:15" ht="22.05" hidden="1" customHeight="1" x14ac:dyDescent="0.2">
      <c r="A1763" s="26">
        <v>45996</v>
      </c>
      <c r="B1763" s="20" t="s">
        <v>35</v>
      </c>
      <c r="C1763" s="28">
        <v>642461</v>
      </c>
      <c r="D1763" s="156"/>
      <c r="E1763" s="250" t="s">
        <v>577</v>
      </c>
      <c r="F1763" s="22" t="s">
        <v>99</v>
      </c>
      <c r="H1763" s="23" t="s">
        <v>22</v>
      </c>
      <c r="I1763" s="23" t="s">
        <v>81</v>
      </c>
      <c r="J1763" s="161" t="s">
        <v>176</v>
      </c>
      <c r="K1763" s="29" t="s">
        <v>846</v>
      </c>
      <c r="M1763" s="252"/>
      <c r="N1763" s="253">
        <v>241000</v>
      </c>
      <c r="O1763" s="236">
        <f t="shared" si="33"/>
        <v>485970.9099999998</v>
      </c>
    </row>
    <row r="1764" spans="1:15" ht="22.05" hidden="1" customHeight="1" x14ac:dyDescent="0.2">
      <c r="A1764" s="26">
        <v>45996</v>
      </c>
      <c r="B1764" s="20" t="s">
        <v>35</v>
      </c>
      <c r="C1764" s="28">
        <v>642460</v>
      </c>
      <c r="D1764" s="156"/>
      <c r="E1764" s="250" t="s">
        <v>577</v>
      </c>
      <c r="F1764" s="22" t="s">
        <v>99</v>
      </c>
      <c r="H1764" s="23" t="s">
        <v>22</v>
      </c>
      <c r="I1764" s="23" t="s">
        <v>81</v>
      </c>
      <c r="J1764" s="161" t="s">
        <v>175</v>
      </c>
      <c r="K1764" s="29" t="s">
        <v>850</v>
      </c>
      <c r="M1764" s="252"/>
      <c r="N1764" s="253">
        <v>240500</v>
      </c>
      <c r="O1764" s="236">
        <f t="shared" si="33"/>
        <v>245470.9099999998</v>
      </c>
    </row>
    <row r="1765" spans="1:15" ht="22.05" hidden="1" customHeight="1" x14ac:dyDescent="0.2">
      <c r="A1765" s="26">
        <v>45996</v>
      </c>
      <c r="B1765" s="20" t="s">
        <v>35</v>
      </c>
      <c r="C1765" s="28">
        <v>655157</v>
      </c>
      <c r="D1765" s="156"/>
      <c r="E1765" s="250" t="s">
        <v>577</v>
      </c>
      <c r="F1765" s="22" t="s">
        <v>99</v>
      </c>
      <c r="H1765" s="23" t="s">
        <v>22</v>
      </c>
      <c r="I1765" s="23" t="s">
        <v>81</v>
      </c>
      <c r="J1765" s="161" t="s">
        <v>176</v>
      </c>
      <c r="K1765" s="29" t="s">
        <v>846</v>
      </c>
      <c r="M1765" s="252"/>
      <c r="N1765" s="253">
        <v>122500</v>
      </c>
      <c r="O1765" s="236">
        <f t="shared" si="33"/>
        <v>122970.9099999998</v>
      </c>
    </row>
    <row r="1766" spans="1:15" ht="22.05" hidden="1" customHeight="1" x14ac:dyDescent="0.2">
      <c r="A1766" s="26">
        <v>45996</v>
      </c>
      <c r="B1766" s="20" t="s">
        <v>35</v>
      </c>
      <c r="C1766" s="28">
        <v>655158</v>
      </c>
      <c r="D1766" s="156"/>
      <c r="E1766" s="250" t="s">
        <v>577</v>
      </c>
      <c r="F1766" s="22" t="s">
        <v>99</v>
      </c>
      <c r="H1766" s="23" t="s">
        <v>22</v>
      </c>
      <c r="I1766" s="23" t="s">
        <v>81</v>
      </c>
      <c r="J1766" s="161" t="s">
        <v>175</v>
      </c>
      <c r="K1766" s="29" t="s">
        <v>850</v>
      </c>
      <c r="M1766" s="252"/>
      <c r="N1766" s="253">
        <v>122500</v>
      </c>
      <c r="O1766" s="236">
        <f t="shared" si="33"/>
        <v>470.90999999979977</v>
      </c>
    </row>
    <row r="1767" spans="1:15" ht="22.05" hidden="1" customHeight="1" x14ac:dyDescent="0.2">
      <c r="A1767" s="26">
        <v>45996</v>
      </c>
      <c r="B1767" s="20" t="s">
        <v>35</v>
      </c>
      <c r="C1767" s="28"/>
      <c r="D1767" s="156"/>
      <c r="E1767" s="250" t="s">
        <v>597</v>
      </c>
      <c r="F1767" s="22" t="s">
        <v>99</v>
      </c>
      <c r="H1767" s="23" t="s">
        <v>21</v>
      </c>
      <c r="I1767" s="23" t="s">
        <v>81</v>
      </c>
      <c r="J1767" s="161" t="s">
        <v>168</v>
      </c>
      <c r="K1767" s="29" t="s">
        <v>622</v>
      </c>
      <c r="M1767" s="252">
        <v>201000</v>
      </c>
      <c r="N1767" s="253"/>
      <c r="O1767" s="236">
        <f t="shared" si="33"/>
        <v>201470.9099999998</v>
      </c>
    </row>
    <row r="1768" spans="1:15" ht="22.05" hidden="1" customHeight="1" x14ac:dyDescent="0.2">
      <c r="A1768" s="26">
        <v>45996</v>
      </c>
      <c r="B1768" s="20" t="s">
        <v>35</v>
      </c>
      <c r="C1768" s="28"/>
      <c r="D1768" s="156"/>
      <c r="E1768" s="250" t="s">
        <v>29</v>
      </c>
      <c r="F1768" s="22" t="s">
        <v>99</v>
      </c>
      <c r="H1768" s="23" t="s">
        <v>22</v>
      </c>
      <c r="I1768" s="23" t="s">
        <v>81</v>
      </c>
      <c r="J1768" s="161" t="s">
        <v>183</v>
      </c>
      <c r="K1768" s="29" t="s">
        <v>628</v>
      </c>
      <c r="M1768" s="252"/>
      <c r="N1768" s="253">
        <v>201000</v>
      </c>
      <c r="O1768" s="236">
        <f t="shared" si="33"/>
        <v>470.90999999979977</v>
      </c>
    </row>
    <row r="1769" spans="1:15" ht="22.05" hidden="1" customHeight="1" x14ac:dyDescent="0.2">
      <c r="A1769" s="26">
        <v>45997</v>
      </c>
      <c r="B1769" s="20" t="s">
        <v>35</v>
      </c>
      <c r="C1769" s="28">
        <v>87772</v>
      </c>
      <c r="D1769" s="156"/>
      <c r="E1769" s="250" t="s">
        <v>1066</v>
      </c>
      <c r="F1769" s="22" t="s">
        <v>99</v>
      </c>
      <c r="H1769" s="23" t="s">
        <v>21</v>
      </c>
      <c r="I1769" s="23" t="s">
        <v>81</v>
      </c>
      <c r="J1769" s="161" t="s">
        <v>175</v>
      </c>
      <c r="K1769" s="29" t="s">
        <v>850</v>
      </c>
      <c r="M1769" s="252">
        <v>15000</v>
      </c>
      <c r="N1769" s="253"/>
      <c r="O1769" s="236">
        <f t="shared" si="33"/>
        <v>15470.9099999998</v>
      </c>
    </row>
    <row r="1770" spans="1:15" ht="22.05" hidden="1" customHeight="1" x14ac:dyDescent="0.2">
      <c r="A1770" s="26">
        <v>45997</v>
      </c>
      <c r="B1770" s="20" t="s">
        <v>35</v>
      </c>
      <c r="C1770" s="28">
        <v>91289</v>
      </c>
      <c r="D1770" s="156"/>
      <c r="E1770" s="250" t="s">
        <v>578</v>
      </c>
      <c r="F1770" s="22" t="s">
        <v>99</v>
      </c>
      <c r="H1770" s="23" t="s">
        <v>22</v>
      </c>
      <c r="I1770" s="23" t="s">
        <v>81</v>
      </c>
      <c r="J1770" s="161" t="s">
        <v>168</v>
      </c>
      <c r="K1770" s="29" t="s">
        <v>622</v>
      </c>
      <c r="M1770" s="252"/>
      <c r="N1770" s="253">
        <v>15000</v>
      </c>
      <c r="O1770" s="236">
        <f t="shared" si="33"/>
        <v>470.90999999979977</v>
      </c>
    </row>
    <row r="1771" spans="1:15" ht="22.05" hidden="1" customHeight="1" x14ac:dyDescent="0.2">
      <c r="A1771" s="26">
        <v>45997</v>
      </c>
      <c r="B1771" s="20" t="s">
        <v>35</v>
      </c>
      <c r="C1771" s="28">
        <v>101706</v>
      </c>
      <c r="D1771" s="156"/>
      <c r="E1771" s="250" t="s">
        <v>578</v>
      </c>
      <c r="F1771" s="22" t="s">
        <v>99</v>
      </c>
      <c r="H1771" s="23" t="s">
        <v>22</v>
      </c>
      <c r="I1771" s="23" t="s">
        <v>81</v>
      </c>
      <c r="J1771" s="161" t="s">
        <v>168</v>
      </c>
      <c r="K1771" s="29" t="s">
        <v>622</v>
      </c>
      <c r="M1771" s="252"/>
      <c r="N1771" s="253">
        <v>400</v>
      </c>
      <c r="O1771" s="236">
        <f t="shared" si="33"/>
        <v>70.909999999799766</v>
      </c>
    </row>
    <row r="1772" spans="1:15" ht="22.05" hidden="1" customHeight="1" x14ac:dyDescent="0.2">
      <c r="A1772" s="26">
        <v>45997</v>
      </c>
      <c r="B1772" s="20" t="s">
        <v>35</v>
      </c>
      <c r="C1772" s="28">
        <v>121438</v>
      </c>
      <c r="D1772" s="156"/>
      <c r="E1772" s="250" t="s">
        <v>1066</v>
      </c>
      <c r="F1772" s="22" t="s">
        <v>99</v>
      </c>
      <c r="H1772" s="23" t="s">
        <v>21</v>
      </c>
      <c r="I1772" s="23" t="s">
        <v>81</v>
      </c>
      <c r="J1772" s="161" t="s">
        <v>174</v>
      </c>
      <c r="K1772" s="29" t="s">
        <v>623</v>
      </c>
      <c r="M1772" s="252">
        <v>1500</v>
      </c>
      <c r="N1772" s="253"/>
      <c r="O1772" s="236">
        <f t="shared" si="33"/>
        <v>1570.9099999997998</v>
      </c>
    </row>
    <row r="1773" spans="1:15" ht="22.05" hidden="1" customHeight="1" x14ac:dyDescent="0.2">
      <c r="A1773" s="26">
        <v>45997</v>
      </c>
      <c r="B1773" s="20" t="s">
        <v>35</v>
      </c>
      <c r="C1773" s="28">
        <v>132148</v>
      </c>
      <c r="D1773" s="156"/>
      <c r="E1773" s="250" t="s">
        <v>1066</v>
      </c>
      <c r="F1773" s="22" t="s">
        <v>99</v>
      </c>
      <c r="H1773" s="23" t="s">
        <v>21</v>
      </c>
      <c r="I1773" s="23" t="s">
        <v>81</v>
      </c>
      <c r="J1773" s="161" t="s">
        <v>174</v>
      </c>
      <c r="K1773" s="29" t="s">
        <v>623</v>
      </c>
      <c r="M1773" s="252">
        <v>900</v>
      </c>
      <c r="N1773" s="253"/>
      <c r="O1773" s="236">
        <f t="shared" si="33"/>
        <v>2470.9099999997998</v>
      </c>
    </row>
    <row r="1774" spans="1:15" ht="22.05" hidden="1" customHeight="1" x14ac:dyDescent="0.2">
      <c r="A1774" s="26">
        <v>45997</v>
      </c>
      <c r="B1774" s="20" t="s">
        <v>35</v>
      </c>
      <c r="C1774" s="28">
        <v>136794</v>
      </c>
      <c r="D1774" s="156"/>
      <c r="E1774" s="250" t="s">
        <v>3362</v>
      </c>
      <c r="F1774" s="22" t="s">
        <v>99</v>
      </c>
      <c r="H1774" s="23" t="s">
        <v>22</v>
      </c>
      <c r="I1774" s="23" t="s">
        <v>103</v>
      </c>
      <c r="J1774" s="161" t="s">
        <v>93</v>
      </c>
      <c r="K1774" s="29" t="s">
        <v>627</v>
      </c>
      <c r="M1774" s="252"/>
      <c r="N1774" s="253">
        <v>1950</v>
      </c>
      <c r="O1774" s="236">
        <f t="shared" si="33"/>
        <v>520.90999999979977</v>
      </c>
    </row>
    <row r="1775" spans="1:15" ht="22.05" hidden="1" customHeight="1" x14ac:dyDescent="0.2">
      <c r="A1775" s="26">
        <v>45997</v>
      </c>
      <c r="B1775" s="20" t="s">
        <v>35</v>
      </c>
      <c r="C1775" s="28"/>
      <c r="D1775" s="156"/>
      <c r="E1775" s="250" t="s">
        <v>569</v>
      </c>
      <c r="F1775" s="22" t="s">
        <v>99</v>
      </c>
      <c r="H1775" s="23" t="s">
        <v>21</v>
      </c>
      <c r="I1775" s="23" t="s">
        <v>28</v>
      </c>
      <c r="J1775" s="161" t="s">
        <v>30</v>
      </c>
      <c r="K1775" s="29" t="s">
        <v>844</v>
      </c>
      <c r="M1775" s="252">
        <v>124470</v>
      </c>
      <c r="N1775" s="253"/>
      <c r="O1775" s="236">
        <f t="shared" si="33"/>
        <v>124990.9099999998</v>
      </c>
    </row>
    <row r="1776" spans="1:15" ht="22.05" hidden="1" customHeight="1" x14ac:dyDescent="0.2">
      <c r="A1776" s="26">
        <v>45997</v>
      </c>
      <c r="B1776" s="20" t="s">
        <v>35</v>
      </c>
      <c r="C1776" s="28">
        <v>440617</v>
      </c>
      <c r="D1776" s="156" t="s">
        <v>7624</v>
      </c>
      <c r="E1776" s="250" t="s">
        <v>5579</v>
      </c>
      <c r="F1776" s="22" t="s">
        <v>99</v>
      </c>
      <c r="H1776" s="23" t="s">
        <v>22</v>
      </c>
      <c r="I1776" s="23" t="s">
        <v>55</v>
      </c>
      <c r="J1776" s="161" t="s">
        <v>73</v>
      </c>
      <c r="K1776" s="29" t="s">
        <v>5530</v>
      </c>
      <c r="M1776" s="252"/>
      <c r="N1776" s="253">
        <v>44300</v>
      </c>
      <c r="O1776" s="236">
        <f t="shared" ref="O1776:O1839" si="34">O1775+M1776-N1776</f>
        <v>80690.9099999998</v>
      </c>
    </row>
    <row r="1777" spans="1:15" ht="22.05" hidden="1" customHeight="1" x14ac:dyDescent="0.2">
      <c r="A1777" s="26">
        <v>45997</v>
      </c>
      <c r="B1777" s="20" t="s">
        <v>35</v>
      </c>
      <c r="C1777" s="28">
        <v>473558</v>
      </c>
      <c r="D1777" s="156"/>
      <c r="E1777" s="250" t="s">
        <v>3938</v>
      </c>
      <c r="F1777" s="22" t="s">
        <v>99</v>
      </c>
      <c r="H1777" s="23" t="s">
        <v>22</v>
      </c>
      <c r="I1777" s="23" t="s">
        <v>103</v>
      </c>
      <c r="J1777" s="161" t="s">
        <v>93</v>
      </c>
      <c r="K1777" s="29" t="s">
        <v>627</v>
      </c>
      <c r="M1777" s="252"/>
      <c r="N1777" s="253">
        <v>2708</v>
      </c>
      <c r="O1777" s="236">
        <f t="shared" si="34"/>
        <v>77982.9099999998</v>
      </c>
    </row>
    <row r="1778" spans="1:15" ht="22.05" hidden="1" customHeight="1" x14ac:dyDescent="0.2">
      <c r="A1778" s="26">
        <v>45997</v>
      </c>
      <c r="B1778" s="20" t="s">
        <v>35</v>
      </c>
      <c r="C1778" s="28">
        <v>478482</v>
      </c>
      <c r="D1778" s="156"/>
      <c r="E1778" s="250" t="s">
        <v>8788</v>
      </c>
      <c r="F1778" s="22" t="s">
        <v>99</v>
      </c>
      <c r="H1778" s="23" t="s">
        <v>22</v>
      </c>
      <c r="I1778" s="23" t="s">
        <v>81</v>
      </c>
      <c r="J1778" s="161" t="s">
        <v>177</v>
      </c>
      <c r="K1778" s="29" t="s">
        <v>7646</v>
      </c>
      <c r="M1778" s="252"/>
      <c r="N1778" s="597">
        <v>10000</v>
      </c>
      <c r="O1778" s="236">
        <f t="shared" si="34"/>
        <v>67982.9099999998</v>
      </c>
    </row>
    <row r="1779" spans="1:15" ht="22.05" hidden="1" customHeight="1" x14ac:dyDescent="0.2">
      <c r="A1779" s="26">
        <v>45997</v>
      </c>
      <c r="B1779" s="20" t="s">
        <v>35</v>
      </c>
      <c r="C1779" s="28">
        <v>480763</v>
      </c>
      <c r="D1779" s="156"/>
      <c r="E1779" s="250" t="s">
        <v>8789</v>
      </c>
      <c r="F1779" s="22" t="s">
        <v>99</v>
      </c>
      <c r="H1779" s="23" t="s">
        <v>22</v>
      </c>
      <c r="I1779" s="23" t="s">
        <v>81</v>
      </c>
      <c r="J1779" s="161" t="s">
        <v>177</v>
      </c>
      <c r="K1779" s="29" t="s">
        <v>7646</v>
      </c>
      <c r="M1779" s="252"/>
      <c r="N1779" s="597">
        <v>10000</v>
      </c>
      <c r="O1779" s="236">
        <f t="shared" si="34"/>
        <v>57982.9099999998</v>
      </c>
    </row>
    <row r="1780" spans="1:15" ht="22.05" hidden="1" customHeight="1" x14ac:dyDescent="0.2">
      <c r="A1780" s="26">
        <v>45999</v>
      </c>
      <c r="B1780" s="20" t="s">
        <v>35</v>
      </c>
      <c r="C1780" s="28">
        <v>338743</v>
      </c>
      <c r="D1780" s="156"/>
      <c r="E1780" s="250" t="s">
        <v>7626</v>
      </c>
      <c r="F1780" s="22" t="s">
        <v>99</v>
      </c>
      <c r="H1780" s="23" t="s">
        <v>22</v>
      </c>
      <c r="I1780" s="23" t="s">
        <v>103</v>
      </c>
      <c r="J1780" s="161" t="s">
        <v>93</v>
      </c>
      <c r="K1780" s="29" t="s">
        <v>627</v>
      </c>
      <c r="M1780" s="252"/>
      <c r="N1780" s="253">
        <v>1450</v>
      </c>
      <c r="O1780" s="236">
        <f t="shared" si="34"/>
        <v>56532.9099999998</v>
      </c>
    </row>
    <row r="1781" spans="1:15" ht="22.05" hidden="1" customHeight="1" x14ac:dyDescent="0.2">
      <c r="A1781" s="26">
        <v>45999</v>
      </c>
      <c r="B1781" s="20" t="s">
        <v>35</v>
      </c>
      <c r="C1781" s="28">
        <v>392653</v>
      </c>
      <c r="D1781" s="156"/>
      <c r="E1781" s="250" t="s">
        <v>1066</v>
      </c>
      <c r="F1781" s="22" t="s">
        <v>99</v>
      </c>
      <c r="H1781" s="23" t="s">
        <v>21</v>
      </c>
      <c r="I1781" s="23" t="s">
        <v>81</v>
      </c>
      <c r="J1781" s="161" t="s">
        <v>175</v>
      </c>
      <c r="K1781" s="29" t="s">
        <v>850</v>
      </c>
      <c r="M1781" s="252">
        <v>30000</v>
      </c>
      <c r="N1781" s="253"/>
      <c r="O1781" s="236">
        <f t="shared" si="34"/>
        <v>86532.9099999998</v>
      </c>
    </row>
    <row r="1782" spans="1:15" ht="22.05" hidden="1" customHeight="1" x14ac:dyDescent="0.2">
      <c r="A1782" s="26">
        <v>45999</v>
      </c>
      <c r="B1782" s="20" t="s">
        <v>35</v>
      </c>
      <c r="C1782" s="28">
        <v>401996</v>
      </c>
      <c r="D1782" s="156"/>
      <c r="E1782" s="250" t="s">
        <v>7627</v>
      </c>
      <c r="F1782" s="22" t="s">
        <v>99</v>
      </c>
      <c r="H1782" s="23" t="s">
        <v>22</v>
      </c>
      <c r="I1782" s="23" t="s">
        <v>55</v>
      </c>
      <c r="J1782" s="161" t="s">
        <v>70</v>
      </c>
      <c r="K1782" s="29" t="s">
        <v>630</v>
      </c>
      <c r="M1782" s="252"/>
      <c r="N1782" s="253">
        <v>67000</v>
      </c>
      <c r="O1782" s="236">
        <f t="shared" si="34"/>
        <v>19532.9099999998</v>
      </c>
    </row>
    <row r="1783" spans="1:15" ht="22.05" hidden="1" customHeight="1" x14ac:dyDescent="0.2">
      <c r="A1783" s="26">
        <v>45999</v>
      </c>
      <c r="B1783" s="20" t="s">
        <v>35</v>
      </c>
      <c r="C1783" s="28">
        <v>410381</v>
      </c>
      <c r="D1783" s="156"/>
      <c r="E1783" s="250" t="s">
        <v>577</v>
      </c>
      <c r="F1783" s="22" t="s">
        <v>99</v>
      </c>
      <c r="H1783" s="23" t="s">
        <v>22</v>
      </c>
      <c r="I1783" s="23" t="s">
        <v>81</v>
      </c>
      <c r="J1783" s="161" t="s">
        <v>171</v>
      </c>
      <c r="K1783" s="29" t="s">
        <v>621</v>
      </c>
      <c r="M1783" s="252"/>
      <c r="N1783" s="253">
        <v>10000</v>
      </c>
      <c r="O1783" s="236">
        <f t="shared" si="34"/>
        <v>9532.9099999997998</v>
      </c>
    </row>
    <row r="1784" spans="1:15" ht="22.05" hidden="1" customHeight="1" x14ac:dyDescent="0.2">
      <c r="A1784" s="26">
        <v>45999</v>
      </c>
      <c r="B1784" s="20" t="s">
        <v>35</v>
      </c>
      <c r="C1784" s="28">
        <v>416789</v>
      </c>
      <c r="D1784" s="156"/>
      <c r="E1784" s="250" t="s">
        <v>569</v>
      </c>
      <c r="F1784" s="22" t="s">
        <v>79</v>
      </c>
      <c r="H1784" s="23" t="s">
        <v>21</v>
      </c>
      <c r="I1784" s="23" t="s">
        <v>28</v>
      </c>
      <c r="J1784" s="161" t="s">
        <v>30</v>
      </c>
      <c r="K1784" s="29" t="s">
        <v>6184</v>
      </c>
      <c r="M1784" s="252">
        <v>100800</v>
      </c>
      <c r="N1784" s="253"/>
      <c r="O1784" s="236">
        <f t="shared" si="34"/>
        <v>110332.9099999998</v>
      </c>
    </row>
    <row r="1785" spans="1:15" ht="22.05" hidden="1" customHeight="1" x14ac:dyDescent="0.2">
      <c r="A1785" s="26">
        <v>45999</v>
      </c>
      <c r="B1785" s="20" t="s">
        <v>35</v>
      </c>
      <c r="C1785" s="28">
        <v>416973</v>
      </c>
      <c r="D1785" s="156"/>
      <c r="E1785" s="250" t="s">
        <v>569</v>
      </c>
      <c r="F1785" s="22" t="s">
        <v>79</v>
      </c>
      <c r="H1785" s="23" t="s">
        <v>21</v>
      </c>
      <c r="I1785" s="23" t="s">
        <v>28</v>
      </c>
      <c r="J1785" s="161" t="s">
        <v>30</v>
      </c>
      <c r="K1785" s="29" t="s">
        <v>6184</v>
      </c>
      <c r="M1785" s="252">
        <v>84750</v>
      </c>
      <c r="N1785" s="253"/>
      <c r="O1785" s="236">
        <f t="shared" si="34"/>
        <v>195082.9099999998</v>
      </c>
    </row>
    <row r="1786" spans="1:15" ht="22.05" hidden="1" customHeight="1" x14ac:dyDescent="0.2">
      <c r="A1786" s="26">
        <v>45999</v>
      </c>
      <c r="B1786" s="20" t="s">
        <v>35</v>
      </c>
      <c r="C1786" s="28">
        <v>417273</v>
      </c>
      <c r="D1786" s="156"/>
      <c r="E1786" s="250" t="s">
        <v>569</v>
      </c>
      <c r="F1786" s="22" t="s">
        <v>79</v>
      </c>
      <c r="H1786" s="23" t="s">
        <v>21</v>
      </c>
      <c r="I1786" s="23" t="s">
        <v>28</v>
      </c>
      <c r="J1786" s="161" t="s">
        <v>30</v>
      </c>
      <c r="K1786" s="29" t="s">
        <v>6184</v>
      </c>
      <c r="M1786" s="252">
        <v>81920</v>
      </c>
      <c r="N1786" s="253"/>
      <c r="O1786" s="236">
        <f t="shared" si="34"/>
        <v>277002.9099999998</v>
      </c>
    </row>
    <row r="1787" spans="1:15" ht="22.05" hidden="1" customHeight="1" x14ac:dyDescent="0.2">
      <c r="A1787" s="26">
        <v>45999</v>
      </c>
      <c r="B1787" s="20" t="s">
        <v>35</v>
      </c>
      <c r="C1787" s="28">
        <v>780382</v>
      </c>
      <c r="D1787" s="156" t="s">
        <v>8630</v>
      </c>
      <c r="E1787" s="250" t="s">
        <v>8631</v>
      </c>
      <c r="F1787" s="22" t="s">
        <v>99</v>
      </c>
      <c r="H1787" s="23" t="s">
        <v>22</v>
      </c>
      <c r="I1787" s="23" t="s">
        <v>55</v>
      </c>
      <c r="J1787" s="161" t="s">
        <v>70</v>
      </c>
      <c r="K1787" s="29" t="s">
        <v>612</v>
      </c>
      <c r="M1787" s="252"/>
      <c r="N1787" s="253">
        <v>125925</v>
      </c>
      <c r="O1787" s="236">
        <f t="shared" si="34"/>
        <v>151077.9099999998</v>
      </c>
    </row>
    <row r="1788" spans="1:15" ht="22.05" hidden="1" customHeight="1" x14ac:dyDescent="0.2">
      <c r="A1788" s="26">
        <v>45999</v>
      </c>
      <c r="B1788" s="20" t="s">
        <v>35</v>
      </c>
      <c r="C1788" s="28">
        <v>780384</v>
      </c>
      <c r="D1788" s="156" t="s">
        <v>8630</v>
      </c>
      <c r="E1788" s="250" t="s">
        <v>3950</v>
      </c>
      <c r="F1788" s="22" t="s">
        <v>99</v>
      </c>
      <c r="H1788" s="23" t="s">
        <v>22</v>
      </c>
      <c r="I1788" s="23" t="s">
        <v>55</v>
      </c>
      <c r="J1788" s="161" t="s">
        <v>70</v>
      </c>
      <c r="K1788" s="29" t="s">
        <v>1114</v>
      </c>
      <c r="M1788" s="252"/>
      <c r="N1788" s="253">
        <v>7600</v>
      </c>
      <c r="O1788" s="236">
        <f t="shared" si="34"/>
        <v>143477.9099999998</v>
      </c>
    </row>
    <row r="1789" spans="1:15" ht="22.05" hidden="1" customHeight="1" x14ac:dyDescent="0.2">
      <c r="A1789" s="26">
        <v>45999</v>
      </c>
      <c r="B1789" s="20" t="s">
        <v>35</v>
      </c>
      <c r="C1789" s="28">
        <v>807904</v>
      </c>
      <c r="D1789" s="156"/>
      <c r="E1789" s="250" t="s">
        <v>835</v>
      </c>
      <c r="F1789" s="22" t="s">
        <v>99</v>
      </c>
      <c r="H1789" s="23" t="s">
        <v>22</v>
      </c>
      <c r="I1789" s="23" t="s">
        <v>81</v>
      </c>
      <c r="J1789" s="161" t="s">
        <v>177</v>
      </c>
      <c r="K1789" s="29" t="s">
        <v>7646</v>
      </c>
      <c r="M1789" s="252"/>
      <c r="N1789" s="597">
        <v>2611</v>
      </c>
      <c r="O1789" s="236">
        <f t="shared" si="34"/>
        <v>140866.9099999998</v>
      </c>
    </row>
    <row r="1790" spans="1:15" ht="22.05" hidden="1" customHeight="1" x14ac:dyDescent="0.2">
      <c r="A1790" s="26">
        <v>45999</v>
      </c>
      <c r="B1790" s="20" t="s">
        <v>35</v>
      </c>
      <c r="C1790" s="28">
        <v>807907</v>
      </c>
      <c r="D1790" s="156"/>
      <c r="E1790" s="250" t="s">
        <v>578</v>
      </c>
      <c r="F1790" s="22" t="s">
        <v>99</v>
      </c>
      <c r="H1790" s="23" t="s">
        <v>22</v>
      </c>
      <c r="I1790" s="23" t="s">
        <v>81</v>
      </c>
      <c r="J1790" s="161" t="s">
        <v>168</v>
      </c>
      <c r="K1790" s="29" t="s">
        <v>622</v>
      </c>
      <c r="M1790" s="252"/>
      <c r="N1790" s="253">
        <v>2500</v>
      </c>
      <c r="O1790" s="236">
        <f t="shared" si="34"/>
        <v>138366.9099999998</v>
      </c>
    </row>
    <row r="1791" spans="1:15" ht="22.05" hidden="1" customHeight="1" x14ac:dyDescent="0.2">
      <c r="A1791" s="26">
        <v>45999</v>
      </c>
      <c r="B1791" s="20" t="s">
        <v>35</v>
      </c>
      <c r="C1791" s="28">
        <v>864918</v>
      </c>
      <c r="D1791" s="156"/>
      <c r="E1791" s="250" t="s">
        <v>578</v>
      </c>
      <c r="F1791" s="22" t="s">
        <v>99</v>
      </c>
      <c r="H1791" s="23" t="s">
        <v>22</v>
      </c>
      <c r="I1791" s="23" t="s">
        <v>81</v>
      </c>
      <c r="J1791" s="161" t="s">
        <v>168</v>
      </c>
      <c r="K1791" s="29" t="s">
        <v>622</v>
      </c>
      <c r="M1791" s="252"/>
      <c r="N1791" s="253">
        <v>6366.91</v>
      </c>
      <c r="O1791" s="236">
        <f t="shared" si="34"/>
        <v>131999.9999999998</v>
      </c>
    </row>
    <row r="1792" spans="1:15" ht="22.05" hidden="1" customHeight="1" x14ac:dyDescent="0.2">
      <c r="A1792" s="26">
        <v>46000</v>
      </c>
      <c r="B1792" s="20" t="s">
        <v>35</v>
      </c>
      <c r="C1792" s="28">
        <v>202229</v>
      </c>
      <c r="D1792" s="156"/>
      <c r="E1792" s="250" t="s">
        <v>577</v>
      </c>
      <c r="F1792" s="22" t="s">
        <v>99</v>
      </c>
      <c r="H1792" s="23" t="s">
        <v>22</v>
      </c>
      <c r="I1792" s="23" t="s">
        <v>81</v>
      </c>
      <c r="J1792" s="161" t="s">
        <v>171</v>
      </c>
      <c r="K1792" s="29" t="s">
        <v>621</v>
      </c>
      <c r="M1792" s="252"/>
      <c r="N1792" s="253">
        <v>36000</v>
      </c>
      <c r="O1792" s="236">
        <f t="shared" si="34"/>
        <v>95999.999999999796</v>
      </c>
    </row>
    <row r="1793" spans="1:15" ht="22.05" hidden="1" customHeight="1" x14ac:dyDescent="0.2">
      <c r="A1793" s="26">
        <v>46000</v>
      </c>
      <c r="B1793" s="20" t="s">
        <v>35</v>
      </c>
      <c r="C1793" s="28">
        <v>283195</v>
      </c>
      <c r="D1793" s="156"/>
      <c r="E1793" s="250" t="s">
        <v>592</v>
      </c>
      <c r="F1793" s="22" t="s">
        <v>99</v>
      </c>
      <c r="H1793" s="23" t="s">
        <v>22</v>
      </c>
      <c r="I1793" s="23" t="s">
        <v>103</v>
      </c>
      <c r="J1793" s="161" t="s">
        <v>93</v>
      </c>
      <c r="K1793" s="29" t="s">
        <v>627</v>
      </c>
      <c r="M1793" s="252"/>
      <c r="N1793" s="253">
        <v>1250</v>
      </c>
      <c r="O1793" s="236">
        <f t="shared" si="34"/>
        <v>94749.999999999796</v>
      </c>
    </row>
    <row r="1794" spans="1:15" ht="22.05" hidden="1" customHeight="1" x14ac:dyDescent="0.2">
      <c r="A1794" s="26">
        <v>46000</v>
      </c>
      <c r="B1794" s="20" t="s">
        <v>35</v>
      </c>
      <c r="C1794" s="28">
        <v>827051</v>
      </c>
      <c r="D1794" s="156"/>
      <c r="E1794" s="250" t="s">
        <v>569</v>
      </c>
      <c r="F1794" s="22" t="s">
        <v>99</v>
      </c>
      <c r="H1794" s="23" t="s">
        <v>21</v>
      </c>
      <c r="I1794" s="23" t="s">
        <v>28</v>
      </c>
      <c r="J1794" s="161" t="s">
        <v>30</v>
      </c>
      <c r="K1794" s="29" t="s">
        <v>3989</v>
      </c>
      <c r="M1794" s="252">
        <v>224640</v>
      </c>
      <c r="N1794" s="253"/>
      <c r="O1794" s="236">
        <f t="shared" si="34"/>
        <v>319389.99999999977</v>
      </c>
    </row>
    <row r="1795" spans="1:15" ht="22.05" hidden="1" customHeight="1" x14ac:dyDescent="0.2">
      <c r="A1795" s="26">
        <v>46000</v>
      </c>
      <c r="B1795" s="20" t="s">
        <v>35</v>
      </c>
      <c r="C1795" s="28">
        <v>548567</v>
      </c>
      <c r="D1795" s="156"/>
      <c r="E1795" s="250" t="s">
        <v>567</v>
      </c>
      <c r="F1795" s="22" t="s">
        <v>99</v>
      </c>
      <c r="H1795" s="23" t="s">
        <v>22</v>
      </c>
      <c r="I1795" s="23" t="s">
        <v>81</v>
      </c>
      <c r="J1795" s="161" t="s">
        <v>177</v>
      </c>
      <c r="K1795" s="29" t="s">
        <v>6189</v>
      </c>
      <c r="M1795" s="252"/>
      <c r="N1795" s="597">
        <v>9305</v>
      </c>
      <c r="O1795" s="236">
        <f t="shared" si="34"/>
        <v>310084.99999999977</v>
      </c>
    </row>
    <row r="1796" spans="1:15" ht="22.05" hidden="1" customHeight="1" x14ac:dyDescent="0.2">
      <c r="A1796" s="26">
        <v>46000</v>
      </c>
      <c r="B1796" s="20" t="s">
        <v>35</v>
      </c>
      <c r="C1796" s="28">
        <v>548569</v>
      </c>
      <c r="D1796" s="156"/>
      <c r="E1796" s="250" t="s">
        <v>578</v>
      </c>
      <c r="F1796" s="22" t="s">
        <v>99</v>
      </c>
      <c r="H1796" s="23" t="s">
        <v>22</v>
      </c>
      <c r="I1796" s="23" t="s">
        <v>81</v>
      </c>
      <c r="J1796" s="161" t="s">
        <v>168</v>
      </c>
      <c r="K1796" s="29" t="s">
        <v>622</v>
      </c>
      <c r="M1796" s="252"/>
      <c r="N1796" s="253">
        <v>16500</v>
      </c>
      <c r="O1796" s="236">
        <f t="shared" si="34"/>
        <v>293584.99999999977</v>
      </c>
    </row>
    <row r="1797" spans="1:15" ht="22.05" hidden="1" customHeight="1" x14ac:dyDescent="0.2">
      <c r="A1797" s="26">
        <v>46001</v>
      </c>
      <c r="B1797" s="20" t="s">
        <v>35</v>
      </c>
      <c r="C1797" s="28">
        <v>5509149</v>
      </c>
      <c r="D1797" s="156"/>
      <c r="E1797" s="250" t="s">
        <v>569</v>
      </c>
      <c r="F1797" s="22" t="s">
        <v>99</v>
      </c>
      <c r="H1797" s="23" t="s">
        <v>21</v>
      </c>
      <c r="I1797" s="23" t="s">
        <v>28</v>
      </c>
      <c r="J1797" s="161" t="s">
        <v>30</v>
      </c>
      <c r="K1797" s="29" t="s">
        <v>844</v>
      </c>
      <c r="M1797" s="252">
        <v>99840</v>
      </c>
      <c r="N1797" s="253"/>
      <c r="O1797" s="236">
        <f t="shared" si="34"/>
        <v>393424.99999999977</v>
      </c>
    </row>
    <row r="1798" spans="1:15" ht="22.05" hidden="1" customHeight="1" x14ac:dyDescent="0.2">
      <c r="A1798" s="26">
        <v>46001</v>
      </c>
      <c r="B1798" s="20" t="s">
        <v>35</v>
      </c>
      <c r="C1798" s="28">
        <v>277212</v>
      </c>
      <c r="D1798" s="156"/>
      <c r="E1798" s="250" t="s">
        <v>577</v>
      </c>
      <c r="F1798" s="22" t="s">
        <v>99</v>
      </c>
      <c r="H1798" s="23" t="s">
        <v>22</v>
      </c>
      <c r="I1798" s="23" t="s">
        <v>81</v>
      </c>
      <c r="J1798" s="161" t="s">
        <v>171</v>
      </c>
      <c r="K1798" s="29" t="s">
        <v>621</v>
      </c>
      <c r="M1798" s="252"/>
      <c r="N1798" s="253">
        <v>10000</v>
      </c>
      <c r="O1798" s="236">
        <f t="shared" si="34"/>
        <v>383424.99999999977</v>
      </c>
    </row>
    <row r="1799" spans="1:15" ht="22.05" hidden="1" customHeight="1" x14ac:dyDescent="0.2">
      <c r="A1799" s="26">
        <v>46001</v>
      </c>
      <c r="B1799" s="20" t="s">
        <v>35</v>
      </c>
      <c r="C1799" s="28">
        <v>300720</v>
      </c>
      <c r="D1799" s="156"/>
      <c r="E1799" s="250" t="s">
        <v>8632</v>
      </c>
      <c r="F1799" s="22" t="s">
        <v>99</v>
      </c>
      <c r="H1799" s="23" t="s">
        <v>22</v>
      </c>
      <c r="I1799" s="23" t="s">
        <v>103</v>
      </c>
      <c r="J1799" s="161" t="s">
        <v>95</v>
      </c>
      <c r="K1799" s="29" t="s">
        <v>631</v>
      </c>
      <c r="M1799" s="252"/>
      <c r="N1799" s="253">
        <v>4400</v>
      </c>
      <c r="O1799" s="236">
        <f t="shared" si="34"/>
        <v>379024.99999999977</v>
      </c>
    </row>
    <row r="1800" spans="1:15" ht="22.05" hidden="1" customHeight="1" x14ac:dyDescent="0.2">
      <c r="A1800" s="26">
        <v>46001</v>
      </c>
      <c r="B1800" s="20" t="s">
        <v>35</v>
      </c>
      <c r="C1800" s="28">
        <v>300719</v>
      </c>
      <c r="D1800" s="156"/>
      <c r="E1800" s="250" t="s">
        <v>3282</v>
      </c>
      <c r="F1800" s="22" t="s">
        <v>99</v>
      </c>
      <c r="H1800" s="23" t="s">
        <v>22</v>
      </c>
      <c r="I1800" s="23" t="s">
        <v>55</v>
      </c>
      <c r="J1800" s="161" t="s">
        <v>70</v>
      </c>
      <c r="K1800" s="29" t="s">
        <v>612</v>
      </c>
      <c r="M1800" s="252"/>
      <c r="N1800" s="253">
        <v>3900</v>
      </c>
      <c r="O1800" s="236">
        <f t="shared" si="34"/>
        <v>375124.99999999977</v>
      </c>
    </row>
    <row r="1801" spans="1:15" ht="22.05" hidden="1" customHeight="1" x14ac:dyDescent="0.2">
      <c r="A1801" s="26">
        <v>46001</v>
      </c>
      <c r="B1801" s="20" t="s">
        <v>35</v>
      </c>
      <c r="C1801" s="28">
        <v>694263</v>
      </c>
      <c r="D1801" s="156"/>
      <c r="E1801" s="250" t="s">
        <v>569</v>
      </c>
      <c r="F1801" s="22" t="s">
        <v>99</v>
      </c>
      <c r="H1801" s="23" t="s">
        <v>21</v>
      </c>
      <c r="I1801" s="23" t="s">
        <v>28</v>
      </c>
      <c r="J1801" s="161" t="s">
        <v>30</v>
      </c>
      <c r="K1801" s="29" t="s">
        <v>3988</v>
      </c>
      <c r="M1801" s="252">
        <v>135920</v>
      </c>
      <c r="N1801" s="253"/>
      <c r="O1801" s="236">
        <f t="shared" si="34"/>
        <v>511044.99999999977</v>
      </c>
    </row>
    <row r="1802" spans="1:15" ht="22.05" hidden="1" customHeight="1" x14ac:dyDescent="0.2">
      <c r="A1802" s="26">
        <v>46001</v>
      </c>
      <c r="B1802" s="20" t="s">
        <v>35</v>
      </c>
      <c r="C1802" s="28">
        <v>327798</v>
      </c>
      <c r="D1802" s="156" t="s">
        <v>8633</v>
      </c>
      <c r="E1802" s="250" t="s">
        <v>8634</v>
      </c>
      <c r="F1802" s="22" t="s">
        <v>99</v>
      </c>
      <c r="H1802" s="23" t="s">
        <v>22</v>
      </c>
      <c r="I1802" s="23" t="s">
        <v>55</v>
      </c>
      <c r="J1802" s="161" t="s">
        <v>70</v>
      </c>
      <c r="K1802" s="29" t="s">
        <v>2714</v>
      </c>
      <c r="M1802" s="252"/>
      <c r="N1802" s="253">
        <v>24725</v>
      </c>
      <c r="O1802" s="236">
        <f t="shared" si="34"/>
        <v>486319.99999999977</v>
      </c>
    </row>
    <row r="1803" spans="1:15" ht="22.05" hidden="1" customHeight="1" x14ac:dyDescent="0.2">
      <c r="A1803" s="26">
        <v>46001</v>
      </c>
      <c r="B1803" s="20" t="s">
        <v>35</v>
      </c>
      <c r="C1803" s="28">
        <v>327793</v>
      </c>
      <c r="D1803" s="156" t="s">
        <v>8633</v>
      </c>
      <c r="E1803" s="250" t="s">
        <v>8635</v>
      </c>
      <c r="F1803" s="22" t="s">
        <v>99</v>
      </c>
      <c r="H1803" s="23" t="s">
        <v>22</v>
      </c>
      <c r="I1803" s="23" t="s">
        <v>55</v>
      </c>
      <c r="J1803" s="161" t="s">
        <v>70</v>
      </c>
      <c r="K1803" s="29" t="s">
        <v>612</v>
      </c>
      <c r="M1803" s="252"/>
      <c r="N1803" s="253">
        <v>1800</v>
      </c>
      <c r="O1803" s="236">
        <f t="shared" si="34"/>
        <v>484519.99999999977</v>
      </c>
    </row>
    <row r="1804" spans="1:15" ht="22.05" hidden="1" customHeight="1" x14ac:dyDescent="0.2">
      <c r="A1804" s="26">
        <v>46001</v>
      </c>
      <c r="B1804" s="20" t="s">
        <v>35</v>
      </c>
      <c r="C1804" s="28">
        <v>327790</v>
      </c>
      <c r="D1804" s="156"/>
      <c r="E1804" s="250" t="s">
        <v>577</v>
      </c>
      <c r="F1804" s="22" t="s">
        <v>99</v>
      </c>
      <c r="H1804" s="23" t="s">
        <v>22</v>
      </c>
      <c r="I1804" s="23" t="s">
        <v>81</v>
      </c>
      <c r="J1804" s="161" t="s">
        <v>171</v>
      </c>
      <c r="K1804" s="29" t="s">
        <v>621</v>
      </c>
      <c r="M1804" s="252"/>
      <c r="N1804" s="253">
        <v>85000</v>
      </c>
      <c r="O1804" s="236">
        <f t="shared" si="34"/>
        <v>399519.99999999977</v>
      </c>
    </row>
    <row r="1805" spans="1:15" ht="22.05" hidden="1" customHeight="1" x14ac:dyDescent="0.2">
      <c r="A1805" s="26">
        <v>46001</v>
      </c>
      <c r="B1805" s="20" t="s">
        <v>35</v>
      </c>
      <c r="C1805" s="28">
        <v>833927</v>
      </c>
      <c r="D1805" s="156"/>
      <c r="E1805" s="250" t="s">
        <v>569</v>
      </c>
      <c r="F1805" s="22" t="s">
        <v>99</v>
      </c>
      <c r="H1805" s="23" t="s">
        <v>21</v>
      </c>
      <c r="I1805" s="23" t="s">
        <v>28</v>
      </c>
      <c r="J1805" s="161" t="s">
        <v>30</v>
      </c>
      <c r="K1805" s="29" t="s">
        <v>8686</v>
      </c>
      <c r="M1805" s="252">
        <v>86190</v>
      </c>
      <c r="N1805" s="253"/>
      <c r="O1805" s="236">
        <f t="shared" si="34"/>
        <v>485709.99999999977</v>
      </c>
    </row>
    <row r="1806" spans="1:15" ht="22.05" hidden="1" customHeight="1" x14ac:dyDescent="0.2">
      <c r="A1806" s="26">
        <v>46001</v>
      </c>
      <c r="B1806" s="20" t="s">
        <v>35</v>
      </c>
      <c r="C1806" s="28">
        <v>453166</v>
      </c>
      <c r="D1806" s="156"/>
      <c r="E1806" s="250" t="s">
        <v>8636</v>
      </c>
      <c r="F1806" s="22" t="s">
        <v>99</v>
      </c>
      <c r="H1806" s="23" t="s">
        <v>22</v>
      </c>
      <c r="I1806" s="23" t="s">
        <v>103</v>
      </c>
      <c r="J1806" s="161" t="s">
        <v>95</v>
      </c>
      <c r="K1806" s="29" t="s">
        <v>3381</v>
      </c>
      <c r="M1806" s="252"/>
      <c r="N1806" s="253">
        <v>2327.23</v>
      </c>
      <c r="O1806" s="236">
        <f t="shared" si="34"/>
        <v>483382.76999999979</v>
      </c>
    </row>
    <row r="1807" spans="1:15" ht="22.05" hidden="1" customHeight="1" x14ac:dyDescent="0.2">
      <c r="A1807" s="26">
        <v>46001</v>
      </c>
      <c r="B1807" s="20" t="s">
        <v>35</v>
      </c>
      <c r="C1807" s="28">
        <v>123381</v>
      </c>
      <c r="D1807" s="156"/>
      <c r="E1807" s="250" t="s">
        <v>569</v>
      </c>
      <c r="F1807" s="22" t="s">
        <v>99</v>
      </c>
      <c r="H1807" s="23" t="s">
        <v>21</v>
      </c>
      <c r="I1807" s="23" t="s">
        <v>28</v>
      </c>
      <c r="J1807" s="161" t="s">
        <v>30</v>
      </c>
      <c r="K1807" s="29" t="s">
        <v>8687</v>
      </c>
      <c r="M1807" s="252">
        <v>64870</v>
      </c>
      <c r="N1807" s="253"/>
      <c r="O1807" s="236">
        <f t="shared" si="34"/>
        <v>548252.76999999979</v>
      </c>
    </row>
    <row r="1808" spans="1:15" ht="22.05" hidden="1" customHeight="1" x14ac:dyDescent="0.2">
      <c r="A1808" s="26">
        <v>46001</v>
      </c>
      <c r="B1808" s="20" t="s">
        <v>35</v>
      </c>
      <c r="C1808" s="28">
        <v>674723</v>
      </c>
      <c r="D1808" s="156"/>
      <c r="E1808" s="250" t="s">
        <v>8637</v>
      </c>
      <c r="F1808" s="22" t="s">
        <v>99</v>
      </c>
      <c r="H1808" s="23" t="s">
        <v>22</v>
      </c>
      <c r="I1808" s="23" t="s">
        <v>81</v>
      </c>
      <c r="J1808" s="161" t="s">
        <v>177</v>
      </c>
      <c r="K1808" s="29" t="s">
        <v>6189</v>
      </c>
      <c r="M1808" s="252"/>
      <c r="N1808" s="597">
        <v>710</v>
      </c>
      <c r="O1808" s="236">
        <f t="shared" si="34"/>
        <v>547542.76999999979</v>
      </c>
    </row>
    <row r="1809" spans="1:15" ht="22.05" hidden="1" customHeight="1" x14ac:dyDescent="0.2">
      <c r="A1809" s="26">
        <v>46001</v>
      </c>
      <c r="B1809" s="20" t="s">
        <v>35</v>
      </c>
      <c r="C1809" s="28">
        <v>1666731</v>
      </c>
      <c r="D1809" s="156"/>
      <c r="E1809" s="250" t="s">
        <v>569</v>
      </c>
      <c r="F1809" s="22" t="s">
        <v>99</v>
      </c>
      <c r="H1809" s="23" t="s">
        <v>21</v>
      </c>
      <c r="I1809" s="23" t="s">
        <v>28</v>
      </c>
      <c r="J1809" s="161" t="s">
        <v>30</v>
      </c>
      <c r="K1809" s="29" t="s">
        <v>8688</v>
      </c>
      <c r="M1809" s="252">
        <v>120523</v>
      </c>
      <c r="N1809" s="253"/>
      <c r="O1809" s="236">
        <f t="shared" si="34"/>
        <v>668065.76999999979</v>
      </c>
    </row>
    <row r="1810" spans="1:15" ht="22.05" hidden="1" customHeight="1" x14ac:dyDescent="0.2">
      <c r="A1810" s="26">
        <v>46002</v>
      </c>
      <c r="B1810" s="20" t="s">
        <v>35</v>
      </c>
      <c r="C1810" s="28">
        <v>241167</v>
      </c>
      <c r="D1810" s="156"/>
      <c r="E1810" s="250" t="s">
        <v>577</v>
      </c>
      <c r="F1810" s="22" t="s">
        <v>99</v>
      </c>
      <c r="H1810" s="23" t="s">
        <v>22</v>
      </c>
      <c r="I1810" s="23" t="s">
        <v>81</v>
      </c>
      <c r="J1810" s="161" t="s">
        <v>175</v>
      </c>
      <c r="K1810" s="29" t="s">
        <v>850</v>
      </c>
      <c r="M1810" s="252"/>
      <c r="N1810" s="253">
        <v>417500</v>
      </c>
      <c r="O1810" s="236">
        <f t="shared" si="34"/>
        <v>250565.76999999979</v>
      </c>
    </row>
    <row r="1811" spans="1:15" ht="22.05" hidden="1" customHeight="1" x14ac:dyDescent="0.2">
      <c r="A1811" s="26">
        <v>46002</v>
      </c>
      <c r="B1811" s="20" t="s">
        <v>35</v>
      </c>
      <c r="C1811" s="28">
        <v>1342258</v>
      </c>
      <c r="D1811" s="156"/>
      <c r="E1811" s="250" t="s">
        <v>563</v>
      </c>
      <c r="F1811" s="22" t="s">
        <v>77</v>
      </c>
      <c r="H1811" s="23" t="s">
        <v>22</v>
      </c>
      <c r="I1811" s="23" t="s">
        <v>57</v>
      </c>
      <c r="J1811" s="161" t="s">
        <v>86</v>
      </c>
      <c r="K1811" s="29" t="s">
        <v>611</v>
      </c>
      <c r="M1811" s="252"/>
      <c r="N1811" s="253">
        <v>243117.27</v>
      </c>
      <c r="O1811" s="236">
        <f t="shared" si="34"/>
        <v>7448.4999999997963</v>
      </c>
    </row>
    <row r="1812" spans="1:15" ht="22.05" hidden="1" customHeight="1" x14ac:dyDescent="0.2">
      <c r="A1812" s="26">
        <v>46002</v>
      </c>
      <c r="B1812" s="20" t="s">
        <v>35</v>
      </c>
      <c r="C1812" s="28">
        <v>4726609514</v>
      </c>
      <c r="D1812" s="156"/>
      <c r="E1812" s="250" t="s">
        <v>597</v>
      </c>
      <c r="F1812" s="22" t="s">
        <v>99</v>
      </c>
      <c r="H1812" s="23" t="s">
        <v>21</v>
      </c>
      <c r="I1812" s="23" t="s">
        <v>81</v>
      </c>
      <c r="J1812" s="161" t="s">
        <v>168</v>
      </c>
      <c r="K1812" s="29" t="s">
        <v>622</v>
      </c>
      <c r="M1812" s="252">
        <v>700000</v>
      </c>
      <c r="N1812" s="253"/>
      <c r="O1812" s="236">
        <f t="shared" si="34"/>
        <v>707448.49999999977</v>
      </c>
    </row>
    <row r="1813" spans="1:15" ht="22.05" hidden="1" customHeight="1" x14ac:dyDescent="0.2">
      <c r="A1813" s="26">
        <v>46002</v>
      </c>
      <c r="B1813" s="20" t="s">
        <v>35</v>
      </c>
      <c r="C1813" s="28">
        <v>4302721316</v>
      </c>
      <c r="D1813" s="156"/>
      <c r="E1813" s="250" t="s">
        <v>597</v>
      </c>
      <c r="F1813" s="22" t="s">
        <v>99</v>
      </c>
      <c r="H1813" s="23" t="s">
        <v>21</v>
      </c>
      <c r="I1813" s="23" t="s">
        <v>81</v>
      </c>
      <c r="J1813" s="161" t="s">
        <v>168</v>
      </c>
      <c r="K1813" s="29" t="s">
        <v>622</v>
      </c>
      <c r="M1813" s="252">
        <v>405000</v>
      </c>
      <c r="N1813" s="253"/>
      <c r="O1813" s="236">
        <f t="shared" si="34"/>
        <v>1112448.4999999998</v>
      </c>
    </row>
    <row r="1814" spans="1:15" ht="22.05" hidden="1" customHeight="1" x14ac:dyDescent="0.2">
      <c r="A1814" s="26">
        <v>46002</v>
      </c>
      <c r="B1814" s="20" t="s">
        <v>35</v>
      </c>
      <c r="C1814" s="28">
        <v>560255</v>
      </c>
      <c r="D1814" s="156"/>
      <c r="E1814" s="250" t="s">
        <v>29</v>
      </c>
      <c r="F1814" s="22" t="s">
        <v>99</v>
      </c>
      <c r="H1814" s="23" t="s">
        <v>22</v>
      </c>
      <c r="I1814" s="23" t="s">
        <v>81</v>
      </c>
      <c r="J1814" s="161" t="s">
        <v>175</v>
      </c>
      <c r="K1814" s="29" t="s">
        <v>850</v>
      </c>
      <c r="M1814" s="252"/>
      <c r="N1814" s="253">
        <v>551000</v>
      </c>
      <c r="O1814" s="236">
        <f t="shared" si="34"/>
        <v>561448.49999999977</v>
      </c>
    </row>
    <row r="1815" spans="1:15" ht="22.05" hidden="1" customHeight="1" x14ac:dyDescent="0.2">
      <c r="A1815" s="26">
        <v>46002</v>
      </c>
      <c r="B1815" s="20" t="s">
        <v>35</v>
      </c>
      <c r="C1815" s="28">
        <v>560257</v>
      </c>
      <c r="D1815" s="156"/>
      <c r="E1815" s="250" t="s">
        <v>29</v>
      </c>
      <c r="F1815" s="22" t="s">
        <v>99</v>
      </c>
      <c r="H1815" s="23" t="s">
        <v>22</v>
      </c>
      <c r="I1815" s="23" t="s">
        <v>81</v>
      </c>
      <c r="J1815" s="161" t="s">
        <v>176</v>
      </c>
      <c r="K1815" s="29" t="s">
        <v>846</v>
      </c>
      <c r="M1815" s="252"/>
      <c r="N1815" s="253">
        <v>551000</v>
      </c>
      <c r="O1815" s="236">
        <f t="shared" si="34"/>
        <v>10448.499999999767</v>
      </c>
    </row>
    <row r="1816" spans="1:15" ht="22.05" hidden="1" customHeight="1" x14ac:dyDescent="0.2">
      <c r="A1816" s="26">
        <v>46002</v>
      </c>
      <c r="B1816" s="20" t="s">
        <v>35</v>
      </c>
      <c r="C1816" s="28">
        <v>12499</v>
      </c>
      <c r="D1816" s="156"/>
      <c r="E1816" s="250" t="s">
        <v>608</v>
      </c>
      <c r="F1816" s="22" t="s">
        <v>77</v>
      </c>
      <c r="H1816" s="23" t="s">
        <v>22</v>
      </c>
      <c r="I1816" s="23" t="s">
        <v>57</v>
      </c>
      <c r="J1816" s="161" t="s">
        <v>85</v>
      </c>
      <c r="K1816" s="29" t="s">
        <v>611</v>
      </c>
      <c r="M1816" s="252"/>
      <c r="N1816" s="253">
        <v>258</v>
      </c>
      <c r="O1816" s="236">
        <f t="shared" si="34"/>
        <v>10190.499999999767</v>
      </c>
    </row>
    <row r="1817" spans="1:15" ht="22.05" hidden="1" customHeight="1" x14ac:dyDescent="0.2">
      <c r="A1817" s="26">
        <v>46002</v>
      </c>
      <c r="B1817" s="20" t="s">
        <v>35</v>
      </c>
      <c r="C1817" s="28">
        <v>12499</v>
      </c>
      <c r="D1817" s="156"/>
      <c r="E1817" s="250" t="s">
        <v>609</v>
      </c>
      <c r="F1817" s="22" t="s">
        <v>77</v>
      </c>
      <c r="H1817" s="23" t="s">
        <v>22</v>
      </c>
      <c r="I1817" s="23" t="s">
        <v>57</v>
      </c>
      <c r="J1817" s="161" t="s">
        <v>85</v>
      </c>
      <c r="K1817" s="29" t="s">
        <v>611</v>
      </c>
      <c r="M1817" s="252"/>
      <c r="N1817" s="253">
        <v>41.28</v>
      </c>
      <c r="O1817" s="236">
        <f t="shared" si="34"/>
        <v>10149.219999999767</v>
      </c>
    </row>
    <row r="1818" spans="1:15" ht="22.05" hidden="1" customHeight="1" x14ac:dyDescent="0.2">
      <c r="A1818" s="26">
        <v>46003</v>
      </c>
      <c r="B1818" s="20" t="s">
        <v>35</v>
      </c>
      <c r="C1818" s="28">
        <v>1925798045</v>
      </c>
      <c r="D1818" s="156"/>
      <c r="E1818" s="250" t="s">
        <v>597</v>
      </c>
      <c r="F1818" s="22" t="s">
        <v>99</v>
      </c>
      <c r="H1818" s="23" t="s">
        <v>21</v>
      </c>
      <c r="I1818" s="23" t="s">
        <v>81</v>
      </c>
      <c r="J1818" s="161" t="s">
        <v>168</v>
      </c>
      <c r="K1818" s="29" t="s">
        <v>622</v>
      </c>
      <c r="M1818" s="252">
        <v>18900</v>
      </c>
      <c r="N1818" s="253"/>
      <c r="O1818" s="236">
        <f t="shared" si="34"/>
        <v>29049.219999999768</v>
      </c>
    </row>
    <row r="1819" spans="1:15" ht="22.05" hidden="1" customHeight="1" x14ac:dyDescent="0.2">
      <c r="A1819" s="26">
        <v>46003</v>
      </c>
      <c r="B1819" s="20" t="s">
        <v>35</v>
      </c>
      <c r="C1819" s="28">
        <v>615353</v>
      </c>
      <c r="D1819" s="156" t="s">
        <v>8638</v>
      </c>
      <c r="E1819" s="250" t="s">
        <v>1757</v>
      </c>
      <c r="F1819" s="22" t="s">
        <v>99</v>
      </c>
      <c r="H1819" s="23" t="s">
        <v>22</v>
      </c>
      <c r="I1819" s="23" t="s">
        <v>103</v>
      </c>
      <c r="J1819" s="161" t="s">
        <v>93</v>
      </c>
      <c r="K1819" s="29" t="s">
        <v>632</v>
      </c>
      <c r="M1819" s="252"/>
      <c r="N1819" s="253">
        <v>19704</v>
      </c>
      <c r="O1819" s="236">
        <f t="shared" si="34"/>
        <v>9345.2199999997683</v>
      </c>
    </row>
    <row r="1820" spans="1:15" ht="22.05" hidden="1" customHeight="1" x14ac:dyDescent="0.2">
      <c r="A1820" s="26">
        <v>46003</v>
      </c>
      <c r="B1820" s="20" t="s">
        <v>35</v>
      </c>
      <c r="C1820" s="28">
        <v>627736</v>
      </c>
      <c r="D1820" s="156"/>
      <c r="E1820" s="250" t="s">
        <v>1066</v>
      </c>
      <c r="F1820" s="22" t="s">
        <v>99</v>
      </c>
      <c r="H1820" s="23" t="s">
        <v>21</v>
      </c>
      <c r="I1820" s="23" t="s">
        <v>81</v>
      </c>
      <c r="J1820" s="161" t="s">
        <v>175</v>
      </c>
      <c r="K1820" s="29" t="s">
        <v>850</v>
      </c>
      <c r="M1820" s="252">
        <v>2000</v>
      </c>
      <c r="N1820" s="253"/>
      <c r="O1820" s="236">
        <f t="shared" si="34"/>
        <v>11345.219999999768</v>
      </c>
    </row>
    <row r="1821" spans="1:15" ht="22.05" hidden="1" customHeight="1" x14ac:dyDescent="0.2">
      <c r="A1821" s="26">
        <v>46003</v>
      </c>
      <c r="B1821" s="20" t="s">
        <v>35</v>
      </c>
      <c r="C1821" s="28"/>
      <c r="D1821" s="156"/>
      <c r="E1821" s="250" t="s">
        <v>8639</v>
      </c>
      <c r="F1821" s="22" t="s">
        <v>99</v>
      </c>
      <c r="H1821" s="23" t="s">
        <v>21</v>
      </c>
      <c r="I1821" s="23" t="s">
        <v>81</v>
      </c>
      <c r="J1821" s="161" t="s">
        <v>8784</v>
      </c>
      <c r="K1821" s="29" t="s">
        <v>4778</v>
      </c>
      <c r="M1821" s="252">
        <v>2200</v>
      </c>
      <c r="N1821" s="253"/>
      <c r="O1821" s="236">
        <f t="shared" si="34"/>
        <v>13545.219999999768</v>
      </c>
    </row>
    <row r="1822" spans="1:15" ht="22.05" hidden="1" customHeight="1" x14ac:dyDescent="0.2">
      <c r="A1822" s="26">
        <v>46003</v>
      </c>
      <c r="B1822" s="20" t="s">
        <v>35</v>
      </c>
      <c r="C1822" s="28">
        <v>642521</v>
      </c>
      <c r="D1822" s="156" t="s">
        <v>8640</v>
      </c>
      <c r="E1822" s="250" t="s">
        <v>8641</v>
      </c>
      <c r="F1822" s="22" t="s">
        <v>99</v>
      </c>
      <c r="H1822" s="23" t="s">
        <v>22</v>
      </c>
      <c r="I1822" s="519" t="s">
        <v>55</v>
      </c>
      <c r="J1822" s="520" t="s">
        <v>70</v>
      </c>
      <c r="K1822" s="29" t="s">
        <v>612</v>
      </c>
      <c r="M1822" s="252"/>
      <c r="N1822" s="253">
        <v>13500</v>
      </c>
      <c r="O1822" s="236">
        <f t="shared" si="34"/>
        <v>45.219999999768334</v>
      </c>
    </row>
    <row r="1823" spans="1:15" ht="22.05" hidden="1" customHeight="1" x14ac:dyDescent="0.2">
      <c r="A1823" s="26">
        <v>46004</v>
      </c>
      <c r="B1823" s="20" t="s">
        <v>35</v>
      </c>
      <c r="C1823" s="28">
        <v>338273</v>
      </c>
      <c r="D1823" s="156"/>
      <c r="E1823" s="250" t="s">
        <v>569</v>
      </c>
      <c r="F1823" s="22" t="s">
        <v>99</v>
      </c>
      <c r="H1823" s="23" t="s">
        <v>21</v>
      </c>
      <c r="I1823" s="23" t="s">
        <v>28</v>
      </c>
      <c r="J1823" s="161" t="s">
        <v>30</v>
      </c>
      <c r="K1823" s="29" t="s">
        <v>8689</v>
      </c>
      <c r="M1823" s="252">
        <v>95960</v>
      </c>
      <c r="N1823" s="253"/>
      <c r="O1823" s="236">
        <f t="shared" si="34"/>
        <v>96005.219999999768</v>
      </c>
    </row>
    <row r="1824" spans="1:15" ht="22.05" hidden="1" customHeight="1" x14ac:dyDescent="0.2">
      <c r="A1824" s="26">
        <v>46006</v>
      </c>
      <c r="B1824" s="20" t="s">
        <v>35</v>
      </c>
      <c r="C1824" s="28">
        <v>344601</v>
      </c>
      <c r="D1824" s="156"/>
      <c r="E1824" s="250" t="s">
        <v>3314</v>
      </c>
      <c r="F1824" s="22" t="s">
        <v>99</v>
      </c>
      <c r="H1824" s="23" t="s">
        <v>22</v>
      </c>
      <c r="I1824" s="23" t="s">
        <v>103</v>
      </c>
      <c r="J1824" s="161" t="s">
        <v>93</v>
      </c>
      <c r="K1824" s="29" t="s">
        <v>627</v>
      </c>
      <c r="M1824" s="252"/>
      <c r="N1824" s="253">
        <v>1980</v>
      </c>
      <c r="O1824" s="236">
        <f t="shared" si="34"/>
        <v>94025.219999999768</v>
      </c>
    </row>
    <row r="1825" spans="1:15" ht="22.05" hidden="1" customHeight="1" x14ac:dyDescent="0.2">
      <c r="A1825" s="26">
        <v>46006</v>
      </c>
      <c r="B1825" s="20" t="s">
        <v>35</v>
      </c>
      <c r="C1825" s="28">
        <v>434417</v>
      </c>
      <c r="D1825" s="156" t="s">
        <v>574</v>
      </c>
      <c r="E1825" s="250" t="s">
        <v>8790</v>
      </c>
      <c r="F1825" s="22" t="s">
        <v>99</v>
      </c>
      <c r="H1825" s="23" t="s">
        <v>22</v>
      </c>
      <c r="I1825" s="23" t="s">
        <v>103</v>
      </c>
      <c r="J1825" s="161" t="s">
        <v>102</v>
      </c>
      <c r="K1825" s="29" t="s">
        <v>633</v>
      </c>
      <c r="M1825" s="252"/>
      <c r="N1825" s="253">
        <v>10000</v>
      </c>
      <c r="O1825" s="236">
        <f t="shared" si="34"/>
        <v>84025.219999999768</v>
      </c>
    </row>
    <row r="1826" spans="1:15" ht="22.05" hidden="1" customHeight="1" x14ac:dyDescent="0.2">
      <c r="A1826" s="26">
        <v>46006</v>
      </c>
      <c r="B1826" s="20" t="s">
        <v>35</v>
      </c>
      <c r="C1826" s="28">
        <v>462847</v>
      </c>
      <c r="D1826" s="156"/>
      <c r="E1826" s="250" t="s">
        <v>569</v>
      </c>
      <c r="F1826" s="22" t="s">
        <v>79</v>
      </c>
      <c r="H1826" s="23" t="s">
        <v>21</v>
      </c>
      <c r="I1826" s="23" t="s">
        <v>28</v>
      </c>
      <c r="J1826" s="161" t="s">
        <v>30</v>
      </c>
      <c r="K1826" s="29" t="s">
        <v>6184</v>
      </c>
      <c r="M1826" s="252">
        <v>85340</v>
      </c>
      <c r="N1826" s="253"/>
      <c r="O1826" s="236">
        <f t="shared" si="34"/>
        <v>169365.21999999977</v>
      </c>
    </row>
    <row r="1827" spans="1:15" ht="22.05" hidden="1" customHeight="1" x14ac:dyDescent="0.2">
      <c r="A1827" s="26">
        <v>46006</v>
      </c>
      <c r="B1827" s="20" t="s">
        <v>35</v>
      </c>
      <c r="C1827" s="28">
        <v>262849</v>
      </c>
      <c r="D1827" s="156"/>
      <c r="E1827" s="250" t="s">
        <v>569</v>
      </c>
      <c r="F1827" s="22" t="s">
        <v>79</v>
      </c>
      <c r="H1827" s="23" t="s">
        <v>21</v>
      </c>
      <c r="I1827" s="23" t="s">
        <v>28</v>
      </c>
      <c r="J1827" s="161" t="s">
        <v>30</v>
      </c>
      <c r="K1827" s="29" t="s">
        <v>6184</v>
      </c>
      <c r="M1827" s="252">
        <v>49910</v>
      </c>
      <c r="N1827" s="253"/>
      <c r="O1827" s="236">
        <f t="shared" si="34"/>
        <v>219275.21999999977</v>
      </c>
    </row>
    <row r="1828" spans="1:15" ht="22.05" hidden="1" customHeight="1" x14ac:dyDescent="0.2">
      <c r="A1828" s="26">
        <v>46006</v>
      </c>
      <c r="B1828" s="20" t="s">
        <v>35</v>
      </c>
      <c r="C1828" s="28">
        <v>86892</v>
      </c>
      <c r="D1828" s="156"/>
      <c r="E1828" s="250" t="s">
        <v>569</v>
      </c>
      <c r="F1828" s="22" t="s">
        <v>79</v>
      </c>
      <c r="H1828" s="23" t="s">
        <v>21</v>
      </c>
      <c r="I1828" s="23" t="s">
        <v>28</v>
      </c>
      <c r="J1828" s="161" t="s">
        <v>30</v>
      </c>
      <c r="K1828" s="29" t="s">
        <v>7277</v>
      </c>
      <c r="M1828" s="252">
        <v>109140</v>
      </c>
      <c r="N1828" s="253"/>
      <c r="O1828" s="236">
        <f t="shared" si="34"/>
        <v>328415.21999999974</v>
      </c>
    </row>
    <row r="1829" spans="1:15" ht="22.05" hidden="1" customHeight="1" x14ac:dyDescent="0.2">
      <c r="A1829" s="26">
        <v>46006</v>
      </c>
      <c r="B1829" s="20" t="s">
        <v>35</v>
      </c>
      <c r="C1829" s="28">
        <v>86952</v>
      </c>
      <c r="D1829" s="156"/>
      <c r="E1829" s="250" t="s">
        <v>569</v>
      </c>
      <c r="F1829" s="22" t="s">
        <v>79</v>
      </c>
      <c r="H1829" s="23" t="s">
        <v>21</v>
      </c>
      <c r="I1829" s="23" t="s">
        <v>28</v>
      </c>
      <c r="J1829" s="161" t="s">
        <v>30</v>
      </c>
      <c r="K1829" s="29" t="s">
        <v>7277</v>
      </c>
      <c r="M1829" s="252">
        <v>103140</v>
      </c>
      <c r="N1829" s="253"/>
      <c r="O1829" s="236">
        <f t="shared" si="34"/>
        <v>431555.21999999974</v>
      </c>
    </row>
    <row r="1830" spans="1:15" ht="22.05" hidden="1" customHeight="1" x14ac:dyDescent="0.2">
      <c r="A1830" s="26">
        <v>46006</v>
      </c>
      <c r="B1830" s="20" t="s">
        <v>35</v>
      </c>
      <c r="C1830" s="28">
        <v>398866</v>
      </c>
      <c r="D1830" s="156"/>
      <c r="E1830" s="250" t="s">
        <v>891</v>
      </c>
      <c r="F1830" s="22" t="s">
        <v>77</v>
      </c>
      <c r="H1830" s="23" t="s">
        <v>21</v>
      </c>
      <c r="I1830" s="23" t="s">
        <v>28</v>
      </c>
      <c r="J1830" s="161" t="s">
        <v>34</v>
      </c>
      <c r="K1830" s="29" t="s">
        <v>611</v>
      </c>
      <c r="M1830" s="252">
        <v>0.02</v>
      </c>
      <c r="N1830" s="253"/>
      <c r="O1830" s="236">
        <f t="shared" si="34"/>
        <v>431555.23999999976</v>
      </c>
    </row>
    <row r="1831" spans="1:15" ht="22.05" hidden="1" customHeight="1" x14ac:dyDescent="0.2">
      <c r="A1831" s="26">
        <v>46006</v>
      </c>
      <c r="B1831" s="20" t="s">
        <v>35</v>
      </c>
      <c r="C1831" s="28">
        <v>665454</v>
      </c>
      <c r="D1831" s="156" t="s">
        <v>8642</v>
      </c>
      <c r="E1831" s="250" t="s">
        <v>8643</v>
      </c>
      <c r="F1831" s="22" t="s">
        <v>99</v>
      </c>
      <c r="H1831" s="23" t="s">
        <v>22</v>
      </c>
      <c r="I1831" s="23" t="s">
        <v>55</v>
      </c>
      <c r="J1831" s="161" t="s">
        <v>70</v>
      </c>
      <c r="K1831" s="29" t="s">
        <v>630</v>
      </c>
      <c r="M1831" s="252"/>
      <c r="N1831" s="253">
        <v>198500</v>
      </c>
      <c r="O1831" s="236">
        <f t="shared" si="34"/>
        <v>233055.23999999976</v>
      </c>
    </row>
    <row r="1832" spans="1:15" ht="22.05" hidden="1" customHeight="1" x14ac:dyDescent="0.2">
      <c r="A1832" s="26">
        <v>46006</v>
      </c>
      <c r="B1832" s="20" t="s">
        <v>35</v>
      </c>
      <c r="C1832" s="28">
        <v>709106</v>
      </c>
      <c r="D1832" s="156" t="s">
        <v>8644</v>
      </c>
      <c r="E1832" s="250" t="s">
        <v>889</v>
      </c>
      <c r="F1832" s="22" t="s">
        <v>99</v>
      </c>
      <c r="H1832" s="23" t="s">
        <v>22</v>
      </c>
      <c r="I1832" s="23" t="s">
        <v>103</v>
      </c>
      <c r="J1832" s="161" t="s">
        <v>189</v>
      </c>
      <c r="K1832" s="29" t="s">
        <v>1117</v>
      </c>
      <c r="M1832" s="252"/>
      <c r="N1832" s="253">
        <v>103650</v>
      </c>
      <c r="O1832" s="236">
        <f t="shared" si="34"/>
        <v>129405.23999999976</v>
      </c>
    </row>
    <row r="1833" spans="1:15" ht="22.05" hidden="1" customHeight="1" x14ac:dyDescent="0.2">
      <c r="A1833" s="26">
        <v>46007</v>
      </c>
      <c r="B1833" s="20" t="s">
        <v>35</v>
      </c>
      <c r="C1833" s="28">
        <v>59220</v>
      </c>
      <c r="D1833" s="156"/>
      <c r="E1833" s="250" t="s">
        <v>3298</v>
      </c>
      <c r="F1833" s="22" t="s">
        <v>564</v>
      </c>
      <c r="H1833" s="23" t="s">
        <v>22</v>
      </c>
      <c r="I1833" s="23" t="s">
        <v>58</v>
      </c>
      <c r="J1833" s="161" t="s">
        <v>101</v>
      </c>
      <c r="K1833" s="29" t="s">
        <v>7647</v>
      </c>
      <c r="M1833" s="252"/>
      <c r="N1833" s="253">
        <v>5000</v>
      </c>
      <c r="O1833" s="236">
        <f t="shared" si="34"/>
        <v>124405.23999999976</v>
      </c>
    </row>
    <row r="1834" spans="1:15" ht="22.05" hidden="1" customHeight="1" x14ac:dyDescent="0.2">
      <c r="A1834" s="26">
        <v>46007</v>
      </c>
      <c r="B1834" s="20" t="s">
        <v>35</v>
      </c>
      <c r="C1834" s="28">
        <v>59220</v>
      </c>
      <c r="D1834" s="156"/>
      <c r="E1834" s="250" t="s">
        <v>3298</v>
      </c>
      <c r="F1834" s="22" t="s">
        <v>564</v>
      </c>
      <c r="H1834" s="23" t="s">
        <v>22</v>
      </c>
      <c r="I1834" s="23" t="s">
        <v>58</v>
      </c>
      <c r="J1834" s="161" t="s">
        <v>101</v>
      </c>
      <c r="K1834" s="29" t="s">
        <v>7647</v>
      </c>
      <c r="M1834" s="252"/>
      <c r="N1834" s="253">
        <v>3509.86</v>
      </c>
      <c r="O1834" s="236">
        <f t="shared" si="34"/>
        <v>120895.37999999976</v>
      </c>
    </row>
    <row r="1835" spans="1:15" ht="22.05" hidden="1" customHeight="1" x14ac:dyDescent="0.2">
      <c r="A1835" s="26">
        <v>46007</v>
      </c>
      <c r="B1835" s="20" t="s">
        <v>35</v>
      </c>
      <c r="C1835" s="28">
        <v>322644</v>
      </c>
      <c r="D1835" s="156"/>
      <c r="E1835" s="250" t="s">
        <v>569</v>
      </c>
      <c r="F1835" s="22" t="s">
        <v>99</v>
      </c>
      <c r="H1835" s="23" t="s">
        <v>21</v>
      </c>
      <c r="I1835" s="23" t="s">
        <v>28</v>
      </c>
      <c r="J1835" s="161" t="s">
        <v>30</v>
      </c>
      <c r="K1835" s="29" t="s">
        <v>844</v>
      </c>
      <c r="M1835" s="252">
        <v>145840</v>
      </c>
      <c r="N1835" s="253"/>
      <c r="O1835" s="236">
        <f t="shared" si="34"/>
        <v>266735.37999999977</v>
      </c>
    </row>
    <row r="1836" spans="1:15" ht="22.05" hidden="1" customHeight="1" x14ac:dyDescent="0.2">
      <c r="A1836" s="26">
        <v>46007</v>
      </c>
      <c r="B1836" s="20" t="s">
        <v>35</v>
      </c>
      <c r="C1836" s="28">
        <v>323489</v>
      </c>
      <c r="D1836" s="156"/>
      <c r="E1836" s="250" t="s">
        <v>569</v>
      </c>
      <c r="F1836" s="22" t="s">
        <v>99</v>
      </c>
      <c r="H1836" s="23" t="s">
        <v>21</v>
      </c>
      <c r="I1836" s="23" t="s">
        <v>28</v>
      </c>
      <c r="J1836" s="161" t="s">
        <v>30</v>
      </c>
      <c r="K1836" s="29" t="s">
        <v>6187</v>
      </c>
      <c r="M1836" s="252">
        <v>1000000</v>
      </c>
      <c r="N1836" s="253"/>
      <c r="O1836" s="236">
        <f t="shared" si="34"/>
        <v>1266735.3799999999</v>
      </c>
    </row>
    <row r="1837" spans="1:15" ht="22.05" hidden="1" customHeight="1" x14ac:dyDescent="0.2">
      <c r="A1837" s="26">
        <v>46007</v>
      </c>
      <c r="B1837" s="20" t="s">
        <v>35</v>
      </c>
      <c r="C1837" s="28">
        <v>519034</v>
      </c>
      <c r="D1837" s="156"/>
      <c r="E1837" s="250" t="s">
        <v>8645</v>
      </c>
      <c r="F1837" s="22" t="s">
        <v>99</v>
      </c>
      <c r="H1837" s="23" t="s">
        <v>22</v>
      </c>
      <c r="I1837" s="23" t="s">
        <v>55</v>
      </c>
      <c r="J1837" s="161" t="s">
        <v>70</v>
      </c>
      <c r="K1837" s="29" t="s">
        <v>851</v>
      </c>
      <c r="M1837" s="252"/>
      <c r="N1837" s="253">
        <v>52312.59</v>
      </c>
      <c r="O1837" s="236">
        <f t="shared" si="34"/>
        <v>1214422.7899999998</v>
      </c>
    </row>
    <row r="1838" spans="1:15" ht="22.05" hidden="1" customHeight="1" x14ac:dyDescent="0.2">
      <c r="A1838" s="26">
        <v>46007</v>
      </c>
      <c r="B1838" s="20" t="s">
        <v>35</v>
      </c>
      <c r="C1838" s="28">
        <v>519037</v>
      </c>
      <c r="D1838" s="156"/>
      <c r="E1838" s="250" t="s">
        <v>6141</v>
      </c>
      <c r="F1838" s="22" t="s">
        <v>99</v>
      </c>
      <c r="H1838" s="23" t="s">
        <v>22</v>
      </c>
      <c r="I1838" s="23" t="s">
        <v>55</v>
      </c>
      <c r="J1838" s="161" t="s">
        <v>70</v>
      </c>
      <c r="K1838" s="29" t="s">
        <v>1114</v>
      </c>
      <c r="M1838" s="252"/>
      <c r="N1838" s="253">
        <v>22800</v>
      </c>
      <c r="O1838" s="236">
        <f t="shared" si="34"/>
        <v>1191622.7899999998</v>
      </c>
    </row>
    <row r="1839" spans="1:15" ht="22.05" hidden="1" customHeight="1" x14ac:dyDescent="0.2">
      <c r="A1839" s="26">
        <v>46007</v>
      </c>
      <c r="B1839" s="20" t="s">
        <v>35</v>
      </c>
      <c r="C1839" s="28">
        <v>519036</v>
      </c>
      <c r="D1839" s="156"/>
      <c r="E1839" s="250" t="s">
        <v>8646</v>
      </c>
      <c r="F1839" s="22" t="s">
        <v>99</v>
      </c>
      <c r="H1839" s="23" t="s">
        <v>22</v>
      </c>
      <c r="I1839" s="23" t="s">
        <v>103</v>
      </c>
      <c r="J1839" s="161" t="s">
        <v>93</v>
      </c>
      <c r="K1839" s="29" t="s">
        <v>627</v>
      </c>
      <c r="M1839" s="252"/>
      <c r="N1839" s="253">
        <v>4275</v>
      </c>
      <c r="O1839" s="236">
        <f t="shared" si="34"/>
        <v>1187347.7899999998</v>
      </c>
    </row>
    <row r="1840" spans="1:15" ht="22.05" hidden="1" customHeight="1" x14ac:dyDescent="0.2">
      <c r="A1840" s="26">
        <v>46007</v>
      </c>
      <c r="B1840" s="20" t="s">
        <v>35</v>
      </c>
      <c r="C1840" s="28">
        <v>541454</v>
      </c>
      <c r="D1840" s="156"/>
      <c r="E1840" s="250" t="s">
        <v>5514</v>
      </c>
      <c r="F1840" s="22" t="s">
        <v>99</v>
      </c>
      <c r="H1840" s="23" t="s">
        <v>22</v>
      </c>
      <c r="I1840" s="23" t="s">
        <v>81</v>
      </c>
      <c r="J1840" s="161" t="s">
        <v>8784</v>
      </c>
      <c r="K1840" s="29" t="s">
        <v>4778</v>
      </c>
      <c r="M1840" s="252"/>
      <c r="N1840" s="253">
        <v>3950</v>
      </c>
      <c r="O1840" s="236">
        <f t="shared" ref="O1840:O1903" si="35">O1839+M1840-N1840</f>
        <v>1183397.7899999998</v>
      </c>
    </row>
    <row r="1841" spans="1:15" ht="22.05" hidden="1" customHeight="1" x14ac:dyDescent="0.2">
      <c r="A1841" s="26">
        <v>46007</v>
      </c>
      <c r="B1841" s="20" t="s">
        <v>35</v>
      </c>
      <c r="C1841" s="28">
        <v>551973</v>
      </c>
      <c r="D1841" s="156"/>
      <c r="E1841" s="250" t="s">
        <v>8647</v>
      </c>
      <c r="F1841" s="22" t="s">
        <v>99</v>
      </c>
      <c r="H1841" s="23" t="s">
        <v>22</v>
      </c>
      <c r="I1841" s="23" t="s">
        <v>81</v>
      </c>
      <c r="J1841" s="161" t="s">
        <v>8784</v>
      </c>
      <c r="K1841" s="29" t="s">
        <v>4778</v>
      </c>
      <c r="M1841" s="252"/>
      <c r="N1841" s="253">
        <v>876505</v>
      </c>
      <c r="O1841" s="236">
        <f t="shared" si="35"/>
        <v>306892.7899999998</v>
      </c>
    </row>
    <row r="1842" spans="1:15" ht="22.05" hidden="1" customHeight="1" x14ac:dyDescent="0.2">
      <c r="A1842" s="26">
        <v>46007</v>
      </c>
      <c r="B1842" s="20" t="s">
        <v>35</v>
      </c>
      <c r="C1842" s="28">
        <v>557601</v>
      </c>
      <c r="D1842" s="156"/>
      <c r="E1842" s="250" t="s">
        <v>578</v>
      </c>
      <c r="F1842" s="22" t="s">
        <v>99</v>
      </c>
      <c r="H1842" s="23" t="s">
        <v>22</v>
      </c>
      <c r="I1842" s="23" t="s">
        <v>81</v>
      </c>
      <c r="J1842" s="161" t="s">
        <v>168</v>
      </c>
      <c r="K1842" s="29" t="s">
        <v>622</v>
      </c>
      <c r="M1842" s="252"/>
      <c r="N1842" s="253">
        <v>305000</v>
      </c>
      <c r="O1842" s="236">
        <f t="shared" si="35"/>
        <v>1892.7899999998044</v>
      </c>
    </row>
    <row r="1843" spans="1:15" ht="22.05" hidden="1" customHeight="1" x14ac:dyDescent="0.2">
      <c r="A1843" s="26">
        <v>46007</v>
      </c>
      <c r="B1843" s="20" t="s">
        <v>35</v>
      </c>
      <c r="C1843" s="28">
        <v>560345</v>
      </c>
      <c r="D1843" s="156"/>
      <c r="E1843" s="250" t="s">
        <v>569</v>
      </c>
      <c r="F1843" s="22" t="s">
        <v>99</v>
      </c>
      <c r="H1843" s="23" t="s">
        <v>21</v>
      </c>
      <c r="I1843" s="23" t="s">
        <v>28</v>
      </c>
      <c r="J1843" s="161" t="s">
        <v>30</v>
      </c>
      <c r="K1843" s="29" t="s">
        <v>8690</v>
      </c>
      <c r="M1843" s="252">
        <v>7172</v>
      </c>
      <c r="N1843" s="253"/>
      <c r="O1843" s="236">
        <f t="shared" si="35"/>
        <v>9064.7899999998044</v>
      </c>
    </row>
    <row r="1844" spans="1:15" ht="22.05" hidden="1" customHeight="1" x14ac:dyDescent="0.2">
      <c r="A1844" s="26">
        <v>46007</v>
      </c>
      <c r="B1844" s="20" t="s">
        <v>35</v>
      </c>
      <c r="C1844" s="28">
        <v>1529374</v>
      </c>
      <c r="D1844" s="156"/>
      <c r="E1844" s="250" t="s">
        <v>569</v>
      </c>
      <c r="F1844" s="22" t="s">
        <v>99</v>
      </c>
      <c r="H1844" s="23" t="s">
        <v>21</v>
      </c>
      <c r="I1844" s="23" t="s">
        <v>28</v>
      </c>
      <c r="J1844" s="161" t="s">
        <v>30</v>
      </c>
      <c r="K1844" s="29" t="s">
        <v>8691</v>
      </c>
      <c r="M1844" s="252">
        <v>20000</v>
      </c>
      <c r="N1844" s="253"/>
      <c r="O1844" s="236">
        <f t="shared" si="35"/>
        <v>29064.789999999804</v>
      </c>
    </row>
    <row r="1845" spans="1:15" ht="22.05" hidden="1" customHeight="1" x14ac:dyDescent="0.2">
      <c r="A1845" s="26">
        <v>46007</v>
      </c>
      <c r="B1845" s="20" t="s">
        <v>35</v>
      </c>
      <c r="C1845" s="28">
        <v>1777944</v>
      </c>
      <c r="D1845" s="156"/>
      <c r="E1845" s="250" t="s">
        <v>569</v>
      </c>
      <c r="F1845" s="22" t="s">
        <v>99</v>
      </c>
      <c r="H1845" s="23" t="s">
        <v>21</v>
      </c>
      <c r="I1845" s="23" t="s">
        <v>28</v>
      </c>
      <c r="J1845" s="161" t="s">
        <v>30</v>
      </c>
      <c r="K1845" s="29" t="s">
        <v>8692</v>
      </c>
      <c r="M1845" s="252">
        <v>11760</v>
      </c>
      <c r="N1845" s="253"/>
      <c r="O1845" s="236">
        <f t="shared" si="35"/>
        <v>40824.789999999804</v>
      </c>
    </row>
    <row r="1846" spans="1:15" ht="22.05" hidden="1" customHeight="1" x14ac:dyDescent="0.2">
      <c r="A1846" s="26">
        <v>46008</v>
      </c>
      <c r="B1846" s="20" t="s">
        <v>35</v>
      </c>
      <c r="C1846" s="28">
        <v>9056789024</v>
      </c>
      <c r="D1846" s="156"/>
      <c r="E1846" s="250" t="s">
        <v>597</v>
      </c>
      <c r="F1846" s="22" t="s">
        <v>99</v>
      </c>
      <c r="H1846" s="23" t="s">
        <v>21</v>
      </c>
      <c r="I1846" s="23" t="s">
        <v>81</v>
      </c>
      <c r="J1846" s="161" t="s">
        <v>168</v>
      </c>
      <c r="K1846" s="29" t="s">
        <v>622</v>
      </c>
      <c r="M1846" s="252">
        <v>53000</v>
      </c>
      <c r="N1846" s="253"/>
      <c r="O1846" s="236">
        <f t="shared" si="35"/>
        <v>93824.789999999804</v>
      </c>
    </row>
    <row r="1847" spans="1:15" ht="22.05" hidden="1" customHeight="1" x14ac:dyDescent="0.2">
      <c r="A1847" s="26">
        <v>46008</v>
      </c>
      <c r="B1847" s="20" t="s">
        <v>35</v>
      </c>
      <c r="C1847" s="28">
        <v>26564</v>
      </c>
      <c r="D1847" s="156"/>
      <c r="E1847" s="250" t="s">
        <v>891</v>
      </c>
      <c r="F1847" s="22" t="s">
        <v>77</v>
      </c>
      <c r="H1847" s="23" t="s">
        <v>21</v>
      </c>
      <c r="I1847" s="23" t="s">
        <v>28</v>
      </c>
      <c r="J1847" s="161" t="s">
        <v>34</v>
      </c>
      <c r="K1847" s="29" t="s">
        <v>611</v>
      </c>
      <c r="M1847" s="252">
        <v>0.05</v>
      </c>
      <c r="N1847" s="253"/>
      <c r="O1847" s="236">
        <f t="shared" si="35"/>
        <v>93824.839999999807</v>
      </c>
    </row>
    <row r="1848" spans="1:15" ht="22.05" hidden="1" customHeight="1" x14ac:dyDescent="0.2">
      <c r="A1848" s="26">
        <v>46008</v>
      </c>
      <c r="B1848" s="20" t="s">
        <v>35</v>
      </c>
      <c r="C1848" s="28">
        <v>399317</v>
      </c>
      <c r="D1848" s="156"/>
      <c r="E1848" s="250" t="s">
        <v>603</v>
      </c>
      <c r="F1848" s="22" t="s">
        <v>99</v>
      </c>
      <c r="H1848" s="23" t="s">
        <v>22</v>
      </c>
      <c r="I1848" s="23" t="s">
        <v>56</v>
      </c>
      <c r="J1848" s="161" t="s">
        <v>89</v>
      </c>
      <c r="K1848" s="29" t="s">
        <v>636</v>
      </c>
      <c r="M1848" s="252"/>
      <c r="N1848" s="253">
        <v>23796.1</v>
      </c>
      <c r="O1848" s="236">
        <f t="shared" si="35"/>
        <v>70028.739999999816</v>
      </c>
    </row>
    <row r="1849" spans="1:15" ht="22.05" hidden="1" customHeight="1" x14ac:dyDescent="0.2">
      <c r="A1849" s="26">
        <v>46008</v>
      </c>
      <c r="B1849" s="20" t="s">
        <v>35</v>
      </c>
      <c r="C1849" s="28">
        <v>417207</v>
      </c>
      <c r="D1849" s="156"/>
      <c r="E1849" s="250" t="s">
        <v>603</v>
      </c>
      <c r="F1849" s="22" t="s">
        <v>99</v>
      </c>
      <c r="H1849" s="23" t="s">
        <v>22</v>
      </c>
      <c r="I1849" s="23" t="s">
        <v>56</v>
      </c>
      <c r="J1849" s="161" t="s">
        <v>89</v>
      </c>
      <c r="K1849" s="29" t="s">
        <v>636</v>
      </c>
      <c r="M1849" s="252"/>
      <c r="N1849" s="253">
        <v>18698.13</v>
      </c>
      <c r="O1849" s="236">
        <f t="shared" si="35"/>
        <v>51330.609999999811</v>
      </c>
    </row>
    <row r="1850" spans="1:15" ht="22.05" hidden="1" customHeight="1" x14ac:dyDescent="0.2">
      <c r="A1850" s="26">
        <v>46008</v>
      </c>
      <c r="B1850" s="20" t="s">
        <v>35</v>
      </c>
      <c r="C1850" s="28">
        <v>423624</v>
      </c>
      <c r="D1850" s="156"/>
      <c r="E1850" s="250" t="s">
        <v>8648</v>
      </c>
      <c r="F1850" s="22" t="s">
        <v>99</v>
      </c>
      <c r="H1850" s="23" t="s">
        <v>22</v>
      </c>
      <c r="I1850" s="23" t="s">
        <v>56</v>
      </c>
      <c r="J1850" s="161" t="s">
        <v>8786</v>
      </c>
      <c r="K1850" s="29" t="s">
        <v>906</v>
      </c>
      <c r="M1850" s="252"/>
      <c r="N1850" s="253">
        <v>10974</v>
      </c>
      <c r="O1850" s="236">
        <f t="shared" si="35"/>
        <v>40356.609999999811</v>
      </c>
    </row>
    <row r="1851" spans="1:15" ht="22.05" hidden="1" customHeight="1" x14ac:dyDescent="0.2">
      <c r="A1851" s="26">
        <v>46008</v>
      </c>
      <c r="B1851" s="20" t="s">
        <v>35</v>
      </c>
      <c r="C1851" s="28">
        <v>1167362</v>
      </c>
      <c r="D1851" s="156"/>
      <c r="E1851" s="250" t="s">
        <v>569</v>
      </c>
      <c r="F1851" s="22" t="s">
        <v>99</v>
      </c>
      <c r="H1851" s="23" t="s">
        <v>21</v>
      </c>
      <c r="I1851" s="23" t="s">
        <v>28</v>
      </c>
      <c r="J1851" s="161" t="s">
        <v>30</v>
      </c>
      <c r="K1851" s="29" t="s">
        <v>844</v>
      </c>
      <c r="M1851" s="252">
        <v>167280</v>
      </c>
      <c r="N1851" s="253"/>
      <c r="O1851" s="236">
        <f t="shared" si="35"/>
        <v>207636.60999999981</v>
      </c>
    </row>
    <row r="1852" spans="1:15" ht="22.05" hidden="1" customHeight="1" x14ac:dyDescent="0.2">
      <c r="A1852" s="26">
        <v>46009</v>
      </c>
      <c r="B1852" s="20" t="s">
        <v>35</v>
      </c>
      <c r="C1852" s="28">
        <v>161871</v>
      </c>
      <c r="D1852" s="156"/>
      <c r="E1852" s="250" t="s">
        <v>29</v>
      </c>
      <c r="F1852" s="22" t="s">
        <v>99</v>
      </c>
      <c r="H1852" s="23" t="s">
        <v>22</v>
      </c>
      <c r="I1852" s="23" t="s">
        <v>81</v>
      </c>
      <c r="J1852" s="161" t="s">
        <v>171</v>
      </c>
      <c r="K1852" s="29" t="s">
        <v>621</v>
      </c>
      <c r="M1852" s="252"/>
      <c r="N1852" s="253">
        <v>70000</v>
      </c>
      <c r="O1852" s="236">
        <f t="shared" si="35"/>
        <v>137636.60999999981</v>
      </c>
    </row>
    <row r="1853" spans="1:15" ht="22.05" hidden="1" customHeight="1" x14ac:dyDescent="0.2">
      <c r="A1853" s="26">
        <v>46009</v>
      </c>
      <c r="B1853" s="20" t="s">
        <v>35</v>
      </c>
      <c r="C1853" s="28">
        <v>171597</v>
      </c>
      <c r="D1853" s="156"/>
      <c r="E1853" s="250" t="s">
        <v>8649</v>
      </c>
      <c r="F1853" s="22" t="s">
        <v>99</v>
      </c>
      <c r="H1853" s="23" t="s">
        <v>22</v>
      </c>
      <c r="I1853" s="23" t="s">
        <v>56</v>
      </c>
      <c r="J1853" s="161" t="s">
        <v>188</v>
      </c>
      <c r="K1853" s="29" t="s">
        <v>1113</v>
      </c>
      <c r="M1853" s="252"/>
      <c r="N1853" s="253">
        <v>2900</v>
      </c>
      <c r="O1853" s="236">
        <f t="shared" si="35"/>
        <v>134736.60999999981</v>
      </c>
    </row>
    <row r="1854" spans="1:15" ht="22.05" hidden="1" customHeight="1" x14ac:dyDescent="0.2">
      <c r="A1854" s="26">
        <v>46009</v>
      </c>
      <c r="B1854" s="20" t="s">
        <v>35</v>
      </c>
      <c r="C1854" s="28">
        <v>1652520</v>
      </c>
      <c r="D1854" s="156"/>
      <c r="E1854" s="250" t="s">
        <v>569</v>
      </c>
      <c r="F1854" s="22" t="s">
        <v>99</v>
      </c>
      <c r="H1854" s="23" t="s">
        <v>21</v>
      </c>
      <c r="I1854" s="23" t="s">
        <v>28</v>
      </c>
      <c r="J1854" s="161" t="s">
        <v>30</v>
      </c>
      <c r="K1854" s="29" t="s">
        <v>6187</v>
      </c>
      <c r="M1854" s="252">
        <v>549825</v>
      </c>
      <c r="N1854" s="253"/>
      <c r="O1854" s="236">
        <f t="shared" si="35"/>
        <v>684561.60999999987</v>
      </c>
    </row>
    <row r="1855" spans="1:15" ht="22.05" hidden="1" customHeight="1" x14ac:dyDescent="0.2">
      <c r="A1855" s="26">
        <v>46009</v>
      </c>
      <c r="B1855" s="20" t="s">
        <v>35</v>
      </c>
      <c r="C1855" s="28">
        <v>23497</v>
      </c>
      <c r="D1855" s="156"/>
      <c r="E1855" s="250" t="s">
        <v>813</v>
      </c>
      <c r="F1855" s="22" t="s">
        <v>564</v>
      </c>
      <c r="H1855" s="23" t="s">
        <v>22</v>
      </c>
      <c r="I1855" s="23" t="s">
        <v>58</v>
      </c>
      <c r="J1855" s="161" t="s">
        <v>101</v>
      </c>
      <c r="K1855" s="29" t="s">
        <v>6298</v>
      </c>
      <c r="M1855" s="252"/>
      <c r="N1855" s="253">
        <v>33273.29</v>
      </c>
      <c r="O1855" s="236">
        <f t="shared" si="35"/>
        <v>651288.31999999983</v>
      </c>
    </row>
    <row r="1856" spans="1:15" ht="22.05" hidden="1" customHeight="1" x14ac:dyDescent="0.2">
      <c r="A1856" s="26">
        <v>46010</v>
      </c>
      <c r="B1856" s="20" t="s">
        <v>35</v>
      </c>
      <c r="C1856" s="28">
        <v>116653</v>
      </c>
      <c r="D1856" s="156"/>
      <c r="E1856" s="250" t="s">
        <v>8650</v>
      </c>
      <c r="F1856" s="22" t="s">
        <v>99</v>
      </c>
      <c r="H1856" s="23" t="s">
        <v>22</v>
      </c>
      <c r="I1856" s="23" t="s">
        <v>55</v>
      </c>
      <c r="J1856" s="161" t="s">
        <v>70</v>
      </c>
      <c r="K1856" s="29" t="s">
        <v>851</v>
      </c>
      <c r="M1856" s="252"/>
      <c r="N1856" s="253">
        <v>118600</v>
      </c>
      <c r="O1856" s="236">
        <f t="shared" si="35"/>
        <v>532688.31999999983</v>
      </c>
    </row>
    <row r="1857" spans="1:15" ht="22.05" hidden="1" customHeight="1" x14ac:dyDescent="0.2">
      <c r="A1857" s="26">
        <v>46010</v>
      </c>
      <c r="B1857" s="20" t="s">
        <v>35</v>
      </c>
      <c r="C1857" s="28">
        <v>226588</v>
      </c>
      <c r="D1857" s="156"/>
      <c r="E1857" s="250" t="s">
        <v>1066</v>
      </c>
      <c r="F1857" s="22" t="s">
        <v>99</v>
      </c>
      <c r="H1857" s="23" t="s">
        <v>21</v>
      </c>
      <c r="I1857" s="23" t="s">
        <v>81</v>
      </c>
      <c r="J1857" s="161" t="s">
        <v>171</v>
      </c>
      <c r="K1857" s="29" t="s">
        <v>621</v>
      </c>
      <c r="M1857" s="252">
        <v>67500</v>
      </c>
      <c r="N1857" s="253"/>
      <c r="O1857" s="236">
        <f t="shared" si="35"/>
        <v>600188.31999999983</v>
      </c>
    </row>
    <row r="1858" spans="1:15" ht="22.05" hidden="1" customHeight="1" x14ac:dyDescent="0.2">
      <c r="A1858" s="26">
        <v>46010</v>
      </c>
      <c r="B1858" s="20" t="s">
        <v>35</v>
      </c>
      <c r="C1858" s="28">
        <v>260885</v>
      </c>
      <c r="D1858" s="156" t="s">
        <v>8651</v>
      </c>
      <c r="E1858" s="250" t="s">
        <v>5579</v>
      </c>
      <c r="F1858" s="22" t="s">
        <v>99</v>
      </c>
      <c r="H1858" s="23" t="s">
        <v>22</v>
      </c>
      <c r="I1858" s="23" t="s">
        <v>55</v>
      </c>
      <c r="J1858" s="161" t="s">
        <v>73</v>
      </c>
      <c r="K1858" s="29" t="s">
        <v>5530</v>
      </c>
      <c r="M1858" s="252"/>
      <c r="N1858" s="253">
        <v>47068.75</v>
      </c>
      <c r="O1858" s="236">
        <f t="shared" si="35"/>
        <v>553119.56999999983</v>
      </c>
    </row>
    <row r="1859" spans="1:15" ht="22.05" hidden="1" customHeight="1" x14ac:dyDescent="0.2">
      <c r="A1859" s="26">
        <v>46010</v>
      </c>
      <c r="B1859" s="20" t="s">
        <v>35</v>
      </c>
      <c r="C1859" s="28">
        <v>269793</v>
      </c>
      <c r="D1859" s="156"/>
      <c r="E1859" s="250" t="s">
        <v>29</v>
      </c>
      <c r="F1859" s="22" t="s">
        <v>99</v>
      </c>
      <c r="H1859" s="23" t="s">
        <v>22</v>
      </c>
      <c r="I1859" s="23" t="s">
        <v>81</v>
      </c>
      <c r="J1859" s="161" t="s">
        <v>180</v>
      </c>
      <c r="K1859" s="29" t="s">
        <v>629</v>
      </c>
      <c r="M1859" s="252"/>
      <c r="N1859" s="253">
        <v>200000</v>
      </c>
      <c r="O1859" s="236">
        <f t="shared" si="35"/>
        <v>353119.56999999983</v>
      </c>
    </row>
    <row r="1860" spans="1:15" ht="22.05" hidden="1" customHeight="1" x14ac:dyDescent="0.2">
      <c r="A1860" s="26">
        <v>46010</v>
      </c>
      <c r="B1860" s="20" t="s">
        <v>35</v>
      </c>
      <c r="C1860" s="28">
        <v>269796</v>
      </c>
      <c r="D1860" s="156"/>
      <c r="E1860" s="250" t="s">
        <v>29</v>
      </c>
      <c r="F1860" s="22" t="s">
        <v>99</v>
      </c>
      <c r="H1860" s="23" t="s">
        <v>22</v>
      </c>
      <c r="I1860" s="23" t="s">
        <v>81</v>
      </c>
      <c r="J1860" s="161" t="s">
        <v>181</v>
      </c>
      <c r="K1860" s="29" t="s">
        <v>848</v>
      </c>
      <c r="M1860" s="252"/>
      <c r="N1860" s="253">
        <v>205000</v>
      </c>
      <c r="O1860" s="236">
        <f t="shared" si="35"/>
        <v>148119.56999999983</v>
      </c>
    </row>
    <row r="1861" spans="1:15" ht="22.05" hidden="1" customHeight="1" x14ac:dyDescent="0.2">
      <c r="A1861" s="26">
        <v>46010</v>
      </c>
      <c r="B1861" s="20" t="s">
        <v>35</v>
      </c>
      <c r="C1861" s="28"/>
      <c r="D1861" s="156" t="s">
        <v>7603</v>
      </c>
      <c r="E1861" s="250" t="s">
        <v>1044</v>
      </c>
      <c r="F1861" s="22" t="s">
        <v>8652</v>
      </c>
      <c r="H1861" s="23" t="s">
        <v>22</v>
      </c>
      <c r="I1861" s="23" t="s">
        <v>81</v>
      </c>
      <c r="J1861" s="161" t="s">
        <v>33</v>
      </c>
      <c r="K1861" s="29" t="s">
        <v>621</v>
      </c>
      <c r="M1861" s="252"/>
      <c r="N1861" s="253">
        <v>29129.49</v>
      </c>
      <c r="O1861" s="236">
        <f t="shared" si="35"/>
        <v>118990.07999999983</v>
      </c>
    </row>
    <row r="1862" spans="1:15" ht="22.05" hidden="1" customHeight="1" x14ac:dyDescent="0.2">
      <c r="A1862" s="26">
        <v>46010</v>
      </c>
      <c r="B1862" s="20" t="s">
        <v>35</v>
      </c>
      <c r="C1862" s="28"/>
      <c r="D1862" s="156" t="s">
        <v>1046</v>
      </c>
      <c r="E1862" s="250" t="s">
        <v>1044</v>
      </c>
      <c r="F1862" s="22" t="s">
        <v>8653</v>
      </c>
      <c r="H1862" s="23" t="s">
        <v>22</v>
      </c>
      <c r="I1862" s="23" t="s">
        <v>81</v>
      </c>
      <c r="J1862" s="161" t="s">
        <v>33</v>
      </c>
      <c r="K1862" s="29" t="s">
        <v>621</v>
      </c>
      <c r="M1862" s="252"/>
      <c r="N1862" s="253">
        <v>77324.240000000005</v>
      </c>
      <c r="O1862" s="236">
        <f t="shared" si="35"/>
        <v>41665.839999999822</v>
      </c>
    </row>
    <row r="1863" spans="1:15" ht="22.05" hidden="1" customHeight="1" x14ac:dyDescent="0.2">
      <c r="A1863" s="26">
        <v>46010</v>
      </c>
      <c r="B1863" s="20" t="s">
        <v>35</v>
      </c>
      <c r="C1863" s="28"/>
      <c r="D1863" s="156" t="s">
        <v>8654</v>
      </c>
      <c r="E1863" s="250" t="s">
        <v>1044</v>
      </c>
      <c r="F1863" s="22" t="s">
        <v>8655</v>
      </c>
      <c r="H1863" s="23" t="s">
        <v>22</v>
      </c>
      <c r="I1863" s="23" t="s">
        <v>81</v>
      </c>
      <c r="J1863" s="161" t="s">
        <v>33</v>
      </c>
      <c r="K1863" s="29" t="s">
        <v>621</v>
      </c>
      <c r="M1863" s="252"/>
      <c r="N1863" s="253">
        <v>40368.959999999999</v>
      </c>
      <c r="O1863" s="236">
        <f t="shared" si="35"/>
        <v>1296.8799999998228</v>
      </c>
    </row>
    <row r="1864" spans="1:15" ht="22.05" hidden="1" customHeight="1" x14ac:dyDescent="0.2">
      <c r="A1864" s="26">
        <v>46010</v>
      </c>
      <c r="B1864" s="20" t="s">
        <v>35</v>
      </c>
      <c r="C1864" s="28">
        <v>355267</v>
      </c>
      <c r="D1864" s="156"/>
      <c r="E1864" s="250" t="s">
        <v>569</v>
      </c>
      <c r="F1864" s="22" t="s">
        <v>79</v>
      </c>
      <c r="H1864" s="23" t="s">
        <v>21</v>
      </c>
      <c r="I1864" s="23" t="s">
        <v>28</v>
      </c>
      <c r="J1864" s="161" t="s">
        <v>30</v>
      </c>
      <c r="K1864" s="29" t="s">
        <v>3379</v>
      </c>
      <c r="M1864" s="252">
        <v>100000</v>
      </c>
      <c r="N1864" s="253"/>
      <c r="O1864" s="236">
        <f t="shared" si="35"/>
        <v>101296.87999999983</v>
      </c>
    </row>
    <row r="1865" spans="1:15" ht="22.05" hidden="1" customHeight="1" x14ac:dyDescent="0.2">
      <c r="A1865" s="26">
        <v>46010</v>
      </c>
      <c r="B1865" s="20" t="s">
        <v>35</v>
      </c>
      <c r="C1865" s="28">
        <v>780203</v>
      </c>
      <c r="D1865" s="156"/>
      <c r="E1865" s="250" t="s">
        <v>8656</v>
      </c>
      <c r="F1865" s="22" t="s">
        <v>99</v>
      </c>
      <c r="H1865" s="23" t="s">
        <v>22</v>
      </c>
      <c r="I1865" s="23" t="s">
        <v>103</v>
      </c>
      <c r="J1865" s="161" t="s">
        <v>93</v>
      </c>
      <c r="K1865" s="29" t="s">
        <v>2618</v>
      </c>
      <c r="M1865" s="252"/>
      <c r="N1865" s="253">
        <v>2005</v>
      </c>
      <c r="O1865" s="236">
        <f t="shared" si="35"/>
        <v>99291.87999999983</v>
      </c>
    </row>
    <row r="1866" spans="1:15" ht="22.05" hidden="1" customHeight="1" x14ac:dyDescent="0.2">
      <c r="A1866" s="26">
        <v>46010</v>
      </c>
      <c r="B1866" s="20" t="s">
        <v>35</v>
      </c>
      <c r="C1866" s="28">
        <v>787015</v>
      </c>
      <c r="D1866" s="156" t="s">
        <v>8657</v>
      </c>
      <c r="E1866" s="250" t="s">
        <v>8658</v>
      </c>
      <c r="F1866" s="22" t="s">
        <v>99</v>
      </c>
      <c r="H1866" s="23" t="s">
        <v>22</v>
      </c>
      <c r="I1866" s="23" t="s">
        <v>103</v>
      </c>
      <c r="J1866" s="161" t="s">
        <v>92</v>
      </c>
      <c r="K1866" s="29" t="s">
        <v>1767</v>
      </c>
      <c r="M1866" s="252"/>
      <c r="N1866" s="253">
        <v>2375.02</v>
      </c>
      <c r="O1866" s="236">
        <f t="shared" si="35"/>
        <v>96916.859999999826</v>
      </c>
    </row>
    <row r="1867" spans="1:15" ht="22.05" hidden="1" customHeight="1" x14ac:dyDescent="0.2">
      <c r="A1867" s="26">
        <v>46010</v>
      </c>
      <c r="B1867" s="20" t="s">
        <v>35</v>
      </c>
      <c r="C1867" s="28">
        <v>805611</v>
      </c>
      <c r="D1867" s="156"/>
      <c r="E1867" s="250" t="s">
        <v>8656</v>
      </c>
      <c r="F1867" s="22" t="s">
        <v>99</v>
      </c>
      <c r="H1867" s="23" t="s">
        <v>22</v>
      </c>
      <c r="I1867" s="23" t="s">
        <v>103</v>
      </c>
      <c r="J1867" s="161" t="s">
        <v>93</v>
      </c>
      <c r="K1867" s="29" t="s">
        <v>2618</v>
      </c>
      <c r="M1867" s="252"/>
      <c r="N1867" s="253">
        <v>660</v>
      </c>
      <c r="O1867" s="236">
        <f t="shared" si="35"/>
        <v>96256.859999999826</v>
      </c>
    </row>
    <row r="1868" spans="1:15" ht="22.05" hidden="1" customHeight="1" x14ac:dyDescent="0.2">
      <c r="A1868" s="26">
        <v>46011</v>
      </c>
      <c r="B1868" s="20" t="s">
        <v>35</v>
      </c>
      <c r="C1868" s="28">
        <v>13335</v>
      </c>
      <c r="D1868" s="156"/>
      <c r="E1868" s="250" t="s">
        <v>569</v>
      </c>
      <c r="F1868" s="22" t="s">
        <v>99</v>
      </c>
      <c r="H1868" s="23" t="s">
        <v>21</v>
      </c>
      <c r="I1868" s="23" t="s">
        <v>28</v>
      </c>
      <c r="J1868" s="161" t="s">
        <v>30</v>
      </c>
      <c r="K1868" s="29" t="s">
        <v>8693</v>
      </c>
      <c r="M1868" s="252">
        <v>174425</v>
      </c>
      <c r="N1868" s="253"/>
      <c r="O1868" s="236">
        <f t="shared" si="35"/>
        <v>270681.85999999981</v>
      </c>
    </row>
    <row r="1869" spans="1:15" ht="22.05" hidden="1" customHeight="1" x14ac:dyDescent="0.2">
      <c r="A1869" s="26">
        <v>46011</v>
      </c>
      <c r="B1869" s="20" t="s">
        <v>35</v>
      </c>
      <c r="C1869" s="28">
        <v>108525</v>
      </c>
      <c r="D1869" s="156"/>
      <c r="E1869" s="250" t="s">
        <v>569</v>
      </c>
      <c r="F1869" s="22" t="s">
        <v>99</v>
      </c>
      <c r="H1869" s="23" t="s">
        <v>21</v>
      </c>
      <c r="I1869" s="23" t="s">
        <v>28</v>
      </c>
      <c r="J1869" s="161" t="s">
        <v>30</v>
      </c>
      <c r="K1869" s="29" t="s">
        <v>8694</v>
      </c>
      <c r="M1869" s="252">
        <v>100000</v>
      </c>
      <c r="N1869" s="253"/>
      <c r="O1869" s="236">
        <f t="shared" si="35"/>
        <v>370681.85999999981</v>
      </c>
    </row>
    <row r="1870" spans="1:15" ht="22.05" hidden="1" customHeight="1" x14ac:dyDescent="0.2">
      <c r="A1870" s="26">
        <v>46011</v>
      </c>
      <c r="B1870" s="20" t="s">
        <v>35</v>
      </c>
      <c r="C1870" s="28">
        <v>635398</v>
      </c>
      <c r="D1870" s="156"/>
      <c r="E1870" s="250" t="s">
        <v>569</v>
      </c>
      <c r="F1870" s="22" t="s">
        <v>99</v>
      </c>
      <c r="H1870" s="23" t="s">
        <v>21</v>
      </c>
      <c r="I1870" s="23" t="s">
        <v>28</v>
      </c>
      <c r="J1870" s="161" t="s">
        <v>30</v>
      </c>
      <c r="K1870" s="29" t="s">
        <v>844</v>
      </c>
      <c r="M1870" s="252">
        <v>133725</v>
      </c>
      <c r="N1870" s="253"/>
      <c r="O1870" s="236">
        <f t="shared" si="35"/>
        <v>504406.85999999981</v>
      </c>
    </row>
    <row r="1871" spans="1:15" ht="22.05" hidden="1" customHeight="1" x14ac:dyDescent="0.2">
      <c r="A1871" s="26">
        <v>46012</v>
      </c>
      <c r="B1871" s="20" t="s">
        <v>35</v>
      </c>
      <c r="C1871" s="28">
        <v>882871</v>
      </c>
      <c r="D1871" s="156" t="s">
        <v>8659</v>
      </c>
      <c r="E1871" s="250" t="s">
        <v>1847</v>
      </c>
      <c r="F1871" s="22" t="s">
        <v>99</v>
      </c>
      <c r="H1871" s="23" t="s">
        <v>22</v>
      </c>
      <c r="I1871" s="23" t="s">
        <v>103</v>
      </c>
      <c r="J1871" s="161" t="s">
        <v>217</v>
      </c>
      <c r="K1871" s="29" t="s">
        <v>8695</v>
      </c>
      <c r="M1871" s="252"/>
      <c r="N1871" s="253">
        <v>9232</v>
      </c>
      <c r="O1871" s="236">
        <f t="shared" si="35"/>
        <v>495174.85999999981</v>
      </c>
    </row>
    <row r="1872" spans="1:15" ht="22.05" hidden="1" customHeight="1" x14ac:dyDescent="0.2">
      <c r="A1872" s="26">
        <v>46012</v>
      </c>
      <c r="B1872" s="20" t="s">
        <v>35</v>
      </c>
      <c r="C1872" s="28">
        <v>886313</v>
      </c>
      <c r="D1872" s="156"/>
      <c r="E1872" s="250" t="s">
        <v>577</v>
      </c>
      <c r="F1872" s="22" t="s">
        <v>99</v>
      </c>
      <c r="H1872" s="23" t="s">
        <v>22</v>
      </c>
      <c r="I1872" s="23" t="s">
        <v>81</v>
      </c>
      <c r="J1872" s="161" t="s">
        <v>171</v>
      </c>
      <c r="K1872" s="29" t="s">
        <v>621</v>
      </c>
      <c r="M1872" s="252"/>
      <c r="N1872" s="253">
        <v>15174.86</v>
      </c>
      <c r="O1872" s="236">
        <f t="shared" si="35"/>
        <v>479999.99999999983</v>
      </c>
    </row>
    <row r="1873" spans="1:15" ht="22.05" hidden="1" customHeight="1" x14ac:dyDescent="0.2">
      <c r="A1873" s="26">
        <v>46012</v>
      </c>
      <c r="B1873" s="20" t="s">
        <v>35</v>
      </c>
      <c r="C1873" s="28">
        <v>2237433</v>
      </c>
      <c r="D1873" s="156"/>
      <c r="E1873" s="250" t="s">
        <v>569</v>
      </c>
      <c r="F1873" s="22" t="s">
        <v>99</v>
      </c>
      <c r="H1873" s="23" t="s">
        <v>21</v>
      </c>
      <c r="I1873" s="23" t="s">
        <v>28</v>
      </c>
      <c r="J1873" s="161" t="s">
        <v>30</v>
      </c>
      <c r="K1873" s="29" t="s">
        <v>7287</v>
      </c>
      <c r="M1873" s="252">
        <v>25000</v>
      </c>
      <c r="N1873" s="253"/>
      <c r="O1873" s="236">
        <f t="shared" si="35"/>
        <v>504999.99999999983</v>
      </c>
    </row>
    <row r="1874" spans="1:15" ht="22.05" hidden="1" customHeight="1" x14ac:dyDescent="0.2">
      <c r="A1874" s="26">
        <v>46012</v>
      </c>
      <c r="B1874" s="20" t="s">
        <v>35</v>
      </c>
      <c r="C1874" s="28">
        <v>416068</v>
      </c>
      <c r="D1874" s="156"/>
      <c r="E1874" s="250" t="s">
        <v>29</v>
      </c>
      <c r="F1874" s="22" t="s">
        <v>99</v>
      </c>
      <c r="H1874" s="23" t="s">
        <v>22</v>
      </c>
      <c r="I1874" s="23" t="s">
        <v>81</v>
      </c>
      <c r="J1874" s="161" t="s">
        <v>183</v>
      </c>
      <c r="K1874" s="29" t="s">
        <v>628</v>
      </c>
      <c r="M1874" s="252"/>
      <c r="N1874" s="253">
        <v>300000</v>
      </c>
      <c r="O1874" s="236">
        <f t="shared" si="35"/>
        <v>204999.99999999983</v>
      </c>
    </row>
    <row r="1875" spans="1:15" ht="22.05" hidden="1" customHeight="1" x14ac:dyDescent="0.2">
      <c r="A1875" s="26">
        <v>46013</v>
      </c>
      <c r="B1875" s="20" t="s">
        <v>35</v>
      </c>
      <c r="C1875" s="28">
        <v>88660</v>
      </c>
      <c r="D1875" s="156"/>
      <c r="E1875" s="250" t="s">
        <v>569</v>
      </c>
      <c r="F1875" s="22" t="s">
        <v>79</v>
      </c>
      <c r="H1875" s="23" t="s">
        <v>21</v>
      </c>
      <c r="I1875" s="23" t="s">
        <v>28</v>
      </c>
      <c r="J1875" s="161" t="s">
        <v>30</v>
      </c>
      <c r="K1875" s="29" t="s">
        <v>7284</v>
      </c>
      <c r="M1875" s="252">
        <v>74000</v>
      </c>
      <c r="N1875" s="253"/>
      <c r="O1875" s="236">
        <f t="shared" si="35"/>
        <v>278999.99999999983</v>
      </c>
    </row>
    <row r="1876" spans="1:15" ht="22.05" hidden="1" customHeight="1" x14ac:dyDescent="0.2">
      <c r="A1876" s="26">
        <v>46013</v>
      </c>
      <c r="B1876" s="20" t="s">
        <v>35</v>
      </c>
      <c r="C1876" s="28">
        <v>768942</v>
      </c>
      <c r="D1876" s="156"/>
      <c r="E1876" s="250" t="s">
        <v>6277</v>
      </c>
      <c r="F1876" s="22" t="s">
        <v>99</v>
      </c>
      <c r="H1876" s="23" t="s">
        <v>22</v>
      </c>
      <c r="I1876" s="21" t="s">
        <v>103</v>
      </c>
      <c r="J1876" s="171" t="s">
        <v>96</v>
      </c>
      <c r="K1876" s="29" t="s">
        <v>7278</v>
      </c>
      <c r="M1876" s="252"/>
      <c r="N1876" s="253">
        <v>50000</v>
      </c>
      <c r="O1876" s="236">
        <f t="shared" si="35"/>
        <v>228999.99999999983</v>
      </c>
    </row>
    <row r="1877" spans="1:15" ht="22.05" hidden="1" customHeight="1" x14ac:dyDescent="0.2">
      <c r="A1877" s="26">
        <v>46013</v>
      </c>
      <c r="B1877" s="20" t="s">
        <v>35</v>
      </c>
      <c r="C1877" s="28">
        <v>782463</v>
      </c>
      <c r="D1877" s="156" t="s">
        <v>8660</v>
      </c>
      <c r="E1877" s="250" t="s">
        <v>1757</v>
      </c>
      <c r="F1877" s="22" t="s">
        <v>99</v>
      </c>
      <c r="H1877" s="23" t="s">
        <v>22</v>
      </c>
      <c r="I1877" s="23" t="s">
        <v>103</v>
      </c>
      <c r="J1877" s="161" t="s">
        <v>93</v>
      </c>
      <c r="K1877" s="29" t="s">
        <v>632</v>
      </c>
      <c r="M1877" s="252"/>
      <c r="N1877" s="253">
        <v>20000</v>
      </c>
      <c r="O1877" s="236">
        <f t="shared" si="35"/>
        <v>208999.99999999983</v>
      </c>
    </row>
    <row r="1878" spans="1:15" ht="22.05" hidden="1" customHeight="1" x14ac:dyDescent="0.2">
      <c r="A1878" s="26">
        <v>46013</v>
      </c>
      <c r="B1878" s="20" t="s">
        <v>35</v>
      </c>
      <c r="C1878" s="28">
        <v>840596</v>
      </c>
      <c r="D1878" s="156" t="s">
        <v>8661</v>
      </c>
      <c r="E1878" s="250" t="s">
        <v>8662</v>
      </c>
      <c r="F1878" s="22" t="s">
        <v>99</v>
      </c>
      <c r="H1878" s="23" t="s">
        <v>22</v>
      </c>
      <c r="I1878" s="23" t="s">
        <v>103</v>
      </c>
      <c r="J1878" s="161" t="s">
        <v>93</v>
      </c>
      <c r="K1878" s="29" t="s">
        <v>2619</v>
      </c>
      <c r="M1878" s="252"/>
      <c r="N1878" s="253">
        <v>3335.05</v>
      </c>
      <c r="O1878" s="236">
        <f t="shared" si="35"/>
        <v>205664.94999999984</v>
      </c>
    </row>
    <row r="1879" spans="1:15" ht="22.05" hidden="1" customHeight="1" x14ac:dyDescent="0.2">
      <c r="A1879" s="26">
        <v>46013</v>
      </c>
      <c r="B1879" s="20" t="s">
        <v>35</v>
      </c>
      <c r="C1879" s="28">
        <v>846478</v>
      </c>
      <c r="D1879" s="156" t="s">
        <v>8663</v>
      </c>
      <c r="E1879" s="250" t="s">
        <v>2578</v>
      </c>
      <c r="F1879" s="22" t="s">
        <v>99</v>
      </c>
      <c r="H1879" s="23" t="s">
        <v>22</v>
      </c>
      <c r="I1879" s="23" t="s">
        <v>103</v>
      </c>
      <c r="J1879" s="161" t="s">
        <v>95</v>
      </c>
      <c r="K1879" s="29" t="s">
        <v>2618</v>
      </c>
      <c r="M1879" s="252"/>
      <c r="N1879" s="253">
        <v>11634</v>
      </c>
      <c r="O1879" s="236">
        <f t="shared" si="35"/>
        <v>194030.94999999984</v>
      </c>
    </row>
    <row r="1880" spans="1:15" ht="22.05" hidden="1" customHeight="1" x14ac:dyDescent="0.2">
      <c r="A1880" s="26">
        <v>46013</v>
      </c>
      <c r="B1880" s="20" t="s">
        <v>35</v>
      </c>
      <c r="C1880" s="28">
        <v>854913</v>
      </c>
      <c r="D1880" s="156" t="s">
        <v>8664</v>
      </c>
      <c r="E1880" s="250" t="s">
        <v>8665</v>
      </c>
      <c r="F1880" s="22" t="s">
        <v>99</v>
      </c>
      <c r="H1880" s="23" t="s">
        <v>22</v>
      </c>
      <c r="I1880" s="23" t="s">
        <v>56</v>
      </c>
      <c r="J1880" s="161" t="s">
        <v>88</v>
      </c>
      <c r="K1880" s="29" t="s">
        <v>1770</v>
      </c>
      <c r="M1880" s="252"/>
      <c r="N1880" s="253">
        <v>19827.84</v>
      </c>
      <c r="O1880" s="236">
        <f t="shared" si="35"/>
        <v>174203.10999999984</v>
      </c>
    </row>
    <row r="1881" spans="1:15" ht="22.05" hidden="1" customHeight="1" x14ac:dyDescent="0.2">
      <c r="A1881" s="26">
        <v>46013</v>
      </c>
      <c r="B1881" s="20" t="s">
        <v>35</v>
      </c>
      <c r="C1881" s="28">
        <v>862662</v>
      </c>
      <c r="D1881" s="156" t="s">
        <v>8666</v>
      </c>
      <c r="E1881" s="250" t="s">
        <v>2601</v>
      </c>
      <c r="F1881" s="22" t="s">
        <v>99</v>
      </c>
      <c r="H1881" s="23" t="s">
        <v>22</v>
      </c>
      <c r="I1881" s="23" t="s">
        <v>103</v>
      </c>
      <c r="J1881" s="161" t="s">
        <v>95</v>
      </c>
      <c r="K1881" s="29" t="s">
        <v>2623</v>
      </c>
      <c r="M1881" s="252"/>
      <c r="N1881" s="253">
        <v>9689</v>
      </c>
      <c r="O1881" s="236">
        <f t="shared" si="35"/>
        <v>164514.10999999984</v>
      </c>
    </row>
    <row r="1882" spans="1:15" ht="22.05" hidden="1" customHeight="1" x14ac:dyDescent="0.2">
      <c r="A1882" s="26">
        <v>46013</v>
      </c>
      <c r="B1882" s="20" t="s">
        <v>35</v>
      </c>
      <c r="C1882" s="28">
        <v>872075</v>
      </c>
      <c r="D1882" s="156">
        <v>872075</v>
      </c>
      <c r="E1882" s="250" t="s">
        <v>2587</v>
      </c>
      <c r="F1882" s="22" t="s">
        <v>99</v>
      </c>
      <c r="H1882" s="23" t="s">
        <v>22</v>
      </c>
      <c r="I1882" s="23" t="s">
        <v>103</v>
      </c>
      <c r="J1882" s="161" t="s">
        <v>189</v>
      </c>
      <c r="K1882" s="29" t="s">
        <v>2033</v>
      </c>
      <c r="M1882" s="252"/>
      <c r="N1882" s="253">
        <v>7516.12</v>
      </c>
      <c r="O1882" s="236">
        <f t="shared" si="35"/>
        <v>156997.98999999985</v>
      </c>
    </row>
    <row r="1883" spans="1:15" ht="22.05" hidden="1" customHeight="1" x14ac:dyDescent="0.2">
      <c r="A1883" s="26">
        <v>46014</v>
      </c>
      <c r="B1883" s="20" t="s">
        <v>35</v>
      </c>
      <c r="C1883" s="28">
        <v>544880</v>
      </c>
      <c r="D1883" s="156"/>
      <c r="E1883" s="250" t="s">
        <v>569</v>
      </c>
      <c r="F1883" s="22" t="s">
        <v>99</v>
      </c>
      <c r="H1883" s="23" t="s">
        <v>21</v>
      </c>
      <c r="I1883" s="23" t="s">
        <v>28</v>
      </c>
      <c r="J1883" s="161" t="s">
        <v>30</v>
      </c>
      <c r="K1883" s="29" t="s">
        <v>6896</v>
      </c>
      <c r="M1883" s="252">
        <v>116125</v>
      </c>
      <c r="N1883" s="253"/>
      <c r="O1883" s="236">
        <f t="shared" si="35"/>
        <v>273122.98999999987</v>
      </c>
    </row>
    <row r="1884" spans="1:15" ht="22.05" hidden="1" customHeight="1" x14ac:dyDescent="0.2">
      <c r="A1884" s="26">
        <v>46014</v>
      </c>
      <c r="B1884" s="20" t="s">
        <v>35</v>
      </c>
      <c r="C1884" s="28">
        <v>129756</v>
      </c>
      <c r="D1884" s="156"/>
      <c r="E1884" s="250" t="s">
        <v>569</v>
      </c>
      <c r="F1884" s="22" t="s">
        <v>99</v>
      </c>
      <c r="H1884" s="23" t="s">
        <v>21</v>
      </c>
      <c r="I1884" s="23" t="s">
        <v>28</v>
      </c>
      <c r="J1884" s="161" t="s">
        <v>30</v>
      </c>
      <c r="K1884" s="29" t="s">
        <v>6191</v>
      </c>
      <c r="M1884" s="252">
        <v>25000</v>
      </c>
      <c r="N1884" s="253"/>
      <c r="O1884" s="236">
        <f t="shared" si="35"/>
        <v>298122.98999999987</v>
      </c>
    </row>
    <row r="1885" spans="1:15" ht="22.05" hidden="1" customHeight="1" x14ac:dyDescent="0.2">
      <c r="A1885" s="26">
        <v>46015</v>
      </c>
      <c r="B1885" s="20" t="s">
        <v>35</v>
      </c>
      <c r="C1885" s="28">
        <v>109131</v>
      </c>
      <c r="D1885" s="156"/>
      <c r="E1885" s="250" t="s">
        <v>8667</v>
      </c>
      <c r="F1885" s="93" t="s">
        <v>99</v>
      </c>
      <c r="H1885" s="23" t="s">
        <v>22</v>
      </c>
      <c r="I1885" s="23" t="s">
        <v>55</v>
      </c>
      <c r="J1885" s="161" t="s">
        <v>70</v>
      </c>
      <c r="K1885" s="29" t="s">
        <v>630</v>
      </c>
      <c r="M1885" s="252"/>
      <c r="N1885" s="253">
        <v>201000</v>
      </c>
      <c r="O1885" s="236">
        <f t="shared" si="35"/>
        <v>97122.989999999874</v>
      </c>
    </row>
    <row r="1886" spans="1:15" ht="22.05" hidden="1" customHeight="1" x14ac:dyDescent="0.2">
      <c r="A1886" s="26">
        <v>46015</v>
      </c>
      <c r="B1886" s="20" t="s">
        <v>35</v>
      </c>
      <c r="C1886" s="28">
        <v>320092</v>
      </c>
      <c r="D1886" s="156"/>
      <c r="E1886" s="250" t="s">
        <v>577</v>
      </c>
      <c r="F1886" s="93" t="s">
        <v>99</v>
      </c>
      <c r="H1886" s="23" t="s">
        <v>22</v>
      </c>
      <c r="I1886" s="23" t="s">
        <v>81</v>
      </c>
      <c r="J1886" s="161" t="s">
        <v>171</v>
      </c>
      <c r="K1886" s="29" t="s">
        <v>621</v>
      </c>
      <c r="M1886" s="252"/>
      <c r="N1886" s="253">
        <v>2122.9899999999998</v>
      </c>
      <c r="O1886" s="236">
        <f t="shared" si="35"/>
        <v>94999.999999999869</v>
      </c>
    </row>
    <row r="1887" spans="1:15" ht="22.05" hidden="1" customHeight="1" x14ac:dyDescent="0.2">
      <c r="A1887" s="26">
        <v>46015</v>
      </c>
      <c r="B1887" s="20" t="s">
        <v>35</v>
      </c>
      <c r="C1887" s="28">
        <v>1152627</v>
      </c>
      <c r="D1887" s="156"/>
      <c r="E1887" s="250" t="s">
        <v>569</v>
      </c>
      <c r="F1887" s="93" t="s">
        <v>99</v>
      </c>
      <c r="H1887" s="23" t="s">
        <v>21</v>
      </c>
      <c r="I1887" s="23" t="s">
        <v>28</v>
      </c>
      <c r="J1887" s="161" t="s">
        <v>30</v>
      </c>
      <c r="K1887" s="29" t="s">
        <v>8696</v>
      </c>
      <c r="M1887" s="252">
        <v>100000</v>
      </c>
      <c r="N1887" s="253"/>
      <c r="O1887" s="236">
        <f t="shared" si="35"/>
        <v>194999.99999999988</v>
      </c>
    </row>
    <row r="1888" spans="1:15" ht="22.05" hidden="1" customHeight="1" x14ac:dyDescent="0.2">
      <c r="A1888" s="26">
        <v>46017</v>
      </c>
      <c r="B1888" s="20" t="s">
        <v>35</v>
      </c>
      <c r="C1888" s="28">
        <v>424518</v>
      </c>
      <c r="D1888" s="156"/>
      <c r="E1888" s="250" t="s">
        <v>577</v>
      </c>
      <c r="F1888" s="93" t="s">
        <v>99</v>
      </c>
      <c r="H1888" s="23" t="s">
        <v>22</v>
      </c>
      <c r="I1888" s="23" t="s">
        <v>81</v>
      </c>
      <c r="J1888" s="161" t="s">
        <v>171</v>
      </c>
      <c r="K1888" s="29" t="s">
        <v>621</v>
      </c>
      <c r="M1888" s="252"/>
      <c r="N1888" s="253">
        <v>10000</v>
      </c>
      <c r="O1888" s="236">
        <f t="shared" si="35"/>
        <v>184999.99999999988</v>
      </c>
    </row>
    <row r="1889" spans="1:15" ht="22.05" hidden="1" customHeight="1" x14ac:dyDescent="0.2">
      <c r="A1889" s="26">
        <v>46017</v>
      </c>
      <c r="B1889" s="20" t="s">
        <v>35</v>
      </c>
      <c r="C1889" s="28">
        <v>424519</v>
      </c>
      <c r="D1889" s="156"/>
      <c r="E1889" s="250" t="s">
        <v>8668</v>
      </c>
      <c r="F1889" s="93" t="s">
        <v>99</v>
      </c>
      <c r="H1889" s="23" t="s">
        <v>22</v>
      </c>
      <c r="I1889" s="23" t="s">
        <v>103</v>
      </c>
      <c r="J1889" s="161" t="s">
        <v>217</v>
      </c>
      <c r="K1889" s="29" t="s">
        <v>2616</v>
      </c>
      <c r="M1889" s="252"/>
      <c r="N1889" s="253">
        <v>2000</v>
      </c>
      <c r="O1889" s="236">
        <f t="shared" si="35"/>
        <v>182999.99999999988</v>
      </c>
    </row>
    <row r="1890" spans="1:15" ht="22.05" hidden="1" customHeight="1" x14ac:dyDescent="0.2">
      <c r="A1890" s="26">
        <v>46017</v>
      </c>
      <c r="B1890" s="20" t="s">
        <v>35</v>
      </c>
      <c r="C1890" s="28">
        <v>7477195213</v>
      </c>
      <c r="D1890" s="156"/>
      <c r="E1890" s="250" t="s">
        <v>597</v>
      </c>
      <c r="F1890" s="93" t="s">
        <v>99</v>
      </c>
      <c r="H1890" s="23" t="s">
        <v>21</v>
      </c>
      <c r="I1890" s="23" t="s">
        <v>81</v>
      </c>
      <c r="J1890" s="161" t="s">
        <v>168</v>
      </c>
      <c r="K1890" s="29" t="s">
        <v>622</v>
      </c>
      <c r="M1890" s="252">
        <v>520000</v>
      </c>
      <c r="N1890" s="253"/>
      <c r="O1890" s="236">
        <f t="shared" si="35"/>
        <v>702999.99999999988</v>
      </c>
    </row>
    <row r="1891" spans="1:15" ht="22.05" hidden="1" customHeight="1" x14ac:dyDescent="0.2">
      <c r="A1891" s="26">
        <v>46017</v>
      </c>
      <c r="B1891" s="20" t="s">
        <v>35</v>
      </c>
      <c r="C1891" s="28">
        <v>436248</v>
      </c>
      <c r="D1891" s="156"/>
      <c r="E1891" s="250" t="s">
        <v>29</v>
      </c>
      <c r="F1891" s="93" t="s">
        <v>99</v>
      </c>
      <c r="H1891" s="23" t="s">
        <v>22</v>
      </c>
      <c r="I1891" s="23" t="s">
        <v>81</v>
      </c>
      <c r="J1891" s="161" t="s">
        <v>179</v>
      </c>
      <c r="K1891" s="29" t="s">
        <v>617</v>
      </c>
      <c r="M1891" s="252"/>
      <c r="N1891" s="253">
        <v>350000</v>
      </c>
      <c r="O1891" s="236">
        <f t="shared" si="35"/>
        <v>352999.99999999988</v>
      </c>
    </row>
    <row r="1892" spans="1:15" ht="22.05" hidden="1" customHeight="1" x14ac:dyDescent="0.2">
      <c r="A1892" s="26">
        <v>46017</v>
      </c>
      <c r="B1892" s="20" t="s">
        <v>35</v>
      </c>
      <c r="C1892" s="28">
        <v>436249</v>
      </c>
      <c r="D1892" s="156"/>
      <c r="E1892" s="250" t="s">
        <v>29</v>
      </c>
      <c r="F1892" s="93" t="s">
        <v>99</v>
      </c>
      <c r="H1892" s="23" t="s">
        <v>22</v>
      </c>
      <c r="I1892" s="23" t="s">
        <v>81</v>
      </c>
      <c r="J1892" s="161" t="s">
        <v>182</v>
      </c>
      <c r="K1892" s="29" t="s">
        <v>616</v>
      </c>
      <c r="M1892" s="252"/>
      <c r="N1892" s="253">
        <v>350000</v>
      </c>
      <c r="O1892" s="236">
        <f t="shared" si="35"/>
        <v>2999.9999999998836</v>
      </c>
    </row>
    <row r="1893" spans="1:15" ht="22.05" hidden="1" customHeight="1" x14ac:dyDescent="0.2">
      <c r="A1893" s="26">
        <v>46017</v>
      </c>
      <c r="B1893" s="20" t="s">
        <v>35</v>
      </c>
      <c r="C1893" s="28">
        <v>1425410713</v>
      </c>
      <c r="D1893" s="156"/>
      <c r="E1893" s="250" t="s">
        <v>597</v>
      </c>
      <c r="F1893" s="93" t="s">
        <v>99</v>
      </c>
      <c r="H1893" s="23" t="s">
        <v>21</v>
      </c>
      <c r="I1893" s="23" t="s">
        <v>81</v>
      </c>
      <c r="J1893" s="161" t="s">
        <v>168</v>
      </c>
      <c r="K1893" s="29" t="s">
        <v>622</v>
      </c>
      <c r="M1893" s="252">
        <v>1300000</v>
      </c>
      <c r="N1893" s="253"/>
      <c r="O1893" s="236">
        <f t="shared" si="35"/>
        <v>1303000</v>
      </c>
    </row>
    <row r="1894" spans="1:15" ht="22.05" hidden="1" customHeight="1" x14ac:dyDescent="0.2">
      <c r="A1894" s="26">
        <v>46018</v>
      </c>
      <c r="B1894" s="20" t="s">
        <v>35</v>
      </c>
      <c r="C1894" s="28">
        <v>70824</v>
      </c>
      <c r="D1894" s="156"/>
      <c r="E1894" s="250" t="s">
        <v>6053</v>
      </c>
      <c r="F1894" s="93" t="s">
        <v>99</v>
      </c>
      <c r="H1894" s="23" t="s">
        <v>22</v>
      </c>
      <c r="I1894" s="23" t="s">
        <v>103</v>
      </c>
      <c r="J1894" s="161" t="s">
        <v>215</v>
      </c>
      <c r="K1894" s="29" t="s">
        <v>8697</v>
      </c>
      <c r="M1894" s="252"/>
      <c r="N1894" s="253">
        <v>50000</v>
      </c>
      <c r="O1894" s="236">
        <f t="shared" si="35"/>
        <v>1253000</v>
      </c>
    </row>
    <row r="1895" spans="1:15" ht="22.05" hidden="1" customHeight="1" x14ac:dyDescent="0.2">
      <c r="A1895" s="26">
        <v>46018</v>
      </c>
      <c r="B1895" s="20" t="s">
        <v>35</v>
      </c>
      <c r="C1895" s="28">
        <v>73935</v>
      </c>
      <c r="D1895" s="156" t="s">
        <v>8669</v>
      </c>
      <c r="E1895" s="250" t="s">
        <v>574</v>
      </c>
      <c r="F1895" s="93" t="s">
        <v>99</v>
      </c>
      <c r="H1895" s="23" t="s">
        <v>22</v>
      </c>
      <c r="I1895" s="23" t="s">
        <v>55</v>
      </c>
      <c r="J1895" s="161" t="s">
        <v>70</v>
      </c>
      <c r="K1895" s="29" t="s">
        <v>625</v>
      </c>
      <c r="M1895" s="252"/>
      <c r="N1895" s="253">
        <v>43000</v>
      </c>
      <c r="O1895" s="236">
        <f t="shared" si="35"/>
        <v>1210000</v>
      </c>
    </row>
    <row r="1896" spans="1:15" ht="22.05" hidden="1" customHeight="1" x14ac:dyDescent="0.2">
      <c r="A1896" s="26">
        <v>46018</v>
      </c>
      <c r="B1896" s="20" t="s">
        <v>35</v>
      </c>
      <c r="C1896" s="28">
        <v>73936</v>
      </c>
      <c r="D1896" s="156" t="s">
        <v>8669</v>
      </c>
      <c r="E1896" s="250" t="s">
        <v>8670</v>
      </c>
      <c r="F1896" s="93" t="s">
        <v>99</v>
      </c>
      <c r="H1896" s="23" t="s">
        <v>22</v>
      </c>
      <c r="I1896" s="23" t="s">
        <v>55</v>
      </c>
      <c r="J1896" s="161" t="s">
        <v>70</v>
      </c>
      <c r="K1896" s="29" t="s">
        <v>630</v>
      </c>
      <c r="M1896" s="252"/>
      <c r="N1896" s="253">
        <v>22440</v>
      </c>
      <c r="O1896" s="236">
        <f t="shared" si="35"/>
        <v>1187560</v>
      </c>
    </row>
    <row r="1897" spans="1:15" ht="22.05" hidden="1" customHeight="1" x14ac:dyDescent="0.2">
      <c r="A1897" s="26">
        <v>46018</v>
      </c>
      <c r="B1897" s="20" t="s">
        <v>35</v>
      </c>
      <c r="C1897" s="28">
        <v>73934</v>
      </c>
      <c r="D1897" s="156" t="s">
        <v>8669</v>
      </c>
      <c r="E1897" s="250" t="s">
        <v>8671</v>
      </c>
      <c r="F1897" s="93" t="s">
        <v>99</v>
      </c>
      <c r="H1897" s="23" t="s">
        <v>22</v>
      </c>
      <c r="I1897" s="23" t="s">
        <v>55</v>
      </c>
      <c r="J1897" s="161" t="s">
        <v>70</v>
      </c>
      <c r="K1897" s="29" t="s">
        <v>851</v>
      </c>
      <c r="M1897" s="252"/>
      <c r="N1897" s="253">
        <v>91100</v>
      </c>
      <c r="O1897" s="236">
        <f t="shared" si="35"/>
        <v>1096460</v>
      </c>
    </row>
    <row r="1898" spans="1:15" ht="22.05" hidden="1" customHeight="1" x14ac:dyDescent="0.2">
      <c r="A1898" s="26">
        <v>46018</v>
      </c>
      <c r="B1898" s="20" t="s">
        <v>35</v>
      </c>
      <c r="C1898" s="28">
        <v>181697</v>
      </c>
      <c r="D1898" s="156"/>
      <c r="E1898" s="250" t="s">
        <v>6053</v>
      </c>
      <c r="F1898" s="93" t="s">
        <v>99</v>
      </c>
      <c r="H1898" s="23" t="s">
        <v>22</v>
      </c>
      <c r="I1898" s="23" t="s">
        <v>103</v>
      </c>
      <c r="J1898" s="161" t="s">
        <v>215</v>
      </c>
      <c r="K1898" s="29" t="s">
        <v>8697</v>
      </c>
      <c r="M1898" s="252"/>
      <c r="N1898" s="253">
        <v>500000</v>
      </c>
      <c r="O1898" s="236">
        <f t="shared" si="35"/>
        <v>596460</v>
      </c>
    </row>
    <row r="1899" spans="1:15" ht="22.05" hidden="1" customHeight="1" x14ac:dyDescent="0.2">
      <c r="A1899" s="26">
        <v>46018</v>
      </c>
      <c r="B1899" s="20" t="s">
        <v>35</v>
      </c>
      <c r="C1899" s="28">
        <v>471431</v>
      </c>
      <c r="D1899" s="156"/>
      <c r="E1899" s="250" t="s">
        <v>569</v>
      </c>
      <c r="F1899" s="93" t="s">
        <v>99</v>
      </c>
      <c r="H1899" s="23" t="s">
        <v>21</v>
      </c>
      <c r="I1899" s="23" t="s">
        <v>28</v>
      </c>
      <c r="J1899" s="161" t="s">
        <v>30</v>
      </c>
      <c r="K1899" s="29" t="s">
        <v>844</v>
      </c>
      <c r="M1899" s="252">
        <v>216296.8</v>
      </c>
      <c r="N1899" s="253"/>
      <c r="O1899" s="236">
        <f t="shared" si="35"/>
        <v>812756.8</v>
      </c>
    </row>
    <row r="1900" spans="1:15" ht="22.05" hidden="1" customHeight="1" x14ac:dyDescent="0.2">
      <c r="A1900" s="26">
        <v>46018</v>
      </c>
      <c r="B1900" s="20" t="s">
        <v>35</v>
      </c>
      <c r="C1900" s="28">
        <v>291920</v>
      </c>
      <c r="D1900" s="156"/>
      <c r="E1900" s="250" t="s">
        <v>567</v>
      </c>
      <c r="F1900" s="93" t="s">
        <v>99</v>
      </c>
      <c r="H1900" s="23" t="s">
        <v>22</v>
      </c>
      <c r="I1900" s="23" t="s">
        <v>81</v>
      </c>
      <c r="J1900" s="161" t="s">
        <v>177</v>
      </c>
      <c r="K1900" s="29" t="s">
        <v>6189</v>
      </c>
      <c r="M1900" s="252"/>
      <c r="N1900" s="597">
        <v>10559</v>
      </c>
      <c r="O1900" s="236">
        <f t="shared" si="35"/>
        <v>802197.8</v>
      </c>
    </row>
    <row r="1901" spans="1:15" ht="22.05" hidden="1" customHeight="1" x14ac:dyDescent="0.2">
      <c r="A1901" s="26">
        <v>46018</v>
      </c>
      <c r="B1901" s="20" t="s">
        <v>35</v>
      </c>
      <c r="C1901" s="28">
        <v>294578</v>
      </c>
      <c r="D1901" s="156"/>
      <c r="E1901" s="250" t="s">
        <v>6053</v>
      </c>
      <c r="F1901" s="93" t="s">
        <v>99</v>
      </c>
      <c r="H1901" s="23" t="s">
        <v>22</v>
      </c>
      <c r="I1901" s="23" t="s">
        <v>103</v>
      </c>
      <c r="J1901" s="161" t="s">
        <v>215</v>
      </c>
      <c r="K1901" s="29" t="s">
        <v>8697</v>
      </c>
      <c r="M1901" s="252"/>
      <c r="N1901" s="253">
        <v>550000</v>
      </c>
      <c r="O1901" s="236">
        <f t="shared" si="35"/>
        <v>252197.80000000005</v>
      </c>
    </row>
    <row r="1902" spans="1:15" ht="22.05" hidden="1" customHeight="1" x14ac:dyDescent="0.2">
      <c r="A1902" s="26">
        <v>46018</v>
      </c>
      <c r="B1902" s="20" t="s">
        <v>35</v>
      </c>
      <c r="C1902" s="28">
        <v>795529</v>
      </c>
      <c r="D1902" s="156"/>
      <c r="E1902" s="250" t="s">
        <v>569</v>
      </c>
      <c r="F1902" s="93" t="s">
        <v>99</v>
      </c>
      <c r="H1902" s="23" t="s">
        <v>21</v>
      </c>
      <c r="I1902" s="23" t="s">
        <v>28</v>
      </c>
      <c r="J1902" s="161" t="s">
        <v>30</v>
      </c>
      <c r="K1902" s="29" t="s">
        <v>8698</v>
      </c>
      <c r="M1902" s="252">
        <v>100000</v>
      </c>
      <c r="N1902" s="253"/>
      <c r="O1902" s="236">
        <f t="shared" si="35"/>
        <v>352197.80000000005</v>
      </c>
    </row>
    <row r="1903" spans="1:15" ht="22.05" hidden="1" customHeight="1" x14ac:dyDescent="0.2">
      <c r="A1903" s="26">
        <v>46020</v>
      </c>
      <c r="B1903" s="20" t="s">
        <v>35</v>
      </c>
      <c r="C1903" s="28">
        <v>260038</v>
      </c>
      <c r="D1903" s="156"/>
      <c r="E1903" s="250" t="s">
        <v>8672</v>
      </c>
      <c r="F1903" s="93" t="s">
        <v>99</v>
      </c>
      <c r="H1903" s="23" t="s">
        <v>22</v>
      </c>
      <c r="I1903" s="23" t="s">
        <v>55</v>
      </c>
      <c r="J1903" s="161" t="s">
        <v>70</v>
      </c>
      <c r="K1903" s="29" t="s">
        <v>630</v>
      </c>
      <c r="M1903" s="252"/>
      <c r="N1903" s="253">
        <v>67000</v>
      </c>
      <c r="O1903" s="236">
        <f t="shared" si="35"/>
        <v>285197.80000000005</v>
      </c>
    </row>
    <row r="1904" spans="1:15" ht="22.05" hidden="1" customHeight="1" x14ac:dyDescent="0.2">
      <c r="A1904" s="26">
        <v>46020</v>
      </c>
      <c r="B1904" s="20" t="s">
        <v>35</v>
      </c>
      <c r="C1904" s="28">
        <v>261410</v>
      </c>
      <c r="D1904" s="156"/>
      <c r="E1904" s="250" t="s">
        <v>8673</v>
      </c>
      <c r="F1904" s="93" t="s">
        <v>99</v>
      </c>
      <c r="H1904" s="23" t="s">
        <v>22</v>
      </c>
      <c r="I1904" s="23" t="s">
        <v>55</v>
      </c>
      <c r="J1904" s="161" t="s">
        <v>70</v>
      </c>
      <c r="K1904" s="29" t="s">
        <v>851</v>
      </c>
      <c r="M1904" s="252"/>
      <c r="N1904" s="253">
        <v>34367.19</v>
      </c>
      <c r="O1904" s="236">
        <f t="shared" ref="O1904:O1967" si="36">O1903+M1904-N1904</f>
        <v>250830.61000000004</v>
      </c>
    </row>
    <row r="1905" spans="1:15" ht="22.05" hidden="1" customHeight="1" x14ac:dyDescent="0.2">
      <c r="A1905" s="26">
        <v>46020</v>
      </c>
      <c r="B1905" s="20" t="s">
        <v>35</v>
      </c>
      <c r="C1905" s="28">
        <v>344552</v>
      </c>
      <c r="D1905" s="156" t="s">
        <v>8674</v>
      </c>
      <c r="E1905" s="250" t="s">
        <v>8675</v>
      </c>
      <c r="F1905" s="93" t="s">
        <v>99</v>
      </c>
      <c r="H1905" s="23" t="s">
        <v>22</v>
      </c>
      <c r="I1905" s="23" t="s">
        <v>55</v>
      </c>
      <c r="J1905" s="161" t="s">
        <v>70</v>
      </c>
      <c r="K1905" s="29" t="s">
        <v>851</v>
      </c>
      <c r="M1905" s="252"/>
      <c r="N1905" s="253">
        <v>109320</v>
      </c>
      <c r="O1905" s="236">
        <f t="shared" si="36"/>
        <v>141510.61000000004</v>
      </c>
    </row>
    <row r="1906" spans="1:15" ht="22.05" hidden="1" customHeight="1" x14ac:dyDescent="0.2">
      <c r="A1906" s="26">
        <v>46020</v>
      </c>
      <c r="B1906" s="20" t="s">
        <v>35</v>
      </c>
      <c r="C1906" s="28">
        <v>344553</v>
      </c>
      <c r="D1906" s="156" t="s">
        <v>8674</v>
      </c>
      <c r="E1906" s="250" t="s">
        <v>7595</v>
      </c>
      <c r="F1906" s="93" t="s">
        <v>99</v>
      </c>
      <c r="H1906" s="23" t="s">
        <v>22</v>
      </c>
      <c r="I1906" s="23" t="s">
        <v>55</v>
      </c>
      <c r="J1906" s="161" t="s">
        <v>70</v>
      </c>
      <c r="K1906" s="29" t="s">
        <v>625</v>
      </c>
      <c r="M1906" s="252"/>
      <c r="N1906" s="253">
        <v>19000</v>
      </c>
      <c r="O1906" s="236">
        <f t="shared" si="36"/>
        <v>122510.61000000004</v>
      </c>
    </row>
    <row r="1907" spans="1:15" ht="22.05" hidden="1" customHeight="1" x14ac:dyDescent="0.2">
      <c r="A1907" s="26">
        <v>46020</v>
      </c>
      <c r="B1907" s="20" t="s">
        <v>35</v>
      </c>
      <c r="C1907" s="28">
        <v>344555</v>
      </c>
      <c r="D1907" s="156" t="s">
        <v>8674</v>
      </c>
      <c r="E1907" s="250" t="s">
        <v>8676</v>
      </c>
      <c r="F1907" s="93" t="s">
        <v>99</v>
      </c>
      <c r="H1907" s="23" t="s">
        <v>22</v>
      </c>
      <c r="I1907" s="23" t="s">
        <v>55</v>
      </c>
      <c r="J1907" s="161" t="s">
        <v>70</v>
      </c>
      <c r="K1907" s="29" t="s">
        <v>2616</v>
      </c>
      <c r="M1907" s="252"/>
      <c r="N1907" s="253">
        <v>53986.400000000001</v>
      </c>
      <c r="O1907" s="236">
        <f t="shared" si="36"/>
        <v>68524.21000000005</v>
      </c>
    </row>
    <row r="1908" spans="1:15" ht="22.05" hidden="1" customHeight="1" x14ac:dyDescent="0.2">
      <c r="A1908" s="26">
        <v>46020</v>
      </c>
      <c r="B1908" s="20" t="s">
        <v>35</v>
      </c>
      <c r="C1908" s="28">
        <v>2792338</v>
      </c>
      <c r="D1908" s="156" t="s">
        <v>8674</v>
      </c>
      <c r="E1908" s="250" t="s">
        <v>7299</v>
      </c>
      <c r="F1908" s="93" t="s">
        <v>99</v>
      </c>
      <c r="H1908" s="23" t="s">
        <v>22</v>
      </c>
      <c r="I1908" s="23" t="s">
        <v>55</v>
      </c>
      <c r="J1908" s="161" t="s">
        <v>70</v>
      </c>
      <c r="K1908" s="29" t="s">
        <v>630</v>
      </c>
      <c r="M1908" s="252"/>
      <c r="N1908" s="253">
        <v>20500</v>
      </c>
      <c r="O1908" s="236">
        <f t="shared" si="36"/>
        <v>48024.21000000005</v>
      </c>
    </row>
    <row r="1909" spans="1:15" ht="22.05" hidden="1" customHeight="1" x14ac:dyDescent="0.2">
      <c r="A1909" s="26">
        <v>46020</v>
      </c>
      <c r="B1909" s="20" t="s">
        <v>35</v>
      </c>
      <c r="C1909" s="28">
        <v>3114255</v>
      </c>
      <c r="D1909" s="156"/>
      <c r="E1909" s="250" t="s">
        <v>569</v>
      </c>
      <c r="F1909" s="93" t="s">
        <v>99</v>
      </c>
      <c r="H1909" s="23" t="s">
        <v>21</v>
      </c>
      <c r="I1909" s="23" t="s">
        <v>28</v>
      </c>
      <c r="J1909" s="161" t="s">
        <v>30</v>
      </c>
      <c r="K1909" s="29" t="s">
        <v>8696</v>
      </c>
      <c r="M1909" s="252">
        <v>95000</v>
      </c>
      <c r="N1909" s="253"/>
      <c r="O1909" s="236">
        <f t="shared" si="36"/>
        <v>143024.21000000005</v>
      </c>
    </row>
    <row r="1910" spans="1:15" ht="22.05" hidden="1" customHeight="1" x14ac:dyDescent="0.2">
      <c r="A1910" s="26">
        <v>46020</v>
      </c>
      <c r="B1910" s="20" t="s">
        <v>35</v>
      </c>
      <c r="C1910" s="28">
        <v>630957</v>
      </c>
      <c r="D1910" s="156" t="s">
        <v>8677</v>
      </c>
      <c r="E1910" s="250" t="s">
        <v>8678</v>
      </c>
      <c r="F1910" s="93" t="s">
        <v>99</v>
      </c>
      <c r="H1910" s="23" t="s">
        <v>22</v>
      </c>
      <c r="I1910" s="23" t="s">
        <v>56</v>
      </c>
      <c r="J1910" s="161" t="s">
        <v>116</v>
      </c>
      <c r="K1910" s="29" t="s">
        <v>8699</v>
      </c>
      <c r="M1910" s="252"/>
      <c r="N1910" s="253">
        <v>5568</v>
      </c>
      <c r="O1910" s="236">
        <f t="shared" si="36"/>
        <v>137456.21000000005</v>
      </c>
    </row>
    <row r="1911" spans="1:15" ht="22.05" hidden="1" customHeight="1" x14ac:dyDescent="0.2">
      <c r="A1911" s="26">
        <v>46020</v>
      </c>
      <c r="B1911" s="20" t="s">
        <v>35</v>
      </c>
      <c r="C1911" s="28">
        <v>677200</v>
      </c>
      <c r="D1911" s="156"/>
      <c r="E1911" s="250" t="s">
        <v>577</v>
      </c>
      <c r="F1911" s="93" t="s">
        <v>99</v>
      </c>
      <c r="H1911" s="23" t="s">
        <v>22</v>
      </c>
      <c r="I1911" s="23" t="s">
        <v>81</v>
      </c>
      <c r="J1911" s="161" t="s">
        <v>171</v>
      </c>
      <c r="K1911" s="29" t="s">
        <v>621</v>
      </c>
      <c r="M1911" s="252"/>
      <c r="N1911" s="253">
        <v>7456.21</v>
      </c>
      <c r="O1911" s="236">
        <f t="shared" si="36"/>
        <v>130000.00000000004</v>
      </c>
    </row>
    <row r="1912" spans="1:15" ht="22.05" hidden="1" customHeight="1" x14ac:dyDescent="0.2">
      <c r="A1912" s="26">
        <v>46021</v>
      </c>
      <c r="B1912" s="20" t="s">
        <v>35</v>
      </c>
      <c r="C1912" s="28">
        <v>297175</v>
      </c>
      <c r="D1912" s="156"/>
      <c r="E1912" s="250" t="s">
        <v>569</v>
      </c>
      <c r="F1912" s="93" t="s">
        <v>99</v>
      </c>
      <c r="H1912" s="23" t="s">
        <v>21</v>
      </c>
      <c r="I1912" s="23" t="s">
        <v>28</v>
      </c>
      <c r="J1912" s="161" t="s">
        <v>30</v>
      </c>
      <c r="K1912" s="29" t="s">
        <v>8700</v>
      </c>
      <c r="M1912" s="252">
        <v>222589</v>
      </c>
      <c r="N1912" s="253"/>
      <c r="O1912" s="236">
        <f t="shared" si="36"/>
        <v>352589.00000000006</v>
      </c>
    </row>
    <row r="1913" spans="1:15" ht="22.05" hidden="1" customHeight="1" x14ac:dyDescent="0.2">
      <c r="A1913" s="26">
        <v>46021</v>
      </c>
      <c r="B1913" s="20" t="s">
        <v>35</v>
      </c>
      <c r="C1913" s="28">
        <v>158659</v>
      </c>
      <c r="D1913" s="156"/>
      <c r="E1913" s="250" t="s">
        <v>8679</v>
      </c>
      <c r="F1913" s="93" t="s">
        <v>99</v>
      </c>
      <c r="H1913" s="23" t="s">
        <v>22</v>
      </c>
      <c r="I1913" s="23" t="s">
        <v>103</v>
      </c>
      <c r="J1913" s="161" t="s">
        <v>218</v>
      </c>
      <c r="K1913" s="29" t="s">
        <v>2616</v>
      </c>
      <c r="M1913" s="252"/>
      <c r="N1913" s="253">
        <v>9312</v>
      </c>
      <c r="O1913" s="236">
        <f t="shared" si="36"/>
        <v>343277.00000000006</v>
      </c>
    </row>
    <row r="1914" spans="1:15" ht="22.05" hidden="1" customHeight="1" x14ac:dyDescent="0.2">
      <c r="A1914" s="26">
        <v>46021</v>
      </c>
      <c r="B1914" s="20" t="s">
        <v>35</v>
      </c>
      <c r="C1914" s="28">
        <v>200298</v>
      </c>
      <c r="D1914" s="156"/>
      <c r="E1914" s="250" t="s">
        <v>8680</v>
      </c>
      <c r="F1914" s="93" t="s">
        <v>99</v>
      </c>
      <c r="H1914" s="23" t="s">
        <v>22</v>
      </c>
      <c r="I1914" s="23" t="s">
        <v>103</v>
      </c>
      <c r="J1914" s="161" t="s">
        <v>218</v>
      </c>
      <c r="K1914" s="29" t="s">
        <v>2616</v>
      </c>
      <c r="M1914" s="252"/>
      <c r="N1914" s="253">
        <v>107.2</v>
      </c>
      <c r="O1914" s="236">
        <f t="shared" si="36"/>
        <v>343169.80000000005</v>
      </c>
    </row>
    <row r="1915" spans="1:15" ht="22.05" hidden="1" customHeight="1" x14ac:dyDescent="0.2">
      <c r="A1915" s="26">
        <v>46021</v>
      </c>
      <c r="B1915" s="20" t="s">
        <v>35</v>
      </c>
      <c r="C1915" s="28">
        <v>3717</v>
      </c>
      <c r="D1915" s="156"/>
      <c r="E1915" s="250" t="s">
        <v>891</v>
      </c>
      <c r="F1915" s="93" t="s">
        <v>77</v>
      </c>
      <c r="H1915" s="23" t="s">
        <v>21</v>
      </c>
      <c r="I1915" s="23" t="s">
        <v>28</v>
      </c>
      <c r="J1915" s="161" t="s">
        <v>34</v>
      </c>
      <c r="K1915" s="29" t="s">
        <v>8701</v>
      </c>
      <c r="M1915" s="252">
        <v>0.01</v>
      </c>
      <c r="N1915" s="253"/>
      <c r="O1915" s="236">
        <f t="shared" si="36"/>
        <v>343169.81000000006</v>
      </c>
    </row>
    <row r="1916" spans="1:15" ht="22.05" hidden="1" customHeight="1" x14ac:dyDescent="0.2">
      <c r="A1916" s="26">
        <v>46021</v>
      </c>
      <c r="B1916" s="20" t="s">
        <v>35</v>
      </c>
      <c r="C1916" s="28">
        <v>363447</v>
      </c>
      <c r="D1916" s="156"/>
      <c r="E1916" s="250" t="s">
        <v>569</v>
      </c>
      <c r="F1916" s="93" t="s">
        <v>79</v>
      </c>
      <c r="H1916" s="23" t="s">
        <v>21</v>
      </c>
      <c r="I1916" s="23" t="s">
        <v>28</v>
      </c>
      <c r="J1916" s="161" t="s">
        <v>30</v>
      </c>
      <c r="K1916" s="29" t="s">
        <v>3379</v>
      </c>
      <c r="M1916" s="252">
        <v>70000</v>
      </c>
      <c r="N1916" s="253"/>
      <c r="O1916" s="236">
        <f t="shared" si="36"/>
        <v>413169.81000000006</v>
      </c>
    </row>
    <row r="1917" spans="1:15" ht="22.05" hidden="1" customHeight="1" x14ac:dyDescent="0.2">
      <c r="A1917" s="26">
        <v>46021</v>
      </c>
      <c r="B1917" s="20" t="s">
        <v>35</v>
      </c>
      <c r="C1917" s="28">
        <v>316581</v>
      </c>
      <c r="D1917" s="156" t="s">
        <v>8681</v>
      </c>
      <c r="E1917" s="250" t="s">
        <v>1757</v>
      </c>
      <c r="F1917" s="93" t="s">
        <v>99</v>
      </c>
      <c r="H1917" s="23" t="s">
        <v>22</v>
      </c>
      <c r="I1917" s="23" t="s">
        <v>103</v>
      </c>
      <c r="J1917" s="161" t="s">
        <v>93</v>
      </c>
      <c r="K1917" s="29" t="s">
        <v>632</v>
      </c>
      <c r="M1917" s="252"/>
      <c r="N1917" s="253">
        <v>10000</v>
      </c>
      <c r="O1917" s="236">
        <f t="shared" si="36"/>
        <v>403169.81000000006</v>
      </c>
    </row>
    <row r="1918" spans="1:15" ht="22.05" hidden="1" customHeight="1" x14ac:dyDescent="0.2">
      <c r="A1918" s="26">
        <v>46021</v>
      </c>
      <c r="B1918" s="20" t="s">
        <v>35</v>
      </c>
      <c r="C1918" s="28">
        <v>316584</v>
      </c>
      <c r="D1918" s="156" t="s">
        <v>8682</v>
      </c>
      <c r="E1918" s="250" t="s">
        <v>1757</v>
      </c>
      <c r="F1918" s="93" t="s">
        <v>99</v>
      </c>
      <c r="H1918" s="23" t="s">
        <v>22</v>
      </c>
      <c r="I1918" s="23" t="s">
        <v>103</v>
      </c>
      <c r="J1918" s="161" t="s">
        <v>93</v>
      </c>
      <c r="K1918" s="29" t="s">
        <v>632</v>
      </c>
      <c r="M1918" s="252"/>
      <c r="N1918" s="253">
        <v>35997</v>
      </c>
      <c r="O1918" s="236">
        <f t="shared" si="36"/>
        <v>367172.81000000006</v>
      </c>
    </row>
    <row r="1919" spans="1:15" ht="22.05" hidden="1" customHeight="1" x14ac:dyDescent="0.2">
      <c r="A1919" s="26">
        <v>46021</v>
      </c>
      <c r="B1919" s="20" t="s">
        <v>35</v>
      </c>
      <c r="C1919" s="28">
        <v>1044401</v>
      </c>
      <c r="D1919" s="156"/>
      <c r="E1919" s="250" t="s">
        <v>569</v>
      </c>
      <c r="F1919" s="93" t="s">
        <v>99</v>
      </c>
      <c r="H1919" s="23" t="s">
        <v>21</v>
      </c>
      <c r="I1919" s="23" t="s">
        <v>28</v>
      </c>
      <c r="J1919" s="161" t="s">
        <v>30</v>
      </c>
      <c r="K1919" s="29" t="s">
        <v>8702</v>
      </c>
      <c r="M1919" s="252">
        <v>100000</v>
      </c>
      <c r="N1919" s="253"/>
      <c r="O1919" s="236">
        <f t="shared" si="36"/>
        <v>467172.81000000006</v>
      </c>
    </row>
    <row r="1920" spans="1:15" ht="22.05" hidden="1" customHeight="1" x14ac:dyDescent="0.2">
      <c r="A1920" s="26">
        <v>46021</v>
      </c>
      <c r="B1920" s="20" t="s">
        <v>35</v>
      </c>
      <c r="C1920" s="28">
        <v>1377793</v>
      </c>
      <c r="D1920" s="156"/>
      <c r="E1920" s="250" t="s">
        <v>569</v>
      </c>
      <c r="F1920" s="93" t="s">
        <v>99</v>
      </c>
      <c r="H1920" s="23" t="s">
        <v>21</v>
      </c>
      <c r="I1920" s="23" t="s">
        <v>28</v>
      </c>
      <c r="J1920" s="161" t="s">
        <v>30</v>
      </c>
      <c r="K1920" s="29" t="s">
        <v>8703</v>
      </c>
      <c r="M1920" s="252">
        <v>72360</v>
      </c>
      <c r="N1920" s="253"/>
      <c r="O1920" s="236">
        <f t="shared" si="36"/>
        <v>539532.81000000006</v>
      </c>
    </row>
    <row r="1921" spans="1:15" ht="22.05" hidden="1" customHeight="1" x14ac:dyDescent="0.2">
      <c r="A1921" s="26">
        <v>46021</v>
      </c>
      <c r="B1921" s="20" t="s">
        <v>35</v>
      </c>
      <c r="C1921" s="28">
        <v>1381909</v>
      </c>
      <c r="D1921" s="156"/>
      <c r="E1921" s="250" t="s">
        <v>569</v>
      </c>
      <c r="F1921" s="93" t="s">
        <v>99</v>
      </c>
      <c r="H1921" s="23" t="s">
        <v>21</v>
      </c>
      <c r="I1921" s="23" t="s">
        <v>28</v>
      </c>
      <c r="J1921" s="161" t="s">
        <v>30</v>
      </c>
      <c r="K1921" s="29" t="s">
        <v>8704</v>
      </c>
      <c r="M1921" s="252">
        <v>160290</v>
      </c>
      <c r="N1921" s="253"/>
      <c r="O1921" s="236">
        <f t="shared" si="36"/>
        <v>699822.81</v>
      </c>
    </row>
    <row r="1922" spans="1:15" ht="22.05" hidden="1" customHeight="1" x14ac:dyDescent="0.2">
      <c r="A1922" s="26">
        <v>46021</v>
      </c>
      <c r="B1922" s="20" t="s">
        <v>35</v>
      </c>
      <c r="C1922" s="28">
        <v>1523372</v>
      </c>
      <c r="D1922" s="156"/>
      <c r="E1922" s="250" t="s">
        <v>569</v>
      </c>
      <c r="F1922" s="93" t="s">
        <v>99</v>
      </c>
      <c r="H1922" s="23" t="s">
        <v>21</v>
      </c>
      <c r="I1922" s="23" t="s">
        <v>28</v>
      </c>
      <c r="J1922" s="161" t="s">
        <v>30</v>
      </c>
      <c r="K1922" s="29" t="s">
        <v>8705</v>
      </c>
      <c r="M1922" s="252">
        <v>36090</v>
      </c>
      <c r="N1922" s="253"/>
      <c r="O1922" s="236">
        <f t="shared" si="36"/>
        <v>735912.81</v>
      </c>
    </row>
    <row r="1923" spans="1:15" ht="22.05" hidden="1" customHeight="1" x14ac:dyDescent="0.2">
      <c r="A1923" s="26">
        <v>46022</v>
      </c>
      <c r="B1923" s="20" t="s">
        <v>35</v>
      </c>
      <c r="C1923" s="28">
        <v>420457</v>
      </c>
      <c r="D1923" s="156"/>
      <c r="E1923" s="250" t="s">
        <v>569</v>
      </c>
      <c r="F1923" s="93" t="s">
        <v>99</v>
      </c>
      <c r="H1923" s="23" t="s">
        <v>21</v>
      </c>
      <c r="I1923" s="23" t="s">
        <v>28</v>
      </c>
      <c r="J1923" s="161" t="s">
        <v>30</v>
      </c>
      <c r="K1923" s="29" t="s">
        <v>7286</v>
      </c>
      <c r="M1923" s="252">
        <v>68000</v>
      </c>
      <c r="N1923" s="253"/>
      <c r="O1923" s="236">
        <f t="shared" si="36"/>
        <v>803912.81</v>
      </c>
    </row>
    <row r="1924" spans="1:15" ht="22.05" hidden="1" customHeight="1" x14ac:dyDescent="0.2">
      <c r="A1924" s="26">
        <v>46022</v>
      </c>
      <c r="B1924" s="20" t="s">
        <v>35</v>
      </c>
      <c r="C1924" s="28">
        <v>455286</v>
      </c>
      <c r="D1924" s="156"/>
      <c r="E1924" s="250" t="s">
        <v>569</v>
      </c>
      <c r="F1924" s="93" t="s">
        <v>99</v>
      </c>
      <c r="H1924" s="23" t="s">
        <v>21</v>
      </c>
      <c r="I1924" s="23" t="s">
        <v>28</v>
      </c>
      <c r="J1924" s="161" t="s">
        <v>30</v>
      </c>
      <c r="K1924" s="29" t="s">
        <v>3445</v>
      </c>
      <c r="M1924" s="252">
        <v>146160</v>
      </c>
      <c r="N1924" s="253"/>
      <c r="O1924" s="236">
        <f t="shared" si="36"/>
        <v>950072.81</v>
      </c>
    </row>
    <row r="1925" spans="1:15" ht="22.05" hidden="1" customHeight="1" x14ac:dyDescent="0.2">
      <c r="A1925" s="26">
        <v>46022</v>
      </c>
      <c r="B1925" s="20" t="s">
        <v>35</v>
      </c>
      <c r="C1925" s="28">
        <v>163020</v>
      </c>
      <c r="D1925" s="156"/>
      <c r="E1925" s="250" t="s">
        <v>29</v>
      </c>
      <c r="F1925" s="93" t="s">
        <v>99</v>
      </c>
      <c r="H1925" s="23" t="s">
        <v>22</v>
      </c>
      <c r="I1925" s="23" t="s">
        <v>81</v>
      </c>
      <c r="J1925" s="161" t="s">
        <v>182</v>
      </c>
      <c r="K1925" s="29" t="s">
        <v>616</v>
      </c>
      <c r="M1925" s="252"/>
      <c r="N1925" s="253">
        <v>272900</v>
      </c>
      <c r="O1925" s="236">
        <f t="shared" si="36"/>
        <v>677172.81</v>
      </c>
    </row>
    <row r="1926" spans="1:15" ht="22.05" hidden="1" customHeight="1" x14ac:dyDescent="0.2">
      <c r="A1926" s="26">
        <v>46022</v>
      </c>
      <c r="B1926" s="20" t="s">
        <v>35</v>
      </c>
      <c r="C1926" s="28">
        <v>163021</v>
      </c>
      <c r="D1926" s="156"/>
      <c r="E1926" s="250" t="s">
        <v>29</v>
      </c>
      <c r="F1926" s="93" t="s">
        <v>99</v>
      </c>
      <c r="H1926" s="23" t="s">
        <v>22</v>
      </c>
      <c r="I1926" s="23" t="s">
        <v>81</v>
      </c>
      <c r="J1926" s="161" t="s">
        <v>179</v>
      </c>
      <c r="K1926" s="29" t="s">
        <v>617</v>
      </c>
      <c r="M1926" s="252"/>
      <c r="N1926" s="253">
        <v>272700</v>
      </c>
      <c r="O1926" s="236">
        <f t="shared" si="36"/>
        <v>404472.81000000006</v>
      </c>
    </row>
    <row r="1927" spans="1:15" ht="22.05" hidden="1" customHeight="1" x14ac:dyDescent="0.2">
      <c r="A1927" s="26">
        <v>46022</v>
      </c>
      <c r="B1927" s="20" t="s">
        <v>35</v>
      </c>
      <c r="C1927" s="28">
        <v>163019</v>
      </c>
      <c r="D1927" s="156"/>
      <c r="E1927" s="250" t="s">
        <v>577</v>
      </c>
      <c r="F1927" s="93" t="s">
        <v>99</v>
      </c>
      <c r="H1927" s="23" t="s">
        <v>22</v>
      </c>
      <c r="I1927" s="23" t="s">
        <v>81</v>
      </c>
      <c r="J1927" s="161" t="s">
        <v>176</v>
      </c>
      <c r="K1927" s="29" t="s">
        <v>846</v>
      </c>
      <c r="M1927" s="252"/>
      <c r="N1927" s="253">
        <v>272900</v>
      </c>
      <c r="O1927" s="236">
        <f t="shared" si="36"/>
        <v>131572.81000000006</v>
      </c>
    </row>
    <row r="1928" spans="1:15" ht="22.05" hidden="1" customHeight="1" x14ac:dyDescent="0.2">
      <c r="A1928" s="26">
        <v>46022</v>
      </c>
      <c r="B1928" s="20" t="s">
        <v>35</v>
      </c>
      <c r="C1928" s="28">
        <v>459289</v>
      </c>
      <c r="D1928" s="156"/>
      <c r="E1928" s="250" t="s">
        <v>569</v>
      </c>
      <c r="F1928" s="93" t="s">
        <v>79</v>
      </c>
      <c r="H1928" s="23" t="s">
        <v>21</v>
      </c>
      <c r="I1928" s="23" t="s">
        <v>28</v>
      </c>
      <c r="J1928" s="161" t="s">
        <v>30</v>
      </c>
      <c r="K1928" s="29" t="s">
        <v>7274</v>
      </c>
      <c r="M1928" s="252">
        <v>50000</v>
      </c>
      <c r="N1928" s="253"/>
      <c r="O1928" s="236">
        <f t="shared" si="36"/>
        <v>181572.81000000006</v>
      </c>
    </row>
    <row r="1929" spans="1:15" ht="22.05" hidden="1" customHeight="1" x14ac:dyDescent="0.2">
      <c r="A1929" s="26">
        <v>46022</v>
      </c>
      <c r="B1929" s="20" t="s">
        <v>35</v>
      </c>
      <c r="C1929" s="28"/>
      <c r="D1929" s="156" t="s">
        <v>1278</v>
      </c>
      <c r="E1929" s="250" t="s">
        <v>1044</v>
      </c>
      <c r="F1929" s="93" t="s">
        <v>3528</v>
      </c>
      <c r="H1929" s="23" t="s">
        <v>22</v>
      </c>
      <c r="I1929" s="23" t="s">
        <v>81</v>
      </c>
      <c r="J1929" s="161" t="s">
        <v>33</v>
      </c>
      <c r="K1929" s="29" t="s">
        <v>621</v>
      </c>
      <c r="M1929" s="252"/>
      <c r="N1929" s="253">
        <v>29129.49</v>
      </c>
      <c r="O1929" s="236">
        <f t="shared" si="36"/>
        <v>152443.32000000007</v>
      </c>
    </row>
    <row r="1930" spans="1:15" ht="22.05" hidden="1" customHeight="1" x14ac:dyDescent="0.2">
      <c r="A1930" s="26">
        <v>46022</v>
      </c>
      <c r="B1930" s="20" t="s">
        <v>35</v>
      </c>
      <c r="C1930" s="28"/>
      <c r="D1930" s="156" t="s">
        <v>8683</v>
      </c>
      <c r="E1930" s="250" t="s">
        <v>1044</v>
      </c>
      <c r="F1930" s="93" t="s">
        <v>78</v>
      </c>
      <c r="H1930" s="23" t="s">
        <v>22</v>
      </c>
      <c r="I1930" s="23" t="s">
        <v>81</v>
      </c>
      <c r="J1930" s="161" t="s">
        <v>33</v>
      </c>
      <c r="K1930" s="29" t="s">
        <v>621</v>
      </c>
      <c r="M1930" s="252"/>
      <c r="N1930" s="253">
        <v>14242</v>
      </c>
      <c r="O1930" s="236">
        <f t="shared" si="36"/>
        <v>138201.32000000007</v>
      </c>
    </row>
    <row r="1931" spans="1:15" ht="22.05" hidden="1" customHeight="1" x14ac:dyDescent="0.2">
      <c r="A1931" s="26">
        <v>46022</v>
      </c>
      <c r="B1931" s="20" t="s">
        <v>35</v>
      </c>
      <c r="C1931" s="28">
        <v>589899</v>
      </c>
      <c r="D1931" s="156" t="s">
        <v>8684</v>
      </c>
      <c r="E1931" s="250" t="s">
        <v>2589</v>
      </c>
      <c r="F1931" s="93" t="s">
        <v>99</v>
      </c>
      <c r="H1931" s="23" t="s">
        <v>22</v>
      </c>
      <c r="I1931" s="23" t="s">
        <v>103</v>
      </c>
      <c r="J1931" s="161" t="s">
        <v>215</v>
      </c>
      <c r="K1931" s="29" t="s">
        <v>2619</v>
      </c>
      <c r="M1931" s="252"/>
      <c r="N1931" s="253">
        <v>11680</v>
      </c>
      <c r="O1931" s="236">
        <f t="shared" si="36"/>
        <v>126521.32000000007</v>
      </c>
    </row>
    <row r="1932" spans="1:15" ht="22.05" hidden="1" customHeight="1" x14ac:dyDescent="0.2">
      <c r="A1932" s="26">
        <v>46022</v>
      </c>
      <c r="B1932" s="20" t="s">
        <v>35</v>
      </c>
      <c r="C1932" s="28">
        <v>589902</v>
      </c>
      <c r="D1932" s="156" t="s">
        <v>8685</v>
      </c>
      <c r="E1932" s="250" t="s">
        <v>2603</v>
      </c>
      <c r="F1932" s="93" t="s">
        <v>99</v>
      </c>
      <c r="H1932" s="23" t="s">
        <v>22</v>
      </c>
      <c r="I1932" s="23" t="s">
        <v>103</v>
      </c>
      <c r="J1932" s="161" t="s">
        <v>93</v>
      </c>
      <c r="K1932" s="29" t="s">
        <v>8706</v>
      </c>
      <c r="M1932" s="252"/>
      <c r="N1932" s="253">
        <v>7531</v>
      </c>
      <c r="O1932" s="236">
        <f t="shared" si="36"/>
        <v>118990.32000000007</v>
      </c>
    </row>
    <row r="1933" spans="1:15" ht="22.05" hidden="1" customHeight="1" x14ac:dyDescent="0.2">
      <c r="A1933" s="26">
        <v>46022</v>
      </c>
      <c r="B1933" s="20" t="s">
        <v>35</v>
      </c>
      <c r="C1933" s="28">
        <v>589904</v>
      </c>
      <c r="D1933" s="156"/>
      <c r="E1933" s="250" t="s">
        <v>578</v>
      </c>
      <c r="F1933" s="93" t="s">
        <v>99</v>
      </c>
      <c r="H1933" s="23" t="s">
        <v>22</v>
      </c>
      <c r="I1933" s="23" t="s">
        <v>81</v>
      </c>
      <c r="J1933" s="161" t="s">
        <v>168</v>
      </c>
      <c r="K1933" s="29" t="s">
        <v>622</v>
      </c>
      <c r="M1933" s="252"/>
      <c r="N1933" s="253">
        <v>59000</v>
      </c>
      <c r="O1933" s="236">
        <f t="shared" si="36"/>
        <v>59990.320000000065</v>
      </c>
    </row>
    <row r="1934" spans="1:15" ht="22.05" hidden="1" customHeight="1" thickBot="1" x14ac:dyDescent="0.25">
      <c r="A1934" s="374">
        <v>46022</v>
      </c>
      <c r="B1934" s="47" t="s">
        <v>35</v>
      </c>
      <c r="C1934" s="69">
        <v>589898</v>
      </c>
      <c r="D1934" s="427"/>
      <c r="E1934" s="513" t="s">
        <v>577</v>
      </c>
      <c r="F1934" s="377" t="s">
        <v>99</v>
      </c>
      <c r="G1934" s="69"/>
      <c r="H1934" s="368" t="s">
        <v>22</v>
      </c>
      <c r="I1934" s="368" t="s">
        <v>81</v>
      </c>
      <c r="J1934" s="369" t="s">
        <v>171</v>
      </c>
      <c r="K1934" s="514" t="s">
        <v>621</v>
      </c>
      <c r="L1934" s="89"/>
      <c r="M1934" s="447"/>
      <c r="N1934" s="448">
        <v>13500</v>
      </c>
      <c r="O1934" s="515">
        <f t="shared" si="36"/>
        <v>46490.320000000065</v>
      </c>
    </row>
    <row r="1935" spans="1:15" ht="22.05" hidden="1" customHeight="1" x14ac:dyDescent="0.2">
      <c r="C1935" s="28"/>
      <c r="D1935" s="156"/>
      <c r="E1935" s="250"/>
      <c r="H1935" s="23"/>
      <c r="I1935" s="23"/>
      <c r="J1935" s="161"/>
      <c r="M1935" s="252"/>
      <c r="N1935" s="253"/>
      <c r="O1935" s="236">
        <f t="shared" si="36"/>
        <v>46490.320000000065</v>
      </c>
    </row>
    <row r="1936" spans="1:15" ht="22.05" hidden="1" customHeight="1" x14ac:dyDescent="0.2">
      <c r="C1936" s="28"/>
      <c r="D1936" s="156"/>
      <c r="E1936" s="250"/>
      <c r="H1936" s="23"/>
      <c r="I1936" s="23"/>
      <c r="J1936" s="161"/>
      <c r="M1936" s="252"/>
      <c r="N1936" s="253"/>
      <c r="O1936" s="236">
        <f t="shared" si="36"/>
        <v>46490.320000000065</v>
      </c>
    </row>
    <row r="1937" spans="3:15" ht="22.05" hidden="1" customHeight="1" x14ac:dyDescent="0.2">
      <c r="C1937" s="28"/>
      <c r="D1937" s="156"/>
      <c r="E1937" s="250"/>
      <c r="H1937" s="23"/>
      <c r="I1937" s="23"/>
      <c r="J1937" s="161"/>
      <c r="M1937" s="252"/>
      <c r="N1937" s="253"/>
      <c r="O1937" s="236">
        <f t="shared" si="36"/>
        <v>46490.320000000065</v>
      </c>
    </row>
    <row r="1938" spans="3:15" ht="22.05" hidden="1" customHeight="1" x14ac:dyDescent="0.2">
      <c r="C1938" s="28"/>
      <c r="D1938" s="156"/>
      <c r="E1938" s="250"/>
      <c r="H1938" s="23"/>
      <c r="I1938" s="23"/>
      <c r="J1938" s="161"/>
      <c r="M1938" s="252"/>
      <c r="N1938" s="253"/>
      <c r="O1938" s="236">
        <f t="shared" si="36"/>
        <v>46490.320000000065</v>
      </c>
    </row>
    <row r="1939" spans="3:15" ht="22.05" hidden="1" customHeight="1" x14ac:dyDescent="0.2">
      <c r="C1939" s="28"/>
      <c r="D1939" s="156"/>
      <c r="E1939" s="250"/>
      <c r="H1939" s="23"/>
      <c r="I1939" s="23"/>
      <c r="J1939" s="161"/>
      <c r="M1939" s="252"/>
      <c r="N1939" s="253"/>
      <c r="O1939" s="236">
        <f t="shared" si="36"/>
        <v>46490.320000000065</v>
      </c>
    </row>
    <row r="1940" spans="3:15" ht="22.05" hidden="1" customHeight="1" x14ac:dyDescent="0.2">
      <c r="C1940" s="28"/>
      <c r="D1940" s="156"/>
      <c r="E1940" s="250"/>
      <c r="H1940" s="23"/>
      <c r="I1940" s="23"/>
      <c r="J1940" s="161"/>
      <c r="M1940" s="252"/>
      <c r="N1940" s="253"/>
      <c r="O1940" s="236">
        <f t="shared" si="36"/>
        <v>46490.320000000065</v>
      </c>
    </row>
    <row r="1941" spans="3:15" ht="22.05" hidden="1" customHeight="1" x14ac:dyDescent="0.2">
      <c r="C1941" s="28"/>
      <c r="D1941" s="156"/>
      <c r="E1941" s="250"/>
      <c r="H1941" s="23"/>
      <c r="I1941" s="23"/>
      <c r="J1941" s="161"/>
      <c r="M1941" s="252"/>
      <c r="N1941" s="253"/>
      <c r="O1941" s="236">
        <f t="shared" si="36"/>
        <v>46490.320000000065</v>
      </c>
    </row>
    <row r="1942" spans="3:15" ht="22.05" hidden="1" customHeight="1" x14ac:dyDescent="0.2">
      <c r="C1942" s="28"/>
      <c r="D1942" s="156"/>
      <c r="E1942" s="250"/>
      <c r="H1942" s="23"/>
      <c r="I1942" s="23"/>
      <c r="J1942" s="161"/>
      <c r="M1942" s="252"/>
      <c r="N1942" s="253"/>
      <c r="O1942" s="236">
        <f t="shared" si="36"/>
        <v>46490.320000000065</v>
      </c>
    </row>
    <row r="1943" spans="3:15" ht="22.05" hidden="1" customHeight="1" x14ac:dyDescent="0.2">
      <c r="C1943" s="28"/>
      <c r="D1943" s="156"/>
      <c r="E1943" s="250"/>
      <c r="H1943" s="23"/>
      <c r="I1943" s="23"/>
      <c r="J1943" s="161"/>
      <c r="M1943" s="252"/>
      <c r="N1943" s="253"/>
      <c r="O1943" s="236">
        <f t="shared" si="36"/>
        <v>46490.320000000065</v>
      </c>
    </row>
    <row r="1944" spans="3:15" ht="22.05" hidden="1" customHeight="1" x14ac:dyDescent="0.2">
      <c r="C1944" s="28"/>
      <c r="D1944" s="156"/>
      <c r="E1944" s="250"/>
      <c r="H1944" s="23"/>
      <c r="I1944" s="23"/>
      <c r="J1944" s="161"/>
      <c r="M1944" s="252"/>
      <c r="N1944" s="253"/>
      <c r="O1944" s="236">
        <f t="shared" si="36"/>
        <v>46490.320000000065</v>
      </c>
    </row>
    <row r="1945" spans="3:15" ht="22.05" hidden="1" customHeight="1" x14ac:dyDescent="0.2">
      <c r="C1945" s="28"/>
      <c r="D1945" s="156"/>
      <c r="E1945" s="250"/>
      <c r="H1945" s="23"/>
      <c r="I1945" s="23"/>
      <c r="J1945" s="161"/>
      <c r="M1945" s="252"/>
      <c r="N1945" s="253"/>
      <c r="O1945" s="236">
        <f t="shared" si="36"/>
        <v>46490.320000000065</v>
      </c>
    </row>
    <row r="1946" spans="3:15" ht="22.05" hidden="1" customHeight="1" x14ac:dyDescent="0.2">
      <c r="C1946" s="28"/>
      <c r="D1946" s="156"/>
      <c r="E1946" s="250"/>
      <c r="H1946" s="23"/>
      <c r="I1946" s="23"/>
      <c r="J1946" s="161"/>
      <c r="M1946" s="252"/>
      <c r="N1946" s="253"/>
      <c r="O1946" s="236">
        <f t="shared" si="36"/>
        <v>46490.320000000065</v>
      </c>
    </row>
    <row r="1947" spans="3:15" ht="22.05" hidden="1" customHeight="1" x14ac:dyDescent="0.2">
      <c r="C1947" s="28"/>
      <c r="D1947" s="156"/>
      <c r="E1947" s="250"/>
      <c r="H1947" s="23"/>
      <c r="I1947" s="23"/>
      <c r="J1947" s="161"/>
      <c r="M1947" s="252"/>
      <c r="N1947" s="253"/>
      <c r="O1947" s="236">
        <f t="shared" si="36"/>
        <v>46490.320000000065</v>
      </c>
    </row>
    <row r="1948" spans="3:15" ht="22.05" hidden="1" customHeight="1" x14ac:dyDescent="0.2">
      <c r="C1948" s="28"/>
      <c r="D1948" s="156"/>
      <c r="E1948" s="250"/>
      <c r="H1948" s="23"/>
      <c r="I1948" s="23"/>
      <c r="J1948" s="161"/>
      <c r="M1948" s="252"/>
      <c r="N1948" s="253"/>
      <c r="O1948" s="236">
        <f t="shared" si="36"/>
        <v>46490.320000000065</v>
      </c>
    </row>
    <row r="1949" spans="3:15" ht="22.05" hidden="1" customHeight="1" x14ac:dyDescent="0.2">
      <c r="C1949" s="28"/>
      <c r="D1949" s="156"/>
      <c r="E1949" s="250"/>
      <c r="H1949" s="23"/>
      <c r="I1949" s="23"/>
      <c r="J1949" s="161"/>
      <c r="M1949" s="252"/>
      <c r="N1949" s="253"/>
      <c r="O1949" s="236">
        <f t="shared" si="36"/>
        <v>46490.320000000065</v>
      </c>
    </row>
    <row r="1950" spans="3:15" ht="22.05" hidden="1" customHeight="1" x14ac:dyDescent="0.2">
      <c r="C1950" s="28"/>
      <c r="D1950" s="156"/>
      <c r="E1950" s="250"/>
      <c r="H1950" s="23"/>
      <c r="I1950" s="23"/>
      <c r="J1950" s="161"/>
      <c r="M1950" s="252"/>
      <c r="N1950" s="253"/>
      <c r="O1950" s="236">
        <f t="shared" si="36"/>
        <v>46490.320000000065</v>
      </c>
    </row>
    <row r="1951" spans="3:15" ht="22.05" hidden="1" customHeight="1" x14ac:dyDescent="0.2">
      <c r="C1951" s="28"/>
      <c r="D1951" s="156"/>
      <c r="E1951" s="250"/>
      <c r="H1951" s="23"/>
      <c r="I1951" s="23"/>
      <c r="J1951" s="161"/>
      <c r="M1951" s="252"/>
      <c r="N1951" s="253"/>
      <c r="O1951" s="236">
        <f t="shared" si="36"/>
        <v>46490.320000000065</v>
      </c>
    </row>
    <row r="1952" spans="3:15" ht="22.05" hidden="1" customHeight="1" x14ac:dyDescent="0.2">
      <c r="C1952" s="28"/>
      <c r="D1952" s="156"/>
      <c r="E1952" s="250"/>
      <c r="H1952" s="23"/>
      <c r="I1952" s="23"/>
      <c r="J1952" s="161"/>
      <c r="M1952" s="252"/>
      <c r="N1952" s="253"/>
      <c r="O1952" s="236">
        <f t="shared" si="36"/>
        <v>46490.320000000065</v>
      </c>
    </row>
    <row r="1953" spans="3:15" ht="22.05" hidden="1" customHeight="1" x14ac:dyDescent="0.2">
      <c r="C1953" s="28"/>
      <c r="D1953" s="156"/>
      <c r="E1953" s="250"/>
      <c r="H1953" s="23"/>
      <c r="I1953" s="23"/>
      <c r="J1953" s="161"/>
      <c r="M1953" s="252"/>
      <c r="N1953" s="253"/>
      <c r="O1953" s="236">
        <f t="shared" si="36"/>
        <v>46490.320000000065</v>
      </c>
    </row>
    <row r="1954" spans="3:15" ht="22.05" hidden="1" customHeight="1" x14ac:dyDescent="0.2">
      <c r="C1954" s="28"/>
      <c r="D1954" s="156"/>
      <c r="E1954" s="250"/>
      <c r="H1954" s="23"/>
      <c r="I1954" s="23"/>
      <c r="J1954" s="161"/>
      <c r="M1954" s="252"/>
      <c r="N1954" s="253"/>
      <c r="O1954" s="236">
        <f t="shared" si="36"/>
        <v>46490.320000000065</v>
      </c>
    </row>
    <row r="1955" spans="3:15" ht="22.05" hidden="1" customHeight="1" x14ac:dyDescent="0.2">
      <c r="C1955" s="28"/>
      <c r="D1955" s="156"/>
      <c r="E1955" s="250"/>
      <c r="H1955" s="23"/>
      <c r="I1955" s="23"/>
      <c r="J1955" s="161"/>
      <c r="M1955" s="252"/>
      <c r="N1955" s="253"/>
      <c r="O1955" s="236">
        <f t="shared" si="36"/>
        <v>46490.320000000065</v>
      </c>
    </row>
    <row r="1956" spans="3:15" ht="22.05" hidden="1" customHeight="1" x14ac:dyDescent="0.2">
      <c r="C1956" s="28"/>
      <c r="D1956" s="156"/>
      <c r="E1956" s="250"/>
      <c r="H1956" s="23"/>
      <c r="I1956" s="23"/>
      <c r="J1956" s="161"/>
      <c r="M1956" s="252"/>
      <c r="N1956" s="253"/>
      <c r="O1956" s="236">
        <f t="shared" si="36"/>
        <v>46490.320000000065</v>
      </c>
    </row>
    <row r="1957" spans="3:15" ht="22.05" hidden="1" customHeight="1" x14ac:dyDescent="0.2">
      <c r="C1957" s="28"/>
      <c r="D1957" s="156"/>
      <c r="E1957" s="250"/>
      <c r="H1957" s="23"/>
      <c r="I1957" s="23"/>
      <c r="J1957" s="161"/>
      <c r="M1957" s="252"/>
      <c r="N1957" s="253"/>
      <c r="O1957" s="236">
        <f t="shared" si="36"/>
        <v>46490.320000000065</v>
      </c>
    </row>
    <row r="1958" spans="3:15" ht="22.05" hidden="1" customHeight="1" x14ac:dyDescent="0.2">
      <c r="C1958" s="28"/>
      <c r="D1958" s="156"/>
      <c r="E1958" s="250"/>
      <c r="H1958" s="23"/>
      <c r="I1958" s="23"/>
      <c r="J1958" s="161"/>
      <c r="M1958" s="252"/>
      <c r="N1958" s="253"/>
      <c r="O1958" s="236">
        <f t="shared" si="36"/>
        <v>46490.320000000065</v>
      </c>
    </row>
    <row r="1959" spans="3:15" ht="22.05" hidden="1" customHeight="1" x14ac:dyDescent="0.2">
      <c r="C1959" s="28"/>
      <c r="D1959" s="156"/>
      <c r="E1959" s="250"/>
      <c r="H1959" s="23"/>
      <c r="I1959" s="23"/>
      <c r="J1959" s="161"/>
      <c r="M1959" s="252"/>
      <c r="N1959" s="253"/>
      <c r="O1959" s="236">
        <f t="shared" si="36"/>
        <v>46490.320000000065</v>
      </c>
    </row>
    <row r="1960" spans="3:15" ht="22.05" hidden="1" customHeight="1" x14ac:dyDescent="0.2">
      <c r="C1960" s="28"/>
      <c r="D1960" s="156"/>
      <c r="E1960" s="250"/>
      <c r="H1960" s="23"/>
      <c r="I1960" s="23"/>
      <c r="J1960" s="161"/>
      <c r="M1960" s="252"/>
      <c r="N1960" s="253"/>
      <c r="O1960" s="236">
        <f t="shared" si="36"/>
        <v>46490.320000000065</v>
      </c>
    </row>
    <row r="1961" spans="3:15" ht="22.05" hidden="1" customHeight="1" x14ac:dyDescent="0.2">
      <c r="C1961" s="28"/>
      <c r="D1961" s="156"/>
      <c r="E1961" s="250"/>
      <c r="H1961" s="23"/>
      <c r="I1961" s="23"/>
      <c r="J1961" s="161"/>
      <c r="M1961" s="252"/>
      <c r="N1961" s="253"/>
      <c r="O1961" s="236">
        <f t="shared" si="36"/>
        <v>46490.320000000065</v>
      </c>
    </row>
    <row r="1962" spans="3:15" ht="22.05" hidden="1" customHeight="1" x14ac:dyDescent="0.2">
      <c r="C1962" s="28"/>
      <c r="D1962" s="156"/>
      <c r="E1962" s="250"/>
      <c r="H1962" s="23"/>
      <c r="I1962" s="23"/>
      <c r="J1962" s="161"/>
      <c r="M1962" s="252"/>
      <c r="N1962" s="253"/>
      <c r="O1962" s="236">
        <f t="shared" si="36"/>
        <v>46490.320000000065</v>
      </c>
    </row>
    <row r="1963" spans="3:15" ht="22.05" hidden="1" customHeight="1" x14ac:dyDescent="0.2">
      <c r="C1963" s="28"/>
      <c r="D1963" s="156"/>
      <c r="E1963" s="250"/>
      <c r="H1963" s="23"/>
      <c r="I1963" s="23"/>
      <c r="J1963" s="161"/>
      <c r="M1963" s="252"/>
      <c r="N1963" s="253"/>
      <c r="O1963" s="236">
        <f t="shared" si="36"/>
        <v>46490.320000000065</v>
      </c>
    </row>
    <row r="1964" spans="3:15" ht="22.05" hidden="1" customHeight="1" x14ac:dyDescent="0.2">
      <c r="C1964" s="28"/>
      <c r="D1964" s="156"/>
      <c r="E1964" s="250"/>
      <c r="H1964" s="23"/>
      <c r="I1964" s="23"/>
      <c r="J1964" s="161"/>
      <c r="M1964" s="252"/>
      <c r="N1964" s="253"/>
      <c r="O1964" s="236">
        <f t="shared" si="36"/>
        <v>46490.320000000065</v>
      </c>
    </row>
    <row r="1965" spans="3:15" ht="22.05" hidden="1" customHeight="1" x14ac:dyDescent="0.2">
      <c r="C1965" s="28"/>
      <c r="D1965" s="156"/>
      <c r="E1965" s="250"/>
      <c r="H1965" s="23"/>
      <c r="I1965" s="23"/>
      <c r="J1965" s="161"/>
      <c r="M1965" s="252"/>
      <c r="N1965" s="253"/>
      <c r="O1965" s="236">
        <f t="shared" si="36"/>
        <v>46490.320000000065</v>
      </c>
    </row>
    <row r="1966" spans="3:15" ht="22.05" hidden="1" customHeight="1" x14ac:dyDescent="0.2">
      <c r="C1966" s="28"/>
      <c r="D1966" s="156"/>
      <c r="E1966" s="250"/>
      <c r="H1966" s="23"/>
      <c r="I1966" s="23"/>
      <c r="J1966" s="161"/>
      <c r="M1966" s="252"/>
      <c r="N1966" s="253"/>
      <c r="O1966" s="236">
        <f t="shared" si="36"/>
        <v>46490.320000000065</v>
      </c>
    </row>
    <row r="1967" spans="3:15" ht="22.05" hidden="1" customHeight="1" x14ac:dyDescent="0.2">
      <c r="C1967" s="28"/>
      <c r="D1967" s="156"/>
      <c r="E1967" s="250"/>
      <c r="H1967" s="23"/>
      <c r="I1967" s="23"/>
      <c r="J1967" s="161"/>
      <c r="M1967" s="252"/>
      <c r="N1967" s="253"/>
      <c r="O1967" s="236">
        <f t="shared" si="36"/>
        <v>46490.320000000065</v>
      </c>
    </row>
    <row r="1968" spans="3:15" ht="22.05" hidden="1" customHeight="1" x14ac:dyDescent="0.2">
      <c r="C1968" s="28"/>
      <c r="D1968" s="156"/>
      <c r="E1968" s="250"/>
      <c r="H1968" s="23"/>
      <c r="I1968" s="23"/>
      <c r="J1968" s="161"/>
      <c r="M1968" s="252"/>
      <c r="N1968" s="253"/>
      <c r="O1968" s="236">
        <f t="shared" ref="O1968:O1985" si="37">O1967+M1968-N1968</f>
        <v>46490.320000000065</v>
      </c>
    </row>
    <row r="1969" spans="3:15" ht="22.05" hidden="1" customHeight="1" x14ac:dyDescent="0.2">
      <c r="C1969" s="28"/>
      <c r="D1969" s="156"/>
      <c r="E1969" s="250"/>
      <c r="H1969" s="23"/>
      <c r="I1969" s="23"/>
      <c r="J1969" s="161"/>
      <c r="M1969" s="252"/>
      <c r="N1969" s="253"/>
      <c r="O1969" s="236">
        <f t="shared" si="37"/>
        <v>46490.320000000065</v>
      </c>
    </row>
    <row r="1970" spans="3:15" ht="22.05" hidden="1" customHeight="1" x14ac:dyDescent="0.2">
      <c r="C1970" s="28"/>
      <c r="D1970" s="156"/>
      <c r="E1970" s="250"/>
      <c r="H1970" s="23"/>
      <c r="I1970" s="23"/>
      <c r="J1970" s="161"/>
      <c r="M1970" s="252"/>
      <c r="N1970" s="253"/>
      <c r="O1970" s="236">
        <f t="shared" si="37"/>
        <v>46490.320000000065</v>
      </c>
    </row>
    <row r="1971" spans="3:15" ht="22.05" hidden="1" customHeight="1" x14ac:dyDescent="0.2">
      <c r="C1971" s="28"/>
      <c r="D1971" s="156"/>
      <c r="E1971" s="250"/>
      <c r="H1971" s="23"/>
      <c r="I1971" s="23"/>
      <c r="J1971" s="161"/>
      <c r="M1971" s="252"/>
      <c r="N1971" s="253"/>
      <c r="O1971" s="236">
        <f t="shared" si="37"/>
        <v>46490.320000000065</v>
      </c>
    </row>
    <row r="1972" spans="3:15" ht="22.05" hidden="1" customHeight="1" x14ac:dyDescent="0.2">
      <c r="C1972" s="28"/>
      <c r="D1972" s="156"/>
      <c r="E1972" s="250"/>
      <c r="H1972" s="23"/>
      <c r="I1972" s="23"/>
      <c r="J1972" s="161"/>
      <c r="M1972" s="252"/>
      <c r="N1972" s="253"/>
      <c r="O1972" s="236">
        <f t="shared" si="37"/>
        <v>46490.320000000065</v>
      </c>
    </row>
    <row r="1973" spans="3:15" ht="22.05" hidden="1" customHeight="1" x14ac:dyDescent="0.2">
      <c r="C1973" s="28"/>
      <c r="D1973" s="156"/>
      <c r="E1973" s="250"/>
      <c r="H1973" s="23"/>
      <c r="I1973" s="23"/>
      <c r="J1973" s="161"/>
      <c r="M1973" s="252"/>
      <c r="N1973" s="253"/>
      <c r="O1973" s="236">
        <f t="shared" si="37"/>
        <v>46490.320000000065</v>
      </c>
    </row>
    <row r="1974" spans="3:15" ht="22.05" hidden="1" customHeight="1" x14ac:dyDescent="0.2">
      <c r="C1974" s="28"/>
      <c r="D1974" s="156"/>
      <c r="E1974" s="250"/>
      <c r="H1974" s="23"/>
      <c r="I1974" s="23"/>
      <c r="J1974" s="161"/>
      <c r="M1974" s="252"/>
      <c r="N1974" s="253"/>
      <c r="O1974" s="236">
        <f t="shared" si="37"/>
        <v>46490.320000000065</v>
      </c>
    </row>
    <row r="1975" spans="3:15" ht="22.05" hidden="1" customHeight="1" x14ac:dyDescent="0.2">
      <c r="C1975" s="28"/>
      <c r="D1975" s="156"/>
      <c r="E1975" s="250"/>
      <c r="H1975" s="23"/>
      <c r="I1975" s="23"/>
      <c r="J1975" s="161"/>
      <c r="M1975" s="252"/>
      <c r="N1975" s="253"/>
      <c r="O1975" s="236">
        <f t="shared" si="37"/>
        <v>46490.320000000065</v>
      </c>
    </row>
    <row r="1976" spans="3:15" ht="22.05" hidden="1" customHeight="1" x14ac:dyDescent="0.2">
      <c r="C1976" s="28"/>
      <c r="D1976" s="156"/>
      <c r="E1976" s="250"/>
      <c r="H1976" s="23"/>
      <c r="I1976" s="23"/>
      <c r="J1976" s="161"/>
      <c r="M1976" s="252"/>
      <c r="N1976" s="253"/>
      <c r="O1976" s="236">
        <f t="shared" si="37"/>
        <v>46490.320000000065</v>
      </c>
    </row>
    <row r="1977" spans="3:15" ht="22.05" hidden="1" customHeight="1" x14ac:dyDescent="0.2">
      <c r="C1977" s="28"/>
      <c r="D1977" s="156"/>
      <c r="E1977" s="250"/>
      <c r="H1977" s="23"/>
      <c r="I1977" s="23"/>
      <c r="J1977" s="161"/>
      <c r="M1977" s="252"/>
      <c r="N1977" s="253"/>
      <c r="O1977" s="236">
        <f t="shared" si="37"/>
        <v>46490.320000000065</v>
      </c>
    </row>
    <row r="1978" spans="3:15" ht="22.05" hidden="1" customHeight="1" x14ac:dyDescent="0.2">
      <c r="C1978" s="28"/>
      <c r="D1978" s="156"/>
      <c r="E1978" s="250"/>
      <c r="H1978" s="23"/>
      <c r="I1978" s="23"/>
      <c r="J1978" s="161"/>
      <c r="M1978" s="252"/>
      <c r="N1978" s="253"/>
      <c r="O1978" s="236">
        <f t="shared" si="37"/>
        <v>46490.320000000065</v>
      </c>
    </row>
    <row r="1979" spans="3:15" ht="22.05" hidden="1" customHeight="1" x14ac:dyDescent="0.2">
      <c r="C1979" s="28"/>
      <c r="D1979" s="156"/>
      <c r="E1979" s="250"/>
      <c r="H1979" s="23"/>
      <c r="I1979" s="23"/>
      <c r="J1979" s="161"/>
      <c r="M1979" s="252"/>
      <c r="N1979" s="253"/>
      <c r="O1979" s="236">
        <f t="shared" si="37"/>
        <v>46490.320000000065</v>
      </c>
    </row>
    <row r="1980" spans="3:15" ht="22.05" hidden="1" customHeight="1" x14ac:dyDescent="0.2">
      <c r="C1980" s="28"/>
      <c r="D1980" s="156"/>
      <c r="E1980" s="250"/>
      <c r="H1980" s="23"/>
      <c r="I1980" s="23"/>
      <c r="J1980" s="161"/>
      <c r="M1980" s="252"/>
      <c r="N1980" s="253"/>
      <c r="O1980" s="236">
        <f t="shared" si="37"/>
        <v>46490.320000000065</v>
      </c>
    </row>
    <row r="1981" spans="3:15" ht="22.05" hidden="1" customHeight="1" x14ac:dyDescent="0.2">
      <c r="C1981" s="28"/>
      <c r="D1981" s="156"/>
      <c r="E1981" s="250"/>
      <c r="H1981" s="23"/>
      <c r="I1981" s="23"/>
      <c r="J1981" s="161"/>
      <c r="M1981" s="252"/>
      <c r="N1981" s="253"/>
      <c r="O1981" s="236">
        <f t="shared" si="37"/>
        <v>46490.320000000065</v>
      </c>
    </row>
    <row r="1982" spans="3:15" ht="22.05" hidden="1" customHeight="1" x14ac:dyDescent="0.2">
      <c r="C1982" s="28"/>
      <c r="D1982" s="156"/>
      <c r="E1982" s="250"/>
      <c r="H1982" s="23"/>
      <c r="I1982" s="23"/>
      <c r="J1982" s="161"/>
      <c r="M1982" s="252"/>
      <c r="N1982" s="253"/>
      <c r="O1982" s="236">
        <f t="shared" si="37"/>
        <v>46490.320000000065</v>
      </c>
    </row>
    <row r="1983" spans="3:15" ht="22.05" hidden="1" customHeight="1" x14ac:dyDescent="0.2">
      <c r="C1983" s="28"/>
      <c r="D1983" s="156"/>
      <c r="E1983" s="250"/>
      <c r="H1983" s="23"/>
      <c r="I1983" s="23"/>
      <c r="J1983" s="161"/>
      <c r="M1983" s="252"/>
      <c r="N1983" s="253"/>
      <c r="O1983" s="236">
        <f t="shared" si="37"/>
        <v>46490.320000000065</v>
      </c>
    </row>
    <row r="1984" spans="3:15" ht="22.05" hidden="1" customHeight="1" x14ac:dyDescent="0.2">
      <c r="C1984" s="28"/>
      <c r="D1984" s="156"/>
      <c r="E1984" s="250"/>
      <c r="H1984" s="23"/>
      <c r="I1984" s="23"/>
      <c r="J1984" s="161"/>
      <c r="M1984" s="252"/>
      <c r="N1984" s="253"/>
      <c r="O1984" s="236">
        <f t="shared" si="37"/>
        <v>46490.320000000065</v>
      </c>
    </row>
    <row r="1985" spans="3:15" ht="22.05" hidden="1" customHeight="1" x14ac:dyDescent="0.2">
      <c r="C1985" s="28"/>
      <c r="D1985" s="156"/>
      <c r="E1985" s="250"/>
      <c r="H1985" s="23"/>
      <c r="I1985" s="23"/>
      <c r="J1985" s="161"/>
      <c r="M1985" s="252"/>
      <c r="N1985" s="253"/>
      <c r="O1985" s="236">
        <f t="shared" si="37"/>
        <v>46490.320000000065</v>
      </c>
    </row>
    <row r="1986" spans="3:15" ht="22.05" customHeight="1" x14ac:dyDescent="0.2">
      <c r="H1986" s="23"/>
      <c r="I1986" s="23"/>
      <c r="J1986" s="161"/>
      <c r="O1986" s="236"/>
    </row>
    <row r="1987" spans="3:15" ht="22.05" customHeight="1" x14ac:dyDescent="0.2">
      <c r="H1987" s="23"/>
      <c r="I1987" s="23"/>
      <c r="J1987" s="161"/>
      <c r="O1987" s="236"/>
    </row>
    <row r="1988" spans="3:15" ht="22.05" customHeight="1" x14ac:dyDescent="0.2">
      <c r="H1988" s="23"/>
      <c r="I1988" s="23"/>
      <c r="J1988" s="161"/>
      <c r="O1988" s="236"/>
    </row>
    <row r="1989" spans="3:15" ht="22.05" customHeight="1" x14ac:dyDescent="0.2">
      <c r="H1989" s="23"/>
      <c r="I1989" s="23"/>
      <c r="J1989" s="161"/>
      <c r="O1989" s="236"/>
    </row>
    <row r="1990" spans="3:15" ht="22.05" customHeight="1" x14ac:dyDescent="0.2">
      <c r="H1990" s="23"/>
      <c r="I1990" s="23"/>
      <c r="J1990" s="161"/>
      <c r="O1990" s="236"/>
    </row>
    <row r="1991" spans="3:15" ht="22.05" customHeight="1" x14ac:dyDescent="0.2">
      <c r="H1991" s="23"/>
      <c r="I1991" s="23"/>
      <c r="J1991" s="161"/>
      <c r="O1991" s="236"/>
    </row>
    <row r="1992" spans="3:15" ht="22.05" customHeight="1" x14ac:dyDescent="0.2">
      <c r="H1992" s="23"/>
      <c r="I1992" s="23"/>
      <c r="J1992" s="161"/>
      <c r="O1992" s="236"/>
    </row>
    <row r="1993" spans="3:15" ht="22.05" customHeight="1" x14ac:dyDescent="0.2">
      <c r="H1993" s="23"/>
      <c r="I1993" s="23"/>
      <c r="J1993" s="161"/>
      <c r="O1993" s="236"/>
    </row>
    <row r="1994" spans="3:15" ht="22.05" customHeight="1" x14ac:dyDescent="0.2">
      <c r="H1994" s="23"/>
      <c r="I1994" s="23"/>
      <c r="J1994" s="161"/>
      <c r="O1994" s="236"/>
    </row>
    <row r="1995" spans="3:15" ht="22.05" customHeight="1" x14ac:dyDescent="0.2">
      <c r="H1995" s="23"/>
      <c r="I1995" s="23"/>
      <c r="J1995" s="161"/>
      <c r="O1995" s="236"/>
    </row>
    <row r="1996" spans="3:15" ht="22.05" customHeight="1" x14ac:dyDescent="0.2">
      <c r="H1996" s="23"/>
      <c r="I1996" s="23"/>
      <c r="J1996" s="161"/>
      <c r="O1996" s="236"/>
    </row>
    <row r="1997" spans="3:15" ht="22.05" customHeight="1" x14ac:dyDescent="0.2">
      <c r="H1997" s="23"/>
      <c r="I1997" s="23"/>
      <c r="J1997" s="161"/>
    </row>
    <row r="1998" spans="3:15" ht="22.05" customHeight="1" x14ac:dyDescent="0.2">
      <c r="H1998" s="23"/>
      <c r="I1998" s="23"/>
      <c r="J1998" s="161"/>
    </row>
    <row r="1999" spans="3:15" ht="22.05" customHeight="1" x14ac:dyDescent="0.2">
      <c r="H1999" s="23"/>
      <c r="I1999" s="23"/>
      <c r="J1999" s="161"/>
    </row>
    <row r="2000" spans="3:15" ht="22.05" customHeight="1" x14ac:dyDescent="0.2">
      <c r="H2000" s="23"/>
      <c r="I2000" s="23"/>
      <c r="J2000" s="161"/>
    </row>
    <row r="2001" spans="8:10" ht="22.05" customHeight="1" x14ac:dyDescent="0.2">
      <c r="H2001" s="23"/>
      <c r="I2001" s="23"/>
      <c r="J2001" s="161"/>
    </row>
    <row r="2002" spans="8:10" ht="22.05" customHeight="1" x14ac:dyDescent="0.2">
      <c r="H2002" s="23"/>
      <c r="I2002" s="23"/>
      <c r="J2002" s="161"/>
    </row>
    <row r="2003" spans="8:10" ht="22.05" customHeight="1" x14ac:dyDescent="0.2">
      <c r="H2003" s="23"/>
      <c r="I2003" s="23"/>
      <c r="J2003" s="161"/>
    </row>
    <row r="2004" spans="8:10" ht="22.05" customHeight="1" x14ac:dyDescent="0.2">
      <c r="H2004" s="23"/>
      <c r="I2004" s="23"/>
      <c r="J2004" s="161"/>
    </row>
    <row r="2005" spans="8:10" ht="22.05" customHeight="1" x14ac:dyDescent="0.2">
      <c r="H2005" s="23"/>
      <c r="I2005" s="23"/>
      <c r="J2005" s="161"/>
    </row>
    <row r="2006" spans="8:10" ht="22.05" customHeight="1" x14ac:dyDescent="0.2">
      <c r="H2006" s="23"/>
      <c r="I2006" s="23"/>
      <c r="J2006" s="161"/>
    </row>
    <row r="2007" spans="8:10" ht="22.05" customHeight="1" x14ac:dyDescent="0.2">
      <c r="H2007" s="23"/>
      <c r="I2007" s="23"/>
      <c r="J2007" s="161"/>
    </row>
    <row r="2008" spans="8:10" ht="22.05" customHeight="1" x14ac:dyDescent="0.2">
      <c r="H2008" s="23"/>
      <c r="I2008" s="23"/>
      <c r="J2008" s="161"/>
    </row>
    <row r="2009" spans="8:10" ht="22.05" customHeight="1" x14ac:dyDescent="0.2">
      <c r="H2009" s="23"/>
      <c r="I2009" s="23"/>
      <c r="J2009" s="161"/>
    </row>
    <row r="2010" spans="8:10" ht="22.05" customHeight="1" x14ac:dyDescent="0.2">
      <c r="H2010" s="23"/>
      <c r="I2010" s="23"/>
      <c r="J2010" s="161"/>
    </row>
    <row r="2011" spans="8:10" ht="22.05" customHeight="1" x14ac:dyDescent="0.2">
      <c r="H2011" s="23"/>
      <c r="I2011" s="23"/>
      <c r="J2011" s="161"/>
    </row>
    <row r="2012" spans="8:10" ht="22.05" customHeight="1" x14ac:dyDescent="0.2">
      <c r="H2012" s="23"/>
      <c r="I2012" s="23"/>
      <c r="J2012" s="161"/>
    </row>
    <row r="2013" spans="8:10" ht="22.05" customHeight="1" x14ac:dyDescent="0.2">
      <c r="H2013" s="23"/>
      <c r="I2013" s="23"/>
      <c r="J2013" s="161"/>
    </row>
    <row r="2014" spans="8:10" ht="22.05" customHeight="1" x14ac:dyDescent="0.2">
      <c r="H2014" s="23"/>
      <c r="I2014" s="23"/>
      <c r="J2014" s="161"/>
    </row>
    <row r="2015" spans="8:10" ht="22.05" customHeight="1" x14ac:dyDescent="0.2">
      <c r="H2015" s="23"/>
      <c r="I2015" s="23"/>
      <c r="J2015" s="161"/>
    </row>
    <row r="2016" spans="8:10" ht="22.05" customHeight="1" x14ac:dyDescent="0.2">
      <c r="H2016" s="23"/>
      <c r="I2016" s="23"/>
      <c r="J2016" s="161"/>
    </row>
    <row r="2017" spans="8:10" ht="22.05" customHeight="1" x14ac:dyDescent="0.2">
      <c r="H2017" s="23"/>
      <c r="I2017" s="23"/>
      <c r="J2017" s="161"/>
    </row>
    <row r="2018" spans="8:10" ht="22.05" customHeight="1" x14ac:dyDescent="0.2">
      <c r="H2018" s="23"/>
      <c r="I2018" s="23"/>
      <c r="J2018" s="161"/>
    </row>
    <row r="2019" spans="8:10" ht="22.05" customHeight="1" x14ac:dyDescent="0.2">
      <c r="H2019" s="23"/>
      <c r="I2019" s="23"/>
      <c r="J2019" s="161"/>
    </row>
    <row r="2020" spans="8:10" ht="22.05" customHeight="1" x14ac:dyDescent="0.2">
      <c r="H2020" s="23"/>
      <c r="I2020" s="23"/>
      <c r="J2020" s="161"/>
    </row>
    <row r="2021" spans="8:10" ht="22.05" customHeight="1" x14ac:dyDescent="0.2">
      <c r="H2021" s="23"/>
      <c r="I2021" s="23"/>
      <c r="J2021" s="161"/>
    </row>
    <row r="2022" spans="8:10" ht="22.05" customHeight="1" x14ac:dyDescent="0.2">
      <c r="H2022" s="23"/>
      <c r="I2022" s="23"/>
      <c r="J2022" s="161"/>
    </row>
    <row r="2023" spans="8:10" ht="22.05" customHeight="1" x14ac:dyDescent="0.2">
      <c r="H2023" s="23"/>
      <c r="I2023" s="23"/>
      <c r="J2023" s="161"/>
    </row>
    <row r="2024" spans="8:10" ht="22.05" customHeight="1" x14ac:dyDescent="0.2">
      <c r="H2024" s="23"/>
      <c r="I2024" s="23"/>
      <c r="J2024" s="161"/>
    </row>
    <row r="2025" spans="8:10" ht="22.05" customHeight="1" x14ac:dyDescent="0.2">
      <c r="H2025" s="23"/>
      <c r="I2025" s="23"/>
      <c r="J2025" s="161"/>
    </row>
    <row r="2026" spans="8:10" ht="22.05" customHeight="1" x14ac:dyDescent="0.2">
      <c r="H2026" s="23"/>
      <c r="I2026" s="23"/>
      <c r="J2026" s="161"/>
    </row>
    <row r="2027" spans="8:10" ht="22.05" customHeight="1" x14ac:dyDescent="0.2">
      <c r="H2027" s="23"/>
      <c r="I2027" s="23"/>
      <c r="J2027" s="161"/>
    </row>
    <row r="2028" spans="8:10" ht="22.05" customHeight="1" x14ac:dyDescent="0.2">
      <c r="H2028" s="23"/>
      <c r="I2028" s="23"/>
      <c r="J2028" s="161"/>
    </row>
    <row r="2029" spans="8:10" ht="22.05" customHeight="1" x14ac:dyDescent="0.2">
      <c r="H2029" s="23"/>
      <c r="I2029" s="23"/>
      <c r="J2029" s="161"/>
    </row>
    <row r="2030" spans="8:10" ht="22.05" customHeight="1" x14ac:dyDescent="0.2">
      <c r="H2030" s="23"/>
      <c r="I2030" s="23"/>
      <c r="J2030" s="161"/>
    </row>
    <row r="2031" spans="8:10" ht="22.05" customHeight="1" x14ac:dyDescent="0.2">
      <c r="H2031" s="23"/>
      <c r="I2031" s="23"/>
      <c r="J2031" s="161"/>
    </row>
    <row r="2032" spans="8:10" ht="22.05" customHeight="1" x14ac:dyDescent="0.2">
      <c r="H2032" s="23"/>
      <c r="I2032" s="23"/>
      <c r="J2032" s="161"/>
    </row>
    <row r="2033" spans="8:10" ht="22.05" customHeight="1" x14ac:dyDescent="0.2">
      <c r="H2033" s="23"/>
      <c r="I2033" s="23"/>
      <c r="J2033" s="161"/>
    </row>
    <row r="2034" spans="8:10" ht="22.05" customHeight="1" x14ac:dyDescent="0.2">
      <c r="H2034" s="23"/>
      <c r="I2034" s="23"/>
      <c r="J2034" s="161"/>
    </row>
    <row r="2035" spans="8:10" ht="22.05" customHeight="1" x14ac:dyDescent="0.2">
      <c r="H2035" s="23"/>
      <c r="I2035" s="23"/>
      <c r="J2035" s="161"/>
    </row>
    <row r="2036" spans="8:10" ht="22.05" customHeight="1" x14ac:dyDescent="0.2">
      <c r="H2036" s="23"/>
      <c r="I2036" s="23"/>
      <c r="J2036" s="161"/>
    </row>
    <row r="2037" spans="8:10" ht="22.05" customHeight="1" x14ac:dyDescent="0.2">
      <c r="H2037" s="23"/>
      <c r="I2037" s="23"/>
      <c r="J2037" s="161"/>
    </row>
    <row r="2038" spans="8:10" ht="22.05" customHeight="1" x14ac:dyDescent="0.2">
      <c r="H2038" s="23"/>
      <c r="I2038" s="23"/>
      <c r="J2038" s="161"/>
    </row>
    <row r="2039" spans="8:10" ht="22.05" customHeight="1" x14ac:dyDescent="0.2">
      <c r="H2039" s="23"/>
      <c r="I2039" s="23"/>
      <c r="J2039" s="161"/>
    </row>
    <row r="2040" spans="8:10" ht="22.05" customHeight="1" x14ac:dyDescent="0.2">
      <c r="H2040" s="23"/>
      <c r="I2040" s="23"/>
      <c r="J2040" s="161"/>
    </row>
    <row r="2041" spans="8:10" ht="22.05" customHeight="1" x14ac:dyDescent="0.2">
      <c r="H2041" s="23"/>
      <c r="I2041" s="23"/>
      <c r="J2041" s="161"/>
    </row>
    <row r="2042" spans="8:10" ht="22.05" customHeight="1" x14ac:dyDescent="0.2">
      <c r="H2042" s="23"/>
      <c r="I2042" s="23"/>
      <c r="J2042" s="161"/>
    </row>
    <row r="2043" spans="8:10" ht="22.05" customHeight="1" x14ac:dyDescent="0.2">
      <c r="H2043" s="23"/>
      <c r="I2043" s="23"/>
      <c r="J2043" s="161"/>
    </row>
    <row r="2044" spans="8:10" ht="22.05" customHeight="1" x14ac:dyDescent="0.2">
      <c r="H2044" s="23"/>
      <c r="I2044" s="23"/>
      <c r="J2044" s="161"/>
    </row>
    <row r="2045" spans="8:10" ht="22.05" customHeight="1" x14ac:dyDescent="0.2">
      <c r="H2045" s="23"/>
      <c r="I2045" s="23"/>
      <c r="J2045" s="161"/>
    </row>
    <row r="2046" spans="8:10" ht="22.05" customHeight="1" x14ac:dyDescent="0.2">
      <c r="H2046" s="23"/>
      <c r="I2046" s="23"/>
      <c r="J2046" s="161"/>
    </row>
    <row r="2047" spans="8:10" ht="22.05" customHeight="1" x14ac:dyDescent="0.2">
      <c r="H2047" s="23"/>
      <c r="I2047" s="23"/>
      <c r="J2047" s="161"/>
    </row>
    <row r="2048" spans="8:10" ht="22.05" customHeight="1" x14ac:dyDescent="0.2">
      <c r="H2048" s="23"/>
      <c r="I2048" s="23"/>
      <c r="J2048" s="161"/>
    </row>
    <row r="2049" spans="8:10" ht="22.05" customHeight="1" x14ac:dyDescent="0.2">
      <c r="H2049" s="23"/>
      <c r="I2049" s="23"/>
      <c r="J2049" s="161"/>
    </row>
    <row r="2050" spans="8:10" ht="22.05" customHeight="1" x14ac:dyDescent="0.2">
      <c r="H2050" s="23"/>
      <c r="I2050" s="23"/>
      <c r="J2050" s="161"/>
    </row>
    <row r="2051" spans="8:10" ht="22.05" customHeight="1" x14ac:dyDescent="0.2">
      <c r="H2051" s="23"/>
      <c r="I2051" s="23"/>
      <c r="J2051" s="161"/>
    </row>
    <row r="2052" spans="8:10" ht="22.05" customHeight="1" x14ac:dyDescent="0.2">
      <c r="H2052" s="23"/>
      <c r="I2052" s="23"/>
      <c r="J2052" s="161"/>
    </row>
    <row r="2053" spans="8:10" ht="22.05" customHeight="1" x14ac:dyDescent="0.2">
      <c r="H2053" s="23"/>
      <c r="I2053" s="23"/>
      <c r="J2053" s="161"/>
    </row>
    <row r="2054" spans="8:10" ht="22.05" customHeight="1" x14ac:dyDescent="0.2">
      <c r="H2054" s="23"/>
      <c r="I2054" s="23"/>
      <c r="J2054" s="161"/>
    </row>
    <row r="2055" spans="8:10" ht="22.05" customHeight="1" x14ac:dyDescent="0.2">
      <c r="H2055" s="23"/>
      <c r="I2055" s="23"/>
      <c r="J2055" s="161"/>
    </row>
    <row r="2056" spans="8:10" ht="22.05" customHeight="1" x14ac:dyDescent="0.2">
      <c r="H2056" s="23"/>
      <c r="I2056" s="23"/>
      <c r="J2056" s="161"/>
    </row>
    <row r="2057" spans="8:10" ht="22.05" customHeight="1" x14ac:dyDescent="0.2">
      <c r="H2057" s="23"/>
      <c r="I2057" s="23"/>
      <c r="J2057" s="161"/>
    </row>
    <row r="2058" spans="8:10" ht="22.05" customHeight="1" x14ac:dyDescent="0.2">
      <c r="H2058" s="23"/>
      <c r="I2058" s="23"/>
      <c r="J2058" s="161"/>
    </row>
    <row r="2059" spans="8:10" ht="22.05" customHeight="1" x14ac:dyDescent="0.2">
      <c r="H2059" s="23"/>
      <c r="I2059" s="23"/>
      <c r="J2059" s="161"/>
    </row>
    <row r="2060" spans="8:10" ht="22.05" customHeight="1" x14ac:dyDescent="0.2">
      <c r="H2060" s="23"/>
      <c r="I2060" s="23"/>
      <c r="J2060" s="161"/>
    </row>
    <row r="2061" spans="8:10" ht="22.05" customHeight="1" x14ac:dyDescent="0.2">
      <c r="H2061" s="23"/>
      <c r="I2061" s="23"/>
      <c r="J2061" s="161"/>
    </row>
    <row r="2062" spans="8:10" ht="22.05" customHeight="1" x14ac:dyDescent="0.2">
      <c r="H2062" s="23"/>
      <c r="I2062" s="23"/>
      <c r="J2062" s="161"/>
    </row>
    <row r="2063" spans="8:10" ht="22.05" customHeight="1" x14ac:dyDescent="0.2">
      <c r="H2063" s="23"/>
      <c r="I2063" s="23"/>
      <c r="J2063" s="161"/>
    </row>
    <row r="2064" spans="8:10" ht="22.05" customHeight="1" x14ac:dyDescent="0.2">
      <c r="H2064" s="23"/>
      <c r="I2064" s="23"/>
      <c r="J2064" s="161"/>
    </row>
    <row r="2065" spans="8:10" ht="22.05" customHeight="1" x14ac:dyDescent="0.2">
      <c r="H2065" s="23"/>
      <c r="I2065" s="23"/>
      <c r="J2065" s="161"/>
    </row>
    <row r="2066" spans="8:10" ht="22.05" customHeight="1" x14ac:dyDescent="0.2">
      <c r="I2066" s="23"/>
      <c r="J2066" s="161"/>
    </row>
    <row r="2067" spans="8:10" ht="22.05" customHeight="1" x14ac:dyDescent="0.2">
      <c r="I2067" s="23"/>
      <c r="J2067" s="161"/>
    </row>
    <row r="2068" spans="8:10" ht="22.05" customHeight="1" x14ac:dyDescent="0.2">
      <c r="I2068" s="23"/>
      <c r="J2068" s="161"/>
    </row>
    <row r="2069" spans="8:10" ht="22.05" customHeight="1" x14ac:dyDescent="0.2">
      <c r="I2069" s="23"/>
      <c r="J2069" s="161"/>
    </row>
    <row r="2070" spans="8:10" ht="22.05" customHeight="1" x14ac:dyDescent="0.2">
      <c r="I2070" s="23"/>
      <c r="J2070" s="161"/>
    </row>
    <row r="2071" spans="8:10" ht="22.05" customHeight="1" x14ac:dyDescent="0.2">
      <c r="I2071" s="23"/>
      <c r="J2071" s="161"/>
    </row>
    <row r="2072" spans="8:10" ht="22.05" customHeight="1" x14ac:dyDescent="0.2">
      <c r="I2072" s="23"/>
      <c r="J2072" s="161"/>
    </row>
    <row r="2073" spans="8:10" ht="22.05" customHeight="1" x14ac:dyDescent="0.2">
      <c r="I2073" s="23"/>
      <c r="J2073" s="161"/>
    </row>
    <row r="2074" spans="8:10" ht="22.05" customHeight="1" x14ac:dyDescent="0.2">
      <c r="I2074" s="23"/>
      <c r="J2074" s="161"/>
    </row>
    <row r="2075" spans="8:10" ht="22.05" customHeight="1" x14ac:dyDescent="0.2">
      <c r="I2075" s="23"/>
      <c r="J2075" s="161"/>
    </row>
    <row r="2076" spans="8:10" ht="22.05" customHeight="1" x14ac:dyDescent="0.2">
      <c r="I2076" s="23"/>
      <c r="J2076" s="161"/>
    </row>
    <row r="2077" spans="8:10" ht="22.05" customHeight="1" x14ac:dyDescent="0.2">
      <c r="J2077" s="161"/>
    </row>
    <row r="2078" spans="8:10" ht="22.05" customHeight="1" x14ac:dyDescent="0.2">
      <c r="J2078" s="161"/>
    </row>
    <row r="2079" spans="8:10" ht="22.05" customHeight="1" x14ac:dyDescent="0.2">
      <c r="J2079" s="161"/>
    </row>
    <row r="2080" spans="8:10" ht="22.05" customHeight="1" x14ac:dyDescent="0.2">
      <c r="J2080" s="161"/>
    </row>
  </sheetData>
  <sheetProtection formatCells="0" formatColumns="0" formatRows="0" autoFilter="0" pivotTables="0"/>
  <autoFilter ref="A1:P1985" xr:uid="{DC5EDED8-C935-4AF8-A229-11DDF20D6D85}">
    <filterColumn colId="0">
      <filters>
        <dateGroupItem year="2025" month="8" dateTimeGrouping="month"/>
      </filters>
    </filterColumn>
    <filterColumn colId="8">
      <filters>
        <filter val="TRASPASO"/>
      </filters>
    </filterColumn>
    <sortState xmlns:xlrd2="http://schemas.microsoft.com/office/spreadsheetml/2017/richdata2" ref="A889:P989">
      <sortCondition descending="1" ref="K1:K1704"/>
    </sortState>
  </autoFilter>
  <phoneticPr fontId="8" type="noConversion"/>
  <dataValidations count="5">
    <dataValidation type="list" allowBlank="1" showInputMessage="1" showErrorMessage="1" sqref="B2:B1934" xr:uid="{1D707FC3-67BC-401B-B7FA-795A705DE2C5}">
      <formula1>BANCO</formula1>
    </dataValidation>
    <dataValidation type="list" allowBlank="1" showInputMessage="1" showErrorMessage="1" sqref="H2:H2065" xr:uid="{1A1EE7E8-B4B3-4221-B37A-47D7A0AD585C}">
      <formula1>TIPO</formula1>
    </dataValidation>
    <dataValidation type="list" allowBlank="1" showInputMessage="1" showErrorMessage="1" sqref="F2:F1884" xr:uid="{23D5BA61-D18E-4766-BEDC-2F5F40075356}">
      <formula1>ESTADO</formula1>
    </dataValidation>
    <dataValidation type="list" allowBlank="1" showInputMessage="1" showErrorMessage="1" sqref="J2:J2080" xr:uid="{CD861D36-8492-4283-BA21-B4801B18111E}">
      <formula1>INDIRECT($I2)</formula1>
    </dataValidation>
    <dataValidation type="list" allowBlank="1" showInputMessage="1" showErrorMessage="1" sqref="I2:I2076" xr:uid="{CB4CE27F-726F-4A1B-91D5-9796CF344C92}">
      <formula1>INDIRECT($H2)</formula1>
    </dataValidation>
  </dataValidations>
  <pageMargins left="0.7" right="0.7" top="0.75" bottom="0.75" header="0.3" footer="0.3"/>
  <pageSetup orientation="landscape" horizontalDpi="360" verticalDpi="36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02D25-5537-434E-9008-697270E852E2}">
  <sheetPr filterMode="1">
    <tabColor rgb="FFCC99FF"/>
  </sheetPr>
  <dimension ref="A1:Q1923"/>
  <sheetViews>
    <sheetView zoomScaleNormal="100" workbookViewId="0">
      <pane xSplit="1" ySplit="1" topLeftCell="F991" activePane="bottomRight" state="frozen"/>
      <selection pane="topRight" activeCell="B1" sqref="B1"/>
      <selection pane="bottomLeft" activeCell="A2" sqref="A2"/>
      <selection pane="bottomRight" activeCell="N1002" sqref="N1002"/>
    </sheetView>
  </sheetViews>
  <sheetFormatPr baseColWidth="10" defaultColWidth="11.44140625" defaultRowHeight="22.05" customHeight="1" x14ac:dyDescent="0.2"/>
  <cols>
    <col min="1" max="1" width="12.44140625" style="26" customWidth="1"/>
    <col min="2" max="2" width="9.77734375" style="93" customWidth="1"/>
    <col min="3" max="3" width="18.109375" style="147" bestFit="1" customWidth="1"/>
    <col min="4" max="4" width="19.6640625" style="147" customWidth="1"/>
    <col min="5" max="5" width="24.109375" style="147" customWidth="1"/>
    <col min="6" max="6" width="16.44140625" style="93" customWidth="1"/>
    <col min="7" max="7" width="10.109375" style="28" customWidth="1"/>
    <col min="8" max="8" width="12.109375" style="28" customWidth="1"/>
    <col min="9" max="9" width="15.6640625" style="28" customWidth="1"/>
    <col min="10" max="10" width="25.88671875" style="162" customWidth="1"/>
    <col min="11" max="11" width="29" style="156" customWidth="1"/>
    <col min="12" max="12" width="12.109375" style="25" customWidth="1"/>
    <col min="13" max="13" width="15.44140625" style="159" customWidth="1"/>
    <col min="14" max="14" width="18.33203125" style="27" customWidth="1"/>
    <col min="15" max="15" width="15.6640625" style="150" customWidth="1"/>
    <col min="16" max="16" width="15.44140625" style="25" customWidth="1"/>
    <col min="17" max="16384" width="11.44140625" style="8"/>
  </cols>
  <sheetData>
    <row r="1" spans="1:16" ht="22.05" customHeight="1" thickBot="1" x14ac:dyDescent="0.25">
      <c r="A1" s="42" t="s">
        <v>0</v>
      </c>
      <c r="B1" s="43" t="s">
        <v>6</v>
      </c>
      <c r="C1" s="155" t="s">
        <v>74</v>
      </c>
      <c r="D1" s="155" t="s">
        <v>75</v>
      </c>
      <c r="E1" s="155" t="s">
        <v>7</v>
      </c>
      <c r="F1" s="43" t="s">
        <v>76</v>
      </c>
      <c r="G1" s="44" t="s">
        <v>1</v>
      </c>
      <c r="H1" s="43" t="s">
        <v>8</v>
      </c>
      <c r="I1" s="43" t="s">
        <v>12</v>
      </c>
      <c r="J1" s="170" t="s">
        <v>10</v>
      </c>
      <c r="K1" s="237" t="s">
        <v>9</v>
      </c>
      <c r="L1" s="44" t="s">
        <v>119</v>
      </c>
      <c r="M1" s="44" t="s">
        <v>2</v>
      </c>
      <c r="N1" s="71" t="s">
        <v>3</v>
      </c>
      <c r="O1" s="338" t="s">
        <v>4</v>
      </c>
      <c r="P1" s="46" t="s">
        <v>20</v>
      </c>
    </row>
    <row r="2" spans="1:16" ht="22.05" hidden="1" customHeight="1" x14ac:dyDescent="0.2">
      <c r="A2" s="26">
        <v>45658</v>
      </c>
      <c r="B2" s="20" t="s">
        <v>36</v>
      </c>
      <c r="C2" s="112"/>
      <c r="D2" s="112"/>
      <c r="E2" s="115" t="s">
        <v>4</v>
      </c>
      <c r="F2" s="20" t="s">
        <v>27</v>
      </c>
      <c r="G2" s="22"/>
      <c r="H2" s="21" t="s">
        <v>27</v>
      </c>
      <c r="I2" s="21" t="s">
        <v>27</v>
      </c>
      <c r="J2" s="171" t="s">
        <v>27</v>
      </c>
      <c r="K2" s="115" t="s">
        <v>23</v>
      </c>
      <c r="L2" s="115"/>
      <c r="M2" s="117"/>
      <c r="N2" s="174"/>
      <c r="O2" s="117">
        <v>6761.23</v>
      </c>
    </row>
    <row r="3" spans="1:16" ht="22.05" hidden="1" customHeight="1" x14ac:dyDescent="0.2">
      <c r="A3" s="26">
        <v>45659</v>
      </c>
      <c r="B3" s="20" t="s">
        <v>36</v>
      </c>
      <c r="C3" s="113"/>
      <c r="D3" s="113"/>
      <c r="E3" s="292" t="s">
        <v>569</v>
      </c>
      <c r="F3" s="255" t="s">
        <v>99</v>
      </c>
      <c r="G3" s="41"/>
      <c r="H3" s="23" t="s">
        <v>21</v>
      </c>
      <c r="I3" s="21" t="s">
        <v>28</v>
      </c>
      <c r="J3" s="171" t="s">
        <v>30</v>
      </c>
      <c r="K3" s="292" t="s">
        <v>892</v>
      </c>
      <c r="L3" s="113"/>
      <c r="M3" s="287">
        <v>107120</v>
      </c>
      <c r="N3" s="120"/>
      <c r="O3" s="114">
        <f>O2+M3-N3</f>
        <v>113881.23</v>
      </c>
    </row>
    <row r="4" spans="1:16" ht="22.05" hidden="1" customHeight="1" x14ac:dyDescent="0.2">
      <c r="A4" s="26">
        <v>45659</v>
      </c>
      <c r="B4" s="20" t="s">
        <v>36</v>
      </c>
      <c r="C4" s="112"/>
      <c r="D4" s="113"/>
      <c r="E4" s="292" t="s">
        <v>608</v>
      </c>
      <c r="F4" s="255" t="s">
        <v>77</v>
      </c>
      <c r="G4" s="41"/>
      <c r="H4" s="21" t="s">
        <v>22</v>
      </c>
      <c r="I4" s="21" t="s">
        <v>57</v>
      </c>
      <c r="J4" s="171" t="s">
        <v>85</v>
      </c>
      <c r="K4" s="292" t="s">
        <v>893</v>
      </c>
      <c r="L4" s="113"/>
      <c r="M4" s="114"/>
      <c r="N4" s="175">
        <v>64</v>
      </c>
      <c r="O4" s="114">
        <f t="shared" ref="O4:O67" si="0">O3+M4-N4</f>
        <v>113817.23</v>
      </c>
    </row>
    <row r="5" spans="1:16" ht="22.05" hidden="1" customHeight="1" x14ac:dyDescent="0.2">
      <c r="A5" s="26">
        <v>45659</v>
      </c>
      <c r="B5" s="20" t="s">
        <v>36</v>
      </c>
      <c r="C5" s="112"/>
      <c r="D5" s="113"/>
      <c r="E5" s="292" t="s">
        <v>609</v>
      </c>
      <c r="F5" s="255" t="s">
        <v>77</v>
      </c>
      <c r="G5" s="41"/>
      <c r="H5" s="21" t="s">
        <v>22</v>
      </c>
      <c r="I5" s="21" t="s">
        <v>57</v>
      </c>
      <c r="J5" s="171" t="s">
        <v>85</v>
      </c>
      <c r="K5" s="292" t="s">
        <v>893</v>
      </c>
      <c r="L5" s="113"/>
      <c r="M5" s="116"/>
      <c r="N5" s="175">
        <v>10.24</v>
      </c>
      <c r="O5" s="114">
        <f t="shared" si="0"/>
        <v>113806.98999999999</v>
      </c>
    </row>
    <row r="6" spans="1:16" ht="22.05" hidden="1" customHeight="1" x14ac:dyDescent="0.2">
      <c r="A6" s="26">
        <v>45660</v>
      </c>
      <c r="B6" s="20" t="s">
        <v>36</v>
      </c>
      <c r="C6" s="112">
        <v>609872</v>
      </c>
      <c r="D6" s="113"/>
      <c r="E6" s="113" t="s">
        <v>855</v>
      </c>
      <c r="F6" s="22" t="s">
        <v>99</v>
      </c>
      <c r="G6" s="41"/>
      <c r="H6" s="21" t="s">
        <v>21</v>
      </c>
      <c r="I6" s="21" t="s">
        <v>81</v>
      </c>
      <c r="J6" s="171" t="s">
        <v>167</v>
      </c>
      <c r="K6" s="113" t="s">
        <v>894</v>
      </c>
      <c r="L6" s="113"/>
      <c r="M6" s="116">
        <v>71500</v>
      </c>
      <c r="N6" s="175"/>
      <c r="O6" s="114">
        <f t="shared" si="0"/>
        <v>185306.99</v>
      </c>
    </row>
    <row r="7" spans="1:16" ht="22.05" hidden="1" customHeight="1" x14ac:dyDescent="0.2">
      <c r="A7" s="26">
        <v>45660</v>
      </c>
      <c r="B7" s="20" t="s">
        <v>36</v>
      </c>
      <c r="C7" s="112">
        <v>61943021</v>
      </c>
      <c r="D7" s="113"/>
      <c r="E7" s="113" t="s">
        <v>856</v>
      </c>
      <c r="F7" s="22" t="s">
        <v>99</v>
      </c>
      <c r="G7" s="41"/>
      <c r="H7" s="21" t="s">
        <v>22</v>
      </c>
      <c r="I7" s="21" t="s">
        <v>56</v>
      </c>
      <c r="J7" s="171" t="s">
        <v>116</v>
      </c>
      <c r="K7" s="113" t="s">
        <v>895</v>
      </c>
      <c r="L7" s="113"/>
      <c r="M7" s="116"/>
      <c r="N7" s="175">
        <v>44844</v>
      </c>
      <c r="O7" s="114">
        <f t="shared" si="0"/>
        <v>140462.99</v>
      </c>
    </row>
    <row r="8" spans="1:16" ht="22.05" hidden="1" customHeight="1" x14ac:dyDescent="0.2">
      <c r="A8" s="26">
        <v>45660</v>
      </c>
      <c r="B8" s="20" t="s">
        <v>36</v>
      </c>
      <c r="C8" s="112">
        <v>8956194331</v>
      </c>
      <c r="D8" s="113"/>
      <c r="E8" s="113" t="s">
        <v>857</v>
      </c>
      <c r="F8" s="22" t="s">
        <v>99</v>
      </c>
      <c r="G8" s="22"/>
      <c r="H8" s="21" t="s">
        <v>22</v>
      </c>
      <c r="I8" s="21" t="s">
        <v>103</v>
      </c>
      <c r="J8" s="171" t="s">
        <v>102</v>
      </c>
      <c r="K8" s="113" t="s">
        <v>896</v>
      </c>
      <c r="L8" s="113"/>
      <c r="M8" s="116"/>
      <c r="N8" s="175">
        <v>19095.080000000002</v>
      </c>
      <c r="O8" s="114">
        <f t="shared" si="0"/>
        <v>121367.90999999999</v>
      </c>
    </row>
    <row r="9" spans="1:16" ht="22.05" hidden="1" customHeight="1" x14ac:dyDescent="0.2">
      <c r="A9" s="26">
        <v>45660</v>
      </c>
      <c r="B9" s="20" t="s">
        <v>36</v>
      </c>
      <c r="C9" s="112">
        <v>1806194342</v>
      </c>
      <c r="D9" s="113"/>
      <c r="E9" s="113" t="s">
        <v>857</v>
      </c>
      <c r="F9" s="22" t="s">
        <v>99</v>
      </c>
      <c r="G9" s="22"/>
      <c r="H9" s="21" t="s">
        <v>22</v>
      </c>
      <c r="I9" s="21" t="s">
        <v>103</v>
      </c>
      <c r="J9" s="171" t="s">
        <v>102</v>
      </c>
      <c r="K9" s="113" t="s">
        <v>896</v>
      </c>
      <c r="L9" s="113"/>
      <c r="M9" s="116"/>
      <c r="N9" s="175">
        <v>13114</v>
      </c>
      <c r="O9" s="114">
        <f t="shared" si="0"/>
        <v>108253.90999999999</v>
      </c>
    </row>
    <row r="10" spans="1:16" ht="22.05" hidden="1" customHeight="1" x14ac:dyDescent="0.2">
      <c r="A10" s="26">
        <v>45663</v>
      </c>
      <c r="B10" s="20" t="s">
        <v>36</v>
      </c>
      <c r="C10" s="112">
        <v>71377011</v>
      </c>
      <c r="D10" s="112"/>
      <c r="E10" s="112" t="s">
        <v>858</v>
      </c>
      <c r="F10" s="22" t="s">
        <v>99</v>
      </c>
      <c r="G10" s="22"/>
      <c r="H10" s="23" t="s">
        <v>22</v>
      </c>
      <c r="I10" s="21" t="s">
        <v>81</v>
      </c>
      <c r="J10" s="171" t="s">
        <v>280</v>
      </c>
      <c r="K10" s="112" t="s">
        <v>897</v>
      </c>
      <c r="L10" s="112"/>
      <c r="M10" s="116"/>
      <c r="N10" s="175">
        <v>100132.5</v>
      </c>
      <c r="O10" s="114">
        <f t="shared" si="0"/>
        <v>8121.4099999999889</v>
      </c>
    </row>
    <row r="11" spans="1:16" ht="22.05" hidden="1" customHeight="1" x14ac:dyDescent="0.2">
      <c r="A11" s="26">
        <v>45663</v>
      </c>
      <c r="B11" s="20" t="s">
        <v>36</v>
      </c>
      <c r="C11" s="112">
        <v>7307137720</v>
      </c>
      <c r="D11" s="112"/>
      <c r="E11" s="112" t="s">
        <v>577</v>
      </c>
      <c r="F11" s="22" t="s">
        <v>99</v>
      </c>
      <c r="G11" s="22"/>
      <c r="H11" s="23" t="s">
        <v>22</v>
      </c>
      <c r="I11" s="21" t="s">
        <v>81</v>
      </c>
      <c r="J11" s="171" t="s">
        <v>171</v>
      </c>
      <c r="K11" s="112" t="s">
        <v>621</v>
      </c>
      <c r="L11" s="112"/>
      <c r="M11" s="116"/>
      <c r="N11" s="175">
        <v>8000</v>
      </c>
      <c r="O11" s="114">
        <f t="shared" si="0"/>
        <v>121.40999999998894</v>
      </c>
    </row>
    <row r="12" spans="1:16" ht="22.05" hidden="1" customHeight="1" x14ac:dyDescent="0.2">
      <c r="A12" s="26">
        <v>45663</v>
      </c>
      <c r="B12" s="20" t="s">
        <v>36</v>
      </c>
      <c r="C12" s="112">
        <v>450684</v>
      </c>
      <c r="D12" s="112"/>
      <c r="E12" s="112" t="s">
        <v>855</v>
      </c>
      <c r="F12" s="22" t="s">
        <v>99</v>
      </c>
      <c r="G12" s="22"/>
      <c r="H12" s="21" t="s">
        <v>21</v>
      </c>
      <c r="I12" s="21" t="s">
        <v>81</v>
      </c>
      <c r="J12" s="171" t="s">
        <v>167</v>
      </c>
      <c r="K12" s="112" t="s">
        <v>894</v>
      </c>
      <c r="L12" s="112"/>
      <c r="M12" s="118">
        <v>21500</v>
      </c>
      <c r="N12" s="176"/>
      <c r="O12" s="114">
        <f t="shared" si="0"/>
        <v>21621.409999999989</v>
      </c>
    </row>
    <row r="13" spans="1:16" ht="22.05" hidden="1" customHeight="1" x14ac:dyDescent="0.2">
      <c r="A13" s="26">
        <v>45663</v>
      </c>
      <c r="B13" s="20" t="s">
        <v>36</v>
      </c>
      <c r="C13" s="112">
        <v>26979011</v>
      </c>
      <c r="D13" s="112"/>
      <c r="E13" s="112" t="s">
        <v>859</v>
      </c>
      <c r="F13" s="22" t="s">
        <v>99</v>
      </c>
      <c r="G13" s="22"/>
      <c r="H13" s="23" t="s">
        <v>22</v>
      </c>
      <c r="I13" s="21" t="s">
        <v>103</v>
      </c>
      <c r="J13" s="171" t="s">
        <v>93</v>
      </c>
      <c r="K13" s="112" t="s">
        <v>898</v>
      </c>
      <c r="L13" s="112"/>
      <c r="M13" s="116"/>
      <c r="N13" s="175">
        <v>20331.93</v>
      </c>
      <c r="O13" s="114">
        <f t="shared" si="0"/>
        <v>1289.4799999999886</v>
      </c>
    </row>
    <row r="14" spans="1:16" ht="22.05" hidden="1" customHeight="1" x14ac:dyDescent="0.2">
      <c r="A14" s="26">
        <v>45663</v>
      </c>
      <c r="B14" s="20" t="s">
        <v>36</v>
      </c>
      <c r="C14" s="112"/>
      <c r="D14" s="113"/>
      <c r="E14" s="112" t="s">
        <v>1547</v>
      </c>
      <c r="F14" s="22" t="s">
        <v>77</v>
      </c>
      <c r="G14" s="22"/>
      <c r="H14" s="21" t="s">
        <v>22</v>
      </c>
      <c r="I14" s="21" t="s">
        <v>57</v>
      </c>
      <c r="J14" s="171" t="s">
        <v>85</v>
      </c>
      <c r="K14" s="112" t="s">
        <v>893</v>
      </c>
      <c r="L14" s="112"/>
      <c r="M14" s="116"/>
      <c r="N14" s="175">
        <v>660</v>
      </c>
      <c r="O14" s="114">
        <f t="shared" si="0"/>
        <v>629.47999999998865</v>
      </c>
    </row>
    <row r="15" spans="1:16" ht="22.05" hidden="1" customHeight="1" x14ac:dyDescent="0.2">
      <c r="A15" s="26">
        <v>45663</v>
      </c>
      <c r="B15" s="20" t="s">
        <v>36</v>
      </c>
      <c r="C15" s="112"/>
      <c r="D15" s="113"/>
      <c r="E15" s="112" t="s">
        <v>1547</v>
      </c>
      <c r="F15" s="22" t="s">
        <v>77</v>
      </c>
      <c r="G15" s="22"/>
      <c r="H15" s="21" t="s">
        <v>22</v>
      </c>
      <c r="I15" s="21" t="s">
        <v>57</v>
      </c>
      <c r="J15" s="171" t="s">
        <v>85</v>
      </c>
      <c r="K15" s="112" t="s">
        <v>893</v>
      </c>
      <c r="L15" s="112"/>
      <c r="M15" s="116"/>
      <c r="N15" s="175">
        <v>170</v>
      </c>
      <c r="O15" s="114">
        <f t="shared" si="0"/>
        <v>459.47999999998865</v>
      </c>
    </row>
    <row r="16" spans="1:16" ht="22.05" hidden="1" customHeight="1" x14ac:dyDescent="0.2">
      <c r="A16" s="26">
        <v>45663</v>
      </c>
      <c r="B16" s="20" t="s">
        <v>36</v>
      </c>
      <c r="C16" s="112"/>
      <c r="D16" s="113"/>
      <c r="E16" s="112" t="s">
        <v>609</v>
      </c>
      <c r="F16" s="22" t="s">
        <v>77</v>
      </c>
      <c r="G16" s="22"/>
      <c r="H16" s="21" t="s">
        <v>22</v>
      </c>
      <c r="I16" s="21" t="s">
        <v>57</v>
      </c>
      <c r="J16" s="171" t="s">
        <v>85</v>
      </c>
      <c r="K16" s="112" t="s">
        <v>893</v>
      </c>
      <c r="L16" s="112"/>
      <c r="M16" s="116"/>
      <c r="N16" s="175">
        <v>132.80000000000001</v>
      </c>
      <c r="O16" s="114">
        <f t="shared" si="0"/>
        <v>326.67999999998864</v>
      </c>
    </row>
    <row r="17" spans="1:15" ht="22.05" hidden="1" customHeight="1" x14ac:dyDescent="0.2">
      <c r="A17" s="26">
        <v>45664</v>
      </c>
      <c r="B17" s="20" t="s">
        <v>36</v>
      </c>
      <c r="C17" s="112">
        <v>76247017</v>
      </c>
      <c r="D17" s="113"/>
      <c r="E17" s="112" t="s">
        <v>860</v>
      </c>
      <c r="F17" s="22" t="s">
        <v>99</v>
      </c>
      <c r="G17" s="22"/>
      <c r="H17" s="21" t="s">
        <v>22</v>
      </c>
      <c r="I17" s="21" t="s">
        <v>103</v>
      </c>
      <c r="J17" s="171" t="s">
        <v>98</v>
      </c>
      <c r="K17" s="112" t="s">
        <v>899</v>
      </c>
      <c r="L17" s="112"/>
      <c r="M17" s="116"/>
      <c r="N17" s="175">
        <v>58</v>
      </c>
      <c r="O17" s="114">
        <f t="shared" si="0"/>
        <v>268.67999999998864</v>
      </c>
    </row>
    <row r="18" spans="1:15" ht="22.05" hidden="1" customHeight="1" x14ac:dyDescent="0.2">
      <c r="A18" s="26">
        <v>45664</v>
      </c>
      <c r="B18" s="20" t="s">
        <v>36</v>
      </c>
      <c r="C18" s="112">
        <v>202737</v>
      </c>
      <c r="D18" s="113"/>
      <c r="E18" s="112" t="s">
        <v>855</v>
      </c>
      <c r="F18" s="22" t="s">
        <v>99</v>
      </c>
      <c r="G18" s="22"/>
      <c r="H18" s="21" t="s">
        <v>21</v>
      </c>
      <c r="I18" s="21" t="s">
        <v>81</v>
      </c>
      <c r="J18" s="171" t="s">
        <v>167</v>
      </c>
      <c r="K18" s="112" t="s">
        <v>894</v>
      </c>
      <c r="L18" s="112"/>
      <c r="M18" s="116">
        <v>10000</v>
      </c>
      <c r="N18" s="175"/>
      <c r="O18" s="114">
        <f t="shared" si="0"/>
        <v>10268.679999999989</v>
      </c>
    </row>
    <row r="19" spans="1:15" ht="22.05" hidden="1" customHeight="1" x14ac:dyDescent="0.2">
      <c r="A19" s="26">
        <v>45664</v>
      </c>
      <c r="B19" s="20" t="s">
        <v>36</v>
      </c>
      <c r="C19" s="112">
        <v>80693012</v>
      </c>
      <c r="D19" s="112"/>
      <c r="E19" s="112" t="s">
        <v>861</v>
      </c>
      <c r="F19" s="22" t="s">
        <v>99</v>
      </c>
      <c r="G19" s="22"/>
      <c r="H19" s="21" t="s">
        <v>22</v>
      </c>
      <c r="I19" s="21" t="s">
        <v>103</v>
      </c>
      <c r="J19" s="171" t="s">
        <v>93</v>
      </c>
      <c r="K19" s="112" t="s">
        <v>900</v>
      </c>
      <c r="L19" s="112"/>
      <c r="M19" s="116"/>
      <c r="N19" s="175">
        <v>9787.16</v>
      </c>
      <c r="O19" s="114">
        <f t="shared" si="0"/>
        <v>481.51999999998952</v>
      </c>
    </row>
    <row r="20" spans="1:15" ht="22.05" hidden="1" customHeight="1" x14ac:dyDescent="0.2">
      <c r="A20" s="26">
        <v>45667</v>
      </c>
      <c r="B20" s="20" t="s">
        <v>36</v>
      </c>
      <c r="C20" s="112">
        <v>411411</v>
      </c>
      <c r="D20" s="112"/>
      <c r="E20" s="112" t="s">
        <v>855</v>
      </c>
      <c r="F20" s="22" t="s">
        <v>99</v>
      </c>
      <c r="G20" s="22"/>
      <c r="H20" s="21" t="s">
        <v>21</v>
      </c>
      <c r="I20" s="21" t="s">
        <v>81</v>
      </c>
      <c r="J20" s="171" t="s">
        <v>167</v>
      </c>
      <c r="K20" s="112" t="s">
        <v>894</v>
      </c>
      <c r="L20" s="112"/>
      <c r="M20" s="116">
        <v>8000</v>
      </c>
      <c r="N20" s="175"/>
      <c r="O20" s="114">
        <f t="shared" si="0"/>
        <v>8481.5199999999895</v>
      </c>
    </row>
    <row r="21" spans="1:15" ht="22.05" hidden="1" customHeight="1" x14ac:dyDescent="0.2">
      <c r="A21" s="26">
        <v>45667</v>
      </c>
      <c r="B21" s="20" t="s">
        <v>36</v>
      </c>
      <c r="C21" s="112">
        <v>7720508816</v>
      </c>
      <c r="D21" s="112"/>
      <c r="E21" s="112" t="s">
        <v>862</v>
      </c>
      <c r="F21" s="22" t="s">
        <v>99</v>
      </c>
      <c r="G21" s="22"/>
      <c r="H21" s="23" t="s">
        <v>22</v>
      </c>
      <c r="I21" s="21" t="s">
        <v>103</v>
      </c>
      <c r="J21" s="171" t="s">
        <v>92</v>
      </c>
      <c r="K21" s="112" t="s">
        <v>901</v>
      </c>
      <c r="L21" s="112"/>
      <c r="M21" s="116"/>
      <c r="N21" s="175">
        <v>7700</v>
      </c>
      <c r="O21" s="114">
        <f t="shared" si="0"/>
        <v>781.51999999998952</v>
      </c>
    </row>
    <row r="22" spans="1:15" ht="22.05" hidden="1" customHeight="1" x14ac:dyDescent="0.2">
      <c r="A22" s="26">
        <v>45667</v>
      </c>
      <c r="B22" s="20" t="s">
        <v>36</v>
      </c>
      <c r="C22" s="112">
        <v>556162</v>
      </c>
      <c r="D22" s="112"/>
      <c r="E22" s="112" t="s">
        <v>855</v>
      </c>
      <c r="F22" s="22" t="s">
        <v>99</v>
      </c>
      <c r="G22" s="22"/>
      <c r="H22" s="21" t="s">
        <v>21</v>
      </c>
      <c r="I22" s="21" t="s">
        <v>81</v>
      </c>
      <c r="J22" s="171" t="s">
        <v>167</v>
      </c>
      <c r="K22" s="112" t="s">
        <v>894</v>
      </c>
      <c r="L22" s="112"/>
      <c r="M22" s="116">
        <v>35000</v>
      </c>
      <c r="N22" s="175"/>
      <c r="O22" s="114">
        <f t="shared" si="0"/>
        <v>35781.51999999999</v>
      </c>
    </row>
    <row r="23" spans="1:15" ht="22.05" hidden="1" customHeight="1" x14ac:dyDescent="0.2">
      <c r="A23" s="26">
        <v>45667</v>
      </c>
      <c r="B23" s="20" t="s">
        <v>36</v>
      </c>
      <c r="C23" s="112">
        <v>70925011</v>
      </c>
      <c r="D23" s="112"/>
      <c r="E23" s="112" t="s">
        <v>863</v>
      </c>
      <c r="F23" s="22" t="s">
        <v>99</v>
      </c>
      <c r="G23" s="22"/>
      <c r="H23" s="23" t="s">
        <v>22</v>
      </c>
      <c r="I23" s="21" t="s">
        <v>103</v>
      </c>
      <c r="J23" s="171" t="s">
        <v>93</v>
      </c>
      <c r="K23" s="112" t="s">
        <v>902</v>
      </c>
      <c r="L23" s="112"/>
      <c r="M23" s="116"/>
      <c r="N23" s="175">
        <v>31090</v>
      </c>
      <c r="O23" s="114">
        <f t="shared" si="0"/>
        <v>4691.5199999999895</v>
      </c>
    </row>
    <row r="24" spans="1:15" ht="22.05" hidden="1" customHeight="1" x14ac:dyDescent="0.2">
      <c r="A24" s="26">
        <v>45667</v>
      </c>
      <c r="B24" s="20" t="s">
        <v>36</v>
      </c>
      <c r="C24" s="112">
        <v>70925018</v>
      </c>
      <c r="D24" s="112"/>
      <c r="E24" s="112" t="s">
        <v>864</v>
      </c>
      <c r="F24" s="22" t="s">
        <v>99</v>
      </c>
      <c r="G24" s="22"/>
      <c r="H24" s="23" t="s">
        <v>22</v>
      </c>
      <c r="I24" s="21" t="s">
        <v>103</v>
      </c>
      <c r="J24" s="171" t="s">
        <v>93</v>
      </c>
      <c r="K24" s="112" t="s">
        <v>900</v>
      </c>
      <c r="L24" s="112"/>
      <c r="M24" s="116"/>
      <c r="N24" s="175">
        <v>4086</v>
      </c>
      <c r="O24" s="114">
        <f t="shared" si="0"/>
        <v>605.51999999998952</v>
      </c>
    </row>
    <row r="25" spans="1:15" ht="22.05" hidden="1" customHeight="1" x14ac:dyDescent="0.2">
      <c r="A25" s="26">
        <v>45668</v>
      </c>
      <c r="B25" s="20" t="s">
        <v>36</v>
      </c>
      <c r="C25" s="112">
        <v>151063</v>
      </c>
      <c r="D25" s="112"/>
      <c r="E25" s="112" t="s">
        <v>855</v>
      </c>
      <c r="F25" s="22" t="s">
        <v>99</v>
      </c>
      <c r="G25" s="22"/>
      <c r="H25" s="23" t="s">
        <v>21</v>
      </c>
      <c r="I25" s="21" t="s">
        <v>81</v>
      </c>
      <c r="J25" s="171" t="s">
        <v>167</v>
      </c>
      <c r="K25" s="112" t="s">
        <v>894</v>
      </c>
      <c r="L25" s="112"/>
      <c r="M25" s="116">
        <v>200500</v>
      </c>
      <c r="N25" s="175"/>
      <c r="O25" s="114">
        <f t="shared" si="0"/>
        <v>201105.52</v>
      </c>
    </row>
    <row r="26" spans="1:15" ht="22.05" hidden="1" customHeight="1" x14ac:dyDescent="0.2">
      <c r="A26" s="26">
        <v>45668</v>
      </c>
      <c r="B26" s="20" t="s">
        <v>36</v>
      </c>
      <c r="C26" s="112">
        <v>83765012</v>
      </c>
      <c r="D26" s="112" t="s">
        <v>865</v>
      </c>
      <c r="E26" s="112" t="s">
        <v>94</v>
      </c>
      <c r="F26" s="22" t="s">
        <v>99</v>
      </c>
      <c r="G26" s="22"/>
      <c r="H26" s="23" t="s">
        <v>22</v>
      </c>
      <c r="I26" s="21" t="s">
        <v>103</v>
      </c>
      <c r="J26" s="171" t="s">
        <v>94</v>
      </c>
      <c r="K26" s="112" t="s">
        <v>903</v>
      </c>
      <c r="L26" s="112"/>
      <c r="M26" s="116"/>
      <c r="N26" s="175">
        <v>196099.57</v>
      </c>
      <c r="O26" s="114">
        <f t="shared" si="0"/>
        <v>5005.9499999999825</v>
      </c>
    </row>
    <row r="27" spans="1:15" ht="22.05" hidden="1" customHeight="1" x14ac:dyDescent="0.2">
      <c r="A27" s="26">
        <v>45668</v>
      </c>
      <c r="B27" s="20" t="s">
        <v>36</v>
      </c>
      <c r="C27" s="112">
        <v>654941313</v>
      </c>
      <c r="D27" s="112" t="s">
        <v>866</v>
      </c>
      <c r="E27" s="112" t="s">
        <v>867</v>
      </c>
      <c r="F27" s="22" t="s">
        <v>99</v>
      </c>
      <c r="G27" s="22"/>
      <c r="H27" s="23" t="s">
        <v>22</v>
      </c>
      <c r="I27" s="21" t="s">
        <v>103</v>
      </c>
      <c r="J27" s="171" t="s">
        <v>93</v>
      </c>
      <c r="K27" s="112" t="s">
        <v>904</v>
      </c>
      <c r="L27" s="112"/>
      <c r="M27" s="116"/>
      <c r="N27" s="175">
        <v>1600</v>
      </c>
      <c r="O27" s="114">
        <f t="shared" si="0"/>
        <v>3405.9499999999825</v>
      </c>
    </row>
    <row r="28" spans="1:15" ht="22.05" hidden="1" customHeight="1" x14ac:dyDescent="0.2">
      <c r="A28" s="26">
        <v>45670</v>
      </c>
      <c r="B28" s="20" t="s">
        <v>36</v>
      </c>
      <c r="C28" s="112"/>
      <c r="D28" s="112"/>
      <c r="E28" s="112" t="s">
        <v>29</v>
      </c>
      <c r="F28" s="22" t="s">
        <v>99</v>
      </c>
      <c r="G28" s="22"/>
      <c r="H28" s="23" t="s">
        <v>21</v>
      </c>
      <c r="I28" s="21" t="s">
        <v>29</v>
      </c>
      <c r="J28" s="171" t="s">
        <v>209</v>
      </c>
      <c r="K28" s="112" t="s">
        <v>846</v>
      </c>
      <c r="L28" s="112" t="s">
        <v>1620</v>
      </c>
      <c r="M28" s="116">
        <v>13000</v>
      </c>
      <c r="N28" s="175"/>
      <c r="O28" s="114">
        <f t="shared" si="0"/>
        <v>16405.949999999983</v>
      </c>
    </row>
    <row r="29" spans="1:15" ht="22.05" hidden="1" customHeight="1" x14ac:dyDescent="0.2">
      <c r="A29" s="26">
        <v>45670</v>
      </c>
      <c r="B29" s="20" t="s">
        <v>36</v>
      </c>
      <c r="C29" s="112"/>
      <c r="D29" s="113"/>
      <c r="E29" s="113" t="s">
        <v>868</v>
      </c>
      <c r="F29" s="22" t="s">
        <v>78</v>
      </c>
      <c r="G29" s="22">
        <v>344</v>
      </c>
      <c r="H29" s="21" t="s">
        <v>22</v>
      </c>
      <c r="I29" s="21" t="s">
        <v>81</v>
      </c>
      <c r="J29" s="171" t="s">
        <v>33</v>
      </c>
      <c r="K29" s="113" t="s">
        <v>621</v>
      </c>
      <c r="L29" s="113"/>
      <c r="M29" s="114"/>
      <c r="N29" s="120">
        <v>15000</v>
      </c>
      <c r="O29" s="114">
        <f t="shared" si="0"/>
        <v>1405.9499999999825</v>
      </c>
    </row>
    <row r="30" spans="1:15" ht="22.05" hidden="1" customHeight="1" x14ac:dyDescent="0.2">
      <c r="A30" s="26">
        <v>45673</v>
      </c>
      <c r="B30" s="20" t="s">
        <v>36</v>
      </c>
      <c r="C30" s="112">
        <v>9873746914</v>
      </c>
      <c r="D30" s="112"/>
      <c r="E30" s="112" t="s">
        <v>577</v>
      </c>
      <c r="F30" s="22" t="s">
        <v>99</v>
      </c>
      <c r="G30" s="22"/>
      <c r="H30" s="23" t="s">
        <v>22</v>
      </c>
      <c r="I30" s="21" t="s">
        <v>81</v>
      </c>
      <c r="J30" s="171" t="s">
        <v>171</v>
      </c>
      <c r="K30" s="112" t="s">
        <v>621</v>
      </c>
      <c r="L30" s="112"/>
      <c r="M30" s="116"/>
      <c r="N30" s="175">
        <v>1400</v>
      </c>
      <c r="O30" s="114">
        <f t="shared" si="0"/>
        <v>5.9499999999825377</v>
      </c>
    </row>
    <row r="31" spans="1:15" ht="22.05" hidden="1" customHeight="1" x14ac:dyDescent="0.2">
      <c r="A31" s="26">
        <v>45674</v>
      </c>
      <c r="B31" s="20" t="s">
        <v>36</v>
      </c>
      <c r="C31" s="112"/>
      <c r="D31" s="112"/>
      <c r="E31" s="112" t="s">
        <v>569</v>
      </c>
      <c r="F31" s="22" t="s">
        <v>79</v>
      </c>
      <c r="G31" s="22"/>
      <c r="H31" s="21" t="s">
        <v>21</v>
      </c>
      <c r="I31" s="21" t="s">
        <v>28</v>
      </c>
      <c r="J31" s="171" t="s">
        <v>30</v>
      </c>
      <c r="K31" s="112" t="s">
        <v>905</v>
      </c>
      <c r="L31" s="112"/>
      <c r="M31" s="116">
        <v>99000</v>
      </c>
      <c r="N31" s="175"/>
      <c r="O31" s="114">
        <f t="shared" si="0"/>
        <v>99005.949999999983</v>
      </c>
    </row>
    <row r="32" spans="1:15" ht="22.05" hidden="1" customHeight="1" x14ac:dyDescent="0.2">
      <c r="A32" s="26">
        <v>45674</v>
      </c>
      <c r="B32" s="20" t="s">
        <v>36</v>
      </c>
      <c r="C32" s="112"/>
      <c r="D32" s="112"/>
      <c r="E32" s="112" t="s">
        <v>569</v>
      </c>
      <c r="F32" s="22" t="s">
        <v>79</v>
      </c>
      <c r="G32" s="22"/>
      <c r="H32" s="21" t="s">
        <v>21</v>
      </c>
      <c r="I32" s="21" t="s">
        <v>28</v>
      </c>
      <c r="J32" s="171" t="s">
        <v>30</v>
      </c>
      <c r="K32" s="112" t="s">
        <v>905</v>
      </c>
      <c r="L32" s="112"/>
      <c r="M32" s="116">
        <v>99000</v>
      </c>
      <c r="N32" s="175"/>
      <c r="O32" s="114">
        <f t="shared" si="0"/>
        <v>198005.94999999998</v>
      </c>
    </row>
    <row r="33" spans="1:15" ht="22.05" hidden="1" customHeight="1" x14ac:dyDescent="0.2">
      <c r="A33" s="26">
        <v>45674</v>
      </c>
      <c r="B33" s="20" t="s">
        <v>36</v>
      </c>
      <c r="C33" s="112"/>
      <c r="D33" s="112"/>
      <c r="E33" s="112" t="s">
        <v>569</v>
      </c>
      <c r="F33" s="22" t="s">
        <v>79</v>
      </c>
      <c r="G33" s="22"/>
      <c r="H33" s="21" t="s">
        <v>21</v>
      </c>
      <c r="I33" s="21" t="s">
        <v>28</v>
      </c>
      <c r="J33" s="171" t="s">
        <v>30</v>
      </c>
      <c r="K33" s="112" t="s">
        <v>905</v>
      </c>
      <c r="L33" s="112"/>
      <c r="M33" s="116">
        <v>99000</v>
      </c>
      <c r="N33" s="175"/>
      <c r="O33" s="114">
        <f t="shared" si="0"/>
        <v>297005.94999999995</v>
      </c>
    </row>
    <row r="34" spans="1:15" ht="22.05" hidden="1" customHeight="1" x14ac:dyDescent="0.2">
      <c r="A34" s="26">
        <v>45674</v>
      </c>
      <c r="B34" s="20" t="s">
        <v>36</v>
      </c>
      <c r="C34" s="112"/>
      <c r="D34" s="112"/>
      <c r="E34" s="112" t="s">
        <v>569</v>
      </c>
      <c r="F34" s="22" t="s">
        <v>79</v>
      </c>
      <c r="G34" s="22"/>
      <c r="H34" s="21" t="s">
        <v>21</v>
      </c>
      <c r="I34" s="21" t="s">
        <v>28</v>
      </c>
      <c r="J34" s="171" t="s">
        <v>30</v>
      </c>
      <c r="K34" s="112" t="s">
        <v>905</v>
      </c>
      <c r="L34" s="112"/>
      <c r="M34" s="116">
        <v>99000</v>
      </c>
      <c r="N34" s="175"/>
      <c r="O34" s="114">
        <f t="shared" si="0"/>
        <v>396005.94999999995</v>
      </c>
    </row>
    <row r="35" spans="1:15" ht="22.05" hidden="1" customHeight="1" x14ac:dyDescent="0.2">
      <c r="A35" s="26">
        <v>45674</v>
      </c>
      <c r="B35" s="20" t="s">
        <v>36</v>
      </c>
      <c r="C35" s="112"/>
      <c r="D35" s="113"/>
      <c r="E35" s="112" t="s">
        <v>569</v>
      </c>
      <c r="F35" s="22" t="s">
        <v>79</v>
      </c>
      <c r="G35" s="22"/>
      <c r="H35" s="21" t="s">
        <v>21</v>
      </c>
      <c r="I35" s="21" t="s">
        <v>28</v>
      </c>
      <c r="J35" s="171" t="s">
        <v>30</v>
      </c>
      <c r="K35" s="112" t="s">
        <v>905</v>
      </c>
      <c r="L35" s="112"/>
      <c r="M35" s="116">
        <v>99000</v>
      </c>
      <c r="N35" s="175"/>
      <c r="O35" s="114">
        <f t="shared" si="0"/>
        <v>495005.94999999995</v>
      </c>
    </row>
    <row r="36" spans="1:15" ht="22.05" hidden="1" customHeight="1" x14ac:dyDescent="0.2">
      <c r="A36" s="26">
        <v>45674</v>
      </c>
      <c r="B36" s="20" t="s">
        <v>36</v>
      </c>
      <c r="C36" s="112"/>
      <c r="D36" s="112"/>
      <c r="E36" s="112" t="s">
        <v>569</v>
      </c>
      <c r="F36" s="22" t="s">
        <v>79</v>
      </c>
      <c r="G36" s="22"/>
      <c r="H36" s="21" t="s">
        <v>21</v>
      </c>
      <c r="I36" s="21" t="s">
        <v>28</v>
      </c>
      <c r="J36" s="171" t="s">
        <v>30</v>
      </c>
      <c r="K36" s="112" t="s">
        <v>905</v>
      </c>
      <c r="L36" s="112"/>
      <c r="M36" s="116">
        <v>99000</v>
      </c>
      <c r="N36" s="175"/>
      <c r="O36" s="114">
        <f t="shared" si="0"/>
        <v>594005.94999999995</v>
      </c>
    </row>
    <row r="37" spans="1:15" ht="22.05" hidden="1" customHeight="1" x14ac:dyDescent="0.2">
      <c r="A37" s="26">
        <v>45674</v>
      </c>
      <c r="B37" s="20" t="s">
        <v>36</v>
      </c>
      <c r="C37" s="112"/>
      <c r="D37" s="112"/>
      <c r="E37" s="112" t="s">
        <v>569</v>
      </c>
      <c r="F37" s="22" t="s">
        <v>79</v>
      </c>
      <c r="G37" s="22"/>
      <c r="H37" s="21" t="s">
        <v>21</v>
      </c>
      <c r="I37" s="21" t="s">
        <v>28</v>
      </c>
      <c r="J37" s="171" t="s">
        <v>30</v>
      </c>
      <c r="K37" s="112" t="s">
        <v>905</v>
      </c>
      <c r="L37" s="112"/>
      <c r="M37" s="116">
        <v>99000</v>
      </c>
      <c r="N37" s="175"/>
      <c r="O37" s="114">
        <f t="shared" si="0"/>
        <v>693005.95</v>
      </c>
    </row>
    <row r="38" spans="1:15" ht="22.05" hidden="1" customHeight="1" x14ac:dyDescent="0.2">
      <c r="A38" s="26">
        <v>45674</v>
      </c>
      <c r="B38" s="20" t="s">
        <v>36</v>
      </c>
      <c r="C38" s="112"/>
      <c r="D38" s="112"/>
      <c r="E38" s="112" t="s">
        <v>569</v>
      </c>
      <c r="F38" s="22" t="s">
        <v>79</v>
      </c>
      <c r="G38" s="22"/>
      <c r="H38" s="21" t="s">
        <v>21</v>
      </c>
      <c r="I38" s="21" t="s">
        <v>28</v>
      </c>
      <c r="J38" s="171" t="s">
        <v>30</v>
      </c>
      <c r="K38" s="112" t="s">
        <v>905</v>
      </c>
      <c r="L38" s="112"/>
      <c r="M38" s="116">
        <v>99000</v>
      </c>
      <c r="N38" s="175"/>
      <c r="O38" s="114">
        <f t="shared" si="0"/>
        <v>792005.95</v>
      </c>
    </row>
    <row r="39" spans="1:15" ht="22.05" hidden="1" customHeight="1" x14ac:dyDescent="0.2">
      <c r="A39" s="26">
        <v>45674</v>
      </c>
      <c r="B39" s="20" t="s">
        <v>36</v>
      </c>
      <c r="C39" s="112"/>
      <c r="D39" s="113"/>
      <c r="E39" s="113" t="s">
        <v>569</v>
      </c>
      <c r="F39" s="22" t="s">
        <v>79</v>
      </c>
      <c r="G39" s="22"/>
      <c r="H39" s="21" t="s">
        <v>21</v>
      </c>
      <c r="I39" s="21" t="s">
        <v>28</v>
      </c>
      <c r="J39" s="171" t="s">
        <v>30</v>
      </c>
      <c r="K39" s="113" t="s">
        <v>905</v>
      </c>
      <c r="L39" s="113"/>
      <c r="M39" s="261">
        <v>99000</v>
      </c>
      <c r="N39" s="120"/>
      <c r="O39" s="114">
        <f t="shared" si="0"/>
        <v>891005.95</v>
      </c>
    </row>
    <row r="40" spans="1:15" ht="22.05" hidden="1" customHeight="1" x14ac:dyDescent="0.2">
      <c r="A40" s="26">
        <v>45674</v>
      </c>
      <c r="B40" s="20" t="s">
        <v>36</v>
      </c>
      <c r="C40" s="112"/>
      <c r="D40" s="112"/>
      <c r="E40" s="112" t="s">
        <v>569</v>
      </c>
      <c r="F40" s="22" t="s">
        <v>79</v>
      </c>
      <c r="G40" s="22"/>
      <c r="H40" s="21" t="s">
        <v>21</v>
      </c>
      <c r="I40" s="21" t="s">
        <v>28</v>
      </c>
      <c r="J40" s="171" t="s">
        <v>30</v>
      </c>
      <c r="K40" s="112" t="s">
        <v>905</v>
      </c>
      <c r="L40" s="112"/>
      <c r="M40" s="116">
        <v>99000</v>
      </c>
      <c r="N40" s="175"/>
      <c r="O40" s="114">
        <f t="shared" si="0"/>
        <v>990005.95</v>
      </c>
    </row>
    <row r="41" spans="1:15" ht="22.05" hidden="1" customHeight="1" x14ac:dyDescent="0.2">
      <c r="A41" s="26">
        <v>45674</v>
      </c>
      <c r="B41" s="20" t="s">
        <v>36</v>
      </c>
      <c r="C41" s="112"/>
      <c r="D41" s="112"/>
      <c r="E41" s="112" t="s">
        <v>569</v>
      </c>
      <c r="F41" s="22" t="s">
        <v>79</v>
      </c>
      <c r="G41" s="22"/>
      <c r="H41" s="21" t="s">
        <v>21</v>
      </c>
      <c r="I41" s="21" t="s">
        <v>28</v>
      </c>
      <c r="J41" s="171" t="s">
        <v>30</v>
      </c>
      <c r="K41" s="112" t="s">
        <v>905</v>
      </c>
      <c r="L41" s="112"/>
      <c r="M41" s="116">
        <v>10000</v>
      </c>
      <c r="N41" s="175"/>
      <c r="O41" s="114">
        <f t="shared" si="0"/>
        <v>1000005.95</v>
      </c>
    </row>
    <row r="42" spans="1:15" ht="22.05" hidden="1" customHeight="1" x14ac:dyDescent="0.2">
      <c r="A42" s="26">
        <v>45674</v>
      </c>
      <c r="B42" s="20" t="s">
        <v>36</v>
      </c>
      <c r="C42" s="112">
        <v>438964214</v>
      </c>
      <c r="D42" s="112"/>
      <c r="E42" s="112" t="s">
        <v>869</v>
      </c>
      <c r="F42" s="22" t="s">
        <v>99</v>
      </c>
      <c r="G42" s="41"/>
      <c r="H42" s="21" t="s">
        <v>22</v>
      </c>
      <c r="I42" s="21" t="s">
        <v>81</v>
      </c>
      <c r="J42" s="171" t="s">
        <v>167</v>
      </c>
      <c r="K42" s="112" t="s">
        <v>894</v>
      </c>
      <c r="L42" s="112"/>
      <c r="M42" s="116"/>
      <c r="N42" s="175">
        <v>150000</v>
      </c>
      <c r="O42" s="114">
        <f t="shared" si="0"/>
        <v>850005.95</v>
      </c>
    </row>
    <row r="43" spans="1:15" ht="22.05" hidden="1" customHeight="1" x14ac:dyDescent="0.2">
      <c r="A43" s="26">
        <v>45674</v>
      </c>
      <c r="B43" s="20" t="s">
        <v>36</v>
      </c>
      <c r="C43" s="112">
        <v>36626014</v>
      </c>
      <c r="D43" s="112"/>
      <c r="E43" s="112" t="s">
        <v>870</v>
      </c>
      <c r="F43" s="22" t="s">
        <v>99</v>
      </c>
      <c r="G43" s="41"/>
      <c r="H43" s="21" t="s">
        <v>22</v>
      </c>
      <c r="I43" s="21" t="s">
        <v>81</v>
      </c>
      <c r="J43" s="171" t="s">
        <v>280</v>
      </c>
      <c r="K43" s="112" t="s">
        <v>897</v>
      </c>
      <c r="L43" s="112"/>
      <c r="M43" s="116"/>
      <c r="N43" s="175">
        <v>350266.25</v>
      </c>
      <c r="O43" s="114">
        <f t="shared" si="0"/>
        <v>499739.69999999995</v>
      </c>
    </row>
    <row r="44" spans="1:15" ht="22.05" hidden="1" customHeight="1" x14ac:dyDescent="0.2">
      <c r="A44" s="26">
        <v>45674</v>
      </c>
      <c r="B44" s="20" t="s">
        <v>36</v>
      </c>
      <c r="C44" s="112">
        <v>78873011</v>
      </c>
      <c r="D44" s="112"/>
      <c r="E44" s="112" t="s">
        <v>871</v>
      </c>
      <c r="F44" s="22" t="s">
        <v>99</v>
      </c>
      <c r="G44" s="41"/>
      <c r="H44" s="23" t="s">
        <v>22</v>
      </c>
      <c r="I44" s="21" t="s">
        <v>81</v>
      </c>
      <c r="J44" s="171" t="s">
        <v>280</v>
      </c>
      <c r="K44" s="112" t="s">
        <v>897</v>
      </c>
      <c r="L44" s="112"/>
      <c r="M44" s="116"/>
      <c r="N44" s="175">
        <v>499714.5</v>
      </c>
      <c r="O44" s="114">
        <f t="shared" si="0"/>
        <v>25.199999999953434</v>
      </c>
    </row>
    <row r="45" spans="1:15" ht="22.05" hidden="1" customHeight="1" x14ac:dyDescent="0.2">
      <c r="A45" s="26">
        <v>45674</v>
      </c>
      <c r="B45" s="20" t="s">
        <v>36</v>
      </c>
      <c r="C45" s="112">
        <v>615328</v>
      </c>
      <c r="D45" s="112"/>
      <c r="E45" s="112" t="s">
        <v>855</v>
      </c>
      <c r="F45" s="22" t="s">
        <v>99</v>
      </c>
      <c r="G45" s="41"/>
      <c r="H45" s="23" t="s">
        <v>21</v>
      </c>
      <c r="I45" s="21" t="s">
        <v>81</v>
      </c>
      <c r="J45" s="171" t="s">
        <v>167</v>
      </c>
      <c r="K45" s="112" t="s">
        <v>894</v>
      </c>
      <c r="L45" s="112"/>
      <c r="M45" s="116">
        <v>15000</v>
      </c>
      <c r="N45" s="175"/>
      <c r="O45" s="114">
        <f t="shared" si="0"/>
        <v>15025.199999999953</v>
      </c>
    </row>
    <row r="46" spans="1:15" ht="22.05" hidden="1" customHeight="1" x14ac:dyDescent="0.2">
      <c r="A46" s="26">
        <v>45674</v>
      </c>
      <c r="B46" s="20" t="s">
        <v>36</v>
      </c>
      <c r="C46" s="112">
        <v>8991122321</v>
      </c>
      <c r="D46" s="112"/>
      <c r="E46" s="112" t="s">
        <v>872</v>
      </c>
      <c r="F46" s="22" t="s">
        <v>99</v>
      </c>
      <c r="G46" s="41"/>
      <c r="H46" s="23" t="s">
        <v>22</v>
      </c>
      <c r="I46" s="21" t="s">
        <v>59</v>
      </c>
      <c r="J46" s="171" t="s">
        <v>59</v>
      </c>
      <c r="K46" s="112" t="s">
        <v>906</v>
      </c>
      <c r="L46" s="112"/>
      <c r="M46" s="116"/>
      <c r="N46" s="175">
        <v>14367</v>
      </c>
      <c r="O46" s="114">
        <f t="shared" si="0"/>
        <v>658.19999999995343</v>
      </c>
    </row>
    <row r="47" spans="1:15" ht="22.05" hidden="1" customHeight="1" x14ac:dyDescent="0.2">
      <c r="A47" s="26">
        <v>45674</v>
      </c>
      <c r="B47" s="20" t="s">
        <v>36</v>
      </c>
      <c r="C47" s="112">
        <v>733960</v>
      </c>
      <c r="D47" s="113"/>
      <c r="E47" s="113" t="s">
        <v>855</v>
      </c>
      <c r="F47" s="22" t="s">
        <v>99</v>
      </c>
      <c r="G47" s="41"/>
      <c r="H47" s="21" t="s">
        <v>21</v>
      </c>
      <c r="I47" s="21" t="s">
        <v>81</v>
      </c>
      <c r="J47" s="171" t="s">
        <v>167</v>
      </c>
      <c r="K47" s="113" t="s">
        <v>894</v>
      </c>
      <c r="L47" s="113"/>
      <c r="M47" s="261">
        <v>30000</v>
      </c>
      <c r="N47" s="120"/>
      <c r="O47" s="114">
        <f t="shared" si="0"/>
        <v>30658.199999999953</v>
      </c>
    </row>
    <row r="48" spans="1:15" ht="22.05" hidden="1" customHeight="1" x14ac:dyDescent="0.2">
      <c r="A48" s="26">
        <v>45674</v>
      </c>
      <c r="B48" s="20" t="s">
        <v>36</v>
      </c>
      <c r="C48" s="112">
        <v>52496011</v>
      </c>
      <c r="D48" s="112"/>
      <c r="E48" s="112" t="s">
        <v>574</v>
      </c>
      <c r="F48" s="22" t="s">
        <v>99</v>
      </c>
      <c r="G48" s="41"/>
      <c r="H48" s="23" t="s">
        <v>22</v>
      </c>
      <c r="I48" s="21" t="s">
        <v>103</v>
      </c>
      <c r="J48" s="171" t="s">
        <v>92</v>
      </c>
      <c r="K48" s="112" t="s">
        <v>907</v>
      </c>
      <c r="L48" s="112"/>
      <c r="M48" s="116"/>
      <c r="N48" s="175">
        <v>30000</v>
      </c>
      <c r="O48" s="114">
        <f t="shared" si="0"/>
        <v>658.19999999995343</v>
      </c>
    </row>
    <row r="49" spans="1:15" ht="22.05" hidden="1" customHeight="1" x14ac:dyDescent="0.2">
      <c r="A49" s="26">
        <v>45678</v>
      </c>
      <c r="B49" s="20" t="s">
        <v>36</v>
      </c>
      <c r="C49" s="112"/>
      <c r="D49" s="112"/>
      <c r="E49" s="112" t="s">
        <v>569</v>
      </c>
      <c r="F49" s="22" t="s">
        <v>79</v>
      </c>
      <c r="G49" s="41"/>
      <c r="H49" s="23" t="s">
        <v>21</v>
      </c>
      <c r="I49" s="21" t="s">
        <v>28</v>
      </c>
      <c r="J49" s="171" t="s">
        <v>30</v>
      </c>
      <c r="K49" s="112" t="s">
        <v>905</v>
      </c>
      <c r="L49" s="112"/>
      <c r="M49" s="116">
        <v>99000</v>
      </c>
      <c r="N49" s="175"/>
      <c r="O49" s="114">
        <f t="shared" si="0"/>
        <v>99658.199999999953</v>
      </c>
    </row>
    <row r="50" spans="1:15" ht="22.05" hidden="1" customHeight="1" x14ac:dyDescent="0.2">
      <c r="A50" s="26">
        <v>45678</v>
      </c>
      <c r="B50" s="20" t="s">
        <v>36</v>
      </c>
      <c r="C50" s="112"/>
      <c r="D50" s="112"/>
      <c r="E50" s="112" t="s">
        <v>569</v>
      </c>
      <c r="F50" s="22" t="s">
        <v>79</v>
      </c>
      <c r="G50" s="41"/>
      <c r="H50" s="23" t="s">
        <v>21</v>
      </c>
      <c r="I50" s="21" t="s">
        <v>28</v>
      </c>
      <c r="J50" s="171" t="s">
        <v>30</v>
      </c>
      <c r="K50" s="112" t="s">
        <v>905</v>
      </c>
      <c r="L50" s="112"/>
      <c r="M50" s="116">
        <v>5000</v>
      </c>
      <c r="N50" s="175"/>
      <c r="O50" s="114">
        <f t="shared" si="0"/>
        <v>104658.19999999995</v>
      </c>
    </row>
    <row r="51" spans="1:15" ht="22.05" hidden="1" customHeight="1" x14ac:dyDescent="0.2">
      <c r="A51" s="26">
        <v>45678</v>
      </c>
      <c r="B51" s="20" t="s">
        <v>36</v>
      </c>
      <c r="C51" s="112"/>
      <c r="D51" s="113"/>
      <c r="E51" s="113" t="s">
        <v>569</v>
      </c>
      <c r="F51" s="22" t="s">
        <v>79</v>
      </c>
      <c r="G51" s="41"/>
      <c r="H51" s="23" t="s">
        <v>21</v>
      </c>
      <c r="I51" s="21" t="s">
        <v>28</v>
      </c>
      <c r="J51" s="171" t="s">
        <v>30</v>
      </c>
      <c r="K51" s="113" t="s">
        <v>905</v>
      </c>
      <c r="L51" s="113"/>
      <c r="M51" s="261">
        <v>99000</v>
      </c>
      <c r="N51" s="120"/>
      <c r="O51" s="114">
        <f t="shared" si="0"/>
        <v>203658.19999999995</v>
      </c>
    </row>
    <row r="52" spans="1:15" ht="22.05" hidden="1" customHeight="1" x14ac:dyDescent="0.2">
      <c r="A52" s="26">
        <v>45678</v>
      </c>
      <c r="B52" s="20" t="s">
        <v>36</v>
      </c>
      <c r="C52" s="112"/>
      <c r="D52" s="112"/>
      <c r="E52" s="112" t="s">
        <v>569</v>
      </c>
      <c r="F52" s="22" t="s">
        <v>79</v>
      </c>
      <c r="G52" s="41"/>
      <c r="H52" s="23" t="s">
        <v>21</v>
      </c>
      <c r="I52" s="21" t="s">
        <v>28</v>
      </c>
      <c r="J52" s="171" t="s">
        <v>30</v>
      </c>
      <c r="K52" s="112" t="s">
        <v>905</v>
      </c>
      <c r="L52" s="112"/>
      <c r="M52" s="116">
        <v>99000</v>
      </c>
      <c r="N52" s="175"/>
      <c r="O52" s="114">
        <f t="shared" si="0"/>
        <v>302658.19999999995</v>
      </c>
    </row>
    <row r="53" spans="1:15" ht="22.05" hidden="1" customHeight="1" x14ac:dyDescent="0.2">
      <c r="A53" s="26">
        <v>45678</v>
      </c>
      <c r="B53" s="20" t="s">
        <v>36</v>
      </c>
      <c r="C53" s="112"/>
      <c r="D53" s="113"/>
      <c r="E53" s="113" t="s">
        <v>569</v>
      </c>
      <c r="F53" s="22" t="s">
        <v>79</v>
      </c>
      <c r="G53" s="41"/>
      <c r="H53" s="23" t="s">
        <v>21</v>
      </c>
      <c r="I53" s="21" t="s">
        <v>28</v>
      </c>
      <c r="J53" s="171" t="s">
        <v>30</v>
      </c>
      <c r="K53" s="113" t="s">
        <v>905</v>
      </c>
      <c r="L53" s="113"/>
      <c r="M53" s="261">
        <v>50000</v>
      </c>
      <c r="N53" s="120"/>
      <c r="O53" s="114">
        <f t="shared" si="0"/>
        <v>352658.19999999995</v>
      </c>
    </row>
    <row r="54" spans="1:15" ht="22.05" hidden="1" customHeight="1" x14ac:dyDescent="0.2">
      <c r="A54" s="26">
        <v>45678</v>
      </c>
      <c r="B54" s="20" t="s">
        <v>36</v>
      </c>
      <c r="C54" s="112"/>
      <c r="D54" s="112"/>
      <c r="E54" s="112" t="s">
        <v>569</v>
      </c>
      <c r="F54" s="22" t="s">
        <v>79</v>
      </c>
      <c r="G54" s="41"/>
      <c r="H54" s="23" t="s">
        <v>21</v>
      </c>
      <c r="I54" s="21" t="s">
        <v>28</v>
      </c>
      <c r="J54" s="171" t="s">
        <v>30</v>
      </c>
      <c r="K54" s="112" t="s">
        <v>905</v>
      </c>
      <c r="L54" s="112"/>
      <c r="M54" s="116">
        <v>50000</v>
      </c>
      <c r="N54" s="175"/>
      <c r="O54" s="114">
        <f t="shared" si="0"/>
        <v>402658.19999999995</v>
      </c>
    </row>
    <row r="55" spans="1:15" ht="22.05" hidden="1" customHeight="1" x14ac:dyDescent="0.2">
      <c r="A55" s="26">
        <v>45678</v>
      </c>
      <c r="B55" s="20" t="s">
        <v>36</v>
      </c>
      <c r="C55" s="112"/>
      <c r="D55" s="112"/>
      <c r="E55" s="112" t="s">
        <v>569</v>
      </c>
      <c r="F55" s="22" t="s">
        <v>79</v>
      </c>
      <c r="G55" s="41"/>
      <c r="H55" s="23" t="s">
        <v>21</v>
      </c>
      <c r="I55" s="21" t="s">
        <v>28</v>
      </c>
      <c r="J55" s="171" t="s">
        <v>30</v>
      </c>
      <c r="K55" s="112" t="s">
        <v>905</v>
      </c>
      <c r="L55" s="112"/>
      <c r="M55" s="116">
        <v>98000</v>
      </c>
      <c r="N55" s="175"/>
      <c r="O55" s="114">
        <f t="shared" si="0"/>
        <v>500658.19999999995</v>
      </c>
    </row>
    <row r="56" spans="1:15" ht="22.05" hidden="1" customHeight="1" x14ac:dyDescent="0.2">
      <c r="A56" s="26">
        <v>45678</v>
      </c>
      <c r="B56" s="20" t="s">
        <v>36</v>
      </c>
      <c r="C56" s="112">
        <v>2084618920</v>
      </c>
      <c r="D56" s="112"/>
      <c r="E56" s="112" t="s">
        <v>873</v>
      </c>
      <c r="F56" s="22" t="s">
        <v>99</v>
      </c>
      <c r="G56" s="41"/>
      <c r="H56" s="21" t="s">
        <v>22</v>
      </c>
      <c r="I56" s="21" t="s">
        <v>81</v>
      </c>
      <c r="J56" s="171" t="s">
        <v>183</v>
      </c>
      <c r="K56" s="112" t="s">
        <v>628</v>
      </c>
      <c r="L56" s="112"/>
      <c r="M56" s="116"/>
      <c r="N56" s="175">
        <v>365078.75</v>
      </c>
      <c r="O56" s="114">
        <f t="shared" si="0"/>
        <v>135579.44999999995</v>
      </c>
    </row>
    <row r="57" spans="1:15" ht="22.05" hidden="1" customHeight="1" x14ac:dyDescent="0.2">
      <c r="A57" s="26">
        <v>45678</v>
      </c>
      <c r="B57" s="20" t="s">
        <v>36</v>
      </c>
      <c r="C57" s="112">
        <v>6250542713</v>
      </c>
      <c r="D57" s="112" t="s">
        <v>816</v>
      </c>
      <c r="E57" s="112" t="s">
        <v>874</v>
      </c>
      <c r="F57" s="22" t="s">
        <v>99</v>
      </c>
      <c r="G57" s="41"/>
      <c r="H57" s="21" t="s">
        <v>22</v>
      </c>
      <c r="I57" s="21" t="s">
        <v>55</v>
      </c>
      <c r="J57" s="171" t="s">
        <v>70</v>
      </c>
      <c r="K57" s="112" t="s">
        <v>908</v>
      </c>
      <c r="L57" s="112"/>
      <c r="M57" s="116"/>
      <c r="N57" s="175">
        <v>8400</v>
      </c>
      <c r="O57" s="114">
        <f t="shared" si="0"/>
        <v>127179.44999999995</v>
      </c>
    </row>
    <row r="58" spans="1:15" ht="22.05" hidden="1" customHeight="1" x14ac:dyDescent="0.2">
      <c r="A58" s="26">
        <v>45678</v>
      </c>
      <c r="B58" s="20" t="s">
        <v>36</v>
      </c>
      <c r="C58" s="112">
        <v>5427022</v>
      </c>
      <c r="D58" s="112"/>
      <c r="E58" s="112" t="s">
        <v>574</v>
      </c>
      <c r="F58" s="22" t="s">
        <v>99</v>
      </c>
      <c r="G58" s="41"/>
      <c r="H58" s="21" t="s">
        <v>22</v>
      </c>
      <c r="I58" s="21" t="s">
        <v>55</v>
      </c>
      <c r="J58" s="171" t="s">
        <v>70</v>
      </c>
      <c r="K58" s="112" t="s">
        <v>625</v>
      </c>
      <c r="L58" s="112"/>
      <c r="M58" s="116"/>
      <c r="N58" s="175">
        <v>45500</v>
      </c>
      <c r="O58" s="114">
        <f t="shared" si="0"/>
        <v>81679.449999999953</v>
      </c>
    </row>
    <row r="59" spans="1:15" ht="22.05" hidden="1" customHeight="1" x14ac:dyDescent="0.2">
      <c r="A59" s="26">
        <v>45678</v>
      </c>
      <c r="B59" s="20" t="s">
        <v>36</v>
      </c>
      <c r="C59" s="112"/>
      <c r="D59" s="112"/>
      <c r="E59" s="112" t="s">
        <v>875</v>
      </c>
      <c r="F59" s="22" t="s">
        <v>120</v>
      </c>
      <c r="G59" s="41"/>
      <c r="H59" s="21" t="s">
        <v>22</v>
      </c>
      <c r="I59" s="21" t="s">
        <v>58</v>
      </c>
      <c r="J59" s="171" t="s">
        <v>101</v>
      </c>
      <c r="K59" s="112" t="s">
        <v>909</v>
      </c>
      <c r="L59" s="112"/>
      <c r="M59" s="116"/>
      <c r="N59" s="175">
        <v>7069.68</v>
      </c>
      <c r="O59" s="114">
        <f t="shared" si="0"/>
        <v>74609.76999999996</v>
      </c>
    </row>
    <row r="60" spans="1:15" ht="22.05" hidden="1" customHeight="1" x14ac:dyDescent="0.2">
      <c r="A60" s="26">
        <v>45679</v>
      </c>
      <c r="B60" s="20" t="s">
        <v>36</v>
      </c>
      <c r="C60" s="112">
        <v>87486013</v>
      </c>
      <c r="D60" s="112" t="s">
        <v>876</v>
      </c>
      <c r="E60" s="112" t="s">
        <v>877</v>
      </c>
      <c r="F60" s="22" t="s">
        <v>99</v>
      </c>
      <c r="G60" s="41"/>
      <c r="H60" s="21" t="s">
        <v>22</v>
      </c>
      <c r="I60" s="21" t="s">
        <v>58</v>
      </c>
      <c r="J60" s="171" t="s">
        <v>101</v>
      </c>
      <c r="K60" s="112" t="s">
        <v>910</v>
      </c>
      <c r="L60" s="112"/>
      <c r="M60" s="116"/>
      <c r="N60" s="175">
        <v>52287.43</v>
      </c>
      <c r="O60" s="114">
        <f t="shared" si="0"/>
        <v>22322.33999999996</v>
      </c>
    </row>
    <row r="61" spans="1:15" ht="22.05" hidden="1" customHeight="1" x14ac:dyDescent="0.2">
      <c r="A61" s="26">
        <v>45679</v>
      </c>
      <c r="B61" s="20" t="s">
        <v>36</v>
      </c>
      <c r="C61" s="112">
        <v>61623011</v>
      </c>
      <c r="D61" s="112"/>
      <c r="E61" s="112" t="s">
        <v>878</v>
      </c>
      <c r="F61" s="22" t="s">
        <v>99</v>
      </c>
      <c r="G61" s="41"/>
      <c r="H61" s="23" t="s">
        <v>22</v>
      </c>
      <c r="I61" s="21" t="s">
        <v>81</v>
      </c>
      <c r="J61" s="171" t="s">
        <v>280</v>
      </c>
      <c r="K61" s="112" t="s">
        <v>897</v>
      </c>
      <c r="L61" s="112"/>
      <c r="M61" s="116"/>
      <c r="N61" s="175">
        <v>19157.5</v>
      </c>
      <c r="O61" s="114">
        <f t="shared" si="0"/>
        <v>3164.8399999999601</v>
      </c>
    </row>
    <row r="62" spans="1:15" ht="22.05" hidden="1" customHeight="1" x14ac:dyDescent="0.2">
      <c r="A62" s="26">
        <v>45679</v>
      </c>
      <c r="B62" s="20" t="s">
        <v>36</v>
      </c>
      <c r="C62" s="112">
        <v>8436162320</v>
      </c>
      <c r="D62" s="112"/>
      <c r="E62" s="112" t="s">
        <v>879</v>
      </c>
      <c r="F62" s="22" t="s">
        <v>99</v>
      </c>
      <c r="G62" s="41"/>
      <c r="H62" s="23" t="s">
        <v>22</v>
      </c>
      <c r="I62" s="21" t="s">
        <v>81</v>
      </c>
      <c r="J62" s="171" t="s">
        <v>181</v>
      </c>
      <c r="K62" s="112" t="s">
        <v>848</v>
      </c>
      <c r="L62" s="112"/>
      <c r="M62" s="116"/>
      <c r="N62" s="175">
        <v>2865</v>
      </c>
      <c r="O62" s="114">
        <f t="shared" si="0"/>
        <v>299.83999999996013</v>
      </c>
    </row>
    <row r="63" spans="1:15" ht="22.05" hidden="1" customHeight="1" x14ac:dyDescent="0.2">
      <c r="A63" s="26">
        <v>45680</v>
      </c>
      <c r="B63" s="20" t="s">
        <v>36</v>
      </c>
      <c r="C63" s="112"/>
      <c r="D63" s="112"/>
      <c r="E63" s="112" t="s">
        <v>569</v>
      </c>
      <c r="F63" s="22" t="s">
        <v>79</v>
      </c>
      <c r="G63" s="41"/>
      <c r="H63" s="23" t="s">
        <v>21</v>
      </c>
      <c r="I63" s="21" t="s">
        <v>28</v>
      </c>
      <c r="J63" s="171" t="s">
        <v>30</v>
      </c>
      <c r="K63" s="112" t="s">
        <v>905</v>
      </c>
      <c r="L63" s="112"/>
      <c r="M63" s="116">
        <v>99000</v>
      </c>
      <c r="N63" s="175"/>
      <c r="O63" s="114">
        <f t="shared" si="0"/>
        <v>99299.839999999967</v>
      </c>
    </row>
    <row r="64" spans="1:15" ht="22.05" hidden="1" customHeight="1" x14ac:dyDescent="0.2">
      <c r="A64" s="26">
        <v>45680</v>
      </c>
      <c r="B64" s="20" t="s">
        <v>36</v>
      </c>
      <c r="C64" s="112"/>
      <c r="D64" s="112"/>
      <c r="E64" s="112" t="s">
        <v>569</v>
      </c>
      <c r="F64" s="22" t="s">
        <v>79</v>
      </c>
      <c r="G64" s="41"/>
      <c r="H64" s="23" t="s">
        <v>21</v>
      </c>
      <c r="I64" s="21" t="s">
        <v>28</v>
      </c>
      <c r="J64" s="171" t="s">
        <v>30</v>
      </c>
      <c r="K64" s="112" t="s">
        <v>905</v>
      </c>
      <c r="L64" s="112"/>
      <c r="M64" s="116">
        <v>15540</v>
      </c>
      <c r="N64" s="175"/>
      <c r="O64" s="114">
        <f t="shared" si="0"/>
        <v>114839.83999999997</v>
      </c>
    </row>
    <row r="65" spans="1:15" ht="22.05" hidden="1" customHeight="1" x14ac:dyDescent="0.2">
      <c r="A65" s="26">
        <v>45680</v>
      </c>
      <c r="B65" s="20" t="s">
        <v>36</v>
      </c>
      <c r="C65" s="112"/>
      <c r="D65" s="112"/>
      <c r="E65" s="112" t="s">
        <v>569</v>
      </c>
      <c r="F65" s="22" t="s">
        <v>79</v>
      </c>
      <c r="G65" s="41"/>
      <c r="H65" s="23" t="s">
        <v>21</v>
      </c>
      <c r="I65" s="21" t="s">
        <v>28</v>
      </c>
      <c r="J65" s="171" t="s">
        <v>30</v>
      </c>
      <c r="K65" s="112" t="s">
        <v>905</v>
      </c>
      <c r="L65" s="112"/>
      <c r="M65" s="116">
        <v>99000</v>
      </c>
      <c r="N65" s="175"/>
      <c r="O65" s="114">
        <f t="shared" si="0"/>
        <v>213839.83999999997</v>
      </c>
    </row>
    <row r="66" spans="1:15" ht="22.05" hidden="1" customHeight="1" x14ac:dyDescent="0.2">
      <c r="A66" s="26">
        <v>45680</v>
      </c>
      <c r="B66" s="20" t="s">
        <v>36</v>
      </c>
      <c r="C66" s="112"/>
      <c r="D66" s="113"/>
      <c r="E66" s="113" t="s">
        <v>569</v>
      </c>
      <c r="F66" s="22" t="s">
        <v>79</v>
      </c>
      <c r="G66" s="41"/>
      <c r="H66" s="23" t="s">
        <v>21</v>
      </c>
      <c r="I66" s="21" t="s">
        <v>28</v>
      </c>
      <c r="J66" s="171" t="s">
        <v>30</v>
      </c>
      <c r="K66" s="113" t="s">
        <v>905</v>
      </c>
      <c r="L66" s="113"/>
      <c r="M66" s="114">
        <v>99000</v>
      </c>
      <c r="N66" s="120"/>
      <c r="O66" s="114">
        <f t="shared" si="0"/>
        <v>312839.83999999997</v>
      </c>
    </row>
    <row r="67" spans="1:15" ht="22.05" hidden="1" customHeight="1" x14ac:dyDescent="0.2">
      <c r="A67" s="26">
        <v>45680</v>
      </c>
      <c r="B67" s="20" t="s">
        <v>36</v>
      </c>
      <c r="C67" s="112"/>
      <c r="D67" s="112"/>
      <c r="E67" s="112" t="s">
        <v>569</v>
      </c>
      <c r="F67" s="22" t="s">
        <v>79</v>
      </c>
      <c r="G67" s="41"/>
      <c r="H67" s="23" t="s">
        <v>21</v>
      </c>
      <c r="I67" s="21" t="s">
        <v>28</v>
      </c>
      <c r="J67" s="171" t="s">
        <v>30</v>
      </c>
      <c r="K67" s="112" t="s">
        <v>905</v>
      </c>
      <c r="L67" s="112"/>
      <c r="M67" s="116">
        <v>99000</v>
      </c>
      <c r="N67" s="175"/>
      <c r="O67" s="114">
        <f t="shared" si="0"/>
        <v>411839.83999999997</v>
      </c>
    </row>
    <row r="68" spans="1:15" ht="22.05" hidden="1" customHeight="1" x14ac:dyDescent="0.2">
      <c r="A68" s="26">
        <v>45680</v>
      </c>
      <c r="B68" s="20" t="s">
        <v>36</v>
      </c>
      <c r="C68" s="112"/>
      <c r="D68" s="112"/>
      <c r="E68" s="112" t="s">
        <v>880</v>
      </c>
      <c r="F68" s="22" t="s">
        <v>99</v>
      </c>
      <c r="G68" s="41"/>
      <c r="H68" s="23" t="s">
        <v>22</v>
      </c>
      <c r="I68" s="21" t="s">
        <v>103</v>
      </c>
      <c r="J68" s="171" t="s">
        <v>92</v>
      </c>
      <c r="K68" s="112" t="s">
        <v>901</v>
      </c>
      <c r="L68" s="112"/>
      <c r="M68" s="116"/>
      <c r="N68" s="175">
        <v>11385</v>
      </c>
      <c r="O68" s="114">
        <f t="shared" ref="O68:O88" si="1">O67+M68-N68</f>
        <v>400454.83999999997</v>
      </c>
    </row>
    <row r="69" spans="1:15" ht="22.05" hidden="1" customHeight="1" x14ac:dyDescent="0.2">
      <c r="A69" s="26">
        <v>45680</v>
      </c>
      <c r="B69" s="20" t="s">
        <v>36</v>
      </c>
      <c r="C69" s="112">
        <v>2005033729</v>
      </c>
      <c r="D69" s="112" t="s">
        <v>881</v>
      </c>
      <c r="E69" s="112" t="s">
        <v>882</v>
      </c>
      <c r="F69" s="22" t="s">
        <v>99</v>
      </c>
      <c r="H69" s="23" t="s">
        <v>22</v>
      </c>
      <c r="I69" s="23" t="s">
        <v>55</v>
      </c>
      <c r="J69" s="161" t="s">
        <v>70</v>
      </c>
      <c r="K69" s="112" t="s">
        <v>908</v>
      </c>
      <c r="L69" s="112"/>
      <c r="M69" s="116"/>
      <c r="N69" s="175">
        <v>6750</v>
      </c>
      <c r="O69" s="114">
        <f t="shared" si="1"/>
        <v>393704.83999999997</v>
      </c>
    </row>
    <row r="70" spans="1:15" ht="22.05" hidden="1" customHeight="1" x14ac:dyDescent="0.2">
      <c r="A70" s="26">
        <v>45680</v>
      </c>
      <c r="B70" s="20" t="s">
        <v>36</v>
      </c>
      <c r="C70" s="112">
        <v>68891011</v>
      </c>
      <c r="D70" s="113"/>
      <c r="E70" s="113" t="s">
        <v>883</v>
      </c>
      <c r="F70" s="22" t="s">
        <v>99</v>
      </c>
      <c r="H70" s="21" t="s">
        <v>22</v>
      </c>
      <c r="I70" s="23" t="s">
        <v>103</v>
      </c>
      <c r="J70" s="161" t="s">
        <v>93</v>
      </c>
      <c r="K70" s="113" t="s">
        <v>911</v>
      </c>
      <c r="L70" s="113"/>
      <c r="M70" s="114"/>
      <c r="N70" s="120">
        <v>9650</v>
      </c>
      <c r="O70" s="114">
        <f t="shared" si="1"/>
        <v>384054.83999999997</v>
      </c>
    </row>
    <row r="71" spans="1:15" ht="22.05" hidden="1" customHeight="1" x14ac:dyDescent="0.2">
      <c r="A71" s="26">
        <v>45680</v>
      </c>
      <c r="B71" s="20" t="s">
        <v>36</v>
      </c>
      <c r="C71" s="112">
        <v>46889120</v>
      </c>
      <c r="D71" s="112"/>
      <c r="E71" s="112" t="s">
        <v>577</v>
      </c>
      <c r="F71" s="22" t="s">
        <v>99</v>
      </c>
      <c r="H71" s="23" t="s">
        <v>22</v>
      </c>
      <c r="I71" s="23" t="s">
        <v>81</v>
      </c>
      <c r="J71" s="161" t="s">
        <v>171</v>
      </c>
      <c r="K71" s="112" t="s">
        <v>621</v>
      </c>
      <c r="L71" s="112"/>
      <c r="M71" s="116"/>
      <c r="N71" s="175">
        <v>30000</v>
      </c>
      <c r="O71" s="114">
        <f t="shared" si="1"/>
        <v>354054.83999999997</v>
      </c>
    </row>
    <row r="72" spans="1:15" ht="22.05" hidden="1" customHeight="1" x14ac:dyDescent="0.2">
      <c r="A72" s="26">
        <v>45681</v>
      </c>
      <c r="B72" s="20" t="s">
        <v>36</v>
      </c>
      <c r="C72" s="112">
        <v>150013</v>
      </c>
      <c r="D72" s="113"/>
      <c r="E72" s="113" t="s">
        <v>884</v>
      </c>
      <c r="F72" s="22" t="s">
        <v>99</v>
      </c>
      <c r="H72" s="21" t="s">
        <v>22</v>
      </c>
      <c r="I72" s="23" t="s">
        <v>81</v>
      </c>
      <c r="J72" s="171" t="s">
        <v>280</v>
      </c>
      <c r="K72" s="113" t="s">
        <v>897</v>
      </c>
      <c r="L72" s="113"/>
      <c r="M72" s="114"/>
      <c r="N72" s="120">
        <v>350562.5</v>
      </c>
      <c r="O72" s="114">
        <f t="shared" si="1"/>
        <v>3492.3399999999674</v>
      </c>
    </row>
    <row r="73" spans="1:15" ht="22.05" hidden="1" customHeight="1" x14ac:dyDescent="0.2">
      <c r="A73" s="26">
        <v>45680</v>
      </c>
      <c r="B73" s="20" t="s">
        <v>36</v>
      </c>
      <c r="C73" s="112">
        <v>485456</v>
      </c>
      <c r="D73" s="112"/>
      <c r="E73" s="112" t="s">
        <v>855</v>
      </c>
      <c r="F73" s="22" t="s">
        <v>99</v>
      </c>
      <c r="H73" s="23" t="s">
        <v>21</v>
      </c>
      <c r="I73" s="23" t="s">
        <v>81</v>
      </c>
      <c r="J73" s="171" t="s">
        <v>167</v>
      </c>
      <c r="K73" s="112" t="s">
        <v>894</v>
      </c>
      <c r="L73" s="112"/>
      <c r="M73" s="116">
        <v>47000</v>
      </c>
      <c r="N73" s="175"/>
      <c r="O73" s="114">
        <f t="shared" si="1"/>
        <v>50492.339999999967</v>
      </c>
    </row>
    <row r="74" spans="1:15" ht="22.05" hidden="1" customHeight="1" x14ac:dyDescent="0.2">
      <c r="A74" s="26">
        <v>45680</v>
      </c>
      <c r="B74" s="20" t="s">
        <v>36</v>
      </c>
      <c r="C74" s="112">
        <v>7273036013</v>
      </c>
      <c r="D74" s="262"/>
      <c r="E74" s="112" t="s">
        <v>574</v>
      </c>
      <c r="F74" s="22" t="s">
        <v>99</v>
      </c>
      <c r="H74" s="21" t="s">
        <v>22</v>
      </c>
      <c r="I74" s="23" t="s">
        <v>55</v>
      </c>
      <c r="J74" s="171" t="s">
        <v>70</v>
      </c>
      <c r="K74" s="112" t="s">
        <v>912</v>
      </c>
      <c r="L74" s="112"/>
      <c r="M74" s="116"/>
      <c r="N74" s="175">
        <v>50000</v>
      </c>
      <c r="O74" s="114">
        <f t="shared" si="1"/>
        <v>492.3399999999674</v>
      </c>
    </row>
    <row r="75" spans="1:15" ht="22.05" hidden="1" customHeight="1" x14ac:dyDescent="0.2">
      <c r="A75" s="26">
        <v>45680</v>
      </c>
      <c r="B75" s="20" t="s">
        <v>36</v>
      </c>
      <c r="C75" s="112">
        <v>521278</v>
      </c>
      <c r="D75" s="262"/>
      <c r="E75" s="112" t="s">
        <v>855</v>
      </c>
      <c r="F75" s="22" t="s">
        <v>99</v>
      </c>
      <c r="H75" s="21" t="s">
        <v>21</v>
      </c>
      <c r="I75" s="21" t="s">
        <v>81</v>
      </c>
      <c r="J75" s="171" t="s">
        <v>167</v>
      </c>
      <c r="K75" s="112" t="s">
        <v>894</v>
      </c>
      <c r="L75" s="112"/>
      <c r="M75" s="116">
        <v>3500</v>
      </c>
      <c r="N75" s="175"/>
      <c r="O75" s="114">
        <f t="shared" si="1"/>
        <v>3992.3399999999674</v>
      </c>
    </row>
    <row r="76" spans="1:15" ht="22.05" hidden="1" customHeight="1" x14ac:dyDescent="0.2">
      <c r="A76" s="26">
        <v>45680</v>
      </c>
      <c r="B76" s="20" t="s">
        <v>36</v>
      </c>
      <c r="C76" s="112">
        <v>525159</v>
      </c>
      <c r="D76" s="262"/>
      <c r="E76" s="112" t="s">
        <v>855</v>
      </c>
      <c r="F76" s="22" t="s">
        <v>99</v>
      </c>
      <c r="H76" s="21" t="s">
        <v>21</v>
      </c>
      <c r="I76" s="21" t="s">
        <v>81</v>
      </c>
      <c r="J76" s="171" t="s">
        <v>167</v>
      </c>
      <c r="K76" s="112" t="s">
        <v>894</v>
      </c>
      <c r="L76" s="112"/>
      <c r="M76" s="116">
        <v>7250</v>
      </c>
      <c r="N76" s="175"/>
      <c r="O76" s="114">
        <f t="shared" si="1"/>
        <v>11242.339999999967</v>
      </c>
    </row>
    <row r="77" spans="1:15" ht="22.05" hidden="1" customHeight="1" x14ac:dyDescent="0.2">
      <c r="A77" s="26">
        <v>45680</v>
      </c>
      <c r="B77" s="20" t="s">
        <v>36</v>
      </c>
      <c r="C77" s="112">
        <v>4832002913</v>
      </c>
      <c r="D77" s="262" t="s">
        <v>885</v>
      </c>
      <c r="E77" s="112" t="s">
        <v>886</v>
      </c>
      <c r="F77" s="22" t="s">
        <v>99</v>
      </c>
      <c r="H77" s="21" t="s">
        <v>22</v>
      </c>
      <c r="I77" s="21" t="s">
        <v>103</v>
      </c>
      <c r="J77" s="171" t="s">
        <v>102</v>
      </c>
      <c r="K77" s="112" t="s">
        <v>913</v>
      </c>
      <c r="L77" s="112"/>
      <c r="M77" s="116"/>
      <c r="N77" s="175">
        <v>7200</v>
      </c>
      <c r="O77" s="114">
        <f t="shared" si="1"/>
        <v>4042.3399999999674</v>
      </c>
    </row>
    <row r="78" spans="1:15" ht="22.05" hidden="1" customHeight="1" x14ac:dyDescent="0.2">
      <c r="A78" s="26">
        <v>45680</v>
      </c>
      <c r="B78" s="20" t="s">
        <v>36</v>
      </c>
      <c r="C78" s="112">
        <v>2872002924</v>
      </c>
      <c r="D78" s="262"/>
      <c r="E78" s="112" t="s">
        <v>887</v>
      </c>
      <c r="F78" s="22" t="s">
        <v>99</v>
      </c>
      <c r="H78" s="21" t="s">
        <v>22</v>
      </c>
      <c r="I78" s="21" t="s">
        <v>103</v>
      </c>
      <c r="J78" s="171" t="s">
        <v>102</v>
      </c>
      <c r="K78" s="112" t="s">
        <v>914</v>
      </c>
      <c r="L78" s="112"/>
      <c r="M78" s="116"/>
      <c r="N78" s="175">
        <v>3359.58</v>
      </c>
      <c r="O78" s="114">
        <f t="shared" si="1"/>
        <v>682.75999999996748</v>
      </c>
    </row>
    <row r="79" spans="1:15" ht="22.05" hidden="1" customHeight="1" x14ac:dyDescent="0.2">
      <c r="A79" s="26">
        <v>45682</v>
      </c>
      <c r="B79" s="20" t="s">
        <v>36</v>
      </c>
      <c r="C79" s="112">
        <v>138195</v>
      </c>
      <c r="D79" s="112"/>
      <c r="E79" s="112" t="s">
        <v>855</v>
      </c>
      <c r="F79" s="22" t="s">
        <v>99</v>
      </c>
      <c r="H79" s="23" t="s">
        <v>21</v>
      </c>
      <c r="I79" s="21" t="s">
        <v>81</v>
      </c>
      <c r="J79" s="171" t="s">
        <v>167</v>
      </c>
      <c r="K79" s="112" t="s">
        <v>894</v>
      </c>
      <c r="L79" s="112"/>
      <c r="M79" s="116">
        <v>315000</v>
      </c>
      <c r="N79" s="175"/>
      <c r="O79" s="114">
        <f t="shared" si="1"/>
        <v>315682.75999999995</v>
      </c>
    </row>
    <row r="80" spans="1:15" ht="22.05" hidden="1" customHeight="1" x14ac:dyDescent="0.2">
      <c r="A80" s="26">
        <v>45682</v>
      </c>
      <c r="B80" s="20" t="s">
        <v>36</v>
      </c>
      <c r="C80" s="112">
        <v>12754011</v>
      </c>
      <c r="D80" s="112" t="s">
        <v>888</v>
      </c>
      <c r="E80" s="112" t="s">
        <v>94</v>
      </c>
      <c r="F80" s="22" t="s">
        <v>99</v>
      </c>
      <c r="H80" s="23" t="s">
        <v>22</v>
      </c>
      <c r="I80" s="23" t="s">
        <v>103</v>
      </c>
      <c r="J80" s="161" t="s">
        <v>94</v>
      </c>
      <c r="K80" s="112" t="s">
        <v>915</v>
      </c>
      <c r="L80" s="112"/>
      <c r="M80" s="116"/>
      <c r="N80" s="175">
        <v>312699.2</v>
      </c>
      <c r="O80" s="114">
        <f t="shared" si="1"/>
        <v>2983.5599999999395</v>
      </c>
    </row>
    <row r="81" spans="1:16" ht="22.05" hidden="1" customHeight="1" x14ac:dyDescent="0.2">
      <c r="A81" s="26">
        <v>45684</v>
      </c>
      <c r="B81" s="20" t="s">
        <v>36</v>
      </c>
      <c r="C81" s="112"/>
      <c r="D81" s="112"/>
      <c r="E81" s="112" t="s">
        <v>29</v>
      </c>
      <c r="F81" s="22" t="s">
        <v>99</v>
      </c>
      <c r="H81" s="23" t="s">
        <v>21</v>
      </c>
      <c r="I81" s="23" t="s">
        <v>29</v>
      </c>
      <c r="J81" s="161" t="s">
        <v>209</v>
      </c>
      <c r="K81" s="112" t="s">
        <v>846</v>
      </c>
      <c r="L81" s="112" t="s">
        <v>1618</v>
      </c>
      <c r="M81" s="116">
        <v>30000</v>
      </c>
      <c r="N81" s="175"/>
      <c r="O81" s="114">
        <f t="shared" si="1"/>
        <v>32983.559999999939</v>
      </c>
    </row>
    <row r="82" spans="1:16" ht="22.05" hidden="1" customHeight="1" x14ac:dyDescent="0.2">
      <c r="A82" s="26">
        <v>45684</v>
      </c>
      <c r="B82" s="20" t="s">
        <v>36</v>
      </c>
      <c r="C82" s="112">
        <v>2951045923</v>
      </c>
      <c r="D82" s="262" t="s">
        <v>889</v>
      </c>
      <c r="E82" s="112" t="s">
        <v>890</v>
      </c>
      <c r="F82" s="22" t="s">
        <v>99</v>
      </c>
      <c r="H82" s="21" t="s">
        <v>22</v>
      </c>
      <c r="I82" s="23" t="s">
        <v>103</v>
      </c>
      <c r="J82" s="161" t="s">
        <v>189</v>
      </c>
      <c r="K82" s="112" t="s">
        <v>916</v>
      </c>
      <c r="L82" s="112"/>
      <c r="M82" s="116"/>
      <c r="N82" s="175">
        <v>29004</v>
      </c>
      <c r="O82" s="114">
        <f t="shared" si="1"/>
        <v>3979.5599999999395</v>
      </c>
    </row>
    <row r="83" spans="1:16" ht="22.05" hidden="1" customHeight="1" x14ac:dyDescent="0.2">
      <c r="A83" s="26">
        <v>45685</v>
      </c>
      <c r="B83" s="20" t="s">
        <v>36</v>
      </c>
      <c r="C83" s="112"/>
      <c r="D83" s="262"/>
      <c r="E83" s="112" t="s">
        <v>891</v>
      </c>
      <c r="F83" s="22" t="s">
        <v>77</v>
      </c>
      <c r="H83" s="21" t="s">
        <v>21</v>
      </c>
      <c r="I83" s="23" t="s">
        <v>28</v>
      </c>
      <c r="J83" s="161" t="s">
        <v>34</v>
      </c>
      <c r="K83" s="112" t="s">
        <v>893</v>
      </c>
      <c r="L83" s="112"/>
      <c r="M83" s="116">
        <v>0.97</v>
      </c>
      <c r="N83" s="175"/>
      <c r="O83" s="114">
        <f t="shared" si="1"/>
        <v>3980.5299999999393</v>
      </c>
    </row>
    <row r="84" spans="1:16" ht="22.05" hidden="1" customHeight="1" x14ac:dyDescent="0.2">
      <c r="A84" s="26">
        <v>45687</v>
      </c>
      <c r="B84" s="20" t="s">
        <v>36</v>
      </c>
      <c r="C84" s="112">
        <v>143422</v>
      </c>
      <c r="D84" s="112"/>
      <c r="E84" s="112" t="s">
        <v>855</v>
      </c>
      <c r="F84" s="22" t="s">
        <v>99</v>
      </c>
      <c r="H84" s="23" t="s">
        <v>21</v>
      </c>
      <c r="I84" s="23" t="s">
        <v>81</v>
      </c>
      <c r="J84" s="161" t="s">
        <v>167</v>
      </c>
      <c r="K84" s="112" t="s">
        <v>894</v>
      </c>
      <c r="L84" s="112"/>
      <c r="M84" s="116">
        <v>16900</v>
      </c>
      <c r="N84" s="175"/>
      <c r="O84" s="114">
        <f t="shared" si="1"/>
        <v>20880.529999999941</v>
      </c>
    </row>
    <row r="85" spans="1:16" ht="22.05" hidden="1" customHeight="1" x14ac:dyDescent="0.2">
      <c r="A85" s="26">
        <v>45687</v>
      </c>
      <c r="B85" s="20" t="s">
        <v>36</v>
      </c>
      <c r="C85" s="112"/>
      <c r="D85" s="113"/>
      <c r="E85" s="113" t="s">
        <v>868</v>
      </c>
      <c r="F85" s="22" t="s">
        <v>78</v>
      </c>
      <c r="G85" s="28">
        <v>345</v>
      </c>
      <c r="H85" s="21" t="s">
        <v>22</v>
      </c>
      <c r="I85" s="23" t="s">
        <v>81</v>
      </c>
      <c r="J85" s="161" t="s">
        <v>33</v>
      </c>
      <c r="K85" s="113" t="s">
        <v>621</v>
      </c>
      <c r="L85" s="113"/>
      <c r="M85" s="114"/>
      <c r="N85" s="120">
        <v>20000</v>
      </c>
      <c r="O85" s="114">
        <f t="shared" si="1"/>
        <v>880.52999999994063</v>
      </c>
    </row>
    <row r="86" spans="1:16" ht="22.05" hidden="1" customHeight="1" x14ac:dyDescent="0.2">
      <c r="A86" s="26">
        <v>45688</v>
      </c>
      <c r="B86" s="20" t="s">
        <v>36</v>
      </c>
      <c r="C86" s="112">
        <v>566592</v>
      </c>
      <c r="D86" s="112"/>
      <c r="E86" s="112" t="s">
        <v>855</v>
      </c>
      <c r="F86" s="22" t="s">
        <v>99</v>
      </c>
      <c r="H86" s="23" t="s">
        <v>21</v>
      </c>
      <c r="I86" s="23" t="s">
        <v>81</v>
      </c>
      <c r="J86" s="171" t="s">
        <v>167</v>
      </c>
      <c r="K86" s="112" t="s">
        <v>894</v>
      </c>
      <c r="L86" s="112"/>
      <c r="M86" s="116">
        <v>250000</v>
      </c>
      <c r="N86" s="175"/>
      <c r="O86" s="114">
        <f t="shared" si="1"/>
        <v>250880.52999999994</v>
      </c>
    </row>
    <row r="87" spans="1:16" ht="22.05" hidden="1" customHeight="1" x14ac:dyDescent="0.2">
      <c r="A87" s="26">
        <v>45688</v>
      </c>
      <c r="B87" s="20" t="s">
        <v>36</v>
      </c>
      <c r="C87" s="112">
        <v>55758011</v>
      </c>
      <c r="D87" s="113" t="s">
        <v>1084</v>
      </c>
      <c r="E87" s="113" t="s">
        <v>574</v>
      </c>
      <c r="F87" s="22" t="s">
        <v>99</v>
      </c>
      <c r="H87" s="23" t="s">
        <v>22</v>
      </c>
      <c r="I87" s="23" t="s">
        <v>103</v>
      </c>
      <c r="J87" s="171" t="s">
        <v>93</v>
      </c>
      <c r="K87" s="113" t="s">
        <v>907</v>
      </c>
      <c r="L87" s="113"/>
      <c r="M87" s="114"/>
      <c r="N87" s="120">
        <v>150000</v>
      </c>
      <c r="O87" s="114">
        <f t="shared" si="1"/>
        <v>100880.52999999994</v>
      </c>
    </row>
    <row r="88" spans="1:16" ht="22.05" hidden="1" customHeight="1" thickBot="1" x14ac:dyDescent="0.25">
      <c r="A88" s="26">
        <v>45688</v>
      </c>
      <c r="B88" s="20" t="s">
        <v>36</v>
      </c>
      <c r="C88" s="108">
        <v>5705575820</v>
      </c>
      <c r="D88" s="108"/>
      <c r="E88" s="108" t="s">
        <v>1085</v>
      </c>
      <c r="F88" s="48" t="s">
        <v>99</v>
      </c>
      <c r="G88" s="69"/>
      <c r="H88" s="368" t="s">
        <v>22</v>
      </c>
      <c r="I88" s="368" t="s">
        <v>55</v>
      </c>
      <c r="J88" s="369" t="s">
        <v>70</v>
      </c>
      <c r="K88" s="108" t="s">
        <v>1109</v>
      </c>
      <c r="L88" s="108"/>
      <c r="M88" s="370"/>
      <c r="N88" s="371">
        <v>19500</v>
      </c>
      <c r="O88" s="517">
        <f t="shared" si="1"/>
        <v>81380.529999999941</v>
      </c>
      <c r="P88" s="89"/>
    </row>
    <row r="89" spans="1:16" ht="22.05" hidden="1" customHeight="1" x14ac:dyDescent="0.2">
      <c r="A89" s="366">
        <v>45691</v>
      </c>
      <c r="B89" s="367" t="s">
        <v>36</v>
      </c>
      <c r="C89" s="112">
        <v>88930011</v>
      </c>
      <c r="D89" s="112" t="s">
        <v>1086</v>
      </c>
      <c r="E89" s="112" t="s">
        <v>577</v>
      </c>
      <c r="F89" s="22" t="s">
        <v>99</v>
      </c>
      <c r="H89" s="23" t="s">
        <v>22</v>
      </c>
      <c r="I89" s="21" t="s">
        <v>54</v>
      </c>
      <c r="J89" s="171" t="s">
        <v>32</v>
      </c>
      <c r="K89" s="112" t="s">
        <v>1110</v>
      </c>
      <c r="L89" s="112"/>
      <c r="M89" s="116"/>
      <c r="N89" s="175">
        <v>10300</v>
      </c>
      <c r="O89" s="114">
        <f>O88+M89-N89</f>
        <v>71080.529999999941</v>
      </c>
    </row>
    <row r="90" spans="1:16" ht="22.05" hidden="1" customHeight="1" x14ac:dyDescent="0.2">
      <c r="A90" s="26">
        <v>45692</v>
      </c>
      <c r="B90" s="20" t="s">
        <v>36</v>
      </c>
      <c r="C90" s="112"/>
      <c r="D90" s="113"/>
      <c r="E90" s="113" t="s">
        <v>1087</v>
      </c>
      <c r="F90" s="22" t="s">
        <v>77</v>
      </c>
      <c r="H90" s="23" t="s">
        <v>22</v>
      </c>
      <c r="I90" s="23" t="s">
        <v>103</v>
      </c>
      <c r="J90" s="161" t="s">
        <v>102</v>
      </c>
      <c r="K90" s="113" t="s">
        <v>893</v>
      </c>
      <c r="L90" s="113"/>
      <c r="M90" s="114"/>
      <c r="N90" s="120">
        <v>11231.77</v>
      </c>
      <c r="O90" s="114">
        <f t="shared" ref="O90:O154" si="2">O89+M90-N90</f>
        <v>59848.759999999937</v>
      </c>
    </row>
    <row r="91" spans="1:16" ht="22.05" hidden="1" customHeight="1" x14ac:dyDescent="0.2">
      <c r="A91" s="26">
        <v>45692</v>
      </c>
      <c r="B91" s="20" t="s">
        <v>36</v>
      </c>
      <c r="C91" s="112"/>
      <c r="D91" s="112"/>
      <c r="E91" s="112" t="s">
        <v>608</v>
      </c>
      <c r="F91" s="22" t="s">
        <v>77</v>
      </c>
      <c r="H91" s="23" t="s">
        <v>22</v>
      </c>
      <c r="I91" s="23" t="s">
        <v>57</v>
      </c>
      <c r="J91" s="171" t="s">
        <v>85</v>
      </c>
      <c r="K91" s="112" t="s">
        <v>893</v>
      </c>
      <c r="L91" s="112"/>
      <c r="M91" s="116"/>
      <c r="N91" s="175">
        <v>5.12</v>
      </c>
      <c r="O91" s="114">
        <f t="shared" si="2"/>
        <v>59843.639999999934</v>
      </c>
      <c r="P91" s="613"/>
    </row>
    <row r="92" spans="1:16" ht="22.05" hidden="1" customHeight="1" x14ac:dyDescent="0.2">
      <c r="A92" s="26">
        <v>45692</v>
      </c>
      <c r="B92" s="20" t="s">
        <v>36</v>
      </c>
      <c r="C92" s="112"/>
      <c r="D92" s="112"/>
      <c r="E92" s="112" t="s">
        <v>609</v>
      </c>
      <c r="F92" s="22" t="s">
        <v>77</v>
      </c>
      <c r="H92" s="23" t="s">
        <v>22</v>
      </c>
      <c r="I92" s="23" t="s">
        <v>57</v>
      </c>
      <c r="J92" s="161" t="s">
        <v>85</v>
      </c>
      <c r="K92" s="112" t="s">
        <v>893</v>
      </c>
      <c r="L92" s="112"/>
      <c r="M92" s="116"/>
      <c r="N92" s="175">
        <v>32</v>
      </c>
      <c r="O92" s="114">
        <f t="shared" si="2"/>
        <v>59811.639999999934</v>
      </c>
      <c r="P92" s="613"/>
    </row>
    <row r="93" spans="1:16" ht="22.05" hidden="1" customHeight="1" x14ac:dyDescent="0.2">
      <c r="A93" s="26">
        <v>45692</v>
      </c>
      <c r="B93" s="20" t="s">
        <v>36</v>
      </c>
      <c r="C93" s="112"/>
      <c r="D93" s="112"/>
      <c r="E93" s="112" t="s">
        <v>1088</v>
      </c>
      <c r="F93" s="22" t="s">
        <v>120</v>
      </c>
      <c r="H93" s="23" t="s">
        <v>22</v>
      </c>
      <c r="I93" s="23" t="s">
        <v>58</v>
      </c>
      <c r="J93" s="161" t="s">
        <v>101</v>
      </c>
      <c r="K93" s="112" t="s">
        <v>843</v>
      </c>
      <c r="L93" s="112"/>
      <c r="M93" s="117"/>
      <c r="N93" s="174">
        <v>52287.43</v>
      </c>
      <c r="O93" s="114">
        <f t="shared" si="2"/>
        <v>7524.2099999999336</v>
      </c>
    </row>
    <row r="94" spans="1:16" ht="22.05" hidden="1" customHeight="1" x14ac:dyDescent="0.2">
      <c r="A94" s="26">
        <v>45692</v>
      </c>
      <c r="B94" s="20" t="s">
        <v>36</v>
      </c>
      <c r="C94" s="112"/>
      <c r="D94" s="113" t="s">
        <v>1042</v>
      </c>
      <c r="E94" s="112" t="s">
        <v>569</v>
      </c>
      <c r="F94" s="22" t="s">
        <v>99</v>
      </c>
      <c r="H94" s="23" t="s">
        <v>21</v>
      </c>
      <c r="I94" s="23" t="s">
        <v>29</v>
      </c>
      <c r="J94" s="161" t="s">
        <v>84</v>
      </c>
      <c r="K94" s="112" t="s">
        <v>1111</v>
      </c>
      <c r="L94" s="112"/>
      <c r="M94" s="116">
        <v>95000</v>
      </c>
      <c r="N94" s="175"/>
      <c r="O94" s="114">
        <f t="shared" si="2"/>
        <v>102524.20999999993</v>
      </c>
    </row>
    <row r="95" spans="1:16" ht="22.05" hidden="1" customHeight="1" x14ac:dyDescent="0.2">
      <c r="A95" s="26">
        <v>45693</v>
      </c>
      <c r="B95" s="20" t="s">
        <v>36</v>
      </c>
      <c r="C95" s="112">
        <v>6170951813</v>
      </c>
      <c r="D95" s="112"/>
      <c r="E95" s="112" t="s">
        <v>1089</v>
      </c>
      <c r="F95" s="22" t="s">
        <v>99</v>
      </c>
      <c r="H95" s="23" t="s">
        <v>22</v>
      </c>
      <c r="I95" s="23" t="s">
        <v>103</v>
      </c>
      <c r="J95" s="161" t="s">
        <v>93</v>
      </c>
      <c r="K95" s="112" t="s">
        <v>1112</v>
      </c>
      <c r="L95" s="112"/>
      <c r="M95" s="116"/>
      <c r="N95" s="175">
        <v>4863</v>
      </c>
      <c r="O95" s="114">
        <f t="shared" si="2"/>
        <v>97661.209999999934</v>
      </c>
    </row>
    <row r="96" spans="1:16" ht="22.05" hidden="1" customHeight="1" x14ac:dyDescent="0.2">
      <c r="A96" s="26">
        <v>45693</v>
      </c>
      <c r="B96" s="20" t="s">
        <v>36</v>
      </c>
      <c r="C96" s="112">
        <v>72541011</v>
      </c>
      <c r="D96" s="112" t="s">
        <v>1090</v>
      </c>
      <c r="E96" s="112" t="s">
        <v>574</v>
      </c>
      <c r="F96" s="22" t="s">
        <v>99</v>
      </c>
      <c r="H96" s="23" t="s">
        <v>22</v>
      </c>
      <c r="I96" s="23" t="s">
        <v>55</v>
      </c>
      <c r="J96" s="161" t="s">
        <v>70</v>
      </c>
      <c r="K96" s="112" t="s">
        <v>625</v>
      </c>
      <c r="L96" s="112"/>
      <c r="M96" s="116"/>
      <c r="N96" s="175">
        <v>38000</v>
      </c>
      <c r="O96" s="114">
        <f t="shared" si="2"/>
        <v>59661.209999999934</v>
      </c>
    </row>
    <row r="97" spans="1:15" ht="22.05" hidden="1" customHeight="1" x14ac:dyDescent="0.2">
      <c r="A97" s="26">
        <v>45693</v>
      </c>
      <c r="B97" s="20" t="s">
        <v>36</v>
      </c>
      <c r="C97" s="112">
        <v>7387254121</v>
      </c>
      <c r="D97" s="112" t="s">
        <v>1090</v>
      </c>
      <c r="E97" s="112" t="s">
        <v>1091</v>
      </c>
      <c r="F97" s="22" t="s">
        <v>99</v>
      </c>
      <c r="H97" s="23" t="s">
        <v>22</v>
      </c>
      <c r="I97" s="23" t="s">
        <v>55</v>
      </c>
      <c r="J97" s="161" t="s">
        <v>70</v>
      </c>
      <c r="K97" s="112" t="s">
        <v>618</v>
      </c>
      <c r="L97" s="112"/>
      <c r="M97" s="116"/>
      <c r="N97" s="175">
        <v>39600</v>
      </c>
      <c r="O97" s="114">
        <f t="shared" si="2"/>
        <v>20061.209999999934</v>
      </c>
    </row>
    <row r="98" spans="1:15" ht="22.05" hidden="1" customHeight="1" x14ac:dyDescent="0.2">
      <c r="A98" s="26">
        <v>45693</v>
      </c>
      <c r="B98" s="20" t="s">
        <v>36</v>
      </c>
      <c r="C98" s="112">
        <v>72541032</v>
      </c>
      <c r="D98" s="112" t="s">
        <v>1090</v>
      </c>
      <c r="E98" s="112" t="s">
        <v>1092</v>
      </c>
      <c r="F98" s="22" t="s">
        <v>99</v>
      </c>
      <c r="H98" s="23" t="s">
        <v>22</v>
      </c>
      <c r="I98" s="23" t="s">
        <v>55</v>
      </c>
      <c r="J98" s="161" t="s">
        <v>70</v>
      </c>
      <c r="K98" s="112" t="s">
        <v>630</v>
      </c>
      <c r="L98" s="112"/>
      <c r="M98" s="116"/>
      <c r="N98" s="175">
        <v>14800</v>
      </c>
      <c r="O98" s="114">
        <f t="shared" si="2"/>
        <v>5261.2099999999336</v>
      </c>
    </row>
    <row r="99" spans="1:15" ht="22.05" hidden="1" customHeight="1" x14ac:dyDescent="0.2">
      <c r="A99" s="26">
        <v>45694</v>
      </c>
      <c r="B99" s="20" t="s">
        <v>36</v>
      </c>
      <c r="C99" s="112">
        <v>132288</v>
      </c>
      <c r="D99" s="112"/>
      <c r="E99" s="112" t="s">
        <v>855</v>
      </c>
      <c r="F99" s="22" t="s">
        <v>99</v>
      </c>
      <c r="H99" s="23" t="s">
        <v>21</v>
      </c>
      <c r="I99" s="23" t="s">
        <v>81</v>
      </c>
      <c r="J99" s="161" t="s">
        <v>167</v>
      </c>
      <c r="K99" s="112" t="s">
        <v>894</v>
      </c>
      <c r="L99" s="112"/>
      <c r="M99" s="116">
        <v>3000</v>
      </c>
      <c r="N99" s="175"/>
      <c r="O99" s="114">
        <f t="shared" si="2"/>
        <v>8261.2099999999336</v>
      </c>
    </row>
    <row r="100" spans="1:15" ht="22.05" hidden="1" customHeight="1" x14ac:dyDescent="0.2">
      <c r="A100" s="26">
        <v>45694</v>
      </c>
      <c r="B100" s="20" t="s">
        <v>36</v>
      </c>
      <c r="C100" s="112"/>
      <c r="D100" s="112"/>
      <c r="E100" s="112" t="s">
        <v>569</v>
      </c>
      <c r="F100" s="251" t="s">
        <v>79</v>
      </c>
      <c r="H100" s="23" t="s">
        <v>21</v>
      </c>
      <c r="I100" s="23" t="s">
        <v>28</v>
      </c>
      <c r="J100" s="161" t="s">
        <v>30</v>
      </c>
      <c r="K100" s="112" t="s">
        <v>905</v>
      </c>
      <c r="L100" s="112"/>
      <c r="M100" s="116">
        <v>99000</v>
      </c>
      <c r="N100" s="175"/>
      <c r="O100" s="114">
        <f t="shared" si="2"/>
        <v>107261.20999999993</v>
      </c>
    </row>
    <row r="101" spans="1:15" ht="22.05" hidden="1" customHeight="1" x14ac:dyDescent="0.2">
      <c r="A101" s="26">
        <v>45694</v>
      </c>
      <c r="B101" s="20" t="s">
        <v>36</v>
      </c>
      <c r="C101" s="112"/>
      <c r="D101" s="112"/>
      <c r="E101" s="112" t="s">
        <v>569</v>
      </c>
      <c r="F101" s="22" t="s">
        <v>79</v>
      </c>
      <c r="H101" s="23" t="s">
        <v>21</v>
      </c>
      <c r="I101" s="23" t="s">
        <v>28</v>
      </c>
      <c r="J101" s="161" t="s">
        <v>30</v>
      </c>
      <c r="K101" s="112" t="s">
        <v>905</v>
      </c>
      <c r="L101" s="112"/>
      <c r="M101" s="116">
        <v>99000</v>
      </c>
      <c r="N101" s="175"/>
      <c r="O101" s="114">
        <f t="shared" si="2"/>
        <v>206261.20999999993</v>
      </c>
    </row>
    <row r="102" spans="1:15" ht="22.05" hidden="1" customHeight="1" x14ac:dyDescent="0.2">
      <c r="A102" s="26">
        <v>45694</v>
      </c>
      <c r="B102" s="20" t="s">
        <v>36</v>
      </c>
      <c r="C102" s="112"/>
      <c r="D102" s="112"/>
      <c r="E102" s="112" t="s">
        <v>569</v>
      </c>
      <c r="F102" s="22" t="s">
        <v>79</v>
      </c>
      <c r="H102" s="23" t="s">
        <v>21</v>
      </c>
      <c r="I102" s="23" t="s">
        <v>28</v>
      </c>
      <c r="J102" s="161" t="s">
        <v>30</v>
      </c>
      <c r="K102" s="112" t="s">
        <v>905</v>
      </c>
      <c r="L102" s="112"/>
      <c r="M102" s="116">
        <v>99000</v>
      </c>
      <c r="N102" s="175"/>
      <c r="O102" s="114">
        <f t="shared" si="2"/>
        <v>305261.20999999996</v>
      </c>
    </row>
    <row r="103" spans="1:15" ht="22.05" hidden="1" customHeight="1" x14ac:dyDescent="0.2">
      <c r="A103" s="26">
        <v>45694</v>
      </c>
      <c r="B103" s="20" t="s">
        <v>36</v>
      </c>
      <c r="C103" s="112"/>
      <c r="D103" s="112"/>
      <c r="E103" s="112" t="s">
        <v>569</v>
      </c>
      <c r="F103" s="22" t="s">
        <v>79</v>
      </c>
      <c r="H103" s="23" t="s">
        <v>21</v>
      </c>
      <c r="I103" s="23" t="s">
        <v>28</v>
      </c>
      <c r="J103" s="161" t="s">
        <v>30</v>
      </c>
      <c r="K103" s="112" t="s">
        <v>905</v>
      </c>
      <c r="L103" s="112"/>
      <c r="M103" s="116">
        <v>99000</v>
      </c>
      <c r="N103" s="175"/>
      <c r="O103" s="114">
        <f t="shared" si="2"/>
        <v>404261.20999999996</v>
      </c>
    </row>
    <row r="104" spans="1:15" ht="22.05" hidden="1" customHeight="1" x14ac:dyDescent="0.2">
      <c r="A104" s="26">
        <v>45694</v>
      </c>
      <c r="B104" s="20" t="s">
        <v>36</v>
      </c>
      <c r="C104" s="112"/>
      <c r="D104" s="112"/>
      <c r="E104" s="112" t="s">
        <v>569</v>
      </c>
      <c r="F104" s="22" t="s">
        <v>79</v>
      </c>
      <c r="H104" s="23" t="s">
        <v>21</v>
      </c>
      <c r="I104" s="23" t="s">
        <v>28</v>
      </c>
      <c r="J104" s="161" t="s">
        <v>30</v>
      </c>
      <c r="K104" s="112" t="s">
        <v>905</v>
      </c>
      <c r="L104" s="112"/>
      <c r="M104" s="116">
        <v>99000</v>
      </c>
      <c r="N104" s="175"/>
      <c r="O104" s="114">
        <f t="shared" si="2"/>
        <v>503261.20999999996</v>
      </c>
    </row>
    <row r="105" spans="1:15" ht="22.05" hidden="1" customHeight="1" x14ac:dyDescent="0.2">
      <c r="A105" s="26">
        <v>45694</v>
      </c>
      <c r="B105" s="20" t="s">
        <v>36</v>
      </c>
      <c r="C105" s="112"/>
      <c r="D105" s="112"/>
      <c r="E105" s="112" t="s">
        <v>569</v>
      </c>
      <c r="F105" s="22" t="s">
        <v>79</v>
      </c>
      <c r="H105" s="23" t="s">
        <v>21</v>
      </c>
      <c r="I105" s="23" t="s">
        <v>28</v>
      </c>
      <c r="J105" s="161" t="s">
        <v>30</v>
      </c>
      <c r="K105" s="112" t="s">
        <v>905</v>
      </c>
      <c r="L105" s="112"/>
      <c r="M105" s="116">
        <v>99000</v>
      </c>
      <c r="N105" s="175"/>
      <c r="O105" s="114">
        <f t="shared" si="2"/>
        <v>602261.21</v>
      </c>
    </row>
    <row r="106" spans="1:15" ht="22.05" hidden="1" customHeight="1" x14ac:dyDescent="0.2">
      <c r="A106" s="26">
        <v>45694</v>
      </c>
      <c r="B106" s="20" t="s">
        <v>36</v>
      </c>
      <c r="C106" s="112"/>
      <c r="D106" s="112"/>
      <c r="E106" s="112" t="s">
        <v>569</v>
      </c>
      <c r="F106" s="22" t="s">
        <v>79</v>
      </c>
      <c r="H106" s="23" t="s">
        <v>21</v>
      </c>
      <c r="I106" s="23" t="s">
        <v>28</v>
      </c>
      <c r="J106" s="161" t="s">
        <v>30</v>
      </c>
      <c r="K106" s="112" t="s">
        <v>905</v>
      </c>
      <c r="L106" s="112"/>
      <c r="M106" s="116">
        <v>99000</v>
      </c>
      <c r="N106" s="175"/>
      <c r="O106" s="114">
        <f t="shared" si="2"/>
        <v>701261.21</v>
      </c>
    </row>
    <row r="107" spans="1:15" ht="22.05" hidden="1" customHeight="1" x14ac:dyDescent="0.2">
      <c r="A107" s="26">
        <v>45694</v>
      </c>
      <c r="B107" s="20" t="s">
        <v>36</v>
      </c>
      <c r="C107" s="112"/>
      <c r="D107" s="113"/>
      <c r="E107" s="113" t="s">
        <v>569</v>
      </c>
      <c r="F107" s="22" t="s">
        <v>79</v>
      </c>
      <c r="H107" s="23" t="s">
        <v>21</v>
      </c>
      <c r="I107" s="23" t="s">
        <v>28</v>
      </c>
      <c r="J107" s="161" t="s">
        <v>30</v>
      </c>
      <c r="K107" s="113" t="s">
        <v>905</v>
      </c>
      <c r="L107" s="113"/>
      <c r="M107" s="114">
        <v>99000</v>
      </c>
      <c r="N107" s="120"/>
      <c r="O107" s="114">
        <f t="shared" si="2"/>
        <v>800261.21</v>
      </c>
    </row>
    <row r="108" spans="1:15" ht="22.05" hidden="1" customHeight="1" x14ac:dyDescent="0.2">
      <c r="A108" s="26">
        <v>45694</v>
      </c>
      <c r="B108" s="20" t="s">
        <v>36</v>
      </c>
      <c r="C108" s="112"/>
      <c r="D108" s="112"/>
      <c r="E108" s="112" t="s">
        <v>569</v>
      </c>
      <c r="F108" s="22" t="s">
        <v>79</v>
      </c>
      <c r="H108" s="23" t="s">
        <v>21</v>
      </c>
      <c r="I108" s="23" t="s">
        <v>28</v>
      </c>
      <c r="J108" s="161" t="s">
        <v>30</v>
      </c>
      <c r="K108" s="112" t="s">
        <v>905</v>
      </c>
      <c r="L108" s="112"/>
      <c r="M108" s="116">
        <v>99000</v>
      </c>
      <c r="N108" s="175"/>
      <c r="O108" s="114">
        <f t="shared" si="2"/>
        <v>899261.21</v>
      </c>
    </row>
    <row r="109" spans="1:15" ht="22.05" hidden="1" customHeight="1" x14ac:dyDescent="0.2">
      <c r="A109" s="26">
        <v>45694</v>
      </c>
      <c r="B109" s="20" t="s">
        <v>36</v>
      </c>
      <c r="C109" s="112"/>
      <c r="D109" s="113"/>
      <c r="E109" s="113" t="s">
        <v>569</v>
      </c>
      <c r="F109" s="22" t="s">
        <v>79</v>
      </c>
      <c r="H109" s="23" t="s">
        <v>21</v>
      </c>
      <c r="I109" s="23" t="s">
        <v>28</v>
      </c>
      <c r="J109" s="161" t="s">
        <v>30</v>
      </c>
      <c r="K109" s="113" t="s">
        <v>905</v>
      </c>
      <c r="L109" s="113"/>
      <c r="M109" s="114">
        <v>99000</v>
      </c>
      <c r="N109" s="120"/>
      <c r="O109" s="114">
        <f t="shared" si="2"/>
        <v>998261.21</v>
      </c>
    </row>
    <row r="110" spans="1:15" ht="22.05" hidden="1" customHeight="1" x14ac:dyDescent="0.2">
      <c r="A110" s="26">
        <v>45694</v>
      </c>
      <c r="B110" s="20" t="s">
        <v>36</v>
      </c>
      <c r="C110" s="112"/>
      <c r="D110" s="112"/>
      <c r="E110" s="112" t="s">
        <v>569</v>
      </c>
      <c r="F110" s="22" t="s">
        <v>79</v>
      </c>
      <c r="H110" s="23" t="s">
        <v>21</v>
      </c>
      <c r="I110" s="23" t="s">
        <v>28</v>
      </c>
      <c r="J110" s="161" t="s">
        <v>30</v>
      </c>
      <c r="K110" s="112" t="s">
        <v>905</v>
      </c>
      <c r="L110" s="112"/>
      <c r="M110" s="116">
        <v>25900</v>
      </c>
      <c r="N110" s="175"/>
      <c r="O110" s="114">
        <f t="shared" si="2"/>
        <v>1024161.21</v>
      </c>
    </row>
    <row r="111" spans="1:15" ht="22.05" hidden="1" customHeight="1" x14ac:dyDescent="0.2">
      <c r="A111" s="26">
        <v>45694</v>
      </c>
      <c r="B111" s="20" t="s">
        <v>36</v>
      </c>
      <c r="C111" s="112">
        <v>9284675214</v>
      </c>
      <c r="D111" s="112"/>
      <c r="E111" s="112" t="s">
        <v>1093</v>
      </c>
      <c r="F111" s="22" t="s">
        <v>99</v>
      </c>
      <c r="H111" s="23" t="s">
        <v>22</v>
      </c>
      <c r="I111" s="23" t="s">
        <v>103</v>
      </c>
      <c r="J111" s="161" t="s">
        <v>93</v>
      </c>
      <c r="K111" s="112" t="s">
        <v>1112</v>
      </c>
      <c r="L111" s="112"/>
      <c r="M111" s="116"/>
      <c r="N111" s="175">
        <v>6620</v>
      </c>
      <c r="O111" s="114">
        <f t="shared" si="2"/>
        <v>1017541.21</v>
      </c>
    </row>
    <row r="112" spans="1:15" ht="22.05" hidden="1" customHeight="1" x14ac:dyDescent="0.2">
      <c r="A112" s="26">
        <v>45694</v>
      </c>
      <c r="B112" s="20" t="s">
        <v>36</v>
      </c>
      <c r="C112" s="112">
        <v>5784675228</v>
      </c>
      <c r="D112" s="112"/>
      <c r="E112" s="112" t="s">
        <v>1094</v>
      </c>
      <c r="F112" s="22" t="s">
        <v>99</v>
      </c>
      <c r="H112" s="23" t="s">
        <v>22</v>
      </c>
      <c r="I112" s="23" t="s">
        <v>55</v>
      </c>
      <c r="J112" s="161" t="s">
        <v>70</v>
      </c>
      <c r="K112" s="112" t="s">
        <v>1109</v>
      </c>
      <c r="L112" s="112"/>
      <c r="M112" s="116"/>
      <c r="N112" s="175">
        <v>13000</v>
      </c>
      <c r="O112" s="114">
        <f t="shared" si="2"/>
        <v>1004541.21</v>
      </c>
    </row>
    <row r="113" spans="1:15" ht="22.05" hidden="1" customHeight="1" x14ac:dyDescent="0.2">
      <c r="A113" s="26">
        <v>45694</v>
      </c>
      <c r="B113" s="20" t="s">
        <v>36</v>
      </c>
      <c r="C113" s="112">
        <v>58654008</v>
      </c>
      <c r="D113" s="112"/>
      <c r="E113" s="112" t="s">
        <v>1095</v>
      </c>
      <c r="F113" s="22" t="s">
        <v>99</v>
      </c>
      <c r="H113" s="23" t="s">
        <v>22</v>
      </c>
      <c r="I113" s="23" t="s">
        <v>55</v>
      </c>
      <c r="J113" s="161" t="s">
        <v>70</v>
      </c>
      <c r="K113" s="112" t="s">
        <v>630</v>
      </c>
      <c r="L113" s="112"/>
      <c r="M113" s="116"/>
      <c r="N113" s="175">
        <v>68000</v>
      </c>
      <c r="O113" s="114">
        <f t="shared" si="2"/>
        <v>936541.21</v>
      </c>
    </row>
    <row r="114" spans="1:15" ht="22.05" hidden="1" customHeight="1" x14ac:dyDescent="0.2">
      <c r="A114" s="26">
        <v>45694</v>
      </c>
      <c r="B114" s="20" t="s">
        <v>36</v>
      </c>
      <c r="C114" s="112">
        <v>60225</v>
      </c>
      <c r="D114" s="112" t="s">
        <v>1096</v>
      </c>
      <c r="E114" s="112" t="s">
        <v>1097</v>
      </c>
      <c r="F114" s="22" t="s">
        <v>99</v>
      </c>
      <c r="H114" s="23" t="s">
        <v>22</v>
      </c>
      <c r="I114" s="23" t="s">
        <v>55</v>
      </c>
      <c r="J114" s="161" t="s">
        <v>70</v>
      </c>
      <c r="K114" s="112" t="s">
        <v>618</v>
      </c>
      <c r="L114" s="112"/>
      <c r="M114" s="116"/>
      <c r="N114" s="175">
        <v>88000</v>
      </c>
      <c r="O114" s="114">
        <f t="shared" si="2"/>
        <v>848541.21</v>
      </c>
    </row>
    <row r="115" spans="1:15" ht="22.05" hidden="1" customHeight="1" x14ac:dyDescent="0.2">
      <c r="A115" s="26">
        <v>45694</v>
      </c>
      <c r="B115" s="20" t="s">
        <v>36</v>
      </c>
      <c r="C115" s="112">
        <v>58654037</v>
      </c>
      <c r="D115" s="113"/>
      <c r="E115" s="113" t="s">
        <v>1098</v>
      </c>
      <c r="F115" s="22" t="s">
        <v>99</v>
      </c>
      <c r="H115" s="23" t="s">
        <v>22</v>
      </c>
      <c r="I115" s="23" t="s">
        <v>81</v>
      </c>
      <c r="J115" s="161" t="s">
        <v>280</v>
      </c>
      <c r="K115" s="113" t="s">
        <v>897</v>
      </c>
      <c r="L115" s="113"/>
      <c r="M115" s="114"/>
      <c r="N115" s="120">
        <v>500662.5</v>
      </c>
      <c r="O115" s="114">
        <f t="shared" si="2"/>
        <v>347878.70999999996</v>
      </c>
    </row>
    <row r="116" spans="1:15" ht="22.05" hidden="1" customHeight="1" x14ac:dyDescent="0.2">
      <c r="A116" s="26">
        <v>45694</v>
      </c>
      <c r="B116" s="20" t="s">
        <v>36</v>
      </c>
      <c r="C116" s="112">
        <v>58654044</v>
      </c>
      <c r="D116" s="113" t="s">
        <v>1096</v>
      </c>
      <c r="E116" s="113" t="s">
        <v>574</v>
      </c>
      <c r="F116" s="22" t="s">
        <v>99</v>
      </c>
      <c r="H116" s="23" t="s">
        <v>22</v>
      </c>
      <c r="I116" s="23" t="s">
        <v>55</v>
      </c>
      <c r="J116" s="161" t="s">
        <v>70</v>
      </c>
      <c r="K116" s="113" t="s">
        <v>625</v>
      </c>
      <c r="L116" s="113"/>
      <c r="M116" s="114"/>
      <c r="N116" s="120">
        <v>81897.5</v>
      </c>
      <c r="O116" s="114">
        <f t="shared" si="2"/>
        <v>265981.20999999996</v>
      </c>
    </row>
    <row r="117" spans="1:15" ht="22.05" hidden="1" customHeight="1" x14ac:dyDescent="0.2">
      <c r="A117" s="26">
        <v>45694</v>
      </c>
      <c r="B117" s="20" t="s">
        <v>36</v>
      </c>
      <c r="C117" s="112">
        <v>58654051</v>
      </c>
      <c r="D117" s="113" t="s">
        <v>1096</v>
      </c>
      <c r="E117" s="113" t="s">
        <v>1099</v>
      </c>
      <c r="F117" s="22" t="s">
        <v>99</v>
      </c>
      <c r="H117" s="23" t="s">
        <v>22</v>
      </c>
      <c r="I117" s="23" t="s">
        <v>55</v>
      </c>
      <c r="J117" s="161" t="s">
        <v>70</v>
      </c>
      <c r="K117" s="113" t="s">
        <v>630</v>
      </c>
      <c r="L117" s="113"/>
      <c r="M117" s="114"/>
      <c r="N117" s="120">
        <v>33500</v>
      </c>
      <c r="O117" s="114">
        <f t="shared" si="2"/>
        <v>232481.20999999996</v>
      </c>
    </row>
    <row r="118" spans="1:15" ht="22.05" hidden="1" customHeight="1" x14ac:dyDescent="0.2">
      <c r="A118" s="26">
        <v>45694</v>
      </c>
      <c r="B118" s="20" t="s">
        <v>36</v>
      </c>
      <c r="C118" s="112">
        <v>2142529714</v>
      </c>
      <c r="D118" s="112" t="s">
        <v>1100</v>
      </c>
      <c r="E118" s="112" t="s">
        <v>1101</v>
      </c>
      <c r="F118" s="22" t="s">
        <v>99</v>
      </c>
      <c r="H118" s="23" t="s">
        <v>22</v>
      </c>
      <c r="I118" s="23" t="s">
        <v>54</v>
      </c>
      <c r="J118" s="161" t="s">
        <v>41</v>
      </c>
      <c r="K118" s="112" t="s">
        <v>1113</v>
      </c>
      <c r="L118" s="112"/>
      <c r="M118" s="116"/>
      <c r="N118" s="175">
        <v>4408</v>
      </c>
      <c r="O118" s="114">
        <f t="shared" si="2"/>
        <v>228073.20999999996</v>
      </c>
    </row>
    <row r="119" spans="1:15" ht="22.05" hidden="1" customHeight="1" x14ac:dyDescent="0.2">
      <c r="A119" s="26">
        <v>45694</v>
      </c>
      <c r="B119" s="20" t="s">
        <v>36</v>
      </c>
      <c r="C119" s="112">
        <v>7088586113</v>
      </c>
      <c r="D119" s="112" t="s">
        <v>1069</v>
      </c>
      <c r="E119" s="112" t="s">
        <v>1102</v>
      </c>
      <c r="F119" s="22" t="s">
        <v>99</v>
      </c>
      <c r="H119" s="23" t="s">
        <v>22</v>
      </c>
      <c r="I119" s="23" t="s">
        <v>55</v>
      </c>
      <c r="J119" s="161" t="s">
        <v>70</v>
      </c>
      <c r="K119" s="112" t="s">
        <v>618</v>
      </c>
      <c r="L119" s="112"/>
      <c r="M119" s="116"/>
      <c r="N119" s="175">
        <v>66000</v>
      </c>
      <c r="O119" s="114">
        <f t="shared" si="2"/>
        <v>162073.20999999996</v>
      </c>
    </row>
    <row r="120" spans="1:15" ht="22.05" hidden="1" customHeight="1" x14ac:dyDescent="0.2">
      <c r="A120" s="26">
        <v>45694</v>
      </c>
      <c r="B120" s="20" t="s">
        <v>36</v>
      </c>
      <c r="C120" s="112">
        <v>85861022</v>
      </c>
      <c r="D120" s="112" t="s">
        <v>1069</v>
      </c>
      <c r="E120" s="112" t="s">
        <v>574</v>
      </c>
      <c r="F120" s="22" t="s">
        <v>99</v>
      </c>
      <c r="H120" s="23" t="s">
        <v>22</v>
      </c>
      <c r="I120" s="23" t="s">
        <v>55</v>
      </c>
      <c r="J120" s="161" t="s">
        <v>70</v>
      </c>
      <c r="K120" s="112" t="s">
        <v>625</v>
      </c>
      <c r="L120" s="112"/>
      <c r="M120" s="116"/>
      <c r="N120" s="175">
        <v>120000</v>
      </c>
      <c r="O120" s="114">
        <f t="shared" si="2"/>
        <v>42073.209999999963</v>
      </c>
    </row>
    <row r="121" spans="1:15" ht="22.05" hidden="1" customHeight="1" x14ac:dyDescent="0.2">
      <c r="A121" s="26">
        <v>45694</v>
      </c>
      <c r="B121" s="20" t="s">
        <v>36</v>
      </c>
      <c r="C121" s="112">
        <v>4586453</v>
      </c>
      <c r="D121" s="112" t="s">
        <v>1069</v>
      </c>
      <c r="E121" s="112" t="s">
        <v>1103</v>
      </c>
      <c r="F121" s="22" t="s">
        <v>99</v>
      </c>
      <c r="H121" s="23" t="s">
        <v>22</v>
      </c>
      <c r="I121" s="23" t="s">
        <v>55</v>
      </c>
      <c r="J121" s="161" t="s">
        <v>70</v>
      </c>
      <c r="K121" s="112" t="s">
        <v>630</v>
      </c>
      <c r="L121" s="112"/>
      <c r="M121" s="116"/>
      <c r="N121" s="175">
        <v>25060</v>
      </c>
      <c r="O121" s="114">
        <f t="shared" si="2"/>
        <v>17013.209999999963</v>
      </c>
    </row>
    <row r="122" spans="1:15" ht="22.05" hidden="1" customHeight="1" x14ac:dyDescent="0.2">
      <c r="A122" s="26">
        <v>45694</v>
      </c>
      <c r="B122" s="20" t="s">
        <v>36</v>
      </c>
      <c r="C122" s="112">
        <v>9958586135</v>
      </c>
      <c r="D122" s="112"/>
      <c r="E122" s="112" t="s">
        <v>1104</v>
      </c>
      <c r="F122" s="22" t="s">
        <v>99</v>
      </c>
      <c r="H122" s="23" t="s">
        <v>22</v>
      </c>
      <c r="I122" s="23" t="s">
        <v>103</v>
      </c>
      <c r="J122" s="161" t="s">
        <v>93</v>
      </c>
      <c r="K122" s="112" t="s">
        <v>627</v>
      </c>
      <c r="L122" s="112"/>
      <c r="M122" s="116"/>
      <c r="N122" s="175">
        <v>4601</v>
      </c>
      <c r="O122" s="114">
        <f t="shared" si="2"/>
        <v>12412.209999999963</v>
      </c>
    </row>
    <row r="123" spans="1:15" ht="22.05" hidden="1" customHeight="1" x14ac:dyDescent="0.2">
      <c r="A123" s="26">
        <v>45694</v>
      </c>
      <c r="B123" s="20" t="s">
        <v>36</v>
      </c>
      <c r="C123" s="112">
        <v>530895</v>
      </c>
      <c r="D123" s="113"/>
      <c r="E123" s="113" t="s">
        <v>855</v>
      </c>
      <c r="F123" s="22" t="s">
        <v>99</v>
      </c>
      <c r="H123" s="23" t="s">
        <v>21</v>
      </c>
      <c r="I123" s="23" t="s">
        <v>81</v>
      </c>
      <c r="J123" s="161" t="s">
        <v>167</v>
      </c>
      <c r="K123" s="113" t="s">
        <v>894</v>
      </c>
      <c r="L123" s="113"/>
      <c r="M123" s="114">
        <v>490000</v>
      </c>
      <c r="N123" s="120"/>
      <c r="O123" s="114">
        <f t="shared" si="2"/>
        <v>502412.20999999996</v>
      </c>
    </row>
    <row r="124" spans="1:15" ht="22.05" hidden="1" customHeight="1" x14ac:dyDescent="0.2">
      <c r="A124" s="26">
        <v>45694</v>
      </c>
      <c r="B124" s="20" t="s">
        <v>36</v>
      </c>
      <c r="C124" s="112">
        <v>11302011</v>
      </c>
      <c r="D124" s="112"/>
      <c r="E124" s="112" t="s">
        <v>574</v>
      </c>
      <c r="F124" s="22" t="s">
        <v>99</v>
      </c>
      <c r="H124" s="23" t="s">
        <v>22</v>
      </c>
      <c r="I124" s="23" t="s">
        <v>55</v>
      </c>
      <c r="J124" s="161" t="s">
        <v>70</v>
      </c>
      <c r="K124" s="112" t="s">
        <v>1114</v>
      </c>
      <c r="L124" s="112"/>
      <c r="M124" s="116"/>
      <c r="N124" s="175">
        <v>500000</v>
      </c>
      <c r="O124" s="114">
        <f t="shared" si="2"/>
        <v>2412.2099999999627</v>
      </c>
    </row>
    <row r="125" spans="1:15" ht="22.05" hidden="1" customHeight="1" x14ac:dyDescent="0.2">
      <c r="A125" s="26">
        <v>45695</v>
      </c>
      <c r="B125" s="20" t="s">
        <v>36</v>
      </c>
      <c r="C125" s="112">
        <v>352532</v>
      </c>
      <c r="D125" s="112"/>
      <c r="E125" s="112" t="s">
        <v>855</v>
      </c>
      <c r="F125" s="22" t="s">
        <v>99</v>
      </c>
      <c r="H125" s="23" t="s">
        <v>21</v>
      </c>
      <c r="I125" s="23" t="s">
        <v>81</v>
      </c>
      <c r="J125" s="161" t="s">
        <v>167</v>
      </c>
      <c r="K125" s="112" t="s">
        <v>894</v>
      </c>
      <c r="L125" s="112"/>
      <c r="M125" s="116">
        <v>385000</v>
      </c>
      <c r="N125" s="175"/>
      <c r="O125" s="114">
        <f t="shared" si="2"/>
        <v>387412.20999999996</v>
      </c>
    </row>
    <row r="126" spans="1:15" ht="22.05" hidden="1" customHeight="1" x14ac:dyDescent="0.2">
      <c r="A126" s="26">
        <v>45695</v>
      </c>
      <c r="B126" s="20" t="s">
        <v>36</v>
      </c>
      <c r="C126" s="112">
        <v>21910018</v>
      </c>
      <c r="D126" s="112"/>
      <c r="E126" s="112" t="s">
        <v>1105</v>
      </c>
      <c r="F126" s="22" t="s">
        <v>99</v>
      </c>
      <c r="H126" s="23" t="s">
        <v>22</v>
      </c>
      <c r="I126" s="23" t="s">
        <v>80</v>
      </c>
      <c r="J126" s="161" t="s">
        <v>67</v>
      </c>
      <c r="K126" s="112" t="s">
        <v>1115</v>
      </c>
      <c r="L126" s="116">
        <v>35000</v>
      </c>
      <c r="M126" s="116"/>
      <c r="N126" s="175">
        <f>30158</f>
        <v>30158</v>
      </c>
      <c r="O126" s="114">
        <f t="shared" si="2"/>
        <v>357254.20999999996</v>
      </c>
    </row>
    <row r="127" spans="1:15" ht="22.05" hidden="1" customHeight="1" x14ac:dyDescent="0.2">
      <c r="A127" s="26">
        <v>45695</v>
      </c>
      <c r="B127" s="20" t="s">
        <v>36</v>
      </c>
      <c r="C127" s="112">
        <v>21910018</v>
      </c>
      <c r="D127" s="112"/>
      <c r="E127" s="112" t="s">
        <v>1105</v>
      </c>
      <c r="F127" s="22" t="s">
        <v>99</v>
      </c>
      <c r="H127" s="23" t="s">
        <v>22</v>
      </c>
      <c r="I127" s="23" t="s">
        <v>54</v>
      </c>
      <c r="J127" s="161" t="s">
        <v>44</v>
      </c>
      <c r="K127" s="112" t="s">
        <v>1115</v>
      </c>
      <c r="L127" s="116">
        <v>35000</v>
      </c>
      <c r="M127" s="116"/>
      <c r="N127" s="175">
        <v>4842</v>
      </c>
      <c r="O127" s="114">
        <f t="shared" si="2"/>
        <v>352412.20999999996</v>
      </c>
    </row>
    <row r="128" spans="1:15" ht="22.05" hidden="1" customHeight="1" x14ac:dyDescent="0.2">
      <c r="A128" s="26">
        <v>45695</v>
      </c>
      <c r="B128" s="20" t="s">
        <v>36</v>
      </c>
      <c r="C128" s="112">
        <v>3122191029</v>
      </c>
      <c r="D128" s="112"/>
      <c r="E128" s="112" t="s">
        <v>1106</v>
      </c>
      <c r="F128" s="22" t="s">
        <v>99</v>
      </c>
      <c r="H128" s="23" t="s">
        <v>22</v>
      </c>
      <c r="I128" s="23" t="s">
        <v>58</v>
      </c>
      <c r="J128" s="161" t="s">
        <v>101</v>
      </c>
      <c r="K128" s="112" t="s">
        <v>1116</v>
      </c>
      <c r="L128" s="112"/>
      <c r="M128" s="116"/>
      <c r="N128" s="175">
        <v>350000</v>
      </c>
      <c r="O128" s="114">
        <f t="shared" si="2"/>
        <v>2412.2099999999627</v>
      </c>
    </row>
    <row r="129" spans="1:17" ht="22.05" hidden="1" customHeight="1" x14ac:dyDescent="0.2">
      <c r="A129" s="26">
        <v>45695</v>
      </c>
      <c r="B129" s="20" t="s">
        <v>36</v>
      </c>
      <c r="C129" s="112">
        <v>433232</v>
      </c>
      <c r="D129" s="112"/>
      <c r="E129" s="112" t="s">
        <v>855</v>
      </c>
      <c r="F129" s="22" t="s">
        <v>99</v>
      </c>
      <c r="H129" s="23" t="s">
        <v>21</v>
      </c>
      <c r="I129" s="23" t="s">
        <v>81</v>
      </c>
      <c r="J129" s="161" t="s">
        <v>167</v>
      </c>
      <c r="K129" s="112" t="s">
        <v>894</v>
      </c>
      <c r="L129" s="112"/>
      <c r="M129" s="116">
        <v>106000</v>
      </c>
      <c r="N129" s="175"/>
      <c r="O129" s="114">
        <f t="shared" si="2"/>
        <v>108412.20999999996</v>
      </c>
    </row>
    <row r="130" spans="1:17" ht="22.05" hidden="1" customHeight="1" x14ac:dyDescent="0.2">
      <c r="A130" s="26">
        <v>45695</v>
      </c>
      <c r="B130" s="20" t="s">
        <v>36</v>
      </c>
      <c r="C130" s="112">
        <v>13687011</v>
      </c>
      <c r="D130" s="112"/>
      <c r="E130" s="112" t="s">
        <v>1107</v>
      </c>
      <c r="F130" s="22" t="s">
        <v>99</v>
      </c>
      <c r="H130" s="23" t="s">
        <v>22</v>
      </c>
      <c r="I130" s="23" t="s">
        <v>103</v>
      </c>
      <c r="J130" s="161" t="s">
        <v>92</v>
      </c>
      <c r="K130" s="112" t="s">
        <v>907</v>
      </c>
      <c r="L130" s="112"/>
      <c r="M130" s="116"/>
      <c r="N130" s="175">
        <v>87169.16</v>
      </c>
      <c r="O130" s="114">
        <f t="shared" si="2"/>
        <v>21243.049999999959</v>
      </c>
    </row>
    <row r="131" spans="1:17" ht="22.05" hidden="1" customHeight="1" x14ac:dyDescent="0.2">
      <c r="A131" s="26">
        <v>45695</v>
      </c>
      <c r="B131" s="20" t="s">
        <v>36</v>
      </c>
      <c r="C131" s="112">
        <v>13687018</v>
      </c>
      <c r="D131" s="112"/>
      <c r="E131" s="112" t="s">
        <v>1108</v>
      </c>
      <c r="F131" s="22" t="s">
        <v>99</v>
      </c>
      <c r="H131" s="23" t="s">
        <v>22</v>
      </c>
      <c r="I131" s="23" t="s">
        <v>103</v>
      </c>
      <c r="J131" s="161" t="s">
        <v>93</v>
      </c>
      <c r="K131" s="112" t="s">
        <v>1117</v>
      </c>
      <c r="L131" s="112"/>
      <c r="M131" s="116"/>
      <c r="N131" s="175">
        <v>20000</v>
      </c>
      <c r="O131" s="114">
        <f t="shared" si="2"/>
        <v>1243.0499999999593</v>
      </c>
      <c r="Q131" s="154"/>
    </row>
    <row r="132" spans="1:17" ht="22.05" hidden="1" customHeight="1" x14ac:dyDescent="0.2">
      <c r="A132" s="26">
        <v>45699</v>
      </c>
      <c r="B132" s="20" t="s">
        <v>36</v>
      </c>
      <c r="C132" s="112">
        <v>106877</v>
      </c>
      <c r="D132" s="112"/>
      <c r="E132" s="112" t="s">
        <v>855</v>
      </c>
      <c r="F132" s="22" t="s">
        <v>99</v>
      </c>
      <c r="H132" s="23" t="s">
        <v>21</v>
      </c>
      <c r="I132" s="23" t="s">
        <v>81</v>
      </c>
      <c r="J132" s="161" t="s">
        <v>167</v>
      </c>
      <c r="K132" s="112" t="s">
        <v>894</v>
      </c>
      <c r="L132" s="112"/>
      <c r="M132" s="116">
        <v>5878.11</v>
      </c>
      <c r="N132" s="175"/>
      <c r="O132" s="114">
        <f t="shared" si="2"/>
        <v>7121.1599999999589</v>
      </c>
    </row>
    <row r="133" spans="1:17" ht="22.05" hidden="1" customHeight="1" x14ac:dyDescent="0.2">
      <c r="A133" s="26">
        <v>45699</v>
      </c>
      <c r="B133" s="20" t="s">
        <v>36</v>
      </c>
      <c r="C133" s="112">
        <v>12902011</v>
      </c>
      <c r="D133" s="112"/>
      <c r="E133" s="112" t="s">
        <v>1845</v>
      </c>
      <c r="F133" s="22" t="s">
        <v>99</v>
      </c>
      <c r="H133" s="23" t="s">
        <v>22</v>
      </c>
      <c r="I133" s="23" t="s">
        <v>103</v>
      </c>
      <c r="J133" s="161" t="s">
        <v>93</v>
      </c>
      <c r="K133" s="112" t="s">
        <v>1873</v>
      </c>
      <c r="L133" s="112"/>
      <c r="M133" s="116"/>
      <c r="N133" s="175">
        <v>5997.79</v>
      </c>
      <c r="O133" s="114">
        <f t="shared" si="2"/>
        <v>1123.369999999959</v>
      </c>
    </row>
    <row r="134" spans="1:17" ht="22.05" hidden="1" customHeight="1" x14ac:dyDescent="0.2">
      <c r="A134" s="26">
        <v>45699</v>
      </c>
      <c r="B134" s="20" t="s">
        <v>36</v>
      </c>
      <c r="C134" s="112">
        <v>180825</v>
      </c>
      <c r="D134" s="112"/>
      <c r="E134" s="112" t="s">
        <v>855</v>
      </c>
      <c r="F134" s="22" t="s">
        <v>99</v>
      </c>
      <c r="H134" s="23" t="s">
        <v>21</v>
      </c>
      <c r="I134" s="23" t="s">
        <v>81</v>
      </c>
      <c r="J134" s="161" t="s">
        <v>167</v>
      </c>
      <c r="K134" s="112" t="s">
        <v>894</v>
      </c>
      <c r="L134" s="112"/>
      <c r="M134" s="116">
        <v>245000</v>
      </c>
      <c r="N134" s="175"/>
      <c r="O134" s="114">
        <f t="shared" si="2"/>
        <v>246123.36999999997</v>
      </c>
    </row>
    <row r="135" spans="1:17" ht="22.05" hidden="1" customHeight="1" x14ac:dyDescent="0.2">
      <c r="A135" s="26">
        <v>45699</v>
      </c>
      <c r="B135" s="20" t="s">
        <v>36</v>
      </c>
      <c r="C135" s="112">
        <v>7987143927</v>
      </c>
      <c r="D135" s="112"/>
      <c r="E135" s="112" t="s">
        <v>574</v>
      </c>
      <c r="F135" s="22" t="s">
        <v>99</v>
      </c>
      <c r="H135" s="23" t="s">
        <v>22</v>
      </c>
      <c r="I135" s="23" t="s">
        <v>55</v>
      </c>
      <c r="J135" s="161" t="s">
        <v>70</v>
      </c>
      <c r="K135" s="112" t="s">
        <v>614</v>
      </c>
      <c r="L135" s="112"/>
      <c r="M135" s="116"/>
      <c r="N135" s="175">
        <v>242118.82</v>
      </c>
      <c r="O135" s="114">
        <f t="shared" si="2"/>
        <v>4004.5499999999593</v>
      </c>
    </row>
    <row r="136" spans="1:17" ht="22.05" hidden="1" customHeight="1" x14ac:dyDescent="0.2">
      <c r="A136" s="26">
        <v>45699</v>
      </c>
      <c r="B136" s="20" t="s">
        <v>36</v>
      </c>
      <c r="C136" s="112">
        <v>3057143940</v>
      </c>
      <c r="D136" s="112"/>
      <c r="E136" s="112" t="s">
        <v>577</v>
      </c>
      <c r="F136" s="22" t="s">
        <v>99</v>
      </c>
      <c r="H136" s="23" t="s">
        <v>22</v>
      </c>
      <c r="I136" s="23" t="s">
        <v>81</v>
      </c>
      <c r="J136" s="161" t="s">
        <v>171</v>
      </c>
      <c r="K136" s="112" t="s">
        <v>621</v>
      </c>
      <c r="L136" s="112"/>
      <c r="M136" s="116"/>
      <c r="N136" s="175">
        <v>4000</v>
      </c>
      <c r="O136" s="114">
        <f t="shared" si="2"/>
        <v>4.5499999999592546</v>
      </c>
    </row>
    <row r="137" spans="1:17" s="55" customFormat="1" ht="22.05" hidden="1" customHeight="1" x14ac:dyDescent="0.2">
      <c r="A137" s="26">
        <v>45699</v>
      </c>
      <c r="B137" s="20" t="s">
        <v>36</v>
      </c>
      <c r="C137" s="112">
        <v>228829</v>
      </c>
      <c r="D137" s="112"/>
      <c r="E137" s="112" t="s">
        <v>855</v>
      </c>
      <c r="F137" s="22" t="s">
        <v>99</v>
      </c>
      <c r="G137" s="28"/>
      <c r="H137" s="23" t="s">
        <v>21</v>
      </c>
      <c r="I137" s="23" t="s">
        <v>81</v>
      </c>
      <c r="J137" s="161" t="s">
        <v>167</v>
      </c>
      <c r="K137" s="112" t="s">
        <v>894</v>
      </c>
      <c r="L137" s="112"/>
      <c r="M137" s="116">
        <v>6500</v>
      </c>
      <c r="N137" s="175"/>
      <c r="O137" s="114">
        <f t="shared" si="2"/>
        <v>6504.5499999999593</v>
      </c>
      <c r="P137" s="25"/>
    </row>
    <row r="138" spans="1:17" s="55" customFormat="1" ht="22.05" hidden="1" customHeight="1" x14ac:dyDescent="0.2">
      <c r="A138" s="26">
        <v>45699</v>
      </c>
      <c r="B138" s="20" t="s">
        <v>36</v>
      </c>
      <c r="C138" s="112">
        <v>5886180316</v>
      </c>
      <c r="D138" s="112" t="s">
        <v>1846</v>
      </c>
      <c r="E138" s="112" t="s">
        <v>1847</v>
      </c>
      <c r="F138" s="22" t="s">
        <v>99</v>
      </c>
      <c r="G138" s="28"/>
      <c r="H138" s="23" t="s">
        <v>22</v>
      </c>
      <c r="I138" s="23" t="s">
        <v>103</v>
      </c>
      <c r="J138" s="161" t="s">
        <v>95</v>
      </c>
      <c r="K138" s="112" t="s">
        <v>1874</v>
      </c>
      <c r="L138" s="112"/>
      <c r="M138" s="116"/>
      <c r="N138" s="175">
        <v>6402</v>
      </c>
      <c r="O138" s="114">
        <f t="shared" si="2"/>
        <v>102.54999999995925</v>
      </c>
      <c r="P138" s="25"/>
    </row>
    <row r="139" spans="1:17" s="55" customFormat="1" ht="22.05" hidden="1" customHeight="1" x14ac:dyDescent="0.2">
      <c r="A139" s="26">
        <v>45702</v>
      </c>
      <c r="B139" s="20" t="s">
        <v>36</v>
      </c>
      <c r="C139" s="112"/>
      <c r="D139" s="112"/>
      <c r="E139" s="112" t="s">
        <v>569</v>
      </c>
      <c r="F139" s="22" t="s">
        <v>79</v>
      </c>
      <c r="G139" s="28"/>
      <c r="H139" s="23" t="s">
        <v>21</v>
      </c>
      <c r="I139" s="23" t="s">
        <v>28</v>
      </c>
      <c r="J139" s="161" t="s">
        <v>30</v>
      </c>
      <c r="K139" s="112" t="s">
        <v>905</v>
      </c>
      <c r="L139" s="112"/>
      <c r="M139" s="116">
        <v>99000</v>
      </c>
      <c r="N139" s="175"/>
      <c r="O139" s="114">
        <f t="shared" si="2"/>
        <v>99102.549999999959</v>
      </c>
      <c r="P139" s="25"/>
    </row>
    <row r="140" spans="1:17" s="55" customFormat="1" ht="22.05" hidden="1" customHeight="1" x14ac:dyDescent="0.2">
      <c r="A140" s="26">
        <v>45702</v>
      </c>
      <c r="B140" s="20" t="s">
        <v>36</v>
      </c>
      <c r="C140" s="112"/>
      <c r="D140" s="112"/>
      <c r="E140" s="112" t="s">
        <v>569</v>
      </c>
      <c r="F140" s="22" t="s">
        <v>79</v>
      </c>
      <c r="G140" s="28"/>
      <c r="H140" s="23" t="s">
        <v>21</v>
      </c>
      <c r="I140" s="23" t="s">
        <v>28</v>
      </c>
      <c r="J140" s="161" t="s">
        <v>30</v>
      </c>
      <c r="K140" s="112" t="s">
        <v>905</v>
      </c>
      <c r="L140" s="112"/>
      <c r="M140" s="116">
        <v>99000</v>
      </c>
      <c r="N140" s="175"/>
      <c r="O140" s="114">
        <f t="shared" si="2"/>
        <v>198102.54999999996</v>
      </c>
      <c r="P140" s="25"/>
    </row>
    <row r="141" spans="1:17" s="55" customFormat="1" ht="22.05" hidden="1" customHeight="1" x14ac:dyDescent="0.2">
      <c r="A141" s="26">
        <v>45702</v>
      </c>
      <c r="B141" s="20" t="s">
        <v>36</v>
      </c>
      <c r="C141" s="112"/>
      <c r="D141" s="112"/>
      <c r="E141" s="112" t="s">
        <v>569</v>
      </c>
      <c r="F141" s="22" t="s">
        <v>79</v>
      </c>
      <c r="G141" s="28"/>
      <c r="H141" s="23" t="s">
        <v>21</v>
      </c>
      <c r="I141" s="23" t="s">
        <v>28</v>
      </c>
      <c r="J141" s="161" t="s">
        <v>30</v>
      </c>
      <c r="K141" s="112" t="s">
        <v>905</v>
      </c>
      <c r="L141" s="112"/>
      <c r="M141" s="116">
        <v>99000</v>
      </c>
      <c r="N141" s="175"/>
      <c r="O141" s="114">
        <f t="shared" si="2"/>
        <v>297102.54999999993</v>
      </c>
      <c r="P141" s="25"/>
    </row>
    <row r="142" spans="1:17" s="55" customFormat="1" ht="22.05" hidden="1" customHeight="1" x14ac:dyDescent="0.2">
      <c r="A142" s="26">
        <v>45702</v>
      </c>
      <c r="B142" s="20" t="s">
        <v>36</v>
      </c>
      <c r="C142" s="112"/>
      <c r="D142" s="112"/>
      <c r="E142" s="112" t="s">
        <v>569</v>
      </c>
      <c r="F142" s="22" t="s">
        <v>79</v>
      </c>
      <c r="G142" s="28"/>
      <c r="H142" s="23" t="s">
        <v>21</v>
      </c>
      <c r="I142" s="23" t="s">
        <v>28</v>
      </c>
      <c r="J142" s="161" t="s">
        <v>30</v>
      </c>
      <c r="K142" s="112" t="s">
        <v>905</v>
      </c>
      <c r="L142" s="112"/>
      <c r="M142" s="116">
        <v>99000</v>
      </c>
      <c r="N142" s="175"/>
      <c r="O142" s="114">
        <f t="shared" si="2"/>
        <v>396102.54999999993</v>
      </c>
      <c r="P142" s="25"/>
    </row>
    <row r="143" spans="1:17" s="55" customFormat="1" ht="22.05" hidden="1" customHeight="1" x14ac:dyDescent="0.2">
      <c r="A143" s="26">
        <v>45702</v>
      </c>
      <c r="B143" s="20" t="s">
        <v>36</v>
      </c>
      <c r="C143" s="112"/>
      <c r="D143" s="112"/>
      <c r="E143" s="112" t="s">
        <v>569</v>
      </c>
      <c r="F143" s="22" t="s">
        <v>79</v>
      </c>
      <c r="G143" s="28"/>
      <c r="H143" s="23" t="s">
        <v>21</v>
      </c>
      <c r="I143" s="23" t="s">
        <v>28</v>
      </c>
      <c r="J143" s="161" t="s">
        <v>30</v>
      </c>
      <c r="K143" s="112" t="s">
        <v>905</v>
      </c>
      <c r="L143" s="112"/>
      <c r="M143" s="116">
        <v>47810</v>
      </c>
      <c r="N143" s="175"/>
      <c r="O143" s="114">
        <f t="shared" si="2"/>
        <v>443912.54999999993</v>
      </c>
      <c r="P143" s="25"/>
    </row>
    <row r="144" spans="1:17" s="55" customFormat="1" ht="22.05" hidden="1" customHeight="1" x14ac:dyDescent="0.2">
      <c r="A144" s="26">
        <v>45702</v>
      </c>
      <c r="B144" s="20" t="s">
        <v>36</v>
      </c>
      <c r="C144" s="112">
        <v>2506495817</v>
      </c>
      <c r="D144" s="112"/>
      <c r="E144" s="112" t="s">
        <v>869</v>
      </c>
      <c r="F144" s="22" t="s">
        <v>99</v>
      </c>
      <c r="G144" s="28"/>
      <c r="H144" s="23" t="s">
        <v>22</v>
      </c>
      <c r="I144" s="23" t="s">
        <v>81</v>
      </c>
      <c r="J144" s="161" t="s">
        <v>167</v>
      </c>
      <c r="K144" s="112" t="s">
        <v>894</v>
      </c>
      <c r="L144" s="112"/>
      <c r="M144" s="116"/>
      <c r="N144" s="175">
        <v>150000</v>
      </c>
      <c r="O144" s="114">
        <f t="shared" si="2"/>
        <v>293912.54999999993</v>
      </c>
      <c r="P144" s="25"/>
    </row>
    <row r="145" spans="1:16" s="55" customFormat="1" ht="22.05" hidden="1" customHeight="1" x14ac:dyDescent="0.2">
      <c r="A145" s="26">
        <v>45702</v>
      </c>
      <c r="B145" s="20" t="s">
        <v>36</v>
      </c>
      <c r="C145" s="112">
        <v>20454012</v>
      </c>
      <c r="D145" s="113"/>
      <c r="E145" s="113" t="s">
        <v>1848</v>
      </c>
      <c r="F145" s="22" t="s">
        <v>99</v>
      </c>
      <c r="G145" s="28"/>
      <c r="H145" s="23" t="s">
        <v>22</v>
      </c>
      <c r="I145" s="23" t="s">
        <v>81</v>
      </c>
      <c r="J145" s="161" t="s">
        <v>280</v>
      </c>
      <c r="K145" s="113" t="s">
        <v>897</v>
      </c>
      <c r="L145" s="113"/>
      <c r="M145" s="114"/>
      <c r="N145" s="120">
        <v>170837.5</v>
      </c>
      <c r="O145" s="114">
        <f t="shared" si="2"/>
        <v>123075.04999999993</v>
      </c>
      <c r="P145" s="25"/>
    </row>
    <row r="146" spans="1:16" s="55" customFormat="1" ht="22.05" hidden="1" customHeight="1" x14ac:dyDescent="0.2">
      <c r="A146" s="26">
        <v>45702</v>
      </c>
      <c r="B146" s="20" t="s">
        <v>36</v>
      </c>
      <c r="C146" s="112"/>
      <c r="D146" s="112" t="s">
        <v>1849</v>
      </c>
      <c r="E146" s="112" t="s">
        <v>1044</v>
      </c>
      <c r="F146" s="22" t="s">
        <v>78</v>
      </c>
      <c r="G146" s="28"/>
      <c r="H146" s="23" t="s">
        <v>22</v>
      </c>
      <c r="I146" s="23" t="s">
        <v>81</v>
      </c>
      <c r="J146" s="161" t="s">
        <v>33</v>
      </c>
      <c r="K146" s="112" t="s">
        <v>621</v>
      </c>
      <c r="L146" s="112"/>
      <c r="M146" s="116"/>
      <c r="N146" s="175">
        <v>31081.09</v>
      </c>
      <c r="O146" s="114">
        <f t="shared" si="2"/>
        <v>91993.959999999934</v>
      </c>
      <c r="P146" s="25"/>
    </row>
    <row r="147" spans="1:16" s="55" customFormat="1" ht="22.05" hidden="1" customHeight="1" x14ac:dyDescent="0.2">
      <c r="A147" s="26">
        <v>45702</v>
      </c>
      <c r="B147" s="20" t="s">
        <v>36</v>
      </c>
      <c r="C147" s="112"/>
      <c r="D147" s="112" t="s">
        <v>1850</v>
      </c>
      <c r="E147" s="112" t="s">
        <v>1044</v>
      </c>
      <c r="F147" s="22" t="s">
        <v>78</v>
      </c>
      <c r="G147" s="28"/>
      <c r="H147" s="23" t="s">
        <v>22</v>
      </c>
      <c r="I147" s="23" t="s">
        <v>81</v>
      </c>
      <c r="J147" s="161" t="s">
        <v>33</v>
      </c>
      <c r="K147" s="112" t="s">
        <v>621</v>
      </c>
      <c r="L147" s="112"/>
      <c r="M147" s="116"/>
      <c r="N147" s="175">
        <v>31081.09</v>
      </c>
      <c r="O147" s="114">
        <f t="shared" si="2"/>
        <v>60912.869999999937</v>
      </c>
      <c r="P147" s="25"/>
    </row>
    <row r="148" spans="1:16" s="55" customFormat="1" ht="22.05" hidden="1" customHeight="1" x14ac:dyDescent="0.2">
      <c r="A148" s="26">
        <v>45702</v>
      </c>
      <c r="B148" s="20" t="s">
        <v>36</v>
      </c>
      <c r="C148" s="112"/>
      <c r="D148" s="112" t="s">
        <v>1851</v>
      </c>
      <c r="E148" s="112" t="s">
        <v>1044</v>
      </c>
      <c r="F148" s="22" t="s">
        <v>78</v>
      </c>
      <c r="G148" s="28"/>
      <c r="H148" s="23" t="s">
        <v>22</v>
      </c>
      <c r="I148" s="23" t="s">
        <v>81</v>
      </c>
      <c r="J148" s="171" t="s">
        <v>33</v>
      </c>
      <c r="K148" s="112" t="s">
        <v>621</v>
      </c>
      <c r="L148" s="112"/>
      <c r="M148" s="116"/>
      <c r="N148" s="175">
        <v>31081.09</v>
      </c>
      <c r="O148" s="114">
        <f t="shared" si="2"/>
        <v>29831.779999999937</v>
      </c>
      <c r="P148" s="25"/>
    </row>
    <row r="149" spans="1:16" s="55" customFormat="1" ht="22.05" hidden="1" customHeight="1" x14ac:dyDescent="0.2">
      <c r="A149" s="26">
        <v>45702</v>
      </c>
      <c r="B149" s="20" t="s">
        <v>36</v>
      </c>
      <c r="C149" s="112"/>
      <c r="D149" s="112" t="s">
        <v>1043</v>
      </c>
      <c r="E149" s="112" t="s">
        <v>1044</v>
      </c>
      <c r="F149" s="251" t="s">
        <v>78</v>
      </c>
      <c r="G149" s="28"/>
      <c r="H149" s="23" t="s">
        <v>22</v>
      </c>
      <c r="I149" s="23" t="s">
        <v>81</v>
      </c>
      <c r="J149" s="161" t="s">
        <v>33</v>
      </c>
      <c r="K149" s="112" t="s">
        <v>621</v>
      </c>
      <c r="L149" s="112"/>
      <c r="M149" s="116"/>
      <c r="N149" s="175">
        <v>25344.77</v>
      </c>
      <c r="O149" s="114">
        <f t="shared" si="2"/>
        <v>4487.0099999999366</v>
      </c>
      <c r="P149" s="25"/>
    </row>
    <row r="150" spans="1:16" s="55" customFormat="1" ht="22.05" hidden="1" customHeight="1" x14ac:dyDescent="0.2">
      <c r="A150" s="26">
        <v>45705</v>
      </c>
      <c r="B150" s="20" t="s">
        <v>36</v>
      </c>
      <c r="C150" s="112"/>
      <c r="D150" s="113"/>
      <c r="E150" s="113" t="s">
        <v>608</v>
      </c>
      <c r="F150" s="22" t="s">
        <v>77</v>
      </c>
      <c r="G150" s="28"/>
      <c r="H150" s="23" t="s">
        <v>22</v>
      </c>
      <c r="I150" s="23" t="s">
        <v>57</v>
      </c>
      <c r="J150" s="161" t="s">
        <v>85</v>
      </c>
      <c r="K150" s="113" t="s">
        <v>893</v>
      </c>
      <c r="L150" s="113"/>
      <c r="M150" s="114"/>
      <c r="N150" s="120">
        <v>660</v>
      </c>
      <c r="O150" s="114">
        <f t="shared" si="2"/>
        <v>3827.0099999999366</v>
      </c>
      <c r="P150" s="25"/>
    </row>
    <row r="151" spans="1:16" s="55" customFormat="1" ht="22.05" hidden="1" customHeight="1" x14ac:dyDescent="0.2">
      <c r="A151" s="26">
        <v>45705</v>
      </c>
      <c r="B151" s="20" t="s">
        <v>36</v>
      </c>
      <c r="C151" s="112"/>
      <c r="D151" s="113"/>
      <c r="E151" s="113" t="s">
        <v>608</v>
      </c>
      <c r="F151" s="22" t="s">
        <v>77</v>
      </c>
      <c r="G151" s="28"/>
      <c r="H151" s="23" t="s">
        <v>22</v>
      </c>
      <c r="I151" s="23" t="s">
        <v>57</v>
      </c>
      <c r="J151" s="161" t="s">
        <v>85</v>
      </c>
      <c r="K151" s="113" t="s">
        <v>893</v>
      </c>
      <c r="L151" s="113"/>
      <c r="M151" s="114"/>
      <c r="N151" s="120">
        <v>95</v>
      </c>
      <c r="O151" s="114">
        <f t="shared" si="2"/>
        <v>3732.0099999999366</v>
      </c>
      <c r="P151" s="25"/>
    </row>
    <row r="152" spans="1:16" s="55" customFormat="1" ht="22.05" hidden="1" customHeight="1" x14ac:dyDescent="0.2">
      <c r="A152" s="26">
        <v>45705</v>
      </c>
      <c r="B152" s="20" t="s">
        <v>36</v>
      </c>
      <c r="C152" s="112"/>
      <c r="D152" s="112"/>
      <c r="E152" s="112" t="s">
        <v>609</v>
      </c>
      <c r="F152" s="22" t="s">
        <v>77</v>
      </c>
      <c r="G152" s="28"/>
      <c r="H152" s="23" t="s">
        <v>22</v>
      </c>
      <c r="I152" s="23" t="s">
        <v>57</v>
      </c>
      <c r="J152" s="161" t="s">
        <v>85</v>
      </c>
      <c r="K152" s="112" t="s">
        <v>893</v>
      </c>
      <c r="L152" s="112"/>
      <c r="M152" s="116"/>
      <c r="N152" s="175">
        <v>120.8</v>
      </c>
      <c r="O152" s="114">
        <f t="shared" si="2"/>
        <v>3611.2099999999364</v>
      </c>
      <c r="P152" s="25"/>
    </row>
    <row r="153" spans="1:16" s="55" customFormat="1" ht="22.05" hidden="1" customHeight="1" x14ac:dyDescent="0.2">
      <c r="A153" s="26">
        <v>45705</v>
      </c>
      <c r="B153" s="20" t="s">
        <v>36</v>
      </c>
      <c r="C153" s="112" t="s">
        <v>1042</v>
      </c>
      <c r="D153" s="112"/>
      <c r="E153" s="112" t="s">
        <v>569</v>
      </c>
      <c r="F153" s="22" t="s">
        <v>99</v>
      </c>
      <c r="G153" s="28"/>
      <c r="H153" s="23" t="s">
        <v>21</v>
      </c>
      <c r="I153" s="23" t="s">
        <v>29</v>
      </c>
      <c r="J153" s="161" t="s">
        <v>84</v>
      </c>
      <c r="K153" s="112" t="s">
        <v>1875</v>
      </c>
      <c r="L153" s="112"/>
      <c r="M153" s="116">
        <v>40240</v>
      </c>
      <c r="N153" s="175"/>
      <c r="O153" s="114">
        <f t="shared" si="2"/>
        <v>43851.209999999934</v>
      </c>
      <c r="P153" s="25"/>
    </row>
    <row r="154" spans="1:16" s="55" customFormat="1" ht="22.05" hidden="1" customHeight="1" x14ac:dyDescent="0.2">
      <c r="A154" s="26">
        <v>45705</v>
      </c>
      <c r="B154" s="20" t="s">
        <v>36</v>
      </c>
      <c r="C154" s="112" t="s">
        <v>1852</v>
      </c>
      <c r="D154" s="112"/>
      <c r="E154" s="112" t="s">
        <v>1853</v>
      </c>
      <c r="F154" s="22" t="s">
        <v>99</v>
      </c>
      <c r="G154" s="28"/>
      <c r="H154" s="23" t="s">
        <v>22</v>
      </c>
      <c r="I154" s="23" t="s">
        <v>103</v>
      </c>
      <c r="J154" s="161" t="s">
        <v>93</v>
      </c>
      <c r="K154" s="112" t="s">
        <v>1876</v>
      </c>
      <c r="L154" s="112"/>
      <c r="M154" s="116"/>
      <c r="N154" s="175">
        <v>1740</v>
      </c>
      <c r="O154" s="114">
        <f t="shared" si="2"/>
        <v>42111.209999999934</v>
      </c>
      <c r="P154" s="25"/>
    </row>
    <row r="155" spans="1:16" s="55" customFormat="1" ht="22.05" hidden="1" customHeight="1" x14ac:dyDescent="0.2">
      <c r="A155" s="26">
        <v>45706</v>
      </c>
      <c r="B155" s="20" t="s">
        <v>36</v>
      </c>
      <c r="C155" s="112">
        <v>2654473913</v>
      </c>
      <c r="D155" s="112"/>
      <c r="E155" s="112" t="s">
        <v>869</v>
      </c>
      <c r="F155" s="22" t="s">
        <v>99</v>
      </c>
      <c r="G155" s="28"/>
      <c r="H155" s="23" t="s">
        <v>22</v>
      </c>
      <c r="I155" s="23" t="s">
        <v>81</v>
      </c>
      <c r="J155" s="161" t="s">
        <v>167</v>
      </c>
      <c r="K155" s="112" t="s">
        <v>894</v>
      </c>
      <c r="L155" s="112"/>
      <c r="M155" s="116"/>
      <c r="N155" s="175">
        <v>23000</v>
      </c>
      <c r="O155" s="114">
        <f t="shared" ref="O155:O221" si="3">O154+M155-N155</f>
        <v>19111.209999999934</v>
      </c>
      <c r="P155" s="25"/>
    </row>
    <row r="156" spans="1:16" s="55" customFormat="1" ht="22.05" hidden="1" customHeight="1" x14ac:dyDescent="0.2">
      <c r="A156" s="26">
        <v>45706</v>
      </c>
      <c r="B156" s="20" t="s">
        <v>36</v>
      </c>
      <c r="C156" s="112"/>
      <c r="D156" s="112"/>
      <c r="E156" s="112" t="s">
        <v>875</v>
      </c>
      <c r="F156" s="22" t="s">
        <v>1854</v>
      </c>
      <c r="G156" s="28"/>
      <c r="H156" s="23" t="s">
        <v>22</v>
      </c>
      <c r="I156" s="23" t="s">
        <v>58</v>
      </c>
      <c r="J156" s="161" t="s">
        <v>101</v>
      </c>
      <c r="K156" s="112" t="s">
        <v>909</v>
      </c>
      <c r="L156" s="112"/>
      <c r="M156" s="116"/>
      <c r="N156" s="175">
        <v>7069.68</v>
      </c>
      <c r="O156" s="114">
        <f t="shared" si="3"/>
        <v>12041.529999999933</v>
      </c>
      <c r="P156" s="25"/>
    </row>
    <row r="157" spans="1:16" s="55" customFormat="1" ht="22.05" hidden="1" customHeight="1" x14ac:dyDescent="0.2">
      <c r="A157" s="26">
        <v>45706</v>
      </c>
      <c r="B157" s="20" t="s">
        <v>36</v>
      </c>
      <c r="C157" s="112"/>
      <c r="D157" s="112"/>
      <c r="E157" s="112" t="s">
        <v>569</v>
      </c>
      <c r="F157" s="22" t="s">
        <v>99</v>
      </c>
      <c r="G157" s="28"/>
      <c r="H157" s="23" t="s">
        <v>21</v>
      </c>
      <c r="I157" s="23" t="s">
        <v>28</v>
      </c>
      <c r="J157" s="171" t="s">
        <v>30</v>
      </c>
      <c r="K157" s="112" t="s">
        <v>905</v>
      </c>
      <c r="L157" s="112"/>
      <c r="M157" s="118">
        <v>55000</v>
      </c>
      <c r="N157" s="175"/>
      <c r="O157" s="114">
        <f t="shared" si="3"/>
        <v>67041.529999999941</v>
      </c>
      <c r="P157" s="25"/>
    </row>
    <row r="158" spans="1:16" s="55" customFormat="1" ht="22.05" hidden="1" customHeight="1" x14ac:dyDescent="0.2">
      <c r="A158" s="26">
        <v>45706</v>
      </c>
      <c r="B158" s="20" t="s">
        <v>36</v>
      </c>
      <c r="C158" s="112"/>
      <c r="D158" s="112"/>
      <c r="E158" s="112" t="s">
        <v>569</v>
      </c>
      <c r="F158" s="22" t="s">
        <v>79</v>
      </c>
      <c r="G158" s="28"/>
      <c r="H158" s="23" t="s">
        <v>21</v>
      </c>
      <c r="I158" s="23" t="s">
        <v>28</v>
      </c>
      <c r="J158" s="161" t="s">
        <v>30</v>
      </c>
      <c r="K158" s="112" t="s">
        <v>905</v>
      </c>
      <c r="L158" s="112"/>
      <c r="M158" s="116">
        <v>95000</v>
      </c>
      <c r="N158" s="175"/>
      <c r="O158" s="114">
        <f t="shared" si="3"/>
        <v>162041.52999999994</v>
      </c>
      <c r="P158" s="25"/>
    </row>
    <row r="159" spans="1:16" s="55" customFormat="1" ht="22.05" hidden="1" customHeight="1" x14ac:dyDescent="0.2">
      <c r="A159" s="26">
        <v>45707</v>
      </c>
      <c r="B159" s="20" t="s">
        <v>36</v>
      </c>
      <c r="C159" s="112">
        <v>565855317</v>
      </c>
      <c r="D159" s="113" t="s">
        <v>1855</v>
      </c>
      <c r="E159" s="112" t="s">
        <v>1856</v>
      </c>
      <c r="F159" s="22" t="s">
        <v>99</v>
      </c>
      <c r="G159" s="28"/>
      <c r="H159" s="23" t="s">
        <v>22</v>
      </c>
      <c r="I159" s="23" t="s">
        <v>55</v>
      </c>
      <c r="J159" s="161" t="s">
        <v>70</v>
      </c>
      <c r="K159" s="112" t="s">
        <v>908</v>
      </c>
      <c r="L159" s="112"/>
      <c r="M159" s="116"/>
      <c r="N159" s="175">
        <v>11200</v>
      </c>
      <c r="O159" s="114">
        <f t="shared" si="3"/>
        <v>150841.52999999994</v>
      </c>
      <c r="P159" s="25"/>
    </row>
    <row r="160" spans="1:16" s="55" customFormat="1" ht="22.05" hidden="1" customHeight="1" x14ac:dyDescent="0.2">
      <c r="A160" s="26">
        <v>45707</v>
      </c>
      <c r="B160" s="20" t="s">
        <v>36</v>
      </c>
      <c r="C160" s="112">
        <v>58553027</v>
      </c>
      <c r="D160" s="112" t="s">
        <v>1855</v>
      </c>
      <c r="E160" s="112" t="s">
        <v>1857</v>
      </c>
      <c r="F160" s="22" t="s">
        <v>99</v>
      </c>
      <c r="G160" s="28"/>
      <c r="H160" s="23" t="s">
        <v>22</v>
      </c>
      <c r="I160" s="23" t="s">
        <v>55</v>
      </c>
      <c r="J160" s="161" t="s">
        <v>70</v>
      </c>
      <c r="K160" s="112" t="s">
        <v>625</v>
      </c>
      <c r="L160" s="112"/>
      <c r="M160" s="116"/>
      <c r="N160" s="175">
        <v>2750</v>
      </c>
      <c r="O160" s="114">
        <f t="shared" si="3"/>
        <v>148091.52999999994</v>
      </c>
      <c r="P160" s="25"/>
    </row>
    <row r="161" spans="1:16" s="55" customFormat="1" ht="22.05" hidden="1" customHeight="1" x14ac:dyDescent="0.2">
      <c r="A161" s="26">
        <v>45707</v>
      </c>
      <c r="B161" s="20" t="s">
        <v>36</v>
      </c>
      <c r="C161" s="112">
        <v>3741224973</v>
      </c>
      <c r="D161" s="112"/>
      <c r="E161" s="112" t="s">
        <v>577</v>
      </c>
      <c r="F161" s="22" t="s">
        <v>99</v>
      </c>
      <c r="G161" s="28"/>
      <c r="H161" s="23" t="s">
        <v>22</v>
      </c>
      <c r="I161" s="23" t="s">
        <v>81</v>
      </c>
      <c r="J161" s="161" t="s">
        <v>171</v>
      </c>
      <c r="K161" s="112" t="s">
        <v>621</v>
      </c>
      <c r="L161" s="112"/>
      <c r="M161" s="116"/>
      <c r="N161" s="175">
        <v>118000</v>
      </c>
      <c r="O161" s="114">
        <f t="shared" si="3"/>
        <v>30091.529999999941</v>
      </c>
      <c r="P161" s="25"/>
    </row>
    <row r="162" spans="1:16" s="55" customFormat="1" ht="22.05" hidden="1" customHeight="1" x14ac:dyDescent="0.2">
      <c r="A162" s="26">
        <v>45707</v>
      </c>
      <c r="B162" s="20" t="s">
        <v>36</v>
      </c>
      <c r="C162" s="112">
        <v>2612056715</v>
      </c>
      <c r="D162" s="112"/>
      <c r="E162" s="112" t="s">
        <v>577</v>
      </c>
      <c r="F162" s="22" t="s">
        <v>99</v>
      </c>
      <c r="G162" s="28"/>
      <c r="H162" s="23" t="s">
        <v>22</v>
      </c>
      <c r="I162" s="23" t="s">
        <v>81</v>
      </c>
      <c r="J162" s="161" t="s">
        <v>171</v>
      </c>
      <c r="K162" s="112" t="s">
        <v>621</v>
      </c>
      <c r="L162" s="112"/>
      <c r="M162" s="116"/>
      <c r="N162" s="175">
        <v>15091.53</v>
      </c>
      <c r="O162" s="114">
        <f t="shared" si="3"/>
        <v>14999.99999999994</v>
      </c>
      <c r="P162" s="25"/>
    </row>
    <row r="163" spans="1:16" s="55" customFormat="1" ht="22.05" hidden="1" customHeight="1" x14ac:dyDescent="0.2">
      <c r="A163" s="26">
        <v>45709</v>
      </c>
      <c r="B163" s="20" t="s">
        <v>36</v>
      </c>
      <c r="C163" s="112">
        <v>2792338</v>
      </c>
      <c r="D163" s="112"/>
      <c r="E163" s="112" t="s">
        <v>855</v>
      </c>
      <c r="F163" s="22" t="s">
        <v>99</v>
      </c>
      <c r="G163" s="28"/>
      <c r="H163" s="23" t="s">
        <v>21</v>
      </c>
      <c r="I163" s="23" t="s">
        <v>81</v>
      </c>
      <c r="J163" s="161" t="s">
        <v>167</v>
      </c>
      <c r="K163" s="112" t="s">
        <v>894</v>
      </c>
      <c r="L163" s="112"/>
      <c r="M163" s="116">
        <v>39000</v>
      </c>
      <c r="N163" s="175"/>
      <c r="O163" s="114">
        <f t="shared" si="3"/>
        <v>53999.999999999942</v>
      </c>
      <c r="P163" s="25"/>
    </row>
    <row r="164" spans="1:16" s="55" customFormat="1" ht="22.05" hidden="1" customHeight="1" x14ac:dyDescent="0.2">
      <c r="A164" s="26">
        <v>45709</v>
      </c>
      <c r="B164" s="20" t="s">
        <v>36</v>
      </c>
      <c r="C164" s="112">
        <v>7489837313</v>
      </c>
      <c r="D164" s="112" t="s">
        <v>1858</v>
      </c>
      <c r="E164" s="112" t="s">
        <v>1859</v>
      </c>
      <c r="F164" s="22" t="s">
        <v>99</v>
      </c>
      <c r="G164" s="28"/>
      <c r="H164" s="23" t="s">
        <v>22</v>
      </c>
      <c r="I164" s="23" t="s">
        <v>54</v>
      </c>
      <c r="J164" s="161" t="s">
        <v>63</v>
      </c>
      <c r="K164" s="112" t="s">
        <v>1877</v>
      </c>
      <c r="L164" s="112"/>
      <c r="M164" s="116"/>
      <c r="N164" s="175">
        <v>10168.91</v>
      </c>
      <c r="O164" s="114">
        <f t="shared" si="3"/>
        <v>43831.089999999938</v>
      </c>
      <c r="P164" s="25"/>
    </row>
    <row r="165" spans="1:16" s="55" customFormat="1" ht="22.05" hidden="1" customHeight="1" x14ac:dyDescent="0.2">
      <c r="A165" s="26">
        <v>45709</v>
      </c>
      <c r="B165" s="20" t="s">
        <v>36</v>
      </c>
      <c r="C165" s="112">
        <v>589837327</v>
      </c>
      <c r="D165" s="112" t="s">
        <v>1860</v>
      </c>
      <c r="E165" s="112" t="s">
        <v>1861</v>
      </c>
      <c r="F165" s="22" t="s">
        <v>99</v>
      </c>
      <c r="G165" s="28"/>
      <c r="H165" s="23" t="s">
        <v>22</v>
      </c>
      <c r="I165" s="23" t="s">
        <v>103</v>
      </c>
      <c r="J165" s="161" t="s">
        <v>189</v>
      </c>
      <c r="K165" s="112" t="s">
        <v>1878</v>
      </c>
      <c r="L165" s="112"/>
      <c r="M165" s="116"/>
      <c r="N165" s="175">
        <v>43512</v>
      </c>
      <c r="O165" s="114">
        <f t="shared" si="3"/>
        <v>319.0899999999383</v>
      </c>
      <c r="P165" s="25"/>
    </row>
    <row r="166" spans="1:16" s="55" customFormat="1" ht="22.05" hidden="1" customHeight="1" x14ac:dyDescent="0.2">
      <c r="A166" s="26">
        <v>45712</v>
      </c>
      <c r="B166" s="20" t="s">
        <v>36</v>
      </c>
      <c r="C166" s="112"/>
      <c r="D166" s="112"/>
      <c r="E166" s="112" t="s">
        <v>1201</v>
      </c>
      <c r="F166" s="22" t="s">
        <v>79</v>
      </c>
      <c r="G166" s="28"/>
      <c r="H166" s="23" t="s">
        <v>21</v>
      </c>
      <c r="I166" s="23" t="s">
        <v>81</v>
      </c>
      <c r="J166" s="161" t="s">
        <v>33</v>
      </c>
      <c r="K166" s="112" t="s">
        <v>51</v>
      </c>
      <c r="L166" s="112"/>
      <c r="M166" s="116">
        <v>14000</v>
      </c>
      <c r="N166" s="175"/>
      <c r="O166" s="114">
        <f t="shared" si="3"/>
        <v>14319.089999999938</v>
      </c>
      <c r="P166" s="25"/>
    </row>
    <row r="167" spans="1:16" s="55" customFormat="1" ht="22.05" hidden="1" customHeight="1" x14ac:dyDescent="0.2">
      <c r="A167" s="26">
        <v>45712</v>
      </c>
      <c r="B167" s="20" t="s">
        <v>36</v>
      </c>
      <c r="C167" s="112"/>
      <c r="D167" s="112"/>
      <c r="E167" s="112" t="s">
        <v>1201</v>
      </c>
      <c r="F167" s="22" t="s">
        <v>79</v>
      </c>
      <c r="G167" s="28"/>
      <c r="H167" s="23" t="s">
        <v>21</v>
      </c>
      <c r="I167" s="23" t="s">
        <v>81</v>
      </c>
      <c r="J167" s="161" t="s">
        <v>33</v>
      </c>
      <c r="K167" s="112" t="s">
        <v>51</v>
      </c>
      <c r="L167" s="112"/>
      <c r="M167" s="116">
        <v>14000</v>
      </c>
      <c r="N167" s="175"/>
      <c r="O167" s="114">
        <f t="shared" si="3"/>
        <v>28319.089999999938</v>
      </c>
      <c r="P167" s="25"/>
    </row>
    <row r="168" spans="1:16" s="55" customFormat="1" ht="22.05" hidden="1" customHeight="1" x14ac:dyDescent="0.2">
      <c r="A168" s="26">
        <v>45712</v>
      </c>
      <c r="B168" s="20" t="s">
        <v>36</v>
      </c>
      <c r="C168" s="112"/>
      <c r="D168" s="112"/>
      <c r="E168" s="112" t="s">
        <v>1862</v>
      </c>
      <c r="F168" s="22" t="s">
        <v>99</v>
      </c>
      <c r="G168" s="28"/>
      <c r="H168" s="23" t="s">
        <v>22</v>
      </c>
      <c r="I168" s="23" t="s">
        <v>103</v>
      </c>
      <c r="J168" s="161" t="s">
        <v>93</v>
      </c>
      <c r="K168" s="112" t="s">
        <v>1879</v>
      </c>
      <c r="L168" s="112"/>
      <c r="M168" s="116"/>
      <c r="N168" s="175">
        <v>23138.38</v>
      </c>
      <c r="O168" s="114">
        <f t="shared" si="3"/>
        <v>5180.7099999999373</v>
      </c>
      <c r="P168" s="25"/>
    </row>
    <row r="169" spans="1:16" s="55" customFormat="1" ht="22.05" hidden="1" customHeight="1" x14ac:dyDescent="0.2">
      <c r="A169" s="26">
        <v>45713</v>
      </c>
      <c r="B169" s="20" t="s">
        <v>36</v>
      </c>
      <c r="C169" s="112">
        <v>1316451124</v>
      </c>
      <c r="D169" s="112" t="s">
        <v>1858</v>
      </c>
      <c r="E169" s="112" t="s">
        <v>1859</v>
      </c>
      <c r="F169" s="22" t="s">
        <v>99</v>
      </c>
      <c r="G169" s="28"/>
      <c r="H169" s="23" t="s">
        <v>22</v>
      </c>
      <c r="I169" s="23" t="s">
        <v>54</v>
      </c>
      <c r="J169" s="161" t="s">
        <v>63</v>
      </c>
      <c r="K169" s="112" t="s">
        <v>1877</v>
      </c>
      <c r="L169" s="112"/>
      <c r="M169" s="116"/>
      <c r="N169" s="175">
        <v>2962.06</v>
      </c>
      <c r="O169" s="114">
        <f t="shared" si="3"/>
        <v>2218.6499999999373</v>
      </c>
      <c r="P169" s="25"/>
    </row>
    <row r="170" spans="1:16" s="55" customFormat="1" ht="22.05" hidden="1" customHeight="1" x14ac:dyDescent="0.2">
      <c r="A170" s="26">
        <v>45713</v>
      </c>
      <c r="B170" s="20" t="s">
        <v>36</v>
      </c>
      <c r="C170" s="112"/>
      <c r="D170" s="112"/>
      <c r="E170" s="112" t="s">
        <v>1201</v>
      </c>
      <c r="F170" s="22" t="s">
        <v>79</v>
      </c>
      <c r="G170" s="28"/>
      <c r="H170" s="23" t="s">
        <v>21</v>
      </c>
      <c r="I170" s="23" t="s">
        <v>81</v>
      </c>
      <c r="J170" s="161" t="s">
        <v>33</v>
      </c>
      <c r="K170" s="112" t="s">
        <v>1263</v>
      </c>
      <c r="L170" s="112"/>
      <c r="M170" s="116">
        <v>45000</v>
      </c>
      <c r="N170" s="175"/>
      <c r="O170" s="114">
        <f t="shared" si="3"/>
        <v>47218.649999999936</v>
      </c>
      <c r="P170" s="25"/>
    </row>
    <row r="171" spans="1:16" s="55" customFormat="1" ht="22.05" hidden="1" customHeight="1" x14ac:dyDescent="0.2">
      <c r="A171" s="26">
        <v>45713</v>
      </c>
      <c r="B171" s="20" t="s">
        <v>36</v>
      </c>
      <c r="C171" s="112">
        <v>99701011</v>
      </c>
      <c r="D171" s="112"/>
      <c r="E171" s="112" t="s">
        <v>1863</v>
      </c>
      <c r="F171" s="22" t="s">
        <v>99</v>
      </c>
      <c r="G171" s="28"/>
      <c r="H171" s="23" t="s">
        <v>22</v>
      </c>
      <c r="I171" s="23" t="s">
        <v>55</v>
      </c>
      <c r="J171" s="161" t="s">
        <v>70</v>
      </c>
      <c r="K171" s="112" t="s">
        <v>625</v>
      </c>
      <c r="L171" s="112"/>
      <c r="M171" s="116"/>
      <c r="N171" s="175">
        <v>44800</v>
      </c>
      <c r="O171" s="114">
        <f t="shared" si="3"/>
        <v>2418.649999999936</v>
      </c>
      <c r="P171" s="25"/>
    </row>
    <row r="172" spans="1:16" s="55" customFormat="1" ht="22.05" hidden="1" customHeight="1" x14ac:dyDescent="0.2">
      <c r="A172" s="26">
        <v>45714</v>
      </c>
      <c r="B172" s="20" t="s">
        <v>36</v>
      </c>
      <c r="C172" s="112">
        <v>155018</v>
      </c>
      <c r="D172" s="112"/>
      <c r="E172" s="112" t="s">
        <v>855</v>
      </c>
      <c r="F172" s="22" t="s">
        <v>99</v>
      </c>
      <c r="G172" s="28"/>
      <c r="H172" s="23" t="s">
        <v>21</v>
      </c>
      <c r="I172" s="23" t="s">
        <v>81</v>
      </c>
      <c r="J172" s="161" t="s">
        <v>167</v>
      </c>
      <c r="K172" s="112" t="s">
        <v>894</v>
      </c>
      <c r="L172" s="112"/>
      <c r="M172" s="116">
        <v>700</v>
      </c>
      <c r="N172" s="175"/>
      <c r="O172" s="114">
        <f t="shared" si="3"/>
        <v>3118.649999999936</v>
      </c>
      <c r="P172" s="25"/>
    </row>
    <row r="173" spans="1:16" s="55" customFormat="1" ht="22.05" hidden="1" customHeight="1" x14ac:dyDescent="0.2">
      <c r="A173" s="26">
        <v>45714</v>
      </c>
      <c r="B173" s="20" t="s">
        <v>36</v>
      </c>
      <c r="C173" s="112">
        <v>70345011</v>
      </c>
      <c r="D173" s="112"/>
      <c r="E173" s="112" t="s">
        <v>1864</v>
      </c>
      <c r="F173" s="22" t="s">
        <v>99</v>
      </c>
      <c r="G173" s="28"/>
      <c r="H173" s="23" t="s">
        <v>22</v>
      </c>
      <c r="I173" s="23" t="s">
        <v>103</v>
      </c>
      <c r="J173" s="161" t="s">
        <v>92</v>
      </c>
      <c r="K173" s="112" t="s">
        <v>1880</v>
      </c>
      <c r="L173" s="112"/>
      <c r="M173" s="116"/>
      <c r="N173" s="175">
        <v>2900</v>
      </c>
      <c r="O173" s="114">
        <f t="shared" si="3"/>
        <v>218.64999999993597</v>
      </c>
      <c r="P173" s="25"/>
    </row>
    <row r="174" spans="1:16" s="55" customFormat="1" ht="22.05" hidden="1" customHeight="1" x14ac:dyDescent="0.2">
      <c r="A174" s="26">
        <v>45714</v>
      </c>
      <c r="B174" s="20" t="s">
        <v>36</v>
      </c>
      <c r="C174" s="112" t="s">
        <v>1865</v>
      </c>
      <c r="D174" s="112"/>
      <c r="E174" s="112" t="s">
        <v>1201</v>
      </c>
      <c r="F174" s="22" t="s">
        <v>79</v>
      </c>
      <c r="G174" s="28"/>
      <c r="H174" s="23" t="s">
        <v>21</v>
      </c>
      <c r="I174" s="23" t="s">
        <v>29</v>
      </c>
      <c r="J174" s="161" t="s">
        <v>209</v>
      </c>
      <c r="K174" s="112" t="s">
        <v>1364</v>
      </c>
      <c r="L174" s="112" t="s">
        <v>4633</v>
      </c>
      <c r="M174" s="116">
        <v>50000</v>
      </c>
      <c r="N174" s="175"/>
      <c r="O174" s="114">
        <f t="shared" si="3"/>
        <v>50218.649999999936</v>
      </c>
      <c r="P174" s="25"/>
    </row>
    <row r="175" spans="1:16" s="55" customFormat="1" ht="22.05" hidden="1" customHeight="1" x14ac:dyDescent="0.2">
      <c r="A175" s="26">
        <v>45714</v>
      </c>
      <c r="B175" s="20" t="s">
        <v>36</v>
      </c>
      <c r="C175" s="112"/>
      <c r="D175" s="112"/>
      <c r="E175" s="112" t="s">
        <v>1866</v>
      </c>
      <c r="F175" s="22" t="s">
        <v>99</v>
      </c>
      <c r="G175" s="28"/>
      <c r="H175" s="23" t="s">
        <v>22</v>
      </c>
      <c r="I175" s="23" t="s">
        <v>55</v>
      </c>
      <c r="J175" s="161" t="s">
        <v>70</v>
      </c>
      <c r="K175" s="112" t="s">
        <v>847</v>
      </c>
      <c r="L175" s="112"/>
      <c r="M175" s="116"/>
      <c r="N175" s="175">
        <v>39000</v>
      </c>
      <c r="O175" s="114">
        <f t="shared" si="3"/>
        <v>11218.649999999936</v>
      </c>
      <c r="P175" s="25"/>
    </row>
    <row r="176" spans="1:16" s="55" customFormat="1" ht="22.05" hidden="1" customHeight="1" x14ac:dyDescent="0.2">
      <c r="A176" s="26">
        <v>45714</v>
      </c>
      <c r="B176" s="20" t="s">
        <v>36</v>
      </c>
      <c r="C176" s="112">
        <v>541199</v>
      </c>
      <c r="D176" s="112"/>
      <c r="E176" s="112" t="s">
        <v>855</v>
      </c>
      <c r="F176" s="22" t="s">
        <v>99</v>
      </c>
      <c r="G176" s="28"/>
      <c r="H176" s="23" t="s">
        <v>21</v>
      </c>
      <c r="I176" s="23" t="s">
        <v>81</v>
      </c>
      <c r="J176" s="161" t="s">
        <v>167</v>
      </c>
      <c r="K176" s="112" t="s">
        <v>894</v>
      </c>
      <c r="L176" s="112"/>
      <c r="M176" s="116">
        <v>1000</v>
      </c>
      <c r="N176" s="175"/>
      <c r="O176" s="114">
        <f t="shared" si="3"/>
        <v>12218.649999999936</v>
      </c>
      <c r="P176" s="25"/>
    </row>
    <row r="177" spans="1:16" s="55" customFormat="1" ht="22.05" hidden="1" customHeight="1" x14ac:dyDescent="0.2">
      <c r="A177" s="26">
        <v>45714</v>
      </c>
      <c r="B177" s="20" t="s">
        <v>36</v>
      </c>
      <c r="C177" s="112">
        <v>2625726535</v>
      </c>
      <c r="D177" s="112"/>
      <c r="E177" s="112" t="s">
        <v>1867</v>
      </c>
      <c r="F177" s="22" t="s">
        <v>99</v>
      </c>
      <c r="G177" s="28"/>
      <c r="H177" s="23" t="s">
        <v>22</v>
      </c>
      <c r="I177" s="23" t="s">
        <v>55</v>
      </c>
      <c r="J177" s="161" t="s">
        <v>70</v>
      </c>
      <c r="K177" s="112" t="s">
        <v>612</v>
      </c>
      <c r="L177" s="112"/>
      <c r="M177" s="116"/>
      <c r="N177" s="175">
        <v>12000</v>
      </c>
      <c r="O177" s="114">
        <f t="shared" si="3"/>
        <v>218.64999999993597</v>
      </c>
      <c r="P177" s="25"/>
    </row>
    <row r="178" spans="1:16" s="55" customFormat="1" ht="22.05" hidden="1" customHeight="1" x14ac:dyDescent="0.2">
      <c r="A178" s="26">
        <v>45714</v>
      </c>
      <c r="B178" s="20" t="s">
        <v>36</v>
      </c>
      <c r="C178" s="112"/>
      <c r="D178" s="112"/>
      <c r="E178" s="112" t="s">
        <v>1201</v>
      </c>
      <c r="F178" s="251" t="s">
        <v>79</v>
      </c>
      <c r="G178" s="28"/>
      <c r="H178" s="23" t="s">
        <v>21</v>
      </c>
      <c r="I178" s="23" t="s">
        <v>81</v>
      </c>
      <c r="J178" s="161" t="s">
        <v>33</v>
      </c>
      <c r="K178" s="112" t="s">
        <v>1263</v>
      </c>
      <c r="L178" s="112"/>
      <c r="M178" s="116">
        <v>5000</v>
      </c>
      <c r="N178" s="175"/>
      <c r="O178" s="114">
        <f t="shared" si="3"/>
        <v>5218.649999999936</v>
      </c>
      <c r="P178" s="25"/>
    </row>
    <row r="179" spans="1:16" s="55" customFormat="1" ht="22.05" hidden="1" customHeight="1" x14ac:dyDescent="0.2">
      <c r="A179" s="26">
        <v>45714</v>
      </c>
      <c r="B179" s="20" t="s">
        <v>36</v>
      </c>
      <c r="C179" s="112">
        <v>45959011</v>
      </c>
      <c r="D179" s="112" t="s">
        <v>1883</v>
      </c>
      <c r="E179" s="112" t="s">
        <v>1868</v>
      </c>
      <c r="F179" s="251" t="s">
        <v>99</v>
      </c>
      <c r="G179" s="28"/>
      <c r="H179" s="23" t="s">
        <v>22</v>
      </c>
      <c r="I179" s="23" t="s">
        <v>103</v>
      </c>
      <c r="J179" s="161" t="s">
        <v>93</v>
      </c>
      <c r="K179" s="112" t="s">
        <v>1879</v>
      </c>
      <c r="L179" s="112"/>
      <c r="M179" s="116"/>
      <c r="N179" s="175">
        <v>5119.68</v>
      </c>
      <c r="O179" s="114">
        <f t="shared" si="3"/>
        <v>98.969999999935681</v>
      </c>
      <c r="P179" s="25"/>
    </row>
    <row r="180" spans="1:16" s="55" customFormat="1" ht="22.05" hidden="1" customHeight="1" x14ac:dyDescent="0.2">
      <c r="A180" s="26">
        <v>45715</v>
      </c>
      <c r="B180" s="20" t="s">
        <v>36</v>
      </c>
      <c r="C180" s="112"/>
      <c r="D180" s="112"/>
      <c r="E180" s="112" t="s">
        <v>569</v>
      </c>
      <c r="F180" s="22" t="s">
        <v>79</v>
      </c>
      <c r="G180" s="28"/>
      <c r="H180" s="23" t="s">
        <v>21</v>
      </c>
      <c r="I180" s="23" t="s">
        <v>28</v>
      </c>
      <c r="J180" s="161" t="s">
        <v>30</v>
      </c>
      <c r="K180" s="112" t="s">
        <v>905</v>
      </c>
      <c r="L180" s="112"/>
      <c r="M180" s="116">
        <v>50000</v>
      </c>
      <c r="N180" s="175"/>
      <c r="O180" s="114">
        <f t="shared" si="3"/>
        <v>50098.969999999936</v>
      </c>
      <c r="P180" s="25"/>
    </row>
    <row r="181" spans="1:16" s="55" customFormat="1" ht="22.05" hidden="1" customHeight="1" x14ac:dyDescent="0.2">
      <c r="A181" s="26">
        <v>45715</v>
      </c>
      <c r="B181" s="20" t="s">
        <v>36</v>
      </c>
      <c r="C181" s="112"/>
      <c r="D181" s="112"/>
      <c r="E181" s="112" t="s">
        <v>569</v>
      </c>
      <c r="F181" s="22" t="s">
        <v>79</v>
      </c>
      <c r="G181" s="28"/>
      <c r="H181" s="23" t="s">
        <v>21</v>
      </c>
      <c r="I181" s="23" t="s">
        <v>28</v>
      </c>
      <c r="J181" s="161" t="s">
        <v>30</v>
      </c>
      <c r="K181" s="112" t="s">
        <v>905</v>
      </c>
      <c r="L181" s="112"/>
      <c r="M181" s="116">
        <v>50000</v>
      </c>
      <c r="N181" s="175"/>
      <c r="O181" s="114">
        <f t="shared" si="3"/>
        <v>100098.96999999994</v>
      </c>
      <c r="P181" s="25"/>
    </row>
    <row r="182" spans="1:16" s="55" customFormat="1" ht="22.05" hidden="1" customHeight="1" x14ac:dyDescent="0.2">
      <c r="A182" s="26">
        <v>45715</v>
      </c>
      <c r="B182" s="20" t="s">
        <v>36</v>
      </c>
      <c r="C182" s="112"/>
      <c r="D182" s="112"/>
      <c r="E182" s="112" t="s">
        <v>569</v>
      </c>
      <c r="F182" s="22" t="s">
        <v>79</v>
      </c>
      <c r="G182" s="28"/>
      <c r="H182" s="23" t="s">
        <v>21</v>
      </c>
      <c r="I182" s="23" t="s">
        <v>28</v>
      </c>
      <c r="J182" s="161" t="s">
        <v>30</v>
      </c>
      <c r="K182" s="112" t="s">
        <v>905</v>
      </c>
      <c r="L182" s="112"/>
      <c r="M182" s="116">
        <v>50000</v>
      </c>
      <c r="N182" s="175"/>
      <c r="O182" s="114">
        <f t="shared" si="3"/>
        <v>150098.96999999994</v>
      </c>
      <c r="P182" s="25"/>
    </row>
    <row r="183" spans="1:16" s="55" customFormat="1" ht="22.05" hidden="1" customHeight="1" x14ac:dyDescent="0.2">
      <c r="A183" s="26">
        <v>45715</v>
      </c>
      <c r="B183" s="20" t="s">
        <v>36</v>
      </c>
      <c r="C183" s="112"/>
      <c r="D183" s="112"/>
      <c r="E183" s="112" t="s">
        <v>569</v>
      </c>
      <c r="F183" s="22" t="s">
        <v>79</v>
      </c>
      <c r="G183" s="28"/>
      <c r="H183" s="23" t="s">
        <v>21</v>
      </c>
      <c r="I183" s="23" t="s">
        <v>28</v>
      </c>
      <c r="J183" s="161" t="s">
        <v>30</v>
      </c>
      <c r="K183" s="112" t="s">
        <v>905</v>
      </c>
      <c r="L183" s="112"/>
      <c r="M183" s="116">
        <v>53200</v>
      </c>
      <c r="N183" s="175"/>
      <c r="O183" s="114">
        <f t="shared" si="3"/>
        <v>203298.96999999994</v>
      </c>
      <c r="P183" s="25"/>
    </row>
    <row r="184" spans="1:16" s="55" customFormat="1" ht="22.05" hidden="1" customHeight="1" x14ac:dyDescent="0.2">
      <c r="A184" s="26">
        <v>45715</v>
      </c>
      <c r="B184" s="20" t="s">
        <v>36</v>
      </c>
      <c r="C184" s="112"/>
      <c r="D184" s="112"/>
      <c r="E184" s="112" t="s">
        <v>569</v>
      </c>
      <c r="F184" s="22" t="s">
        <v>79</v>
      </c>
      <c r="G184" s="28"/>
      <c r="H184" s="23" t="s">
        <v>21</v>
      </c>
      <c r="I184" s="23" t="s">
        <v>28</v>
      </c>
      <c r="J184" s="161" t="s">
        <v>30</v>
      </c>
      <c r="K184" s="112" t="s">
        <v>905</v>
      </c>
      <c r="L184" s="112"/>
      <c r="M184" s="116">
        <v>18920</v>
      </c>
      <c r="N184" s="175"/>
      <c r="O184" s="114">
        <f t="shared" si="3"/>
        <v>222218.96999999994</v>
      </c>
      <c r="P184" s="25"/>
    </row>
    <row r="185" spans="1:16" s="55" customFormat="1" ht="22.05" hidden="1" customHeight="1" x14ac:dyDescent="0.2">
      <c r="A185" s="26">
        <v>45715</v>
      </c>
      <c r="B185" s="20" t="s">
        <v>36</v>
      </c>
      <c r="C185" s="112">
        <v>7328253232</v>
      </c>
      <c r="D185" s="112"/>
      <c r="E185" s="112" t="s">
        <v>1869</v>
      </c>
      <c r="F185" s="22" t="s">
        <v>99</v>
      </c>
      <c r="G185" s="28"/>
      <c r="H185" s="23" t="s">
        <v>22</v>
      </c>
      <c r="I185" s="23" t="s">
        <v>55</v>
      </c>
      <c r="J185" s="161" t="s">
        <v>117</v>
      </c>
      <c r="K185" s="112" t="s">
        <v>1881</v>
      </c>
      <c r="L185" s="112"/>
      <c r="M185" s="116"/>
      <c r="N185" s="175">
        <v>198200</v>
      </c>
      <c r="O185" s="114">
        <f t="shared" si="3"/>
        <v>24018.969999999943</v>
      </c>
      <c r="P185" s="25"/>
    </row>
    <row r="186" spans="1:16" s="55" customFormat="1" ht="22.05" hidden="1" customHeight="1" x14ac:dyDescent="0.2">
      <c r="A186" s="26">
        <v>45715</v>
      </c>
      <c r="B186" s="20" t="s">
        <v>36</v>
      </c>
      <c r="C186" s="112"/>
      <c r="D186" s="112"/>
      <c r="E186" s="112" t="s">
        <v>1044</v>
      </c>
      <c r="F186" s="22" t="s">
        <v>1870</v>
      </c>
      <c r="G186" s="28"/>
      <c r="H186" s="23" t="s">
        <v>22</v>
      </c>
      <c r="I186" s="23" t="s">
        <v>81</v>
      </c>
      <c r="J186" s="161" t="s">
        <v>33</v>
      </c>
      <c r="K186" s="112" t="s">
        <v>621</v>
      </c>
      <c r="L186" s="112"/>
      <c r="M186" s="116"/>
      <c r="N186" s="175">
        <v>20000</v>
      </c>
      <c r="O186" s="114">
        <f t="shared" si="3"/>
        <v>4018.969999999943</v>
      </c>
      <c r="P186" s="25"/>
    </row>
    <row r="187" spans="1:16" s="55" customFormat="1" ht="22.05" hidden="1" customHeight="1" x14ac:dyDescent="0.2">
      <c r="A187" s="26">
        <v>45715</v>
      </c>
      <c r="B187" s="20" t="s">
        <v>36</v>
      </c>
      <c r="C187" s="112">
        <v>2314470116</v>
      </c>
      <c r="D187" s="112" t="s">
        <v>1858</v>
      </c>
      <c r="E187" s="112" t="s">
        <v>1859</v>
      </c>
      <c r="F187" s="22" t="s">
        <v>99</v>
      </c>
      <c r="G187" s="28"/>
      <c r="H187" s="23" t="s">
        <v>22</v>
      </c>
      <c r="I187" s="23" t="s">
        <v>54</v>
      </c>
      <c r="J187" s="161" t="s">
        <v>63</v>
      </c>
      <c r="K187" s="112" t="s">
        <v>1877</v>
      </c>
      <c r="L187" s="112"/>
      <c r="M187" s="116"/>
      <c r="N187" s="175">
        <v>995.77</v>
      </c>
      <c r="O187" s="114">
        <f t="shared" si="3"/>
        <v>3023.199999999943</v>
      </c>
      <c r="P187" s="25"/>
    </row>
    <row r="188" spans="1:16" s="55" customFormat="1" ht="22.05" hidden="1" customHeight="1" x14ac:dyDescent="0.2">
      <c r="A188" s="26">
        <v>45716</v>
      </c>
      <c r="B188" s="20" t="s">
        <v>36</v>
      </c>
      <c r="C188" s="112">
        <v>555877</v>
      </c>
      <c r="D188" s="112"/>
      <c r="E188" s="112" t="s">
        <v>855</v>
      </c>
      <c r="F188" s="22" t="s">
        <v>99</v>
      </c>
      <c r="G188" s="28"/>
      <c r="H188" s="23" t="s">
        <v>21</v>
      </c>
      <c r="I188" s="23" t="s">
        <v>81</v>
      </c>
      <c r="J188" s="161" t="s">
        <v>167</v>
      </c>
      <c r="K188" s="112" t="s">
        <v>894</v>
      </c>
      <c r="L188" s="112"/>
      <c r="M188" s="116">
        <v>18500</v>
      </c>
      <c r="N188" s="175"/>
      <c r="O188" s="114">
        <f t="shared" si="3"/>
        <v>21523.199999999943</v>
      </c>
      <c r="P188" s="25"/>
    </row>
    <row r="189" spans="1:16" s="55" customFormat="1" ht="22.05" hidden="1" customHeight="1" thickBot="1" x14ac:dyDescent="0.25">
      <c r="A189" s="26">
        <v>45716</v>
      </c>
      <c r="B189" s="47" t="s">
        <v>36</v>
      </c>
      <c r="C189" s="108">
        <v>85868011</v>
      </c>
      <c r="D189" s="108" t="s">
        <v>1871</v>
      </c>
      <c r="E189" s="108" t="s">
        <v>1872</v>
      </c>
      <c r="F189" s="48" t="s">
        <v>99</v>
      </c>
      <c r="G189" s="69"/>
      <c r="H189" s="368" t="s">
        <v>22</v>
      </c>
      <c r="I189" s="368" t="s">
        <v>103</v>
      </c>
      <c r="J189" s="369" t="s">
        <v>93</v>
      </c>
      <c r="K189" s="108" t="s">
        <v>1882</v>
      </c>
      <c r="L189" s="108"/>
      <c r="M189" s="370"/>
      <c r="N189" s="371">
        <v>20337.93</v>
      </c>
      <c r="O189" s="517">
        <f t="shared" si="3"/>
        <v>1185.2699999999422</v>
      </c>
      <c r="P189" s="89"/>
    </row>
    <row r="190" spans="1:16" s="55" customFormat="1" ht="22.05" hidden="1" customHeight="1" x14ac:dyDescent="0.2">
      <c r="A190" s="366">
        <v>45719</v>
      </c>
      <c r="B190" s="20" t="s">
        <v>36</v>
      </c>
      <c r="C190" s="112"/>
      <c r="D190" s="113"/>
      <c r="E190" s="113" t="s">
        <v>608</v>
      </c>
      <c r="F190" s="22" t="s">
        <v>77</v>
      </c>
      <c r="G190" s="28"/>
      <c r="H190" s="23" t="s">
        <v>22</v>
      </c>
      <c r="I190" s="23" t="s">
        <v>57</v>
      </c>
      <c r="J190" s="161" t="s">
        <v>85</v>
      </c>
      <c r="K190" s="113" t="s">
        <v>893</v>
      </c>
      <c r="L190" s="113"/>
      <c r="M190" s="114"/>
      <c r="N190" s="120">
        <v>80</v>
      </c>
      <c r="O190" s="114">
        <f t="shared" si="3"/>
        <v>1105.2699999999422</v>
      </c>
      <c r="P190" s="25"/>
    </row>
    <row r="191" spans="1:16" s="55" customFormat="1" ht="22.05" hidden="1" customHeight="1" x14ac:dyDescent="0.2">
      <c r="A191" s="26">
        <v>45719</v>
      </c>
      <c r="B191" s="20" t="s">
        <v>36</v>
      </c>
      <c r="C191" s="112"/>
      <c r="D191" s="113"/>
      <c r="E191" s="113" t="s">
        <v>609</v>
      </c>
      <c r="F191" s="22" t="s">
        <v>77</v>
      </c>
      <c r="G191" s="28"/>
      <c r="H191" s="23" t="s">
        <v>22</v>
      </c>
      <c r="I191" s="23" t="s">
        <v>57</v>
      </c>
      <c r="J191" s="161" t="s">
        <v>85</v>
      </c>
      <c r="K191" s="113" t="s">
        <v>893</v>
      </c>
      <c r="L191" s="113"/>
      <c r="M191" s="114"/>
      <c r="N191" s="120">
        <v>12.8</v>
      </c>
      <c r="O191" s="114">
        <f t="shared" si="3"/>
        <v>1092.4699999999423</v>
      </c>
      <c r="P191" s="25"/>
    </row>
    <row r="192" spans="1:16" s="55" customFormat="1" ht="22.05" hidden="1" customHeight="1" x14ac:dyDescent="0.2">
      <c r="A192" s="26">
        <v>45719</v>
      </c>
      <c r="B192" s="20" t="s">
        <v>36</v>
      </c>
      <c r="C192" s="112">
        <v>502160</v>
      </c>
      <c r="D192" s="113"/>
      <c r="E192" s="113" t="s">
        <v>855</v>
      </c>
      <c r="F192" s="22" t="s">
        <v>99</v>
      </c>
      <c r="G192" s="28"/>
      <c r="H192" s="23" t="s">
        <v>21</v>
      </c>
      <c r="I192" s="23" t="s">
        <v>81</v>
      </c>
      <c r="J192" s="161" t="s">
        <v>167</v>
      </c>
      <c r="K192" s="113" t="s">
        <v>894</v>
      </c>
      <c r="L192" s="113"/>
      <c r="M192" s="114">
        <v>4470.1400000000003</v>
      </c>
      <c r="N192" s="120"/>
      <c r="O192" s="114">
        <f t="shared" si="3"/>
        <v>5562.6099999999424</v>
      </c>
      <c r="P192" s="25"/>
    </row>
    <row r="193" spans="1:16" s="55" customFormat="1" ht="22.05" hidden="1" customHeight="1" x14ac:dyDescent="0.2">
      <c r="A193" s="26">
        <v>45719</v>
      </c>
      <c r="B193" s="20" t="s">
        <v>36</v>
      </c>
      <c r="C193" s="112"/>
      <c r="D193" s="113"/>
      <c r="E193" s="113" t="s">
        <v>569</v>
      </c>
      <c r="F193" s="22" t="s">
        <v>79</v>
      </c>
      <c r="G193" s="28"/>
      <c r="H193" s="23" t="s">
        <v>21</v>
      </c>
      <c r="I193" s="23" t="s">
        <v>28</v>
      </c>
      <c r="J193" s="161" t="s">
        <v>30</v>
      </c>
      <c r="K193" s="113" t="s">
        <v>905</v>
      </c>
      <c r="L193" s="113"/>
      <c r="M193" s="114">
        <v>99000</v>
      </c>
      <c r="N193" s="120"/>
      <c r="O193" s="114">
        <f t="shared" si="3"/>
        <v>104562.60999999994</v>
      </c>
      <c r="P193" s="25"/>
    </row>
    <row r="194" spans="1:16" s="55" customFormat="1" ht="22.05" hidden="1" customHeight="1" x14ac:dyDescent="0.2">
      <c r="A194" s="26">
        <v>45719</v>
      </c>
      <c r="B194" s="20" t="s">
        <v>36</v>
      </c>
      <c r="C194" s="112"/>
      <c r="D194" s="113"/>
      <c r="E194" s="113" t="s">
        <v>569</v>
      </c>
      <c r="F194" s="22" t="s">
        <v>79</v>
      </c>
      <c r="G194" s="28"/>
      <c r="H194" s="23" t="s">
        <v>21</v>
      </c>
      <c r="I194" s="23" t="s">
        <v>28</v>
      </c>
      <c r="J194" s="161" t="s">
        <v>30</v>
      </c>
      <c r="K194" s="113" t="s">
        <v>905</v>
      </c>
      <c r="L194" s="113"/>
      <c r="M194" s="114">
        <v>88800</v>
      </c>
      <c r="N194" s="120"/>
      <c r="O194" s="114">
        <f t="shared" si="3"/>
        <v>193362.60999999993</v>
      </c>
      <c r="P194" s="25"/>
    </row>
    <row r="195" spans="1:16" s="55" customFormat="1" ht="22.05" hidden="1" customHeight="1" x14ac:dyDescent="0.2">
      <c r="A195" s="26">
        <v>45719</v>
      </c>
      <c r="B195" s="20" t="s">
        <v>36</v>
      </c>
      <c r="C195" s="112"/>
      <c r="D195" s="112"/>
      <c r="E195" s="112" t="s">
        <v>569</v>
      </c>
      <c r="F195" s="22" t="s">
        <v>79</v>
      </c>
      <c r="G195" s="28"/>
      <c r="H195" s="23" t="s">
        <v>21</v>
      </c>
      <c r="I195" s="23" t="s">
        <v>28</v>
      </c>
      <c r="J195" s="161" t="s">
        <v>30</v>
      </c>
      <c r="K195" s="112" t="s">
        <v>905</v>
      </c>
      <c r="L195" s="112"/>
      <c r="M195" s="116">
        <v>99000</v>
      </c>
      <c r="N195" s="175"/>
      <c r="O195" s="114">
        <f t="shared" si="3"/>
        <v>292362.60999999993</v>
      </c>
      <c r="P195" s="25"/>
    </row>
    <row r="196" spans="1:16" s="55" customFormat="1" ht="22.05" hidden="1" customHeight="1" x14ac:dyDescent="0.2">
      <c r="A196" s="26">
        <v>45719</v>
      </c>
      <c r="B196" s="20" t="s">
        <v>36</v>
      </c>
      <c r="C196" s="112"/>
      <c r="D196" s="112"/>
      <c r="E196" s="112" t="s">
        <v>569</v>
      </c>
      <c r="F196" s="22" t="s">
        <v>79</v>
      </c>
      <c r="G196" s="28"/>
      <c r="H196" s="23" t="s">
        <v>21</v>
      </c>
      <c r="I196" s="23" t="s">
        <v>28</v>
      </c>
      <c r="J196" s="161" t="s">
        <v>30</v>
      </c>
      <c r="K196" s="112" t="s">
        <v>905</v>
      </c>
      <c r="L196" s="112"/>
      <c r="M196" s="116">
        <v>98700</v>
      </c>
      <c r="N196" s="175"/>
      <c r="O196" s="114">
        <f t="shared" si="3"/>
        <v>391062.60999999993</v>
      </c>
      <c r="P196" s="25"/>
    </row>
    <row r="197" spans="1:16" s="55" customFormat="1" ht="22.05" hidden="1" customHeight="1" x14ac:dyDescent="0.2">
      <c r="A197" s="26">
        <v>45719</v>
      </c>
      <c r="B197" s="20" t="s">
        <v>36</v>
      </c>
      <c r="C197" s="112">
        <v>56597004</v>
      </c>
      <c r="D197" s="112"/>
      <c r="E197" s="112" t="s">
        <v>1884</v>
      </c>
      <c r="F197" s="22" t="s">
        <v>99</v>
      </c>
      <c r="G197" s="28"/>
      <c r="H197" s="23" t="s">
        <v>22</v>
      </c>
      <c r="I197" s="23" t="s">
        <v>103</v>
      </c>
      <c r="J197" s="161" t="s">
        <v>104</v>
      </c>
      <c r="K197" s="112" t="s">
        <v>1894</v>
      </c>
      <c r="L197" s="112"/>
      <c r="M197" s="116"/>
      <c r="N197" s="175">
        <v>4167</v>
      </c>
      <c r="O197" s="114">
        <f t="shared" si="3"/>
        <v>386895.60999999993</v>
      </c>
      <c r="P197" s="25"/>
    </row>
    <row r="198" spans="1:16" s="55" customFormat="1" ht="22.05" hidden="1" customHeight="1" x14ac:dyDescent="0.2">
      <c r="A198" s="26">
        <v>45719</v>
      </c>
      <c r="B198" s="20" t="s">
        <v>36</v>
      </c>
      <c r="C198" s="112">
        <v>76355015</v>
      </c>
      <c r="D198" s="112" t="s">
        <v>1885</v>
      </c>
      <c r="E198" s="112" t="s">
        <v>574</v>
      </c>
      <c r="F198" s="22" t="s">
        <v>99</v>
      </c>
      <c r="G198" s="28"/>
      <c r="H198" s="23" t="s">
        <v>22</v>
      </c>
      <c r="I198" s="23" t="s">
        <v>55</v>
      </c>
      <c r="J198" s="161" t="s">
        <v>70</v>
      </c>
      <c r="K198" s="112" t="s">
        <v>625</v>
      </c>
      <c r="L198" s="112"/>
      <c r="M198" s="116"/>
      <c r="N198" s="175">
        <v>77500</v>
      </c>
      <c r="O198" s="114">
        <f t="shared" si="3"/>
        <v>309395.60999999993</v>
      </c>
      <c r="P198" s="25"/>
    </row>
    <row r="199" spans="1:16" s="55" customFormat="1" ht="22.05" hidden="1" customHeight="1" x14ac:dyDescent="0.2">
      <c r="A199" s="26">
        <v>45719</v>
      </c>
      <c r="B199" s="20" t="s">
        <v>36</v>
      </c>
      <c r="C199" s="112">
        <v>76355019</v>
      </c>
      <c r="D199" s="112" t="s">
        <v>1885</v>
      </c>
      <c r="E199" s="112" t="s">
        <v>1886</v>
      </c>
      <c r="F199" s="22" t="s">
        <v>99</v>
      </c>
      <c r="G199" s="28"/>
      <c r="H199" s="23" t="s">
        <v>22</v>
      </c>
      <c r="I199" s="23" t="s">
        <v>55</v>
      </c>
      <c r="J199" s="161" t="s">
        <v>70</v>
      </c>
      <c r="K199" s="112" t="s">
        <v>630</v>
      </c>
      <c r="L199" s="112"/>
      <c r="M199" s="116"/>
      <c r="N199" s="175">
        <v>40025</v>
      </c>
      <c r="O199" s="114">
        <f t="shared" si="3"/>
        <v>269370.60999999993</v>
      </c>
      <c r="P199" s="25"/>
    </row>
    <row r="200" spans="1:16" s="55" customFormat="1" ht="22.05" hidden="1" customHeight="1" x14ac:dyDescent="0.2">
      <c r="A200" s="26">
        <v>45719</v>
      </c>
      <c r="B200" s="20" t="s">
        <v>36</v>
      </c>
      <c r="C200" s="112">
        <v>3997635528</v>
      </c>
      <c r="D200" s="112" t="s">
        <v>1887</v>
      </c>
      <c r="E200" s="112" t="s">
        <v>1867</v>
      </c>
      <c r="F200" s="22" t="s">
        <v>99</v>
      </c>
      <c r="G200" s="28"/>
      <c r="H200" s="23" t="s">
        <v>22</v>
      </c>
      <c r="I200" s="23" t="s">
        <v>55</v>
      </c>
      <c r="J200" s="161" t="s">
        <v>70</v>
      </c>
      <c r="K200" s="112" t="s">
        <v>612</v>
      </c>
      <c r="L200" s="112"/>
      <c r="M200" s="116"/>
      <c r="N200" s="175">
        <v>12000</v>
      </c>
      <c r="O200" s="114">
        <f t="shared" si="3"/>
        <v>257370.60999999993</v>
      </c>
      <c r="P200" s="25"/>
    </row>
    <row r="201" spans="1:16" s="55" customFormat="1" ht="22.05" hidden="1" customHeight="1" x14ac:dyDescent="0.2">
      <c r="A201" s="26">
        <v>45719</v>
      </c>
      <c r="B201" s="20" t="s">
        <v>36</v>
      </c>
      <c r="C201" s="112">
        <v>7807635539</v>
      </c>
      <c r="D201" s="112" t="s">
        <v>1887</v>
      </c>
      <c r="E201" s="112" t="s">
        <v>1866</v>
      </c>
      <c r="F201" s="22" t="s">
        <v>99</v>
      </c>
      <c r="G201" s="28"/>
      <c r="H201" s="23" t="s">
        <v>22</v>
      </c>
      <c r="I201" s="23" t="s">
        <v>55</v>
      </c>
      <c r="J201" s="161" t="s">
        <v>70</v>
      </c>
      <c r="K201" s="112" t="s">
        <v>847</v>
      </c>
      <c r="L201" s="112"/>
      <c r="M201" s="116"/>
      <c r="N201" s="175">
        <v>39000</v>
      </c>
      <c r="O201" s="114">
        <f t="shared" si="3"/>
        <v>218370.60999999993</v>
      </c>
      <c r="P201" s="25"/>
    </row>
    <row r="202" spans="1:16" s="55" customFormat="1" ht="22.05" hidden="1" customHeight="1" x14ac:dyDescent="0.2">
      <c r="A202" s="26">
        <v>45719</v>
      </c>
      <c r="B202" s="20" t="s">
        <v>36</v>
      </c>
      <c r="C202" s="112">
        <v>4855745113</v>
      </c>
      <c r="D202" s="112"/>
      <c r="E202" s="112" t="s">
        <v>577</v>
      </c>
      <c r="F202" s="22" t="s">
        <v>99</v>
      </c>
      <c r="G202" s="28"/>
      <c r="H202" s="23" t="s">
        <v>22</v>
      </c>
      <c r="I202" s="23" t="s">
        <v>81</v>
      </c>
      <c r="J202" s="161" t="s">
        <v>175</v>
      </c>
      <c r="K202" s="112" t="s">
        <v>850</v>
      </c>
      <c r="L202" s="112"/>
      <c r="M202" s="116"/>
      <c r="N202" s="175">
        <v>15000</v>
      </c>
      <c r="O202" s="114">
        <f t="shared" si="3"/>
        <v>203370.60999999993</v>
      </c>
      <c r="P202" s="25"/>
    </row>
    <row r="203" spans="1:16" s="55" customFormat="1" ht="22.05" hidden="1" customHeight="1" x14ac:dyDescent="0.2">
      <c r="A203" s="26">
        <v>45719</v>
      </c>
      <c r="B203" s="20" t="s">
        <v>36</v>
      </c>
      <c r="C203" s="112">
        <v>915781</v>
      </c>
      <c r="D203" s="112"/>
      <c r="E203" s="112" t="s">
        <v>855</v>
      </c>
      <c r="F203" s="22" t="s">
        <v>99</v>
      </c>
      <c r="G203" s="28"/>
      <c r="H203" s="23" t="s">
        <v>21</v>
      </c>
      <c r="I203" s="23" t="s">
        <v>81</v>
      </c>
      <c r="J203" s="161" t="s">
        <v>167</v>
      </c>
      <c r="K203" s="112" t="s">
        <v>894</v>
      </c>
      <c r="L203" s="112"/>
      <c r="M203" s="116">
        <v>500000</v>
      </c>
      <c r="N203" s="175"/>
      <c r="O203" s="114">
        <f t="shared" si="3"/>
        <v>703370.60999999987</v>
      </c>
      <c r="P203" s="25"/>
    </row>
    <row r="204" spans="1:16" s="55" customFormat="1" ht="22.05" hidden="1" customHeight="1" x14ac:dyDescent="0.2">
      <c r="A204" s="26">
        <v>45719</v>
      </c>
      <c r="B204" s="20" t="s">
        <v>36</v>
      </c>
      <c r="C204" s="112">
        <v>8483664413</v>
      </c>
      <c r="D204" s="112"/>
      <c r="E204" s="112" t="s">
        <v>569</v>
      </c>
      <c r="F204" s="22" t="s">
        <v>99</v>
      </c>
      <c r="G204" s="28"/>
      <c r="H204" s="23" t="s">
        <v>22</v>
      </c>
      <c r="I204" s="23" t="s">
        <v>55</v>
      </c>
      <c r="J204" s="161" t="s">
        <v>117</v>
      </c>
      <c r="K204" s="112" t="s">
        <v>1881</v>
      </c>
      <c r="L204" s="112"/>
      <c r="M204" s="116"/>
      <c r="N204" s="175">
        <v>399025</v>
      </c>
      <c r="O204" s="114">
        <f t="shared" si="3"/>
        <v>304345.60999999987</v>
      </c>
      <c r="P204" s="25"/>
    </row>
    <row r="205" spans="1:16" s="55" customFormat="1" ht="22.05" hidden="1" customHeight="1" x14ac:dyDescent="0.2">
      <c r="A205" s="26">
        <v>45719</v>
      </c>
      <c r="B205" s="20" t="s">
        <v>36</v>
      </c>
      <c r="C205" s="112">
        <v>36644022</v>
      </c>
      <c r="D205" s="112" t="s">
        <v>1888</v>
      </c>
      <c r="E205" s="112" t="s">
        <v>94</v>
      </c>
      <c r="F205" s="22" t="s">
        <v>99</v>
      </c>
      <c r="G205" s="28"/>
      <c r="H205" s="23" t="s">
        <v>22</v>
      </c>
      <c r="I205" s="23" t="s">
        <v>103</v>
      </c>
      <c r="J205" s="161" t="s">
        <v>94</v>
      </c>
      <c r="K205" s="112" t="s">
        <v>1895</v>
      </c>
      <c r="L205" s="112"/>
      <c r="M205" s="116"/>
      <c r="N205" s="175">
        <v>301542.57</v>
      </c>
      <c r="O205" s="114">
        <f t="shared" si="3"/>
        <v>2803.0399999998626</v>
      </c>
      <c r="P205" s="25"/>
    </row>
    <row r="206" spans="1:16" s="55" customFormat="1" ht="22.05" hidden="1" customHeight="1" x14ac:dyDescent="0.2">
      <c r="A206" s="26">
        <v>45720</v>
      </c>
      <c r="B206" s="20" t="s">
        <v>36</v>
      </c>
      <c r="C206" s="112"/>
      <c r="D206" s="112"/>
      <c r="E206" s="112" t="s">
        <v>1201</v>
      </c>
      <c r="F206" s="22" t="s">
        <v>79</v>
      </c>
      <c r="G206" s="28"/>
      <c r="H206" s="23" t="s">
        <v>21</v>
      </c>
      <c r="I206" s="23" t="s">
        <v>81</v>
      </c>
      <c r="J206" s="161" t="s">
        <v>33</v>
      </c>
      <c r="K206" s="112" t="s">
        <v>288</v>
      </c>
      <c r="L206" s="112"/>
      <c r="M206" s="116">
        <v>10000</v>
      </c>
      <c r="N206" s="175"/>
      <c r="O206" s="114">
        <f t="shared" si="3"/>
        <v>12803.039999999863</v>
      </c>
      <c r="P206" s="25"/>
    </row>
    <row r="207" spans="1:16" s="55" customFormat="1" ht="22.05" hidden="1" customHeight="1" x14ac:dyDescent="0.2">
      <c r="A207" s="26">
        <v>45720</v>
      </c>
      <c r="B207" s="20" t="s">
        <v>36</v>
      </c>
      <c r="C207" s="112"/>
      <c r="D207" s="112"/>
      <c r="E207" s="112" t="s">
        <v>1201</v>
      </c>
      <c r="F207" s="22" t="s">
        <v>79</v>
      </c>
      <c r="G207" s="28"/>
      <c r="H207" s="23" t="s">
        <v>21</v>
      </c>
      <c r="I207" s="23" t="s">
        <v>81</v>
      </c>
      <c r="J207" s="161" t="s">
        <v>33</v>
      </c>
      <c r="K207" s="112" t="s">
        <v>1364</v>
      </c>
      <c r="L207" s="112"/>
      <c r="M207" s="116">
        <v>10000</v>
      </c>
      <c r="N207" s="175"/>
      <c r="O207" s="114">
        <f t="shared" si="3"/>
        <v>22803.039999999863</v>
      </c>
      <c r="P207" s="25"/>
    </row>
    <row r="208" spans="1:16" s="55" customFormat="1" ht="22.05" hidden="1" customHeight="1" x14ac:dyDescent="0.2">
      <c r="A208" s="26">
        <v>45720</v>
      </c>
      <c r="B208" s="20" t="s">
        <v>36</v>
      </c>
      <c r="C208" s="112">
        <v>515207</v>
      </c>
      <c r="D208" s="112"/>
      <c r="E208" s="112" t="s">
        <v>855</v>
      </c>
      <c r="F208" s="22" t="s">
        <v>99</v>
      </c>
      <c r="G208" s="28"/>
      <c r="H208" s="23" t="s">
        <v>21</v>
      </c>
      <c r="I208" s="23" t="s">
        <v>81</v>
      </c>
      <c r="J208" s="161" t="s">
        <v>167</v>
      </c>
      <c r="K208" s="112" t="s">
        <v>894</v>
      </c>
      <c r="L208" s="112"/>
      <c r="M208" s="116">
        <v>2500</v>
      </c>
      <c r="N208" s="175"/>
      <c r="O208" s="114">
        <f t="shared" si="3"/>
        <v>25303.039999999863</v>
      </c>
      <c r="P208" s="25"/>
    </row>
    <row r="209" spans="1:16" s="55" customFormat="1" ht="22.05" hidden="1" customHeight="1" x14ac:dyDescent="0.2">
      <c r="A209" s="26">
        <v>45720</v>
      </c>
      <c r="B209" s="20" t="s">
        <v>36</v>
      </c>
      <c r="C209" s="112">
        <v>2317521713</v>
      </c>
      <c r="D209" s="112" t="s">
        <v>1889</v>
      </c>
      <c r="E209" s="112" t="s">
        <v>1890</v>
      </c>
      <c r="F209" s="22" t="s">
        <v>99</v>
      </c>
      <c r="G209" s="28"/>
      <c r="H209" s="23" t="s">
        <v>22</v>
      </c>
      <c r="I209" s="23" t="s">
        <v>55</v>
      </c>
      <c r="J209" s="161" t="s">
        <v>70</v>
      </c>
      <c r="K209" s="112" t="s">
        <v>612</v>
      </c>
      <c r="L209" s="112"/>
      <c r="M209" s="116"/>
      <c r="N209" s="175">
        <v>10350</v>
      </c>
      <c r="O209" s="114">
        <f t="shared" si="3"/>
        <v>14953.039999999863</v>
      </c>
      <c r="P209" s="25"/>
    </row>
    <row r="210" spans="1:16" s="55" customFormat="1" ht="22.05" hidden="1" customHeight="1" x14ac:dyDescent="0.2">
      <c r="A210" s="26">
        <v>45720</v>
      </c>
      <c r="B210" s="20" t="s">
        <v>36</v>
      </c>
      <c r="C210" s="112">
        <v>75217028</v>
      </c>
      <c r="D210" s="112" t="s">
        <v>1889</v>
      </c>
      <c r="E210" s="112" t="s">
        <v>574</v>
      </c>
      <c r="F210" s="22" t="s">
        <v>99</v>
      </c>
      <c r="G210" s="28"/>
      <c r="H210" s="23" t="s">
        <v>22</v>
      </c>
      <c r="I210" s="23" t="s">
        <v>55</v>
      </c>
      <c r="J210" s="161" t="s">
        <v>70</v>
      </c>
      <c r="K210" s="112" t="s">
        <v>625</v>
      </c>
      <c r="L210" s="112"/>
      <c r="M210" s="116"/>
      <c r="N210" s="175">
        <v>10500</v>
      </c>
      <c r="O210" s="114">
        <f t="shared" si="3"/>
        <v>4453.0399999998626</v>
      </c>
      <c r="P210" s="25"/>
    </row>
    <row r="211" spans="1:16" s="55" customFormat="1" ht="22.05" hidden="1" customHeight="1" x14ac:dyDescent="0.2">
      <c r="A211" s="26">
        <v>45722</v>
      </c>
      <c r="B211" s="20" t="s">
        <v>36</v>
      </c>
      <c r="C211" s="112">
        <v>7142555716</v>
      </c>
      <c r="D211" s="112" t="s">
        <v>1891</v>
      </c>
      <c r="E211" s="112" t="s">
        <v>1859</v>
      </c>
      <c r="F211" s="22" t="s">
        <v>99</v>
      </c>
      <c r="G211" s="28"/>
      <c r="H211" s="23" t="s">
        <v>22</v>
      </c>
      <c r="I211" s="23" t="s">
        <v>54</v>
      </c>
      <c r="J211" s="161" t="s">
        <v>63</v>
      </c>
      <c r="K211" s="112" t="s">
        <v>1877</v>
      </c>
      <c r="L211" s="112"/>
      <c r="M211" s="116"/>
      <c r="N211" s="175">
        <v>3508.52</v>
      </c>
      <c r="O211" s="114">
        <f t="shared" si="3"/>
        <v>944.51999999986265</v>
      </c>
      <c r="P211" s="25"/>
    </row>
    <row r="212" spans="1:16" s="55" customFormat="1" ht="22.05" hidden="1" customHeight="1" x14ac:dyDescent="0.2">
      <c r="A212" s="26">
        <v>45722</v>
      </c>
      <c r="B212" s="20" t="s">
        <v>36</v>
      </c>
      <c r="C212" s="112"/>
      <c r="D212" s="112"/>
      <c r="E212" s="112" t="s">
        <v>608</v>
      </c>
      <c r="F212" s="22" t="s">
        <v>77</v>
      </c>
      <c r="G212" s="28"/>
      <c r="H212" s="23" t="s">
        <v>22</v>
      </c>
      <c r="I212" s="23" t="s">
        <v>57</v>
      </c>
      <c r="J212" s="161" t="s">
        <v>85</v>
      </c>
      <c r="K212" s="112" t="s">
        <v>893</v>
      </c>
      <c r="L212" s="112"/>
      <c r="M212" s="116"/>
      <c r="N212" s="175">
        <v>660</v>
      </c>
      <c r="O212" s="114">
        <f t="shared" si="3"/>
        <v>284.51999999986265</v>
      </c>
      <c r="P212" s="25"/>
    </row>
    <row r="213" spans="1:16" s="55" customFormat="1" ht="22.05" hidden="1" customHeight="1" x14ac:dyDescent="0.2">
      <c r="A213" s="26">
        <v>45722</v>
      </c>
      <c r="B213" s="20" t="s">
        <v>36</v>
      </c>
      <c r="C213" s="112"/>
      <c r="D213" s="112"/>
      <c r="E213" s="112" t="s">
        <v>608</v>
      </c>
      <c r="F213" s="22" t="s">
        <v>77</v>
      </c>
      <c r="G213" s="28"/>
      <c r="H213" s="23" t="s">
        <v>22</v>
      </c>
      <c r="I213" s="23" t="s">
        <v>57</v>
      </c>
      <c r="J213" s="161" t="s">
        <v>85</v>
      </c>
      <c r="K213" s="112" t="s">
        <v>893</v>
      </c>
      <c r="L213" s="112"/>
      <c r="M213" s="116"/>
      <c r="N213" s="175">
        <v>125</v>
      </c>
      <c r="O213" s="114">
        <f t="shared" si="3"/>
        <v>159.51999999986265</v>
      </c>
      <c r="P213" s="25"/>
    </row>
    <row r="214" spans="1:16" s="55" customFormat="1" ht="22.05" hidden="1" customHeight="1" x14ac:dyDescent="0.2">
      <c r="A214" s="26">
        <v>45722</v>
      </c>
      <c r="B214" s="20" t="s">
        <v>36</v>
      </c>
      <c r="C214" s="112"/>
      <c r="D214" s="112"/>
      <c r="E214" s="112" t="s">
        <v>608</v>
      </c>
      <c r="F214" s="22" t="s">
        <v>77</v>
      </c>
      <c r="G214" s="28"/>
      <c r="H214" s="23" t="s">
        <v>22</v>
      </c>
      <c r="I214" s="23" t="s">
        <v>57</v>
      </c>
      <c r="J214" s="161" t="s">
        <v>85</v>
      </c>
      <c r="K214" s="112" t="s">
        <v>893</v>
      </c>
      <c r="L214" s="112"/>
      <c r="M214" s="116"/>
      <c r="N214" s="175">
        <v>125.6</v>
      </c>
      <c r="O214" s="114">
        <f t="shared" si="3"/>
        <v>33.919999999862654</v>
      </c>
      <c r="P214" s="25"/>
    </row>
    <row r="215" spans="1:16" s="55" customFormat="1" ht="22.05" hidden="1" customHeight="1" x14ac:dyDescent="0.2">
      <c r="A215" s="26">
        <v>45722</v>
      </c>
      <c r="B215" s="20" t="s">
        <v>36</v>
      </c>
      <c r="C215" s="112"/>
      <c r="D215" s="112"/>
      <c r="E215" s="112" t="s">
        <v>1066</v>
      </c>
      <c r="F215" s="22" t="s">
        <v>99</v>
      </c>
      <c r="G215" s="28"/>
      <c r="H215" s="23" t="s">
        <v>21</v>
      </c>
      <c r="I215" s="23" t="s">
        <v>29</v>
      </c>
      <c r="J215" s="161" t="s">
        <v>201</v>
      </c>
      <c r="K215" s="112" t="s">
        <v>1110</v>
      </c>
      <c r="L215" s="112"/>
      <c r="M215" s="116">
        <v>6000</v>
      </c>
      <c r="N215" s="175"/>
      <c r="O215" s="114">
        <f t="shared" si="3"/>
        <v>6033.9199999998627</v>
      </c>
      <c r="P215" s="25"/>
    </row>
    <row r="216" spans="1:16" s="55" customFormat="1" ht="22.05" hidden="1" customHeight="1" x14ac:dyDescent="0.2">
      <c r="A216" s="26">
        <v>45722</v>
      </c>
      <c r="B216" s="20" t="s">
        <v>36</v>
      </c>
      <c r="C216" s="112">
        <v>27805017</v>
      </c>
      <c r="D216" s="112" t="s">
        <v>1892</v>
      </c>
      <c r="E216" s="112" t="s">
        <v>1893</v>
      </c>
      <c r="F216" s="22" t="s">
        <v>99</v>
      </c>
      <c r="G216" s="28"/>
      <c r="H216" s="23" t="s">
        <v>22</v>
      </c>
      <c r="I216" s="23" t="s">
        <v>103</v>
      </c>
      <c r="J216" s="161" t="s">
        <v>93</v>
      </c>
      <c r="K216" s="112" t="s">
        <v>1879</v>
      </c>
      <c r="L216" s="112"/>
      <c r="M216" s="118"/>
      <c r="N216" s="176">
        <v>5119.68</v>
      </c>
      <c r="O216" s="114">
        <f t="shared" si="3"/>
        <v>914.23999999986245</v>
      </c>
      <c r="P216" s="25"/>
    </row>
    <row r="217" spans="1:16" s="55" customFormat="1" ht="22.05" hidden="1" customHeight="1" x14ac:dyDescent="0.2">
      <c r="A217" s="26">
        <v>45726</v>
      </c>
      <c r="B217" s="20" t="s">
        <v>36</v>
      </c>
      <c r="C217" s="112"/>
      <c r="D217" s="113"/>
      <c r="E217" s="113" t="s">
        <v>569</v>
      </c>
      <c r="F217" s="22" t="s">
        <v>79</v>
      </c>
      <c r="G217" s="28"/>
      <c r="H217" s="23" t="s">
        <v>21</v>
      </c>
      <c r="I217" s="23" t="s">
        <v>28</v>
      </c>
      <c r="J217" s="161" t="s">
        <v>30</v>
      </c>
      <c r="K217" s="113" t="s">
        <v>905</v>
      </c>
      <c r="L217" s="113"/>
      <c r="M217" s="114">
        <v>25425</v>
      </c>
      <c r="N217" s="120"/>
      <c r="O217" s="114">
        <f t="shared" si="3"/>
        <v>26339.239999999863</v>
      </c>
      <c r="P217" s="25"/>
    </row>
    <row r="218" spans="1:16" s="55" customFormat="1" ht="22.05" hidden="1" customHeight="1" x14ac:dyDescent="0.2">
      <c r="A218" s="26">
        <v>45726</v>
      </c>
      <c r="B218" s="20" t="s">
        <v>36</v>
      </c>
      <c r="C218" s="112"/>
      <c r="D218" s="112"/>
      <c r="E218" s="112" t="s">
        <v>569</v>
      </c>
      <c r="F218" s="22" t="s">
        <v>79</v>
      </c>
      <c r="G218" s="56"/>
      <c r="H218" s="23" t="s">
        <v>21</v>
      </c>
      <c r="I218" s="23" t="s">
        <v>28</v>
      </c>
      <c r="J218" s="161" t="s">
        <v>30</v>
      </c>
      <c r="K218" s="112" t="s">
        <v>905</v>
      </c>
      <c r="L218" s="112"/>
      <c r="M218" s="116">
        <v>50000</v>
      </c>
      <c r="N218" s="175"/>
      <c r="O218" s="114">
        <f t="shared" si="3"/>
        <v>76339.23999999986</v>
      </c>
      <c r="P218" s="25"/>
    </row>
    <row r="219" spans="1:16" s="55" customFormat="1" ht="22.05" hidden="1" customHeight="1" x14ac:dyDescent="0.2">
      <c r="A219" s="26">
        <v>45726</v>
      </c>
      <c r="B219" s="20" t="s">
        <v>36</v>
      </c>
      <c r="C219" s="112"/>
      <c r="D219" s="112"/>
      <c r="E219" s="112" t="s">
        <v>569</v>
      </c>
      <c r="F219" s="22" t="s">
        <v>79</v>
      </c>
      <c r="G219" s="56"/>
      <c r="H219" s="23" t="s">
        <v>21</v>
      </c>
      <c r="I219" s="23" t="s">
        <v>28</v>
      </c>
      <c r="J219" s="161" t="s">
        <v>30</v>
      </c>
      <c r="K219" s="112" t="s">
        <v>905</v>
      </c>
      <c r="L219" s="112"/>
      <c r="M219" s="116">
        <v>50000</v>
      </c>
      <c r="N219" s="175"/>
      <c r="O219" s="114">
        <f t="shared" si="3"/>
        <v>126339.23999999986</v>
      </c>
      <c r="P219" s="25"/>
    </row>
    <row r="220" spans="1:16" s="55" customFormat="1" ht="22.05" hidden="1" customHeight="1" x14ac:dyDescent="0.2">
      <c r="A220" s="26">
        <v>45726</v>
      </c>
      <c r="B220" s="20" t="s">
        <v>36</v>
      </c>
      <c r="C220" s="112"/>
      <c r="D220" s="113"/>
      <c r="E220" s="113" t="s">
        <v>569</v>
      </c>
      <c r="F220" s="22" t="s">
        <v>79</v>
      </c>
      <c r="G220" s="56"/>
      <c r="H220" s="23" t="s">
        <v>21</v>
      </c>
      <c r="I220" s="23" t="s">
        <v>28</v>
      </c>
      <c r="J220" s="161" t="s">
        <v>30</v>
      </c>
      <c r="K220" s="113" t="s">
        <v>905</v>
      </c>
      <c r="L220" s="113"/>
      <c r="M220" s="114">
        <v>50000</v>
      </c>
      <c r="N220" s="120"/>
      <c r="O220" s="114">
        <f t="shared" si="3"/>
        <v>176339.23999999987</v>
      </c>
      <c r="P220" s="25"/>
    </row>
    <row r="221" spans="1:16" s="55" customFormat="1" ht="22.05" hidden="1" customHeight="1" x14ac:dyDescent="0.2">
      <c r="A221" s="26">
        <v>45726</v>
      </c>
      <c r="B221" s="20" t="s">
        <v>36</v>
      </c>
      <c r="C221" s="112"/>
      <c r="D221" s="112"/>
      <c r="E221" s="112" t="s">
        <v>569</v>
      </c>
      <c r="F221" s="22" t="s">
        <v>79</v>
      </c>
      <c r="G221" s="56"/>
      <c r="H221" s="23" t="s">
        <v>21</v>
      </c>
      <c r="I221" s="23" t="s">
        <v>28</v>
      </c>
      <c r="J221" s="161" t="s">
        <v>30</v>
      </c>
      <c r="K221" s="112" t="s">
        <v>905</v>
      </c>
      <c r="L221" s="112"/>
      <c r="M221" s="116">
        <v>52980</v>
      </c>
      <c r="N221" s="175"/>
      <c r="O221" s="114">
        <f t="shared" si="3"/>
        <v>229319.23999999987</v>
      </c>
      <c r="P221" s="25"/>
    </row>
    <row r="222" spans="1:16" s="55" customFormat="1" ht="22.05" hidden="1" customHeight="1" x14ac:dyDescent="0.2">
      <c r="A222" s="26">
        <v>45726</v>
      </c>
      <c r="B222" s="20" t="s">
        <v>36</v>
      </c>
      <c r="C222" s="112"/>
      <c r="D222" s="113"/>
      <c r="E222" s="113" t="s">
        <v>569</v>
      </c>
      <c r="F222" s="22" t="s">
        <v>79</v>
      </c>
      <c r="G222" s="56"/>
      <c r="H222" s="23" t="s">
        <v>21</v>
      </c>
      <c r="I222" s="23" t="s">
        <v>28</v>
      </c>
      <c r="J222" s="161" t="s">
        <v>30</v>
      </c>
      <c r="K222" s="113" t="s">
        <v>905</v>
      </c>
      <c r="L222" s="113"/>
      <c r="M222" s="114">
        <v>50000</v>
      </c>
      <c r="N222" s="120"/>
      <c r="O222" s="114">
        <f t="shared" ref="O222:O285" si="4">O221+M222-N222</f>
        <v>279319.23999999987</v>
      </c>
      <c r="P222" s="25"/>
    </row>
    <row r="223" spans="1:16" s="55" customFormat="1" ht="22.05" hidden="1" customHeight="1" x14ac:dyDescent="0.2">
      <c r="A223" s="26">
        <v>45726</v>
      </c>
      <c r="B223" s="20" t="s">
        <v>36</v>
      </c>
      <c r="C223" s="112"/>
      <c r="D223" s="112"/>
      <c r="E223" s="112" t="s">
        <v>569</v>
      </c>
      <c r="F223" s="22" t="s">
        <v>79</v>
      </c>
      <c r="G223" s="56"/>
      <c r="H223" s="23" t="s">
        <v>21</v>
      </c>
      <c r="I223" s="23" t="s">
        <v>28</v>
      </c>
      <c r="J223" s="161" t="s">
        <v>30</v>
      </c>
      <c r="K223" s="112" t="s">
        <v>905</v>
      </c>
      <c r="L223" s="112"/>
      <c r="M223" s="116">
        <v>50000</v>
      </c>
      <c r="N223" s="175"/>
      <c r="O223" s="114">
        <f t="shared" si="4"/>
        <v>329319.23999999987</v>
      </c>
      <c r="P223" s="25"/>
    </row>
    <row r="224" spans="1:16" s="55" customFormat="1" ht="22.05" hidden="1" customHeight="1" x14ac:dyDescent="0.2">
      <c r="A224" s="26">
        <v>45726</v>
      </c>
      <c r="B224" s="20" t="s">
        <v>36</v>
      </c>
      <c r="C224" s="112"/>
      <c r="D224" s="112"/>
      <c r="E224" s="112" t="s">
        <v>569</v>
      </c>
      <c r="F224" s="22" t="s">
        <v>79</v>
      </c>
      <c r="G224" s="56"/>
      <c r="H224" s="23" t="s">
        <v>21</v>
      </c>
      <c r="I224" s="23" t="s">
        <v>28</v>
      </c>
      <c r="J224" s="161" t="s">
        <v>30</v>
      </c>
      <c r="K224" s="112" t="s">
        <v>905</v>
      </c>
      <c r="L224" s="112"/>
      <c r="M224" s="116">
        <v>50000</v>
      </c>
      <c r="N224" s="175"/>
      <c r="O224" s="114">
        <f t="shared" si="4"/>
        <v>379319.23999999987</v>
      </c>
      <c r="P224" s="25"/>
    </row>
    <row r="225" spans="1:16" s="55" customFormat="1" ht="22.05" hidden="1" customHeight="1" x14ac:dyDescent="0.2">
      <c r="A225" s="26">
        <v>45726</v>
      </c>
      <c r="B225" s="20" t="s">
        <v>36</v>
      </c>
      <c r="C225" s="112"/>
      <c r="D225" s="112"/>
      <c r="E225" s="112" t="s">
        <v>2626</v>
      </c>
      <c r="F225" s="22" t="s">
        <v>99</v>
      </c>
      <c r="G225" s="56"/>
      <c r="H225" s="23" t="s">
        <v>22</v>
      </c>
      <c r="I225" s="23" t="s">
        <v>55</v>
      </c>
      <c r="J225" s="161" t="s">
        <v>117</v>
      </c>
      <c r="K225" s="112" t="s">
        <v>1881</v>
      </c>
      <c r="L225" s="112"/>
      <c r="M225" s="116"/>
      <c r="N225" s="175">
        <v>197980</v>
      </c>
      <c r="O225" s="114">
        <f t="shared" si="4"/>
        <v>181339.23999999987</v>
      </c>
      <c r="P225" s="25"/>
    </row>
    <row r="226" spans="1:16" s="55" customFormat="1" ht="22.05" hidden="1" customHeight="1" x14ac:dyDescent="0.2">
      <c r="A226" s="26">
        <v>45726</v>
      </c>
      <c r="B226" s="20" t="s">
        <v>36</v>
      </c>
      <c r="C226" s="112">
        <v>1406965813</v>
      </c>
      <c r="D226" s="112"/>
      <c r="E226" s="112" t="s">
        <v>2626</v>
      </c>
      <c r="F226" s="22" t="s">
        <v>99</v>
      </c>
      <c r="G226" s="56"/>
      <c r="H226" s="23" t="s">
        <v>22</v>
      </c>
      <c r="I226" s="23" t="s">
        <v>55</v>
      </c>
      <c r="J226" s="161" t="s">
        <v>117</v>
      </c>
      <c r="K226" s="112" t="s">
        <v>1881</v>
      </c>
      <c r="L226" s="112"/>
      <c r="M226" s="116"/>
      <c r="N226" s="175">
        <v>180450</v>
      </c>
      <c r="O226" s="114">
        <f t="shared" si="4"/>
        <v>889.23999999987427</v>
      </c>
      <c r="P226" s="25"/>
    </row>
    <row r="227" spans="1:16" s="55" customFormat="1" ht="22.05" hidden="1" customHeight="1" x14ac:dyDescent="0.2">
      <c r="A227" s="26">
        <v>45728</v>
      </c>
      <c r="B227" s="20" t="s">
        <v>36</v>
      </c>
      <c r="C227" s="112"/>
      <c r="D227" s="112"/>
      <c r="E227" s="112" t="s">
        <v>569</v>
      </c>
      <c r="F227" s="22" t="s">
        <v>99</v>
      </c>
      <c r="G227" s="56"/>
      <c r="H227" s="23" t="s">
        <v>21</v>
      </c>
      <c r="I227" s="23" t="s">
        <v>28</v>
      </c>
      <c r="J227" s="161" t="s">
        <v>30</v>
      </c>
      <c r="K227" s="112" t="s">
        <v>2680</v>
      </c>
      <c r="L227" s="112"/>
      <c r="M227" s="116">
        <v>60000</v>
      </c>
      <c r="N227" s="175"/>
      <c r="O227" s="114">
        <f t="shared" si="4"/>
        <v>60889.239999999874</v>
      </c>
      <c r="P227" s="25"/>
    </row>
    <row r="228" spans="1:16" s="55" customFormat="1" ht="22.05" hidden="1" customHeight="1" x14ac:dyDescent="0.2">
      <c r="A228" s="26">
        <v>45728</v>
      </c>
      <c r="B228" s="20" t="s">
        <v>36</v>
      </c>
      <c r="C228" s="112"/>
      <c r="D228" s="112"/>
      <c r="E228" s="112" t="s">
        <v>569</v>
      </c>
      <c r="F228" s="22" t="s">
        <v>99</v>
      </c>
      <c r="G228" s="56"/>
      <c r="H228" s="23" t="s">
        <v>21</v>
      </c>
      <c r="I228" s="23" t="s">
        <v>28</v>
      </c>
      <c r="J228" s="161" t="s">
        <v>30</v>
      </c>
      <c r="K228" s="112" t="s">
        <v>2680</v>
      </c>
      <c r="L228" s="112"/>
      <c r="M228" s="116">
        <v>78000</v>
      </c>
      <c r="N228" s="175"/>
      <c r="O228" s="114">
        <f t="shared" si="4"/>
        <v>138889.23999999987</v>
      </c>
      <c r="P228" s="25"/>
    </row>
    <row r="229" spans="1:16" s="55" customFormat="1" ht="22.05" hidden="1" customHeight="1" x14ac:dyDescent="0.2">
      <c r="A229" s="26">
        <v>45728</v>
      </c>
      <c r="B229" s="20" t="s">
        <v>36</v>
      </c>
      <c r="C229" s="112"/>
      <c r="D229" s="112" t="s">
        <v>2627</v>
      </c>
      <c r="E229" s="112" t="s">
        <v>1044</v>
      </c>
      <c r="F229" s="22" t="s">
        <v>78</v>
      </c>
      <c r="G229" s="56">
        <v>354</v>
      </c>
      <c r="H229" s="23" t="s">
        <v>22</v>
      </c>
      <c r="I229" s="23" t="s">
        <v>81</v>
      </c>
      <c r="J229" s="161" t="s">
        <v>33</v>
      </c>
      <c r="K229" s="112" t="s">
        <v>621</v>
      </c>
      <c r="L229" s="112"/>
      <c r="M229" s="116"/>
      <c r="N229" s="175">
        <v>50000</v>
      </c>
      <c r="O229" s="114">
        <f t="shared" si="4"/>
        <v>88889.239999999874</v>
      </c>
      <c r="P229" s="25"/>
    </row>
    <row r="230" spans="1:16" s="55" customFormat="1" ht="22.05" hidden="1" customHeight="1" x14ac:dyDescent="0.2">
      <c r="A230" s="26">
        <v>45728</v>
      </c>
      <c r="B230" s="20" t="s">
        <v>36</v>
      </c>
      <c r="C230" s="112">
        <v>6421004214</v>
      </c>
      <c r="D230" s="113"/>
      <c r="E230" s="113" t="s">
        <v>577</v>
      </c>
      <c r="F230" s="22" t="s">
        <v>99</v>
      </c>
      <c r="G230" s="56"/>
      <c r="H230" s="23" t="s">
        <v>22</v>
      </c>
      <c r="I230" s="23" t="s">
        <v>81</v>
      </c>
      <c r="J230" s="161" t="s">
        <v>171</v>
      </c>
      <c r="K230" s="113" t="s">
        <v>621</v>
      </c>
      <c r="L230" s="113"/>
      <c r="M230" s="114"/>
      <c r="N230" s="120">
        <v>6500</v>
      </c>
      <c r="O230" s="114">
        <f t="shared" si="4"/>
        <v>82389.239999999874</v>
      </c>
      <c r="P230" s="25"/>
    </row>
    <row r="231" spans="1:16" s="55" customFormat="1" ht="22.05" hidden="1" customHeight="1" x14ac:dyDescent="0.2">
      <c r="A231" s="26">
        <v>45728</v>
      </c>
      <c r="B231" s="20" t="s">
        <v>36</v>
      </c>
      <c r="C231" s="112">
        <v>2771004225</v>
      </c>
      <c r="D231" s="113"/>
      <c r="E231" s="113" t="s">
        <v>869</v>
      </c>
      <c r="F231" s="22" t="s">
        <v>99</v>
      </c>
      <c r="G231" s="56"/>
      <c r="H231" s="23" t="s">
        <v>22</v>
      </c>
      <c r="I231" s="23" t="s">
        <v>81</v>
      </c>
      <c r="J231" s="161" t="s">
        <v>167</v>
      </c>
      <c r="K231" s="113" t="s">
        <v>894</v>
      </c>
      <c r="L231" s="113"/>
      <c r="M231" s="114"/>
      <c r="N231" s="120">
        <v>25000</v>
      </c>
      <c r="O231" s="114">
        <f t="shared" si="4"/>
        <v>57389.239999999874</v>
      </c>
      <c r="P231" s="25"/>
    </row>
    <row r="232" spans="1:16" s="55" customFormat="1" ht="22.05" hidden="1" customHeight="1" x14ac:dyDescent="0.2">
      <c r="A232" s="26">
        <v>45728</v>
      </c>
      <c r="B232" s="20" t="s">
        <v>36</v>
      </c>
      <c r="C232" s="112">
        <v>8472436713</v>
      </c>
      <c r="D232" s="112"/>
      <c r="E232" s="112" t="s">
        <v>2628</v>
      </c>
      <c r="F232" s="22" t="s">
        <v>99</v>
      </c>
      <c r="G232" s="56"/>
      <c r="H232" s="23" t="s">
        <v>22</v>
      </c>
      <c r="I232" s="23" t="s">
        <v>103</v>
      </c>
      <c r="J232" s="161" t="s">
        <v>95</v>
      </c>
      <c r="K232" s="112" t="s">
        <v>1877</v>
      </c>
      <c r="L232" s="112"/>
      <c r="M232" s="116"/>
      <c r="N232" s="175">
        <v>1671.86</v>
      </c>
      <c r="O232" s="114">
        <f t="shared" si="4"/>
        <v>55717.379999999874</v>
      </c>
      <c r="P232" s="25"/>
    </row>
    <row r="233" spans="1:16" s="55" customFormat="1" ht="22.05" hidden="1" customHeight="1" x14ac:dyDescent="0.2">
      <c r="A233" s="26">
        <v>45730</v>
      </c>
      <c r="B233" s="20" t="s">
        <v>36</v>
      </c>
      <c r="C233" s="112"/>
      <c r="D233" s="113" t="s">
        <v>2629</v>
      </c>
      <c r="E233" s="113" t="s">
        <v>1044</v>
      </c>
      <c r="F233" s="22" t="s">
        <v>78</v>
      </c>
      <c r="G233" s="56">
        <v>355</v>
      </c>
      <c r="H233" s="23" t="s">
        <v>22</v>
      </c>
      <c r="I233" s="23" t="s">
        <v>81</v>
      </c>
      <c r="J233" s="161" t="s">
        <v>33</v>
      </c>
      <c r="K233" s="113" t="s">
        <v>621</v>
      </c>
      <c r="L233" s="113"/>
      <c r="M233" s="114"/>
      <c r="N233" s="120">
        <v>20020.25</v>
      </c>
      <c r="O233" s="114">
        <f t="shared" si="4"/>
        <v>35697.129999999874</v>
      </c>
      <c r="P233" s="25"/>
    </row>
    <row r="234" spans="1:16" s="55" customFormat="1" ht="22.05" hidden="1" customHeight="1" x14ac:dyDescent="0.2">
      <c r="A234" s="26">
        <v>45730</v>
      </c>
      <c r="B234" s="20" t="s">
        <v>36</v>
      </c>
      <c r="C234" s="112"/>
      <c r="D234" s="112" t="s">
        <v>1278</v>
      </c>
      <c r="E234" s="112" t="s">
        <v>1044</v>
      </c>
      <c r="F234" s="22" t="s">
        <v>78</v>
      </c>
      <c r="G234" s="28">
        <v>356</v>
      </c>
      <c r="H234" s="23" t="s">
        <v>22</v>
      </c>
      <c r="I234" s="23" t="s">
        <v>81</v>
      </c>
      <c r="J234" s="161" t="s">
        <v>33</v>
      </c>
      <c r="K234" s="112" t="s">
        <v>621</v>
      </c>
      <c r="L234" s="112"/>
      <c r="M234" s="116"/>
      <c r="N234" s="175">
        <v>31081.09</v>
      </c>
      <c r="O234" s="114">
        <f t="shared" si="4"/>
        <v>4616.0399999998735</v>
      </c>
      <c r="P234" s="25"/>
    </row>
    <row r="235" spans="1:16" s="55" customFormat="1" ht="22.05" hidden="1" customHeight="1" x14ac:dyDescent="0.2">
      <c r="A235" s="26">
        <v>45735</v>
      </c>
      <c r="B235" s="20" t="s">
        <v>36</v>
      </c>
      <c r="C235" s="112"/>
      <c r="D235" s="113"/>
      <c r="E235" s="113" t="s">
        <v>569</v>
      </c>
      <c r="F235" s="22" t="s">
        <v>79</v>
      </c>
      <c r="G235" s="28"/>
      <c r="H235" s="23" t="s">
        <v>21</v>
      </c>
      <c r="I235" s="23" t="s">
        <v>28</v>
      </c>
      <c r="J235" s="161" t="s">
        <v>30</v>
      </c>
      <c r="K235" s="113" t="s">
        <v>905</v>
      </c>
      <c r="L235" s="113"/>
      <c r="M235" s="114">
        <v>99000</v>
      </c>
      <c r="N235" s="120"/>
      <c r="O235" s="114">
        <f t="shared" si="4"/>
        <v>103616.03999999988</v>
      </c>
      <c r="P235" s="25"/>
    </row>
    <row r="236" spans="1:16" s="55" customFormat="1" ht="22.05" hidden="1" customHeight="1" x14ac:dyDescent="0.2">
      <c r="A236" s="26">
        <v>45735</v>
      </c>
      <c r="B236" s="20" t="s">
        <v>36</v>
      </c>
      <c r="C236" s="112"/>
      <c r="D236" s="112"/>
      <c r="E236" s="112" t="s">
        <v>569</v>
      </c>
      <c r="F236" s="22" t="s">
        <v>79</v>
      </c>
      <c r="G236" s="28"/>
      <c r="H236" s="23" t="s">
        <v>21</v>
      </c>
      <c r="I236" s="23" t="s">
        <v>28</v>
      </c>
      <c r="J236" s="161" t="s">
        <v>30</v>
      </c>
      <c r="K236" s="112" t="s">
        <v>905</v>
      </c>
      <c r="L236" s="112"/>
      <c r="M236" s="116">
        <v>99000</v>
      </c>
      <c r="N236" s="175"/>
      <c r="O236" s="114">
        <f t="shared" si="4"/>
        <v>202616.03999999986</v>
      </c>
      <c r="P236" s="25"/>
    </row>
    <row r="237" spans="1:16" s="55" customFormat="1" ht="22.05" hidden="1" customHeight="1" x14ac:dyDescent="0.2">
      <c r="A237" s="26">
        <v>45735</v>
      </c>
      <c r="B237" s="20" t="s">
        <v>36</v>
      </c>
      <c r="C237" s="112"/>
      <c r="D237" s="112"/>
      <c r="E237" s="112" t="s">
        <v>569</v>
      </c>
      <c r="F237" s="22" t="s">
        <v>79</v>
      </c>
      <c r="G237" s="28"/>
      <c r="H237" s="23" t="s">
        <v>21</v>
      </c>
      <c r="I237" s="23" t="s">
        <v>28</v>
      </c>
      <c r="J237" s="161" t="s">
        <v>30</v>
      </c>
      <c r="K237" s="112" t="s">
        <v>905</v>
      </c>
      <c r="L237" s="112"/>
      <c r="M237" s="116">
        <v>99000</v>
      </c>
      <c r="N237" s="175"/>
      <c r="O237" s="114">
        <f t="shared" si="4"/>
        <v>301616.03999999986</v>
      </c>
      <c r="P237" s="25"/>
    </row>
    <row r="238" spans="1:16" s="55" customFormat="1" ht="22.05" hidden="1" customHeight="1" x14ac:dyDescent="0.2">
      <c r="A238" s="26">
        <v>45735</v>
      </c>
      <c r="B238" s="20" t="s">
        <v>36</v>
      </c>
      <c r="C238" s="112"/>
      <c r="D238" s="112"/>
      <c r="E238" s="112" t="s">
        <v>569</v>
      </c>
      <c r="F238" s="22" t="s">
        <v>79</v>
      </c>
      <c r="G238" s="28"/>
      <c r="H238" s="23" t="s">
        <v>21</v>
      </c>
      <c r="I238" s="23" t="s">
        <v>28</v>
      </c>
      <c r="J238" s="161" t="s">
        <v>30</v>
      </c>
      <c r="K238" s="112" t="s">
        <v>905</v>
      </c>
      <c r="L238" s="112"/>
      <c r="M238" s="116">
        <v>99000</v>
      </c>
      <c r="N238" s="175"/>
      <c r="O238" s="114">
        <f t="shared" si="4"/>
        <v>400616.03999999986</v>
      </c>
      <c r="P238" s="25"/>
    </row>
    <row r="239" spans="1:16" s="55" customFormat="1" ht="22.05" hidden="1" customHeight="1" x14ac:dyDescent="0.2">
      <c r="A239" s="26">
        <v>45735</v>
      </c>
      <c r="B239" s="20" t="s">
        <v>36</v>
      </c>
      <c r="C239" s="112"/>
      <c r="D239" s="113"/>
      <c r="E239" s="112" t="s">
        <v>569</v>
      </c>
      <c r="F239" s="251" t="s">
        <v>79</v>
      </c>
      <c r="G239" s="28"/>
      <c r="H239" s="23" t="s">
        <v>21</v>
      </c>
      <c r="I239" s="23" t="s">
        <v>28</v>
      </c>
      <c r="J239" s="161" t="s">
        <v>30</v>
      </c>
      <c r="K239" s="112" t="s">
        <v>905</v>
      </c>
      <c r="L239" s="112"/>
      <c r="M239" s="116">
        <v>99000</v>
      </c>
      <c r="N239" s="175"/>
      <c r="O239" s="114">
        <f t="shared" si="4"/>
        <v>499616.03999999986</v>
      </c>
      <c r="P239" s="25"/>
    </row>
    <row r="240" spans="1:16" s="55" customFormat="1" ht="22.05" hidden="1" customHeight="1" x14ac:dyDescent="0.2">
      <c r="A240" s="26">
        <v>45735</v>
      </c>
      <c r="B240" s="20" t="s">
        <v>36</v>
      </c>
      <c r="C240" s="112"/>
      <c r="D240" s="113"/>
      <c r="E240" s="112" t="s">
        <v>569</v>
      </c>
      <c r="F240" s="22" t="s">
        <v>79</v>
      </c>
      <c r="G240" s="28"/>
      <c r="H240" s="23" t="s">
        <v>21</v>
      </c>
      <c r="I240" s="23" t="s">
        <v>28</v>
      </c>
      <c r="J240" s="161" t="s">
        <v>30</v>
      </c>
      <c r="K240" s="112" t="s">
        <v>905</v>
      </c>
      <c r="L240" s="112"/>
      <c r="M240" s="116">
        <v>99000</v>
      </c>
      <c r="N240" s="175"/>
      <c r="O240" s="114">
        <f t="shared" si="4"/>
        <v>598616.0399999998</v>
      </c>
      <c r="P240" s="25"/>
    </row>
    <row r="241" spans="1:16" s="55" customFormat="1" ht="22.05" hidden="1" customHeight="1" x14ac:dyDescent="0.2">
      <c r="A241" s="26">
        <v>45735</v>
      </c>
      <c r="B241" s="20" t="s">
        <v>36</v>
      </c>
      <c r="C241" s="112"/>
      <c r="D241" s="113"/>
      <c r="E241" s="112" t="s">
        <v>569</v>
      </c>
      <c r="F241" s="22" t="s">
        <v>79</v>
      </c>
      <c r="G241" s="28"/>
      <c r="H241" s="23" t="s">
        <v>21</v>
      </c>
      <c r="I241" s="23" t="s">
        <v>28</v>
      </c>
      <c r="J241" s="161" t="s">
        <v>30</v>
      </c>
      <c r="K241" s="112" t="s">
        <v>905</v>
      </c>
      <c r="L241" s="112"/>
      <c r="M241" s="116">
        <v>99000</v>
      </c>
      <c r="N241" s="175"/>
      <c r="O241" s="114">
        <f t="shared" si="4"/>
        <v>697616.0399999998</v>
      </c>
      <c r="P241" s="25"/>
    </row>
    <row r="242" spans="1:16" s="55" customFormat="1" ht="22.05" hidden="1" customHeight="1" x14ac:dyDescent="0.2">
      <c r="A242" s="26">
        <v>45735</v>
      </c>
      <c r="B242" s="20" t="s">
        <v>36</v>
      </c>
      <c r="C242" s="112"/>
      <c r="D242" s="113"/>
      <c r="E242" s="112" t="s">
        <v>569</v>
      </c>
      <c r="F242" s="22" t="s">
        <v>79</v>
      </c>
      <c r="G242" s="28"/>
      <c r="H242" s="23" t="s">
        <v>21</v>
      </c>
      <c r="I242" s="23" t="s">
        <v>28</v>
      </c>
      <c r="J242" s="161" t="s">
        <v>30</v>
      </c>
      <c r="K242" s="112" t="s">
        <v>905</v>
      </c>
      <c r="L242" s="112"/>
      <c r="M242" s="116">
        <v>99000</v>
      </c>
      <c r="N242" s="175"/>
      <c r="O242" s="114">
        <f t="shared" si="4"/>
        <v>796616.0399999998</v>
      </c>
      <c r="P242" s="25"/>
    </row>
    <row r="243" spans="1:16" s="55" customFormat="1" ht="22.05" hidden="1" customHeight="1" x14ac:dyDescent="0.2">
      <c r="A243" s="26">
        <v>45735</v>
      </c>
      <c r="B243" s="20" t="s">
        <v>36</v>
      </c>
      <c r="C243" s="112"/>
      <c r="D243" s="112"/>
      <c r="E243" s="112" t="s">
        <v>569</v>
      </c>
      <c r="F243" s="22" t="s">
        <v>79</v>
      </c>
      <c r="G243" s="28"/>
      <c r="H243" s="23" t="s">
        <v>21</v>
      </c>
      <c r="I243" s="23" t="s">
        <v>28</v>
      </c>
      <c r="J243" s="161" t="s">
        <v>30</v>
      </c>
      <c r="K243" s="112" t="s">
        <v>905</v>
      </c>
      <c r="L243" s="112"/>
      <c r="M243" s="116">
        <v>99000</v>
      </c>
      <c r="N243" s="175"/>
      <c r="O243" s="114">
        <f t="shared" si="4"/>
        <v>895616.0399999998</v>
      </c>
      <c r="P243" s="25"/>
    </row>
    <row r="244" spans="1:16" s="55" customFormat="1" ht="22.05" hidden="1" customHeight="1" x14ac:dyDescent="0.2">
      <c r="A244" s="26">
        <v>45735</v>
      </c>
      <c r="B244" s="20" t="s">
        <v>36</v>
      </c>
      <c r="C244" s="112"/>
      <c r="D244" s="113"/>
      <c r="E244" s="112" t="s">
        <v>569</v>
      </c>
      <c r="F244" s="22" t="s">
        <v>79</v>
      </c>
      <c r="G244" s="28"/>
      <c r="H244" s="23" t="s">
        <v>21</v>
      </c>
      <c r="I244" s="23" t="s">
        <v>28</v>
      </c>
      <c r="J244" s="161" t="s">
        <v>30</v>
      </c>
      <c r="K244" s="112" t="s">
        <v>905</v>
      </c>
      <c r="L244" s="112"/>
      <c r="M244" s="116">
        <v>99000</v>
      </c>
      <c r="N244" s="175"/>
      <c r="O244" s="114">
        <f t="shared" si="4"/>
        <v>994616.0399999998</v>
      </c>
      <c r="P244" s="25"/>
    </row>
    <row r="245" spans="1:16" s="55" customFormat="1" ht="22.05" hidden="1" customHeight="1" x14ac:dyDescent="0.2">
      <c r="A245" s="26">
        <v>45735</v>
      </c>
      <c r="B245" s="20" t="s">
        <v>36</v>
      </c>
      <c r="C245" s="112"/>
      <c r="D245" s="112"/>
      <c r="E245" s="112" t="s">
        <v>569</v>
      </c>
      <c r="F245" s="22" t="s">
        <v>79</v>
      </c>
      <c r="G245" s="28"/>
      <c r="H245" s="23" t="s">
        <v>21</v>
      </c>
      <c r="I245" s="23" t="s">
        <v>28</v>
      </c>
      <c r="J245" s="161" t="s">
        <v>30</v>
      </c>
      <c r="K245" s="112" t="s">
        <v>905</v>
      </c>
      <c r="L245" s="112"/>
      <c r="M245" s="116">
        <v>10000</v>
      </c>
      <c r="N245" s="175"/>
      <c r="O245" s="114">
        <f t="shared" si="4"/>
        <v>1004616.0399999998</v>
      </c>
      <c r="P245" s="25"/>
    </row>
    <row r="246" spans="1:16" s="55" customFormat="1" ht="22.05" hidden="1" customHeight="1" x14ac:dyDescent="0.2">
      <c r="A246" s="26">
        <v>45735</v>
      </c>
      <c r="B246" s="20" t="s">
        <v>36</v>
      </c>
      <c r="C246" s="112">
        <v>1408906932</v>
      </c>
      <c r="D246" s="112"/>
      <c r="E246" s="112" t="s">
        <v>577</v>
      </c>
      <c r="F246" s="22" t="s">
        <v>99</v>
      </c>
      <c r="G246" s="28"/>
      <c r="H246" s="23" t="s">
        <v>22</v>
      </c>
      <c r="I246" s="23" t="s">
        <v>81</v>
      </c>
      <c r="J246" s="161" t="s">
        <v>171</v>
      </c>
      <c r="K246" s="112" t="s">
        <v>621</v>
      </c>
      <c r="L246" s="112"/>
      <c r="M246" s="116"/>
      <c r="N246" s="175">
        <v>270000</v>
      </c>
      <c r="O246" s="114">
        <f t="shared" si="4"/>
        <v>734616.0399999998</v>
      </c>
      <c r="P246" s="25"/>
    </row>
    <row r="247" spans="1:16" s="55" customFormat="1" ht="22.05" hidden="1" customHeight="1" x14ac:dyDescent="0.2">
      <c r="A247" s="26">
        <v>45735</v>
      </c>
      <c r="B247" s="20" t="s">
        <v>36</v>
      </c>
      <c r="C247" s="112">
        <v>1348906944</v>
      </c>
      <c r="D247" s="113"/>
      <c r="E247" s="112" t="s">
        <v>577</v>
      </c>
      <c r="F247" s="22" t="s">
        <v>99</v>
      </c>
      <c r="G247" s="28"/>
      <c r="H247" s="23" t="s">
        <v>22</v>
      </c>
      <c r="I247" s="23" t="s">
        <v>81</v>
      </c>
      <c r="J247" s="161" t="s">
        <v>171</v>
      </c>
      <c r="K247" s="112" t="s">
        <v>621</v>
      </c>
      <c r="L247" s="112"/>
      <c r="M247" s="116"/>
      <c r="N247" s="175">
        <v>55000</v>
      </c>
      <c r="O247" s="114">
        <f t="shared" si="4"/>
        <v>679616.0399999998</v>
      </c>
      <c r="P247" s="25"/>
    </row>
    <row r="248" spans="1:16" s="55" customFormat="1" ht="22.05" hidden="1" customHeight="1" x14ac:dyDescent="0.2">
      <c r="A248" s="26">
        <v>45735</v>
      </c>
      <c r="B248" s="20" t="s">
        <v>36</v>
      </c>
      <c r="C248" s="112"/>
      <c r="D248" s="112" t="s">
        <v>2630</v>
      </c>
      <c r="E248" s="112" t="s">
        <v>1044</v>
      </c>
      <c r="F248" s="22" t="s">
        <v>78</v>
      </c>
      <c r="G248" s="28">
        <v>357</v>
      </c>
      <c r="H248" s="23" t="s">
        <v>22</v>
      </c>
      <c r="I248" s="23" t="s">
        <v>81</v>
      </c>
      <c r="J248" s="161" t="s">
        <v>33</v>
      </c>
      <c r="K248" s="112" t="s">
        <v>621</v>
      </c>
      <c r="L248" s="112"/>
      <c r="M248" s="116"/>
      <c r="N248" s="175">
        <v>100000</v>
      </c>
      <c r="O248" s="114">
        <f t="shared" si="4"/>
        <v>579616.0399999998</v>
      </c>
      <c r="P248" s="25"/>
    </row>
    <row r="249" spans="1:16" s="55" customFormat="1" ht="22.05" hidden="1" customHeight="1" x14ac:dyDescent="0.2">
      <c r="A249" s="26">
        <v>45735</v>
      </c>
      <c r="B249" s="20" t="s">
        <v>36</v>
      </c>
      <c r="C249" s="112"/>
      <c r="D249" s="112"/>
      <c r="E249" s="112" t="s">
        <v>2631</v>
      </c>
      <c r="F249" s="22" t="s">
        <v>78</v>
      </c>
      <c r="G249" s="28">
        <v>358</v>
      </c>
      <c r="H249" s="23" t="s">
        <v>22</v>
      </c>
      <c r="I249" s="23" t="s">
        <v>55</v>
      </c>
      <c r="J249" s="161" t="s">
        <v>117</v>
      </c>
      <c r="K249" s="112" t="s">
        <v>2681</v>
      </c>
      <c r="L249" s="112"/>
      <c r="M249" s="116"/>
      <c r="N249" s="175">
        <v>90440</v>
      </c>
      <c r="O249" s="114">
        <f t="shared" si="4"/>
        <v>489176.0399999998</v>
      </c>
      <c r="P249" s="25"/>
    </row>
    <row r="250" spans="1:16" s="55" customFormat="1" ht="22.05" hidden="1" customHeight="1" x14ac:dyDescent="0.2">
      <c r="A250" s="26">
        <v>45735</v>
      </c>
      <c r="B250" s="20" t="s">
        <v>36</v>
      </c>
      <c r="C250" s="112"/>
      <c r="D250" s="112"/>
      <c r="E250" s="112" t="s">
        <v>569</v>
      </c>
      <c r="F250" s="22" t="s">
        <v>79</v>
      </c>
      <c r="G250" s="28"/>
      <c r="H250" s="23" t="s">
        <v>21</v>
      </c>
      <c r="I250" s="23" t="s">
        <v>28</v>
      </c>
      <c r="J250" s="161" t="s">
        <v>30</v>
      </c>
      <c r="K250" s="112" t="s">
        <v>905</v>
      </c>
      <c r="L250" s="112"/>
      <c r="M250" s="116">
        <v>99000</v>
      </c>
      <c r="N250" s="175"/>
      <c r="O250" s="114">
        <f t="shared" si="4"/>
        <v>588176.0399999998</v>
      </c>
      <c r="P250" s="25"/>
    </row>
    <row r="251" spans="1:16" s="55" customFormat="1" ht="22.05" hidden="1" customHeight="1" x14ac:dyDescent="0.2">
      <c r="A251" s="26">
        <v>45735</v>
      </c>
      <c r="B251" s="20" t="s">
        <v>36</v>
      </c>
      <c r="C251" s="112"/>
      <c r="D251" s="113"/>
      <c r="E251" s="113" t="s">
        <v>569</v>
      </c>
      <c r="F251" s="22" t="s">
        <v>79</v>
      </c>
      <c r="G251" s="28"/>
      <c r="H251" s="23" t="s">
        <v>21</v>
      </c>
      <c r="I251" s="23" t="s">
        <v>28</v>
      </c>
      <c r="J251" s="161" t="s">
        <v>30</v>
      </c>
      <c r="K251" s="113" t="s">
        <v>905</v>
      </c>
      <c r="L251" s="113"/>
      <c r="M251" s="114">
        <v>99000</v>
      </c>
      <c r="N251" s="120"/>
      <c r="O251" s="114">
        <f t="shared" si="4"/>
        <v>687176.0399999998</v>
      </c>
      <c r="P251" s="25"/>
    </row>
    <row r="252" spans="1:16" s="55" customFormat="1" ht="22.05" hidden="1" customHeight="1" x14ac:dyDescent="0.2">
      <c r="A252" s="26">
        <v>45735</v>
      </c>
      <c r="B252" s="20" t="s">
        <v>36</v>
      </c>
      <c r="C252" s="112"/>
      <c r="D252" s="112"/>
      <c r="E252" s="112" t="s">
        <v>569</v>
      </c>
      <c r="F252" s="22" t="s">
        <v>79</v>
      </c>
      <c r="G252" s="28"/>
      <c r="H252" s="23" t="s">
        <v>21</v>
      </c>
      <c r="I252" s="23" t="s">
        <v>28</v>
      </c>
      <c r="J252" s="161" t="s">
        <v>30</v>
      </c>
      <c r="K252" s="112" t="s">
        <v>905</v>
      </c>
      <c r="L252" s="112"/>
      <c r="M252" s="116">
        <v>99000</v>
      </c>
      <c r="N252" s="175"/>
      <c r="O252" s="114">
        <f t="shared" si="4"/>
        <v>786176.0399999998</v>
      </c>
      <c r="P252" s="25"/>
    </row>
    <row r="253" spans="1:16" s="55" customFormat="1" ht="22.05" hidden="1" customHeight="1" x14ac:dyDescent="0.2">
      <c r="A253" s="26">
        <v>45735</v>
      </c>
      <c r="B253" s="20" t="s">
        <v>36</v>
      </c>
      <c r="C253" s="112"/>
      <c r="D253" s="113"/>
      <c r="E253" s="113" t="s">
        <v>569</v>
      </c>
      <c r="F253" s="22" t="s">
        <v>79</v>
      </c>
      <c r="G253" s="28"/>
      <c r="H253" s="23" t="s">
        <v>21</v>
      </c>
      <c r="I253" s="23" t="s">
        <v>28</v>
      </c>
      <c r="J253" s="161" t="s">
        <v>30</v>
      </c>
      <c r="K253" s="113" t="s">
        <v>905</v>
      </c>
      <c r="L253" s="113"/>
      <c r="M253" s="114">
        <v>99000</v>
      </c>
      <c r="N253" s="120"/>
      <c r="O253" s="114">
        <f t="shared" si="4"/>
        <v>885176.0399999998</v>
      </c>
      <c r="P253" s="25"/>
    </row>
    <row r="254" spans="1:16" s="55" customFormat="1" ht="22.05" hidden="1" customHeight="1" x14ac:dyDescent="0.2">
      <c r="A254" s="26">
        <v>45735</v>
      </c>
      <c r="B254" s="20" t="s">
        <v>36</v>
      </c>
      <c r="C254" s="112"/>
      <c r="D254" s="112"/>
      <c r="E254" s="112" t="s">
        <v>569</v>
      </c>
      <c r="F254" s="22" t="s">
        <v>79</v>
      </c>
      <c r="G254" s="28"/>
      <c r="H254" s="23" t="s">
        <v>21</v>
      </c>
      <c r="I254" s="23" t="s">
        <v>28</v>
      </c>
      <c r="J254" s="161" t="s">
        <v>30</v>
      </c>
      <c r="K254" s="112" t="s">
        <v>905</v>
      </c>
      <c r="L254" s="112"/>
      <c r="M254" s="116">
        <v>99000</v>
      </c>
      <c r="N254" s="175"/>
      <c r="O254" s="114">
        <f t="shared" si="4"/>
        <v>984176.0399999998</v>
      </c>
      <c r="P254" s="25"/>
    </row>
    <row r="255" spans="1:16" s="55" customFormat="1" ht="22.05" hidden="1" customHeight="1" x14ac:dyDescent="0.2">
      <c r="A255" s="26">
        <v>45735</v>
      </c>
      <c r="B255" s="20" t="s">
        <v>36</v>
      </c>
      <c r="C255" s="112"/>
      <c r="D255" s="113"/>
      <c r="E255" s="113" t="s">
        <v>569</v>
      </c>
      <c r="F255" s="22" t="s">
        <v>79</v>
      </c>
      <c r="G255" s="28"/>
      <c r="H255" s="23" t="s">
        <v>21</v>
      </c>
      <c r="I255" s="23" t="s">
        <v>28</v>
      </c>
      <c r="J255" s="161" t="s">
        <v>30</v>
      </c>
      <c r="K255" s="113" t="s">
        <v>905</v>
      </c>
      <c r="L255" s="113"/>
      <c r="M255" s="114">
        <v>99000</v>
      </c>
      <c r="N255" s="120"/>
      <c r="O255" s="114">
        <f t="shared" si="4"/>
        <v>1083176.0399999998</v>
      </c>
      <c r="P255" s="25"/>
    </row>
    <row r="256" spans="1:16" s="55" customFormat="1" ht="22.05" hidden="1" customHeight="1" x14ac:dyDescent="0.2">
      <c r="A256" s="26">
        <v>45735</v>
      </c>
      <c r="B256" s="20" t="s">
        <v>36</v>
      </c>
      <c r="C256" s="112"/>
      <c r="D256" s="112"/>
      <c r="E256" s="112" t="s">
        <v>569</v>
      </c>
      <c r="F256" s="22" t="s">
        <v>79</v>
      </c>
      <c r="G256" s="28"/>
      <c r="H256" s="23" t="s">
        <v>21</v>
      </c>
      <c r="I256" s="23" t="s">
        <v>28</v>
      </c>
      <c r="J256" s="161" t="s">
        <v>30</v>
      </c>
      <c r="K256" s="112" t="s">
        <v>905</v>
      </c>
      <c r="L256" s="112"/>
      <c r="M256" s="116">
        <v>99000</v>
      </c>
      <c r="N256" s="175"/>
      <c r="O256" s="114">
        <f t="shared" si="4"/>
        <v>1182176.0399999998</v>
      </c>
      <c r="P256" s="25"/>
    </row>
    <row r="257" spans="1:16" s="55" customFormat="1" ht="22.05" hidden="1" customHeight="1" x14ac:dyDescent="0.2">
      <c r="A257" s="26">
        <v>45735</v>
      </c>
      <c r="B257" s="20" t="s">
        <v>36</v>
      </c>
      <c r="C257" s="112"/>
      <c r="D257" s="112"/>
      <c r="E257" s="112" t="s">
        <v>569</v>
      </c>
      <c r="F257" s="22" t="s">
        <v>79</v>
      </c>
      <c r="G257" s="28"/>
      <c r="H257" s="23" t="s">
        <v>21</v>
      </c>
      <c r="I257" s="23" t="s">
        <v>28</v>
      </c>
      <c r="J257" s="161" t="s">
        <v>30</v>
      </c>
      <c r="K257" s="112" t="s">
        <v>905</v>
      </c>
      <c r="L257" s="112"/>
      <c r="M257" s="116">
        <v>99000</v>
      </c>
      <c r="N257" s="175"/>
      <c r="O257" s="114">
        <f t="shared" si="4"/>
        <v>1281176.0399999998</v>
      </c>
      <c r="P257" s="25"/>
    </row>
    <row r="258" spans="1:16" s="55" customFormat="1" ht="22.05" hidden="1" customHeight="1" x14ac:dyDescent="0.2">
      <c r="A258" s="26">
        <v>45735</v>
      </c>
      <c r="B258" s="20" t="s">
        <v>36</v>
      </c>
      <c r="C258" s="112"/>
      <c r="D258" s="112"/>
      <c r="E258" s="112" t="s">
        <v>569</v>
      </c>
      <c r="F258" s="22" t="s">
        <v>79</v>
      </c>
      <c r="G258" s="28"/>
      <c r="H258" s="23" t="s">
        <v>21</v>
      </c>
      <c r="I258" s="23" t="s">
        <v>28</v>
      </c>
      <c r="J258" s="161" t="s">
        <v>30</v>
      </c>
      <c r="K258" s="112" t="s">
        <v>905</v>
      </c>
      <c r="L258" s="112"/>
      <c r="M258" s="116">
        <v>99000</v>
      </c>
      <c r="N258" s="175"/>
      <c r="O258" s="114">
        <f t="shared" si="4"/>
        <v>1380176.0399999998</v>
      </c>
      <c r="P258" s="25"/>
    </row>
    <row r="259" spans="1:16" s="55" customFormat="1" ht="22.05" hidden="1" customHeight="1" x14ac:dyDescent="0.2">
      <c r="A259" s="26">
        <v>45735</v>
      </c>
      <c r="B259" s="20" t="s">
        <v>36</v>
      </c>
      <c r="C259" s="112"/>
      <c r="D259" s="112"/>
      <c r="E259" s="112" t="s">
        <v>569</v>
      </c>
      <c r="F259" s="22" t="s">
        <v>79</v>
      </c>
      <c r="G259" s="28"/>
      <c r="H259" s="23" t="s">
        <v>21</v>
      </c>
      <c r="I259" s="23" t="s">
        <v>28</v>
      </c>
      <c r="J259" s="161" t="s">
        <v>30</v>
      </c>
      <c r="K259" s="112" t="s">
        <v>905</v>
      </c>
      <c r="L259" s="112"/>
      <c r="M259" s="116">
        <v>99000</v>
      </c>
      <c r="N259" s="175"/>
      <c r="O259" s="114">
        <f t="shared" si="4"/>
        <v>1479176.0399999998</v>
      </c>
      <c r="P259" s="25"/>
    </row>
    <row r="260" spans="1:16" s="55" customFormat="1" ht="22.05" hidden="1" customHeight="1" x14ac:dyDescent="0.2">
      <c r="A260" s="26">
        <v>45735</v>
      </c>
      <c r="B260" s="20" t="s">
        <v>36</v>
      </c>
      <c r="C260" s="112"/>
      <c r="D260" s="112"/>
      <c r="E260" s="112" t="s">
        <v>569</v>
      </c>
      <c r="F260" s="22" t="s">
        <v>79</v>
      </c>
      <c r="G260" s="28"/>
      <c r="H260" s="23" t="s">
        <v>21</v>
      </c>
      <c r="I260" s="23" t="s">
        <v>28</v>
      </c>
      <c r="J260" s="161" t="s">
        <v>30</v>
      </c>
      <c r="K260" s="112" t="s">
        <v>905</v>
      </c>
      <c r="L260" s="112"/>
      <c r="M260" s="116">
        <v>10000</v>
      </c>
      <c r="N260" s="175"/>
      <c r="O260" s="114">
        <f t="shared" si="4"/>
        <v>1489176.0399999998</v>
      </c>
      <c r="P260" s="25"/>
    </row>
    <row r="261" spans="1:16" s="55" customFormat="1" ht="22.05" hidden="1" customHeight="1" x14ac:dyDescent="0.2">
      <c r="A261" s="26">
        <v>45735</v>
      </c>
      <c r="B261" s="20" t="s">
        <v>36</v>
      </c>
      <c r="C261" s="112">
        <v>6481911213</v>
      </c>
      <c r="D261" s="112"/>
      <c r="E261" s="112" t="s">
        <v>574</v>
      </c>
      <c r="F261" s="22" t="s">
        <v>99</v>
      </c>
      <c r="G261" s="28"/>
      <c r="H261" s="23" t="s">
        <v>22</v>
      </c>
      <c r="I261" s="23" t="s">
        <v>55</v>
      </c>
      <c r="J261" s="161" t="s">
        <v>70</v>
      </c>
      <c r="K261" s="112" t="s">
        <v>2616</v>
      </c>
      <c r="L261" s="112"/>
      <c r="M261" s="116"/>
      <c r="N261" s="175">
        <v>1000000</v>
      </c>
      <c r="O261" s="114">
        <f t="shared" si="4"/>
        <v>489176.0399999998</v>
      </c>
      <c r="P261" s="25"/>
    </row>
    <row r="262" spans="1:16" s="55" customFormat="1" ht="22.05" hidden="1" customHeight="1" x14ac:dyDescent="0.2">
      <c r="A262" s="26">
        <v>45735</v>
      </c>
      <c r="B262" s="20" t="s">
        <v>36</v>
      </c>
      <c r="C262" s="112">
        <v>19112034</v>
      </c>
      <c r="D262" s="112"/>
      <c r="E262" s="112" t="s">
        <v>2632</v>
      </c>
      <c r="F262" s="22" t="s">
        <v>99</v>
      </c>
      <c r="G262" s="28"/>
      <c r="H262" s="23" t="s">
        <v>22</v>
      </c>
      <c r="I262" s="23" t="s">
        <v>55</v>
      </c>
      <c r="J262" s="161" t="s">
        <v>70</v>
      </c>
      <c r="K262" s="112" t="s">
        <v>2682</v>
      </c>
      <c r="L262" s="112"/>
      <c r="M262" s="116"/>
      <c r="N262" s="175">
        <v>19500</v>
      </c>
      <c r="O262" s="114">
        <f t="shared" si="4"/>
        <v>469676.0399999998</v>
      </c>
      <c r="P262" s="25"/>
    </row>
    <row r="263" spans="1:16" s="55" customFormat="1" ht="22.05" hidden="1" customHeight="1" x14ac:dyDescent="0.2">
      <c r="A263" s="26">
        <v>45735</v>
      </c>
      <c r="B263" s="20" t="s">
        <v>36</v>
      </c>
      <c r="C263" s="112"/>
      <c r="D263" s="112"/>
      <c r="E263" s="112" t="s">
        <v>875</v>
      </c>
      <c r="F263" s="22" t="s">
        <v>120</v>
      </c>
      <c r="G263" s="28"/>
      <c r="H263" s="23" t="s">
        <v>22</v>
      </c>
      <c r="I263" s="23" t="s">
        <v>58</v>
      </c>
      <c r="J263" s="161" t="s">
        <v>101</v>
      </c>
      <c r="K263" s="112" t="s">
        <v>909</v>
      </c>
      <c r="L263" s="112"/>
      <c r="M263" s="116"/>
      <c r="N263" s="175">
        <v>7069.68</v>
      </c>
      <c r="O263" s="114">
        <f t="shared" si="4"/>
        <v>462606.35999999981</v>
      </c>
      <c r="P263" s="25"/>
    </row>
    <row r="264" spans="1:16" s="55" customFormat="1" ht="22.05" hidden="1" customHeight="1" x14ac:dyDescent="0.2">
      <c r="A264" s="26">
        <v>45735</v>
      </c>
      <c r="B264" s="20" t="s">
        <v>36</v>
      </c>
      <c r="C264" s="112">
        <v>37668019</v>
      </c>
      <c r="D264" s="112"/>
      <c r="E264" s="112" t="s">
        <v>2633</v>
      </c>
      <c r="F264" s="22" t="s">
        <v>99</v>
      </c>
      <c r="G264" s="28"/>
      <c r="H264" s="23" t="s">
        <v>22</v>
      </c>
      <c r="I264" s="23" t="s">
        <v>55</v>
      </c>
      <c r="J264" s="161" t="s">
        <v>70</v>
      </c>
      <c r="K264" s="112" t="s">
        <v>2682</v>
      </c>
      <c r="L264" s="112"/>
      <c r="M264" s="116"/>
      <c r="N264" s="175">
        <v>58500</v>
      </c>
      <c r="O264" s="114">
        <f t="shared" si="4"/>
        <v>404106.35999999981</v>
      </c>
      <c r="P264" s="25"/>
    </row>
    <row r="265" spans="1:16" s="55" customFormat="1" ht="22.05" hidden="1" customHeight="1" x14ac:dyDescent="0.2">
      <c r="A265" s="26">
        <v>45736</v>
      </c>
      <c r="B265" s="20" t="s">
        <v>36</v>
      </c>
      <c r="C265" s="112"/>
      <c r="D265" s="112"/>
      <c r="E265" s="112" t="s">
        <v>1087</v>
      </c>
      <c r="F265" s="22" t="s">
        <v>120</v>
      </c>
      <c r="G265" s="28"/>
      <c r="H265" s="23" t="s">
        <v>22</v>
      </c>
      <c r="I265" s="23" t="s">
        <v>103</v>
      </c>
      <c r="J265" s="161" t="s">
        <v>102</v>
      </c>
      <c r="K265" s="112" t="s">
        <v>893</v>
      </c>
      <c r="L265" s="112"/>
      <c r="M265" s="116"/>
      <c r="N265" s="175">
        <v>30837.96</v>
      </c>
      <c r="O265" s="114">
        <f t="shared" si="4"/>
        <v>373268.39999999979</v>
      </c>
      <c r="P265" s="25"/>
    </row>
    <row r="266" spans="1:16" s="55" customFormat="1" ht="22.05" hidden="1" customHeight="1" x14ac:dyDescent="0.2">
      <c r="A266" s="26">
        <v>45736</v>
      </c>
      <c r="B266" s="20" t="s">
        <v>36</v>
      </c>
      <c r="C266" s="112">
        <v>52716012</v>
      </c>
      <c r="D266" s="113"/>
      <c r="E266" s="113" t="s">
        <v>2634</v>
      </c>
      <c r="F266" s="22" t="s">
        <v>99</v>
      </c>
      <c r="G266" s="28"/>
      <c r="H266" s="23" t="s">
        <v>22</v>
      </c>
      <c r="I266" s="23" t="s">
        <v>55</v>
      </c>
      <c r="J266" s="161" t="s">
        <v>70</v>
      </c>
      <c r="K266" s="113" t="s">
        <v>1114</v>
      </c>
      <c r="L266" s="113"/>
      <c r="M266" s="114"/>
      <c r="N266" s="120">
        <v>300000</v>
      </c>
      <c r="O266" s="114">
        <f t="shared" si="4"/>
        <v>73268.39999999979</v>
      </c>
      <c r="P266" s="25"/>
    </row>
    <row r="267" spans="1:16" s="55" customFormat="1" ht="22.05" hidden="1" customHeight="1" x14ac:dyDescent="0.2">
      <c r="A267" s="26">
        <v>45736</v>
      </c>
      <c r="B267" s="20" t="s">
        <v>36</v>
      </c>
      <c r="C267" s="112"/>
      <c r="D267" s="113" t="s">
        <v>1043</v>
      </c>
      <c r="E267" s="113" t="s">
        <v>1044</v>
      </c>
      <c r="F267" s="22" t="s">
        <v>78</v>
      </c>
      <c r="G267" s="28">
        <v>360</v>
      </c>
      <c r="H267" s="23" t="s">
        <v>22</v>
      </c>
      <c r="I267" s="23" t="s">
        <v>81</v>
      </c>
      <c r="J267" s="161" t="s">
        <v>33</v>
      </c>
      <c r="K267" s="113" t="s">
        <v>621</v>
      </c>
      <c r="L267" s="113"/>
      <c r="M267" s="114"/>
      <c r="N267" s="120">
        <v>50000</v>
      </c>
      <c r="O267" s="114">
        <f t="shared" si="4"/>
        <v>23268.39999999979</v>
      </c>
      <c r="P267" s="25"/>
    </row>
    <row r="268" spans="1:16" s="55" customFormat="1" ht="22.05" hidden="1" customHeight="1" x14ac:dyDescent="0.2">
      <c r="A268" s="26">
        <v>45736</v>
      </c>
      <c r="B268" s="20" t="s">
        <v>36</v>
      </c>
      <c r="C268" s="112">
        <v>98683011</v>
      </c>
      <c r="D268" s="112"/>
      <c r="E268" s="112" t="s">
        <v>2635</v>
      </c>
      <c r="F268" s="22" t="s">
        <v>99</v>
      </c>
      <c r="G268" s="28"/>
      <c r="H268" s="23" t="s">
        <v>22</v>
      </c>
      <c r="I268" s="23" t="s">
        <v>81</v>
      </c>
      <c r="J268" s="161" t="s">
        <v>280</v>
      </c>
      <c r="K268" s="112" t="s">
        <v>897</v>
      </c>
      <c r="L268" s="112"/>
      <c r="M268" s="116"/>
      <c r="N268" s="175">
        <v>9035.6299999999992</v>
      </c>
      <c r="O268" s="114">
        <f t="shared" si="4"/>
        <v>14232.769999999791</v>
      </c>
      <c r="P268" s="25"/>
    </row>
    <row r="269" spans="1:16" s="55" customFormat="1" ht="22.05" hidden="1" customHeight="1" x14ac:dyDescent="0.2">
      <c r="A269" s="26">
        <v>45736</v>
      </c>
      <c r="B269" s="20" t="s">
        <v>36</v>
      </c>
      <c r="C269" s="112">
        <v>464409</v>
      </c>
      <c r="D269" s="112"/>
      <c r="E269" s="112" t="s">
        <v>855</v>
      </c>
      <c r="F269" s="22" t="s">
        <v>99</v>
      </c>
      <c r="G269" s="28"/>
      <c r="H269" s="23" t="s">
        <v>21</v>
      </c>
      <c r="I269" s="23" t="s">
        <v>81</v>
      </c>
      <c r="J269" s="161" t="s">
        <v>167</v>
      </c>
      <c r="K269" s="112" t="s">
        <v>894</v>
      </c>
      <c r="L269" s="112"/>
      <c r="M269" s="116">
        <v>5000</v>
      </c>
      <c r="N269" s="175"/>
      <c r="O269" s="114">
        <f t="shared" si="4"/>
        <v>19232.769999999793</v>
      </c>
      <c r="P269" s="25"/>
    </row>
    <row r="270" spans="1:16" s="55" customFormat="1" ht="22.05" hidden="1" customHeight="1" x14ac:dyDescent="0.2">
      <c r="A270" s="26">
        <v>45736</v>
      </c>
      <c r="B270" s="20" t="s">
        <v>36</v>
      </c>
      <c r="C270" s="112">
        <v>3604106120</v>
      </c>
      <c r="D270" s="112" t="s">
        <v>2636</v>
      </c>
      <c r="E270" s="112" t="s">
        <v>2637</v>
      </c>
      <c r="F270" s="22" t="s">
        <v>99</v>
      </c>
      <c r="G270" s="28"/>
      <c r="H270" s="23" t="s">
        <v>22</v>
      </c>
      <c r="I270" s="23" t="s">
        <v>103</v>
      </c>
      <c r="J270" s="161" t="s">
        <v>102</v>
      </c>
      <c r="K270" s="112" t="s">
        <v>2683</v>
      </c>
      <c r="L270" s="112"/>
      <c r="M270" s="116"/>
      <c r="N270" s="175">
        <v>17846.599999999999</v>
      </c>
      <c r="O270" s="114">
        <f t="shared" si="4"/>
        <v>1386.1699999997945</v>
      </c>
      <c r="P270" s="25"/>
    </row>
    <row r="271" spans="1:16" s="55" customFormat="1" ht="22.05" hidden="1" customHeight="1" x14ac:dyDescent="0.2">
      <c r="A271" s="26">
        <v>45740</v>
      </c>
      <c r="B271" s="20" t="s">
        <v>36</v>
      </c>
      <c r="C271" s="112">
        <v>375102</v>
      </c>
      <c r="D271" s="112"/>
      <c r="E271" s="112" t="s">
        <v>855</v>
      </c>
      <c r="F271" s="22" t="s">
        <v>99</v>
      </c>
      <c r="G271" s="28"/>
      <c r="H271" s="23" t="s">
        <v>21</v>
      </c>
      <c r="I271" s="23" t="s">
        <v>81</v>
      </c>
      <c r="J271" s="161" t="s">
        <v>167</v>
      </c>
      <c r="K271" s="112" t="s">
        <v>894</v>
      </c>
      <c r="L271" s="112"/>
      <c r="M271" s="116">
        <v>8200</v>
      </c>
      <c r="N271" s="175"/>
      <c r="O271" s="114">
        <f t="shared" si="4"/>
        <v>9586.1699999997945</v>
      </c>
      <c r="P271" s="25"/>
    </row>
    <row r="272" spans="1:16" s="55" customFormat="1" ht="22.05" hidden="1" customHeight="1" x14ac:dyDescent="0.2">
      <c r="A272" s="26">
        <v>45740</v>
      </c>
      <c r="B272" s="20" t="s">
        <v>36</v>
      </c>
      <c r="C272" s="112">
        <v>379858</v>
      </c>
      <c r="D272" s="112" t="s">
        <v>2638</v>
      </c>
      <c r="E272" s="112" t="s">
        <v>1066</v>
      </c>
      <c r="F272" s="22" t="s">
        <v>99</v>
      </c>
      <c r="G272" s="28"/>
      <c r="H272" s="23" t="s">
        <v>21</v>
      </c>
      <c r="I272" s="23" t="s">
        <v>81</v>
      </c>
      <c r="J272" s="161" t="s">
        <v>171</v>
      </c>
      <c r="K272" s="112" t="s">
        <v>621</v>
      </c>
      <c r="L272" s="112"/>
      <c r="M272" s="116">
        <v>5000</v>
      </c>
      <c r="N272" s="175"/>
      <c r="O272" s="114">
        <f t="shared" si="4"/>
        <v>14586.169999999795</v>
      </c>
      <c r="P272" s="25"/>
    </row>
    <row r="273" spans="1:16" s="55" customFormat="1" ht="22.05" hidden="1" customHeight="1" x14ac:dyDescent="0.2">
      <c r="A273" s="26">
        <v>45740</v>
      </c>
      <c r="B273" s="20" t="s">
        <v>36</v>
      </c>
      <c r="C273" s="112">
        <v>3937465919</v>
      </c>
      <c r="D273" s="112"/>
      <c r="E273" s="112" t="s">
        <v>2639</v>
      </c>
      <c r="F273" s="22" t="s">
        <v>99</v>
      </c>
      <c r="G273" s="28"/>
      <c r="H273" s="23" t="s">
        <v>22</v>
      </c>
      <c r="I273" s="23" t="s">
        <v>103</v>
      </c>
      <c r="J273" s="161" t="s">
        <v>60</v>
      </c>
      <c r="K273" s="112" t="s">
        <v>2684</v>
      </c>
      <c r="L273" s="112"/>
      <c r="M273" s="116"/>
      <c r="N273" s="175">
        <v>2300</v>
      </c>
      <c r="O273" s="114">
        <f t="shared" si="4"/>
        <v>12286.169999999795</v>
      </c>
      <c r="P273" s="25"/>
    </row>
    <row r="274" spans="1:16" s="55" customFormat="1" ht="22.05" hidden="1" customHeight="1" x14ac:dyDescent="0.2">
      <c r="A274" s="26">
        <v>45740</v>
      </c>
      <c r="B274" s="20" t="s">
        <v>36</v>
      </c>
      <c r="C274" s="112">
        <v>297465930</v>
      </c>
      <c r="D274" s="112" t="s">
        <v>2640</v>
      </c>
      <c r="E274" s="112" t="s">
        <v>2552</v>
      </c>
      <c r="F274" s="22" t="s">
        <v>99</v>
      </c>
      <c r="G274" s="28"/>
      <c r="H274" s="23" t="s">
        <v>22</v>
      </c>
      <c r="I274" s="23" t="s">
        <v>103</v>
      </c>
      <c r="J274" s="161" t="s">
        <v>94</v>
      </c>
      <c r="K274" s="112" t="s">
        <v>2685</v>
      </c>
      <c r="L274" s="112"/>
      <c r="M274" s="116"/>
      <c r="N274" s="175">
        <v>10000</v>
      </c>
      <c r="O274" s="114">
        <f t="shared" si="4"/>
        <v>2286.1699999997945</v>
      </c>
      <c r="P274" s="25"/>
    </row>
    <row r="275" spans="1:16" s="55" customFormat="1" ht="22.05" hidden="1" customHeight="1" x14ac:dyDescent="0.2">
      <c r="A275" s="26">
        <v>45740</v>
      </c>
      <c r="B275" s="20" t="s">
        <v>36</v>
      </c>
      <c r="C275" s="112">
        <v>71174665942</v>
      </c>
      <c r="D275" s="112"/>
      <c r="E275" s="112" t="s">
        <v>996</v>
      </c>
      <c r="F275" s="251" t="s">
        <v>99</v>
      </c>
      <c r="G275" s="28"/>
      <c r="H275" s="23" t="s">
        <v>22</v>
      </c>
      <c r="I275" s="23" t="s">
        <v>103</v>
      </c>
      <c r="J275" s="161" t="s">
        <v>95</v>
      </c>
      <c r="K275" s="112" t="s">
        <v>612</v>
      </c>
      <c r="L275" s="112"/>
      <c r="M275" s="116"/>
      <c r="N275" s="175">
        <v>1950</v>
      </c>
      <c r="O275" s="114">
        <f t="shared" si="4"/>
        <v>336.16999999979453</v>
      </c>
      <c r="P275" s="25"/>
    </row>
    <row r="276" spans="1:16" s="55" customFormat="1" ht="22.05" hidden="1" customHeight="1" x14ac:dyDescent="0.2">
      <c r="A276" s="26">
        <v>45742</v>
      </c>
      <c r="B276" s="20" t="s">
        <v>36</v>
      </c>
      <c r="C276" s="112"/>
      <c r="D276" s="112"/>
      <c r="E276" s="112" t="s">
        <v>569</v>
      </c>
      <c r="F276" s="251" t="s">
        <v>79</v>
      </c>
      <c r="G276" s="28"/>
      <c r="H276" s="23" t="s">
        <v>21</v>
      </c>
      <c r="I276" s="23" t="s">
        <v>28</v>
      </c>
      <c r="J276" s="161" t="s">
        <v>30</v>
      </c>
      <c r="K276" s="112" t="s">
        <v>2686</v>
      </c>
      <c r="L276" s="112"/>
      <c r="M276" s="116">
        <v>80000</v>
      </c>
      <c r="N276" s="175"/>
      <c r="O276" s="114">
        <f t="shared" si="4"/>
        <v>80336.169999999795</v>
      </c>
      <c r="P276" s="25"/>
    </row>
    <row r="277" spans="1:16" s="55" customFormat="1" ht="22.05" hidden="1" customHeight="1" x14ac:dyDescent="0.2">
      <c r="A277" s="26">
        <v>45742</v>
      </c>
      <c r="B277" s="20" t="s">
        <v>36</v>
      </c>
      <c r="C277" s="112">
        <v>47583017</v>
      </c>
      <c r="D277" s="113"/>
      <c r="E277" s="112" t="s">
        <v>2641</v>
      </c>
      <c r="F277" s="22" t="s">
        <v>99</v>
      </c>
      <c r="G277" s="28"/>
      <c r="H277" s="23" t="s">
        <v>22</v>
      </c>
      <c r="I277" s="23" t="s">
        <v>55</v>
      </c>
      <c r="J277" s="161" t="s">
        <v>70</v>
      </c>
      <c r="K277" s="112" t="s">
        <v>1114</v>
      </c>
      <c r="L277" s="112"/>
      <c r="M277" s="116"/>
      <c r="N277" s="175">
        <v>50000</v>
      </c>
      <c r="O277" s="114">
        <f t="shared" si="4"/>
        <v>30336.169999999795</v>
      </c>
      <c r="P277" s="25"/>
    </row>
    <row r="278" spans="1:16" s="55" customFormat="1" ht="22.05" hidden="1" customHeight="1" x14ac:dyDescent="0.2">
      <c r="A278" s="26">
        <v>45742</v>
      </c>
      <c r="B278" s="20" t="s">
        <v>36</v>
      </c>
      <c r="C278" s="112">
        <v>1644758326</v>
      </c>
      <c r="D278" s="113"/>
      <c r="E278" s="112" t="s">
        <v>2550</v>
      </c>
      <c r="F278" s="22" t="s">
        <v>99</v>
      </c>
      <c r="G278" s="28"/>
      <c r="H278" s="23" t="s">
        <v>22</v>
      </c>
      <c r="I278" s="23" t="s">
        <v>55</v>
      </c>
      <c r="J278" s="161" t="s">
        <v>70</v>
      </c>
      <c r="K278" s="112" t="s">
        <v>612</v>
      </c>
      <c r="L278" s="112"/>
      <c r="M278" s="116"/>
      <c r="N278" s="175">
        <v>18000</v>
      </c>
      <c r="O278" s="114">
        <f t="shared" si="4"/>
        <v>12336.169999999795</v>
      </c>
      <c r="P278" s="25"/>
    </row>
    <row r="279" spans="1:16" s="55" customFormat="1" ht="22.05" hidden="1" customHeight="1" x14ac:dyDescent="0.2">
      <c r="A279" s="26">
        <v>45743</v>
      </c>
      <c r="B279" s="20" t="s">
        <v>36</v>
      </c>
      <c r="C279" s="112"/>
      <c r="D279" s="113"/>
      <c r="E279" s="112" t="s">
        <v>1044</v>
      </c>
      <c r="F279" s="22" t="s">
        <v>78</v>
      </c>
      <c r="G279" s="28">
        <v>361</v>
      </c>
      <c r="H279" s="23" t="s">
        <v>22</v>
      </c>
      <c r="I279" s="23" t="s">
        <v>81</v>
      </c>
      <c r="J279" s="161" t="s">
        <v>33</v>
      </c>
      <c r="K279" s="112" t="s">
        <v>894</v>
      </c>
      <c r="L279" s="112"/>
      <c r="M279" s="116"/>
      <c r="N279" s="175">
        <v>12000</v>
      </c>
      <c r="O279" s="114">
        <f t="shared" si="4"/>
        <v>336.16999999979453</v>
      </c>
      <c r="P279" s="25"/>
    </row>
    <row r="280" spans="1:16" s="55" customFormat="1" ht="22.05" hidden="1" customHeight="1" x14ac:dyDescent="0.2">
      <c r="A280" s="26">
        <v>45743</v>
      </c>
      <c r="B280" s="20" t="s">
        <v>36</v>
      </c>
      <c r="C280" s="112">
        <v>254064</v>
      </c>
      <c r="D280" s="112"/>
      <c r="E280" s="112" t="s">
        <v>855</v>
      </c>
      <c r="F280" s="22" t="s">
        <v>99</v>
      </c>
      <c r="G280" s="56"/>
      <c r="H280" s="23" t="s">
        <v>21</v>
      </c>
      <c r="I280" s="23" t="s">
        <v>81</v>
      </c>
      <c r="J280" s="161" t="s">
        <v>167</v>
      </c>
      <c r="K280" s="112" t="s">
        <v>894</v>
      </c>
      <c r="L280" s="112"/>
      <c r="M280" s="116">
        <v>145000</v>
      </c>
      <c r="N280" s="175"/>
      <c r="O280" s="114">
        <f t="shared" si="4"/>
        <v>145336.16999999981</v>
      </c>
      <c r="P280" s="25"/>
    </row>
    <row r="281" spans="1:16" s="55" customFormat="1" ht="22.05" hidden="1" customHeight="1" x14ac:dyDescent="0.2">
      <c r="A281" s="26">
        <v>45743</v>
      </c>
      <c r="B281" s="20" t="s">
        <v>36</v>
      </c>
      <c r="C281" s="112">
        <v>263750</v>
      </c>
      <c r="D281" s="112"/>
      <c r="E281" s="112" t="s">
        <v>855</v>
      </c>
      <c r="F281" s="22" t="s">
        <v>99</v>
      </c>
      <c r="G281" s="56"/>
      <c r="H281" s="23" t="s">
        <v>21</v>
      </c>
      <c r="I281" s="23" t="s">
        <v>81</v>
      </c>
      <c r="J281" s="161" t="s">
        <v>167</v>
      </c>
      <c r="K281" s="112" t="s">
        <v>894</v>
      </c>
      <c r="L281" s="112"/>
      <c r="M281" s="116">
        <v>8500</v>
      </c>
      <c r="N281" s="175"/>
      <c r="O281" s="114">
        <f t="shared" si="4"/>
        <v>153836.16999999981</v>
      </c>
      <c r="P281" s="25"/>
    </row>
    <row r="282" spans="1:16" s="55" customFormat="1" ht="22.05" hidden="1" customHeight="1" x14ac:dyDescent="0.2">
      <c r="A282" s="26">
        <v>45743</v>
      </c>
      <c r="B282" s="20" t="s">
        <v>36</v>
      </c>
      <c r="C282" s="112">
        <v>95850011</v>
      </c>
      <c r="D282" s="112" t="s">
        <v>2567</v>
      </c>
      <c r="E282" s="112" t="s">
        <v>2642</v>
      </c>
      <c r="F282" s="22" t="s">
        <v>99</v>
      </c>
      <c r="G282" s="56"/>
      <c r="H282" s="23" t="s">
        <v>22</v>
      </c>
      <c r="I282" s="23" t="s">
        <v>55</v>
      </c>
      <c r="J282" s="161" t="s">
        <v>70</v>
      </c>
      <c r="K282" s="112" t="s">
        <v>1114</v>
      </c>
      <c r="L282" s="112"/>
      <c r="M282" s="116"/>
      <c r="N282" s="175">
        <v>8400</v>
      </c>
      <c r="O282" s="114">
        <f t="shared" si="4"/>
        <v>145436.16999999981</v>
      </c>
      <c r="P282" s="25"/>
    </row>
    <row r="283" spans="1:16" s="55" customFormat="1" ht="22.05" hidden="1" customHeight="1" x14ac:dyDescent="0.2">
      <c r="A283" s="26">
        <v>45743</v>
      </c>
      <c r="B283" s="20" t="s">
        <v>36</v>
      </c>
      <c r="C283" s="112">
        <v>95850018</v>
      </c>
      <c r="D283" s="112"/>
      <c r="E283" s="112" t="s">
        <v>2643</v>
      </c>
      <c r="F283" s="22" t="s">
        <v>99</v>
      </c>
      <c r="G283" s="28"/>
      <c r="H283" s="23" t="s">
        <v>22</v>
      </c>
      <c r="I283" s="23" t="s">
        <v>55</v>
      </c>
      <c r="J283" s="161" t="s">
        <v>70</v>
      </c>
      <c r="K283" s="112" t="s">
        <v>1114</v>
      </c>
      <c r="L283" s="112"/>
      <c r="M283" s="116"/>
      <c r="N283" s="175">
        <v>38000</v>
      </c>
      <c r="O283" s="114">
        <f t="shared" si="4"/>
        <v>107436.16999999981</v>
      </c>
      <c r="P283" s="25"/>
    </row>
    <row r="284" spans="1:16" s="55" customFormat="1" ht="22.05" hidden="1" customHeight="1" x14ac:dyDescent="0.2">
      <c r="A284" s="26">
        <v>45743</v>
      </c>
      <c r="B284" s="20" t="s">
        <v>36</v>
      </c>
      <c r="C284" s="112">
        <v>95850022</v>
      </c>
      <c r="D284" s="113"/>
      <c r="E284" s="113" t="s">
        <v>2644</v>
      </c>
      <c r="F284" s="22" t="s">
        <v>99</v>
      </c>
      <c r="G284" s="28"/>
      <c r="H284" s="23" t="s">
        <v>22</v>
      </c>
      <c r="I284" s="23" t="s">
        <v>58</v>
      </c>
      <c r="J284" s="161" t="s">
        <v>101</v>
      </c>
      <c r="K284" s="113" t="s">
        <v>2687</v>
      </c>
      <c r="L284" s="113"/>
      <c r="M284" s="114"/>
      <c r="N284" s="120">
        <v>54162</v>
      </c>
      <c r="O284" s="114">
        <f t="shared" si="4"/>
        <v>53274.169999999809</v>
      </c>
      <c r="P284" s="25"/>
    </row>
    <row r="285" spans="1:16" s="55" customFormat="1" ht="22.05" hidden="1" customHeight="1" x14ac:dyDescent="0.2">
      <c r="A285" s="26">
        <v>45743</v>
      </c>
      <c r="B285" s="20" t="s">
        <v>36</v>
      </c>
      <c r="C285" s="112">
        <v>7289585046</v>
      </c>
      <c r="D285" s="112"/>
      <c r="E285" s="112" t="s">
        <v>2645</v>
      </c>
      <c r="F285" s="22" t="s">
        <v>99</v>
      </c>
      <c r="G285" s="28"/>
      <c r="H285" s="23" t="s">
        <v>22</v>
      </c>
      <c r="I285" s="23" t="s">
        <v>103</v>
      </c>
      <c r="J285" s="161" t="s">
        <v>93</v>
      </c>
      <c r="K285" s="112" t="s">
        <v>2688</v>
      </c>
      <c r="L285" s="112"/>
      <c r="M285" s="116"/>
      <c r="N285" s="175">
        <v>52200</v>
      </c>
      <c r="O285" s="114">
        <f t="shared" si="4"/>
        <v>1074.1699999998091</v>
      </c>
      <c r="P285" s="25"/>
    </row>
    <row r="286" spans="1:16" s="55" customFormat="1" ht="22.05" hidden="1" customHeight="1" x14ac:dyDescent="0.2">
      <c r="A286" s="26">
        <v>45743</v>
      </c>
      <c r="B286" s="20" t="s">
        <v>36</v>
      </c>
      <c r="C286" s="112">
        <v>336843</v>
      </c>
      <c r="D286" s="112"/>
      <c r="E286" s="112" t="s">
        <v>1066</v>
      </c>
      <c r="F286" s="22" t="s">
        <v>99</v>
      </c>
      <c r="G286" s="28"/>
      <c r="H286" s="23" t="s">
        <v>21</v>
      </c>
      <c r="I286" s="23" t="s">
        <v>81</v>
      </c>
      <c r="J286" s="161" t="s">
        <v>171</v>
      </c>
      <c r="K286" s="112" t="s">
        <v>621</v>
      </c>
      <c r="L286" s="112"/>
      <c r="M286" s="116">
        <v>4000</v>
      </c>
      <c r="N286" s="175"/>
      <c r="O286" s="114">
        <f t="shared" ref="O286:O349" si="5">O285+M286-N286</f>
        <v>5074.1699999998091</v>
      </c>
      <c r="P286" s="25"/>
    </row>
    <row r="287" spans="1:16" s="55" customFormat="1" ht="22.05" hidden="1" customHeight="1" x14ac:dyDescent="0.2">
      <c r="A287" s="26">
        <v>45743</v>
      </c>
      <c r="B287" s="20" t="s">
        <v>36</v>
      </c>
      <c r="C287" s="112">
        <v>6058893421</v>
      </c>
      <c r="D287" s="112"/>
      <c r="E287" s="112" t="s">
        <v>2646</v>
      </c>
      <c r="F287" s="22" t="s">
        <v>99</v>
      </c>
      <c r="G287" s="28"/>
      <c r="H287" s="23" t="s">
        <v>22</v>
      </c>
      <c r="I287" s="23" t="s">
        <v>54</v>
      </c>
      <c r="J287" s="161" t="s">
        <v>63</v>
      </c>
      <c r="K287" s="112" t="s">
        <v>1877</v>
      </c>
      <c r="L287" s="112"/>
      <c r="M287" s="118"/>
      <c r="N287" s="176">
        <v>4434.91</v>
      </c>
      <c r="O287" s="114">
        <f t="shared" si="5"/>
        <v>639.25999999980922</v>
      </c>
      <c r="P287" s="25"/>
    </row>
    <row r="288" spans="1:16" s="55" customFormat="1" ht="22.05" hidden="1" customHeight="1" x14ac:dyDescent="0.2">
      <c r="A288" s="26">
        <v>45743</v>
      </c>
      <c r="B288" s="20" t="s">
        <v>36</v>
      </c>
      <c r="C288" s="112"/>
      <c r="D288" s="112"/>
      <c r="E288" s="112" t="s">
        <v>569</v>
      </c>
      <c r="F288" s="22" t="s">
        <v>99</v>
      </c>
      <c r="G288" s="28"/>
      <c r="H288" s="23" t="s">
        <v>21</v>
      </c>
      <c r="I288" s="23" t="s">
        <v>28</v>
      </c>
      <c r="J288" s="161" t="s">
        <v>30</v>
      </c>
      <c r="K288" s="112" t="s">
        <v>2686</v>
      </c>
      <c r="L288" s="112"/>
      <c r="M288" s="116">
        <v>80000</v>
      </c>
      <c r="N288" s="175"/>
      <c r="O288" s="114">
        <f t="shared" si="5"/>
        <v>80639.259999999806</v>
      </c>
      <c r="P288" s="25"/>
    </row>
    <row r="289" spans="1:16" s="55" customFormat="1" ht="22.05" hidden="1" customHeight="1" x14ac:dyDescent="0.2">
      <c r="A289" s="26">
        <v>45743</v>
      </c>
      <c r="B289" s="20" t="s">
        <v>36</v>
      </c>
      <c r="C289" s="112">
        <v>9411094113</v>
      </c>
      <c r="D289" s="112"/>
      <c r="E289" s="112" t="s">
        <v>2647</v>
      </c>
      <c r="F289" s="22" t="s">
        <v>99</v>
      </c>
      <c r="G289" s="28"/>
      <c r="H289" s="23" t="s">
        <v>22</v>
      </c>
      <c r="I289" s="23" t="s">
        <v>55</v>
      </c>
      <c r="J289" s="161" t="s">
        <v>70</v>
      </c>
      <c r="K289" s="112" t="s">
        <v>2616</v>
      </c>
      <c r="L289" s="112"/>
      <c r="M289" s="116"/>
      <c r="N289" s="175">
        <v>54400</v>
      </c>
      <c r="O289" s="114">
        <f t="shared" si="5"/>
        <v>26239.259999999806</v>
      </c>
      <c r="P289" s="25"/>
    </row>
    <row r="290" spans="1:16" s="55" customFormat="1" ht="22.05" hidden="1" customHeight="1" x14ac:dyDescent="0.2">
      <c r="A290" s="26">
        <v>45743</v>
      </c>
      <c r="B290" s="20" t="s">
        <v>36</v>
      </c>
      <c r="C290" s="112">
        <v>559392</v>
      </c>
      <c r="D290" s="112"/>
      <c r="E290" s="112" t="s">
        <v>855</v>
      </c>
      <c r="F290" s="22" t="s">
        <v>99</v>
      </c>
      <c r="G290" s="28"/>
      <c r="H290" s="23" t="s">
        <v>21</v>
      </c>
      <c r="I290" s="23" t="s">
        <v>81</v>
      </c>
      <c r="J290" s="161" t="s">
        <v>167</v>
      </c>
      <c r="K290" s="112" t="s">
        <v>894</v>
      </c>
      <c r="L290" s="112"/>
      <c r="M290" s="116">
        <v>127000</v>
      </c>
      <c r="N290" s="175"/>
      <c r="O290" s="114">
        <f t="shared" si="5"/>
        <v>153239.25999999981</v>
      </c>
      <c r="P290" s="25"/>
    </row>
    <row r="291" spans="1:16" s="55" customFormat="1" ht="22.05" hidden="1" customHeight="1" x14ac:dyDescent="0.2">
      <c r="A291" s="26">
        <v>45743</v>
      </c>
      <c r="B291" s="20" t="s">
        <v>36</v>
      </c>
      <c r="C291" s="112">
        <v>87590013</v>
      </c>
      <c r="D291" s="112" t="s">
        <v>2648</v>
      </c>
      <c r="E291" s="112" t="s">
        <v>2649</v>
      </c>
      <c r="F291" s="22" t="s">
        <v>99</v>
      </c>
      <c r="G291" s="28"/>
      <c r="H291" s="23" t="s">
        <v>22</v>
      </c>
      <c r="I291" s="23" t="s">
        <v>103</v>
      </c>
      <c r="J291" s="161" t="s">
        <v>92</v>
      </c>
      <c r="K291" s="112" t="s">
        <v>907</v>
      </c>
      <c r="L291" s="112"/>
      <c r="M291" s="116"/>
      <c r="N291" s="175">
        <v>126890.95</v>
      </c>
      <c r="O291" s="114">
        <f t="shared" si="5"/>
        <v>26348.309999999808</v>
      </c>
      <c r="P291" s="25"/>
    </row>
    <row r="292" spans="1:16" s="55" customFormat="1" ht="22.05" hidden="1" customHeight="1" x14ac:dyDescent="0.2">
      <c r="A292" s="26">
        <v>45743</v>
      </c>
      <c r="B292" s="20" t="s">
        <v>36</v>
      </c>
      <c r="C292" s="112">
        <v>87590020</v>
      </c>
      <c r="D292" s="112"/>
      <c r="E292" s="112" t="s">
        <v>577</v>
      </c>
      <c r="F292" s="22" t="s">
        <v>99</v>
      </c>
      <c r="G292" s="28"/>
      <c r="H292" s="23" t="s">
        <v>22</v>
      </c>
      <c r="I292" s="23" t="s">
        <v>56</v>
      </c>
      <c r="J292" s="161" t="s">
        <v>116</v>
      </c>
      <c r="K292" s="112" t="s">
        <v>2689</v>
      </c>
      <c r="L292" s="112"/>
      <c r="M292" s="116"/>
      <c r="N292" s="175">
        <v>1000</v>
      </c>
      <c r="O292" s="114">
        <f t="shared" si="5"/>
        <v>25348.309999999808</v>
      </c>
      <c r="P292" s="25"/>
    </row>
    <row r="293" spans="1:16" s="55" customFormat="1" ht="22.05" hidden="1" customHeight="1" x14ac:dyDescent="0.2">
      <c r="A293" s="26">
        <v>45744</v>
      </c>
      <c r="B293" s="20" t="s">
        <v>36</v>
      </c>
      <c r="C293" s="112">
        <v>5585273713</v>
      </c>
      <c r="D293" s="112" t="s">
        <v>2650</v>
      </c>
      <c r="E293" s="112" t="s">
        <v>2651</v>
      </c>
      <c r="F293" s="22" t="s">
        <v>99</v>
      </c>
      <c r="G293" s="28"/>
      <c r="H293" s="23" t="s">
        <v>22</v>
      </c>
      <c r="I293" s="23" t="s">
        <v>55</v>
      </c>
      <c r="J293" s="161" t="s">
        <v>70</v>
      </c>
      <c r="K293" s="112" t="s">
        <v>2616</v>
      </c>
      <c r="L293" s="112"/>
      <c r="M293" s="116"/>
      <c r="N293" s="175">
        <v>1340</v>
      </c>
      <c r="O293" s="114">
        <f t="shared" si="5"/>
        <v>24008.309999999808</v>
      </c>
      <c r="P293" s="25"/>
    </row>
    <row r="294" spans="1:16" s="55" customFormat="1" ht="22.05" hidden="1" customHeight="1" x14ac:dyDescent="0.2">
      <c r="A294" s="26">
        <v>45744</v>
      </c>
      <c r="B294" s="20" t="s">
        <v>36</v>
      </c>
      <c r="C294" s="112">
        <v>52737023</v>
      </c>
      <c r="D294" s="112" t="s">
        <v>2650</v>
      </c>
      <c r="E294" s="112" t="s">
        <v>2652</v>
      </c>
      <c r="F294" s="22" t="s">
        <v>99</v>
      </c>
      <c r="G294" s="28"/>
      <c r="H294" s="23" t="s">
        <v>22</v>
      </c>
      <c r="I294" s="23" t="s">
        <v>55</v>
      </c>
      <c r="J294" s="161" t="s">
        <v>70</v>
      </c>
      <c r="K294" s="112" t="s">
        <v>625</v>
      </c>
      <c r="L294" s="112"/>
      <c r="M294" s="116"/>
      <c r="N294" s="175">
        <v>6150</v>
      </c>
      <c r="O294" s="114">
        <f t="shared" si="5"/>
        <v>17858.309999999808</v>
      </c>
      <c r="P294" s="25"/>
    </row>
    <row r="295" spans="1:16" s="55" customFormat="1" ht="22.05" hidden="1" customHeight="1" x14ac:dyDescent="0.2">
      <c r="A295" s="26">
        <v>45744</v>
      </c>
      <c r="B295" s="20" t="s">
        <v>36</v>
      </c>
      <c r="C295" s="112">
        <v>5079986313</v>
      </c>
      <c r="D295" s="112"/>
      <c r="E295" s="112" t="s">
        <v>869</v>
      </c>
      <c r="F295" s="22" t="s">
        <v>99</v>
      </c>
      <c r="G295" s="28"/>
      <c r="H295" s="23" t="s">
        <v>22</v>
      </c>
      <c r="I295" s="23" t="s">
        <v>81</v>
      </c>
      <c r="J295" s="161" t="s">
        <v>167</v>
      </c>
      <c r="K295" s="112" t="s">
        <v>894</v>
      </c>
      <c r="L295" s="112"/>
      <c r="M295" s="116"/>
      <c r="N295" s="175">
        <v>17800</v>
      </c>
      <c r="O295" s="114">
        <f t="shared" si="5"/>
        <v>58.309999999808497</v>
      </c>
      <c r="P295" s="25"/>
    </row>
    <row r="296" spans="1:16" s="55" customFormat="1" ht="22.05" hidden="1" customHeight="1" x14ac:dyDescent="0.2">
      <c r="A296" s="26">
        <v>45747</v>
      </c>
      <c r="B296" s="20" t="s">
        <v>36</v>
      </c>
      <c r="C296" s="112"/>
      <c r="D296" s="112"/>
      <c r="E296" s="112" t="s">
        <v>569</v>
      </c>
      <c r="F296" s="22" t="s">
        <v>79</v>
      </c>
      <c r="G296" s="28"/>
      <c r="H296" s="23" t="s">
        <v>21</v>
      </c>
      <c r="I296" s="23" t="s">
        <v>28</v>
      </c>
      <c r="J296" s="161" t="s">
        <v>30</v>
      </c>
      <c r="K296" s="112" t="s">
        <v>2686</v>
      </c>
      <c r="L296" s="112"/>
      <c r="M296" s="116">
        <v>10000</v>
      </c>
      <c r="N296" s="175"/>
      <c r="O296" s="114">
        <f t="shared" si="5"/>
        <v>10058.309999999808</v>
      </c>
      <c r="P296" s="25"/>
    </row>
    <row r="297" spans="1:16" s="55" customFormat="1" ht="22.05" hidden="1" customHeight="1" x14ac:dyDescent="0.2">
      <c r="A297" s="26">
        <v>45747</v>
      </c>
      <c r="B297" s="20" t="s">
        <v>36</v>
      </c>
      <c r="C297" s="112"/>
      <c r="D297" s="113"/>
      <c r="E297" s="113" t="s">
        <v>569</v>
      </c>
      <c r="F297" s="22" t="s">
        <v>79</v>
      </c>
      <c r="G297" s="28"/>
      <c r="H297" s="23" t="s">
        <v>21</v>
      </c>
      <c r="I297" s="23" t="s">
        <v>28</v>
      </c>
      <c r="J297" s="161" t="s">
        <v>30</v>
      </c>
      <c r="K297" s="113" t="s">
        <v>2686</v>
      </c>
      <c r="L297" s="113"/>
      <c r="M297" s="114">
        <v>20000</v>
      </c>
      <c r="N297" s="120"/>
      <c r="O297" s="114">
        <f t="shared" si="5"/>
        <v>30058.309999999808</v>
      </c>
      <c r="P297" s="25"/>
    </row>
    <row r="298" spans="1:16" s="55" customFormat="1" ht="22.05" hidden="1" customHeight="1" x14ac:dyDescent="0.2">
      <c r="A298" s="26">
        <v>45747</v>
      </c>
      <c r="B298" s="20" t="s">
        <v>36</v>
      </c>
      <c r="C298" s="112"/>
      <c r="D298" s="113"/>
      <c r="E298" s="113" t="s">
        <v>569</v>
      </c>
      <c r="F298" s="22" t="s">
        <v>79</v>
      </c>
      <c r="G298" s="28"/>
      <c r="H298" s="23" t="s">
        <v>21</v>
      </c>
      <c r="I298" s="23" t="s">
        <v>28</v>
      </c>
      <c r="J298" s="161" t="s">
        <v>30</v>
      </c>
      <c r="K298" s="113" t="s">
        <v>2686</v>
      </c>
      <c r="L298" s="113"/>
      <c r="M298" s="114">
        <v>20000</v>
      </c>
      <c r="N298" s="120"/>
      <c r="O298" s="114">
        <f t="shared" si="5"/>
        <v>50058.309999999808</v>
      </c>
      <c r="P298" s="25"/>
    </row>
    <row r="299" spans="1:16" s="55" customFormat="1" ht="22.05" hidden="1" customHeight="1" x14ac:dyDescent="0.2">
      <c r="A299" s="26">
        <v>45747</v>
      </c>
      <c r="B299" s="20" t="s">
        <v>36</v>
      </c>
      <c r="C299" s="112"/>
      <c r="D299" s="112"/>
      <c r="E299" s="112" t="s">
        <v>569</v>
      </c>
      <c r="F299" s="22" t="s">
        <v>79</v>
      </c>
      <c r="G299" s="28"/>
      <c r="H299" s="23" t="s">
        <v>21</v>
      </c>
      <c r="I299" s="23" t="s">
        <v>28</v>
      </c>
      <c r="J299" s="161" t="s">
        <v>30</v>
      </c>
      <c r="K299" s="112" t="s">
        <v>2686</v>
      </c>
      <c r="L299" s="112"/>
      <c r="M299" s="116">
        <v>20000</v>
      </c>
      <c r="N299" s="175"/>
      <c r="O299" s="114">
        <f t="shared" si="5"/>
        <v>70058.309999999808</v>
      </c>
      <c r="P299" s="25"/>
    </row>
    <row r="300" spans="1:16" s="55" customFormat="1" ht="22.05" hidden="1" customHeight="1" x14ac:dyDescent="0.2">
      <c r="A300" s="26">
        <v>45747</v>
      </c>
      <c r="B300" s="20" t="s">
        <v>36</v>
      </c>
      <c r="C300" s="112"/>
      <c r="D300" s="112"/>
      <c r="E300" s="112" t="s">
        <v>569</v>
      </c>
      <c r="F300" s="22" t="s">
        <v>79</v>
      </c>
      <c r="G300" s="28"/>
      <c r="H300" s="23" t="s">
        <v>21</v>
      </c>
      <c r="I300" s="23" t="s">
        <v>28</v>
      </c>
      <c r="J300" s="161" t="s">
        <v>30</v>
      </c>
      <c r="K300" s="112" t="s">
        <v>2686</v>
      </c>
      <c r="L300" s="112"/>
      <c r="M300" s="116">
        <v>20000</v>
      </c>
      <c r="N300" s="175"/>
      <c r="O300" s="114">
        <f t="shared" si="5"/>
        <v>90058.309999999808</v>
      </c>
      <c r="P300" s="25"/>
    </row>
    <row r="301" spans="1:16" s="55" customFormat="1" ht="22.05" hidden="1" customHeight="1" x14ac:dyDescent="0.2">
      <c r="A301" s="26">
        <v>45747</v>
      </c>
      <c r="B301" s="20" t="s">
        <v>36</v>
      </c>
      <c r="C301" s="112"/>
      <c r="D301" s="112"/>
      <c r="E301" s="112" t="s">
        <v>569</v>
      </c>
      <c r="F301" s="22" t="s">
        <v>79</v>
      </c>
      <c r="G301" s="28"/>
      <c r="H301" s="23" t="s">
        <v>21</v>
      </c>
      <c r="I301" s="23" t="s">
        <v>28</v>
      </c>
      <c r="J301" s="161" t="s">
        <v>30</v>
      </c>
      <c r="K301" s="112" t="s">
        <v>2686</v>
      </c>
      <c r="L301" s="112"/>
      <c r="M301" s="116">
        <v>10000</v>
      </c>
      <c r="N301" s="175"/>
      <c r="O301" s="114">
        <f t="shared" si="5"/>
        <v>100058.30999999981</v>
      </c>
      <c r="P301" s="25"/>
    </row>
    <row r="302" spans="1:16" s="55" customFormat="1" ht="22.05" hidden="1" customHeight="1" thickBot="1" x14ac:dyDescent="0.25">
      <c r="A302" s="374">
        <v>45747</v>
      </c>
      <c r="B302" s="47" t="s">
        <v>36</v>
      </c>
      <c r="C302" s="108">
        <v>20136011</v>
      </c>
      <c r="D302" s="109" t="s">
        <v>2653</v>
      </c>
      <c r="E302" s="108" t="s">
        <v>577</v>
      </c>
      <c r="F302" s="48" t="s">
        <v>99</v>
      </c>
      <c r="G302" s="69"/>
      <c r="H302" s="368" t="s">
        <v>22</v>
      </c>
      <c r="I302" s="368" t="s">
        <v>103</v>
      </c>
      <c r="J302" s="369" t="s">
        <v>102</v>
      </c>
      <c r="K302" s="108" t="s">
        <v>1110</v>
      </c>
      <c r="L302" s="108"/>
      <c r="M302" s="370"/>
      <c r="N302" s="371">
        <v>26615.68</v>
      </c>
      <c r="O302" s="517">
        <f t="shared" si="5"/>
        <v>73442.629999999801</v>
      </c>
      <c r="P302" s="89"/>
    </row>
    <row r="303" spans="1:16" s="55" customFormat="1" ht="22.05" hidden="1" customHeight="1" x14ac:dyDescent="0.2">
      <c r="A303" s="26">
        <v>45748</v>
      </c>
      <c r="B303" s="20" t="s">
        <v>36</v>
      </c>
      <c r="C303" s="112"/>
      <c r="D303" s="112"/>
      <c r="E303" s="112" t="s">
        <v>608</v>
      </c>
      <c r="F303" s="22" t="s">
        <v>77</v>
      </c>
      <c r="G303" s="28"/>
      <c r="H303" s="23" t="s">
        <v>22</v>
      </c>
      <c r="I303" s="23" t="s">
        <v>57</v>
      </c>
      <c r="J303" s="161" t="s">
        <v>85</v>
      </c>
      <c r="K303" s="112" t="s">
        <v>893</v>
      </c>
      <c r="L303" s="112"/>
      <c r="M303" s="116"/>
      <c r="N303" s="175">
        <v>112</v>
      </c>
      <c r="O303" s="114">
        <f t="shared" si="5"/>
        <v>73330.629999999801</v>
      </c>
      <c r="P303" s="25"/>
    </row>
    <row r="304" spans="1:16" s="55" customFormat="1" ht="22.05" hidden="1" customHeight="1" x14ac:dyDescent="0.2">
      <c r="A304" s="26">
        <v>45748</v>
      </c>
      <c r="B304" s="20" t="s">
        <v>36</v>
      </c>
      <c r="C304" s="112"/>
      <c r="D304" s="112"/>
      <c r="E304" s="112" t="s">
        <v>609</v>
      </c>
      <c r="F304" s="22" t="s">
        <v>77</v>
      </c>
      <c r="G304" s="28"/>
      <c r="H304" s="23" t="s">
        <v>22</v>
      </c>
      <c r="I304" s="23" t="s">
        <v>57</v>
      </c>
      <c r="J304" s="161" t="s">
        <v>85</v>
      </c>
      <c r="K304" s="112" t="s">
        <v>893</v>
      </c>
      <c r="L304" s="112"/>
      <c r="M304" s="116"/>
      <c r="N304" s="175">
        <v>17.920000000000002</v>
      </c>
      <c r="O304" s="114">
        <f t="shared" si="5"/>
        <v>73312.709999999803</v>
      </c>
      <c r="P304" s="25"/>
    </row>
    <row r="305" spans="1:16" s="55" customFormat="1" ht="22.05" hidden="1" customHeight="1" x14ac:dyDescent="0.2">
      <c r="A305" s="26">
        <v>45748</v>
      </c>
      <c r="B305" s="20" t="s">
        <v>36</v>
      </c>
      <c r="C305" s="112"/>
      <c r="D305" s="112"/>
      <c r="E305" s="112" t="s">
        <v>569</v>
      </c>
      <c r="F305" s="22" t="s">
        <v>79</v>
      </c>
      <c r="G305" s="28"/>
      <c r="H305" s="23" t="s">
        <v>21</v>
      </c>
      <c r="I305" s="23" t="s">
        <v>28</v>
      </c>
      <c r="J305" s="161" t="s">
        <v>30</v>
      </c>
      <c r="K305" s="112" t="s">
        <v>639</v>
      </c>
      <c r="L305" s="112"/>
      <c r="M305" s="116">
        <v>3362</v>
      </c>
      <c r="N305" s="175"/>
      <c r="O305" s="114">
        <f t="shared" si="5"/>
        <v>76674.709999999803</v>
      </c>
      <c r="P305" s="25"/>
    </row>
    <row r="306" spans="1:16" s="55" customFormat="1" ht="22.05" hidden="1" customHeight="1" x14ac:dyDescent="0.2">
      <c r="A306" s="26">
        <v>45748</v>
      </c>
      <c r="B306" s="20" t="s">
        <v>36</v>
      </c>
      <c r="C306" s="112">
        <v>1111019</v>
      </c>
      <c r="D306" s="112" t="s">
        <v>2654</v>
      </c>
      <c r="E306" s="112" t="s">
        <v>2655</v>
      </c>
      <c r="F306" s="22" t="s">
        <v>99</v>
      </c>
      <c r="G306" s="28"/>
      <c r="H306" s="23" t="s">
        <v>22</v>
      </c>
      <c r="I306" s="23" t="s">
        <v>55</v>
      </c>
      <c r="J306" s="161" t="s">
        <v>70</v>
      </c>
      <c r="K306" s="112" t="s">
        <v>625</v>
      </c>
      <c r="L306" s="112"/>
      <c r="M306" s="116"/>
      <c r="N306" s="175">
        <v>46350</v>
      </c>
      <c r="O306" s="114">
        <f t="shared" si="5"/>
        <v>30324.709999999803</v>
      </c>
      <c r="P306" s="25"/>
    </row>
    <row r="307" spans="1:16" s="55" customFormat="1" ht="22.05" hidden="1" customHeight="1" x14ac:dyDescent="0.2">
      <c r="A307" s="26">
        <v>45748</v>
      </c>
      <c r="B307" s="20" t="s">
        <v>36</v>
      </c>
      <c r="C307" s="112">
        <v>6940111128</v>
      </c>
      <c r="D307" s="112" t="s">
        <v>2654</v>
      </c>
      <c r="E307" s="112" t="s">
        <v>2656</v>
      </c>
      <c r="F307" s="22" t="s">
        <v>99</v>
      </c>
      <c r="G307" s="28"/>
      <c r="H307" s="23" t="s">
        <v>22</v>
      </c>
      <c r="I307" s="23" t="s">
        <v>55</v>
      </c>
      <c r="J307" s="161" t="s">
        <v>70</v>
      </c>
      <c r="K307" s="112" t="s">
        <v>851</v>
      </c>
      <c r="L307" s="112"/>
      <c r="M307" s="116"/>
      <c r="N307" s="175">
        <v>10028.35</v>
      </c>
      <c r="O307" s="114">
        <f t="shared" si="5"/>
        <v>20296.359999999804</v>
      </c>
      <c r="P307" s="25"/>
    </row>
    <row r="308" spans="1:16" s="55" customFormat="1" ht="22.05" hidden="1" customHeight="1" x14ac:dyDescent="0.2">
      <c r="A308" s="26">
        <v>45748</v>
      </c>
      <c r="B308" s="20" t="s">
        <v>36</v>
      </c>
      <c r="C308" s="112">
        <v>6570111166</v>
      </c>
      <c r="D308" s="113" t="s">
        <v>2657</v>
      </c>
      <c r="E308" s="113" t="s">
        <v>2658</v>
      </c>
      <c r="F308" s="22" t="s">
        <v>99</v>
      </c>
      <c r="G308" s="28"/>
      <c r="H308" s="23" t="s">
        <v>22</v>
      </c>
      <c r="I308" s="23" t="s">
        <v>103</v>
      </c>
      <c r="J308" s="161" t="s">
        <v>92</v>
      </c>
      <c r="K308" s="113" t="s">
        <v>2690</v>
      </c>
      <c r="L308" s="113"/>
      <c r="M308" s="114"/>
      <c r="N308" s="120">
        <v>2958</v>
      </c>
      <c r="O308" s="114">
        <f t="shared" si="5"/>
        <v>17338.359999999804</v>
      </c>
      <c r="P308" s="25"/>
    </row>
    <row r="309" spans="1:16" s="55" customFormat="1" ht="22.05" hidden="1" customHeight="1" x14ac:dyDescent="0.2">
      <c r="A309" s="26">
        <v>45748</v>
      </c>
      <c r="B309" s="20" t="s">
        <v>36</v>
      </c>
      <c r="C309" s="112"/>
      <c r="D309" s="112"/>
      <c r="E309" s="112" t="s">
        <v>569</v>
      </c>
      <c r="F309" s="22" t="s">
        <v>99</v>
      </c>
      <c r="G309" s="28"/>
      <c r="H309" s="23" t="s">
        <v>21</v>
      </c>
      <c r="I309" s="23" t="s">
        <v>28</v>
      </c>
      <c r="J309" s="161" t="s">
        <v>30</v>
      </c>
      <c r="K309" s="112" t="s">
        <v>892</v>
      </c>
      <c r="L309" s="112"/>
      <c r="M309" s="116">
        <v>138424</v>
      </c>
      <c r="N309" s="175"/>
      <c r="O309" s="114">
        <f t="shared" si="5"/>
        <v>155762.35999999981</v>
      </c>
      <c r="P309" s="25"/>
    </row>
    <row r="310" spans="1:16" s="55" customFormat="1" ht="22.05" hidden="1" customHeight="1" x14ac:dyDescent="0.2">
      <c r="A310" s="26">
        <v>45748</v>
      </c>
      <c r="B310" s="20" t="s">
        <v>36</v>
      </c>
      <c r="C310" s="112"/>
      <c r="D310" s="113"/>
      <c r="E310" s="113" t="s">
        <v>569</v>
      </c>
      <c r="F310" s="22" t="s">
        <v>79</v>
      </c>
      <c r="G310" s="28"/>
      <c r="H310" s="23" t="s">
        <v>21</v>
      </c>
      <c r="I310" s="23" t="s">
        <v>28</v>
      </c>
      <c r="J310" s="161" t="s">
        <v>30</v>
      </c>
      <c r="K310" s="113" t="s">
        <v>2691</v>
      </c>
      <c r="L310" s="113"/>
      <c r="M310" s="114">
        <v>150000</v>
      </c>
      <c r="N310" s="120"/>
      <c r="O310" s="114">
        <f t="shared" si="5"/>
        <v>305762.35999999981</v>
      </c>
      <c r="P310" s="25"/>
    </row>
    <row r="311" spans="1:16" s="55" customFormat="1" ht="22.05" hidden="1" customHeight="1" x14ac:dyDescent="0.2">
      <c r="A311" s="26">
        <v>45748</v>
      </c>
      <c r="B311" s="20" t="s">
        <v>36</v>
      </c>
      <c r="C311" s="112">
        <v>31303012</v>
      </c>
      <c r="D311" s="112"/>
      <c r="E311" s="112" t="s">
        <v>2659</v>
      </c>
      <c r="F311" s="22" t="s">
        <v>99</v>
      </c>
      <c r="G311" s="28"/>
      <c r="H311" s="23" t="s">
        <v>22</v>
      </c>
      <c r="I311" s="23" t="s">
        <v>55</v>
      </c>
      <c r="J311" s="161" t="s">
        <v>70</v>
      </c>
      <c r="K311" s="112" t="s">
        <v>1114</v>
      </c>
      <c r="L311" s="112"/>
      <c r="M311" s="116"/>
      <c r="N311" s="175">
        <v>300000</v>
      </c>
      <c r="O311" s="114">
        <f t="shared" si="5"/>
        <v>5762.3599999998114</v>
      </c>
      <c r="P311" s="25"/>
    </row>
    <row r="312" spans="1:16" s="55" customFormat="1" ht="22.05" hidden="1" customHeight="1" x14ac:dyDescent="0.2">
      <c r="A312" s="26">
        <v>45748</v>
      </c>
      <c r="B312" s="20" t="s">
        <v>36</v>
      </c>
      <c r="C312" s="112">
        <v>336908</v>
      </c>
      <c r="D312" s="112"/>
      <c r="E312" s="112" t="s">
        <v>855</v>
      </c>
      <c r="F312" s="22" t="s">
        <v>99</v>
      </c>
      <c r="G312" s="28"/>
      <c r="H312" s="23" t="s">
        <v>21</v>
      </c>
      <c r="I312" s="23" t="s">
        <v>81</v>
      </c>
      <c r="J312" s="161" t="s">
        <v>167</v>
      </c>
      <c r="K312" s="112" t="s">
        <v>894</v>
      </c>
      <c r="L312" s="112"/>
      <c r="M312" s="116">
        <v>11000</v>
      </c>
      <c r="N312" s="175"/>
      <c r="O312" s="114">
        <f t="shared" si="5"/>
        <v>16762.359999999811</v>
      </c>
      <c r="P312" s="25"/>
    </row>
    <row r="313" spans="1:16" s="55" customFormat="1" ht="22.05" hidden="1" customHeight="1" x14ac:dyDescent="0.2">
      <c r="A313" s="26">
        <v>45748</v>
      </c>
      <c r="B313" s="20" t="s">
        <v>36</v>
      </c>
      <c r="C313" s="112">
        <v>9104065444</v>
      </c>
      <c r="D313" s="113"/>
      <c r="E313" s="112" t="s">
        <v>2660</v>
      </c>
      <c r="F313" s="22" t="s">
        <v>99</v>
      </c>
      <c r="G313" s="56"/>
      <c r="H313" s="23" t="s">
        <v>22</v>
      </c>
      <c r="I313" s="23" t="s">
        <v>56</v>
      </c>
      <c r="J313" s="161" t="s">
        <v>116</v>
      </c>
      <c r="K313" s="112" t="s">
        <v>2692</v>
      </c>
      <c r="L313" s="112"/>
      <c r="M313" s="116"/>
      <c r="N313" s="175">
        <v>16007.62</v>
      </c>
      <c r="O313" s="114">
        <f t="shared" si="5"/>
        <v>754.73999999981061</v>
      </c>
      <c r="P313" s="25"/>
    </row>
    <row r="314" spans="1:16" s="55" customFormat="1" ht="22.05" hidden="1" customHeight="1" x14ac:dyDescent="0.2">
      <c r="A314" s="26">
        <v>45749</v>
      </c>
      <c r="B314" s="20" t="s">
        <v>36</v>
      </c>
      <c r="C314" s="112">
        <v>271275</v>
      </c>
      <c r="D314" s="112"/>
      <c r="E314" s="112" t="s">
        <v>855</v>
      </c>
      <c r="F314" s="22" t="s">
        <v>99</v>
      </c>
      <c r="G314" s="56"/>
      <c r="H314" s="23" t="s">
        <v>21</v>
      </c>
      <c r="I314" s="23" t="s">
        <v>81</v>
      </c>
      <c r="J314" s="161" t="s">
        <v>167</v>
      </c>
      <c r="K314" s="112" t="s">
        <v>894</v>
      </c>
      <c r="L314" s="112"/>
      <c r="M314" s="116">
        <v>8676.9500000000007</v>
      </c>
      <c r="N314" s="175"/>
      <c r="O314" s="114">
        <f t="shared" si="5"/>
        <v>9431.6899999998113</v>
      </c>
      <c r="P314" s="25"/>
    </row>
    <row r="315" spans="1:16" s="55" customFormat="1" ht="22.05" hidden="1" customHeight="1" x14ac:dyDescent="0.2">
      <c r="A315" s="26">
        <v>45749</v>
      </c>
      <c r="B315" s="20" t="s">
        <v>36</v>
      </c>
      <c r="C315" s="112">
        <v>20133011</v>
      </c>
      <c r="D315" s="113"/>
      <c r="E315" s="113" t="s">
        <v>835</v>
      </c>
      <c r="F315" s="22" t="s">
        <v>99</v>
      </c>
      <c r="G315" s="56"/>
      <c r="H315" s="23" t="s">
        <v>22</v>
      </c>
      <c r="I315" s="23" t="s">
        <v>56</v>
      </c>
      <c r="J315" s="161" t="s">
        <v>90</v>
      </c>
      <c r="K315" s="113" t="s">
        <v>1110</v>
      </c>
      <c r="L315" s="113"/>
      <c r="M315" s="114"/>
      <c r="N315" s="120">
        <v>2601</v>
      </c>
      <c r="O315" s="114">
        <f t="shared" si="5"/>
        <v>6830.6899999998113</v>
      </c>
      <c r="P315" s="25"/>
    </row>
    <row r="316" spans="1:16" s="55" customFormat="1" ht="22.05" hidden="1" customHeight="1" x14ac:dyDescent="0.2">
      <c r="A316" s="26">
        <v>45749</v>
      </c>
      <c r="B316" s="20" t="s">
        <v>36</v>
      </c>
      <c r="C316" s="112">
        <v>20133018</v>
      </c>
      <c r="D316" s="112"/>
      <c r="E316" s="112" t="s">
        <v>567</v>
      </c>
      <c r="F316" s="22" t="s">
        <v>99</v>
      </c>
      <c r="G316" s="28"/>
      <c r="H316" s="23" t="s">
        <v>22</v>
      </c>
      <c r="I316" s="23" t="s">
        <v>103</v>
      </c>
      <c r="J316" s="161" t="s">
        <v>97</v>
      </c>
      <c r="K316" s="112" t="s">
        <v>1110</v>
      </c>
      <c r="L316" s="112"/>
      <c r="M316" s="116"/>
      <c r="N316" s="175">
        <v>6510</v>
      </c>
      <c r="O316" s="114">
        <f t="shared" si="5"/>
        <v>320.68999999981133</v>
      </c>
      <c r="P316" s="25"/>
    </row>
    <row r="317" spans="1:16" s="55" customFormat="1" ht="22.05" hidden="1" customHeight="1" x14ac:dyDescent="0.2">
      <c r="A317" s="26">
        <v>45749</v>
      </c>
      <c r="B317" s="20" t="s">
        <v>36</v>
      </c>
      <c r="C317" s="112">
        <v>517469</v>
      </c>
      <c r="D317" s="113"/>
      <c r="E317" s="112" t="s">
        <v>855</v>
      </c>
      <c r="F317" s="22" t="s">
        <v>99</v>
      </c>
      <c r="G317" s="28"/>
      <c r="H317" s="23" t="s">
        <v>21</v>
      </c>
      <c r="I317" s="23" t="s">
        <v>81</v>
      </c>
      <c r="J317" s="161" t="s">
        <v>167</v>
      </c>
      <c r="K317" s="112" t="s">
        <v>894</v>
      </c>
      <c r="L317" s="112"/>
      <c r="M317" s="116">
        <v>1500</v>
      </c>
      <c r="N317" s="175"/>
      <c r="O317" s="114">
        <f t="shared" si="5"/>
        <v>1820.6899999998113</v>
      </c>
      <c r="P317" s="25"/>
    </row>
    <row r="318" spans="1:16" s="55" customFormat="1" ht="22.05" hidden="1" customHeight="1" x14ac:dyDescent="0.2">
      <c r="A318" s="26">
        <v>45749</v>
      </c>
      <c r="B318" s="20" t="s">
        <v>36</v>
      </c>
      <c r="C318" s="112">
        <v>941567013</v>
      </c>
      <c r="D318" s="112"/>
      <c r="E318" s="112" t="s">
        <v>2661</v>
      </c>
      <c r="F318" s="22" t="s">
        <v>99</v>
      </c>
      <c r="G318" s="28"/>
      <c r="H318" s="23" t="s">
        <v>22</v>
      </c>
      <c r="I318" s="23" t="s">
        <v>56</v>
      </c>
      <c r="J318" s="161" t="s">
        <v>116</v>
      </c>
      <c r="K318" s="112" t="s">
        <v>2693</v>
      </c>
      <c r="L318" s="175">
        <v>1360.64</v>
      </c>
      <c r="M318" s="116"/>
      <c r="N318" s="175"/>
      <c r="O318" s="114">
        <f t="shared" si="5"/>
        <v>1820.6899999998113</v>
      </c>
      <c r="P318" s="25"/>
    </row>
    <row r="319" spans="1:16" s="55" customFormat="1" ht="22.05" hidden="1" customHeight="1" x14ac:dyDescent="0.2">
      <c r="A319" s="26">
        <v>45749</v>
      </c>
      <c r="B319" s="20" t="s">
        <v>36</v>
      </c>
      <c r="C319" s="112"/>
      <c r="D319" s="112" t="s">
        <v>1281</v>
      </c>
      <c r="E319" s="112" t="s">
        <v>2661</v>
      </c>
      <c r="F319" s="22" t="s">
        <v>99</v>
      </c>
      <c r="G319" s="28"/>
      <c r="H319" s="23" t="s">
        <v>21</v>
      </c>
      <c r="I319" s="23" t="s">
        <v>28</v>
      </c>
      <c r="J319" s="161" t="s">
        <v>100</v>
      </c>
      <c r="K319" s="112" t="s">
        <v>8792</v>
      </c>
      <c r="L319" s="116">
        <v>1360.64</v>
      </c>
      <c r="M319" s="116"/>
      <c r="N319" s="175"/>
      <c r="O319" s="114">
        <f t="shared" si="5"/>
        <v>1820.6899999998113</v>
      </c>
      <c r="P319" s="25"/>
    </row>
    <row r="320" spans="1:16" s="55" customFormat="1" ht="22.05" hidden="1" customHeight="1" x14ac:dyDescent="0.2">
      <c r="A320" s="26">
        <v>45750</v>
      </c>
      <c r="B320" s="20" t="s">
        <v>36</v>
      </c>
      <c r="C320" s="112">
        <v>1180014714</v>
      </c>
      <c r="D320" s="112"/>
      <c r="E320" s="112" t="s">
        <v>2661</v>
      </c>
      <c r="F320" s="22" t="s">
        <v>99</v>
      </c>
      <c r="G320" s="28"/>
      <c r="H320" s="23" t="s">
        <v>22</v>
      </c>
      <c r="I320" s="23" t="s">
        <v>56</v>
      </c>
      <c r="J320" s="161" t="s">
        <v>116</v>
      </c>
      <c r="K320" s="112" t="s">
        <v>2693</v>
      </c>
      <c r="L320" s="112"/>
      <c r="M320" s="116"/>
      <c r="N320" s="175">
        <v>1360.64</v>
      </c>
      <c r="O320" s="114">
        <f t="shared" si="5"/>
        <v>460.04999999981123</v>
      </c>
      <c r="P320" s="25"/>
    </row>
    <row r="321" spans="1:16" s="55" customFormat="1" ht="22.05" hidden="1" customHeight="1" x14ac:dyDescent="0.2">
      <c r="A321" s="26">
        <v>45750</v>
      </c>
      <c r="B321" s="20" t="s">
        <v>36</v>
      </c>
      <c r="C321" s="112">
        <v>102193</v>
      </c>
      <c r="D321" s="113"/>
      <c r="E321" s="113" t="s">
        <v>855</v>
      </c>
      <c r="F321" s="22" t="s">
        <v>99</v>
      </c>
      <c r="G321" s="28"/>
      <c r="H321" s="23" t="s">
        <v>21</v>
      </c>
      <c r="I321" s="23" t="s">
        <v>81</v>
      </c>
      <c r="J321" s="161" t="s">
        <v>167</v>
      </c>
      <c r="K321" s="113" t="s">
        <v>894</v>
      </c>
      <c r="L321" s="113"/>
      <c r="M321" s="114">
        <v>161900</v>
      </c>
      <c r="N321" s="120"/>
      <c r="O321" s="114">
        <f t="shared" si="5"/>
        <v>162360.04999999981</v>
      </c>
      <c r="P321" s="25"/>
    </row>
    <row r="322" spans="1:16" s="55" customFormat="1" ht="22.05" hidden="1" customHeight="1" x14ac:dyDescent="0.2">
      <c r="A322" s="26">
        <v>45750</v>
      </c>
      <c r="B322" s="20" t="s">
        <v>36</v>
      </c>
      <c r="C322" s="112">
        <v>84763011</v>
      </c>
      <c r="D322" s="112"/>
      <c r="E322" s="112" t="s">
        <v>2662</v>
      </c>
      <c r="F322" s="22" t="s">
        <v>99</v>
      </c>
      <c r="G322" s="28"/>
      <c r="H322" s="23" t="s">
        <v>22</v>
      </c>
      <c r="I322" s="23" t="s">
        <v>55</v>
      </c>
      <c r="J322" s="161" t="s">
        <v>70</v>
      </c>
      <c r="K322" s="112" t="s">
        <v>1114</v>
      </c>
      <c r="L322" s="112"/>
      <c r="M322" s="116"/>
      <c r="N322" s="175">
        <v>161937.60000000001</v>
      </c>
      <c r="O322" s="114">
        <f t="shared" si="5"/>
        <v>422.44999999980791</v>
      </c>
      <c r="P322" s="25"/>
    </row>
    <row r="323" spans="1:16" s="55" customFormat="1" ht="22.05" hidden="1" customHeight="1" x14ac:dyDescent="0.2">
      <c r="A323" s="26">
        <v>45751</v>
      </c>
      <c r="B323" s="20" t="s">
        <v>36</v>
      </c>
      <c r="C323" s="112"/>
      <c r="D323" s="112"/>
      <c r="E323" s="112" t="s">
        <v>569</v>
      </c>
      <c r="F323" s="22" t="s">
        <v>99</v>
      </c>
      <c r="G323" s="28"/>
      <c r="H323" s="23" t="s">
        <v>21</v>
      </c>
      <c r="I323" s="23" t="s">
        <v>28</v>
      </c>
      <c r="J323" s="161" t="s">
        <v>30</v>
      </c>
      <c r="K323" s="112" t="s">
        <v>2686</v>
      </c>
      <c r="L323" s="112"/>
      <c r="M323" s="116">
        <v>100000</v>
      </c>
      <c r="N323" s="175"/>
      <c r="O323" s="114">
        <f t="shared" si="5"/>
        <v>100422.44999999981</v>
      </c>
      <c r="P323" s="25"/>
    </row>
    <row r="324" spans="1:16" s="55" customFormat="1" ht="22.05" hidden="1" customHeight="1" x14ac:dyDescent="0.2">
      <c r="A324" s="26">
        <v>45751</v>
      </c>
      <c r="B324" s="20" t="s">
        <v>36</v>
      </c>
      <c r="C324" s="112">
        <v>3136539</v>
      </c>
      <c r="D324" s="421"/>
      <c r="E324" s="115" t="s">
        <v>2663</v>
      </c>
      <c r="F324" s="255" t="s">
        <v>99</v>
      </c>
      <c r="G324" s="28"/>
      <c r="H324" s="23" t="s">
        <v>21</v>
      </c>
      <c r="I324" s="23" t="s">
        <v>81</v>
      </c>
      <c r="J324" s="161" t="s">
        <v>170</v>
      </c>
      <c r="K324" s="115" t="s">
        <v>2621</v>
      </c>
      <c r="L324" s="112"/>
      <c r="M324" s="116">
        <v>109500</v>
      </c>
      <c r="N324" s="175"/>
      <c r="O324" s="114">
        <f t="shared" si="5"/>
        <v>209922.44999999981</v>
      </c>
      <c r="P324" s="25"/>
    </row>
    <row r="325" spans="1:16" s="55" customFormat="1" ht="22.05" hidden="1" customHeight="1" x14ac:dyDescent="0.2">
      <c r="A325" s="26">
        <v>45751</v>
      </c>
      <c r="B325" s="20" t="s">
        <v>36</v>
      </c>
      <c r="C325" s="112">
        <v>18552012</v>
      </c>
      <c r="D325" s="113"/>
      <c r="E325" s="113" t="s">
        <v>1108</v>
      </c>
      <c r="F325" s="22" t="s">
        <v>99</v>
      </c>
      <c r="G325" s="28"/>
      <c r="H325" s="23" t="s">
        <v>22</v>
      </c>
      <c r="I325" s="23" t="s">
        <v>103</v>
      </c>
      <c r="J325" s="161" t="s">
        <v>93</v>
      </c>
      <c r="K325" s="113" t="s">
        <v>1117</v>
      </c>
      <c r="L325" s="113"/>
      <c r="M325" s="114"/>
      <c r="N325" s="120">
        <v>50000</v>
      </c>
      <c r="O325" s="114">
        <f t="shared" si="5"/>
        <v>159922.44999999981</v>
      </c>
      <c r="P325" s="25"/>
    </row>
    <row r="326" spans="1:16" s="55" customFormat="1" ht="22.05" hidden="1" customHeight="1" x14ac:dyDescent="0.2">
      <c r="A326" s="26">
        <v>45751</v>
      </c>
      <c r="B326" s="20" t="s">
        <v>36</v>
      </c>
      <c r="C326" s="112">
        <v>7311855221</v>
      </c>
      <c r="D326" s="112"/>
      <c r="E326" s="112" t="s">
        <v>889</v>
      </c>
      <c r="F326" s="22" t="s">
        <v>99</v>
      </c>
      <c r="G326" s="28"/>
      <c r="H326" s="23" t="s">
        <v>22</v>
      </c>
      <c r="I326" s="23" t="s">
        <v>103</v>
      </c>
      <c r="J326" s="161" t="s">
        <v>189</v>
      </c>
      <c r="K326" s="112" t="s">
        <v>1117</v>
      </c>
      <c r="L326" s="112"/>
      <c r="M326" s="116"/>
      <c r="N326" s="175">
        <v>40000</v>
      </c>
      <c r="O326" s="114">
        <f t="shared" si="5"/>
        <v>119922.44999999981</v>
      </c>
      <c r="P326" s="25"/>
    </row>
    <row r="327" spans="1:16" s="55" customFormat="1" ht="22.05" hidden="1" customHeight="1" x14ac:dyDescent="0.2">
      <c r="A327" s="26">
        <v>45751</v>
      </c>
      <c r="B327" s="20" t="s">
        <v>36</v>
      </c>
      <c r="C327" s="112">
        <v>5661855233</v>
      </c>
      <c r="D327" s="112"/>
      <c r="E327" s="112" t="s">
        <v>574</v>
      </c>
      <c r="F327" s="22" t="s">
        <v>99</v>
      </c>
      <c r="G327" s="28"/>
      <c r="H327" s="23" t="s">
        <v>22</v>
      </c>
      <c r="I327" s="23" t="s">
        <v>55</v>
      </c>
      <c r="J327" s="161" t="s">
        <v>70</v>
      </c>
      <c r="K327" s="112" t="s">
        <v>847</v>
      </c>
      <c r="L327" s="112"/>
      <c r="M327" s="116"/>
      <c r="N327" s="175">
        <v>50000</v>
      </c>
      <c r="O327" s="114">
        <f t="shared" si="5"/>
        <v>69922.449999999808</v>
      </c>
      <c r="P327" s="25"/>
    </row>
    <row r="328" spans="1:16" s="55" customFormat="1" ht="22.05" hidden="1" customHeight="1" x14ac:dyDescent="0.2">
      <c r="A328" s="26">
        <v>45751</v>
      </c>
      <c r="B328" s="20" t="s">
        <v>36</v>
      </c>
      <c r="C328" s="112">
        <v>515707519</v>
      </c>
      <c r="D328" s="112"/>
      <c r="E328" s="112" t="s">
        <v>2664</v>
      </c>
      <c r="F328" s="22" t="s">
        <v>99</v>
      </c>
      <c r="G328" s="28"/>
      <c r="H328" s="23" t="s">
        <v>22</v>
      </c>
      <c r="I328" s="23" t="s">
        <v>58</v>
      </c>
      <c r="J328" s="161" t="s">
        <v>101</v>
      </c>
      <c r="K328" s="112" t="s">
        <v>2688</v>
      </c>
      <c r="L328" s="112"/>
      <c r="M328" s="116"/>
      <c r="N328" s="175">
        <v>11600</v>
      </c>
      <c r="O328" s="114">
        <f t="shared" si="5"/>
        <v>58322.449999999808</v>
      </c>
      <c r="P328" s="25"/>
    </row>
    <row r="329" spans="1:16" s="55" customFormat="1" ht="22.05" hidden="1" customHeight="1" x14ac:dyDescent="0.2">
      <c r="A329" s="26">
        <v>45751</v>
      </c>
      <c r="B329" s="20" t="s">
        <v>36</v>
      </c>
      <c r="C329" s="112">
        <v>2255707532</v>
      </c>
      <c r="D329" s="113"/>
      <c r="E329" s="113" t="s">
        <v>1847</v>
      </c>
      <c r="F329" s="22" t="s">
        <v>99</v>
      </c>
      <c r="G329" s="28"/>
      <c r="H329" s="23" t="s">
        <v>22</v>
      </c>
      <c r="I329" s="23" t="s">
        <v>103</v>
      </c>
      <c r="J329" s="161" t="s">
        <v>95</v>
      </c>
      <c r="K329" s="113" t="s">
        <v>1874</v>
      </c>
      <c r="L329" s="113"/>
      <c r="M329" s="114"/>
      <c r="N329" s="120">
        <v>4081</v>
      </c>
      <c r="O329" s="114">
        <f t="shared" si="5"/>
        <v>54241.449999999808</v>
      </c>
      <c r="P329" s="25"/>
    </row>
    <row r="330" spans="1:16" s="55" customFormat="1" ht="22.05" hidden="1" customHeight="1" x14ac:dyDescent="0.2">
      <c r="A330" s="26">
        <v>45751</v>
      </c>
      <c r="B330" s="20" t="s">
        <v>36</v>
      </c>
      <c r="C330" s="112">
        <v>4475707544</v>
      </c>
      <c r="D330" s="112" t="s">
        <v>2665</v>
      </c>
      <c r="E330" s="112" t="s">
        <v>2666</v>
      </c>
      <c r="F330" s="22" t="s">
        <v>99</v>
      </c>
      <c r="G330" s="28"/>
      <c r="H330" s="23" t="s">
        <v>22</v>
      </c>
      <c r="I330" s="23" t="s">
        <v>103</v>
      </c>
      <c r="J330" s="161" t="s">
        <v>92</v>
      </c>
      <c r="K330" s="112" t="s">
        <v>2694</v>
      </c>
      <c r="L330" s="112"/>
      <c r="M330" s="116"/>
      <c r="N330" s="175">
        <v>10725</v>
      </c>
      <c r="O330" s="114">
        <f t="shared" si="5"/>
        <v>43516.449999999808</v>
      </c>
      <c r="P330" s="25"/>
    </row>
    <row r="331" spans="1:16" s="55" customFormat="1" ht="22.05" hidden="1" customHeight="1" x14ac:dyDescent="0.2">
      <c r="A331" s="26">
        <v>45751</v>
      </c>
      <c r="B331" s="20" t="s">
        <v>36</v>
      </c>
      <c r="C331" s="112"/>
      <c r="D331" s="113"/>
      <c r="E331" s="113" t="s">
        <v>569</v>
      </c>
      <c r="F331" s="251" t="s">
        <v>99</v>
      </c>
      <c r="G331" s="28"/>
      <c r="H331" s="23" t="s">
        <v>21</v>
      </c>
      <c r="I331" s="23" t="s">
        <v>28</v>
      </c>
      <c r="J331" s="161" t="s">
        <v>30</v>
      </c>
      <c r="K331" s="287" t="s">
        <v>2695</v>
      </c>
      <c r="L331" s="113"/>
      <c r="M331" s="114">
        <v>155006</v>
      </c>
      <c r="N331" s="120"/>
      <c r="O331" s="114">
        <f t="shared" si="5"/>
        <v>198522.44999999981</v>
      </c>
      <c r="P331" s="25"/>
    </row>
    <row r="332" spans="1:16" s="55" customFormat="1" ht="22.05" hidden="1" customHeight="1" x14ac:dyDescent="0.2">
      <c r="A332" s="26">
        <v>45751</v>
      </c>
      <c r="B332" s="20" t="s">
        <v>36</v>
      </c>
      <c r="C332" s="112">
        <v>6297412414</v>
      </c>
      <c r="D332" s="112"/>
      <c r="E332" s="112" t="s">
        <v>2667</v>
      </c>
      <c r="F332" s="22" t="s">
        <v>99</v>
      </c>
      <c r="G332" s="28"/>
      <c r="H332" s="23" t="s">
        <v>22</v>
      </c>
      <c r="I332" s="23" t="s">
        <v>103</v>
      </c>
      <c r="J332" s="161" t="s">
        <v>92</v>
      </c>
      <c r="K332" s="112" t="s">
        <v>1876</v>
      </c>
      <c r="L332" s="112"/>
      <c r="M332" s="116"/>
      <c r="N332" s="175">
        <v>2784</v>
      </c>
      <c r="O332" s="114">
        <f t="shared" si="5"/>
        <v>195738.44999999981</v>
      </c>
      <c r="P332" s="25"/>
    </row>
    <row r="333" spans="1:16" s="55" customFormat="1" ht="22.05" hidden="1" customHeight="1" x14ac:dyDescent="0.2">
      <c r="A333" s="26">
        <v>45752</v>
      </c>
      <c r="B333" s="20" t="s">
        <v>36</v>
      </c>
      <c r="C333" s="112">
        <v>89930011</v>
      </c>
      <c r="D333" s="113" t="s">
        <v>2668</v>
      </c>
      <c r="E333" s="113" t="s">
        <v>2669</v>
      </c>
      <c r="F333" s="251" t="s">
        <v>99</v>
      </c>
      <c r="G333" s="28"/>
      <c r="H333" s="23" t="s">
        <v>22</v>
      </c>
      <c r="I333" s="23" t="s">
        <v>55</v>
      </c>
      <c r="J333" s="161" t="s">
        <v>70</v>
      </c>
      <c r="K333" s="113" t="s">
        <v>625</v>
      </c>
      <c r="L333" s="113"/>
      <c r="M333" s="114"/>
      <c r="N333" s="120">
        <v>52017.5</v>
      </c>
      <c r="O333" s="114">
        <f t="shared" si="5"/>
        <v>143720.94999999981</v>
      </c>
      <c r="P333" s="25"/>
    </row>
    <row r="334" spans="1:16" s="55" customFormat="1" ht="22.05" hidden="1" customHeight="1" x14ac:dyDescent="0.2">
      <c r="A334" s="26">
        <v>45752</v>
      </c>
      <c r="B334" s="20" t="s">
        <v>36</v>
      </c>
      <c r="C334" s="112">
        <v>3478993023</v>
      </c>
      <c r="D334" s="112" t="s">
        <v>2668</v>
      </c>
      <c r="E334" s="112" t="s">
        <v>2670</v>
      </c>
      <c r="F334" s="22" t="s">
        <v>99</v>
      </c>
      <c r="G334" s="28"/>
      <c r="H334" s="23" t="s">
        <v>22</v>
      </c>
      <c r="I334" s="23" t="s">
        <v>55</v>
      </c>
      <c r="J334" s="161" t="s">
        <v>70</v>
      </c>
      <c r="K334" s="112" t="s">
        <v>618</v>
      </c>
      <c r="L334" s="112"/>
      <c r="M334" s="116"/>
      <c r="N334" s="175">
        <v>23000</v>
      </c>
      <c r="O334" s="114">
        <f t="shared" si="5"/>
        <v>120720.94999999981</v>
      </c>
      <c r="P334" s="25"/>
    </row>
    <row r="335" spans="1:16" s="55" customFormat="1" ht="22.05" hidden="1" customHeight="1" x14ac:dyDescent="0.2">
      <c r="A335" s="26">
        <v>45752</v>
      </c>
      <c r="B335" s="20" t="s">
        <v>36</v>
      </c>
      <c r="C335" s="112">
        <v>2435910613</v>
      </c>
      <c r="D335" s="113" t="s">
        <v>2671</v>
      </c>
      <c r="E335" s="113" t="s">
        <v>2672</v>
      </c>
      <c r="F335" s="22" t="s">
        <v>99</v>
      </c>
      <c r="G335" s="28"/>
      <c r="H335" s="23" t="s">
        <v>22</v>
      </c>
      <c r="I335" s="23" t="s">
        <v>103</v>
      </c>
      <c r="J335" s="161" t="s">
        <v>189</v>
      </c>
      <c r="K335" s="113" t="s">
        <v>2684</v>
      </c>
      <c r="L335" s="113"/>
      <c r="M335" s="114"/>
      <c r="N335" s="120">
        <v>8600</v>
      </c>
      <c r="O335" s="114">
        <f t="shared" si="5"/>
        <v>112120.94999999981</v>
      </c>
      <c r="P335" s="25"/>
    </row>
    <row r="336" spans="1:16" s="55" customFormat="1" ht="22.05" hidden="1" customHeight="1" x14ac:dyDescent="0.2">
      <c r="A336" s="26">
        <v>45752</v>
      </c>
      <c r="B336" s="20" t="s">
        <v>36</v>
      </c>
      <c r="C336" s="112">
        <v>1885910627</v>
      </c>
      <c r="D336" s="112" t="s">
        <v>2673</v>
      </c>
      <c r="E336" s="112" t="s">
        <v>2674</v>
      </c>
      <c r="F336" s="22" t="s">
        <v>99</v>
      </c>
      <c r="G336" s="28"/>
      <c r="H336" s="23" t="s">
        <v>22</v>
      </c>
      <c r="I336" s="23" t="s">
        <v>103</v>
      </c>
      <c r="J336" s="161" t="s">
        <v>189</v>
      </c>
      <c r="K336" s="112" t="s">
        <v>1878</v>
      </c>
      <c r="L336" s="112"/>
      <c r="M336" s="116"/>
      <c r="N336" s="175">
        <v>24660.799999999999</v>
      </c>
      <c r="O336" s="114">
        <f t="shared" si="5"/>
        <v>87460.149999999805</v>
      </c>
      <c r="P336" s="25"/>
    </row>
    <row r="337" spans="1:16" s="55" customFormat="1" ht="22.05" hidden="1" customHeight="1" x14ac:dyDescent="0.2">
      <c r="A337" s="26">
        <v>45754</v>
      </c>
      <c r="B337" s="20" t="s">
        <v>36</v>
      </c>
      <c r="C337" s="112"/>
      <c r="D337" s="113"/>
      <c r="E337" s="113" t="s">
        <v>608</v>
      </c>
      <c r="F337" s="22" t="s">
        <v>77</v>
      </c>
      <c r="G337" s="28"/>
      <c r="H337" s="23" t="s">
        <v>22</v>
      </c>
      <c r="I337" s="23" t="s">
        <v>57</v>
      </c>
      <c r="J337" s="161" t="s">
        <v>85</v>
      </c>
      <c r="K337" s="113" t="s">
        <v>893</v>
      </c>
      <c r="L337" s="113"/>
      <c r="M337" s="114"/>
      <c r="N337" s="120">
        <v>660</v>
      </c>
      <c r="O337" s="114">
        <f t="shared" si="5"/>
        <v>86800.149999999805</v>
      </c>
      <c r="P337" s="25"/>
    </row>
    <row r="338" spans="1:16" s="55" customFormat="1" ht="22.05" hidden="1" customHeight="1" x14ac:dyDescent="0.2">
      <c r="A338" s="26">
        <v>45754</v>
      </c>
      <c r="B338" s="20" t="s">
        <v>36</v>
      </c>
      <c r="C338" s="112"/>
      <c r="D338" s="112"/>
      <c r="E338" s="112" t="s">
        <v>608</v>
      </c>
      <c r="F338" s="22" t="s">
        <v>77</v>
      </c>
      <c r="G338" s="28"/>
      <c r="H338" s="23" t="s">
        <v>22</v>
      </c>
      <c r="I338" s="23" t="s">
        <v>57</v>
      </c>
      <c r="J338" s="161" t="s">
        <v>85</v>
      </c>
      <c r="K338" s="112" t="s">
        <v>893</v>
      </c>
      <c r="L338" s="112"/>
      <c r="M338" s="116"/>
      <c r="N338" s="175">
        <v>120</v>
      </c>
      <c r="O338" s="114">
        <f t="shared" si="5"/>
        <v>86680.149999999805</v>
      </c>
      <c r="P338" s="25"/>
    </row>
    <row r="339" spans="1:16" s="55" customFormat="1" ht="22.05" hidden="1" customHeight="1" x14ac:dyDescent="0.2">
      <c r="A339" s="26">
        <v>45754</v>
      </c>
      <c r="B339" s="20" t="s">
        <v>36</v>
      </c>
      <c r="C339" s="112"/>
      <c r="D339" s="113"/>
      <c r="E339" s="113" t="s">
        <v>609</v>
      </c>
      <c r="F339" s="22" t="s">
        <v>77</v>
      </c>
      <c r="G339" s="28"/>
      <c r="H339" s="23" t="s">
        <v>22</v>
      </c>
      <c r="I339" s="23" t="s">
        <v>57</v>
      </c>
      <c r="J339" s="161" t="s">
        <v>85</v>
      </c>
      <c r="K339" s="113" t="s">
        <v>893</v>
      </c>
      <c r="L339" s="113"/>
      <c r="M339" s="114"/>
      <c r="N339" s="120">
        <v>124.8</v>
      </c>
      <c r="O339" s="114">
        <f t="shared" si="5"/>
        <v>86555.349999999802</v>
      </c>
      <c r="P339" s="25"/>
    </row>
    <row r="340" spans="1:16" s="55" customFormat="1" ht="22.05" hidden="1" customHeight="1" x14ac:dyDescent="0.2">
      <c r="A340" s="26">
        <v>45754</v>
      </c>
      <c r="B340" s="20" t="s">
        <v>36</v>
      </c>
      <c r="C340" s="112">
        <v>7295746413</v>
      </c>
      <c r="D340" s="112"/>
      <c r="E340" s="112" t="s">
        <v>2675</v>
      </c>
      <c r="F340" s="22" t="s">
        <v>99</v>
      </c>
      <c r="G340" s="28"/>
      <c r="H340" s="23" t="s">
        <v>22</v>
      </c>
      <c r="I340" s="23" t="s">
        <v>103</v>
      </c>
      <c r="J340" s="161" t="s">
        <v>95</v>
      </c>
      <c r="K340" s="112" t="s">
        <v>612</v>
      </c>
      <c r="L340" s="112"/>
      <c r="M340" s="116"/>
      <c r="N340" s="175">
        <v>3900</v>
      </c>
      <c r="O340" s="114">
        <f t="shared" si="5"/>
        <v>82655.349999999802</v>
      </c>
      <c r="P340" s="25"/>
    </row>
    <row r="341" spans="1:16" s="55" customFormat="1" ht="22.05" hidden="1" customHeight="1" x14ac:dyDescent="0.2">
      <c r="A341" s="26">
        <v>45754</v>
      </c>
      <c r="B341" s="20" t="s">
        <v>36</v>
      </c>
      <c r="C341" s="112">
        <v>39836011</v>
      </c>
      <c r="D341" s="112"/>
      <c r="E341" s="112" t="s">
        <v>2676</v>
      </c>
      <c r="F341" s="22" t="s">
        <v>99</v>
      </c>
      <c r="G341" s="28"/>
      <c r="H341" s="23" t="s">
        <v>22</v>
      </c>
      <c r="I341" s="23" t="s">
        <v>54</v>
      </c>
      <c r="J341" s="161" t="s">
        <v>63</v>
      </c>
      <c r="K341" s="112" t="s">
        <v>2696</v>
      </c>
      <c r="L341" s="112"/>
      <c r="M341" s="116"/>
      <c r="N341" s="175">
        <v>5189</v>
      </c>
      <c r="O341" s="114">
        <f t="shared" si="5"/>
        <v>77466.349999999802</v>
      </c>
      <c r="P341" s="25"/>
    </row>
    <row r="342" spans="1:16" s="55" customFormat="1" ht="22.05" hidden="1" customHeight="1" x14ac:dyDescent="0.2">
      <c r="A342" s="26">
        <v>45754</v>
      </c>
      <c r="B342" s="20" t="s">
        <v>36</v>
      </c>
      <c r="C342" s="112"/>
      <c r="D342" s="112"/>
      <c r="E342" s="112" t="s">
        <v>569</v>
      </c>
      <c r="F342" s="22" t="s">
        <v>79</v>
      </c>
      <c r="G342" s="28"/>
      <c r="H342" s="23" t="s">
        <v>21</v>
      </c>
      <c r="I342" s="23" t="s">
        <v>28</v>
      </c>
      <c r="J342" s="161" t="s">
        <v>30</v>
      </c>
      <c r="K342" s="112" t="s">
        <v>2686</v>
      </c>
      <c r="L342" s="112"/>
      <c r="M342" s="116">
        <v>90000</v>
      </c>
      <c r="N342" s="175"/>
      <c r="O342" s="114">
        <f t="shared" si="5"/>
        <v>167466.3499999998</v>
      </c>
      <c r="P342" s="25"/>
    </row>
    <row r="343" spans="1:16" s="55" customFormat="1" ht="22.05" hidden="1" customHeight="1" x14ac:dyDescent="0.2">
      <c r="A343" s="26">
        <v>45754</v>
      </c>
      <c r="B343" s="20" t="s">
        <v>36</v>
      </c>
      <c r="C343" s="112">
        <v>516111</v>
      </c>
      <c r="D343" s="112"/>
      <c r="E343" s="112" t="s">
        <v>855</v>
      </c>
      <c r="F343" s="22" t="s">
        <v>99</v>
      </c>
      <c r="G343" s="28"/>
      <c r="H343" s="23" t="s">
        <v>21</v>
      </c>
      <c r="I343" s="23" t="s">
        <v>81</v>
      </c>
      <c r="J343" s="161" t="s">
        <v>167</v>
      </c>
      <c r="K343" s="112" t="s">
        <v>894</v>
      </c>
      <c r="L343" s="112"/>
      <c r="M343" s="116">
        <v>80000</v>
      </c>
      <c r="N343" s="175"/>
      <c r="O343" s="114">
        <f t="shared" si="5"/>
        <v>247466.3499999998</v>
      </c>
      <c r="P343" s="25"/>
    </row>
    <row r="344" spans="1:16" s="55" customFormat="1" ht="22.05" hidden="1" customHeight="1" x14ac:dyDescent="0.2">
      <c r="A344" s="26">
        <v>45754</v>
      </c>
      <c r="B344" s="20" t="s">
        <v>36</v>
      </c>
      <c r="C344" s="112">
        <v>4009933823</v>
      </c>
      <c r="D344" s="112"/>
      <c r="E344" s="112" t="s">
        <v>2677</v>
      </c>
      <c r="F344" s="22" t="s">
        <v>99</v>
      </c>
      <c r="G344" s="28"/>
      <c r="H344" s="23" t="s">
        <v>22</v>
      </c>
      <c r="I344" s="23" t="s">
        <v>80</v>
      </c>
      <c r="J344" s="161" t="s">
        <v>67</v>
      </c>
      <c r="K344" s="112" t="s">
        <v>2697</v>
      </c>
      <c r="L344" s="112"/>
      <c r="M344" s="116"/>
      <c r="N344" s="175">
        <v>23500</v>
      </c>
      <c r="O344" s="114">
        <f t="shared" si="5"/>
        <v>223966.3499999998</v>
      </c>
      <c r="P344" s="25"/>
    </row>
    <row r="345" spans="1:16" s="55" customFormat="1" ht="22.05" hidden="1" customHeight="1" x14ac:dyDescent="0.2">
      <c r="A345" s="26">
        <v>45754</v>
      </c>
      <c r="B345" s="20" t="s">
        <v>36</v>
      </c>
      <c r="C345" s="112">
        <v>78224011</v>
      </c>
      <c r="D345" s="112"/>
      <c r="E345" s="112" t="s">
        <v>2678</v>
      </c>
      <c r="F345" s="22" t="s">
        <v>99</v>
      </c>
      <c r="G345" s="28"/>
      <c r="H345" s="23" t="s">
        <v>22</v>
      </c>
      <c r="I345" s="23" t="s">
        <v>103</v>
      </c>
      <c r="J345" s="161" t="s">
        <v>97</v>
      </c>
      <c r="K345" s="112" t="s">
        <v>1110</v>
      </c>
      <c r="L345" s="112"/>
      <c r="M345" s="116"/>
      <c r="N345" s="175">
        <v>16322</v>
      </c>
      <c r="O345" s="114">
        <f t="shared" si="5"/>
        <v>207644.3499999998</v>
      </c>
      <c r="P345" s="25"/>
    </row>
    <row r="346" spans="1:16" s="55" customFormat="1" ht="22.05" hidden="1" customHeight="1" x14ac:dyDescent="0.2">
      <c r="A346" s="26">
        <v>45754</v>
      </c>
      <c r="B346" s="20" t="s">
        <v>36</v>
      </c>
      <c r="C346" s="112">
        <v>78224011</v>
      </c>
      <c r="D346" s="113"/>
      <c r="E346" s="112" t="s">
        <v>2679</v>
      </c>
      <c r="F346" s="22" t="s">
        <v>99</v>
      </c>
      <c r="G346" s="28"/>
      <c r="H346" s="23" t="s">
        <v>22</v>
      </c>
      <c r="I346" s="23" t="s">
        <v>103</v>
      </c>
      <c r="J346" s="161" t="s">
        <v>98</v>
      </c>
      <c r="K346" s="112" t="s">
        <v>1110</v>
      </c>
      <c r="L346" s="112"/>
      <c r="M346" s="116"/>
      <c r="N346" s="175">
        <v>5250</v>
      </c>
      <c r="O346" s="114">
        <f t="shared" si="5"/>
        <v>202394.3499999998</v>
      </c>
      <c r="P346" s="25"/>
    </row>
    <row r="347" spans="1:16" s="55" customFormat="1" ht="22.05" hidden="1" customHeight="1" x14ac:dyDescent="0.2">
      <c r="A347" s="26">
        <v>45754</v>
      </c>
      <c r="B347" s="20" t="s">
        <v>36</v>
      </c>
      <c r="C347" s="112"/>
      <c r="D347" s="112"/>
      <c r="E347" s="112" t="s">
        <v>1088</v>
      </c>
      <c r="F347" s="22" t="s">
        <v>120</v>
      </c>
      <c r="G347" s="28"/>
      <c r="H347" s="23" t="s">
        <v>22</v>
      </c>
      <c r="I347" s="23" t="s">
        <v>58</v>
      </c>
      <c r="J347" s="161" t="s">
        <v>101</v>
      </c>
      <c r="K347" s="112" t="s">
        <v>843</v>
      </c>
      <c r="L347" s="112"/>
      <c r="M347" s="116"/>
      <c r="N347" s="175">
        <v>51366.13</v>
      </c>
      <c r="O347" s="114">
        <f t="shared" si="5"/>
        <v>151028.2199999998</v>
      </c>
      <c r="P347" s="25"/>
    </row>
    <row r="348" spans="1:16" s="55" customFormat="1" ht="22.05" hidden="1" customHeight="1" x14ac:dyDescent="0.2">
      <c r="A348" s="26">
        <v>45754</v>
      </c>
      <c r="B348" s="20" t="s">
        <v>36</v>
      </c>
      <c r="C348" s="112"/>
      <c r="D348" s="112"/>
      <c r="E348" s="112" t="s">
        <v>569</v>
      </c>
      <c r="F348" s="22" t="s">
        <v>99</v>
      </c>
      <c r="G348" s="28"/>
      <c r="H348" s="23" t="s">
        <v>21</v>
      </c>
      <c r="I348" s="23" t="s">
        <v>28</v>
      </c>
      <c r="J348" s="161" t="s">
        <v>30</v>
      </c>
      <c r="K348" s="112" t="s">
        <v>2680</v>
      </c>
      <c r="L348" s="112"/>
      <c r="M348" s="116">
        <v>40890</v>
      </c>
      <c r="N348" s="175"/>
      <c r="O348" s="114">
        <f t="shared" si="5"/>
        <v>191918.2199999998</v>
      </c>
      <c r="P348" s="25"/>
    </row>
    <row r="349" spans="1:16" s="55" customFormat="1" ht="22.05" hidden="1" customHeight="1" x14ac:dyDescent="0.2">
      <c r="A349" s="26">
        <v>45755</v>
      </c>
      <c r="B349" s="20" t="s">
        <v>36</v>
      </c>
      <c r="C349" s="112"/>
      <c r="D349" s="112"/>
      <c r="E349" s="112" t="s">
        <v>891</v>
      </c>
      <c r="F349" s="22" t="s">
        <v>77</v>
      </c>
      <c r="G349" s="28"/>
      <c r="H349" s="23" t="s">
        <v>21</v>
      </c>
      <c r="I349" s="23" t="s">
        <v>28</v>
      </c>
      <c r="J349" s="161" t="s">
        <v>34</v>
      </c>
      <c r="K349" s="112" t="s">
        <v>893</v>
      </c>
      <c r="L349" s="112"/>
      <c r="M349" s="116">
        <v>0.13</v>
      </c>
      <c r="N349" s="175"/>
      <c r="O349" s="114">
        <f t="shared" si="5"/>
        <v>191918.3499999998</v>
      </c>
      <c r="P349" s="25"/>
    </row>
    <row r="350" spans="1:16" s="55" customFormat="1" ht="22.05" hidden="1" customHeight="1" x14ac:dyDescent="0.2">
      <c r="A350" s="26">
        <v>45755</v>
      </c>
      <c r="B350" s="20" t="s">
        <v>36</v>
      </c>
      <c r="C350" s="112">
        <v>159418</v>
      </c>
      <c r="D350" s="112"/>
      <c r="E350" s="112" t="s">
        <v>855</v>
      </c>
      <c r="F350" s="22" t="s">
        <v>99</v>
      </c>
      <c r="G350" s="28"/>
      <c r="H350" s="23" t="s">
        <v>21</v>
      </c>
      <c r="I350" s="23" t="s">
        <v>81</v>
      </c>
      <c r="J350" s="161" t="s">
        <v>167</v>
      </c>
      <c r="K350" s="112" t="s">
        <v>894</v>
      </c>
      <c r="L350" s="112"/>
      <c r="M350" s="116">
        <v>9679.2900000000009</v>
      </c>
      <c r="N350" s="175"/>
      <c r="O350" s="114">
        <f t="shared" ref="O350:O413" si="6">O349+M350-N350</f>
        <v>201597.63999999981</v>
      </c>
      <c r="P350" s="25"/>
    </row>
    <row r="351" spans="1:16" s="55" customFormat="1" ht="22.05" hidden="1" customHeight="1" x14ac:dyDescent="0.2">
      <c r="A351" s="26">
        <v>45755</v>
      </c>
      <c r="B351" s="20" t="s">
        <v>36</v>
      </c>
      <c r="C351" s="112">
        <v>223108</v>
      </c>
      <c r="D351" s="112" t="s">
        <v>2755</v>
      </c>
      <c r="E351" s="112" t="s">
        <v>1066</v>
      </c>
      <c r="F351" s="22" t="s">
        <v>99</v>
      </c>
      <c r="G351" s="28"/>
      <c r="H351" s="23" t="s">
        <v>21</v>
      </c>
      <c r="I351" s="23" t="s">
        <v>81</v>
      </c>
      <c r="J351" s="161" t="s">
        <v>171</v>
      </c>
      <c r="K351" s="112" t="s">
        <v>621</v>
      </c>
      <c r="L351" s="112"/>
      <c r="M351" s="116">
        <v>1000</v>
      </c>
      <c r="N351" s="175"/>
      <c r="O351" s="114">
        <f t="shared" si="6"/>
        <v>202597.63999999981</v>
      </c>
      <c r="P351" s="25"/>
    </row>
    <row r="352" spans="1:16" s="55" customFormat="1" ht="22.05" hidden="1" customHeight="1" x14ac:dyDescent="0.2">
      <c r="A352" s="26">
        <v>45755</v>
      </c>
      <c r="B352" s="20" t="s">
        <v>36</v>
      </c>
      <c r="C352" s="112">
        <v>5488658213</v>
      </c>
      <c r="D352" s="112" t="s">
        <v>1871</v>
      </c>
      <c r="E352" s="112" t="s">
        <v>2677</v>
      </c>
      <c r="F352" s="22" t="s">
        <v>99</v>
      </c>
      <c r="G352" s="28"/>
      <c r="H352" s="23" t="s">
        <v>22</v>
      </c>
      <c r="I352" s="23" t="s">
        <v>80</v>
      </c>
      <c r="J352" s="161" t="s">
        <v>67</v>
      </c>
      <c r="K352" s="112" t="s">
        <v>2697</v>
      </c>
      <c r="L352" s="112"/>
      <c r="M352" s="116"/>
      <c r="N352" s="175">
        <v>2020</v>
      </c>
      <c r="O352" s="114">
        <f t="shared" si="6"/>
        <v>200577.63999999981</v>
      </c>
      <c r="P352" s="25"/>
    </row>
    <row r="353" spans="1:16" s="55" customFormat="1" ht="22.05" hidden="1" customHeight="1" x14ac:dyDescent="0.2">
      <c r="A353" s="26">
        <v>45755</v>
      </c>
      <c r="B353" s="20" t="s">
        <v>36</v>
      </c>
      <c r="C353" s="112">
        <v>86582022</v>
      </c>
      <c r="D353" s="113" t="s">
        <v>3382</v>
      </c>
      <c r="E353" s="112" t="s">
        <v>3383</v>
      </c>
      <c r="F353" s="22" t="s">
        <v>99</v>
      </c>
      <c r="G353" s="28"/>
      <c r="H353" s="23" t="s">
        <v>22</v>
      </c>
      <c r="I353" s="23" t="s">
        <v>55</v>
      </c>
      <c r="J353" s="161" t="s">
        <v>70</v>
      </c>
      <c r="K353" s="112" t="s">
        <v>1114</v>
      </c>
      <c r="L353" s="112"/>
      <c r="M353" s="116"/>
      <c r="N353" s="175">
        <v>200000</v>
      </c>
      <c r="O353" s="114">
        <f t="shared" si="6"/>
        <v>577.63999999981024</v>
      </c>
      <c r="P353" s="25"/>
    </row>
    <row r="354" spans="1:16" s="55" customFormat="1" ht="22.05" hidden="1" customHeight="1" x14ac:dyDescent="0.2">
      <c r="A354" s="26">
        <v>45755</v>
      </c>
      <c r="B354" s="20" t="s">
        <v>36</v>
      </c>
      <c r="C354" s="112">
        <v>465919</v>
      </c>
      <c r="D354" s="113"/>
      <c r="E354" s="112" t="s">
        <v>855</v>
      </c>
      <c r="F354" s="22" t="s">
        <v>99</v>
      </c>
      <c r="G354" s="28"/>
      <c r="H354" s="23" t="s">
        <v>21</v>
      </c>
      <c r="I354" s="23" t="s">
        <v>81</v>
      </c>
      <c r="J354" s="161" t="s">
        <v>167</v>
      </c>
      <c r="K354" s="112" t="s">
        <v>894</v>
      </c>
      <c r="L354" s="112"/>
      <c r="M354" s="116">
        <v>5000</v>
      </c>
      <c r="N354" s="175"/>
      <c r="O354" s="114">
        <f t="shared" si="6"/>
        <v>5577.6399999998102</v>
      </c>
      <c r="P354" s="25"/>
    </row>
    <row r="355" spans="1:16" s="55" customFormat="1" ht="22.05" hidden="1" customHeight="1" x14ac:dyDescent="0.2">
      <c r="A355" s="26">
        <v>45755</v>
      </c>
      <c r="B355" s="20" t="s">
        <v>36</v>
      </c>
      <c r="C355" s="112">
        <v>4070622513</v>
      </c>
      <c r="D355" s="113"/>
      <c r="E355" s="112" t="s">
        <v>3384</v>
      </c>
      <c r="F355" s="22" t="s">
        <v>99</v>
      </c>
      <c r="G355" s="28"/>
      <c r="H355" s="23" t="s">
        <v>22</v>
      </c>
      <c r="I355" s="23" t="s">
        <v>103</v>
      </c>
      <c r="J355" s="161" t="s">
        <v>92</v>
      </c>
      <c r="K355" s="112" t="s">
        <v>3441</v>
      </c>
      <c r="L355" s="112"/>
      <c r="M355" s="116"/>
      <c r="N355" s="175">
        <v>4277</v>
      </c>
      <c r="O355" s="114">
        <f t="shared" si="6"/>
        <v>1300.6399999998102</v>
      </c>
      <c r="P355" s="25"/>
    </row>
    <row r="356" spans="1:16" s="55" customFormat="1" ht="22.05" hidden="1" customHeight="1" x14ac:dyDescent="0.2">
      <c r="A356" s="26">
        <v>45756</v>
      </c>
      <c r="B356" s="20" t="s">
        <v>36</v>
      </c>
      <c r="C356" s="112">
        <v>173024</v>
      </c>
      <c r="D356" s="113"/>
      <c r="E356" s="112" t="s">
        <v>855</v>
      </c>
      <c r="F356" s="22" t="s">
        <v>99</v>
      </c>
      <c r="G356" s="28"/>
      <c r="H356" s="23" t="s">
        <v>21</v>
      </c>
      <c r="I356" s="23" t="s">
        <v>81</v>
      </c>
      <c r="J356" s="161" t="s">
        <v>167</v>
      </c>
      <c r="K356" s="112" t="s">
        <v>894</v>
      </c>
      <c r="L356" s="112"/>
      <c r="M356" s="116">
        <v>10090</v>
      </c>
      <c r="N356" s="175"/>
      <c r="O356" s="114">
        <f t="shared" si="6"/>
        <v>11390.63999999981</v>
      </c>
      <c r="P356" s="25"/>
    </row>
    <row r="357" spans="1:16" s="55" customFormat="1" ht="22.05" hidden="1" customHeight="1" x14ac:dyDescent="0.2">
      <c r="A357" s="26">
        <v>45756</v>
      </c>
      <c r="B357" s="20" t="s">
        <v>36</v>
      </c>
      <c r="C357" s="112">
        <v>1729011</v>
      </c>
      <c r="D357" s="112" t="s">
        <v>3385</v>
      </c>
      <c r="E357" s="112" t="s">
        <v>3386</v>
      </c>
      <c r="F357" s="22" t="s">
        <v>99</v>
      </c>
      <c r="G357" s="28"/>
      <c r="H357" s="23" t="s">
        <v>22</v>
      </c>
      <c r="I357" s="23" t="s">
        <v>103</v>
      </c>
      <c r="J357" s="161" t="s">
        <v>96</v>
      </c>
      <c r="K357" s="112" t="s">
        <v>3442</v>
      </c>
      <c r="L357" s="112"/>
      <c r="M357" s="116"/>
      <c r="N357" s="175">
        <v>10422.6</v>
      </c>
      <c r="O357" s="114">
        <f t="shared" si="6"/>
        <v>968.03999999980988</v>
      </c>
      <c r="P357" s="25"/>
    </row>
    <row r="358" spans="1:16" s="55" customFormat="1" ht="22.05" hidden="1" customHeight="1" x14ac:dyDescent="0.2">
      <c r="A358" s="26">
        <v>45756</v>
      </c>
      <c r="B358" s="20" t="s">
        <v>36</v>
      </c>
      <c r="C358" s="112">
        <v>290685</v>
      </c>
      <c r="D358" s="112"/>
      <c r="E358" s="112" t="s">
        <v>855</v>
      </c>
      <c r="F358" s="22" t="s">
        <v>99</v>
      </c>
      <c r="G358" s="28"/>
      <c r="H358" s="23" t="s">
        <v>21</v>
      </c>
      <c r="I358" s="23" t="s">
        <v>81</v>
      </c>
      <c r="J358" s="161" t="s">
        <v>167</v>
      </c>
      <c r="K358" s="112" t="s">
        <v>894</v>
      </c>
      <c r="L358" s="112"/>
      <c r="M358" s="116">
        <v>10000</v>
      </c>
      <c r="N358" s="175"/>
      <c r="O358" s="114">
        <f t="shared" si="6"/>
        <v>10968.03999999981</v>
      </c>
      <c r="P358" s="25"/>
    </row>
    <row r="359" spans="1:16" s="55" customFormat="1" ht="22.05" hidden="1" customHeight="1" x14ac:dyDescent="0.2">
      <c r="A359" s="26">
        <v>45756</v>
      </c>
      <c r="B359" s="20" t="s">
        <v>36</v>
      </c>
      <c r="C359" s="112">
        <v>62628016</v>
      </c>
      <c r="D359" s="112"/>
      <c r="E359" s="112" t="s">
        <v>3387</v>
      </c>
      <c r="F359" s="22" t="s">
        <v>99</v>
      </c>
      <c r="G359" s="28"/>
      <c r="H359" s="23" t="s">
        <v>22</v>
      </c>
      <c r="I359" s="23" t="s">
        <v>103</v>
      </c>
      <c r="J359" s="161" t="s">
        <v>93</v>
      </c>
      <c r="K359" s="112" t="s">
        <v>3443</v>
      </c>
      <c r="L359" s="112"/>
      <c r="M359" s="116"/>
      <c r="N359" s="175">
        <v>2774</v>
      </c>
      <c r="O359" s="114">
        <f t="shared" si="6"/>
        <v>8194.0399999998099</v>
      </c>
      <c r="P359" s="25"/>
    </row>
    <row r="360" spans="1:16" s="55" customFormat="1" ht="22.05" hidden="1" customHeight="1" x14ac:dyDescent="0.2">
      <c r="A360" s="26">
        <v>45756</v>
      </c>
      <c r="B360" s="20" t="s">
        <v>36</v>
      </c>
      <c r="C360" s="112">
        <v>93592014</v>
      </c>
      <c r="D360" s="112" t="s">
        <v>3388</v>
      </c>
      <c r="E360" s="112" t="s">
        <v>3389</v>
      </c>
      <c r="F360" s="22" t="s">
        <v>99</v>
      </c>
      <c r="G360" s="28"/>
      <c r="H360" s="23" t="s">
        <v>22</v>
      </c>
      <c r="I360" s="23" t="s">
        <v>56</v>
      </c>
      <c r="J360" s="161" t="s">
        <v>116</v>
      </c>
      <c r="K360" s="112" t="s">
        <v>3444</v>
      </c>
      <c r="L360" s="112"/>
      <c r="M360" s="116"/>
      <c r="N360" s="175">
        <v>3700</v>
      </c>
      <c r="O360" s="114">
        <f t="shared" si="6"/>
        <v>4494.0399999998099</v>
      </c>
      <c r="P360" s="25"/>
    </row>
    <row r="361" spans="1:16" s="55" customFormat="1" ht="22.05" hidden="1" customHeight="1" x14ac:dyDescent="0.2">
      <c r="A361" s="26">
        <v>45757</v>
      </c>
      <c r="B361" s="20" t="s">
        <v>36</v>
      </c>
      <c r="C361" s="112">
        <v>7411397213</v>
      </c>
      <c r="D361" s="112"/>
      <c r="E361" s="112" t="s">
        <v>869</v>
      </c>
      <c r="F361" s="22" t="s">
        <v>99</v>
      </c>
      <c r="G361" s="28"/>
      <c r="H361" s="23" t="s">
        <v>22</v>
      </c>
      <c r="I361" s="23" t="s">
        <v>81</v>
      </c>
      <c r="J361" s="161" t="s">
        <v>167</v>
      </c>
      <c r="K361" s="112" t="s">
        <v>894</v>
      </c>
      <c r="L361" s="112"/>
      <c r="M361" s="116"/>
      <c r="N361" s="175">
        <v>4400</v>
      </c>
      <c r="O361" s="114">
        <f t="shared" si="6"/>
        <v>94.039999999809879</v>
      </c>
      <c r="P361" s="25"/>
    </row>
    <row r="362" spans="1:16" s="55" customFormat="1" ht="22.05" hidden="1" customHeight="1" x14ac:dyDescent="0.2">
      <c r="A362" s="26">
        <v>45757</v>
      </c>
      <c r="B362" s="20" t="s">
        <v>36</v>
      </c>
      <c r="C362" s="112"/>
      <c r="D362" s="112"/>
      <c r="E362" s="112" t="s">
        <v>569</v>
      </c>
      <c r="F362" s="22" t="s">
        <v>99</v>
      </c>
      <c r="G362" s="28"/>
      <c r="H362" s="23" t="s">
        <v>21</v>
      </c>
      <c r="I362" s="23" t="s">
        <v>28</v>
      </c>
      <c r="J362" s="161" t="s">
        <v>30</v>
      </c>
      <c r="K362" s="112" t="s">
        <v>2686</v>
      </c>
      <c r="L362" s="112"/>
      <c r="M362" s="116">
        <v>70000</v>
      </c>
      <c r="N362" s="175"/>
      <c r="O362" s="114">
        <f t="shared" si="6"/>
        <v>70094.039999999804</v>
      </c>
      <c r="P362" s="25"/>
    </row>
    <row r="363" spans="1:16" s="55" customFormat="1" ht="22.05" hidden="1" customHeight="1" x14ac:dyDescent="0.2">
      <c r="A363" s="26">
        <v>45758</v>
      </c>
      <c r="B363" s="20" t="s">
        <v>36</v>
      </c>
      <c r="C363" s="112">
        <v>905701713</v>
      </c>
      <c r="D363" s="112" t="s">
        <v>3390</v>
      </c>
      <c r="E363" s="112" t="s">
        <v>3391</v>
      </c>
      <c r="F363" s="22" t="s">
        <v>99</v>
      </c>
      <c r="G363" s="28"/>
      <c r="H363" s="23" t="s">
        <v>22</v>
      </c>
      <c r="I363" s="23" t="s">
        <v>58</v>
      </c>
      <c r="J363" s="161" t="s">
        <v>101</v>
      </c>
      <c r="K363" s="112" t="s">
        <v>2688</v>
      </c>
      <c r="L363" s="112"/>
      <c r="M363" s="116"/>
      <c r="N363" s="175">
        <v>21924</v>
      </c>
      <c r="O363" s="114">
        <f t="shared" si="6"/>
        <v>48170.039999999804</v>
      </c>
      <c r="P363" s="25"/>
    </row>
    <row r="364" spans="1:16" s="55" customFormat="1" ht="22.05" hidden="1" customHeight="1" x14ac:dyDescent="0.2">
      <c r="A364" s="26">
        <v>45759</v>
      </c>
      <c r="B364" s="20" t="s">
        <v>36</v>
      </c>
      <c r="C364" s="112">
        <v>9636741913</v>
      </c>
      <c r="D364" s="112"/>
      <c r="E364" s="112" t="s">
        <v>577</v>
      </c>
      <c r="F364" s="22" t="s">
        <v>99</v>
      </c>
      <c r="G364" s="28"/>
      <c r="H364" s="23" t="s">
        <v>22</v>
      </c>
      <c r="I364" s="23" t="s">
        <v>81</v>
      </c>
      <c r="J364" s="161" t="s">
        <v>171</v>
      </c>
      <c r="K364" s="112" t="s">
        <v>621</v>
      </c>
      <c r="L364" s="112"/>
      <c r="M364" s="116"/>
      <c r="N364" s="175">
        <v>3170.04</v>
      </c>
      <c r="O364" s="114">
        <f t="shared" si="6"/>
        <v>44999.999999999804</v>
      </c>
      <c r="P364" s="25"/>
    </row>
    <row r="365" spans="1:16" s="55" customFormat="1" ht="22.05" hidden="1" customHeight="1" x14ac:dyDescent="0.2">
      <c r="A365" s="26">
        <v>45761</v>
      </c>
      <c r="B365" s="20" t="s">
        <v>36</v>
      </c>
      <c r="C365" s="112"/>
      <c r="D365" s="112"/>
      <c r="E365" s="112" t="s">
        <v>569</v>
      </c>
      <c r="F365" s="22" t="s">
        <v>99</v>
      </c>
      <c r="G365" s="28"/>
      <c r="H365" s="23" t="s">
        <v>21</v>
      </c>
      <c r="I365" s="23" t="s">
        <v>28</v>
      </c>
      <c r="J365" s="161" t="s">
        <v>30</v>
      </c>
      <c r="K365" s="112" t="s">
        <v>2686</v>
      </c>
      <c r="L365" s="112"/>
      <c r="M365" s="116">
        <v>50000</v>
      </c>
      <c r="N365" s="175"/>
      <c r="O365" s="114">
        <f t="shared" si="6"/>
        <v>94999.999999999796</v>
      </c>
      <c r="P365" s="25"/>
    </row>
    <row r="366" spans="1:16" s="55" customFormat="1" ht="22.05" hidden="1" customHeight="1" x14ac:dyDescent="0.2">
      <c r="A366" s="26">
        <v>45762</v>
      </c>
      <c r="B366" s="20" t="s">
        <v>36</v>
      </c>
      <c r="C366" s="112">
        <v>21904010</v>
      </c>
      <c r="D366" s="112" t="s">
        <v>3392</v>
      </c>
      <c r="E366" s="112" t="s">
        <v>3393</v>
      </c>
      <c r="F366" s="22" t="s">
        <v>99</v>
      </c>
      <c r="G366" s="28"/>
      <c r="H366" s="23" t="s">
        <v>22</v>
      </c>
      <c r="I366" s="23" t="s">
        <v>55</v>
      </c>
      <c r="J366" s="161" t="s">
        <v>70</v>
      </c>
      <c r="K366" s="112" t="s">
        <v>630</v>
      </c>
      <c r="L366" s="112"/>
      <c r="M366" s="116"/>
      <c r="N366" s="175">
        <v>13200</v>
      </c>
      <c r="O366" s="114">
        <f t="shared" si="6"/>
        <v>81799.999999999796</v>
      </c>
      <c r="P366" s="25"/>
    </row>
    <row r="367" spans="1:16" s="55" customFormat="1" ht="22.05" hidden="1" customHeight="1" x14ac:dyDescent="0.2">
      <c r="A367" s="26">
        <v>45762</v>
      </c>
      <c r="B367" s="20" t="s">
        <v>36</v>
      </c>
      <c r="C367" s="112">
        <v>21904014</v>
      </c>
      <c r="D367" s="112" t="s">
        <v>3394</v>
      </c>
      <c r="E367" s="112" t="s">
        <v>3395</v>
      </c>
      <c r="F367" s="22" t="s">
        <v>99</v>
      </c>
      <c r="G367" s="28"/>
      <c r="H367" s="23" t="s">
        <v>22</v>
      </c>
      <c r="I367" s="23" t="s">
        <v>80</v>
      </c>
      <c r="J367" s="161" t="s">
        <v>68</v>
      </c>
      <c r="K367" s="112" t="s">
        <v>1181</v>
      </c>
      <c r="L367" s="112"/>
      <c r="M367" s="116"/>
      <c r="N367" s="175">
        <v>36430.699999999997</v>
      </c>
      <c r="O367" s="114">
        <f t="shared" si="6"/>
        <v>45369.299999999799</v>
      </c>
      <c r="P367" s="25"/>
    </row>
    <row r="368" spans="1:16" s="55" customFormat="1" ht="22.05" hidden="1" customHeight="1" x14ac:dyDescent="0.2">
      <c r="A368" s="26">
        <v>45763</v>
      </c>
      <c r="B368" s="20" t="s">
        <v>36</v>
      </c>
      <c r="C368" s="112">
        <v>357699</v>
      </c>
      <c r="D368" s="112"/>
      <c r="E368" s="112" t="s">
        <v>855</v>
      </c>
      <c r="F368" s="22" t="s">
        <v>99</v>
      </c>
      <c r="G368" s="28"/>
      <c r="H368" s="23" t="s">
        <v>21</v>
      </c>
      <c r="I368" s="23" t="s">
        <v>81</v>
      </c>
      <c r="J368" s="161" t="s">
        <v>167</v>
      </c>
      <c r="K368" s="112" t="s">
        <v>894</v>
      </c>
      <c r="L368" s="112"/>
      <c r="M368" s="116">
        <v>135000</v>
      </c>
      <c r="N368" s="175"/>
      <c r="O368" s="114">
        <f t="shared" si="6"/>
        <v>180369.29999999981</v>
      </c>
      <c r="P368" s="25"/>
    </row>
    <row r="369" spans="1:16" s="55" customFormat="1" ht="22.05" hidden="1" customHeight="1" x14ac:dyDescent="0.2">
      <c r="A369" s="26">
        <v>45763</v>
      </c>
      <c r="B369" s="20" t="s">
        <v>36</v>
      </c>
      <c r="C369" s="112"/>
      <c r="D369" s="112" t="s">
        <v>3308</v>
      </c>
      <c r="E369" s="112" t="s">
        <v>3339</v>
      </c>
      <c r="F369" s="22" t="s">
        <v>99</v>
      </c>
      <c r="G369" s="28"/>
      <c r="H369" s="23" t="s">
        <v>22</v>
      </c>
      <c r="I369" s="23" t="s">
        <v>55</v>
      </c>
      <c r="J369" s="161" t="s">
        <v>70</v>
      </c>
      <c r="K369" s="112" t="s">
        <v>1114</v>
      </c>
      <c r="L369" s="112"/>
      <c r="M369" s="116"/>
      <c r="N369" s="175">
        <v>16800</v>
      </c>
      <c r="O369" s="114">
        <f t="shared" si="6"/>
        <v>163569.29999999981</v>
      </c>
      <c r="P369" s="25"/>
    </row>
    <row r="370" spans="1:16" s="55" customFormat="1" ht="22.05" hidden="1" customHeight="1" x14ac:dyDescent="0.2">
      <c r="A370" s="26">
        <v>45763</v>
      </c>
      <c r="B370" s="20" t="s">
        <v>36</v>
      </c>
      <c r="C370" s="112">
        <v>5527326826</v>
      </c>
      <c r="D370" s="112" t="s">
        <v>574</v>
      </c>
      <c r="E370" s="112" t="s">
        <v>3396</v>
      </c>
      <c r="F370" s="22" t="s">
        <v>99</v>
      </c>
      <c r="G370" s="28"/>
      <c r="H370" s="23" t="s">
        <v>22</v>
      </c>
      <c r="I370" s="23" t="s">
        <v>55</v>
      </c>
      <c r="J370" s="161" t="s">
        <v>70</v>
      </c>
      <c r="K370" s="112" t="s">
        <v>3445</v>
      </c>
      <c r="L370" s="112"/>
      <c r="M370" s="116"/>
      <c r="N370" s="175">
        <v>50000</v>
      </c>
      <c r="O370" s="114">
        <f t="shared" si="6"/>
        <v>113569.29999999981</v>
      </c>
      <c r="P370" s="25"/>
    </row>
    <row r="371" spans="1:16" s="55" customFormat="1" ht="22.05" hidden="1" customHeight="1" x14ac:dyDescent="0.2">
      <c r="A371" s="26">
        <v>45763</v>
      </c>
      <c r="B371" s="20" t="s">
        <v>36</v>
      </c>
      <c r="C371" s="112">
        <v>1314385836</v>
      </c>
      <c r="D371" s="112"/>
      <c r="E371" s="112" t="s">
        <v>3397</v>
      </c>
      <c r="F371" s="22" t="s">
        <v>99</v>
      </c>
      <c r="G371" s="28"/>
      <c r="H371" s="23" t="s">
        <v>22</v>
      </c>
      <c r="I371" s="23" t="s">
        <v>103</v>
      </c>
      <c r="J371" s="161" t="s">
        <v>94</v>
      </c>
      <c r="K371" s="112" t="s">
        <v>2749</v>
      </c>
      <c r="L371" s="112"/>
      <c r="M371" s="116"/>
      <c r="N371" s="175">
        <v>2683.03</v>
      </c>
      <c r="O371" s="114">
        <f t="shared" si="6"/>
        <v>110886.26999999981</v>
      </c>
      <c r="P371" s="25"/>
    </row>
    <row r="372" spans="1:16" s="55" customFormat="1" ht="22.05" hidden="1" customHeight="1" x14ac:dyDescent="0.2">
      <c r="A372" s="26">
        <v>45763</v>
      </c>
      <c r="B372" s="20" t="s">
        <v>36</v>
      </c>
      <c r="C372" s="112">
        <v>43858049</v>
      </c>
      <c r="D372" s="113" t="s">
        <v>3398</v>
      </c>
      <c r="E372" s="112" t="s">
        <v>94</v>
      </c>
      <c r="F372" s="22" t="s">
        <v>99</v>
      </c>
      <c r="G372" s="28"/>
      <c r="H372" s="23" t="s">
        <v>22</v>
      </c>
      <c r="I372" s="23" t="s">
        <v>103</v>
      </c>
      <c r="J372" s="161" t="s">
        <v>94</v>
      </c>
      <c r="K372" s="112" t="s">
        <v>3446</v>
      </c>
      <c r="L372" s="112"/>
      <c r="M372" s="116"/>
      <c r="N372" s="175">
        <v>99819.91</v>
      </c>
      <c r="O372" s="114">
        <f t="shared" si="6"/>
        <v>11066.359999999811</v>
      </c>
      <c r="P372" s="25"/>
    </row>
    <row r="373" spans="1:16" s="55" customFormat="1" ht="22.05" hidden="1" customHeight="1" x14ac:dyDescent="0.2">
      <c r="A373" s="26">
        <v>45763</v>
      </c>
      <c r="B373" s="20" t="s">
        <v>36</v>
      </c>
      <c r="C373" s="112">
        <v>2794385858</v>
      </c>
      <c r="D373" s="112" t="s">
        <v>3399</v>
      </c>
      <c r="E373" s="112" t="s">
        <v>3400</v>
      </c>
      <c r="F373" s="22" t="s">
        <v>99</v>
      </c>
      <c r="G373" s="28"/>
      <c r="H373" s="23" t="s">
        <v>22</v>
      </c>
      <c r="I373" s="23" t="s">
        <v>103</v>
      </c>
      <c r="J373" s="161" t="s">
        <v>92</v>
      </c>
      <c r="K373" s="112" t="s">
        <v>1876</v>
      </c>
      <c r="L373" s="112"/>
      <c r="M373" s="116"/>
      <c r="N373" s="175">
        <v>1740</v>
      </c>
      <c r="O373" s="114">
        <f t="shared" si="6"/>
        <v>9326.3599999998114</v>
      </c>
      <c r="P373" s="25"/>
    </row>
    <row r="374" spans="1:16" s="55" customFormat="1" ht="22.05" hidden="1" customHeight="1" x14ac:dyDescent="0.2">
      <c r="A374" s="26">
        <v>45763</v>
      </c>
      <c r="B374" s="20" t="s">
        <v>36</v>
      </c>
      <c r="C374" s="112">
        <v>43859089</v>
      </c>
      <c r="D374" s="112" t="s">
        <v>3401</v>
      </c>
      <c r="E374" s="112" t="s">
        <v>3402</v>
      </c>
      <c r="F374" s="22" t="s">
        <v>99</v>
      </c>
      <c r="G374" s="28"/>
      <c r="H374" s="23" t="s">
        <v>22</v>
      </c>
      <c r="I374" s="23" t="s">
        <v>103</v>
      </c>
      <c r="J374" s="161" t="s">
        <v>92</v>
      </c>
      <c r="K374" s="112" t="s">
        <v>1880</v>
      </c>
      <c r="L374" s="112"/>
      <c r="M374" s="116"/>
      <c r="N374" s="175">
        <v>4872</v>
      </c>
      <c r="O374" s="114">
        <f t="shared" si="6"/>
        <v>4454.3599999998114</v>
      </c>
      <c r="P374" s="25"/>
    </row>
    <row r="375" spans="1:16" s="55" customFormat="1" ht="22.05" hidden="1" customHeight="1" x14ac:dyDescent="0.2">
      <c r="A375" s="26">
        <v>45763</v>
      </c>
      <c r="B375" s="20" t="s">
        <v>36</v>
      </c>
      <c r="C375" s="112">
        <v>4904385802</v>
      </c>
      <c r="D375" s="112" t="s">
        <v>3403</v>
      </c>
      <c r="E375" s="112" t="s">
        <v>3404</v>
      </c>
      <c r="F375" s="22" t="s">
        <v>99</v>
      </c>
      <c r="G375" s="28"/>
      <c r="H375" s="23" t="s">
        <v>22</v>
      </c>
      <c r="I375" s="23" t="s">
        <v>103</v>
      </c>
      <c r="J375" s="161" t="s">
        <v>92</v>
      </c>
      <c r="K375" s="112" t="s">
        <v>1766</v>
      </c>
      <c r="L375" s="112"/>
      <c r="M375" s="116"/>
      <c r="N375" s="175">
        <v>1943</v>
      </c>
      <c r="O375" s="114">
        <f t="shared" si="6"/>
        <v>2511.3599999998114</v>
      </c>
      <c r="P375" s="25"/>
    </row>
    <row r="376" spans="1:16" s="55" customFormat="1" ht="22.05" hidden="1" customHeight="1" x14ac:dyDescent="0.2">
      <c r="A376" s="26">
        <v>45763</v>
      </c>
      <c r="B376" s="20" t="s">
        <v>36</v>
      </c>
      <c r="C376" s="112">
        <v>620077</v>
      </c>
      <c r="D376" s="113"/>
      <c r="E376" s="113" t="s">
        <v>855</v>
      </c>
      <c r="F376" s="22" t="s">
        <v>99</v>
      </c>
      <c r="G376" s="28"/>
      <c r="H376" s="23" t="s">
        <v>21</v>
      </c>
      <c r="I376" s="23" t="s">
        <v>81</v>
      </c>
      <c r="J376" s="161" t="s">
        <v>167</v>
      </c>
      <c r="K376" s="113" t="s">
        <v>894</v>
      </c>
      <c r="L376" s="113"/>
      <c r="M376" s="114">
        <v>80000</v>
      </c>
      <c r="N376" s="120"/>
      <c r="O376" s="114">
        <f t="shared" si="6"/>
        <v>82511.359999999811</v>
      </c>
      <c r="P376" s="25"/>
    </row>
    <row r="377" spans="1:16" s="55" customFormat="1" ht="22.05" hidden="1" customHeight="1" x14ac:dyDescent="0.2">
      <c r="A377" s="26">
        <v>45763</v>
      </c>
      <c r="B377" s="20" t="s">
        <v>36</v>
      </c>
      <c r="C377" s="112">
        <v>5237199113</v>
      </c>
      <c r="D377" s="112" t="s">
        <v>3405</v>
      </c>
      <c r="E377" s="112" t="s">
        <v>3406</v>
      </c>
      <c r="F377" s="22" t="s">
        <v>99</v>
      </c>
      <c r="G377" s="28"/>
      <c r="H377" s="23" t="s">
        <v>22</v>
      </c>
      <c r="I377" s="23" t="s">
        <v>58</v>
      </c>
      <c r="J377" s="161" t="s">
        <v>101</v>
      </c>
      <c r="K377" s="112" t="s">
        <v>1116</v>
      </c>
      <c r="L377" s="112"/>
      <c r="M377" s="116"/>
      <c r="N377" s="175">
        <v>81000</v>
      </c>
      <c r="O377" s="114">
        <f t="shared" si="6"/>
        <v>1511.3599999998114</v>
      </c>
      <c r="P377" s="25"/>
    </row>
    <row r="378" spans="1:16" s="55" customFormat="1" ht="22.05" hidden="1" customHeight="1" x14ac:dyDescent="0.2">
      <c r="A378" s="26">
        <v>45768</v>
      </c>
      <c r="B378" s="20" t="s">
        <v>36</v>
      </c>
      <c r="C378" s="112">
        <v>24786</v>
      </c>
      <c r="D378" s="112"/>
      <c r="E378" s="112" t="s">
        <v>855</v>
      </c>
      <c r="F378" s="22" t="s">
        <v>99</v>
      </c>
      <c r="G378" s="28"/>
      <c r="H378" s="23" t="s">
        <v>21</v>
      </c>
      <c r="I378" s="23" t="s">
        <v>81</v>
      </c>
      <c r="J378" s="161" t="s">
        <v>167</v>
      </c>
      <c r="K378" s="112" t="s">
        <v>894</v>
      </c>
      <c r="L378" s="112"/>
      <c r="M378" s="116">
        <v>226.41</v>
      </c>
      <c r="N378" s="175"/>
      <c r="O378" s="114">
        <f t="shared" si="6"/>
        <v>1737.7699999998115</v>
      </c>
      <c r="P378" s="25"/>
    </row>
    <row r="379" spans="1:16" s="55" customFormat="1" ht="22.05" hidden="1" customHeight="1" x14ac:dyDescent="0.2">
      <c r="A379" s="26">
        <v>45768</v>
      </c>
      <c r="B379" s="20" t="s">
        <v>36</v>
      </c>
      <c r="C379" s="112">
        <v>5712363213</v>
      </c>
      <c r="D379" s="112"/>
      <c r="E379" s="112" t="s">
        <v>3407</v>
      </c>
      <c r="F379" s="22" t="s">
        <v>99</v>
      </c>
      <c r="G379" s="28"/>
      <c r="H379" s="23" t="s">
        <v>22</v>
      </c>
      <c r="I379" s="23" t="s">
        <v>103</v>
      </c>
      <c r="J379" s="161" t="s">
        <v>92</v>
      </c>
      <c r="K379" s="112" t="s">
        <v>3447</v>
      </c>
      <c r="L379" s="112"/>
      <c r="M379" s="116"/>
      <c r="N379" s="175">
        <v>1624</v>
      </c>
      <c r="O379" s="114">
        <f t="shared" si="6"/>
        <v>113.76999999981149</v>
      </c>
      <c r="P379" s="25"/>
    </row>
    <row r="380" spans="1:16" s="55" customFormat="1" ht="22.05" hidden="1" customHeight="1" x14ac:dyDescent="0.2">
      <c r="A380" s="26">
        <v>45768</v>
      </c>
      <c r="B380" s="20" t="s">
        <v>36</v>
      </c>
      <c r="C380" s="112">
        <v>179190</v>
      </c>
      <c r="D380" s="113"/>
      <c r="E380" s="113" t="s">
        <v>855</v>
      </c>
      <c r="F380" s="22" t="s">
        <v>99</v>
      </c>
      <c r="G380" s="28"/>
      <c r="H380" s="23" t="s">
        <v>21</v>
      </c>
      <c r="I380" s="23" t="s">
        <v>81</v>
      </c>
      <c r="J380" s="161" t="s">
        <v>167</v>
      </c>
      <c r="K380" s="113" t="s">
        <v>894</v>
      </c>
      <c r="L380" s="113"/>
      <c r="M380" s="114">
        <v>10000</v>
      </c>
      <c r="N380" s="120"/>
      <c r="O380" s="114">
        <f t="shared" si="6"/>
        <v>10113.769999999811</v>
      </c>
      <c r="P380" s="25"/>
    </row>
    <row r="381" spans="1:16" s="55" customFormat="1" ht="22.05" hidden="1" customHeight="1" x14ac:dyDescent="0.2">
      <c r="A381" s="26">
        <v>45769</v>
      </c>
      <c r="B381" s="20" t="s">
        <v>36</v>
      </c>
      <c r="C381" s="112"/>
      <c r="D381" s="112"/>
      <c r="E381" s="112" t="s">
        <v>875</v>
      </c>
      <c r="F381" s="22" t="s">
        <v>120</v>
      </c>
      <c r="G381" s="28"/>
      <c r="H381" s="23" t="s">
        <v>22</v>
      </c>
      <c r="I381" s="23" t="s">
        <v>58</v>
      </c>
      <c r="J381" s="161" t="s">
        <v>101</v>
      </c>
      <c r="K381" s="112" t="s">
        <v>909</v>
      </c>
      <c r="L381" s="112"/>
      <c r="M381" s="116"/>
      <c r="N381" s="175">
        <v>7069.68</v>
      </c>
      <c r="O381" s="114">
        <f t="shared" si="6"/>
        <v>3044.089999999811</v>
      </c>
      <c r="P381" s="25"/>
    </row>
    <row r="382" spans="1:16" s="55" customFormat="1" ht="22.05" hidden="1" customHeight="1" x14ac:dyDescent="0.2">
      <c r="A382" s="26">
        <v>45770</v>
      </c>
      <c r="B382" s="20" t="s">
        <v>36</v>
      </c>
      <c r="C382" s="112">
        <v>3901113015</v>
      </c>
      <c r="D382" s="112" t="s">
        <v>881</v>
      </c>
      <c r="E382" s="112" t="s">
        <v>3408</v>
      </c>
      <c r="F382" s="22" t="s">
        <v>99</v>
      </c>
      <c r="G382" s="28"/>
      <c r="H382" s="23" t="s">
        <v>22</v>
      </c>
      <c r="I382" s="23" t="s">
        <v>103</v>
      </c>
      <c r="J382" s="161" t="s">
        <v>95</v>
      </c>
      <c r="K382" s="112" t="s">
        <v>612</v>
      </c>
      <c r="L382" s="112"/>
      <c r="M382" s="116"/>
      <c r="N382" s="175">
        <v>1950</v>
      </c>
      <c r="O382" s="114">
        <f t="shared" si="6"/>
        <v>1094.089999999811</v>
      </c>
      <c r="P382" s="25"/>
    </row>
    <row r="383" spans="1:16" s="55" customFormat="1" ht="22.05" hidden="1" customHeight="1" x14ac:dyDescent="0.2">
      <c r="A383" s="26">
        <v>45770</v>
      </c>
      <c r="B383" s="20" t="s">
        <v>36</v>
      </c>
      <c r="C383" s="112">
        <v>563124</v>
      </c>
      <c r="D383" s="112"/>
      <c r="E383" s="112" t="s">
        <v>855</v>
      </c>
      <c r="F383" s="22" t="s">
        <v>99</v>
      </c>
      <c r="G383" s="28"/>
      <c r="H383" s="23" t="s">
        <v>21</v>
      </c>
      <c r="I383" s="23" t="s">
        <v>81</v>
      </c>
      <c r="J383" s="161" t="s">
        <v>167</v>
      </c>
      <c r="K383" s="112" t="s">
        <v>894</v>
      </c>
      <c r="L383" s="112"/>
      <c r="M383" s="116">
        <v>3000</v>
      </c>
      <c r="N383" s="175"/>
      <c r="O383" s="114">
        <f t="shared" si="6"/>
        <v>4094.089999999811</v>
      </c>
      <c r="P383" s="25"/>
    </row>
    <row r="384" spans="1:16" s="55" customFormat="1" ht="22.05" hidden="1" customHeight="1" x14ac:dyDescent="0.2">
      <c r="A384" s="26">
        <v>45770</v>
      </c>
      <c r="B384" s="20" t="s">
        <v>36</v>
      </c>
      <c r="C384" s="112">
        <v>87610011</v>
      </c>
      <c r="D384" s="112"/>
      <c r="E384" s="112" t="s">
        <v>835</v>
      </c>
      <c r="F384" s="22" t="s">
        <v>99</v>
      </c>
      <c r="G384" s="28"/>
      <c r="H384" s="23" t="s">
        <v>22</v>
      </c>
      <c r="I384" s="23" t="s">
        <v>56</v>
      </c>
      <c r="J384" s="161" t="s">
        <v>90</v>
      </c>
      <c r="K384" s="112" t="s">
        <v>1110</v>
      </c>
      <c r="L384" s="112"/>
      <c r="M384" s="116"/>
      <c r="N384" s="175">
        <v>2759</v>
      </c>
      <c r="O384" s="114">
        <f t="shared" si="6"/>
        <v>1335.089999999811</v>
      </c>
      <c r="P384" s="25"/>
    </row>
    <row r="385" spans="1:16" s="55" customFormat="1" ht="22.05" hidden="1" customHeight="1" x14ac:dyDescent="0.2">
      <c r="A385" s="26">
        <v>45771</v>
      </c>
      <c r="B385" s="20" t="s">
        <v>36</v>
      </c>
      <c r="C385" s="112">
        <v>198722</v>
      </c>
      <c r="D385" s="112"/>
      <c r="E385" s="112" t="s">
        <v>855</v>
      </c>
      <c r="F385" s="22" t="s">
        <v>99</v>
      </c>
      <c r="G385" s="28"/>
      <c r="H385" s="23" t="s">
        <v>21</v>
      </c>
      <c r="I385" s="23" t="s">
        <v>81</v>
      </c>
      <c r="J385" s="161" t="s">
        <v>167</v>
      </c>
      <c r="K385" s="112" t="s">
        <v>894</v>
      </c>
      <c r="L385" s="112"/>
      <c r="M385" s="116">
        <v>4000</v>
      </c>
      <c r="N385" s="175"/>
      <c r="O385" s="114">
        <f t="shared" si="6"/>
        <v>5335.089999999811</v>
      </c>
      <c r="P385" s="25"/>
    </row>
    <row r="386" spans="1:16" s="55" customFormat="1" ht="22.05" hidden="1" customHeight="1" x14ac:dyDescent="0.2">
      <c r="A386" s="26">
        <v>45771</v>
      </c>
      <c r="B386" s="20" t="s">
        <v>36</v>
      </c>
      <c r="C386" s="112">
        <v>85850011</v>
      </c>
      <c r="D386" s="112" t="s">
        <v>881</v>
      </c>
      <c r="E386" s="112" t="s">
        <v>3409</v>
      </c>
      <c r="F386" s="22" t="s">
        <v>99</v>
      </c>
      <c r="G386" s="28"/>
      <c r="H386" s="23" t="s">
        <v>22</v>
      </c>
      <c r="I386" s="23" t="s">
        <v>103</v>
      </c>
      <c r="J386" s="161" t="s">
        <v>102</v>
      </c>
      <c r="K386" s="112" t="s">
        <v>900</v>
      </c>
      <c r="L386" s="112"/>
      <c r="M386" s="116"/>
      <c r="N386" s="175">
        <v>4886</v>
      </c>
      <c r="O386" s="114">
        <f t="shared" si="6"/>
        <v>449.08999999981097</v>
      </c>
      <c r="P386" s="25"/>
    </row>
    <row r="387" spans="1:16" s="55" customFormat="1" ht="22.05" hidden="1" customHeight="1" x14ac:dyDescent="0.2">
      <c r="A387" s="26">
        <v>45771</v>
      </c>
      <c r="B387" s="20" t="s">
        <v>36</v>
      </c>
      <c r="C387" s="112"/>
      <c r="D387" s="112"/>
      <c r="E387" s="112" t="s">
        <v>569</v>
      </c>
      <c r="F387" s="22" t="s">
        <v>78</v>
      </c>
      <c r="G387" s="28"/>
      <c r="H387" s="23" t="s">
        <v>21</v>
      </c>
      <c r="I387" s="23" t="s">
        <v>28</v>
      </c>
      <c r="J387" s="161" t="s">
        <v>30</v>
      </c>
      <c r="K387" s="112" t="s">
        <v>1391</v>
      </c>
      <c r="L387" s="112"/>
      <c r="M387" s="116">
        <v>115445</v>
      </c>
      <c r="N387" s="175"/>
      <c r="O387" s="114">
        <f t="shared" si="6"/>
        <v>115894.08999999981</v>
      </c>
      <c r="P387" s="25"/>
    </row>
    <row r="388" spans="1:16" s="55" customFormat="1" ht="22.05" hidden="1" customHeight="1" x14ac:dyDescent="0.2">
      <c r="A388" s="26">
        <v>45771</v>
      </c>
      <c r="B388" s="20" t="s">
        <v>36</v>
      </c>
      <c r="C388" s="112">
        <v>485534</v>
      </c>
      <c r="D388" s="112"/>
      <c r="E388" s="112" t="s">
        <v>855</v>
      </c>
      <c r="F388" s="22" t="s">
        <v>99</v>
      </c>
      <c r="G388" s="28"/>
      <c r="H388" s="23" t="s">
        <v>21</v>
      </c>
      <c r="I388" s="23" t="s">
        <v>81</v>
      </c>
      <c r="J388" s="161" t="s">
        <v>167</v>
      </c>
      <c r="K388" s="112" t="s">
        <v>894</v>
      </c>
      <c r="L388" s="112"/>
      <c r="M388" s="116">
        <v>4500</v>
      </c>
      <c r="N388" s="175"/>
      <c r="O388" s="114">
        <f t="shared" si="6"/>
        <v>120394.08999999981</v>
      </c>
      <c r="P388" s="25"/>
    </row>
    <row r="389" spans="1:16" s="55" customFormat="1" ht="22.05" hidden="1" customHeight="1" x14ac:dyDescent="0.2">
      <c r="A389" s="26">
        <v>45771</v>
      </c>
      <c r="B389" s="20" t="s">
        <v>36</v>
      </c>
      <c r="C389" s="112">
        <v>70344015</v>
      </c>
      <c r="D389" s="112" t="s">
        <v>3327</v>
      </c>
      <c r="E389" s="112" t="s">
        <v>3410</v>
      </c>
      <c r="F389" s="22" t="s">
        <v>99</v>
      </c>
      <c r="G389" s="28"/>
      <c r="H389" s="23" t="s">
        <v>22</v>
      </c>
      <c r="I389" s="23" t="s">
        <v>55</v>
      </c>
      <c r="J389" s="161" t="s">
        <v>70</v>
      </c>
      <c r="K389" s="112" t="s">
        <v>1114</v>
      </c>
      <c r="L389" s="112"/>
      <c r="M389" s="116"/>
      <c r="N389" s="175">
        <v>4200</v>
      </c>
      <c r="O389" s="114">
        <f t="shared" si="6"/>
        <v>116194.08999999981</v>
      </c>
      <c r="P389" s="25"/>
    </row>
    <row r="390" spans="1:16" s="55" customFormat="1" ht="22.05" hidden="1" customHeight="1" x14ac:dyDescent="0.2">
      <c r="A390" s="26">
        <v>45772</v>
      </c>
      <c r="B390" s="20" t="s">
        <v>36</v>
      </c>
      <c r="C390" s="112">
        <v>46705011</v>
      </c>
      <c r="D390" s="112" t="s">
        <v>3411</v>
      </c>
      <c r="E390" s="112" t="s">
        <v>574</v>
      </c>
      <c r="F390" s="22" t="s">
        <v>99</v>
      </c>
      <c r="G390" s="28"/>
      <c r="H390" s="23" t="s">
        <v>22</v>
      </c>
      <c r="I390" s="23" t="s">
        <v>55</v>
      </c>
      <c r="J390" s="161" t="s">
        <v>70</v>
      </c>
      <c r="K390" s="112" t="s">
        <v>625</v>
      </c>
      <c r="L390" s="112"/>
      <c r="M390" s="116"/>
      <c r="N390" s="175">
        <v>20000</v>
      </c>
      <c r="O390" s="114">
        <f t="shared" si="6"/>
        <v>96194.089999999807</v>
      </c>
      <c r="P390" s="25"/>
    </row>
    <row r="391" spans="1:16" s="55" customFormat="1" ht="22.05" hidden="1" customHeight="1" x14ac:dyDescent="0.2">
      <c r="A391" s="26">
        <v>45772</v>
      </c>
      <c r="B391" s="20" t="s">
        <v>36</v>
      </c>
      <c r="C391" s="112">
        <v>46705015</v>
      </c>
      <c r="D391" s="112" t="s">
        <v>3411</v>
      </c>
      <c r="E391" s="112" t="s">
        <v>3412</v>
      </c>
      <c r="F391" s="22" t="s">
        <v>99</v>
      </c>
      <c r="G391" s="28"/>
      <c r="H391" s="23" t="s">
        <v>22</v>
      </c>
      <c r="I391" s="23" t="s">
        <v>55</v>
      </c>
      <c r="J391" s="161" t="s">
        <v>70</v>
      </c>
      <c r="K391" s="112" t="s">
        <v>3448</v>
      </c>
      <c r="L391" s="112"/>
      <c r="M391" s="116"/>
      <c r="N391" s="175">
        <v>8850</v>
      </c>
      <c r="O391" s="114">
        <f t="shared" si="6"/>
        <v>87344.089999999807</v>
      </c>
      <c r="P391" s="25"/>
    </row>
    <row r="392" spans="1:16" s="55" customFormat="1" ht="22.05" hidden="1" customHeight="1" x14ac:dyDescent="0.2">
      <c r="A392" s="26">
        <v>45772</v>
      </c>
      <c r="B392" s="20" t="s">
        <v>36</v>
      </c>
      <c r="C392" s="112">
        <v>9954670524</v>
      </c>
      <c r="D392" s="112" t="s">
        <v>3411</v>
      </c>
      <c r="E392" s="112" t="s">
        <v>3413</v>
      </c>
      <c r="F392" s="22" t="s">
        <v>99</v>
      </c>
      <c r="G392" s="28"/>
      <c r="H392" s="23" t="s">
        <v>22</v>
      </c>
      <c r="I392" s="23" t="s">
        <v>55</v>
      </c>
      <c r="J392" s="161" t="s">
        <v>70</v>
      </c>
      <c r="K392" s="112" t="s">
        <v>3449</v>
      </c>
      <c r="L392" s="112"/>
      <c r="M392" s="116"/>
      <c r="N392" s="175">
        <v>6685.7</v>
      </c>
      <c r="O392" s="114">
        <f t="shared" si="6"/>
        <v>80658.38999999981</v>
      </c>
      <c r="P392" s="25"/>
    </row>
    <row r="393" spans="1:16" s="55" customFormat="1" ht="22.05" hidden="1" customHeight="1" x14ac:dyDescent="0.2">
      <c r="A393" s="26">
        <v>45772</v>
      </c>
      <c r="B393" s="20" t="s">
        <v>36</v>
      </c>
      <c r="C393" s="112">
        <v>7775730413</v>
      </c>
      <c r="D393" s="112" t="s">
        <v>3414</v>
      </c>
      <c r="E393" s="112" t="s">
        <v>3406</v>
      </c>
      <c r="F393" s="22" t="s">
        <v>99</v>
      </c>
      <c r="G393" s="28"/>
      <c r="H393" s="23" t="s">
        <v>22</v>
      </c>
      <c r="I393" s="23" t="s">
        <v>58</v>
      </c>
      <c r="J393" s="161" t="s">
        <v>101</v>
      </c>
      <c r="K393" s="112" t="s">
        <v>1116</v>
      </c>
      <c r="L393" s="112"/>
      <c r="M393" s="116"/>
      <c r="N393" s="175">
        <v>50000</v>
      </c>
      <c r="O393" s="114">
        <f t="shared" si="6"/>
        <v>30658.38999999981</v>
      </c>
      <c r="P393" s="25"/>
    </row>
    <row r="394" spans="1:16" s="55" customFormat="1" ht="22.05" hidden="1" customHeight="1" x14ac:dyDescent="0.2">
      <c r="A394" s="26">
        <v>45772</v>
      </c>
      <c r="B394" s="20" t="s">
        <v>36</v>
      </c>
      <c r="C394" s="112">
        <v>306530424</v>
      </c>
      <c r="D394" s="112" t="s">
        <v>3415</v>
      </c>
      <c r="E394" s="112" t="s">
        <v>577</v>
      </c>
      <c r="F394" s="22" t="s">
        <v>99</v>
      </c>
      <c r="G394" s="28"/>
      <c r="H394" s="23" t="s">
        <v>22</v>
      </c>
      <c r="I394" s="23" t="s">
        <v>81</v>
      </c>
      <c r="J394" s="161" t="s">
        <v>171</v>
      </c>
      <c r="K394" s="112" t="s">
        <v>3450</v>
      </c>
      <c r="L394" s="112"/>
      <c r="M394" s="116"/>
      <c r="N394" s="175">
        <v>30000</v>
      </c>
      <c r="O394" s="114">
        <f t="shared" si="6"/>
        <v>658.38999999981024</v>
      </c>
      <c r="P394" s="25"/>
    </row>
    <row r="395" spans="1:16" s="55" customFormat="1" ht="22.05" hidden="1" customHeight="1" x14ac:dyDescent="0.2">
      <c r="A395" s="26">
        <v>45772</v>
      </c>
      <c r="B395" s="20" t="s">
        <v>36</v>
      </c>
      <c r="C395" s="112">
        <v>678471</v>
      </c>
      <c r="D395" s="112"/>
      <c r="E395" s="112" t="s">
        <v>855</v>
      </c>
      <c r="F395" s="22" t="s">
        <v>99</v>
      </c>
      <c r="G395" s="28"/>
      <c r="H395" s="23" t="s">
        <v>21</v>
      </c>
      <c r="I395" s="23" t="s">
        <v>81</v>
      </c>
      <c r="J395" s="161" t="s">
        <v>167</v>
      </c>
      <c r="K395" s="112" t="s">
        <v>894</v>
      </c>
      <c r="L395" s="112"/>
      <c r="M395" s="116">
        <v>50000</v>
      </c>
      <c r="N395" s="175"/>
      <c r="O395" s="114">
        <f t="shared" si="6"/>
        <v>50658.38999999981</v>
      </c>
      <c r="P395" s="25"/>
    </row>
    <row r="396" spans="1:16" s="55" customFormat="1" ht="22.05" hidden="1" customHeight="1" x14ac:dyDescent="0.2">
      <c r="A396" s="26">
        <v>45772</v>
      </c>
      <c r="B396" s="20" t="s">
        <v>36</v>
      </c>
      <c r="C396" s="112">
        <v>1029666513</v>
      </c>
      <c r="D396" s="112" t="s">
        <v>3416</v>
      </c>
      <c r="E396" s="112" t="s">
        <v>3406</v>
      </c>
      <c r="F396" s="22" t="s">
        <v>99</v>
      </c>
      <c r="G396" s="28"/>
      <c r="H396" s="23" t="s">
        <v>22</v>
      </c>
      <c r="I396" s="23" t="s">
        <v>58</v>
      </c>
      <c r="J396" s="161" t="s">
        <v>101</v>
      </c>
      <c r="K396" s="112" t="s">
        <v>1116</v>
      </c>
      <c r="L396" s="112"/>
      <c r="M396" s="116"/>
      <c r="N396" s="175">
        <v>50000</v>
      </c>
      <c r="O396" s="114">
        <f t="shared" si="6"/>
        <v>658.38999999981024</v>
      </c>
      <c r="P396" s="25"/>
    </row>
    <row r="397" spans="1:16" ht="22.05" hidden="1" customHeight="1" x14ac:dyDescent="0.2">
      <c r="A397" s="26">
        <v>45775</v>
      </c>
      <c r="B397" s="20" t="s">
        <v>36</v>
      </c>
      <c r="C397" s="112">
        <v>163856</v>
      </c>
      <c r="D397" s="113"/>
      <c r="E397" s="113" t="s">
        <v>855</v>
      </c>
      <c r="F397" s="22" t="s">
        <v>99</v>
      </c>
      <c r="H397" s="23" t="s">
        <v>21</v>
      </c>
      <c r="I397" s="23" t="s">
        <v>81</v>
      </c>
      <c r="J397" s="161" t="s">
        <v>167</v>
      </c>
      <c r="K397" s="113" t="s">
        <v>894</v>
      </c>
      <c r="L397" s="113"/>
      <c r="M397" s="114">
        <v>32000</v>
      </c>
      <c r="N397" s="120"/>
      <c r="O397" s="114">
        <f t="shared" si="6"/>
        <v>32658.38999999981</v>
      </c>
    </row>
    <row r="398" spans="1:16" ht="22.05" hidden="1" customHeight="1" x14ac:dyDescent="0.2">
      <c r="A398" s="26">
        <v>45775</v>
      </c>
      <c r="B398" s="20" t="s">
        <v>36</v>
      </c>
      <c r="C398" s="112">
        <v>37238014</v>
      </c>
      <c r="D398" s="112"/>
      <c r="E398" s="112" t="s">
        <v>3417</v>
      </c>
      <c r="F398" s="22" t="s">
        <v>99</v>
      </c>
      <c r="H398" s="23" t="s">
        <v>22</v>
      </c>
      <c r="I398" s="23" t="s">
        <v>103</v>
      </c>
      <c r="J398" s="161" t="s">
        <v>92</v>
      </c>
      <c r="K398" s="112" t="s">
        <v>3451</v>
      </c>
      <c r="L398" s="112"/>
      <c r="M398" s="116"/>
      <c r="N398" s="175">
        <v>29127.599999999999</v>
      </c>
      <c r="O398" s="114">
        <f t="shared" si="6"/>
        <v>3530.7899999998117</v>
      </c>
    </row>
    <row r="399" spans="1:16" ht="22.05" hidden="1" customHeight="1" x14ac:dyDescent="0.2">
      <c r="A399" s="26">
        <v>45775</v>
      </c>
      <c r="B399" s="20" t="s">
        <v>36</v>
      </c>
      <c r="C399" s="112">
        <v>37238022</v>
      </c>
      <c r="D399" s="112" t="s">
        <v>3418</v>
      </c>
      <c r="E399" s="112" t="s">
        <v>1356</v>
      </c>
      <c r="F399" s="22" t="s">
        <v>99</v>
      </c>
      <c r="H399" s="23" t="s">
        <v>22</v>
      </c>
      <c r="I399" s="23" t="s">
        <v>103</v>
      </c>
      <c r="J399" s="161" t="s">
        <v>92</v>
      </c>
      <c r="K399" s="112" t="s">
        <v>3452</v>
      </c>
      <c r="L399" s="112"/>
      <c r="M399" s="116"/>
      <c r="N399" s="175">
        <v>2988</v>
      </c>
      <c r="O399" s="114">
        <f t="shared" si="6"/>
        <v>542.7899999998117</v>
      </c>
    </row>
    <row r="400" spans="1:16" ht="22.05" hidden="1" customHeight="1" x14ac:dyDescent="0.2">
      <c r="A400" s="26">
        <v>45775</v>
      </c>
      <c r="B400" s="20" t="s">
        <v>36</v>
      </c>
      <c r="C400" s="112"/>
      <c r="D400" s="113"/>
      <c r="E400" s="113" t="s">
        <v>569</v>
      </c>
      <c r="F400" s="22" t="s">
        <v>99</v>
      </c>
      <c r="H400" s="23" t="s">
        <v>21</v>
      </c>
      <c r="I400" s="23" t="s">
        <v>28</v>
      </c>
      <c r="J400" s="161" t="s">
        <v>30</v>
      </c>
      <c r="K400" s="113" t="s">
        <v>2686</v>
      </c>
      <c r="L400" s="113"/>
      <c r="M400" s="114">
        <v>60000</v>
      </c>
      <c r="N400" s="120"/>
      <c r="O400" s="114">
        <f t="shared" si="6"/>
        <v>60542.789999999812</v>
      </c>
    </row>
    <row r="401" spans="1:16" ht="22.05" hidden="1" customHeight="1" x14ac:dyDescent="0.2">
      <c r="A401" s="26">
        <v>45775</v>
      </c>
      <c r="B401" s="20" t="s">
        <v>36</v>
      </c>
      <c r="C401" s="112"/>
      <c r="D401" s="112"/>
      <c r="E401" s="112" t="s">
        <v>3419</v>
      </c>
      <c r="F401" s="22" t="s">
        <v>99</v>
      </c>
      <c r="H401" s="23" t="s">
        <v>22</v>
      </c>
      <c r="I401" s="23" t="s">
        <v>103</v>
      </c>
      <c r="J401" s="161" t="s">
        <v>94</v>
      </c>
      <c r="K401" s="112" t="s">
        <v>2685</v>
      </c>
      <c r="L401" s="112"/>
      <c r="M401" s="116"/>
      <c r="N401" s="175">
        <v>10000</v>
      </c>
      <c r="O401" s="114">
        <f t="shared" si="6"/>
        <v>50542.789999999812</v>
      </c>
    </row>
    <row r="402" spans="1:16" ht="22.05" hidden="1" customHeight="1" x14ac:dyDescent="0.2">
      <c r="A402" s="26">
        <v>45776</v>
      </c>
      <c r="B402" s="20" t="s">
        <v>36</v>
      </c>
      <c r="C402" s="112">
        <v>91304012</v>
      </c>
      <c r="D402" s="112" t="s">
        <v>3420</v>
      </c>
      <c r="E402" s="112" t="s">
        <v>3421</v>
      </c>
      <c r="F402" s="22" t="s">
        <v>99</v>
      </c>
      <c r="H402" s="23" t="s">
        <v>22</v>
      </c>
      <c r="I402" s="23" t="s">
        <v>103</v>
      </c>
      <c r="J402" s="161" t="s">
        <v>96</v>
      </c>
      <c r="K402" s="112" t="s">
        <v>3442</v>
      </c>
      <c r="L402" s="112"/>
      <c r="M402" s="116"/>
      <c r="N402" s="175">
        <v>32823</v>
      </c>
      <c r="O402" s="114">
        <f t="shared" si="6"/>
        <v>17719.789999999812</v>
      </c>
      <c r="P402" s="256"/>
    </row>
    <row r="403" spans="1:16" ht="22.05" hidden="1" customHeight="1" x14ac:dyDescent="0.2">
      <c r="A403" s="26">
        <v>45776</v>
      </c>
      <c r="B403" s="20" t="s">
        <v>36</v>
      </c>
      <c r="C403" s="112">
        <v>91304020</v>
      </c>
      <c r="D403" s="112" t="s">
        <v>3420</v>
      </c>
      <c r="E403" s="112" t="s">
        <v>3422</v>
      </c>
      <c r="F403" s="22" t="s">
        <v>99</v>
      </c>
      <c r="H403" s="23" t="s">
        <v>22</v>
      </c>
      <c r="I403" s="23" t="s">
        <v>103</v>
      </c>
      <c r="J403" s="161" t="s">
        <v>96</v>
      </c>
      <c r="K403" s="112" t="s">
        <v>3442</v>
      </c>
      <c r="L403" s="112"/>
      <c r="M403" s="116"/>
      <c r="N403" s="175">
        <v>0.36</v>
      </c>
      <c r="O403" s="114">
        <f t="shared" si="6"/>
        <v>17719.429999999811</v>
      </c>
    </row>
    <row r="404" spans="1:16" ht="22.05" hidden="1" customHeight="1" x14ac:dyDescent="0.2">
      <c r="A404" s="26">
        <v>45776</v>
      </c>
      <c r="B404" s="20" t="s">
        <v>36</v>
      </c>
      <c r="C404" s="112"/>
      <c r="D404" s="112"/>
      <c r="E404" s="112" t="s">
        <v>569</v>
      </c>
      <c r="F404" s="22" t="s">
        <v>79</v>
      </c>
      <c r="H404" s="23" t="s">
        <v>21</v>
      </c>
      <c r="I404" s="23" t="s">
        <v>28</v>
      </c>
      <c r="J404" s="161" t="s">
        <v>30</v>
      </c>
      <c r="K404" s="112" t="s">
        <v>905</v>
      </c>
      <c r="L404" s="112"/>
      <c r="M404" s="116">
        <v>50000</v>
      </c>
      <c r="N404" s="175"/>
      <c r="O404" s="114">
        <f t="shared" si="6"/>
        <v>67719.429999999818</v>
      </c>
    </row>
    <row r="405" spans="1:16" ht="22.05" hidden="1" customHeight="1" x14ac:dyDescent="0.2">
      <c r="A405" s="26">
        <v>45776</v>
      </c>
      <c r="B405" s="20" t="s">
        <v>36</v>
      </c>
      <c r="C405" s="112"/>
      <c r="D405" s="112"/>
      <c r="E405" s="112" t="s">
        <v>569</v>
      </c>
      <c r="F405" s="22" t="s">
        <v>79</v>
      </c>
      <c r="H405" s="23" t="s">
        <v>21</v>
      </c>
      <c r="I405" s="23" t="s">
        <v>28</v>
      </c>
      <c r="J405" s="161" t="s">
        <v>30</v>
      </c>
      <c r="K405" s="112" t="s">
        <v>905</v>
      </c>
      <c r="L405" s="112"/>
      <c r="M405" s="116">
        <v>50000</v>
      </c>
      <c r="N405" s="175"/>
      <c r="O405" s="114">
        <f t="shared" si="6"/>
        <v>117719.42999999982</v>
      </c>
    </row>
    <row r="406" spans="1:16" ht="22.05" hidden="1" customHeight="1" x14ac:dyDescent="0.2">
      <c r="A406" s="26">
        <v>45776</v>
      </c>
      <c r="B406" s="20" t="s">
        <v>36</v>
      </c>
      <c r="C406" s="112"/>
      <c r="D406" s="112"/>
      <c r="E406" s="112" t="s">
        <v>569</v>
      </c>
      <c r="F406" s="22" t="s">
        <v>79</v>
      </c>
      <c r="H406" s="23" t="s">
        <v>21</v>
      </c>
      <c r="I406" s="23" t="s">
        <v>28</v>
      </c>
      <c r="J406" s="161" t="s">
        <v>30</v>
      </c>
      <c r="K406" s="112" t="s">
        <v>905</v>
      </c>
      <c r="L406" s="112"/>
      <c r="M406" s="116">
        <v>50000</v>
      </c>
      <c r="N406" s="175"/>
      <c r="O406" s="114">
        <f t="shared" si="6"/>
        <v>167719.42999999982</v>
      </c>
    </row>
    <row r="407" spans="1:16" ht="22.05" hidden="1" customHeight="1" x14ac:dyDescent="0.2">
      <c r="A407" s="26">
        <v>45776</v>
      </c>
      <c r="B407" s="20" t="s">
        <v>36</v>
      </c>
      <c r="C407" s="112"/>
      <c r="D407" s="112"/>
      <c r="E407" s="112" t="s">
        <v>569</v>
      </c>
      <c r="F407" s="22" t="s">
        <v>79</v>
      </c>
      <c r="H407" s="23" t="s">
        <v>21</v>
      </c>
      <c r="I407" s="23" t="s">
        <v>28</v>
      </c>
      <c r="J407" s="161" t="s">
        <v>30</v>
      </c>
      <c r="K407" s="112" t="s">
        <v>905</v>
      </c>
      <c r="L407" s="112"/>
      <c r="M407" s="116">
        <v>50000</v>
      </c>
      <c r="N407" s="175"/>
      <c r="O407" s="114">
        <f t="shared" si="6"/>
        <v>217719.42999999982</v>
      </c>
    </row>
    <row r="408" spans="1:16" ht="22.05" hidden="1" customHeight="1" x14ac:dyDescent="0.2">
      <c r="A408" s="26">
        <v>45776</v>
      </c>
      <c r="B408" s="20" t="s">
        <v>36</v>
      </c>
      <c r="C408" s="112"/>
      <c r="D408" s="112"/>
      <c r="E408" s="112" t="s">
        <v>569</v>
      </c>
      <c r="F408" s="22" t="s">
        <v>79</v>
      </c>
      <c r="H408" s="23" t="s">
        <v>21</v>
      </c>
      <c r="I408" s="23" t="s">
        <v>28</v>
      </c>
      <c r="J408" s="161" t="s">
        <v>30</v>
      </c>
      <c r="K408" s="112" t="s">
        <v>905</v>
      </c>
      <c r="L408" s="112"/>
      <c r="M408" s="116">
        <v>50000</v>
      </c>
      <c r="N408" s="175"/>
      <c r="O408" s="114">
        <f t="shared" si="6"/>
        <v>267719.42999999982</v>
      </c>
    </row>
    <row r="409" spans="1:16" ht="22.05" hidden="1" customHeight="1" x14ac:dyDescent="0.2">
      <c r="A409" s="26">
        <v>45776</v>
      </c>
      <c r="B409" s="20" t="s">
        <v>36</v>
      </c>
      <c r="C409" s="112"/>
      <c r="D409" s="112"/>
      <c r="E409" s="112" t="s">
        <v>569</v>
      </c>
      <c r="F409" s="22" t="s">
        <v>79</v>
      </c>
      <c r="H409" s="23" t="s">
        <v>21</v>
      </c>
      <c r="I409" s="23" t="s">
        <v>28</v>
      </c>
      <c r="J409" s="161" t="s">
        <v>30</v>
      </c>
      <c r="K409" s="112" t="s">
        <v>905</v>
      </c>
      <c r="L409" s="112"/>
      <c r="M409" s="116">
        <v>50000</v>
      </c>
      <c r="N409" s="175"/>
      <c r="O409" s="114">
        <f t="shared" si="6"/>
        <v>317719.42999999982</v>
      </c>
    </row>
    <row r="410" spans="1:16" ht="22.05" hidden="1" customHeight="1" x14ac:dyDescent="0.2">
      <c r="A410" s="26">
        <v>45776</v>
      </c>
      <c r="B410" s="20" t="s">
        <v>36</v>
      </c>
      <c r="C410" s="112"/>
      <c r="D410" s="112"/>
      <c r="E410" s="112" t="s">
        <v>569</v>
      </c>
      <c r="F410" s="22" t="s">
        <v>79</v>
      </c>
      <c r="H410" s="23" t="s">
        <v>21</v>
      </c>
      <c r="I410" s="23" t="s">
        <v>28</v>
      </c>
      <c r="J410" s="161" t="s">
        <v>30</v>
      </c>
      <c r="K410" s="112" t="s">
        <v>905</v>
      </c>
      <c r="L410" s="112"/>
      <c r="M410" s="116">
        <v>50000</v>
      </c>
      <c r="N410" s="175"/>
      <c r="O410" s="114">
        <f t="shared" si="6"/>
        <v>367719.42999999982</v>
      </c>
    </row>
    <row r="411" spans="1:16" ht="22.05" hidden="1" customHeight="1" x14ac:dyDescent="0.2">
      <c r="A411" s="26">
        <v>45776</v>
      </c>
      <c r="B411" s="20" t="s">
        <v>36</v>
      </c>
      <c r="C411" s="112"/>
      <c r="D411" s="112"/>
      <c r="E411" s="112" t="s">
        <v>569</v>
      </c>
      <c r="F411" s="22" t="s">
        <v>79</v>
      </c>
      <c r="H411" s="23" t="s">
        <v>21</v>
      </c>
      <c r="I411" s="23" t="s">
        <v>28</v>
      </c>
      <c r="J411" s="161" t="s">
        <v>30</v>
      </c>
      <c r="K411" s="112" t="s">
        <v>905</v>
      </c>
      <c r="L411" s="112"/>
      <c r="M411" s="116">
        <v>50000</v>
      </c>
      <c r="N411" s="175"/>
      <c r="O411" s="114">
        <f t="shared" si="6"/>
        <v>417719.42999999982</v>
      </c>
    </row>
    <row r="412" spans="1:16" ht="22.05" hidden="1" customHeight="1" x14ac:dyDescent="0.2">
      <c r="A412" s="26">
        <v>45776</v>
      </c>
      <c r="B412" s="20" t="s">
        <v>36</v>
      </c>
      <c r="C412" s="112"/>
      <c r="D412" s="112"/>
      <c r="E412" s="112" t="s">
        <v>569</v>
      </c>
      <c r="F412" s="22" t="s">
        <v>79</v>
      </c>
      <c r="H412" s="23" t="s">
        <v>21</v>
      </c>
      <c r="I412" s="23" t="s">
        <v>28</v>
      </c>
      <c r="J412" s="161" t="s">
        <v>30</v>
      </c>
      <c r="K412" s="112" t="s">
        <v>905</v>
      </c>
      <c r="L412" s="112"/>
      <c r="M412" s="116">
        <v>50000</v>
      </c>
      <c r="N412" s="175"/>
      <c r="O412" s="114">
        <f t="shared" si="6"/>
        <v>467719.42999999982</v>
      </c>
    </row>
    <row r="413" spans="1:16" ht="22.05" hidden="1" customHeight="1" x14ac:dyDescent="0.2">
      <c r="A413" s="26">
        <v>45776</v>
      </c>
      <c r="B413" s="20" t="s">
        <v>36</v>
      </c>
      <c r="C413" s="112"/>
      <c r="D413" s="112"/>
      <c r="E413" s="112" t="s">
        <v>569</v>
      </c>
      <c r="F413" s="22" t="s">
        <v>79</v>
      </c>
      <c r="H413" s="23" t="s">
        <v>21</v>
      </c>
      <c r="I413" s="23" t="s">
        <v>28</v>
      </c>
      <c r="J413" s="161" t="s">
        <v>30</v>
      </c>
      <c r="K413" s="112" t="s">
        <v>905</v>
      </c>
      <c r="L413" s="112"/>
      <c r="M413" s="116">
        <v>50000</v>
      </c>
      <c r="N413" s="175"/>
      <c r="O413" s="114">
        <f t="shared" si="6"/>
        <v>517719.42999999982</v>
      </c>
    </row>
    <row r="414" spans="1:16" ht="22.05" hidden="1" customHeight="1" x14ac:dyDescent="0.2">
      <c r="A414" s="26">
        <v>45776</v>
      </c>
      <c r="B414" s="20" t="s">
        <v>36</v>
      </c>
      <c r="C414" s="112">
        <v>77543012</v>
      </c>
      <c r="D414" s="112"/>
      <c r="E414" s="112" t="s">
        <v>3423</v>
      </c>
      <c r="F414" s="22" t="s">
        <v>99</v>
      </c>
      <c r="H414" s="23" t="s">
        <v>22</v>
      </c>
      <c r="I414" s="23" t="s">
        <v>103</v>
      </c>
      <c r="J414" s="161" t="s">
        <v>96</v>
      </c>
      <c r="K414" s="112" t="s">
        <v>3442</v>
      </c>
      <c r="L414" s="112"/>
      <c r="M414" s="116"/>
      <c r="N414" s="175">
        <v>12653.28</v>
      </c>
      <c r="O414" s="114">
        <f t="shared" ref="O414:O477" si="7">O413+M414-N414</f>
        <v>505066.14999999979</v>
      </c>
    </row>
    <row r="415" spans="1:16" ht="22.05" hidden="1" customHeight="1" x14ac:dyDescent="0.2">
      <c r="A415" s="26">
        <v>45776</v>
      </c>
      <c r="B415" s="20" t="s">
        <v>36</v>
      </c>
      <c r="C415" s="112">
        <v>8907754332</v>
      </c>
      <c r="D415" s="113"/>
      <c r="E415" s="112" t="s">
        <v>3424</v>
      </c>
      <c r="F415" s="22" t="s">
        <v>99</v>
      </c>
      <c r="H415" s="23" t="s">
        <v>22</v>
      </c>
      <c r="I415" s="23" t="s">
        <v>103</v>
      </c>
      <c r="J415" s="161" t="s">
        <v>96</v>
      </c>
      <c r="K415" s="112" t="s">
        <v>3453</v>
      </c>
      <c r="L415" s="112"/>
      <c r="M415" s="116"/>
      <c r="N415" s="175">
        <v>6000</v>
      </c>
      <c r="O415" s="114">
        <f t="shared" si="7"/>
        <v>499066.14999999979</v>
      </c>
    </row>
    <row r="416" spans="1:16" ht="22.05" hidden="1" customHeight="1" x14ac:dyDescent="0.2">
      <c r="A416" s="26">
        <v>45776</v>
      </c>
      <c r="B416" s="20" t="s">
        <v>36</v>
      </c>
      <c r="C416" s="112">
        <v>318512</v>
      </c>
      <c r="D416" s="112"/>
      <c r="E416" s="112" t="s">
        <v>855</v>
      </c>
      <c r="F416" s="22" t="s">
        <v>99</v>
      </c>
      <c r="H416" s="23" t="s">
        <v>21</v>
      </c>
      <c r="I416" s="23" t="s">
        <v>81</v>
      </c>
      <c r="J416" s="161" t="s">
        <v>167</v>
      </c>
      <c r="K416" s="112" t="s">
        <v>894</v>
      </c>
      <c r="L416" s="112"/>
      <c r="M416" s="116">
        <v>933.85</v>
      </c>
      <c r="N416" s="175"/>
      <c r="O416" s="114">
        <f t="shared" si="7"/>
        <v>499999.99999999977</v>
      </c>
    </row>
    <row r="417" spans="1:15" ht="22.05" hidden="1" customHeight="1" x14ac:dyDescent="0.2">
      <c r="A417" s="26">
        <v>45776</v>
      </c>
      <c r="B417" s="20" t="s">
        <v>36</v>
      </c>
      <c r="C417" s="112"/>
      <c r="D417" s="113"/>
      <c r="E417" s="112" t="s">
        <v>569</v>
      </c>
      <c r="F417" s="22" t="s">
        <v>79</v>
      </c>
      <c r="H417" s="23" t="s">
        <v>21</v>
      </c>
      <c r="I417" s="23" t="s">
        <v>28</v>
      </c>
      <c r="J417" s="161" t="s">
        <v>30</v>
      </c>
      <c r="K417" s="112" t="s">
        <v>905</v>
      </c>
      <c r="L417" s="112"/>
      <c r="M417" s="116">
        <v>50000</v>
      </c>
      <c r="N417" s="175"/>
      <c r="O417" s="114">
        <f t="shared" si="7"/>
        <v>549999.99999999977</v>
      </c>
    </row>
    <row r="418" spans="1:15" ht="22.05" hidden="1" customHeight="1" x14ac:dyDescent="0.2">
      <c r="A418" s="26">
        <v>45776</v>
      </c>
      <c r="B418" s="20" t="s">
        <v>36</v>
      </c>
      <c r="C418" s="112"/>
      <c r="D418" s="112"/>
      <c r="E418" s="112" t="s">
        <v>569</v>
      </c>
      <c r="F418" s="22" t="s">
        <v>79</v>
      </c>
      <c r="H418" s="23" t="s">
        <v>21</v>
      </c>
      <c r="I418" s="23" t="s">
        <v>28</v>
      </c>
      <c r="J418" s="161" t="s">
        <v>30</v>
      </c>
      <c r="K418" s="112" t="s">
        <v>905</v>
      </c>
      <c r="L418" s="112"/>
      <c r="M418" s="116">
        <v>50000</v>
      </c>
      <c r="N418" s="175"/>
      <c r="O418" s="114">
        <f t="shared" si="7"/>
        <v>599999.99999999977</v>
      </c>
    </row>
    <row r="419" spans="1:15" ht="22.05" hidden="1" customHeight="1" x14ac:dyDescent="0.2">
      <c r="A419" s="26">
        <v>45776</v>
      </c>
      <c r="B419" s="20" t="s">
        <v>36</v>
      </c>
      <c r="C419" s="112"/>
      <c r="D419" s="112"/>
      <c r="E419" s="112" t="s">
        <v>569</v>
      </c>
      <c r="F419" s="22" t="s">
        <v>79</v>
      </c>
      <c r="H419" s="23" t="s">
        <v>21</v>
      </c>
      <c r="I419" s="23" t="s">
        <v>28</v>
      </c>
      <c r="J419" s="161" t="s">
        <v>30</v>
      </c>
      <c r="K419" s="112" t="s">
        <v>905</v>
      </c>
      <c r="L419" s="112"/>
      <c r="M419" s="116">
        <v>50000</v>
      </c>
      <c r="N419" s="175"/>
      <c r="O419" s="114">
        <f t="shared" si="7"/>
        <v>649999.99999999977</v>
      </c>
    </row>
    <row r="420" spans="1:15" ht="22.05" hidden="1" customHeight="1" x14ac:dyDescent="0.2">
      <c r="A420" s="26">
        <v>45776</v>
      </c>
      <c r="B420" s="20" t="s">
        <v>36</v>
      </c>
      <c r="C420" s="112"/>
      <c r="D420" s="113"/>
      <c r="E420" s="112" t="s">
        <v>569</v>
      </c>
      <c r="F420" s="22" t="s">
        <v>79</v>
      </c>
      <c r="H420" s="23" t="s">
        <v>21</v>
      </c>
      <c r="I420" s="23" t="s">
        <v>28</v>
      </c>
      <c r="J420" s="161" t="s">
        <v>30</v>
      </c>
      <c r="K420" s="112" t="s">
        <v>905</v>
      </c>
      <c r="L420" s="112"/>
      <c r="M420" s="116">
        <v>50000</v>
      </c>
      <c r="N420" s="175"/>
      <c r="O420" s="114">
        <f t="shared" si="7"/>
        <v>699999.99999999977</v>
      </c>
    </row>
    <row r="421" spans="1:15" ht="22.05" hidden="1" customHeight="1" x14ac:dyDescent="0.2">
      <c r="A421" s="26">
        <v>45776</v>
      </c>
      <c r="B421" s="20" t="s">
        <v>36</v>
      </c>
      <c r="C421" s="112"/>
      <c r="D421" s="112"/>
      <c r="E421" s="112" t="s">
        <v>569</v>
      </c>
      <c r="F421" s="22" t="s">
        <v>79</v>
      </c>
      <c r="H421" s="23" t="s">
        <v>21</v>
      </c>
      <c r="I421" s="23" t="s">
        <v>28</v>
      </c>
      <c r="J421" s="161" t="s">
        <v>30</v>
      </c>
      <c r="K421" s="112" t="s">
        <v>905</v>
      </c>
      <c r="L421" s="112"/>
      <c r="M421" s="116">
        <v>50000</v>
      </c>
      <c r="N421" s="175"/>
      <c r="O421" s="114">
        <f t="shared" si="7"/>
        <v>749999.99999999977</v>
      </c>
    </row>
    <row r="422" spans="1:15" ht="22.05" hidden="1" customHeight="1" x14ac:dyDescent="0.2">
      <c r="A422" s="26">
        <v>45776</v>
      </c>
      <c r="B422" s="20" t="s">
        <v>36</v>
      </c>
      <c r="C422" s="112"/>
      <c r="D422" s="112"/>
      <c r="E422" s="112" t="s">
        <v>569</v>
      </c>
      <c r="F422" s="22" t="s">
        <v>79</v>
      </c>
      <c r="H422" s="23" t="s">
        <v>21</v>
      </c>
      <c r="I422" s="23" t="s">
        <v>28</v>
      </c>
      <c r="J422" s="161" t="s">
        <v>30</v>
      </c>
      <c r="K422" s="112" t="s">
        <v>905</v>
      </c>
      <c r="L422" s="112"/>
      <c r="M422" s="116">
        <v>50000</v>
      </c>
      <c r="N422" s="175"/>
      <c r="O422" s="114">
        <f t="shared" si="7"/>
        <v>799999.99999999977</v>
      </c>
    </row>
    <row r="423" spans="1:15" ht="22.05" hidden="1" customHeight="1" x14ac:dyDescent="0.2">
      <c r="A423" s="26">
        <v>45776</v>
      </c>
      <c r="B423" s="20" t="s">
        <v>36</v>
      </c>
      <c r="C423" s="112"/>
      <c r="D423" s="113"/>
      <c r="E423" s="112" t="s">
        <v>569</v>
      </c>
      <c r="F423" s="22" t="s">
        <v>79</v>
      </c>
      <c r="H423" s="23" t="s">
        <v>21</v>
      </c>
      <c r="I423" s="23" t="s">
        <v>28</v>
      </c>
      <c r="J423" s="161" t="s">
        <v>30</v>
      </c>
      <c r="K423" s="112" t="s">
        <v>905</v>
      </c>
      <c r="L423" s="112"/>
      <c r="M423" s="116">
        <v>50000</v>
      </c>
      <c r="N423" s="175"/>
      <c r="O423" s="114">
        <f t="shared" si="7"/>
        <v>849999.99999999977</v>
      </c>
    </row>
    <row r="424" spans="1:15" ht="22.05" hidden="1" customHeight="1" x14ac:dyDescent="0.2">
      <c r="A424" s="26">
        <v>45776</v>
      </c>
      <c r="B424" s="20" t="s">
        <v>36</v>
      </c>
      <c r="C424" s="112"/>
      <c r="D424" s="112"/>
      <c r="E424" s="112" t="s">
        <v>569</v>
      </c>
      <c r="F424" s="22" t="s">
        <v>79</v>
      </c>
      <c r="H424" s="23" t="s">
        <v>21</v>
      </c>
      <c r="I424" s="23" t="s">
        <v>28</v>
      </c>
      <c r="J424" s="161" t="s">
        <v>30</v>
      </c>
      <c r="K424" s="112" t="s">
        <v>905</v>
      </c>
      <c r="L424" s="112"/>
      <c r="M424" s="116">
        <v>50000</v>
      </c>
      <c r="N424" s="175"/>
      <c r="O424" s="114">
        <f t="shared" si="7"/>
        <v>899999.99999999977</v>
      </c>
    </row>
    <row r="425" spans="1:15" ht="22.05" hidden="1" customHeight="1" x14ac:dyDescent="0.2">
      <c r="A425" s="26">
        <v>45776</v>
      </c>
      <c r="B425" s="20" t="s">
        <v>36</v>
      </c>
      <c r="C425" s="112"/>
      <c r="D425" s="112"/>
      <c r="E425" s="112" t="s">
        <v>569</v>
      </c>
      <c r="F425" s="22" t="s">
        <v>79</v>
      </c>
      <c r="H425" s="23" t="s">
        <v>21</v>
      </c>
      <c r="I425" s="23" t="s">
        <v>28</v>
      </c>
      <c r="J425" s="161" t="s">
        <v>30</v>
      </c>
      <c r="K425" s="112" t="s">
        <v>905</v>
      </c>
      <c r="L425" s="112"/>
      <c r="M425" s="116">
        <v>50000</v>
      </c>
      <c r="N425" s="175"/>
      <c r="O425" s="114">
        <f t="shared" si="7"/>
        <v>949999.99999999977</v>
      </c>
    </row>
    <row r="426" spans="1:15" ht="22.05" hidden="1" customHeight="1" x14ac:dyDescent="0.2">
      <c r="A426" s="26">
        <v>45776</v>
      </c>
      <c r="B426" s="20" t="s">
        <v>36</v>
      </c>
      <c r="C426" s="112"/>
      <c r="D426" s="113"/>
      <c r="E426" s="112" t="s">
        <v>569</v>
      </c>
      <c r="F426" s="22" t="s">
        <v>79</v>
      </c>
      <c r="H426" s="23" t="s">
        <v>21</v>
      </c>
      <c r="I426" s="23" t="s">
        <v>28</v>
      </c>
      <c r="J426" s="161" t="s">
        <v>30</v>
      </c>
      <c r="K426" s="112" t="s">
        <v>905</v>
      </c>
      <c r="L426" s="112"/>
      <c r="M426" s="116">
        <v>50000</v>
      </c>
      <c r="N426" s="175"/>
      <c r="O426" s="114">
        <f t="shared" si="7"/>
        <v>999999.99999999977</v>
      </c>
    </row>
    <row r="427" spans="1:15" ht="22.05" hidden="1" customHeight="1" x14ac:dyDescent="0.2">
      <c r="A427" s="26">
        <v>45776</v>
      </c>
      <c r="B427" s="20" t="s">
        <v>36</v>
      </c>
      <c r="C427" s="112">
        <v>4514524215</v>
      </c>
      <c r="D427" s="112"/>
      <c r="E427" s="112" t="s">
        <v>869</v>
      </c>
      <c r="F427" s="22" t="s">
        <v>99</v>
      </c>
      <c r="H427" s="23" t="s">
        <v>22</v>
      </c>
      <c r="I427" s="23" t="s">
        <v>81</v>
      </c>
      <c r="J427" s="161" t="s">
        <v>167</v>
      </c>
      <c r="K427" s="112" t="s">
        <v>894</v>
      </c>
      <c r="L427" s="112"/>
      <c r="M427" s="116"/>
      <c r="N427" s="175">
        <v>150000</v>
      </c>
      <c r="O427" s="114">
        <f t="shared" si="7"/>
        <v>849999.99999999977</v>
      </c>
    </row>
    <row r="428" spans="1:15" ht="22.05" hidden="1" customHeight="1" x14ac:dyDescent="0.2">
      <c r="A428" s="26">
        <v>45777</v>
      </c>
      <c r="B428" s="20" t="s">
        <v>36</v>
      </c>
      <c r="C428" s="112"/>
      <c r="D428" s="113"/>
      <c r="E428" s="112" t="s">
        <v>1087</v>
      </c>
      <c r="F428" s="22" t="s">
        <v>120</v>
      </c>
      <c r="H428" s="23" t="s">
        <v>22</v>
      </c>
      <c r="I428" s="23" t="s">
        <v>103</v>
      </c>
      <c r="J428" s="161" t="s">
        <v>102</v>
      </c>
      <c r="K428" s="112" t="s">
        <v>893</v>
      </c>
      <c r="L428" s="112"/>
      <c r="M428" s="116"/>
      <c r="N428" s="175">
        <v>11112.94</v>
      </c>
      <c r="O428" s="114">
        <f t="shared" si="7"/>
        <v>838887.05999999982</v>
      </c>
    </row>
    <row r="429" spans="1:15" ht="22.05" hidden="1" customHeight="1" x14ac:dyDescent="0.2">
      <c r="A429" s="26">
        <v>45777</v>
      </c>
      <c r="B429" s="20" t="s">
        <v>36</v>
      </c>
      <c r="C429" s="112"/>
      <c r="D429" s="112"/>
      <c r="E429" s="112" t="s">
        <v>569</v>
      </c>
      <c r="F429" s="22" t="s">
        <v>79</v>
      </c>
      <c r="H429" s="23" t="s">
        <v>21</v>
      </c>
      <c r="I429" s="23" t="s">
        <v>28</v>
      </c>
      <c r="J429" s="161" t="s">
        <v>30</v>
      </c>
      <c r="K429" s="112" t="s">
        <v>905</v>
      </c>
      <c r="L429" s="112"/>
      <c r="M429" s="116">
        <v>50000</v>
      </c>
      <c r="N429" s="175"/>
      <c r="O429" s="114">
        <f t="shared" si="7"/>
        <v>888887.05999999982</v>
      </c>
    </row>
    <row r="430" spans="1:15" ht="22.05" hidden="1" customHeight="1" x14ac:dyDescent="0.2">
      <c r="A430" s="26">
        <v>45777</v>
      </c>
      <c r="B430" s="20" t="s">
        <v>36</v>
      </c>
      <c r="C430" s="112"/>
      <c r="D430" s="112"/>
      <c r="E430" s="112" t="s">
        <v>569</v>
      </c>
      <c r="F430" s="22" t="s">
        <v>79</v>
      </c>
      <c r="H430" s="23" t="s">
        <v>21</v>
      </c>
      <c r="I430" s="23" t="s">
        <v>28</v>
      </c>
      <c r="J430" s="161" t="s">
        <v>30</v>
      </c>
      <c r="K430" s="112" t="s">
        <v>905</v>
      </c>
      <c r="L430" s="112"/>
      <c r="M430" s="116">
        <v>50000</v>
      </c>
      <c r="N430" s="175"/>
      <c r="O430" s="114">
        <f t="shared" si="7"/>
        <v>938887.05999999982</v>
      </c>
    </row>
    <row r="431" spans="1:15" ht="22.05" hidden="1" customHeight="1" x14ac:dyDescent="0.2">
      <c r="A431" s="26">
        <v>45777</v>
      </c>
      <c r="B431" s="20" t="s">
        <v>36</v>
      </c>
      <c r="C431" s="112"/>
      <c r="D431" s="112"/>
      <c r="E431" s="112" t="s">
        <v>569</v>
      </c>
      <c r="F431" s="22" t="s">
        <v>79</v>
      </c>
      <c r="H431" s="23" t="s">
        <v>21</v>
      </c>
      <c r="I431" s="23" t="s">
        <v>28</v>
      </c>
      <c r="J431" s="161" t="s">
        <v>30</v>
      </c>
      <c r="K431" s="112" t="s">
        <v>905</v>
      </c>
      <c r="L431" s="112"/>
      <c r="M431" s="116">
        <v>50000</v>
      </c>
      <c r="N431" s="175"/>
      <c r="O431" s="114">
        <f t="shared" si="7"/>
        <v>988887.05999999982</v>
      </c>
    </row>
    <row r="432" spans="1:15" ht="22.05" hidden="1" customHeight="1" x14ac:dyDescent="0.2">
      <c r="A432" s="26">
        <v>45777</v>
      </c>
      <c r="B432" s="20" t="s">
        <v>36</v>
      </c>
      <c r="C432" s="112"/>
      <c r="D432" s="113"/>
      <c r="E432" s="112" t="s">
        <v>569</v>
      </c>
      <c r="F432" s="22" t="s">
        <v>79</v>
      </c>
      <c r="H432" s="23" t="s">
        <v>21</v>
      </c>
      <c r="I432" s="23" t="s">
        <v>28</v>
      </c>
      <c r="J432" s="161" t="s">
        <v>30</v>
      </c>
      <c r="K432" s="112" t="s">
        <v>905</v>
      </c>
      <c r="L432" s="112"/>
      <c r="M432" s="116">
        <v>50000</v>
      </c>
      <c r="N432" s="175"/>
      <c r="O432" s="114">
        <f t="shared" si="7"/>
        <v>1038887.0599999998</v>
      </c>
    </row>
    <row r="433" spans="1:16" ht="22.05" hidden="1" customHeight="1" x14ac:dyDescent="0.2">
      <c r="A433" s="26">
        <v>45777</v>
      </c>
      <c r="B433" s="20" t="s">
        <v>36</v>
      </c>
      <c r="C433" s="112"/>
      <c r="D433" s="112"/>
      <c r="E433" s="112" t="s">
        <v>569</v>
      </c>
      <c r="F433" s="22" t="s">
        <v>79</v>
      </c>
      <c r="H433" s="23" t="s">
        <v>21</v>
      </c>
      <c r="I433" s="23" t="s">
        <v>28</v>
      </c>
      <c r="J433" s="161" t="s">
        <v>30</v>
      </c>
      <c r="K433" s="112" t="s">
        <v>905</v>
      </c>
      <c r="L433" s="112"/>
      <c r="M433" s="116">
        <v>50000</v>
      </c>
      <c r="N433" s="175"/>
      <c r="O433" s="114">
        <f t="shared" si="7"/>
        <v>1088887.0599999998</v>
      </c>
    </row>
    <row r="434" spans="1:16" ht="22.05" hidden="1" customHeight="1" x14ac:dyDescent="0.2">
      <c r="A434" s="26">
        <v>45777</v>
      </c>
      <c r="B434" s="20" t="s">
        <v>36</v>
      </c>
      <c r="C434" s="112"/>
      <c r="D434" s="113"/>
      <c r="E434" s="112" t="s">
        <v>569</v>
      </c>
      <c r="F434" s="22" t="s">
        <v>79</v>
      </c>
      <c r="H434" s="23" t="s">
        <v>21</v>
      </c>
      <c r="I434" s="23" t="s">
        <v>28</v>
      </c>
      <c r="J434" s="161" t="s">
        <v>30</v>
      </c>
      <c r="K434" s="112" t="s">
        <v>905</v>
      </c>
      <c r="L434" s="112"/>
      <c r="M434" s="116">
        <v>50000</v>
      </c>
      <c r="N434" s="175"/>
      <c r="O434" s="114">
        <f t="shared" si="7"/>
        <v>1138887.0599999998</v>
      </c>
    </row>
    <row r="435" spans="1:16" ht="22.05" hidden="1" customHeight="1" x14ac:dyDescent="0.2">
      <c r="A435" s="26">
        <v>45777</v>
      </c>
      <c r="B435" s="20" t="s">
        <v>36</v>
      </c>
      <c r="C435" s="112"/>
      <c r="D435" s="112"/>
      <c r="E435" s="112" t="s">
        <v>569</v>
      </c>
      <c r="F435" s="22" t="s">
        <v>79</v>
      </c>
      <c r="H435" s="23" t="s">
        <v>21</v>
      </c>
      <c r="I435" s="23" t="s">
        <v>28</v>
      </c>
      <c r="J435" s="161" t="s">
        <v>30</v>
      </c>
      <c r="K435" s="112" t="s">
        <v>905</v>
      </c>
      <c r="L435" s="112"/>
      <c r="M435" s="116">
        <v>50000</v>
      </c>
      <c r="N435" s="175"/>
      <c r="O435" s="114">
        <f t="shared" si="7"/>
        <v>1188887.0599999998</v>
      </c>
    </row>
    <row r="436" spans="1:16" ht="22.05" hidden="1" customHeight="1" x14ac:dyDescent="0.2">
      <c r="A436" s="26">
        <v>45777</v>
      </c>
      <c r="B436" s="20" t="s">
        <v>36</v>
      </c>
      <c r="C436" s="112"/>
      <c r="D436" s="112"/>
      <c r="E436" s="112" t="s">
        <v>569</v>
      </c>
      <c r="F436" s="22" t="s">
        <v>79</v>
      </c>
      <c r="H436" s="23" t="s">
        <v>21</v>
      </c>
      <c r="I436" s="23" t="s">
        <v>28</v>
      </c>
      <c r="J436" s="161" t="s">
        <v>30</v>
      </c>
      <c r="K436" s="112" t="s">
        <v>905</v>
      </c>
      <c r="L436" s="112"/>
      <c r="M436" s="116">
        <v>50000</v>
      </c>
      <c r="N436" s="175"/>
      <c r="O436" s="114">
        <f t="shared" si="7"/>
        <v>1238887.0599999998</v>
      </c>
    </row>
    <row r="437" spans="1:16" ht="22.05" hidden="1" customHeight="1" x14ac:dyDescent="0.2">
      <c r="A437" s="26">
        <v>45777</v>
      </c>
      <c r="B437" s="20" t="s">
        <v>36</v>
      </c>
      <c r="C437" s="112"/>
      <c r="D437" s="112"/>
      <c r="E437" s="112" t="s">
        <v>569</v>
      </c>
      <c r="F437" s="22" t="s">
        <v>79</v>
      </c>
      <c r="H437" s="23" t="s">
        <v>21</v>
      </c>
      <c r="I437" s="23" t="s">
        <v>28</v>
      </c>
      <c r="J437" s="161" t="s">
        <v>30</v>
      </c>
      <c r="K437" s="112" t="s">
        <v>905</v>
      </c>
      <c r="L437" s="112"/>
      <c r="M437" s="116">
        <v>50000</v>
      </c>
      <c r="N437" s="175"/>
      <c r="O437" s="114">
        <f t="shared" si="7"/>
        <v>1288887.0599999998</v>
      </c>
    </row>
    <row r="438" spans="1:16" ht="22.05" hidden="1" customHeight="1" x14ac:dyDescent="0.2">
      <c r="A438" s="26">
        <v>45777</v>
      </c>
      <c r="B438" s="20" t="s">
        <v>36</v>
      </c>
      <c r="C438" s="112"/>
      <c r="D438" s="112"/>
      <c r="E438" s="112" t="s">
        <v>569</v>
      </c>
      <c r="F438" s="22" t="s">
        <v>79</v>
      </c>
      <c r="H438" s="23" t="s">
        <v>21</v>
      </c>
      <c r="I438" s="23" t="s">
        <v>28</v>
      </c>
      <c r="J438" s="161" t="s">
        <v>30</v>
      </c>
      <c r="K438" s="112" t="s">
        <v>905</v>
      </c>
      <c r="L438" s="112"/>
      <c r="M438" s="116">
        <v>50000</v>
      </c>
      <c r="N438" s="175"/>
      <c r="O438" s="114">
        <f t="shared" si="7"/>
        <v>1338887.0599999998</v>
      </c>
    </row>
    <row r="439" spans="1:16" ht="22.05" hidden="1" customHeight="1" x14ac:dyDescent="0.2">
      <c r="A439" s="26">
        <v>45777</v>
      </c>
      <c r="B439" s="20" t="s">
        <v>36</v>
      </c>
      <c r="C439" s="112">
        <v>7771814713</v>
      </c>
      <c r="D439" s="112"/>
      <c r="E439" s="112" t="s">
        <v>855</v>
      </c>
      <c r="F439" s="22" t="s">
        <v>99</v>
      </c>
      <c r="H439" s="23" t="s">
        <v>22</v>
      </c>
      <c r="I439" s="23" t="s">
        <v>81</v>
      </c>
      <c r="J439" s="161" t="s">
        <v>167</v>
      </c>
      <c r="K439" s="112" t="s">
        <v>894</v>
      </c>
      <c r="L439" s="112"/>
      <c r="M439" s="116"/>
      <c r="N439" s="175">
        <v>370000</v>
      </c>
      <c r="O439" s="114">
        <f t="shared" si="7"/>
        <v>968887.05999999982</v>
      </c>
    </row>
    <row r="440" spans="1:16" ht="22.05" hidden="1" customHeight="1" x14ac:dyDescent="0.2">
      <c r="A440" s="26">
        <v>45777</v>
      </c>
      <c r="B440" s="20" t="s">
        <v>36</v>
      </c>
      <c r="C440" s="112">
        <v>18147037</v>
      </c>
      <c r="D440" s="112"/>
      <c r="E440" s="112" t="s">
        <v>3425</v>
      </c>
      <c r="F440" s="22" t="s">
        <v>99</v>
      </c>
      <c r="H440" s="23" t="s">
        <v>22</v>
      </c>
      <c r="I440" s="23" t="s">
        <v>80</v>
      </c>
      <c r="J440" s="161" t="s">
        <v>68</v>
      </c>
      <c r="K440" s="112" t="s">
        <v>1181</v>
      </c>
      <c r="L440" s="112"/>
      <c r="M440" s="116"/>
      <c r="N440" s="175">
        <v>2618.23</v>
      </c>
      <c r="O440" s="114">
        <f t="shared" si="7"/>
        <v>966268.82999999984</v>
      </c>
    </row>
    <row r="441" spans="1:16" ht="22.05" hidden="1" customHeight="1" x14ac:dyDescent="0.2">
      <c r="A441" s="26">
        <v>45777</v>
      </c>
      <c r="B441" s="20" t="s">
        <v>36</v>
      </c>
      <c r="C441" s="112">
        <v>2026011</v>
      </c>
      <c r="D441" s="112"/>
      <c r="E441" s="112" t="s">
        <v>884</v>
      </c>
      <c r="F441" s="22" t="s">
        <v>99</v>
      </c>
      <c r="H441" s="23" t="s">
        <v>22</v>
      </c>
      <c r="I441" s="23" t="s">
        <v>81</v>
      </c>
      <c r="J441" s="161" t="s">
        <v>280</v>
      </c>
      <c r="K441" s="112" t="s">
        <v>897</v>
      </c>
      <c r="L441" s="112"/>
      <c r="M441" s="116"/>
      <c r="N441" s="175">
        <v>350562.5</v>
      </c>
      <c r="O441" s="114">
        <f t="shared" si="7"/>
        <v>615706.32999999984</v>
      </c>
    </row>
    <row r="442" spans="1:16" ht="22.05" hidden="1" customHeight="1" x14ac:dyDescent="0.2">
      <c r="A442" s="26">
        <v>45777</v>
      </c>
      <c r="B442" s="20" t="s">
        <v>36</v>
      </c>
      <c r="C442" s="112">
        <v>1730202620</v>
      </c>
      <c r="D442" s="112"/>
      <c r="E442" s="112" t="s">
        <v>869</v>
      </c>
      <c r="F442" s="22" t="s">
        <v>99</v>
      </c>
      <c r="H442" s="23" t="s">
        <v>22</v>
      </c>
      <c r="I442" s="23" t="s">
        <v>81</v>
      </c>
      <c r="J442" s="161" t="s">
        <v>167</v>
      </c>
      <c r="K442" s="112" t="s">
        <v>894</v>
      </c>
      <c r="L442" s="112"/>
      <c r="M442" s="116"/>
      <c r="N442" s="175">
        <v>135000</v>
      </c>
      <c r="O442" s="114">
        <f t="shared" si="7"/>
        <v>480706.32999999984</v>
      </c>
    </row>
    <row r="443" spans="1:16" ht="22.05" hidden="1" customHeight="1" x14ac:dyDescent="0.2">
      <c r="A443" s="26">
        <v>45777</v>
      </c>
      <c r="B443" s="20" t="s">
        <v>36</v>
      </c>
      <c r="C443" s="112">
        <v>9331301813</v>
      </c>
      <c r="D443" s="112" t="s">
        <v>3426</v>
      </c>
      <c r="E443" s="112" t="s">
        <v>3427</v>
      </c>
      <c r="F443" s="22" t="s">
        <v>99</v>
      </c>
      <c r="H443" s="23" t="s">
        <v>22</v>
      </c>
      <c r="I443" s="23" t="s">
        <v>55</v>
      </c>
      <c r="J443" s="161" t="s">
        <v>70</v>
      </c>
      <c r="K443" s="112" t="s">
        <v>2616</v>
      </c>
      <c r="L443" s="112"/>
      <c r="M443" s="116"/>
      <c r="N443" s="175">
        <v>25913.34</v>
      </c>
      <c r="O443" s="114">
        <f t="shared" si="7"/>
        <v>454792.98999999982</v>
      </c>
    </row>
    <row r="444" spans="1:16" ht="22.05" hidden="1" customHeight="1" x14ac:dyDescent="0.2">
      <c r="A444" s="26">
        <v>45777</v>
      </c>
      <c r="B444" s="20" t="s">
        <v>36</v>
      </c>
      <c r="C444" s="112">
        <v>13018022</v>
      </c>
      <c r="D444" s="112" t="s">
        <v>3428</v>
      </c>
      <c r="E444" s="112" t="s">
        <v>574</v>
      </c>
      <c r="F444" s="22" t="s">
        <v>99</v>
      </c>
      <c r="H444" s="23" t="s">
        <v>22</v>
      </c>
      <c r="I444" s="23" t="s">
        <v>55</v>
      </c>
      <c r="J444" s="161" t="s">
        <v>70</v>
      </c>
      <c r="K444" s="112" t="s">
        <v>625</v>
      </c>
      <c r="L444" s="112"/>
      <c r="M444" s="116"/>
      <c r="N444" s="175">
        <v>42000</v>
      </c>
      <c r="O444" s="114">
        <f t="shared" si="7"/>
        <v>412792.98999999982</v>
      </c>
    </row>
    <row r="445" spans="1:16" ht="22.05" hidden="1" customHeight="1" x14ac:dyDescent="0.2">
      <c r="A445" s="26">
        <v>45777</v>
      </c>
      <c r="B445" s="20" t="s">
        <v>36</v>
      </c>
      <c r="C445" s="112">
        <v>9081301832</v>
      </c>
      <c r="D445" s="112" t="s">
        <v>3426</v>
      </c>
      <c r="E445" s="112" t="s">
        <v>3427</v>
      </c>
      <c r="F445" s="22" t="s">
        <v>99</v>
      </c>
      <c r="H445" s="23" t="s">
        <v>22</v>
      </c>
      <c r="I445" s="23" t="s">
        <v>55</v>
      </c>
      <c r="J445" s="161" t="s">
        <v>70</v>
      </c>
      <c r="K445" s="112" t="s">
        <v>2616</v>
      </c>
      <c r="L445" s="112"/>
      <c r="M445" s="116"/>
      <c r="N445" s="175">
        <v>691.22</v>
      </c>
      <c r="O445" s="114">
        <f t="shared" si="7"/>
        <v>412101.76999999984</v>
      </c>
    </row>
    <row r="446" spans="1:16" ht="22.05" hidden="1" customHeight="1" x14ac:dyDescent="0.2">
      <c r="A446" s="26">
        <v>45777</v>
      </c>
      <c r="B446" s="20" t="s">
        <v>36</v>
      </c>
      <c r="C446" s="112">
        <v>5041301845</v>
      </c>
      <c r="D446" s="113" t="s">
        <v>3355</v>
      </c>
      <c r="E446" s="112" t="s">
        <v>3429</v>
      </c>
      <c r="F446" s="22" t="s">
        <v>99</v>
      </c>
      <c r="H446" s="23" t="s">
        <v>22</v>
      </c>
      <c r="I446" s="23" t="s">
        <v>55</v>
      </c>
      <c r="J446" s="161" t="s">
        <v>70</v>
      </c>
      <c r="K446" s="112" t="s">
        <v>3449</v>
      </c>
      <c r="L446" s="112"/>
      <c r="M446" s="116"/>
      <c r="N446" s="175">
        <v>120384.24</v>
      </c>
      <c r="O446" s="114">
        <f t="shared" si="7"/>
        <v>291717.52999999985</v>
      </c>
    </row>
    <row r="447" spans="1:16" ht="22.05" hidden="1" customHeight="1" x14ac:dyDescent="0.2">
      <c r="A447" s="26">
        <v>45777</v>
      </c>
      <c r="B447" s="20" t="s">
        <v>36</v>
      </c>
      <c r="C447" s="112">
        <v>9254754313</v>
      </c>
      <c r="D447" s="112" t="s">
        <v>3430</v>
      </c>
      <c r="E447" s="112" t="s">
        <v>2608</v>
      </c>
      <c r="F447" s="22" t="s">
        <v>99</v>
      </c>
      <c r="H447" s="23" t="s">
        <v>22</v>
      </c>
      <c r="I447" s="23" t="s">
        <v>55</v>
      </c>
      <c r="J447" s="161" t="s">
        <v>70</v>
      </c>
      <c r="K447" s="112" t="s">
        <v>847</v>
      </c>
      <c r="L447" s="112"/>
      <c r="M447" s="116"/>
      <c r="N447" s="175">
        <v>65000</v>
      </c>
      <c r="O447" s="114">
        <f t="shared" si="7"/>
        <v>226717.52999999985</v>
      </c>
    </row>
    <row r="448" spans="1:16" ht="22.05" hidden="1" customHeight="1" thickBot="1" x14ac:dyDescent="0.25">
      <c r="A448" s="26">
        <v>45777</v>
      </c>
      <c r="B448" s="20" t="s">
        <v>36</v>
      </c>
      <c r="C448" s="108">
        <v>4294754324</v>
      </c>
      <c r="D448" s="108" t="s">
        <v>3430</v>
      </c>
      <c r="E448" s="108" t="s">
        <v>3431</v>
      </c>
      <c r="F448" s="48" t="s">
        <v>99</v>
      </c>
      <c r="G448" s="69"/>
      <c r="H448" s="368" t="s">
        <v>22</v>
      </c>
      <c r="I448" s="368" t="s">
        <v>55</v>
      </c>
      <c r="J448" s="369" t="s">
        <v>70</v>
      </c>
      <c r="K448" s="108" t="s">
        <v>612</v>
      </c>
      <c r="L448" s="108"/>
      <c r="M448" s="370"/>
      <c r="N448" s="371">
        <v>20000</v>
      </c>
      <c r="O448" s="517">
        <f t="shared" si="7"/>
        <v>206717.52999999985</v>
      </c>
      <c r="P448" s="89"/>
    </row>
    <row r="449" spans="1:15" ht="22.05" hidden="1" customHeight="1" x14ac:dyDescent="0.2">
      <c r="A449" s="366">
        <v>45779</v>
      </c>
      <c r="B449" s="367" t="s">
        <v>36</v>
      </c>
      <c r="C449" s="112">
        <v>470636513</v>
      </c>
      <c r="D449" s="112"/>
      <c r="E449" s="112" t="s">
        <v>869</v>
      </c>
      <c r="F449" s="22" t="s">
        <v>99</v>
      </c>
      <c r="H449" s="23" t="s">
        <v>22</v>
      </c>
      <c r="I449" s="23" t="s">
        <v>81</v>
      </c>
      <c r="J449" s="161" t="s">
        <v>167</v>
      </c>
      <c r="K449" s="112" t="s">
        <v>894</v>
      </c>
      <c r="L449" s="112"/>
      <c r="M449" s="121"/>
      <c r="N449" s="175">
        <v>100000</v>
      </c>
      <c r="O449" s="114">
        <f t="shared" si="7"/>
        <v>106717.52999999985</v>
      </c>
    </row>
    <row r="450" spans="1:15" ht="22.05" hidden="1" customHeight="1" x14ac:dyDescent="0.2">
      <c r="A450" s="26">
        <v>45779</v>
      </c>
      <c r="B450" s="20" t="s">
        <v>36</v>
      </c>
      <c r="C450" s="112">
        <v>5430636527</v>
      </c>
      <c r="D450" s="112"/>
      <c r="E450" s="112" t="s">
        <v>3432</v>
      </c>
      <c r="F450" s="22" t="s">
        <v>99</v>
      </c>
      <c r="H450" s="23" t="s">
        <v>22</v>
      </c>
      <c r="I450" s="23" t="s">
        <v>103</v>
      </c>
      <c r="J450" s="161" t="s">
        <v>92</v>
      </c>
      <c r="K450" s="112" t="s">
        <v>901</v>
      </c>
      <c r="L450" s="112"/>
      <c r="M450" s="116"/>
      <c r="N450" s="175">
        <v>7400</v>
      </c>
      <c r="O450" s="114">
        <f t="shared" si="7"/>
        <v>99317.529999999853</v>
      </c>
    </row>
    <row r="451" spans="1:15" ht="22.05" hidden="1" customHeight="1" x14ac:dyDescent="0.2">
      <c r="A451" s="26">
        <v>45779</v>
      </c>
      <c r="B451" s="20" t="s">
        <v>36</v>
      </c>
      <c r="C451" s="112"/>
      <c r="D451" s="112"/>
      <c r="E451" s="112" t="s">
        <v>569</v>
      </c>
      <c r="F451" s="22" t="s">
        <v>79</v>
      </c>
      <c r="H451" s="23" t="s">
        <v>21</v>
      </c>
      <c r="I451" s="23" t="s">
        <v>28</v>
      </c>
      <c r="J451" s="161" t="s">
        <v>30</v>
      </c>
      <c r="K451" s="112" t="s">
        <v>905</v>
      </c>
      <c r="L451" s="112"/>
      <c r="M451" s="116">
        <v>50000</v>
      </c>
      <c r="N451" s="175"/>
      <c r="O451" s="114">
        <f t="shared" si="7"/>
        <v>149317.52999999985</v>
      </c>
    </row>
    <row r="452" spans="1:15" ht="22.05" hidden="1" customHeight="1" x14ac:dyDescent="0.2">
      <c r="A452" s="26">
        <v>45779</v>
      </c>
      <c r="B452" s="20" t="s">
        <v>36</v>
      </c>
      <c r="C452" s="112"/>
      <c r="D452" s="113"/>
      <c r="E452" s="113" t="s">
        <v>569</v>
      </c>
      <c r="F452" s="22" t="s">
        <v>79</v>
      </c>
      <c r="H452" s="23" t="s">
        <v>21</v>
      </c>
      <c r="I452" s="23" t="s">
        <v>28</v>
      </c>
      <c r="J452" s="161" t="s">
        <v>30</v>
      </c>
      <c r="K452" s="113" t="s">
        <v>905</v>
      </c>
      <c r="L452" s="113"/>
      <c r="M452" s="114">
        <v>50000</v>
      </c>
      <c r="N452" s="120"/>
      <c r="O452" s="114">
        <f t="shared" si="7"/>
        <v>199317.52999999985</v>
      </c>
    </row>
    <row r="453" spans="1:15" ht="22.05" hidden="1" customHeight="1" x14ac:dyDescent="0.2">
      <c r="A453" s="26">
        <v>45779</v>
      </c>
      <c r="B453" s="20" t="s">
        <v>36</v>
      </c>
      <c r="C453" s="112"/>
      <c r="D453" s="112"/>
      <c r="E453" s="112" t="s">
        <v>569</v>
      </c>
      <c r="F453" s="22" t="s">
        <v>79</v>
      </c>
      <c r="H453" s="23" t="s">
        <v>21</v>
      </c>
      <c r="I453" s="23" t="s">
        <v>28</v>
      </c>
      <c r="J453" s="161" t="s">
        <v>30</v>
      </c>
      <c r="K453" s="112" t="s">
        <v>905</v>
      </c>
      <c r="L453" s="112"/>
      <c r="M453" s="116">
        <v>50000</v>
      </c>
      <c r="N453" s="175"/>
      <c r="O453" s="114">
        <f t="shared" si="7"/>
        <v>249317.52999999985</v>
      </c>
    </row>
    <row r="454" spans="1:15" ht="22.05" hidden="1" customHeight="1" x14ac:dyDescent="0.2">
      <c r="A454" s="26">
        <v>45779</v>
      </c>
      <c r="B454" s="20" t="s">
        <v>36</v>
      </c>
      <c r="C454" s="112"/>
      <c r="D454" s="113"/>
      <c r="E454" s="113" t="s">
        <v>569</v>
      </c>
      <c r="F454" s="22" t="s">
        <v>79</v>
      </c>
      <c r="H454" s="23" t="s">
        <v>21</v>
      </c>
      <c r="I454" s="23" t="s">
        <v>28</v>
      </c>
      <c r="J454" s="161" t="s">
        <v>30</v>
      </c>
      <c r="K454" s="113" t="s">
        <v>905</v>
      </c>
      <c r="L454" s="113"/>
      <c r="M454" s="114">
        <v>50000</v>
      </c>
      <c r="N454" s="120"/>
      <c r="O454" s="114">
        <f t="shared" si="7"/>
        <v>299317.52999999985</v>
      </c>
    </row>
    <row r="455" spans="1:15" ht="22.05" hidden="1" customHeight="1" x14ac:dyDescent="0.2">
      <c r="A455" s="26">
        <v>45779</v>
      </c>
      <c r="B455" s="20" t="s">
        <v>36</v>
      </c>
      <c r="C455" s="112"/>
      <c r="D455" s="112"/>
      <c r="E455" s="112" t="s">
        <v>569</v>
      </c>
      <c r="F455" s="22" t="s">
        <v>79</v>
      </c>
      <c r="H455" s="23" t="s">
        <v>21</v>
      </c>
      <c r="I455" s="23" t="s">
        <v>28</v>
      </c>
      <c r="J455" s="161" t="s">
        <v>30</v>
      </c>
      <c r="K455" s="112" t="s">
        <v>905</v>
      </c>
      <c r="L455" s="112"/>
      <c r="M455" s="116">
        <v>50000</v>
      </c>
      <c r="N455" s="175"/>
      <c r="O455" s="114">
        <f t="shared" si="7"/>
        <v>349317.52999999985</v>
      </c>
    </row>
    <row r="456" spans="1:15" ht="22.05" hidden="1" customHeight="1" x14ac:dyDescent="0.2">
      <c r="A456" s="26">
        <v>45779</v>
      </c>
      <c r="B456" s="20" t="s">
        <v>36</v>
      </c>
      <c r="C456" s="112"/>
      <c r="D456" s="112"/>
      <c r="E456" s="112" t="s">
        <v>569</v>
      </c>
      <c r="F456" s="22" t="s">
        <v>79</v>
      </c>
      <c r="H456" s="23" t="s">
        <v>21</v>
      </c>
      <c r="I456" s="23" t="s">
        <v>28</v>
      </c>
      <c r="J456" s="161" t="s">
        <v>30</v>
      </c>
      <c r="K456" s="112" t="s">
        <v>905</v>
      </c>
      <c r="L456" s="112"/>
      <c r="M456" s="116">
        <v>50000</v>
      </c>
      <c r="N456" s="175"/>
      <c r="O456" s="114">
        <f t="shared" si="7"/>
        <v>399317.52999999985</v>
      </c>
    </row>
    <row r="457" spans="1:15" ht="22.05" hidden="1" customHeight="1" x14ac:dyDescent="0.2">
      <c r="A457" s="26">
        <v>45779</v>
      </c>
      <c r="B457" s="20" t="s">
        <v>36</v>
      </c>
      <c r="C457" s="112"/>
      <c r="D457" s="113"/>
      <c r="E457" s="113" t="s">
        <v>569</v>
      </c>
      <c r="F457" s="22" t="s">
        <v>79</v>
      </c>
      <c r="H457" s="23" t="s">
        <v>21</v>
      </c>
      <c r="I457" s="23" t="s">
        <v>28</v>
      </c>
      <c r="J457" s="161" t="s">
        <v>30</v>
      </c>
      <c r="K457" s="113" t="s">
        <v>905</v>
      </c>
      <c r="L457" s="113"/>
      <c r="M457" s="114">
        <v>50000</v>
      </c>
      <c r="N457" s="120"/>
      <c r="O457" s="114">
        <f t="shared" si="7"/>
        <v>449317.52999999985</v>
      </c>
    </row>
    <row r="458" spans="1:15" ht="22.05" hidden="1" customHeight="1" x14ac:dyDescent="0.2">
      <c r="A458" s="26">
        <v>45779</v>
      </c>
      <c r="B458" s="20" t="s">
        <v>36</v>
      </c>
      <c r="C458" s="112"/>
      <c r="D458" s="112"/>
      <c r="E458" s="112" t="s">
        <v>569</v>
      </c>
      <c r="F458" s="22" t="s">
        <v>79</v>
      </c>
      <c r="H458" s="23" t="s">
        <v>21</v>
      </c>
      <c r="I458" s="23" t="s">
        <v>28</v>
      </c>
      <c r="J458" s="161" t="s">
        <v>30</v>
      </c>
      <c r="K458" s="112" t="s">
        <v>905</v>
      </c>
      <c r="L458" s="112"/>
      <c r="M458" s="116">
        <v>50000</v>
      </c>
      <c r="N458" s="175"/>
      <c r="O458" s="114">
        <f t="shared" si="7"/>
        <v>499317.52999999985</v>
      </c>
    </row>
    <row r="459" spans="1:15" ht="22.05" hidden="1" customHeight="1" x14ac:dyDescent="0.2">
      <c r="A459" s="26">
        <v>45779</v>
      </c>
      <c r="B459" s="20" t="s">
        <v>36</v>
      </c>
      <c r="C459" s="112"/>
      <c r="D459" s="112"/>
      <c r="E459" s="112" t="s">
        <v>569</v>
      </c>
      <c r="F459" s="22" t="s">
        <v>79</v>
      </c>
      <c r="H459" s="23" t="s">
        <v>21</v>
      </c>
      <c r="I459" s="23" t="s">
        <v>28</v>
      </c>
      <c r="J459" s="161" t="s">
        <v>30</v>
      </c>
      <c r="K459" s="112" t="s">
        <v>905</v>
      </c>
      <c r="L459" s="112"/>
      <c r="M459" s="116">
        <v>50000</v>
      </c>
      <c r="N459" s="175"/>
      <c r="O459" s="114">
        <f t="shared" si="7"/>
        <v>549317.5299999998</v>
      </c>
    </row>
    <row r="460" spans="1:15" ht="22.05" hidden="1" customHeight="1" x14ac:dyDescent="0.2">
      <c r="A460" s="26">
        <v>45779</v>
      </c>
      <c r="B460" s="20" t="s">
        <v>36</v>
      </c>
      <c r="C460" s="112"/>
      <c r="D460" s="112"/>
      <c r="E460" s="112" t="s">
        <v>569</v>
      </c>
      <c r="F460" s="22" t="s">
        <v>79</v>
      </c>
      <c r="H460" s="23" t="s">
        <v>21</v>
      </c>
      <c r="I460" s="23" t="s">
        <v>28</v>
      </c>
      <c r="J460" s="161" t="s">
        <v>30</v>
      </c>
      <c r="K460" s="112" t="s">
        <v>905</v>
      </c>
      <c r="L460" s="112"/>
      <c r="M460" s="116">
        <v>50000</v>
      </c>
      <c r="N460" s="175"/>
      <c r="O460" s="114">
        <f t="shared" si="7"/>
        <v>599317.5299999998</v>
      </c>
    </row>
    <row r="461" spans="1:15" ht="22.05" hidden="1" customHeight="1" x14ac:dyDescent="0.2">
      <c r="A461" s="26">
        <v>45779</v>
      </c>
      <c r="B461" s="20" t="s">
        <v>36</v>
      </c>
      <c r="C461" s="112"/>
      <c r="D461" s="112"/>
      <c r="E461" s="112" t="s">
        <v>569</v>
      </c>
      <c r="F461" s="22" t="s">
        <v>79</v>
      </c>
      <c r="H461" s="23" t="s">
        <v>21</v>
      </c>
      <c r="I461" s="23" t="s">
        <v>28</v>
      </c>
      <c r="J461" s="161" t="s">
        <v>30</v>
      </c>
      <c r="K461" s="112" t="s">
        <v>905</v>
      </c>
      <c r="L461" s="112"/>
      <c r="M461" s="116">
        <v>1270</v>
      </c>
      <c r="N461" s="175"/>
      <c r="O461" s="114">
        <f t="shared" si="7"/>
        <v>600587.5299999998</v>
      </c>
    </row>
    <row r="462" spans="1:15" ht="22.05" hidden="1" customHeight="1" x14ac:dyDescent="0.2">
      <c r="A462" s="26">
        <v>45779</v>
      </c>
      <c r="B462" s="20" t="s">
        <v>36</v>
      </c>
      <c r="C462" s="112">
        <v>249562614</v>
      </c>
      <c r="D462" s="112"/>
      <c r="E462" s="112" t="s">
        <v>3433</v>
      </c>
      <c r="F462" s="22" t="s">
        <v>99</v>
      </c>
      <c r="H462" s="23" t="s">
        <v>22</v>
      </c>
      <c r="I462" s="23" t="s">
        <v>55</v>
      </c>
      <c r="J462" s="161" t="s">
        <v>70</v>
      </c>
      <c r="K462" s="112" t="s">
        <v>1109</v>
      </c>
      <c r="L462" s="112"/>
      <c r="M462" s="116"/>
      <c r="N462" s="175">
        <v>19500</v>
      </c>
      <c r="O462" s="114">
        <f t="shared" si="7"/>
        <v>581087.5299999998</v>
      </c>
    </row>
    <row r="463" spans="1:15" ht="22.05" hidden="1" customHeight="1" x14ac:dyDescent="0.2">
      <c r="A463" s="26">
        <v>45779</v>
      </c>
      <c r="B463" s="20" t="s">
        <v>36</v>
      </c>
      <c r="C463" s="112">
        <v>2719562625</v>
      </c>
      <c r="D463" s="112"/>
      <c r="E463" s="112" t="s">
        <v>3434</v>
      </c>
      <c r="F463" s="22" t="s">
        <v>99</v>
      </c>
      <c r="H463" s="23" t="s">
        <v>22</v>
      </c>
      <c r="I463" s="23" t="s">
        <v>55</v>
      </c>
      <c r="J463" s="161" t="s">
        <v>70</v>
      </c>
      <c r="K463" s="112" t="s">
        <v>1109</v>
      </c>
      <c r="L463" s="112"/>
      <c r="M463" s="116"/>
      <c r="N463" s="175">
        <v>26000</v>
      </c>
      <c r="O463" s="114">
        <f t="shared" si="7"/>
        <v>555087.5299999998</v>
      </c>
    </row>
    <row r="464" spans="1:15" ht="22.05" hidden="1" customHeight="1" x14ac:dyDescent="0.2">
      <c r="A464" s="26">
        <v>45779</v>
      </c>
      <c r="B464" s="20" t="s">
        <v>36</v>
      </c>
      <c r="C464" s="112">
        <v>2489818613</v>
      </c>
      <c r="D464" s="112"/>
      <c r="E464" s="112" t="s">
        <v>869</v>
      </c>
      <c r="F464" s="251" t="s">
        <v>99</v>
      </c>
      <c r="H464" s="23" t="s">
        <v>22</v>
      </c>
      <c r="I464" s="23" t="s">
        <v>81</v>
      </c>
      <c r="J464" s="161" t="s">
        <v>167</v>
      </c>
      <c r="K464" s="112" t="s">
        <v>894</v>
      </c>
      <c r="L464" s="112"/>
      <c r="M464" s="116"/>
      <c r="N464" s="175">
        <v>500000</v>
      </c>
      <c r="O464" s="114">
        <f t="shared" si="7"/>
        <v>55087.529999999795</v>
      </c>
    </row>
    <row r="465" spans="1:15" ht="22.05" hidden="1" customHeight="1" x14ac:dyDescent="0.2">
      <c r="A465" s="26">
        <v>45779</v>
      </c>
      <c r="B465" s="20" t="s">
        <v>36</v>
      </c>
      <c r="C465" s="112">
        <v>411997</v>
      </c>
      <c r="D465" s="112"/>
      <c r="E465" s="112" t="s">
        <v>855</v>
      </c>
      <c r="F465" s="22" t="s">
        <v>99</v>
      </c>
      <c r="H465" s="23" t="s">
        <v>21</v>
      </c>
      <c r="I465" s="23" t="s">
        <v>81</v>
      </c>
      <c r="J465" s="161" t="s">
        <v>167</v>
      </c>
      <c r="K465" s="112" t="s">
        <v>894</v>
      </c>
      <c r="L465" s="112"/>
      <c r="M465" s="116">
        <v>45000</v>
      </c>
      <c r="N465" s="175"/>
      <c r="O465" s="114">
        <f t="shared" si="7"/>
        <v>100087.5299999998</v>
      </c>
    </row>
    <row r="466" spans="1:15" ht="22.05" hidden="1" customHeight="1" x14ac:dyDescent="0.2">
      <c r="A466" s="26">
        <v>45779</v>
      </c>
      <c r="B466" s="20" t="s">
        <v>36</v>
      </c>
      <c r="C466" s="112">
        <v>446915</v>
      </c>
      <c r="D466" s="112"/>
      <c r="E466" s="112" t="s">
        <v>855</v>
      </c>
      <c r="F466" s="22" t="s">
        <v>99</v>
      </c>
      <c r="H466" s="23" t="s">
        <v>21</v>
      </c>
      <c r="I466" s="23" t="s">
        <v>81</v>
      </c>
      <c r="J466" s="161" t="s">
        <v>167</v>
      </c>
      <c r="K466" s="112" t="s">
        <v>894</v>
      </c>
      <c r="L466" s="112"/>
      <c r="M466" s="116">
        <v>100000</v>
      </c>
      <c r="N466" s="175"/>
      <c r="O466" s="114">
        <f t="shared" si="7"/>
        <v>200087.5299999998</v>
      </c>
    </row>
    <row r="467" spans="1:15" ht="22.05" hidden="1" customHeight="1" x14ac:dyDescent="0.2">
      <c r="A467" s="26">
        <v>45779</v>
      </c>
      <c r="B467" s="20" t="s">
        <v>36</v>
      </c>
      <c r="C467" s="112">
        <v>14883011</v>
      </c>
      <c r="D467" s="113" t="s">
        <v>3435</v>
      </c>
      <c r="E467" s="112" t="s">
        <v>2552</v>
      </c>
      <c r="F467" s="22" t="s">
        <v>99</v>
      </c>
      <c r="H467" s="23" t="s">
        <v>22</v>
      </c>
      <c r="I467" s="23" t="s">
        <v>103</v>
      </c>
      <c r="J467" s="161" t="s">
        <v>94</v>
      </c>
      <c r="K467" s="112" t="s">
        <v>3454</v>
      </c>
      <c r="L467" s="112"/>
      <c r="M467" s="116"/>
      <c r="N467" s="175">
        <v>98027.96</v>
      </c>
      <c r="O467" s="114">
        <f t="shared" si="7"/>
        <v>102059.56999999979</v>
      </c>
    </row>
    <row r="468" spans="1:15" ht="22.05" hidden="1" customHeight="1" x14ac:dyDescent="0.2">
      <c r="A468" s="26">
        <v>45779</v>
      </c>
      <c r="B468" s="20" t="s">
        <v>36</v>
      </c>
      <c r="C468" s="112">
        <v>14883020</v>
      </c>
      <c r="D468" s="112" t="s">
        <v>3436</v>
      </c>
      <c r="E468" s="112" t="s">
        <v>3437</v>
      </c>
      <c r="F468" s="251" t="s">
        <v>99</v>
      </c>
      <c r="H468" s="23" t="s">
        <v>22</v>
      </c>
      <c r="I468" s="23" t="s">
        <v>103</v>
      </c>
      <c r="J468" s="161" t="s">
        <v>92</v>
      </c>
      <c r="K468" s="112" t="s">
        <v>907</v>
      </c>
      <c r="L468" s="112"/>
      <c r="M468" s="116"/>
      <c r="N468" s="175">
        <v>99877.04</v>
      </c>
      <c r="O468" s="114">
        <f t="shared" si="7"/>
        <v>2182.5299999997951</v>
      </c>
    </row>
    <row r="469" spans="1:15" ht="22.05" hidden="1" customHeight="1" x14ac:dyDescent="0.2">
      <c r="A469" s="26">
        <v>45779</v>
      </c>
      <c r="B469" s="20" t="s">
        <v>36</v>
      </c>
      <c r="C469" s="112"/>
      <c r="D469" s="112"/>
      <c r="E469" s="112" t="s">
        <v>569</v>
      </c>
      <c r="F469" s="251" t="s">
        <v>79</v>
      </c>
      <c r="H469" s="23" t="s">
        <v>21</v>
      </c>
      <c r="I469" s="23" t="s">
        <v>28</v>
      </c>
      <c r="J469" s="161" t="s">
        <v>30</v>
      </c>
      <c r="K469" s="112" t="s">
        <v>1391</v>
      </c>
      <c r="L469" s="112"/>
      <c r="M469" s="116">
        <v>40000</v>
      </c>
      <c r="N469" s="175"/>
      <c r="O469" s="114">
        <f t="shared" si="7"/>
        <v>42182.529999999795</v>
      </c>
    </row>
    <row r="470" spans="1:15" ht="22.05" hidden="1" customHeight="1" x14ac:dyDescent="0.2">
      <c r="A470" s="26">
        <v>45780</v>
      </c>
      <c r="B470" s="20" t="s">
        <v>36</v>
      </c>
      <c r="C470" s="112">
        <v>191302</v>
      </c>
      <c r="D470" s="113"/>
      <c r="E470" s="112" t="s">
        <v>855</v>
      </c>
      <c r="F470" s="251" t="s">
        <v>99</v>
      </c>
      <c r="H470" s="23" t="s">
        <v>21</v>
      </c>
      <c r="I470" s="23" t="s">
        <v>81</v>
      </c>
      <c r="J470" s="161" t="s">
        <v>167</v>
      </c>
      <c r="K470" s="112" t="s">
        <v>894</v>
      </c>
      <c r="L470" s="112"/>
      <c r="M470" s="116">
        <v>8000</v>
      </c>
      <c r="N470" s="175"/>
      <c r="O470" s="114">
        <f t="shared" si="7"/>
        <v>50182.529999999795</v>
      </c>
    </row>
    <row r="471" spans="1:15" ht="22.05" hidden="1" customHeight="1" x14ac:dyDescent="0.2">
      <c r="A471" s="26">
        <v>45780</v>
      </c>
      <c r="B471" s="20" t="s">
        <v>36</v>
      </c>
      <c r="C471" s="112">
        <v>8504631514</v>
      </c>
      <c r="D471" s="112"/>
      <c r="E471" s="112" t="s">
        <v>3438</v>
      </c>
      <c r="F471" s="251" t="s">
        <v>99</v>
      </c>
      <c r="H471" s="23" t="s">
        <v>22</v>
      </c>
      <c r="I471" s="23" t="s">
        <v>103</v>
      </c>
      <c r="J471" s="161" t="s">
        <v>92</v>
      </c>
      <c r="K471" s="112" t="s">
        <v>901</v>
      </c>
      <c r="L471" s="112"/>
      <c r="M471" s="116"/>
      <c r="N471" s="175">
        <v>9012</v>
      </c>
      <c r="O471" s="114">
        <f t="shared" si="7"/>
        <v>41170.529999999795</v>
      </c>
    </row>
    <row r="472" spans="1:15" ht="22.05" hidden="1" customHeight="1" x14ac:dyDescent="0.2">
      <c r="A472" s="26">
        <v>45780</v>
      </c>
      <c r="B472" s="20" t="s">
        <v>36</v>
      </c>
      <c r="C472" s="122">
        <v>1339153313</v>
      </c>
      <c r="D472" s="112"/>
      <c r="E472" s="122" t="s">
        <v>3439</v>
      </c>
      <c r="F472" s="22" t="s">
        <v>99</v>
      </c>
      <c r="G472" s="41"/>
      <c r="H472" s="21" t="s">
        <v>22</v>
      </c>
      <c r="I472" s="21" t="s">
        <v>54</v>
      </c>
      <c r="J472" s="171" t="s">
        <v>41</v>
      </c>
      <c r="K472" s="122" t="s">
        <v>1877</v>
      </c>
      <c r="L472" s="112"/>
      <c r="M472" s="116"/>
      <c r="N472" s="175">
        <v>1404.56</v>
      </c>
      <c r="O472" s="114">
        <f t="shared" si="7"/>
        <v>39765.969999999797</v>
      </c>
    </row>
    <row r="473" spans="1:15" ht="22.05" hidden="1" customHeight="1" x14ac:dyDescent="0.2">
      <c r="A473" s="26">
        <v>45782</v>
      </c>
      <c r="B473" s="20" t="s">
        <v>36</v>
      </c>
      <c r="C473" s="122">
        <v>9470747313</v>
      </c>
      <c r="D473" s="112"/>
      <c r="E473" s="122" t="s">
        <v>869</v>
      </c>
      <c r="F473" s="22" t="s">
        <v>99</v>
      </c>
      <c r="G473" s="41"/>
      <c r="H473" s="21" t="s">
        <v>22</v>
      </c>
      <c r="I473" s="21" t="s">
        <v>81</v>
      </c>
      <c r="J473" s="171" t="s">
        <v>167</v>
      </c>
      <c r="K473" s="122" t="s">
        <v>894</v>
      </c>
      <c r="L473" s="112"/>
      <c r="M473" s="116"/>
      <c r="N473" s="175">
        <v>29765.97</v>
      </c>
      <c r="O473" s="114">
        <f t="shared" si="7"/>
        <v>9999.9999999997963</v>
      </c>
    </row>
    <row r="474" spans="1:15" ht="22.05" hidden="1" customHeight="1" x14ac:dyDescent="0.2">
      <c r="A474" s="26">
        <v>45783</v>
      </c>
      <c r="B474" s="20" t="s">
        <v>36</v>
      </c>
      <c r="C474" s="122">
        <v>2044394613</v>
      </c>
      <c r="D474" s="123" t="s">
        <v>3415</v>
      </c>
      <c r="E474" s="122" t="s">
        <v>577</v>
      </c>
      <c r="F474" s="22" t="s">
        <v>99</v>
      </c>
      <c r="G474" s="41"/>
      <c r="H474" s="21" t="s">
        <v>22</v>
      </c>
      <c r="I474" s="21" t="s">
        <v>81</v>
      </c>
      <c r="J474" s="171" t="s">
        <v>171</v>
      </c>
      <c r="K474" s="122" t="s">
        <v>621</v>
      </c>
      <c r="L474" s="112"/>
      <c r="M474" s="116"/>
      <c r="N474" s="175">
        <v>2500</v>
      </c>
      <c r="O474" s="114">
        <f t="shared" si="7"/>
        <v>7499.9999999997963</v>
      </c>
    </row>
    <row r="475" spans="1:15" ht="22.05" hidden="1" customHeight="1" x14ac:dyDescent="0.2">
      <c r="A475" s="26">
        <v>45783</v>
      </c>
      <c r="B475" s="20" t="s">
        <v>36</v>
      </c>
      <c r="C475" s="122"/>
      <c r="D475" s="122"/>
      <c r="E475" s="122" t="s">
        <v>569</v>
      </c>
      <c r="F475" s="22" t="s">
        <v>79</v>
      </c>
      <c r="G475" s="41"/>
      <c r="H475" s="21" t="s">
        <v>21</v>
      </c>
      <c r="I475" s="21" t="s">
        <v>28</v>
      </c>
      <c r="J475" s="171" t="s">
        <v>30</v>
      </c>
      <c r="K475" s="122" t="s">
        <v>1391</v>
      </c>
      <c r="L475" s="112"/>
      <c r="M475" s="116">
        <v>21870</v>
      </c>
      <c r="N475" s="175"/>
      <c r="O475" s="114">
        <f t="shared" si="7"/>
        <v>29369.999999999796</v>
      </c>
    </row>
    <row r="476" spans="1:15" ht="22.05" hidden="1" customHeight="1" x14ac:dyDescent="0.2">
      <c r="A476" s="26">
        <v>45783</v>
      </c>
      <c r="B476" s="20" t="s">
        <v>36</v>
      </c>
      <c r="C476" s="122"/>
      <c r="D476" s="123"/>
      <c r="E476" s="122" t="s">
        <v>569</v>
      </c>
      <c r="F476" s="22" t="s">
        <v>99</v>
      </c>
      <c r="G476" s="41"/>
      <c r="H476" s="21" t="s">
        <v>21</v>
      </c>
      <c r="I476" s="21" t="s">
        <v>28</v>
      </c>
      <c r="J476" s="171" t="s">
        <v>30</v>
      </c>
      <c r="K476" s="122" t="s">
        <v>2686</v>
      </c>
      <c r="L476" s="112"/>
      <c r="M476" s="116">
        <v>42700</v>
      </c>
      <c r="N476" s="175"/>
      <c r="O476" s="114">
        <f t="shared" si="7"/>
        <v>72069.999999999796</v>
      </c>
    </row>
    <row r="477" spans="1:15" ht="22.05" hidden="1" customHeight="1" x14ac:dyDescent="0.2">
      <c r="A477" s="26">
        <v>45783</v>
      </c>
      <c r="B477" s="20" t="s">
        <v>36</v>
      </c>
      <c r="C477" s="122">
        <v>82328011</v>
      </c>
      <c r="D477" s="122" t="s">
        <v>3440</v>
      </c>
      <c r="E477" s="122" t="s">
        <v>3410</v>
      </c>
      <c r="F477" s="22" t="s">
        <v>99</v>
      </c>
      <c r="G477" s="41"/>
      <c r="H477" s="21" t="s">
        <v>22</v>
      </c>
      <c r="I477" s="21" t="s">
        <v>55</v>
      </c>
      <c r="J477" s="171" t="s">
        <v>70</v>
      </c>
      <c r="K477" s="122" t="s">
        <v>1114</v>
      </c>
      <c r="L477" s="112"/>
      <c r="M477" s="116"/>
      <c r="N477" s="175">
        <v>4200</v>
      </c>
      <c r="O477" s="114">
        <f t="shared" si="7"/>
        <v>67869.999999999796</v>
      </c>
    </row>
    <row r="478" spans="1:15" ht="22.05" hidden="1" customHeight="1" x14ac:dyDescent="0.2">
      <c r="A478" s="26">
        <v>45783</v>
      </c>
      <c r="B478" s="20" t="s">
        <v>36</v>
      </c>
      <c r="C478" s="122"/>
      <c r="D478" s="113"/>
      <c r="E478" s="122" t="s">
        <v>1088</v>
      </c>
      <c r="F478" s="22" t="s">
        <v>120</v>
      </c>
      <c r="G478" s="41"/>
      <c r="H478" s="21" t="s">
        <v>22</v>
      </c>
      <c r="I478" s="21" t="s">
        <v>58</v>
      </c>
      <c r="J478" s="171" t="s">
        <v>101</v>
      </c>
      <c r="K478" s="122" t="s">
        <v>843</v>
      </c>
      <c r="L478" s="112"/>
      <c r="M478" s="116"/>
      <c r="N478" s="175">
        <v>52287.43</v>
      </c>
      <c r="O478" s="114">
        <f t="shared" ref="O478:O541" si="8">O477+M478-N478</f>
        <v>15582.569999999796</v>
      </c>
    </row>
    <row r="479" spans="1:15" ht="22.05" hidden="1" customHeight="1" x14ac:dyDescent="0.2">
      <c r="A479" s="26">
        <v>45784</v>
      </c>
      <c r="B479" s="20" t="s">
        <v>36</v>
      </c>
      <c r="C479" s="122"/>
      <c r="D479" s="123"/>
      <c r="E479" s="122" t="s">
        <v>608</v>
      </c>
      <c r="F479" s="22" t="s">
        <v>77</v>
      </c>
      <c r="G479" s="41"/>
      <c r="H479" s="21" t="s">
        <v>22</v>
      </c>
      <c r="I479" s="21" t="s">
        <v>57</v>
      </c>
      <c r="J479" s="171" t="s">
        <v>85</v>
      </c>
      <c r="K479" s="122" t="s">
        <v>893</v>
      </c>
      <c r="L479" s="112"/>
      <c r="M479" s="116"/>
      <c r="N479" s="175">
        <v>660</v>
      </c>
      <c r="O479" s="114">
        <f t="shared" si="8"/>
        <v>14922.569999999796</v>
      </c>
    </row>
    <row r="480" spans="1:15" ht="22.05" hidden="1" customHeight="1" x14ac:dyDescent="0.2">
      <c r="A480" s="26">
        <v>45784</v>
      </c>
      <c r="B480" s="20" t="s">
        <v>36</v>
      </c>
      <c r="C480" s="122"/>
      <c r="D480" s="122"/>
      <c r="E480" s="122" t="s">
        <v>608</v>
      </c>
      <c r="F480" s="22" t="s">
        <v>77</v>
      </c>
      <c r="G480" s="41"/>
      <c r="H480" s="21" t="s">
        <v>22</v>
      </c>
      <c r="I480" s="21" t="s">
        <v>57</v>
      </c>
      <c r="J480" s="171" t="s">
        <v>85</v>
      </c>
      <c r="K480" s="122" t="s">
        <v>893</v>
      </c>
      <c r="L480" s="112"/>
      <c r="M480" s="116"/>
      <c r="N480" s="175">
        <v>215</v>
      </c>
      <c r="O480" s="114">
        <f t="shared" si="8"/>
        <v>14707.569999999796</v>
      </c>
    </row>
    <row r="481" spans="1:15" ht="22.05" hidden="1" customHeight="1" x14ac:dyDescent="0.2">
      <c r="A481" s="26">
        <v>45784</v>
      </c>
      <c r="B481" s="20" t="s">
        <v>36</v>
      </c>
      <c r="C481" s="122"/>
      <c r="D481" s="122"/>
      <c r="E481" s="122" t="s">
        <v>609</v>
      </c>
      <c r="F481" s="22" t="s">
        <v>77</v>
      </c>
      <c r="G481" s="41"/>
      <c r="H481" s="21" t="s">
        <v>22</v>
      </c>
      <c r="I481" s="21" t="s">
        <v>57</v>
      </c>
      <c r="J481" s="171" t="s">
        <v>85</v>
      </c>
      <c r="K481" s="122" t="s">
        <v>893</v>
      </c>
      <c r="L481" s="112"/>
      <c r="M481" s="116"/>
      <c r="N481" s="175">
        <v>140</v>
      </c>
      <c r="O481" s="114">
        <f t="shared" si="8"/>
        <v>14567.569999999796</v>
      </c>
    </row>
    <row r="482" spans="1:15" ht="22.05" hidden="1" customHeight="1" x14ac:dyDescent="0.2">
      <c r="A482" s="26">
        <v>45784</v>
      </c>
      <c r="B482" s="20" t="s">
        <v>36</v>
      </c>
      <c r="C482" s="122">
        <v>1804653716</v>
      </c>
      <c r="D482" s="122"/>
      <c r="E482" s="122" t="s">
        <v>4009</v>
      </c>
      <c r="F482" s="22" t="s">
        <v>99</v>
      </c>
      <c r="G482" s="41"/>
      <c r="H482" s="21" t="s">
        <v>22</v>
      </c>
      <c r="I482" s="21" t="s">
        <v>103</v>
      </c>
      <c r="J482" s="171" t="s">
        <v>102</v>
      </c>
      <c r="K482" s="122" t="s">
        <v>4077</v>
      </c>
      <c r="L482" s="112"/>
      <c r="M482" s="116"/>
      <c r="N482" s="175">
        <v>4131</v>
      </c>
      <c r="O482" s="114">
        <f t="shared" si="8"/>
        <v>10436.569999999796</v>
      </c>
    </row>
    <row r="483" spans="1:15" ht="22.05" hidden="1" customHeight="1" x14ac:dyDescent="0.2">
      <c r="A483" s="26">
        <v>45784</v>
      </c>
      <c r="B483" s="20" t="s">
        <v>36</v>
      </c>
      <c r="C483" s="122">
        <v>4109088813</v>
      </c>
      <c r="D483" s="122"/>
      <c r="E483" s="122" t="s">
        <v>869</v>
      </c>
      <c r="F483" s="22" t="s">
        <v>99</v>
      </c>
      <c r="G483" s="41"/>
      <c r="H483" s="21" t="s">
        <v>22</v>
      </c>
      <c r="I483" s="21" t="s">
        <v>81</v>
      </c>
      <c r="J483" s="171" t="s">
        <v>167</v>
      </c>
      <c r="K483" s="122" t="s">
        <v>894</v>
      </c>
      <c r="L483" s="112"/>
      <c r="M483" s="116"/>
      <c r="N483" s="175">
        <v>5000</v>
      </c>
      <c r="O483" s="114">
        <f t="shared" si="8"/>
        <v>5436.569999999796</v>
      </c>
    </row>
    <row r="484" spans="1:15" ht="22.05" hidden="1" customHeight="1" x14ac:dyDescent="0.2">
      <c r="A484" s="26">
        <v>45784</v>
      </c>
      <c r="B484" s="20" t="s">
        <v>36</v>
      </c>
      <c r="C484" s="122">
        <v>748576813</v>
      </c>
      <c r="D484" s="123" t="s">
        <v>3415</v>
      </c>
      <c r="E484" s="122" t="s">
        <v>577</v>
      </c>
      <c r="F484" s="22" t="s">
        <v>99</v>
      </c>
      <c r="G484" s="41"/>
      <c r="H484" s="21" t="s">
        <v>22</v>
      </c>
      <c r="I484" s="21" t="s">
        <v>81</v>
      </c>
      <c r="J484" s="171" t="s">
        <v>171</v>
      </c>
      <c r="K484" s="122" t="s">
        <v>621</v>
      </c>
      <c r="L484" s="112"/>
      <c r="M484" s="116"/>
      <c r="N484" s="175">
        <v>4000</v>
      </c>
      <c r="O484" s="114">
        <f t="shared" si="8"/>
        <v>1436.569999999796</v>
      </c>
    </row>
    <row r="485" spans="1:15" ht="22.05" hidden="1" customHeight="1" x14ac:dyDescent="0.2">
      <c r="A485" s="26">
        <v>45786</v>
      </c>
      <c r="B485" s="20" t="s">
        <v>36</v>
      </c>
      <c r="C485" s="122"/>
      <c r="D485" s="123"/>
      <c r="E485" s="122" t="s">
        <v>569</v>
      </c>
      <c r="F485" s="22" t="s">
        <v>99</v>
      </c>
      <c r="G485" s="41"/>
      <c r="H485" s="21" t="s">
        <v>21</v>
      </c>
      <c r="I485" s="21" t="s">
        <v>28</v>
      </c>
      <c r="J485" s="171" t="s">
        <v>30</v>
      </c>
      <c r="K485" s="122" t="s">
        <v>2686</v>
      </c>
      <c r="L485" s="112"/>
      <c r="M485" s="116">
        <v>70000</v>
      </c>
      <c r="N485" s="175"/>
      <c r="O485" s="114">
        <f t="shared" si="8"/>
        <v>71436.569999999803</v>
      </c>
    </row>
    <row r="486" spans="1:15" ht="22.05" hidden="1" customHeight="1" x14ac:dyDescent="0.2">
      <c r="A486" s="26">
        <v>45789</v>
      </c>
      <c r="B486" s="20" t="s">
        <v>36</v>
      </c>
      <c r="C486" s="122">
        <v>705715314</v>
      </c>
      <c r="D486" s="122" t="s">
        <v>3415</v>
      </c>
      <c r="E486" s="122" t="s">
        <v>577</v>
      </c>
      <c r="F486" s="22" t="s">
        <v>99</v>
      </c>
      <c r="G486" s="41"/>
      <c r="H486" s="21" t="s">
        <v>22</v>
      </c>
      <c r="I486" s="21" t="s">
        <v>81</v>
      </c>
      <c r="J486" s="171" t="s">
        <v>171</v>
      </c>
      <c r="K486" s="122" t="s">
        <v>621</v>
      </c>
      <c r="L486" s="112"/>
      <c r="M486" s="116"/>
      <c r="N486" s="175">
        <v>40000</v>
      </c>
      <c r="O486" s="114">
        <f t="shared" si="8"/>
        <v>31436.569999999803</v>
      </c>
    </row>
    <row r="487" spans="1:15" ht="22.05" hidden="1" customHeight="1" x14ac:dyDescent="0.2">
      <c r="A487" s="26">
        <v>45789</v>
      </c>
      <c r="B487" s="20" t="s">
        <v>36</v>
      </c>
      <c r="C487" s="122">
        <v>4845090813</v>
      </c>
      <c r="D487" s="123"/>
      <c r="E487" s="122" t="s">
        <v>2582</v>
      </c>
      <c r="F487" s="22" t="s">
        <v>99</v>
      </c>
      <c r="G487" s="41"/>
      <c r="H487" s="21" t="s">
        <v>22</v>
      </c>
      <c r="I487" s="21" t="s">
        <v>103</v>
      </c>
      <c r="J487" s="171" t="s">
        <v>94</v>
      </c>
      <c r="K487" s="122" t="s">
        <v>2685</v>
      </c>
      <c r="L487" s="112"/>
      <c r="M487" s="116"/>
      <c r="N487" s="175">
        <v>15000</v>
      </c>
      <c r="O487" s="114">
        <f t="shared" si="8"/>
        <v>16436.569999999803</v>
      </c>
    </row>
    <row r="488" spans="1:15" ht="22.05" hidden="1" customHeight="1" x14ac:dyDescent="0.2">
      <c r="A488" s="26">
        <v>45789</v>
      </c>
      <c r="B488" s="20" t="s">
        <v>36</v>
      </c>
      <c r="C488" s="122">
        <v>885090824</v>
      </c>
      <c r="D488" s="122" t="s">
        <v>4010</v>
      </c>
      <c r="E488" s="122" t="s">
        <v>4011</v>
      </c>
      <c r="F488" s="22" t="s">
        <v>99</v>
      </c>
      <c r="G488" s="41"/>
      <c r="H488" s="21" t="s">
        <v>22</v>
      </c>
      <c r="I488" s="21" t="s">
        <v>103</v>
      </c>
      <c r="J488" s="171" t="s">
        <v>92</v>
      </c>
      <c r="K488" s="122" t="s">
        <v>4078</v>
      </c>
      <c r="L488" s="112"/>
      <c r="M488" s="116"/>
      <c r="N488" s="175">
        <v>2865.2</v>
      </c>
      <c r="O488" s="114">
        <f t="shared" si="8"/>
        <v>13571.369999999803</v>
      </c>
    </row>
    <row r="489" spans="1:15" ht="22.05" hidden="1" customHeight="1" x14ac:dyDescent="0.2">
      <c r="A489" s="26">
        <v>45789</v>
      </c>
      <c r="B489" s="20" t="s">
        <v>36</v>
      </c>
      <c r="C489" s="122"/>
      <c r="D489" s="123"/>
      <c r="E489" s="123" t="s">
        <v>569</v>
      </c>
      <c r="F489" s="22" t="s">
        <v>79</v>
      </c>
      <c r="G489" s="41"/>
      <c r="H489" s="21" t="s">
        <v>21</v>
      </c>
      <c r="I489" s="21" t="s">
        <v>28</v>
      </c>
      <c r="J489" s="161" t="s">
        <v>30</v>
      </c>
      <c r="K489" s="123" t="s">
        <v>3379</v>
      </c>
      <c r="L489" s="113"/>
      <c r="M489" s="114">
        <v>139170</v>
      </c>
      <c r="N489" s="120"/>
      <c r="O489" s="114">
        <f t="shared" si="8"/>
        <v>152741.36999999979</v>
      </c>
    </row>
    <row r="490" spans="1:15" ht="22.05" hidden="1" customHeight="1" x14ac:dyDescent="0.2">
      <c r="A490" s="26">
        <v>45789</v>
      </c>
      <c r="B490" s="20" t="s">
        <v>36</v>
      </c>
      <c r="C490" s="122">
        <v>64644011</v>
      </c>
      <c r="D490" s="122" t="s">
        <v>1108</v>
      </c>
      <c r="E490" s="122" t="s">
        <v>4012</v>
      </c>
      <c r="F490" s="22" t="s">
        <v>99</v>
      </c>
      <c r="G490" s="41"/>
      <c r="H490" s="21" t="s">
        <v>22</v>
      </c>
      <c r="I490" s="21" t="s">
        <v>103</v>
      </c>
      <c r="J490" s="171" t="s">
        <v>93</v>
      </c>
      <c r="K490" s="122" t="s">
        <v>1117</v>
      </c>
      <c r="L490" s="112"/>
      <c r="M490" s="116"/>
      <c r="N490" s="175">
        <v>2147</v>
      </c>
      <c r="O490" s="114">
        <f t="shared" si="8"/>
        <v>150594.36999999979</v>
      </c>
    </row>
    <row r="491" spans="1:15" ht="22.05" hidden="1" customHeight="1" x14ac:dyDescent="0.2">
      <c r="A491" s="26">
        <v>45789</v>
      </c>
      <c r="B491" s="20" t="s">
        <v>36</v>
      </c>
      <c r="C491" s="122">
        <v>7424424513</v>
      </c>
      <c r="D491" s="123"/>
      <c r="E491" s="123" t="s">
        <v>585</v>
      </c>
      <c r="F491" s="22" t="s">
        <v>99</v>
      </c>
      <c r="G491" s="41"/>
      <c r="H491" s="21" t="s">
        <v>22</v>
      </c>
      <c r="I491" s="21" t="s">
        <v>55</v>
      </c>
      <c r="J491" s="161" t="s">
        <v>70</v>
      </c>
      <c r="K491" s="123" t="s">
        <v>612</v>
      </c>
      <c r="L491" s="113"/>
      <c r="M491" s="114"/>
      <c r="N491" s="120">
        <v>36000</v>
      </c>
      <c r="O491" s="114">
        <f t="shared" si="8"/>
        <v>114594.36999999979</v>
      </c>
    </row>
    <row r="492" spans="1:15" ht="22.05" hidden="1" customHeight="1" x14ac:dyDescent="0.2">
      <c r="A492" s="26">
        <v>45790</v>
      </c>
      <c r="B492" s="20" t="s">
        <v>36</v>
      </c>
      <c r="C492" s="122">
        <v>1965079116</v>
      </c>
      <c r="D492" s="122"/>
      <c r="E492" s="122" t="s">
        <v>577</v>
      </c>
      <c r="F492" s="22" t="s">
        <v>99</v>
      </c>
      <c r="G492" s="41"/>
      <c r="H492" s="21" t="s">
        <v>22</v>
      </c>
      <c r="I492" s="21" t="s">
        <v>81</v>
      </c>
      <c r="J492" s="171" t="s">
        <v>171</v>
      </c>
      <c r="K492" s="122" t="s">
        <v>621</v>
      </c>
      <c r="L492" s="112"/>
      <c r="M492" s="116"/>
      <c r="N492" s="175">
        <v>7000</v>
      </c>
      <c r="O492" s="114">
        <f t="shared" si="8"/>
        <v>107594.36999999979</v>
      </c>
    </row>
    <row r="493" spans="1:15" ht="22.05" hidden="1" customHeight="1" x14ac:dyDescent="0.2">
      <c r="A493" s="26">
        <v>45790</v>
      </c>
      <c r="B493" s="20" t="s">
        <v>36</v>
      </c>
      <c r="C493" s="122">
        <v>3568727213</v>
      </c>
      <c r="D493" s="123"/>
      <c r="E493" s="123" t="s">
        <v>577</v>
      </c>
      <c r="F493" s="22" t="s">
        <v>99</v>
      </c>
      <c r="G493" s="41"/>
      <c r="H493" s="21" t="s">
        <v>22</v>
      </c>
      <c r="I493" s="21" t="s">
        <v>81</v>
      </c>
      <c r="J493" s="161" t="s">
        <v>171</v>
      </c>
      <c r="K493" s="123" t="s">
        <v>621</v>
      </c>
      <c r="L493" s="113"/>
      <c r="M493" s="114"/>
      <c r="N493" s="120">
        <v>2500</v>
      </c>
      <c r="O493" s="114">
        <f t="shared" si="8"/>
        <v>105094.36999999979</v>
      </c>
    </row>
    <row r="494" spans="1:15" ht="22.05" hidden="1" customHeight="1" x14ac:dyDescent="0.2">
      <c r="A494" s="26">
        <v>45790</v>
      </c>
      <c r="B494" s="20" t="s">
        <v>36</v>
      </c>
      <c r="C494" s="122">
        <v>4218727250</v>
      </c>
      <c r="D494" s="122"/>
      <c r="E494" s="122" t="s">
        <v>4013</v>
      </c>
      <c r="F494" s="22" t="s">
        <v>99</v>
      </c>
      <c r="G494" s="41"/>
      <c r="H494" s="21" t="s">
        <v>22</v>
      </c>
      <c r="I494" s="21" t="s">
        <v>103</v>
      </c>
      <c r="J494" s="171" t="s">
        <v>95</v>
      </c>
      <c r="K494" s="122" t="s">
        <v>1877</v>
      </c>
      <c r="L494" s="112"/>
      <c r="M494" s="116"/>
      <c r="N494" s="175">
        <v>1959.87</v>
      </c>
      <c r="O494" s="114">
        <f t="shared" si="8"/>
        <v>103134.4999999998</v>
      </c>
    </row>
    <row r="495" spans="1:15" ht="22.05" hidden="1" customHeight="1" x14ac:dyDescent="0.2">
      <c r="A495" s="26">
        <v>45790</v>
      </c>
      <c r="B495" s="20" t="s">
        <v>36</v>
      </c>
      <c r="C495" s="122">
        <v>8035262113</v>
      </c>
      <c r="D495" s="122"/>
      <c r="E495" s="122" t="s">
        <v>2582</v>
      </c>
      <c r="F495" s="22" t="s">
        <v>99</v>
      </c>
      <c r="G495" s="41"/>
      <c r="H495" s="21" t="s">
        <v>22</v>
      </c>
      <c r="I495" s="21" t="s">
        <v>103</v>
      </c>
      <c r="J495" s="171" t="s">
        <v>94</v>
      </c>
      <c r="K495" s="122" t="s">
        <v>2685</v>
      </c>
      <c r="L495" s="112"/>
      <c r="M495" s="116"/>
      <c r="N495" s="175">
        <v>15000</v>
      </c>
      <c r="O495" s="114">
        <f t="shared" si="8"/>
        <v>88134.499999999796</v>
      </c>
    </row>
    <row r="496" spans="1:15" ht="22.05" hidden="1" customHeight="1" x14ac:dyDescent="0.2">
      <c r="A496" s="26">
        <v>45791</v>
      </c>
      <c r="B496" s="20" t="s">
        <v>36</v>
      </c>
      <c r="C496" s="122">
        <v>22341017</v>
      </c>
      <c r="D496" s="122"/>
      <c r="E496" s="122" t="s">
        <v>4014</v>
      </c>
      <c r="F496" s="22" t="s">
        <v>99</v>
      </c>
      <c r="G496" s="41"/>
      <c r="H496" s="21" t="s">
        <v>22</v>
      </c>
      <c r="I496" s="21" t="s">
        <v>103</v>
      </c>
      <c r="J496" s="171" t="s">
        <v>95</v>
      </c>
      <c r="K496" s="122" t="s">
        <v>900</v>
      </c>
      <c r="L496" s="112"/>
      <c r="M496" s="116"/>
      <c r="N496" s="175">
        <v>28000</v>
      </c>
      <c r="O496" s="114">
        <f t="shared" si="8"/>
        <v>60134.499999999796</v>
      </c>
    </row>
    <row r="497" spans="1:15" ht="22.05" hidden="1" customHeight="1" x14ac:dyDescent="0.2">
      <c r="A497" s="26">
        <v>45791</v>
      </c>
      <c r="B497" s="20" t="s">
        <v>36</v>
      </c>
      <c r="C497" s="122">
        <v>9858891813</v>
      </c>
      <c r="D497" s="122"/>
      <c r="E497" s="122" t="s">
        <v>4015</v>
      </c>
      <c r="F497" s="22" t="s">
        <v>99</v>
      </c>
      <c r="G497" s="41"/>
      <c r="H497" s="21" t="s">
        <v>22</v>
      </c>
      <c r="I497" s="21" t="s">
        <v>55</v>
      </c>
      <c r="J497" s="171" t="s">
        <v>70</v>
      </c>
      <c r="K497" s="122" t="s">
        <v>612</v>
      </c>
      <c r="L497" s="112"/>
      <c r="M497" s="116"/>
      <c r="N497" s="175">
        <v>5840</v>
      </c>
      <c r="O497" s="114">
        <f t="shared" si="8"/>
        <v>54294.499999999796</v>
      </c>
    </row>
    <row r="498" spans="1:15" ht="22.05" hidden="1" customHeight="1" x14ac:dyDescent="0.2">
      <c r="A498" s="26">
        <v>45791</v>
      </c>
      <c r="B498" s="20" t="s">
        <v>36</v>
      </c>
      <c r="C498" s="122">
        <v>4238891824</v>
      </c>
      <c r="D498" s="122"/>
      <c r="E498" s="122" t="s">
        <v>3371</v>
      </c>
      <c r="F498" s="22" t="s">
        <v>99</v>
      </c>
      <c r="G498" s="41"/>
      <c r="H498" s="21" t="s">
        <v>22</v>
      </c>
      <c r="I498" s="21" t="s">
        <v>103</v>
      </c>
      <c r="J498" s="171" t="s">
        <v>93</v>
      </c>
      <c r="K498" s="122" t="s">
        <v>627</v>
      </c>
      <c r="L498" s="112"/>
      <c r="M498" s="116"/>
      <c r="N498" s="175">
        <v>2454</v>
      </c>
      <c r="O498" s="114">
        <f t="shared" si="8"/>
        <v>51840.499999999796</v>
      </c>
    </row>
    <row r="499" spans="1:15" ht="22.05" hidden="1" customHeight="1" x14ac:dyDescent="0.2">
      <c r="A499" s="26">
        <v>45791</v>
      </c>
      <c r="B499" s="20" t="s">
        <v>36</v>
      </c>
      <c r="C499" s="122"/>
      <c r="D499" s="122"/>
      <c r="E499" s="122" t="s">
        <v>4016</v>
      </c>
      <c r="F499" s="22" t="s">
        <v>79</v>
      </c>
      <c r="G499" s="41"/>
      <c r="H499" s="21" t="s">
        <v>21</v>
      </c>
      <c r="I499" s="21" t="s">
        <v>28</v>
      </c>
      <c r="J499" s="171" t="s">
        <v>123</v>
      </c>
      <c r="K499" s="122" t="s">
        <v>1391</v>
      </c>
      <c r="L499" s="112"/>
      <c r="M499" s="116">
        <v>62500</v>
      </c>
      <c r="N499" s="175"/>
      <c r="O499" s="114">
        <f t="shared" si="8"/>
        <v>114340.4999999998</v>
      </c>
    </row>
    <row r="500" spans="1:15" ht="22.05" hidden="1" customHeight="1" x14ac:dyDescent="0.2">
      <c r="A500" s="26">
        <v>45791</v>
      </c>
      <c r="B500" s="20" t="s">
        <v>36</v>
      </c>
      <c r="C500" s="122"/>
      <c r="D500" s="122"/>
      <c r="E500" s="122" t="s">
        <v>569</v>
      </c>
      <c r="F500" s="22" t="s">
        <v>79</v>
      </c>
      <c r="G500" s="41"/>
      <c r="H500" s="21" t="s">
        <v>21</v>
      </c>
      <c r="I500" s="21" t="s">
        <v>28</v>
      </c>
      <c r="J500" s="171" t="s">
        <v>30</v>
      </c>
      <c r="K500" s="122" t="s">
        <v>2686</v>
      </c>
      <c r="L500" s="112"/>
      <c r="M500" s="116">
        <v>50000</v>
      </c>
      <c r="N500" s="175"/>
      <c r="O500" s="114">
        <f t="shared" si="8"/>
        <v>164340.4999999998</v>
      </c>
    </row>
    <row r="501" spans="1:15" ht="22.05" hidden="1" customHeight="1" x14ac:dyDescent="0.2">
      <c r="A501" s="26">
        <v>45792</v>
      </c>
      <c r="B501" s="20" t="s">
        <v>36</v>
      </c>
      <c r="C501" s="122">
        <v>3182805516</v>
      </c>
      <c r="D501" s="122"/>
      <c r="E501" s="122" t="s">
        <v>869</v>
      </c>
      <c r="F501" s="22" t="s">
        <v>99</v>
      </c>
      <c r="G501" s="41"/>
      <c r="H501" s="21" t="s">
        <v>22</v>
      </c>
      <c r="I501" s="21" t="s">
        <v>81</v>
      </c>
      <c r="J501" s="171" t="s">
        <v>167</v>
      </c>
      <c r="K501" s="122" t="s">
        <v>894</v>
      </c>
      <c r="L501" s="112"/>
      <c r="M501" s="116"/>
      <c r="N501" s="175">
        <v>10000</v>
      </c>
      <c r="O501" s="114">
        <f t="shared" si="8"/>
        <v>154340.4999999998</v>
      </c>
    </row>
    <row r="502" spans="1:15" ht="22.05" hidden="1" customHeight="1" x14ac:dyDescent="0.2">
      <c r="A502" s="26">
        <v>45792</v>
      </c>
      <c r="B502" s="20" t="s">
        <v>36</v>
      </c>
      <c r="C502" s="122">
        <v>2740579313</v>
      </c>
      <c r="D502" s="122"/>
      <c r="E502" s="122" t="s">
        <v>869</v>
      </c>
      <c r="F502" s="22" t="s">
        <v>99</v>
      </c>
      <c r="G502" s="41"/>
      <c r="H502" s="21" t="s">
        <v>22</v>
      </c>
      <c r="I502" s="21" t="s">
        <v>81</v>
      </c>
      <c r="J502" s="171" t="s">
        <v>167</v>
      </c>
      <c r="K502" s="122" t="s">
        <v>894</v>
      </c>
      <c r="L502" s="112"/>
      <c r="M502" s="116"/>
      <c r="N502" s="175">
        <v>4340.5</v>
      </c>
      <c r="O502" s="114">
        <f t="shared" si="8"/>
        <v>149999.9999999998</v>
      </c>
    </row>
    <row r="503" spans="1:15" ht="22.05" hidden="1" customHeight="1" x14ac:dyDescent="0.2">
      <c r="A503" s="26">
        <v>45792</v>
      </c>
      <c r="B503" s="20" t="s">
        <v>36</v>
      </c>
      <c r="C503" s="122">
        <v>663872613</v>
      </c>
      <c r="D503" s="122" t="s">
        <v>3415</v>
      </c>
      <c r="E503" s="122" t="s">
        <v>577</v>
      </c>
      <c r="F503" s="22" t="s">
        <v>99</v>
      </c>
      <c r="G503" s="41"/>
      <c r="H503" s="21" t="s">
        <v>22</v>
      </c>
      <c r="I503" s="21" t="s">
        <v>81</v>
      </c>
      <c r="J503" s="171" t="s">
        <v>171</v>
      </c>
      <c r="K503" s="122" t="s">
        <v>621</v>
      </c>
      <c r="L503" s="112"/>
      <c r="M503" s="116"/>
      <c r="N503" s="175">
        <v>35000</v>
      </c>
      <c r="O503" s="114">
        <f t="shared" si="8"/>
        <v>114999.9999999998</v>
      </c>
    </row>
    <row r="504" spans="1:15" ht="22.05" hidden="1" customHeight="1" x14ac:dyDescent="0.2">
      <c r="A504" s="26">
        <v>45792</v>
      </c>
      <c r="B504" s="20" t="s">
        <v>36</v>
      </c>
      <c r="C504" s="112">
        <v>2661403618</v>
      </c>
      <c r="D504" s="112"/>
      <c r="E504" s="112" t="s">
        <v>4017</v>
      </c>
      <c r="F504" s="251" t="s">
        <v>99</v>
      </c>
      <c r="H504" s="23" t="s">
        <v>22</v>
      </c>
      <c r="I504" s="23" t="s">
        <v>103</v>
      </c>
      <c r="J504" s="161" t="s">
        <v>93</v>
      </c>
      <c r="K504" s="112" t="s">
        <v>901</v>
      </c>
      <c r="L504" s="112"/>
      <c r="M504" s="116"/>
      <c r="N504" s="175">
        <v>24667</v>
      </c>
      <c r="O504" s="114">
        <f t="shared" si="8"/>
        <v>90332.999999999796</v>
      </c>
    </row>
    <row r="505" spans="1:15" ht="22.05" hidden="1" customHeight="1" x14ac:dyDescent="0.2">
      <c r="A505" s="26">
        <v>45792</v>
      </c>
      <c r="B505" s="20" t="s">
        <v>36</v>
      </c>
      <c r="C505" s="112">
        <v>1031403627</v>
      </c>
      <c r="D505" s="112"/>
      <c r="E505" s="112" t="s">
        <v>2582</v>
      </c>
      <c r="F505" s="251" t="s">
        <v>99</v>
      </c>
      <c r="H505" s="23" t="s">
        <v>22</v>
      </c>
      <c r="I505" s="23" t="s">
        <v>103</v>
      </c>
      <c r="J505" s="161" t="s">
        <v>94</v>
      </c>
      <c r="K505" s="112" t="s">
        <v>2685</v>
      </c>
      <c r="L505" s="112"/>
      <c r="M505" s="116"/>
      <c r="N505" s="175">
        <v>20000</v>
      </c>
      <c r="O505" s="114">
        <f t="shared" si="8"/>
        <v>70332.999999999796</v>
      </c>
    </row>
    <row r="506" spans="1:15" ht="22.05" hidden="1" customHeight="1" x14ac:dyDescent="0.2">
      <c r="A506" s="26">
        <v>45793</v>
      </c>
      <c r="B506" s="20" t="s">
        <v>36</v>
      </c>
      <c r="C506" s="112">
        <v>68753012</v>
      </c>
      <c r="D506" s="122" t="s">
        <v>3911</v>
      </c>
      <c r="E506" s="112" t="s">
        <v>4018</v>
      </c>
      <c r="F506" s="251" t="s">
        <v>99</v>
      </c>
      <c r="H506" s="23" t="s">
        <v>22</v>
      </c>
      <c r="I506" s="23" t="s">
        <v>55</v>
      </c>
      <c r="J506" s="161" t="s">
        <v>70</v>
      </c>
      <c r="K506" s="112" t="s">
        <v>630</v>
      </c>
      <c r="L506" s="112"/>
      <c r="M506" s="116"/>
      <c r="N506" s="175">
        <v>70110</v>
      </c>
      <c r="O506" s="114">
        <f t="shared" si="8"/>
        <v>222.99999999979627</v>
      </c>
    </row>
    <row r="507" spans="1:15" ht="22.05" hidden="1" customHeight="1" x14ac:dyDescent="0.2">
      <c r="A507" s="26">
        <v>45793</v>
      </c>
      <c r="B507" s="20" t="s">
        <v>36</v>
      </c>
      <c r="C507" s="112"/>
      <c r="D507" s="122"/>
      <c r="E507" s="112" t="s">
        <v>569</v>
      </c>
      <c r="F507" s="251" t="s">
        <v>79</v>
      </c>
      <c r="H507" s="23" t="s">
        <v>21</v>
      </c>
      <c r="I507" s="23" t="s">
        <v>28</v>
      </c>
      <c r="J507" s="161" t="s">
        <v>30</v>
      </c>
      <c r="K507" s="112" t="s">
        <v>905</v>
      </c>
      <c r="L507" s="112"/>
      <c r="M507" s="116">
        <v>50000</v>
      </c>
      <c r="N507" s="175"/>
      <c r="O507" s="114">
        <f t="shared" si="8"/>
        <v>50222.999999999796</v>
      </c>
    </row>
    <row r="508" spans="1:15" ht="22.05" hidden="1" customHeight="1" x14ac:dyDescent="0.2">
      <c r="A508" s="26">
        <v>45793</v>
      </c>
      <c r="B508" s="20" t="s">
        <v>36</v>
      </c>
      <c r="C508" s="112"/>
      <c r="D508" s="122"/>
      <c r="E508" s="112" t="s">
        <v>569</v>
      </c>
      <c r="F508" s="251" t="s">
        <v>79</v>
      </c>
      <c r="H508" s="23" t="s">
        <v>21</v>
      </c>
      <c r="I508" s="23" t="s">
        <v>28</v>
      </c>
      <c r="J508" s="161" t="s">
        <v>30</v>
      </c>
      <c r="K508" s="112" t="s">
        <v>905</v>
      </c>
      <c r="L508" s="112"/>
      <c r="M508" s="116">
        <v>50000</v>
      </c>
      <c r="N508" s="175"/>
      <c r="O508" s="114">
        <f t="shared" si="8"/>
        <v>100222.9999999998</v>
      </c>
    </row>
    <row r="509" spans="1:15" ht="22.05" hidden="1" customHeight="1" x14ac:dyDescent="0.2">
      <c r="A509" s="26">
        <v>45793</v>
      </c>
      <c r="B509" s="20" t="s">
        <v>36</v>
      </c>
      <c r="C509" s="112"/>
      <c r="D509" s="122"/>
      <c r="E509" s="112" t="s">
        <v>569</v>
      </c>
      <c r="F509" s="251" t="s">
        <v>79</v>
      </c>
      <c r="H509" s="23" t="s">
        <v>21</v>
      </c>
      <c r="I509" s="23" t="s">
        <v>28</v>
      </c>
      <c r="J509" s="161" t="s">
        <v>30</v>
      </c>
      <c r="K509" s="112" t="s">
        <v>905</v>
      </c>
      <c r="L509" s="112"/>
      <c r="M509" s="116">
        <v>50000</v>
      </c>
      <c r="N509" s="175"/>
      <c r="O509" s="114">
        <f t="shared" si="8"/>
        <v>150222.9999999998</v>
      </c>
    </row>
    <row r="510" spans="1:15" ht="22.05" hidden="1" customHeight="1" x14ac:dyDescent="0.2">
      <c r="A510" s="26">
        <v>45793</v>
      </c>
      <c r="B510" s="20" t="s">
        <v>36</v>
      </c>
      <c r="C510" s="112"/>
      <c r="D510" s="112"/>
      <c r="E510" s="112" t="s">
        <v>569</v>
      </c>
      <c r="F510" s="251" t="s">
        <v>79</v>
      </c>
      <c r="H510" s="23" t="s">
        <v>21</v>
      </c>
      <c r="I510" s="23" t="s">
        <v>28</v>
      </c>
      <c r="J510" s="161" t="s">
        <v>30</v>
      </c>
      <c r="K510" s="112" t="s">
        <v>905</v>
      </c>
      <c r="L510" s="112"/>
      <c r="M510" s="116">
        <v>50000</v>
      </c>
      <c r="N510" s="175"/>
      <c r="O510" s="114">
        <f t="shared" si="8"/>
        <v>200222.9999999998</v>
      </c>
    </row>
    <row r="511" spans="1:15" ht="22.05" hidden="1" customHeight="1" x14ac:dyDescent="0.2">
      <c r="A511" s="26">
        <v>45793</v>
      </c>
      <c r="B511" s="20" t="s">
        <v>36</v>
      </c>
      <c r="C511" s="112"/>
      <c r="D511" s="112"/>
      <c r="E511" s="112" t="s">
        <v>569</v>
      </c>
      <c r="F511" s="251" t="s">
        <v>79</v>
      </c>
      <c r="H511" s="23" t="s">
        <v>21</v>
      </c>
      <c r="I511" s="23" t="s">
        <v>28</v>
      </c>
      <c r="J511" s="161" t="s">
        <v>30</v>
      </c>
      <c r="K511" s="112" t="s">
        <v>905</v>
      </c>
      <c r="L511" s="112"/>
      <c r="M511" s="116">
        <v>50000</v>
      </c>
      <c r="N511" s="175"/>
      <c r="O511" s="114">
        <f t="shared" si="8"/>
        <v>250222.9999999998</v>
      </c>
    </row>
    <row r="512" spans="1:15" ht="22.05" hidden="1" customHeight="1" x14ac:dyDescent="0.2">
      <c r="A512" s="26">
        <v>45793</v>
      </c>
      <c r="B512" s="20" t="s">
        <v>36</v>
      </c>
      <c r="C512" s="112"/>
      <c r="D512" s="112"/>
      <c r="E512" s="112" t="s">
        <v>569</v>
      </c>
      <c r="F512" s="251" t="s">
        <v>79</v>
      </c>
      <c r="H512" s="23" t="s">
        <v>21</v>
      </c>
      <c r="I512" s="23" t="s">
        <v>28</v>
      </c>
      <c r="J512" s="161" t="s">
        <v>30</v>
      </c>
      <c r="K512" s="112" t="s">
        <v>905</v>
      </c>
      <c r="L512" s="112"/>
      <c r="M512" s="116">
        <v>50000</v>
      </c>
      <c r="N512" s="175"/>
      <c r="O512" s="114">
        <f t="shared" si="8"/>
        <v>300222.99999999977</v>
      </c>
    </row>
    <row r="513" spans="1:15" ht="22.05" hidden="1" customHeight="1" x14ac:dyDescent="0.2">
      <c r="A513" s="26">
        <v>45793</v>
      </c>
      <c r="B513" s="20" t="s">
        <v>36</v>
      </c>
      <c r="C513" s="112"/>
      <c r="D513" s="112"/>
      <c r="E513" s="112" t="s">
        <v>569</v>
      </c>
      <c r="F513" s="251" t="s">
        <v>79</v>
      </c>
      <c r="H513" s="23" t="s">
        <v>21</v>
      </c>
      <c r="I513" s="23" t="s">
        <v>28</v>
      </c>
      <c r="J513" s="161" t="s">
        <v>30</v>
      </c>
      <c r="K513" s="112" t="s">
        <v>905</v>
      </c>
      <c r="L513" s="112"/>
      <c r="M513" s="116">
        <v>50000</v>
      </c>
      <c r="N513" s="175"/>
      <c r="O513" s="114">
        <f t="shared" si="8"/>
        <v>350222.99999999977</v>
      </c>
    </row>
    <row r="514" spans="1:15" ht="22.05" hidden="1" customHeight="1" x14ac:dyDescent="0.2">
      <c r="A514" s="26">
        <v>45793</v>
      </c>
      <c r="B514" s="20" t="s">
        <v>36</v>
      </c>
      <c r="C514" s="112"/>
      <c r="D514" s="112"/>
      <c r="E514" s="112" t="s">
        <v>569</v>
      </c>
      <c r="F514" s="251" t="s">
        <v>79</v>
      </c>
      <c r="H514" s="23" t="s">
        <v>21</v>
      </c>
      <c r="I514" s="23" t="s">
        <v>28</v>
      </c>
      <c r="J514" s="161" t="s">
        <v>30</v>
      </c>
      <c r="K514" s="112" t="s">
        <v>905</v>
      </c>
      <c r="L514" s="112"/>
      <c r="M514" s="116">
        <v>50000</v>
      </c>
      <c r="N514" s="175"/>
      <c r="O514" s="114">
        <f t="shared" si="8"/>
        <v>400222.99999999977</v>
      </c>
    </row>
    <row r="515" spans="1:15" ht="22.05" hidden="1" customHeight="1" x14ac:dyDescent="0.2">
      <c r="A515" s="26">
        <v>45793</v>
      </c>
      <c r="B515" s="20" t="s">
        <v>36</v>
      </c>
      <c r="C515" s="112"/>
      <c r="D515" s="112"/>
      <c r="E515" s="112" t="s">
        <v>569</v>
      </c>
      <c r="F515" s="251" t="s">
        <v>79</v>
      </c>
      <c r="H515" s="23" t="s">
        <v>21</v>
      </c>
      <c r="I515" s="23" t="s">
        <v>28</v>
      </c>
      <c r="J515" s="161" t="s">
        <v>30</v>
      </c>
      <c r="K515" s="112" t="s">
        <v>905</v>
      </c>
      <c r="L515" s="112"/>
      <c r="M515" s="116">
        <v>50000</v>
      </c>
      <c r="N515" s="175"/>
      <c r="O515" s="114">
        <f t="shared" si="8"/>
        <v>450222.99999999977</v>
      </c>
    </row>
    <row r="516" spans="1:15" ht="22.05" hidden="1" customHeight="1" x14ac:dyDescent="0.2">
      <c r="A516" s="26">
        <v>45793</v>
      </c>
      <c r="B516" s="20" t="s">
        <v>36</v>
      </c>
      <c r="C516" s="112"/>
      <c r="D516" s="112"/>
      <c r="E516" s="112" t="s">
        <v>569</v>
      </c>
      <c r="F516" s="251" t="s">
        <v>79</v>
      </c>
      <c r="H516" s="23" t="s">
        <v>21</v>
      </c>
      <c r="I516" s="23" t="s">
        <v>28</v>
      </c>
      <c r="J516" s="161" t="s">
        <v>30</v>
      </c>
      <c r="K516" s="112" t="s">
        <v>905</v>
      </c>
      <c r="L516" s="112"/>
      <c r="M516" s="116">
        <v>50000</v>
      </c>
      <c r="N516" s="175"/>
      <c r="O516" s="114">
        <f t="shared" si="8"/>
        <v>500222.99999999977</v>
      </c>
    </row>
    <row r="517" spans="1:15" ht="22.05" hidden="1" customHeight="1" x14ac:dyDescent="0.2">
      <c r="A517" s="26">
        <v>45793</v>
      </c>
      <c r="B517" s="20" t="s">
        <v>36</v>
      </c>
      <c r="C517" s="112"/>
      <c r="D517" s="263"/>
      <c r="E517" s="156" t="s">
        <v>569</v>
      </c>
      <c r="F517" s="93" t="s">
        <v>79</v>
      </c>
      <c r="H517" s="23" t="s">
        <v>21</v>
      </c>
      <c r="I517" s="23" t="s">
        <v>28</v>
      </c>
      <c r="J517" s="161" t="s">
        <v>30</v>
      </c>
      <c r="K517" s="156" t="s">
        <v>905</v>
      </c>
      <c r="M517" s="252">
        <v>50000</v>
      </c>
      <c r="N517" s="253"/>
      <c r="O517" s="114">
        <f t="shared" si="8"/>
        <v>550222.99999999977</v>
      </c>
    </row>
    <row r="518" spans="1:15" ht="22.05" hidden="1" customHeight="1" x14ac:dyDescent="0.2">
      <c r="A518" s="26">
        <v>45793</v>
      </c>
      <c r="B518" s="20" t="s">
        <v>36</v>
      </c>
      <c r="C518" s="112"/>
      <c r="D518" s="263"/>
      <c r="E518" s="156" t="s">
        <v>569</v>
      </c>
      <c r="F518" s="93" t="s">
        <v>79</v>
      </c>
      <c r="H518" s="23" t="s">
        <v>21</v>
      </c>
      <c r="I518" s="23" t="s">
        <v>28</v>
      </c>
      <c r="J518" s="161" t="s">
        <v>30</v>
      </c>
      <c r="K518" s="156" t="s">
        <v>905</v>
      </c>
      <c r="M518" s="252">
        <v>50000</v>
      </c>
      <c r="N518" s="253"/>
      <c r="O518" s="114">
        <f t="shared" si="8"/>
        <v>600222.99999999977</v>
      </c>
    </row>
    <row r="519" spans="1:15" ht="22.05" hidden="1" customHeight="1" x14ac:dyDescent="0.2">
      <c r="A519" s="26">
        <v>45793</v>
      </c>
      <c r="B519" s="20" t="s">
        <v>36</v>
      </c>
      <c r="C519" s="112"/>
      <c r="D519" s="263"/>
      <c r="E519" s="156" t="s">
        <v>569</v>
      </c>
      <c r="F519" s="93" t="s">
        <v>79</v>
      </c>
      <c r="H519" s="23" t="s">
        <v>21</v>
      </c>
      <c r="I519" s="23" t="s">
        <v>28</v>
      </c>
      <c r="J519" s="161" t="s">
        <v>30</v>
      </c>
      <c r="K519" s="156" t="s">
        <v>905</v>
      </c>
      <c r="M519" s="252">
        <v>50000</v>
      </c>
      <c r="N519" s="253"/>
      <c r="O519" s="114">
        <f t="shared" si="8"/>
        <v>650222.99999999977</v>
      </c>
    </row>
    <row r="520" spans="1:15" ht="22.05" hidden="1" customHeight="1" x14ac:dyDescent="0.2">
      <c r="A520" s="26">
        <v>45793</v>
      </c>
      <c r="B520" s="20" t="s">
        <v>36</v>
      </c>
      <c r="C520" s="112"/>
      <c r="D520" s="263"/>
      <c r="E520" s="156" t="s">
        <v>569</v>
      </c>
      <c r="F520" s="93" t="s">
        <v>79</v>
      </c>
      <c r="H520" s="23" t="s">
        <v>21</v>
      </c>
      <c r="I520" s="23" t="s">
        <v>28</v>
      </c>
      <c r="J520" s="161" t="s">
        <v>30</v>
      </c>
      <c r="K520" s="156" t="s">
        <v>905</v>
      </c>
      <c r="M520" s="252">
        <v>50000</v>
      </c>
      <c r="N520" s="253"/>
      <c r="O520" s="114">
        <f t="shared" si="8"/>
        <v>700222.99999999977</v>
      </c>
    </row>
    <row r="521" spans="1:15" ht="22.05" hidden="1" customHeight="1" x14ac:dyDescent="0.2">
      <c r="A521" s="26">
        <v>45793</v>
      </c>
      <c r="B521" s="20" t="s">
        <v>36</v>
      </c>
      <c r="C521" s="112"/>
      <c r="D521" s="263"/>
      <c r="E521" s="156" t="s">
        <v>569</v>
      </c>
      <c r="F521" s="93" t="s">
        <v>79</v>
      </c>
      <c r="H521" s="23" t="s">
        <v>21</v>
      </c>
      <c r="I521" s="23" t="s">
        <v>28</v>
      </c>
      <c r="J521" s="161" t="s">
        <v>30</v>
      </c>
      <c r="K521" s="156" t="s">
        <v>905</v>
      </c>
      <c r="M521" s="252">
        <v>50000</v>
      </c>
      <c r="N521" s="253"/>
      <c r="O521" s="114">
        <f t="shared" si="8"/>
        <v>750222.99999999977</v>
      </c>
    </row>
    <row r="522" spans="1:15" ht="22.05" hidden="1" customHeight="1" x14ac:dyDescent="0.2">
      <c r="A522" s="26">
        <v>45793</v>
      </c>
      <c r="B522" s="20" t="s">
        <v>36</v>
      </c>
      <c r="C522" s="112"/>
      <c r="D522" s="263"/>
      <c r="E522" s="156" t="s">
        <v>569</v>
      </c>
      <c r="F522" s="93" t="s">
        <v>79</v>
      </c>
      <c r="H522" s="23" t="s">
        <v>21</v>
      </c>
      <c r="I522" s="23" t="s">
        <v>28</v>
      </c>
      <c r="J522" s="161" t="s">
        <v>30</v>
      </c>
      <c r="K522" s="156" t="s">
        <v>905</v>
      </c>
      <c r="M522" s="252">
        <v>50000</v>
      </c>
      <c r="N522" s="253"/>
      <c r="O522" s="114">
        <f t="shared" si="8"/>
        <v>800222.99999999977</v>
      </c>
    </row>
    <row r="523" spans="1:15" ht="22.05" hidden="1" customHeight="1" x14ac:dyDescent="0.2">
      <c r="A523" s="26">
        <v>45793</v>
      </c>
      <c r="B523" s="20" t="s">
        <v>36</v>
      </c>
      <c r="C523" s="112"/>
      <c r="D523" s="263"/>
      <c r="E523" s="156" t="s">
        <v>569</v>
      </c>
      <c r="F523" s="93" t="s">
        <v>79</v>
      </c>
      <c r="H523" s="23" t="s">
        <v>21</v>
      </c>
      <c r="I523" s="23" t="s">
        <v>28</v>
      </c>
      <c r="J523" s="161" t="s">
        <v>30</v>
      </c>
      <c r="K523" s="156" t="s">
        <v>905</v>
      </c>
      <c r="M523" s="252">
        <v>50000</v>
      </c>
      <c r="N523" s="253"/>
      <c r="O523" s="114">
        <f t="shared" si="8"/>
        <v>850222.99999999977</v>
      </c>
    </row>
    <row r="524" spans="1:15" ht="22.05" hidden="1" customHeight="1" x14ac:dyDescent="0.2">
      <c r="A524" s="26">
        <v>45793</v>
      </c>
      <c r="B524" s="20" t="s">
        <v>36</v>
      </c>
      <c r="C524" s="112"/>
      <c r="D524" s="263"/>
      <c r="E524" s="156" t="s">
        <v>569</v>
      </c>
      <c r="F524" s="93" t="s">
        <v>79</v>
      </c>
      <c r="H524" s="23" t="s">
        <v>21</v>
      </c>
      <c r="I524" s="23" t="s">
        <v>28</v>
      </c>
      <c r="J524" s="161" t="s">
        <v>30</v>
      </c>
      <c r="K524" s="156" t="s">
        <v>905</v>
      </c>
      <c r="M524" s="252">
        <v>50000</v>
      </c>
      <c r="N524" s="253"/>
      <c r="O524" s="114">
        <f t="shared" si="8"/>
        <v>900222.99999999977</v>
      </c>
    </row>
    <row r="525" spans="1:15" ht="22.05" hidden="1" customHeight="1" x14ac:dyDescent="0.2">
      <c r="A525" s="26">
        <v>45793</v>
      </c>
      <c r="B525" s="20" t="s">
        <v>36</v>
      </c>
      <c r="C525" s="112"/>
      <c r="D525" s="263"/>
      <c r="E525" s="156" t="s">
        <v>569</v>
      </c>
      <c r="F525" s="93" t="s">
        <v>79</v>
      </c>
      <c r="H525" s="23" t="s">
        <v>21</v>
      </c>
      <c r="I525" s="28" t="s">
        <v>28</v>
      </c>
      <c r="J525" s="161" t="s">
        <v>30</v>
      </c>
      <c r="K525" s="156" t="s">
        <v>905</v>
      </c>
      <c r="M525" s="252">
        <v>50000</v>
      </c>
      <c r="N525" s="253"/>
      <c r="O525" s="114">
        <f t="shared" si="8"/>
        <v>950222.99999999977</v>
      </c>
    </row>
    <row r="526" spans="1:15" ht="22.05" hidden="1" customHeight="1" x14ac:dyDescent="0.2">
      <c r="A526" s="26">
        <v>45793</v>
      </c>
      <c r="B526" s="20" t="s">
        <v>36</v>
      </c>
      <c r="C526" s="112"/>
      <c r="D526" s="263"/>
      <c r="E526" s="156" t="s">
        <v>569</v>
      </c>
      <c r="F526" s="93" t="s">
        <v>79</v>
      </c>
      <c r="H526" s="23" t="s">
        <v>21</v>
      </c>
      <c r="I526" s="28" t="s">
        <v>28</v>
      </c>
      <c r="J526" s="161" t="s">
        <v>30</v>
      </c>
      <c r="K526" s="156" t="s">
        <v>905</v>
      </c>
      <c r="M526" s="252">
        <v>50000</v>
      </c>
      <c r="N526" s="253"/>
      <c r="O526" s="114">
        <f t="shared" si="8"/>
        <v>1000222.9999999998</v>
      </c>
    </row>
    <row r="527" spans="1:15" ht="22.05" hidden="1" customHeight="1" x14ac:dyDescent="0.2">
      <c r="A527" s="26">
        <v>45793</v>
      </c>
      <c r="B527" s="20" t="s">
        <v>36</v>
      </c>
      <c r="C527" s="112"/>
      <c r="D527" s="263"/>
      <c r="E527" s="156" t="s">
        <v>875</v>
      </c>
      <c r="F527" s="93" t="s">
        <v>120</v>
      </c>
      <c r="H527" s="28" t="s">
        <v>22</v>
      </c>
      <c r="I527" s="28" t="s">
        <v>58</v>
      </c>
      <c r="J527" s="162" t="s">
        <v>101</v>
      </c>
      <c r="K527" s="156" t="s">
        <v>909</v>
      </c>
      <c r="M527" s="252"/>
      <c r="N527" s="253">
        <v>7069.68</v>
      </c>
      <c r="O527" s="114">
        <f t="shared" si="8"/>
        <v>993153.31999999972</v>
      </c>
    </row>
    <row r="528" spans="1:15" ht="22.05" hidden="1" customHeight="1" x14ac:dyDescent="0.2">
      <c r="A528" s="26">
        <v>45793</v>
      </c>
      <c r="B528" s="20" t="s">
        <v>36</v>
      </c>
      <c r="C528" s="112">
        <v>8012974134</v>
      </c>
      <c r="D528" s="122"/>
      <c r="E528" s="156" t="s">
        <v>4019</v>
      </c>
      <c r="F528" s="93" t="s">
        <v>99</v>
      </c>
      <c r="H528" s="28" t="s">
        <v>22</v>
      </c>
      <c r="I528" s="28" t="s">
        <v>103</v>
      </c>
      <c r="J528" s="162" t="s">
        <v>93</v>
      </c>
      <c r="K528" s="156" t="s">
        <v>4079</v>
      </c>
      <c r="M528" s="252"/>
      <c r="N528" s="253">
        <v>1632</v>
      </c>
      <c r="O528" s="114">
        <f t="shared" si="8"/>
        <v>991521.31999999972</v>
      </c>
    </row>
    <row r="529" spans="1:15" ht="22.05" hidden="1" customHeight="1" x14ac:dyDescent="0.2">
      <c r="A529" s="26">
        <v>45793</v>
      </c>
      <c r="B529" s="20" t="s">
        <v>36</v>
      </c>
      <c r="C529" s="112">
        <v>7272657813</v>
      </c>
      <c r="D529" s="122"/>
      <c r="E529" s="156" t="s">
        <v>4020</v>
      </c>
      <c r="F529" s="93" t="s">
        <v>99</v>
      </c>
      <c r="H529" s="28" t="s">
        <v>22</v>
      </c>
      <c r="I529" s="28" t="s">
        <v>103</v>
      </c>
      <c r="J529" s="162" t="s">
        <v>92</v>
      </c>
      <c r="K529" s="156" t="s">
        <v>901</v>
      </c>
      <c r="M529" s="252"/>
      <c r="N529" s="253">
        <v>10184</v>
      </c>
      <c r="O529" s="114">
        <f t="shared" si="8"/>
        <v>981337.31999999972</v>
      </c>
    </row>
    <row r="530" spans="1:15" ht="22.05" hidden="1" customHeight="1" x14ac:dyDescent="0.2">
      <c r="A530" s="26">
        <v>45793</v>
      </c>
      <c r="B530" s="20" t="s">
        <v>36</v>
      </c>
      <c r="C530" s="112">
        <v>756993</v>
      </c>
      <c r="D530" s="263"/>
      <c r="E530" s="156" t="s">
        <v>578</v>
      </c>
      <c r="F530" s="93" t="s">
        <v>99</v>
      </c>
      <c r="H530" s="28" t="s">
        <v>21</v>
      </c>
      <c r="I530" s="28" t="s">
        <v>81</v>
      </c>
      <c r="J530" s="162" t="s">
        <v>167</v>
      </c>
      <c r="K530" s="156" t="s">
        <v>894</v>
      </c>
      <c r="M530" s="252">
        <v>19000</v>
      </c>
      <c r="N530" s="253"/>
      <c r="O530" s="114">
        <f t="shared" si="8"/>
        <v>1000337.3199999997</v>
      </c>
    </row>
    <row r="531" spans="1:15" ht="22.05" hidden="1" customHeight="1" x14ac:dyDescent="0.2">
      <c r="A531" s="26">
        <v>45794</v>
      </c>
      <c r="B531" s="20" t="s">
        <v>36</v>
      </c>
      <c r="C531" s="112">
        <v>4016748014</v>
      </c>
      <c r="D531" s="263" t="s">
        <v>4021</v>
      </c>
      <c r="E531" s="156" t="s">
        <v>4022</v>
      </c>
      <c r="F531" s="93" t="s">
        <v>99</v>
      </c>
      <c r="H531" s="28" t="s">
        <v>22</v>
      </c>
      <c r="I531" s="28" t="s">
        <v>55</v>
      </c>
      <c r="J531" s="162" t="s">
        <v>70</v>
      </c>
      <c r="K531" s="156" t="s">
        <v>851</v>
      </c>
      <c r="M531" s="252"/>
      <c r="N531" s="253">
        <v>176602.59</v>
      </c>
      <c r="O531" s="114">
        <f t="shared" si="8"/>
        <v>823734.72999999975</v>
      </c>
    </row>
    <row r="532" spans="1:15" ht="22.05" hidden="1" customHeight="1" x14ac:dyDescent="0.2">
      <c r="A532" s="26">
        <v>45794</v>
      </c>
      <c r="B532" s="20" t="s">
        <v>36</v>
      </c>
      <c r="C532" s="112">
        <v>34654012</v>
      </c>
      <c r="D532" s="263"/>
      <c r="E532" s="156" t="s">
        <v>574</v>
      </c>
      <c r="F532" s="93" t="s">
        <v>99</v>
      </c>
      <c r="H532" s="28" t="s">
        <v>22</v>
      </c>
      <c r="I532" s="28" t="s">
        <v>55</v>
      </c>
      <c r="J532" s="162" t="s">
        <v>70</v>
      </c>
      <c r="K532" s="156" t="s">
        <v>1114</v>
      </c>
      <c r="M532" s="252"/>
      <c r="N532" s="253">
        <v>300000</v>
      </c>
      <c r="O532" s="114">
        <f t="shared" si="8"/>
        <v>523734.72999999975</v>
      </c>
    </row>
    <row r="533" spans="1:15" ht="22.05" hidden="1" customHeight="1" x14ac:dyDescent="0.2">
      <c r="A533" s="26">
        <v>45794</v>
      </c>
      <c r="B533" s="20" t="s">
        <v>36</v>
      </c>
      <c r="C533" s="112">
        <v>99322012</v>
      </c>
      <c r="D533" s="122" t="s">
        <v>4023</v>
      </c>
      <c r="E533" s="156" t="s">
        <v>3930</v>
      </c>
      <c r="F533" s="93" t="s">
        <v>99</v>
      </c>
      <c r="H533" s="28" t="s">
        <v>22</v>
      </c>
      <c r="I533" s="28" t="s">
        <v>103</v>
      </c>
      <c r="J533" s="162" t="s">
        <v>94</v>
      </c>
      <c r="K533" s="156" t="s">
        <v>3454</v>
      </c>
      <c r="M533" s="252"/>
      <c r="N533" s="253">
        <v>118016.79</v>
      </c>
      <c r="O533" s="114">
        <f t="shared" si="8"/>
        <v>405717.93999999977</v>
      </c>
    </row>
    <row r="534" spans="1:15" ht="22.05" hidden="1" customHeight="1" x14ac:dyDescent="0.2">
      <c r="A534" s="26">
        <v>45794</v>
      </c>
      <c r="B534" s="20" t="s">
        <v>36</v>
      </c>
      <c r="C534" s="112">
        <v>8948104514</v>
      </c>
      <c r="D534" s="122" t="s">
        <v>4024</v>
      </c>
      <c r="E534" s="156" t="s">
        <v>4025</v>
      </c>
      <c r="F534" s="93" t="s">
        <v>99</v>
      </c>
      <c r="H534" s="28" t="s">
        <v>22</v>
      </c>
      <c r="I534" s="28" t="s">
        <v>103</v>
      </c>
      <c r="J534" s="162" t="s">
        <v>92</v>
      </c>
      <c r="K534" s="156" t="s">
        <v>4080</v>
      </c>
      <c r="M534" s="252"/>
      <c r="N534" s="253">
        <v>1914</v>
      </c>
      <c r="O534" s="114">
        <f t="shared" si="8"/>
        <v>403803.93999999977</v>
      </c>
    </row>
    <row r="535" spans="1:15" ht="22.05" hidden="1" customHeight="1" x14ac:dyDescent="0.2">
      <c r="A535" s="26">
        <v>45794</v>
      </c>
      <c r="B535" s="20" t="s">
        <v>36</v>
      </c>
      <c r="C535" s="112">
        <v>1488104526</v>
      </c>
      <c r="D535" s="263" t="s">
        <v>4026</v>
      </c>
      <c r="E535" s="156" t="s">
        <v>1847</v>
      </c>
      <c r="F535" s="93" t="s">
        <v>99</v>
      </c>
      <c r="H535" s="28" t="s">
        <v>22</v>
      </c>
      <c r="I535" s="28" t="s">
        <v>103</v>
      </c>
      <c r="J535" s="162" t="s">
        <v>95</v>
      </c>
      <c r="K535" s="156" t="s">
        <v>1874</v>
      </c>
      <c r="M535" s="252"/>
      <c r="N535" s="253">
        <v>1208</v>
      </c>
      <c r="O535" s="114">
        <f t="shared" si="8"/>
        <v>402595.93999999977</v>
      </c>
    </row>
    <row r="536" spans="1:15" ht="22.05" hidden="1" customHeight="1" x14ac:dyDescent="0.2">
      <c r="A536" s="26">
        <v>45794</v>
      </c>
      <c r="B536" s="20" t="s">
        <v>36</v>
      </c>
      <c r="C536" s="112">
        <v>7328104539</v>
      </c>
      <c r="D536" s="263" t="s">
        <v>4027</v>
      </c>
      <c r="E536" s="156" t="s">
        <v>1757</v>
      </c>
      <c r="F536" s="93" t="s">
        <v>99</v>
      </c>
      <c r="H536" s="28" t="s">
        <v>22</v>
      </c>
      <c r="I536" s="28" t="s">
        <v>103</v>
      </c>
      <c r="J536" s="162" t="s">
        <v>93</v>
      </c>
      <c r="K536" s="156" t="s">
        <v>4081</v>
      </c>
      <c r="M536" s="252"/>
      <c r="N536" s="253">
        <v>15000</v>
      </c>
      <c r="O536" s="114">
        <f t="shared" si="8"/>
        <v>387595.93999999977</v>
      </c>
    </row>
    <row r="537" spans="1:15" ht="22.05" hidden="1" customHeight="1" x14ac:dyDescent="0.2">
      <c r="A537" s="26">
        <v>45794</v>
      </c>
      <c r="B537" s="20" t="s">
        <v>36</v>
      </c>
      <c r="C537" s="112">
        <v>3306319914</v>
      </c>
      <c r="D537" s="263" t="s">
        <v>4028</v>
      </c>
      <c r="E537" s="156" t="s">
        <v>4029</v>
      </c>
      <c r="F537" s="93" t="s">
        <v>99</v>
      </c>
      <c r="H537" s="28" t="s">
        <v>22</v>
      </c>
      <c r="I537" s="28" t="s">
        <v>103</v>
      </c>
      <c r="J537" s="162" t="s">
        <v>102</v>
      </c>
      <c r="K537" s="156" t="s">
        <v>914</v>
      </c>
      <c r="M537" s="252"/>
      <c r="N537" s="253">
        <v>2872.39</v>
      </c>
      <c r="O537" s="114">
        <f t="shared" si="8"/>
        <v>384723.54999999976</v>
      </c>
    </row>
    <row r="538" spans="1:15" ht="22.05" hidden="1" customHeight="1" x14ac:dyDescent="0.2">
      <c r="A538" s="26">
        <v>45794</v>
      </c>
      <c r="B538" s="20" t="s">
        <v>36</v>
      </c>
      <c r="C538" s="112">
        <v>4036319925</v>
      </c>
      <c r="D538" s="263" t="s">
        <v>4030</v>
      </c>
      <c r="E538" s="156" t="s">
        <v>4031</v>
      </c>
      <c r="F538" s="93" t="s">
        <v>99</v>
      </c>
      <c r="H538" s="28" t="s">
        <v>22</v>
      </c>
      <c r="I538" s="28" t="s">
        <v>103</v>
      </c>
      <c r="J538" s="162" t="s">
        <v>102</v>
      </c>
      <c r="K538" s="156" t="s">
        <v>913</v>
      </c>
      <c r="M538" s="252"/>
      <c r="N538" s="253">
        <v>3780</v>
      </c>
      <c r="O538" s="114">
        <f t="shared" si="8"/>
        <v>380943.54999999976</v>
      </c>
    </row>
    <row r="539" spans="1:15" ht="22.05" hidden="1" customHeight="1" x14ac:dyDescent="0.2">
      <c r="A539" s="26">
        <v>45794</v>
      </c>
      <c r="B539" s="20" t="s">
        <v>36</v>
      </c>
      <c r="C539" s="112">
        <v>6316319940</v>
      </c>
      <c r="D539" s="263" t="s">
        <v>4032</v>
      </c>
      <c r="E539" s="156" t="s">
        <v>1861</v>
      </c>
      <c r="F539" s="93" t="s">
        <v>99</v>
      </c>
      <c r="H539" s="28" t="s">
        <v>22</v>
      </c>
      <c r="I539" s="28" t="s">
        <v>103</v>
      </c>
      <c r="J539" s="162" t="s">
        <v>189</v>
      </c>
      <c r="K539" s="156" t="s">
        <v>1878</v>
      </c>
      <c r="M539" s="252"/>
      <c r="N539" s="253">
        <v>7074</v>
      </c>
      <c r="O539" s="114">
        <f t="shared" si="8"/>
        <v>373869.54999999976</v>
      </c>
    </row>
    <row r="540" spans="1:15" ht="22.05" hidden="1" customHeight="1" x14ac:dyDescent="0.2">
      <c r="A540" s="26">
        <v>45794</v>
      </c>
      <c r="B540" s="20" t="s">
        <v>36</v>
      </c>
      <c r="C540" s="112">
        <v>7506319954</v>
      </c>
      <c r="D540" s="263" t="s">
        <v>4033</v>
      </c>
      <c r="E540" s="156" t="s">
        <v>4034</v>
      </c>
      <c r="F540" s="93" t="s">
        <v>99</v>
      </c>
      <c r="H540" s="28" t="s">
        <v>22</v>
      </c>
      <c r="I540" s="28" t="s">
        <v>103</v>
      </c>
      <c r="J540" s="162" t="s">
        <v>189</v>
      </c>
      <c r="K540" s="156" t="s">
        <v>2684</v>
      </c>
      <c r="M540" s="252"/>
      <c r="N540" s="253">
        <v>14400</v>
      </c>
      <c r="O540" s="114">
        <f t="shared" si="8"/>
        <v>359469.54999999976</v>
      </c>
    </row>
    <row r="541" spans="1:15" ht="22.05" hidden="1" customHeight="1" x14ac:dyDescent="0.2">
      <c r="A541" s="26">
        <v>45796</v>
      </c>
      <c r="B541" s="20" t="s">
        <v>36</v>
      </c>
      <c r="C541" s="112">
        <v>4648518613</v>
      </c>
      <c r="D541" s="263" t="s">
        <v>4035</v>
      </c>
      <c r="E541" s="156" t="s">
        <v>4036</v>
      </c>
      <c r="F541" s="93" t="s">
        <v>99</v>
      </c>
      <c r="H541" s="28" t="s">
        <v>22</v>
      </c>
      <c r="I541" s="28" t="s">
        <v>55</v>
      </c>
      <c r="J541" s="162" t="s">
        <v>70</v>
      </c>
      <c r="K541" s="156" t="s">
        <v>612</v>
      </c>
      <c r="M541" s="252"/>
      <c r="N541" s="253">
        <v>12000</v>
      </c>
      <c r="O541" s="114">
        <f t="shared" si="8"/>
        <v>347469.54999999976</v>
      </c>
    </row>
    <row r="542" spans="1:15" ht="22.05" hidden="1" customHeight="1" x14ac:dyDescent="0.2">
      <c r="A542" s="26">
        <v>45796</v>
      </c>
      <c r="B542" s="20" t="s">
        <v>36</v>
      </c>
      <c r="C542" s="112">
        <v>85186022</v>
      </c>
      <c r="D542" s="263" t="s">
        <v>4035</v>
      </c>
      <c r="E542" s="156" t="s">
        <v>4037</v>
      </c>
      <c r="F542" s="93" t="s">
        <v>99</v>
      </c>
      <c r="H542" s="28" t="s">
        <v>22</v>
      </c>
      <c r="I542" s="28" t="s">
        <v>55</v>
      </c>
      <c r="J542" s="162" t="s">
        <v>70</v>
      </c>
      <c r="K542" s="156" t="s">
        <v>1114</v>
      </c>
      <c r="M542" s="252"/>
      <c r="N542" s="253">
        <v>5040</v>
      </c>
      <c r="O542" s="114">
        <f t="shared" ref="O542:O605" si="9">O541+M542-N542</f>
        <v>342429.54999999976</v>
      </c>
    </row>
    <row r="543" spans="1:15" ht="22.05" hidden="1" customHeight="1" x14ac:dyDescent="0.2">
      <c r="A543" s="26">
        <v>45796</v>
      </c>
      <c r="B543" s="20" t="s">
        <v>36</v>
      </c>
      <c r="C543" s="112">
        <v>6958518632</v>
      </c>
      <c r="D543" s="263" t="s">
        <v>4038</v>
      </c>
      <c r="E543" s="156" t="s">
        <v>4039</v>
      </c>
      <c r="F543" s="93" t="s">
        <v>99</v>
      </c>
      <c r="H543" s="28" t="s">
        <v>22</v>
      </c>
      <c r="I543" s="28" t="s">
        <v>55</v>
      </c>
      <c r="J543" s="162" t="s">
        <v>70</v>
      </c>
      <c r="K543" s="156" t="s">
        <v>2616</v>
      </c>
      <c r="M543" s="252"/>
      <c r="N543" s="253">
        <v>2744.5</v>
      </c>
      <c r="O543" s="114">
        <f t="shared" si="9"/>
        <v>339685.04999999976</v>
      </c>
    </row>
    <row r="544" spans="1:15" ht="22.05" hidden="1" customHeight="1" x14ac:dyDescent="0.2">
      <c r="A544" s="26">
        <v>45796</v>
      </c>
      <c r="B544" s="20" t="s">
        <v>36</v>
      </c>
      <c r="C544" s="112">
        <v>4108518643</v>
      </c>
      <c r="D544" s="113" t="s">
        <v>4035</v>
      </c>
      <c r="E544" s="156" t="s">
        <v>1725</v>
      </c>
      <c r="F544" s="93" t="s">
        <v>99</v>
      </c>
      <c r="H544" s="28" t="s">
        <v>22</v>
      </c>
      <c r="I544" s="28" t="s">
        <v>55</v>
      </c>
      <c r="J544" s="162" t="s">
        <v>70</v>
      </c>
      <c r="K544" s="156" t="s">
        <v>847</v>
      </c>
      <c r="M544" s="252"/>
      <c r="N544" s="253">
        <v>39000</v>
      </c>
      <c r="O544" s="114">
        <f t="shared" si="9"/>
        <v>300685.04999999976</v>
      </c>
    </row>
    <row r="545" spans="1:15" ht="22.05" hidden="1" customHeight="1" x14ac:dyDescent="0.2">
      <c r="A545" s="26">
        <v>45796</v>
      </c>
      <c r="B545" s="20" t="s">
        <v>36</v>
      </c>
      <c r="C545" s="112">
        <v>2028518655</v>
      </c>
      <c r="D545" s="263" t="s">
        <v>4035</v>
      </c>
      <c r="E545" s="156" t="s">
        <v>4040</v>
      </c>
      <c r="F545" s="93" t="s">
        <v>99</v>
      </c>
      <c r="H545" s="28" t="s">
        <v>22</v>
      </c>
      <c r="I545" s="28" t="s">
        <v>55</v>
      </c>
      <c r="J545" s="162" t="s">
        <v>70</v>
      </c>
      <c r="K545" s="156" t="s">
        <v>851</v>
      </c>
      <c r="M545" s="252"/>
      <c r="N545" s="253">
        <v>34713</v>
      </c>
      <c r="O545" s="114">
        <f t="shared" si="9"/>
        <v>265972.04999999976</v>
      </c>
    </row>
    <row r="546" spans="1:15" ht="22.05" hidden="1" customHeight="1" x14ac:dyDescent="0.2">
      <c r="A546" s="26">
        <v>45796</v>
      </c>
      <c r="B546" s="20" t="s">
        <v>36</v>
      </c>
      <c r="C546" s="112">
        <v>9272406113</v>
      </c>
      <c r="D546" s="263" t="s">
        <v>4041</v>
      </c>
      <c r="E546" s="156" t="s">
        <v>4042</v>
      </c>
      <c r="F546" s="93" t="s">
        <v>99</v>
      </c>
      <c r="H546" s="28" t="s">
        <v>22</v>
      </c>
      <c r="I546" s="28" t="s">
        <v>55</v>
      </c>
      <c r="J546" s="162" t="s">
        <v>70</v>
      </c>
      <c r="K546" s="156" t="s">
        <v>2616</v>
      </c>
      <c r="M546" s="252"/>
      <c r="N546" s="253">
        <v>52085</v>
      </c>
      <c r="O546" s="114">
        <f t="shared" si="9"/>
        <v>213887.04999999976</v>
      </c>
    </row>
    <row r="547" spans="1:15" ht="22.05" hidden="1" customHeight="1" x14ac:dyDescent="0.2">
      <c r="A547" s="26">
        <v>45796</v>
      </c>
      <c r="B547" s="20" t="s">
        <v>36</v>
      </c>
      <c r="C547" s="112">
        <v>3482406124</v>
      </c>
      <c r="D547" s="122"/>
      <c r="E547" s="156" t="s">
        <v>577</v>
      </c>
      <c r="F547" s="93" t="s">
        <v>99</v>
      </c>
      <c r="H547" s="28" t="s">
        <v>22</v>
      </c>
      <c r="I547" s="28" t="s">
        <v>81</v>
      </c>
      <c r="J547" s="162" t="s">
        <v>171</v>
      </c>
      <c r="K547" s="156" t="s">
        <v>621</v>
      </c>
      <c r="M547" s="252"/>
      <c r="N547" s="253">
        <v>40000</v>
      </c>
      <c r="O547" s="114">
        <f t="shared" si="9"/>
        <v>173887.04999999976</v>
      </c>
    </row>
    <row r="548" spans="1:15" ht="22.05" hidden="1" customHeight="1" x14ac:dyDescent="0.2">
      <c r="A548" s="26">
        <v>45796</v>
      </c>
      <c r="B548" s="20" t="s">
        <v>36</v>
      </c>
      <c r="C548" s="112">
        <v>9022406136</v>
      </c>
      <c r="D548" s="112"/>
      <c r="E548" s="156" t="s">
        <v>4043</v>
      </c>
      <c r="F548" s="93" t="s">
        <v>99</v>
      </c>
      <c r="H548" s="28" t="s">
        <v>22</v>
      </c>
      <c r="I548" s="28" t="s">
        <v>81</v>
      </c>
      <c r="J548" s="162" t="s">
        <v>179</v>
      </c>
      <c r="K548" s="156" t="s">
        <v>4082</v>
      </c>
      <c r="M548" s="252"/>
      <c r="N548" s="253">
        <v>4147.5</v>
      </c>
      <c r="O548" s="114">
        <f t="shared" si="9"/>
        <v>169739.54999999976</v>
      </c>
    </row>
    <row r="549" spans="1:15" ht="22.05" hidden="1" customHeight="1" x14ac:dyDescent="0.2">
      <c r="A549" s="26">
        <v>45796</v>
      </c>
      <c r="B549" s="20" t="s">
        <v>36</v>
      </c>
      <c r="C549" s="112"/>
      <c r="D549" s="263" t="s">
        <v>2630</v>
      </c>
      <c r="E549" s="156" t="s">
        <v>1044</v>
      </c>
      <c r="F549" s="93" t="s">
        <v>78</v>
      </c>
      <c r="G549" s="28">
        <v>363</v>
      </c>
      <c r="H549" s="28" t="s">
        <v>22</v>
      </c>
      <c r="I549" s="28" t="s">
        <v>81</v>
      </c>
      <c r="J549" s="162" t="s">
        <v>33</v>
      </c>
      <c r="K549" s="156" t="s">
        <v>621</v>
      </c>
      <c r="M549" s="252"/>
      <c r="N549" s="253">
        <v>100000</v>
      </c>
      <c r="O549" s="114">
        <f t="shared" si="9"/>
        <v>69739.549999999756</v>
      </c>
    </row>
    <row r="550" spans="1:15" ht="22.05" hidden="1" customHeight="1" x14ac:dyDescent="0.2">
      <c r="A550" s="26">
        <v>45796</v>
      </c>
      <c r="B550" s="20" t="s">
        <v>36</v>
      </c>
      <c r="C550" s="112">
        <v>3867653931</v>
      </c>
      <c r="D550" s="263"/>
      <c r="E550" s="156" t="s">
        <v>4044</v>
      </c>
      <c r="F550" s="93" t="s">
        <v>99</v>
      </c>
      <c r="H550" s="28" t="s">
        <v>22</v>
      </c>
      <c r="I550" s="28" t="s">
        <v>103</v>
      </c>
      <c r="J550" s="162" t="s">
        <v>93</v>
      </c>
      <c r="K550" s="156" t="s">
        <v>4079</v>
      </c>
      <c r="M550" s="252"/>
      <c r="N550" s="253">
        <v>7358.8</v>
      </c>
      <c r="O550" s="114">
        <f t="shared" si="9"/>
        <v>62380.749999999753</v>
      </c>
    </row>
    <row r="551" spans="1:15" ht="22.05" hidden="1" customHeight="1" x14ac:dyDescent="0.2">
      <c r="A551" s="26">
        <v>45796</v>
      </c>
      <c r="B551" s="20" t="s">
        <v>36</v>
      </c>
      <c r="C551" s="112"/>
      <c r="D551" s="263"/>
      <c r="E551" s="156" t="s">
        <v>569</v>
      </c>
      <c r="F551" s="93" t="s">
        <v>99</v>
      </c>
      <c r="H551" s="28" t="s">
        <v>21</v>
      </c>
      <c r="I551" s="28" t="s">
        <v>28</v>
      </c>
      <c r="J551" s="162" t="s">
        <v>30</v>
      </c>
      <c r="K551" s="156" t="s">
        <v>1881</v>
      </c>
      <c r="M551" s="252">
        <v>462600</v>
      </c>
      <c r="N551" s="253"/>
      <c r="O551" s="114">
        <f t="shared" si="9"/>
        <v>524980.74999999977</v>
      </c>
    </row>
    <row r="552" spans="1:15" ht="22.05" hidden="1" customHeight="1" x14ac:dyDescent="0.2">
      <c r="A552" s="26">
        <v>45796</v>
      </c>
      <c r="B552" s="20" t="s">
        <v>36</v>
      </c>
      <c r="C552" s="112">
        <v>77918011</v>
      </c>
      <c r="D552" s="263" t="s">
        <v>4045</v>
      </c>
      <c r="E552" s="156" t="s">
        <v>3437</v>
      </c>
      <c r="F552" s="93" t="s">
        <v>99</v>
      </c>
      <c r="H552" s="28" t="s">
        <v>22</v>
      </c>
      <c r="I552" s="28" t="s">
        <v>103</v>
      </c>
      <c r="J552" s="162" t="s">
        <v>92</v>
      </c>
      <c r="K552" s="156" t="s">
        <v>907</v>
      </c>
      <c r="M552" s="252"/>
      <c r="N552" s="253">
        <v>108466</v>
      </c>
      <c r="O552" s="114">
        <f t="shared" si="9"/>
        <v>416514.74999999977</v>
      </c>
    </row>
    <row r="553" spans="1:15" ht="22.05" hidden="1" customHeight="1" x14ac:dyDescent="0.2">
      <c r="A553" s="26">
        <v>45797</v>
      </c>
      <c r="B553" s="20" t="s">
        <v>36</v>
      </c>
      <c r="C553" s="112">
        <v>34479014</v>
      </c>
      <c r="D553" s="263"/>
      <c r="E553" s="156" t="s">
        <v>4046</v>
      </c>
      <c r="F553" s="93" t="s">
        <v>99</v>
      </c>
      <c r="H553" s="28" t="s">
        <v>22</v>
      </c>
      <c r="I553" s="28" t="s">
        <v>81</v>
      </c>
      <c r="J553" s="162" t="s">
        <v>280</v>
      </c>
      <c r="K553" s="156" t="s">
        <v>897</v>
      </c>
      <c r="M553" s="252"/>
      <c r="N553" s="253">
        <v>192562.5</v>
      </c>
      <c r="O553" s="114">
        <f t="shared" si="9"/>
        <v>223952.24999999977</v>
      </c>
    </row>
    <row r="554" spans="1:15" ht="22.05" hidden="1" customHeight="1" x14ac:dyDescent="0.2">
      <c r="A554" s="26">
        <v>45797</v>
      </c>
      <c r="B554" s="20" t="s">
        <v>36</v>
      </c>
      <c r="C554" s="112">
        <v>835124513</v>
      </c>
      <c r="D554" s="263"/>
      <c r="E554" s="156" t="s">
        <v>577</v>
      </c>
      <c r="F554" s="93" t="s">
        <v>99</v>
      </c>
      <c r="H554" s="28" t="s">
        <v>22</v>
      </c>
      <c r="I554" s="28" t="s">
        <v>81</v>
      </c>
      <c r="J554" s="162" t="s">
        <v>171</v>
      </c>
      <c r="K554" s="156" t="s">
        <v>621</v>
      </c>
      <c r="M554" s="252"/>
      <c r="N554" s="253">
        <v>35000</v>
      </c>
      <c r="O554" s="114">
        <f t="shared" si="9"/>
        <v>188952.24999999977</v>
      </c>
    </row>
    <row r="555" spans="1:15" ht="22.05" hidden="1" customHeight="1" x14ac:dyDescent="0.2">
      <c r="A555" s="26">
        <v>45797</v>
      </c>
      <c r="B555" s="20" t="s">
        <v>36</v>
      </c>
      <c r="C555" s="112">
        <v>6951901113</v>
      </c>
      <c r="D555" s="263"/>
      <c r="E555" s="156" t="s">
        <v>4047</v>
      </c>
      <c r="F555" s="93" t="s">
        <v>99</v>
      </c>
      <c r="H555" s="28" t="s">
        <v>22</v>
      </c>
      <c r="I555" s="28" t="s">
        <v>103</v>
      </c>
      <c r="J555" s="162" t="s">
        <v>92</v>
      </c>
      <c r="K555" s="156" t="s">
        <v>2688</v>
      </c>
      <c r="M555" s="252"/>
      <c r="N555" s="253">
        <v>11600</v>
      </c>
      <c r="O555" s="114">
        <f t="shared" si="9"/>
        <v>177352.24999999977</v>
      </c>
    </row>
    <row r="556" spans="1:15" ht="22.05" hidden="1" customHeight="1" x14ac:dyDescent="0.2">
      <c r="A556" s="26">
        <v>45797</v>
      </c>
      <c r="B556" s="20" t="s">
        <v>36</v>
      </c>
      <c r="C556" s="112">
        <v>543832618</v>
      </c>
      <c r="D556" s="263"/>
      <c r="E556" s="156" t="s">
        <v>577</v>
      </c>
      <c r="F556" s="93" t="s">
        <v>99</v>
      </c>
      <c r="H556" s="28" t="s">
        <v>22</v>
      </c>
      <c r="I556" s="28" t="s">
        <v>81</v>
      </c>
      <c r="J556" s="162" t="s">
        <v>171</v>
      </c>
      <c r="K556" s="156" t="s">
        <v>621</v>
      </c>
      <c r="M556" s="252"/>
      <c r="N556" s="253">
        <v>52352.25</v>
      </c>
      <c r="O556" s="114">
        <f t="shared" si="9"/>
        <v>124999.99999999977</v>
      </c>
    </row>
    <row r="557" spans="1:15" ht="22.05" hidden="1" customHeight="1" x14ac:dyDescent="0.2">
      <c r="A557" s="26">
        <v>45797</v>
      </c>
      <c r="B557" s="20" t="s">
        <v>36</v>
      </c>
      <c r="C557" s="112"/>
      <c r="D557" s="263"/>
      <c r="E557" s="156" t="s">
        <v>569</v>
      </c>
      <c r="F557" s="93" t="s">
        <v>99</v>
      </c>
      <c r="H557" s="28" t="s">
        <v>21</v>
      </c>
      <c r="I557" s="28" t="s">
        <v>28</v>
      </c>
      <c r="J557" s="162" t="s">
        <v>30</v>
      </c>
      <c r="K557" s="156" t="s">
        <v>2686</v>
      </c>
      <c r="M557" s="252">
        <v>44700</v>
      </c>
      <c r="N557" s="253"/>
      <c r="O557" s="114">
        <f t="shared" si="9"/>
        <v>169699.99999999977</v>
      </c>
    </row>
    <row r="558" spans="1:15" ht="22.05" hidden="1" customHeight="1" x14ac:dyDescent="0.2">
      <c r="A558" s="26">
        <v>45799</v>
      </c>
      <c r="B558" s="20" t="s">
        <v>36</v>
      </c>
      <c r="C558" s="112">
        <v>83621011</v>
      </c>
      <c r="D558" s="263" t="s">
        <v>4048</v>
      </c>
      <c r="E558" s="156" t="s">
        <v>4049</v>
      </c>
      <c r="F558" s="93" t="s">
        <v>99</v>
      </c>
      <c r="H558" s="28" t="s">
        <v>22</v>
      </c>
      <c r="I558" s="28" t="s">
        <v>103</v>
      </c>
      <c r="J558" s="162" t="s">
        <v>93</v>
      </c>
      <c r="K558" s="156" t="s">
        <v>1117</v>
      </c>
      <c r="M558" s="252"/>
      <c r="N558" s="253">
        <v>1703.35</v>
      </c>
      <c r="O558" s="114">
        <f t="shared" si="9"/>
        <v>167996.64999999976</v>
      </c>
    </row>
    <row r="559" spans="1:15" ht="22.05" hidden="1" customHeight="1" x14ac:dyDescent="0.2">
      <c r="A559" s="26">
        <v>45799</v>
      </c>
      <c r="B559" s="20" t="s">
        <v>36</v>
      </c>
      <c r="C559" s="112">
        <v>86253011</v>
      </c>
      <c r="D559" s="263" t="s">
        <v>4048</v>
      </c>
      <c r="E559" s="156" t="s">
        <v>4050</v>
      </c>
      <c r="F559" s="93" t="s">
        <v>99</v>
      </c>
      <c r="H559" s="28" t="s">
        <v>22</v>
      </c>
      <c r="I559" s="28" t="s">
        <v>103</v>
      </c>
      <c r="J559" s="162" t="s">
        <v>93</v>
      </c>
      <c r="K559" s="156" t="s">
        <v>1117</v>
      </c>
      <c r="M559" s="252"/>
      <c r="N559" s="253">
        <v>1703.35</v>
      </c>
      <c r="O559" s="114">
        <f t="shared" si="9"/>
        <v>166293.29999999976</v>
      </c>
    </row>
    <row r="560" spans="1:15" ht="22.05" hidden="1" customHeight="1" x14ac:dyDescent="0.2">
      <c r="A560" s="26">
        <v>45799</v>
      </c>
      <c r="B560" s="20" t="s">
        <v>36</v>
      </c>
      <c r="C560" s="112"/>
      <c r="D560" s="263"/>
      <c r="E560" s="156" t="s">
        <v>569</v>
      </c>
      <c r="F560" s="93" t="s">
        <v>99</v>
      </c>
      <c r="H560" s="28" t="s">
        <v>21</v>
      </c>
      <c r="I560" s="28" t="s">
        <v>28</v>
      </c>
      <c r="J560" s="162" t="s">
        <v>30</v>
      </c>
      <c r="K560" s="156" t="s">
        <v>4083</v>
      </c>
      <c r="M560" s="252">
        <v>50000</v>
      </c>
      <c r="N560" s="253"/>
      <c r="O560" s="114">
        <f t="shared" si="9"/>
        <v>216293.29999999976</v>
      </c>
    </row>
    <row r="561" spans="1:15" ht="22.05" hidden="1" customHeight="1" x14ac:dyDescent="0.2">
      <c r="A561" s="26">
        <v>45799</v>
      </c>
      <c r="B561" s="20" t="s">
        <v>36</v>
      </c>
      <c r="C561" s="112"/>
      <c r="D561" s="263"/>
      <c r="E561" s="156" t="s">
        <v>569</v>
      </c>
      <c r="F561" s="93" t="s">
        <v>99</v>
      </c>
      <c r="H561" s="28" t="s">
        <v>21</v>
      </c>
      <c r="I561" s="28" t="s">
        <v>28</v>
      </c>
      <c r="J561" s="162" t="s">
        <v>30</v>
      </c>
      <c r="K561" s="156" t="s">
        <v>4083</v>
      </c>
      <c r="M561" s="252">
        <v>25000</v>
      </c>
      <c r="N561" s="253"/>
      <c r="O561" s="114">
        <f t="shared" si="9"/>
        <v>241293.29999999976</v>
      </c>
    </row>
    <row r="562" spans="1:15" ht="22.05" hidden="1" customHeight="1" x14ac:dyDescent="0.2">
      <c r="A562" s="26">
        <v>45799</v>
      </c>
      <c r="B562" s="20" t="s">
        <v>36</v>
      </c>
      <c r="C562" s="112"/>
      <c r="D562" s="263"/>
      <c r="E562" s="156" t="s">
        <v>569</v>
      </c>
      <c r="F562" s="93" t="s">
        <v>99</v>
      </c>
      <c r="H562" s="28" t="s">
        <v>21</v>
      </c>
      <c r="I562" s="28" t="s">
        <v>28</v>
      </c>
      <c r="J562" s="162" t="s">
        <v>30</v>
      </c>
      <c r="K562" s="156" t="s">
        <v>1881</v>
      </c>
      <c r="M562" s="252">
        <v>421713</v>
      </c>
      <c r="N562" s="253"/>
      <c r="O562" s="114">
        <f t="shared" si="9"/>
        <v>663006.29999999981</v>
      </c>
    </row>
    <row r="563" spans="1:15" ht="22.05" hidden="1" customHeight="1" x14ac:dyDescent="0.2">
      <c r="A563" s="26">
        <v>45799</v>
      </c>
      <c r="B563" s="20" t="s">
        <v>36</v>
      </c>
      <c r="C563" s="112">
        <v>2403503314</v>
      </c>
      <c r="D563" s="263" t="s">
        <v>3415</v>
      </c>
      <c r="E563" s="156" t="s">
        <v>577</v>
      </c>
      <c r="F563" s="93" t="s">
        <v>99</v>
      </c>
      <c r="H563" s="28" t="s">
        <v>22</v>
      </c>
      <c r="I563" s="28" t="s">
        <v>81</v>
      </c>
      <c r="J563" s="162" t="s">
        <v>171</v>
      </c>
      <c r="K563" s="156" t="s">
        <v>621</v>
      </c>
      <c r="M563" s="252"/>
      <c r="N563" s="253">
        <v>23006.3</v>
      </c>
      <c r="O563" s="114">
        <f t="shared" si="9"/>
        <v>639999.99999999977</v>
      </c>
    </row>
    <row r="564" spans="1:15" ht="22.05" hidden="1" customHeight="1" x14ac:dyDescent="0.2">
      <c r="A564" s="26">
        <v>45800</v>
      </c>
      <c r="B564" s="20" t="s">
        <v>36</v>
      </c>
      <c r="C564" s="112"/>
      <c r="D564" s="264"/>
      <c r="E564" s="156" t="s">
        <v>569</v>
      </c>
      <c r="F564" s="93" t="s">
        <v>99</v>
      </c>
      <c r="H564" s="28" t="s">
        <v>21</v>
      </c>
      <c r="I564" s="28" t="s">
        <v>28</v>
      </c>
      <c r="J564" s="162" t="s">
        <v>30</v>
      </c>
      <c r="K564" s="156" t="s">
        <v>4084</v>
      </c>
      <c r="M564" s="252">
        <v>141330</v>
      </c>
      <c r="N564" s="253"/>
      <c r="O564" s="114">
        <f t="shared" si="9"/>
        <v>781329.99999999977</v>
      </c>
    </row>
    <row r="565" spans="1:15" ht="22.05" hidden="1" customHeight="1" x14ac:dyDescent="0.2">
      <c r="A565" s="26">
        <v>45800</v>
      </c>
      <c r="B565" s="20" t="s">
        <v>36</v>
      </c>
      <c r="C565" s="112">
        <v>4364034714</v>
      </c>
      <c r="D565" s="264"/>
      <c r="E565" s="156" t="s">
        <v>4051</v>
      </c>
      <c r="F565" s="93" t="s">
        <v>99</v>
      </c>
      <c r="H565" s="28" t="s">
        <v>22</v>
      </c>
      <c r="I565" s="28" t="s">
        <v>103</v>
      </c>
      <c r="J565" s="162" t="s">
        <v>93</v>
      </c>
      <c r="K565" s="156" t="s">
        <v>1112</v>
      </c>
      <c r="M565" s="252"/>
      <c r="N565" s="253">
        <v>1330</v>
      </c>
      <c r="O565" s="114">
        <f t="shared" si="9"/>
        <v>779999.99999999977</v>
      </c>
    </row>
    <row r="566" spans="1:15" ht="22.05" hidden="1" customHeight="1" x14ac:dyDescent="0.2">
      <c r="A566" s="26">
        <v>45800</v>
      </c>
      <c r="B566" s="20" t="s">
        <v>36</v>
      </c>
      <c r="C566" s="112">
        <v>40347023</v>
      </c>
      <c r="D566" s="263" t="s">
        <v>4052</v>
      </c>
      <c r="E566" s="156" t="s">
        <v>4053</v>
      </c>
      <c r="F566" s="93" t="s">
        <v>99</v>
      </c>
      <c r="H566" s="28" t="s">
        <v>22</v>
      </c>
      <c r="I566" s="28" t="s">
        <v>55</v>
      </c>
      <c r="J566" s="162" t="s">
        <v>70</v>
      </c>
      <c r="K566" s="156" t="s">
        <v>1114</v>
      </c>
      <c r="M566" s="252"/>
      <c r="N566" s="253">
        <v>33600</v>
      </c>
      <c r="O566" s="114">
        <f t="shared" si="9"/>
        <v>746399.99999999977</v>
      </c>
    </row>
    <row r="567" spans="1:15" ht="22.05" hidden="1" customHeight="1" x14ac:dyDescent="0.2">
      <c r="A567" s="26">
        <v>45800</v>
      </c>
      <c r="B567" s="20" t="s">
        <v>36</v>
      </c>
      <c r="C567" s="112">
        <v>5554034734</v>
      </c>
      <c r="D567" s="263" t="s">
        <v>4052</v>
      </c>
      <c r="E567" s="156" t="s">
        <v>4054</v>
      </c>
      <c r="F567" s="93" t="s">
        <v>99</v>
      </c>
      <c r="H567" s="28" t="s">
        <v>22</v>
      </c>
      <c r="I567" s="28" t="s">
        <v>55</v>
      </c>
      <c r="J567" s="162" t="s">
        <v>70</v>
      </c>
      <c r="K567" s="156" t="s">
        <v>851</v>
      </c>
      <c r="M567" s="252"/>
      <c r="N567" s="253">
        <v>16340</v>
      </c>
      <c r="O567" s="114">
        <f t="shared" si="9"/>
        <v>730059.99999999977</v>
      </c>
    </row>
    <row r="568" spans="1:15" ht="22.05" hidden="1" customHeight="1" x14ac:dyDescent="0.2">
      <c r="A568" s="26">
        <v>45800</v>
      </c>
      <c r="B568" s="20" t="s">
        <v>36</v>
      </c>
      <c r="C568" s="112">
        <v>8214034745</v>
      </c>
      <c r="D568" s="263" t="s">
        <v>4055</v>
      </c>
      <c r="E568" s="156" t="s">
        <v>4056</v>
      </c>
      <c r="F568" s="93" t="s">
        <v>99</v>
      </c>
      <c r="H568" s="28" t="s">
        <v>22</v>
      </c>
      <c r="I568" s="28" t="s">
        <v>55</v>
      </c>
      <c r="J568" s="162" t="s">
        <v>70</v>
      </c>
      <c r="K568" s="156" t="s">
        <v>618</v>
      </c>
      <c r="M568" s="252"/>
      <c r="N568" s="253">
        <v>5200</v>
      </c>
      <c r="O568" s="114">
        <f t="shared" si="9"/>
        <v>724859.99999999977</v>
      </c>
    </row>
    <row r="569" spans="1:15" ht="22.05" hidden="1" customHeight="1" x14ac:dyDescent="0.2">
      <c r="A569" s="26">
        <v>45800</v>
      </c>
      <c r="B569" s="20" t="s">
        <v>36</v>
      </c>
      <c r="C569" s="112">
        <v>1764034757</v>
      </c>
      <c r="D569" s="264"/>
      <c r="E569" s="156" t="s">
        <v>869</v>
      </c>
      <c r="F569" s="93" t="s">
        <v>99</v>
      </c>
      <c r="H569" s="28" t="s">
        <v>22</v>
      </c>
      <c r="I569" s="28" t="s">
        <v>81</v>
      </c>
      <c r="J569" s="162" t="s">
        <v>167</v>
      </c>
      <c r="K569" s="156" t="s">
        <v>894</v>
      </c>
      <c r="M569" s="252"/>
      <c r="N569" s="253">
        <v>504860</v>
      </c>
      <c r="O569" s="114">
        <f t="shared" si="9"/>
        <v>219999.99999999977</v>
      </c>
    </row>
    <row r="570" spans="1:15" ht="22.05" hidden="1" customHeight="1" x14ac:dyDescent="0.2">
      <c r="A570" s="26">
        <v>45800</v>
      </c>
      <c r="B570" s="20" t="s">
        <v>36</v>
      </c>
      <c r="C570" s="112">
        <v>694034769</v>
      </c>
      <c r="D570" s="263"/>
      <c r="E570" s="156" t="s">
        <v>4057</v>
      </c>
      <c r="F570" s="93" t="s">
        <v>99</v>
      </c>
      <c r="H570" s="28" t="s">
        <v>22</v>
      </c>
      <c r="I570" s="28" t="s">
        <v>103</v>
      </c>
      <c r="J570" s="162" t="s">
        <v>93</v>
      </c>
      <c r="K570" s="156" t="s">
        <v>1112</v>
      </c>
      <c r="M570" s="252"/>
      <c r="N570" s="253">
        <v>1125</v>
      </c>
      <c r="O570" s="114">
        <f t="shared" si="9"/>
        <v>218874.99999999977</v>
      </c>
    </row>
    <row r="571" spans="1:15" ht="22.05" hidden="1" customHeight="1" x14ac:dyDescent="0.2">
      <c r="A571" s="26">
        <v>45800</v>
      </c>
      <c r="B571" s="20" t="s">
        <v>36</v>
      </c>
      <c r="C571" s="112">
        <v>34232011</v>
      </c>
      <c r="D571" s="264" t="s">
        <v>4058</v>
      </c>
      <c r="E571" s="156" t="s">
        <v>4059</v>
      </c>
      <c r="F571" s="93" t="s">
        <v>99</v>
      </c>
      <c r="H571" s="28" t="s">
        <v>22</v>
      </c>
      <c r="I571" s="28" t="s">
        <v>103</v>
      </c>
      <c r="J571" s="162" t="s">
        <v>93</v>
      </c>
      <c r="K571" s="156" t="s">
        <v>1117</v>
      </c>
      <c r="M571" s="252"/>
      <c r="N571" s="253">
        <v>31002.18</v>
      </c>
      <c r="O571" s="114">
        <f t="shared" si="9"/>
        <v>187872.81999999977</v>
      </c>
    </row>
    <row r="572" spans="1:15" ht="22.05" hidden="1" customHeight="1" x14ac:dyDescent="0.2">
      <c r="A572" s="26">
        <v>45800</v>
      </c>
      <c r="B572" s="20" t="s">
        <v>36</v>
      </c>
      <c r="C572" s="112">
        <v>723423222</v>
      </c>
      <c r="D572" s="263" t="s">
        <v>4060</v>
      </c>
      <c r="E572" s="156" t="s">
        <v>4061</v>
      </c>
      <c r="F572" s="93" t="s">
        <v>99</v>
      </c>
      <c r="H572" s="28" t="s">
        <v>22</v>
      </c>
      <c r="I572" s="28" t="s">
        <v>103</v>
      </c>
      <c r="J572" s="162" t="s">
        <v>189</v>
      </c>
      <c r="K572" s="156" t="s">
        <v>1117</v>
      </c>
      <c r="M572" s="252"/>
      <c r="N572" s="253">
        <v>30878</v>
      </c>
      <c r="O572" s="114">
        <f t="shared" si="9"/>
        <v>156994.81999999977</v>
      </c>
    </row>
    <row r="573" spans="1:15" ht="22.05" hidden="1" customHeight="1" x14ac:dyDescent="0.2">
      <c r="A573" s="26">
        <v>45800</v>
      </c>
      <c r="B573" s="20" t="s">
        <v>36</v>
      </c>
      <c r="C573" s="112">
        <v>3593423233</v>
      </c>
      <c r="D573" s="263" t="s">
        <v>4062</v>
      </c>
      <c r="E573" s="156" t="s">
        <v>1859</v>
      </c>
      <c r="F573" s="93" t="s">
        <v>99</v>
      </c>
      <c r="H573" s="519" t="s">
        <v>22</v>
      </c>
      <c r="I573" s="519" t="s">
        <v>54</v>
      </c>
      <c r="J573" s="520" t="s">
        <v>63</v>
      </c>
      <c r="K573" s="156" t="s">
        <v>1877</v>
      </c>
      <c r="M573" s="252"/>
      <c r="N573" s="253">
        <v>31757.79</v>
      </c>
      <c r="O573" s="114">
        <f t="shared" si="9"/>
        <v>125237.02999999977</v>
      </c>
    </row>
    <row r="574" spans="1:15" ht="22.05" hidden="1" customHeight="1" x14ac:dyDescent="0.2">
      <c r="A574" s="26">
        <v>45800</v>
      </c>
      <c r="B574" s="20" t="s">
        <v>36</v>
      </c>
      <c r="C574" s="112">
        <v>6373423245</v>
      </c>
      <c r="D574" s="263" t="s">
        <v>4063</v>
      </c>
      <c r="E574" s="156" t="s">
        <v>1757</v>
      </c>
      <c r="F574" s="93" t="s">
        <v>99</v>
      </c>
      <c r="H574" s="28" t="s">
        <v>22</v>
      </c>
      <c r="I574" s="28" t="s">
        <v>103</v>
      </c>
      <c r="J574" s="162" t="s">
        <v>93</v>
      </c>
      <c r="K574" s="156" t="s">
        <v>4081</v>
      </c>
      <c r="M574" s="252"/>
      <c r="N574" s="253">
        <v>15952</v>
      </c>
      <c r="O574" s="114">
        <f t="shared" si="9"/>
        <v>109285.02999999977</v>
      </c>
    </row>
    <row r="575" spans="1:15" ht="22.05" hidden="1" customHeight="1" x14ac:dyDescent="0.2">
      <c r="A575" s="26">
        <v>45800</v>
      </c>
      <c r="B575" s="20" t="s">
        <v>36</v>
      </c>
      <c r="C575" s="112"/>
      <c r="D575" s="263"/>
      <c r="E575" s="156" t="s">
        <v>569</v>
      </c>
      <c r="F575" s="93" t="s">
        <v>79</v>
      </c>
      <c r="H575" s="28" t="s">
        <v>21</v>
      </c>
      <c r="I575" s="28" t="s">
        <v>28</v>
      </c>
      <c r="J575" s="162" t="s">
        <v>30</v>
      </c>
      <c r="K575" s="156" t="s">
        <v>615</v>
      </c>
      <c r="M575" s="252">
        <v>250000</v>
      </c>
      <c r="N575" s="253"/>
      <c r="O575" s="114">
        <f t="shared" si="9"/>
        <v>359285.0299999998</v>
      </c>
    </row>
    <row r="576" spans="1:15" ht="22.05" hidden="1" customHeight="1" x14ac:dyDescent="0.2">
      <c r="A576" s="26">
        <v>45800</v>
      </c>
      <c r="B576" s="20" t="s">
        <v>36</v>
      </c>
      <c r="C576" s="112"/>
      <c r="D576" s="264"/>
      <c r="E576" s="156" t="s">
        <v>569</v>
      </c>
      <c r="F576" s="93" t="s">
        <v>79</v>
      </c>
      <c r="H576" s="28" t="s">
        <v>21</v>
      </c>
      <c r="I576" s="28" t="s">
        <v>28</v>
      </c>
      <c r="J576" s="162" t="s">
        <v>30</v>
      </c>
      <c r="K576" s="156" t="s">
        <v>615</v>
      </c>
      <c r="M576" s="252">
        <v>250000</v>
      </c>
      <c r="N576" s="253"/>
      <c r="O576" s="114">
        <f t="shared" si="9"/>
        <v>609285.0299999998</v>
      </c>
    </row>
    <row r="577" spans="1:15" ht="22.05" hidden="1" customHeight="1" x14ac:dyDescent="0.2">
      <c r="A577" s="26">
        <v>45800</v>
      </c>
      <c r="B577" s="20" t="s">
        <v>36</v>
      </c>
      <c r="C577" s="112"/>
      <c r="D577" s="263"/>
      <c r="E577" s="156" t="s">
        <v>569</v>
      </c>
      <c r="F577" s="93" t="s">
        <v>79</v>
      </c>
      <c r="H577" s="28" t="s">
        <v>21</v>
      </c>
      <c r="I577" s="28" t="s">
        <v>28</v>
      </c>
      <c r="J577" s="162" t="s">
        <v>30</v>
      </c>
      <c r="K577" s="156" t="s">
        <v>615</v>
      </c>
      <c r="M577" s="252">
        <v>250000</v>
      </c>
      <c r="N577" s="253"/>
      <c r="O577" s="114">
        <f t="shared" si="9"/>
        <v>859285.0299999998</v>
      </c>
    </row>
    <row r="578" spans="1:15" ht="22.05" hidden="1" customHeight="1" x14ac:dyDescent="0.2">
      <c r="A578" s="26">
        <v>45800</v>
      </c>
      <c r="B578" s="20" t="s">
        <v>36</v>
      </c>
      <c r="C578" s="112"/>
      <c r="D578" s="264"/>
      <c r="E578" s="156" t="s">
        <v>569</v>
      </c>
      <c r="F578" s="93" t="s">
        <v>79</v>
      </c>
      <c r="H578" s="28" t="s">
        <v>21</v>
      </c>
      <c r="I578" s="28" t="s">
        <v>28</v>
      </c>
      <c r="J578" s="162" t="s">
        <v>30</v>
      </c>
      <c r="K578" s="156" t="s">
        <v>615</v>
      </c>
      <c r="M578" s="252">
        <v>250000</v>
      </c>
      <c r="N578" s="253"/>
      <c r="O578" s="114">
        <f t="shared" si="9"/>
        <v>1109285.0299999998</v>
      </c>
    </row>
    <row r="579" spans="1:15" ht="22.05" hidden="1" customHeight="1" x14ac:dyDescent="0.2">
      <c r="A579" s="26">
        <v>45800</v>
      </c>
      <c r="B579" s="20" t="s">
        <v>36</v>
      </c>
      <c r="C579" s="112">
        <v>3975038717</v>
      </c>
      <c r="D579" s="263"/>
      <c r="E579" s="156" t="s">
        <v>574</v>
      </c>
      <c r="F579" s="93" t="s">
        <v>99</v>
      </c>
      <c r="H579" s="28" t="s">
        <v>22</v>
      </c>
      <c r="I579" s="28" t="s">
        <v>55</v>
      </c>
      <c r="J579" s="162" t="s">
        <v>70</v>
      </c>
      <c r="K579" s="156" t="s">
        <v>4085</v>
      </c>
      <c r="M579" s="252"/>
      <c r="N579" s="253">
        <v>1000000</v>
      </c>
      <c r="O579" s="114">
        <f t="shared" si="9"/>
        <v>109285.0299999998</v>
      </c>
    </row>
    <row r="580" spans="1:15" ht="22.05" hidden="1" customHeight="1" x14ac:dyDescent="0.2">
      <c r="A580" s="26">
        <v>45800</v>
      </c>
      <c r="B580" s="20" t="s">
        <v>36</v>
      </c>
      <c r="C580" s="112">
        <v>50387026</v>
      </c>
      <c r="D580" s="264" t="s">
        <v>4064</v>
      </c>
      <c r="E580" s="156" t="s">
        <v>94</v>
      </c>
      <c r="F580" s="93" t="s">
        <v>99</v>
      </c>
      <c r="H580" s="28" t="s">
        <v>22</v>
      </c>
      <c r="I580" s="28" t="s">
        <v>103</v>
      </c>
      <c r="J580" s="162" t="s">
        <v>94</v>
      </c>
      <c r="K580" s="156" t="s">
        <v>3454</v>
      </c>
      <c r="M580" s="252"/>
      <c r="N580" s="253">
        <v>104597.1</v>
      </c>
      <c r="O580" s="114">
        <f t="shared" si="9"/>
        <v>4687.9299999997893</v>
      </c>
    </row>
    <row r="581" spans="1:15" ht="22.05" hidden="1" customHeight="1" x14ac:dyDescent="0.2">
      <c r="A581" s="26">
        <v>45803</v>
      </c>
      <c r="B581" s="20" t="s">
        <v>36</v>
      </c>
      <c r="C581" s="112"/>
      <c r="D581" s="263"/>
      <c r="E581" s="156" t="s">
        <v>569</v>
      </c>
      <c r="F581" s="93" t="s">
        <v>99</v>
      </c>
      <c r="H581" s="28" t="s">
        <v>21</v>
      </c>
      <c r="I581" s="28" t="s">
        <v>28</v>
      </c>
      <c r="J581" s="162" t="s">
        <v>30</v>
      </c>
      <c r="K581" s="156" t="s">
        <v>4083</v>
      </c>
      <c r="M581" s="252">
        <v>57270</v>
      </c>
      <c r="N581" s="253"/>
      <c r="O581" s="114">
        <f t="shared" si="9"/>
        <v>61957.929999999789</v>
      </c>
    </row>
    <row r="582" spans="1:15" ht="22.05" hidden="1" customHeight="1" x14ac:dyDescent="0.2">
      <c r="A582" s="26">
        <v>45803</v>
      </c>
      <c r="B582" s="20" t="s">
        <v>36</v>
      </c>
      <c r="C582" s="112">
        <v>477590</v>
      </c>
      <c r="D582" s="263"/>
      <c r="E582" s="156" t="s">
        <v>869</v>
      </c>
      <c r="F582" s="93" t="s">
        <v>99</v>
      </c>
      <c r="H582" s="28" t="s">
        <v>22</v>
      </c>
      <c r="I582" s="28" t="s">
        <v>81</v>
      </c>
      <c r="J582" s="162" t="s">
        <v>167</v>
      </c>
      <c r="K582" s="156" t="s">
        <v>894</v>
      </c>
      <c r="M582" s="252"/>
      <c r="N582" s="253">
        <v>61900</v>
      </c>
      <c r="O582" s="114">
        <f t="shared" si="9"/>
        <v>57.929999999789288</v>
      </c>
    </row>
    <row r="583" spans="1:15" ht="22.05" hidden="1" customHeight="1" x14ac:dyDescent="0.2">
      <c r="A583" s="26">
        <v>45803</v>
      </c>
      <c r="B583" s="20" t="s">
        <v>36</v>
      </c>
      <c r="C583" s="112">
        <v>564266</v>
      </c>
      <c r="D583" s="263"/>
      <c r="E583" s="156" t="s">
        <v>855</v>
      </c>
      <c r="F583" s="93" t="s">
        <v>99</v>
      </c>
      <c r="H583" s="28" t="s">
        <v>21</v>
      </c>
      <c r="I583" s="28" t="s">
        <v>81</v>
      </c>
      <c r="J583" s="162" t="s">
        <v>167</v>
      </c>
      <c r="K583" s="156" t="s">
        <v>894</v>
      </c>
      <c r="M583" s="252">
        <v>3000</v>
      </c>
      <c r="N583" s="253"/>
      <c r="O583" s="114">
        <f t="shared" si="9"/>
        <v>3057.9299999997893</v>
      </c>
    </row>
    <row r="584" spans="1:15" ht="22.05" hidden="1" customHeight="1" x14ac:dyDescent="0.2">
      <c r="A584" s="26">
        <v>45803</v>
      </c>
      <c r="B584" s="20" t="s">
        <v>36</v>
      </c>
      <c r="C584" s="112">
        <v>61374011</v>
      </c>
      <c r="D584" s="263"/>
      <c r="E584" s="156" t="s">
        <v>835</v>
      </c>
      <c r="F584" s="93" t="s">
        <v>99</v>
      </c>
      <c r="H584" s="28" t="s">
        <v>22</v>
      </c>
      <c r="I584" s="28" t="s">
        <v>56</v>
      </c>
      <c r="J584" s="162" t="s">
        <v>90</v>
      </c>
      <c r="K584" s="156" t="s">
        <v>1110</v>
      </c>
      <c r="M584" s="252"/>
      <c r="N584" s="253">
        <v>2601</v>
      </c>
      <c r="O584" s="114">
        <f t="shared" si="9"/>
        <v>456.92999999978929</v>
      </c>
    </row>
    <row r="585" spans="1:15" ht="22.05" hidden="1" customHeight="1" x14ac:dyDescent="0.2">
      <c r="A585" s="26">
        <v>45803</v>
      </c>
      <c r="B585" s="20" t="s">
        <v>36</v>
      </c>
      <c r="C585" s="112"/>
      <c r="D585" s="265"/>
      <c r="E585" s="156" t="s">
        <v>569</v>
      </c>
      <c r="F585" s="93" t="s">
        <v>99</v>
      </c>
      <c r="H585" s="28" t="s">
        <v>21</v>
      </c>
      <c r="I585" s="28" t="s">
        <v>28</v>
      </c>
      <c r="J585" s="162" t="s">
        <v>30</v>
      </c>
      <c r="K585" s="156" t="s">
        <v>2686</v>
      </c>
      <c r="M585" s="252">
        <v>100000</v>
      </c>
      <c r="N585" s="253"/>
      <c r="O585" s="114">
        <f t="shared" si="9"/>
        <v>100456.92999999979</v>
      </c>
    </row>
    <row r="586" spans="1:15" ht="22.05" hidden="1" customHeight="1" x14ac:dyDescent="0.2">
      <c r="A586" s="26">
        <v>45804</v>
      </c>
      <c r="B586" s="20" t="s">
        <v>36</v>
      </c>
      <c r="C586" s="112"/>
      <c r="D586" s="265"/>
      <c r="E586" s="156" t="s">
        <v>2596</v>
      </c>
      <c r="F586" s="93" t="s">
        <v>99</v>
      </c>
      <c r="H586" s="28" t="s">
        <v>22</v>
      </c>
      <c r="I586" s="28" t="s">
        <v>81</v>
      </c>
      <c r="J586" s="162" t="s">
        <v>170</v>
      </c>
      <c r="K586" s="156" t="s">
        <v>2621</v>
      </c>
      <c r="M586" s="252"/>
      <c r="N586" s="253">
        <v>100400</v>
      </c>
      <c r="O586" s="114">
        <f t="shared" si="9"/>
        <v>56.929999999789288</v>
      </c>
    </row>
    <row r="587" spans="1:15" ht="22.05" hidden="1" customHeight="1" x14ac:dyDescent="0.2">
      <c r="A587" s="26">
        <v>45805</v>
      </c>
      <c r="B587" s="20" t="s">
        <v>36</v>
      </c>
      <c r="C587" s="112">
        <v>560083</v>
      </c>
      <c r="D587" s="265"/>
      <c r="E587" s="156" t="s">
        <v>855</v>
      </c>
      <c r="F587" s="93" t="s">
        <v>99</v>
      </c>
      <c r="H587" s="28" t="s">
        <v>21</v>
      </c>
      <c r="I587" s="28" t="s">
        <v>81</v>
      </c>
      <c r="J587" s="162" t="s">
        <v>167</v>
      </c>
      <c r="K587" s="156" t="s">
        <v>894</v>
      </c>
      <c r="M587" s="252">
        <v>2525.44</v>
      </c>
      <c r="N587" s="253"/>
      <c r="O587" s="114">
        <f t="shared" si="9"/>
        <v>2582.3699999997893</v>
      </c>
    </row>
    <row r="588" spans="1:15" ht="22.05" hidden="1" customHeight="1" x14ac:dyDescent="0.2">
      <c r="A588" s="26">
        <v>45805</v>
      </c>
      <c r="B588" s="20" t="s">
        <v>36</v>
      </c>
      <c r="C588" s="112">
        <v>9500639216</v>
      </c>
      <c r="D588" s="263" t="s">
        <v>4065</v>
      </c>
      <c r="E588" s="156" t="s">
        <v>4066</v>
      </c>
      <c r="F588" s="93" t="s">
        <v>99</v>
      </c>
      <c r="H588" s="28" t="s">
        <v>22</v>
      </c>
      <c r="I588" s="28" t="s">
        <v>103</v>
      </c>
      <c r="J588" s="162" t="s">
        <v>93</v>
      </c>
      <c r="K588" s="156" t="s">
        <v>4086</v>
      </c>
      <c r="M588" s="252"/>
      <c r="N588" s="253">
        <v>1740</v>
      </c>
      <c r="O588" s="114">
        <f t="shared" si="9"/>
        <v>842.36999999978934</v>
      </c>
    </row>
    <row r="589" spans="1:15" ht="22.05" hidden="1" customHeight="1" x14ac:dyDescent="0.2">
      <c r="A589" s="26">
        <v>45806</v>
      </c>
      <c r="B589" s="20" t="s">
        <v>36</v>
      </c>
      <c r="C589" s="112"/>
      <c r="D589" s="263"/>
      <c r="E589" s="156" t="s">
        <v>569</v>
      </c>
      <c r="F589" s="93" t="s">
        <v>79</v>
      </c>
      <c r="H589" s="28" t="s">
        <v>21</v>
      </c>
      <c r="I589" s="28" t="s">
        <v>28</v>
      </c>
      <c r="J589" s="162" t="s">
        <v>30</v>
      </c>
      <c r="K589" s="156" t="s">
        <v>905</v>
      </c>
      <c r="M589" s="252">
        <v>50000</v>
      </c>
      <c r="N589" s="253"/>
      <c r="O589" s="114">
        <f t="shared" si="9"/>
        <v>50842.369999999792</v>
      </c>
    </row>
    <row r="590" spans="1:15" ht="22.05" hidden="1" customHeight="1" x14ac:dyDescent="0.2">
      <c r="A590" s="26">
        <v>45806</v>
      </c>
      <c r="B590" s="20" t="s">
        <v>36</v>
      </c>
      <c r="C590" s="112"/>
      <c r="D590" s="263"/>
      <c r="E590" s="156" t="s">
        <v>569</v>
      </c>
      <c r="F590" s="93" t="s">
        <v>79</v>
      </c>
      <c r="H590" s="28" t="s">
        <v>21</v>
      </c>
      <c r="I590" s="28" t="s">
        <v>28</v>
      </c>
      <c r="J590" s="162" t="s">
        <v>30</v>
      </c>
      <c r="K590" s="156" t="s">
        <v>905</v>
      </c>
      <c r="M590" s="252">
        <v>50000</v>
      </c>
      <c r="N590" s="253"/>
      <c r="O590" s="114">
        <f t="shared" si="9"/>
        <v>100842.36999999979</v>
      </c>
    </row>
    <row r="591" spans="1:15" ht="22.05" hidden="1" customHeight="1" x14ac:dyDescent="0.2">
      <c r="A591" s="26">
        <v>45806</v>
      </c>
      <c r="B591" s="20" t="s">
        <v>36</v>
      </c>
      <c r="C591" s="112"/>
      <c r="D591" s="263"/>
      <c r="E591" s="156" t="s">
        <v>569</v>
      </c>
      <c r="F591" s="93" t="s">
        <v>79</v>
      </c>
      <c r="H591" s="28" t="s">
        <v>21</v>
      </c>
      <c r="I591" s="28" t="s">
        <v>28</v>
      </c>
      <c r="J591" s="162" t="s">
        <v>30</v>
      </c>
      <c r="K591" s="156" t="s">
        <v>905</v>
      </c>
      <c r="M591" s="252">
        <v>50000</v>
      </c>
      <c r="N591" s="253"/>
      <c r="O591" s="114">
        <f t="shared" si="9"/>
        <v>150842.36999999979</v>
      </c>
    </row>
    <row r="592" spans="1:15" ht="22.05" hidden="1" customHeight="1" x14ac:dyDescent="0.2">
      <c r="A592" s="26">
        <v>45806</v>
      </c>
      <c r="B592" s="20" t="s">
        <v>36</v>
      </c>
      <c r="C592" s="112"/>
      <c r="D592" s="263"/>
      <c r="E592" s="156" t="s">
        <v>569</v>
      </c>
      <c r="F592" s="93" t="s">
        <v>79</v>
      </c>
      <c r="H592" s="28" t="s">
        <v>21</v>
      </c>
      <c r="I592" s="28" t="s">
        <v>28</v>
      </c>
      <c r="J592" s="162" t="s">
        <v>30</v>
      </c>
      <c r="K592" s="156" t="s">
        <v>905</v>
      </c>
      <c r="M592" s="252">
        <v>50000</v>
      </c>
      <c r="N592" s="253"/>
      <c r="O592" s="114">
        <f t="shared" si="9"/>
        <v>200842.36999999979</v>
      </c>
    </row>
    <row r="593" spans="1:15" ht="22.05" hidden="1" customHeight="1" x14ac:dyDescent="0.2">
      <c r="A593" s="26">
        <v>45806</v>
      </c>
      <c r="B593" s="20" t="s">
        <v>36</v>
      </c>
      <c r="C593" s="112"/>
      <c r="D593" s="263"/>
      <c r="E593" s="156" t="s">
        <v>569</v>
      </c>
      <c r="F593" s="93" t="s">
        <v>79</v>
      </c>
      <c r="H593" s="28" t="s">
        <v>21</v>
      </c>
      <c r="I593" s="28" t="s">
        <v>28</v>
      </c>
      <c r="J593" s="162" t="s">
        <v>30</v>
      </c>
      <c r="K593" s="156" t="s">
        <v>905</v>
      </c>
      <c r="M593" s="252">
        <v>50000</v>
      </c>
      <c r="N593" s="253"/>
      <c r="O593" s="114">
        <f t="shared" si="9"/>
        <v>250842.36999999979</v>
      </c>
    </row>
    <row r="594" spans="1:15" ht="22.05" hidden="1" customHeight="1" x14ac:dyDescent="0.2">
      <c r="A594" s="26">
        <v>45806</v>
      </c>
      <c r="B594" s="20" t="s">
        <v>36</v>
      </c>
      <c r="C594" s="112"/>
      <c r="D594" s="263"/>
      <c r="E594" s="156" t="s">
        <v>569</v>
      </c>
      <c r="F594" s="93" t="s">
        <v>79</v>
      </c>
      <c r="H594" s="28" t="s">
        <v>21</v>
      </c>
      <c r="I594" s="28" t="s">
        <v>28</v>
      </c>
      <c r="J594" s="162" t="s">
        <v>30</v>
      </c>
      <c r="K594" s="156" t="s">
        <v>905</v>
      </c>
      <c r="M594" s="252">
        <v>50000</v>
      </c>
      <c r="N594" s="253"/>
      <c r="O594" s="114">
        <f t="shared" si="9"/>
        <v>300842.36999999976</v>
      </c>
    </row>
    <row r="595" spans="1:15" ht="22.05" hidden="1" customHeight="1" x14ac:dyDescent="0.2">
      <c r="A595" s="26">
        <v>45806</v>
      </c>
      <c r="B595" s="20" t="s">
        <v>36</v>
      </c>
      <c r="C595" s="112"/>
      <c r="D595" s="263"/>
      <c r="E595" s="156" t="s">
        <v>569</v>
      </c>
      <c r="F595" s="93" t="s">
        <v>79</v>
      </c>
      <c r="H595" s="28" t="s">
        <v>21</v>
      </c>
      <c r="I595" s="28" t="s">
        <v>28</v>
      </c>
      <c r="J595" s="162" t="s">
        <v>30</v>
      </c>
      <c r="K595" s="156" t="s">
        <v>905</v>
      </c>
      <c r="M595" s="252">
        <v>50000</v>
      </c>
      <c r="N595" s="253"/>
      <c r="O595" s="114">
        <f t="shared" si="9"/>
        <v>350842.36999999976</v>
      </c>
    </row>
    <row r="596" spans="1:15" ht="22.05" hidden="1" customHeight="1" x14ac:dyDescent="0.2">
      <c r="A596" s="26">
        <v>45806</v>
      </c>
      <c r="B596" s="20" t="s">
        <v>36</v>
      </c>
      <c r="C596" s="112"/>
      <c r="D596" s="263"/>
      <c r="E596" s="156" t="s">
        <v>569</v>
      </c>
      <c r="F596" s="93" t="s">
        <v>79</v>
      </c>
      <c r="H596" s="28" t="s">
        <v>21</v>
      </c>
      <c r="I596" s="28" t="s">
        <v>28</v>
      </c>
      <c r="J596" s="162" t="s">
        <v>30</v>
      </c>
      <c r="K596" s="156" t="s">
        <v>905</v>
      </c>
      <c r="M596" s="252">
        <v>50000</v>
      </c>
      <c r="N596" s="253"/>
      <c r="O596" s="114">
        <f t="shared" si="9"/>
        <v>400842.36999999976</v>
      </c>
    </row>
    <row r="597" spans="1:15" ht="22.05" hidden="1" customHeight="1" x14ac:dyDescent="0.2">
      <c r="A597" s="26">
        <v>45806</v>
      </c>
      <c r="B597" s="20" t="s">
        <v>36</v>
      </c>
      <c r="C597" s="112"/>
      <c r="D597" s="263"/>
      <c r="E597" s="156" t="s">
        <v>569</v>
      </c>
      <c r="F597" s="93" t="s">
        <v>79</v>
      </c>
      <c r="H597" s="28" t="s">
        <v>21</v>
      </c>
      <c r="I597" s="28" t="s">
        <v>28</v>
      </c>
      <c r="J597" s="162" t="s">
        <v>30</v>
      </c>
      <c r="K597" s="156" t="s">
        <v>905</v>
      </c>
      <c r="M597" s="252">
        <v>50000</v>
      </c>
      <c r="N597" s="253"/>
      <c r="O597" s="114">
        <f t="shared" si="9"/>
        <v>450842.36999999976</v>
      </c>
    </row>
    <row r="598" spans="1:15" ht="22.05" hidden="1" customHeight="1" x14ac:dyDescent="0.2">
      <c r="A598" s="26">
        <v>45806</v>
      </c>
      <c r="B598" s="20" t="s">
        <v>36</v>
      </c>
      <c r="C598" s="112"/>
      <c r="D598" s="263"/>
      <c r="E598" s="156" t="s">
        <v>569</v>
      </c>
      <c r="F598" s="93" t="s">
        <v>79</v>
      </c>
      <c r="H598" s="28" t="s">
        <v>21</v>
      </c>
      <c r="I598" s="28" t="s">
        <v>28</v>
      </c>
      <c r="J598" s="162" t="s">
        <v>30</v>
      </c>
      <c r="K598" s="156" t="s">
        <v>905</v>
      </c>
      <c r="M598" s="252">
        <v>50000</v>
      </c>
      <c r="N598" s="253"/>
      <c r="O598" s="114">
        <f t="shared" si="9"/>
        <v>500842.36999999976</v>
      </c>
    </row>
    <row r="599" spans="1:15" ht="22.05" hidden="1" customHeight="1" x14ac:dyDescent="0.2">
      <c r="A599" s="26">
        <v>45806</v>
      </c>
      <c r="B599" s="20" t="s">
        <v>36</v>
      </c>
      <c r="C599" s="112"/>
      <c r="D599" s="263"/>
      <c r="E599" s="156" t="s">
        <v>569</v>
      </c>
      <c r="F599" s="93" t="s">
        <v>79</v>
      </c>
      <c r="H599" s="28" t="s">
        <v>21</v>
      </c>
      <c r="I599" s="28" t="s">
        <v>28</v>
      </c>
      <c r="J599" s="162" t="s">
        <v>30</v>
      </c>
      <c r="K599" s="156" t="s">
        <v>905</v>
      </c>
      <c r="M599" s="252">
        <v>50000</v>
      </c>
      <c r="N599" s="253"/>
      <c r="O599" s="114">
        <f t="shared" si="9"/>
        <v>550842.36999999976</v>
      </c>
    </row>
    <row r="600" spans="1:15" ht="22.05" hidden="1" customHeight="1" x14ac:dyDescent="0.2">
      <c r="A600" s="26">
        <v>45806</v>
      </c>
      <c r="B600" s="20" t="s">
        <v>36</v>
      </c>
      <c r="C600" s="112"/>
      <c r="D600" s="263"/>
      <c r="E600" s="156" t="s">
        <v>569</v>
      </c>
      <c r="F600" s="93" t="s">
        <v>79</v>
      </c>
      <c r="H600" s="28" t="s">
        <v>21</v>
      </c>
      <c r="I600" s="28" t="s">
        <v>28</v>
      </c>
      <c r="J600" s="162" t="s">
        <v>30</v>
      </c>
      <c r="K600" s="156" t="s">
        <v>905</v>
      </c>
      <c r="M600" s="252">
        <v>50000</v>
      </c>
      <c r="N600" s="253"/>
      <c r="O600" s="114">
        <f t="shared" si="9"/>
        <v>600842.36999999976</v>
      </c>
    </row>
    <row r="601" spans="1:15" ht="22.05" hidden="1" customHeight="1" x14ac:dyDescent="0.2">
      <c r="A601" s="26">
        <v>45806</v>
      </c>
      <c r="B601" s="20" t="s">
        <v>36</v>
      </c>
      <c r="C601" s="112"/>
      <c r="D601" s="263"/>
      <c r="E601" s="156" t="s">
        <v>569</v>
      </c>
      <c r="F601" s="93" t="s">
        <v>79</v>
      </c>
      <c r="H601" s="28" t="s">
        <v>21</v>
      </c>
      <c r="I601" s="28" t="s">
        <v>28</v>
      </c>
      <c r="J601" s="162" t="s">
        <v>30</v>
      </c>
      <c r="K601" s="156" t="s">
        <v>905</v>
      </c>
      <c r="M601" s="252">
        <v>50000</v>
      </c>
      <c r="N601" s="253"/>
      <c r="O601" s="114">
        <f t="shared" si="9"/>
        <v>650842.36999999976</v>
      </c>
    </row>
    <row r="602" spans="1:15" ht="22.05" hidden="1" customHeight="1" x14ac:dyDescent="0.2">
      <c r="A602" s="26">
        <v>45806</v>
      </c>
      <c r="B602" s="20" t="s">
        <v>36</v>
      </c>
      <c r="C602" s="112"/>
      <c r="D602" s="263"/>
      <c r="E602" s="156" t="s">
        <v>569</v>
      </c>
      <c r="F602" s="93" t="s">
        <v>79</v>
      </c>
      <c r="H602" s="28" t="s">
        <v>21</v>
      </c>
      <c r="I602" s="28" t="s">
        <v>28</v>
      </c>
      <c r="J602" s="162" t="s">
        <v>30</v>
      </c>
      <c r="K602" s="156" t="s">
        <v>905</v>
      </c>
      <c r="M602" s="252">
        <v>50000</v>
      </c>
      <c r="N602" s="253"/>
      <c r="O602" s="114">
        <f t="shared" si="9"/>
        <v>700842.36999999976</v>
      </c>
    </row>
    <row r="603" spans="1:15" ht="22.05" hidden="1" customHeight="1" x14ac:dyDescent="0.2">
      <c r="A603" s="26">
        <v>45806</v>
      </c>
      <c r="B603" s="20" t="s">
        <v>36</v>
      </c>
      <c r="C603" s="112"/>
      <c r="D603" s="263"/>
      <c r="E603" s="156" t="s">
        <v>569</v>
      </c>
      <c r="F603" s="93" t="s">
        <v>79</v>
      </c>
      <c r="H603" s="28" t="s">
        <v>21</v>
      </c>
      <c r="I603" s="28" t="s">
        <v>28</v>
      </c>
      <c r="J603" s="162" t="s">
        <v>30</v>
      </c>
      <c r="K603" s="156" t="s">
        <v>905</v>
      </c>
      <c r="M603" s="252">
        <v>50000</v>
      </c>
      <c r="N603" s="253"/>
      <c r="O603" s="114">
        <f t="shared" si="9"/>
        <v>750842.36999999976</v>
      </c>
    </row>
    <row r="604" spans="1:15" ht="22.05" hidden="1" customHeight="1" x14ac:dyDescent="0.2">
      <c r="A604" s="26">
        <v>45806</v>
      </c>
      <c r="B604" s="20" t="s">
        <v>36</v>
      </c>
      <c r="C604" s="112"/>
      <c r="D604" s="263"/>
      <c r="E604" s="156" t="s">
        <v>569</v>
      </c>
      <c r="F604" s="93" t="s">
        <v>79</v>
      </c>
      <c r="H604" s="28" t="s">
        <v>21</v>
      </c>
      <c r="I604" s="28" t="s">
        <v>28</v>
      </c>
      <c r="J604" s="162" t="s">
        <v>30</v>
      </c>
      <c r="K604" s="156" t="s">
        <v>905</v>
      </c>
      <c r="M604" s="252">
        <v>50000</v>
      </c>
      <c r="N604" s="253"/>
      <c r="O604" s="114">
        <f t="shared" si="9"/>
        <v>800842.36999999976</v>
      </c>
    </row>
    <row r="605" spans="1:15" ht="22.05" hidden="1" customHeight="1" x14ac:dyDescent="0.2">
      <c r="A605" s="26">
        <v>45806</v>
      </c>
      <c r="B605" s="20" t="s">
        <v>36</v>
      </c>
      <c r="C605" s="112"/>
      <c r="D605" s="263"/>
      <c r="E605" s="156" t="s">
        <v>569</v>
      </c>
      <c r="F605" s="93" t="s">
        <v>79</v>
      </c>
      <c r="H605" s="28" t="s">
        <v>21</v>
      </c>
      <c r="I605" s="28" t="s">
        <v>28</v>
      </c>
      <c r="J605" s="162" t="s">
        <v>30</v>
      </c>
      <c r="K605" s="156" t="s">
        <v>905</v>
      </c>
      <c r="M605" s="252">
        <v>50000</v>
      </c>
      <c r="N605" s="253"/>
      <c r="O605" s="114">
        <f t="shared" si="9"/>
        <v>850842.36999999976</v>
      </c>
    </row>
    <row r="606" spans="1:15" ht="22.05" hidden="1" customHeight="1" x14ac:dyDescent="0.2">
      <c r="A606" s="26">
        <v>45806</v>
      </c>
      <c r="B606" s="20" t="s">
        <v>36</v>
      </c>
      <c r="C606" s="112"/>
      <c r="D606" s="264"/>
      <c r="E606" s="156" t="s">
        <v>569</v>
      </c>
      <c r="F606" s="93" t="s">
        <v>79</v>
      </c>
      <c r="H606" s="28" t="s">
        <v>21</v>
      </c>
      <c r="I606" s="28" t="s">
        <v>28</v>
      </c>
      <c r="J606" s="162" t="s">
        <v>30</v>
      </c>
      <c r="K606" s="156" t="s">
        <v>905</v>
      </c>
      <c r="M606" s="252">
        <v>50000</v>
      </c>
      <c r="N606" s="253"/>
      <c r="O606" s="114">
        <f t="shared" ref="O606:O669" si="10">O605+M606-N606</f>
        <v>900842.36999999976</v>
      </c>
    </row>
    <row r="607" spans="1:15" ht="22.05" hidden="1" customHeight="1" x14ac:dyDescent="0.2">
      <c r="A607" s="26">
        <v>45806</v>
      </c>
      <c r="B607" s="20" t="s">
        <v>36</v>
      </c>
      <c r="C607" s="112"/>
      <c r="D607" s="263"/>
      <c r="E607" s="156" t="s">
        <v>569</v>
      </c>
      <c r="F607" s="93" t="s">
        <v>79</v>
      </c>
      <c r="H607" s="28" t="s">
        <v>21</v>
      </c>
      <c r="I607" s="28" t="s">
        <v>28</v>
      </c>
      <c r="J607" s="162" t="s">
        <v>30</v>
      </c>
      <c r="K607" s="156" t="s">
        <v>905</v>
      </c>
      <c r="M607" s="252">
        <v>50000</v>
      </c>
      <c r="N607" s="253"/>
      <c r="O607" s="114">
        <f t="shared" si="10"/>
        <v>950842.36999999976</v>
      </c>
    </row>
    <row r="608" spans="1:15" ht="22.05" hidden="1" customHeight="1" x14ac:dyDescent="0.2">
      <c r="A608" s="26">
        <v>45806</v>
      </c>
      <c r="B608" s="20" t="s">
        <v>36</v>
      </c>
      <c r="C608" s="112"/>
      <c r="D608" s="263"/>
      <c r="E608" s="156" t="s">
        <v>569</v>
      </c>
      <c r="F608" s="93" t="s">
        <v>79</v>
      </c>
      <c r="H608" s="28" t="s">
        <v>21</v>
      </c>
      <c r="I608" s="28" t="s">
        <v>28</v>
      </c>
      <c r="J608" s="162" t="s">
        <v>30</v>
      </c>
      <c r="K608" s="156" t="s">
        <v>905</v>
      </c>
      <c r="M608" s="252">
        <v>50000</v>
      </c>
      <c r="N608" s="253"/>
      <c r="O608" s="114">
        <f t="shared" si="10"/>
        <v>1000842.3699999998</v>
      </c>
    </row>
    <row r="609" spans="1:15" ht="22.05" hidden="1" customHeight="1" x14ac:dyDescent="0.2">
      <c r="A609" s="26">
        <v>45806</v>
      </c>
      <c r="B609" s="20" t="s">
        <v>36</v>
      </c>
      <c r="C609" s="112">
        <v>34325011</v>
      </c>
      <c r="D609" s="263"/>
      <c r="E609" s="156" t="s">
        <v>4067</v>
      </c>
      <c r="F609" s="93" t="s">
        <v>99</v>
      </c>
      <c r="H609" s="28" t="s">
        <v>22</v>
      </c>
      <c r="I609" s="28" t="s">
        <v>81</v>
      </c>
      <c r="J609" s="162" t="s">
        <v>280</v>
      </c>
      <c r="K609" s="156" t="s">
        <v>897</v>
      </c>
      <c r="M609" s="252"/>
      <c r="N609" s="253">
        <v>400925</v>
      </c>
      <c r="O609" s="114">
        <f t="shared" si="10"/>
        <v>599917.36999999976</v>
      </c>
    </row>
    <row r="610" spans="1:15" ht="22.05" hidden="1" customHeight="1" x14ac:dyDescent="0.2">
      <c r="A610" s="26">
        <v>45806</v>
      </c>
      <c r="B610" s="20" t="s">
        <v>36</v>
      </c>
      <c r="C610" s="112">
        <v>6603432520</v>
      </c>
      <c r="D610" s="263"/>
      <c r="E610" s="156" t="s">
        <v>869</v>
      </c>
      <c r="F610" s="93" t="s">
        <v>99</v>
      </c>
      <c r="H610" s="28" t="s">
        <v>22</v>
      </c>
      <c r="I610" s="28" t="s">
        <v>81</v>
      </c>
      <c r="J610" s="162" t="s">
        <v>167</v>
      </c>
      <c r="K610" s="156" t="s">
        <v>894</v>
      </c>
      <c r="M610" s="252"/>
      <c r="N610" s="253">
        <v>535000</v>
      </c>
      <c r="O610" s="114">
        <f t="shared" si="10"/>
        <v>64917.369999999763</v>
      </c>
    </row>
    <row r="611" spans="1:15" ht="22.05" hidden="1" customHeight="1" x14ac:dyDescent="0.2">
      <c r="A611" s="26">
        <v>45806</v>
      </c>
      <c r="B611" s="20" t="s">
        <v>36</v>
      </c>
      <c r="C611" s="112"/>
      <c r="D611" s="263" t="s">
        <v>4068</v>
      </c>
      <c r="E611" s="156" t="s">
        <v>4069</v>
      </c>
      <c r="F611" s="93" t="s">
        <v>78</v>
      </c>
      <c r="G611" s="28">
        <v>362</v>
      </c>
      <c r="H611" s="28" t="s">
        <v>22</v>
      </c>
      <c r="I611" s="28" t="s">
        <v>81</v>
      </c>
      <c r="J611" s="162" t="s">
        <v>33</v>
      </c>
      <c r="K611" s="156" t="s">
        <v>621</v>
      </c>
      <c r="M611" s="252"/>
      <c r="N611" s="253">
        <v>20642.060000000001</v>
      </c>
      <c r="O611" s="114">
        <f t="shared" si="10"/>
        <v>44275.309999999765</v>
      </c>
    </row>
    <row r="612" spans="1:15" ht="22.05" hidden="1" customHeight="1" x14ac:dyDescent="0.2">
      <c r="A612" s="26">
        <v>45806</v>
      </c>
      <c r="B612" s="20" t="s">
        <v>36</v>
      </c>
      <c r="C612" s="112"/>
      <c r="D612" s="263" t="s">
        <v>4070</v>
      </c>
      <c r="E612" s="156" t="s">
        <v>4069</v>
      </c>
      <c r="F612" s="93" t="s">
        <v>78</v>
      </c>
      <c r="G612" s="28">
        <v>364</v>
      </c>
      <c r="H612" s="28" t="s">
        <v>22</v>
      </c>
      <c r="I612" s="28" t="s">
        <v>81</v>
      </c>
      <c r="J612" s="162" t="s">
        <v>33</v>
      </c>
      <c r="K612" s="156" t="s">
        <v>621</v>
      </c>
      <c r="M612" s="252"/>
      <c r="N612" s="253">
        <v>8445.77</v>
      </c>
      <c r="O612" s="114">
        <f t="shared" si="10"/>
        <v>35829.539999999761</v>
      </c>
    </row>
    <row r="613" spans="1:15" ht="22.05" hidden="1" customHeight="1" x14ac:dyDescent="0.2">
      <c r="A613" s="26">
        <v>45806</v>
      </c>
      <c r="B613" s="20" t="s">
        <v>36</v>
      </c>
      <c r="C613" s="112"/>
      <c r="D613" s="263" t="s">
        <v>2630</v>
      </c>
      <c r="E613" s="156" t="s">
        <v>4069</v>
      </c>
      <c r="F613" s="93" t="s">
        <v>78</v>
      </c>
      <c r="G613" s="28">
        <v>365</v>
      </c>
      <c r="H613" s="28" t="s">
        <v>22</v>
      </c>
      <c r="I613" s="28" t="s">
        <v>81</v>
      </c>
      <c r="J613" s="162" t="s">
        <v>33</v>
      </c>
      <c r="K613" s="156" t="s">
        <v>621</v>
      </c>
      <c r="M613" s="252"/>
      <c r="N613" s="253">
        <v>31081.09</v>
      </c>
      <c r="O613" s="114">
        <f t="shared" si="10"/>
        <v>4748.4499999997606</v>
      </c>
    </row>
    <row r="614" spans="1:15" ht="22.05" hidden="1" customHeight="1" x14ac:dyDescent="0.2">
      <c r="A614" s="26">
        <v>45807</v>
      </c>
      <c r="B614" s="20" t="s">
        <v>36</v>
      </c>
      <c r="C614" s="112"/>
      <c r="D614" s="263"/>
      <c r="E614" s="156" t="s">
        <v>569</v>
      </c>
      <c r="F614" s="93" t="s">
        <v>99</v>
      </c>
      <c r="H614" s="28" t="s">
        <v>21</v>
      </c>
      <c r="I614" s="28" t="s">
        <v>28</v>
      </c>
      <c r="J614" s="162" t="s">
        <v>30</v>
      </c>
      <c r="K614" s="156" t="s">
        <v>615</v>
      </c>
      <c r="M614" s="252">
        <v>1000000</v>
      </c>
      <c r="N614" s="253"/>
      <c r="O614" s="114">
        <f t="shared" si="10"/>
        <v>1004748.4499999997</v>
      </c>
    </row>
    <row r="615" spans="1:15" ht="22.05" hidden="1" customHeight="1" x14ac:dyDescent="0.2">
      <c r="A615" s="26">
        <v>45807</v>
      </c>
      <c r="B615" s="20" t="s">
        <v>36</v>
      </c>
      <c r="C615" s="112">
        <v>1265610014</v>
      </c>
      <c r="D615" s="263"/>
      <c r="E615" s="156" t="s">
        <v>574</v>
      </c>
      <c r="F615" s="93" t="s">
        <v>99</v>
      </c>
      <c r="H615" s="28" t="s">
        <v>22</v>
      </c>
      <c r="I615" s="28" t="s">
        <v>55</v>
      </c>
      <c r="J615" s="162" t="s">
        <v>70</v>
      </c>
      <c r="K615" s="156" t="s">
        <v>2616</v>
      </c>
      <c r="M615" s="252"/>
      <c r="N615" s="253">
        <v>1000000</v>
      </c>
      <c r="O615" s="114">
        <f t="shared" si="10"/>
        <v>4748.4499999997206</v>
      </c>
    </row>
    <row r="616" spans="1:15" ht="22.05" hidden="1" customHeight="1" x14ac:dyDescent="0.2">
      <c r="A616" s="26">
        <v>45807</v>
      </c>
      <c r="B616" s="20" t="s">
        <v>36</v>
      </c>
      <c r="C616" s="112">
        <v>8605013</v>
      </c>
      <c r="D616" s="263" t="s">
        <v>4071</v>
      </c>
      <c r="E616" s="156" t="s">
        <v>3389</v>
      </c>
      <c r="F616" s="93" t="s">
        <v>99</v>
      </c>
      <c r="H616" s="28" t="s">
        <v>22</v>
      </c>
      <c r="I616" s="28" t="s">
        <v>56</v>
      </c>
      <c r="J616" s="162" t="s">
        <v>116</v>
      </c>
      <c r="K616" s="156" t="s">
        <v>3444</v>
      </c>
      <c r="M616" s="252"/>
      <c r="N616" s="253">
        <v>4394</v>
      </c>
      <c r="O616" s="114">
        <f t="shared" si="10"/>
        <v>354.4499999997206</v>
      </c>
    </row>
    <row r="617" spans="1:15" ht="22.05" hidden="1" customHeight="1" thickBot="1" x14ac:dyDescent="0.25">
      <c r="A617" s="26">
        <v>45808</v>
      </c>
      <c r="B617" s="47" t="s">
        <v>36</v>
      </c>
      <c r="C617" s="108">
        <v>318662</v>
      </c>
      <c r="D617" s="450"/>
      <c r="E617" s="427" t="s">
        <v>855</v>
      </c>
      <c r="F617" s="377" t="s">
        <v>99</v>
      </c>
      <c r="G617" s="69"/>
      <c r="H617" s="69" t="s">
        <v>21</v>
      </c>
      <c r="I617" s="69" t="s">
        <v>81</v>
      </c>
      <c r="J617" s="451" t="s">
        <v>167</v>
      </c>
      <c r="K617" s="427" t="s">
        <v>894</v>
      </c>
      <c r="L617" s="89"/>
      <c r="M617" s="447">
        <v>41500</v>
      </c>
      <c r="N617" s="448"/>
      <c r="O617" s="517">
        <f t="shared" si="10"/>
        <v>41854.449999999721</v>
      </c>
    </row>
    <row r="618" spans="1:15" ht="22.05" hidden="1" customHeight="1" x14ac:dyDescent="0.2">
      <c r="A618" s="366">
        <v>45810</v>
      </c>
      <c r="B618" s="20" t="s">
        <v>36</v>
      </c>
      <c r="C618" s="112"/>
      <c r="D618" s="263"/>
      <c r="E618" s="156" t="s">
        <v>608</v>
      </c>
      <c r="F618" s="93" t="s">
        <v>77</v>
      </c>
      <c r="H618" s="28" t="s">
        <v>22</v>
      </c>
      <c r="I618" s="28" t="s">
        <v>57</v>
      </c>
      <c r="J618" s="162" t="s">
        <v>85</v>
      </c>
      <c r="K618" s="156" t="s">
        <v>893</v>
      </c>
      <c r="M618" s="252"/>
      <c r="N618" s="253">
        <v>80</v>
      </c>
      <c r="O618" s="114">
        <f t="shared" si="10"/>
        <v>41774.449999999721</v>
      </c>
    </row>
    <row r="619" spans="1:15" ht="22.05" hidden="1" customHeight="1" x14ac:dyDescent="0.2">
      <c r="A619" s="26">
        <v>45810</v>
      </c>
      <c r="B619" s="20" t="s">
        <v>36</v>
      </c>
      <c r="C619" s="112"/>
      <c r="D619" s="263"/>
      <c r="E619" s="156" t="s">
        <v>609</v>
      </c>
      <c r="F619" s="93" t="s">
        <v>77</v>
      </c>
      <c r="H619" s="28" t="s">
        <v>22</v>
      </c>
      <c r="I619" s="28" t="s">
        <v>57</v>
      </c>
      <c r="J619" s="162" t="s">
        <v>85</v>
      </c>
      <c r="K619" s="156" t="s">
        <v>893</v>
      </c>
      <c r="M619" s="252"/>
      <c r="N619" s="253">
        <v>12.8</v>
      </c>
      <c r="O619" s="114">
        <f t="shared" si="10"/>
        <v>41761.649999999718</v>
      </c>
    </row>
    <row r="620" spans="1:15" ht="22.05" hidden="1" customHeight="1" x14ac:dyDescent="0.2">
      <c r="A620" s="26">
        <v>45810</v>
      </c>
      <c r="B620" s="20" t="s">
        <v>36</v>
      </c>
      <c r="C620" s="112"/>
      <c r="D620" s="263"/>
      <c r="E620" s="156" t="s">
        <v>1087</v>
      </c>
      <c r="F620" s="93" t="s">
        <v>77</v>
      </c>
      <c r="H620" s="28" t="s">
        <v>22</v>
      </c>
      <c r="I620" s="28" t="s">
        <v>103</v>
      </c>
      <c r="J620" s="162" t="s">
        <v>102</v>
      </c>
      <c r="K620" s="156" t="s">
        <v>893</v>
      </c>
      <c r="M620" s="252"/>
      <c r="N620" s="253">
        <v>9736.08</v>
      </c>
      <c r="O620" s="114">
        <f t="shared" si="10"/>
        <v>32025.569999999716</v>
      </c>
    </row>
    <row r="621" spans="1:15" ht="22.05" hidden="1" customHeight="1" x14ac:dyDescent="0.2">
      <c r="A621" s="26">
        <v>45810</v>
      </c>
      <c r="B621" s="20" t="s">
        <v>36</v>
      </c>
      <c r="C621" s="112">
        <v>5468012</v>
      </c>
      <c r="D621" s="264" t="s">
        <v>4072</v>
      </c>
      <c r="E621" s="156" t="s">
        <v>574</v>
      </c>
      <c r="F621" s="93" t="s">
        <v>99</v>
      </c>
      <c r="H621" s="28" t="s">
        <v>22</v>
      </c>
      <c r="I621" s="28" t="s">
        <v>55</v>
      </c>
      <c r="J621" s="162" t="s">
        <v>70</v>
      </c>
      <c r="K621" s="156" t="s">
        <v>625</v>
      </c>
      <c r="M621" s="252"/>
      <c r="N621" s="253">
        <v>19000</v>
      </c>
      <c r="O621" s="114">
        <f t="shared" si="10"/>
        <v>13025.569999999716</v>
      </c>
    </row>
    <row r="622" spans="1:15" ht="22.05" hidden="1" customHeight="1" x14ac:dyDescent="0.2">
      <c r="A622" s="26">
        <v>45810</v>
      </c>
      <c r="B622" s="20" t="s">
        <v>36</v>
      </c>
      <c r="C622" s="112">
        <v>754356</v>
      </c>
      <c r="D622" s="263"/>
      <c r="E622" s="156" t="s">
        <v>855</v>
      </c>
      <c r="F622" s="93" t="s">
        <v>99</v>
      </c>
      <c r="H622" s="28" t="s">
        <v>21</v>
      </c>
      <c r="I622" s="28" t="s">
        <v>81</v>
      </c>
      <c r="J622" s="162" t="s">
        <v>167</v>
      </c>
      <c r="K622" s="156" t="s">
        <v>894</v>
      </c>
      <c r="M622" s="252">
        <v>40000</v>
      </c>
      <c r="N622" s="253"/>
      <c r="O622" s="114">
        <f t="shared" si="10"/>
        <v>53025.569999999716</v>
      </c>
    </row>
    <row r="623" spans="1:15" ht="22.05" hidden="1" customHeight="1" x14ac:dyDescent="0.2">
      <c r="A623" s="26">
        <v>45810</v>
      </c>
      <c r="B623" s="20" t="s">
        <v>36</v>
      </c>
      <c r="C623" s="112">
        <v>72462030</v>
      </c>
      <c r="D623" s="263">
        <v>1</v>
      </c>
      <c r="E623" s="156" t="s">
        <v>4073</v>
      </c>
      <c r="F623" s="93" t="s">
        <v>99</v>
      </c>
      <c r="H623" s="28" t="s">
        <v>22</v>
      </c>
      <c r="I623" s="28" t="s">
        <v>58</v>
      </c>
      <c r="J623" s="162" t="s">
        <v>101</v>
      </c>
      <c r="K623" s="156" t="s">
        <v>4087</v>
      </c>
      <c r="M623" s="252"/>
      <c r="N623" s="253">
        <v>10000</v>
      </c>
      <c r="O623" s="114">
        <f t="shared" si="10"/>
        <v>43025.569999999716</v>
      </c>
    </row>
    <row r="624" spans="1:15" ht="22.05" hidden="1" customHeight="1" x14ac:dyDescent="0.2">
      <c r="A624" s="26">
        <v>45810</v>
      </c>
      <c r="B624" s="20" t="s">
        <v>36</v>
      </c>
      <c r="C624" s="112">
        <v>72462075</v>
      </c>
      <c r="D624" s="263">
        <v>2</v>
      </c>
      <c r="E624" s="156" t="s">
        <v>4074</v>
      </c>
      <c r="F624" s="93" t="s">
        <v>99</v>
      </c>
      <c r="H624" s="28" t="s">
        <v>22</v>
      </c>
      <c r="I624" s="28" t="s">
        <v>58</v>
      </c>
      <c r="J624" s="162" t="s">
        <v>101</v>
      </c>
      <c r="K624" s="156" t="s">
        <v>4087</v>
      </c>
      <c r="M624" s="252"/>
      <c r="N624" s="253">
        <v>10000</v>
      </c>
      <c r="O624" s="114">
        <f t="shared" si="10"/>
        <v>33025.569999999716</v>
      </c>
    </row>
    <row r="625" spans="1:15" ht="22.05" hidden="1" customHeight="1" x14ac:dyDescent="0.2">
      <c r="A625" s="26">
        <v>45810</v>
      </c>
      <c r="B625" s="20" t="s">
        <v>36</v>
      </c>
      <c r="C625" s="112">
        <v>17062018</v>
      </c>
      <c r="D625" s="263">
        <v>3</v>
      </c>
      <c r="E625" s="156" t="s">
        <v>4075</v>
      </c>
      <c r="F625" s="93" t="s">
        <v>99</v>
      </c>
      <c r="H625" s="28" t="s">
        <v>22</v>
      </c>
      <c r="I625" s="28" t="s">
        <v>58</v>
      </c>
      <c r="J625" s="162" t="s">
        <v>101</v>
      </c>
      <c r="K625" s="156" t="s">
        <v>4087</v>
      </c>
      <c r="M625" s="252"/>
      <c r="N625" s="253">
        <v>15000</v>
      </c>
      <c r="O625" s="114">
        <f t="shared" si="10"/>
        <v>18025.569999999716</v>
      </c>
    </row>
    <row r="626" spans="1:15" ht="22.05" hidden="1" customHeight="1" x14ac:dyDescent="0.2">
      <c r="A626" s="26">
        <v>45810</v>
      </c>
      <c r="B626" s="20" t="s">
        <v>36</v>
      </c>
      <c r="C626" s="112">
        <v>17062025</v>
      </c>
      <c r="D626" s="263">
        <v>4</v>
      </c>
      <c r="E626" s="156" t="s">
        <v>4076</v>
      </c>
      <c r="F626" s="93" t="s">
        <v>99</v>
      </c>
      <c r="H626" s="28" t="s">
        <v>22</v>
      </c>
      <c r="I626" s="28" t="s">
        <v>58</v>
      </c>
      <c r="J626" s="162" t="s">
        <v>101</v>
      </c>
      <c r="K626" s="156" t="s">
        <v>4087</v>
      </c>
      <c r="M626" s="252"/>
      <c r="N626" s="253">
        <v>15000</v>
      </c>
      <c r="O626" s="114">
        <f t="shared" si="10"/>
        <v>3025.5699999997159</v>
      </c>
    </row>
    <row r="627" spans="1:15" ht="22.05" hidden="1" customHeight="1" x14ac:dyDescent="0.2">
      <c r="A627" s="26">
        <v>45811</v>
      </c>
      <c r="B627" s="20" t="s">
        <v>36</v>
      </c>
      <c r="C627" s="112"/>
      <c r="D627" s="263"/>
      <c r="E627" s="156" t="s">
        <v>569</v>
      </c>
      <c r="F627" s="93" t="s">
        <v>79</v>
      </c>
      <c r="H627" s="28" t="s">
        <v>21</v>
      </c>
      <c r="I627" s="28" t="s">
        <v>28</v>
      </c>
      <c r="J627" s="162" t="s">
        <v>30</v>
      </c>
      <c r="K627" s="156" t="s">
        <v>905</v>
      </c>
      <c r="M627" s="252">
        <v>50000</v>
      </c>
      <c r="N627" s="253"/>
      <c r="O627" s="114">
        <f t="shared" si="10"/>
        <v>53025.569999999716</v>
      </c>
    </row>
    <row r="628" spans="1:15" ht="22.05" hidden="1" customHeight="1" x14ac:dyDescent="0.2">
      <c r="A628" s="26">
        <v>45811</v>
      </c>
      <c r="B628" s="20" t="s">
        <v>36</v>
      </c>
      <c r="C628" s="112"/>
      <c r="D628" s="263"/>
      <c r="E628" s="156" t="s">
        <v>569</v>
      </c>
      <c r="F628" s="93" t="s">
        <v>79</v>
      </c>
      <c r="H628" s="28" t="s">
        <v>21</v>
      </c>
      <c r="I628" s="28" t="s">
        <v>28</v>
      </c>
      <c r="J628" s="162" t="s">
        <v>30</v>
      </c>
      <c r="K628" s="156" t="s">
        <v>905</v>
      </c>
      <c r="M628" s="252">
        <v>50000</v>
      </c>
      <c r="N628" s="253"/>
      <c r="O628" s="114">
        <f t="shared" si="10"/>
        <v>103025.56999999972</v>
      </c>
    </row>
    <row r="629" spans="1:15" ht="22.05" hidden="1" customHeight="1" x14ac:dyDescent="0.2">
      <c r="A629" s="26">
        <v>45811</v>
      </c>
      <c r="B629" s="20" t="s">
        <v>36</v>
      </c>
      <c r="C629" s="112"/>
      <c r="D629" s="264"/>
      <c r="E629" s="156" t="s">
        <v>569</v>
      </c>
      <c r="F629" s="93" t="s">
        <v>79</v>
      </c>
      <c r="H629" s="28" t="s">
        <v>21</v>
      </c>
      <c r="I629" s="28" t="s">
        <v>28</v>
      </c>
      <c r="J629" s="162" t="s">
        <v>30</v>
      </c>
      <c r="K629" s="156" t="s">
        <v>905</v>
      </c>
      <c r="M629" s="252">
        <v>50000</v>
      </c>
      <c r="N629" s="253"/>
      <c r="O629" s="114">
        <f t="shared" si="10"/>
        <v>153025.56999999972</v>
      </c>
    </row>
    <row r="630" spans="1:15" ht="22.05" hidden="1" customHeight="1" x14ac:dyDescent="0.2">
      <c r="A630" s="26">
        <v>45811</v>
      </c>
      <c r="B630" s="20" t="s">
        <v>36</v>
      </c>
      <c r="C630" s="112"/>
      <c r="D630" s="263"/>
      <c r="E630" s="156" t="s">
        <v>569</v>
      </c>
      <c r="F630" s="93" t="s">
        <v>79</v>
      </c>
      <c r="H630" s="28" t="s">
        <v>21</v>
      </c>
      <c r="I630" s="28" t="s">
        <v>28</v>
      </c>
      <c r="J630" s="162" t="s">
        <v>30</v>
      </c>
      <c r="K630" s="156" t="s">
        <v>905</v>
      </c>
      <c r="M630" s="252">
        <v>50000</v>
      </c>
      <c r="N630" s="253"/>
      <c r="O630" s="114">
        <f t="shared" si="10"/>
        <v>203025.56999999972</v>
      </c>
    </row>
    <row r="631" spans="1:15" ht="22.05" hidden="1" customHeight="1" x14ac:dyDescent="0.2">
      <c r="A631" s="26">
        <v>45811</v>
      </c>
      <c r="B631" s="20" t="s">
        <v>36</v>
      </c>
      <c r="C631" s="112"/>
      <c r="D631" s="263"/>
      <c r="E631" s="156" t="s">
        <v>569</v>
      </c>
      <c r="F631" s="93" t="s">
        <v>79</v>
      </c>
      <c r="H631" s="28" t="s">
        <v>21</v>
      </c>
      <c r="I631" s="28" t="s">
        <v>28</v>
      </c>
      <c r="J631" s="162" t="s">
        <v>30</v>
      </c>
      <c r="K631" s="156" t="s">
        <v>905</v>
      </c>
      <c r="M631" s="252">
        <v>50000</v>
      </c>
      <c r="N631" s="253"/>
      <c r="O631" s="114">
        <f t="shared" si="10"/>
        <v>253025.56999999972</v>
      </c>
    </row>
    <row r="632" spans="1:15" ht="22.05" hidden="1" customHeight="1" x14ac:dyDescent="0.2">
      <c r="A632" s="26">
        <v>45811</v>
      </c>
      <c r="B632" s="20" t="s">
        <v>36</v>
      </c>
      <c r="C632" s="112"/>
      <c r="D632" s="263"/>
      <c r="E632" s="156" t="s">
        <v>569</v>
      </c>
      <c r="F632" s="93" t="s">
        <v>79</v>
      </c>
      <c r="H632" s="28" t="s">
        <v>21</v>
      </c>
      <c r="I632" s="28" t="s">
        <v>28</v>
      </c>
      <c r="J632" s="162" t="s">
        <v>30</v>
      </c>
      <c r="K632" s="156" t="s">
        <v>905</v>
      </c>
      <c r="M632" s="252">
        <v>50000</v>
      </c>
      <c r="N632" s="253"/>
      <c r="O632" s="114">
        <f t="shared" si="10"/>
        <v>303025.56999999972</v>
      </c>
    </row>
    <row r="633" spans="1:15" ht="22.05" hidden="1" customHeight="1" x14ac:dyDescent="0.2">
      <c r="A633" s="26">
        <v>45811</v>
      </c>
      <c r="B633" s="20" t="s">
        <v>36</v>
      </c>
      <c r="C633" s="112"/>
      <c r="D633" s="263"/>
      <c r="E633" s="156" t="s">
        <v>569</v>
      </c>
      <c r="F633" s="93" t="s">
        <v>79</v>
      </c>
      <c r="H633" s="28" t="s">
        <v>21</v>
      </c>
      <c r="I633" s="28" t="s">
        <v>28</v>
      </c>
      <c r="J633" s="162" t="s">
        <v>30</v>
      </c>
      <c r="K633" s="156" t="s">
        <v>905</v>
      </c>
      <c r="M633" s="252">
        <v>50000</v>
      </c>
      <c r="N633" s="253"/>
      <c r="O633" s="114">
        <f t="shared" si="10"/>
        <v>353025.56999999972</v>
      </c>
    </row>
    <row r="634" spans="1:15" ht="22.05" hidden="1" customHeight="1" x14ac:dyDescent="0.2">
      <c r="A634" s="26">
        <v>45811</v>
      </c>
      <c r="B634" s="20" t="s">
        <v>36</v>
      </c>
      <c r="C634" s="112"/>
      <c r="D634" s="263"/>
      <c r="E634" s="156" t="s">
        <v>569</v>
      </c>
      <c r="F634" s="93" t="s">
        <v>79</v>
      </c>
      <c r="H634" s="28" t="s">
        <v>21</v>
      </c>
      <c r="I634" s="28" t="s">
        <v>28</v>
      </c>
      <c r="J634" s="162" t="s">
        <v>30</v>
      </c>
      <c r="K634" s="156" t="s">
        <v>905</v>
      </c>
      <c r="M634" s="252">
        <v>50000</v>
      </c>
      <c r="N634" s="253"/>
      <c r="O634" s="114">
        <f t="shared" si="10"/>
        <v>403025.56999999972</v>
      </c>
    </row>
    <row r="635" spans="1:15" ht="22.05" hidden="1" customHeight="1" x14ac:dyDescent="0.2">
      <c r="A635" s="26">
        <v>45811</v>
      </c>
      <c r="B635" s="20" t="s">
        <v>36</v>
      </c>
      <c r="C635" s="112"/>
      <c r="D635" s="263"/>
      <c r="E635" s="156" t="s">
        <v>569</v>
      </c>
      <c r="F635" s="93" t="s">
        <v>79</v>
      </c>
      <c r="H635" s="28" t="s">
        <v>21</v>
      </c>
      <c r="I635" s="28" t="s">
        <v>28</v>
      </c>
      <c r="J635" s="162" t="s">
        <v>30</v>
      </c>
      <c r="K635" s="156" t="s">
        <v>905</v>
      </c>
      <c r="M635" s="252">
        <v>50000</v>
      </c>
      <c r="N635" s="253"/>
      <c r="O635" s="114">
        <f t="shared" si="10"/>
        <v>453025.56999999972</v>
      </c>
    </row>
    <row r="636" spans="1:15" ht="22.05" hidden="1" customHeight="1" x14ac:dyDescent="0.2">
      <c r="A636" s="26">
        <v>45811</v>
      </c>
      <c r="B636" s="20" t="s">
        <v>36</v>
      </c>
      <c r="C636" s="112"/>
      <c r="D636" s="263"/>
      <c r="E636" s="156" t="s">
        <v>569</v>
      </c>
      <c r="F636" s="93" t="s">
        <v>79</v>
      </c>
      <c r="H636" s="28" t="s">
        <v>21</v>
      </c>
      <c r="I636" s="28" t="s">
        <v>28</v>
      </c>
      <c r="J636" s="162" t="s">
        <v>30</v>
      </c>
      <c r="K636" s="156" t="s">
        <v>905</v>
      </c>
      <c r="M636" s="252">
        <v>50000</v>
      </c>
      <c r="N636" s="253"/>
      <c r="O636" s="114">
        <f t="shared" si="10"/>
        <v>503025.56999999972</v>
      </c>
    </row>
    <row r="637" spans="1:15" ht="22.05" hidden="1" customHeight="1" x14ac:dyDescent="0.2">
      <c r="A637" s="26">
        <v>45811</v>
      </c>
      <c r="B637" s="20" t="s">
        <v>36</v>
      </c>
      <c r="C637" s="112"/>
      <c r="D637" s="263"/>
      <c r="E637" s="156" t="s">
        <v>569</v>
      </c>
      <c r="F637" s="93" t="s">
        <v>79</v>
      </c>
      <c r="H637" s="28" t="s">
        <v>21</v>
      </c>
      <c r="I637" s="28" t="s">
        <v>28</v>
      </c>
      <c r="J637" s="162" t="s">
        <v>30</v>
      </c>
      <c r="K637" s="156" t="s">
        <v>905</v>
      </c>
      <c r="M637" s="252">
        <v>50000</v>
      </c>
      <c r="N637" s="253"/>
      <c r="O637" s="114">
        <f t="shared" si="10"/>
        <v>553025.56999999972</v>
      </c>
    </row>
    <row r="638" spans="1:15" ht="22.05" hidden="1" customHeight="1" x14ac:dyDescent="0.2">
      <c r="A638" s="26">
        <v>45811</v>
      </c>
      <c r="B638" s="20" t="s">
        <v>36</v>
      </c>
      <c r="C638" s="112"/>
      <c r="D638" s="263"/>
      <c r="E638" s="156" t="s">
        <v>569</v>
      </c>
      <c r="F638" s="93" t="s">
        <v>79</v>
      </c>
      <c r="H638" s="28" t="s">
        <v>21</v>
      </c>
      <c r="I638" s="28" t="s">
        <v>28</v>
      </c>
      <c r="J638" s="162" t="s">
        <v>30</v>
      </c>
      <c r="K638" s="156" t="s">
        <v>905</v>
      </c>
      <c r="M638" s="252">
        <v>50000</v>
      </c>
      <c r="N638" s="253"/>
      <c r="O638" s="114">
        <f t="shared" si="10"/>
        <v>603025.56999999972</v>
      </c>
    </row>
    <row r="639" spans="1:15" ht="22.05" hidden="1" customHeight="1" x14ac:dyDescent="0.2">
      <c r="A639" s="26">
        <v>45811</v>
      </c>
      <c r="B639" s="20" t="s">
        <v>36</v>
      </c>
      <c r="C639" s="112"/>
      <c r="D639" s="263"/>
      <c r="E639" s="156" t="s">
        <v>569</v>
      </c>
      <c r="F639" s="93" t="s">
        <v>79</v>
      </c>
      <c r="H639" s="28" t="s">
        <v>21</v>
      </c>
      <c r="I639" s="28" t="s">
        <v>28</v>
      </c>
      <c r="J639" s="162" t="s">
        <v>30</v>
      </c>
      <c r="K639" s="156" t="s">
        <v>905</v>
      </c>
      <c r="M639" s="252">
        <v>50000</v>
      </c>
      <c r="N639" s="253"/>
      <c r="O639" s="114">
        <f t="shared" si="10"/>
        <v>653025.56999999972</v>
      </c>
    </row>
    <row r="640" spans="1:15" ht="22.05" hidden="1" customHeight="1" x14ac:dyDescent="0.2">
      <c r="A640" s="26">
        <v>45811</v>
      </c>
      <c r="B640" s="20" t="s">
        <v>36</v>
      </c>
      <c r="C640" s="112"/>
      <c r="D640" s="263"/>
      <c r="E640" s="156" t="s">
        <v>569</v>
      </c>
      <c r="F640" s="93" t="s">
        <v>79</v>
      </c>
      <c r="H640" s="28" t="s">
        <v>21</v>
      </c>
      <c r="I640" s="28" t="s">
        <v>28</v>
      </c>
      <c r="J640" s="162" t="s">
        <v>30</v>
      </c>
      <c r="K640" s="156" t="s">
        <v>905</v>
      </c>
      <c r="M640" s="252">
        <v>50000</v>
      </c>
      <c r="N640" s="253"/>
      <c r="O640" s="114">
        <f t="shared" si="10"/>
        <v>703025.56999999972</v>
      </c>
    </row>
    <row r="641" spans="1:15" ht="22.05" hidden="1" customHeight="1" x14ac:dyDescent="0.2">
      <c r="A641" s="26">
        <v>45811</v>
      </c>
      <c r="B641" s="20" t="s">
        <v>36</v>
      </c>
      <c r="C641" s="112"/>
      <c r="D641" s="263"/>
      <c r="E641" s="156" t="s">
        <v>569</v>
      </c>
      <c r="F641" s="93" t="s">
        <v>79</v>
      </c>
      <c r="H641" s="28" t="s">
        <v>21</v>
      </c>
      <c r="I641" s="28" t="s">
        <v>28</v>
      </c>
      <c r="J641" s="162" t="s">
        <v>30</v>
      </c>
      <c r="K641" s="156" t="s">
        <v>905</v>
      </c>
      <c r="M641" s="252">
        <v>50000</v>
      </c>
      <c r="N641" s="253"/>
      <c r="O641" s="114">
        <f t="shared" si="10"/>
        <v>753025.56999999972</v>
      </c>
    </row>
    <row r="642" spans="1:15" ht="22.05" hidden="1" customHeight="1" x14ac:dyDescent="0.2">
      <c r="A642" s="26">
        <v>45811</v>
      </c>
      <c r="B642" s="20" t="s">
        <v>36</v>
      </c>
      <c r="C642" s="112"/>
      <c r="D642" s="263"/>
      <c r="E642" s="156" t="s">
        <v>569</v>
      </c>
      <c r="F642" s="93" t="s">
        <v>79</v>
      </c>
      <c r="H642" s="28" t="s">
        <v>21</v>
      </c>
      <c r="I642" s="28" t="s">
        <v>28</v>
      </c>
      <c r="J642" s="162" t="s">
        <v>30</v>
      </c>
      <c r="K642" s="156" t="s">
        <v>905</v>
      </c>
      <c r="M642" s="252">
        <v>50000</v>
      </c>
      <c r="N642" s="253"/>
      <c r="O642" s="114">
        <f t="shared" si="10"/>
        <v>803025.56999999972</v>
      </c>
    </row>
    <row r="643" spans="1:15" ht="22.05" hidden="1" customHeight="1" x14ac:dyDescent="0.2">
      <c r="A643" s="26">
        <v>45811</v>
      </c>
      <c r="B643" s="20" t="s">
        <v>36</v>
      </c>
      <c r="C643" s="112"/>
      <c r="D643" s="263"/>
      <c r="E643" s="156" t="s">
        <v>569</v>
      </c>
      <c r="F643" s="93" t="s">
        <v>79</v>
      </c>
      <c r="H643" s="28" t="s">
        <v>21</v>
      </c>
      <c r="I643" s="28" t="s">
        <v>28</v>
      </c>
      <c r="J643" s="162" t="s">
        <v>30</v>
      </c>
      <c r="K643" s="156" t="s">
        <v>905</v>
      </c>
      <c r="M643" s="252">
        <v>50000</v>
      </c>
      <c r="N643" s="253"/>
      <c r="O643" s="114">
        <f t="shared" si="10"/>
        <v>853025.56999999972</v>
      </c>
    </row>
    <row r="644" spans="1:15" ht="22.05" hidden="1" customHeight="1" x14ac:dyDescent="0.2">
      <c r="A644" s="26">
        <v>45811</v>
      </c>
      <c r="B644" s="20" t="s">
        <v>36</v>
      </c>
      <c r="C644" s="112"/>
      <c r="D644" s="263"/>
      <c r="E644" s="156" t="s">
        <v>569</v>
      </c>
      <c r="F644" s="93" t="s">
        <v>79</v>
      </c>
      <c r="H644" s="28" t="s">
        <v>21</v>
      </c>
      <c r="I644" s="28" t="s">
        <v>28</v>
      </c>
      <c r="J644" s="162" t="s">
        <v>30</v>
      </c>
      <c r="K644" s="156" t="s">
        <v>905</v>
      </c>
      <c r="M644" s="252">
        <v>50000</v>
      </c>
      <c r="N644" s="253"/>
      <c r="O644" s="114">
        <f t="shared" si="10"/>
        <v>903025.56999999972</v>
      </c>
    </row>
    <row r="645" spans="1:15" ht="22.05" hidden="1" customHeight="1" x14ac:dyDescent="0.2">
      <c r="A645" s="26">
        <v>45811</v>
      </c>
      <c r="B645" s="20" t="s">
        <v>36</v>
      </c>
      <c r="C645" s="112"/>
      <c r="D645" s="263"/>
      <c r="E645" s="156" t="s">
        <v>569</v>
      </c>
      <c r="F645" s="93" t="s">
        <v>79</v>
      </c>
      <c r="H645" s="28" t="s">
        <v>21</v>
      </c>
      <c r="I645" s="28" t="s">
        <v>28</v>
      </c>
      <c r="J645" s="162" t="s">
        <v>30</v>
      </c>
      <c r="K645" s="156" t="s">
        <v>905</v>
      </c>
      <c r="M645" s="252">
        <v>50000</v>
      </c>
      <c r="N645" s="253"/>
      <c r="O645" s="114">
        <f t="shared" si="10"/>
        <v>953025.56999999972</v>
      </c>
    </row>
    <row r="646" spans="1:15" ht="22.05" hidden="1" customHeight="1" x14ac:dyDescent="0.2">
      <c r="A646" s="26">
        <v>45811</v>
      </c>
      <c r="B646" s="20" t="s">
        <v>36</v>
      </c>
      <c r="C646" s="112"/>
      <c r="D646" s="263"/>
      <c r="E646" s="156" t="s">
        <v>569</v>
      </c>
      <c r="F646" s="93" t="s">
        <v>79</v>
      </c>
      <c r="H646" s="28" t="s">
        <v>21</v>
      </c>
      <c r="I646" s="28" t="s">
        <v>28</v>
      </c>
      <c r="J646" s="162" t="s">
        <v>30</v>
      </c>
      <c r="K646" s="156" t="s">
        <v>905</v>
      </c>
      <c r="M646" s="252">
        <v>50000</v>
      </c>
      <c r="N646" s="253"/>
      <c r="O646" s="114">
        <f t="shared" si="10"/>
        <v>1003025.5699999997</v>
      </c>
    </row>
    <row r="647" spans="1:15" ht="22.05" hidden="1" customHeight="1" x14ac:dyDescent="0.2">
      <c r="A647" s="26">
        <v>45812</v>
      </c>
      <c r="B647" s="20" t="s">
        <v>36</v>
      </c>
      <c r="C647" s="112">
        <v>5232676716</v>
      </c>
      <c r="D647" s="263"/>
      <c r="E647" s="156" t="s">
        <v>574</v>
      </c>
      <c r="F647" s="93" t="s">
        <v>99</v>
      </c>
      <c r="H647" s="28" t="s">
        <v>22</v>
      </c>
      <c r="I647" s="28" t="s">
        <v>55</v>
      </c>
      <c r="J647" s="162" t="s">
        <v>70</v>
      </c>
      <c r="K647" s="156" t="s">
        <v>614</v>
      </c>
      <c r="M647" s="252"/>
      <c r="N647" s="253">
        <v>779021</v>
      </c>
      <c r="O647" s="114">
        <f t="shared" si="10"/>
        <v>224004.56999999972</v>
      </c>
    </row>
    <row r="648" spans="1:15" ht="22.05" hidden="1" customHeight="1" x14ac:dyDescent="0.2">
      <c r="A648" s="26">
        <v>45812</v>
      </c>
      <c r="B648" s="20" t="s">
        <v>36</v>
      </c>
      <c r="C648" s="112">
        <v>1382016</v>
      </c>
      <c r="D648" s="263"/>
      <c r="E648" s="156" t="s">
        <v>4949</v>
      </c>
      <c r="F648" s="93" t="s">
        <v>99</v>
      </c>
      <c r="H648" s="28" t="s">
        <v>22</v>
      </c>
      <c r="I648" s="28" t="s">
        <v>103</v>
      </c>
      <c r="J648" s="162" t="s">
        <v>102</v>
      </c>
      <c r="K648" s="156" t="s">
        <v>1181</v>
      </c>
      <c r="M648" s="252"/>
      <c r="N648" s="253">
        <v>36131.089999999997</v>
      </c>
      <c r="O648" s="114">
        <f t="shared" si="10"/>
        <v>187873.47999999972</v>
      </c>
    </row>
    <row r="649" spans="1:15" ht="22.05" hidden="1" customHeight="1" x14ac:dyDescent="0.2">
      <c r="A649" s="26">
        <v>45812</v>
      </c>
      <c r="B649" s="20" t="s">
        <v>36</v>
      </c>
      <c r="C649" s="112">
        <v>380112013</v>
      </c>
      <c r="D649" s="263"/>
      <c r="E649" s="156" t="s">
        <v>2582</v>
      </c>
      <c r="F649" s="93" t="s">
        <v>99</v>
      </c>
      <c r="H649" s="28" t="s">
        <v>22</v>
      </c>
      <c r="I649" s="28" t="s">
        <v>103</v>
      </c>
      <c r="J649" s="162" t="s">
        <v>94</v>
      </c>
      <c r="K649" s="156" t="s">
        <v>2685</v>
      </c>
      <c r="M649" s="252"/>
      <c r="N649" s="253">
        <v>15000</v>
      </c>
      <c r="O649" s="114">
        <f t="shared" si="10"/>
        <v>172873.47999999972</v>
      </c>
    </row>
    <row r="650" spans="1:15" ht="22.05" hidden="1" customHeight="1" x14ac:dyDescent="0.2">
      <c r="A650" s="26">
        <v>45812</v>
      </c>
      <c r="B650" s="20" t="s">
        <v>36</v>
      </c>
      <c r="C650" s="112">
        <v>4255106216</v>
      </c>
      <c r="D650" s="263"/>
      <c r="E650" s="156" t="s">
        <v>4950</v>
      </c>
      <c r="F650" s="93" t="s">
        <v>99</v>
      </c>
      <c r="H650" s="28" t="s">
        <v>22</v>
      </c>
      <c r="I650" s="28" t="s">
        <v>56</v>
      </c>
      <c r="J650" s="162" t="s">
        <v>116</v>
      </c>
      <c r="K650" s="156" t="s">
        <v>5008</v>
      </c>
      <c r="M650" s="252"/>
      <c r="N650" s="253">
        <v>870</v>
      </c>
      <c r="O650" s="114">
        <f t="shared" si="10"/>
        <v>172003.47999999972</v>
      </c>
    </row>
    <row r="651" spans="1:15" ht="22.05" hidden="1" customHeight="1" x14ac:dyDescent="0.2">
      <c r="A651" s="26">
        <v>45812</v>
      </c>
      <c r="B651" s="20" t="s">
        <v>36</v>
      </c>
      <c r="C651" s="112">
        <v>31504025</v>
      </c>
      <c r="D651" s="263"/>
      <c r="E651" s="156" t="s">
        <v>4951</v>
      </c>
      <c r="F651" s="93" t="s">
        <v>99</v>
      </c>
      <c r="H651" s="28" t="s">
        <v>22</v>
      </c>
      <c r="I651" s="28" t="s">
        <v>103</v>
      </c>
      <c r="J651" s="162" t="s">
        <v>94</v>
      </c>
      <c r="K651" s="156" t="s">
        <v>2749</v>
      </c>
      <c r="M651" s="252"/>
      <c r="N651" s="253">
        <v>2126.21</v>
      </c>
      <c r="O651" s="114">
        <f t="shared" si="10"/>
        <v>169877.26999999973</v>
      </c>
    </row>
    <row r="652" spans="1:15" ht="22.05" hidden="1" customHeight="1" x14ac:dyDescent="0.2">
      <c r="A652" s="26">
        <v>45812</v>
      </c>
      <c r="B652" s="20" t="s">
        <v>36</v>
      </c>
      <c r="C652" s="112"/>
      <c r="D652" s="263"/>
      <c r="E652" s="156" t="s">
        <v>1088</v>
      </c>
      <c r="F652" s="93" t="s">
        <v>120</v>
      </c>
      <c r="H652" s="28" t="s">
        <v>22</v>
      </c>
      <c r="I652" s="28" t="s">
        <v>58</v>
      </c>
      <c r="J652" s="162" t="s">
        <v>101</v>
      </c>
      <c r="K652" s="156" t="s">
        <v>843</v>
      </c>
      <c r="M652" s="252"/>
      <c r="N652" s="253">
        <v>52287.43</v>
      </c>
      <c r="O652" s="114">
        <f t="shared" si="10"/>
        <v>117589.83999999973</v>
      </c>
    </row>
    <row r="653" spans="1:15" ht="22.05" hidden="1" customHeight="1" x14ac:dyDescent="0.2">
      <c r="A653" s="26">
        <v>45693</v>
      </c>
      <c r="B653" s="20" t="s">
        <v>36</v>
      </c>
      <c r="C653" s="112"/>
      <c r="D653" s="263"/>
      <c r="E653" s="156" t="s">
        <v>608</v>
      </c>
      <c r="F653" s="93" t="s">
        <v>77</v>
      </c>
      <c r="H653" s="28" t="s">
        <v>22</v>
      </c>
      <c r="I653" s="28" t="s">
        <v>57</v>
      </c>
      <c r="J653" s="162" t="s">
        <v>85</v>
      </c>
      <c r="K653" s="156" t="s">
        <v>893</v>
      </c>
      <c r="M653" s="252"/>
      <c r="N653" s="253">
        <v>660</v>
      </c>
      <c r="O653" s="114">
        <f t="shared" si="10"/>
        <v>116929.83999999973</v>
      </c>
    </row>
    <row r="654" spans="1:15" ht="22.05" hidden="1" customHeight="1" x14ac:dyDescent="0.2">
      <c r="A654" s="26">
        <v>45721</v>
      </c>
      <c r="B654" s="20" t="s">
        <v>36</v>
      </c>
      <c r="C654" s="112"/>
      <c r="D654" s="263"/>
      <c r="E654" s="156" t="s">
        <v>608</v>
      </c>
      <c r="F654" s="93" t="s">
        <v>77</v>
      </c>
      <c r="H654" s="28" t="s">
        <v>22</v>
      </c>
      <c r="I654" s="28" t="s">
        <v>57</v>
      </c>
      <c r="J654" s="162" t="s">
        <v>85</v>
      </c>
      <c r="K654" s="156" t="s">
        <v>893</v>
      </c>
      <c r="M654" s="252"/>
      <c r="N654" s="253">
        <v>315</v>
      </c>
      <c r="O654" s="114">
        <f t="shared" si="10"/>
        <v>116614.83999999973</v>
      </c>
    </row>
    <row r="655" spans="1:15" ht="22.05" hidden="1" customHeight="1" x14ac:dyDescent="0.2">
      <c r="A655" s="26">
        <v>45752</v>
      </c>
      <c r="B655" s="20" t="s">
        <v>36</v>
      </c>
      <c r="C655" s="112"/>
      <c r="D655" s="263"/>
      <c r="E655" s="156" t="s">
        <v>609</v>
      </c>
      <c r="F655" s="93" t="s">
        <v>77</v>
      </c>
      <c r="H655" s="28" t="s">
        <v>22</v>
      </c>
      <c r="I655" s="28" t="s">
        <v>57</v>
      </c>
      <c r="J655" s="162" t="s">
        <v>85</v>
      </c>
      <c r="K655" s="156" t="s">
        <v>893</v>
      </c>
      <c r="M655" s="252"/>
      <c r="N655" s="253">
        <v>156</v>
      </c>
      <c r="O655" s="114">
        <f t="shared" si="10"/>
        <v>116458.83999999973</v>
      </c>
    </row>
    <row r="656" spans="1:15" ht="22.05" hidden="1" customHeight="1" x14ac:dyDescent="0.2">
      <c r="A656" s="26">
        <v>45782</v>
      </c>
      <c r="B656" s="20" t="s">
        <v>36</v>
      </c>
      <c r="C656" s="112">
        <v>24968013</v>
      </c>
      <c r="D656" s="263"/>
      <c r="E656" s="156" t="s">
        <v>4952</v>
      </c>
      <c r="F656" s="93" t="s">
        <v>99</v>
      </c>
      <c r="H656" s="28" t="s">
        <v>22</v>
      </c>
      <c r="I656" s="28" t="s">
        <v>81</v>
      </c>
      <c r="J656" s="162" t="s">
        <v>280</v>
      </c>
      <c r="K656" s="156" t="s">
        <v>897</v>
      </c>
      <c r="M656" s="252"/>
      <c r="N656" s="253">
        <v>115537.5</v>
      </c>
      <c r="O656" s="114">
        <f t="shared" si="10"/>
        <v>921.33999999973457</v>
      </c>
    </row>
    <row r="657" spans="1:15" ht="22.05" hidden="1" customHeight="1" x14ac:dyDescent="0.2">
      <c r="A657" s="26">
        <v>45813</v>
      </c>
      <c r="B657" s="20" t="s">
        <v>36</v>
      </c>
      <c r="C657" s="112">
        <v>275273</v>
      </c>
      <c r="D657" s="263"/>
      <c r="E657" s="156" t="s">
        <v>855</v>
      </c>
      <c r="F657" s="93" t="s">
        <v>99</v>
      </c>
      <c r="H657" s="28" t="s">
        <v>21</v>
      </c>
      <c r="I657" s="28" t="s">
        <v>81</v>
      </c>
      <c r="J657" s="162" t="s">
        <v>167</v>
      </c>
      <c r="K657" s="156" t="s">
        <v>894</v>
      </c>
      <c r="M657" s="252">
        <v>20000</v>
      </c>
      <c r="N657" s="253"/>
      <c r="O657" s="114">
        <f t="shared" si="10"/>
        <v>20921.339999999735</v>
      </c>
    </row>
    <row r="658" spans="1:15" ht="22.05" hidden="1" customHeight="1" x14ac:dyDescent="0.2">
      <c r="A658" s="26">
        <v>45813</v>
      </c>
      <c r="B658" s="20" t="s">
        <v>36</v>
      </c>
      <c r="C658" s="112">
        <v>2042805025</v>
      </c>
      <c r="D658" s="263"/>
      <c r="E658" s="156" t="s">
        <v>4953</v>
      </c>
      <c r="F658" s="93" t="s">
        <v>99</v>
      </c>
      <c r="H658" s="28" t="s">
        <v>22</v>
      </c>
      <c r="I658" s="28" t="s">
        <v>103</v>
      </c>
      <c r="J658" s="162" t="s">
        <v>93</v>
      </c>
      <c r="K658" s="156" t="s">
        <v>5009</v>
      </c>
      <c r="M658" s="252"/>
      <c r="N658" s="253">
        <v>14376</v>
      </c>
      <c r="O658" s="114">
        <f t="shared" si="10"/>
        <v>6545.3399999997346</v>
      </c>
    </row>
    <row r="659" spans="1:15" ht="22.05" hidden="1" customHeight="1" x14ac:dyDescent="0.2">
      <c r="A659" s="26">
        <v>45813</v>
      </c>
      <c r="B659" s="20" t="s">
        <v>36</v>
      </c>
      <c r="C659" s="112"/>
      <c r="D659" s="263"/>
      <c r="E659" s="156" t="s">
        <v>569</v>
      </c>
      <c r="F659" s="93" t="s">
        <v>4954</v>
      </c>
      <c r="H659" s="28" t="s">
        <v>21</v>
      </c>
      <c r="I659" s="28" t="s">
        <v>28</v>
      </c>
      <c r="J659" s="162" t="s">
        <v>30</v>
      </c>
      <c r="K659" s="156" t="s">
        <v>3379</v>
      </c>
      <c r="M659" s="252">
        <v>196623</v>
      </c>
      <c r="N659" s="253"/>
      <c r="O659" s="114">
        <f t="shared" si="10"/>
        <v>203168.33999999973</v>
      </c>
    </row>
    <row r="660" spans="1:15" ht="22.05" hidden="1" customHeight="1" x14ac:dyDescent="0.2">
      <c r="A660" s="26">
        <v>45814</v>
      </c>
      <c r="B660" s="20" t="s">
        <v>36</v>
      </c>
      <c r="C660" s="112">
        <v>8569969315</v>
      </c>
      <c r="D660" s="263"/>
      <c r="E660" s="156" t="s">
        <v>869</v>
      </c>
      <c r="F660" s="93" t="s">
        <v>99</v>
      </c>
      <c r="H660" s="28" t="s">
        <v>22</v>
      </c>
      <c r="I660" s="28" t="s">
        <v>81</v>
      </c>
      <c r="J660" s="162" t="s">
        <v>167</v>
      </c>
      <c r="K660" s="156" t="s">
        <v>894</v>
      </c>
      <c r="M660" s="252"/>
      <c r="N660" s="253">
        <v>203000</v>
      </c>
      <c r="O660" s="114">
        <f t="shared" si="10"/>
        <v>168.33999999973457</v>
      </c>
    </row>
    <row r="661" spans="1:15" ht="22.05" hidden="1" customHeight="1" x14ac:dyDescent="0.2">
      <c r="A661" s="26">
        <v>45814</v>
      </c>
      <c r="B661" s="20" t="s">
        <v>36</v>
      </c>
      <c r="C661" s="112"/>
      <c r="D661" s="263"/>
      <c r="E661" s="156" t="s">
        <v>569</v>
      </c>
      <c r="F661" s="93" t="s">
        <v>99</v>
      </c>
      <c r="H661" s="28" t="s">
        <v>21</v>
      </c>
      <c r="I661" s="28" t="s">
        <v>28</v>
      </c>
      <c r="J661" s="162" t="s">
        <v>30</v>
      </c>
      <c r="K661" s="156" t="s">
        <v>615</v>
      </c>
      <c r="M661" s="252">
        <v>1000000</v>
      </c>
      <c r="N661" s="253"/>
      <c r="O661" s="114">
        <f t="shared" si="10"/>
        <v>1000168.3399999997</v>
      </c>
    </row>
    <row r="662" spans="1:15" ht="22.05" hidden="1" customHeight="1" x14ac:dyDescent="0.2">
      <c r="A662" s="26">
        <v>45814</v>
      </c>
      <c r="B662" s="20" t="s">
        <v>36</v>
      </c>
      <c r="C662" s="112">
        <v>3900123313</v>
      </c>
      <c r="D662" s="263"/>
      <c r="E662" s="156" t="s">
        <v>869</v>
      </c>
      <c r="F662" s="93" t="s">
        <v>99</v>
      </c>
      <c r="H662" s="28" t="s">
        <v>22</v>
      </c>
      <c r="I662" s="28" t="s">
        <v>81</v>
      </c>
      <c r="J662" s="162" t="s">
        <v>167</v>
      </c>
      <c r="K662" s="156" t="s">
        <v>894</v>
      </c>
      <c r="M662" s="252"/>
      <c r="N662" s="253">
        <v>100000</v>
      </c>
      <c r="O662" s="114">
        <f t="shared" si="10"/>
        <v>900168.33999999973</v>
      </c>
    </row>
    <row r="663" spans="1:15" ht="22.05" hidden="1" customHeight="1" x14ac:dyDescent="0.2">
      <c r="A663" s="26">
        <v>45814</v>
      </c>
      <c r="B663" s="20" t="s">
        <v>36</v>
      </c>
      <c r="C663" s="112">
        <v>56201011</v>
      </c>
      <c r="D663" s="263" t="s">
        <v>4955</v>
      </c>
      <c r="E663" s="156" t="s">
        <v>574</v>
      </c>
      <c r="F663" s="93" t="s">
        <v>99</v>
      </c>
      <c r="H663" s="28" t="s">
        <v>22</v>
      </c>
      <c r="I663" s="28" t="s">
        <v>55</v>
      </c>
      <c r="J663" s="162" t="s">
        <v>70</v>
      </c>
      <c r="K663" s="156" t="s">
        <v>625</v>
      </c>
      <c r="M663" s="252"/>
      <c r="N663" s="253">
        <v>51000</v>
      </c>
      <c r="O663" s="114">
        <f t="shared" si="10"/>
        <v>849168.33999999973</v>
      </c>
    </row>
    <row r="664" spans="1:15" ht="22.05" hidden="1" customHeight="1" x14ac:dyDescent="0.2">
      <c r="A664" s="26">
        <v>45814</v>
      </c>
      <c r="B664" s="20" t="s">
        <v>36</v>
      </c>
      <c r="C664" s="112">
        <v>85399013</v>
      </c>
      <c r="D664" s="263" t="s">
        <v>4956</v>
      </c>
      <c r="E664" s="156" t="s">
        <v>4957</v>
      </c>
      <c r="F664" s="93" t="s">
        <v>99</v>
      </c>
      <c r="H664" s="28" t="s">
        <v>22</v>
      </c>
      <c r="I664" s="28" t="s">
        <v>103</v>
      </c>
      <c r="J664" s="162" t="s">
        <v>94</v>
      </c>
      <c r="K664" s="156" t="s">
        <v>3454</v>
      </c>
      <c r="M664" s="252"/>
      <c r="N664" s="253">
        <v>197001.59</v>
      </c>
      <c r="O664" s="114">
        <f t="shared" si="10"/>
        <v>652166.74999999977</v>
      </c>
    </row>
    <row r="665" spans="1:15" ht="22.05" hidden="1" customHeight="1" x14ac:dyDescent="0.2">
      <c r="A665" s="26">
        <v>45814</v>
      </c>
      <c r="B665" s="20" t="s">
        <v>36</v>
      </c>
      <c r="C665" s="112">
        <v>5596433613</v>
      </c>
      <c r="D665" s="263"/>
      <c r="E665" s="156" t="s">
        <v>29</v>
      </c>
      <c r="F665" s="93" t="s">
        <v>99</v>
      </c>
      <c r="H665" s="28" t="s">
        <v>22</v>
      </c>
      <c r="I665" s="28" t="s">
        <v>81</v>
      </c>
      <c r="J665" s="162" t="s">
        <v>171</v>
      </c>
      <c r="K665" s="156" t="s">
        <v>621</v>
      </c>
      <c r="M665" s="252"/>
      <c r="N665" s="253">
        <v>295000</v>
      </c>
      <c r="O665" s="114">
        <f t="shared" si="10"/>
        <v>357166.74999999977</v>
      </c>
    </row>
    <row r="666" spans="1:15" ht="22.05" hidden="1" customHeight="1" x14ac:dyDescent="0.2">
      <c r="A666" s="26">
        <v>45814</v>
      </c>
      <c r="B666" s="20" t="s">
        <v>36</v>
      </c>
      <c r="C666" s="112">
        <v>1256433624</v>
      </c>
      <c r="D666" s="263" t="s">
        <v>4958</v>
      </c>
      <c r="E666" s="156" t="s">
        <v>1757</v>
      </c>
      <c r="F666" s="93" t="s">
        <v>99</v>
      </c>
      <c r="H666" s="28" t="s">
        <v>22</v>
      </c>
      <c r="I666" s="28" t="s">
        <v>103</v>
      </c>
      <c r="J666" s="162" t="s">
        <v>93</v>
      </c>
      <c r="K666" s="156" t="s">
        <v>4081</v>
      </c>
      <c r="M666" s="252"/>
      <c r="N666" s="253">
        <v>10665</v>
      </c>
      <c r="O666" s="114">
        <f t="shared" si="10"/>
        <v>346501.74999999977</v>
      </c>
    </row>
    <row r="667" spans="1:15" ht="22.05" hidden="1" customHeight="1" x14ac:dyDescent="0.2">
      <c r="A667" s="26">
        <v>45814</v>
      </c>
      <c r="B667" s="20" t="s">
        <v>36</v>
      </c>
      <c r="C667" s="112">
        <v>64336039</v>
      </c>
      <c r="D667" s="263" t="s">
        <v>4959</v>
      </c>
      <c r="E667" s="156" t="s">
        <v>4960</v>
      </c>
      <c r="F667" s="93" t="s">
        <v>99</v>
      </c>
      <c r="H667" s="28" t="s">
        <v>22</v>
      </c>
      <c r="I667" s="28" t="s">
        <v>58</v>
      </c>
      <c r="J667" s="162" t="s">
        <v>8793</v>
      </c>
      <c r="K667" s="156" t="s">
        <v>3444</v>
      </c>
      <c r="M667" s="252"/>
      <c r="N667" s="253">
        <v>5225</v>
      </c>
      <c r="O667" s="114">
        <f t="shared" si="10"/>
        <v>341276.74999999977</v>
      </c>
    </row>
    <row r="668" spans="1:15" ht="22.05" hidden="1" customHeight="1" x14ac:dyDescent="0.2">
      <c r="A668" s="26">
        <v>45814</v>
      </c>
      <c r="B668" s="20" t="s">
        <v>36</v>
      </c>
      <c r="C668" s="156"/>
      <c r="D668" s="156" t="s">
        <v>4961</v>
      </c>
      <c r="E668" s="156" t="s">
        <v>4011</v>
      </c>
      <c r="F668" s="93" t="s">
        <v>99</v>
      </c>
      <c r="H668" s="28" t="s">
        <v>22</v>
      </c>
      <c r="I668" s="28" t="s">
        <v>103</v>
      </c>
      <c r="J668" s="162" t="s">
        <v>92</v>
      </c>
      <c r="K668" s="156" t="s">
        <v>4078</v>
      </c>
      <c r="M668" s="252"/>
      <c r="N668" s="253">
        <v>11785.6</v>
      </c>
      <c r="O668" s="114">
        <f t="shared" si="10"/>
        <v>329491.14999999979</v>
      </c>
    </row>
    <row r="669" spans="1:15" ht="22.05" hidden="1" customHeight="1" x14ac:dyDescent="0.2">
      <c r="A669" s="26">
        <v>45814</v>
      </c>
      <c r="B669" s="20" t="s">
        <v>36</v>
      </c>
      <c r="C669" s="156">
        <v>786433660</v>
      </c>
      <c r="D669" s="156" t="s">
        <v>4962</v>
      </c>
      <c r="E669" s="156" t="s">
        <v>4963</v>
      </c>
      <c r="F669" s="93" t="s">
        <v>99</v>
      </c>
      <c r="H669" s="28" t="s">
        <v>22</v>
      </c>
      <c r="I669" s="28" t="s">
        <v>103</v>
      </c>
      <c r="J669" s="162" t="s">
        <v>102</v>
      </c>
      <c r="K669" s="156" t="s">
        <v>1113</v>
      </c>
      <c r="M669" s="252"/>
      <c r="N669" s="253">
        <v>16850</v>
      </c>
      <c r="O669" s="114">
        <f t="shared" si="10"/>
        <v>312641.14999999979</v>
      </c>
    </row>
    <row r="670" spans="1:15" ht="22.05" hidden="1" customHeight="1" x14ac:dyDescent="0.2">
      <c r="A670" s="26">
        <v>45814</v>
      </c>
      <c r="B670" s="20" t="s">
        <v>36</v>
      </c>
      <c r="C670" s="156">
        <v>7616433673</v>
      </c>
      <c r="D670" s="156"/>
      <c r="E670" s="156" t="s">
        <v>574</v>
      </c>
      <c r="F670" s="93" t="s">
        <v>99</v>
      </c>
      <c r="H670" s="28" t="s">
        <v>22</v>
      </c>
      <c r="I670" s="28" t="s">
        <v>55</v>
      </c>
      <c r="J670" s="162" t="s">
        <v>70</v>
      </c>
      <c r="K670" s="156" t="s">
        <v>618</v>
      </c>
      <c r="M670" s="252"/>
      <c r="N670" s="253">
        <v>100000</v>
      </c>
      <c r="O670" s="114">
        <f t="shared" ref="O670:O733" si="11">O669+M670-N670</f>
        <v>212641.14999999979</v>
      </c>
    </row>
    <row r="671" spans="1:15" ht="22.05" hidden="1" customHeight="1" x14ac:dyDescent="0.2">
      <c r="A671" s="26">
        <v>45814</v>
      </c>
      <c r="B671" s="20" t="s">
        <v>36</v>
      </c>
      <c r="C671" s="156">
        <v>6766433685</v>
      </c>
      <c r="D671" s="156"/>
      <c r="E671" s="156" t="s">
        <v>869</v>
      </c>
      <c r="F671" s="93" t="s">
        <v>99</v>
      </c>
      <c r="H671" s="28" t="s">
        <v>22</v>
      </c>
      <c r="I671" s="28" t="s">
        <v>81</v>
      </c>
      <c r="J671" s="162" t="s">
        <v>167</v>
      </c>
      <c r="K671" s="156" t="s">
        <v>894</v>
      </c>
      <c r="M671" s="252"/>
      <c r="N671" s="253">
        <v>13000</v>
      </c>
      <c r="O671" s="114">
        <f t="shared" si="11"/>
        <v>199641.14999999979</v>
      </c>
    </row>
    <row r="672" spans="1:15" ht="22.05" hidden="1" customHeight="1" x14ac:dyDescent="0.2">
      <c r="A672" s="26">
        <v>45817</v>
      </c>
      <c r="B672" s="20" t="s">
        <v>36</v>
      </c>
      <c r="C672" s="156">
        <v>1338482813</v>
      </c>
      <c r="D672" s="156"/>
      <c r="E672" s="156" t="s">
        <v>4964</v>
      </c>
      <c r="F672" s="93" t="s">
        <v>99</v>
      </c>
      <c r="H672" s="28" t="s">
        <v>22</v>
      </c>
      <c r="I672" s="28" t="s">
        <v>55</v>
      </c>
      <c r="J672" s="162" t="s">
        <v>70</v>
      </c>
      <c r="K672" s="156" t="s">
        <v>612</v>
      </c>
      <c r="M672" s="252"/>
      <c r="N672" s="253">
        <v>11140</v>
      </c>
      <c r="O672" s="114">
        <f t="shared" si="11"/>
        <v>188501.14999999979</v>
      </c>
    </row>
    <row r="673" spans="1:15" ht="22.05" hidden="1" customHeight="1" x14ac:dyDescent="0.2">
      <c r="A673" s="26">
        <v>45817</v>
      </c>
      <c r="B673" s="20" t="s">
        <v>36</v>
      </c>
      <c r="C673" s="156">
        <v>93831012</v>
      </c>
      <c r="D673" s="156" t="s">
        <v>4965</v>
      </c>
      <c r="E673" s="156" t="s">
        <v>4966</v>
      </c>
      <c r="F673" s="93" t="s">
        <v>99</v>
      </c>
      <c r="H673" s="28" t="s">
        <v>22</v>
      </c>
      <c r="I673" s="28" t="s">
        <v>55</v>
      </c>
      <c r="J673" s="162" t="s">
        <v>70</v>
      </c>
      <c r="K673" s="156" t="s">
        <v>1114</v>
      </c>
      <c r="M673" s="252"/>
      <c r="N673" s="253">
        <v>10285</v>
      </c>
      <c r="O673" s="114">
        <f t="shared" si="11"/>
        <v>178216.14999999979</v>
      </c>
    </row>
    <row r="674" spans="1:15" ht="22.05" hidden="1" customHeight="1" x14ac:dyDescent="0.2">
      <c r="A674" s="26">
        <v>45817</v>
      </c>
      <c r="B674" s="20" t="s">
        <v>36</v>
      </c>
      <c r="C674" s="156">
        <v>699383121</v>
      </c>
      <c r="D674" s="156" t="s">
        <v>4965</v>
      </c>
      <c r="E674" s="156" t="s">
        <v>4967</v>
      </c>
      <c r="F674" s="93" t="s">
        <v>99</v>
      </c>
      <c r="H674" s="28" t="s">
        <v>22</v>
      </c>
      <c r="I674" s="28" t="s">
        <v>55</v>
      </c>
      <c r="J674" s="162" t="s">
        <v>70</v>
      </c>
      <c r="K674" s="156" t="s">
        <v>847</v>
      </c>
      <c r="M674" s="252"/>
      <c r="N674" s="253">
        <v>65000</v>
      </c>
      <c r="O674" s="114">
        <f t="shared" si="11"/>
        <v>113216.14999999979</v>
      </c>
    </row>
    <row r="675" spans="1:15" ht="22.05" hidden="1" customHeight="1" x14ac:dyDescent="0.2">
      <c r="A675" s="26">
        <v>45817</v>
      </c>
      <c r="B675" s="20" t="s">
        <v>36</v>
      </c>
      <c r="C675" s="156">
        <v>4579383133</v>
      </c>
      <c r="D675" s="156" t="s">
        <v>4965</v>
      </c>
      <c r="E675" s="156" t="s">
        <v>4968</v>
      </c>
      <c r="F675" s="93" t="s">
        <v>99</v>
      </c>
      <c r="H675" s="28" t="s">
        <v>22</v>
      </c>
      <c r="I675" s="28" t="s">
        <v>55</v>
      </c>
      <c r="J675" s="162" t="s">
        <v>70</v>
      </c>
      <c r="K675" s="156" t="s">
        <v>612</v>
      </c>
      <c r="M675" s="252"/>
      <c r="N675" s="253">
        <v>20000</v>
      </c>
      <c r="O675" s="114">
        <f t="shared" si="11"/>
        <v>93216.14999999979</v>
      </c>
    </row>
    <row r="676" spans="1:15" ht="22.05" hidden="1" customHeight="1" x14ac:dyDescent="0.2">
      <c r="A676" s="26">
        <v>45817</v>
      </c>
      <c r="B676" s="20" t="s">
        <v>36</v>
      </c>
      <c r="C676" s="156">
        <v>9047355813</v>
      </c>
      <c r="D676" s="156"/>
      <c r="E676" s="156" t="s">
        <v>577</v>
      </c>
      <c r="F676" s="93" t="s">
        <v>99</v>
      </c>
      <c r="H676" s="28" t="s">
        <v>22</v>
      </c>
      <c r="I676" s="28" t="s">
        <v>81</v>
      </c>
      <c r="J676" s="162" t="s">
        <v>167</v>
      </c>
      <c r="K676" s="156" t="s">
        <v>621</v>
      </c>
      <c r="M676" s="252"/>
      <c r="N676" s="253">
        <v>10000</v>
      </c>
      <c r="O676" s="114">
        <f t="shared" si="11"/>
        <v>83216.14999999979</v>
      </c>
    </row>
    <row r="677" spans="1:15" ht="22.05" hidden="1" customHeight="1" x14ac:dyDescent="0.2">
      <c r="A677" s="26">
        <v>45817</v>
      </c>
      <c r="B677" s="20" t="s">
        <v>36</v>
      </c>
      <c r="C677" s="156">
        <v>4987355824</v>
      </c>
      <c r="D677" s="156"/>
      <c r="E677" s="156" t="s">
        <v>2596</v>
      </c>
      <c r="F677" s="93" t="s">
        <v>99</v>
      </c>
      <c r="H677" s="28" t="s">
        <v>22</v>
      </c>
      <c r="I677" s="28" t="s">
        <v>81</v>
      </c>
      <c r="J677" s="162" t="s">
        <v>170</v>
      </c>
      <c r="K677" s="156" t="s">
        <v>2621</v>
      </c>
      <c r="M677" s="252"/>
      <c r="N677" s="253">
        <v>16000</v>
      </c>
      <c r="O677" s="114">
        <f t="shared" si="11"/>
        <v>67216.14999999979</v>
      </c>
    </row>
    <row r="678" spans="1:15" ht="22.05" hidden="1" customHeight="1" x14ac:dyDescent="0.2">
      <c r="A678" s="26">
        <v>45814</v>
      </c>
      <c r="B678" s="20" t="s">
        <v>36</v>
      </c>
      <c r="C678" s="156"/>
      <c r="D678" s="156" t="s">
        <v>4955</v>
      </c>
      <c r="E678" s="156" t="s">
        <v>4969</v>
      </c>
      <c r="F678" s="93" t="s">
        <v>78</v>
      </c>
      <c r="G678" s="28">
        <v>370</v>
      </c>
      <c r="H678" s="28" t="s">
        <v>22</v>
      </c>
      <c r="I678" s="28" t="s">
        <v>55</v>
      </c>
      <c r="J678" s="162" t="s">
        <v>70</v>
      </c>
      <c r="K678" s="156" t="s">
        <v>612</v>
      </c>
      <c r="M678" s="252"/>
      <c r="N678" s="253">
        <v>52000</v>
      </c>
      <c r="O678" s="114">
        <f t="shared" si="11"/>
        <v>15216.14999999979</v>
      </c>
    </row>
    <row r="679" spans="1:15" ht="22.05" hidden="1" customHeight="1" x14ac:dyDescent="0.2">
      <c r="A679" s="26">
        <v>45818</v>
      </c>
      <c r="B679" s="20" t="s">
        <v>36</v>
      </c>
      <c r="C679" s="156">
        <v>4223220015</v>
      </c>
      <c r="D679" s="156"/>
      <c r="E679" s="156" t="s">
        <v>2582</v>
      </c>
      <c r="F679" s="93" t="s">
        <v>99</v>
      </c>
      <c r="H679" s="28" t="s">
        <v>22</v>
      </c>
      <c r="I679" s="28" t="s">
        <v>103</v>
      </c>
      <c r="J679" s="162" t="s">
        <v>94</v>
      </c>
      <c r="K679" s="156" t="s">
        <v>2685</v>
      </c>
      <c r="M679" s="252"/>
      <c r="N679" s="253">
        <v>10000</v>
      </c>
      <c r="O679" s="114">
        <f t="shared" si="11"/>
        <v>5216.1499999997905</v>
      </c>
    </row>
    <row r="680" spans="1:15" ht="22.05" hidden="1" customHeight="1" x14ac:dyDescent="0.2">
      <c r="A680" s="26">
        <v>45818</v>
      </c>
      <c r="B680" s="20" t="s">
        <v>36</v>
      </c>
      <c r="C680" s="156">
        <v>5198463224</v>
      </c>
      <c r="D680" s="156" t="s">
        <v>4970</v>
      </c>
      <c r="E680" s="156" t="s">
        <v>4971</v>
      </c>
      <c r="F680" s="93" t="s">
        <v>99</v>
      </c>
      <c r="H680" s="28" t="s">
        <v>22</v>
      </c>
      <c r="I680" s="28" t="s">
        <v>103</v>
      </c>
      <c r="J680" s="162" t="s">
        <v>95</v>
      </c>
      <c r="K680" s="156" t="s">
        <v>5010</v>
      </c>
      <c r="M680" s="252"/>
      <c r="N680" s="253">
        <v>3442.5</v>
      </c>
      <c r="O680" s="114">
        <f t="shared" si="11"/>
        <v>1773.6499999997905</v>
      </c>
    </row>
    <row r="681" spans="1:15" ht="22.05" hidden="1" customHeight="1" x14ac:dyDescent="0.2">
      <c r="A681" s="26">
        <v>45819</v>
      </c>
      <c r="B681" s="20" t="s">
        <v>36</v>
      </c>
      <c r="C681" s="156"/>
      <c r="D681" s="156"/>
      <c r="E681" s="156" t="s">
        <v>569</v>
      </c>
      <c r="F681" s="93" t="s">
        <v>79</v>
      </c>
      <c r="H681" s="28" t="s">
        <v>21</v>
      </c>
      <c r="I681" s="28" t="s">
        <v>28</v>
      </c>
      <c r="J681" s="162" t="s">
        <v>30</v>
      </c>
      <c r="K681" s="156" t="s">
        <v>905</v>
      </c>
      <c r="M681" s="252">
        <v>50000</v>
      </c>
      <c r="N681" s="253"/>
      <c r="O681" s="114">
        <f t="shared" si="11"/>
        <v>51773.64999999979</v>
      </c>
    </row>
    <row r="682" spans="1:15" ht="22.05" hidden="1" customHeight="1" x14ac:dyDescent="0.2">
      <c r="A682" s="26">
        <v>45819</v>
      </c>
      <c r="B682" s="20" t="s">
        <v>36</v>
      </c>
      <c r="C682" s="156"/>
      <c r="D682" s="156"/>
      <c r="E682" s="156" t="s">
        <v>569</v>
      </c>
      <c r="F682" s="93" t="s">
        <v>79</v>
      </c>
      <c r="H682" s="28" t="s">
        <v>21</v>
      </c>
      <c r="I682" s="28" t="s">
        <v>28</v>
      </c>
      <c r="J682" s="162" t="s">
        <v>30</v>
      </c>
      <c r="K682" s="156" t="s">
        <v>905</v>
      </c>
      <c r="M682" s="252">
        <v>50000</v>
      </c>
      <c r="N682" s="253"/>
      <c r="O682" s="114">
        <f t="shared" si="11"/>
        <v>101773.64999999979</v>
      </c>
    </row>
    <row r="683" spans="1:15" ht="22.05" hidden="1" customHeight="1" x14ac:dyDescent="0.2">
      <c r="A683" s="26">
        <v>45819</v>
      </c>
      <c r="B683" s="20" t="s">
        <v>36</v>
      </c>
      <c r="C683" s="156"/>
      <c r="D683" s="156"/>
      <c r="E683" s="156" t="s">
        <v>569</v>
      </c>
      <c r="F683" s="93" t="s">
        <v>79</v>
      </c>
      <c r="H683" s="28" t="s">
        <v>21</v>
      </c>
      <c r="I683" s="28" t="s">
        <v>28</v>
      </c>
      <c r="J683" s="162" t="s">
        <v>30</v>
      </c>
      <c r="K683" s="156" t="s">
        <v>905</v>
      </c>
      <c r="M683" s="252">
        <v>50000</v>
      </c>
      <c r="N683" s="253"/>
      <c r="O683" s="114">
        <f t="shared" si="11"/>
        <v>151773.64999999979</v>
      </c>
    </row>
    <row r="684" spans="1:15" ht="22.05" hidden="1" customHeight="1" x14ac:dyDescent="0.2">
      <c r="A684" s="26">
        <v>45819</v>
      </c>
      <c r="B684" s="20" t="s">
        <v>36</v>
      </c>
      <c r="C684" s="156"/>
      <c r="D684" s="156"/>
      <c r="E684" s="156" t="s">
        <v>569</v>
      </c>
      <c r="F684" s="93" t="s">
        <v>79</v>
      </c>
      <c r="H684" s="28" t="s">
        <v>21</v>
      </c>
      <c r="I684" s="28" t="s">
        <v>28</v>
      </c>
      <c r="J684" s="162" t="s">
        <v>30</v>
      </c>
      <c r="K684" s="156" t="s">
        <v>905</v>
      </c>
      <c r="M684" s="252">
        <v>50000</v>
      </c>
      <c r="N684" s="253"/>
      <c r="O684" s="114">
        <f t="shared" si="11"/>
        <v>201773.64999999979</v>
      </c>
    </row>
    <row r="685" spans="1:15" ht="22.05" hidden="1" customHeight="1" x14ac:dyDescent="0.2">
      <c r="A685" s="26">
        <v>45819</v>
      </c>
      <c r="B685" s="20" t="s">
        <v>36</v>
      </c>
      <c r="C685" s="156"/>
      <c r="D685" s="156"/>
      <c r="E685" s="156" t="s">
        <v>569</v>
      </c>
      <c r="F685" s="93" t="s">
        <v>79</v>
      </c>
      <c r="H685" s="28" t="s">
        <v>21</v>
      </c>
      <c r="I685" s="28" t="s">
        <v>28</v>
      </c>
      <c r="J685" s="162" t="s">
        <v>30</v>
      </c>
      <c r="K685" s="156" t="s">
        <v>905</v>
      </c>
      <c r="M685" s="252">
        <v>50000</v>
      </c>
      <c r="N685" s="253"/>
      <c r="O685" s="114">
        <f t="shared" si="11"/>
        <v>251773.64999999979</v>
      </c>
    </row>
    <row r="686" spans="1:15" ht="22.05" hidden="1" customHeight="1" x14ac:dyDescent="0.2">
      <c r="A686" s="26">
        <v>45819</v>
      </c>
      <c r="B686" s="20" t="s">
        <v>36</v>
      </c>
      <c r="C686" s="156"/>
      <c r="D686" s="156"/>
      <c r="E686" s="156" t="s">
        <v>569</v>
      </c>
      <c r="F686" s="93" t="s">
        <v>79</v>
      </c>
      <c r="H686" s="28" t="s">
        <v>21</v>
      </c>
      <c r="I686" s="28" t="s">
        <v>28</v>
      </c>
      <c r="J686" s="162" t="s">
        <v>30</v>
      </c>
      <c r="K686" s="156" t="s">
        <v>905</v>
      </c>
      <c r="M686" s="252">
        <v>50000</v>
      </c>
      <c r="N686" s="253"/>
      <c r="O686" s="114">
        <f t="shared" si="11"/>
        <v>301773.64999999979</v>
      </c>
    </row>
    <row r="687" spans="1:15" ht="22.05" hidden="1" customHeight="1" x14ac:dyDescent="0.2">
      <c r="A687" s="26">
        <v>45819</v>
      </c>
      <c r="B687" s="20" t="s">
        <v>36</v>
      </c>
      <c r="C687" s="156"/>
      <c r="D687" s="156"/>
      <c r="E687" s="156" t="s">
        <v>569</v>
      </c>
      <c r="F687" s="93" t="s">
        <v>79</v>
      </c>
      <c r="H687" s="28" t="s">
        <v>21</v>
      </c>
      <c r="I687" s="28" t="s">
        <v>28</v>
      </c>
      <c r="J687" s="162" t="s">
        <v>30</v>
      </c>
      <c r="K687" s="156" t="s">
        <v>905</v>
      </c>
      <c r="M687" s="252">
        <v>50000</v>
      </c>
      <c r="N687" s="253"/>
      <c r="O687" s="114">
        <f t="shared" si="11"/>
        <v>351773.64999999979</v>
      </c>
    </row>
    <row r="688" spans="1:15" ht="22.05" hidden="1" customHeight="1" x14ac:dyDescent="0.2">
      <c r="A688" s="26">
        <v>45819</v>
      </c>
      <c r="B688" s="20" t="s">
        <v>36</v>
      </c>
      <c r="C688" s="156"/>
      <c r="D688" s="156"/>
      <c r="E688" s="156" t="s">
        <v>569</v>
      </c>
      <c r="F688" s="93" t="s">
        <v>79</v>
      </c>
      <c r="H688" s="28" t="s">
        <v>21</v>
      </c>
      <c r="I688" s="28" t="s">
        <v>28</v>
      </c>
      <c r="J688" s="162" t="s">
        <v>30</v>
      </c>
      <c r="K688" s="156" t="s">
        <v>905</v>
      </c>
      <c r="M688" s="252">
        <v>50000</v>
      </c>
      <c r="N688" s="253"/>
      <c r="O688" s="114">
        <f t="shared" si="11"/>
        <v>401773.64999999979</v>
      </c>
    </row>
    <row r="689" spans="1:15" ht="22.05" hidden="1" customHeight="1" x14ac:dyDescent="0.2">
      <c r="A689" s="26">
        <v>45819</v>
      </c>
      <c r="B689" s="20" t="s">
        <v>36</v>
      </c>
      <c r="C689" s="156"/>
      <c r="D689" s="156"/>
      <c r="E689" s="156" t="s">
        <v>569</v>
      </c>
      <c r="F689" s="93" t="s">
        <v>79</v>
      </c>
      <c r="H689" s="28" t="s">
        <v>21</v>
      </c>
      <c r="I689" s="28" t="s">
        <v>28</v>
      </c>
      <c r="J689" s="162" t="s">
        <v>30</v>
      </c>
      <c r="K689" s="156" t="s">
        <v>905</v>
      </c>
      <c r="M689" s="252">
        <v>50000</v>
      </c>
      <c r="N689" s="253"/>
      <c r="O689" s="114">
        <f t="shared" si="11"/>
        <v>451773.64999999979</v>
      </c>
    </row>
    <row r="690" spans="1:15" ht="22.05" hidden="1" customHeight="1" x14ac:dyDescent="0.2">
      <c r="A690" s="26">
        <v>45819</v>
      </c>
      <c r="B690" s="20" t="s">
        <v>36</v>
      </c>
      <c r="C690" s="156"/>
      <c r="D690" s="156"/>
      <c r="E690" s="156" t="s">
        <v>569</v>
      </c>
      <c r="F690" s="93" t="s">
        <v>79</v>
      </c>
      <c r="H690" s="28" t="s">
        <v>21</v>
      </c>
      <c r="I690" s="28" t="s">
        <v>28</v>
      </c>
      <c r="J690" s="162" t="s">
        <v>30</v>
      </c>
      <c r="K690" s="156" t="s">
        <v>905</v>
      </c>
      <c r="M690" s="252">
        <v>50000</v>
      </c>
      <c r="N690" s="253"/>
      <c r="O690" s="114">
        <f t="shared" si="11"/>
        <v>501773.64999999979</v>
      </c>
    </row>
    <row r="691" spans="1:15" ht="22.05" hidden="1" customHeight="1" x14ac:dyDescent="0.2">
      <c r="A691" s="26">
        <v>45819</v>
      </c>
      <c r="B691" s="20" t="s">
        <v>36</v>
      </c>
      <c r="C691" s="156"/>
      <c r="D691" s="156"/>
      <c r="E691" s="156" t="s">
        <v>569</v>
      </c>
      <c r="F691" s="93" t="s">
        <v>79</v>
      </c>
      <c r="H691" s="28" t="s">
        <v>21</v>
      </c>
      <c r="I691" s="28" t="s">
        <v>28</v>
      </c>
      <c r="J691" s="162" t="s">
        <v>30</v>
      </c>
      <c r="K691" s="156" t="s">
        <v>905</v>
      </c>
      <c r="M691" s="252">
        <v>50000</v>
      </c>
      <c r="N691" s="253"/>
      <c r="O691" s="114">
        <f t="shared" si="11"/>
        <v>551773.64999999979</v>
      </c>
    </row>
    <row r="692" spans="1:15" ht="22.05" hidden="1" customHeight="1" x14ac:dyDescent="0.2">
      <c r="A692" s="26">
        <v>45819</v>
      </c>
      <c r="B692" s="20" t="s">
        <v>36</v>
      </c>
      <c r="C692" s="156"/>
      <c r="D692" s="156"/>
      <c r="E692" s="156" t="s">
        <v>569</v>
      </c>
      <c r="F692" s="93" t="s">
        <v>79</v>
      </c>
      <c r="H692" s="28" t="s">
        <v>21</v>
      </c>
      <c r="I692" s="28" t="s">
        <v>28</v>
      </c>
      <c r="J692" s="162" t="s">
        <v>30</v>
      </c>
      <c r="K692" s="156" t="s">
        <v>905</v>
      </c>
      <c r="M692" s="252">
        <v>50000</v>
      </c>
      <c r="N692" s="253"/>
      <c r="O692" s="114">
        <f t="shared" si="11"/>
        <v>601773.64999999979</v>
      </c>
    </row>
    <row r="693" spans="1:15" ht="22.05" hidden="1" customHeight="1" x14ac:dyDescent="0.2">
      <c r="A693" s="26">
        <v>45819</v>
      </c>
      <c r="B693" s="20" t="s">
        <v>36</v>
      </c>
      <c r="C693" s="156"/>
      <c r="D693" s="156"/>
      <c r="E693" s="156" t="s">
        <v>569</v>
      </c>
      <c r="F693" s="93" t="s">
        <v>79</v>
      </c>
      <c r="H693" s="28" t="s">
        <v>21</v>
      </c>
      <c r="I693" s="28" t="s">
        <v>28</v>
      </c>
      <c r="J693" s="162" t="s">
        <v>30</v>
      </c>
      <c r="K693" s="156" t="s">
        <v>905</v>
      </c>
      <c r="M693" s="252">
        <v>50000</v>
      </c>
      <c r="N693" s="253"/>
      <c r="O693" s="114">
        <f t="shared" si="11"/>
        <v>651773.64999999979</v>
      </c>
    </row>
    <row r="694" spans="1:15" ht="22.05" hidden="1" customHeight="1" x14ac:dyDescent="0.2">
      <c r="A694" s="26">
        <v>45819</v>
      </c>
      <c r="B694" s="20" t="s">
        <v>36</v>
      </c>
      <c r="C694" s="156"/>
      <c r="D694" s="156"/>
      <c r="E694" s="156" t="s">
        <v>569</v>
      </c>
      <c r="F694" s="93" t="s">
        <v>79</v>
      </c>
      <c r="H694" s="28" t="s">
        <v>21</v>
      </c>
      <c r="I694" s="28" t="s">
        <v>28</v>
      </c>
      <c r="J694" s="162" t="s">
        <v>30</v>
      </c>
      <c r="K694" s="156" t="s">
        <v>905</v>
      </c>
      <c r="M694" s="252">
        <v>50000</v>
      </c>
      <c r="N694" s="253"/>
      <c r="O694" s="114">
        <f t="shared" si="11"/>
        <v>701773.64999999979</v>
      </c>
    </row>
    <row r="695" spans="1:15" ht="22.05" hidden="1" customHeight="1" x14ac:dyDescent="0.2">
      <c r="A695" s="26">
        <v>45819</v>
      </c>
      <c r="B695" s="20" t="s">
        <v>36</v>
      </c>
      <c r="C695" s="156"/>
      <c r="D695" s="156"/>
      <c r="E695" s="156" t="s">
        <v>569</v>
      </c>
      <c r="F695" s="93" t="s">
        <v>79</v>
      </c>
      <c r="H695" s="28" t="s">
        <v>21</v>
      </c>
      <c r="I695" s="28" t="s">
        <v>28</v>
      </c>
      <c r="J695" s="162" t="s">
        <v>30</v>
      </c>
      <c r="K695" s="156" t="s">
        <v>905</v>
      </c>
      <c r="M695" s="252">
        <v>50000</v>
      </c>
      <c r="N695" s="253"/>
      <c r="O695" s="114">
        <f t="shared" si="11"/>
        <v>751773.64999999979</v>
      </c>
    </row>
    <row r="696" spans="1:15" ht="22.05" hidden="1" customHeight="1" x14ac:dyDescent="0.2">
      <c r="A696" s="26">
        <v>45819</v>
      </c>
      <c r="B696" s="20" t="s">
        <v>36</v>
      </c>
      <c r="C696" s="156"/>
      <c r="D696" s="156"/>
      <c r="E696" s="156" t="s">
        <v>569</v>
      </c>
      <c r="F696" s="93" t="s">
        <v>79</v>
      </c>
      <c r="H696" s="28" t="s">
        <v>21</v>
      </c>
      <c r="I696" s="28" t="s">
        <v>28</v>
      </c>
      <c r="J696" s="162" t="s">
        <v>30</v>
      </c>
      <c r="K696" s="156" t="s">
        <v>905</v>
      </c>
      <c r="M696" s="252">
        <v>50000</v>
      </c>
      <c r="N696" s="253"/>
      <c r="O696" s="114">
        <f t="shared" si="11"/>
        <v>801773.64999999979</v>
      </c>
    </row>
    <row r="697" spans="1:15" ht="22.05" hidden="1" customHeight="1" x14ac:dyDescent="0.2">
      <c r="A697" s="26">
        <v>45819</v>
      </c>
      <c r="B697" s="20" t="s">
        <v>36</v>
      </c>
      <c r="C697" s="156"/>
      <c r="D697" s="156"/>
      <c r="E697" s="156" t="s">
        <v>569</v>
      </c>
      <c r="F697" s="93" t="s">
        <v>79</v>
      </c>
      <c r="H697" s="28" t="s">
        <v>21</v>
      </c>
      <c r="I697" s="28" t="s">
        <v>28</v>
      </c>
      <c r="J697" s="162" t="s">
        <v>30</v>
      </c>
      <c r="K697" s="156" t="s">
        <v>905</v>
      </c>
      <c r="M697" s="252">
        <v>50000</v>
      </c>
      <c r="N697" s="253"/>
      <c r="O697" s="114">
        <f t="shared" si="11"/>
        <v>851773.64999999979</v>
      </c>
    </row>
    <row r="698" spans="1:15" ht="22.05" hidden="1" customHeight="1" x14ac:dyDescent="0.2">
      <c r="A698" s="26">
        <v>45819</v>
      </c>
      <c r="B698" s="20" t="s">
        <v>36</v>
      </c>
      <c r="C698" s="156"/>
      <c r="D698" s="156"/>
      <c r="E698" s="156" t="s">
        <v>569</v>
      </c>
      <c r="F698" s="93" t="s">
        <v>79</v>
      </c>
      <c r="H698" s="28" t="s">
        <v>21</v>
      </c>
      <c r="I698" s="28" t="s">
        <v>28</v>
      </c>
      <c r="J698" s="162" t="s">
        <v>30</v>
      </c>
      <c r="K698" s="156" t="s">
        <v>905</v>
      </c>
      <c r="M698" s="252">
        <v>50000</v>
      </c>
      <c r="N698" s="253"/>
      <c r="O698" s="114">
        <f t="shared" si="11"/>
        <v>901773.64999999979</v>
      </c>
    </row>
    <row r="699" spans="1:15" ht="22.05" hidden="1" customHeight="1" x14ac:dyDescent="0.2">
      <c r="A699" s="26">
        <v>45819</v>
      </c>
      <c r="B699" s="20" t="s">
        <v>36</v>
      </c>
      <c r="C699" s="156"/>
      <c r="D699" s="156"/>
      <c r="E699" s="156" t="s">
        <v>569</v>
      </c>
      <c r="F699" s="93" t="s">
        <v>79</v>
      </c>
      <c r="H699" s="28" t="s">
        <v>21</v>
      </c>
      <c r="I699" s="28" t="s">
        <v>28</v>
      </c>
      <c r="J699" s="162" t="s">
        <v>30</v>
      </c>
      <c r="K699" s="156" t="s">
        <v>905</v>
      </c>
      <c r="M699" s="252">
        <v>50000</v>
      </c>
      <c r="N699" s="253"/>
      <c r="O699" s="114">
        <f t="shared" si="11"/>
        <v>951773.64999999979</v>
      </c>
    </row>
    <row r="700" spans="1:15" ht="22.05" hidden="1" customHeight="1" x14ac:dyDescent="0.2">
      <c r="A700" s="26">
        <v>45819</v>
      </c>
      <c r="B700" s="20" t="s">
        <v>36</v>
      </c>
      <c r="C700" s="156"/>
      <c r="D700" s="156"/>
      <c r="E700" s="156" t="s">
        <v>569</v>
      </c>
      <c r="F700" s="93" t="s">
        <v>79</v>
      </c>
      <c r="H700" s="28" t="s">
        <v>21</v>
      </c>
      <c r="I700" s="28" t="s">
        <v>28</v>
      </c>
      <c r="J700" s="162" t="s">
        <v>30</v>
      </c>
      <c r="K700" s="156" t="s">
        <v>905</v>
      </c>
      <c r="M700" s="252">
        <v>50000</v>
      </c>
      <c r="N700" s="253"/>
      <c r="O700" s="114">
        <f t="shared" si="11"/>
        <v>1001773.6499999998</v>
      </c>
    </row>
    <row r="701" spans="1:15" ht="22.05" hidden="1" customHeight="1" x14ac:dyDescent="0.2">
      <c r="A701" s="26">
        <v>45819</v>
      </c>
      <c r="B701" s="20" t="s">
        <v>36</v>
      </c>
      <c r="C701" s="156">
        <v>3615240814</v>
      </c>
      <c r="D701" s="156" t="s">
        <v>4903</v>
      </c>
      <c r="E701" s="156" t="s">
        <v>4972</v>
      </c>
      <c r="F701" s="93" t="s">
        <v>99</v>
      </c>
      <c r="H701" s="28" t="s">
        <v>22</v>
      </c>
      <c r="I701" s="28" t="s">
        <v>55</v>
      </c>
      <c r="J701" s="162" t="s">
        <v>70</v>
      </c>
      <c r="K701" s="156" t="s">
        <v>612</v>
      </c>
      <c r="M701" s="252"/>
      <c r="N701" s="253">
        <v>12000</v>
      </c>
      <c r="O701" s="114">
        <f t="shared" si="11"/>
        <v>989773.64999999979</v>
      </c>
    </row>
    <row r="702" spans="1:15" ht="22.05" hidden="1" customHeight="1" x14ac:dyDescent="0.2">
      <c r="A702" s="26">
        <v>45819</v>
      </c>
      <c r="B702" s="20" t="s">
        <v>36</v>
      </c>
      <c r="C702" s="156">
        <v>52408023</v>
      </c>
      <c r="D702" s="156"/>
      <c r="E702" s="156" t="s">
        <v>4899</v>
      </c>
      <c r="F702" s="93" t="s">
        <v>99</v>
      </c>
      <c r="H702" s="28" t="s">
        <v>22</v>
      </c>
      <c r="I702" s="28" t="s">
        <v>81</v>
      </c>
      <c r="J702" s="162" t="s">
        <v>280</v>
      </c>
      <c r="K702" s="156" t="s">
        <v>897</v>
      </c>
      <c r="M702" s="252"/>
      <c r="N702" s="253">
        <v>250331.5</v>
      </c>
      <c r="O702" s="114">
        <f t="shared" si="11"/>
        <v>739442.14999999979</v>
      </c>
    </row>
    <row r="703" spans="1:15" ht="22.05" hidden="1" customHeight="1" x14ac:dyDescent="0.2">
      <c r="A703" s="26">
        <v>45819</v>
      </c>
      <c r="B703" s="20" t="s">
        <v>36</v>
      </c>
      <c r="C703" s="156">
        <v>2945240833</v>
      </c>
      <c r="D703" s="156"/>
      <c r="E703" s="156" t="s">
        <v>869</v>
      </c>
      <c r="F703" s="93" t="s">
        <v>99</v>
      </c>
      <c r="H703" s="28" t="s">
        <v>22</v>
      </c>
      <c r="I703" s="28" t="s">
        <v>81</v>
      </c>
      <c r="J703" s="162" t="s">
        <v>167</v>
      </c>
      <c r="K703" s="156" t="s">
        <v>894</v>
      </c>
      <c r="M703" s="252"/>
      <c r="N703" s="253">
        <v>739400</v>
      </c>
      <c r="O703" s="114">
        <f t="shared" si="11"/>
        <v>42.149999999790452</v>
      </c>
    </row>
    <row r="704" spans="1:15" ht="22.05" hidden="1" customHeight="1" x14ac:dyDescent="0.2">
      <c r="A704" s="26">
        <v>45820</v>
      </c>
      <c r="B704" s="20" t="s">
        <v>36</v>
      </c>
      <c r="C704" s="156"/>
      <c r="D704" s="156"/>
      <c r="E704" s="156" t="s">
        <v>569</v>
      </c>
      <c r="F704" s="93" t="s">
        <v>79</v>
      </c>
      <c r="H704" s="28" t="s">
        <v>21</v>
      </c>
      <c r="I704" s="28" t="s">
        <v>28</v>
      </c>
      <c r="J704" s="162" t="s">
        <v>30</v>
      </c>
      <c r="K704" s="156" t="s">
        <v>905</v>
      </c>
      <c r="M704" s="252">
        <v>50000</v>
      </c>
      <c r="N704" s="253"/>
      <c r="O704" s="114">
        <f t="shared" si="11"/>
        <v>50042.14999999979</v>
      </c>
    </row>
    <row r="705" spans="1:15" ht="22.05" hidden="1" customHeight="1" x14ac:dyDescent="0.2">
      <c r="A705" s="26">
        <v>45820</v>
      </c>
      <c r="B705" s="20" t="s">
        <v>36</v>
      </c>
      <c r="C705" s="156"/>
      <c r="D705" s="156"/>
      <c r="E705" s="156" t="s">
        <v>569</v>
      </c>
      <c r="F705" s="93" t="s">
        <v>79</v>
      </c>
      <c r="H705" s="28" t="s">
        <v>21</v>
      </c>
      <c r="I705" s="28" t="s">
        <v>28</v>
      </c>
      <c r="J705" s="162" t="s">
        <v>30</v>
      </c>
      <c r="K705" s="156" t="s">
        <v>905</v>
      </c>
      <c r="M705" s="252">
        <v>50000</v>
      </c>
      <c r="N705" s="253"/>
      <c r="O705" s="114">
        <f t="shared" si="11"/>
        <v>100042.14999999979</v>
      </c>
    </row>
    <row r="706" spans="1:15" ht="22.05" hidden="1" customHeight="1" x14ac:dyDescent="0.2">
      <c r="A706" s="26">
        <v>45820</v>
      </c>
      <c r="B706" s="20" t="s">
        <v>36</v>
      </c>
      <c r="C706" s="156"/>
      <c r="D706" s="156"/>
      <c r="E706" s="156" t="s">
        <v>569</v>
      </c>
      <c r="F706" s="93" t="s">
        <v>79</v>
      </c>
      <c r="H706" s="28" t="s">
        <v>21</v>
      </c>
      <c r="I706" s="28" t="s">
        <v>28</v>
      </c>
      <c r="J706" s="162" t="s">
        <v>30</v>
      </c>
      <c r="K706" s="156" t="s">
        <v>905</v>
      </c>
      <c r="M706" s="252">
        <v>50000</v>
      </c>
      <c r="N706" s="253"/>
      <c r="O706" s="114">
        <f t="shared" si="11"/>
        <v>150042.14999999979</v>
      </c>
    </row>
    <row r="707" spans="1:15" ht="22.05" hidden="1" customHeight="1" x14ac:dyDescent="0.2">
      <c r="A707" s="26">
        <v>45820</v>
      </c>
      <c r="B707" s="20" t="s">
        <v>36</v>
      </c>
      <c r="C707" s="156"/>
      <c r="D707" s="156"/>
      <c r="E707" s="156" t="s">
        <v>569</v>
      </c>
      <c r="F707" s="93" t="s">
        <v>79</v>
      </c>
      <c r="H707" s="28" t="s">
        <v>21</v>
      </c>
      <c r="I707" s="28" t="s">
        <v>28</v>
      </c>
      <c r="J707" s="162" t="s">
        <v>30</v>
      </c>
      <c r="K707" s="156" t="s">
        <v>905</v>
      </c>
      <c r="M707" s="252">
        <v>50000</v>
      </c>
      <c r="N707" s="253"/>
      <c r="O707" s="114">
        <f t="shared" si="11"/>
        <v>200042.14999999979</v>
      </c>
    </row>
    <row r="708" spans="1:15" ht="22.05" hidden="1" customHeight="1" x14ac:dyDescent="0.2">
      <c r="A708" s="26">
        <v>45820</v>
      </c>
      <c r="B708" s="20" t="s">
        <v>36</v>
      </c>
      <c r="C708" s="156"/>
      <c r="D708" s="156"/>
      <c r="E708" s="156" t="s">
        <v>569</v>
      </c>
      <c r="F708" s="93" t="s">
        <v>79</v>
      </c>
      <c r="H708" s="28" t="s">
        <v>21</v>
      </c>
      <c r="I708" s="28" t="s">
        <v>28</v>
      </c>
      <c r="J708" s="162" t="s">
        <v>30</v>
      </c>
      <c r="K708" s="156" t="s">
        <v>905</v>
      </c>
      <c r="M708" s="252">
        <v>50000</v>
      </c>
      <c r="N708" s="253"/>
      <c r="O708" s="114">
        <f t="shared" si="11"/>
        <v>250042.14999999979</v>
      </c>
    </row>
    <row r="709" spans="1:15" ht="22.05" hidden="1" customHeight="1" x14ac:dyDescent="0.2">
      <c r="A709" s="26">
        <v>45820</v>
      </c>
      <c r="B709" s="20" t="s">
        <v>36</v>
      </c>
      <c r="C709" s="156"/>
      <c r="D709" s="156"/>
      <c r="E709" s="156" t="s">
        <v>569</v>
      </c>
      <c r="F709" s="93" t="s">
        <v>79</v>
      </c>
      <c r="H709" s="28" t="s">
        <v>21</v>
      </c>
      <c r="I709" s="28" t="s">
        <v>28</v>
      </c>
      <c r="J709" s="162" t="s">
        <v>30</v>
      </c>
      <c r="K709" s="156" t="s">
        <v>905</v>
      </c>
      <c r="M709" s="252">
        <v>50000</v>
      </c>
      <c r="N709" s="253"/>
      <c r="O709" s="114">
        <f t="shared" si="11"/>
        <v>300042.14999999979</v>
      </c>
    </row>
    <row r="710" spans="1:15" ht="22.05" hidden="1" customHeight="1" x14ac:dyDescent="0.2">
      <c r="A710" s="26">
        <v>45820</v>
      </c>
      <c r="B710" s="20" t="s">
        <v>36</v>
      </c>
      <c r="C710" s="156"/>
      <c r="D710" s="156"/>
      <c r="E710" s="156" t="s">
        <v>569</v>
      </c>
      <c r="F710" s="93" t="s">
        <v>79</v>
      </c>
      <c r="H710" s="28" t="s">
        <v>21</v>
      </c>
      <c r="I710" s="28" t="s">
        <v>28</v>
      </c>
      <c r="J710" s="162" t="s">
        <v>30</v>
      </c>
      <c r="K710" s="156" t="s">
        <v>905</v>
      </c>
      <c r="M710" s="252">
        <v>50000</v>
      </c>
      <c r="N710" s="253"/>
      <c r="O710" s="114">
        <f t="shared" si="11"/>
        <v>350042.14999999979</v>
      </c>
    </row>
    <row r="711" spans="1:15" ht="22.05" hidden="1" customHeight="1" x14ac:dyDescent="0.2">
      <c r="A711" s="26">
        <v>45820</v>
      </c>
      <c r="B711" s="20" t="s">
        <v>36</v>
      </c>
      <c r="C711" s="156"/>
      <c r="D711" s="156"/>
      <c r="E711" s="156" t="s">
        <v>569</v>
      </c>
      <c r="F711" s="93" t="s">
        <v>79</v>
      </c>
      <c r="H711" s="28" t="s">
        <v>21</v>
      </c>
      <c r="I711" s="28" t="s">
        <v>28</v>
      </c>
      <c r="J711" s="162" t="s">
        <v>30</v>
      </c>
      <c r="K711" s="156" t="s">
        <v>905</v>
      </c>
      <c r="M711" s="252">
        <v>50000</v>
      </c>
      <c r="N711" s="253"/>
      <c r="O711" s="114">
        <f t="shared" si="11"/>
        <v>400042.14999999979</v>
      </c>
    </row>
    <row r="712" spans="1:15" ht="22.05" hidden="1" customHeight="1" x14ac:dyDescent="0.2">
      <c r="A712" s="26">
        <v>45820</v>
      </c>
      <c r="B712" s="20" t="s">
        <v>36</v>
      </c>
      <c r="C712" s="156">
        <v>9190458417</v>
      </c>
      <c r="D712" s="156" t="s">
        <v>4973</v>
      </c>
      <c r="E712" s="156" t="s">
        <v>4974</v>
      </c>
      <c r="F712" s="93" t="s">
        <v>99</v>
      </c>
      <c r="H712" s="28" t="s">
        <v>22</v>
      </c>
      <c r="I712" s="28" t="s">
        <v>55</v>
      </c>
      <c r="J712" s="162" t="s">
        <v>70</v>
      </c>
      <c r="K712" s="156" t="s">
        <v>851</v>
      </c>
      <c r="M712" s="252"/>
      <c r="N712" s="253">
        <v>3120</v>
      </c>
      <c r="O712" s="114">
        <f t="shared" si="11"/>
        <v>396922.14999999979</v>
      </c>
    </row>
    <row r="713" spans="1:15" ht="22.05" hidden="1" customHeight="1" x14ac:dyDescent="0.2">
      <c r="A713" s="26">
        <v>45820</v>
      </c>
      <c r="B713" s="20" t="s">
        <v>36</v>
      </c>
      <c r="C713" s="156"/>
      <c r="D713" s="156" t="s">
        <v>4973</v>
      </c>
      <c r="E713" s="156" t="s">
        <v>4975</v>
      </c>
      <c r="F713" s="93" t="s">
        <v>99</v>
      </c>
      <c r="H713" s="28" t="s">
        <v>22</v>
      </c>
      <c r="I713" s="28" t="s">
        <v>55</v>
      </c>
      <c r="J713" s="162" t="s">
        <v>70</v>
      </c>
      <c r="K713" s="156" t="s">
        <v>625</v>
      </c>
      <c r="M713" s="252"/>
      <c r="N713" s="253">
        <v>17495</v>
      </c>
      <c r="O713" s="114">
        <f t="shared" si="11"/>
        <v>379427.14999999979</v>
      </c>
    </row>
    <row r="714" spans="1:15" ht="22.05" hidden="1" customHeight="1" x14ac:dyDescent="0.2">
      <c r="A714" s="26">
        <v>45820</v>
      </c>
      <c r="B714" s="20" t="s">
        <v>36</v>
      </c>
      <c r="C714" s="156"/>
      <c r="D714" s="156"/>
      <c r="E714" s="156" t="s">
        <v>94</v>
      </c>
      <c r="F714" s="93" t="s">
        <v>99</v>
      </c>
      <c r="H714" s="28" t="s">
        <v>22</v>
      </c>
      <c r="I714" s="28" t="s">
        <v>103</v>
      </c>
      <c r="J714" s="162" t="s">
        <v>94</v>
      </c>
      <c r="K714" s="156" t="s">
        <v>2685</v>
      </c>
      <c r="M714" s="252"/>
      <c r="N714" s="253">
        <v>10000</v>
      </c>
      <c r="O714" s="114">
        <f t="shared" si="11"/>
        <v>369427.14999999979</v>
      </c>
    </row>
    <row r="715" spans="1:15" ht="22.05" hidden="1" customHeight="1" x14ac:dyDescent="0.2">
      <c r="A715" s="26">
        <v>45820</v>
      </c>
      <c r="B715" s="20" t="s">
        <v>36</v>
      </c>
      <c r="C715" s="156">
        <v>48289020</v>
      </c>
      <c r="D715" s="156"/>
      <c r="E715" s="156" t="s">
        <v>4976</v>
      </c>
      <c r="F715" s="93" t="s">
        <v>99</v>
      </c>
      <c r="H715" s="28" t="s">
        <v>22</v>
      </c>
      <c r="I715" s="28" t="s">
        <v>54</v>
      </c>
      <c r="J715" s="162" t="s">
        <v>41</v>
      </c>
      <c r="K715" s="156" t="s">
        <v>5011</v>
      </c>
      <c r="M715" s="252"/>
      <c r="N715" s="253">
        <v>9588.1299999999992</v>
      </c>
      <c r="O715" s="114">
        <f t="shared" si="11"/>
        <v>359839.01999999979</v>
      </c>
    </row>
    <row r="716" spans="1:15" ht="22.05" hidden="1" customHeight="1" x14ac:dyDescent="0.2">
      <c r="A716" s="26">
        <v>45820</v>
      </c>
      <c r="B716" s="20" t="s">
        <v>36</v>
      </c>
      <c r="C716" s="156"/>
      <c r="D716" s="156"/>
      <c r="E716" s="156" t="s">
        <v>569</v>
      </c>
      <c r="F716" s="93" t="s">
        <v>99</v>
      </c>
      <c r="H716" s="28" t="s">
        <v>21</v>
      </c>
      <c r="I716" s="28" t="s">
        <v>28</v>
      </c>
      <c r="J716" s="162" t="s">
        <v>30</v>
      </c>
      <c r="K716" s="156" t="s">
        <v>2686</v>
      </c>
      <c r="M716" s="252">
        <v>100000</v>
      </c>
      <c r="N716" s="253"/>
      <c r="O716" s="114">
        <f t="shared" si="11"/>
        <v>459839.01999999979</v>
      </c>
    </row>
    <row r="717" spans="1:15" ht="22.05" hidden="1" customHeight="1" x14ac:dyDescent="0.2">
      <c r="A717" s="26">
        <v>45821</v>
      </c>
      <c r="B717" s="20" t="s">
        <v>36</v>
      </c>
      <c r="C717" s="156">
        <v>60983019</v>
      </c>
      <c r="D717" s="156"/>
      <c r="E717" s="156" t="s">
        <v>4977</v>
      </c>
      <c r="F717" s="93" t="s">
        <v>99</v>
      </c>
      <c r="H717" s="28" t="s">
        <v>22</v>
      </c>
      <c r="I717" s="28" t="s">
        <v>81</v>
      </c>
      <c r="J717" s="162" t="s">
        <v>280</v>
      </c>
      <c r="K717" s="156" t="s">
        <v>897</v>
      </c>
      <c r="M717" s="252"/>
      <c r="N717" s="253">
        <v>149310</v>
      </c>
      <c r="O717" s="114">
        <f t="shared" si="11"/>
        <v>310529.01999999979</v>
      </c>
    </row>
    <row r="718" spans="1:15" ht="22.05" hidden="1" customHeight="1" x14ac:dyDescent="0.2">
      <c r="A718" s="26">
        <v>45821</v>
      </c>
      <c r="B718" s="20" t="s">
        <v>36</v>
      </c>
      <c r="C718" s="156">
        <v>2403183515</v>
      </c>
      <c r="D718" s="156"/>
      <c r="E718" s="156" t="s">
        <v>869</v>
      </c>
      <c r="F718" s="93" t="s">
        <v>99</v>
      </c>
      <c r="H718" s="28" t="s">
        <v>22</v>
      </c>
      <c r="I718" s="28" t="s">
        <v>81</v>
      </c>
      <c r="J718" s="162" t="s">
        <v>167</v>
      </c>
      <c r="K718" s="156" t="s">
        <v>894</v>
      </c>
      <c r="M718" s="252"/>
      <c r="N718" s="253">
        <v>275700</v>
      </c>
      <c r="O718" s="114">
        <f t="shared" si="11"/>
        <v>34829.019999999786</v>
      </c>
    </row>
    <row r="719" spans="1:15" ht="22.05" hidden="1" customHeight="1" x14ac:dyDescent="0.2">
      <c r="A719" s="26">
        <v>45821</v>
      </c>
      <c r="B719" s="20" t="s">
        <v>36</v>
      </c>
      <c r="C719" s="156"/>
      <c r="D719" s="156" t="s">
        <v>2630</v>
      </c>
      <c r="E719" s="156" t="s">
        <v>4069</v>
      </c>
      <c r="F719" s="93" t="s">
        <v>78</v>
      </c>
      <c r="G719" s="28">
        <v>371</v>
      </c>
      <c r="H719" s="28" t="s">
        <v>22</v>
      </c>
      <c r="I719" s="28" t="s">
        <v>81</v>
      </c>
      <c r="J719" s="162" t="s">
        <v>33</v>
      </c>
      <c r="K719" s="156" t="s">
        <v>621</v>
      </c>
      <c r="M719" s="252"/>
      <c r="N719" s="253">
        <v>3610.54</v>
      </c>
      <c r="O719" s="114">
        <f t="shared" si="11"/>
        <v>31218.479999999785</v>
      </c>
    </row>
    <row r="720" spans="1:15" ht="22.05" hidden="1" customHeight="1" x14ac:dyDescent="0.2">
      <c r="A720" s="26">
        <v>45821</v>
      </c>
      <c r="B720" s="20" t="s">
        <v>36</v>
      </c>
      <c r="C720" s="156"/>
      <c r="D720" s="156" t="s">
        <v>2630</v>
      </c>
      <c r="E720" s="156" t="s">
        <v>4069</v>
      </c>
      <c r="F720" s="93" t="s">
        <v>78</v>
      </c>
      <c r="G720" s="28">
        <v>372</v>
      </c>
      <c r="H720" s="28" t="s">
        <v>22</v>
      </c>
      <c r="I720" s="28" t="s">
        <v>81</v>
      </c>
      <c r="J720" s="162" t="s">
        <v>33</v>
      </c>
      <c r="K720" s="156" t="s">
        <v>621</v>
      </c>
      <c r="M720" s="252"/>
      <c r="N720" s="253">
        <v>31081.09</v>
      </c>
      <c r="O720" s="114">
        <f t="shared" si="11"/>
        <v>137.38999999978478</v>
      </c>
    </row>
    <row r="721" spans="1:15" ht="22.05" hidden="1" customHeight="1" x14ac:dyDescent="0.2">
      <c r="A721" s="26">
        <v>45821</v>
      </c>
      <c r="B721" s="20" t="s">
        <v>36</v>
      </c>
      <c r="C721" s="156"/>
      <c r="D721" s="156"/>
      <c r="E721" s="156" t="s">
        <v>569</v>
      </c>
      <c r="F721" s="93" t="s">
        <v>99</v>
      </c>
      <c r="H721" s="28" t="s">
        <v>21</v>
      </c>
      <c r="I721" s="28" t="s">
        <v>28</v>
      </c>
      <c r="J721" s="162" t="s">
        <v>30</v>
      </c>
      <c r="K721" s="156" t="s">
        <v>615</v>
      </c>
      <c r="M721" s="252">
        <v>1500000</v>
      </c>
      <c r="N721" s="253"/>
      <c r="O721" s="114">
        <f t="shared" si="11"/>
        <v>1500137.39</v>
      </c>
    </row>
    <row r="722" spans="1:15" ht="22.05" hidden="1" customHeight="1" x14ac:dyDescent="0.2">
      <c r="A722" s="26">
        <v>45821</v>
      </c>
      <c r="B722" s="20" t="s">
        <v>36</v>
      </c>
      <c r="C722" s="156">
        <v>1188119421</v>
      </c>
      <c r="D722" s="156" t="s">
        <v>3415</v>
      </c>
      <c r="E722" s="156" t="s">
        <v>29</v>
      </c>
      <c r="F722" s="93" t="s">
        <v>99</v>
      </c>
      <c r="H722" s="28" t="s">
        <v>22</v>
      </c>
      <c r="I722" s="28" t="s">
        <v>81</v>
      </c>
      <c r="J722" s="162" t="s">
        <v>171</v>
      </c>
      <c r="K722" s="156" t="s">
        <v>621</v>
      </c>
      <c r="M722" s="252"/>
      <c r="N722" s="253">
        <v>1500000</v>
      </c>
      <c r="O722" s="114">
        <f t="shared" si="11"/>
        <v>137.38999999989755</v>
      </c>
    </row>
    <row r="723" spans="1:15" ht="22.05" hidden="1" customHeight="1" x14ac:dyDescent="0.2">
      <c r="A723" s="26">
        <v>45824</v>
      </c>
      <c r="B723" s="20" t="s">
        <v>36</v>
      </c>
      <c r="C723" s="156"/>
      <c r="D723" s="156"/>
      <c r="E723" s="156" t="s">
        <v>569</v>
      </c>
      <c r="F723" s="93" t="s">
        <v>79</v>
      </c>
      <c r="H723" s="28" t="s">
        <v>21</v>
      </c>
      <c r="I723" s="28" t="s">
        <v>28</v>
      </c>
      <c r="J723" s="162" t="s">
        <v>30</v>
      </c>
      <c r="K723" s="156" t="s">
        <v>905</v>
      </c>
      <c r="M723" s="252">
        <v>50000</v>
      </c>
      <c r="N723" s="253"/>
      <c r="O723" s="114">
        <f t="shared" si="11"/>
        <v>50137.389999999898</v>
      </c>
    </row>
    <row r="724" spans="1:15" ht="22.05" hidden="1" customHeight="1" x14ac:dyDescent="0.2">
      <c r="A724" s="26">
        <v>45824</v>
      </c>
      <c r="B724" s="20" t="s">
        <v>36</v>
      </c>
      <c r="C724" s="156"/>
      <c r="D724" s="156"/>
      <c r="E724" s="156" t="s">
        <v>569</v>
      </c>
      <c r="F724" s="93" t="s">
        <v>79</v>
      </c>
      <c r="H724" s="28" t="s">
        <v>21</v>
      </c>
      <c r="I724" s="28" t="s">
        <v>28</v>
      </c>
      <c r="J724" s="162" t="s">
        <v>30</v>
      </c>
      <c r="K724" s="156" t="s">
        <v>905</v>
      </c>
      <c r="M724" s="252">
        <v>42700</v>
      </c>
      <c r="N724" s="253"/>
      <c r="O724" s="114">
        <f t="shared" si="11"/>
        <v>92837.389999999898</v>
      </c>
    </row>
    <row r="725" spans="1:15" ht="22.05" hidden="1" customHeight="1" x14ac:dyDescent="0.2">
      <c r="A725" s="26">
        <v>45824</v>
      </c>
      <c r="B725" s="20" t="s">
        <v>36</v>
      </c>
      <c r="C725" s="156"/>
      <c r="D725" s="156" t="s">
        <v>2630</v>
      </c>
      <c r="E725" s="156" t="s">
        <v>4069</v>
      </c>
      <c r="F725" s="93" t="s">
        <v>78</v>
      </c>
      <c r="G725" s="28">
        <v>373</v>
      </c>
      <c r="H725" s="28" t="s">
        <v>22</v>
      </c>
      <c r="I725" s="28" t="s">
        <v>81</v>
      </c>
      <c r="J725" s="162" t="s">
        <v>33</v>
      </c>
      <c r="K725" s="156" t="s">
        <v>621</v>
      </c>
      <c r="M725" s="252"/>
      <c r="N725" s="253">
        <v>50000</v>
      </c>
      <c r="O725" s="114">
        <f t="shared" si="11"/>
        <v>42837.389999999898</v>
      </c>
    </row>
    <row r="726" spans="1:15" ht="22.05" hidden="1" customHeight="1" x14ac:dyDescent="0.2">
      <c r="A726" s="26">
        <v>45824</v>
      </c>
      <c r="B726" s="20" t="s">
        <v>36</v>
      </c>
      <c r="C726" s="156"/>
      <c r="D726" s="156"/>
      <c r="E726" s="156" t="s">
        <v>875</v>
      </c>
      <c r="F726" s="93" t="s">
        <v>120</v>
      </c>
      <c r="H726" s="28" t="s">
        <v>22</v>
      </c>
      <c r="I726" s="28" t="s">
        <v>58</v>
      </c>
      <c r="J726" s="162" t="s">
        <v>101</v>
      </c>
      <c r="K726" s="156" t="s">
        <v>909</v>
      </c>
      <c r="M726" s="252"/>
      <c r="N726" s="253">
        <v>7069.68</v>
      </c>
      <c r="O726" s="114">
        <f t="shared" si="11"/>
        <v>35767.709999999897</v>
      </c>
    </row>
    <row r="727" spans="1:15" ht="22.05" hidden="1" customHeight="1" x14ac:dyDescent="0.2">
      <c r="A727" s="26">
        <v>45825</v>
      </c>
      <c r="B727" s="20" t="s">
        <v>36</v>
      </c>
      <c r="C727" s="156">
        <v>7909118013</v>
      </c>
      <c r="D727" s="156"/>
      <c r="E727" s="156" t="s">
        <v>577</v>
      </c>
      <c r="F727" s="93" t="s">
        <v>99</v>
      </c>
      <c r="H727" s="28" t="s">
        <v>22</v>
      </c>
      <c r="I727" s="28" t="s">
        <v>81</v>
      </c>
      <c r="J727" s="162" t="s">
        <v>171</v>
      </c>
      <c r="K727" s="156" t="s">
        <v>621</v>
      </c>
      <c r="M727" s="252"/>
      <c r="N727" s="253">
        <v>15600</v>
      </c>
      <c r="O727" s="114">
        <f t="shared" si="11"/>
        <v>20167.709999999897</v>
      </c>
    </row>
    <row r="728" spans="1:15" ht="22.05" hidden="1" customHeight="1" x14ac:dyDescent="0.2">
      <c r="A728" s="26">
        <v>45825</v>
      </c>
      <c r="B728" s="20" t="s">
        <v>36</v>
      </c>
      <c r="C728" s="156">
        <v>6769118024</v>
      </c>
      <c r="D728" s="156"/>
      <c r="E728" s="156" t="s">
        <v>1745</v>
      </c>
      <c r="F728" s="93" t="s">
        <v>99</v>
      </c>
      <c r="H728" s="28" t="s">
        <v>22</v>
      </c>
      <c r="I728" s="28" t="s">
        <v>81</v>
      </c>
      <c r="J728" s="162" t="s">
        <v>182</v>
      </c>
      <c r="K728" s="156" t="s">
        <v>616</v>
      </c>
      <c r="M728" s="252"/>
      <c r="N728" s="253">
        <v>1580</v>
      </c>
      <c r="O728" s="114">
        <f t="shared" si="11"/>
        <v>18587.709999999897</v>
      </c>
    </row>
    <row r="729" spans="1:15" ht="22.05" hidden="1" customHeight="1" x14ac:dyDescent="0.2">
      <c r="A729" s="26">
        <v>45825</v>
      </c>
      <c r="B729" s="20" t="s">
        <v>36</v>
      </c>
      <c r="C729" s="156">
        <v>2089118035</v>
      </c>
      <c r="D729" s="156"/>
      <c r="E729" s="156" t="s">
        <v>1745</v>
      </c>
      <c r="F729" s="93" t="s">
        <v>99</v>
      </c>
      <c r="H729" s="28" t="s">
        <v>22</v>
      </c>
      <c r="I729" s="28" t="s">
        <v>81</v>
      </c>
      <c r="J729" s="162" t="s">
        <v>179</v>
      </c>
      <c r="K729" s="156" t="s">
        <v>4082</v>
      </c>
      <c r="M729" s="252"/>
      <c r="N729" s="253">
        <v>1580</v>
      </c>
      <c r="O729" s="114">
        <f t="shared" si="11"/>
        <v>17007.709999999897</v>
      </c>
    </row>
    <row r="730" spans="1:15" ht="22.05" hidden="1" customHeight="1" x14ac:dyDescent="0.2">
      <c r="A730" s="26">
        <v>45825</v>
      </c>
      <c r="B730" s="20" t="s">
        <v>36</v>
      </c>
      <c r="C730" s="156">
        <v>3759118047</v>
      </c>
      <c r="D730" s="156"/>
      <c r="E730" s="156" t="s">
        <v>869</v>
      </c>
      <c r="F730" s="93" t="s">
        <v>99</v>
      </c>
      <c r="H730" s="28" t="s">
        <v>22</v>
      </c>
      <c r="I730" s="28" t="s">
        <v>81</v>
      </c>
      <c r="J730" s="162" t="s">
        <v>167</v>
      </c>
      <c r="K730" s="156" t="s">
        <v>894</v>
      </c>
      <c r="M730" s="252"/>
      <c r="N730" s="253">
        <v>17000</v>
      </c>
      <c r="O730" s="114">
        <f t="shared" si="11"/>
        <v>7.7099999998972635</v>
      </c>
    </row>
    <row r="731" spans="1:15" ht="22.05" hidden="1" customHeight="1" x14ac:dyDescent="0.2">
      <c r="A731" s="26">
        <v>45826</v>
      </c>
      <c r="B731" s="20" t="s">
        <v>36</v>
      </c>
      <c r="C731" s="156">
        <v>152356</v>
      </c>
      <c r="D731" s="156"/>
      <c r="E731" s="156" t="s">
        <v>855</v>
      </c>
      <c r="F731" s="93" t="s">
        <v>99</v>
      </c>
      <c r="H731" s="28" t="s">
        <v>21</v>
      </c>
      <c r="I731" s="28" t="s">
        <v>81</v>
      </c>
      <c r="J731" s="162" t="s">
        <v>167</v>
      </c>
      <c r="K731" s="156" t="s">
        <v>894</v>
      </c>
      <c r="M731" s="252">
        <v>2000</v>
      </c>
      <c r="N731" s="253"/>
      <c r="O731" s="114">
        <f t="shared" si="11"/>
        <v>2007.7099999998973</v>
      </c>
    </row>
    <row r="732" spans="1:15" ht="22.05" hidden="1" customHeight="1" x14ac:dyDescent="0.2">
      <c r="A732" s="26">
        <v>45826</v>
      </c>
      <c r="B732" s="20" t="s">
        <v>36</v>
      </c>
      <c r="C732" s="156">
        <v>95866011</v>
      </c>
      <c r="D732" s="156"/>
      <c r="E732" s="156" t="s">
        <v>4978</v>
      </c>
      <c r="F732" s="93" t="s">
        <v>99</v>
      </c>
      <c r="H732" s="28" t="s">
        <v>22</v>
      </c>
      <c r="I732" s="28" t="s">
        <v>56</v>
      </c>
      <c r="J732" s="162" t="s">
        <v>116</v>
      </c>
      <c r="K732" s="156" t="s">
        <v>1161</v>
      </c>
      <c r="M732" s="252"/>
      <c r="N732" s="253">
        <v>1624</v>
      </c>
      <c r="O732" s="114">
        <f t="shared" si="11"/>
        <v>383.70999999989726</v>
      </c>
    </row>
    <row r="733" spans="1:15" ht="22.05" hidden="1" customHeight="1" x14ac:dyDescent="0.2">
      <c r="A733" s="26">
        <v>45826</v>
      </c>
      <c r="B733" s="20" t="s">
        <v>36</v>
      </c>
      <c r="C733" s="156"/>
      <c r="D733" s="156" t="s">
        <v>4979</v>
      </c>
      <c r="E733" s="156" t="s">
        <v>29</v>
      </c>
      <c r="F733" s="93" t="s">
        <v>99</v>
      </c>
      <c r="H733" s="28" t="s">
        <v>21</v>
      </c>
      <c r="I733" s="28" t="s">
        <v>29</v>
      </c>
      <c r="J733" s="162" t="s">
        <v>209</v>
      </c>
      <c r="K733" s="156" t="s">
        <v>846</v>
      </c>
      <c r="L733" s="25" t="s">
        <v>5551</v>
      </c>
      <c r="M733" s="252">
        <v>20000</v>
      </c>
      <c r="N733" s="253"/>
      <c r="O733" s="114">
        <f t="shared" si="11"/>
        <v>20383.709999999897</v>
      </c>
    </row>
    <row r="734" spans="1:15" ht="22.05" hidden="1" customHeight="1" x14ac:dyDescent="0.2">
      <c r="A734" s="26">
        <v>45826</v>
      </c>
      <c r="B734" s="20" t="s">
        <v>36</v>
      </c>
      <c r="C734" s="156">
        <v>835005930</v>
      </c>
      <c r="D734" s="156"/>
      <c r="E734" s="156" t="s">
        <v>4980</v>
      </c>
      <c r="F734" s="93" t="s">
        <v>99</v>
      </c>
      <c r="H734" s="28" t="s">
        <v>22</v>
      </c>
      <c r="I734" s="28" t="s">
        <v>81</v>
      </c>
      <c r="J734" s="162" t="s">
        <v>182</v>
      </c>
      <c r="K734" s="156" t="s">
        <v>616</v>
      </c>
      <c r="M734" s="252"/>
      <c r="N734" s="253">
        <v>10595.88</v>
      </c>
      <c r="O734" s="114">
        <f t="shared" ref="O734:O797" si="12">O733+M734-N734</f>
        <v>9787.8299999998981</v>
      </c>
    </row>
    <row r="735" spans="1:15" ht="22.05" hidden="1" customHeight="1" x14ac:dyDescent="0.2">
      <c r="A735" s="26">
        <v>45826</v>
      </c>
      <c r="B735" s="20" t="s">
        <v>36</v>
      </c>
      <c r="C735" s="156">
        <v>5145005941</v>
      </c>
      <c r="D735" s="156"/>
      <c r="E735" s="156" t="s">
        <v>4981</v>
      </c>
      <c r="F735" s="93" t="s">
        <v>99</v>
      </c>
      <c r="H735" s="28" t="s">
        <v>22</v>
      </c>
      <c r="I735" s="28" t="s">
        <v>81</v>
      </c>
      <c r="J735" s="162" t="s">
        <v>179</v>
      </c>
      <c r="K735" s="156" t="s">
        <v>617</v>
      </c>
      <c r="M735" s="252"/>
      <c r="N735" s="253">
        <v>9480</v>
      </c>
      <c r="O735" s="114">
        <f t="shared" si="12"/>
        <v>307.82999999989806</v>
      </c>
    </row>
    <row r="736" spans="1:15" ht="22.05" hidden="1" customHeight="1" x14ac:dyDescent="0.2">
      <c r="A736" s="26">
        <v>45826</v>
      </c>
      <c r="B736" s="20" t="s">
        <v>36</v>
      </c>
      <c r="C736" s="156">
        <v>7575005963</v>
      </c>
      <c r="D736" s="156"/>
      <c r="E736" s="156" t="s">
        <v>4982</v>
      </c>
      <c r="F736" s="93" t="s">
        <v>99</v>
      </c>
      <c r="H736" s="28" t="s">
        <v>22</v>
      </c>
      <c r="I736" s="28" t="s">
        <v>81</v>
      </c>
      <c r="J736" s="162" t="s">
        <v>179</v>
      </c>
      <c r="K736" s="156" t="s">
        <v>617</v>
      </c>
      <c r="M736" s="252"/>
      <c r="N736" s="253">
        <v>296.25</v>
      </c>
      <c r="O736" s="114">
        <f t="shared" si="12"/>
        <v>11.579999999898064</v>
      </c>
    </row>
    <row r="737" spans="1:15" ht="22.05" hidden="1" customHeight="1" x14ac:dyDescent="0.2">
      <c r="A737" s="26">
        <v>45826</v>
      </c>
      <c r="B737" s="20" t="s">
        <v>36</v>
      </c>
      <c r="C737" s="156"/>
      <c r="D737" s="156"/>
      <c r="E737" s="156" t="s">
        <v>569</v>
      </c>
      <c r="F737" s="93" t="s">
        <v>99</v>
      </c>
      <c r="H737" s="28" t="s">
        <v>21</v>
      </c>
      <c r="I737" s="28" t="s">
        <v>28</v>
      </c>
      <c r="J737" s="162" t="s">
        <v>30</v>
      </c>
      <c r="K737" s="156" t="s">
        <v>2686</v>
      </c>
      <c r="M737" s="252">
        <v>50000</v>
      </c>
      <c r="N737" s="253"/>
      <c r="O737" s="114">
        <f t="shared" si="12"/>
        <v>50011.5799999999</v>
      </c>
    </row>
    <row r="738" spans="1:15" ht="22.05" hidden="1" customHeight="1" x14ac:dyDescent="0.2">
      <c r="A738" s="26">
        <v>45827</v>
      </c>
      <c r="B738" s="20" t="s">
        <v>36</v>
      </c>
      <c r="C738" s="156"/>
      <c r="D738" s="156" t="s">
        <v>2630</v>
      </c>
      <c r="E738" s="156" t="s">
        <v>4983</v>
      </c>
      <c r="F738" s="93" t="s">
        <v>78</v>
      </c>
      <c r="G738" s="28">
        <v>374</v>
      </c>
      <c r="H738" s="28" t="s">
        <v>22</v>
      </c>
      <c r="I738" s="28" t="s">
        <v>81</v>
      </c>
      <c r="J738" s="162" t="s">
        <v>33</v>
      </c>
      <c r="K738" s="156" t="s">
        <v>621</v>
      </c>
      <c r="M738" s="252"/>
      <c r="N738" s="253">
        <v>25000</v>
      </c>
      <c r="O738" s="114">
        <f t="shared" si="12"/>
        <v>25011.5799999999</v>
      </c>
    </row>
    <row r="739" spans="1:15" ht="22.05" hidden="1" customHeight="1" x14ac:dyDescent="0.2">
      <c r="A739" s="26">
        <v>45827</v>
      </c>
      <c r="B739" s="20" t="s">
        <v>36</v>
      </c>
      <c r="C739" s="156">
        <v>6182606013</v>
      </c>
      <c r="D739" s="156"/>
      <c r="E739" s="156" t="s">
        <v>4984</v>
      </c>
      <c r="F739" s="93" t="s">
        <v>99</v>
      </c>
      <c r="H739" s="28" t="s">
        <v>22</v>
      </c>
      <c r="I739" s="28" t="s">
        <v>81</v>
      </c>
      <c r="J739" s="162" t="s">
        <v>181</v>
      </c>
      <c r="K739" s="156" t="s">
        <v>848</v>
      </c>
      <c r="M739" s="252"/>
      <c r="N739" s="253">
        <v>10072.5</v>
      </c>
      <c r="O739" s="114">
        <f t="shared" si="12"/>
        <v>14939.0799999999</v>
      </c>
    </row>
    <row r="740" spans="1:15" ht="22.05" hidden="1" customHeight="1" x14ac:dyDescent="0.2">
      <c r="A740" s="26">
        <v>45827</v>
      </c>
      <c r="B740" s="20" t="s">
        <v>36</v>
      </c>
      <c r="C740" s="156">
        <v>26060028</v>
      </c>
      <c r="D740" s="156"/>
      <c r="E740" s="156" t="s">
        <v>3322</v>
      </c>
      <c r="F740" s="93" t="s">
        <v>99</v>
      </c>
      <c r="H740" s="28" t="s">
        <v>22</v>
      </c>
      <c r="I740" s="28" t="s">
        <v>81</v>
      </c>
      <c r="J740" s="162" t="s">
        <v>280</v>
      </c>
      <c r="K740" s="156" t="s">
        <v>897</v>
      </c>
      <c r="M740" s="252"/>
      <c r="N740" s="253">
        <v>7900</v>
      </c>
      <c r="O740" s="114">
        <f t="shared" si="12"/>
        <v>7039.0799999998999</v>
      </c>
    </row>
    <row r="741" spans="1:15" ht="22.05" hidden="1" customHeight="1" x14ac:dyDescent="0.2">
      <c r="A741" s="26">
        <v>45827</v>
      </c>
      <c r="B741" s="20" t="s">
        <v>36</v>
      </c>
      <c r="C741" s="156">
        <v>1638043313</v>
      </c>
      <c r="D741" s="156"/>
      <c r="E741" s="156" t="s">
        <v>4985</v>
      </c>
      <c r="F741" s="93" t="s">
        <v>99</v>
      </c>
      <c r="H741" s="28" t="s">
        <v>22</v>
      </c>
      <c r="I741" s="28" t="s">
        <v>103</v>
      </c>
      <c r="J741" s="162" t="s">
        <v>95</v>
      </c>
      <c r="K741" s="156" t="s">
        <v>612</v>
      </c>
      <c r="M741" s="252"/>
      <c r="N741" s="253">
        <v>3630</v>
      </c>
      <c r="O741" s="114">
        <f t="shared" si="12"/>
        <v>3409.0799999998999</v>
      </c>
    </row>
    <row r="742" spans="1:15" ht="22.05" hidden="1" customHeight="1" x14ac:dyDescent="0.2">
      <c r="A742" s="26">
        <v>45827</v>
      </c>
      <c r="B742" s="20" t="s">
        <v>36</v>
      </c>
      <c r="C742" s="156">
        <v>81480443324</v>
      </c>
      <c r="D742" s="156"/>
      <c r="E742" s="156" t="s">
        <v>577</v>
      </c>
      <c r="F742" s="93" t="s">
        <v>99</v>
      </c>
      <c r="H742" s="28" t="s">
        <v>22</v>
      </c>
      <c r="I742" s="28" t="s">
        <v>81</v>
      </c>
      <c r="J742" s="162" t="s">
        <v>171</v>
      </c>
      <c r="K742" s="156" t="s">
        <v>621</v>
      </c>
      <c r="M742" s="252"/>
      <c r="N742" s="253">
        <v>3400</v>
      </c>
      <c r="O742" s="114">
        <f t="shared" si="12"/>
        <v>9.0799999998998828</v>
      </c>
    </row>
    <row r="743" spans="1:15" ht="22.05" hidden="1" customHeight="1" x14ac:dyDescent="0.2">
      <c r="A743" s="26">
        <v>45828</v>
      </c>
      <c r="B743" s="20" t="s">
        <v>36</v>
      </c>
      <c r="C743" s="156"/>
      <c r="D743" s="156"/>
      <c r="E743" s="156" t="s">
        <v>569</v>
      </c>
      <c r="F743" s="93" t="s">
        <v>99</v>
      </c>
      <c r="H743" s="28" t="s">
        <v>21</v>
      </c>
      <c r="I743" s="28" t="s">
        <v>28</v>
      </c>
      <c r="J743" s="162" t="s">
        <v>30</v>
      </c>
      <c r="K743" s="156" t="s">
        <v>615</v>
      </c>
      <c r="M743" s="252">
        <v>1500000</v>
      </c>
      <c r="N743" s="253"/>
      <c r="O743" s="114">
        <f t="shared" si="12"/>
        <v>1500009.0799999998</v>
      </c>
    </row>
    <row r="744" spans="1:15" ht="22.05" hidden="1" customHeight="1" x14ac:dyDescent="0.2">
      <c r="A744" s="26">
        <v>45828</v>
      </c>
      <c r="B744" s="20" t="s">
        <v>36</v>
      </c>
      <c r="C744" s="156">
        <v>9753555314</v>
      </c>
      <c r="D744" s="156"/>
      <c r="E744" s="156" t="s">
        <v>869</v>
      </c>
      <c r="F744" s="93" t="s">
        <v>99</v>
      </c>
      <c r="H744" s="28" t="s">
        <v>22</v>
      </c>
      <c r="I744" s="28" t="s">
        <v>81</v>
      </c>
      <c r="J744" s="162" t="s">
        <v>167</v>
      </c>
      <c r="K744" s="156" t="s">
        <v>894</v>
      </c>
      <c r="M744" s="252"/>
      <c r="N744" s="253">
        <v>1000000</v>
      </c>
      <c r="O744" s="114">
        <f t="shared" si="12"/>
        <v>500009.07999999984</v>
      </c>
    </row>
    <row r="745" spans="1:15" ht="22.05" hidden="1" customHeight="1" x14ac:dyDescent="0.2">
      <c r="A745" s="26">
        <v>45828</v>
      </c>
      <c r="B745" s="20" t="s">
        <v>36</v>
      </c>
      <c r="C745" s="156">
        <v>1183555325</v>
      </c>
      <c r="D745" s="156"/>
      <c r="E745" s="156" t="s">
        <v>29</v>
      </c>
      <c r="F745" s="93" t="s">
        <v>99</v>
      </c>
      <c r="H745" s="28" t="s">
        <v>22</v>
      </c>
      <c r="I745" s="28" t="s">
        <v>81</v>
      </c>
      <c r="J745" s="162" t="s">
        <v>171</v>
      </c>
      <c r="K745" s="156" t="s">
        <v>621</v>
      </c>
      <c r="M745" s="252"/>
      <c r="N745" s="253">
        <v>282000</v>
      </c>
      <c r="O745" s="114">
        <f t="shared" si="12"/>
        <v>218009.07999999984</v>
      </c>
    </row>
    <row r="746" spans="1:15" ht="22.05" hidden="1" customHeight="1" x14ac:dyDescent="0.2">
      <c r="A746" s="26">
        <v>45828</v>
      </c>
      <c r="B746" s="20" t="s">
        <v>36</v>
      </c>
      <c r="C746" s="156">
        <v>4858726613</v>
      </c>
      <c r="D746" s="156" t="s">
        <v>4986</v>
      </c>
      <c r="E746" s="156" t="s">
        <v>4987</v>
      </c>
      <c r="F746" s="93" t="s">
        <v>99</v>
      </c>
      <c r="H746" s="28" t="s">
        <v>22</v>
      </c>
      <c r="I746" s="28" t="s">
        <v>55</v>
      </c>
      <c r="J746" s="162" t="s">
        <v>70</v>
      </c>
      <c r="K746" s="156" t="s">
        <v>851</v>
      </c>
      <c r="M746" s="252"/>
      <c r="N746" s="253">
        <v>22516.9</v>
      </c>
      <c r="O746" s="114">
        <f t="shared" si="12"/>
        <v>195492.17999999985</v>
      </c>
    </row>
    <row r="747" spans="1:15" ht="22.05" hidden="1" customHeight="1" x14ac:dyDescent="0.2">
      <c r="A747" s="26">
        <v>45828</v>
      </c>
      <c r="B747" s="20" t="s">
        <v>36</v>
      </c>
      <c r="C747" s="156">
        <v>7278726624</v>
      </c>
      <c r="D747" s="156" t="s">
        <v>4988</v>
      </c>
      <c r="E747" s="156" t="s">
        <v>4989</v>
      </c>
      <c r="F747" s="93" t="s">
        <v>99</v>
      </c>
      <c r="H747" s="28" t="s">
        <v>22</v>
      </c>
      <c r="I747" s="28" t="s">
        <v>55</v>
      </c>
      <c r="J747" s="162" t="s">
        <v>70</v>
      </c>
      <c r="K747" s="156" t="s">
        <v>612</v>
      </c>
      <c r="M747" s="252"/>
      <c r="N747" s="253">
        <v>18250</v>
      </c>
      <c r="O747" s="114">
        <f t="shared" si="12"/>
        <v>177242.17999999985</v>
      </c>
    </row>
    <row r="748" spans="1:15" ht="22.05" hidden="1" customHeight="1" x14ac:dyDescent="0.2">
      <c r="A748" s="26">
        <v>45828</v>
      </c>
      <c r="B748" s="20" t="s">
        <v>36</v>
      </c>
      <c r="C748" s="156">
        <v>7518030014</v>
      </c>
      <c r="D748" s="156" t="s">
        <v>4988</v>
      </c>
      <c r="E748" s="156" t="s">
        <v>4990</v>
      </c>
      <c r="F748" s="93" t="s">
        <v>99</v>
      </c>
      <c r="H748" s="28" t="s">
        <v>22</v>
      </c>
      <c r="I748" s="28" t="s">
        <v>55</v>
      </c>
      <c r="J748" s="162" t="s">
        <v>70</v>
      </c>
      <c r="K748" s="156" t="s">
        <v>612</v>
      </c>
      <c r="M748" s="252"/>
      <c r="N748" s="253">
        <v>1300</v>
      </c>
      <c r="O748" s="114">
        <f t="shared" si="12"/>
        <v>175942.17999999985</v>
      </c>
    </row>
    <row r="749" spans="1:15" ht="22.05" hidden="1" customHeight="1" x14ac:dyDescent="0.2">
      <c r="A749" s="26">
        <v>45828</v>
      </c>
      <c r="B749" s="20" t="s">
        <v>36</v>
      </c>
      <c r="C749" s="156">
        <v>7878030028</v>
      </c>
      <c r="D749" s="156"/>
      <c r="E749" s="156" t="s">
        <v>574</v>
      </c>
      <c r="F749" s="93" t="s">
        <v>99</v>
      </c>
      <c r="H749" s="28" t="s">
        <v>22</v>
      </c>
      <c r="I749" s="28" t="s">
        <v>55</v>
      </c>
      <c r="J749" s="162" t="s">
        <v>70</v>
      </c>
      <c r="K749" s="156" t="s">
        <v>3445</v>
      </c>
      <c r="M749" s="252"/>
      <c r="N749" s="253">
        <v>50000</v>
      </c>
      <c r="O749" s="114">
        <f t="shared" si="12"/>
        <v>125942.17999999985</v>
      </c>
    </row>
    <row r="750" spans="1:15" ht="22.05" hidden="1" customHeight="1" x14ac:dyDescent="0.2">
      <c r="A750" s="26">
        <v>45828</v>
      </c>
      <c r="B750" s="20" t="s">
        <v>36</v>
      </c>
      <c r="C750" s="156">
        <v>80300037</v>
      </c>
      <c r="D750" s="156" t="s">
        <v>4991</v>
      </c>
      <c r="E750" s="156" t="s">
        <v>94</v>
      </c>
      <c r="F750" s="93" t="s">
        <v>99</v>
      </c>
      <c r="H750" s="28" t="s">
        <v>22</v>
      </c>
      <c r="I750" s="28" t="s">
        <v>103</v>
      </c>
      <c r="J750" s="162" t="s">
        <v>94</v>
      </c>
      <c r="K750" s="156" t="s">
        <v>3454</v>
      </c>
      <c r="M750" s="252"/>
      <c r="N750" s="253">
        <v>68567.429999999993</v>
      </c>
      <c r="O750" s="114">
        <f t="shared" si="12"/>
        <v>57374.749999999854</v>
      </c>
    </row>
    <row r="751" spans="1:15" ht="22.05" hidden="1" customHeight="1" x14ac:dyDescent="0.2">
      <c r="A751" s="26">
        <v>45828</v>
      </c>
      <c r="B751" s="20" t="s">
        <v>36</v>
      </c>
      <c r="C751" s="156">
        <v>9302798413</v>
      </c>
      <c r="D751" s="156"/>
      <c r="E751" s="156" t="s">
        <v>869</v>
      </c>
      <c r="F751" s="93" t="s">
        <v>99</v>
      </c>
      <c r="H751" s="28" t="s">
        <v>22</v>
      </c>
      <c r="I751" s="28" t="s">
        <v>81</v>
      </c>
      <c r="J751" s="162" t="s">
        <v>167</v>
      </c>
      <c r="K751" s="156" t="s">
        <v>894</v>
      </c>
      <c r="M751" s="252"/>
      <c r="N751" s="253">
        <v>57370</v>
      </c>
      <c r="O751" s="114">
        <f t="shared" si="12"/>
        <v>4.7499999998544808</v>
      </c>
    </row>
    <row r="752" spans="1:15" ht="22.05" hidden="1" customHeight="1" x14ac:dyDescent="0.2">
      <c r="A752" s="26">
        <v>45829</v>
      </c>
      <c r="B752" s="20" t="s">
        <v>36</v>
      </c>
      <c r="C752" s="156"/>
      <c r="D752" s="156"/>
      <c r="E752" s="156" t="s">
        <v>569</v>
      </c>
      <c r="F752" s="93" t="s">
        <v>99</v>
      </c>
      <c r="H752" s="28" t="s">
        <v>21</v>
      </c>
      <c r="I752" s="28" t="s">
        <v>28</v>
      </c>
      <c r="J752" s="162" t="s">
        <v>30</v>
      </c>
      <c r="K752" s="156" t="s">
        <v>2686</v>
      </c>
      <c r="M752" s="252">
        <v>50000</v>
      </c>
      <c r="N752" s="253"/>
      <c r="O752" s="114">
        <f t="shared" si="12"/>
        <v>50004.749999999854</v>
      </c>
    </row>
    <row r="753" spans="1:15" ht="22.05" hidden="1" customHeight="1" x14ac:dyDescent="0.2">
      <c r="A753" s="26">
        <v>45831</v>
      </c>
      <c r="B753" s="20" t="s">
        <v>36</v>
      </c>
      <c r="C753" s="156">
        <v>1815716313</v>
      </c>
      <c r="D753" s="156"/>
      <c r="E753" s="156" t="s">
        <v>4984</v>
      </c>
      <c r="F753" s="93" t="s">
        <v>99</v>
      </c>
      <c r="H753" s="28" t="s">
        <v>22</v>
      </c>
      <c r="I753" s="28" t="s">
        <v>81</v>
      </c>
      <c r="J753" s="162" t="s">
        <v>183</v>
      </c>
      <c r="K753" s="156" t="s">
        <v>628</v>
      </c>
      <c r="M753" s="252"/>
      <c r="N753" s="253">
        <v>10072.5</v>
      </c>
      <c r="O753" s="114">
        <f t="shared" si="12"/>
        <v>39932.249999999854</v>
      </c>
    </row>
    <row r="754" spans="1:15" ht="22.05" hidden="1" customHeight="1" x14ac:dyDescent="0.2">
      <c r="A754" s="26">
        <v>45831</v>
      </c>
      <c r="B754" s="20" t="s">
        <v>36</v>
      </c>
      <c r="C754" s="156">
        <v>7085716337</v>
      </c>
      <c r="D754" s="156"/>
      <c r="E754" s="156" t="s">
        <v>4992</v>
      </c>
      <c r="F754" s="93" t="s">
        <v>99</v>
      </c>
      <c r="H754" s="28" t="s">
        <v>22</v>
      </c>
      <c r="I754" s="28" t="s">
        <v>81</v>
      </c>
      <c r="J754" s="162" t="s">
        <v>184</v>
      </c>
      <c r="K754" s="156" t="s">
        <v>5012</v>
      </c>
      <c r="M754" s="252"/>
      <c r="N754" s="253">
        <v>15602.5</v>
      </c>
      <c r="O754" s="114">
        <f t="shared" si="12"/>
        <v>24329.749999999854</v>
      </c>
    </row>
    <row r="755" spans="1:15" ht="22.05" hidden="1" customHeight="1" x14ac:dyDescent="0.2">
      <c r="A755" s="26">
        <v>45831</v>
      </c>
      <c r="B755" s="20" t="s">
        <v>36</v>
      </c>
      <c r="C755" s="156">
        <v>6665716350</v>
      </c>
      <c r="D755" s="156"/>
      <c r="E755" s="156" t="s">
        <v>4993</v>
      </c>
      <c r="F755" s="93" t="s">
        <v>99</v>
      </c>
      <c r="H755" s="28" t="s">
        <v>22</v>
      </c>
      <c r="I755" s="28" t="s">
        <v>81</v>
      </c>
      <c r="J755" s="162" t="s">
        <v>180</v>
      </c>
      <c r="K755" s="156" t="s">
        <v>629</v>
      </c>
      <c r="M755" s="252"/>
      <c r="N755" s="253">
        <v>10467.5</v>
      </c>
      <c r="O755" s="114">
        <f t="shared" si="12"/>
        <v>13862.249999999854</v>
      </c>
    </row>
    <row r="756" spans="1:15" ht="22.05" hidden="1" customHeight="1" x14ac:dyDescent="0.2">
      <c r="A756" s="26">
        <v>45831</v>
      </c>
      <c r="B756" s="20" t="s">
        <v>36</v>
      </c>
      <c r="C756" s="156">
        <v>7295716361</v>
      </c>
      <c r="D756" s="156"/>
      <c r="E756" s="156" t="s">
        <v>577</v>
      </c>
      <c r="F756" s="93" t="s">
        <v>99</v>
      </c>
      <c r="H756" s="28" t="s">
        <v>22</v>
      </c>
      <c r="I756" s="28" t="s">
        <v>81</v>
      </c>
      <c r="J756" s="162" t="s">
        <v>177</v>
      </c>
      <c r="K756" s="156" t="s">
        <v>613</v>
      </c>
      <c r="M756" s="252"/>
      <c r="N756" s="253">
        <v>1500</v>
      </c>
      <c r="O756" s="114">
        <f t="shared" si="12"/>
        <v>12362.249999999854</v>
      </c>
    </row>
    <row r="757" spans="1:15" ht="22.05" hidden="1" customHeight="1" x14ac:dyDescent="0.2">
      <c r="A757" s="26">
        <v>45831</v>
      </c>
      <c r="B757" s="20" t="s">
        <v>36</v>
      </c>
      <c r="C757" s="156">
        <v>5465716372</v>
      </c>
      <c r="D757" s="250"/>
      <c r="E757" s="156" t="s">
        <v>577</v>
      </c>
      <c r="F757" s="93" t="s">
        <v>99</v>
      </c>
      <c r="H757" s="28" t="s">
        <v>22</v>
      </c>
      <c r="I757" s="28" t="s">
        <v>81</v>
      </c>
      <c r="J757" s="162" t="s">
        <v>175</v>
      </c>
      <c r="K757" s="156" t="s">
        <v>850</v>
      </c>
      <c r="M757" s="252"/>
      <c r="N757" s="253">
        <v>3000</v>
      </c>
      <c r="O757" s="114">
        <f t="shared" si="12"/>
        <v>9362.2499999998545</v>
      </c>
    </row>
    <row r="758" spans="1:15" ht="22.05" hidden="1" customHeight="1" x14ac:dyDescent="0.2">
      <c r="A758" s="26">
        <v>45831</v>
      </c>
      <c r="B758" s="20" t="s">
        <v>36</v>
      </c>
      <c r="C758" s="156">
        <v>4660292513</v>
      </c>
      <c r="D758" s="250"/>
      <c r="E758" s="156" t="s">
        <v>4994</v>
      </c>
      <c r="F758" s="93" t="s">
        <v>99</v>
      </c>
      <c r="H758" s="28" t="s">
        <v>22</v>
      </c>
      <c r="I758" s="28" t="s">
        <v>103</v>
      </c>
      <c r="J758" s="162" t="s">
        <v>93</v>
      </c>
      <c r="K758" s="156" t="s">
        <v>1112</v>
      </c>
      <c r="M758" s="252"/>
      <c r="N758" s="253">
        <v>2070</v>
      </c>
      <c r="O758" s="114">
        <f t="shared" si="12"/>
        <v>7292.2499999998545</v>
      </c>
    </row>
    <row r="759" spans="1:15" ht="22.05" hidden="1" customHeight="1" x14ac:dyDescent="0.2">
      <c r="A759" s="26">
        <v>45832</v>
      </c>
      <c r="B759" s="20" t="s">
        <v>36</v>
      </c>
      <c r="C759" s="156">
        <v>657029113</v>
      </c>
      <c r="D759" s="250"/>
      <c r="E759" s="156" t="s">
        <v>577</v>
      </c>
      <c r="F759" s="93" t="s">
        <v>99</v>
      </c>
      <c r="H759" s="28" t="s">
        <v>22</v>
      </c>
      <c r="I759" s="28" t="s">
        <v>81</v>
      </c>
      <c r="J759" s="162" t="s">
        <v>171</v>
      </c>
      <c r="K759" s="156" t="s">
        <v>621</v>
      </c>
      <c r="M759" s="252"/>
      <c r="N759" s="253">
        <v>3500</v>
      </c>
      <c r="O759" s="114">
        <f t="shared" si="12"/>
        <v>3792.2499999998545</v>
      </c>
    </row>
    <row r="760" spans="1:15" ht="22.05" hidden="1" customHeight="1" x14ac:dyDescent="0.2">
      <c r="A760" s="26">
        <v>45835</v>
      </c>
      <c r="B760" s="20" t="s">
        <v>36</v>
      </c>
      <c r="C760" s="156"/>
      <c r="D760" s="250"/>
      <c r="E760" s="156" t="s">
        <v>569</v>
      </c>
      <c r="F760" s="93" t="s">
        <v>79</v>
      </c>
      <c r="H760" s="28" t="s">
        <v>21</v>
      </c>
      <c r="I760" s="28" t="s">
        <v>28</v>
      </c>
      <c r="J760" s="162" t="s">
        <v>30</v>
      </c>
      <c r="K760" s="156" t="s">
        <v>905</v>
      </c>
      <c r="M760" s="252">
        <v>50000</v>
      </c>
      <c r="N760" s="253"/>
      <c r="O760" s="114">
        <f t="shared" si="12"/>
        <v>53792.249999999854</v>
      </c>
    </row>
    <row r="761" spans="1:15" ht="22.05" hidden="1" customHeight="1" x14ac:dyDescent="0.2">
      <c r="A761" s="26">
        <v>45835</v>
      </c>
      <c r="B761" s="20" t="s">
        <v>36</v>
      </c>
      <c r="C761" s="156"/>
      <c r="D761" s="156"/>
      <c r="E761" s="156" t="s">
        <v>569</v>
      </c>
      <c r="F761" s="93" t="s">
        <v>79</v>
      </c>
      <c r="H761" s="28" t="s">
        <v>21</v>
      </c>
      <c r="I761" s="28" t="s">
        <v>28</v>
      </c>
      <c r="J761" s="162" t="s">
        <v>30</v>
      </c>
      <c r="K761" s="156" t="s">
        <v>905</v>
      </c>
      <c r="M761" s="252">
        <v>50000</v>
      </c>
      <c r="N761" s="253"/>
      <c r="O761" s="114">
        <f t="shared" si="12"/>
        <v>103792.24999999985</v>
      </c>
    </row>
    <row r="762" spans="1:15" ht="22.05" hidden="1" customHeight="1" x14ac:dyDescent="0.2">
      <c r="A762" s="26">
        <v>45835</v>
      </c>
      <c r="B762" s="20" t="s">
        <v>36</v>
      </c>
      <c r="C762" s="156"/>
      <c r="D762" s="156"/>
      <c r="E762" s="156" t="s">
        <v>569</v>
      </c>
      <c r="F762" s="93" t="s">
        <v>79</v>
      </c>
      <c r="H762" s="28" t="s">
        <v>21</v>
      </c>
      <c r="I762" s="28" t="s">
        <v>28</v>
      </c>
      <c r="J762" s="162" t="s">
        <v>30</v>
      </c>
      <c r="K762" s="156" t="s">
        <v>905</v>
      </c>
      <c r="M762" s="252">
        <v>50000</v>
      </c>
      <c r="N762" s="253"/>
      <c r="O762" s="114">
        <f t="shared" si="12"/>
        <v>153792.24999999985</v>
      </c>
    </row>
    <row r="763" spans="1:15" ht="22.05" hidden="1" customHeight="1" x14ac:dyDescent="0.2">
      <c r="A763" s="26">
        <v>45835</v>
      </c>
      <c r="B763" s="20" t="s">
        <v>36</v>
      </c>
      <c r="C763" s="156"/>
      <c r="D763" s="156"/>
      <c r="E763" s="156" t="s">
        <v>569</v>
      </c>
      <c r="F763" s="93" t="s">
        <v>79</v>
      </c>
      <c r="H763" s="28" t="s">
        <v>21</v>
      </c>
      <c r="I763" s="28" t="s">
        <v>28</v>
      </c>
      <c r="J763" s="162" t="s">
        <v>30</v>
      </c>
      <c r="K763" s="156" t="s">
        <v>905</v>
      </c>
      <c r="M763" s="252">
        <v>50000</v>
      </c>
      <c r="N763" s="253"/>
      <c r="O763" s="114">
        <f t="shared" si="12"/>
        <v>203792.24999999985</v>
      </c>
    </row>
    <row r="764" spans="1:15" ht="22.05" hidden="1" customHeight="1" x14ac:dyDescent="0.2">
      <c r="A764" s="26">
        <v>45835</v>
      </c>
      <c r="B764" s="20" t="s">
        <v>36</v>
      </c>
      <c r="C764" s="156"/>
      <c r="D764" s="156"/>
      <c r="E764" s="156" t="s">
        <v>569</v>
      </c>
      <c r="F764" s="93" t="s">
        <v>79</v>
      </c>
      <c r="H764" s="28" t="s">
        <v>21</v>
      </c>
      <c r="I764" s="28" t="s">
        <v>28</v>
      </c>
      <c r="J764" s="162" t="s">
        <v>30</v>
      </c>
      <c r="K764" s="156" t="s">
        <v>905</v>
      </c>
      <c r="M764" s="252">
        <v>50000</v>
      </c>
      <c r="N764" s="253"/>
      <c r="O764" s="114">
        <f t="shared" si="12"/>
        <v>253792.24999999985</v>
      </c>
    </row>
    <row r="765" spans="1:15" ht="22.05" hidden="1" customHeight="1" x14ac:dyDescent="0.2">
      <c r="A765" s="26">
        <v>45835</v>
      </c>
      <c r="B765" s="20" t="s">
        <v>36</v>
      </c>
      <c r="C765" s="156"/>
      <c r="D765" s="156"/>
      <c r="E765" s="156" t="s">
        <v>569</v>
      </c>
      <c r="F765" s="93" t="s">
        <v>79</v>
      </c>
      <c r="H765" s="28" t="s">
        <v>21</v>
      </c>
      <c r="I765" s="28" t="s">
        <v>28</v>
      </c>
      <c r="J765" s="162" t="s">
        <v>30</v>
      </c>
      <c r="K765" s="156" t="s">
        <v>905</v>
      </c>
      <c r="M765" s="252">
        <v>50000</v>
      </c>
      <c r="N765" s="253"/>
      <c r="O765" s="114">
        <f t="shared" si="12"/>
        <v>303792.24999999988</v>
      </c>
    </row>
    <row r="766" spans="1:15" ht="22.05" hidden="1" customHeight="1" x14ac:dyDescent="0.2">
      <c r="A766" s="26">
        <v>45835</v>
      </c>
      <c r="B766" s="20" t="s">
        <v>36</v>
      </c>
      <c r="C766" s="156"/>
      <c r="D766" s="156"/>
      <c r="E766" s="156" t="s">
        <v>569</v>
      </c>
      <c r="F766" s="93" t="s">
        <v>79</v>
      </c>
      <c r="H766" s="28" t="s">
        <v>21</v>
      </c>
      <c r="I766" s="28" t="s">
        <v>28</v>
      </c>
      <c r="J766" s="162" t="s">
        <v>30</v>
      </c>
      <c r="K766" s="156" t="s">
        <v>905</v>
      </c>
      <c r="M766" s="252">
        <v>50000</v>
      </c>
      <c r="N766" s="253"/>
      <c r="O766" s="114">
        <f t="shared" si="12"/>
        <v>353792.24999999988</v>
      </c>
    </row>
    <row r="767" spans="1:15" ht="22.05" hidden="1" customHeight="1" x14ac:dyDescent="0.2">
      <c r="A767" s="26">
        <v>45835</v>
      </c>
      <c r="B767" s="20" t="s">
        <v>36</v>
      </c>
      <c r="C767" s="156"/>
      <c r="D767" s="156"/>
      <c r="E767" s="156" t="s">
        <v>569</v>
      </c>
      <c r="F767" s="93" t="s">
        <v>79</v>
      </c>
      <c r="H767" s="28" t="s">
        <v>21</v>
      </c>
      <c r="I767" s="28" t="s">
        <v>28</v>
      </c>
      <c r="J767" s="162" t="s">
        <v>30</v>
      </c>
      <c r="K767" s="156" t="s">
        <v>905</v>
      </c>
      <c r="M767" s="252">
        <v>50000</v>
      </c>
      <c r="N767" s="253"/>
      <c r="O767" s="114">
        <f t="shared" si="12"/>
        <v>403792.24999999988</v>
      </c>
    </row>
    <row r="768" spans="1:15" ht="22.05" hidden="1" customHeight="1" x14ac:dyDescent="0.2">
      <c r="A768" s="26">
        <v>45835</v>
      </c>
      <c r="B768" s="20" t="s">
        <v>36</v>
      </c>
      <c r="C768" s="156"/>
      <c r="D768" s="156"/>
      <c r="E768" s="156" t="s">
        <v>569</v>
      </c>
      <c r="F768" s="93" t="s">
        <v>79</v>
      </c>
      <c r="H768" s="28" t="s">
        <v>21</v>
      </c>
      <c r="I768" s="28" t="s">
        <v>28</v>
      </c>
      <c r="J768" s="162" t="s">
        <v>30</v>
      </c>
      <c r="K768" s="156" t="s">
        <v>905</v>
      </c>
      <c r="M768" s="252">
        <v>50000</v>
      </c>
      <c r="N768" s="253"/>
      <c r="O768" s="114">
        <f t="shared" si="12"/>
        <v>453792.24999999988</v>
      </c>
    </row>
    <row r="769" spans="1:15" ht="22.05" hidden="1" customHeight="1" x14ac:dyDescent="0.2">
      <c r="A769" s="26">
        <v>45835</v>
      </c>
      <c r="B769" s="20" t="s">
        <v>36</v>
      </c>
      <c r="C769" s="156"/>
      <c r="D769" s="156"/>
      <c r="E769" s="156" t="s">
        <v>569</v>
      </c>
      <c r="F769" s="93" t="s">
        <v>79</v>
      </c>
      <c r="H769" s="28" t="s">
        <v>21</v>
      </c>
      <c r="I769" s="28" t="s">
        <v>28</v>
      </c>
      <c r="J769" s="162" t="s">
        <v>30</v>
      </c>
      <c r="K769" s="156" t="s">
        <v>905</v>
      </c>
      <c r="M769" s="252">
        <v>50000</v>
      </c>
      <c r="N769" s="253"/>
      <c r="O769" s="114">
        <f t="shared" si="12"/>
        <v>503792.24999999988</v>
      </c>
    </row>
    <row r="770" spans="1:15" ht="22.05" hidden="1" customHeight="1" x14ac:dyDescent="0.2">
      <c r="A770" s="26">
        <v>45835</v>
      </c>
      <c r="B770" s="20" t="s">
        <v>36</v>
      </c>
      <c r="C770" s="156">
        <v>5170828620</v>
      </c>
      <c r="D770" s="156"/>
      <c r="E770" s="156" t="s">
        <v>869</v>
      </c>
      <c r="F770" s="93" t="s">
        <v>99</v>
      </c>
      <c r="H770" s="28" t="s">
        <v>22</v>
      </c>
      <c r="I770" s="28" t="s">
        <v>81</v>
      </c>
      <c r="J770" s="162" t="s">
        <v>167</v>
      </c>
      <c r="K770" s="156" t="s">
        <v>894</v>
      </c>
      <c r="M770" s="252"/>
      <c r="N770" s="253">
        <v>423000</v>
      </c>
      <c r="O770" s="114">
        <f t="shared" si="12"/>
        <v>80792.249999999884</v>
      </c>
    </row>
    <row r="771" spans="1:15" ht="22.05" hidden="1" customHeight="1" x14ac:dyDescent="0.2">
      <c r="A771" s="26">
        <v>45835</v>
      </c>
      <c r="B771" s="20" t="s">
        <v>36</v>
      </c>
      <c r="C771" s="156"/>
      <c r="D771" s="156" t="s">
        <v>2630</v>
      </c>
      <c r="E771" s="156" t="s">
        <v>4069</v>
      </c>
      <c r="F771" s="93" t="s">
        <v>78</v>
      </c>
      <c r="G771" s="28">
        <v>374</v>
      </c>
      <c r="H771" s="28" t="s">
        <v>22</v>
      </c>
      <c r="I771" s="28" t="s">
        <v>81</v>
      </c>
      <c r="J771" s="162" t="s">
        <v>33</v>
      </c>
      <c r="K771" s="156" t="s">
        <v>621</v>
      </c>
      <c r="M771" s="252"/>
      <c r="N771" s="253">
        <v>59691.63</v>
      </c>
      <c r="O771" s="114">
        <f t="shared" si="12"/>
        <v>21100.619999999886</v>
      </c>
    </row>
    <row r="772" spans="1:15" ht="22.05" hidden="1" customHeight="1" x14ac:dyDescent="0.2">
      <c r="A772" s="26">
        <v>45835</v>
      </c>
      <c r="B772" s="20" t="s">
        <v>36</v>
      </c>
      <c r="C772" s="156"/>
      <c r="D772" s="156" t="s">
        <v>4068</v>
      </c>
      <c r="E772" s="156" t="s">
        <v>4069</v>
      </c>
      <c r="F772" s="93" t="s">
        <v>78</v>
      </c>
      <c r="G772" s="28">
        <v>376</v>
      </c>
      <c r="H772" s="28" t="s">
        <v>22</v>
      </c>
      <c r="I772" s="28" t="s">
        <v>81</v>
      </c>
      <c r="J772" s="162" t="s">
        <v>33</v>
      </c>
      <c r="K772" s="156" t="s">
        <v>621</v>
      </c>
      <c r="M772" s="252"/>
      <c r="N772" s="253">
        <v>20137.73</v>
      </c>
      <c r="O772" s="114">
        <f t="shared" si="12"/>
        <v>962.88999999988664</v>
      </c>
    </row>
    <row r="773" spans="1:15" ht="22.05" hidden="1" customHeight="1" x14ac:dyDescent="0.2">
      <c r="A773" s="26">
        <v>45835</v>
      </c>
      <c r="B773" s="20" t="s">
        <v>36</v>
      </c>
      <c r="C773" s="156"/>
      <c r="D773" s="156"/>
      <c r="E773" s="156" t="s">
        <v>569</v>
      </c>
      <c r="F773" s="93" t="s">
        <v>99</v>
      </c>
      <c r="H773" s="28" t="s">
        <v>21</v>
      </c>
      <c r="I773" s="28" t="s">
        <v>28</v>
      </c>
      <c r="J773" s="162" t="s">
        <v>30</v>
      </c>
      <c r="K773" s="156" t="s">
        <v>615</v>
      </c>
      <c r="M773" s="252">
        <v>1000000</v>
      </c>
      <c r="N773" s="253"/>
      <c r="O773" s="114">
        <f t="shared" si="12"/>
        <v>1000962.8899999999</v>
      </c>
    </row>
    <row r="774" spans="1:15" ht="22.05" hidden="1" customHeight="1" x14ac:dyDescent="0.2">
      <c r="A774" s="26">
        <v>45835</v>
      </c>
      <c r="B774" s="20" t="s">
        <v>36</v>
      </c>
      <c r="C774" s="156"/>
      <c r="D774" s="156"/>
      <c r="E774" s="156" t="s">
        <v>869</v>
      </c>
      <c r="F774" s="93" t="s">
        <v>99</v>
      </c>
      <c r="H774" s="28" t="s">
        <v>22</v>
      </c>
      <c r="I774" s="28" t="s">
        <v>81</v>
      </c>
      <c r="J774" s="162" t="s">
        <v>167</v>
      </c>
      <c r="K774" s="156" t="s">
        <v>894</v>
      </c>
      <c r="M774" s="252"/>
      <c r="N774" s="253">
        <v>600000</v>
      </c>
      <c r="O774" s="114">
        <f t="shared" si="12"/>
        <v>400962.8899999999</v>
      </c>
    </row>
    <row r="775" spans="1:15" ht="22.05" hidden="1" customHeight="1" x14ac:dyDescent="0.2">
      <c r="A775" s="26">
        <v>45835</v>
      </c>
      <c r="B775" s="20" t="s">
        <v>36</v>
      </c>
      <c r="C775" s="156">
        <v>624226</v>
      </c>
      <c r="D775" s="156" t="s">
        <v>2638</v>
      </c>
      <c r="E775" s="156" t="s">
        <v>1066</v>
      </c>
      <c r="F775" s="93" t="s">
        <v>99</v>
      </c>
      <c r="H775" s="28" t="s">
        <v>21</v>
      </c>
      <c r="I775" s="28" t="s">
        <v>81</v>
      </c>
      <c r="J775" s="162" t="s">
        <v>171</v>
      </c>
      <c r="K775" s="156" t="s">
        <v>621</v>
      </c>
      <c r="M775" s="252">
        <v>1100</v>
      </c>
      <c r="N775" s="253"/>
      <c r="O775" s="114">
        <f t="shared" si="12"/>
        <v>402062.8899999999</v>
      </c>
    </row>
    <row r="776" spans="1:15" ht="22.05" hidden="1" customHeight="1" x14ac:dyDescent="0.2">
      <c r="A776" s="26">
        <v>45835</v>
      </c>
      <c r="B776" s="20" t="s">
        <v>36</v>
      </c>
      <c r="C776" s="156">
        <v>647545</v>
      </c>
      <c r="D776" s="156"/>
      <c r="E776" s="156" t="s">
        <v>855</v>
      </c>
      <c r="F776" s="93" t="s">
        <v>99</v>
      </c>
      <c r="H776" s="28" t="s">
        <v>21</v>
      </c>
      <c r="I776" s="28" t="s">
        <v>81</v>
      </c>
      <c r="J776" s="162" t="s">
        <v>167</v>
      </c>
      <c r="K776" s="156" t="s">
        <v>894</v>
      </c>
      <c r="M776" s="252">
        <v>2900</v>
      </c>
      <c r="N776" s="253"/>
      <c r="O776" s="114">
        <f t="shared" si="12"/>
        <v>404962.8899999999</v>
      </c>
    </row>
    <row r="777" spans="1:15" ht="22.05" hidden="1" customHeight="1" x14ac:dyDescent="0.2">
      <c r="A777" s="26">
        <v>45835</v>
      </c>
      <c r="B777" s="20" t="s">
        <v>36</v>
      </c>
      <c r="C777" s="156">
        <v>6051235213</v>
      </c>
      <c r="D777" s="156"/>
      <c r="E777" s="156" t="s">
        <v>574</v>
      </c>
      <c r="F777" s="93" t="s">
        <v>99</v>
      </c>
      <c r="H777" s="28" t="s">
        <v>22</v>
      </c>
      <c r="I777" s="28" t="s">
        <v>55</v>
      </c>
      <c r="J777" s="162" t="s">
        <v>70</v>
      </c>
      <c r="K777" s="156" t="s">
        <v>2616</v>
      </c>
      <c r="M777" s="252"/>
      <c r="N777" s="253">
        <v>404757.83</v>
      </c>
      <c r="O777" s="114">
        <f t="shared" si="12"/>
        <v>205.05999999988126</v>
      </c>
    </row>
    <row r="778" spans="1:15" ht="22.05" hidden="1" customHeight="1" x14ac:dyDescent="0.2">
      <c r="A778" s="26">
        <v>45838</v>
      </c>
      <c r="B778" s="20" t="s">
        <v>36</v>
      </c>
      <c r="C778" s="156"/>
      <c r="D778" s="156"/>
      <c r="E778" s="156" t="s">
        <v>569</v>
      </c>
      <c r="F778" s="93" t="s">
        <v>79</v>
      </c>
      <c r="H778" s="28" t="s">
        <v>21</v>
      </c>
      <c r="I778" s="28" t="s">
        <v>28</v>
      </c>
      <c r="J778" s="162" t="s">
        <v>30</v>
      </c>
      <c r="K778" s="156" t="s">
        <v>905</v>
      </c>
      <c r="M778" s="252">
        <v>50000</v>
      </c>
      <c r="N778" s="253"/>
      <c r="O778" s="114">
        <f t="shared" si="12"/>
        <v>50205.059999999881</v>
      </c>
    </row>
    <row r="779" spans="1:15" ht="22.05" hidden="1" customHeight="1" x14ac:dyDescent="0.2">
      <c r="A779" s="26">
        <v>45838</v>
      </c>
      <c r="B779" s="20" t="s">
        <v>36</v>
      </c>
      <c r="C779" s="156"/>
      <c r="D779" s="156"/>
      <c r="E779" s="156" t="s">
        <v>569</v>
      </c>
      <c r="F779" s="93" t="s">
        <v>79</v>
      </c>
      <c r="H779" s="28" t="s">
        <v>21</v>
      </c>
      <c r="I779" s="28" t="s">
        <v>28</v>
      </c>
      <c r="J779" s="162" t="s">
        <v>30</v>
      </c>
      <c r="K779" s="156" t="s">
        <v>905</v>
      </c>
      <c r="M779" s="252">
        <v>50000</v>
      </c>
      <c r="N779" s="253"/>
      <c r="O779" s="114">
        <f t="shared" si="12"/>
        <v>100205.05999999988</v>
      </c>
    </row>
    <row r="780" spans="1:15" ht="22.05" hidden="1" customHeight="1" x14ac:dyDescent="0.2">
      <c r="A780" s="26">
        <v>45838</v>
      </c>
      <c r="B780" s="20" t="s">
        <v>36</v>
      </c>
      <c r="C780" s="156"/>
      <c r="D780" s="156"/>
      <c r="E780" s="156" t="s">
        <v>569</v>
      </c>
      <c r="F780" s="93" t="s">
        <v>79</v>
      </c>
      <c r="H780" s="28" t="s">
        <v>21</v>
      </c>
      <c r="I780" s="28" t="s">
        <v>28</v>
      </c>
      <c r="J780" s="162" t="s">
        <v>30</v>
      </c>
      <c r="K780" s="156" t="s">
        <v>905</v>
      </c>
      <c r="M780" s="252">
        <v>50000</v>
      </c>
      <c r="N780" s="253"/>
      <c r="O780" s="114">
        <f t="shared" si="12"/>
        <v>150205.05999999988</v>
      </c>
    </row>
    <row r="781" spans="1:15" ht="22.05" hidden="1" customHeight="1" x14ac:dyDescent="0.2">
      <c r="A781" s="26">
        <v>45838</v>
      </c>
      <c r="B781" s="20" t="s">
        <v>36</v>
      </c>
      <c r="C781" s="156"/>
      <c r="D781" s="156"/>
      <c r="E781" s="156" t="s">
        <v>569</v>
      </c>
      <c r="F781" s="93" t="s">
        <v>79</v>
      </c>
      <c r="H781" s="28" t="s">
        <v>21</v>
      </c>
      <c r="I781" s="28" t="s">
        <v>28</v>
      </c>
      <c r="J781" s="162" t="s">
        <v>30</v>
      </c>
      <c r="K781" s="156" t="s">
        <v>905</v>
      </c>
      <c r="M781" s="252">
        <v>50000</v>
      </c>
      <c r="N781" s="253"/>
      <c r="O781" s="114">
        <f t="shared" si="12"/>
        <v>200205.05999999988</v>
      </c>
    </row>
    <row r="782" spans="1:15" ht="22.05" hidden="1" customHeight="1" x14ac:dyDescent="0.2">
      <c r="A782" s="26">
        <v>45838</v>
      </c>
      <c r="B782" s="20" t="s">
        <v>36</v>
      </c>
      <c r="C782" s="156"/>
      <c r="D782" s="156"/>
      <c r="E782" s="156" t="s">
        <v>569</v>
      </c>
      <c r="F782" s="93" t="s">
        <v>79</v>
      </c>
      <c r="H782" s="28" t="s">
        <v>21</v>
      </c>
      <c r="I782" s="28" t="s">
        <v>28</v>
      </c>
      <c r="J782" s="162" t="s">
        <v>30</v>
      </c>
      <c r="K782" s="156" t="s">
        <v>905</v>
      </c>
      <c r="M782" s="252">
        <v>50000</v>
      </c>
      <c r="N782" s="253"/>
      <c r="O782" s="114">
        <f t="shared" si="12"/>
        <v>250205.05999999988</v>
      </c>
    </row>
    <row r="783" spans="1:15" ht="22.05" hidden="1" customHeight="1" x14ac:dyDescent="0.2">
      <c r="A783" s="26">
        <v>45838</v>
      </c>
      <c r="B783" s="20" t="s">
        <v>36</v>
      </c>
      <c r="C783" s="156"/>
      <c r="D783" s="156"/>
      <c r="E783" s="156" t="s">
        <v>569</v>
      </c>
      <c r="F783" s="93" t="s">
        <v>79</v>
      </c>
      <c r="H783" s="28" t="s">
        <v>21</v>
      </c>
      <c r="I783" s="28" t="s">
        <v>28</v>
      </c>
      <c r="J783" s="162" t="s">
        <v>30</v>
      </c>
      <c r="K783" s="156" t="s">
        <v>905</v>
      </c>
      <c r="M783" s="252">
        <v>50000</v>
      </c>
      <c r="N783" s="253"/>
      <c r="O783" s="114">
        <f t="shared" si="12"/>
        <v>300205.05999999988</v>
      </c>
    </row>
    <row r="784" spans="1:15" ht="22.05" hidden="1" customHeight="1" x14ac:dyDescent="0.2">
      <c r="A784" s="26">
        <v>45838</v>
      </c>
      <c r="B784" s="20" t="s">
        <v>36</v>
      </c>
      <c r="C784" s="156"/>
      <c r="D784" s="156"/>
      <c r="E784" s="156" t="s">
        <v>569</v>
      </c>
      <c r="F784" s="93" t="s">
        <v>79</v>
      </c>
      <c r="H784" s="28" t="s">
        <v>21</v>
      </c>
      <c r="I784" s="28" t="s">
        <v>28</v>
      </c>
      <c r="J784" s="162" t="s">
        <v>30</v>
      </c>
      <c r="K784" s="156" t="s">
        <v>905</v>
      </c>
      <c r="M784" s="252">
        <v>50000</v>
      </c>
      <c r="N784" s="253"/>
      <c r="O784" s="114">
        <f t="shared" si="12"/>
        <v>350205.05999999988</v>
      </c>
    </row>
    <row r="785" spans="1:15" ht="22.05" hidden="1" customHeight="1" x14ac:dyDescent="0.2">
      <c r="A785" s="26">
        <v>45838</v>
      </c>
      <c r="B785" s="20" t="s">
        <v>36</v>
      </c>
      <c r="C785" s="156"/>
      <c r="D785" s="156"/>
      <c r="E785" s="156" t="s">
        <v>569</v>
      </c>
      <c r="F785" s="93" t="s">
        <v>79</v>
      </c>
      <c r="H785" s="28" t="s">
        <v>21</v>
      </c>
      <c r="I785" s="28" t="s">
        <v>28</v>
      </c>
      <c r="J785" s="162" t="s">
        <v>30</v>
      </c>
      <c r="K785" s="156" t="s">
        <v>905</v>
      </c>
      <c r="M785" s="252">
        <v>50000</v>
      </c>
      <c r="N785" s="253"/>
      <c r="O785" s="114">
        <f t="shared" si="12"/>
        <v>400205.05999999988</v>
      </c>
    </row>
    <row r="786" spans="1:15" ht="22.05" hidden="1" customHeight="1" x14ac:dyDescent="0.2">
      <c r="A786" s="26">
        <v>45838</v>
      </c>
      <c r="B786" s="20" t="s">
        <v>36</v>
      </c>
      <c r="C786" s="156"/>
      <c r="D786" s="156"/>
      <c r="E786" s="156" t="s">
        <v>569</v>
      </c>
      <c r="F786" s="93" t="s">
        <v>79</v>
      </c>
      <c r="H786" s="28" t="s">
        <v>21</v>
      </c>
      <c r="I786" s="28" t="s">
        <v>28</v>
      </c>
      <c r="J786" s="162" t="s">
        <v>30</v>
      </c>
      <c r="K786" s="156" t="s">
        <v>905</v>
      </c>
      <c r="M786" s="252">
        <v>50000</v>
      </c>
      <c r="N786" s="253"/>
      <c r="O786" s="114">
        <f t="shared" si="12"/>
        <v>450205.05999999988</v>
      </c>
    </row>
    <row r="787" spans="1:15" ht="22.05" hidden="1" customHeight="1" x14ac:dyDescent="0.2">
      <c r="A787" s="26">
        <v>45838</v>
      </c>
      <c r="B787" s="20" t="s">
        <v>36</v>
      </c>
      <c r="C787" s="156"/>
      <c r="D787" s="156"/>
      <c r="E787" s="156" t="s">
        <v>569</v>
      </c>
      <c r="F787" s="93" t="s">
        <v>79</v>
      </c>
      <c r="H787" s="28" t="s">
        <v>21</v>
      </c>
      <c r="I787" s="28" t="s">
        <v>28</v>
      </c>
      <c r="J787" s="162" t="s">
        <v>30</v>
      </c>
      <c r="K787" s="156" t="s">
        <v>905</v>
      </c>
      <c r="M787" s="252">
        <v>50000</v>
      </c>
      <c r="N787" s="253"/>
      <c r="O787" s="114">
        <f t="shared" si="12"/>
        <v>500205.05999999988</v>
      </c>
    </row>
    <row r="788" spans="1:15" ht="22.05" hidden="1" customHeight="1" x14ac:dyDescent="0.2">
      <c r="A788" s="26">
        <v>45838</v>
      </c>
      <c r="B788" s="20" t="s">
        <v>36</v>
      </c>
      <c r="C788" s="156"/>
      <c r="D788" s="156"/>
      <c r="E788" s="156" t="s">
        <v>569</v>
      </c>
      <c r="F788" s="93" t="s">
        <v>79</v>
      </c>
      <c r="H788" s="28" t="s">
        <v>21</v>
      </c>
      <c r="I788" s="28" t="s">
        <v>28</v>
      </c>
      <c r="J788" s="162" t="s">
        <v>30</v>
      </c>
      <c r="K788" s="156" t="s">
        <v>905</v>
      </c>
      <c r="M788" s="252">
        <v>50000</v>
      </c>
      <c r="N788" s="253"/>
      <c r="O788" s="114">
        <f t="shared" si="12"/>
        <v>550205.05999999982</v>
      </c>
    </row>
    <row r="789" spans="1:15" ht="22.05" hidden="1" customHeight="1" x14ac:dyDescent="0.2">
      <c r="A789" s="26">
        <v>45838</v>
      </c>
      <c r="B789" s="20" t="s">
        <v>36</v>
      </c>
      <c r="C789" s="156"/>
      <c r="D789" s="156"/>
      <c r="E789" s="156" t="s">
        <v>569</v>
      </c>
      <c r="F789" s="93" t="s">
        <v>79</v>
      </c>
      <c r="H789" s="28" t="s">
        <v>21</v>
      </c>
      <c r="I789" s="28" t="s">
        <v>28</v>
      </c>
      <c r="J789" s="162" t="s">
        <v>30</v>
      </c>
      <c r="K789" s="156" t="s">
        <v>905</v>
      </c>
      <c r="M789" s="252">
        <v>50000</v>
      </c>
      <c r="N789" s="253"/>
      <c r="O789" s="114">
        <f t="shared" si="12"/>
        <v>600205.05999999982</v>
      </c>
    </row>
    <row r="790" spans="1:15" ht="22.05" hidden="1" customHeight="1" x14ac:dyDescent="0.2">
      <c r="A790" s="26">
        <v>45838</v>
      </c>
      <c r="B790" s="20" t="s">
        <v>36</v>
      </c>
      <c r="C790" s="156"/>
      <c r="D790" s="156"/>
      <c r="E790" s="156" t="s">
        <v>569</v>
      </c>
      <c r="F790" s="93" t="s">
        <v>79</v>
      </c>
      <c r="H790" s="28" t="s">
        <v>21</v>
      </c>
      <c r="I790" s="28" t="s">
        <v>28</v>
      </c>
      <c r="J790" s="162" t="s">
        <v>30</v>
      </c>
      <c r="K790" s="156" t="s">
        <v>905</v>
      </c>
      <c r="M790" s="252">
        <v>50000</v>
      </c>
      <c r="N790" s="253"/>
      <c r="O790" s="114">
        <f t="shared" si="12"/>
        <v>650205.05999999982</v>
      </c>
    </row>
    <row r="791" spans="1:15" ht="22.05" hidden="1" customHeight="1" x14ac:dyDescent="0.2">
      <c r="A791" s="26">
        <v>45838</v>
      </c>
      <c r="B791" s="20" t="s">
        <v>36</v>
      </c>
      <c r="C791" s="156"/>
      <c r="D791" s="156"/>
      <c r="E791" s="156" t="s">
        <v>569</v>
      </c>
      <c r="F791" s="93" t="s">
        <v>79</v>
      </c>
      <c r="H791" s="28" t="s">
        <v>21</v>
      </c>
      <c r="I791" s="28" t="s">
        <v>28</v>
      </c>
      <c r="J791" s="162" t="s">
        <v>30</v>
      </c>
      <c r="K791" s="156" t="s">
        <v>905</v>
      </c>
      <c r="M791" s="252">
        <v>50000</v>
      </c>
      <c r="N791" s="253"/>
      <c r="O791" s="114">
        <f t="shared" si="12"/>
        <v>700205.05999999982</v>
      </c>
    </row>
    <row r="792" spans="1:15" ht="22.05" hidden="1" customHeight="1" x14ac:dyDescent="0.2">
      <c r="A792" s="26">
        <v>45838</v>
      </c>
      <c r="B792" s="20" t="s">
        <v>36</v>
      </c>
      <c r="C792" s="156"/>
      <c r="D792" s="156"/>
      <c r="E792" s="156" t="s">
        <v>569</v>
      </c>
      <c r="F792" s="93" t="s">
        <v>79</v>
      </c>
      <c r="H792" s="28" t="s">
        <v>21</v>
      </c>
      <c r="I792" s="28" t="s">
        <v>28</v>
      </c>
      <c r="J792" s="162" t="s">
        <v>30</v>
      </c>
      <c r="K792" s="156" t="s">
        <v>905</v>
      </c>
      <c r="M792" s="252">
        <v>50000</v>
      </c>
      <c r="N792" s="253"/>
      <c r="O792" s="114">
        <f t="shared" si="12"/>
        <v>750205.05999999982</v>
      </c>
    </row>
    <row r="793" spans="1:15" ht="22.05" hidden="1" customHeight="1" x14ac:dyDescent="0.2">
      <c r="A793" s="26">
        <v>45838</v>
      </c>
      <c r="B793" s="20" t="s">
        <v>36</v>
      </c>
      <c r="C793" s="156"/>
      <c r="D793" s="156"/>
      <c r="E793" s="156" t="s">
        <v>569</v>
      </c>
      <c r="F793" s="93" t="s">
        <v>79</v>
      </c>
      <c r="H793" s="28" t="s">
        <v>21</v>
      </c>
      <c r="I793" s="28" t="s">
        <v>28</v>
      </c>
      <c r="J793" s="162" t="s">
        <v>30</v>
      </c>
      <c r="K793" s="156" t="s">
        <v>905</v>
      </c>
      <c r="M793" s="252">
        <v>50000</v>
      </c>
      <c r="N793" s="253"/>
      <c r="O793" s="114">
        <f t="shared" si="12"/>
        <v>800205.05999999982</v>
      </c>
    </row>
    <row r="794" spans="1:15" ht="22.05" hidden="1" customHeight="1" x14ac:dyDescent="0.2">
      <c r="A794" s="26">
        <v>45838</v>
      </c>
      <c r="B794" s="20" t="s">
        <v>36</v>
      </c>
      <c r="C794" s="156"/>
      <c r="D794" s="156"/>
      <c r="E794" s="156" t="s">
        <v>569</v>
      </c>
      <c r="F794" s="93" t="s">
        <v>79</v>
      </c>
      <c r="H794" s="28" t="s">
        <v>21</v>
      </c>
      <c r="I794" s="28" t="s">
        <v>28</v>
      </c>
      <c r="J794" s="162" t="s">
        <v>30</v>
      </c>
      <c r="K794" s="156" t="s">
        <v>905</v>
      </c>
      <c r="M794" s="252">
        <v>50000</v>
      </c>
      <c r="N794" s="253"/>
      <c r="O794" s="114">
        <f t="shared" si="12"/>
        <v>850205.05999999982</v>
      </c>
    </row>
    <row r="795" spans="1:15" ht="22.05" hidden="1" customHeight="1" x14ac:dyDescent="0.2">
      <c r="A795" s="26">
        <v>45838</v>
      </c>
      <c r="B795" s="20" t="s">
        <v>36</v>
      </c>
      <c r="C795" s="156"/>
      <c r="D795" s="156"/>
      <c r="E795" s="156" t="s">
        <v>569</v>
      </c>
      <c r="F795" s="93" t="s">
        <v>79</v>
      </c>
      <c r="H795" s="28" t="s">
        <v>21</v>
      </c>
      <c r="I795" s="28" t="s">
        <v>28</v>
      </c>
      <c r="J795" s="162" t="s">
        <v>30</v>
      </c>
      <c r="K795" s="156" t="s">
        <v>905</v>
      </c>
      <c r="M795" s="252">
        <v>50000</v>
      </c>
      <c r="N795" s="253"/>
      <c r="O795" s="114">
        <f t="shared" si="12"/>
        <v>900205.05999999982</v>
      </c>
    </row>
    <row r="796" spans="1:15" ht="22.05" hidden="1" customHeight="1" x14ac:dyDescent="0.2">
      <c r="A796" s="26">
        <v>45838</v>
      </c>
      <c r="B796" s="20" t="s">
        <v>36</v>
      </c>
      <c r="C796" s="156"/>
      <c r="D796" s="156"/>
      <c r="E796" s="156" t="s">
        <v>569</v>
      </c>
      <c r="F796" s="93" t="s">
        <v>79</v>
      </c>
      <c r="H796" s="28" t="s">
        <v>21</v>
      </c>
      <c r="I796" s="28" t="s">
        <v>28</v>
      </c>
      <c r="J796" s="162" t="s">
        <v>30</v>
      </c>
      <c r="K796" s="156" t="s">
        <v>905</v>
      </c>
      <c r="M796" s="252">
        <v>50000</v>
      </c>
      <c r="N796" s="253"/>
      <c r="O796" s="114">
        <f t="shared" si="12"/>
        <v>950205.05999999982</v>
      </c>
    </row>
    <row r="797" spans="1:15" ht="22.05" hidden="1" customHeight="1" x14ac:dyDescent="0.2">
      <c r="A797" s="26">
        <v>45838</v>
      </c>
      <c r="B797" s="20" t="s">
        <v>36</v>
      </c>
      <c r="C797" s="156"/>
      <c r="D797" s="156"/>
      <c r="E797" s="156" t="s">
        <v>569</v>
      </c>
      <c r="F797" s="93" t="s">
        <v>79</v>
      </c>
      <c r="H797" s="28" t="s">
        <v>21</v>
      </c>
      <c r="I797" s="28" t="s">
        <v>28</v>
      </c>
      <c r="J797" s="162" t="s">
        <v>30</v>
      </c>
      <c r="K797" s="156" t="s">
        <v>905</v>
      </c>
      <c r="M797" s="252">
        <v>50000</v>
      </c>
      <c r="N797" s="253"/>
      <c r="O797" s="114">
        <f t="shared" si="12"/>
        <v>1000205.0599999998</v>
      </c>
    </row>
    <row r="798" spans="1:15" ht="22.05" hidden="1" customHeight="1" x14ac:dyDescent="0.2">
      <c r="A798" s="26">
        <v>45838</v>
      </c>
      <c r="B798" s="20" t="s">
        <v>36</v>
      </c>
      <c r="C798" s="156">
        <v>7390002314</v>
      </c>
      <c r="D798" s="156"/>
      <c r="E798" s="156" t="s">
        <v>869</v>
      </c>
      <c r="F798" s="93" t="s">
        <v>99</v>
      </c>
      <c r="H798" s="28" t="s">
        <v>22</v>
      </c>
      <c r="I798" s="28" t="s">
        <v>81</v>
      </c>
      <c r="J798" s="162" t="s">
        <v>167</v>
      </c>
      <c r="K798" s="156" t="s">
        <v>894</v>
      </c>
      <c r="M798" s="252"/>
      <c r="N798" s="253">
        <v>100000</v>
      </c>
      <c r="O798" s="114">
        <f t="shared" ref="O798:O862" si="13">O797+M798-N798</f>
        <v>900205.05999999982</v>
      </c>
    </row>
    <row r="799" spans="1:15" ht="22.05" hidden="1" customHeight="1" x14ac:dyDescent="0.2">
      <c r="A799" s="26">
        <v>45838</v>
      </c>
      <c r="B799" s="20" t="s">
        <v>36</v>
      </c>
      <c r="C799" s="156">
        <v>586422</v>
      </c>
      <c r="D799" s="156"/>
      <c r="E799" s="156" t="s">
        <v>855</v>
      </c>
      <c r="F799" s="93" t="s">
        <v>99</v>
      </c>
      <c r="H799" s="28" t="s">
        <v>21</v>
      </c>
      <c r="I799" s="28" t="s">
        <v>81</v>
      </c>
      <c r="J799" s="162" t="s">
        <v>167</v>
      </c>
      <c r="K799" s="156" t="s">
        <v>894</v>
      </c>
      <c r="M799" s="252">
        <v>4000</v>
      </c>
      <c r="N799" s="253"/>
      <c r="O799" s="114">
        <f t="shared" si="13"/>
        <v>904205.05999999982</v>
      </c>
    </row>
    <row r="800" spans="1:15" ht="22.05" hidden="1" customHeight="1" x14ac:dyDescent="0.2">
      <c r="A800" s="26">
        <v>45838</v>
      </c>
      <c r="B800" s="20" t="s">
        <v>36</v>
      </c>
      <c r="C800" s="156">
        <v>312969188</v>
      </c>
      <c r="D800" s="250"/>
      <c r="E800" s="156" t="s">
        <v>2663</v>
      </c>
      <c r="F800" s="93" t="s">
        <v>99</v>
      </c>
      <c r="H800" s="28" t="s">
        <v>21</v>
      </c>
      <c r="I800" s="28" t="s">
        <v>81</v>
      </c>
      <c r="J800" s="162" t="s">
        <v>170</v>
      </c>
      <c r="K800" s="156" t="s">
        <v>2621</v>
      </c>
      <c r="M800" s="252">
        <v>300</v>
      </c>
      <c r="N800" s="253"/>
      <c r="O800" s="114">
        <f t="shared" si="13"/>
        <v>904505.05999999982</v>
      </c>
    </row>
    <row r="801" spans="1:15" ht="22.05" hidden="1" customHeight="1" x14ac:dyDescent="0.2">
      <c r="A801" s="26">
        <v>45838</v>
      </c>
      <c r="B801" s="20" t="s">
        <v>36</v>
      </c>
      <c r="C801" s="156">
        <v>1335212113</v>
      </c>
      <c r="D801" s="250"/>
      <c r="E801" s="156" t="s">
        <v>574</v>
      </c>
      <c r="F801" s="93" t="s">
        <v>99</v>
      </c>
      <c r="H801" s="28" t="s">
        <v>22</v>
      </c>
      <c r="I801" s="28" t="s">
        <v>55</v>
      </c>
      <c r="J801" s="162" t="s">
        <v>70</v>
      </c>
      <c r="K801" s="156" t="s">
        <v>2616</v>
      </c>
      <c r="M801" s="252"/>
      <c r="N801" s="253">
        <v>904406.27</v>
      </c>
      <c r="O801" s="114">
        <f t="shared" si="13"/>
        <v>98.789999999804422</v>
      </c>
    </row>
    <row r="802" spans="1:15" ht="22.05" hidden="1" customHeight="1" x14ac:dyDescent="0.2">
      <c r="A802" s="26">
        <v>45838</v>
      </c>
      <c r="B802" s="20" t="s">
        <v>36</v>
      </c>
      <c r="C802" s="156">
        <v>87317</v>
      </c>
      <c r="D802" s="156"/>
      <c r="E802" s="156" t="s">
        <v>855</v>
      </c>
      <c r="F802" s="93" t="s">
        <v>99</v>
      </c>
      <c r="H802" s="28" t="s">
        <v>21</v>
      </c>
      <c r="I802" s="28" t="s">
        <v>81</v>
      </c>
      <c r="J802" s="162" t="s">
        <v>167</v>
      </c>
      <c r="K802" s="156" t="s">
        <v>894</v>
      </c>
      <c r="M802" s="252">
        <v>4000</v>
      </c>
      <c r="N802" s="253"/>
      <c r="O802" s="114">
        <f t="shared" si="13"/>
        <v>4098.7899999998044</v>
      </c>
    </row>
    <row r="803" spans="1:15" ht="22.05" hidden="1" customHeight="1" thickBot="1" x14ac:dyDescent="0.25">
      <c r="A803" s="26">
        <v>45838</v>
      </c>
      <c r="B803" s="47" t="s">
        <v>36</v>
      </c>
      <c r="C803" s="427">
        <v>4642862437</v>
      </c>
      <c r="D803" s="156"/>
      <c r="E803" s="427" t="s">
        <v>4995</v>
      </c>
      <c r="F803" s="377" t="s">
        <v>99</v>
      </c>
      <c r="G803" s="69"/>
      <c r="H803" s="69" t="s">
        <v>22</v>
      </c>
      <c r="I803" s="69" t="s">
        <v>103</v>
      </c>
      <c r="J803" s="451" t="s">
        <v>95</v>
      </c>
      <c r="K803" s="427" t="s">
        <v>5010</v>
      </c>
      <c r="L803" s="89"/>
      <c r="M803" s="447"/>
      <c r="N803" s="448">
        <v>3442.5</v>
      </c>
      <c r="O803" s="517">
        <f t="shared" si="13"/>
        <v>656.28999999980442</v>
      </c>
    </row>
    <row r="804" spans="1:15" ht="22.05" hidden="1" customHeight="1" x14ac:dyDescent="0.2">
      <c r="A804" s="366">
        <v>45839</v>
      </c>
      <c r="B804" s="20" t="s">
        <v>36</v>
      </c>
      <c r="C804" s="156"/>
      <c r="D804" s="455"/>
      <c r="E804" s="156" t="s">
        <v>608</v>
      </c>
      <c r="F804" s="93" t="s">
        <v>77</v>
      </c>
      <c r="H804" s="28" t="s">
        <v>22</v>
      </c>
      <c r="I804" s="28" t="s">
        <v>57</v>
      </c>
      <c r="J804" s="162" t="s">
        <v>85</v>
      </c>
      <c r="K804" s="156" t="s">
        <v>893</v>
      </c>
      <c r="M804" s="252"/>
      <c r="N804" s="253">
        <v>140</v>
      </c>
      <c r="O804" s="114">
        <f t="shared" si="13"/>
        <v>516.28999999980442</v>
      </c>
    </row>
    <row r="805" spans="1:15" ht="22.05" hidden="1" customHeight="1" x14ac:dyDescent="0.2">
      <c r="A805" s="26">
        <v>45839</v>
      </c>
      <c r="B805" s="20" t="s">
        <v>36</v>
      </c>
      <c r="C805" s="156"/>
      <c r="D805" s="156"/>
      <c r="E805" s="156" t="s">
        <v>609</v>
      </c>
      <c r="F805" s="93" t="s">
        <v>77</v>
      </c>
      <c r="H805" s="28" t="s">
        <v>22</v>
      </c>
      <c r="I805" s="28" t="s">
        <v>57</v>
      </c>
      <c r="J805" s="162" t="s">
        <v>85</v>
      </c>
      <c r="K805" s="156" t="s">
        <v>893</v>
      </c>
      <c r="M805" s="252"/>
      <c r="N805" s="253">
        <v>22.4</v>
      </c>
      <c r="O805" s="114">
        <f t="shared" si="13"/>
        <v>493.88999999980444</v>
      </c>
    </row>
    <row r="806" spans="1:15" ht="22.05" hidden="1" customHeight="1" x14ac:dyDescent="0.2">
      <c r="A806" s="26">
        <v>45839</v>
      </c>
      <c r="B806" s="20" t="s">
        <v>36</v>
      </c>
      <c r="C806" s="156"/>
      <c r="D806" s="156"/>
      <c r="E806" s="156" t="s">
        <v>569</v>
      </c>
      <c r="F806" s="93" t="s">
        <v>79</v>
      </c>
      <c r="H806" s="28" t="s">
        <v>21</v>
      </c>
      <c r="I806" s="28" t="s">
        <v>28</v>
      </c>
      <c r="J806" s="162" t="s">
        <v>30</v>
      </c>
      <c r="K806" s="156" t="s">
        <v>905</v>
      </c>
      <c r="M806" s="252">
        <v>50000</v>
      </c>
      <c r="N806" s="253"/>
      <c r="O806" s="114">
        <f t="shared" si="13"/>
        <v>50493.889999999803</v>
      </c>
    </row>
    <row r="807" spans="1:15" ht="22.05" hidden="1" customHeight="1" x14ac:dyDescent="0.2">
      <c r="A807" s="26">
        <v>45839</v>
      </c>
      <c r="B807" s="20" t="s">
        <v>36</v>
      </c>
      <c r="C807" s="156"/>
      <c r="D807" s="156"/>
      <c r="E807" s="156" t="s">
        <v>569</v>
      </c>
      <c r="F807" s="93" t="s">
        <v>79</v>
      </c>
      <c r="H807" s="28" t="s">
        <v>21</v>
      </c>
      <c r="I807" s="28" t="s">
        <v>28</v>
      </c>
      <c r="J807" s="162" t="s">
        <v>30</v>
      </c>
      <c r="K807" s="156" t="s">
        <v>905</v>
      </c>
      <c r="M807" s="252">
        <v>50000</v>
      </c>
      <c r="N807" s="253"/>
      <c r="O807" s="114">
        <f t="shared" si="13"/>
        <v>100493.88999999981</v>
      </c>
    </row>
    <row r="808" spans="1:15" ht="22.05" hidden="1" customHeight="1" x14ac:dyDescent="0.2">
      <c r="A808" s="26">
        <v>45839</v>
      </c>
      <c r="B808" s="20" t="s">
        <v>36</v>
      </c>
      <c r="C808" s="156"/>
      <c r="D808" s="156"/>
      <c r="E808" s="156" t="s">
        <v>569</v>
      </c>
      <c r="F808" s="93" t="s">
        <v>79</v>
      </c>
      <c r="H808" s="28" t="s">
        <v>21</v>
      </c>
      <c r="I808" s="28" t="s">
        <v>28</v>
      </c>
      <c r="J808" s="162" t="s">
        <v>30</v>
      </c>
      <c r="K808" s="156" t="s">
        <v>905</v>
      </c>
      <c r="M808" s="252">
        <v>50000</v>
      </c>
      <c r="N808" s="253"/>
      <c r="O808" s="114">
        <f t="shared" si="13"/>
        <v>150493.88999999981</v>
      </c>
    </row>
    <row r="809" spans="1:15" ht="22.05" hidden="1" customHeight="1" x14ac:dyDescent="0.2">
      <c r="A809" s="26">
        <v>45839</v>
      </c>
      <c r="B809" s="20" t="s">
        <v>36</v>
      </c>
      <c r="C809" s="156"/>
      <c r="D809" s="156"/>
      <c r="E809" s="156" t="s">
        <v>569</v>
      </c>
      <c r="F809" s="93" t="s">
        <v>79</v>
      </c>
      <c r="H809" s="28" t="s">
        <v>21</v>
      </c>
      <c r="I809" s="28" t="s">
        <v>28</v>
      </c>
      <c r="J809" s="162" t="s">
        <v>30</v>
      </c>
      <c r="K809" s="156" t="s">
        <v>905</v>
      </c>
      <c r="M809" s="252">
        <v>50000</v>
      </c>
      <c r="N809" s="253"/>
      <c r="O809" s="114">
        <f t="shared" si="13"/>
        <v>200493.88999999981</v>
      </c>
    </row>
    <row r="810" spans="1:15" ht="22.05" hidden="1" customHeight="1" x14ac:dyDescent="0.2">
      <c r="A810" s="26">
        <v>45839</v>
      </c>
      <c r="B810" s="20" t="s">
        <v>36</v>
      </c>
      <c r="C810" s="156"/>
      <c r="D810" s="156"/>
      <c r="E810" s="156" t="s">
        <v>569</v>
      </c>
      <c r="F810" s="93" t="s">
        <v>79</v>
      </c>
      <c r="H810" s="28" t="s">
        <v>21</v>
      </c>
      <c r="I810" s="28" t="s">
        <v>28</v>
      </c>
      <c r="J810" s="162" t="s">
        <v>30</v>
      </c>
      <c r="K810" s="156" t="s">
        <v>905</v>
      </c>
      <c r="M810" s="252">
        <v>50000</v>
      </c>
      <c r="N810" s="253"/>
      <c r="O810" s="114">
        <f t="shared" si="13"/>
        <v>250493.88999999981</v>
      </c>
    </row>
    <row r="811" spans="1:15" ht="22.05" hidden="1" customHeight="1" x14ac:dyDescent="0.2">
      <c r="A811" s="26">
        <v>45839</v>
      </c>
      <c r="B811" s="20" t="s">
        <v>36</v>
      </c>
      <c r="C811" s="156"/>
      <c r="D811" s="156"/>
      <c r="E811" s="156" t="s">
        <v>569</v>
      </c>
      <c r="F811" s="93" t="s">
        <v>79</v>
      </c>
      <c r="H811" s="28" t="s">
        <v>21</v>
      </c>
      <c r="I811" s="28" t="s">
        <v>28</v>
      </c>
      <c r="J811" s="162" t="s">
        <v>30</v>
      </c>
      <c r="K811" s="156" t="s">
        <v>905</v>
      </c>
      <c r="M811" s="252">
        <v>50000</v>
      </c>
      <c r="N811" s="253"/>
      <c r="O811" s="114">
        <f t="shared" si="13"/>
        <v>300493.88999999978</v>
      </c>
    </row>
    <row r="812" spans="1:15" ht="22.05" hidden="1" customHeight="1" x14ac:dyDescent="0.2">
      <c r="A812" s="26">
        <v>45839</v>
      </c>
      <c r="B812" s="20" t="s">
        <v>36</v>
      </c>
      <c r="C812" s="156"/>
      <c r="D812" s="156"/>
      <c r="E812" s="156" t="s">
        <v>569</v>
      </c>
      <c r="F812" s="93" t="s">
        <v>79</v>
      </c>
      <c r="H812" s="28" t="s">
        <v>21</v>
      </c>
      <c r="I812" s="28" t="s">
        <v>28</v>
      </c>
      <c r="J812" s="162" t="s">
        <v>30</v>
      </c>
      <c r="K812" s="156" t="s">
        <v>905</v>
      </c>
      <c r="M812" s="252">
        <v>50000</v>
      </c>
      <c r="N812" s="253"/>
      <c r="O812" s="114">
        <f t="shared" si="13"/>
        <v>350493.88999999978</v>
      </c>
    </row>
    <row r="813" spans="1:15" ht="22.05" hidden="1" customHeight="1" x14ac:dyDescent="0.2">
      <c r="A813" s="26">
        <v>45839</v>
      </c>
      <c r="B813" s="20" t="s">
        <v>36</v>
      </c>
      <c r="C813" s="156"/>
      <c r="D813" s="156"/>
      <c r="E813" s="156" t="s">
        <v>569</v>
      </c>
      <c r="F813" s="93" t="s">
        <v>79</v>
      </c>
      <c r="H813" s="28" t="s">
        <v>21</v>
      </c>
      <c r="I813" s="28" t="s">
        <v>28</v>
      </c>
      <c r="J813" s="162" t="s">
        <v>30</v>
      </c>
      <c r="K813" s="156" t="s">
        <v>905</v>
      </c>
      <c r="M813" s="252">
        <v>50000</v>
      </c>
      <c r="N813" s="253"/>
      <c r="O813" s="114">
        <f t="shared" si="13"/>
        <v>400493.88999999978</v>
      </c>
    </row>
    <row r="814" spans="1:15" ht="22.05" hidden="1" customHeight="1" x14ac:dyDescent="0.2">
      <c r="A814" s="26">
        <v>45839</v>
      </c>
      <c r="B814" s="20" t="s">
        <v>36</v>
      </c>
      <c r="C814" s="156"/>
      <c r="D814" s="156"/>
      <c r="E814" s="156" t="s">
        <v>569</v>
      </c>
      <c r="F814" s="93" t="s">
        <v>79</v>
      </c>
      <c r="H814" s="28" t="s">
        <v>21</v>
      </c>
      <c r="I814" s="28" t="s">
        <v>28</v>
      </c>
      <c r="J814" s="162" t="s">
        <v>30</v>
      </c>
      <c r="K814" s="156" t="s">
        <v>905</v>
      </c>
      <c r="M814" s="252">
        <v>50000</v>
      </c>
      <c r="N814" s="253"/>
      <c r="O814" s="114">
        <f t="shared" si="13"/>
        <v>450493.88999999978</v>
      </c>
    </row>
    <row r="815" spans="1:15" ht="22.05" hidden="1" customHeight="1" x14ac:dyDescent="0.2">
      <c r="A815" s="26">
        <v>45839</v>
      </c>
      <c r="B815" s="20" t="s">
        <v>36</v>
      </c>
      <c r="C815" s="156"/>
      <c r="D815" s="156"/>
      <c r="E815" s="156" t="s">
        <v>569</v>
      </c>
      <c r="F815" s="93" t="s">
        <v>79</v>
      </c>
      <c r="H815" s="28" t="s">
        <v>21</v>
      </c>
      <c r="I815" s="28" t="s">
        <v>28</v>
      </c>
      <c r="J815" s="162" t="s">
        <v>30</v>
      </c>
      <c r="K815" s="156" t="s">
        <v>905</v>
      </c>
      <c r="M815" s="252">
        <v>50000</v>
      </c>
      <c r="N815" s="253"/>
      <c r="O815" s="114">
        <f t="shared" si="13"/>
        <v>500493.88999999978</v>
      </c>
    </row>
    <row r="816" spans="1:15" ht="22.05" hidden="1" customHeight="1" x14ac:dyDescent="0.2">
      <c r="A816" s="26">
        <v>45839</v>
      </c>
      <c r="B816" s="20" t="s">
        <v>36</v>
      </c>
      <c r="C816" s="156">
        <v>5225920614</v>
      </c>
      <c r="D816" s="156" t="s">
        <v>4996</v>
      </c>
      <c r="E816" s="156" t="s">
        <v>4997</v>
      </c>
      <c r="F816" s="93" t="s">
        <v>99</v>
      </c>
      <c r="H816" s="28" t="s">
        <v>22</v>
      </c>
      <c r="I816" s="28" t="s">
        <v>55</v>
      </c>
      <c r="J816" s="162" t="s">
        <v>70</v>
      </c>
      <c r="K816" s="156" t="s">
        <v>612</v>
      </c>
      <c r="M816" s="252"/>
      <c r="N816" s="253">
        <v>43320</v>
      </c>
      <c r="O816" s="114">
        <f t="shared" si="13"/>
        <v>457173.88999999978</v>
      </c>
    </row>
    <row r="817" spans="1:15" ht="22.05" hidden="1" customHeight="1" x14ac:dyDescent="0.2">
      <c r="A817" s="26">
        <v>45839</v>
      </c>
      <c r="B817" s="20" t="s">
        <v>36</v>
      </c>
      <c r="C817" s="156">
        <v>59206023</v>
      </c>
      <c r="D817" s="156" t="s">
        <v>4996</v>
      </c>
      <c r="E817" s="156" t="s">
        <v>4998</v>
      </c>
      <c r="F817" s="93" t="s">
        <v>99</v>
      </c>
      <c r="H817" s="28" t="s">
        <v>22</v>
      </c>
      <c r="I817" s="28" t="s">
        <v>55</v>
      </c>
      <c r="J817" s="162" t="s">
        <v>70</v>
      </c>
      <c r="K817" s="156" t="s">
        <v>5013</v>
      </c>
      <c r="M817" s="252"/>
      <c r="N817" s="253">
        <v>12600</v>
      </c>
      <c r="O817" s="114">
        <f t="shared" si="13"/>
        <v>444573.88999999978</v>
      </c>
    </row>
    <row r="818" spans="1:15" ht="22.05" hidden="1" customHeight="1" x14ac:dyDescent="0.2">
      <c r="A818" s="26">
        <v>45839</v>
      </c>
      <c r="B818" s="20" t="s">
        <v>36</v>
      </c>
      <c r="C818" s="156">
        <v>3575920632</v>
      </c>
      <c r="D818" s="156" t="s">
        <v>4999</v>
      </c>
      <c r="E818" s="156" t="s">
        <v>5000</v>
      </c>
      <c r="F818" s="93" t="s">
        <v>99</v>
      </c>
      <c r="H818" s="28" t="s">
        <v>22</v>
      </c>
      <c r="I818" s="28" t="s">
        <v>55</v>
      </c>
      <c r="J818" s="162" t="s">
        <v>70</v>
      </c>
      <c r="K818" s="156" t="s">
        <v>2616</v>
      </c>
      <c r="M818" s="252"/>
      <c r="N818" s="253">
        <v>61487.61</v>
      </c>
      <c r="O818" s="114">
        <f t="shared" si="13"/>
        <v>383086.2799999998</v>
      </c>
    </row>
    <row r="819" spans="1:15" ht="22.05" hidden="1" customHeight="1" x14ac:dyDescent="0.2">
      <c r="A819" s="26">
        <v>45839</v>
      </c>
      <c r="B819" s="20" t="s">
        <v>36</v>
      </c>
      <c r="C819" s="156">
        <v>7895920644</v>
      </c>
      <c r="D819" s="156" t="s">
        <v>5001</v>
      </c>
      <c r="E819" s="156" t="s">
        <v>4967</v>
      </c>
      <c r="F819" s="93" t="s">
        <v>99</v>
      </c>
      <c r="H819" s="28" t="s">
        <v>22</v>
      </c>
      <c r="I819" s="28" t="s">
        <v>55</v>
      </c>
      <c r="J819" s="162" t="s">
        <v>70</v>
      </c>
      <c r="K819" s="156" t="s">
        <v>5014</v>
      </c>
      <c r="M819" s="252"/>
      <c r="N819" s="253">
        <v>65400</v>
      </c>
      <c r="O819" s="114">
        <f t="shared" si="13"/>
        <v>317686.2799999998</v>
      </c>
    </row>
    <row r="820" spans="1:15" ht="22.05" hidden="1" customHeight="1" x14ac:dyDescent="0.2">
      <c r="A820" s="26">
        <v>45839</v>
      </c>
      <c r="B820" s="20" t="s">
        <v>36</v>
      </c>
      <c r="C820" s="156">
        <v>3605920655</v>
      </c>
      <c r="D820" s="156"/>
      <c r="E820" s="156" t="s">
        <v>869</v>
      </c>
      <c r="F820" s="93" t="s">
        <v>99</v>
      </c>
      <c r="H820" s="28" t="s">
        <v>22</v>
      </c>
      <c r="I820" s="28" t="s">
        <v>81</v>
      </c>
      <c r="J820" s="162" t="s">
        <v>167</v>
      </c>
      <c r="K820" s="156" t="s">
        <v>894</v>
      </c>
      <c r="M820" s="252"/>
      <c r="N820" s="253">
        <v>5000</v>
      </c>
      <c r="O820" s="114">
        <f t="shared" si="13"/>
        <v>312686.2799999998</v>
      </c>
    </row>
    <row r="821" spans="1:15" ht="22.05" hidden="1" customHeight="1" x14ac:dyDescent="0.2">
      <c r="A821" s="26">
        <v>45839</v>
      </c>
      <c r="B821" s="20" t="s">
        <v>36</v>
      </c>
      <c r="C821" s="156">
        <v>3396399313</v>
      </c>
      <c r="D821" s="156"/>
      <c r="E821" s="156" t="s">
        <v>577</v>
      </c>
      <c r="F821" s="93" t="s">
        <v>99</v>
      </c>
      <c r="H821" s="28" t="s">
        <v>22</v>
      </c>
      <c r="I821" s="28" t="s">
        <v>81</v>
      </c>
      <c r="J821" s="162" t="s">
        <v>171</v>
      </c>
      <c r="K821" s="156" t="s">
        <v>621</v>
      </c>
      <c r="M821" s="252"/>
      <c r="N821" s="253">
        <v>85000</v>
      </c>
      <c r="O821" s="114">
        <f t="shared" si="13"/>
        <v>227686.2799999998</v>
      </c>
    </row>
    <row r="822" spans="1:15" ht="22.05" hidden="1" customHeight="1" x14ac:dyDescent="0.2">
      <c r="A822" s="26">
        <v>45839</v>
      </c>
      <c r="B822" s="20" t="s">
        <v>36</v>
      </c>
      <c r="C822" s="156">
        <v>6839169713</v>
      </c>
      <c r="D822" s="156"/>
      <c r="E822" s="156" t="s">
        <v>577</v>
      </c>
      <c r="F822" s="93" t="s">
        <v>99</v>
      </c>
      <c r="H822" s="28" t="s">
        <v>22</v>
      </c>
      <c r="I822" s="28" t="s">
        <v>81</v>
      </c>
      <c r="J822" s="162" t="s">
        <v>171</v>
      </c>
      <c r="K822" s="156" t="s">
        <v>621</v>
      </c>
      <c r="M822" s="266"/>
      <c r="N822" s="253">
        <v>7000</v>
      </c>
      <c r="O822" s="114">
        <f t="shared" si="13"/>
        <v>220686.2799999998</v>
      </c>
    </row>
    <row r="823" spans="1:15" ht="22.05" hidden="1" customHeight="1" x14ac:dyDescent="0.2">
      <c r="A823" s="26">
        <v>45839</v>
      </c>
      <c r="B823" s="20" t="s">
        <v>36</v>
      </c>
      <c r="C823" s="156">
        <v>91697030</v>
      </c>
      <c r="D823" s="156"/>
      <c r="E823" s="156" t="s">
        <v>5002</v>
      </c>
      <c r="F823" s="93" t="s">
        <v>99</v>
      </c>
      <c r="H823" s="28" t="s">
        <v>22</v>
      </c>
      <c r="I823" s="28" t="s">
        <v>103</v>
      </c>
      <c r="J823" s="162" t="s">
        <v>93</v>
      </c>
      <c r="K823" s="156" t="s">
        <v>4087</v>
      </c>
      <c r="M823" s="266"/>
      <c r="N823" s="253">
        <v>44080</v>
      </c>
      <c r="O823" s="114">
        <f t="shared" si="13"/>
        <v>176606.2799999998</v>
      </c>
    </row>
    <row r="824" spans="1:15" ht="22.05" hidden="1" customHeight="1" x14ac:dyDescent="0.2">
      <c r="A824" s="26">
        <v>45839</v>
      </c>
      <c r="B824" s="20" t="s">
        <v>36</v>
      </c>
      <c r="C824" s="156">
        <v>29915011</v>
      </c>
      <c r="D824" s="156"/>
      <c r="E824" s="156" t="s">
        <v>835</v>
      </c>
      <c r="F824" s="93" t="s">
        <v>99</v>
      </c>
      <c r="H824" s="28" t="s">
        <v>22</v>
      </c>
      <c r="I824" s="28" t="s">
        <v>56</v>
      </c>
      <c r="J824" s="162" t="s">
        <v>90</v>
      </c>
      <c r="K824" s="156" t="s">
        <v>1110</v>
      </c>
      <c r="M824" s="252"/>
      <c r="N824" s="253">
        <v>2615</v>
      </c>
      <c r="O824" s="114">
        <f t="shared" si="13"/>
        <v>173991.2799999998</v>
      </c>
    </row>
    <row r="825" spans="1:15" ht="22.05" hidden="1" customHeight="1" x14ac:dyDescent="0.2">
      <c r="A825" s="26">
        <v>45839</v>
      </c>
      <c r="B825" s="20" t="s">
        <v>36</v>
      </c>
      <c r="C825" s="156">
        <v>29915018</v>
      </c>
      <c r="D825" s="156"/>
      <c r="E825" s="156" t="s">
        <v>567</v>
      </c>
      <c r="F825" s="93" t="s">
        <v>99</v>
      </c>
      <c r="H825" s="28" t="s">
        <v>22</v>
      </c>
      <c r="I825" s="28" t="s">
        <v>56</v>
      </c>
      <c r="J825" s="162" t="s">
        <v>91</v>
      </c>
      <c r="K825" s="156" t="s">
        <v>1110</v>
      </c>
      <c r="M825" s="252"/>
      <c r="N825" s="253">
        <v>13764</v>
      </c>
      <c r="O825" s="114">
        <f t="shared" si="13"/>
        <v>160227.2799999998</v>
      </c>
    </row>
    <row r="826" spans="1:15" ht="22.05" hidden="1" customHeight="1" x14ac:dyDescent="0.2">
      <c r="A826" s="26">
        <v>45839</v>
      </c>
      <c r="B826" s="20" t="s">
        <v>36</v>
      </c>
      <c r="C826" s="156">
        <v>1822991533</v>
      </c>
      <c r="D826" s="156" t="s">
        <v>5003</v>
      </c>
      <c r="E826" s="156" t="s">
        <v>889</v>
      </c>
      <c r="F826" s="93" t="s">
        <v>99</v>
      </c>
      <c r="H826" s="28" t="s">
        <v>22</v>
      </c>
      <c r="I826" s="28" t="s">
        <v>103</v>
      </c>
      <c r="J826" s="162" t="s">
        <v>189</v>
      </c>
      <c r="K826" s="156" t="s">
        <v>1117</v>
      </c>
      <c r="M826" s="252"/>
      <c r="N826" s="253">
        <v>51744</v>
      </c>
      <c r="O826" s="114">
        <f t="shared" si="13"/>
        <v>108483.2799999998</v>
      </c>
    </row>
    <row r="827" spans="1:15" ht="22.05" hidden="1" customHeight="1" x14ac:dyDescent="0.2">
      <c r="A827" s="26">
        <v>45839</v>
      </c>
      <c r="B827" s="20" t="s">
        <v>36</v>
      </c>
      <c r="C827" s="156">
        <v>2682991544</v>
      </c>
      <c r="D827" s="156" t="s">
        <v>5004</v>
      </c>
      <c r="E827" s="156" t="s">
        <v>5005</v>
      </c>
      <c r="F827" s="93" t="s">
        <v>99</v>
      </c>
      <c r="H827" s="28" t="s">
        <v>22</v>
      </c>
      <c r="I827" s="28" t="s">
        <v>103</v>
      </c>
      <c r="J827" s="162" t="s">
        <v>95</v>
      </c>
      <c r="K827" s="156" t="s">
        <v>853</v>
      </c>
      <c r="M827" s="252"/>
      <c r="N827" s="253">
        <v>4543</v>
      </c>
      <c r="O827" s="114">
        <f t="shared" si="13"/>
        <v>103940.2799999998</v>
      </c>
    </row>
    <row r="828" spans="1:15" ht="22.05" hidden="1" customHeight="1" x14ac:dyDescent="0.2">
      <c r="A828" s="26">
        <v>45839</v>
      </c>
      <c r="B828" s="20" t="s">
        <v>36</v>
      </c>
      <c r="C828" s="156">
        <v>8152991556</v>
      </c>
      <c r="D828" s="156"/>
      <c r="E828" s="156" t="s">
        <v>5006</v>
      </c>
      <c r="F828" s="93" t="s">
        <v>99</v>
      </c>
      <c r="H828" s="28" t="s">
        <v>22</v>
      </c>
      <c r="I828" s="28" t="s">
        <v>56</v>
      </c>
      <c r="J828" s="162" t="s">
        <v>116</v>
      </c>
      <c r="K828" s="156" t="s">
        <v>1113</v>
      </c>
      <c r="M828" s="252"/>
      <c r="N828" s="253">
        <v>2088</v>
      </c>
      <c r="O828" s="114">
        <f t="shared" si="13"/>
        <v>101852.2799999998</v>
      </c>
    </row>
    <row r="829" spans="1:15" ht="22.05" hidden="1" customHeight="1" x14ac:dyDescent="0.2">
      <c r="A829" s="26">
        <v>45839</v>
      </c>
      <c r="B829" s="20" t="s">
        <v>36</v>
      </c>
      <c r="C829" s="156"/>
      <c r="D829" s="156"/>
      <c r="E829" s="156" t="s">
        <v>1088</v>
      </c>
      <c r="F829" s="93" t="s">
        <v>120</v>
      </c>
      <c r="H829" s="28" t="s">
        <v>22</v>
      </c>
      <c r="I829" s="28" t="s">
        <v>58</v>
      </c>
      <c r="J829" s="162" t="s">
        <v>101</v>
      </c>
      <c r="K829" s="156" t="s">
        <v>843</v>
      </c>
      <c r="M829" s="252"/>
      <c r="N829" s="253">
        <v>52287.43</v>
      </c>
      <c r="O829" s="114">
        <f t="shared" si="13"/>
        <v>49564.849999999795</v>
      </c>
    </row>
    <row r="830" spans="1:15" ht="22.05" hidden="1" customHeight="1" x14ac:dyDescent="0.2">
      <c r="A830" s="26">
        <v>45840</v>
      </c>
      <c r="B830" s="20" t="s">
        <v>36</v>
      </c>
      <c r="C830" s="156"/>
      <c r="D830" s="156"/>
      <c r="E830" s="156" t="s">
        <v>1087</v>
      </c>
      <c r="F830" s="93" t="s">
        <v>120</v>
      </c>
      <c r="H830" s="28" t="s">
        <v>22</v>
      </c>
      <c r="I830" s="28" t="s">
        <v>103</v>
      </c>
      <c r="J830" s="162" t="s">
        <v>102</v>
      </c>
      <c r="K830" s="156" t="s">
        <v>893</v>
      </c>
      <c r="L830" s="158">
        <v>10993.8</v>
      </c>
      <c r="M830" s="252"/>
      <c r="N830" s="253">
        <v>10439.959999999999</v>
      </c>
      <c r="O830" s="114">
        <f t="shared" si="13"/>
        <v>39124.889999999796</v>
      </c>
    </row>
    <row r="831" spans="1:15" ht="22.05" hidden="1" customHeight="1" x14ac:dyDescent="0.2">
      <c r="A831" s="26">
        <v>45840</v>
      </c>
      <c r="B831" s="20" t="s">
        <v>36</v>
      </c>
      <c r="C831" s="156"/>
      <c r="D831" s="156"/>
      <c r="E831" s="156" t="s">
        <v>1087</v>
      </c>
      <c r="F831" s="93" t="s">
        <v>120</v>
      </c>
      <c r="H831" s="28" t="s">
        <v>22</v>
      </c>
      <c r="I831" s="28" t="s">
        <v>54</v>
      </c>
      <c r="J831" s="162" t="s">
        <v>63</v>
      </c>
      <c r="K831" s="156" t="s">
        <v>893</v>
      </c>
      <c r="L831" s="158">
        <v>10993.8</v>
      </c>
      <c r="M831" s="252"/>
      <c r="N831" s="253">
        <v>553.84</v>
      </c>
      <c r="O831" s="114">
        <f t="shared" si="13"/>
        <v>38571.049999999799</v>
      </c>
    </row>
    <row r="832" spans="1:15" ht="22.05" hidden="1" customHeight="1" x14ac:dyDescent="0.2">
      <c r="A832" s="26">
        <v>45840</v>
      </c>
      <c r="B832" s="20" t="s">
        <v>36</v>
      </c>
      <c r="C832" s="156">
        <v>204537</v>
      </c>
      <c r="D832" s="156"/>
      <c r="E832" s="156" t="s">
        <v>855</v>
      </c>
      <c r="F832" s="93" t="s">
        <v>99</v>
      </c>
      <c r="H832" s="28" t="s">
        <v>21</v>
      </c>
      <c r="I832" s="28" t="s">
        <v>81</v>
      </c>
      <c r="J832" s="162" t="s">
        <v>167</v>
      </c>
      <c r="K832" s="156" t="s">
        <v>894</v>
      </c>
      <c r="M832" s="252">
        <v>80000</v>
      </c>
      <c r="N832" s="253"/>
      <c r="O832" s="114">
        <f t="shared" si="13"/>
        <v>118571.0499999998</v>
      </c>
    </row>
    <row r="833" spans="1:15" ht="22.05" hidden="1" customHeight="1" x14ac:dyDescent="0.2">
      <c r="A833" s="26">
        <v>45840</v>
      </c>
      <c r="B833" s="20" t="s">
        <v>36</v>
      </c>
      <c r="C833" s="156">
        <v>2260166416</v>
      </c>
      <c r="D833" s="156"/>
      <c r="E833" s="156" t="s">
        <v>5007</v>
      </c>
      <c r="F833" s="93" t="s">
        <v>99</v>
      </c>
      <c r="H833" s="28" t="s">
        <v>22</v>
      </c>
      <c r="I833" s="28" t="s">
        <v>56</v>
      </c>
      <c r="J833" s="162" t="s">
        <v>116</v>
      </c>
      <c r="K833" s="156" t="s">
        <v>5015</v>
      </c>
      <c r="M833" s="252"/>
      <c r="N833" s="253">
        <v>51665</v>
      </c>
      <c r="O833" s="114">
        <f t="shared" si="13"/>
        <v>66906.049999999799</v>
      </c>
    </row>
    <row r="834" spans="1:15" ht="22.05" hidden="1" customHeight="1" x14ac:dyDescent="0.2">
      <c r="A834" s="26">
        <v>45840</v>
      </c>
      <c r="B834" s="20" t="s">
        <v>36</v>
      </c>
      <c r="C834" s="156">
        <v>1407757613</v>
      </c>
      <c r="D834" s="156"/>
      <c r="E834" s="156" t="s">
        <v>2582</v>
      </c>
      <c r="F834" s="93" t="s">
        <v>99</v>
      </c>
      <c r="H834" s="28" t="s">
        <v>22</v>
      </c>
      <c r="I834" s="28" t="s">
        <v>103</v>
      </c>
      <c r="J834" s="162" t="s">
        <v>94</v>
      </c>
      <c r="K834" s="156" t="s">
        <v>2685</v>
      </c>
      <c r="M834" s="252"/>
      <c r="N834" s="253">
        <v>5000</v>
      </c>
      <c r="O834" s="114">
        <f t="shared" si="13"/>
        <v>61906.049999999799</v>
      </c>
    </row>
    <row r="835" spans="1:15" ht="22.05" hidden="1" customHeight="1" x14ac:dyDescent="0.2">
      <c r="A835" s="26">
        <v>45841</v>
      </c>
      <c r="B835" s="20" t="s">
        <v>36</v>
      </c>
      <c r="C835" s="156"/>
      <c r="D835" s="156"/>
      <c r="E835" s="156" t="s">
        <v>1201</v>
      </c>
      <c r="F835" s="93" t="s">
        <v>79</v>
      </c>
      <c r="H835" s="28" t="s">
        <v>21</v>
      </c>
      <c r="I835" s="28" t="s">
        <v>81</v>
      </c>
      <c r="J835" s="162" t="s">
        <v>33</v>
      </c>
      <c r="K835" s="156" t="s">
        <v>51</v>
      </c>
      <c r="M835" s="252">
        <v>26000</v>
      </c>
      <c r="N835" s="253"/>
      <c r="O835" s="114">
        <f t="shared" si="13"/>
        <v>87906.049999999799</v>
      </c>
    </row>
    <row r="836" spans="1:15" ht="22.05" hidden="1" customHeight="1" x14ac:dyDescent="0.2">
      <c r="A836" s="26">
        <v>45841</v>
      </c>
      <c r="B836" s="20" t="s">
        <v>36</v>
      </c>
      <c r="C836" s="156"/>
      <c r="D836" s="156"/>
      <c r="E836" s="156" t="s">
        <v>5461</v>
      </c>
      <c r="F836" s="93" t="s">
        <v>120</v>
      </c>
      <c r="H836" s="28" t="s">
        <v>22</v>
      </c>
      <c r="I836" s="28" t="s">
        <v>57</v>
      </c>
      <c r="J836" s="162" t="s">
        <v>85</v>
      </c>
      <c r="K836" s="156" t="s">
        <v>893</v>
      </c>
      <c r="M836" s="252"/>
      <c r="N836" s="253">
        <v>75000</v>
      </c>
      <c r="O836" s="114">
        <f t="shared" si="13"/>
        <v>12906.049999999799</v>
      </c>
    </row>
    <row r="837" spans="1:15" ht="22.05" hidden="1" customHeight="1" x14ac:dyDescent="0.2">
      <c r="A837" s="26">
        <v>45841</v>
      </c>
      <c r="B837" s="20" t="s">
        <v>36</v>
      </c>
      <c r="C837" s="156"/>
      <c r="D837" s="156"/>
      <c r="E837" s="156" t="s">
        <v>609</v>
      </c>
      <c r="F837" s="93" t="s">
        <v>120</v>
      </c>
      <c r="H837" s="28" t="s">
        <v>22</v>
      </c>
      <c r="I837" s="28" t="s">
        <v>57</v>
      </c>
      <c r="J837" s="162" t="s">
        <v>85</v>
      </c>
      <c r="K837" s="156" t="s">
        <v>893</v>
      </c>
      <c r="M837" s="252"/>
      <c r="N837" s="253">
        <v>12000</v>
      </c>
      <c r="O837" s="114">
        <f t="shared" si="13"/>
        <v>906.04999999979918</v>
      </c>
    </row>
    <row r="838" spans="1:15" ht="22.05" hidden="1" customHeight="1" x14ac:dyDescent="0.2">
      <c r="A838" s="26">
        <v>45845</v>
      </c>
      <c r="B838" s="20" t="s">
        <v>36</v>
      </c>
      <c r="C838" s="156"/>
      <c r="D838" s="156"/>
      <c r="E838" s="156" t="s">
        <v>569</v>
      </c>
      <c r="F838" s="93" t="s">
        <v>79</v>
      </c>
      <c r="H838" s="28" t="s">
        <v>21</v>
      </c>
      <c r="I838" s="28" t="s">
        <v>28</v>
      </c>
      <c r="J838" s="162" t="s">
        <v>30</v>
      </c>
      <c r="K838" s="156" t="s">
        <v>905</v>
      </c>
      <c r="M838" s="252">
        <v>50000</v>
      </c>
      <c r="N838" s="253"/>
      <c r="O838" s="114">
        <f t="shared" si="13"/>
        <v>50906.049999999799</v>
      </c>
    </row>
    <row r="839" spans="1:15" ht="22.05" hidden="1" customHeight="1" x14ac:dyDescent="0.2">
      <c r="A839" s="26">
        <v>45845</v>
      </c>
      <c r="B839" s="20" t="s">
        <v>36</v>
      </c>
      <c r="C839" s="156"/>
      <c r="D839" s="156"/>
      <c r="E839" s="156" t="s">
        <v>569</v>
      </c>
      <c r="F839" s="93" t="s">
        <v>79</v>
      </c>
      <c r="H839" s="28" t="s">
        <v>21</v>
      </c>
      <c r="I839" s="28" t="s">
        <v>28</v>
      </c>
      <c r="J839" s="162" t="s">
        <v>30</v>
      </c>
      <c r="K839" s="156" t="s">
        <v>905</v>
      </c>
      <c r="M839" s="252">
        <v>50000</v>
      </c>
      <c r="N839" s="253"/>
      <c r="O839" s="114">
        <f t="shared" si="13"/>
        <v>100906.0499999998</v>
      </c>
    </row>
    <row r="840" spans="1:15" ht="22.05" hidden="1" customHeight="1" x14ac:dyDescent="0.2">
      <c r="A840" s="26">
        <v>45845</v>
      </c>
      <c r="B840" s="20" t="s">
        <v>36</v>
      </c>
      <c r="C840" s="156"/>
      <c r="D840" s="156"/>
      <c r="E840" s="156" t="s">
        <v>569</v>
      </c>
      <c r="F840" s="93" t="s">
        <v>79</v>
      </c>
      <c r="H840" s="28" t="s">
        <v>21</v>
      </c>
      <c r="I840" s="28" t="s">
        <v>28</v>
      </c>
      <c r="J840" s="162" t="s">
        <v>30</v>
      </c>
      <c r="K840" s="156" t="s">
        <v>905</v>
      </c>
      <c r="M840" s="252">
        <v>50000</v>
      </c>
      <c r="N840" s="253"/>
      <c r="O840" s="114">
        <f t="shared" si="13"/>
        <v>150906.04999999981</v>
      </c>
    </row>
    <row r="841" spans="1:15" ht="22.05" hidden="1" customHeight="1" x14ac:dyDescent="0.2">
      <c r="A841" s="26">
        <v>45845</v>
      </c>
      <c r="B841" s="20" t="s">
        <v>36</v>
      </c>
      <c r="C841" s="156"/>
      <c r="D841" s="156"/>
      <c r="E841" s="156" t="s">
        <v>569</v>
      </c>
      <c r="F841" s="93" t="s">
        <v>79</v>
      </c>
      <c r="H841" s="28" t="s">
        <v>21</v>
      </c>
      <c r="I841" s="28" t="s">
        <v>28</v>
      </c>
      <c r="J841" s="162" t="s">
        <v>30</v>
      </c>
      <c r="K841" s="156" t="s">
        <v>905</v>
      </c>
      <c r="M841" s="252">
        <v>50000</v>
      </c>
      <c r="N841" s="253"/>
      <c r="O841" s="114">
        <f t="shared" si="13"/>
        <v>200906.04999999981</v>
      </c>
    </row>
    <row r="842" spans="1:15" ht="22.05" hidden="1" customHeight="1" x14ac:dyDescent="0.2">
      <c r="A842" s="26">
        <v>45845</v>
      </c>
      <c r="B842" s="20" t="s">
        <v>36</v>
      </c>
      <c r="C842" s="156"/>
      <c r="D842" s="156"/>
      <c r="E842" s="156" t="s">
        <v>569</v>
      </c>
      <c r="F842" s="93" t="s">
        <v>79</v>
      </c>
      <c r="H842" s="28" t="s">
        <v>21</v>
      </c>
      <c r="I842" s="28" t="s">
        <v>28</v>
      </c>
      <c r="J842" s="162" t="s">
        <v>30</v>
      </c>
      <c r="K842" s="156" t="s">
        <v>905</v>
      </c>
      <c r="M842" s="252">
        <v>50000</v>
      </c>
      <c r="N842" s="253"/>
      <c r="O842" s="114">
        <f t="shared" si="13"/>
        <v>250906.04999999981</v>
      </c>
    </row>
    <row r="843" spans="1:15" ht="22.05" hidden="1" customHeight="1" x14ac:dyDescent="0.2">
      <c r="A843" s="26">
        <v>45845</v>
      </c>
      <c r="B843" s="20" t="s">
        <v>36</v>
      </c>
      <c r="C843" s="156"/>
      <c r="D843" s="156"/>
      <c r="E843" s="156" t="s">
        <v>569</v>
      </c>
      <c r="F843" s="93" t="s">
        <v>79</v>
      </c>
      <c r="H843" s="28" t="s">
        <v>21</v>
      </c>
      <c r="I843" s="28" t="s">
        <v>28</v>
      </c>
      <c r="J843" s="162" t="s">
        <v>30</v>
      </c>
      <c r="K843" s="156" t="s">
        <v>905</v>
      </c>
      <c r="M843" s="252">
        <v>50000</v>
      </c>
      <c r="N843" s="253"/>
      <c r="O843" s="114">
        <f t="shared" si="13"/>
        <v>300906.04999999981</v>
      </c>
    </row>
    <row r="844" spans="1:15" ht="22.05" hidden="1" customHeight="1" x14ac:dyDescent="0.2">
      <c r="A844" s="26">
        <v>45845</v>
      </c>
      <c r="B844" s="20" t="s">
        <v>36</v>
      </c>
      <c r="C844" s="156"/>
      <c r="D844" s="156"/>
      <c r="E844" s="156" t="s">
        <v>569</v>
      </c>
      <c r="F844" s="93" t="s">
        <v>79</v>
      </c>
      <c r="H844" s="28" t="s">
        <v>21</v>
      </c>
      <c r="I844" s="28" t="s">
        <v>28</v>
      </c>
      <c r="J844" s="162" t="s">
        <v>30</v>
      </c>
      <c r="K844" s="156" t="s">
        <v>905</v>
      </c>
      <c r="M844" s="252">
        <v>50000</v>
      </c>
      <c r="N844" s="253"/>
      <c r="O844" s="114">
        <f t="shared" si="13"/>
        <v>350906.04999999981</v>
      </c>
    </row>
    <row r="845" spans="1:15" ht="22.05" hidden="1" customHeight="1" x14ac:dyDescent="0.2">
      <c r="A845" s="26">
        <v>45845</v>
      </c>
      <c r="B845" s="20" t="s">
        <v>36</v>
      </c>
      <c r="C845" s="156"/>
      <c r="D845" s="156"/>
      <c r="E845" s="156" t="s">
        <v>569</v>
      </c>
      <c r="F845" s="93" t="s">
        <v>79</v>
      </c>
      <c r="H845" s="28" t="s">
        <v>21</v>
      </c>
      <c r="I845" s="28" t="s">
        <v>28</v>
      </c>
      <c r="J845" s="162" t="s">
        <v>30</v>
      </c>
      <c r="K845" s="156" t="s">
        <v>905</v>
      </c>
      <c r="M845" s="252">
        <v>50000</v>
      </c>
      <c r="N845" s="253"/>
      <c r="O845" s="114">
        <f t="shared" si="13"/>
        <v>400906.04999999981</v>
      </c>
    </row>
    <row r="846" spans="1:15" ht="22.05" hidden="1" customHeight="1" x14ac:dyDescent="0.2">
      <c r="A846" s="26">
        <v>45845</v>
      </c>
      <c r="B846" s="20" t="s">
        <v>36</v>
      </c>
      <c r="C846" s="156"/>
      <c r="D846" s="156"/>
      <c r="E846" s="156" t="s">
        <v>569</v>
      </c>
      <c r="F846" s="93" t="s">
        <v>79</v>
      </c>
      <c r="H846" s="28" t="s">
        <v>21</v>
      </c>
      <c r="I846" s="28" t="s">
        <v>28</v>
      </c>
      <c r="J846" s="162" t="s">
        <v>30</v>
      </c>
      <c r="K846" s="156" t="s">
        <v>905</v>
      </c>
      <c r="M846" s="252">
        <v>50000</v>
      </c>
      <c r="N846" s="253"/>
      <c r="O846" s="114">
        <f t="shared" si="13"/>
        <v>450906.04999999981</v>
      </c>
    </row>
    <row r="847" spans="1:15" ht="22.05" hidden="1" customHeight="1" x14ac:dyDescent="0.2">
      <c r="A847" s="26">
        <v>45845</v>
      </c>
      <c r="B847" s="20" t="s">
        <v>36</v>
      </c>
      <c r="C847" s="156"/>
      <c r="D847" s="156"/>
      <c r="E847" s="156" t="s">
        <v>569</v>
      </c>
      <c r="F847" s="93" t="s">
        <v>79</v>
      </c>
      <c r="H847" s="28" t="s">
        <v>21</v>
      </c>
      <c r="I847" s="28" t="s">
        <v>28</v>
      </c>
      <c r="J847" s="162" t="s">
        <v>30</v>
      </c>
      <c r="K847" s="156" t="s">
        <v>905</v>
      </c>
      <c r="M847" s="252">
        <v>50000</v>
      </c>
      <c r="N847" s="253"/>
      <c r="O847" s="114">
        <f t="shared" si="13"/>
        <v>500906.04999999981</v>
      </c>
    </row>
    <row r="848" spans="1:15" ht="22.05" hidden="1" customHeight="1" x14ac:dyDescent="0.2">
      <c r="A848" s="26">
        <v>45845</v>
      </c>
      <c r="B848" s="20" t="s">
        <v>36</v>
      </c>
      <c r="C848" s="156"/>
      <c r="D848" s="156"/>
      <c r="E848" s="156" t="s">
        <v>569</v>
      </c>
      <c r="F848" s="93" t="s">
        <v>79</v>
      </c>
      <c r="H848" s="28" t="s">
        <v>21</v>
      </c>
      <c r="I848" s="28" t="s">
        <v>28</v>
      </c>
      <c r="J848" s="162" t="s">
        <v>30</v>
      </c>
      <c r="K848" s="156" t="s">
        <v>905</v>
      </c>
      <c r="M848" s="252">
        <v>50000</v>
      </c>
      <c r="N848" s="253"/>
      <c r="O848" s="114">
        <f t="shared" si="13"/>
        <v>550906.04999999981</v>
      </c>
    </row>
    <row r="849" spans="1:15" ht="22.05" hidden="1" customHeight="1" x14ac:dyDescent="0.2">
      <c r="A849" s="26">
        <v>45845</v>
      </c>
      <c r="B849" s="20" t="s">
        <v>36</v>
      </c>
      <c r="C849" s="156"/>
      <c r="D849" s="156"/>
      <c r="E849" s="156" t="s">
        <v>569</v>
      </c>
      <c r="F849" s="93" t="s">
        <v>79</v>
      </c>
      <c r="H849" s="28" t="s">
        <v>21</v>
      </c>
      <c r="I849" s="28" t="s">
        <v>28</v>
      </c>
      <c r="J849" s="162" t="s">
        <v>30</v>
      </c>
      <c r="K849" s="156" t="s">
        <v>905</v>
      </c>
      <c r="M849" s="252">
        <v>50000</v>
      </c>
      <c r="N849" s="253"/>
      <c r="O849" s="114">
        <f t="shared" si="13"/>
        <v>600906.04999999981</v>
      </c>
    </row>
    <row r="850" spans="1:15" ht="22.05" hidden="1" customHeight="1" x14ac:dyDescent="0.2">
      <c r="A850" s="26">
        <v>45845</v>
      </c>
      <c r="B850" s="20" t="s">
        <v>36</v>
      </c>
      <c r="C850" s="156"/>
      <c r="D850" s="156"/>
      <c r="E850" s="156" t="s">
        <v>569</v>
      </c>
      <c r="F850" s="93" t="s">
        <v>79</v>
      </c>
      <c r="H850" s="28" t="s">
        <v>21</v>
      </c>
      <c r="I850" s="28" t="s">
        <v>28</v>
      </c>
      <c r="J850" s="162" t="s">
        <v>30</v>
      </c>
      <c r="K850" s="156" t="s">
        <v>905</v>
      </c>
      <c r="M850" s="252">
        <v>50000</v>
      </c>
      <c r="N850" s="253"/>
      <c r="O850" s="114">
        <f t="shared" si="13"/>
        <v>650906.04999999981</v>
      </c>
    </row>
    <row r="851" spans="1:15" ht="22.05" hidden="1" customHeight="1" x14ac:dyDescent="0.2">
      <c r="A851" s="26">
        <v>45845</v>
      </c>
      <c r="B851" s="20" t="s">
        <v>36</v>
      </c>
      <c r="C851" s="156"/>
      <c r="D851" s="156"/>
      <c r="E851" s="156" t="s">
        <v>569</v>
      </c>
      <c r="F851" s="93" t="s">
        <v>79</v>
      </c>
      <c r="H851" s="28" t="s">
        <v>21</v>
      </c>
      <c r="I851" s="28" t="s">
        <v>28</v>
      </c>
      <c r="J851" s="162" t="s">
        <v>30</v>
      </c>
      <c r="K851" s="156" t="s">
        <v>905</v>
      </c>
      <c r="M851" s="252">
        <v>50000</v>
      </c>
      <c r="N851" s="253"/>
      <c r="O851" s="114">
        <f t="shared" si="13"/>
        <v>700906.04999999981</v>
      </c>
    </row>
    <row r="852" spans="1:15" ht="22.05" hidden="1" customHeight="1" x14ac:dyDescent="0.2">
      <c r="A852" s="26">
        <v>45845</v>
      </c>
      <c r="B852" s="20" t="s">
        <v>36</v>
      </c>
      <c r="C852" s="156"/>
      <c r="D852" s="156"/>
      <c r="E852" s="156" t="s">
        <v>569</v>
      </c>
      <c r="F852" s="93" t="s">
        <v>79</v>
      </c>
      <c r="H852" s="28" t="s">
        <v>21</v>
      </c>
      <c r="I852" s="28" t="s">
        <v>28</v>
      </c>
      <c r="J852" s="162" t="s">
        <v>30</v>
      </c>
      <c r="K852" s="156" t="s">
        <v>905</v>
      </c>
      <c r="M852" s="252">
        <v>50000</v>
      </c>
      <c r="N852" s="253"/>
      <c r="O852" s="114">
        <f t="shared" si="13"/>
        <v>750906.04999999981</v>
      </c>
    </row>
    <row r="853" spans="1:15" ht="22.05" hidden="1" customHeight="1" x14ac:dyDescent="0.2">
      <c r="A853" s="26">
        <v>45845</v>
      </c>
      <c r="B853" s="20" t="s">
        <v>36</v>
      </c>
      <c r="C853" s="156"/>
      <c r="D853" s="156"/>
      <c r="E853" s="156" t="s">
        <v>569</v>
      </c>
      <c r="F853" s="93" t="s">
        <v>79</v>
      </c>
      <c r="H853" s="28" t="s">
        <v>21</v>
      </c>
      <c r="I853" s="28" t="s">
        <v>28</v>
      </c>
      <c r="J853" s="162" t="s">
        <v>30</v>
      </c>
      <c r="K853" s="156" t="s">
        <v>905</v>
      </c>
      <c r="M853" s="252">
        <v>50000</v>
      </c>
      <c r="N853" s="253"/>
      <c r="O853" s="114">
        <f t="shared" si="13"/>
        <v>800906.04999999981</v>
      </c>
    </row>
    <row r="854" spans="1:15" ht="22.05" hidden="1" customHeight="1" x14ac:dyDescent="0.2">
      <c r="A854" s="26">
        <v>45845</v>
      </c>
      <c r="B854" s="20" t="s">
        <v>36</v>
      </c>
      <c r="C854" s="156"/>
      <c r="D854" s="156"/>
      <c r="E854" s="156" t="s">
        <v>569</v>
      </c>
      <c r="F854" s="93" t="s">
        <v>79</v>
      </c>
      <c r="H854" s="28" t="s">
        <v>21</v>
      </c>
      <c r="I854" s="28" t="s">
        <v>28</v>
      </c>
      <c r="J854" s="162" t="s">
        <v>30</v>
      </c>
      <c r="K854" s="156" t="s">
        <v>905</v>
      </c>
      <c r="M854" s="252">
        <v>50000</v>
      </c>
      <c r="N854" s="253"/>
      <c r="O854" s="114">
        <f t="shared" si="13"/>
        <v>850906.04999999981</v>
      </c>
    </row>
    <row r="855" spans="1:15" ht="22.05" hidden="1" customHeight="1" x14ac:dyDescent="0.2">
      <c r="A855" s="26">
        <v>45845</v>
      </c>
      <c r="B855" s="20" t="s">
        <v>36</v>
      </c>
      <c r="C855" s="156"/>
      <c r="D855" s="156"/>
      <c r="E855" s="156" t="s">
        <v>569</v>
      </c>
      <c r="F855" s="93" t="s">
        <v>79</v>
      </c>
      <c r="H855" s="28" t="s">
        <v>21</v>
      </c>
      <c r="I855" s="28" t="s">
        <v>28</v>
      </c>
      <c r="J855" s="162" t="s">
        <v>30</v>
      </c>
      <c r="K855" s="156" t="s">
        <v>905</v>
      </c>
      <c r="M855" s="252">
        <v>50000</v>
      </c>
      <c r="N855" s="253"/>
      <c r="O855" s="114">
        <f t="shared" si="13"/>
        <v>900906.04999999981</v>
      </c>
    </row>
    <row r="856" spans="1:15" ht="22.05" hidden="1" customHeight="1" x14ac:dyDescent="0.2">
      <c r="A856" s="26">
        <v>45845</v>
      </c>
      <c r="B856" s="20" t="s">
        <v>36</v>
      </c>
      <c r="C856" s="156"/>
      <c r="D856" s="156"/>
      <c r="E856" s="156" t="s">
        <v>569</v>
      </c>
      <c r="F856" s="93" t="s">
        <v>79</v>
      </c>
      <c r="H856" s="28" t="s">
        <v>21</v>
      </c>
      <c r="I856" s="28" t="s">
        <v>28</v>
      </c>
      <c r="J856" s="162" t="s">
        <v>30</v>
      </c>
      <c r="K856" s="156" t="s">
        <v>905</v>
      </c>
      <c r="M856" s="252">
        <v>50000</v>
      </c>
      <c r="N856" s="253"/>
      <c r="O856" s="114">
        <f t="shared" si="13"/>
        <v>950906.04999999981</v>
      </c>
    </row>
    <row r="857" spans="1:15" ht="22.05" hidden="1" customHeight="1" x14ac:dyDescent="0.2">
      <c r="A857" s="26">
        <v>45845</v>
      </c>
      <c r="B857" s="20" t="s">
        <v>36</v>
      </c>
      <c r="C857" s="156"/>
      <c r="D857" s="156"/>
      <c r="E857" s="156" t="s">
        <v>569</v>
      </c>
      <c r="F857" s="93" t="s">
        <v>79</v>
      </c>
      <c r="H857" s="28" t="s">
        <v>21</v>
      </c>
      <c r="I857" s="28" t="s">
        <v>28</v>
      </c>
      <c r="J857" s="162" t="s">
        <v>30</v>
      </c>
      <c r="K857" s="156" t="s">
        <v>905</v>
      </c>
      <c r="M857" s="252">
        <v>50000</v>
      </c>
      <c r="N857" s="253"/>
      <c r="O857" s="114">
        <f t="shared" si="13"/>
        <v>1000906.0499999998</v>
      </c>
    </row>
    <row r="858" spans="1:15" ht="22.05" hidden="1" customHeight="1" x14ac:dyDescent="0.2">
      <c r="A858" s="26">
        <v>45845</v>
      </c>
      <c r="B858" s="20" t="s">
        <v>36</v>
      </c>
      <c r="C858" s="156">
        <v>285095815</v>
      </c>
      <c r="D858" s="156"/>
      <c r="E858" s="156" t="s">
        <v>869</v>
      </c>
      <c r="F858" s="93" t="s">
        <v>99</v>
      </c>
      <c r="H858" s="28" t="s">
        <v>22</v>
      </c>
      <c r="I858" s="28" t="s">
        <v>81</v>
      </c>
      <c r="J858" s="162" t="s">
        <v>167</v>
      </c>
      <c r="K858" s="156" t="s">
        <v>894</v>
      </c>
      <c r="M858" s="252"/>
      <c r="N858" s="253">
        <v>700000</v>
      </c>
      <c r="O858" s="114">
        <f t="shared" si="13"/>
        <v>300906.04999999981</v>
      </c>
    </row>
    <row r="859" spans="1:15" ht="22.05" hidden="1" customHeight="1" x14ac:dyDescent="0.2">
      <c r="A859" s="26">
        <v>45845</v>
      </c>
      <c r="B859" s="20" t="s">
        <v>36</v>
      </c>
      <c r="C859" s="156">
        <v>9235095827</v>
      </c>
      <c r="D859" s="156"/>
      <c r="E859" s="156" t="s">
        <v>869</v>
      </c>
      <c r="F859" s="93" t="s">
        <v>99</v>
      </c>
      <c r="H859" s="28" t="s">
        <v>22</v>
      </c>
      <c r="I859" s="28" t="s">
        <v>81</v>
      </c>
      <c r="J859" s="162" t="s">
        <v>167</v>
      </c>
      <c r="K859" s="156" t="s">
        <v>894</v>
      </c>
      <c r="M859" s="252"/>
      <c r="N859" s="253">
        <v>100900.05</v>
      </c>
      <c r="O859" s="114">
        <f t="shared" si="13"/>
        <v>200005.99999999983</v>
      </c>
    </row>
    <row r="860" spans="1:15" ht="22.05" hidden="1" customHeight="1" x14ac:dyDescent="0.2">
      <c r="A860" s="26">
        <v>45845</v>
      </c>
      <c r="B860" s="20" t="s">
        <v>36</v>
      </c>
      <c r="C860" s="156">
        <v>7039831013</v>
      </c>
      <c r="D860" s="156"/>
      <c r="E860" s="156" t="s">
        <v>869</v>
      </c>
      <c r="F860" s="93" t="s">
        <v>99</v>
      </c>
      <c r="H860" s="28" t="s">
        <v>22</v>
      </c>
      <c r="I860" s="28" t="s">
        <v>81</v>
      </c>
      <c r="J860" s="162" t="s">
        <v>167</v>
      </c>
      <c r="K860" s="156" t="s">
        <v>894</v>
      </c>
      <c r="M860" s="252"/>
      <c r="N860" s="253">
        <v>5006</v>
      </c>
      <c r="O860" s="114">
        <f t="shared" si="13"/>
        <v>194999.99999999983</v>
      </c>
    </row>
    <row r="861" spans="1:15" ht="22.05" hidden="1" customHeight="1" x14ac:dyDescent="0.2">
      <c r="A861" s="26">
        <v>45845</v>
      </c>
      <c r="B861" s="20" t="s">
        <v>36</v>
      </c>
      <c r="C861" s="156">
        <v>102133513</v>
      </c>
      <c r="D861" s="156" t="s">
        <v>5462</v>
      </c>
      <c r="E861" s="156" t="s">
        <v>5463</v>
      </c>
      <c r="F861" s="93" t="s">
        <v>99</v>
      </c>
      <c r="H861" s="28" t="s">
        <v>22</v>
      </c>
      <c r="I861" s="28" t="s">
        <v>55</v>
      </c>
      <c r="J861" s="162" t="s">
        <v>70</v>
      </c>
      <c r="K861" s="156" t="s">
        <v>2616</v>
      </c>
      <c r="M861" s="252"/>
      <c r="N861" s="253">
        <v>43385</v>
      </c>
      <c r="O861" s="114">
        <f t="shared" si="13"/>
        <v>151614.99999999983</v>
      </c>
    </row>
    <row r="862" spans="1:15" ht="22.05" hidden="1" customHeight="1" x14ac:dyDescent="0.2">
      <c r="A862" s="26">
        <v>45846</v>
      </c>
      <c r="B862" s="20" t="s">
        <v>36</v>
      </c>
      <c r="C862" s="156">
        <v>5243013</v>
      </c>
      <c r="D862" s="156" t="s">
        <v>5464</v>
      </c>
      <c r="E862" s="156" t="s">
        <v>3437</v>
      </c>
      <c r="F862" s="93" t="s">
        <v>99</v>
      </c>
      <c r="H862" s="28" t="s">
        <v>22</v>
      </c>
      <c r="I862" s="28" t="s">
        <v>103</v>
      </c>
      <c r="J862" s="162" t="s">
        <v>92</v>
      </c>
      <c r="K862" s="156" t="s">
        <v>907</v>
      </c>
      <c r="M862" s="252"/>
      <c r="N862" s="253">
        <v>49950</v>
      </c>
      <c r="O862" s="114">
        <f t="shared" si="13"/>
        <v>101664.99999999983</v>
      </c>
    </row>
    <row r="863" spans="1:15" ht="22.05" hidden="1" customHeight="1" x14ac:dyDescent="0.2">
      <c r="A863" s="26">
        <v>45846</v>
      </c>
      <c r="B863" s="20" t="s">
        <v>36</v>
      </c>
      <c r="C863" s="156"/>
      <c r="D863" s="156" t="s">
        <v>2630</v>
      </c>
      <c r="E863" s="156" t="s">
        <v>5465</v>
      </c>
      <c r="F863" s="93" t="s">
        <v>78</v>
      </c>
      <c r="G863" s="28">
        <v>377</v>
      </c>
      <c r="H863" s="28" t="s">
        <v>22</v>
      </c>
      <c r="I863" s="28" t="s">
        <v>81</v>
      </c>
      <c r="J863" s="162" t="s">
        <v>33</v>
      </c>
      <c r="K863" s="156" t="s">
        <v>621</v>
      </c>
      <c r="M863" s="252"/>
      <c r="N863" s="253">
        <v>50000</v>
      </c>
      <c r="O863" s="114">
        <f t="shared" ref="O863:O926" si="14">O862+M863-N863</f>
        <v>51664.999999999825</v>
      </c>
    </row>
    <row r="864" spans="1:15" ht="22.05" hidden="1" customHeight="1" x14ac:dyDescent="0.2">
      <c r="A864" s="26">
        <v>45846</v>
      </c>
      <c r="B864" s="20" t="s">
        <v>36</v>
      </c>
      <c r="C864" s="156">
        <v>6251412713</v>
      </c>
      <c r="D864" s="156"/>
      <c r="E864" s="156" t="s">
        <v>5466</v>
      </c>
      <c r="F864" s="93" t="s">
        <v>99</v>
      </c>
      <c r="H864" s="28" t="s">
        <v>22</v>
      </c>
      <c r="I864" s="28" t="s">
        <v>103</v>
      </c>
      <c r="J864" s="162" t="s">
        <v>95</v>
      </c>
      <c r="K864" s="156" t="s">
        <v>612</v>
      </c>
      <c r="M864" s="252"/>
      <c r="N864" s="253">
        <v>2315</v>
      </c>
      <c r="O864" s="114">
        <f t="shared" si="14"/>
        <v>49349.999999999825</v>
      </c>
    </row>
    <row r="865" spans="1:15" ht="22.05" hidden="1" customHeight="1" x14ac:dyDescent="0.2">
      <c r="A865" s="26">
        <v>45846</v>
      </c>
      <c r="B865" s="20" t="s">
        <v>36</v>
      </c>
      <c r="C865" s="156">
        <v>8655445013</v>
      </c>
      <c r="D865" s="156"/>
      <c r="E865" s="156" t="s">
        <v>577</v>
      </c>
      <c r="F865" s="93" t="s">
        <v>99</v>
      </c>
      <c r="H865" s="28" t="s">
        <v>22</v>
      </c>
      <c r="I865" s="28" t="s">
        <v>81</v>
      </c>
      <c r="J865" s="162" t="s">
        <v>171</v>
      </c>
      <c r="K865" s="156" t="s">
        <v>621</v>
      </c>
      <c r="M865" s="252"/>
      <c r="N865" s="253">
        <v>9350</v>
      </c>
      <c r="O865" s="114">
        <f t="shared" si="14"/>
        <v>39999.999999999825</v>
      </c>
    </row>
    <row r="866" spans="1:15" ht="22.05" hidden="1" customHeight="1" x14ac:dyDescent="0.2">
      <c r="A866" s="26">
        <v>45846</v>
      </c>
      <c r="B866" s="20" t="s">
        <v>36</v>
      </c>
      <c r="C866" s="156"/>
      <c r="D866" s="156"/>
      <c r="E866" s="156" t="s">
        <v>608</v>
      </c>
      <c r="F866" s="93" t="s">
        <v>77</v>
      </c>
      <c r="H866" s="28" t="s">
        <v>22</v>
      </c>
      <c r="I866" s="28" t="s">
        <v>57</v>
      </c>
      <c r="J866" s="162" t="s">
        <v>85</v>
      </c>
      <c r="K866" s="156" t="s">
        <v>893</v>
      </c>
      <c r="M866" s="252"/>
      <c r="N866" s="253">
        <v>660</v>
      </c>
      <c r="O866" s="114">
        <f t="shared" si="14"/>
        <v>39339.999999999825</v>
      </c>
    </row>
    <row r="867" spans="1:15" ht="22.05" hidden="1" customHeight="1" x14ac:dyDescent="0.2">
      <c r="A867" s="26">
        <v>45846</v>
      </c>
      <c r="B867" s="20" t="s">
        <v>36</v>
      </c>
      <c r="C867" s="156"/>
      <c r="D867" s="156"/>
      <c r="E867" s="156" t="s">
        <v>608</v>
      </c>
      <c r="F867" s="93" t="s">
        <v>77</v>
      </c>
      <c r="H867" s="28" t="s">
        <v>22</v>
      </c>
      <c r="I867" s="28" t="s">
        <v>57</v>
      </c>
      <c r="J867" s="162" t="s">
        <v>85</v>
      </c>
      <c r="K867" s="156" t="s">
        <v>893</v>
      </c>
      <c r="M867" s="252"/>
      <c r="N867" s="253">
        <v>275</v>
      </c>
      <c r="O867" s="114">
        <f t="shared" si="14"/>
        <v>39064.999999999825</v>
      </c>
    </row>
    <row r="868" spans="1:15" ht="22.05" hidden="1" customHeight="1" x14ac:dyDescent="0.2">
      <c r="A868" s="26">
        <v>45846</v>
      </c>
      <c r="B868" s="20" t="s">
        <v>36</v>
      </c>
      <c r="C868" s="156"/>
      <c r="D868" s="156"/>
      <c r="E868" s="156" t="s">
        <v>609</v>
      </c>
      <c r="F868" s="93" t="s">
        <v>77</v>
      </c>
      <c r="H868" s="28" t="s">
        <v>22</v>
      </c>
      <c r="I868" s="28" t="s">
        <v>57</v>
      </c>
      <c r="J868" s="162" t="s">
        <v>85</v>
      </c>
      <c r="K868" s="156" t="s">
        <v>893</v>
      </c>
      <c r="M868" s="252"/>
      <c r="N868" s="253">
        <v>149.6</v>
      </c>
      <c r="O868" s="114">
        <f t="shared" si="14"/>
        <v>38915.399999999827</v>
      </c>
    </row>
    <row r="869" spans="1:15" ht="22.05" hidden="1" customHeight="1" x14ac:dyDescent="0.2">
      <c r="A869" s="26">
        <v>45846</v>
      </c>
      <c r="B869" s="20" t="s">
        <v>36</v>
      </c>
      <c r="C869" s="156"/>
      <c r="D869" s="156"/>
      <c r="E869" s="156" t="s">
        <v>5467</v>
      </c>
      <c r="F869" s="93" t="s">
        <v>77</v>
      </c>
      <c r="H869" s="28" t="s">
        <v>21</v>
      </c>
      <c r="I869" s="28" t="s">
        <v>29</v>
      </c>
      <c r="J869" s="162" t="s">
        <v>83</v>
      </c>
      <c r="K869" s="156" t="s">
        <v>893</v>
      </c>
      <c r="M869" s="252">
        <v>1000</v>
      </c>
      <c r="N869" s="253"/>
      <c r="O869" s="114">
        <f t="shared" si="14"/>
        <v>39915.399999999827</v>
      </c>
    </row>
    <row r="870" spans="1:15" ht="22.05" hidden="1" customHeight="1" x14ac:dyDescent="0.2">
      <c r="A870" s="26">
        <v>45846</v>
      </c>
      <c r="B870" s="20" t="s">
        <v>36</v>
      </c>
      <c r="C870" s="156">
        <v>8881012</v>
      </c>
      <c r="D870" s="156" t="s">
        <v>5468</v>
      </c>
      <c r="E870" s="156" t="s">
        <v>5469</v>
      </c>
      <c r="F870" s="93" t="s">
        <v>99</v>
      </c>
      <c r="H870" s="28" t="s">
        <v>22</v>
      </c>
      <c r="I870" s="28" t="s">
        <v>55</v>
      </c>
      <c r="J870" s="162" t="s">
        <v>70</v>
      </c>
      <c r="K870" s="156" t="s">
        <v>625</v>
      </c>
      <c r="M870" s="252"/>
      <c r="N870" s="253">
        <v>10480</v>
      </c>
      <c r="O870" s="114">
        <f t="shared" si="14"/>
        <v>29435.399999999827</v>
      </c>
    </row>
    <row r="871" spans="1:15" ht="22.05" hidden="1" customHeight="1" x14ac:dyDescent="0.2">
      <c r="A871" s="26">
        <v>45846</v>
      </c>
      <c r="B871" s="20" t="s">
        <v>36</v>
      </c>
      <c r="C871" s="156">
        <v>8470888121</v>
      </c>
      <c r="D871" s="156" t="s">
        <v>5468</v>
      </c>
      <c r="E871" s="156" t="s">
        <v>5470</v>
      </c>
      <c r="F871" s="93" t="s">
        <v>99</v>
      </c>
      <c r="H871" s="28" t="s">
        <v>22</v>
      </c>
      <c r="I871" s="28" t="s">
        <v>55</v>
      </c>
      <c r="J871" s="162" t="s">
        <v>70</v>
      </c>
      <c r="K871" s="156" t="s">
        <v>851</v>
      </c>
      <c r="M871" s="252"/>
      <c r="N871" s="253">
        <v>3120</v>
      </c>
      <c r="O871" s="114">
        <f t="shared" si="14"/>
        <v>26315.399999999827</v>
      </c>
    </row>
    <row r="872" spans="1:15" ht="22.05" hidden="1" customHeight="1" x14ac:dyDescent="0.2">
      <c r="A872" s="26">
        <v>45846</v>
      </c>
      <c r="B872" s="20" t="s">
        <v>36</v>
      </c>
      <c r="C872" s="156">
        <v>8881036</v>
      </c>
      <c r="D872" s="156"/>
      <c r="E872" s="156" t="s">
        <v>574</v>
      </c>
      <c r="F872" s="93" t="s">
        <v>99</v>
      </c>
      <c r="H872" s="28" t="s">
        <v>22</v>
      </c>
      <c r="I872" s="28" t="s">
        <v>55</v>
      </c>
      <c r="J872" s="162" t="s">
        <v>70</v>
      </c>
      <c r="K872" s="156" t="s">
        <v>625</v>
      </c>
      <c r="M872" s="252"/>
      <c r="N872" s="253">
        <v>25000</v>
      </c>
      <c r="O872" s="114">
        <f t="shared" si="14"/>
        <v>1315.3999999998268</v>
      </c>
    </row>
    <row r="873" spans="1:15" ht="22.05" hidden="1" customHeight="1" x14ac:dyDescent="0.2">
      <c r="A873" s="26">
        <v>45848</v>
      </c>
      <c r="B873" s="20" t="s">
        <v>36</v>
      </c>
      <c r="C873" s="156"/>
      <c r="D873" s="156"/>
      <c r="E873" s="156" t="s">
        <v>5467</v>
      </c>
      <c r="F873" s="93" t="s">
        <v>99</v>
      </c>
      <c r="H873" s="28" t="s">
        <v>21</v>
      </c>
      <c r="I873" s="28" t="s">
        <v>29</v>
      </c>
      <c r="J873" s="162" t="s">
        <v>83</v>
      </c>
      <c r="K873" s="156" t="s">
        <v>893</v>
      </c>
      <c r="M873" s="252">
        <v>1400000</v>
      </c>
      <c r="N873" s="253"/>
      <c r="O873" s="114">
        <f t="shared" si="14"/>
        <v>1401315.4</v>
      </c>
    </row>
    <row r="874" spans="1:15" ht="22.05" hidden="1" customHeight="1" x14ac:dyDescent="0.2">
      <c r="A874" s="26">
        <v>45848</v>
      </c>
      <c r="B874" s="20" t="s">
        <v>36</v>
      </c>
      <c r="C874" s="156">
        <v>5906302416</v>
      </c>
      <c r="D874" s="156"/>
      <c r="E874" s="156" t="s">
        <v>574</v>
      </c>
      <c r="F874" s="93" t="s">
        <v>99</v>
      </c>
      <c r="H874" s="28" t="s">
        <v>22</v>
      </c>
      <c r="I874" s="28" t="s">
        <v>55</v>
      </c>
      <c r="J874" s="162" t="s">
        <v>70</v>
      </c>
      <c r="K874" s="156" t="s">
        <v>614</v>
      </c>
      <c r="M874" s="252"/>
      <c r="N874" s="253">
        <v>706355.57</v>
      </c>
      <c r="O874" s="114">
        <f t="shared" si="14"/>
        <v>694959.83</v>
      </c>
    </row>
    <row r="875" spans="1:15" ht="22.05" hidden="1" customHeight="1" x14ac:dyDescent="0.2">
      <c r="A875" s="26">
        <v>45848</v>
      </c>
      <c r="B875" s="20" t="s">
        <v>36</v>
      </c>
      <c r="C875" s="156">
        <v>90377013</v>
      </c>
      <c r="D875" s="156" t="s">
        <v>5471</v>
      </c>
      <c r="E875" s="156" t="s">
        <v>94</v>
      </c>
      <c r="F875" s="93" t="s">
        <v>99</v>
      </c>
      <c r="H875" s="28" t="s">
        <v>22</v>
      </c>
      <c r="I875" s="28" t="s">
        <v>103</v>
      </c>
      <c r="J875" s="162" t="s">
        <v>94</v>
      </c>
      <c r="K875" s="156" t="s">
        <v>3454</v>
      </c>
      <c r="M875" s="252"/>
      <c r="N875" s="253">
        <v>326906.89</v>
      </c>
      <c r="O875" s="114">
        <f t="shared" si="14"/>
        <v>368052.93999999994</v>
      </c>
    </row>
    <row r="876" spans="1:15" ht="22.05" hidden="1" customHeight="1" x14ac:dyDescent="0.2">
      <c r="A876" s="26">
        <v>45848</v>
      </c>
      <c r="B876" s="20" t="s">
        <v>36</v>
      </c>
      <c r="C876" s="156">
        <v>889037722</v>
      </c>
      <c r="D876" s="156" t="s">
        <v>5472</v>
      </c>
      <c r="E876" s="156" t="s">
        <v>94</v>
      </c>
      <c r="F876" s="93" t="s">
        <v>99</v>
      </c>
      <c r="H876" s="28" t="s">
        <v>22</v>
      </c>
      <c r="I876" s="28" t="s">
        <v>103</v>
      </c>
      <c r="J876" s="162" t="s">
        <v>94</v>
      </c>
      <c r="K876" s="156" t="s">
        <v>620</v>
      </c>
      <c r="M876" s="252"/>
      <c r="N876" s="253">
        <v>76293.36</v>
      </c>
      <c r="O876" s="114">
        <f t="shared" si="14"/>
        <v>291759.57999999996</v>
      </c>
    </row>
    <row r="877" spans="1:15" ht="22.05" hidden="1" customHeight="1" x14ac:dyDescent="0.2">
      <c r="A877" s="26">
        <v>45848</v>
      </c>
      <c r="B877" s="20" t="s">
        <v>36</v>
      </c>
      <c r="C877" s="156">
        <v>90377033</v>
      </c>
      <c r="D877" s="156" t="s">
        <v>5473</v>
      </c>
      <c r="E877" s="156" t="s">
        <v>3437</v>
      </c>
      <c r="F877" s="93" t="s">
        <v>99</v>
      </c>
      <c r="H877" s="28" t="s">
        <v>22</v>
      </c>
      <c r="I877" s="28" t="s">
        <v>103</v>
      </c>
      <c r="J877" s="162" t="s">
        <v>92</v>
      </c>
      <c r="K877" s="156" t="s">
        <v>907</v>
      </c>
      <c r="M877" s="252"/>
      <c r="N877" s="253">
        <v>101086.01</v>
      </c>
      <c r="O877" s="114">
        <f t="shared" si="14"/>
        <v>190673.56999999995</v>
      </c>
    </row>
    <row r="878" spans="1:15" ht="22.05" hidden="1" customHeight="1" x14ac:dyDescent="0.2">
      <c r="A878" s="26">
        <v>45848</v>
      </c>
      <c r="B878" s="20" t="s">
        <v>36</v>
      </c>
      <c r="C878" s="156">
        <v>5255698813</v>
      </c>
      <c r="D878" s="156" t="s">
        <v>5474</v>
      </c>
      <c r="E878" s="156" t="s">
        <v>1757</v>
      </c>
      <c r="F878" s="93" t="s">
        <v>99</v>
      </c>
      <c r="H878" s="28" t="s">
        <v>22</v>
      </c>
      <c r="I878" s="28" t="s">
        <v>103</v>
      </c>
      <c r="J878" s="162" t="s">
        <v>93</v>
      </c>
      <c r="K878" s="156" t="s">
        <v>632</v>
      </c>
      <c r="M878" s="252"/>
      <c r="N878" s="253">
        <v>24973</v>
      </c>
      <c r="O878" s="114">
        <f t="shared" si="14"/>
        <v>165700.56999999995</v>
      </c>
    </row>
    <row r="879" spans="1:15" ht="22.05" hidden="1" customHeight="1" x14ac:dyDescent="0.2">
      <c r="A879" s="26">
        <v>45848</v>
      </c>
      <c r="B879" s="20" t="s">
        <v>36</v>
      </c>
      <c r="C879" s="156">
        <v>6015698825</v>
      </c>
      <c r="D879" s="156" t="s">
        <v>5475</v>
      </c>
      <c r="E879" s="156" t="s">
        <v>5476</v>
      </c>
      <c r="F879" s="93" t="s">
        <v>99</v>
      </c>
      <c r="H879" s="28" t="s">
        <v>22</v>
      </c>
      <c r="I879" s="28" t="s">
        <v>56</v>
      </c>
      <c r="J879" s="162" t="s">
        <v>116</v>
      </c>
      <c r="K879" s="156" t="s">
        <v>1113</v>
      </c>
      <c r="M879" s="252"/>
      <c r="N879" s="253">
        <v>2088</v>
      </c>
      <c r="O879" s="114">
        <f t="shared" si="14"/>
        <v>163612.56999999995</v>
      </c>
    </row>
    <row r="880" spans="1:15" ht="22.05" hidden="1" customHeight="1" x14ac:dyDescent="0.2">
      <c r="A880" s="26">
        <v>45848</v>
      </c>
      <c r="B880" s="20" t="s">
        <v>36</v>
      </c>
      <c r="C880" s="156">
        <v>1015698837</v>
      </c>
      <c r="D880" s="156" t="s">
        <v>5477</v>
      </c>
      <c r="E880" s="156" t="s">
        <v>4011</v>
      </c>
      <c r="F880" s="93" t="s">
        <v>99</v>
      </c>
      <c r="H880" s="28" t="s">
        <v>22</v>
      </c>
      <c r="I880" s="28" t="s">
        <v>103</v>
      </c>
      <c r="J880" s="162" t="s">
        <v>92</v>
      </c>
      <c r="K880" s="156" t="s">
        <v>4078</v>
      </c>
      <c r="M880" s="252"/>
      <c r="N880" s="253">
        <v>3120</v>
      </c>
      <c r="O880" s="114">
        <f t="shared" si="14"/>
        <v>160492.56999999995</v>
      </c>
    </row>
    <row r="881" spans="1:15" ht="22.05" hidden="1" customHeight="1" x14ac:dyDescent="0.2">
      <c r="A881" s="26">
        <v>45848</v>
      </c>
      <c r="B881" s="20" t="s">
        <v>36</v>
      </c>
      <c r="C881" s="156">
        <v>56988046</v>
      </c>
      <c r="D881" s="156" t="s">
        <v>5478</v>
      </c>
      <c r="E881" s="156" t="s">
        <v>1356</v>
      </c>
      <c r="F881" s="93" t="s">
        <v>99</v>
      </c>
      <c r="H881" s="28" t="s">
        <v>22</v>
      </c>
      <c r="I881" s="28" t="s">
        <v>103</v>
      </c>
      <c r="J881" s="162" t="s">
        <v>92</v>
      </c>
      <c r="K881" s="156" t="s">
        <v>3452</v>
      </c>
      <c r="M881" s="252"/>
      <c r="N881" s="253">
        <v>5620</v>
      </c>
      <c r="O881" s="114">
        <f t="shared" si="14"/>
        <v>154872.56999999995</v>
      </c>
    </row>
    <row r="882" spans="1:15" ht="22.05" hidden="1" customHeight="1" x14ac:dyDescent="0.2">
      <c r="A882" s="26">
        <v>45848</v>
      </c>
      <c r="B882" s="20" t="s">
        <v>36</v>
      </c>
      <c r="C882" s="156">
        <v>7044132913</v>
      </c>
      <c r="D882" s="156" t="s">
        <v>5479</v>
      </c>
      <c r="E882" s="156" t="s">
        <v>5480</v>
      </c>
      <c r="F882" s="93" t="s">
        <v>99</v>
      </c>
      <c r="H882" s="28" t="s">
        <v>22</v>
      </c>
      <c r="I882" s="28" t="s">
        <v>103</v>
      </c>
      <c r="J882" s="162" t="s">
        <v>92</v>
      </c>
      <c r="K882" s="156" t="s">
        <v>1766</v>
      </c>
      <c r="M882" s="252"/>
      <c r="N882" s="253">
        <v>3578</v>
      </c>
      <c r="O882" s="114">
        <f t="shared" si="14"/>
        <v>151294.56999999995</v>
      </c>
    </row>
    <row r="883" spans="1:15" ht="22.05" hidden="1" customHeight="1" x14ac:dyDescent="0.2">
      <c r="A883" s="26">
        <v>45848</v>
      </c>
      <c r="B883" s="20" t="s">
        <v>36</v>
      </c>
      <c r="C883" s="156">
        <v>7964132940</v>
      </c>
      <c r="D883" s="156" t="s">
        <v>5481</v>
      </c>
      <c r="E883" s="156" t="s">
        <v>5482</v>
      </c>
      <c r="F883" s="93" t="s">
        <v>99</v>
      </c>
      <c r="H883" s="28" t="s">
        <v>22</v>
      </c>
      <c r="I883" s="28" t="s">
        <v>103</v>
      </c>
      <c r="J883" s="162" t="s">
        <v>102</v>
      </c>
      <c r="K883" s="156" t="s">
        <v>5526</v>
      </c>
      <c r="M883" s="252"/>
      <c r="N883" s="253">
        <v>7114.5</v>
      </c>
      <c r="O883" s="114">
        <f t="shared" si="14"/>
        <v>144180.06999999995</v>
      </c>
    </row>
    <row r="884" spans="1:15" ht="22.05" hidden="1" customHeight="1" x14ac:dyDescent="0.2">
      <c r="A884" s="26">
        <v>45848</v>
      </c>
      <c r="B884" s="20" t="s">
        <v>36</v>
      </c>
      <c r="C884" s="156">
        <v>934132953</v>
      </c>
      <c r="D884" s="156" t="s">
        <v>5483</v>
      </c>
      <c r="E884" s="156" t="s">
        <v>3937</v>
      </c>
      <c r="F884" s="93" t="s">
        <v>99</v>
      </c>
      <c r="H884" s="28" t="s">
        <v>22</v>
      </c>
      <c r="I884" s="28" t="s">
        <v>103</v>
      </c>
      <c r="J884" s="162" t="s">
        <v>95</v>
      </c>
      <c r="K884" s="156" t="s">
        <v>3997</v>
      </c>
      <c r="M884" s="252"/>
      <c r="N884" s="253">
        <v>2285.9899999999998</v>
      </c>
      <c r="O884" s="114">
        <f t="shared" si="14"/>
        <v>141894.07999999996</v>
      </c>
    </row>
    <row r="885" spans="1:15" ht="22.05" hidden="1" customHeight="1" x14ac:dyDescent="0.2">
      <c r="A885" s="26">
        <v>45848</v>
      </c>
      <c r="B885" s="20" t="s">
        <v>36</v>
      </c>
      <c r="C885" s="156">
        <v>8814132964</v>
      </c>
      <c r="D885" s="156" t="s">
        <v>5484</v>
      </c>
      <c r="E885" s="156" t="s">
        <v>5485</v>
      </c>
      <c r="F885" s="93" t="s">
        <v>99</v>
      </c>
      <c r="H885" s="28" t="s">
        <v>22</v>
      </c>
      <c r="I885" s="28" t="s">
        <v>103</v>
      </c>
      <c r="J885" s="162" t="s">
        <v>92</v>
      </c>
      <c r="K885" s="156" t="s">
        <v>2694</v>
      </c>
      <c r="M885" s="252"/>
      <c r="N885" s="253">
        <v>5825</v>
      </c>
      <c r="O885" s="114">
        <f t="shared" si="14"/>
        <v>136069.07999999996</v>
      </c>
    </row>
    <row r="886" spans="1:15" ht="22.05" hidden="1" customHeight="1" x14ac:dyDescent="0.2">
      <c r="A886" s="26">
        <v>45848</v>
      </c>
      <c r="B886" s="20" t="s">
        <v>36</v>
      </c>
      <c r="C886" s="156">
        <v>3164132975</v>
      </c>
      <c r="D886" s="156" t="s">
        <v>5486</v>
      </c>
      <c r="E886" s="156" t="s">
        <v>5487</v>
      </c>
      <c r="F886" s="93" t="s">
        <v>99</v>
      </c>
      <c r="H886" s="28" t="s">
        <v>22</v>
      </c>
      <c r="I886" s="28" t="s">
        <v>103</v>
      </c>
      <c r="J886" s="162" t="s">
        <v>189</v>
      </c>
      <c r="K886" s="156" t="s">
        <v>5527</v>
      </c>
      <c r="M886" s="252"/>
      <c r="N886" s="253">
        <v>1866</v>
      </c>
      <c r="O886" s="114">
        <f t="shared" si="14"/>
        <v>134203.07999999996</v>
      </c>
    </row>
    <row r="887" spans="1:15" ht="22.05" hidden="1" customHeight="1" x14ac:dyDescent="0.2">
      <c r="A887" s="26">
        <v>45848</v>
      </c>
      <c r="B887" s="20" t="s">
        <v>36</v>
      </c>
      <c r="C887" s="156">
        <v>9924132986</v>
      </c>
      <c r="D887" s="156" t="s">
        <v>5488</v>
      </c>
      <c r="E887" s="156" t="s">
        <v>5489</v>
      </c>
      <c r="F887" s="93" t="s">
        <v>99</v>
      </c>
      <c r="H887" s="28" t="s">
        <v>22</v>
      </c>
      <c r="I887" s="28" t="s">
        <v>56</v>
      </c>
      <c r="J887" s="162" t="s">
        <v>88</v>
      </c>
      <c r="K887" s="156" t="s">
        <v>1770</v>
      </c>
      <c r="M887" s="252"/>
      <c r="N887" s="253">
        <v>13218.56</v>
      </c>
      <c r="O887" s="114">
        <f t="shared" si="14"/>
        <v>120984.51999999996</v>
      </c>
    </row>
    <row r="888" spans="1:15" ht="22.05" hidden="1" customHeight="1" x14ac:dyDescent="0.2">
      <c r="A888" s="26">
        <v>45848</v>
      </c>
      <c r="B888" s="20" t="s">
        <v>36</v>
      </c>
      <c r="C888" s="156">
        <v>1894132998</v>
      </c>
      <c r="D888" s="156" t="s">
        <v>5490</v>
      </c>
      <c r="E888" s="156" t="s">
        <v>1847</v>
      </c>
      <c r="F888" s="93" t="s">
        <v>99</v>
      </c>
      <c r="H888" s="28" t="s">
        <v>22</v>
      </c>
      <c r="I888" s="28" t="s">
        <v>103</v>
      </c>
      <c r="J888" s="162" t="s">
        <v>95</v>
      </c>
      <c r="K888" s="156" t="s">
        <v>1874</v>
      </c>
      <c r="M888" s="252"/>
      <c r="N888" s="253">
        <v>1718</v>
      </c>
      <c r="O888" s="114">
        <f t="shared" si="14"/>
        <v>119266.51999999996</v>
      </c>
    </row>
    <row r="889" spans="1:15" ht="22.05" hidden="1" customHeight="1" x14ac:dyDescent="0.2">
      <c r="A889" s="26">
        <v>45848</v>
      </c>
      <c r="B889" s="20" t="s">
        <v>36</v>
      </c>
      <c r="C889" s="156">
        <v>8384132919</v>
      </c>
      <c r="D889" s="156" t="s">
        <v>5491</v>
      </c>
      <c r="E889" s="156" t="s">
        <v>2589</v>
      </c>
      <c r="F889" s="93" t="s">
        <v>99</v>
      </c>
      <c r="H889" s="28" t="s">
        <v>22</v>
      </c>
      <c r="I889" s="28" t="s">
        <v>103</v>
      </c>
      <c r="J889" s="162" t="s">
        <v>93</v>
      </c>
      <c r="K889" s="156" t="s">
        <v>2619</v>
      </c>
      <c r="M889" s="252"/>
      <c r="N889" s="253">
        <v>2550</v>
      </c>
      <c r="O889" s="114">
        <f t="shared" si="14"/>
        <v>116716.51999999996</v>
      </c>
    </row>
    <row r="890" spans="1:15" ht="22.05" hidden="1" customHeight="1" x14ac:dyDescent="0.2">
      <c r="A890" s="26">
        <v>45848</v>
      </c>
      <c r="B890" s="20" t="s">
        <v>36</v>
      </c>
      <c r="C890" s="156">
        <v>7954132932</v>
      </c>
      <c r="D890" s="156" t="s">
        <v>5492</v>
      </c>
      <c r="E890" s="156" t="s">
        <v>5493</v>
      </c>
      <c r="F890" s="93" t="s">
        <v>99</v>
      </c>
      <c r="H890" s="28" t="s">
        <v>22</v>
      </c>
      <c r="I890" s="28" t="s">
        <v>103</v>
      </c>
      <c r="J890" s="162" t="s">
        <v>95</v>
      </c>
      <c r="K890" s="156" t="s">
        <v>5528</v>
      </c>
      <c r="M890" s="252"/>
      <c r="N890" s="253">
        <v>16486.48</v>
      </c>
      <c r="O890" s="114">
        <f t="shared" si="14"/>
        <v>100230.03999999996</v>
      </c>
    </row>
    <row r="891" spans="1:15" ht="22.05" hidden="1" customHeight="1" x14ac:dyDescent="0.2">
      <c r="A891" s="26">
        <v>45849</v>
      </c>
      <c r="B891" s="20" t="s">
        <v>36</v>
      </c>
      <c r="C891" s="156">
        <v>89634011</v>
      </c>
      <c r="D891" s="156" t="s">
        <v>5494</v>
      </c>
      <c r="E891" s="156" t="s">
        <v>94</v>
      </c>
      <c r="F891" s="93" t="s">
        <v>99</v>
      </c>
      <c r="H891" s="28" t="s">
        <v>22</v>
      </c>
      <c r="I891" s="28" t="s">
        <v>103</v>
      </c>
      <c r="J891" s="162" t="s">
        <v>94</v>
      </c>
      <c r="K891" s="156" t="s">
        <v>5529</v>
      </c>
      <c r="M891" s="252"/>
      <c r="N891" s="253">
        <v>200</v>
      </c>
      <c r="O891" s="114">
        <f t="shared" si="14"/>
        <v>100030.03999999996</v>
      </c>
    </row>
    <row r="892" spans="1:15" ht="22.05" hidden="1" customHeight="1" x14ac:dyDescent="0.2">
      <c r="A892" s="26">
        <v>45849</v>
      </c>
      <c r="B892" s="20" t="s">
        <v>36</v>
      </c>
      <c r="C892" s="156">
        <v>2605850413</v>
      </c>
      <c r="D892" s="156" t="s">
        <v>5495</v>
      </c>
      <c r="E892" s="156" t="s">
        <v>5496</v>
      </c>
      <c r="F892" s="93" t="s">
        <v>99</v>
      </c>
      <c r="H892" s="28" t="s">
        <v>22</v>
      </c>
      <c r="I892" s="28" t="s">
        <v>55</v>
      </c>
      <c r="J892" s="162" t="s">
        <v>70</v>
      </c>
      <c r="K892" s="156" t="s">
        <v>2616</v>
      </c>
      <c r="M892" s="252"/>
      <c r="N892" s="253">
        <v>52932.15</v>
      </c>
      <c r="O892" s="114">
        <f t="shared" si="14"/>
        <v>47097.889999999963</v>
      </c>
    </row>
    <row r="893" spans="1:15" ht="22.05" hidden="1" customHeight="1" x14ac:dyDescent="0.2">
      <c r="A893" s="26">
        <v>45849</v>
      </c>
      <c r="B893" s="20" t="s">
        <v>36</v>
      </c>
      <c r="C893" s="156">
        <v>58504025</v>
      </c>
      <c r="D893" s="156" t="s">
        <v>5495</v>
      </c>
      <c r="E893" s="156" t="s">
        <v>574</v>
      </c>
      <c r="F893" s="93" t="s">
        <v>99</v>
      </c>
      <c r="H893" s="28" t="s">
        <v>22</v>
      </c>
      <c r="I893" s="28" t="s">
        <v>55</v>
      </c>
      <c r="J893" s="162" t="s">
        <v>70</v>
      </c>
      <c r="K893" s="156" t="s">
        <v>625</v>
      </c>
      <c r="M893" s="252"/>
      <c r="N893" s="253">
        <v>32000</v>
      </c>
      <c r="O893" s="114">
        <f t="shared" si="14"/>
        <v>15097.889999999963</v>
      </c>
    </row>
    <row r="894" spans="1:15" ht="22.05" hidden="1" customHeight="1" x14ac:dyDescent="0.2">
      <c r="A894" s="26">
        <v>45849</v>
      </c>
      <c r="B894" s="20" t="s">
        <v>36</v>
      </c>
      <c r="C894" s="156">
        <v>651022413</v>
      </c>
      <c r="D894" s="156" t="s">
        <v>5495</v>
      </c>
      <c r="E894" s="156" t="s">
        <v>5497</v>
      </c>
      <c r="F894" s="93" t="s">
        <v>99</v>
      </c>
      <c r="H894" s="28" t="s">
        <v>22</v>
      </c>
      <c r="I894" s="28" t="s">
        <v>55</v>
      </c>
      <c r="J894" s="162" t="s">
        <v>70</v>
      </c>
      <c r="K894" s="156" t="s">
        <v>2616</v>
      </c>
      <c r="M894" s="252"/>
      <c r="N894" s="253">
        <v>1526.4</v>
      </c>
      <c r="O894" s="114">
        <f t="shared" si="14"/>
        <v>13571.489999999963</v>
      </c>
    </row>
    <row r="895" spans="1:15" ht="22.05" hidden="1" customHeight="1" x14ac:dyDescent="0.2">
      <c r="A895" s="26">
        <v>45850</v>
      </c>
      <c r="B895" s="20" t="s">
        <v>36</v>
      </c>
      <c r="C895" s="156">
        <v>2805866614</v>
      </c>
      <c r="D895" s="156"/>
      <c r="E895" s="156" t="s">
        <v>996</v>
      </c>
      <c r="F895" s="93" t="s">
        <v>99</v>
      </c>
      <c r="H895" s="28" t="s">
        <v>22</v>
      </c>
      <c r="I895" s="28" t="s">
        <v>103</v>
      </c>
      <c r="J895" s="162" t="s">
        <v>95</v>
      </c>
      <c r="K895" s="156" t="s">
        <v>612</v>
      </c>
      <c r="M895" s="252"/>
      <c r="N895" s="253">
        <v>1950</v>
      </c>
      <c r="O895" s="114">
        <f t="shared" si="14"/>
        <v>11621.489999999963</v>
      </c>
    </row>
    <row r="896" spans="1:15" ht="22.05" hidden="1" customHeight="1" x14ac:dyDescent="0.2">
      <c r="A896" s="26">
        <v>45850</v>
      </c>
      <c r="B896" s="20" t="s">
        <v>36</v>
      </c>
      <c r="C896" s="156">
        <v>3260998920</v>
      </c>
      <c r="D896" s="156" t="s">
        <v>5498</v>
      </c>
      <c r="E896" s="156" t="s">
        <v>2603</v>
      </c>
      <c r="F896" s="93" t="s">
        <v>99</v>
      </c>
      <c r="H896" s="28" t="s">
        <v>22</v>
      </c>
      <c r="I896" s="28" t="s">
        <v>103</v>
      </c>
      <c r="J896" s="162" t="s">
        <v>93</v>
      </c>
      <c r="K896" s="156" t="s">
        <v>2624</v>
      </c>
      <c r="M896" s="252"/>
      <c r="N896" s="253">
        <v>3378</v>
      </c>
      <c r="O896" s="114">
        <f t="shared" si="14"/>
        <v>8243.4899999999634</v>
      </c>
    </row>
    <row r="897" spans="1:15" ht="22.05" hidden="1" customHeight="1" x14ac:dyDescent="0.2">
      <c r="A897" s="26">
        <v>45852</v>
      </c>
      <c r="B897" s="20" t="s">
        <v>36</v>
      </c>
      <c r="C897" s="156">
        <v>153549</v>
      </c>
      <c r="D897" s="156"/>
      <c r="E897" s="156" t="s">
        <v>1066</v>
      </c>
      <c r="F897" s="93" t="s">
        <v>99</v>
      </c>
      <c r="H897" s="28" t="s">
        <v>21</v>
      </c>
      <c r="I897" s="28" t="s">
        <v>81</v>
      </c>
      <c r="J897" s="162" t="s">
        <v>171</v>
      </c>
      <c r="K897" s="156" t="s">
        <v>621</v>
      </c>
      <c r="M897" s="252">
        <v>1500</v>
      </c>
      <c r="N897" s="253"/>
      <c r="O897" s="114">
        <f t="shared" si="14"/>
        <v>9743.4899999999634</v>
      </c>
    </row>
    <row r="898" spans="1:15" ht="22.05" hidden="1" customHeight="1" x14ac:dyDescent="0.2">
      <c r="A898" s="26">
        <v>45852</v>
      </c>
      <c r="B898" s="20" t="s">
        <v>36</v>
      </c>
      <c r="C898" s="156"/>
      <c r="D898" s="156"/>
      <c r="E898" s="156" t="s">
        <v>29</v>
      </c>
      <c r="F898" s="93" t="s">
        <v>99</v>
      </c>
      <c r="H898" s="28" t="s">
        <v>21</v>
      </c>
      <c r="I898" s="28" t="s">
        <v>29</v>
      </c>
      <c r="J898" s="162" t="s">
        <v>209</v>
      </c>
      <c r="K898" s="156" t="s">
        <v>846</v>
      </c>
      <c r="L898" s="25" t="s">
        <v>5936</v>
      </c>
      <c r="M898" s="252">
        <v>30000</v>
      </c>
      <c r="N898" s="253"/>
      <c r="O898" s="114">
        <f t="shared" si="14"/>
        <v>39743.489999999962</v>
      </c>
    </row>
    <row r="899" spans="1:15" ht="22.05" hidden="1" customHeight="1" x14ac:dyDescent="0.2">
      <c r="A899" s="26">
        <v>45852</v>
      </c>
      <c r="B899" s="20" t="s">
        <v>36</v>
      </c>
      <c r="C899" s="156">
        <v>274994412</v>
      </c>
      <c r="D899" s="156"/>
      <c r="E899" s="156" t="s">
        <v>869</v>
      </c>
      <c r="F899" s="93" t="s">
        <v>99</v>
      </c>
      <c r="H899" s="28" t="s">
        <v>22</v>
      </c>
      <c r="I899" s="28" t="s">
        <v>81</v>
      </c>
      <c r="J899" s="162" t="s">
        <v>167</v>
      </c>
      <c r="K899" s="156" t="s">
        <v>894</v>
      </c>
      <c r="M899" s="252"/>
      <c r="N899" s="253">
        <v>39700</v>
      </c>
      <c r="O899" s="114">
        <f t="shared" si="14"/>
        <v>43.489999999961583</v>
      </c>
    </row>
    <row r="900" spans="1:15" ht="22.05" hidden="1" customHeight="1" x14ac:dyDescent="0.2">
      <c r="A900" s="26">
        <v>45853</v>
      </c>
      <c r="B900" s="20" t="s">
        <v>36</v>
      </c>
      <c r="C900" s="156"/>
      <c r="D900" s="156"/>
      <c r="E900" s="156" t="s">
        <v>5467</v>
      </c>
      <c r="F900" s="93" t="s">
        <v>99</v>
      </c>
      <c r="H900" s="28" t="s">
        <v>21</v>
      </c>
      <c r="I900" s="28" t="s">
        <v>29</v>
      </c>
      <c r="J900" s="162" t="s">
        <v>83</v>
      </c>
      <c r="K900" s="156" t="s">
        <v>893</v>
      </c>
      <c r="M900" s="252">
        <v>1600000</v>
      </c>
      <c r="N900" s="253"/>
      <c r="O900" s="114">
        <f t="shared" si="14"/>
        <v>1600043.49</v>
      </c>
    </row>
    <row r="901" spans="1:15" ht="22.05" hidden="1" customHeight="1" x14ac:dyDescent="0.2">
      <c r="A901" s="26">
        <v>45853</v>
      </c>
      <c r="B901" s="20" t="s">
        <v>36</v>
      </c>
      <c r="C901" s="156"/>
      <c r="D901" s="156"/>
      <c r="E901" s="156" t="s">
        <v>5499</v>
      </c>
      <c r="F901" s="93" t="s">
        <v>77</v>
      </c>
      <c r="H901" s="28" t="s">
        <v>22</v>
      </c>
      <c r="I901" s="28" t="s">
        <v>57</v>
      </c>
      <c r="J901" s="162" t="s">
        <v>86</v>
      </c>
      <c r="K901" s="156" t="s">
        <v>893</v>
      </c>
      <c r="M901" s="252"/>
      <c r="N901" s="253">
        <v>2.31</v>
      </c>
      <c r="O901" s="114">
        <f t="shared" si="14"/>
        <v>1600041.18</v>
      </c>
    </row>
    <row r="902" spans="1:15" ht="22.05" hidden="1" customHeight="1" x14ac:dyDescent="0.2">
      <c r="A902" s="26">
        <v>45853</v>
      </c>
      <c r="B902" s="20" t="s">
        <v>36</v>
      </c>
      <c r="C902" s="156"/>
      <c r="D902" s="156"/>
      <c r="E902" s="156" t="s">
        <v>5500</v>
      </c>
      <c r="F902" s="93" t="s">
        <v>99</v>
      </c>
      <c r="H902" s="28" t="s">
        <v>22</v>
      </c>
      <c r="I902" s="28" t="s">
        <v>29</v>
      </c>
      <c r="J902" s="162" t="s">
        <v>83</v>
      </c>
      <c r="K902" s="156" t="s">
        <v>893</v>
      </c>
      <c r="M902" s="252"/>
      <c r="N902" s="253">
        <v>1000</v>
      </c>
      <c r="O902" s="114">
        <f t="shared" si="14"/>
        <v>1599041.18</v>
      </c>
    </row>
    <row r="903" spans="1:15" ht="22.05" hidden="1" customHeight="1" x14ac:dyDescent="0.2">
      <c r="A903" s="26">
        <v>45853</v>
      </c>
      <c r="B903" s="20" t="s">
        <v>36</v>
      </c>
      <c r="C903" s="156">
        <v>2187764313</v>
      </c>
      <c r="D903" s="156" t="s">
        <v>5501</v>
      </c>
      <c r="E903" s="156" t="s">
        <v>5502</v>
      </c>
      <c r="F903" s="93" t="s">
        <v>99</v>
      </c>
      <c r="H903" s="28" t="s">
        <v>22</v>
      </c>
      <c r="I903" s="28" t="s">
        <v>55</v>
      </c>
      <c r="J903" s="162" t="s">
        <v>70</v>
      </c>
      <c r="K903" s="156" t="s">
        <v>612</v>
      </c>
      <c r="M903" s="252"/>
      <c r="N903" s="253">
        <v>117375</v>
      </c>
      <c r="O903" s="114">
        <f t="shared" si="14"/>
        <v>1481666.18</v>
      </c>
    </row>
    <row r="904" spans="1:15" ht="22.05" hidden="1" customHeight="1" x14ac:dyDescent="0.2">
      <c r="A904" s="26">
        <v>45853</v>
      </c>
      <c r="B904" s="20" t="s">
        <v>36</v>
      </c>
      <c r="C904" s="156">
        <v>77643022</v>
      </c>
      <c r="D904" s="156" t="s">
        <v>5501</v>
      </c>
      <c r="E904" s="156" t="s">
        <v>3950</v>
      </c>
      <c r="F904" s="93" t="s">
        <v>99</v>
      </c>
      <c r="H904" s="28" t="s">
        <v>22</v>
      </c>
      <c r="I904" s="28" t="s">
        <v>55</v>
      </c>
      <c r="J904" s="162" t="s">
        <v>70</v>
      </c>
      <c r="K904" s="156" t="s">
        <v>5531</v>
      </c>
      <c r="M904" s="252"/>
      <c r="N904" s="253">
        <v>8400</v>
      </c>
      <c r="O904" s="114">
        <f t="shared" si="14"/>
        <v>1473266.18</v>
      </c>
    </row>
    <row r="905" spans="1:15" ht="22.05" hidden="1" customHeight="1" x14ac:dyDescent="0.2">
      <c r="A905" s="26">
        <v>45853</v>
      </c>
      <c r="B905" s="20" t="s">
        <v>36</v>
      </c>
      <c r="C905" s="156">
        <v>1647764334</v>
      </c>
      <c r="D905" s="156" t="s">
        <v>5501</v>
      </c>
      <c r="E905" s="156" t="s">
        <v>4967</v>
      </c>
      <c r="F905" s="93" t="s">
        <v>99</v>
      </c>
      <c r="H905" s="28" t="s">
        <v>22</v>
      </c>
      <c r="I905" s="28" t="s">
        <v>55</v>
      </c>
      <c r="J905" s="162" t="s">
        <v>70</v>
      </c>
      <c r="K905" s="156" t="s">
        <v>847</v>
      </c>
      <c r="M905" s="252"/>
      <c r="N905" s="253">
        <v>65000</v>
      </c>
      <c r="O905" s="114">
        <f t="shared" si="14"/>
        <v>1408266.18</v>
      </c>
    </row>
    <row r="906" spans="1:15" ht="22.05" hidden="1" customHeight="1" x14ac:dyDescent="0.2">
      <c r="A906" s="26">
        <v>45853</v>
      </c>
      <c r="B906" s="20" t="s">
        <v>36</v>
      </c>
      <c r="C906" s="156">
        <v>77643043</v>
      </c>
      <c r="D906" s="156" t="s">
        <v>5501</v>
      </c>
      <c r="E906" s="156" t="s">
        <v>5503</v>
      </c>
      <c r="F906" s="93" t="s">
        <v>99</v>
      </c>
      <c r="H906" s="28" t="s">
        <v>22</v>
      </c>
      <c r="I906" s="28" t="s">
        <v>55</v>
      </c>
      <c r="J906" s="162" t="s">
        <v>70</v>
      </c>
      <c r="K906" s="156" t="s">
        <v>625</v>
      </c>
      <c r="M906" s="252"/>
      <c r="N906" s="253">
        <v>3480</v>
      </c>
      <c r="O906" s="114">
        <f t="shared" si="14"/>
        <v>1404786.18</v>
      </c>
    </row>
    <row r="907" spans="1:15" ht="22.05" hidden="1" customHeight="1" x14ac:dyDescent="0.2">
      <c r="A907" s="26">
        <v>45853</v>
      </c>
      <c r="B907" s="20" t="s">
        <v>36</v>
      </c>
      <c r="C907" s="156">
        <v>4256796914</v>
      </c>
      <c r="D907" s="156"/>
      <c r="E907" s="156" t="s">
        <v>869</v>
      </c>
      <c r="F907" s="93" t="s">
        <v>99</v>
      </c>
      <c r="H907" s="28" t="s">
        <v>22</v>
      </c>
      <c r="I907" s="28" t="s">
        <v>81</v>
      </c>
      <c r="J907" s="162" t="s">
        <v>167</v>
      </c>
      <c r="K907" s="156" t="s">
        <v>894</v>
      </c>
      <c r="M907" s="252"/>
      <c r="N907" s="253">
        <v>500000</v>
      </c>
      <c r="O907" s="114">
        <f t="shared" si="14"/>
        <v>904786.17999999993</v>
      </c>
    </row>
    <row r="908" spans="1:15" ht="22.05" hidden="1" customHeight="1" x14ac:dyDescent="0.2">
      <c r="A908" s="26">
        <v>45853</v>
      </c>
      <c r="B908" s="20" t="s">
        <v>36</v>
      </c>
      <c r="C908" s="156">
        <v>5786796925</v>
      </c>
      <c r="D908" s="156"/>
      <c r="E908" s="156" t="s">
        <v>29</v>
      </c>
      <c r="F908" s="93" t="s">
        <v>99</v>
      </c>
      <c r="H908" s="28" t="s">
        <v>22</v>
      </c>
      <c r="I908" s="28" t="s">
        <v>81</v>
      </c>
      <c r="J908" s="162" t="s">
        <v>171</v>
      </c>
      <c r="K908" s="156" t="s">
        <v>621</v>
      </c>
      <c r="M908" s="252"/>
      <c r="N908" s="253">
        <v>468000</v>
      </c>
      <c r="O908" s="114">
        <f t="shared" si="14"/>
        <v>436786.17999999993</v>
      </c>
    </row>
    <row r="909" spans="1:15" ht="22.05" hidden="1" customHeight="1" x14ac:dyDescent="0.2">
      <c r="A909" s="26">
        <v>45853</v>
      </c>
      <c r="B909" s="20" t="s">
        <v>36</v>
      </c>
      <c r="C909" s="156">
        <v>8676796937</v>
      </c>
      <c r="D909" s="156"/>
      <c r="E909" s="156" t="s">
        <v>5504</v>
      </c>
      <c r="F909" s="93" t="s">
        <v>99</v>
      </c>
      <c r="H909" s="28" t="s">
        <v>22</v>
      </c>
      <c r="I909" s="28" t="s">
        <v>81</v>
      </c>
      <c r="J909" s="162" t="s">
        <v>182</v>
      </c>
      <c r="K909" s="156" t="s">
        <v>616</v>
      </c>
      <c r="M909" s="252"/>
      <c r="N909" s="253">
        <v>4345</v>
      </c>
      <c r="O909" s="114">
        <f t="shared" si="14"/>
        <v>432441.17999999993</v>
      </c>
    </row>
    <row r="910" spans="1:15" ht="22.05" hidden="1" customHeight="1" x14ac:dyDescent="0.2">
      <c r="A910" s="26">
        <v>45853</v>
      </c>
      <c r="B910" s="20" t="s">
        <v>36</v>
      </c>
      <c r="C910" s="156">
        <v>8116796948</v>
      </c>
      <c r="D910" s="156"/>
      <c r="E910" s="156" t="s">
        <v>5504</v>
      </c>
      <c r="F910" s="93" t="s">
        <v>99</v>
      </c>
      <c r="H910" s="28" t="s">
        <v>22</v>
      </c>
      <c r="I910" s="28" t="s">
        <v>81</v>
      </c>
      <c r="J910" s="162" t="s">
        <v>179</v>
      </c>
      <c r="K910" s="156" t="s">
        <v>617</v>
      </c>
      <c r="M910" s="252"/>
      <c r="N910" s="253">
        <v>4345</v>
      </c>
      <c r="O910" s="114">
        <f t="shared" si="14"/>
        <v>428096.17999999993</v>
      </c>
    </row>
    <row r="911" spans="1:15" ht="22.05" hidden="1" customHeight="1" x14ac:dyDescent="0.2">
      <c r="A911" s="26">
        <v>45854</v>
      </c>
      <c r="B911" s="20" t="s">
        <v>36</v>
      </c>
      <c r="C911" s="156" t="s">
        <v>5505</v>
      </c>
      <c r="D911" s="156"/>
      <c r="E911" s="156" t="s">
        <v>5506</v>
      </c>
      <c r="F911" s="93" t="s">
        <v>99</v>
      </c>
      <c r="H911" s="28" t="s">
        <v>22</v>
      </c>
      <c r="I911" s="28" t="s">
        <v>59</v>
      </c>
      <c r="J911" s="162" t="s">
        <v>59</v>
      </c>
      <c r="K911" s="156" t="s">
        <v>635</v>
      </c>
      <c r="M911" s="252"/>
      <c r="N911" s="253">
        <v>268134</v>
      </c>
      <c r="O911" s="114">
        <f t="shared" si="14"/>
        <v>159962.17999999993</v>
      </c>
    </row>
    <row r="912" spans="1:15" ht="22.05" hidden="1" customHeight="1" x14ac:dyDescent="0.2">
      <c r="A912" s="26">
        <v>45854</v>
      </c>
      <c r="B912" s="20" t="s">
        <v>36</v>
      </c>
      <c r="C912" s="156">
        <v>79859011</v>
      </c>
      <c r="D912" s="156"/>
      <c r="E912" s="156" t="s">
        <v>5507</v>
      </c>
      <c r="F912" s="93" t="s">
        <v>99</v>
      </c>
      <c r="H912" s="28" t="s">
        <v>22</v>
      </c>
      <c r="I912" s="28" t="s">
        <v>103</v>
      </c>
      <c r="J912" s="162" t="s">
        <v>93</v>
      </c>
      <c r="K912" s="156" t="s">
        <v>3381</v>
      </c>
      <c r="M912" s="252"/>
      <c r="N912" s="253">
        <v>4202.68</v>
      </c>
      <c r="O912" s="114">
        <f t="shared" si="14"/>
        <v>155759.49999999994</v>
      </c>
    </row>
    <row r="913" spans="1:15" ht="22.05" hidden="1" customHeight="1" x14ac:dyDescent="0.2">
      <c r="A913" s="26">
        <v>45854</v>
      </c>
      <c r="B913" s="20" t="s">
        <v>36</v>
      </c>
      <c r="C913" s="156"/>
      <c r="D913" s="156"/>
      <c r="E913" s="156" t="s">
        <v>875</v>
      </c>
      <c r="F913" s="93" t="s">
        <v>120</v>
      </c>
      <c r="H913" s="28" t="s">
        <v>22</v>
      </c>
      <c r="I913" s="28" t="s">
        <v>58</v>
      </c>
      <c r="J913" s="162" t="s">
        <v>101</v>
      </c>
      <c r="K913" s="156" t="s">
        <v>909</v>
      </c>
      <c r="M913" s="252"/>
      <c r="N913" s="253">
        <v>7069.68</v>
      </c>
      <c r="O913" s="114">
        <f t="shared" si="14"/>
        <v>148689.81999999995</v>
      </c>
    </row>
    <row r="914" spans="1:15" ht="22.05" hidden="1" customHeight="1" x14ac:dyDescent="0.2">
      <c r="A914" s="26">
        <v>45855</v>
      </c>
      <c r="B914" s="20" t="s">
        <v>36</v>
      </c>
      <c r="C914" s="156">
        <v>1980014</v>
      </c>
      <c r="D914" s="156"/>
      <c r="E914" s="156" t="s">
        <v>5508</v>
      </c>
      <c r="F914" s="93" t="s">
        <v>99</v>
      </c>
      <c r="H914" s="28" t="s">
        <v>22</v>
      </c>
      <c r="I914" s="28" t="s">
        <v>103</v>
      </c>
      <c r="J914" s="162" t="s">
        <v>96</v>
      </c>
      <c r="K914" s="156" t="s">
        <v>3442</v>
      </c>
      <c r="M914" s="252"/>
      <c r="N914" s="253">
        <v>1218</v>
      </c>
      <c r="O914" s="114">
        <f t="shared" si="14"/>
        <v>147471.81999999995</v>
      </c>
    </row>
    <row r="915" spans="1:15" ht="22.05" hidden="1" customHeight="1" x14ac:dyDescent="0.2">
      <c r="A915" s="26">
        <v>45855</v>
      </c>
      <c r="B915" s="20" t="s">
        <v>36</v>
      </c>
      <c r="C915" s="156">
        <v>9577712211</v>
      </c>
      <c r="D915" s="156"/>
      <c r="E915" s="156" t="s">
        <v>585</v>
      </c>
      <c r="F915" s="93" t="s">
        <v>99</v>
      </c>
      <c r="H915" s="28" t="s">
        <v>22</v>
      </c>
      <c r="I915" s="28" t="s">
        <v>55</v>
      </c>
      <c r="J915" s="162" t="s">
        <v>70</v>
      </c>
      <c r="K915" s="156" t="s">
        <v>612</v>
      </c>
      <c r="M915" s="252"/>
      <c r="N915" s="253">
        <v>36000</v>
      </c>
      <c r="O915" s="114">
        <f t="shared" si="14"/>
        <v>111471.81999999995</v>
      </c>
    </row>
    <row r="916" spans="1:15" ht="22.05" hidden="1" customHeight="1" x14ac:dyDescent="0.2">
      <c r="A916" s="26">
        <v>45856</v>
      </c>
      <c r="B916" s="20" t="s">
        <v>36</v>
      </c>
      <c r="C916" s="156"/>
      <c r="D916" s="156" t="s">
        <v>4068</v>
      </c>
      <c r="E916" s="156" t="s">
        <v>4069</v>
      </c>
      <c r="F916" s="93" t="s">
        <v>78</v>
      </c>
      <c r="G916" s="28">
        <v>378</v>
      </c>
      <c r="H916" s="28" t="s">
        <v>22</v>
      </c>
      <c r="I916" s="28" t="s">
        <v>81</v>
      </c>
      <c r="J916" s="162" t="s">
        <v>33</v>
      </c>
      <c r="K916" s="156" t="s">
        <v>621</v>
      </c>
      <c r="M916" s="252"/>
      <c r="N916" s="253">
        <v>43575.85</v>
      </c>
      <c r="O916" s="114">
        <f t="shared" si="14"/>
        <v>67895.969999999943</v>
      </c>
    </row>
    <row r="917" spans="1:15" ht="22.05" hidden="1" customHeight="1" x14ac:dyDescent="0.2">
      <c r="A917" s="26">
        <v>45856</v>
      </c>
      <c r="B917" s="20" t="s">
        <v>36</v>
      </c>
      <c r="C917" s="156"/>
      <c r="D917" s="156" t="s">
        <v>2630</v>
      </c>
      <c r="E917" s="156" t="s">
        <v>4069</v>
      </c>
      <c r="F917" s="93" t="s">
        <v>78</v>
      </c>
      <c r="G917" s="28">
        <v>379</v>
      </c>
      <c r="H917" s="28" t="s">
        <v>22</v>
      </c>
      <c r="I917" s="28" t="s">
        <v>81</v>
      </c>
      <c r="J917" s="162" t="s">
        <v>33</v>
      </c>
      <c r="K917" s="156" t="s">
        <v>621</v>
      </c>
      <c r="M917" s="252"/>
      <c r="N917" s="253">
        <v>9917.92</v>
      </c>
      <c r="O917" s="114">
        <f t="shared" si="14"/>
        <v>57978.049999999945</v>
      </c>
    </row>
    <row r="918" spans="1:15" ht="22.05" hidden="1" customHeight="1" x14ac:dyDescent="0.2">
      <c r="A918" s="26">
        <v>45856</v>
      </c>
      <c r="B918" s="20" t="s">
        <v>36</v>
      </c>
      <c r="C918" s="156"/>
      <c r="D918" s="156"/>
      <c r="E918" s="156" t="s">
        <v>5467</v>
      </c>
      <c r="F918" s="93" t="s">
        <v>99</v>
      </c>
      <c r="H918" s="28" t="s">
        <v>21</v>
      </c>
      <c r="I918" s="28" t="s">
        <v>29</v>
      </c>
      <c r="J918" s="162" t="s">
        <v>83</v>
      </c>
      <c r="K918" s="156" t="s">
        <v>893</v>
      </c>
      <c r="M918" s="252">
        <v>1000000</v>
      </c>
      <c r="N918" s="253"/>
      <c r="O918" s="114">
        <f t="shared" si="14"/>
        <v>1057978.05</v>
      </c>
    </row>
    <row r="919" spans="1:15" ht="22.05" hidden="1" customHeight="1" x14ac:dyDescent="0.2">
      <c r="A919" s="26">
        <v>45856</v>
      </c>
      <c r="B919" s="20" t="s">
        <v>36</v>
      </c>
      <c r="C919" s="156">
        <v>6066108919</v>
      </c>
      <c r="D919" s="156"/>
      <c r="E919" s="156" t="s">
        <v>869</v>
      </c>
      <c r="F919" s="93" t="s">
        <v>99</v>
      </c>
      <c r="H919" s="28" t="s">
        <v>22</v>
      </c>
      <c r="I919" s="28" t="s">
        <v>81</v>
      </c>
      <c r="J919" s="162" t="s">
        <v>167</v>
      </c>
      <c r="K919" s="156" t="s">
        <v>894</v>
      </c>
      <c r="M919" s="252"/>
      <c r="N919" s="253">
        <v>946500</v>
      </c>
      <c r="O919" s="114">
        <f t="shared" si="14"/>
        <v>111478.05000000005</v>
      </c>
    </row>
    <row r="920" spans="1:15" ht="22.05" hidden="1" customHeight="1" x14ac:dyDescent="0.2">
      <c r="A920" s="26">
        <v>45859</v>
      </c>
      <c r="B920" s="20" t="s">
        <v>36</v>
      </c>
      <c r="C920" s="156"/>
      <c r="D920" s="156"/>
      <c r="E920" s="156" t="s">
        <v>569</v>
      </c>
      <c r="F920" s="93" t="s">
        <v>79</v>
      </c>
      <c r="H920" s="28" t="s">
        <v>21</v>
      </c>
      <c r="I920" s="28" t="s">
        <v>28</v>
      </c>
      <c r="J920" s="162" t="s">
        <v>30</v>
      </c>
      <c r="K920" s="156" t="s">
        <v>905</v>
      </c>
      <c r="M920" s="252">
        <v>50000</v>
      </c>
      <c r="N920" s="253"/>
      <c r="O920" s="114">
        <f t="shared" si="14"/>
        <v>161478.05000000005</v>
      </c>
    </row>
    <row r="921" spans="1:15" ht="22.05" hidden="1" customHeight="1" x14ac:dyDescent="0.2">
      <c r="A921" s="26">
        <v>45859</v>
      </c>
      <c r="B921" s="20" t="s">
        <v>36</v>
      </c>
      <c r="C921" s="156"/>
      <c r="D921" s="156"/>
      <c r="E921" s="156" t="s">
        <v>569</v>
      </c>
      <c r="F921" s="93" t="s">
        <v>79</v>
      </c>
      <c r="H921" s="28" t="s">
        <v>21</v>
      </c>
      <c r="I921" s="28" t="s">
        <v>28</v>
      </c>
      <c r="J921" s="162" t="s">
        <v>30</v>
      </c>
      <c r="K921" s="156" t="s">
        <v>905</v>
      </c>
      <c r="M921" s="252">
        <v>50000</v>
      </c>
      <c r="N921" s="253"/>
      <c r="O921" s="114">
        <f t="shared" si="14"/>
        <v>211478.05000000005</v>
      </c>
    </row>
    <row r="922" spans="1:15" ht="22.05" hidden="1" customHeight="1" x14ac:dyDescent="0.2">
      <c r="A922" s="26">
        <v>45859</v>
      </c>
      <c r="B922" s="20" t="s">
        <v>36</v>
      </c>
      <c r="C922" s="156"/>
      <c r="D922" s="156"/>
      <c r="E922" s="156" t="s">
        <v>569</v>
      </c>
      <c r="F922" s="93" t="s">
        <v>79</v>
      </c>
      <c r="H922" s="28" t="s">
        <v>21</v>
      </c>
      <c r="I922" s="28" t="s">
        <v>28</v>
      </c>
      <c r="J922" s="162" t="s">
        <v>30</v>
      </c>
      <c r="K922" s="156" t="s">
        <v>905</v>
      </c>
      <c r="M922" s="252">
        <v>50000</v>
      </c>
      <c r="N922" s="253"/>
      <c r="O922" s="114">
        <f t="shared" si="14"/>
        <v>261478.05000000005</v>
      </c>
    </row>
    <row r="923" spans="1:15" ht="22.05" hidden="1" customHeight="1" x14ac:dyDescent="0.2">
      <c r="A923" s="26">
        <v>45859</v>
      </c>
      <c r="B923" s="20" t="s">
        <v>36</v>
      </c>
      <c r="C923" s="156"/>
      <c r="D923" s="156"/>
      <c r="E923" s="156" t="s">
        <v>569</v>
      </c>
      <c r="F923" s="93" t="s">
        <v>79</v>
      </c>
      <c r="H923" s="28" t="s">
        <v>21</v>
      </c>
      <c r="I923" s="28" t="s">
        <v>28</v>
      </c>
      <c r="J923" s="162" t="s">
        <v>30</v>
      </c>
      <c r="K923" s="156" t="s">
        <v>905</v>
      </c>
      <c r="M923" s="252">
        <v>50000</v>
      </c>
      <c r="N923" s="253"/>
      <c r="O923" s="114">
        <f t="shared" si="14"/>
        <v>311478.05000000005</v>
      </c>
    </row>
    <row r="924" spans="1:15" ht="22.05" hidden="1" customHeight="1" x14ac:dyDescent="0.2">
      <c r="A924" s="26">
        <v>45859</v>
      </c>
      <c r="B924" s="20" t="s">
        <v>36</v>
      </c>
      <c r="C924" s="156"/>
      <c r="D924" s="156"/>
      <c r="E924" s="156" t="s">
        <v>569</v>
      </c>
      <c r="F924" s="93" t="s">
        <v>79</v>
      </c>
      <c r="H924" s="28" t="s">
        <v>21</v>
      </c>
      <c r="I924" s="28" t="s">
        <v>28</v>
      </c>
      <c r="J924" s="162" t="s">
        <v>30</v>
      </c>
      <c r="K924" s="156" t="s">
        <v>905</v>
      </c>
      <c r="M924" s="252">
        <v>50000</v>
      </c>
      <c r="N924" s="253"/>
      <c r="O924" s="114">
        <f t="shared" si="14"/>
        <v>361478.05000000005</v>
      </c>
    </row>
    <row r="925" spans="1:15" ht="22.05" hidden="1" customHeight="1" x14ac:dyDescent="0.2">
      <c r="A925" s="26">
        <v>45859</v>
      </c>
      <c r="B925" s="20" t="s">
        <v>36</v>
      </c>
      <c r="C925" s="156"/>
      <c r="D925" s="156"/>
      <c r="E925" s="156" t="s">
        <v>569</v>
      </c>
      <c r="F925" s="93" t="s">
        <v>79</v>
      </c>
      <c r="H925" s="28" t="s">
        <v>21</v>
      </c>
      <c r="I925" s="28" t="s">
        <v>28</v>
      </c>
      <c r="J925" s="162" t="s">
        <v>30</v>
      </c>
      <c r="K925" s="156" t="s">
        <v>905</v>
      </c>
      <c r="M925" s="252">
        <v>50000</v>
      </c>
      <c r="N925" s="253"/>
      <c r="O925" s="114">
        <f t="shared" si="14"/>
        <v>411478.05000000005</v>
      </c>
    </row>
    <row r="926" spans="1:15" ht="22.05" hidden="1" customHeight="1" x14ac:dyDescent="0.2">
      <c r="A926" s="26">
        <v>45859</v>
      </c>
      <c r="B926" s="20" t="s">
        <v>36</v>
      </c>
      <c r="C926" s="156"/>
      <c r="D926" s="156"/>
      <c r="E926" s="156" t="s">
        <v>569</v>
      </c>
      <c r="F926" s="93" t="s">
        <v>79</v>
      </c>
      <c r="H926" s="28" t="s">
        <v>21</v>
      </c>
      <c r="I926" s="28" t="s">
        <v>28</v>
      </c>
      <c r="J926" s="162" t="s">
        <v>30</v>
      </c>
      <c r="K926" s="156" t="s">
        <v>905</v>
      </c>
      <c r="M926" s="252">
        <v>50000</v>
      </c>
      <c r="N926" s="253"/>
      <c r="O926" s="114">
        <f t="shared" si="14"/>
        <v>461478.05000000005</v>
      </c>
    </row>
    <row r="927" spans="1:15" ht="22.05" hidden="1" customHeight="1" x14ac:dyDescent="0.2">
      <c r="A927" s="26">
        <v>45859</v>
      </c>
      <c r="B927" s="20" t="s">
        <v>36</v>
      </c>
      <c r="C927" s="156"/>
      <c r="D927" s="156"/>
      <c r="E927" s="156" t="s">
        <v>569</v>
      </c>
      <c r="F927" s="93" t="s">
        <v>79</v>
      </c>
      <c r="H927" s="28" t="s">
        <v>21</v>
      </c>
      <c r="I927" s="28" t="s">
        <v>28</v>
      </c>
      <c r="J927" s="162" t="s">
        <v>30</v>
      </c>
      <c r="K927" s="156" t="s">
        <v>905</v>
      </c>
      <c r="M927" s="252">
        <v>50000</v>
      </c>
      <c r="N927" s="253"/>
      <c r="O927" s="114">
        <f t="shared" ref="O927:O990" si="15">O926+M927-N927</f>
        <v>511478.05000000005</v>
      </c>
    </row>
    <row r="928" spans="1:15" ht="22.05" hidden="1" customHeight="1" x14ac:dyDescent="0.2">
      <c r="A928" s="26">
        <v>45859</v>
      </c>
      <c r="B928" s="20" t="s">
        <v>36</v>
      </c>
      <c r="C928" s="156"/>
      <c r="D928" s="156"/>
      <c r="E928" s="156" t="s">
        <v>569</v>
      </c>
      <c r="F928" s="93" t="s">
        <v>79</v>
      </c>
      <c r="H928" s="28" t="s">
        <v>21</v>
      </c>
      <c r="I928" s="28" t="s">
        <v>28</v>
      </c>
      <c r="J928" s="162" t="s">
        <v>30</v>
      </c>
      <c r="K928" s="156" t="s">
        <v>905</v>
      </c>
      <c r="M928" s="252">
        <v>50000</v>
      </c>
      <c r="N928" s="253"/>
      <c r="O928" s="114">
        <f t="shared" si="15"/>
        <v>561478.05000000005</v>
      </c>
    </row>
    <row r="929" spans="1:15" ht="22.05" hidden="1" customHeight="1" x14ac:dyDescent="0.2">
      <c r="A929" s="26">
        <v>45859</v>
      </c>
      <c r="B929" s="20" t="s">
        <v>36</v>
      </c>
      <c r="C929" s="156"/>
      <c r="D929" s="156"/>
      <c r="E929" s="156" t="s">
        <v>569</v>
      </c>
      <c r="F929" s="93" t="s">
        <v>79</v>
      </c>
      <c r="H929" s="28" t="s">
        <v>21</v>
      </c>
      <c r="I929" s="28" t="s">
        <v>28</v>
      </c>
      <c r="J929" s="162" t="s">
        <v>30</v>
      </c>
      <c r="K929" s="156" t="s">
        <v>905</v>
      </c>
      <c r="M929" s="252">
        <v>50000</v>
      </c>
      <c r="N929" s="253"/>
      <c r="O929" s="114">
        <f t="shared" si="15"/>
        <v>611478.05000000005</v>
      </c>
    </row>
    <row r="930" spans="1:15" ht="22.05" hidden="1" customHeight="1" x14ac:dyDescent="0.2">
      <c r="A930" s="26">
        <v>45859</v>
      </c>
      <c r="B930" s="20" t="s">
        <v>36</v>
      </c>
      <c r="C930" s="156">
        <v>4165029314</v>
      </c>
      <c r="D930" s="156"/>
      <c r="E930" s="156" t="s">
        <v>869</v>
      </c>
      <c r="F930" s="93" t="s">
        <v>99</v>
      </c>
      <c r="H930" s="28" t="s">
        <v>22</v>
      </c>
      <c r="I930" s="28" t="s">
        <v>81</v>
      </c>
      <c r="J930" s="162" t="s">
        <v>167</v>
      </c>
      <c r="K930" s="156" t="s">
        <v>894</v>
      </c>
      <c r="M930" s="252"/>
      <c r="N930" s="253">
        <v>350000</v>
      </c>
      <c r="O930" s="114">
        <f t="shared" si="15"/>
        <v>261478.05000000005</v>
      </c>
    </row>
    <row r="931" spans="1:15" ht="22.05" hidden="1" customHeight="1" x14ac:dyDescent="0.2">
      <c r="A931" s="26">
        <v>45859</v>
      </c>
      <c r="B931" s="20" t="s">
        <v>36</v>
      </c>
      <c r="C931" s="156">
        <v>26134011</v>
      </c>
      <c r="D931" s="156"/>
      <c r="E931" s="156" t="s">
        <v>5509</v>
      </c>
      <c r="F931" s="93" t="s">
        <v>99</v>
      </c>
      <c r="H931" s="28" t="s">
        <v>22</v>
      </c>
      <c r="I931" s="28" t="s">
        <v>56</v>
      </c>
      <c r="J931" s="162" t="s">
        <v>116</v>
      </c>
      <c r="K931" s="156" t="s">
        <v>895</v>
      </c>
      <c r="M931" s="252"/>
      <c r="N931" s="253">
        <v>98564</v>
      </c>
      <c r="O931" s="114">
        <f t="shared" si="15"/>
        <v>162914.05000000005</v>
      </c>
    </row>
    <row r="932" spans="1:15" ht="22.05" hidden="1" customHeight="1" x14ac:dyDescent="0.2">
      <c r="A932" s="26">
        <v>45859</v>
      </c>
      <c r="B932" s="20" t="s">
        <v>36</v>
      </c>
      <c r="C932" s="156">
        <v>5256480313</v>
      </c>
      <c r="D932" s="156"/>
      <c r="E932" s="156" t="s">
        <v>577</v>
      </c>
      <c r="F932" s="93" t="s">
        <v>99</v>
      </c>
      <c r="H932" s="28" t="s">
        <v>22</v>
      </c>
      <c r="I932" s="28" t="s">
        <v>81</v>
      </c>
      <c r="J932" s="162" t="s">
        <v>171</v>
      </c>
      <c r="K932" s="156" t="s">
        <v>621</v>
      </c>
      <c r="M932" s="252"/>
      <c r="N932" s="253">
        <v>600</v>
      </c>
      <c r="O932" s="114">
        <f t="shared" si="15"/>
        <v>162314.05000000005</v>
      </c>
    </row>
    <row r="933" spans="1:15" ht="22.05" hidden="1" customHeight="1" x14ac:dyDescent="0.2">
      <c r="A933" s="26">
        <v>45859</v>
      </c>
      <c r="B933" s="20" t="s">
        <v>36</v>
      </c>
      <c r="C933" s="156">
        <v>7917480913</v>
      </c>
      <c r="D933" s="156" t="s">
        <v>5510</v>
      </c>
      <c r="E933" s="156" t="s">
        <v>5511</v>
      </c>
      <c r="F933" s="93" t="s">
        <v>99</v>
      </c>
      <c r="H933" s="28" t="s">
        <v>22</v>
      </c>
      <c r="I933" s="28" t="s">
        <v>55</v>
      </c>
      <c r="J933" s="162" t="s">
        <v>70</v>
      </c>
      <c r="K933" s="156" t="s">
        <v>2616</v>
      </c>
      <c r="M933" s="252"/>
      <c r="N933" s="253">
        <v>20811</v>
      </c>
      <c r="O933" s="114">
        <f t="shared" si="15"/>
        <v>141503.05000000005</v>
      </c>
    </row>
    <row r="934" spans="1:15" ht="22.05" hidden="1" customHeight="1" x14ac:dyDescent="0.2">
      <c r="A934" s="26">
        <v>45859</v>
      </c>
      <c r="B934" s="20" t="s">
        <v>36</v>
      </c>
      <c r="C934" s="156">
        <v>1757480924</v>
      </c>
      <c r="D934" s="156" t="s">
        <v>5512</v>
      </c>
      <c r="E934" s="156" t="s">
        <v>5513</v>
      </c>
      <c r="F934" s="93" t="s">
        <v>99</v>
      </c>
      <c r="H934" s="28" t="s">
        <v>22</v>
      </c>
      <c r="I934" s="28" t="s">
        <v>55</v>
      </c>
      <c r="J934" s="162" t="s">
        <v>70</v>
      </c>
      <c r="K934" s="156" t="s">
        <v>612</v>
      </c>
      <c r="M934" s="252"/>
      <c r="N934" s="253">
        <v>925</v>
      </c>
      <c r="O934" s="114">
        <f t="shared" si="15"/>
        <v>140578.05000000005</v>
      </c>
    </row>
    <row r="935" spans="1:15" ht="22.05" hidden="1" customHeight="1" x14ac:dyDescent="0.2">
      <c r="A935" s="26">
        <v>45859</v>
      </c>
      <c r="B935" s="20" t="s">
        <v>36</v>
      </c>
      <c r="C935" s="156">
        <v>74809035</v>
      </c>
      <c r="D935" s="156" t="s">
        <v>5512</v>
      </c>
      <c r="E935" s="156" t="s">
        <v>3950</v>
      </c>
      <c r="F935" s="93" t="s">
        <v>99</v>
      </c>
      <c r="H935" s="28" t="s">
        <v>22</v>
      </c>
      <c r="I935" s="28" t="s">
        <v>55</v>
      </c>
      <c r="J935" s="162" t="s">
        <v>70</v>
      </c>
      <c r="K935" s="156" t="s">
        <v>5013</v>
      </c>
      <c r="M935" s="252"/>
      <c r="N935" s="253">
        <v>8000</v>
      </c>
      <c r="O935" s="114">
        <f t="shared" si="15"/>
        <v>132578.05000000005</v>
      </c>
    </row>
    <row r="936" spans="1:15" ht="22.05" hidden="1" customHeight="1" x14ac:dyDescent="0.2">
      <c r="A936" s="26">
        <v>45859</v>
      </c>
      <c r="B936" s="20" t="s">
        <v>36</v>
      </c>
      <c r="C936" s="156">
        <v>1377480946</v>
      </c>
      <c r="D936" s="156"/>
      <c r="E936" s="156" t="s">
        <v>5514</v>
      </c>
      <c r="F936" s="93" t="s">
        <v>99</v>
      </c>
      <c r="H936" s="28" t="s">
        <v>22</v>
      </c>
      <c r="I936" s="28" t="s">
        <v>81</v>
      </c>
      <c r="J936" s="162" t="s">
        <v>179</v>
      </c>
      <c r="K936" s="156" t="s">
        <v>617</v>
      </c>
      <c r="M936" s="252"/>
      <c r="N936" s="253">
        <v>3950</v>
      </c>
      <c r="O936" s="114">
        <f t="shared" si="15"/>
        <v>128628.05000000005</v>
      </c>
    </row>
    <row r="937" spans="1:15" ht="22.05" hidden="1" customHeight="1" x14ac:dyDescent="0.2">
      <c r="A937" s="26">
        <v>45859</v>
      </c>
      <c r="B937" s="20" t="s">
        <v>36</v>
      </c>
      <c r="C937" s="156">
        <v>3478720216</v>
      </c>
      <c r="D937" s="156"/>
      <c r="E937" s="156" t="s">
        <v>814</v>
      </c>
      <c r="F937" s="93" t="s">
        <v>99</v>
      </c>
      <c r="H937" s="28" t="s">
        <v>22</v>
      </c>
      <c r="I937" s="28" t="s">
        <v>81</v>
      </c>
      <c r="J937" s="162" t="s">
        <v>182</v>
      </c>
      <c r="K937" s="156" t="s">
        <v>616</v>
      </c>
      <c r="M937" s="252"/>
      <c r="N937" s="253">
        <v>5920</v>
      </c>
      <c r="O937" s="114">
        <f t="shared" si="15"/>
        <v>122708.05000000005</v>
      </c>
    </row>
    <row r="938" spans="1:15" ht="22.05" hidden="1" customHeight="1" x14ac:dyDescent="0.2">
      <c r="A938" s="26">
        <v>45859</v>
      </c>
      <c r="B938" s="20" t="s">
        <v>36</v>
      </c>
      <c r="C938" s="156">
        <v>5198720228</v>
      </c>
      <c r="D938" s="156"/>
      <c r="E938" s="156" t="s">
        <v>5515</v>
      </c>
      <c r="F938" s="93" t="s">
        <v>99</v>
      </c>
      <c r="H938" s="28" t="s">
        <v>22</v>
      </c>
      <c r="I938" s="28" t="s">
        <v>81</v>
      </c>
      <c r="J938" s="162" t="s">
        <v>182</v>
      </c>
      <c r="K938" s="156" t="s">
        <v>616</v>
      </c>
      <c r="M938" s="252"/>
      <c r="N938" s="253">
        <v>5</v>
      </c>
      <c r="O938" s="114">
        <f t="shared" si="15"/>
        <v>122703.05000000005</v>
      </c>
    </row>
    <row r="939" spans="1:15" ht="22.05" hidden="1" customHeight="1" x14ac:dyDescent="0.2">
      <c r="A939" s="26">
        <v>45859</v>
      </c>
      <c r="B939" s="20" t="s">
        <v>36</v>
      </c>
      <c r="C939" s="156">
        <v>87202037</v>
      </c>
      <c r="D939" s="156"/>
      <c r="E939" s="156" t="s">
        <v>2547</v>
      </c>
      <c r="F939" s="93" t="s">
        <v>99</v>
      </c>
      <c r="H939" s="28" t="s">
        <v>22</v>
      </c>
      <c r="I939" s="28" t="s">
        <v>81</v>
      </c>
      <c r="J939" s="162" t="s">
        <v>280</v>
      </c>
      <c r="K939" s="156" t="s">
        <v>897</v>
      </c>
      <c r="M939" s="252"/>
      <c r="N939" s="253">
        <v>3555</v>
      </c>
      <c r="O939" s="114">
        <f t="shared" si="15"/>
        <v>119148.05000000005</v>
      </c>
    </row>
    <row r="940" spans="1:15" ht="22.05" hidden="1" customHeight="1" x14ac:dyDescent="0.2">
      <c r="A940" s="26">
        <v>45859</v>
      </c>
      <c r="B940" s="20" t="s">
        <v>36</v>
      </c>
      <c r="C940" s="156">
        <v>8648720246</v>
      </c>
      <c r="D940" s="156"/>
      <c r="E940" s="156" t="s">
        <v>577</v>
      </c>
      <c r="F940" s="93" t="s">
        <v>99</v>
      </c>
      <c r="H940" s="28" t="s">
        <v>22</v>
      </c>
      <c r="I940" s="28" t="s">
        <v>81</v>
      </c>
      <c r="J940" s="162" t="s">
        <v>171</v>
      </c>
      <c r="K940" s="156" t="s">
        <v>621</v>
      </c>
      <c r="M940" s="252"/>
      <c r="N940" s="253">
        <v>100</v>
      </c>
      <c r="O940" s="114">
        <f t="shared" si="15"/>
        <v>119048.05000000005</v>
      </c>
    </row>
    <row r="941" spans="1:15" ht="22.05" hidden="1" customHeight="1" x14ac:dyDescent="0.2">
      <c r="A941" s="26">
        <v>45859</v>
      </c>
      <c r="B941" s="20" t="s">
        <v>36</v>
      </c>
      <c r="C941" s="156">
        <v>9798720258</v>
      </c>
      <c r="D941" s="156"/>
      <c r="E941" s="156" t="s">
        <v>5516</v>
      </c>
      <c r="F941" s="93" t="s">
        <v>99</v>
      </c>
      <c r="H941" s="28" t="s">
        <v>22</v>
      </c>
      <c r="I941" s="28" t="s">
        <v>81</v>
      </c>
      <c r="J941" s="162" t="s">
        <v>183</v>
      </c>
      <c r="K941" s="156" t="s">
        <v>628</v>
      </c>
      <c r="M941" s="252"/>
      <c r="N941" s="253">
        <v>5628.75</v>
      </c>
      <c r="O941" s="114">
        <f t="shared" si="15"/>
        <v>113419.30000000005</v>
      </c>
    </row>
    <row r="942" spans="1:15" ht="22.05" hidden="1" customHeight="1" x14ac:dyDescent="0.2">
      <c r="A942" s="26">
        <v>45859</v>
      </c>
      <c r="B942" s="20" t="s">
        <v>36</v>
      </c>
      <c r="C942" s="156" t="s">
        <v>5517</v>
      </c>
      <c r="D942" s="156"/>
      <c r="E942" s="156" t="s">
        <v>577</v>
      </c>
      <c r="F942" s="93" t="s">
        <v>99</v>
      </c>
      <c r="H942" s="28" t="s">
        <v>22</v>
      </c>
      <c r="I942" s="28" t="s">
        <v>81</v>
      </c>
      <c r="J942" s="162" t="s">
        <v>177</v>
      </c>
      <c r="K942" s="156" t="s">
        <v>613</v>
      </c>
      <c r="M942" s="252"/>
      <c r="N942" s="253">
        <v>1500</v>
      </c>
      <c r="O942" s="114">
        <f t="shared" si="15"/>
        <v>111919.30000000005</v>
      </c>
    </row>
    <row r="943" spans="1:15" ht="22.05" hidden="1" customHeight="1" x14ac:dyDescent="0.2">
      <c r="A943" s="26">
        <v>45859</v>
      </c>
      <c r="B943" s="20" t="s">
        <v>36</v>
      </c>
      <c r="C943" s="156">
        <v>1158720280</v>
      </c>
      <c r="D943" s="156"/>
      <c r="E943" s="156" t="s">
        <v>5518</v>
      </c>
      <c r="F943" s="93" t="s">
        <v>99</v>
      </c>
      <c r="H943" s="28" t="s">
        <v>22</v>
      </c>
      <c r="I943" s="28" t="s">
        <v>81</v>
      </c>
      <c r="J943" s="162" t="s">
        <v>180</v>
      </c>
      <c r="K943" s="156" t="s">
        <v>629</v>
      </c>
      <c r="M943" s="252"/>
      <c r="N943" s="253">
        <v>8492.5</v>
      </c>
      <c r="O943" s="114">
        <f t="shared" si="15"/>
        <v>103426.80000000005</v>
      </c>
    </row>
    <row r="944" spans="1:15" ht="22.05" hidden="1" customHeight="1" x14ac:dyDescent="0.2">
      <c r="A944" s="26">
        <v>45859</v>
      </c>
      <c r="B944" s="20" t="s">
        <v>36</v>
      </c>
      <c r="C944" s="156">
        <v>4528720292</v>
      </c>
      <c r="D944" s="156"/>
      <c r="E944" s="156" t="s">
        <v>5519</v>
      </c>
      <c r="F944" s="93" t="s">
        <v>99</v>
      </c>
      <c r="H944" s="28" t="s">
        <v>22</v>
      </c>
      <c r="I944" s="28" t="s">
        <v>81</v>
      </c>
      <c r="J944" s="162" t="s">
        <v>175</v>
      </c>
      <c r="K944" s="156" t="s">
        <v>850</v>
      </c>
      <c r="M944" s="252"/>
      <c r="N944" s="253">
        <v>16985</v>
      </c>
      <c r="O944" s="114">
        <f t="shared" si="15"/>
        <v>86441.800000000047</v>
      </c>
    </row>
    <row r="945" spans="1:15" ht="22.05" hidden="1" customHeight="1" x14ac:dyDescent="0.2">
      <c r="A945" s="26">
        <v>45860</v>
      </c>
      <c r="B945" s="20" t="s">
        <v>36</v>
      </c>
      <c r="C945" s="156"/>
      <c r="D945" s="156"/>
      <c r="E945" s="156" t="s">
        <v>1044</v>
      </c>
      <c r="F945" s="93" t="s">
        <v>78</v>
      </c>
      <c r="G945" s="28">
        <v>380</v>
      </c>
      <c r="H945" s="28" t="s">
        <v>22</v>
      </c>
      <c r="I945" s="28" t="s">
        <v>81</v>
      </c>
      <c r="J945" s="162" t="s">
        <v>33</v>
      </c>
      <c r="K945" s="156" t="s">
        <v>621</v>
      </c>
      <c r="M945" s="252"/>
      <c r="N945" s="253">
        <v>50000</v>
      </c>
      <c r="O945" s="114">
        <f t="shared" si="15"/>
        <v>36441.800000000047</v>
      </c>
    </row>
    <row r="946" spans="1:15" ht="22.05" hidden="1" customHeight="1" x14ac:dyDescent="0.2">
      <c r="A946" s="26">
        <v>45861</v>
      </c>
      <c r="B946" s="20" t="s">
        <v>36</v>
      </c>
      <c r="C946" s="156">
        <v>2772160716</v>
      </c>
      <c r="D946" s="156" t="s">
        <v>5520</v>
      </c>
      <c r="E946" s="156" t="s">
        <v>5521</v>
      </c>
      <c r="F946" s="93" t="s">
        <v>99</v>
      </c>
      <c r="H946" s="28" t="s">
        <v>22</v>
      </c>
      <c r="I946" s="28" t="s">
        <v>54</v>
      </c>
      <c r="J946" s="162" t="s">
        <v>63</v>
      </c>
      <c r="K946" s="156" t="s">
        <v>1766</v>
      </c>
      <c r="M946" s="252"/>
      <c r="N946" s="253">
        <v>2058</v>
      </c>
      <c r="O946" s="114">
        <f t="shared" si="15"/>
        <v>34383.800000000047</v>
      </c>
    </row>
    <row r="947" spans="1:15" ht="22.05" hidden="1" customHeight="1" x14ac:dyDescent="0.2">
      <c r="A947" s="26">
        <v>45862</v>
      </c>
      <c r="B947" s="20" t="s">
        <v>36</v>
      </c>
      <c r="C947" s="156">
        <v>2288347113</v>
      </c>
      <c r="D947" s="156"/>
      <c r="E947" s="156" t="s">
        <v>577</v>
      </c>
      <c r="F947" s="93" t="s">
        <v>99</v>
      </c>
      <c r="H947" s="28" t="s">
        <v>22</v>
      </c>
      <c r="I947" s="28" t="s">
        <v>81</v>
      </c>
      <c r="J947" s="162" t="s">
        <v>171</v>
      </c>
      <c r="K947" s="156" t="s">
        <v>621</v>
      </c>
      <c r="M947" s="252"/>
      <c r="N947" s="253">
        <v>30000</v>
      </c>
      <c r="O947" s="114">
        <f t="shared" si="15"/>
        <v>4383.8000000000466</v>
      </c>
    </row>
    <row r="948" spans="1:15" ht="22.05" hidden="1" customHeight="1" x14ac:dyDescent="0.2">
      <c r="A948" s="26">
        <v>45862</v>
      </c>
      <c r="B948" s="20" t="s">
        <v>36</v>
      </c>
      <c r="C948" s="156"/>
      <c r="D948" s="156"/>
      <c r="E948" s="156" t="s">
        <v>569</v>
      </c>
      <c r="F948" s="93" t="s">
        <v>99</v>
      </c>
      <c r="H948" s="28" t="s">
        <v>21</v>
      </c>
      <c r="I948" s="28" t="s">
        <v>28</v>
      </c>
      <c r="J948" s="162" t="s">
        <v>30</v>
      </c>
      <c r="K948" s="156" t="s">
        <v>615</v>
      </c>
      <c r="M948" s="252">
        <v>1000000</v>
      </c>
      <c r="N948" s="253"/>
      <c r="O948" s="114">
        <f t="shared" si="15"/>
        <v>1004383.8</v>
      </c>
    </row>
    <row r="949" spans="1:15" ht="22.05" hidden="1" customHeight="1" x14ac:dyDescent="0.2">
      <c r="A949" s="26">
        <v>45862</v>
      </c>
      <c r="B949" s="20" t="s">
        <v>36</v>
      </c>
      <c r="C949" s="156">
        <v>1968777113</v>
      </c>
      <c r="D949" s="156" t="s">
        <v>5522</v>
      </c>
      <c r="E949" s="156" t="s">
        <v>5523</v>
      </c>
      <c r="F949" s="93" t="s">
        <v>99</v>
      </c>
      <c r="H949" s="28" t="s">
        <v>22</v>
      </c>
      <c r="I949" s="28" t="s">
        <v>55</v>
      </c>
      <c r="J949" s="162" t="s">
        <v>70</v>
      </c>
      <c r="K949" s="156" t="s">
        <v>851</v>
      </c>
      <c r="M949" s="252"/>
      <c r="N949" s="253">
        <v>28596.9</v>
      </c>
      <c r="O949" s="114">
        <f t="shared" si="15"/>
        <v>975786.9</v>
      </c>
    </row>
    <row r="950" spans="1:15" ht="22.05" hidden="1" customHeight="1" x14ac:dyDescent="0.2">
      <c r="A950" s="26">
        <v>45862</v>
      </c>
      <c r="B950" s="20" t="s">
        <v>36</v>
      </c>
      <c r="C950" s="156">
        <v>2736604943</v>
      </c>
      <c r="D950" s="156" t="s">
        <v>5522</v>
      </c>
      <c r="E950" s="156" t="s">
        <v>5524</v>
      </c>
      <c r="F950" s="93" t="s">
        <v>99</v>
      </c>
      <c r="H950" s="28" t="s">
        <v>22</v>
      </c>
      <c r="I950" s="28" t="s">
        <v>55</v>
      </c>
      <c r="J950" s="162" t="s">
        <v>70</v>
      </c>
      <c r="K950" s="156" t="s">
        <v>851</v>
      </c>
      <c r="M950" s="252"/>
      <c r="N950" s="253">
        <v>5118.6000000000004</v>
      </c>
      <c r="O950" s="114">
        <f t="shared" si="15"/>
        <v>970668.3</v>
      </c>
    </row>
    <row r="951" spans="1:15" ht="22.05" hidden="1" customHeight="1" x14ac:dyDescent="0.2">
      <c r="A951" s="26">
        <v>45862</v>
      </c>
      <c r="B951" s="20" t="s">
        <v>36</v>
      </c>
      <c r="C951" s="156">
        <v>940387913</v>
      </c>
      <c r="D951" s="156" t="s">
        <v>5522</v>
      </c>
      <c r="E951" s="156" t="s">
        <v>5525</v>
      </c>
      <c r="F951" s="93" t="s">
        <v>99</v>
      </c>
      <c r="H951" s="28" t="s">
        <v>22</v>
      </c>
      <c r="I951" s="28" t="s">
        <v>55</v>
      </c>
      <c r="J951" s="162" t="s">
        <v>70</v>
      </c>
      <c r="K951" s="156" t="s">
        <v>851</v>
      </c>
      <c r="M951" s="252"/>
      <c r="N951" s="253">
        <v>1774.5</v>
      </c>
      <c r="O951" s="114">
        <f t="shared" si="15"/>
        <v>968893.8</v>
      </c>
    </row>
    <row r="952" spans="1:15" ht="22.05" hidden="1" customHeight="1" x14ac:dyDescent="0.2">
      <c r="A952" s="26">
        <v>45862</v>
      </c>
      <c r="B952" s="20" t="s">
        <v>36</v>
      </c>
      <c r="C952" s="156">
        <v>7139898631</v>
      </c>
      <c r="D952" s="156"/>
      <c r="E952" s="156" t="s">
        <v>869</v>
      </c>
      <c r="F952" s="93" t="s">
        <v>99</v>
      </c>
      <c r="H952" s="28" t="s">
        <v>22</v>
      </c>
      <c r="I952" s="28" t="s">
        <v>81</v>
      </c>
      <c r="J952" s="162" t="s">
        <v>167</v>
      </c>
      <c r="K952" s="156" t="s">
        <v>894</v>
      </c>
      <c r="M952" s="252"/>
      <c r="N952" s="253">
        <v>3000</v>
      </c>
      <c r="O952" s="114">
        <f t="shared" si="15"/>
        <v>965893.8</v>
      </c>
    </row>
    <row r="953" spans="1:15" ht="22.05" hidden="1" customHeight="1" x14ac:dyDescent="0.2">
      <c r="A953" s="26">
        <v>45863</v>
      </c>
      <c r="B953" s="20" t="s">
        <v>36</v>
      </c>
      <c r="C953" s="156">
        <v>3837709614</v>
      </c>
      <c r="D953" s="156"/>
      <c r="E953" s="156" t="s">
        <v>869</v>
      </c>
      <c r="F953" s="93" t="s">
        <v>99</v>
      </c>
      <c r="H953" s="28" t="s">
        <v>22</v>
      </c>
      <c r="I953" s="28" t="s">
        <v>81</v>
      </c>
      <c r="J953" s="162" t="s">
        <v>167</v>
      </c>
      <c r="K953" s="156" t="s">
        <v>894</v>
      </c>
      <c r="M953" s="252"/>
      <c r="N953" s="253">
        <v>896000</v>
      </c>
      <c r="O953" s="114">
        <f t="shared" si="15"/>
        <v>69893.800000000047</v>
      </c>
    </row>
    <row r="954" spans="1:15" ht="22.05" hidden="1" customHeight="1" x14ac:dyDescent="0.2">
      <c r="A954" s="26">
        <v>45863</v>
      </c>
      <c r="B954" s="20" t="s">
        <v>36</v>
      </c>
      <c r="C954" s="156"/>
      <c r="D954" s="156"/>
      <c r="E954" s="156" t="s">
        <v>1044</v>
      </c>
      <c r="F954" s="93" t="s">
        <v>78</v>
      </c>
      <c r="G954" s="28">
        <v>382</v>
      </c>
      <c r="H954" s="28" t="s">
        <v>22</v>
      </c>
      <c r="I954" s="28" t="s">
        <v>81</v>
      </c>
      <c r="J954" s="162" t="s">
        <v>33</v>
      </c>
      <c r="K954" s="156" t="s">
        <v>621</v>
      </c>
      <c r="M954" s="252"/>
      <c r="N954" s="253">
        <v>54494.17</v>
      </c>
      <c r="O954" s="114">
        <f t="shared" si="15"/>
        <v>15399.630000000048</v>
      </c>
    </row>
    <row r="955" spans="1:15" ht="22.05" hidden="1" customHeight="1" x14ac:dyDescent="0.2">
      <c r="A955" s="26">
        <v>45863</v>
      </c>
      <c r="B955" s="20" t="s">
        <v>36</v>
      </c>
      <c r="C955" s="156"/>
      <c r="D955" s="156"/>
      <c r="E955" s="156" t="s">
        <v>1044</v>
      </c>
      <c r="F955" s="93" t="s">
        <v>78</v>
      </c>
      <c r="G955" s="28">
        <v>384</v>
      </c>
      <c r="H955" s="28" t="s">
        <v>22</v>
      </c>
      <c r="I955" s="28" t="s">
        <v>81</v>
      </c>
      <c r="J955" s="162" t="s">
        <v>33</v>
      </c>
      <c r="K955" s="156" t="s">
        <v>621</v>
      </c>
      <c r="M955" s="252"/>
      <c r="N955" s="253">
        <v>14220.47</v>
      </c>
      <c r="O955" s="114">
        <f t="shared" si="15"/>
        <v>1179.160000000049</v>
      </c>
    </row>
    <row r="956" spans="1:15" ht="22.05" hidden="1" customHeight="1" x14ac:dyDescent="0.2">
      <c r="A956" s="26">
        <v>45863</v>
      </c>
      <c r="B956" s="20" t="s">
        <v>36</v>
      </c>
      <c r="C956" s="156"/>
      <c r="D956" s="156"/>
      <c r="E956" s="156" t="s">
        <v>569</v>
      </c>
      <c r="F956" s="93" t="s">
        <v>79</v>
      </c>
      <c r="H956" s="28" t="s">
        <v>21</v>
      </c>
      <c r="I956" s="28" t="s">
        <v>28</v>
      </c>
      <c r="J956" s="162" t="s">
        <v>30</v>
      </c>
      <c r="K956" s="156" t="s">
        <v>905</v>
      </c>
      <c r="M956" s="252">
        <v>200000</v>
      </c>
      <c r="N956" s="253"/>
      <c r="O956" s="114">
        <f t="shared" si="15"/>
        <v>201179.16000000006</v>
      </c>
    </row>
    <row r="957" spans="1:15" ht="22.05" hidden="1" customHeight="1" x14ac:dyDescent="0.2">
      <c r="A957" s="26">
        <v>45863</v>
      </c>
      <c r="B957" s="20" t="s">
        <v>36</v>
      </c>
      <c r="C957" s="156"/>
      <c r="D957" s="156"/>
      <c r="E957" s="156" t="s">
        <v>29</v>
      </c>
      <c r="F957" s="93" t="s">
        <v>99</v>
      </c>
      <c r="H957" s="28" t="s">
        <v>22</v>
      </c>
      <c r="I957" s="28" t="s">
        <v>81</v>
      </c>
      <c r="J957" s="162" t="s">
        <v>280</v>
      </c>
      <c r="K957" s="156" t="s">
        <v>897</v>
      </c>
      <c r="M957" s="252"/>
      <c r="N957" s="253">
        <v>175500</v>
      </c>
      <c r="O957" s="114">
        <f t="shared" si="15"/>
        <v>25679.160000000062</v>
      </c>
    </row>
    <row r="958" spans="1:15" ht="22.05" hidden="1" customHeight="1" x14ac:dyDescent="0.2">
      <c r="A958" s="26">
        <v>45863</v>
      </c>
      <c r="B958" s="20" t="s">
        <v>36</v>
      </c>
      <c r="C958" s="156">
        <v>8654559231</v>
      </c>
      <c r="D958" s="156"/>
      <c r="E958" s="156" t="s">
        <v>5579</v>
      </c>
      <c r="F958" s="93" t="s">
        <v>99</v>
      </c>
      <c r="H958" s="28" t="s">
        <v>22</v>
      </c>
      <c r="I958" s="28" t="s">
        <v>103</v>
      </c>
      <c r="J958" s="162" t="s">
        <v>102</v>
      </c>
      <c r="K958" s="156" t="s">
        <v>5530</v>
      </c>
      <c r="M958" s="252"/>
      <c r="N958" s="253">
        <v>24918.75</v>
      </c>
      <c r="O958" s="114">
        <f t="shared" si="15"/>
        <v>760.4100000000617</v>
      </c>
    </row>
    <row r="959" spans="1:15" ht="22.05" hidden="1" customHeight="1" x14ac:dyDescent="0.2">
      <c r="A959" s="26">
        <v>45867</v>
      </c>
      <c r="B959" s="20" t="s">
        <v>36</v>
      </c>
      <c r="C959" s="156"/>
      <c r="D959" s="156"/>
      <c r="E959" s="156" t="s">
        <v>5467</v>
      </c>
      <c r="F959" s="93" t="s">
        <v>99</v>
      </c>
      <c r="H959" s="28" t="s">
        <v>21</v>
      </c>
      <c r="I959" s="28" t="s">
        <v>29</v>
      </c>
      <c r="J959" s="162" t="s">
        <v>83</v>
      </c>
      <c r="K959" s="156" t="s">
        <v>893</v>
      </c>
      <c r="M959" s="252">
        <v>100000</v>
      </c>
      <c r="N959" s="253"/>
      <c r="O959" s="114">
        <f t="shared" si="15"/>
        <v>100760.41000000006</v>
      </c>
    </row>
    <row r="960" spans="1:15" ht="22.05" hidden="1" customHeight="1" x14ac:dyDescent="0.2">
      <c r="A960" s="26">
        <v>45867</v>
      </c>
      <c r="B960" s="20" t="s">
        <v>36</v>
      </c>
      <c r="C960" s="156">
        <v>1877994814</v>
      </c>
      <c r="D960" s="156" t="s">
        <v>5580</v>
      </c>
      <c r="E960" s="156" t="s">
        <v>5581</v>
      </c>
      <c r="F960" s="93" t="s">
        <v>99</v>
      </c>
      <c r="H960" s="28" t="s">
        <v>22</v>
      </c>
      <c r="I960" s="28" t="s">
        <v>55</v>
      </c>
      <c r="J960" s="162" t="s">
        <v>70</v>
      </c>
      <c r="K960" s="156" t="s">
        <v>2616</v>
      </c>
      <c r="M960" s="252"/>
      <c r="N960" s="253">
        <v>5197</v>
      </c>
      <c r="O960" s="114">
        <f t="shared" si="15"/>
        <v>95563.410000000062</v>
      </c>
    </row>
    <row r="961" spans="1:15" ht="22.05" hidden="1" customHeight="1" x14ac:dyDescent="0.2">
      <c r="A961" s="26">
        <v>45867</v>
      </c>
      <c r="B961" s="20" t="s">
        <v>36</v>
      </c>
      <c r="C961" s="156">
        <v>79948030</v>
      </c>
      <c r="D961" s="156" t="s">
        <v>5582</v>
      </c>
      <c r="E961" s="156" t="s">
        <v>3339</v>
      </c>
      <c r="F961" s="93" t="s">
        <v>99</v>
      </c>
      <c r="H961" s="28" t="s">
        <v>22</v>
      </c>
      <c r="I961" s="28" t="s">
        <v>55</v>
      </c>
      <c r="J961" s="162" t="s">
        <v>70</v>
      </c>
      <c r="K961" s="156" t="s">
        <v>5013</v>
      </c>
      <c r="M961" s="252"/>
      <c r="N961" s="253">
        <v>11400</v>
      </c>
      <c r="O961" s="114">
        <f t="shared" si="15"/>
        <v>84163.410000000062</v>
      </c>
    </row>
    <row r="962" spans="1:15" ht="22.05" hidden="1" customHeight="1" x14ac:dyDescent="0.2">
      <c r="A962" s="26">
        <v>45867</v>
      </c>
      <c r="B962" s="20" t="s">
        <v>36</v>
      </c>
      <c r="C962" s="156">
        <v>79948037</v>
      </c>
      <c r="D962" s="156" t="s">
        <v>5582</v>
      </c>
      <c r="E962" s="156" t="s">
        <v>5583</v>
      </c>
      <c r="F962" s="93" t="s">
        <v>99</v>
      </c>
      <c r="H962" s="28" t="s">
        <v>22</v>
      </c>
      <c r="I962" s="28" t="s">
        <v>55</v>
      </c>
      <c r="J962" s="162" t="s">
        <v>70</v>
      </c>
      <c r="K962" s="156" t="s">
        <v>625</v>
      </c>
      <c r="M962" s="252"/>
      <c r="N962" s="253">
        <v>22262.5</v>
      </c>
      <c r="O962" s="114">
        <f t="shared" si="15"/>
        <v>61900.910000000062</v>
      </c>
    </row>
    <row r="963" spans="1:15" ht="22.05" hidden="1" customHeight="1" x14ac:dyDescent="0.2">
      <c r="A963" s="26">
        <v>45867</v>
      </c>
      <c r="B963" s="20" t="s">
        <v>36</v>
      </c>
      <c r="C963" s="156">
        <v>9997994846</v>
      </c>
      <c r="D963" s="156" t="s">
        <v>5582</v>
      </c>
      <c r="E963" s="156" t="s">
        <v>5584</v>
      </c>
      <c r="F963" s="93" t="s">
        <v>99</v>
      </c>
      <c r="H963" s="28" t="s">
        <v>22</v>
      </c>
      <c r="I963" s="28" t="s">
        <v>55</v>
      </c>
      <c r="J963" s="162" t="s">
        <v>70</v>
      </c>
      <c r="K963" s="156" t="s">
        <v>851</v>
      </c>
      <c r="M963" s="252"/>
      <c r="N963" s="253">
        <v>30585.81</v>
      </c>
      <c r="O963" s="114">
        <f t="shared" si="15"/>
        <v>31315.10000000006</v>
      </c>
    </row>
    <row r="964" spans="1:15" ht="22.05" hidden="1" customHeight="1" x14ac:dyDescent="0.2">
      <c r="A964" s="26">
        <v>45867</v>
      </c>
      <c r="B964" s="20" t="s">
        <v>36</v>
      </c>
      <c r="C964" s="156">
        <v>9699232913</v>
      </c>
      <c r="D964" s="156"/>
      <c r="E964" s="156" t="s">
        <v>3384</v>
      </c>
      <c r="F964" s="93" t="s">
        <v>99</v>
      </c>
      <c r="H964" s="28" t="s">
        <v>22</v>
      </c>
      <c r="I964" s="28" t="s">
        <v>103</v>
      </c>
      <c r="J964" s="162" t="s">
        <v>92</v>
      </c>
      <c r="K964" s="156" t="s">
        <v>3441</v>
      </c>
      <c r="M964" s="252"/>
      <c r="N964" s="253">
        <v>14255</v>
      </c>
      <c r="O964" s="114">
        <f t="shared" si="15"/>
        <v>17060.10000000006</v>
      </c>
    </row>
    <row r="965" spans="1:15" ht="22.05" hidden="1" customHeight="1" x14ac:dyDescent="0.2">
      <c r="A965" s="26">
        <v>45867</v>
      </c>
      <c r="B965" s="20" t="s">
        <v>36</v>
      </c>
      <c r="C965" s="156">
        <v>28967011</v>
      </c>
      <c r="D965" s="156" t="s">
        <v>5582</v>
      </c>
      <c r="E965" s="156" t="s">
        <v>5585</v>
      </c>
      <c r="F965" s="93" t="s">
        <v>99</v>
      </c>
      <c r="H965" s="28" t="s">
        <v>22</v>
      </c>
      <c r="I965" s="28" t="s">
        <v>55</v>
      </c>
      <c r="J965" s="162" t="s">
        <v>70</v>
      </c>
      <c r="K965" s="156" t="s">
        <v>5013</v>
      </c>
      <c r="M965" s="252"/>
      <c r="N965" s="253">
        <v>3800</v>
      </c>
      <c r="O965" s="114">
        <f t="shared" si="15"/>
        <v>13260.10000000006</v>
      </c>
    </row>
    <row r="966" spans="1:15" ht="22.05" hidden="1" customHeight="1" x14ac:dyDescent="0.2">
      <c r="A966" s="26">
        <v>45868</v>
      </c>
      <c r="B966" s="20" t="s">
        <v>36</v>
      </c>
      <c r="C966" s="156"/>
      <c r="D966" s="156"/>
      <c r="E966" s="156" t="s">
        <v>1087</v>
      </c>
      <c r="F966" s="93" t="s">
        <v>120</v>
      </c>
      <c r="H966" s="28" t="s">
        <v>22</v>
      </c>
      <c r="I966" s="28" t="s">
        <v>103</v>
      </c>
      <c r="J966" s="162" t="s">
        <v>102</v>
      </c>
      <c r="K966" s="156" t="s">
        <v>893</v>
      </c>
      <c r="M966" s="252"/>
      <c r="N966" s="253">
        <v>9621.2999999999993</v>
      </c>
      <c r="O966" s="114">
        <f t="shared" si="15"/>
        <v>3638.8000000000611</v>
      </c>
    </row>
    <row r="967" spans="1:15" ht="22.05" hidden="1" customHeight="1" x14ac:dyDescent="0.2">
      <c r="A967" s="26">
        <v>45868</v>
      </c>
      <c r="B967" s="20" t="s">
        <v>36</v>
      </c>
      <c r="C967" s="156">
        <v>37662020</v>
      </c>
      <c r="D967" s="156" t="s">
        <v>5586</v>
      </c>
      <c r="E967" s="156" t="s">
        <v>1105</v>
      </c>
      <c r="F967" s="93" t="s">
        <v>99</v>
      </c>
      <c r="H967" s="28" t="s">
        <v>22</v>
      </c>
      <c r="I967" s="531" t="s">
        <v>81</v>
      </c>
      <c r="J967" s="532" t="s">
        <v>33</v>
      </c>
      <c r="K967" s="156" t="s">
        <v>846</v>
      </c>
      <c r="M967" s="252"/>
      <c r="N967" s="253">
        <v>3500</v>
      </c>
      <c r="O967" s="114">
        <f t="shared" si="15"/>
        <v>138.80000000006112</v>
      </c>
    </row>
    <row r="968" spans="1:15" ht="22.05" hidden="1" customHeight="1" x14ac:dyDescent="0.2">
      <c r="A968" s="26">
        <v>45868</v>
      </c>
      <c r="B968" s="20" t="s">
        <v>36</v>
      </c>
      <c r="C968" s="156"/>
      <c r="D968" s="156"/>
      <c r="E968" s="156" t="s">
        <v>569</v>
      </c>
      <c r="F968" s="93" t="s">
        <v>79</v>
      </c>
      <c r="H968" s="28" t="s">
        <v>21</v>
      </c>
      <c r="I968" s="28" t="s">
        <v>28</v>
      </c>
      <c r="J968" s="162" t="s">
        <v>30</v>
      </c>
      <c r="K968" s="156" t="s">
        <v>905</v>
      </c>
      <c r="M968" s="252">
        <v>50000</v>
      </c>
      <c r="N968" s="253"/>
      <c r="O968" s="114">
        <f t="shared" si="15"/>
        <v>50138.800000000061</v>
      </c>
    </row>
    <row r="969" spans="1:15" ht="22.05" hidden="1" customHeight="1" x14ac:dyDescent="0.2">
      <c r="A969" s="26">
        <v>45868</v>
      </c>
      <c r="B969" s="20" t="s">
        <v>36</v>
      </c>
      <c r="C969" s="156"/>
      <c r="D969" s="156"/>
      <c r="E969" s="156" t="s">
        <v>569</v>
      </c>
      <c r="F969" s="93" t="s">
        <v>79</v>
      </c>
      <c r="H969" s="28" t="s">
        <v>21</v>
      </c>
      <c r="I969" s="28" t="s">
        <v>28</v>
      </c>
      <c r="J969" s="162" t="s">
        <v>30</v>
      </c>
      <c r="K969" s="156" t="s">
        <v>905</v>
      </c>
      <c r="M969" s="252">
        <v>50000</v>
      </c>
      <c r="N969" s="253"/>
      <c r="O969" s="114">
        <f t="shared" si="15"/>
        <v>100138.80000000006</v>
      </c>
    </row>
    <row r="970" spans="1:15" ht="22.05" hidden="1" customHeight="1" x14ac:dyDescent="0.2">
      <c r="A970" s="26">
        <v>45868</v>
      </c>
      <c r="B970" s="20" t="s">
        <v>36</v>
      </c>
      <c r="C970" s="156">
        <v>6355590514</v>
      </c>
      <c r="D970" s="156"/>
      <c r="E970" s="156" t="s">
        <v>869</v>
      </c>
      <c r="F970" s="93" t="s">
        <v>99</v>
      </c>
      <c r="H970" s="28" t="s">
        <v>22</v>
      </c>
      <c r="I970" s="28" t="s">
        <v>81</v>
      </c>
      <c r="J970" s="162" t="s">
        <v>167</v>
      </c>
      <c r="K970" s="156" t="s">
        <v>894</v>
      </c>
      <c r="M970" s="252"/>
      <c r="N970" s="253">
        <v>100000</v>
      </c>
      <c r="O970" s="114">
        <f t="shared" si="15"/>
        <v>138.80000000006112</v>
      </c>
    </row>
    <row r="971" spans="1:15" ht="22.05" hidden="1" customHeight="1" x14ac:dyDescent="0.2">
      <c r="A971" s="26">
        <v>45869</v>
      </c>
      <c r="B971" s="20" t="s">
        <v>36</v>
      </c>
      <c r="C971" s="156"/>
      <c r="D971" s="156"/>
      <c r="E971" s="156" t="s">
        <v>5467</v>
      </c>
      <c r="F971" s="93" t="s">
        <v>99</v>
      </c>
      <c r="H971" s="28" t="s">
        <v>21</v>
      </c>
      <c r="I971" s="28" t="s">
        <v>29</v>
      </c>
      <c r="J971" s="162" t="s">
        <v>83</v>
      </c>
      <c r="K971" s="156" t="s">
        <v>893</v>
      </c>
      <c r="M971" s="252">
        <v>400000</v>
      </c>
      <c r="N971" s="253"/>
      <c r="O971" s="114">
        <f t="shared" si="15"/>
        <v>400138.80000000005</v>
      </c>
    </row>
    <row r="972" spans="1:15" ht="22.05" hidden="1" customHeight="1" thickBot="1" x14ac:dyDescent="0.25">
      <c r="A972" s="26">
        <v>45869</v>
      </c>
      <c r="B972" s="47" t="s">
        <v>36</v>
      </c>
      <c r="C972" s="427">
        <v>4265868515</v>
      </c>
      <c r="D972" s="427"/>
      <c r="E972" s="427" t="s">
        <v>869</v>
      </c>
      <c r="F972" s="377" t="s">
        <v>99</v>
      </c>
      <c r="G972" s="69"/>
      <c r="H972" s="69" t="s">
        <v>22</v>
      </c>
      <c r="I972" s="69" t="s">
        <v>81</v>
      </c>
      <c r="J972" s="451" t="s">
        <v>167</v>
      </c>
      <c r="K972" s="427" t="s">
        <v>894</v>
      </c>
      <c r="L972" s="89"/>
      <c r="M972" s="447"/>
      <c r="N972" s="448">
        <v>400100</v>
      </c>
      <c r="O972" s="517">
        <f t="shared" si="15"/>
        <v>38.800000000046566</v>
      </c>
    </row>
    <row r="973" spans="1:15" ht="22.05" customHeight="1" x14ac:dyDescent="0.2">
      <c r="A973" s="366">
        <v>45870</v>
      </c>
      <c r="B973" s="20" t="s">
        <v>36</v>
      </c>
      <c r="C973" s="156"/>
      <c r="D973" s="156"/>
      <c r="E973" s="156" t="s">
        <v>569</v>
      </c>
      <c r="F973" s="93" t="s">
        <v>99</v>
      </c>
      <c r="H973" s="28" t="s">
        <v>21</v>
      </c>
      <c r="I973" s="28" t="s">
        <v>28</v>
      </c>
      <c r="J973" s="162" t="s">
        <v>30</v>
      </c>
      <c r="K973" s="156" t="s">
        <v>615</v>
      </c>
      <c r="M973" s="252">
        <v>1000000</v>
      </c>
      <c r="N973" s="253"/>
      <c r="O973" s="114">
        <f t="shared" si="15"/>
        <v>1000038.8</v>
      </c>
    </row>
    <row r="974" spans="1:15" ht="22.05" customHeight="1" x14ac:dyDescent="0.2">
      <c r="A974" s="26">
        <v>45870</v>
      </c>
      <c r="B974" s="20" t="s">
        <v>36</v>
      </c>
      <c r="C974" s="156"/>
      <c r="D974" s="156"/>
      <c r="E974" s="156" t="s">
        <v>869</v>
      </c>
      <c r="F974" s="93" t="s">
        <v>99</v>
      </c>
      <c r="H974" s="28" t="s">
        <v>22</v>
      </c>
      <c r="I974" s="28" t="s">
        <v>81</v>
      </c>
      <c r="J974" s="162" t="s">
        <v>167</v>
      </c>
      <c r="K974" s="156" t="s">
        <v>894</v>
      </c>
      <c r="M974" s="252"/>
      <c r="N974" s="253">
        <v>50850.34</v>
      </c>
      <c r="O974" s="114">
        <f t="shared" si="15"/>
        <v>949188.46000000008</v>
      </c>
    </row>
    <row r="975" spans="1:15" ht="22.05" customHeight="1" x14ac:dyDescent="0.2">
      <c r="A975" s="26">
        <v>45870</v>
      </c>
      <c r="B975" s="20" t="s">
        <v>36</v>
      </c>
      <c r="C975" s="156"/>
      <c r="D975" s="156"/>
      <c r="E975" s="156" t="s">
        <v>869</v>
      </c>
      <c r="F975" s="93" t="s">
        <v>99</v>
      </c>
      <c r="H975" s="28" t="s">
        <v>22</v>
      </c>
      <c r="I975" s="28" t="s">
        <v>81</v>
      </c>
      <c r="J975" s="162" t="s">
        <v>167</v>
      </c>
      <c r="K975" s="156" t="s">
        <v>894</v>
      </c>
      <c r="M975" s="252"/>
      <c r="N975" s="253">
        <v>450000</v>
      </c>
      <c r="O975" s="114">
        <f t="shared" si="15"/>
        <v>499188.46000000008</v>
      </c>
    </row>
    <row r="976" spans="1:15" ht="22.05" customHeight="1" x14ac:dyDescent="0.2">
      <c r="A976" s="26">
        <v>45870</v>
      </c>
      <c r="B976" s="20" t="s">
        <v>36</v>
      </c>
      <c r="C976" s="156">
        <v>2132199357</v>
      </c>
      <c r="D976" s="156"/>
      <c r="E976" s="156" t="s">
        <v>3317</v>
      </c>
      <c r="F976" s="93" t="s">
        <v>99</v>
      </c>
      <c r="H976" s="28" t="s">
        <v>22</v>
      </c>
      <c r="I976" s="28" t="s">
        <v>55</v>
      </c>
      <c r="J976" s="162" t="s">
        <v>70</v>
      </c>
      <c r="K976" s="156" t="s">
        <v>2616</v>
      </c>
      <c r="M976" s="252"/>
      <c r="N976" s="253">
        <v>19094</v>
      </c>
      <c r="O976" s="114">
        <f t="shared" si="15"/>
        <v>480094.46000000008</v>
      </c>
    </row>
    <row r="977" spans="1:15" ht="22.05" customHeight="1" x14ac:dyDescent="0.2">
      <c r="A977" s="26">
        <v>45870</v>
      </c>
      <c r="B977" s="20" t="s">
        <v>36</v>
      </c>
      <c r="C977" s="156"/>
      <c r="D977" s="156"/>
      <c r="E977" s="156" t="s">
        <v>6198</v>
      </c>
      <c r="F977" s="93" t="s">
        <v>99</v>
      </c>
      <c r="H977" s="28" t="s">
        <v>22</v>
      </c>
      <c r="I977" s="28" t="s">
        <v>57</v>
      </c>
      <c r="J977" s="162" t="s">
        <v>86</v>
      </c>
      <c r="K977" s="156" t="s">
        <v>893</v>
      </c>
      <c r="M977" s="252"/>
      <c r="N977" s="253">
        <v>11280.54</v>
      </c>
      <c r="O977" s="114">
        <f t="shared" si="15"/>
        <v>468813.9200000001</v>
      </c>
    </row>
    <row r="978" spans="1:15" ht="22.05" customHeight="1" x14ac:dyDescent="0.2">
      <c r="A978" s="26">
        <v>45870</v>
      </c>
      <c r="B978" s="20" t="s">
        <v>36</v>
      </c>
      <c r="C978" s="156"/>
      <c r="D978" s="156"/>
      <c r="E978" s="156" t="s">
        <v>6198</v>
      </c>
      <c r="F978" s="93" t="s">
        <v>99</v>
      </c>
      <c r="H978" s="28" t="s">
        <v>22</v>
      </c>
      <c r="I978" s="28" t="s">
        <v>57</v>
      </c>
      <c r="J978" s="162" t="s">
        <v>86</v>
      </c>
      <c r="K978" s="156" t="s">
        <v>893</v>
      </c>
      <c r="M978" s="252"/>
      <c r="N978" s="253">
        <v>9758.36</v>
      </c>
      <c r="O978" s="114">
        <f t="shared" si="15"/>
        <v>459055.56000000011</v>
      </c>
    </row>
    <row r="979" spans="1:15" ht="22.05" customHeight="1" x14ac:dyDescent="0.2">
      <c r="A979" s="26">
        <v>45870</v>
      </c>
      <c r="B979" s="20" t="s">
        <v>36</v>
      </c>
      <c r="C979" s="156"/>
      <c r="D979" s="156"/>
      <c r="E979" s="156" t="s">
        <v>6198</v>
      </c>
      <c r="F979" s="93" t="s">
        <v>99</v>
      </c>
      <c r="H979" s="28" t="s">
        <v>22</v>
      </c>
      <c r="I979" s="28" t="s">
        <v>57</v>
      </c>
      <c r="J979" s="162" t="s">
        <v>86</v>
      </c>
      <c r="K979" s="156" t="s">
        <v>893</v>
      </c>
      <c r="M979" s="252"/>
      <c r="N979" s="253">
        <v>4935.3100000000004</v>
      </c>
      <c r="O979" s="114">
        <f t="shared" si="15"/>
        <v>454120.25000000012</v>
      </c>
    </row>
    <row r="980" spans="1:15" ht="22.05" customHeight="1" x14ac:dyDescent="0.2">
      <c r="A980" s="26">
        <v>45870</v>
      </c>
      <c r="B980" s="20" t="s">
        <v>36</v>
      </c>
      <c r="C980" s="156"/>
      <c r="D980" s="156"/>
      <c r="E980" s="156" t="s">
        <v>6198</v>
      </c>
      <c r="F980" s="93" t="s">
        <v>99</v>
      </c>
      <c r="H980" s="28" t="s">
        <v>22</v>
      </c>
      <c r="I980" s="28" t="s">
        <v>57</v>
      </c>
      <c r="J980" s="162" t="s">
        <v>86</v>
      </c>
      <c r="K980" s="156" t="s">
        <v>893</v>
      </c>
      <c r="M980" s="252"/>
      <c r="N980" s="253">
        <v>75.05</v>
      </c>
      <c r="O980" s="114">
        <f t="shared" si="15"/>
        <v>454045.20000000013</v>
      </c>
    </row>
    <row r="981" spans="1:15" ht="22.05" customHeight="1" x14ac:dyDescent="0.2">
      <c r="A981" s="26">
        <v>45870</v>
      </c>
      <c r="B981" s="20" t="s">
        <v>36</v>
      </c>
      <c r="C981" s="156"/>
      <c r="D981" s="156"/>
      <c r="E981" s="156" t="s">
        <v>6199</v>
      </c>
      <c r="F981" s="93" t="s">
        <v>99</v>
      </c>
      <c r="H981" s="28" t="s">
        <v>22</v>
      </c>
      <c r="I981" s="28" t="s">
        <v>29</v>
      </c>
      <c r="J981" s="162" t="s">
        <v>83</v>
      </c>
      <c r="K981" s="156" t="s">
        <v>893</v>
      </c>
      <c r="M981" s="252"/>
      <c r="N981" s="253">
        <v>450000</v>
      </c>
      <c r="O981" s="114">
        <f t="shared" si="15"/>
        <v>4045.2000000001281</v>
      </c>
    </row>
    <row r="982" spans="1:15" ht="22.05" customHeight="1" x14ac:dyDescent="0.2">
      <c r="A982" s="26">
        <v>45873</v>
      </c>
      <c r="B982" s="20" t="s">
        <v>36</v>
      </c>
      <c r="C982" s="156"/>
      <c r="D982" s="156"/>
      <c r="E982" s="156" t="s">
        <v>608</v>
      </c>
      <c r="F982" s="93" t="s">
        <v>77</v>
      </c>
      <c r="H982" s="28" t="s">
        <v>22</v>
      </c>
      <c r="I982" s="28" t="s">
        <v>57</v>
      </c>
      <c r="J982" s="162" t="s">
        <v>85</v>
      </c>
      <c r="K982" s="156" t="s">
        <v>893</v>
      </c>
      <c r="M982" s="252"/>
      <c r="N982" s="253">
        <v>120</v>
      </c>
      <c r="O982" s="114">
        <f t="shared" si="15"/>
        <v>3925.2000000001281</v>
      </c>
    </row>
    <row r="983" spans="1:15" ht="22.05" customHeight="1" x14ac:dyDescent="0.2">
      <c r="A983" s="26">
        <v>45873</v>
      </c>
      <c r="B983" s="20" t="s">
        <v>36</v>
      </c>
      <c r="C983" s="156"/>
      <c r="D983" s="156"/>
      <c r="E983" s="156" t="s">
        <v>609</v>
      </c>
      <c r="F983" s="93" t="s">
        <v>77</v>
      </c>
      <c r="H983" s="28" t="s">
        <v>22</v>
      </c>
      <c r="I983" s="28" t="s">
        <v>57</v>
      </c>
      <c r="J983" s="162" t="s">
        <v>85</v>
      </c>
      <c r="K983" s="156" t="s">
        <v>893</v>
      </c>
      <c r="M983" s="252"/>
      <c r="N983" s="253">
        <v>19.2</v>
      </c>
      <c r="O983" s="114">
        <f t="shared" si="15"/>
        <v>3906.0000000001282</v>
      </c>
    </row>
    <row r="984" spans="1:15" ht="22.05" customHeight="1" x14ac:dyDescent="0.2">
      <c r="A984" s="26">
        <v>45873</v>
      </c>
      <c r="B984" s="20" t="s">
        <v>36</v>
      </c>
      <c r="C984" s="156"/>
      <c r="D984" s="156"/>
      <c r="E984" s="156" t="s">
        <v>608</v>
      </c>
      <c r="F984" s="93" t="s">
        <v>77</v>
      </c>
      <c r="H984" s="28" t="s">
        <v>22</v>
      </c>
      <c r="I984" s="28" t="s">
        <v>57</v>
      </c>
      <c r="J984" s="162" t="s">
        <v>85</v>
      </c>
      <c r="K984" s="156" t="s">
        <v>893</v>
      </c>
      <c r="M984" s="252"/>
      <c r="N984" s="253">
        <v>2</v>
      </c>
      <c r="O984" s="114">
        <f t="shared" si="15"/>
        <v>3904.0000000001282</v>
      </c>
    </row>
    <row r="985" spans="1:15" ht="22.05" customHeight="1" x14ac:dyDescent="0.2">
      <c r="A985" s="26">
        <v>45873</v>
      </c>
      <c r="B985" s="20" t="s">
        <v>36</v>
      </c>
      <c r="C985" s="156"/>
      <c r="D985" s="156"/>
      <c r="E985" s="156" t="s">
        <v>609</v>
      </c>
      <c r="F985" s="93" t="s">
        <v>77</v>
      </c>
      <c r="H985" s="28" t="s">
        <v>22</v>
      </c>
      <c r="I985" s="28" t="s">
        <v>57</v>
      </c>
      <c r="J985" s="162" t="s">
        <v>85</v>
      </c>
      <c r="K985" s="156" t="s">
        <v>893</v>
      </c>
      <c r="M985" s="252"/>
      <c r="N985" s="253">
        <v>0.32</v>
      </c>
      <c r="O985" s="114">
        <f t="shared" si="15"/>
        <v>3903.6800000001281</v>
      </c>
    </row>
    <row r="986" spans="1:15" ht="22.05" customHeight="1" x14ac:dyDescent="0.2">
      <c r="A986" s="26">
        <v>45873</v>
      </c>
      <c r="B986" s="20" t="s">
        <v>36</v>
      </c>
      <c r="C986" s="156"/>
      <c r="D986" s="156"/>
      <c r="E986" s="156" t="s">
        <v>608</v>
      </c>
      <c r="F986" s="93" t="s">
        <v>77</v>
      </c>
      <c r="H986" s="28" t="s">
        <v>22</v>
      </c>
      <c r="I986" s="28" t="s">
        <v>57</v>
      </c>
      <c r="J986" s="162" t="s">
        <v>85</v>
      </c>
      <c r="K986" s="156" t="s">
        <v>893</v>
      </c>
      <c r="M986" s="252"/>
      <c r="N986" s="253">
        <v>830</v>
      </c>
      <c r="O986" s="114">
        <f t="shared" si="15"/>
        <v>3073.6800000001281</v>
      </c>
    </row>
    <row r="987" spans="1:15" ht="22.05" customHeight="1" x14ac:dyDescent="0.2">
      <c r="A987" s="26">
        <v>45873</v>
      </c>
      <c r="B987" s="20" t="s">
        <v>36</v>
      </c>
      <c r="C987" s="156"/>
      <c r="D987" s="156"/>
      <c r="E987" s="156" t="s">
        <v>609</v>
      </c>
      <c r="F987" s="93" t="s">
        <v>77</v>
      </c>
      <c r="H987" s="28" t="s">
        <v>22</v>
      </c>
      <c r="I987" s="28" t="s">
        <v>57</v>
      </c>
      <c r="J987" s="162" t="s">
        <v>85</v>
      </c>
      <c r="K987" s="156" t="s">
        <v>893</v>
      </c>
      <c r="M987" s="252"/>
      <c r="N987" s="253">
        <v>132.80000000000001</v>
      </c>
      <c r="O987" s="114">
        <f t="shared" si="15"/>
        <v>2940.8800000001279</v>
      </c>
    </row>
    <row r="988" spans="1:15" ht="22.05" customHeight="1" x14ac:dyDescent="0.2">
      <c r="A988" s="26">
        <v>45873</v>
      </c>
      <c r="B988" s="20" t="s">
        <v>36</v>
      </c>
      <c r="C988" s="156">
        <v>1334470818</v>
      </c>
      <c r="D988" s="156"/>
      <c r="E988" s="156" t="s">
        <v>869</v>
      </c>
      <c r="F988" s="93" t="s">
        <v>99</v>
      </c>
      <c r="H988" s="28" t="s">
        <v>22</v>
      </c>
      <c r="I988" s="28" t="s">
        <v>81</v>
      </c>
      <c r="J988" s="162" t="s">
        <v>167</v>
      </c>
      <c r="K988" s="156" t="s">
        <v>894</v>
      </c>
      <c r="M988" s="252"/>
      <c r="N988" s="253">
        <v>2900</v>
      </c>
      <c r="O988" s="114">
        <f t="shared" si="15"/>
        <v>40.880000000127893</v>
      </c>
    </row>
    <row r="989" spans="1:15" ht="22.05" customHeight="1" x14ac:dyDescent="0.2">
      <c r="A989" s="26">
        <v>45875</v>
      </c>
      <c r="B989" s="20" t="s">
        <v>36</v>
      </c>
      <c r="C989" s="156"/>
      <c r="D989" s="156"/>
      <c r="E989" s="156" t="s">
        <v>5467</v>
      </c>
      <c r="F989" s="93" t="s">
        <v>99</v>
      </c>
      <c r="H989" s="28" t="s">
        <v>21</v>
      </c>
      <c r="I989" s="28" t="s">
        <v>29</v>
      </c>
      <c r="J989" s="162" t="s">
        <v>83</v>
      </c>
      <c r="K989" s="156" t="s">
        <v>893</v>
      </c>
      <c r="M989" s="252">
        <v>50000</v>
      </c>
      <c r="N989" s="253"/>
      <c r="O989" s="114">
        <f t="shared" si="15"/>
        <v>50040.880000000128</v>
      </c>
    </row>
    <row r="990" spans="1:15" ht="22.05" customHeight="1" x14ac:dyDescent="0.2">
      <c r="A990" s="26">
        <v>45875</v>
      </c>
      <c r="B990" s="20" t="s">
        <v>36</v>
      </c>
      <c r="C990" s="156"/>
      <c r="D990" s="156"/>
      <c r="E990" s="156" t="s">
        <v>6200</v>
      </c>
      <c r="F990" s="93" t="s">
        <v>78</v>
      </c>
      <c r="G990" s="28">
        <v>385</v>
      </c>
      <c r="H990" s="28" t="s">
        <v>22</v>
      </c>
      <c r="I990" s="28" t="s">
        <v>81</v>
      </c>
      <c r="J990" s="162" t="s">
        <v>33</v>
      </c>
      <c r="K990" s="156" t="s">
        <v>621</v>
      </c>
      <c r="M990" s="252"/>
      <c r="N990" s="597">
        <v>50000</v>
      </c>
      <c r="O990" s="114">
        <f t="shared" si="15"/>
        <v>40.880000000128348</v>
      </c>
    </row>
    <row r="991" spans="1:15" ht="22.05" customHeight="1" x14ac:dyDescent="0.2">
      <c r="A991" s="26">
        <v>45876</v>
      </c>
      <c r="B991" s="20" t="s">
        <v>36</v>
      </c>
      <c r="C991" s="156"/>
      <c r="D991" s="156"/>
      <c r="E991" s="156" t="s">
        <v>569</v>
      </c>
      <c r="F991" s="93" t="s">
        <v>79</v>
      </c>
      <c r="H991" s="28" t="s">
        <v>21</v>
      </c>
      <c r="I991" s="28" t="s">
        <v>28</v>
      </c>
      <c r="J991" s="162" t="s">
        <v>30</v>
      </c>
      <c r="K991" s="156" t="s">
        <v>905</v>
      </c>
      <c r="M991" s="252">
        <v>50000</v>
      </c>
      <c r="N991" s="253"/>
      <c r="O991" s="114">
        <f t="shared" ref="O991:O1054" si="16">O990+M991-N991</f>
        <v>50040.880000000128</v>
      </c>
    </row>
    <row r="992" spans="1:15" ht="22.05" customHeight="1" x14ac:dyDescent="0.2">
      <c r="A992" s="26">
        <v>45877</v>
      </c>
      <c r="B992" s="20" t="s">
        <v>36</v>
      </c>
      <c r="C992" s="156"/>
      <c r="D992" s="156"/>
      <c r="E992" s="156" t="s">
        <v>569</v>
      </c>
      <c r="F992" s="93" t="s">
        <v>79</v>
      </c>
      <c r="H992" s="28" t="s">
        <v>21</v>
      </c>
      <c r="I992" s="28" t="s">
        <v>28</v>
      </c>
      <c r="J992" s="162" t="s">
        <v>30</v>
      </c>
      <c r="K992" s="156" t="s">
        <v>905</v>
      </c>
      <c r="M992" s="252">
        <v>50000</v>
      </c>
      <c r="N992" s="253"/>
      <c r="O992" s="114">
        <f t="shared" si="16"/>
        <v>100040.88000000012</v>
      </c>
    </row>
    <row r="993" spans="1:15" ht="22.05" customHeight="1" x14ac:dyDescent="0.2">
      <c r="A993" s="26">
        <v>45878</v>
      </c>
      <c r="B993" s="20" t="s">
        <v>36</v>
      </c>
      <c r="C993" s="156"/>
      <c r="D993" s="156"/>
      <c r="E993" s="156" t="s">
        <v>569</v>
      </c>
      <c r="F993" s="93" t="s">
        <v>79</v>
      </c>
      <c r="H993" s="28" t="s">
        <v>21</v>
      </c>
      <c r="I993" s="28" t="s">
        <v>28</v>
      </c>
      <c r="J993" s="162" t="s">
        <v>30</v>
      </c>
      <c r="K993" s="156" t="s">
        <v>905</v>
      </c>
      <c r="M993" s="252">
        <v>50000</v>
      </c>
      <c r="N993" s="253"/>
      <c r="O993" s="114">
        <f t="shared" si="16"/>
        <v>150040.88000000012</v>
      </c>
    </row>
    <row r="994" spans="1:15" ht="22.05" customHeight="1" x14ac:dyDescent="0.2">
      <c r="A994" s="26">
        <v>45879</v>
      </c>
      <c r="B994" s="20" t="s">
        <v>36</v>
      </c>
      <c r="C994" s="156"/>
      <c r="D994" s="156"/>
      <c r="E994" s="156" t="s">
        <v>569</v>
      </c>
      <c r="F994" s="93" t="s">
        <v>79</v>
      </c>
      <c r="H994" s="28" t="s">
        <v>21</v>
      </c>
      <c r="I994" s="28" t="s">
        <v>28</v>
      </c>
      <c r="J994" s="162" t="s">
        <v>30</v>
      </c>
      <c r="K994" s="156" t="s">
        <v>905</v>
      </c>
      <c r="M994" s="252">
        <v>50000</v>
      </c>
      <c r="N994" s="253"/>
      <c r="O994" s="114">
        <f t="shared" si="16"/>
        <v>200040.88000000012</v>
      </c>
    </row>
    <row r="995" spans="1:15" ht="22.05" customHeight="1" x14ac:dyDescent="0.2">
      <c r="A995" s="26">
        <v>45880</v>
      </c>
      <c r="B995" s="20" t="s">
        <v>36</v>
      </c>
      <c r="C995" s="156"/>
      <c r="D995" s="156"/>
      <c r="E995" s="156" t="s">
        <v>569</v>
      </c>
      <c r="F995" s="93" t="s">
        <v>79</v>
      </c>
      <c r="H995" s="28" t="s">
        <v>21</v>
      </c>
      <c r="I995" s="28" t="s">
        <v>28</v>
      </c>
      <c r="J995" s="162" t="s">
        <v>30</v>
      </c>
      <c r="K995" s="156" t="s">
        <v>905</v>
      </c>
      <c r="M995" s="252">
        <v>50000</v>
      </c>
      <c r="N995" s="253"/>
      <c r="O995" s="114">
        <f t="shared" si="16"/>
        <v>250040.88000000012</v>
      </c>
    </row>
    <row r="996" spans="1:15" ht="22.05" customHeight="1" x14ac:dyDescent="0.2">
      <c r="A996" s="26">
        <v>45881</v>
      </c>
      <c r="B996" s="20" t="s">
        <v>36</v>
      </c>
      <c r="C996" s="156"/>
      <c r="D996" s="156"/>
      <c r="E996" s="156" t="s">
        <v>569</v>
      </c>
      <c r="F996" s="93" t="s">
        <v>79</v>
      </c>
      <c r="H996" s="28" t="s">
        <v>21</v>
      </c>
      <c r="I996" s="28" t="s">
        <v>28</v>
      </c>
      <c r="J996" s="162" t="s">
        <v>30</v>
      </c>
      <c r="K996" s="156" t="s">
        <v>905</v>
      </c>
      <c r="M996" s="252">
        <v>50000</v>
      </c>
      <c r="N996" s="253"/>
      <c r="O996" s="114">
        <f t="shared" si="16"/>
        <v>300040.88000000012</v>
      </c>
    </row>
    <row r="997" spans="1:15" ht="22.05" customHeight="1" x14ac:dyDescent="0.2">
      <c r="A997" s="26">
        <v>45882</v>
      </c>
      <c r="B997" s="20" t="s">
        <v>36</v>
      </c>
      <c r="C997" s="156"/>
      <c r="D997" s="156"/>
      <c r="E997" s="156" t="s">
        <v>569</v>
      </c>
      <c r="F997" s="93" t="s">
        <v>79</v>
      </c>
      <c r="H997" s="28" t="s">
        <v>21</v>
      </c>
      <c r="I997" s="28" t="s">
        <v>28</v>
      </c>
      <c r="J997" s="162" t="s">
        <v>30</v>
      </c>
      <c r="K997" s="156" t="s">
        <v>905</v>
      </c>
      <c r="M997" s="252">
        <v>50000</v>
      </c>
      <c r="N997" s="253"/>
      <c r="O997" s="114">
        <f t="shared" si="16"/>
        <v>350040.88000000012</v>
      </c>
    </row>
    <row r="998" spans="1:15" ht="22.05" customHeight="1" x14ac:dyDescent="0.2">
      <c r="A998" s="26">
        <v>45883</v>
      </c>
      <c r="B998" s="20" t="s">
        <v>36</v>
      </c>
      <c r="C998" s="156"/>
      <c r="D998" s="156"/>
      <c r="E998" s="156" t="s">
        <v>569</v>
      </c>
      <c r="F998" s="93" t="s">
        <v>79</v>
      </c>
      <c r="H998" s="28" t="s">
        <v>21</v>
      </c>
      <c r="I998" s="28" t="s">
        <v>28</v>
      </c>
      <c r="J998" s="162" t="s">
        <v>30</v>
      </c>
      <c r="K998" s="156" t="s">
        <v>905</v>
      </c>
      <c r="M998" s="252">
        <v>50000</v>
      </c>
      <c r="N998" s="253"/>
      <c r="O998" s="114">
        <f t="shared" si="16"/>
        <v>400040.88000000012</v>
      </c>
    </row>
    <row r="999" spans="1:15" ht="22.05" customHeight="1" x14ac:dyDescent="0.2">
      <c r="A999" s="26">
        <v>45884</v>
      </c>
      <c r="B999" s="20" t="s">
        <v>36</v>
      </c>
      <c r="C999" s="156"/>
      <c r="D999" s="156"/>
      <c r="E999" s="156" t="s">
        <v>569</v>
      </c>
      <c r="F999" s="93" t="s">
        <v>79</v>
      </c>
      <c r="H999" s="28" t="s">
        <v>21</v>
      </c>
      <c r="I999" s="28" t="s">
        <v>28</v>
      </c>
      <c r="J999" s="162" t="s">
        <v>30</v>
      </c>
      <c r="K999" s="156" t="s">
        <v>905</v>
      </c>
      <c r="L999" s="267"/>
      <c r="M999" s="252">
        <v>50000</v>
      </c>
      <c r="N999" s="253"/>
      <c r="O999" s="114">
        <f t="shared" si="16"/>
        <v>450040.88000000012</v>
      </c>
    </row>
    <row r="1000" spans="1:15" ht="22.05" customHeight="1" x14ac:dyDescent="0.2">
      <c r="A1000" s="26">
        <v>45885</v>
      </c>
      <c r="B1000" s="20" t="s">
        <v>36</v>
      </c>
      <c r="C1000" s="156"/>
      <c r="D1000" s="156"/>
      <c r="E1000" s="156" t="s">
        <v>569</v>
      </c>
      <c r="F1000" s="93" t="s">
        <v>79</v>
      </c>
      <c r="H1000" s="28" t="s">
        <v>21</v>
      </c>
      <c r="I1000" s="28" t="s">
        <v>28</v>
      </c>
      <c r="J1000" s="162" t="s">
        <v>30</v>
      </c>
      <c r="K1000" s="156" t="s">
        <v>905</v>
      </c>
      <c r="M1000" s="252">
        <v>50000</v>
      </c>
      <c r="N1000" s="253"/>
      <c r="O1000" s="114">
        <f t="shared" si="16"/>
        <v>500040.88000000012</v>
      </c>
    </row>
    <row r="1001" spans="1:15" ht="22.05" customHeight="1" x14ac:dyDescent="0.2">
      <c r="A1001" s="26">
        <v>45886</v>
      </c>
      <c r="B1001" s="20" t="s">
        <v>36</v>
      </c>
      <c r="C1001" s="156"/>
      <c r="D1001" s="156"/>
      <c r="E1001" s="156" t="s">
        <v>569</v>
      </c>
      <c r="F1001" s="93" t="s">
        <v>79</v>
      </c>
      <c r="H1001" s="28" t="s">
        <v>21</v>
      </c>
      <c r="I1001" s="28" t="s">
        <v>28</v>
      </c>
      <c r="J1001" s="162" t="s">
        <v>30</v>
      </c>
      <c r="K1001" s="156" t="s">
        <v>905</v>
      </c>
      <c r="M1001" s="252">
        <v>50000</v>
      </c>
      <c r="N1001" s="253"/>
      <c r="O1001" s="114">
        <f t="shared" si="16"/>
        <v>550040.88000000012</v>
      </c>
    </row>
    <row r="1002" spans="1:15" ht="22.05" customHeight="1" x14ac:dyDescent="0.2">
      <c r="A1002" s="26">
        <v>45877</v>
      </c>
      <c r="B1002" s="20" t="s">
        <v>36</v>
      </c>
      <c r="C1002" s="156"/>
      <c r="D1002" s="156">
        <v>65544013</v>
      </c>
      <c r="E1002" s="156" t="s">
        <v>29</v>
      </c>
      <c r="F1002" s="93" t="s">
        <v>29</v>
      </c>
      <c r="H1002" s="28" t="s">
        <v>22</v>
      </c>
      <c r="I1002" s="531" t="s">
        <v>81</v>
      </c>
      <c r="J1002" s="532" t="s">
        <v>33</v>
      </c>
      <c r="K1002" s="156" t="s">
        <v>1110</v>
      </c>
      <c r="M1002" s="252"/>
      <c r="N1002" s="253">
        <v>550000</v>
      </c>
      <c r="O1002" s="114">
        <f t="shared" si="16"/>
        <v>40.880000000121072</v>
      </c>
    </row>
    <row r="1003" spans="1:15" ht="22.05" customHeight="1" x14ac:dyDescent="0.2">
      <c r="A1003" s="26">
        <v>45877</v>
      </c>
      <c r="B1003" s="20" t="s">
        <v>36</v>
      </c>
      <c r="C1003" s="156"/>
      <c r="D1003" s="156"/>
      <c r="E1003" s="156" t="s">
        <v>5467</v>
      </c>
      <c r="F1003" s="93" t="s">
        <v>99</v>
      </c>
      <c r="H1003" s="28" t="s">
        <v>21</v>
      </c>
      <c r="I1003" s="28" t="s">
        <v>29</v>
      </c>
      <c r="J1003" s="162" t="s">
        <v>83</v>
      </c>
      <c r="K1003" s="156" t="s">
        <v>893</v>
      </c>
      <c r="M1003" s="252">
        <v>900000</v>
      </c>
      <c r="N1003" s="253"/>
      <c r="O1003" s="114">
        <f t="shared" si="16"/>
        <v>900040.88000000012</v>
      </c>
    </row>
    <row r="1004" spans="1:15" ht="22.05" customHeight="1" x14ac:dyDescent="0.2">
      <c r="A1004" s="26">
        <v>45877</v>
      </c>
      <c r="B1004" s="20" t="s">
        <v>36</v>
      </c>
      <c r="C1004" s="156">
        <v>3081701914</v>
      </c>
      <c r="D1004" s="156"/>
      <c r="E1004" s="156" t="s">
        <v>869</v>
      </c>
      <c r="F1004" s="93" t="s">
        <v>99</v>
      </c>
      <c r="H1004" s="28" t="s">
        <v>22</v>
      </c>
      <c r="I1004" s="28" t="s">
        <v>81</v>
      </c>
      <c r="J1004" s="162" t="s">
        <v>167</v>
      </c>
      <c r="K1004" s="156" t="s">
        <v>894</v>
      </c>
      <c r="M1004" s="252"/>
      <c r="N1004" s="253">
        <v>900000</v>
      </c>
      <c r="O1004" s="114">
        <f t="shared" si="16"/>
        <v>40.880000000121072</v>
      </c>
    </row>
    <row r="1005" spans="1:15" ht="22.05" customHeight="1" x14ac:dyDescent="0.2">
      <c r="A1005" s="26">
        <v>45877</v>
      </c>
      <c r="B1005" s="20" t="s">
        <v>36</v>
      </c>
      <c r="C1005" s="156"/>
      <c r="D1005" s="156"/>
      <c r="E1005" s="156" t="s">
        <v>569</v>
      </c>
      <c r="F1005" s="93" t="s">
        <v>99</v>
      </c>
      <c r="H1005" s="28" t="s">
        <v>21</v>
      </c>
      <c r="I1005" s="28" t="s">
        <v>28</v>
      </c>
      <c r="J1005" s="162" t="s">
        <v>30</v>
      </c>
      <c r="K1005" s="156" t="s">
        <v>615</v>
      </c>
      <c r="M1005" s="252">
        <v>1500000</v>
      </c>
      <c r="N1005" s="253"/>
      <c r="O1005" s="114">
        <f t="shared" si="16"/>
        <v>1500040.8800000001</v>
      </c>
    </row>
    <row r="1006" spans="1:15" ht="22.05" customHeight="1" x14ac:dyDescent="0.2">
      <c r="A1006" s="26">
        <v>45877</v>
      </c>
      <c r="B1006" s="20" t="s">
        <v>36</v>
      </c>
      <c r="C1006" s="156">
        <v>36986013</v>
      </c>
      <c r="D1006" s="156"/>
      <c r="E1006" s="156" t="s">
        <v>574</v>
      </c>
      <c r="F1006" s="93" t="s">
        <v>99</v>
      </c>
      <c r="H1006" s="28" t="s">
        <v>22</v>
      </c>
      <c r="I1006" s="28" t="s">
        <v>55</v>
      </c>
      <c r="J1006" s="162" t="s">
        <v>70</v>
      </c>
      <c r="K1006" s="156" t="s">
        <v>6279</v>
      </c>
      <c r="M1006" s="252"/>
      <c r="N1006" s="253">
        <v>250000</v>
      </c>
      <c r="O1006" s="114">
        <f t="shared" si="16"/>
        <v>1250040.8800000001</v>
      </c>
    </row>
    <row r="1007" spans="1:15" ht="22.05" customHeight="1" x14ac:dyDescent="0.2">
      <c r="A1007" s="26">
        <v>45877</v>
      </c>
      <c r="B1007" s="20" t="s">
        <v>36</v>
      </c>
      <c r="C1007" s="156">
        <v>36986021</v>
      </c>
      <c r="D1007" s="156" t="s">
        <v>6201</v>
      </c>
      <c r="E1007" s="156" t="s">
        <v>6202</v>
      </c>
      <c r="F1007" s="93" t="s">
        <v>99</v>
      </c>
      <c r="H1007" s="28" t="s">
        <v>22</v>
      </c>
      <c r="I1007" s="28" t="s">
        <v>103</v>
      </c>
      <c r="J1007" s="162" t="s">
        <v>93</v>
      </c>
      <c r="K1007" s="156" t="s">
        <v>907</v>
      </c>
      <c r="M1007" s="252"/>
      <c r="N1007" s="253">
        <v>50585.599999999999</v>
      </c>
      <c r="O1007" s="114">
        <f t="shared" si="16"/>
        <v>1199455.28</v>
      </c>
    </row>
    <row r="1008" spans="1:15" ht="22.05" customHeight="1" x14ac:dyDescent="0.2">
      <c r="A1008" s="26">
        <v>45877</v>
      </c>
      <c r="B1008" s="20" t="s">
        <v>36</v>
      </c>
      <c r="C1008" s="156">
        <v>2183698637</v>
      </c>
      <c r="D1008" s="156"/>
      <c r="E1008" s="156" t="s">
        <v>577</v>
      </c>
      <c r="F1008" s="93" t="s">
        <v>99</v>
      </c>
      <c r="H1008" s="28" t="s">
        <v>22</v>
      </c>
      <c r="I1008" s="28" t="s">
        <v>81</v>
      </c>
      <c r="J1008" s="162" t="s">
        <v>171</v>
      </c>
      <c r="K1008" s="156" t="s">
        <v>621</v>
      </c>
      <c r="M1008" s="252"/>
      <c r="N1008" s="253">
        <v>110455.28</v>
      </c>
      <c r="O1008" s="114">
        <f t="shared" si="16"/>
        <v>1089000</v>
      </c>
    </row>
    <row r="1009" spans="1:15" ht="22.05" customHeight="1" x14ac:dyDescent="0.2">
      <c r="A1009" s="26">
        <v>45877</v>
      </c>
      <c r="B1009" s="20" t="s">
        <v>36</v>
      </c>
      <c r="C1009" s="156">
        <v>6203698648</v>
      </c>
      <c r="D1009" s="156" t="s">
        <v>6203</v>
      </c>
      <c r="E1009" s="156" t="s">
        <v>4011</v>
      </c>
      <c r="F1009" s="93" t="s">
        <v>99</v>
      </c>
      <c r="H1009" s="28" t="s">
        <v>22</v>
      </c>
      <c r="I1009" s="28" t="s">
        <v>103</v>
      </c>
      <c r="J1009" s="162" t="s">
        <v>102</v>
      </c>
      <c r="K1009" s="156" t="s">
        <v>4078</v>
      </c>
      <c r="M1009" s="252"/>
      <c r="N1009" s="253">
        <v>8990</v>
      </c>
      <c r="O1009" s="114">
        <f t="shared" si="16"/>
        <v>1080010</v>
      </c>
    </row>
    <row r="1010" spans="1:15" ht="22.05" customHeight="1" x14ac:dyDescent="0.2">
      <c r="A1010" s="26">
        <v>45877</v>
      </c>
      <c r="B1010" s="20" t="s">
        <v>36</v>
      </c>
      <c r="C1010" s="156">
        <v>4513698676</v>
      </c>
      <c r="D1010" s="156" t="s">
        <v>6204</v>
      </c>
      <c r="E1010" s="156" t="s">
        <v>6205</v>
      </c>
      <c r="F1010" s="93" t="s">
        <v>99</v>
      </c>
      <c r="H1010" s="28" t="s">
        <v>22</v>
      </c>
      <c r="I1010" s="28" t="s">
        <v>103</v>
      </c>
      <c r="J1010" s="162" t="s">
        <v>92</v>
      </c>
      <c r="K1010" s="156" t="s">
        <v>2690</v>
      </c>
      <c r="M1010" s="252"/>
      <c r="N1010" s="253">
        <v>4872</v>
      </c>
      <c r="O1010" s="114">
        <f t="shared" si="16"/>
        <v>1075138</v>
      </c>
    </row>
    <row r="1011" spans="1:15" ht="22.05" customHeight="1" x14ac:dyDescent="0.2">
      <c r="A1011" s="26">
        <v>45877</v>
      </c>
      <c r="B1011" s="20" t="s">
        <v>36</v>
      </c>
      <c r="C1011" s="156">
        <v>1473698610</v>
      </c>
      <c r="D1011" s="156"/>
      <c r="E1011" s="156" t="s">
        <v>577</v>
      </c>
      <c r="F1011" s="93" t="s">
        <v>99</v>
      </c>
      <c r="H1011" s="28" t="s">
        <v>22</v>
      </c>
      <c r="I1011" s="531" t="s">
        <v>55</v>
      </c>
      <c r="J1011" s="532" t="s">
        <v>117</v>
      </c>
      <c r="K1011" s="156" t="s">
        <v>6280</v>
      </c>
      <c r="M1011" s="252"/>
      <c r="N1011" s="253">
        <v>3610</v>
      </c>
      <c r="O1011" s="114">
        <f t="shared" si="16"/>
        <v>1071528</v>
      </c>
    </row>
    <row r="1012" spans="1:15" ht="22.05" customHeight="1" x14ac:dyDescent="0.2">
      <c r="A1012" s="26">
        <v>45878</v>
      </c>
      <c r="B1012" s="20" t="s">
        <v>36</v>
      </c>
      <c r="C1012" s="156">
        <v>91466011</v>
      </c>
      <c r="D1012" s="156"/>
      <c r="E1012" s="156" t="s">
        <v>574</v>
      </c>
      <c r="F1012" s="93" t="s">
        <v>99</v>
      </c>
      <c r="H1012" s="28" t="s">
        <v>22</v>
      </c>
      <c r="I1012" s="28" t="s">
        <v>55</v>
      </c>
      <c r="J1012" s="162" t="s">
        <v>70</v>
      </c>
      <c r="K1012" s="156" t="s">
        <v>625</v>
      </c>
      <c r="M1012" s="252"/>
      <c r="N1012" s="253">
        <v>5000</v>
      </c>
      <c r="O1012" s="114">
        <f t="shared" si="16"/>
        <v>1066528</v>
      </c>
    </row>
    <row r="1013" spans="1:15" ht="22.05" customHeight="1" x14ac:dyDescent="0.2">
      <c r="A1013" s="26">
        <v>45878</v>
      </c>
      <c r="B1013" s="20" t="s">
        <v>36</v>
      </c>
      <c r="C1013" s="156">
        <v>6745209413</v>
      </c>
      <c r="D1013" s="156"/>
      <c r="E1013" s="156" t="s">
        <v>6206</v>
      </c>
      <c r="F1013" s="93" t="s">
        <v>99</v>
      </c>
      <c r="H1013" s="28" t="s">
        <v>22</v>
      </c>
      <c r="I1013" s="28" t="s">
        <v>55</v>
      </c>
      <c r="J1013" s="162" t="s">
        <v>70</v>
      </c>
      <c r="K1013" s="156" t="s">
        <v>612</v>
      </c>
      <c r="M1013" s="252"/>
      <c r="N1013" s="253">
        <v>3750</v>
      </c>
      <c r="O1013" s="114">
        <f t="shared" si="16"/>
        <v>1062778</v>
      </c>
    </row>
    <row r="1014" spans="1:15" ht="22.05" customHeight="1" x14ac:dyDescent="0.2">
      <c r="A1014" s="26">
        <v>45880</v>
      </c>
      <c r="B1014" s="20" t="s">
        <v>36</v>
      </c>
      <c r="C1014" s="156"/>
      <c r="D1014" s="156"/>
      <c r="E1014" s="156" t="s">
        <v>608</v>
      </c>
      <c r="F1014" s="93" t="s">
        <v>77</v>
      </c>
      <c r="H1014" s="28" t="s">
        <v>22</v>
      </c>
      <c r="I1014" s="28" t="s">
        <v>57</v>
      </c>
      <c r="J1014" s="162" t="s">
        <v>85</v>
      </c>
      <c r="K1014" s="156" t="s">
        <v>893</v>
      </c>
      <c r="M1014" s="252"/>
      <c r="N1014" s="253">
        <v>660</v>
      </c>
      <c r="O1014" s="114">
        <f t="shared" si="16"/>
        <v>1062118</v>
      </c>
    </row>
    <row r="1015" spans="1:15" ht="22.05" customHeight="1" x14ac:dyDescent="0.2">
      <c r="A1015" s="26">
        <v>45880</v>
      </c>
      <c r="B1015" s="20" t="s">
        <v>36</v>
      </c>
      <c r="C1015" s="156"/>
      <c r="D1015" s="156"/>
      <c r="E1015" s="156" t="s">
        <v>608</v>
      </c>
      <c r="F1015" s="93" t="s">
        <v>77</v>
      </c>
      <c r="H1015" s="28" t="s">
        <v>22</v>
      </c>
      <c r="I1015" s="28" t="s">
        <v>57</v>
      </c>
      <c r="J1015" s="162" t="s">
        <v>85</v>
      </c>
      <c r="K1015" s="156" t="s">
        <v>893</v>
      </c>
      <c r="M1015" s="252"/>
      <c r="N1015" s="253">
        <v>438.5</v>
      </c>
      <c r="O1015" s="114">
        <f t="shared" si="16"/>
        <v>1061679.5</v>
      </c>
    </row>
    <row r="1016" spans="1:15" ht="22.05" customHeight="1" x14ac:dyDescent="0.2">
      <c r="A1016" s="26">
        <v>45880</v>
      </c>
      <c r="B1016" s="20" t="s">
        <v>36</v>
      </c>
      <c r="C1016" s="156"/>
      <c r="D1016" s="156"/>
      <c r="E1016" s="156" t="s">
        <v>609</v>
      </c>
      <c r="F1016" s="93" t="s">
        <v>77</v>
      </c>
      <c r="H1016" s="28" t="s">
        <v>22</v>
      </c>
      <c r="I1016" s="28" t="s">
        <v>57</v>
      </c>
      <c r="J1016" s="162" t="s">
        <v>85</v>
      </c>
      <c r="K1016" s="156" t="s">
        <v>893</v>
      </c>
      <c r="M1016" s="252"/>
      <c r="N1016" s="253">
        <v>175.76</v>
      </c>
      <c r="O1016" s="114">
        <f t="shared" si="16"/>
        <v>1061503.74</v>
      </c>
    </row>
    <row r="1017" spans="1:15" ht="22.05" customHeight="1" x14ac:dyDescent="0.2">
      <c r="A1017" s="26">
        <v>45880</v>
      </c>
      <c r="B1017" s="20" t="s">
        <v>36</v>
      </c>
      <c r="C1017" s="156"/>
      <c r="D1017" s="156"/>
      <c r="E1017" s="156" t="s">
        <v>6207</v>
      </c>
      <c r="F1017" s="93" t="s">
        <v>99</v>
      </c>
      <c r="H1017" s="28" t="s">
        <v>22</v>
      </c>
      <c r="I1017" s="28" t="s">
        <v>29</v>
      </c>
      <c r="J1017" s="162" t="s">
        <v>83</v>
      </c>
      <c r="K1017" s="156" t="s">
        <v>893</v>
      </c>
      <c r="M1017" s="252"/>
      <c r="N1017" s="253">
        <v>800000</v>
      </c>
      <c r="O1017" s="114">
        <f t="shared" si="16"/>
        <v>261503.74</v>
      </c>
    </row>
    <row r="1018" spans="1:15" ht="22.05" customHeight="1" x14ac:dyDescent="0.2">
      <c r="A1018" s="26">
        <v>45880</v>
      </c>
      <c r="B1018" s="20" t="s">
        <v>36</v>
      </c>
      <c r="C1018" s="156"/>
      <c r="D1018" s="156"/>
      <c r="E1018" s="156" t="s">
        <v>869</v>
      </c>
      <c r="F1018" s="93" t="s">
        <v>99</v>
      </c>
      <c r="H1018" s="28" t="s">
        <v>22</v>
      </c>
      <c r="I1018" s="28" t="s">
        <v>81</v>
      </c>
      <c r="J1018" s="162" t="s">
        <v>167</v>
      </c>
      <c r="K1018" s="156" t="s">
        <v>894</v>
      </c>
      <c r="M1018" s="252"/>
      <c r="N1018" s="253">
        <v>200000</v>
      </c>
      <c r="O1018" s="114">
        <f t="shared" si="16"/>
        <v>61503.739999999991</v>
      </c>
    </row>
    <row r="1019" spans="1:15" ht="22.05" customHeight="1" x14ac:dyDescent="0.2">
      <c r="A1019" s="26">
        <v>45880</v>
      </c>
      <c r="B1019" s="20" t="s">
        <v>36</v>
      </c>
      <c r="C1019" s="156"/>
      <c r="D1019" s="156"/>
      <c r="E1019" s="156" t="s">
        <v>855</v>
      </c>
      <c r="F1019" s="93" t="s">
        <v>99</v>
      </c>
      <c r="H1019" s="28" t="s">
        <v>21</v>
      </c>
      <c r="I1019" s="28" t="s">
        <v>81</v>
      </c>
      <c r="J1019" s="162" t="s">
        <v>167</v>
      </c>
      <c r="K1019" s="156" t="s">
        <v>894</v>
      </c>
      <c r="M1019" s="252">
        <v>37000</v>
      </c>
      <c r="N1019" s="253"/>
      <c r="O1019" s="114">
        <f t="shared" si="16"/>
        <v>98503.739999999991</v>
      </c>
    </row>
    <row r="1020" spans="1:15" ht="22.05" customHeight="1" x14ac:dyDescent="0.2">
      <c r="A1020" s="26">
        <v>45880</v>
      </c>
      <c r="B1020" s="20" t="s">
        <v>36</v>
      </c>
      <c r="C1020" s="156"/>
      <c r="D1020" s="156"/>
      <c r="E1020" s="156" t="s">
        <v>6208</v>
      </c>
      <c r="F1020" s="93" t="s">
        <v>99</v>
      </c>
      <c r="H1020" s="28" t="s">
        <v>22</v>
      </c>
      <c r="I1020" s="28" t="s">
        <v>103</v>
      </c>
      <c r="J1020" s="162" t="s">
        <v>189</v>
      </c>
      <c r="K1020" s="156" t="s">
        <v>6281</v>
      </c>
      <c r="M1020" s="252"/>
      <c r="N1020" s="253">
        <v>98000</v>
      </c>
      <c r="O1020" s="114">
        <f t="shared" si="16"/>
        <v>503.73999999999069</v>
      </c>
    </row>
    <row r="1021" spans="1:15" ht="22.05" customHeight="1" x14ac:dyDescent="0.2">
      <c r="A1021" s="26">
        <v>45881</v>
      </c>
      <c r="B1021" s="20" t="s">
        <v>36</v>
      </c>
      <c r="C1021" s="156"/>
      <c r="D1021" s="156"/>
      <c r="E1021" s="156" t="s">
        <v>855</v>
      </c>
      <c r="F1021" s="93" t="s">
        <v>99</v>
      </c>
      <c r="H1021" s="28" t="s">
        <v>21</v>
      </c>
      <c r="I1021" s="28" t="s">
        <v>81</v>
      </c>
      <c r="J1021" s="162" t="s">
        <v>167</v>
      </c>
      <c r="K1021" s="156" t="s">
        <v>894</v>
      </c>
      <c r="M1021" s="252">
        <v>201000</v>
      </c>
      <c r="N1021" s="253"/>
      <c r="O1021" s="114">
        <f t="shared" si="16"/>
        <v>201503.74</v>
      </c>
    </row>
    <row r="1022" spans="1:15" ht="22.05" customHeight="1" x14ac:dyDescent="0.2">
      <c r="A1022" s="26">
        <v>45881</v>
      </c>
      <c r="B1022" s="20" t="s">
        <v>36</v>
      </c>
      <c r="C1022" s="156">
        <v>8002684027</v>
      </c>
      <c r="D1022" s="156"/>
      <c r="E1022" s="156" t="s">
        <v>6209</v>
      </c>
      <c r="F1022" s="93" t="s">
        <v>99</v>
      </c>
      <c r="H1022" s="28" t="s">
        <v>22</v>
      </c>
      <c r="I1022" s="28" t="s">
        <v>103</v>
      </c>
      <c r="J1022" s="162" t="s">
        <v>96</v>
      </c>
      <c r="K1022" s="156" t="s">
        <v>6186</v>
      </c>
      <c r="M1022" s="252"/>
      <c r="N1022" s="253">
        <v>190000</v>
      </c>
      <c r="O1022" s="114">
        <f t="shared" si="16"/>
        <v>11503.739999999991</v>
      </c>
    </row>
    <row r="1023" spans="1:15" ht="22.05" customHeight="1" x14ac:dyDescent="0.2">
      <c r="A1023" s="26">
        <v>45881</v>
      </c>
      <c r="B1023" s="20" t="s">
        <v>36</v>
      </c>
      <c r="C1023" s="156">
        <v>41235014</v>
      </c>
      <c r="D1023" s="156"/>
      <c r="E1023" s="156" t="s">
        <v>6210</v>
      </c>
      <c r="F1023" s="93" t="s">
        <v>99</v>
      </c>
      <c r="H1023" s="28" t="s">
        <v>22</v>
      </c>
      <c r="I1023" s="28" t="s">
        <v>103</v>
      </c>
      <c r="J1023" s="162" t="s">
        <v>102</v>
      </c>
      <c r="K1023" s="156" t="s">
        <v>6282</v>
      </c>
      <c r="M1023" s="252"/>
      <c r="N1023" s="253">
        <v>3828</v>
      </c>
      <c r="O1023" s="114">
        <f t="shared" si="16"/>
        <v>7675.7399999999907</v>
      </c>
    </row>
    <row r="1024" spans="1:15" ht="22.05" customHeight="1" x14ac:dyDescent="0.2">
      <c r="A1024" s="26">
        <v>45881</v>
      </c>
      <c r="B1024" s="20" t="s">
        <v>36</v>
      </c>
      <c r="C1024" s="156"/>
      <c r="D1024" s="156"/>
      <c r="E1024" s="156" t="s">
        <v>855</v>
      </c>
      <c r="F1024" s="93" t="s">
        <v>99</v>
      </c>
      <c r="H1024" s="28" t="s">
        <v>21</v>
      </c>
      <c r="I1024" s="28" t="s">
        <v>81</v>
      </c>
      <c r="J1024" s="162" t="s">
        <v>167</v>
      </c>
      <c r="K1024" s="156" t="s">
        <v>894</v>
      </c>
      <c r="M1024" s="252">
        <v>45000</v>
      </c>
      <c r="N1024" s="253"/>
      <c r="O1024" s="114">
        <f t="shared" si="16"/>
        <v>52675.739999999991</v>
      </c>
    </row>
    <row r="1025" spans="1:15" ht="22.05" customHeight="1" x14ac:dyDescent="0.2">
      <c r="A1025" s="26">
        <v>45881</v>
      </c>
      <c r="B1025" s="20" t="s">
        <v>36</v>
      </c>
      <c r="C1025" s="156">
        <v>20240017</v>
      </c>
      <c r="D1025" s="156"/>
      <c r="E1025" s="156" t="s">
        <v>6211</v>
      </c>
      <c r="F1025" s="93" t="s">
        <v>99</v>
      </c>
      <c r="H1025" s="28" t="s">
        <v>22</v>
      </c>
      <c r="I1025" s="28" t="s">
        <v>55</v>
      </c>
      <c r="J1025" s="162" t="s">
        <v>70</v>
      </c>
      <c r="K1025" s="156" t="s">
        <v>625</v>
      </c>
      <c r="M1025" s="252"/>
      <c r="N1025" s="253">
        <v>15000</v>
      </c>
      <c r="O1025" s="114">
        <f t="shared" si="16"/>
        <v>37675.739999999991</v>
      </c>
    </row>
    <row r="1026" spans="1:15" ht="22.05" customHeight="1" x14ac:dyDescent="0.2">
      <c r="A1026" s="26">
        <v>45881</v>
      </c>
      <c r="B1026" s="20" t="s">
        <v>36</v>
      </c>
      <c r="C1026" s="156"/>
      <c r="D1026" s="156"/>
      <c r="E1026" s="156" t="s">
        <v>6211</v>
      </c>
      <c r="F1026" s="93" t="s">
        <v>99</v>
      </c>
      <c r="H1026" s="28" t="s">
        <v>22</v>
      </c>
      <c r="I1026" s="28" t="s">
        <v>55</v>
      </c>
      <c r="J1026" s="162" t="s">
        <v>70</v>
      </c>
      <c r="K1026" s="156" t="s">
        <v>851</v>
      </c>
      <c r="M1026" s="252"/>
      <c r="N1026" s="253">
        <v>6360</v>
      </c>
      <c r="O1026" s="114">
        <f t="shared" si="16"/>
        <v>31315.739999999991</v>
      </c>
    </row>
    <row r="1027" spans="1:15" ht="22.05" customHeight="1" x14ac:dyDescent="0.2">
      <c r="A1027" s="26">
        <v>45881</v>
      </c>
      <c r="B1027" s="20" t="s">
        <v>36</v>
      </c>
      <c r="C1027" s="156">
        <v>20240045</v>
      </c>
      <c r="D1027" s="156"/>
      <c r="E1027" s="156" t="s">
        <v>6212</v>
      </c>
      <c r="F1027" s="93" t="s">
        <v>99</v>
      </c>
      <c r="H1027" s="28" t="s">
        <v>22</v>
      </c>
      <c r="I1027" s="28" t="s">
        <v>55</v>
      </c>
      <c r="J1027" s="162" t="s">
        <v>70</v>
      </c>
      <c r="K1027" s="156" t="s">
        <v>1114</v>
      </c>
      <c r="M1027" s="252"/>
      <c r="N1027" s="253">
        <v>5040</v>
      </c>
      <c r="O1027" s="114">
        <f t="shared" si="16"/>
        <v>26275.739999999991</v>
      </c>
    </row>
    <row r="1028" spans="1:15" ht="22.05" customHeight="1" x14ac:dyDescent="0.2">
      <c r="A1028" s="26">
        <v>45881</v>
      </c>
      <c r="B1028" s="20" t="s">
        <v>36</v>
      </c>
      <c r="C1028" s="156"/>
      <c r="D1028" s="156"/>
      <c r="E1028" s="156" t="s">
        <v>5467</v>
      </c>
      <c r="F1028" s="93" t="s">
        <v>99</v>
      </c>
      <c r="H1028" s="28" t="s">
        <v>21</v>
      </c>
      <c r="I1028" s="28" t="s">
        <v>29</v>
      </c>
      <c r="J1028" s="162" t="s">
        <v>83</v>
      </c>
      <c r="K1028" s="156" t="s">
        <v>893</v>
      </c>
      <c r="M1028" s="252">
        <v>100000</v>
      </c>
      <c r="N1028" s="253"/>
      <c r="O1028" s="114">
        <f t="shared" si="16"/>
        <v>126275.73999999999</v>
      </c>
    </row>
    <row r="1029" spans="1:15" ht="22.05" customHeight="1" x14ac:dyDescent="0.2">
      <c r="A1029" s="26">
        <v>45881</v>
      </c>
      <c r="B1029" s="20" t="s">
        <v>36</v>
      </c>
      <c r="C1029" s="156"/>
      <c r="D1029" s="156"/>
      <c r="E1029" s="156" t="s">
        <v>6213</v>
      </c>
      <c r="F1029" s="93" t="s">
        <v>99</v>
      </c>
      <c r="H1029" s="28" t="s">
        <v>22</v>
      </c>
      <c r="I1029" s="28" t="s">
        <v>55</v>
      </c>
      <c r="J1029" s="162" t="s">
        <v>70</v>
      </c>
      <c r="K1029" s="156" t="s">
        <v>612</v>
      </c>
      <c r="M1029" s="252"/>
      <c r="N1029" s="253">
        <v>20000</v>
      </c>
      <c r="O1029" s="114">
        <f t="shared" si="16"/>
        <v>106275.73999999999</v>
      </c>
    </row>
    <row r="1030" spans="1:15" ht="22.05" customHeight="1" x14ac:dyDescent="0.2">
      <c r="A1030" s="26">
        <v>45881</v>
      </c>
      <c r="B1030" s="20" t="s">
        <v>36</v>
      </c>
      <c r="C1030" s="156"/>
      <c r="D1030" s="156"/>
      <c r="E1030" s="156" t="s">
        <v>6213</v>
      </c>
      <c r="F1030" s="93" t="s">
        <v>99</v>
      </c>
      <c r="H1030" s="28" t="s">
        <v>22</v>
      </c>
      <c r="I1030" s="28" t="s">
        <v>55</v>
      </c>
      <c r="J1030" s="162" t="s">
        <v>70</v>
      </c>
      <c r="K1030" s="156" t="s">
        <v>6279</v>
      </c>
      <c r="M1030" s="252"/>
      <c r="N1030" s="253">
        <v>7600</v>
      </c>
      <c r="O1030" s="114">
        <f t="shared" si="16"/>
        <v>98675.739999999991</v>
      </c>
    </row>
    <row r="1031" spans="1:15" ht="22.05" customHeight="1" x14ac:dyDescent="0.2">
      <c r="A1031" s="26">
        <v>45881</v>
      </c>
      <c r="B1031" s="20" t="s">
        <v>36</v>
      </c>
      <c r="C1031" s="156"/>
      <c r="D1031" s="156"/>
      <c r="E1031" s="156" t="s">
        <v>6213</v>
      </c>
      <c r="F1031" s="93" t="s">
        <v>99</v>
      </c>
      <c r="H1031" s="28" t="s">
        <v>22</v>
      </c>
      <c r="I1031" s="28" t="s">
        <v>55</v>
      </c>
      <c r="J1031" s="162" t="s">
        <v>70</v>
      </c>
      <c r="K1031" s="156" t="s">
        <v>2616</v>
      </c>
      <c r="M1031" s="252"/>
      <c r="N1031" s="253">
        <v>5317.9</v>
      </c>
      <c r="O1031" s="114">
        <f t="shared" si="16"/>
        <v>93357.84</v>
      </c>
    </row>
    <row r="1032" spans="1:15" ht="22.05" customHeight="1" x14ac:dyDescent="0.2">
      <c r="A1032" s="26">
        <v>45881</v>
      </c>
      <c r="B1032" s="20" t="s">
        <v>36</v>
      </c>
      <c r="C1032" s="156"/>
      <c r="D1032" s="156"/>
      <c r="E1032" s="156" t="s">
        <v>6213</v>
      </c>
      <c r="F1032" s="93" t="s">
        <v>99</v>
      </c>
      <c r="H1032" s="28" t="s">
        <v>22</v>
      </c>
      <c r="I1032" s="28" t="s">
        <v>55</v>
      </c>
      <c r="J1032" s="162" t="s">
        <v>70</v>
      </c>
      <c r="K1032" s="156" t="s">
        <v>847</v>
      </c>
      <c r="M1032" s="252"/>
      <c r="N1032" s="253">
        <v>62400</v>
      </c>
      <c r="O1032" s="114">
        <f t="shared" si="16"/>
        <v>30957.839999999997</v>
      </c>
    </row>
    <row r="1033" spans="1:15" ht="22.05" customHeight="1" x14ac:dyDescent="0.2">
      <c r="A1033" s="26">
        <v>45881</v>
      </c>
      <c r="B1033" s="20" t="s">
        <v>36</v>
      </c>
      <c r="C1033" s="156"/>
      <c r="D1033" s="156"/>
      <c r="E1033" s="156" t="s">
        <v>6213</v>
      </c>
      <c r="F1033" s="93" t="s">
        <v>99</v>
      </c>
      <c r="H1033" s="28" t="s">
        <v>22</v>
      </c>
      <c r="I1033" s="28" t="s">
        <v>55</v>
      </c>
      <c r="J1033" s="162" t="s">
        <v>70</v>
      </c>
      <c r="K1033" s="156" t="s">
        <v>851</v>
      </c>
      <c r="M1033" s="252"/>
      <c r="N1033" s="253">
        <v>12720</v>
      </c>
      <c r="O1033" s="114">
        <f t="shared" si="16"/>
        <v>18237.839999999997</v>
      </c>
    </row>
    <row r="1034" spans="1:15" ht="22.05" customHeight="1" x14ac:dyDescent="0.2">
      <c r="A1034" s="26">
        <v>45881</v>
      </c>
      <c r="B1034" s="20" t="s">
        <v>36</v>
      </c>
      <c r="C1034" s="156"/>
      <c r="D1034" s="156"/>
      <c r="E1034" s="156" t="s">
        <v>569</v>
      </c>
      <c r="F1034" s="93" t="s">
        <v>99</v>
      </c>
      <c r="H1034" s="28" t="s">
        <v>21</v>
      </c>
      <c r="I1034" s="28" t="s">
        <v>28</v>
      </c>
      <c r="J1034" s="162" t="s">
        <v>30</v>
      </c>
      <c r="K1034" s="156" t="s">
        <v>1391</v>
      </c>
      <c r="M1034" s="252">
        <v>6080</v>
      </c>
      <c r="N1034" s="253"/>
      <c r="O1034" s="114">
        <f t="shared" si="16"/>
        <v>24317.839999999997</v>
      </c>
    </row>
    <row r="1035" spans="1:15" ht="22.05" customHeight="1" x14ac:dyDescent="0.2">
      <c r="A1035" s="26">
        <v>45882</v>
      </c>
      <c r="B1035" s="20" t="s">
        <v>36</v>
      </c>
      <c r="C1035" s="156"/>
      <c r="D1035" s="156"/>
      <c r="E1035" s="156" t="s">
        <v>6214</v>
      </c>
      <c r="F1035" s="93" t="s">
        <v>99</v>
      </c>
      <c r="H1035" s="28" t="s">
        <v>22</v>
      </c>
      <c r="I1035" s="28" t="s">
        <v>58</v>
      </c>
      <c r="J1035" s="162" t="s">
        <v>8793</v>
      </c>
      <c r="K1035" s="156" t="s">
        <v>612</v>
      </c>
      <c r="M1035" s="252"/>
      <c r="N1035" s="253">
        <v>7700</v>
      </c>
      <c r="O1035" s="114">
        <f t="shared" si="16"/>
        <v>16617.839999999997</v>
      </c>
    </row>
    <row r="1036" spans="1:15" ht="22.05" customHeight="1" x14ac:dyDescent="0.2">
      <c r="A1036" s="26">
        <v>45882</v>
      </c>
      <c r="B1036" s="20" t="s">
        <v>36</v>
      </c>
      <c r="C1036" s="156"/>
      <c r="D1036" s="156"/>
      <c r="E1036" s="156" t="s">
        <v>6215</v>
      </c>
      <c r="F1036" s="93" t="s">
        <v>99</v>
      </c>
      <c r="H1036" s="28" t="s">
        <v>22</v>
      </c>
      <c r="I1036" s="28" t="s">
        <v>103</v>
      </c>
      <c r="J1036" s="162" t="s">
        <v>93</v>
      </c>
      <c r="K1036" s="156" t="s">
        <v>6283</v>
      </c>
      <c r="M1036" s="252"/>
      <c r="N1036" s="253">
        <v>1950</v>
      </c>
      <c r="O1036" s="114">
        <f t="shared" si="16"/>
        <v>14667.839999999997</v>
      </c>
    </row>
    <row r="1037" spans="1:15" ht="22.05" customHeight="1" x14ac:dyDescent="0.2">
      <c r="A1037" s="26">
        <v>45883</v>
      </c>
      <c r="B1037" s="20" t="s">
        <v>36</v>
      </c>
      <c r="C1037" s="156">
        <v>3822827413</v>
      </c>
      <c r="D1037" s="156"/>
      <c r="E1037" s="156" t="s">
        <v>577</v>
      </c>
      <c r="F1037" s="93" t="s">
        <v>99</v>
      </c>
      <c r="H1037" s="28" t="s">
        <v>22</v>
      </c>
      <c r="I1037" s="28" t="s">
        <v>81</v>
      </c>
      <c r="J1037" s="162" t="s">
        <v>171</v>
      </c>
      <c r="K1037" s="156" t="s">
        <v>621</v>
      </c>
      <c r="M1037" s="252"/>
      <c r="N1037" s="253">
        <v>5000</v>
      </c>
      <c r="O1037" s="114">
        <f t="shared" si="16"/>
        <v>9667.8399999999965</v>
      </c>
    </row>
    <row r="1038" spans="1:15" ht="22.05" customHeight="1" x14ac:dyDescent="0.2">
      <c r="A1038" s="26">
        <v>45883</v>
      </c>
      <c r="B1038" s="20" t="s">
        <v>36</v>
      </c>
      <c r="C1038" s="156"/>
      <c r="D1038" s="156"/>
      <c r="E1038" s="156" t="s">
        <v>5467</v>
      </c>
      <c r="F1038" s="93" t="s">
        <v>99</v>
      </c>
      <c r="H1038" s="28" t="s">
        <v>21</v>
      </c>
      <c r="I1038" s="28" t="s">
        <v>29</v>
      </c>
      <c r="J1038" s="162" t="s">
        <v>83</v>
      </c>
      <c r="K1038" s="156" t="s">
        <v>893</v>
      </c>
      <c r="M1038" s="252">
        <v>300000</v>
      </c>
      <c r="N1038" s="253"/>
      <c r="O1038" s="114">
        <f t="shared" si="16"/>
        <v>309667.83999999997</v>
      </c>
    </row>
    <row r="1039" spans="1:15" ht="22.05" customHeight="1" x14ac:dyDescent="0.2">
      <c r="A1039" s="26">
        <v>45883</v>
      </c>
      <c r="B1039" s="20" t="s">
        <v>36</v>
      </c>
      <c r="C1039" s="156">
        <v>4766559913</v>
      </c>
      <c r="D1039" s="156"/>
      <c r="E1039" s="156" t="s">
        <v>869</v>
      </c>
      <c r="F1039" s="93" t="s">
        <v>99</v>
      </c>
      <c r="H1039" s="28" t="s">
        <v>22</v>
      </c>
      <c r="I1039" s="28" t="s">
        <v>81</v>
      </c>
      <c r="J1039" s="162" t="s">
        <v>167</v>
      </c>
      <c r="K1039" s="156" t="s">
        <v>894</v>
      </c>
      <c r="M1039" s="252"/>
      <c r="N1039" s="253">
        <v>309000</v>
      </c>
      <c r="O1039" s="114">
        <f t="shared" si="16"/>
        <v>667.8399999999674</v>
      </c>
    </row>
    <row r="1040" spans="1:15" ht="22.05" customHeight="1" x14ac:dyDescent="0.2">
      <c r="A1040" s="26">
        <v>45884</v>
      </c>
      <c r="B1040" s="20" t="s">
        <v>36</v>
      </c>
      <c r="C1040" s="156"/>
      <c r="D1040" s="156"/>
      <c r="E1040" s="156" t="s">
        <v>5467</v>
      </c>
      <c r="F1040" s="93" t="s">
        <v>99</v>
      </c>
      <c r="H1040" s="28" t="s">
        <v>21</v>
      </c>
      <c r="I1040" s="28" t="s">
        <v>29</v>
      </c>
      <c r="J1040" s="162" t="s">
        <v>83</v>
      </c>
      <c r="K1040" s="156" t="s">
        <v>893</v>
      </c>
      <c r="M1040" s="252">
        <v>400000</v>
      </c>
      <c r="N1040" s="253"/>
      <c r="O1040" s="114">
        <f t="shared" si="16"/>
        <v>400667.83999999997</v>
      </c>
    </row>
    <row r="1041" spans="1:15" ht="22.05" customHeight="1" x14ac:dyDescent="0.2">
      <c r="A1041" s="26">
        <v>45884</v>
      </c>
      <c r="B1041" s="20" t="s">
        <v>36</v>
      </c>
      <c r="C1041" s="156">
        <v>87450011</v>
      </c>
      <c r="D1041" s="156"/>
      <c r="E1041" s="156" t="s">
        <v>6216</v>
      </c>
      <c r="F1041" s="93" t="s">
        <v>99</v>
      </c>
      <c r="H1041" s="28" t="s">
        <v>22</v>
      </c>
      <c r="I1041" s="28" t="s">
        <v>55</v>
      </c>
      <c r="J1041" s="162" t="s">
        <v>70</v>
      </c>
      <c r="K1041" s="156" t="s">
        <v>1114</v>
      </c>
      <c r="M1041" s="252"/>
      <c r="N1041" s="253">
        <v>398329.59999999998</v>
      </c>
      <c r="O1041" s="114">
        <f t="shared" si="16"/>
        <v>2338.2399999999907</v>
      </c>
    </row>
    <row r="1042" spans="1:15" ht="22.05" customHeight="1" x14ac:dyDescent="0.2">
      <c r="A1042" s="26">
        <v>45884</v>
      </c>
      <c r="B1042" s="20" t="s">
        <v>36</v>
      </c>
      <c r="C1042" s="156"/>
      <c r="D1042" s="156"/>
      <c r="E1042" s="156" t="s">
        <v>855</v>
      </c>
      <c r="F1042" s="93" t="s">
        <v>99</v>
      </c>
      <c r="H1042" s="28" t="s">
        <v>21</v>
      </c>
      <c r="I1042" s="28" t="s">
        <v>81</v>
      </c>
      <c r="J1042" s="162" t="s">
        <v>167</v>
      </c>
      <c r="K1042" s="156" t="s">
        <v>894</v>
      </c>
      <c r="M1042" s="252">
        <v>160000</v>
      </c>
      <c r="N1042" s="253"/>
      <c r="O1042" s="114">
        <f t="shared" si="16"/>
        <v>162338.23999999999</v>
      </c>
    </row>
    <row r="1043" spans="1:15" ht="22.05" customHeight="1" x14ac:dyDescent="0.2">
      <c r="A1043" s="26">
        <v>45884</v>
      </c>
      <c r="B1043" s="20" t="s">
        <v>36</v>
      </c>
      <c r="C1043" s="156">
        <v>83621011</v>
      </c>
      <c r="D1043" s="156"/>
      <c r="E1043" s="156" t="s">
        <v>6217</v>
      </c>
      <c r="F1043" s="93" t="s">
        <v>99</v>
      </c>
      <c r="H1043" s="28" t="s">
        <v>22</v>
      </c>
      <c r="I1043" s="28" t="s">
        <v>55</v>
      </c>
      <c r="J1043" s="162" t="s">
        <v>70</v>
      </c>
      <c r="K1043" s="156" t="s">
        <v>625</v>
      </c>
      <c r="M1043" s="252"/>
      <c r="N1043" s="253">
        <v>5000</v>
      </c>
      <c r="O1043" s="114">
        <f t="shared" si="16"/>
        <v>157338.23999999999</v>
      </c>
    </row>
    <row r="1044" spans="1:15" ht="22.05" customHeight="1" x14ac:dyDescent="0.2">
      <c r="A1044" s="26">
        <v>45884</v>
      </c>
      <c r="B1044" s="20" t="s">
        <v>36</v>
      </c>
      <c r="C1044" s="156">
        <v>83621018</v>
      </c>
      <c r="D1044" s="156"/>
      <c r="E1044" s="156" t="s">
        <v>6218</v>
      </c>
      <c r="F1044" s="93" t="s">
        <v>99</v>
      </c>
      <c r="H1044" s="28" t="s">
        <v>22</v>
      </c>
      <c r="I1044" s="28" t="s">
        <v>55</v>
      </c>
      <c r="J1044" s="162" t="s">
        <v>70</v>
      </c>
      <c r="K1044" s="156" t="s">
        <v>1114</v>
      </c>
      <c r="M1044" s="252"/>
      <c r="N1044" s="253">
        <v>47466</v>
      </c>
      <c r="O1044" s="114">
        <f t="shared" si="16"/>
        <v>109872.23999999999</v>
      </c>
    </row>
    <row r="1045" spans="1:15" ht="22.05" customHeight="1" x14ac:dyDescent="0.2">
      <c r="A1045" s="26">
        <v>45884</v>
      </c>
      <c r="B1045" s="20" t="s">
        <v>36</v>
      </c>
      <c r="C1045" s="156">
        <v>2518362130</v>
      </c>
      <c r="D1045" s="156"/>
      <c r="E1045" s="156" t="s">
        <v>6218</v>
      </c>
      <c r="F1045" s="93" t="s">
        <v>99</v>
      </c>
      <c r="H1045" s="28" t="s">
        <v>22</v>
      </c>
      <c r="I1045" s="28" t="s">
        <v>55</v>
      </c>
      <c r="J1045" s="162" t="s">
        <v>70</v>
      </c>
      <c r="K1045" s="156" t="s">
        <v>612</v>
      </c>
      <c r="M1045" s="252"/>
      <c r="N1045" s="253">
        <v>106825</v>
      </c>
      <c r="O1045" s="114">
        <f t="shared" si="16"/>
        <v>3047.2399999999907</v>
      </c>
    </row>
    <row r="1046" spans="1:15" ht="22.05" customHeight="1" x14ac:dyDescent="0.2">
      <c r="A1046" s="26">
        <v>45887</v>
      </c>
      <c r="B1046" s="20" t="s">
        <v>36</v>
      </c>
      <c r="C1046" s="156"/>
      <c r="D1046" s="156"/>
      <c r="E1046" s="156" t="s">
        <v>5467</v>
      </c>
      <c r="F1046" s="93" t="s">
        <v>99</v>
      </c>
      <c r="H1046" s="28" t="s">
        <v>21</v>
      </c>
      <c r="I1046" s="28" t="s">
        <v>29</v>
      </c>
      <c r="J1046" s="162" t="s">
        <v>83</v>
      </c>
      <c r="K1046" s="156" t="s">
        <v>893</v>
      </c>
      <c r="M1046" s="252">
        <v>200000</v>
      </c>
      <c r="N1046" s="253"/>
      <c r="O1046" s="114">
        <f t="shared" si="16"/>
        <v>203047.24</v>
      </c>
    </row>
    <row r="1047" spans="1:15" ht="22.05" customHeight="1" x14ac:dyDescent="0.2">
      <c r="A1047" s="26">
        <v>45887</v>
      </c>
      <c r="B1047" s="20" t="s">
        <v>36</v>
      </c>
      <c r="C1047" s="156">
        <v>8494236716</v>
      </c>
      <c r="D1047" s="156" t="s">
        <v>6219</v>
      </c>
      <c r="E1047" s="156" t="s">
        <v>6220</v>
      </c>
      <c r="F1047" s="93" t="s">
        <v>99</v>
      </c>
      <c r="H1047" s="28" t="s">
        <v>22</v>
      </c>
      <c r="I1047" s="28" t="s">
        <v>55</v>
      </c>
      <c r="J1047" s="162" t="s">
        <v>70</v>
      </c>
      <c r="K1047" s="156" t="s">
        <v>2616</v>
      </c>
      <c r="M1047" s="252"/>
      <c r="N1047" s="253">
        <v>36013</v>
      </c>
      <c r="O1047" s="114">
        <f t="shared" si="16"/>
        <v>167034.23999999999</v>
      </c>
    </row>
    <row r="1048" spans="1:15" ht="22.05" customHeight="1" x14ac:dyDescent="0.2">
      <c r="A1048" s="26">
        <v>45887</v>
      </c>
      <c r="B1048" s="20" t="s">
        <v>36</v>
      </c>
      <c r="C1048" s="156"/>
      <c r="D1048" s="156"/>
      <c r="E1048" s="156" t="s">
        <v>875</v>
      </c>
      <c r="F1048" s="93" t="s">
        <v>1854</v>
      </c>
      <c r="H1048" s="28" t="s">
        <v>22</v>
      </c>
      <c r="I1048" s="28" t="s">
        <v>58</v>
      </c>
      <c r="J1048" s="162" t="s">
        <v>101</v>
      </c>
      <c r="K1048" s="156" t="s">
        <v>909</v>
      </c>
      <c r="M1048" s="252"/>
      <c r="N1048" s="253">
        <v>7069.68</v>
      </c>
      <c r="O1048" s="114">
        <f t="shared" si="16"/>
        <v>159964.56</v>
      </c>
    </row>
    <row r="1049" spans="1:15" ht="22.05" customHeight="1" x14ac:dyDescent="0.2">
      <c r="A1049" s="26">
        <v>45887</v>
      </c>
      <c r="B1049" s="20" t="s">
        <v>36</v>
      </c>
      <c r="C1049" s="156">
        <v>7306676014</v>
      </c>
      <c r="D1049" s="156" t="s">
        <v>6131</v>
      </c>
      <c r="E1049" s="156" t="s">
        <v>6221</v>
      </c>
      <c r="F1049" s="93" t="s">
        <v>99</v>
      </c>
      <c r="H1049" s="28" t="s">
        <v>22</v>
      </c>
      <c r="I1049" s="28" t="s">
        <v>55</v>
      </c>
      <c r="J1049" s="162" t="s">
        <v>70</v>
      </c>
      <c r="K1049" s="156" t="s">
        <v>2616</v>
      </c>
      <c r="M1049" s="252"/>
      <c r="N1049" s="253">
        <v>58389.5</v>
      </c>
      <c r="O1049" s="114">
        <f t="shared" si="16"/>
        <v>101575.06</v>
      </c>
    </row>
    <row r="1050" spans="1:15" ht="22.05" customHeight="1" x14ac:dyDescent="0.2">
      <c r="A1050" s="26">
        <v>45887</v>
      </c>
      <c r="B1050" s="20" t="s">
        <v>36</v>
      </c>
      <c r="C1050" s="156">
        <v>1986676025</v>
      </c>
      <c r="D1050" s="156" t="s">
        <v>6131</v>
      </c>
      <c r="E1050" s="156" t="s">
        <v>6222</v>
      </c>
      <c r="F1050" s="93" t="s">
        <v>99</v>
      </c>
      <c r="H1050" s="28" t="s">
        <v>22</v>
      </c>
      <c r="I1050" s="28" t="s">
        <v>55</v>
      </c>
      <c r="J1050" s="162" t="s">
        <v>70</v>
      </c>
      <c r="K1050" s="156" t="s">
        <v>851</v>
      </c>
      <c r="M1050" s="252"/>
      <c r="N1050" s="253">
        <v>83522</v>
      </c>
      <c r="O1050" s="114">
        <f t="shared" si="16"/>
        <v>18053.059999999998</v>
      </c>
    </row>
    <row r="1051" spans="1:15" ht="22.05" customHeight="1" x14ac:dyDescent="0.2">
      <c r="A1051" s="26">
        <v>45887</v>
      </c>
      <c r="B1051" s="20" t="s">
        <v>36</v>
      </c>
      <c r="C1051" s="156">
        <v>66770034</v>
      </c>
      <c r="D1051" s="156" t="s">
        <v>6131</v>
      </c>
      <c r="E1051" s="156" t="s">
        <v>574</v>
      </c>
      <c r="F1051" s="93" t="s">
        <v>99</v>
      </c>
      <c r="H1051" s="28" t="s">
        <v>22</v>
      </c>
      <c r="I1051" s="28" t="s">
        <v>55</v>
      </c>
      <c r="J1051" s="162" t="s">
        <v>70</v>
      </c>
      <c r="K1051" s="156" t="s">
        <v>625</v>
      </c>
      <c r="M1051" s="252"/>
      <c r="N1051" s="253">
        <v>18000</v>
      </c>
      <c r="O1051" s="114">
        <f t="shared" si="16"/>
        <v>53.059999999997672</v>
      </c>
    </row>
    <row r="1052" spans="1:15" ht="22.05" customHeight="1" x14ac:dyDescent="0.2">
      <c r="A1052" s="26">
        <v>45888</v>
      </c>
      <c r="B1052" s="20" t="s">
        <v>36</v>
      </c>
      <c r="C1052" s="156">
        <v>108683</v>
      </c>
      <c r="D1052" s="156"/>
      <c r="E1052" s="156" t="s">
        <v>855</v>
      </c>
      <c r="F1052" s="93" t="s">
        <v>99</v>
      </c>
      <c r="H1052" s="28" t="s">
        <v>21</v>
      </c>
      <c r="I1052" s="28" t="s">
        <v>81</v>
      </c>
      <c r="J1052" s="162" t="s">
        <v>167</v>
      </c>
      <c r="K1052" s="156" t="s">
        <v>894</v>
      </c>
      <c r="M1052" s="252">
        <v>55000</v>
      </c>
      <c r="N1052" s="253"/>
      <c r="O1052" s="114">
        <f t="shared" si="16"/>
        <v>55053.06</v>
      </c>
    </row>
    <row r="1053" spans="1:15" ht="22.05" customHeight="1" x14ac:dyDescent="0.2">
      <c r="A1053" s="26">
        <v>45888</v>
      </c>
      <c r="B1053" s="20" t="s">
        <v>36</v>
      </c>
      <c r="C1053" s="156">
        <v>13028008</v>
      </c>
      <c r="D1053" s="156"/>
      <c r="E1053" s="156" t="s">
        <v>6223</v>
      </c>
      <c r="F1053" s="93" t="s">
        <v>99</v>
      </c>
      <c r="H1053" s="28" t="s">
        <v>22</v>
      </c>
      <c r="I1053" s="28" t="s">
        <v>58</v>
      </c>
      <c r="J1053" s="162" t="s">
        <v>101</v>
      </c>
      <c r="K1053" s="156" t="s">
        <v>6284</v>
      </c>
      <c r="M1053" s="252"/>
      <c r="N1053" s="253">
        <v>52287.73</v>
      </c>
      <c r="O1053" s="114">
        <f t="shared" si="16"/>
        <v>2765.3299999999945</v>
      </c>
    </row>
    <row r="1054" spans="1:15" ht="22.05" customHeight="1" x14ac:dyDescent="0.2">
      <c r="A1054" s="26">
        <v>45888</v>
      </c>
      <c r="B1054" s="20" t="s">
        <v>36</v>
      </c>
      <c r="C1054" s="156"/>
      <c r="D1054" s="156"/>
      <c r="E1054" s="156" t="s">
        <v>569</v>
      </c>
      <c r="F1054" s="93" t="s">
        <v>79</v>
      </c>
      <c r="H1054" s="28" t="s">
        <v>21</v>
      </c>
      <c r="I1054" s="28" t="s">
        <v>28</v>
      </c>
      <c r="J1054" s="162" t="s">
        <v>30</v>
      </c>
      <c r="K1054" s="156" t="s">
        <v>905</v>
      </c>
      <c r="M1054" s="252">
        <v>50000</v>
      </c>
      <c r="N1054" s="253"/>
      <c r="O1054" s="114">
        <f t="shared" si="16"/>
        <v>52765.329999999994</v>
      </c>
    </row>
    <row r="1055" spans="1:15" ht="22.05" customHeight="1" x14ac:dyDescent="0.2">
      <c r="A1055" s="26">
        <v>45888</v>
      </c>
      <c r="B1055" s="20" t="s">
        <v>36</v>
      </c>
      <c r="C1055" s="156"/>
      <c r="D1055" s="156"/>
      <c r="E1055" s="156" t="s">
        <v>569</v>
      </c>
      <c r="F1055" s="93" t="s">
        <v>79</v>
      </c>
      <c r="H1055" s="28" t="s">
        <v>21</v>
      </c>
      <c r="I1055" s="28" t="s">
        <v>28</v>
      </c>
      <c r="J1055" s="162" t="s">
        <v>30</v>
      </c>
      <c r="K1055" s="156" t="s">
        <v>905</v>
      </c>
      <c r="M1055" s="252">
        <v>50000</v>
      </c>
      <c r="N1055" s="253"/>
      <c r="O1055" s="114">
        <f t="shared" ref="O1055:O1118" si="17">O1054+M1055-N1055</f>
        <v>102765.32999999999</v>
      </c>
    </row>
    <row r="1056" spans="1:15" ht="22.05" customHeight="1" x14ac:dyDescent="0.2">
      <c r="A1056" s="26">
        <v>45888</v>
      </c>
      <c r="B1056" s="20" t="s">
        <v>36</v>
      </c>
      <c r="C1056" s="156"/>
      <c r="D1056" s="156"/>
      <c r="E1056" s="156" t="s">
        <v>569</v>
      </c>
      <c r="F1056" s="93" t="s">
        <v>79</v>
      </c>
      <c r="H1056" s="28" t="s">
        <v>21</v>
      </c>
      <c r="I1056" s="28" t="s">
        <v>28</v>
      </c>
      <c r="J1056" s="162" t="s">
        <v>30</v>
      </c>
      <c r="K1056" s="156" t="s">
        <v>905</v>
      </c>
      <c r="M1056" s="252">
        <v>50000</v>
      </c>
      <c r="N1056" s="253"/>
      <c r="O1056" s="114">
        <f t="shared" si="17"/>
        <v>152765.32999999999</v>
      </c>
    </row>
    <row r="1057" spans="1:15" ht="22.05" customHeight="1" x14ac:dyDescent="0.2">
      <c r="A1057" s="26">
        <v>45888</v>
      </c>
      <c r="B1057" s="20" t="s">
        <v>36</v>
      </c>
      <c r="C1057" s="156"/>
      <c r="D1057" s="156"/>
      <c r="E1057" s="156" t="s">
        <v>569</v>
      </c>
      <c r="F1057" s="93" t="s">
        <v>79</v>
      </c>
      <c r="H1057" s="28" t="s">
        <v>21</v>
      </c>
      <c r="I1057" s="28" t="s">
        <v>28</v>
      </c>
      <c r="J1057" s="162" t="s">
        <v>30</v>
      </c>
      <c r="K1057" s="156" t="s">
        <v>905</v>
      </c>
      <c r="M1057" s="252">
        <v>50000</v>
      </c>
      <c r="N1057" s="253"/>
      <c r="O1057" s="114">
        <f t="shared" si="17"/>
        <v>202765.33</v>
      </c>
    </row>
    <row r="1058" spans="1:15" ht="22.05" customHeight="1" x14ac:dyDescent="0.2">
      <c r="A1058" s="26">
        <v>45888</v>
      </c>
      <c r="B1058" s="20" t="s">
        <v>36</v>
      </c>
      <c r="C1058" s="156"/>
      <c r="D1058" s="156"/>
      <c r="E1058" s="156" t="s">
        <v>569</v>
      </c>
      <c r="F1058" s="93" t="s">
        <v>79</v>
      </c>
      <c r="H1058" s="28" t="s">
        <v>21</v>
      </c>
      <c r="I1058" s="28" t="s">
        <v>28</v>
      </c>
      <c r="J1058" s="162" t="s">
        <v>30</v>
      </c>
      <c r="K1058" s="156" t="s">
        <v>905</v>
      </c>
      <c r="M1058" s="252">
        <v>50000</v>
      </c>
      <c r="N1058" s="253"/>
      <c r="O1058" s="114">
        <f t="shared" si="17"/>
        <v>252765.33</v>
      </c>
    </row>
    <row r="1059" spans="1:15" ht="22.05" customHeight="1" x14ac:dyDescent="0.2">
      <c r="A1059" s="26">
        <v>45888</v>
      </c>
      <c r="B1059" s="20" t="s">
        <v>36</v>
      </c>
      <c r="C1059" s="156"/>
      <c r="D1059" s="156"/>
      <c r="E1059" s="156" t="s">
        <v>569</v>
      </c>
      <c r="F1059" s="93" t="s">
        <v>79</v>
      </c>
      <c r="H1059" s="28" t="s">
        <v>21</v>
      </c>
      <c r="I1059" s="28" t="s">
        <v>28</v>
      </c>
      <c r="J1059" s="162" t="s">
        <v>30</v>
      </c>
      <c r="K1059" s="156" t="s">
        <v>905</v>
      </c>
      <c r="M1059" s="252">
        <v>50000</v>
      </c>
      <c r="N1059" s="253"/>
      <c r="O1059" s="114">
        <f t="shared" si="17"/>
        <v>302765.32999999996</v>
      </c>
    </row>
    <row r="1060" spans="1:15" ht="22.05" customHeight="1" x14ac:dyDescent="0.2">
      <c r="A1060" s="26">
        <v>45888</v>
      </c>
      <c r="B1060" s="20" t="s">
        <v>36</v>
      </c>
      <c r="C1060" s="156"/>
      <c r="D1060" s="156"/>
      <c r="E1060" s="156" t="s">
        <v>569</v>
      </c>
      <c r="F1060" s="93" t="s">
        <v>79</v>
      </c>
      <c r="H1060" s="28" t="s">
        <v>21</v>
      </c>
      <c r="I1060" s="28" t="s">
        <v>28</v>
      </c>
      <c r="J1060" s="162" t="s">
        <v>30</v>
      </c>
      <c r="K1060" s="156" t="s">
        <v>905</v>
      </c>
      <c r="M1060" s="252">
        <v>50000</v>
      </c>
      <c r="N1060" s="253"/>
      <c r="O1060" s="114">
        <f t="shared" si="17"/>
        <v>352765.32999999996</v>
      </c>
    </row>
    <row r="1061" spans="1:15" ht="22.05" customHeight="1" x14ac:dyDescent="0.2">
      <c r="A1061" s="26">
        <v>45888</v>
      </c>
      <c r="B1061" s="20" t="s">
        <v>36</v>
      </c>
      <c r="C1061" s="156"/>
      <c r="D1061" s="156"/>
      <c r="E1061" s="156" t="s">
        <v>569</v>
      </c>
      <c r="F1061" s="93" t="s">
        <v>79</v>
      </c>
      <c r="H1061" s="28" t="s">
        <v>21</v>
      </c>
      <c r="I1061" s="28" t="s">
        <v>28</v>
      </c>
      <c r="J1061" s="162" t="s">
        <v>30</v>
      </c>
      <c r="K1061" s="156" t="s">
        <v>905</v>
      </c>
      <c r="M1061" s="252">
        <v>50000</v>
      </c>
      <c r="N1061" s="253"/>
      <c r="O1061" s="114">
        <f t="shared" si="17"/>
        <v>402765.32999999996</v>
      </c>
    </row>
    <row r="1062" spans="1:15" ht="22.05" customHeight="1" x14ac:dyDescent="0.2">
      <c r="A1062" s="26">
        <v>45888</v>
      </c>
      <c r="B1062" s="20" t="s">
        <v>36</v>
      </c>
      <c r="C1062" s="156"/>
      <c r="D1062" s="156"/>
      <c r="E1062" s="156" t="s">
        <v>569</v>
      </c>
      <c r="F1062" s="93" t="s">
        <v>79</v>
      </c>
      <c r="H1062" s="28" t="s">
        <v>21</v>
      </c>
      <c r="I1062" s="28" t="s">
        <v>28</v>
      </c>
      <c r="J1062" s="162" t="s">
        <v>30</v>
      </c>
      <c r="K1062" s="156" t="s">
        <v>905</v>
      </c>
      <c r="M1062" s="252">
        <v>50000</v>
      </c>
      <c r="N1062" s="253"/>
      <c r="O1062" s="114">
        <f t="shared" si="17"/>
        <v>452765.32999999996</v>
      </c>
    </row>
    <row r="1063" spans="1:15" ht="22.05" customHeight="1" x14ac:dyDescent="0.2">
      <c r="A1063" s="26">
        <v>45888</v>
      </c>
      <c r="B1063" s="20" t="s">
        <v>36</v>
      </c>
      <c r="C1063" s="156"/>
      <c r="D1063" s="156"/>
      <c r="E1063" s="156" t="s">
        <v>569</v>
      </c>
      <c r="F1063" s="93" t="s">
        <v>79</v>
      </c>
      <c r="H1063" s="28" t="s">
        <v>21</v>
      </c>
      <c r="I1063" s="28" t="s">
        <v>28</v>
      </c>
      <c r="J1063" s="162" t="s">
        <v>30</v>
      </c>
      <c r="K1063" s="156" t="s">
        <v>905</v>
      </c>
      <c r="M1063" s="252">
        <v>50000</v>
      </c>
      <c r="N1063" s="253"/>
      <c r="O1063" s="114">
        <f t="shared" si="17"/>
        <v>502765.32999999996</v>
      </c>
    </row>
    <row r="1064" spans="1:15" ht="22.05" customHeight="1" x14ac:dyDescent="0.2">
      <c r="A1064" s="26">
        <v>45888</v>
      </c>
      <c r="B1064" s="20" t="s">
        <v>36</v>
      </c>
      <c r="C1064" s="156">
        <v>6803221618</v>
      </c>
      <c r="D1064" s="156" t="s">
        <v>3415</v>
      </c>
      <c r="E1064" s="156" t="s">
        <v>29</v>
      </c>
      <c r="F1064" s="93" t="s">
        <v>99</v>
      </c>
      <c r="H1064" s="28" t="s">
        <v>22</v>
      </c>
      <c r="I1064" s="28" t="s">
        <v>81</v>
      </c>
      <c r="J1064" s="162" t="s">
        <v>171</v>
      </c>
      <c r="K1064" s="156" t="s">
        <v>621</v>
      </c>
      <c r="M1064" s="252"/>
      <c r="N1064" s="253">
        <v>423000</v>
      </c>
      <c r="O1064" s="114">
        <f t="shared" si="17"/>
        <v>79765.329999999958</v>
      </c>
    </row>
    <row r="1065" spans="1:15" ht="22.05" customHeight="1" x14ac:dyDescent="0.2">
      <c r="A1065" s="26">
        <v>45888</v>
      </c>
      <c r="B1065" s="20" t="s">
        <v>36</v>
      </c>
      <c r="C1065" s="156">
        <v>8303221639</v>
      </c>
      <c r="D1065" s="156"/>
      <c r="E1065" s="156" t="s">
        <v>869</v>
      </c>
      <c r="F1065" s="93" t="s">
        <v>99</v>
      </c>
      <c r="H1065" s="28" t="s">
        <v>22</v>
      </c>
      <c r="I1065" s="28" t="s">
        <v>81</v>
      </c>
      <c r="J1065" s="162" t="s">
        <v>167</v>
      </c>
      <c r="K1065" s="156" t="s">
        <v>894</v>
      </c>
      <c r="M1065" s="252"/>
      <c r="N1065" s="253">
        <v>9765.33</v>
      </c>
      <c r="O1065" s="114">
        <f t="shared" si="17"/>
        <v>69999.999999999956</v>
      </c>
    </row>
    <row r="1066" spans="1:15" ht="22.05" customHeight="1" x14ac:dyDescent="0.2">
      <c r="A1066" s="26">
        <v>45888</v>
      </c>
      <c r="B1066" s="20" t="s">
        <v>36</v>
      </c>
      <c r="C1066" s="156">
        <v>7613221651</v>
      </c>
      <c r="D1066" s="156"/>
      <c r="E1066" s="156" t="s">
        <v>6224</v>
      </c>
      <c r="F1066" s="93" t="s">
        <v>99</v>
      </c>
      <c r="H1066" s="28" t="s">
        <v>22</v>
      </c>
      <c r="I1066" s="28" t="s">
        <v>58</v>
      </c>
      <c r="J1066" s="162" t="s">
        <v>8793</v>
      </c>
      <c r="K1066" s="156" t="s">
        <v>3755</v>
      </c>
      <c r="M1066" s="252"/>
      <c r="N1066" s="253">
        <v>17980</v>
      </c>
      <c r="O1066" s="114">
        <f t="shared" si="17"/>
        <v>52019.999999999956</v>
      </c>
    </row>
    <row r="1067" spans="1:15" ht="22.05" customHeight="1" x14ac:dyDescent="0.2">
      <c r="A1067" s="26">
        <v>45888</v>
      </c>
      <c r="B1067" s="20" t="s">
        <v>36</v>
      </c>
      <c r="C1067" s="156">
        <v>5205361813</v>
      </c>
      <c r="D1067" s="156"/>
      <c r="E1067" s="156" t="s">
        <v>577</v>
      </c>
      <c r="F1067" s="93" t="s">
        <v>99</v>
      </c>
      <c r="H1067" s="28" t="s">
        <v>22</v>
      </c>
      <c r="I1067" s="28" t="s">
        <v>81</v>
      </c>
      <c r="J1067" s="162" t="s">
        <v>171</v>
      </c>
      <c r="K1067" s="156" t="s">
        <v>621</v>
      </c>
      <c r="M1067" s="252"/>
      <c r="N1067" s="253">
        <v>2020</v>
      </c>
      <c r="O1067" s="114">
        <f t="shared" si="17"/>
        <v>49999.999999999956</v>
      </c>
    </row>
    <row r="1068" spans="1:15" ht="22.05" customHeight="1" x14ac:dyDescent="0.2">
      <c r="A1068" s="26">
        <v>45888</v>
      </c>
      <c r="B1068" s="20" t="s">
        <v>36</v>
      </c>
      <c r="C1068" s="156"/>
      <c r="D1068" s="156"/>
      <c r="E1068" s="156" t="s">
        <v>5467</v>
      </c>
      <c r="F1068" s="93" t="s">
        <v>99</v>
      </c>
      <c r="H1068" s="28" t="s">
        <v>21</v>
      </c>
      <c r="I1068" s="28" t="s">
        <v>29</v>
      </c>
      <c r="J1068" s="162" t="s">
        <v>83</v>
      </c>
      <c r="K1068" s="156" t="s">
        <v>893</v>
      </c>
      <c r="M1068" s="252">
        <v>100000</v>
      </c>
      <c r="N1068" s="253"/>
      <c r="O1068" s="114">
        <f t="shared" si="17"/>
        <v>149999.99999999994</v>
      </c>
    </row>
    <row r="1069" spans="1:15" ht="22.05" customHeight="1" x14ac:dyDescent="0.2">
      <c r="A1069" s="26">
        <v>45888</v>
      </c>
      <c r="B1069" s="20" t="s">
        <v>36</v>
      </c>
      <c r="C1069" s="156">
        <v>30102011</v>
      </c>
      <c r="D1069" s="156" t="s">
        <v>6225</v>
      </c>
      <c r="E1069" s="156" t="s">
        <v>3339</v>
      </c>
      <c r="F1069" s="93" t="s">
        <v>99</v>
      </c>
      <c r="H1069" s="28" t="s">
        <v>22</v>
      </c>
      <c r="I1069" s="28" t="s">
        <v>55</v>
      </c>
      <c r="J1069" s="162" t="s">
        <v>70</v>
      </c>
      <c r="K1069" s="156" t="s">
        <v>1114</v>
      </c>
      <c r="M1069" s="252"/>
      <c r="N1069" s="253">
        <v>15200</v>
      </c>
      <c r="O1069" s="114">
        <f t="shared" si="17"/>
        <v>134799.99999999994</v>
      </c>
    </row>
    <row r="1070" spans="1:15" ht="22.05" customHeight="1" x14ac:dyDescent="0.2">
      <c r="A1070" s="26">
        <v>45888</v>
      </c>
      <c r="B1070" s="20" t="s">
        <v>36</v>
      </c>
      <c r="C1070" s="156">
        <v>30102018</v>
      </c>
      <c r="D1070" s="156" t="s">
        <v>6226</v>
      </c>
      <c r="E1070" s="156" t="s">
        <v>574</v>
      </c>
      <c r="F1070" s="93" t="s">
        <v>99</v>
      </c>
      <c r="H1070" s="28" t="s">
        <v>22</v>
      </c>
      <c r="I1070" s="28" t="s">
        <v>55</v>
      </c>
      <c r="J1070" s="162" t="s">
        <v>70</v>
      </c>
      <c r="K1070" s="156" t="s">
        <v>625</v>
      </c>
      <c r="M1070" s="252"/>
      <c r="N1070" s="253">
        <v>23500</v>
      </c>
      <c r="O1070" s="114">
        <f t="shared" si="17"/>
        <v>111299.99999999994</v>
      </c>
    </row>
    <row r="1071" spans="1:15" ht="22.05" customHeight="1" x14ac:dyDescent="0.2">
      <c r="A1071" s="26">
        <v>45888</v>
      </c>
      <c r="B1071" s="20" t="s">
        <v>36</v>
      </c>
      <c r="C1071" s="156">
        <v>7643010227</v>
      </c>
      <c r="D1071" s="156" t="s">
        <v>6225</v>
      </c>
      <c r="E1071" s="156" t="s">
        <v>6227</v>
      </c>
      <c r="F1071" s="93" t="s">
        <v>99</v>
      </c>
      <c r="H1071" s="28" t="s">
        <v>22</v>
      </c>
      <c r="I1071" s="28" t="s">
        <v>55</v>
      </c>
      <c r="J1071" s="162" t="s">
        <v>70</v>
      </c>
      <c r="K1071" s="156" t="s">
        <v>851</v>
      </c>
      <c r="M1071" s="252"/>
      <c r="N1071" s="253">
        <v>53599.3</v>
      </c>
      <c r="O1071" s="114">
        <f t="shared" si="17"/>
        <v>57700.699999999939</v>
      </c>
    </row>
    <row r="1072" spans="1:15" ht="22.05" customHeight="1" x14ac:dyDescent="0.2">
      <c r="A1072" s="26">
        <v>45888</v>
      </c>
      <c r="B1072" s="20" t="s">
        <v>36</v>
      </c>
      <c r="C1072" s="156">
        <v>9323010239</v>
      </c>
      <c r="D1072" s="156" t="s">
        <v>6228</v>
      </c>
      <c r="E1072" s="156" t="s">
        <v>5450</v>
      </c>
      <c r="F1072" s="93" t="s">
        <v>99</v>
      </c>
      <c r="H1072" s="28" t="s">
        <v>22</v>
      </c>
      <c r="I1072" s="28" t="s">
        <v>55</v>
      </c>
      <c r="J1072" s="162" t="s">
        <v>70</v>
      </c>
      <c r="K1072" s="156" t="s">
        <v>612</v>
      </c>
      <c r="M1072" s="252"/>
      <c r="N1072" s="253">
        <v>10000</v>
      </c>
      <c r="O1072" s="114">
        <f t="shared" si="17"/>
        <v>47700.699999999939</v>
      </c>
    </row>
    <row r="1073" spans="1:15" ht="22.05" customHeight="1" x14ac:dyDescent="0.2">
      <c r="A1073" s="26">
        <v>45888</v>
      </c>
      <c r="B1073" s="20" t="s">
        <v>36</v>
      </c>
      <c r="C1073" s="156">
        <v>4823010250</v>
      </c>
      <c r="D1073" s="156" t="s">
        <v>6228</v>
      </c>
      <c r="E1073" s="156" t="s">
        <v>6229</v>
      </c>
      <c r="F1073" s="93" t="s">
        <v>99</v>
      </c>
      <c r="H1073" s="28" t="s">
        <v>22</v>
      </c>
      <c r="I1073" s="28" t="s">
        <v>55</v>
      </c>
      <c r="J1073" s="162" t="s">
        <v>70</v>
      </c>
      <c r="K1073" s="156" t="s">
        <v>2616</v>
      </c>
      <c r="M1073" s="252"/>
      <c r="N1073" s="253">
        <v>2658.95</v>
      </c>
      <c r="O1073" s="114">
        <f t="shared" si="17"/>
        <v>45041.749999999942</v>
      </c>
    </row>
    <row r="1074" spans="1:15" ht="22.05" customHeight="1" x14ac:dyDescent="0.2">
      <c r="A1074" s="26">
        <v>45888</v>
      </c>
      <c r="B1074" s="20" t="s">
        <v>36</v>
      </c>
      <c r="C1074" s="156">
        <v>393010261</v>
      </c>
      <c r="D1074" s="156" t="s">
        <v>6228</v>
      </c>
      <c r="E1074" s="156" t="s">
        <v>5451</v>
      </c>
      <c r="F1074" s="93" t="s">
        <v>99</v>
      </c>
      <c r="H1074" s="28" t="s">
        <v>22</v>
      </c>
      <c r="I1074" s="28" t="s">
        <v>55</v>
      </c>
      <c r="J1074" s="162" t="s">
        <v>70</v>
      </c>
      <c r="K1074" s="156" t="s">
        <v>847</v>
      </c>
      <c r="M1074" s="252"/>
      <c r="N1074" s="253">
        <v>32500</v>
      </c>
      <c r="O1074" s="114">
        <f t="shared" si="17"/>
        <v>12541.749999999942</v>
      </c>
    </row>
    <row r="1075" spans="1:15" ht="22.05" customHeight="1" x14ac:dyDescent="0.2">
      <c r="A1075" s="26">
        <v>45888</v>
      </c>
      <c r="B1075" s="20" t="s">
        <v>36</v>
      </c>
      <c r="C1075" s="156">
        <v>6463010272</v>
      </c>
      <c r="D1075" s="156"/>
      <c r="E1075" s="156" t="s">
        <v>6230</v>
      </c>
      <c r="F1075" s="93" t="s">
        <v>99</v>
      </c>
      <c r="H1075" s="28" t="s">
        <v>22</v>
      </c>
      <c r="I1075" s="28" t="s">
        <v>55</v>
      </c>
      <c r="J1075" s="162" t="s">
        <v>70</v>
      </c>
      <c r="K1075" s="156" t="s">
        <v>2616</v>
      </c>
      <c r="M1075" s="252"/>
      <c r="N1075" s="253">
        <v>2400</v>
      </c>
      <c r="O1075" s="114">
        <f t="shared" si="17"/>
        <v>10141.749999999942</v>
      </c>
    </row>
    <row r="1076" spans="1:15" ht="22.05" customHeight="1" x14ac:dyDescent="0.2">
      <c r="A1076" s="26">
        <v>45888</v>
      </c>
      <c r="B1076" s="20" t="s">
        <v>36</v>
      </c>
      <c r="C1076" s="156">
        <v>36921011</v>
      </c>
      <c r="D1076" s="156"/>
      <c r="E1076" s="156" t="s">
        <v>6231</v>
      </c>
      <c r="F1076" s="93" t="s">
        <v>99</v>
      </c>
      <c r="H1076" s="28" t="s">
        <v>22</v>
      </c>
      <c r="I1076" s="28" t="s">
        <v>56</v>
      </c>
      <c r="J1076" s="162" t="s">
        <v>88</v>
      </c>
      <c r="K1076" s="156" t="s">
        <v>1161</v>
      </c>
      <c r="M1076" s="252"/>
      <c r="N1076" s="253">
        <v>6324.32</v>
      </c>
      <c r="O1076" s="114">
        <f t="shared" si="17"/>
        <v>3817.4299999999421</v>
      </c>
    </row>
    <row r="1077" spans="1:15" ht="22.05" customHeight="1" x14ac:dyDescent="0.2">
      <c r="A1077" s="26">
        <v>45888</v>
      </c>
      <c r="B1077" s="20" t="s">
        <v>36</v>
      </c>
      <c r="C1077" s="156">
        <v>84702016</v>
      </c>
      <c r="D1077" s="156"/>
      <c r="E1077" s="156" t="s">
        <v>6232</v>
      </c>
      <c r="F1077" s="93" t="s">
        <v>99</v>
      </c>
      <c r="H1077" s="28" t="s">
        <v>22</v>
      </c>
      <c r="I1077" s="28" t="s">
        <v>56</v>
      </c>
      <c r="J1077" s="162" t="s">
        <v>90</v>
      </c>
      <c r="K1077" s="156" t="s">
        <v>1110</v>
      </c>
      <c r="M1077" s="252"/>
      <c r="N1077" s="253">
        <v>2050</v>
      </c>
      <c r="O1077" s="114">
        <f t="shared" si="17"/>
        <v>1767.4299999999421</v>
      </c>
    </row>
    <row r="1078" spans="1:15" ht="22.05" customHeight="1" x14ac:dyDescent="0.2">
      <c r="A1078" s="26">
        <v>45890</v>
      </c>
      <c r="B1078" s="20" t="s">
        <v>36</v>
      </c>
      <c r="C1078" s="156"/>
      <c r="D1078" s="156"/>
      <c r="E1078" s="156" t="s">
        <v>5467</v>
      </c>
      <c r="F1078" s="93" t="s">
        <v>99</v>
      </c>
      <c r="H1078" s="28" t="s">
        <v>21</v>
      </c>
      <c r="I1078" s="28" t="s">
        <v>29</v>
      </c>
      <c r="J1078" s="162" t="s">
        <v>83</v>
      </c>
      <c r="K1078" s="156" t="s">
        <v>893</v>
      </c>
      <c r="M1078" s="252">
        <v>100000</v>
      </c>
      <c r="N1078" s="253"/>
      <c r="O1078" s="114">
        <f t="shared" si="17"/>
        <v>101767.42999999993</v>
      </c>
    </row>
    <row r="1079" spans="1:15" ht="22.05" customHeight="1" x14ac:dyDescent="0.2">
      <c r="A1079" s="26">
        <v>45890</v>
      </c>
      <c r="B1079" s="20" t="s">
        <v>36</v>
      </c>
      <c r="C1079" s="156">
        <v>51470011</v>
      </c>
      <c r="D1079" s="156"/>
      <c r="E1079" s="156" t="s">
        <v>6233</v>
      </c>
      <c r="F1079" s="93" t="s">
        <v>99</v>
      </c>
      <c r="H1079" s="28" t="s">
        <v>22</v>
      </c>
      <c r="I1079" s="28" t="s">
        <v>55</v>
      </c>
      <c r="J1079" s="162" t="s">
        <v>70</v>
      </c>
      <c r="K1079" s="156" t="s">
        <v>1114</v>
      </c>
      <c r="M1079" s="252"/>
      <c r="N1079" s="253">
        <v>95050</v>
      </c>
      <c r="O1079" s="114">
        <f t="shared" si="17"/>
        <v>6717.4299999999348</v>
      </c>
    </row>
    <row r="1080" spans="1:15" ht="22.05" customHeight="1" x14ac:dyDescent="0.2">
      <c r="A1080" s="26">
        <v>45890</v>
      </c>
      <c r="B1080" s="20" t="s">
        <v>36</v>
      </c>
      <c r="C1080" s="156">
        <v>7905147020</v>
      </c>
      <c r="D1080" s="156" t="s">
        <v>3415</v>
      </c>
      <c r="E1080" s="156" t="s">
        <v>577</v>
      </c>
      <c r="F1080" s="93" t="s">
        <v>99</v>
      </c>
      <c r="H1080" s="28" t="s">
        <v>22</v>
      </c>
      <c r="I1080" s="28" t="s">
        <v>81</v>
      </c>
      <c r="J1080" s="162" t="s">
        <v>171</v>
      </c>
      <c r="K1080" s="156" t="s">
        <v>621</v>
      </c>
      <c r="M1080" s="252"/>
      <c r="N1080" s="253">
        <v>6500</v>
      </c>
      <c r="O1080" s="114">
        <f t="shared" si="17"/>
        <v>217.42999999993481</v>
      </c>
    </row>
    <row r="1081" spans="1:15" ht="22.05" customHeight="1" x14ac:dyDescent="0.2">
      <c r="A1081" s="26">
        <v>45891</v>
      </c>
      <c r="B1081" s="20" t="s">
        <v>36</v>
      </c>
      <c r="C1081" s="156"/>
      <c r="D1081" s="156"/>
      <c r="E1081" s="156" t="s">
        <v>569</v>
      </c>
      <c r="F1081" s="93" t="s">
        <v>99</v>
      </c>
      <c r="H1081" s="28" t="s">
        <v>21</v>
      </c>
      <c r="I1081" s="28" t="s">
        <v>28</v>
      </c>
      <c r="J1081" s="162" t="s">
        <v>30</v>
      </c>
      <c r="K1081" s="156" t="s">
        <v>615</v>
      </c>
      <c r="M1081" s="252">
        <v>1000000</v>
      </c>
      <c r="N1081" s="253"/>
      <c r="O1081" s="114">
        <f t="shared" si="17"/>
        <v>1000217.4299999999</v>
      </c>
    </row>
    <row r="1082" spans="1:15" ht="22.05" customHeight="1" x14ac:dyDescent="0.2">
      <c r="A1082" s="26">
        <v>45891</v>
      </c>
      <c r="B1082" s="20" t="s">
        <v>36</v>
      </c>
      <c r="C1082" s="156"/>
      <c r="D1082" s="156"/>
      <c r="E1082" s="156" t="s">
        <v>5467</v>
      </c>
      <c r="F1082" s="93" t="s">
        <v>99</v>
      </c>
      <c r="H1082" s="28" t="s">
        <v>21</v>
      </c>
      <c r="I1082" s="28" t="s">
        <v>29</v>
      </c>
      <c r="J1082" s="162" t="s">
        <v>83</v>
      </c>
      <c r="K1082" s="156" t="s">
        <v>893</v>
      </c>
      <c r="M1082" s="252">
        <v>100000</v>
      </c>
      <c r="N1082" s="253"/>
      <c r="O1082" s="114">
        <f t="shared" si="17"/>
        <v>1100217.43</v>
      </c>
    </row>
    <row r="1083" spans="1:15" ht="22.05" customHeight="1" x14ac:dyDescent="0.2">
      <c r="A1083" s="26">
        <v>45891</v>
      </c>
      <c r="B1083" s="20" t="s">
        <v>36</v>
      </c>
      <c r="C1083" s="156">
        <v>1659296313</v>
      </c>
      <c r="D1083" s="156"/>
      <c r="E1083" s="156" t="s">
        <v>869</v>
      </c>
      <c r="F1083" s="93" t="s">
        <v>99</v>
      </c>
      <c r="H1083" s="28" t="s">
        <v>22</v>
      </c>
      <c r="I1083" s="28" t="s">
        <v>81</v>
      </c>
      <c r="J1083" s="162" t="s">
        <v>167</v>
      </c>
      <c r="K1083" s="156" t="s">
        <v>894</v>
      </c>
      <c r="M1083" s="252"/>
      <c r="N1083" s="253">
        <v>600000</v>
      </c>
      <c r="O1083" s="114">
        <f t="shared" si="17"/>
        <v>500217.42999999993</v>
      </c>
    </row>
    <row r="1084" spans="1:15" ht="22.05" customHeight="1" x14ac:dyDescent="0.2">
      <c r="A1084" s="26">
        <v>45891</v>
      </c>
      <c r="B1084" s="20" t="s">
        <v>36</v>
      </c>
      <c r="C1084" s="156">
        <v>1749296324</v>
      </c>
      <c r="D1084" s="156"/>
      <c r="E1084" s="156" t="s">
        <v>869</v>
      </c>
      <c r="F1084" s="93" t="s">
        <v>99</v>
      </c>
      <c r="H1084" s="28" t="s">
        <v>22</v>
      </c>
      <c r="I1084" s="28" t="s">
        <v>81</v>
      </c>
      <c r="J1084" s="162" t="s">
        <v>167</v>
      </c>
      <c r="K1084" s="156" t="s">
        <v>894</v>
      </c>
      <c r="M1084" s="252"/>
      <c r="N1084" s="253">
        <v>475000</v>
      </c>
      <c r="O1084" s="114">
        <f t="shared" si="17"/>
        <v>25217.429999999935</v>
      </c>
    </row>
    <row r="1085" spans="1:15" ht="22.05" customHeight="1" x14ac:dyDescent="0.2">
      <c r="A1085" s="26">
        <v>45891</v>
      </c>
      <c r="B1085" s="20" t="s">
        <v>36</v>
      </c>
      <c r="C1085" s="156">
        <v>9436398822</v>
      </c>
      <c r="D1085" s="156"/>
      <c r="E1085" s="156" t="s">
        <v>6234</v>
      </c>
      <c r="F1085" s="93" t="s">
        <v>99</v>
      </c>
      <c r="H1085" s="28" t="s">
        <v>22</v>
      </c>
      <c r="I1085" s="28" t="s">
        <v>103</v>
      </c>
      <c r="J1085" s="162" t="s">
        <v>92</v>
      </c>
      <c r="K1085" s="156" t="s">
        <v>6285</v>
      </c>
      <c r="M1085" s="252"/>
      <c r="N1085" s="253">
        <v>7888</v>
      </c>
      <c r="O1085" s="114">
        <f t="shared" si="17"/>
        <v>17329.429999999935</v>
      </c>
    </row>
    <row r="1086" spans="1:15" ht="22.05" customHeight="1" x14ac:dyDescent="0.2">
      <c r="A1086" s="26">
        <v>45891</v>
      </c>
      <c r="B1086" s="20" t="s">
        <v>36</v>
      </c>
      <c r="C1086" s="156">
        <v>7306398834</v>
      </c>
      <c r="D1086" s="156" t="s">
        <v>3415</v>
      </c>
      <c r="E1086" s="156" t="s">
        <v>577</v>
      </c>
      <c r="F1086" s="93" t="s">
        <v>99</v>
      </c>
      <c r="H1086" s="28" t="s">
        <v>22</v>
      </c>
      <c r="I1086" s="28" t="s">
        <v>81</v>
      </c>
      <c r="J1086" s="162" t="s">
        <v>171</v>
      </c>
      <c r="K1086" s="156" t="s">
        <v>621</v>
      </c>
      <c r="M1086" s="252"/>
      <c r="N1086" s="253">
        <v>5000</v>
      </c>
      <c r="O1086" s="114">
        <f t="shared" si="17"/>
        <v>12329.429999999935</v>
      </c>
    </row>
    <row r="1087" spans="1:15" ht="22.05" customHeight="1" x14ac:dyDescent="0.2">
      <c r="A1087" s="26">
        <v>45891</v>
      </c>
      <c r="B1087" s="20" t="s">
        <v>36</v>
      </c>
      <c r="C1087" s="156">
        <v>9914034913</v>
      </c>
      <c r="D1087" s="156"/>
      <c r="E1087" s="156" t="s">
        <v>869</v>
      </c>
      <c r="F1087" s="93" t="s">
        <v>99</v>
      </c>
      <c r="H1087" s="28" t="s">
        <v>22</v>
      </c>
      <c r="I1087" s="28" t="s">
        <v>81</v>
      </c>
      <c r="J1087" s="162" t="s">
        <v>167</v>
      </c>
      <c r="K1087" s="156" t="s">
        <v>894</v>
      </c>
      <c r="M1087" s="252"/>
      <c r="N1087" s="253">
        <v>2310</v>
      </c>
      <c r="O1087" s="114">
        <f t="shared" si="17"/>
        <v>10019.429999999935</v>
      </c>
    </row>
    <row r="1088" spans="1:15" ht="22.05" customHeight="1" x14ac:dyDescent="0.2">
      <c r="A1088" s="26">
        <v>45892</v>
      </c>
      <c r="B1088" s="20" t="s">
        <v>36</v>
      </c>
      <c r="C1088" s="156">
        <v>4984275118</v>
      </c>
      <c r="D1088" s="156"/>
      <c r="E1088" s="156" t="s">
        <v>3438</v>
      </c>
      <c r="F1088" s="93" t="s">
        <v>99</v>
      </c>
      <c r="H1088" s="28" t="s">
        <v>22</v>
      </c>
      <c r="I1088" s="28" t="s">
        <v>103</v>
      </c>
      <c r="J1088" s="162" t="s">
        <v>92</v>
      </c>
      <c r="K1088" s="156" t="s">
        <v>901</v>
      </c>
      <c r="M1088" s="252"/>
      <c r="N1088" s="253">
        <v>6100</v>
      </c>
      <c r="O1088" s="114">
        <f t="shared" si="17"/>
        <v>3919.4299999999348</v>
      </c>
    </row>
    <row r="1089" spans="1:15" ht="22.05" customHeight="1" x14ac:dyDescent="0.2">
      <c r="A1089" s="26">
        <v>45894</v>
      </c>
      <c r="B1089" s="20" t="s">
        <v>36</v>
      </c>
      <c r="C1089" s="156">
        <v>229636</v>
      </c>
      <c r="D1089" s="156"/>
      <c r="E1089" s="156" t="s">
        <v>855</v>
      </c>
      <c r="F1089" s="93" t="s">
        <v>99</v>
      </c>
      <c r="H1089" s="28" t="s">
        <v>21</v>
      </c>
      <c r="I1089" s="28" t="s">
        <v>81</v>
      </c>
      <c r="J1089" s="162" t="s">
        <v>167</v>
      </c>
      <c r="K1089" s="156" t="s">
        <v>894</v>
      </c>
      <c r="M1089" s="252">
        <v>48000</v>
      </c>
      <c r="N1089" s="253"/>
      <c r="O1089" s="114">
        <f t="shared" si="17"/>
        <v>51919.429999999935</v>
      </c>
    </row>
    <row r="1090" spans="1:15" ht="22.05" customHeight="1" x14ac:dyDescent="0.2">
      <c r="A1090" s="26">
        <v>45894</v>
      </c>
      <c r="B1090" s="20" t="s">
        <v>36</v>
      </c>
      <c r="C1090" s="156">
        <v>6971122413</v>
      </c>
      <c r="D1090" s="156"/>
      <c r="E1090" s="156" t="s">
        <v>574</v>
      </c>
      <c r="F1090" s="93" t="s">
        <v>99</v>
      </c>
      <c r="H1090" s="28" t="s">
        <v>22</v>
      </c>
      <c r="I1090" s="28" t="s">
        <v>55</v>
      </c>
      <c r="J1090" s="162" t="s">
        <v>70</v>
      </c>
      <c r="K1090" s="156" t="s">
        <v>4002</v>
      </c>
      <c r="M1090" s="252"/>
      <c r="N1090" s="253">
        <v>50000</v>
      </c>
      <c r="O1090" s="114">
        <f t="shared" si="17"/>
        <v>1919.4299999999348</v>
      </c>
    </row>
    <row r="1091" spans="1:15" ht="22.05" customHeight="1" x14ac:dyDescent="0.2">
      <c r="A1091" s="26">
        <v>45895</v>
      </c>
      <c r="B1091" s="20" t="s">
        <v>36</v>
      </c>
      <c r="C1091" s="156"/>
      <c r="D1091" s="156"/>
      <c r="E1091" s="156" t="s">
        <v>5467</v>
      </c>
      <c r="F1091" s="93" t="s">
        <v>99</v>
      </c>
      <c r="H1091" s="28" t="s">
        <v>21</v>
      </c>
      <c r="I1091" s="28" t="s">
        <v>29</v>
      </c>
      <c r="J1091" s="162" t="s">
        <v>83</v>
      </c>
      <c r="K1091" s="156" t="s">
        <v>893</v>
      </c>
      <c r="M1091" s="252">
        <v>50000</v>
      </c>
      <c r="N1091" s="253"/>
      <c r="O1091" s="114">
        <f t="shared" si="17"/>
        <v>51919.429999999935</v>
      </c>
    </row>
    <row r="1092" spans="1:15" ht="22.05" customHeight="1" x14ac:dyDescent="0.2">
      <c r="A1092" s="26">
        <v>45895</v>
      </c>
      <c r="B1092" s="20" t="s">
        <v>36</v>
      </c>
      <c r="C1092" s="156">
        <v>3046767514</v>
      </c>
      <c r="D1092" s="156" t="s">
        <v>6235</v>
      </c>
      <c r="E1092" s="156" t="s">
        <v>6236</v>
      </c>
      <c r="F1092" s="93" t="s">
        <v>99</v>
      </c>
      <c r="H1092" s="28" t="s">
        <v>22</v>
      </c>
      <c r="I1092" s="28" t="s">
        <v>55</v>
      </c>
      <c r="J1092" s="162" t="s">
        <v>70</v>
      </c>
      <c r="K1092" s="156" t="s">
        <v>851</v>
      </c>
      <c r="M1092" s="252"/>
      <c r="N1092" s="253">
        <v>36464.42</v>
      </c>
      <c r="O1092" s="114">
        <f t="shared" si="17"/>
        <v>15455.009999999937</v>
      </c>
    </row>
    <row r="1093" spans="1:15" ht="22.05" customHeight="1" x14ac:dyDescent="0.2">
      <c r="A1093" s="26">
        <v>45895</v>
      </c>
      <c r="B1093" s="20" t="s">
        <v>36</v>
      </c>
      <c r="C1093" s="156">
        <v>5446767526</v>
      </c>
      <c r="D1093" s="156" t="s">
        <v>3415</v>
      </c>
      <c r="E1093" s="156" t="s">
        <v>567</v>
      </c>
      <c r="F1093" s="93" t="s">
        <v>99</v>
      </c>
      <c r="H1093" s="28" t="s">
        <v>22</v>
      </c>
      <c r="I1093" s="28" t="s">
        <v>81</v>
      </c>
      <c r="J1093" s="162" t="s">
        <v>177</v>
      </c>
      <c r="K1093" s="156" t="s">
        <v>613</v>
      </c>
      <c r="M1093" s="252"/>
      <c r="N1093" s="597">
        <v>2647</v>
      </c>
      <c r="O1093" s="114">
        <f t="shared" si="17"/>
        <v>12808.009999999937</v>
      </c>
    </row>
    <row r="1094" spans="1:15" ht="22.05" customHeight="1" x14ac:dyDescent="0.2">
      <c r="A1094" s="26">
        <v>45896</v>
      </c>
      <c r="B1094" s="20" t="s">
        <v>36</v>
      </c>
      <c r="C1094" s="156">
        <v>5632558413</v>
      </c>
      <c r="D1094" s="156"/>
      <c r="E1094" s="156" t="s">
        <v>6164</v>
      </c>
      <c r="F1094" s="93" t="s">
        <v>99</v>
      </c>
      <c r="H1094" s="28" t="s">
        <v>22</v>
      </c>
      <c r="I1094" s="28" t="s">
        <v>55</v>
      </c>
      <c r="J1094" s="162" t="s">
        <v>70</v>
      </c>
      <c r="K1094" s="156" t="s">
        <v>612</v>
      </c>
      <c r="M1094" s="252"/>
      <c r="N1094" s="253">
        <v>2500</v>
      </c>
      <c r="O1094" s="114">
        <f t="shared" si="17"/>
        <v>10308.009999999937</v>
      </c>
    </row>
    <row r="1095" spans="1:15" ht="22.05" customHeight="1" x14ac:dyDescent="0.2">
      <c r="A1095" s="26">
        <v>45896</v>
      </c>
      <c r="B1095" s="20" t="s">
        <v>36</v>
      </c>
      <c r="C1095" s="156">
        <v>3192558424</v>
      </c>
      <c r="D1095" s="156"/>
      <c r="E1095" s="156" t="s">
        <v>577</v>
      </c>
      <c r="F1095" s="93" t="s">
        <v>99</v>
      </c>
      <c r="H1095" s="28" t="s">
        <v>22</v>
      </c>
      <c r="I1095" s="28" t="s">
        <v>81</v>
      </c>
      <c r="J1095" s="162" t="s">
        <v>171</v>
      </c>
      <c r="K1095" s="156" t="s">
        <v>621</v>
      </c>
      <c r="M1095" s="252"/>
      <c r="N1095" s="253">
        <v>3000</v>
      </c>
      <c r="O1095" s="114">
        <f t="shared" si="17"/>
        <v>7308.0099999999366</v>
      </c>
    </row>
    <row r="1096" spans="1:15" ht="22.05" customHeight="1" x14ac:dyDescent="0.2">
      <c r="A1096" s="26">
        <v>45897</v>
      </c>
      <c r="B1096" s="20" t="s">
        <v>36</v>
      </c>
      <c r="C1096" s="156"/>
      <c r="D1096" s="156"/>
      <c r="E1096" s="156" t="s">
        <v>569</v>
      </c>
      <c r="F1096" s="93" t="s">
        <v>79</v>
      </c>
      <c r="H1096" s="28" t="s">
        <v>21</v>
      </c>
      <c r="I1096" s="28" t="s">
        <v>28</v>
      </c>
      <c r="J1096" s="162" t="s">
        <v>30</v>
      </c>
      <c r="K1096" s="156" t="s">
        <v>905</v>
      </c>
      <c r="M1096" s="252">
        <v>50000</v>
      </c>
      <c r="N1096" s="253"/>
      <c r="O1096" s="114">
        <f t="shared" si="17"/>
        <v>57308.009999999937</v>
      </c>
    </row>
    <row r="1097" spans="1:15" ht="22.05" customHeight="1" x14ac:dyDescent="0.2">
      <c r="A1097" s="26">
        <v>45897</v>
      </c>
      <c r="B1097" s="20" t="s">
        <v>36</v>
      </c>
      <c r="C1097" s="156"/>
      <c r="D1097" s="156"/>
      <c r="E1097" s="156" t="s">
        <v>569</v>
      </c>
      <c r="F1097" s="93" t="s">
        <v>79</v>
      </c>
      <c r="H1097" s="28" t="s">
        <v>21</v>
      </c>
      <c r="I1097" s="28" t="s">
        <v>28</v>
      </c>
      <c r="J1097" s="162" t="s">
        <v>30</v>
      </c>
      <c r="K1097" s="156" t="s">
        <v>905</v>
      </c>
      <c r="M1097" s="252">
        <v>50000</v>
      </c>
      <c r="N1097" s="253"/>
      <c r="O1097" s="114">
        <f t="shared" si="17"/>
        <v>107308.00999999994</v>
      </c>
    </row>
    <row r="1098" spans="1:15" ht="22.05" customHeight="1" x14ac:dyDescent="0.2">
      <c r="A1098" s="26">
        <v>45897</v>
      </c>
      <c r="B1098" s="20" t="s">
        <v>36</v>
      </c>
      <c r="C1098" s="156"/>
      <c r="D1098" s="156"/>
      <c r="E1098" s="156" t="s">
        <v>569</v>
      </c>
      <c r="F1098" s="93" t="s">
        <v>79</v>
      </c>
      <c r="H1098" s="28" t="s">
        <v>21</v>
      </c>
      <c r="I1098" s="28" t="s">
        <v>28</v>
      </c>
      <c r="J1098" s="162" t="s">
        <v>30</v>
      </c>
      <c r="K1098" s="156" t="s">
        <v>905</v>
      </c>
      <c r="M1098" s="252">
        <v>50000</v>
      </c>
      <c r="N1098" s="253"/>
      <c r="O1098" s="114">
        <f t="shared" si="17"/>
        <v>157308.00999999995</v>
      </c>
    </row>
    <row r="1099" spans="1:15" ht="22.05" customHeight="1" x14ac:dyDescent="0.2">
      <c r="A1099" s="26">
        <v>45897</v>
      </c>
      <c r="B1099" s="20" t="s">
        <v>36</v>
      </c>
      <c r="C1099" s="156"/>
      <c r="D1099" s="156"/>
      <c r="E1099" s="156" t="s">
        <v>569</v>
      </c>
      <c r="F1099" s="93" t="s">
        <v>79</v>
      </c>
      <c r="H1099" s="28" t="s">
        <v>21</v>
      </c>
      <c r="I1099" s="28" t="s">
        <v>28</v>
      </c>
      <c r="J1099" s="162" t="s">
        <v>30</v>
      </c>
      <c r="K1099" s="156" t="s">
        <v>905</v>
      </c>
      <c r="M1099" s="252">
        <v>50000</v>
      </c>
      <c r="N1099" s="253"/>
      <c r="O1099" s="114">
        <f t="shared" si="17"/>
        <v>207308.00999999995</v>
      </c>
    </row>
    <row r="1100" spans="1:15" ht="22.05" customHeight="1" x14ac:dyDescent="0.2">
      <c r="A1100" s="26">
        <v>45897</v>
      </c>
      <c r="B1100" s="20" t="s">
        <v>36</v>
      </c>
      <c r="C1100" s="156"/>
      <c r="D1100" s="156"/>
      <c r="E1100" s="156" t="s">
        <v>569</v>
      </c>
      <c r="F1100" s="93" t="s">
        <v>79</v>
      </c>
      <c r="H1100" s="28" t="s">
        <v>21</v>
      </c>
      <c r="I1100" s="28" t="s">
        <v>28</v>
      </c>
      <c r="J1100" s="162" t="s">
        <v>30</v>
      </c>
      <c r="K1100" s="156" t="s">
        <v>905</v>
      </c>
      <c r="M1100" s="252">
        <v>50000</v>
      </c>
      <c r="N1100" s="253"/>
      <c r="O1100" s="114">
        <f t="shared" si="17"/>
        <v>257308.00999999995</v>
      </c>
    </row>
    <row r="1101" spans="1:15" ht="22.05" customHeight="1" x14ac:dyDescent="0.2">
      <c r="A1101" s="26">
        <v>45897</v>
      </c>
      <c r="B1101" s="20" t="s">
        <v>36</v>
      </c>
      <c r="C1101" s="156"/>
      <c r="D1101" s="156"/>
      <c r="E1101" s="156" t="s">
        <v>569</v>
      </c>
      <c r="F1101" s="93" t="s">
        <v>79</v>
      </c>
      <c r="H1101" s="28" t="s">
        <v>21</v>
      </c>
      <c r="I1101" s="28" t="s">
        <v>28</v>
      </c>
      <c r="J1101" s="162" t="s">
        <v>30</v>
      </c>
      <c r="K1101" s="156" t="s">
        <v>905</v>
      </c>
      <c r="M1101" s="252">
        <v>50000</v>
      </c>
      <c r="N1101" s="253"/>
      <c r="O1101" s="114">
        <f t="shared" si="17"/>
        <v>307308.00999999995</v>
      </c>
    </row>
    <row r="1102" spans="1:15" ht="22.05" customHeight="1" x14ac:dyDescent="0.2">
      <c r="A1102" s="26">
        <v>45897</v>
      </c>
      <c r="B1102" s="20" t="s">
        <v>36</v>
      </c>
      <c r="C1102" s="156"/>
      <c r="D1102" s="156"/>
      <c r="E1102" s="156" t="s">
        <v>569</v>
      </c>
      <c r="F1102" s="93" t="s">
        <v>79</v>
      </c>
      <c r="H1102" s="28" t="s">
        <v>21</v>
      </c>
      <c r="I1102" s="28" t="s">
        <v>28</v>
      </c>
      <c r="J1102" s="162" t="s">
        <v>30</v>
      </c>
      <c r="K1102" s="156" t="s">
        <v>905</v>
      </c>
      <c r="M1102" s="252">
        <v>50000</v>
      </c>
      <c r="N1102" s="253"/>
      <c r="O1102" s="114">
        <f t="shared" si="17"/>
        <v>357308.00999999995</v>
      </c>
    </row>
    <row r="1103" spans="1:15" ht="22.05" customHeight="1" x14ac:dyDescent="0.2">
      <c r="A1103" s="26">
        <v>45897</v>
      </c>
      <c r="B1103" s="20" t="s">
        <v>36</v>
      </c>
      <c r="C1103" s="156"/>
      <c r="D1103" s="156"/>
      <c r="E1103" s="156" t="s">
        <v>569</v>
      </c>
      <c r="F1103" s="93" t="s">
        <v>79</v>
      </c>
      <c r="H1103" s="28" t="s">
        <v>21</v>
      </c>
      <c r="I1103" s="28" t="s">
        <v>28</v>
      </c>
      <c r="J1103" s="162" t="s">
        <v>30</v>
      </c>
      <c r="K1103" s="156" t="s">
        <v>905</v>
      </c>
      <c r="M1103" s="252">
        <v>50000</v>
      </c>
      <c r="N1103" s="253"/>
      <c r="O1103" s="114">
        <f t="shared" si="17"/>
        <v>407308.00999999995</v>
      </c>
    </row>
    <row r="1104" spans="1:15" ht="22.05" customHeight="1" x14ac:dyDescent="0.2">
      <c r="A1104" s="26">
        <v>45897</v>
      </c>
      <c r="B1104" s="20" t="s">
        <v>36</v>
      </c>
      <c r="C1104" s="156"/>
      <c r="D1104" s="156"/>
      <c r="E1104" s="156" t="s">
        <v>569</v>
      </c>
      <c r="F1104" s="93" t="s">
        <v>79</v>
      </c>
      <c r="H1104" s="28" t="s">
        <v>21</v>
      </c>
      <c r="I1104" s="28" t="s">
        <v>28</v>
      </c>
      <c r="J1104" s="162" t="s">
        <v>30</v>
      </c>
      <c r="K1104" s="156" t="s">
        <v>905</v>
      </c>
      <c r="M1104" s="252">
        <v>50000</v>
      </c>
      <c r="N1104" s="253"/>
      <c r="O1104" s="114">
        <f t="shared" si="17"/>
        <v>457308.00999999995</v>
      </c>
    </row>
    <row r="1105" spans="1:15" ht="22.05" customHeight="1" x14ac:dyDescent="0.2">
      <c r="A1105" s="26">
        <v>45897</v>
      </c>
      <c r="B1105" s="20" t="s">
        <v>36</v>
      </c>
      <c r="C1105" s="156"/>
      <c r="D1105" s="156"/>
      <c r="E1105" s="156" t="s">
        <v>569</v>
      </c>
      <c r="F1105" s="93" t="s">
        <v>79</v>
      </c>
      <c r="H1105" s="28" t="s">
        <v>21</v>
      </c>
      <c r="I1105" s="28" t="s">
        <v>28</v>
      </c>
      <c r="J1105" s="162" t="s">
        <v>30</v>
      </c>
      <c r="K1105" s="156" t="s">
        <v>905</v>
      </c>
      <c r="M1105" s="252">
        <v>50000</v>
      </c>
      <c r="N1105" s="253"/>
      <c r="O1105" s="114">
        <f t="shared" si="17"/>
        <v>507308.00999999995</v>
      </c>
    </row>
    <row r="1106" spans="1:15" ht="22.05" customHeight="1" x14ac:dyDescent="0.2">
      <c r="A1106" s="26">
        <v>45897</v>
      </c>
      <c r="B1106" s="20" t="s">
        <v>36</v>
      </c>
      <c r="C1106" s="156"/>
      <c r="D1106" s="156"/>
      <c r="E1106" s="156" t="s">
        <v>569</v>
      </c>
      <c r="F1106" s="93" t="s">
        <v>79</v>
      </c>
      <c r="H1106" s="28" t="s">
        <v>21</v>
      </c>
      <c r="I1106" s="28" t="s">
        <v>28</v>
      </c>
      <c r="J1106" s="162" t="s">
        <v>30</v>
      </c>
      <c r="K1106" s="156" t="s">
        <v>905</v>
      </c>
      <c r="M1106" s="252">
        <v>50000</v>
      </c>
      <c r="N1106" s="253"/>
      <c r="O1106" s="114">
        <f t="shared" si="17"/>
        <v>557308.01</v>
      </c>
    </row>
    <row r="1107" spans="1:15" ht="22.05" customHeight="1" x14ac:dyDescent="0.2">
      <c r="A1107" s="26">
        <v>45897</v>
      </c>
      <c r="B1107" s="20" t="s">
        <v>36</v>
      </c>
      <c r="C1107" s="156"/>
      <c r="D1107" s="156"/>
      <c r="E1107" s="156" t="s">
        <v>569</v>
      </c>
      <c r="F1107" s="93" t="s">
        <v>79</v>
      </c>
      <c r="H1107" s="28" t="s">
        <v>21</v>
      </c>
      <c r="I1107" s="28" t="s">
        <v>28</v>
      </c>
      <c r="J1107" s="162" t="s">
        <v>30</v>
      </c>
      <c r="K1107" s="156" t="s">
        <v>905</v>
      </c>
      <c r="M1107" s="252">
        <v>50000</v>
      </c>
      <c r="N1107" s="253"/>
      <c r="O1107" s="114">
        <f t="shared" si="17"/>
        <v>607308.01</v>
      </c>
    </row>
    <row r="1108" spans="1:15" ht="22.05" customHeight="1" x14ac:dyDescent="0.2">
      <c r="A1108" s="26">
        <v>45897</v>
      </c>
      <c r="B1108" s="20" t="s">
        <v>36</v>
      </c>
      <c r="C1108" s="156"/>
      <c r="D1108" s="156"/>
      <c r="E1108" s="156" t="s">
        <v>569</v>
      </c>
      <c r="F1108" s="93" t="s">
        <v>79</v>
      </c>
      <c r="H1108" s="28" t="s">
        <v>21</v>
      </c>
      <c r="I1108" s="28" t="s">
        <v>28</v>
      </c>
      <c r="J1108" s="162" t="s">
        <v>30</v>
      </c>
      <c r="K1108" s="156" t="s">
        <v>905</v>
      </c>
      <c r="M1108" s="252">
        <v>50000</v>
      </c>
      <c r="N1108" s="253"/>
      <c r="O1108" s="114">
        <f t="shared" si="17"/>
        <v>657308.01</v>
      </c>
    </row>
    <row r="1109" spans="1:15" ht="22.05" customHeight="1" x14ac:dyDescent="0.2">
      <c r="A1109" s="26">
        <v>45897</v>
      </c>
      <c r="B1109" s="20" t="s">
        <v>36</v>
      </c>
      <c r="C1109" s="156"/>
      <c r="D1109" s="156"/>
      <c r="E1109" s="156" t="s">
        <v>569</v>
      </c>
      <c r="F1109" s="93" t="s">
        <v>79</v>
      </c>
      <c r="H1109" s="28" t="s">
        <v>21</v>
      </c>
      <c r="I1109" s="28" t="s">
        <v>28</v>
      </c>
      <c r="J1109" s="162" t="s">
        <v>30</v>
      </c>
      <c r="K1109" s="156" t="s">
        <v>905</v>
      </c>
      <c r="M1109" s="252">
        <v>50000</v>
      </c>
      <c r="N1109" s="253"/>
      <c r="O1109" s="114">
        <f t="shared" si="17"/>
        <v>707308.01</v>
      </c>
    </row>
    <row r="1110" spans="1:15" ht="22.05" customHeight="1" x14ac:dyDescent="0.2">
      <c r="A1110" s="26">
        <v>45897</v>
      </c>
      <c r="B1110" s="20" t="s">
        <v>36</v>
      </c>
      <c r="C1110" s="156"/>
      <c r="D1110" s="156"/>
      <c r="E1110" s="156" t="s">
        <v>569</v>
      </c>
      <c r="F1110" s="93" t="s">
        <v>79</v>
      </c>
      <c r="H1110" s="28" t="s">
        <v>21</v>
      </c>
      <c r="I1110" s="28" t="s">
        <v>28</v>
      </c>
      <c r="J1110" s="162" t="s">
        <v>30</v>
      </c>
      <c r="K1110" s="156" t="s">
        <v>905</v>
      </c>
      <c r="M1110" s="252">
        <v>50000</v>
      </c>
      <c r="N1110" s="253"/>
      <c r="O1110" s="114">
        <f t="shared" si="17"/>
        <v>757308.01</v>
      </c>
    </row>
    <row r="1111" spans="1:15" ht="22.05" customHeight="1" x14ac:dyDescent="0.2">
      <c r="A1111" s="26">
        <v>45897</v>
      </c>
      <c r="B1111" s="20" t="s">
        <v>36</v>
      </c>
      <c r="C1111" s="156"/>
      <c r="D1111" s="156"/>
      <c r="E1111" s="156" t="s">
        <v>569</v>
      </c>
      <c r="F1111" s="93" t="s">
        <v>79</v>
      </c>
      <c r="H1111" s="28" t="s">
        <v>21</v>
      </c>
      <c r="I1111" s="28" t="s">
        <v>28</v>
      </c>
      <c r="J1111" s="162" t="s">
        <v>30</v>
      </c>
      <c r="K1111" s="156" t="s">
        <v>905</v>
      </c>
      <c r="M1111" s="252">
        <v>50000</v>
      </c>
      <c r="N1111" s="253"/>
      <c r="O1111" s="114">
        <f t="shared" si="17"/>
        <v>807308.01</v>
      </c>
    </row>
    <row r="1112" spans="1:15" ht="22.05" customHeight="1" x14ac:dyDescent="0.2">
      <c r="A1112" s="26">
        <v>45897</v>
      </c>
      <c r="B1112" s="20" t="s">
        <v>36</v>
      </c>
      <c r="C1112" s="156"/>
      <c r="D1112" s="156"/>
      <c r="E1112" s="156" t="s">
        <v>569</v>
      </c>
      <c r="F1112" s="93" t="s">
        <v>79</v>
      </c>
      <c r="H1112" s="28" t="s">
        <v>21</v>
      </c>
      <c r="I1112" s="28" t="s">
        <v>28</v>
      </c>
      <c r="J1112" s="162" t="s">
        <v>30</v>
      </c>
      <c r="K1112" s="156" t="s">
        <v>905</v>
      </c>
      <c r="M1112" s="252">
        <v>50000</v>
      </c>
      <c r="N1112" s="253"/>
      <c r="O1112" s="114">
        <f t="shared" si="17"/>
        <v>857308.01</v>
      </c>
    </row>
    <row r="1113" spans="1:15" ht="22.05" customHeight="1" x14ac:dyDescent="0.2">
      <c r="A1113" s="26">
        <v>45897</v>
      </c>
      <c r="B1113" s="20" t="s">
        <v>36</v>
      </c>
      <c r="C1113" s="156"/>
      <c r="D1113" s="156"/>
      <c r="E1113" s="156" t="s">
        <v>569</v>
      </c>
      <c r="F1113" s="93" t="s">
        <v>79</v>
      </c>
      <c r="H1113" s="28" t="s">
        <v>21</v>
      </c>
      <c r="I1113" s="28" t="s">
        <v>28</v>
      </c>
      <c r="J1113" s="162" t="s">
        <v>30</v>
      </c>
      <c r="K1113" s="156" t="s">
        <v>905</v>
      </c>
      <c r="M1113" s="252">
        <v>50000</v>
      </c>
      <c r="N1113" s="253"/>
      <c r="O1113" s="114">
        <f t="shared" si="17"/>
        <v>907308.01</v>
      </c>
    </row>
    <row r="1114" spans="1:15" ht="22.05" customHeight="1" x14ac:dyDescent="0.2">
      <c r="A1114" s="26">
        <v>45897</v>
      </c>
      <c r="B1114" s="20" t="s">
        <v>36</v>
      </c>
      <c r="C1114" s="156"/>
      <c r="D1114" s="156"/>
      <c r="E1114" s="156" t="s">
        <v>569</v>
      </c>
      <c r="F1114" s="93" t="s">
        <v>79</v>
      </c>
      <c r="H1114" s="28" t="s">
        <v>21</v>
      </c>
      <c r="I1114" s="28" t="s">
        <v>28</v>
      </c>
      <c r="J1114" s="162" t="s">
        <v>30</v>
      </c>
      <c r="K1114" s="156" t="s">
        <v>905</v>
      </c>
      <c r="M1114" s="252">
        <v>50000</v>
      </c>
      <c r="N1114" s="253"/>
      <c r="O1114" s="114">
        <f t="shared" si="17"/>
        <v>957308.01</v>
      </c>
    </row>
    <row r="1115" spans="1:15" ht="22.05" customHeight="1" x14ac:dyDescent="0.2">
      <c r="A1115" s="26">
        <v>45897</v>
      </c>
      <c r="B1115" s="20" t="s">
        <v>36</v>
      </c>
      <c r="C1115" s="156"/>
      <c r="D1115" s="156"/>
      <c r="E1115" s="156" t="s">
        <v>569</v>
      </c>
      <c r="F1115" s="93" t="s">
        <v>79</v>
      </c>
      <c r="H1115" s="28" t="s">
        <v>21</v>
      </c>
      <c r="I1115" s="28" t="s">
        <v>28</v>
      </c>
      <c r="J1115" s="162" t="s">
        <v>30</v>
      </c>
      <c r="K1115" s="156" t="s">
        <v>905</v>
      </c>
      <c r="M1115" s="252">
        <v>50000</v>
      </c>
      <c r="N1115" s="253"/>
      <c r="O1115" s="114">
        <f t="shared" si="17"/>
        <v>1007308.01</v>
      </c>
    </row>
    <row r="1116" spans="1:15" ht="22.05" customHeight="1" x14ac:dyDescent="0.2">
      <c r="A1116" s="26">
        <v>45897</v>
      </c>
      <c r="B1116" s="20" t="s">
        <v>36</v>
      </c>
      <c r="C1116" s="156"/>
      <c r="D1116" s="156"/>
      <c r="E1116" s="156" t="s">
        <v>869</v>
      </c>
      <c r="F1116" s="93" t="s">
        <v>99</v>
      </c>
      <c r="H1116" s="28" t="s">
        <v>22</v>
      </c>
      <c r="I1116" s="28" t="s">
        <v>81</v>
      </c>
      <c r="J1116" s="162" t="s">
        <v>167</v>
      </c>
      <c r="K1116" s="156" t="s">
        <v>894</v>
      </c>
      <c r="M1116" s="252"/>
      <c r="N1116" s="253">
        <v>150000</v>
      </c>
      <c r="O1116" s="114">
        <f t="shared" si="17"/>
        <v>857308.01</v>
      </c>
    </row>
    <row r="1117" spans="1:15" ht="22.05" customHeight="1" x14ac:dyDescent="0.2">
      <c r="A1117" s="26">
        <v>45897</v>
      </c>
      <c r="B1117" s="20" t="s">
        <v>36</v>
      </c>
      <c r="C1117" s="156">
        <v>8756086514</v>
      </c>
      <c r="D1117" s="156" t="s">
        <v>6237</v>
      </c>
      <c r="E1117" s="156" t="s">
        <v>6238</v>
      </c>
      <c r="F1117" s="93" t="s">
        <v>99</v>
      </c>
      <c r="H1117" s="28" t="s">
        <v>22</v>
      </c>
      <c r="I1117" s="28" t="s">
        <v>55</v>
      </c>
      <c r="J1117" s="162" t="s">
        <v>70</v>
      </c>
      <c r="K1117" s="156" t="s">
        <v>618</v>
      </c>
      <c r="M1117" s="252"/>
      <c r="N1117" s="253">
        <v>44100</v>
      </c>
      <c r="O1117" s="114">
        <f t="shared" si="17"/>
        <v>813208.01</v>
      </c>
    </row>
    <row r="1118" spans="1:15" ht="22.05" customHeight="1" x14ac:dyDescent="0.2">
      <c r="A1118" s="26">
        <v>45897</v>
      </c>
      <c r="B1118" s="20" t="s">
        <v>36</v>
      </c>
      <c r="C1118" s="156">
        <v>60865023</v>
      </c>
      <c r="D1118" s="156" t="s">
        <v>6237</v>
      </c>
      <c r="E1118" s="156" t="s">
        <v>3339</v>
      </c>
      <c r="F1118" s="93" t="s">
        <v>99</v>
      </c>
      <c r="H1118" s="28" t="s">
        <v>22</v>
      </c>
      <c r="I1118" s="28" t="s">
        <v>55</v>
      </c>
      <c r="J1118" s="162" t="s">
        <v>70</v>
      </c>
      <c r="K1118" s="156" t="s">
        <v>1114</v>
      </c>
      <c r="M1118" s="252"/>
      <c r="N1118" s="253">
        <v>15200</v>
      </c>
      <c r="O1118" s="114">
        <f t="shared" si="17"/>
        <v>798008.01</v>
      </c>
    </row>
    <row r="1119" spans="1:15" ht="22.05" customHeight="1" x14ac:dyDescent="0.2">
      <c r="A1119" s="26">
        <v>45897</v>
      </c>
      <c r="B1119" s="20" t="s">
        <v>36</v>
      </c>
      <c r="C1119" s="156">
        <v>4056086532</v>
      </c>
      <c r="D1119" s="156" t="s">
        <v>6237</v>
      </c>
      <c r="E1119" s="156" t="s">
        <v>6239</v>
      </c>
      <c r="F1119" s="93" t="s">
        <v>99</v>
      </c>
      <c r="H1119" s="28" t="s">
        <v>22</v>
      </c>
      <c r="I1119" s="28" t="s">
        <v>55</v>
      </c>
      <c r="J1119" s="162" t="s">
        <v>70</v>
      </c>
      <c r="K1119" s="156" t="s">
        <v>2616</v>
      </c>
      <c r="M1119" s="252"/>
      <c r="N1119" s="253">
        <v>201792.98</v>
      </c>
      <c r="O1119" s="114">
        <f t="shared" ref="O1119:O1181" si="18">O1118+M1119-N1119</f>
        <v>596215.03</v>
      </c>
    </row>
    <row r="1120" spans="1:15" ht="22.05" customHeight="1" x14ac:dyDescent="0.2">
      <c r="A1120" s="26">
        <v>45897</v>
      </c>
      <c r="B1120" s="20" t="s">
        <v>36</v>
      </c>
      <c r="C1120" s="156">
        <v>60865041</v>
      </c>
      <c r="D1120" s="156" t="s">
        <v>6237</v>
      </c>
      <c r="E1120" s="156" t="s">
        <v>574</v>
      </c>
      <c r="F1120" s="93" t="s">
        <v>99</v>
      </c>
      <c r="H1120" s="28" t="s">
        <v>22</v>
      </c>
      <c r="I1120" s="28" t="s">
        <v>55</v>
      </c>
      <c r="J1120" s="162" t="s">
        <v>70</v>
      </c>
      <c r="K1120" s="156" t="s">
        <v>625</v>
      </c>
      <c r="M1120" s="252"/>
      <c r="N1120" s="253">
        <v>46000</v>
      </c>
      <c r="O1120" s="114">
        <f t="shared" si="18"/>
        <v>550215.03</v>
      </c>
    </row>
    <row r="1121" spans="1:15" ht="22.05" customHeight="1" x14ac:dyDescent="0.2">
      <c r="A1121" s="26">
        <v>45897</v>
      </c>
      <c r="B1121" s="20" t="s">
        <v>36</v>
      </c>
      <c r="C1121" s="156">
        <v>7786086551</v>
      </c>
      <c r="D1121" s="156" t="s">
        <v>6237</v>
      </c>
      <c r="E1121" s="156" t="s">
        <v>6240</v>
      </c>
      <c r="F1121" s="93" t="s">
        <v>99</v>
      </c>
      <c r="H1121" s="28" t="s">
        <v>22</v>
      </c>
      <c r="I1121" s="28" t="s">
        <v>55</v>
      </c>
      <c r="J1121" s="162" t="s">
        <v>70</v>
      </c>
      <c r="K1121" s="156" t="s">
        <v>851</v>
      </c>
      <c r="M1121" s="252"/>
      <c r="N1121" s="253">
        <v>66600</v>
      </c>
      <c r="O1121" s="114">
        <f t="shared" si="18"/>
        <v>483615.03</v>
      </c>
    </row>
    <row r="1122" spans="1:15" ht="22.05" customHeight="1" x14ac:dyDescent="0.2">
      <c r="A1122" s="26">
        <v>45897</v>
      </c>
      <c r="B1122" s="20" t="s">
        <v>36</v>
      </c>
      <c r="C1122" s="156">
        <v>60865060</v>
      </c>
      <c r="D1122" s="156" t="s">
        <v>6241</v>
      </c>
      <c r="E1122" s="156" t="s">
        <v>6242</v>
      </c>
      <c r="F1122" s="93" t="s">
        <v>99</v>
      </c>
      <c r="H1122" s="28" t="s">
        <v>22</v>
      </c>
      <c r="I1122" s="28" t="s">
        <v>55</v>
      </c>
      <c r="J1122" s="162" t="s">
        <v>70</v>
      </c>
      <c r="K1122" s="156" t="s">
        <v>1114</v>
      </c>
      <c r="M1122" s="252"/>
      <c r="N1122" s="253">
        <v>400</v>
      </c>
      <c r="O1122" s="114">
        <f t="shared" si="18"/>
        <v>483215.03</v>
      </c>
    </row>
    <row r="1123" spans="1:15" ht="22.05" customHeight="1" x14ac:dyDescent="0.2">
      <c r="A1123" s="26">
        <v>45897</v>
      </c>
      <c r="B1123" s="20" t="s">
        <v>36</v>
      </c>
      <c r="C1123" s="156">
        <v>60865067</v>
      </c>
      <c r="D1123" s="156" t="s">
        <v>6243</v>
      </c>
      <c r="E1123" s="156" t="s">
        <v>3437</v>
      </c>
      <c r="F1123" s="93" t="s">
        <v>99</v>
      </c>
      <c r="H1123" s="28" t="s">
        <v>22</v>
      </c>
      <c r="I1123" s="28" t="s">
        <v>103</v>
      </c>
      <c r="J1123" s="162" t="s">
        <v>92</v>
      </c>
      <c r="K1123" s="156" t="s">
        <v>907</v>
      </c>
      <c r="M1123" s="252"/>
      <c r="N1123" s="253">
        <v>71074</v>
      </c>
      <c r="O1123" s="114">
        <f t="shared" si="18"/>
        <v>412141.03</v>
      </c>
    </row>
    <row r="1124" spans="1:15" ht="22.05" customHeight="1" x14ac:dyDescent="0.2">
      <c r="A1124" s="26">
        <v>45897</v>
      </c>
      <c r="B1124" s="20" t="s">
        <v>36</v>
      </c>
      <c r="C1124" s="156">
        <v>60865074</v>
      </c>
      <c r="D1124" s="156" t="s">
        <v>6244</v>
      </c>
      <c r="E1124" s="156" t="s">
        <v>3437</v>
      </c>
      <c r="F1124" s="93" t="s">
        <v>99</v>
      </c>
      <c r="H1124" s="28" t="s">
        <v>22</v>
      </c>
      <c r="I1124" s="28" t="s">
        <v>103</v>
      </c>
      <c r="J1124" s="162" t="s">
        <v>92</v>
      </c>
      <c r="K1124" s="156" t="s">
        <v>907</v>
      </c>
      <c r="M1124" s="252"/>
      <c r="N1124" s="253">
        <v>26170</v>
      </c>
      <c r="O1124" s="114">
        <f t="shared" si="18"/>
        <v>385971.03</v>
      </c>
    </row>
    <row r="1125" spans="1:15" ht="22.05" customHeight="1" x14ac:dyDescent="0.2">
      <c r="A1125" s="26">
        <v>45897</v>
      </c>
      <c r="B1125" s="20" t="s">
        <v>36</v>
      </c>
      <c r="C1125" s="156">
        <v>93759011</v>
      </c>
      <c r="D1125" s="156" t="s">
        <v>6245</v>
      </c>
      <c r="E1125" s="156" t="s">
        <v>2552</v>
      </c>
      <c r="F1125" s="93" t="s">
        <v>99</v>
      </c>
      <c r="H1125" s="28" t="s">
        <v>22</v>
      </c>
      <c r="I1125" s="28" t="s">
        <v>103</v>
      </c>
      <c r="J1125" s="162" t="s">
        <v>94</v>
      </c>
      <c r="K1125" s="156" t="s">
        <v>3454</v>
      </c>
      <c r="M1125" s="252"/>
      <c r="N1125" s="253">
        <v>172760.93</v>
      </c>
      <c r="O1125" s="114">
        <f t="shared" si="18"/>
        <v>213210.10000000003</v>
      </c>
    </row>
    <row r="1126" spans="1:15" ht="22.05" customHeight="1" x14ac:dyDescent="0.2">
      <c r="A1126" s="26">
        <v>45897</v>
      </c>
      <c r="B1126" s="20" t="s">
        <v>36</v>
      </c>
      <c r="C1126" s="156">
        <v>8269375920</v>
      </c>
      <c r="D1126" s="156" t="s">
        <v>6246</v>
      </c>
      <c r="E1126" s="156" t="s">
        <v>2552</v>
      </c>
      <c r="F1126" s="93" t="s">
        <v>99</v>
      </c>
      <c r="H1126" s="28" t="s">
        <v>22</v>
      </c>
      <c r="I1126" s="28" t="s">
        <v>103</v>
      </c>
      <c r="J1126" s="162" t="s">
        <v>94</v>
      </c>
      <c r="K1126" s="156" t="s">
        <v>620</v>
      </c>
      <c r="M1126" s="252"/>
      <c r="N1126" s="253">
        <v>129093.48</v>
      </c>
      <c r="O1126" s="114">
        <f t="shared" si="18"/>
        <v>84116.620000000039</v>
      </c>
    </row>
    <row r="1127" spans="1:15" ht="22.05" customHeight="1" x14ac:dyDescent="0.2">
      <c r="A1127" s="26">
        <v>45897</v>
      </c>
      <c r="B1127" s="20" t="s">
        <v>36</v>
      </c>
      <c r="C1127" s="156">
        <v>93759029</v>
      </c>
      <c r="D1127" s="156" t="s">
        <v>6247</v>
      </c>
      <c r="E1127" s="156" t="s">
        <v>6242</v>
      </c>
      <c r="F1127" s="93" t="s">
        <v>99</v>
      </c>
      <c r="H1127" s="28" t="s">
        <v>22</v>
      </c>
      <c r="I1127" s="28" t="s">
        <v>55</v>
      </c>
      <c r="J1127" s="162" t="s">
        <v>70</v>
      </c>
      <c r="K1127" s="156" t="s">
        <v>1114</v>
      </c>
      <c r="M1127" s="252"/>
      <c r="N1127" s="253">
        <v>400</v>
      </c>
      <c r="O1127" s="114">
        <f t="shared" si="18"/>
        <v>83716.620000000039</v>
      </c>
    </row>
    <row r="1128" spans="1:15" ht="22.05" customHeight="1" x14ac:dyDescent="0.2">
      <c r="A1128" s="26">
        <v>45897</v>
      </c>
      <c r="B1128" s="20" t="s">
        <v>36</v>
      </c>
      <c r="C1128" s="156">
        <v>8279375939</v>
      </c>
      <c r="D1128" s="156" t="s">
        <v>6247</v>
      </c>
      <c r="E1128" s="156" t="s">
        <v>6248</v>
      </c>
      <c r="F1128" s="93" t="s">
        <v>99</v>
      </c>
      <c r="H1128" s="28" t="s">
        <v>22</v>
      </c>
      <c r="I1128" s="28" t="s">
        <v>55</v>
      </c>
      <c r="J1128" s="162" t="s">
        <v>70</v>
      </c>
      <c r="K1128" s="156" t="s">
        <v>2616</v>
      </c>
      <c r="M1128" s="252"/>
      <c r="N1128" s="253">
        <v>16368.49</v>
      </c>
      <c r="O1128" s="114">
        <f t="shared" si="18"/>
        <v>67348.130000000034</v>
      </c>
    </row>
    <row r="1129" spans="1:15" ht="22.05" customHeight="1" x14ac:dyDescent="0.2">
      <c r="A1129" s="26">
        <v>45897</v>
      </c>
      <c r="B1129" s="20" t="s">
        <v>36</v>
      </c>
      <c r="C1129" s="156">
        <v>93759053</v>
      </c>
      <c r="D1129" s="156" t="s">
        <v>6249</v>
      </c>
      <c r="E1129" s="156" t="s">
        <v>6250</v>
      </c>
      <c r="F1129" s="93" t="s">
        <v>99</v>
      </c>
      <c r="H1129" s="28" t="s">
        <v>22</v>
      </c>
      <c r="I1129" s="531" t="s">
        <v>103</v>
      </c>
      <c r="J1129" s="532" t="s">
        <v>102</v>
      </c>
      <c r="K1129" s="156" t="s">
        <v>6286</v>
      </c>
      <c r="M1129" s="252"/>
      <c r="N1129" s="253">
        <v>47714.59</v>
      </c>
      <c r="O1129" s="114">
        <f t="shared" si="18"/>
        <v>19633.540000000037</v>
      </c>
    </row>
    <row r="1130" spans="1:15" ht="22.05" customHeight="1" x14ac:dyDescent="0.2">
      <c r="A1130" s="26">
        <v>45897</v>
      </c>
      <c r="B1130" s="20" t="s">
        <v>36</v>
      </c>
      <c r="C1130" s="156">
        <v>311303</v>
      </c>
      <c r="D1130" s="156"/>
      <c r="E1130" s="156" t="s">
        <v>855</v>
      </c>
      <c r="F1130" s="93" t="s">
        <v>99</v>
      </c>
      <c r="H1130" s="28" t="s">
        <v>21</v>
      </c>
      <c r="I1130" s="28" t="s">
        <v>81</v>
      </c>
      <c r="J1130" s="162" t="s">
        <v>167</v>
      </c>
      <c r="K1130" s="156" t="s">
        <v>894</v>
      </c>
      <c r="M1130" s="252">
        <v>18500</v>
      </c>
      <c r="N1130" s="253"/>
      <c r="O1130" s="114">
        <f t="shared" si="18"/>
        <v>38133.540000000037</v>
      </c>
    </row>
    <row r="1131" spans="1:15" ht="22.05" customHeight="1" x14ac:dyDescent="0.2">
      <c r="A1131" s="26">
        <v>45897</v>
      </c>
      <c r="B1131" s="20" t="s">
        <v>36</v>
      </c>
      <c r="C1131" s="156">
        <v>64987014</v>
      </c>
      <c r="D1131" s="156" t="s">
        <v>6251</v>
      </c>
      <c r="E1131" s="156" t="s">
        <v>6252</v>
      </c>
      <c r="F1131" s="93" t="s">
        <v>99</v>
      </c>
      <c r="H1131" s="28" t="s">
        <v>22</v>
      </c>
      <c r="I1131" s="531" t="s">
        <v>54</v>
      </c>
      <c r="J1131" s="532" t="s">
        <v>61</v>
      </c>
      <c r="K1131" s="156" t="s">
        <v>6286</v>
      </c>
      <c r="M1131" s="252"/>
      <c r="N1131" s="253">
        <v>37899.050000000003</v>
      </c>
      <c r="O1131" s="114">
        <f t="shared" si="18"/>
        <v>234.49000000003434</v>
      </c>
    </row>
    <row r="1132" spans="1:15" ht="22.05" customHeight="1" x14ac:dyDescent="0.2">
      <c r="A1132" s="26">
        <v>45897</v>
      </c>
      <c r="B1132" s="20" t="s">
        <v>36</v>
      </c>
      <c r="C1132" s="156"/>
      <c r="D1132" s="156"/>
      <c r="E1132" s="156" t="s">
        <v>5467</v>
      </c>
      <c r="F1132" s="93" t="s">
        <v>99</v>
      </c>
      <c r="H1132" s="28" t="s">
        <v>21</v>
      </c>
      <c r="I1132" s="28" t="s">
        <v>29</v>
      </c>
      <c r="J1132" s="162" t="s">
        <v>83</v>
      </c>
      <c r="K1132" s="156" t="s">
        <v>893</v>
      </c>
      <c r="M1132" s="252">
        <v>200000</v>
      </c>
      <c r="N1132" s="253"/>
      <c r="O1132" s="114">
        <f t="shared" si="18"/>
        <v>200234.49000000005</v>
      </c>
    </row>
    <row r="1133" spans="1:15" ht="22.05" customHeight="1" x14ac:dyDescent="0.2">
      <c r="A1133" s="26">
        <v>45897</v>
      </c>
      <c r="B1133" s="20" t="s">
        <v>36</v>
      </c>
      <c r="C1133" s="156">
        <v>27669012</v>
      </c>
      <c r="D1133" s="156"/>
      <c r="E1133" s="156" t="s">
        <v>6253</v>
      </c>
      <c r="F1133" s="93" t="s">
        <v>99</v>
      </c>
      <c r="H1133" s="28" t="s">
        <v>22</v>
      </c>
      <c r="I1133" s="28" t="s">
        <v>55</v>
      </c>
      <c r="J1133" s="162" t="s">
        <v>70</v>
      </c>
      <c r="K1133" s="156" t="s">
        <v>1114</v>
      </c>
      <c r="M1133" s="252"/>
      <c r="N1133" s="253">
        <v>199500</v>
      </c>
      <c r="O1133" s="114">
        <f t="shared" si="18"/>
        <v>734.49000000004889</v>
      </c>
    </row>
    <row r="1134" spans="1:15" ht="22.05" customHeight="1" x14ac:dyDescent="0.2">
      <c r="A1134" s="26">
        <v>45898</v>
      </c>
      <c r="B1134" s="20" t="s">
        <v>36</v>
      </c>
      <c r="C1134" s="156"/>
      <c r="D1134" s="156"/>
      <c r="E1134" s="156" t="s">
        <v>569</v>
      </c>
      <c r="F1134" s="93" t="s">
        <v>99</v>
      </c>
      <c r="H1134" s="28" t="s">
        <v>21</v>
      </c>
      <c r="I1134" s="28" t="s">
        <v>28</v>
      </c>
      <c r="J1134" s="162" t="s">
        <v>30</v>
      </c>
      <c r="K1134" s="156" t="s">
        <v>615</v>
      </c>
      <c r="M1134" s="252">
        <v>1000000</v>
      </c>
      <c r="N1134" s="253"/>
      <c r="O1134" s="114">
        <f t="shared" si="18"/>
        <v>1000734.49</v>
      </c>
    </row>
    <row r="1135" spans="1:15" ht="22.05" customHeight="1" x14ac:dyDescent="0.2">
      <c r="A1135" s="26">
        <v>45898</v>
      </c>
      <c r="B1135" s="20" t="s">
        <v>36</v>
      </c>
      <c r="C1135" s="156">
        <v>6006451315</v>
      </c>
      <c r="D1135" s="156"/>
      <c r="E1135" s="156" t="s">
        <v>574</v>
      </c>
      <c r="F1135" s="93" t="s">
        <v>99</v>
      </c>
      <c r="H1135" s="28" t="s">
        <v>22</v>
      </c>
      <c r="I1135" s="28" t="s">
        <v>55</v>
      </c>
      <c r="J1135" s="162" t="s">
        <v>70</v>
      </c>
      <c r="K1135" s="156" t="s">
        <v>2616</v>
      </c>
      <c r="M1135" s="252"/>
      <c r="N1135" s="253">
        <v>700000</v>
      </c>
      <c r="O1135" s="114">
        <f t="shared" si="18"/>
        <v>300734.49</v>
      </c>
    </row>
    <row r="1136" spans="1:15" ht="22.05" customHeight="1" x14ac:dyDescent="0.2">
      <c r="A1136" s="26">
        <v>45898</v>
      </c>
      <c r="B1136" s="20" t="s">
        <v>36</v>
      </c>
      <c r="C1136" s="156">
        <v>7626450332</v>
      </c>
      <c r="D1136" s="156"/>
      <c r="E1136" s="156" t="s">
        <v>869</v>
      </c>
      <c r="F1136" s="93" t="s">
        <v>99</v>
      </c>
      <c r="H1136" s="28" t="s">
        <v>22</v>
      </c>
      <c r="I1136" s="28" t="s">
        <v>81</v>
      </c>
      <c r="J1136" s="162" t="s">
        <v>167</v>
      </c>
      <c r="K1136" s="156" t="s">
        <v>894</v>
      </c>
      <c r="M1136" s="252"/>
      <c r="N1136" s="253">
        <v>4500</v>
      </c>
      <c r="O1136" s="114">
        <f t="shared" si="18"/>
        <v>296234.49</v>
      </c>
    </row>
    <row r="1137" spans="1:15" ht="22.05" customHeight="1" x14ac:dyDescent="0.2">
      <c r="A1137" s="26">
        <v>45898</v>
      </c>
      <c r="B1137" s="20" t="s">
        <v>36</v>
      </c>
      <c r="C1137" s="156">
        <v>3637044513</v>
      </c>
      <c r="D1137" s="156" t="s">
        <v>3415</v>
      </c>
      <c r="E1137" s="156" t="s">
        <v>577</v>
      </c>
      <c r="F1137" s="93" t="s">
        <v>99</v>
      </c>
      <c r="H1137" s="28" t="s">
        <v>22</v>
      </c>
      <c r="I1137" s="28" t="s">
        <v>81</v>
      </c>
      <c r="J1137" s="162" t="s">
        <v>171</v>
      </c>
      <c r="K1137" s="156" t="s">
        <v>621</v>
      </c>
      <c r="M1137" s="252"/>
      <c r="N1137" s="253">
        <v>85000</v>
      </c>
      <c r="O1137" s="114">
        <f t="shared" si="18"/>
        <v>211234.49</v>
      </c>
    </row>
    <row r="1138" spans="1:15" ht="22.05" customHeight="1" x14ac:dyDescent="0.2">
      <c r="A1138" s="26">
        <v>45898</v>
      </c>
      <c r="B1138" s="20" t="s">
        <v>36</v>
      </c>
      <c r="C1138" s="156">
        <v>70445025</v>
      </c>
      <c r="D1138" s="156"/>
      <c r="E1138" s="156" t="s">
        <v>574</v>
      </c>
      <c r="F1138" s="93" t="s">
        <v>99</v>
      </c>
      <c r="H1138" s="28" t="s">
        <v>22</v>
      </c>
      <c r="I1138" s="28" t="s">
        <v>103</v>
      </c>
      <c r="J1138" s="162" t="s">
        <v>93</v>
      </c>
      <c r="K1138" s="156" t="s">
        <v>6287</v>
      </c>
      <c r="M1138" s="252"/>
      <c r="N1138" s="253">
        <v>35000</v>
      </c>
      <c r="O1138" s="114">
        <f t="shared" si="18"/>
        <v>176234.49</v>
      </c>
    </row>
    <row r="1139" spans="1:15" ht="22.05" customHeight="1" x14ac:dyDescent="0.2">
      <c r="A1139" s="26">
        <v>45898</v>
      </c>
      <c r="B1139" s="20" t="s">
        <v>36</v>
      </c>
      <c r="C1139" s="156"/>
      <c r="D1139" s="156"/>
      <c r="E1139" s="156" t="s">
        <v>6207</v>
      </c>
      <c r="F1139" s="93" t="s">
        <v>99</v>
      </c>
      <c r="H1139" s="28" t="s">
        <v>22</v>
      </c>
      <c r="I1139" s="28" t="s">
        <v>29</v>
      </c>
      <c r="J1139" s="162" t="s">
        <v>83</v>
      </c>
      <c r="K1139" s="156" t="s">
        <v>893</v>
      </c>
      <c r="M1139" s="252"/>
      <c r="N1139" s="253">
        <v>150000</v>
      </c>
      <c r="O1139" s="114">
        <f t="shared" si="18"/>
        <v>26234.489999999991</v>
      </c>
    </row>
    <row r="1140" spans="1:15" ht="22.05" customHeight="1" x14ac:dyDescent="0.2">
      <c r="A1140" s="26">
        <v>45898</v>
      </c>
      <c r="B1140" s="20" t="s">
        <v>36</v>
      </c>
      <c r="C1140" s="156"/>
      <c r="D1140" s="156"/>
      <c r="E1140" s="156" t="s">
        <v>6198</v>
      </c>
      <c r="F1140" s="93" t="s">
        <v>77</v>
      </c>
      <c r="H1140" s="28" t="s">
        <v>22</v>
      </c>
      <c r="I1140" s="28" t="s">
        <v>57</v>
      </c>
      <c r="J1140" s="162" t="s">
        <v>86</v>
      </c>
      <c r="K1140" s="156" t="s">
        <v>893</v>
      </c>
      <c r="M1140" s="252"/>
      <c r="N1140" s="253">
        <v>5100.1099999999997</v>
      </c>
      <c r="O1140" s="114">
        <f t="shared" si="18"/>
        <v>21134.37999999999</v>
      </c>
    </row>
    <row r="1141" spans="1:15" ht="22.05" customHeight="1" x14ac:dyDescent="0.2">
      <c r="A1141" s="26">
        <v>45898</v>
      </c>
      <c r="B1141" s="20" t="s">
        <v>36</v>
      </c>
      <c r="C1141" s="156">
        <v>6357028016</v>
      </c>
      <c r="D1141" s="156" t="s">
        <v>6254</v>
      </c>
      <c r="E1141" s="156" t="s">
        <v>6255</v>
      </c>
      <c r="F1141" s="93" t="s">
        <v>99</v>
      </c>
      <c r="H1141" s="28" t="s">
        <v>22</v>
      </c>
      <c r="I1141" s="28" t="s">
        <v>103</v>
      </c>
      <c r="J1141" s="162" t="s">
        <v>92</v>
      </c>
      <c r="K1141" s="156" t="s">
        <v>1766</v>
      </c>
      <c r="M1141" s="252"/>
      <c r="N1141" s="253">
        <v>13382</v>
      </c>
      <c r="O1141" s="114">
        <f t="shared" si="18"/>
        <v>7752.3799999999901</v>
      </c>
    </row>
    <row r="1142" spans="1:15" ht="22.05" customHeight="1" x14ac:dyDescent="0.2">
      <c r="A1142" s="26">
        <v>45898</v>
      </c>
      <c r="B1142" s="20" t="s">
        <v>36</v>
      </c>
      <c r="C1142" s="156">
        <v>6117028027</v>
      </c>
      <c r="D1142" s="156"/>
      <c r="E1142" s="156" t="s">
        <v>6256</v>
      </c>
      <c r="F1142" s="93" t="s">
        <v>99</v>
      </c>
      <c r="H1142" s="28" t="s">
        <v>22</v>
      </c>
      <c r="I1142" s="28" t="s">
        <v>103</v>
      </c>
      <c r="J1142" s="162" t="s">
        <v>95</v>
      </c>
      <c r="K1142" s="156" t="s">
        <v>1877</v>
      </c>
      <c r="M1142" s="252"/>
      <c r="N1142" s="253">
        <v>1458</v>
      </c>
      <c r="O1142" s="114">
        <f t="shared" si="18"/>
        <v>6294.3799999999901</v>
      </c>
    </row>
    <row r="1143" spans="1:15" ht="22.05" customHeight="1" x14ac:dyDescent="0.2">
      <c r="A1143" s="26">
        <v>45898</v>
      </c>
      <c r="B1143" s="20" t="s">
        <v>36</v>
      </c>
      <c r="C1143" s="156">
        <v>9527028038</v>
      </c>
      <c r="D1143" s="156" t="s">
        <v>6257</v>
      </c>
      <c r="E1143" s="156" t="s">
        <v>6258</v>
      </c>
      <c r="F1143" s="93" t="s">
        <v>99</v>
      </c>
      <c r="H1143" s="28" t="s">
        <v>22</v>
      </c>
      <c r="I1143" s="28" t="s">
        <v>103</v>
      </c>
      <c r="J1143" s="162" t="s">
        <v>102</v>
      </c>
      <c r="K1143" s="156" t="s">
        <v>1876</v>
      </c>
      <c r="M1143" s="252"/>
      <c r="N1143" s="253">
        <v>2784</v>
      </c>
      <c r="O1143" s="114">
        <f t="shared" si="18"/>
        <v>3510.3799999999901</v>
      </c>
    </row>
    <row r="1144" spans="1:15" ht="22.05" customHeight="1" x14ac:dyDescent="0.2">
      <c r="A1144" s="26">
        <v>45898</v>
      </c>
      <c r="B1144" s="20" t="s">
        <v>36</v>
      </c>
      <c r="C1144" s="156"/>
      <c r="D1144" s="156" t="s">
        <v>6259</v>
      </c>
      <c r="E1144" s="156" t="s">
        <v>6260</v>
      </c>
      <c r="F1144" s="93" t="s">
        <v>99</v>
      </c>
      <c r="H1144" s="28" t="s">
        <v>21</v>
      </c>
      <c r="I1144" s="28" t="s">
        <v>28</v>
      </c>
      <c r="J1144" s="162" t="s">
        <v>100</v>
      </c>
      <c r="K1144" s="156" t="s">
        <v>1877</v>
      </c>
      <c r="M1144" s="252">
        <v>1458</v>
      </c>
      <c r="N1144" s="253"/>
      <c r="O1144" s="114">
        <f t="shared" si="18"/>
        <v>4968.3799999999901</v>
      </c>
    </row>
    <row r="1145" spans="1:15" ht="22.05" customHeight="1" thickBot="1" x14ac:dyDescent="0.25">
      <c r="A1145" s="374">
        <v>45899</v>
      </c>
      <c r="B1145" s="47" t="s">
        <v>36</v>
      </c>
      <c r="C1145" s="427">
        <v>6460401418</v>
      </c>
      <c r="D1145" s="427" t="s">
        <v>6261</v>
      </c>
      <c r="E1145" s="427" t="s">
        <v>6262</v>
      </c>
      <c r="F1145" s="377" t="s">
        <v>99</v>
      </c>
      <c r="G1145" s="69"/>
      <c r="H1145" s="69" t="s">
        <v>22</v>
      </c>
      <c r="I1145" s="69" t="s">
        <v>55</v>
      </c>
      <c r="J1145" s="451" t="s">
        <v>70</v>
      </c>
      <c r="K1145" s="427" t="s">
        <v>612</v>
      </c>
      <c r="L1145" s="89"/>
      <c r="M1145" s="447"/>
      <c r="N1145" s="448">
        <v>2400</v>
      </c>
      <c r="O1145" s="517">
        <f t="shared" si="18"/>
        <v>2568.3799999999901</v>
      </c>
    </row>
    <row r="1146" spans="1:15" ht="22.05" hidden="1" customHeight="1" x14ac:dyDescent="0.2">
      <c r="A1146" s="26">
        <v>45901</v>
      </c>
      <c r="B1146" s="20" t="s">
        <v>36</v>
      </c>
      <c r="C1146" s="156"/>
      <c r="D1146" s="156"/>
      <c r="E1146" s="156" t="s">
        <v>608</v>
      </c>
      <c r="F1146" s="93" t="s">
        <v>77</v>
      </c>
      <c r="H1146" s="28" t="s">
        <v>22</v>
      </c>
      <c r="I1146" s="28" t="s">
        <v>57</v>
      </c>
      <c r="J1146" s="162" t="s">
        <v>85</v>
      </c>
      <c r="K1146" s="156" t="s">
        <v>893</v>
      </c>
      <c r="M1146" s="252"/>
      <c r="N1146" s="253">
        <v>20</v>
      </c>
      <c r="O1146" s="114">
        <f t="shared" si="18"/>
        <v>2548.3799999999901</v>
      </c>
    </row>
    <row r="1147" spans="1:15" ht="22.05" hidden="1" customHeight="1" x14ac:dyDescent="0.2">
      <c r="A1147" s="26">
        <v>45901</v>
      </c>
      <c r="B1147" s="20" t="s">
        <v>36</v>
      </c>
      <c r="C1147" s="156"/>
      <c r="D1147" s="156"/>
      <c r="E1147" s="156" t="s">
        <v>609</v>
      </c>
      <c r="F1147" s="93" t="s">
        <v>77</v>
      </c>
      <c r="H1147" s="28" t="s">
        <v>22</v>
      </c>
      <c r="I1147" s="28" t="s">
        <v>57</v>
      </c>
      <c r="J1147" s="162" t="s">
        <v>85</v>
      </c>
      <c r="K1147" s="156" t="s">
        <v>893</v>
      </c>
      <c r="M1147" s="252"/>
      <c r="N1147" s="253">
        <v>3.2</v>
      </c>
      <c r="O1147" s="114">
        <f t="shared" si="18"/>
        <v>2545.1799999999903</v>
      </c>
    </row>
    <row r="1148" spans="1:15" ht="22.05" hidden="1" customHeight="1" x14ac:dyDescent="0.2">
      <c r="A1148" s="26">
        <v>45901</v>
      </c>
      <c r="B1148" s="20" t="s">
        <v>36</v>
      </c>
      <c r="C1148" s="156">
        <v>666513</v>
      </c>
      <c r="D1148" s="156"/>
      <c r="E1148" s="156" t="s">
        <v>855</v>
      </c>
      <c r="F1148" s="93" t="s">
        <v>99</v>
      </c>
      <c r="H1148" s="28" t="s">
        <v>21</v>
      </c>
      <c r="I1148" s="28" t="s">
        <v>81</v>
      </c>
      <c r="J1148" s="162" t="s">
        <v>167</v>
      </c>
      <c r="K1148" s="156" t="s">
        <v>894</v>
      </c>
      <c r="M1148" s="252">
        <v>62000</v>
      </c>
      <c r="N1148" s="253"/>
      <c r="O1148" s="114">
        <f t="shared" si="18"/>
        <v>64545.179999999993</v>
      </c>
    </row>
    <row r="1149" spans="1:15" ht="22.05" hidden="1" customHeight="1" x14ac:dyDescent="0.2">
      <c r="A1149" s="26">
        <v>45901</v>
      </c>
      <c r="B1149" s="20" t="s">
        <v>36</v>
      </c>
      <c r="C1149" s="156">
        <v>5671557313</v>
      </c>
      <c r="D1149" s="156"/>
      <c r="E1149" s="156" t="s">
        <v>6263</v>
      </c>
      <c r="F1149" s="93" t="s">
        <v>99</v>
      </c>
      <c r="H1149" s="28" t="s">
        <v>22</v>
      </c>
      <c r="I1149" s="28" t="s">
        <v>103</v>
      </c>
      <c r="J1149" s="162" t="s">
        <v>92</v>
      </c>
      <c r="K1149" s="156" t="s">
        <v>6288</v>
      </c>
      <c r="M1149" s="252"/>
      <c r="N1149" s="253">
        <v>11710</v>
      </c>
      <c r="O1149" s="114">
        <f t="shared" si="18"/>
        <v>52835.179999999993</v>
      </c>
    </row>
    <row r="1150" spans="1:15" ht="22.05" hidden="1" customHeight="1" x14ac:dyDescent="0.2">
      <c r="A1150" s="26">
        <v>45901</v>
      </c>
      <c r="B1150" s="20" t="s">
        <v>36</v>
      </c>
      <c r="C1150" s="156"/>
      <c r="D1150" s="156"/>
      <c r="E1150" s="156" t="s">
        <v>6198</v>
      </c>
      <c r="F1150" s="93" t="s">
        <v>77</v>
      </c>
      <c r="H1150" s="28" t="s">
        <v>22</v>
      </c>
      <c r="I1150" s="28" t="s">
        <v>57</v>
      </c>
      <c r="J1150" s="162" t="s">
        <v>86</v>
      </c>
      <c r="K1150" s="156" t="s">
        <v>893</v>
      </c>
      <c r="M1150" s="252"/>
      <c r="N1150" s="253">
        <v>12600.28</v>
      </c>
      <c r="O1150" s="114">
        <f t="shared" si="18"/>
        <v>40234.899999999994</v>
      </c>
    </row>
    <row r="1151" spans="1:15" ht="22.05" hidden="1" customHeight="1" x14ac:dyDescent="0.2">
      <c r="A1151" s="26">
        <v>45901</v>
      </c>
      <c r="B1151" s="20" t="s">
        <v>36</v>
      </c>
      <c r="C1151" s="156"/>
      <c r="D1151" s="156"/>
      <c r="E1151" s="156" t="s">
        <v>6198</v>
      </c>
      <c r="F1151" s="93" t="s">
        <v>77</v>
      </c>
      <c r="H1151" s="28" t="s">
        <v>22</v>
      </c>
      <c r="I1151" s="28" t="s">
        <v>57</v>
      </c>
      <c r="J1151" s="162" t="s">
        <v>86</v>
      </c>
      <c r="K1151" s="156" t="s">
        <v>893</v>
      </c>
      <c r="M1151" s="252"/>
      <c r="N1151" s="253">
        <v>11625.26</v>
      </c>
      <c r="O1151" s="114">
        <f t="shared" si="18"/>
        <v>28609.639999999992</v>
      </c>
    </row>
    <row r="1152" spans="1:15" ht="22.05" hidden="1" customHeight="1" x14ac:dyDescent="0.2">
      <c r="A1152" s="26">
        <v>45901</v>
      </c>
      <c r="B1152" s="20" t="s">
        <v>36</v>
      </c>
      <c r="C1152" s="156"/>
      <c r="D1152" s="156"/>
      <c r="E1152" s="156" t="s">
        <v>6198</v>
      </c>
      <c r="F1152" s="93" t="s">
        <v>77</v>
      </c>
      <c r="H1152" s="28" t="s">
        <v>22</v>
      </c>
      <c r="I1152" s="28" t="s">
        <v>57</v>
      </c>
      <c r="J1152" s="162" t="s">
        <v>86</v>
      </c>
      <c r="K1152" s="156" t="s">
        <v>893</v>
      </c>
      <c r="M1152" s="252"/>
      <c r="N1152" s="253">
        <v>1162.53</v>
      </c>
      <c r="O1152" s="114">
        <f t="shared" si="18"/>
        <v>27447.109999999993</v>
      </c>
    </row>
    <row r="1153" spans="1:15" ht="22.05" hidden="1" customHeight="1" x14ac:dyDescent="0.2">
      <c r="A1153" s="26">
        <v>45901</v>
      </c>
      <c r="B1153" s="20" t="s">
        <v>36</v>
      </c>
      <c r="C1153" s="156"/>
      <c r="D1153" s="156"/>
      <c r="E1153" s="156" t="s">
        <v>6198</v>
      </c>
      <c r="F1153" s="93" t="s">
        <v>77</v>
      </c>
      <c r="H1153" s="28" t="s">
        <v>22</v>
      </c>
      <c r="I1153" s="28" t="s">
        <v>57</v>
      </c>
      <c r="J1153" s="162" t="s">
        <v>86</v>
      </c>
      <c r="K1153" s="156" t="s">
        <v>893</v>
      </c>
      <c r="M1153" s="252"/>
      <c r="N1153" s="253">
        <v>4650.34</v>
      </c>
      <c r="O1153" s="114">
        <f t="shared" si="18"/>
        <v>22796.769999999993</v>
      </c>
    </row>
    <row r="1154" spans="1:15" ht="22.05" hidden="1" customHeight="1" x14ac:dyDescent="0.2">
      <c r="A1154" s="26">
        <v>45901</v>
      </c>
      <c r="B1154" s="20" t="s">
        <v>36</v>
      </c>
      <c r="C1154" s="156"/>
      <c r="D1154" s="156"/>
      <c r="E1154" s="156" t="s">
        <v>6198</v>
      </c>
      <c r="F1154" s="93" t="s">
        <v>77</v>
      </c>
      <c r="H1154" s="28" t="s">
        <v>22</v>
      </c>
      <c r="I1154" s="28" t="s">
        <v>57</v>
      </c>
      <c r="J1154" s="162" t="s">
        <v>86</v>
      </c>
      <c r="K1154" s="156" t="s">
        <v>893</v>
      </c>
      <c r="M1154" s="252"/>
      <c r="N1154" s="253">
        <v>468.87</v>
      </c>
      <c r="O1154" s="114">
        <f t="shared" si="18"/>
        <v>22327.899999999994</v>
      </c>
    </row>
    <row r="1155" spans="1:15" ht="22.05" hidden="1" customHeight="1" x14ac:dyDescent="0.2">
      <c r="A1155" s="26">
        <v>45901</v>
      </c>
      <c r="B1155" s="20" t="s">
        <v>36</v>
      </c>
      <c r="C1155" s="156"/>
      <c r="D1155" s="156"/>
      <c r="E1155" s="156" t="s">
        <v>6198</v>
      </c>
      <c r="F1155" s="93" t="s">
        <v>77</v>
      </c>
      <c r="H1155" s="28" t="s">
        <v>22</v>
      </c>
      <c r="I1155" s="28" t="s">
        <v>57</v>
      </c>
      <c r="J1155" s="162" t="s">
        <v>86</v>
      </c>
      <c r="K1155" s="156" t="s">
        <v>893</v>
      </c>
      <c r="M1155" s="252"/>
      <c r="N1155" s="253">
        <v>7764.51</v>
      </c>
      <c r="O1155" s="114">
        <f t="shared" si="18"/>
        <v>14563.389999999994</v>
      </c>
    </row>
    <row r="1156" spans="1:15" ht="22.05" hidden="1" customHeight="1" x14ac:dyDescent="0.2">
      <c r="A1156" s="26">
        <v>45901</v>
      </c>
      <c r="B1156" s="20" t="s">
        <v>36</v>
      </c>
      <c r="C1156" s="156"/>
      <c r="D1156" s="156"/>
      <c r="E1156" s="156" t="s">
        <v>6198</v>
      </c>
      <c r="F1156" s="93" t="s">
        <v>77</v>
      </c>
      <c r="H1156" s="28" t="s">
        <v>22</v>
      </c>
      <c r="I1156" s="28" t="s">
        <v>57</v>
      </c>
      <c r="J1156" s="162" t="s">
        <v>86</v>
      </c>
      <c r="K1156" s="156" t="s">
        <v>893</v>
      </c>
      <c r="M1156" s="252"/>
      <c r="N1156" s="253">
        <v>711.46</v>
      </c>
      <c r="O1156" s="114">
        <f t="shared" si="18"/>
        <v>13851.929999999993</v>
      </c>
    </row>
    <row r="1157" spans="1:15" ht="22.05" hidden="1" customHeight="1" x14ac:dyDescent="0.2">
      <c r="A1157" s="26">
        <v>45901</v>
      </c>
      <c r="B1157" s="20" t="s">
        <v>36</v>
      </c>
      <c r="C1157" s="156"/>
      <c r="D1157" s="156"/>
      <c r="E1157" s="156" t="s">
        <v>6198</v>
      </c>
      <c r="F1157" s="93" t="s">
        <v>77</v>
      </c>
      <c r="H1157" s="28" t="s">
        <v>22</v>
      </c>
      <c r="I1157" s="28" t="s">
        <v>57</v>
      </c>
      <c r="J1157" s="162" t="s">
        <v>86</v>
      </c>
      <c r="K1157" s="156" t="s">
        <v>893</v>
      </c>
      <c r="M1157" s="252"/>
      <c r="N1157" s="253">
        <v>1907.24</v>
      </c>
      <c r="O1157" s="114">
        <f t="shared" si="18"/>
        <v>11944.689999999993</v>
      </c>
    </row>
    <row r="1158" spans="1:15" ht="22.05" hidden="1" customHeight="1" x14ac:dyDescent="0.2">
      <c r="A1158" s="26">
        <v>45901</v>
      </c>
      <c r="B1158" s="20" t="s">
        <v>36</v>
      </c>
      <c r="C1158" s="156"/>
      <c r="D1158" s="156"/>
      <c r="E1158" s="156" t="s">
        <v>6198</v>
      </c>
      <c r="F1158" s="93" t="s">
        <v>77</v>
      </c>
      <c r="H1158" s="28" t="s">
        <v>22</v>
      </c>
      <c r="I1158" s="28" t="s">
        <v>57</v>
      </c>
      <c r="J1158" s="162" t="s">
        <v>86</v>
      </c>
      <c r="K1158" s="156" t="s">
        <v>893</v>
      </c>
      <c r="M1158" s="252"/>
      <c r="N1158" s="253">
        <v>2392</v>
      </c>
      <c r="O1158" s="114">
        <f t="shared" si="18"/>
        <v>9552.6899999999932</v>
      </c>
    </row>
    <row r="1159" spans="1:15" ht="22.05" hidden="1" customHeight="1" x14ac:dyDescent="0.2">
      <c r="A1159" s="26">
        <v>45901</v>
      </c>
      <c r="B1159" s="20" t="s">
        <v>36</v>
      </c>
      <c r="C1159" s="156"/>
      <c r="D1159" s="156"/>
      <c r="E1159" s="156" t="s">
        <v>6198</v>
      </c>
      <c r="F1159" s="93" t="s">
        <v>77</v>
      </c>
      <c r="H1159" s="28" t="s">
        <v>22</v>
      </c>
      <c r="I1159" s="28" t="s">
        <v>57</v>
      </c>
      <c r="J1159" s="162" t="s">
        <v>86</v>
      </c>
      <c r="K1159" s="156" t="s">
        <v>893</v>
      </c>
      <c r="M1159" s="252"/>
      <c r="N1159" s="253">
        <v>971.18</v>
      </c>
      <c r="O1159" s="114">
        <f t="shared" si="18"/>
        <v>8581.5099999999929</v>
      </c>
    </row>
    <row r="1160" spans="1:15" ht="22.05" hidden="1" customHeight="1" x14ac:dyDescent="0.2">
      <c r="A1160" s="26">
        <v>45901</v>
      </c>
      <c r="B1160" s="20" t="s">
        <v>36</v>
      </c>
      <c r="C1160" s="156"/>
      <c r="D1160" s="156"/>
      <c r="E1160" s="156" t="s">
        <v>6198</v>
      </c>
      <c r="F1160" s="93" t="s">
        <v>77</v>
      </c>
      <c r="H1160" s="28" t="s">
        <v>22</v>
      </c>
      <c r="I1160" s="28" t="s">
        <v>57</v>
      </c>
      <c r="J1160" s="162" t="s">
        <v>86</v>
      </c>
      <c r="K1160" s="156" t="s">
        <v>893</v>
      </c>
      <c r="M1160" s="252"/>
      <c r="N1160" s="253">
        <v>447.52</v>
      </c>
      <c r="O1160" s="114">
        <f t="shared" si="18"/>
        <v>8133.9899999999925</v>
      </c>
    </row>
    <row r="1161" spans="1:15" ht="22.05" hidden="1" customHeight="1" x14ac:dyDescent="0.2">
      <c r="A1161" s="26">
        <v>45901</v>
      </c>
      <c r="B1161" s="20" t="s">
        <v>36</v>
      </c>
      <c r="C1161" s="156"/>
      <c r="D1161" s="156"/>
      <c r="E1161" s="156" t="s">
        <v>6198</v>
      </c>
      <c r="F1161" s="93" t="s">
        <v>77</v>
      </c>
      <c r="H1161" s="28" t="s">
        <v>22</v>
      </c>
      <c r="I1161" s="28" t="s">
        <v>57</v>
      </c>
      <c r="J1161" s="162" t="s">
        <v>86</v>
      </c>
      <c r="K1161" s="156" t="s">
        <v>893</v>
      </c>
      <c r="M1161" s="252"/>
      <c r="N1161" s="253">
        <v>372.44</v>
      </c>
      <c r="O1161" s="114">
        <f t="shared" si="18"/>
        <v>7761.5499999999929</v>
      </c>
    </row>
    <row r="1162" spans="1:15" ht="22.05" hidden="1" customHeight="1" x14ac:dyDescent="0.2">
      <c r="A1162" s="26">
        <v>45901</v>
      </c>
      <c r="B1162" s="20" t="s">
        <v>36</v>
      </c>
      <c r="C1162" s="156"/>
      <c r="D1162" s="156"/>
      <c r="E1162" s="156" t="s">
        <v>6198</v>
      </c>
      <c r="F1162" s="93" t="s">
        <v>77</v>
      </c>
      <c r="H1162" s="28" t="s">
        <v>22</v>
      </c>
      <c r="I1162" s="28" t="s">
        <v>57</v>
      </c>
      <c r="J1162" s="162" t="s">
        <v>86</v>
      </c>
      <c r="K1162" s="156" t="s">
        <v>893</v>
      </c>
      <c r="M1162" s="252"/>
      <c r="N1162" s="253">
        <v>335</v>
      </c>
      <c r="O1162" s="114">
        <f t="shared" si="18"/>
        <v>7426.5499999999929</v>
      </c>
    </row>
    <row r="1163" spans="1:15" ht="22.05" hidden="1" customHeight="1" x14ac:dyDescent="0.2">
      <c r="A1163" s="26">
        <v>45901</v>
      </c>
      <c r="B1163" s="20" t="s">
        <v>36</v>
      </c>
      <c r="C1163" s="156"/>
      <c r="D1163" s="156"/>
      <c r="E1163" s="156" t="s">
        <v>6198</v>
      </c>
      <c r="F1163" s="93" t="s">
        <v>77</v>
      </c>
      <c r="H1163" s="28" t="s">
        <v>22</v>
      </c>
      <c r="I1163" s="28" t="s">
        <v>57</v>
      </c>
      <c r="J1163" s="162" t="s">
        <v>86</v>
      </c>
      <c r="K1163" s="156" t="s">
        <v>893</v>
      </c>
      <c r="M1163" s="252"/>
      <c r="N1163" s="253">
        <v>92.83</v>
      </c>
      <c r="O1163" s="114">
        <f t="shared" si="18"/>
        <v>7333.719999999993</v>
      </c>
    </row>
    <row r="1164" spans="1:15" ht="22.05" hidden="1" customHeight="1" x14ac:dyDescent="0.2">
      <c r="A1164" s="26">
        <v>45901</v>
      </c>
      <c r="B1164" s="20" t="s">
        <v>36</v>
      </c>
      <c r="C1164" s="156"/>
      <c r="D1164" s="156"/>
      <c r="E1164" s="156" t="s">
        <v>6198</v>
      </c>
      <c r="F1164" s="93" t="s">
        <v>77</v>
      </c>
      <c r="H1164" s="28" t="s">
        <v>22</v>
      </c>
      <c r="I1164" s="28" t="s">
        <v>57</v>
      </c>
      <c r="J1164" s="162" t="s">
        <v>86</v>
      </c>
      <c r="K1164" s="156" t="s">
        <v>893</v>
      </c>
      <c r="M1164" s="252"/>
      <c r="N1164" s="253">
        <v>222.55</v>
      </c>
      <c r="O1164" s="114">
        <f t="shared" si="18"/>
        <v>7111.1699999999928</v>
      </c>
    </row>
    <row r="1165" spans="1:15" ht="22.05" hidden="1" customHeight="1" x14ac:dyDescent="0.2">
      <c r="A1165" s="26">
        <v>45901</v>
      </c>
      <c r="B1165" s="20" t="s">
        <v>36</v>
      </c>
      <c r="C1165" s="156"/>
      <c r="D1165" s="156"/>
      <c r="E1165" s="156" t="s">
        <v>6207</v>
      </c>
      <c r="F1165" s="93" t="s">
        <v>99</v>
      </c>
      <c r="H1165" s="28" t="s">
        <v>22</v>
      </c>
      <c r="I1165" s="28" t="s">
        <v>29</v>
      </c>
      <c r="J1165" s="162" t="s">
        <v>83</v>
      </c>
      <c r="K1165" s="156" t="s">
        <v>893</v>
      </c>
      <c r="M1165" s="252"/>
      <c r="N1165" s="253">
        <v>222.26</v>
      </c>
      <c r="O1165" s="114">
        <f t="shared" si="18"/>
        <v>6888.9099999999926</v>
      </c>
    </row>
    <row r="1166" spans="1:15" ht="22.05" hidden="1" customHeight="1" x14ac:dyDescent="0.2">
      <c r="A1166" s="26">
        <v>45901</v>
      </c>
      <c r="B1166" s="20" t="s">
        <v>36</v>
      </c>
      <c r="C1166" s="156"/>
      <c r="D1166" s="156"/>
      <c r="E1166" s="156" t="s">
        <v>5467</v>
      </c>
      <c r="F1166" s="93" t="s">
        <v>99</v>
      </c>
      <c r="H1166" s="28" t="s">
        <v>21</v>
      </c>
      <c r="I1166" s="28" t="s">
        <v>29</v>
      </c>
      <c r="J1166" s="162" t="s">
        <v>83</v>
      </c>
      <c r="K1166" s="156" t="s">
        <v>893</v>
      </c>
      <c r="M1166" s="252">
        <v>150222.26</v>
      </c>
      <c r="N1166" s="253"/>
      <c r="O1166" s="114">
        <f t="shared" si="18"/>
        <v>157111.17000000001</v>
      </c>
    </row>
    <row r="1167" spans="1:15" ht="22.05" hidden="1" customHeight="1" x14ac:dyDescent="0.2">
      <c r="A1167" s="26">
        <v>45901</v>
      </c>
      <c r="B1167" s="20" t="s">
        <v>36</v>
      </c>
      <c r="C1167" s="156">
        <v>6534947622</v>
      </c>
      <c r="D1167" s="156" t="s">
        <v>6264</v>
      </c>
      <c r="E1167" s="156" t="s">
        <v>6265</v>
      </c>
      <c r="F1167" s="93" t="s">
        <v>99</v>
      </c>
      <c r="H1167" s="28" t="s">
        <v>22</v>
      </c>
      <c r="I1167" s="28" t="s">
        <v>55</v>
      </c>
      <c r="J1167" s="162" t="s">
        <v>70</v>
      </c>
      <c r="K1167" s="156" t="s">
        <v>612</v>
      </c>
      <c r="M1167" s="252"/>
      <c r="N1167" s="253">
        <v>136880</v>
      </c>
      <c r="O1167" s="114">
        <f t="shared" si="18"/>
        <v>20231.170000000013</v>
      </c>
    </row>
    <row r="1168" spans="1:15" ht="22.05" hidden="1" customHeight="1" x14ac:dyDescent="0.2">
      <c r="A1168" s="26">
        <v>45901</v>
      </c>
      <c r="B1168" s="20" t="s">
        <v>36</v>
      </c>
      <c r="C1168" s="156">
        <v>49476031</v>
      </c>
      <c r="D1168" s="156" t="s">
        <v>6264</v>
      </c>
      <c r="E1168" s="156" t="s">
        <v>6266</v>
      </c>
      <c r="F1168" s="93" t="s">
        <v>99</v>
      </c>
      <c r="H1168" s="28" t="s">
        <v>22</v>
      </c>
      <c r="I1168" s="28" t="s">
        <v>55</v>
      </c>
      <c r="J1168" s="162" t="s">
        <v>70</v>
      </c>
      <c r="K1168" s="156" t="s">
        <v>1114</v>
      </c>
      <c r="M1168" s="252"/>
      <c r="N1168" s="253">
        <v>10000</v>
      </c>
      <c r="O1168" s="114">
        <f t="shared" si="18"/>
        <v>10231.170000000013</v>
      </c>
    </row>
    <row r="1169" spans="1:15" ht="22.05" hidden="1" customHeight="1" x14ac:dyDescent="0.2">
      <c r="A1169" s="26">
        <v>45901</v>
      </c>
      <c r="B1169" s="20" t="s">
        <v>36</v>
      </c>
      <c r="C1169" s="156">
        <v>49476038</v>
      </c>
      <c r="D1169" s="156" t="s">
        <v>6264</v>
      </c>
      <c r="E1169" s="156" t="s">
        <v>574</v>
      </c>
      <c r="F1169" s="93" t="s">
        <v>99</v>
      </c>
      <c r="H1169" s="28" t="s">
        <v>22</v>
      </c>
      <c r="I1169" s="28" t="s">
        <v>55</v>
      </c>
      <c r="J1169" s="162" t="s">
        <v>70</v>
      </c>
      <c r="K1169" s="156" t="s">
        <v>625</v>
      </c>
      <c r="M1169" s="252"/>
      <c r="N1169" s="253">
        <v>5500</v>
      </c>
      <c r="O1169" s="114">
        <f t="shared" si="18"/>
        <v>4731.1700000000128</v>
      </c>
    </row>
    <row r="1170" spans="1:15" ht="22.05" hidden="1" customHeight="1" x14ac:dyDescent="0.2">
      <c r="A1170" s="26">
        <v>45902</v>
      </c>
      <c r="B1170" s="20" t="s">
        <v>36</v>
      </c>
      <c r="C1170" s="156"/>
      <c r="D1170" s="156"/>
      <c r="E1170" s="156" t="s">
        <v>608</v>
      </c>
      <c r="F1170" s="93" t="s">
        <v>77</v>
      </c>
      <c r="H1170" s="28" t="s">
        <v>22</v>
      </c>
      <c r="I1170" s="28" t="s">
        <v>57</v>
      </c>
      <c r="J1170" s="162" t="s">
        <v>85</v>
      </c>
      <c r="K1170" s="156" t="s">
        <v>893</v>
      </c>
      <c r="M1170" s="252"/>
      <c r="N1170" s="253">
        <v>830</v>
      </c>
      <c r="O1170" s="114">
        <f t="shared" si="18"/>
        <v>3901.1700000000128</v>
      </c>
    </row>
    <row r="1171" spans="1:15" ht="22.05" hidden="1" customHeight="1" x14ac:dyDescent="0.2">
      <c r="A1171" s="26">
        <v>45902</v>
      </c>
      <c r="B1171" s="20" t="s">
        <v>36</v>
      </c>
      <c r="C1171" s="156"/>
      <c r="D1171" s="156"/>
      <c r="E1171" s="156" t="s">
        <v>609</v>
      </c>
      <c r="F1171" s="93" t="s">
        <v>77</v>
      </c>
      <c r="H1171" s="28" t="s">
        <v>22</v>
      </c>
      <c r="I1171" s="28" t="s">
        <v>57</v>
      </c>
      <c r="J1171" s="162" t="s">
        <v>85</v>
      </c>
      <c r="K1171" s="156" t="s">
        <v>893</v>
      </c>
      <c r="M1171" s="252"/>
      <c r="N1171" s="253">
        <v>132.80000000000001</v>
      </c>
      <c r="O1171" s="114">
        <f t="shared" si="18"/>
        <v>3768.3700000000126</v>
      </c>
    </row>
    <row r="1172" spans="1:15" ht="22.05" hidden="1" customHeight="1" x14ac:dyDescent="0.2">
      <c r="A1172" s="26">
        <v>45904</v>
      </c>
      <c r="B1172" s="20" t="s">
        <v>36</v>
      </c>
      <c r="C1172" s="156"/>
      <c r="D1172" s="156"/>
      <c r="E1172" s="156" t="s">
        <v>608</v>
      </c>
      <c r="F1172" s="93" t="s">
        <v>77</v>
      </c>
      <c r="H1172" s="28" t="s">
        <v>22</v>
      </c>
      <c r="I1172" s="28" t="s">
        <v>57</v>
      </c>
      <c r="J1172" s="162" t="s">
        <v>85</v>
      </c>
      <c r="K1172" s="156" t="s">
        <v>893</v>
      </c>
      <c r="M1172" s="252"/>
      <c r="N1172" s="253">
        <v>660</v>
      </c>
      <c r="O1172" s="114">
        <f t="shared" si="18"/>
        <v>3108.3700000000126</v>
      </c>
    </row>
    <row r="1173" spans="1:15" ht="22.05" hidden="1" customHeight="1" x14ac:dyDescent="0.2">
      <c r="A1173" s="26">
        <v>45904</v>
      </c>
      <c r="B1173" s="20" t="s">
        <v>36</v>
      </c>
      <c r="C1173" s="156"/>
      <c r="D1173" s="156"/>
      <c r="E1173" s="156" t="s">
        <v>608</v>
      </c>
      <c r="F1173" s="93" t="s">
        <v>77</v>
      </c>
      <c r="H1173" s="28" t="s">
        <v>22</v>
      </c>
      <c r="I1173" s="28" t="s">
        <v>57</v>
      </c>
      <c r="J1173" s="162" t="s">
        <v>85</v>
      </c>
      <c r="K1173" s="156" t="s">
        <v>893</v>
      </c>
      <c r="M1173" s="252"/>
      <c r="N1173" s="253">
        <v>383.5</v>
      </c>
      <c r="O1173" s="114">
        <f t="shared" si="18"/>
        <v>2724.8700000000126</v>
      </c>
    </row>
    <row r="1174" spans="1:15" ht="22.05" hidden="1" customHeight="1" x14ac:dyDescent="0.2">
      <c r="A1174" s="26">
        <v>45904</v>
      </c>
      <c r="B1174" s="20" t="s">
        <v>36</v>
      </c>
      <c r="C1174" s="156"/>
      <c r="D1174" s="156"/>
      <c r="E1174" s="156" t="s">
        <v>609</v>
      </c>
      <c r="F1174" s="93" t="s">
        <v>77</v>
      </c>
      <c r="H1174" s="28" t="s">
        <v>22</v>
      </c>
      <c r="I1174" s="28" t="s">
        <v>57</v>
      </c>
      <c r="J1174" s="162" t="s">
        <v>85</v>
      </c>
      <c r="K1174" s="156" t="s">
        <v>893</v>
      </c>
      <c r="M1174" s="252"/>
      <c r="N1174" s="253">
        <v>166.96</v>
      </c>
      <c r="O1174" s="114">
        <f t="shared" si="18"/>
        <v>2557.9100000000126</v>
      </c>
    </row>
    <row r="1175" spans="1:15" ht="22.05" hidden="1" customHeight="1" x14ac:dyDescent="0.2">
      <c r="A1175" s="26">
        <v>45904</v>
      </c>
      <c r="B1175" s="20" t="s">
        <v>36</v>
      </c>
      <c r="C1175" s="156">
        <v>7296968013</v>
      </c>
      <c r="D1175" s="156" t="s">
        <v>3415</v>
      </c>
      <c r="E1175" s="156" t="s">
        <v>577</v>
      </c>
      <c r="F1175" s="93" t="s">
        <v>99</v>
      </c>
      <c r="H1175" s="28" t="s">
        <v>22</v>
      </c>
      <c r="I1175" s="28" t="s">
        <v>81</v>
      </c>
      <c r="J1175" s="162" t="s">
        <v>171</v>
      </c>
      <c r="K1175" s="156" t="s">
        <v>621</v>
      </c>
      <c r="M1175" s="252"/>
      <c r="N1175" s="597">
        <v>2500</v>
      </c>
      <c r="O1175" s="114">
        <f t="shared" si="18"/>
        <v>57.910000000012587</v>
      </c>
    </row>
    <row r="1176" spans="1:15" ht="22.05" hidden="1" customHeight="1" x14ac:dyDescent="0.2">
      <c r="A1176" s="26">
        <v>45904</v>
      </c>
      <c r="B1176" s="20" t="s">
        <v>36</v>
      </c>
      <c r="C1176" s="156"/>
      <c r="D1176" s="156"/>
      <c r="E1176" s="156" t="s">
        <v>569</v>
      </c>
      <c r="F1176" s="93" t="s">
        <v>79</v>
      </c>
      <c r="H1176" s="28" t="s">
        <v>21</v>
      </c>
      <c r="I1176" s="28" t="s">
        <v>28</v>
      </c>
      <c r="J1176" s="162" t="s">
        <v>30</v>
      </c>
      <c r="K1176" s="156" t="s">
        <v>905</v>
      </c>
      <c r="M1176" s="252">
        <v>50000</v>
      </c>
      <c r="N1176" s="253"/>
      <c r="O1176" s="114">
        <f t="shared" si="18"/>
        <v>50057.910000000011</v>
      </c>
    </row>
    <row r="1177" spans="1:15" ht="22.05" hidden="1" customHeight="1" x14ac:dyDescent="0.2">
      <c r="A1177" s="26">
        <v>45904</v>
      </c>
      <c r="B1177" s="20" t="s">
        <v>36</v>
      </c>
      <c r="C1177" s="156"/>
      <c r="D1177" s="156"/>
      <c r="E1177" s="156" t="s">
        <v>569</v>
      </c>
      <c r="F1177" s="93" t="s">
        <v>79</v>
      </c>
      <c r="H1177" s="28" t="s">
        <v>21</v>
      </c>
      <c r="I1177" s="28" t="s">
        <v>28</v>
      </c>
      <c r="J1177" s="162" t="s">
        <v>30</v>
      </c>
      <c r="K1177" s="156" t="s">
        <v>905</v>
      </c>
      <c r="M1177" s="252">
        <v>50000</v>
      </c>
      <c r="N1177" s="253"/>
      <c r="O1177" s="114">
        <f t="shared" si="18"/>
        <v>100057.91</v>
      </c>
    </row>
    <row r="1178" spans="1:15" ht="22.05" hidden="1" customHeight="1" x14ac:dyDescent="0.2">
      <c r="A1178" s="26">
        <v>45904</v>
      </c>
      <c r="B1178" s="20" t="s">
        <v>36</v>
      </c>
      <c r="C1178" s="156"/>
      <c r="D1178" s="156"/>
      <c r="E1178" s="156" t="s">
        <v>569</v>
      </c>
      <c r="F1178" s="93" t="s">
        <v>79</v>
      </c>
      <c r="H1178" s="28" t="s">
        <v>21</v>
      </c>
      <c r="I1178" s="28" t="s">
        <v>28</v>
      </c>
      <c r="J1178" s="162" t="s">
        <v>30</v>
      </c>
      <c r="K1178" s="156" t="s">
        <v>905</v>
      </c>
      <c r="M1178" s="252">
        <v>50000</v>
      </c>
      <c r="N1178" s="253"/>
      <c r="O1178" s="114">
        <f t="shared" si="18"/>
        <v>150057.91</v>
      </c>
    </row>
    <row r="1179" spans="1:15" ht="22.05" hidden="1" customHeight="1" x14ac:dyDescent="0.2">
      <c r="A1179" s="26">
        <v>45904</v>
      </c>
      <c r="B1179" s="20" t="s">
        <v>36</v>
      </c>
      <c r="C1179" s="156"/>
      <c r="D1179" s="156"/>
      <c r="E1179" s="156" t="s">
        <v>569</v>
      </c>
      <c r="F1179" s="93" t="s">
        <v>79</v>
      </c>
      <c r="H1179" s="28" t="s">
        <v>21</v>
      </c>
      <c r="I1179" s="28" t="s">
        <v>28</v>
      </c>
      <c r="J1179" s="162" t="s">
        <v>30</v>
      </c>
      <c r="K1179" s="156" t="s">
        <v>905</v>
      </c>
      <c r="M1179" s="252">
        <v>50000</v>
      </c>
      <c r="N1179" s="253"/>
      <c r="O1179" s="114">
        <f t="shared" si="18"/>
        <v>200057.91</v>
      </c>
    </row>
    <row r="1180" spans="1:15" ht="22.05" hidden="1" customHeight="1" x14ac:dyDescent="0.2">
      <c r="A1180" s="26">
        <v>45904</v>
      </c>
      <c r="B1180" s="20" t="s">
        <v>36</v>
      </c>
      <c r="C1180" s="156"/>
      <c r="D1180" s="156"/>
      <c r="E1180" s="156" t="s">
        <v>569</v>
      </c>
      <c r="F1180" s="93" t="s">
        <v>79</v>
      </c>
      <c r="H1180" s="28" t="s">
        <v>21</v>
      </c>
      <c r="I1180" s="28" t="s">
        <v>28</v>
      </c>
      <c r="J1180" s="162" t="s">
        <v>30</v>
      </c>
      <c r="K1180" s="156" t="s">
        <v>905</v>
      </c>
      <c r="M1180" s="252">
        <v>50000</v>
      </c>
      <c r="N1180" s="253"/>
      <c r="O1180" s="114">
        <f t="shared" si="18"/>
        <v>250057.91</v>
      </c>
    </row>
    <row r="1181" spans="1:15" ht="22.05" hidden="1" customHeight="1" x14ac:dyDescent="0.2">
      <c r="A1181" s="26">
        <v>45904</v>
      </c>
      <c r="B1181" s="20" t="s">
        <v>36</v>
      </c>
      <c r="C1181" s="156"/>
      <c r="D1181" s="156"/>
      <c r="E1181" s="156" t="s">
        <v>569</v>
      </c>
      <c r="F1181" s="93" t="s">
        <v>79</v>
      </c>
      <c r="H1181" s="28" t="s">
        <v>21</v>
      </c>
      <c r="I1181" s="28" t="s">
        <v>28</v>
      </c>
      <c r="J1181" s="162" t="s">
        <v>30</v>
      </c>
      <c r="K1181" s="156" t="s">
        <v>905</v>
      </c>
      <c r="M1181" s="252">
        <v>50000</v>
      </c>
      <c r="N1181" s="253"/>
      <c r="O1181" s="114">
        <f t="shared" si="18"/>
        <v>300057.91000000003</v>
      </c>
    </row>
    <row r="1182" spans="1:15" ht="22.05" hidden="1" customHeight="1" x14ac:dyDescent="0.2">
      <c r="A1182" s="26">
        <v>45904</v>
      </c>
      <c r="B1182" s="20" t="s">
        <v>36</v>
      </c>
      <c r="C1182" s="156"/>
      <c r="D1182" s="156"/>
      <c r="E1182" s="156" t="s">
        <v>569</v>
      </c>
      <c r="F1182" s="93" t="s">
        <v>79</v>
      </c>
      <c r="H1182" s="28" t="s">
        <v>21</v>
      </c>
      <c r="I1182" s="28" t="s">
        <v>28</v>
      </c>
      <c r="J1182" s="162" t="s">
        <v>30</v>
      </c>
      <c r="K1182" s="156" t="s">
        <v>905</v>
      </c>
      <c r="M1182" s="252">
        <v>50000</v>
      </c>
      <c r="N1182" s="253"/>
      <c r="O1182" s="114">
        <f t="shared" ref="O1182:O1245" si="19">O1181+M1182-N1182</f>
        <v>350057.91000000003</v>
      </c>
    </row>
    <row r="1183" spans="1:15" ht="22.05" hidden="1" customHeight="1" x14ac:dyDescent="0.2">
      <c r="A1183" s="26">
        <v>45904</v>
      </c>
      <c r="B1183" s="20" t="s">
        <v>36</v>
      </c>
      <c r="C1183" s="156"/>
      <c r="D1183" s="156"/>
      <c r="E1183" s="156" t="s">
        <v>569</v>
      </c>
      <c r="F1183" s="93" t="s">
        <v>79</v>
      </c>
      <c r="H1183" s="28" t="s">
        <v>21</v>
      </c>
      <c r="I1183" s="28" t="s">
        <v>28</v>
      </c>
      <c r="J1183" s="162" t="s">
        <v>30</v>
      </c>
      <c r="K1183" s="156" t="s">
        <v>905</v>
      </c>
      <c r="M1183" s="252">
        <v>50000</v>
      </c>
      <c r="N1183" s="253"/>
      <c r="O1183" s="114">
        <f t="shared" si="19"/>
        <v>400057.91000000003</v>
      </c>
    </row>
    <row r="1184" spans="1:15" ht="22.05" hidden="1" customHeight="1" x14ac:dyDescent="0.2">
      <c r="A1184" s="26">
        <v>45904</v>
      </c>
      <c r="B1184" s="20" t="s">
        <v>36</v>
      </c>
      <c r="C1184" s="156"/>
      <c r="D1184" s="156"/>
      <c r="E1184" s="156" t="s">
        <v>569</v>
      </c>
      <c r="F1184" s="93" t="s">
        <v>79</v>
      </c>
      <c r="H1184" s="28" t="s">
        <v>21</v>
      </c>
      <c r="I1184" s="28" t="s">
        <v>28</v>
      </c>
      <c r="J1184" s="162" t="s">
        <v>30</v>
      </c>
      <c r="K1184" s="156" t="s">
        <v>905</v>
      </c>
      <c r="M1184" s="252">
        <v>50000</v>
      </c>
      <c r="N1184" s="253"/>
      <c r="O1184" s="114">
        <f t="shared" si="19"/>
        <v>450057.91000000003</v>
      </c>
    </row>
    <row r="1185" spans="1:15" ht="22.05" hidden="1" customHeight="1" x14ac:dyDescent="0.2">
      <c r="A1185" s="26">
        <v>45904</v>
      </c>
      <c r="B1185" s="20" t="s">
        <v>36</v>
      </c>
      <c r="C1185" s="156"/>
      <c r="D1185" s="156"/>
      <c r="E1185" s="156" t="s">
        <v>569</v>
      </c>
      <c r="F1185" s="93" t="s">
        <v>79</v>
      </c>
      <c r="H1185" s="28" t="s">
        <v>21</v>
      </c>
      <c r="I1185" s="28" t="s">
        <v>28</v>
      </c>
      <c r="J1185" s="162" t="s">
        <v>30</v>
      </c>
      <c r="K1185" s="156" t="s">
        <v>905</v>
      </c>
      <c r="M1185" s="252">
        <v>50000</v>
      </c>
      <c r="N1185" s="253"/>
      <c r="O1185" s="114">
        <f t="shared" si="19"/>
        <v>500057.91000000003</v>
      </c>
    </row>
    <row r="1186" spans="1:15" ht="22.05" hidden="1" customHeight="1" x14ac:dyDescent="0.2">
      <c r="A1186" s="26">
        <v>45904</v>
      </c>
      <c r="B1186" s="20" t="s">
        <v>36</v>
      </c>
      <c r="C1186" s="156">
        <v>2308826113</v>
      </c>
      <c r="D1186" s="156"/>
      <c r="E1186" s="156" t="s">
        <v>869</v>
      </c>
      <c r="F1186" s="93" t="s">
        <v>99</v>
      </c>
      <c r="H1186" s="28" t="s">
        <v>22</v>
      </c>
      <c r="I1186" s="28" t="s">
        <v>81</v>
      </c>
      <c r="J1186" s="162" t="s">
        <v>167</v>
      </c>
      <c r="K1186" s="156" t="s">
        <v>894</v>
      </c>
      <c r="M1186" s="252"/>
      <c r="N1186" s="253">
        <v>500000</v>
      </c>
      <c r="O1186" s="114">
        <f t="shared" si="19"/>
        <v>57.910000000032596</v>
      </c>
    </row>
    <row r="1187" spans="1:15" ht="22.05" hidden="1" customHeight="1" x14ac:dyDescent="0.2">
      <c r="A1187" s="26">
        <v>45905</v>
      </c>
      <c r="B1187" s="20" t="s">
        <v>36</v>
      </c>
      <c r="C1187" s="156"/>
      <c r="D1187" s="156"/>
      <c r="E1187" s="156" t="s">
        <v>569</v>
      </c>
      <c r="F1187" s="93" t="s">
        <v>99</v>
      </c>
      <c r="H1187" s="28" t="s">
        <v>21</v>
      </c>
      <c r="I1187" s="28" t="s">
        <v>28</v>
      </c>
      <c r="J1187" s="162" t="s">
        <v>30</v>
      </c>
      <c r="K1187" s="156" t="s">
        <v>615</v>
      </c>
      <c r="M1187" s="252">
        <v>1000000</v>
      </c>
      <c r="N1187" s="253"/>
      <c r="O1187" s="114">
        <f t="shared" si="19"/>
        <v>1000057.91</v>
      </c>
    </row>
    <row r="1188" spans="1:15" ht="22.05" hidden="1" customHeight="1" x14ac:dyDescent="0.2">
      <c r="A1188" s="26">
        <v>45905</v>
      </c>
      <c r="B1188" s="20" t="s">
        <v>36</v>
      </c>
      <c r="C1188" s="156">
        <v>837751813</v>
      </c>
      <c r="D1188" s="156"/>
      <c r="E1188" s="156" t="s">
        <v>577</v>
      </c>
      <c r="F1188" s="93" t="s">
        <v>99</v>
      </c>
      <c r="H1188" s="28" t="s">
        <v>22</v>
      </c>
      <c r="I1188" s="28" t="s">
        <v>81</v>
      </c>
      <c r="J1188" s="162" t="s">
        <v>171</v>
      </c>
      <c r="K1188" s="156" t="s">
        <v>621</v>
      </c>
      <c r="M1188" s="252"/>
      <c r="N1188" s="597">
        <v>310000</v>
      </c>
      <c r="O1188" s="114">
        <f t="shared" si="19"/>
        <v>690057.91</v>
      </c>
    </row>
    <row r="1189" spans="1:15" ht="22.05" hidden="1" customHeight="1" x14ac:dyDescent="0.2">
      <c r="A1189" s="26">
        <v>45905</v>
      </c>
      <c r="B1189" s="20" t="s">
        <v>36</v>
      </c>
      <c r="C1189" s="156">
        <v>4172378813</v>
      </c>
      <c r="D1189" s="156" t="s">
        <v>6267</v>
      </c>
      <c r="E1189" s="156" t="s">
        <v>6268</v>
      </c>
      <c r="F1189" s="93" t="s">
        <v>99</v>
      </c>
      <c r="H1189" s="28" t="s">
        <v>22</v>
      </c>
      <c r="I1189" s="28" t="s">
        <v>55</v>
      </c>
      <c r="J1189" s="162" t="s">
        <v>70</v>
      </c>
      <c r="K1189" s="156" t="s">
        <v>612</v>
      </c>
      <c r="M1189" s="252"/>
      <c r="N1189" s="253">
        <v>6775</v>
      </c>
      <c r="O1189" s="114">
        <f t="shared" si="19"/>
        <v>683282.91</v>
      </c>
    </row>
    <row r="1190" spans="1:15" ht="22.05" hidden="1" customHeight="1" x14ac:dyDescent="0.2">
      <c r="A1190" s="26">
        <v>45905</v>
      </c>
      <c r="B1190" s="20" t="s">
        <v>36</v>
      </c>
      <c r="C1190" s="156">
        <v>9702378824</v>
      </c>
      <c r="D1190" s="156" t="s">
        <v>6267</v>
      </c>
      <c r="E1190" s="156" t="s">
        <v>6269</v>
      </c>
      <c r="F1190" s="93" t="s">
        <v>99</v>
      </c>
      <c r="H1190" s="28" t="s">
        <v>22</v>
      </c>
      <c r="I1190" s="28" t="s">
        <v>55</v>
      </c>
      <c r="J1190" s="162" t="s">
        <v>70</v>
      </c>
      <c r="K1190" s="156" t="s">
        <v>618</v>
      </c>
      <c r="M1190" s="252"/>
      <c r="N1190" s="253">
        <v>14700</v>
      </c>
      <c r="O1190" s="114">
        <f t="shared" si="19"/>
        <v>668582.91</v>
      </c>
    </row>
    <row r="1191" spans="1:15" ht="22.05" hidden="1" customHeight="1" x14ac:dyDescent="0.2">
      <c r="A1191" s="26">
        <v>45905</v>
      </c>
      <c r="B1191" s="20" t="s">
        <v>36</v>
      </c>
      <c r="C1191" s="156">
        <v>23788033</v>
      </c>
      <c r="D1191" s="156" t="s">
        <v>6267</v>
      </c>
      <c r="E1191" s="156" t="s">
        <v>6270</v>
      </c>
      <c r="F1191" s="93" t="s">
        <v>99</v>
      </c>
      <c r="H1191" s="28" t="s">
        <v>22</v>
      </c>
      <c r="I1191" s="28" t="s">
        <v>55</v>
      </c>
      <c r="J1191" s="162" t="s">
        <v>70</v>
      </c>
      <c r="K1191" s="156" t="s">
        <v>1114</v>
      </c>
      <c r="M1191" s="252"/>
      <c r="N1191" s="253">
        <v>4000</v>
      </c>
      <c r="O1191" s="114">
        <f t="shared" si="19"/>
        <v>664582.91</v>
      </c>
    </row>
    <row r="1192" spans="1:15" ht="22.05" hidden="1" customHeight="1" x14ac:dyDescent="0.2">
      <c r="A1192" s="26">
        <v>45905</v>
      </c>
      <c r="B1192" s="20" t="s">
        <v>36</v>
      </c>
      <c r="C1192" s="156">
        <v>5912378842</v>
      </c>
      <c r="D1192" s="156" t="s">
        <v>6267</v>
      </c>
      <c r="E1192" s="156" t="s">
        <v>6271</v>
      </c>
      <c r="F1192" s="93" t="s">
        <v>99</v>
      </c>
      <c r="H1192" s="28" t="s">
        <v>22</v>
      </c>
      <c r="I1192" s="28" t="s">
        <v>55</v>
      </c>
      <c r="J1192" s="162" t="s">
        <v>70</v>
      </c>
      <c r="K1192" s="156" t="s">
        <v>2616</v>
      </c>
      <c r="M1192" s="252"/>
      <c r="N1192" s="253">
        <v>50969.45</v>
      </c>
      <c r="O1192" s="114">
        <f t="shared" si="19"/>
        <v>613613.46000000008</v>
      </c>
    </row>
    <row r="1193" spans="1:15" ht="22.05" hidden="1" customHeight="1" x14ac:dyDescent="0.2">
      <c r="A1193" s="26">
        <v>45905</v>
      </c>
      <c r="B1193" s="20" t="s">
        <v>36</v>
      </c>
      <c r="C1193" s="156">
        <v>7592378854</v>
      </c>
      <c r="D1193" s="156" t="s">
        <v>6267</v>
      </c>
      <c r="E1193" s="156" t="s">
        <v>6272</v>
      </c>
      <c r="F1193" s="93" t="s">
        <v>99</v>
      </c>
      <c r="H1193" s="28" t="s">
        <v>22</v>
      </c>
      <c r="I1193" s="28" t="s">
        <v>55</v>
      </c>
      <c r="J1193" s="162" t="s">
        <v>70</v>
      </c>
      <c r="K1193" s="156" t="s">
        <v>851</v>
      </c>
      <c r="M1193" s="252"/>
      <c r="N1193" s="253">
        <v>15060</v>
      </c>
      <c r="O1193" s="114">
        <f t="shared" si="19"/>
        <v>598553.46000000008</v>
      </c>
    </row>
    <row r="1194" spans="1:15" ht="22.05" hidden="1" customHeight="1" x14ac:dyDescent="0.2">
      <c r="A1194" s="26">
        <v>45905</v>
      </c>
      <c r="B1194" s="20" t="s">
        <v>36</v>
      </c>
      <c r="C1194" s="156">
        <v>627954</v>
      </c>
      <c r="D1194" s="156"/>
      <c r="E1194" s="156" t="s">
        <v>855</v>
      </c>
      <c r="F1194" s="93" t="s">
        <v>99</v>
      </c>
      <c r="H1194" s="28" t="s">
        <v>21</v>
      </c>
      <c r="I1194" s="28" t="s">
        <v>81</v>
      </c>
      <c r="J1194" s="162" t="s">
        <v>167</v>
      </c>
      <c r="K1194" s="156" t="s">
        <v>894</v>
      </c>
      <c r="M1194" s="252">
        <v>2500</v>
      </c>
      <c r="N1194" s="253"/>
      <c r="O1194" s="114">
        <f t="shared" si="19"/>
        <v>601053.46000000008</v>
      </c>
    </row>
    <row r="1195" spans="1:15" ht="22.05" hidden="1" customHeight="1" x14ac:dyDescent="0.2">
      <c r="A1195" s="26">
        <v>45905</v>
      </c>
      <c r="B1195" s="20" t="s">
        <v>36</v>
      </c>
      <c r="C1195" s="156">
        <v>1930606016</v>
      </c>
      <c r="D1195" s="156"/>
      <c r="E1195" s="156" t="s">
        <v>6273</v>
      </c>
      <c r="F1195" s="93" t="s">
        <v>99</v>
      </c>
      <c r="H1195" s="28" t="s">
        <v>22</v>
      </c>
      <c r="I1195" s="28" t="s">
        <v>55</v>
      </c>
      <c r="J1195" s="162" t="s">
        <v>70</v>
      </c>
      <c r="K1195" s="156" t="s">
        <v>614</v>
      </c>
      <c r="M1195" s="252"/>
      <c r="N1195" s="253">
        <v>600000</v>
      </c>
      <c r="O1195" s="114">
        <f t="shared" si="19"/>
        <v>1053.4600000000792</v>
      </c>
    </row>
    <row r="1196" spans="1:15" ht="22.05" hidden="1" customHeight="1" x14ac:dyDescent="0.2">
      <c r="A1196" s="26">
        <v>45909</v>
      </c>
      <c r="B1196" s="20" t="s">
        <v>36</v>
      </c>
      <c r="C1196" s="156">
        <v>97868</v>
      </c>
      <c r="D1196" s="156"/>
      <c r="E1196" s="156" t="s">
        <v>855</v>
      </c>
      <c r="F1196" s="93" t="s">
        <v>99</v>
      </c>
      <c r="H1196" s="28" t="s">
        <v>21</v>
      </c>
      <c r="I1196" s="28" t="s">
        <v>81</v>
      </c>
      <c r="J1196" s="162" t="s">
        <v>167</v>
      </c>
      <c r="K1196" s="156" t="s">
        <v>894</v>
      </c>
      <c r="M1196" s="252">
        <v>2500</v>
      </c>
      <c r="N1196" s="253"/>
      <c r="O1196" s="114">
        <f t="shared" si="19"/>
        <v>3553.4600000000792</v>
      </c>
    </row>
    <row r="1197" spans="1:15" ht="22.05" hidden="1" customHeight="1" x14ac:dyDescent="0.2">
      <c r="A1197" s="26">
        <v>45909</v>
      </c>
      <c r="B1197" s="20" t="s">
        <v>36</v>
      </c>
      <c r="C1197" s="156">
        <v>946781126</v>
      </c>
      <c r="D1197" s="156"/>
      <c r="E1197" s="156" t="s">
        <v>3384</v>
      </c>
      <c r="F1197" s="93" t="s">
        <v>99</v>
      </c>
      <c r="H1197" s="28" t="s">
        <v>22</v>
      </c>
      <c r="I1197" s="531" t="s">
        <v>54</v>
      </c>
      <c r="J1197" s="532" t="s">
        <v>44</v>
      </c>
      <c r="K1197" s="156" t="s">
        <v>6289</v>
      </c>
      <c r="M1197" s="252"/>
      <c r="N1197" s="253">
        <v>2550</v>
      </c>
      <c r="O1197" s="114">
        <f t="shared" si="19"/>
        <v>1003.4600000000792</v>
      </c>
    </row>
    <row r="1198" spans="1:15" ht="22.05" hidden="1" customHeight="1" x14ac:dyDescent="0.2">
      <c r="A1198" s="26">
        <v>45909</v>
      </c>
      <c r="B1198" s="20" t="s">
        <v>36</v>
      </c>
      <c r="C1198" s="156">
        <v>1146781153</v>
      </c>
      <c r="D1198" s="156"/>
      <c r="E1198" s="156" t="s">
        <v>3384</v>
      </c>
      <c r="F1198" s="93" t="s">
        <v>99</v>
      </c>
      <c r="H1198" s="28" t="s">
        <v>22</v>
      </c>
      <c r="I1198" s="531" t="s">
        <v>54</v>
      </c>
      <c r="J1198" s="532" t="s">
        <v>44</v>
      </c>
      <c r="K1198" s="156" t="s">
        <v>6289</v>
      </c>
      <c r="M1198" s="252"/>
      <c r="N1198" s="253">
        <v>2</v>
      </c>
      <c r="O1198" s="114">
        <f t="shared" si="19"/>
        <v>1001.4600000000792</v>
      </c>
    </row>
    <row r="1199" spans="1:15" ht="22.05" hidden="1" customHeight="1" x14ac:dyDescent="0.2">
      <c r="A1199" s="26">
        <v>45909</v>
      </c>
      <c r="B1199" s="20" t="s">
        <v>36</v>
      </c>
      <c r="C1199" s="156"/>
      <c r="D1199" s="156"/>
      <c r="E1199" s="156" t="s">
        <v>5467</v>
      </c>
      <c r="F1199" s="93" t="s">
        <v>99</v>
      </c>
      <c r="H1199" s="28" t="s">
        <v>21</v>
      </c>
      <c r="I1199" s="28" t="s">
        <v>29</v>
      </c>
      <c r="J1199" s="162" t="s">
        <v>83</v>
      </c>
      <c r="K1199" s="156" t="s">
        <v>893</v>
      </c>
      <c r="M1199" s="252">
        <v>200000</v>
      </c>
      <c r="N1199" s="253"/>
      <c r="O1199" s="114">
        <f t="shared" si="19"/>
        <v>201001.46000000008</v>
      </c>
    </row>
    <row r="1200" spans="1:15" ht="22.05" hidden="1" customHeight="1" x14ac:dyDescent="0.2">
      <c r="A1200" s="26">
        <v>45909</v>
      </c>
      <c r="B1200" s="20" t="s">
        <v>36</v>
      </c>
      <c r="C1200" s="156">
        <v>1579265713</v>
      </c>
      <c r="D1200" s="156" t="s">
        <v>6274</v>
      </c>
      <c r="E1200" s="156" t="s">
        <v>6275</v>
      </c>
      <c r="F1200" s="93" t="s">
        <v>99</v>
      </c>
      <c r="H1200" s="28" t="s">
        <v>22</v>
      </c>
      <c r="I1200" s="28" t="s">
        <v>55</v>
      </c>
      <c r="J1200" s="162" t="s">
        <v>70</v>
      </c>
      <c r="K1200" s="156" t="s">
        <v>2616</v>
      </c>
      <c r="M1200" s="252"/>
      <c r="N1200" s="253">
        <v>37142.400000000001</v>
      </c>
      <c r="O1200" s="114">
        <f t="shared" si="19"/>
        <v>163859.06000000008</v>
      </c>
    </row>
    <row r="1201" spans="1:15" ht="22.05" hidden="1" customHeight="1" x14ac:dyDescent="0.2">
      <c r="A1201" s="26">
        <v>45909</v>
      </c>
      <c r="B1201" s="20" t="s">
        <v>36</v>
      </c>
      <c r="C1201" s="156">
        <v>6049265727</v>
      </c>
      <c r="D1201" s="156" t="s">
        <v>6276</v>
      </c>
      <c r="E1201" s="156" t="s">
        <v>6277</v>
      </c>
      <c r="F1201" s="93" t="s">
        <v>99</v>
      </c>
      <c r="H1201" s="28" t="s">
        <v>22</v>
      </c>
      <c r="I1201" s="28" t="s">
        <v>103</v>
      </c>
      <c r="J1201" s="162" t="s">
        <v>96</v>
      </c>
      <c r="K1201" s="156" t="s">
        <v>6290</v>
      </c>
      <c r="M1201" s="252"/>
      <c r="N1201" s="253">
        <v>150000</v>
      </c>
      <c r="O1201" s="114">
        <f t="shared" si="19"/>
        <v>13859.060000000085</v>
      </c>
    </row>
    <row r="1202" spans="1:15" ht="22.05" hidden="1" customHeight="1" x14ac:dyDescent="0.2">
      <c r="A1202" s="26">
        <v>45909</v>
      </c>
      <c r="B1202" s="20" t="s">
        <v>36</v>
      </c>
      <c r="C1202" s="156">
        <v>12506011</v>
      </c>
      <c r="D1202" s="156"/>
      <c r="E1202" s="156" t="s">
        <v>6278</v>
      </c>
      <c r="F1202" s="93" t="s">
        <v>99</v>
      </c>
      <c r="H1202" s="28" t="s">
        <v>22</v>
      </c>
      <c r="I1202" s="28" t="s">
        <v>55</v>
      </c>
      <c r="J1202" s="162" t="s">
        <v>70</v>
      </c>
      <c r="K1202" s="156" t="s">
        <v>1114</v>
      </c>
      <c r="M1202" s="252"/>
      <c r="N1202" s="253">
        <v>4500</v>
      </c>
      <c r="O1202" s="114">
        <f t="shared" si="19"/>
        <v>9359.060000000085</v>
      </c>
    </row>
    <row r="1203" spans="1:15" ht="22.05" hidden="1" customHeight="1" x14ac:dyDescent="0.2">
      <c r="A1203" s="26">
        <v>45910</v>
      </c>
      <c r="B1203" s="20" t="s">
        <v>36</v>
      </c>
      <c r="C1203" s="156">
        <v>757588213</v>
      </c>
      <c r="D1203" s="156"/>
      <c r="E1203" s="156" t="s">
        <v>577</v>
      </c>
      <c r="F1203" s="93" t="s">
        <v>99</v>
      </c>
      <c r="H1203" s="28" t="s">
        <v>22</v>
      </c>
      <c r="I1203" s="28" t="s">
        <v>81</v>
      </c>
      <c r="J1203" s="162" t="s">
        <v>171</v>
      </c>
      <c r="K1203" s="156" t="s">
        <v>621</v>
      </c>
      <c r="M1203" s="252"/>
      <c r="N1203" s="597">
        <v>9300</v>
      </c>
      <c r="O1203" s="114">
        <f t="shared" si="19"/>
        <v>59.060000000084983</v>
      </c>
    </row>
    <row r="1204" spans="1:15" ht="22.05" hidden="1" customHeight="1" x14ac:dyDescent="0.2">
      <c r="A1204" s="26">
        <v>45912</v>
      </c>
      <c r="B1204" s="20" t="s">
        <v>36</v>
      </c>
      <c r="C1204" s="156">
        <v>562834</v>
      </c>
      <c r="D1204" s="156"/>
      <c r="E1204" s="156" t="s">
        <v>855</v>
      </c>
      <c r="F1204" s="93" t="s">
        <v>99</v>
      </c>
      <c r="H1204" s="28" t="s">
        <v>21</v>
      </c>
      <c r="I1204" s="28" t="s">
        <v>81</v>
      </c>
      <c r="J1204" s="162" t="s">
        <v>167</v>
      </c>
      <c r="K1204" s="156" t="s">
        <v>894</v>
      </c>
      <c r="M1204" s="252">
        <v>155000</v>
      </c>
      <c r="N1204" s="253"/>
      <c r="O1204" s="114">
        <f t="shared" si="19"/>
        <v>155059.06000000008</v>
      </c>
    </row>
    <row r="1205" spans="1:15" ht="22.05" hidden="1" customHeight="1" x14ac:dyDescent="0.2">
      <c r="A1205" s="26">
        <v>45912</v>
      </c>
      <c r="B1205" s="20" t="s">
        <v>36</v>
      </c>
      <c r="C1205" s="156">
        <v>45365011</v>
      </c>
      <c r="D1205" s="156" t="s">
        <v>6291</v>
      </c>
      <c r="E1205" s="156" t="s">
        <v>2552</v>
      </c>
      <c r="F1205" s="93" t="s">
        <v>99</v>
      </c>
      <c r="H1205" s="28" t="s">
        <v>22</v>
      </c>
      <c r="I1205" s="28" t="s">
        <v>103</v>
      </c>
      <c r="J1205" s="162" t="s">
        <v>94</v>
      </c>
      <c r="K1205" s="156" t="s">
        <v>3454</v>
      </c>
      <c r="M1205" s="252"/>
      <c r="N1205" s="253">
        <v>148949.06</v>
      </c>
      <c r="O1205" s="114">
        <f t="shared" si="19"/>
        <v>6110.0000000000873</v>
      </c>
    </row>
    <row r="1206" spans="1:15" ht="22.05" hidden="1" customHeight="1" x14ac:dyDescent="0.2">
      <c r="A1206" s="26">
        <v>45912</v>
      </c>
      <c r="B1206" s="20" t="s">
        <v>36</v>
      </c>
      <c r="C1206" s="156">
        <v>2644536520</v>
      </c>
      <c r="D1206" s="156" t="s">
        <v>6292</v>
      </c>
      <c r="E1206" s="156" t="s">
        <v>6293</v>
      </c>
      <c r="F1206" s="93" t="s">
        <v>99</v>
      </c>
      <c r="H1206" s="28" t="s">
        <v>22</v>
      </c>
      <c r="I1206" s="28" t="s">
        <v>103</v>
      </c>
      <c r="J1206" s="162" t="s">
        <v>93</v>
      </c>
      <c r="K1206" s="156" t="s">
        <v>6297</v>
      </c>
      <c r="M1206" s="252"/>
      <c r="N1206" s="253">
        <v>2811.37</v>
      </c>
      <c r="O1206" s="114">
        <f t="shared" si="19"/>
        <v>3298.6300000000874</v>
      </c>
    </row>
    <row r="1207" spans="1:15" ht="22.05" hidden="1" customHeight="1" x14ac:dyDescent="0.2">
      <c r="A1207" s="26">
        <v>45912</v>
      </c>
      <c r="B1207" s="20" t="s">
        <v>36</v>
      </c>
      <c r="C1207" s="156">
        <v>703322</v>
      </c>
      <c r="D1207" s="156"/>
      <c r="E1207" s="156" t="s">
        <v>855</v>
      </c>
      <c r="F1207" s="93" t="s">
        <v>99</v>
      </c>
      <c r="H1207" s="28" t="s">
        <v>21</v>
      </c>
      <c r="I1207" s="28" t="s">
        <v>81</v>
      </c>
      <c r="J1207" s="162" t="s">
        <v>167</v>
      </c>
      <c r="K1207" s="156" t="s">
        <v>894</v>
      </c>
      <c r="M1207" s="252">
        <v>60000</v>
      </c>
      <c r="N1207" s="253"/>
      <c r="O1207" s="114">
        <f t="shared" si="19"/>
        <v>63298.630000000085</v>
      </c>
    </row>
    <row r="1208" spans="1:15" ht="22.05" hidden="1" customHeight="1" x14ac:dyDescent="0.2">
      <c r="A1208" s="26">
        <v>45912</v>
      </c>
      <c r="B1208" s="20" t="s">
        <v>36</v>
      </c>
      <c r="C1208" s="156">
        <v>24076008</v>
      </c>
      <c r="D1208" s="156"/>
      <c r="E1208" s="156" t="s">
        <v>6294</v>
      </c>
      <c r="F1208" s="93" t="s">
        <v>99</v>
      </c>
      <c r="H1208" s="28" t="s">
        <v>22</v>
      </c>
      <c r="I1208" s="28" t="s">
        <v>58</v>
      </c>
      <c r="J1208" s="162" t="s">
        <v>101</v>
      </c>
      <c r="K1208" s="156" t="s">
        <v>6298</v>
      </c>
      <c r="M1208" s="252"/>
      <c r="N1208" s="253">
        <v>54984.65</v>
      </c>
      <c r="O1208" s="114">
        <f t="shared" si="19"/>
        <v>8313.9800000000832</v>
      </c>
    </row>
    <row r="1209" spans="1:15" ht="22.05" hidden="1" customHeight="1" x14ac:dyDescent="0.2">
      <c r="A1209" s="26">
        <v>45912</v>
      </c>
      <c r="B1209" s="20" t="s">
        <v>36</v>
      </c>
      <c r="C1209" s="156">
        <v>5402407617</v>
      </c>
      <c r="D1209" s="156"/>
      <c r="E1209" s="156" t="s">
        <v>869</v>
      </c>
      <c r="F1209" s="93" t="s">
        <v>99</v>
      </c>
      <c r="H1209" s="28" t="s">
        <v>22</v>
      </c>
      <c r="I1209" s="28" t="s">
        <v>81</v>
      </c>
      <c r="J1209" s="162" t="s">
        <v>167</v>
      </c>
      <c r="K1209" s="156" t="s">
        <v>894</v>
      </c>
      <c r="M1209" s="252"/>
      <c r="N1209" s="253">
        <v>8300</v>
      </c>
      <c r="O1209" s="114">
        <f t="shared" si="19"/>
        <v>13.980000000083237</v>
      </c>
    </row>
    <row r="1210" spans="1:15" ht="22.05" hidden="1" customHeight="1" x14ac:dyDescent="0.2">
      <c r="A1210" s="26">
        <v>45913</v>
      </c>
      <c r="B1210" s="20" t="s">
        <v>36</v>
      </c>
      <c r="C1210" s="156">
        <v>416387</v>
      </c>
      <c r="D1210" s="156"/>
      <c r="E1210" s="156" t="s">
        <v>869</v>
      </c>
      <c r="F1210" s="93" t="s">
        <v>99</v>
      </c>
      <c r="H1210" s="28" t="s">
        <v>21</v>
      </c>
      <c r="I1210" s="28" t="s">
        <v>81</v>
      </c>
      <c r="J1210" s="162" t="s">
        <v>167</v>
      </c>
      <c r="K1210" s="156" t="s">
        <v>894</v>
      </c>
      <c r="M1210" s="252">
        <v>10850.06</v>
      </c>
      <c r="N1210" s="253"/>
      <c r="O1210" s="114">
        <f t="shared" si="19"/>
        <v>10864.040000000083</v>
      </c>
    </row>
    <row r="1211" spans="1:15" ht="22.05" hidden="1" customHeight="1" x14ac:dyDescent="0.2">
      <c r="A1211" s="26">
        <v>45913</v>
      </c>
      <c r="B1211" s="20" t="s">
        <v>36</v>
      </c>
      <c r="C1211" s="156">
        <v>6320239313</v>
      </c>
      <c r="D1211" s="156" t="s">
        <v>6295</v>
      </c>
      <c r="E1211" s="156" t="s">
        <v>4011</v>
      </c>
      <c r="F1211" s="93" t="s">
        <v>99</v>
      </c>
      <c r="H1211" s="28" t="s">
        <v>22</v>
      </c>
      <c r="I1211" s="28" t="s">
        <v>103</v>
      </c>
      <c r="J1211" s="162" t="s">
        <v>102</v>
      </c>
      <c r="K1211" s="156" t="s">
        <v>4078</v>
      </c>
      <c r="M1211" s="252"/>
      <c r="N1211" s="253">
        <v>5800</v>
      </c>
      <c r="O1211" s="114">
        <f t="shared" si="19"/>
        <v>5064.0400000000827</v>
      </c>
    </row>
    <row r="1212" spans="1:15" ht="22.05" hidden="1" customHeight="1" x14ac:dyDescent="0.2">
      <c r="A1212" s="26">
        <v>45913</v>
      </c>
      <c r="B1212" s="20" t="s">
        <v>36</v>
      </c>
      <c r="C1212" s="156">
        <v>2393023</v>
      </c>
      <c r="D1212" s="156"/>
      <c r="E1212" s="156" t="s">
        <v>1356</v>
      </c>
      <c r="F1212" s="93" t="s">
        <v>99</v>
      </c>
      <c r="H1212" s="28" t="s">
        <v>22</v>
      </c>
      <c r="I1212" s="28" t="s">
        <v>103</v>
      </c>
      <c r="J1212" s="162" t="s">
        <v>92</v>
      </c>
      <c r="K1212" s="156" t="s">
        <v>3452</v>
      </c>
      <c r="M1212" s="252"/>
      <c r="N1212" s="253">
        <v>5000</v>
      </c>
      <c r="O1212" s="114">
        <f t="shared" si="19"/>
        <v>64.040000000082728</v>
      </c>
    </row>
    <row r="1213" spans="1:15" ht="22.05" hidden="1" customHeight="1" x14ac:dyDescent="0.2">
      <c r="A1213" s="26">
        <v>45916</v>
      </c>
      <c r="B1213" s="20" t="s">
        <v>36</v>
      </c>
      <c r="C1213" s="156">
        <v>107848</v>
      </c>
      <c r="D1213" s="156" t="s">
        <v>2755</v>
      </c>
      <c r="E1213" s="156" t="s">
        <v>1066</v>
      </c>
      <c r="F1213" s="93" t="s">
        <v>99</v>
      </c>
      <c r="H1213" s="28" t="s">
        <v>21</v>
      </c>
      <c r="I1213" s="28" t="s">
        <v>81</v>
      </c>
      <c r="J1213" s="162" t="s">
        <v>171</v>
      </c>
      <c r="K1213" s="156" t="s">
        <v>621</v>
      </c>
      <c r="M1213" s="581">
        <v>3000</v>
      </c>
      <c r="N1213" s="253"/>
      <c r="O1213" s="114">
        <f t="shared" si="19"/>
        <v>3064.0400000000827</v>
      </c>
    </row>
    <row r="1214" spans="1:15" ht="22.05" hidden="1" customHeight="1" x14ac:dyDescent="0.2">
      <c r="A1214" s="26">
        <v>45916</v>
      </c>
      <c r="B1214" s="20" t="s">
        <v>36</v>
      </c>
      <c r="C1214" s="156">
        <v>718980113</v>
      </c>
      <c r="D1214" s="156"/>
      <c r="E1214" s="156" t="s">
        <v>6296</v>
      </c>
      <c r="F1214" s="93" t="s">
        <v>99</v>
      </c>
      <c r="H1214" s="28" t="s">
        <v>22</v>
      </c>
      <c r="I1214" s="28" t="s">
        <v>103</v>
      </c>
      <c r="J1214" s="162" t="s">
        <v>92</v>
      </c>
      <c r="K1214" s="156" t="s">
        <v>6299</v>
      </c>
      <c r="M1214" s="252"/>
      <c r="N1214" s="253">
        <v>2784</v>
      </c>
      <c r="O1214" s="114">
        <f t="shared" si="19"/>
        <v>280.04000000008273</v>
      </c>
    </row>
    <row r="1215" spans="1:15" ht="22.05" hidden="1" customHeight="1" x14ac:dyDescent="0.2">
      <c r="A1215" s="26">
        <v>45917</v>
      </c>
      <c r="B1215" s="20" t="s">
        <v>36</v>
      </c>
      <c r="C1215" s="156"/>
      <c r="D1215" s="156"/>
      <c r="E1215" s="156" t="s">
        <v>569</v>
      </c>
      <c r="F1215" s="93" t="s">
        <v>99</v>
      </c>
      <c r="H1215" s="28" t="s">
        <v>21</v>
      </c>
      <c r="I1215" s="28" t="s">
        <v>28</v>
      </c>
      <c r="J1215" s="162" t="s">
        <v>30</v>
      </c>
      <c r="K1215" s="156" t="s">
        <v>615</v>
      </c>
      <c r="M1215" s="252">
        <v>1000000</v>
      </c>
      <c r="N1215" s="253"/>
      <c r="O1215" s="114">
        <f t="shared" si="19"/>
        <v>1000280.04</v>
      </c>
    </row>
    <row r="1216" spans="1:15" ht="22.05" hidden="1" customHeight="1" x14ac:dyDescent="0.2">
      <c r="A1216" s="26">
        <v>45917</v>
      </c>
      <c r="B1216" s="20" t="s">
        <v>36</v>
      </c>
      <c r="C1216" s="156">
        <v>4389671913</v>
      </c>
      <c r="D1216" s="156" t="s">
        <v>6907</v>
      </c>
      <c r="E1216" s="156" t="s">
        <v>6908</v>
      </c>
      <c r="F1216" s="93" t="s">
        <v>99</v>
      </c>
      <c r="H1216" s="28" t="s">
        <v>22</v>
      </c>
      <c r="I1216" s="28" t="s">
        <v>55</v>
      </c>
      <c r="J1216" s="162" t="s">
        <v>70</v>
      </c>
      <c r="K1216" s="156" t="s">
        <v>2616</v>
      </c>
      <c r="M1216" s="252"/>
      <c r="N1216" s="253">
        <v>7035</v>
      </c>
      <c r="O1216" s="114">
        <f t="shared" si="19"/>
        <v>993245.04</v>
      </c>
    </row>
    <row r="1217" spans="1:15" ht="22.05" hidden="1" customHeight="1" x14ac:dyDescent="0.2">
      <c r="A1217" s="26">
        <v>45917</v>
      </c>
      <c r="B1217" s="20" t="s">
        <v>36</v>
      </c>
      <c r="C1217" s="156">
        <v>8539671924</v>
      </c>
      <c r="D1217" s="156" t="s">
        <v>6907</v>
      </c>
      <c r="E1217" s="156" t="s">
        <v>6323</v>
      </c>
      <c r="F1217" s="93" t="s">
        <v>99</v>
      </c>
      <c r="H1217" s="28" t="s">
        <v>22</v>
      </c>
      <c r="I1217" s="28" t="s">
        <v>55</v>
      </c>
      <c r="J1217" s="162" t="s">
        <v>70</v>
      </c>
      <c r="K1217" s="156" t="s">
        <v>851</v>
      </c>
      <c r="M1217" s="252"/>
      <c r="N1217" s="253">
        <v>35112.589999999997</v>
      </c>
      <c r="O1217" s="114">
        <f t="shared" si="19"/>
        <v>958132.45000000007</v>
      </c>
    </row>
    <row r="1218" spans="1:15" ht="22.05" hidden="1" customHeight="1" x14ac:dyDescent="0.2">
      <c r="A1218" s="26">
        <v>45917</v>
      </c>
      <c r="B1218" s="20" t="s">
        <v>36</v>
      </c>
      <c r="C1218" s="156">
        <v>469671935</v>
      </c>
      <c r="D1218" s="156" t="s">
        <v>6909</v>
      </c>
      <c r="E1218" s="156" t="s">
        <v>6910</v>
      </c>
      <c r="F1218" s="93" t="s">
        <v>99</v>
      </c>
      <c r="H1218" s="28" t="s">
        <v>22</v>
      </c>
      <c r="I1218" s="28" t="s">
        <v>55</v>
      </c>
      <c r="J1218" s="162" t="s">
        <v>70</v>
      </c>
      <c r="K1218" s="156" t="s">
        <v>1109</v>
      </c>
      <c r="M1218" s="252"/>
      <c r="N1218" s="253">
        <v>6500</v>
      </c>
      <c r="O1218" s="114">
        <f t="shared" si="19"/>
        <v>951632.45000000007</v>
      </c>
    </row>
    <row r="1219" spans="1:15" ht="22.05" hidden="1" customHeight="1" x14ac:dyDescent="0.2">
      <c r="A1219" s="26">
        <v>45917</v>
      </c>
      <c r="B1219" s="20" t="s">
        <v>36</v>
      </c>
      <c r="C1219" s="156">
        <v>993830113</v>
      </c>
      <c r="D1219" s="156"/>
      <c r="E1219" s="156" t="s">
        <v>574</v>
      </c>
      <c r="F1219" s="93" t="s">
        <v>99</v>
      </c>
      <c r="H1219" s="28" t="s">
        <v>22</v>
      </c>
      <c r="I1219" s="28" t="s">
        <v>55</v>
      </c>
      <c r="J1219" s="162" t="s">
        <v>70</v>
      </c>
      <c r="K1219" s="156" t="s">
        <v>851</v>
      </c>
      <c r="M1219" s="252"/>
      <c r="N1219" s="253">
        <v>500000</v>
      </c>
      <c r="O1219" s="114">
        <f t="shared" si="19"/>
        <v>451632.45000000007</v>
      </c>
    </row>
    <row r="1220" spans="1:15" ht="22.05" hidden="1" customHeight="1" x14ac:dyDescent="0.2">
      <c r="A1220" s="26">
        <v>45917</v>
      </c>
      <c r="B1220" s="20" t="s">
        <v>36</v>
      </c>
      <c r="C1220" s="156">
        <v>193145</v>
      </c>
      <c r="D1220" s="156"/>
      <c r="E1220" s="156" t="s">
        <v>855</v>
      </c>
      <c r="F1220" s="93" t="s">
        <v>99</v>
      </c>
      <c r="H1220" s="28" t="s">
        <v>21</v>
      </c>
      <c r="I1220" s="28" t="s">
        <v>81</v>
      </c>
      <c r="J1220" s="162" t="s">
        <v>167</v>
      </c>
      <c r="K1220" s="156" t="s">
        <v>894</v>
      </c>
      <c r="M1220" s="252">
        <v>39367.550000000003</v>
      </c>
      <c r="N1220" s="253"/>
      <c r="O1220" s="114">
        <f t="shared" si="19"/>
        <v>491000.00000000006</v>
      </c>
    </row>
    <row r="1221" spans="1:15" ht="22.05" hidden="1" customHeight="1" x14ac:dyDescent="0.2">
      <c r="A1221" s="26">
        <v>45918</v>
      </c>
      <c r="B1221" s="20" t="s">
        <v>36</v>
      </c>
      <c r="C1221" s="156"/>
      <c r="D1221" s="156"/>
      <c r="E1221" s="156" t="s">
        <v>1087</v>
      </c>
      <c r="F1221" s="93" t="s">
        <v>1854</v>
      </c>
      <c r="H1221" s="28" t="s">
        <v>22</v>
      </c>
      <c r="I1221" s="28" t="s">
        <v>54</v>
      </c>
      <c r="J1221" s="162" t="s">
        <v>63</v>
      </c>
      <c r="K1221" s="156" t="s">
        <v>893</v>
      </c>
      <c r="M1221" s="252"/>
      <c r="N1221" s="253">
        <v>25965.98</v>
      </c>
      <c r="O1221" s="114">
        <f t="shared" si="19"/>
        <v>465034.02000000008</v>
      </c>
    </row>
    <row r="1222" spans="1:15" ht="22.05" hidden="1" customHeight="1" x14ac:dyDescent="0.2">
      <c r="A1222" s="26">
        <v>45918</v>
      </c>
      <c r="B1222" s="20" t="s">
        <v>36</v>
      </c>
      <c r="C1222" s="156"/>
      <c r="D1222" s="156"/>
      <c r="E1222" s="156" t="s">
        <v>569</v>
      </c>
      <c r="F1222" s="93" t="s">
        <v>79</v>
      </c>
      <c r="H1222" s="28" t="s">
        <v>21</v>
      </c>
      <c r="I1222" s="28" t="s">
        <v>28</v>
      </c>
      <c r="J1222" s="162" t="s">
        <v>30</v>
      </c>
      <c r="K1222" s="156" t="s">
        <v>905</v>
      </c>
      <c r="M1222" s="252">
        <v>50000</v>
      </c>
      <c r="N1222" s="253"/>
      <c r="O1222" s="114">
        <f t="shared" si="19"/>
        <v>515034.02000000008</v>
      </c>
    </row>
    <row r="1223" spans="1:15" ht="22.05" hidden="1" customHeight="1" x14ac:dyDescent="0.2">
      <c r="A1223" s="26">
        <v>45918</v>
      </c>
      <c r="B1223" s="20" t="s">
        <v>36</v>
      </c>
      <c r="C1223" s="156"/>
      <c r="D1223" s="156"/>
      <c r="E1223" s="156" t="s">
        <v>569</v>
      </c>
      <c r="F1223" s="93" t="s">
        <v>79</v>
      </c>
      <c r="H1223" s="28" t="s">
        <v>21</v>
      </c>
      <c r="I1223" s="28" t="s">
        <v>28</v>
      </c>
      <c r="J1223" s="162" t="s">
        <v>30</v>
      </c>
      <c r="K1223" s="156" t="s">
        <v>905</v>
      </c>
      <c r="M1223" s="252">
        <v>50000</v>
      </c>
      <c r="N1223" s="253"/>
      <c r="O1223" s="114">
        <f t="shared" si="19"/>
        <v>565034.02</v>
      </c>
    </row>
    <row r="1224" spans="1:15" ht="22.05" hidden="1" customHeight="1" x14ac:dyDescent="0.2">
      <c r="A1224" s="26">
        <v>45918</v>
      </c>
      <c r="B1224" s="20" t="s">
        <v>36</v>
      </c>
      <c r="C1224" s="156"/>
      <c r="D1224" s="156"/>
      <c r="E1224" s="156" t="s">
        <v>569</v>
      </c>
      <c r="F1224" s="93" t="s">
        <v>79</v>
      </c>
      <c r="H1224" s="28" t="s">
        <v>21</v>
      </c>
      <c r="I1224" s="28" t="s">
        <v>28</v>
      </c>
      <c r="J1224" s="162" t="s">
        <v>30</v>
      </c>
      <c r="K1224" s="156" t="s">
        <v>905</v>
      </c>
      <c r="M1224" s="252">
        <v>50000</v>
      </c>
      <c r="N1224" s="253"/>
      <c r="O1224" s="114">
        <f t="shared" si="19"/>
        <v>615034.02</v>
      </c>
    </row>
    <row r="1225" spans="1:15" ht="22.05" hidden="1" customHeight="1" x14ac:dyDescent="0.2">
      <c r="A1225" s="26">
        <v>45918</v>
      </c>
      <c r="B1225" s="20" t="s">
        <v>36</v>
      </c>
      <c r="C1225" s="156"/>
      <c r="D1225" s="156"/>
      <c r="E1225" s="156" t="s">
        <v>569</v>
      </c>
      <c r="F1225" s="93" t="s">
        <v>79</v>
      </c>
      <c r="H1225" s="28" t="s">
        <v>21</v>
      </c>
      <c r="I1225" s="28" t="s">
        <v>28</v>
      </c>
      <c r="J1225" s="162" t="s">
        <v>30</v>
      </c>
      <c r="K1225" s="156" t="s">
        <v>905</v>
      </c>
      <c r="M1225" s="252">
        <v>50000</v>
      </c>
      <c r="N1225" s="253"/>
      <c r="O1225" s="114">
        <f t="shared" si="19"/>
        <v>665034.02</v>
      </c>
    </row>
    <row r="1226" spans="1:15" ht="22.05" hidden="1" customHeight="1" x14ac:dyDescent="0.2">
      <c r="A1226" s="26">
        <v>45918</v>
      </c>
      <c r="B1226" s="20" t="s">
        <v>36</v>
      </c>
      <c r="C1226" s="156"/>
      <c r="D1226" s="156"/>
      <c r="E1226" s="156" t="s">
        <v>569</v>
      </c>
      <c r="F1226" s="93" t="s">
        <v>79</v>
      </c>
      <c r="H1226" s="28" t="s">
        <v>21</v>
      </c>
      <c r="I1226" s="28" t="s">
        <v>28</v>
      </c>
      <c r="J1226" s="162" t="s">
        <v>30</v>
      </c>
      <c r="K1226" s="156" t="s">
        <v>905</v>
      </c>
      <c r="M1226" s="252">
        <v>50000</v>
      </c>
      <c r="N1226" s="253"/>
      <c r="O1226" s="114">
        <f t="shared" si="19"/>
        <v>715034.02</v>
      </c>
    </row>
    <row r="1227" spans="1:15" ht="22.05" hidden="1" customHeight="1" x14ac:dyDescent="0.2">
      <c r="A1227" s="26">
        <v>45918</v>
      </c>
      <c r="B1227" s="20" t="s">
        <v>36</v>
      </c>
      <c r="C1227" s="156"/>
      <c r="D1227" s="156"/>
      <c r="E1227" s="156" t="s">
        <v>569</v>
      </c>
      <c r="F1227" s="93" t="s">
        <v>79</v>
      </c>
      <c r="H1227" s="28" t="s">
        <v>21</v>
      </c>
      <c r="I1227" s="28" t="s">
        <v>28</v>
      </c>
      <c r="J1227" s="162" t="s">
        <v>30</v>
      </c>
      <c r="K1227" s="156" t="s">
        <v>905</v>
      </c>
      <c r="M1227" s="252">
        <v>50000</v>
      </c>
      <c r="N1227" s="253"/>
      <c r="O1227" s="114">
        <f t="shared" si="19"/>
        <v>765034.02</v>
      </c>
    </row>
    <row r="1228" spans="1:15" ht="22.05" hidden="1" customHeight="1" x14ac:dyDescent="0.2">
      <c r="A1228" s="26">
        <v>45918</v>
      </c>
      <c r="B1228" s="20" t="s">
        <v>36</v>
      </c>
      <c r="C1228" s="156"/>
      <c r="D1228" s="156"/>
      <c r="E1228" s="156" t="s">
        <v>569</v>
      </c>
      <c r="F1228" s="93" t="s">
        <v>79</v>
      </c>
      <c r="H1228" s="28" t="s">
        <v>21</v>
      </c>
      <c r="I1228" s="28" t="s">
        <v>28</v>
      </c>
      <c r="J1228" s="162" t="s">
        <v>30</v>
      </c>
      <c r="K1228" s="156" t="s">
        <v>905</v>
      </c>
      <c r="M1228" s="252">
        <v>50000</v>
      </c>
      <c r="N1228" s="253"/>
      <c r="O1228" s="114">
        <f t="shared" si="19"/>
        <v>815034.02</v>
      </c>
    </row>
    <row r="1229" spans="1:15" ht="22.05" hidden="1" customHeight="1" x14ac:dyDescent="0.2">
      <c r="A1229" s="26">
        <v>45918</v>
      </c>
      <c r="B1229" s="20" t="s">
        <v>36</v>
      </c>
      <c r="C1229" s="156"/>
      <c r="D1229" s="156"/>
      <c r="E1229" s="156" t="s">
        <v>569</v>
      </c>
      <c r="F1229" s="93" t="s">
        <v>79</v>
      </c>
      <c r="H1229" s="28" t="s">
        <v>21</v>
      </c>
      <c r="I1229" s="28" t="s">
        <v>28</v>
      </c>
      <c r="J1229" s="162" t="s">
        <v>30</v>
      </c>
      <c r="K1229" s="156" t="s">
        <v>905</v>
      </c>
      <c r="M1229" s="252">
        <v>50000</v>
      </c>
      <c r="N1229" s="253"/>
      <c r="O1229" s="114">
        <f t="shared" si="19"/>
        <v>865034.02</v>
      </c>
    </row>
    <row r="1230" spans="1:15" ht="22.05" hidden="1" customHeight="1" x14ac:dyDescent="0.2">
      <c r="A1230" s="26">
        <v>45918</v>
      </c>
      <c r="B1230" s="20" t="s">
        <v>36</v>
      </c>
      <c r="C1230" s="156"/>
      <c r="D1230" s="156"/>
      <c r="E1230" s="156" t="s">
        <v>569</v>
      </c>
      <c r="F1230" s="93" t="s">
        <v>79</v>
      </c>
      <c r="H1230" s="28" t="s">
        <v>21</v>
      </c>
      <c r="I1230" s="28" t="s">
        <v>28</v>
      </c>
      <c r="J1230" s="162" t="s">
        <v>30</v>
      </c>
      <c r="K1230" s="156" t="s">
        <v>905</v>
      </c>
      <c r="M1230" s="252">
        <v>50000</v>
      </c>
      <c r="N1230" s="253"/>
      <c r="O1230" s="114">
        <f t="shared" si="19"/>
        <v>915034.02</v>
      </c>
    </row>
    <row r="1231" spans="1:15" ht="22.05" hidden="1" customHeight="1" x14ac:dyDescent="0.2">
      <c r="A1231" s="26">
        <v>45918</v>
      </c>
      <c r="B1231" s="20" t="s">
        <v>36</v>
      </c>
      <c r="C1231" s="156"/>
      <c r="D1231" s="156"/>
      <c r="E1231" s="156" t="s">
        <v>569</v>
      </c>
      <c r="F1231" s="93" t="s">
        <v>79</v>
      </c>
      <c r="H1231" s="28" t="s">
        <v>21</v>
      </c>
      <c r="I1231" s="28" t="s">
        <v>28</v>
      </c>
      <c r="J1231" s="162" t="s">
        <v>30</v>
      </c>
      <c r="K1231" s="156" t="s">
        <v>905</v>
      </c>
      <c r="M1231" s="252">
        <v>50000</v>
      </c>
      <c r="N1231" s="253"/>
      <c r="O1231" s="114">
        <f t="shared" si="19"/>
        <v>965034.02</v>
      </c>
    </row>
    <row r="1232" spans="1:15" ht="22.05" hidden="1" customHeight="1" x14ac:dyDescent="0.2">
      <c r="A1232" s="26">
        <v>45918</v>
      </c>
      <c r="B1232" s="20" t="s">
        <v>36</v>
      </c>
      <c r="C1232" s="156"/>
      <c r="D1232" s="156"/>
      <c r="E1232" s="156" t="s">
        <v>569</v>
      </c>
      <c r="F1232" s="93" t="s">
        <v>79</v>
      </c>
      <c r="H1232" s="28" t="s">
        <v>21</v>
      </c>
      <c r="I1232" s="28" t="s">
        <v>28</v>
      </c>
      <c r="J1232" s="162" t="s">
        <v>30</v>
      </c>
      <c r="K1232" s="156" t="s">
        <v>905</v>
      </c>
      <c r="M1232" s="252">
        <v>50000</v>
      </c>
      <c r="N1232" s="253"/>
      <c r="O1232" s="114">
        <f t="shared" si="19"/>
        <v>1015034.02</v>
      </c>
    </row>
    <row r="1233" spans="1:15" ht="22.05" hidden="1" customHeight="1" x14ac:dyDescent="0.2">
      <c r="A1233" s="26">
        <v>45918</v>
      </c>
      <c r="B1233" s="20" t="s">
        <v>36</v>
      </c>
      <c r="C1233" s="156"/>
      <c r="D1233" s="156"/>
      <c r="E1233" s="156" t="s">
        <v>569</v>
      </c>
      <c r="F1233" s="93" t="s">
        <v>79</v>
      </c>
      <c r="H1233" s="28" t="s">
        <v>21</v>
      </c>
      <c r="I1233" s="28" t="s">
        <v>28</v>
      </c>
      <c r="J1233" s="162" t="s">
        <v>30</v>
      </c>
      <c r="K1233" s="156" t="s">
        <v>905</v>
      </c>
      <c r="M1233" s="252">
        <v>50000</v>
      </c>
      <c r="N1233" s="253"/>
      <c r="O1233" s="114">
        <f t="shared" si="19"/>
        <v>1065034.02</v>
      </c>
    </row>
    <row r="1234" spans="1:15" ht="22.05" hidden="1" customHeight="1" x14ac:dyDescent="0.2">
      <c r="A1234" s="26">
        <v>45918</v>
      </c>
      <c r="B1234" s="20" t="s">
        <v>36</v>
      </c>
      <c r="C1234" s="156"/>
      <c r="D1234" s="156"/>
      <c r="E1234" s="156" t="s">
        <v>569</v>
      </c>
      <c r="F1234" s="93" t="s">
        <v>79</v>
      </c>
      <c r="H1234" s="28" t="s">
        <v>21</v>
      </c>
      <c r="I1234" s="28" t="s">
        <v>28</v>
      </c>
      <c r="J1234" s="162" t="s">
        <v>30</v>
      </c>
      <c r="K1234" s="156" t="s">
        <v>905</v>
      </c>
      <c r="M1234" s="252">
        <v>50000</v>
      </c>
      <c r="N1234" s="253"/>
      <c r="O1234" s="114">
        <f t="shared" si="19"/>
        <v>1115034.02</v>
      </c>
    </row>
    <row r="1235" spans="1:15" ht="22.05" hidden="1" customHeight="1" x14ac:dyDescent="0.2">
      <c r="A1235" s="26">
        <v>45918</v>
      </c>
      <c r="B1235" s="20" t="s">
        <v>36</v>
      </c>
      <c r="C1235" s="156"/>
      <c r="D1235" s="156"/>
      <c r="E1235" s="156" t="s">
        <v>569</v>
      </c>
      <c r="F1235" s="93" t="s">
        <v>79</v>
      </c>
      <c r="H1235" s="28" t="s">
        <v>21</v>
      </c>
      <c r="I1235" s="28" t="s">
        <v>28</v>
      </c>
      <c r="J1235" s="162" t="s">
        <v>30</v>
      </c>
      <c r="K1235" s="156" t="s">
        <v>905</v>
      </c>
      <c r="M1235" s="252">
        <v>50000</v>
      </c>
      <c r="N1235" s="253"/>
      <c r="O1235" s="114">
        <f t="shared" si="19"/>
        <v>1165034.02</v>
      </c>
    </row>
    <row r="1236" spans="1:15" ht="22.05" hidden="1" customHeight="1" x14ac:dyDescent="0.2">
      <c r="A1236" s="26">
        <v>45918</v>
      </c>
      <c r="B1236" s="20" t="s">
        <v>36</v>
      </c>
      <c r="C1236" s="156"/>
      <c r="D1236" s="156"/>
      <c r="E1236" s="156" t="s">
        <v>569</v>
      </c>
      <c r="F1236" s="93" t="s">
        <v>79</v>
      </c>
      <c r="H1236" s="28" t="s">
        <v>21</v>
      </c>
      <c r="I1236" s="28" t="s">
        <v>28</v>
      </c>
      <c r="J1236" s="162" t="s">
        <v>30</v>
      </c>
      <c r="K1236" s="156" t="s">
        <v>905</v>
      </c>
      <c r="M1236" s="252">
        <v>50000</v>
      </c>
      <c r="N1236" s="253"/>
      <c r="O1236" s="114">
        <f t="shared" si="19"/>
        <v>1215034.02</v>
      </c>
    </row>
    <row r="1237" spans="1:15" ht="22.05" hidden="1" customHeight="1" x14ac:dyDescent="0.2">
      <c r="A1237" s="26">
        <v>45918</v>
      </c>
      <c r="B1237" s="20" t="s">
        <v>36</v>
      </c>
      <c r="C1237" s="156"/>
      <c r="D1237" s="156"/>
      <c r="E1237" s="156" t="s">
        <v>569</v>
      </c>
      <c r="F1237" s="93" t="s">
        <v>79</v>
      </c>
      <c r="H1237" s="28" t="s">
        <v>21</v>
      </c>
      <c r="I1237" s="28" t="s">
        <v>28</v>
      </c>
      <c r="J1237" s="162" t="s">
        <v>30</v>
      </c>
      <c r="K1237" s="156" t="s">
        <v>905</v>
      </c>
      <c r="M1237" s="252">
        <v>50000</v>
      </c>
      <c r="N1237" s="253"/>
      <c r="O1237" s="114">
        <f t="shared" si="19"/>
        <v>1265034.02</v>
      </c>
    </row>
    <row r="1238" spans="1:15" ht="22.05" hidden="1" customHeight="1" x14ac:dyDescent="0.2">
      <c r="A1238" s="26">
        <v>45918</v>
      </c>
      <c r="B1238" s="20" t="s">
        <v>36</v>
      </c>
      <c r="C1238" s="156"/>
      <c r="D1238" s="156"/>
      <c r="E1238" s="156" t="s">
        <v>569</v>
      </c>
      <c r="F1238" s="93" t="s">
        <v>79</v>
      </c>
      <c r="H1238" s="28" t="s">
        <v>21</v>
      </c>
      <c r="I1238" s="28" t="s">
        <v>28</v>
      </c>
      <c r="J1238" s="162" t="s">
        <v>30</v>
      </c>
      <c r="K1238" s="156" t="s">
        <v>905</v>
      </c>
      <c r="M1238" s="252">
        <v>50000</v>
      </c>
      <c r="N1238" s="253"/>
      <c r="O1238" s="114">
        <f t="shared" si="19"/>
        <v>1315034.02</v>
      </c>
    </row>
    <row r="1239" spans="1:15" ht="22.05" hidden="1" customHeight="1" x14ac:dyDescent="0.2">
      <c r="A1239" s="26">
        <v>45918</v>
      </c>
      <c r="B1239" s="20" t="s">
        <v>36</v>
      </c>
      <c r="C1239" s="156"/>
      <c r="D1239" s="156"/>
      <c r="E1239" s="156" t="s">
        <v>569</v>
      </c>
      <c r="F1239" s="93" t="s">
        <v>79</v>
      </c>
      <c r="H1239" s="28" t="s">
        <v>21</v>
      </c>
      <c r="I1239" s="28" t="s">
        <v>28</v>
      </c>
      <c r="J1239" s="162" t="s">
        <v>30</v>
      </c>
      <c r="K1239" s="156" t="s">
        <v>905</v>
      </c>
      <c r="M1239" s="252">
        <v>50000</v>
      </c>
      <c r="N1239" s="253"/>
      <c r="O1239" s="114">
        <f t="shared" si="19"/>
        <v>1365034.02</v>
      </c>
    </row>
    <row r="1240" spans="1:15" ht="22.05" hidden="1" customHeight="1" x14ac:dyDescent="0.2">
      <c r="A1240" s="26">
        <v>45918</v>
      </c>
      <c r="B1240" s="20" t="s">
        <v>36</v>
      </c>
      <c r="C1240" s="156"/>
      <c r="D1240" s="156"/>
      <c r="E1240" s="156" t="s">
        <v>569</v>
      </c>
      <c r="F1240" s="93" t="s">
        <v>79</v>
      </c>
      <c r="H1240" s="28" t="s">
        <v>21</v>
      </c>
      <c r="I1240" s="28" t="s">
        <v>28</v>
      </c>
      <c r="J1240" s="162" t="s">
        <v>30</v>
      </c>
      <c r="K1240" s="156" t="s">
        <v>905</v>
      </c>
      <c r="M1240" s="252">
        <v>50000</v>
      </c>
      <c r="N1240" s="253"/>
      <c r="O1240" s="114">
        <f t="shared" si="19"/>
        <v>1415034.02</v>
      </c>
    </row>
    <row r="1241" spans="1:15" ht="22.05" hidden="1" customHeight="1" x14ac:dyDescent="0.2">
      <c r="A1241" s="26">
        <v>45918</v>
      </c>
      <c r="B1241" s="20" t="s">
        <v>36</v>
      </c>
      <c r="C1241" s="156"/>
      <c r="D1241" s="156"/>
      <c r="E1241" s="156" t="s">
        <v>569</v>
      </c>
      <c r="F1241" s="93" t="s">
        <v>79</v>
      </c>
      <c r="H1241" s="28" t="s">
        <v>21</v>
      </c>
      <c r="I1241" s="28" t="s">
        <v>28</v>
      </c>
      <c r="J1241" s="162" t="s">
        <v>30</v>
      </c>
      <c r="K1241" s="156" t="s">
        <v>905</v>
      </c>
      <c r="M1241" s="252">
        <v>50000</v>
      </c>
      <c r="N1241" s="253"/>
      <c r="O1241" s="114">
        <f t="shared" si="19"/>
        <v>1465034.02</v>
      </c>
    </row>
    <row r="1242" spans="1:15" ht="22.05" hidden="1" customHeight="1" x14ac:dyDescent="0.2">
      <c r="A1242" s="26">
        <v>45918</v>
      </c>
      <c r="B1242" s="20" t="s">
        <v>36</v>
      </c>
      <c r="C1242" s="156">
        <v>3756451813</v>
      </c>
      <c r="D1242" s="156" t="s">
        <v>6911</v>
      </c>
      <c r="E1242" s="156" t="s">
        <v>6912</v>
      </c>
      <c r="F1242" s="93" t="s">
        <v>99</v>
      </c>
      <c r="H1242" s="28" t="s">
        <v>22</v>
      </c>
      <c r="I1242" s="28" t="s">
        <v>55</v>
      </c>
      <c r="J1242" s="162" t="s">
        <v>70</v>
      </c>
      <c r="K1242" s="156" t="s">
        <v>612</v>
      </c>
      <c r="M1242" s="252"/>
      <c r="N1242" s="253">
        <v>37500</v>
      </c>
      <c r="O1242" s="114">
        <f t="shared" si="19"/>
        <v>1427534.02</v>
      </c>
    </row>
    <row r="1243" spans="1:15" ht="22.05" hidden="1" customHeight="1" x14ac:dyDescent="0.2">
      <c r="A1243" s="26">
        <v>45918</v>
      </c>
      <c r="B1243" s="20" t="s">
        <v>36</v>
      </c>
      <c r="C1243" s="156">
        <v>64518022</v>
      </c>
      <c r="D1243" s="156" t="s">
        <v>6913</v>
      </c>
      <c r="E1243" s="156" t="s">
        <v>6141</v>
      </c>
      <c r="F1243" s="93" t="s">
        <v>99</v>
      </c>
      <c r="H1243" s="28" t="s">
        <v>22</v>
      </c>
      <c r="I1243" s="28" t="s">
        <v>55</v>
      </c>
      <c r="J1243" s="162" t="s">
        <v>70</v>
      </c>
      <c r="K1243" s="156" t="s">
        <v>1114</v>
      </c>
      <c r="M1243" s="252"/>
      <c r="N1243" s="253">
        <v>22800</v>
      </c>
      <c r="O1243" s="114">
        <f t="shared" si="19"/>
        <v>1404734.02</v>
      </c>
    </row>
    <row r="1244" spans="1:15" ht="22.05" hidden="1" customHeight="1" x14ac:dyDescent="0.2">
      <c r="A1244" s="26">
        <v>45918</v>
      </c>
      <c r="B1244" s="20" t="s">
        <v>36</v>
      </c>
      <c r="C1244" s="156">
        <v>3046451831</v>
      </c>
      <c r="D1244" s="156" t="s">
        <v>6914</v>
      </c>
      <c r="E1244" s="156" t="s">
        <v>6915</v>
      </c>
      <c r="F1244" s="93" t="s">
        <v>99</v>
      </c>
      <c r="H1244" s="28" t="s">
        <v>22</v>
      </c>
      <c r="I1244" s="28" t="s">
        <v>55</v>
      </c>
      <c r="J1244" s="162" t="s">
        <v>70</v>
      </c>
      <c r="K1244" s="156" t="s">
        <v>2616</v>
      </c>
      <c r="M1244" s="252"/>
      <c r="N1244" s="253">
        <v>7976.85</v>
      </c>
      <c r="O1244" s="114">
        <f t="shared" si="19"/>
        <v>1396757.17</v>
      </c>
    </row>
    <row r="1245" spans="1:15" ht="22.05" hidden="1" customHeight="1" x14ac:dyDescent="0.2">
      <c r="A1245" s="26">
        <v>45918</v>
      </c>
      <c r="B1245" s="20" t="s">
        <v>36</v>
      </c>
      <c r="C1245" s="156">
        <v>6880044681</v>
      </c>
      <c r="D1245" s="156"/>
      <c r="E1245" s="156" t="s">
        <v>869</v>
      </c>
      <c r="F1245" s="93" t="s">
        <v>99</v>
      </c>
      <c r="H1245" s="28" t="s">
        <v>22</v>
      </c>
      <c r="I1245" s="28" t="s">
        <v>81</v>
      </c>
      <c r="J1245" s="162" t="s">
        <v>167</v>
      </c>
      <c r="K1245" s="156" t="s">
        <v>894</v>
      </c>
      <c r="M1245" s="252"/>
      <c r="N1245" s="253">
        <v>800000</v>
      </c>
      <c r="O1245" s="114">
        <f t="shared" si="19"/>
        <v>596757.16999999993</v>
      </c>
    </row>
    <row r="1246" spans="1:15" ht="22.05" hidden="1" customHeight="1" x14ac:dyDescent="0.2">
      <c r="A1246" s="26">
        <v>45918</v>
      </c>
      <c r="B1246" s="20" t="s">
        <v>36</v>
      </c>
      <c r="C1246" s="156">
        <v>5290046837</v>
      </c>
      <c r="D1246" s="156"/>
      <c r="E1246" s="156" t="s">
        <v>6916</v>
      </c>
      <c r="F1246" s="93" t="s">
        <v>99</v>
      </c>
      <c r="H1246" s="28" t="s">
        <v>22</v>
      </c>
      <c r="I1246" s="28" t="s">
        <v>55</v>
      </c>
      <c r="J1246" s="162" t="s">
        <v>70</v>
      </c>
      <c r="K1246" s="156" t="s">
        <v>847</v>
      </c>
      <c r="M1246" s="252"/>
      <c r="N1246" s="253">
        <v>186180</v>
      </c>
      <c r="O1246" s="114">
        <f t="shared" ref="O1246:O1309" si="20">O1245+M1246-N1246</f>
        <v>410577.16999999993</v>
      </c>
    </row>
    <row r="1247" spans="1:15" ht="22.05" hidden="1" customHeight="1" x14ac:dyDescent="0.2">
      <c r="A1247" s="26">
        <v>45918</v>
      </c>
      <c r="B1247" s="20" t="s">
        <v>36</v>
      </c>
      <c r="C1247" s="156"/>
      <c r="D1247" s="156"/>
      <c r="E1247" s="156" t="s">
        <v>875</v>
      </c>
      <c r="F1247" s="93" t="s">
        <v>120</v>
      </c>
      <c r="H1247" s="28" t="s">
        <v>22</v>
      </c>
      <c r="I1247" s="28" t="s">
        <v>58</v>
      </c>
      <c r="J1247" s="162" t="s">
        <v>101</v>
      </c>
      <c r="K1247" s="156" t="s">
        <v>909</v>
      </c>
      <c r="M1247" s="252"/>
      <c r="N1247" s="253">
        <v>7069.68</v>
      </c>
      <c r="O1247" s="114">
        <f t="shared" si="20"/>
        <v>403507.48999999993</v>
      </c>
    </row>
    <row r="1248" spans="1:15" ht="22.05" hidden="1" customHeight="1" x14ac:dyDescent="0.2">
      <c r="A1248" s="26">
        <v>45919</v>
      </c>
      <c r="B1248" s="20" t="s">
        <v>36</v>
      </c>
      <c r="C1248" s="156">
        <v>224854</v>
      </c>
      <c r="D1248" s="156"/>
      <c r="E1248" s="156" t="s">
        <v>855</v>
      </c>
      <c r="F1248" s="93" t="s">
        <v>99</v>
      </c>
      <c r="H1248" s="28" t="s">
        <v>21</v>
      </c>
      <c r="I1248" s="28" t="s">
        <v>81</v>
      </c>
      <c r="J1248" s="162" t="s">
        <v>167</v>
      </c>
      <c r="K1248" s="156" t="s">
        <v>894</v>
      </c>
      <c r="M1248" s="252">
        <v>335000</v>
      </c>
      <c r="N1248" s="253"/>
      <c r="O1248" s="114">
        <f t="shared" si="20"/>
        <v>738507.49</v>
      </c>
    </row>
    <row r="1249" spans="1:15" ht="22.05" hidden="1" customHeight="1" x14ac:dyDescent="0.2">
      <c r="A1249" s="26">
        <v>45919</v>
      </c>
      <c r="B1249" s="20" t="s">
        <v>36</v>
      </c>
      <c r="C1249" s="156">
        <v>4580128017</v>
      </c>
      <c r="D1249" s="156" t="s">
        <v>6917</v>
      </c>
      <c r="E1249" s="156" t="s">
        <v>6918</v>
      </c>
      <c r="F1249" s="93" t="s">
        <v>99</v>
      </c>
      <c r="H1249" s="28" t="s">
        <v>22</v>
      </c>
      <c r="I1249" s="28" t="s">
        <v>55</v>
      </c>
      <c r="J1249" s="162" t="s">
        <v>73</v>
      </c>
      <c r="K1249" s="156" t="s">
        <v>6992</v>
      </c>
      <c r="M1249" s="252"/>
      <c r="N1249" s="253">
        <v>50400</v>
      </c>
      <c r="O1249" s="114">
        <f t="shared" si="20"/>
        <v>688107.49</v>
      </c>
    </row>
    <row r="1250" spans="1:15" ht="22.05" hidden="1" customHeight="1" x14ac:dyDescent="0.2">
      <c r="A1250" s="26">
        <v>45919</v>
      </c>
      <c r="B1250" s="20" t="s">
        <v>36</v>
      </c>
      <c r="C1250" s="156">
        <v>7390128029</v>
      </c>
      <c r="D1250" s="156" t="s">
        <v>6919</v>
      </c>
      <c r="E1250" s="156" t="s">
        <v>6920</v>
      </c>
      <c r="F1250" s="93" t="s">
        <v>99</v>
      </c>
      <c r="H1250" s="28" t="s">
        <v>22</v>
      </c>
      <c r="I1250" s="531" t="s">
        <v>103</v>
      </c>
      <c r="J1250" s="532" t="s">
        <v>102</v>
      </c>
      <c r="K1250" s="156" t="s">
        <v>6992</v>
      </c>
      <c r="M1250" s="252"/>
      <c r="N1250" s="253">
        <v>104400</v>
      </c>
      <c r="O1250" s="114">
        <f t="shared" si="20"/>
        <v>583707.49</v>
      </c>
    </row>
    <row r="1251" spans="1:15" ht="22.05" hidden="1" customHeight="1" x14ac:dyDescent="0.2">
      <c r="A1251" s="26">
        <v>45919</v>
      </c>
      <c r="B1251" s="20" t="s">
        <v>36</v>
      </c>
      <c r="C1251" s="156">
        <v>398652</v>
      </c>
      <c r="D1251" s="156"/>
      <c r="E1251" s="156" t="s">
        <v>855</v>
      </c>
      <c r="F1251" s="93" t="s">
        <v>99</v>
      </c>
      <c r="H1251" s="28" t="s">
        <v>21</v>
      </c>
      <c r="I1251" s="28" t="s">
        <v>81</v>
      </c>
      <c r="J1251" s="162" t="s">
        <v>167</v>
      </c>
      <c r="K1251" s="156" t="s">
        <v>894</v>
      </c>
      <c r="M1251" s="252">
        <v>100000</v>
      </c>
      <c r="N1251" s="253"/>
      <c r="O1251" s="114">
        <f t="shared" si="20"/>
        <v>683707.49</v>
      </c>
    </row>
    <row r="1252" spans="1:15" ht="22.05" hidden="1" customHeight="1" x14ac:dyDescent="0.2">
      <c r="A1252" s="26">
        <v>45919</v>
      </c>
      <c r="B1252" s="20" t="s">
        <v>36</v>
      </c>
      <c r="C1252" s="156">
        <v>32649011</v>
      </c>
      <c r="D1252" s="156" t="s">
        <v>6921</v>
      </c>
      <c r="E1252" s="156" t="s">
        <v>2552</v>
      </c>
      <c r="F1252" s="93" t="s">
        <v>99</v>
      </c>
      <c r="H1252" s="28" t="s">
        <v>22</v>
      </c>
      <c r="I1252" s="28" t="s">
        <v>103</v>
      </c>
      <c r="J1252" s="162" t="s">
        <v>94</v>
      </c>
      <c r="K1252" s="156" t="s">
        <v>3454</v>
      </c>
      <c r="M1252" s="252"/>
      <c r="N1252" s="253">
        <v>104201.94</v>
      </c>
      <c r="O1252" s="114">
        <f t="shared" si="20"/>
        <v>579505.55000000005</v>
      </c>
    </row>
    <row r="1253" spans="1:15" ht="22.05" hidden="1" customHeight="1" x14ac:dyDescent="0.2">
      <c r="A1253" s="26">
        <v>45919</v>
      </c>
      <c r="B1253" s="20" t="s">
        <v>36</v>
      </c>
      <c r="C1253" s="156">
        <v>4153261921</v>
      </c>
      <c r="D1253" s="156" t="s">
        <v>6922</v>
      </c>
      <c r="E1253" s="156" t="s">
        <v>1757</v>
      </c>
      <c r="F1253" s="93" t="s">
        <v>99</v>
      </c>
      <c r="H1253" s="28" t="s">
        <v>22</v>
      </c>
      <c r="I1253" s="28" t="s">
        <v>103</v>
      </c>
      <c r="J1253" s="162" t="s">
        <v>93</v>
      </c>
      <c r="K1253" s="156" t="s">
        <v>632</v>
      </c>
      <c r="M1253" s="252"/>
      <c r="N1253" s="253">
        <v>22890</v>
      </c>
      <c r="O1253" s="114">
        <f t="shared" si="20"/>
        <v>556615.55000000005</v>
      </c>
    </row>
    <row r="1254" spans="1:15" ht="22.05" hidden="1" customHeight="1" x14ac:dyDescent="0.2">
      <c r="A1254" s="26">
        <v>45919</v>
      </c>
      <c r="B1254" s="20" t="s">
        <v>36</v>
      </c>
      <c r="C1254" s="156">
        <v>32649030</v>
      </c>
      <c r="D1254" s="156"/>
      <c r="E1254" s="156" t="s">
        <v>574</v>
      </c>
      <c r="F1254" s="93" t="s">
        <v>99</v>
      </c>
      <c r="H1254" s="28" t="s">
        <v>22</v>
      </c>
      <c r="I1254" s="28" t="s">
        <v>55</v>
      </c>
      <c r="J1254" s="162" t="s">
        <v>70</v>
      </c>
      <c r="K1254" s="156" t="s">
        <v>1114</v>
      </c>
      <c r="M1254" s="252"/>
      <c r="N1254" s="253">
        <v>500000</v>
      </c>
      <c r="O1254" s="114">
        <f t="shared" si="20"/>
        <v>56615.550000000047</v>
      </c>
    </row>
    <row r="1255" spans="1:15" ht="22.05" hidden="1" customHeight="1" x14ac:dyDescent="0.2">
      <c r="A1255" s="26">
        <v>45919</v>
      </c>
      <c r="B1255" s="20" t="s">
        <v>36</v>
      </c>
      <c r="C1255" s="156">
        <v>925326</v>
      </c>
      <c r="D1255" s="156"/>
      <c r="E1255" s="156" t="s">
        <v>574</v>
      </c>
      <c r="F1255" s="93" t="s">
        <v>99</v>
      </c>
      <c r="H1255" s="28" t="s">
        <v>22</v>
      </c>
      <c r="I1255" s="28" t="s">
        <v>103</v>
      </c>
      <c r="J1255" s="162" t="s">
        <v>95</v>
      </c>
      <c r="K1255" s="156" t="s">
        <v>1877</v>
      </c>
      <c r="L1255" s="253">
        <v>15000</v>
      </c>
      <c r="M1255" s="252"/>
      <c r="N1255" s="253"/>
      <c r="O1255" s="114">
        <f t="shared" si="20"/>
        <v>56615.550000000047</v>
      </c>
    </row>
    <row r="1256" spans="1:15" ht="22.05" hidden="1" customHeight="1" x14ac:dyDescent="0.2">
      <c r="A1256" s="26">
        <v>45919</v>
      </c>
      <c r="B1256" s="20" t="s">
        <v>36</v>
      </c>
      <c r="C1256" s="156"/>
      <c r="D1256" s="156"/>
      <c r="E1256" s="156" t="s">
        <v>6923</v>
      </c>
      <c r="F1256" s="93" t="s">
        <v>99</v>
      </c>
      <c r="H1256" s="28" t="s">
        <v>21</v>
      </c>
      <c r="I1256" s="28" t="s">
        <v>28</v>
      </c>
      <c r="J1256" s="162" t="s">
        <v>100</v>
      </c>
      <c r="K1256" s="156" t="s">
        <v>1877</v>
      </c>
      <c r="L1256" s="252">
        <v>15000</v>
      </c>
      <c r="M1256" s="252"/>
      <c r="N1256" s="253"/>
      <c r="O1256" s="114">
        <f t="shared" si="20"/>
        <v>56615.550000000047</v>
      </c>
    </row>
    <row r="1257" spans="1:15" ht="22.05" hidden="1" customHeight="1" x14ac:dyDescent="0.2">
      <c r="A1257" s="26">
        <v>45919</v>
      </c>
      <c r="B1257" s="20" t="s">
        <v>36</v>
      </c>
      <c r="C1257" s="156">
        <v>4101988157</v>
      </c>
      <c r="D1257" s="156"/>
      <c r="E1257" s="156" t="s">
        <v>1859</v>
      </c>
      <c r="F1257" s="93" t="s">
        <v>99</v>
      </c>
      <c r="H1257" s="23" t="s">
        <v>22</v>
      </c>
      <c r="I1257" s="519" t="s">
        <v>54</v>
      </c>
      <c r="J1257" s="520" t="s">
        <v>63</v>
      </c>
      <c r="K1257" s="156" t="s">
        <v>1877</v>
      </c>
      <c r="M1257" s="252"/>
      <c r="N1257" s="253">
        <v>15000</v>
      </c>
      <c r="O1257" s="114">
        <f t="shared" si="20"/>
        <v>41615.550000000047</v>
      </c>
    </row>
    <row r="1258" spans="1:15" ht="22.05" hidden="1" customHeight="1" x14ac:dyDescent="0.2">
      <c r="A1258" s="26">
        <v>45919</v>
      </c>
      <c r="B1258" s="20" t="s">
        <v>36</v>
      </c>
      <c r="C1258" s="156">
        <v>5437733922</v>
      </c>
      <c r="D1258" s="156" t="s">
        <v>6924</v>
      </c>
      <c r="E1258" s="156" t="s">
        <v>6925</v>
      </c>
      <c r="F1258" s="93" t="s">
        <v>99</v>
      </c>
      <c r="H1258" s="28" t="s">
        <v>22</v>
      </c>
      <c r="I1258" s="28" t="s">
        <v>103</v>
      </c>
      <c r="J1258" s="162" t="s">
        <v>102</v>
      </c>
      <c r="K1258" s="156" t="s">
        <v>914</v>
      </c>
      <c r="M1258" s="252"/>
      <c r="N1258" s="253">
        <v>4290.3900000000003</v>
      </c>
      <c r="O1258" s="114">
        <f t="shared" si="20"/>
        <v>37325.160000000047</v>
      </c>
    </row>
    <row r="1259" spans="1:15" ht="22.05" hidden="1" customHeight="1" x14ac:dyDescent="0.2">
      <c r="A1259" s="26">
        <v>45919</v>
      </c>
      <c r="B1259" s="20" t="s">
        <v>36</v>
      </c>
      <c r="C1259" s="156">
        <v>6887733934</v>
      </c>
      <c r="D1259" s="156" t="s">
        <v>6926</v>
      </c>
      <c r="E1259" s="156" t="s">
        <v>4031</v>
      </c>
      <c r="F1259" s="93" t="s">
        <v>99</v>
      </c>
      <c r="H1259" s="28" t="s">
        <v>22</v>
      </c>
      <c r="I1259" s="28" t="s">
        <v>103</v>
      </c>
      <c r="J1259" s="162" t="s">
        <v>102</v>
      </c>
      <c r="K1259" s="156" t="s">
        <v>913</v>
      </c>
      <c r="M1259" s="252"/>
      <c r="N1259" s="253">
        <v>720</v>
      </c>
      <c r="O1259" s="114">
        <f t="shared" si="20"/>
        <v>36605.160000000047</v>
      </c>
    </row>
    <row r="1260" spans="1:15" ht="22.05" hidden="1" customHeight="1" x14ac:dyDescent="0.2">
      <c r="A1260" s="26">
        <v>45919</v>
      </c>
      <c r="B1260" s="20" t="s">
        <v>36</v>
      </c>
      <c r="C1260" s="156">
        <v>77339046</v>
      </c>
      <c r="D1260" s="156" t="s">
        <v>6927</v>
      </c>
      <c r="E1260" s="156" t="s">
        <v>3389</v>
      </c>
      <c r="F1260" s="93" t="s">
        <v>99</v>
      </c>
      <c r="H1260" s="28" t="s">
        <v>22</v>
      </c>
      <c r="I1260" s="28" t="s">
        <v>56</v>
      </c>
      <c r="J1260" s="162" t="s">
        <v>116</v>
      </c>
      <c r="K1260" s="156" t="s">
        <v>3444</v>
      </c>
      <c r="M1260" s="252"/>
      <c r="N1260" s="253">
        <v>1490</v>
      </c>
      <c r="O1260" s="114">
        <f t="shared" si="20"/>
        <v>35115.160000000047</v>
      </c>
    </row>
    <row r="1261" spans="1:15" ht="22.05" hidden="1" customHeight="1" x14ac:dyDescent="0.2">
      <c r="A1261" s="26">
        <v>45919</v>
      </c>
      <c r="B1261" s="20" t="s">
        <v>36</v>
      </c>
      <c r="C1261" s="156">
        <v>571033</v>
      </c>
      <c r="D1261" s="156"/>
      <c r="E1261" s="156" t="s">
        <v>1066</v>
      </c>
      <c r="F1261" s="93" t="s">
        <v>99</v>
      </c>
      <c r="H1261" s="28" t="s">
        <v>21</v>
      </c>
      <c r="I1261" s="28" t="s">
        <v>81</v>
      </c>
      <c r="J1261" s="162" t="s">
        <v>171</v>
      </c>
      <c r="K1261" s="156" t="s">
        <v>621</v>
      </c>
      <c r="M1261" s="581">
        <v>4400</v>
      </c>
      <c r="N1261" s="253"/>
      <c r="O1261" s="114">
        <f t="shared" si="20"/>
        <v>39515.160000000047</v>
      </c>
    </row>
    <row r="1262" spans="1:15" ht="22.05" hidden="1" customHeight="1" x14ac:dyDescent="0.2">
      <c r="A1262" s="26">
        <v>45919</v>
      </c>
      <c r="B1262" s="20" t="s">
        <v>36</v>
      </c>
      <c r="C1262" s="156"/>
      <c r="D1262" s="156"/>
      <c r="E1262" s="156" t="s">
        <v>569</v>
      </c>
      <c r="F1262" s="93" t="s">
        <v>99</v>
      </c>
      <c r="H1262" s="28" t="s">
        <v>21</v>
      </c>
      <c r="I1262" s="28" t="s">
        <v>28</v>
      </c>
      <c r="J1262" s="162" t="s">
        <v>30</v>
      </c>
      <c r="K1262" s="156" t="s">
        <v>615</v>
      </c>
      <c r="M1262" s="252">
        <v>1000000</v>
      </c>
      <c r="N1262" s="253"/>
      <c r="O1262" s="114">
        <f t="shared" si="20"/>
        <v>1039515.16</v>
      </c>
    </row>
    <row r="1263" spans="1:15" ht="22.05" hidden="1" customHeight="1" x14ac:dyDescent="0.2">
      <c r="A1263" s="26">
        <v>45919</v>
      </c>
      <c r="B1263" s="20" t="s">
        <v>36</v>
      </c>
      <c r="C1263" s="156">
        <v>48033025</v>
      </c>
      <c r="D1263" s="156" t="s">
        <v>6928</v>
      </c>
      <c r="E1263" s="156" t="s">
        <v>6929</v>
      </c>
      <c r="F1263" s="93" t="s">
        <v>99</v>
      </c>
      <c r="H1263" s="28" t="s">
        <v>22</v>
      </c>
      <c r="I1263" s="28" t="s">
        <v>103</v>
      </c>
      <c r="J1263" s="162" t="s">
        <v>189</v>
      </c>
      <c r="K1263" s="156" t="s">
        <v>1878</v>
      </c>
      <c r="M1263" s="252"/>
      <c r="N1263" s="253">
        <v>14496</v>
      </c>
      <c r="O1263" s="114">
        <f t="shared" si="20"/>
        <v>1025019.16</v>
      </c>
    </row>
    <row r="1264" spans="1:15" ht="22.05" hidden="1" customHeight="1" x14ac:dyDescent="0.2">
      <c r="A1264" s="26">
        <v>45919</v>
      </c>
      <c r="B1264" s="20" t="s">
        <v>36</v>
      </c>
      <c r="C1264" s="156">
        <v>2014803360</v>
      </c>
      <c r="D1264" s="156" t="s">
        <v>6930</v>
      </c>
      <c r="E1264" s="156" t="s">
        <v>6931</v>
      </c>
      <c r="F1264" s="93" t="s">
        <v>99</v>
      </c>
      <c r="H1264" s="28" t="s">
        <v>22</v>
      </c>
      <c r="I1264" s="28" t="s">
        <v>103</v>
      </c>
      <c r="J1264" s="162" t="s">
        <v>93</v>
      </c>
      <c r="K1264" s="156" t="s">
        <v>2623</v>
      </c>
      <c r="M1264" s="252"/>
      <c r="N1264" s="253">
        <v>9688</v>
      </c>
      <c r="O1264" s="114">
        <f t="shared" si="20"/>
        <v>1015331.16</v>
      </c>
    </row>
    <row r="1265" spans="1:15" ht="22.05" hidden="1" customHeight="1" x14ac:dyDescent="0.2">
      <c r="A1265" s="26">
        <v>45919</v>
      </c>
      <c r="B1265" s="20" t="s">
        <v>36</v>
      </c>
      <c r="C1265" s="156">
        <v>48033077</v>
      </c>
      <c r="D1265" s="156"/>
      <c r="E1265" s="156" t="s">
        <v>574</v>
      </c>
      <c r="F1265" s="93" t="s">
        <v>99</v>
      </c>
      <c r="H1265" s="28" t="s">
        <v>22</v>
      </c>
      <c r="I1265" s="28" t="s">
        <v>55</v>
      </c>
      <c r="J1265" s="162" t="s">
        <v>70</v>
      </c>
      <c r="K1265" s="156" t="s">
        <v>907</v>
      </c>
      <c r="M1265" s="252"/>
      <c r="N1265" s="253">
        <v>100000</v>
      </c>
      <c r="O1265" s="114">
        <f t="shared" si="20"/>
        <v>915331.16</v>
      </c>
    </row>
    <row r="1266" spans="1:15" ht="22.05" hidden="1" customHeight="1" x14ac:dyDescent="0.2">
      <c r="A1266" s="26">
        <v>45919</v>
      </c>
      <c r="B1266" s="20" t="s">
        <v>36</v>
      </c>
      <c r="C1266" s="156">
        <v>7184803386</v>
      </c>
      <c r="D1266" s="156"/>
      <c r="E1266" s="156" t="s">
        <v>574</v>
      </c>
      <c r="F1266" s="93" t="s">
        <v>99</v>
      </c>
      <c r="H1266" s="28" t="s">
        <v>22</v>
      </c>
      <c r="I1266" s="28" t="s">
        <v>55</v>
      </c>
      <c r="J1266" s="162" t="s">
        <v>70</v>
      </c>
      <c r="K1266" s="156" t="s">
        <v>2616</v>
      </c>
      <c r="M1266" s="252"/>
      <c r="N1266" s="253">
        <v>500000</v>
      </c>
      <c r="O1266" s="114">
        <f t="shared" si="20"/>
        <v>415331.16000000003</v>
      </c>
    </row>
    <row r="1267" spans="1:15" ht="22.05" hidden="1" customHeight="1" x14ac:dyDescent="0.2">
      <c r="A1267" s="26">
        <v>45919</v>
      </c>
      <c r="B1267" s="20" t="s">
        <v>36</v>
      </c>
      <c r="C1267" s="156">
        <v>48033095</v>
      </c>
      <c r="D1267" s="156" t="s">
        <v>6932</v>
      </c>
      <c r="E1267" s="156" t="s">
        <v>2552</v>
      </c>
      <c r="F1267" s="93" t="s">
        <v>99</v>
      </c>
      <c r="H1267" s="28" t="s">
        <v>22</v>
      </c>
      <c r="I1267" s="28" t="s">
        <v>103</v>
      </c>
      <c r="J1267" s="162" t="s">
        <v>94</v>
      </c>
      <c r="K1267" s="156" t="s">
        <v>3454</v>
      </c>
      <c r="M1267" s="252"/>
      <c r="N1267" s="253">
        <v>107368.84</v>
      </c>
      <c r="O1267" s="114">
        <f t="shared" si="20"/>
        <v>307962.32000000007</v>
      </c>
    </row>
    <row r="1268" spans="1:15" ht="22.05" hidden="1" customHeight="1" x14ac:dyDescent="0.2">
      <c r="A1268" s="26">
        <v>45919</v>
      </c>
      <c r="B1268" s="20" t="s">
        <v>36</v>
      </c>
      <c r="C1268" s="156">
        <v>2479311013</v>
      </c>
      <c r="D1268" s="156" t="s">
        <v>6933</v>
      </c>
      <c r="E1268" s="156" t="s">
        <v>2552</v>
      </c>
      <c r="F1268" s="93" t="s">
        <v>99</v>
      </c>
      <c r="H1268" s="28" t="s">
        <v>22</v>
      </c>
      <c r="I1268" s="28" t="s">
        <v>103</v>
      </c>
      <c r="J1268" s="162" t="s">
        <v>94</v>
      </c>
      <c r="K1268" s="156" t="s">
        <v>6993</v>
      </c>
      <c r="M1268" s="252"/>
      <c r="N1268" s="253">
        <v>141528.14000000001</v>
      </c>
      <c r="O1268" s="114">
        <f t="shared" si="20"/>
        <v>166434.18000000005</v>
      </c>
    </row>
    <row r="1269" spans="1:15" ht="22.05" hidden="1" customHeight="1" x14ac:dyDescent="0.2">
      <c r="A1269" s="26">
        <v>45919</v>
      </c>
      <c r="B1269" s="20" t="s">
        <v>36</v>
      </c>
      <c r="C1269" s="156">
        <v>1049311033</v>
      </c>
      <c r="D1269" s="156" t="s">
        <v>6934</v>
      </c>
      <c r="E1269" s="156" t="s">
        <v>6935</v>
      </c>
      <c r="F1269" s="93" t="s">
        <v>99</v>
      </c>
      <c r="H1269" s="28" t="s">
        <v>22</v>
      </c>
      <c r="I1269" s="28" t="s">
        <v>103</v>
      </c>
      <c r="J1269" s="162" t="s">
        <v>102</v>
      </c>
      <c r="K1269" s="156" t="s">
        <v>2033</v>
      </c>
      <c r="M1269" s="252"/>
      <c r="N1269" s="253">
        <v>13311</v>
      </c>
      <c r="O1269" s="114">
        <f t="shared" si="20"/>
        <v>153123.18000000005</v>
      </c>
    </row>
    <row r="1270" spans="1:15" ht="22.05" hidden="1" customHeight="1" x14ac:dyDescent="0.2">
      <c r="A1270" s="26">
        <v>45919</v>
      </c>
      <c r="B1270" s="20" t="s">
        <v>36</v>
      </c>
      <c r="C1270" s="156">
        <v>1869311046</v>
      </c>
      <c r="D1270" s="156" t="s">
        <v>6936</v>
      </c>
      <c r="E1270" s="156" t="s">
        <v>5493</v>
      </c>
      <c r="F1270" s="93" t="s">
        <v>99</v>
      </c>
      <c r="H1270" s="28" t="s">
        <v>22</v>
      </c>
      <c r="I1270" s="28" t="s">
        <v>103</v>
      </c>
      <c r="J1270" s="162" t="s">
        <v>95</v>
      </c>
      <c r="K1270" s="156" t="s">
        <v>5528</v>
      </c>
      <c r="M1270" s="252"/>
      <c r="N1270" s="253">
        <v>15333.99</v>
      </c>
      <c r="O1270" s="114">
        <f t="shared" si="20"/>
        <v>137789.19000000006</v>
      </c>
    </row>
    <row r="1271" spans="1:15" ht="22.05" hidden="1" customHeight="1" x14ac:dyDescent="0.2">
      <c r="A1271" s="26">
        <v>45919</v>
      </c>
      <c r="B1271" s="20" t="s">
        <v>36</v>
      </c>
      <c r="C1271" s="156">
        <v>5703311057</v>
      </c>
      <c r="D1271" s="156" t="s">
        <v>6937</v>
      </c>
      <c r="E1271" s="156" t="s">
        <v>6938</v>
      </c>
      <c r="F1271" s="93" t="s">
        <v>99</v>
      </c>
      <c r="H1271" s="28" t="s">
        <v>22</v>
      </c>
      <c r="I1271" s="28" t="s">
        <v>103</v>
      </c>
      <c r="J1271" s="162" t="s">
        <v>92</v>
      </c>
      <c r="K1271" s="156" t="s">
        <v>2694</v>
      </c>
      <c r="M1271" s="252"/>
      <c r="N1271" s="253">
        <v>11115</v>
      </c>
      <c r="O1271" s="114">
        <f t="shared" si="20"/>
        <v>126674.19000000006</v>
      </c>
    </row>
    <row r="1272" spans="1:15" ht="22.05" hidden="1" customHeight="1" x14ac:dyDescent="0.2">
      <c r="A1272" s="26">
        <v>45919</v>
      </c>
      <c r="B1272" s="20" t="s">
        <v>36</v>
      </c>
      <c r="C1272" s="156">
        <v>8959311078</v>
      </c>
      <c r="D1272" s="156"/>
      <c r="E1272" s="156" t="s">
        <v>869</v>
      </c>
      <c r="F1272" s="93" t="s">
        <v>99</v>
      </c>
      <c r="H1272" s="28" t="s">
        <v>22</v>
      </c>
      <c r="I1272" s="28" t="s">
        <v>81</v>
      </c>
      <c r="J1272" s="162" t="s">
        <v>167</v>
      </c>
      <c r="K1272" s="156" t="s">
        <v>894</v>
      </c>
      <c r="M1272" s="252"/>
      <c r="N1272" s="253">
        <v>15000</v>
      </c>
      <c r="O1272" s="114">
        <f t="shared" si="20"/>
        <v>111674.19000000006</v>
      </c>
    </row>
    <row r="1273" spans="1:15" ht="22.05" hidden="1" customHeight="1" x14ac:dyDescent="0.2">
      <c r="A1273" s="26">
        <v>45919</v>
      </c>
      <c r="B1273" s="20" t="s">
        <v>36</v>
      </c>
      <c r="C1273" s="156">
        <v>5679311089</v>
      </c>
      <c r="D1273" s="156"/>
      <c r="E1273" s="156" t="s">
        <v>574</v>
      </c>
      <c r="F1273" s="93" t="s">
        <v>99</v>
      </c>
      <c r="H1273" s="28" t="s">
        <v>22</v>
      </c>
      <c r="I1273" s="28" t="s">
        <v>55</v>
      </c>
      <c r="J1273" s="162" t="s">
        <v>70</v>
      </c>
      <c r="K1273" s="156" t="s">
        <v>3445</v>
      </c>
      <c r="M1273" s="252"/>
      <c r="N1273" s="253">
        <v>50000</v>
      </c>
      <c r="O1273" s="114">
        <f t="shared" si="20"/>
        <v>61674.190000000061</v>
      </c>
    </row>
    <row r="1274" spans="1:15" ht="22.05" hidden="1" customHeight="1" x14ac:dyDescent="0.2">
      <c r="A1274" s="26">
        <v>45920</v>
      </c>
      <c r="B1274" s="20" t="s">
        <v>36</v>
      </c>
      <c r="C1274" s="156">
        <v>1606230917</v>
      </c>
      <c r="D1274" s="156"/>
      <c r="E1274" s="156" t="s">
        <v>577</v>
      </c>
      <c r="F1274" s="93" t="s">
        <v>99</v>
      </c>
      <c r="H1274" s="28" t="s">
        <v>22</v>
      </c>
      <c r="I1274" s="28" t="s">
        <v>81</v>
      </c>
      <c r="J1274" s="162" t="s">
        <v>171</v>
      </c>
      <c r="K1274" s="156" t="s">
        <v>621</v>
      </c>
      <c r="M1274" s="252"/>
      <c r="N1274" s="597">
        <v>10100</v>
      </c>
      <c r="O1274" s="114">
        <f t="shared" si="20"/>
        <v>51574.190000000061</v>
      </c>
    </row>
    <row r="1275" spans="1:15" ht="22.05" hidden="1" customHeight="1" x14ac:dyDescent="0.2">
      <c r="A1275" s="26">
        <v>45920</v>
      </c>
      <c r="B1275" s="20" t="s">
        <v>36</v>
      </c>
      <c r="C1275" s="156">
        <v>15117011</v>
      </c>
      <c r="D1275" s="156" t="s">
        <v>6939</v>
      </c>
      <c r="E1275" s="156" t="s">
        <v>3389</v>
      </c>
      <c r="F1275" s="93" t="s">
        <v>99</v>
      </c>
      <c r="H1275" s="28" t="s">
        <v>22</v>
      </c>
      <c r="I1275" s="28" t="s">
        <v>56</v>
      </c>
      <c r="J1275" s="162" t="s">
        <v>116</v>
      </c>
      <c r="K1275" s="156" t="s">
        <v>3444</v>
      </c>
      <c r="M1275" s="252"/>
      <c r="N1275" s="253">
        <v>400</v>
      </c>
      <c r="O1275" s="114">
        <f t="shared" si="20"/>
        <v>51174.190000000061</v>
      </c>
    </row>
    <row r="1276" spans="1:15" ht="22.05" hidden="1" customHeight="1" x14ac:dyDescent="0.2">
      <c r="A1276" s="26">
        <v>45920</v>
      </c>
      <c r="B1276" s="20" t="s">
        <v>36</v>
      </c>
      <c r="C1276" s="156">
        <v>2931511721</v>
      </c>
      <c r="D1276" s="156"/>
      <c r="E1276" s="156" t="s">
        <v>1859</v>
      </c>
      <c r="F1276" s="93" t="s">
        <v>99</v>
      </c>
      <c r="H1276" s="519" t="s">
        <v>22</v>
      </c>
      <c r="I1276" s="519" t="s">
        <v>54</v>
      </c>
      <c r="J1276" s="520" t="s">
        <v>63</v>
      </c>
      <c r="K1276" s="156" t="s">
        <v>1877</v>
      </c>
      <c r="M1276" s="252"/>
      <c r="N1276" s="253">
        <v>15000</v>
      </c>
      <c r="O1276" s="114">
        <f t="shared" si="20"/>
        <v>36174.190000000061</v>
      </c>
    </row>
    <row r="1277" spans="1:15" ht="22.05" hidden="1" customHeight="1" x14ac:dyDescent="0.2">
      <c r="A1277" s="26">
        <v>45920</v>
      </c>
      <c r="B1277" s="20" t="s">
        <v>36</v>
      </c>
      <c r="C1277" s="156">
        <v>11511732</v>
      </c>
      <c r="D1277" s="156" t="s">
        <v>6940</v>
      </c>
      <c r="E1277" s="156" t="s">
        <v>6941</v>
      </c>
      <c r="F1277" s="93" t="s">
        <v>99</v>
      </c>
      <c r="H1277" s="28" t="s">
        <v>22</v>
      </c>
      <c r="I1277" s="28" t="s">
        <v>103</v>
      </c>
      <c r="J1277" s="162" t="s">
        <v>93</v>
      </c>
      <c r="K1277" s="156" t="s">
        <v>627</v>
      </c>
      <c r="M1277" s="252"/>
      <c r="N1277" s="253">
        <v>21320</v>
      </c>
      <c r="O1277" s="114">
        <f t="shared" si="20"/>
        <v>14854.190000000061</v>
      </c>
    </row>
    <row r="1278" spans="1:15" ht="22.05" hidden="1" customHeight="1" x14ac:dyDescent="0.2">
      <c r="A1278" s="26">
        <v>45920</v>
      </c>
      <c r="B1278" s="20" t="s">
        <v>36</v>
      </c>
      <c r="C1278" s="156">
        <v>3261511750</v>
      </c>
      <c r="D1278" s="156" t="s">
        <v>6942</v>
      </c>
      <c r="E1278" s="156" t="s">
        <v>853</v>
      </c>
      <c r="F1278" s="93" t="s">
        <v>99</v>
      </c>
      <c r="H1278" s="28" t="s">
        <v>22</v>
      </c>
      <c r="I1278" s="28" t="s">
        <v>103</v>
      </c>
      <c r="J1278" s="162" t="s">
        <v>93</v>
      </c>
      <c r="K1278" s="156" t="s">
        <v>6994</v>
      </c>
      <c r="M1278" s="252"/>
      <c r="N1278" s="253">
        <v>3120</v>
      </c>
      <c r="O1278" s="114">
        <f t="shared" si="20"/>
        <v>11734.190000000061</v>
      </c>
    </row>
    <row r="1279" spans="1:15" ht="22.05" hidden="1" customHeight="1" x14ac:dyDescent="0.2">
      <c r="A1279" s="26">
        <v>45920</v>
      </c>
      <c r="B1279" s="20" t="s">
        <v>36</v>
      </c>
      <c r="C1279" s="156">
        <v>1931511776</v>
      </c>
      <c r="D1279" s="156" t="s">
        <v>6943</v>
      </c>
      <c r="E1279" s="156" t="s">
        <v>6944</v>
      </c>
      <c r="F1279" s="93" t="s">
        <v>99</v>
      </c>
      <c r="H1279" s="28" t="s">
        <v>22</v>
      </c>
      <c r="I1279" s="28" t="s">
        <v>103</v>
      </c>
      <c r="J1279" s="162" t="s">
        <v>93</v>
      </c>
      <c r="K1279" s="156" t="s">
        <v>2619</v>
      </c>
      <c r="M1279" s="252"/>
      <c r="N1279" s="253">
        <v>5557</v>
      </c>
      <c r="O1279" s="114">
        <f t="shared" si="20"/>
        <v>6177.1900000000605</v>
      </c>
    </row>
    <row r="1280" spans="1:15" ht="22.05" hidden="1" customHeight="1" x14ac:dyDescent="0.2">
      <c r="A1280" s="26">
        <v>45920</v>
      </c>
      <c r="B1280" s="20" t="s">
        <v>36</v>
      </c>
      <c r="C1280" s="156">
        <v>4219538</v>
      </c>
      <c r="D1280" s="156"/>
      <c r="E1280" s="156" t="s">
        <v>6945</v>
      </c>
      <c r="F1280" s="93" t="s">
        <v>99</v>
      </c>
      <c r="H1280" s="28" t="s">
        <v>22</v>
      </c>
      <c r="I1280" s="28" t="s">
        <v>103</v>
      </c>
      <c r="J1280" s="162" t="s">
        <v>98</v>
      </c>
      <c r="K1280" s="156" t="s">
        <v>1156</v>
      </c>
      <c r="M1280" s="252"/>
      <c r="N1280" s="253">
        <v>1068</v>
      </c>
      <c r="O1280" s="114">
        <f t="shared" si="20"/>
        <v>5109.1900000000605</v>
      </c>
    </row>
    <row r="1281" spans="1:15" ht="22.05" hidden="1" customHeight="1" x14ac:dyDescent="0.2">
      <c r="A1281" s="26">
        <v>45920</v>
      </c>
      <c r="B1281" s="20" t="s">
        <v>36</v>
      </c>
      <c r="C1281" s="156">
        <v>4220618</v>
      </c>
      <c r="D1281" s="156"/>
      <c r="E1281" s="156" t="s">
        <v>6946</v>
      </c>
      <c r="F1281" s="93" t="s">
        <v>99</v>
      </c>
      <c r="H1281" s="28" t="s">
        <v>22</v>
      </c>
      <c r="I1281" s="28" t="s">
        <v>103</v>
      </c>
      <c r="J1281" s="162" t="s">
        <v>98</v>
      </c>
      <c r="K1281" s="156" t="s">
        <v>1156</v>
      </c>
      <c r="M1281" s="252"/>
      <c r="N1281" s="253">
        <v>399</v>
      </c>
      <c r="O1281" s="114">
        <f t="shared" si="20"/>
        <v>4710.1900000000605</v>
      </c>
    </row>
    <row r="1282" spans="1:15" ht="22.05" hidden="1" customHeight="1" x14ac:dyDescent="0.2">
      <c r="A1282" s="26">
        <v>45920</v>
      </c>
      <c r="B1282" s="20" t="s">
        <v>36</v>
      </c>
      <c r="C1282" s="156">
        <v>4221352</v>
      </c>
      <c r="D1282" s="156"/>
      <c r="E1282" s="156" t="s">
        <v>6947</v>
      </c>
      <c r="F1282" s="93" t="s">
        <v>99</v>
      </c>
      <c r="H1282" s="28" t="s">
        <v>22</v>
      </c>
      <c r="I1282" s="28" t="s">
        <v>103</v>
      </c>
      <c r="J1282" s="162" t="s">
        <v>98</v>
      </c>
      <c r="K1282" s="156" t="s">
        <v>1156</v>
      </c>
      <c r="M1282" s="252"/>
      <c r="N1282" s="253">
        <v>1144</v>
      </c>
      <c r="O1282" s="114">
        <f t="shared" si="20"/>
        <v>3566.1900000000605</v>
      </c>
    </row>
    <row r="1283" spans="1:15" ht="22.05" hidden="1" customHeight="1" x14ac:dyDescent="0.2">
      <c r="A1283" s="26">
        <v>45920</v>
      </c>
      <c r="B1283" s="20" t="s">
        <v>36</v>
      </c>
      <c r="C1283" s="156"/>
      <c r="D1283" s="156"/>
      <c r="E1283" s="156" t="s">
        <v>569</v>
      </c>
      <c r="F1283" s="93" t="s">
        <v>99</v>
      </c>
      <c r="H1283" s="28" t="s">
        <v>21</v>
      </c>
      <c r="I1283" s="28" t="s">
        <v>28</v>
      </c>
      <c r="J1283" s="162" t="s">
        <v>30</v>
      </c>
      <c r="K1283" s="156" t="s">
        <v>2686</v>
      </c>
      <c r="M1283" s="24">
        <v>30000</v>
      </c>
      <c r="O1283" s="114">
        <f t="shared" si="20"/>
        <v>33566.190000000061</v>
      </c>
    </row>
    <row r="1284" spans="1:15" ht="22.05" hidden="1" customHeight="1" x14ac:dyDescent="0.2">
      <c r="A1284" s="26">
        <v>45922</v>
      </c>
      <c r="B1284" s="20" t="s">
        <v>36</v>
      </c>
      <c r="C1284" s="156">
        <v>6463093413</v>
      </c>
      <c r="D1284" s="156"/>
      <c r="E1284" s="156" t="s">
        <v>869</v>
      </c>
      <c r="F1284" s="93" t="s">
        <v>99</v>
      </c>
      <c r="H1284" s="28" t="s">
        <v>22</v>
      </c>
      <c r="I1284" s="28" t="s">
        <v>81</v>
      </c>
      <c r="J1284" s="162" t="s">
        <v>167</v>
      </c>
      <c r="K1284" s="156" t="s">
        <v>894</v>
      </c>
      <c r="M1284" s="24"/>
      <c r="N1284" s="27">
        <v>15000</v>
      </c>
      <c r="O1284" s="114">
        <f t="shared" si="20"/>
        <v>18566.190000000061</v>
      </c>
    </row>
    <row r="1285" spans="1:15" ht="22.05" hidden="1" customHeight="1" x14ac:dyDescent="0.2">
      <c r="A1285" s="26">
        <v>45922</v>
      </c>
      <c r="B1285" s="20" t="s">
        <v>36</v>
      </c>
      <c r="C1285" s="156"/>
      <c r="D1285" s="156"/>
      <c r="E1285" s="156" t="s">
        <v>569</v>
      </c>
      <c r="F1285" s="93" t="s">
        <v>99</v>
      </c>
      <c r="H1285" s="28" t="s">
        <v>21</v>
      </c>
      <c r="I1285" s="28" t="s">
        <v>28</v>
      </c>
      <c r="J1285" s="162" t="s">
        <v>30</v>
      </c>
      <c r="K1285" s="156" t="s">
        <v>2686</v>
      </c>
      <c r="M1285" s="24">
        <v>15300</v>
      </c>
      <c r="O1285" s="114">
        <f t="shared" si="20"/>
        <v>33866.190000000061</v>
      </c>
    </row>
    <row r="1286" spans="1:15" ht="22.05" hidden="1" customHeight="1" x14ac:dyDescent="0.2">
      <c r="A1286" s="26">
        <v>45923</v>
      </c>
      <c r="B1286" s="20" t="s">
        <v>36</v>
      </c>
      <c r="C1286" s="156"/>
      <c r="D1286" s="156" t="s">
        <v>6948</v>
      </c>
      <c r="E1286" s="156" t="s">
        <v>1044</v>
      </c>
      <c r="F1286" s="93" t="s">
        <v>78</v>
      </c>
      <c r="G1286" s="28">
        <v>386</v>
      </c>
      <c r="H1286" s="28" t="s">
        <v>22</v>
      </c>
      <c r="I1286" s="28" t="s">
        <v>81</v>
      </c>
      <c r="J1286" s="162" t="s">
        <v>33</v>
      </c>
      <c r="K1286" s="156" t="s">
        <v>621</v>
      </c>
      <c r="M1286" s="24"/>
      <c r="N1286" s="27">
        <v>29129.49</v>
      </c>
      <c r="O1286" s="114">
        <f t="shared" si="20"/>
        <v>4736.7000000000589</v>
      </c>
    </row>
    <row r="1287" spans="1:15" ht="22.05" hidden="1" customHeight="1" x14ac:dyDescent="0.2">
      <c r="A1287" s="26">
        <v>45923</v>
      </c>
      <c r="B1287" s="20" t="s">
        <v>36</v>
      </c>
      <c r="C1287" s="156">
        <v>7159866226</v>
      </c>
      <c r="D1287" s="156" t="s">
        <v>6949</v>
      </c>
      <c r="E1287" s="156" t="s">
        <v>6950</v>
      </c>
      <c r="F1287" s="93" t="s">
        <v>99</v>
      </c>
      <c r="H1287" s="28" t="s">
        <v>22</v>
      </c>
      <c r="I1287" s="28" t="s">
        <v>103</v>
      </c>
      <c r="J1287" s="162" t="s">
        <v>94</v>
      </c>
      <c r="K1287" s="156" t="s">
        <v>785</v>
      </c>
      <c r="M1287" s="24"/>
      <c r="N1287" s="27">
        <v>3480</v>
      </c>
      <c r="O1287" s="114">
        <f t="shared" si="20"/>
        <v>1256.7000000000589</v>
      </c>
    </row>
    <row r="1288" spans="1:15" ht="22.05" hidden="1" customHeight="1" x14ac:dyDescent="0.2">
      <c r="A1288" s="26">
        <v>45924</v>
      </c>
      <c r="B1288" s="20" t="s">
        <v>36</v>
      </c>
      <c r="C1288" s="156"/>
      <c r="D1288" s="156"/>
      <c r="E1288" s="156" t="s">
        <v>569</v>
      </c>
      <c r="F1288" s="93" t="s">
        <v>79</v>
      </c>
      <c r="H1288" s="28" t="s">
        <v>21</v>
      </c>
      <c r="I1288" s="28" t="s">
        <v>28</v>
      </c>
      <c r="J1288" s="162" t="s">
        <v>30</v>
      </c>
      <c r="K1288" s="156" t="s">
        <v>2686</v>
      </c>
      <c r="M1288" s="24">
        <v>200000</v>
      </c>
      <c r="O1288" s="114">
        <f t="shared" si="20"/>
        <v>201256.70000000007</v>
      </c>
    </row>
    <row r="1289" spans="1:15" ht="22.05" hidden="1" customHeight="1" x14ac:dyDescent="0.2">
      <c r="A1289" s="26">
        <v>45924</v>
      </c>
      <c r="B1289" s="20" t="s">
        <v>36</v>
      </c>
      <c r="C1289" s="156">
        <v>25130012</v>
      </c>
      <c r="D1289" s="156"/>
      <c r="E1289" s="156" t="s">
        <v>6951</v>
      </c>
      <c r="F1289" s="93" t="s">
        <v>99</v>
      </c>
      <c r="H1289" s="28" t="s">
        <v>22</v>
      </c>
      <c r="I1289" s="28" t="s">
        <v>55</v>
      </c>
      <c r="J1289" s="162" t="s">
        <v>70</v>
      </c>
      <c r="K1289" s="156" t="s">
        <v>1114</v>
      </c>
      <c r="M1289" s="24"/>
      <c r="N1289" s="27">
        <v>42200</v>
      </c>
      <c r="O1289" s="114">
        <f t="shared" si="20"/>
        <v>159056.70000000007</v>
      </c>
    </row>
    <row r="1290" spans="1:15" ht="22.05" hidden="1" customHeight="1" x14ac:dyDescent="0.2">
      <c r="A1290" s="26">
        <v>45924</v>
      </c>
      <c r="B1290" s="20" t="s">
        <v>36</v>
      </c>
      <c r="C1290" s="156">
        <v>8252513028</v>
      </c>
      <c r="D1290" s="156" t="s">
        <v>6952</v>
      </c>
      <c r="E1290" s="156" t="s">
        <v>6953</v>
      </c>
      <c r="F1290" s="93" t="s">
        <v>99</v>
      </c>
      <c r="H1290" s="28" t="s">
        <v>22</v>
      </c>
      <c r="I1290" s="28" t="s">
        <v>55</v>
      </c>
      <c r="J1290" s="162" t="s">
        <v>70</v>
      </c>
      <c r="K1290" s="156" t="s">
        <v>2616</v>
      </c>
      <c r="M1290" s="24"/>
      <c r="N1290" s="27">
        <v>21750</v>
      </c>
      <c r="O1290" s="114">
        <f t="shared" si="20"/>
        <v>137306.70000000007</v>
      </c>
    </row>
    <row r="1291" spans="1:15" ht="22.05" hidden="1" customHeight="1" x14ac:dyDescent="0.2">
      <c r="A1291" s="26">
        <v>45924</v>
      </c>
      <c r="B1291" s="20" t="s">
        <v>36</v>
      </c>
      <c r="C1291" s="156">
        <v>4312513041</v>
      </c>
      <c r="D1291" s="156" t="s">
        <v>6952</v>
      </c>
      <c r="E1291" s="156" t="s">
        <v>6954</v>
      </c>
      <c r="F1291" s="93" t="s">
        <v>99</v>
      </c>
      <c r="H1291" s="28" t="s">
        <v>22</v>
      </c>
      <c r="I1291" s="28" t="s">
        <v>55</v>
      </c>
      <c r="J1291" s="162" t="s">
        <v>70</v>
      </c>
      <c r="K1291" s="156" t="s">
        <v>847</v>
      </c>
      <c r="M1291" s="24"/>
      <c r="N1291" s="27">
        <v>31020</v>
      </c>
      <c r="O1291" s="114">
        <f t="shared" si="20"/>
        <v>106286.70000000007</v>
      </c>
    </row>
    <row r="1292" spans="1:15" ht="22.05" hidden="1" customHeight="1" x14ac:dyDescent="0.2">
      <c r="A1292" s="26">
        <v>45924</v>
      </c>
      <c r="B1292" s="20" t="s">
        <v>36</v>
      </c>
      <c r="C1292" s="156">
        <v>74099011</v>
      </c>
      <c r="D1292" s="156" t="s">
        <v>6955</v>
      </c>
      <c r="E1292" s="156" t="s">
        <v>3950</v>
      </c>
      <c r="F1292" s="93" t="s">
        <v>99</v>
      </c>
      <c r="H1292" s="28" t="s">
        <v>22</v>
      </c>
      <c r="I1292" s="28" t="s">
        <v>55</v>
      </c>
      <c r="J1292" s="162" t="s">
        <v>70</v>
      </c>
      <c r="K1292" s="156" t="s">
        <v>1114</v>
      </c>
      <c r="M1292" s="24"/>
      <c r="N1292" s="27">
        <v>7600</v>
      </c>
      <c r="O1292" s="114">
        <f t="shared" si="20"/>
        <v>98686.70000000007</v>
      </c>
    </row>
    <row r="1293" spans="1:15" ht="22.05" hidden="1" customHeight="1" x14ac:dyDescent="0.2">
      <c r="A1293" s="26">
        <v>45924</v>
      </c>
      <c r="B1293" s="20" t="s">
        <v>36</v>
      </c>
      <c r="C1293" s="156">
        <v>74099018</v>
      </c>
      <c r="D1293" s="156" t="s">
        <v>6955</v>
      </c>
      <c r="E1293" s="156" t="s">
        <v>574</v>
      </c>
      <c r="F1293" s="93" t="s">
        <v>99</v>
      </c>
      <c r="H1293" s="28" t="s">
        <v>22</v>
      </c>
      <c r="I1293" s="28" t="s">
        <v>55</v>
      </c>
      <c r="J1293" s="162" t="s">
        <v>70</v>
      </c>
      <c r="K1293" s="156" t="s">
        <v>625</v>
      </c>
      <c r="M1293" s="24"/>
      <c r="N1293" s="27">
        <v>52000</v>
      </c>
      <c r="O1293" s="114">
        <f t="shared" si="20"/>
        <v>46686.70000000007</v>
      </c>
    </row>
    <row r="1294" spans="1:15" ht="22.05" hidden="1" customHeight="1" x14ac:dyDescent="0.2">
      <c r="A1294" s="26">
        <v>45924</v>
      </c>
      <c r="B1294" s="20" t="s">
        <v>36</v>
      </c>
      <c r="C1294" s="156">
        <v>5127409927</v>
      </c>
      <c r="D1294" s="156" t="s">
        <v>6955</v>
      </c>
      <c r="E1294" s="156" t="s">
        <v>6956</v>
      </c>
      <c r="F1294" s="93" t="s">
        <v>99</v>
      </c>
      <c r="H1294" s="28" t="s">
        <v>22</v>
      </c>
      <c r="I1294" s="28" t="s">
        <v>55</v>
      </c>
      <c r="J1294" s="162" t="s">
        <v>70</v>
      </c>
      <c r="K1294" s="156" t="s">
        <v>851</v>
      </c>
      <c r="M1294" s="24"/>
      <c r="N1294" s="27">
        <v>41160</v>
      </c>
      <c r="O1294" s="114">
        <f t="shared" si="20"/>
        <v>5526.7000000000698</v>
      </c>
    </row>
    <row r="1295" spans="1:15" ht="22.05" hidden="1" customHeight="1" x14ac:dyDescent="0.2">
      <c r="A1295" s="26">
        <v>45924</v>
      </c>
      <c r="B1295" s="20" t="s">
        <v>36</v>
      </c>
      <c r="C1295" s="156">
        <v>210021</v>
      </c>
      <c r="D1295" s="156"/>
      <c r="E1295" s="156" t="s">
        <v>855</v>
      </c>
      <c r="F1295" s="93" t="s">
        <v>99</v>
      </c>
      <c r="H1295" s="28" t="s">
        <v>21</v>
      </c>
      <c r="I1295" s="28" t="s">
        <v>81</v>
      </c>
      <c r="J1295" s="162" t="s">
        <v>167</v>
      </c>
      <c r="K1295" s="156" t="s">
        <v>894</v>
      </c>
      <c r="M1295" s="24">
        <v>5000</v>
      </c>
      <c r="O1295" s="114">
        <f t="shared" si="20"/>
        <v>10526.70000000007</v>
      </c>
    </row>
    <row r="1296" spans="1:15" ht="22.05" hidden="1" customHeight="1" x14ac:dyDescent="0.2">
      <c r="A1296" s="26">
        <v>45924</v>
      </c>
      <c r="B1296" s="20" t="s">
        <v>36</v>
      </c>
      <c r="C1296" s="156">
        <v>6984057820</v>
      </c>
      <c r="D1296" s="156"/>
      <c r="E1296" s="156" t="s">
        <v>6957</v>
      </c>
      <c r="F1296" s="93" t="s">
        <v>99</v>
      </c>
      <c r="H1296" s="28" t="s">
        <v>22</v>
      </c>
      <c r="I1296" s="28" t="s">
        <v>103</v>
      </c>
      <c r="J1296" s="162" t="s">
        <v>95</v>
      </c>
      <c r="K1296" s="156" t="s">
        <v>6995</v>
      </c>
      <c r="M1296" s="24"/>
      <c r="N1296" s="27">
        <v>7490</v>
      </c>
      <c r="O1296" s="114">
        <f t="shared" si="20"/>
        <v>3036.7000000000698</v>
      </c>
    </row>
    <row r="1297" spans="1:15" ht="22.05" hidden="1" customHeight="1" x14ac:dyDescent="0.2">
      <c r="A1297" s="26">
        <v>45924</v>
      </c>
      <c r="B1297" s="20" t="s">
        <v>36</v>
      </c>
      <c r="C1297" s="156">
        <v>1154057832</v>
      </c>
      <c r="D1297" s="156"/>
      <c r="E1297" s="156" t="s">
        <v>6958</v>
      </c>
      <c r="F1297" s="93" t="s">
        <v>99</v>
      </c>
      <c r="H1297" s="28" t="s">
        <v>22</v>
      </c>
      <c r="I1297" s="28" t="s">
        <v>55</v>
      </c>
      <c r="J1297" s="162" t="s">
        <v>70</v>
      </c>
      <c r="K1297" s="156" t="s">
        <v>612</v>
      </c>
      <c r="M1297" s="24"/>
      <c r="N1297" s="27">
        <v>1250</v>
      </c>
      <c r="O1297" s="114">
        <f t="shared" si="20"/>
        <v>1786.7000000000698</v>
      </c>
    </row>
    <row r="1298" spans="1:15" ht="22.05" hidden="1" customHeight="1" x14ac:dyDescent="0.2">
      <c r="A1298" s="26">
        <v>45925</v>
      </c>
      <c r="B1298" s="20" t="s">
        <v>36</v>
      </c>
      <c r="C1298" s="156">
        <v>343343</v>
      </c>
      <c r="D1298" s="156"/>
      <c r="E1298" s="156" t="s">
        <v>855</v>
      </c>
      <c r="F1298" s="93" t="s">
        <v>99</v>
      </c>
      <c r="H1298" s="28" t="s">
        <v>21</v>
      </c>
      <c r="I1298" s="28" t="s">
        <v>81</v>
      </c>
      <c r="J1298" s="162" t="s">
        <v>167</v>
      </c>
      <c r="K1298" s="156" t="s">
        <v>894</v>
      </c>
      <c r="M1298" s="24">
        <v>7000</v>
      </c>
      <c r="O1298" s="114">
        <f t="shared" si="20"/>
        <v>8786.7000000000698</v>
      </c>
    </row>
    <row r="1299" spans="1:15" ht="22.05" hidden="1" customHeight="1" x14ac:dyDescent="0.2">
      <c r="A1299" s="26">
        <v>45925</v>
      </c>
      <c r="B1299" s="20" t="s">
        <v>36</v>
      </c>
      <c r="C1299" s="156">
        <v>4179438116</v>
      </c>
      <c r="D1299" s="156"/>
      <c r="E1299" s="156" t="s">
        <v>3432</v>
      </c>
      <c r="F1299" s="93" t="s">
        <v>99</v>
      </c>
      <c r="H1299" s="28" t="s">
        <v>22</v>
      </c>
      <c r="I1299" s="28" t="s">
        <v>103</v>
      </c>
      <c r="J1299" s="162" t="s">
        <v>92</v>
      </c>
      <c r="K1299" s="156" t="s">
        <v>6996</v>
      </c>
      <c r="M1299" s="24"/>
      <c r="N1299" s="27">
        <v>7700</v>
      </c>
      <c r="O1299" s="114">
        <f t="shared" si="20"/>
        <v>1086.7000000000698</v>
      </c>
    </row>
    <row r="1300" spans="1:15" ht="22.05" hidden="1" customHeight="1" x14ac:dyDescent="0.2">
      <c r="A1300" s="26">
        <v>45925</v>
      </c>
      <c r="B1300" s="20" t="s">
        <v>36</v>
      </c>
      <c r="C1300" s="156">
        <v>546045</v>
      </c>
      <c r="D1300" s="156"/>
      <c r="E1300" s="156" t="s">
        <v>855</v>
      </c>
      <c r="F1300" s="93" t="s">
        <v>99</v>
      </c>
      <c r="H1300" s="28" t="s">
        <v>21</v>
      </c>
      <c r="I1300" s="28" t="s">
        <v>81</v>
      </c>
      <c r="J1300" s="162" t="s">
        <v>167</v>
      </c>
      <c r="K1300" s="156" t="s">
        <v>894</v>
      </c>
      <c r="M1300" s="24">
        <v>7000</v>
      </c>
      <c r="O1300" s="114">
        <f t="shared" si="20"/>
        <v>8086.7000000000698</v>
      </c>
    </row>
    <row r="1301" spans="1:15" ht="22.05" hidden="1" customHeight="1" x14ac:dyDescent="0.2">
      <c r="A1301" s="26">
        <v>45925</v>
      </c>
      <c r="B1301" s="20" t="s">
        <v>36</v>
      </c>
      <c r="C1301" s="156">
        <v>521544913</v>
      </c>
      <c r="D1301" s="156"/>
      <c r="E1301" s="156" t="s">
        <v>6959</v>
      </c>
      <c r="F1301" s="93" t="s">
        <v>99</v>
      </c>
      <c r="H1301" s="28" t="s">
        <v>22</v>
      </c>
      <c r="I1301" s="28" t="s">
        <v>56</v>
      </c>
      <c r="J1301" s="162" t="s">
        <v>88</v>
      </c>
      <c r="K1301" s="156" t="s">
        <v>6997</v>
      </c>
      <c r="M1301" s="24"/>
      <c r="N1301" s="27">
        <v>6900</v>
      </c>
      <c r="O1301" s="114">
        <f t="shared" si="20"/>
        <v>1186.7000000000698</v>
      </c>
    </row>
    <row r="1302" spans="1:15" ht="22.05" hidden="1" customHeight="1" x14ac:dyDescent="0.2">
      <c r="A1302" s="26">
        <v>45925</v>
      </c>
      <c r="B1302" s="20" t="s">
        <v>36</v>
      </c>
      <c r="C1302" s="156"/>
      <c r="D1302" s="156"/>
      <c r="E1302" s="156" t="s">
        <v>569</v>
      </c>
      <c r="F1302" s="93" t="s">
        <v>99</v>
      </c>
      <c r="H1302" s="28" t="s">
        <v>21</v>
      </c>
      <c r="I1302" s="28" t="s">
        <v>28</v>
      </c>
      <c r="J1302" s="162" t="s">
        <v>30</v>
      </c>
      <c r="K1302" s="156" t="s">
        <v>2686</v>
      </c>
      <c r="M1302" s="24">
        <v>65000</v>
      </c>
      <c r="O1302" s="114">
        <f t="shared" si="20"/>
        <v>66186.70000000007</v>
      </c>
    </row>
    <row r="1303" spans="1:15" ht="22.05" hidden="1" customHeight="1" x14ac:dyDescent="0.2">
      <c r="A1303" s="26">
        <v>45926</v>
      </c>
      <c r="B1303" s="20" t="s">
        <v>36</v>
      </c>
      <c r="C1303" s="156">
        <v>225084013</v>
      </c>
      <c r="D1303" s="156"/>
      <c r="E1303" s="156" t="s">
        <v>577</v>
      </c>
      <c r="F1303" s="93" t="s">
        <v>99</v>
      </c>
      <c r="H1303" s="28" t="s">
        <v>22</v>
      </c>
      <c r="I1303" s="28" t="s">
        <v>81</v>
      </c>
      <c r="J1303" s="162" t="s">
        <v>171</v>
      </c>
      <c r="K1303" s="156" t="s">
        <v>621</v>
      </c>
      <c r="M1303" s="24"/>
      <c r="N1303" s="599">
        <v>41186.699999999997</v>
      </c>
      <c r="O1303" s="114">
        <f t="shared" si="20"/>
        <v>25000.000000000073</v>
      </c>
    </row>
    <row r="1304" spans="1:15" ht="22.05" hidden="1" customHeight="1" x14ac:dyDescent="0.2">
      <c r="A1304" s="26">
        <v>45926</v>
      </c>
      <c r="B1304" s="20" t="s">
        <v>36</v>
      </c>
      <c r="C1304" s="156"/>
      <c r="D1304" s="156"/>
      <c r="E1304" s="156" t="s">
        <v>569</v>
      </c>
      <c r="F1304" s="93" t="s">
        <v>99</v>
      </c>
      <c r="H1304" s="28" t="s">
        <v>21</v>
      </c>
      <c r="I1304" s="28" t="s">
        <v>28</v>
      </c>
      <c r="J1304" s="162" t="s">
        <v>30</v>
      </c>
      <c r="K1304" s="156" t="s">
        <v>615</v>
      </c>
      <c r="M1304" s="24">
        <v>1000000</v>
      </c>
      <c r="O1304" s="114">
        <f t="shared" si="20"/>
        <v>1025000.0000000001</v>
      </c>
    </row>
    <row r="1305" spans="1:15" ht="22.05" hidden="1" customHeight="1" x14ac:dyDescent="0.2">
      <c r="A1305" s="26">
        <v>45926</v>
      </c>
      <c r="B1305" s="20" t="s">
        <v>36</v>
      </c>
      <c r="C1305" s="156">
        <v>3028653213</v>
      </c>
      <c r="D1305" s="156"/>
      <c r="E1305" s="156" t="s">
        <v>577</v>
      </c>
      <c r="F1305" s="93" t="s">
        <v>99</v>
      </c>
      <c r="H1305" s="28" t="s">
        <v>22</v>
      </c>
      <c r="I1305" s="28" t="s">
        <v>81</v>
      </c>
      <c r="J1305" s="162" t="s">
        <v>171</v>
      </c>
      <c r="K1305" s="156" t="s">
        <v>621</v>
      </c>
      <c r="M1305" s="24"/>
      <c r="N1305" s="27">
        <v>25000</v>
      </c>
      <c r="O1305" s="114">
        <f t="shared" si="20"/>
        <v>1000000.0000000001</v>
      </c>
    </row>
    <row r="1306" spans="1:15" ht="22.05" hidden="1" customHeight="1" x14ac:dyDescent="0.2">
      <c r="A1306" s="26">
        <v>45926</v>
      </c>
      <c r="B1306" s="20" t="s">
        <v>36</v>
      </c>
      <c r="C1306" s="156">
        <v>725300</v>
      </c>
      <c r="D1306" s="156"/>
      <c r="E1306" s="156" t="s">
        <v>855</v>
      </c>
      <c r="F1306" s="93" t="s">
        <v>99</v>
      </c>
      <c r="H1306" s="28" t="s">
        <v>21</v>
      </c>
      <c r="I1306" s="28" t="s">
        <v>81</v>
      </c>
      <c r="J1306" s="162" t="s">
        <v>167</v>
      </c>
      <c r="K1306" s="156" t="s">
        <v>894</v>
      </c>
      <c r="M1306" s="24">
        <v>160000</v>
      </c>
      <c r="O1306" s="114">
        <f t="shared" si="20"/>
        <v>1160000</v>
      </c>
    </row>
    <row r="1307" spans="1:15" ht="22.05" hidden="1" customHeight="1" x14ac:dyDescent="0.2">
      <c r="A1307" s="26">
        <v>45926</v>
      </c>
      <c r="B1307" s="20" t="s">
        <v>36</v>
      </c>
      <c r="C1307" s="156">
        <v>96373017</v>
      </c>
      <c r="D1307" s="156"/>
      <c r="E1307" s="156" t="s">
        <v>574</v>
      </c>
      <c r="F1307" s="93" t="s">
        <v>99</v>
      </c>
      <c r="H1307" s="28" t="s">
        <v>22</v>
      </c>
      <c r="I1307" s="28" t="s">
        <v>55</v>
      </c>
      <c r="J1307" s="162" t="s">
        <v>70</v>
      </c>
      <c r="K1307" s="156" t="s">
        <v>1114</v>
      </c>
      <c r="M1307" s="24"/>
      <c r="N1307" s="27">
        <v>500000</v>
      </c>
      <c r="O1307" s="114">
        <f t="shared" si="20"/>
        <v>660000</v>
      </c>
    </row>
    <row r="1308" spans="1:15" ht="22.05" hidden="1" customHeight="1" x14ac:dyDescent="0.2">
      <c r="A1308" s="26">
        <v>45926</v>
      </c>
      <c r="B1308" s="20" t="s">
        <v>36</v>
      </c>
      <c r="C1308" s="156">
        <v>9769637326</v>
      </c>
      <c r="D1308" s="156"/>
      <c r="E1308" s="156" t="s">
        <v>574</v>
      </c>
      <c r="F1308" s="93" t="s">
        <v>99</v>
      </c>
      <c r="H1308" s="28" t="s">
        <v>22</v>
      </c>
      <c r="I1308" s="28" t="s">
        <v>55</v>
      </c>
      <c r="J1308" s="162" t="s">
        <v>70</v>
      </c>
      <c r="K1308" s="156" t="s">
        <v>851</v>
      </c>
      <c r="M1308" s="24"/>
      <c r="N1308" s="27">
        <v>200000</v>
      </c>
      <c r="O1308" s="114">
        <f t="shared" si="20"/>
        <v>460000</v>
      </c>
    </row>
    <row r="1309" spans="1:15" ht="22.05" hidden="1" customHeight="1" x14ac:dyDescent="0.2">
      <c r="A1309" s="26">
        <v>45926</v>
      </c>
      <c r="B1309" s="20" t="s">
        <v>36</v>
      </c>
      <c r="C1309" s="156">
        <v>7139637337</v>
      </c>
      <c r="D1309" s="156"/>
      <c r="E1309" s="156" t="s">
        <v>574</v>
      </c>
      <c r="F1309" s="93" t="s">
        <v>99</v>
      </c>
      <c r="H1309" s="28" t="s">
        <v>22</v>
      </c>
      <c r="I1309" s="28" t="s">
        <v>55</v>
      </c>
      <c r="J1309" s="162" t="s">
        <v>70</v>
      </c>
      <c r="K1309" s="156" t="s">
        <v>907</v>
      </c>
      <c r="M1309" s="24"/>
      <c r="N1309" s="27">
        <v>100000</v>
      </c>
      <c r="O1309" s="114">
        <f t="shared" si="20"/>
        <v>360000</v>
      </c>
    </row>
    <row r="1310" spans="1:15" ht="22.05" hidden="1" customHeight="1" x14ac:dyDescent="0.2">
      <c r="A1310" s="26">
        <v>45926</v>
      </c>
      <c r="B1310" s="20" t="s">
        <v>36</v>
      </c>
      <c r="C1310" s="156">
        <v>45796349</v>
      </c>
      <c r="D1310" s="156"/>
      <c r="E1310" s="156" t="s">
        <v>574</v>
      </c>
      <c r="F1310" s="93" t="s">
        <v>99</v>
      </c>
      <c r="H1310" s="28" t="s">
        <v>22</v>
      </c>
      <c r="I1310" s="28" t="s">
        <v>55</v>
      </c>
      <c r="J1310" s="162" t="s">
        <v>70</v>
      </c>
      <c r="K1310" s="156" t="s">
        <v>2714</v>
      </c>
      <c r="M1310" s="24"/>
      <c r="N1310" s="27">
        <v>200000</v>
      </c>
      <c r="O1310" s="114">
        <f t="shared" ref="O1310:O1373" si="21">O1309+M1310-N1310</f>
        <v>160000</v>
      </c>
    </row>
    <row r="1311" spans="1:15" ht="22.05" hidden="1" customHeight="1" x14ac:dyDescent="0.2">
      <c r="A1311" s="26">
        <v>45926</v>
      </c>
      <c r="B1311" s="20" t="s">
        <v>36</v>
      </c>
      <c r="C1311" s="156">
        <v>4149637310</v>
      </c>
      <c r="D1311" s="156"/>
      <c r="E1311" s="156" t="s">
        <v>6960</v>
      </c>
      <c r="F1311" s="93" t="s">
        <v>99</v>
      </c>
      <c r="H1311" s="28" t="s">
        <v>22</v>
      </c>
      <c r="I1311" s="28" t="s">
        <v>103</v>
      </c>
      <c r="J1311" s="162" t="s">
        <v>96</v>
      </c>
      <c r="K1311" s="156" t="s">
        <v>6290</v>
      </c>
      <c r="M1311" s="24"/>
      <c r="N1311" s="27">
        <v>50000</v>
      </c>
      <c r="O1311" s="114">
        <f t="shared" si="21"/>
        <v>110000</v>
      </c>
    </row>
    <row r="1312" spans="1:15" ht="22.05" hidden="1" customHeight="1" x14ac:dyDescent="0.2">
      <c r="A1312" s="26">
        <v>45926</v>
      </c>
      <c r="B1312" s="20" t="s">
        <v>36</v>
      </c>
      <c r="C1312" s="156">
        <v>1819637337</v>
      </c>
      <c r="D1312" s="156"/>
      <c r="E1312" s="156" t="s">
        <v>6960</v>
      </c>
      <c r="F1312" s="93" t="s">
        <v>99</v>
      </c>
      <c r="H1312" s="28" t="s">
        <v>22</v>
      </c>
      <c r="I1312" s="28" t="s">
        <v>103</v>
      </c>
      <c r="J1312" s="162" t="s">
        <v>96</v>
      </c>
      <c r="K1312" s="156" t="s">
        <v>6186</v>
      </c>
      <c r="M1312" s="24"/>
      <c r="N1312" s="27">
        <v>50000</v>
      </c>
      <c r="O1312" s="114">
        <f t="shared" si="21"/>
        <v>60000</v>
      </c>
    </row>
    <row r="1313" spans="1:15" ht="22.05" hidden="1" customHeight="1" x14ac:dyDescent="0.2">
      <c r="A1313" s="26">
        <v>45926</v>
      </c>
      <c r="B1313" s="20" t="s">
        <v>36</v>
      </c>
      <c r="C1313" s="156">
        <v>2719637365</v>
      </c>
      <c r="D1313" s="156" t="s">
        <v>6961</v>
      </c>
      <c r="E1313" s="156" t="s">
        <v>6115</v>
      </c>
      <c r="F1313" s="93" t="s">
        <v>99</v>
      </c>
      <c r="H1313" s="28" t="s">
        <v>22</v>
      </c>
      <c r="I1313" s="28" t="s">
        <v>55</v>
      </c>
      <c r="J1313" s="162" t="s">
        <v>73</v>
      </c>
      <c r="K1313" s="156" t="s">
        <v>5530</v>
      </c>
      <c r="M1313" s="24"/>
      <c r="N1313" s="27">
        <v>19381.25</v>
      </c>
      <c r="O1313" s="114">
        <f t="shared" si="21"/>
        <v>40618.75</v>
      </c>
    </row>
    <row r="1314" spans="1:15" ht="22.05" hidden="1" customHeight="1" x14ac:dyDescent="0.2">
      <c r="A1314" s="26">
        <v>45926</v>
      </c>
      <c r="B1314" s="20" t="s">
        <v>36</v>
      </c>
      <c r="C1314" s="156">
        <v>569637377</v>
      </c>
      <c r="D1314" s="156" t="s">
        <v>6962</v>
      </c>
      <c r="E1314" s="156" t="s">
        <v>6963</v>
      </c>
      <c r="F1314" s="93" t="s">
        <v>99</v>
      </c>
      <c r="H1314" s="28" t="s">
        <v>22</v>
      </c>
      <c r="I1314" s="28" t="s">
        <v>103</v>
      </c>
      <c r="J1314" s="162" t="s">
        <v>95</v>
      </c>
      <c r="K1314" s="156" t="s">
        <v>1877</v>
      </c>
      <c r="M1314" s="24"/>
      <c r="N1314" s="27">
        <v>16031.81</v>
      </c>
      <c r="O1314" s="114">
        <f t="shared" si="21"/>
        <v>24586.940000000002</v>
      </c>
    </row>
    <row r="1315" spans="1:15" ht="22.05" hidden="1" customHeight="1" x14ac:dyDescent="0.2">
      <c r="A1315" s="26">
        <v>45926</v>
      </c>
      <c r="B1315" s="20" t="s">
        <v>36</v>
      </c>
      <c r="C1315" s="156">
        <v>725300</v>
      </c>
      <c r="D1315" s="156"/>
      <c r="E1315" s="156" t="s">
        <v>855</v>
      </c>
      <c r="F1315" s="93" t="s">
        <v>99</v>
      </c>
      <c r="H1315" s="28" t="s">
        <v>21</v>
      </c>
      <c r="I1315" s="28" t="s">
        <v>81</v>
      </c>
      <c r="J1315" s="162" t="s">
        <v>167</v>
      </c>
      <c r="K1315" s="156" t="s">
        <v>894</v>
      </c>
      <c r="M1315" s="24">
        <v>3400</v>
      </c>
      <c r="O1315" s="114">
        <f t="shared" si="21"/>
        <v>27986.940000000002</v>
      </c>
    </row>
    <row r="1316" spans="1:15" ht="22.05" hidden="1" customHeight="1" x14ac:dyDescent="0.2">
      <c r="A1316" s="26">
        <v>45926</v>
      </c>
      <c r="B1316" s="20" t="s">
        <v>36</v>
      </c>
      <c r="C1316" s="156">
        <v>56896373978</v>
      </c>
      <c r="D1316" s="156"/>
      <c r="E1316" s="156" t="s">
        <v>6964</v>
      </c>
      <c r="F1316" s="93" t="s">
        <v>99</v>
      </c>
      <c r="H1316" s="28" t="s">
        <v>22</v>
      </c>
      <c r="I1316" s="28" t="s">
        <v>55</v>
      </c>
      <c r="J1316" s="162" t="s">
        <v>70</v>
      </c>
      <c r="K1316" s="156" t="s">
        <v>3445</v>
      </c>
      <c r="M1316" s="24"/>
      <c r="N1316" s="27">
        <v>27487</v>
      </c>
      <c r="O1316" s="114">
        <f t="shared" si="21"/>
        <v>499.94000000000233</v>
      </c>
    </row>
    <row r="1317" spans="1:15" ht="22.05" hidden="1" customHeight="1" x14ac:dyDescent="0.2">
      <c r="A1317" s="26">
        <v>45927</v>
      </c>
      <c r="B1317" s="20" t="s">
        <v>36</v>
      </c>
      <c r="C1317" s="156"/>
      <c r="D1317" s="156"/>
      <c r="E1317" s="156" t="s">
        <v>569</v>
      </c>
      <c r="F1317" s="93" t="s">
        <v>99</v>
      </c>
      <c r="H1317" s="28" t="s">
        <v>21</v>
      </c>
      <c r="I1317" s="28" t="s">
        <v>28</v>
      </c>
      <c r="J1317" s="162" t="s">
        <v>30</v>
      </c>
      <c r="K1317" s="156" t="s">
        <v>6998</v>
      </c>
      <c r="M1317" s="24">
        <v>110000</v>
      </c>
      <c r="O1317" s="114">
        <f t="shared" si="21"/>
        <v>110499.94</v>
      </c>
    </row>
    <row r="1318" spans="1:15" ht="22.05" hidden="1" customHeight="1" x14ac:dyDescent="0.2">
      <c r="A1318" s="26">
        <v>45929</v>
      </c>
      <c r="B1318" s="20" t="s">
        <v>36</v>
      </c>
      <c r="C1318" s="156">
        <v>7191869313</v>
      </c>
      <c r="D1318" s="156" t="s">
        <v>6965</v>
      </c>
      <c r="E1318" s="156" t="s">
        <v>6966</v>
      </c>
      <c r="F1318" s="93" t="s">
        <v>99</v>
      </c>
      <c r="H1318" s="28" t="s">
        <v>22</v>
      </c>
      <c r="I1318" s="28" t="s">
        <v>55</v>
      </c>
      <c r="J1318" s="162" t="s">
        <v>70</v>
      </c>
      <c r="K1318" s="156" t="s">
        <v>612</v>
      </c>
      <c r="M1318" s="24"/>
      <c r="N1318" s="27">
        <v>9050</v>
      </c>
      <c r="O1318" s="114">
        <f t="shared" si="21"/>
        <v>101449.94</v>
      </c>
    </row>
    <row r="1319" spans="1:15" ht="22.05" hidden="1" customHeight="1" x14ac:dyDescent="0.2">
      <c r="A1319" s="26">
        <v>45929</v>
      </c>
      <c r="B1319" s="20" t="s">
        <v>36</v>
      </c>
      <c r="C1319" s="156">
        <v>18693022</v>
      </c>
      <c r="D1319" s="156" t="s">
        <v>6965</v>
      </c>
      <c r="E1319" s="156" t="s">
        <v>3339</v>
      </c>
      <c r="F1319" s="93" t="s">
        <v>99</v>
      </c>
      <c r="H1319" s="28" t="s">
        <v>22</v>
      </c>
      <c r="I1319" s="28" t="s">
        <v>55</v>
      </c>
      <c r="J1319" s="162" t="s">
        <v>70</v>
      </c>
      <c r="K1319" s="156" t="s">
        <v>1114</v>
      </c>
      <c r="M1319" s="24"/>
      <c r="N1319" s="27">
        <v>15200</v>
      </c>
      <c r="O1319" s="114">
        <f t="shared" si="21"/>
        <v>86249.94</v>
      </c>
    </row>
    <row r="1320" spans="1:15" ht="22.05" hidden="1" customHeight="1" x14ac:dyDescent="0.2">
      <c r="A1320" s="26">
        <v>45929</v>
      </c>
      <c r="B1320" s="20" t="s">
        <v>36</v>
      </c>
      <c r="C1320" s="156">
        <v>4451816213</v>
      </c>
      <c r="D1320" s="156"/>
      <c r="E1320" s="156" t="s">
        <v>6967</v>
      </c>
      <c r="F1320" s="93" t="s">
        <v>99</v>
      </c>
      <c r="H1320" s="28" t="s">
        <v>22</v>
      </c>
      <c r="I1320" s="28" t="s">
        <v>55</v>
      </c>
      <c r="J1320" s="162" t="s">
        <v>70</v>
      </c>
      <c r="K1320" s="156" t="s">
        <v>851</v>
      </c>
      <c r="M1320" s="24"/>
      <c r="N1320" s="27">
        <v>1442.89</v>
      </c>
      <c r="O1320" s="114">
        <f t="shared" si="21"/>
        <v>84807.05</v>
      </c>
    </row>
    <row r="1321" spans="1:15" ht="22.05" hidden="1" customHeight="1" x14ac:dyDescent="0.2">
      <c r="A1321" s="26">
        <v>45929</v>
      </c>
      <c r="B1321" s="20" t="s">
        <v>36</v>
      </c>
      <c r="C1321" s="156">
        <v>6656689713</v>
      </c>
      <c r="D1321" s="156"/>
      <c r="E1321" s="156" t="s">
        <v>6968</v>
      </c>
      <c r="F1321" s="93" t="s">
        <v>99</v>
      </c>
      <c r="H1321" s="28" t="s">
        <v>22</v>
      </c>
      <c r="I1321" s="28" t="s">
        <v>103</v>
      </c>
      <c r="J1321" s="162" t="s">
        <v>102</v>
      </c>
      <c r="K1321" s="156" t="s">
        <v>1112</v>
      </c>
      <c r="M1321" s="24"/>
      <c r="N1321" s="27">
        <v>1272</v>
      </c>
      <c r="O1321" s="114">
        <f t="shared" si="21"/>
        <v>83535.05</v>
      </c>
    </row>
    <row r="1322" spans="1:15" ht="22.05" hidden="1" customHeight="1" x14ac:dyDescent="0.2">
      <c r="A1322" s="26">
        <v>45929</v>
      </c>
      <c r="B1322" s="20" t="s">
        <v>36</v>
      </c>
      <c r="C1322" s="156"/>
      <c r="D1322" s="156"/>
      <c r="E1322" s="156" t="s">
        <v>569</v>
      </c>
      <c r="F1322" s="93" t="s">
        <v>79</v>
      </c>
      <c r="H1322" s="28" t="s">
        <v>21</v>
      </c>
      <c r="I1322" s="28" t="s">
        <v>28</v>
      </c>
      <c r="J1322" s="162" t="s">
        <v>30</v>
      </c>
      <c r="K1322" s="156" t="s">
        <v>2686</v>
      </c>
      <c r="M1322" s="24">
        <v>55000</v>
      </c>
      <c r="O1322" s="114">
        <f t="shared" si="21"/>
        <v>138535.04999999999</v>
      </c>
    </row>
    <row r="1323" spans="1:15" ht="22.05" hidden="1" customHeight="1" x14ac:dyDescent="0.2">
      <c r="A1323" s="26">
        <v>45930</v>
      </c>
      <c r="B1323" s="20" t="s">
        <v>36</v>
      </c>
      <c r="C1323" s="156">
        <v>8087281814</v>
      </c>
      <c r="D1323" s="156"/>
      <c r="E1323" s="156" t="s">
        <v>569</v>
      </c>
      <c r="F1323" s="93" t="s">
        <v>99</v>
      </c>
      <c r="H1323" s="28" t="s">
        <v>22</v>
      </c>
      <c r="I1323" s="531" t="s">
        <v>55</v>
      </c>
      <c r="J1323" s="532" t="s">
        <v>117</v>
      </c>
      <c r="K1323" s="156" t="s">
        <v>6297</v>
      </c>
      <c r="M1323" s="24"/>
      <c r="N1323" s="27">
        <v>4280.17</v>
      </c>
      <c r="O1323" s="114">
        <f t="shared" si="21"/>
        <v>134254.87999999998</v>
      </c>
    </row>
    <row r="1324" spans="1:15" ht="22.05" hidden="1" customHeight="1" x14ac:dyDescent="0.2">
      <c r="A1324" s="26">
        <v>45930</v>
      </c>
      <c r="B1324" s="20" t="s">
        <v>36</v>
      </c>
      <c r="C1324" s="156"/>
      <c r="D1324" s="156"/>
      <c r="E1324" s="156" t="s">
        <v>6198</v>
      </c>
      <c r="F1324" s="93" t="s">
        <v>77</v>
      </c>
      <c r="H1324" s="28" t="s">
        <v>22</v>
      </c>
      <c r="I1324" s="28" t="s">
        <v>57</v>
      </c>
      <c r="J1324" s="162" t="s">
        <v>86</v>
      </c>
      <c r="K1324" s="156" t="s">
        <v>893</v>
      </c>
      <c r="M1324" s="24"/>
      <c r="N1324" s="27">
        <v>6665.51</v>
      </c>
      <c r="O1324" s="114">
        <f t="shared" si="21"/>
        <v>127589.36999999998</v>
      </c>
    </row>
    <row r="1325" spans="1:15" ht="22.05" hidden="1" customHeight="1" x14ac:dyDescent="0.2">
      <c r="A1325" s="26">
        <v>45930</v>
      </c>
      <c r="B1325" s="20" t="s">
        <v>36</v>
      </c>
      <c r="C1325" s="156"/>
      <c r="D1325" s="156"/>
      <c r="E1325" s="156" t="s">
        <v>6198</v>
      </c>
      <c r="F1325" s="93" t="s">
        <v>77</v>
      </c>
      <c r="H1325" s="28" t="s">
        <v>22</v>
      </c>
      <c r="I1325" s="28" t="s">
        <v>57</v>
      </c>
      <c r="J1325" s="162" t="s">
        <v>86</v>
      </c>
      <c r="K1325" s="156" t="s">
        <v>893</v>
      </c>
      <c r="M1325" s="24"/>
      <c r="N1325" s="27">
        <v>11113.17</v>
      </c>
      <c r="O1325" s="114">
        <f t="shared" si="21"/>
        <v>116476.19999999998</v>
      </c>
    </row>
    <row r="1326" spans="1:15" ht="22.05" hidden="1" customHeight="1" x14ac:dyDescent="0.2">
      <c r="A1326" s="26">
        <v>45930</v>
      </c>
      <c r="B1326" s="20" t="s">
        <v>36</v>
      </c>
      <c r="C1326" s="156"/>
      <c r="D1326" s="156"/>
      <c r="E1326" s="156" t="s">
        <v>6198</v>
      </c>
      <c r="F1326" s="93" t="s">
        <v>77</v>
      </c>
      <c r="H1326" s="28" t="s">
        <v>22</v>
      </c>
      <c r="I1326" s="28" t="s">
        <v>57</v>
      </c>
      <c r="J1326" s="162" t="s">
        <v>86</v>
      </c>
      <c r="K1326" s="156" t="s">
        <v>893</v>
      </c>
      <c r="M1326" s="24"/>
      <c r="N1326" s="27">
        <v>1111.32</v>
      </c>
      <c r="O1326" s="114">
        <f t="shared" si="21"/>
        <v>115364.87999999998</v>
      </c>
    </row>
    <row r="1327" spans="1:15" ht="22.05" hidden="1" customHeight="1" x14ac:dyDescent="0.2">
      <c r="A1327" s="26">
        <v>45930</v>
      </c>
      <c r="B1327" s="20" t="s">
        <v>36</v>
      </c>
      <c r="C1327" s="156"/>
      <c r="D1327" s="156"/>
      <c r="E1327" s="156" t="s">
        <v>6198</v>
      </c>
      <c r="F1327" s="93" t="s">
        <v>77</v>
      </c>
      <c r="H1327" s="28" t="s">
        <v>22</v>
      </c>
      <c r="I1327" s="28" t="s">
        <v>57</v>
      </c>
      <c r="J1327" s="162" t="s">
        <v>86</v>
      </c>
      <c r="K1327" s="156" t="s">
        <v>893</v>
      </c>
      <c r="M1327" s="24"/>
      <c r="N1327" s="27">
        <v>4445.2700000000004</v>
      </c>
      <c r="O1327" s="114">
        <f t="shared" si="21"/>
        <v>110919.60999999997</v>
      </c>
    </row>
    <row r="1328" spans="1:15" ht="22.05" hidden="1" customHeight="1" x14ac:dyDescent="0.2">
      <c r="A1328" s="26">
        <v>45930</v>
      </c>
      <c r="B1328" s="20" t="s">
        <v>36</v>
      </c>
      <c r="C1328" s="156"/>
      <c r="D1328" s="156"/>
      <c r="E1328" s="156" t="s">
        <v>6198</v>
      </c>
      <c r="F1328" s="93" t="s">
        <v>77</v>
      </c>
      <c r="H1328" s="28" t="s">
        <v>22</v>
      </c>
      <c r="I1328" s="28" t="s">
        <v>57</v>
      </c>
      <c r="J1328" s="162" t="s">
        <v>86</v>
      </c>
      <c r="K1328" s="156" t="s">
        <v>893</v>
      </c>
      <c r="M1328" s="24"/>
      <c r="N1328" s="27">
        <v>555.66</v>
      </c>
      <c r="O1328" s="114">
        <f t="shared" si="21"/>
        <v>110363.94999999997</v>
      </c>
    </row>
    <row r="1329" spans="1:15" ht="22.05" hidden="1" customHeight="1" x14ac:dyDescent="0.2">
      <c r="A1329" s="26">
        <v>45930</v>
      </c>
      <c r="B1329" s="20" t="s">
        <v>36</v>
      </c>
      <c r="C1329" s="156"/>
      <c r="D1329" s="156"/>
      <c r="E1329" s="156" t="s">
        <v>6198</v>
      </c>
      <c r="F1329" s="93" t="s">
        <v>77</v>
      </c>
      <c r="H1329" s="28" t="s">
        <v>22</v>
      </c>
      <c r="I1329" s="28" t="s">
        <v>57</v>
      </c>
      <c r="J1329" s="162" t="s">
        <v>86</v>
      </c>
      <c r="K1329" s="156" t="s">
        <v>893</v>
      </c>
      <c r="M1329" s="24"/>
      <c r="N1329" s="27">
        <v>10001.85</v>
      </c>
      <c r="O1329" s="114">
        <f t="shared" si="21"/>
        <v>100362.09999999996</v>
      </c>
    </row>
    <row r="1330" spans="1:15" ht="22.05" hidden="1" customHeight="1" x14ac:dyDescent="0.2">
      <c r="A1330" s="26">
        <v>45930</v>
      </c>
      <c r="B1330" s="20" t="s">
        <v>36</v>
      </c>
      <c r="C1330" s="156"/>
      <c r="D1330" s="156"/>
      <c r="E1330" s="156" t="s">
        <v>6198</v>
      </c>
      <c r="F1330" s="93" t="s">
        <v>77</v>
      </c>
      <c r="H1330" s="28" t="s">
        <v>22</v>
      </c>
      <c r="I1330" s="28" t="s">
        <v>57</v>
      </c>
      <c r="J1330" s="162" t="s">
        <v>86</v>
      </c>
      <c r="K1330" s="156" t="s">
        <v>893</v>
      </c>
      <c r="M1330" s="24"/>
      <c r="N1330" s="27">
        <v>1111.32</v>
      </c>
      <c r="O1330" s="114">
        <f t="shared" si="21"/>
        <v>99250.779999999955</v>
      </c>
    </row>
    <row r="1331" spans="1:15" ht="22.05" hidden="1" customHeight="1" x14ac:dyDescent="0.2">
      <c r="A1331" s="26">
        <v>45930</v>
      </c>
      <c r="B1331" s="20" t="s">
        <v>36</v>
      </c>
      <c r="C1331" s="156"/>
      <c r="D1331" s="156"/>
      <c r="E1331" s="156" t="s">
        <v>6198</v>
      </c>
      <c r="F1331" s="93" t="s">
        <v>77</v>
      </c>
      <c r="H1331" s="28" t="s">
        <v>22</v>
      </c>
      <c r="I1331" s="28" t="s">
        <v>57</v>
      </c>
      <c r="J1331" s="162" t="s">
        <v>86</v>
      </c>
      <c r="K1331" s="156" t="s">
        <v>893</v>
      </c>
      <c r="M1331" s="24"/>
      <c r="N1331" s="27">
        <v>4445.2700000000004</v>
      </c>
      <c r="O1331" s="114">
        <f t="shared" si="21"/>
        <v>94805.509999999951</v>
      </c>
    </row>
    <row r="1332" spans="1:15" ht="22.05" hidden="1" customHeight="1" x14ac:dyDescent="0.2">
      <c r="A1332" s="26">
        <v>45930</v>
      </c>
      <c r="B1332" s="20" t="s">
        <v>36</v>
      </c>
      <c r="C1332" s="156"/>
      <c r="D1332" s="156"/>
      <c r="E1332" s="156" t="s">
        <v>6198</v>
      </c>
      <c r="F1332" s="93" t="s">
        <v>77</v>
      </c>
      <c r="H1332" s="28" t="s">
        <v>22</v>
      </c>
      <c r="I1332" s="28" t="s">
        <v>57</v>
      </c>
      <c r="J1332" s="162" t="s">
        <v>86</v>
      </c>
      <c r="K1332" s="156" t="s">
        <v>893</v>
      </c>
      <c r="M1332" s="24"/>
      <c r="N1332" s="27">
        <v>2222.63</v>
      </c>
      <c r="O1332" s="114">
        <f t="shared" si="21"/>
        <v>92582.879999999946</v>
      </c>
    </row>
    <row r="1333" spans="1:15" ht="22.05" hidden="1" customHeight="1" x14ac:dyDescent="0.2">
      <c r="A1333" s="26">
        <v>45930</v>
      </c>
      <c r="B1333" s="20" t="s">
        <v>36</v>
      </c>
      <c r="C1333" s="156"/>
      <c r="D1333" s="156"/>
      <c r="E1333" s="156" t="s">
        <v>6198</v>
      </c>
      <c r="F1333" s="93" t="s">
        <v>77</v>
      </c>
      <c r="H1333" s="28" t="s">
        <v>22</v>
      </c>
      <c r="I1333" s="28" t="s">
        <v>57</v>
      </c>
      <c r="J1333" s="162" t="s">
        <v>86</v>
      </c>
      <c r="K1333" s="156" t="s">
        <v>893</v>
      </c>
      <c r="M1333" s="24"/>
      <c r="N1333" s="27">
        <v>3333.95</v>
      </c>
      <c r="O1333" s="114">
        <f t="shared" si="21"/>
        <v>89248.929999999949</v>
      </c>
    </row>
    <row r="1334" spans="1:15" ht="22.05" hidden="1" customHeight="1" x14ac:dyDescent="0.2">
      <c r="A1334" s="26">
        <v>45930</v>
      </c>
      <c r="B1334" s="20" t="s">
        <v>36</v>
      </c>
      <c r="C1334" s="156"/>
      <c r="D1334" s="156"/>
      <c r="E1334" s="156" t="s">
        <v>6198</v>
      </c>
      <c r="F1334" s="93" t="s">
        <v>77</v>
      </c>
      <c r="H1334" s="28" t="s">
        <v>22</v>
      </c>
      <c r="I1334" s="28" t="s">
        <v>57</v>
      </c>
      <c r="J1334" s="162" t="s">
        <v>86</v>
      </c>
      <c r="K1334" s="156" t="s">
        <v>893</v>
      </c>
      <c r="M1334" s="24"/>
      <c r="N1334" s="27">
        <v>1111.32</v>
      </c>
      <c r="O1334" s="114">
        <f t="shared" si="21"/>
        <v>88137.609999999942</v>
      </c>
    </row>
    <row r="1335" spans="1:15" ht="22.05" hidden="1" customHeight="1" x14ac:dyDescent="0.2">
      <c r="A1335" s="26">
        <v>45930</v>
      </c>
      <c r="B1335" s="20" t="s">
        <v>36</v>
      </c>
      <c r="C1335" s="156"/>
      <c r="D1335" s="156"/>
      <c r="E1335" s="156" t="s">
        <v>6198</v>
      </c>
      <c r="F1335" s="93" t="s">
        <v>77</v>
      </c>
      <c r="H1335" s="28" t="s">
        <v>22</v>
      </c>
      <c r="I1335" s="28" t="s">
        <v>57</v>
      </c>
      <c r="J1335" s="162" t="s">
        <v>86</v>
      </c>
      <c r="K1335" s="156" t="s">
        <v>893</v>
      </c>
      <c r="M1335" s="24"/>
      <c r="N1335" s="27">
        <v>1111.32</v>
      </c>
      <c r="O1335" s="114">
        <f t="shared" si="21"/>
        <v>87026.289999999935</v>
      </c>
    </row>
    <row r="1336" spans="1:15" ht="22.05" hidden="1" customHeight="1" x14ac:dyDescent="0.2">
      <c r="A1336" s="26">
        <v>45930</v>
      </c>
      <c r="B1336" s="20" t="s">
        <v>36</v>
      </c>
      <c r="C1336" s="156"/>
      <c r="D1336" s="156"/>
      <c r="E1336" s="156" t="s">
        <v>6198</v>
      </c>
      <c r="F1336" s="93" t="s">
        <v>77</v>
      </c>
      <c r="H1336" s="28" t="s">
        <v>22</v>
      </c>
      <c r="I1336" s="28" t="s">
        <v>57</v>
      </c>
      <c r="J1336" s="162" t="s">
        <v>86</v>
      </c>
      <c r="K1336" s="156" t="s">
        <v>893</v>
      </c>
      <c r="M1336" s="24"/>
      <c r="N1336" s="27">
        <v>1111.32</v>
      </c>
      <c r="O1336" s="114">
        <f t="shared" si="21"/>
        <v>85914.969999999928</v>
      </c>
    </row>
    <row r="1337" spans="1:15" ht="22.05" hidden="1" customHeight="1" x14ac:dyDescent="0.2">
      <c r="A1337" s="26">
        <v>45930</v>
      </c>
      <c r="B1337" s="20" t="s">
        <v>36</v>
      </c>
      <c r="C1337" s="156"/>
      <c r="D1337" s="156"/>
      <c r="E1337" s="156" t="s">
        <v>6198</v>
      </c>
      <c r="F1337" s="93" t="s">
        <v>77</v>
      </c>
      <c r="H1337" s="28" t="s">
        <v>22</v>
      </c>
      <c r="I1337" s="28" t="s">
        <v>57</v>
      </c>
      <c r="J1337" s="162" t="s">
        <v>86</v>
      </c>
      <c r="K1337" s="156" t="s">
        <v>893</v>
      </c>
      <c r="M1337" s="24"/>
      <c r="N1337" s="27">
        <v>555.66</v>
      </c>
      <c r="O1337" s="114">
        <f t="shared" si="21"/>
        <v>85359.309999999925</v>
      </c>
    </row>
    <row r="1338" spans="1:15" ht="22.05" hidden="1" customHeight="1" x14ac:dyDescent="0.2">
      <c r="A1338" s="26">
        <v>45930</v>
      </c>
      <c r="B1338" s="20" t="s">
        <v>36</v>
      </c>
      <c r="C1338" s="156"/>
      <c r="D1338" s="156"/>
      <c r="E1338" s="156" t="s">
        <v>6198</v>
      </c>
      <c r="F1338" s="93" t="s">
        <v>77</v>
      </c>
      <c r="H1338" s="28" t="s">
        <v>22</v>
      </c>
      <c r="I1338" s="28" t="s">
        <v>57</v>
      </c>
      <c r="J1338" s="162" t="s">
        <v>86</v>
      </c>
      <c r="K1338" s="156" t="s">
        <v>893</v>
      </c>
      <c r="M1338" s="24"/>
      <c r="N1338" s="27">
        <v>2222.63</v>
      </c>
      <c r="O1338" s="114">
        <f t="shared" si="21"/>
        <v>83136.67999999992</v>
      </c>
    </row>
    <row r="1339" spans="1:15" ht="22.05" hidden="1" customHeight="1" x14ac:dyDescent="0.2">
      <c r="A1339" s="26">
        <v>45930</v>
      </c>
      <c r="B1339" s="20" t="s">
        <v>36</v>
      </c>
      <c r="C1339" s="156"/>
      <c r="D1339" s="156"/>
      <c r="E1339" s="156" t="s">
        <v>6198</v>
      </c>
      <c r="F1339" s="93" t="s">
        <v>77</v>
      </c>
      <c r="H1339" s="28" t="s">
        <v>22</v>
      </c>
      <c r="I1339" s="28" t="s">
        <v>57</v>
      </c>
      <c r="J1339" s="162" t="s">
        <v>86</v>
      </c>
      <c r="K1339" s="156" t="s">
        <v>893</v>
      </c>
      <c r="M1339" s="24"/>
      <c r="N1339" s="27">
        <v>1613.8</v>
      </c>
      <c r="O1339" s="114">
        <f t="shared" si="21"/>
        <v>81522.879999999917</v>
      </c>
    </row>
    <row r="1340" spans="1:15" ht="22.05" hidden="1" customHeight="1" x14ac:dyDescent="0.2">
      <c r="A1340" s="26">
        <v>45930</v>
      </c>
      <c r="B1340" s="20" t="s">
        <v>36</v>
      </c>
      <c r="C1340" s="156"/>
      <c r="D1340" s="156"/>
      <c r="E1340" s="156" t="s">
        <v>6198</v>
      </c>
      <c r="F1340" s="93" t="s">
        <v>77</v>
      </c>
      <c r="H1340" s="28" t="s">
        <v>22</v>
      </c>
      <c r="I1340" s="28" t="s">
        <v>57</v>
      </c>
      <c r="J1340" s="162" t="s">
        <v>86</v>
      </c>
      <c r="K1340" s="156" t="s">
        <v>893</v>
      </c>
      <c r="M1340" s="24"/>
      <c r="N1340" s="27">
        <v>1550.48</v>
      </c>
      <c r="O1340" s="114">
        <f t="shared" si="21"/>
        <v>79972.399999999921</v>
      </c>
    </row>
    <row r="1341" spans="1:15" ht="22.05" hidden="1" customHeight="1" x14ac:dyDescent="0.2">
      <c r="A1341" s="26">
        <v>45930</v>
      </c>
      <c r="B1341" s="20" t="s">
        <v>36</v>
      </c>
      <c r="C1341" s="156"/>
      <c r="D1341" s="156"/>
      <c r="E1341" s="156" t="s">
        <v>6198</v>
      </c>
      <c r="F1341" s="93" t="s">
        <v>77</v>
      </c>
      <c r="H1341" s="28" t="s">
        <v>22</v>
      </c>
      <c r="I1341" s="28" t="s">
        <v>57</v>
      </c>
      <c r="J1341" s="162" t="s">
        <v>86</v>
      </c>
      <c r="K1341" s="156" t="s">
        <v>893</v>
      </c>
      <c r="M1341" s="24"/>
      <c r="N1341" s="27">
        <v>0</v>
      </c>
      <c r="O1341" s="114">
        <f t="shared" si="21"/>
        <v>79972.399999999921</v>
      </c>
    </row>
    <row r="1342" spans="1:15" ht="22.05" hidden="1" customHeight="1" x14ac:dyDescent="0.2">
      <c r="A1342" s="26">
        <v>45930</v>
      </c>
      <c r="B1342" s="20" t="s">
        <v>36</v>
      </c>
      <c r="C1342" s="156"/>
      <c r="D1342" s="156"/>
      <c r="E1342" s="156" t="s">
        <v>569</v>
      </c>
      <c r="F1342" s="93" t="s">
        <v>79</v>
      </c>
      <c r="H1342" s="28" t="s">
        <v>21</v>
      </c>
      <c r="I1342" s="28" t="s">
        <v>28</v>
      </c>
      <c r="J1342" s="162" t="s">
        <v>30</v>
      </c>
      <c r="K1342" s="156" t="s">
        <v>905</v>
      </c>
      <c r="M1342" s="24">
        <v>50000</v>
      </c>
      <c r="O1342" s="114">
        <f t="shared" si="21"/>
        <v>129972.39999999992</v>
      </c>
    </row>
    <row r="1343" spans="1:15" ht="22.05" hidden="1" customHeight="1" x14ac:dyDescent="0.2">
      <c r="A1343" s="26">
        <v>45930</v>
      </c>
      <c r="B1343" s="20" t="s">
        <v>36</v>
      </c>
      <c r="C1343" s="156"/>
      <c r="D1343" s="156"/>
      <c r="E1343" s="156" t="s">
        <v>569</v>
      </c>
      <c r="F1343" s="93" t="s">
        <v>79</v>
      </c>
      <c r="H1343" s="28" t="s">
        <v>21</v>
      </c>
      <c r="I1343" s="28" t="s">
        <v>28</v>
      </c>
      <c r="J1343" s="162" t="s">
        <v>30</v>
      </c>
      <c r="K1343" s="156" t="s">
        <v>905</v>
      </c>
      <c r="M1343" s="24">
        <v>50000</v>
      </c>
      <c r="O1343" s="114">
        <f t="shared" si="21"/>
        <v>179972.39999999991</v>
      </c>
    </row>
    <row r="1344" spans="1:15" ht="22.05" hidden="1" customHeight="1" x14ac:dyDescent="0.2">
      <c r="A1344" s="26">
        <v>45930</v>
      </c>
      <c r="B1344" s="20" t="s">
        <v>36</v>
      </c>
      <c r="C1344" s="156"/>
      <c r="D1344" s="156"/>
      <c r="E1344" s="156" t="s">
        <v>569</v>
      </c>
      <c r="F1344" s="93" t="s">
        <v>79</v>
      </c>
      <c r="H1344" s="28" t="s">
        <v>21</v>
      </c>
      <c r="I1344" s="28" t="s">
        <v>28</v>
      </c>
      <c r="J1344" s="162" t="s">
        <v>30</v>
      </c>
      <c r="K1344" s="156" t="s">
        <v>905</v>
      </c>
      <c r="M1344" s="24">
        <v>50000</v>
      </c>
      <c r="O1344" s="114">
        <f t="shared" si="21"/>
        <v>229972.39999999991</v>
      </c>
    </row>
    <row r="1345" spans="1:15" ht="22.05" hidden="1" customHeight="1" x14ac:dyDescent="0.2">
      <c r="A1345" s="26">
        <v>45930</v>
      </c>
      <c r="B1345" s="20" t="s">
        <v>36</v>
      </c>
      <c r="C1345" s="156"/>
      <c r="D1345" s="156"/>
      <c r="E1345" s="156" t="s">
        <v>569</v>
      </c>
      <c r="F1345" s="93" t="s">
        <v>79</v>
      </c>
      <c r="H1345" s="28" t="s">
        <v>21</v>
      </c>
      <c r="I1345" s="28" t="s">
        <v>28</v>
      </c>
      <c r="J1345" s="162" t="s">
        <v>30</v>
      </c>
      <c r="K1345" s="156" t="s">
        <v>905</v>
      </c>
      <c r="M1345" s="24">
        <v>50000</v>
      </c>
      <c r="O1345" s="114">
        <f t="shared" si="21"/>
        <v>279972.39999999991</v>
      </c>
    </row>
    <row r="1346" spans="1:15" ht="22.05" hidden="1" customHeight="1" x14ac:dyDescent="0.2">
      <c r="A1346" s="26">
        <v>45930</v>
      </c>
      <c r="B1346" s="20" t="s">
        <v>36</v>
      </c>
      <c r="C1346" s="156"/>
      <c r="D1346" s="156"/>
      <c r="E1346" s="156" t="s">
        <v>569</v>
      </c>
      <c r="F1346" s="93" t="s">
        <v>79</v>
      </c>
      <c r="H1346" s="28" t="s">
        <v>21</v>
      </c>
      <c r="I1346" s="28" t="s">
        <v>28</v>
      </c>
      <c r="J1346" s="162" t="s">
        <v>30</v>
      </c>
      <c r="K1346" s="156" t="s">
        <v>905</v>
      </c>
      <c r="M1346" s="24">
        <v>50000</v>
      </c>
      <c r="O1346" s="114">
        <f t="shared" si="21"/>
        <v>329972.39999999991</v>
      </c>
    </row>
    <row r="1347" spans="1:15" ht="22.05" hidden="1" customHeight="1" x14ac:dyDescent="0.2">
      <c r="A1347" s="26">
        <v>45930</v>
      </c>
      <c r="B1347" s="20" t="s">
        <v>36</v>
      </c>
      <c r="C1347" s="156"/>
      <c r="D1347" s="156"/>
      <c r="E1347" s="156" t="s">
        <v>569</v>
      </c>
      <c r="F1347" s="93" t="s">
        <v>79</v>
      </c>
      <c r="H1347" s="28" t="s">
        <v>21</v>
      </c>
      <c r="I1347" s="28" t="s">
        <v>28</v>
      </c>
      <c r="J1347" s="162" t="s">
        <v>30</v>
      </c>
      <c r="K1347" s="156" t="s">
        <v>905</v>
      </c>
      <c r="M1347" s="24">
        <v>50000</v>
      </c>
      <c r="O1347" s="114">
        <f t="shared" si="21"/>
        <v>379972.39999999991</v>
      </c>
    </row>
    <row r="1348" spans="1:15" ht="22.05" hidden="1" customHeight="1" x14ac:dyDescent="0.2">
      <c r="A1348" s="26">
        <v>45930</v>
      </c>
      <c r="B1348" s="20" t="s">
        <v>36</v>
      </c>
      <c r="C1348" s="156"/>
      <c r="D1348" s="156"/>
      <c r="E1348" s="156" t="s">
        <v>569</v>
      </c>
      <c r="F1348" s="93" t="s">
        <v>79</v>
      </c>
      <c r="H1348" s="28" t="s">
        <v>21</v>
      </c>
      <c r="I1348" s="28" t="s">
        <v>28</v>
      </c>
      <c r="J1348" s="162" t="s">
        <v>30</v>
      </c>
      <c r="K1348" s="156" t="s">
        <v>905</v>
      </c>
      <c r="M1348" s="24">
        <v>50000</v>
      </c>
      <c r="O1348" s="114">
        <f t="shared" si="21"/>
        <v>429972.39999999991</v>
      </c>
    </row>
    <row r="1349" spans="1:15" ht="22.05" hidden="1" customHeight="1" x14ac:dyDescent="0.2">
      <c r="A1349" s="26">
        <v>45930</v>
      </c>
      <c r="B1349" s="20" t="s">
        <v>36</v>
      </c>
      <c r="C1349" s="156"/>
      <c r="D1349" s="156"/>
      <c r="E1349" s="156" t="s">
        <v>569</v>
      </c>
      <c r="F1349" s="93" t="s">
        <v>79</v>
      </c>
      <c r="H1349" s="28" t="s">
        <v>21</v>
      </c>
      <c r="I1349" s="28" t="s">
        <v>28</v>
      </c>
      <c r="J1349" s="162" t="s">
        <v>30</v>
      </c>
      <c r="K1349" s="156" t="s">
        <v>905</v>
      </c>
      <c r="M1349" s="24">
        <v>50000</v>
      </c>
      <c r="O1349" s="114">
        <f t="shared" si="21"/>
        <v>479972.39999999991</v>
      </c>
    </row>
    <row r="1350" spans="1:15" ht="22.05" hidden="1" customHeight="1" x14ac:dyDescent="0.2">
      <c r="A1350" s="26">
        <v>45930</v>
      </c>
      <c r="B1350" s="20" t="s">
        <v>36</v>
      </c>
      <c r="C1350" s="156"/>
      <c r="D1350" s="156"/>
      <c r="E1350" s="156" t="s">
        <v>569</v>
      </c>
      <c r="F1350" s="93" t="s">
        <v>79</v>
      </c>
      <c r="H1350" s="28" t="s">
        <v>21</v>
      </c>
      <c r="I1350" s="28" t="s">
        <v>28</v>
      </c>
      <c r="J1350" s="162" t="s">
        <v>30</v>
      </c>
      <c r="K1350" s="156" t="s">
        <v>905</v>
      </c>
      <c r="M1350" s="24">
        <v>50000</v>
      </c>
      <c r="O1350" s="114">
        <f t="shared" si="21"/>
        <v>529972.39999999991</v>
      </c>
    </row>
    <row r="1351" spans="1:15" ht="22.05" hidden="1" customHeight="1" thickBot="1" x14ac:dyDescent="0.25">
      <c r="A1351" s="374">
        <v>45930</v>
      </c>
      <c r="B1351" s="47" t="s">
        <v>36</v>
      </c>
      <c r="C1351" s="427"/>
      <c r="D1351" s="427"/>
      <c r="E1351" s="427" t="s">
        <v>569</v>
      </c>
      <c r="F1351" s="377" t="s">
        <v>79</v>
      </c>
      <c r="G1351" s="69"/>
      <c r="H1351" s="69" t="s">
        <v>21</v>
      </c>
      <c r="I1351" s="69" t="s">
        <v>28</v>
      </c>
      <c r="J1351" s="451" t="s">
        <v>30</v>
      </c>
      <c r="K1351" s="427" t="s">
        <v>905</v>
      </c>
      <c r="L1351" s="89"/>
      <c r="M1351" s="380">
        <v>50000</v>
      </c>
      <c r="N1351" s="381"/>
      <c r="O1351" s="517">
        <f t="shared" si="21"/>
        <v>579972.39999999991</v>
      </c>
    </row>
    <row r="1352" spans="1:15" ht="22.05" hidden="1" customHeight="1" x14ac:dyDescent="0.2">
      <c r="A1352" s="26">
        <v>45931</v>
      </c>
      <c r="B1352" s="20" t="s">
        <v>36</v>
      </c>
      <c r="C1352" s="156"/>
      <c r="D1352" s="156"/>
      <c r="E1352" s="156" t="s">
        <v>608</v>
      </c>
      <c r="F1352" s="93" t="s">
        <v>77</v>
      </c>
      <c r="H1352" s="28" t="s">
        <v>22</v>
      </c>
      <c r="I1352" s="28" t="s">
        <v>57</v>
      </c>
      <c r="J1352" s="162" t="s">
        <v>85</v>
      </c>
      <c r="K1352" s="156" t="s">
        <v>893</v>
      </c>
      <c r="M1352" s="24"/>
      <c r="N1352" s="27">
        <v>20</v>
      </c>
      <c r="O1352" s="114">
        <f t="shared" si="21"/>
        <v>579952.39999999991</v>
      </c>
    </row>
    <row r="1353" spans="1:15" ht="22.05" hidden="1" customHeight="1" x14ac:dyDescent="0.2">
      <c r="A1353" s="26">
        <v>45931</v>
      </c>
      <c r="B1353" s="20" t="s">
        <v>36</v>
      </c>
      <c r="C1353" s="156"/>
      <c r="D1353" s="156"/>
      <c r="E1353" s="156" t="s">
        <v>609</v>
      </c>
      <c r="F1353" s="93" t="s">
        <v>77</v>
      </c>
      <c r="H1353" s="28" t="s">
        <v>22</v>
      </c>
      <c r="I1353" s="28" t="s">
        <v>57</v>
      </c>
      <c r="J1353" s="162" t="s">
        <v>85</v>
      </c>
      <c r="K1353" s="156" t="s">
        <v>893</v>
      </c>
      <c r="M1353" s="24"/>
      <c r="N1353" s="27">
        <v>3.2</v>
      </c>
      <c r="O1353" s="114">
        <f t="shared" si="21"/>
        <v>579949.19999999995</v>
      </c>
    </row>
    <row r="1354" spans="1:15" ht="22.05" hidden="1" customHeight="1" x14ac:dyDescent="0.2">
      <c r="A1354" s="26">
        <v>45931</v>
      </c>
      <c r="B1354" s="20" t="s">
        <v>36</v>
      </c>
      <c r="C1354" s="156">
        <v>29459011</v>
      </c>
      <c r="D1354" s="156"/>
      <c r="E1354" s="156" t="s">
        <v>6969</v>
      </c>
      <c r="F1354" s="93" t="s">
        <v>99</v>
      </c>
      <c r="H1354" s="28" t="s">
        <v>22</v>
      </c>
      <c r="I1354" s="28" t="s">
        <v>56</v>
      </c>
      <c r="J1354" s="162" t="s">
        <v>88</v>
      </c>
      <c r="K1354" s="156" t="s">
        <v>1161</v>
      </c>
      <c r="M1354" s="24"/>
      <c r="N1354" s="27">
        <v>14394.44</v>
      </c>
      <c r="O1354" s="114">
        <f t="shared" si="21"/>
        <v>565554.76</v>
      </c>
    </row>
    <row r="1355" spans="1:15" ht="22.05" hidden="1" customHeight="1" x14ac:dyDescent="0.2">
      <c r="A1355" s="26">
        <v>45931</v>
      </c>
      <c r="B1355" s="20" t="s">
        <v>36</v>
      </c>
      <c r="C1355" s="156">
        <v>86969011</v>
      </c>
      <c r="D1355" s="156"/>
      <c r="E1355" s="156" t="s">
        <v>6969</v>
      </c>
      <c r="F1355" s="93" t="s">
        <v>99</v>
      </c>
      <c r="H1355" s="28" t="s">
        <v>22</v>
      </c>
      <c r="I1355" s="28" t="s">
        <v>56</v>
      </c>
      <c r="J1355" s="162" t="s">
        <v>88</v>
      </c>
      <c r="K1355" s="156" t="s">
        <v>1161</v>
      </c>
      <c r="M1355" s="24"/>
      <c r="N1355" s="27">
        <v>335.25</v>
      </c>
      <c r="O1355" s="114">
        <f t="shared" si="21"/>
        <v>565219.51</v>
      </c>
    </row>
    <row r="1356" spans="1:15" ht="22.05" hidden="1" customHeight="1" x14ac:dyDescent="0.2">
      <c r="A1356" s="26">
        <v>45931</v>
      </c>
      <c r="B1356" s="20" t="s">
        <v>36</v>
      </c>
      <c r="C1356" s="156"/>
      <c r="D1356" s="156"/>
      <c r="E1356" s="156" t="s">
        <v>569</v>
      </c>
      <c r="F1356" s="93" t="s">
        <v>79</v>
      </c>
      <c r="H1356" s="28" t="s">
        <v>21</v>
      </c>
      <c r="I1356" s="28" t="s">
        <v>28</v>
      </c>
      <c r="J1356" s="162" t="s">
        <v>30</v>
      </c>
      <c r="K1356" s="156" t="s">
        <v>2686</v>
      </c>
      <c r="M1356" s="24">
        <v>150060</v>
      </c>
      <c r="O1356" s="114">
        <f t="shared" si="21"/>
        <v>715279.51</v>
      </c>
    </row>
    <row r="1357" spans="1:15" ht="22.05" hidden="1" customHeight="1" x14ac:dyDescent="0.2">
      <c r="A1357" s="26">
        <v>45931</v>
      </c>
      <c r="B1357" s="20" t="s">
        <v>36</v>
      </c>
      <c r="C1357" s="156">
        <v>6027879014</v>
      </c>
      <c r="D1357" s="156"/>
      <c r="E1357" s="156" t="s">
        <v>6970</v>
      </c>
      <c r="F1357" s="93" t="s">
        <v>99</v>
      </c>
      <c r="H1357" s="28" t="s">
        <v>22</v>
      </c>
      <c r="I1357" s="28" t="s">
        <v>103</v>
      </c>
      <c r="J1357" s="162" t="s">
        <v>96</v>
      </c>
      <c r="K1357" s="156" t="s">
        <v>6999</v>
      </c>
      <c r="M1357" s="24"/>
      <c r="N1357" s="27">
        <v>44305.97</v>
      </c>
      <c r="O1357" s="114">
        <f t="shared" si="21"/>
        <v>670973.54</v>
      </c>
    </row>
    <row r="1358" spans="1:15" ht="22.05" hidden="1" customHeight="1" x14ac:dyDescent="0.2">
      <c r="A1358" s="26">
        <v>45931</v>
      </c>
      <c r="B1358" s="20" t="s">
        <v>36</v>
      </c>
      <c r="C1358" s="156"/>
      <c r="D1358" s="156"/>
      <c r="E1358" s="156" t="s">
        <v>6971</v>
      </c>
      <c r="F1358" s="93" t="s">
        <v>120</v>
      </c>
      <c r="H1358" s="28" t="s">
        <v>22</v>
      </c>
      <c r="I1358" s="28" t="s">
        <v>58</v>
      </c>
      <c r="J1358" s="162" t="s">
        <v>101</v>
      </c>
      <c r="K1358" s="156" t="s">
        <v>6298</v>
      </c>
      <c r="M1358" s="24"/>
      <c r="N1358" s="27">
        <v>51878.37</v>
      </c>
      <c r="O1358" s="114">
        <f t="shared" si="21"/>
        <v>619095.17000000004</v>
      </c>
    </row>
    <row r="1359" spans="1:15" ht="22.05" hidden="1" customHeight="1" x14ac:dyDescent="0.2">
      <c r="A1359" s="26">
        <v>45932</v>
      </c>
      <c r="B1359" s="20" t="s">
        <v>36</v>
      </c>
      <c r="C1359" s="156"/>
      <c r="D1359" s="156"/>
      <c r="E1359" s="156" t="s">
        <v>608</v>
      </c>
      <c r="F1359" s="93" t="s">
        <v>77</v>
      </c>
      <c r="H1359" s="28" t="s">
        <v>22</v>
      </c>
      <c r="I1359" s="28" t="s">
        <v>57</v>
      </c>
      <c r="J1359" s="162" t="s">
        <v>85</v>
      </c>
      <c r="K1359" s="156" t="s">
        <v>893</v>
      </c>
      <c r="M1359" s="24"/>
      <c r="N1359" s="27">
        <v>830</v>
      </c>
      <c r="O1359" s="114">
        <f t="shared" si="21"/>
        <v>618265.17000000004</v>
      </c>
    </row>
    <row r="1360" spans="1:15" ht="22.05" hidden="1" customHeight="1" x14ac:dyDescent="0.2">
      <c r="A1360" s="26">
        <v>45932</v>
      </c>
      <c r="B1360" s="20" t="s">
        <v>36</v>
      </c>
      <c r="C1360" s="156"/>
      <c r="D1360" s="156"/>
      <c r="E1360" s="156" t="s">
        <v>609</v>
      </c>
      <c r="F1360" s="93" t="s">
        <v>77</v>
      </c>
      <c r="H1360" s="28" t="s">
        <v>22</v>
      </c>
      <c r="I1360" s="28" t="s">
        <v>57</v>
      </c>
      <c r="J1360" s="162" t="s">
        <v>85</v>
      </c>
      <c r="K1360" s="156" t="s">
        <v>893</v>
      </c>
      <c r="M1360" s="24"/>
      <c r="N1360" s="27">
        <v>132.80000000000001</v>
      </c>
      <c r="O1360" s="114">
        <f t="shared" si="21"/>
        <v>618132.37</v>
      </c>
    </row>
    <row r="1361" spans="1:15" ht="22.05" hidden="1" customHeight="1" x14ac:dyDescent="0.2">
      <c r="A1361" s="26">
        <v>45932</v>
      </c>
      <c r="B1361" s="20" t="s">
        <v>36</v>
      </c>
      <c r="C1361" s="156">
        <v>28895012</v>
      </c>
      <c r="D1361" s="156" t="s">
        <v>6972</v>
      </c>
      <c r="E1361" s="156" t="s">
        <v>6216</v>
      </c>
      <c r="F1361" s="93" t="s">
        <v>99</v>
      </c>
      <c r="H1361" s="28" t="s">
        <v>22</v>
      </c>
      <c r="I1361" s="28" t="s">
        <v>55</v>
      </c>
      <c r="J1361" s="162" t="s">
        <v>70</v>
      </c>
      <c r="K1361" s="156" t="s">
        <v>1114</v>
      </c>
      <c r="M1361" s="24"/>
      <c r="N1361" s="27">
        <v>392200</v>
      </c>
      <c r="O1361" s="114">
        <f t="shared" si="21"/>
        <v>225932.37</v>
      </c>
    </row>
    <row r="1362" spans="1:15" ht="22.05" hidden="1" customHeight="1" x14ac:dyDescent="0.2">
      <c r="A1362" s="26">
        <v>45932</v>
      </c>
      <c r="B1362" s="20" t="s">
        <v>36</v>
      </c>
      <c r="C1362" s="156">
        <v>1822889521</v>
      </c>
      <c r="D1362" s="156" t="s">
        <v>6973</v>
      </c>
      <c r="E1362" s="156" t="s">
        <v>6974</v>
      </c>
      <c r="F1362" s="93" t="s">
        <v>99</v>
      </c>
      <c r="H1362" s="28" t="s">
        <v>22</v>
      </c>
      <c r="I1362" s="28" t="s">
        <v>55</v>
      </c>
      <c r="J1362" s="162" t="s">
        <v>70</v>
      </c>
      <c r="K1362" s="156" t="s">
        <v>2714</v>
      </c>
      <c r="M1362" s="24"/>
      <c r="N1362" s="27">
        <v>8820</v>
      </c>
      <c r="O1362" s="114">
        <f t="shared" si="21"/>
        <v>217112.37</v>
      </c>
    </row>
    <row r="1363" spans="1:15" ht="22.05" hidden="1" customHeight="1" x14ac:dyDescent="0.2">
      <c r="A1363" s="26">
        <v>45932</v>
      </c>
      <c r="B1363" s="20" t="s">
        <v>36</v>
      </c>
      <c r="C1363" s="156">
        <v>3462889532</v>
      </c>
      <c r="D1363" s="156" t="s">
        <v>6973</v>
      </c>
      <c r="E1363" s="156" t="s">
        <v>6975</v>
      </c>
      <c r="F1363" s="93" t="s">
        <v>99</v>
      </c>
      <c r="H1363" s="28" t="s">
        <v>22</v>
      </c>
      <c r="I1363" s="28" t="s">
        <v>55</v>
      </c>
      <c r="J1363" s="162" t="s">
        <v>70</v>
      </c>
      <c r="K1363" s="156" t="s">
        <v>618</v>
      </c>
      <c r="M1363" s="24"/>
      <c r="N1363" s="27">
        <v>24500</v>
      </c>
      <c r="O1363" s="114">
        <f t="shared" si="21"/>
        <v>192612.37</v>
      </c>
    </row>
    <row r="1364" spans="1:15" ht="22.05" hidden="1" customHeight="1" x14ac:dyDescent="0.2">
      <c r="A1364" s="26">
        <v>45932</v>
      </c>
      <c r="B1364" s="20" t="s">
        <v>36</v>
      </c>
      <c r="C1364" s="156">
        <v>3002889544</v>
      </c>
      <c r="D1364" s="156" t="s">
        <v>6973</v>
      </c>
      <c r="E1364" s="156" t="s">
        <v>6976</v>
      </c>
      <c r="F1364" s="93" t="s">
        <v>99</v>
      </c>
      <c r="H1364" s="28" t="s">
        <v>22</v>
      </c>
      <c r="I1364" s="28" t="s">
        <v>55</v>
      </c>
      <c r="J1364" s="162" t="s">
        <v>70</v>
      </c>
      <c r="K1364" s="156" t="s">
        <v>2616</v>
      </c>
      <c r="M1364" s="24"/>
      <c r="N1364" s="27">
        <v>62888.73</v>
      </c>
      <c r="O1364" s="114">
        <f t="shared" si="21"/>
        <v>129723.63999999998</v>
      </c>
    </row>
    <row r="1365" spans="1:15" ht="22.05" hidden="1" customHeight="1" x14ac:dyDescent="0.2">
      <c r="A1365" s="26">
        <v>45932</v>
      </c>
      <c r="B1365" s="20" t="s">
        <v>36</v>
      </c>
      <c r="C1365" s="156">
        <v>28895053</v>
      </c>
      <c r="D1365" s="156" t="s">
        <v>6973</v>
      </c>
      <c r="E1365" s="156" t="s">
        <v>574</v>
      </c>
      <c r="F1365" s="93" t="s">
        <v>99</v>
      </c>
      <c r="H1365" s="28" t="s">
        <v>22</v>
      </c>
      <c r="I1365" s="28" t="s">
        <v>55</v>
      </c>
      <c r="J1365" s="162" t="s">
        <v>70</v>
      </c>
      <c r="K1365" s="156" t="s">
        <v>625</v>
      </c>
      <c r="M1365" s="24"/>
      <c r="N1365" s="27">
        <v>25000</v>
      </c>
      <c r="O1365" s="114">
        <f t="shared" si="21"/>
        <v>104723.63999999998</v>
      </c>
    </row>
    <row r="1366" spans="1:15" ht="22.05" hidden="1" customHeight="1" x14ac:dyDescent="0.2">
      <c r="A1366" s="26">
        <v>45932</v>
      </c>
      <c r="B1366" s="20" t="s">
        <v>36</v>
      </c>
      <c r="C1366" s="156">
        <v>7162889562</v>
      </c>
      <c r="D1366" s="156" t="s">
        <v>6973</v>
      </c>
      <c r="E1366" s="156" t="s">
        <v>6977</v>
      </c>
      <c r="F1366" s="93" t="s">
        <v>99</v>
      </c>
      <c r="H1366" s="28" t="s">
        <v>22</v>
      </c>
      <c r="I1366" s="28" t="s">
        <v>55</v>
      </c>
      <c r="J1366" s="162" t="s">
        <v>70</v>
      </c>
      <c r="K1366" s="156" t="s">
        <v>851</v>
      </c>
      <c r="M1366" s="24"/>
      <c r="N1366" s="27">
        <v>26100</v>
      </c>
      <c r="O1366" s="114">
        <f t="shared" si="21"/>
        <v>78623.639999999985</v>
      </c>
    </row>
    <row r="1367" spans="1:15" ht="22.05" hidden="1" customHeight="1" x14ac:dyDescent="0.2">
      <c r="A1367" s="26">
        <v>45932</v>
      </c>
      <c r="B1367" s="20" t="s">
        <v>36</v>
      </c>
      <c r="C1367" s="156">
        <v>6768736914</v>
      </c>
      <c r="D1367" s="156"/>
      <c r="E1367" s="156" t="s">
        <v>6978</v>
      </c>
      <c r="F1367" s="93" t="s">
        <v>99</v>
      </c>
      <c r="H1367" s="28" t="s">
        <v>22</v>
      </c>
      <c r="I1367" s="28" t="s">
        <v>55</v>
      </c>
      <c r="J1367" s="162" t="s">
        <v>70</v>
      </c>
      <c r="K1367" s="156" t="s">
        <v>2616</v>
      </c>
      <c r="M1367" s="24"/>
      <c r="N1367" s="27">
        <v>3480</v>
      </c>
      <c r="O1367" s="114">
        <f t="shared" si="21"/>
        <v>75143.639999999985</v>
      </c>
    </row>
    <row r="1368" spans="1:15" ht="22.05" hidden="1" customHeight="1" x14ac:dyDescent="0.2">
      <c r="A1368" s="26">
        <v>45933</v>
      </c>
      <c r="B1368" s="20" t="s">
        <v>36</v>
      </c>
      <c r="C1368" s="156">
        <v>340042</v>
      </c>
      <c r="D1368" s="156"/>
      <c r="E1368" s="156" t="s">
        <v>855</v>
      </c>
      <c r="F1368" s="93" t="s">
        <v>99</v>
      </c>
      <c r="H1368" s="28" t="s">
        <v>21</v>
      </c>
      <c r="I1368" s="28" t="s">
        <v>81</v>
      </c>
      <c r="J1368" s="162" t="s">
        <v>167</v>
      </c>
      <c r="K1368" s="156" t="s">
        <v>894</v>
      </c>
      <c r="M1368" s="24">
        <v>66000</v>
      </c>
      <c r="O1368" s="114">
        <f t="shared" si="21"/>
        <v>141143.63999999998</v>
      </c>
    </row>
    <row r="1369" spans="1:15" ht="22.05" hidden="1" customHeight="1" x14ac:dyDescent="0.2">
      <c r="A1369" s="26">
        <v>45933</v>
      </c>
      <c r="B1369" s="20" t="s">
        <v>36</v>
      </c>
      <c r="C1369" s="156"/>
      <c r="D1369" s="156"/>
      <c r="E1369" s="156" t="s">
        <v>569</v>
      </c>
      <c r="F1369" s="93" t="s">
        <v>79</v>
      </c>
      <c r="H1369" s="28" t="s">
        <v>21</v>
      </c>
      <c r="I1369" s="28" t="s">
        <v>28</v>
      </c>
      <c r="J1369" s="162" t="s">
        <v>30</v>
      </c>
      <c r="K1369" s="156" t="s">
        <v>905</v>
      </c>
      <c r="M1369" s="24">
        <v>50000</v>
      </c>
      <c r="O1369" s="114">
        <f t="shared" si="21"/>
        <v>191143.63999999998</v>
      </c>
    </row>
    <row r="1370" spans="1:15" ht="22.05" hidden="1" customHeight="1" x14ac:dyDescent="0.2">
      <c r="A1370" s="26">
        <v>45933</v>
      </c>
      <c r="B1370" s="20" t="s">
        <v>36</v>
      </c>
      <c r="C1370" s="156"/>
      <c r="D1370" s="156"/>
      <c r="E1370" s="156" t="s">
        <v>569</v>
      </c>
      <c r="F1370" s="93" t="s">
        <v>79</v>
      </c>
      <c r="H1370" s="28" t="s">
        <v>21</v>
      </c>
      <c r="I1370" s="28" t="s">
        <v>28</v>
      </c>
      <c r="J1370" s="162" t="s">
        <v>30</v>
      </c>
      <c r="K1370" s="156" t="s">
        <v>905</v>
      </c>
      <c r="M1370" s="24">
        <v>50000</v>
      </c>
      <c r="O1370" s="114">
        <f t="shared" si="21"/>
        <v>241143.63999999998</v>
      </c>
    </row>
    <row r="1371" spans="1:15" ht="22.05" hidden="1" customHeight="1" x14ac:dyDescent="0.2">
      <c r="A1371" s="26">
        <v>45933</v>
      </c>
      <c r="B1371" s="20" t="s">
        <v>36</v>
      </c>
      <c r="C1371" s="156"/>
      <c r="D1371" s="156"/>
      <c r="E1371" s="156" t="s">
        <v>569</v>
      </c>
      <c r="F1371" s="93" t="s">
        <v>79</v>
      </c>
      <c r="H1371" s="28" t="s">
        <v>21</v>
      </c>
      <c r="I1371" s="28" t="s">
        <v>28</v>
      </c>
      <c r="J1371" s="162" t="s">
        <v>30</v>
      </c>
      <c r="K1371" s="156" t="s">
        <v>905</v>
      </c>
      <c r="M1371" s="24">
        <v>50000</v>
      </c>
      <c r="O1371" s="114">
        <f t="shared" si="21"/>
        <v>291143.64</v>
      </c>
    </row>
    <row r="1372" spans="1:15" ht="22.05" hidden="1" customHeight="1" x14ac:dyDescent="0.2">
      <c r="A1372" s="26">
        <v>45933</v>
      </c>
      <c r="B1372" s="20" t="s">
        <v>36</v>
      </c>
      <c r="C1372" s="156"/>
      <c r="D1372" s="156"/>
      <c r="E1372" s="156" t="s">
        <v>569</v>
      </c>
      <c r="F1372" s="93" t="s">
        <v>79</v>
      </c>
      <c r="H1372" s="28" t="s">
        <v>21</v>
      </c>
      <c r="I1372" s="28" t="s">
        <v>28</v>
      </c>
      <c r="J1372" s="162" t="s">
        <v>30</v>
      </c>
      <c r="K1372" s="156" t="s">
        <v>905</v>
      </c>
      <c r="M1372" s="24">
        <v>43720</v>
      </c>
      <c r="O1372" s="114">
        <f t="shared" si="21"/>
        <v>334863.64</v>
      </c>
    </row>
    <row r="1373" spans="1:15" ht="22.05" hidden="1" customHeight="1" x14ac:dyDescent="0.2">
      <c r="A1373" s="26">
        <v>45933</v>
      </c>
      <c r="B1373" s="20" t="s">
        <v>36</v>
      </c>
      <c r="C1373" s="156">
        <v>359717</v>
      </c>
      <c r="D1373" s="156"/>
      <c r="E1373" s="156" t="s">
        <v>855</v>
      </c>
      <c r="F1373" s="93" t="s">
        <v>99</v>
      </c>
      <c r="H1373" s="28" t="s">
        <v>21</v>
      </c>
      <c r="I1373" s="28" t="s">
        <v>81</v>
      </c>
      <c r="J1373" s="162" t="s">
        <v>167</v>
      </c>
      <c r="K1373" s="156" t="s">
        <v>894</v>
      </c>
      <c r="M1373" s="24">
        <v>43500</v>
      </c>
      <c r="O1373" s="114">
        <f t="shared" si="21"/>
        <v>378363.64</v>
      </c>
    </row>
    <row r="1374" spans="1:15" ht="22.05" hidden="1" customHeight="1" x14ac:dyDescent="0.2">
      <c r="A1374" s="26">
        <v>45933</v>
      </c>
      <c r="B1374" s="20" t="s">
        <v>36</v>
      </c>
      <c r="C1374" s="156">
        <v>5481313519</v>
      </c>
      <c r="D1374" s="156"/>
      <c r="E1374" s="156" t="s">
        <v>6979</v>
      </c>
      <c r="F1374" s="93" t="s">
        <v>99</v>
      </c>
      <c r="H1374" s="28" t="s">
        <v>22</v>
      </c>
      <c r="I1374" s="28" t="s">
        <v>55</v>
      </c>
      <c r="J1374" s="162" t="s">
        <v>70</v>
      </c>
      <c r="K1374" s="156" t="s">
        <v>7000</v>
      </c>
      <c r="M1374" s="24"/>
      <c r="N1374" s="27">
        <v>32250</v>
      </c>
      <c r="O1374" s="114">
        <f t="shared" ref="O1374:O1437" si="22">O1373+M1374-N1374</f>
        <v>346113.64</v>
      </c>
    </row>
    <row r="1375" spans="1:15" ht="22.05" hidden="1" customHeight="1" x14ac:dyDescent="0.2">
      <c r="A1375" s="26">
        <v>45933</v>
      </c>
      <c r="B1375" s="20" t="s">
        <v>36</v>
      </c>
      <c r="C1375" s="156">
        <v>2771313530</v>
      </c>
      <c r="D1375" s="156"/>
      <c r="E1375" s="156" t="s">
        <v>574</v>
      </c>
      <c r="F1375" s="93" t="s">
        <v>99</v>
      </c>
      <c r="H1375" s="28" t="s">
        <v>22</v>
      </c>
      <c r="I1375" s="28" t="s">
        <v>55</v>
      </c>
      <c r="J1375" s="162" t="s">
        <v>70</v>
      </c>
      <c r="K1375" s="156" t="s">
        <v>912</v>
      </c>
      <c r="M1375" s="24"/>
      <c r="N1375" s="27">
        <v>100000</v>
      </c>
      <c r="O1375" s="114">
        <f t="shared" si="22"/>
        <v>246113.64</v>
      </c>
    </row>
    <row r="1376" spans="1:15" ht="22.05" hidden="1" customHeight="1" x14ac:dyDescent="0.2">
      <c r="A1376" s="26">
        <v>45933</v>
      </c>
      <c r="B1376" s="20" t="s">
        <v>36</v>
      </c>
      <c r="C1376" s="156">
        <v>52258012</v>
      </c>
      <c r="D1376" s="156"/>
      <c r="E1376" s="156" t="s">
        <v>1108</v>
      </c>
      <c r="F1376" s="93" t="s">
        <v>99</v>
      </c>
      <c r="H1376" s="28" t="s">
        <v>22</v>
      </c>
      <c r="I1376" s="28" t="s">
        <v>103</v>
      </c>
      <c r="J1376" s="162" t="s">
        <v>93</v>
      </c>
      <c r="K1376" s="156" t="s">
        <v>6287</v>
      </c>
      <c r="M1376" s="24"/>
      <c r="N1376" s="27">
        <v>34494.18</v>
      </c>
      <c r="O1376" s="114">
        <f t="shared" si="22"/>
        <v>211619.46000000002</v>
      </c>
    </row>
    <row r="1377" spans="1:15" ht="22.05" hidden="1" customHeight="1" x14ac:dyDescent="0.2">
      <c r="A1377" s="26">
        <v>45933</v>
      </c>
      <c r="B1377" s="20" t="s">
        <v>36</v>
      </c>
      <c r="C1377" s="156">
        <v>5705225822</v>
      </c>
      <c r="D1377" s="156" t="s">
        <v>6980</v>
      </c>
      <c r="E1377" s="156" t="s">
        <v>1757</v>
      </c>
      <c r="F1377" s="93" t="s">
        <v>99</v>
      </c>
      <c r="H1377" s="28" t="s">
        <v>22</v>
      </c>
      <c r="I1377" s="28" t="s">
        <v>103</v>
      </c>
      <c r="J1377" s="162" t="s">
        <v>93</v>
      </c>
      <c r="K1377" s="156" t="s">
        <v>632</v>
      </c>
      <c r="M1377" s="24"/>
      <c r="N1377" s="27">
        <v>25000</v>
      </c>
      <c r="O1377" s="114">
        <f t="shared" si="22"/>
        <v>186619.46000000002</v>
      </c>
    </row>
    <row r="1378" spans="1:15" ht="22.05" hidden="1" customHeight="1" x14ac:dyDescent="0.2">
      <c r="A1378" s="26">
        <v>45933</v>
      </c>
      <c r="B1378" s="20" t="s">
        <v>36</v>
      </c>
      <c r="C1378" s="156">
        <v>80794009</v>
      </c>
      <c r="D1378" s="156"/>
      <c r="E1378" s="156" t="s">
        <v>569</v>
      </c>
      <c r="F1378" s="93" t="s">
        <v>99</v>
      </c>
      <c r="H1378" s="28" t="s">
        <v>21</v>
      </c>
      <c r="I1378" s="28" t="s">
        <v>28</v>
      </c>
      <c r="J1378" s="162" t="s">
        <v>30</v>
      </c>
      <c r="K1378" s="156" t="s">
        <v>615</v>
      </c>
      <c r="M1378" s="24">
        <v>1000000</v>
      </c>
      <c r="O1378" s="114">
        <f t="shared" si="22"/>
        <v>1186619.46</v>
      </c>
    </row>
    <row r="1379" spans="1:15" ht="22.05" hidden="1" customHeight="1" x14ac:dyDescent="0.2">
      <c r="A1379" s="26">
        <v>45933</v>
      </c>
      <c r="B1379" s="20" t="s">
        <v>36</v>
      </c>
      <c r="C1379" s="156">
        <v>1632348413</v>
      </c>
      <c r="D1379" s="156"/>
      <c r="E1379" s="156" t="s">
        <v>574</v>
      </c>
      <c r="F1379" s="93" t="s">
        <v>99</v>
      </c>
      <c r="H1379" s="28" t="s">
        <v>22</v>
      </c>
      <c r="I1379" s="28" t="s">
        <v>55</v>
      </c>
      <c r="J1379" s="162" t="s">
        <v>70</v>
      </c>
      <c r="K1379" s="156" t="s">
        <v>851</v>
      </c>
      <c r="M1379" s="24"/>
      <c r="N1379" s="27">
        <v>1000000</v>
      </c>
      <c r="O1379" s="114">
        <f t="shared" si="22"/>
        <v>186619.45999999996</v>
      </c>
    </row>
    <row r="1380" spans="1:15" ht="22.05" hidden="1" customHeight="1" x14ac:dyDescent="0.2">
      <c r="A1380" s="26">
        <v>45936</v>
      </c>
      <c r="B1380" s="20" t="s">
        <v>36</v>
      </c>
      <c r="C1380" s="156"/>
      <c r="D1380" s="156"/>
      <c r="E1380" s="156" t="s">
        <v>608</v>
      </c>
      <c r="F1380" s="93" t="s">
        <v>77</v>
      </c>
      <c r="H1380" s="28" t="s">
        <v>22</v>
      </c>
      <c r="I1380" s="28" t="s">
        <v>57</v>
      </c>
      <c r="J1380" s="162" t="s">
        <v>85</v>
      </c>
      <c r="K1380" s="156" t="s">
        <v>893</v>
      </c>
      <c r="M1380" s="24"/>
      <c r="N1380" s="27">
        <v>660</v>
      </c>
      <c r="O1380" s="114">
        <f t="shared" si="22"/>
        <v>185959.45999999996</v>
      </c>
    </row>
    <row r="1381" spans="1:15" ht="22.05" hidden="1" customHeight="1" x14ac:dyDescent="0.2">
      <c r="A1381" s="26">
        <v>45936</v>
      </c>
      <c r="B1381" s="20" t="s">
        <v>36</v>
      </c>
      <c r="C1381" s="156"/>
      <c r="D1381" s="156"/>
      <c r="E1381" s="156" t="s">
        <v>608</v>
      </c>
      <c r="F1381" s="93" t="s">
        <v>77</v>
      </c>
      <c r="H1381" s="28" t="s">
        <v>22</v>
      </c>
      <c r="I1381" s="28" t="s">
        <v>57</v>
      </c>
      <c r="J1381" s="162" t="s">
        <v>85</v>
      </c>
      <c r="K1381" s="156" t="s">
        <v>893</v>
      </c>
      <c r="M1381" s="24"/>
      <c r="N1381" s="27">
        <v>455</v>
      </c>
      <c r="O1381" s="114">
        <f t="shared" si="22"/>
        <v>185504.45999999996</v>
      </c>
    </row>
    <row r="1382" spans="1:15" ht="22.05" hidden="1" customHeight="1" x14ac:dyDescent="0.2">
      <c r="A1382" s="26">
        <v>45936</v>
      </c>
      <c r="B1382" s="20" t="s">
        <v>36</v>
      </c>
      <c r="C1382" s="156"/>
      <c r="D1382" s="156"/>
      <c r="E1382" s="156" t="s">
        <v>609</v>
      </c>
      <c r="F1382" s="93" t="s">
        <v>77</v>
      </c>
      <c r="H1382" s="28" t="s">
        <v>22</v>
      </c>
      <c r="I1382" s="28" t="s">
        <v>57</v>
      </c>
      <c r="J1382" s="162" t="s">
        <v>85</v>
      </c>
      <c r="K1382" s="156" t="s">
        <v>893</v>
      </c>
      <c r="M1382" s="24"/>
      <c r="N1382" s="27">
        <v>178.4</v>
      </c>
      <c r="O1382" s="114">
        <f t="shared" si="22"/>
        <v>185326.05999999997</v>
      </c>
    </row>
    <row r="1383" spans="1:15" ht="22.05" hidden="1" customHeight="1" x14ac:dyDescent="0.2">
      <c r="A1383" s="26">
        <v>45936</v>
      </c>
      <c r="B1383" s="20" t="s">
        <v>36</v>
      </c>
      <c r="C1383" s="156"/>
      <c r="D1383" s="156"/>
      <c r="E1383" s="156" t="s">
        <v>569</v>
      </c>
      <c r="F1383" s="93" t="s">
        <v>79</v>
      </c>
      <c r="H1383" s="28" t="s">
        <v>21</v>
      </c>
      <c r="I1383" s="28" t="s">
        <v>28</v>
      </c>
      <c r="J1383" s="162" t="s">
        <v>30</v>
      </c>
      <c r="K1383" s="156" t="s">
        <v>2686</v>
      </c>
      <c r="M1383" s="24">
        <v>70000</v>
      </c>
      <c r="O1383" s="114">
        <f t="shared" si="22"/>
        <v>255326.05999999997</v>
      </c>
    </row>
    <row r="1384" spans="1:15" ht="22.05" hidden="1" customHeight="1" x14ac:dyDescent="0.2">
      <c r="A1384" s="26">
        <v>45937</v>
      </c>
      <c r="B1384" s="20" t="s">
        <v>36</v>
      </c>
      <c r="C1384" s="156">
        <v>4799418413</v>
      </c>
      <c r="D1384" s="156" t="s">
        <v>6981</v>
      </c>
      <c r="E1384" s="156" t="s">
        <v>6982</v>
      </c>
      <c r="F1384" s="93" t="s">
        <v>99</v>
      </c>
      <c r="H1384" s="28" t="s">
        <v>22</v>
      </c>
      <c r="I1384" s="28" t="s">
        <v>55</v>
      </c>
      <c r="J1384" s="162" t="s">
        <v>70</v>
      </c>
      <c r="K1384" s="156" t="s">
        <v>2616</v>
      </c>
      <c r="M1384" s="24"/>
      <c r="N1384" s="27">
        <v>73720</v>
      </c>
      <c r="O1384" s="114">
        <f t="shared" si="22"/>
        <v>181606.05999999997</v>
      </c>
    </row>
    <row r="1385" spans="1:15" ht="22.05" hidden="1" customHeight="1" x14ac:dyDescent="0.2">
      <c r="A1385" s="26">
        <v>45937</v>
      </c>
      <c r="B1385" s="20" t="s">
        <v>36</v>
      </c>
      <c r="C1385" s="156">
        <v>5279418424</v>
      </c>
      <c r="D1385" s="156" t="s">
        <v>6983</v>
      </c>
      <c r="E1385" s="156" t="s">
        <v>6840</v>
      </c>
      <c r="F1385" s="93" t="s">
        <v>99</v>
      </c>
      <c r="H1385" s="28" t="s">
        <v>22</v>
      </c>
      <c r="I1385" s="28" t="s">
        <v>55</v>
      </c>
      <c r="J1385" s="162" t="s">
        <v>70</v>
      </c>
      <c r="K1385" s="156" t="s">
        <v>618</v>
      </c>
      <c r="M1385" s="24"/>
      <c r="N1385" s="27">
        <v>39200</v>
      </c>
      <c r="O1385" s="114">
        <f t="shared" si="22"/>
        <v>142406.05999999997</v>
      </c>
    </row>
    <row r="1386" spans="1:15" ht="22.05" hidden="1" customHeight="1" x14ac:dyDescent="0.2">
      <c r="A1386" s="26">
        <v>45937</v>
      </c>
      <c r="B1386" s="20" t="s">
        <v>36</v>
      </c>
      <c r="C1386" s="156">
        <v>94184033</v>
      </c>
      <c r="D1386" s="156" t="s">
        <v>6983</v>
      </c>
      <c r="E1386" s="156" t="s">
        <v>3339</v>
      </c>
      <c r="F1386" s="93" t="s">
        <v>99</v>
      </c>
      <c r="H1386" s="28" t="s">
        <v>22</v>
      </c>
      <c r="I1386" s="28" t="s">
        <v>55</v>
      </c>
      <c r="J1386" s="162" t="s">
        <v>70</v>
      </c>
      <c r="K1386" s="156" t="s">
        <v>1114</v>
      </c>
      <c r="M1386" s="24"/>
      <c r="N1386" s="27">
        <v>12500</v>
      </c>
      <c r="O1386" s="114">
        <f t="shared" si="22"/>
        <v>129906.05999999997</v>
      </c>
    </row>
    <row r="1387" spans="1:15" ht="22.05" hidden="1" customHeight="1" x14ac:dyDescent="0.2">
      <c r="A1387" s="26">
        <v>45937</v>
      </c>
      <c r="B1387" s="20" t="s">
        <v>36</v>
      </c>
      <c r="C1387" s="156">
        <v>5469414843</v>
      </c>
      <c r="D1387" s="156" t="s">
        <v>6983</v>
      </c>
      <c r="E1387" s="156" t="s">
        <v>6984</v>
      </c>
      <c r="F1387" s="93" t="s">
        <v>99</v>
      </c>
      <c r="H1387" s="28" t="s">
        <v>22</v>
      </c>
      <c r="I1387" s="28" t="s">
        <v>55</v>
      </c>
      <c r="J1387" s="162" t="s">
        <v>70</v>
      </c>
      <c r="K1387" s="156" t="s">
        <v>2616</v>
      </c>
      <c r="M1387" s="24"/>
      <c r="N1387" s="27">
        <v>21150</v>
      </c>
      <c r="O1387" s="114">
        <f t="shared" si="22"/>
        <v>108756.05999999997</v>
      </c>
    </row>
    <row r="1388" spans="1:15" ht="22.05" hidden="1" customHeight="1" x14ac:dyDescent="0.2">
      <c r="A1388" s="26">
        <v>45937</v>
      </c>
      <c r="B1388" s="20" t="s">
        <v>36</v>
      </c>
      <c r="C1388" s="156">
        <v>1379418460</v>
      </c>
      <c r="D1388" s="156" t="s">
        <v>6983</v>
      </c>
      <c r="E1388" s="156" t="s">
        <v>6985</v>
      </c>
      <c r="F1388" s="93" t="s">
        <v>99</v>
      </c>
      <c r="H1388" s="28" t="s">
        <v>22</v>
      </c>
      <c r="I1388" s="28" t="s">
        <v>55</v>
      </c>
      <c r="J1388" s="162" t="s">
        <v>70</v>
      </c>
      <c r="K1388" s="156" t="s">
        <v>851</v>
      </c>
      <c r="M1388" s="24"/>
      <c r="N1388" s="27">
        <v>19080</v>
      </c>
      <c r="O1388" s="114">
        <f t="shared" si="22"/>
        <v>89676.059999999969</v>
      </c>
    </row>
    <row r="1389" spans="1:15" ht="22.05" hidden="1" customHeight="1" x14ac:dyDescent="0.2">
      <c r="A1389" s="26">
        <v>45937</v>
      </c>
      <c r="B1389" s="20" t="s">
        <v>36</v>
      </c>
      <c r="C1389" s="156">
        <v>94184069</v>
      </c>
      <c r="D1389" s="156"/>
      <c r="E1389" s="156" t="s">
        <v>6986</v>
      </c>
      <c r="F1389" s="93" t="s">
        <v>99</v>
      </c>
      <c r="H1389" s="28" t="s">
        <v>22</v>
      </c>
      <c r="I1389" s="28" t="s">
        <v>56</v>
      </c>
      <c r="J1389" s="162" t="s">
        <v>116</v>
      </c>
      <c r="K1389" s="156" t="s">
        <v>1110</v>
      </c>
      <c r="M1389" s="24"/>
      <c r="N1389" s="27">
        <v>40000</v>
      </c>
      <c r="O1389" s="114">
        <f t="shared" si="22"/>
        <v>49676.059999999969</v>
      </c>
    </row>
    <row r="1390" spans="1:15" ht="22.05" hidden="1" customHeight="1" x14ac:dyDescent="0.2">
      <c r="A1390" s="26">
        <v>45937</v>
      </c>
      <c r="B1390" s="20" t="s">
        <v>36</v>
      </c>
      <c r="C1390" s="156">
        <v>94184076</v>
      </c>
      <c r="D1390" s="156"/>
      <c r="E1390" s="156" t="s">
        <v>574</v>
      </c>
      <c r="F1390" s="93" t="s">
        <v>99</v>
      </c>
      <c r="H1390" s="28" t="s">
        <v>22</v>
      </c>
      <c r="I1390" s="28" t="s">
        <v>55</v>
      </c>
      <c r="J1390" s="162" t="s">
        <v>70</v>
      </c>
      <c r="K1390" s="156" t="s">
        <v>625</v>
      </c>
      <c r="M1390" s="24"/>
      <c r="N1390" s="27">
        <v>22000</v>
      </c>
      <c r="O1390" s="114">
        <f t="shared" si="22"/>
        <v>27676.059999999969</v>
      </c>
    </row>
    <row r="1391" spans="1:15" ht="22.05" hidden="1" customHeight="1" x14ac:dyDescent="0.2">
      <c r="A1391" s="26">
        <v>45937</v>
      </c>
      <c r="B1391" s="20" t="s">
        <v>36</v>
      </c>
      <c r="C1391" s="156">
        <v>51188011</v>
      </c>
      <c r="D1391" s="156"/>
      <c r="E1391" s="156" t="s">
        <v>6987</v>
      </c>
      <c r="F1391" s="93" t="s">
        <v>99</v>
      </c>
      <c r="H1391" s="28" t="s">
        <v>22</v>
      </c>
      <c r="I1391" s="28" t="s">
        <v>103</v>
      </c>
      <c r="J1391" s="162" t="s">
        <v>95</v>
      </c>
      <c r="K1391" s="156" t="s">
        <v>3381</v>
      </c>
      <c r="M1391" s="24"/>
      <c r="N1391" s="27">
        <v>2096.2800000000002</v>
      </c>
      <c r="O1391" s="114">
        <f t="shared" si="22"/>
        <v>25579.77999999997</v>
      </c>
    </row>
    <row r="1392" spans="1:15" ht="22.05" hidden="1" customHeight="1" x14ac:dyDescent="0.2">
      <c r="A1392" s="26">
        <v>45938</v>
      </c>
      <c r="B1392" s="20" t="s">
        <v>36</v>
      </c>
      <c r="C1392" s="156">
        <v>1059998713</v>
      </c>
      <c r="D1392" s="156"/>
      <c r="E1392" s="156" t="s">
        <v>6988</v>
      </c>
      <c r="F1392" s="93" t="s">
        <v>99</v>
      </c>
      <c r="H1392" s="28" t="s">
        <v>22</v>
      </c>
      <c r="I1392" s="28" t="s">
        <v>103</v>
      </c>
      <c r="J1392" s="162" t="s">
        <v>92</v>
      </c>
      <c r="K1392" s="156" t="s">
        <v>1766</v>
      </c>
      <c r="M1392" s="24"/>
      <c r="N1392" s="27">
        <v>1808</v>
      </c>
      <c r="O1392" s="114">
        <f t="shared" si="22"/>
        <v>23771.77999999997</v>
      </c>
    </row>
    <row r="1393" spans="1:15" ht="22.05" hidden="1" customHeight="1" x14ac:dyDescent="0.2">
      <c r="A1393" s="26">
        <v>45938</v>
      </c>
      <c r="B1393" s="20" t="s">
        <v>36</v>
      </c>
      <c r="C1393" s="156">
        <v>99987022</v>
      </c>
      <c r="D1393" s="156"/>
      <c r="E1393" s="156" t="s">
        <v>6989</v>
      </c>
      <c r="F1393" s="93" t="s">
        <v>99</v>
      </c>
      <c r="H1393" s="28" t="s">
        <v>22</v>
      </c>
      <c r="I1393" s="28" t="s">
        <v>103</v>
      </c>
      <c r="J1393" s="162" t="s">
        <v>96</v>
      </c>
      <c r="K1393" s="156" t="s">
        <v>7001</v>
      </c>
      <c r="M1393" s="24"/>
      <c r="N1393" s="27">
        <v>3201.6</v>
      </c>
      <c r="O1393" s="114">
        <f t="shared" si="22"/>
        <v>20570.179999999971</v>
      </c>
    </row>
    <row r="1394" spans="1:15" ht="22.05" hidden="1" customHeight="1" x14ac:dyDescent="0.2">
      <c r="A1394" s="26">
        <v>45941</v>
      </c>
      <c r="B1394" s="20" t="s">
        <v>36</v>
      </c>
      <c r="C1394" s="156"/>
      <c r="D1394" s="156"/>
      <c r="E1394" s="156" t="s">
        <v>569</v>
      </c>
      <c r="F1394" s="93" t="s">
        <v>99</v>
      </c>
      <c r="H1394" s="28" t="s">
        <v>21</v>
      </c>
      <c r="I1394" s="28" t="s">
        <v>28</v>
      </c>
      <c r="J1394" s="162" t="s">
        <v>30</v>
      </c>
      <c r="K1394" s="156" t="s">
        <v>2686</v>
      </c>
      <c r="M1394" s="24">
        <v>30000</v>
      </c>
      <c r="O1394" s="114">
        <f t="shared" si="22"/>
        <v>50570.179999999971</v>
      </c>
    </row>
    <row r="1395" spans="1:15" ht="22.05" hidden="1" customHeight="1" x14ac:dyDescent="0.2">
      <c r="A1395" s="26">
        <v>45943</v>
      </c>
      <c r="B1395" s="20" t="s">
        <v>36</v>
      </c>
      <c r="C1395" s="156">
        <v>90438012</v>
      </c>
      <c r="D1395" s="156" t="s">
        <v>6990</v>
      </c>
      <c r="E1395" s="156" t="s">
        <v>6991</v>
      </c>
      <c r="F1395" s="93" t="s">
        <v>99</v>
      </c>
      <c r="H1395" s="28" t="s">
        <v>22</v>
      </c>
      <c r="I1395" s="28" t="s">
        <v>103</v>
      </c>
      <c r="J1395" s="162" t="s">
        <v>186</v>
      </c>
      <c r="K1395" s="156" t="s">
        <v>7002</v>
      </c>
      <c r="M1395" s="24"/>
      <c r="N1395" s="27">
        <v>13985.6</v>
      </c>
      <c r="O1395" s="114">
        <f t="shared" si="22"/>
        <v>36584.579999999973</v>
      </c>
    </row>
    <row r="1396" spans="1:15" ht="22.05" hidden="1" customHeight="1" x14ac:dyDescent="0.2">
      <c r="A1396" s="26">
        <v>45943</v>
      </c>
      <c r="B1396" s="20" t="s">
        <v>36</v>
      </c>
      <c r="C1396" s="156">
        <v>586425</v>
      </c>
      <c r="D1396" s="156"/>
      <c r="E1396" s="156" t="s">
        <v>855</v>
      </c>
      <c r="F1396" s="93" t="s">
        <v>99</v>
      </c>
      <c r="H1396" s="28" t="s">
        <v>21</v>
      </c>
      <c r="I1396" s="28" t="s">
        <v>81</v>
      </c>
      <c r="J1396" s="162" t="s">
        <v>167</v>
      </c>
      <c r="K1396" s="156" t="s">
        <v>894</v>
      </c>
      <c r="M1396" s="24">
        <v>65000</v>
      </c>
      <c r="O1396" s="114">
        <f t="shared" si="22"/>
        <v>101584.57999999997</v>
      </c>
    </row>
    <row r="1397" spans="1:15" ht="22.05" hidden="1" customHeight="1" x14ac:dyDescent="0.2">
      <c r="A1397" s="26">
        <v>45943</v>
      </c>
      <c r="B1397" s="20" t="s">
        <v>36</v>
      </c>
      <c r="C1397" s="156">
        <v>56094011</v>
      </c>
      <c r="D1397" s="156"/>
      <c r="E1397" s="156" t="s">
        <v>574</v>
      </c>
      <c r="F1397" s="93" t="s">
        <v>99</v>
      </c>
      <c r="H1397" s="28" t="s">
        <v>22</v>
      </c>
      <c r="I1397" s="28" t="s">
        <v>55</v>
      </c>
      <c r="J1397" s="162" t="s">
        <v>70</v>
      </c>
      <c r="K1397" s="156" t="s">
        <v>907</v>
      </c>
      <c r="M1397" s="24"/>
      <c r="N1397" s="27">
        <v>100000</v>
      </c>
      <c r="O1397" s="114">
        <f t="shared" si="22"/>
        <v>1584.5799999999726</v>
      </c>
    </row>
    <row r="1398" spans="1:15" ht="22.05" hidden="1" customHeight="1" x14ac:dyDescent="0.2">
      <c r="A1398" s="26">
        <v>45943</v>
      </c>
      <c r="B1398" s="20" t="s">
        <v>36</v>
      </c>
      <c r="C1398" s="156"/>
      <c r="D1398" s="156"/>
      <c r="E1398" s="156" t="s">
        <v>569</v>
      </c>
      <c r="F1398" s="93" t="s">
        <v>99</v>
      </c>
      <c r="H1398" s="28" t="s">
        <v>21</v>
      </c>
      <c r="I1398" s="28" t="s">
        <v>28</v>
      </c>
      <c r="J1398" s="162" t="s">
        <v>30</v>
      </c>
      <c r="K1398" s="156" t="s">
        <v>2686</v>
      </c>
      <c r="M1398" s="24">
        <v>50000</v>
      </c>
      <c r="O1398" s="114">
        <f t="shared" si="22"/>
        <v>51584.579999999973</v>
      </c>
    </row>
    <row r="1399" spans="1:15" ht="22.05" hidden="1" customHeight="1" x14ac:dyDescent="0.2">
      <c r="A1399" s="26">
        <v>45944</v>
      </c>
      <c r="B1399" s="20" t="s">
        <v>36</v>
      </c>
      <c r="C1399" s="156"/>
      <c r="D1399" s="156"/>
      <c r="E1399" s="156" t="s">
        <v>891</v>
      </c>
      <c r="F1399" s="93" t="s">
        <v>77</v>
      </c>
      <c r="H1399" s="28" t="s">
        <v>21</v>
      </c>
      <c r="I1399" s="28" t="s">
        <v>28</v>
      </c>
      <c r="J1399" s="162" t="s">
        <v>34</v>
      </c>
      <c r="K1399" s="156" t="s">
        <v>7331</v>
      </c>
      <c r="M1399" s="24">
        <v>0.2</v>
      </c>
      <c r="O1399" s="114">
        <f t="shared" si="22"/>
        <v>51584.77999999997</v>
      </c>
    </row>
    <row r="1400" spans="1:15" ht="22.05" hidden="1" customHeight="1" x14ac:dyDescent="0.2">
      <c r="A1400" s="26">
        <v>45944</v>
      </c>
      <c r="B1400" s="20" t="s">
        <v>36</v>
      </c>
      <c r="C1400" s="156"/>
      <c r="D1400" s="156"/>
      <c r="E1400" s="156" t="s">
        <v>569</v>
      </c>
      <c r="F1400" s="93" t="s">
        <v>99</v>
      </c>
      <c r="H1400" s="28" t="s">
        <v>21</v>
      </c>
      <c r="I1400" s="28" t="s">
        <v>28</v>
      </c>
      <c r="J1400" s="162" t="s">
        <v>30</v>
      </c>
      <c r="K1400" s="156" t="s">
        <v>615</v>
      </c>
      <c r="M1400" s="24">
        <v>1000000</v>
      </c>
      <c r="O1400" s="114">
        <f t="shared" si="22"/>
        <v>1051584.78</v>
      </c>
    </row>
    <row r="1401" spans="1:15" ht="22.05" hidden="1" customHeight="1" x14ac:dyDescent="0.2">
      <c r="A1401" s="26">
        <v>45945</v>
      </c>
      <c r="B1401" s="20" t="s">
        <v>36</v>
      </c>
      <c r="C1401" s="156">
        <v>8481598913</v>
      </c>
      <c r="D1401" s="156" t="s">
        <v>7290</v>
      </c>
      <c r="E1401" s="156" t="s">
        <v>7250</v>
      </c>
      <c r="F1401" s="93" t="s">
        <v>99</v>
      </c>
      <c r="H1401" s="28" t="s">
        <v>22</v>
      </c>
      <c r="I1401" s="28" t="s">
        <v>55</v>
      </c>
      <c r="J1401" s="162" t="s">
        <v>70</v>
      </c>
      <c r="K1401" s="156" t="s">
        <v>2714</v>
      </c>
      <c r="M1401" s="24"/>
      <c r="N1401" s="27">
        <v>5880</v>
      </c>
      <c r="O1401" s="114">
        <f t="shared" si="22"/>
        <v>1045704.78</v>
      </c>
    </row>
    <row r="1402" spans="1:15" ht="22.05" hidden="1" customHeight="1" x14ac:dyDescent="0.2">
      <c r="A1402" s="26">
        <v>45945</v>
      </c>
      <c r="B1402" s="20" t="s">
        <v>36</v>
      </c>
      <c r="C1402" s="156">
        <v>8071598924</v>
      </c>
      <c r="D1402" s="156" t="s">
        <v>7290</v>
      </c>
      <c r="E1402" s="156" t="s">
        <v>7291</v>
      </c>
      <c r="F1402" s="93" t="s">
        <v>99</v>
      </c>
      <c r="H1402" s="28" t="s">
        <v>22</v>
      </c>
      <c r="I1402" s="28" t="s">
        <v>55</v>
      </c>
      <c r="J1402" s="162" t="s">
        <v>70</v>
      </c>
      <c r="K1402" s="156" t="s">
        <v>618</v>
      </c>
      <c r="M1402" s="24"/>
      <c r="N1402" s="27">
        <v>49000</v>
      </c>
      <c r="O1402" s="114">
        <f t="shared" si="22"/>
        <v>996704.78</v>
      </c>
    </row>
    <row r="1403" spans="1:15" ht="22.05" hidden="1" customHeight="1" x14ac:dyDescent="0.2">
      <c r="A1403" s="26">
        <v>45945</v>
      </c>
      <c r="B1403" s="20" t="s">
        <v>36</v>
      </c>
      <c r="C1403" s="156">
        <v>15989033</v>
      </c>
      <c r="D1403" s="156" t="s">
        <v>7290</v>
      </c>
      <c r="E1403" s="156" t="s">
        <v>3950</v>
      </c>
      <c r="F1403" s="93" t="s">
        <v>99</v>
      </c>
      <c r="H1403" s="28" t="s">
        <v>22</v>
      </c>
      <c r="I1403" s="28" t="s">
        <v>55</v>
      </c>
      <c r="J1403" s="162" t="s">
        <v>70</v>
      </c>
      <c r="K1403" s="156" t="s">
        <v>1114</v>
      </c>
      <c r="M1403" s="24"/>
      <c r="N1403" s="27">
        <v>7960</v>
      </c>
      <c r="O1403" s="114">
        <f t="shared" si="22"/>
        <v>988744.78</v>
      </c>
    </row>
    <row r="1404" spans="1:15" ht="22.05" hidden="1" customHeight="1" x14ac:dyDescent="0.2">
      <c r="A1404" s="26">
        <v>45945</v>
      </c>
      <c r="B1404" s="20" t="s">
        <v>36</v>
      </c>
      <c r="C1404" s="156">
        <v>31598942</v>
      </c>
      <c r="D1404" s="156" t="s">
        <v>7290</v>
      </c>
      <c r="E1404" s="156" t="s">
        <v>7292</v>
      </c>
      <c r="F1404" s="93" t="s">
        <v>99</v>
      </c>
      <c r="H1404" s="28" t="s">
        <v>22</v>
      </c>
      <c r="I1404" s="28" t="s">
        <v>55</v>
      </c>
      <c r="J1404" s="162" t="s">
        <v>70</v>
      </c>
      <c r="K1404" s="156" t="s">
        <v>2616</v>
      </c>
      <c r="M1404" s="24"/>
      <c r="N1404" s="27">
        <v>179527.67</v>
      </c>
      <c r="O1404" s="114">
        <f t="shared" si="22"/>
        <v>809217.11</v>
      </c>
    </row>
    <row r="1405" spans="1:15" ht="22.05" hidden="1" customHeight="1" x14ac:dyDescent="0.2">
      <c r="A1405" s="26">
        <v>45945</v>
      </c>
      <c r="B1405" s="20" t="s">
        <v>36</v>
      </c>
      <c r="C1405" s="156">
        <v>15989051</v>
      </c>
      <c r="D1405" s="156" t="s">
        <v>7290</v>
      </c>
      <c r="E1405" s="156" t="s">
        <v>574</v>
      </c>
      <c r="F1405" s="93" t="s">
        <v>99</v>
      </c>
      <c r="H1405" s="28" t="s">
        <v>22</v>
      </c>
      <c r="I1405" s="28" t="s">
        <v>55</v>
      </c>
      <c r="J1405" s="162" t="s">
        <v>70</v>
      </c>
      <c r="K1405" s="156" t="s">
        <v>625</v>
      </c>
      <c r="M1405" s="24"/>
      <c r="N1405" s="27">
        <v>25000</v>
      </c>
      <c r="O1405" s="114">
        <f t="shared" si="22"/>
        <v>784217.11</v>
      </c>
    </row>
    <row r="1406" spans="1:15" ht="22.05" hidden="1" customHeight="1" x14ac:dyDescent="0.2">
      <c r="A1406" s="26">
        <v>45945</v>
      </c>
      <c r="B1406" s="20" t="s">
        <v>36</v>
      </c>
      <c r="C1406" s="156">
        <v>15989055</v>
      </c>
      <c r="D1406" s="156" t="s">
        <v>7290</v>
      </c>
      <c r="E1406" s="156" t="s">
        <v>7244</v>
      </c>
      <c r="F1406" s="93" t="s">
        <v>99</v>
      </c>
      <c r="H1406" s="28" t="s">
        <v>22</v>
      </c>
      <c r="I1406" s="28" t="s">
        <v>55</v>
      </c>
      <c r="J1406" s="162" t="s">
        <v>70</v>
      </c>
      <c r="K1406" s="156" t="s">
        <v>630</v>
      </c>
      <c r="M1406" s="24"/>
      <c r="N1406" s="27">
        <v>17600</v>
      </c>
      <c r="O1406" s="114">
        <f t="shared" si="22"/>
        <v>766617.11</v>
      </c>
    </row>
    <row r="1407" spans="1:15" ht="22.05" hidden="1" customHeight="1" x14ac:dyDescent="0.2">
      <c r="A1407" s="26">
        <v>45945</v>
      </c>
      <c r="B1407" s="20" t="s">
        <v>36</v>
      </c>
      <c r="C1407" s="156">
        <v>9861598964</v>
      </c>
      <c r="D1407" s="156" t="s">
        <v>7290</v>
      </c>
      <c r="E1407" s="156" t="s">
        <v>7293</v>
      </c>
      <c r="F1407" s="93" t="s">
        <v>99</v>
      </c>
      <c r="H1407" s="28" t="s">
        <v>22</v>
      </c>
      <c r="I1407" s="28" t="s">
        <v>55</v>
      </c>
      <c r="J1407" s="162" t="s">
        <v>70</v>
      </c>
      <c r="K1407" s="156" t="s">
        <v>851</v>
      </c>
      <c r="M1407" s="24"/>
      <c r="N1407" s="27">
        <v>75300</v>
      </c>
      <c r="O1407" s="114">
        <f t="shared" si="22"/>
        <v>691317.11</v>
      </c>
    </row>
    <row r="1408" spans="1:15" ht="22.05" hidden="1" customHeight="1" x14ac:dyDescent="0.2">
      <c r="A1408" s="26">
        <v>45946</v>
      </c>
      <c r="B1408" s="20" t="s">
        <v>36</v>
      </c>
      <c r="C1408" s="156">
        <v>6962837821</v>
      </c>
      <c r="D1408" s="156"/>
      <c r="E1408" s="156" t="s">
        <v>7294</v>
      </c>
      <c r="F1408" s="93" t="s">
        <v>99</v>
      </c>
      <c r="H1408" s="28" t="s">
        <v>22</v>
      </c>
      <c r="I1408" s="28" t="s">
        <v>55</v>
      </c>
      <c r="J1408" s="162" t="s">
        <v>70</v>
      </c>
      <c r="K1408" s="156" t="s">
        <v>3445</v>
      </c>
      <c r="M1408" s="24"/>
      <c r="N1408" s="27">
        <v>15600</v>
      </c>
      <c r="O1408" s="114">
        <f t="shared" si="22"/>
        <v>675717.11</v>
      </c>
    </row>
    <row r="1409" spans="1:15" ht="22.05" hidden="1" customHeight="1" x14ac:dyDescent="0.2">
      <c r="A1409" s="26">
        <v>45946</v>
      </c>
      <c r="B1409" s="20" t="s">
        <v>36</v>
      </c>
      <c r="C1409" s="156">
        <v>4029309213</v>
      </c>
      <c r="D1409" s="156" t="s">
        <v>7295</v>
      </c>
      <c r="E1409" s="156" t="s">
        <v>7296</v>
      </c>
      <c r="F1409" s="93" t="s">
        <v>99</v>
      </c>
      <c r="H1409" s="28" t="s">
        <v>22</v>
      </c>
      <c r="I1409" s="28" t="s">
        <v>55</v>
      </c>
      <c r="J1409" s="162" t="s">
        <v>70</v>
      </c>
      <c r="K1409" s="156" t="s">
        <v>2714</v>
      </c>
      <c r="M1409" s="24"/>
      <c r="N1409" s="27">
        <v>8820</v>
      </c>
      <c r="O1409" s="114">
        <f t="shared" si="22"/>
        <v>666897.11</v>
      </c>
    </row>
    <row r="1410" spans="1:15" ht="22.05" hidden="1" customHeight="1" x14ac:dyDescent="0.2">
      <c r="A1410" s="26">
        <v>45946</v>
      </c>
      <c r="B1410" s="20" t="s">
        <v>36</v>
      </c>
      <c r="C1410" s="156">
        <v>8742909224</v>
      </c>
      <c r="D1410" s="156" t="s">
        <v>7295</v>
      </c>
      <c r="E1410" s="156" t="s">
        <v>7297</v>
      </c>
      <c r="F1410" s="93" t="s">
        <v>99</v>
      </c>
      <c r="H1410" s="28" t="s">
        <v>22</v>
      </c>
      <c r="I1410" s="28" t="s">
        <v>55</v>
      </c>
      <c r="J1410" s="162" t="s">
        <v>70</v>
      </c>
      <c r="K1410" s="156" t="s">
        <v>612</v>
      </c>
      <c r="N1410" s="27">
        <v>21250</v>
      </c>
      <c r="O1410" s="114">
        <f t="shared" si="22"/>
        <v>645647.11</v>
      </c>
    </row>
    <row r="1411" spans="1:15" ht="22.05" hidden="1" customHeight="1" x14ac:dyDescent="0.2">
      <c r="A1411" s="26">
        <v>45946</v>
      </c>
      <c r="B1411" s="20" t="s">
        <v>36</v>
      </c>
      <c r="C1411" s="156">
        <v>29092039</v>
      </c>
      <c r="D1411" s="156" t="s">
        <v>7295</v>
      </c>
      <c r="E1411" s="156" t="s">
        <v>4053</v>
      </c>
      <c r="F1411" s="93" t="s">
        <v>99</v>
      </c>
      <c r="H1411" s="28" t="s">
        <v>22</v>
      </c>
      <c r="I1411" s="28" t="s">
        <v>55</v>
      </c>
      <c r="J1411" s="162" t="s">
        <v>70</v>
      </c>
      <c r="K1411" s="156" t="s">
        <v>1114</v>
      </c>
      <c r="N1411" s="27">
        <v>30400</v>
      </c>
      <c r="O1411" s="114">
        <f t="shared" si="22"/>
        <v>615247.11</v>
      </c>
    </row>
    <row r="1412" spans="1:15" ht="22.05" hidden="1" customHeight="1" x14ac:dyDescent="0.2">
      <c r="A1412" s="26">
        <v>45946</v>
      </c>
      <c r="B1412" s="20" t="s">
        <v>36</v>
      </c>
      <c r="C1412" s="156">
        <v>7162909249</v>
      </c>
      <c r="D1412" s="156" t="s">
        <v>7295</v>
      </c>
      <c r="E1412" s="156" t="s">
        <v>7298</v>
      </c>
      <c r="F1412" s="93" t="s">
        <v>99</v>
      </c>
      <c r="H1412" s="28" t="s">
        <v>22</v>
      </c>
      <c r="I1412" s="28" t="s">
        <v>55</v>
      </c>
      <c r="J1412" s="162" t="s">
        <v>70</v>
      </c>
      <c r="K1412" s="156" t="s">
        <v>2616</v>
      </c>
      <c r="N1412" s="27">
        <v>228520.69</v>
      </c>
      <c r="O1412" s="114">
        <f t="shared" si="22"/>
        <v>386726.42</v>
      </c>
    </row>
    <row r="1413" spans="1:15" ht="22.05" hidden="1" customHeight="1" x14ac:dyDescent="0.2">
      <c r="A1413" s="26">
        <v>45946</v>
      </c>
      <c r="B1413" s="20" t="s">
        <v>36</v>
      </c>
      <c r="C1413" s="156">
        <v>29092063</v>
      </c>
      <c r="D1413" s="156" t="s">
        <v>7295</v>
      </c>
      <c r="E1413" s="156" t="s">
        <v>574</v>
      </c>
      <c r="F1413" s="93" t="s">
        <v>99</v>
      </c>
      <c r="H1413" s="28" t="s">
        <v>22</v>
      </c>
      <c r="I1413" s="28" t="s">
        <v>55</v>
      </c>
      <c r="J1413" s="162" t="s">
        <v>70</v>
      </c>
      <c r="K1413" s="156" t="s">
        <v>625</v>
      </c>
      <c r="N1413" s="27">
        <v>35000</v>
      </c>
      <c r="O1413" s="114">
        <f t="shared" si="22"/>
        <v>351726.42</v>
      </c>
    </row>
    <row r="1414" spans="1:15" ht="22.05" hidden="1" customHeight="1" x14ac:dyDescent="0.2">
      <c r="A1414" s="26">
        <v>45946</v>
      </c>
      <c r="B1414" s="20" t="s">
        <v>36</v>
      </c>
      <c r="C1414" s="156">
        <v>29092067</v>
      </c>
      <c r="D1414" s="156" t="s">
        <v>7295</v>
      </c>
      <c r="E1414" s="156" t="s">
        <v>7299</v>
      </c>
      <c r="F1414" s="93" t="s">
        <v>99</v>
      </c>
      <c r="H1414" s="28" t="s">
        <v>22</v>
      </c>
      <c r="I1414" s="28" t="s">
        <v>55</v>
      </c>
      <c r="J1414" s="162" t="s">
        <v>70</v>
      </c>
      <c r="K1414" s="156" t="s">
        <v>630</v>
      </c>
      <c r="N1414" s="27">
        <v>22000</v>
      </c>
      <c r="O1414" s="114">
        <f t="shared" si="22"/>
        <v>329726.42</v>
      </c>
    </row>
    <row r="1415" spans="1:15" ht="22.05" hidden="1" customHeight="1" x14ac:dyDescent="0.2">
      <c r="A1415" s="26">
        <v>45946</v>
      </c>
      <c r="B1415" s="20" t="s">
        <v>36</v>
      </c>
      <c r="C1415" s="156">
        <v>9042909275</v>
      </c>
      <c r="D1415" s="156" t="s">
        <v>7295</v>
      </c>
      <c r="E1415" s="156" t="s">
        <v>7300</v>
      </c>
      <c r="F1415" s="93" t="s">
        <v>99</v>
      </c>
      <c r="H1415" s="28" t="s">
        <v>22</v>
      </c>
      <c r="I1415" s="28" t="s">
        <v>55</v>
      </c>
      <c r="J1415" s="162" t="s">
        <v>70</v>
      </c>
      <c r="K1415" s="156" t="s">
        <v>851</v>
      </c>
      <c r="N1415" s="27">
        <v>128879.79</v>
      </c>
      <c r="O1415" s="114">
        <f t="shared" si="22"/>
        <v>200846.63</v>
      </c>
    </row>
    <row r="1416" spans="1:15" ht="22.05" hidden="1" customHeight="1" x14ac:dyDescent="0.2">
      <c r="A1416" s="26">
        <v>45946</v>
      </c>
      <c r="B1416" s="20" t="s">
        <v>36</v>
      </c>
      <c r="C1416" s="156">
        <v>9942909287</v>
      </c>
      <c r="D1416" s="156" t="s">
        <v>7295</v>
      </c>
      <c r="E1416" s="156" t="s">
        <v>7301</v>
      </c>
      <c r="F1416" s="93" t="s">
        <v>99</v>
      </c>
      <c r="H1416" s="28" t="s">
        <v>22</v>
      </c>
      <c r="I1416" s="28" t="s">
        <v>55</v>
      </c>
      <c r="J1416" s="162" t="s">
        <v>70</v>
      </c>
      <c r="K1416" s="156" t="s">
        <v>618</v>
      </c>
      <c r="N1416" s="27">
        <v>75900</v>
      </c>
      <c r="O1416" s="114">
        <f t="shared" si="22"/>
        <v>124946.63</v>
      </c>
    </row>
    <row r="1417" spans="1:15" ht="22.05" hidden="1" customHeight="1" x14ac:dyDescent="0.2">
      <c r="A1417" s="26">
        <v>45946</v>
      </c>
      <c r="B1417" s="20" t="s">
        <v>36</v>
      </c>
      <c r="C1417" s="156"/>
      <c r="D1417" s="156"/>
      <c r="E1417" s="156" t="s">
        <v>875</v>
      </c>
      <c r="F1417" s="93" t="s">
        <v>120</v>
      </c>
      <c r="H1417" s="28" t="s">
        <v>22</v>
      </c>
      <c r="I1417" s="28" t="s">
        <v>58</v>
      </c>
      <c r="J1417" s="162" t="s">
        <v>101</v>
      </c>
      <c r="K1417" s="156" t="s">
        <v>909</v>
      </c>
      <c r="N1417" s="27">
        <v>7069.68</v>
      </c>
      <c r="O1417" s="114">
        <f t="shared" si="22"/>
        <v>117876.95000000001</v>
      </c>
    </row>
    <row r="1418" spans="1:15" ht="22.05" hidden="1" customHeight="1" x14ac:dyDescent="0.2">
      <c r="A1418" s="26">
        <v>45946</v>
      </c>
      <c r="B1418" s="20" t="s">
        <v>36</v>
      </c>
      <c r="C1418" s="156">
        <v>19378011</v>
      </c>
      <c r="D1418" s="156"/>
      <c r="E1418" s="156" t="s">
        <v>7302</v>
      </c>
      <c r="F1418" s="93" t="s">
        <v>99</v>
      </c>
      <c r="H1418" s="28" t="s">
        <v>22</v>
      </c>
      <c r="I1418" s="28" t="s">
        <v>103</v>
      </c>
      <c r="J1418" s="162" t="s">
        <v>96</v>
      </c>
      <c r="K1418" s="156" t="s">
        <v>3381</v>
      </c>
      <c r="N1418" s="27">
        <v>1170</v>
      </c>
      <c r="O1418" s="114">
        <f t="shared" si="22"/>
        <v>116706.95000000001</v>
      </c>
    </row>
    <row r="1419" spans="1:15" ht="22.05" hidden="1" customHeight="1" x14ac:dyDescent="0.2">
      <c r="A1419" s="26">
        <v>45946</v>
      </c>
      <c r="B1419" s="20" t="s">
        <v>36</v>
      </c>
      <c r="C1419" s="156">
        <v>7184266376</v>
      </c>
      <c r="D1419" s="156"/>
      <c r="E1419" s="156" t="s">
        <v>7303</v>
      </c>
      <c r="F1419" s="93" t="s">
        <v>99</v>
      </c>
      <c r="H1419" s="28" t="s">
        <v>22</v>
      </c>
      <c r="I1419" s="28" t="s">
        <v>81</v>
      </c>
      <c r="J1419" s="162" t="s">
        <v>171</v>
      </c>
      <c r="K1419" s="156" t="s">
        <v>621</v>
      </c>
      <c r="N1419" s="27">
        <v>16706.95</v>
      </c>
      <c r="O1419" s="114">
        <f t="shared" si="22"/>
        <v>100000.00000000001</v>
      </c>
    </row>
    <row r="1420" spans="1:15" ht="22.05" hidden="1" customHeight="1" x14ac:dyDescent="0.2">
      <c r="A1420" s="26">
        <v>45950</v>
      </c>
      <c r="B1420" s="20" t="s">
        <v>36</v>
      </c>
      <c r="C1420" s="156">
        <v>6013177015</v>
      </c>
      <c r="D1420" s="156"/>
      <c r="E1420" s="156" t="s">
        <v>577</v>
      </c>
      <c r="F1420" s="93" t="s">
        <v>99</v>
      </c>
      <c r="H1420" s="28" t="s">
        <v>22</v>
      </c>
      <c r="I1420" s="28" t="s">
        <v>81</v>
      </c>
      <c r="J1420" s="162" t="s">
        <v>171</v>
      </c>
      <c r="K1420" s="156" t="s">
        <v>621</v>
      </c>
      <c r="N1420" s="27">
        <v>100000</v>
      </c>
      <c r="O1420" s="114">
        <f t="shared" si="22"/>
        <v>0</v>
      </c>
    </row>
    <row r="1421" spans="1:15" ht="22.05" hidden="1" customHeight="1" x14ac:dyDescent="0.2">
      <c r="A1421" s="26">
        <v>45950</v>
      </c>
      <c r="B1421" s="20" t="s">
        <v>36</v>
      </c>
      <c r="C1421" s="156"/>
      <c r="D1421" s="156"/>
      <c r="E1421" s="156" t="s">
        <v>569</v>
      </c>
      <c r="F1421" s="93" t="s">
        <v>99</v>
      </c>
      <c r="H1421" s="28" t="s">
        <v>21</v>
      </c>
      <c r="I1421" s="28" t="s">
        <v>28</v>
      </c>
      <c r="J1421" s="162" t="s">
        <v>30</v>
      </c>
      <c r="K1421" s="156" t="s">
        <v>2686</v>
      </c>
      <c r="M1421" s="159">
        <v>60000</v>
      </c>
      <c r="O1421" s="114">
        <f t="shared" si="22"/>
        <v>60000</v>
      </c>
    </row>
    <row r="1422" spans="1:15" ht="22.05" hidden="1" customHeight="1" x14ac:dyDescent="0.2">
      <c r="A1422" s="26">
        <v>45951</v>
      </c>
      <c r="B1422" s="20" t="s">
        <v>36</v>
      </c>
      <c r="C1422" s="156">
        <v>95370015</v>
      </c>
      <c r="D1422" s="156"/>
      <c r="E1422" s="156" t="s">
        <v>7304</v>
      </c>
      <c r="F1422" s="93" t="s">
        <v>99</v>
      </c>
      <c r="H1422" s="28" t="s">
        <v>22</v>
      </c>
      <c r="I1422" s="28" t="s">
        <v>103</v>
      </c>
      <c r="J1422" s="162" t="s">
        <v>93</v>
      </c>
      <c r="K1422" s="156" t="s">
        <v>900</v>
      </c>
      <c r="N1422" s="27">
        <v>1820</v>
      </c>
      <c r="O1422" s="114">
        <f t="shared" si="22"/>
        <v>58180</v>
      </c>
    </row>
    <row r="1423" spans="1:15" ht="22.05" hidden="1" customHeight="1" x14ac:dyDescent="0.2">
      <c r="A1423" s="26">
        <v>45951</v>
      </c>
      <c r="B1423" s="20" t="s">
        <v>36</v>
      </c>
      <c r="C1423" s="156">
        <v>95370022</v>
      </c>
      <c r="D1423" s="156"/>
      <c r="E1423" s="156" t="s">
        <v>7305</v>
      </c>
      <c r="F1423" s="93" t="s">
        <v>99</v>
      </c>
      <c r="H1423" s="28" t="s">
        <v>22</v>
      </c>
      <c r="I1423" s="28" t="s">
        <v>103</v>
      </c>
      <c r="J1423" s="162" t="s">
        <v>96</v>
      </c>
      <c r="K1423" s="156" t="s">
        <v>3381</v>
      </c>
      <c r="N1423" s="27">
        <v>1241.77</v>
      </c>
      <c r="O1423" s="114">
        <f t="shared" si="22"/>
        <v>56938.23</v>
      </c>
    </row>
    <row r="1424" spans="1:15" ht="22.05" hidden="1" customHeight="1" x14ac:dyDescent="0.2">
      <c r="A1424" s="26">
        <v>45951</v>
      </c>
      <c r="B1424" s="20" t="s">
        <v>36</v>
      </c>
      <c r="C1424" s="156">
        <v>5779537032</v>
      </c>
      <c r="D1424" s="156"/>
      <c r="E1424" s="156" t="s">
        <v>577</v>
      </c>
      <c r="F1424" s="93" t="s">
        <v>99</v>
      </c>
      <c r="H1424" s="28" t="s">
        <v>22</v>
      </c>
      <c r="I1424" s="28" t="s">
        <v>81</v>
      </c>
      <c r="J1424" s="162" t="s">
        <v>171</v>
      </c>
      <c r="K1424" s="156" t="s">
        <v>621</v>
      </c>
      <c r="N1424" s="27">
        <v>40000</v>
      </c>
      <c r="O1424" s="114">
        <f t="shared" si="22"/>
        <v>16938.230000000003</v>
      </c>
    </row>
    <row r="1425" spans="1:15" ht="22.05" hidden="1" customHeight="1" x14ac:dyDescent="0.2">
      <c r="A1425" s="26">
        <v>45951</v>
      </c>
      <c r="B1425" s="20" t="s">
        <v>36</v>
      </c>
      <c r="C1425" s="156">
        <v>48106011</v>
      </c>
      <c r="D1425" s="156"/>
      <c r="E1425" s="156" t="s">
        <v>7306</v>
      </c>
      <c r="F1425" s="93" t="s">
        <v>99</v>
      </c>
      <c r="H1425" s="28" t="s">
        <v>22</v>
      </c>
      <c r="I1425" s="28" t="s">
        <v>103</v>
      </c>
      <c r="J1425" s="162" t="s">
        <v>96</v>
      </c>
      <c r="K1425" s="156" t="s">
        <v>7001</v>
      </c>
      <c r="N1425" s="27">
        <v>1788.72</v>
      </c>
      <c r="O1425" s="114">
        <f t="shared" si="22"/>
        <v>15149.510000000004</v>
      </c>
    </row>
    <row r="1426" spans="1:15" ht="22.05" hidden="1" customHeight="1" x14ac:dyDescent="0.2">
      <c r="A1426" s="26">
        <v>45951</v>
      </c>
      <c r="B1426" s="20" t="s">
        <v>36</v>
      </c>
      <c r="C1426" s="156">
        <v>5104810644</v>
      </c>
      <c r="D1426" s="156" t="s">
        <v>7307</v>
      </c>
      <c r="E1426" s="156" t="s">
        <v>6115</v>
      </c>
      <c r="F1426" s="93" t="s">
        <v>99</v>
      </c>
      <c r="H1426" s="28" t="s">
        <v>22</v>
      </c>
      <c r="I1426" s="28" t="s">
        <v>55</v>
      </c>
      <c r="J1426" s="162" t="s">
        <v>73</v>
      </c>
      <c r="K1426" s="156" t="s">
        <v>5530</v>
      </c>
      <c r="N1426" s="27">
        <v>2150</v>
      </c>
      <c r="O1426" s="114">
        <f t="shared" si="22"/>
        <v>12999.510000000004</v>
      </c>
    </row>
    <row r="1427" spans="1:15" ht="22.05" hidden="1" customHeight="1" x14ac:dyDescent="0.2">
      <c r="A1427" s="26">
        <v>45951</v>
      </c>
      <c r="B1427" s="20" t="s">
        <v>36</v>
      </c>
      <c r="C1427" s="156">
        <v>333371013</v>
      </c>
      <c r="D1427" s="156"/>
      <c r="E1427" s="156" t="s">
        <v>7308</v>
      </c>
      <c r="F1427" s="93" t="s">
        <v>99</v>
      </c>
      <c r="H1427" s="28" t="s">
        <v>22</v>
      </c>
      <c r="I1427" s="28" t="s">
        <v>55</v>
      </c>
      <c r="J1427" s="162" t="s">
        <v>70</v>
      </c>
      <c r="K1427" s="156" t="s">
        <v>612</v>
      </c>
      <c r="N1427" s="27">
        <v>3900</v>
      </c>
      <c r="O1427" s="114">
        <f t="shared" si="22"/>
        <v>9099.5100000000039</v>
      </c>
    </row>
    <row r="1428" spans="1:15" ht="22.05" hidden="1" customHeight="1" x14ac:dyDescent="0.2">
      <c r="A1428" s="26">
        <v>45951</v>
      </c>
      <c r="B1428" s="20" t="s">
        <v>36</v>
      </c>
      <c r="C1428" s="156">
        <v>510343</v>
      </c>
      <c r="D1428" s="156"/>
      <c r="E1428" s="156" t="s">
        <v>855</v>
      </c>
      <c r="F1428" s="93" t="s">
        <v>99</v>
      </c>
      <c r="H1428" s="28" t="s">
        <v>21</v>
      </c>
      <c r="I1428" s="28" t="s">
        <v>81</v>
      </c>
      <c r="J1428" s="162" t="s">
        <v>167</v>
      </c>
      <c r="K1428" s="156" t="s">
        <v>894</v>
      </c>
      <c r="M1428" s="159">
        <v>60000</v>
      </c>
      <c r="O1428" s="114">
        <f t="shared" si="22"/>
        <v>69099.510000000009</v>
      </c>
    </row>
    <row r="1429" spans="1:15" ht="22.05" hidden="1" customHeight="1" x14ac:dyDescent="0.2">
      <c r="A1429" s="26">
        <v>45951</v>
      </c>
      <c r="B1429" s="20" t="s">
        <v>36</v>
      </c>
      <c r="C1429" s="156">
        <v>62594011</v>
      </c>
      <c r="D1429" s="156" t="s">
        <v>7309</v>
      </c>
      <c r="E1429" s="156" t="s">
        <v>2552</v>
      </c>
      <c r="F1429" s="93" t="s">
        <v>99</v>
      </c>
      <c r="H1429" s="28" t="s">
        <v>22</v>
      </c>
      <c r="I1429" s="28" t="s">
        <v>103</v>
      </c>
      <c r="J1429" s="162" t="s">
        <v>94</v>
      </c>
      <c r="K1429" s="156" t="s">
        <v>5529</v>
      </c>
      <c r="N1429" s="27">
        <v>66751.44</v>
      </c>
      <c r="O1429" s="114">
        <f t="shared" si="22"/>
        <v>2348.070000000007</v>
      </c>
    </row>
    <row r="1430" spans="1:15" ht="22.05" hidden="1" customHeight="1" x14ac:dyDescent="0.2">
      <c r="A1430" s="26">
        <v>45952</v>
      </c>
      <c r="B1430" s="20" t="s">
        <v>36</v>
      </c>
      <c r="C1430" s="156"/>
      <c r="D1430" s="156"/>
      <c r="E1430" s="156" t="s">
        <v>569</v>
      </c>
      <c r="F1430" s="93" t="s">
        <v>79</v>
      </c>
      <c r="H1430" s="28" t="s">
        <v>21</v>
      </c>
      <c r="I1430" s="28" t="s">
        <v>28</v>
      </c>
      <c r="J1430" s="162" t="s">
        <v>30</v>
      </c>
      <c r="K1430" s="156" t="s">
        <v>905</v>
      </c>
      <c r="M1430" s="159">
        <v>50000</v>
      </c>
      <c r="O1430" s="114">
        <f t="shared" si="22"/>
        <v>52348.070000000007</v>
      </c>
    </row>
    <row r="1431" spans="1:15" ht="22.05" hidden="1" customHeight="1" x14ac:dyDescent="0.2">
      <c r="A1431" s="26">
        <v>45952</v>
      </c>
      <c r="B1431" s="20" t="s">
        <v>36</v>
      </c>
      <c r="C1431" s="156"/>
      <c r="D1431" s="156"/>
      <c r="E1431" s="156" t="s">
        <v>569</v>
      </c>
      <c r="F1431" s="93" t="s">
        <v>79</v>
      </c>
      <c r="H1431" s="28" t="s">
        <v>21</v>
      </c>
      <c r="I1431" s="28" t="s">
        <v>28</v>
      </c>
      <c r="J1431" s="162" t="s">
        <v>30</v>
      </c>
      <c r="K1431" s="156" t="s">
        <v>905</v>
      </c>
      <c r="M1431" s="159">
        <v>50000</v>
      </c>
      <c r="O1431" s="114">
        <f t="shared" si="22"/>
        <v>102348.07</v>
      </c>
    </row>
    <row r="1432" spans="1:15" ht="22.05" hidden="1" customHeight="1" x14ac:dyDescent="0.2">
      <c r="A1432" s="26">
        <v>45952</v>
      </c>
      <c r="B1432" s="20" t="s">
        <v>36</v>
      </c>
      <c r="C1432" s="156"/>
      <c r="D1432" s="156"/>
      <c r="E1432" s="156" t="s">
        <v>569</v>
      </c>
      <c r="F1432" s="93" t="s">
        <v>79</v>
      </c>
      <c r="H1432" s="28" t="s">
        <v>21</v>
      </c>
      <c r="I1432" s="28" t="s">
        <v>28</v>
      </c>
      <c r="J1432" s="162" t="s">
        <v>30</v>
      </c>
      <c r="K1432" s="156" t="s">
        <v>905</v>
      </c>
      <c r="M1432" s="159">
        <v>50000</v>
      </c>
      <c r="O1432" s="114">
        <f t="shared" si="22"/>
        <v>152348.07</v>
      </c>
    </row>
    <row r="1433" spans="1:15" ht="22.05" hidden="1" customHeight="1" x14ac:dyDescent="0.2">
      <c r="A1433" s="26">
        <v>45952</v>
      </c>
      <c r="B1433" s="20" t="s">
        <v>36</v>
      </c>
      <c r="C1433" s="156"/>
      <c r="D1433" s="156"/>
      <c r="E1433" s="156" t="s">
        <v>569</v>
      </c>
      <c r="F1433" s="93" t="s">
        <v>79</v>
      </c>
      <c r="H1433" s="28" t="s">
        <v>21</v>
      </c>
      <c r="I1433" s="28" t="s">
        <v>28</v>
      </c>
      <c r="J1433" s="162" t="s">
        <v>30</v>
      </c>
      <c r="K1433" s="156" t="s">
        <v>905</v>
      </c>
      <c r="M1433" s="159">
        <v>50000</v>
      </c>
      <c r="O1433" s="114">
        <f t="shared" si="22"/>
        <v>202348.07</v>
      </c>
    </row>
    <row r="1434" spans="1:15" ht="22.05" hidden="1" customHeight="1" x14ac:dyDescent="0.2">
      <c r="A1434" s="26">
        <v>45952</v>
      </c>
      <c r="B1434" s="20" t="s">
        <v>36</v>
      </c>
      <c r="C1434" s="156"/>
      <c r="D1434" s="156"/>
      <c r="E1434" s="156" t="s">
        <v>569</v>
      </c>
      <c r="F1434" s="93" t="s">
        <v>79</v>
      </c>
      <c r="H1434" s="28" t="s">
        <v>21</v>
      </c>
      <c r="I1434" s="28" t="s">
        <v>28</v>
      </c>
      <c r="J1434" s="162" t="s">
        <v>30</v>
      </c>
      <c r="K1434" s="156" t="s">
        <v>905</v>
      </c>
      <c r="M1434" s="159">
        <v>50000</v>
      </c>
      <c r="O1434" s="114">
        <f t="shared" si="22"/>
        <v>252348.07</v>
      </c>
    </row>
    <row r="1435" spans="1:15" ht="22.05" hidden="1" customHeight="1" x14ac:dyDescent="0.2">
      <c r="A1435" s="26">
        <v>45952</v>
      </c>
      <c r="B1435" s="20" t="s">
        <v>36</v>
      </c>
      <c r="C1435" s="156"/>
      <c r="D1435" s="156"/>
      <c r="E1435" s="156" t="s">
        <v>569</v>
      </c>
      <c r="F1435" s="93" t="s">
        <v>79</v>
      </c>
      <c r="H1435" s="28" t="s">
        <v>21</v>
      </c>
      <c r="I1435" s="28" t="s">
        <v>28</v>
      </c>
      <c r="J1435" s="162" t="s">
        <v>30</v>
      </c>
      <c r="K1435" s="156" t="s">
        <v>905</v>
      </c>
      <c r="M1435" s="159">
        <v>50000</v>
      </c>
      <c r="O1435" s="114">
        <f t="shared" si="22"/>
        <v>302348.07</v>
      </c>
    </row>
    <row r="1436" spans="1:15" ht="22.05" hidden="1" customHeight="1" x14ac:dyDescent="0.2">
      <c r="A1436" s="26">
        <v>45952</v>
      </c>
      <c r="B1436" s="20" t="s">
        <v>36</v>
      </c>
      <c r="C1436" s="156"/>
      <c r="D1436" s="156"/>
      <c r="E1436" s="156" t="s">
        <v>569</v>
      </c>
      <c r="F1436" s="93" t="s">
        <v>79</v>
      </c>
      <c r="H1436" s="28" t="s">
        <v>21</v>
      </c>
      <c r="I1436" s="28" t="s">
        <v>28</v>
      </c>
      <c r="J1436" s="162" t="s">
        <v>30</v>
      </c>
      <c r="K1436" s="156" t="s">
        <v>905</v>
      </c>
      <c r="M1436" s="159">
        <v>50000</v>
      </c>
      <c r="O1436" s="114">
        <f t="shared" si="22"/>
        <v>352348.07</v>
      </c>
    </row>
    <row r="1437" spans="1:15" ht="22.05" hidden="1" customHeight="1" x14ac:dyDescent="0.2">
      <c r="A1437" s="26">
        <v>45952</v>
      </c>
      <c r="B1437" s="20" t="s">
        <v>36</v>
      </c>
      <c r="C1437" s="156"/>
      <c r="D1437" s="156"/>
      <c r="E1437" s="156" t="s">
        <v>569</v>
      </c>
      <c r="F1437" s="93" t="s">
        <v>79</v>
      </c>
      <c r="H1437" s="28" t="s">
        <v>21</v>
      </c>
      <c r="I1437" s="28" t="s">
        <v>28</v>
      </c>
      <c r="J1437" s="162" t="s">
        <v>30</v>
      </c>
      <c r="K1437" s="156" t="s">
        <v>905</v>
      </c>
      <c r="M1437" s="159">
        <v>50000</v>
      </c>
      <c r="O1437" s="114">
        <f t="shared" si="22"/>
        <v>402348.07</v>
      </c>
    </row>
    <row r="1438" spans="1:15" ht="22.05" hidden="1" customHeight="1" x14ac:dyDescent="0.2">
      <c r="A1438" s="26">
        <v>45952</v>
      </c>
      <c r="B1438" s="20" t="s">
        <v>36</v>
      </c>
      <c r="C1438" s="156"/>
      <c r="D1438" s="156"/>
      <c r="E1438" s="156" t="s">
        <v>569</v>
      </c>
      <c r="F1438" s="93" t="s">
        <v>79</v>
      </c>
      <c r="H1438" s="28" t="s">
        <v>21</v>
      </c>
      <c r="I1438" s="28" t="s">
        <v>28</v>
      </c>
      <c r="J1438" s="162" t="s">
        <v>30</v>
      </c>
      <c r="K1438" s="156" t="s">
        <v>905</v>
      </c>
      <c r="M1438" s="159">
        <v>50000</v>
      </c>
      <c r="O1438" s="114">
        <f t="shared" ref="O1438:O1501" si="23">O1437+M1438-N1438</f>
        <v>452348.07</v>
      </c>
    </row>
    <row r="1439" spans="1:15" ht="22.05" hidden="1" customHeight="1" x14ac:dyDescent="0.2">
      <c r="A1439" s="26">
        <v>45952</v>
      </c>
      <c r="B1439" s="20" t="s">
        <v>36</v>
      </c>
      <c r="C1439" s="156"/>
      <c r="D1439" s="156"/>
      <c r="E1439" s="156" t="s">
        <v>569</v>
      </c>
      <c r="F1439" s="93" t="s">
        <v>79</v>
      </c>
      <c r="H1439" s="28" t="s">
        <v>21</v>
      </c>
      <c r="I1439" s="28" t="s">
        <v>28</v>
      </c>
      <c r="J1439" s="162" t="s">
        <v>30</v>
      </c>
      <c r="K1439" s="156" t="s">
        <v>905</v>
      </c>
      <c r="M1439" s="159">
        <v>50000</v>
      </c>
      <c r="O1439" s="114">
        <f t="shared" si="23"/>
        <v>502348.07</v>
      </c>
    </row>
    <row r="1440" spans="1:15" ht="22.05" hidden="1" customHeight="1" x14ac:dyDescent="0.2">
      <c r="A1440" s="26">
        <v>45952</v>
      </c>
      <c r="B1440" s="20" t="s">
        <v>36</v>
      </c>
      <c r="C1440" s="156"/>
      <c r="D1440" s="156"/>
      <c r="E1440" s="156" t="s">
        <v>569</v>
      </c>
      <c r="F1440" s="93" t="s">
        <v>79</v>
      </c>
      <c r="H1440" s="28" t="s">
        <v>21</v>
      </c>
      <c r="I1440" s="28" t="s">
        <v>28</v>
      </c>
      <c r="J1440" s="162" t="s">
        <v>30</v>
      </c>
      <c r="K1440" s="156" t="s">
        <v>905</v>
      </c>
      <c r="M1440" s="159">
        <v>50000</v>
      </c>
      <c r="O1440" s="114">
        <f t="shared" si="23"/>
        <v>552348.07000000007</v>
      </c>
    </row>
    <row r="1441" spans="1:15" ht="22.05" hidden="1" customHeight="1" x14ac:dyDescent="0.2">
      <c r="A1441" s="26">
        <v>45952</v>
      </c>
      <c r="B1441" s="20" t="s">
        <v>36</v>
      </c>
      <c r="C1441" s="156"/>
      <c r="D1441" s="156"/>
      <c r="E1441" s="156" t="s">
        <v>569</v>
      </c>
      <c r="F1441" s="93" t="s">
        <v>79</v>
      </c>
      <c r="H1441" s="28" t="s">
        <v>21</v>
      </c>
      <c r="I1441" s="28" t="s">
        <v>28</v>
      </c>
      <c r="J1441" s="162" t="s">
        <v>30</v>
      </c>
      <c r="K1441" s="156" t="s">
        <v>905</v>
      </c>
      <c r="M1441" s="159">
        <v>50000</v>
      </c>
      <c r="O1441" s="114">
        <f t="shared" si="23"/>
        <v>602348.07000000007</v>
      </c>
    </row>
    <row r="1442" spans="1:15" ht="22.05" hidden="1" customHeight="1" x14ac:dyDescent="0.2">
      <c r="A1442" s="26">
        <v>45952</v>
      </c>
      <c r="B1442" s="20" t="s">
        <v>36</v>
      </c>
      <c r="C1442" s="156"/>
      <c r="D1442" s="156"/>
      <c r="E1442" s="156" t="s">
        <v>569</v>
      </c>
      <c r="F1442" s="93" t="s">
        <v>79</v>
      </c>
      <c r="H1442" s="28" t="s">
        <v>21</v>
      </c>
      <c r="I1442" s="28" t="s">
        <v>28</v>
      </c>
      <c r="J1442" s="162" t="s">
        <v>30</v>
      </c>
      <c r="K1442" s="156" t="s">
        <v>905</v>
      </c>
      <c r="M1442" s="159">
        <v>50000</v>
      </c>
      <c r="O1442" s="114">
        <f t="shared" si="23"/>
        <v>652348.07000000007</v>
      </c>
    </row>
    <row r="1443" spans="1:15" ht="22.05" hidden="1" customHeight="1" x14ac:dyDescent="0.2">
      <c r="A1443" s="26">
        <v>45952</v>
      </c>
      <c r="B1443" s="20" t="s">
        <v>36</v>
      </c>
      <c r="C1443" s="156"/>
      <c r="D1443" s="156"/>
      <c r="E1443" s="156" t="s">
        <v>569</v>
      </c>
      <c r="F1443" s="93" t="s">
        <v>79</v>
      </c>
      <c r="H1443" s="28" t="s">
        <v>21</v>
      </c>
      <c r="I1443" s="28" t="s">
        <v>28</v>
      </c>
      <c r="J1443" s="162" t="s">
        <v>30</v>
      </c>
      <c r="K1443" s="156" t="s">
        <v>905</v>
      </c>
      <c r="M1443" s="159">
        <v>50000</v>
      </c>
      <c r="O1443" s="114">
        <f t="shared" si="23"/>
        <v>702348.07000000007</v>
      </c>
    </row>
    <row r="1444" spans="1:15" ht="22.05" hidden="1" customHeight="1" x14ac:dyDescent="0.2">
      <c r="A1444" s="26">
        <v>45952</v>
      </c>
      <c r="B1444" s="20" t="s">
        <v>36</v>
      </c>
      <c r="C1444" s="156"/>
      <c r="D1444" s="156"/>
      <c r="E1444" s="156" t="s">
        <v>569</v>
      </c>
      <c r="F1444" s="93" t="s">
        <v>79</v>
      </c>
      <c r="H1444" s="28" t="s">
        <v>21</v>
      </c>
      <c r="I1444" s="28" t="s">
        <v>28</v>
      </c>
      <c r="J1444" s="162" t="s">
        <v>30</v>
      </c>
      <c r="K1444" s="156" t="s">
        <v>905</v>
      </c>
      <c r="M1444" s="159">
        <v>50000</v>
      </c>
      <c r="O1444" s="114">
        <f t="shared" si="23"/>
        <v>752348.07000000007</v>
      </c>
    </row>
    <row r="1445" spans="1:15" ht="22.05" hidden="1" customHeight="1" x14ac:dyDescent="0.2">
      <c r="A1445" s="26">
        <v>45952</v>
      </c>
      <c r="B1445" s="20" t="s">
        <v>36</v>
      </c>
      <c r="C1445" s="156"/>
      <c r="D1445" s="156"/>
      <c r="E1445" s="156" t="s">
        <v>569</v>
      </c>
      <c r="F1445" s="93" t="s">
        <v>79</v>
      </c>
      <c r="H1445" s="28" t="s">
        <v>21</v>
      </c>
      <c r="I1445" s="28" t="s">
        <v>28</v>
      </c>
      <c r="J1445" s="162" t="s">
        <v>30</v>
      </c>
      <c r="K1445" s="156" t="s">
        <v>905</v>
      </c>
      <c r="M1445" s="159">
        <v>50000</v>
      </c>
      <c r="O1445" s="114">
        <f t="shared" si="23"/>
        <v>802348.07000000007</v>
      </c>
    </row>
    <row r="1446" spans="1:15" ht="22.05" hidden="1" customHeight="1" x14ac:dyDescent="0.2">
      <c r="A1446" s="26">
        <v>45952</v>
      </c>
      <c r="B1446" s="20" t="s">
        <v>36</v>
      </c>
      <c r="C1446" s="156"/>
      <c r="D1446" s="156"/>
      <c r="E1446" s="156" t="s">
        <v>569</v>
      </c>
      <c r="F1446" s="93" t="s">
        <v>79</v>
      </c>
      <c r="H1446" s="28" t="s">
        <v>21</v>
      </c>
      <c r="I1446" s="28" t="s">
        <v>28</v>
      </c>
      <c r="J1446" s="162" t="s">
        <v>30</v>
      </c>
      <c r="K1446" s="156" t="s">
        <v>905</v>
      </c>
      <c r="M1446" s="159">
        <v>50000</v>
      </c>
      <c r="O1446" s="114">
        <f t="shared" si="23"/>
        <v>852348.07000000007</v>
      </c>
    </row>
    <row r="1447" spans="1:15" ht="22.05" hidden="1" customHeight="1" x14ac:dyDescent="0.2">
      <c r="A1447" s="26">
        <v>45952</v>
      </c>
      <c r="B1447" s="20" t="s">
        <v>36</v>
      </c>
      <c r="C1447" s="156"/>
      <c r="D1447" s="156"/>
      <c r="E1447" s="156" t="s">
        <v>569</v>
      </c>
      <c r="F1447" s="93" t="s">
        <v>79</v>
      </c>
      <c r="H1447" s="28" t="s">
        <v>21</v>
      </c>
      <c r="I1447" s="28" t="s">
        <v>28</v>
      </c>
      <c r="J1447" s="162" t="s">
        <v>30</v>
      </c>
      <c r="K1447" s="156" t="s">
        <v>905</v>
      </c>
      <c r="M1447" s="159">
        <v>50000</v>
      </c>
      <c r="O1447" s="114">
        <f t="shared" si="23"/>
        <v>902348.07000000007</v>
      </c>
    </row>
    <row r="1448" spans="1:15" ht="22.05" hidden="1" customHeight="1" x14ac:dyDescent="0.2">
      <c r="A1448" s="26">
        <v>45952</v>
      </c>
      <c r="B1448" s="20" t="s">
        <v>36</v>
      </c>
      <c r="C1448" s="156"/>
      <c r="D1448" s="156"/>
      <c r="E1448" s="156" t="s">
        <v>569</v>
      </c>
      <c r="F1448" s="93" t="s">
        <v>79</v>
      </c>
      <c r="H1448" s="28" t="s">
        <v>21</v>
      </c>
      <c r="I1448" s="28" t="s">
        <v>28</v>
      </c>
      <c r="J1448" s="162" t="s">
        <v>30</v>
      </c>
      <c r="K1448" s="156" t="s">
        <v>905</v>
      </c>
      <c r="M1448" s="159">
        <v>50000</v>
      </c>
      <c r="O1448" s="114">
        <f t="shared" si="23"/>
        <v>952348.07000000007</v>
      </c>
    </row>
    <row r="1449" spans="1:15" ht="22.05" hidden="1" customHeight="1" x14ac:dyDescent="0.2">
      <c r="A1449" s="26">
        <v>45952</v>
      </c>
      <c r="B1449" s="20" t="s">
        <v>36</v>
      </c>
      <c r="C1449" s="156"/>
      <c r="D1449" s="156"/>
      <c r="E1449" s="156" t="s">
        <v>569</v>
      </c>
      <c r="F1449" s="93" t="s">
        <v>79</v>
      </c>
      <c r="H1449" s="28" t="s">
        <v>21</v>
      </c>
      <c r="I1449" s="28" t="s">
        <v>28</v>
      </c>
      <c r="J1449" s="162" t="s">
        <v>30</v>
      </c>
      <c r="K1449" s="156" t="s">
        <v>905</v>
      </c>
      <c r="M1449" s="159">
        <v>50000</v>
      </c>
      <c r="O1449" s="114">
        <f t="shared" si="23"/>
        <v>1002348.0700000001</v>
      </c>
    </row>
    <row r="1450" spans="1:15" ht="22.05" hidden="1" customHeight="1" x14ac:dyDescent="0.2">
      <c r="A1450" s="26">
        <v>45952</v>
      </c>
      <c r="B1450" s="20" t="s">
        <v>36</v>
      </c>
      <c r="C1450" s="156"/>
      <c r="D1450" s="156"/>
      <c r="E1450" s="156" t="s">
        <v>569</v>
      </c>
      <c r="F1450" s="93" t="s">
        <v>79</v>
      </c>
      <c r="H1450" s="28" t="s">
        <v>21</v>
      </c>
      <c r="I1450" s="28" t="s">
        <v>28</v>
      </c>
      <c r="J1450" s="162" t="s">
        <v>30</v>
      </c>
      <c r="K1450" s="156" t="s">
        <v>905</v>
      </c>
      <c r="M1450" s="159">
        <v>50000</v>
      </c>
      <c r="O1450" s="114">
        <f t="shared" si="23"/>
        <v>1052348.07</v>
      </c>
    </row>
    <row r="1451" spans="1:15" ht="22.05" hidden="1" customHeight="1" x14ac:dyDescent="0.2">
      <c r="A1451" s="26">
        <v>45952</v>
      </c>
      <c r="B1451" s="20" t="s">
        <v>36</v>
      </c>
      <c r="C1451" s="156"/>
      <c r="D1451" s="156"/>
      <c r="E1451" s="156" t="s">
        <v>569</v>
      </c>
      <c r="F1451" s="93" t="s">
        <v>79</v>
      </c>
      <c r="H1451" s="28" t="s">
        <v>21</v>
      </c>
      <c r="I1451" s="28" t="s">
        <v>28</v>
      </c>
      <c r="J1451" s="162" t="s">
        <v>30</v>
      </c>
      <c r="K1451" s="156" t="s">
        <v>905</v>
      </c>
      <c r="M1451" s="159">
        <v>50000</v>
      </c>
      <c r="O1451" s="114">
        <f t="shared" si="23"/>
        <v>1102348.07</v>
      </c>
    </row>
    <row r="1452" spans="1:15" ht="22.05" hidden="1" customHeight="1" x14ac:dyDescent="0.2">
      <c r="A1452" s="26">
        <v>45952</v>
      </c>
      <c r="B1452" s="20" t="s">
        <v>36</v>
      </c>
      <c r="C1452" s="156"/>
      <c r="D1452" s="156"/>
      <c r="E1452" s="156" t="s">
        <v>569</v>
      </c>
      <c r="F1452" s="93" t="s">
        <v>79</v>
      </c>
      <c r="H1452" s="28" t="s">
        <v>21</v>
      </c>
      <c r="I1452" s="28" t="s">
        <v>28</v>
      </c>
      <c r="J1452" s="162" t="s">
        <v>30</v>
      </c>
      <c r="K1452" s="156" t="s">
        <v>905</v>
      </c>
      <c r="M1452" s="159">
        <v>50000</v>
      </c>
      <c r="O1452" s="114">
        <f t="shared" si="23"/>
        <v>1152348.07</v>
      </c>
    </row>
    <row r="1453" spans="1:15" ht="22.05" hidden="1" customHeight="1" x14ac:dyDescent="0.2">
      <c r="A1453" s="26">
        <v>45952</v>
      </c>
      <c r="B1453" s="20" t="s">
        <v>36</v>
      </c>
      <c r="C1453" s="156"/>
      <c r="D1453" s="156"/>
      <c r="E1453" s="156" t="s">
        <v>569</v>
      </c>
      <c r="F1453" s="93" t="s">
        <v>79</v>
      </c>
      <c r="H1453" s="28" t="s">
        <v>21</v>
      </c>
      <c r="I1453" s="28" t="s">
        <v>28</v>
      </c>
      <c r="J1453" s="162" t="s">
        <v>30</v>
      </c>
      <c r="K1453" s="156" t="s">
        <v>905</v>
      </c>
      <c r="M1453" s="159">
        <v>50000</v>
      </c>
      <c r="O1453" s="114">
        <f t="shared" si="23"/>
        <v>1202348.07</v>
      </c>
    </row>
    <row r="1454" spans="1:15" ht="22.05" hidden="1" customHeight="1" x14ac:dyDescent="0.2">
      <c r="A1454" s="26">
        <v>45952</v>
      </c>
      <c r="B1454" s="20" t="s">
        <v>36</v>
      </c>
      <c r="C1454" s="156"/>
      <c r="D1454" s="156"/>
      <c r="E1454" s="156" t="s">
        <v>569</v>
      </c>
      <c r="F1454" s="93" t="s">
        <v>79</v>
      </c>
      <c r="H1454" s="28" t="s">
        <v>21</v>
      </c>
      <c r="I1454" s="28" t="s">
        <v>28</v>
      </c>
      <c r="J1454" s="162" t="s">
        <v>30</v>
      </c>
      <c r="K1454" s="156" t="s">
        <v>905</v>
      </c>
      <c r="M1454" s="159">
        <v>50000</v>
      </c>
      <c r="O1454" s="114">
        <f t="shared" si="23"/>
        <v>1252348.07</v>
      </c>
    </row>
    <row r="1455" spans="1:15" ht="22.05" hidden="1" customHeight="1" x14ac:dyDescent="0.2">
      <c r="A1455" s="26">
        <v>45952</v>
      </c>
      <c r="B1455" s="20" t="s">
        <v>36</v>
      </c>
      <c r="C1455" s="156"/>
      <c r="D1455" s="156"/>
      <c r="E1455" s="156" t="s">
        <v>569</v>
      </c>
      <c r="F1455" s="93" t="s">
        <v>79</v>
      </c>
      <c r="H1455" s="28" t="s">
        <v>21</v>
      </c>
      <c r="I1455" s="28" t="s">
        <v>28</v>
      </c>
      <c r="J1455" s="162" t="s">
        <v>30</v>
      </c>
      <c r="K1455" s="156" t="s">
        <v>905</v>
      </c>
      <c r="M1455" s="159">
        <v>50000</v>
      </c>
      <c r="O1455" s="114">
        <f t="shared" si="23"/>
        <v>1302348.07</v>
      </c>
    </row>
    <row r="1456" spans="1:15" ht="22.05" hidden="1" customHeight="1" x14ac:dyDescent="0.2">
      <c r="A1456" s="26">
        <v>45952</v>
      </c>
      <c r="B1456" s="20" t="s">
        <v>36</v>
      </c>
      <c r="C1456" s="156"/>
      <c r="D1456" s="156"/>
      <c r="E1456" s="156" t="s">
        <v>569</v>
      </c>
      <c r="F1456" s="93" t="s">
        <v>79</v>
      </c>
      <c r="H1456" s="28" t="s">
        <v>21</v>
      </c>
      <c r="I1456" s="28" t="s">
        <v>28</v>
      </c>
      <c r="J1456" s="162" t="s">
        <v>30</v>
      </c>
      <c r="K1456" s="156" t="s">
        <v>905</v>
      </c>
      <c r="M1456" s="159">
        <v>50000</v>
      </c>
      <c r="O1456" s="114">
        <f t="shared" si="23"/>
        <v>1352348.07</v>
      </c>
    </row>
    <row r="1457" spans="1:15" ht="22.05" hidden="1" customHeight="1" x14ac:dyDescent="0.2">
      <c r="A1457" s="26">
        <v>45952</v>
      </c>
      <c r="B1457" s="20" t="s">
        <v>36</v>
      </c>
      <c r="C1457" s="156"/>
      <c r="D1457" s="156"/>
      <c r="E1457" s="156" t="s">
        <v>569</v>
      </c>
      <c r="F1457" s="93" t="s">
        <v>79</v>
      </c>
      <c r="H1457" s="28" t="s">
        <v>21</v>
      </c>
      <c r="I1457" s="28" t="s">
        <v>28</v>
      </c>
      <c r="J1457" s="162" t="s">
        <v>30</v>
      </c>
      <c r="K1457" s="156" t="s">
        <v>905</v>
      </c>
      <c r="M1457" s="159">
        <v>50000</v>
      </c>
      <c r="O1457" s="114">
        <f t="shared" si="23"/>
        <v>1402348.07</v>
      </c>
    </row>
    <row r="1458" spans="1:15" ht="22.05" hidden="1" customHeight="1" x14ac:dyDescent="0.2">
      <c r="A1458" s="26">
        <v>45952</v>
      </c>
      <c r="B1458" s="20" t="s">
        <v>36</v>
      </c>
      <c r="C1458" s="156"/>
      <c r="D1458" s="156"/>
      <c r="E1458" s="156" t="s">
        <v>569</v>
      </c>
      <c r="F1458" s="93" t="s">
        <v>79</v>
      </c>
      <c r="H1458" s="28" t="s">
        <v>21</v>
      </c>
      <c r="I1458" s="28" t="s">
        <v>28</v>
      </c>
      <c r="J1458" s="162" t="s">
        <v>30</v>
      </c>
      <c r="K1458" s="156" t="s">
        <v>905</v>
      </c>
      <c r="M1458" s="159">
        <v>50000</v>
      </c>
      <c r="O1458" s="114">
        <f t="shared" si="23"/>
        <v>1452348.07</v>
      </c>
    </row>
    <row r="1459" spans="1:15" ht="22.05" hidden="1" customHeight="1" x14ac:dyDescent="0.2">
      <c r="A1459" s="26">
        <v>45952</v>
      </c>
      <c r="B1459" s="20" t="s">
        <v>36</v>
      </c>
      <c r="C1459" s="156"/>
      <c r="D1459" s="156"/>
      <c r="E1459" s="156" t="s">
        <v>569</v>
      </c>
      <c r="F1459" s="93" t="s">
        <v>79</v>
      </c>
      <c r="H1459" s="28" t="s">
        <v>21</v>
      </c>
      <c r="I1459" s="28" t="s">
        <v>28</v>
      </c>
      <c r="J1459" s="162" t="s">
        <v>30</v>
      </c>
      <c r="K1459" s="156" t="s">
        <v>905</v>
      </c>
      <c r="M1459" s="159">
        <v>50000</v>
      </c>
      <c r="O1459" s="114">
        <f t="shared" si="23"/>
        <v>1502348.07</v>
      </c>
    </row>
    <row r="1460" spans="1:15" ht="22.05" hidden="1" customHeight="1" x14ac:dyDescent="0.2">
      <c r="A1460" s="26">
        <v>45952</v>
      </c>
      <c r="B1460" s="20" t="s">
        <v>36</v>
      </c>
      <c r="C1460" s="156"/>
      <c r="D1460" s="156"/>
      <c r="E1460" s="156" t="s">
        <v>569</v>
      </c>
      <c r="F1460" s="93" t="s">
        <v>79</v>
      </c>
      <c r="H1460" s="28" t="s">
        <v>21</v>
      </c>
      <c r="I1460" s="28" t="s">
        <v>28</v>
      </c>
      <c r="J1460" s="162" t="s">
        <v>30</v>
      </c>
      <c r="K1460" s="156" t="s">
        <v>905</v>
      </c>
      <c r="M1460" s="159">
        <v>50000</v>
      </c>
      <c r="O1460" s="114">
        <f t="shared" si="23"/>
        <v>1552348.07</v>
      </c>
    </row>
    <row r="1461" spans="1:15" ht="22.05" hidden="1" customHeight="1" x14ac:dyDescent="0.2">
      <c r="A1461" s="26">
        <v>45952</v>
      </c>
      <c r="B1461" s="20" t="s">
        <v>36</v>
      </c>
      <c r="C1461" s="156"/>
      <c r="D1461" s="156"/>
      <c r="E1461" s="156" t="s">
        <v>569</v>
      </c>
      <c r="F1461" s="93" t="s">
        <v>79</v>
      </c>
      <c r="H1461" s="28" t="s">
        <v>21</v>
      </c>
      <c r="I1461" s="28" t="s">
        <v>28</v>
      </c>
      <c r="J1461" s="162" t="s">
        <v>30</v>
      </c>
      <c r="K1461" s="156" t="s">
        <v>905</v>
      </c>
      <c r="M1461" s="159">
        <v>50000</v>
      </c>
      <c r="O1461" s="114">
        <f t="shared" si="23"/>
        <v>1602348.07</v>
      </c>
    </row>
    <row r="1462" spans="1:15" ht="22.05" hidden="1" customHeight="1" x14ac:dyDescent="0.2">
      <c r="A1462" s="26">
        <v>45952</v>
      </c>
      <c r="B1462" s="20" t="s">
        <v>36</v>
      </c>
      <c r="C1462" s="156"/>
      <c r="D1462" s="156"/>
      <c r="E1462" s="156" t="s">
        <v>569</v>
      </c>
      <c r="F1462" s="93" t="s">
        <v>79</v>
      </c>
      <c r="H1462" s="28" t="s">
        <v>21</v>
      </c>
      <c r="I1462" s="28" t="s">
        <v>28</v>
      </c>
      <c r="J1462" s="162" t="s">
        <v>30</v>
      </c>
      <c r="K1462" s="156" t="s">
        <v>905</v>
      </c>
      <c r="M1462" s="159">
        <v>50000</v>
      </c>
      <c r="O1462" s="114">
        <f t="shared" si="23"/>
        <v>1652348.07</v>
      </c>
    </row>
    <row r="1463" spans="1:15" ht="22.05" hidden="1" customHeight="1" x14ac:dyDescent="0.2">
      <c r="A1463" s="26">
        <v>45952</v>
      </c>
      <c r="B1463" s="20" t="s">
        <v>36</v>
      </c>
      <c r="C1463" s="156"/>
      <c r="D1463" s="156"/>
      <c r="E1463" s="156" t="s">
        <v>569</v>
      </c>
      <c r="F1463" s="93" t="s">
        <v>79</v>
      </c>
      <c r="H1463" s="28" t="s">
        <v>21</v>
      </c>
      <c r="I1463" s="28" t="s">
        <v>28</v>
      </c>
      <c r="J1463" s="162" t="s">
        <v>30</v>
      </c>
      <c r="K1463" s="156" t="s">
        <v>905</v>
      </c>
      <c r="M1463" s="159">
        <v>50000</v>
      </c>
      <c r="O1463" s="114">
        <f t="shared" si="23"/>
        <v>1702348.07</v>
      </c>
    </row>
    <row r="1464" spans="1:15" ht="22.05" hidden="1" customHeight="1" x14ac:dyDescent="0.2">
      <c r="A1464" s="26">
        <v>45952</v>
      </c>
      <c r="B1464" s="20" t="s">
        <v>36</v>
      </c>
      <c r="C1464" s="156"/>
      <c r="D1464" s="156"/>
      <c r="E1464" s="156" t="s">
        <v>569</v>
      </c>
      <c r="F1464" s="93" t="s">
        <v>79</v>
      </c>
      <c r="H1464" s="28" t="s">
        <v>21</v>
      </c>
      <c r="I1464" s="28" t="s">
        <v>28</v>
      </c>
      <c r="J1464" s="162" t="s">
        <v>30</v>
      </c>
      <c r="K1464" s="156" t="s">
        <v>905</v>
      </c>
      <c r="M1464" s="159">
        <v>50000</v>
      </c>
      <c r="O1464" s="114">
        <f t="shared" si="23"/>
        <v>1752348.07</v>
      </c>
    </row>
    <row r="1465" spans="1:15" ht="22.05" hidden="1" customHeight="1" x14ac:dyDescent="0.2">
      <c r="A1465" s="26">
        <v>45952</v>
      </c>
      <c r="B1465" s="20" t="s">
        <v>36</v>
      </c>
      <c r="C1465" s="156"/>
      <c r="D1465" s="156"/>
      <c r="E1465" s="156" t="s">
        <v>569</v>
      </c>
      <c r="F1465" s="93" t="s">
        <v>79</v>
      </c>
      <c r="H1465" s="28" t="s">
        <v>21</v>
      </c>
      <c r="I1465" s="28" t="s">
        <v>28</v>
      </c>
      <c r="J1465" s="162" t="s">
        <v>30</v>
      </c>
      <c r="K1465" s="156" t="s">
        <v>905</v>
      </c>
      <c r="M1465" s="159">
        <v>50000</v>
      </c>
      <c r="O1465" s="114">
        <f t="shared" si="23"/>
        <v>1802348.07</v>
      </c>
    </row>
    <row r="1466" spans="1:15" ht="22.05" hidden="1" customHeight="1" x14ac:dyDescent="0.2">
      <c r="A1466" s="26">
        <v>45952</v>
      </c>
      <c r="B1466" s="20" t="s">
        <v>36</v>
      </c>
      <c r="C1466" s="156"/>
      <c r="D1466" s="156"/>
      <c r="E1466" s="156" t="s">
        <v>569</v>
      </c>
      <c r="F1466" s="93" t="s">
        <v>79</v>
      </c>
      <c r="H1466" s="28" t="s">
        <v>21</v>
      </c>
      <c r="I1466" s="28" t="s">
        <v>28</v>
      </c>
      <c r="J1466" s="162" t="s">
        <v>30</v>
      </c>
      <c r="K1466" s="156" t="s">
        <v>905</v>
      </c>
      <c r="M1466" s="159">
        <v>50000</v>
      </c>
      <c r="O1466" s="114">
        <f t="shared" si="23"/>
        <v>1852348.07</v>
      </c>
    </row>
    <row r="1467" spans="1:15" ht="22.05" hidden="1" customHeight="1" x14ac:dyDescent="0.2">
      <c r="A1467" s="26">
        <v>45952</v>
      </c>
      <c r="B1467" s="20" t="s">
        <v>36</v>
      </c>
      <c r="C1467" s="156"/>
      <c r="D1467" s="156"/>
      <c r="E1467" s="156" t="s">
        <v>569</v>
      </c>
      <c r="F1467" s="93" t="s">
        <v>79</v>
      </c>
      <c r="H1467" s="28" t="s">
        <v>21</v>
      </c>
      <c r="I1467" s="28" t="s">
        <v>28</v>
      </c>
      <c r="J1467" s="162" t="s">
        <v>30</v>
      </c>
      <c r="K1467" s="156" t="s">
        <v>905</v>
      </c>
      <c r="M1467" s="159">
        <v>50000</v>
      </c>
      <c r="O1467" s="114">
        <f t="shared" si="23"/>
        <v>1902348.07</v>
      </c>
    </row>
    <row r="1468" spans="1:15" ht="22.05" hidden="1" customHeight="1" x14ac:dyDescent="0.2">
      <c r="A1468" s="26">
        <v>45952</v>
      </c>
      <c r="B1468" s="20" t="s">
        <v>36</v>
      </c>
      <c r="C1468" s="156"/>
      <c r="D1468" s="156"/>
      <c r="E1468" s="156" t="s">
        <v>569</v>
      </c>
      <c r="F1468" s="93" t="s">
        <v>79</v>
      </c>
      <c r="H1468" s="28" t="s">
        <v>21</v>
      </c>
      <c r="I1468" s="28" t="s">
        <v>28</v>
      </c>
      <c r="J1468" s="162" t="s">
        <v>30</v>
      </c>
      <c r="K1468" s="156" t="s">
        <v>905</v>
      </c>
      <c r="M1468" s="159">
        <v>50000</v>
      </c>
      <c r="O1468" s="114">
        <f t="shared" si="23"/>
        <v>1952348.07</v>
      </c>
    </row>
    <row r="1469" spans="1:15" ht="22.05" hidden="1" customHeight="1" x14ac:dyDescent="0.2">
      <c r="A1469" s="26">
        <v>45952</v>
      </c>
      <c r="B1469" s="20" t="s">
        <v>36</v>
      </c>
      <c r="C1469" s="156"/>
      <c r="D1469" s="156"/>
      <c r="E1469" s="156" t="s">
        <v>569</v>
      </c>
      <c r="F1469" s="93" t="s">
        <v>79</v>
      </c>
      <c r="H1469" s="28" t="s">
        <v>21</v>
      </c>
      <c r="I1469" s="28" t="s">
        <v>28</v>
      </c>
      <c r="J1469" s="162" t="s">
        <v>30</v>
      </c>
      <c r="K1469" s="156" t="s">
        <v>905</v>
      </c>
      <c r="M1469" s="159">
        <v>50000</v>
      </c>
      <c r="O1469" s="114">
        <f t="shared" si="23"/>
        <v>2002348.07</v>
      </c>
    </row>
    <row r="1470" spans="1:15" ht="22.05" hidden="1" customHeight="1" x14ac:dyDescent="0.2">
      <c r="A1470" s="26">
        <v>45952</v>
      </c>
      <c r="B1470" s="20" t="s">
        <v>36</v>
      </c>
      <c r="C1470" s="156"/>
      <c r="D1470" s="156"/>
      <c r="E1470" s="156" t="s">
        <v>6198</v>
      </c>
      <c r="F1470" s="93" t="s">
        <v>77</v>
      </c>
      <c r="H1470" s="28" t="s">
        <v>22</v>
      </c>
      <c r="I1470" s="28" t="s">
        <v>57</v>
      </c>
      <c r="J1470" s="162" t="s">
        <v>86</v>
      </c>
      <c r="K1470" s="156" t="s">
        <v>893</v>
      </c>
      <c r="N1470" s="27">
        <v>4863.72</v>
      </c>
      <c r="O1470" s="114">
        <f t="shared" si="23"/>
        <v>1997484.35</v>
      </c>
    </row>
    <row r="1471" spans="1:15" ht="22.05" hidden="1" customHeight="1" x14ac:dyDescent="0.2">
      <c r="A1471" s="26">
        <v>45952</v>
      </c>
      <c r="B1471" s="20" t="s">
        <v>36</v>
      </c>
      <c r="C1471" s="156"/>
      <c r="D1471" s="156"/>
      <c r="E1471" s="156" t="s">
        <v>7310</v>
      </c>
      <c r="F1471" s="93" t="s">
        <v>99</v>
      </c>
      <c r="H1471" s="28" t="s">
        <v>22</v>
      </c>
      <c r="I1471" s="28" t="s">
        <v>29</v>
      </c>
      <c r="J1471" s="162" t="s">
        <v>83</v>
      </c>
      <c r="K1471" s="156" t="s">
        <v>893</v>
      </c>
      <c r="N1471" s="27">
        <v>599777.74</v>
      </c>
      <c r="O1471" s="114">
        <f t="shared" si="23"/>
        <v>1397706.61</v>
      </c>
    </row>
    <row r="1472" spans="1:15" ht="22.05" hidden="1" customHeight="1" x14ac:dyDescent="0.2">
      <c r="A1472" s="26">
        <v>45952</v>
      </c>
      <c r="B1472" s="20" t="s">
        <v>36</v>
      </c>
      <c r="C1472" s="156"/>
      <c r="D1472" s="156"/>
      <c r="E1472" s="156" t="s">
        <v>6198</v>
      </c>
      <c r="F1472" s="93" t="s">
        <v>77</v>
      </c>
      <c r="H1472" s="28" t="s">
        <v>22</v>
      </c>
      <c r="I1472" s="28" t="s">
        <v>57</v>
      </c>
      <c r="J1472" s="162" t="s">
        <v>86</v>
      </c>
      <c r="K1472" s="156" t="s">
        <v>893</v>
      </c>
      <c r="N1472" s="27">
        <v>3243.68</v>
      </c>
      <c r="O1472" s="114">
        <f t="shared" si="23"/>
        <v>1394462.9300000002</v>
      </c>
    </row>
    <row r="1473" spans="1:15" ht="22.05" hidden="1" customHeight="1" x14ac:dyDescent="0.2">
      <c r="A1473" s="26">
        <v>45952</v>
      </c>
      <c r="B1473" s="20" t="s">
        <v>36</v>
      </c>
      <c r="C1473" s="156"/>
      <c r="D1473" s="156"/>
      <c r="E1473" s="156" t="s">
        <v>7310</v>
      </c>
      <c r="F1473" s="93" t="s">
        <v>99</v>
      </c>
      <c r="H1473" s="28" t="s">
        <v>22</v>
      </c>
      <c r="I1473" s="28" t="s">
        <v>29</v>
      </c>
      <c r="J1473" s="162" t="s">
        <v>83</v>
      </c>
      <c r="K1473" s="156" t="s">
        <v>893</v>
      </c>
      <c r="N1473" s="27">
        <v>400000</v>
      </c>
      <c r="O1473" s="114">
        <f t="shared" si="23"/>
        <v>994462.93000000017</v>
      </c>
    </row>
    <row r="1474" spans="1:15" ht="22.05" hidden="1" customHeight="1" x14ac:dyDescent="0.2">
      <c r="A1474" s="26">
        <v>45952</v>
      </c>
      <c r="B1474" s="20" t="s">
        <v>36</v>
      </c>
      <c r="C1474" s="156">
        <v>254350</v>
      </c>
      <c r="D1474" s="156"/>
      <c r="E1474" s="156" t="s">
        <v>855</v>
      </c>
      <c r="F1474" s="93" t="s">
        <v>99</v>
      </c>
      <c r="H1474" s="28" t="s">
        <v>21</v>
      </c>
      <c r="I1474" s="28" t="s">
        <v>81</v>
      </c>
      <c r="J1474" s="162" t="s">
        <v>167</v>
      </c>
      <c r="K1474" s="156" t="s">
        <v>894</v>
      </c>
      <c r="M1474" s="159">
        <v>20000</v>
      </c>
      <c r="O1474" s="114">
        <f t="shared" si="23"/>
        <v>1014462.9300000002</v>
      </c>
    </row>
    <row r="1475" spans="1:15" ht="22.05" hidden="1" customHeight="1" x14ac:dyDescent="0.2">
      <c r="A1475" s="26">
        <v>45952</v>
      </c>
      <c r="B1475" s="20" t="s">
        <v>36</v>
      </c>
      <c r="C1475" s="156"/>
      <c r="D1475" s="156"/>
      <c r="E1475" s="156" t="s">
        <v>7310</v>
      </c>
      <c r="F1475" s="93" t="s">
        <v>99</v>
      </c>
      <c r="H1475" s="28" t="s">
        <v>22</v>
      </c>
      <c r="I1475" s="28" t="s">
        <v>29</v>
      </c>
      <c r="J1475" s="162" t="s">
        <v>83</v>
      </c>
      <c r="K1475" s="156" t="s">
        <v>893</v>
      </c>
      <c r="N1475" s="27">
        <v>222.26</v>
      </c>
      <c r="O1475" s="114">
        <f t="shared" si="23"/>
        <v>1014240.6700000002</v>
      </c>
    </row>
    <row r="1476" spans="1:15" ht="22.05" hidden="1" customHeight="1" x14ac:dyDescent="0.2">
      <c r="A1476" s="26">
        <v>45952</v>
      </c>
      <c r="B1476" s="20" t="s">
        <v>36</v>
      </c>
      <c r="C1476" s="156"/>
      <c r="D1476" s="156"/>
      <c r="E1476" s="156" t="s">
        <v>6198</v>
      </c>
      <c r="F1476" s="93" t="s">
        <v>77</v>
      </c>
      <c r="H1476" s="28" t="s">
        <v>22</v>
      </c>
      <c r="I1476" s="28" t="s">
        <v>57</v>
      </c>
      <c r="J1476" s="162" t="s">
        <v>86</v>
      </c>
      <c r="K1476" s="156" t="s">
        <v>893</v>
      </c>
      <c r="N1476" s="27">
        <v>8109.2</v>
      </c>
      <c r="O1476" s="114">
        <f t="shared" si="23"/>
        <v>1006131.4700000002</v>
      </c>
    </row>
    <row r="1477" spans="1:15" ht="22.05" hidden="1" customHeight="1" x14ac:dyDescent="0.2">
      <c r="A1477" s="26">
        <v>45952</v>
      </c>
      <c r="B1477" s="20" t="s">
        <v>36</v>
      </c>
      <c r="C1477" s="156"/>
      <c r="D1477" s="156"/>
      <c r="E1477" s="156" t="s">
        <v>7310</v>
      </c>
      <c r="F1477" s="93" t="s">
        <v>99</v>
      </c>
      <c r="H1477" s="28" t="s">
        <v>22</v>
      </c>
      <c r="I1477" s="28" t="s">
        <v>29</v>
      </c>
      <c r="J1477" s="162" t="s">
        <v>83</v>
      </c>
      <c r="K1477" s="156" t="s">
        <v>893</v>
      </c>
      <c r="N1477" s="27">
        <v>1000000</v>
      </c>
      <c r="O1477" s="114">
        <f t="shared" si="23"/>
        <v>6131.4700000002049</v>
      </c>
    </row>
    <row r="1478" spans="1:15" ht="22.05" hidden="1" customHeight="1" x14ac:dyDescent="0.2">
      <c r="A1478" s="26">
        <v>45952</v>
      </c>
      <c r="B1478" s="20" t="s">
        <v>36</v>
      </c>
      <c r="C1478" s="156"/>
      <c r="D1478" s="156"/>
      <c r="E1478" s="156" t="s">
        <v>569</v>
      </c>
      <c r="F1478" s="93" t="s">
        <v>99</v>
      </c>
      <c r="H1478" s="28" t="s">
        <v>21</v>
      </c>
      <c r="I1478" s="28" t="s">
        <v>28</v>
      </c>
      <c r="J1478" s="162" t="s">
        <v>30</v>
      </c>
      <c r="K1478" s="156" t="s">
        <v>615</v>
      </c>
      <c r="M1478" s="159">
        <v>1000000</v>
      </c>
      <c r="O1478" s="114">
        <f t="shared" si="23"/>
        <v>1006131.4700000002</v>
      </c>
    </row>
    <row r="1479" spans="1:15" ht="22.05" hidden="1" customHeight="1" x14ac:dyDescent="0.2">
      <c r="A1479" s="26">
        <v>45952</v>
      </c>
      <c r="B1479" s="20" t="s">
        <v>36</v>
      </c>
      <c r="C1479" s="156">
        <v>2682354614</v>
      </c>
      <c r="D1479" s="156"/>
      <c r="E1479" s="156" t="s">
        <v>574</v>
      </c>
      <c r="F1479" s="93" t="s">
        <v>99</v>
      </c>
      <c r="H1479" s="28" t="s">
        <v>22</v>
      </c>
      <c r="I1479" s="28" t="s">
        <v>55</v>
      </c>
      <c r="J1479" s="162" t="s">
        <v>70</v>
      </c>
      <c r="K1479" s="156" t="s">
        <v>1765</v>
      </c>
      <c r="N1479" s="27">
        <v>500000</v>
      </c>
      <c r="O1479" s="114">
        <f t="shared" si="23"/>
        <v>506131.4700000002</v>
      </c>
    </row>
    <row r="1480" spans="1:15" ht="22.05" hidden="1" customHeight="1" x14ac:dyDescent="0.2">
      <c r="A1480" s="26">
        <v>45952</v>
      </c>
      <c r="B1480" s="20" t="s">
        <v>36</v>
      </c>
      <c r="C1480" s="156">
        <v>6172354625</v>
      </c>
      <c r="D1480" s="156"/>
      <c r="E1480" s="156" t="s">
        <v>574</v>
      </c>
      <c r="F1480" s="93" t="s">
        <v>99</v>
      </c>
      <c r="H1480" s="28" t="s">
        <v>22</v>
      </c>
      <c r="I1480" s="28" t="s">
        <v>55</v>
      </c>
      <c r="J1480" s="162" t="s">
        <v>70</v>
      </c>
      <c r="K1480" s="156" t="s">
        <v>851</v>
      </c>
      <c r="N1480" s="27">
        <v>500000</v>
      </c>
      <c r="O1480" s="114">
        <f t="shared" si="23"/>
        <v>6131.4700000002049</v>
      </c>
    </row>
    <row r="1481" spans="1:15" ht="22.05" hidden="1" customHeight="1" x14ac:dyDescent="0.2">
      <c r="A1481" s="26">
        <v>45952</v>
      </c>
      <c r="B1481" s="20" t="s">
        <v>36</v>
      </c>
      <c r="C1481" s="156"/>
      <c r="D1481" s="156"/>
      <c r="E1481" s="156" t="s">
        <v>569</v>
      </c>
      <c r="F1481" s="93" t="s">
        <v>99</v>
      </c>
      <c r="H1481" s="28" t="s">
        <v>21</v>
      </c>
      <c r="I1481" s="28" t="s">
        <v>28</v>
      </c>
      <c r="J1481" s="162" t="s">
        <v>30</v>
      </c>
      <c r="K1481" s="156" t="s">
        <v>7332</v>
      </c>
      <c r="M1481" s="159">
        <v>220255</v>
      </c>
      <c r="O1481" s="114">
        <f t="shared" si="23"/>
        <v>226386.4700000002</v>
      </c>
    </row>
    <row r="1482" spans="1:15" ht="22.05" hidden="1" customHeight="1" x14ac:dyDescent="0.2">
      <c r="A1482" s="26">
        <v>45953</v>
      </c>
      <c r="B1482" s="20" t="s">
        <v>36</v>
      </c>
      <c r="C1482" s="156">
        <v>594725</v>
      </c>
      <c r="D1482" s="156"/>
      <c r="E1482" s="156" t="s">
        <v>855</v>
      </c>
      <c r="F1482" s="93" t="s">
        <v>99</v>
      </c>
      <c r="H1482" s="28" t="s">
        <v>21</v>
      </c>
      <c r="I1482" s="28" t="s">
        <v>81</v>
      </c>
      <c r="J1482" s="162" t="s">
        <v>167</v>
      </c>
      <c r="K1482" s="156" t="s">
        <v>894</v>
      </c>
      <c r="M1482" s="159">
        <v>175000</v>
      </c>
      <c r="O1482" s="114">
        <f t="shared" si="23"/>
        <v>401386.4700000002</v>
      </c>
    </row>
    <row r="1483" spans="1:15" ht="22.05" hidden="1" customHeight="1" x14ac:dyDescent="0.2">
      <c r="A1483" s="26">
        <v>45953</v>
      </c>
      <c r="B1483" s="20" t="s">
        <v>36</v>
      </c>
      <c r="C1483" s="156">
        <v>9697850122</v>
      </c>
      <c r="D1483" s="156"/>
      <c r="E1483" s="156" t="s">
        <v>618</v>
      </c>
      <c r="F1483" s="93" t="s">
        <v>99</v>
      </c>
      <c r="H1483" s="28" t="s">
        <v>22</v>
      </c>
      <c r="I1483" s="28" t="s">
        <v>55</v>
      </c>
      <c r="J1483" s="162" t="s">
        <v>70</v>
      </c>
      <c r="K1483" s="156" t="s">
        <v>7281</v>
      </c>
      <c r="N1483" s="27">
        <v>400000</v>
      </c>
      <c r="O1483" s="114">
        <f t="shared" si="23"/>
        <v>1386.4700000002049</v>
      </c>
    </row>
    <row r="1484" spans="1:15" ht="22.05" hidden="1" customHeight="1" x14ac:dyDescent="0.2">
      <c r="A1484" s="26">
        <v>45954</v>
      </c>
      <c r="B1484" s="20" t="s">
        <v>36</v>
      </c>
      <c r="C1484" s="156"/>
      <c r="D1484" s="156"/>
      <c r="E1484" s="156" t="s">
        <v>569</v>
      </c>
      <c r="F1484" s="93" t="s">
        <v>79</v>
      </c>
      <c r="H1484" s="28" t="s">
        <v>21</v>
      </c>
      <c r="I1484" s="28" t="s">
        <v>28</v>
      </c>
      <c r="J1484" s="162" t="s">
        <v>30</v>
      </c>
      <c r="K1484" s="156" t="s">
        <v>905</v>
      </c>
      <c r="M1484" s="159">
        <v>50000</v>
      </c>
      <c r="O1484" s="114">
        <f t="shared" si="23"/>
        <v>51386.470000000205</v>
      </c>
    </row>
    <row r="1485" spans="1:15" ht="22.05" hidden="1" customHeight="1" x14ac:dyDescent="0.2">
      <c r="A1485" s="26">
        <v>45954</v>
      </c>
      <c r="B1485" s="20" t="s">
        <v>36</v>
      </c>
      <c r="C1485" s="156"/>
      <c r="D1485" s="156"/>
      <c r="E1485" s="156" t="s">
        <v>569</v>
      </c>
      <c r="F1485" s="93" t="s">
        <v>79</v>
      </c>
      <c r="H1485" s="28" t="s">
        <v>21</v>
      </c>
      <c r="I1485" s="28" t="s">
        <v>28</v>
      </c>
      <c r="J1485" s="162" t="s">
        <v>30</v>
      </c>
      <c r="K1485" s="156" t="s">
        <v>905</v>
      </c>
      <c r="M1485" s="159">
        <v>50000</v>
      </c>
      <c r="O1485" s="114">
        <f t="shared" si="23"/>
        <v>101386.4700000002</v>
      </c>
    </row>
    <row r="1486" spans="1:15" ht="22.05" hidden="1" customHeight="1" x14ac:dyDescent="0.2">
      <c r="A1486" s="26">
        <v>45954</v>
      </c>
      <c r="B1486" s="20" t="s">
        <v>36</v>
      </c>
      <c r="C1486" s="156"/>
      <c r="D1486" s="156"/>
      <c r="E1486" s="156" t="s">
        <v>569</v>
      </c>
      <c r="F1486" s="93" t="s">
        <v>79</v>
      </c>
      <c r="H1486" s="28" t="s">
        <v>21</v>
      </c>
      <c r="I1486" s="28" t="s">
        <v>28</v>
      </c>
      <c r="J1486" s="162" t="s">
        <v>30</v>
      </c>
      <c r="K1486" s="156" t="s">
        <v>905</v>
      </c>
      <c r="M1486" s="159">
        <v>50000</v>
      </c>
      <c r="O1486" s="114">
        <f t="shared" si="23"/>
        <v>151386.4700000002</v>
      </c>
    </row>
    <row r="1487" spans="1:15" ht="22.05" hidden="1" customHeight="1" x14ac:dyDescent="0.2">
      <c r="A1487" s="26">
        <v>45954</v>
      </c>
      <c r="B1487" s="20" t="s">
        <v>36</v>
      </c>
      <c r="C1487" s="156"/>
      <c r="D1487" s="156"/>
      <c r="E1487" s="156" t="s">
        <v>569</v>
      </c>
      <c r="F1487" s="93" t="s">
        <v>79</v>
      </c>
      <c r="H1487" s="28" t="s">
        <v>21</v>
      </c>
      <c r="I1487" s="28" t="s">
        <v>28</v>
      </c>
      <c r="J1487" s="162" t="s">
        <v>30</v>
      </c>
      <c r="K1487" s="156" t="s">
        <v>905</v>
      </c>
      <c r="M1487" s="159">
        <v>38260</v>
      </c>
      <c r="O1487" s="114">
        <f t="shared" si="23"/>
        <v>189646.4700000002</v>
      </c>
    </row>
    <row r="1488" spans="1:15" ht="22.05" hidden="1" customHeight="1" x14ac:dyDescent="0.2">
      <c r="A1488" s="26">
        <v>45954</v>
      </c>
      <c r="B1488" s="20" t="s">
        <v>36</v>
      </c>
      <c r="C1488" s="156">
        <v>14685026</v>
      </c>
      <c r="D1488" s="156"/>
      <c r="E1488" s="156" t="s">
        <v>569</v>
      </c>
      <c r="F1488" s="93" t="s">
        <v>99</v>
      </c>
      <c r="H1488" s="28" t="s">
        <v>21</v>
      </c>
      <c r="I1488" s="28" t="s">
        <v>28</v>
      </c>
      <c r="J1488" s="162" t="s">
        <v>30</v>
      </c>
      <c r="K1488" s="156" t="s">
        <v>615</v>
      </c>
      <c r="M1488" s="159">
        <v>1000000</v>
      </c>
      <c r="O1488" s="114">
        <f t="shared" si="23"/>
        <v>1189646.4700000002</v>
      </c>
    </row>
    <row r="1489" spans="1:15" ht="22.05" hidden="1" customHeight="1" x14ac:dyDescent="0.2">
      <c r="A1489" s="26">
        <v>45954</v>
      </c>
      <c r="B1489" s="20" t="s">
        <v>36</v>
      </c>
      <c r="C1489" s="156">
        <v>66665011</v>
      </c>
      <c r="D1489" s="156" t="s">
        <v>7311</v>
      </c>
      <c r="E1489" s="156" t="s">
        <v>2552</v>
      </c>
      <c r="F1489" s="93" t="s">
        <v>99</v>
      </c>
      <c r="H1489" s="28" t="s">
        <v>22</v>
      </c>
      <c r="I1489" s="28" t="s">
        <v>103</v>
      </c>
      <c r="J1489" s="162" t="s">
        <v>94</v>
      </c>
      <c r="K1489" s="156" t="s">
        <v>5529</v>
      </c>
      <c r="N1489" s="27">
        <v>93034.78</v>
      </c>
      <c r="O1489" s="114">
        <f t="shared" si="23"/>
        <v>1096611.6900000002</v>
      </c>
    </row>
    <row r="1490" spans="1:15" ht="22.05" hidden="1" customHeight="1" x14ac:dyDescent="0.2">
      <c r="A1490" s="26">
        <v>45954</v>
      </c>
      <c r="B1490" s="20" t="s">
        <v>36</v>
      </c>
      <c r="C1490" s="156">
        <v>5242972913</v>
      </c>
      <c r="D1490" s="156"/>
      <c r="E1490" s="156" t="s">
        <v>574</v>
      </c>
      <c r="F1490" s="93" t="s">
        <v>99</v>
      </c>
      <c r="H1490" s="28" t="s">
        <v>22</v>
      </c>
      <c r="I1490" s="28" t="s">
        <v>55</v>
      </c>
      <c r="J1490" s="162" t="s">
        <v>70</v>
      </c>
      <c r="K1490" s="156" t="s">
        <v>2616</v>
      </c>
      <c r="N1490" s="27">
        <v>500000</v>
      </c>
      <c r="O1490" s="114">
        <f t="shared" si="23"/>
        <v>596611.69000000018</v>
      </c>
    </row>
    <row r="1491" spans="1:15" ht="22.05" hidden="1" customHeight="1" x14ac:dyDescent="0.2">
      <c r="A1491" s="26">
        <v>45954</v>
      </c>
      <c r="B1491" s="20" t="s">
        <v>36</v>
      </c>
      <c r="C1491" s="156">
        <v>29729022</v>
      </c>
      <c r="D1491" s="156"/>
      <c r="E1491" s="156" t="s">
        <v>574</v>
      </c>
      <c r="F1491" s="93" t="s">
        <v>99</v>
      </c>
      <c r="H1491" s="28" t="s">
        <v>22</v>
      </c>
      <c r="I1491" s="28" t="s">
        <v>55</v>
      </c>
      <c r="J1491" s="162" t="s">
        <v>70</v>
      </c>
      <c r="K1491" s="156" t="s">
        <v>1114</v>
      </c>
      <c r="N1491" s="27">
        <v>500000</v>
      </c>
      <c r="O1491" s="114">
        <f t="shared" si="23"/>
        <v>96611.690000000177</v>
      </c>
    </row>
    <row r="1492" spans="1:15" ht="22.05" hidden="1" customHeight="1" x14ac:dyDescent="0.2">
      <c r="A1492" s="26">
        <v>45954</v>
      </c>
      <c r="B1492" s="20" t="s">
        <v>36</v>
      </c>
      <c r="C1492" s="156">
        <v>8702972931</v>
      </c>
      <c r="D1492" s="156" t="s">
        <v>7312</v>
      </c>
      <c r="E1492" s="156" t="s">
        <v>2589</v>
      </c>
      <c r="F1492" s="93" t="s">
        <v>99</v>
      </c>
      <c r="H1492" s="28" t="s">
        <v>22</v>
      </c>
      <c r="I1492" s="28" t="s">
        <v>103</v>
      </c>
      <c r="J1492" s="162" t="s">
        <v>93</v>
      </c>
      <c r="K1492" s="156" t="s">
        <v>2619</v>
      </c>
      <c r="N1492" s="27">
        <v>7797</v>
      </c>
      <c r="O1492" s="114">
        <f t="shared" si="23"/>
        <v>88814.690000000177</v>
      </c>
    </row>
    <row r="1493" spans="1:15" ht="22.05" hidden="1" customHeight="1" x14ac:dyDescent="0.2">
      <c r="A1493" s="26">
        <v>45954</v>
      </c>
      <c r="B1493" s="20" t="s">
        <v>36</v>
      </c>
      <c r="C1493" s="156">
        <v>1292972943</v>
      </c>
      <c r="D1493" s="156" t="s">
        <v>7313</v>
      </c>
      <c r="E1493" s="156" t="s">
        <v>7314</v>
      </c>
      <c r="F1493" s="93" t="s">
        <v>99</v>
      </c>
      <c r="H1493" s="28" t="s">
        <v>22</v>
      </c>
      <c r="I1493" s="28" t="s">
        <v>56</v>
      </c>
      <c r="J1493" s="162" t="s">
        <v>88</v>
      </c>
      <c r="K1493" s="156" t="s">
        <v>1770</v>
      </c>
      <c r="N1493" s="27">
        <v>13218.56</v>
      </c>
      <c r="O1493" s="114">
        <f t="shared" si="23"/>
        <v>75596.130000000179</v>
      </c>
    </row>
    <row r="1494" spans="1:15" ht="22.05" hidden="1" customHeight="1" x14ac:dyDescent="0.2">
      <c r="A1494" s="26">
        <v>45954</v>
      </c>
      <c r="B1494" s="20" t="s">
        <v>36</v>
      </c>
      <c r="C1494" s="156">
        <v>6372972965</v>
      </c>
      <c r="D1494" s="156" t="s">
        <v>7315</v>
      </c>
      <c r="E1494" s="156" t="s">
        <v>7316</v>
      </c>
      <c r="F1494" s="93" t="s">
        <v>99</v>
      </c>
      <c r="H1494" s="28" t="s">
        <v>22</v>
      </c>
      <c r="I1494" s="28" t="s">
        <v>56</v>
      </c>
      <c r="J1494" s="162" t="s">
        <v>188</v>
      </c>
      <c r="K1494" s="156" t="s">
        <v>1113</v>
      </c>
      <c r="N1494" s="27">
        <v>2900</v>
      </c>
      <c r="O1494" s="114">
        <f t="shared" si="23"/>
        <v>72696.130000000179</v>
      </c>
    </row>
    <row r="1495" spans="1:15" ht="22.05" hidden="1" customHeight="1" x14ac:dyDescent="0.2">
      <c r="A1495" s="26">
        <v>45954</v>
      </c>
      <c r="B1495" s="20" t="s">
        <v>36</v>
      </c>
      <c r="C1495" s="156">
        <v>9462972977</v>
      </c>
      <c r="D1495" s="156" t="s">
        <v>7317</v>
      </c>
      <c r="E1495" s="156" t="s">
        <v>1757</v>
      </c>
      <c r="F1495" s="93" t="s">
        <v>99</v>
      </c>
      <c r="H1495" s="28" t="s">
        <v>22</v>
      </c>
      <c r="I1495" s="28" t="s">
        <v>103</v>
      </c>
      <c r="J1495" s="162" t="s">
        <v>93</v>
      </c>
      <c r="K1495" s="156" t="s">
        <v>632</v>
      </c>
      <c r="N1495" s="27">
        <v>25090</v>
      </c>
      <c r="O1495" s="114">
        <f t="shared" si="23"/>
        <v>47606.130000000179</v>
      </c>
    </row>
    <row r="1496" spans="1:15" ht="22.05" hidden="1" customHeight="1" x14ac:dyDescent="0.2">
      <c r="A1496" s="26">
        <v>45954</v>
      </c>
      <c r="B1496" s="20" t="s">
        <v>36</v>
      </c>
      <c r="C1496" s="156">
        <v>8492972988</v>
      </c>
      <c r="D1496" s="156" t="s">
        <v>7318</v>
      </c>
      <c r="E1496" s="156" t="s">
        <v>5493</v>
      </c>
      <c r="F1496" s="93" t="s">
        <v>99</v>
      </c>
      <c r="H1496" s="28" t="s">
        <v>22</v>
      </c>
      <c r="I1496" s="28" t="s">
        <v>103</v>
      </c>
      <c r="J1496" s="162" t="s">
        <v>95</v>
      </c>
      <c r="K1496" s="156" t="s">
        <v>5528</v>
      </c>
      <c r="N1496" s="27">
        <v>20000</v>
      </c>
      <c r="O1496" s="114">
        <f t="shared" si="23"/>
        <v>27606.130000000179</v>
      </c>
    </row>
    <row r="1497" spans="1:15" ht="22.05" hidden="1" customHeight="1" x14ac:dyDescent="0.2">
      <c r="A1497" s="26">
        <v>45954</v>
      </c>
      <c r="B1497" s="20" t="s">
        <v>36</v>
      </c>
      <c r="C1497" s="156">
        <v>1212972900</v>
      </c>
      <c r="D1497" s="156" t="s">
        <v>7319</v>
      </c>
      <c r="E1497" s="156" t="s">
        <v>7320</v>
      </c>
      <c r="F1497" s="93" t="s">
        <v>99</v>
      </c>
      <c r="H1497" s="28" t="s">
        <v>22</v>
      </c>
      <c r="I1497" s="28" t="s">
        <v>103</v>
      </c>
      <c r="J1497" s="162" t="s">
        <v>92</v>
      </c>
      <c r="K1497" s="156" t="s">
        <v>2694</v>
      </c>
      <c r="N1497" s="27">
        <v>14280</v>
      </c>
      <c r="O1497" s="114">
        <f t="shared" si="23"/>
        <v>13326.130000000179</v>
      </c>
    </row>
    <row r="1498" spans="1:15" ht="22.05" hidden="1" customHeight="1" x14ac:dyDescent="0.2">
      <c r="A1498" s="26">
        <v>45954</v>
      </c>
      <c r="B1498" s="20" t="s">
        <v>36</v>
      </c>
      <c r="C1498" s="156">
        <v>682308</v>
      </c>
      <c r="D1498" s="156"/>
      <c r="E1498" s="156" t="s">
        <v>855</v>
      </c>
      <c r="F1498" s="93" t="s">
        <v>99</v>
      </c>
      <c r="H1498" s="28" t="s">
        <v>21</v>
      </c>
      <c r="I1498" s="28" t="s">
        <v>81</v>
      </c>
      <c r="J1498" s="162" t="s">
        <v>167</v>
      </c>
      <c r="K1498" s="156" t="s">
        <v>894</v>
      </c>
      <c r="M1498" s="159">
        <v>18000</v>
      </c>
      <c r="O1498" s="114">
        <f t="shared" si="23"/>
        <v>31326.130000000179</v>
      </c>
    </row>
    <row r="1499" spans="1:15" ht="22.05" hidden="1" customHeight="1" x14ac:dyDescent="0.2">
      <c r="A1499" s="26">
        <v>45954</v>
      </c>
      <c r="B1499" s="20" t="s">
        <v>36</v>
      </c>
      <c r="C1499" s="156">
        <v>62604011</v>
      </c>
      <c r="D1499" s="156" t="s">
        <v>7321</v>
      </c>
      <c r="E1499" s="156" t="s">
        <v>1861</v>
      </c>
      <c r="F1499" s="93" t="s">
        <v>99</v>
      </c>
      <c r="H1499" s="28" t="s">
        <v>22</v>
      </c>
      <c r="I1499" s="28" t="s">
        <v>103</v>
      </c>
      <c r="J1499" s="162" t="s">
        <v>189</v>
      </c>
      <c r="K1499" s="156" t="s">
        <v>1878</v>
      </c>
      <c r="N1499" s="27">
        <v>30948</v>
      </c>
      <c r="O1499" s="114">
        <f t="shared" si="23"/>
        <v>378.13000000017928</v>
      </c>
    </row>
    <row r="1500" spans="1:15" ht="22.05" hidden="1" customHeight="1" x14ac:dyDescent="0.2">
      <c r="A1500" s="26">
        <v>45955</v>
      </c>
      <c r="B1500" s="20" t="s">
        <v>36</v>
      </c>
      <c r="C1500" s="156">
        <v>351711</v>
      </c>
      <c r="D1500" s="156" t="s">
        <v>2755</v>
      </c>
      <c r="E1500" s="156" t="s">
        <v>1066</v>
      </c>
      <c r="F1500" s="93" t="s">
        <v>99</v>
      </c>
      <c r="H1500" s="28" t="s">
        <v>21</v>
      </c>
      <c r="I1500" s="28" t="s">
        <v>81</v>
      </c>
      <c r="J1500" s="162" t="s">
        <v>171</v>
      </c>
      <c r="K1500" s="156" t="s">
        <v>621</v>
      </c>
      <c r="M1500" s="159">
        <v>400</v>
      </c>
      <c r="O1500" s="114">
        <f t="shared" si="23"/>
        <v>778.13000000017928</v>
      </c>
    </row>
    <row r="1501" spans="1:15" ht="22.05" hidden="1" customHeight="1" x14ac:dyDescent="0.2">
      <c r="A1501" s="26">
        <v>45955</v>
      </c>
      <c r="B1501" s="20" t="s">
        <v>36</v>
      </c>
      <c r="C1501" s="156">
        <v>2607775113</v>
      </c>
      <c r="D1501" s="156" t="s">
        <v>7322</v>
      </c>
      <c r="E1501" s="156" t="s">
        <v>1847</v>
      </c>
      <c r="F1501" s="93" t="s">
        <v>99</v>
      </c>
      <c r="H1501" s="28" t="s">
        <v>22</v>
      </c>
      <c r="I1501" s="28" t="s">
        <v>103</v>
      </c>
      <c r="J1501" s="162" t="s">
        <v>95</v>
      </c>
      <c r="K1501" s="156" t="s">
        <v>1874</v>
      </c>
      <c r="N1501" s="27">
        <v>670</v>
      </c>
      <c r="O1501" s="114">
        <f t="shared" si="23"/>
        <v>108.13000000017928</v>
      </c>
    </row>
    <row r="1502" spans="1:15" ht="22.05" hidden="1" customHeight="1" x14ac:dyDescent="0.2">
      <c r="A1502" s="26">
        <v>45956</v>
      </c>
      <c r="B1502" s="20" t="s">
        <v>36</v>
      </c>
      <c r="C1502" s="156"/>
      <c r="D1502" s="156"/>
      <c r="E1502" s="156" t="s">
        <v>569</v>
      </c>
      <c r="F1502" s="93" t="s">
        <v>79</v>
      </c>
      <c r="H1502" s="28" t="s">
        <v>21</v>
      </c>
      <c r="I1502" s="28" t="s">
        <v>28</v>
      </c>
      <c r="J1502" s="162" t="s">
        <v>30</v>
      </c>
      <c r="K1502" s="156" t="s">
        <v>7333</v>
      </c>
      <c r="M1502" s="159">
        <v>22500</v>
      </c>
      <c r="O1502" s="114">
        <f t="shared" ref="O1502:O1565" si="24">O1501+M1502-N1502</f>
        <v>22608.130000000179</v>
      </c>
    </row>
    <row r="1503" spans="1:15" ht="22.05" hidden="1" customHeight="1" x14ac:dyDescent="0.2">
      <c r="A1503" s="26">
        <v>45956</v>
      </c>
      <c r="B1503" s="20" t="s">
        <v>36</v>
      </c>
      <c r="C1503" s="156"/>
      <c r="D1503" s="156"/>
      <c r="E1503" s="156" t="s">
        <v>569</v>
      </c>
      <c r="F1503" s="93" t="s">
        <v>79</v>
      </c>
      <c r="H1503" s="28" t="s">
        <v>21</v>
      </c>
      <c r="I1503" s="28" t="s">
        <v>28</v>
      </c>
      <c r="J1503" s="162" t="s">
        <v>30</v>
      </c>
      <c r="K1503" s="156" t="s">
        <v>7333</v>
      </c>
      <c r="M1503" s="159">
        <v>20000</v>
      </c>
      <c r="O1503" s="114">
        <f t="shared" si="24"/>
        <v>42608.130000000179</v>
      </c>
    </row>
    <row r="1504" spans="1:15" ht="22.05" hidden="1" customHeight="1" x14ac:dyDescent="0.2">
      <c r="A1504" s="26">
        <v>45956</v>
      </c>
      <c r="B1504" s="20" t="s">
        <v>36</v>
      </c>
      <c r="C1504" s="156"/>
      <c r="D1504" s="156"/>
      <c r="E1504" s="156" t="s">
        <v>569</v>
      </c>
      <c r="F1504" s="93" t="s">
        <v>79</v>
      </c>
      <c r="H1504" s="28" t="s">
        <v>21</v>
      </c>
      <c r="I1504" s="28" t="s">
        <v>28</v>
      </c>
      <c r="J1504" s="162" t="s">
        <v>30</v>
      </c>
      <c r="K1504" s="156" t="s">
        <v>7333</v>
      </c>
      <c r="M1504" s="159">
        <v>22500</v>
      </c>
      <c r="O1504" s="114">
        <f t="shared" si="24"/>
        <v>65108.130000000179</v>
      </c>
    </row>
    <row r="1505" spans="1:15" ht="22.05" hidden="1" customHeight="1" x14ac:dyDescent="0.2">
      <c r="A1505" s="26">
        <v>45956</v>
      </c>
      <c r="B1505" s="20" t="s">
        <v>36</v>
      </c>
      <c r="C1505" s="156"/>
      <c r="D1505" s="156"/>
      <c r="E1505" s="156" t="s">
        <v>569</v>
      </c>
      <c r="F1505" s="93" t="s">
        <v>79</v>
      </c>
      <c r="H1505" s="28" t="s">
        <v>21</v>
      </c>
      <c r="I1505" s="28" t="s">
        <v>28</v>
      </c>
      <c r="J1505" s="162" t="s">
        <v>30</v>
      </c>
      <c r="K1505" s="156" t="s">
        <v>7333</v>
      </c>
      <c r="M1505" s="159">
        <v>22000</v>
      </c>
      <c r="O1505" s="114">
        <f t="shared" si="24"/>
        <v>87108.130000000179</v>
      </c>
    </row>
    <row r="1506" spans="1:15" ht="22.05" hidden="1" customHeight="1" x14ac:dyDescent="0.2">
      <c r="A1506" s="26">
        <v>45956</v>
      </c>
      <c r="B1506" s="20" t="s">
        <v>36</v>
      </c>
      <c r="C1506" s="156"/>
      <c r="D1506" s="156"/>
      <c r="E1506" s="156" t="s">
        <v>569</v>
      </c>
      <c r="F1506" s="93" t="s">
        <v>79</v>
      </c>
      <c r="H1506" s="28" t="s">
        <v>21</v>
      </c>
      <c r="I1506" s="28" t="s">
        <v>28</v>
      </c>
      <c r="J1506" s="162" t="s">
        <v>30</v>
      </c>
      <c r="K1506" s="156" t="s">
        <v>7333</v>
      </c>
      <c r="M1506" s="159">
        <v>22500</v>
      </c>
      <c r="O1506" s="114">
        <f t="shared" si="24"/>
        <v>109608.13000000018</v>
      </c>
    </row>
    <row r="1507" spans="1:15" ht="22.05" hidden="1" customHeight="1" x14ac:dyDescent="0.2">
      <c r="A1507" s="26">
        <v>45956</v>
      </c>
      <c r="B1507" s="20" t="s">
        <v>36</v>
      </c>
      <c r="C1507" s="156"/>
      <c r="D1507" s="156"/>
      <c r="E1507" s="156" t="s">
        <v>569</v>
      </c>
      <c r="F1507" s="93" t="s">
        <v>79</v>
      </c>
      <c r="H1507" s="28" t="s">
        <v>21</v>
      </c>
      <c r="I1507" s="28" t="s">
        <v>28</v>
      </c>
      <c r="J1507" s="162" t="s">
        <v>30</v>
      </c>
      <c r="K1507" s="156" t="s">
        <v>7333</v>
      </c>
      <c r="M1507" s="159">
        <v>21500</v>
      </c>
      <c r="O1507" s="114">
        <f t="shared" si="24"/>
        <v>131108.13000000018</v>
      </c>
    </row>
    <row r="1508" spans="1:15" ht="22.05" hidden="1" customHeight="1" x14ac:dyDescent="0.2">
      <c r="A1508" s="26">
        <v>45956</v>
      </c>
      <c r="B1508" s="20" t="s">
        <v>36</v>
      </c>
      <c r="C1508" s="156"/>
      <c r="D1508" s="156"/>
      <c r="E1508" s="156" t="s">
        <v>569</v>
      </c>
      <c r="F1508" s="93" t="s">
        <v>79</v>
      </c>
      <c r="H1508" s="28" t="s">
        <v>21</v>
      </c>
      <c r="I1508" s="28" t="s">
        <v>28</v>
      </c>
      <c r="J1508" s="162" t="s">
        <v>30</v>
      </c>
      <c r="K1508" s="156" t="s">
        <v>7333</v>
      </c>
      <c r="M1508" s="159">
        <v>19000</v>
      </c>
      <c r="O1508" s="114">
        <f t="shared" si="24"/>
        <v>150108.13000000018</v>
      </c>
    </row>
    <row r="1509" spans="1:15" ht="22.05" hidden="1" customHeight="1" x14ac:dyDescent="0.2">
      <c r="A1509" s="26">
        <v>45957</v>
      </c>
      <c r="B1509" s="20" t="s">
        <v>36</v>
      </c>
      <c r="C1509" s="156">
        <v>2524605815</v>
      </c>
      <c r="D1509" s="156"/>
      <c r="E1509" s="156" t="s">
        <v>7323</v>
      </c>
      <c r="F1509" s="93" t="s">
        <v>99</v>
      </c>
      <c r="H1509" s="28" t="s">
        <v>22</v>
      </c>
      <c r="I1509" s="28" t="s">
        <v>55</v>
      </c>
      <c r="J1509" s="162" t="s">
        <v>70</v>
      </c>
      <c r="K1509" s="156" t="s">
        <v>612</v>
      </c>
      <c r="N1509" s="27">
        <v>7200</v>
      </c>
      <c r="O1509" s="114">
        <f t="shared" si="24"/>
        <v>142908.13000000018</v>
      </c>
    </row>
    <row r="1510" spans="1:15" ht="22.05" hidden="1" customHeight="1" x14ac:dyDescent="0.2">
      <c r="A1510" s="26">
        <v>45957</v>
      </c>
      <c r="B1510" s="20" t="s">
        <v>36</v>
      </c>
      <c r="C1510" s="156">
        <v>711575613</v>
      </c>
      <c r="D1510" s="156" t="s">
        <v>7324</v>
      </c>
      <c r="E1510" s="156" t="s">
        <v>574</v>
      </c>
      <c r="F1510" s="93" t="s">
        <v>99</v>
      </c>
      <c r="H1510" s="28" t="s">
        <v>22</v>
      </c>
      <c r="I1510" s="28" t="s">
        <v>55</v>
      </c>
      <c r="J1510" s="162" t="s">
        <v>70</v>
      </c>
      <c r="K1510" s="156" t="s">
        <v>847</v>
      </c>
      <c r="N1510" s="27">
        <v>50000</v>
      </c>
      <c r="O1510" s="114">
        <f t="shared" si="24"/>
        <v>92908.130000000179</v>
      </c>
    </row>
    <row r="1511" spans="1:15" ht="22.05" hidden="1" customHeight="1" x14ac:dyDescent="0.2">
      <c r="A1511" s="26">
        <v>45957</v>
      </c>
      <c r="B1511" s="20" t="s">
        <v>36</v>
      </c>
      <c r="C1511" s="156">
        <v>4251575624</v>
      </c>
      <c r="D1511" s="156" t="s">
        <v>7324</v>
      </c>
      <c r="E1511" s="156" t="s">
        <v>4968</v>
      </c>
      <c r="F1511" s="93" t="s">
        <v>99</v>
      </c>
      <c r="H1511" s="28" t="s">
        <v>22</v>
      </c>
      <c r="I1511" s="28" t="s">
        <v>55</v>
      </c>
      <c r="J1511" s="162" t="s">
        <v>70</v>
      </c>
      <c r="K1511" s="156" t="s">
        <v>612</v>
      </c>
      <c r="N1511" s="27">
        <v>20000</v>
      </c>
      <c r="O1511" s="114">
        <f t="shared" si="24"/>
        <v>72908.130000000179</v>
      </c>
    </row>
    <row r="1512" spans="1:15" ht="22.05" hidden="1" customHeight="1" x14ac:dyDescent="0.2">
      <c r="A1512" s="26">
        <v>45957</v>
      </c>
      <c r="B1512" s="20" t="s">
        <v>36</v>
      </c>
      <c r="C1512" s="156">
        <v>8981575636</v>
      </c>
      <c r="D1512" s="156" t="s">
        <v>7325</v>
      </c>
      <c r="E1512" s="156" t="s">
        <v>7326</v>
      </c>
      <c r="F1512" s="93" t="s">
        <v>99</v>
      </c>
      <c r="H1512" s="28" t="s">
        <v>22</v>
      </c>
      <c r="I1512" s="28" t="s">
        <v>55</v>
      </c>
      <c r="J1512" s="162" t="s">
        <v>70</v>
      </c>
      <c r="K1512" s="156" t="s">
        <v>2616</v>
      </c>
      <c r="N1512" s="27">
        <v>11490.4</v>
      </c>
      <c r="O1512" s="114">
        <f t="shared" si="24"/>
        <v>61417.730000000178</v>
      </c>
    </row>
    <row r="1513" spans="1:15" ht="22.05" hidden="1" customHeight="1" x14ac:dyDescent="0.2">
      <c r="A1513" s="26">
        <v>45957</v>
      </c>
      <c r="B1513" s="20" t="s">
        <v>36</v>
      </c>
      <c r="C1513" s="156">
        <v>5872722613</v>
      </c>
      <c r="D1513" s="156" t="s">
        <v>7327</v>
      </c>
      <c r="E1513" s="156" t="s">
        <v>7328</v>
      </c>
      <c r="F1513" s="93" t="s">
        <v>99</v>
      </c>
      <c r="H1513" s="28" t="s">
        <v>22</v>
      </c>
      <c r="I1513" s="28" t="s">
        <v>55</v>
      </c>
      <c r="J1513" s="162" t="s">
        <v>70</v>
      </c>
      <c r="K1513" s="156" t="s">
        <v>2616</v>
      </c>
      <c r="N1513" s="27">
        <v>24291</v>
      </c>
      <c r="O1513" s="114">
        <f t="shared" si="24"/>
        <v>37126.730000000178</v>
      </c>
    </row>
    <row r="1514" spans="1:15" ht="22.05" hidden="1" customHeight="1" x14ac:dyDescent="0.2">
      <c r="A1514" s="26">
        <v>45957</v>
      </c>
      <c r="B1514" s="20" t="s">
        <v>36</v>
      </c>
      <c r="C1514" s="156">
        <v>7852722624</v>
      </c>
      <c r="D1514" s="156"/>
      <c r="E1514" s="156" t="s">
        <v>577</v>
      </c>
      <c r="F1514" s="93" t="s">
        <v>99</v>
      </c>
      <c r="H1514" s="28" t="s">
        <v>22</v>
      </c>
      <c r="I1514" s="28" t="s">
        <v>81</v>
      </c>
      <c r="J1514" s="162" t="s">
        <v>171</v>
      </c>
      <c r="K1514" s="156" t="s">
        <v>621</v>
      </c>
      <c r="N1514" s="27">
        <v>10000</v>
      </c>
      <c r="O1514" s="114">
        <f t="shared" si="24"/>
        <v>27126.730000000178</v>
      </c>
    </row>
    <row r="1515" spans="1:15" ht="22.05" hidden="1" customHeight="1" x14ac:dyDescent="0.2">
      <c r="A1515" s="26">
        <v>45957</v>
      </c>
      <c r="B1515" s="20" t="s">
        <v>36</v>
      </c>
      <c r="C1515" s="156"/>
      <c r="D1515" s="156"/>
      <c r="E1515" s="156" t="s">
        <v>569</v>
      </c>
      <c r="F1515" s="93" t="s">
        <v>79</v>
      </c>
      <c r="H1515" s="28" t="s">
        <v>21</v>
      </c>
      <c r="I1515" s="28" t="s">
        <v>28</v>
      </c>
      <c r="J1515" s="162" t="s">
        <v>30</v>
      </c>
      <c r="K1515" s="156" t="s">
        <v>905</v>
      </c>
      <c r="M1515" s="159">
        <v>50000</v>
      </c>
      <c r="O1515" s="114">
        <f t="shared" si="24"/>
        <v>77126.730000000185</v>
      </c>
    </row>
    <row r="1516" spans="1:15" ht="22.05" hidden="1" customHeight="1" x14ac:dyDescent="0.2">
      <c r="A1516" s="26">
        <v>45957</v>
      </c>
      <c r="B1516" s="20" t="s">
        <v>36</v>
      </c>
      <c r="C1516" s="156"/>
      <c r="D1516" s="156"/>
      <c r="E1516" s="156" t="s">
        <v>569</v>
      </c>
      <c r="F1516" s="93" t="s">
        <v>79</v>
      </c>
      <c r="H1516" s="28" t="s">
        <v>21</v>
      </c>
      <c r="I1516" s="28" t="s">
        <v>28</v>
      </c>
      <c r="J1516" s="162" t="s">
        <v>30</v>
      </c>
      <c r="K1516" s="156" t="s">
        <v>905</v>
      </c>
      <c r="M1516" s="159">
        <v>50000</v>
      </c>
      <c r="O1516" s="114">
        <f t="shared" si="24"/>
        <v>127126.73000000019</v>
      </c>
    </row>
    <row r="1517" spans="1:15" ht="22.05" hidden="1" customHeight="1" x14ac:dyDescent="0.2">
      <c r="A1517" s="26">
        <v>45957</v>
      </c>
      <c r="B1517" s="20" t="s">
        <v>36</v>
      </c>
      <c r="C1517" s="156"/>
      <c r="D1517" s="156"/>
      <c r="E1517" s="156" t="s">
        <v>569</v>
      </c>
      <c r="F1517" s="93" t="s">
        <v>79</v>
      </c>
      <c r="H1517" s="28" t="s">
        <v>21</v>
      </c>
      <c r="I1517" s="28" t="s">
        <v>28</v>
      </c>
      <c r="J1517" s="162" t="s">
        <v>30</v>
      </c>
      <c r="K1517" s="156" t="s">
        <v>905</v>
      </c>
      <c r="M1517" s="159">
        <v>50000</v>
      </c>
      <c r="O1517" s="114">
        <f t="shared" si="24"/>
        <v>177126.73000000019</v>
      </c>
    </row>
    <row r="1518" spans="1:15" ht="22.05" hidden="1" customHeight="1" x14ac:dyDescent="0.2">
      <c r="A1518" s="26">
        <v>45957</v>
      </c>
      <c r="B1518" s="20" t="s">
        <v>36</v>
      </c>
      <c r="C1518" s="156"/>
      <c r="D1518" s="156"/>
      <c r="E1518" s="156" t="s">
        <v>569</v>
      </c>
      <c r="F1518" s="93" t="s">
        <v>79</v>
      </c>
      <c r="H1518" s="28" t="s">
        <v>21</v>
      </c>
      <c r="I1518" s="28" t="s">
        <v>28</v>
      </c>
      <c r="J1518" s="162" t="s">
        <v>30</v>
      </c>
      <c r="K1518" s="156" t="s">
        <v>905</v>
      </c>
      <c r="M1518" s="159">
        <v>30500</v>
      </c>
      <c r="O1518" s="114">
        <f t="shared" si="24"/>
        <v>207626.73000000019</v>
      </c>
    </row>
    <row r="1519" spans="1:15" ht="22.05" hidden="1" customHeight="1" x14ac:dyDescent="0.2">
      <c r="A1519" s="26">
        <v>45957</v>
      </c>
      <c r="B1519" s="20" t="s">
        <v>36</v>
      </c>
      <c r="C1519" s="156">
        <v>585868</v>
      </c>
      <c r="D1519" s="156"/>
      <c r="E1519" s="156" t="s">
        <v>855</v>
      </c>
      <c r="F1519" s="93" t="s">
        <v>99</v>
      </c>
      <c r="H1519" s="28" t="s">
        <v>21</v>
      </c>
      <c r="I1519" s="28" t="s">
        <v>81</v>
      </c>
      <c r="J1519" s="162" t="s">
        <v>167</v>
      </c>
      <c r="K1519" s="156" t="s">
        <v>894</v>
      </c>
      <c r="M1519" s="159">
        <v>850000</v>
      </c>
      <c r="O1519" s="114">
        <f t="shared" si="24"/>
        <v>1057626.7300000002</v>
      </c>
    </row>
    <row r="1520" spans="1:15" ht="22.05" hidden="1" customHeight="1" x14ac:dyDescent="0.2">
      <c r="A1520" s="26">
        <v>45958</v>
      </c>
      <c r="B1520" s="20" t="s">
        <v>36</v>
      </c>
      <c r="C1520" s="156"/>
      <c r="D1520" s="156"/>
      <c r="E1520" s="156" t="s">
        <v>6198</v>
      </c>
      <c r="F1520" s="93" t="s">
        <v>99</v>
      </c>
      <c r="H1520" s="28" t="s">
        <v>22</v>
      </c>
      <c r="I1520" s="28" t="s">
        <v>57</v>
      </c>
      <c r="J1520" s="162" t="s">
        <v>86</v>
      </c>
      <c r="K1520" s="156" t="s">
        <v>893</v>
      </c>
      <c r="N1520" s="27">
        <v>516.04</v>
      </c>
      <c r="O1520" s="114">
        <f t="shared" si="24"/>
        <v>1057110.6900000002</v>
      </c>
    </row>
    <row r="1521" spans="1:15" ht="22.05" hidden="1" customHeight="1" x14ac:dyDescent="0.2">
      <c r="A1521" s="26">
        <v>45958</v>
      </c>
      <c r="B1521" s="20" t="s">
        <v>36</v>
      </c>
      <c r="C1521" s="156"/>
      <c r="D1521" s="156"/>
      <c r="E1521" s="156" t="s">
        <v>7310</v>
      </c>
      <c r="F1521" s="93" t="s">
        <v>99</v>
      </c>
      <c r="H1521" s="28" t="s">
        <v>22</v>
      </c>
      <c r="I1521" s="28" t="s">
        <v>29</v>
      </c>
      <c r="J1521" s="162" t="s">
        <v>83</v>
      </c>
      <c r="K1521" s="156" t="s">
        <v>893</v>
      </c>
      <c r="N1521" s="27">
        <v>50000</v>
      </c>
      <c r="O1521" s="114">
        <f t="shared" si="24"/>
        <v>1007110.6900000002</v>
      </c>
    </row>
    <row r="1522" spans="1:15" ht="22.05" hidden="1" customHeight="1" x14ac:dyDescent="0.2">
      <c r="A1522" s="26">
        <v>45958</v>
      </c>
      <c r="B1522" s="20" t="s">
        <v>36</v>
      </c>
      <c r="C1522" s="156"/>
      <c r="D1522" s="156"/>
      <c r="E1522" s="156" t="s">
        <v>6198</v>
      </c>
      <c r="F1522" s="93" t="s">
        <v>99</v>
      </c>
      <c r="H1522" s="28" t="s">
        <v>22</v>
      </c>
      <c r="I1522" s="28" t="s">
        <v>57</v>
      </c>
      <c r="J1522" s="162" t="s">
        <v>86</v>
      </c>
      <c r="K1522" s="156" t="s">
        <v>893</v>
      </c>
      <c r="N1522" s="27">
        <v>9288.7199999999993</v>
      </c>
      <c r="O1522" s="114">
        <f t="shared" si="24"/>
        <v>997821.9700000002</v>
      </c>
    </row>
    <row r="1523" spans="1:15" ht="22.05" hidden="1" customHeight="1" x14ac:dyDescent="0.2">
      <c r="A1523" s="26">
        <v>45958</v>
      </c>
      <c r="B1523" s="20" t="s">
        <v>36</v>
      </c>
      <c r="C1523" s="156"/>
      <c r="D1523" s="156"/>
      <c r="E1523" s="156" t="s">
        <v>7310</v>
      </c>
      <c r="F1523" s="93" t="s">
        <v>99</v>
      </c>
      <c r="H1523" s="28" t="s">
        <v>22</v>
      </c>
      <c r="I1523" s="28" t="s">
        <v>29</v>
      </c>
      <c r="J1523" s="162" t="s">
        <v>83</v>
      </c>
      <c r="K1523" s="156" t="s">
        <v>893</v>
      </c>
      <c r="N1523" s="27">
        <v>900000</v>
      </c>
      <c r="O1523" s="114">
        <f t="shared" si="24"/>
        <v>97821.970000000205</v>
      </c>
    </row>
    <row r="1524" spans="1:15" ht="22.05" hidden="1" customHeight="1" x14ac:dyDescent="0.2">
      <c r="A1524" s="26">
        <v>45958</v>
      </c>
      <c r="B1524" s="20" t="s">
        <v>36</v>
      </c>
      <c r="C1524" s="156">
        <v>589808626</v>
      </c>
      <c r="D1524" s="156"/>
      <c r="E1524" s="156" t="s">
        <v>7329</v>
      </c>
      <c r="F1524" s="93" t="s">
        <v>99</v>
      </c>
      <c r="H1524" s="28" t="s">
        <v>22</v>
      </c>
      <c r="I1524" s="531" t="s">
        <v>103</v>
      </c>
      <c r="J1524" s="532" t="s">
        <v>217</v>
      </c>
      <c r="K1524" s="156" t="s">
        <v>7334</v>
      </c>
      <c r="N1524" s="27">
        <v>11948</v>
      </c>
      <c r="O1524" s="114">
        <f t="shared" si="24"/>
        <v>85873.970000000205</v>
      </c>
    </row>
    <row r="1525" spans="1:15" ht="22.05" hidden="1" customHeight="1" x14ac:dyDescent="0.2">
      <c r="A1525" s="26">
        <v>45958</v>
      </c>
      <c r="B1525" s="20" t="s">
        <v>36</v>
      </c>
      <c r="C1525" s="156">
        <v>9616546513</v>
      </c>
      <c r="D1525" s="156"/>
      <c r="E1525" s="156" t="s">
        <v>7330</v>
      </c>
      <c r="F1525" s="93" t="s">
        <v>99</v>
      </c>
      <c r="H1525" s="28" t="s">
        <v>22</v>
      </c>
      <c r="I1525" s="28" t="s">
        <v>55</v>
      </c>
      <c r="J1525" s="162" t="s">
        <v>70</v>
      </c>
      <c r="K1525" s="156" t="s">
        <v>612</v>
      </c>
      <c r="N1525" s="27">
        <v>36000</v>
      </c>
      <c r="O1525" s="114">
        <f t="shared" si="24"/>
        <v>49873.970000000205</v>
      </c>
    </row>
    <row r="1526" spans="1:15" ht="22.05" hidden="1" customHeight="1" x14ac:dyDescent="0.2">
      <c r="A1526" s="26">
        <v>45959</v>
      </c>
      <c r="B1526" s="20" t="s">
        <v>36</v>
      </c>
      <c r="C1526" s="156"/>
      <c r="D1526" s="156"/>
      <c r="E1526" s="156" t="s">
        <v>569</v>
      </c>
      <c r="F1526" s="93" t="s">
        <v>99</v>
      </c>
      <c r="H1526" s="28" t="s">
        <v>21</v>
      </c>
      <c r="I1526" s="28" t="s">
        <v>28</v>
      </c>
      <c r="J1526" s="162" t="s">
        <v>30</v>
      </c>
      <c r="K1526" s="156" t="s">
        <v>7335</v>
      </c>
      <c r="M1526" s="159">
        <v>215337</v>
      </c>
      <c r="O1526" s="114">
        <f t="shared" si="24"/>
        <v>265210.9700000002</v>
      </c>
    </row>
    <row r="1527" spans="1:15" ht="22.05" hidden="1" customHeight="1" x14ac:dyDescent="0.2">
      <c r="A1527" s="26">
        <v>45960</v>
      </c>
      <c r="B1527" s="20" t="s">
        <v>36</v>
      </c>
      <c r="C1527" s="156"/>
      <c r="D1527" s="156"/>
      <c r="E1527" s="156" t="s">
        <v>1087</v>
      </c>
      <c r="F1527" s="93" t="s">
        <v>1854</v>
      </c>
      <c r="H1527" s="28" t="s">
        <v>22</v>
      </c>
      <c r="I1527" s="28" t="s">
        <v>54</v>
      </c>
      <c r="J1527" s="162" t="s">
        <v>63</v>
      </c>
      <c r="K1527" s="156" t="s">
        <v>893</v>
      </c>
      <c r="N1527" s="27">
        <v>12810.47</v>
      </c>
      <c r="O1527" s="114">
        <f t="shared" si="24"/>
        <v>252400.5000000002</v>
      </c>
    </row>
    <row r="1528" spans="1:15" ht="22.05" hidden="1" customHeight="1" x14ac:dyDescent="0.2">
      <c r="A1528" s="26">
        <v>45960</v>
      </c>
      <c r="B1528" s="20" t="s">
        <v>36</v>
      </c>
      <c r="C1528" s="156"/>
      <c r="D1528" s="156"/>
      <c r="E1528" s="156" t="s">
        <v>569</v>
      </c>
      <c r="F1528" s="93" t="s">
        <v>99</v>
      </c>
      <c r="H1528" s="28" t="s">
        <v>21</v>
      </c>
      <c r="I1528" s="28" t="s">
        <v>28</v>
      </c>
      <c r="J1528" s="162" t="s">
        <v>30</v>
      </c>
      <c r="K1528" s="156" t="s">
        <v>615</v>
      </c>
      <c r="M1528" s="159">
        <v>1000000</v>
      </c>
      <c r="O1528" s="114">
        <f t="shared" si="24"/>
        <v>1252400.5000000002</v>
      </c>
    </row>
    <row r="1529" spans="1:15" ht="22.05" hidden="1" customHeight="1" x14ac:dyDescent="0.2">
      <c r="A1529" s="26">
        <v>45960</v>
      </c>
      <c r="B1529" s="20" t="s">
        <v>36</v>
      </c>
      <c r="C1529" s="156">
        <v>6433011</v>
      </c>
      <c r="D1529" s="156"/>
      <c r="E1529" s="156" t="s">
        <v>29</v>
      </c>
      <c r="F1529" s="93" t="s">
        <v>99</v>
      </c>
      <c r="H1529" s="28" t="s">
        <v>22</v>
      </c>
      <c r="I1529" s="28" t="s">
        <v>81</v>
      </c>
      <c r="J1529" s="162" t="s">
        <v>280</v>
      </c>
      <c r="K1529" s="156" t="s">
        <v>897</v>
      </c>
      <c r="N1529" s="27">
        <v>200000</v>
      </c>
      <c r="O1529" s="114">
        <f t="shared" si="24"/>
        <v>1052400.5000000002</v>
      </c>
    </row>
    <row r="1530" spans="1:15" ht="22.05" hidden="1" customHeight="1" x14ac:dyDescent="0.2">
      <c r="A1530" s="26">
        <v>45960</v>
      </c>
      <c r="B1530" s="20" t="s">
        <v>36</v>
      </c>
      <c r="C1530" s="156">
        <v>280643320</v>
      </c>
      <c r="D1530" s="156" t="s">
        <v>7653</v>
      </c>
      <c r="E1530" s="156" t="s">
        <v>7265</v>
      </c>
      <c r="F1530" s="93" t="s">
        <v>99</v>
      </c>
      <c r="H1530" s="28" t="s">
        <v>22</v>
      </c>
      <c r="I1530" s="28" t="s">
        <v>55</v>
      </c>
      <c r="J1530" s="162" t="s">
        <v>70</v>
      </c>
      <c r="K1530" s="156" t="s">
        <v>2616</v>
      </c>
      <c r="N1530" s="27">
        <v>19094</v>
      </c>
      <c r="O1530" s="114">
        <f t="shared" si="24"/>
        <v>1033306.5000000002</v>
      </c>
    </row>
    <row r="1531" spans="1:15" ht="22.05" hidden="1" customHeight="1" x14ac:dyDescent="0.2">
      <c r="A1531" s="26">
        <v>45961</v>
      </c>
      <c r="B1531" s="20" t="s">
        <v>36</v>
      </c>
      <c r="C1531" s="156"/>
      <c r="D1531" s="156"/>
      <c r="E1531" s="156" t="s">
        <v>569</v>
      </c>
      <c r="F1531" s="93" t="s">
        <v>79</v>
      </c>
      <c r="H1531" s="28" t="s">
        <v>21</v>
      </c>
      <c r="I1531" s="28" t="s">
        <v>28</v>
      </c>
      <c r="J1531" s="162" t="s">
        <v>30</v>
      </c>
      <c r="K1531" s="156" t="s">
        <v>905</v>
      </c>
      <c r="M1531" s="159">
        <v>50000</v>
      </c>
      <c r="O1531" s="114">
        <f t="shared" si="24"/>
        <v>1083306.5000000002</v>
      </c>
    </row>
    <row r="1532" spans="1:15" ht="22.05" hidden="1" customHeight="1" x14ac:dyDescent="0.2">
      <c r="A1532" s="26">
        <v>45961</v>
      </c>
      <c r="B1532" s="20" t="s">
        <v>36</v>
      </c>
      <c r="C1532" s="156"/>
      <c r="D1532" s="156"/>
      <c r="E1532" s="156" t="s">
        <v>569</v>
      </c>
      <c r="F1532" s="93" t="s">
        <v>79</v>
      </c>
      <c r="H1532" s="28" t="s">
        <v>21</v>
      </c>
      <c r="I1532" s="28" t="s">
        <v>28</v>
      </c>
      <c r="J1532" s="162" t="s">
        <v>30</v>
      </c>
      <c r="K1532" s="156" t="s">
        <v>905</v>
      </c>
      <c r="M1532" s="159">
        <v>50000</v>
      </c>
      <c r="O1532" s="114">
        <f t="shared" si="24"/>
        <v>1133306.5000000002</v>
      </c>
    </row>
    <row r="1533" spans="1:15" ht="22.05" hidden="1" customHeight="1" x14ac:dyDescent="0.2">
      <c r="A1533" s="26">
        <v>45961</v>
      </c>
      <c r="B1533" s="20" t="s">
        <v>36</v>
      </c>
      <c r="C1533" s="156"/>
      <c r="D1533" s="156"/>
      <c r="E1533" s="156" t="s">
        <v>569</v>
      </c>
      <c r="F1533" s="93" t="s">
        <v>79</v>
      </c>
      <c r="H1533" s="28" t="s">
        <v>21</v>
      </c>
      <c r="I1533" s="28" t="s">
        <v>28</v>
      </c>
      <c r="J1533" s="162" t="s">
        <v>30</v>
      </c>
      <c r="K1533" s="156" t="s">
        <v>905</v>
      </c>
      <c r="M1533" s="159">
        <v>50000</v>
      </c>
      <c r="O1533" s="114">
        <f t="shared" si="24"/>
        <v>1183306.5000000002</v>
      </c>
    </row>
    <row r="1534" spans="1:15" ht="22.05" hidden="1" customHeight="1" x14ac:dyDescent="0.2">
      <c r="A1534" s="26">
        <v>45961</v>
      </c>
      <c r="B1534" s="20" t="s">
        <v>36</v>
      </c>
      <c r="C1534" s="156"/>
      <c r="D1534" s="156"/>
      <c r="E1534" s="156" t="s">
        <v>569</v>
      </c>
      <c r="F1534" s="93" t="s">
        <v>79</v>
      </c>
      <c r="H1534" s="28" t="s">
        <v>21</v>
      </c>
      <c r="I1534" s="28" t="s">
        <v>28</v>
      </c>
      <c r="J1534" s="162" t="s">
        <v>30</v>
      </c>
      <c r="K1534" s="156" t="s">
        <v>905</v>
      </c>
      <c r="M1534" s="159">
        <v>50000</v>
      </c>
      <c r="O1534" s="114">
        <f t="shared" si="24"/>
        <v>1233306.5000000002</v>
      </c>
    </row>
    <row r="1535" spans="1:15" ht="22.05" hidden="1" customHeight="1" x14ac:dyDescent="0.2">
      <c r="A1535" s="26">
        <v>45961</v>
      </c>
      <c r="B1535" s="20" t="s">
        <v>36</v>
      </c>
      <c r="C1535" s="156"/>
      <c r="D1535" s="156"/>
      <c r="E1535" s="156" t="s">
        <v>569</v>
      </c>
      <c r="F1535" s="93" t="s">
        <v>79</v>
      </c>
      <c r="H1535" s="28" t="s">
        <v>21</v>
      </c>
      <c r="I1535" s="28" t="s">
        <v>28</v>
      </c>
      <c r="J1535" s="162" t="s">
        <v>30</v>
      </c>
      <c r="K1535" s="156" t="s">
        <v>905</v>
      </c>
      <c r="M1535" s="159">
        <v>39600</v>
      </c>
      <c r="O1535" s="114">
        <f t="shared" si="24"/>
        <v>1272906.5000000002</v>
      </c>
    </row>
    <row r="1536" spans="1:15" ht="22.05" hidden="1" customHeight="1" x14ac:dyDescent="0.2">
      <c r="A1536" s="26">
        <v>45961</v>
      </c>
      <c r="B1536" s="20" t="s">
        <v>36</v>
      </c>
      <c r="C1536" s="156"/>
      <c r="D1536" s="156"/>
      <c r="E1536" s="156" t="s">
        <v>6198</v>
      </c>
      <c r="F1536" s="93" t="s">
        <v>77</v>
      </c>
      <c r="H1536" s="28" t="s">
        <v>22</v>
      </c>
      <c r="I1536" s="28" t="s">
        <v>57</v>
      </c>
      <c r="J1536" s="162" t="s">
        <v>86</v>
      </c>
      <c r="K1536" s="156" t="s">
        <v>893</v>
      </c>
      <c r="N1536" s="27">
        <v>1141.92</v>
      </c>
      <c r="O1536" s="114">
        <f t="shared" si="24"/>
        <v>1271764.5800000003</v>
      </c>
    </row>
    <row r="1537" spans="1:15" ht="22.05" hidden="1" customHeight="1" x14ac:dyDescent="0.2">
      <c r="A1537" s="26">
        <v>45961</v>
      </c>
      <c r="B1537" s="20" t="s">
        <v>36</v>
      </c>
      <c r="C1537" s="156"/>
      <c r="D1537" s="156"/>
      <c r="E1537" s="156" t="s">
        <v>6198</v>
      </c>
      <c r="F1537" s="93" t="s">
        <v>77</v>
      </c>
      <c r="H1537" s="28" t="s">
        <v>22</v>
      </c>
      <c r="I1537" s="28" t="s">
        <v>57</v>
      </c>
      <c r="J1537" s="162" t="s">
        <v>86</v>
      </c>
      <c r="K1537" s="156" t="s">
        <v>893</v>
      </c>
      <c r="N1537" s="27">
        <v>1142.6600000000001</v>
      </c>
      <c r="O1537" s="114">
        <f t="shared" si="24"/>
        <v>1270621.9200000004</v>
      </c>
    </row>
    <row r="1538" spans="1:15" ht="22.05" hidden="1" customHeight="1" x14ac:dyDescent="0.2">
      <c r="A1538" s="26">
        <v>45961</v>
      </c>
      <c r="B1538" s="20" t="s">
        <v>36</v>
      </c>
      <c r="C1538" s="156"/>
      <c r="D1538" s="156"/>
      <c r="E1538" s="156" t="s">
        <v>6198</v>
      </c>
      <c r="F1538" s="93" t="s">
        <v>77</v>
      </c>
      <c r="H1538" s="28" t="s">
        <v>22</v>
      </c>
      <c r="I1538" s="28" t="s">
        <v>57</v>
      </c>
      <c r="J1538" s="162" t="s">
        <v>86</v>
      </c>
      <c r="K1538" s="156" t="s">
        <v>893</v>
      </c>
      <c r="N1538" s="27">
        <v>3427.98</v>
      </c>
      <c r="O1538" s="114">
        <f t="shared" si="24"/>
        <v>1267193.9400000004</v>
      </c>
    </row>
    <row r="1539" spans="1:15" ht="22.05" hidden="1" customHeight="1" x14ac:dyDescent="0.2">
      <c r="A1539" s="26">
        <v>45961</v>
      </c>
      <c r="B1539" s="20" t="s">
        <v>36</v>
      </c>
      <c r="C1539" s="156"/>
      <c r="D1539" s="156"/>
      <c r="E1539" s="156" t="s">
        <v>6198</v>
      </c>
      <c r="F1539" s="93" t="s">
        <v>77</v>
      </c>
      <c r="H1539" s="28" t="s">
        <v>22</v>
      </c>
      <c r="I1539" s="28" t="s">
        <v>57</v>
      </c>
      <c r="J1539" s="162" t="s">
        <v>86</v>
      </c>
      <c r="K1539" s="156" t="s">
        <v>893</v>
      </c>
      <c r="N1539" s="27">
        <v>4570.6400000000003</v>
      </c>
      <c r="O1539" s="114">
        <f t="shared" si="24"/>
        <v>1262623.3000000005</v>
      </c>
    </row>
    <row r="1540" spans="1:15" ht="22.05" hidden="1" customHeight="1" x14ac:dyDescent="0.2">
      <c r="A1540" s="26">
        <v>45961</v>
      </c>
      <c r="B1540" s="20" t="s">
        <v>36</v>
      </c>
      <c r="C1540" s="156"/>
      <c r="D1540" s="156"/>
      <c r="E1540" s="156" t="s">
        <v>6198</v>
      </c>
      <c r="F1540" s="93" t="s">
        <v>77</v>
      </c>
      <c r="H1540" s="28" t="s">
        <v>22</v>
      </c>
      <c r="I1540" s="28" t="s">
        <v>57</v>
      </c>
      <c r="J1540" s="162" t="s">
        <v>86</v>
      </c>
      <c r="K1540" s="156" t="s">
        <v>893</v>
      </c>
      <c r="N1540" s="27">
        <v>2285.3200000000002</v>
      </c>
      <c r="O1540" s="114">
        <f t="shared" si="24"/>
        <v>1260337.9800000004</v>
      </c>
    </row>
    <row r="1541" spans="1:15" ht="22.05" hidden="1" customHeight="1" x14ac:dyDescent="0.2">
      <c r="A1541" s="26">
        <v>45961</v>
      </c>
      <c r="B1541" s="20" t="s">
        <v>36</v>
      </c>
      <c r="C1541" s="156"/>
      <c r="D1541" s="156"/>
      <c r="E1541" s="156" t="s">
        <v>6198</v>
      </c>
      <c r="F1541" s="93" t="s">
        <v>77</v>
      </c>
      <c r="H1541" s="28" t="s">
        <v>22</v>
      </c>
      <c r="I1541" s="28" t="s">
        <v>57</v>
      </c>
      <c r="J1541" s="162" t="s">
        <v>86</v>
      </c>
      <c r="K1541" s="156" t="s">
        <v>893</v>
      </c>
      <c r="N1541" s="27">
        <v>1142.6600000000001</v>
      </c>
      <c r="O1541" s="114">
        <f t="shared" si="24"/>
        <v>1259195.3200000005</v>
      </c>
    </row>
    <row r="1542" spans="1:15" ht="22.05" hidden="1" customHeight="1" x14ac:dyDescent="0.2">
      <c r="A1542" s="26">
        <v>45961</v>
      </c>
      <c r="B1542" s="20" t="s">
        <v>36</v>
      </c>
      <c r="C1542" s="156"/>
      <c r="D1542" s="156"/>
      <c r="E1542" s="156" t="s">
        <v>6198</v>
      </c>
      <c r="F1542" s="93" t="s">
        <v>77</v>
      </c>
      <c r="H1542" s="28" t="s">
        <v>22</v>
      </c>
      <c r="I1542" s="28" t="s">
        <v>57</v>
      </c>
      <c r="J1542" s="162" t="s">
        <v>86</v>
      </c>
      <c r="K1542" s="156" t="s">
        <v>893</v>
      </c>
      <c r="N1542" s="27">
        <v>1142.6600000000001</v>
      </c>
      <c r="O1542" s="114">
        <f t="shared" si="24"/>
        <v>1258052.6600000006</v>
      </c>
    </row>
    <row r="1543" spans="1:15" ht="22.05" hidden="1" customHeight="1" x14ac:dyDescent="0.2">
      <c r="A1543" s="26">
        <v>45961</v>
      </c>
      <c r="B1543" s="20" t="s">
        <v>36</v>
      </c>
      <c r="C1543" s="156"/>
      <c r="D1543" s="156"/>
      <c r="E1543" s="156" t="s">
        <v>6198</v>
      </c>
      <c r="F1543" s="93" t="s">
        <v>77</v>
      </c>
      <c r="H1543" s="28" t="s">
        <v>22</v>
      </c>
      <c r="I1543" s="28" t="s">
        <v>57</v>
      </c>
      <c r="J1543" s="162" t="s">
        <v>86</v>
      </c>
      <c r="K1543" s="156" t="s">
        <v>893</v>
      </c>
      <c r="N1543" s="27">
        <v>1142.6600000000001</v>
      </c>
      <c r="O1543" s="114">
        <f t="shared" si="24"/>
        <v>1256910.0000000007</v>
      </c>
    </row>
    <row r="1544" spans="1:15" ht="22.05" hidden="1" customHeight="1" x14ac:dyDescent="0.2">
      <c r="A1544" s="26">
        <v>45961</v>
      </c>
      <c r="B1544" s="20" t="s">
        <v>36</v>
      </c>
      <c r="C1544" s="156"/>
      <c r="D1544" s="156"/>
      <c r="E1544" s="156" t="s">
        <v>6198</v>
      </c>
      <c r="F1544" s="93" t="s">
        <v>77</v>
      </c>
      <c r="H1544" s="28" t="s">
        <v>22</v>
      </c>
      <c r="I1544" s="28" t="s">
        <v>57</v>
      </c>
      <c r="J1544" s="162" t="s">
        <v>86</v>
      </c>
      <c r="K1544" s="156" t="s">
        <v>893</v>
      </c>
      <c r="N1544" s="27">
        <v>571.33000000000004</v>
      </c>
      <c r="O1544" s="114">
        <f t="shared" si="24"/>
        <v>1256338.6700000006</v>
      </c>
    </row>
    <row r="1545" spans="1:15" ht="22.05" hidden="1" customHeight="1" x14ac:dyDescent="0.2">
      <c r="A1545" s="26">
        <v>45961</v>
      </c>
      <c r="B1545" s="20" t="s">
        <v>36</v>
      </c>
      <c r="C1545" s="156"/>
      <c r="D1545" s="156"/>
      <c r="E1545" s="156" t="s">
        <v>6198</v>
      </c>
      <c r="F1545" s="93" t="s">
        <v>77</v>
      </c>
      <c r="H1545" s="28" t="s">
        <v>22</v>
      </c>
      <c r="I1545" s="28" t="s">
        <v>57</v>
      </c>
      <c r="J1545" s="162" t="s">
        <v>86</v>
      </c>
      <c r="K1545" s="156" t="s">
        <v>893</v>
      </c>
      <c r="N1545" s="27">
        <v>2285.3200000000002</v>
      </c>
      <c r="O1545" s="114">
        <f t="shared" si="24"/>
        <v>1254053.3500000006</v>
      </c>
    </row>
    <row r="1546" spans="1:15" ht="22.05" hidden="1" customHeight="1" x14ac:dyDescent="0.2">
      <c r="A1546" s="26">
        <v>45961</v>
      </c>
      <c r="B1546" s="20" t="s">
        <v>36</v>
      </c>
      <c r="C1546" s="156"/>
      <c r="D1546" s="156"/>
      <c r="E1546" s="156" t="s">
        <v>6198</v>
      </c>
      <c r="F1546" s="93" t="s">
        <v>77</v>
      </c>
      <c r="H1546" s="28" t="s">
        <v>22</v>
      </c>
      <c r="I1546" s="28" t="s">
        <v>57</v>
      </c>
      <c r="J1546" s="162" t="s">
        <v>86</v>
      </c>
      <c r="K1546" s="156" t="s">
        <v>893</v>
      </c>
      <c r="N1546" s="27">
        <v>1716.53</v>
      </c>
      <c r="O1546" s="114">
        <f t="shared" si="24"/>
        <v>1252336.8200000005</v>
      </c>
    </row>
    <row r="1547" spans="1:15" ht="22.05" hidden="1" customHeight="1" x14ac:dyDescent="0.2">
      <c r="A1547" s="26">
        <v>45961</v>
      </c>
      <c r="B1547" s="20" t="s">
        <v>36</v>
      </c>
      <c r="C1547" s="156"/>
      <c r="D1547" s="156"/>
      <c r="E1547" s="156" t="s">
        <v>6198</v>
      </c>
      <c r="F1547" s="93" t="s">
        <v>77</v>
      </c>
      <c r="H1547" s="28" t="s">
        <v>22</v>
      </c>
      <c r="I1547" s="28" t="s">
        <v>57</v>
      </c>
      <c r="J1547" s="162" t="s">
        <v>86</v>
      </c>
      <c r="K1547" s="156" t="s">
        <v>893</v>
      </c>
      <c r="N1547" s="27">
        <v>2285.3200000000002</v>
      </c>
      <c r="O1547" s="114">
        <f t="shared" si="24"/>
        <v>1250051.5000000005</v>
      </c>
    </row>
    <row r="1548" spans="1:15" ht="22.05" hidden="1" customHeight="1" x14ac:dyDescent="0.2">
      <c r="A1548" s="26">
        <v>45961</v>
      </c>
      <c r="B1548" s="20" t="s">
        <v>36</v>
      </c>
      <c r="C1548" s="156"/>
      <c r="D1548" s="156"/>
      <c r="E1548" s="156" t="s">
        <v>7310</v>
      </c>
      <c r="F1548" s="93" t="s">
        <v>99</v>
      </c>
      <c r="H1548" s="28" t="s">
        <v>22</v>
      </c>
      <c r="I1548" s="28" t="s">
        <v>29</v>
      </c>
      <c r="J1548" s="162" t="s">
        <v>83</v>
      </c>
      <c r="K1548" s="156" t="s">
        <v>893</v>
      </c>
      <c r="N1548" s="27">
        <v>99777.74</v>
      </c>
      <c r="O1548" s="114">
        <f t="shared" si="24"/>
        <v>1150273.7600000005</v>
      </c>
    </row>
    <row r="1549" spans="1:15" ht="22.05" hidden="1" customHeight="1" x14ac:dyDescent="0.2">
      <c r="A1549" s="26">
        <v>45961</v>
      </c>
      <c r="B1549" s="20" t="s">
        <v>36</v>
      </c>
      <c r="C1549" s="156"/>
      <c r="D1549" s="156"/>
      <c r="E1549" s="156" t="s">
        <v>7310</v>
      </c>
      <c r="F1549" s="93" t="s">
        <v>99</v>
      </c>
      <c r="H1549" s="28" t="s">
        <v>22</v>
      </c>
      <c r="I1549" s="28" t="s">
        <v>29</v>
      </c>
      <c r="J1549" s="162" t="s">
        <v>83</v>
      </c>
      <c r="K1549" s="156" t="s">
        <v>893</v>
      </c>
      <c r="N1549" s="27">
        <v>100000</v>
      </c>
      <c r="O1549" s="114">
        <f t="shared" si="24"/>
        <v>1050273.7600000005</v>
      </c>
    </row>
    <row r="1550" spans="1:15" ht="22.05" hidden="1" customHeight="1" x14ac:dyDescent="0.2">
      <c r="A1550" s="26">
        <v>45961</v>
      </c>
      <c r="B1550" s="20" t="s">
        <v>36</v>
      </c>
      <c r="C1550" s="156"/>
      <c r="D1550" s="156"/>
      <c r="E1550" s="156" t="s">
        <v>7310</v>
      </c>
      <c r="F1550" s="93" t="s">
        <v>99</v>
      </c>
      <c r="H1550" s="28" t="s">
        <v>22</v>
      </c>
      <c r="I1550" s="28" t="s">
        <v>29</v>
      </c>
      <c r="J1550" s="162" t="s">
        <v>83</v>
      </c>
      <c r="K1550" s="156" t="s">
        <v>893</v>
      </c>
      <c r="N1550" s="27">
        <v>300000</v>
      </c>
      <c r="O1550" s="114">
        <f t="shared" si="24"/>
        <v>750273.76000000047</v>
      </c>
    </row>
    <row r="1551" spans="1:15" ht="22.05" hidden="1" customHeight="1" x14ac:dyDescent="0.2">
      <c r="A1551" s="26">
        <v>45961</v>
      </c>
      <c r="B1551" s="20" t="s">
        <v>36</v>
      </c>
      <c r="C1551" s="156"/>
      <c r="D1551" s="156"/>
      <c r="E1551" s="156" t="s">
        <v>7310</v>
      </c>
      <c r="F1551" s="93" t="s">
        <v>99</v>
      </c>
      <c r="H1551" s="28" t="s">
        <v>22</v>
      </c>
      <c r="I1551" s="28" t="s">
        <v>29</v>
      </c>
      <c r="J1551" s="162" t="s">
        <v>83</v>
      </c>
      <c r="K1551" s="156" t="s">
        <v>893</v>
      </c>
      <c r="N1551" s="27">
        <v>222.26</v>
      </c>
      <c r="O1551" s="114">
        <f t="shared" si="24"/>
        <v>750051.50000000047</v>
      </c>
    </row>
    <row r="1552" spans="1:15" ht="22.05" hidden="1" customHeight="1" x14ac:dyDescent="0.2">
      <c r="A1552" s="26">
        <v>45961</v>
      </c>
      <c r="B1552" s="20" t="s">
        <v>36</v>
      </c>
      <c r="C1552" s="156">
        <v>9536443513</v>
      </c>
      <c r="D1552" s="156" t="s">
        <v>7654</v>
      </c>
      <c r="E1552" s="156" t="s">
        <v>7655</v>
      </c>
      <c r="F1552" s="93" t="s">
        <v>99</v>
      </c>
      <c r="H1552" s="28" t="s">
        <v>22</v>
      </c>
      <c r="I1552" s="531" t="s">
        <v>103</v>
      </c>
      <c r="J1552" s="532" t="s">
        <v>102</v>
      </c>
      <c r="K1552" s="156" t="s">
        <v>6992</v>
      </c>
      <c r="N1552" s="27">
        <v>208800</v>
      </c>
      <c r="O1552" s="114">
        <f t="shared" si="24"/>
        <v>541251.50000000047</v>
      </c>
    </row>
    <row r="1553" spans="1:15" ht="22.05" hidden="1" customHeight="1" x14ac:dyDescent="0.2">
      <c r="A1553" s="26">
        <v>45961</v>
      </c>
      <c r="B1553" s="20" t="s">
        <v>36</v>
      </c>
      <c r="C1553" s="156">
        <v>6346443533</v>
      </c>
      <c r="D1553" s="156"/>
      <c r="E1553" s="156" t="s">
        <v>7656</v>
      </c>
      <c r="F1553" s="93" t="s">
        <v>99</v>
      </c>
      <c r="H1553" s="28" t="s">
        <v>22</v>
      </c>
      <c r="I1553" s="28" t="s">
        <v>103</v>
      </c>
      <c r="J1553" s="162" t="s">
        <v>218</v>
      </c>
      <c r="K1553" s="156" t="s">
        <v>7721</v>
      </c>
      <c r="N1553" s="27">
        <v>58000</v>
      </c>
      <c r="O1553" s="114">
        <f t="shared" si="24"/>
        <v>483251.50000000047</v>
      </c>
    </row>
    <row r="1554" spans="1:15" ht="22.05" hidden="1" customHeight="1" x14ac:dyDescent="0.2">
      <c r="A1554" s="26">
        <v>45961</v>
      </c>
      <c r="B1554" s="20" t="s">
        <v>36</v>
      </c>
      <c r="C1554" s="156">
        <v>31689011</v>
      </c>
      <c r="D1554" s="156" t="s">
        <v>7657</v>
      </c>
      <c r="E1554" s="156" t="s">
        <v>1356</v>
      </c>
      <c r="F1554" s="93" t="s">
        <v>99</v>
      </c>
      <c r="H1554" s="28" t="s">
        <v>22</v>
      </c>
      <c r="I1554" s="28" t="s">
        <v>103</v>
      </c>
      <c r="J1554" s="162" t="s">
        <v>92</v>
      </c>
      <c r="K1554" s="156" t="s">
        <v>3452</v>
      </c>
      <c r="N1554" s="27">
        <v>20170</v>
      </c>
      <c r="O1554" s="114">
        <f t="shared" si="24"/>
        <v>463081.50000000047</v>
      </c>
    </row>
    <row r="1555" spans="1:15" ht="22.05" hidden="1" customHeight="1" x14ac:dyDescent="0.2">
      <c r="A1555" s="26">
        <v>45961</v>
      </c>
      <c r="B1555" s="20" t="s">
        <v>36</v>
      </c>
      <c r="C1555" s="156">
        <v>2533168923</v>
      </c>
      <c r="D1555" s="156" t="s">
        <v>7658</v>
      </c>
      <c r="E1555" s="156" t="s">
        <v>1757</v>
      </c>
      <c r="F1555" s="93" t="s">
        <v>99</v>
      </c>
      <c r="H1555" s="28" t="s">
        <v>22</v>
      </c>
      <c r="I1555" s="28" t="s">
        <v>103</v>
      </c>
      <c r="J1555" s="162" t="s">
        <v>93</v>
      </c>
      <c r="K1555" s="156" t="s">
        <v>632</v>
      </c>
      <c r="N1555" s="27">
        <v>25000</v>
      </c>
      <c r="O1555" s="114">
        <f t="shared" si="24"/>
        <v>438081.50000000047</v>
      </c>
    </row>
    <row r="1556" spans="1:15" ht="22.05" hidden="1" customHeight="1" x14ac:dyDescent="0.2">
      <c r="A1556" s="26">
        <v>45961</v>
      </c>
      <c r="B1556" s="20" t="s">
        <v>36</v>
      </c>
      <c r="C1556" s="156">
        <v>31689038</v>
      </c>
      <c r="D1556" s="156" t="s">
        <v>7659</v>
      </c>
      <c r="E1556" s="156" t="s">
        <v>7660</v>
      </c>
      <c r="F1556" s="93" t="s">
        <v>99</v>
      </c>
      <c r="H1556" s="28" t="s">
        <v>22</v>
      </c>
      <c r="I1556" s="28" t="s">
        <v>58</v>
      </c>
      <c r="J1556" s="162" t="s">
        <v>8793</v>
      </c>
      <c r="K1556" s="156" t="s">
        <v>7722</v>
      </c>
      <c r="N1556" s="27">
        <v>2985</v>
      </c>
      <c r="O1556" s="114">
        <f t="shared" si="24"/>
        <v>435096.50000000047</v>
      </c>
    </row>
    <row r="1557" spans="1:15" ht="22.05" hidden="1" customHeight="1" x14ac:dyDescent="0.2">
      <c r="A1557" s="26">
        <v>45961</v>
      </c>
      <c r="B1557" s="20" t="s">
        <v>36</v>
      </c>
      <c r="C1557" s="156">
        <v>31689058</v>
      </c>
      <c r="D1557" s="156" t="s">
        <v>7661</v>
      </c>
      <c r="E1557" s="156" t="s">
        <v>2552</v>
      </c>
      <c r="F1557" s="93" t="s">
        <v>99</v>
      </c>
      <c r="H1557" s="28" t="s">
        <v>22</v>
      </c>
      <c r="I1557" s="28" t="s">
        <v>103</v>
      </c>
      <c r="J1557" s="162" t="s">
        <v>94</v>
      </c>
      <c r="K1557" s="156" t="s">
        <v>3454</v>
      </c>
      <c r="N1557" s="27">
        <v>181271.39</v>
      </c>
      <c r="O1557" s="114">
        <f t="shared" si="24"/>
        <v>253825.11000000045</v>
      </c>
    </row>
    <row r="1558" spans="1:15" ht="22.05" hidden="1" customHeight="1" x14ac:dyDescent="0.2">
      <c r="A1558" s="26">
        <v>45961</v>
      </c>
      <c r="B1558" s="20" t="s">
        <v>36</v>
      </c>
      <c r="C1558" s="156">
        <v>9043168968</v>
      </c>
      <c r="D1558" s="156" t="s">
        <v>7662</v>
      </c>
      <c r="E1558" s="156" t="s">
        <v>2552</v>
      </c>
      <c r="F1558" s="93" t="s">
        <v>99</v>
      </c>
      <c r="H1558" s="28" t="s">
        <v>22</v>
      </c>
      <c r="I1558" s="28" t="s">
        <v>103</v>
      </c>
      <c r="J1558" s="162" t="s">
        <v>94</v>
      </c>
      <c r="K1558" s="156" t="s">
        <v>620</v>
      </c>
      <c r="N1558" s="27">
        <v>245479.33</v>
      </c>
      <c r="O1558" s="114">
        <f t="shared" si="24"/>
        <v>8345.7800000004645</v>
      </c>
    </row>
    <row r="1559" spans="1:15" ht="22.05" hidden="1" customHeight="1" x14ac:dyDescent="0.2">
      <c r="A1559" s="26">
        <v>45961</v>
      </c>
      <c r="B1559" s="20" t="s">
        <v>36</v>
      </c>
      <c r="C1559" s="156">
        <v>1118830113</v>
      </c>
      <c r="D1559" s="156" t="s">
        <v>7663</v>
      </c>
      <c r="E1559" s="156" t="s">
        <v>4031</v>
      </c>
      <c r="F1559" s="93" t="s">
        <v>99</v>
      </c>
      <c r="H1559" s="28" t="s">
        <v>22</v>
      </c>
      <c r="I1559" s="28" t="s">
        <v>103</v>
      </c>
      <c r="J1559" s="162" t="s">
        <v>102</v>
      </c>
      <c r="K1559" s="156" t="s">
        <v>913</v>
      </c>
      <c r="N1559" s="27">
        <v>720</v>
      </c>
      <c r="O1559" s="114">
        <f t="shared" si="24"/>
        <v>7625.7800000004645</v>
      </c>
    </row>
    <row r="1560" spans="1:15" ht="22.05" hidden="1" customHeight="1" x14ac:dyDescent="0.2">
      <c r="A1560" s="26">
        <v>45961</v>
      </c>
      <c r="B1560" s="20" t="s">
        <v>36</v>
      </c>
      <c r="C1560" s="156">
        <v>2718830133</v>
      </c>
      <c r="D1560" s="156" t="s">
        <v>1859</v>
      </c>
      <c r="E1560" s="156" t="s">
        <v>855</v>
      </c>
      <c r="F1560" s="93" t="s">
        <v>99</v>
      </c>
      <c r="H1560" s="28" t="s">
        <v>22</v>
      </c>
      <c r="I1560" s="28" t="s">
        <v>103</v>
      </c>
      <c r="J1560" s="162" t="s">
        <v>102</v>
      </c>
      <c r="K1560" s="156" t="s">
        <v>1877</v>
      </c>
      <c r="N1560" s="27">
        <v>5183.8</v>
      </c>
      <c r="O1560" s="114">
        <f t="shared" si="24"/>
        <v>2441.9800000004643</v>
      </c>
    </row>
    <row r="1561" spans="1:15" ht="22.05" hidden="1" customHeight="1" thickBot="1" x14ac:dyDescent="0.25">
      <c r="A1561" s="374">
        <v>45961</v>
      </c>
      <c r="B1561" s="47" t="s">
        <v>36</v>
      </c>
      <c r="C1561" s="427">
        <v>4398830146</v>
      </c>
      <c r="D1561" s="427" t="s">
        <v>7664</v>
      </c>
      <c r="E1561" s="427" t="s">
        <v>7665</v>
      </c>
      <c r="F1561" s="377" t="s">
        <v>99</v>
      </c>
      <c r="G1561" s="69"/>
      <c r="H1561" s="69" t="s">
        <v>22</v>
      </c>
      <c r="I1561" s="69" t="s">
        <v>103</v>
      </c>
      <c r="J1561" s="451" t="s">
        <v>95</v>
      </c>
      <c r="K1561" s="427" t="s">
        <v>1874</v>
      </c>
      <c r="L1561" s="89"/>
      <c r="M1561" s="447"/>
      <c r="N1561" s="381">
        <v>1832</v>
      </c>
      <c r="O1561" s="517">
        <f t="shared" si="24"/>
        <v>609.98000000046432</v>
      </c>
    </row>
    <row r="1562" spans="1:15" ht="22.05" hidden="1" customHeight="1" x14ac:dyDescent="0.2">
      <c r="A1562" s="26">
        <v>45964</v>
      </c>
      <c r="B1562" s="20" t="s">
        <v>36</v>
      </c>
      <c r="C1562" s="156"/>
      <c r="D1562" s="156"/>
      <c r="E1562" s="156" t="s">
        <v>569</v>
      </c>
      <c r="F1562" s="93" t="s">
        <v>79</v>
      </c>
      <c r="H1562" s="28" t="s">
        <v>21</v>
      </c>
      <c r="I1562" s="28" t="s">
        <v>28</v>
      </c>
      <c r="J1562" s="162" t="s">
        <v>30</v>
      </c>
      <c r="K1562" s="156" t="s">
        <v>905</v>
      </c>
      <c r="M1562" s="159">
        <v>50000</v>
      </c>
      <c r="O1562" s="114">
        <f t="shared" si="24"/>
        <v>50609.980000000462</v>
      </c>
    </row>
    <row r="1563" spans="1:15" ht="22.05" hidden="1" customHeight="1" x14ac:dyDescent="0.2">
      <c r="A1563" s="26">
        <v>45964</v>
      </c>
      <c r="B1563" s="20" t="s">
        <v>36</v>
      </c>
      <c r="C1563" s="156"/>
      <c r="D1563" s="156"/>
      <c r="E1563" s="156" t="s">
        <v>569</v>
      </c>
      <c r="F1563" s="93" t="s">
        <v>79</v>
      </c>
      <c r="H1563" s="28" t="s">
        <v>21</v>
      </c>
      <c r="I1563" s="28" t="s">
        <v>28</v>
      </c>
      <c r="J1563" s="162" t="s">
        <v>30</v>
      </c>
      <c r="K1563" s="156" t="s">
        <v>905</v>
      </c>
      <c r="M1563" s="159">
        <v>50000</v>
      </c>
      <c r="O1563" s="114">
        <f t="shared" si="24"/>
        <v>100609.98000000046</v>
      </c>
    </row>
    <row r="1564" spans="1:15" ht="22.05" hidden="1" customHeight="1" x14ac:dyDescent="0.2">
      <c r="A1564" s="26">
        <v>45964</v>
      </c>
      <c r="B1564" s="20" t="s">
        <v>36</v>
      </c>
      <c r="C1564" s="156"/>
      <c r="D1564" s="156"/>
      <c r="E1564" s="156" t="s">
        <v>569</v>
      </c>
      <c r="F1564" s="93" t="s">
        <v>79</v>
      </c>
      <c r="H1564" s="28" t="s">
        <v>21</v>
      </c>
      <c r="I1564" s="28" t="s">
        <v>28</v>
      </c>
      <c r="J1564" s="162" t="s">
        <v>30</v>
      </c>
      <c r="K1564" s="156" t="s">
        <v>905</v>
      </c>
      <c r="M1564" s="159">
        <v>50000</v>
      </c>
      <c r="O1564" s="114">
        <f t="shared" si="24"/>
        <v>150609.98000000045</v>
      </c>
    </row>
    <row r="1565" spans="1:15" ht="22.05" hidden="1" customHeight="1" x14ac:dyDescent="0.2">
      <c r="A1565" s="26">
        <v>45964</v>
      </c>
      <c r="B1565" s="20" t="s">
        <v>36</v>
      </c>
      <c r="C1565" s="156"/>
      <c r="D1565" s="156"/>
      <c r="E1565" s="156" t="s">
        <v>569</v>
      </c>
      <c r="F1565" s="93" t="s">
        <v>79</v>
      </c>
      <c r="H1565" s="28" t="s">
        <v>21</v>
      </c>
      <c r="I1565" s="28" t="s">
        <v>28</v>
      </c>
      <c r="J1565" s="162" t="s">
        <v>30</v>
      </c>
      <c r="K1565" s="156" t="s">
        <v>905</v>
      </c>
      <c r="M1565" s="159">
        <v>50000</v>
      </c>
      <c r="O1565" s="114">
        <f t="shared" si="24"/>
        <v>200609.98000000045</v>
      </c>
    </row>
    <row r="1566" spans="1:15" ht="22.05" hidden="1" customHeight="1" x14ac:dyDescent="0.2">
      <c r="A1566" s="26">
        <v>45964</v>
      </c>
      <c r="B1566" s="20" t="s">
        <v>36</v>
      </c>
      <c r="C1566" s="156"/>
      <c r="D1566" s="156"/>
      <c r="E1566" s="156" t="s">
        <v>569</v>
      </c>
      <c r="F1566" s="93" t="s">
        <v>79</v>
      </c>
      <c r="H1566" s="28" t="s">
        <v>21</v>
      </c>
      <c r="I1566" s="28" t="s">
        <v>28</v>
      </c>
      <c r="J1566" s="162" t="s">
        <v>30</v>
      </c>
      <c r="K1566" s="156" t="s">
        <v>905</v>
      </c>
      <c r="M1566" s="159">
        <v>30750</v>
      </c>
      <c r="O1566" s="114">
        <f t="shared" ref="O1566:O1629" si="25">O1565+M1566-N1566</f>
        <v>231359.98000000045</v>
      </c>
    </row>
    <row r="1567" spans="1:15" ht="22.05" hidden="1" customHeight="1" x14ac:dyDescent="0.2">
      <c r="A1567" s="26">
        <v>45964</v>
      </c>
      <c r="B1567" s="20" t="s">
        <v>36</v>
      </c>
      <c r="C1567" s="156">
        <v>93865011</v>
      </c>
      <c r="D1567" s="156"/>
      <c r="E1567" s="156" t="s">
        <v>7558</v>
      </c>
      <c r="F1567" s="93" t="s">
        <v>99</v>
      </c>
      <c r="H1567" s="28" t="s">
        <v>22</v>
      </c>
      <c r="I1567" s="28" t="s">
        <v>55</v>
      </c>
      <c r="J1567" s="162" t="s">
        <v>70</v>
      </c>
      <c r="K1567" s="156" t="s">
        <v>1110</v>
      </c>
      <c r="N1567" s="27">
        <v>43000</v>
      </c>
      <c r="O1567" s="114">
        <f t="shared" si="25"/>
        <v>188359.98000000045</v>
      </c>
    </row>
    <row r="1568" spans="1:15" ht="22.05" hidden="1" customHeight="1" x14ac:dyDescent="0.2">
      <c r="A1568" s="26">
        <v>45964</v>
      </c>
      <c r="B1568" s="20" t="s">
        <v>36</v>
      </c>
      <c r="C1568" s="156">
        <v>279386520</v>
      </c>
      <c r="D1568" s="156" t="s">
        <v>7666</v>
      </c>
      <c r="E1568" s="156" t="s">
        <v>7667</v>
      </c>
      <c r="F1568" s="93" t="s">
        <v>99</v>
      </c>
      <c r="H1568" s="28" t="s">
        <v>22</v>
      </c>
      <c r="I1568" s="28" t="s">
        <v>55</v>
      </c>
      <c r="J1568" s="162" t="s">
        <v>70</v>
      </c>
      <c r="K1568" s="156" t="s">
        <v>2616</v>
      </c>
      <c r="N1568" s="27">
        <v>32991</v>
      </c>
      <c r="O1568" s="114">
        <f t="shared" si="25"/>
        <v>155368.98000000045</v>
      </c>
    </row>
    <row r="1569" spans="1:15" ht="22.05" hidden="1" customHeight="1" x14ac:dyDescent="0.2">
      <c r="A1569" s="26">
        <v>45964</v>
      </c>
      <c r="B1569" s="20" t="s">
        <v>36</v>
      </c>
      <c r="C1569" s="156">
        <v>3979386531</v>
      </c>
      <c r="D1569" s="156"/>
      <c r="E1569" s="156" t="s">
        <v>577</v>
      </c>
      <c r="F1569" s="93" t="s">
        <v>99</v>
      </c>
      <c r="H1569" s="28" t="s">
        <v>22</v>
      </c>
      <c r="I1569" s="28" t="s">
        <v>81</v>
      </c>
      <c r="J1569" s="162" t="s">
        <v>171</v>
      </c>
      <c r="K1569" s="156" t="s">
        <v>621</v>
      </c>
      <c r="N1569" s="599">
        <v>25000</v>
      </c>
      <c r="O1569" s="114">
        <f t="shared" si="25"/>
        <v>130368.98000000045</v>
      </c>
    </row>
    <row r="1570" spans="1:15" ht="22.05" hidden="1" customHeight="1" x14ac:dyDescent="0.2">
      <c r="A1570" s="26">
        <v>45964</v>
      </c>
      <c r="B1570" s="20" t="s">
        <v>36</v>
      </c>
      <c r="C1570" s="156">
        <v>8256460713</v>
      </c>
      <c r="D1570" s="156" t="s">
        <v>3415</v>
      </c>
      <c r="E1570" s="156" t="s">
        <v>7668</v>
      </c>
      <c r="F1570" s="93" t="s">
        <v>99</v>
      </c>
      <c r="H1570" s="28" t="s">
        <v>22</v>
      </c>
      <c r="I1570" s="28" t="s">
        <v>81</v>
      </c>
      <c r="J1570" s="162" t="s">
        <v>177</v>
      </c>
      <c r="K1570" s="156" t="s">
        <v>613</v>
      </c>
      <c r="N1570" s="599">
        <v>11528.98</v>
      </c>
      <c r="O1570" s="114">
        <f t="shared" si="25"/>
        <v>118840.00000000045</v>
      </c>
    </row>
    <row r="1571" spans="1:15" ht="22.05" hidden="1" customHeight="1" x14ac:dyDescent="0.2">
      <c r="A1571" s="26">
        <v>45964</v>
      </c>
      <c r="B1571" s="20" t="s">
        <v>36</v>
      </c>
      <c r="C1571" s="156">
        <v>8196460725</v>
      </c>
      <c r="D1571" s="156" t="s">
        <v>3415</v>
      </c>
      <c r="E1571" s="156" t="s">
        <v>7668</v>
      </c>
      <c r="F1571" s="93" t="s">
        <v>99</v>
      </c>
      <c r="H1571" s="28" t="s">
        <v>22</v>
      </c>
      <c r="I1571" s="28" t="s">
        <v>81</v>
      </c>
      <c r="J1571" s="162" t="s">
        <v>177</v>
      </c>
      <c r="K1571" s="156" t="s">
        <v>613</v>
      </c>
      <c r="N1571" s="599">
        <v>9.02</v>
      </c>
      <c r="O1571" s="114">
        <f t="shared" si="25"/>
        <v>118830.98000000045</v>
      </c>
    </row>
    <row r="1572" spans="1:15" ht="22.05" hidden="1" customHeight="1" x14ac:dyDescent="0.2">
      <c r="A1572" s="26">
        <v>45964</v>
      </c>
      <c r="B1572" s="20" t="s">
        <v>36</v>
      </c>
      <c r="C1572" s="156">
        <v>8136460736</v>
      </c>
      <c r="D1572" s="156" t="s">
        <v>3415</v>
      </c>
      <c r="E1572" s="156" t="s">
        <v>7669</v>
      </c>
      <c r="F1572" s="93" t="s">
        <v>99</v>
      </c>
      <c r="H1572" s="28" t="s">
        <v>22</v>
      </c>
      <c r="I1572" s="28" t="s">
        <v>81</v>
      </c>
      <c r="J1572" s="162" t="s">
        <v>177</v>
      </c>
      <c r="K1572" s="156" t="s">
        <v>613</v>
      </c>
      <c r="N1572" s="599">
        <v>2328</v>
      </c>
      <c r="O1572" s="114">
        <f t="shared" si="25"/>
        <v>116502.98000000045</v>
      </c>
    </row>
    <row r="1573" spans="1:15" ht="22.05" hidden="1" customHeight="1" x14ac:dyDescent="0.2">
      <c r="A1573" s="26">
        <v>45964</v>
      </c>
      <c r="B1573" s="20" t="s">
        <v>36</v>
      </c>
      <c r="C1573" s="156"/>
      <c r="D1573" s="156"/>
      <c r="E1573" s="156" t="s">
        <v>7670</v>
      </c>
      <c r="F1573" s="93" t="s">
        <v>1854</v>
      </c>
      <c r="H1573" s="28" t="s">
        <v>22</v>
      </c>
      <c r="I1573" s="28" t="s">
        <v>58</v>
      </c>
      <c r="J1573" s="162" t="s">
        <v>101</v>
      </c>
      <c r="K1573" s="156" t="s">
        <v>6298</v>
      </c>
      <c r="N1573" s="27">
        <v>52287.43</v>
      </c>
      <c r="O1573" s="114">
        <f t="shared" si="25"/>
        <v>64215.550000000447</v>
      </c>
    </row>
    <row r="1574" spans="1:15" ht="22.05" hidden="1" customHeight="1" x14ac:dyDescent="0.2">
      <c r="A1574" s="26">
        <v>45965</v>
      </c>
      <c r="B1574" s="20" t="s">
        <v>36</v>
      </c>
      <c r="C1574" s="156">
        <v>7093915515</v>
      </c>
      <c r="D1574" s="156"/>
      <c r="E1574" s="156" t="s">
        <v>7671</v>
      </c>
      <c r="F1574" s="93" t="s">
        <v>99</v>
      </c>
      <c r="H1574" s="28" t="s">
        <v>22</v>
      </c>
      <c r="I1574" s="28" t="s">
        <v>103</v>
      </c>
      <c r="J1574" s="162" t="s">
        <v>218</v>
      </c>
      <c r="K1574" s="156" t="s">
        <v>6297</v>
      </c>
      <c r="N1574" s="27">
        <v>1836</v>
      </c>
      <c r="O1574" s="114">
        <f t="shared" si="25"/>
        <v>62379.550000000447</v>
      </c>
    </row>
    <row r="1575" spans="1:15" ht="22.05" hidden="1" customHeight="1" x14ac:dyDescent="0.2">
      <c r="A1575" s="26">
        <v>45965</v>
      </c>
      <c r="B1575" s="20" t="s">
        <v>36</v>
      </c>
      <c r="C1575" s="156"/>
      <c r="D1575" s="156"/>
      <c r="E1575" s="156" t="s">
        <v>569</v>
      </c>
      <c r="F1575" s="93" t="s">
        <v>79</v>
      </c>
      <c r="H1575" s="28" t="s">
        <v>21</v>
      </c>
      <c r="I1575" s="28" t="s">
        <v>28</v>
      </c>
      <c r="J1575" s="162" t="s">
        <v>30</v>
      </c>
      <c r="K1575" s="156" t="s">
        <v>905</v>
      </c>
      <c r="M1575" s="159">
        <v>50000</v>
      </c>
      <c r="O1575" s="114">
        <f t="shared" si="25"/>
        <v>112379.55000000045</v>
      </c>
    </row>
    <row r="1576" spans="1:15" ht="22.05" hidden="1" customHeight="1" x14ac:dyDescent="0.2">
      <c r="A1576" s="26">
        <v>45965</v>
      </c>
      <c r="B1576" s="20" t="s">
        <v>36</v>
      </c>
      <c r="C1576" s="156"/>
      <c r="D1576" s="156"/>
      <c r="E1576" s="156" t="s">
        <v>569</v>
      </c>
      <c r="F1576" s="93" t="s">
        <v>79</v>
      </c>
      <c r="H1576" s="28" t="s">
        <v>21</v>
      </c>
      <c r="I1576" s="28" t="s">
        <v>28</v>
      </c>
      <c r="J1576" s="162" t="s">
        <v>30</v>
      </c>
      <c r="K1576" s="156" t="s">
        <v>905</v>
      </c>
      <c r="M1576" s="159">
        <v>50000</v>
      </c>
      <c r="O1576" s="114">
        <f t="shared" si="25"/>
        <v>162379.55000000045</v>
      </c>
    </row>
    <row r="1577" spans="1:15" ht="22.05" hidden="1" customHeight="1" x14ac:dyDescent="0.2">
      <c r="A1577" s="26">
        <v>45965</v>
      </c>
      <c r="B1577" s="20" t="s">
        <v>36</v>
      </c>
      <c r="C1577" s="156"/>
      <c r="D1577" s="156"/>
      <c r="E1577" s="156" t="s">
        <v>569</v>
      </c>
      <c r="F1577" s="93" t="s">
        <v>79</v>
      </c>
      <c r="H1577" s="28" t="s">
        <v>21</v>
      </c>
      <c r="I1577" s="28" t="s">
        <v>28</v>
      </c>
      <c r="J1577" s="162" t="s">
        <v>30</v>
      </c>
      <c r="K1577" s="156" t="s">
        <v>905</v>
      </c>
      <c r="M1577" s="159">
        <v>60000</v>
      </c>
      <c r="O1577" s="114">
        <f t="shared" si="25"/>
        <v>222379.55000000045</v>
      </c>
    </row>
    <row r="1578" spans="1:15" ht="22.05" hidden="1" customHeight="1" x14ac:dyDescent="0.2">
      <c r="A1578" s="26">
        <v>45965</v>
      </c>
      <c r="B1578" s="20" t="s">
        <v>36</v>
      </c>
      <c r="C1578" s="156">
        <v>4397418513</v>
      </c>
      <c r="D1578" s="156"/>
      <c r="E1578" s="156" t="s">
        <v>577</v>
      </c>
      <c r="F1578" s="93" t="s">
        <v>99</v>
      </c>
      <c r="H1578" s="28" t="s">
        <v>22</v>
      </c>
      <c r="I1578" s="28" t="s">
        <v>81</v>
      </c>
      <c r="J1578" s="162" t="s">
        <v>175</v>
      </c>
      <c r="K1578" s="156" t="s">
        <v>850</v>
      </c>
      <c r="N1578" s="27">
        <v>70000</v>
      </c>
      <c r="O1578" s="114">
        <f t="shared" si="25"/>
        <v>152379.55000000045</v>
      </c>
    </row>
    <row r="1579" spans="1:15" ht="22.05" hidden="1" customHeight="1" x14ac:dyDescent="0.2">
      <c r="A1579" s="26">
        <v>45965</v>
      </c>
      <c r="B1579" s="20" t="s">
        <v>36</v>
      </c>
      <c r="C1579" s="156">
        <v>9759940013</v>
      </c>
      <c r="D1579" s="156" t="s">
        <v>7672</v>
      </c>
      <c r="E1579" s="156" t="s">
        <v>7673</v>
      </c>
      <c r="F1579" s="93" t="s">
        <v>99</v>
      </c>
      <c r="H1579" s="28" t="s">
        <v>22</v>
      </c>
      <c r="I1579" s="28" t="s">
        <v>103</v>
      </c>
      <c r="J1579" s="162" t="s">
        <v>218</v>
      </c>
      <c r="K1579" s="156" t="s">
        <v>4080</v>
      </c>
      <c r="N1579" s="27">
        <v>7232.6</v>
      </c>
      <c r="O1579" s="114">
        <f t="shared" si="25"/>
        <v>145146.95000000045</v>
      </c>
    </row>
    <row r="1580" spans="1:15" ht="22.05" hidden="1" customHeight="1" x14ac:dyDescent="0.2">
      <c r="A1580" s="26">
        <v>45965</v>
      </c>
      <c r="B1580" s="20" t="s">
        <v>36</v>
      </c>
      <c r="C1580" s="156">
        <v>628309</v>
      </c>
      <c r="D1580" s="156"/>
      <c r="E1580" s="156" t="s">
        <v>855</v>
      </c>
      <c r="F1580" s="93" t="s">
        <v>99</v>
      </c>
      <c r="H1580" s="28" t="s">
        <v>21</v>
      </c>
      <c r="I1580" s="28" t="s">
        <v>81</v>
      </c>
      <c r="J1580" s="162" t="s">
        <v>167</v>
      </c>
      <c r="K1580" s="156" t="s">
        <v>894</v>
      </c>
      <c r="M1580" s="582">
        <v>360000</v>
      </c>
      <c r="O1580" s="114">
        <f t="shared" si="25"/>
        <v>505146.95000000042</v>
      </c>
    </row>
    <row r="1581" spans="1:15" ht="22.05" hidden="1" customHeight="1" x14ac:dyDescent="0.2">
      <c r="A1581" s="26">
        <v>45965</v>
      </c>
      <c r="B1581" s="20" t="s">
        <v>36</v>
      </c>
      <c r="C1581" s="156">
        <v>8550268028</v>
      </c>
      <c r="D1581" s="156"/>
      <c r="E1581" s="156" t="s">
        <v>7674</v>
      </c>
      <c r="F1581" s="93" t="s">
        <v>99</v>
      </c>
      <c r="H1581" s="28" t="s">
        <v>22</v>
      </c>
      <c r="I1581" s="531" t="s">
        <v>103</v>
      </c>
      <c r="J1581" s="532" t="s">
        <v>102</v>
      </c>
      <c r="K1581" s="156" t="s">
        <v>7723</v>
      </c>
      <c r="N1581" s="27">
        <v>500000</v>
      </c>
      <c r="O1581" s="114">
        <f t="shared" si="25"/>
        <v>5146.9500000004191</v>
      </c>
    </row>
    <row r="1582" spans="1:15" ht="22.05" hidden="1" customHeight="1" x14ac:dyDescent="0.2">
      <c r="A1582" s="26">
        <v>45966</v>
      </c>
      <c r="B1582" s="20" t="s">
        <v>36</v>
      </c>
      <c r="C1582" s="156"/>
      <c r="D1582" s="156"/>
      <c r="E1582" s="156" t="s">
        <v>569</v>
      </c>
      <c r="F1582" s="93" t="s">
        <v>79</v>
      </c>
      <c r="H1582" s="28" t="s">
        <v>21</v>
      </c>
      <c r="I1582" s="28" t="s">
        <v>28</v>
      </c>
      <c r="J1582" s="162" t="s">
        <v>30</v>
      </c>
      <c r="K1582" s="156" t="s">
        <v>7333</v>
      </c>
      <c r="M1582" s="159">
        <v>200000</v>
      </c>
      <c r="O1582" s="114">
        <f t="shared" si="25"/>
        <v>205146.95000000042</v>
      </c>
    </row>
    <row r="1583" spans="1:15" ht="22.05" hidden="1" customHeight="1" x14ac:dyDescent="0.2">
      <c r="A1583" s="26">
        <v>45966</v>
      </c>
      <c r="B1583" s="20" t="s">
        <v>36</v>
      </c>
      <c r="C1583" s="156">
        <v>6872331014</v>
      </c>
      <c r="D1583" s="156"/>
      <c r="E1583" s="156" t="s">
        <v>7675</v>
      </c>
      <c r="F1583" s="93" t="s">
        <v>99</v>
      </c>
      <c r="H1583" s="28" t="s">
        <v>22</v>
      </c>
      <c r="I1583" s="28" t="s">
        <v>55</v>
      </c>
      <c r="J1583" s="162" t="s">
        <v>70</v>
      </c>
      <c r="K1583" s="156" t="s">
        <v>612</v>
      </c>
      <c r="N1583" s="27">
        <v>6160</v>
      </c>
      <c r="O1583" s="114">
        <f t="shared" si="25"/>
        <v>198986.95000000042</v>
      </c>
    </row>
    <row r="1584" spans="1:15" ht="22.05" hidden="1" customHeight="1" x14ac:dyDescent="0.2">
      <c r="A1584" s="26">
        <v>45966</v>
      </c>
      <c r="B1584" s="20" t="s">
        <v>36</v>
      </c>
      <c r="C1584" s="156">
        <v>3252331025</v>
      </c>
      <c r="D1584" s="156"/>
      <c r="E1584" s="156" t="s">
        <v>7676</v>
      </c>
      <c r="F1584" s="93" t="s">
        <v>99</v>
      </c>
      <c r="H1584" s="28" t="s">
        <v>22</v>
      </c>
      <c r="I1584" s="28" t="s">
        <v>55</v>
      </c>
      <c r="J1584" s="162" t="s">
        <v>70</v>
      </c>
      <c r="K1584" s="156" t="s">
        <v>612</v>
      </c>
      <c r="N1584" s="27">
        <v>490</v>
      </c>
      <c r="O1584" s="114">
        <f t="shared" si="25"/>
        <v>198496.95000000042</v>
      </c>
    </row>
    <row r="1585" spans="1:15" ht="22.05" hidden="1" customHeight="1" x14ac:dyDescent="0.2">
      <c r="A1585" s="26">
        <v>45968</v>
      </c>
      <c r="B1585" s="20" t="s">
        <v>36</v>
      </c>
      <c r="C1585" s="156"/>
      <c r="D1585" s="156"/>
      <c r="E1585" s="156" t="s">
        <v>569</v>
      </c>
      <c r="F1585" s="93" t="s">
        <v>79</v>
      </c>
      <c r="H1585" s="28" t="s">
        <v>21</v>
      </c>
      <c r="I1585" s="28" t="s">
        <v>28</v>
      </c>
      <c r="J1585" s="162" t="s">
        <v>30</v>
      </c>
      <c r="K1585" s="156" t="s">
        <v>615</v>
      </c>
      <c r="M1585" s="159">
        <v>250000</v>
      </c>
      <c r="O1585" s="114">
        <f t="shared" si="25"/>
        <v>448496.95000000042</v>
      </c>
    </row>
    <row r="1586" spans="1:15" ht="22.05" hidden="1" customHeight="1" x14ac:dyDescent="0.2">
      <c r="A1586" s="26">
        <v>45968</v>
      </c>
      <c r="B1586" s="20" t="s">
        <v>36</v>
      </c>
      <c r="C1586" s="156"/>
      <c r="D1586" s="156"/>
      <c r="E1586" s="156" t="s">
        <v>569</v>
      </c>
      <c r="F1586" s="93" t="s">
        <v>79</v>
      </c>
      <c r="H1586" s="28" t="s">
        <v>21</v>
      </c>
      <c r="I1586" s="28" t="s">
        <v>28</v>
      </c>
      <c r="J1586" s="162" t="s">
        <v>30</v>
      </c>
      <c r="K1586" s="156" t="s">
        <v>615</v>
      </c>
      <c r="M1586" s="159">
        <v>250000</v>
      </c>
      <c r="O1586" s="114">
        <f t="shared" si="25"/>
        <v>698496.95000000042</v>
      </c>
    </row>
    <row r="1587" spans="1:15" ht="22.05" hidden="1" customHeight="1" x14ac:dyDescent="0.2">
      <c r="A1587" s="26">
        <v>45968</v>
      </c>
      <c r="B1587" s="20" t="s">
        <v>36</v>
      </c>
      <c r="C1587" s="156">
        <v>14094011</v>
      </c>
      <c r="D1587" s="156"/>
      <c r="E1587" s="156" t="s">
        <v>574</v>
      </c>
      <c r="F1587" s="93" t="s">
        <v>99</v>
      </c>
      <c r="H1587" s="28" t="s">
        <v>22</v>
      </c>
      <c r="I1587" s="28" t="s">
        <v>55</v>
      </c>
      <c r="J1587" s="162" t="s">
        <v>70</v>
      </c>
      <c r="K1587" s="156" t="s">
        <v>1114</v>
      </c>
      <c r="N1587" s="27">
        <v>500000</v>
      </c>
      <c r="O1587" s="114">
        <f t="shared" si="25"/>
        <v>198496.95000000042</v>
      </c>
    </row>
    <row r="1588" spans="1:15" ht="22.05" hidden="1" customHeight="1" x14ac:dyDescent="0.2">
      <c r="A1588" s="26">
        <v>45968</v>
      </c>
      <c r="B1588" s="20" t="s">
        <v>36</v>
      </c>
      <c r="C1588" s="156">
        <v>4641409421</v>
      </c>
      <c r="D1588" s="156"/>
      <c r="E1588" s="156" t="s">
        <v>7677</v>
      </c>
      <c r="F1588" s="93" t="s">
        <v>99</v>
      </c>
      <c r="H1588" s="28" t="s">
        <v>22</v>
      </c>
      <c r="I1588" s="28" t="s">
        <v>103</v>
      </c>
      <c r="J1588" s="162" t="s">
        <v>186</v>
      </c>
      <c r="K1588" s="156" t="s">
        <v>6904</v>
      </c>
      <c r="N1588" s="27">
        <v>70500</v>
      </c>
      <c r="O1588" s="114">
        <f t="shared" si="25"/>
        <v>127996.95000000042</v>
      </c>
    </row>
    <row r="1589" spans="1:15" ht="22.05" hidden="1" customHeight="1" x14ac:dyDescent="0.2">
      <c r="A1589" s="26">
        <v>45968</v>
      </c>
      <c r="B1589" s="20" t="s">
        <v>36</v>
      </c>
      <c r="C1589" s="156">
        <v>6931409432</v>
      </c>
      <c r="D1589" s="156"/>
      <c r="E1589" s="156" t="s">
        <v>7678</v>
      </c>
      <c r="F1589" s="93" t="s">
        <v>99</v>
      </c>
      <c r="H1589" s="28" t="s">
        <v>22</v>
      </c>
      <c r="I1589" s="28" t="s">
        <v>103</v>
      </c>
      <c r="J1589" s="162" t="s">
        <v>186</v>
      </c>
      <c r="K1589" s="156" t="s">
        <v>6904</v>
      </c>
      <c r="N1589" s="27">
        <v>52301.04</v>
      </c>
      <c r="O1589" s="114">
        <f t="shared" si="25"/>
        <v>75695.910000000411</v>
      </c>
    </row>
    <row r="1590" spans="1:15" ht="22.05" hidden="1" customHeight="1" x14ac:dyDescent="0.2">
      <c r="A1590" s="26">
        <v>45968</v>
      </c>
      <c r="B1590" s="20" t="s">
        <v>36</v>
      </c>
      <c r="C1590" s="156">
        <v>8121409443</v>
      </c>
      <c r="D1590" s="156"/>
      <c r="E1590" s="156" t="s">
        <v>7678</v>
      </c>
      <c r="F1590" s="93" t="s">
        <v>99</v>
      </c>
      <c r="H1590" s="28" t="s">
        <v>22</v>
      </c>
      <c r="I1590" s="28" t="s">
        <v>103</v>
      </c>
      <c r="J1590" s="162" t="s">
        <v>186</v>
      </c>
      <c r="K1590" s="156" t="s">
        <v>6904</v>
      </c>
      <c r="N1590" s="27">
        <v>73100</v>
      </c>
      <c r="O1590" s="114">
        <f t="shared" si="25"/>
        <v>2595.9100000004109</v>
      </c>
    </row>
    <row r="1591" spans="1:15" ht="22.05" hidden="1" customHeight="1" x14ac:dyDescent="0.2">
      <c r="A1591" s="26">
        <v>45971</v>
      </c>
      <c r="B1591" s="20" t="s">
        <v>36</v>
      </c>
      <c r="C1591" s="156"/>
      <c r="D1591" s="156"/>
      <c r="E1591" s="156" t="s">
        <v>608</v>
      </c>
      <c r="F1591" s="93" t="s">
        <v>77</v>
      </c>
      <c r="H1591" s="28" t="s">
        <v>22</v>
      </c>
      <c r="I1591" s="28" t="s">
        <v>57</v>
      </c>
      <c r="J1591" s="162" t="s">
        <v>85</v>
      </c>
      <c r="K1591" s="156" t="s">
        <v>893</v>
      </c>
      <c r="N1591" s="27">
        <v>830</v>
      </c>
      <c r="O1591" s="114">
        <f t="shared" si="25"/>
        <v>1765.9100000004109</v>
      </c>
    </row>
    <row r="1592" spans="1:15" ht="22.05" hidden="1" customHeight="1" x14ac:dyDescent="0.2">
      <c r="A1592" s="26">
        <v>45971</v>
      </c>
      <c r="B1592" s="20" t="s">
        <v>36</v>
      </c>
      <c r="C1592" s="156"/>
      <c r="D1592" s="156"/>
      <c r="E1592" s="156" t="s">
        <v>609</v>
      </c>
      <c r="F1592" s="93" t="s">
        <v>77</v>
      </c>
      <c r="H1592" s="28" t="s">
        <v>22</v>
      </c>
      <c r="I1592" s="28" t="s">
        <v>57</v>
      </c>
      <c r="J1592" s="162" t="s">
        <v>85</v>
      </c>
      <c r="K1592" s="156" t="s">
        <v>893</v>
      </c>
      <c r="N1592" s="27">
        <v>132.80000000000001</v>
      </c>
      <c r="O1592" s="114">
        <f t="shared" si="25"/>
        <v>1633.110000000411</v>
      </c>
    </row>
    <row r="1593" spans="1:15" ht="22.05" hidden="1" customHeight="1" x14ac:dyDescent="0.2">
      <c r="A1593" s="26">
        <v>45971</v>
      </c>
      <c r="B1593" s="20" t="s">
        <v>36</v>
      </c>
      <c r="C1593" s="156"/>
      <c r="D1593" s="156"/>
      <c r="E1593" s="156" t="s">
        <v>569</v>
      </c>
      <c r="F1593" s="93" t="s">
        <v>79</v>
      </c>
      <c r="H1593" s="28" t="s">
        <v>21</v>
      </c>
      <c r="I1593" s="28" t="s">
        <v>28</v>
      </c>
      <c r="J1593" s="162" t="s">
        <v>30</v>
      </c>
      <c r="K1593" s="156" t="s">
        <v>615</v>
      </c>
      <c r="M1593" s="159">
        <v>250000</v>
      </c>
      <c r="O1593" s="114">
        <f t="shared" si="25"/>
        <v>251633.11000000042</v>
      </c>
    </row>
    <row r="1594" spans="1:15" ht="22.05" hidden="1" customHeight="1" x14ac:dyDescent="0.2">
      <c r="A1594" s="26">
        <v>45971</v>
      </c>
      <c r="B1594" s="20" t="s">
        <v>36</v>
      </c>
      <c r="C1594" s="156"/>
      <c r="D1594" s="156"/>
      <c r="E1594" s="156" t="s">
        <v>569</v>
      </c>
      <c r="F1594" s="93" t="s">
        <v>79</v>
      </c>
      <c r="H1594" s="28" t="s">
        <v>21</v>
      </c>
      <c r="I1594" s="28" t="s">
        <v>28</v>
      </c>
      <c r="J1594" s="162" t="s">
        <v>30</v>
      </c>
      <c r="K1594" s="156" t="s">
        <v>615</v>
      </c>
      <c r="M1594" s="159">
        <v>250000</v>
      </c>
      <c r="O1594" s="114">
        <f t="shared" si="25"/>
        <v>501633.11000000045</v>
      </c>
    </row>
    <row r="1595" spans="1:15" ht="22.05" hidden="1" customHeight="1" x14ac:dyDescent="0.2">
      <c r="A1595" s="26">
        <v>45972</v>
      </c>
      <c r="B1595" s="20" t="s">
        <v>36</v>
      </c>
      <c r="C1595" s="156"/>
      <c r="D1595" s="156"/>
      <c r="E1595" s="156" t="s">
        <v>608</v>
      </c>
      <c r="F1595" s="93" t="s">
        <v>77</v>
      </c>
      <c r="H1595" s="28" t="s">
        <v>22</v>
      </c>
      <c r="I1595" s="28" t="s">
        <v>57</v>
      </c>
      <c r="J1595" s="162" t="s">
        <v>85</v>
      </c>
      <c r="K1595" s="156" t="s">
        <v>893</v>
      </c>
      <c r="N1595" s="27">
        <v>660</v>
      </c>
      <c r="O1595" s="114">
        <f t="shared" si="25"/>
        <v>500973.11000000045</v>
      </c>
    </row>
    <row r="1596" spans="1:15" ht="22.05" hidden="1" customHeight="1" x14ac:dyDescent="0.2">
      <c r="A1596" s="26">
        <v>45972</v>
      </c>
      <c r="B1596" s="20" t="s">
        <v>36</v>
      </c>
      <c r="C1596" s="156"/>
      <c r="D1596" s="156"/>
      <c r="E1596" s="156" t="s">
        <v>608</v>
      </c>
      <c r="F1596" s="93" t="s">
        <v>77</v>
      </c>
      <c r="H1596" s="28" t="s">
        <v>22</v>
      </c>
      <c r="I1596" s="28" t="s">
        <v>57</v>
      </c>
      <c r="J1596" s="162" t="s">
        <v>85</v>
      </c>
      <c r="K1596" s="156" t="s">
        <v>893</v>
      </c>
      <c r="N1596" s="27">
        <v>383.5</v>
      </c>
      <c r="O1596" s="114">
        <f t="shared" si="25"/>
        <v>500589.61000000045</v>
      </c>
    </row>
    <row r="1597" spans="1:15" ht="22.05" hidden="1" customHeight="1" x14ac:dyDescent="0.2">
      <c r="A1597" s="26">
        <v>45972</v>
      </c>
      <c r="B1597" s="20" t="s">
        <v>36</v>
      </c>
      <c r="C1597" s="156"/>
      <c r="D1597" s="156"/>
      <c r="E1597" s="156" t="s">
        <v>609</v>
      </c>
      <c r="F1597" s="93" t="s">
        <v>77</v>
      </c>
      <c r="H1597" s="28" t="s">
        <v>22</v>
      </c>
      <c r="I1597" s="28" t="s">
        <v>57</v>
      </c>
      <c r="J1597" s="162" t="s">
        <v>85</v>
      </c>
      <c r="K1597" s="156" t="s">
        <v>893</v>
      </c>
      <c r="N1597" s="27">
        <v>166.96</v>
      </c>
      <c r="O1597" s="114">
        <f t="shared" si="25"/>
        <v>500422.65000000043</v>
      </c>
    </row>
    <row r="1598" spans="1:15" ht="22.05" hidden="1" customHeight="1" x14ac:dyDescent="0.2">
      <c r="A1598" s="26">
        <v>45972</v>
      </c>
      <c r="B1598" s="20" t="s">
        <v>36</v>
      </c>
      <c r="C1598" s="156">
        <v>4276391115</v>
      </c>
      <c r="D1598" s="156"/>
      <c r="E1598" s="156" t="s">
        <v>869</v>
      </c>
      <c r="F1598" s="93" t="s">
        <v>99</v>
      </c>
      <c r="H1598" s="28" t="s">
        <v>22</v>
      </c>
      <c r="I1598" s="28" t="s">
        <v>81</v>
      </c>
      <c r="J1598" s="162" t="s">
        <v>167</v>
      </c>
      <c r="K1598" s="156" t="s">
        <v>894</v>
      </c>
      <c r="N1598" s="27">
        <v>500000</v>
      </c>
      <c r="O1598" s="114">
        <f t="shared" si="25"/>
        <v>422.65000000043074</v>
      </c>
    </row>
    <row r="1599" spans="1:15" ht="22.05" hidden="1" customHeight="1" x14ac:dyDescent="0.2">
      <c r="A1599" s="26">
        <v>45972</v>
      </c>
      <c r="B1599" s="20" t="s">
        <v>36</v>
      </c>
      <c r="C1599" s="156">
        <v>133587</v>
      </c>
      <c r="D1599" s="156"/>
      <c r="E1599" s="156" t="s">
        <v>855</v>
      </c>
      <c r="F1599" s="93" t="s">
        <v>99</v>
      </c>
      <c r="H1599" s="28" t="s">
        <v>21</v>
      </c>
      <c r="I1599" s="28" t="s">
        <v>81</v>
      </c>
      <c r="J1599" s="162" t="s">
        <v>167</v>
      </c>
      <c r="K1599" s="156" t="s">
        <v>894</v>
      </c>
      <c r="M1599" s="582">
        <v>6000</v>
      </c>
      <c r="O1599" s="114">
        <f t="shared" si="25"/>
        <v>6422.6500000004307</v>
      </c>
    </row>
    <row r="1600" spans="1:15" ht="22.05" hidden="1" customHeight="1" x14ac:dyDescent="0.2">
      <c r="A1600" s="26">
        <v>45972</v>
      </c>
      <c r="B1600" s="20" t="s">
        <v>36</v>
      </c>
      <c r="C1600" s="156">
        <v>68638015</v>
      </c>
      <c r="D1600" s="156"/>
      <c r="E1600" s="156" t="s">
        <v>3409</v>
      </c>
      <c r="F1600" s="93" t="s">
        <v>99</v>
      </c>
      <c r="H1600" s="28" t="s">
        <v>22</v>
      </c>
      <c r="I1600" s="28" t="s">
        <v>103</v>
      </c>
      <c r="J1600" s="162" t="s">
        <v>218</v>
      </c>
      <c r="K1600" s="156" t="s">
        <v>7724</v>
      </c>
      <c r="N1600" s="27">
        <v>5800</v>
      </c>
      <c r="O1600" s="114">
        <f t="shared" si="25"/>
        <v>622.65000000043074</v>
      </c>
    </row>
    <row r="1601" spans="1:15" ht="22.05" hidden="1" customHeight="1" x14ac:dyDescent="0.2">
      <c r="A1601" s="26">
        <v>45975</v>
      </c>
      <c r="B1601" s="20" t="s">
        <v>36</v>
      </c>
      <c r="C1601" s="156">
        <v>219591</v>
      </c>
      <c r="D1601" s="156"/>
      <c r="E1601" s="156" t="s">
        <v>855</v>
      </c>
      <c r="F1601" s="93" t="s">
        <v>99</v>
      </c>
      <c r="H1601" s="28" t="s">
        <v>21</v>
      </c>
      <c r="I1601" s="28" t="s">
        <v>81</v>
      </c>
      <c r="J1601" s="162" t="s">
        <v>167</v>
      </c>
      <c r="K1601" s="156" t="s">
        <v>894</v>
      </c>
      <c r="M1601" s="582">
        <v>3968.68</v>
      </c>
      <c r="O1601" s="114">
        <f t="shared" si="25"/>
        <v>4591.330000000431</v>
      </c>
    </row>
    <row r="1602" spans="1:15" ht="22.05" hidden="1" customHeight="1" x14ac:dyDescent="0.2">
      <c r="A1602" s="26">
        <v>45975</v>
      </c>
      <c r="B1602" s="20" t="s">
        <v>36</v>
      </c>
      <c r="C1602" s="156">
        <v>47111011</v>
      </c>
      <c r="D1602" s="156"/>
      <c r="E1602" s="156" t="s">
        <v>7679</v>
      </c>
      <c r="F1602" s="93" t="s">
        <v>99</v>
      </c>
      <c r="H1602" s="28" t="s">
        <v>22</v>
      </c>
      <c r="I1602" s="28" t="s">
        <v>56</v>
      </c>
      <c r="J1602" s="162" t="s">
        <v>116</v>
      </c>
      <c r="K1602" s="156" t="s">
        <v>1161</v>
      </c>
      <c r="N1602" s="27">
        <v>1624</v>
      </c>
      <c r="O1602" s="114">
        <f t="shared" si="25"/>
        <v>2967.330000000431</v>
      </c>
    </row>
    <row r="1603" spans="1:15" ht="22.05" hidden="1" customHeight="1" x14ac:dyDescent="0.2">
      <c r="A1603" s="26">
        <v>45975</v>
      </c>
      <c r="B1603" s="20" t="s">
        <v>36</v>
      </c>
      <c r="C1603" s="156">
        <v>5244711156</v>
      </c>
      <c r="D1603" s="156"/>
      <c r="E1603" s="156" t="s">
        <v>7680</v>
      </c>
      <c r="F1603" s="93" t="s">
        <v>99</v>
      </c>
      <c r="H1603" s="28" t="s">
        <v>22</v>
      </c>
      <c r="I1603" s="28" t="s">
        <v>81</v>
      </c>
      <c r="J1603" s="162" t="s">
        <v>8784</v>
      </c>
      <c r="K1603" s="156" t="s">
        <v>4778</v>
      </c>
      <c r="N1603" s="27">
        <v>967.33</v>
      </c>
      <c r="O1603" s="114">
        <f t="shared" si="25"/>
        <v>2000.0000000004311</v>
      </c>
    </row>
    <row r="1604" spans="1:15" ht="22.05" hidden="1" customHeight="1" x14ac:dyDescent="0.2">
      <c r="A1604" s="26">
        <v>45975</v>
      </c>
      <c r="B1604" s="20" t="s">
        <v>36</v>
      </c>
      <c r="C1604" s="156">
        <v>283819</v>
      </c>
      <c r="D1604" s="156"/>
      <c r="E1604" s="156" t="s">
        <v>855</v>
      </c>
      <c r="F1604" s="93" t="s">
        <v>99</v>
      </c>
      <c r="H1604" s="28" t="s">
        <v>21</v>
      </c>
      <c r="I1604" s="28" t="s">
        <v>81</v>
      </c>
      <c r="J1604" s="162" t="s">
        <v>167</v>
      </c>
      <c r="K1604" s="156" t="s">
        <v>894</v>
      </c>
      <c r="M1604" s="582">
        <v>8000</v>
      </c>
      <c r="O1604" s="114">
        <f t="shared" si="25"/>
        <v>10000.000000000431</v>
      </c>
    </row>
    <row r="1605" spans="1:15" ht="22.05" hidden="1" customHeight="1" x14ac:dyDescent="0.2">
      <c r="A1605" s="26">
        <v>45979</v>
      </c>
      <c r="B1605" s="20" t="s">
        <v>36</v>
      </c>
      <c r="C1605" s="156"/>
      <c r="D1605" s="156"/>
      <c r="E1605" s="156" t="s">
        <v>569</v>
      </c>
      <c r="F1605" s="93" t="s">
        <v>79</v>
      </c>
      <c r="H1605" s="28" t="s">
        <v>21</v>
      </c>
      <c r="I1605" s="28" t="s">
        <v>28</v>
      </c>
      <c r="J1605" s="162" t="s">
        <v>30</v>
      </c>
      <c r="K1605" s="156" t="s">
        <v>905</v>
      </c>
      <c r="M1605" s="159">
        <v>50000</v>
      </c>
      <c r="O1605" s="114">
        <f t="shared" si="25"/>
        <v>60000.000000000429</v>
      </c>
    </row>
    <row r="1606" spans="1:15" ht="22.05" hidden="1" customHeight="1" x14ac:dyDescent="0.2">
      <c r="A1606" s="26">
        <v>45979</v>
      </c>
      <c r="B1606" s="20" t="s">
        <v>36</v>
      </c>
      <c r="C1606" s="156"/>
      <c r="D1606" s="156"/>
      <c r="E1606" s="156" t="s">
        <v>569</v>
      </c>
      <c r="F1606" s="93" t="s">
        <v>79</v>
      </c>
      <c r="H1606" s="28" t="s">
        <v>21</v>
      </c>
      <c r="I1606" s="28" t="s">
        <v>28</v>
      </c>
      <c r="J1606" s="162" t="s">
        <v>30</v>
      </c>
      <c r="K1606" s="156" t="s">
        <v>905</v>
      </c>
      <c r="M1606" s="159">
        <v>50000</v>
      </c>
      <c r="O1606" s="114">
        <f t="shared" si="25"/>
        <v>110000.00000000044</v>
      </c>
    </row>
    <row r="1607" spans="1:15" ht="22.05" hidden="1" customHeight="1" x14ac:dyDescent="0.2">
      <c r="A1607" s="26">
        <v>45979</v>
      </c>
      <c r="B1607" s="20" t="s">
        <v>36</v>
      </c>
      <c r="C1607" s="156"/>
      <c r="D1607" s="156"/>
      <c r="E1607" s="156" t="s">
        <v>569</v>
      </c>
      <c r="F1607" s="93" t="s">
        <v>79</v>
      </c>
      <c r="H1607" s="28" t="s">
        <v>21</v>
      </c>
      <c r="I1607" s="28" t="s">
        <v>28</v>
      </c>
      <c r="J1607" s="162" t="s">
        <v>30</v>
      </c>
      <c r="K1607" s="156" t="s">
        <v>905</v>
      </c>
      <c r="M1607" s="159">
        <v>50000</v>
      </c>
      <c r="O1607" s="114">
        <f t="shared" si="25"/>
        <v>160000.00000000044</v>
      </c>
    </row>
    <row r="1608" spans="1:15" ht="22.05" hidden="1" customHeight="1" x14ac:dyDescent="0.2">
      <c r="A1608" s="26">
        <v>45979</v>
      </c>
      <c r="B1608" s="20" t="s">
        <v>36</v>
      </c>
      <c r="C1608" s="156"/>
      <c r="D1608" s="156"/>
      <c r="E1608" s="156" t="s">
        <v>569</v>
      </c>
      <c r="F1608" s="93" t="s">
        <v>79</v>
      </c>
      <c r="H1608" s="28" t="s">
        <v>21</v>
      </c>
      <c r="I1608" s="28" t="s">
        <v>28</v>
      </c>
      <c r="J1608" s="162" t="s">
        <v>30</v>
      </c>
      <c r="K1608" s="156" t="s">
        <v>905</v>
      </c>
      <c r="M1608" s="159">
        <v>50000</v>
      </c>
      <c r="O1608" s="114">
        <f t="shared" si="25"/>
        <v>210000.00000000044</v>
      </c>
    </row>
    <row r="1609" spans="1:15" ht="22.05" hidden="1" customHeight="1" x14ac:dyDescent="0.2">
      <c r="A1609" s="26">
        <v>45979</v>
      </c>
      <c r="B1609" s="20" t="s">
        <v>36</v>
      </c>
      <c r="C1609" s="156"/>
      <c r="D1609" s="156"/>
      <c r="E1609" s="156" t="s">
        <v>569</v>
      </c>
      <c r="F1609" s="93" t="s">
        <v>79</v>
      </c>
      <c r="H1609" s="28" t="s">
        <v>21</v>
      </c>
      <c r="I1609" s="28" t="s">
        <v>28</v>
      </c>
      <c r="J1609" s="162" t="s">
        <v>30</v>
      </c>
      <c r="K1609" s="156" t="s">
        <v>905</v>
      </c>
      <c r="M1609" s="159">
        <v>50000</v>
      </c>
      <c r="O1609" s="114">
        <f t="shared" si="25"/>
        <v>260000.00000000044</v>
      </c>
    </row>
    <row r="1610" spans="1:15" ht="22.05" hidden="1" customHeight="1" x14ac:dyDescent="0.2">
      <c r="A1610" s="26">
        <v>45979</v>
      </c>
      <c r="B1610" s="20" t="s">
        <v>36</v>
      </c>
      <c r="C1610" s="156"/>
      <c r="D1610" s="156"/>
      <c r="E1610" s="156" t="s">
        <v>569</v>
      </c>
      <c r="F1610" s="93" t="s">
        <v>79</v>
      </c>
      <c r="H1610" s="28" t="s">
        <v>21</v>
      </c>
      <c r="I1610" s="28" t="s">
        <v>28</v>
      </c>
      <c r="J1610" s="162" t="s">
        <v>30</v>
      </c>
      <c r="K1610" s="156" t="s">
        <v>905</v>
      </c>
      <c r="M1610" s="159">
        <v>50000</v>
      </c>
      <c r="O1610" s="114">
        <f t="shared" si="25"/>
        <v>310000.00000000047</v>
      </c>
    </row>
    <row r="1611" spans="1:15" ht="22.05" hidden="1" customHeight="1" x14ac:dyDescent="0.2">
      <c r="A1611" s="26">
        <v>45979</v>
      </c>
      <c r="B1611" s="20" t="s">
        <v>36</v>
      </c>
      <c r="C1611" s="156"/>
      <c r="D1611" s="156"/>
      <c r="E1611" s="156" t="s">
        <v>569</v>
      </c>
      <c r="F1611" s="93" t="s">
        <v>79</v>
      </c>
      <c r="H1611" s="28" t="s">
        <v>21</v>
      </c>
      <c r="I1611" s="28" t="s">
        <v>28</v>
      </c>
      <c r="J1611" s="162" t="s">
        <v>30</v>
      </c>
      <c r="K1611" s="156" t="s">
        <v>905</v>
      </c>
      <c r="M1611" s="159">
        <v>50000</v>
      </c>
      <c r="O1611" s="114">
        <f t="shared" si="25"/>
        <v>360000.00000000047</v>
      </c>
    </row>
    <row r="1612" spans="1:15" ht="22.05" hidden="1" customHeight="1" x14ac:dyDescent="0.2">
      <c r="A1612" s="26">
        <v>45979</v>
      </c>
      <c r="B1612" s="20" t="s">
        <v>36</v>
      </c>
      <c r="C1612" s="156"/>
      <c r="D1612" s="156"/>
      <c r="E1612" s="156" t="s">
        <v>569</v>
      </c>
      <c r="F1612" s="93" t="s">
        <v>79</v>
      </c>
      <c r="H1612" s="28" t="s">
        <v>21</v>
      </c>
      <c r="I1612" s="28" t="s">
        <v>28</v>
      </c>
      <c r="J1612" s="162" t="s">
        <v>30</v>
      </c>
      <c r="K1612" s="156" t="s">
        <v>905</v>
      </c>
      <c r="M1612" s="159">
        <v>50000</v>
      </c>
      <c r="O1612" s="114">
        <f t="shared" si="25"/>
        <v>410000.00000000047</v>
      </c>
    </row>
    <row r="1613" spans="1:15" ht="22.05" hidden="1" customHeight="1" x14ac:dyDescent="0.2">
      <c r="A1613" s="26">
        <v>45979</v>
      </c>
      <c r="B1613" s="20" t="s">
        <v>36</v>
      </c>
      <c r="C1613" s="156"/>
      <c r="D1613" s="156"/>
      <c r="E1613" s="156" t="s">
        <v>569</v>
      </c>
      <c r="F1613" s="93" t="s">
        <v>79</v>
      </c>
      <c r="H1613" s="28" t="s">
        <v>21</v>
      </c>
      <c r="I1613" s="28" t="s">
        <v>28</v>
      </c>
      <c r="J1613" s="162" t="s">
        <v>30</v>
      </c>
      <c r="K1613" s="156" t="s">
        <v>905</v>
      </c>
      <c r="M1613" s="159">
        <v>50000</v>
      </c>
      <c r="O1613" s="114">
        <f t="shared" si="25"/>
        <v>460000.00000000047</v>
      </c>
    </row>
    <row r="1614" spans="1:15" ht="22.05" hidden="1" customHeight="1" x14ac:dyDescent="0.2">
      <c r="A1614" s="26">
        <v>45979</v>
      </c>
      <c r="B1614" s="20" t="s">
        <v>36</v>
      </c>
      <c r="C1614" s="156"/>
      <c r="D1614" s="156"/>
      <c r="E1614" s="156" t="s">
        <v>569</v>
      </c>
      <c r="F1614" s="93" t="s">
        <v>79</v>
      </c>
      <c r="H1614" s="28" t="s">
        <v>21</v>
      </c>
      <c r="I1614" s="28" t="s">
        <v>28</v>
      </c>
      <c r="J1614" s="162" t="s">
        <v>30</v>
      </c>
      <c r="K1614" s="156" t="s">
        <v>905</v>
      </c>
      <c r="M1614" s="159">
        <v>50000</v>
      </c>
      <c r="O1614" s="114">
        <f t="shared" si="25"/>
        <v>510000.00000000047</v>
      </c>
    </row>
    <row r="1615" spans="1:15" ht="22.05" hidden="1" customHeight="1" x14ac:dyDescent="0.2">
      <c r="A1615" s="26">
        <v>45979</v>
      </c>
      <c r="B1615" s="20" t="s">
        <v>36</v>
      </c>
      <c r="C1615" s="156"/>
      <c r="D1615" s="156"/>
      <c r="E1615" s="156" t="s">
        <v>569</v>
      </c>
      <c r="F1615" s="93" t="s">
        <v>79</v>
      </c>
      <c r="H1615" s="28" t="s">
        <v>21</v>
      </c>
      <c r="I1615" s="28" t="s">
        <v>28</v>
      </c>
      <c r="J1615" s="162" t="s">
        <v>30</v>
      </c>
      <c r="K1615" s="156" t="s">
        <v>905</v>
      </c>
      <c r="M1615" s="159">
        <v>50000</v>
      </c>
      <c r="O1615" s="114">
        <f t="shared" si="25"/>
        <v>560000.00000000047</v>
      </c>
    </row>
    <row r="1616" spans="1:15" ht="22.05" hidden="1" customHeight="1" x14ac:dyDescent="0.2">
      <c r="A1616" s="26">
        <v>45979</v>
      </c>
      <c r="B1616" s="20" t="s">
        <v>36</v>
      </c>
      <c r="C1616" s="156"/>
      <c r="D1616" s="156"/>
      <c r="E1616" s="156" t="s">
        <v>569</v>
      </c>
      <c r="F1616" s="93" t="s">
        <v>79</v>
      </c>
      <c r="H1616" s="28" t="s">
        <v>21</v>
      </c>
      <c r="I1616" s="28" t="s">
        <v>28</v>
      </c>
      <c r="J1616" s="162" t="s">
        <v>30</v>
      </c>
      <c r="K1616" s="156" t="s">
        <v>905</v>
      </c>
      <c r="M1616" s="159">
        <v>50000</v>
      </c>
      <c r="O1616" s="114">
        <f t="shared" si="25"/>
        <v>610000.00000000047</v>
      </c>
    </row>
    <row r="1617" spans="1:15" ht="22.05" hidden="1" customHeight="1" x14ac:dyDescent="0.2">
      <c r="A1617" s="26">
        <v>45979</v>
      </c>
      <c r="B1617" s="20" t="s">
        <v>36</v>
      </c>
      <c r="C1617" s="156"/>
      <c r="D1617" s="156"/>
      <c r="E1617" s="156" t="s">
        <v>569</v>
      </c>
      <c r="F1617" s="93" t="s">
        <v>79</v>
      </c>
      <c r="H1617" s="28" t="s">
        <v>21</v>
      </c>
      <c r="I1617" s="28" t="s">
        <v>28</v>
      </c>
      <c r="J1617" s="162" t="s">
        <v>30</v>
      </c>
      <c r="K1617" s="156" t="s">
        <v>905</v>
      </c>
      <c r="M1617" s="159">
        <v>50000</v>
      </c>
      <c r="O1617" s="114">
        <f t="shared" si="25"/>
        <v>660000.00000000047</v>
      </c>
    </row>
    <row r="1618" spans="1:15" ht="22.05" hidden="1" customHeight="1" x14ac:dyDescent="0.2">
      <c r="A1618" s="26">
        <v>45979</v>
      </c>
      <c r="B1618" s="20" t="s">
        <v>36</v>
      </c>
      <c r="C1618" s="156"/>
      <c r="D1618" s="156"/>
      <c r="E1618" s="156" t="s">
        <v>569</v>
      </c>
      <c r="F1618" s="93" t="s">
        <v>79</v>
      </c>
      <c r="H1618" s="28" t="s">
        <v>21</v>
      </c>
      <c r="I1618" s="28" t="s">
        <v>28</v>
      </c>
      <c r="J1618" s="162" t="s">
        <v>30</v>
      </c>
      <c r="K1618" s="156" t="s">
        <v>905</v>
      </c>
      <c r="M1618" s="159">
        <v>50000</v>
      </c>
      <c r="O1618" s="114">
        <f t="shared" si="25"/>
        <v>710000.00000000047</v>
      </c>
    </row>
    <row r="1619" spans="1:15" ht="22.05" hidden="1" customHeight="1" x14ac:dyDescent="0.2">
      <c r="A1619" s="26">
        <v>45979</v>
      </c>
      <c r="B1619" s="20" t="s">
        <v>36</v>
      </c>
      <c r="C1619" s="156"/>
      <c r="D1619" s="156"/>
      <c r="E1619" s="156" t="s">
        <v>569</v>
      </c>
      <c r="F1619" s="93" t="s">
        <v>79</v>
      </c>
      <c r="H1619" s="28" t="s">
        <v>21</v>
      </c>
      <c r="I1619" s="28" t="s">
        <v>28</v>
      </c>
      <c r="J1619" s="162" t="s">
        <v>30</v>
      </c>
      <c r="K1619" s="156" t="s">
        <v>905</v>
      </c>
      <c r="M1619" s="159">
        <v>50000</v>
      </c>
      <c r="O1619" s="114">
        <f t="shared" si="25"/>
        <v>760000.00000000047</v>
      </c>
    </row>
    <row r="1620" spans="1:15" ht="22.05" hidden="1" customHeight="1" x14ac:dyDescent="0.2">
      <c r="A1620" s="26">
        <v>45979</v>
      </c>
      <c r="B1620" s="20" t="s">
        <v>36</v>
      </c>
      <c r="C1620" s="156"/>
      <c r="D1620" s="156"/>
      <c r="E1620" s="156" t="s">
        <v>569</v>
      </c>
      <c r="F1620" s="93" t="s">
        <v>79</v>
      </c>
      <c r="H1620" s="28" t="s">
        <v>21</v>
      </c>
      <c r="I1620" s="28" t="s">
        <v>28</v>
      </c>
      <c r="J1620" s="162" t="s">
        <v>30</v>
      </c>
      <c r="K1620" s="156" t="s">
        <v>905</v>
      </c>
      <c r="M1620" s="159">
        <v>50000</v>
      </c>
      <c r="O1620" s="114">
        <f t="shared" si="25"/>
        <v>810000.00000000047</v>
      </c>
    </row>
    <row r="1621" spans="1:15" ht="22.05" hidden="1" customHeight="1" x14ac:dyDescent="0.2">
      <c r="A1621" s="26">
        <v>45979</v>
      </c>
      <c r="B1621" s="20" t="s">
        <v>36</v>
      </c>
      <c r="C1621" s="156"/>
      <c r="D1621" s="156"/>
      <c r="E1621" s="156" t="s">
        <v>569</v>
      </c>
      <c r="F1621" s="93" t="s">
        <v>79</v>
      </c>
      <c r="H1621" s="28" t="s">
        <v>21</v>
      </c>
      <c r="I1621" s="28" t="s">
        <v>28</v>
      </c>
      <c r="J1621" s="162" t="s">
        <v>30</v>
      </c>
      <c r="K1621" s="156" t="s">
        <v>905</v>
      </c>
      <c r="M1621" s="159">
        <v>50000</v>
      </c>
      <c r="O1621" s="114">
        <f t="shared" si="25"/>
        <v>860000.00000000047</v>
      </c>
    </row>
    <row r="1622" spans="1:15" ht="22.05" hidden="1" customHeight="1" x14ac:dyDescent="0.2">
      <c r="A1622" s="26">
        <v>45979</v>
      </c>
      <c r="B1622" s="20" t="s">
        <v>36</v>
      </c>
      <c r="C1622" s="156"/>
      <c r="D1622" s="156"/>
      <c r="E1622" s="156" t="s">
        <v>569</v>
      </c>
      <c r="F1622" s="93" t="s">
        <v>79</v>
      </c>
      <c r="H1622" s="28" t="s">
        <v>21</v>
      </c>
      <c r="I1622" s="28" t="s">
        <v>28</v>
      </c>
      <c r="J1622" s="162" t="s">
        <v>30</v>
      </c>
      <c r="K1622" s="156" t="s">
        <v>905</v>
      </c>
      <c r="M1622" s="159">
        <v>50000</v>
      </c>
      <c r="O1622" s="114">
        <f t="shared" si="25"/>
        <v>910000.00000000047</v>
      </c>
    </row>
    <row r="1623" spans="1:15" ht="22.05" hidden="1" customHeight="1" x14ac:dyDescent="0.2">
      <c r="A1623" s="26">
        <v>45979</v>
      </c>
      <c r="B1623" s="20" t="s">
        <v>36</v>
      </c>
      <c r="C1623" s="156"/>
      <c r="D1623" s="156"/>
      <c r="E1623" s="156" t="s">
        <v>569</v>
      </c>
      <c r="F1623" s="93" t="s">
        <v>79</v>
      </c>
      <c r="H1623" s="28" t="s">
        <v>21</v>
      </c>
      <c r="I1623" s="28" t="s">
        <v>28</v>
      </c>
      <c r="J1623" s="162" t="s">
        <v>30</v>
      </c>
      <c r="K1623" s="156" t="s">
        <v>905</v>
      </c>
      <c r="M1623" s="159">
        <v>50000</v>
      </c>
      <c r="O1623" s="114">
        <f t="shared" si="25"/>
        <v>960000.00000000047</v>
      </c>
    </row>
    <row r="1624" spans="1:15" ht="22.05" hidden="1" customHeight="1" x14ac:dyDescent="0.2">
      <c r="A1624" s="26">
        <v>45979</v>
      </c>
      <c r="B1624" s="20" t="s">
        <v>36</v>
      </c>
      <c r="C1624" s="156"/>
      <c r="D1624" s="156"/>
      <c r="E1624" s="156" t="s">
        <v>569</v>
      </c>
      <c r="F1624" s="93" t="s">
        <v>79</v>
      </c>
      <c r="H1624" s="28" t="s">
        <v>21</v>
      </c>
      <c r="I1624" s="28" t="s">
        <v>28</v>
      </c>
      <c r="J1624" s="162" t="s">
        <v>30</v>
      </c>
      <c r="K1624" s="156" t="s">
        <v>905</v>
      </c>
      <c r="M1624" s="159">
        <v>50000</v>
      </c>
      <c r="O1624" s="114">
        <f t="shared" si="25"/>
        <v>1010000.0000000005</v>
      </c>
    </row>
    <row r="1625" spans="1:15" ht="22.05" hidden="1" customHeight="1" x14ac:dyDescent="0.2">
      <c r="A1625" s="26">
        <v>45979</v>
      </c>
      <c r="B1625" s="20" t="s">
        <v>36</v>
      </c>
      <c r="C1625" s="156">
        <v>3020864913</v>
      </c>
      <c r="D1625" s="156" t="s">
        <v>7681</v>
      </c>
      <c r="E1625" s="156" t="s">
        <v>7682</v>
      </c>
      <c r="F1625" s="93" t="s">
        <v>99</v>
      </c>
      <c r="H1625" s="28" t="s">
        <v>22</v>
      </c>
      <c r="I1625" s="28" t="s">
        <v>103</v>
      </c>
      <c r="J1625" s="162" t="s">
        <v>102</v>
      </c>
      <c r="K1625" s="156" t="s">
        <v>6297</v>
      </c>
      <c r="N1625" s="27">
        <v>1836</v>
      </c>
      <c r="O1625" s="114">
        <f t="shared" si="25"/>
        <v>1008164.0000000005</v>
      </c>
    </row>
    <row r="1626" spans="1:15" ht="22.05" hidden="1" customHeight="1" x14ac:dyDescent="0.2">
      <c r="A1626" s="26">
        <v>45979</v>
      </c>
      <c r="B1626" s="20" t="s">
        <v>36</v>
      </c>
      <c r="C1626" s="156"/>
      <c r="D1626" s="156"/>
      <c r="E1626" s="156" t="s">
        <v>875</v>
      </c>
      <c r="F1626" s="93" t="s">
        <v>1854</v>
      </c>
      <c r="H1626" s="28" t="s">
        <v>22</v>
      </c>
      <c r="I1626" s="28" t="s">
        <v>58</v>
      </c>
      <c r="J1626" s="162" t="s">
        <v>101</v>
      </c>
      <c r="K1626" s="156" t="s">
        <v>909</v>
      </c>
      <c r="N1626" s="27">
        <v>7069.68</v>
      </c>
      <c r="O1626" s="114">
        <f t="shared" si="25"/>
        <v>1001094.3200000004</v>
      </c>
    </row>
    <row r="1627" spans="1:15" ht="22.05" hidden="1" customHeight="1" x14ac:dyDescent="0.2">
      <c r="A1627" s="26">
        <v>45979</v>
      </c>
      <c r="B1627" s="20" t="s">
        <v>36</v>
      </c>
      <c r="C1627" s="156"/>
      <c r="D1627" s="156"/>
      <c r="E1627" s="156" t="s">
        <v>569</v>
      </c>
      <c r="F1627" s="93" t="s">
        <v>79</v>
      </c>
      <c r="H1627" s="28" t="s">
        <v>21</v>
      </c>
      <c r="I1627" s="28" t="s">
        <v>28</v>
      </c>
      <c r="J1627" s="162" t="s">
        <v>30</v>
      </c>
      <c r="K1627" s="156" t="s">
        <v>615</v>
      </c>
      <c r="M1627" s="159">
        <v>250000</v>
      </c>
      <c r="O1627" s="114">
        <f t="shared" si="25"/>
        <v>1251094.3200000003</v>
      </c>
    </row>
    <row r="1628" spans="1:15" ht="22.05" hidden="1" customHeight="1" x14ac:dyDescent="0.2">
      <c r="A1628" s="26">
        <v>45979</v>
      </c>
      <c r="B1628" s="20" t="s">
        <v>36</v>
      </c>
      <c r="C1628" s="156"/>
      <c r="D1628" s="156"/>
      <c r="E1628" s="156" t="s">
        <v>569</v>
      </c>
      <c r="F1628" s="93" t="s">
        <v>79</v>
      </c>
      <c r="H1628" s="28" t="s">
        <v>21</v>
      </c>
      <c r="I1628" s="28" t="s">
        <v>28</v>
      </c>
      <c r="J1628" s="162" t="s">
        <v>30</v>
      </c>
      <c r="K1628" s="156" t="s">
        <v>615</v>
      </c>
      <c r="M1628" s="159">
        <v>250000</v>
      </c>
      <c r="O1628" s="114">
        <f t="shared" si="25"/>
        <v>1501094.3200000003</v>
      </c>
    </row>
    <row r="1629" spans="1:15" ht="22.05" hidden="1" customHeight="1" x14ac:dyDescent="0.2">
      <c r="A1629" s="26">
        <v>45980</v>
      </c>
      <c r="B1629" s="20" t="s">
        <v>36</v>
      </c>
      <c r="C1629" s="156">
        <v>43152011</v>
      </c>
      <c r="D1629" s="156"/>
      <c r="E1629" s="156" t="s">
        <v>7683</v>
      </c>
      <c r="F1629" s="93" t="s">
        <v>99</v>
      </c>
      <c r="H1629" s="28" t="s">
        <v>22</v>
      </c>
      <c r="I1629" s="28" t="s">
        <v>103</v>
      </c>
      <c r="J1629" s="162" t="s">
        <v>102</v>
      </c>
      <c r="K1629" s="156" t="s">
        <v>7001</v>
      </c>
      <c r="N1629" s="27">
        <v>5065.72</v>
      </c>
      <c r="O1629" s="114">
        <f t="shared" si="25"/>
        <v>1496028.6000000003</v>
      </c>
    </row>
    <row r="1630" spans="1:15" ht="22.05" hidden="1" customHeight="1" x14ac:dyDescent="0.2">
      <c r="A1630" s="26">
        <v>45980</v>
      </c>
      <c r="B1630" s="20" t="s">
        <v>36</v>
      </c>
      <c r="C1630" s="156">
        <v>2744315220</v>
      </c>
      <c r="D1630" s="156"/>
      <c r="E1630" s="156" t="s">
        <v>7684</v>
      </c>
      <c r="F1630" s="93" t="s">
        <v>99</v>
      </c>
      <c r="H1630" s="28" t="s">
        <v>22</v>
      </c>
      <c r="I1630" s="28" t="s">
        <v>55</v>
      </c>
      <c r="J1630" s="162" t="s">
        <v>70</v>
      </c>
      <c r="K1630" s="156" t="s">
        <v>612</v>
      </c>
      <c r="N1630" s="27">
        <v>13950</v>
      </c>
      <c r="O1630" s="114">
        <f t="shared" ref="O1630:O1693" si="26">O1629+M1630-N1630</f>
        <v>1482078.6000000003</v>
      </c>
    </row>
    <row r="1631" spans="1:15" ht="22.05" hidden="1" customHeight="1" x14ac:dyDescent="0.2">
      <c r="A1631" s="26">
        <v>45980</v>
      </c>
      <c r="B1631" s="20" t="s">
        <v>36</v>
      </c>
      <c r="C1631" s="156">
        <v>6864315232</v>
      </c>
      <c r="D1631" s="156"/>
      <c r="E1631" s="156" t="s">
        <v>7685</v>
      </c>
      <c r="F1631" s="93" t="s">
        <v>99</v>
      </c>
      <c r="H1631" s="28" t="s">
        <v>22</v>
      </c>
      <c r="I1631" s="28" t="s">
        <v>55</v>
      </c>
      <c r="J1631" s="162" t="s">
        <v>70</v>
      </c>
      <c r="K1631" s="156" t="s">
        <v>612</v>
      </c>
      <c r="N1631" s="27">
        <v>1970</v>
      </c>
      <c r="O1631" s="114">
        <f t="shared" si="26"/>
        <v>1480108.6000000003</v>
      </c>
    </row>
    <row r="1632" spans="1:15" ht="22.05" hidden="1" customHeight="1" x14ac:dyDescent="0.2">
      <c r="A1632" s="26">
        <v>45980</v>
      </c>
      <c r="B1632" s="20" t="s">
        <v>36</v>
      </c>
      <c r="C1632" s="156">
        <v>6054315243</v>
      </c>
      <c r="D1632" s="156"/>
      <c r="E1632" s="156" t="s">
        <v>29</v>
      </c>
      <c r="F1632" s="93" t="s">
        <v>99</v>
      </c>
      <c r="H1632" s="28" t="s">
        <v>22</v>
      </c>
      <c r="I1632" s="28" t="s">
        <v>81</v>
      </c>
      <c r="J1632" s="162" t="s">
        <v>171</v>
      </c>
      <c r="K1632" s="156" t="s">
        <v>621</v>
      </c>
      <c r="N1632" s="599">
        <v>435000</v>
      </c>
      <c r="O1632" s="114">
        <f t="shared" si="26"/>
        <v>1045108.6000000003</v>
      </c>
    </row>
    <row r="1633" spans="1:15" ht="22.05" hidden="1" customHeight="1" x14ac:dyDescent="0.2">
      <c r="A1633" s="26">
        <v>45980</v>
      </c>
      <c r="B1633" s="20" t="s">
        <v>36</v>
      </c>
      <c r="C1633" s="156">
        <v>8774315255</v>
      </c>
      <c r="D1633" s="156"/>
      <c r="E1633" s="156" t="s">
        <v>29</v>
      </c>
      <c r="F1633" s="93" t="s">
        <v>99</v>
      </c>
      <c r="H1633" s="28" t="s">
        <v>22</v>
      </c>
      <c r="I1633" s="28" t="s">
        <v>81</v>
      </c>
      <c r="J1633" s="162" t="s">
        <v>175</v>
      </c>
      <c r="K1633" s="156" t="s">
        <v>850</v>
      </c>
      <c r="N1633" s="27">
        <v>33000</v>
      </c>
      <c r="O1633" s="114">
        <f t="shared" si="26"/>
        <v>1012108.6000000003</v>
      </c>
    </row>
    <row r="1634" spans="1:15" ht="22.05" hidden="1" customHeight="1" x14ac:dyDescent="0.2">
      <c r="A1634" s="26">
        <v>45980</v>
      </c>
      <c r="B1634" s="20" t="s">
        <v>36</v>
      </c>
      <c r="C1634" s="156">
        <v>4374315266</v>
      </c>
      <c r="D1634" s="156"/>
      <c r="E1634" s="156" t="s">
        <v>29</v>
      </c>
      <c r="F1634" s="93" t="s">
        <v>99</v>
      </c>
      <c r="H1634" s="28" t="s">
        <v>22</v>
      </c>
      <c r="I1634" s="28" t="s">
        <v>81</v>
      </c>
      <c r="J1634" s="162" t="s">
        <v>174</v>
      </c>
      <c r="K1634" s="156" t="s">
        <v>623</v>
      </c>
      <c r="N1634" s="27">
        <v>26500</v>
      </c>
      <c r="O1634" s="114">
        <f t="shared" si="26"/>
        <v>985608.60000000033</v>
      </c>
    </row>
    <row r="1635" spans="1:15" ht="22.05" hidden="1" customHeight="1" x14ac:dyDescent="0.2">
      <c r="A1635" s="26">
        <v>45980</v>
      </c>
      <c r="B1635" s="20" t="s">
        <v>36</v>
      </c>
      <c r="C1635" s="156">
        <v>9254315277</v>
      </c>
      <c r="D1635" s="156" t="s">
        <v>3415</v>
      </c>
      <c r="E1635" s="156" t="s">
        <v>577</v>
      </c>
      <c r="F1635" s="93" t="s">
        <v>99</v>
      </c>
      <c r="H1635" s="28" t="s">
        <v>22</v>
      </c>
      <c r="I1635" s="28" t="s">
        <v>81</v>
      </c>
      <c r="J1635" s="162" t="s">
        <v>177</v>
      </c>
      <c r="K1635" s="156" t="s">
        <v>613</v>
      </c>
      <c r="N1635" s="599">
        <v>9000</v>
      </c>
      <c r="O1635" s="114">
        <f t="shared" si="26"/>
        <v>976608.60000000033</v>
      </c>
    </row>
    <row r="1636" spans="1:15" ht="22.05" hidden="1" customHeight="1" x14ac:dyDescent="0.2">
      <c r="A1636" s="26">
        <v>45980</v>
      </c>
      <c r="B1636" s="20" t="s">
        <v>36</v>
      </c>
      <c r="C1636" s="156">
        <v>3224315211</v>
      </c>
      <c r="D1636" s="156" t="s">
        <v>3415</v>
      </c>
      <c r="E1636" s="156" t="s">
        <v>577</v>
      </c>
      <c r="F1636" s="93" t="s">
        <v>99</v>
      </c>
      <c r="H1636" s="28" t="s">
        <v>22</v>
      </c>
      <c r="I1636" s="28" t="s">
        <v>81</v>
      </c>
      <c r="J1636" s="162" t="s">
        <v>176</v>
      </c>
      <c r="K1636" s="156" t="s">
        <v>846</v>
      </c>
      <c r="N1636" s="27">
        <v>12000</v>
      </c>
      <c r="O1636" s="114">
        <f t="shared" si="26"/>
        <v>964608.60000000033</v>
      </c>
    </row>
    <row r="1637" spans="1:15" ht="22.05" hidden="1" customHeight="1" x14ac:dyDescent="0.2">
      <c r="A1637" s="26">
        <v>45980</v>
      </c>
      <c r="B1637" s="20" t="s">
        <v>36</v>
      </c>
      <c r="C1637" s="156">
        <v>43152125</v>
      </c>
      <c r="D1637" s="156"/>
      <c r="E1637" s="156" t="s">
        <v>2677</v>
      </c>
      <c r="F1637" s="93" t="s">
        <v>99</v>
      </c>
      <c r="H1637" s="28" t="s">
        <v>22</v>
      </c>
      <c r="I1637" s="23" t="s">
        <v>80</v>
      </c>
      <c r="J1637" s="161" t="s">
        <v>67</v>
      </c>
      <c r="K1637" s="156" t="s">
        <v>7725</v>
      </c>
      <c r="N1637" s="27">
        <v>9045.01</v>
      </c>
      <c r="O1637" s="114">
        <f t="shared" si="26"/>
        <v>955563.59000000032</v>
      </c>
    </row>
    <row r="1638" spans="1:15" ht="22.05" hidden="1" customHeight="1" x14ac:dyDescent="0.2">
      <c r="A1638" s="26">
        <v>45980</v>
      </c>
      <c r="B1638" s="20" t="s">
        <v>36</v>
      </c>
      <c r="C1638" s="156">
        <v>2157016</v>
      </c>
      <c r="D1638" s="156" t="s">
        <v>7686</v>
      </c>
      <c r="E1638" s="156" t="s">
        <v>6202</v>
      </c>
      <c r="F1638" s="93" t="s">
        <v>99</v>
      </c>
      <c r="H1638" s="28" t="s">
        <v>22</v>
      </c>
      <c r="I1638" s="28" t="s">
        <v>103</v>
      </c>
      <c r="J1638" s="162" t="s">
        <v>92</v>
      </c>
      <c r="K1638" s="156" t="s">
        <v>907</v>
      </c>
      <c r="N1638" s="27">
        <v>9173</v>
      </c>
      <c r="O1638" s="114">
        <f t="shared" si="26"/>
        <v>946390.59000000032</v>
      </c>
    </row>
    <row r="1639" spans="1:15" ht="22.05" hidden="1" customHeight="1" x14ac:dyDescent="0.2">
      <c r="A1639" s="26">
        <v>45980</v>
      </c>
      <c r="B1639" s="20" t="s">
        <v>36</v>
      </c>
      <c r="C1639" s="156">
        <v>2157025</v>
      </c>
      <c r="D1639" s="156" t="s">
        <v>7687</v>
      </c>
      <c r="E1639" s="156" t="s">
        <v>6202</v>
      </c>
      <c r="F1639" s="93" t="s">
        <v>99</v>
      </c>
      <c r="H1639" s="28" t="s">
        <v>22</v>
      </c>
      <c r="I1639" s="28" t="s">
        <v>103</v>
      </c>
      <c r="J1639" s="162" t="s">
        <v>92</v>
      </c>
      <c r="K1639" s="156" t="s">
        <v>907</v>
      </c>
      <c r="N1639" s="27">
        <v>54970</v>
      </c>
      <c r="O1639" s="114">
        <f t="shared" si="26"/>
        <v>891420.59000000032</v>
      </c>
    </row>
    <row r="1640" spans="1:15" ht="22.05" hidden="1" customHeight="1" x14ac:dyDescent="0.2">
      <c r="A1640" s="26">
        <v>45980</v>
      </c>
      <c r="B1640" s="20" t="s">
        <v>36</v>
      </c>
      <c r="C1640" s="156">
        <v>2157032</v>
      </c>
      <c r="D1640" s="156" t="s">
        <v>7688</v>
      </c>
      <c r="E1640" s="156" t="s">
        <v>6202</v>
      </c>
      <c r="F1640" s="93" t="s">
        <v>99</v>
      </c>
      <c r="H1640" s="28" t="s">
        <v>22</v>
      </c>
      <c r="I1640" s="28" t="s">
        <v>103</v>
      </c>
      <c r="J1640" s="162" t="s">
        <v>92</v>
      </c>
      <c r="K1640" s="156" t="s">
        <v>907</v>
      </c>
      <c r="N1640" s="27">
        <v>36647</v>
      </c>
      <c r="O1640" s="114">
        <f t="shared" si="26"/>
        <v>854773.59000000032</v>
      </c>
    </row>
    <row r="1641" spans="1:15" ht="22.05" hidden="1" customHeight="1" x14ac:dyDescent="0.2">
      <c r="A1641" s="26">
        <v>45980</v>
      </c>
      <c r="B1641" s="20" t="s">
        <v>36</v>
      </c>
      <c r="C1641" s="156">
        <v>2626336513</v>
      </c>
      <c r="D1641" s="156"/>
      <c r="E1641" s="156" t="s">
        <v>577</v>
      </c>
      <c r="F1641" s="93" t="s">
        <v>99</v>
      </c>
      <c r="H1641" s="28" t="s">
        <v>22</v>
      </c>
      <c r="I1641" s="28" t="s">
        <v>81</v>
      </c>
      <c r="J1641" s="162" t="s">
        <v>8784</v>
      </c>
      <c r="K1641" s="156" t="s">
        <v>4778</v>
      </c>
      <c r="N1641" s="27">
        <v>300000</v>
      </c>
      <c r="O1641" s="114">
        <f t="shared" si="26"/>
        <v>554773.59000000032</v>
      </c>
    </row>
    <row r="1642" spans="1:15" ht="22.05" hidden="1" customHeight="1" x14ac:dyDescent="0.2">
      <c r="A1642" s="26">
        <v>45980</v>
      </c>
      <c r="B1642" s="20" t="s">
        <v>36</v>
      </c>
      <c r="C1642" s="156">
        <v>8566336526</v>
      </c>
      <c r="D1642" s="156"/>
      <c r="E1642" s="156" t="s">
        <v>577</v>
      </c>
      <c r="F1642" s="93" t="s">
        <v>99</v>
      </c>
      <c r="H1642" s="28" t="s">
        <v>22</v>
      </c>
      <c r="I1642" s="28" t="s">
        <v>81</v>
      </c>
      <c r="J1642" s="162" t="s">
        <v>174</v>
      </c>
      <c r="K1642" s="156" t="s">
        <v>623</v>
      </c>
      <c r="N1642" s="27">
        <v>95000</v>
      </c>
      <c r="O1642" s="114">
        <f t="shared" si="26"/>
        <v>459773.59000000032</v>
      </c>
    </row>
    <row r="1643" spans="1:15" ht="22.05" hidden="1" customHeight="1" x14ac:dyDescent="0.2">
      <c r="A1643" s="26">
        <v>45980</v>
      </c>
      <c r="B1643" s="20" t="s">
        <v>36</v>
      </c>
      <c r="C1643" s="156">
        <v>4104899413</v>
      </c>
      <c r="D1643" s="156"/>
      <c r="E1643" s="156" t="s">
        <v>7689</v>
      </c>
      <c r="F1643" s="93" t="s">
        <v>99</v>
      </c>
      <c r="H1643" s="28" t="s">
        <v>22</v>
      </c>
      <c r="I1643" s="28" t="s">
        <v>55</v>
      </c>
      <c r="J1643" s="162" t="s">
        <v>70</v>
      </c>
      <c r="K1643" s="156" t="s">
        <v>851</v>
      </c>
      <c r="N1643" s="27">
        <v>52668.89</v>
      </c>
      <c r="O1643" s="114">
        <f t="shared" si="26"/>
        <v>407104.7000000003</v>
      </c>
    </row>
    <row r="1644" spans="1:15" ht="22.05" hidden="1" customHeight="1" x14ac:dyDescent="0.2">
      <c r="A1644" s="26">
        <v>45981</v>
      </c>
      <c r="B1644" s="20" t="s">
        <v>36</v>
      </c>
      <c r="C1644" s="156">
        <v>6977241713</v>
      </c>
      <c r="D1644" s="156"/>
      <c r="E1644" s="156" t="s">
        <v>577</v>
      </c>
      <c r="F1644" s="93" t="s">
        <v>99</v>
      </c>
      <c r="H1644" s="28" t="s">
        <v>22</v>
      </c>
      <c r="I1644" s="28" t="s">
        <v>81</v>
      </c>
      <c r="J1644" s="162" t="s">
        <v>171</v>
      </c>
      <c r="K1644" s="156" t="s">
        <v>621</v>
      </c>
      <c r="N1644" s="599">
        <v>66000</v>
      </c>
      <c r="O1644" s="114">
        <f t="shared" si="26"/>
        <v>341104.7000000003</v>
      </c>
    </row>
    <row r="1645" spans="1:15" ht="22.05" hidden="1" customHeight="1" x14ac:dyDescent="0.2">
      <c r="A1645" s="26">
        <v>45982</v>
      </c>
      <c r="B1645" s="20" t="s">
        <v>36</v>
      </c>
      <c r="C1645" s="156">
        <v>9869732413</v>
      </c>
      <c r="D1645" s="156" t="s">
        <v>7690</v>
      </c>
      <c r="E1645" s="156" t="s">
        <v>7691</v>
      </c>
      <c r="F1645" s="93" t="s">
        <v>99</v>
      </c>
      <c r="H1645" s="28" t="s">
        <v>22</v>
      </c>
      <c r="I1645" s="28" t="s">
        <v>55</v>
      </c>
      <c r="J1645" s="162" t="s">
        <v>70</v>
      </c>
      <c r="K1645" s="156" t="s">
        <v>2616</v>
      </c>
      <c r="N1645" s="27">
        <v>7750.72</v>
      </c>
      <c r="O1645" s="114">
        <f t="shared" si="26"/>
        <v>333353.98000000033</v>
      </c>
    </row>
    <row r="1646" spans="1:15" ht="22.05" hidden="1" customHeight="1" x14ac:dyDescent="0.2">
      <c r="A1646" s="26">
        <v>45982</v>
      </c>
      <c r="B1646" s="20" t="s">
        <v>36</v>
      </c>
      <c r="C1646" s="156">
        <v>97324022</v>
      </c>
      <c r="D1646" s="156" t="s">
        <v>7690</v>
      </c>
      <c r="E1646" s="156" t="s">
        <v>3950</v>
      </c>
      <c r="F1646" s="93" t="s">
        <v>99</v>
      </c>
      <c r="H1646" s="28" t="s">
        <v>22</v>
      </c>
      <c r="I1646" s="28" t="s">
        <v>55</v>
      </c>
      <c r="J1646" s="162" t="s">
        <v>70</v>
      </c>
      <c r="K1646" s="156" t="s">
        <v>1114</v>
      </c>
      <c r="N1646" s="27">
        <v>7600</v>
      </c>
      <c r="O1646" s="114">
        <f t="shared" si="26"/>
        <v>325753.98000000033</v>
      </c>
    </row>
    <row r="1647" spans="1:15" ht="22.05" hidden="1" customHeight="1" x14ac:dyDescent="0.2">
      <c r="A1647" s="26">
        <v>45982</v>
      </c>
      <c r="B1647" s="20" t="s">
        <v>36</v>
      </c>
      <c r="C1647" s="156">
        <v>4829732432</v>
      </c>
      <c r="D1647" s="156"/>
      <c r="E1647" s="156" t="s">
        <v>869</v>
      </c>
      <c r="F1647" s="93" t="s">
        <v>99</v>
      </c>
      <c r="H1647" s="28" t="s">
        <v>22</v>
      </c>
      <c r="I1647" s="28" t="s">
        <v>81</v>
      </c>
      <c r="J1647" s="162" t="s">
        <v>167</v>
      </c>
      <c r="K1647" s="156" t="s">
        <v>894</v>
      </c>
      <c r="N1647" s="599">
        <v>300000</v>
      </c>
      <c r="O1647" s="114">
        <f t="shared" si="26"/>
        <v>25753.980000000331</v>
      </c>
    </row>
    <row r="1648" spans="1:15" ht="22.05" hidden="1" customHeight="1" x14ac:dyDescent="0.2">
      <c r="A1648" s="26">
        <v>45982</v>
      </c>
      <c r="B1648" s="20" t="s">
        <v>36</v>
      </c>
      <c r="C1648" s="156"/>
      <c r="D1648" s="156"/>
      <c r="E1648" s="156" t="s">
        <v>569</v>
      </c>
      <c r="F1648" s="93" t="s">
        <v>79</v>
      </c>
      <c r="H1648" s="28" t="s">
        <v>21</v>
      </c>
      <c r="I1648" s="28" t="s">
        <v>28</v>
      </c>
      <c r="J1648" s="162" t="s">
        <v>30</v>
      </c>
      <c r="K1648" s="156" t="s">
        <v>615</v>
      </c>
      <c r="M1648" s="159">
        <v>250000</v>
      </c>
      <c r="O1648" s="114">
        <f t="shared" si="26"/>
        <v>275753.98000000033</v>
      </c>
    </row>
    <row r="1649" spans="1:15" ht="22.05" hidden="1" customHeight="1" x14ac:dyDescent="0.2">
      <c r="A1649" s="26">
        <v>45982</v>
      </c>
      <c r="B1649" s="20" t="s">
        <v>36</v>
      </c>
      <c r="C1649" s="156"/>
      <c r="D1649" s="156"/>
      <c r="E1649" s="156" t="s">
        <v>569</v>
      </c>
      <c r="F1649" s="93" t="s">
        <v>79</v>
      </c>
      <c r="H1649" s="28" t="s">
        <v>21</v>
      </c>
      <c r="I1649" s="28" t="s">
        <v>28</v>
      </c>
      <c r="J1649" s="162" t="s">
        <v>30</v>
      </c>
      <c r="K1649" s="156" t="s">
        <v>615</v>
      </c>
      <c r="M1649" s="159">
        <v>250000</v>
      </c>
      <c r="O1649" s="114">
        <f t="shared" si="26"/>
        <v>525753.98000000033</v>
      </c>
    </row>
    <row r="1650" spans="1:15" ht="22.05" hidden="1" customHeight="1" x14ac:dyDescent="0.2">
      <c r="A1650" s="26">
        <v>45982</v>
      </c>
      <c r="B1650" s="20" t="s">
        <v>36</v>
      </c>
      <c r="C1650" s="156"/>
      <c r="D1650" s="156"/>
      <c r="E1650" s="156" t="s">
        <v>569</v>
      </c>
      <c r="F1650" s="93" t="s">
        <v>79</v>
      </c>
      <c r="H1650" s="28" t="s">
        <v>21</v>
      </c>
      <c r="I1650" s="28" t="s">
        <v>28</v>
      </c>
      <c r="J1650" s="162" t="s">
        <v>30</v>
      </c>
      <c r="K1650" s="156" t="s">
        <v>615</v>
      </c>
      <c r="M1650" s="159">
        <v>250000</v>
      </c>
      <c r="O1650" s="114">
        <f t="shared" si="26"/>
        <v>775753.98000000033</v>
      </c>
    </row>
    <row r="1651" spans="1:15" ht="22.05" hidden="1" customHeight="1" x14ac:dyDescent="0.2">
      <c r="A1651" s="26">
        <v>45982</v>
      </c>
      <c r="B1651" s="20" t="s">
        <v>36</v>
      </c>
      <c r="C1651" s="156"/>
      <c r="D1651" s="156"/>
      <c r="E1651" s="156" t="s">
        <v>569</v>
      </c>
      <c r="F1651" s="93" t="s">
        <v>79</v>
      </c>
      <c r="H1651" s="28" t="s">
        <v>21</v>
      </c>
      <c r="I1651" s="28" t="s">
        <v>28</v>
      </c>
      <c r="J1651" s="162" t="s">
        <v>30</v>
      </c>
      <c r="K1651" s="156" t="s">
        <v>615</v>
      </c>
      <c r="M1651" s="159">
        <v>250000</v>
      </c>
      <c r="O1651" s="114">
        <f t="shared" si="26"/>
        <v>1025753.9800000003</v>
      </c>
    </row>
    <row r="1652" spans="1:15" ht="22.05" hidden="1" customHeight="1" x14ac:dyDescent="0.2">
      <c r="A1652" s="26">
        <v>45982</v>
      </c>
      <c r="B1652" s="20" t="s">
        <v>36</v>
      </c>
      <c r="C1652" s="156">
        <v>6993780623</v>
      </c>
      <c r="D1652" s="156"/>
      <c r="E1652" s="156" t="s">
        <v>574</v>
      </c>
      <c r="F1652" s="93" t="s">
        <v>99</v>
      </c>
      <c r="H1652" s="28" t="s">
        <v>22</v>
      </c>
      <c r="I1652" s="28" t="s">
        <v>55</v>
      </c>
      <c r="J1652" s="162" t="s">
        <v>70</v>
      </c>
      <c r="K1652" s="156" t="s">
        <v>851</v>
      </c>
      <c r="N1652" s="27">
        <v>500000</v>
      </c>
      <c r="O1652" s="114">
        <f t="shared" si="26"/>
        <v>525753.98000000033</v>
      </c>
    </row>
    <row r="1653" spans="1:15" ht="22.05" hidden="1" customHeight="1" x14ac:dyDescent="0.2">
      <c r="A1653" s="26">
        <v>45982</v>
      </c>
      <c r="B1653" s="20" t="s">
        <v>36</v>
      </c>
      <c r="C1653" s="156">
        <v>7553780934</v>
      </c>
      <c r="D1653" s="156"/>
      <c r="E1653" s="156" t="s">
        <v>574</v>
      </c>
      <c r="F1653" s="93" t="s">
        <v>99</v>
      </c>
      <c r="H1653" s="28" t="s">
        <v>22</v>
      </c>
      <c r="I1653" s="28" t="s">
        <v>55</v>
      </c>
      <c r="J1653" s="162" t="s">
        <v>70</v>
      </c>
      <c r="K1653" s="156" t="s">
        <v>1765</v>
      </c>
      <c r="N1653" s="27">
        <v>500000</v>
      </c>
      <c r="O1653" s="114">
        <f t="shared" si="26"/>
        <v>25753.980000000331</v>
      </c>
    </row>
    <row r="1654" spans="1:15" ht="22.05" hidden="1" customHeight="1" x14ac:dyDescent="0.2">
      <c r="A1654" s="26">
        <v>45982</v>
      </c>
      <c r="B1654" s="20" t="s">
        <v>36</v>
      </c>
      <c r="C1654" s="156">
        <v>7626141414</v>
      </c>
      <c r="D1654" s="156"/>
      <c r="E1654" s="156" t="s">
        <v>577</v>
      </c>
      <c r="F1654" s="93" t="s">
        <v>99</v>
      </c>
      <c r="H1654" s="28" t="s">
        <v>22</v>
      </c>
      <c r="I1654" s="28" t="s">
        <v>81</v>
      </c>
      <c r="J1654" s="162" t="s">
        <v>171</v>
      </c>
      <c r="K1654" s="156" t="s">
        <v>621</v>
      </c>
      <c r="N1654" s="599">
        <v>25700</v>
      </c>
      <c r="O1654" s="114">
        <f t="shared" si="26"/>
        <v>53.98000000033062</v>
      </c>
    </row>
    <row r="1655" spans="1:15" ht="22.05" hidden="1" customHeight="1" x14ac:dyDescent="0.2">
      <c r="A1655" s="26">
        <v>45985</v>
      </c>
      <c r="B1655" s="20" t="s">
        <v>36</v>
      </c>
      <c r="C1655" s="156">
        <v>277093</v>
      </c>
      <c r="D1655" s="156"/>
      <c r="E1655" s="156" t="s">
        <v>855</v>
      </c>
      <c r="F1655" s="93" t="s">
        <v>99</v>
      </c>
      <c r="H1655" s="28" t="s">
        <v>21</v>
      </c>
      <c r="I1655" s="28" t="s">
        <v>81</v>
      </c>
      <c r="J1655" s="162" t="s">
        <v>167</v>
      </c>
      <c r="K1655" s="156" t="s">
        <v>894</v>
      </c>
      <c r="M1655" s="582">
        <v>16900</v>
      </c>
      <c r="O1655" s="114">
        <f t="shared" si="26"/>
        <v>16953.980000000331</v>
      </c>
    </row>
    <row r="1656" spans="1:15" ht="22.05" hidden="1" customHeight="1" x14ac:dyDescent="0.2">
      <c r="A1656" s="26">
        <v>45985</v>
      </c>
      <c r="B1656" s="20" t="s">
        <v>36</v>
      </c>
      <c r="C1656" s="156">
        <v>96596016</v>
      </c>
      <c r="D1656" s="156" t="s">
        <v>7692</v>
      </c>
      <c r="E1656" s="156" t="s">
        <v>7693</v>
      </c>
      <c r="F1656" s="93" t="s">
        <v>99</v>
      </c>
      <c r="H1656" s="28" t="s">
        <v>22</v>
      </c>
      <c r="I1656" s="531" t="s">
        <v>103</v>
      </c>
      <c r="J1656" s="532" t="s">
        <v>95</v>
      </c>
      <c r="K1656" s="156" t="s">
        <v>8794</v>
      </c>
      <c r="N1656" s="27">
        <v>16322.94</v>
      </c>
      <c r="O1656" s="114">
        <f t="shared" si="26"/>
        <v>631.04000000033011</v>
      </c>
    </row>
    <row r="1657" spans="1:15" ht="22.05" hidden="1" customHeight="1" x14ac:dyDescent="0.2">
      <c r="A1657" s="26">
        <v>45985</v>
      </c>
      <c r="B1657" s="20" t="s">
        <v>36</v>
      </c>
      <c r="C1657" s="156">
        <v>96596031</v>
      </c>
      <c r="D1657" s="156" t="s">
        <v>7694</v>
      </c>
      <c r="E1657" s="156" t="s">
        <v>7695</v>
      </c>
      <c r="F1657" s="93" t="s">
        <v>99</v>
      </c>
      <c r="H1657" s="28" t="s">
        <v>22</v>
      </c>
      <c r="I1657" s="531" t="s">
        <v>103</v>
      </c>
      <c r="J1657" s="532" t="s">
        <v>95</v>
      </c>
      <c r="K1657" s="156" t="s">
        <v>8794</v>
      </c>
      <c r="N1657" s="27">
        <v>379</v>
      </c>
      <c r="O1657" s="114">
        <f t="shared" si="26"/>
        <v>252.04000000033011</v>
      </c>
    </row>
    <row r="1658" spans="1:15" ht="22.05" hidden="1" customHeight="1" x14ac:dyDescent="0.2">
      <c r="A1658" s="26">
        <v>45985</v>
      </c>
      <c r="B1658" s="20" t="s">
        <v>36</v>
      </c>
      <c r="C1658" s="156"/>
      <c r="D1658" s="156"/>
      <c r="E1658" s="156" t="s">
        <v>7696</v>
      </c>
      <c r="F1658" s="93" t="s">
        <v>99</v>
      </c>
      <c r="H1658" s="28" t="s">
        <v>21</v>
      </c>
      <c r="I1658" s="28" t="s">
        <v>29</v>
      </c>
      <c r="J1658" s="162" t="s">
        <v>83</v>
      </c>
      <c r="K1658" s="156" t="s">
        <v>893</v>
      </c>
      <c r="M1658" s="159">
        <v>300000</v>
      </c>
      <c r="O1658" s="114">
        <f t="shared" si="26"/>
        <v>300252.04000000033</v>
      </c>
    </row>
    <row r="1659" spans="1:15" ht="22.05" hidden="1" customHeight="1" x14ac:dyDescent="0.2">
      <c r="A1659" s="26">
        <v>45985</v>
      </c>
      <c r="B1659" s="20" t="s">
        <v>36</v>
      </c>
      <c r="C1659" s="156">
        <v>4366433830</v>
      </c>
      <c r="D1659" s="156"/>
      <c r="E1659" s="156" t="s">
        <v>29</v>
      </c>
      <c r="F1659" s="93" t="s">
        <v>99</v>
      </c>
      <c r="H1659" s="28" t="s">
        <v>22</v>
      </c>
      <c r="I1659" s="28" t="s">
        <v>81</v>
      </c>
      <c r="J1659" s="162" t="s">
        <v>174</v>
      </c>
      <c r="K1659" s="156" t="s">
        <v>623</v>
      </c>
      <c r="N1659" s="27">
        <v>300000</v>
      </c>
      <c r="O1659" s="114">
        <f t="shared" si="26"/>
        <v>252.04000000032829</v>
      </c>
    </row>
    <row r="1660" spans="1:15" ht="22.05" hidden="1" customHeight="1" x14ac:dyDescent="0.2">
      <c r="A1660" s="26">
        <v>45988</v>
      </c>
      <c r="B1660" s="20" t="s">
        <v>36</v>
      </c>
      <c r="C1660" s="156"/>
      <c r="D1660" s="156"/>
      <c r="E1660" s="156" t="s">
        <v>569</v>
      </c>
      <c r="F1660" s="93" t="s">
        <v>79</v>
      </c>
      <c r="H1660" s="28" t="s">
        <v>21</v>
      </c>
      <c r="I1660" s="28" t="s">
        <v>28</v>
      </c>
      <c r="J1660" s="162" t="s">
        <v>30</v>
      </c>
      <c r="K1660" s="156" t="s">
        <v>905</v>
      </c>
      <c r="M1660" s="159">
        <v>50000</v>
      </c>
      <c r="O1660" s="114">
        <f t="shared" si="26"/>
        <v>50252.040000000328</v>
      </c>
    </row>
    <row r="1661" spans="1:15" ht="22.05" hidden="1" customHeight="1" x14ac:dyDescent="0.2">
      <c r="A1661" s="26">
        <v>45988</v>
      </c>
      <c r="B1661" s="20" t="s">
        <v>36</v>
      </c>
      <c r="C1661" s="156"/>
      <c r="D1661" s="156"/>
      <c r="E1661" s="156" t="s">
        <v>569</v>
      </c>
      <c r="F1661" s="93" t="s">
        <v>79</v>
      </c>
      <c r="H1661" s="28" t="s">
        <v>21</v>
      </c>
      <c r="I1661" s="28" t="s">
        <v>28</v>
      </c>
      <c r="J1661" s="162" t="s">
        <v>30</v>
      </c>
      <c r="K1661" s="156" t="s">
        <v>905</v>
      </c>
      <c r="M1661" s="159">
        <v>50000</v>
      </c>
      <c r="O1661" s="114">
        <f t="shared" si="26"/>
        <v>100252.04000000033</v>
      </c>
    </row>
    <row r="1662" spans="1:15" ht="22.05" hidden="1" customHeight="1" x14ac:dyDescent="0.2">
      <c r="A1662" s="26">
        <v>45988</v>
      </c>
      <c r="B1662" s="20" t="s">
        <v>36</v>
      </c>
      <c r="C1662" s="156"/>
      <c r="D1662" s="156"/>
      <c r="E1662" s="156" t="s">
        <v>569</v>
      </c>
      <c r="F1662" s="93" t="s">
        <v>79</v>
      </c>
      <c r="H1662" s="28" t="s">
        <v>21</v>
      </c>
      <c r="I1662" s="28" t="s">
        <v>28</v>
      </c>
      <c r="J1662" s="162" t="s">
        <v>30</v>
      </c>
      <c r="K1662" s="156" t="s">
        <v>905</v>
      </c>
      <c r="M1662" s="159">
        <v>50000</v>
      </c>
      <c r="O1662" s="114">
        <f t="shared" si="26"/>
        <v>150252.04000000033</v>
      </c>
    </row>
    <row r="1663" spans="1:15" ht="22.05" hidden="1" customHeight="1" x14ac:dyDescent="0.2">
      <c r="A1663" s="26">
        <v>45988</v>
      </c>
      <c r="B1663" s="20" t="s">
        <v>36</v>
      </c>
      <c r="C1663" s="156"/>
      <c r="D1663" s="156"/>
      <c r="E1663" s="156" t="s">
        <v>569</v>
      </c>
      <c r="F1663" s="93" t="s">
        <v>79</v>
      </c>
      <c r="H1663" s="28" t="s">
        <v>21</v>
      </c>
      <c r="I1663" s="28" t="s">
        <v>28</v>
      </c>
      <c r="J1663" s="162" t="s">
        <v>30</v>
      </c>
      <c r="K1663" s="156" t="s">
        <v>905</v>
      </c>
      <c r="M1663" s="159">
        <v>50000</v>
      </c>
      <c r="O1663" s="114">
        <f t="shared" si="26"/>
        <v>200252.04000000033</v>
      </c>
    </row>
    <row r="1664" spans="1:15" ht="22.05" hidden="1" customHeight="1" x14ac:dyDescent="0.2">
      <c r="A1664" s="26">
        <v>45988</v>
      </c>
      <c r="B1664" s="20" t="s">
        <v>36</v>
      </c>
      <c r="C1664" s="156"/>
      <c r="D1664" s="156"/>
      <c r="E1664" s="156" t="s">
        <v>569</v>
      </c>
      <c r="F1664" s="93" t="s">
        <v>79</v>
      </c>
      <c r="H1664" s="28" t="s">
        <v>21</v>
      </c>
      <c r="I1664" s="28" t="s">
        <v>28</v>
      </c>
      <c r="J1664" s="162" t="s">
        <v>30</v>
      </c>
      <c r="K1664" s="156" t="s">
        <v>905</v>
      </c>
      <c r="M1664" s="159">
        <v>50000</v>
      </c>
      <c r="O1664" s="114">
        <f t="shared" si="26"/>
        <v>250252.04000000033</v>
      </c>
    </row>
    <row r="1665" spans="1:15" ht="22.05" hidden="1" customHeight="1" x14ac:dyDescent="0.2">
      <c r="A1665" s="26">
        <v>45988</v>
      </c>
      <c r="B1665" s="20" t="s">
        <v>36</v>
      </c>
      <c r="C1665" s="156"/>
      <c r="D1665" s="156"/>
      <c r="E1665" s="156" t="s">
        <v>569</v>
      </c>
      <c r="F1665" s="93" t="s">
        <v>79</v>
      </c>
      <c r="H1665" s="28" t="s">
        <v>21</v>
      </c>
      <c r="I1665" s="28" t="s">
        <v>28</v>
      </c>
      <c r="J1665" s="162" t="s">
        <v>30</v>
      </c>
      <c r="K1665" s="156" t="s">
        <v>905</v>
      </c>
      <c r="M1665" s="159">
        <v>50000</v>
      </c>
      <c r="O1665" s="114">
        <f t="shared" si="26"/>
        <v>300252.04000000033</v>
      </c>
    </row>
    <row r="1666" spans="1:15" ht="22.05" hidden="1" customHeight="1" x14ac:dyDescent="0.2">
      <c r="A1666" s="26">
        <v>45988</v>
      </c>
      <c r="B1666" s="20" t="s">
        <v>36</v>
      </c>
      <c r="C1666" s="156"/>
      <c r="D1666" s="156"/>
      <c r="E1666" s="156" t="s">
        <v>569</v>
      </c>
      <c r="F1666" s="93" t="s">
        <v>79</v>
      </c>
      <c r="H1666" s="28" t="s">
        <v>21</v>
      </c>
      <c r="I1666" s="28" t="s">
        <v>28</v>
      </c>
      <c r="J1666" s="162" t="s">
        <v>30</v>
      </c>
      <c r="K1666" s="156" t="s">
        <v>905</v>
      </c>
      <c r="M1666" s="159">
        <v>50000</v>
      </c>
      <c r="O1666" s="114">
        <f t="shared" si="26"/>
        <v>350252.04000000033</v>
      </c>
    </row>
    <row r="1667" spans="1:15" ht="22.05" hidden="1" customHeight="1" x14ac:dyDescent="0.2">
      <c r="A1667" s="26">
        <v>45988</v>
      </c>
      <c r="B1667" s="20" t="s">
        <v>36</v>
      </c>
      <c r="C1667" s="156"/>
      <c r="D1667" s="156"/>
      <c r="E1667" s="156" t="s">
        <v>569</v>
      </c>
      <c r="F1667" s="93" t="s">
        <v>79</v>
      </c>
      <c r="H1667" s="28" t="s">
        <v>21</v>
      </c>
      <c r="I1667" s="28" t="s">
        <v>28</v>
      </c>
      <c r="J1667" s="162" t="s">
        <v>30</v>
      </c>
      <c r="K1667" s="156" t="s">
        <v>905</v>
      </c>
      <c r="M1667" s="159">
        <v>50000</v>
      </c>
      <c r="O1667" s="114">
        <f t="shared" si="26"/>
        <v>400252.04000000033</v>
      </c>
    </row>
    <row r="1668" spans="1:15" ht="22.05" hidden="1" customHeight="1" x14ac:dyDescent="0.2">
      <c r="A1668" s="26">
        <v>45988</v>
      </c>
      <c r="B1668" s="20" t="s">
        <v>36</v>
      </c>
      <c r="C1668" s="156"/>
      <c r="D1668" s="156"/>
      <c r="E1668" s="156" t="s">
        <v>569</v>
      </c>
      <c r="F1668" s="93" t="s">
        <v>79</v>
      </c>
      <c r="H1668" s="28" t="s">
        <v>21</v>
      </c>
      <c r="I1668" s="28" t="s">
        <v>28</v>
      </c>
      <c r="J1668" s="162" t="s">
        <v>30</v>
      </c>
      <c r="K1668" s="156" t="s">
        <v>905</v>
      </c>
      <c r="M1668" s="159">
        <v>50000</v>
      </c>
      <c r="O1668" s="114">
        <f t="shared" si="26"/>
        <v>450252.04000000033</v>
      </c>
    </row>
    <row r="1669" spans="1:15" ht="22.05" hidden="1" customHeight="1" x14ac:dyDescent="0.2">
      <c r="A1669" s="26">
        <v>45988</v>
      </c>
      <c r="B1669" s="20" t="s">
        <v>36</v>
      </c>
      <c r="C1669" s="156"/>
      <c r="D1669" s="156"/>
      <c r="E1669" s="156" t="s">
        <v>569</v>
      </c>
      <c r="F1669" s="93" t="s">
        <v>79</v>
      </c>
      <c r="H1669" s="28" t="s">
        <v>21</v>
      </c>
      <c r="I1669" s="28" t="s">
        <v>28</v>
      </c>
      <c r="J1669" s="162" t="s">
        <v>30</v>
      </c>
      <c r="K1669" s="156" t="s">
        <v>905</v>
      </c>
      <c r="M1669" s="159">
        <v>50000</v>
      </c>
      <c r="O1669" s="114">
        <f t="shared" si="26"/>
        <v>500252.04000000033</v>
      </c>
    </row>
    <row r="1670" spans="1:15" ht="22.05" hidden="1" customHeight="1" x14ac:dyDescent="0.2">
      <c r="A1670" s="26">
        <v>45988</v>
      </c>
      <c r="B1670" s="20" t="s">
        <v>36</v>
      </c>
      <c r="C1670" s="156"/>
      <c r="D1670" s="156"/>
      <c r="E1670" s="156" t="s">
        <v>569</v>
      </c>
      <c r="F1670" s="93" t="s">
        <v>79</v>
      </c>
      <c r="H1670" s="28" t="s">
        <v>21</v>
      </c>
      <c r="I1670" s="28" t="s">
        <v>28</v>
      </c>
      <c r="J1670" s="162" t="s">
        <v>30</v>
      </c>
      <c r="K1670" s="156" t="s">
        <v>905</v>
      </c>
      <c r="M1670" s="159">
        <v>50000</v>
      </c>
      <c r="O1670" s="114">
        <f t="shared" si="26"/>
        <v>550252.04000000027</v>
      </c>
    </row>
    <row r="1671" spans="1:15" ht="22.05" hidden="1" customHeight="1" x14ac:dyDescent="0.2">
      <c r="A1671" s="26">
        <v>45988</v>
      </c>
      <c r="B1671" s="20" t="s">
        <v>36</v>
      </c>
      <c r="C1671" s="156"/>
      <c r="D1671" s="156"/>
      <c r="E1671" s="156" t="s">
        <v>569</v>
      </c>
      <c r="F1671" s="93" t="s">
        <v>79</v>
      </c>
      <c r="H1671" s="28" t="s">
        <v>21</v>
      </c>
      <c r="I1671" s="28" t="s">
        <v>28</v>
      </c>
      <c r="J1671" s="162" t="s">
        <v>30</v>
      </c>
      <c r="K1671" s="156" t="s">
        <v>905</v>
      </c>
      <c r="M1671" s="159">
        <v>50000</v>
      </c>
      <c r="O1671" s="114">
        <f t="shared" si="26"/>
        <v>600252.04000000027</v>
      </c>
    </row>
    <row r="1672" spans="1:15" ht="22.05" hidden="1" customHeight="1" x14ac:dyDescent="0.2">
      <c r="A1672" s="26">
        <v>45988</v>
      </c>
      <c r="B1672" s="20" t="s">
        <v>36</v>
      </c>
      <c r="C1672" s="156"/>
      <c r="D1672" s="156"/>
      <c r="E1672" s="156" t="s">
        <v>569</v>
      </c>
      <c r="F1672" s="93" t="s">
        <v>79</v>
      </c>
      <c r="H1672" s="28" t="s">
        <v>21</v>
      </c>
      <c r="I1672" s="28" t="s">
        <v>28</v>
      </c>
      <c r="J1672" s="162" t="s">
        <v>30</v>
      </c>
      <c r="K1672" s="156" t="s">
        <v>905</v>
      </c>
      <c r="M1672" s="159">
        <v>50000</v>
      </c>
      <c r="O1672" s="114">
        <f t="shared" si="26"/>
        <v>650252.04000000027</v>
      </c>
    </row>
    <row r="1673" spans="1:15" ht="22.05" hidden="1" customHeight="1" x14ac:dyDescent="0.2">
      <c r="A1673" s="26">
        <v>45988</v>
      </c>
      <c r="B1673" s="20" t="s">
        <v>36</v>
      </c>
      <c r="C1673" s="156"/>
      <c r="D1673" s="156"/>
      <c r="E1673" s="156" t="s">
        <v>569</v>
      </c>
      <c r="F1673" s="93" t="s">
        <v>79</v>
      </c>
      <c r="H1673" s="28" t="s">
        <v>21</v>
      </c>
      <c r="I1673" s="28" t="s">
        <v>28</v>
      </c>
      <c r="J1673" s="162" t="s">
        <v>30</v>
      </c>
      <c r="K1673" s="156" t="s">
        <v>905</v>
      </c>
      <c r="M1673" s="159">
        <v>50000</v>
      </c>
      <c r="O1673" s="114">
        <f t="shared" si="26"/>
        <v>700252.04000000027</v>
      </c>
    </row>
    <row r="1674" spans="1:15" ht="22.05" hidden="1" customHeight="1" x14ac:dyDescent="0.2">
      <c r="A1674" s="26">
        <v>45988</v>
      </c>
      <c r="B1674" s="20" t="s">
        <v>36</v>
      </c>
      <c r="C1674" s="156"/>
      <c r="D1674" s="156"/>
      <c r="E1674" s="156" t="s">
        <v>569</v>
      </c>
      <c r="F1674" s="93" t="s">
        <v>79</v>
      </c>
      <c r="H1674" s="28" t="s">
        <v>21</v>
      </c>
      <c r="I1674" s="28" t="s">
        <v>28</v>
      </c>
      <c r="J1674" s="162" t="s">
        <v>30</v>
      </c>
      <c r="K1674" s="156" t="s">
        <v>905</v>
      </c>
      <c r="M1674" s="159">
        <v>50000</v>
      </c>
      <c r="O1674" s="114">
        <f t="shared" si="26"/>
        <v>750252.04000000027</v>
      </c>
    </row>
    <row r="1675" spans="1:15" ht="22.05" hidden="1" customHeight="1" x14ac:dyDescent="0.2">
      <c r="A1675" s="26">
        <v>45988</v>
      </c>
      <c r="B1675" s="20" t="s">
        <v>36</v>
      </c>
      <c r="C1675" s="156"/>
      <c r="D1675" s="156"/>
      <c r="E1675" s="156" t="s">
        <v>569</v>
      </c>
      <c r="F1675" s="93" t="s">
        <v>79</v>
      </c>
      <c r="H1675" s="28" t="s">
        <v>21</v>
      </c>
      <c r="I1675" s="28" t="s">
        <v>28</v>
      </c>
      <c r="J1675" s="162" t="s">
        <v>30</v>
      </c>
      <c r="K1675" s="156" t="s">
        <v>905</v>
      </c>
      <c r="M1675" s="159">
        <v>50000</v>
      </c>
      <c r="O1675" s="114">
        <f t="shared" si="26"/>
        <v>800252.04000000027</v>
      </c>
    </row>
    <row r="1676" spans="1:15" ht="22.05" hidden="1" customHeight="1" x14ac:dyDescent="0.2">
      <c r="A1676" s="26">
        <v>45988</v>
      </c>
      <c r="B1676" s="20" t="s">
        <v>36</v>
      </c>
      <c r="C1676" s="156"/>
      <c r="D1676" s="156"/>
      <c r="E1676" s="156" t="s">
        <v>569</v>
      </c>
      <c r="F1676" s="93" t="s">
        <v>79</v>
      </c>
      <c r="H1676" s="28" t="s">
        <v>21</v>
      </c>
      <c r="I1676" s="28" t="s">
        <v>28</v>
      </c>
      <c r="J1676" s="162" t="s">
        <v>30</v>
      </c>
      <c r="K1676" s="156" t="s">
        <v>905</v>
      </c>
      <c r="M1676" s="159">
        <v>50000</v>
      </c>
      <c r="O1676" s="114">
        <f t="shared" si="26"/>
        <v>850252.04000000027</v>
      </c>
    </row>
    <row r="1677" spans="1:15" ht="22.05" hidden="1" customHeight="1" x14ac:dyDescent="0.2">
      <c r="A1677" s="26">
        <v>45988</v>
      </c>
      <c r="B1677" s="20" t="s">
        <v>36</v>
      </c>
      <c r="C1677" s="156"/>
      <c r="D1677" s="156"/>
      <c r="E1677" s="156" t="s">
        <v>569</v>
      </c>
      <c r="F1677" s="93" t="s">
        <v>79</v>
      </c>
      <c r="H1677" s="28" t="s">
        <v>21</v>
      </c>
      <c r="I1677" s="28" t="s">
        <v>28</v>
      </c>
      <c r="J1677" s="162" t="s">
        <v>30</v>
      </c>
      <c r="K1677" s="156" t="s">
        <v>905</v>
      </c>
      <c r="M1677" s="159">
        <v>50000</v>
      </c>
      <c r="O1677" s="114">
        <f t="shared" si="26"/>
        <v>900252.04000000027</v>
      </c>
    </row>
    <row r="1678" spans="1:15" ht="22.05" hidden="1" customHeight="1" x14ac:dyDescent="0.2">
      <c r="A1678" s="26">
        <v>45988</v>
      </c>
      <c r="B1678" s="20" t="s">
        <v>36</v>
      </c>
      <c r="C1678" s="156"/>
      <c r="D1678" s="156"/>
      <c r="E1678" s="156" t="s">
        <v>569</v>
      </c>
      <c r="F1678" s="93" t="s">
        <v>79</v>
      </c>
      <c r="H1678" s="28" t="s">
        <v>21</v>
      </c>
      <c r="I1678" s="28" t="s">
        <v>28</v>
      </c>
      <c r="J1678" s="162" t="s">
        <v>30</v>
      </c>
      <c r="K1678" s="156" t="s">
        <v>905</v>
      </c>
      <c r="M1678" s="159">
        <v>50000</v>
      </c>
      <c r="O1678" s="114">
        <f t="shared" si="26"/>
        <v>950252.04000000027</v>
      </c>
    </row>
    <row r="1679" spans="1:15" ht="22.05" hidden="1" customHeight="1" x14ac:dyDescent="0.2">
      <c r="A1679" s="26">
        <v>45988</v>
      </c>
      <c r="B1679" s="20" t="s">
        <v>36</v>
      </c>
      <c r="C1679" s="156"/>
      <c r="D1679" s="156"/>
      <c r="E1679" s="156" t="s">
        <v>569</v>
      </c>
      <c r="F1679" s="93" t="s">
        <v>79</v>
      </c>
      <c r="H1679" s="28" t="s">
        <v>21</v>
      </c>
      <c r="I1679" s="28" t="s">
        <v>28</v>
      </c>
      <c r="J1679" s="162" t="s">
        <v>30</v>
      </c>
      <c r="K1679" s="156" t="s">
        <v>905</v>
      </c>
      <c r="M1679" s="159">
        <v>50000</v>
      </c>
      <c r="O1679" s="114">
        <f t="shared" si="26"/>
        <v>1000252.0400000003</v>
      </c>
    </row>
    <row r="1680" spans="1:15" ht="22.05" hidden="1" customHeight="1" x14ac:dyDescent="0.2">
      <c r="A1680" s="26">
        <v>45988</v>
      </c>
      <c r="B1680" s="20" t="s">
        <v>36</v>
      </c>
      <c r="C1680" s="156">
        <v>6193293613</v>
      </c>
      <c r="D1680" s="156"/>
      <c r="E1680" s="156" t="s">
        <v>869</v>
      </c>
      <c r="F1680" s="93" t="s">
        <v>99</v>
      </c>
      <c r="H1680" s="28" t="s">
        <v>22</v>
      </c>
      <c r="I1680" s="28" t="s">
        <v>81</v>
      </c>
      <c r="J1680" s="162" t="s">
        <v>167</v>
      </c>
      <c r="K1680" s="156" t="s">
        <v>894</v>
      </c>
      <c r="N1680" s="599">
        <v>500000</v>
      </c>
      <c r="O1680" s="114">
        <f t="shared" si="26"/>
        <v>500252.04000000027</v>
      </c>
    </row>
    <row r="1681" spans="1:15" ht="22.05" hidden="1" customHeight="1" x14ac:dyDescent="0.2">
      <c r="A1681" s="26">
        <v>45988</v>
      </c>
      <c r="B1681" s="20" t="s">
        <v>36</v>
      </c>
      <c r="C1681" s="156">
        <v>24016012</v>
      </c>
      <c r="D1681" s="156" t="s">
        <v>7697</v>
      </c>
      <c r="E1681" s="156" t="s">
        <v>7698</v>
      </c>
      <c r="F1681" s="93" t="s">
        <v>99</v>
      </c>
      <c r="H1681" s="28" t="s">
        <v>22</v>
      </c>
      <c r="I1681" s="28" t="s">
        <v>103</v>
      </c>
      <c r="J1681" s="162" t="s">
        <v>92</v>
      </c>
      <c r="K1681" s="156" t="s">
        <v>907</v>
      </c>
      <c r="N1681" s="27">
        <v>3364</v>
      </c>
      <c r="O1681" s="114">
        <f t="shared" si="26"/>
        <v>496888.04000000027</v>
      </c>
    </row>
    <row r="1682" spans="1:15" ht="22.05" hidden="1" customHeight="1" x14ac:dyDescent="0.2">
      <c r="A1682" s="26">
        <v>45988</v>
      </c>
      <c r="B1682" s="20" t="s">
        <v>36</v>
      </c>
      <c r="C1682" s="156">
        <v>365667</v>
      </c>
      <c r="D1682" s="156"/>
      <c r="E1682" s="156" t="s">
        <v>855</v>
      </c>
      <c r="F1682" s="93" t="s">
        <v>99</v>
      </c>
      <c r="H1682" s="28" t="s">
        <v>21</v>
      </c>
      <c r="I1682" s="28" t="s">
        <v>81</v>
      </c>
      <c r="J1682" s="162" t="s">
        <v>167</v>
      </c>
      <c r="K1682" s="156" t="s">
        <v>894</v>
      </c>
      <c r="M1682" s="582">
        <v>3500</v>
      </c>
      <c r="O1682" s="114">
        <f t="shared" si="26"/>
        <v>500388.04000000027</v>
      </c>
    </row>
    <row r="1683" spans="1:15" ht="22.05" hidden="1" customHeight="1" x14ac:dyDescent="0.2">
      <c r="A1683" s="26">
        <v>45989</v>
      </c>
      <c r="B1683" s="20" t="s">
        <v>36</v>
      </c>
      <c r="C1683" s="156"/>
      <c r="D1683" s="156"/>
      <c r="E1683" s="156" t="s">
        <v>7699</v>
      </c>
      <c r="F1683" s="93" t="s">
        <v>99</v>
      </c>
      <c r="H1683" s="28" t="s">
        <v>22</v>
      </c>
      <c r="I1683" s="28" t="s">
        <v>57</v>
      </c>
      <c r="J1683" s="162" t="s">
        <v>86</v>
      </c>
      <c r="K1683" s="156" t="s">
        <v>893</v>
      </c>
      <c r="M1683" s="489"/>
      <c r="N1683" s="490">
        <v>4059.41</v>
      </c>
      <c r="O1683" s="114">
        <f t="shared" si="26"/>
        <v>496328.6300000003</v>
      </c>
    </row>
    <row r="1684" spans="1:15" ht="22.05" hidden="1" customHeight="1" x14ac:dyDescent="0.2">
      <c r="A1684" s="26">
        <v>45989</v>
      </c>
      <c r="B1684" s="20" t="s">
        <v>36</v>
      </c>
      <c r="C1684" s="156"/>
      <c r="D1684" s="156"/>
      <c r="E1684" s="156" t="s">
        <v>7700</v>
      </c>
      <c r="F1684" s="93" t="s">
        <v>99</v>
      </c>
      <c r="H1684" s="28" t="s">
        <v>22</v>
      </c>
      <c r="I1684" s="28" t="s">
        <v>29</v>
      </c>
      <c r="J1684" s="162" t="s">
        <v>83</v>
      </c>
      <c r="K1684" s="156" t="s">
        <v>893</v>
      </c>
      <c r="N1684" s="27">
        <v>400000</v>
      </c>
      <c r="O1684" s="114">
        <f t="shared" si="26"/>
        <v>96328.630000000296</v>
      </c>
    </row>
    <row r="1685" spans="1:15" ht="22.05" hidden="1" customHeight="1" x14ac:dyDescent="0.2">
      <c r="A1685" s="26">
        <v>45989</v>
      </c>
      <c r="B1685" s="20" t="s">
        <v>36</v>
      </c>
      <c r="C1685" s="156">
        <v>244068</v>
      </c>
      <c r="D1685" s="156" t="s">
        <v>2755</v>
      </c>
      <c r="E1685" s="156" t="s">
        <v>1066</v>
      </c>
      <c r="F1685" s="93" t="s">
        <v>99</v>
      </c>
      <c r="H1685" s="28" t="s">
        <v>21</v>
      </c>
      <c r="I1685" s="28" t="s">
        <v>81</v>
      </c>
      <c r="J1685" s="162" t="s">
        <v>171</v>
      </c>
      <c r="K1685" s="156" t="s">
        <v>621</v>
      </c>
      <c r="M1685" s="159">
        <v>270000</v>
      </c>
      <c r="O1685" s="114">
        <f t="shared" si="26"/>
        <v>366328.6300000003</v>
      </c>
    </row>
    <row r="1686" spans="1:15" ht="22.05" hidden="1" customHeight="1" x14ac:dyDescent="0.2">
      <c r="A1686" s="26">
        <v>45989</v>
      </c>
      <c r="B1686" s="20" t="s">
        <v>36</v>
      </c>
      <c r="C1686" s="156"/>
      <c r="D1686" s="156"/>
      <c r="E1686" s="156" t="s">
        <v>7696</v>
      </c>
      <c r="F1686" s="93" t="s">
        <v>99</v>
      </c>
      <c r="H1686" s="28" t="s">
        <v>21</v>
      </c>
      <c r="I1686" s="28" t="s">
        <v>29</v>
      </c>
      <c r="J1686" s="162" t="s">
        <v>83</v>
      </c>
      <c r="K1686" s="156" t="s">
        <v>893</v>
      </c>
      <c r="M1686" s="159">
        <v>900000</v>
      </c>
      <c r="O1686" s="114">
        <f t="shared" si="26"/>
        <v>1266328.6300000004</v>
      </c>
    </row>
    <row r="1687" spans="1:15" ht="22.05" hidden="1" customHeight="1" x14ac:dyDescent="0.2">
      <c r="A1687" s="26">
        <v>45989</v>
      </c>
      <c r="B1687" s="20" t="s">
        <v>36</v>
      </c>
      <c r="C1687" s="156">
        <v>18134011</v>
      </c>
      <c r="D1687" s="156"/>
      <c r="E1687" s="156" t="s">
        <v>29</v>
      </c>
      <c r="F1687" s="93" t="s">
        <v>99</v>
      </c>
      <c r="H1687" s="28" t="s">
        <v>22</v>
      </c>
      <c r="I1687" s="28" t="s">
        <v>81</v>
      </c>
      <c r="J1687" s="162" t="s">
        <v>280</v>
      </c>
      <c r="K1687" s="156" t="s">
        <v>897</v>
      </c>
      <c r="N1687" s="27">
        <v>400000</v>
      </c>
      <c r="O1687" s="114">
        <f t="shared" si="26"/>
        <v>866328.63000000035</v>
      </c>
    </row>
    <row r="1688" spans="1:15" ht="22.05" hidden="1" customHeight="1" x14ac:dyDescent="0.2">
      <c r="A1688" s="26">
        <v>45989</v>
      </c>
      <c r="B1688" s="20" t="s">
        <v>36</v>
      </c>
      <c r="C1688" s="156">
        <v>3921813422</v>
      </c>
      <c r="D1688" s="156"/>
      <c r="E1688" s="156" t="s">
        <v>869</v>
      </c>
      <c r="F1688" s="93" t="s">
        <v>99</v>
      </c>
      <c r="H1688" s="28" t="s">
        <v>22</v>
      </c>
      <c r="I1688" s="28" t="s">
        <v>81</v>
      </c>
      <c r="J1688" s="162" t="s">
        <v>167</v>
      </c>
      <c r="K1688" s="156" t="s">
        <v>894</v>
      </c>
      <c r="N1688" s="599">
        <v>750000</v>
      </c>
      <c r="O1688" s="114">
        <f t="shared" si="26"/>
        <v>116328.63000000035</v>
      </c>
    </row>
    <row r="1689" spans="1:15" ht="22.05" hidden="1" customHeight="1" x14ac:dyDescent="0.2">
      <c r="A1689" s="26">
        <v>45989</v>
      </c>
      <c r="B1689" s="20" t="s">
        <v>36</v>
      </c>
      <c r="C1689" s="156">
        <v>18134040</v>
      </c>
      <c r="D1689" s="156" t="s">
        <v>7701</v>
      </c>
      <c r="E1689" s="156" t="s">
        <v>7702</v>
      </c>
      <c r="F1689" s="93" t="s">
        <v>99</v>
      </c>
      <c r="H1689" s="28" t="s">
        <v>22</v>
      </c>
      <c r="I1689" s="28" t="s">
        <v>103</v>
      </c>
      <c r="J1689" s="162" t="s">
        <v>92</v>
      </c>
      <c r="K1689" s="156" t="s">
        <v>907</v>
      </c>
      <c r="N1689" s="27">
        <v>100000</v>
      </c>
      <c r="O1689" s="114">
        <f t="shared" si="26"/>
        <v>16328.630000000354</v>
      </c>
    </row>
    <row r="1690" spans="1:15" ht="22.05" hidden="1" customHeight="1" x14ac:dyDescent="0.2">
      <c r="A1690" s="26">
        <v>45989</v>
      </c>
      <c r="B1690" s="20" t="s">
        <v>36</v>
      </c>
      <c r="C1690" s="156">
        <v>591813464</v>
      </c>
      <c r="D1690" s="156"/>
      <c r="E1690" s="156" t="s">
        <v>7703</v>
      </c>
      <c r="F1690" s="93" t="s">
        <v>99</v>
      </c>
      <c r="H1690" s="28" t="s">
        <v>22</v>
      </c>
      <c r="I1690" s="28" t="s">
        <v>103</v>
      </c>
      <c r="J1690" s="162" t="s">
        <v>93</v>
      </c>
      <c r="K1690" s="156" t="s">
        <v>7726</v>
      </c>
      <c r="N1690" s="27">
        <v>9752.7999999999993</v>
      </c>
      <c r="O1690" s="114">
        <f t="shared" si="26"/>
        <v>6575.8300000003546</v>
      </c>
    </row>
    <row r="1691" spans="1:15" ht="22.05" hidden="1" customHeight="1" x14ac:dyDescent="0.2">
      <c r="A1691" s="26">
        <v>45989</v>
      </c>
      <c r="B1691" s="20" t="s">
        <v>36</v>
      </c>
      <c r="C1691" s="156">
        <v>2551813476</v>
      </c>
      <c r="D1691" s="156"/>
      <c r="E1691" s="156" t="s">
        <v>869</v>
      </c>
      <c r="F1691" s="93" t="s">
        <v>99</v>
      </c>
      <c r="H1691" s="28" t="s">
        <v>22</v>
      </c>
      <c r="I1691" s="28" t="s">
        <v>81</v>
      </c>
      <c r="J1691" s="162" t="s">
        <v>167</v>
      </c>
      <c r="K1691" s="156" t="s">
        <v>894</v>
      </c>
      <c r="N1691" s="599">
        <v>6500</v>
      </c>
      <c r="O1691" s="114">
        <f t="shared" si="26"/>
        <v>75.83000000035463</v>
      </c>
    </row>
    <row r="1692" spans="1:15" ht="22.05" hidden="1" customHeight="1" x14ac:dyDescent="0.2">
      <c r="A1692" s="26">
        <v>45989</v>
      </c>
      <c r="B1692" s="20" t="s">
        <v>36</v>
      </c>
      <c r="C1692" s="156"/>
      <c r="D1692" s="156"/>
      <c r="E1692" s="156" t="s">
        <v>7696</v>
      </c>
      <c r="F1692" s="93" t="s">
        <v>99</v>
      </c>
      <c r="H1692" s="28" t="s">
        <v>21</v>
      </c>
      <c r="I1692" s="28" t="s">
        <v>29</v>
      </c>
      <c r="J1692" s="162" t="s">
        <v>83</v>
      </c>
      <c r="K1692" s="156" t="s">
        <v>893</v>
      </c>
      <c r="M1692" s="159">
        <v>300000</v>
      </c>
      <c r="O1692" s="114">
        <f t="shared" si="26"/>
        <v>300075.83000000037</v>
      </c>
    </row>
    <row r="1693" spans="1:15" ht="22.05" hidden="1" customHeight="1" x14ac:dyDescent="0.2">
      <c r="A1693" s="26">
        <v>45989</v>
      </c>
      <c r="B1693" s="20" t="s">
        <v>36</v>
      </c>
      <c r="C1693" s="156">
        <v>7044927614</v>
      </c>
      <c r="D1693" s="156" t="s">
        <v>7704</v>
      </c>
      <c r="E1693" s="156" t="s">
        <v>7705</v>
      </c>
      <c r="F1693" s="93" t="s">
        <v>99</v>
      </c>
      <c r="H1693" s="28" t="s">
        <v>22</v>
      </c>
      <c r="I1693" s="28" t="s">
        <v>55</v>
      </c>
      <c r="J1693" s="162" t="s">
        <v>70</v>
      </c>
      <c r="K1693" s="156" t="s">
        <v>1082</v>
      </c>
      <c r="N1693" s="27">
        <v>70220</v>
      </c>
      <c r="O1693" s="114">
        <f t="shared" si="26"/>
        <v>229855.83000000037</v>
      </c>
    </row>
    <row r="1694" spans="1:15" ht="22.05" hidden="1" customHeight="1" x14ac:dyDescent="0.2">
      <c r="A1694" s="26">
        <v>45989</v>
      </c>
      <c r="B1694" s="20" t="s">
        <v>36</v>
      </c>
      <c r="C1694" s="156">
        <v>49276023</v>
      </c>
      <c r="D1694" s="156" t="s">
        <v>7704</v>
      </c>
      <c r="E1694" s="156" t="s">
        <v>574</v>
      </c>
      <c r="F1694" s="93" t="s">
        <v>99</v>
      </c>
      <c r="H1694" s="28" t="s">
        <v>22</v>
      </c>
      <c r="I1694" s="28" t="s">
        <v>55</v>
      </c>
      <c r="J1694" s="162" t="s">
        <v>70</v>
      </c>
      <c r="K1694" s="156" t="s">
        <v>625</v>
      </c>
      <c r="N1694" s="27">
        <v>20000</v>
      </c>
      <c r="O1694" s="114">
        <f t="shared" ref="O1694:O1757" si="27">O1693+M1694-N1694</f>
        <v>209855.83000000037</v>
      </c>
    </row>
    <row r="1695" spans="1:15" ht="22.05" hidden="1" customHeight="1" x14ac:dyDescent="0.2">
      <c r="A1695" s="26">
        <v>45989</v>
      </c>
      <c r="B1695" s="20" t="s">
        <v>36</v>
      </c>
      <c r="C1695" s="156">
        <v>6874927632</v>
      </c>
      <c r="D1695" s="156" t="s">
        <v>7704</v>
      </c>
      <c r="E1695" s="156" t="s">
        <v>7706</v>
      </c>
      <c r="F1695" s="93" t="s">
        <v>99</v>
      </c>
      <c r="H1695" s="28" t="s">
        <v>22</v>
      </c>
      <c r="I1695" s="28" t="s">
        <v>55</v>
      </c>
      <c r="J1695" s="162" t="s">
        <v>70</v>
      </c>
      <c r="K1695" s="156" t="s">
        <v>851</v>
      </c>
      <c r="N1695" s="27">
        <v>182700</v>
      </c>
      <c r="O1695" s="114">
        <f t="shared" si="27"/>
        <v>27155.830000000366</v>
      </c>
    </row>
    <row r="1696" spans="1:15" ht="22.05" hidden="1" customHeight="1" x14ac:dyDescent="0.2">
      <c r="A1696" s="26">
        <v>45989</v>
      </c>
      <c r="B1696" s="20" t="s">
        <v>36</v>
      </c>
      <c r="C1696" s="156"/>
      <c r="D1696" s="156" t="s">
        <v>7613</v>
      </c>
      <c r="E1696" s="156" t="s">
        <v>569</v>
      </c>
      <c r="F1696" s="93" t="s">
        <v>99</v>
      </c>
      <c r="H1696" s="28" t="s">
        <v>21</v>
      </c>
      <c r="I1696" s="28" t="s">
        <v>28</v>
      </c>
      <c r="J1696" s="162" t="s">
        <v>30</v>
      </c>
      <c r="K1696" s="156" t="s">
        <v>2686</v>
      </c>
      <c r="M1696" s="159">
        <v>104000</v>
      </c>
      <c r="O1696" s="114">
        <f t="shared" si="27"/>
        <v>131155.83000000037</v>
      </c>
    </row>
    <row r="1697" spans="1:15" ht="22.05" hidden="1" customHeight="1" x14ac:dyDescent="0.2">
      <c r="A1697" s="26">
        <v>45989</v>
      </c>
      <c r="B1697" s="20" t="s">
        <v>36</v>
      </c>
      <c r="C1697" s="156">
        <v>84063031</v>
      </c>
      <c r="D1697" s="156" t="s">
        <v>7613</v>
      </c>
      <c r="E1697" s="156" t="s">
        <v>7614</v>
      </c>
      <c r="F1697" s="93" t="s">
        <v>99</v>
      </c>
      <c r="H1697" s="28" t="s">
        <v>22</v>
      </c>
      <c r="I1697" s="28" t="s">
        <v>55</v>
      </c>
      <c r="J1697" s="162" t="s">
        <v>117</v>
      </c>
      <c r="K1697" s="156" t="s">
        <v>7649</v>
      </c>
      <c r="N1697" s="27">
        <v>4000</v>
      </c>
      <c r="O1697" s="114">
        <f t="shared" si="27"/>
        <v>127155.83000000037</v>
      </c>
    </row>
    <row r="1698" spans="1:15" ht="22.05" hidden="1" customHeight="1" x14ac:dyDescent="0.2">
      <c r="A1698" s="26">
        <v>45989</v>
      </c>
      <c r="B1698" s="20" t="s">
        <v>36</v>
      </c>
      <c r="C1698" s="156">
        <v>7338406357</v>
      </c>
      <c r="D1698" s="156"/>
      <c r="E1698" s="156" t="s">
        <v>2550</v>
      </c>
      <c r="F1698" s="93" t="s">
        <v>99</v>
      </c>
      <c r="H1698" s="28" t="s">
        <v>22</v>
      </c>
      <c r="I1698" s="28" t="s">
        <v>55</v>
      </c>
      <c r="J1698" s="162" t="s">
        <v>70</v>
      </c>
      <c r="K1698" s="156" t="s">
        <v>612</v>
      </c>
      <c r="N1698" s="27">
        <v>18000</v>
      </c>
      <c r="O1698" s="114">
        <f t="shared" si="27"/>
        <v>109155.83000000037</v>
      </c>
    </row>
    <row r="1699" spans="1:15" ht="22.05" hidden="1" customHeight="1" x14ac:dyDescent="0.2">
      <c r="A1699" s="26">
        <v>45990</v>
      </c>
      <c r="B1699" s="20" t="s">
        <v>36</v>
      </c>
      <c r="C1699" s="156"/>
      <c r="D1699" s="156" t="s">
        <v>7613</v>
      </c>
      <c r="E1699" s="156" t="s">
        <v>7614</v>
      </c>
      <c r="F1699" s="93" t="s">
        <v>99</v>
      </c>
      <c r="H1699" s="28" t="s">
        <v>22</v>
      </c>
      <c r="I1699" s="28" t="s">
        <v>55</v>
      </c>
      <c r="J1699" s="162" t="s">
        <v>117</v>
      </c>
      <c r="K1699" s="156" t="s">
        <v>7649</v>
      </c>
      <c r="N1699" s="27">
        <v>10000</v>
      </c>
      <c r="O1699" s="114">
        <f t="shared" si="27"/>
        <v>99155.830000000366</v>
      </c>
    </row>
    <row r="1700" spans="1:15" ht="22.05" hidden="1" customHeight="1" x14ac:dyDescent="0.2">
      <c r="A1700" s="26">
        <v>45990</v>
      </c>
      <c r="B1700" s="20" t="s">
        <v>36</v>
      </c>
      <c r="C1700" s="156"/>
      <c r="D1700" s="156" t="s">
        <v>7613</v>
      </c>
      <c r="E1700" s="156" t="s">
        <v>7614</v>
      </c>
      <c r="F1700" s="93" t="s">
        <v>99</v>
      </c>
      <c r="H1700" s="28" t="s">
        <v>22</v>
      </c>
      <c r="I1700" s="28" t="s">
        <v>55</v>
      </c>
      <c r="J1700" s="162" t="s">
        <v>117</v>
      </c>
      <c r="K1700" s="156" t="s">
        <v>7649</v>
      </c>
      <c r="N1700" s="27">
        <v>10000</v>
      </c>
      <c r="O1700" s="114">
        <f t="shared" si="27"/>
        <v>89155.830000000366</v>
      </c>
    </row>
    <row r="1701" spans="1:15" ht="22.05" hidden="1" customHeight="1" thickBot="1" x14ac:dyDescent="0.25">
      <c r="A1701" s="374">
        <v>45990</v>
      </c>
      <c r="B1701" s="47" t="s">
        <v>36</v>
      </c>
      <c r="C1701" s="427"/>
      <c r="D1701" s="427" t="s">
        <v>7613</v>
      </c>
      <c r="E1701" s="427" t="s">
        <v>869</v>
      </c>
      <c r="F1701" s="377" t="s">
        <v>99</v>
      </c>
      <c r="G1701" s="69"/>
      <c r="H1701" s="69" t="s">
        <v>22</v>
      </c>
      <c r="I1701" s="69" t="s">
        <v>81</v>
      </c>
      <c r="J1701" s="451" t="s">
        <v>167</v>
      </c>
      <c r="K1701" s="427" t="s">
        <v>894</v>
      </c>
      <c r="L1701" s="89"/>
      <c r="M1701" s="447"/>
      <c r="N1701" s="598">
        <v>80000</v>
      </c>
      <c r="O1701" s="517">
        <f t="shared" si="27"/>
        <v>9155.8300000003655</v>
      </c>
    </row>
    <row r="1702" spans="1:15" ht="22.05" hidden="1" customHeight="1" x14ac:dyDescent="0.2">
      <c r="A1702" s="26">
        <v>45992</v>
      </c>
      <c r="B1702" s="20" t="s">
        <v>36</v>
      </c>
      <c r="C1702" s="156"/>
      <c r="D1702" s="156"/>
      <c r="E1702" s="156" t="s">
        <v>1087</v>
      </c>
      <c r="F1702" s="93" t="s">
        <v>1854</v>
      </c>
      <c r="H1702" s="28" t="s">
        <v>22</v>
      </c>
      <c r="I1702" s="28" t="s">
        <v>54</v>
      </c>
      <c r="J1702" s="162" t="s">
        <v>63</v>
      </c>
      <c r="K1702" s="156" t="s">
        <v>893</v>
      </c>
      <c r="N1702" s="27">
        <v>5477.08</v>
      </c>
      <c r="O1702" s="114">
        <f t="shared" si="27"/>
        <v>3678.7500000003656</v>
      </c>
    </row>
    <row r="1703" spans="1:15" ht="22.05" hidden="1" customHeight="1" x14ac:dyDescent="0.2">
      <c r="A1703" s="26">
        <v>45992</v>
      </c>
      <c r="B1703" s="20" t="s">
        <v>36</v>
      </c>
      <c r="C1703" s="156"/>
      <c r="D1703" s="156"/>
      <c r="E1703" s="156" t="s">
        <v>7696</v>
      </c>
      <c r="F1703" s="93" t="s">
        <v>99</v>
      </c>
      <c r="H1703" s="28" t="s">
        <v>21</v>
      </c>
      <c r="I1703" s="28" t="s">
        <v>29</v>
      </c>
      <c r="J1703" s="162" t="s">
        <v>83</v>
      </c>
      <c r="K1703" s="156" t="s">
        <v>893</v>
      </c>
      <c r="M1703" s="159">
        <v>2400000</v>
      </c>
      <c r="O1703" s="114">
        <f t="shared" si="27"/>
        <v>2403678.7500000005</v>
      </c>
    </row>
    <row r="1704" spans="1:15" ht="22.05" hidden="1" customHeight="1" x14ac:dyDescent="0.2">
      <c r="A1704" s="26">
        <v>45992</v>
      </c>
      <c r="B1704" s="20" t="s">
        <v>36</v>
      </c>
      <c r="C1704" s="156"/>
      <c r="D1704" s="156"/>
      <c r="E1704" s="156" t="s">
        <v>1201</v>
      </c>
      <c r="F1704" s="93" t="s">
        <v>7707</v>
      </c>
      <c r="H1704" s="28" t="s">
        <v>21</v>
      </c>
      <c r="I1704" s="28" t="s">
        <v>81</v>
      </c>
      <c r="J1704" s="162" t="s">
        <v>33</v>
      </c>
      <c r="K1704" s="156" t="s">
        <v>1263</v>
      </c>
      <c r="M1704" s="582">
        <v>95000</v>
      </c>
      <c r="O1704" s="114">
        <f t="shared" si="27"/>
        <v>2498678.7500000005</v>
      </c>
    </row>
    <row r="1705" spans="1:15" ht="22.05" hidden="1" customHeight="1" x14ac:dyDescent="0.2">
      <c r="A1705" s="26">
        <v>45992</v>
      </c>
      <c r="B1705" s="20" t="s">
        <v>36</v>
      </c>
      <c r="C1705" s="156"/>
      <c r="D1705" s="156"/>
      <c r="E1705" s="156" t="s">
        <v>1201</v>
      </c>
      <c r="F1705" s="93" t="s">
        <v>7707</v>
      </c>
      <c r="H1705" s="28" t="s">
        <v>21</v>
      </c>
      <c r="I1705" s="28" t="s">
        <v>81</v>
      </c>
      <c r="J1705" s="162" t="s">
        <v>33</v>
      </c>
      <c r="K1705" s="156" t="s">
        <v>1263</v>
      </c>
      <c r="M1705" s="582">
        <v>95000</v>
      </c>
      <c r="O1705" s="114">
        <f t="shared" si="27"/>
        <v>2593678.7500000005</v>
      </c>
    </row>
    <row r="1706" spans="1:15" ht="22.05" hidden="1" customHeight="1" x14ac:dyDescent="0.2">
      <c r="A1706" s="26">
        <v>45992</v>
      </c>
      <c r="B1706" s="20" t="s">
        <v>36</v>
      </c>
      <c r="C1706" s="156"/>
      <c r="D1706" s="156"/>
      <c r="E1706" s="156" t="s">
        <v>1201</v>
      </c>
      <c r="F1706" s="93" t="s">
        <v>7707</v>
      </c>
      <c r="H1706" s="28" t="s">
        <v>21</v>
      </c>
      <c r="I1706" s="28" t="s">
        <v>81</v>
      </c>
      <c r="J1706" s="162" t="s">
        <v>33</v>
      </c>
      <c r="K1706" s="156" t="s">
        <v>1263</v>
      </c>
      <c r="M1706" s="582">
        <v>95000</v>
      </c>
      <c r="O1706" s="114">
        <f t="shared" si="27"/>
        <v>2688678.7500000005</v>
      </c>
    </row>
    <row r="1707" spans="1:15" ht="22.05" hidden="1" customHeight="1" x14ac:dyDescent="0.2">
      <c r="A1707" s="26">
        <v>45992</v>
      </c>
      <c r="B1707" s="20" t="s">
        <v>36</v>
      </c>
      <c r="C1707" s="156"/>
      <c r="D1707" s="156"/>
      <c r="E1707" s="156" t="s">
        <v>1201</v>
      </c>
      <c r="F1707" s="93" t="s">
        <v>7707</v>
      </c>
      <c r="H1707" s="28" t="s">
        <v>21</v>
      </c>
      <c r="I1707" s="28" t="s">
        <v>81</v>
      </c>
      <c r="J1707" s="162" t="s">
        <v>33</v>
      </c>
      <c r="K1707" s="156" t="s">
        <v>1263</v>
      </c>
      <c r="M1707" s="582">
        <v>95000</v>
      </c>
      <c r="O1707" s="114">
        <f t="shared" si="27"/>
        <v>2783678.7500000005</v>
      </c>
    </row>
    <row r="1708" spans="1:15" ht="22.05" hidden="1" customHeight="1" x14ac:dyDescent="0.2">
      <c r="A1708" s="26">
        <v>45992</v>
      </c>
      <c r="B1708" s="20" t="s">
        <v>36</v>
      </c>
      <c r="C1708" s="156"/>
      <c r="D1708" s="156"/>
      <c r="E1708" s="156" t="s">
        <v>1201</v>
      </c>
      <c r="F1708" s="93" t="s">
        <v>7707</v>
      </c>
      <c r="H1708" s="28" t="s">
        <v>21</v>
      </c>
      <c r="I1708" s="28" t="s">
        <v>81</v>
      </c>
      <c r="J1708" s="162" t="s">
        <v>33</v>
      </c>
      <c r="K1708" s="156" t="s">
        <v>1263</v>
      </c>
      <c r="M1708" s="582">
        <v>95000</v>
      </c>
      <c r="O1708" s="114">
        <f t="shared" si="27"/>
        <v>2878678.7500000005</v>
      </c>
    </row>
    <row r="1709" spans="1:15" ht="22.05" hidden="1" customHeight="1" x14ac:dyDescent="0.2">
      <c r="A1709" s="26">
        <v>45992</v>
      </c>
      <c r="B1709" s="20" t="s">
        <v>36</v>
      </c>
      <c r="C1709" s="156"/>
      <c r="D1709" s="156"/>
      <c r="E1709" s="156" t="s">
        <v>1201</v>
      </c>
      <c r="F1709" s="93" t="s">
        <v>7707</v>
      </c>
      <c r="H1709" s="28" t="s">
        <v>21</v>
      </c>
      <c r="I1709" s="28" t="s">
        <v>81</v>
      </c>
      <c r="J1709" s="162" t="s">
        <v>33</v>
      </c>
      <c r="K1709" s="156" t="s">
        <v>1263</v>
      </c>
      <c r="M1709" s="582">
        <v>95000</v>
      </c>
      <c r="O1709" s="114">
        <f t="shared" si="27"/>
        <v>2973678.7500000005</v>
      </c>
    </row>
    <row r="1710" spans="1:15" ht="22.05" hidden="1" customHeight="1" x14ac:dyDescent="0.2">
      <c r="A1710" s="26">
        <v>45992</v>
      </c>
      <c r="B1710" s="20" t="s">
        <v>36</v>
      </c>
      <c r="C1710" s="156"/>
      <c r="D1710" s="156"/>
      <c r="E1710" s="156" t="s">
        <v>1201</v>
      </c>
      <c r="F1710" s="93" t="s">
        <v>7707</v>
      </c>
      <c r="H1710" s="28" t="s">
        <v>21</v>
      </c>
      <c r="I1710" s="28" t="s">
        <v>81</v>
      </c>
      <c r="J1710" s="162" t="s">
        <v>33</v>
      </c>
      <c r="K1710" s="156" t="s">
        <v>1263</v>
      </c>
      <c r="M1710" s="582">
        <v>95000</v>
      </c>
      <c r="O1710" s="114">
        <f t="shared" si="27"/>
        <v>3068678.7500000005</v>
      </c>
    </row>
    <row r="1711" spans="1:15" ht="22.05" hidden="1" customHeight="1" x14ac:dyDescent="0.2">
      <c r="A1711" s="26">
        <v>45992</v>
      </c>
      <c r="B1711" s="20" t="s">
        <v>36</v>
      </c>
      <c r="C1711" s="156"/>
      <c r="D1711" s="156"/>
      <c r="E1711" s="156" t="s">
        <v>1201</v>
      </c>
      <c r="F1711" s="93" t="s">
        <v>7707</v>
      </c>
      <c r="H1711" s="28" t="s">
        <v>21</v>
      </c>
      <c r="I1711" s="28" t="s">
        <v>81</v>
      </c>
      <c r="J1711" s="162" t="s">
        <v>33</v>
      </c>
      <c r="K1711" s="156" t="s">
        <v>1263</v>
      </c>
      <c r="M1711" s="582">
        <v>95000</v>
      </c>
      <c r="O1711" s="114">
        <f t="shared" si="27"/>
        <v>3163678.7500000005</v>
      </c>
    </row>
    <row r="1712" spans="1:15" ht="22.05" hidden="1" customHeight="1" x14ac:dyDescent="0.2">
      <c r="A1712" s="26">
        <v>45992</v>
      </c>
      <c r="B1712" s="20" t="s">
        <v>36</v>
      </c>
      <c r="C1712" s="156"/>
      <c r="D1712" s="156"/>
      <c r="E1712" s="156" t="s">
        <v>1201</v>
      </c>
      <c r="F1712" s="93" t="s">
        <v>7707</v>
      </c>
      <c r="H1712" s="28" t="s">
        <v>21</v>
      </c>
      <c r="I1712" s="28" t="s">
        <v>81</v>
      </c>
      <c r="J1712" s="162" t="s">
        <v>33</v>
      </c>
      <c r="K1712" s="156" t="s">
        <v>1263</v>
      </c>
      <c r="M1712" s="582">
        <v>95000</v>
      </c>
      <c r="O1712" s="114">
        <f t="shared" si="27"/>
        <v>3258678.7500000005</v>
      </c>
    </row>
    <row r="1713" spans="1:15" ht="22.05" hidden="1" customHeight="1" x14ac:dyDescent="0.2">
      <c r="A1713" s="26">
        <v>45992</v>
      </c>
      <c r="B1713" s="20" t="s">
        <v>36</v>
      </c>
      <c r="C1713" s="156"/>
      <c r="D1713" s="156"/>
      <c r="E1713" s="156" t="s">
        <v>1201</v>
      </c>
      <c r="F1713" s="93" t="s">
        <v>7707</v>
      </c>
      <c r="H1713" s="28" t="s">
        <v>21</v>
      </c>
      <c r="I1713" s="28" t="s">
        <v>81</v>
      </c>
      <c r="J1713" s="162" t="s">
        <v>33</v>
      </c>
      <c r="K1713" s="156" t="s">
        <v>1263</v>
      </c>
      <c r="M1713" s="582">
        <v>95000</v>
      </c>
      <c r="O1713" s="114">
        <f t="shared" si="27"/>
        <v>3353678.7500000005</v>
      </c>
    </row>
    <row r="1714" spans="1:15" ht="22.05" hidden="1" customHeight="1" x14ac:dyDescent="0.2">
      <c r="A1714" s="26">
        <v>45992</v>
      </c>
      <c r="B1714" s="20" t="s">
        <v>36</v>
      </c>
      <c r="C1714" s="156"/>
      <c r="D1714" s="156"/>
      <c r="E1714" s="156" t="s">
        <v>1201</v>
      </c>
      <c r="F1714" s="93" t="s">
        <v>7707</v>
      </c>
      <c r="H1714" s="28" t="s">
        <v>21</v>
      </c>
      <c r="I1714" s="28" t="s">
        <v>81</v>
      </c>
      <c r="J1714" s="162" t="s">
        <v>33</v>
      </c>
      <c r="K1714" s="156" t="s">
        <v>1263</v>
      </c>
      <c r="M1714" s="582">
        <v>50000</v>
      </c>
      <c r="O1714" s="114">
        <f t="shared" si="27"/>
        <v>3403678.7500000005</v>
      </c>
    </row>
    <row r="1715" spans="1:15" ht="22.05" hidden="1" customHeight="1" x14ac:dyDescent="0.2">
      <c r="A1715" s="26">
        <v>45992</v>
      </c>
      <c r="B1715" s="20" t="s">
        <v>36</v>
      </c>
      <c r="C1715" s="156"/>
      <c r="D1715" s="156"/>
      <c r="E1715" s="156" t="s">
        <v>6198</v>
      </c>
      <c r="F1715" s="93" t="s">
        <v>77</v>
      </c>
      <c r="H1715" s="28" t="s">
        <v>22</v>
      </c>
      <c r="I1715" s="28" t="s">
        <v>57</v>
      </c>
      <c r="J1715" s="162" t="s">
        <v>86</v>
      </c>
      <c r="K1715" s="156" t="s">
        <v>893</v>
      </c>
      <c r="N1715" s="27">
        <v>2174.6799999999998</v>
      </c>
      <c r="O1715" s="114">
        <f t="shared" si="27"/>
        <v>3401504.0700000003</v>
      </c>
    </row>
    <row r="1716" spans="1:15" ht="22.05" hidden="1" customHeight="1" x14ac:dyDescent="0.2">
      <c r="A1716" s="26">
        <v>45992</v>
      </c>
      <c r="B1716" s="20" t="s">
        <v>36</v>
      </c>
      <c r="C1716" s="156"/>
      <c r="D1716" s="156"/>
      <c r="E1716" s="156" t="s">
        <v>6198</v>
      </c>
      <c r="F1716" s="93" t="s">
        <v>77</v>
      </c>
      <c r="H1716" s="28" t="s">
        <v>22</v>
      </c>
      <c r="I1716" s="28" t="s">
        <v>57</v>
      </c>
      <c r="J1716" s="162" t="s">
        <v>86</v>
      </c>
      <c r="K1716" s="156" t="s">
        <v>893</v>
      </c>
      <c r="N1716" s="27">
        <v>1087.3399999999999</v>
      </c>
      <c r="O1716" s="114">
        <f t="shared" si="27"/>
        <v>3400416.7300000004</v>
      </c>
    </row>
    <row r="1717" spans="1:15" ht="22.05" hidden="1" customHeight="1" x14ac:dyDescent="0.2">
      <c r="A1717" s="26">
        <v>45992</v>
      </c>
      <c r="B1717" s="20" t="s">
        <v>36</v>
      </c>
      <c r="C1717" s="156"/>
      <c r="D1717" s="156"/>
      <c r="E1717" s="156" t="s">
        <v>6198</v>
      </c>
      <c r="F1717" s="93" t="s">
        <v>77</v>
      </c>
      <c r="H1717" s="28" t="s">
        <v>22</v>
      </c>
      <c r="I1717" s="28" t="s">
        <v>57</v>
      </c>
      <c r="J1717" s="162" t="s">
        <v>86</v>
      </c>
      <c r="K1717" s="156" t="s">
        <v>893</v>
      </c>
      <c r="N1717" s="27">
        <v>1087.3399999999999</v>
      </c>
      <c r="O1717" s="114">
        <f t="shared" si="27"/>
        <v>3399329.3900000006</v>
      </c>
    </row>
    <row r="1718" spans="1:15" ht="22.05" hidden="1" customHeight="1" x14ac:dyDescent="0.2">
      <c r="A1718" s="26">
        <v>45992</v>
      </c>
      <c r="B1718" s="20" t="s">
        <v>36</v>
      </c>
      <c r="C1718" s="156"/>
      <c r="D1718" s="156"/>
      <c r="E1718" s="156" t="s">
        <v>6198</v>
      </c>
      <c r="F1718" s="93" t="s">
        <v>77</v>
      </c>
      <c r="H1718" s="28" t="s">
        <v>22</v>
      </c>
      <c r="I1718" s="28" t="s">
        <v>57</v>
      </c>
      <c r="J1718" s="162" t="s">
        <v>86</v>
      </c>
      <c r="K1718" s="156" t="s">
        <v>893</v>
      </c>
      <c r="N1718" s="27">
        <v>1087.3399999999999</v>
      </c>
      <c r="O1718" s="114">
        <f t="shared" si="27"/>
        <v>3398242.0500000007</v>
      </c>
    </row>
    <row r="1719" spans="1:15" ht="22.05" hidden="1" customHeight="1" x14ac:dyDescent="0.2">
      <c r="A1719" s="26">
        <v>45992</v>
      </c>
      <c r="B1719" s="20" t="s">
        <v>36</v>
      </c>
      <c r="C1719" s="156"/>
      <c r="D1719" s="156"/>
      <c r="E1719" s="156" t="s">
        <v>6198</v>
      </c>
      <c r="F1719" s="93" t="s">
        <v>77</v>
      </c>
      <c r="H1719" s="28" t="s">
        <v>22</v>
      </c>
      <c r="I1719" s="28" t="s">
        <v>57</v>
      </c>
      <c r="J1719" s="162" t="s">
        <v>86</v>
      </c>
      <c r="K1719" s="156" t="s">
        <v>893</v>
      </c>
      <c r="N1719" s="27">
        <v>543.66999999999996</v>
      </c>
      <c r="O1719" s="114">
        <f t="shared" si="27"/>
        <v>3397698.3800000008</v>
      </c>
    </row>
    <row r="1720" spans="1:15" ht="22.05" hidden="1" customHeight="1" x14ac:dyDescent="0.2">
      <c r="A1720" s="26">
        <v>45992</v>
      </c>
      <c r="B1720" s="20" t="s">
        <v>36</v>
      </c>
      <c r="C1720" s="156"/>
      <c r="D1720" s="156"/>
      <c r="E1720" s="156" t="s">
        <v>6198</v>
      </c>
      <c r="F1720" s="93" t="s">
        <v>77</v>
      </c>
      <c r="H1720" s="28" t="s">
        <v>22</v>
      </c>
      <c r="I1720" s="28" t="s">
        <v>57</v>
      </c>
      <c r="J1720" s="162" t="s">
        <v>86</v>
      </c>
      <c r="K1720" s="156" t="s">
        <v>893</v>
      </c>
      <c r="N1720" s="27">
        <v>2174.6799999999998</v>
      </c>
      <c r="O1720" s="114">
        <f t="shared" si="27"/>
        <v>3395523.7000000007</v>
      </c>
    </row>
    <row r="1721" spans="1:15" ht="22.05" hidden="1" customHeight="1" x14ac:dyDescent="0.2">
      <c r="A1721" s="26">
        <v>45992</v>
      </c>
      <c r="B1721" s="20" t="s">
        <v>36</v>
      </c>
      <c r="C1721" s="156"/>
      <c r="D1721" s="156"/>
      <c r="E1721" s="156" t="s">
        <v>6198</v>
      </c>
      <c r="F1721" s="93" t="s">
        <v>77</v>
      </c>
      <c r="H1721" s="28" t="s">
        <v>22</v>
      </c>
      <c r="I1721" s="28" t="s">
        <v>57</v>
      </c>
      <c r="J1721" s="162" t="s">
        <v>86</v>
      </c>
      <c r="K1721" s="156" t="s">
        <v>893</v>
      </c>
      <c r="N1721" s="27">
        <v>1631.01</v>
      </c>
      <c r="O1721" s="114">
        <f t="shared" si="27"/>
        <v>3393892.6900000009</v>
      </c>
    </row>
    <row r="1722" spans="1:15" ht="22.05" hidden="1" customHeight="1" x14ac:dyDescent="0.2">
      <c r="A1722" s="26">
        <v>45992</v>
      </c>
      <c r="B1722" s="20" t="s">
        <v>36</v>
      </c>
      <c r="C1722" s="156"/>
      <c r="D1722" s="156"/>
      <c r="E1722" s="156" t="s">
        <v>6198</v>
      </c>
      <c r="F1722" s="93" t="s">
        <v>77</v>
      </c>
      <c r="H1722" s="28" t="s">
        <v>22</v>
      </c>
      <c r="I1722" s="28" t="s">
        <v>57</v>
      </c>
      <c r="J1722" s="162" t="s">
        <v>86</v>
      </c>
      <c r="K1722" s="156" t="s">
        <v>893</v>
      </c>
      <c r="N1722" s="27">
        <v>2174.6799999999998</v>
      </c>
      <c r="O1722" s="114">
        <f t="shared" si="27"/>
        <v>3391718.0100000007</v>
      </c>
    </row>
    <row r="1723" spans="1:15" ht="22.05" hidden="1" customHeight="1" x14ac:dyDescent="0.2">
      <c r="A1723" s="26">
        <v>45992</v>
      </c>
      <c r="B1723" s="20" t="s">
        <v>36</v>
      </c>
      <c r="C1723" s="156"/>
      <c r="D1723" s="156"/>
      <c r="E1723" s="156" t="s">
        <v>6198</v>
      </c>
      <c r="F1723" s="93" t="s">
        <v>77</v>
      </c>
      <c r="H1723" s="28" t="s">
        <v>22</v>
      </c>
      <c r="I1723" s="28" t="s">
        <v>57</v>
      </c>
      <c r="J1723" s="162" t="s">
        <v>86</v>
      </c>
      <c r="K1723" s="156" t="s">
        <v>893</v>
      </c>
      <c r="N1723" s="27">
        <v>646.15</v>
      </c>
      <c r="O1723" s="114">
        <f t="shared" si="27"/>
        <v>3391071.8600000008</v>
      </c>
    </row>
    <row r="1724" spans="1:15" ht="22.05" hidden="1" customHeight="1" x14ac:dyDescent="0.2">
      <c r="A1724" s="26">
        <v>45992</v>
      </c>
      <c r="B1724" s="20" t="s">
        <v>36</v>
      </c>
      <c r="C1724" s="156"/>
      <c r="D1724" s="156"/>
      <c r="E1724" s="156" t="s">
        <v>6198</v>
      </c>
      <c r="F1724" s="93" t="s">
        <v>77</v>
      </c>
      <c r="H1724" s="28" t="s">
        <v>22</v>
      </c>
      <c r="I1724" s="28" t="s">
        <v>57</v>
      </c>
      <c r="J1724" s="162" t="s">
        <v>86</v>
      </c>
      <c r="K1724" s="156" t="s">
        <v>893</v>
      </c>
      <c r="N1724" s="27">
        <v>643.85</v>
      </c>
      <c r="O1724" s="114">
        <f t="shared" si="27"/>
        <v>3390428.0100000007</v>
      </c>
    </row>
    <row r="1725" spans="1:15" ht="22.05" hidden="1" customHeight="1" x14ac:dyDescent="0.2">
      <c r="A1725" s="26">
        <v>45992</v>
      </c>
      <c r="B1725" s="20" t="s">
        <v>36</v>
      </c>
      <c r="C1725" s="156"/>
      <c r="D1725" s="156"/>
      <c r="E1725" s="156" t="s">
        <v>6198</v>
      </c>
      <c r="F1725" s="93" t="s">
        <v>77</v>
      </c>
      <c r="H1725" s="28" t="s">
        <v>22</v>
      </c>
      <c r="I1725" s="28" t="s">
        <v>57</v>
      </c>
      <c r="J1725" s="162" t="s">
        <v>86</v>
      </c>
      <c r="K1725" s="156" t="s">
        <v>893</v>
      </c>
      <c r="N1725" s="27">
        <v>214.62</v>
      </c>
      <c r="O1725" s="114">
        <f t="shared" si="27"/>
        <v>3390213.3900000006</v>
      </c>
    </row>
    <row r="1726" spans="1:15" ht="22.05" hidden="1" customHeight="1" x14ac:dyDescent="0.2">
      <c r="A1726" s="26">
        <v>45992</v>
      </c>
      <c r="B1726" s="20" t="s">
        <v>36</v>
      </c>
      <c r="C1726" s="156">
        <v>782038</v>
      </c>
      <c r="D1726" s="156"/>
      <c r="E1726" s="156" t="s">
        <v>855</v>
      </c>
      <c r="F1726" s="93" t="s">
        <v>99</v>
      </c>
      <c r="H1726" s="28" t="s">
        <v>21</v>
      </c>
      <c r="I1726" s="28" t="s">
        <v>81</v>
      </c>
      <c r="J1726" s="162" t="s">
        <v>167</v>
      </c>
      <c r="K1726" s="156" t="s">
        <v>894</v>
      </c>
      <c r="M1726" s="159">
        <v>320000</v>
      </c>
      <c r="O1726" s="114">
        <f t="shared" si="27"/>
        <v>3710213.3900000006</v>
      </c>
    </row>
    <row r="1727" spans="1:15" ht="22.05" hidden="1" customHeight="1" x14ac:dyDescent="0.2">
      <c r="A1727" s="26">
        <v>45992</v>
      </c>
      <c r="B1727" s="20" t="s">
        <v>36</v>
      </c>
      <c r="C1727" s="156"/>
      <c r="D1727" s="156"/>
      <c r="E1727" s="156" t="s">
        <v>1201</v>
      </c>
      <c r="F1727" s="93" t="s">
        <v>7707</v>
      </c>
      <c r="H1727" s="28" t="s">
        <v>21</v>
      </c>
      <c r="I1727" s="28" t="s">
        <v>81</v>
      </c>
      <c r="J1727" s="162" t="s">
        <v>33</v>
      </c>
      <c r="K1727" s="156" t="s">
        <v>51</v>
      </c>
      <c r="M1727" s="582">
        <v>99000</v>
      </c>
      <c r="O1727" s="114">
        <f t="shared" si="27"/>
        <v>3809213.3900000006</v>
      </c>
    </row>
    <row r="1728" spans="1:15" ht="22.05" hidden="1" customHeight="1" x14ac:dyDescent="0.2">
      <c r="A1728" s="26">
        <v>45992</v>
      </c>
      <c r="B1728" s="20" t="s">
        <v>36</v>
      </c>
      <c r="C1728" s="156"/>
      <c r="D1728" s="156"/>
      <c r="E1728" s="156" t="s">
        <v>1201</v>
      </c>
      <c r="F1728" s="93" t="s">
        <v>7707</v>
      </c>
      <c r="H1728" s="28" t="s">
        <v>21</v>
      </c>
      <c r="I1728" s="28" t="s">
        <v>81</v>
      </c>
      <c r="J1728" s="162" t="s">
        <v>33</v>
      </c>
      <c r="K1728" s="156" t="s">
        <v>51</v>
      </c>
      <c r="M1728" s="582">
        <v>99000</v>
      </c>
      <c r="O1728" s="114">
        <f t="shared" si="27"/>
        <v>3908213.3900000006</v>
      </c>
    </row>
    <row r="1729" spans="1:15" ht="22.05" hidden="1" customHeight="1" x14ac:dyDescent="0.2">
      <c r="A1729" s="26">
        <v>45992</v>
      </c>
      <c r="B1729" s="20" t="s">
        <v>36</v>
      </c>
      <c r="C1729" s="156"/>
      <c r="D1729" s="156"/>
      <c r="E1729" s="156" t="s">
        <v>1201</v>
      </c>
      <c r="F1729" s="93" t="s">
        <v>7707</v>
      </c>
      <c r="H1729" s="28" t="s">
        <v>21</v>
      </c>
      <c r="I1729" s="28" t="s">
        <v>81</v>
      </c>
      <c r="J1729" s="162" t="s">
        <v>33</v>
      </c>
      <c r="K1729" s="156" t="s">
        <v>51</v>
      </c>
      <c r="M1729" s="582">
        <v>99000</v>
      </c>
      <c r="O1729" s="114">
        <f t="shared" si="27"/>
        <v>4007213.3900000006</v>
      </c>
    </row>
    <row r="1730" spans="1:15" ht="22.05" hidden="1" customHeight="1" x14ac:dyDescent="0.2">
      <c r="A1730" s="26">
        <v>45992</v>
      </c>
      <c r="B1730" s="20" t="s">
        <v>36</v>
      </c>
      <c r="C1730" s="156"/>
      <c r="D1730" s="156"/>
      <c r="E1730" s="156" t="s">
        <v>1201</v>
      </c>
      <c r="F1730" s="93" t="s">
        <v>7707</v>
      </c>
      <c r="H1730" s="28" t="s">
        <v>21</v>
      </c>
      <c r="I1730" s="28" t="s">
        <v>81</v>
      </c>
      <c r="J1730" s="162" t="s">
        <v>33</v>
      </c>
      <c r="K1730" s="156" t="s">
        <v>51</v>
      </c>
      <c r="M1730" s="582">
        <v>99000</v>
      </c>
      <c r="O1730" s="114">
        <f t="shared" si="27"/>
        <v>4106213.3900000006</v>
      </c>
    </row>
    <row r="1731" spans="1:15" ht="22.05" hidden="1" customHeight="1" x14ac:dyDescent="0.2">
      <c r="A1731" s="26">
        <v>45992</v>
      </c>
      <c r="B1731" s="20" t="s">
        <v>36</v>
      </c>
      <c r="C1731" s="156"/>
      <c r="D1731" s="156"/>
      <c r="E1731" s="156" t="s">
        <v>1201</v>
      </c>
      <c r="F1731" s="93" t="s">
        <v>7707</v>
      </c>
      <c r="H1731" s="28" t="s">
        <v>21</v>
      </c>
      <c r="I1731" s="28" t="s">
        <v>81</v>
      </c>
      <c r="J1731" s="162" t="s">
        <v>33</v>
      </c>
      <c r="K1731" s="156" t="s">
        <v>51</v>
      </c>
      <c r="M1731" s="582">
        <v>99000</v>
      </c>
      <c r="O1731" s="114">
        <f t="shared" si="27"/>
        <v>4205213.3900000006</v>
      </c>
    </row>
    <row r="1732" spans="1:15" ht="22.05" hidden="1" customHeight="1" x14ac:dyDescent="0.2">
      <c r="A1732" s="26">
        <v>45992</v>
      </c>
      <c r="B1732" s="20" t="s">
        <v>36</v>
      </c>
      <c r="C1732" s="156"/>
      <c r="D1732" s="156"/>
      <c r="E1732" s="156" t="s">
        <v>1201</v>
      </c>
      <c r="F1732" s="93" t="s">
        <v>7707</v>
      </c>
      <c r="H1732" s="28" t="s">
        <v>21</v>
      </c>
      <c r="I1732" s="28" t="s">
        <v>81</v>
      </c>
      <c r="J1732" s="162" t="s">
        <v>33</v>
      </c>
      <c r="K1732" s="156" t="s">
        <v>51</v>
      </c>
      <c r="M1732" s="582">
        <v>99000</v>
      </c>
      <c r="O1732" s="114">
        <f t="shared" si="27"/>
        <v>4304213.3900000006</v>
      </c>
    </row>
    <row r="1733" spans="1:15" ht="22.05" hidden="1" customHeight="1" x14ac:dyDescent="0.2">
      <c r="A1733" s="26">
        <v>45992</v>
      </c>
      <c r="B1733" s="20" t="s">
        <v>36</v>
      </c>
      <c r="C1733" s="156"/>
      <c r="D1733" s="156"/>
      <c r="E1733" s="156" t="s">
        <v>1201</v>
      </c>
      <c r="F1733" s="93" t="s">
        <v>7707</v>
      </c>
      <c r="H1733" s="28" t="s">
        <v>21</v>
      </c>
      <c r="I1733" s="28" t="s">
        <v>81</v>
      </c>
      <c r="J1733" s="162" t="s">
        <v>33</v>
      </c>
      <c r="K1733" s="156" t="s">
        <v>51</v>
      </c>
      <c r="M1733" s="582">
        <v>99000</v>
      </c>
      <c r="O1733" s="114">
        <f t="shared" si="27"/>
        <v>4403213.3900000006</v>
      </c>
    </row>
    <row r="1734" spans="1:15" ht="22.05" hidden="1" customHeight="1" x14ac:dyDescent="0.2">
      <c r="A1734" s="26">
        <v>45992</v>
      </c>
      <c r="B1734" s="20" t="s">
        <v>36</v>
      </c>
      <c r="C1734" s="156"/>
      <c r="D1734" s="156"/>
      <c r="E1734" s="156" t="s">
        <v>1201</v>
      </c>
      <c r="F1734" s="93" t="s">
        <v>7707</v>
      </c>
      <c r="H1734" s="28" t="s">
        <v>21</v>
      </c>
      <c r="I1734" s="28" t="s">
        <v>81</v>
      </c>
      <c r="J1734" s="162" t="s">
        <v>33</v>
      </c>
      <c r="K1734" s="156" t="s">
        <v>51</v>
      </c>
      <c r="M1734" s="582">
        <v>10000</v>
      </c>
      <c r="O1734" s="114">
        <f t="shared" si="27"/>
        <v>4413213.3900000006</v>
      </c>
    </row>
    <row r="1735" spans="1:15" ht="22.05" hidden="1" customHeight="1" x14ac:dyDescent="0.2">
      <c r="A1735" s="26">
        <v>45992</v>
      </c>
      <c r="B1735" s="20" t="s">
        <v>36</v>
      </c>
      <c r="C1735" s="156">
        <v>6778306813</v>
      </c>
      <c r="D1735" s="156" t="s">
        <v>7708</v>
      </c>
      <c r="E1735" s="156" t="s">
        <v>7709</v>
      </c>
      <c r="F1735" s="93" t="s">
        <v>99</v>
      </c>
      <c r="H1735" s="28" t="s">
        <v>22</v>
      </c>
      <c r="I1735" s="28" t="s">
        <v>55</v>
      </c>
      <c r="J1735" s="162" t="s">
        <v>70</v>
      </c>
      <c r="K1735" s="156" t="s">
        <v>2616</v>
      </c>
      <c r="N1735" s="27">
        <v>17354</v>
      </c>
      <c r="O1735" s="114">
        <f t="shared" si="27"/>
        <v>4395859.3900000006</v>
      </c>
    </row>
    <row r="1736" spans="1:15" ht="22.05" hidden="1" customHeight="1" x14ac:dyDescent="0.2">
      <c r="A1736" s="26">
        <v>45992</v>
      </c>
      <c r="B1736" s="20" t="s">
        <v>36</v>
      </c>
      <c r="C1736" s="156">
        <v>83068025</v>
      </c>
      <c r="D1736" s="156"/>
      <c r="E1736" s="156" t="s">
        <v>7710</v>
      </c>
      <c r="F1736" s="93" t="s">
        <v>99</v>
      </c>
      <c r="H1736" s="28" t="s">
        <v>22</v>
      </c>
      <c r="I1736" s="28" t="s">
        <v>57</v>
      </c>
      <c r="J1736" s="162" t="s">
        <v>86</v>
      </c>
      <c r="K1736" s="156" t="s">
        <v>7727</v>
      </c>
      <c r="N1736" s="27">
        <v>3583650.6</v>
      </c>
      <c r="O1736" s="114">
        <f t="shared" si="27"/>
        <v>812208.7900000005</v>
      </c>
    </row>
    <row r="1737" spans="1:15" ht="22.05" hidden="1" customHeight="1" x14ac:dyDescent="0.2">
      <c r="A1737" s="26">
        <v>45992</v>
      </c>
      <c r="B1737" s="20" t="s">
        <v>36</v>
      </c>
      <c r="C1737" s="156">
        <v>83068039</v>
      </c>
      <c r="D1737" s="156"/>
      <c r="E1737" s="156" t="s">
        <v>7711</v>
      </c>
      <c r="F1737" s="93" t="s">
        <v>99</v>
      </c>
      <c r="H1737" s="28" t="s">
        <v>22</v>
      </c>
      <c r="I1737" s="28" t="s">
        <v>57</v>
      </c>
      <c r="J1737" s="162" t="s">
        <v>85</v>
      </c>
      <c r="K1737" s="156" t="s">
        <v>7727</v>
      </c>
      <c r="N1737" s="27">
        <v>798196</v>
      </c>
      <c r="O1737" s="114">
        <f t="shared" si="27"/>
        <v>14012.790000000503</v>
      </c>
    </row>
    <row r="1738" spans="1:15" ht="22.05" hidden="1" customHeight="1" x14ac:dyDescent="0.2">
      <c r="A1738" s="26">
        <v>45992</v>
      </c>
      <c r="B1738" s="20" t="s">
        <v>36</v>
      </c>
      <c r="C1738" s="156">
        <v>254265</v>
      </c>
      <c r="D1738" s="156"/>
      <c r="E1738" s="156" t="s">
        <v>855</v>
      </c>
      <c r="F1738" s="93" t="s">
        <v>99</v>
      </c>
      <c r="H1738" s="28" t="s">
        <v>21</v>
      </c>
      <c r="I1738" s="28" t="s">
        <v>81</v>
      </c>
      <c r="J1738" s="162" t="s">
        <v>167</v>
      </c>
      <c r="K1738" s="156" t="s">
        <v>894</v>
      </c>
      <c r="M1738" s="159">
        <v>44000</v>
      </c>
      <c r="O1738" s="114">
        <f t="shared" si="27"/>
        <v>58012.790000000503</v>
      </c>
    </row>
    <row r="1739" spans="1:15" ht="22.05" hidden="1" customHeight="1" x14ac:dyDescent="0.2">
      <c r="A1739" s="26">
        <v>45992</v>
      </c>
      <c r="B1739" s="20" t="s">
        <v>36</v>
      </c>
      <c r="C1739" s="156">
        <v>94406011</v>
      </c>
      <c r="D1739" s="156" t="s">
        <v>7712</v>
      </c>
      <c r="E1739" s="156" t="s">
        <v>7713</v>
      </c>
      <c r="F1739" s="93" t="s">
        <v>99</v>
      </c>
      <c r="H1739" s="28" t="s">
        <v>22</v>
      </c>
      <c r="I1739" s="28" t="s">
        <v>58</v>
      </c>
      <c r="J1739" s="162" t="s">
        <v>8793</v>
      </c>
      <c r="K1739" s="156" t="s">
        <v>4087</v>
      </c>
      <c r="N1739" s="27">
        <v>58000</v>
      </c>
      <c r="O1739" s="114">
        <f t="shared" si="27"/>
        <v>12.790000000502914</v>
      </c>
    </row>
    <row r="1740" spans="1:15" ht="22.05" hidden="1" customHeight="1" x14ac:dyDescent="0.2">
      <c r="A1740" s="26">
        <v>45993</v>
      </c>
      <c r="B1740" s="20" t="s">
        <v>36</v>
      </c>
      <c r="C1740" s="156"/>
      <c r="D1740" s="156"/>
      <c r="E1740" s="156" t="s">
        <v>7714</v>
      </c>
      <c r="F1740" s="93" t="s">
        <v>77</v>
      </c>
      <c r="H1740" s="28" t="s">
        <v>21</v>
      </c>
      <c r="I1740" s="28" t="s">
        <v>57</v>
      </c>
      <c r="J1740" s="162" t="s">
        <v>34</v>
      </c>
      <c r="K1740" s="156" t="s">
        <v>893</v>
      </c>
      <c r="M1740" s="159">
        <v>0.06</v>
      </c>
      <c r="O1740" s="114">
        <f t="shared" si="27"/>
        <v>12.850000000502915</v>
      </c>
    </row>
    <row r="1741" spans="1:15" ht="22.05" hidden="1" customHeight="1" x14ac:dyDescent="0.2">
      <c r="A1741" s="26">
        <v>45995</v>
      </c>
      <c r="B1741" s="20" t="s">
        <v>36</v>
      </c>
      <c r="C1741" s="156"/>
      <c r="D1741" s="156"/>
      <c r="E1741" s="156" t="s">
        <v>569</v>
      </c>
      <c r="F1741" s="93" t="s">
        <v>1769</v>
      </c>
      <c r="H1741" s="28" t="s">
        <v>21</v>
      </c>
      <c r="I1741" s="28" t="s">
        <v>28</v>
      </c>
      <c r="J1741" s="162" t="s">
        <v>30</v>
      </c>
      <c r="K1741" s="156" t="s">
        <v>639</v>
      </c>
      <c r="M1741" s="159">
        <v>51000</v>
      </c>
      <c r="O1741" s="114">
        <f t="shared" si="27"/>
        <v>51012.850000000501</v>
      </c>
    </row>
    <row r="1742" spans="1:15" ht="22.05" hidden="1" customHeight="1" x14ac:dyDescent="0.2">
      <c r="A1742" s="26">
        <v>45995</v>
      </c>
      <c r="B1742" s="20" t="s">
        <v>36</v>
      </c>
      <c r="C1742" s="156"/>
      <c r="D1742" s="156"/>
      <c r="E1742" s="156" t="s">
        <v>1547</v>
      </c>
      <c r="H1742" s="28" t="s">
        <v>22</v>
      </c>
      <c r="I1742" s="28" t="s">
        <v>57</v>
      </c>
      <c r="J1742" s="162" t="s">
        <v>85</v>
      </c>
      <c r="K1742" s="156" t="s">
        <v>893</v>
      </c>
      <c r="N1742" s="27">
        <v>830</v>
      </c>
      <c r="O1742" s="114">
        <f t="shared" si="27"/>
        <v>50182.850000000501</v>
      </c>
    </row>
    <row r="1743" spans="1:15" ht="22.05" hidden="1" customHeight="1" x14ac:dyDescent="0.2">
      <c r="A1743" s="26">
        <v>45995</v>
      </c>
      <c r="B1743" s="20" t="s">
        <v>36</v>
      </c>
      <c r="C1743" s="156"/>
      <c r="D1743" s="156"/>
      <c r="E1743" s="156" t="s">
        <v>609</v>
      </c>
      <c r="H1743" s="28" t="s">
        <v>22</v>
      </c>
      <c r="I1743" s="28" t="s">
        <v>57</v>
      </c>
      <c r="J1743" s="162" t="s">
        <v>85</v>
      </c>
      <c r="K1743" s="156" t="s">
        <v>893</v>
      </c>
      <c r="N1743" s="27">
        <v>132.80000000000001</v>
      </c>
      <c r="O1743" s="114">
        <f t="shared" si="27"/>
        <v>50050.050000000498</v>
      </c>
    </row>
    <row r="1744" spans="1:15" ht="22.05" hidden="1" customHeight="1" x14ac:dyDescent="0.2">
      <c r="A1744" s="26">
        <v>45995</v>
      </c>
      <c r="B1744" s="20" t="s">
        <v>36</v>
      </c>
      <c r="C1744" s="156">
        <v>10073012</v>
      </c>
      <c r="D1744" s="156"/>
      <c r="E1744" s="156" t="s">
        <v>7715</v>
      </c>
      <c r="F1744" s="93" t="s">
        <v>99</v>
      </c>
      <c r="H1744" s="28" t="s">
        <v>22</v>
      </c>
      <c r="I1744" s="28" t="s">
        <v>55</v>
      </c>
      <c r="J1744" s="162" t="s">
        <v>70</v>
      </c>
      <c r="K1744" s="156" t="s">
        <v>1110</v>
      </c>
      <c r="N1744" s="27">
        <v>36000</v>
      </c>
      <c r="O1744" s="114">
        <f t="shared" si="27"/>
        <v>14050.050000000498</v>
      </c>
    </row>
    <row r="1745" spans="1:15" ht="22.05" hidden="1" customHeight="1" x14ac:dyDescent="0.2">
      <c r="A1745" s="26">
        <v>45995</v>
      </c>
      <c r="B1745" s="20" t="s">
        <v>36</v>
      </c>
      <c r="C1745" s="156">
        <v>2711007321</v>
      </c>
      <c r="D1745" s="156"/>
      <c r="E1745" s="156" t="s">
        <v>577</v>
      </c>
      <c r="F1745" s="93" t="s">
        <v>99</v>
      </c>
      <c r="H1745" s="28" t="s">
        <v>22</v>
      </c>
      <c r="I1745" s="28" t="s">
        <v>81</v>
      </c>
      <c r="J1745" s="162" t="s">
        <v>171</v>
      </c>
      <c r="K1745" s="156" t="s">
        <v>621</v>
      </c>
      <c r="N1745" s="27">
        <v>2500</v>
      </c>
      <c r="O1745" s="114">
        <f t="shared" si="27"/>
        <v>11550.050000000498</v>
      </c>
    </row>
    <row r="1746" spans="1:15" ht="22.05" hidden="1" customHeight="1" x14ac:dyDescent="0.2">
      <c r="A1746" s="26">
        <v>45996</v>
      </c>
      <c r="B1746" s="20" t="s">
        <v>36</v>
      </c>
      <c r="C1746" s="156"/>
      <c r="D1746" s="156"/>
      <c r="E1746" s="156" t="s">
        <v>1547</v>
      </c>
      <c r="F1746" s="93" t="s">
        <v>77</v>
      </c>
      <c r="H1746" s="28" t="s">
        <v>22</v>
      </c>
      <c r="I1746" s="28" t="s">
        <v>57</v>
      </c>
      <c r="J1746" s="162" t="s">
        <v>85</v>
      </c>
      <c r="K1746" s="156" t="s">
        <v>893</v>
      </c>
      <c r="N1746" s="27">
        <v>660</v>
      </c>
      <c r="O1746" s="114">
        <f t="shared" si="27"/>
        <v>10890.050000000498</v>
      </c>
    </row>
    <row r="1747" spans="1:15" ht="22.05" hidden="1" customHeight="1" x14ac:dyDescent="0.2">
      <c r="A1747" s="26">
        <v>45996</v>
      </c>
      <c r="B1747" s="20" t="s">
        <v>36</v>
      </c>
      <c r="C1747" s="156"/>
      <c r="D1747" s="156"/>
      <c r="E1747" s="156" t="s">
        <v>1547</v>
      </c>
      <c r="F1747" s="93" t="s">
        <v>77</v>
      </c>
      <c r="H1747" s="28" t="s">
        <v>22</v>
      </c>
      <c r="I1747" s="28" t="s">
        <v>57</v>
      </c>
      <c r="J1747" s="162" t="s">
        <v>85</v>
      </c>
      <c r="K1747" s="156" t="s">
        <v>893</v>
      </c>
      <c r="N1747" s="27">
        <v>273</v>
      </c>
      <c r="O1747" s="114">
        <f t="shared" si="27"/>
        <v>10617.050000000498</v>
      </c>
    </row>
    <row r="1748" spans="1:15" ht="22.05" hidden="1" customHeight="1" x14ac:dyDescent="0.2">
      <c r="A1748" s="26">
        <v>45996</v>
      </c>
      <c r="B1748" s="20" t="s">
        <v>36</v>
      </c>
      <c r="C1748" s="156"/>
      <c r="D1748" s="156"/>
      <c r="E1748" s="156" t="s">
        <v>609</v>
      </c>
      <c r="F1748" s="93" t="s">
        <v>77</v>
      </c>
      <c r="H1748" s="28" t="s">
        <v>22</v>
      </c>
      <c r="I1748" s="28" t="s">
        <v>57</v>
      </c>
      <c r="J1748" s="162" t="s">
        <v>85</v>
      </c>
      <c r="K1748" s="156" t="s">
        <v>893</v>
      </c>
      <c r="N1748" s="27">
        <v>149.28</v>
      </c>
      <c r="O1748" s="114">
        <f t="shared" si="27"/>
        <v>10467.770000000497</v>
      </c>
    </row>
    <row r="1749" spans="1:15" ht="22.05" hidden="1" customHeight="1" x14ac:dyDescent="0.2">
      <c r="A1749" s="26">
        <v>45996</v>
      </c>
      <c r="B1749" s="20" t="s">
        <v>36</v>
      </c>
      <c r="C1749" s="156"/>
      <c r="D1749" s="156"/>
      <c r="E1749" s="156" t="s">
        <v>569</v>
      </c>
      <c r="F1749" s="93" t="s">
        <v>99</v>
      </c>
      <c r="H1749" s="28" t="s">
        <v>21</v>
      </c>
      <c r="I1749" s="28" t="s">
        <v>28</v>
      </c>
      <c r="J1749" s="162" t="s">
        <v>30</v>
      </c>
      <c r="K1749" s="156" t="s">
        <v>615</v>
      </c>
      <c r="M1749" s="159">
        <v>700000</v>
      </c>
      <c r="O1749" s="114">
        <f t="shared" si="27"/>
        <v>710467.77000000048</v>
      </c>
    </row>
    <row r="1750" spans="1:15" ht="22.05" hidden="1" customHeight="1" x14ac:dyDescent="0.2">
      <c r="A1750" s="26">
        <v>45996</v>
      </c>
      <c r="B1750" s="20" t="s">
        <v>36</v>
      </c>
      <c r="C1750" s="156"/>
      <c r="D1750" s="156"/>
      <c r="E1750" s="156" t="s">
        <v>1045</v>
      </c>
      <c r="F1750" s="93" t="s">
        <v>7716</v>
      </c>
      <c r="H1750" s="28" t="s">
        <v>22</v>
      </c>
      <c r="I1750" s="28" t="s">
        <v>81</v>
      </c>
      <c r="J1750" s="162" t="s">
        <v>33</v>
      </c>
      <c r="K1750" s="156" t="s">
        <v>621</v>
      </c>
      <c r="N1750" s="27">
        <v>29129.49</v>
      </c>
      <c r="O1750" s="114">
        <f t="shared" si="27"/>
        <v>681338.28000000049</v>
      </c>
    </row>
    <row r="1751" spans="1:15" ht="22.05" hidden="1" customHeight="1" x14ac:dyDescent="0.2">
      <c r="A1751" s="26">
        <v>45996</v>
      </c>
      <c r="B1751" s="20" t="s">
        <v>36</v>
      </c>
      <c r="C1751" s="156"/>
      <c r="D1751" s="156"/>
      <c r="E1751" s="156" t="s">
        <v>1045</v>
      </c>
      <c r="F1751" s="93" t="s">
        <v>7717</v>
      </c>
      <c r="H1751" s="28" t="s">
        <v>22</v>
      </c>
      <c r="I1751" s="28" t="s">
        <v>81</v>
      </c>
      <c r="J1751" s="162" t="s">
        <v>33</v>
      </c>
      <c r="K1751" s="156" t="s">
        <v>621</v>
      </c>
      <c r="N1751" s="27">
        <v>29129.49</v>
      </c>
      <c r="O1751" s="114">
        <f t="shared" si="27"/>
        <v>652208.7900000005</v>
      </c>
    </row>
    <row r="1752" spans="1:15" ht="22.05" hidden="1" customHeight="1" x14ac:dyDescent="0.2">
      <c r="A1752" s="26">
        <v>45996</v>
      </c>
      <c r="B1752" s="20" t="s">
        <v>36</v>
      </c>
      <c r="C1752" s="156"/>
      <c r="D1752" s="156"/>
      <c r="E1752" s="156" t="s">
        <v>1045</v>
      </c>
      <c r="F1752" s="93" t="s">
        <v>7718</v>
      </c>
      <c r="H1752" s="28" t="s">
        <v>22</v>
      </c>
      <c r="I1752" s="28" t="s">
        <v>81</v>
      </c>
      <c r="J1752" s="162" t="s">
        <v>33</v>
      </c>
      <c r="K1752" s="156" t="s">
        <v>621</v>
      </c>
      <c r="N1752" s="27">
        <v>29129.49</v>
      </c>
      <c r="O1752" s="114">
        <f t="shared" si="27"/>
        <v>623079.30000000051</v>
      </c>
    </row>
    <row r="1753" spans="1:15" ht="22.05" hidden="1" customHeight="1" x14ac:dyDescent="0.2">
      <c r="A1753" s="26">
        <v>45996</v>
      </c>
      <c r="B1753" s="20" t="s">
        <v>36</v>
      </c>
      <c r="C1753" s="156"/>
      <c r="D1753" s="156"/>
      <c r="E1753" s="156" t="s">
        <v>869</v>
      </c>
      <c r="F1753" s="93" t="s">
        <v>99</v>
      </c>
      <c r="H1753" s="28" t="s">
        <v>22</v>
      </c>
      <c r="I1753" s="28" t="s">
        <v>81</v>
      </c>
      <c r="J1753" s="162" t="s">
        <v>167</v>
      </c>
      <c r="K1753" s="156" t="s">
        <v>894</v>
      </c>
      <c r="N1753" s="27">
        <v>623000</v>
      </c>
      <c r="O1753" s="114">
        <f t="shared" si="27"/>
        <v>79.300000000512227</v>
      </c>
    </row>
    <row r="1754" spans="1:15" ht="22.05" hidden="1" customHeight="1" x14ac:dyDescent="0.2">
      <c r="A1754" s="26">
        <v>45996</v>
      </c>
      <c r="B1754" s="20" t="s">
        <v>36</v>
      </c>
      <c r="C1754" s="156"/>
      <c r="D1754" s="156" t="s">
        <v>1133</v>
      </c>
      <c r="E1754" s="156" t="s">
        <v>29</v>
      </c>
      <c r="F1754" s="93" t="s">
        <v>99</v>
      </c>
      <c r="H1754" s="28" t="s">
        <v>21</v>
      </c>
      <c r="I1754" s="531" t="s">
        <v>29</v>
      </c>
      <c r="J1754" s="532" t="s">
        <v>209</v>
      </c>
      <c r="K1754" s="156" t="s">
        <v>846</v>
      </c>
      <c r="M1754" s="159">
        <v>90000</v>
      </c>
      <c r="O1754" s="114">
        <f t="shared" si="27"/>
        <v>90079.300000000512</v>
      </c>
    </row>
    <row r="1755" spans="1:15" ht="22.05" hidden="1" customHeight="1" x14ac:dyDescent="0.2">
      <c r="A1755" s="26">
        <v>45996</v>
      </c>
      <c r="B1755" s="20" t="s">
        <v>36</v>
      </c>
      <c r="C1755" s="156"/>
      <c r="D1755" s="156"/>
      <c r="E1755" s="156" t="s">
        <v>569</v>
      </c>
      <c r="F1755" s="93" t="s">
        <v>99</v>
      </c>
      <c r="H1755" s="28" t="s">
        <v>21</v>
      </c>
      <c r="I1755" s="28" t="s">
        <v>28</v>
      </c>
      <c r="J1755" s="162" t="s">
        <v>30</v>
      </c>
      <c r="K1755" s="156" t="s">
        <v>615</v>
      </c>
      <c r="M1755" s="159">
        <v>300000</v>
      </c>
      <c r="O1755" s="114">
        <f t="shared" si="27"/>
        <v>390079.30000000051</v>
      </c>
    </row>
    <row r="1756" spans="1:15" ht="22.05" hidden="1" customHeight="1" x14ac:dyDescent="0.2">
      <c r="A1756" s="26">
        <v>45996</v>
      </c>
      <c r="B1756" s="20" t="s">
        <v>36</v>
      </c>
      <c r="C1756" s="156"/>
      <c r="D1756" s="156"/>
      <c r="E1756" s="156" t="s">
        <v>869</v>
      </c>
      <c r="F1756" s="93" t="s">
        <v>99</v>
      </c>
      <c r="H1756" s="28" t="s">
        <v>22</v>
      </c>
      <c r="I1756" s="28" t="s">
        <v>81</v>
      </c>
      <c r="J1756" s="162" t="s">
        <v>167</v>
      </c>
      <c r="K1756" s="156" t="s">
        <v>894</v>
      </c>
      <c r="N1756" s="27">
        <v>201000</v>
      </c>
      <c r="O1756" s="114">
        <f t="shared" si="27"/>
        <v>189079.30000000051</v>
      </c>
    </row>
    <row r="1757" spans="1:15" ht="22.05" hidden="1" customHeight="1" x14ac:dyDescent="0.2">
      <c r="A1757" s="26">
        <v>45996</v>
      </c>
      <c r="B1757" s="20" t="s">
        <v>36</v>
      </c>
      <c r="C1757" s="156">
        <v>91036017</v>
      </c>
      <c r="D1757" s="156"/>
      <c r="E1757" s="156" t="s">
        <v>7719</v>
      </c>
      <c r="F1757" s="93" t="s">
        <v>99</v>
      </c>
      <c r="H1757" s="28" t="s">
        <v>22</v>
      </c>
      <c r="I1757" s="531" t="s">
        <v>29</v>
      </c>
      <c r="J1757" s="532" t="s">
        <v>209</v>
      </c>
      <c r="K1757" s="156" t="s">
        <v>846</v>
      </c>
      <c r="N1757" s="27">
        <v>90000</v>
      </c>
      <c r="O1757" s="114">
        <f t="shared" si="27"/>
        <v>99079.300000000512</v>
      </c>
    </row>
    <row r="1758" spans="1:15" ht="22.05" hidden="1" customHeight="1" x14ac:dyDescent="0.2">
      <c r="A1758" s="26">
        <v>45996</v>
      </c>
      <c r="B1758" s="20" t="s">
        <v>36</v>
      </c>
      <c r="C1758" s="156"/>
      <c r="D1758" s="156"/>
      <c r="E1758" s="156" t="s">
        <v>7670</v>
      </c>
      <c r="F1758" s="93" t="s">
        <v>1854</v>
      </c>
      <c r="H1758" s="28" t="s">
        <v>22</v>
      </c>
      <c r="I1758" s="28" t="s">
        <v>58</v>
      </c>
      <c r="J1758" s="162" t="s">
        <v>101</v>
      </c>
      <c r="K1758" s="156" t="s">
        <v>6298</v>
      </c>
      <c r="N1758" s="27">
        <v>52287.43</v>
      </c>
      <c r="O1758" s="114">
        <f t="shared" ref="O1758:O1821" si="28">O1757+M1758-N1758</f>
        <v>46791.870000000512</v>
      </c>
    </row>
    <row r="1759" spans="1:15" ht="22.05" hidden="1" customHeight="1" x14ac:dyDescent="0.2">
      <c r="A1759" s="26">
        <v>45996</v>
      </c>
      <c r="B1759" s="20" t="s">
        <v>36</v>
      </c>
      <c r="C1759" s="156"/>
      <c r="D1759" s="156"/>
      <c r="E1759" s="156" t="s">
        <v>7714</v>
      </c>
      <c r="F1759" s="93" t="s">
        <v>77</v>
      </c>
      <c r="H1759" s="28" t="s">
        <v>21</v>
      </c>
      <c r="I1759" s="28" t="s">
        <v>28</v>
      </c>
      <c r="J1759" s="162" t="s">
        <v>34</v>
      </c>
      <c r="K1759" s="156" t="s">
        <v>893</v>
      </c>
      <c r="M1759" s="159">
        <v>0.03</v>
      </c>
      <c r="O1759" s="114">
        <f t="shared" si="28"/>
        <v>46791.900000000511</v>
      </c>
    </row>
    <row r="1760" spans="1:15" ht="22.05" hidden="1" customHeight="1" x14ac:dyDescent="0.2">
      <c r="A1760" s="26">
        <v>45997</v>
      </c>
      <c r="B1760" s="20" t="s">
        <v>36</v>
      </c>
      <c r="C1760" s="156">
        <v>91289</v>
      </c>
      <c r="D1760" s="156"/>
      <c r="E1760" s="156" t="s">
        <v>855</v>
      </c>
      <c r="F1760" s="93" t="s">
        <v>99</v>
      </c>
      <c r="H1760" s="28" t="s">
        <v>21</v>
      </c>
      <c r="I1760" s="28" t="s">
        <v>81</v>
      </c>
      <c r="J1760" s="162" t="s">
        <v>167</v>
      </c>
      <c r="K1760" s="156" t="s">
        <v>894</v>
      </c>
      <c r="M1760" s="159">
        <v>15000</v>
      </c>
      <c r="O1760" s="114">
        <f t="shared" si="28"/>
        <v>61791.900000000511</v>
      </c>
    </row>
    <row r="1761" spans="1:15" ht="22.05" hidden="1" customHeight="1" x14ac:dyDescent="0.2">
      <c r="A1761" s="26">
        <v>45997</v>
      </c>
      <c r="B1761" s="20" t="s">
        <v>36</v>
      </c>
      <c r="C1761" s="156">
        <v>2410254420</v>
      </c>
      <c r="D1761" s="156"/>
      <c r="E1761" s="156" t="s">
        <v>7720</v>
      </c>
      <c r="F1761" s="93" t="s">
        <v>99</v>
      </c>
      <c r="H1761" s="28" t="s">
        <v>22</v>
      </c>
      <c r="I1761" s="28" t="s">
        <v>103</v>
      </c>
      <c r="J1761" s="162" t="s">
        <v>95</v>
      </c>
      <c r="K1761" s="156" t="s">
        <v>2616</v>
      </c>
      <c r="N1761" s="27">
        <v>60258</v>
      </c>
      <c r="O1761" s="114">
        <f t="shared" si="28"/>
        <v>1533.9000000005108</v>
      </c>
    </row>
    <row r="1762" spans="1:15" ht="22.05" hidden="1" customHeight="1" x14ac:dyDescent="0.2">
      <c r="A1762" s="26">
        <v>45997</v>
      </c>
      <c r="B1762" s="20" t="s">
        <v>36</v>
      </c>
      <c r="C1762" s="156">
        <v>101706</v>
      </c>
      <c r="D1762" s="156"/>
      <c r="E1762" s="156" t="s">
        <v>855</v>
      </c>
      <c r="F1762" s="93" t="s">
        <v>99</v>
      </c>
      <c r="H1762" s="28" t="s">
        <v>21</v>
      </c>
      <c r="I1762" s="28" t="s">
        <v>81</v>
      </c>
      <c r="J1762" s="162" t="s">
        <v>167</v>
      </c>
      <c r="K1762" s="156" t="s">
        <v>894</v>
      </c>
      <c r="M1762" s="159">
        <v>400</v>
      </c>
      <c r="O1762" s="114">
        <f t="shared" si="28"/>
        <v>1933.9000000005108</v>
      </c>
    </row>
    <row r="1763" spans="1:15" ht="22.05" hidden="1" customHeight="1" x14ac:dyDescent="0.2">
      <c r="A1763" s="26">
        <v>45997</v>
      </c>
      <c r="B1763" s="20" t="s">
        <v>36</v>
      </c>
      <c r="C1763" s="156">
        <v>106383</v>
      </c>
      <c r="D1763" s="156" t="s">
        <v>2638</v>
      </c>
      <c r="E1763" s="156" t="s">
        <v>1066</v>
      </c>
      <c r="F1763" s="93" t="s">
        <v>99</v>
      </c>
      <c r="H1763" s="28" t="s">
        <v>21</v>
      </c>
      <c r="I1763" s="28" t="s">
        <v>81</v>
      </c>
      <c r="J1763" s="162" t="s">
        <v>171</v>
      </c>
      <c r="K1763" s="156" t="s">
        <v>621</v>
      </c>
      <c r="M1763" s="159">
        <v>1000</v>
      </c>
      <c r="O1763" s="114">
        <f t="shared" si="28"/>
        <v>2933.9000000005108</v>
      </c>
    </row>
    <row r="1764" spans="1:15" ht="22.05" hidden="1" customHeight="1" x14ac:dyDescent="0.2">
      <c r="A1764" s="26">
        <v>45997</v>
      </c>
      <c r="B1764" s="20" t="s">
        <v>36</v>
      </c>
      <c r="C1764" s="156">
        <v>5806449613</v>
      </c>
      <c r="D1764" s="156" t="s">
        <v>8707</v>
      </c>
      <c r="E1764" s="156" t="s">
        <v>8708</v>
      </c>
      <c r="F1764" s="93" t="s">
        <v>99</v>
      </c>
      <c r="H1764" s="28" t="s">
        <v>22</v>
      </c>
      <c r="I1764" s="28" t="s">
        <v>103</v>
      </c>
      <c r="J1764" s="162" t="s">
        <v>95</v>
      </c>
      <c r="K1764" s="156" t="s">
        <v>2616</v>
      </c>
      <c r="N1764" s="27">
        <v>1950</v>
      </c>
      <c r="O1764" s="114">
        <f t="shared" si="28"/>
        <v>983.90000000051077</v>
      </c>
    </row>
    <row r="1765" spans="1:15" ht="22.05" hidden="1" customHeight="1" x14ac:dyDescent="0.2">
      <c r="A1765" s="26">
        <v>45999</v>
      </c>
      <c r="B1765" s="20" t="s">
        <v>36</v>
      </c>
      <c r="C1765" s="156">
        <v>807907</v>
      </c>
      <c r="D1765" s="156"/>
      <c r="E1765" s="156" t="s">
        <v>855</v>
      </c>
      <c r="F1765" s="93" t="s">
        <v>99</v>
      </c>
      <c r="H1765" s="28" t="s">
        <v>21</v>
      </c>
      <c r="I1765" s="28" t="s">
        <v>81</v>
      </c>
      <c r="J1765" s="162" t="s">
        <v>167</v>
      </c>
      <c r="K1765" s="156" t="s">
        <v>894</v>
      </c>
      <c r="M1765" s="159">
        <v>2500</v>
      </c>
      <c r="O1765" s="114">
        <f t="shared" si="28"/>
        <v>3483.9000000005108</v>
      </c>
    </row>
    <row r="1766" spans="1:15" ht="22.05" hidden="1" customHeight="1" x14ac:dyDescent="0.2">
      <c r="A1766" s="26">
        <v>45999</v>
      </c>
      <c r="B1766" s="20" t="s">
        <v>36</v>
      </c>
      <c r="C1766" s="156">
        <v>65328011</v>
      </c>
      <c r="D1766" s="156"/>
      <c r="E1766" s="156" t="s">
        <v>7669</v>
      </c>
      <c r="F1766" s="93" t="s">
        <v>99</v>
      </c>
      <c r="H1766" s="28" t="s">
        <v>22</v>
      </c>
      <c r="I1766" s="28" t="s">
        <v>56</v>
      </c>
      <c r="J1766" s="162" t="s">
        <v>90</v>
      </c>
      <c r="K1766" s="156" t="s">
        <v>122</v>
      </c>
      <c r="N1766" s="27">
        <v>2333</v>
      </c>
      <c r="O1766" s="114">
        <f t="shared" si="28"/>
        <v>1150.9000000005108</v>
      </c>
    </row>
    <row r="1767" spans="1:15" ht="22.05" hidden="1" customHeight="1" x14ac:dyDescent="0.2">
      <c r="A1767" s="26">
        <v>45999</v>
      </c>
      <c r="B1767" s="20" t="s">
        <v>36</v>
      </c>
      <c r="C1767" s="156">
        <v>864918</v>
      </c>
      <c r="D1767" s="156"/>
      <c r="E1767" s="156" t="s">
        <v>855</v>
      </c>
      <c r="F1767" s="93" t="s">
        <v>99</v>
      </c>
      <c r="H1767" s="28" t="s">
        <v>21</v>
      </c>
      <c r="I1767" s="28" t="s">
        <v>81</v>
      </c>
      <c r="J1767" s="162" t="s">
        <v>167</v>
      </c>
      <c r="K1767" s="156" t="s">
        <v>894</v>
      </c>
      <c r="M1767" s="159">
        <v>6366.91</v>
      </c>
      <c r="O1767" s="114">
        <f t="shared" si="28"/>
        <v>7517.8100000005106</v>
      </c>
    </row>
    <row r="1768" spans="1:15" ht="22.05" hidden="1" customHeight="1" x14ac:dyDescent="0.2">
      <c r="A1768" s="26">
        <v>45999</v>
      </c>
      <c r="B1768" s="20" t="s">
        <v>36</v>
      </c>
      <c r="C1768" s="156">
        <v>72401011</v>
      </c>
      <c r="D1768" s="156"/>
      <c r="E1768" s="156" t="s">
        <v>8709</v>
      </c>
      <c r="F1768" s="93" t="s">
        <v>99</v>
      </c>
      <c r="H1768" s="28" t="s">
        <v>22</v>
      </c>
      <c r="I1768" s="28" t="s">
        <v>55</v>
      </c>
      <c r="J1768" s="162" t="s">
        <v>70</v>
      </c>
      <c r="K1768" s="156" t="s">
        <v>122</v>
      </c>
      <c r="N1768" s="27">
        <v>6500</v>
      </c>
      <c r="O1768" s="114">
        <f t="shared" si="28"/>
        <v>1017.8100000005106</v>
      </c>
    </row>
    <row r="1769" spans="1:15" ht="22.05" hidden="1" customHeight="1" x14ac:dyDescent="0.2">
      <c r="A1769" s="26">
        <v>46000</v>
      </c>
      <c r="B1769" s="20" t="s">
        <v>36</v>
      </c>
      <c r="C1769" s="156">
        <v>548569</v>
      </c>
      <c r="D1769" s="156"/>
      <c r="E1769" s="156" t="s">
        <v>869</v>
      </c>
      <c r="F1769" s="93" t="s">
        <v>99</v>
      </c>
      <c r="H1769" s="28" t="s">
        <v>21</v>
      </c>
      <c r="I1769" s="28" t="s">
        <v>81</v>
      </c>
      <c r="J1769" s="162" t="s">
        <v>167</v>
      </c>
      <c r="K1769" s="156" t="s">
        <v>894</v>
      </c>
      <c r="M1769" s="159">
        <v>16500</v>
      </c>
      <c r="O1769" s="114">
        <f t="shared" si="28"/>
        <v>17517.810000000511</v>
      </c>
    </row>
    <row r="1770" spans="1:15" ht="22.05" hidden="1" customHeight="1" x14ac:dyDescent="0.2">
      <c r="A1770" s="26">
        <v>46000</v>
      </c>
      <c r="B1770" s="20" t="s">
        <v>36</v>
      </c>
      <c r="C1770" s="156">
        <v>29671017</v>
      </c>
      <c r="D1770" s="156" t="s">
        <v>8710</v>
      </c>
      <c r="E1770" s="156" t="s">
        <v>8711</v>
      </c>
      <c r="F1770" s="93" t="s">
        <v>99</v>
      </c>
      <c r="H1770" s="28" t="s">
        <v>22</v>
      </c>
      <c r="I1770" s="531" t="s">
        <v>103</v>
      </c>
      <c r="J1770" s="532" t="s">
        <v>95</v>
      </c>
      <c r="K1770" s="156" t="s">
        <v>8748</v>
      </c>
      <c r="N1770" s="27">
        <v>16322.94</v>
      </c>
      <c r="O1770" s="114">
        <f t="shared" si="28"/>
        <v>1194.8700000005101</v>
      </c>
    </row>
    <row r="1771" spans="1:15" ht="22.05" hidden="1" customHeight="1" x14ac:dyDescent="0.2">
      <c r="A1771" s="26">
        <v>46002</v>
      </c>
      <c r="B1771" s="20" t="s">
        <v>36</v>
      </c>
      <c r="C1771" s="156"/>
      <c r="D1771" s="156"/>
      <c r="E1771" s="156" t="s">
        <v>569</v>
      </c>
      <c r="F1771" s="93" t="s">
        <v>99</v>
      </c>
      <c r="H1771" s="28" t="s">
        <v>21</v>
      </c>
      <c r="I1771" s="28" t="s">
        <v>28</v>
      </c>
      <c r="J1771" s="162" t="s">
        <v>30</v>
      </c>
      <c r="K1771" s="156" t="s">
        <v>615</v>
      </c>
      <c r="M1771" s="159">
        <v>700000</v>
      </c>
      <c r="O1771" s="114">
        <f t="shared" si="28"/>
        <v>701194.87000000046</v>
      </c>
    </row>
    <row r="1772" spans="1:15" ht="22.05" hidden="1" customHeight="1" x14ac:dyDescent="0.2">
      <c r="A1772" s="26">
        <v>46002</v>
      </c>
      <c r="B1772" s="20" t="s">
        <v>36</v>
      </c>
      <c r="C1772" s="156">
        <v>4726609514</v>
      </c>
      <c r="D1772" s="156"/>
      <c r="E1772" s="156" t="s">
        <v>869</v>
      </c>
      <c r="F1772" s="93" t="s">
        <v>99</v>
      </c>
      <c r="H1772" s="28" t="s">
        <v>22</v>
      </c>
      <c r="I1772" s="28" t="s">
        <v>81</v>
      </c>
      <c r="J1772" s="162" t="s">
        <v>167</v>
      </c>
      <c r="K1772" s="156" t="s">
        <v>894</v>
      </c>
      <c r="N1772" s="27">
        <v>700000</v>
      </c>
      <c r="O1772" s="114">
        <f t="shared" si="28"/>
        <v>1194.870000000461</v>
      </c>
    </row>
    <row r="1773" spans="1:15" ht="22.05" hidden="1" customHeight="1" x14ac:dyDescent="0.2">
      <c r="A1773" s="26">
        <v>46002</v>
      </c>
      <c r="B1773" s="20" t="s">
        <v>36</v>
      </c>
      <c r="C1773" s="156"/>
      <c r="D1773" s="156"/>
      <c r="E1773" s="156" t="s">
        <v>569</v>
      </c>
      <c r="F1773" s="93" t="s">
        <v>99</v>
      </c>
      <c r="H1773" s="28" t="s">
        <v>21</v>
      </c>
      <c r="I1773" s="28" t="s">
        <v>28</v>
      </c>
      <c r="J1773" s="162" t="s">
        <v>30</v>
      </c>
      <c r="K1773" s="156" t="s">
        <v>8749</v>
      </c>
      <c r="M1773" s="159">
        <v>104880</v>
      </c>
      <c r="O1773" s="114">
        <f t="shared" si="28"/>
        <v>106074.87000000046</v>
      </c>
    </row>
    <row r="1774" spans="1:15" ht="22.05" hidden="1" customHeight="1" x14ac:dyDescent="0.2">
      <c r="A1774" s="26">
        <v>46002</v>
      </c>
      <c r="B1774" s="20" t="s">
        <v>36</v>
      </c>
      <c r="C1774" s="156"/>
      <c r="D1774" s="156"/>
      <c r="E1774" s="156" t="s">
        <v>569</v>
      </c>
      <c r="F1774" s="93" t="s">
        <v>99</v>
      </c>
      <c r="H1774" s="28" t="s">
        <v>21</v>
      </c>
      <c r="I1774" s="28" t="s">
        <v>28</v>
      </c>
      <c r="J1774" s="162" t="s">
        <v>30</v>
      </c>
      <c r="K1774" s="156" t="s">
        <v>615</v>
      </c>
      <c r="M1774" s="159">
        <v>300000</v>
      </c>
      <c r="O1774" s="114">
        <f t="shared" si="28"/>
        <v>406074.87000000046</v>
      </c>
    </row>
    <row r="1775" spans="1:15" ht="22.05" hidden="1" customHeight="1" x14ac:dyDescent="0.2">
      <c r="A1775" s="26">
        <v>46002</v>
      </c>
      <c r="B1775" s="20" t="s">
        <v>36</v>
      </c>
      <c r="C1775" s="156"/>
      <c r="D1775" s="156"/>
      <c r="E1775" s="156" t="s">
        <v>569</v>
      </c>
      <c r="F1775" s="93" t="s">
        <v>79</v>
      </c>
      <c r="H1775" s="28" t="s">
        <v>21</v>
      </c>
      <c r="I1775" s="28" t="s">
        <v>28</v>
      </c>
      <c r="J1775" s="162" t="s">
        <v>30</v>
      </c>
      <c r="K1775" s="156" t="s">
        <v>905</v>
      </c>
      <c r="M1775" s="159">
        <v>50000</v>
      </c>
      <c r="O1775" s="114">
        <f t="shared" si="28"/>
        <v>456074.87000000046</v>
      </c>
    </row>
    <row r="1776" spans="1:15" ht="22.05" hidden="1" customHeight="1" x14ac:dyDescent="0.2">
      <c r="A1776" s="26">
        <v>46002</v>
      </c>
      <c r="B1776" s="20" t="s">
        <v>36</v>
      </c>
      <c r="C1776" s="156">
        <v>4302721316</v>
      </c>
      <c r="D1776" s="156"/>
      <c r="E1776" s="156" t="s">
        <v>869</v>
      </c>
      <c r="F1776" s="93" t="s">
        <v>99</v>
      </c>
      <c r="H1776" s="28" t="s">
        <v>22</v>
      </c>
      <c r="I1776" s="28" t="s">
        <v>81</v>
      </c>
      <c r="J1776" s="162" t="s">
        <v>167</v>
      </c>
      <c r="K1776" s="156" t="s">
        <v>894</v>
      </c>
      <c r="N1776" s="27">
        <v>405000</v>
      </c>
      <c r="O1776" s="114">
        <f t="shared" si="28"/>
        <v>51074.870000000461</v>
      </c>
    </row>
    <row r="1777" spans="1:15" ht="22.05" hidden="1" customHeight="1" x14ac:dyDescent="0.2">
      <c r="A1777" s="26">
        <v>46002</v>
      </c>
      <c r="B1777" s="20" t="s">
        <v>36</v>
      </c>
      <c r="C1777" s="156"/>
      <c r="D1777" s="156"/>
      <c r="E1777" s="156" t="s">
        <v>569</v>
      </c>
      <c r="F1777" s="93" t="s">
        <v>79</v>
      </c>
      <c r="H1777" s="28" t="s">
        <v>21</v>
      </c>
      <c r="I1777" s="28" t="s">
        <v>28</v>
      </c>
      <c r="J1777" s="162" t="s">
        <v>30</v>
      </c>
      <c r="K1777" s="156" t="s">
        <v>905</v>
      </c>
      <c r="M1777" s="159">
        <v>50000</v>
      </c>
      <c r="O1777" s="114">
        <f t="shared" si="28"/>
        <v>101074.87000000046</v>
      </c>
    </row>
    <row r="1778" spans="1:15" ht="22.05" hidden="1" customHeight="1" x14ac:dyDescent="0.2">
      <c r="A1778" s="26">
        <v>46002</v>
      </c>
      <c r="B1778" s="20" t="s">
        <v>36</v>
      </c>
      <c r="C1778" s="156"/>
      <c r="D1778" s="156"/>
      <c r="E1778" s="156" t="s">
        <v>569</v>
      </c>
      <c r="F1778" s="93" t="s">
        <v>79</v>
      </c>
      <c r="H1778" s="28" t="s">
        <v>21</v>
      </c>
      <c r="I1778" s="28" t="s">
        <v>28</v>
      </c>
      <c r="J1778" s="162" t="s">
        <v>30</v>
      </c>
      <c r="K1778" s="156" t="s">
        <v>905</v>
      </c>
      <c r="M1778" s="159">
        <v>50000</v>
      </c>
      <c r="O1778" s="114">
        <f t="shared" si="28"/>
        <v>151074.87000000046</v>
      </c>
    </row>
    <row r="1779" spans="1:15" ht="22.05" hidden="1" customHeight="1" x14ac:dyDescent="0.2">
      <c r="A1779" s="26">
        <v>46002</v>
      </c>
      <c r="B1779" s="20" t="s">
        <v>36</v>
      </c>
      <c r="C1779" s="156"/>
      <c r="D1779" s="156"/>
      <c r="E1779" s="156" t="s">
        <v>569</v>
      </c>
      <c r="F1779" s="93" t="s">
        <v>79</v>
      </c>
      <c r="H1779" s="28" t="s">
        <v>21</v>
      </c>
      <c r="I1779" s="28" t="s">
        <v>28</v>
      </c>
      <c r="J1779" s="162" t="s">
        <v>30</v>
      </c>
      <c r="K1779" s="156" t="s">
        <v>905</v>
      </c>
      <c r="M1779" s="159">
        <v>50000</v>
      </c>
      <c r="O1779" s="114">
        <f t="shared" si="28"/>
        <v>201074.87000000046</v>
      </c>
    </row>
    <row r="1780" spans="1:15" ht="22.05" hidden="1" customHeight="1" x14ac:dyDescent="0.2">
      <c r="A1780" s="26">
        <v>46002</v>
      </c>
      <c r="B1780" s="20" t="s">
        <v>36</v>
      </c>
      <c r="C1780" s="156"/>
      <c r="D1780" s="156"/>
      <c r="E1780" s="156" t="s">
        <v>569</v>
      </c>
      <c r="F1780" s="93" t="s">
        <v>79</v>
      </c>
      <c r="H1780" s="28" t="s">
        <v>21</v>
      </c>
      <c r="I1780" s="28" t="s">
        <v>28</v>
      </c>
      <c r="J1780" s="162" t="s">
        <v>30</v>
      </c>
      <c r="K1780" s="156" t="s">
        <v>905</v>
      </c>
      <c r="M1780" s="159">
        <v>50000</v>
      </c>
      <c r="O1780" s="114">
        <f t="shared" si="28"/>
        <v>251074.87000000046</v>
      </c>
    </row>
    <row r="1781" spans="1:15" ht="22.05" hidden="1" customHeight="1" x14ac:dyDescent="0.2">
      <c r="A1781" s="26">
        <v>46002</v>
      </c>
      <c r="B1781" s="20" t="s">
        <v>36</v>
      </c>
      <c r="C1781" s="156"/>
      <c r="D1781" s="156"/>
      <c r="E1781" s="156" t="s">
        <v>569</v>
      </c>
      <c r="F1781" s="93" t="s">
        <v>79</v>
      </c>
      <c r="H1781" s="28" t="s">
        <v>21</v>
      </c>
      <c r="I1781" s="28" t="s">
        <v>28</v>
      </c>
      <c r="J1781" s="162" t="s">
        <v>30</v>
      </c>
      <c r="K1781" s="156" t="s">
        <v>905</v>
      </c>
      <c r="M1781" s="159">
        <v>50000</v>
      </c>
      <c r="O1781" s="114">
        <f t="shared" si="28"/>
        <v>301074.87000000046</v>
      </c>
    </row>
    <row r="1782" spans="1:15" ht="22.05" hidden="1" customHeight="1" x14ac:dyDescent="0.2">
      <c r="A1782" s="26">
        <v>46002</v>
      </c>
      <c r="B1782" s="20" t="s">
        <v>36</v>
      </c>
      <c r="C1782" s="156"/>
      <c r="D1782" s="156"/>
      <c r="E1782" s="156" t="s">
        <v>569</v>
      </c>
      <c r="F1782" s="93" t="s">
        <v>79</v>
      </c>
      <c r="H1782" s="28" t="s">
        <v>21</v>
      </c>
      <c r="I1782" s="28" t="s">
        <v>28</v>
      </c>
      <c r="J1782" s="162" t="s">
        <v>30</v>
      </c>
      <c r="K1782" s="156" t="s">
        <v>905</v>
      </c>
      <c r="M1782" s="159">
        <v>50000</v>
      </c>
      <c r="O1782" s="114">
        <f t="shared" si="28"/>
        <v>351074.87000000046</v>
      </c>
    </row>
    <row r="1783" spans="1:15" ht="22.05" hidden="1" customHeight="1" x14ac:dyDescent="0.2">
      <c r="A1783" s="26">
        <v>46002</v>
      </c>
      <c r="B1783" s="20" t="s">
        <v>36</v>
      </c>
      <c r="C1783" s="156"/>
      <c r="D1783" s="156"/>
      <c r="E1783" s="156" t="s">
        <v>569</v>
      </c>
      <c r="F1783" s="93" t="s">
        <v>79</v>
      </c>
      <c r="H1783" s="28" t="s">
        <v>21</v>
      </c>
      <c r="I1783" s="28" t="s">
        <v>28</v>
      </c>
      <c r="J1783" s="162" t="s">
        <v>30</v>
      </c>
      <c r="K1783" s="156" t="s">
        <v>905</v>
      </c>
      <c r="M1783" s="159">
        <v>50000</v>
      </c>
      <c r="O1783" s="114">
        <f t="shared" si="28"/>
        <v>401074.87000000046</v>
      </c>
    </row>
    <row r="1784" spans="1:15" ht="22.05" hidden="1" customHeight="1" x14ac:dyDescent="0.2">
      <c r="A1784" s="26">
        <v>46002</v>
      </c>
      <c r="B1784" s="20" t="s">
        <v>36</v>
      </c>
      <c r="C1784" s="156"/>
      <c r="D1784" s="156"/>
      <c r="E1784" s="156" t="s">
        <v>569</v>
      </c>
      <c r="F1784" s="93" t="s">
        <v>79</v>
      </c>
      <c r="H1784" s="28" t="s">
        <v>21</v>
      </c>
      <c r="I1784" s="28" t="s">
        <v>28</v>
      </c>
      <c r="J1784" s="162" t="s">
        <v>30</v>
      </c>
      <c r="K1784" s="156" t="s">
        <v>905</v>
      </c>
      <c r="M1784" s="159">
        <v>50000</v>
      </c>
      <c r="O1784" s="114">
        <f t="shared" si="28"/>
        <v>451074.87000000046</v>
      </c>
    </row>
    <row r="1785" spans="1:15" ht="22.05" hidden="1" customHeight="1" x14ac:dyDescent="0.2">
      <c r="A1785" s="26">
        <v>46002</v>
      </c>
      <c r="B1785" s="20" t="s">
        <v>36</v>
      </c>
      <c r="C1785" s="156"/>
      <c r="D1785" s="156"/>
      <c r="E1785" s="156" t="s">
        <v>569</v>
      </c>
      <c r="F1785" s="93" t="s">
        <v>79</v>
      </c>
      <c r="H1785" s="28" t="s">
        <v>21</v>
      </c>
      <c r="I1785" s="28" t="s">
        <v>28</v>
      </c>
      <c r="J1785" s="162" t="s">
        <v>30</v>
      </c>
      <c r="K1785" s="156" t="s">
        <v>905</v>
      </c>
      <c r="M1785" s="159">
        <v>50000</v>
      </c>
      <c r="O1785" s="114">
        <f t="shared" si="28"/>
        <v>501074.87000000046</v>
      </c>
    </row>
    <row r="1786" spans="1:15" ht="22.05" hidden="1" customHeight="1" x14ac:dyDescent="0.2">
      <c r="A1786" s="26">
        <v>46002</v>
      </c>
      <c r="B1786" s="20" t="s">
        <v>36</v>
      </c>
      <c r="C1786" s="156"/>
      <c r="D1786" s="156"/>
      <c r="E1786" s="156" t="s">
        <v>569</v>
      </c>
      <c r="F1786" s="93" t="s">
        <v>79</v>
      </c>
      <c r="H1786" s="28" t="s">
        <v>21</v>
      </c>
      <c r="I1786" s="28" t="s">
        <v>28</v>
      </c>
      <c r="J1786" s="162" t="s">
        <v>30</v>
      </c>
      <c r="K1786" s="156" t="s">
        <v>905</v>
      </c>
      <c r="M1786" s="159">
        <v>50000</v>
      </c>
      <c r="O1786" s="114">
        <f t="shared" si="28"/>
        <v>551074.87000000046</v>
      </c>
    </row>
    <row r="1787" spans="1:15" ht="22.05" hidden="1" customHeight="1" x14ac:dyDescent="0.2">
      <c r="A1787" s="26">
        <v>46002</v>
      </c>
      <c r="B1787" s="20" t="s">
        <v>36</v>
      </c>
      <c r="C1787" s="156"/>
      <c r="D1787" s="156"/>
      <c r="E1787" s="156" t="s">
        <v>569</v>
      </c>
      <c r="F1787" s="93" t="s">
        <v>79</v>
      </c>
      <c r="H1787" s="28" t="s">
        <v>21</v>
      </c>
      <c r="I1787" s="28" t="s">
        <v>28</v>
      </c>
      <c r="J1787" s="162" t="s">
        <v>30</v>
      </c>
      <c r="K1787" s="156" t="s">
        <v>905</v>
      </c>
      <c r="M1787" s="159">
        <v>50000</v>
      </c>
      <c r="O1787" s="114">
        <f t="shared" si="28"/>
        <v>601074.87000000046</v>
      </c>
    </row>
    <row r="1788" spans="1:15" ht="22.05" hidden="1" customHeight="1" x14ac:dyDescent="0.2">
      <c r="A1788" s="26">
        <v>46002</v>
      </c>
      <c r="B1788" s="20" t="s">
        <v>36</v>
      </c>
      <c r="C1788" s="156"/>
      <c r="D1788" s="156"/>
      <c r="E1788" s="156" t="s">
        <v>569</v>
      </c>
      <c r="F1788" s="93" t="s">
        <v>79</v>
      </c>
      <c r="H1788" s="28" t="s">
        <v>21</v>
      </c>
      <c r="I1788" s="28" t="s">
        <v>28</v>
      </c>
      <c r="J1788" s="162" t="s">
        <v>30</v>
      </c>
      <c r="K1788" s="156" t="s">
        <v>905</v>
      </c>
      <c r="M1788" s="159">
        <v>50000</v>
      </c>
      <c r="O1788" s="114">
        <f t="shared" si="28"/>
        <v>651074.87000000046</v>
      </c>
    </row>
    <row r="1789" spans="1:15" ht="22.05" hidden="1" customHeight="1" x14ac:dyDescent="0.2">
      <c r="A1789" s="26">
        <v>46002</v>
      </c>
      <c r="B1789" s="20" t="s">
        <v>36</v>
      </c>
      <c r="C1789" s="156"/>
      <c r="D1789" s="156"/>
      <c r="E1789" s="156" t="s">
        <v>569</v>
      </c>
      <c r="F1789" s="93" t="s">
        <v>79</v>
      </c>
      <c r="H1789" s="28" t="s">
        <v>21</v>
      </c>
      <c r="I1789" s="28" t="s">
        <v>28</v>
      </c>
      <c r="J1789" s="162" t="s">
        <v>30</v>
      </c>
      <c r="K1789" s="156" t="s">
        <v>905</v>
      </c>
      <c r="M1789" s="159">
        <v>50000</v>
      </c>
      <c r="O1789" s="114">
        <f t="shared" si="28"/>
        <v>701074.87000000046</v>
      </c>
    </row>
    <row r="1790" spans="1:15" ht="22.05" hidden="1" customHeight="1" x14ac:dyDescent="0.2">
      <c r="A1790" s="26">
        <v>46002</v>
      </c>
      <c r="B1790" s="20" t="s">
        <v>36</v>
      </c>
      <c r="C1790" s="156"/>
      <c r="D1790" s="156"/>
      <c r="E1790" s="156" t="s">
        <v>569</v>
      </c>
      <c r="F1790" s="93" t="s">
        <v>79</v>
      </c>
      <c r="H1790" s="28" t="s">
        <v>21</v>
      </c>
      <c r="I1790" s="28" t="s">
        <v>28</v>
      </c>
      <c r="J1790" s="162" t="s">
        <v>30</v>
      </c>
      <c r="K1790" s="156" t="s">
        <v>905</v>
      </c>
      <c r="M1790" s="159">
        <v>50000</v>
      </c>
      <c r="O1790" s="114">
        <f t="shared" si="28"/>
        <v>751074.87000000046</v>
      </c>
    </row>
    <row r="1791" spans="1:15" ht="22.05" hidden="1" customHeight="1" x14ac:dyDescent="0.2">
      <c r="A1791" s="26">
        <v>46002</v>
      </c>
      <c r="B1791" s="20" t="s">
        <v>36</v>
      </c>
      <c r="C1791" s="156"/>
      <c r="D1791" s="156"/>
      <c r="E1791" s="156" t="s">
        <v>569</v>
      </c>
      <c r="F1791" s="93" t="s">
        <v>79</v>
      </c>
      <c r="H1791" s="28" t="s">
        <v>21</v>
      </c>
      <c r="I1791" s="28" t="s">
        <v>28</v>
      </c>
      <c r="J1791" s="162" t="s">
        <v>30</v>
      </c>
      <c r="K1791" s="156" t="s">
        <v>905</v>
      </c>
      <c r="M1791" s="159">
        <v>50000</v>
      </c>
      <c r="O1791" s="114">
        <f t="shared" si="28"/>
        <v>801074.87000000046</v>
      </c>
    </row>
    <row r="1792" spans="1:15" ht="22.05" hidden="1" customHeight="1" x14ac:dyDescent="0.2">
      <c r="A1792" s="26">
        <v>46002</v>
      </c>
      <c r="B1792" s="20" t="s">
        <v>36</v>
      </c>
      <c r="C1792" s="156"/>
      <c r="D1792" s="156"/>
      <c r="E1792" s="156" t="s">
        <v>569</v>
      </c>
      <c r="F1792" s="93" t="s">
        <v>79</v>
      </c>
      <c r="H1792" s="28" t="s">
        <v>21</v>
      </c>
      <c r="I1792" s="28" t="s">
        <v>28</v>
      </c>
      <c r="J1792" s="162" t="s">
        <v>30</v>
      </c>
      <c r="K1792" s="156" t="s">
        <v>905</v>
      </c>
      <c r="M1792" s="159">
        <v>50000</v>
      </c>
      <c r="O1792" s="114">
        <f t="shared" si="28"/>
        <v>851074.87000000046</v>
      </c>
    </row>
    <row r="1793" spans="1:15" ht="22.05" hidden="1" customHeight="1" x14ac:dyDescent="0.2">
      <c r="A1793" s="26">
        <v>46002</v>
      </c>
      <c r="B1793" s="20" t="s">
        <v>36</v>
      </c>
      <c r="C1793" s="156"/>
      <c r="D1793" s="156"/>
      <c r="E1793" s="156" t="s">
        <v>569</v>
      </c>
      <c r="F1793" s="93" t="s">
        <v>79</v>
      </c>
      <c r="H1793" s="28" t="s">
        <v>21</v>
      </c>
      <c r="I1793" s="28" t="s">
        <v>28</v>
      </c>
      <c r="J1793" s="162" t="s">
        <v>30</v>
      </c>
      <c r="K1793" s="156" t="s">
        <v>905</v>
      </c>
      <c r="M1793" s="159">
        <v>50000</v>
      </c>
      <c r="O1793" s="114">
        <f t="shared" si="28"/>
        <v>901074.87000000046</v>
      </c>
    </row>
    <row r="1794" spans="1:15" ht="22.05" hidden="1" customHeight="1" x14ac:dyDescent="0.2">
      <c r="A1794" s="26">
        <v>46002</v>
      </c>
      <c r="B1794" s="20" t="s">
        <v>36</v>
      </c>
      <c r="C1794" s="156"/>
      <c r="D1794" s="156"/>
      <c r="E1794" s="156" t="s">
        <v>569</v>
      </c>
      <c r="F1794" s="93" t="s">
        <v>79</v>
      </c>
      <c r="H1794" s="28" t="s">
        <v>21</v>
      </c>
      <c r="I1794" s="28" t="s">
        <v>28</v>
      </c>
      <c r="J1794" s="162" t="s">
        <v>30</v>
      </c>
      <c r="K1794" s="156" t="s">
        <v>905</v>
      </c>
      <c r="M1794" s="159">
        <v>50000</v>
      </c>
      <c r="O1794" s="114">
        <f t="shared" si="28"/>
        <v>951074.87000000046</v>
      </c>
    </row>
    <row r="1795" spans="1:15" ht="22.05" hidden="1" customHeight="1" x14ac:dyDescent="0.2">
      <c r="A1795" s="26">
        <v>46002</v>
      </c>
      <c r="B1795" s="20" t="s">
        <v>36</v>
      </c>
      <c r="C1795" s="156"/>
      <c r="D1795" s="156"/>
      <c r="E1795" s="156" t="s">
        <v>569</v>
      </c>
      <c r="F1795" s="93" t="s">
        <v>79</v>
      </c>
      <c r="H1795" s="28" t="s">
        <v>21</v>
      </c>
      <c r="I1795" s="28" t="s">
        <v>28</v>
      </c>
      <c r="J1795" s="162" t="s">
        <v>30</v>
      </c>
      <c r="K1795" s="156" t="s">
        <v>905</v>
      </c>
      <c r="M1795" s="159">
        <v>50000</v>
      </c>
      <c r="O1795" s="114">
        <f t="shared" si="28"/>
        <v>1001074.8700000005</v>
      </c>
    </row>
    <row r="1796" spans="1:15" ht="22.05" hidden="1" customHeight="1" x14ac:dyDescent="0.2">
      <c r="A1796" s="26">
        <v>46002</v>
      </c>
      <c r="B1796" s="20" t="s">
        <v>36</v>
      </c>
      <c r="C1796" s="156">
        <v>5538462437</v>
      </c>
      <c r="D1796" s="156" t="s">
        <v>8712</v>
      </c>
      <c r="E1796" s="156" t="s">
        <v>8713</v>
      </c>
      <c r="F1796" s="93" t="s">
        <v>99</v>
      </c>
      <c r="H1796" s="28" t="s">
        <v>22</v>
      </c>
      <c r="I1796" s="28" t="s">
        <v>55</v>
      </c>
      <c r="J1796" s="162" t="s">
        <v>70</v>
      </c>
      <c r="K1796" s="156" t="s">
        <v>7281</v>
      </c>
      <c r="N1796" s="27">
        <v>12500</v>
      </c>
      <c r="O1796" s="114">
        <f t="shared" si="28"/>
        <v>988574.87000000046</v>
      </c>
    </row>
    <row r="1797" spans="1:15" ht="22.05" hidden="1" customHeight="1" x14ac:dyDescent="0.2">
      <c r="A1797" s="26">
        <v>46002</v>
      </c>
      <c r="B1797" s="20" t="s">
        <v>36</v>
      </c>
      <c r="C1797" s="156">
        <v>84624047</v>
      </c>
      <c r="D1797" s="156" t="s">
        <v>8714</v>
      </c>
      <c r="E1797" s="156" t="s">
        <v>574</v>
      </c>
      <c r="F1797" s="93" t="s">
        <v>99</v>
      </c>
      <c r="H1797" s="28" t="s">
        <v>22</v>
      </c>
      <c r="I1797" s="28" t="s">
        <v>55</v>
      </c>
      <c r="J1797" s="162" t="s">
        <v>70</v>
      </c>
      <c r="K1797" s="156" t="s">
        <v>625</v>
      </c>
      <c r="N1797" s="27">
        <v>58500</v>
      </c>
      <c r="O1797" s="114">
        <f t="shared" si="28"/>
        <v>930074.87000000046</v>
      </c>
    </row>
    <row r="1798" spans="1:15" ht="22.05" hidden="1" customHeight="1" x14ac:dyDescent="0.2">
      <c r="A1798" s="26">
        <v>46002</v>
      </c>
      <c r="B1798" s="20" t="s">
        <v>36</v>
      </c>
      <c r="C1798" s="156">
        <v>84624051</v>
      </c>
      <c r="D1798" s="156" t="s">
        <v>8714</v>
      </c>
      <c r="E1798" s="156" t="s">
        <v>8715</v>
      </c>
      <c r="F1798" s="93" t="s">
        <v>99</v>
      </c>
      <c r="H1798" s="28" t="s">
        <v>22</v>
      </c>
      <c r="I1798" s="28" t="s">
        <v>55</v>
      </c>
      <c r="J1798" s="162" t="s">
        <v>70</v>
      </c>
      <c r="K1798" s="156" t="s">
        <v>630</v>
      </c>
      <c r="N1798" s="27">
        <v>25500</v>
      </c>
      <c r="O1798" s="114">
        <f t="shared" si="28"/>
        <v>904574.87000000046</v>
      </c>
    </row>
    <row r="1799" spans="1:15" ht="22.05" hidden="1" customHeight="1" x14ac:dyDescent="0.2">
      <c r="A1799" s="26">
        <v>46002</v>
      </c>
      <c r="B1799" s="20" t="s">
        <v>36</v>
      </c>
      <c r="C1799" s="156">
        <v>2748462460</v>
      </c>
      <c r="D1799" s="156" t="s">
        <v>8714</v>
      </c>
      <c r="E1799" s="156" t="s">
        <v>8671</v>
      </c>
      <c r="F1799" s="93" t="s">
        <v>99</v>
      </c>
      <c r="H1799" s="28" t="s">
        <v>22</v>
      </c>
      <c r="I1799" s="28" t="s">
        <v>55</v>
      </c>
      <c r="J1799" s="162" t="s">
        <v>70</v>
      </c>
      <c r="K1799" s="156" t="s">
        <v>851</v>
      </c>
      <c r="N1799" s="27">
        <v>91100</v>
      </c>
      <c r="O1799" s="114">
        <f t="shared" si="28"/>
        <v>813474.87000000046</v>
      </c>
    </row>
    <row r="1800" spans="1:15" ht="22.05" hidden="1" customHeight="1" x14ac:dyDescent="0.2">
      <c r="A1800" s="26">
        <v>46003</v>
      </c>
      <c r="B1800" s="20" t="s">
        <v>36</v>
      </c>
      <c r="C1800" s="156">
        <v>57980011</v>
      </c>
      <c r="D1800" s="156"/>
      <c r="E1800" s="156" t="s">
        <v>574</v>
      </c>
      <c r="F1800" s="93" t="s">
        <v>99</v>
      </c>
      <c r="H1800" s="28" t="s">
        <v>22</v>
      </c>
      <c r="I1800" s="28" t="s">
        <v>55</v>
      </c>
      <c r="J1800" s="162" t="s">
        <v>70</v>
      </c>
      <c r="K1800" s="156" t="s">
        <v>1114</v>
      </c>
      <c r="N1800" s="27">
        <v>400000</v>
      </c>
      <c r="O1800" s="114">
        <f t="shared" si="28"/>
        <v>413474.87000000046</v>
      </c>
    </row>
    <row r="1801" spans="1:15" ht="22.05" hidden="1" customHeight="1" x14ac:dyDescent="0.2">
      <c r="A1801" s="26">
        <v>46003</v>
      </c>
      <c r="B1801" s="20" t="s">
        <v>36</v>
      </c>
      <c r="C1801" s="156">
        <v>57980018</v>
      </c>
      <c r="D1801" s="156" t="s">
        <v>8716</v>
      </c>
      <c r="E1801" s="156" t="s">
        <v>94</v>
      </c>
      <c r="F1801" s="93" t="s">
        <v>99</v>
      </c>
      <c r="H1801" s="28" t="s">
        <v>22</v>
      </c>
      <c r="I1801" s="28" t="s">
        <v>103</v>
      </c>
      <c r="J1801" s="162" t="s">
        <v>94</v>
      </c>
      <c r="K1801" s="156" t="s">
        <v>3454</v>
      </c>
      <c r="N1801" s="27">
        <v>130815.34</v>
      </c>
      <c r="O1801" s="114">
        <f t="shared" si="28"/>
        <v>282659.53000000049</v>
      </c>
    </row>
    <row r="1802" spans="1:15" ht="22.05" hidden="1" customHeight="1" x14ac:dyDescent="0.2">
      <c r="A1802" s="26">
        <v>46003</v>
      </c>
      <c r="B1802" s="20" t="s">
        <v>36</v>
      </c>
      <c r="C1802" s="156">
        <v>5735798034</v>
      </c>
      <c r="D1802" s="156" t="s">
        <v>8717</v>
      </c>
      <c r="E1802" s="156" t="s">
        <v>94</v>
      </c>
      <c r="F1802" s="93" t="s">
        <v>99</v>
      </c>
      <c r="H1802" s="28" t="s">
        <v>22</v>
      </c>
      <c r="I1802" s="28" t="s">
        <v>103</v>
      </c>
      <c r="J1802" s="162" t="s">
        <v>94</v>
      </c>
      <c r="K1802" s="156" t="s">
        <v>620</v>
      </c>
      <c r="N1802" s="27">
        <v>263684.28000000003</v>
      </c>
      <c r="O1802" s="114">
        <f t="shared" si="28"/>
        <v>18975.250000000466</v>
      </c>
    </row>
    <row r="1803" spans="1:15" ht="22.05" hidden="1" customHeight="1" x14ac:dyDescent="0.2">
      <c r="A1803" s="26">
        <v>46003</v>
      </c>
      <c r="B1803" s="20" t="s">
        <v>36</v>
      </c>
      <c r="C1803" s="156">
        <v>1925798045</v>
      </c>
      <c r="D1803" s="156"/>
      <c r="E1803" s="156" t="s">
        <v>869</v>
      </c>
      <c r="F1803" s="93" t="s">
        <v>99</v>
      </c>
      <c r="H1803" s="28" t="s">
        <v>22</v>
      </c>
      <c r="I1803" s="28" t="s">
        <v>81</v>
      </c>
      <c r="J1803" s="162" t="s">
        <v>167</v>
      </c>
      <c r="K1803" s="156" t="s">
        <v>894</v>
      </c>
      <c r="N1803" s="27">
        <v>18900</v>
      </c>
      <c r="O1803" s="114">
        <f t="shared" si="28"/>
        <v>75.250000000465661</v>
      </c>
    </row>
    <row r="1804" spans="1:15" ht="22.05" hidden="1" customHeight="1" x14ac:dyDescent="0.2">
      <c r="A1804" s="26">
        <v>46003</v>
      </c>
      <c r="B1804" s="20" t="s">
        <v>36</v>
      </c>
      <c r="C1804" s="156"/>
      <c r="D1804" s="156" t="s">
        <v>1042</v>
      </c>
      <c r="E1804" s="156" t="s">
        <v>569</v>
      </c>
      <c r="F1804" s="93" t="s">
        <v>99</v>
      </c>
      <c r="H1804" s="28" t="s">
        <v>21</v>
      </c>
      <c r="I1804" s="28" t="s">
        <v>28</v>
      </c>
      <c r="J1804" s="162" t="s">
        <v>30</v>
      </c>
      <c r="K1804" s="156" t="s">
        <v>8750</v>
      </c>
      <c r="M1804" s="159">
        <v>77964</v>
      </c>
      <c r="O1804" s="114">
        <f t="shared" si="28"/>
        <v>78039.250000000466</v>
      </c>
    </row>
    <row r="1805" spans="1:15" ht="22.05" hidden="1" customHeight="1" x14ac:dyDescent="0.2">
      <c r="A1805" s="26">
        <v>46003</v>
      </c>
      <c r="B1805" s="20" t="s">
        <v>36</v>
      </c>
      <c r="C1805" s="156"/>
      <c r="D1805" s="156"/>
      <c r="E1805" s="156" t="s">
        <v>7714</v>
      </c>
      <c r="F1805" s="93" t="s">
        <v>77</v>
      </c>
      <c r="H1805" s="28" t="s">
        <v>21</v>
      </c>
      <c r="I1805" s="28" t="s">
        <v>28</v>
      </c>
      <c r="J1805" s="162" t="s">
        <v>34</v>
      </c>
      <c r="K1805" s="156" t="s">
        <v>893</v>
      </c>
      <c r="M1805" s="159">
        <v>0.02</v>
      </c>
      <c r="O1805" s="114">
        <f t="shared" si="28"/>
        <v>78039.27000000047</v>
      </c>
    </row>
    <row r="1806" spans="1:15" ht="22.05" hidden="1" customHeight="1" x14ac:dyDescent="0.2">
      <c r="A1806" s="26">
        <v>46004</v>
      </c>
      <c r="B1806" s="20" t="s">
        <v>36</v>
      </c>
      <c r="C1806" s="156"/>
      <c r="D1806" s="156"/>
      <c r="E1806" s="156" t="s">
        <v>569</v>
      </c>
      <c r="F1806" s="93" t="s">
        <v>99</v>
      </c>
      <c r="H1806" s="28" t="s">
        <v>21</v>
      </c>
      <c r="I1806" s="28" t="s">
        <v>28</v>
      </c>
      <c r="J1806" s="162" t="s">
        <v>30</v>
      </c>
      <c r="K1806" s="156" t="s">
        <v>8751</v>
      </c>
      <c r="M1806" s="159">
        <v>20000</v>
      </c>
      <c r="O1806" s="114">
        <f t="shared" si="28"/>
        <v>98039.27000000047</v>
      </c>
    </row>
    <row r="1807" spans="1:15" ht="22.05" hidden="1" customHeight="1" x14ac:dyDescent="0.2">
      <c r="A1807" s="26">
        <v>46005</v>
      </c>
      <c r="B1807" s="20" t="s">
        <v>36</v>
      </c>
      <c r="C1807" s="156"/>
      <c r="D1807" s="156"/>
      <c r="E1807" s="156" t="s">
        <v>569</v>
      </c>
      <c r="F1807" s="93" t="s">
        <v>99</v>
      </c>
      <c r="H1807" s="28" t="s">
        <v>21</v>
      </c>
      <c r="I1807" s="28" t="s">
        <v>28</v>
      </c>
      <c r="J1807" s="162" t="s">
        <v>30</v>
      </c>
      <c r="K1807" s="156" t="s">
        <v>8752</v>
      </c>
      <c r="M1807" s="159">
        <v>24940</v>
      </c>
      <c r="O1807" s="114">
        <f t="shared" si="28"/>
        <v>122979.27000000047</v>
      </c>
    </row>
    <row r="1808" spans="1:15" ht="22.05" hidden="1" customHeight="1" x14ac:dyDescent="0.2">
      <c r="A1808" s="26">
        <v>46005</v>
      </c>
      <c r="B1808" s="20" t="s">
        <v>36</v>
      </c>
      <c r="C1808" s="156"/>
      <c r="D1808" s="156"/>
      <c r="E1808" s="156" t="s">
        <v>569</v>
      </c>
      <c r="F1808" s="93" t="s">
        <v>99</v>
      </c>
      <c r="H1808" s="28" t="s">
        <v>21</v>
      </c>
      <c r="I1808" s="28" t="s">
        <v>28</v>
      </c>
      <c r="J1808" s="162" t="s">
        <v>30</v>
      </c>
      <c r="K1808" s="156" t="s">
        <v>8752</v>
      </c>
      <c r="M1808" s="159">
        <v>90000</v>
      </c>
      <c r="O1808" s="114">
        <f t="shared" si="28"/>
        <v>212979.27000000048</v>
      </c>
    </row>
    <row r="1809" spans="1:15" ht="22.05" hidden="1" customHeight="1" x14ac:dyDescent="0.2">
      <c r="A1809" s="26">
        <v>46006</v>
      </c>
      <c r="B1809" s="20" t="s">
        <v>36</v>
      </c>
      <c r="C1809" s="156">
        <v>86037011</v>
      </c>
      <c r="D1809" s="156"/>
      <c r="E1809" s="156" t="s">
        <v>8718</v>
      </c>
      <c r="F1809" s="93" t="s">
        <v>99</v>
      </c>
      <c r="H1809" s="28" t="s">
        <v>22</v>
      </c>
      <c r="I1809" s="28" t="s">
        <v>103</v>
      </c>
      <c r="J1809" s="162" t="s">
        <v>95</v>
      </c>
      <c r="K1809" s="156" t="s">
        <v>7001</v>
      </c>
      <c r="N1809" s="27">
        <v>10405.200000000001</v>
      </c>
      <c r="O1809" s="114">
        <f t="shared" si="28"/>
        <v>202574.07000000047</v>
      </c>
    </row>
    <row r="1810" spans="1:15" ht="22.05" hidden="1" customHeight="1" x14ac:dyDescent="0.2">
      <c r="A1810" s="26">
        <v>46006</v>
      </c>
      <c r="B1810" s="20" t="s">
        <v>36</v>
      </c>
      <c r="C1810" s="156"/>
      <c r="D1810" s="156"/>
      <c r="E1810" s="156" t="s">
        <v>8719</v>
      </c>
      <c r="F1810" s="93" t="s">
        <v>8720</v>
      </c>
      <c r="H1810" s="28" t="s">
        <v>22</v>
      </c>
      <c r="I1810" s="28" t="s">
        <v>55</v>
      </c>
      <c r="J1810" s="162" t="s">
        <v>70</v>
      </c>
      <c r="K1810" s="156" t="s">
        <v>2616</v>
      </c>
      <c r="N1810" s="27">
        <v>6784.16</v>
      </c>
      <c r="O1810" s="114">
        <f t="shared" si="28"/>
        <v>195789.91000000047</v>
      </c>
    </row>
    <row r="1811" spans="1:15" ht="22.05" hidden="1" customHeight="1" x14ac:dyDescent="0.2">
      <c r="A1811" s="26">
        <v>46006</v>
      </c>
      <c r="B1811" s="20" t="s">
        <v>36</v>
      </c>
      <c r="C1811" s="156">
        <v>4624347813</v>
      </c>
      <c r="D1811" s="156"/>
      <c r="E1811" s="156" t="s">
        <v>8721</v>
      </c>
      <c r="F1811" s="93" t="s">
        <v>99</v>
      </c>
      <c r="H1811" s="28" t="s">
        <v>22</v>
      </c>
      <c r="I1811" s="28" t="s">
        <v>103</v>
      </c>
      <c r="J1811" s="162" t="s">
        <v>95</v>
      </c>
      <c r="K1811" s="156" t="s">
        <v>2616</v>
      </c>
      <c r="N1811" s="27">
        <v>117378</v>
      </c>
      <c r="O1811" s="114">
        <f t="shared" si="28"/>
        <v>78411.910000000469</v>
      </c>
    </row>
    <row r="1812" spans="1:15" ht="22.05" hidden="1" customHeight="1" x14ac:dyDescent="0.2">
      <c r="A1812" s="26">
        <v>46006</v>
      </c>
      <c r="B1812" s="20" t="s">
        <v>36</v>
      </c>
      <c r="C1812" s="156">
        <v>6307904313</v>
      </c>
      <c r="D1812" s="156"/>
      <c r="E1812" s="156" t="s">
        <v>8722</v>
      </c>
      <c r="F1812" s="93" t="s">
        <v>99</v>
      </c>
      <c r="H1812" s="28" t="s">
        <v>22</v>
      </c>
      <c r="I1812" s="28" t="s">
        <v>55</v>
      </c>
      <c r="J1812" s="162" t="s">
        <v>70</v>
      </c>
      <c r="K1812" s="156" t="s">
        <v>612</v>
      </c>
      <c r="N1812" s="27">
        <v>50940</v>
      </c>
      <c r="O1812" s="114">
        <f t="shared" si="28"/>
        <v>27471.910000000469</v>
      </c>
    </row>
    <row r="1813" spans="1:15" ht="22.05" hidden="1" customHeight="1" x14ac:dyDescent="0.2">
      <c r="A1813" s="26">
        <v>46007</v>
      </c>
      <c r="B1813" s="20" t="s">
        <v>36</v>
      </c>
      <c r="C1813" s="156"/>
      <c r="D1813" s="156" t="s">
        <v>1042</v>
      </c>
      <c r="E1813" s="156" t="s">
        <v>569</v>
      </c>
      <c r="F1813" s="93" t="s">
        <v>99</v>
      </c>
      <c r="H1813" s="28" t="s">
        <v>21</v>
      </c>
      <c r="I1813" s="28" t="s">
        <v>28</v>
      </c>
      <c r="J1813" s="162" t="s">
        <v>30</v>
      </c>
      <c r="K1813" s="156" t="s">
        <v>2686</v>
      </c>
      <c r="M1813" s="159">
        <v>60000</v>
      </c>
      <c r="O1813" s="114">
        <f t="shared" si="28"/>
        <v>87471.910000000469</v>
      </c>
    </row>
    <row r="1814" spans="1:15" ht="22.05" hidden="1" customHeight="1" x14ac:dyDescent="0.2">
      <c r="A1814" s="26">
        <v>46007</v>
      </c>
      <c r="B1814" s="20" t="s">
        <v>36</v>
      </c>
      <c r="C1814" s="156"/>
      <c r="D1814" s="156"/>
      <c r="E1814" s="156" t="s">
        <v>8723</v>
      </c>
      <c r="F1814" s="93" t="s">
        <v>99</v>
      </c>
      <c r="H1814" s="28" t="s">
        <v>22</v>
      </c>
      <c r="I1814" s="28" t="s">
        <v>103</v>
      </c>
      <c r="J1814" s="162" t="s">
        <v>93</v>
      </c>
      <c r="K1814" s="156" t="s">
        <v>900</v>
      </c>
      <c r="N1814" s="27">
        <v>1138</v>
      </c>
      <c r="O1814" s="114">
        <f t="shared" si="28"/>
        <v>86333.910000000469</v>
      </c>
    </row>
    <row r="1815" spans="1:15" ht="22.05" hidden="1" customHeight="1" x14ac:dyDescent="0.2">
      <c r="A1815" s="26">
        <v>46007</v>
      </c>
      <c r="B1815" s="20" t="s">
        <v>36</v>
      </c>
      <c r="C1815" s="156">
        <v>5846427614</v>
      </c>
      <c r="D1815" s="156"/>
      <c r="E1815" s="156" t="s">
        <v>585</v>
      </c>
      <c r="F1815" s="93" t="s">
        <v>99</v>
      </c>
      <c r="H1815" s="28" t="s">
        <v>22</v>
      </c>
      <c r="I1815" s="28" t="s">
        <v>55</v>
      </c>
      <c r="J1815" s="162" t="s">
        <v>70</v>
      </c>
      <c r="K1815" s="156" t="s">
        <v>612</v>
      </c>
      <c r="N1815" s="27">
        <v>36000</v>
      </c>
      <c r="O1815" s="114">
        <f t="shared" si="28"/>
        <v>50333.910000000469</v>
      </c>
    </row>
    <row r="1816" spans="1:15" ht="22.05" hidden="1" customHeight="1" x14ac:dyDescent="0.2">
      <c r="A1816" s="26">
        <v>46007</v>
      </c>
      <c r="B1816" s="20" t="s">
        <v>36</v>
      </c>
      <c r="C1816" s="156"/>
      <c r="D1816" s="156"/>
      <c r="E1816" s="156" t="s">
        <v>569</v>
      </c>
      <c r="F1816" s="93" t="s">
        <v>99</v>
      </c>
      <c r="H1816" s="28" t="s">
        <v>21</v>
      </c>
      <c r="I1816" s="28" t="s">
        <v>28</v>
      </c>
      <c r="J1816" s="162" t="s">
        <v>30</v>
      </c>
      <c r="K1816" s="156" t="s">
        <v>8751</v>
      </c>
      <c r="M1816" s="159">
        <v>130000</v>
      </c>
      <c r="O1816" s="114">
        <f t="shared" si="28"/>
        <v>180333.91000000047</v>
      </c>
    </row>
    <row r="1817" spans="1:15" ht="22.05" hidden="1" customHeight="1" x14ac:dyDescent="0.2">
      <c r="A1817" s="26">
        <v>46007</v>
      </c>
      <c r="B1817" s="20" t="s">
        <v>36</v>
      </c>
      <c r="C1817" s="156"/>
      <c r="D1817" s="156"/>
      <c r="E1817" s="156" t="s">
        <v>875</v>
      </c>
      <c r="F1817" s="93" t="s">
        <v>1854</v>
      </c>
      <c r="H1817" s="28" t="s">
        <v>22</v>
      </c>
      <c r="I1817" s="28" t="s">
        <v>58</v>
      </c>
      <c r="J1817" s="162" t="s">
        <v>101</v>
      </c>
      <c r="K1817" s="156" t="s">
        <v>909</v>
      </c>
      <c r="N1817" s="27">
        <v>7069.68</v>
      </c>
      <c r="O1817" s="114">
        <f t="shared" si="28"/>
        <v>173264.23000000048</v>
      </c>
    </row>
    <row r="1818" spans="1:15" ht="22.05" hidden="1" customHeight="1" x14ac:dyDescent="0.2">
      <c r="A1818" s="26">
        <v>46007</v>
      </c>
      <c r="B1818" s="20" t="s">
        <v>36</v>
      </c>
      <c r="C1818" s="156">
        <v>557601</v>
      </c>
      <c r="D1818" s="156"/>
      <c r="E1818" s="156" t="s">
        <v>855</v>
      </c>
      <c r="F1818" s="93" t="s">
        <v>99</v>
      </c>
      <c r="H1818" s="28" t="s">
        <v>21</v>
      </c>
      <c r="I1818" s="28" t="s">
        <v>81</v>
      </c>
      <c r="J1818" s="162" t="s">
        <v>167</v>
      </c>
      <c r="K1818" s="156" t="s">
        <v>894</v>
      </c>
      <c r="M1818" s="159">
        <v>305000</v>
      </c>
      <c r="O1818" s="114">
        <f t="shared" si="28"/>
        <v>478264.23000000045</v>
      </c>
    </row>
    <row r="1819" spans="1:15" ht="22.05" hidden="1" customHeight="1" x14ac:dyDescent="0.2">
      <c r="A1819" s="26">
        <v>46007</v>
      </c>
      <c r="B1819" s="20" t="s">
        <v>36</v>
      </c>
      <c r="C1819" s="156">
        <v>46894012</v>
      </c>
      <c r="D1819" s="156"/>
      <c r="E1819" s="156" t="s">
        <v>8724</v>
      </c>
      <c r="F1819" s="93" t="s">
        <v>99</v>
      </c>
      <c r="H1819" s="28" t="s">
        <v>22</v>
      </c>
      <c r="I1819" s="28" t="s">
        <v>58</v>
      </c>
      <c r="J1819" s="162" t="s">
        <v>8793</v>
      </c>
      <c r="K1819" s="156" t="s">
        <v>8753</v>
      </c>
      <c r="N1819" s="27">
        <v>9836.16</v>
      </c>
      <c r="O1819" s="114">
        <f t="shared" si="28"/>
        <v>468428.07000000047</v>
      </c>
    </row>
    <row r="1820" spans="1:15" ht="22.05" hidden="1" customHeight="1" x14ac:dyDescent="0.2">
      <c r="A1820" s="26">
        <v>46007</v>
      </c>
      <c r="B1820" s="20" t="s">
        <v>36</v>
      </c>
      <c r="C1820" s="156">
        <v>98297011</v>
      </c>
      <c r="D1820" s="156" t="s">
        <v>8725</v>
      </c>
      <c r="E1820" s="156" t="s">
        <v>3339</v>
      </c>
      <c r="F1820" s="93" t="s">
        <v>99</v>
      </c>
      <c r="H1820" s="28" t="s">
        <v>22</v>
      </c>
      <c r="I1820" s="28" t="s">
        <v>55</v>
      </c>
      <c r="J1820" s="162" t="s">
        <v>70</v>
      </c>
      <c r="K1820" s="156" t="s">
        <v>1114</v>
      </c>
      <c r="N1820" s="27">
        <v>15200</v>
      </c>
      <c r="O1820" s="114">
        <f t="shared" si="28"/>
        <v>453228.07000000047</v>
      </c>
    </row>
    <row r="1821" spans="1:15" ht="22.05" hidden="1" customHeight="1" x14ac:dyDescent="0.2">
      <c r="A1821" s="26">
        <v>46007</v>
      </c>
      <c r="B1821" s="20" t="s">
        <v>36</v>
      </c>
      <c r="C1821" s="156">
        <v>3819829720</v>
      </c>
      <c r="D1821" s="156" t="s">
        <v>8725</v>
      </c>
      <c r="E1821" s="156" t="s">
        <v>8726</v>
      </c>
      <c r="F1821" s="93" t="s">
        <v>99</v>
      </c>
      <c r="H1821" s="28" t="s">
        <v>22</v>
      </c>
      <c r="I1821" s="28" t="s">
        <v>55</v>
      </c>
      <c r="J1821" s="162" t="s">
        <v>70</v>
      </c>
      <c r="K1821" s="156" t="s">
        <v>612</v>
      </c>
      <c r="N1821" s="27">
        <v>63930</v>
      </c>
      <c r="O1821" s="114">
        <f t="shared" si="28"/>
        <v>389298.07000000047</v>
      </c>
    </row>
    <row r="1822" spans="1:15" ht="22.05" hidden="1" customHeight="1" x14ac:dyDescent="0.2">
      <c r="A1822" s="26">
        <v>46008</v>
      </c>
      <c r="B1822" s="20" t="s">
        <v>36</v>
      </c>
      <c r="C1822" s="156"/>
      <c r="D1822" s="156"/>
      <c r="E1822" s="156" t="s">
        <v>7714</v>
      </c>
      <c r="F1822" s="93" t="s">
        <v>77</v>
      </c>
      <c r="H1822" s="28" t="s">
        <v>21</v>
      </c>
      <c r="I1822" s="28" t="s">
        <v>28</v>
      </c>
      <c r="J1822" s="162" t="s">
        <v>34</v>
      </c>
      <c r="K1822" s="156" t="s">
        <v>893</v>
      </c>
      <c r="M1822" s="159">
        <v>0.26</v>
      </c>
      <c r="O1822" s="114">
        <f t="shared" ref="O1822:O1885" si="29">O1821+M1822-N1822</f>
        <v>389298.33000000048</v>
      </c>
    </row>
    <row r="1823" spans="1:15" ht="22.05" hidden="1" customHeight="1" x14ac:dyDescent="0.2">
      <c r="A1823" s="26">
        <v>46008</v>
      </c>
      <c r="B1823" s="20" t="s">
        <v>36</v>
      </c>
      <c r="C1823" s="156">
        <v>6986789013</v>
      </c>
      <c r="D1823" s="156"/>
      <c r="E1823" s="156" t="s">
        <v>577</v>
      </c>
      <c r="F1823" s="93" t="s">
        <v>99</v>
      </c>
      <c r="H1823" s="28" t="s">
        <v>22</v>
      </c>
      <c r="I1823" s="28" t="s">
        <v>81</v>
      </c>
      <c r="J1823" s="162" t="s">
        <v>171</v>
      </c>
      <c r="K1823" s="156" t="s">
        <v>621</v>
      </c>
      <c r="N1823" s="600">
        <v>19500</v>
      </c>
      <c r="O1823" s="114">
        <f t="shared" si="29"/>
        <v>369798.33000000048</v>
      </c>
    </row>
    <row r="1824" spans="1:15" ht="22.05" hidden="1" customHeight="1" x14ac:dyDescent="0.2">
      <c r="A1824" s="26">
        <v>46008</v>
      </c>
      <c r="B1824" s="20" t="s">
        <v>36</v>
      </c>
      <c r="C1824" s="156">
        <v>9056789024</v>
      </c>
      <c r="D1824" s="156"/>
      <c r="E1824" s="156" t="s">
        <v>869</v>
      </c>
      <c r="F1824" s="93" t="s">
        <v>99</v>
      </c>
      <c r="H1824" s="28" t="s">
        <v>22</v>
      </c>
      <c r="I1824" s="28" t="s">
        <v>81</v>
      </c>
      <c r="J1824" s="162" t="s">
        <v>167</v>
      </c>
      <c r="K1824" s="156" t="s">
        <v>894</v>
      </c>
      <c r="N1824" s="27">
        <v>53000</v>
      </c>
      <c r="O1824" s="114">
        <f t="shared" si="29"/>
        <v>316798.33000000048</v>
      </c>
    </row>
    <row r="1825" spans="1:15" ht="22.05" hidden="1" customHeight="1" x14ac:dyDescent="0.2">
      <c r="A1825" s="26">
        <v>46008</v>
      </c>
      <c r="B1825" s="20" t="s">
        <v>36</v>
      </c>
      <c r="C1825" s="156">
        <v>9806789035</v>
      </c>
      <c r="D1825" s="156"/>
      <c r="E1825" s="156" t="s">
        <v>29</v>
      </c>
      <c r="F1825" s="93" t="s">
        <v>99</v>
      </c>
      <c r="H1825" s="28" t="s">
        <v>22</v>
      </c>
      <c r="I1825" s="28" t="s">
        <v>81</v>
      </c>
      <c r="J1825" s="162" t="s">
        <v>182</v>
      </c>
      <c r="K1825" s="156" t="s">
        <v>616</v>
      </c>
      <c r="N1825" s="27">
        <v>1500</v>
      </c>
      <c r="O1825" s="114">
        <f t="shared" si="29"/>
        <v>315298.33000000048</v>
      </c>
    </row>
    <row r="1826" spans="1:15" ht="22.05" hidden="1" customHeight="1" x14ac:dyDescent="0.2">
      <c r="A1826" s="26">
        <v>46008</v>
      </c>
      <c r="B1826" s="20" t="s">
        <v>36</v>
      </c>
      <c r="C1826" s="156">
        <v>226789046</v>
      </c>
      <c r="D1826" s="156"/>
      <c r="E1826" s="156" t="s">
        <v>29</v>
      </c>
      <c r="F1826" s="93" t="s">
        <v>99</v>
      </c>
      <c r="H1826" s="28" t="s">
        <v>22</v>
      </c>
      <c r="I1826" s="28" t="s">
        <v>81</v>
      </c>
      <c r="J1826" s="162" t="s">
        <v>179</v>
      </c>
      <c r="K1826" s="156" t="s">
        <v>617</v>
      </c>
      <c r="N1826" s="27">
        <v>1500</v>
      </c>
      <c r="O1826" s="114">
        <f t="shared" si="29"/>
        <v>313798.33000000048</v>
      </c>
    </row>
    <row r="1827" spans="1:15" ht="22.05" hidden="1" customHeight="1" x14ac:dyDescent="0.2">
      <c r="A1827" s="26">
        <v>46008</v>
      </c>
      <c r="B1827" s="20" t="s">
        <v>36</v>
      </c>
      <c r="C1827" s="156">
        <v>38264008</v>
      </c>
      <c r="D1827" s="156"/>
      <c r="E1827" s="156" t="s">
        <v>8727</v>
      </c>
      <c r="F1827" s="93" t="s">
        <v>99</v>
      </c>
      <c r="H1827" s="28" t="s">
        <v>22</v>
      </c>
      <c r="I1827" s="28" t="s">
        <v>55</v>
      </c>
      <c r="J1827" s="162" t="s">
        <v>70</v>
      </c>
      <c r="K1827" s="156" t="s">
        <v>630</v>
      </c>
      <c r="N1827" s="27">
        <v>134000</v>
      </c>
      <c r="O1827" s="114">
        <f t="shared" si="29"/>
        <v>179798.33000000048</v>
      </c>
    </row>
    <row r="1828" spans="1:15" ht="22.05" hidden="1" customHeight="1" x14ac:dyDescent="0.2">
      <c r="A1828" s="26">
        <v>46008</v>
      </c>
      <c r="B1828" s="20" t="s">
        <v>36</v>
      </c>
      <c r="C1828" s="156"/>
      <c r="D1828" s="156"/>
      <c r="E1828" s="156" t="s">
        <v>569</v>
      </c>
      <c r="F1828" s="93" t="s">
        <v>99</v>
      </c>
      <c r="H1828" s="28" t="s">
        <v>21</v>
      </c>
      <c r="I1828" s="28" t="s">
        <v>28</v>
      </c>
      <c r="J1828" s="162" t="s">
        <v>30</v>
      </c>
      <c r="K1828" s="156" t="s">
        <v>8749</v>
      </c>
      <c r="M1828" s="159">
        <v>123104</v>
      </c>
      <c r="O1828" s="114">
        <f t="shared" si="29"/>
        <v>302902.33000000048</v>
      </c>
    </row>
    <row r="1829" spans="1:15" ht="22.05" hidden="1" customHeight="1" x14ac:dyDescent="0.2">
      <c r="A1829" s="26">
        <v>46009</v>
      </c>
      <c r="B1829" s="20" t="s">
        <v>36</v>
      </c>
      <c r="C1829" s="156">
        <v>35121012</v>
      </c>
      <c r="D1829" s="156" t="s">
        <v>8728</v>
      </c>
      <c r="E1829" s="156" t="s">
        <v>8729</v>
      </c>
      <c r="F1829" s="93" t="s">
        <v>99</v>
      </c>
      <c r="H1829" s="28" t="s">
        <v>22</v>
      </c>
      <c r="I1829" s="28" t="s">
        <v>56</v>
      </c>
      <c r="J1829" s="162" t="s">
        <v>116</v>
      </c>
      <c r="K1829" s="156" t="s">
        <v>1161</v>
      </c>
      <c r="N1829" s="27">
        <v>3725.93</v>
      </c>
      <c r="O1829" s="114">
        <f t="shared" si="29"/>
        <v>299176.40000000049</v>
      </c>
    </row>
    <row r="1830" spans="1:15" ht="22.05" hidden="1" customHeight="1" x14ac:dyDescent="0.2">
      <c r="A1830" s="26">
        <v>46009</v>
      </c>
      <c r="B1830" s="20" t="s">
        <v>36</v>
      </c>
      <c r="C1830" s="156"/>
      <c r="D1830" s="156"/>
      <c r="E1830" s="156" t="s">
        <v>569</v>
      </c>
      <c r="F1830" s="93" t="s">
        <v>99</v>
      </c>
      <c r="H1830" s="28" t="s">
        <v>21</v>
      </c>
      <c r="I1830" s="28" t="s">
        <v>28</v>
      </c>
      <c r="J1830" s="162" t="s">
        <v>30</v>
      </c>
      <c r="K1830" s="156" t="s">
        <v>8754</v>
      </c>
      <c r="M1830" s="159">
        <v>188000</v>
      </c>
      <c r="O1830" s="114">
        <f t="shared" si="29"/>
        <v>487176.40000000049</v>
      </c>
    </row>
    <row r="1831" spans="1:15" ht="22.05" hidden="1" customHeight="1" x14ac:dyDescent="0.2">
      <c r="A1831" s="26">
        <v>46009</v>
      </c>
      <c r="B1831" s="20" t="s">
        <v>36</v>
      </c>
      <c r="C1831" s="156">
        <v>47659020</v>
      </c>
      <c r="D1831" s="156" t="s">
        <v>8730</v>
      </c>
      <c r="E1831" s="156" t="s">
        <v>8731</v>
      </c>
      <c r="F1831" s="93" t="s">
        <v>99</v>
      </c>
      <c r="H1831" s="28" t="s">
        <v>22</v>
      </c>
      <c r="I1831" s="28" t="s">
        <v>56</v>
      </c>
      <c r="J1831" s="162" t="s">
        <v>116</v>
      </c>
      <c r="K1831" s="156" t="s">
        <v>8755</v>
      </c>
      <c r="N1831" s="27">
        <v>6358</v>
      </c>
      <c r="O1831" s="114">
        <f t="shared" si="29"/>
        <v>480818.40000000049</v>
      </c>
    </row>
    <row r="1832" spans="1:15" ht="22.05" hidden="1" customHeight="1" x14ac:dyDescent="0.2">
      <c r="A1832" s="26">
        <v>46009</v>
      </c>
      <c r="B1832" s="20" t="s">
        <v>36</v>
      </c>
      <c r="C1832" s="156"/>
      <c r="D1832" s="156"/>
      <c r="E1832" s="156" t="s">
        <v>569</v>
      </c>
      <c r="F1832" s="93" t="s">
        <v>99</v>
      </c>
      <c r="H1832" s="28" t="s">
        <v>21</v>
      </c>
      <c r="I1832" s="28" t="s">
        <v>28</v>
      </c>
      <c r="J1832" s="162" t="s">
        <v>30</v>
      </c>
      <c r="K1832" s="156" t="s">
        <v>615</v>
      </c>
      <c r="M1832" s="159">
        <v>200000</v>
      </c>
      <c r="O1832" s="114">
        <f t="shared" si="29"/>
        <v>680818.40000000049</v>
      </c>
    </row>
    <row r="1833" spans="1:15" ht="22.05" hidden="1" customHeight="1" x14ac:dyDescent="0.2">
      <c r="A1833" s="26">
        <v>46009</v>
      </c>
      <c r="B1833" s="20" t="s">
        <v>36</v>
      </c>
      <c r="C1833" s="156"/>
      <c r="D1833" s="156"/>
      <c r="E1833" s="156" t="s">
        <v>569</v>
      </c>
      <c r="F1833" s="93" t="s">
        <v>99</v>
      </c>
      <c r="H1833" s="28" t="s">
        <v>21</v>
      </c>
      <c r="I1833" s="28" t="s">
        <v>28</v>
      </c>
      <c r="J1833" s="162" t="s">
        <v>30</v>
      </c>
      <c r="K1833" s="156" t="s">
        <v>615</v>
      </c>
      <c r="M1833" s="159">
        <v>800000</v>
      </c>
      <c r="O1833" s="114">
        <f t="shared" si="29"/>
        <v>1480818.4000000004</v>
      </c>
    </row>
    <row r="1834" spans="1:15" ht="22.05" hidden="1" customHeight="1" x14ac:dyDescent="0.2">
      <c r="A1834" s="26">
        <v>46009</v>
      </c>
      <c r="B1834" s="20" t="s">
        <v>36</v>
      </c>
      <c r="C1834" s="156">
        <v>65449023</v>
      </c>
      <c r="D1834" s="156"/>
      <c r="E1834" s="156" t="s">
        <v>8732</v>
      </c>
      <c r="F1834" s="93" t="s">
        <v>99</v>
      </c>
      <c r="H1834" s="28" t="s">
        <v>22</v>
      </c>
      <c r="I1834" s="28" t="s">
        <v>55</v>
      </c>
      <c r="J1834" s="162" t="s">
        <v>70</v>
      </c>
      <c r="K1834" s="156" t="s">
        <v>1114</v>
      </c>
      <c r="N1834" s="27">
        <v>223565.2</v>
      </c>
      <c r="O1834" s="114">
        <f t="shared" si="29"/>
        <v>1257253.2000000004</v>
      </c>
    </row>
    <row r="1835" spans="1:15" ht="22.05" hidden="1" customHeight="1" x14ac:dyDescent="0.2">
      <c r="A1835" s="26">
        <v>46009</v>
      </c>
      <c r="B1835" s="20" t="s">
        <v>36</v>
      </c>
      <c r="C1835" s="156"/>
      <c r="D1835" s="156"/>
      <c r="E1835" s="156" t="s">
        <v>7714</v>
      </c>
      <c r="F1835" s="93" t="s">
        <v>77</v>
      </c>
      <c r="H1835" s="28" t="s">
        <v>21</v>
      </c>
      <c r="I1835" s="28" t="s">
        <v>28</v>
      </c>
      <c r="J1835" s="162" t="s">
        <v>34</v>
      </c>
      <c r="K1835" s="156" t="s">
        <v>893</v>
      </c>
      <c r="M1835" s="159">
        <v>0.05</v>
      </c>
      <c r="O1835" s="114">
        <f t="shared" si="29"/>
        <v>1257253.2500000005</v>
      </c>
    </row>
    <row r="1836" spans="1:15" ht="22.05" hidden="1" customHeight="1" x14ac:dyDescent="0.2">
      <c r="A1836" s="26">
        <v>46010</v>
      </c>
      <c r="B1836" s="20" t="s">
        <v>36</v>
      </c>
      <c r="C1836" s="156"/>
      <c r="D1836" s="156"/>
      <c r="E1836" s="156" t="s">
        <v>569</v>
      </c>
      <c r="F1836" s="93" t="s">
        <v>99</v>
      </c>
      <c r="H1836" s="28" t="s">
        <v>21</v>
      </c>
      <c r="I1836" s="28" t="s">
        <v>28</v>
      </c>
      <c r="J1836" s="162" t="s">
        <v>30</v>
      </c>
      <c r="K1836" s="156" t="s">
        <v>8756</v>
      </c>
      <c r="M1836" s="159">
        <v>96480</v>
      </c>
      <c r="O1836" s="114">
        <f t="shared" si="29"/>
        <v>1353733.2500000005</v>
      </c>
    </row>
    <row r="1837" spans="1:15" ht="22.05" hidden="1" customHeight="1" x14ac:dyDescent="0.2">
      <c r="A1837" s="26">
        <v>46010</v>
      </c>
      <c r="B1837" s="20" t="s">
        <v>36</v>
      </c>
      <c r="C1837" s="156">
        <v>4178764813</v>
      </c>
      <c r="D1837" s="156"/>
      <c r="E1837" s="156" t="s">
        <v>29</v>
      </c>
      <c r="F1837" s="93" t="s">
        <v>99</v>
      </c>
      <c r="H1837" s="28" t="s">
        <v>22</v>
      </c>
      <c r="I1837" s="28" t="s">
        <v>81</v>
      </c>
      <c r="J1837" s="162" t="s">
        <v>171</v>
      </c>
      <c r="K1837" s="156" t="s">
        <v>621</v>
      </c>
      <c r="N1837" s="600">
        <v>125000</v>
      </c>
      <c r="O1837" s="114">
        <f t="shared" si="29"/>
        <v>1228733.2500000005</v>
      </c>
    </row>
    <row r="1838" spans="1:15" ht="22.05" hidden="1" customHeight="1" x14ac:dyDescent="0.2">
      <c r="A1838" s="26">
        <v>46010</v>
      </c>
      <c r="B1838" s="20" t="s">
        <v>36</v>
      </c>
      <c r="C1838" s="156">
        <v>4668764824</v>
      </c>
      <c r="D1838" s="156"/>
      <c r="E1838" s="156" t="s">
        <v>8733</v>
      </c>
      <c r="F1838" s="93" t="s">
        <v>99</v>
      </c>
      <c r="H1838" s="28" t="s">
        <v>22</v>
      </c>
      <c r="I1838" s="28" t="s">
        <v>81</v>
      </c>
      <c r="J1838" s="162" t="s">
        <v>8784</v>
      </c>
      <c r="K1838" s="156" t="s">
        <v>4778</v>
      </c>
      <c r="N1838" s="27">
        <v>4147.5</v>
      </c>
      <c r="O1838" s="114">
        <f t="shared" si="29"/>
        <v>1224585.7500000005</v>
      </c>
    </row>
    <row r="1839" spans="1:15" ht="22.05" hidden="1" customHeight="1" x14ac:dyDescent="0.2">
      <c r="A1839" s="26">
        <v>46010</v>
      </c>
      <c r="B1839" s="20" t="s">
        <v>36</v>
      </c>
      <c r="C1839" s="156">
        <v>7028764836</v>
      </c>
      <c r="D1839" s="156"/>
      <c r="E1839" s="156" t="s">
        <v>29</v>
      </c>
      <c r="F1839" s="93" t="s">
        <v>99</v>
      </c>
      <c r="H1839" s="28" t="s">
        <v>22</v>
      </c>
      <c r="I1839" s="28" t="s">
        <v>81</v>
      </c>
      <c r="J1839" s="162" t="s">
        <v>175</v>
      </c>
      <c r="K1839" s="156" t="s">
        <v>850</v>
      </c>
      <c r="N1839" s="600">
        <v>60000</v>
      </c>
      <c r="O1839" s="114">
        <f t="shared" si="29"/>
        <v>1164585.7500000005</v>
      </c>
    </row>
    <row r="1840" spans="1:15" ht="22.05" hidden="1" customHeight="1" x14ac:dyDescent="0.2">
      <c r="A1840" s="26">
        <v>46010</v>
      </c>
      <c r="B1840" s="20" t="s">
        <v>36</v>
      </c>
      <c r="C1840" s="156">
        <v>2098764847</v>
      </c>
      <c r="D1840" s="156"/>
      <c r="E1840" s="156" t="s">
        <v>29</v>
      </c>
      <c r="F1840" s="93" t="s">
        <v>99</v>
      </c>
      <c r="H1840" s="28" t="s">
        <v>22</v>
      </c>
      <c r="I1840" s="28" t="s">
        <v>81</v>
      </c>
      <c r="J1840" s="162" t="s">
        <v>177</v>
      </c>
      <c r="K1840" s="156" t="s">
        <v>613</v>
      </c>
      <c r="N1840" s="599">
        <v>16500</v>
      </c>
      <c r="O1840" s="114">
        <f t="shared" si="29"/>
        <v>1148085.7500000005</v>
      </c>
    </row>
    <row r="1841" spans="1:15" ht="22.05" hidden="1" customHeight="1" x14ac:dyDescent="0.2">
      <c r="A1841" s="26">
        <v>46010</v>
      </c>
      <c r="B1841" s="20" t="s">
        <v>36</v>
      </c>
      <c r="C1841" s="156">
        <v>9048764858</v>
      </c>
      <c r="D1841" s="156"/>
      <c r="E1841" s="156" t="s">
        <v>577</v>
      </c>
      <c r="F1841" s="93" t="s">
        <v>99</v>
      </c>
      <c r="H1841" s="28" t="s">
        <v>22</v>
      </c>
      <c r="I1841" s="28" t="s">
        <v>81</v>
      </c>
      <c r="J1841" s="162" t="s">
        <v>171</v>
      </c>
      <c r="K1841" s="156" t="s">
        <v>621</v>
      </c>
      <c r="N1841" s="600">
        <v>50000</v>
      </c>
      <c r="O1841" s="114">
        <f t="shared" si="29"/>
        <v>1098085.7500000005</v>
      </c>
    </row>
    <row r="1842" spans="1:15" ht="22.05" hidden="1" customHeight="1" x14ac:dyDescent="0.2">
      <c r="A1842" s="26">
        <v>46010</v>
      </c>
      <c r="B1842" s="20" t="s">
        <v>36</v>
      </c>
      <c r="C1842" s="156">
        <v>7828764870</v>
      </c>
      <c r="D1842" s="156"/>
      <c r="E1842" s="156" t="s">
        <v>29</v>
      </c>
      <c r="F1842" s="93" t="s">
        <v>99</v>
      </c>
      <c r="H1842" s="28" t="s">
        <v>22</v>
      </c>
      <c r="I1842" s="28" t="s">
        <v>81</v>
      </c>
      <c r="J1842" s="162" t="s">
        <v>171</v>
      </c>
      <c r="K1842" s="156" t="s">
        <v>621</v>
      </c>
      <c r="N1842" s="600">
        <v>305000</v>
      </c>
      <c r="O1842" s="114">
        <f t="shared" si="29"/>
        <v>793085.75000000047</v>
      </c>
    </row>
    <row r="1843" spans="1:15" ht="22.05" hidden="1" customHeight="1" x14ac:dyDescent="0.2">
      <c r="A1843" s="26">
        <v>46010</v>
      </c>
      <c r="B1843" s="20" t="s">
        <v>36</v>
      </c>
      <c r="C1843" s="156">
        <v>3643749913</v>
      </c>
      <c r="D1843" s="156"/>
      <c r="E1843" s="156" t="s">
        <v>577</v>
      </c>
      <c r="F1843" s="93" t="s">
        <v>99</v>
      </c>
      <c r="H1843" s="28" t="s">
        <v>22</v>
      </c>
      <c r="I1843" s="28" t="s">
        <v>81</v>
      </c>
      <c r="J1843" s="162" t="s">
        <v>171</v>
      </c>
      <c r="K1843" s="156" t="s">
        <v>621</v>
      </c>
      <c r="N1843" s="600">
        <v>3085.75</v>
      </c>
      <c r="O1843" s="114">
        <f t="shared" si="29"/>
        <v>790000.00000000047</v>
      </c>
    </row>
    <row r="1844" spans="1:15" ht="22.05" hidden="1" customHeight="1" x14ac:dyDescent="0.2">
      <c r="A1844" s="26">
        <v>46011</v>
      </c>
      <c r="B1844" s="20" t="s">
        <v>36</v>
      </c>
      <c r="C1844" s="156"/>
      <c r="D1844" s="156"/>
      <c r="E1844" s="156" t="s">
        <v>569</v>
      </c>
      <c r="F1844" s="93" t="s">
        <v>99</v>
      </c>
      <c r="H1844" s="28" t="s">
        <v>21</v>
      </c>
      <c r="I1844" s="28" t="s">
        <v>28</v>
      </c>
      <c r="J1844" s="162" t="s">
        <v>30</v>
      </c>
      <c r="K1844" s="156" t="s">
        <v>8751</v>
      </c>
      <c r="M1844" s="159">
        <v>205000</v>
      </c>
      <c r="O1844" s="114">
        <f t="shared" si="29"/>
        <v>995000.00000000047</v>
      </c>
    </row>
    <row r="1845" spans="1:15" ht="22.05" hidden="1" customHeight="1" x14ac:dyDescent="0.2">
      <c r="A1845" s="26">
        <v>46013</v>
      </c>
      <c r="B1845" s="20" t="s">
        <v>36</v>
      </c>
      <c r="C1845" s="156"/>
      <c r="D1845" s="156"/>
      <c r="E1845" s="156" t="s">
        <v>569</v>
      </c>
      <c r="F1845" s="93" t="s">
        <v>99</v>
      </c>
      <c r="H1845" s="28" t="s">
        <v>21</v>
      </c>
      <c r="I1845" s="28" t="s">
        <v>28</v>
      </c>
      <c r="J1845" s="162" t="s">
        <v>30</v>
      </c>
      <c r="K1845" s="156" t="s">
        <v>8757</v>
      </c>
      <c r="M1845" s="159">
        <v>37500</v>
      </c>
      <c r="O1845" s="114">
        <f t="shared" si="29"/>
        <v>1032500.0000000005</v>
      </c>
    </row>
    <row r="1846" spans="1:15" ht="22.05" hidden="1" customHeight="1" x14ac:dyDescent="0.2">
      <c r="A1846" s="26">
        <v>46013</v>
      </c>
      <c r="B1846" s="20" t="s">
        <v>36</v>
      </c>
      <c r="C1846" s="156"/>
      <c r="D1846" s="156"/>
      <c r="E1846" s="156" t="s">
        <v>569</v>
      </c>
      <c r="F1846" s="93" t="s">
        <v>99</v>
      </c>
      <c r="H1846" s="28" t="s">
        <v>21</v>
      </c>
      <c r="I1846" s="28" t="s">
        <v>28</v>
      </c>
      <c r="J1846" s="162" t="s">
        <v>30</v>
      </c>
      <c r="K1846" s="156" t="s">
        <v>8749</v>
      </c>
      <c r="M1846" s="159">
        <v>123940</v>
      </c>
      <c r="O1846" s="114">
        <f t="shared" si="29"/>
        <v>1156440.0000000005</v>
      </c>
    </row>
    <row r="1847" spans="1:15" ht="22.05" hidden="1" customHeight="1" x14ac:dyDescent="0.2">
      <c r="A1847" s="26">
        <v>46013</v>
      </c>
      <c r="B1847" s="20" t="s">
        <v>36</v>
      </c>
      <c r="C1847" s="156"/>
      <c r="D1847" s="156"/>
      <c r="E1847" s="156" t="s">
        <v>569</v>
      </c>
      <c r="F1847" s="93" t="s">
        <v>79</v>
      </c>
      <c r="H1847" s="28" t="s">
        <v>21</v>
      </c>
      <c r="I1847" s="28" t="s">
        <v>28</v>
      </c>
      <c r="J1847" s="162" t="s">
        <v>30</v>
      </c>
      <c r="K1847" s="156" t="s">
        <v>905</v>
      </c>
      <c r="M1847" s="159">
        <v>50000</v>
      </c>
      <c r="O1847" s="114">
        <f t="shared" si="29"/>
        <v>1206440.0000000005</v>
      </c>
    </row>
    <row r="1848" spans="1:15" ht="22.05" hidden="1" customHeight="1" x14ac:dyDescent="0.2">
      <c r="A1848" s="26">
        <v>46013</v>
      </c>
      <c r="B1848" s="20" t="s">
        <v>36</v>
      </c>
      <c r="C1848" s="156"/>
      <c r="D1848" s="156"/>
      <c r="E1848" s="156" t="s">
        <v>569</v>
      </c>
      <c r="F1848" s="93" t="s">
        <v>79</v>
      </c>
      <c r="H1848" s="28" t="s">
        <v>21</v>
      </c>
      <c r="I1848" s="28" t="s">
        <v>28</v>
      </c>
      <c r="J1848" s="162" t="s">
        <v>30</v>
      </c>
      <c r="K1848" s="156" t="s">
        <v>905</v>
      </c>
      <c r="M1848" s="159">
        <v>50000</v>
      </c>
      <c r="O1848" s="114">
        <f t="shared" si="29"/>
        <v>1256440.0000000005</v>
      </c>
    </row>
    <row r="1849" spans="1:15" ht="22.05" hidden="1" customHeight="1" x14ac:dyDescent="0.2">
      <c r="A1849" s="26">
        <v>46013</v>
      </c>
      <c r="B1849" s="20" t="s">
        <v>36</v>
      </c>
      <c r="C1849" s="156"/>
      <c r="D1849" s="156"/>
      <c r="E1849" s="156" t="s">
        <v>569</v>
      </c>
      <c r="F1849" s="93" t="s">
        <v>79</v>
      </c>
      <c r="H1849" s="28" t="s">
        <v>21</v>
      </c>
      <c r="I1849" s="28" t="s">
        <v>28</v>
      </c>
      <c r="J1849" s="162" t="s">
        <v>30</v>
      </c>
      <c r="K1849" s="156" t="s">
        <v>905</v>
      </c>
      <c r="M1849" s="159">
        <v>50000</v>
      </c>
      <c r="O1849" s="114">
        <f t="shared" si="29"/>
        <v>1306440.0000000005</v>
      </c>
    </row>
    <row r="1850" spans="1:15" ht="22.05" hidden="1" customHeight="1" x14ac:dyDescent="0.2">
      <c r="A1850" s="26">
        <v>46013</v>
      </c>
      <c r="B1850" s="20" t="s">
        <v>36</v>
      </c>
      <c r="C1850" s="156"/>
      <c r="D1850" s="156"/>
      <c r="E1850" s="156" t="s">
        <v>569</v>
      </c>
      <c r="F1850" s="93" t="s">
        <v>79</v>
      </c>
      <c r="H1850" s="28" t="s">
        <v>21</v>
      </c>
      <c r="I1850" s="28" t="s">
        <v>28</v>
      </c>
      <c r="J1850" s="162" t="s">
        <v>30</v>
      </c>
      <c r="K1850" s="156" t="s">
        <v>905</v>
      </c>
      <c r="M1850" s="159">
        <v>50000</v>
      </c>
      <c r="O1850" s="114">
        <f t="shared" si="29"/>
        <v>1356440.0000000005</v>
      </c>
    </row>
    <row r="1851" spans="1:15" ht="22.05" hidden="1" customHeight="1" x14ac:dyDescent="0.2">
      <c r="A1851" s="26">
        <v>46013</v>
      </c>
      <c r="B1851" s="20" t="s">
        <v>36</v>
      </c>
      <c r="C1851" s="156"/>
      <c r="D1851" s="156"/>
      <c r="E1851" s="156" t="s">
        <v>569</v>
      </c>
      <c r="F1851" s="93" t="s">
        <v>79</v>
      </c>
      <c r="H1851" s="28" t="s">
        <v>21</v>
      </c>
      <c r="I1851" s="28" t="s">
        <v>28</v>
      </c>
      <c r="J1851" s="162" t="s">
        <v>30</v>
      </c>
      <c r="K1851" s="156" t="s">
        <v>905</v>
      </c>
      <c r="M1851" s="159">
        <v>50000</v>
      </c>
      <c r="O1851" s="114">
        <f t="shared" si="29"/>
        <v>1406440.0000000005</v>
      </c>
    </row>
    <row r="1852" spans="1:15" ht="22.05" hidden="1" customHeight="1" x14ac:dyDescent="0.2">
      <c r="A1852" s="26">
        <v>46013</v>
      </c>
      <c r="B1852" s="20" t="s">
        <v>36</v>
      </c>
      <c r="C1852" s="156"/>
      <c r="D1852" s="156"/>
      <c r="E1852" s="156" t="s">
        <v>569</v>
      </c>
      <c r="F1852" s="93" t="s">
        <v>79</v>
      </c>
      <c r="H1852" s="28" t="s">
        <v>21</v>
      </c>
      <c r="I1852" s="28" t="s">
        <v>28</v>
      </c>
      <c r="J1852" s="162" t="s">
        <v>30</v>
      </c>
      <c r="K1852" s="156" t="s">
        <v>905</v>
      </c>
      <c r="M1852" s="159">
        <v>50000</v>
      </c>
      <c r="O1852" s="114">
        <f t="shared" si="29"/>
        <v>1456440.0000000005</v>
      </c>
    </row>
    <row r="1853" spans="1:15" ht="22.05" hidden="1" customHeight="1" x14ac:dyDescent="0.2">
      <c r="A1853" s="26">
        <v>46013</v>
      </c>
      <c r="B1853" s="20" t="s">
        <v>36</v>
      </c>
      <c r="C1853" s="156"/>
      <c r="D1853" s="156"/>
      <c r="E1853" s="156" t="s">
        <v>569</v>
      </c>
      <c r="F1853" s="93" t="s">
        <v>79</v>
      </c>
      <c r="H1853" s="28" t="s">
        <v>21</v>
      </c>
      <c r="I1853" s="28" t="s">
        <v>28</v>
      </c>
      <c r="J1853" s="162" t="s">
        <v>30</v>
      </c>
      <c r="K1853" s="156" t="s">
        <v>905</v>
      </c>
      <c r="M1853" s="159">
        <v>50000</v>
      </c>
      <c r="O1853" s="114">
        <f t="shared" si="29"/>
        <v>1506440.0000000005</v>
      </c>
    </row>
    <row r="1854" spans="1:15" ht="22.05" hidden="1" customHeight="1" x14ac:dyDescent="0.2">
      <c r="A1854" s="26">
        <v>46013</v>
      </c>
      <c r="B1854" s="20" t="s">
        <v>36</v>
      </c>
      <c r="C1854" s="156"/>
      <c r="D1854" s="156"/>
      <c r="E1854" s="156" t="s">
        <v>569</v>
      </c>
      <c r="F1854" s="93" t="s">
        <v>79</v>
      </c>
      <c r="H1854" s="28" t="s">
        <v>21</v>
      </c>
      <c r="I1854" s="28" t="s">
        <v>28</v>
      </c>
      <c r="J1854" s="162" t="s">
        <v>30</v>
      </c>
      <c r="K1854" s="156" t="s">
        <v>905</v>
      </c>
      <c r="M1854" s="159">
        <v>50000</v>
      </c>
      <c r="O1854" s="114">
        <f t="shared" si="29"/>
        <v>1556440.0000000005</v>
      </c>
    </row>
    <row r="1855" spans="1:15" ht="22.05" hidden="1" customHeight="1" x14ac:dyDescent="0.2">
      <c r="A1855" s="26">
        <v>46013</v>
      </c>
      <c r="B1855" s="20" t="s">
        <v>36</v>
      </c>
      <c r="C1855" s="156"/>
      <c r="D1855" s="156"/>
      <c r="E1855" s="156" t="s">
        <v>569</v>
      </c>
      <c r="F1855" s="93" t="s">
        <v>79</v>
      </c>
      <c r="H1855" s="28" t="s">
        <v>21</v>
      </c>
      <c r="I1855" s="28" t="s">
        <v>28</v>
      </c>
      <c r="J1855" s="162" t="s">
        <v>30</v>
      </c>
      <c r="K1855" s="156" t="s">
        <v>905</v>
      </c>
      <c r="M1855" s="159">
        <v>50000</v>
      </c>
      <c r="O1855" s="114">
        <f t="shared" si="29"/>
        <v>1606440.0000000005</v>
      </c>
    </row>
    <row r="1856" spans="1:15" ht="22.05" hidden="1" customHeight="1" x14ac:dyDescent="0.2">
      <c r="A1856" s="26">
        <v>46013</v>
      </c>
      <c r="B1856" s="20" t="s">
        <v>36</v>
      </c>
      <c r="C1856" s="156"/>
      <c r="D1856" s="156"/>
      <c r="E1856" s="156" t="s">
        <v>569</v>
      </c>
      <c r="F1856" s="93" t="s">
        <v>79</v>
      </c>
      <c r="H1856" s="28" t="s">
        <v>21</v>
      </c>
      <c r="I1856" s="28" t="s">
        <v>28</v>
      </c>
      <c r="J1856" s="162" t="s">
        <v>30</v>
      </c>
      <c r="K1856" s="156" t="s">
        <v>905</v>
      </c>
      <c r="M1856" s="159">
        <v>50000</v>
      </c>
      <c r="O1856" s="114">
        <f t="shared" si="29"/>
        <v>1656440.0000000005</v>
      </c>
    </row>
    <row r="1857" spans="1:15" ht="22.05" hidden="1" customHeight="1" x14ac:dyDescent="0.2">
      <c r="A1857" s="26">
        <v>46013</v>
      </c>
      <c r="B1857" s="20" t="s">
        <v>36</v>
      </c>
      <c r="C1857" s="156"/>
      <c r="D1857" s="156"/>
      <c r="E1857" s="156" t="s">
        <v>569</v>
      </c>
      <c r="F1857" s="93" t="s">
        <v>79</v>
      </c>
      <c r="H1857" s="28" t="s">
        <v>21</v>
      </c>
      <c r="I1857" s="28" t="s">
        <v>28</v>
      </c>
      <c r="J1857" s="162" t="s">
        <v>30</v>
      </c>
      <c r="K1857" s="156" t="s">
        <v>905</v>
      </c>
      <c r="M1857" s="159">
        <v>50000</v>
      </c>
      <c r="O1857" s="114">
        <f t="shared" si="29"/>
        <v>1706440.0000000005</v>
      </c>
    </row>
    <row r="1858" spans="1:15" ht="22.05" hidden="1" customHeight="1" x14ac:dyDescent="0.2">
      <c r="A1858" s="26">
        <v>46013</v>
      </c>
      <c r="B1858" s="20" t="s">
        <v>36</v>
      </c>
      <c r="C1858" s="156"/>
      <c r="D1858" s="156"/>
      <c r="E1858" s="156" t="s">
        <v>569</v>
      </c>
      <c r="F1858" s="93" t="s">
        <v>79</v>
      </c>
      <c r="H1858" s="28" t="s">
        <v>21</v>
      </c>
      <c r="I1858" s="28" t="s">
        <v>28</v>
      </c>
      <c r="J1858" s="162" t="s">
        <v>30</v>
      </c>
      <c r="K1858" s="156" t="s">
        <v>905</v>
      </c>
      <c r="M1858" s="159">
        <v>50000</v>
      </c>
      <c r="O1858" s="114">
        <f t="shared" si="29"/>
        <v>1756440.0000000005</v>
      </c>
    </row>
    <row r="1859" spans="1:15" ht="22.05" hidden="1" customHeight="1" x14ac:dyDescent="0.2">
      <c r="A1859" s="26">
        <v>46013</v>
      </c>
      <c r="B1859" s="20" t="s">
        <v>36</v>
      </c>
      <c r="C1859" s="156"/>
      <c r="D1859" s="156"/>
      <c r="E1859" s="156" t="s">
        <v>569</v>
      </c>
      <c r="F1859" s="93" t="s">
        <v>79</v>
      </c>
      <c r="H1859" s="28" t="s">
        <v>21</v>
      </c>
      <c r="I1859" s="28" t="s">
        <v>28</v>
      </c>
      <c r="J1859" s="162" t="s">
        <v>30</v>
      </c>
      <c r="K1859" s="156" t="s">
        <v>905</v>
      </c>
      <c r="M1859" s="159">
        <v>50000</v>
      </c>
      <c r="O1859" s="114">
        <f t="shared" si="29"/>
        <v>1806440.0000000005</v>
      </c>
    </row>
    <row r="1860" spans="1:15" ht="22.05" hidden="1" customHeight="1" x14ac:dyDescent="0.2">
      <c r="A1860" s="26">
        <v>46013</v>
      </c>
      <c r="B1860" s="20" t="s">
        <v>36</v>
      </c>
      <c r="C1860" s="156"/>
      <c r="D1860" s="156"/>
      <c r="E1860" s="156" t="s">
        <v>569</v>
      </c>
      <c r="F1860" s="93" t="s">
        <v>79</v>
      </c>
      <c r="H1860" s="28" t="s">
        <v>21</v>
      </c>
      <c r="I1860" s="28" t="s">
        <v>28</v>
      </c>
      <c r="J1860" s="162" t="s">
        <v>30</v>
      </c>
      <c r="K1860" s="156" t="s">
        <v>905</v>
      </c>
      <c r="M1860" s="159">
        <v>50000</v>
      </c>
      <c r="O1860" s="114">
        <f t="shared" si="29"/>
        <v>1856440.0000000005</v>
      </c>
    </row>
    <row r="1861" spans="1:15" ht="22.05" hidden="1" customHeight="1" x14ac:dyDescent="0.2">
      <c r="A1861" s="26">
        <v>46013</v>
      </c>
      <c r="B1861" s="20" t="s">
        <v>36</v>
      </c>
      <c r="C1861" s="156"/>
      <c r="D1861" s="156"/>
      <c r="E1861" s="156" t="s">
        <v>569</v>
      </c>
      <c r="F1861" s="93" t="s">
        <v>79</v>
      </c>
      <c r="H1861" s="28" t="s">
        <v>21</v>
      </c>
      <c r="I1861" s="28" t="s">
        <v>28</v>
      </c>
      <c r="J1861" s="162" t="s">
        <v>30</v>
      </c>
      <c r="K1861" s="156" t="s">
        <v>905</v>
      </c>
      <c r="M1861" s="159">
        <v>50000</v>
      </c>
      <c r="O1861" s="114">
        <f t="shared" si="29"/>
        <v>1906440.0000000005</v>
      </c>
    </row>
    <row r="1862" spans="1:15" ht="22.05" hidden="1" customHeight="1" x14ac:dyDescent="0.2">
      <c r="A1862" s="26">
        <v>46013</v>
      </c>
      <c r="B1862" s="20" t="s">
        <v>36</v>
      </c>
      <c r="C1862" s="156"/>
      <c r="D1862" s="156"/>
      <c r="E1862" s="156" t="s">
        <v>569</v>
      </c>
      <c r="F1862" s="93" t="s">
        <v>79</v>
      </c>
      <c r="H1862" s="28" t="s">
        <v>21</v>
      </c>
      <c r="I1862" s="28" t="s">
        <v>28</v>
      </c>
      <c r="J1862" s="162" t="s">
        <v>30</v>
      </c>
      <c r="K1862" s="156" t="s">
        <v>905</v>
      </c>
      <c r="M1862" s="159">
        <v>50000</v>
      </c>
      <c r="O1862" s="114">
        <f t="shared" si="29"/>
        <v>1956440.0000000005</v>
      </c>
    </row>
    <row r="1863" spans="1:15" ht="22.05" hidden="1" customHeight="1" x14ac:dyDescent="0.2">
      <c r="A1863" s="26">
        <v>46013</v>
      </c>
      <c r="B1863" s="20" t="s">
        <v>36</v>
      </c>
      <c r="C1863" s="156"/>
      <c r="D1863" s="156"/>
      <c r="E1863" s="156" t="s">
        <v>569</v>
      </c>
      <c r="F1863" s="93" t="s">
        <v>79</v>
      </c>
      <c r="H1863" s="28" t="s">
        <v>21</v>
      </c>
      <c r="I1863" s="28" t="s">
        <v>28</v>
      </c>
      <c r="J1863" s="162" t="s">
        <v>30</v>
      </c>
      <c r="K1863" s="156" t="s">
        <v>905</v>
      </c>
      <c r="M1863" s="159">
        <v>50000</v>
      </c>
      <c r="O1863" s="114">
        <f t="shared" si="29"/>
        <v>2006440.0000000005</v>
      </c>
    </row>
    <row r="1864" spans="1:15" ht="22.05" hidden="1" customHeight="1" x14ac:dyDescent="0.2">
      <c r="A1864" s="26">
        <v>46013</v>
      </c>
      <c r="B1864" s="20" t="s">
        <v>36</v>
      </c>
      <c r="C1864" s="156"/>
      <c r="D1864" s="156"/>
      <c r="E1864" s="156" t="s">
        <v>569</v>
      </c>
      <c r="F1864" s="93" t="s">
        <v>79</v>
      </c>
      <c r="H1864" s="28" t="s">
        <v>21</v>
      </c>
      <c r="I1864" s="28" t="s">
        <v>28</v>
      </c>
      <c r="J1864" s="162" t="s">
        <v>30</v>
      </c>
      <c r="K1864" s="156" t="s">
        <v>905</v>
      </c>
      <c r="M1864" s="159">
        <v>50000</v>
      </c>
      <c r="O1864" s="114">
        <f t="shared" si="29"/>
        <v>2056440.0000000005</v>
      </c>
    </row>
    <row r="1865" spans="1:15" ht="22.05" hidden="1" customHeight="1" x14ac:dyDescent="0.2">
      <c r="A1865" s="26">
        <v>46013</v>
      </c>
      <c r="B1865" s="20" t="s">
        <v>36</v>
      </c>
      <c r="C1865" s="156"/>
      <c r="D1865" s="156"/>
      <c r="E1865" s="156" t="s">
        <v>569</v>
      </c>
      <c r="F1865" s="93" t="s">
        <v>79</v>
      </c>
      <c r="H1865" s="28" t="s">
        <v>21</v>
      </c>
      <c r="I1865" s="28" t="s">
        <v>28</v>
      </c>
      <c r="J1865" s="162" t="s">
        <v>30</v>
      </c>
      <c r="K1865" s="156" t="s">
        <v>905</v>
      </c>
      <c r="M1865" s="159">
        <v>50000</v>
      </c>
      <c r="O1865" s="114">
        <f t="shared" si="29"/>
        <v>2106440.0000000005</v>
      </c>
    </row>
    <row r="1866" spans="1:15" ht="22.05" hidden="1" customHeight="1" x14ac:dyDescent="0.2">
      <c r="A1866" s="26">
        <v>46013</v>
      </c>
      <c r="B1866" s="20" t="s">
        <v>36</v>
      </c>
      <c r="C1866" s="156"/>
      <c r="D1866" s="156"/>
      <c r="E1866" s="156" t="s">
        <v>569</v>
      </c>
      <c r="F1866" s="93" t="s">
        <v>79</v>
      </c>
      <c r="H1866" s="28" t="s">
        <v>21</v>
      </c>
      <c r="I1866" s="28" t="s">
        <v>28</v>
      </c>
      <c r="J1866" s="162" t="s">
        <v>30</v>
      </c>
      <c r="K1866" s="156" t="s">
        <v>905</v>
      </c>
      <c r="M1866" s="159">
        <v>50000</v>
      </c>
      <c r="O1866" s="114">
        <f t="shared" si="29"/>
        <v>2156440.0000000005</v>
      </c>
    </row>
    <row r="1867" spans="1:15" ht="22.05" hidden="1" customHeight="1" x14ac:dyDescent="0.2">
      <c r="A1867" s="26">
        <v>46013</v>
      </c>
      <c r="B1867" s="20" t="s">
        <v>36</v>
      </c>
      <c r="C1867" s="156">
        <v>6291331018</v>
      </c>
      <c r="D1867" s="156"/>
      <c r="E1867" s="156" t="s">
        <v>574</v>
      </c>
      <c r="F1867" s="93" t="s">
        <v>99</v>
      </c>
      <c r="H1867" s="28" t="s">
        <v>22</v>
      </c>
      <c r="I1867" s="28" t="s">
        <v>55</v>
      </c>
      <c r="J1867" s="162" t="s">
        <v>70</v>
      </c>
      <c r="K1867" s="156" t="s">
        <v>851</v>
      </c>
      <c r="N1867" s="27">
        <v>1000000</v>
      </c>
      <c r="O1867" s="114">
        <f t="shared" si="29"/>
        <v>1156440.0000000005</v>
      </c>
    </row>
    <row r="1868" spans="1:15" ht="22.05" hidden="1" customHeight="1" x14ac:dyDescent="0.2">
      <c r="A1868" s="26">
        <v>46013</v>
      </c>
      <c r="B1868" s="20" t="s">
        <v>36</v>
      </c>
      <c r="C1868" s="156">
        <v>5031331053</v>
      </c>
      <c r="D1868" s="156"/>
      <c r="E1868" s="156" t="s">
        <v>4995</v>
      </c>
      <c r="F1868" s="93" t="s">
        <v>99</v>
      </c>
      <c r="H1868" s="28" t="s">
        <v>22</v>
      </c>
      <c r="I1868" s="28" t="s">
        <v>103</v>
      </c>
      <c r="J1868" s="162" t="s">
        <v>95</v>
      </c>
      <c r="K1868" s="156" t="s">
        <v>5010</v>
      </c>
      <c r="N1868" s="27">
        <v>5916</v>
      </c>
      <c r="O1868" s="114">
        <f t="shared" si="29"/>
        <v>1150524.0000000005</v>
      </c>
    </row>
    <row r="1869" spans="1:15" ht="22.05" hidden="1" customHeight="1" x14ac:dyDescent="0.2">
      <c r="A1869" s="26">
        <v>46013</v>
      </c>
      <c r="B1869" s="20" t="s">
        <v>36</v>
      </c>
      <c r="C1869" s="156">
        <v>13310060</v>
      </c>
      <c r="D1869" s="156"/>
      <c r="E1869" s="156" t="s">
        <v>8734</v>
      </c>
      <c r="F1869" s="93" t="s">
        <v>99</v>
      </c>
      <c r="H1869" s="28" t="s">
        <v>22</v>
      </c>
      <c r="I1869" s="28" t="s">
        <v>55</v>
      </c>
      <c r="J1869" s="162" t="s">
        <v>70</v>
      </c>
      <c r="K1869" s="156" t="s">
        <v>630</v>
      </c>
      <c r="N1869" s="27">
        <v>54810</v>
      </c>
      <c r="O1869" s="114">
        <f t="shared" si="29"/>
        <v>1095714.0000000005</v>
      </c>
    </row>
    <row r="1870" spans="1:15" ht="22.05" hidden="1" customHeight="1" x14ac:dyDescent="0.2">
      <c r="A1870" s="26">
        <v>46013</v>
      </c>
      <c r="B1870" s="20" t="s">
        <v>36</v>
      </c>
      <c r="C1870" s="156">
        <v>5211331069</v>
      </c>
      <c r="D1870" s="156" t="s">
        <v>8630</v>
      </c>
      <c r="E1870" s="156" t="s">
        <v>8735</v>
      </c>
      <c r="F1870" s="93" t="s">
        <v>99</v>
      </c>
      <c r="H1870" s="28" t="s">
        <v>22</v>
      </c>
      <c r="I1870" s="28" t="s">
        <v>55</v>
      </c>
      <c r="J1870" s="162" t="s">
        <v>70</v>
      </c>
      <c r="K1870" s="156" t="s">
        <v>612</v>
      </c>
      <c r="N1870" s="27">
        <v>125925</v>
      </c>
      <c r="O1870" s="114">
        <f t="shared" si="29"/>
        <v>969789.00000000047</v>
      </c>
    </row>
    <row r="1871" spans="1:15" ht="22.05" hidden="1" customHeight="1" x14ac:dyDescent="0.2">
      <c r="A1871" s="26">
        <v>46013</v>
      </c>
      <c r="B1871" s="20" t="s">
        <v>36</v>
      </c>
      <c r="C1871" s="156">
        <v>13310084</v>
      </c>
      <c r="D1871" s="156" t="s">
        <v>8630</v>
      </c>
      <c r="E1871" s="156" t="s">
        <v>3950</v>
      </c>
      <c r="F1871" s="93" t="s">
        <v>99</v>
      </c>
      <c r="H1871" s="28" t="s">
        <v>22</v>
      </c>
      <c r="I1871" s="28" t="s">
        <v>55</v>
      </c>
      <c r="J1871" s="162" t="s">
        <v>70</v>
      </c>
      <c r="K1871" s="156" t="s">
        <v>1114</v>
      </c>
      <c r="N1871" s="27">
        <v>7600</v>
      </c>
      <c r="O1871" s="114">
        <f t="shared" si="29"/>
        <v>962189.00000000047</v>
      </c>
    </row>
    <row r="1872" spans="1:15" ht="22.05" hidden="1" customHeight="1" x14ac:dyDescent="0.2">
      <c r="A1872" s="26">
        <v>46013</v>
      </c>
      <c r="B1872" s="20" t="s">
        <v>36</v>
      </c>
      <c r="C1872" s="156">
        <v>14335008</v>
      </c>
      <c r="D1872" s="156"/>
      <c r="E1872" s="156" t="s">
        <v>8736</v>
      </c>
      <c r="F1872" s="93" t="s">
        <v>99</v>
      </c>
      <c r="H1872" s="28" t="s">
        <v>22</v>
      </c>
      <c r="I1872" s="28" t="s">
        <v>55</v>
      </c>
      <c r="J1872" s="162" t="s">
        <v>70</v>
      </c>
      <c r="K1872" s="156" t="s">
        <v>630</v>
      </c>
      <c r="N1872" s="27">
        <v>3600</v>
      </c>
      <c r="O1872" s="114">
        <f t="shared" si="29"/>
        <v>958589.00000000047</v>
      </c>
    </row>
    <row r="1873" spans="1:15" ht="22.05" hidden="1" customHeight="1" x14ac:dyDescent="0.2">
      <c r="A1873" s="26">
        <v>46013</v>
      </c>
      <c r="B1873" s="20" t="s">
        <v>36</v>
      </c>
      <c r="C1873" s="156">
        <v>4887845728</v>
      </c>
      <c r="D1873" s="156" t="s">
        <v>8737</v>
      </c>
      <c r="E1873" s="156" t="s">
        <v>2672</v>
      </c>
      <c r="F1873" s="93" t="s">
        <v>99</v>
      </c>
      <c r="H1873" s="28" t="s">
        <v>22</v>
      </c>
      <c r="I1873" s="28" t="s">
        <v>103</v>
      </c>
      <c r="J1873" s="162" t="s">
        <v>189</v>
      </c>
      <c r="K1873" s="156" t="s">
        <v>2684</v>
      </c>
      <c r="N1873" s="27">
        <v>5700</v>
      </c>
      <c r="O1873" s="114">
        <f t="shared" si="29"/>
        <v>952889.00000000047</v>
      </c>
    </row>
    <row r="1874" spans="1:15" ht="22.05" hidden="1" customHeight="1" x14ac:dyDescent="0.2">
      <c r="A1874" s="26">
        <v>46014</v>
      </c>
      <c r="B1874" s="20" t="s">
        <v>36</v>
      </c>
      <c r="C1874" s="156"/>
      <c r="D1874" s="156"/>
      <c r="E1874" s="156" t="s">
        <v>569</v>
      </c>
      <c r="F1874" s="93" t="s">
        <v>79</v>
      </c>
      <c r="H1874" s="28" t="s">
        <v>21</v>
      </c>
      <c r="I1874" s="28" t="s">
        <v>28</v>
      </c>
      <c r="J1874" s="162" t="s">
        <v>30</v>
      </c>
      <c r="K1874" s="156" t="s">
        <v>1391</v>
      </c>
      <c r="M1874" s="159">
        <v>115992</v>
      </c>
      <c r="O1874" s="114">
        <f t="shared" si="29"/>
        <v>1068881.0000000005</v>
      </c>
    </row>
    <row r="1875" spans="1:15" ht="22.05" hidden="1" customHeight="1" x14ac:dyDescent="0.2">
      <c r="A1875" s="26">
        <v>46014</v>
      </c>
      <c r="B1875" s="20" t="s">
        <v>36</v>
      </c>
      <c r="C1875" s="156"/>
      <c r="D1875" s="156"/>
      <c r="E1875" s="156" t="s">
        <v>569</v>
      </c>
      <c r="F1875" s="93" t="s">
        <v>79</v>
      </c>
      <c r="H1875" s="28" t="s">
        <v>21</v>
      </c>
      <c r="I1875" s="28" t="s">
        <v>28</v>
      </c>
      <c r="J1875" s="162" t="s">
        <v>30</v>
      </c>
      <c r="K1875" s="156" t="s">
        <v>8757</v>
      </c>
      <c r="M1875" s="159">
        <v>52000</v>
      </c>
      <c r="O1875" s="114">
        <f t="shared" si="29"/>
        <v>1120881.0000000005</v>
      </c>
    </row>
    <row r="1876" spans="1:15" ht="22.05" hidden="1" customHeight="1" x14ac:dyDescent="0.2">
      <c r="A1876" s="26">
        <v>46015</v>
      </c>
      <c r="B1876" s="20" t="s">
        <v>36</v>
      </c>
      <c r="C1876" s="156">
        <v>13935012</v>
      </c>
      <c r="D1876" s="156"/>
      <c r="E1876" s="156" t="s">
        <v>8738</v>
      </c>
      <c r="F1876" s="93" t="s">
        <v>99</v>
      </c>
      <c r="H1876" s="28" t="s">
        <v>22</v>
      </c>
      <c r="I1876" s="28" t="s">
        <v>55</v>
      </c>
      <c r="J1876" s="162" t="s">
        <v>70</v>
      </c>
      <c r="K1876" s="156" t="s">
        <v>1114</v>
      </c>
      <c r="N1876" s="27">
        <v>24400</v>
      </c>
      <c r="O1876" s="114">
        <f t="shared" si="29"/>
        <v>1096481.0000000005</v>
      </c>
    </row>
    <row r="1877" spans="1:15" ht="22.05" hidden="1" customHeight="1" x14ac:dyDescent="0.2">
      <c r="A1877" s="26">
        <v>46017</v>
      </c>
      <c r="B1877" s="20" t="s">
        <v>36</v>
      </c>
      <c r="C1877" s="156">
        <v>7477195213</v>
      </c>
      <c r="D1877" s="156"/>
      <c r="E1877" s="156" t="s">
        <v>869</v>
      </c>
      <c r="F1877" s="93" t="s">
        <v>99</v>
      </c>
      <c r="H1877" s="28" t="s">
        <v>22</v>
      </c>
      <c r="I1877" s="28" t="s">
        <v>81</v>
      </c>
      <c r="J1877" s="162" t="s">
        <v>167</v>
      </c>
      <c r="K1877" s="156" t="s">
        <v>894</v>
      </c>
      <c r="N1877" s="27">
        <v>520000</v>
      </c>
      <c r="O1877" s="114">
        <f t="shared" si="29"/>
        <v>576481.00000000047</v>
      </c>
    </row>
    <row r="1878" spans="1:15" ht="22.05" hidden="1" customHeight="1" x14ac:dyDescent="0.2">
      <c r="A1878" s="26">
        <v>46017</v>
      </c>
      <c r="B1878" s="20" t="s">
        <v>36</v>
      </c>
      <c r="C1878" s="156"/>
      <c r="D1878" s="156"/>
      <c r="E1878" s="156" t="s">
        <v>569</v>
      </c>
      <c r="F1878" s="93" t="s">
        <v>99</v>
      </c>
      <c r="H1878" s="28" t="s">
        <v>21</v>
      </c>
      <c r="I1878" s="28" t="s">
        <v>28</v>
      </c>
      <c r="J1878" s="162" t="s">
        <v>30</v>
      </c>
      <c r="K1878" s="156" t="s">
        <v>615</v>
      </c>
      <c r="M1878" s="159">
        <v>1000000</v>
      </c>
      <c r="O1878" s="114">
        <f t="shared" si="29"/>
        <v>1576481.0000000005</v>
      </c>
    </row>
    <row r="1879" spans="1:15" ht="22.05" hidden="1" customHeight="1" x14ac:dyDescent="0.2">
      <c r="A1879" s="26">
        <v>46017</v>
      </c>
      <c r="B1879" s="20" t="s">
        <v>36</v>
      </c>
      <c r="C1879" s="156">
        <v>8772526914</v>
      </c>
      <c r="D1879" s="156"/>
      <c r="E1879" s="156" t="s">
        <v>8739</v>
      </c>
      <c r="F1879" s="93" t="s">
        <v>99</v>
      </c>
      <c r="H1879" s="28" t="s">
        <v>22</v>
      </c>
      <c r="I1879" s="28" t="s">
        <v>55</v>
      </c>
      <c r="J1879" s="162" t="s">
        <v>70</v>
      </c>
      <c r="K1879" s="156" t="s">
        <v>851</v>
      </c>
      <c r="N1879" s="27">
        <v>34400</v>
      </c>
      <c r="O1879" s="114">
        <f t="shared" si="29"/>
        <v>1542081.0000000005</v>
      </c>
    </row>
    <row r="1880" spans="1:15" ht="22.05" hidden="1" customHeight="1" x14ac:dyDescent="0.2">
      <c r="A1880" s="26">
        <v>46017</v>
      </c>
      <c r="B1880" s="20" t="s">
        <v>36</v>
      </c>
      <c r="C1880" s="156">
        <v>9368634613</v>
      </c>
      <c r="D1880" s="156" t="s">
        <v>3415</v>
      </c>
      <c r="E1880" s="156" t="s">
        <v>577</v>
      </c>
      <c r="F1880" s="93" t="s">
        <v>99</v>
      </c>
      <c r="H1880" s="28" t="s">
        <v>22</v>
      </c>
      <c r="I1880" s="28" t="s">
        <v>81</v>
      </c>
      <c r="J1880" s="162" t="s">
        <v>176</v>
      </c>
      <c r="K1880" s="156" t="s">
        <v>846</v>
      </c>
      <c r="N1880" s="27">
        <v>12000</v>
      </c>
      <c r="O1880" s="114">
        <f t="shared" si="29"/>
        <v>1530081.0000000005</v>
      </c>
    </row>
    <row r="1881" spans="1:15" ht="22.05" hidden="1" customHeight="1" x14ac:dyDescent="0.2">
      <c r="A1881" s="26">
        <v>46017</v>
      </c>
      <c r="B1881" s="20" t="s">
        <v>36</v>
      </c>
      <c r="C1881" s="156">
        <v>1203589213</v>
      </c>
      <c r="D1881" s="156"/>
      <c r="E1881" s="156" t="s">
        <v>3326</v>
      </c>
      <c r="F1881" s="93" t="s">
        <v>99</v>
      </c>
      <c r="H1881" s="28" t="s">
        <v>22</v>
      </c>
      <c r="I1881" s="28" t="s">
        <v>103</v>
      </c>
      <c r="J1881" s="162" t="s">
        <v>95</v>
      </c>
      <c r="K1881" s="156" t="s">
        <v>612</v>
      </c>
      <c r="N1881" s="27">
        <v>1920</v>
      </c>
      <c r="O1881" s="114">
        <f t="shared" si="29"/>
        <v>1528161.0000000005</v>
      </c>
    </row>
    <row r="1882" spans="1:15" ht="22.05" hidden="1" customHeight="1" x14ac:dyDescent="0.2">
      <c r="A1882" s="26">
        <v>46017</v>
      </c>
      <c r="B1882" s="20" t="s">
        <v>36</v>
      </c>
      <c r="C1882" s="156">
        <v>1425410713</v>
      </c>
      <c r="D1882" s="156"/>
      <c r="E1882" s="156" t="s">
        <v>869</v>
      </c>
      <c r="F1882" s="93" t="s">
        <v>99</v>
      </c>
      <c r="H1882" s="28" t="s">
        <v>22</v>
      </c>
      <c r="I1882" s="28" t="s">
        <v>81</v>
      </c>
      <c r="J1882" s="162" t="s">
        <v>167</v>
      </c>
      <c r="K1882" s="156" t="s">
        <v>894</v>
      </c>
      <c r="N1882" s="27">
        <v>1300000</v>
      </c>
      <c r="O1882" s="114">
        <f t="shared" si="29"/>
        <v>228161.00000000047</v>
      </c>
    </row>
    <row r="1883" spans="1:15" ht="22.05" hidden="1" customHeight="1" x14ac:dyDescent="0.2">
      <c r="A1883" s="26">
        <v>46017</v>
      </c>
      <c r="B1883" s="20" t="s">
        <v>36</v>
      </c>
      <c r="C1883" s="156">
        <v>68172249</v>
      </c>
      <c r="D1883" s="156"/>
      <c r="E1883" s="156" t="s">
        <v>6053</v>
      </c>
      <c r="F1883" s="93" t="s">
        <v>99</v>
      </c>
      <c r="H1883" s="28" t="s">
        <v>22</v>
      </c>
      <c r="I1883" s="28" t="s">
        <v>103</v>
      </c>
      <c r="J1883" s="162" t="s">
        <v>215</v>
      </c>
      <c r="K1883" s="156" t="s">
        <v>8697</v>
      </c>
      <c r="N1883" s="27">
        <v>50000</v>
      </c>
      <c r="O1883" s="114">
        <f t="shared" si="29"/>
        <v>178161.00000000047</v>
      </c>
    </row>
    <row r="1884" spans="1:15" ht="22.05" hidden="1" customHeight="1" x14ac:dyDescent="0.2">
      <c r="A1884" s="26">
        <v>46017</v>
      </c>
      <c r="B1884" s="20" t="s">
        <v>36</v>
      </c>
      <c r="C1884" s="156">
        <v>1108172266</v>
      </c>
      <c r="D1884" s="156"/>
      <c r="E1884" s="156" t="s">
        <v>6053</v>
      </c>
      <c r="F1884" s="93" t="s">
        <v>99</v>
      </c>
      <c r="H1884" s="28" t="s">
        <v>22</v>
      </c>
      <c r="I1884" s="28" t="s">
        <v>103</v>
      </c>
      <c r="J1884" s="162" t="s">
        <v>215</v>
      </c>
      <c r="K1884" s="156" t="s">
        <v>8697</v>
      </c>
      <c r="N1884" s="27">
        <v>150000</v>
      </c>
      <c r="O1884" s="114">
        <f t="shared" si="29"/>
        <v>28161.000000000466</v>
      </c>
    </row>
    <row r="1885" spans="1:15" ht="22.05" hidden="1" customHeight="1" x14ac:dyDescent="0.2">
      <c r="A1885" s="26">
        <v>46020</v>
      </c>
      <c r="B1885" s="20" t="s">
        <v>36</v>
      </c>
      <c r="C1885" s="156">
        <v>2760320103</v>
      </c>
      <c r="D1885" s="156"/>
      <c r="E1885" s="156" t="s">
        <v>574</v>
      </c>
      <c r="F1885" s="93" t="s">
        <v>99</v>
      </c>
      <c r="H1885" s="28" t="s">
        <v>22</v>
      </c>
      <c r="I1885" s="28" t="s">
        <v>103</v>
      </c>
      <c r="J1885" s="162" t="s">
        <v>95</v>
      </c>
      <c r="K1885" s="156" t="s">
        <v>1877</v>
      </c>
      <c r="N1885" s="27">
        <v>20000</v>
      </c>
      <c r="O1885" s="114">
        <f t="shared" si="29"/>
        <v>8161.0000000004657</v>
      </c>
    </row>
    <row r="1886" spans="1:15" ht="22.05" hidden="1" customHeight="1" x14ac:dyDescent="0.2">
      <c r="A1886" s="26">
        <v>46020</v>
      </c>
      <c r="B1886" s="20" t="s">
        <v>36</v>
      </c>
      <c r="C1886" s="156"/>
      <c r="D1886" s="156"/>
      <c r="E1886" s="156" t="s">
        <v>569</v>
      </c>
      <c r="F1886" s="93" t="s">
        <v>79</v>
      </c>
      <c r="H1886" s="28" t="s">
        <v>21</v>
      </c>
      <c r="I1886" s="28" t="s">
        <v>28</v>
      </c>
      <c r="J1886" s="162" t="s">
        <v>30</v>
      </c>
      <c r="K1886" s="156" t="s">
        <v>8751</v>
      </c>
      <c r="M1886" s="159">
        <v>50000</v>
      </c>
      <c r="O1886" s="114">
        <f t="shared" ref="O1886:O1923" si="30">O1885+M1886-N1886</f>
        <v>58161.000000000466</v>
      </c>
    </row>
    <row r="1887" spans="1:15" ht="22.05" hidden="1" customHeight="1" x14ac:dyDescent="0.2">
      <c r="A1887" s="26">
        <v>46020</v>
      </c>
      <c r="B1887" s="20" t="s">
        <v>36</v>
      </c>
      <c r="C1887" s="156"/>
      <c r="D1887" s="156"/>
      <c r="E1887" s="156" t="s">
        <v>569</v>
      </c>
      <c r="F1887" s="93" t="s">
        <v>99</v>
      </c>
      <c r="H1887" s="28" t="s">
        <v>21</v>
      </c>
      <c r="I1887" s="28" t="s">
        <v>28</v>
      </c>
      <c r="J1887" s="162" t="s">
        <v>30</v>
      </c>
      <c r="K1887" s="156" t="s">
        <v>8751</v>
      </c>
      <c r="M1887" s="159">
        <v>50294</v>
      </c>
      <c r="O1887" s="114">
        <f t="shared" si="30"/>
        <v>108455.00000000047</v>
      </c>
    </row>
    <row r="1888" spans="1:15" ht="22.05" hidden="1" customHeight="1" x14ac:dyDescent="0.2">
      <c r="A1888" s="26">
        <v>46020</v>
      </c>
      <c r="B1888" s="20" t="s">
        <v>36</v>
      </c>
      <c r="C1888" s="156"/>
      <c r="D1888" s="156"/>
      <c r="E1888" s="156" t="s">
        <v>569</v>
      </c>
      <c r="F1888" s="93" t="s">
        <v>99</v>
      </c>
      <c r="H1888" s="28" t="s">
        <v>21</v>
      </c>
      <c r="I1888" s="28" t="s">
        <v>28</v>
      </c>
      <c r="J1888" s="162" t="s">
        <v>30</v>
      </c>
      <c r="K1888" s="156" t="s">
        <v>6998</v>
      </c>
      <c r="M1888" s="159">
        <v>100000</v>
      </c>
      <c r="O1888" s="114">
        <f t="shared" si="30"/>
        <v>208455.00000000047</v>
      </c>
    </row>
    <row r="1889" spans="1:15" ht="22.05" hidden="1" customHeight="1" x14ac:dyDescent="0.2">
      <c r="A1889" s="26">
        <v>46022</v>
      </c>
      <c r="B1889" s="20" t="s">
        <v>36</v>
      </c>
      <c r="C1889" s="156"/>
      <c r="D1889" s="156"/>
      <c r="E1889" s="156" t="s">
        <v>1087</v>
      </c>
      <c r="F1889" s="93" t="s">
        <v>1854</v>
      </c>
      <c r="H1889" s="28" t="s">
        <v>22</v>
      </c>
      <c r="I1889" s="28" t="s">
        <v>54</v>
      </c>
      <c r="J1889" s="162" t="s">
        <v>63</v>
      </c>
      <c r="K1889" s="156" t="s">
        <v>893</v>
      </c>
      <c r="N1889" s="27">
        <v>11652.43</v>
      </c>
      <c r="O1889" s="114">
        <f t="shared" si="30"/>
        <v>196802.57000000047</v>
      </c>
    </row>
    <row r="1890" spans="1:15" ht="22.05" hidden="1" customHeight="1" x14ac:dyDescent="0.2">
      <c r="A1890" s="26">
        <v>46022</v>
      </c>
      <c r="B1890" s="20" t="s">
        <v>36</v>
      </c>
      <c r="C1890" s="156"/>
      <c r="D1890" s="156"/>
      <c r="E1890" s="156" t="s">
        <v>6198</v>
      </c>
      <c r="F1890" s="93" t="s">
        <v>77</v>
      </c>
      <c r="H1890" s="28" t="s">
        <v>22</v>
      </c>
      <c r="I1890" s="28" t="s">
        <v>57</v>
      </c>
      <c r="J1890" s="162" t="s">
        <v>86</v>
      </c>
      <c r="K1890" s="156" t="s">
        <v>893</v>
      </c>
      <c r="N1890" s="27">
        <v>2216.66</v>
      </c>
      <c r="O1890" s="114">
        <f t="shared" si="30"/>
        <v>194585.91000000047</v>
      </c>
    </row>
    <row r="1891" spans="1:15" ht="22.05" hidden="1" customHeight="1" x14ac:dyDescent="0.2">
      <c r="A1891" s="26">
        <v>46022</v>
      </c>
      <c r="B1891" s="20" t="s">
        <v>36</v>
      </c>
      <c r="C1891" s="156"/>
      <c r="D1891" s="156"/>
      <c r="E1891" s="156" t="s">
        <v>6198</v>
      </c>
      <c r="F1891" s="93" t="s">
        <v>77</v>
      </c>
      <c r="H1891" s="28" t="s">
        <v>22</v>
      </c>
      <c r="I1891" s="28" t="s">
        <v>57</v>
      </c>
      <c r="J1891" s="162" t="s">
        <v>86</v>
      </c>
      <c r="K1891" s="156" t="s">
        <v>893</v>
      </c>
      <c r="N1891" s="27">
        <v>1108.33</v>
      </c>
      <c r="O1891" s="114">
        <f t="shared" si="30"/>
        <v>193477.58000000048</v>
      </c>
    </row>
    <row r="1892" spans="1:15" ht="22.05" hidden="1" customHeight="1" x14ac:dyDescent="0.2">
      <c r="A1892" s="26">
        <v>46022</v>
      </c>
      <c r="B1892" s="20" t="s">
        <v>36</v>
      </c>
      <c r="C1892" s="156"/>
      <c r="D1892" s="156"/>
      <c r="E1892" s="156" t="s">
        <v>6198</v>
      </c>
      <c r="F1892" s="93" t="s">
        <v>77</v>
      </c>
      <c r="H1892" s="28" t="s">
        <v>22</v>
      </c>
      <c r="I1892" s="28" t="s">
        <v>57</v>
      </c>
      <c r="J1892" s="162" t="s">
        <v>86</v>
      </c>
      <c r="K1892" s="156" t="s">
        <v>893</v>
      </c>
      <c r="N1892" s="27">
        <v>1108.33</v>
      </c>
      <c r="O1892" s="114">
        <f t="shared" si="30"/>
        <v>192369.25000000049</v>
      </c>
    </row>
    <row r="1893" spans="1:15" ht="22.05" hidden="1" customHeight="1" x14ac:dyDescent="0.2">
      <c r="A1893" s="26">
        <v>46022</v>
      </c>
      <c r="B1893" s="20" t="s">
        <v>36</v>
      </c>
      <c r="C1893" s="156"/>
      <c r="D1893" s="156"/>
      <c r="E1893" s="156" t="s">
        <v>6198</v>
      </c>
      <c r="F1893" s="93" t="s">
        <v>77</v>
      </c>
      <c r="H1893" s="28" t="s">
        <v>22</v>
      </c>
      <c r="I1893" s="28" t="s">
        <v>57</v>
      </c>
      <c r="J1893" s="162" t="s">
        <v>86</v>
      </c>
      <c r="K1893" s="156" t="s">
        <v>893</v>
      </c>
      <c r="N1893" s="27">
        <v>1108.33</v>
      </c>
      <c r="O1893" s="114">
        <f t="shared" si="30"/>
        <v>191260.92000000051</v>
      </c>
    </row>
    <row r="1894" spans="1:15" ht="22.05" hidden="1" customHeight="1" x14ac:dyDescent="0.2">
      <c r="A1894" s="26">
        <v>46022</v>
      </c>
      <c r="B1894" s="20" t="s">
        <v>36</v>
      </c>
      <c r="C1894" s="156"/>
      <c r="D1894" s="156"/>
      <c r="E1894" s="156" t="s">
        <v>6198</v>
      </c>
      <c r="F1894" s="93" t="s">
        <v>77</v>
      </c>
      <c r="H1894" s="28" t="s">
        <v>22</v>
      </c>
      <c r="I1894" s="28" t="s">
        <v>57</v>
      </c>
      <c r="J1894" s="162" t="s">
        <v>86</v>
      </c>
      <c r="K1894" s="156" t="s">
        <v>893</v>
      </c>
      <c r="N1894" s="27">
        <v>554.16</v>
      </c>
      <c r="O1894" s="114">
        <f t="shared" si="30"/>
        <v>190706.7600000005</v>
      </c>
    </row>
    <row r="1895" spans="1:15" ht="22.05" hidden="1" customHeight="1" x14ac:dyDescent="0.2">
      <c r="A1895" s="26">
        <v>46022</v>
      </c>
      <c r="B1895" s="20" t="s">
        <v>36</v>
      </c>
      <c r="C1895" s="156"/>
      <c r="D1895" s="156"/>
      <c r="E1895" s="156" t="s">
        <v>6198</v>
      </c>
      <c r="F1895" s="93" t="s">
        <v>77</v>
      </c>
      <c r="H1895" s="28" t="s">
        <v>22</v>
      </c>
      <c r="I1895" s="28" t="s">
        <v>57</v>
      </c>
      <c r="J1895" s="162" t="s">
        <v>86</v>
      </c>
      <c r="K1895" s="156" t="s">
        <v>893</v>
      </c>
      <c r="N1895" s="27">
        <v>2216.66</v>
      </c>
      <c r="O1895" s="114">
        <f t="shared" si="30"/>
        <v>188490.1000000005</v>
      </c>
    </row>
    <row r="1896" spans="1:15" ht="22.05" hidden="1" customHeight="1" x14ac:dyDescent="0.2">
      <c r="A1896" s="26">
        <v>46022</v>
      </c>
      <c r="B1896" s="20" t="s">
        <v>36</v>
      </c>
      <c r="C1896" s="156"/>
      <c r="D1896" s="156"/>
      <c r="E1896" s="156" t="s">
        <v>6198</v>
      </c>
      <c r="F1896" s="93" t="s">
        <v>77</v>
      </c>
      <c r="H1896" s="28" t="s">
        <v>22</v>
      </c>
      <c r="I1896" s="28" t="s">
        <v>57</v>
      </c>
      <c r="J1896" s="162" t="s">
        <v>86</v>
      </c>
      <c r="K1896" s="156" t="s">
        <v>893</v>
      </c>
      <c r="N1896" s="27">
        <v>1662.49</v>
      </c>
      <c r="O1896" s="114">
        <f t="shared" si="30"/>
        <v>186827.61000000051</v>
      </c>
    </row>
    <row r="1897" spans="1:15" ht="22.05" hidden="1" customHeight="1" x14ac:dyDescent="0.2">
      <c r="A1897" s="26">
        <v>46022</v>
      </c>
      <c r="B1897" s="20" t="s">
        <v>36</v>
      </c>
      <c r="C1897" s="156"/>
      <c r="D1897" s="156"/>
      <c r="E1897" s="156" t="s">
        <v>6198</v>
      </c>
      <c r="F1897" s="93" t="s">
        <v>77</v>
      </c>
      <c r="H1897" s="28" t="s">
        <v>22</v>
      </c>
      <c r="I1897" s="28" t="s">
        <v>57</v>
      </c>
      <c r="J1897" s="162" t="s">
        <v>86</v>
      </c>
      <c r="K1897" s="156" t="s">
        <v>893</v>
      </c>
      <c r="N1897" s="27">
        <v>2216.66</v>
      </c>
      <c r="O1897" s="114">
        <f t="shared" si="30"/>
        <v>184610.95000000051</v>
      </c>
    </row>
    <row r="1898" spans="1:15" ht="22.05" hidden="1" customHeight="1" x14ac:dyDescent="0.2">
      <c r="A1898" s="26">
        <v>46022</v>
      </c>
      <c r="B1898" s="20" t="s">
        <v>36</v>
      </c>
      <c r="C1898" s="156"/>
      <c r="D1898" s="156"/>
      <c r="E1898" s="156" t="s">
        <v>6198</v>
      </c>
      <c r="F1898" s="93" t="s">
        <v>77</v>
      </c>
      <c r="H1898" s="28" t="s">
        <v>22</v>
      </c>
      <c r="I1898" s="28" t="s">
        <v>57</v>
      </c>
      <c r="J1898" s="162" t="s">
        <v>86</v>
      </c>
      <c r="K1898" s="156" t="s">
        <v>893</v>
      </c>
      <c r="N1898" s="27">
        <v>3324.98</v>
      </c>
      <c r="O1898" s="114">
        <f t="shared" si="30"/>
        <v>181285.9700000005</v>
      </c>
    </row>
    <row r="1899" spans="1:15" ht="22.05" hidden="1" customHeight="1" x14ac:dyDescent="0.2">
      <c r="A1899" s="26">
        <v>46022</v>
      </c>
      <c r="B1899" s="20" t="s">
        <v>36</v>
      </c>
      <c r="C1899" s="156"/>
      <c r="D1899" s="156"/>
      <c r="E1899" s="156" t="s">
        <v>6198</v>
      </c>
      <c r="F1899" s="93" t="s">
        <v>77</v>
      </c>
      <c r="H1899" s="28" t="s">
        <v>22</v>
      </c>
      <c r="I1899" s="28" t="s">
        <v>57</v>
      </c>
      <c r="J1899" s="162" t="s">
        <v>86</v>
      </c>
      <c r="K1899" s="156" t="s">
        <v>893</v>
      </c>
      <c r="N1899" s="27">
        <v>9974.9500000000007</v>
      </c>
      <c r="O1899" s="114">
        <f t="shared" si="30"/>
        <v>171311.02000000048</v>
      </c>
    </row>
    <row r="1900" spans="1:15" ht="22.05" hidden="1" customHeight="1" x14ac:dyDescent="0.2">
      <c r="A1900" s="26">
        <v>46022</v>
      </c>
      <c r="B1900" s="20" t="s">
        <v>36</v>
      </c>
      <c r="C1900" s="156"/>
      <c r="D1900" s="156"/>
      <c r="E1900" s="156" t="s">
        <v>6198</v>
      </c>
      <c r="F1900" s="93" t="s">
        <v>77</v>
      </c>
      <c r="H1900" s="28" t="s">
        <v>22</v>
      </c>
      <c r="I1900" s="28" t="s">
        <v>57</v>
      </c>
      <c r="J1900" s="162" t="s">
        <v>86</v>
      </c>
      <c r="K1900" s="156" t="s">
        <v>893</v>
      </c>
      <c r="N1900" s="27">
        <v>3324.98</v>
      </c>
      <c r="O1900" s="114">
        <f t="shared" si="30"/>
        <v>167986.04000000047</v>
      </c>
    </row>
    <row r="1901" spans="1:15" ht="22.05" hidden="1" customHeight="1" x14ac:dyDescent="0.2">
      <c r="A1901" s="26">
        <v>46022</v>
      </c>
      <c r="B1901" s="20" t="s">
        <v>36</v>
      </c>
      <c r="C1901" s="156"/>
      <c r="D1901" s="156"/>
      <c r="E1901" s="156" t="s">
        <v>6198</v>
      </c>
      <c r="F1901" s="93" t="s">
        <v>77</v>
      </c>
      <c r="H1901" s="28" t="s">
        <v>22</v>
      </c>
      <c r="I1901" s="28" t="s">
        <v>57</v>
      </c>
      <c r="J1901" s="162" t="s">
        <v>86</v>
      </c>
      <c r="K1901" s="156" t="s">
        <v>893</v>
      </c>
      <c r="N1901" s="27">
        <v>25741.8</v>
      </c>
      <c r="O1901" s="114">
        <f t="shared" si="30"/>
        <v>142244.24000000049</v>
      </c>
    </row>
    <row r="1902" spans="1:15" ht="22.05" hidden="1" customHeight="1" x14ac:dyDescent="0.2">
      <c r="A1902" s="26">
        <v>46022</v>
      </c>
      <c r="B1902" s="20" t="s">
        <v>36</v>
      </c>
      <c r="C1902" s="156"/>
      <c r="D1902" s="156" t="s">
        <v>1278</v>
      </c>
      <c r="E1902" s="156" t="s">
        <v>1066</v>
      </c>
      <c r="F1902" s="93" t="s">
        <v>8740</v>
      </c>
      <c r="H1902" s="28" t="s">
        <v>22</v>
      </c>
      <c r="I1902" s="28" t="s">
        <v>81</v>
      </c>
      <c r="J1902" s="162" t="s">
        <v>33</v>
      </c>
      <c r="K1902" s="156" t="s">
        <v>621</v>
      </c>
      <c r="N1902" s="27">
        <v>62927.69</v>
      </c>
      <c r="O1902" s="114">
        <f t="shared" si="30"/>
        <v>79316.550000000483</v>
      </c>
    </row>
    <row r="1903" spans="1:15" ht="22.05" hidden="1" customHeight="1" x14ac:dyDescent="0.2">
      <c r="A1903" s="26">
        <v>46022</v>
      </c>
      <c r="B1903" s="20" t="s">
        <v>36</v>
      </c>
      <c r="C1903" s="156"/>
      <c r="D1903" s="156" t="s">
        <v>1278</v>
      </c>
      <c r="E1903" s="156" t="s">
        <v>1066</v>
      </c>
      <c r="F1903" s="93" t="s">
        <v>8741</v>
      </c>
      <c r="H1903" s="28" t="s">
        <v>22</v>
      </c>
      <c r="I1903" s="28" t="s">
        <v>81</v>
      </c>
      <c r="J1903" s="162" t="s">
        <v>33</v>
      </c>
      <c r="K1903" s="156" t="s">
        <v>621</v>
      </c>
      <c r="N1903" s="27">
        <v>76030.59</v>
      </c>
      <c r="O1903" s="114">
        <f t="shared" si="30"/>
        <v>3285.9600000004866</v>
      </c>
    </row>
    <row r="1904" spans="1:15" ht="22.05" hidden="1" customHeight="1" x14ac:dyDescent="0.2">
      <c r="A1904" s="26">
        <v>46022</v>
      </c>
      <c r="B1904" s="20" t="s">
        <v>36</v>
      </c>
      <c r="C1904" s="156"/>
      <c r="D1904" s="156"/>
      <c r="E1904" s="156" t="s">
        <v>8742</v>
      </c>
      <c r="F1904" s="93" t="s">
        <v>77</v>
      </c>
      <c r="H1904" s="28" t="s">
        <v>22</v>
      </c>
      <c r="I1904" s="28" t="s">
        <v>57</v>
      </c>
      <c r="J1904" s="162" t="s">
        <v>85</v>
      </c>
      <c r="K1904" s="156" t="s">
        <v>893</v>
      </c>
      <c r="N1904" s="27">
        <v>1020</v>
      </c>
      <c r="O1904" s="114">
        <f t="shared" si="30"/>
        <v>2265.9600000004866</v>
      </c>
    </row>
    <row r="1905" spans="1:15" ht="22.05" hidden="1" customHeight="1" x14ac:dyDescent="0.2">
      <c r="A1905" s="26">
        <v>46022</v>
      </c>
      <c r="B1905" s="20" t="s">
        <v>36</v>
      </c>
      <c r="C1905" s="156"/>
      <c r="D1905" s="156"/>
      <c r="E1905" s="156" t="s">
        <v>609</v>
      </c>
      <c r="F1905" s="93" t="s">
        <v>77</v>
      </c>
      <c r="H1905" s="28" t="s">
        <v>22</v>
      </c>
      <c r="I1905" s="28" t="s">
        <v>57</v>
      </c>
      <c r="J1905" s="162" t="s">
        <v>85</v>
      </c>
      <c r="K1905" s="156" t="s">
        <v>893</v>
      </c>
      <c r="N1905" s="27">
        <v>163.19999999999999</v>
      </c>
      <c r="O1905" s="114">
        <f t="shared" si="30"/>
        <v>2102.7600000004868</v>
      </c>
    </row>
    <row r="1906" spans="1:15" ht="22.05" hidden="1" customHeight="1" x14ac:dyDescent="0.2">
      <c r="A1906" s="26">
        <v>46022</v>
      </c>
      <c r="B1906" s="20" t="s">
        <v>36</v>
      </c>
      <c r="C1906" s="156">
        <v>589904</v>
      </c>
      <c r="D1906" s="156"/>
      <c r="E1906" s="156" t="s">
        <v>855</v>
      </c>
      <c r="F1906" s="93" t="s">
        <v>99</v>
      </c>
      <c r="H1906" s="28" t="s">
        <v>21</v>
      </c>
      <c r="I1906" s="28" t="s">
        <v>81</v>
      </c>
      <c r="J1906" s="162" t="s">
        <v>167</v>
      </c>
      <c r="K1906" s="156" t="s">
        <v>894</v>
      </c>
      <c r="M1906" s="159">
        <v>59000</v>
      </c>
      <c r="O1906" s="114">
        <f t="shared" si="30"/>
        <v>61102.76000000049</v>
      </c>
    </row>
    <row r="1907" spans="1:15" ht="22.05" hidden="1" customHeight="1" x14ac:dyDescent="0.2">
      <c r="A1907" s="26">
        <v>46022</v>
      </c>
      <c r="B1907" s="20" t="s">
        <v>36</v>
      </c>
      <c r="C1907" s="156">
        <v>8616011</v>
      </c>
      <c r="D1907" s="156" t="s">
        <v>8743</v>
      </c>
      <c r="E1907" s="156" t="s">
        <v>8744</v>
      </c>
      <c r="F1907" s="93" t="s">
        <v>99</v>
      </c>
      <c r="H1907" s="28" t="s">
        <v>22</v>
      </c>
      <c r="I1907" s="28" t="s">
        <v>103</v>
      </c>
      <c r="J1907" s="162" t="s">
        <v>189</v>
      </c>
      <c r="K1907" s="156" t="s">
        <v>1878</v>
      </c>
      <c r="N1907" s="27">
        <v>22356</v>
      </c>
      <c r="O1907" s="114">
        <f t="shared" si="30"/>
        <v>38746.76000000049</v>
      </c>
    </row>
    <row r="1908" spans="1:15" ht="22.05" hidden="1" customHeight="1" x14ac:dyDescent="0.2">
      <c r="A1908" s="26">
        <v>46022</v>
      </c>
      <c r="B1908" s="20" t="s">
        <v>36</v>
      </c>
      <c r="C1908" s="156"/>
      <c r="D1908" s="156" t="s">
        <v>8745</v>
      </c>
      <c r="E1908" s="156" t="s">
        <v>8746</v>
      </c>
      <c r="F1908" s="93" t="s">
        <v>99</v>
      </c>
      <c r="H1908" s="28" t="s">
        <v>22</v>
      </c>
      <c r="I1908" s="28" t="s">
        <v>103</v>
      </c>
      <c r="J1908" s="162" t="s">
        <v>189</v>
      </c>
      <c r="K1908" s="156" t="s">
        <v>2684</v>
      </c>
      <c r="N1908" s="27">
        <v>9500</v>
      </c>
      <c r="O1908" s="114">
        <f t="shared" si="30"/>
        <v>29246.76000000049</v>
      </c>
    </row>
    <row r="1909" spans="1:15" ht="22.05" hidden="1" customHeight="1" x14ac:dyDescent="0.2">
      <c r="A1909" s="26">
        <v>46022</v>
      </c>
      <c r="B1909" s="20" t="s">
        <v>36</v>
      </c>
      <c r="C1909" s="156" t="s">
        <v>8747</v>
      </c>
      <c r="D1909" s="156"/>
      <c r="E1909" s="156" t="s">
        <v>1356</v>
      </c>
      <c r="F1909" s="93" t="s">
        <v>99</v>
      </c>
      <c r="H1909" s="28" t="s">
        <v>22</v>
      </c>
      <c r="I1909" s="28" t="s">
        <v>103</v>
      </c>
      <c r="J1909" s="162" t="s">
        <v>92</v>
      </c>
      <c r="K1909" s="156" t="s">
        <v>3452</v>
      </c>
      <c r="N1909" s="27">
        <v>8945</v>
      </c>
      <c r="O1909" s="114">
        <f t="shared" si="30"/>
        <v>20301.76000000049</v>
      </c>
    </row>
    <row r="1910" spans="1:15" ht="22.05" hidden="1" customHeight="1" thickBot="1" x14ac:dyDescent="0.25">
      <c r="A1910" s="374">
        <v>46022</v>
      </c>
      <c r="B1910" s="47" t="s">
        <v>36</v>
      </c>
      <c r="C1910" s="427"/>
      <c r="D1910" s="427"/>
      <c r="E1910" s="427" t="s">
        <v>1108</v>
      </c>
      <c r="F1910" s="377" t="s">
        <v>99</v>
      </c>
      <c r="G1910" s="69"/>
      <c r="H1910" s="69" t="s">
        <v>22</v>
      </c>
      <c r="I1910" s="69" t="s">
        <v>103</v>
      </c>
      <c r="J1910" s="451" t="s">
        <v>93</v>
      </c>
      <c r="K1910" s="427" t="s">
        <v>2684</v>
      </c>
      <c r="L1910" s="89"/>
      <c r="M1910" s="447"/>
      <c r="N1910" s="381">
        <v>20000</v>
      </c>
      <c r="O1910" s="517">
        <f t="shared" si="30"/>
        <v>301.76000000048953</v>
      </c>
    </row>
    <row r="1911" spans="1:15" ht="22.05" hidden="1" customHeight="1" x14ac:dyDescent="0.2">
      <c r="O1911" s="114">
        <f t="shared" si="30"/>
        <v>301.76000000048953</v>
      </c>
    </row>
    <row r="1912" spans="1:15" ht="22.05" hidden="1" customHeight="1" x14ac:dyDescent="0.2">
      <c r="O1912" s="114">
        <f t="shared" si="30"/>
        <v>301.76000000048953</v>
      </c>
    </row>
    <row r="1913" spans="1:15" ht="22.05" hidden="1" customHeight="1" x14ac:dyDescent="0.2">
      <c r="O1913" s="114">
        <f t="shared" si="30"/>
        <v>301.76000000048953</v>
      </c>
    </row>
    <row r="1914" spans="1:15" ht="22.05" hidden="1" customHeight="1" x14ac:dyDescent="0.2">
      <c r="O1914" s="114">
        <f t="shared" si="30"/>
        <v>301.76000000048953</v>
      </c>
    </row>
    <row r="1915" spans="1:15" ht="22.05" hidden="1" customHeight="1" x14ac:dyDescent="0.2">
      <c r="O1915" s="114">
        <f t="shared" si="30"/>
        <v>301.76000000048953</v>
      </c>
    </row>
    <row r="1916" spans="1:15" ht="22.05" hidden="1" customHeight="1" x14ac:dyDescent="0.2">
      <c r="O1916" s="114">
        <f t="shared" si="30"/>
        <v>301.76000000048953</v>
      </c>
    </row>
    <row r="1917" spans="1:15" ht="22.05" hidden="1" customHeight="1" x14ac:dyDescent="0.2">
      <c r="O1917" s="114">
        <f t="shared" si="30"/>
        <v>301.76000000048953</v>
      </c>
    </row>
    <row r="1918" spans="1:15" ht="22.05" hidden="1" customHeight="1" x14ac:dyDescent="0.2">
      <c r="O1918" s="114">
        <f t="shared" si="30"/>
        <v>301.76000000048953</v>
      </c>
    </row>
    <row r="1919" spans="1:15" ht="22.05" hidden="1" customHeight="1" x14ac:dyDescent="0.2">
      <c r="O1919" s="114">
        <f t="shared" si="30"/>
        <v>301.76000000048953</v>
      </c>
    </row>
    <row r="1920" spans="1:15" ht="22.05" hidden="1" customHeight="1" x14ac:dyDescent="0.2">
      <c r="O1920" s="114">
        <f t="shared" si="30"/>
        <v>301.76000000048953</v>
      </c>
    </row>
    <row r="1921" spans="15:15" ht="22.05" hidden="1" customHeight="1" x14ac:dyDescent="0.2">
      <c r="O1921" s="114">
        <f t="shared" si="30"/>
        <v>301.76000000048953</v>
      </c>
    </row>
    <row r="1922" spans="15:15" ht="22.05" hidden="1" customHeight="1" x14ac:dyDescent="0.2">
      <c r="O1922" s="114">
        <f t="shared" si="30"/>
        <v>301.76000000048953</v>
      </c>
    </row>
    <row r="1923" spans="15:15" ht="22.05" hidden="1" customHeight="1" x14ac:dyDescent="0.2">
      <c r="O1923" s="114">
        <f t="shared" si="30"/>
        <v>301.76000000048953</v>
      </c>
    </row>
  </sheetData>
  <sheetProtection formatCells="0" formatColumns="0" formatRows="0" autoFilter="0" pivotTables="0"/>
  <autoFilter ref="A1:X1923" xr:uid="{1F202D25-5537-434E-9008-697270E852E2}">
    <filterColumn colId="0">
      <filters>
        <dateGroupItem year="2025" month="8" dateTimeGrouping="month"/>
      </filters>
    </filterColumn>
  </autoFilter>
  <mergeCells count="1">
    <mergeCell ref="P91:P92"/>
  </mergeCells>
  <dataValidations count="7">
    <dataValidation type="list" allowBlank="1" showInputMessage="1" showErrorMessage="1" sqref="J953 J1311:J1312 J1753:J1754 J974:J975 J988 J1004 J1018:J1019 J1021:J1022 J1024 J1039 J1042 J1052 J1065 J1083:J1084 J1087 J1089:J1090 J1116 J1130 J1136 J1148 J1186 J1194 J1196 J1204 J1207 J1209:J1210 J1220 J1245:J1246 J1248 J1251 J1272:J1273 J1284 J1295 J1298 J1300 J1306 J1315:J1316 J1368 J1373 J1396 J1428 J1474 J1482 J1498 J1519 J1580 J1598:J1599 J1601 J1604 J1647 J1655 J1680 J1682 J1688 J1691 J1701 J1726 J1738 J1756 J1760 J1762 J1765 J1767 J1769 J1772 J1776 J1803 J1818 J1824 J1877 J1882 J1906 J1637 J1201 J1909 J1257 J1276 J1048 J1032 J1074 J1212 J1554 J2:J666 J668:J929 J1376 J1138" xr:uid="{9CED1F25-B0A9-4224-85AB-A05DBCF4795C}">
      <formula1>INDIRECT($I2)</formula1>
    </dataValidation>
    <dataValidation type="date" allowBlank="1" showInputMessage="1" showErrorMessage="1" sqref="A1010:A1041 C975:E1001 C1003:D1041 E1004:E1041" xr:uid="{13E65A08-C9EE-49A5-A939-F1A7504851E4}">
      <formula1>45292</formula1>
      <formula2>45657</formula2>
    </dataValidation>
    <dataValidation type="list" allowBlank="1" showInputMessage="1" showErrorMessage="1" error="VERIFICA CONCEPTO EN LISTA" sqref="J930:J952 J1763:J1764 J954:J973 J1555:J1579 J1075:J1082 J1247 J1020 J1475:J1481 J989:J1003 J1221:J1244 J1213:J1219 J1053:J1064 J976:J987 J1085:J1086 J1088 J1033:J1038 J1187:J1193 J1277:J1283 J1883:J1905 J1296:J1297 J1131:J1135 J1195 J1149:J1185 J1205:J1206 J1208 J1023 J1091:J1115 J1025:J1031 J1638:J1646 J1825:J1876 J1285:J1294 J1258:J1271 J667 J1299 J1301:J1305 J1049:J1051 J1249:J1250 J1369:J1372 J1139:J1147 J1307:J1310 J1429:J1473 J1483:J1497 J1117:J1129 J1397:J1427 J1499:J1518 J1683:J1687 J1600 J1602:J1603 J1581:J1597 J1656:J1679 J1202:J1203 J1681 J1702:J1725 J1689:J1690 J1692:J1700 J1819:J1823 J1648:J1654 J1755 J1727:J1737 J1761 J1777:J1802 J1766 J1768 J1770:J1771 J1773:J1775 J1317:J1367 J1313:J1314 J1739:J1752 J1197:J1200 J1878:J1881 J1804:J1817 J1605:J1636 J1377:J1395 J1274:J1275 J1252:J1256 J1066:J1073 J1040:J1041 J1005:J1017 J1043:J1047 J1211 J1520:J1553 J1907:J1908 J1910:J2222 J1137 J1374:J1375 J1757:J1759" xr:uid="{E9D3FAC4-6AAF-4763-BC50-F899D4500D4B}">
      <formula1>INDIRECT($I667)</formula1>
    </dataValidation>
    <dataValidation type="list" allowBlank="1" showInputMessage="1" showErrorMessage="1" sqref="F2:F1001 F1003:F1593" xr:uid="{B19BF269-EAFD-4012-8651-835051AFDB53}">
      <formula1>ESTADO</formula1>
    </dataValidation>
    <dataValidation type="list" allowBlank="1" showInputMessage="1" showErrorMessage="1" sqref="H2:H1910" xr:uid="{1D9F188F-3D48-41A4-B78F-54B9CC794FDE}">
      <formula1>TIPO</formula1>
    </dataValidation>
    <dataValidation type="list" allowBlank="1" showInputMessage="1" showErrorMessage="1" sqref="B2:B1910" xr:uid="{3EC22E83-290D-436F-97DC-3D2D4BF8EB06}">
      <formula1>BANCO</formula1>
    </dataValidation>
    <dataValidation type="list" allowBlank="1" showInputMessage="1" showErrorMessage="1" sqref="I1828 I1830:I1833 I1841:I1866 I1874:I1875 I1839 I1835:I1837 I1909:I1910 I1880:I1882 I1877:I1878 I1870 I1885:I1907 I2:I1824" xr:uid="{6D3C1114-9D8D-4326-AF9F-56B8A0C1226A}">
      <formula1>INDIRECT($H2)</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3CCC7-87C9-4FF9-9C68-FD1611C1B53D}">
  <dimension ref="A1:P225"/>
  <sheetViews>
    <sheetView workbookViewId="0">
      <selection activeCell="E16" sqref="E16"/>
    </sheetView>
  </sheetViews>
  <sheetFormatPr baseColWidth="10" defaultColWidth="11.44140625" defaultRowHeight="10.199999999999999" x14ac:dyDescent="0.2"/>
  <cols>
    <col min="1" max="1" width="12.44140625" style="26" customWidth="1"/>
    <col min="2" max="2" width="14.33203125" style="8" customWidth="1"/>
    <col min="3" max="3" width="12.44140625" style="26" customWidth="1"/>
    <col min="4" max="4" width="16.6640625" style="26" customWidth="1"/>
    <col min="5" max="5" width="29.44140625" style="26" customWidth="1"/>
    <col min="6" max="6" width="18.77734375" style="8" customWidth="1"/>
    <col min="7" max="7" width="10.109375" style="28" customWidth="1"/>
    <col min="8" max="8" width="12.109375" style="25" customWidth="1"/>
    <col min="9" max="9" width="15.6640625" style="25" customWidth="1"/>
    <col min="10" max="10" width="43.44140625" style="28" customWidth="1"/>
    <col min="11" max="11" width="35.109375" style="25" customWidth="1"/>
    <col min="12" max="12" width="19" style="25" customWidth="1"/>
    <col min="13" max="13" width="15.44140625" style="24" customWidth="1"/>
    <col min="14" max="14" width="18.33203125" style="27" customWidth="1"/>
    <col min="15" max="15" width="15.6640625" style="6" customWidth="1"/>
    <col min="16" max="16" width="22.33203125" style="25" customWidth="1"/>
    <col min="17" max="16384" width="11.44140625" style="8"/>
  </cols>
  <sheetData>
    <row r="1" spans="1:16" ht="30" customHeight="1" x14ac:dyDescent="0.2">
      <c r="A1" s="42" t="s">
        <v>0</v>
      </c>
      <c r="B1" s="43" t="s">
        <v>6</v>
      </c>
      <c r="C1" s="54" t="s">
        <v>74</v>
      </c>
      <c r="D1" s="54" t="s">
        <v>75</v>
      </c>
      <c r="E1" s="54" t="s">
        <v>7</v>
      </c>
      <c r="F1" s="43" t="s">
        <v>76</v>
      </c>
      <c r="G1" s="44" t="s">
        <v>1</v>
      </c>
      <c r="H1" s="43" t="s">
        <v>8</v>
      </c>
      <c r="I1" s="43" t="s">
        <v>12</v>
      </c>
      <c r="J1" s="43" t="s">
        <v>10</v>
      </c>
      <c r="K1" s="44" t="s">
        <v>9</v>
      </c>
      <c r="L1" s="44" t="s">
        <v>119</v>
      </c>
      <c r="M1" s="45" t="s">
        <v>2</v>
      </c>
      <c r="N1" s="71" t="s">
        <v>3</v>
      </c>
      <c r="O1" s="45" t="s">
        <v>4</v>
      </c>
      <c r="P1" s="46" t="s">
        <v>20</v>
      </c>
    </row>
    <row r="2" spans="1:16" ht="16.95" customHeight="1" thickBot="1" x14ac:dyDescent="0.25">
      <c r="A2" s="149">
        <v>45658</v>
      </c>
      <c r="B2" s="47" t="s">
        <v>37</v>
      </c>
      <c r="C2" s="108"/>
      <c r="D2" s="109"/>
      <c r="E2" s="107"/>
      <c r="F2" s="47" t="s">
        <v>27</v>
      </c>
      <c r="G2" s="48"/>
      <c r="H2" s="30" t="s">
        <v>27</v>
      </c>
      <c r="I2" s="30" t="s">
        <v>27</v>
      </c>
      <c r="J2" s="106" t="s">
        <v>27</v>
      </c>
      <c r="K2" s="110" t="s">
        <v>23</v>
      </c>
      <c r="L2" s="110"/>
      <c r="M2" s="107"/>
      <c r="N2" s="179"/>
      <c r="O2" s="111">
        <v>6.92</v>
      </c>
      <c r="P2" s="69" t="s">
        <v>26</v>
      </c>
    </row>
    <row r="3" spans="1:16" ht="16.95" customHeight="1" x14ac:dyDescent="0.2">
      <c r="B3" s="8" t="s">
        <v>37</v>
      </c>
    </row>
    <row r="4" spans="1:16" ht="16.95" customHeight="1" x14ac:dyDescent="0.2">
      <c r="B4" s="8" t="s">
        <v>37</v>
      </c>
    </row>
    <row r="5" spans="1:16" ht="16.95" customHeight="1" x14ac:dyDescent="0.2">
      <c r="B5" s="8" t="s">
        <v>37</v>
      </c>
    </row>
    <row r="6" spans="1:16" ht="16.95" customHeight="1" x14ac:dyDescent="0.2">
      <c r="B6" s="8" t="s">
        <v>37</v>
      </c>
    </row>
    <row r="7" spans="1:16" ht="16.95" customHeight="1" x14ac:dyDescent="0.2">
      <c r="B7" s="8" t="s">
        <v>37</v>
      </c>
    </row>
    <row r="8" spans="1:16" ht="16.95" customHeight="1" x14ac:dyDescent="0.2">
      <c r="B8" s="8" t="s">
        <v>37</v>
      </c>
    </row>
    <row r="9" spans="1:16" ht="16.95" customHeight="1" x14ac:dyDescent="0.2">
      <c r="B9" s="8" t="s">
        <v>37</v>
      </c>
    </row>
    <row r="10" spans="1:16" ht="16.95" customHeight="1" x14ac:dyDescent="0.2">
      <c r="B10" s="8" t="s">
        <v>37</v>
      </c>
    </row>
    <row r="11" spans="1:16" ht="16.95" customHeight="1" x14ac:dyDescent="0.2">
      <c r="B11" s="8" t="s">
        <v>37</v>
      </c>
    </row>
    <row r="12" spans="1:16" ht="16.95" customHeight="1" x14ac:dyDescent="0.2">
      <c r="B12" s="8" t="s">
        <v>37</v>
      </c>
    </row>
    <row r="13" spans="1:16" ht="16.95" customHeight="1" x14ac:dyDescent="0.2">
      <c r="B13" s="8" t="s">
        <v>37</v>
      </c>
    </row>
    <row r="14" spans="1:16" ht="16.95" customHeight="1" x14ac:dyDescent="0.2">
      <c r="B14" s="8" t="s">
        <v>37</v>
      </c>
    </row>
    <row r="15" spans="1:16" ht="16.95" customHeight="1" x14ac:dyDescent="0.2">
      <c r="B15" s="8" t="s">
        <v>37</v>
      </c>
    </row>
    <row r="16" spans="1:16" ht="16.95" customHeight="1" x14ac:dyDescent="0.2">
      <c r="B16" s="8" t="s">
        <v>37</v>
      </c>
    </row>
    <row r="17" spans="2:2" ht="16.95" customHeight="1" x14ac:dyDescent="0.2">
      <c r="B17" s="8" t="s">
        <v>37</v>
      </c>
    </row>
    <row r="18" spans="2:2" ht="16.95" customHeight="1" x14ac:dyDescent="0.2">
      <c r="B18" s="8" t="s">
        <v>37</v>
      </c>
    </row>
    <row r="19" spans="2:2" ht="16.95" customHeight="1" x14ac:dyDescent="0.2">
      <c r="B19" s="8" t="s">
        <v>37</v>
      </c>
    </row>
    <row r="20" spans="2:2" ht="16.95" customHeight="1" x14ac:dyDescent="0.2">
      <c r="B20" s="8" t="s">
        <v>37</v>
      </c>
    </row>
    <row r="21" spans="2:2" ht="16.95" customHeight="1" x14ac:dyDescent="0.2">
      <c r="B21" s="8" t="s">
        <v>37</v>
      </c>
    </row>
    <row r="22" spans="2:2" ht="16.95" customHeight="1" x14ac:dyDescent="0.2">
      <c r="B22" s="8" t="s">
        <v>37</v>
      </c>
    </row>
    <row r="23" spans="2:2" ht="16.95" customHeight="1" x14ac:dyDescent="0.2">
      <c r="B23" s="8" t="s">
        <v>37</v>
      </c>
    </row>
    <row r="24" spans="2:2" ht="16.95" customHeight="1" x14ac:dyDescent="0.2">
      <c r="B24" s="8" t="s">
        <v>37</v>
      </c>
    </row>
    <row r="25" spans="2:2" ht="16.95" customHeight="1" x14ac:dyDescent="0.2">
      <c r="B25" s="8" t="s">
        <v>37</v>
      </c>
    </row>
    <row r="26" spans="2:2" ht="16.95" customHeight="1" x14ac:dyDescent="0.2">
      <c r="B26" s="8" t="s">
        <v>37</v>
      </c>
    </row>
    <row r="27" spans="2:2" ht="16.95" customHeight="1" x14ac:dyDescent="0.2">
      <c r="B27" s="8" t="s">
        <v>37</v>
      </c>
    </row>
    <row r="28" spans="2:2" ht="16.95" customHeight="1" x14ac:dyDescent="0.2">
      <c r="B28" s="8" t="s">
        <v>37</v>
      </c>
    </row>
    <row r="29" spans="2:2" ht="16.95" customHeight="1" x14ac:dyDescent="0.2">
      <c r="B29" s="8" t="s">
        <v>37</v>
      </c>
    </row>
    <row r="30" spans="2:2" ht="16.95" customHeight="1" x14ac:dyDescent="0.2">
      <c r="B30" s="8" t="s">
        <v>37</v>
      </c>
    </row>
    <row r="31" spans="2:2" ht="16.95" customHeight="1" x14ac:dyDescent="0.2">
      <c r="B31" s="8" t="s">
        <v>37</v>
      </c>
    </row>
    <row r="32" spans="2:2" ht="16.95" customHeight="1" x14ac:dyDescent="0.2">
      <c r="B32" s="8" t="s">
        <v>37</v>
      </c>
    </row>
    <row r="33" spans="2:2" ht="16.95" customHeight="1" x14ac:dyDescent="0.2">
      <c r="B33" s="8" t="s">
        <v>37</v>
      </c>
    </row>
    <row r="34" spans="2:2" ht="16.95" customHeight="1" x14ac:dyDescent="0.2">
      <c r="B34" s="8" t="s">
        <v>37</v>
      </c>
    </row>
    <row r="35" spans="2:2" ht="16.95" customHeight="1" x14ac:dyDescent="0.2">
      <c r="B35" s="8" t="s">
        <v>37</v>
      </c>
    </row>
    <row r="36" spans="2:2" ht="16.95" customHeight="1" x14ac:dyDescent="0.2">
      <c r="B36" s="8" t="s">
        <v>37</v>
      </c>
    </row>
    <row r="37" spans="2:2" ht="16.95" customHeight="1" x14ac:dyDescent="0.2">
      <c r="B37" s="8" t="s">
        <v>37</v>
      </c>
    </row>
    <row r="38" spans="2:2" ht="16.95" customHeight="1" x14ac:dyDescent="0.2">
      <c r="B38" s="8" t="s">
        <v>37</v>
      </c>
    </row>
    <row r="39" spans="2:2" ht="16.95" customHeight="1" x14ac:dyDescent="0.2">
      <c r="B39" s="8" t="s">
        <v>37</v>
      </c>
    </row>
    <row r="40" spans="2:2" ht="16.95" customHeight="1" x14ac:dyDescent="0.2">
      <c r="B40" s="8" t="s">
        <v>37</v>
      </c>
    </row>
    <row r="41" spans="2:2" ht="16.95" customHeight="1" x14ac:dyDescent="0.2">
      <c r="B41" s="8" t="s">
        <v>37</v>
      </c>
    </row>
    <row r="42" spans="2:2" ht="16.95" customHeight="1" x14ac:dyDescent="0.2">
      <c r="B42" s="8" t="s">
        <v>37</v>
      </c>
    </row>
    <row r="43" spans="2:2" ht="16.95" customHeight="1" x14ac:dyDescent="0.2">
      <c r="B43" s="8" t="s">
        <v>37</v>
      </c>
    </row>
    <row r="44" spans="2:2" ht="16.95" customHeight="1" x14ac:dyDescent="0.2">
      <c r="B44" s="8" t="s">
        <v>37</v>
      </c>
    </row>
    <row r="45" spans="2:2" ht="16.95" customHeight="1" x14ac:dyDescent="0.2">
      <c r="B45" s="8" t="s">
        <v>37</v>
      </c>
    </row>
    <row r="46" spans="2:2" ht="16.95" customHeight="1" x14ac:dyDescent="0.2">
      <c r="B46" s="8" t="s">
        <v>37</v>
      </c>
    </row>
    <row r="47" spans="2:2" ht="16.95" customHeight="1" x14ac:dyDescent="0.2">
      <c r="B47" s="8" t="s">
        <v>37</v>
      </c>
    </row>
    <row r="48" spans="2:2" ht="16.95" customHeight="1" x14ac:dyDescent="0.2">
      <c r="B48" s="8" t="s">
        <v>37</v>
      </c>
    </row>
    <row r="49" spans="2:2" ht="16.95" customHeight="1" x14ac:dyDescent="0.2">
      <c r="B49" s="8" t="s">
        <v>37</v>
      </c>
    </row>
    <row r="50" spans="2:2" ht="16.95" customHeight="1" x14ac:dyDescent="0.2">
      <c r="B50" s="8" t="s">
        <v>37</v>
      </c>
    </row>
    <row r="51" spans="2:2" ht="16.95" customHeight="1" x14ac:dyDescent="0.2">
      <c r="B51" s="8" t="s">
        <v>37</v>
      </c>
    </row>
    <row r="52" spans="2:2" ht="16.95" customHeight="1" x14ac:dyDescent="0.2">
      <c r="B52" s="8" t="s">
        <v>37</v>
      </c>
    </row>
    <row r="53" spans="2:2" ht="16.95" customHeight="1" x14ac:dyDescent="0.2">
      <c r="B53" s="8" t="s">
        <v>37</v>
      </c>
    </row>
    <row r="54" spans="2:2" ht="16.95" customHeight="1" x14ac:dyDescent="0.2">
      <c r="B54" s="8" t="s">
        <v>37</v>
      </c>
    </row>
    <row r="55" spans="2:2" ht="16.95" customHeight="1" x14ac:dyDescent="0.2">
      <c r="B55" s="8" t="s">
        <v>37</v>
      </c>
    </row>
    <row r="56" spans="2:2" ht="16.95" customHeight="1" x14ac:dyDescent="0.2">
      <c r="B56" s="8" t="s">
        <v>37</v>
      </c>
    </row>
    <row r="57" spans="2:2" ht="16.95" customHeight="1" x14ac:dyDescent="0.2">
      <c r="B57" s="8" t="s">
        <v>37</v>
      </c>
    </row>
    <row r="58" spans="2:2" ht="16.95" customHeight="1" x14ac:dyDescent="0.2">
      <c r="B58" s="8" t="s">
        <v>37</v>
      </c>
    </row>
    <row r="59" spans="2:2" ht="16.95" customHeight="1" x14ac:dyDescent="0.2">
      <c r="B59" s="8" t="s">
        <v>37</v>
      </c>
    </row>
    <row r="60" spans="2:2" ht="16.95" customHeight="1" x14ac:dyDescent="0.2">
      <c r="B60" s="8" t="s">
        <v>37</v>
      </c>
    </row>
    <row r="61" spans="2:2" ht="16.95" customHeight="1" x14ac:dyDescent="0.2">
      <c r="B61" s="8" t="s">
        <v>37</v>
      </c>
    </row>
    <row r="62" spans="2:2" ht="16.95" customHeight="1" x14ac:dyDescent="0.2">
      <c r="B62" s="8" t="s">
        <v>37</v>
      </c>
    </row>
    <row r="63" spans="2:2" ht="16.95" customHeight="1" x14ac:dyDescent="0.2">
      <c r="B63" s="8" t="s">
        <v>37</v>
      </c>
    </row>
    <row r="64" spans="2:2" ht="16.95" customHeight="1" x14ac:dyDescent="0.2">
      <c r="B64" s="8" t="s">
        <v>37</v>
      </c>
    </row>
    <row r="65" spans="2:2" ht="16.95" customHeight="1" x14ac:dyDescent="0.2">
      <c r="B65" s="8" t="s">
        <v>37</v>
      </c>
    </row>
    <row r="66" spans="2:2" ht="16.95" customHeight="1" x14ac:dyDescent="0.2">
      <c r="B66" s="8" t="s">
        <v>37</v>
      </c>
    </row>
    <row r="67" spans="2:2" ht="16.95" customHeight="1" x14ac:dyDescent="0.2">
      <c r="B67" s="8" t="s">
        <v>37</v>
      </c>
    </row>
    <row r="68" spans="2:2" ht="16.95" customHeight="1" x14ac:dyDescent="0.2">
      <c r="B68" s="8" t="s">
        <v>37</v>
      </c>
    </row>
    <row r="69" spans="2:2" ht="16.95" customHeight="1" x14ac:dyDescent="0.2">
      <c r="B69" s="8" t="s">
        <v>37</v>
      </c>
    </row>
    <row r="70" spans="2:2" ht="16.95" customHeight="1" x14ac:dyDescent="0.2">
      <c r="B70" s="8" t="s">
        <v>37</v>
      </c>
    </row>
    <row r="71" spans="2:2" ht="16.95" customHeight="1" x14ac:dyDescent="0.2">
      <c r="B71" s="8" t="s">
        <v>37</v>
      </c>
    </row>
    <row r="72" spans="2:2" ht="16.95" customHeight="1" x14ac:dyDescent="0.2">
      <c r="B72" s="8" t="s">
        <v>37</v>
      </c>
    </row>
    <row r="73" spans="2:2" ht="16.95" customHeight="1" x14ac:dyDescent="0.2">
      <c r="B73" s="8" t="s">
        <v>37</v>
      </c>
    </row>
    <row r="74" spans="2:2" ht="16.95" customHeight="1" x14ac:dyDescent="0.2">
      <c r="B74" s="8" t="s">
        <v>37</v>
      </c>
    </row>
    <row r="75" spans="2:2" ht="16.95" customHeight="1" x14ac:dyDescent="0.2">
      <c r="B75" s="8" t="s">
        <v>37</v>
      </c>
    </row>
    <row r="76" spans="2:2" ht="16.95" customHeight="1" x14ac:dyDescent="0.2">
      <c r="B76" s="8" t="s">
        <v>37</v>
      </c>
    </row>
    <row r="77" spans="2:2" ht="16.95" customHeight="1" x14ac:dyDescent="0.2">
      <c r="B77" s="8" t="s">
        <v>37</v>
      </c>
    </row>
    <row r="78" spans="2:2" ht="16.95" customHeight="1" x14ac:dyDescent="0.2">
      <c r="B78" s="8" t="s">
        <v>37</v>
      </c>
    </row>
    <row r="79" spans="2:2" ht="16.95" customHeight="1" x14ac:dyDescent="0.2">
      <c r="B79" s="8" t="s">
        <v>37</v>
      </c>
    </row>
    <row r="80" spans="2:2" ht="16.95" customHeight="1" x14ac:dyDescent="0.2">
      <c r="B80" s="8" t="s">
        <v>37</v>
      </c>
    </row>
    <row r="81" spans="2:2" ht="16.95" customHeight="1" x14ac:dyDescent="0.2">
      <c r="B81" s="8" t="s">
        <v>37</v>
      </c>
    </row>
    <row r="82" spans="2:2" ht="16.95" customHeight="1" x14ac:dyDescent="0.2">
      <c r="B82" s="8" t="s">
        <v>37</v>
      </c>
    </row>
    <row r="83" spans="2:2" ht="16.95" customHeight="1" x14ac:dyDescent="0.2">
      <c r="B83" s="8" t="s">
        <v>37</v>
      </c>
    </row>
    <row r="84" spans="2:2" ht="16.95" customHeight="1" x14ac:dyDescent="0.2">
      <c r="B84" s="8" t="s">
        <v>37</v>
      </c>
    </row>
    <row r="85" spans="2:2" ht="16.95" customHeight="1" x14ac:dyDescent="0.2">
      <c r="B85" s="8" t="s">
        <v>37</v>
      </c>
    </row>
    <row r="86" spans="2:2" ht="16.95" customHeight="1" x14ac:dyDescent="0.2">
      <c r="B86" s="8" t="s">
        <v>37</v>
      </c>
    </row>
    <row r="87" spans="2:2" ht="16.95" customHeight="1" x14ac:dyDescent="0.2">
      <c r="B87" s="8" t="s">
        <v>37</v>
      </c>
    </row>
    <row r="88" spans="2:2" ht="16.95" customHeight="1" x14ac:dyDescent="0.2">
      <c r="B88" s="8" t="s">
        <v>37</v>
      </c>
    </row>
    <row r="89" spans="2:2" ht="16.95" customHeight="1" x14ac:dyDescent="0.2">
      <c r="B89" s="8" t="s">
        <v>37</v>
      </c>
    </row>
    <row r="90" spans="2:2" ht="16.95" customHeight="1" x14ac:dyDescent="0.2">
      <c r="B90" s="8" t="s">
        <v>37</v>
      </c>
    </row>
    <row r="91" spans="2:2" ht="16.95" customHeight="1" x14ac:dyDescent="0.2">
      <c r="B91" s="8" t="s">
        <v>37</v>
      </c>
    </row>
    <row r="92" spans="2:2" ht="16.95" customHeight="1" x14ac:dyDescent="0.2">
      <c r="B92" s="8" t="s">
        <v>37</v>
      </c>
    </row>
    <row r="93" spans="2:2" ht="16.95" customHeight="1" x14ac:dyDescent="0.2">
      <c r="B93" s="8" t="s">
        <v>37</v>
      </c>
    </row>
    <row r="94" spans="2:2" ht="16.95" customHeight="1" x14ac:dyDescent="0.2">
      <c r="B94" s="8" t="s">
        <v>37</v>
      </c>
    </row>
    <row r="95" spans="2:2" ht="16.95" customHeight="1" x14ac:dyDescent="0.2">
      <c r="B95" s="8" t="s">
        <v>37</v>
      </c>
    </row>
    <row r="96" spans="2:2" ht="16.95" customHeight="1" x14ac:dyDescent="0.2">
      <c r="B96" s="8" t="s">
        <v>37</v>
      </c>
    </row>
    <row r="97" spans="2:2" ht="16.95" customHeight="1" x14ac:dyDescent="0.2">
      <c r="B97" s="8" t="s">
        <v>37</v>
      </c>
    </row>
    <row r="98" spans="2:2" ht="16.95" customHeight="1" x14ac:dyDescent="0.2">
      <c r="B98" s="8" t="s">
        <v>37</v>
      </c>
    </row>
    <row r="99" spans="2:2" ht="16.95" customHeight="1" x14ac:dyDescent="0.2">
      <c r="B99" s="8" t="s">
        <v>37</v>
      </c>
    </row>
    <row r="100" spans="2:2" ht="16.95" customHeight="1" x14ac:dyDescent="0.2">
      <c r="B100" s="8" t="s">
        <v>37</v>
      </c>
    </row>
    <row r="101" spans="2:2" ht="16.95" customHeight="1" x14ac:dyDescent="0.2">
      <c r="B101" s="8" t="s">
        <v>37</v>
      </c>
    </row>
    <row r="102" spans="2:2" ht="16.95" customHeight="1" x14ac:dyDescent="0.2">
      <c r="B102" s="8" t="s">
        <v>37</v>
      </c>
    </row>
    <row r="103" spans="2:2" ht="16.95" customHeight="1" x14ac:dyDescent="0.2">
      <c r="B103" s="8" t="s">
        <v>37</v>
      </c>
    </row>
    <row r="104" spans="2:2" ht="16.95" customHeight="1" x14ac:dyDescent="0.2">
      <c r="B104" s="8" t="s">
        <v>37</v>
      </c>
    </row>
    <row r="105" spans="2:2" ht="16.95" customHeight="1" x14ac:dyDescent="0.2">
      <c r="B105" s="8" t="s">
        <v>37</v>
      </c>
    </row>
    <row r="106" spans="2:2" ht="16.95" customHeight="1" x14ac:dyDescent="0.2">
      <c r="B106" s="8" t="s">
        <v>37</v>
      </c>
    </row>
    <row r="107" spans="2:2" ht="16.95" customHeight="1" x14ac:dyDescent="0.2">
      <c r="B107" s="8" t="s">
        <v>37</v>
      </c>
    </row>
    <row r="108" spans="2:2" ht="16.95" customHeight="1" x14ac:dyDescent="0.2">
      <c r="B108" s="8" t="s">
        <v>37</v>
      </c>
    </row>
    <row r="109" spans="2:2" ht="16.95" customHeight="1" x14ac:dyDescent="0.2">
      <c r="B109" s="8" t="s">
        <v>37</v>
      </c>
    </row>
    <row r="110" spans="2:2" ht="16.95" customHeight="1" x14ac:dyDescent="0.2">
      <c r="B110" s="8" t="s">
        <v>37</v>
      </c>
    </row>
    <row r="111" spans="2:2" ht="16.95" customHeight="1" x14ac:dyDescent="0.2">
      <c r="B111" s="8" t="s">
        <v>37</v>
      </c>
    </row>
    <row r="112" spans="2:2" ht="16.95" customHeight="1" x14ac:dyDescent="0.2">
      <c r="B112" s="8" t="s">
        <v>37</v>
      </c>
    </row>
    <row r="113" spans="2:2" ht="16.95" customHeight="1" x14ac:dyDescent="0.2">
      <c r="B113" s="8" t="s">
        <v>37</v>
      </c>
    </row>
    <row r="114" spans="2:2" ht="16.95" customHeight="1" x14ac:dyDescent="0.2">
      <c r="B114" s="8" t="s">
        <v>37</v>
      </c>
    </row>
    <row r="115" spans="2:2" ht="16.95" customHeight="1" x14ac:dyDescent="0.2">
      <c r="B115" s="8" t="s">
        <v>37</v>
      </c>
    </row>
    <row r="116" spans="2:2" ht="16.95" customHeight="1" x14ac:dyDescent="0.2">
      <c r="B116" s="8" t="s">
        <v>37</v>
      </c>
    </row>
    <row r="117" spans="2:2" ht="16.95" customHeight="1" x14ac:dyDescent="0.2">
      <c r="B117" s="8" t="s">
        <v>37</v>
      </c>
    </row>
    <row r="118" spans="2:2" ht="16.95" customHeight="1" x14ac:dyDescent="0.2">
      <c r="B118" s="8" t="s">
        <v>37</v>
      </c>
    </row>
    <row r="119" spans="2:2" ht="16.95" customHeight="1" x14ac:dyDescent="0.2">
      <c r="B119" s="8" t="s">
        <v>37</v>
      </c>
    </row>
    <row r="120" spans="2:2" ht="16.95" customHeight="1" x14ac:dyDescent="0.2">
      <c r="B120" s="8" t="s">
        <v>37</v>
      </c>
    </row>
    <row r="121" spans="2:2" ht="16.95" customHeight="1" x14ac:dyDescent="0.2">
      <c r="B121" s="8" t="s">
        <v>37</v>
      </c>
    </row>
    <row r="122" spans="2:2" ht="16.95" customHeight="1" x14ac:dyDescent="0.2">
      <c r="B122" s="8" t="s">
        <v>37</v>
      </c>
    </row>
    <row r="123" spans="2:2" ht="16.95" customHeight="1" x14ac:dyDescent="0.2">
      <c r="B123" s="8" t="s">
        <v>37</v>
      </c>
    </row>
    <row r="124" spans="2:2" ht="16.95" customHeight="1" x14ac:dyDescent="0.2">
      <c r="B124" s="8" t="s">
        <v>37</v>
      </c>
    </row>
    <row r="125" spans="2:2" ht="16.95" customHeight="1" x14ac:dyDescent="0.2">
      <c r="B125" s="8" t="s">
        <v>37</v>
      </c>
    </row>
    <row r="126" spans="2:2" ht="16.95" customHeight="1" x14ac:dyDescent="0.2">
      <c r="B126" s="8" t="s">
        <v>37</v>
      </c>
    </row>
    <row r="127" spans="2:2" ht="16.95" customHeight="1" x14ac:dyDescent="0.2">
      <c r="B127" s="8" t="s">
        <v>37</v>
      </c>
    </row>
    <row r="128" spans="2:2" ht="16.95" customHeight="1" x14ac:dyDescent="0.2">
      <c r="B128" s="8" t="s">
        <v>37</v>
      </c>
    </row>
    <row r="129" spans="2:2" ht="16.95" customHeight="1" x14ac:dyDescent="0.2">
      <c r="B129" s="8" t="s">
        <v>37</v>
      </c>
    </row>
    <row r="130" spans="2:2" ht="16.95" customHeight="1" x14ac:dyDescent="0.2">
      <c r="B130" s="8" t="s">
        <v>37</v>
      </c>
    </row>
    <row r="131" spans="2:2" ht="16.95" customHeight="1" x14ac:dyDescent="0.2">
      <c r="B131" s="8" t="s">
        <v>37</v>
      </c>
    </row>
    <row r="132" spans="2:2" ht="16.95" customHeight="1" x14ac:dyDescent="0.2">
      <c r="B132" s="8" t="s">
        <v>37</v>
      </c>
    </row>
    <row r="133" spans="2:2" ht="16.95" customHeight="1" x14ac:dyDescent="0.2">
      <c r="B133" s="8" t="s">
        <v>37</v>
      </c>
    </row>
    <row r="134" spans="2:2" ht="16.95" customHeight="1" x14ac:dyDescent="0.2">
      <c r="B134" s="8" t="s">
        <v>37</v>
      </c>
    </row>
    <row r="135" spans="2:2" ht="16.95" customHeight="1" x14ac:dyDescent="0.2">
      <c r="B135" s="8" t="s">
        <v>37</v>
      </c>
    </row>
    <row r="136" spans="2:2" ht="16.95" customHeight="1" x14ac:dyDescent="0.2">
      <c r="B136" s="8" t="s">
        <v>37</v>
      </c>
    </row>
    <row r="137" spans="2:2" ht="16.95" customHeight="1" x14ac:dyDescent="0.2">
      <c r="B137" s="8" t="s">
        <v>37</v>
      </c>
    </row>
    <row r="138" spans="2:2" ht="16.95" customHeight="1" x14ac:dyDescent="0.2">
      <c r="B138" s="8" t="s">
        <v>37</v>
      </c>
    </row>
    <row r="139" spans="2:2" ht="16.95" customHeight="1" x14ac:dyDescent="0.2">
      <c r="B139" s="8" t="s">
        <v>37</v>
      </c>
    </row>
    <row r="140" spans="2:2" ht="16.95" customHeight="1" x14ac:dyDescent="0.2">
      <c r="B140" s="8" t="s">
        <v>37</v>
      </c>
    </row>
    <row r="141" spans="2:2" ht="16.95" customHeight="1" x14ac:dyDescent="0.2">
      <c r="B141" s="8" t="s">
        <v>37</v>
      </c>
    </row>
    <row r="142" spans="2:2" ht="16.95" customHeight="1" x14ac:dyDescent="0.2">
      <c r="B142" s="8" t="s">
        <v>37</v>
      </c>
    </row>
    <row r="143" spans="2:2" ht="16.95" customHeight="1" x14ac:dyDescent="0.2">
      <c r="B143" s="8" t="s">
        <v>37</v>
      </c>
    </row>
    <row r="144" spans="2:2" ht="16.95" customHeight="1" x14ac:dyDescent="0.2">
      <c r="B144" s="8" t="s">
        <v>37</v>
      </c>
    </row>
    <row r="145" spans="2:2" ht="16.95" customHeight="1" x14ac:dyDescent="0.2">
      <c r="B145" s="8" t="s">
        <v>37</v>
      </c>
    </row>
    <row r="146" spans="2:2" ht="16.95" customHeight="1" x14ac:dyDescent="0.2">
      <c r="B146" s="8" t="s">
        <v>37</v>
      </c>
    </row>
    <row r="147" spans="2:2" ht="16.95" customHeight="1" x14ac:dyDescent="0.2">
      <c r="B147" s="8" t="s">
        <v>37</v>
      </c>
    </row>
    <row r="148" spans="2:2" ht="16.95" customHeight="1" x14ac:dyDescent="0.2">
      <c r="B148" s="8" t="s">
        <v>37</v>
      </c>
    </row>
    <row r="149" spans="2:2" ht="16.95" customHeight="1" x14ac:dyDescent="0.2">
      <c r="B149" s="8" t="s">
        <v>37</v>
      </c>
    </row>
    <row r="150" spans="2:2" ht="16.95" customHeight="1" x14ac:dyDescent="0.2">
      <c r="B150" s="8" t="s">
        <v>37</v>
      </c>
    </row>
    <row r="151" spans="2:2" ht="16.95" customHeight="1" x14ac:dyDescent="0.2">
      <c r="B151" s="8" t="s">
        <v>37</v>
      </c>
    </row>
    <row r="152" spans="2:2" ht="16.95" customHeight="1" x14ac:dyDescent="0.2">
      <c r="B152" s="8" t="s">
        <v>37</v>
      </c>
    </row>
    <row r="153" spans="2:2" ht="16.95" customHeight="1" x14ac:dyDescent="0.2">
      <c r="B153" s="8" t="s">
        <v>37</v>
      </c>
    </row>
    <row r="154" spans="2:2" ht="16.95" customHeight="1" x14ac:dyDescent="0.2">
      <c r="B154" s="8" t="s">
        <v>37</v>
      </c>
    </row>
    <row r="155" spans="2:2" ht="16.95" customHeight="1" x14ac:dyDescent="0.2">
      <c r="B155" s="8" t="s">
        <v>37</v>
      </c>
    </row>
    <row r="156" spans="2:2" ht="16.95" customHeight="1" x14ac:dyDescent="0.2">
      <c r="B156" s="8" t="s">
        <v>37</v>
      </c>
    </row>
    <row r="157" spans="2:2" ht="16.95" customHeight="1" x14ac:dyDescent="0.2">
      <c r="B157" s="8" t="s">
        <v>37</v>
      </c>
    </row>
    <row r="158" spans="2:2" ht="16.95" customHeight="1" x14ac:dyDescent="0.2">
      <c r="B158" s="8" t="s">
        <v>37</v>
      </c>
    </row>
    <row r="159" spans="2:2" ht="16.95" customHeight="1" x14ac:dyDescent="0.2">
      <c r="B159" s="8" t="s">
        <v>37</v>
      </c>
    </row>
    <row r="160" spans="2:2" ht="16.95" customHeight="1" x14ac:dyDescent="0.2">
      <c r="B160" s="8" t="s">
        <v>37</v>
      </c>
    </row>
    <row r="161" spans="2:2" ht="16.95" customHeight="1" x14ac:dyDescent="0.2">
      <c r="B161" s="8" t="s">
        <v>37</v>
      </c>
    </row>
    <row r="162" spans="2:2" ht="16.95" customHeight="1" x14ac:dyDescent="0.2">
      <c r="B162" s="8" t="s">
        <v>37</v>
      </c>
    </row>
    <row r="163" spans="2:2" ht="16.95" customHeight="1" x14ac:dyDescent="0.2">
      <c r="B163" s="8" t="s">
        <v>37</v>
      </c>
    </row>
    <row r="164" spans="2:2" ht="16.95" customHeight="1" x14ac:dyDescent="0.2">
      <c r="B164" s="8" t="s">
        <v>37</v>
      </c>
    </row>
    <row r="165" spans="2:2" ht="16.95" customHeight="1" x14ac:dyDescent="0.2">
      <c r="B165" s="8" t="s">
        <v>37</v>
      </c>
    </row>
    <row r="166" spans="2:2" ht="16.95" customHeight="1" x14ac:dyDescent="0.2">
      <c r="B166" s="8" t="s">
        <v>37</v>
      </c>
    </row>
    <row r="167" spans="2:2" ht="16.95" customHeight="1" x14ac:dyDescent="0.2">
      <c r="B167" s="8" t="s">
        <v>37</v>
      </c>
    </row>
    <row r="168" spans="2:2" ht="16.95" customHeight="1" x14ac:dyDescent="0.2">
      <c r="B168" s="8" t="s">
        <v>37</v>
      </c>
    </row>
    <row r="169" spans="2:2" ht="16.95" customHeight="1" x14ac:dyDescent="0.2">
      <c r="B169" s="8" t="s">
        <v>37</v>
      </c>
    </row>
    <row r="170" spans="2:2" ht="16.95" customHeight="1" x14ac:dyDescent="0.2">
      <c r="B170" s="8" t="s">
        <v>37</v>
      </c>
    </row>
    <row r="171" spans="2:2" ht="16.95" customHeight="1" x14ac:dyDescent="0.2">
      <c r="B171" s="8" t="s">
        <v>37</v>
      </c>
    </row>
    <row r="172" spans="2:2" ht="16.95" customHeight="1" x14ac:dyDescent="0.2">
      <c r="B172" s="8" t="s">
        <v>37</v>
      </c>
    </row>
    <row r="173" spans="2:2" ht="16.95" customHeight="1" x14ac:dyDescent="0.2">
      <c r="B173" s="8" t="s">
        <v>37</v>
      </c>
    </row>
    <row r="174" spans="2:2" ht="16.95" customHeight="1" x14ac:dyDescent="0.2">
      <c r="B174" s="8" t="s">
        <v>37</v>
      </c>
    </row>
    <row r="175" spans="2:2" ht="16.95" customHeight="1" x14ac:dyDescent="0.2">
      <c r="B175" s="8" t="s">
        <v>37</v>
      </c>
    </row>
    <row r="176" spans="2:2" ht="16.95" customHeight="1" x14ac:dyDescent="0.2">
      <c r="B176" s="8" t="s">
        <v>37</v>
      </c>
    </row>
    <row r="177" spans="2:2" ht="16.95" customHeight="1" x14ac:dyDescent="0.2">
      <c r="B177" s="8" t="s">
        <v>37</v>
      </c>
    </row>
    <row r="178" spans="2:2" ht="16.95" customHeight="1" x14ac:dyDescent="0.2">
      <c r="B178" s="8" t="s">
        <v>37</v>
      </c>
    </row>
    <row r="179" spans="2:2" ht="16.95" customHeight="1" x14ac:dyDescent="0.2">
      <c r="B179" s="8" t="s">
        <v>37</v>
      </c>
    </row>
    <row r="180" spans="2:2" ht="16.95" customHeight="1" x14ac:dyDescent="0.2">
      <c r="B180" s="8" t="s">
        <v>37</v>
      </c>
    </row>
    <row r="181" spans="2:2" ht="16.95" customHeight="1" x14ac:dyDescent="0.2">
      <c r="B181" s="8" t="s">
        <v>37</v>
      </c>
    </row>
    <row r="182" spans="2:2" ht="16.95" customHeight="1" x14ac:dyDescent="0.2">
      <c r="B182" s="8" t="s">
        <v>37</v>
      </c>
    </row>
    <row r="183" spans="2:2" ht="16.95" customHeight="1" x14ac:dyDescent="0.2">
      <c r="B183" s="8" t="s">
        <v>37</v>
      </c>
    </row>
    <row r="184" spans="2:2" ht="16.95" customHeight="1" x14ac:dyDescent="0.2">
      <c r="B184" s="8" t="s">
        <v>37</v>
      </c>
    </row>
    <row r="185" spans="2:2" ht="16.95" customHeight="1" x14ac:dyDescent="0.2">
      <c r="B185" s="8" t="s">
        <v>37</v>
      </c>
    </row>
    <row r="186" spans="2:2" ht="16.95" customHeight="1" x14ac:dyDescent="0.2">
      <c r="B186" s="8" t="s">
        <v>37</v>
      </c>
    </row>
    <row r="187" spans="2:2" ht="16.95" customHeight="1" x14ac:dyDescent="0.2">
      <c r="B187" s="8" t="s">
        <v>37</v>
      </c>
    </row>
    <row r="188" spans="2:2" ht="16.95" customHeight="1" x14ac:dyDescent="0.2">
      <c r="B188" s="8" t="s">
        <v>37</v>
      </c>
    </row>
    <row r="189" spans="2:2" ht="16.95" customHeight="1" x14ac:dyDescent="0.2">
      <c r="B189" s="8" t="s">
        <v>37</v>
      </c>
    </row>
    <row r="190" spans="2:2" ht="16.95" customHeight="1" x14ac:dyDescent="0.2">
      <c r="B190" s="8" t="s">
        <v>37</v>
      </c>
    </row>
    <row r="191" spans="2:2" ht="16.95" customHeight="1" x14ac:dyDescent="0.2">
      <c r="B191" s="8" t="s">
        <v>37</v>
      </c>
    </row>
    <row r="192" spans="2:2" ht="16.95" customHeight="1" x14ac:dyDescent="0.2">
      <c r="B192" s="8" t="s">
        <v>37</v>
      </c>
    </row>
    <row r="193" spans="2:2" ht="16.95" customHeight="1" x14ac:dyDescent="0.2">
      <c r="B193" s="8" t="s">
        <v>37</v>
      </c>
    </row>
    <row r="194" spans="2:2" ht="16.95" customHeight="1" x14ac:dyDescent="0.2">
      <c r="B194" s="8" t="s">
        <v>37</v>
      </c>
    </row>
    <row r="195" spans="2:2" ht="16.95" customHeight="1" x14ac:dyDescent="0.2">
      <c r="B195" s="8" t="s">
        <v>37</v>
      </c>
    </row>
    <row r="196" spans="2:2" ht="16.95" customHeight="1" x14ac:dyDescent="0.2">
      <c r="B196" s="8" t="s">
        <v>37</v>
      </c>
    </row>
    <row r="197" spans="2:2" ht="16.95" customHeight="1" x14ac:dyDescent="0.2">
      <c r="B197" s="8" t="s">
        <v>37</v>
      </c>
    </row>
    <row r="198" spans="2:2" ht="16.95" customHeight="1" x14ac:dyDescent="0.2">
      <c r="B198" s="8" t="s">
        <v>37</v>
      </c>
    </row>
    <row r="199" spans="2:2" ht="16.95" customHeight="1" x14ac:dyDescent="0.2">
      <c r="B199" s="8" t="s">
        <v>37</v>
      </c>
    </row>
    <row r="200" spans="2:2" ht="16.95" customHeight="1" x14ac:dyDescent="0.2">
      <c r="B200" s="8" t="s">
        <v>37</v>
      </c>
    </row>
    <row r="201" spans="2:2" ht="16.95" customHeight="1" x14ac:dyDescent="0.2">
      <c r="B201" s="8" t="s">
        <v>37</v>
      </c>
    </row>
    <row r="202" spans="2:2" ht="16.95" customHeight="1" x14ac:dyDescent="0.2">
      <c r="B202" s="8" t="s">
        <v>37</v>
      </c>
    </row>
    <row r="203" spans="2:2" ht="16.95" customHeight="1" x14ac:dyDescent="0.2">
      <c r="B203" s="8" t="s">
        <v>37</v>
      </c>
    </row>
    <row r="204" spans="2:2" ht="16.95" customHeight="1" x14ac:dyDescent="0.2">
      <c r="B204" s="8" t="s">
        <v>37</v>
      </c>
    </row>
    <row r="205" spans="2:2" ht="16.95" customHeight="1" x14ac:dyDescent="0.2">
      <c r="B205" s="8" t="s">
        <v>37</v>
      </c>
    </row>
    <row r="206" spans="2:2" ht="16.95" customHeight="1" x14ac:dyDescent="0.2">
      <c r="B206" s="8" t="s">
        <v>37</v>
      </c>
    </row>
    <row r="207" spans="2:2" ht="16.95" customHeight="1" x14ac:dyDescent="0.2">
      <c r="B207" s="8" t="s">
        <v>37</v>
      </c>
    </row>
    <row r="208" spans="2:2" ht="16.95" customHeight="1" x14ac:dyDescent="0.2">
      <c r="B208" s="8" t="s">
        <v>37</v>
      </c>
    </row>
    <row r="209" spans="2:2" ht="16.95" customHeight="1" x14ac:dyDescent="0.2">
      <c r="B209" s="8" t="s">
        <v>37</v>
      </c>
    </row>
    <row r="210" spans="2:2" ht="16.95" customHeight="1" x14ac:dyDescent="0.2">
      <c r="B210" s="8" t="s">
        <v>37</v>
      </c>
    </row>
    <row r="211" spans="2:2" ht="16.95" customHeight="1" x14ac:dyDescent="0.2">
      <c r="B211" s="8" t="s">
        <v>37</v>
      </c>
    </row>
    <row r="212" spans="2:2" ht="16.95" customHeight="1" x14ac:dyDescent="0.2">
      <c r="B212" s="8" t="s">
        <v>37</v>
      </c>
    </row>
    <row r="213" spans="2:2" ht="16.95" customHeight="1" x14ac:dyDescent="0.2">
      <c r="B213" s="8" t="s">
        <v>37</v>
      </c>
    </row>
    <row r="214" spans="2:2" ht="16.95" customHeight="1" x14ac:dyDescent="0.2">
      <c r="B214" s="8" t="s">
        <v>37</v>
      </c>
    </row>
    <row r="215" spans="2:2" ht="16.95" customHeight="1" x14ac:dyDescent="0.2">
      <c r="B215" s="8" t="s">
        <v>37</v>
      </c>
    </row>
    <row r="216" spans="2:2" ht="16.95" customHeight="1" x14ac:dyDescent="0.2">
      <c r="B216" s="8" t="s">
        <v>37</v>
      </c>
    </row>
    <row r="217" spans="2:2" ht="16.95" customHeight="1" x14ac:dyDescent="0.2">
      <c r="B217" s="8" t="s">
        <v>37</v>
      </c>
    </row>
    <row r="218" spans="2:2" ht="16.95" customHeight="1" x14ac:dyDescent="0.2">
      <c r="B218" s="8" t="s">
        <v>37</v>
      </c>
    </row>
    <row r="219" spans="2:2" ht="16.95" customHeight="1" x14ac:dyDescent="0.2">
      <c r="B219" s="8" t="s">
        <v>37</v>
      </c>
    </row>
    <row r="220" spans="2:2" ht="16.95" customHeight="1" x14ac:dyDescent="0.2">
      <c r="B220" s="8" t="s">
        <v>37</v>
      </c>
    </row>
    <row r="221" spans="2:2" ht="16.95" customHeight="1" x14ac:dyDescent="0.2">
      <c r="B221" s="8" t="s">
        <v>37</v>
      </c>
    </row>
    <row r="222" spans="2:2" ht="16.95" customHeight="1" x14ac:dyDescent="0.2">
      <c r="B222" s="8" t="s">
        <v>37</v>
      </c>
    </row>
    <row r="223" spans="2:2" ht="16.95" customHeight="1" x14ac:dyDescent="0.2">
      <c r="B223" s="8" t="s">
        <v>37</v>
      </c>
    </row>
    <row r="224" spans="2:2" ht="16.95" customHeight="1" x14ac:dyDescent="0.2">
      <c r="B224" s="8" t="s">
        <v>37</v>
      </c>
    </row>
    <row r="225" spans="2:2" ht="16.95" customHeight="1" x14ac:dyDescent="0.2">
      <c r="B225" s="8" t="s">
        <v>37</v>
      </c>
    </row>
  </sheetData>
  <autoFilter ref="A1:P1" xr:uid="{50A3CCC7-87C9-4FF9-9C68-FD1611C1B53D}"/>
  <dataValidations count="7">
    <dataValidation type="list" allowBlank="1" showInputMessage="1" showErrorMessage="1" sqref="I2:I1246" xr:uid="{B2A91424-4BA8-4862-9114-614FC9AB1C1A}">
      <formula1>INDIRECT($H2)</formula1>
    </dataValidation>
    <dataValidation type="list" allowBlank="1" showInputMessage="1" showErrorMessage="1" sqref="J945 J1255 J2:J914" xr:uid="{5E0E2245-78CD-4F48-B69C-C9CD277D3C00}">
      <formula1>INDIRECT($I2)</formula1>
    </dataValidation>
    <dataValidation type="list" allowBlank="1" showInputMessage="1" showErrorMessage="1" sqref="F2:F1031" xr:uid="{CF15556B-6930-4453-82EA-E180A1478D87}">
      <formula1>ESTADO</formula1>
    </dataValidation>
    <dataValidation type="list" allowBlank="1" showInputMessage="1" showErrorMessage="1" sqref="H2:H1031" xr:uid="{56A0CA10-2A63-498C-8979-C2EF4D9CC0B4}">
      <formula1>TIPO</formula1>
    </dataValidation>
    <dataValidation type="date" allowBlank="1" showInputMessage="1" showErrorMessage="1" sqref="A967:E1031" xr:uid="{EC9D2259-07C2-4D49-8972-AF998A8571AA}">
      <formula1>45292</formula1>
      <formula2>45657</formula2>
    </dataValidation>
    <dataValidation type="list" allowBlank="1" showInputMessage="1" showErrorMessage="1" sqref="B2:B1254" xr:uid="{B84C855E-7315-4FC3-9753-29010C18FAAF}">
      <formula1>BANCO</formula1>
    </dataValidation>
    <dataValidation type="list" allowBlank="1" showInputMessage="1" showErrorMessage="1" error="VERIFICA CONCEPTO EN LISTA" sqref="J915:J944 J946:J1031" xr:uid="{213AFD5E-4360-4ED3-80EC-D735937B08FE}">
      <formula1>INDIRECT($I915)</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7A046-A51D-45E1-B6B8-E533322F488A}">
  <dimension ref="A1:P1002"/>
  <sheetViews>
    <sheetView zoomScaleNormal="100" workbookViewId="0">
      <pane xSplit="1" ySplit="1" topLeftCell="B72" activePane="bottomRight" state="frozen"/>
      <selection pane="topRight" activeCell="B1" sqref="B1"/>
      <selection pane="bottomLeft" activeCell="A2" sqref="A2"/>
      <selection pane="bottomRight" activeCell="K81" sqref="K81"/>
    </sheetView>
  </sheetViews>
  <sheetFormatPr baseColWidth="10" defaultColWidth="11.44140625" defaultRowHeight="22.05" customHeight="1" x14ac:dyDescent="0.2"/>
  <cols>
    <col min="1" max="1" width="12.44140625" style="26" customWidth="1"/>
    <col min="2" max="2" width="10.77734375" style="8" bestFit="1" customWidth="1"/>
    <col min="3" max="3" width="12.44140625" style="26" customWidth="1"/>
    <col min="4" max="4" width="24.109375" style="26" bestFit="1" customWidth="1"/>
    <col min="5" max="5" width="28" style="147" bestFit="1" customWidth="1"/>
    <col min="6" max="6" width="18.77734375" style="93" customWidth="1"/>
    <col min="7" max="7" width="10.109375" style="28" customWidth="1"/>
    <col min="8" max="8" width="12.109375" style="28" customWidth="1"/>
    <col min="9" max="9" width="15.6640625" style="28" customWidth="1"/>
    <col min="10" max="10" width="36.109375" style="28" customWidth="1"/>
    <col min="11" max="11" width="26.77734375" style="25" customWidth="1"/>
    <col min="12" max="12" width="13.77734375" style="25" customWidth="1"/>
    <col min="13" max="13" width="15.44140625" style="24" customWidth="1"/>
    <col min="14" max="14" width="18.33203125" style="27" customWidth="1"/>
    <col min="15" max="15" width="15.6640625" style="150" customWidth="1"/>
    <col min="16" max="16" width="22.33203125" style="25" customWidth="1"/>
    <col min="17" max="16384" width="11.44140625" style="8"/>
  </cols>
  <sheetData>
    <row r="1" spans="1:16" ht="22.05" customHeight="1" x14ac:dyDescent="0.2">
      <c r="A1" s="148" t="s">
        <v>0</v>
      </c>
      <c r="B1" s="238" t="s">
        <v>6</v>
      </c>
      <c r="C1" s="54" t="s">
        <v>74</v>
      </c>
      <c r="D1" s="54" t="s">
        <v>75</v>
      </c>
      <c r="E1" s="155" t="s">
        <v>7</v>
      </c>
      <c r="F1" s="43" t="s">
        <v>76</v>
      </c>
      <c r="G1" s="44" t="s">
        <v>1</v>
      </c>
      <c r="H1" s="43" t="s">
        <v>8</v>
      </c>
      <c r="I1" s="43" t="s">
        <v>12</v>
      </c>
      <c r="J1" s="43" t="s">
        <v>10</v>
      </c>
      <c r="K1" s="44" t="s">
        <v>9</v>
      </c>
      <c r="L1" s="44" t="s">
        <v>119</v>
      </c>
      <c r="M1" s="45" t="s">
        <v>2</v>
      </c>
      <c r="N1" s="276" t="s">
        <v>3</v>
      </c>
      <c r="O1" s="423" t="s">
        <v>4</v>
      </c>
      <c r="P1" s="277" t="s">
        <v>20</v>
      </c>
    </row>
    <row r="2" spans="1:16" ht="22.05" customHeight="1" x14ac:dyDescent="0.2">
      <c r="A2" s="186">
        <v>45658</v>
      </c>
      <c r="B2" s="20" t="s">
        <v>38</v>
      </c>
      <c r="C2" s="269"/>
      <c r="D2" s="270"/>
      <c r="E2" s="271" t="s">
        <v>4</v>
      </c>
      <c r="F2" s="268" t="s">
        <v>27</v>
      </c>
      <c r="G2" s="272"/>
      <c r="H2" s="273" t="s">
        <v>27</v>
      </c>
      <c r="I2" s="273" t="s">
        <v>27</v>
      </c>
      <c r="J2" s="273" t="s">
        <v>27</v>
      </c>
      <c r="K2" s="274" t="s">
        <v>23</v>
      </c>
      <c r="L2" s="274"/>
      <c r="M2" s="271"/>
      <c r="N2" s="275"/>
      <c r="O2" s="213">
        <v>1870.75</v>
      </c>
    </row>
    <row r="3" spans="1:16" ht="22.05" customHeight="1" x14ac:dyDescent="0.2">
      <c r="A3" s="186">
        <v>45659</v>
      </c>
      <c r="B3" s="20" t="s">
        <v>38</v>
      </c>
      <c r="C3" s="122"/>
      <c r="D3" s="123"/>
      <c r="E3" s="122" t="s">
        <v>917</v>
      </c>
      <c r="F3" s="20"/>
      <c r="G3" s="41"/>
      <c r="H3" s="21" t="s">
        <v>22</v>
      </c>
      <c r="I3" s="21" t="s">
        <v>57</v>
      </c>
      <c r="J3" s="21" t="s">
        <v>85</v>
      </c>
      <c r="K3" s="123" t="s">
        <v>918</v>
      </c>
      <c r="L3" s="123"/>
      <c r="M3" s="189"/>
      <c r="N3" s="190">
        <v>500</v>
      </c>
      <c r="O3" s="189">
        <f>O2+M3-N3</f>
        <v>1370.75</v>
      </c>
    </row>
    <row r="4" spans="1:16" ht="22.05" customHeight="1" thickBot="1" x14ac:dyDescent="0.25">
      <c r="A4" s="358">
        <v>45659</v>
      </c>
      <c r="B4" s="47" t="s">
        <v>38</v>
      </c>
      <c r="C4" s="359"/>
      <c r="D4" s="360"/>
      <c r="E4" s="360" t="s">
        <v>609</v>
      </c>
      <c r="F4" s="47"/>
      <c r="G4" s="50"/>
      <c r="H4" s="30" t="s">
        <v>22</v>
      </c>
      <c r="I4" s="30" t="s">
        <v>57</v>
      </c>
      <c r="J4" s="30" t="s">
        <v>85</v>
      </c>
      <c r="K4" s="362" t="s">
        <v>918</v>
      </c>
      <c r="L4" s="362"/>
      <c r="M4" s="365"/>
      <c r="N4" s="373">
        <v>80</v>
      </c>
      <c r="O4" s="507">
        <f t="shared" ref="O4:O17" si="0">O3+M4-N4</f>
        <v>1290.75</v>
      </c>
      <c r="P4" s="89"/>
    </row>
    <row r="5" spans="1:16" ht="22.05" customHeight="1" x14ac:dyDescent="0.2">
      <c r="A5" s="186">
        <v>45690</v>
      </c>
      <c r="B5" s="20" t="s">
        <v>38</v>
      </c>
      <c r="C5" s="122"/>
      <c r="D5" s="123"/>
      <c r="E5" s="187" t="s">
        <v>608</v>
      </c>
      <c r="F5" s="20"/>
      <c r="G5" s="41"/>
      <c r="H5" s="21" t="s">
        <v>22</v>
      </c>
      <c r="I5" s="21" t="s">
        <v>57</v>
      </c>
      <c r="J5" s="21" t="s">
        <v>85</v>
      </c>
      <c r="K5" s="123" t="s">
        <v>918</v>
      </c>
      <c r="L5" s="49"/>
      <c r="M5" s="189"/>
      <c r="N5" s="192">
        <v>500</v>
      </c>
      <c r="O5" s="189">
        <f t="shared" si="0"/>
        <v>790.75</v>
      </c>
    </row>
    <row r="6" spans="1:16" ht="22.05" customHeight="1" thickBot="1" x14ac:dyDescent="0.25">
      <c r="A6" s="358">
        <v>45690</v>
      </c>
      <c r="B6" s="47" t="s">
        <v>38</v>
      </c>
      <c r="C6" s="359"/>
      <c r="D6" s="360"/>
      <c r="E6" s="430" t="s">
        <v>609</v>
      </c>
      <c r="F6" s="47"/>
      <c r="G6" s="50"/>
      <c r="H6" s="30" t="s">
        <v>22</v>
      </c>
      <c r="I6" s="30" t="s">
        <v>57</v>
      </c>
      <c r="J6" s="30" t="s">
        <v>85</v>
      </c>
      <c r="K6" s="360" t="s">
        <v>918</v>
      </c>
      <c r="L6" s="362"/>
      <c r="M6" s="365"/>
      <c r="N6" s="373">
        <v>80</v>
      </c>
      <c r="O6" s="507">
        <f t="shared" si="0"/>
        <v>710.75</v>
      </c>
    </row>
    <row r="7" spans="1:16" ht="22.05" customHeight="1" x14ac:dyDescent="0.2">
      <c r="A7" s="186">
        <v>45719</v>
      </c>
      <c r="B7" s="20" t="s">
        <v>38</v>
      </c>
      <c r="C7" s="122"/>
      <c r="D7" s="422"/>
      <c r="E7" s="187" t="s">
        <v>608</v>
      </c>
      <c r="F7" s="255" t="s">
        <v>77</v>
      </c>
      <c r="G7" s="41"/>
      <c r="H7" s="21" t="s">
        <v>22</v>
      </c>
      <c r="I7" s="21" t="s">
        <v>57</v>
      </c>
      <c r="J7" s="21" t="s">
        <v>85</v>
      </c>
      <c r="K7" s="284" t="s">
        <v>918</v>
      </c>
      <c r="L7" s="49"/>
      <c r="M7" s="189"/>
      <c r="N7" s="192">
        <v>500</v>
      </c>
      <c r="O7" s="189">
        <f t="shared" si="0"/>
        <v>210.75</v>
      </c>
    </row>
    <row r="8" spans="1:16" ht="22.05" customHeight="1" thickBot="1" x14ac:dyDescent="0.25">
      <c r="A8" s="358">
        <v>45719</v>
      </c>
      <c r="B8" s="47" t="s">
        <v>38</v>
      </c>
      <c r="C8" s="359"/>
      <c r="D8" s="431"/>
      <c r="E8" s="430" t="s">
        <v>609</v>
      </c>
      <c r="F8" s="389" t="s">
        <v>77</v>
      </c>
      <c r="G8" s="48"/>
      <c r="H8" s="30" t="s">
        <v>22</v>
      </c>
      <c r="I8" s="30" t="s">
        <v>57</v>
      </c>
      <c r="J8" s="30" t="s">
        <v>85</v>
      </c>
      <c r="K8" s="432" t="s">
        <v>918</v>
      </c>
      <c r="L8" s="362"/>
      <c r="M8" s="365"/>
      <c r="N8" s="373">
        <v>80</v>
      </c>
      <c r="O8" s="507">
        <f t="shared" si="0"/>
        <v>130.75</v>
      </c>
    </row>
    <row r="9" spans="1:16" ht="22.05" customHeight="1" x14ac:dyDescent="0.2">
      <c r="A9" s="186">
        <v>45748</v>
      </c>
      <c r="B9" s="20" t="s">
        <v>38</v>
      </c>
      <c r="C9" s="122"/>
      <c r="D9" s="422"/>
      <c r="E9" s="187" t="s">
        <v>608</v>
      </c>
      <c r="F9" s="255" t="s">
        <v>77</v>
      </c>
      <c r="G9" s="22"/>
      <c r="H9" s="21" t="s">
        <v>22</v>
      </c>
      <c r="I9" s="21" t="s">
        <v>57</v>
      </c>
      <c r="J9" s="21" t="s">
        <v>85</v>
      </c>
      <c r="K9" s="284" t="s">
        <v>918</v>
      </c>
      <c r="L9" s="49"/>
      <c r="M9" s="189"/>
      <c r="N9" s="192">
        <v>112.72</v>
      </c>
      <c r="O9" s="189">
        <f t="shared" si="0"/>
        <v>18.03</v>
      </c>
    </row>
    <row r="10" spans="1:16" ht="22.05" customHeight="1" x14ac:dyDescent="0.2">
      <c r="A10" s="186">
        <v>45748</v>
      </c>
      <c r="B10" s="20" t="s">
        <v>38</v>
      </c>
      <c r="C10" s="122"/>
      <c r="D10" s="422"/>
      <c r="E10" s="187" t="s">
        <v>609</v>
      </c>
      <c r="F10" s="255" t="s">
        <v>77</v>
      </c>
      <c r="G10" s="22"/>
      <c r="H10" s="21" t="s">
        <v>22</v>
      </c>
      <c r="I10" s="21" t="s">
        <v>57</v>
      </c>
      <c r="J10" s="21" t="s">
        <v>85</v>
      </c>
      <c r="K10" s="284" t="s">
        <v>918</v>
      </c>
      <c r="L10" s="49"/>
      <c r="M10" s="189"/>
      <c r="N10" s="192">
        <v>18.03</v>
      </c>
      <c r="O10" s="189">
        <f t="shared" si="0"/>
        <v>0</v>
      </c>
    </row>
    <row r="11" spans="1:16" ht="22.05" customHeight="1" x14ac:dyDescent="0.2">
      <c r="A11" s="186">
        <v>45751</v>
      </c>
      <c r="B11" s="20" t="s">
        <v>38</v>
      </c>
      <c r="C11" s="122">
        <v>548062</v>
      </c>
      <c r="D11" s="123"/>
      <c r="E11" s="122" t="s">
        <v>855</v>
      </c>
      <c r="F11" s="22" t="s">
        <v>99</v>
      </c>
      <c r="G11" s="22"/>
      <c r="H11" s="21" t="s">
        <v>21</v>
      </c>
      <c r="I11" s="21" t="s">
        <v>81</v>
      </c>
      <c r="J11" s="21" t="s">
        <v>167</v>
      </c>
      <c r="K11" s="49" t="s">
        <v>894</v>
      </c>
      <c r="L11" s="49"/>
      <c r="M11" s="204">
        <v>110000</v>
      </c>
      <c r="N11" s="193"/>
      <c r="O11" s="189">
        <f t="shared" si="0"/>
        <v>110000</v>
      </c>
    </row>
    <row r="12" spans="1:16" ht="22.05" customHeight="1" x14ac:dyDescent="0.2">
      <c r="A12" s="186">
        <v>45751</v>
      </c>
      <c r="B12" s="20" t="s">
        <v>38</v>
      </c>
      <c r="C12" s="122"/>
      <c r="D12" s="422"/>
      <c r="E12" s="187" t="s">
        <v>608</v>
      </c>
      <c r="F12" s="255" t="s">
        <v>77</v>
      </c>
      <c r="G12" s="22"/>
      <c r="H12" s="21" t="s">
        <v>22</v>
      </c>
      <c r="I12" s="21" t="s">
        <v>57</v>
      </c>
      <c r="J12" s="21" t="s">
        <v>85</v>
      </c>
      <c r="K12" s="284" t="s">
        <v>918</v>
      </c>
      <c r="L12" s="49"/>
      <c r="M12" s="189"/>
      <c r="N12" s="192">
        <v>387.29</v>
      </c>
      <c r="O12" s="189">
        <f t="shared" si="0"/>
        <v>109612.71</v>
      </c>
    </row>
    <row r="13" spans="1:16" ht="22.05" customHeight="1" x14ac:dyDescent="0.2">
      <c r="A13" s="186">
        <v>45751</v>
      </c>
      <c r="B13" s="20" t="s">
        <v>38</v>
      </c>
      <c r="C13" s="122"/>
      <c r="D13" s="422"/>
      <c r="E13" s="187" t="s">
        <v>609</v>
      </c>
      <c r="F13" s="255" t="s">
        <v>77</v>
      </c>
      <c r="G13" s="22"/>
      <c r="H13" s="21" t="s">
        <v>22</v>
      </c>
      <c r="I13" s="21" t="s">
        <v>57</v>
      </c>
      <c r="J13" s="21" t="s">
        <v>85</v>
      </c>
      <c r="K13" s="284" t="s">
        <v>918</v>
      </c>
      <c r="L13" s="49"/>
      <c r="M13" s="189"/>
      <c r="N13" s="192">
        <v>61.97</v>
      </c>
      <c r="O13" s="189">
        <f t="shared" si="0"/>
        <v>109550.74</v>
      </c>
    </row>
    <row r="14" spans="1:16" ht="22.05" customHeight="1" x14ac:dyDescent="0.2">
      <c r="A14" s="186">
        <v>45751</v>
      </c>
      <c r="B14" s="20" t="s">
        <v>38</v>
      </c>
      <c r="C14" s="122">
        <v>3136539</v>
      </c>
      <c r="D14" s="422"/>
      <c r="E14" s="187" t="s">
        <v>2698</v>
      </c>
      <c r="F14" s="255" t="s">
        <v>99</v>
      </c>
      <c r="G14" s="22"/>
      <c r="H14" s="21" t="s">
        <v>22</v>
      </c>
      <c r="I14" s="21" t="s">
        <v>81</v>
      </c>
      <c r="J14" s="21" t="s">
        <v>167</v>
      </c>
      <c r="K14" s="284" t="s">
        <v>622</v>
      </c>
      <c r="L14" s="49"/>
      <c r="M14" s="189"/>
      <c r="N14" s="192">
        <v>109500</v>
      </c>
      <c r="O14" s="189">
        <f t="shared" si="0"/>
        <v>50.740000000005239</v>
      </c>
    </row>
    <row r="15" spans="1:16" ht="22.05" customHeight="1" x14ac:dyDescent="0.2">
      <c r="A15" s="186">
        <v>45758</v>
      </c>
      <c r="B15" s="20" t="s">
        <v>38</v>
      </c>
      <c r="C15" s="122"/>
      <c r="D15" s="422"/>
      <c r="E15" s="187" t="s">
        <v>2699</v>
      </c>
      <c r="F15" s="255" t="s">
        <v>99</v>
      </c>
      <c r="G15" s="22"/>
      <c r="H15" s="21" t="s">
        <v>21</v>
      </c>
      <c r="I15" s="21" t="s">
        <v>29</v>
      </c>
      <c r="J15" s="21" t="s">
        <v>83</v>
      </c>
      <c r="K15" s="284" t="s">
        <v>918</v>
      </c>
      <c r="L15" s="49"/>
      <c r="M15" s="189">
        <v>13500000</v>
      </c>
      <c r="N15" s="192"/>
      <c r="O15" s="189">
        <f t="shared" si="0"/>
        <v>13500050.74</v>
      </c>
    </row>
    <row r="16" spans="1:16" ht="22.05" customHeight="1" x14ac:dyDescent="0.2">
      <c r="A16" s="186">
        <v>45758</v>
      </c>
      <c r="B16" s="20" t="s">
        <v>38</v>
      </c>
      <c r="C16" s="122"/>
      <c r="D16" s="123"/>
      <c r="E16" s="123" t="s">
        <v>608</v>
      </c>
      <c r="F16" s="22" t="s">
        <v>77</v>
      </c>
      <c r="G16" s="22"/>
      <c r="H16" s="21" t="s">
        <v>22</v>
      </c>
      <c r="I16" s="21" t="s">
        <v>57</v>
      </c>
      <c r="J16" s="21" t="s">
        <v>85</v>
      </c>
      <c r="K16" s="49" t="s">
        <v>918</v>
      </c>
      <c r="L16" s="49"/>
      <c r="M16" s="189"/>
      <c r="N16" s="192">
        <v>135000</v>
      </c>
      <c r="O16" s="189">
        <f t="shared" si="0"/>
        <v>13365050.74</v>
      </c>
    </row>
    <row r="17" spans="1:15" ht="22.05" customHeight="1" x14ac:dyDescent="0.2">
      <c r="A17" s="186">
        <v>45758</v>
      </c>
      <c r="B17" s="20" t="s">
        <v>38</v>
      </c>
      <c r="C17" s="122"/>
      <c r="D17" s="123"/>
      <c r="E17" s="123" t="s">
        <v>609</v>
      </c>
      <c r="F17" s="22" t="s">
        <v>77</v>
      </c>
      <c r="G17" s="22"/>
      <c r="H17" s="21" t="s">
        <v>22</v>
      </c>
      <c r="I17" s="21" t="s">
        <v>57</v>
      </c>
      <c r="J17" s="21" t="s">
        <v>85</v>
      </c>
      <c r="K17" s="49" t="s">
        <v>918</v>
      </c>
      <c r="L17" s="49"/>
      <c r="M17" s="189"/>
      <c r="N17" s="192">
        <v>21600</v>
      </c>
      <c r="O17" s="189">
        <f t="shared" si="0"/>
        <v>13343450.74</v>
      </c>
    </row>
    <row r="18" spans="1:15" ht="22.05" customHeight="1" x14ac:dyDescent="0.2">
      <c r="A18" s="186">
        <v>45758</v>
      </c>
      <c r="B18" s="20" t="s">
        <v>38</v>
      </c>
      <c r="C18" s="122">
        <v>308170441</v>
      </c>
      <c r="D18" s="41"/>
      <c r="E18" s="203" t="s">
        <v>574</v>
      </c>
      <c r="F18" s="41" t="s">
        <v>99</v>
      </c>
      <c r="G18" s="41"/>
      <c r="H18" s="41" t="s">
        <v>22</v>
      </c>
      <c r="I18" s="41" t="s">
        <v>55</v>
      </c>
      <c r="J18" s="41" t="s">
        <v>70</v>
      </c>
      <c r="K18" s="49" t="s">
        <v>2616</v>
      </c>
      <c r="L18" s="55"/>
      <c r="M18" s="215"/>
      <c r="N18" s="249">
        <v>3500000</v>
      </c>
      <c r="O18" s="215">
        <f>O17+M18-N18</f>
        <v>9843450.7400000002</v>
      </c>
    </row>
    <row r="19" spans="1:15" ht="22.05" customHeight="1" x14ac:dyDescent="0.2">
      <c r="A19" s="186">
        <v>45758</v>
      </c>
      <c r="B19" s="20" t="s">
        <v>38</v>
      </c>
      <c r="C19" s="122">
        <v>836037579</v>
      </c>
      <c r="D19" s="41"/>
      <c r="E19" s="203" t="s">
        <v>574</v>
      </c>
      <c r="F19" s="41" t="s">
        <v>99</v>
      </c>
      <c r="G19" s="41"/>
      <c r="H19" s="41" t="s">
        <v>22</v>
      </c>
      <c r="I19" s="41" t="s">
        <v>55</v>
      </c>
      <c r="J19" s="41" t="s">
        <v>70</v>
      </c>
      <c r="K19" s="49" t="s">
        <v>614</v>
      </c>
      <c r="L19" s="55"/>
      <c r="M19" s="215"/>
      <c r="N19" s="249">
        <v>500000</v>
      </c>
      <c r="O19" s="215">
        <f t="shared" ref="O19:O34" si="1">O18+M19-N19</f>
        <v>9343450.7400000002</v>
      </c>
    </row>
    <row r="20" spans="1:15" ht="22.05" customHeight="1" x14ac:dyDescent="0.2">
      <c r="A20" s="186">
        <v>45758</v>
      </c>
      <c r="B20" s="20" t="s">
        <v>38</v>
      </c>
      <c r="C20" s="122">
        <v>679884818</v>
      </c>
      <c r="D20" s="41"/>
      <c r="E20" s="203" t="s">
        <v>574</v>
      </c>
      <c r="F20" s="41" t="s">
        <v>99</v>
      </c>
      <c r="G20" s="41"/>
      <c r="H20" s="41" t="s">
        <v>22</v>
      </c>
      <c r="I20" s="41" t="s">
        <v>55</v>
      </c>
      <c r="J20" s="41" t="s">
        <v>70</v>
      </c>
      <c r="K20" s="55" t="s">
        <v>851</v>
      </c>
      <c r="L20" s="55"/>
      <c r="M20" s="215"/>
      <c r="N20" s="249">
        <v>536242.9</v>
      </c>
      <c r="O20" s="215">
        <f t="shared" si="1"/>
        <v>8807207.8399999999</v>
      </c>
    </row>
    <row r="21" spans="1:15" ht="22.05" customHeight="1" x14ac:dyDescent="0.2">
      <c r="A21" s="186">
        <v>45758</v>
      </c>
      <c r="B21" s="20" t="s">
        <v>38</v>
      </c>
      <c r="C21" s="122">
        <v>767924847</v>
      </c>
      <c r="D21" s="41"/>
      <c r="E21" s="203" t="s">
        <v>574</v>
      </c>
      <c r="F21" s="41" t="s">
        <v>99</v>
      </c>
      <c r="G21" s="41"/>
      <c r="H21" s="41" t="s">
        <v>22</v>
      </c>
      <c r="I21" s="41" t="s">
        <v>55</v>
      </c>
      <c r="J21" s="41" t="s">
        <v>70</v>
      </c>
      <c r="K21" s="55" t="s">
        <v>851</v>
      </c>
      <c r="L21" s="55"/>
      <c r="M21" s="215"/>
      <c r="N21" s="249">
        <v>4463757.0999999996</v>
      </c>
      <c r="O21" s="215">
        <f t="shared" si="1"/>
        <v>4343450.74</v>
      </c>
    </row>
    <row r="22" spans="1:15" ht="22.05" customHeight="1" x14ac:dyDescent="0.2">
      <c r="A22" s="186">
        <v>45758</v>
      </c>
      <c r="B22" s="20" t="s">
        <v>38</v>
      </c>
      <c r="C22" s="122">
        <v>309910925</v>
      </c>
      <c r="D22" s="41"/>
      <c r="E22" s="203" t="s">
        <v>574</v>
      </c>
      <c r="F22" s="41" t="s">
        <v>99</v>
      </c>
      <c r="G22" s="41"/>
      <c r="H22" s="41" t="s">
        <v>22</v>
      </c>
      <c r="I22" s="41" t="s">
        <v>55</v>
      </c>
      <c r="J22" s="41" t="s">
        <v>70</v>
      </c>
      <c r="K22" s="49" t="s">
        <v>847</v>
      </c>
      <c r="L22" s="55"/>
      <c r="M22" s="215"/>
      <c r="N22" s="249">
        <v>100000</v>
      </c>
      <c r="O22" s="215">
        <f t="shared" si="1"/>
        <v>4243450.74</v>
      </c>
    </row>
    <row r="23" spans="1:15" ht="22.05" customHeight="1" x14ac:dyDescent="0.2">
      <c r="A23" s="186">
        <v>45758</v>
      </c>
      <c r="B23" s="20" t="s">
        <v>38</v>
      </c>
      <c r="C23" s="122">
        <v>850363855</v>
      </c>
      <c r="D23" s="41"/>
      <c r="E23" s="203" t="s">
        <v>574</v>
      </c>
      <c r="F23" s="41" t="s">
        <v>99</v>
      </c>
      <c r="G23" s="41"/>
      <c r="H23" s="41" t="s">
        <v>22</v>
      </c>
      <c r="I23" s="41" t="s">
        <v>55</v>
      </c>
      <c r="J23" s="41" t="s">
        <v>70</v>
      </c>
      <c r="K23" s="49" t="s">
        <v>618</v>
      </c>
      <c r="L23" s="55"/>
      <c r="M23" s="215"/>
      <c r="N23" s="249">
        <v>350000</v>
      </c>
      <c r="O23" s="215">
        <f t="shared" si="1"/>
        <v>3893450.74</v>
      </c>
    </row>
    <row r="24" spans="1:15" ht="22.05" customHeight="1" x14ac:dyDescent="0.2">
      <c r="A24" s="186">
        <v>45758</v>
      </c>
      <c r="B24" s="20" t="s">
        <v>38</v>
      </c>
      <c r="C24" s="41">
        <v>505491153</v>
      </c>
      <c r="D24" s="41"/>
      <c r="E24" s="203" t="s">
        <v>574</v>
      </c>
      <c r="F24" s="41" t="s">
        <v>99</v>
      </c>
      <c r="G24" s="41"/>
      <c r="H24" s="41" t="s">
        <v>22</v>
      </c>
      <c r="I24" s="41" t="s">
        <v>55</v>
      </c>
      <c r="J24" s="41" t="s">
        <v>70</v>
      </c>
      <c r="K24" s="55" t="s">
        <v>1114</v>
      </c>
      <c r="L24" s="55"/>
      <c r="M24" s="215"/>
      <c r="N24" s="249">
        <v>800000</v>
      </c>
      <c r="O24" s="215">
        <f t="shared" si="1"/>
        <v>3093450.74</v>
      </c>
    </row>
    <row r="25" spans="1:15" ht="22.05" customHeight="1" x14ac:dyDescent="0.2">
      <c r="A25" s="186">
        <v>45758</v>
      </c>
      <c r="B25" s="20" t="s">
        <v>38</v>
      </c>
      <c r="C25" s="41">
        <v>80372235</v>
      </c>
      <c r="D25" s="41" t="s">
        <v>2700</v>
      </c>
      <c r="E25" s="203" t="s">
        <v>94</v>
      </c>
      <c r="F25" s="41" t="s">
        <v>99</v>
      </c>
      <c r="G25" s="41"/>
      <c r="H25" s="41" t="s">
        <v>22</v>
      </c>
      <c r="I25" s="41" t="s">
        <v>103</v>
      </c>
      <c r="J25" s="41" t="s">
        <v>94</v>
      </c>
      <c r="K25" s="55" t="s">
        <v>2685</v>
      </c>
      <c r="L25" s="55"/>
      <c r="M25" s="215"/>
      <c r="N25" s="249">
        <v>128375.22</v>
      </c>
      <c r="O25" s="215">
        <f t="shared" si="1"/>
        <v>2965075.52</v>
      </c>
    </row>
    <row r="26" spans="1:15" ht="22.05" customHeight="1" x14ac:dyDescent="0.2">
      <c r="A26" s="186">
        <v>45758</v>
      </c>
      <c r="B26" s="20" t="s">
        <v>38</v>
      </c>
      <c r="C26" s="41">
        <v>139852980</v>
      </c>
      <c r="D26" s="41" t="s">
        <v>2701</v>
      </c>
      <c r="E26" s="203" t="s">
        <v>94</v>
      </c>
      <c r="F26" s="41" t="s">
        <v>99</v>
      </c>
      <c r="G26" s="41"/>
      <c r="H26" s="41" t="s">
        <v>22</v>
      </c>
      <c r="I26" s="41" t="s">
        <v>103</v>
      </c>
      <c r="J26" s="41" t="s">
        <v>94</v>
      </c>
      <c r="K26" s="55" t="s">
        <v>2713</v>
      </c>
      <c r="L26" s="55"/>
      <c r="M26" s="215"/>
      <c r="N26" s="249">
        <v>351179.59</v>
      </c>
      <c r="O26" s="215">
        <f t="shared" si="1"/>
        <v>2613895.9300000002</v>
      </c>
    </row>
    <row r="27" spans="1:15" ht="22.05" customHeight="1" x14ac:dyDescent="0.2">
      <c r="A27" s="186">
        <v>45758</v>
      </c>
      <c r="B27" s="20" t="s">
        <v>38</v>
      </c>
      <c r="C27" s="41">
        <v>94656942</v>
      </c>
      <c r="D27" s="41" t="s">
        <v>2702</v>
      </c>
      <c r="E27" s="203" t="s">
        <v>94</v>
      </c>
      <c r="F27" s="41" t="s">
        <v>99</v>
      </c>
      <c r="G27" s="41"/>
      <c r="H27" s="41" t="s">
        <v>22</v>
      </c>
      <c r="I27" s="41" t="s">
        <v>103</v>
      </c>
      <c r="J27" s="41" t="s">
        <v>94</v>
      </c>
      <c r="K27" s="55" t="s">
        <v>1895</v>
      </c>
      <c r="L27" s="55"/>
      <c r="M27" s="215"/>
      <c r="N27" s="249">
        <v>453935.91</v>
      </c>
      <c r="O27" s="215">
        <f>O26+M27-N27</f>
        <v>2159960.02</v>
      </c>
    </row>
    <row r="28" spans="1:15" ht="22.05" customHeight="1" x14ac:dyDescent="0.2">
      <c r="A28" s="26">
        <v>45758</v>
      </c>
      <c r="B28" s="20" t="s">
        <v>38</v>
      </c>
      <c r="C28" s="28">
        <v>951275261</v>
      </c>
      <c r="D28" s="28"/>
      <c r="E28" s="156" t="s">
        <v>574</v>
      </c>
      <c r="F28" s="93" t="s">
        <v>99</v>
      </c>
      <c r="H28" s="28" t="s">
        <v>22</v>
      </c>
      <c r="I28" s="28" t="s">
        <v>55</v>
      </c>
      <c r="J28" s="28" t="s">
        <v>70</v>
      </c>
      <c r="K28" s="25" t="s">
        <v>2714</v>
      </c>
      <c r="M28" s="252"/>
      <c r="N28" s="253">
        <v>100000</v>
      </c>
      <c r="O28" s="150">
        <f t="shared" si="1"/>
        <v>2059960.02</v>
      </c>
    </row>
    <row r="29" spans="1:15" ht="22.05" customHeight="1" x14ac:dyDescent="0.2">
      <c r="A29" s="26">
        <v>45758</v>
      </c>
      <c r="B29" s="20" t="s">
        <v>38</v>
      </c>
      <c r="C29" s="28">
        <v>544144757</v>
      </c>
      <c r="D29" s="28"/>
      <c r="E29" s="156" t="s">
        <v>2703</v>
      </c>
      <c r="F29" s="93" t="s">
        <v>99</v>
      </c>
      <c r="H29" s="28" t="s">
        <v>22</v>
      </c>
      <c r="I29" s="28" t="s">
        <v>55</v>
      </c>
      <c r="J29" s="28" t="s">
        <v>70</v>
      </c>
      <c r="K29" s="25" t="s">
        <v>612</v>
      </c>
      <c r="M29" s="252"/>
      <c r="N29" s="253">
        <v>143535</v>
      </c>
      <c r="O29" s="150">
        <f t="shared" si="1"/>
        <v>1916425.02</v>
      </c>
    </row>
    <row r="30" spans="1:15" ht="22.05" customHeight="1" x14ac:dyDescent="0.2">
      <c r="A30" s="26">
        <v>45758</v>
      </c>
      <c r="B30" s="20" t="s">
        <v>38</v>
      </c>
      <c r="C30" s="28">
        <v>159408597</v>
      </c>
      <c r="D30" s="28"/>
      <c r="E30" s="156" t="s">
        <v>2704</v>
      </c>
      <c r="F30" s="93" t="s">
        <v>99</v>
      </c>
      <c r="H30" s="28" t="s">
        <v>22</v>
      </c>
      <c r="I30" s="28" t="s">
        <v>58</v>
      </c>
      <c r="J30" s="28" t="s">
        <v>101</v>
      </c>
      <c r="K30" s="25" t="s">
        <v>1116</v>
      </c>
      <c r="M30" s="252"/>
      <c r="N30" s="253">
        <v>367058</v>
      </c>
      <c r="O30" s="150">
        <f t="shared" si="1"/>
        <v>1549367.02</v>
      </c>
    </row>
    <row r="31" spans="1:15" ht="22.05" customHeight="1" x14ac:dyDescent="0.2">
      <c r="A31" s="26">
        <v>45758</v>
      </c>
      <c r="B31" s="20" t="s">
        <v>38</v>
      </c>
      <c r="C31" s="28">
        <v>507584756</v>
      </c>
      <c r="D31" s="28" t="s">
        <v>2705</v>
      </c>
      <c r="E31" s="156" t="s">
        <v>2706</v>
      </c>
      <c r="F31" s="93" t="s">
        <v>99</v>
      </c>
      <c r="H31" s="28" t="s">
        <v>22</v>
      </c>
      <c r="I31" s="28" t="s">
        <v>56</v>
      </c>
      <c r="J31" s="28" t="s">
        <v>88</v>
      </c>
      <c r="K31" s="25" t="s">
        <v>1770</v>
      </c>
      <c r="M31" s="252"/>
      <c r="N31" s="253">
        <v>13218.56</v>
      </c>
      <c r="O31" s="150">
        <f t="shared" si="1"/>
        <v>1536148.46</v>
      </c>
    </row>
    <row r="32" spans="1:15" ht="22.05" customHeight="1" x14ac:dyDescent="0.2">
      <c r="A32" s="26">
        <v>45758</v>
      </c>
      <c r="B32" s="20" t="s">
        <v>38</v>
      </c>
      <c r="C32" s="28">
        <v>705313383</v>
      </c>
      <c r="D32" s="28" t="s">
        <v>2707</v>
      </c>
      <c r="E32" s="156" t="s">
        <v>2708</v>
      </c>
      <c r="F32" s="93" t="s">
        <v>99</v>
      </c>
      <c r="H32" s="28" t="s">
        <v>22</v>
      </c>
      <c r="I32" s="28" t="s">
        <v>56</v>
      </c>
      <c r="J32" s="28" t="s">
        <v>88</v>
      </c>
      <c r="K32" s="25" t="s">
        <v>2715</v>
      </c>
      <c r="M32" s="252"/>
      <c r="N32" s="253">
        <v>27840</v>
      </c>
      <c r="O32" s="150">
        <f t="shared" si="1"/>
        <v>1508308.46</v>
      </c>
    </row>
    <row r="33" spans="1:15" ht="22.05" customHeight="1" x14ac:dyDescent="0.2">
      <c r="A33" s="26">
        <v>45758</v>
      </c>
      <c r="B33" s="20" t="s">
        <v>38</v>
      </c>
      <c r="C33" s="28">
        <v>279384467</v>
      </c>
      <c r="D33" s="28"/>
      <c r="E33" s="156" t="s">
        <v>574</v>
      </c>
      <c r="F33" s="93" t="s">
        <v>99</v>
      </c>
      <c r="H33" s="28" t="s">
        <v>22</v>
      </c>
      <c r="I33" s="28" t="s">
        <v>103</v>
      </c>
      <c r="J33" s="28" t="s">
        <v>95</v>
      </c>
      <c r="K33" s="49" t="s">
        <v>1877</v>
      </c>
      <c r="M33" s="252"/>
      <c r="N33" s="253">
        <v>71581.399999999994</v>
      </c>
      <c r="O33" s="150">
        <f t="shared" si="1"/>
        <v>1436727.06</v>
      </c>
    </row>
    <row r="34" spans="1:15" ht="22.05" customHeight="1" x14ac:dyDescent="0.2">
      <c r="A34" s="26">
        <v>45758</v>
      </c>
      <c r="B34" s="20" t="s">
        <v>38</v>
      </c>
      <c r="C34" s="28">
        <v>625891389</v>
      </c>
      <c r="D34" s="28"/>
      <c r="E34" s="156" t="s">
        <v>574</v>
      </c>
      <c r="F34" s="93" t="s">
        <v>99</v>
      </c>
      <c r="H34" s="28" t="s">
        <v>22</v>
      </c>
      <c r="I34" s="28" t="s">
        <v>55</v>
      </c>
      <c r="J34" s="28" t="s">
        <v>70</v>
      </c>
      <c r="K34" s="49" t="s">
        <v>912</v>
      </c>
      <c r="M34" s="252"/>
      <c r="N34" s="253">
        <v>44800</v>
      </c>
      <c r="O34" s="150">
        <f t="shared" si="1"/>
        <v>1391927.06</v>
      </c>
    </row>
    <row r="35" spans="1:15" ht="22.05" customHeight="1" x14ac:dyDescent="0.2">
      <c r="A35" s="26">
        <v>45758</v>
      </c>
      <c r="B35" s="20" t="s">
        <v>38</v>
      </c>
      <c r="C35" s="28">
        <v>732521784</v>
      </c>
      <c r="D35" s="28"/>
      <c r="E35" s="156" t="s">
        <v>2709</v>
      </c>
      <c r="F35" s="93" t="s">
        <v>99</v>
      </c>
      <c r="H35" s="28" t="s">
        <v>22</v>
      </c>
      <c r="I35" s="28" t="s">
        <v>55</v>
      </c>
      <c r="J35" s="28" t="s">
        <v>70</v>
      </c>
      <c r="K35" s="49" t="s">
        <v>900</v>
      </c>
      <c r="M35" s="252"/>
      <c r="N35" s="253">
        <v>52000</v>
      </c>
      <c r="O35" s="150">
        <f t="shared" ref="O35:O88" si="2">O34+M35-N35</f>
        <v>1339927.06</v>
      </c>
    </row>
    <row r="36" spans="1:15" ht="22.05" customHeight="1" x14ac:dyDescent="0.2">
      <c r="A36" s="26">
        <v>45758</v>
      </c>
      <c r="B36" s="20" t="s">
        <v>38</v>
      </c>
      <c r="C36" s="28">
        <v>187808215</v>
      </c>
      <c r="D36" s="28"/>
      <c r="E36" s="156" t="s">
        <v>574</v>
      </c>
      <c r="F36" s="93" t="s">
        <v>99</v>
      </c>
      <c r="H36" s="28" t="s">
        <v>22</v>
      </c>
      <c r="I36" s="28" t="s">
        <v>103</v>
      </c>
      <c r="J36" s="28" t="s">
        <v>102</v>
      </c>
      <c r="K36" s="49" t="s">
        <v>633</v>
      </c>
      <c r="M36" s="252"/>
      <c r="N36" s="253">
        <v>10000</v>
      </c>
      <c r="O36" s="150">
        <f t="shared" si="2"/>
        <v>1329927.06</v>
      </c>
    </row>
    <row r="37" spans="1:15" ht="22.05" customHeight="1" x14ac:dyDescent="0.2">
      <c r="A37" s="26">
        <v>45759</v>
      </c>
      <c r="B37" s="20" t="s">
        <v>38</v>
      </c>
      <c r="C37" s="28">
        <v>891890674</v>
      </c>
      <c r="D37" s="28" t="s">
        <v>2710</v>
      </c>
      <c r="E37" s="156" t="s">
        <v>2711</v>
      </c>
      <c r="F37" s="93" t="s">
        <v>99</v>
      </c>
      <c r="H37" s="28" t="s">
        <v>22</v>
      </c>
      <c r="I37" s="28" t="s">
        <v>55</v>
      </c>
      <c r="J37" s="28" t="s">
        <v>70</v>
      </c>
      <c r="K37" s="25" t="s">
        <v>2716</v>
      </c>
      <c r="M37" s="252"/>
      <c r="N37" s="253">
        <v>99000</v>
      </c>
      <c r="O37" s="150">
        <f t="shared" si="2"/>
        <v>1230927.06</v>
      </c>
    </row>
    <row r="38" spans="1:15" ht="22.05" customHeight="1" x14ac:dyDescent="0.2">
      <c r="A38" s="26">
        <v>45759</v>
      </c>
      <c r="B38" s="20" t="s">
        <v>38</v>
      </c>
      <c r="C38" s="28">
        <v>285079631</v>
      </c>
      <c r="D38" s="28" t="s">
        <v>2710</v>
      </c>
      <c r="E38" s="156" t="s">
        <v>2712</v>
      </c>
      <c r="F38" s="93" t="s">
        <v>99</v>
      </c>
      <c r="H38" s="28" t="s">
        <v>22</v>
      </c>
      <c r="I38" s="28" t="s">
        <v>55</v>
      </c>
      <c r="J38" s="28" t="s">
        <v>70</v>
      </c>
      <c r="K38" s="25" t="s">
        <v>2716</v>
      </c>
      <c r="M38" s="252"/>
      <c r="N38" s="253">
        <v>34106.620000000003</v>
      </c>
      <c r="O38" s="150">
        <f t="shared" si="2"/>
        <v>1196820.44</v>
      </c>
    </row>
    <row r="39" spans="1:15" ht="22.05" customHeight="1" x14ac:dyDescent="0.2">
      <c r="A39" s="26">
        <v>45761</v>
      </c>
      <c r="B39" s="20" t="s">
        <v>38</v>
      </c>
      <c r="C39" s="28" t="s">
        <v>3455</v>
      </c>
      <c r="D39" s="28"/>
      <c r="E39" s="156" t="s">
        <v>3456</v>
      </c>
      <c r="F39" s="93" t="s">
        <v>77</v>
      </c>
      <c r="H39" s="28" t="s">
        <v>22</v>
      </c>
      <c r="I39" s="28" t="s">
        <v>57</v>
      </c>
      <c r="J39" s="28" t="s">
        <v>85</v>
      </c>
      <c r="K39" s="25" t="s">
        <v>918</v>
      </c>
      <c r="M39" s="252"/>
      <c r="N39" s="253">
        <v>258693.75</v>
      </c>
      <c r="O39" s="150">
        <f t="shared" si="2"/>
        <v>938126.69</v>
      </c>
    </row>
    <row r="40" spans="1:15" ht="22.05" customHeight="1" x14ac:dyDescent="0.2">
      <c r="A40" s="26">
        <v>45761</v>
      </c>
      <c r="B40" s="20" t="s">
        <v>38</v>
      </c>
      <c r="C40" s="28" t="s">
        <v>3455</v>
      </c>
      <c r="D40" s="28"/>
      <c r="E40" s="156" t="s">
        <v>3457</v>
      </c>
      <c r="F40" s="93" t="s">
        <v>77</v>
      </c>
      <c r="H40" s="28" t="s">
        <v>22</v>
      </c>
      <c r="I40" s="28" t="s">
        <v>57</v>
      </c>
      <c r="J40" s="28" t="s">
        <v>85</v>
      </c>
      <c r="K40" s="25" t="s">
        <v>918</v>
      </c>
      <c r="M40" s="252"/>
      <c r="N40" s="253">
        <v>41391</v>
      </c>
      <c r="O40" s="150">
        <f t="shared" si="2"/>
        <v>896735.69</v>
      </c>
    </row>
    <row r="41" spans="1:15" ht="22.05" customHeight="1" x14ac:dyDescent="0.2">
      <c r="A41" s="26">
        <v>45762</v>
      </c>
      <c r="B41" s="20" t="s">
        <v>38</v>
      </c>
      <c r="C41" s="28">
        <v>262436107</v>
      </c>
      <c r="D41" s="28" t="s">
        <v>3458</v>
      </c>
      <c r="E41" s="156" t="s">
        <v>3459</v>
      </c>
      <c r="F41" s="93" t="s">
        <v>99</v>
      </c>
      <c r="H41" s="28" t="s">
        <v>22</v>
      </c>
      <c r="I41" s="28" t="s">
        <v>55</v>
      </c>
      <c r="J41" s="28" t="s">
        <v>70</v>
      </c>
      <c r="K41" s="25" t="s">
        <v>2616</v>
      </c>
      <c r="M41" s="252"/>
      <c r="N41" s="253">
        <v>13722.75</v>
      </c>
      <c r="O41" s="150">
        <f t="shared" si="2"/>
        <v>883012.94</v>
      </c>
    </row>
    <row r="42" spans="1:15" ht="22.05" customHeight="1" x14ac:dyDescent="0.2">
      <c r="A42" s="26">
        <v>45762</v>
      </c>
      <c r="B42" s="20" t="s">
        <v>38</v>
      </c>
      <c r="C42" s="28">
        <v>989466551</v>
      </c>
      <c r="D42" s="28" t="s">
        <v>3458</v>
      </c>
      <c r="E42" s="156" t="s">
        <v>574</v>
      </c>
      <c r="F42" s="93" t="s">
        <v>99</v>
      </c>
      <c r="H42" s="28" t="s">
        <v>22</v>
      </c>
      <c r="I42" s="28" t="s">
        <v>55</v>
      </c>
      <c r="J42" s="28" t="s">
        <v>70</v>
      </c>
      <c r="K42" s="25" t="s">
        <v>625</v>
      </c>
      <c r="M42" s="252"/>
      <c r="N42" s="253">
        <v>45000</v>
      </c>
      <c r="O42" s="150">
        <f t="shared" si="2"/>
        <v>838012.94</v>
      </c>
    </row>
    <row r="43" spans="1:15" ht="22.05" customHeight="1" x14ac:dyDescent="0.2">
      <c r="A43" s="26">
        <v>45762</v>
      </c>
      <c r="B43" s="20" t="s">
        <v>38</v>
      </c>
      <c r="C43" s="28">
        <v>965988618</v>
      </c>
      <c r="D43" s="28" t="s">
        <v>3460</v>
      </c>
      <c r="E43" s="156" t="s">
        <v>94</v>
      </c>
      <c r="F43" s="93" t="s">
        <v>99</v>
      </c>
      <c r="H43" s="28" t="s">
        <v>22</v>
      </c>
      <c r="I43" s="28" t="s">
        <v>103</v>
      </c>
      <c r="J43" s="28" t="s">
        <v>94</v>
      </c>
      <c r="K43" s="25" t="s">
        <v>1895</v>
      </c>
      <c r="M43" s="252"/>
      <c r="N43" s="253">
        <v>160263.79999999999</v>
      </c>
      <c r="O43" s="150">
        <f t="shared" si="2"/>
        <v>677749.1399999999</v>
      </c>
    </row>
    <row r="44" spans="1:15" ht="22.05" customHeight="1" x14ac:dyDescent="0.2">
      <c r="A44" s="26">
        <v>45762</v>
      </c>
      <c r="B44" s="20" t="s">
        <v>38</v>
      </c>
      <c r="C44" s="28">
        <v>953124096</v>
      </c>
      <c r="D44" s="28" t="s">
        <v>3461</v>
      </c>
      <c r="E44" s="156" t="s">
        <v>94</v>
      </c>
      <c r="F44" s="93" t="s">
        <v>99</v>
      </c>
      <c r="H44" s="28" t="s">
        <v>22</v>
      </c>
      <c r="I44" s="28" t="s">
        <v>103</v>
      </c>
      <c r="J44" s="28" t="s">
        <v>94</v>
      </c>
      <c r="K44" s="25" t="s">
        <v>2713</v>
      </c>
      <c r="M44" s="252"/>
      <c r="N44" s="253">
        <v>88936.87</v>
      </c>
      <c r="O44" s="150">
        <f t="shared" si="2"/>
        <v>588812.2699999999</v>
      </c>
    </row>
    <row r="45" spans="1:15" ht="22.05" customHeight="1" x14ac:dyDescent="0.2">
      <c r="A45" s="26">
        <v>45762</v>
      </c>
      <c r="B45" s="20" t="s">
        <v>38</v>
      </c>
      <c r="C45" s="28">
        <v>96203957</v>
      </c>
      <c r="D45" s="28"/>
      <c r="E45" s="156" t="s">
        <v>29</v>
      </c>
      <c r="F45" s="93" t="s">
        <v>99</v>
      </c>
      <c r="H45" s="28" t="s">
        <v>22</v>
      </c>
      <c r="I45" s="28" t="s">
        <v>81</v>
      </c>
      <c r="J45" s="28" t="s">
        <v>171</v>
      </c>
      <c r="K45" s="25" t="s">
        <v>621</v>
      </c>
      <c r="M45" s="252"/>
      <c r="N45" s="253">
        <v>520000</v>
      </c>
      <c r="O45" s="150">
        <f t="shared" si="2"/>
        <v>68812.269999999902</v>
      </c>
    </row>
    <row r="46" spans="1:15" ht="22.05" customHeight="1" x14ac:dyDescent="0.2">
      <c r="A46" s="26">
        <v>45762</v>
      </c>
      <c r="B46" s="20" t="s">
        <v>38</v>
      </c>
      <c r="C46" s="28">
        <v>95820631</v>
      </c>
      <c r="D46" s="28" t="s">
        <v>3462</v>
      </c>
      <c r="E46" s="156" t="s">
        <v>94</v>
      </c>
      <c r="F46" s="93" t="s">
        <v>99</v>
      </c>
      <c r="H46" s="28" t="s">
        <v>22</v>
      </c>
      <c r="I46" s="28" t="s">
        <v>103</v>
      </c>
      <c r="J46" s="28" t="s">
        <v>94</v>
      </c>
      <c r="K46" s="25" t="s">
        <v>2713</v>
      </c>
      <c r="M46" s="252"/>
      <c r="N46" s="253">
        <v>0.27</v>
      </c>
      <c r="O46" s="150">
        <f t="shared" si="2"/>
        <v>68811.999999999898</v>
      </c>
    </row>
    <row r="47" spans="1:15" ht="22.05" customHeight="1" x14ac:dyDescent="0.2">
      <c r="A47" s="26">
        <v>45762</v>
      </c>
      <c r="B47" s="20" t="s">
        <v>38</v>
      </c>
      <c r="C47" s="28">
        <v>664682429</v>
      </c>
      <c r="D47" s="28" t="s">
        <v>3462</v>
      </c>
      <c r="E47" s="156" t="s">
        <v>94</v>
      </c>
      <c r="F47" s="93" t="s">
        <v>99</v>
      </c>
      <c r="H47" s="28" t="s">
        <v>22</v>
      </c>
      <c r="I47" s="28" t="s">
        <v>103</v>
      </c>
      <c r="J47" s="28" t="s">
        <v>94</v>
      </c>
      <c r="K47" s="25" t="s">
        <v>2713</v>
      </c>
      <c r="M47" s="252"/>
      <c r="N47" s="253">
        <v>26.73</v>
      </c>
      <c r="O47" s="150">
        <f t="shared" si="2"/>
        <v>68785.269999999902</v>
      </c>
    </row>
    <row r="48" spans="1:15" ht="22.05" customHeight="1" x14ac:dyDescent="0.2">
      <c r="A48" s="26">
        <v>45762</v>
      </c>
      <c r="B48" s="20" t="s">
        <v>38</v>
      </c>
      <c r="C48" s="28">
        <v>123278072</v>
      </c>
      <c r="D48" s="28" t="s">
        <v>3392</v>
      </c>
      <c r="E48" s="156" t="s">
        <v>3463</v>
      </c>
      <c r="F48" s="93" t="s">
        <v>99</v>
      </c>
      <c r="H48" s="28" t="s">
        <v>22</v>
      </c>
      <c r="I48" s="28" t="s">
        <v>55</v>
      </c>
      <c r="J48" s="28" t="s">
        <v>70</v>
      </c>
      <c r="K48" s="25" t="s">
        <v>2616</v>
      </c>
      <c r="M48" s="252"/>
      <c r="N48" s="253">
        <v>19211.849999999999</v>
      </c>
      <c r="O48" s="150">
        <f t="shared" si="2"/>
        <v>49573.419999999904</v>
      </c>
    </row>
    <row r="49" spans="1:15" ht="22.05" customHeight="1" thickBot="1" x14ac:dyDescent="0.25">
      <c r="A49" s="374">
        <v>45762</v>
      </c>
      <c r="B49" s="47" t="s">
        <v>38</v>
      </c>
      <c r="C49" s="69">
        <v>375994778</v>
      </c>
      <c r="D49" s="69" t="s">
        <v>3392</v>
      </c>
      <c r="E49" s="427" t="s">
        <v>574</v>
      </c>
      <c r="F49" s="377" t="s">
        <v>99</v>
      </c>
      <c r="G49" s="69"/>
      <c r="H49" s="69" t="s">
        <v>22</v>
      </c>
      <c r="I49" s="69" t="s">
        <v>55</v>
      </c>
      <c r="J49" s="69" t="s">
        <v>70</v>
      </c>
      <c r="K49" s="89" t="s">
        <v>625</v>
      </c>
      <c r="L49" s="89"/>
      <c r="M49" s="447"/>
      <c r="N49" s="448">
        <v>49500</v>
      </c>
      <c r="O49" s="515">
        <f t="shared" si="2"/>
        <v>73.419999999903666</v>
      </c>
    </row>
    <row r="50" spans="1:15" ht="22.05" customHeight="1" x14ac:dyDescent="0.2">
      <c r="A50" s="26">
        <v>45779</v>
      </c>
      <c r="B50" s="20" t="s">
        <v>38</v>
      </c>
      <c r="C50" s="28"/>
      <c r="D50" s="28"/>
      <c r="E50" s="156" t="s">
        <v>608</v>
      </c>
      <c r="F50" s="93" t="s">
        <v>77</v>
      </c>
      <c r="H50" s="28" t="s">
        <v>22</v>
      </c>
      <c r="I50" s="28" t="s">
        <v>57</v>
      </c>
      <c r="J50" s="28" t="s">
        <v>85</v>
      </c>
      <c r="K50" s="25" t="s">
        <v>918</v>
      </c>
      <c r="M50" s="252"/>
      <c r="N50" s="253">
        <v>63.29</v>
      </c>
      <c r="O50" s="150">
        <f t="shared" si="2"/>
        <v>10.129999999903667</v>
      </c>
    </row>
    <row r="51" spans="1:15" ht="22.05" customHeight="1" x14ac:dyDescent="0.2">
      <c r="A51" s="26">
        <v>45779</v>
      </c>
      <c r="B51" s="20" t="s">
        <v>38</v>
      </c>
      <c r="C51" s="28"/>
      <c r="D51" s="28"/>
      <c r="E51" s="156" t="s">
        <v>609</v>
      </c>
      <c r="F51" s="93" t="s">
        <v>77</v>
      </c>
      <c r="H51" s="28" t="s">
        <v>22</v>
      </c>
      <c r="I51" s="28" t="s">
        <v>57</v>
      </c>
      <c r="J51" s="28" t="s">
        <v>85</v>
      </c>
      <c r="K51" s="25" t="s">
        <v>918</v>
      </c>
      <c r="M51" s="252"/>
      <c r="N51" s="253">
        <v>10.130000000000001</v>
      </c>
      <c r="O51" s="150">
        <f t="shared" si="2"/>
        <v>-9.6333607757514983E-11</v>
      </c>
    </row>
    <row r="52" spans="1:15" ht="22.05" customHeight="1" x14ac:dyDescent="0.2">
      <c r="A52" s="26">
        <v>45799</v>
      </c>
      <c r="B52" s="20" t="s">
        <v>38</v>
      </c>
      <c r="C52" s="28">
        <v>345520</v>
      </c>
      <c r="D52" s="28"/>
      <c r="E52" s="156" t="s">
        <v>855</v>
      </c>
      <c r="F52" s="93" t="s">
        <v>99</v>
      </c>
      <c r="H52" s="28" t="s">
        <v>21</v>
      </c>
      <c r="I52" s="28" t="s">
        <v>81</v>
      </c>
      <c r="J52" s="28" t="s">
        <v>167</v>
      </c>
      <c r="K52" s="25" t="s">
        <v>894</v>
      </c>
      <c r="M52" s="252">
        <v>25000</v>
      </c>
      <c r="N52" s="253"/>
      <c r="O52" s="150">
        <f t="shared" si="2"/>
        <v>24999.999999999905</v>
      </c>
    </row>
    <row r="53" spans="1:15" ht="22.05" customHeight="1" x14ac:dyDescent="0.2">
      <c r="A53" s="26">
        <v>45799</v>
      </c>
      <c r="B53" s="20" t="s">
        <v>38</v>
      </c>
      <c r="C53" s="28"/>
      <c r="D53" s="28"/>
      <c r="E53" s="156" t="s">
        <v>608</v>
      </c>
      <c r="F53" s="93" t="s">
        <v>77</v>
      </c>
      <c r="H53" s="28" t="s">
        <v>22</v>
      </c>
      <c r="I53" s="28" t="s">
        <v>57</v>
      </c>
      <c r="J53" s="28" t="s">
        <v>85</v>
      </c>
      <c r="K53" s="25" t="s">
        <v>918</v>
      </c>
      <c r="M53" s="252"/>
      <c r="N53" s="253">
        <v>186.71</v>
      </c>
      <c r="O53" s="150">
        <f t="shared" si="2"/>
        <v>24813.289999999906</v>
      </c>
    </row>
    <row r="54" spans="1:15" ht="22.05" customHeight="1" x14ac:dyDescent="0.2">
      <c r="A54" s="26">
        <v>45799</v>
      </c>
      <c r="B54" s="20" t="s">
        <v>38</v>
      </c>
      <c r="C54" s="28"/>
      <c r="D54" s="28"/>
      <c r="E54" s="156" t="s">
        <v>609</v>
      </c>
      <c r="F54" s="93" t="s">
        <v>77</v>
      </c>
      <c r="H54" s="28" t="s">
        <v>22</v>
      </c>
      <c r="I54" s="28" t="s">
        <v>57</v>
      </c>
      <c r="J54" s="28" t="s">
        <v>85</v>
      </c>
      <c r="K54" s="25" t="s">
        <v>918</v>
      </c>
      <c r="M54" s="252"/>
      <c r="N54" s="253">
        <v>29.87</v>
      </c>
      <c r="O54" s="150">
        <f t="shared" si="2"/>
        <v>24783.419999999907</v>
      </c>
    </row>
    <row r="55" spans="1:15" ht="22.05" customHeight="1" x14ac:dyDescent="0.2">
      <c r="A55" s="26">
        <v>45804</v>
      </c>
      <c r="B55" s="20" t="s">
        <v>38</v>
      </c>
      <c r="C55" s="28">
        <v>296425</v>
      </c>
      <c r="D55" s="28"/>
      <c r="E55" s="156" t="s">
        <v>855</v>
      </c>
      <c r="F55" s="93" t="s">
        <v>99</v>
      </c>
      <c r="H55" s="28" t="s">
        <v>21</v>
      </c>
      <c r="I55" s="28" t="s">
        <v>81</v>
      </c>
      <c r="J55" s="28" t="s">
        <v>167</v>
      </c>
      <c r="K55" s="25" t="s">
        <v>894</v>
      </c>
      <c r="M55" s="252">
        <v>24500</v>
      </c>
      <c r="N55" s="253"/>
      <c r="O55" s="150">
        <f t="shared" si="2"/>
        <v>49283.419999999911</v>
      </c>
    </row>
    <row r="56" spans="1:15" ht="22.05" customHeight="1" x14ac:dyDescent="0.2">
      <c r="A56" s="26">
        <v>45804</v>
      </c>
      <c r="B56" s="20" t="s">
        <v>38</v>
      </c>
      <c r="C56" s="28"/>
      <c r="D56" s="28"/>
      <c r="E56" s="156" t="s">
        <v>597</v>
      </c>
      <c r="F56" s="93" t="s">
        <v>99</v>
      </c>
      <c r="H56" s="28" t="s">
        <v>21</v>
      </c>
      <c r="I56" s="28" t="s">
        <v>81</v>
      </c>
      <c r="J56" s="28" t="s">
        <v>168</v>
      </c>
      <c r="K56" s="25" t="s">
        <v>622</v>
      </c>
      <c r="M56" s="252">
        <v>100400</v>
      </c>
      <c r="N56" s="253"/>
      <c r="O56" s="150">
        <f t="shared" si="2"/>
        <v>149683.41999999993</v>
      </c>
    </row>
    <row r="57" spans="1:15" ht="22.05" customHeight="1" x14ac:dyDescent="0.2">
      <c r="A57" s="26">
        <v>45804</v>
      </c>
      <c r="B57" s="20" t="s">
        <v>38</v>
      </c>
      <c r="C57" s="28">
        <v>305232</v>
      </c>
      <c r="D57" s="28"/>
      <c r="E57" s="156" t="s">
        <v>1066</v>
      </c>
      <c r="F57" s="93" t="s">
        <v>99</v>
      </c>
      <c r="H57" s="28" t="s">
        <v>21</v>
      </c>
      <c r="I57" s="28" t="s">
        <v>81</v>
      </c>
      <c r="J57" s="28" t="s">
        <v>171</v>
      </c>
      <c r="K57" s="25" t="s">
        <v>621</v>
      </c>
      <c r="M57" s="252">
        <v>29800</v>
      </c>
      <c r="N57" s="253"/>
      <c r="O57" s="150">
        <f t="shared" si="2"/>
        <v>179483.41999999993</v>
      </c>
    </row>
    <row r="58" spans="1:15" ht="22.05" customHeight="1" x14ac:dyDescent="0.2">
      <c r="A58" s="26">
        <v>45804</v>
      </c>
      <c r="B58" s="20" t="s">
        <v>38</v>
      </c>
      <c r="C58" s="28"/>
      <c r="D58" s="28"/>
      <c r="E58" s="156" t="s">
        <v>4088</v>
      </c>
      <c r="F58" s="93" t="s">
        <v>77</v>
      </c>
      <c r="H58" s="28" t="s">
        <v>22</v>
      </c>
      <c r="I58" s="28" t="s">
        <v>56</v>
      </c>
      <c r="J58" s="28" t="s">
        <v>116</v>
      </c>
      <c r="K58" s="25" t="s">
        <v>918</v>
      </c>
      <c r="M58" s="252"/>
      <c r="N58" s="253">
        <v>12080</v>
      </c>
      <c r="O58" s="150">
        <f t="shared" si="2"/>
        <v>167403.41999999993</v>
      </c>
    </row>
    <row r="59" spans="1:15" ht="22.05" customHeight="1" x14ac:dyDescent="0.2">
      <c r="A59" s="26">
        <v>45804</v>
      </c>
      <c r="B59" s="20" t="s">
        <v>38</v>
      </c>
      <c r="C59" s="28">
        <v>725680873</v>
      </c>
      <c r="D59" s="28" t="s">
        <v>4089</v>
      </c>
      <c r="E59" s="156" t="s">
        <v>4090</v>
      </c>
      <c r="F59" s="93" t="s">
        <v>99</v>
      </c>
      <c r="H59" s="28" t="s">
        <v>22</v>
      </c>
      <c r="I59" s="28" t="s">
        <v>55</v>
      </c>
      <c r="J59" s="28" t="s">
        <v>70</v>
      </c>
      <c r="K59" s="25" t="s">
        <v>612</v>
      </c>
      <c r="M59" s="252"/>
      <c r="N59" s="253">
        <v>92740</v>
      </c>
      <c r="O59" s="150">
        <f t="shared" si="2"/>
        <v>74663.419999999925</v>
      </c>
    </row>
    <row r="60" spans="1:15" ht="22.05" customHeight="1" x14ac:dyDescent="0.2">
      <c r="A60" s="26">
        <v>45804</v>
      </c>
      <c r="B60" s="20" t="s">
        <v>38</v>
      </c>
      <c r="C60" s="28">
        <v>779673239</v>
      </c>
      <c r="D60" s="28" t="s">
        <v>4089</v>
      </c>
      <c r="E60" s="156" t="s">
        <v>574</v>
      </c>
      <c r="F60" s="93" t="s">
        <v>99</v>
      </c>
      <c r="H60" s="28" t="s">
        <v>22</v>
      </c>
      <c r="I60" s="28" t="s">
        <v>55</v>
      </c>
      <c r="J60" s="28" t="s">
        <v>70</v>
      </c>
      <c r="K60" s="25" t="s">
        <v>625</v>
      </c>
      <c r="M60" s="252"/>
      <c r="N60" s="253">
        <v>31000</v>
      </c>
      <c r="O60" s="150">
        <f t="shared" si="2"/>
        <v>43663.419999999925</v>
      </c>
    </row>
    <row r="61" spans="1:15" ht="22.05" customHeight="1" thickBot="1" x14ac:dyDescent="0.25">
      <c r="A61" s="374">
        <v>45804</v>
      </c>
      <c r="B61" s="47" t="s">
        <v>38</v>
      </c>
      <c r="C61" s="69">
        <v>270668601</v>
      </c>
      <c r="D61" s="69" t="s">
        <v>4089</v>
      </c>
      <c r="E61" s="427" t="s">
        <v>4091</v>
      </c>
      <c r="F61" s="377" t="s">
        <v>99</v>
      </c>
      <c r="G61" s="69"/>
      <c r="H61" s="69" t="s">
        <v>22</v>
      </c>
      <c r="I61" s="69" t="s">
        <v>55</v>
      </c>
      <c r="J61" s="69" t="s">
        <v>70</v>
      </c>
      <c r="K61" s="89" t="s">
        <v>851</v>
      </c>
      <c r="L61" s="89"/>
      <c r="M61" s="447"/>
      <c r="N61" s="448">
        <v>42294</v>
      </c>
      <c r="O61" s="515">
        <f t="shared" si="2"/>
        <v>1369.4199999999255</v>
      </c>
    </row>
    <row r="62" spans="1:15" ht="22.05" customHeight="1" x14ac:dyDescent="0.2">
      <c r="A62" s="26">
        <v>45810</v>
      </c>
      <c r="B62" s="20" t="s">
        <v>38</v>
      </c>
      <c r="C62" s="28"/>
      <c r="D62" s="28"/>
      <c r="E62" s="156" t="s">
        <v>608</v>
      </c>
      <c r="F62" s="93" t="s">
        <v>77</v>
      </c>
      <c r="H62" s="28" t="s">
        <v>22</v>
      </c>
      <c r="I62" s="28" t="s">
        <v>57</v>
      </c>
      <c r="J62" s="28" t="s">
        <v>85</v>
      </c>
      <c r="K62" s="25" t="s">
        <v>918</v>
      </c>
      <c r="M62" s="252"/>
      <c r="N62" s="253">
        <v>500</v>
      </c>
      <c r="O62" s="150">
        <f t="shared" si="2"/>
        <v>869.41999999992549</v>
      </c>
    </row>
    <row r="63" spans="1:15" ht="22.05" customHeight="1" x14ac:dyDescent="0.2">
      <c r="A63" s="26">
        <v>45810</v>
      </c>
      <c r="B63" s="20" t="s">
        <v>38</v>
      </c>
      <c r="C63" s="28"/>
      <c r="D63" s="28"/>
      <c r="E63" s="156" t="s">
        <v>609</v>
      </c>
      <c r="F63" s="93" t="s">
        <v>77</v>
      </c>
      <c r="H63" s="28" t="s">
        <v>22</v>
      </c>
      <c r="I63" s="28" t="s">
        <v>57</v>
      </c>
      <c r="J63" s="28" t="s">
        <v>85</v>
      </c>
      <c r="K63" s="25" t="s">
        <v>918</v>
      </c>
      <c r="M63" s="252"/>
      <c r="N63" s="253">
        <v>80</v>
      </c>
      <c r="O63" s="150">
        <f t="shared" si="2"/>
        <v>789.41999999992549</v>
      </c>
    </row>
    <row r="64" spans="1:15" ht="22.05" customHeight="1" x14ac:dyDescent="0.2">
      <c r="A64" s="26">
        <v>45817</v>
      </c>
      <c r="B64" s="20" t="s">
        <v>38</v>
      </c>
      <c r="C64" s="28">
        <v>4987355824</v>
      </c>
      <c r="D64" s="28"/>
      <c r="E64" s="156" t="s">
        <v>597</v>
      </c>
      <c r="F64" s="93" t="s">
        <v>99</v>
      </c>
      <c r="H64" s="28" t="s">
        <v>21</v>
      </c>
      <c r="I64" s="28" t="s">
        <v>81</v>
      </c>
      <c r="J64" s="28" t="s">
        <v>168</v>
      </c>
      <c r="K64" s="25" t="s">
        <v>622</v>
      </c>
      <c r="M64" s="24">
        <v>16000</v>
      </c>
      <c r="O64" s="150">
        <f t="shared" si="2"/>
        <v>16789.419999999925</v>
      </c>
    </row>
    <row r="65" spans="1:15" ht="22.05" customHeight="1" x14ac:dyDescent="0.2">
      <c r="A65" s="26">
        <v>45817</v>
      </c>
      <c r="B65" s="20" t="s">
        <v>38</v>
      </c>
      <c r="C65" s="28"/>
      <c r="D65" s="28"/>
      <c r="E65" s="156" t="s">
        <v>5016</v>
      </c>
      <c r="F65" s="93" t="s">
        <v>77</v>
      </c>
      <c r="H65" s="28" t="s">
        <v>22</v>
      </c>
      <c r="I65" s="28" t="s">
        <v>56</v>
      </c>
      <c r="J65" s="28" t="s">
        <v>116</v>
      </c>
      <c r="K65" s="25" t="s">
        <v>918</v>
      </c>
      <c r="N65" s="27">
        <v>16006.61</v>
      </c>
      <c r="O65" s="150">
        <f t="shared" si="2"/>
        <v>782.80999999992491</v>
      </c>
    </row>
    <row r="66" spans="1:15" ht="22.05" customHeight="1" thickBot="1" x14ac:dyDescent="0.25">
      <c r="A66" s="374">
        <v>45838</v>
      </c>
      <c r="B66" s="47" t="s">
        <v>38</v>
      </c>
      <c r="C66" s="69">
        <v>312969188</v>
      </c>
      <c r="D66" s="69"/>
      <c r="E66" s="427" t="s">
        <v>2698</v>
      </c>
      <c r="F66" s="377" t="s">
        <v>99</v>
      </c>
      <c r="G66" s="69"/>
      <c r="H66" s="69" t="s">
        <v>22</v>
      </c>
      <c r="I66" s="69" t="s">
        <v>81</v>
      </c>
      <c r="J66" s="69" t="s">
        <v>168</v>
      </c>
      <c r="K66" s="89" t="s">
        <v>622</v>
      </c>
      <c r="L66" s="89"/>
      <c r="M66" s="380"/>
      <c r="N66" s="381">
        <v>300</v>
      </c>
      <c r="O66" s="515">
        <f t="shared" si="2"/>
        <v>482.80999999992491</v>
      </c>
    </row>
    <row r="67" spans="1:15" ht="22.05" customHeight="1" x14ac:dyDescent="0.2">
      <c r="A67" s="26">
        <v>45839</v>
      </c>
      <c r="B67" s="20" t="s">
        <v>38</v>
      </c>
      <c r="E67" s="147" t="s">
        <v>608</v>
      </c>
      <c r="F67" s="93" t="s">
        <v>77</v>
      </c>
      <c r="H67" s="28" t="s">
        <v>22</v>
      </c>
      <c r="I67" s="28" t="s">
        <v>57</v>
      </c>
      <c r="J67" s="28" t="s">
        <v>85</v>
      </c>
      <c r="K67" s="25" t="s">
        <v>918</v>
      </c>
      <c r="N67" s="27">
        <v>416.22</v>
      </c>
      <c r="O67" s="150">
        <f t="shared" si="2"/>
        <v>66.589999999924885</v>
      </c>
    </row>
    <row r="68" spans="1:15" ht="22.05" customHeight="1" thickBot="1" x14ac:dyDescent="0.25">
      <c r="A68" s="374">
        <v>45839</v>
      </c>
      <c r="B68" s="47" t="s">
        <v>38</v>
      </c>
      <c r="C68" s="374"/>
      <c r="D68" s="374"/>
      <c r="E68" s="521" t="s">
        <v>609</v>
      </c>
      <c r="F68" s="377" t="s">
        <v>77</v>
      </c>
      <c r="G68" s="69"/>
      <c r="H68" s="69" t="s">
        <v>22</v>
      </c>
      <c r="I68" s="69" t="s">
        <v>57</v>
      </c>
      <c r="J68" s="69" t="s">
        <v>85</v>
      </c>
      <c r="K68" s="89" t="s">
        <v>918</v>
      </c>
      <c r="L68" s="89"/>
      <c r="M68" s="380"/>
      <c r="N68" s="381">
        <v>66.59</v>
      </c>
      <c r="O68" s="515">
        <f t="shared" si="2"/>
        <v>-7.5118578024557792E-11</v>
      </c>
    </row>
    <row r="69" spans="1:15" ht="22.05" customHeight="1" thickBot="1" x14ac:dyDescent="0.25">
      <c r="A69" s="522">
        <v>45899</v>
      </c>
      <c r="B69" s="523" t="s">
        <v>38</v>
      </c>
      <c r="C69" s="522"/>
      <c r="D69" s="522"/>
      <c r="E69" s="524" t="s">
        <v>8791</v>
      </c>
      <c r="F69" s="525"/>
      <c r="G69" s="526"/>
      <c r="H69" s="526" t="s">
        <v>22</v>
      </c>
      <c r="I69" s="526" t="s">
        <v>57</v>
      </c>
      <c r="J69" s="526" t="s">
        <v>85</v>
      </c>
      <c r="K69" s="527"/>
      <c r="L69" s="527"/>
      <c r="M69" s="528"/>
      <c r="N69" s="529">
        <v>0</v>
      </c>
      <c r="O69" s="515">
        <f>O68+M69-N69</f>
        <v>-7.5118578024557792E-11</v>
      </c>
    </row>
    <row r="70" spans="1:15" ht="22.05" customHeight="1" thickBot="1" x14ac:dyDescent="0.25">
      <c r="A70" s="522">
        <v>45930</v>
      </c>
      <c r="B70" s="523" t="s">
        <v>38</v>
      </c>
      <c r="C70" s="522"/>
      <c r="D70" s="522"/>
      <c r="E70" s="524" t="s">
        <v>8791</v>
      </c>
      <c r="F70" s="525"/>
      <c r="G70" s="526"/>
      <c r="H70" s="526" t="s">
        <v>22</v>
      </c>
      <c r="I70" s="526" t="s">
        <v>57</v>
      </c>
      <c r="J70" s="526" t="s">
        <v>85</v>
      </c>
      <c r="K70" s="527"/>
      <c r="L70" s="527"/>
      <c r="M70" s="528"/>
      <c r="N70" s="529">
        <v>0</v>
      </c>
      <c r="O70" s="515">
        <f>O69+M70-N70</f>
        <v>-7.5118578024557792E-11</v>
      </c>
    </row>
    <row r="71" spans="1:15" ht="22.05" customHeight="1" x14ac:dyDescent="0.2">
      <c r="A71" s="26">
        <v>45931</v>
      </c>
      <c r="B71" s="20" t="s">
        <v>38</v>
      </c>
      <c r="C71" s="28">
        <v>380322</v>
      </c>
      <c r="D71" s="28"/>
      <c r="E71" s="156" t="s">
        <v>855</v>
      </c>
      <c r="F71" s="93" t="s">
        <v>99</v>
      </c>
      <c r="H71" s="28" t="s">
        <v>21</v>
      </c>
      <c r="I71" s="28" t="s">
        <v>81</v>
      </c>
      <c r="J71" s="28" t="s">
        <v>167</v>
      </c>
      <c r="K71" s="25" t="s">
        <v>894</v>
      </c>
      <c r="M71" s="24">
        <v>5000</v>
      </c>
      <c r="O71" s="150">
        <f>O70+M71-N71</f>
        <v>4999.9999999999245</v>
      </c>
    </row>
    <row r="72" spans="1:15" ht="22.05" customHeight="1" x14ac:dyDescent="0.2">
      <c r="A72" s="26">
        <v>45931</v>
      </c>
      <c r="B72" s="20" t="s">
        <v>38</v>
      </c>
      <c r="C72" s="28"/>
      <c r="D72" s="28"/>
      <c r="E72" s="156" t="s">
        <v>608</v>
      </c>
      <c r="F72" s="93" t="s">
        <v>77</v>
      </c>
      <c r="H72" s="28" t="s">
        <v>22</v>
      </c>
      <c r="I72" s="28" t="s">
        <v>57</v>
      </c>
      <c r="J72" s="28" t="s">
        <v>85</v>
      </c>
      <c r="K72" s="25" t="s">
        <v>918</v>
      </c>
      <c r="N72" s="27">
        <v>83.79</v>
      </c>
      <c r="O72" s="150">
        <f>O71+M72-N72</f>
        <v>4916.2099999999245</v>
      </c>
    </row>
    <row r="73" spans="1:15" ht="22.05" customHeight="1" x14ac:dyDescent="0.2">
      <c r="A73" s="26">
        <v>45931</v>
      </c>
      <c r="B73" s="20" t="s">
        <v>38</v>
      </c>
      <c r="C73" s="28"/>
      <c r="D73" s="28"/>
      <c r="E73" s="156" t="s">
        <v>609</v>
      </c>
      <c r="F73" s="93" t="s">
        <v>77</v>
      </c>
      <c r="H73" s="28" t="s">
        <v>22</v>
      </c>
      <c r="I73" s="28" t="s">
        <v>57</v>
      </c>
      <c r="J73" s="28" t="s">
        <v>85</v>
      </c>
      <c r="K73" s="25" t="s">
        <v>918</v>
      </c>
      <c r="N73" s="27">
        <v>13.41</v>
      </c>
      <c r="O73" s="150">
        <f t="shared" si="2"/>
        <v>4902.7999999999247</v>
      </c>
    </row>
    <row r="74" spans="1:15" ht="22.05" customHeight="1" x14ac:dyDescent="0.2">
      <c r="A74" s="26">
        <v>45931</v>
      </c>
      <c r="B74" s="20" t="s">
        <v>38</v>
      </c>
      <c r="C74" s="28"/>
      <c r="D74" s="28"/>
      <c r="E74" s="156" t="s">
        <v>608</v>
      </c>
      <c r="F74" s="93" t="s">
        <v>77</v>
      </c>
      <c r="H74" s="28" t="s">
        <v>22</v>
      </c>
      <c r="I74" s="28" t="s">
        <v>57</v>
      </c>
      <c r="J74" s="28" t="s">
        <v>85</v>
      </c>
      <c r="K74" s="25" t="s">
        <v>918</v>
      </c>
      <c r="N74" s="27">
        <v>500</v>
      </c>
      <c r="O74" s="150">
        <f t="shared" si="2"/>
        <v>4402.7999999999247</v>
      </c>
    </row>
    <row r="75" spans="1:15" ht="22.05" customHeight="1" x14ac:dyDescent="0.2">
      <c r="A75" s="26">
        <v>45931</v>
      </c>
      <c r="B75" s="20" t="s">
        <v>38</v>
      </c>
      <c r="C75" s="28"/>
      <c r="D75" s="28"/>
      <c r="E75" s="156" t="s">
        <v>609</v>
      </c>
      <c r="F75" s="93" t="s">
        <v>77</v>
      </c>
      <c r="H75" s="28" t="s">
        <v>22</v>
      </c>
      <c r="I75" s="28" t="s">
        <v>57</v>
      </c>
      <c r="J75" s="28" t="s">
        <v>85</v>
      </c>
      <c r="K75" s="25" t="s">
        <v>918</v>
      </c>
      <c r="N75" s="27">
        <v>80</v>
      </c>
      <c r="O75" s="150">
        <f t="shared" si="2"/>
        <v>4322.7999999999247</v>
      </c>
    </row>
    <row r="76" spans="1:15" ht="22.05" customHeight="1" x14ac:dyDescent="0.2">
      <c r="A76" s="26">
        <v>45931</v>
      </c>
      <c r="B76" s="20" t="s">
        <v>38</v>
      </c>
      <c r="C76" s="28"/>
      <c r="D76" s="28"/>
      <c r="E76" s="156" t="s">
        <v>608</v>
      </c>
      <c r="F76" s="93" t="s">
        <v>77</v>
      </c>
      <c r="H76" s="28" t="s">
        <v>22</v>
      </c>
      <c r="I76" s="28" t="s">
        <v>57</v>
      </c>
      <c r="J76" s="28" t="s">
        <v>85</v>
      </c>
      <c r="K76" s="25" t="s">
        <v>918</v>
      </c>
      <c r="N76" s="27">
        <v>500</v>
      </c>
      <c r="O76" s="150">
        <f t="shared" si="2"/>
        <v>3822.7999999999247</v>
      </c>
    </row>
    <row r="77" spans="1:15" ht="22.05" customHeight="1" x14ac:dyDescent="0.2">
      <c r="A77" s="26">
        <v>45931</v>
      </c>
      <c r="B77" s="20" t="s">
        <v>38</v>
      </c>
      <c r="C77" s="28"/>
      <c r="D77" s="28"/>
      <c r="E77" s="156" t="s">
        <v>609</v>
      </c>
      <c r="F77" s="93" t="s">
        <v>77</v>
      </c>
      <c r="H77" s="28" t="s">
        <v>22</v>
      </c>
      <c r="I77" s="28" t="s">
        <v>57</v>
      </c>
      <c r="J77" s="28" t="s">
        <v>85</v>
      </c>
      <c r="K77" s="25" t="s">
        <v>918</v>
      </c>
      <c r="N77" s="27">
        <v>80</v>
      </c>
      <c r="O77" s="150">
        <f t="shared" si="2"/>
        <v>3742.7999999999247</v>
      </c>
    </row>
    <row r="78" spans="1:15" ht="22.05" customHeight="1" x14ac:dyDescent="0.2">
      <c r="A78" s="26">
        <v>45931</v>
      </c>
      <c r="B78" s="20" t="s">
        <v>38</v>
      </c>
      <c r="C78" s="28"/>
      <c r="D78" s="28"/>
      <c r="E78" s="156" t="s">
        <v>608</v>
      </c>
      <c r="F78" s="93" t="s">
        <v>77</v>
      </c>
      <c r="H78" s="28" t="s">
        <v>22</v>
      </c>
      <c r="I78" s="28" t="s">
        <v>57</v>
      </c>
      <c r="J78" s="28" t="s">
        <v>85</v>
      </c>
      <c r="K78" s="25" t="s">
        <v>918</v>
      </c>
      <c r="N78" s="27">
        <v>500</v>
      </c>
      <c r="O78" s="150">
        <f t="shared" si="2"/>
        <v>3242.7999999999247</v>
      </c>
    </row>
    <row r="79" spans="1:15" ht="22.05" customHeight="1" thickBot="1" x14ac:dyDescent="0.25">
      <c r="A79" s="374">
        <v>45931</v>
      </c>
      <c r="B79" s="47" t="s">
        <v>38</v>
      </c>
      <c r="C79" s="69"/>
      <c r="D79" s="69"/>
      <c r="E79" s="427" t="s">
        <v>609</v>
      </c>
      <c r="F79" s="377" t="s">
        <v>77</v>
      </c>
      <c r="G79" s="69"/>
      <c r="H79" s="69" t="s">
        <v>22</v>
      </c>
      <c r="I79" s="69" t="s">
        <v>57</v>
      </c>
      <c r="J79" s="69" t="s">
        <v>85</v>
      </c>
      <c r="K79" s="89" t="s">
        <v>918</v>
      </c>
      <c r="L79" s="89"/>
      <c r="M79" s="380"/>
      <c r="N79" s="381">
        <v>80</v>
      </c>
      <c r="O79" s="515">
        <f t="shared" si="2"/>
        <v>3162.7999999999247</v>
      </c>
    </row>
    <row r="80" spans="1:15" ht="22.05" customHeight="1" x14ac:dyDescent="0.2">
      <c r="A80" s="26">
        <v>45964</v>
      </c>
      <c r="B80" s="20" t="s">
        <v>38</v>
      </c>
      <c r="C80" s="28"/>
      <c r="D80" s="28"/>
      <c r="E80" s="156" t="s">
        <v>608</v>
      </c>
      <c r="F80" s="93" t="s">
        <v>77</v>
      </c>
      <c r="H80" s="28" t="s">
        <v>22</v>
      </c>
      <c r="I80" s="28" t="s">
        <v>57</v>
      </c>
      <c r="J80" s="28" t="s">
        <v>85</v>
      </c>
      <c r="K80" s="25" t="s">
        <v>918</v>
      </c>
      <c r="N80" s="27">
        <v>500</v>
      </c>
      <c r="O80" s="150">
        <f t="shared" si="2"/>
        <v>2662.7999999999247</v>
      </c>
    </row>
    <row r="81" spans="1:15" ht="22.05" customHeight="1" thickBot="1" x14ac:dyDescent="0.25">
      <c r="A81" s="374">
        <v>45964</v>
      </c>
      <c r="B81" s="47" t="s">
        <v>38</v>
      </c>
      <c r="C81" s="69"/>
      <c r="D81" s="69"/>
      <c r="E81" s="427" t="s">
        <v>609</v>
      </c>
      <c r="F81" s="377" t="s">
        <v>77</v>
      </c>
      <c r="G81" s="69"/>
      <c r="H81" s="69" t="s">
        <v>22</v>
      </c>
      <c r="I81" s="69" t="s">
        <v>57</v>
      </c>
      <c r="J81" s="69" t="s">
        <v>85</v>
      </c>
      <c r="K81" s="89" t="s">
        <v>918</v>
      </c>
      <c r="L81" s="89"/>
      <c r="M81" s="380"/>
      <c r="N81" s="381">
        <v>80</v>
      </c>
      <c r="O81" s="515">
        <f t="shared" si="2"/>
        <v>2582.7999999999247</v>
      </c>
    </row>
    <row r="82" spans="1:15" ht="22.05" customHeight="1" x14ac:dyDescent="0.2">
      <c r="A82" s="26">
        <v>45992</v>
      </c>
      <c r="B82" s="20" t="s">
        <v>38</v>
      </c>
      <c r="C82" s="28"/>
      <c r="D82" s="28"/>
      <c r="E82" s="156" t="s">
        <v>608</v>
      </c>
      <c r="F82" s="93" t="s">
        <v>77</v>
      </c>
      <c r="H82" s="28" t="s">
        <v>22</v>
      </c>
      <c r="I82" s="28" t="s">
        <v>57</v>
      </c>
      <c r="J82" s="28" t="s">
        <v>85</v>
      </c>
      <c r="K82" s="25" t="s">
        <v>918</v>
      </c>
      <c r="N82" s="27">
        <v>500</v>
      </c>
      <c r="O82" s="150">
        <f t="shared" si="2"/>
        <v>2082.7999999999247</v>
      </c>
    </row>
    <row r="83" spans="1:15" ht="22.05" customHeight="1" thickBot="1" x14ac:dyDescent="0.25">
      <c r="A83" s="374">
        <v>45992</v>
      </c>
      <c r="B83" s="47" t="s">
        <v>38</v>
      </c>
      <c r="C83" s="69"/>
      <c r="D83" s="69"/>
      <c r="E83" s="427" t="s">
        <v>609</v>
      </c>
      <c r="F83" s="377" t="s">
        <v>77</v>
      </c>
      <c r="G83" s="69"/>
      <c r="H83" s="69" t="s">
        <v>22</v>
      </c>
      <c r="I83" s="69" t="s">
        <v>57</v>
      </c>
      <c r="J83" s="69" t="s">
        <v>85</v>
      </c>
      <c r="K83" s="89" t="s">
        <v>918</v>
      </c>
      <c r="L83" s="89"/>
      <c r="M83" s="380"/>
      <c r="N83" s="381">
        <v>80</v>
      </c>
      <c r="O83" s="515">
        <f t="shared" si="2"/>
        <v>2002.7999999999247</v>
      </c>
    </row>
    <row r="84" spans="1:15" ht="22.05" customHeight="1" x14ac:dyDescent="0.2">
      <c r="B84" s="20" t="s">
        <v>38</v>
      </c>
      <c r="O84" s="150">
        <f t="shared" si="2"/>
        <v>2002.7999999999247</v>
      </c>
    </row>
    <row r="85" spans="1:15" ht="22.05" customHeight="1" x14ac:dyDescent="0.2">
      <c r="B85" s="20" t="s">
        <v>38</v>
      </c>
      <c r="O85" s="150">
        <f t="shared" si="2"/>
        <v>2002.7999999999247</v>
      </c>
    </row>
    <row r="86" spans="1:15" ht="22.05" customHeight="1" x14ac:dyDescent="0.2">
      <c r="B86" s="20" t="s">
        <v>38</v>
      </c>
      <c r="O86" s="150">
        <f t="shared" si="2"/>
        <v>2002.7999999999247</v>
      </c>
    </row>
    <row r="87" spans="1:15" ht="22.05" customHeight="1" x14ac:dyDescent="0.2">
      <c r="B87" s="20" t="s">
        <v>38</v>
      </c>
      <c r="O87" s="150">
        <f t="shared" si="2"/>
        <v>2002.7999999999247</v>
      </c>
    </row>
    <row r="88" spans="1:15" ht="22.05" customHeight="1" x14ac:dyDescent="0.2">
      <c r="B88" s="20" t="s">
        <v>38</v>
      </c>
      <c r="O88" s="150">
        <f t="shared" si="2"/>
        <v>2002.7999999999247</v>
      </c>
    </row>
    <row r="89" spans="1:15" ht="22.05" customHeight="1" x14ac:dyDescent="0.2">
      <c r="B89" s="20" t="s">
        <v>38</v>
      </c>
    </row>
    <row r="90" spans="1:15" ht="22.05" customHeight="1" x14ac:dyDescent="0.2">
      <c r="B90" s="20" t="s">
        <v>38</v>
      </c>
    </row>
    <row r="91" spans="1:15" ht="22.05" customHeight="1" x14ac:dyDescent="0.2">
      <c r="B91" s="20" t="s">
        <v>38</v>
      </c>
    </row>
    <row r="92" spans="1:15" ht="22.05" customHeight="1" x14ac:dyDescent="0.2">
      <c r="B92" s="20" t="s">
        <v>38</v>
      </c>
    </row>
    <row r="93" spans="1:15" ht="22.05" customHeight="1" x14ac:dyDescent="0.2">
      <c r="B93" s="20" t="s">
        <v>38</v>
      </c>
    </row>
    <row r="94" spans="1:15" ht="22.05" customHeight="1" x14ac:dyDescent="0.2">
      <c r="B94" s="20" t="s">
        <v>38</v>
      </c>
    </row>
    <row r="95" spans="1:15" ht="22.05" customHeight="1" x14ac:dyDescent="0.2">
      <c r="B95" s="20" t="s">
        <v>38</v>
      </c>
    </row>
    <row r="96" spans="1:15" ht="22.05" customHeight="1" x14ac:dyDescent="0.2">
      <c r="B96" s="20" t="s">
        <v>38</v>
      </c>
    </row>
    <row r="97" spans="2:2" ht="22.05" customHeight="1" x14ac:dyDescent="0.2">
      <c r="B97" s="20" t="s">
        <v>38</v>
      </c>
    </row>
    <row r="98" spans="2:2" ht="22.05" customHeight="1" x14ac:dyDescent="0.2">
      <c r="B98" s="20" t="s">
        <v>38</v>
      </c>
    </row>
    <row r="99" spans="2:2" ht="22.05" customHeight="1" x14ac:dyDescent="0.2">
      <c r="B99" s="20" t="s">
        <v>38</v>
      </c>
    </row>
    <row r="100" spans="2:2" ht="22.05" customHeight="1" x14ac:dyDescent="0.2">
      <c r="B100" s="20" t="s">
        <v>38</v>
      </c>
    </row>
    <row r="101" spans="2:2" ht="22.05" customHeight="1" x14ac:dyDescent="0.2">
      <c r="B101" s="20" t="s">
        <v>38</v>
      </c>
    </row>
    <row r="102" spans="2:2" ht="22.05" customHeight="1" x14ac:dyDescent="0.2">
      <c r="B102" s="20" t="s">
        <v>38</v>
      </c>
    </row>
    <row r="103" spans="2:2" ht="22.05" customHeight="1" x14ac:dyDescent="0.2">
      <c r="B103" s="20" t="s">
        <v>38</v>
      </c>
    </row>
    <row r="104" spans="2:2" ht="22.05" customHeight="1" x14ac:dyDescent="0.2">
      <c r="B104" s="20" t="s">
        <v>38</v>
      </c>
    </row>
    <row r="105" spans="2:2" ht="22.05" customHeight="1" x14ac:dyDescent="0.2">
      <c r="B105" s="20" t="s">
        <v>38</v>
      </c>
    </row>
    <row r="106" spans="2:2" ht="22.05" customHeight="1" x14ac:dyDescent="0.2">
      <c r="B106" s="20" t="s">
        <v>38</v>
      </c>
    </row>
    <row r="107" spans="2:2" ht="22.05" customHeight="1" x14ac:dyDescent="0.2">
      <c r="B107" s="20" t="s">
        <v>38</v>
      </c>
    </row>
    <row r="108" spans="2:2" ht="22.05" customHeight="1" x14ac:dyDescent="0.2">
      <c r="B108" s="20" t="s">
        <v>38</v>
      </c>
    </row>
    <row r="109" spans="2:2" ht="22.05" customHeight="1" x14ac:dyDescent="0.2">
      <c r="B109" s="20" t="s">
        <v>38</v>
      </c>
    </row>
    <row r="110" spans="2:2" ht="22.05" customHeight="1" x14ac:dyDescent="0.2">
      <c r="B110" s="20" t="s">
        <v>38</v>
      </c>
    </row>
    <row r="111" spans="2:2" ht="22.05" customHeight="1" x14ac:dyDescent="0.2">
      <c r="B111" s="20" t="s">
        <v>38</v>
      </c>
    </row>
    <row r="112" spans="2:2" ht="22.05" customHeight="1" x14ac:dyDescent="0.2">
      <c r="B112" s="20" t="s">
        <v>38</v>
      </c>
    </row>
    <row r="113" spans="2:2" ht="22.05" customHeight="1" x14ac:dyDescent="0.2">
      <c r="B113" s="20" t="s">
        <v>38</v>
      </c>
    </row>
    <row r="114" spans="2:2" ht="22.05" customHeight="1" x14ac:dyDescent="0.2">
      <c r="B114" s="20" t="s">
        <v>38</v>
      </c>
    </row>
    <row r="115" spans="2:2" ht="22.05" customHeight="1" x14ac:dyDescent="0.2">
      <c r="B115" s="20" t="s">
        <v>38</v>
      </c>
    </row>
    <row r="116" spans="2:2" ht="22.05" customHeight="1" x14ac:dyDescent="0.2">
      <c r="B116" s="20" t="s">
        <v>38</v>
      </c>
    </row>
    <row r="117" spans="2:2" ht="22.05" customHeight="1" x14ac:dyDescent="0.2">
      <c r="B117" s="20" t="s">
        <v>38</v>
      </c>
    </row>
    <row r="118" spans="2:2" ht="22.05" customHeight="1" x14ac:dyDescent="0.2">
      <c r="B118" s="20" t="s">
        <v>38</v>
      </c>
    </row>
    <row r="119" spans="2:2" ht="22.05" customHeight="1" x14ac:dyDescent="0.2">
      <c r="B119" s="20" t="s">
        <v>38</v>
      </c>
    </row>
    <row r="120" spans="2:2" ht="22.05" customHeight="1" x14ac:dyDescent="0.2">
      <c r="B120" s="20" t="s">
        <v>38</v>
      </c>
    </row>
    <row r="121" spans="2:2" ht="22.05" customHeight="1" x14ac:dyDescent="0.2">
      <c r="B121" s="20" t="s">
        <v>38</v>
      </c>
    </row>
    <row r="122" spans="2:2" ht="22.05" customHeight="1" x14ac:dyDescent="0.2">
      <c r="B122" s="20" t="s">
        <v>38</v>
      </c>
    </row>
    <row r="123" spans="2:2" ht="22.05" customHeight="1" x14ac:dyDescent="0.2">
      <c r="B123" s="20" t="s">
        <v>38</v>
      </c>
    </row>
    <row r="124" spans="2:2" ht="22.05" customHeight="1" x14ac:dyDescent="0.2">
      <c r="B124" s="20" t="s">
        <v>38</v>
      </c>
    </row>
    <row r="125" spans="2:2" ht="22.05" customHeight="1" x14ac:dyDescent="0.2">
      <c r="B125" s="20" t="s">
        <v>38</v>
      </c>
    </row>
    <row r="126" spans="2:2" ht="22.05" customHeight="1" x14ac:dyDescent="0.2">
      <c r="B126" s="20" t="s">
        <v>38</v>
      </c>
    </row>
    <row r="127" spans="2:2" ht="22.05" customHeight="1" x14ac:dyDescent="0.2">
      <c r="B127" s="20" t="s">
        <v>38</v>
      </c>
    </row>
    <row r="128" spans="2:2" ht="22.05" customHeight="1" x14ac:dyDescent="0.2">
      <c r="B128" s="20" t="s">
        <v>38</v>
      </c>
    </row>
    <row r="129" spans="2:2" ht="22.05" customHeight="1" x14ac:dyDescent="0.2">
      <c r="B129" s="20" t="s">
        <v>38</v>
      </c>
    </row>
    <row r="130" spans="2:2" ht="22.05" customHeight="1" x14ac:dyDescent="0.2">
      <c r="B130" s="20" t="s">
        <v>38</v>
      </c>
    </row>
    <row r="131" spans="2:2" ht="22.05" customHeight="1" x14ac:dyDescent="0.2">
      <c r="B131" s="20" t="s">
        <v>38</v>
      </c>
    </row>
    <row r="132" spans="2:2" ht="22.05" customHeight="1" x14ac:dyDescent="0.2">
      <c r="B132" s="20" t="s">
        <v>38</v>
      </c>
    </row>
    <row r="133" spans="2:2" ht="22.05" customHeight="1" x14ac:dyDescent="0.2">
      <c r="B133" s="20" t="s">
        <v>38</v>
      </c>
    </row>
    <row r="134" spans="2:2" ht="22.05" customHeight="1" x14ac:dyDescent="0.2">
      <c r="B134" s="20" t="s">
        <v>38</v>
      </c>
    </row>
    <row r="135" spans="2:2" ht="22.05" customHeight="1" x14ac:dyDescent="0.2">
      <c r="B135" s="20" t="s">
        <v>38</v>
      </c>
    </row>
    <row r="136" spans="2:2" ht="22.05" customHeight="1" x14ac:dyDescent="0.2">
      <c r="B136" s="20" t="s">
        <v>38</v>
      </c>
    </row>
    <row r="137" spans="2:2" ht="22.05" customHeight="1" x14ac:dyDescent="0.2">
      <c r="B137" s="20" t="s">
        <v>38</v>
      </c>
    </row>
    <row r="138" spans="2:2" ht="22.05" customHeight="1" x14ac:dyDescent="0.2">
      <c r="B138" s="20" t="s">
        <v>38</v>
      </c>
    </row>
    <row r="139" spans="2:2" ht="22.05" customHeight="1" x14ac:dyDescent="0.2">
      <c r="B139" s="20" t="s">
        <v>38</v>
      </c>
    </row>
    <row r="140" spans="2:2" ht="22.05" customHeight="1" x14ac:dyDescent="0.2">
      <c r="B140" s="20" t="s">
        <v>38</v>
      </c>
    </row>
    <row r="141" spans="2:2" ht="22.05" customHeight="1" x14ac:dyDescent="0.2">
      <c r="B141" s="20" t="s">
        <v>38</v>
      </c>
    </row>
    <row r="142" spans="2:2" ht="22.05" customHeight="1" x14ac:dyDescent="0.2">
      <c r="B142" s="20" t="s">
        <v>38</v>
      </c>
    </row>
    <row r="143" spans="2:2" ht="22.05" customHeight="1" x14ac:dyDescent="0.2">
      <c r="B143" s="20" t="s">
        <v>38</v>
      </c>
    </row>
    <row r="144" spans="2:2" ht="22.05" customHeight="1" x14ac:dyDescent="0.2">
      <c r="B144" s="20" t="s">
        <v>38</v>
      </c>
    </row>
    <row r="145" spans="2:2" ht="22.05" customHeight="1" x14ac:dyDescent="0.2">
      <c r="B145" s="20" t="s">
        <v>38</v>
      </c>
    </row>
    <row r="146" spans="2:2" ht="22.05" customHeight="1" x14ac:dyDescent="0.2">
      <c r="B146" s="20" t="s">
        <v>38</v>
      </c>
    </row>
    <row r="147" spans="2:2" ht="22.05" customHeight="1" x14ac:dyDescent="0.2">
      <c r="B147" s="20" t="s">
        <v>38</v>
      </c>
    </row>
    <row r="148" spans="2:2" ht="22.05" customHeight="1" x14ac:dyDescent="0.2">
      <c r="B148" s="20" t="s">
        <v>38</v>
      </c>
    </row>
    <row r="149" spans="2:2" ht="22.05" customHeight="1" x14ac:dyDescent="0.2">
      <c r="B149" s="20" t="s">
        <v>38</v>
      </c>
    </row>
    <row r="150" spans="2:2" ht="22.05" customHeight="1" x14ac:dyDescent="0.2">
      <c r="B150" s="20" t="s">
        <v>38</v>
      </c>
    </row>
    <row r="151" spans="2:2" ht="22.05" customHeight="1" x14ac:dyDescent="0.2">
      <c r="B151" s="20" t="s">
        <v>38</v>
      </c>
    </row>
    <row r="152" spans="2:2" ht="22.05" customHeight="1" x14ac:dyDescent="0.2">
      <c r="B152" s="20" t="s">
        <v>38</v>
      </c>
    </row>
    <row r="153" spans="2:2" ht="22.05" customHeight="1" x14ac:dyDescent="0.2">
      <c r="B153" s="20" t="s">
        <v>38</v>
      </c>
    </row>
    <row r="154" spans="2:2" ht="22.05" customHeight="1" x14ac:dyDescent="0.2">
      <c r="B154" s="20" t="s">
        <v>38</v>
      </c>
    </row>
    <row r="155" spans="2:2" ht="22.05" customHeight="1" x14ac:dyDescent="0.2">
      <c r="B155" s="20" t="s">
        <v>38</v>
      </c>
    </row>
    <row r="156" spans="2:2" ht="22.05" customHeight="1" x14ac:dyDescent="0.2">
      <c r="B156" s="20" t="s">
        <v>38</v>
      </c>
    </row>
    <row r="157" spans="2:2" ht="22.05" customHeight="1" x14ac:dyDescent="0.2">
      <c r="B157" s="20" t="s">
        <v>38</v>
      </c>
    </row>
    <row r="158" spans="2:2" ht="22.05" customHeight="1" x14ac:dyDescent="0.2">
      <c r="B158" s="20" t="s">
        <v>38</v>
      </c>
    </row>
    <row r="159" spans="2:2" ht="22.05" customHeight="1" x14ac:dyDescent="0.2">
      <c r="B159" s="20" t="s">
        <v>38</v>
      </c>
    </row>
    <row r="160" spans="2:2" ht="22.05" customHeight="1" x14ac:dyDescent="0.2">
      <c r="B160" s="20" t="s">
        <v>38</v>
      </c>
    </row>
    <row r="161" spans="2:2" ht="22.05" customHeight="1" x14ac:dyDescent="0.2">
      <c r="B161" s="20" t="s">
        <v>38</v>
      </c>
    </row>
    <row r="162" spans="2:2" ht="22.05" customHeight="1" x14ac:dyDescent="0.2">
      <c r="B162" s="20" t="s">
        <v>38</v>
      </c>
    </row>
    <row r="163" spans="2:2" ht="22.05" customHeight="1" x14ac:dyDescent="0.2">
      <c r="B163" s="20" t="s">
        <v>38</v>
      </c>
    </row>
    <row r="164" spans="2:2" ht="22.05" customHeight="1" x14ac:dyDescent="0.2">
      <c r="B164" s="20" t="s">
        <v>38</v>
      </c>
    </row>
    <row r="165" spans="2:2" ht="22.05" customHeight="1" x14ac:dyDescent="0.2">
      <c r="B165" s="20" t="s">
        <v>38</v>
      </c>
    </row>
    <row r="166" spans="2:2" ht="22.05" customHeight="1" x14ac:dyDescent="0.2">
      <c r="B166" s="93" t="s">
        <v>38</v>
      </c>
    </row>
    <row r="167" spans="2:2" ht="22.05" customHeight="1" x14ac:dyDescent="0.2">
      <c r="B167" s="93" t="s">
        <v>38</v>
      </c>
    </row>
    <row r="168" spans="2:2" ht="22.05" customHeight="1" x14ac:dyDescent="0.2">
      <c r="B168" s="93" t="s">
        <v>38</v>
      </c>
    </row>
    <row r="169" spans="2:2" ht="22.05" customHeight="1" x14ac:dyDescent="0.2">
      <c r="B169" s="93" t="s">
        <v>38</v>
      </c>
    </row>
    <row r="170" spans="2:2" ht="22.05" customHeight="1" x14ac:dyDescent="0.2">
      <c r="B170" s="93" t="s">
        <v>38</v>
      </c>
    </row>
    <row r="171" spans="2:2" ht="22.05" customHeight="1" x14ac:dyDescent="0.2">
      <c r="B171" s="93" t="s">
        <v>38</v>
      </c>
    </row>
    <row r="172" spans="2:2" ht="22.05" customHeight="1" x14ac:dyDescent="0.2">
      <c r="B172" s="93" t="s">
        <v>38</v>
      </c>
    </row>
    <row r="173" spans="2:2" ht="22.05" customHeight="1" x14ac:dyDescent="0.2">
      <c r="B173" s="93" t="s">
        <v>38</v>
      </c>
    </row>
    <row r="174" spans="2:2" ht="22.05" customHeight="1" x14ac:dyDescent="0.2">
      <c r="B174" s="93" t="s">
        <v>38</v>
      </c>
    </row>
    <row r="175" spans="2:2" ht="22.05" customHeight="1" x14ac:dyDescent="0.2">
      <c r="B175" s="93" t="s">
        <v>38</v>
      </c>
    </row>
    <row r="176" spans="2:2" ht="22.05" customHeight="1" x14ac:dyDescent="0.2">
      <c r="B176" s="93" t="s">
        <v>38</v>
      </c>
    </row>
    <row r="177" spans="2:2" ht="22.05" customHeight="1" x14ac:dyDescent="0.2">
      <c r="B177" s="93" t="s">
        <v>38</v>
      </c>
    </row>
    <row r="178" spans="2:2" ht="22.05" customHeight="1" x14ac:dyDescent="0.2">
      <c r="B178" s="93" t="s">
        <v>38</v>
      </c>
    </row>
    <row r="179" spans="2:2" ht="22.05" customHeight="1" x14ac:dyDescent="0.2">
      <c r="B179" s="93" t="s">
        <v>38</v>
      </c>
    </row>
    <row r="180" spans="2:2" ht="22.05" customHeight="1" x14ac:dyDescent="0.2">
      <c r="B180" s="93" t="s">
        <v>38</v>
      </c>
    </row>
    <row r="181" spans="2:2" ht="22.05" customHeight="1" x14ac:dyDescent="0.2">
      <c r="B181" s="93" t="s">
        <v>38</v>
      </c>
    </row>
    <row r="182" spans="2:2" ht="22.05" customHeight="1" x14ac:dyDescent="0.2">
      <c r="B182" s="93" t="s">
        <v>38</v>
      </c>
    </row>
    <row r="183" spans="2:2" ht="22.05" customHeight="1" x14ac:dyDescent="0.2">
      <c r="B183" s="93" t="s">
        <v>38</v>
      </c>
    </row>
    <row r="184" spans="2:2" ht="22.05" customHeight="1" x14ac:dyDescent="0.2">
      <c r="B184" s="93" t="s">
        <v>38</v>
      </c>
    </row>
    <row r="185" spans="2:2" ht="22.05" customHeight="1" x14ac:dyDescent="0.2">
      <c r="B185" s="93" t="s">
        <v>38</v>
      </c>
    </row>
    <row r="186" spans="2:2" ht="22.05" customHeight="1" x14ac:dyDescent="0.2">
      <c r="B186" s="93" t="s">
        <v>38</v>
      </c>
    </row>
    <row r="187" spans="2:2" ht="22.05" customHeight="1" x14ac:dyDescent="0.2">
      <c r="B187" s="93" t="s">
        <v>38</v>
      </c>
    </row>
    <row r="188" spans="2:2" ht="22.05" customHeight="1" x14ac:dyDescent="0.2">
      <c r="B188" s="93" t="s">
        <v>38</v>
      </c>
    </row>
    <row r="189" spans="2:2" ht="22.05" customHeight="1" x14ac:dyDescent="0.2">
      <c r="B189" s="93" t="s">
        <v>38</v>
      </c>
    </row>
    <row r="190" spans="2:2" ht="22.05" customHeight="1" x14ac:dyDescent="0.2">
      <c r="B190" s="93" t="s">
        <v>38</v>
      </c>
    </row>
    <row r="191" spans="2:2" ht="22.05" customHeight="1" x14ac:dyDescent="0.2">
      <c r="B191" s="93" t="s">
        <v>38</v>
      </c>
    </row>
    <row r="192" spans="2:2" ht="22.05" customHeight="1" x14ac:dyDescent="0.2">
      <c r="B192" s="93" t="s">
        <v>38</v>
      </c>
    </row>
    <row r="193" spans="2:2" ht="22.05" customHeight="1" x14ac:dyDescent="0.2">
      <c r="B193" s="93" t="s">
        <v>38</v>
      </c>
    </row>
    <row r="194" spans="2:2" ht="22.05" customHeight="1" x14ac:dyDescent="0.2">
      <c r="B194" s="93" t="s">
        <v>38</v>
      </c>
    </row>
    <row r="195" spans="2:2" ht="22.05" customHeight="1" x14ac:dyDescent="0.2">
      <c r="B195" s="93" t="s">
        <v>38</v>
      </c>
    </row>
    <row r="196" spans="2:2" ht="22.05" customHeight="1" x14ac:dyDescent="0.2">
      <c r="B196" s="93" t="s">
        <v>38</v>
      </c>
    </row>
    <row r="197" spans="2:2" ht="22.05" customHeight="1" x14ac:dyDescent="0.2">
      <c r="B197" s="93" t="s">
        <v>38</v>
      </c>
    </row>
    <row r="198" spans="2:2" ht="22.05" customHeight="1" x14ac:dyDescent="0.2">
      <c r="B198" s="93" t="s">
        <v>38</v>
      </c>
    </row>
    <row r="199" spans="2:2" ht="22.05" customHeight="1" x14ac:dyDescent="0.2">
      <c r="B199" s="93" t="s">
        <v>38</v>
      </c>
    </row>
    <row r="200" spans="2:2" ht="22.05" customHeight="1" x14ac:dyDescent="0.2">
      <c r="B200" s="93" t="s">
        <v>38</v>
      </c>
    </row>
    <row r="201" spans="2:2" ht="22.05" customHeight="1" x14ac:dyDescent="0.2">
      <c r="B201" s="93" t="s">
        <v>38</v>
      </c>
    </row>
    <row r="202" spans="2:2" ht="22.05" customHeight="1" x14ac:dyDescent="0.2">
      <c r="B202" s="93" t="s">
        <v>38</v>
      </c>
    </row>
    <row r="203" spans="2:2" ht="22.05" customHeight="1" x14ac:dyDescent="0.2">
      <c r="B203" s="93" t="s">
        <v>38</v>
      </c>
    </row>
    <row r="204" spans="2:2" ht="22.05" customHeight="1" x14ac:dyDescent="0.2">
      <c r="B204" s="93" t="s">
        <v>38</v>
      </c>
    </row>
    <row r="205" spans="2:2" ht="22.05" customHeight="1" x14ac:dyDescent="0.2">
      <c r="B205" s="93" t="s">
        <v>38</v>
      </c>
    </row>
    <row r="206" spans="2:2" ht="22.05" customHeight="1" x14ac:dyDescent="0.2">
      <c r="B206" s="93" t="s">
        <v>38</v>
      </c>
    </row>
    <row r="207" spans="2:2" ht="22.05" customHeight="1" x14ac:dyDescent="0.2">
      <c r="B207" s="93" t="s">
        <v>38</v>
      </c>
    </row>
    <row r="208" spans="2:2" ht="22.05" customHeight="1" x14ac:dyDescent="0.2">
      <c r="B208" s="93" t="s">
        <v>38</v>
      </c>
    </row>
    <row r="209" spans="2:2" ht="22.05" customHeight="1" x14ac:dyDescent="0.2">
      <c r="B209" s="93" t="s">
        <v>38</v>
      </c>
    </row>
    <row r="210" spans="2:2" ht="22.05" customHeight="1" x14ac:dyDescent="0.2">
      <c r="B210" s="93" t="s">
        <v>38</v>
      </c>
    </row>
    <row r="211" spans="2:2" ht="22.05" customHeight="1" x14ac:dyDescent="0.2">
      <c r="B211" s="93" t="s">
        <v>38</v>
      </c>
    </row>
    <row r="212" spans="2:2" ht="22.05" customHeight="1" x14ac:dyDescent="0.2">
      <c r="B212" s="93" t="s">
        <v>38</v>
      </c>
    </row>
    <row r="213" spans="2:2" ht="22.05" customHeight="1" x14ac:dyDescent="0.2">
      <c r="B213" s="93" t="s">
        <v>38</v>
      </c>
    </row>
    <row r="214" spans="2:2" ht="22.05" customHeight="1" x14ac:dyDescent="0.2">
      <c r="B214" s="93" t="s">
        <v>38</v>
      </c>
    </row>
    <row r="215" spans="2:2" ht="22.05" customHeight="1" x14ac:dyDescent="0.2">
      <c r="B215" s="93" t="s">
        <v>38</v>
      </c>
    </row>
    <row r="216" spans="2:2" ht="22.05" customHeight="1" x14ac:dyDescent="0.2">
      <c r="B216" s="93" t="s">
        <v>38</v>
      </c>
    </row>
    <row r="217" spans="2:2" ht="22.05" customHeight="1" x14ac:dyDescent="0.2">
      <c r="B217" s="93" t="s">
        <v>38</v>
      </c>
    </row>
    <row r="218" spans="2:2" ht="22.05" customHeight="1" x14ac:dyDescent="0.2">
      <c r="B218" s="93" t="s">
        <v>38</v>
      </c>
    </row>
    <row r="219" spans="2:2" ht="22.05" customHeight="1" x14ac:dyDescent="0.2">
      <c r="B219" s="93" t="s">
        <v>38</v>
      </c>
    </row>
    <row r="220" spans="2:2" ht="22.05" customHeight="1" x14ac:dyDescent="0.2">
      <c r="B220" s="93" t="s">
        <v>38</v>
      </c>
    </row>
    <row r="221" spans="2:2" ht="22.05" customHeight="1" x14ac:dyDescent="0.2">
      <c r="B221" s="93" t="s">
        <v>38</v>
      </c>
    </row>
    <row r="222" spans="2:2" ht="22.05" customHeight="1" x14ac:dyDescent="0.2">
      <c r="B222" s="93" t="s">
        <v>38</v>
      </c>
    </row>
    <row r="223" spans="2:2" ht="22.05" customHeight="1" x14ac:dyDescent="0.2">
      <c r="B223" s="93" t="s">
        <v>38</v>
      </c>
    </row>
    <row r="224" spans="2:2" ht="22.05" customHeight="1" x14ac:dyDescent="0.2">
      <c r="B224" s="93" t="s">
        <v>38</v>
      </c>
    </row>
    <row r="225" spans="2:2" ht="22.05" customHeight="1" x14ac:dyDescent="0.2">
      <c r="B225" s="93" t="s">
        <v>38</v>
      </c>
    </row>
    <row r="226" spans="2:2" ht="22.05" customHeight="1" x14ac:dyDescent="0.2">
      <c r="B226" s="93" t="s">
        <v>38</v>
      </c>
    </row>
    <row r="227" spans="2:2" ht="22.05" customHeight="1" x14ac:dyDescent="0.2">
      <c r="B227" s="93" t="s">
        <v>38</v>
      </c>
    </row>
    <row r="228" spans="2:2" ht="22.05" customHeight="1" x14ac:dyDescent="0.2">
      <c r="B228" s="93" t="s">
        <v>38</v>
      </c>
    </row>
    <row r="229" spans="2:2" ht="22.05" customHeight="1" x14ac:dyDescent="0.2">
      <c r="B229" s="93" t="s">
        <v>38</v>
      </c>
    </row>
    <row r="230" spans="2:2" ht="22.05" customHeight="1" x14ac:dyDescent="0.2">
      <c r="B230" s="93" t="s">
        <v>38</v>
      </c>
    </row>
    <row r="231" spans="2:2" ht="22.05" customHeight="1" x14ac:dyDescent="0.2">
      <c r="B231" s="93" t="s">
        <v>38</v>
      </c>
    </row>
    <row r="232" spans="2:2" ht="22.05" customHeight="1" x14ac:dyDescent="0.2">
      <c r="B232" s="93" t="s">
        <v>38</v>
      </c>
    </row>
    <row r="233" spans="2:2" ht="22.05" customHeight="1" x14ac:dyDescent="0.2">
      <c r="B233" s="93" t="s">
        <v>38</v>
      </c>
    </row>
    <row r="234" spans="2:2" ht="22.05" customHeight="1" x14ac:dyDescent="0.2">
      <c r="B234" s="93" t="s">
        <v>38</v>
      </c>
    </row>
    <row r="235" spans="2:2" ht="22.05" customHeight="1" x14ac:dyDescent="0.2">
      <c r="B235" s="93" t="s">
        <v>38</v>
      </c>
    </row>
    <row r="236" spans="2:2" ht="22.05" customHeight="1" x14ac:dyDescent="0.2">
      <c r="B236" s="93" t="s">
        <v>38</v>
      </c>
    </row>
    <row r="237" spans="2:2" ht="22.05" customHeight="1" x14ac:dyDescent="0.2">
      <c r="B237" s="93" t="s">
        <v>38</v>
      </c>
    </row>
    <row r="238" spans="2:2" ht="22.05" customHeight="1" x14ac:dyDescent="0.2">
      <c r="B238" s="93" t="s">
        <v>38</v>
      </c>
    </row>
    <row r="239" spans="2:2" ht="22.05" customHeight="1" x14ac:dyDescent="0.2">
      <c r="B239" s="93" t="s">
        <v>38</v>
      </c>
    </row>
    <row r="240" spans="2:2" ht="22.05" customHeight="1" x14ac:dyDescent="0.2">
      <c r="B240" s="93" t="s">
        <v>38</v>
      </c>
    </row>
    <row r="241" spans="2:2" ht="22.05" customHeight="1" x14ac:dyDescent="0.2">
      <c r="B241" s="93" t="s">
        <v>38</v>
      </c>
    </row>
    <row r="242" spans="2:2" ht="22.05" customHeight="1" x14ac:dyDescent="0.2">
      <c r="B242" s="93" t="s">
        <v>38</v>
      </c>
    </row>
    <row r="243" spans="2:2" ht="22.05" customHeight="1" x14ac:dyDescent="0.2">
      <c r="B243" s="93" t="s">
        <v>38</v>
      </c>
    </row>
    <row r="244" spans="2:2" ht="22.05" customHeight="1" x14ac:dyDescent="0.2">
      <c r="B244" s="93" t="s">
        <v>38</v>
      </c>
    </row>
    <row r="245" spans="2:2" ht="22.05" customHeight="1" x14ac:dyDescent="0.2">
      <c r="B245" s="93" t="s">
        <v>38</v>
      </c>
    </row>
    <row r="246" spans="2:2" ht="22.05" customHeight="1" x14ac:dyDescent="0.2">
      <c r="B246" s="93" t="s">
        <v>38</v>
      </c>
    </row>
    <row r="247" spans="2:2" ht="22.05" customHeight="1" x14ac:dyDescent="0.2">
      <c r="B247" s="93" t="s">
        <v>38</v>
      </c>
    </row>
    <row r="248" spans="2:2" ht="22.05" customHeight="1" x14ac:dyDescent="0.2">
      <c r="B248" s="93" t="s">
        <v>38</v>
      </c>
    </row>
    <row r="249" spans="2:2" ht="22.05" customHeight="1" x14ac:dyDescent="0.2">
      <c r="B249" s="93" t="s">
        <v>38</v>
      </c>
    </row>
    <row r="250" spans="2:2" ht="22.05" customHeight="1" x14ac:dyDescent="0.2">
      <c r="B250" s="93" t="s">
        <v>38</v>
      </c>
    </row>
    <row r="251" spans="2:2" ht="22.05" customHeight="1" x14ac:dyDescent="0.2">
      <c r="B251" s="93" t="s">
        <v>38</v>
      </c>
    </row>
    <row r="252" spans="2:2" ht="22.05" customHeight="1" x14ac:dyDescent="0.2">
      <c r="B252" s="93" t="s">
        <v>38</v>
      </c>
    </row>
    <row r="253" spans="2:2" ht="22.05" customHeight="1" x14ac:dyDescent="0.2">
      <c r="B253" s="93" t="s">
        <v>38</v>
      </c>
    </row>
    <row r="254" spans="2:2" ht="22.05" customHeight="1" x14ac:dyDescent="0.2">
      <c r="B254" s="93" t="s">
        <v>38</v>
      </c>
    </row>
    <row r="255" spans="2:2" ht="22.05" customHeight="1" x14ac:dyDescent="0.2">
      <c r="B255" s="93" t="s">
        <v>38</v>
      </c>
    </row>
    <row r="256" spans="2:2" ht="22.05" customHeight="1" x14ac:dyDescent="0.2">
      <c r="B256" s="93" t="s">
        <v>38</v>
      </c>
    </row>
    <row r="257" spans="2:2" ht="22.05" customHeight="1" x14ac:dyDescent="0.2">
      <c r="B257" s="93" t="s">
        <v>38</v>
      </c>
    </row>
    <row r="258" spans="2:2" ht="22.05" customHeight="1" x14ac:dyDescent="0.2">
      <c r="B258" s="93" t="s">
        <v>38</v>
      </c>
    </row>
    <row r="259" spans="2:2" ht="22.05" customHeight="1" x14ac:dyDescent="0.2">
      <c r="B259" s="93" t="s">
        <v>38</v>
      </c>
    </row>
    <row r="260" spans="2:2" ht="22.05" customHeight="1" x14ac:dyDescent="0.2">
      <c r="B260" s="93" t="s">
        <v>38</v>
      </c>
    </row>
    <row r="261" spans="2:2" ht="22.05" customHeight="1" x14ac:dyDescent="0.2">
      <c r="B261" s="93" t="s">
        <v>38</v>
      </c>
    </row>
    <row r="262" spans="2:2" ht="22.05" customHeight="1" x14ac:dyDescent="0.2">
      <c r="B262" s="93" t="s">
        <v>38</v>
      </c>
    </row>
    <row r="263" spans="2:2" ht="22.05" customHeight="1" x14ac:dyDescent="0.2">
      <c r="B263" s="93" t="s">
        <v>38</v>
      </c>
    </row>
    <row r="264" spans="2:2" ht="22.05" customHeight="1" x14ac:dyDescent="0.2">
      <c r="B264" s="93" t="s">
        <v>38</v>
      </c>
    </row>
    <row r="265" spans="2:2" ht="22.05" customHeight="1" x14ac:dyDescent="0.2">
      <c r="B265" s="93" t="s">
        <v>38</v>
      </c>
    </row>
    <row r="266" spans="2:2" ht="22.05" customHeight="1" x14ac:dyDescent="0.2">
      <c r="B266" s="93" t="s">
        <v>38</v>
      </c>
    </row>
    <row r="267" spans="2:2" ht="22.05" customHeight="1" x14ac:dyDescent="0.2">
      <c r="B267" s="93" t="s">
        <v>38</v>
      </c>
    </row>
    <row r="268" spans="2:2" ht="22.05" customHeight="1" x14ac:dyDescent="0.2">
      <c r="B268" s="93" t="s">
        <v>38</v>
      </c>
    </row>
    <row r="269" spans="2:2" ht="22.05" customHeight="1" x14ac:dyDescent="0.2">
      <c r="B269" s="93" t="s">
        <v>38</v>
      </c>
    </row>
    <row r="270" spans="2:2" ht="22.05" customHeight="1" x14ac:dyDescent="0.2">
      <c r="B270" s="93" t="s">
        <v>38</v>
      </c>
    </row>
    <row r="271" spans="2:2" ht="22.05" customHeight="1" x14ac:dyDescent="0.2">
      <c r="B271" s="93" t="s">
        <v>38</v>
      </c>
    </row>
    <row r="272" spans="2:2" ht="22.05" customHeight="1" x14ac:dyDescent="0.2">
      <c r="B272" s="93" t="s">
        <v>38</v>
      </c>
    </row>
    <row r="273" spans="2:2" ht="22.05" customHeight="1" x14ac:dyDescent="0.2">
      <c r="B273" s="93" t="s">
        <v>38</v>
      </c>
    </row>
    <row r="274" spans="2:2" ht="22.05" customHeight="1" x14ac:dyDescent="0.2">
      <c r="B274" s="93" t="s">
        <v>38</v>
      </c>
    </row>
    <row r="275" spans="2:2" ht="22.05" customHeight="1" x14ac:dyDescent="0.2">
      <c r="B275" s="93" t="s">
        <v>38</v>
      </c>
    </row>
    <row r="276" spans="2:2" ht="22.05" customHeight="1" x14ac:dyDescent="0.2">
      <c r="B276" s="93" t="s">
        <v>38</v>
      </c>
    </row>
    <row r="277" spans="2:2" ht="22.05" customHeight="1" x14ac:dyDescent="0.2">
      <c r="B277" s="93" t="s">
        <v>38</v>
      </c>
    </row>
    <row r="278" spans="2:2" ht="22.05" customHeight="1" x14ac:dyDescent="0.2">
      <c r="B278" s="93" t="s">
        <v>38</v>
      </c>
    </row>
    <row r="279" spans="2:2" ht="22.05" customHeight="1" x14ac:dyDescent="0.2">
      <c r="B279" s="93" t="s">
        <v>38</v>
      </c>
    </row>
    <row r="280" spans="2:2" ht="22.05" customHeight="1" x14ac:dyDescent="0.2">
      <c r="B280" s="93" t="s">
        <v>38</v>
      </c>
    </row>
    <row r="281" spans="2:2" ht="22.05" customHeight="1" x14ac:dyDescent="0.2">
      <c r="B281" s="93" t="s">
        <v>38</v>
      </c>
    </row>
    <row r="282" spans="2:2" ht="22.05" customHeight="1" x14ac:dyDescent="0.2">
      <c r="B282" s="93" t="s">
        <v>38</v>
      </c>
    </row>
    <row r="283" spans="2:2" ht="22.05" customHeight="1" x14ac:dyDescent="0.2">
      <c r="B283" s="93" t="s">
        <v>38</v>
      </c>
    </row>
    <row r="284" spans="2:2" ht="22.05" customHeight="1" x14ac:dyDescent="0.2">
      <c r="B284" s="93" t="s">
        <v>38</v>
      </c>
    </row>
    <row r="285" spans="2:2" ht="22.05" customHeight="1" x14ac:dyDescent="0.2">
      <c r="B285" s="93" t="s">
        <v>38</v>
      </c>
    </row>
    <row r="286" spans="2:2" ht="22.05" customHeight="1" x14ac:dyDescent="0.2">
      <c r="B286" s="93" t="s">
        <v>38</v>
      </c>
    </row>
    <row r="287" spans="2:2" ht="22.05" customHeight="1" x14ac:dyDescent="0.2">
      <c r="B287" s="93" t="s">
        <v>38</v>
      </c>
    </row>
    <row r="288" spans="2:2" ht="22.05" customHeight="1" x14ac:dyDescent="0.2">
      <c r="B288" s="93" t="s">
        <v>38</v>
      </c>
    </row>
    <row r="289" spans="2:2" ht="22.05" customHeight="1" x14ac:dyDescent="0.2">
      <c r="B289" s="93" t="s">
        <v>38</v>
      </c>
    </row>
    <row r="290" spans="2:2" ht="22.05" customHeight="1" x14ac:dyDescent="0.2">
      <c r="B290" s="93" t="s">
        <v>38</v>
      </c>
    </row>
    <row r="291" spans="2:2" ht="22.05" customHeight="1" x14ac:dyDescent="0.2">
      <c r="B291" s="93" t="s">
        <v>38</v>
      </c>
    </row>
    <row r="292" spans="2:2" ht="22.05" customHeight="1" x14ac:dyDescent="0.2">
      <c r="B292" s="93" t="s">
        <v>38</v>
      </c>
    </row>
    <row r="293" spans="2:2" ht="22.05" customHeight="1" x14ac:dyDescent="0.2">
      <c r="B293" s="93" t="s">
        <v>38</v>
      </c>
    </row>
    <row r="294" spans="2:2" ht="22.05" customHeight="1" x14ac:dyDescent="0.2">
      <c r="B294" s="93" t="s">
        <v>38</v>
      </c>
    </row>
    <row r="295" spans="2:2" ht="22.05" customHeight="1" x14ac:dyDescent="0.2">
      <c r="B295" s="93" t="s">
        <v>38</v>
      </c>
    </row>
    <row r="296" spans="2:2" ht="22.05" customHeight="1" x14ac:dyDescent="0.2">
      <c r="B296" s="93" t="s">
        <v>38</v>
      </c>
    </row>
    <row r="297" spans="2:2" ht="22.05" customHeight="1" x14ac:dyDescent="0.2">
      <c r="B297" s="93" t="s">
        <v>38</v>
      </c>
    </row>
    <row r="298" spans="2:2" ht="22.05" customHeight="1" x14ac:dyDescent="0.2">
      <c r="B298" s="93" t="s">
        <v>38</v>
      </c>
    </row>
    <row r="299" spans="2:2" ht="22.05" customHeight="1" x14ac:dyDescent="0.2">
      <c r="B299" s="93" t="s">
        <v>38</v>
      </c>
    </row>
    <row r="300" spans="2:2" ht="22.05" customHeight="1" x14ac:dyDescent="0.2">
      <c r="B300" s="93" t="s">
        <v>38</v>
      </c>
    </row>
    <row r="301" spans="2:2" ht="22.05" customHeight="1" x14ac:dyDescent="0.2">
      <c r="B301" s="93" t="s">
        <v>38</v>
      </c>
    </row>
    <row r="302" spans="2:2" ht="22.05" customHeight="1" x14ac:dyDescent="0.2">
      <c r="B302" s="93" t="s">
        <v>38</v>
      </c>
    </row>
    <row r="303" spans="2:2" ht="22.05" customHeight="1" x14ac:dyDescent="0.2">
      <c r="B303" s="93" t="s">
        <v>38</v>
      </c>
    </row>
    <row r="304" spans="2:2" ht="22.05" customHeight="1" x14ac:dyDescent="0.2">
      <c r="B304" s="93" t="s">
        <v>38</v>
      </c>
    </row>
    <row r="305" spans="2:2" ht="22.05" customHeight="1" x14ac:dyDescent="0.2">
      <c r="B305" s="93" t="s">
        <v>38</v>
      </c>
    </row>
    <row r="306" spans="2:2" ht="22.05" customHeight="1" x14ac:dyDescent="0.2">
      <c r="B306" s="93" t="s">
        <v>38</v>
      </c>
    </row>
    <row r="307" spans="2:2" ht="22.05" customHeight="1" x14ac:dyDescent="0.2">
      <c r="B307" s="93" t="s">
        <v>38</v>
      </c>
    </row>
    <row r="308" spans="2:2" ht="22.05" customHeight="1" x14ac:dyDescent="0.2">
      <c r="B308" s="93" t="s">
        <v>38</v>
      </c>
    </row>
    <row r="309" spans="2:2" ht="22.05" customHeight="1" x14ac:dyDescent="0.2">
      <c r="B309" s="93" t="s">
        <v>38</v>
      </c>
    </row>
    <row r="310" spans="2:2" ht="22.05" customHeight="1" x14ac:dyDescent="0.2">
      <c r="B310" s="93" t="s">
        <v>38</v>
      </c>
    </row>
    <row r="311" spans="2:2" ht="22.05" customHeight="1" x14ac:dyDescent="0.2">
      <c r="B311" s="93" t="s">
        <v>38</v>
      </c>
    </row>
    <row r="312" spans="2:2" ht="22.05" customHeight="1" x14ac:dyDescent="0.2">
      <c r="B312" s="93" t="s">
        <v>38</v>
      </c>
    </row>
    <row r="313" spans="2:2" ht="22.05" customHeight="1" x14ac:dyDescent="0.2">
      <c r="B313" s="93" t="s">
        <v>38</v>
      </c>
    </row>
    <row r="314" spans="2:2" ht="22.05" customHeight="1" x14ac:dyDescent="0.2">
      <c r="B314" s="93" t="s">
        <v>38</v>
      </c>
    </row>
    <row r="315" spans="2:2" ht="22.05" customHeight="1" x14ac:dyDescent="0.2">
      <c r="B315" s="93" t="s">
        <v>38</v>
      </c>
    </row>
    <row r="316" spans="2:2" ht="22.05" customHeight="1" x14ac:dyDescent="0.2">
      <c r="B316" s="93" t="s">
        <v>38</v>
      </c>
    </row>
    <row r="317" spans="2:2" ht="22.05" customHeight="1" x14ac:dyDescent="0.2">
      <c r="B317" s="93" t="s">
        <v>38</v>
      </c>
    </row>
    <row r="318" spans="2:2" ht="22.05" customHeight="1" x14ac:dyDescent="0.2">
      <c r="B318" s="93" t="s">
        <v>38</v>
      </c>
    </row>
    <row r="319" spans="2:2" ht="22.05" customHeight="1" x14ac:dyDescent="0.2">
      <c r="B319" s="93" t="s">
        <v>38</v>
      </c>
    </row>
    <row r="320" spans="2:2" ht="22.05" customHeight="1" x14ac:dyDescent="0.2">
      <c r="B320" s="93" t="s">
        <v>38</v>
      </c>
    </row>
    <row r="321" spans="2:2" ht="22.05" customHeight="1" x14ac:dyDescent="0.2">
      <c r="B321" s="93" t="s">
        <v>38</v>
      </c>
    </row>
    <row r="322" spans="2:2" ht="22.05" customHeight="1" x14ac:dyDescent="0.2">
      <c r="B322" s="93" t="s">
        <v>38</v>
      </c>
    </row>
    <row r="323" spans="2:2" ht="22.05" customHeight="1" x14ac:dyDescent="0.2">
      <c r="B323" s="93" t="s">
        <v>38</v>
      </c>
    </row>
    <row r="324" spans="2:2" ht="22.05" customHeight="1" x14ac:dyDescent="0.2">
      <c r="B324" s="93" t="s">
        <v>38</v>
      </c>
    </row>
    <row r="325" spans="2:2" ht="22.05" customHeight="1" x14ac:dyDescent="0.2">
      <c r="B325" s="93" t="s">
        <v>38</v>
      </c>
    </row>
    <row r="326" spans="2:2" ht="22.05" customHeight="1" x14ac:dyDescent="0.2">
      <c r="B326" s="93" t="s">
        <v>38</v>
      </c>
    </row>
    <row r="327" spans="2:2" ht="22.05" customHeight="1" x14ac:dyDescent="0.2">
      <c r="B327" s="93" t="s">
        <v>38</v>
      </c>
    </row>
    <row r="328" spans="2:2" ht="22.05" customHeight="1" x14ac:dyDescent="0.2">
      <c r="B328" s="93" t="s">
        <v>38</v>
      </c>
    </row>
    <row r="329" spans="2:2" ht="22.05" customHeight="1" x14ac:dyDescent="0.2">
      <c r="B329" s="93" t="s">
        <v>38</v>
      </c>
    </row>
    <row r="330" spans="2:2" ht="22.05" customHeight="1" x14ac:dyDescent="0.2">
      <c r="B330" s="93" t="s">
        <v>38</v>
      </c>
    </row>
    <row r="331" spans="2:2" ht="22.05" customHeight="1" x14ac:dyDescent="0.2">
      <c r="B331" s="93" t="s">
        <v>38</v>
      </c>
    </row>
    <row r="332" spans="2:2" ht="22.05" customHeight="1" x14ac:dyDescent="0.2">
      <c r="B332" s="93" t="s">
        <v>38</v>
      </c>
    </row>
    <row r="333" spans="2:2" ht="22.05" customHeight="1" x14ac:dyDescent="0.2">
      <c r="B333" s="93" t="s">
        <v>38</v>
      </c>
    </row>
    <row r="334" spans="2:2" ht="22.05" customHeight="1" x14ac:dyDescent="0.2">
      <c r="B334" s="93" t="s">
        <v>38</v>
      </c>
    </row>
    <row r="335" spans="2:2" ht="22.05" customHeight="1" x14ac:dyDescent="0.2">
      <c r="B335" s="93" t="s">
        <v>38</v>
      </c>
    </row>
    <row r="336" spans="2:2" ht="22.05" customHeight="1" x14ac:dyDescent="0.2">
      <c r="B336" s="93" t="s">
        <v>38</v>
      </c>
    </row>
    <row r="337" spans="2:2" ht="22.05" customHeight="1" x14ac:dyDescent="0.2">
      <c r="B337" s="93" t="s">
        <v>38</v>
      </c>
    </row>
    <row r="338" spans="2:2" ht="22.05" customHeight="1" x14ac:dyDescent="0.2">
      <c r="B338" s="93" t="s">
        <v>38</v>
      </c>
    </row>
    <row r="339" spans="2:2" ht="22.05" customHeight="1" x14ac:dyDescent="0.2">
      <c r="B339" s="93" t="s">
        <v>38</v>
      </c>
    </row>
    <row r="340" spans="2:2" ht="22.05" customHeight="1" x14ac:dyDescent="0.2">
      <c r="B340" s="93" t="s">
        <v>38</v>
      </c>
    </row>
    <row r="341" spans="2:2" ht="22.05" customHeight="1" x14ac:dyDescent="0.2">
      <c r="B341" s="93" t="s">
        <v>38</v>
      </c>
    </row>
    <row r="342" spans="2:2" ht="22.05" customHeight="1" x14ac:dyDescent="0.2">
      <c r="B342" s="93" t="s">
        <v>38</v>
      </c>
    </row>
    <row r="343" spans="2:2" ht="22.05" customHeight="1" x14ac:dyDescent="0.2">
      <c r="B343" s="93" t="s">
        <v>38</v>
      </c>
    </row>
    <row r="344" spans="2:2" ht="22.05" customHeight="1" x14ac:dyDescent="0.2">
      <c r="B344" s="93" t="s">
        <v>38</v>
      </c>
    </row>
    <row r="345" spans="2:2" ht="22.05" customHeight="1" x14ac:dyDescent="0.2">
      <c r="B345" s="93" t="s">
        <v>38</v>
      </c>
    </row>
    <row r="346" spans="2:2" ht="22.05" customHeight="1" x14ac:dyDescent="0.2">
      <c r="B346" s="93" t="s">
        <v>38</v>
      </c>
    </row>
    <row r="347" spans="2:2" ht="22.05" customHeight="1" x14ac:dyDescent="0.2">
      <c r="B347" s="93" t="s">
        <v>38</v>
      </c>
    </row>
    <row r="348" spans="2:2" ht="22.05" customHeight="1" x14ac:dyDescent="0.2">
      <c r="B348" s="93" t="s">
        <v>38</v>
      </c>
    </row>
    <row r="349" spans="2:2" ht="22.05" customHeight="1" x14ac:dyDescent="0.2">
      <c r="B349" s="93" t="s">
        <v>38</v>
      </c>
    </row>
    <row r="350" spans="2:2" ht="22.05" customHeight="1" x14ac:dyDescent="0.2">
      <c r="B350" s="93" t="s">
        <v>38</v>
      </c>
    </row>
    <row r="351" spans="2:2" ht="22.05" customHeight="1" x14ac:dyDescent="0.2">
      <c r="B351" s="93" t="s">
        <v>38</v>
      </c>
    </row>
    <row r="352" spans="2:2" ht="22.05" customHeight="1" x14ac:dyDescent="0.2">
      <c r="B352" s="93" t="s">
        <v>38</v>
      </c>
    </row>
    <row r="353" spans="2:2" ht="22.05" customHeight="1" x14ac:dyDescent="0.2">
      <c r="B353" s="93" t="s">
        <v>38</v>
      </c>
    </row>
    <row r="354" spans="2:2" ht="22.05" customHeight="1" x14ac:dyDescent="0.2">
      <c r="B354" s="93" t="s">
        <v>38</v>
      </c>
    </row>
    <row r="355" spans="2:2" ht="22.05" customHeight="1" x14ac:dyDescent="0.2">
      <c r="B355" s="93" t="s">
        <v>38</v>
      </c>
    </row>
    <row r="356" spans="2:2" ht="22.05" customHeight="1" x14ac:dyDescent="0.2">
      <c r="B356" s="93" t="s">
        <v>38</v>
      </c>
    </row>
    <row r="357" spans="2:2" ht="22.05" customHeight="1" x14ac:dyDescent="0.2">
      <c r="B357" s="93" t="s">
        <v>38</v>
      </c>
    </row>
    <row r="358" spans="2:2" ht="22.05" customHeight="1" x14ac:dyDescent="0.2">
      <c r="B358" s="93" t="s">
        <v>38</v>
      </c>
    </row>
    <row r="359" spans="2:2" ht="22.05" customHeight="1" x14ac:dyDescent="0.2">
      <c r="B359" s="93" t="s">
        <v>38</v>
      </c>
    </row>
    <row r="360" spans="2:2" ht="22.05" customHeight="1" x14ac:dyDescent="0.2">
      <c r="B360" s="93" t="s">
        <v>38</v>
      </c>
    </row>
    <row r="361" spans="2:2" ht="22.05" customHeight="1" x14ac:dyDescent="0.2">
      <c r="B361" s="93" t="s">
        <v>38</v>
      </c>
    </row>
    <row r="362" spans="2:2" ht="22.05" customHeight="1" x14ac:dyDescent="0.2">
      <c r="B362" s="93" t="s">
        <v>38</v>
      </c>
    </row>
    <row r="363" spans="2:2" ht="22.05" customHeight="1" x14ac:dyDescent="0.2">
      <c r="B363" s="93" t="s">
        <v>38</v>
      </c>
    </row>
    <row r="364" spans="2:2" ht="22.05" customHeight="1" x14ac:dyDescent="0.2">
      <c r="B364" s="93" t="s">
        <v>38</v>
      </c>
    </row>
    <row r="365" spans="2:2" ht="22.05" customHeight="1" x14ac:dyDescent="0.2">
      <c r="B365" s="93" t="s">
        <v>38</v>
      </c>
    </row>
    <row r="366" spans="2:2" ht="22.05" customHeight="1" x14ac:dyDescent="0.2">
      <c r="B366" s="93" t="s">
        <v>38</v>
      </c>
    </row>
    <row r="367" spans="2:2" ht="22.05" customHeight="1" x14ac:dyDescent="0.2">
      <c r="B367" s="93" t="s">
        <v>38</v>
      </c>
    </row>
    <row r="368" spans="2:2" ht="22.05" customHeight="1" x14ac:dyDescent="0.2">
      <c r="B368" s="93" t="s">
        <v>38</v>
      </c>
    </row>
    <row r="369" spans="2:2" ht="22.05" customHeight="1" x14ac:dyDescent="0.2">
      <c r="B369" s="93" t="s">
        <v>38</v>
      </c>
    </row>
    <row r="370" spans="2:2" ht="22.05" customHeight="1" x14ac:dyDescent="0.2">
      <c r="B370" s="93" t="s">
        <v>38</v>
      </c>
    </row>
    <row r="371" spans="2:2" ht="22.05" customHeight="1" x14ac:dyDescent="0.2">
      <c r="B371" s="93" t="s">
        <v>38</v>
      </c>
    </row>
    <row r="372" spans="2:2" ht="22.05" customHeight="1" x14ac:dyDescent="0.2">
      <c r="B372" s="93" t="s">
        <v>38</v>
      </c>
    </row>
    <row r="373" spans="2:2" ht="22.05" customHeight="1" x14ac:dyDescent="0.2">
      <c r="B373" s="93" t="s">
        <v>38</v>
      </c>
    </row>
    <row r="374" spans="2:2" ht="22.05" customHeight="1" x14ac:dyDescent="0.2">
      <c r="B374" s="93" t="s">
        <v>38</v>
      </c>
    </row>
    <row r="375" spans="2:2" ht="22.05" customHeight="1" x14ac:dyDescent="0.2">
      <c r="B375" s="93" t="s">
        <v>38</v>
      </c>
    </row>
    <row r="376" spans="2:2" ht="22.05" customHeight="1" x14ac:dyDescent="0.2">
      <c r="B376" s="93" t="s">
        <v>38</v>
      </c>
    </row>
    <row r="377" spans="2:2" ht="22.05" customHeight="1" x14ac:dyDescent="0.2">
      <c r="B377" s="93" t="s">
        <v>38</v>
      </c>
    </row>
    <row r="378" spans="2:2" ht="22.05" customHeight="1" x14ac:dyDescent="0.2">
      <c r="B378" s="93" t="s">
        <v>38</v>
      </c>
    </row>
    <row r="379" spans="2:2" ht="22.05" customHeight="1" x14ac:dyDescent="0.2">
      <c r="B379" s="93" t="s">
        <v>38</v>
      </c>
    </row>
    <row r="380" spans="2:2" ht="22.05" customHeight="1" x14ac:dyDescent="0.2">
      <c r="B380" s="93" t="s">
        <v>38</v>
      </c>
    </row>
    <row r="381" spans="2:2" ht="22.05" customHeight="1" x14ac:dyDescent="0.2">
      <c r="B381" s="93" t="s">
        <v>38</v>
      </c>
    </row>
    <row r="382" spans="2:2" ht="22.05" customHeight="1" x14ac:dyDescent="0.2">
      <c r="B382" s="93" t="s">
        <v>38</v>
      </c>
    </row>
    <row r="383" spans="2:2" ht="22.05" customHeight="1" x14ac:dyDescent="0.2">
      <c r="B383" s="93" t="s">
        <v>38</v>
      </c>
    </row>
    <row r="384" spans="2:2" ht="22.05" customHeight="1" x14ac:dyDescent="0.2">
      <c r="B384" s="93" t="s">
        <v>38</v>
      </c>
    </row>
    <row r="385" spans="2:2" ht="22.05" customHeight="1" x14ac:dyDescent="0.2">
      <c r="B385" s="93" t="s">
        <v>38</v>
      </c>
    </row>
    <row r="386" spans="2:2" ht="22.05" customHeight="1" x14ac:dyDescent="0.2">
      <c r="B386" s="93" t="s">
        <v>38</v>
      </c>
    </row>
    <row r="387" spans="2:2" ht="22.05" customHeight="1" x14ac:dyDescent="0.2">
      <c r="B387" s="93" t="s">
        <v>38</v>
      </c>
    </row>
    <row r="388" spans="2:2" ht="22.05" customHeight="1" x14ac:dyDescent="0.2">
      <c r="B388" s="93" t="s">
        <v>38</v>
      </c>
    </row>
    <row r="389" spans="2:2" ht="22.05" customHeight="1" x14ac:dyDescent="0.2">
      <c r="B389" s="93" t="s">
        <v>38</v>
      </c>
    </row>
    <row r="390" spans="2:2" ht="22.05" customHeight="1" x14ac:dyDescent="0.2">
      <c r="B390" s="93" t="s">
        <v>38</v>
      </c>
    </row>
    <row r="391" spans="2:2" ht="22.05" customHeight="1" x14ac:dyDescent="0.2">
      <c r="B391" s="93" t="s">
        <v>38</v>
      </c>
    </row>
    <row r="392" spans="2:2" ht="22.05" customHeight="1" x14ac:dyDescent="0.2">
      <c r="B392" s="93" t="s">
        <v>38</v>
      </c>
    </row>
    <row r="393" spans="2:2" ht="22.05" customHeight="1" x14ac:dyDescent="0.2">
      <c r="B393" s="93" t="s">
        <v>38</v>
      </c>
    </row>
    <row r="394" spans="2:2" ht="22.05" customHeight="1" x14ac:dyDescent="0.2">
      <c r="B394" s="93" t="s">
        <v>38</v>
      </c>
    </row>
    <row r="395" spans="2:2" ht="22.05" customHeight="1" x14ac:dyDescent="0.2">
      <c r="B395" s="93" t="s">
        <v>38</v>
      </c>
    </row>
    <row r="396" spans="2:2" ht="22.05" customHeight="1" x14ac:dyDescent="0.2">
      <c r="B396" s="93" t="s">
        <v>38</v>
      </c>
    </row>
    <row r="397" spans="2:2" ht="22.05" customHeight="1" x14ac:dyDescent="0.2">
      <c r="B397" s="93" t="s">
        <v>38</v>
      </c>
    </row>
    <row r="398" spans="2:2" ht="22.05" customHeight="1" x14ac:dyDescent="0.2">
      <c r="B398" s="93" t="s">
        <v>38</v>
      </c>
    </row>
    <row r="399" spans="2:2" ht="22.05" customHeight="1" x14ac:dyDescent="0.2">
      <c r="B399" s="93" t="s">
        <v>38</v>
      </c>
    </row>
    <row r="400" spans="2:2" ht="22.05" customHeight="1" x14ac:dyDescent="0.2">
      <c r="B400" s="93" t="s">
        <v>38</v>
      </c>
    </row>
    <row r="401" spans="2:2" ht="22.05" customHeight="1" x14ac:dyDescent="0.2">
      <c r="B401" s="93" t="s">
        <v>38</v>
      </c>
    </row>
    <row r="402" spans="2:2" ht="22.05" customHeight="1" x14ac:dyDescent="0.2">
      <c r="B402" s="93" t="s">
        <v>38</v>
      </c>
    </row>
    <row r="403" spans="2:2" ht="22.05" customHeight="1" x14ac:dyDescent="0.2">
      <c r="B403" s="93" t="s">
        <v>38</v>
      </c>
    </row>
    <row r="404" spans="2:2" ht="22.05" customHeight="1" x14ac:dyDescent="0.2">
      <c r="B404" s="93" t="s">
        <v>38</v>
      </c>
    </row>
    <row r="405" spans="2:2" ht="22.05" customHeight="1" x14ac:dyDescent="0.2">
      <c r="B405" s="93" t="s">
        <v>38</v>
      </c>
    </row>
    <row r="406" spans="2:2" ht="22.05" customHeight="1" x14ac:dyDescent="0.2">
      <c r="B406" s="93" t="s">
        <v>38</v>
      </c>
    </row>
    <row r="407" spans="2:2" ht="22.05" customHeight="1" x14ac:dyDescent="0.2">
      <c r="B407" s="93" t="s">
        <v>38</v>
      </c>
    </row>
    <row r="408" spans="2:2" ht="22.05" customHeight="1" x14ac:dyDescent="0.2">
      <c r="B408" s="93" t="s">
        <v>38</v>
      </c>
    </row>
    <row r="409" spans="2:2" ht="22.05" customHeight="1" x14ac:dyDescent="0.2">
      <c r="B409" s="93" t="s">
        <v>38</v>
      </c>
    </row>
    <row r="410" spans="2:2" ht="22.05" customHeight="1" x14ac:dyDescent="0.2">
      <c r="B410" s="93" t="s">
        <v>38</v>
      </c>
    </row>
    <row r="411" spans="2:2" ht="22.05" customHeight="1" x14ac:dyDescent="0.2">
      <c r="B411" s="93" t="s">
        <v>38</v>
      </c>
    </row>
    <row r="412" spans="2:2" ht="22.05" customHeight="1" x14ac:dyDescent="0.2">
      <c r="B412" s="93" t="s">
        <v>38</v>
      </c>
    </row>
    <row r="413" spans="2:2" ht="22.05" customHeight="1" x14ac:dyDescent="0.2">
      <c r="B413" s="93" t="s">
        <v>38</v>
      </c>
    </row>
    <row r="414" spans="2:2" ht="22.05" customHeight="1" x14ac:dyDescent="0.2">
      <c r="B414" s="93" t="s">
        <v>38</v>
      </c>
    </row>
    <row r="415" spans="2:2" ht="22.05" customHeight="1" x14ac:dyDescent="0.2">
      <c r="B415" s="93" t="s">
        <v>38</v>
      </c>
    </row>
    <row r="416" spans="2:2" ht="22.05" customHeight="1" x14ac:dyDescent="0.2">
      <c r="B416" s="93" t="s">
        <v>38</v>
      </c>
    </row>
    <row r="417" spans="2:2" ht="22.05" customHeight="1" x14ac:dyDescent="0.2">
      <c r="B417" s="93" t="s">
        <v>38</v>
      </c>
    </row>
    <row r="418" spans="2:2" ht="22.05" customHeight="1" x14ac:dyDescent="0.2">
      <c r="B418" s="93" t="s">
        <v>38</v>
      </c>
    </row>
    <row r="419" spans="2:2" ht="22.05" customHeight="1" x14ac:dyDescent="0.2">
      <c r="B419" s="93" t="s">
        <v>38</v>
      </c>
    </row>
    <row r="420" spans="2:2" ht="22.05" customHeight="1" x14ac:dyDescent="0.2">
      <c r="B420" s="93" t="s">
        <v>38</v>
      </c>
    </row>
    <row r="421" spans="2:2" ht="22.05" customHeight="1" x14ac:dyDescent="0.2">
      <c r="B421" s="93" t="s">
        <v>38</v>
      </c>
    </row>
    <row r="422" spans="2:2" ht="22.05" customHeight="1" x14ac:dyDescent="0.2">
      <c r="B422" s="93" t="s">
        <v>38</v>
      </c>
    </row>
    <row r="423" spans="2:2" ht="22.05" customHeight="1" x14ac:dyDescent="0.2">
      <c r="B423" s="93" t="s">
        <v>38</v>
      </c>
    </row>
    <row r="424" spans="2:2" ht="22.05" customHeight="1" x14ac:dyDescent="0.2">
      <c r="B424" s="93" t="s">
        <v>38</v>
      </c>
    </row>
    <row r="425" spans="2:2" ht="22.05" customHeight="1" x14ac:dyDescent="0.2">
      <c r="B425" s="93" t="s">
        <v>38</v>
      </c>
    </row>
    <row r="426" spans="2:2" ht="22.05" customHeight="1" x14ac:dyDescent="0.2">
      <c r="B426" s="93" t="s">
        <v>38</v>
      </c>
    </row>
    <row r="427" spans="2:2" ht="22.05" customHeight="1" x14ac:dyDescent="0.2">
      <c r="B427" s="93" t="s">
        <v>38</v>
      </c>
    </row>
    <row r="428" spans="2:2" ht="22.05" customHeight="1" x14ac:dyDescent="0.2">
      <c r="B428" s="93" t="s">
        <v>38</v>
      </c>
    </row>
    <row r="429" spans="2:2" ht="22.05" customHeight="1" x14ac:dyDescent="0.2">
      <c r="B429" s="93" t="s">
        <v>38</v>
      </c>
    </row>
    <row r="430" spans="2:2" ht="22.05" customHeight="1" x14ac:dyDescent="0.2">
      <c r="B430" s="93" t="s">
        <v>38</v>
      </c>
    </row>
    <row r="431" spans="2:2" ht="22.05" customHeight="1" x14ac:dyDescent="0.2">
      <c r="B431" s="93" t="s">
        <v>38</v>
      </c>
    </row>
    <row r="432" spans="2:2" ht="22.05" customHeight="1" x14ac:dyDescent="0.2">
      <c r="B432" s="93" t="s">
        <v>38</v>
      </c>
    </row>
    <row r="433" spans="2:2" ht="22.05" customHeight="1" x14ac:dyDescent="0.2">
      <c r="B433" s="93" t="s">
        <v>38</v>
      </c>
    </row>
    <row r="434" spans="2:2" ht="22.05" customHeight="1" x14ac:dyDescent="0.2">
      <c r="B434" s="93" t="s">
        <v>38</v>
      </c>
    </row>
    <row r="435" spans="2:2" ht="22.05" customHeight="1" x14ac:dyDescent="0.2">
      <c r="B435" s="93" t="s">
        <v>38</v>
      </c>
    </row>
    <row r="436" spans="2:2" ht="22.05" customHeight="1" x14ac:dyDescent="0.2">
      <c r="B436" s="93" t="s">
        <v>38</v>
      </c>
    </row>
    <row r="437" spans="2:2" ht="22.05" customHeight="1" x14ac:dyDescent="0.2">
      <c r="B437" s="93" t="s">
        <v>38</v>
      </c>
    </row>
    <row r="438" spans="2:2" ht="22.05" customHeight="1" x14ac:dyDescent="0.2">
      <c r="B438" s="93" t="s">
        <v>38</v>
      </c>
    </row>
    <row r="439" spans="2:2" ht="22.05" customHeight="1" x14ac:dyDescent="0.2">
      <c r="B439" s="93" t="s">
        <v>38</v>
      </c>
    </row>
    <row r="440" spans="2:2" ht="22.05" customHeight="1" x14ac:dyDescent="0.2">
      <c r="B440" s="93" t="s">
        <v>38</v>
      </c>
    </row>
    <row r="441" spans="2:2" ht="22.05" customHeight="1" x14ac:dyDescent="0.2">
      <c r="B441" s="93" t="s">
        <v>38</v>
      </c>
    </row>
    <row r="442" spans="2:2" ht="22.05" customHeight="1" x14ac:dyDescent="0.2">
      <c r="B442" s="93" t="s">
        <v>38</v>
      </c>
    </row>
    <row r="443" spans="2:2" ht="22.05" customHeight="1" x14ac:dyDescent="0.2">
      <c r="B443" s="93" t="s">
        <v>38</v>
      </c>
    </row>
    <row r="444" spans="2:2" ht="22.05" customHeight="1" x14ac:dyDescent="0.2">
      <c r="B444" s="93" t="s">
        <v>38</v>
      </c>
    </row>
    <row r="445" spans="2:2" ht="22.05" customHeight="1" x14ac:dyDescent="0.2">
      <c r="B445" s="93" t="s">
        <v>38</v>
      </c>
    </row>
    <row r="446" spans="2:2" ht="22.05" customHeight="1" x14ac:dyDescent="0.2">
      <c r="B446" s="93" t="s">
        <v>38</v>
      </c>
    </row>
    <row r="447" spans="2:2" ht="22.05" customHeight="1" x14ac:dyDescent="0.2">
      <c r="B447" s="93" t="s">
        <v>38</v>
      </c>
    </row>
    <row r="448" spans="2:2" ht="22.05" customHeight="1" x14ac:dyDescent="0.2">
      <c r="B448" s="93" t="s">
        <v>38</v>
      </c>
    </row>
    <row r="449" spans="2:2" ht="22.05" customHeight="1" x14ac:dyDescent="0.2">
      <c r="B449" s="93" t="s">
        <v>38</v>
      </c>
    </row>
    <row r="450" spans="2:2" ht="22.05" customHeight="1" x14ac:dyDescent="0.2">
      <c r="B450" s="93" t="s">
        <v>38</v>
      </c>
    </row>
    <row r="451" spans="2:2" ht="22.05" customHeight="1" x14ac:dyDescent="0.2">
      <c r="B451" s="93" t="s">
        <v>38</v>
      </c>
    </row>
    <row r="452" spans="2:2" ht="22.05" customHeight="1" x14ac:dyDescent="0.2">
      <c r="B452" s="93" t="s">
        <v>38</v>
      </c>
    </row>
    <row r="453" spans="2:2" ht="22.05" customHeight="1" x14ac:dyDescent="0.2">
      <c r="B453" s="93" t="s">
        <v>38</v>
      </c>
    </row>
    <row r="454" spans="2:2" ht="22.05" customHeight="1" x14ac:dyDescent="0.2">
      <c r="B454" s="93" t="s">
        <v>38</v>
      </c>
    </row>
    <row r="455" spans="2:2" ht="22.05" customHeight="1" x14ac:dyDescent="0.2">
      <c r="B455" s="93" t="s">
        <v>38</v>
      </c>
    </row>
    <row r="456" spans="2:2" ht="22.05" customHeight="1" x14ac:dyDescent="0.2">
      <c r="B456" s="93" t="s">
        <v>38</v>
      </c>
    </row>
    <row r="457" spans="2:2" ht="22.05" customHeight="1" x14ac:dyDescent="0.2">
      <c r="B457" s="93" t="s">
        <v>38</v>
      </c>
    </row>
    <row r="458" spans="2:2" ht="22.05" customHeight="1" x14ac:dyDescent="0.2">
      <c r="B458" s="93" t="s">
        <v>38</v>
      </c>
    </row>
    <row r="459" spans="2:2" ht="22.05" customHeight="1" x14ac:dyDescent="0.2">
      <c r="B459" s="93" t="s">
        <v>38</v>
      </c>
    </row>
    <row r="460" spans="2:2" ht="22.05" customHeight="1" x14ac:dyDescent="0.2">
      <c r="B460" s="93" t="s">
        <v>38</v>
      </c>
    </row>
    <row r="461" spans="2:2" ht="22.05" customHeight="1" x14ac:dyDescent="0.2">
      <c r="B461" s="93" t="s">
        <v>38</v>
      </c>
    </row>
    <row r="462" spans="2:2" ht="22.05" customHeight="1" x14ac:dyDescent="0.2">
      <c r="B462" s="93" t="s">
        <v>38</v>
      </c>
    </row>
    <row r="463" spans="2:2" ht="22.05" customHeight="1" x14ac:dyDescent="0.2">
      <c r="B463" s="93" t="s">
        <v>38</v>
      </c>
    </row>
    <row r="464" spans="2:2" ht="22.05" customHeight="1" x14ac:dyDescent="0.2">
      <c r="B464" s="93" t="s">
        <v>38</v>
      </c>
    </row>
    <row r="465" spans="2:2" ht="22.05" customHeight="1" x14ac:dyDescent="0.2">
      <c r="B465" s="93" t="s">
        <v>38</v>
      </c>
    </row>
    <row r="466" spans="2:2" ht="22.05" customHeight="1" x14ac:dyDescent="0.2">
      <c r="B466" s="93" t="s">
        <v>38</v>
      </c>
    </row>
    <row r="467" spans="2:2" ht="22.05" customHeight="1" x14ac:dyDescent="0.2">
      <c r="B467" s="93" t="s">
        <v>38</v>
      </c>
    </row>
    <row r="468" spans="2:2" ht="22.05" customHeight="1" x14ac:dyDescent="0.2">
      <c r="B468" s="93" t="s">
        <v>38</v>
      </c>
    </row>
    <row r="469" spans="2:2" ht="22.05" customHeight="1" x14ac:dyDescent="0.2">
      <c r="B469" s="93" t="s">
        <v>38</v>
      </c>
    </row>
    <row r="470" spans="2:2" ht="22.05" customHeight="1" x14ac:dyDescent="0.2">
      <c r="B470" s="93" t="s">
        <v>38</v>
      </c>
    </row>
    <row r="471" spans="2:2" ht="22.05" customHeight="1" x14ac:dyDescent="0.2">
      <c r="B471" s="93" t="s">
        <v>38</v>
      </c>
    </row>
    <row r="472" spans="2:2" ht="22.05" customHeight="1" x14ac:dyDescent="0.2">
      <c r="B472" s="93" t="s">
        <v>38</v>
      </c>
    </row>
    <row r="473" spans="2:2" ht="22.05" customHeight="1" x14ac:dyDescent="0.2">
      <c r="B473" s="93" t="s">
        <v>38</v>
      </c>
    </row>
    <row r="474" spans="2:2" ht="22.05" customHeight="1" x14ac:dyDescent="0.2">
      <c r="B474" s="93" t="s">
        <v>38</v>
      </c>
    </row>
    <row r="475" spans="2:2" ht="22.05" customHeight="1" x14ac:dyDescent="0.2">
      <c r="B475" s="93" t="s">
        <v>38</v>
      </c>
    </row>
    <row r="476" spans="2:2" ht="22.05" customHeight="1" x14ac:dyDescent="0.2">
      <c r="B476" s="93" t="s">
        <v>38</v>
      </c>
    </row>
    <row r="477" spans="2:2" ht="22.05" customHeight="1" x14ac:dyDescent="0.2">
      <c r="B477" s="93" t="s">
        <v>38</v>
      </c>
    </row>
    <row r="478" spans="2:2" ht="22.05" customHeight="1" x14ac:dyDescent="0.2">
      <c r="B478" s="93" t="s">
        <v>38</v>
      </c>
    </row>
    <row r="479" spans="2:2" ht="22.05" customHeight="1" x14ac:dyDescent="0.2">
      <c r="B479" s="93" t="s">
        <v>38</v>
      </c>
    </row>
    <row r="480" spans="2:2" ht="22.05" customHeight="1" x14ac:dyDescent="0.2">
      <c r="B480" s="93" t="s">
        <v>38</v>
      </c>
    </row>
    <row r="481" spans="2:2" ht="22.05" customHeight="1" x14ac:dyDescent="0.2">
      <c r="B481" s="93" t="s">
        <v>38</v>
      </c>
    </row>
    <row r="482" spans="2:2" ht="22.05" customHeight="1" x14ac:dyDescent="0.2">
      <c r="B482" s="93" t="s">
        <v>38</v>
      </c>
    </row>
    <row r="483" spans="2:2" ht="22.05" customHeight="1" x14ac:dyDescent="0.2">
      <c r="B483" s="93" t="s">
        <v>38</v>
      </c>
    </row>
    <row r="484" spans="2:2" ht="22.05" customHeight="1" x14ac:dyDescent="0.2">
      <c r="B484" s="93" t="s">
        <v>38</v>
      </c>
    </row>
    <row r="485" spans="2:2" ht="22.05" customHeight="1" x14ac:dyDescent="0.2">
      <c r="B485" s="93" t="s">
        <v>38</v>
      </c>
    </row>
    <row r="486" spans="2:2" ht="22.05" customHeight="1" x14ac:dyDescent="0.2">
      <c r="B486" s="93" t="s">
        <v>38</v>
      </c>
    </row>
    <row r="487" spans="2:2" ht="22.05" customHeight="1" x14ac:dyDescent="0.2">
      <c r="B487" s="93" t="s">
        <v>38</v>
      </c>
    </row>
    <row r="488" spans="2:2" ht="22.05" customHeight="1" x14ac:dyDescent="0.2">
      <c r="B488" s="93" t="s">
        <v>38</v>
      </c>
    </row>
    <row r="489" spans="2:2" ht="22.05" customHeight="1" x14ac:dyDescent="0.2">
      <c r="B489" s="93" t="s">
        <v>38</v>
      </c>
    </row>
    <row r="490" spans="2:2" ht="22.05" customHeight="1" x14ac:dyDescent="0.2">
      <c r="B490" s="93" t="s">
        <v>38</v>
      </c>
    </row>
    <row r="491" spans="2:2" ht="22.05" customHeight="1" x14ac:dyDescent="0.2">
      <c r="B491" s="93" t="s">
        <v>38</v>
      </c>
    </row>
    <row r="492" spans="2:2" ht="22.05" customHeight="1" x14ac:dyDescent="0.2">
      <c r="B492" s="93" t="s">
        <v>38</v>
      </c>
    </row>
    <row r="493" spans="2:2" ht="22.05" customHeight="1" x14ac:dyDescent="0.2">
      <c r="B493" s="93" t="s">
        <v>38</v>
      </c>
    </row>
    <row r="494" spans="2:2" ht="22.05" customHeight="1" x14ac:dyDescent="0.2">
      <c r="B494" s="93" t="s">
        <v>38</v>
      </c>
    </row>
    <row r="495" spans="2:2" ht="22.05" customHeight="1" x14ac:dyDescent="0.2">
      <c r="B495" s="93" t="s">
        <v>38</v>
      </c>
    </row>
    <row r="496" spans="2:2" ht="22.05" customHeight="1" x14ac:dyDescent="0.2">
      <c r="B496" s="93" t="s">
        <v>38</v>
      </c>
    </row>
    <row r="497" spans="2:2" ht="22.05" customHeight="1" x14ac:dyDescent="0.2">
      <c r="B497" s="93" t="s">
        <v>38</v>
      </c>
    </row>
    <row r="498" spans="2:2" ht="22.05" customHeight="1" x14ac:dyDescent="0.2">
      <c r="B498" s="93" t="s">
        <v>38</v>
      </c>
    </row>
    <row r="499" spans="2:2" ht="22.05" customHeight="1" x14ac:dyDescent="0.2">
      <c r="B499" s="93" t="s">
        <v>38</v>
      </c>
    </row>
    <row r="500" spans="2:2" ht="22.05" customHeight="1" x14ac:dyDescent="0.2">
      <c r="B500" s="93" t="s">
        <v>38</v>
      </c>
    </row>
    <row r="501" spans="2:2" ht="22.05" customHeight="1" x14ac:dyDescent="0.2">
      <c r="B501" s="93" t="s">
        <v>38</v>
      </c>
    </row>
    <row r="502" spans="2:2" ht="22.05" customHeight="1" x14ac:dyDescent="0.2">
      <c r="B502" s="93" t="s">
        <v>38</v>
      </c>
    </row>
    <row r="503" spans="2:2" ht="22.05" customHeight="1" x14ac:dyDescent="0.2">
      <c r="B503" s="93" t="s">
        <v>38</v>
      </c>
    </row>
    <row r="504" spans="2:2" ht="22.05" customHeight="1" x14ac:dyDescent="0.2">
      <c r="B504" s="93" t="s">
        <v>38</v>
      </c>
    </row>
    <row r="505" spans="2:2" ht="22.05" customHeight="1" x14ac:dyDescent="0.2">
      <c r="B505" s="93" t="s">
        <v>38</v>
      </c>
    </row>
    <row r="506" spans="2:2" ht="22.05" customHeight="1" x14ac:dyDescent="0.2">
      <c r="B506" s="93" t="s">
        <v>38</v>
      </c>
    </row>
    <row r="507" spans="2:2" ht="22.05" customHeight="1" x14ac:dyDescent="0.2">
      <c r="B507" s="93" t="s">
        <v>38</v>
      </c>
    </row>
    <row r="508" spans="2:2" ht="22.05" customHeight="1" x14ac:dyDescent="0.2">
      <c r="B508" s="93" t="s">
        <v>38</v>
      </c>
    </row>
    <row r="509" spans="2:2" ht="22.05" customHeight="1" x14ac:dyDescent="0.2">
      <c r="B509" s="93" t="s">
        <v>38</v>
      </c>
    </row>
    <row r="510" spans="2:2" ht="22.05" customHeight="1" x14ac:dyDescent="0.2">
      <c r="B510" s="93" t="s">
        <v>38</v>
      </c>
    </row>
    <row r="511" spans="2:2" ht="22.05" customHeight="1" x14ac:dyDescent="0.2">
      <c r="B511" s="93" t="s">
        <v>38</v>
      </c>
    </row>
    <row r="512" spans="2:2" ht="22.05" customHeight="1" x14ac:dyDescent="0.2">
      <c r="B512" s="93" t="s">
        <v>38</v>
      </c>
    </row>
    <row r="513" spans="2:2" ht="22.05" customHeight="1" x14ac:dyDescent="0.2">
      <c r="B513" s="93" t="s">
        <v>38</v>
      </c>
    </row>
    <row r="514" spans="2:2" ht="22.05" customHeight="1" x14ac:dyDescent="0.2">
      <c r="B514" s="93" t="s">
        <v>38</v>
      </c>
    </row>
    <row r="515" spans="2:2" ht="22.05" customHeight="1" x14ac:dyDescent="0.2">
      <c r="B515" s="93" t="s">
        <v>38</v>
      </c>
    </row>
    <row r="516" spans="2:2" ht="22.05" customHeight="1" x14ac:dyDescent="0.2">
      <c r="B516" s="93" t="s">
        <v>38</v>
      </c>
    </row>
    <row r="517" spans="2:2" ht="22.05" customHeight="1" x14ac:dyDescent="0.2">
      <c r="B517" s="93" t="s">
        <v>38</v>
      </c>
    </row>
    <row r="518" spans="2:2" ht="22.05" customHeight="1" x14ac:dyDescent="0.2">
      <c r="B518" s="93" t="s">
        <v>38</v>
      </c>
    </row>
    <row r="519" spans="2:2" ht="22.05" customHeight="1" x14ac:dyDescent="0.2">
      <c r="B519" s="93" t="s">
        <v>38</v>
      </c>
    </row>
    <row r="520" spans="2:2" ht="22.05" customHeight="1" x14ac:dyDescent="0.2">
      <c r="B520" s="93" t="s">
        <v>38</v>
      </c>
    </row>
    <row r="521" spans="2:2" ht="22.05" customHeight="1" x14ac:dyDescent="0.2">
      <c r="B521" s="93" t="s">
        <v>38</v>
      </c>
    </row>
    <row r="522" spans="2:2" ht="22.05" customHeight="1" x14ac:dyDescent="0.2">
      <c r="B522" s="93" t="s">
        <v>38</v>
      </c>
    </row>
    <row r="523" spans="2:2" ht="22.05" customHeight="1" x14ac:dyDescent="0.2">
      <c r="B523" s="93" t="s">
        <v>38</v>
      </c>
    </row>
    <row r="524" spans="2:2" ht="22.05" customHeight="1" x14ac:dyDescent="0.2">
      <c r="B524" s="93" t="s">
        <v>38</v>
      </c>
    </row>
    <row r="525" spans="2:2" ht="22.05" customHeight="1" x14ac:dyDescent="0.2">
      <c r="B525" s="93" t="s">
        <v>38</v>
      </c>
    </row>
    <row r="526" spans="2:2" ht="22.05" customHeight="1" x14ac:dyDescent="0.2">
      <c r="B526" s="93" t="s">
        <v>38</v>
      </c>
    </row>
    <row r="527" spans="2:2" ht="22.05" customHeight="1" x14ac:dyDescent="0.2">
      <c r="B527" s="93" t="s">
        <v>38</v>
      </c>
    </row>
    <row r="528" spans="2:2" ht="22.05" customHeight="1" x14ac:dyDescent="0.2">
      <c r="B528" s="93" t="s">
        <v>38</v>
      </c>
    </row>
    <row r="529" spans="2:2" ht="22.05" customHeight="1" x14ac:dyDescent="0.2">
      <c r="B529" s="93" t="s">
        <v>38</v>
      </c>
    </row>
    <row r="530" spans="2:2" ht="22.05" customHeight="1" x14ac:dyDescent="0.2">
      <c r="B530" s="93" t="s">
        <v>38</v>
      </c>
    </row>
    <row r="531" spans="2:2" ht="22.05" customHeight="1" x14ac:dyDescent="0.2">
      <c r="B531" s="93" t="s">
        <v>38</v>
      </c>
    </row>
    <row r="532" spans="2:2" ht="22.05" customHeight="1" x14ac:dyDescent="0.2">
      <c r="B532" s="93" t="s">
        <v>38</v>
      </c>
    </row>
    <row r="533" spans="2:2" ht="22.05" customHeight="1" x14ac:dyDescent="0.2">
      <c r="B533" s="93" t="s">
        <v>38</v>
      </c>
    </row>
    <row r="534" spans="2:2" ht="22.05" customHeight="1" x14ac:dyDescent="0.2">
      <c r="B534" s="93" t="s">
        <v>38</v>
      </c>
    </row>
    <row r="535" spans="2:2" ht="22.05" customHeight="1" x14ac:dyDescent="0.2">
      <c r="B535" s="93" t="s">
        <v>38</v>
      </c>
    </row>
    <row r="536" spans="2:2" ht="22.05" customHeight="1" x14ac:dyDescent="0.2">
      <c r="B536" s="93" t="s">
        <v>38</v>
      </c>
    </row>
    <row r="537" spans="2:2" ht="22.05" customHeight="1" x14ac:dyDescent="0.2">
      <c r="B537" s="93" t="s">
        <v>38</v>
      </c>
    </row>
    <row r="538" spans="2:2" ht="22.05" customHeight="1" x14ac:dyDescent="0.2">
      <c r="B538" s="93" t="s">
        <v>38</v>
      </c>
    </row>
    <row r="539" spans="2:2" ht="22.05" customHeight="1" x14ac:dyDescent="0.2">
      <c r="B539" s="93" t="s">
        <v>38</v>
      </c>
    </row>
    <row r="540" spans="2:2" ht="22.05" customHeight="1" x14ac:dyDescent="0.2">
      <c r="B540" s="93" t="s">
        <v>38</v>
      </c>
    </row>
    <row r="541" spans="2:2" ht="22.05" customHeight="1" x14ac:dyDescent="0.2">
      <c r="B541" s="93" t="s">
        <v>38</v>
      </c>
    </row>
    <row r="542" spans="2:2" ht="22.05" customHeight="1" x14ac:dyDescent="0.2">
      <c r="B542" s="93" t="s">
        <v>38</v>
      </c>
    </row>
    <row r="543" spans="2:2" ht="22.05" customHeight="1" x14ac:dyDescent="0.2">
      <c r="B543" s="93" t="s">
        <v>38</v>
      </c>
    </row>
    <row r="544" spans="2:2" ht="22.05" customHeight="1" x14ac:dyDescent="0.2">
      <c r="B544" s="93" t="s">
        <v>38</v>
      </c>
    </row>
    <row r="545" spans="2:2" ht="22.05" customHeight="1" x14ac:dyDescent="0.2">
      <c r="B545" s="93" t="s">
        <v>38</v>
      </c>
    </row>
    <row r="546" spans="2:2" ht="22.05" customHeight="1" x14ac:dyDescent="0.2">
      <c r="B546" s="93" t="s">
        <v>38</v>
      </c>
    </row>
    <row r="547" spans="2:2" ht="22.05" customHeight="1" x14ac:dyDescent="0.2">
      <c r="B547" s="93" t="s">
        <v>38</v>
      </c>
    </row>
    <row r="548" spans="2:2" ht="22.05" customHeight="1" x14ac:dyDescent="0.2">
      <c r="B548" s="93" t="s">
        <v>38</v>
      </c>
    </row>
    <row r="549" spans="2:2" ht="22.05" customHeight="1" x14ac:dyDescent="0.2">
      <c r="B549" s="93" t="s">
        <v>38</v>
      </c>
    </row>
    <row r="550" spans="2:2" ht="22.05" customHeight="1" x14ac:dyDescent="0.2">
      <c r="B550" s="93" t="s">
        <v>38</v>
      </c>
    </row>
    <row r="551" spans="2:2" ht="22.05" customHeight="1" x14ac:dyDescent="0.2">
      <c r="B551" s="93" t="s">
        <v>38</v>
      </c>
    </row>
    <row r="552" spans="2:2" ht="22.05" customHeight="1" x14ac:dyDescent="0.2">
      <c r="B552" s="93" t="s">
        <v>38</v>
      </c>
    </row>
    <row r="553" spans="2:2" ht="22.05" customHeight="1" x14ac:dyDescent="0.2">
      <c r="B553" s="93" t="s">
        <v>38</v>
      </c>
    </row>
    <row r="554" spans="2:2" ht="22.05" customHeight="1" x14ac:dyDescent="0.2">
      <c r="B554" s="93" t="s">
        <v>38</v>
      </c>
    </row>
    <row r="555" spans="2:2" ht="22.05" customHeight="1" x14ac:dyDescent="0.2">
      <c r="B555" s="93" t="s">
        <v>38</v>
      </c>
    </row>
    <row r="556" spans="2:2" ht="22.05" customHeight="1" x14ac:dyDescent="0.2">
      <c r="B556" s="93" t="s">
        <v>38</v>
      </c>
    </row>
    <row r="557" spans="2:2" ht="22.05" customHeight="1" x14ac:dyDescent="0.2">
      <c r="B557" s="93" t="s">
        <v>38</v>
      </c>
    </row>
    <row r="558" spans="2:2" ht="22.05" customHeight="1" x14ac:dyDescent="0.2">
      <c r="B558" s="93" t="s">
        <v>38</v>
      </c>
    </row>
    <row r="559" spans="2:2" ht="22.05" customHeight="1" x14ac:dyDescent="0.2">
      <c r="B559" s="93" t="s">
        <v>38</v>
      </c>
    </row>
    <row r="560" spans="2:2" ht="22.05" customHeight="1" x14ac:dyDescent="0.2">
      <c r="B560" s="93" t="s">
        <v>38</v>
      </c>
    </row>
    <row r="561" spans="2:2" ht="22.05" customHeight="1" x14ac:dyDescent="0.2">
      <c r="B561" s="93" t="s">
        <v>38</v>
      </c>
    </row>
    <row r="562" spans="2:2" ht="22.05" customHeight="1" x14ac:dyDescent="0.2">
      <c r="B562" s="93" t="s">
        <v>38</v>
      </c>
    </row>
    <row r="563" spans="2:2" ht="22.05" customHeight="1" x14ac:dyDescent="0.2">
      <c r="B563" s="93" t="s">
        <v>38</v>
      </c>
    </row>
    <row r="564" spans="2:2" ht="22.05" customHeight="1" x14ac:dyDescent="0.2">
      <c r="B564" s="93" t="s">
        <v>38</v>
      </c>
    </row>
    <row r="565" spans="2:2" ht="22.05" customHeight="1" x14ac:dyDescent="0.2">
      <c r="B565" s="93" t="s">
        <v>38</v>
      </c>
    </row>
    <row r="566" spans="2:2" ht="22.05" customHeight="1" x14ac:dyDescent="0.2">
      <c r="B566" s="93" t="s">
        <v>38</v>
      </c>
    </row>
    <row r="567" spans="2:2" ht="22.05" customHeight="1" x14ac:dyDescent="0.2">
      <c r="B567" s="93" t="s">
        <v>38</v>
      </c>
    </row>
    <row r="568" spans="2:2" ht="22.05" customHeight="1" x14ac:dyDescent="0.2">
      <c r="B568" s="93" t="s">
        <v>38</v>
      </c>
    </row>
    <row r="569" spans="2:2" ht="22.05" customHeight="1" x14ac:dyDescent="0.2">
      <c r="B569" s="93" t="s">
        <v>38</v>
      </c>
    </row>
    <row r="570" spans="2:2" ht="22.05" customHeight="1" x14ac:dyDescent="0.2">
      <c r="B570" s="93" t="s">
        <v>38</v>
      </c>
    </row>
    <row r="571" spans="2:2" ht="22.05" customHeight="1" x14ac:dyDescent="0.2">
      <c r="B571" s="93" t="s">
        <v>38</v>
      </c>
    </row>
    <row r="572" spans="2:2" ht="22.05" customHeight="1" x14ac:dyDescent="0.2">
      <c r="B572" s="93" t="s">
        <v>38</v>
      </c>
    </row>
    <row r="573" spans="2:2" ht="22.05" customHeight="1" x14ac:dyDescent="0.2">
      <c r="B573" s="93" t="s">
        <v>38</v>
      </c>
    </row>
    <row r="574" spans="2:2" ht="22.05" customHeight="1" x14ac:dyDescent="0.2">
      <c r="B574" s="93" t="s">
        <v>38</v>
      </c>
    </row>
    <row r="575" spans="2:2" ht="22.05" customHeight="1" x14ac:dyDescent="0.2">
      <c r="B575" s="93" t="s">
        <v>38</v>
      </c>
    </row>
    <row r="576" spans="2:2" ht="22.05" customHeight="1" x14ac:dyDescent="0.2">
      <c r="B576" s="93" t="s">
        <v>38</v>
      </c>
    </row>
    <row r="577" spans="2:2" ht="22.05" customHeight="1" x14ac:dyDescent="0.2">
      <c r="B577" s="93" t="s">
        <v>38</v>
      </c>
    </row>
    <row r="578" spans="2:2" ht="22.05" customHeight="1" x14ac:dyDescent="0.2">
      <c r="B578" s="93" t="s">
        <v>38</v>
      </c>
    </row>
    <row r="579" spans="2:2" ht="22.05" customHeight="1" x14ac:dyDescent="0.2">
      <c r="B579" s="93" t="s">
        <v>38</v>
      </c>
    </row>
    <row r="580" spans="2:2" ht="22.05" customHeight="1" x14ac:dyDescent="0.2">
      <c r="B580" s="93" t="s">
        <v>38</v>
      </c>
    </row>
    <row r="581" spans="2:2" ht="22.05" customHeight="1" x14ac:dyDescent="0.2">
      <c r="B581" s="93" t="s">
        <v>38</v>
      </c>
    </row>
    <row r="582" spans="2:2" ht="22.05" customHeight="1" x14ac:dyDescent="0.2">
      <c r="B582" s="93" t="s">
        <v>38</v>
      </c>
    </row>
    <row r="583" spans="2:2" ht="22.05" customHeight="1" x14ac:dyDescent="0.2">
      <c r="B583" s="93" t="s">
        <v>38</v>
      </c>
    </row>
    <row r="584" spans="2:2" ht="22.05" customHeight="1" x14ac:dyDescent="0.2">
      <c r="B584" s="93" t="s">
        <v>38</v>
      </c>
    </row>
    <row r="585" spans="2:2" ht="22.05" customHeight="1" x14ac:dyDescent="0.2">
      <c r="B585" s="93" t="s">
        <v>38</v>
      </c>
    </row>
    <row r="586" spans="2:2" ht="22.05" customHeight="1" x14ac:dyDescent="0.2">
      <c r="B586" s="93" t="s">
        <v>38</v>
      </c>
    </row>
    <row r="587" spans="2:2" ht="22.05" customHeight="1" x14ac:dyDescent="0.2">
      <c r="B587" s="93" t="s">
        <v>38</v>
      </c>
    </row>
    <row r="588" spans="2:2" ht="22.05" customHeight="1" x14ac:dyDescent="0.2">
      <c r="B588" s="93" t="s">
        <v>38</v>
      </c>
    </row>
    <row r="589" spans="2:2" ht="22.05" customHeight="1" x14ac:dyDescent="0.2">
      <c r="B589" s="93" t="s">
        <v>38</v>
      </c>
    </row>
    <row r="590" spans="2:2" ht="22.05" customHeight="1" x14ac:dyDescent="0.2">
      <c r="B590" s="93" t="s">
        <v>38</v>
      </c>
    </row>
    <row r="591" spans="2:2" ht="22.05" customHeight="1" x14ac:dyDescent="0.2">
      <c r="B591" s="93" t="s">
        <v>38</v>
      </c>
    </row>
    <row r="592" spans="2:2" ht="22.05" customHeight="1" x14ac:dyDescent="0.2">
      <c r="B592" s="93" t="s">
        <v>38</v>
      </c>
    </row>
    <row r="593" spans="2:2" ht="22.05" customHeight="1" x14ac:dyDescent="0.2">
      <c r="B593" s="93" t="s">
        <v>38</v>
      </c>
    </row>
    <row r="594" spans="2:2" ht="22.05" customHeight="1" x14ac:dyDescent="0.2">
      <c r="B594" s="93" t="s">
        <v>38</v>
      </c>
    </row>
    <row r="595" spans="2:2" ht="22.05" customHeight="1" x14ac:dyDescent="0.2">
      <c r="B595" s="93" t="s">
        <v>38</v>
      </c>
    </row>
    <row r="596" spans="2:2" ht="22.05" customHeight="1" x14ac:dyDescent="0.2">
      <c r="B596" s="93" t="s">
        <v>38</v>
      </c>
    </row>
    <row r="597" spans="2:2" ht="22.05" customHeight="1" x14ac:dyDescent="0.2">
      <c r="B597" s="93" t="s">
        <v>38</v>
      </c>
    </row>
    <row r="598" spans="2:2" ht="22.05" customHeight="1" x14ac:dyDescent="0.2">
      <c r="B598" s="93" t="s">
        <v>38</v>
      </c>
    </row>
    <row r="599" spans="2:2" ht="22.05" customHeight="1" x14ac:dyDescent="0.2">
      <c r="B599" s="93" t="s">
        <v>38</v>
      </c>
    </row>
    <row r="600" spans="2:2" ht="22.05" customHeight="1" x14ac:dyDescent="0.2">
      <c r="B600" s="93" t="s">
        <v>38</v>
      </c>
    </row>
    <row r="601" spans="2:2" ht="22.05" customHeight="1" x14ac:dyDescent="0.2">
      <c r="B601" s="93" t="s">
        <v>38</v>
      </c>
    </row>
    <row r="602" spans="2:2" ht="22.05" customHeight="1" x14ac:dyDescent="0.2">
      <c r="B602" s="93" t="s">
        <v>38</v>
      </c>
    </row>
    <row r="603" spans="2:2" ht="22.05" customHeight="1" x14ac:dyDescent="0.2">
      <c r="B603" s="93" t="s">
        <v>38</v>
      </c>
    </row>
    <row r="604" spans="2:2" ht="22.05" customHeight="1" x14ac:dyDescent="0.2">
      <c r="B604" s="93" t="s">
        <v>38</v>
      </c>
    </row>
    <row r="605" spans="2:2" ht="22.05" customHeight="1" x14ac:dyDescent="0.2">
      <c r="B605" s="93" t="s">
        <v>38</v>
      </c>
    </row>
    <row r="606" spans="2:2" ht="22.05" customHeight="1" x14ac:dyDescent="0.2">
      <c r="B606" s="93" t="s">
        <v>38</v>
      </c>
    </row>
    <row r="607" spans="2:2" ht="22.05" customHeight="1" x14ac:dyDescent="0.2">
      <c r="B607" s="93" t="s">
        <v>38</v>
      </c>
    </row>
    <row r="608" spans="2:2" ht="22.05" customHeight="1" x14ac:dyDescent="0.2">
      <c r="B608" s="93" t="s">
        <v>38</v>
      </c>
    </row>
    <row r="609" spans="2:2" ht="22.05" customHeight="1" x14ac:dyDescent="0.2">
      <c r="B609" s="93" t="s">
        <v>38</v>
      </c>
    </row>
    <row r="610" spans="2:2" ht="22.05" customHeight="1" x14ac:dyDescent="0.2">
      <c r="B610" s="93" t="s">
        <v>38</v>
      </c>
    </row>
    <row r="611" spans="2:2" ht="22.05" customHeight="1" x14ac:dyDescent="0.2">
      <c r="B611" s="93" t="s">
        <v>38</v>
      </c>
    </row>
    <row r="612" spans="2:2" ht="22.05" customHeight="1" x14ac:dyDescent="0.2">
      <c r="B612" s="93" t="s">
        <v>38</v>
      </c>
    </row>
    <row r="613" spans="2:2" ht="22.05" customHeight="1" x14ac:dyDescent="0.2">
      <c r="B613" s="93" t="s">
        <v>38</v>
      </c>
    </row>
    <row r="614" spans="2:2" ht="22.05" customHeight="1" x14ac:dyDescent="0.2">
      <c r="B614" s="93" t="s">
        <v>38</v>
      </c>
    </row>
    <row r="615" spans="2:2" ht="22.05" customHeight="1" x14ac:dyDescent="0.2">
      <c r="B615" s="93" t="s">
        <v>38</v>
      </c>
    </row>
    <row r="616" spans="2:2" ht="22.05" customHeight="1" x14ac:dyDescent="0.2">
      <c r="B616" s="93" t="s">
        <v>38</v>
      </c>
    </row>
    <row r="617" spans="2:2" ht="22.05" customHeight="1" x14ac:dyDescent="0.2">
      <c r="B617" s="93" t="s">
        <v>38</v>
      </c>
    </row>
    <row r="618" spans="2:2" ht="22.05" customHeight="1" x14ac:dyDescent="0.2">
      <c r="B618" s="93" t="s">
        <v>38</v>
      </c>
    </row>
    <row r="619" spans="2:2" ht="22.05" customHeight="1" x14ac:dyDescent="0.2">
      <c r="B619" s="93" t="s">
        <v>38</v>
      </c>
    </row>
    <row r="620" spans="2:2" ht="22.05" customHeight="1" x14ac:dyDescent="0.2">
      <c r="B620" s="93" t="s">
        <v>38</v>
      </c>
    </row>
    <row r="621" spans="2:2" ht="22.05" customHeight="1" x14ac:dyDescent="0.2">
      <c r="B621" s="93" t="s">
        <v>38</v>
      </c>
    </row>
    <row r="622" spans="2:2" ht="22.05" customHeight="1" x14ac:dyDescent="0.2">
      <c r="B622" s="93" t="s">
        <v>38</v>
      </c>
    </row>
    <row r="623" spans="2:2" ht="22.05" customHeight="1" x14ac:dyDescent="0.2">
      <c r="B623" s="93" t="s">
        <v>38</v>
      </c>
    </row>
    <row r="624" spans="2:2" ht="22.05" customHeight="1" x14ac:dyDescent="0.2">
      <c r="B624" s="93" t="s">
        <v>38</v>
      </c>
    </row>
    <row r="625" spans="2:2" ht="22.05" customHeight="1" x14ac:dyDescent="0.2">
      <c r="B625" s="93" t="s">
        <v>38</v>
      </c>
    </row>
    <row r="626" spans="2:2" ht="22.05" customHeight="1" x14ac:dyDescent="0.2">
      <c r="B626" s="93" t="s">
        <v>38</v>
      </c>
    </row>
    <row r="627" spans="2:2" ht="22.05" customHeight="1" x14ac:dyDescent="0.2">
      <c r="B627" s="93" t="s">
        <v>38</v>
      </c>
    </row>
    <row r="628" spans="2:2" ht="22.05" customHeight="1" x14ac:dyDescent="0.2">
      <c r="B628" s="93" t="s">
        <v>38</v>
      </c>
    </row>
    <row r="629" spans="2:2" ht="22.05" customHeight="1" x14ac:dyDescent="0.2">
      <c r="B629" s="93" t="s">
        <v>38</v>
      </c>
    </row>
    <row r="630" spans="2:2" ht="22.05" customHeight="1" x14ac:dyDescent="0.2">
      <c r="B630" s="93" t="s">
        <v>38</v>
      </c>
    </row>
    <row r="631" spans="2:2" ht="22.05" customHeight="1" x14ac:dyDescent="0.2">
      <c r="B631" s="93" t="s">
        <v>38</v>
      </c>
    </row>
    <row r="632" spans="2:2" ht="22.05" customHeight="1" x14ac:dyDescent="0.2">
      <c r="B632" s="93" t="s">
        <v>38</v>
      </c>
    </row>
    <row r="633" spans="2:2" ht="22.05" customHeight="1" x14ac:dyDescent="0.2">
      <c r="B633" s="93" t="s">
        <v>38</v>
      </c>
    </row>
    <row r="634" spans="2:2" ht="22.05" customHeight="1" x14ac:dyDescent="0.2">
      <c r="B634" s="93" t="s">
        <v>38</v>
      </c>
    </row>
    <row r="635" spans="2:2" ht="22.05" customHeight="1" x14ac:dyDescent="0.2">
      <c r="B635" s="93" t="s">
        <v>38</v>
      </c>
    </row>
    <row r="636" spans="2:2" ht="22.05" customHeight="1" x14ac:dyDescent="0.2">
      <c r="B636" s="93" t="s">
        <v>38</v>
      </c>
    </row>
    <row r="637" spans="2:2" ht="22.05" customHeight="1" x14ac:dyDescent="0.2">
      <c r="B637" s="93" t="s">
        <v>38</v>
      </c>
    </row>
    <row r="638" spans="2:2" ht="22.05" customHeight="1" x14ac:dyDescent="0.2">
      <c r="B638" s="93" t="s">
        <v>38</v>
      </c>
    </row>
    <row r="639" spans="2:2" ht="22.05" customHeight="1" x14ac:dyDescent="0.2">
      <c r="B639" s="93" t="s">
        <v>38</v>
      </c>
    </row>
    <row r="640" spans="2:2" ht="22.05" customHeight="1" x14ac:dyDescent="0.2">
      <c r="B640" s="93" t="s">
        <v>38</v>
      </c>
    </row>
    <row r="641" spans="2:2" ht="22.05" customHeight="1" x14ac:dyDescent="0.2">
      <c r="B641" s="93" t="s">
        <v>38</v>
      </c>
    </row>
    <row r="642" spans="2:2" ht="22.05" customHeight="1" x14ac:dyDescent="0.2">
      <c r="B642" s="93" t="s">
        <v>38</v>
      </c>
    </row>
    <row r="643" spans="2:2" ht="22.05" customHeight="1" x14ac:dyDescent="0.2">
      <c r="B643" s="93" t="s">
        <v>38</v>
      </c>
    </row>
    <row r="644" spans="2:2" ht="22.05" customHeight="1" x14ac:dyDescent="0.2">
      <c r="B644" s="93" t="s">
        <v>38</v>
      </c>
    </row>
    <row r="645" spans="2:2" ht="22.05" customHeight="1" x14ac:dyDescent="0.2">
      <c r="B645" s="93" t="s">
        <v>38</v>
      </c>
    </row>
    <row r="646" spans="2:2" ht="22.05" customHeight="1" x14ac:dyDescent="0.2">
      <c r="B646" s="93" t="s">
        <v>38</v>
      </c>
    </row>
    <row r="647" spans="2:2" ht="22.05" customHeight="1" x14ac:dyDescent="0.2">
      <c r="B647" s="93" t="s">
        <v>38</v>
      </c>
    </row>
    <row r="648" spans="2:2" ht="22.05" customHeight="1" x14ac:dyDescent="0.2">
      <c r="B648" s="93" t="s">
        <v>38</v>
      </c>
    </row>
    <row r="649" spans="2:2" ht="22.05" customHeight="1" x14ac:dyDescent="0.2">
      <c r="B649" s="93" t="s">
        <v>38</v>
      </c>
    </row>
    <row r="650" spans="2:2" ht="22.05" customHeight="1" x14ac:dyDescent="0.2">
      <c r="B650" s="93" t="s">
        <v>38</v>
      </c>
    </row>
    <row r="651" spans="2:2" ht="22.05" customHeight="1" x14ac:dyDescent="0.2">
      <c r="B651" s="93" t="s">
        <v>38</v>
      </c>
    </row>
    <row r="652" spans="2:2" ht="22.05" customHeight="1" x14ac:dyDescent="0.2">
      <c r="B652" s="93" t="s">
        <v>38</v>
      </c>
    </row>
    <row r="653" spans="2:2" ht="22.05" customHeight="1" x14ac:dyDescent="0.2">
      <c r="B653" s="93" t="s">
        <v>38</v>
      </c>
    </row>
    <row r="654" spans="2:2" ht="22.05" customHeight="1" x14ac:dyDescent="0.2">
      <c r="B654" s="93" t="s">
        <v>38</v>
      </c>
    </row>
    <row r="655" spans="2:2" ht="22.05" customHeight="1" x14ac:dyDescent="0.2">
      <c r="B655" s="93" t="s">
        <v>38</v>
      </c>
    </row>
    <row r="656" spans="2:2" ht="22.05" customHeight="1" x14ac:dyDescent="0.2">
      <c r="B656" s="93" t="s">
        <v>38</v>
      </c>
    </row>
    <row r="657" spans="2:2" ht="22.05" customHeight="1" x14ac:dyDescent="0.2">
      <c r="B657" s="93" t="s">
        <v>38</v>
      </c>
    </row>
    <row r="658" spans="2:2" ht="22.05" customHeight="1" x14ac:dyDescent="0.2">
      <c r="B658" s="93" t="s">
        <v>38</v>
      </c>
    </row>
    <row r="659" spans="2:2" ht="22.05" customHeight="1" x14ac:dyDescent="0.2">
      <c r="B659" s="93" t="s">
        <v>38</v>
      </c>
    </row>
    <row r="660" spans="2:2" ht="22.05" customHeight="1" x14ac:dyDescent="0.2">
      <c r="B660" s="93" t="s">
        <v>38</v>
      </c>
    </row>
    <row r="661" spans="2:2" ht="22.05" customHeight="1" x14ac:dyDescent="0.2">
      <c r="B661" s="93" t="s">
        <v>38</v>
      </c>
    </row>
    <row r="662" spans="2:2" ht="22.05" customHeight="1" x14ac:dyDescent="0.2">
      <c r="B662" s="93" t="s">
        <v>38</v>
      </c>
    </row>
    <row r="663" spans="2:2" ht="22.05" customHeight="1" x14ac:dyDescent="0.2">
      <c r="B663" s="93" t="s">
        <v>38</v>
      </c>
    </row>
    <row r="664" spans="2:2" ht="22.05" customHeight="1" x14ac:dyDescent="0.2">
      <c r="B664" s="93" t="s">
        <v>38</v>
      </c>
    </row>
    <row r="665" spans="2:2" ht="22.05" customHeight="1" x14ac:dyDescent="0.2">
      <c r="B665" s="93" t="s">
        <v>38</v>
      </c>
    </row>
    <row r="666" spans="2:2" ht="22.05" customHeight="1" x14ac:dyDescent="0.2">
      <c r="B666" s="93" t="s">
        <v>38</v>
      </c>
    </row>
    <row r="667" spans="2:2" ht="22.05" customHeight="1" x14ac:dyDescent="0.2">
      <c r="B667" s="93" t="s">
        <v>38</v>
      </c>
    </row>
    <row r="668" spans="2:2" ht="22.05" customHeight="1" x14ac:dyDescent="0.2">
      <c r="B668" s="93" t="s">
        <v>38</v>
      </c>
    </row>
    <row r="669" spans="2:2" ht="22.05" customHeight="1" x14ac:dyDescent="0.2">
      <c r="B669" s="93" t="s">
        <v>38</v>
      </c>
    </row>
    <row r="670" spans="2:2" ht="22.05" customHeight="1" x14ac:dyDescent="0.2">
      <c r="B670" s="93" t="s">
        <v>38</v>
      </c>
    </row>
    <row r="671" spans="2:2" ht="22.05" customHeight="1" x14ac:dyDescent="0.2">
      <c r="B671" s="93" t="s">
        <v>38</v>
      </c>
    </row>
    <row r="672" spans="2:2" ht="22.05" customHeight="1" x14ac:dyDescent="0.2">
      <c r="B672" s="93" t="s">
        <v>38</v>
      </c>
    </row>
    <row r="673" spans="2:2" ht="22.05" customHeight="1" x14ac:dyDescent="0.2">
      <c r="B673" s="93" t="s">
        <v>38</v>
      </c>
    </row>
    <row r="674" spans="2:2" ht="22.05" customHeight="1" x14ac:dyDescent="0.2">
      <c r="B674" s="93" t="s">
        <v>38</v>
      </c>
    </row>
    <row r="675" spans="2:2" ht="22.05" customHeight="1" x14ac:dyDescent="0.2">
      <c r="B675" s="93" t="s">
        <v>38</v>
      </c>
    </row>
    <row r="676" spans="2:2" ht="22.05" customHeight="1" x14ac:dyDescent="0.2">
      <c r="B676" s="93" t="s">
        <v>38</v>
      </c>
    </row>
    <row r="677" spans="2:2" ht="22.05" customHeight="1" x14ac:dyDescent="0.2">
      <c r="B677" s="93" t="s">
        <v>38</v>
      </c>
    </row>
    <row r="678" spans="2:2" ht="22.05" customHeight="1" x14ac:dyDescent="0.2">
      <c r="B678" s="93" t="s">
        <v>38</v>
      </c>
    </row>
    <row r="679" spans="2:2" ht="22.05" customHeight="1" x14ac:dyDescent="0.2">
      <c r="B679" s="93" t="s">
        <v>38</v>
      </c>
    </row>
    <row r="680" spans="2:2" ht="22.05" customHeight="1" x14ac:dyDescent="0.2">
      <c r="B680" s="93" t="s">
        <v>38</v>
      </c>
    </row>
    <row r="681" spans="2:2" ht="22.05" customHeight="1" x14ac:dyDescent="0.2">
      <c r="B681" s="93" t="s">
        <v>38</v>
      </c>
    </row>
    <row r="682" spans="2:2" ht="22.05" customHeight="1" x14ac:dyDescent="0.2">
      <c r="B682" s="93" t="s">
        <v>38</v>
      </c>
    </row>
    <row r="683" spans="2:2" ht="22.05" customHeight="1" x14ac:dyDescent="0.2">
      <c r="B683" s="93" t="s">
        <v>38</v>
      </c>
    </row>
    <row r="684" spans="2:2" ht="22.05" customHeight="1" x14ac:dyDescent="0.2">
      <c r="B684" s="93" t="s">
        <v>38</v>
      </c>
    </row>
    <row r="685" spans="2:2" ht="22.05" customHeight="1" x14ac:dyDescent="0.2">
      <c r="B685" s="93" t="s">
        <v>38</v>
      </c>
    </row>
    <row r="686" spans="2:2" ht="22.05" customHeight="1" x14ac:dyDescent="0.2">
      <c r="B686" s="93" t="s">
        <v>38</v>
      </c>
    </row>
    <row r="687" spans="2:2" ht="22.05" customHeight="1" x14ac:dyDescent="0.2">
      <c r="B687" s="93" t="s">
        <v>38</v>
      </c>
    </row>
    <row r="688" spans="2:2" ht="22.05" customHeight="1" x14ac:dyDescent="0.2">
      <c r="B688" s="93" t="s">
        <v>38</v>
      </c>
    </row>
    <row r="689" spans="2:2" ht="22.05" customHeight="1" x14ac:dyDescent="0.2">
      <c r="B689" s="93" t="s">
        <v>38</v>
      </c>
    </row>
    <row r="690" spans="2:2" ht="22.05" customHeight="1" x14ac:dyDescent="0.2">
      <c r="B690" s="93" t="s">
        <v>38</v>
      </c>
    </row>
    <row r="691" spans="2:2" ht="22.05" customHeight="1" x14ac:dyDescent="0.2">
      <c r="B691" s="93" t="s">
        <v>38</v>
      </c>
    </row>
    <row r="692" spans="2:2" ht="22.05" customHeight="1" x14ac:dyDescent="0.2">
      <c r="B692" s="93" t="s">
        <v>38</v>
      </c>
    </row>
    <row r="693" spans="2:2" ht="22.05" customHeight="1" x14ac:dyDescent="0.2">
      <c r="B693" s="93" t="s">
        <v>38</v>
      </c>
    </row>
    <row r="694" spans="2:2" ht="22.05" customHeight="1" x14ac:dyDescent="0.2">
      <c r="B694" s="93" t="s">
        <v>38</v>
      </c>
    </row>
    <row r="695" spans="2:2" ht="22.05" customHeight="1" x14ac:dyDescent="0.2">
      <c r="B695" s="93" t="s">
        <v>38</v>
      </c>
    </row>
    <row r="696" spans="2:2" ht="22.05" customHeight="1" x14ac:dyDescent="0.2">
      <c r="B696" s="93" t="s">
        <v>38</v>
      </c>
    </row>
    <row r="697" spans="2:2" ht="22.05" customHeight="1" x14ac:dyDescent="0.2">
      <c r="B697" s="93" t="s">
        <v>38</v>
      </c>
    </row>
    <row r="698" spans="2:2" ht="22.05" customHeight="1" x14ac:dyDescent="0.2">
      <c r="B698" s="93" t="s">
        <v>38</v>
      </c>
    </row>
    <row r="699" spans="2:2" ht="22.05" customHeight="1" x14ac:dyDescent="0.2">
      <c r="B699" s="93" t="s">
        <v>38</v>
      </c>
    </row>
    <row r="700" spans="2:2" ht="22.05" customHeight="1" x14ac:dyDescent="0.2">
      <c r="B700" s="93" t="s">
        <v>38</v>
      </c>
    </row>
    <row r="701" spans="2:2" ht="22.05" customHeight="1" x14ac:dyDescent="0.2">
      <c r="B701" s="93" t="s">
        <v>38</v>
      </c>
    </row>
    <row r="702" spans="2:2" ht="22.05" customHeight="1" x14ac:dyDescent="0.2">
      <c r="B702" s="93" t="s">
        <v>38</v>
      </c>
    </row>
    <row r="703" spans="2:2" ht="22.05" customHeight="1" x14ac:dyDescent="0.2">
      <c r="B703" s="93" t="s">
        <v>38</v>
      </c>
    </row>
    <row r="704" spans="2:2" ht="22.05" customHeight="1" x14ac:dyDescent="0.2">
      <c r="B704" s="93" t="s">
        <v>38</v>
      </c>
    </row>
    <row r="705" spans="2:2" ht="22.05" customHeight="1" x14ac:dyDescent="0.2">
      <c r="B705" s="93" t="s">
        <v>38</v>
      </c>
    </row>
    <row r="706" spans="2:2" ht="22.05" customHeight="1" x14ac:dyDescent="0.2">
      <c r="B706" s="93" t="s">
        <v>38</v>
      </c>
    </row>
    <row r="707" spans="2:2" ht="22.05" customHeight="1" x14ac:dyDescent="0.2">
      <c r="B707" s="93" t="s">
        <v>38</v>
      </c>
    </row>
    <row r="708" spans="2:2" ht="22.05" customHeight="1" x14ac:dyDescent="0.2">
      <c r="B708" s="93" t="s">
        <v>38</v>
      </c>
    </row>
    <row r="709" spans="2:2" ht="22.05" customHeight="1" x14ac:dyDescent="0.2">
      <c r="B709" s="93" t="s">
        <v>38</v>
      </c>
    </row>
    <row r="710" spans="2:2" ht="22.05" customHeight="1" x14ac:dyDescent="0.2">
      <c r="B710" s="93" t="s">
        <v>38</v>
      </c>
    </row>
    <row r="711" spans="2:2" ht="22.05" customHeight="1" x14ac:dyDescent="0.2">
      <c r="B711" s="93" t="s">
        <v>38</v>
      </c>
    </row>
    <row r="712" spans="2:2" ht="22.05" customHeight="1" x14ac:dyDescent="0.2">
      <c r="B712" s="93" t="s">
        <v>38</v>
      </c>
    </row>
    <row r="713" spans="2:2" ht="22.05" customHeight="1" x14ac:dyDescent="0.2">
      <c r="B713" s="93" t="s">
        <v>38</v>
      </c>
    </row>
    <row r="714" spans="2:2" ht="22.05" customHeight="1" x14ac:dyDescent="0.2">
      <c r="B714" s="93" t="s">
        <v>38</v>
      </c>
    </row>
    <row r="715" spans="2:2" ht="22.05" customHeight="1" x14ac:dyDescent="0.2">
      <c r="B715" s="93" t="s">
        <v>38</v>
      </c>
    </row>
    <row r="716" spans="2:2" ht="22.05" customHeight="1" x14ac:dyDescent="0.2">
      <c r="B716" s="93" t="s">
        <v>38</v>
      </c>
    </row>
    <row r="717" spans="2:2" ht="22.05" customHeight="1" x14ac:dyDescent="0.2">
      <c r="B717" s="93" t="s">
        <v>38</v>
      </c>
    </row>
    <row r="718" spans="2:2" ht="22.05" customHeight="1" x14ac:dyDescent="0.2">
      <c r="B718" s="93" t="s">
        <v>38</v>
      </c>
    </row>
    <row r="719" spans="2:2" ht="22.05" customHeight="1" x14ac:dyDescent="0.2">
      <c r="B719" s="93" t="s">
        <v>38</v>
      </c>
    </row>
    <row r="720" spans="2:2" ht="22.05" customHeight="1" x14ac:dyDescent="0.2">
      <c r="B720" s="93" t="s">
        <v>38</v>
      </c>
    </row>
    <row r="721" spans="2:2" ht="22.05" customHeight="1" x14ac:dyDescent="0.2">
      <c r="B721" s="93" t="s">
        <v>38</v>
      </c>
    </row>
    <row r="722" spans="2:2" ht="22.05" customHeight="1" x14ac:dyDescent="0.2">
      <c r="B722" s="93" t="s">
        <v>38</v>
      </c>
    </row>
    <row r="723" spans="2:2" ht="22.05" customHeight="1" x14ac:dyDescent="0.2">
      <c r="B723" s="93" t="s">
        <v>38</v>
      </c>
    </row>
    <row r="724" spans="2:2" ht="22.05" customHeight="1" x14ac:dyDescent="0.2">
      <c r="B724" s="93" t="s">
        <v>38</v>
      </c>
    </row>
    <row r="725" spans="2:2" ht="22.05" customHeight="1" x14ac:dyDescent="0.2">
      <c r="B725" s="93" t="s">
        <v>38</v>
      </c>
    </row>
    <row r="726" spans="2:2" ht="22.05" customHeight="1" x14ac:dyDescent="0.2">
      <c r="B726" s="93" t="s">
        <v>38</v>
      </c>
    </row>
    <row r="727" spans="2:2" ht="22.05" customHeight="1" x14ac:dyDescent="0.2">
      <c r="B727" s="93" t="s">
        <v>38</v>
      </c>
    </row>
    <row r="728" spans="2:2" ht="22.05" customHeight="1" x14ac:dyDescent="0.2">
      <c r="B728" s="93" t="s">
        <v>38</v>
      </c>
    </row>
    <row r="729" spans="2:2" ht="22.05" customHeight="1" x14ac:dyDescent="0.2">
      <c r="B729" s="93" t="s">
        <v>38</v>
      </c>
    </row>
    <row r="730" spans="2:2" ht="22.05" customHeight="1" x14ac:dyDescent="0.2">
      <c r="B730" s="93" t="s">
        <v>38</v>
      </c>
    </row>
    <row r="731" spans="2:2" ht="22.05" customHeight="1" x14ac:dyDescent="0.2">
      <c r="B731" s="93" t="s">
        <v>38</v>
      </c>
    </row>
    <row r="732" spans="2:2" ht="22.05" customHeight="1" x14ac:dyDescent="0.2">
      <c r="B732" s="93" t="s">
        <v>38</v>
      </c>
    </row>
    <row r="733" spans="2:2" ht="22.05" customHeight="1" x14ac:dyDescent="0.2">
      <c r="B733" s="93" t="s">
        <v>38</v>
      </c>
    </row>
    <row r="734" spans="2:2" ht="22.05" customHeight="1" x14ac:dyDescent="0.2">
      <c r="B734" s="93" t="s">
        <v>38</v>
      </c>
    </row>
    <row r="735" spans="2:2" ht="22.05" customHeight="1" x14ac:dyDescent="0.2">
      <c r="B735" s="93" t="s">
        <v>38</v>
      </c>
    </row>
    <row r="736" spans="2:2" ht="22.05" customHeight="1" x14ac:dyDescent="0.2">
      <c r="B736" s="93" t="s">
        <v>38</v>
      </c>
    </row>
    <row r="737" spans="2:2" ht="22.05" customHeight="1" x14ac:dyDescent="0.2">
      <c r="B737" s="93" t="s">
        <v>38</v>
      </c>
    </row>
    <row r="738" spans="2:2" ht="22.05" customHeight="1" x14ac:dyDescent="0.2">
      <c r="B738" s="93" t="s">
        <v>38</v>
      </c>
    </row>
    <row r="739" spans="2:2" ht="22.05" customHeight="1" x14ac:dyDescent="0.2">
      <c r="B739" s="93" t="s">
        <v>38</v>
      </c>
    </row>
    <row r="740" spans="2:2" ht="22.05" customHeight="1" x14ac:dyDescent="0.2">
      <c r="B740" s="93" t="s">
        <v>38</v>
      </c>
    </row>
    <row r="741" spans="2:2" ht="22.05" customHeight="1" x14ac:dyDescent="0.2">
      <c r="B741" s="93" t="s">
        <v>38</v>
      </c>
    </row>
    <row r="742" spans="2:2" ht="22.05" customHeight="1" x14ac:dyDescent="0.2">
      <c r="B742" s="93" t="s">
        <v>38</v>
      </c>
    </row>
    <row r="743" spans="2:2" ht="22.05" customHeight="1" x14ac:dyDescent="0.2">
      <c r="B743" s="93" t="s">
        <v>38</v>
      </c>
    </row>
    <row r="744" spans="2:2" ht="22.05" customHeight="1" x14ac:dyDescent="0.2">
      <c r="B744" s="93" t="s">
        <v>38</v>
      </c>
    </row>
    <row r="745" spans="2:2" ht="22.05" customHeight="1" x14ac:dyDescent="0.2">
      <c r="B745" s="93" t="s">
        <v>38</v>
      </c>
    </row>
    <row r="746" spans="2:2" ht="22.05" customHeight="1" x14ac:dyDescent="0.2">
      <c r="B746" s="93" t="s">
        <v>38</v>
      </c>
    </row>
    <row r="747" spans="2:2" ht="22.05" customHeight="1" x14ac:dyDescent="0.2">
      <c r="B747" s="93" t="s">
        <v>38</v>
      </c>
    </row>
    <row r="748" spans="2:2" ht="22.05" customHeight="1" x14ac:dyDescent="0.2">
      <c r="B748" s="93" t="s">
        <v>38</v>
      </c>
    </row>
    <row r="749" spans="2:2" ht="22.05" customHeight="1" x14ac:dyDescent="0.2">
      <c r="B749" s="93" t="s">
        <v>38</v>
      </c>
    </row>
    <row r="750" spans="2:2" ht="22.05" customHeight="1" x14ac:dyDescent="0.2">
      <c r="B750" s="93" t="s">
        <v>38</v>
      </c>
    </row>
    <row r="751" spans="2:2" ht="22.05" customHeight="1" x14ac:dyDescent="0.2">
      <c r="B751" s="93" t="s">
        <v>38</v>
      </c>
    </row>
    <row r="752" spans="2:2" ht="22.05" customHeight="1" x14ac:dyDescent="0.2">
      <c r="B752" s="93" t="s">
        <v>38</v>
      </c>
    </row>
    <row r="753" spans="2:2" ht="22.05" customHeight="1" x14ac:dyDescent="0.2">
      <c r="B753" s="93" t="s">
        <v>38</v>
      </c>
    </row>
    <row r="754" spans="2:2" ht="22.05" customHeight="1" x14ac:dyDescent="0.2">
      <c r="B754" s="93" t="s">
        <v>38</v>
      </c>
    </row>
    <row r="755" spans="2:2" ht="22.05" customHeight="1" x14ac:dyDescent="0.2">
      <c r="B755" s="93" t="s">
        <v>38</v>
      </c>
    </row>
    <row r="756" spans="2:2" ht="22.05" customHeight="1" x14ac:dyDescent="0.2">
      <c r="B756" s="93" t="s">
        <v>38</v>
      </c>
    </row>
    <row r="757" spans="2:2" ht="22.05" customHeight="1" x14ac:dyDescent="0.2">
      <c r="B757" s="93" t="s">
        <v>38</v>
      </c>
    </row>
    <row r="758" spans="2:2" ht="22.05" customHeight="1" x14ac:dyDescent="0.2">
      <c r="B758" s="93" t="s">
        <v>38</v>
      </c>
    </row>
    <row r="759" spans="2:2" ht="22.05" customHeight="1" x14ac:dyDescent="0.2">
      <c r="B759" s="93" t="s">
        <v>38</v>
      </c>
    </row>
    <row r="760" spans="2:2" ht="22.05" customHeight="1" x14ac:dyDescent="0.2">
      <c r="B760" s="93" t="s">
        <v>38</v>
      </c>
    </row>
    <row r="761" spans="2:2" ht="22.05" customHeight="1" x14ac:dyDescent="0.2">
      <c r="B761" s="93" t="s">
        <v>38</v>
      </c>
    </row>
    <row r="762" spans="2:2" ht="22.05" customHeight="1" x14ac:dyDescent="0.2">
      <c r="B762" s="93" t="s">
        <v>38</v>
      </c>
    </row>
    <row r="763" spans="2:2" ht="22.05" customHeight="1" x14ac:dyDescent="0.2">
      <c r="B763" s="93" t="s">
        <v>38</v>
      </c>
    </row>
    <row r="764" spans="2:2" ht="22.05" customHeight="1" x14ac:dyDescent="0.2">
      <c r="B764" s="93" t="s">
        <v>38</v>
      </c>
    </row>
    <row r="765" spans="2:2" ht="22.05" customHeight="1" x14ac:dyDescent="0.2">
      <c r="B765" s="93" t="s">
        <v>38</v>
      </c>
    </row>
    <row r="766" spans="2:2" ht="22.05" customHeight="1" x14ac:dyDescent="0.2">
      <c r="B766" s="93" t="s">
        <v>38</v>
      </c>
    </row>
    <row r="767" spans="2:2" ht="22.05" customHeight="1" x14ac:dyDescent="0.2">
      <c r="B767" s="93" t="s">
        <v>38</v>
      </c>
    </row>
    <row r="768" spans="2:2" ht="22.05" customHeight="1" x14ac:dyDescent="0.2">
      <c r="B768" s="93" t="s">
        <v>38</v>
      </c>
    </row>
    <row r="769" spans="2:2" ht="22.05" customHeight="1" x14ac:dyDescent="0.2">
      <c r="B769" s="93" t="s">
        <v>38</v>
      </c>
    </row>
    <row r="770" spans="2:2" ht="22.05" customHeight="1" x14ac:dyDescent="0.2">
      <c r="B770" s="93" t="s">
        <v>38</v>
      </c>
    </row>
    <row r="771" spans="2:2" ht="22.05" customHeight="1" x14ac:dyDescent="0.2">
      <c r="B771" s="93" t="s">
        <v>38</v>
      </c>
    </row>
    <row r="772" spans="2:2" ht="22.05" customHeight="1" x14ac:dyDescent="0.2">
      <c r="B772" s="93" t="s">
        <v>38</v>
      </c>
    </row>
    <row r="773" spans="2:2" ht="22.05" customHeight="1" x14ac:dyDescent="0.2">
      <c r="B773" s="93" t="s">
        <v>38</v>
      </c>
    </row>
    <row r="774" spans="2:2" ht="22.05" customHeight="1" x14ac:dyDescent="0.2">
      <c r="B774" s="93" t="s">
        <v>38</v>
      </c>
    </row>
    <row r="775" spans="2:2" ht="22.05" customHeight="1" x14ac:dyDescent="0.2">
      <c r="B775" s="93" t="s">
        <v>38</v>
      </c>
    </row>
    <row r="776" spans="2:2" ht="22.05" customHeight="1" x14ac:dyDescent="0.2">
      <c r="B776" s="93" t="s">
        <v>38</v>
      </c>
    </row>
    <row r="777" spans="2:2" ht="22.05" customHeight="1" x14ac:dyDescent="0.2">
      <c r="B777" s="93" t="s">
        <v>38</v>
      </c>
    </row>
    <row r="778" spans="2:2" ht="22.05" customHeight="1" x14ac:dyDescent="0.2">
      <c r="B778" s="93" t="s">
        <v>38</v>
      </c>
    </row>
    <row r="779" spans="2:2" ht="22.05" customHeight="1" x14ac:dyDescent="0.2">
      <c r="B779" s="93" t="s">
        <v>38</v>
      </c>
    </row>
    <row r="780" spans="2:2" ht="22.05" customHeight="1" x14ac:dyDescent="0.2">
      <c r="B780" s="93" t="s">
        <v>38</v>
      </c>
    </row>
    <row r="781" spans="2:2" ht="22.05" customHeight="1" x14ac:dyDescent="0.2">
      <c r="B781" s="93" t="s">
        <v>38</v>
      </c>
    </row>
    <row r="782" spans="2:2" ht="22.05" customHeight="1" x14ac:dyDescent="0.2">
      <c r="B782" s="93" t="s">
        <v>38</v>
      </c>
    </row>
    <row r="783" spans="2:2" ht="22.05" customHeight="1" x14ac:dyDescent="0.2">
      <c r="B783" s="93" t="s">
        <v>38</v>
      </c>
    </row>
    <row r="784" spans="2:2" ht="22.05" customHeight="1" x14ac:dyDescent="0.2">
      <c r="B784" s="93" t="s">
        <v>38</v>
      </c>
    </row>
    <row r="785" spans="2:2" ht="22.05" customHeight="1" x14ac:dyDescent="0.2">
      <c r="B785" s="93" t="s">
        <v>38</v>
      </c>
    </row>
    <row r="786" spans="2:2" ht="22.05" customHeight="1" x14ac:dyDescent="0.2">
      <c r="B786" s="93" t="s">
        <v>38</v>
      </c>
    </row>
    <row r="787" spans="2:2" ht="22.05" customHeight="1" x14ac:dyDescent="0.2">
      <c r="B787" s="93" t="s">
        <v>38</v>
      </c>
    </row>
    <row r="788" spans="2:2" ht="22.05" customHeight="1" x14ac:dyDescent="0.2">
      <c r="B788" s="93" t="s">
        <v>38</v>
      </c>
    </row>
    <row r="789" spans="2:2" ht="22.05" customHeight="1" x14ac:dyDescent="0.2">
      <c r="B789" s="93" t="s">
        <v>38</v>
      </c>
    </row>
    <row r="790" spans="2:2" ht="22.05" customHeight="1" x14ac:dyDescent="0.2">
      <c r="B790" s="93" t="s">
        <v>38</v>
      </c>
    </row>
    <row r="791" spans="2:2" ht="22.05" customHeight="1" x14ac:dyDescent="0.2">
      <c r="B791" s="93" t="s">
        <v>38</v>
      </c>
    </row>
    <row r="792" spans="2:2" ht="22.05" customHeight="1" x14ac:dyDescent="0.2">
      <c r="B792" s="93" t="s">
        <v>38</v>
      </c>
    </row>
    <row r="793" spans="2:2" ht="22.05" customHeight="1" x14ac:dyDescent="0.2">
      <c r="B793" s="93" t="s">
        <v>38</v>
      </c>
    </row>
    <row r="794" spans="2:2" ht="22.05" customHeight="1" x14ac:dyDescent="0.2">
      <c r="B794" s="93" t="s">
        <v>38</v>
      </c>
    </row>
    <row r="795" spans="2:2" ht="22.05" customHeight="1" x14ac:dyDescent="0.2">
      <c r="B795" s="93" t="s">
        <v>38</v>
      </c>
    </row>
    <row r="796" spans="2:2" ht="22.05" customHeight="1" x14ac:dyDescent="0.2">
      <c r="B796" s="93" t="s">
        <v>38</v>
      </c>
    </row>
    <row r="797" spans="2:2" ht="22.05" customHeight="1" x14ac:dyDescent="0.2">
      <c r="B797" s="93" t="s">
        <v>38</v>
      </c>
    </row>
    <row r="798" spans="2:2" ht="22.05" customHeight="1" x14ac:dyDescent="0.2">
      <c r="B798" s="93" t="s">
        <v>38</v>
      </c>
    </row>
    <row r="799" spans="2:2" ht="22.05" customHeight="1" x14ac:dyDescent="0.2">
      <c r="B799" s="93" t="s">
        <v>38</v>
      </c>
    </row>
    <row r="800" spans="2:2" ht="22.05" customHeight="1" x14ac:dyDescent="0.2">
      <c r="B800" s="93" t="s">
        <v>38</v>
      </c>
    </row>
    <row r="801" spans="2:2" ht="22.05" customHeight="1" x14ac:dyDescent="0.2">
      <c r="B801" s="93" t="s">
        <v>38</v>
      </c>
    </row>
    <row r="802" spans="2:2" ht="22.05" customHeight="1" x14ac:dyDescent="0.2">
      <c r="B802" s="93" t="s">
        <v>38</v>
      </c>
    </row>
    <row r="803" spans="2:2" ht="22.05" customHeight="1" x14ac:dyDescent="0.2">
      <c r="B803" s="93" t="s">
        <v>38</v>
      </c>
    </row>
    <row r="804" spans="2:2" ht="22.05" customHeight="1" x14ac:dyDescent="0.2">
      <c r="B804" s="93" t="s">
        <v>38</v>
      </c>
    </row>
    <row r="805" spans="2:2" ht="22.05" customHeight="1" x14ac:dyDescent="0.2">
      <c r="B805" s="93" t="s">
        <v>38</v>
      </c>
    </row>
    <row r="806" spans="2:2" ht="22.05" customHeight="1" x14ac:dyDescent="0.2">
      <c r="B806" s="93" t="s">
        <v>38</v>
      </c>
    </row>
    <row r="807" spans="2:2" ht="22.05" customHeight="1" x14ac:dyDescent="0.2">
      <c r="B807" s="93" t="s">
        <v>38</v>
      </c>
    </row>
    <row r="808" spans="2:2" ht="22.05" customHeight="1" x14ac:dyDescent="0.2">
      <c r="B808" s="93" t="s">
        <v>38</v>
      </c>
    </row>
    <row r="809" spans="2:2" ht="22.05" customHeight="1" x14ac:dyDescent="0.2">
      <c r="B809" s="93" t="s">
        <v>38</v>
      </c>
    </row>
    <row r="810" spans="2:2" ht="22.05" customHeight="1" x14ac:dyDescent="0.2">
      <c r="B810" s="93" t="s">
        <v>38</v>
      </c>
    </row>
    <row r="811" spans="2:2" ht="22.05" customHeight="1" x14ac:dyDescent="0.2">
      <c r="B811" s="93" t="s">
        <v>38</v>
      </c>
    </row>
    <row r="812" spans="2:2" ht="22.05" customHeight="1" x14ac:dyDescent="0.2">
      <c r="B812" s="93" t="s">
        <v>38</v>
      </c>
    </row>
    <row r="813" spans="2:2" ht="22.05" customHeight="1" x14ac:dyDescent="0.2">
      <c r="B813" s="93" t="s">
        <v>38</v>
      </c>
    </row>
    <row r="814" spans="2:2" ht="22.05" customHeight="1" x14ac:dyDescent="0.2">
      <c r="B814" s="93" t="s">
        <v>38</v>
      </c>
    </row>
    <row r="815" spans="2:2" ht="22.05" customHeight="1" x14ac:dyDescent="0.2">
      <c r="B815" s="93" t="s">
        <v>38</v>
      </c>
    </row>
    <row r="816" spans="2:2" ht="22.05" customHeight="1" x14ac:dyDescent="0.2">
      <c r="B816" s="93" t="s">
        <v>38</v>
      </c>
    </row>
    <row r="817" spans="2:2" ht="22.05" customHeight="1" x14ac:dyDescent="0.2">
      <c r="B817" s="93" t="s">
        <v>38</v>
      </c>
    </row>
    <row r="818" spans="2:2" ht="22.05" customHeight="1" x14ac:dyDescent="0.2">
      <c r="B818" s="93" t="s">
        <v>38</v>
      </c>
    </row>
    <row r="819" spans="2:2" ht="22.05" customHeight="1" x14ac:dyDescent="0.2">
      <c r="B819" s="93" t="s">
        <v>38</v>
      </c>
    </row>
    <row r="820" spans="2:2" ht="22.05" customHeight="1" x14ac:dyDescent="0.2">
      <c r="B820" s="93" t="s">
        <v>38</v>
      </c>
    </row>
    <row r="821" spans="2:2" ht="22.05" customHeight="1" x14ac:dyDescent="0.2">
      <c r="B821" s="93" t="s">
        <v>38</v>
      </c>
    </row>
    <row r="822" spans="2:2" ht="22.05" customHeight="1" x14ac:dyDescent="0.2">
      <c r="B822" s="93" t="s">
        <v>38</v>
      </c>
    </row>
    <row r="823" spans="2:2" ht="22.05" customHeight="1" x14ac:dyDescent="0.2">
      <c r="B823" s="93" t="s">
        <v>38</v>
      </c>
    </row>
    <row r="824" spans="2:2" ht="22.05" customHeight="1" x14ac:dyDescent="0.2">
      <c r="B824" s="93" t="s">
        <v>38</v>
      </c>
    </row>
    <row r="825" spans="2:2" ht="22.05" customHeight="1" x14ac:dyDescent="0.2">
      <c r="B825" s="93" t="s">
        <v>38</v>
      </c>
    </row>
    <row r="826" spans="2:2" ht="22.05" customHeight="1" x14ac:dyDescent="0.2">
      <c r="B826" s="93" t="s">
        <v>38</v>
      </c>
    </row>
    <row r="827" spans="2:2" ht="22.05" customHeight="1" x14ac:dyDescent="0.2">
      <c r="B827" s="93" t="s">
        <v>38</v>
      </c>
    </row>
    <row r="828" spans="2:2" ht="22.05" customHeight="1" x14ac:dyDescent="0.2">
      <c r="B828" s="93" t="s">
        <v>38</v>
      </c>
    </row>
    <row r="829" spans="2:2" ht="22.05" customHeight="1" x14ac:dyDescent="0.2">
      <c r="B829" s="93" t="s">
        <v>38</v>
      </c>
    </row>
    <row r="830" spans="2:2" ht="22.05" customHeight="1" x14ac:dyDescent="0.2">
      <c r="B830" s="93" t="s">
        <v>38</v>
      </c>
    </row>
    <row r="831" spans="2:2" ht="22.05" customHeight="1" x14ac:dyDescent="0.2">
      <c r="B831" s="93" t="s">
        <v>38</v>
      </c>
    </row>
    <row r="832" spans="2:2" ht="22.05" customHeight="1" x14ac:dyDescent="0.2">
      <c r="B832" s="93" t="s">
        <v>38</v>
      </c>
    </row>
    <row r="833" spans="2:2" ht="22.05" customHeight="1" x14ac:dyDescent="0.2">
      <c r="B833" s="93" t="s">
        <v>38</v>
      </c>
    </row>
    <row r="834" spans="2:2" ht="22.05" customHeight="1" x14ac:dyDescent="0.2">
      <c r="B834" s="93" t="s">
        <v>38</v>
      </c>
    </row>
    <row r="835" spans="2:2" ht="22.05" customHeight="1" x14ac:dyDescent="0.2">
      <c r="B835" s="93" t="s">
        <v>38</v>
      </c>
    </row>
    <row r="836" spans="2:2" ht="22.05" customHeight="1" x14ac:dyDescent="0.2">
      <c r="B836" s="93" t="s">
        <v>38</v>
      </c>
    </row>
    <row r="837" spans="2:2" ht="22.05" customHeight="1" x14ac:dyDescent="0.2">
      <c r="B837" s="93" t="s">
        <v>38</v>
      </c>
    </row>
    <row r="838" spans="2:2" ht="22.05" customHeight="1" x14ac:dyDescent="0.2">
      <c r="B838" s="93" t="s">
        <v>38</v>
      </c>
    </row>
    <row r="839" spans="2:2" ht="22.05" customHeight="1" x14ac:dyDescent="0.2">
      <c r="B839" s="93" t="s">
        <v>38</v>
      </c>
    </row>
    <row r="840" spans="2:2" ht="22.05" customHeight="1" x14ac:dyDescent="0.2">
      <c r="B840" s="93" t="s">
        <v>38</v>
      </c>
    </row>
    <row r="841" spans="2:2" ht="22.05" customHeight="1" x14ac:dyDescent="0.2">
      <c r="B841" s="93" t="s">
        <v>38</v>
      </c>
    </row>
    <row r="842" spans="2:2" ht="22.05" customHeight="1" x14ac:dyDescent="0.2">
      <c r="B842" s="93" t="s">
        <v>38</v>
      </c>
    </row>
    <row r="843" spans="2:2" ht="22.05" customHeight="1" x14ac:dyDescent="0.2">
      <c r="B843" s="93" t="s">
        <v>38</v>
      </c>
    </row>
    <row r="844" spans="2:2" ht="22.05" customHeight="1" x14ac:dyDescent="0.2">
      <c r="B844" s="93" t="s">
        <v>38</v>
      </c>
    </row>
    <row r="845" spans="2:2" ht="22.05" customHeight="1" x14ac:dyDescent="0.2">
      <c r="B845" s="93" t="s">
        <v>38</v>
      </c>
    </row>
    <row r="846" spans="2:2" ht="22.05" customHeight="1" x14ac:dyDescent="0.2">
      <c r="B846" s="93" t="s">
        <v>38</v>
      </c>
    </row>
    <row r="847" spans="2:2" ht="22.05" customHeight="1" x14ac:dyDescent="0.2">
      <c r="B847" s="93" t="s">
        <v>38</v>
      </c>
    </row>
    <row r="848" spans="2:2" ht="22.05" customHeight="1" x14ac:dyDescent="0.2">
      <c r="B848" s="93" t="s">
        <v>38</v>
      </c>
    </row>
    <row r="849" spans="2:2" ht="22.05" customHeight="1" x14ac:dyDescent="0.2">
      <c r="B849" s="93" t="s">
        <v>38</v>
      </c>
    </row>
    <row r="850" spans="2:2" ht="22.05" customHeight="1" x14ac:dyDescent="0.2">
      <c r="B850" s="93" t="s">
        <v>38</v>
      </c>
    </row>
    <row r="851" spans="2:2" ht="22.05" customHeight="1" x14ac:dyDescent="0.2">
      <c r="B851" s="93" t="s">
        <v>38</v>
      </c>
    </row>
    <row r="852" spans="2:2" ht="22.05" customHeight="1" x14ac:dyDescent="0.2">
      <c r="B852" s="93" t="s">
        <v>38</v>
      </c>
    </row>
    <row r="853" spans="2:2" ht="22.05" customHeight="1" x14ac:dyDescent="0.2">
      <c r="B853" s="93" t="s">
        <v>38</v>
      </c>
    </row>
    <row r="854" spans="2:2" ht="22.05" customHeight="1" x14ac:dyDescent="0.2">
      <c r="B854" s="93" t="s">
        <v>38</v>
      </c>
    </row>
    <row r="855" spans="2:2" ht="22.05" customHeight="1" x14ac:dyDescent="0.2">
      <c r="B855" s="93" t="s">
        <v>38</v>
      </c>
    </row>
    <row r="856" spans="2:2" ht="22.05" customHeight="1" x14ac:dyDescent="0.2">
      <c r="B856" s="93" t="s">
        <v>38</v>
      </c>
    </row>
    <row r="857" spans="2:2" ht="22.05" customHeight="1" x14ac:dyDescent="0.2">
      <c r="B857" s="93" t="s">
        <v>38</v>
      </c>
    </row>
    <row r="858" spans="2:2" ht="22.05" customHeight="1" x14ac:dyDescent="0.2">
      <c r="B858" s="93" t="s">
        <v>38</v>
      </c>
    </row>
    <row r="859" spans="2:2" ht="22.05" customHeight="1" x14ac:dyDescent="0.2">
      <c r="B859" s="93" t="s">
        <v>38</v>
      </c>
    </row>
    <row r="860" spans="2:2" ht="22.05" customHeight="1" x14ac:dyDescent="0.2">
      <c r="B860" s="93" t="s">
        <v>38</v>
      </c>
    </row>
    <row r="861" spans="2:2" ht="22.05" customHeight="1" x14ac:dyDescent="0.2">
      <c r="B861" s="93" t="s">
        <v>38</v>
      </c>
    </row>
    <row r="862" spans="2:2" ht="22.05" customHeight="1" x14ac:dyDescent="0.2">
      <c r="B862" s="93" t="s">
        <v>38</v>
      </c>
    </row>
    <row r="863" spans="2:2" ht="22.05" customHeight="1" x14ac:dyDescent="0.2">
      <c r="B863" s="93" t="s">
        <v>38</v>
      </c>
    </row>
    <row r="864" spans="2:2" ht="22.05" customHeight="1" x14ac:dyDescent="0.2">
      <c r="B864" s="93" t="s">
        <v>38</v>
      </c>
    </row>
    <row r="865" spans="2:2" ht="22.05" customHeight="1" x14ac:dyDescent="0.2">
      <c r="B865" s="93" t="s">
        <v>38</v>
      </c>
    </row>
    <row r="866" spans="2:2" ht="22.05" customHeight="1" x14ac:dyDescent="0.2">
      <c r="B866" s="93" t="s">
        <v>38</v>
      </c>
    </row>
    <row r="867" spans="2:2" ht="22.05" customHeight="1" x14ac:dyDescent="0.2">
      <c r="B867" s="93" t="s">
        <v>38</v>
      </c>
    </row>
    <row r="868" spans="2:2" ht="22.05" customHeight="1" x14ac:dyDescent="0.2">
      <c r="B868" s="93" t="s">
        <v>38</v>
      </c>
    </row>
    <row r="869" spans="2:2" ht="22.05" customHeight="1" x14ac:dyDescent="0.2">
      <c r="B869" s="93" t="s">
        <v>38</v>
      </c>
    </row>
    <row r="870" spans="2:2" ht="22.05" customHeight="1" x14ac:dyDescent="0.2">
      <c r="B870" s="93" t="s">
        <v>38</v>
      </c>
    </row>
    <row r="871" spans="2:2" ht="22.05" customHeight="1" x14ac:dyDescent="0.2">
      <c r="B871" s="93" t="s">
        <v>38</v>
      </c>
    </row>
    <row r="872" spans="2:2" ht="22.05" customHeight="1" x14ac:dyDescent="0.2">
      <c r="B872" s="93" t="s">
        <v>38</v>
      </c>
    </row>
    <row r="873" spans="2:2" ht="22.05" customHeight="1" x14ac:dyDescent="0.2">
      <c r="B873" s="93" t="s">
        <v>38</v>
      </c>
    </row>
    <row r="874" spans="2:2" ht="22.05" customHeight="1" x14ac:dyDescent="0.2">
      <c r="B874" s="93" t="s">
        <v>38</v>
      </c>
    </row>
    <row r="875" spans="2:2" ht="22.05" customHeight="1" x14ac:dyDescent="0.2">
      <c r="B875" s="93" t="s">
        <v>38</v>
      </c>
    </row>
    <row r="876" spans="2:2" ht="22.05" customHeight="1" x14ac:dyDescent="0.2">
      <c r="B876" s="93" t="s">
        <v>38</v>
      </c>
    </row>
    <row r="877" spans="2:2" ht="22.05" customHeight="1" x14ac:dyDescent="0.2">
      <c r="B877" s="93" t="s">
        <v>38</v>
      </c>
    </row>
    <row r="878" spans="2:2" ht="22.05" customHeight="1" x14ac:dyDescent="0.2">
      <c r="B878" s="93" t="s">
        <v>38</v>
      </c>
    </row>
    <row r="879" spans="2:2" ht="22.05" customHeight="1" x14ac:dyDescent="0.2">
      <c r="B879" s="93" t="s">
        <v>38</v>
      </c>
    </row>
    <row r="880" spans="2:2" ht="22.05" customHeight="1" x14ac:dyDescent="0.2">
      <c r="B880" s="93" t="s">
        <v>38</v>
      </c>
    </row>
    <row r="881" spans="2:2" ht="22.05" customHeight="1" x14ac:dyDescent="0.2">
      <c r="B881" s="93" t="s">
        <v>38</v>
      </c>
    </row>
    <row r="882" spans="2:2" ht="22.05" customHeight="1" x14ac:dyDescent="0.2">
      <c r="B882" s="93" t="s">
        <v>38</v>
      </c>
    </row>
    <row r="883" spans="2:2" ht="22.05" customHeight="1" x14ac:dyDescent="0.2">
      <c r="B883" s="93" t="s">
        <v>38</v>
      </c>
    </row>
    <row r="884" spans="2:2" ht="22.05" customHeight="1" x14ac:dyDescent="0.2">
      <c r="B884" s="93" t="s">
        <v>38</v>
      </c>
    </row>
    <row r="885" spans="2:2" ht="22.05" customHeight="1" x14ac:dyDescent="0.2">
      <c r="B885" s="93" t="s">
        <v>38</v>
      </c>
    </row>
    <row r="886" spans="2:2" ht="22.05" customHeight="1" x14ac:dyDescent="0.2">
      <c r="B886" s="93" t="s">
        <v>38</v>
      </c>
    </row>
    <row r="887" spans="2:2" ht="22.05" customHeight="1" x14ac:dyDescent="0.2">
      <c r="B887" s="93" t="s">
        <v>38</v>
      </c>
    </row>
    <row r="888" spans="2:2" ht="22.05" customHeight="1" x14ac:dyDescent="0.2">
      <c r="B888" s="93" t="s">
        <v>38</v>
      </c>
    </row>
    <row r="889" spans="2:2" ht="22.05" customHeight="1" x14ac:dyDescent="0.2">
      <c r="B889" s="93" t="s">
        <v>38</v>
      </c>
    </row>
    <row r="890" spans="2:2" ht="22.05" customHeight="1" x14ac:dyDescent="0.2">
      <c r="B890" s="93" t="s">
        <v>38</v>
      </c>
    </row>
    <row r="891" spans="2:2" ht="22.05" customHeight="1" x14ac:dyDescent="0.2">
      <c r="B891" s="93" t="s">
        <v>38</v>
      </c>
    </row>
    <row r="892" spans="2:2" ht="22.05" customHeight="1" x14ac:dyDescent="0.2">
      <c r="B892" s="93" t="s">
        <v>38</v>
      </c>
    </row>
    <row r="893" spans="2:2" ht="22.05" customHeight="1" x14ac:dyDescent="0.2">
      <c r="B893" s="93" t="s">
        <v>38</v>
      </c>
    </row>
    <row r="894" spans="2:2" ht="22.05" customHeight="1" x14ac:dyDescent="0.2">
      <c r="B894" s="93" t="s">
        <v>38</v>
      </c>
    </row>
    <row r="895" spans="2:2" ht="22.05" customHeight="1" x14ac:dyDescent="0.2">
      <c r="B895" s="93" t="s">
        <v>38</v>
      </c>
    </row>
    <row r="896" spans="2:2" ht="22.05" customHeight="1" x14ac:dyDescent="0.2">
      <c r="B896" s="93" t="s">
        <v>38</v>
      </c>
    </row>
    <row r="897" spans="2:2" ht="22.05" customHeight="1" x14ac:dyDescent="0.2">
      <c r="B897" s="93" t="s">
        <v>38</v>
      </c>
    </row>
    <row r="898" spans="2:2" ht="22.05" customHeight="1" x14ac:dyDescent="0.2">
      <c r="B898" s="93" t="s">
        <v>38</v>
      </c>
    </row>
    <row r="899" spans="2:2" ht="22.05" customHeight="1" x14ac:dyDescent="0.2">
      <c r="B899" s="93" t="s">
        <v>38</v>
      </c>
    </row>
    <row r="900" spans="2:2" ht="22.05" customHeight="1" x14ac:dyDescent="0.2">
      <c r="B900" s="93" t="s">
        <v>38</v>
      </c>
    </row>
    <row r="901" spans="2:2" ht="22.05" customHeight="1" x14ac:dyDescent="0.2">
      <c r="B901" s="93" t="s">
        <v>38</v>
      </c>
    </row>
    <row r="902" spans="2:2" ht="22.05" customHeight="1" x14ac:dyDescent="0.2">
      <c r="B902" s="93" t="s">
        <v>38</v>
      </c>
    </row>
    <row r="903" spans="2:2" ht="22.05" customHeight="1" x14ac:dyDescent="0.2">
      <c r="B903" s="93" t="s">
        <v>38</v>
      </c>
    </row>
    <row r="904" spans="2:2" ht="22.05" customHeight="1" x14ac:dyDescent="0.2">
      <c r="B904" s="93" t="s">
        <v>38</v>
      </c>
    </row>
    <row r="905" spans="2:2" ht="22.05" customHeight="1" x14ac:dyDescent="0.2">
      <c r="B905" s="93" t="s">
        <v>38</v>
      </c>
    </row>
    <row r="906" spans="2:2" ht="22.05" customHeight="1" x14ac:dyDescent="0.2">
      <c r="B906" s="93" t="s">
        <v>38</v>
      </c>
    </row>
    <row r="907" spans="2:2" ht="22.05" customHeight="1" x14ac:dyDescent="0.2">
      <c r="B907" s="93" t="s">
        <v>38</v>
      </c>
    </row>
    <row r="908" spans="2:2" ht="22.05" customHeight="1" x14ac:dyDescent="0.2">
      <c r="B908" s="93" t="s">
        <v>38</v>
      </c>
    </row>
    <row r="909" spans="2:2" ht="22.05" customHeight="1" x14ac:dyDescent="0.2">
      <c r="B909" s="93" t="s">
        <v>38</v>
      </c>
    </row>
    <row r="910" spans="2:2" ht="22.05" customHeight="1" x14ac:dyDescent="0.2">
      <c r="B910" s="93" t="s">
        <v>38</v>
      </c>
    </row>
    <row r="911" spans="2:2" ht="22.05" customHeight="1" x14ac:dyDescent="0.2">
      <c r="B911" s="93" t="s">
        <v>38</v>
      </c>
    </row>
    <row r="912" spans="2:2" ht="22.05" customHeight="1" x14ac:dyDescent="0.2">
      <c r="B912" s="93" t="s">
        <v>38</v>
      </c>
    </row>
    <row r="913" spans="2:2" ht="22.05" customHeight="1" x14ac:dyDescent="0.2">
      <c r="B913" s="93" t="s">
        <v>38</v>
      </c>
    </row>
    <row r="914" spans="2:2" ht="22.05" customHeight="1" x14ac:dyDescent="0.2">
      <c r="B914" s="93" t="s">
        <v>38</v>
      </c>
    </row>
    <row r="915" spans="2:2" ht="22.05" customHeight="1" x14ac:dyDescent="0.2">
      <c r="B915" s="93" t="s">
        <v>38</v>
      </c>
    </row>
    <row r="916" spans="2:2" ht="22.05" customHeight="1" x14ac:dyDescent="0.2">
      <c r="B916" s="93" t="s">
        <v>38</v>
      </c>
    </row>
    <row r="917" spans="2:2" ht="22.05" customHeight="1" x14ac:dyDescent="0.2">
      <c r="B917" s="93" t="s">
        <v>38</v>
      </c>
    </row>
    <row r="918" spans="2:2" ht="22.05" customHeight="1" x14ac:dyDescent="0.2">
      <c r="B918" s="93" t="s">
        <v>38</v>
      </c>
    </row>
    <row r="919" spans="2:2" ht="22.05" customHeight="1" x14ac:dyDescent="0.2">
      <c r="B919" s="93" t="s">
        <v>38</v>
      </c>
    </row>
    <row r="920" spans="2:2" ht="22.05" customHeight="1" x14ac:dyDescent="0.2">
      <c r="B920" s="93" t="s">
        <v>38</v>
      </c>
    </row>
    <row r="921" spans="2:2" ht="22.05" customHeight="1" x14ac:dyDescent="0.2">
      <c r="B921" s="93" t="s">
        <v>38</v>
      </c>
    </row>
    <row r="922" spans="2:2" ht="22.05" customHeight="1" x14ac:dyDescent="0.2">
      <c r="B922" s="93" t="s">
        <v>38</v>
      </c>
    </row>
    <row r="923" spans="2:2" ht="22.05" customHeight="1" x14ac:dyDescent="0.2">
      <c r="B923" s="93" t="s">
        <v>38</v>
      </c>
    </row>
    <row r="924" spans="2:2" ht="22.05" customHeight="1" x14ac:dyDescent="0.2">
      <c r="B924" s="93" t="s">
        <v>38</v>
      </c>
    </row>
    <row r="925" spans="2:2" ht="22.05" customHeight="1" x14ac:dyDescent="0.2">
      <c r="B925" s="93" t="s">
        <v>38</v>
      </c>
    </row>
    <row r="926" spans="2:2" ht="22.05" customHeight="1" x14ac:dyDescent="0.2">
      <c r="B926" s="93" t="s">
        <v>38</v>
      </c>
    </row>
    <row r="927" spans="2:2" ht="22.05" customHeight="1" x14ac:dyDescent="0.2">
      <c r="B927" s="93" t="s">
        <v>38</v>
      </c>
    </row>
    <row r="928" spans="2:2" ht="22.05" customHeight="1" x14ac:dyDescent="0.2">
      <c r="B928" s="93" t="s">
        <v>38</v>
      </c>
    </row>
    <row r="929" spans="2:2" ht="22.05" customHeight="1" x14ac:dyDescent="0.2">
      <c r="B929" s="93" t="s">
        <v>38</v>
      </c>
    </row>
    <row r="930" spans="2:2" ht="22.05" customHeight="1" x14ac:dyDescent="0.2">
      <c r="B930" s="93" t="s">
        <v>38</v>
      </c>
    </row>
    <row r="931" spans="2:2" ht="22.05" customHeight="1" x14ac:dyDescent="0.2">
      <c r="B931" s="93" t="s">
        <v>38</v>
      </c>
    </row>
    <row r="932" spans="2:2" ht="22.05" customHeight="1" x14ac:dyDescent="0.2">
      <c r="B932" s="93" t="s">
        <v>38</v>
      </c>
    </row>
    <row r="933" spans="2:2" ht="22.05" customHeight="1" x14ac:dyDescent="0.2">
      <c r="B933" s="93" t="s">
        <v>38</v>
      </c>
    </row>
    <row r="934" spans="2:2" ht="22.05" customHeight="1" x14ac:dyDescent="0.2">
      <c r="B934" s="93" t="s">
        <v>38</v>
      </c>
    </row>
    <row r="935" spans="2:2" ht="22.05" customHeight="1" x14ac:dyDescent="0.2">
      <c r="B935" s="93" t="s">
        <v>38</v>
      </c>
    </row>
    <row r="936" spans="2:2" ht="22.05" customHeight="1" x14ac:dyDescent="0.2">
      <c r="B936" s="93" t="s">
        <v>38</v>
      </c>
    </row>
    <row r="937" spans="2:2" ht="22.05" customHeight="1" x14ac:dyDescent="0.2">
      <c r="B937" s="93" t="s">
        <v>38</v>
      </c>
    </row>
    <row r="938" spans="2:2" ht="22.05" customHeight="1" x14ac:dyDescent="0.2">
      <c r="B938" s="93" t="s">
        <v>38</v>
      </c>
    </row>
    <row r="939" spans="2:2" ht="22.05" customHeight="1" x14ac:dyDescent="0.2">
      <c r="B939" s="93" t="s">
        <v>38</v>
      </c>
    </row>
    <row r="940" spans="2:2" ht="22.05" customHeight="1" x14ac:dyDescent="0.2">
      <c r="B940" s="93" t="s">
        <v>38</v>
      </c>
    </row>
    <row r="941" spans="2:2" ht="22.05" customHeight="1" x14ac:dyDescent="0.2">
      <c r="B941" s="93" t="s">
        <v>38</v>
      </c>
    </row>
    <row r="942" spans="2:2" ht="22.05" customHeight="1" x14ac:dyDescent="0.2">
      <c r="B942" s="93" t="s">
        <v>38</v>
      </c>
    </row>
    <row r="943" spans="2:2" ht="22.05" customHeight="1" x14ac:dyDescent="0.2">
      <c r="B943" s="93" t="s">
        <v>38</v>
      </c>
    </row>
    <row r="944" spans="2:2" ht="22.05" customHeight="1" x14ac:dyDescent="0.2">
      <c r="B944" s="93" t="s">
        <v>38</v>
      </c>
    </row>
    <row r="945" spans="2:2" ht="22.05" customHeight="1" x14ac:dyDescent="0.2">
      <c r="B945" s="93" t="s">
        <v>38</v>
      </c>
    </row>
    <row r="946" spans="2:2" ht="22.05" customHeight="1" x14ac:dyDescent="0.2">
      <c r="B946" s="93" t="s">
        <v>38</v>
      </c>
    </row>
    <row r="947" spans="2:2" ht="22.05" customHeight="1" x14ac:dyDescent="0.2">
      <c r="B947" s="93" t="s">
        <v>38</v>
      </c>
    </row>
    <row r="948" spans="2:2" ht="22.05" customHeight="1" x14ac:dyDescent="0.2">
      <c r="B948" s="93" t="s">
        <v>38</v>
      </c>
    </row>
    <row r="949" spans="2:2" ht="22.05" customHeight="1" x14ac:dyDescent="0.2">
      <c r="B949" s="93" t="s">
        <v>38</v>
      </c>
    </row>
    <row r="950" spans="2:2" ht="22.05" customHeight="1" x14ac:dyDescent="0.2">
      <c r="B950" s="93" t="s">
        <v>38</v>
      </c>
    </row>
    <row r="951" spans="2:2" ht="22.05" customHeight="1" x14ac:dyDescent="0.2">
      <c r="B951" s="93" t="s">
        <v>38</v>
      </c>
    </row>
    <row r="952" spans="2:2" ht="22.05" customHeight="1" x14ac:dyDescent="0.2">
      <c r="B952" s="93" t="s">
        <v>38</v>
      </c>
    </row>
    <row r="953" spans="2:2" ht="22.05" customHeight="1" x14ac:dyDescent="0.2">
      <c r="B953" s="93" t="s">
        <v>38</v>
      </c>
    </row>
    <row r="954" spans="2:2" ht="22.05" customHeight="1" x14ac:dyDescent="0.2">
      <c r="B954" s="93" t="s">
        <v>38</v>
      </c>
    </row>
    <row r="955" spans="2:2" ht="22.05" customHeight="1" x14ac:dyDescent="0.2">
      <c r="B955" s="93" t="s">
        <v>38</v>
      </c>
    </row>
    <row r="956" spans="2:2" ht="22.05" customHeight="1" x14ac:dyDescent="0.2">
      <c r="B956" s="93" t="s">
        <v>38</v>
      </c>
    </row>
    <row r="957" spans="2:2" ht="22.05" customHeight="1" x14ac:dyDescent="0.2">
      <c r="B957" s="93" t="s">
        <v>38</v>
      </c>
    </row>
    <row r="958" spans="2:2" ht="22.05" customHeight="1" x14ac:dyDescent="0.2">
      <c r="B958" s="93" t="s">
        <v>38</v>
      </c>
    </row>
    <row r="959" spans="2:2" ht="22.05" customHeight="1" x14ac:dyDescent="0.2">
      <c r="B959" s="93" t="s">
        <v>38</v>
      </c>
    </row>
    <row r="960" spans="2:2" ht="22.05" customHeight="1" x14ac:dyDescent="0.2">
      <c r="B960" s="93" t="s">
        <v>38</v>
      </c>
    </row>
    <row r="961" spans="2:2" ht="22.05" customHeight="1" x14ac:dyDescent="0.2">
      <c r="B961" s="93" t="s">
        <v>38</v>
      </c>
    </row>
    <row r="962" spans="2:2" ht="22.05" customHeight="1" x14ac:dyDescent="0.2">
      <c r="B962" s="93" t="s">
        <v>38</v>
      </c>
    </row>
    <row r="963" spans="2:2" ht="22.05" customHeight="1" x14ac:dyDescent="0.2">
      <c r="B963" s="93" t="s">
        <v>38</v>
      </c>
    </row>
    <row r="964" spans="2:2" ht="22.05" customHeight="1" x14ac:dyDescent="0.2">
      <c r="B964" s="93" t="s">
        <v>38</v>
      </c>
    </row>
    <row r="965" spans="2:2" ht="22.05" customHeight="1" x14ac:dyDescent="0.2">
      <c r="B965" s="93" t="s">
        <v>38</v>
      </c>
    </row>
    <row r="966" spans="2:2" ht="22.05" customHeight="1" x14ac:dyDescent="0.2">
      <c r="B966" s="93" t="s">
        <v>38</v>
      </c>
    </row>
    <row r="967" spans="2:2" ht="22.05" customHeight="1" x14ac:dyDescent="0.2">
      <c r="B967" s="93" t="s">
        <v>38</v>
      </c>
    </row>
    <row r="968" spans="2:2" ht="22.05" customHeight="1" x14ac:dyDescent="0.2">
      <c r="B968" s="93" t="s">
        <v>38</v>
      </c>
    </row>
    <row r="969" spans="2:2" ht="22.05" customHeight="1" x14ac:dyDescent="0.2">
      <c r="B969" s="93" t="s">
        <v>38</v>
      </c>
    </row>
    <row r="970" spans="2:2" ht="22.05" customHeight="1" x14ac:dyDescent="0.2">
      <c r="B970" s="93" t="s">
        <v>38</v>
      </c>
    </row>
    <row r="971" spans="2:2" ht="22.05" customHeight="1" x14ac:dyDescent="0.2">
      <c r="B971" s="93" t="s">
        <v>38</v>
      </c>
    </row>
    <row r="972" spans="2:2" ht="22.05" customHeight="1" x14ac:dyDescent="0.2">
      <c r="B972" s="93" t="s">
        <v>38</v>
      </c>
    </row>
    <row r="973" spans="2:2" ht="22.05" customHeight="1" x14ac:dyDescent="0.2">
      <c r="B973" s="93" t="s">
        <v>38</v>
      </c>
    </row>
    <row r="974" spans="2:2" ht="22.05" customHeight="1" x14ac:dyDescent="0.2">
      <c r="B974" s="93" t="s">
        <v>38</v>
      </c>
    </row>
    <row r="975" spans="2:2" ht="22.05" customHeight="1" x14ac:dyDescent="0.2">
      <c r="B975" s="93" t="s">
        <v>38</v>
      </c>
    </row>
    <row r="976" spans="2:2" ht="22.05" customHeight="1" x14ac:dyDescent="0.2">
      <c r="B976" s="93" t="s">
        <v>38</v>
      </c>
    </row>
    <row r="977" spans="2:2" ht="22.05" customHeight="1" x14ac:dyDescent="0.2">
      <c r="B977" s="93" t="s">
        <v>38</v>
      </c>
    </row>
    <row r="978" spans="2:2" ht="22.05" customHeight="1" x14ac:dyDescent="0.2">
      <c r="B978" s="93" t="s">
        <v>38</v>
      </c>
    </row>
    <row r="979" spans="2:2" ht="22.05" customHeight="1" x14ac:dyDescent="0.2">
      <c r="B979" s="93" t="s">
        <v>38</v>
      </c>
    </row>
    <row r="980" spans="2:2" ht="22.05" customHeight="1" x14ac:dyDescent="0.2">
      <c r="B980" s="93" t="s">
        <v>38</v>
      </c>
    </row>
    <row r="981" spans="2:2" ht="22.05" customHeight="1" x14ac:dyDescent="0.2">
      <c r="B981" s="93" t="s">
        <v>38</v>
      </c>
    </row>
    <row r="982" spans="2:2" ht="22.05" customHeight="1" x14ac:dyDescent="0.2">
      <c r="B982" s="93" t="s">
        <v>38</v>
      </c>
    </row>
    <row r="983" spans="2:2" ht="22.05" customHeight="1" x14ac:dyDescent="0.2">
      <c r="B983" s="93" t="s">
        <v>38</v>
      </c>
    </row>
    <row r="984" spans="2:2" ht="22.05" customHeight="1" x14ac:dyDescent="0.2">
      <c r="B984" s="93" t="s">
        <v>38</v>
      </c>
    </row>
    <row r="985" spans="2:2" ht="22.05" customHeight="1" x14ac:dyDescent="0.2">
      <c r="B985" s="93" t="s">
        <v>38</v>
      </c>
    </row>
    <row r="986" spans="2:2" ht="22.05" customHeight="1" x14ac:dyDescent="0.2">
      <c r="B986" s="93" t="s">
        <v>38</v>
      </c>
    </row>
    <row r="987" spans="2:2" ht="22.05" customHeight="1" x14ac:dyDescent="0.2">
      <c r="B987" s="93" t="s">
        <v>38</v>
      </c>
    </row>
    <row r="988" spans="2:2" ht="22.05" customHeight="1" x14ac:dyDescent="0.2">
      <c r="B988" s="93" t="s">
        <v>38</v>
      </c>
    </row>
    <row r="989" spans="2:2" ht="22.05" customHeight="1" x14ac:dyDescent="0.2">
      <c r="B989" s="93" t="s">
        <v>38</v>
      </c>
    </row>
    <row r="990" spans="2:2" ht="22.05" customHeight="1" x14ac:dyDescent="0.2">
      <c r="B990" s="93" t="s">
        <v>38</v>
      </c>
    </row>
    <row r="991" spans="2:2" ht="22.05" customHeight="1" x14ac:dyDescent="0.2">
      <c r="B991" s="93" t="s">
        <v>38</v>
      </c>
    </row>
    <row r="992" spans="2:2" ht="22.05" customHeight="1" x14ac:dyDescent="0.2">
      <c r="B992" s="93" t="s">
        <v>38</v>
      </c>
    </row>
    <row r="993" spans="2:2" ht="22.05" customHeight="1" x14ac:dyDescent="0.2">
      <c r="B993" s="93" t="s">
        <v>38</v>
      </c>
    </row>
    <row r="994" spans="2:2" ht="22.05" customHeight="1" x14ac:dyDescent="0.2">
      <c r="B994" s="93" t="s">
        <v>38</v>
      </c>
    </row>
    <row r="995" spans="2:2" ht="22.05" customHeight="1" x14ac:dyDescent="0.2">
      <c r="B995" s="93" t="s">
        <v>38</v>
      </c>
    </row>
    <row r="996" spans="2:2" ht="22.05" customHeight="1" x14ac:dyDescent="0.2">
      <c r="B996" s="93" t="s">
        <v>38</v>
      </c>
    </row>
    <row r="997" spans="2:2" ht="22.05" customHeight="1" x14ac:dyDescent="0.2">
      <c r="B997" s="93" t="s">
        <v>38</v>
      </c>
    </row>
    <row r="998" spans="2:2" ht="22.05" customHeight="1" x14ac:dyDescent="0.2">
      <c r="B998" s="93" t="s">
        <v>38</v>
      </c>
    </row>
    <row r="999" spans="2:2" ht="22.05" customHeight="1" x14ac:dyDescent="0.2">
      <c r="B999" s="93" t="s">
        <v>38</v>
      </c>
    </row>
    <row r="1000" spans="2:2" ht="22.05" customHeight="1" x14ac:dyDescent="0.2">
      <c r="B1000" s="93" t="s">
        <v>38</v>
      </c>
    </row>
    <row r="1001" spans="2:2" ht="22.05" customHeight="1" x14ac:dyDescent="0.2">
      <c r="B1001" s="93" t="s">
        <v>38</v>
      </c>
    </row>
    <row r="1002" spans="2:2" ht="22.05" customHeight="1" x14ac:dyDescent="0.2">
      <c r="B1002" s="93" t="s">
        <v>38</v>
      </c>
    </row>
  </sheetData>
  <sheetProtection formatCells="0" formatColumns="0" formatRows="0" autoFilter="0" pivotTables="0"/>
  <autoFilter ref="A1:P1002" xr:uid="{7697A046-A51D-45E1-B6B8-E533322F488A}"/>
  <dataValidations count="7">
    <dataValidation type="list" allowBlank="1" showInputMessage="1" showErrorMessage="1" sqref="I2:I1248" xr:uid="{EC9FAE9F-8D40-4CE0-A8B3-89CC0255AB4C}">
      <formula1>INDIRECT($H2)</formula1>
    </dataValidation>
    <dataValidation type="list" allowBlank="1" showInputMessage="1" showErrorMessage="1" sqref="J947 J1257 J2:J916" xr:uid="{1FB1C5AA-B9AD-4A25-9DA0-E929E295DEEA}">
      <formula1>INDIRECT($I2)</formula1>
    </dataValidation>
    <dataValidation type="list" allowBlank="1" showInputMessage="1" showErrorMessage="1" sqref="H2:H1033" xr:uid="{67AC3080-9419-45AA-85E0-607391470757}">
      <formula1>TIPO</formula1>
    </dataValidation>
    <dataValidation type="date" allowBlank="1" showInputMessage="1" showErrorMessage="1" sqref="A969:A1033 C969:E1033 B1003:B1033" xr:uid="{FCACC871-3E98-4A7B-B1DC-D9AF2C70E07C}">
      <formula1>45292</formula1>
      <formula2>45657</formula2>
    </dataValidation>
    <dataValidation type="list" allowBlank="1" showInputMessage="1" showErrorMessage="1" sqref="B2:B1256" xr:uid="{9D3BDA59-B962-49D9-9098-758382A099CE}">
      <formula1>BANCO</formula1>
    </dataValidation>
    <dataValidation type="list" allowBlank="1" showInputMessage="1" showErrorMessage="1" error="VERIFICA CONCEPTO EN LISTA" sqref="J917:J946 J948:J1033" xr:uid="{0803253F-B0B4-492B-8202-D170A0AA640F}">
      <formula1>INDIRECT($I917)</formula1>
    </dataValidation>
    <dataValidation type="list" allowBlank="1" showInputMessage="1" showErrorMessage="1" sqref="F2:F23 F25:F1033" xr:uid="{669BAD23-4570-4E76-811B-6DB33FBA8C71}">
      <formula1>ESTADO</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BD209-C1C6-4CDE-905E-5871BD6F924B}">
  <sheetPr filterMode="1">
    <tabColor rgb="FFFFFF00"/>
  </sheetPr>
  <dimension ref="A1:R1080"/>
  <sheetViews>
    <sheetView workbookViewId="0">
      <pane xSplit="1" ySplit="1" topLeftCell="G549" activePane="bottomRight" state="frozen"/>
      <selection pane="topRight" activeCell="B1" sqref="B1"/>
      <selection pane="bottomLeft" activeCell="A2" sqref="A2"/>
      <selection pane="bottomRight" activeCell="J590" sqref="J590"/>
    </sheetView>
  </sheetViews>
  <sheetFormatPr baseColWidth="10" defaultColWidth="11.44140625" defaultRowHeight="22.05" customHeight="1" x14ac:dyDescent="0.2"/>
  <cols>
    <col min="1" max="1" width="12.44140625" style="26" customWidth="1"/>
    <col min="2" max="2" width="14.77734375" style="8" customWidth="1"/>
    <col min="3" max="3" width="12.44140625" style="26" customWidth="1"/>
    <col min="4" max="4" width="23.33203125" style="26" customWidth="1"/>
    <col min="5" max="5" width="42.44140625" style="147" bestFit="1" customWidth="1"/>
    <col min="6" max="6" width="18.77734375" style="93" customWidth="1"/>
    <col min="7" max="7" width="10.109375" style="28" customWidth="1"/>
    <col min="8" max="8" width="12.109375" style="28" customWidth="1"/>
    <col min="9" max="9" width="15.6640625" style="28" customWidth="1"/>
    <col min="10" max="10" width="27.109375" style="28" customWidth="1"/>
    <col min="11" max="11" width="35.109375" style="25" customWidth="1"/>
    <col min="12" max="12" width="12.109375" style="25" customWidth="1"/>
    <col min="13" max="13" width="15.44140625" style="24" customWidth="1"/>
    <col min="14" max="14" width="18.33203125" style="27" customWidth="1"/>
    <col min="15" max="16" width="15.6640625" style="150" customWidth="1"/>
    <col min="17" max="17" width="22.33203125" style="25" customWidth="1"/>
    <col min="18" max="16384" width="11.44140625" style="8"/>
  </cols>
  <sheetData>
    <row r="1" spans="1:17" ht="22.05" customHeight="1" x14ac:dyDescent="0.2">
      <c r="A1" s="42" t="s">
        <v>0</v>
      </c>
      <c r="B1" s="43" t="s">
        <v>6</v>
      </c>
      <c r="C1" s="54" t="s">
        <v>74</v>
      </c>
      <c r="D1" s="54" t="s">
        <v>75</v>
      </c>
      <c r="E1" s="155" t="s">
        <v>7</v>
      </c>
      <c r="F1" s="43" t="s">
        <v>76</v>
      </c>
      <c r="G1" s="44" t="s">
        <v>1</v>
      </c>
      <c r="H1" s="43" t="s">
        <v>8</v>
      </c>
      <c r="I1" s="43" t="s">
        <v>12</v>
      </c>
      <c r="J1" s="43" t="s">
        <v>10</v>
      </c>
      <c r="K1" s="44" t="s">
        <v>9</v>
      </c>
      <c r="L1" s="44" t="s">
        <v>119</v>
      </c>
      <c r="M1" s="45" t="s">
        <v>2</v>
      </c>
      <c r="N1" s="71" t="s">
        <v>3</v>
      </c>
      <c r="O1" s="244" t="s">
        <v>4</v>
      </c>
      <c r="P1" s="46" t="s">
        <v>20</v>
      </c>
      <c r="Q1" s="46"/>
    </row>
    <row r="2" spans="1:17" ht="22.05" hidden="1" customHeight="1" x14ac:dyDescent="0.2">
      <c r="A2" s="186">
        <v>45658</v>
      </c>
      <c r="B2" s="20" t="s">
        <v>39</v>
      </c>
      <c r="C2" s="122"/>
      <c r="D2" s="207"/>
      <c r="E2" s="207" t="s">
        <v>4</v>
      </c>
      <c r="F2" s="20" t="s">
        <v>27</v>
      </c>
      <c r="G2" s="22"/>
      <c r="H2" s="21" t="s">
        <v>27</v>
      </c>
      <c r="I2" s="21" t="s">
        <v>27</v>
      </c>
      <c r="J2" s="21" t="s">
        <v>27</v>
      </c>
      <c r="K2" s="207" t="s">
        <v>23</v>
      </c>
      <c r="L2" s="207"/>
      <c r="M2" s="187"/>
      <c r="N2" s="188"/>
      <c r="O2" s="189">
        <v>27.02</v>
      </c>
      <c r="P2" s="114"/>
    </row>
    <row r="3" spans="1:17" ht="22.05" hidden="1" customHeight="1" x14ac:dyDescent="0.2">
      <c r="A3" s="186">
        <v>45660</v>
      </c>
      <c r="B3" s="20" t="s">
        <v>39</v>
      </c>
      <c r="C3" s="122">
        <v>601199</v>
      </c>
      <c r="D3" s="122"/>
      <c r="E3" s="122" t="s">
        <v>1118</v>
      </c>
      <c r="F3" s="22" t="s">
        <v>99</v>
      </c>
      <c r="G3" s="41"/>
      <c r="H3" s="21" t="s">
        <v>21</v>
      </c>
      <c r="I3" s="21" t="s">
        <v>81</v>
      </c>
      <c r="J3" s="21" t="s">
        <v>167</v>
      </c>
      <c r="K3" s="123" t="s">
        <v>1162</v>
      </c>
      <c r="L3" s="122"/>
      <c r="M3" s="204">
        <v>64000</v>
      </c>
      <c r="N3" s="193"/>
      <c r="O3" s="189">
        <f>O2+M3-N3</f>
        <v>64027.02</v>
      </c>
      <c r="P3" s="114"/>
    </row>
    <row r="4" spans="1:17" ht="22.05" hidden="1" customHeight="1" x14ac:dyDescent="0.2">
      <c r="A4" s="186">
        <v>45660</v>
      </c>
      <c r="B4" s="20" t="s">
        <v>39</v>
      </c>
      <c r="C4" s="122">
        <v>620172</v>
      </c>
      <c r="D4" s="122"/>
      <c r="E4" s="122" t="s">
        <v>1119</v>
      </c>
      <c r="F4" s="22" t="s">
        <v>99</v>
      </c>
      <c r="G4" s="41"/>
      <c r="H4" s="21" t="s">
        <v>22</v>
      </c>
      <c r="I4" s="21" t="s">
        <v>81</v>
      </c>
      <c r="J4" s="21" t="s">
        <v>172</v>
      </c>
      <c r="K4" s="122" t="s">
        <v>40</v>
      </c>
      <c r="L4" s="122"/>
      <c r="M4" s="208"/>
      <c r="N4" s="198">
        <v>62260</v>
      </c>
      <c r="O4" s="189">
        <f t="shared" ref="O4:O65" si="0">O3+M4-N4</f>
        <v>1767.0199999999968</v>
      </c>
      <c r="P4" s="114"/>
    </row>
    <row r="5" spans="1:17" ht="22.05" hidden="1" customHeight="1" x14ac:dyDescent="0.2">
      <c r="A5" s="186">
        <v>45660</v>
      </c>
      <c r="B5" s="20" t="s">
        <v>39</v>
      </c>
      <c r="C5" s="122">
        <v>623752</v>
      </c>
      <c r="D5" s="122" t="s">
        <v>1120</v>
      </c>
      <c r="E5" s="122" t="s">
        <v>1121</v>
      </c>
      <c r="F5" s="22" t="s">
        <v>99</v>
      </c>
      <c r="G5" s="41"/>
      <c r="H5" s="21" t="s">
        <v>22</v>
      </c>
      <c r="I5" s="21" t="s">
        <v>56</v>
      </c>
      <c r="J5" s="21" t="s">
        <v>88</v>
      </c>
      <c r="K5" s="122" t="s">
        <v>1155</v>
      </c>
      <c r="L5" s="122"/>
      <c r="M5" s="208"/>
      <c r="N5" s="198">
        <v>1740</v>
      </c>
      <c r="O5" s="189">
        <f t="shared" si="0"/>
        <v>27.019999999996799</v>
      </c>
      <c r="P5" s="114"/>
    </row>
    <row r="6" spans="1:17" ht="22.05" hidden="1" customHeight="1" x14ac:dyDescent="0.2">
      <c r="A6" s="186">
        <v>45663</v>
      </c>
      <c r="B6" s="20" t="s">
        <v>39</v>
      </c>
      <c r="C6" s="122">
        <v>10738</v>
      </c>
      <c r="D6" s="122"/>
      <c r="E6" s="122" t="s">
        <v>608</v>
      </c>
      <c r="F6" s="22" t="s">
        <v>77</v>
      </c>
      <c r="G6" s="41"/>
      <c r="H6" s="21" t="s">
        <v>22</v>
      </c>
      <c r="I6" s="21" t="s">
        <v>57</v>
      </c>
      <c r="J6" s="21" t="s">
        <v>85</v>
      </c>
      <c r="K6" s="122" t="s">
        <v>611</v>
      </c>
      <c r="L6" s="122"/>
      <c r="M6" s="204"/>
      <c r="N6" s="193">
        <v>6</v>
      </c>
      <c r="O6" s="189">
        <f t="shared" si="0"/>
        <v>21.019999999996799</v>
      </c>
      <c r="P6" s="114"/>
    </row>
    <row r="7" spans="1:17" ht="22.05" hidden="1" customHeight="1" x14ac:dyDescent="0.2">
      <c r="A7" s="186">
        <v>45663</v>
      </c>
      <c r="B7" s="20" t="s">
        <v>39</v>
      </c>
      <c r="C7" s="122">
        <v>10738</v>
      </c>
      <c r="D7" s="122"/>
      <c r="E7" s="122" t="s">
        <v>609</v>
      </c>
      <c r="F7" s="22" t="s">
        <v>77</v>
      </c>
      <c r="G7" s="41"/>
      <c r="H7" s="21" t="s">
        <v>22</v>
      </c>
      <c r="I7" s="21" t="s">
        <v>57</v>
      </c>
      <c r="J7" s="21" t="s">
        <v>85</v>
      </c>
      <c r="K7" s="122" t="s">
        <v>611</v>
      </c>
      <c r="L7" s="122"/>
      <c r="M7" s="208"/>
      <c r="N7" s="198">
        <v>0.96</v>
      </c>
      <c r="O7" s="189">
        <f t="shared" si="0"/>
        <v>20.059999999996798</v>
      </c>
      <c r="P7" s="114"/>
    </row>
    <row r="8" spans="1:17" ht="22.05" hidden="1" customHeight="1" x14ac:dyDescent="0.2">
      <c r="A8" s="186">
        <v>45663</v>
      </c>
      <c r="B8" s="20" t="s">
        <v>39</v>
      </c>
      <c r="C8" s="122">
        <v>7307137720</v>
      </c>
      <c r="D8" s="122"/>
      <c r="E8" s="122" t="s">
        <v>1118</v>
      </c>
      <c r="F8" s="22" t="s">
        <v>99</v>
      </c>
      <c r="G8" s="22"/>
      <c r="H8" s="21" t="s">
        <v>21</v>
      </c>
      <c r="I8" s="21" t="s">
        <v>81</v>
      </c>
      <c r="J8" s="21" t="s">
        <v>168</v>
      </c>
      <c r="K8" s="122" t="s">
        <v>622</v>
      </c>
      <c r="L8" s="122"/>
      <c r="M8" s="208">
        <v>8000</v>
      </c>
      <c r="N8" s="198"/>
      <c r="O8" s="189">
        <f t="shared" si="0"/>
        <v>8020.0599999999968</v>
      </c>
      <c r="P8" s="114"/>
    </row>
    <row r="9" spans="1:17" ht="22.05" hidden="1" customHeight="1" x14ac:dyDescent="0.2">
      <c r="A9" s="186">
        <v>45663</v>
      </c>
      <c r="B9" s="20" t="s">
        <v>39</v>
      </c>
      <c r="C9" s="122">
        <v>122372</v>
      </c>
      <c r="D9" s="122"/>
      <c r="E9" s="122" t="s">
        <v>1118</v>
      </c>
      <c r="F9" s="22" t="s">
        <v>99</v>
      </c>
      <c r="G9" s="22"/>
      <c r="H9" s="21" t="s">
        <v>21</v>
      </c>
      <c r="I9" s="21" t="s">
        <v>81</v>
      </c>
      <c r="J9" s="21" t="s">
        <v>167</v>
      </c>
      <c r="K9" s="123" t="s">
        <v>1162</v>
      </c>
      <c r="L9" s="122"/>
      <c r="M9" s="208">
        <v>10000</v>
      </c>
      <c r="N9" s="198"/>
      <c r="O9" s="189">
        <f t="shared" si="0"/>
        <v>18020.059999999998</v>
      </c>
      <c r="P9" s="114"/>
    </row>
    <row r="10" spans="1:17" ht="22.05" hidden="1" customHeight="1" x14ac:dyDescent="0.2">
      <c r="A10" s="186">
        <v>45663</v>
      </c>
      <c r="B10" s="20" t="s">
        <v>39</v>
      </c>
      <c r="C10" s="122">
        <v>129444</v>
      </c>
      <c r="D10" s="122" t="s">
        <v>1122</v>
      </c>
      <c r="E10" s="122" t="s">
        <v>1123</v>
      </c>
      <c r="F10" s="22" t="s">
        <v>99</v>
      </c>
      <c r="G10" s="22"/>
      <c r="H10" s="21" t="s">
        <v>22</v>
      </c>
      <c r="I10" s="21" t="s">
        <v>56</v>
      </c>
      <c r="J10" s="21" t="s">
        <v>90</v>
      </c>
      <c r="K10" s="122" t="s">
        <v>1156</v>
      </c>
      <c r="L10" s="122"/>
      <c r="M10" s="208"/>
      <c r="N10" s="198">
        <v>7191.44</v>
      </c>
      <c r="O10" s="189">
        <f t="shared" si="0"/>
        <v>10828.619999999999</v>
      </c>
      <c r="P10" s="114"/>
    </row>
    <row r="11" spans="1:17" ht="22.05" hidden="1" customHeight="1" x14ac:dyDescent="0.2">
      <c r="A11" s="186">
        <v>45663</v>
      </c>
      <c r="B11" s="20" t="s">
        <v>39</v>
      </c>
      <c r="C11" s="122">
        <v>133635</v>
      </c>
      <c r="D11" s="122"/>
      <c r="E11" s="122" t="s">
        <v>1124</v>
      </c>
      <c r="F11" s="22" t="s">
        <v>99</v>
      </c>
      <c r="G11" s="22"/>
      <c r="H11" s="21" t="s">
        <v>22</v>
      </c>
      <c r="I11" s="21" t="s">
        <v>103</v>
      </c>
      <c r="J11" s="21" t="s">
        <v>60</v>
      </c>
      <c r="K11" s="122" t="s">
        <v>1157</v>
      </c>
      <c r="L11" s="122"/>
      <c r="M11" s="208"/>
      <c r="N11" s="198">
        <v>9000</v>
      </c>
      <c r="O11" s="189">
        <f t="shared" si="0"/>
        <v>1828.619999999999</v>
      </c>
      <c r="P11" s="114"/>
    </row>
    <row r="12" spans="1:17" ht="22.05" hidden="1" customHeight="1" x14ac:dyDescent="0.2">
      <c r="A12" s="186">
        <v>45663</v>
      </c>
      <c r="B12" s="20" t="s">
        <v>39</v>
      </c>
      <c r="C12" s="122">
        <v>1362734</v>
      </c>
      <c r="D12" s="122"/>
      <c r="E12" s="122" t="s">
        <v>1125</v>
      </c>
      <c r="F12" s="22" t="s">
        <v>77</v>
      </c>
      <c r="G12" s="22"/>
      <c r="H12" s="21" t="s">
        <v>22</v>
      </c>
      <c r="I12" s="21" t="s">
        <v>57</v>
      </c>
      <c r="J12" s="21" t="s">
        <v>85</v>
      </c>
      <c r="K12" s="122" t="s">
        <v>611</v>
      </c>
      <c r="L12" s="122"/>
      <c r="M12" s="208"/>
      <c r="N12" s="198">
        <v>99.72</v>
      </c>
      <c r="O12" s="189">
        <f t="shared" si="0"/>
        <v>1728.899999999999</v>
      </c>
      <c r="P12" s="114"/>
    </row>
    <row r="13" spans="1:17" ht="22.05" hidden="1" customHeight="1" x14ac:dyDescent="0.2">
      <c r="A13" s="186">
        <v>45663</v>
      </c>
      <c r="B13" s="20" t="s">
        <v>39</v>
      </c>
      <c r="C13" s="122">
        <v>1362734</v>
      </c>
      <c r="D13" s="122"/>
      <c r="E13" s="122" t="s">
        <v>609</v>
      </c>
      <c r="F13" s="22" t="s">
        <v>77</v>
      </c>
      <c r="G13" s="22"/>
      <c r="H13" s="21" t="s">
        <v>22</v>
      </c>
      <c r="I13" s="21" t="s">
        <v>57</v>
      </c>
      <c r="J13" s="21" t="s">
        <v>85</v>
      </c>
      <c r="K13" s="122" t="s">
        <v>611</v>
      </c>
      <c r="L13" s="122"/>
      <c r="M13" s="208"/>
      <c r="N13" s="198">
        <v>15.95</v>
      </c>
      <c r="O13" s="189">
        <f t="shared" si="0"/>
        <v>1712.9499999999989</v>
      </c>
      <c r="P13" s="114"/>
    </row>
    <row r="14" spans="1:17" ht="22.05" hidden="1" customHeight="1" x14ac:dyDescent="0.2">
      <c r="A14" s="186">
        <v>45665</v>
      </c>
      <c r="B14" s="20" t="s">
        <v>39</v>
      </c>
      <c r="C14" s="122">
        <v>285715</v>
      </c>
      <c r="D14" s="122"/>
      <c r="E14" s="122" t="s">
        <v>608</v>
      </c>
      <c r="F14" s="22" t="s">
        <v>77</v>
      </c>
      <c r="G14" s="22"/>
      <c r="H14" s="21" t="s">
        <v>22</v>
      </c>
      <c r="I14" s="21" t="s">
        <v>57</v>
      </c>
      <c r="J14" s="21" t="s">
        <v>85</v>
      </c>
      <c r="K14" s="122" t="s">
        <v>611</v>
      </c>
      <c r="L14" s="122"/>
      <c r="M14" s="208"/>
      <c r="N14" s="198">
        <v>48</v>
      </c>
      <c r="O14" s="189">
        <f t="shared" si="0"/>
        <v>1664.9499999999989</v>
      </c>
      <c r="P14" s="114"/>
    </row>
    <row r="15" spans="1:17" ht="22.05" hidden="1" customHeight="1" x14ac:dyDescent="0.2">
      <c r="A15" s="186">
        <v>45665</v>
      </c>
      <c r="B15" s="20" t="s">
        <v>39</v>
      </c>
      <c r="C15" s="122">
        <v>285817</v>
      </c>
      <c r="D15" s="122"/>
      <c r="E15" s="122" t="s">
        <v>609</v>
      </c>
      <c r="F15" s="22" t="s">
        <v>77</v>
      </c>
      <c r="G15" s="22"/>
      <c r="H15" s="21" t="s">
        <v>22</v>
      </c>
      <c r="I15" s="21" t="s">
        <v>57</v>
      </c>
      <c r="J15" s="21" t="s">
        <v>85</v>
      </c>
      <c r="K15" s="122" t="s">
        <v>611</v>
      </c>
      <c r="L15" s="122"/>
      <c r="M15" s="208"/>
      <c r="N15" s="198">
        <v>7.68</v>
      </c>
      <c r="O15" s="189">
        <f t="shared" si="0"/>
        <v>1657.2699999999988</v>
      </c>
      <c r="P15" s="114"/>
    </row>
    <row r="16" spans="1:17" ht="22.05" hidden="1" customHeight="1" x14ac:dyDescent="0.2">
      <c r="A16" s="186">
        <v>45666</v>
      </c>
      <c r="B16" s="20" t="s">
        <v>39</v>
      </c>
      <c r="C16" s="122">
        <v>136476</v>
      </c>
      <c r="D16" s="122"/>
      <c r="E16" s="122" t="s">
        <v>1118</v>
      </c>
      <c r="F16" s="22" t="s">
        <v>99</v>
      </c>
      <c r="G16" s="22"/>
      <c r="H16" s="21" t="s">
        <v>21</v>
      </c>
      <c r="I16" s="21" t="s">
        <v>81</v>
      </c>
      <c r="J16" s="21" t="s">
        <v>167</v>
      </c>
      <c r="K16" s="123" t="s">
        <v>1162</v>
      </c>
      <c r="L16" s="122"/>
      <c r="M16" s="208">
        <v>6162.33</v>
      </c>
      <c r="N16" s="198"/>
      <c r="O16" s="189">
        <f t="shared" si="0"/>
        <v>7819.5999999999985</v>
      </c>
      <c r="P16" s="114"/>
    </row>
    <row r="17" spans="1:17" ht="22.05" hidden="1" customHeight="1" x14ac:dyDescent="0.2">
      <c r="A17" s="186">
        <v>45666</v>
      </c>
      <c r="B17" s="20" t="s">
        <v>39</v>
      </c>
      <c r="C17" s="122">
        <v>139339</v>
      </c>
      <c r="D17" s="122"/>
      <c r="E17" s="122" t="s">
        <v>1126</v>
      </c>
      <c r="F17" s="22" t="s">
        <v>99</v>
      </c>
      <c r="G17" s="22"/>
      <c r="H17" s="21" t="s">
        <v>22</v>
      </c>
      <c r="I17" s="21" t="s">
        <v>54</v>
      </c>
      <c r="J17" s="21" t="s">
        <v>61</v>
      </c>
      <c r="K17" s="122" t="s">
        <v>611</v>
      </c>
      <c r="L17" s="122"/>
      <c r="M17" s="208"/>
      <c r="N17" s="198">
        <v>5858.13</v>
      </c>
      <c r="O17" s="189">
        <f t="shared" si="0"/>
        <v>1961.4699999999984</v>
      </c>
      <c r="P17" s="8"/>
      <c r="Q17" s="8"/>
    </row>
    <row r="18" spans="1:17" ht="22.05" hidden="1" customHeight="1" x14ac:dyDescent="0.2">
      <c r="A18" s="186">
        <v>45667</v>
      </c>
      <c r="B18" s="20" t="s">
        <v>39</v>
      </c>
      <c r="C18" s="122">
        <v>560496</v>
      </c>
      <c r="D18" s="122"/>
      <c r="E18" s="122" t="s">
        <v>1118</v>
      </c>
      <c r="F18" s="22" t="s">
        <v>99</v>
      </c>
      <c r="G18" s="22"/>
      <c r="H18" s="21" t="s">
        <v>21</v>
      </c>
      <c r="I18" s="21" t="s">
        <v>81</v>
      </c>
      <c r="J18" s="21" t="s">
        <v>167</v>
      </c>
      <c r="K18" s="123" t="s">
        <v>1162</v>
      </c>
      <c r="L18" s="122"/>
      <c r="M18" s="208">
        <v>44000</v>
      </c>
      <c r="N18" s="198"/>
      <c r="O18" s="189">
        <f t="shared" si="0"/>
        <v>45961.47</v>
      </c>
      <c r="P18" s="8"/>
      <c r="Q18" s="8"/>
    </row>
    <row r="19" spans="1:17" ht="22.05" hidden="1" customHeight="1" x14ac:dyDescent="0.2">
      <c r="A19" s="186">
        <v>45667</v>
      </c>
      <c r="B19" s="20" t="s">
        <v>39</v>
      </c>
      <c r="C19" s="122">
        <v>581118</v>
      </c>
      <c r="D19" s="122" t="s">
        <v>1127</v>
      </c>
      <c r="E19" s="122" t="s">
        <v>1128</v>
      </c>
      <c r="F19" s="22" t="s">
        <v>99</v>
      </c>
      <c r="G19" s="22"/>
      <c r="H19" s="21" t="s">
        <v>22</v>
      </c>
      <c r="I19" s="21" t="s">
        <v>56</v>
      </c>
      <c r="J19" s="21" t="s">
        <v>88</v>
      </c>
      <c r="K19" s="122" t="s">
        <v>1158</v>
      </c>
      <c r="L19" s="122"/>
      <c r="M19" s="208"/>
      <c r="N19" s="198">
        <v>25000</v>
      </c>
      <c r="O19" s="189">
        <f t="shared" si="0"/>
        <v>20961.47</v>
      </c>
      <c r="P19" s="8"/>
      <c r="Q19" s="8"/>
    </row>
    <row r="20" spans="1:17" ht="22.05" hidden="1" customHeight="1" x14ac:dyDescent="0.2">
      <c r="A20" s="186">
        <v>45667</v>
      </c>
      <c r="B20" s="20" t="s">
        <v>39</v>
      </c>
      <c r="C20" s="122">
        <v>594303</v>
      </c>
      <c r="D20" s="122"/>
      <c r="E20" s="122" t="s">
        <v>1129</v>
      </c>
      <c r="F20" s="22" t="s">
        <v>99</v>
      </c>
      <c r="G20" s="22"/>
      <c r="H20" s="21" t="s">
        <v>22</v>
      </c>
      <c r="I20" s="21" t="s">
        <v>103</v>
      </c>
      <c r="J20" s="21" t="s">
        <v>60</v>
      </c>
      <c r="K20" s="122" t="s">
        <v>1159</v>
      </c>
      <c r="L20" s="122"/>
      <c r="M20" s="208"/>
      <c r="N20" s="198">
        <v>11840</v>
      </c>
      <c r="O20" s="189">
        <f t="shared" si="0"/>
        <v>9121.4700000000012</v>
      </c>
      <c r="P20" s="8"/>
      <c r="Q20" s="8"/>
    </row>
    <row r="21" spans="1:17" ht="22.05" hidden="1" customHeight="1" x14ac:dyDescent="0.2">
      <c r="A21" s="186">
        <v>45667</v>
      </c>
      <c r="B21" s="20" t="s">
        <v>39</v>
      </c>
      <c r="C21" s="122">
        <v>598956</v>
      </c>
      <c r="D21" s="122"/>
      <c r="E21" s="122" t="s">
        <v>1130</v>
      </c>
      <c r="F21" s="22" t="s">
        <v>99</v>
      </c>
      <c r="G21" s="22"/>
      <c r="H21" s="21" t="s">
        <v>22</v>
      </c>
      <c r="I21" s="21" t="s">
        <v>103</v>
      </c>
      <c r="J21" s="21" t="s">
        <v>60</v>
      </c>
      <c r="K21" s="122" t="s">
        <v>1160</v>
      </c>
      <c r="L21" s="122"/>
      <c r="M21" s="204"/>
      <c r="N21" s="192">
        <v>7200</v>
      </c>
      <c r="O21" s="189">
        <f t="shared" si="0"/>
        <v>1921.4700000000012</v>
      </c>
      <c r="P21" s="8"/>
      <c r="Q21" s="8"/>
    </row>
    <row r="22" spans="1:17" ht="22.05" hidden="1" customHeight="1" x14ac:dyDescent="0.2">
      <c r="A22" s="186">
        <v>45667</v>
      </c>
      <c r="B22" s="20" t="s">
        <v>39</v>
      </c>
      <c r="C22" s="122">
        <v>602813</v>
      </c>
      <c r="D22" s="122" t="s">
        <v>1131</v>
      </c>
      <c r="E22" s="122" t="s">
        <v>1121</v>
      </c>
      <c r="F22" s="22" t="s">
        <v>99</v>
      </c>
      <c r="G22" s="22"/>
      <c r="H22" s="21" t="s">
        <v>22</v>
      </c>
      <c r="I22" s="21" t="s">
        <v>56</v>
      </c>
      <c r="J22" s="21" t="s">
        <v>88</v>
      </c>
      <c r="K22" s="122" t="s">
        <v>1155</v>
      </c>
      <c r="L22" s="122"/>
      <c r="M22" s="208"/>
      <c r="N22" s="198">
        <v>1740</v>
      </c>
      <c r="O22" s="189">
        <f t="shared" si="0"/>
        <v>181.47000000000116</v>
      </c>
      <c r="P22" s="8"/>
      <c r="Q22" s="8"/>
    </row>
    <row r="23" spans="1:17" ht="22.05" hidden="1" customHeight="1" x14ac:dyDescent="0.2">
      <c r="A23" s="186">
        <v>45673</v>
      </c>
      <c r="B23" s="20" t="s">
        <v>39</v>
      </c>
      <c r="C23" s="122">
        <v>9873746914</v>
      </c>
      <c r="D23" s="122"/>
      <c r="E23" s="122" t="s">
        <v>1118</v>
      </c>
      <c r="F23" s="22" t="s">
        <v>99</v>
      </c>
      <c r="G23" s="22"/>
      <c r="H23" s="21" t="s">
        <v>21</v>
      </c>
      <c r="I23" s="21" t="s">
        <v>81</v>
      </c>
      <c r="J23" s="21" t="s">
        <v>168</v>
      </c>
      <c r="K23" s="122" t="s">
        <v>622</v>
      </c>
      <c r="L23" s="122"/>
      <c r="M23" s="208">
        <v>1400</v>
      </c>
      <c r="N23" s="198"/>
      <c r="O23" s="189">
        <f t="shared" si="0"/>
        <v>1581.4700000000012</v>
      </c>
      <c r="P23" s="8"/>
      <c r="Q23" s="8"/>
    </row>
    <row r="24" spans="1:17" ht="22.05" hidden="1" customHeight="1" x14ac:dyDescent="0.2">
      <c r="A24" s="186">
        <v>45673</v>
      </c>
      <c r="B24" s="20" t="s">
        <v>39</v>
      </c>
      <c r="C24" s="122">
        <v>250486</v>
      </c>
      <c r="D24" s="123" t="s">
        <v>1132</v>
      </c>
      <c r="E24" s="123" t="s">
        <v>1804</v>
      </c>
      <c r="F24" s="22" t="s">
        <v>99</v>
      </c>
      <c r="G24" s="22"/>
      <c r="H24" s="21" t="s">
        <v>22</v>
      </c>
      <c r="I24" s="21" t="s">
        <v>56</v>
      </c>
      <c r="J24" s="21" t="s">
        <v>116</v>
      </c>
      <c r="K24" s="123" t="s">
        <v>1161</v>
      </c>
      <c r="L24" s="123"/>
      <c r="M24" s="189"/>
      <c r="N24" s="196">
        <v>986</v>
      </c>
      <c r="O24" s="189">
        <f t="shared" si="0"/>
        <v>595.47000000000116</v>
      </c>
      <c r="P24" s="8"/>
      <c r="Q24" s="8"/>
    </row>
    <row r="25" spans="1:17" ht="22.05" hidden="1" customHeight="1" x14ac:dyDescent="0.2">
      <c r="A25" s="186">
        <v>45674</v>
      </c>
      <c r="B25" s="20" t="s">
        <v>39</v>
      </c>
      <c r="C25" s="122">
        <v>526052</v>
      </c>
      <c r="D25" s="122" t="s">
        <v>1133</v>
      </c>
      <c r="E25" s="122" t="s">
        <v>1118</v>
      </c>
      <c r="F25" s="22" t="s">
        <v>99</v>
      </c>
      <c r="G25" s="22"/>
      <c r="H25" s="21" t="s">
        <v>21</v>
      </c>
      <c r="I25" s="21" t="s">
        <v>81</v>
      </c>
      <c r="J25" s="21" t="s">
        <v>168</v>
      </c>
      <c r="K25" s="122" t="s">
        <v>622</v>
      </c>
      <c r="L25" s="122"/>
      <c r="M25" s="208">
        <v>25500</v>
      </c>
      <c r="N25" s="198"/>
      <c r="O25" s="189">
        <f t="shared" si="0"/>
        <v>26095.47</v>
      </c>
      <c r="P25" s="8"/>
      <c r="Q25" s="8"/>
    </row>
    <row r="26" spans="1:17" ht="22.05" hidden="1" customHeight="1" x14ac:dyDescent="0.2">
      <c r="A26" s="186">
        <v>45674</v>
      </c>
      <c r="B26" s="20" t="s">
        <v>39</v>
      </c>
      <c r="C26" s="122">
        <v>648226</v>
      </c>
      <c r="D26" s="122"/>
      <c r="E26" s="122" t="s">
        <v>872</v>
      </c>
      <c r="F26" s="22" t="s">
        <v>99</v>
      </c>
      <c r="G26" s="22"/>
      <c r="H26" s="21" t="s">
        <v>22</v>
      </c>
      <c r="I26" s="21" t="s">
        <v>59</v>
      </c>
      <c r="J26" s="21" t="s">
        <v>59</v>
      </c>
      <c r="K26" s="122" t="s">
        <v>906</v>
      </c>
      <c r="L26" s="122"/>
      <c r="M26" s="204"/>
      <c r="N26" s="337">
        <v>3006</v>
      </c>
      <c r="O26" s="189">
        <f t="shared" si="0"/>
        <v>23089.47</v>
      </c>
      <c r="P26" s="8"/>
      <c r="Q26" s="8"/>
    </row>
    <row r="27" spans="1:17" ht="22.05" hidden="1" customHeight="1" x14ac:dyDescent="0.2">
      <c r="A27" s="186">
        <v>45674</v>
      </c>
      <c r="B27" s="20" t="s">
        <v>39</v>
      </c>
      <c r="C27" s="122">
        <v>759354</v>
      </c>
      <c r="D27" s="122"/>
      <c r="E27" s="122" t="s">
        <v>603</v>
      </c>
      <c r="F27" s="22" t="s">
        <v>99</v>
      </c>
      <c r="G27" s="22"/>
      <c r="H27" s="21" t="s">
        <v>22</v>
      </c>
      <c r="I27" s="21" t="s">
        <v>56</v>
      </c>
      <c r="J27" s="21" t="s">
        <v>89</v>
      </c>
      <c r="K27" s="122" t="s">
        <v>636</v>
      </c>
      <c r="L27" s="122"/>
      <c r="M27" s="208"/>
      <c r="N27" s="198">
        <v>22324.73</v>
      </c>
      <c r="O27" s="189">
        <f t="shared" si="0"/>
        <v>764.7400000000016</v>
      </c>
      <c r="P27" s="8"/>
      <c r="Q27" s="8"/>
    </row>
    <row r="28" spans="1:17" ht="22.05" hidden="1" customHeight="1" x14ac:dyDescent="0.2">
      <c r="A28" s="186">
        <v>45678</v>
      </c>
      <c r="B28" s="20" t="s">
        <v>39</v>
      </c>
      <c r="C28" s="122">
        <v>170118</v>
      </c>
      <c r="D28" s="123"/>
      <c r="E28" s="187" t="s">
        <v>29</v>
      </c>
      <c r="F28" s="255" t="s">
        <v>99</v>
      </c>
      <c r="G28" s="22"/>
      <c r="H28" s="21" t="s">
        <v>21</v>
      </c>
      <c r="I28" s="21" t="s">
        <v>81</v>
      </c>
      <c r="J28" s="21" t="s">
        <v>183</v>
      </c>
      <c r="K28" s="187" t="s">
        <v>628</v>
      </c>
      <c r="L28" s="123"/>
      <c r="M28" s="189">
        <v>365000</v>
      </c>
      <c r="N28" s="192"/>
      <c r="O28" s="189">
        <f t="shared" si="0"/>
        <v>365764.74</v>
      </c>
      <c r="P28" s="8"/>
      <c r="Q28" s="8"/>
    </row>
    <row r="29" spans="1:17" ht="22.05" hidden="1" customHeight="1" x14ac:dyDescent="0.2">
      <c r="A29" s="186">
        <v>45678</v>
      </c>
      <c r="B29" s="20" t="s">
        <v>39</v>
      </c>
      <c r="C29" s="122">
        <v>2792338</v>
      </c>
      <c r="D29" s="123"/>
      <c r="E29" s="123" t="s">
        <v>1118</v>
      </c>
      <c r="F29" s="22" t="s">
        <v>99</v>
      </c>
      <c r="G29" s="22"/>
      <c r="H29" s="21" t="s">
        <v>21</v>
      </c>
      <c r="I29" s="21" t="s">
        <v>81</v>
      </c>
      <c r="J29" s="21" t="s">
        <v>167</v>
      </c>
      <c r="K29" s="123" t="s">
        <v>1162</v>
      </c>
      <c r="L29" s="123"/>
      <c r="M29" s="189">
        <v>20000</v>
      </c>
      <c r="N29" s="192"/>
      <c r="O29" s="189">
        <f t="shared" si="0"/>
        <v>385764.74</v>
      </c>
      <c r="P29" s="8"/>
      <c r="Q29" s="8"/>
    </row>
    <row r="30" spans="1:17" ht="22.05" hidden="1" customHeight="1" x14ac:dyDescent="0.2">
      <c r="A30" s="186">
        <v>45678</v>
      </c>
      <c r="B30" s="20" t="s">
        <v>39</v>
      </c>
      <c r="C30" s="122">
        <v>64960</v>
      </c>
      <c r="D30" s="123"/>
      <c r="E30" s="123" t="s">
        <v>1134</v>
      </c>
      <c r="F30" s="22" t="s">
        <v>99</v>
      </c>
      <c r="G30" s="22"/>
      <c r="H30" s="21" t="s">
        <v>22</v>
      </c>
      <c r="I30" s="21" t="s">
        <v>59</v>
      </c>
      <c r="J30" s="21" t="s">
        <v>59</v>
      </c>
      <c r="K30" s="123" t="s">
        <v>635</v>
      </c>
      <c r="L30" s="209"/>
      <c r="M30" s="189"/>
      <c r="N30" s="192">
        <v>19856</v>
      </c>
      <c r="O30" s="189">
        <f t="shared" si="0"/>
        <v>365908.74</v>
      </c>
      <c r="P30" s="8"/>
      <c r="Q30" s="8"/>
    </row>
    <row r="31" spans="1:17" ht="22.05" hidden="1" customHeight="1" x14ac:dyDescent="0.2">
      <c r="A31" s="186">
        <v>45679</v>
      </c>
      <c r="B31" s="20" t="s">
        <v>39</v>
      </c>
      <c r="C31" s="122">
        <v>269603</v>
      </c>
      <c r="D31" s="122"/>
      <c r="E31" s="123" t="s">
        <v>1118</v>
      </c>
      <c r="F31" s="22" t="s">
        <v>99</v>
      </c>
      <c r="G31" s="22"/>
      <c r="H31" s="21" t="s">
        <v>21</v>
      </c>
      <c r="I31" s="21" t="s">
        <v>81</v>
      </c>
      <c r="J31" s="21" t="s">
        <v>167</v>
      </c>
      <c r="K31" s="123" t="s">
        <v>1162</v>
      </c>
      <c r="L31" s="204"/>
      <c r="M31" s="204">
        <v>12500</v>
      </c>
      <c r="N31" s="193"/>
      <c r="O31" s="189">
        <f t="shared" si="0"/>
        <v>378408.74</v>
      </c>
      <c r="P31" s="8"/>
      <c r="Q31" s="8"/>
    </row>
    <row r="32" spans="1:17" ht="22.05" hidden="1" customHeight="1" x14ac:dyDescent="0.2">
      <c r="A32" s="186">
        <v>45679</v>
      </c>
      <c r="B32" s="20" t="s">
        <v>39</v>
      </c>
      <c r="C32" s="122">
        <v>66327</v>
      </c>
      <c r="D32" s="122"/>
      <c r="E32" s="123" t="s">
        <v>1135</v>
      </c>
      <c r="F32" s="22" t="s">
        <v>99</v>
      </c>
      <c r="G32" s="22"/>
      <c r="H32" s="21" t="s">
        <v>22</v>
      </c>
      <c r="I32" s="21" t="s">
        <v>59</v>
      </c>
      <c r="J32" s="21" t="s">
        <v>59</v>
      </c>
      <c r="K32" s="123" t="s">
        <v>635</v>
      </c>
      <c r="L32" s="208"/>
      <c r="M32" s="208"/>
      <c r="N32" s="198">
        <v>12382</v>
      </c>
      <c r="O32" s="189">
        <f t="shared" si="0"/>
        <v>366026.74</v>
      </c>
      <c r="P32" s="8"/>
      <c r="Q32" s="8"/>
    </row>
    <row r="33" spans="1:17" ht="22.05" hidden="1" customHeight="1" x14ac:dyDescent="0.2">
      <c r="A33" s="186">
        <v>45679</v>
      </c>
      <c r="B33" s="20" t="s">
        <v>39</v>
      </c>
      <c r="C33" s="122">
        <v>4689</v>
      </c>
      <c r="D33" s="122"/>
      <c r="E33" s="123" t="s">
        <v>1136</v>
      </c>
      <c r="F33" s="22" t="s">
        <v>120</v>
      </c>
      <c r="G33" s="22"/>
      <c r="H33" s="21" t="s">
        <v>22</v>
      </c>
      <c r="I33" s="21" t="s">
        <v>54</v>
      </c>
      <c r="J33" s="21" t="s">
        <v>61</v>
      </c>
      <c r="K33" s="123" t="s">
        <v>1163</v>
      </c>
      <c r="L33" s="198">
        <v>49400</v>
      </c>
      <c r="M33" s="208"/>
      <c r="N33" s="198">
        <v>39249.152086379661</v>
      </c>
      <c r="O33" s="189">
        <f t="shared" si="0"/>
        <v>326777.58791362034</v>
      </c>
      <c r="P33" s="8"/>
      <c r="Q33" s="8"/>
    </row>
    <row r="34" spans="1:17" ht="22.05" hidden="1" customHeight="1" x14ac:dyDescent="0.2">
      <c r="A34" s="186">
        <v>45679</v>
      </c>
      <c r="B34" s="20" t="s">
        <v>39</v>
      </c>
      <c r="C34" s="122">
        <v>4690</v>
      </c>
      <c r="D34" s="122"/>
      <c r="E34" s="123" t="s">
        <v>1136</v>
      </c>
      <c r="F34" s="22" t="s">
        <v>120</v>
      </c>
      <c r="G34" s="22"/>
      <c r="H34" s="21" t="s">
        <v>22</v>
      </c>
      <c r="I34" s="21" t="s">
        <v>54</v>
      </c>
      <c r="J34" s="21" t="s">
        <v>62</v>
      </c>
      <c r="K34" s="123" t="s">
        <v>1163</v>
      </c>
      <c r="L34" s="198">
        <v>15656.04</v>
      </c>
      <c r="M34" s="208"/>
      <c r="N34" s="198">
        <v>74127.26166914143</v>
      </c>
      <c r="O34" s="189">
        <f t="shared" si="0"/>
        <v>252650.32624447893</v>
      </c>
      <c r="P34" s="8"/>
      <c r="Q34" s="8"/>
    </row>
    <row r="35" spans="1:17" ht="22.05" hidden="1" customHeight="1" x14ac:dyDescent="0.2">
      <c r="A35" s="186">
        <v>45679</v>
      </c>
      <c r="B35" s="20" t="s">
        <v>39</v>
      </c>
      <c r="C35" s="122">
        <v>4691</v>
      </c>
      <c r="D35" s="122"/>
      <c r="E35" s="123" t="s">
        <v>1136</v>
      </c>
      <c r="F35" s="22" t="s">
        <v>120</v>
      </c>
      <c r="G35" s="22"/>
      <c r="H35" s="21" t="s">
        <v>22</v>
      </c>
      <c r="I35" s="21" t="s">
        <v>54</v>
      </c>
      <c r="J35" s="21" t="s">
        <v>41</v>
      </c>
      <c r="K35" s="123" t="s">
        <v>1163</v>
      </c>
      <c r="L35" s="198">
        <v>49900</v>
      </c>
      <c r="M35" s="208"/>
      <c r="N35" s="198">
        <v>104730.33991970368</v>
      </c>
      <c r="O35" s="189">
        <f t="shared" si="0"/>
        <v>147919.98632477527</v>
      </c>
      <c r="P35" s="8"/>
      <c r="Q35" s="8"/>
    </row>
    <row r="36" spans="1:17" ht="22.05" hidden="1" customHeight="1" x14ac:dyDescent="0.2">
      <c r="A36" s="186">
        <v>45679</v>
      </c>
      <c r="B36" s="20" t="s">
        <v>39</v>
      </c>
      <c r="C36" s="122">
        <v>4692</v>
      </c>
      <c r="D36" s="122"/>
      <c r="E36" s="122" t="s">
        <v>1136</v>
      </c>
      <c r="F36" s="22" t="s">
        <v>120</v>
      </c>
      <c r="G36" s="22"/>
      <c r="H36" s="21" t="s">
        <v>22</v>
      </c>
      <c r="I36" s="21" t="s">
        <v>54</v>
      </c>
      <c r="J36" s="21" t="s">
        <v>63</v>
      </c>
      <c r="K36" s="122" t="s">
        <v>1163</v>
      </c>
      <c r="L36" s="198">
        <v>49800</v>
      </c>
      <c r="M36" s="208"/>
      <c r="N36" s="198">
        <v>93622.420297041434</v>
      </c>
      <c r="O36" s="189">
        <f t="shared" si="0"/>
        <v>54297.566027733832</v>
      </c>
      <c r="P36" s="8"/>
      <c r="Q36" s="8"/>
    </row>
    <row r="37" spans="1:17" ht="22.05" hidden="1" customHeight="1" x14ac:dyDescent="0.2">
      <c r="A37" s="186">
        <v>45679</v>
      </c>
      <c r="B37" s="20" t="s">
        <v>39</v>
      </c>
      <c r="C37" s="122">
        <v>4693</v>
      </c>
      <c r="D37" s="122"/>
      <c r="E37" s="122" t="s">
        <v>1136</v>
      </c>
      <c r="F37" s="22" t="s">
        <v>120</v>
      </c>
      <c r="G37" s="22"/>
      <c r="H37" s="21" t="s">
        <v>22</v>
      </c>
      <c r="I37" s="21" t="s">
        <v>54</v>
      </c>
      <c r="J37" s="21" t="s">
        <v>44</v>
      </c>
      <c r="K37" s="122" t="s">
        <v>1163</v>
      </c>
      <c r="L37" s="192">
        <v>49700</v>
      </c>
      <c r="M37" s="204"/>
      <c r="N37" s="192">
        <v>18232.573221000952</v>
      </c>
      <c r="O37" s="189">
        <f t="shared" si="0"/>
        <v>36064.99280673288</v>
      </c>
      <c r="P37" s="8"/>
      <c r="Q37" s="8"/>
    </row>
    <row r="38" spans="1:17" ht="22.05" hidden="1" customHeight="1" x14ac:dyDescent="0.2">
      <c r="A38" s="186">
        <v>45679</v>
      </c>
      <c r="B38" s="20" t="s">
        <v>39</v>
      </c>
      <c r="C38" s="122">
        <v>4694</v>
      </c>
      <c r="D38" s="122"/>
      <c r="E38" s="122" t="s">
        <v>1136</v>
      </c>
      <c r="F38" s="22" t="s">
        <v>120</v>
      </c>
      <c r="G38" s="22"/>
      <c r="H38" s="21" t="s">
        <v>22</v>
      </c>
      <c r="I38" s="21" t="s">
        <v>103</v>
      </c>
      <c r="J38" s="21" t="s">
        <v>102</v>
      </c>
      <c r="K38" s="122" t="s">
        <v>1163</v>
      </c>
      <c r="L38" s="198">
        <v>49600</v>
      </c>
      <c r="M38" s="208"/>
      <c r="N38" s="198">
        <f>33594.2928067329/3</f>
        <v>11198.097602244299</v>
      </c>
      <c r="O38" s="189">
        <f t="shared" si="0"/>
        <v>24866.895204488581</v>
      </c>
      <c r="P38" s="8"/>
      <c r="Q38" s="8"/>
    </row>
    <row r="39" spans="1:17" ht="22.05" hidden="1" customHeight="1" x14ac:dyDescent="0.2">
      <c r="A39" s="186">
        <v>45679</v>
      </c>
      <c r="B39" s="20" t="s">
        <v>39</v>
      </c>
      <c r="C39" s="122">
        <v>4695</v>
      </c>
      <c r="D39" s="122"/>
      <c r="E39" s="122" t="s">
        <v>1136</v>
      </c>
      <c r="F39" s="22" t="s">
        <v>120</v>
      </c>
      <c r="G39" s="22"/>
      <c r="H39" s="21" t="s">
        <v>22</v>
      </c>
      <c r="I39" s="21" t="s">
        <v>103</v>
      </c>
      <c r="J39" s="21" t="s">
        <v>102</v>
      </c>
      <c r="K39" s="122" t="s">
        <v>1163</v>
      </c>
      <c r="L39" s="192">
        <v>50000</v>
      </c>
      <c r="M39" s="208"/>
      <c r="N39" s="198">
        <f>33594.2928067329/3</f>
        <v>11198.097602244299</v>
      </c>
      <c r="O39" s="189">
        <f t="shared" si="0"/>
        <v>13668.797602244282</v>
      </c>
      <c r="P39" s="8"/>
      <c r="Q39" s="8"/>
    </row>
    <row r="40" spans="1:17" ht="22.05" hidden="1" customHeight="1" x14ac:dyDescent="0.2">
      <c r="A40" s="186">
        <v>45679</v>
      </c>
      <c r="B40" s="20" t="s">
        <v>39</v>
      </c>
      <c r="C40" s="122">
        <v>4696</v>
      </c>
      <c r="D40" s="122"/>
      <c r="E40" s="122" t="s">
        <v>1136</v>
      </c>
      <c r="F40" s="22" t="s">
        <v>120</v>
      </c>
      <c r="G40" s="22"/>
      <c r="H40" s="21" t="s">
        <v>22</v>
      </c>
      <c r="I40" s="21" t="s">
        <v>103</v>
      </c>
      <c r="J40" s="21" t="s">
        <v>102</v>
      </c>
      <c r="K40" s="122" t="s">
        <v>1163</v>
      </c>
      <c r="L40" s="192">
        <v>49500</v>
      </c>
      <c r="M40" s="204"/>
      <c r="N40" s="198">
        <f>33594.2928067329/3</f>
        <v>11198.097602244299</v>
      </c>
      <c r="O40" s="189">
        <f t="shared" si="0"/>
        <v>2470.6999999999825</v>
      </c>
      <c r="P40" s="8"/>
      <c r="Q40" s="8"/>
    </row>
    <row r="41" spans="1:17" ht="22.05" hidden="1" customHeight="1" x14ac:dyDescent="0.2">
      <c r="A41" s="186">
        <v>45680</v>
      </c>
      <c r="B41" s="20" t="s">
        <v>39</v>
      </c>
      <c r="C41" s="122">
        <v>46889120</v>
      </c>
      <c r="D41" s="122" t="s">
        <v>1133</v>
      </c>
      <c r="E41" s="122" t="s">
        <v>1118</v>
      </c>
      <c r="F41" s="22" t="s">
        <v>99</v>
      </c>
      <c r="G41" s="22"/>
      <c r="H41" s="21" t="s">
        <v>21</v>
      </c>
      <c r="I41" s="21" t="s">
        <v>81</v>
      </c>
      <c r="J41" s="21" t="s">
        <v>168</v>
      </c>
      <c r="K41" s="122" t="s">
        <v>622</v>
      </c>
      <c r="L41" s="122"/>
      <c r="M41" s="208">
        <v>30000</v>
      </c>
      <c r="N41" s="198"/>
      <c r="O41" s="189">
        <f t="shared" si="0"/>
        <v>32470.699999999983</v>
      </c>
      <c r="P41" s="8"/>
      <c r="Q41" s="8"/>
    </row>
    <row r="42" spans="1:17" ht="22.05" hidden="1" customHeight="1" x14ac:dyDescent="0.2">
      <c r="A42" s="186">
        <v>45680</v>
      </c>
      <c r="B42" s="20" t="s">
        <v>39</v>
      </c>
      <c r="C42" s="122">
        <v>222971</v>
      </c>
      <c r="D42" s="122"/>
      <c r="E42" s="122" t="s">
        <v>1137</v>
      </c>
      <c r="F42" s="22" t="s">
        <v>99</v>
      </c>
      <c r="G42" s="22"/>
      <c r="H42" s="21" t="s">
        <v>22</v>
      </c>
      <c r="I42" s="21" t="s">
        <v>103</v>
      </c>
      <c r="J42" s="21" t="s">
        <v>60</v>
      </c>
      <c r="K42" s="122" t="s">
        <v>1164</v>
      </c>
      <c r="L42" s="122"/>
      <c r="M42" s="208"/>
      <c r="N42" s="198">
        <v>30700</v>
      </c>
      <c r="O42" s="189">
        <f t="shared" si="0"/>
        <v>1770.6999999999825</v>
      </c>
      <c r="P42" s="8"/>
      <c r="Q42" s="8"/>
    </row>
    <row r="43" spans="1:17" ht="22.05" hidden="1" customHeight="1" x14ac:dyDescent="0.2">
      <c r="A43" s="186">
        <v>45680</v>
      </c>
      <c r="B43" s="20" t="s">
        <v>39</v>
      </c>
      <c r="C43" s="122">
        <v>446733</v>
      </c>
      <c r="D43" s="122"/>
      <c r="E43" s="122" t="s">
        <v>1118</v>
      </c>
      <c r="F43" s="22" t="s">
        <v>99</v>
      </c>
      <c r="G43" s="55"/>
      <c r="H43" s="21" t="s">
        <v>21</v>
      </c>
      <c r="I43" s="21" t="s">
        <v>81</v>
      </c>
      <c r="J43" s="21" t="s">
        <v>167</v>
      </c>
      <c r="K43" s="122" t="s">
        <v>1162</v>
      </c>
      <c r="L43" s="122"/>
      <c r="M43" s="204">
        <v>27500</v>
      </c>
      <c r="N43" s="192"/>
      <c r="O43" s="189">
        <f t="shared" si="0"/>
        <v>29270.699999999983</v>
      </c>
      <c r="P43" s="8"/>
      <c r="Q43" s="8"/>
    </row>
    <row r="44" spans="1:17" ht="22.05" hidden="1" customHeight="1" x14ac:dyDescent="0.2">
      <c r="A44" s="186">
        <v>45680</v>
      </c>
      <c r="B44" s="20" t="s">
        <v>39</v>
      </c>
      <c r="C44" s="122">
        <v>452979</v>
      </c>
      <c r="D44" s="123" t="s">
        <v>1138</v>
      </c>
      <c r="E44" s="123" t="s">
        <v>1139</v>
      </c>
      <c r="F44" s="22" t="s">
        <v>99</v>
      </c>
      <c r="G44" s="55"/>
      <c r="H44" s="21" t="s">
        <v>22</v>
      </c>
      <c r="I44" s="21" t="s">
        <v>103</v>
      </c>
      <c r="J44" s="21" t="s">
        <v>60</v>
      </c>
      <c r="K44" s="123" t="s">
        <v>1157</v>
      </c>
      <c r="L44" s="123"/>
      <c r="M44" s="189"/>
      <c r="N44" s="192">
        <v>14900</v>
      </c>
      <c r="O44" s="189">
        <f t="shared" si="0"/>
        <v>14370.699999999983</v>
      </c>
      <c r="P44" s="8"/>
      <c r="Q44" s="8"/>
    </row>
    <row r="45" spans="1:17" ht="22.05" hidden="1" customHeight="1" x14ac:dyDescent="0.2">
      <c r="A45" s="186">
        <v>45680</v>
      </c>
      <c r="B45" s="20" t="s">
        <v>39</v>
      </c>
      <c r="C45" s="122">
        <v>459515</v>
      </c>
      <c r="D45" s="122" t="s">
        <v>1140</v>
      </c>
      <c r="E45" s="122" t="s">
        <v>1141</v>
      </c>
      <c r="F45" s="22" t="s">
        <v>99</v>
      </c>
      <c r="G45" s="55"/>
      <c r="H45" s="21" t="s">
        <v>22</v>
      </c>
      <c r="I45" s="21" t="s">
        <v>103</v>
      </c>
      <c r="J45" s="21" t="s">
        <v>60</v>
      </c>
      <c r="K45" s="122" t="s">
        <v>1165</v>
      </c>
      <c r="L45" s="122"/>
      <c r="M45" s="208"/>
      <c r="N45" s="198">
        <v>2550</v>
      </c>
      <c r="O45" s="189">
        <f t="shared" si="0"/>
        <v>11820.699999999983</v>
      </c>
      <c r="P45" s="8"/>
      <c r="Q45" s="8"/>
    </row>
    <row r="46" spans="1:17" ht="22.05" hidden="1" customHeight="1" x14ac:dyDescent="0.2">
      <c r="A46" s="186">
        <v>45680</v>
      </c>
      <c r="B46" s="20" t="s">
        <v>39</v>
      </c>
      <c r="C46" s="122">
        <v>463251</v>
      </c>
      <c r="D46" s="122" t="s">
        <v>1142</v>
      </c>
      <c r="E46" s="122" t="s">
        <v>1137</v>
      </c>
      <c r="F46" s="22" t="s">
        <v>99</v>
      </c>
      <c r="G46" s="41"/>
      <c r="H46" s="21" t="s">
        <v>22</v>
      </c>
      <c r="I46" s="21" t="s">
        <v>103</v>
      </c>
      <c r="J46" s="21" t="s">
        <v>60</v>
      </c>
      <c r="K46" s="122" t="s">
        <v>1166</v>
      </c>
      <c r="L46" s="122"/>
      <c r="M46" s="208"/>
      <c r="N46" s="198">
        <v>10000</v>
      </c>
      <c r="O46" s="189">
        <f t="shared" si="0"/>
        <v>1820.6999999999825</v>
      </c>
      <c r="P46" s="8"/>
      <c r="Q46" s="8"/>
    </row>
    <row r="47" spans="1:17" ht="22.05" hidden="1" customHeight="1" x14ac:dyDescent="0.2">
      <c r="A47" s="186">
        <v>45680</v>
      </c>
      <c r="B47" s="20" t="s">
        <v>39</v>
      </c>
      <c r="C47" s="122">
        <v>470407</v>
      </c>
      <c r="D47" s="122"/>
      <c r="E47" s="122" t="s">
        <v>1118</v>
      </c>
      <c r="F47" s="22" t="s">
        <v>99</v>
      </c>
      <c r="G47" s="41"/>
      <c r="H47" s="21" t="s">
        <v>21</v>
      </c>
      <c r="I47" s="21" t="s">
        <v>81</v>
      </c>
      <c r="J47" s="21" t="s">
        <v>167</v>
      </c>
      <c r="K47" s="122" t="s">
        <v>1162</v>
      </c>
      <c r="L47" s="122"/>
      <c r="M47" s="208">
        <v>1800</v>
      </c>
      <c r="N47" s="192"/>
      <c r="O47" s="189">
        <f t="shared" si="0"/>
        <v>3620.6999999999825</v>
      </c>
      <c r="P47" s="8"/>
      <c r="Q47" s="8"/>
    </row>
    <row r="48" spans="1:17" ht="22.05" hidden="1" customHeight="1" x14ac:dyDescent="0.2">
      <c r="A48" s="186">
        <v>45680</v>
      </c>
      <c r="B48" s="20" t="s">
        <v>39</v>
      </c>
      <c r="C48" s="122">
        <v>498647</v>
      </c>
      <c r="D48" s="122" t="s">
        <v>1143</v>
      </c>
      <c r="E48" s="122" t="s">
        <v>1121</v>
      </c>
      <c r="F48" s="22" t="s">
        <v>99</v>
      </c>
      <c r="G48" s="41"/>
      <c r="H48" s="21" t="s">
        <v>22</v>
      </c>
      <c r="I48" s="21" t="s">
        <v>56</v>
      </c>
      <c r="J48" s="21" t="s">
        <v>88</v>
      </c>
      <c r="K48" s="122" t="s">
        <v>1155</v>
      </c>
      <c r="L48" s="122"/>
      <c r="M48" s="208"/>
      <c r="N48" s="198">
        <v>3480</v>
      </c>
      <c r="O48" s="189">
        <f t="shared" si="0"/>
        <v>140.69999999998254</v>
      </c>
      <c r="P48" s="8"/>
      <c r="Q48" s="8"/>
    </row>
    <row r="49" spans="1:17" ht="22.05" hidden="1" customHeight="1" x14ac:dyDescent="0.2">
      <c r="A49" s="186">
        <v>45682</v>
      </c>
      <c r="B49" s="20" t="s">
        <v>39</v>
      </c>
      <c r="C49" s="122">
        <v>98895</v>
      </c>
      <c r="D49" s="122"/>
      <c r="E49" s="122" t="s">
        <v>1118</v>
      </c>
      <c r="F49" s="22" t="s">
        <v>99</v>
      </c>
      <c r="G49" s="41"/>
      <c r="H49" s="21" t="s">
        <v>21</v>
      </c>
      <c r="I49" s="21" t="s">
        <v>81</v>
      </c>
      <c r="J49" s="21" t="s">
        <v>167</v>
      </c>
      <c r="K49" s="122" t="s">
        <v>1162</v>
      </c>
      <c r="L49" s="122"/>
      <c r="M49" s="208">
        <v>13878.06</v>
      </c>
      <c r="N49" s="198"/>
      <c r="O49" s="189">
        <f t="shared" si="0"/>
        <v>14018.759999999982</v>
      </c>
      <c r="P49" s="8"/>
      <c r="Q49" s="8"/>
    </row>
    <row r="50" spans="1:17" ht="22.05" hidden="1" customHeight="1" x14ac:dyDescent="0.2">
      <c r="A50" s="186">
        <v>45682</v>
      </c>
      <c r="B50" s="20" t="s">
        <v>39</v>
      </c>
      <c r="C50" s="122">
        <v>103209</v>
      </c>
      <c r="D50" s="122" t="s">
        <v>391</v>
      </c>
      <c r="E50" s="122" t="s">
        <v>1137</v>
      </c>
      <c r="F50" s="22" t="s">
        <v>99</v>
      </c>
      <c r="G50" s="41"/>
      <c r="H50" s="21" t="s">
        <v>22</v>
      </c>
      <c r="I50" s="21" t="s">
        <v>103</v>
      </c>
      <c r="J50" s="21" t="s">
        <v>60</v>
      </c>
      <c r="K50" s="122" t="s">
        <v>1167</v>
      </c>
      <c r="L50" s="122"/>
      <c r="M50" s="208"/>
      <c r="N50" s="198">
        <v>10000</v>
      </c>
      <c r="O50" s="189">
        <f t="shared" si="0"/>
        <v>4018.759999999982</v>
      </c>
      <c r="P50" s="8"/>
      <c r="Q50" s="8"/>
    </row>
    <row r="51" spans="1:17" ht="22.05" hidden="1" customHeight="1" x14ac:dyDescent="0.2">
      <c r="A51" s="186">
        <v>45684</v>
      </c>
      <c r="B51" s="20" t="s">
        <v>39</v>
      </c>
      <c r="C51" s="122">
        <v>408501</v>
      </c>
      <c r="D51" s="122"/>
      <c r="E51" s="122" t="s">
        <v>1118</v>
      </c>
      <c r="F51" s="22" t="s">
        <v>99</v>
      </c>
      <c r="G51" s="41"/>
      <c r="H51" s="21" t="s">
        <v>21</v>
      </c>
      <c r="I51" s="21" t="s">
        <v>81</v>
      </c>
      <c r="J51" s="21" t="s">
        <v>167</v>
      </c>
      <c r="K51" s="55" t="s">
        <v>1162</v>
      </c>
      <c r="L51" s="122"/>
      <c r="M51" s="208">
        <v>10830</v>
      </c>
      <c r="N51" s="198"/>
      <c r="O51" s="189">
        <f t="shared" si="0"/>
        <v>14848.759999999982</v>
      </c>
      <c r="P51" s="8"/>
      <c r="Q51" s="8"/>
    </row>
    <row r="52" spans="1:17" ht="22.05" hidden="1" customHeight="1" x14ac:dyDescent="0.2">
      <c r="A52" s="186">
        <v>45684</v>
      </c>
      <c r="B52" s="20" t="s">
        <v>39</v>
      </c>
      <c r="C52" s="122">
        <v>411980</v>
      </c>
      <c r="D52" s="122"/>
      <c r="E52" s="122" t="s">
        <v>1144</v>
      </c>
      <c r="F52" s="22" t="s">
        <v>99</v>
      </c>
      <c r="G52" s="41"/>
      <c r="H52" s="21" t="s">
        <v>22</v>
      </c>
      <c r="I52" s="21" t="s">
        <v>54</v>
      </c>
      <c r="J52" s="21" t="s">
        <v>61</v>
      </c>
      <c r="K52" s="122" t="s">
        <v>611</v>
      </c>
      <c r="L52" s="122"/>
      <c r="M52" s="208"/>
      <c r="N52" s="198">
        <v>14590</v>
      </c>
      <c r="O52" s="189">
        <f t="shared" si="0"/>
        <v>258.75999999998203</v>
      </c>
      <c r="P52" s="8"/>
      <c r="Q52" s="8"/>
    </row>
    <row r="53" spans="1:17" ht="22.05" hidden="1" customHeight="1" x14ac:dyDescent="0.2">
      <c r="A53" s="186">
        <v>45685</v>
      </c>
      <c r="B53" s="20" t="s">
        <v>39</v>
      </c>
      <c r="C53" s="122">
        <v>575212</v>
      </c>
      <c r="D53" s="123"/>
      <c r="E53" s="123" t="s">
        <v>1118</v>
      </c>
      <c r="F53" s="22" t="s">
        <v>99</v>
      </c>
      <c r="G53" s="41"/>
      <c r="H53" s="21" t="s">
        <v>21</v>
      </c>
      <c r="I53" s="21" t="s">
        <v>81</v>
      </c>
      <c r="J53" s="21" t="s">
        <v>167</v>
      </c>
      <c r="K53" s="123" t="s">
        <v>1162</v>
      </c>
      <c r="L53" s="123"/>
      <c r="M53" s="189">
        <v>7200</v>
      </c>
      <c r="N53" s="192"/>
      <c r="O53" s="189">
        <f t="shared" si="0"/>
        <v>7458.759999999982</v>
      </c>
      <c r="P53" s="8"/>
      <c r="Q53" s="8"/>
    </row>
    <row r="54" spans="1:17" ht="22.05" hidden="1" customHeight="1" x14ac:dyDescent="0.2">
      <c r="A54" s="186">
        <v>45685</v>
      </c>
      <c r="B54" s="20" t="s">
        <v>39</v>
      </c>
      <c r="C54" s="122">
        <v>287448</v>
      </c>
      <c r="D54" s="122"/>
      <c r="E54" s="122" t="s">
        <v>1145</v>
      </c>
      <c r="F54" s="22" t="s">
        <v>99</v>
      </c>
      <c r="G54" s="41"/>
      <c r="H54" s="21" t="s">
        <v>22</v>
      </c>
      <c r="I54" s="21" t="s">
        <v>56</v>
      </c>
      <c r="J54" s="21" t="s">
        <v>90</v>
      </c>
      <c r="K54" s="122" t="s">
        <v>1156</v>
      </c>
      <c r="L54" s="122"/>
      <c r="M54" s="208"/>
      <c r="N54" s="198">
        <v>7191.44</v>
      </c>
      <c r="O54" s="189">
        <f t="shared" si="0"/>
        <v>267.31999999998243</v>
      </c>
      <c r="P54" s="8"/>
      <c r="Q54" s="8"/>
    </row>
    <row r="55" spans="1:17" ht="22.05" hidden="1" customHeight="1" x14ac:dyDescent="0.2">
      <c r="A55" s="186">
        <v>45685</v>
      </c>
      <c r="B55" s="20" t="s">
        <v>39</v>
      </c>
      <c r="C55" s="122">
        <v>551511</v>
      </c>
      <c r="D55" s="122"/>
      <c r="E55" s="122" t="s">
        <v>1118</v>
      </c>
      <c r="F55" s="22" t="s">
        <v>99</v>
      </c>
      <c r="G55" s="41"/>
      <c r="H55" s="21" t="s">
        <v>21</v>
      </c>
      <c r="I55" s="21" t="s">
        <v>81</v>
      </c>
      <c r="J55" s="21" t="s">
        <v>167</v>
      </c>
      <c r="K55" s="122" t="s">
        <v>1162</v>
      </c>
      <c r="L55" s="122"/>
      <c r="M55" s="208">
        <v>5000</v>
      </c>
      <c r="N55" s="192"/>
      <c r="O55" s="189">
        <f t="shared" si="0"/>
        <v>5267.3199999999824</v>
      </c>
      <c r="P55" s="8"/>
      <c r="Q55" s="8"/>
    </row>
    <row r="56" spans="1:17" ht="22.05" hidden="1" customHeight="1" x14ac:dyDescent="0.2">
      <c r="A56" s="186">
        <v>45685</v>
      </c>
      <c r="B56" s="20" t="s">
        <v>39</v>
      </c>
      <c r="C56" s="122">
        <v>554791</v>
      </c>
      <c r="D56" s="122"/>
      <c r="E56" s="122" t="s">
        <v>1146</v>
      </c>
      <c r="F56" s="22" t="s">
        <v>99</v>
      </c>
      <c r="G56" s="41"/>
      <c r="H56" s="21" t="s">
        <v>22</v>
      </c>
      <c r="I56" s="21" t="s">
        <v>103</v>
      </c>
      <c r="J56" s="21" t="s">
        <v>60</v>
      </c>
      <c r="K56" s="122" t="s">
        <v>1157</v>
      </c>
      <c r="L56" s="122"/>
      <c r="M56" s="208"/>
      <c r="N56" s="192">
        <v>4500</v>
      </c>
      <c r="O56" s="189">
        <f t="shared" si="0"/>
        <v>767.31999999998243</v>
      </c>
      <c r="P56" s="8"/>
      <c r="Q56" s="8"/>
    </row>
    <row r="57" spans="1:17" ht="22.05" hidden="1" customHeight="1" x14ac:dyDescent="0.2">
      <c r="A57" s="186">
        <v>45688</v>
      </c>
      <c r="B57" s="20" t="s">
        <v>39</v>
      </c>
      <c r="C57" s="122">
        <v>566594</v>
      </c>
      <c r="D57" s="123"/>
      <c r="E57" s="123" t="s">
        <v>1118</v>
      </c>
      <c r="F57" s="22" t="s">
        <v>99</v>
      </c>
      <c r="G57" s="41"/>
      <c r="H57" s="21" t="s">
        <v>21</v>
      </c>
      <c r="I57" s="21" t="s">
        <v>81</v>
      </c>
      <c r="J57" s="21" t="s">
        <v>167</v>
      </c>
      <c r="K57" s="123" t="s">
        <v>1162</v>
      </c>
      <c r="L57" s="123"/>
      <c r="M57" s="189">
        <v>50000</v>
      </c>
      <c r="N57" s="192"/>
      <c r="O57" s="189">
        <f t="shared" si="0"/>
        <v>50767.319999999985</v>
      </c>
      <c r="P57" s="8"/>
      <c r="Q57" s="8"/>
    </row>
    <row r="58" spans="1:17" ht="22.05" hidden="1" customHeight="1" x14ac:dyDescent="0.2">
      <c r="A58" s="186">
        <v>45688</v>
      </c>
      <c r="B58" s="20" t="s">
        <v>39</v>
      </c>
      <c r="C58" s="122">
        <v>572876</v>
      </c>
      <c r="D58" s="122" t="s">
        <v>1147</v>
      </c>
      <c r="E58" s="122" t="s">
        <v>1128</v>
      </c>
      <c r="F58" s="22" t="s">
        <v>99</v>
      </c>
      <c r="G58" s="41"/>
      <c r="H58" s="21" t="s">
        <v>22</v>
      </c>
      <c r="I58" s="21" t="s">
        <v>56</v>
      </c>
      <c r="J58" s="21" t="s">
        <v>88</v>
      </c>
      <c r="K58" s="122" t="s">
        <v>1158</v>
      </c>
      <c r="L58" s="122"/>
      <c r="M58" s="208"/>
      <c r="N58" s="192">
        <v>27000</v>
      </c>
      <c r="O58" s="189">
        <f t="shared" si="0"/>
        <v>23767.319999999985</v>
      </c>
      <c r="P58" s="8"/>
      <c r="Q58" s="8"/>
    </row>
    <row r="59" spans="1:17" ht="22.05" hidden="1" customHeight="1" x14ac:dyDescent="0.2">
      <c r="A59" s="186">
        <v>45688</v>
      </c>
      <c r="B59" s="20" t="s">
        <v>39</v>
      </c>
      <c r="C59" s="122">
        <v>582289</v>
      </c>
      <c r="D59" s="123" t="s">
        <v>1148</v>
      </c>
      <c r="E59" s="123" t="s">
        <v>1149</v>
      </c>
      <c r="F59" s="22" t="s">
        <v>99</v>
      </c>
      <c r="G59" s="41"/>
      <c r="H59" s="21" t="s">
        <v>22</v>
      </c>
      <c r="I59" s="21" t="s">
        <v>54</v>
      </c>
      <c r="J59" s="21" t="s">
        <v>61</v>
      </c>
      <c r="K59" s="123" t="s">
        <v>1168</v>
      </c>
      <c r="L59" s="123"/>
      <c r="M59" s="189"/>
      <c r="N59" s="192">
        <v>2000</v>
      </c>
      <c r="O59" s="189">
        <f t="shared" si="0"/>
        <v>21767.319999999985</v>
      </c>
      <c r="P59" s="8"/>
      <c r="Q59" s="8"/>
    </row>
    <row r="60" spans="1:17" ht="22.05" hidden="1" customHeight="1" x14ac:dyDescent="0.2">
      <c r="A60" s="186">
        <v>45688</v>
      </c>
      <c r="B60" s="20" t="s">
        <v>39</v>
      </c>
      <c r="C60" s="122">
        <v>596412</v>
      </c>
      <c r="D60" s="122" t="s">
        <v>1150</v>
      </c>
      <c r="E60" s="122" t="s">
        <v>1151</v>
      </c>
      <c r="F60" s="22" t="s">
        <v>99</v>
      </c>
      <c r="G60" s="41"/>
      <c r="H60" s="21" t="s">
        <v>22</v>
      </c>
      <c r="I60" s="21" t="s">
        <v>103</v>
      </c>
      <c r="J60" s="21" t="s">
        <v>60</v>
      </c>
      <c r="K60" s="122" t="s">
        <v>1169</v>
      </c>
      <c r="L60" s="122"/>
      <c r="M60" s="208"/>
      <c r="N60" s="192">
        <v>5290</v>
      </c>
      <c r="O60" s="189">
        <f t="shared" si="0"/>
        <v>16477.319999999985</v>
      </c>
      <c r="P60" s="8"/>
      <c r="Q60" s="8"/>
    </row>
    <row r="61" spans="1:17" ht="22.05" hidden="1" customHeight="1" x14ac:dyDescent="0.2">
      <c r="A61" s="186">
        <v>45688</v>
      </c>
      <c r="B61" s="20" t="s">
        <v>39</v>
      </c>
      <c r="C61" s="122">
        <v>596415</v>
      </c>
      <c r="D61" s="122"/>
      <c r="E61" s="122" t="s">
        <v>1152</v>
      </c>
      <c r="F61" s="22" t="s">
        <v>99</v>
      </c>
      <c r="G61" s="41"/>
      <c r="H61" s="21" t="s">
        <v>22</v>
      </c>
      <c r="I61" s="21" t="s">
        <v>103</v>
      </c>
      <c r="J61" s="21" t="s">
        <v>60</v>
      </c>
      <c r="K61" s="122" t="s">
        <v>1169</v>
      </c>
      <c r="L61" s="122"/>
      <c r="M61" s="208"/>
      <c r="N61" s="192">
        <v>8900</v>
      </c>
      <c r="O61" s="189">
        <f t="shared" si="0"/>
        <v>7577.3199999999852</v>
      </c>
      <c r="P61" s="8"/>
      <c r="Q61" s="8"/>
    </row>
    <row r="62" spans="1:17" ht="22.05" hidden="1" customHeight="1" x14ac:dyDescent="0.2">
      <c r="A62" s="186">
        <v>45688</v>
      </c>
      <c r="B62" s="20" t="s">
        <v>39</v>
      </c>
      <c r="C62" s="122">
        <v>4</v>
      </c>
      <c r="D62" s="122"/>
      <c r="E62" s="122" t="s">
        <v>608</v>
      </c>
      <c r="F62" s="22" t="s">
        <v>77</v>
      </c>
      <c r="G62" s="41"/>
      <c r="H62" s="21" t="s">
        <v>22</v>
      </c>
      <c r="I62" s="21" t="s">
        <v>57</v>
      </c>
      <c r="J62" s="21" t="s">
        <v>85</v>
      </c>
      <c r="K62" s="122" t="s">
        <v>611</v>
      </c>
      <c r="L62" s="122"/>
      <c r="M62" s="208"/>
      <c r="N62" s="192">
        <v>216</v>
      </c>
      <c r="O62" s="189">
        <f t="shared" si="0"/>
        <v>7361.3199999999852</v>
      </c>
      <c r="P62" s="8"/>
      <c r="Q62" s="8"/>
    </row>
    <row r="63" spans="1:17" ht="22.05" hidden="1" customHeight="1" x14ac:dyDescent="0.2">
      <c r="A63" s="186">
        <v>45688</v>
      </c>
      <c r="B63" s="20" t="s">
        <v>39</v>
      </c>
      <c r="C63" s="122">
        <v>4</v>
      </c>
      <c r="D63" s="122"/>
      <c r="E63" s="122" t="s">
        <v>609</v>
      </c>
      <c r="F63" s="22" t="s">
        <v>77</v>
      </c>
      <c r="G63" s="41"/>
      <c r="H63" s="21" t="s">
        <v>22</v>
      </c>
      <c r="I63" s="21" t="s">
        <v>57</v>
      </c>
      <c r="J63" s="21" t="s">
        <v>85</v>
      </c>
      <c r="K63" s="122" t="s">
        <v>611</v>
      </c>
      <c r="L63" s="122"/>
      <c r="M63" s="208"/>
      <c r="N63" s="192">
        <v>34.56</v>
      </c>
      <c r="O63" s="189">
        <f t="shared" si="0"/>
        <v>7326.7599999999848</v>
      </c>
      <c r="P63" s="8"/>
      <c r="Q63" s="8"/>
    </row>
    <row r="64" spans="1:17" ht="22.05" hidden="1" customHeight="1" x14ac:dyDescent="0.2">
      <c r="A64" s="186">
        <v>45688</v>
      </c>
      <c r="B64" s="20" t="s">
        <v>39</v>
      </c>
      <c r="C64" s="122">
        <v>301009</v>
      </c>
      <c r="D64" s="122"/>
      <c r="E64" s="122" t="s">
        <v>608</v>
      </c>
      <c r="F64" s="22" t="s">
        <v>77</v>
      </c>
      <c r="G64" s="41"/>
      <c r="H64" s="21" t="s">
        <v>22</v>
      </c>
      <c r="I64" s="21" t="s">
        <v>57</v>
      </c>
      <c r="J64" s="21" t="s">
        <v>85</v>
      </c>
      <c r="K64" s="122" t="s">
        <v>611</v>
      </c>
      <c r="L64" s="122"/>
      <c r="M64" s="208"/>
      <c r="N64" s="192">
        <v>68.400000000000006</v>
      </c>
      <c r="O64" s="189">
        <f t="shared" si="0"/>
        <v>7258.3599999999851</v>
      </c>
      <c r="P64" s="8"/>
      <c r="Q64" s="8"/>
    </row>
    <row r="65" spans="1:17" ht="22.05" hidden="1" customHeight="1" thickBot="1" x14ac:dyDescent="0.25">
      <c r="A65" s="358">
        <v>45688</v>
      </c>
      <c r="B65" s="47" t="s">
        <v>39</v>
      </c>
      <c r="C65" s="359">
        <v>301009</v>
      </c>
      <c r="D65" s="359"/>
      <c r="E65" s="359" t="s">
        <v>609</v>
      </c>
      <c r="F65" s="48" t="s">
        <v>77</v>
      </c>
      <c r="G65" s="50"/>
      <c r="H65" s="30" t="s">
        <v>22</v>
      </c>
      <c r="I65" s="30" t="s">
        <v>57</v>
      </c>
      <c r="J65" s="30" t="s">
        <v>85</v>
      </c>
      <c r="K65" s="359" t="s">
        <v>611</v>
      </c>
      <c r="L65" s="359"/>
      <c r="M65" s="372"/>
      <c r="N65" s="373">
        <v>10.94</v>
      </c>
      <c r="O65" s="507">
        <f t="shared" si="0"/>
        <v>7247.4199999999855</v>
      </c>
      <c r="P65" s="124"/>
      <c r="Q65" s="8"/>
    </row>
    <row r="66" spans="1:17" ht="22.05" hidden="1" customHeight="1" x14ac:dyDescent="0.2">
      <c r="A66" s="186">
        <v>45692</v>
      </c>
      <c r="B66" s="20" t="s">
        <v>39</v>
      </c>
      <c r="C66" s="122">
        <v>354260</v>
      </c>
      <c r="D66" s="122"/>
      <c r="E66" s="122" t="s">
        <v>1105</v>
      </c>
      <c r="F66" s="22" t="s">
        <v>99</v>
      </c>
      <c r="G66" s="41"/>
      <c r="H66" s="21" t="s">
        <v>22</v>
      </c>
      <c r="I66" s="21" t="s">
        <v>81</v>
      </c>
      <c r="J66" s="21" t="s">
        <v>167</v>
      </c>
      <c r="K66" s="122" t="s">
        <v>1162</v>
      </c>
      <c r="L66" s="122"/>
      <c r="M66" s="204"/>
      <c r="N66" s="192">
        <v>5000</v>
      </c>
      <c r="O66" s="189">
        <f t="shared" ref="O66:O67" si="1">O65+M66-N66</f>
        <v>2247.4199999999855</v>
      </c>
      <c r="P66" s="8"/>
      <c r="Q66" s="8"/>
    </row>
    <row r="67" spans="1:17" ht="22.05" hidden="1" customHeight="1" x14ac:dyDescent="0.2">
      <c r="A67" s="186">
        <v>45692</v>
      </c>
      <c r="B67" s="20" t="s">
        <v>39</v>
      </c>
      <c r="C67" s="122">
        <v>366284</v>
      </c>
      <c r="D67" s="123" t="s">
        <v>1153</v>
      </c>
      <c r="E67" s="123" t="s">
        <v>1121</v>
      </c>
      <c r="F67" s="22" t="s">
        <v>99</v>
      </c>
      <c r="G67" s="41"/>
      <c r="H67" s="21" t="s">
        <v>22</v>
      </c>
      <c r="I67" s="21" t="s">
        <v>56</v>
      </c>
      <c r="J67" s="21" t="s">
        <v>88</v>
      </c>
      <c r="K67" s="123" t="s">
        <v>1155</v>
      </c>
      <c r="L67" s="123"/>
      <c r="M67" s="189"/>
      <c r="N67" s="192">
        <v>1740</v>
      </c>
      <c r="O67" s="189">
        <f t="shared" si="1"/>
        <v>507.41999999998552</v>
      </c>
      <c r="P67" s="8"/>
      <c r="Q67" s="8"/>
    </row>
    <row r="68" spans="1:17" ht="22.05" hidden="1" customHeight="1" x14ac:dyDescent="0.2">
      <c r="A68" s="186">
        <v>45693</v>
      </c>
      <c r="B68" s="20" t="s">
        <v>39</v>
      </c>
      <c r="C68" s="122">
        <v>422</v>
      </c>
      <c r="D68" s="122"/>
      <c r="E68" s="122" t="s">
        <v>608</v>
      </c>
      <c r="F68" s="22" t="s">
        <v>77</v>
      </c>
      <c r="G68" s="41"/>
      <c r="H68" s="21" t="s">
        <v>22</v>
      </c>
      <c r="I68" s="21" t="s">
        <v>57</v>
      </c>
      <c r="J68" s="21" t="s">
        <v>85</v>
      </c>
      <c r="K68" s="122" t="s">
        <v>611</v>
      </c>
      <c r="L68" s="122"/>
      <c r="M68" s="208"/>
      <c r="N68" s="192">
        <v>72</v>
      </c>
      <c r="O68" s="189">
        <f t="shared" ref="O68:O131" si="2">O67+M68-N68</f>
        <v>435.41999999998552</v>
      </c>
      <c r="P68" s="8"/>
      <c r="Q68" s="8"/>
    </row>
    <row r="69" spans="1:17" ht="22.05" hidden="1" customHeight="1" x14ac:dyDescent="0.2">
      <c r="A69" s="186">
        <v>45693</v>
      </c>
      <c r="B69" s="20" t="s">
        <v>39</v>
      </c>
      <c r="C69" s="122">
        <v>422</v>
      </c>
      <c r="D69" s="122"/>
      <c r="E69" s="122" t="s">
        <v>609</v>
      </c>
      <c r="F69" s="22" t="s">
        <v>77</v>
      </c>
      <c r="G69" s="41"/>
      <c r="H69" s="21" t="s">
        <v>22</v>
      </c>
      <c r="I69" s="21" t="s">
        <v>57</v>
      </c>
      <c r="J69" s="21" t="s">
        <v>85</v>
      </c>
      <c r="K69" s="122" t="s">
        <v>611</v>
      </c>
      <c r="L69" s="122"/>
      <c r="M69" s="208"/>
      <c r="N69" s="198">
        <v>11.52</v>
      </c>
      <c r="O69" s="189">
        <f t="shared" si="2"/>
        <v>423.89999999998554</v>
      </c>
      <c r="P69" s="8"/>
      <c r="Q69" s="8"/>
    </row>
    <row r="70" spans="1:17" ht="22.05" hidden="1" customHeight="1" x14ac:dyDescent="0.2">
      <c r="A70" s="186">
        <v>45695</v>
      </c>
      <c r="B70" s="20" t="s">
        <v>39</v>
      </c>
      <c r="C70" s="122">
        <v>204070</v>
      </c>
      <c r="D70" s="122"/>
      <c r="E70" s="122" t="s">
        <v>1118</v>
      </c>
      <c r="F70" s="22" t="s">
        <v>99</v>
      </c>
      <c r="G70" s="41"/>
      <c r="H70" s="21" t="s">
        <v>21</v>
      </c>
      <c r="I70" s="21" t="s">
        <v>81</v>
      </c>
      <c r="J70" s="21" t="s">
        <v>167</v>
      </c>
      <c r="K70" s="122" t="s">
        <v>1162</v>
      </c>
      <c r="L70" s="122"/>
      <c r="M70" s="208">
        <v>65000</v>
      </c>
      <c r="N70" s="192"/>
      <c r="O70" s="189">
        <f t="shared" si="2"/>
        <v>65423.899999999987</v>
      </c>
      <c r="P70" s="8"/>
      <c r="Q70" s="8"/>
    </row>
    <row r="71" spans="1:17" ht="22.05" hidden="1" customHeight="1" x14ac:dyDescent="0.2">
      <c r="A71" s="186">
        <v>45695</v>
      </c>
      <c r="B71" s="20" t="s">
        <v>39</v>
      </c>
      <c r="C71" s="122">
        <v>208302</v>
      </c>
      <c r="D71" s="122"/>
      <c r="E71" s="122" t="s">
        <v>1119</v>
      </c>
      <c r="F71" s="22" t="s">
        <v>99</v>
      </c>
      <c r="G71" s="41"/>
      <c r="H71" s="21" t="s">
        <v>22</v>
      </c>
      <c r="I71" s="21" t="s">
        <v>81</v>
      </c>
      <c r="J71" s="21" t="s">
        <v>172</v>
      </c>
      <c r="K71" s="122" t="s">
        <v>40</v>
      </c>
      <c r="L71" s="122"/>
      <c r="M71" s="208"/>
      <c r="N71" s="193">
        <v>64000</v>
      </c>
      <c r="O71" s="189">
        <f t="shared" si="2"/>
        <v>1423.8999999999869</v>
      </c>
      <c r="P71" s="8"/>
      <c r="Q71" s="8"/>
    </row>
    <row r="72" spans="1:17" ht="22.05" hidden="1" customHeight="1" x14ac:dyDescent="0.2">
      <c r="A72" s="186">
        <v>45695</v>
      </c>
      <c r="B72" s="20" t="s">
        <v>39</v>
      </c>
      <c r="C72" s="122">
        <v>433230</v>
      </c>
      <c r="D72" s="122"/>
      <c r="E72" s="122" t="s">
        <v>1118</v>
      </c>
      <c r="F72" s="22" t="s">
        <v>99</v>
      </c>
      <c r="G72" s="41"/>
      <c r="H72" s="21" t="s">
        <v>21</v>
      </c>
      <c r="I72" s="21" t="s">
        <v>81</v>
      </c>
      <c r="J72" s="21" t="s">
        <v>167</v>
      </c>
      <c r="K72" s="122" t="s">
        <v>1162</v>
      </c>
      <c r="L72" s="122"/>
      <c r="M72" s="208">
        <v>13500</v>
      </c>
      <c r="N72" s="190"/>
      <c r="O72" s="189">
        <f t="shared" si="2"/>
        <v>14923.899999999987</v>
      </c>
      <c r="P72" s="8"/>
      <c r="Q72" s="8"/>
    </row>
    <row r="73" spans="1:17" ht="22.05" hidden="1" customHeight="1" x14ac:dyDescent="0.2">
      <c r="A73" s="186">
        <v>45695</v>
      </c>
      <c r="B73" s="20" t="s">
        <v>39</v>
      </c>
      <c r="C73" s="122">
        <v>445471</v>
      </c>
      <c r="D73" s="122"/>
      <c r="E73" s="122" t="s">
        <v>1137</v>
      </c>
      <c r="F73" s="22" t="s">
        <v>99</v>
      </c>
      <c r="G73" s="41"/>
      <c r="H73" s="21" t="s">
        <v>22</v>
      </c>
      <c r="I73" s="21" t="s">
        <v>103</v>
      </c>
      <c r="J73" s="21" t="s">
        <v>60</v>
      </c>
      <c r="K73" s="122" t="s">
        <v>1167</v>
      </c>
      <c r="L73" s="122"/>
      <c r="M73" s="208"/>
      <c r="N73" s="192">
        <v>14900</v>
      </c>
      <c r="O73" s="189">
        <f t="shared" si="2"/>
        <v>23.899999999986903</v>
      </c>
      <c r="P73" s="8"/>
      <c r="Q73" s="8"/>
    </row>
    <row r="74" spans="1:17" ht="22.05" hidden="1" customHeight="1" x14ac:dyDescent="0.2">
      <c r="A74" s="186">
        <v>45698</v>
      </c>
      <c r="B74" s="20" t="s">
        <v>39</v>
      </c>
      <c r="C74" s="122">
        <v>34715</v>
      </c>
      <c r="D74" s="122"/>
      <c r="E74" s="122" t="s">
        <v>1118</v>
      </c>
      <c r="F74" s="22" t="s">
        <v>99</v>
      </c>
      <c r="G74" s="41"/>
      <c r="H74" s="21" t="s">
        <v>21</v>
      </c>
      <c r="I74" s="21" t="s">
        <v>81</v>
      </c>
      <c r="J74" s="21" t="s">
        <v>167</v>
      </c>
      <c r="K74" s="122" t="s">
        <v>1162</v>
      </c>
      <c r="L74" s="122"/>
      <c r="M74" s="208">
        <v>10500</v>
      </c>
      <c r="N74" s="192"/>
      <c r="O74" s="189">
        <f t="shared" si="2"/>
        <v>10523.899999999987</v>
      </c>
      <c r="P74" s="8"/>
      <c r="Q74" s="8"/>
    </row>
    <row r="75" spans="1:17" ht="22.05" hidden="1" customHeight="1" x14ac:dyDescent="0.2">
      <c r="A75" s="186">
        <v>45698</v>
      </c>
      <c r="B75" s="20" t="s">
        <v>39</v>
      </c>
      <c r="C75" s="122">
        <v>41911</v>
      </c>
      <c r="D75" s="122" t="s">
        <v>1154</v>
      </c>
      <c r="E75" s="122" t="s">
        <v>1128</v>
      </c>
      <c r="F75" s="22" t="s">
        <v>99</v>
      </c>
      <c r="G75" s="41"/>
      <c r="H75" s="21" t="s">
        <v>22</v>
      </c>
      <c r="I75" s="21" t="s">
        <v>56</v>
      </c>
      <c r="J75" s="21" t="s">
        <v>88</v>
      </c>
      <c r="K75" s="122" t="s">
        <v>1158</v>
      </c>
      <c r="L75" s="122"/>
      <c r="M75" s="208"/>
      <c r="N75" s="192">
        <v>10000</v>
      </c>
      <c r="O75" s="189">
        <f t="shared" si="2"/>
        <v>523.8999999999869</v>
      </c>
      <c r="P75" s="8"/>
      <c r="Q75" s="8"/>
    </row>
    <row r="76" spans="1:17" ht="22.05" hidden="1" customHeight="1" x14ac:dyDescent="0.2">
      <c r="A76" s="186">
        <v>45699</v>
      </c>
      <c r="B76" s="20" t="s">
        <v>39</v>
      </c>
      <c r="C76" s="122">
        <v>77773</v>
      </c>
      <c r="D76" s="122"/>
      <c r="E76" s="122" t="s">
        <v>1722</v>
      </c>
      <c r="F76" s="22" t="s">
        <v>99</v>
      </c>
      <c r="G76" s="41"/>
      <c r="H76" s="21" t="s">
        <v>21</v>
      </c>
      <c r="I76" s="21" t="s">
        <v>81</v>
      </c>
      <c r="J76" s="21" t="s">
        <v>167</v>
      </c>
      <c r="K76" s="122" t="s">
        <v>1162</v>
      </c>
      <c r="L76" s="122"/>
      <c r="M76" s="208">
        <v>4000000</v>
      </c>
      <c r="N76" s="192"/>
      <c r="O76" s="189">
        <f t="shared" si="2"/>
        <v>4000523.9</v>
      </c>
      <c r="P76" s="8"/>
      <c r="Q76" s="8"/>
    </row>
    <row r="77" spans="1:17" ht="22.05" hidden="1" customHeight="1" x14ac:dyDescent="0.2">
      <c r="A77" s="186">
        <v>45699</v>
      </c>
      <c r="B77" s="20" t="s">
        <v>39</v>
      </c>
      <c r="C77" s="122">
        <v>81600</v>
      </c>
      <c r="D77" s="122"/>
      <c r="E77" s="122" t="s">
        <v>1795</v>
      </c>
      <c r="F77" s="22" t="s">
        <v>99</v>
      </c>
      <c r="G77" s="41"/>
      <c r="H77" s="21" t="s">
        <v>22</v>
      </c>
      <c r="I77" s="21" t="s">
        <v>80</v>
      </c>
      <c r="J77" s="21" t="s">
        <v>67</v>
      </c>
      <c r="K77" s="122" t="s">
        <v>1801</v>
      </c>
      <c r="L77" s="122"/>
      <c r="M77" s="204"/>
      <c r="N77" s="195">
        <v>4000000</v>
      </c>
      <c r="O77" s="189">
        <f t="shared" si="2"/>
        <v>523.89999999990687</v>
      </c>
      <c r="P77" s="8"/>
      <c r="Q77" s="8"/>
    </row>
    <row r="78" spans="1:17" ht="22.05" hidden="1" customHeight="1" x14ac:dyDescent="0.2">
      <c r="A78" s="186">
        <v>45699</v>
      </c>
      <c r="B78" s="20" t="s">
        <v>39</v>
      </c>
      <c r="C78" s="122">
        <v>3057143940</v>
      </c>
      <c r="D78" s="122" t="s">
        <v>1133</v>
      </c>
      <c r="E78" s="122" t="s">
        <v>1118</v>
      </c>
      <c r="F78" s="22" t="s">
        <v>99</v>
      </c>
      <c r="G78" s="41"/>
      <c r="H78" s="21" t="s">
        <v>21</v>
      </c>
      <c r="I78" s="21" t="s">
        <v>81</v>
      </c>
      <c r="J78" s="21" t="s">
        <v>168</v>
      </c>
      <c r="K78" s="122" t="s">
        <v>1162</v>
      </c>
      <c r="L78" s="122"/>
      <c r="M78" s="208">
        <v>4000</v>
      </c>
      <c r="N78" s="192"/>
      <c r="O78" s="189">
        <f t="shared" si="2"/>
        <v>4523.8999999999069</v>
      </c>
      <c r="P78" s="8"/>
      <c r="Q78" s="8"/>
    </row>
    <row r="79" spans="1:17" ht="22.05" hidden="1" customHeight="1" x14ac:dyDescent="0.2">
      <c r="A79" s="186">
        <v>45699</v>
      </c>
      <c r="B79" s="20" t="s">
        <v>39</v>
      </c>
      <c r="C79" s="122">
        <v>204458</v>
      </c>
      <c r="D79" s="123"/>
      <c r="E79" s="123" t="s">
        <v>1118</v>
      </c>
      <c r="F79" s="22" t="s">
        <v>99</v>
      </c>
      <c r="G79" s="41"/>
      <c r="H79" s="21" t="s">
        <v>21</v>
      </c>
      <c r="I79" s="21" t="s">
        <v>81</v>
      </c>
      <c r="J79" s="21" t="s">
        <v>167</v>
      </c>
      <c r="K79" s="123" t="s">
        <v>1162</v>
      </c>
      <c r="L79" s="123"/>
      <c r="M79" s="189">
        <v>5000</v>
      </c>
      <c r="N79" s="198"/>
      <c r="O79" s="189">
        <f t="shared" si="2"/>
        <v>9523.8999999999069</v>
      </c>
      <c r="P79" s="8"/>
      <c r="Q79" s="8"/>
    </row>
    <row r="80" spans="1:17" ht="22.05" hidden="1" customHeight="1" x14ac:dyDescent="0.2">
      <c r="A80" s="186">
        <v>45700</v>
      </c>
      <c r="B80" s="20" t="s">
        <v>39</v>
      </c>
      <c r="C80" s="122">
        <v>124028</v>
      </c>
      <c r="D80" s="122"/>
      <c r="E80" s="122" t="s">
        <v>891</v>
      </c>
      <c r="F80" s="22" t="s">
        <v>77</v>
      </c>
      <c r="G80" s="41"/>
      <c r="H80" s="21" t="s">
        <v>21</v>
      </c>
      <c r="I80" s="21" t="s">
        <v>28</v>
      </c>
      <c r="J80" s="21" t="s">
        <v>34</v>
      </c>
      <c r="K80" s="122" t="s">
        <v>611</v>
      </c>
      <c r="L80" s="122"/>
      <c r="M80" s="208">
        <v>0.17</v>
      </c>
      <c r="N80" s="198"/>
      <c r="O80" s="189">
        <f t="shared" si="2"/>
        <v>9524.0699999999069</v>
      </c>
      <c r="P80" s="8"/>
      <c r="Q80" s="8"/>
    </row>
    <row r="81" spans="1:17" ht="22.05" hidden="1" customHeight="1" x14ac:dyDescent="0.2">
      <c r="A81" s="186">
        <v>45702</v>
      </c>
      <c r="B81" s="20" t="s">
        <v>39</v>
      </c>
      <c r="C81" s="122">
        <v>310320</v>
      </c>
      <c r="D81" s="123" t="s">
        <v>1042</v>
      </c>
      <c r="E81" s="123" t="s">
        <v>569</v>
      </c>
      <c r="F81" s="22" t="s">
        <v>99</v>
      </c>
      <c r="G81" s="41"/>
      <c r="H81" s="21" t="s">
        <v>21</v>
      </c>
      <c r="I81" s="21" t="s">
        <v>29</v>
      </c>
      <c r="J81" s="21" t="s">
        <v>84</v>
      </c>
      <c r="K81" s="123" t="s">
        <v>1802</v>
      </c>
      <c r="L81" s="123"/>
      <c r="M81" s="189">
        <v>168953</v>
      </c>
      <c r="N81" s="192"/>
      <c r="O81" s="189">
        <f t="shared" si="2"/>
        <v>178477.06999999992</v>
      </c>
      <c r="P81" s="8"/>
      <c r="Q81" s="8"/>
    </row>
    <row r="82" spans="1:17" ht="22.05" hidden="1" customHeight="1" x14ac:dyDescent="0.2">
      <c r="A82" s="186">
        <v>45703</v>
      </c>
      <c r="B82" s="20" t="s">
        <v>39</v>
      </c>
      <c r="C82" s="122">
        <v>451492</v>
      </c>
      <c r="D82" s="122"/>
      <c r="E82" s="122" t="s">
        <v>1105</v>
      </c>
      <c r="F82" s="22" t="s">
        <v>99</v>
      </c>
      <c r="G82" s="41"/>
      <c r="H82" s="21" t="s">
        <v>22</v>
      </c>
      <c r="I82" s="21" t="s">
        <v>81</v>
      </c>
      <c r="J82" s="21" t="s">
        <v>167</v>
      </c>
      <c r="K82" s="122" t="s">
        <v>1162</v>
      </c>
      <c r="L82" s="122"/>
      <c r="M82" s="208"/>
      <c r="N82" s="192">
        <v>500</v>
      </c>
      <c r="O82" s="189">
        <f t="shared" si="2"/>
        <v>177977.06999999992</v>
      </c>
      <c r="P82" s="8"/>
      <c r="Q82" s="8"/>
    </row>
    <row r="83" spans="1:17" ht="22.05" hidden="1" customHeight="1" x14ac:dyDescent="0.2">
      <c r="A83" s="186">
        <v>45703</v>
      </c>
      <c r="B83" s="20" t="s">
        <v>39</v>
      </c>
      <c r="C83" s="122">
        <v>473538</v>
      </c>
      <c r="D83" s="122"/>
      <c r="E83" s="122" t="s">
        <v>1119</v>
      </c>
      <c r="F83" s="22" t="s">
        <v>99</v>
      </c>
      <c r="G83" s="41"/>
      <c r="H83" s="21" t="s">
        <v>22</v>
      </c>
      <c r="I83" s="21" t="s">
        <v>81</v>
      </c>
      <c r="J83" s="21" t="s">
        <v>172</v>
      </c>
      <c r="K83" s="122" t="s">
        <v>40</v>
      </c>
      <c r="L83" s="122"/>
      <c r="M83" s="204"/>
      <c r="N83" s="192">
        <v>60000</v>
      </c>
      <c r="O83" s="189">
        <f t="shared" si="2"/>
        <v>117977.06999999992</v>
      </c>
      <c r="P83" s="8"/>
      <c r="Q83" s="8"/>
    </row>
    <row r="84" spans="1:17" ht="22.05" hidden="1" customHeight="1" x14ac:dyDescent="0.2">
      <c r="A84" s="186">
        <v>45705</v>
      </c>
      <c r="B84" s="20" t="s">
        <v>39</v>
      </c>
      <c r="C84" s="122">
        <v>310752</v>
      </c>
      <c r="D84" s="122"/>
      <c r="E84" s="122" t="s">
        <v>1118</v>
      </c>
      <c r="F84" s="22" t="s">
        <v>99</v>
      </c>
      <c r="G84" s="41"/>
      <c r="H84" s="21" t="s">
        <v>21</v>
      </c>
      <c r="I84" s="21" t="s">
        <v>81</v>
      </c>
      <c r="J84" s="21" t="s">
        <v>167</v>
      </c>
      <c r="K84" s="122" t="s">
        <v>1162</v>
      </c>
      <c r="L84" s="122"/>
      <c r="M84" s="208">
        <v>10500</v>
      </c>
      <c r="N84" s="192"/>
      <c r="O84" s="189">
        <f t="shared" si="2"/>
        <v>128477.06999999992</v>
      </c>
      <c r="P84" s="8"/>
      <c r="Q84" s="8"/>
    </row>
    <row r="85" spans="1:17" ht="22.05" hidden="1" customHeight="1" x14ac:dyDescent="0.2">
      <c r="A85" s="186">
        <v>45705</v>
      </c>
      <c r="B85" s="20" t="s">
        <v>39</v>
      </c>
      <c r="C85" s="122">
        <v>558610</v>
      </c>
      <c r="D85" s="122"/>
      <c r="E85" s="122" t="s">
        <v>603</v>
      </c>
      <c r="F85" s="22" t="s">
        <v>99</v>
      </c>
      <c r="G85" s="41"/>
      <c r="H85" s="21" t="s">
        <v>22</v>
      </c>
      <c r="I85" s="21" t="s">
        <v>56</v>
      </c>
      <c r="J85" s="21" t="s">
        <v>89</v>
      </c>
      <c r="K85" s="122" t="s">
        <v>635</v>
      </c>
      <c r="L85" s="122"/>
      <c r="M85" s="208"/>
      <c r="N85" s="198">
        <v>8792.44</v>
      </c>
      <c r="O85" s="189">
        <f t="shared" si="2"/>
        <v>119684.62999999992</v>
      </c>
      <c r="P85" s="8"/>
      <c r="Q85" s="8"/>
    </row>
    <row r="86" spans="1:17" ht="22.05" hidden="1" customHeight="1" x14ac:dyDescent="0.2">
      <c r="A86" s="186">
        <v>45705</v>
      </c>
      <c r="B86" s="20" t="s">
        <v>39</v>
      </c>
      <c r="C86" s="122">
        <v>565878</v>
      </c>
      <c r="D86" s="122"/>
      <c r="E86" s="122" t="s">
        <v>872</v>
      </c>
      <c r="F86" s="22" t="s">
        <v>99</v>
      </c>
      <c r="G86" s="41"/>
      <c r="H86" s="21" t="s">
        <v>22</v>
      </c>
      <c r="I86" s="21" t="s">
        <v>59</v>
      </c>
      <c r="J86" s="21" t="s">
        <v>59</v>
      </c>
      <c r="K86" s="122" t="s">
        <v>906</v>
      </c>
      <c r="L86" s="122"/>
      <c r="M86" s="204"/>
      <c r="N86" s="198">
        <v>1871</v>
      </c>
      <c r="O86" s="189">
        <f t="shared" si="2"/>
        <v>117813.62999999992</v>
      </c>
      <c r="P86" s="8"/>
      <c r="Q86" s="8"/>
    </row>
    <row r="87" spans="1:17" ht="22.05" hidden="1" customHeight="1" x14ac:dyDescent="0.2">
      <c r="A87" s="186">
        <v>45706</v>
      </c>
      <c r="B87" s="20" t="s">
        <v>39</v>
      </c>
      <c r="C87" s="122">
        <v>597182</v>
      </c>
      <c r="D87" s="122"/>
      <c r="E87" s="122" t="s">
        <v>1796</v>
      </c>
      <c r="F87" s="22" t="s">
        <v>99</v>
      </c>
      <c r="G87" s="41"/>
      <c r="H87" s="21" t="s">
        <v>22</v>
      </c>
      <c r="I87" s="21" t="s">
        <v>59</v>
      </c>
      <c r="J87" s="21" t="s">
        <v>59</v>
      </c>
      <c r="K87" s="122" t="s">
        <v>635</v>
      </c>
      <c r="L87" s="122"/>
      <c r="M87" s="208"/>
      <c r="N87" s="198">
        <v>33166</v>
      </c>
      <c r="O87" s="189">
        <f t="shared" si="2"/>
        <v>84647.629999999917</v>
      </c>
      <c r="P87" s="8"/>
      <c r="Q87" s="8"/>
    </row>
    <row r="88" spans="1:17" ht="22.05" hidden="1" customHeight="1" x14ac:dyDescent="0.2">
      <c r="A88" s="186">
        <v>45706</v>
      </c>
      <c r="B88" s="20" t="s">
        <v>39</v>
      </c>
      <c r="C88" s="122">
        <v>602179</v>
      </c>
      <c r="D88" s="122"/>
      <c r="E88" s="122" t="s">
        <v>1797</v>
      </c>
      <c r="F88" s="22" t="s">
        <v>99</v>
      </c>
      <c r="G88" s="41"/>
      <c r="H88" s="21" t="s">
        <v>22</v>
      </c>
      <c r="I88" s="21" t="s">
        <v>59</v>
      </c>
      <c r="J88" s="21" t="s">
        <v>59</v>
      </c>
      <c r="K88" s="122" t="s">
        <v>635</v>
      </c>
      <c r="L88" s="122"/>
      <c r="M88" s="204"/>
      <c r="N88" s="192">
        <v>7065</v>
      </c>
      <c r="O88" s="189">
        <f t="shared" si="2"/>
        <v>77582.629999999917</v>
      </c>
      <c r="P88" s="8"/>
      <c r="Q88" s="8"/>
    </row>
    <row r="89" spans="1:17" ht="22.05" hidden="1" customHeight="1" x14ac:dyDescent="0.2">
      <c r="A89" s="186">
        <v>45707</v>
      </c>
      <c r="B89" s="20" t="s">
        <v>39</v>
      </c>
      <c r="C89" s="122">
        <v>382765</v>
      </c>
      <c r="D89" s="122"/>
      <c r="E89" s="122" t="s">
        <v>1118</v>
      </c>
      <c r="F89" s="22" t="s">
        <v>99</v>
      </c>
      <c r="G89" s="41"/>
      <c r="H89" s="21" t="s">
        <v>21</v>
      </c>
      <c r="I89" s="21" t="s">
        <v>81</v>
      </c>
      <c r="J89" s="21" t="s">
        <v>167</v>
      </c>
      <c r="K89" s="122" t="s">
        <v>1162</v>
      </c>
      <c r="L89" s="122"/>
      <c r="M89" s="208">
        <v>46000</v>
      </c>
      <c r="N89" s="192"/>
      <c r="O89" s="189">
        <f t="shared" si="2"/>
        <v>123582.62999999992</v>
      </c>
      <c r="P89" s="8"/>
      <c r="Q89" s="8"/>
    </row>
    <row r="90" spans="1:17" ht="22.05" hidden="1" customHeight="1" x14ac:dyDescent="0.2">
      <c r="A90" s="186">
        <v>45707</v>
      </c>
      <c r="B90" s="20" t="s">
        <v>39</v>
      </c>
      <c r="C90" s="122">
        <v>3741224973</v>
      </c>
      <c r="D90" s="122" t="s">
        <v>1133</v>
      </c>
      <c r="E90" s="122" t="s">
        <v>1118</v>
      </c>
      <c r="F90" s="22" t="s">
        <v>99</v>
      </c>
      <c r="G90" s="41"/>
      <c r="H90" s="21" t="s">
        <v>21</v>
      </c>
      <c r="I90" s="21" t="s">
        <v>81</v>
      </c>
      <c r="J90" s="21" t="s">
        <v>168</v>
      </c>
      <c r="K90" s="122" t="s">
        <v>1162</v>
      </c>
      <c r="L90" s="122"/>
      <c r="M90" s="208">
        <v>118000</v>
      </c>
      <c r="N90" s="193"/>
      <c r="O90" s="189">
        <f t="shared" si="2"/>
        <v>241582.62999999992</v>
      </c>
      <c r="P90" s="8"/>
      <c r="Q90" s="8"/>
    </row>
    <row r="91" spans="1:17" ht="22.05" hidden="1" customHeight="1" x14ac:dyDescent="0.2">
      <c r="A91" s="186">
        <v>45707</v>
      </c>
      <c r="B91" s="20" t="s">
        <v>39</v>
      </c>
      <c r="C91" s="122">
        <v>2612056715</v>
      </c>
      <c r="D91" s="122"/>
      <c r="E91" s="122" t="s">
        <v>1118</v>
      </c>
      <c r="F91" s="22" t="s">
        <v>99</v>
      </c>
      <c r="G91" s="41"/>
      <c r="H91" s="21" t="s">
        <v>21</v>
      </c>
      <c r="I91" s="21" t="s">
        <v>81</v>
      </c>
      <c r="J91" s="21" t="s">
        <v>167</v>
      </c>
      <c r="K91" s="122" t="s">
        <v>1162</v>
      </c>
      <c r="L91" s="122"/>
      <c r="M91" s="204">
        <v>15091.53</v>
      </c>
      <c r="N91" s="192"/>
      <c r="O91" s="189">
        <f t="shared" si="2"/>
        <v>256674.15999999992</v>
      </c>
      <c r="P91" s="8"/>
      <c r="Q91" s="8"/>
    </row>
    <row r="92" spans="1:17" ht="22.05" hidden="1" customHeight="1" x14ac:dyDescent="0.2">
      <c r="A92" s="186">
        <v>45707</v>
      </c>
      <c r="B92" s="20" t="s">
        <v>39</v>
      </c>
      <c r="C92" s="122">
        <v>498671</v>
      </c>
      <c r="D92" s="122"/>
      <c r="E92" s="122" t="s">
        <v>1798</v>
      </c>
      <c r="F92" s="22" t="s">
        <v>99</v>
      </c>
      <c r="G92" s="41"/>
      <c r="H92" s="21" t="s">
        <v>22</v>
      </c>
      <c r="I92" s="21" t="s">
        <v>54</v>
      </c>
      <c r="J92" s="21" t="s">
        <v>61</v>
      </c>
      <c r="K92" s="122" t="s">
        <v>611</v>
      </c>
      <c r="L92" s="122"/>
      <c r="M92" s="210"/>
      <c r="N92" s="192">
        <v>15168.03</v>
      </c>
      <c r="O92" s="189">
        <f t="shared" si="2"/>
        <v>241506.12999999992</v>
      </c>
      <c r="P92" s="8"/>
      <c r="Q92" s="8"/>
    </row>
    <row r="93" spans="1:17" ht="22.05" hidden="1" customHeight="1" x14ac:dyDescent="0.2">
      <c r="A93" s="186">
        <v>45709</v>
      </c>
      <c r="B93" s="20" t="s">
        <v>39</v>
      </c>
      <c r="C93" s="122">
        <v>95154</v>
      </c>
      <c r="D93" s="122"/>
      <c r="E93" s="122" t="s">
        <v>1118</v>
      </c>
      <c r="F93" s="22" t="s">
        <v>99</v>
      </c>
      <c r="G93" s="41"/>
      <c r="H93" s="21" t="s">
        <v>21</v>
      </c>
      <c r="I93" s="21" t="s">
        <v>81</v>
      </c>
      <c r="J93" s="21" t="s">
        <v>167</v>
      </c>
      <c r="K93" s="122" t="s">
        <v>1162</v>
      </c>
      <c r="L93" s="122"/>
      <c r="M93" s="210">
        <v>94000</v>
      </c>
      <c r="N93" s="192"/>
      <c r="O93" s="189">
        <f t="shared" si="2"/>
        <v>335506.12999999989</v>
      </c>
      <c r="P93" s="8"/>
      <c r="Q93" s="8"/>
    </row>
    <row r="94" spans="1:17" ht="22.05" hidden="1" customHeight="1" x14ac:dyDescent="0.2">
      <c r="A94" s="186">
        <v>45709</v>
      </c>
      <c r="B94" s="20" t="s">
        <v>39</v>
      </c>
      <c r="C94" s="122">
        <v>140871</v>
      </c>
      <c r="D94" s="122"/>
      <c r="E94" s="122" t="s">
        <v>1137</v>
      </c>
      <c r="F94" s="22" t="s">
        <v>99</v>
      </c>
      <c r="G94" s="41"/>
      <c r="H94" s="21" t="s">
        <v>22</v>
      </c>
      <c r="I94" s="21" t="s">
        <v>103</v>
      </c>
      <c r="J94" s="21" t="s">
        <v>60</v>
      </c>
      <c r="K94" s="122" t="s">
        <v>1164</v>
      </c>
      <c r="L94" s="122"/>
      <c r="M94" s="210"/>
      <c r="N94" s="192">
        <v>93940</v>
      </c>
      <c r="O94" s="189">
        <f t="shared" si="2"/>
        <v>241566.12999999989</v>
      </c>
      <c r="P94" s="8"/>
      <c r="Q94" s="8"/>
    </row>
    <row r="95" spans="1:17" ht="22.05" hidden="1" customHeight="1" x14ac:dyDescent="0.2">
      <c r="A95" s="186">
        <v>45709</v>
      </c>
      <c r="B95" s="20" t="s">
        <v>39</v>
      </c>
      <c r="C95" s="122">
        <v>5584</v>
      </c>
      <c r="D95" s="122"/>
      <c r="E95" s="122" t="s">
        <v>891</v>
      </c>
      <c r="F95" s="22" t="s">
        <v>77</v>
      </c>
      <c r="G95" s="41"/>
      <c r="H95" s="21" t="s">
        <v>21</v>
      </c>
      <c r="I95" s="21" t="s">
        <v>28</v>
      </c>
      <c r="J95" s="21" t="s">
        <v>34</v>
      </c>
      <c r="K95" s="122" t="s">
        <v>611</v>
      </c>
      <c r="L95" s="122"/>
      <c r="M95" s="204">
        <v>0.05</v>
      </c>
      <c r="N95" s="192"/>
      <c r="O95" s="189">
        <f t="shared" si="2"/>
        <v>241566.17999999988</v>
      </c>
      <c r="P95" s="8"/>
      <c r="Q95" s="8"/>
    </row>
    <row r="96" spans="1:17" ht="22.05" hidden="1" customHeight="1" x14ac:dyDescent="0.2">
      <c r="A96" s="186">
        <v>45709</v>
      </c>
      <c r="B96" s="20" t="s">
        <v>39</v>
      </c>
      <c r="C96" s="122">
        <v>980039</v>
      </c>
      <c r="D96" s="122"/>
      <c r="E96" s="122" t="s">
        <v>1136</v>
      </c>
      <c r="F96" s="22" t="s">
        <v>120</v>
      </c>
      <c r="G96" s="41"/>
      <c r="H96" s="21" t="s">
        <v>22</v>
      </c>
      <c r="I96" s="21" t="s">
        <v>54</v>
      </c>
      <c r="J96" s="21" t="s">
        <v>61</v>
      </c>
      <c r="K96" s="122" t="s">
        <v>1163</v>
      </c>
      <c r="L96" s="209">
        <v>50000</v>
      </c>
      <c r="M96" s="208"/>
      <c r="N96" s="192">
        <v>29718.45</v>
      </c>
      <c r="O96" s="189">
        <f t="shared" si="2"/>
        <v>211847.72999999986</v>
      </c>
      <c r="P96" s="8"/>
      <c r="Q96" s="8"/>
    </row>
    <row r="97" spans="1:17" ht="22.05" hidden="1" customHeight="1" x14ac:dyDescent="0.2">
      <c r="A97" s="186">
        <v>45709</v>
      </c>
      <c r="B97" s="20" t="s">
        <v>39</v>
      </c>
      <c r="C97" s="122">
        <v>980040</v>
      </c>
      <c r="D97" s="123"/>
      <c r="E97" s="123" t="s">
        <v>1136</v>
      </c>
      <c r="F97" s="22" t="s">
        <v>120</v>
      </c>
      <c r="G97" s="41"/>
      <c r="H97" s="21" t="s">
        <v>22</v>
      </c>
      <c r="I97" s="21" t="s">
        <v>54</v>
      </c>
      <c r="J97" s="21" t="s">
        <v>41</v>
      </c>
      <c r="K97" s="123" t="s">
        <v>1163</v>
      </c>
      <c r="L97" s="209">
        <v>49700</v>
      </c>
      <c r="M97" s="189"/>
      <c r="N97" s="192">
        <v>95617.7</v>
      </c>
      <c r="O97" s="189">
        <f t="shared" si="2"/>
        <v>116230.02999999987</v>
      </c>
      <c r="P97" s="8"/>
      <c r="Q97" s="8"/>
    </row>
    <row r="98" spans="1:17" ht="22.05" hidden="1" customHeight="1" x14ac:dyDescent="0.2">
      <c r="A98" s="186">
        <v>45709</v>
      </c>
      <c r="B98" s="20" t="s">
        <v>39</v>
      </c>
      <c r="C98" s="122">
        <v>980041</v>
      </c>
      <c r="D98" s="122"/>
      <c r="E98" s="122" t="s">
        <v>1136</v>
      </c>
      <c r="F98" s="22" t="s">
        <v>120</v>
      </c>
      <c r="G98" s="41"/>
      <c r="H98" s="21" t="s">
        <v>22</v>
      </c>
      <c r="I98" s="21" t="s">
        <v>54</v>
      </c>
      <c r="J98" s="21" t="s">
        <v>63</v>
      </c>
      <c r="K98" s="122" t="s">
        <v>1163</v>
      </c>
      <c r="L98" s="210">
        <v>41426.949999999997</v>
      </c>
      <c r="M98" s="208"/>
      <c r="N98" s="195">
        <v>68928.14</v>
      </c>
      <c r="O98" s="189">
        <f t="shared" si="2"/>
        <v>47301.889999999868</v>
      </c>
      <c r="P98" s="8"/>
      <c r="Q98" s="8"/>
    </row>
    <row r="99" spans="1:17" ht="22.05" hidden="1" customHeight="1" x14ac:dyDescent="0.2">
      <c r="A99" s="186">
        <v>45709</v>
      </c>
      <c r="B99" s="20" t="s">
        <v>39</v>
      </c>
      <c r="C99" s="122">
        <v>980042</v>
      </c>
      <c r="D99" s="122"/>
      <c r="E99" s="122" t="s">
        <v>1136</v>
      </c>
      <c r="F99" s="22" t="s">
        <v>120</v>
      </c>
      <c r="G99" s="41"/>
      <c r="H99" s="21" t="s">
        <v>22</v>
      </c>
      <c r="I99" s="21" t="s">
        <v>54</v>
      </c>
      <c r="J99" s="21" t="s">
        <v>44</v>
      </c>
      <c r="K99" s="122" t="s">
        <v>1163</v>
      </c>
      <c r="L99" s="210">
        <v>49900</v>
      </c>
      <c r="M99" s="208"/>
      <c r="N99" s="195">
        <v>10080.23</v>
      </c>
      <c r="O99" s="189">
        <f t="shared" si="2"/>
        <v>37221.659999999873</v>
      </c>
      <c r="P99" s="8"/>
      <c r="Q99" s="8"/>
    </row>
    <row r="100" spans="1:17" ht="22.05" hidden="1" customHeight="1" x14ac:dyDescent="0.2">
      <c r="A100" s="186">
        <v>45709</v>
      </c>
      <c r="B100" s="20" t="s">
        <v>39</v>
      </c>
      <c r="C100" s="122">
        <v>9800743</v>
      </c>
      <c r="D100" s="122"/>
      <c r="E100" s="122" t="s">
        <v>1136</v>
      </c>
      <c r="F100" s="22" t="s">
        <v>120</v>
      </c>
      <c r="G100" s="41"/>
      <c r="H100" s="21" t="s">
        <v>22</v>
      </c>
      <c r="I100" s="21" t="s">
        <v>103</v>
      </c>
      <c r="J100" s="21" t="s">
        <v>102</v>
      </c>
      <c r="K100" s="122" t="s">
        <v>1163</v>
      </c>
      <c r="L100" s="209">
        <v>49800</v>
      </c>
      <c r="M100" s="208"/>
      <c r="N100" s="192">
        <v>36482.429999999993</v>
      </c>
      <c r="O100" s="189">
        <f t="shared" si="2"/>
        <v>739.22999999987951</v>
      </c>
      <c r="P100" s="8"/>
      <c r="Q100" s="8"/>
    </row>
    <row r="101" spans="1:17" ht="22.05" hidden="1" customHeight="1" x14ac:dyDescent="0.2">
      <c r="A101" s="186">
        <v>45716</v>
      </c>
      <c r="B101" s="20" t="s">
        <v>39</v>
      </c>
      <c r="C101" s="122">
        <v>4</v>
      </c>
      <c r="D101" s="122"/>
      <c r="E101" s="122" t="s">
        <v>608</v>
      </c>
      <c r="F101" s="22" t="s">
        <v>77</v>
      </c>
      <c r="G101" s="41"/>
      <c r="H101" s="21" t="s">
        <v>22</v>
      </c>
      <c r="I101" s="21" t="s">
        <v>57</v>
      </c>
      <c r="J101" s="21" t="s">
        <v>85</v>
      </c>
      <c r="K101" s="122" t="s">
        <v>611</v>
      </c>
      <c r="L101" s="208"/>
      <c r="M101" s="208"/>
      <c r="N101" s="192">
        <v>216</v>
      </c>
      <c r="O101" s="189">
        <f t="shared" si="2"/>
        <v>523.22999999987951</v>
      </c>
      <c r="P101" s="8"/>
      <c r="Q101" s="8"/>
    </row>
    <row r="102" spans="1:17" ht="22.05" hidden="1" customHeight="1" x14ac:dyDescent="0.2">
      <c r="A102" s="186">
        <v>45716</v>
      </c>
      <c r="B102" s="20" t="s">
        <v>39</v>
      </c>
      <c r="C102" s="122">
        <v>4</v>
      </c>
      <c r="D102" s="122"/>
      <c r="E102" s="122" t="s">
        <v>609</v>
      </c>
      <c r="F102" s="22" t="s">
        <v>77</v>
      </c>
      <c r="G102" s="41"/>
      <c r="H102" s="21" t="s">
        <v>22</v>
      </c>
      <c r="I102" s="21" t="s">
        <v>57</v>
      </c>
      <c r="J102" s="21" t="s">
        <v>85</v>
      </c>
      <c r="K102" s="122" t="s">
        <v>611</v>
      </c>
      <c r="L102" s="209"/>
      <c r="M102" s="208"/>
      <c r="N102" s="192">
        <v>34.56</v>
      </c>
      <c r="O102" s="189">
        <f t="shared" si="2"/>
        <v>488.66999999987951</v>
      </c>
      <c r="P102" s="8"/>
      <c r="Q102" s="8"/>
    </row>
    <row r="103" spans="1:17" ht="22.05" hidden="1" customHeight="1" x14ac:dyDescent="0.2">
      <c r="A103" s="186">
        <v>45716</v>
      </c>
      <c r="B103" s="20" t="s">
        <v>39</v>
      </c>
      <c r="C103" s="122">
        <v>208821</v>
      </c>
      <c r="D103" s="122"/>
      <c r="E103" s="122" t="s">
        <v>608</v>
      </c>
      <c r="F103" s="22" t="s">
        <v>77</v>
      </c>
      <c r="G103" s="41"/>
      <c r="H103" s="21" t="s">
        <v>22</v>
      </c>
      <c r="I103" s="21" t="s">
        <v>57</v>
      </c>
      <c r="J103" s="21" t="s">
        <v>85</v>
      </c>
      <c r="K103" s="122" t="s">
        <v>611</v>
      </c>
      <c r="L103" s="209"/>
      <c r="M103" s="208"/>
      <c r="N103" s="198">
        <v>59.28</v>
      </c>
      <c r="O103" s="189">
        <f t="shared" si="2"/>
        <v>429.38999999987948</v>
      </c>
      <c r="P103" s="8"/>
      <c r="Q103" s="8"/>
    </row>
    <row r="104" spans="1:17" ht="22.05" hidden="1" customHeight="1" x14ac:dyDescent="0.2">
      <c r="A104" s="186">
        <v>45716</v>
      </c>
      <c r="B104" s="20" t="s">
        <v>39</v>
      </c>
      <c r="C104" s="122">
        <v>208821</v>
      </c>
      <c r="D104" s="122"/>
      <c r="E104" s="122" t="s">
        <v>609</v>
      </c>
      <c r="F104" s="22" t="s">
        <v>77</v>
      </c>
      <c r="G104" s="41"/>
      <c r="H104" s="21" t="s">
        <v>22</v>
      </c>
      <c r="I104" s="21" t="s">
        <v>57</v>
      </c>
      <c r="J104" s="21" t="s">
        <v>85</v>
      </c>
      <c r="K104" s="122" t="s">
        <v>611</v>
      </c>
      <c r="L104" s="209"/>
      <c r="M104" s="208"/>
      <c r="N104" s="192">
        <v>9.48</v>
      </c>
      <c r="O104" s="189">
        <f t="shared" si="2"/>
        <v>419.90999999987946</v>
      </c>
      <c r="P104" s="8"/>
      <c r="Q104" s="8"/>
    </row>
    <row r="105" spans="1:17" ht="22.05" hidden="1" customHeight="1" x14ac:dyDescent="0.2">
      <c r="A105" s="186">
        <v>45716</v>
      </c>
      <c r="B105" s="20" t="s">
        <v>39</v>
      </c>
      <c r="C105" s="122">
        <v>190836</v>
      </c>
      <c r="D105" s="122"/>
      <c r="E105" s="122" t="s">
        <v>1799</v>
      </c>
      <c r="F105" s="22" t="s">
        <v>99</v>
      </c>
      <c r="G105" s="41"/>
      <c r="H105" s="21" t="s">
        <v>21</v>
      </c>
      <c r="I105" s="21" t="s">
        <v>28</v>
      </c>
      <c r="J105" s="21" t="s">
        <v>31</v>
      </c>
      <c r="K105" s="122" t="s">
        <v>1803</v>
      </c>
      <c r="L105" s="210"/>
      <c r="M105" s="208">
        <v>50000</v>
      </c>
      <c r="N105" s="192"/>
      <c r="O105" s="189">
        <f t="shared" si="2"/>
        <v>50419.90999999988</v>
      </c>
      <c r="P105" s="8"/>
      <c r="Q105" s="8"/>
    </row>
    <row r="106" spans="1:17" ht="22.05" hidden="1" customHeight="1" thickBot="1" x14ac:dyDescent="0.25">
      <c r="A106" s="358">
        <v>45716</v>
      </c>
      <c r="B106" s="47" t="s">
        <v>39</v>
      </c>
      <c r="C106" s="359">
        <v>625534</v>
      </c>
      <c r="D106" s="360"/>
      <c r="E106" s="360" t="s">
        <v>1145</v>
      </c>
      <c r="F106" s="48" t="s">
        <v>99</v>
      </c>
      <c r="G106" s="50"/>
      <c r="H106" s="30" t="s">
        <v>22</v>
      </c>
      <c r="I106" s="30" t="s">
        <v>56</v>
      </c>
      <c r="J106" s="30" t="s">
        <v>90</v>
      </c>
      <c r="K106" s="360" t="s">
        <v>1156</v>
      </c>
      <c r="L106" s="360"/>
      <c r="M106" s="365"/>
      <c r="N106" s="373">
        <v>7191.44</v>
      </c>
      <c r="O106" s="507">
        <f t="shared" si="2"/>
        <v>43228.469999999877</v>
      </c>
      <c r="P106" s="124"/>
      <c r="Q106" s="8"/>
    </row>
    <row r="107" spans="1:17" ht="22.05" hidden="1" customHeight="1" x14ac:dyDescent="0.2">
      <c r="A107" s="186">
        <v>45719</v>
      </c>
      <c r="B107" s="20" t="s">
        <v>39</v>
      </c>
      <c r="C107" s="122">
        <v>470519</v>
      </c>
      <c r="D107" s="122"/>
      <c r="E107" s="122" t="s">
        <v>1800</v>
      </c>
      <c r="F107" s="22" t="s">
        <v>99</v>
      </c>
      <c r="G107" s="41"/>
      <c r="H107" s="21" t="s">
        <v>22</v>
      </c>
      <c r="I107" s="21" t="s">
        <v>103</v>
      </c>
      <c r="J107" s="21" t="s">
        <v>60</v>
      </c>
      <c r="K107" s="122" t="s">
        <v>1169</v>
      </c>
      <c r="L107" s="122"/>
      <c r="M107" s="208"/>
      <c r="N107" s="192">
        <v>18800</v>
      </c>
      <c r="O107" s="189">
        <f t="shared" si="2"/>
        <v>24428.469999999877</v>
      </c>
      <c r="P107" s="8"/>
      <c r="Q107" s="8"/>
    </row>
    <row r="108" spans="1:17" ht="22.05" hidden="1" customHeight="1" x14ac:dyDescent="0.2">
      <c r="A108" s="186">
        <v>45719</v>
      </c>
      <c r="B108" s="20" t="s">
        <v>39</v>
      </c>
      <c r="C108" s="122">
        <v>612383</v>
      </c>
      <c r="D108" s="122"/>
      <c r="E108" s="122" t="s">
        <v>2717</v>
      </c>
      <c r="F108" s="22" t="s">
        <v>99</v>
      </c>
      <c r="G108" s="41"/>
      <c r="H108" s="21" t="s">
        <v>22</v>
      </c>
      <c r="I108" s="21" t="s">
        <v>103</v>
      </c>
      <c r="J108" s="21" t="s">
        <v>60</v>
      </c>
      <c r="K108" s="122" t="s">
        <v>1167</v>
      </c>
      <c r="L108" s="122"/>
      <c r="M108" s="208"/>
      <c r="N108" s="192">
        <v>24000</v>
      </c>
      <c r="O108" s="189">
        <f t="shared" si="2"/>
        <v>428.46999999987747</v>
      </c>
      <c r="P108" s="8"/>
      <c r="Q108" s="8"/>
    </row>
    <row r="109" spans="1:17" ht="22.05" hidden="1" customHeight="1" x14ac:dyDescent="0.2">
      <c r="A109" s="186">
        <v>45720</v>
      </c>
      <c r="B109" s="20" t="s">
        <v>39</v>
      </c>
      <c r="C109" s="122">
        <v>515206</v>
      </c>
      <c r="D109" s="123"/>
      <c r="E109" s="123" t="s">
        <v>1118</v>
      </c>
      <c r="F109" s="22" t="s">
        <v>99</v>
      </c>
      <c r="G109" s="41"/>
      <c r="H109" s="21" t="s">
        <v>21</v>
      </c>
      <c r="I109" s="21" t="s">
        <v>81</v>
      </c>
      <c r="J109" s="21" t="s">
        <v>167</v>
      </c>
      <c r="K109" s="123" t="s">
        <v>1162</v>
      </c>
      <c r="L109" s="123"/>
      <c r="M109" s="425">
        <v>5500</v>
      </c>
      <c r="N109" s="192"/>
      <c r="O109" s="189">
        <f t="shared" si="2"/>
        <v>5928.4699999998775</v>
      </c>
      <c r="P109" s="8"/>
      <c r="Q109" s="8"/>
    </row>
    <row r="110" spans="1:17" ht="22.05" hidden="1" customHeight="1" x14ac:dyDescent="0.2">
      <c r="A110" s="186">
        <v>45720</v>
      </c>
      <c r="B110" s="20" t="s">
        <v>39</v>
      </c>
      <c r="C110" s="122">
        <v>552390</v>
      </c>
      <c r="D110" s="123" t="s">
        <v>2718</v>
      </c>
      <c r="E110" s="123" t="s">
        <v>1121</v>
      </c>
      <c r="F110" s="22" t="s">
        <v>99</v>
      </c>
      <c r="G110" s="41"/>
      <c r="H110" s="21" t="s">
        <v>22</v>
      </c>
      <c r="I110" s="21" t="s">
        <v>56</v>
      </c>
      <c r="J110" s="21" t="s">
        <v>88</v>
      </c>
      <c r="K110" s="123" t="s">
        <v>1155</v>
      </c>
      <c r="L110" s="123"/>
      <c r="M110" s="189"/>
      <c r="N110" s="195">
        <v>5220</v>
      </c>
      <c r="O110" s="189">
        <f t="shared" si="2"/>
        <v>708.46999999987747</v>
      </c>
      <c r="P110" s="8"/>
      <c r="Q110" s="8"/>
    </row>
    <row r="111" spans="1:17" ht="22.05" hidden="1" customHeight="1" x14ac:dyDescent="0.2">
      <c r="A111" s="186">
        <v>45721</v>
      </c>
      <c r="B111" s="20" t="s">
        <v>39</v>
      </c>
      <c r="C111" s="122">
        <v>382</v>
      </c>
      <c r="D111" s="122"/>
      <c r="E111" s="122" t="s">
        <v>608</v>
      </c>
      <c r="F111" s="22" t="s">
        <v>77</v>
      </c>
      <c r="G111" s="41"/>
      <c r="H111" s="21" t="s">
        <v>22</v>
      </c>
      <c r="I111" s="21" t="s">
        <v>57</v>
      </c>
      <c r="J111" s="21" t="s">
        <v>85</v>
      </c>
      <c r="K111" s="122" t="s">
        <v>611</v>
      </c>
      <c r="L111" s="122"/>
      <c r="M111" s="208"/>
      <c r="N111" s="192">
        <v>36</v>
      </c>
      <c r="O111" s="189">
        <f t="shared" si="2"/>
        <v>672.46999999987747</v>
      </c>
      <c r="P111" s="8"/>
      <c r="Q111" s="8"/>
    </row>
    <row r="112" spans="1:17" ht="22.05" hidden="1" customHeight="1" x14ac:dyDescent="0.2">
      <c r="A112" s="186">
        <v>45721</v>
      </c>
      <c r="B112" s="20" t="s">
        <v>39</v>
      </c>
      <c r="C112" s="122">
        <v>382</v>
      </c>
      <c r="D112" s="122"/>
      <c r="E112" s="122" t="s">
        <v>609</v>
      </c>
      <c r="F112" s="22" t="s">
        <v>77</v>
      </c>
      <c r="G112" s="41"/>
      <c r="H112" s="21" t="s">
        <v>22</v>
      </c>
      <c r="I112" s="21" t="s">
        <v>57</v>
      </c>
      <c r="J112" s="21" t="s">
        <v>85</v>
      </c>
      <c r="K112" s="122" t="s">
        <v>611</v>
      </c>
      <c r="L112" s="122"/>
      <c r="M112" s="208"/>
      <c r="N112" s="192">
        <v>5.76</v>
      </c>
      <c r="O112" s="189">
        <f t="shared" si="2"/>
        <v>666.70999999987748</v>
      </c>
      <c r="P112" s="8"/>
      <c r="Q112" s="8"/>
    </row>
    <row r="113" spans="1:17" ht="22.05" hidden="1" customHeight="1" x14ac:dyDescent="0.2">
      <c r="A113" s="186">
        <v>45721</v>
      </c>
      <c r="B113" s="20" t="s">
        <v>39</v>
      </c>
      <c r="C113" s="122">
        <v>11645</v>
      </c>
      <c r="D113" s="122"/>
      <c r="E113" s="122" t="s">
        <v>608</v>
      </c>
      <c r="F113" s="22" t="s">
        <v>77</v>
      </c>
      <c r="G113" s="41"/>
      <c r="H113" s="21" t="s">
        <v>22</v>
      </c>
      <c r="I113" s="21" t="s">
        <v>57</v>
      </c>
      <c r="J113" s="21" t="s">
        <v>85</v>
      </c>
      <c r="K113" s="122" t="s">
        <v>611</v>
      </c>
      <c r="L113" s="122"/>
      <c r="M113" s="208"/>
      <c r="N113" s="192">
        <v>6</v>
      </c>
      <c r="O113" s="189">
        <f t="shared" si="2"/>
        <v>660.70999999987748</v>
      </c>
      <c r="P113" s="8"/>
      <c r="Q113" s="8"/>
    </row>
    <row r="114" spans="1:17" ht="22.05" hidden="1" customHeight="1" x14ac:dyDescent="0.2">
      <c r="A114" s="186">
        <v>45721</v>
      </c>
      <c r="B114" s="20" t="s">
        <v>39</v>
      </c>
      <c r="C114" s="122">
        <v>11645</v>
      </c>
      <c r="D114" s="123"/>
      <c r="E114" s="123" t="s">
        <v>609</v>
      </c>
      <c r="F114" s="22" t="s">
        <v>77</v>
      </c>
      <c r="G114" s="41"/>
      <c r="H114" s="21" t="s">
        <v>22</v>
      </c>
      <c r="I114" s="21" t="s">
        <v>57</v>
      </c>
      <c r="J114" s="21" t="s">
        <v>85</v>
      </c>
      <c r="K114" s="123" t="s">
        <v>611</v>
      </c>
      <c r="L114" s="123"/>
      <c r="M114" s="189"/>
      <c r="N114" s="192">
        <v>0.96</v>
      </c>
      <c r="O114" s="189">
        <f t="shared" si="2"/>
        <v>659.74999999987745</v>
      </c>
      <c r="P114" s="8"/>
      <c r="Q114" s="8"/>
    </row>
    <row r="115" spans="1:17" ht="22.05" hidden="1" customHeight="1" x14ac:dyDescent="0.2">
      <c r="A115" s="186">
        <v>45723</v>
      </c>
      <c r="B115" s="20" t="s">
        <v>39</v>
      </c>
      <c r="C115" s="122">
        <v>574197</v>
      </c>
      <c r="D115" s="122"/>
      <c r="E115" s="122" t="s">
        <v>1118</v>
      </c>
      <c r="F115" s="22" t="s">
        <v>99</v>
      </c>
      <c r="G115" s="41"/>
      <c r="H115" s="21" t="s">
        <v>21</v>
      </c>
      <c r="I115" s="21" t="s">
        <v>81</v>
      </c>
      <c r="J115" s="21" t="s">
        <v>167</v>
      </c>
      <c r="K115" s="122" t="s">
        <v>1162</v>
      </c>
      <c r="L115" s="122"/>
      <c r="M115" s="208">
        <v>65000</v>
      </c>
      <c r="N115" s="192"/>
      <c r="O115" s="189">
        <f t="shared" si="2"/>
        <v>65659.749999999884</v>
      </c>
      <c r="P115" s="8"/>
      <c r="Q115" s="8"/>
    </row>
    <row r="116" spans="1:17" ht="22.05" hidden="1" customHeight="1" x14ac:dyDescent="0.2">
      <c r="A116" s="186">
        <v>45723</v>
      </c>
      <c r="B116" s="20" t="s">
        <v>39</v>
      </c>
      <c r="C116" s="122">
        <v>603546</v>
      </c>
      <c r="D116" s="122"/>
      <c r="E116" s="122" t="s">
        <v>1119</v>
      </c>
      <c r="F116" s="22" t="s">
        <v>99</v>
      </c>
      <c r="G116" s="41"/>
      <c r="H116" s="21" t="s">
        <v>22</v>
      </c>
      <c r="I116" s="21" t="s">
        <v>81</v>
      </c>
      <c r="J116" s="21" t="s">
        <v>172</v>
      </c>
      <c r="K116" s="122" t="s">
        <v>40</v>
      </c>
      <c r="L116" s="122"/>
      <c r="M116" s="208"/>
      <c r="N116" s="193">
        <v>64000</v>
      </c>
      <c r="O116" s="189">
        <f t="shared" si="2"/>
        <v>1659.7499999998836</v>
      </c>
      <c r="P116" s="8"/>
      <c r="Q116" s="8"/>
    </row>
    <row r="117" spans="1:17" ht="22.05" hidden="1" customHeight="1" x14ac:dyDescent="0.2">
      <c r="A117" s="186">
        <v>45727</v>
      </c>
      <c r="B117" s="20" t="s">
        <v>39</v>
      </c>
      <c r="C117" s="122">
        <v>416681</v>
      </c>
      <c r="D117" s="122"/>
      <c r="E117" s="122" t="s">
        <v>1105</v>
      </c>
      <c r="F117" s="22" t="s">
        <v>99</v>
      </c>
      <c r="G117" s="41"/>
      <c r="H117" s="21" t="s">
        <v>22</v>
      </c>
      <c r="I117" s="21" t="s">
        <v>81</v>
      </c>
      <c r="J117" s="21" t="s">
        <v>167</v>
      </c>
      <c r="K117" s="122" t="s">
        <v>1162</v>
      </c>
      <c r="L117" s="122"/>
      <c r="M117" s="208"/>
      <c r="N117" s="192">
        <v>1650</v>
      </c>
      <c r="O117" s="189">
        <f t="shared" si="2"/>
        <v>9.7499999998835847</v>
      </c>
      <c r="P117" s="8"/>
      <c r="Q117" s="8"/>
    </row>
    <row r="118" spans="1:17" ht="22.05" hidden="1" customHeight="1" x14ac:dyDescent="0.2">
      <c r="A118" s="186">
        <v>45728</v>
      </c>
      <c r="B118" s="20" t="s">
        <v>39</v>
      </c>
      <c r="C118" s="122">
        <v>583114</v>
      </c>
      <c r="D118" s="123"/>
      <c r="E118" s="123" t="s">
        <v>2719</v>
      </c>
      <c r="F118" s="22" t="s">
        <v>99</v>
      </c>
      <c r="G118" s="41"/>
      <c r="H118" s="21" t="s">
        <v>21</v>
      </c>
      <c r="I118" s="21" t="s">
        <v>28</v>
      </c>
      <c r="J118" s="21" t="s">
        <v>24</v>
      </c>
      <c r="K118" s="123" t="s">
        <v>2744</v>
      </c>
      <c r="L118" s="123"/>
      <c r="M118" s="189">
        <v>30000</v>
      </c>
      <c r="N118" s="192"/>
      <c r="O118" s="189">
        <f t="shared" si="2"/>
        <v>30009.749999999884</v>
      </c>
      <c r="P118" s="8"/>
      <c r="Q118" s="8"/>
    </row>
    <row r="119" spans="1:17" ht="22.05" hidden="1" customHeight="1" x14ac:dyDescent="0.2">
      <c r="A119" s="186">
        <v>45728</v>
      </c>
      <c r="B119" s="20" t="s">
        <v>39</v>
      </c>
      <c r="C119" s="122"/>
      <c r="D119" s="122"/>
      <c r="E119" s="122" t="s">
        <v>1044</v>
      </c>
      <c r="F119" s="22" t="s">
        <v>78</v>
      </c>
      <c r="G119" s="41">
        <v>2926</v>
      </c>
      <c r="H119" s="21" t="s">
        <v>22</v>
      </c>
      <c r="I119" s="21" t="s">
        <v>81</v>
      </c>
      <c r="J119" s="21" t="s">
        <v>33</v>
      </c>
      <c r="K119" s="122" t="s">
        <v>621</v>
      </c>
      <c r="L119" s="122"/>
      <c r="M119" s="208"/>
      <c r="N119" s="192">
        <v>30000</v>
      </c>
      <c r="O119" s="189">
        <f t="shared" si="2"/>
        <v>9.7499999998835847</v>
      </c>
      <c r="P119" s="8"/>
      <c r="Q119" s="8"/>
    </row>
    <row r="120" spans="1:17" ht="22.05" hidden="1" customHeight="1" x14ac:dyDescent="0.2">
      <c r="A120" s="186">
        <v>45728</v>
      </c>
      <c r="B120" s="20" t="s">
        <v>39</v>
      </c>
      <c r="C120" s="122">
        <v>6421004214</v>
      </c>
      <c r="D120" s="122" t="s">
        <v>1133</v>
      </c>
      <c r="E120" s="122" t="s">
        <v>1118</v>
      </c>
      <c r="F120" s="22" t="s">
        <v>99</v>
      </c>
      <c r="G120" s="41"/>
      <c r="H120" s="21" t="s">
        <v>21</v>
      </c>
      <c r="I120" s="21" t="s">
        <v>81</v>
      </c>
      <c r="J120" s="21" t="s">
        <v>168</v>
      </c>
      <c r="K120" s="122" t="s">
        <v>1162</v>
      </c>
      <c r="L120" s="122"/>
      <c r="M120" s="204">
        <v>6500</v>
      </c>
      <c r="N120" s="192"/>
      <c r="O120" s="189">
        <f t="shared" si="2"/>
        <v>6509.7499999998836</v>
      </c>
      <c r="P120" s="8"/>
      <c r="Q120" s="8"/>
    </row>
    <row r="121" spans="1:17" ht="22.05" hidden="1" customHeight="1" x14ac:dyDescent="0.2">
      <c r="A121" s="186">
        <v>45728</v>
      </c>
      <c r="B121" s="20" t="s">
        <v>39</v>
      </c>
      <c r="C121" s="122">
        <v>542769</v>
      </c>
      <c r="D121" s="122"/>
      <c r="E121" s="122" t="s">
        <v>1126</v>
      </c>
      <c r="F121" s="22" t="s">
        <v>99</v>
      </c>
      <c r="G121" s="41"/>
      <c r="H121" s="21" t="s">
        <v>22</v>
      </c>
      <c r="I121" s="21" t="s">
        <v>54</v>
      </c>
      <c r="J121" s="21" t="s">
        <v>61</v>
      </c>
      <c r="K121" s="122" t="s">
        <v>611</v>
      </c>
      <c r="L121" s="122"/>
      <c r="M121" s="204"/>
      <c r="N121" s="192">
        <v>6080</v>
      </c>
      <c r="O121" s="189">
        <f t="shared" si="2"/>
        <v>429.74999999988358</v>
      </c>
      <c r="P121" s="8"/>
      <c r="Q121" s="8"/>
    </row>
    <row r="122" spans="1:17" ht="22.05" hidden="1" customHeight="1" x14ac:dyDescent="0.2">
      <c r="A122" s="186">
        <v>45729</v>
      </c>
      <c r="B122" s="20" t="s">
        <v>39</v>
      </c>
      <c r="C122" s="122">
        <v>897762</v>
      </c>
      <c r="D122" s="122"/>
      <c r="E122" s="122" t="s">
        <v>2719</v>
      </c>
      <c r="F122" s="22" t="s">
        <v>99</v>
      </c>
      <c r="G122" s="41"/>
      <c r="H122" s="21" t="s">
        <v>21</v>
      </c>
      <c r="I122" s="21" t="s">
        <v>28</v>
      </c>
      <c r="J122" s="21" t="s">
        <v>24</v>
      </c>
      <c r="K122" s="122" t="s">
        <v>2745</v>
      </c>
      <c r="L122" s="122"/>
      <c r="M122" s="204">
        <v>70000</v>
      </c>
      <c r="N122" s="192"/>
      <c r="O122" s="189">
        <f t="shared" si="2"/>
        <v>70429.749999999884</v>
      </c>
      <c r="P122" s="8"/>
      <c r="Q122" s="8"/>
    </row>
    <row r="123" spans="1:17" ht="22.05" hidden="1" customHeight="1" x14ac:dyDescent="0.2">
      <c r="A123" s="186">
        <v>45730</v>
      </c>
      <c r="B123" s="20" t="s">
        <v>39</v>
      </c>
      <c r="C123" s="122">
        <v>691425</v>
      </c>
      <c r="D123" s="123"/>
      <c r="E123" s="123" t="s">
        <v>1799</v>
      </c>
      <c r="F123" s="22" t="s">
        <v>99</v>
      </c>
      <c r="G123" s="41"/>
      <c r="H123" s="21" t="s">
        <v>21</v>
      </c>
      <c r="I123" s="21" t="s">
        <v>28</v>
      </c>
      <c r="J123" s="21" t="s">
        <v>31</v>
      </c>
      <c r="K123" s="123" t="s">
        <v>2746</v>
      </c>
      <c r="L123" s="123"/>
      <c r="M123" s="189">
        <v>10000</v>
      </c>
      <c r="N123" s="192"/>
      <c r="O123" s="189">
        <f t="shared" si="2"/>
        <v>80429.749999999884</v>
      </c>
      <c r="P123" s="8"/>
      <c r="Q123" s="8"/>
    </row>
    <row r="124" spans="1:17" ht="22.05" hidden="1" customHeight="1" x14ac:dyDescent="0.2">
      <c r="A124" s="186">
        <v>45730</v>
      </c>
      <c r="B124" s="20" t="s">
        <v>39</v>
      </c>
      <c r="C124" s="122"/>
      <c r="D124" s="122"/>
      <c r="E124" s="122" t="s">
        <v>1044</v>
      </c>
      <c r="F124" s="22" t="s">
        <v>78</v>
      </c>
      <c r="G124" s="41">
        <v>2927</v>
      </c>
      <c r="H124" s="21" t="s">
        <v>22</v>
      </c>
      <c r="I124" s="21" t="s">
        <v>81</v>
      </c>
      <c r="J124" s="21" t="s">
        <v>33</v>
      </c>
      <c r="K124" s="122" t="s">
        <v>621</v>
      </c>
      <c r="L124" s="122"/>
      <c r="M124" s="204"/>
      <c r="N124" s="192">
        <v>70000</v>
      </c>
      <c r="O124" s="189">
        <f t="shared" si="2"/>
        <v>10429.749999999884</v>
      </c>
      <c r="P124" s="8"/>
      <c r="Q124" s="8"/>
    </row>
    <row r="125" spans="1:17" ht="22.05" hidden="1" customHeight="1" x14ac:dyDescent="0.2">
      <c r="A125" s="186">
        <v>45730</v>
      </c>
      <c r="B125" s="20" t="s">
        <v>39</v>
      </c>
      <c r="C125" s="122"/>
      <c r="D125" s="122"/>
      <c r="E125" s="122" t="s">
        <v>1044</v>
      </c>
      <c r="F125" s="22" t="s">
        <v>78</v>
      </c>
      <c r="G125" s="41">
        <v>2928</v>
      </c>
      <c r="H125" s="21" t="s">
        <v>22</v>
      </c>
      <c r="I125" s="21" t="s">
        <v>81</v>
      </c>
      <c r="J125" s="21" t="s">
        <v>33</v>
      </c>
      <c r="K125" s="122" t="s">
        <v>621</v>
      </c>
      <c r="L125" s="122"/>
      <c r="M125" s="204"/>
      <c r="N125" s="192">
        <v>10000</v>
      </c>
      <c r="O125" s="189">
        <f t="shared" si="2"/>
        <v>429.74999999988358</v>
      </c>
      <c r="P125" s="8"/>
      <c r="Q125" s="8"/>
    </row>
    <row r="126" spans="1:17" ht="22.05" hidden="1" customHeight="1" x14ac:dyDescent="0.2">
      <c r="A126" s="186">
        <v>45730</v>
      </c>
      <c r="B126" s="20" t="s">
        <v>39</v>
      </c>
      <c r="C126" s="122">
        <v>496966</v>
      </c>
      <c r="D126" s="122"/>
      <c r="E126" s="122" t="s">
        <v>1118</v>
      </c>
      <c r="F126" s="22" t="s">
        <v>99</v>
      </c>
      <c r="G126" s="41"/>
      <c r="H126" s="21" t="s">
        <v>21</v>
      </c>
      <c r="I126" s="21" t="s">
        <v>81</v>
      </c>
      <c r="J126" s="21" t="s">
        <v>167</v>
      </c>
      <c r="K126" s="122" t="s">
        <v>1162</v>
      </c>
      <c r="L126" s="122"/>
      <c r="M126" s="204">
        <v>15000</v>
      </c>
      <c r="N126" s="192"/>
      <c r="O126" s="189">
        <f t="shared" si="2"/>
        <v>15429.749999999884</v>
      </c>
      <c r="P126" s="8"/>
      <c r="Q126" s="8"/>
    </row>
    <row r="127" spans="1:17" ht="22.05" hidden="1" customHeight="1" x14ac:dyDescent="0.2">
      <c r="A127" s="186">
        <v>45730</v>
      </c>
      <c r="B127" s="20" t="s">
        <v>39</v>
      </c>
      <c r="C127" s="122">
        <v>506380</v>
      </c>
      <c r="D127" s="122"/>
      <c r="E127" s="122" t="s">
        <v>1149</v>
      </c>
      <c r="F127" s="22" t="s">
        <v>99</v>
      </c>
      <c r="G127" s="41"/>
      <c r="H127" s="21" t="s">
        <v>22</v>
      </c>
      <c r="I127" s="21" t="s">
        <v>80</v>
      </c>
      <c r="J127" s="21" t="s">
        <v>67</v>
      </c>
      <c r="K127" s="122" t="s">
        <v>2747</v>
      </c>
      <c r="L127" s="122"/>
      <c r="M127" s="204"/>
      <c r="N127" s="192">
        <v>13000</v>
      </c>
      <c r="O127" s="189">
        <f t="shared" si="2"/>
        <v>2429.7499999998836</v>
      </c>
      <c r="P127" s="8"/>
      <c r="Q127" s="8"/>
    </row>
    <row r="128" spans="1:17" ht="22.05" hidden="1" customHeight="1" x14ac:dyDescent="0.2">
      <c r="A128" s="186">
        <v>45733</v>
      </c>
      <c r="B128" s="20" t="s">
        <v>39</v>
      </c>
      <c r="C128" s="122">
        <v>345894</v>
      </c>
      <c r="D128" s="122"/>
      <c r="E128" s="122" t="s">
        <v>1118</v>
      </c>
      <c r="F128" s="22" t="s">
        <v>99</v>
      </c>
      <c r="G128" s="41"/>
      <c r="H128" s="21" t="s">
        <v>21</v>
      </c>
      <c r="I128" s="21" t="s">
        <v>81</v>
      </c>
      <c r="J128" s="21" t="s">
        <v>167</v>
      </c>
      <c r="K128" s="122" t="s">
        <v>1162</v>
      </c>
      <c r="L128" s="122"/>
      <c r="M128" s="204">
        <v>31500</v>
      </c>
      <c r="N128" s="192"/>
      <c r="O128" s="189">
        <f t="shared" si="2"/>
        <v>33929.749999999884</v>
      </c>
      <c r="P128" s="8"/>
      <c r="Q128" s="8"/>
    </row>
    <row r="129" spans="1:17" ht="22.05" hidden="1" customHeight="1" x14ac:dyDescent="0.2">
      <c r="A129" s="186">
        <v>45734</v>
      </c>
      <c r="B129" s="20" t="s">
        <v>39</v>
      </c>
      <c r="C129" s="122">
        <v>90406</v>
      </c>
      <c r="D129" s="122"/>
      <c r="E129" s="122" t="s">
        <v>603</v>
      </c>
      <c r="F129" s="22" t="s">
        <v>99</v>
      </c>
      <c r="G129" s="41"/>
      <c r="H129" s="21" t="s">
        <v>22</v>
      </c>
      <c r="I129" s="21" t="s">
        <v>56</v>
      </c>
      <c r="J129" s="21" t="s">
        <v>89</v>
      </c>
      <c r="K129" s="122" t="s">
        <v>636</v>
      </c>
      <c r="L129" s="122"/>
      <c r="M129" s="204"/>
      <c r="N129" s="192">
        <v>24429.13</v>
      </c>
      <c r="O129" s="189">
        <f t="shared" si="2"/>
        <v>9500.6199999998826</v>
      </c>
      <c r="P129" s="8"/>
      <c r="Q129" s="8"/>
    </row>
    <row r="130" spans="1:17" ht="22.05" hidden="1" customHeight="1" x14ac:dyDescent="0.2">
      <c r="A130" s="186">
        <v>45734</v>
      </c>
      <c r="B130" s="20" t="s">
        <v>39</v>
      </c>
      <c r="C130" s="122">
        <v>93164</v>
      </c>
      <c r="D130" s="122"/>
      <c r="E130" s="122" t="s">
        <v>2720</v>
      </c>
      <c r="F130" s="22" t="s">
        <v>99</v>
      </c>
      <c r="G130" s="41"/>
      <c r="H130" s="21" t="s">
        <v>22</v>
      </c>
      <c r="I130" s="21" t="s">
        <v>59</v>
      </c>
      <c r="J130" s="21" t="s">
        <v>59</v>
      </c>
      <c r="K130" s="122" t="s">
        <v>906</v>
      </c>
      <c r="L130" s="122"/>
      <c r="M130" s="208"/>
      <c r="N130" s="192">
        <v>1885</v>
      </c>
      <c r="O130" s="189">
        <f t="shared" si="2"/>
        <v>7615.6199999998826</v>
      </c>
      <c r="P130" s="8"/>
      <c r="Q130" s="8"/>
    </row>
    <row r="131" spans="1:17" ht="22.05" hidden="1" customHeight="1" x14ac:dyDescent="0.2">
      <c r="A131" s="186">
        <v>45734</v>
      </c>
      <c r="B131" s="20" t="s">
        <v>39</v>
      </c>
      <c r="C131" s="122">
        <v>106563</v>
      </c>
      <c r="D131" s="122"/>
      <c r="E131" s="122" t="s">
        <v>29</v>
      </c>
      <c r="F131" s="22" t="s">
        <v>99</v>
      </c>
      <c r="G131" s="41"/>
      <c r="H131" s="21" t="s">
        <v>22</v>
      </c>
      <c r="I131" s="21" t="s">
        <v>81</v>
      </c>
      <c r="J131" s="21" t="s">
        <v>182</v>
      </c>
      <c r="K131" s="122" t="s">
        <v>616</v>
      </c>
      <c r="L131" s="122"/>
      <c r="M131" s="204"/>
      <c r="N131" s="192">
        <v>1000</v>
      </c>
      <c r="O131" s="189">
        <f t="shared" si="2"/>
        <v>6615.6199999998826</v>
      </c>
      <c r="P131" s="8"/>
      <c r="Q131" s="8"/>
    </row>
    <row r="132" spans="1:17" ht="22.05" hidden="1" customHeight="1" x14ac:dyDescent="0.2">
      <c r="A132" s="186">
        <v>45734</v>
      </c>
      <c r="B132" s="20" t="s">
        <v>39</v>
      </c>
      <c r="C132" s="122">
        <v>287759</v>
      </c>
      <c r="D132" s="122"/>
      <c r="E132" s="122" t="s">
        <v>1118</v>
      </c>
      <c r="F132" s="22" t="s">
        <v>99</v>
      </c>
      <c r="G132" s="41"/>
      <c r="H132" s="21" t="s">
        <v>21</v>
      </c>
      <c r="I132" s="21" t="s">
        <v>81</v>
      </c>
      <c r="J132" s="21" t="s">
        <v>167</v>
      </c>
      <c r="K132" s="122" t="s">
        <v>1162</v>
      </c>
      <c r="L132" s="122"/>
      <c r="M132" s="204">
        <v>16500</v>
      </c>
      <c r="N132" s="192"/>
      <c r="O132" s="189">
        <f t="shared" ref="O132:O205" si="3">O131+M132-N132</f>
        <v>23115.619999999883</v>
      </c>
      <c r="P132" s="8"/>
      <c r="Q132" s="8"/>
    </row>
    <row r="133" spans="1:17" ht="22.05" hidden="1" customHeight="1" x14ac:dyDescent="0.2">
      <c r="A133" s="186">
        <v>45734</v>
      </c>
      <c r="B133" s="20" t="s">
        <v>39</v>
      </c>
      <c r="C133" s="122">
        <v>290433</v>
      </c>
      <c r="D133" s="122"/>
      <c r="E133" s="122" t="s">
        <v>1798</v>
      </c>
      <c r="F133" s="22" t="s">
        <v>99</v>
      </c>
      <c r="G133" s="41"/>
      <c r="H133" s="21" t="s">
        <v>22</v>
      </c>
      <c r="I133" s="21" t="s">
        <v>54</v>
      </c>
      <c r="J133" s="21" t="s">
        <v>61</v>
      </c>
      <c r="K133" s="122" t="s">
        <v>611</v>
      </c>
      <c r="L133" s="122"/>
      <c r="M133" s="208"/>
      <c r="N133" s="192">
        <v>16297.1</v>
      </c>
      <c r="O133" s="189">
        <f t="shared" si="3"/>
        <v>6818.5199999998822</v>
      </c>
      <c r="P133" s="8"/>
      <c r="Q133" s="8"/>
    </row>
    <row r="134" spans="1:17" ht="22.05" hidden="1" customHeight="1" x14ac:dyDescent="0.2">
      <c r="A134" s="186">
        <v>45735</v>
      </c>
      <c r="B134" s="20" t="s">
        <v>39</v>
      </c>
      <c r="C134" s="122">
        <v>1408906932</v>
      </c>
      <c r="D134" s="123" t="s">
        <v>1133</v>
      </c>
      <c r="E134" s="123" t="s">
        <v>1118</v>
      </c>
      <c r="F134" s="22" t="s">
        <v>99</v>
      </c>
      <c r="G134" s="41"/>
      <c r="H134" s="21" t="s">
        <v>21</v>
      </c>
      <c r="I134" s="21" t="s">
        <v>81</v>
      </c>
      <c r="J134" s="21" t="s">
        <v>168</v>
      </c>
      <c r="K134" s="123" t="s">
        <v>1162</v>
      </c>
      <c r="L134" s="123"/>
      <c r="M134" s="189">
        <v>270000</v>
      </c>
      <c r="N134" s="193"/>
      <c r="O134" s="189">
        <f t="shared" si="3"/>
        <v>276818.5199999999</v>
      </c>
      <c r="P134" s="8"/>
      <c r="Q134" s="8"/>
    </row>
    <row r="135" spans="1:17" ht="22.05" hidden="1" customHeight="1" x14ac:dyDescent="0.2">
      <c r="A135" s="186">
        <v>45735</v>
      </c>
      <c r="B135" s="20" t="s">
        <v>39</v>
      </c>
      <c r="C135" s="122">
        <v>1348906944</v>
      </c>
      <c r="D135" s="122" t="s">
        <v>1133</v>
      </c>
      <c r="E135" s="122" t="s">
        <v>1118</v>
      </c>
      <c r="F135" s="22" t="s">
        <v>99</v>
      </c>
      <c r="G135" s="41"/>
      <c r="H135" s="21" t="s">
        <v>21</v>
      </c>
      <c r="I135" s="21" t="s">
        <v>81</v>
      </c>
      <c r="J135" s="21" t="s">
        <v>168</v>
      </c>
      <c r="K135" s="122" t="s">
        <v>1162</v>
      </c>
      <c r="L135" s="122"/>
      <c r="M135" s="208">
        <v>55000</v>
      </c>
      <c r="N135" s="192"/>
      <c r="O135" s="189">
        <f t="shared" si="3"/>
        <v>331818.5199999999</v>
      </c>
      <c r="P135" s="8"/>
      <c r="Q135" s="8"/>
    </row>
    <row r="136" spans="1:17" ht="22.05" hidden="1" customHeight="1" x14ac:dyDescent="0.2">
      <c r="A136" s="186">
        <v>45735</v>
      </c>
      <c r="B136" s="20" t="s">
        <v>39</v>
      </c>
      <c r="C136" s="122">
        <v>38556</v>
      </c>
      <c r="D136" s="122"/>
      <c r="E136" s="122" t="s">
        <v>59</v>
      </c>
      <c r="F136" s="22" t="s">
        <v>99</v>
      </c>
      <c r="G136" s="41"/>
      <c r="H136" s="21" t="s">
        <v>22</v>
      </c>
      <c r="I136" s="21" t="s">
        <v>59</v>
      </c>
      <c r="J136" s="21" t="s">
        <v>59</v>
      </c>
      <c r="K136" s="122" t="s">
        <v>635</v>
      </c>
      <c r="L136" s="122"/>
      <c r="M136" s="208"/>
      <c r="N136" s="192">
        <v>54731</v>
      </c>
      <c r="O136" s="189">
        <f t="shared" si="3"/>
        <v>277087.5199999999</v>
      </c>
      <c r="P136" s="8"/>
      <c r="Q136" s="8"/>
    </row>
    <row r="137" spans="1:17" s="55" customFormat="1" ht="22.05" hidden="1" customHeight="1" x14ac:dyDescent="0.2">
      <c r="A137" s="186">
        <v>45735</v>
      </c>
      <c r="B137" s="20" t="s">
        <v>39</v>
      </c>
      <c r="C137" s="122"/>
      <c r="D137" s="123"/>
      <c r="E137" s="123" t="s">
        <v>1136</v>
      </c>
      <c r="F137" s="22" t="s">
        <v>120</v>
      </c>
      <c r="G137" s="41"/>
      <c r="H137" s="21" t="s">
        <v>22</v>
      </c>
      <c r="I137" s="21" t="s">
        <v>54</v>
      </c>
      <c r="J137" s="21" t="s">
        <v>61</v>
      </c>
      <c r="K137" s="123" t="s">
        <v>1163</v>
      </c>
      <c r="L137" s="192">
        <v>268092.93</v>
      </c>
      <c r="M137" s="189"/>
      <c r="N137" s="192">
        <v>8818.7500000000018</v>
      </c>
      <c r="O137" s="189">
        <f t="shared" si="3"/>
        <v>268268.7699999999</v>
      </c>
    </row>
    <row r="138" spans="1:17" s="55" customFormat="1" ht="22.05" hidden="1" customHeight="1" x14ac:dyDescent="0.2">
      <c r="A138" s="186">
        <v>45735</v>
      </c>
      <c r="B138" s="20" t="s">
        <v>39</v>
      </c>
      <c r="C138" s="122"/>
      <c r="D138" s="123"/>
      <c r="E138" s="123" t="s">
        <v>1136</v>
      </c>
      <c r="F138" s="22" t="s">
        <v>120</v>
      </c>
      <c r="G138" s="41"/>
      <c r="H138" s="21" t="s">
        <v>22</v>
      </c>
      <c r="I138" s="21" t="s">
        <v>54</v>
      </c>
      <c r="J138" s="21" t="s">
        <v>62</v>
      </c>
      <c r="K138" s="123" t="s">
        <v>1163</v>
      </c>
      <c r="L138" s="192">
        <v>268092.93</v>
      </c>
      <c r="M138" s="189"/>
      <c r="N138" s="192">
        <v>31085.23</v>
      </c>
      <c r="O138" s="189">
        <f t="shared" si="3"/>
        <v>237183.53999999989</v>
      </c>
    </row>
    <row r="139" spans="1:17" s="55" customFormat="1" ht="22.05" hidden="1" customHeight="1" x14ac:dyDescent="0.2">
      <c r="A139" s="186">
        <v>45735</v>
      </c>
      <c r="B139" s="20" t="s">
        <v>39</v>
      </c>
      <c r="C139" s="122"/>
      <c r="D139" s="123"/>
      <c r="E139" s="123" t="s">
        <v>1136</v>
      </c>
      <c r="F139" s="22" t="s">
        <v>120</v>
      </c>
      <c r="G139" s="41"/>
      <c r="H139" s="21" t="s">
        <v>22</v>
      </c>
      <c r="I139" s="21" t="s">
        <v>54</v>
      </c>
      <c r="J139" s="21" t="s">
        <v>41</v>
      </c>
      <c r="K139" s="123" t="s">
        <v>1163</v>
      </c>
      <c r="L139" s="192">
        <v>268092.93</v>
      </c>
      <c r="M139" s="189"/>
      <c r="N139" s="192">
        <v>76167.199999999997</v>
      </c>
      <c r="O139" s="189">
        <f t="shared" si="3"/>
        <v>161016.33999999991</v>
      </c>
    </row>
    <row r="140" spans="1:17" s="55" customFormat="1" ht="22.05" hidden="1" customHeight="1" x14ac:dyDescent="0.2">
      <c r="A140" s="186">
        <v>45735</v>
      </c>
      <c r="B140" s="20" t="s">
        <v>39</v>
      </c>
      <c r="C140" s="122"/>
      <c r="D140" s="123"/>
      <c r="E140" s="123" t="s">
        <v>1136</v>
      </c>
      <c r="F140" s="22" t="s">
        <v>120</v>
      </c>
      <c r="G140" s="41"/>
      <c r="H140" s="21" t="s">
        <v>22</v>
      </c>
      <c r="I140" s="21" t="s">
        <v>54</v>
      </c>
      <c r="J140" s="21" t="s">
        <v>63</v>
      </c>
      <c r="K140" s="123" t="s">
        <v>1163</v>
      </c>
      <c r="L140" s="192">
        <v>268092.93</v>
      </c>
      <c r="M140" s="189"/>
      <c r="N140" s="192">
        <v>118846.21</v>
      </c>
      <c r="O140" s="189">
        <f t="shared" si="3"/>
        <v>42170.129999999903</v>
      </c>
    </row>
    <row r="141" spans="1:17" s="55" customFormat="1" ht="22.05" hidden="1" customHeight="1" x14ac:dyDescent="0.2">
      <c r="A141" s="186">
        <v>45735</v>
      </c>
      <c r="B141" s="20" t="s">
        <v>39</v>
      </c>
      <c r="C141" s="122"/>
      <c r="D141" s="123"/>
      <c r="E141" s="123" t="s">
        <v>1136</v>
      </c>
      <c r="F141" s="22" t="s">
        <v>120</v>
      </c>
      <c r="G141" s="41"/>
      <c r="H141" s="21" t="s">
        <v>22</v>
      </c>
      <c r="I141" s="21" t="s">
        <v>54</v>
      </c>
      <c r="J141" s="21" t="s">
        <v>44</v>
      </c>
      <c r="K141" s="123" t="s">
        <v>1163</v>
      </c>
      <c r="L141" s="192">
        <v>268092.93</v>
      </c>
      <c r="M141" s="189"/>
      <c r="N141" s="192">
        <v>9386.0799999999981</v>
      </c>
      <c r="O141" s="189">
        <f t="shared" si="3"/>
        <v>32784.049999999901</v>
      </c>
    </row>
    <row r="142" spans="1:17" s="55" customFormat="1" ht="22.05" hidden="1" customHeight="1" x14ac:dyDescent="0.2">
      <c r="A142" s="186">
        <v>45735</v>
      </c>
      <c r="B142" s="20" t="s">
        <v>39</v>
      </c>
      <c r="C142" s="122"/>
      <c r="D142" s="123"/>
      <c r="E142" s="123" t="s">
        <v>1136</v>
      </c>
      <c r="F142" s="22" t="s">
        <v>120</v>
      </c>
      <c r="G142" s="41"/>
      <c r="H142" s="21" t="s">
        <v>22</v>
      </c>
      <c r="I142" s="21" t="s">
        <v>103</v>
      </c>
      <c r="J142" s="21" t="s">
        <v>102</v>
      </c>
      <c r="K142" s="123" t="s">
        <v>1163</v>
      </c>
      <c r="L142" s="192">
        <v>268092.93</v>
      </c>
      <c r="M142" s="189"/>
      <c r="N142" s="192">
        <v>23789.46</v>
      </c>
      <c r="O142" s="189">
        <f t="shared" si="3"/>
        <v>8994.5899999999019</v>
      </c>
    </row>
    <row r="143" spans="1:17" s="55" customFormat="1" ht="22.05" hidden="1" customHeight="1" x14ac:dyDescent="0.2">
      <c r="A143" s="186">
        <v>45735</v>
      </c>
      <c r="B143" s="20" t="s">
        <v>39</v>
      </c>
      <c r="C143" s="122">
        <v>558400</v>
      </c>
      <c r="D143" s="123"/>
      <c r="E143" s="123" t="s">
        <v>2721</v>
      </c>
      <c r="F143" s="22" t="s">
        <v>99</v>
      </c>
      <c r="G143" s="41"/>
      <c r="H143" s="21" t="s">
        <v>22</v>
      </c>
      <c r="I143" s="21" t="s">
        <v>54</v>
      </c>
      <c r="J143" s="21" t="s">
        <v>61</v>
      </c>
      <c r="K143" s="123" t="s">
        <v>2748</v>
      </c>
      <c r="L143" s="123"/>
      <c r="M143" s="189"/>
      <c r="N143" s="192">
        <v>4500</v>
      </c>
      <c r="O143" s="189">
        <f t="shared" si="3"/>
        <v>4494.5899999999019</v>
      </c>
    </row>
    <row r="144" spans="1:17" s="55" customFormat="1" ht="22.05" hidden="1" customHeight="1" x14ac:dyDescent="0.2">
      <c r="A144" s="186">
        <v>45736</v>
      </c>
      <c r="B144" s="20" t="s">
        <v>39</v>
      </c>
      <c r="C144" s="122">
        <v>540298</v>
      </c>
      <c r="D144" s="122"/>
      <c r="E144" s="122" t="s">
        <v>1118</v>
      </c>
      <c r="F144" s="22" t="s">
        <v>99</v>
      </c>
      <c r="G144" s="41"/>
      <c r="H144" s="21" t="s">
        <v>21</v>
      </c>
      <c r="I144" s="21" t="s">
        <v>81</v>
      </c>
      <c r="J144" s="21" t="s">
        <v>167</v>
      </c>
      <c r="K144" s="122" t="s">
        <v>1162</v>
      </c>
      <c r="L144" s="122"/>
      <c r="M144" s="208">
        <v>25000</v>
      </c>
      <c r="N144" s="192"/>
      <c r="O144" s="189">
        <f t="shared" si="3"/>
        <v>29494.589999999902</v>
      </c>
    </row>
    <row r="145" spans="1:15" s="55" customFormat="1" ht="22.05" hidden="1" customHeight="1" x14ac:dyDescent="0.2">
      <c r="A145" s="186">
        <v>45736</v>
      </c>
      <c r="B145" s="20" t="s">
        <v>39</v>
      </c>
      <c r="C145" s="122">
        <v>546274</v>
      </c>
      <c r="D145" s="122" t="s">
        <v>2722</v>
      </c>
      <c r="E145" s="122" t="s">
        <v>2723</v>
      </c>
      <c r="F145" s="22" t="s">
        <v>99</v>
      </c>
      <c r="G145" s="41"/>
      <c r="H145" s="21" t="s">
        <v>22</v>
      </c>
      <c r="I145" s="21" t="s">
        <v>56</v>
      </c>
      <c r="J145" s="21" t="s">
        <v>88</v>
      </c>
      <c r="K145" s="122" t="s">
        <v>2749</v>
      </c>
      <c r="L145" s="122"/>
      <c r="M145" s="208"/>
      <c r="N145" s="198">
        <v>24360</v>
      </c>
      <c r="O145" s="189">
        <f t="shared" si="3"/>
        <v>5134.5899999999019</v>
      </c>
    </row>
    <row r="146" spans="1:15" s="55" customFormat="1" ht="22.05" hidden="1" customHeight="1" x14ac:dyDescent="0.2">
      <c r="A146" s="186">
        <v>45740</v>
      </c>
      <c r="B146" s="20" t="s">
        <v>39</v>
      </c>
      <c r="C146" s="122">
        <v>379858</v>
      </c>
      <c r="D146" s="122" t="s">
        <v>2638</v>
      </c>
      <c r="E146" s="122" t="s">
        <v>1105</v>
      </c>
      <c r="F146" s="22" t="s">
        <v>99</v>
      </c>
      <c r="G146" s="41"/>
      <c r="H146" s="21" t="s">
        <v>22</v>
      </c>
      <c r="I146" s="21" t="s">
        <v>81</v>
      </c>
      <c r="J146" s="21" t="s">
        <v>167</v>
      </c>
      <c r="K146" s="122" t="s">
        <v>1162</v>
      </c>
      <c r="L146" s="122"/>
      <c r="M146" s="208"/>
      <c r="N146" s="192">
        <v>5000</v>
      </c>
      <c r="O146" s="189">
        <f t="shared" si="3"/>
        <v>134.58999999990192</v>
      </c>
    </row>
    <row r="147" spans="1:15" s="55" customFormat="1" ht="22.05" hidden="1" customHeight="1" x14ac:dyDescent="0.2">
      <c r="A147" s="186">
        <v>45740</v>
      </c>
      <c r="B147" s="20" t="s">
        <v>39</v>
      </c>
      <c r="C147" s="122"/>
      <c r="D147" s="122" t="s">
        <v>1042</v>
      </c>
      <c r="E147" s="122" t="s">
        <v>2724</v>
      </c>
      <c r="F147" s="22" t="s">
        <v>99</v>
      </c>
      <c r="G147" s="41"/>
      <c r="H147" s="21" t="s">
        <v>21</v>
      </c>
      <c r="I147" s="21" t="s">
        <v>28</v>
      </c>
      <c r="J147" s="21" t="s">
        <v>31</v>
      </c>
      <c r="K147" s="122" t="s">
        <v>844</v>
      </c>
      <c r="L147" s="122"/>
      <c r="M147" s="208">
        <v>111750</v>
      </c>
      <c r="N147" s="192"/>
      <c r="O147" s="189">
        <f t="shared" si="3"/>
        <v>111884.58999999991</v>
      </c>
    </row>
    <row r="148" spans="1:15" s="55" customFormat="1" ht="22.05" hidden="1" customHeight="1" x14ac:dyDescent="0.2">
      <c r="A148" s="186">
        <v>45741</v>
      </c>
      <c r="B148" s="20" t="s">
        <v>39</v>
      </c>
      <c r="C148" s="122">
        <v>107419</v>
      </c>
      <c r="D148" s="123" t="s">
        <v>1042</v>
      </c>
      <c r="E148" s="123" t="s">
        <v>1146</v>
      </c>
      <c r="F148" s="22" t="s">
        <v>99</v>
      </c>
      <c r="G148" s="41"/>
      <c r="H148" s="21" t="s">
        <v>22</v>
      </c>
      <c r="I148" s="21" t="s">
        <v>103</v>
      </c>
      <c r="J148" s="21" t="s">
        <v>60</v>
      </c>
      <c r="K148" s="123" t="s">
        <v>1903</v>
      </c>
      <c r="L148" s="123"/>
      <c r="M148" s="189"/>
      <c r="N148" s="192">
        <v>111750</v>
      </c>
      <c r="O148" s="189">
        <f t="shared" si="3"/>
        <v>134.5899999999092</v>
      </c>
    </row>
    <row r="149" spans="1:15" s="55" customFormat="1" ht="22.05" hidden="1" customHeight="1" x14ac:dyDescent="0.2">
      <c r="A149" s="186">
        <v>45743</v>
      </c>
      <c r="B149" s="20" t="s">
        <v>39</v>
      </c>
      <c r="C149" s="122">
        <v>263744</v>
      </c>
      <c r="D149" s="122"/>
      <c r="E149" s="122" t="s">
        <v>1118</v>
      </c>
      <c r="F149" s="22" t="s">
        <v>99</v>
      </c>
      <c r="G149" s="41"/>
      <c r="H149" s="21" t="s">
        <v>21</v>
      </c>
      <c r="I149" s="21" t="s">
        <v>81</v>
      </c>
      <c r="J149" s="21" t="s">
        <v>167</v>
      </c>
      <c r="K149" s="122" t="s">
        <v>1162</v>
      </c>
      <c r="L149" s="122"/>
      <c r="M149" s="208">
        <v>10000</v>
      </c>
      <c r="N149" s="192"/>
      <c r="O149" s="189">
        <f t="shared" si="3"/>
        <v>10134.589999999909</v>
      </c>
    </row>
    <row r="150" spans="1:15" s="55" customFormat="1" ht="22.05" hidden="1" customHeight="1" x14ac:dyDescent="0.2">
      <c r="A150" s="186">
        <v>45743</v>
      </c>
      <c r="B150" s="20" t="s">
        <v>39</v>
      </c>
      <c r="C150" s="122">
        <v>325473</v>
      </c>
      <c r="D150" s="123"/>
      <c r="E150" s="123" t="s">
        <v>1119</v>
      </c>
      <c r="F150" s="22" t="s">
        <v>99</v>
      </c>
      <c r="G150" s="41"/>
      <c r="H150" s="21" t="s">
        <v>22</v>
      </c>
      <c r="I150" s="21" t="s">
        <v>81</v>
      </c>
      <c r="J150" s="21" t="s">
        <v>172</v>
      </c>
      <c r="K150" s="123" t="s">
        <v>40</v>
      </c>
      <c r="L150" s="123"/>
      <c r="M150" s="189"/>
      <c r="N150" s="195">
        <v>2500</v>
      </c>
      <c r="O150" s="189">
        <f t="shared" si="3"/>
        <v>7634.5899999999092</v>
      </c>
    </row>
    <row r="151" spans="1:15" s="55" customFormat="1" ht="22.05" hidden="1" customHeight="1" x14ac:dyDescent="0.2">
      <c r="A151" s="186">
        <v>45743</v>
      </c>
      <c r="B151" s="20" t="s">
        <v>39</v>
      </c>
      <c r="C151" s="122">
        <v>333608</v>
      </c>
      <c r="D151" s="122" t="s">
        <v>2725</v>
      </c>
      <c r="E151" s="122" t="s">
        <v>1121</v>
      </c>
      <c r="F151" s="22" t="s">
        <v>99</v>
      </c>
      <c r="G151" s="41"/>
      <c r="H151" s="21" t="s">
        <v>22</v>
      </c>
      <c r="I151" s="21" t="s">
        <v>56</v>
      </c>
      <c r="J151" s="21" t="s">
        <v>88</v>
      </c>
      <c r="K151" s="122" t="s">
        <v>1155</v>
      </c>
      <c r="L151" s="122"/>
      <c r="M151" s="208"/>
      <c r="N151" s="192">
        <v>3480</v>
      </c>
      <c r="O151" s="189">
        <f t="shared" si="3"/>
        <v>4154.5899999999092</v>
      </c>
    </row>
    <row r="152" spans="1:15" s="55" customFormat="1" ht="22.05" hidden="1" customHeight="1" x14ac:dyDescent="0.2">
      <c r="A152" s="186">
        <v>45743</v>
      </c>
      <c r="B152" s="20" t="s">
        <v>39</v>
      </c>
      <c r="C152" s="122">
        <v>336843</v>
      </c>
      <c r="D152" s="247" t="s">
        <v>2638</v>
      </c>
      <c r="E152" s="122" t="s">
        <v>1105</v>
      </c>
      <c r="F152" s="22" t="s">
        <v>99</v>
      </c>
      <c r="G152" s="41"/>
      <c r="H152" s="21" t="s">
        <v>22</v>
      </c>
      <c r="I152" s="21" t="s">
        <v>81</v>
      </c>
      <c r="J152" s="21" t="s">
        <v>168</v>
      </c>
      <c r="K152" s="122" t="s">
        <v>1162</v>
      </c>
      <c r="L152" s="122"/>
      <c r="M152" s="208"/>
      <c r="N152" s="192">
        <v>4000</v>
      </c>
      <c r="O152" s="189">
        <f t="shared" si="3"/>
        <v>154.5899999999092</v>
      </c>
    </row>
    <row r="153" spans="1:15" s="55" customFormat="1" ht="22.05" hidden="1" customHeight="1" x14ac:dyDescent="0.2">
      <c r="A153" s="186">
        <v>45744</v>
      </c>
      <c r="B153" s="20" t="s">
        <v>39</v>
      </c>
      <c r="C153" s="122">
        <v>62761</v>
      </c>
      <c r="D153" s="122"/>
      <c r="E153" s="122" t="s">
        <v>2724</v>
      </c>
      <c r="F153" s="22" t="s">
        <v>2575</v>
      </c>
      <c r="G153" s="41"/>
      <c r="H153" s="21" t="s">
        <v>21</v>
      </c>
      <c r="I153" s="21" t="s">
        <v>28</v>
      </c>
      <c r="J153" s="21" t="s">
        <v>31</v>
      </c>
      <c r="K153" s="122" t="s">
        <v>2750</v>
      </c>
      <c r="L153" s="122"/>
      <c r="M153" s="204">
        <v>10000</v>
      </c>
      <c r="N153" s="192"/>
      <c r="O153" s="189">
        <f t="shared" si="3"/>
        <v>10154.589999999909</v>
      </c>
    </row>
    <row r="154" spans="1:15" s="55" customFormat="1" ht="22.05" hidden="1" customHeight="1" x14ac:dyDescent="0.2">
      <c r="A154" s="186">
        <v>45744</v>
      </c>
      <c r="B154" s="20" t="s">
        <v>39</v>
      </c>
      <c r="C154" s="122">
        <v>62791</v>
      </c>
      <c r="D154" s="122"/>
      <c r="E154" s="122" t="s">
        <v>2724</v>
      </c>
      <c r="F154" s="22" t="s">
        <v>2575</v>
      </c>
      <c r="G154" s="41"/>
      <c r="H154" s="21" t="s">
        <v>21</v>
      </c>
      <c r="I154" s="21" t="s">
        <v>28</v>
      </c>
      <c r="J154" s="21" t="s">
        <v>31</v>
      </c>
      <c r="K154" s="122" t="s">
        <v>2750</v>
      </c>
      <c r="L154" s="122"/>
      <c r="M154" s="208">
        <v>2000</v>
      </c>
      <c r="N154" s="198"/>
      <c r="O154" s="189">
        <f t="shared" si="3"/>
        <v>12154.589999999909</v>
      </c>
    </row>
    <row r="155" spans="1:15" s="55" customFormat="1" ht="22.05" hidden="1" customHeight="1" x14ac:dyDescent="0.2">
      <c r="A155" s="186">
        <v>45744</v>
      </c>
      <c r="B155" s="20" t="s">
        <v>39</v>
      </c>
      <c r="C155" s="122">
        <v>824469</v>
      </c>
      <c r="D155" s="122"/>
      <c r="E155" s="122" t="s">
        <v>2726</v>
      </c>
      <c r="F155" s="22" t="s">
        <v>78</v>
      </c>
      <c r="G155" s="41">
        <v>2929</v>
      </c>
      <c r="H155" s="21" t="s">
        <v>22</v>
      </c>
      <c r="I155" s="21" t="s">
        <v>56</v>
      </c>
      <c r="J155" s="21" t="s">
        <v>116</v>
      </c>
      <c r="K155" s="122" t="s">
        <v>1230</v>
      </c>
      <c r="L155" s="122"/>
      <c r="M155" s="208"/>
      <c r="N155" s="195">
        <v>2576</v>
      </c>
      <c r="O155" s="189">
        <f t="shared" si="3"/>
        <v>9578.5899999999092</v>
      </c>
    </row>
    <row r="156" spans="1:15" s="55" customFormat="1" ht="22.05" hidden="1" customHeight="1" x14ac:dyDescent="0.2">
      <c r="A156" s="186">
        <v>45744</v>
      </c>
      <c r="B156" s="20" t="s">
        <v>39</v>
      </c>
      <c r="C156" s="122">
        <v>824514</v>
      </c>
      <c r="D156" s="247"/>
      <c r="E156" s="122" t="s">
        <v>2727</v>
      </c>
      <c r="F156" s="22" t="s">
        <v>78</v>
      </c>
      <c r="G156" s="41">
        <v>2931</v>
      </c>
      <c r="H156" s="21" t="s">
        <v>22</v>
      </c>
      <c r="I156" s="21" t="s">
        <v>56</v>
      </c>
      <c r="J156" s="21" t="s">
        <v>116</v>
      </c>
      <c r="K156" s="122" t="s">
        <v>1230</v>
      </c>
      <c r="L156" s="122"/>
      <c r="M156" s="208"/>
      <c r="N156" s="192">
        <v>5951</v>
      </c>
      <c r="O156" s="189">
        <f t="shared" si="3"/>
        <v>3627.5899999999092</v>
      </c>
    </row>
    <row r="157" spans="1:15" s="55" customFormat="1" ht="22.05" hidden="1" customHeight="1" x14ac:dyDescent="0.2">
      <c r="A157" s="186">
        <v>45744</v>
      </c>
      <c r="B157" s="20" t="s">
        <v>39</v>
      </c>
      <c r="C157" s="122">
        <v>824519</v>
      </c>
      <c r="D157" s="123"/>
      <c r="E157" s="123" t="s">
        <v>2728</v>
      </c>
      <c r="F157" s="22" t="s">
        <v>78</v>
      </c>
      <c r="G157" s="41">
        <v>2930</v>
      </c>
      <c r="H157" s="21" t="s">
        <v>22</v>
      </c>
      <c r="I157" s="21" t="s">
        <v>56</v>
      </c>
      <c r="J157" s="21" t="s">
        <v>116</v>
      </c>
      <c r="K157" s="123" t="s">
        <v>1230</v>
      </c>
      <c r="L157" s="123"/>
      <c r="M157" s="189"/>
      <c r="N157" s="192">
        <v>3069</v>
      </c>
      <c r="O157" s="189">
        <f t="shared" si="3"/>
        <v>558.5899999999092</v>
      </c>
    </row>
    <row r="158" spans="1:15" s="55" customFormat="1" ht="22.05" hidden="1" customHeight="1" x14ac:dyDescent="0.2">
      <c r="A158" s="186">
        <v>45747</v>
      </c>
      <c r="B158" s="20" t="s">
        <v>39</v>
      </c>
      <c r="C158" s="122">
        <v>4</v>
      </c>
      <c r="D158" s="122"/>
      <c r="E158" s="122" t="s">
        <v>608</v>
      </c>
      <c r="F158" s="22" t="s">
        <v>77</v>
      </c>
      <c r="G158" s="41"/>
      <c r="H158" s="21" t="s">
        <v>22</v>
      </c>
      <c r="I158" s="21" t="s">
        <v>57</v>
      </c>
      <c r="J158" s="21" t="s">
        <v>85</v>
      </c>
      <c r="K158" s="122" t="s">
        <v>611</v>
      </c>
      <c r="L158" s="122"/>
      <c r="M158" s="208"/>
      <c r="N158" s="192">
        <v>216</v>
      </c>
      <c r="O158" s="189">
        <f t="shared" si="3"/>
        <v>342.5899999999092</v>
      </c>
    </row>
    <row r="159" spans="1:15" s="55" customFormat="1" ht="22.05" hidden="1" customHeight="1" x14ac:dyDescent="0.2">
      <c r="A159" s="186">
        <v>45747</v>
      </c>
      <c r="B159" s="20" t="s">
        <v>39</v>
      </c>
      <c r="C159" s="122">
        <v>4</v>
      </c>
      <c r="D159" s="122"/>
      <c r="E159" s="122" t="s">
        <v>609</v>
      </c>
      <c r="F159" s="22" t="s">
        <v>77</v>
      </c>
      <c r="G159" s="41"/>
      <c r="H159" s="21" t="s">
        <v>22</v>
      </c>
      <c r="I159" s="21" t="s">
        <v>57</v>
      </c>
      <c r="J159" s="21" t="s">
        <v>85</v>
      </c>
      <c r="K159" s="122" t="s">
        <v>611</v>
      </c>
      <c r="L159" s="122"/>
      <c r="M159" s="204"/>
      <c r="N159" s="192">
        <v>34.56</v>
      </c>
      <c r="O159" s="189">
        <f t="shared" si="3"/>
        <v>308.02999999990919</v>
      </c>
    </row>
    <row r="160" spans="1:15" s="55" customFormat="1" ht="22.05" hidden="1" customHeight="1" x14ac:dyDescent="0.2">
      <c r="A160" s="186">
        <v>45747</v>
      </c>
      <c r="B160" s="20" t="s">
        <v>39</v>
      </c>
      <c r="C160" s="122">
        <v>160644</v>
      </c>
      <c r="D160" s="123"/>
      <c r="E160" s="123" t="s">
        <v>608</v>
      </c>
      <c r="F160" s="22" t="s">
        <v>77</v>
      </c>
      <c r="G160" s="41"/>
      <c r="H160" s="21" t="s">
        <v>22</v>
      </c>
      <c r="I160" s="21" t="s">
        <v>57</v>
      </c>
      <c r="J160" s="21" t="s">
        <v>85</v>
      </c>
      <c r="K160" s="123" t="s">
        <v>611</v>
      </c>
      <c r="L160" s="123"/>
      <c r="M160" s="189"/>
      <c r="N160" s="192">
        <v>40.96</v>
      </c>
      <c r="O160" s="189">
        <f t="shared" si="3"/>
        <v>267.06999999990921</v>
      </c>
    </row>
    <row r="161" spans="1:16" s="55" customFormat="1" ht="22.05" hidden="1" customHeight="1" thickBot="1" x14ac:dyDescent="0.25">
      <c r="A161" s="358">
        <v>45747</v>
      </c>
      <c r="B161" s="47" t="s">
        <v>39</v>
      </c>
      <c r="C161" s="359">
        <v>160644</v>
      </c>
      <c r="D161" s="359"/>
      <c r="E161" s="359" t="s">
        <v>609</v>
      </c>
      <c r="F161" s="48" t="s">
        <v>77</v>
      </c>
      <c r="G161" s="50"/>
      <c r="H161" s="30" t="s">
        <v>22</v>
      </c>
      <c r="I161" s="30" t="s">
        <v>57</v>
      </c>
      <c r="J161" s="30" t="s">
        <v>85</v>
      </c>
      <c r="K161" s="359" t="s">
        <v>611</v>
      </c>
      <c r="L161" s="359"/>
      <c r="M161" s="372"/>
      <c r="N161" s="373">
        <v>6.55</v>
      </c>
      <c r="O161" s="507">
        <f t="shared" si="3"/>
        <v>260.5199999999092</v>
      </c>
      <c r="P161" s="101"/>
    </row>
    <row r="162" spans="1:16" s="55" customFormat="1" ht="22.05" hidden="1" customHeight="1" x14ac:dyDescent="0.2">
      <c r="A162" s="186">
        <v>45748</v>
      </c>
      <c r="B162" s="20" t="s">
        <v>39</v>
      </c>
      <c r="C162" s="122">
        <v>292836</v>
      </c>
      <c r="D162" s="122"/>
      <c r="E162" s="122" t="s">
        <v>1118</v>
      </c>
      <c r="F162" s="22" t="s">
        <v>99</v>
      </c>
      <c r="G162" s="41"/>
      <c r="H162" s="21" t="s">
        <v>21</v>
      </c>
      <c r="I162" s="21" t="s">
        <v>81</v>
      </c>
      <c r="J162" s="21" t="s">
        <v>167</v>
      </c>
      <c r="K162" s="122" t="s">
        <v>1162</v>
      </c>
      <c r="L162" s="122"/>
      <c r="M162" s="204">
        <v>20500</v>
      </c>
      <c r="N162" s="192"/>
      <c r="O162" s="189">
        <f t="shared" si="3"/>
        <v>20760.519999999909</v>
      </c>
    </row>
    <row r="163" spans="1:16" s="55" customFormat="1" ht="22.05" hidden="1" customHeight="1" x14ac:dyDescent="0.2">
      <c r="A163" s="186">
        <v>45748</v>
      </c>
      <c r="B163" s="20" t="s">
        <v>39</v>
      </c>
      <c r="C163" s="122">
        <v>351527</v>
      </c>
      <c r="D163" s="122" t="s">
        <v>2729</v>
      </c>
      <c r="E163" s="122" t="s">
        <v>1128</v>
      </c>
      <c r="F163" s="22" t="s">
        <v>99</v>
      </c>
      <c r="G163" s="41"/>
      <c r="H163" s="21" t="s">
        <v>22</v>
      </c>
      <c r="I163" s="21" t="s">
        <v>56</v>
      </c>
      <c r="J163" s="21" t="s">
        <v>88</v>
      </c>
      <c r="K163" s="122" t="s">
        <v>1158</v>
      </c>
      <c r="L163" s="122"/>
      <c r="M163" s="204"/>
      <c r="N163" s="192">
        <v>20000</v>
      </c>
      <c r="O163" s="189">
        <f t="shared" si="3"/>
        <v>760.51999999990949</v>
      </c>
    </row>
    <row r="164" spans="1:16" s="55" customFormat="1" ht="22.05" hidden="1" customHeight="1" x14ac:dyDescent="0.2">
      <c r="A164" s="186">
        <v>45751</v>
      </c>
      <c r="B164" s="20" t="s">
        <v>39</v>
      </c>
      <c r="C164" s="122">
        <v>682085</v>
      </c>
      <c r="D164" s="122"/>
      <c r="E164" s="122" t="s">
        <v>1118</v>
      </c>
      <c r="F164" s="22" t="s">
        <v>99</v>
      </c>
      <c r="G164" s="41"/>
      <c r="H164" s="21" t="s">
        <v>21</v>
      </c>
      <c r="I164" s="21" t="s">
        <v>81</v>
      </c>
      <c r="J164" s="21" t="s">
        <v>167</v>
      </c>
      <c r="K164" s="122" t="s">
        <v>1162</v>
      </c>
      <c r="L164" s="122"/>
      <c r="M164" s="208">
        <v>20000</v>
      </c>
      <c r="N164" s="192"/>
      <c r="O164" s="189">
        <f t="shared" si="3"/>
        <v>20760.519999999909</v>
      </c>
    </row>
    <row r="165" spans="1:16" s="55" customFormat="1" ht="22.05" hidden="1" customHeight="1" x14ac:dyDescent="0.2">
      <c r="A165" s="186">
        <v>45751</v>
      </c>
      <c r="B165" s="20" t="s">
        <v>39</v>
      </c>
      <c r="C165" s="122">
        <v>686836</v>
      </c>
      <c r="D165" s="122" t="s">
        <v>2730</v>
      </c>
      <c r="E165" s="122" t="s">
        <v>2731</v>
      </c>
      <c r="F165" s="22" t="s">
        <v>99</v>
      </c>
      <c r="G165" s="41"/>
      <c r="H165" s="21" t="s">
        <v>22</v>
      </c>
      <c r="I165" s="21" t="s">
        <v>103</v>
      </c>
      <c r="J165" s="21" t="s">
        <v>60</v>
      </c>
      <c r="K165" s="122" t="s">
        <v>2751</v>
      </c>
      <c r="L165" s="122"/>
      <c r="M165" s="208"/>
      <c r="N165" s="192">
        <v>15340</v>
      </c>
      <c r="O165" s="189">
        <f t="shared" si="3"/>
        <v>5420.5199999999095</v>
      </c>
    </row>
    <row r="166" spans="1:16" s="55" customFormat="1" ht="22.05" hidden="1" customHeight="1" x14ac:dyDescent="0.2">
      <c r="A166" s="186">
        <v>45751</v>
      </c>
      <c r="B166" s="20" t="s">
        <v>39</v>
      </c>
      <c r="C166" s="122">
        <v>692740</v>
      </c>
      <c r="D166" s="122" t="s">
        <v>2732</v>
      </c>
      <c r="E166" s="122" t="s">
        <v>1121</v>
      </c>
      <c r="F166" s="22" t="s">
        <v>99</v>
      </c>
      <c r="G166" s="41"/>
      <c r="H166" s="21" t="s">
        <v>22</v>
      </c>
      <c r="I166" s="21" t="s">
        <v>56</v>
      </c>
      <c r="J166" s="21" t="s">
        <v>88</v>
      </c>
      <c r="K166" s="122" t="s">
        <v>1155</v>
      </c>
      <c r="L166" s="122"/>
      <c r="M166" s="208"/>
      <c r="N166" s="195">
        <v>3480</v>
      </c>
      <c r="O166" s="189">
        <f t="shared" si="3"/>
        <v>1940.5199999999095</v>
      </c>
    </row>
    <row r="167" spans="1:16" s="55" customFormat="1" ht="22.05" hidden="1" customHeight="1" x14ac:dyDescent="0.2">
      <c r="A167" s="186">
        <v>45754</v>
      </c>
      <c r="B167" s="20" t="s">
        <v>39</v>
      </c>
      <c r="C167" s="122">
        <v>436</v>
      </c>
      <c r="D167" s="122"/>
      <c r="E167" s="122" t="s">
        <v>608</v>
      </c>
      <c r="F167" s="22" t="s">
        <v>77</v>
      </c>
      <c r="G167" s="41"/>
      <c r="H167" s="21" t="s">
        <v>22</v>
      </c>
      <c r="I167" s="21" t="s">
        <v>57</v>
      </c>
      <c r="J167" s="21" t="s">
        <v>85</v>
      </c>
      <c r="K167" s="122" t="s">
        <v>611</v>
      </c>
      <c r="L167" s="122"/>
      <c r="M167" s="208"/>
      <c r="N167" s="192">
        <v>42</v>
      </c>
      <c r="O167" s="189">
        <f t="shared" si="3"/>
        <v>1898.5199999999095</v>
      </c>
    </row>
    <row r="168" spans="1:16" s="55" customFormat="1" ht="22.05" hidden="1" customHeight="1" x14ac:dyDescent="0.2">
      <c r="A168" s="186">
        <v>45754</v>
      </c>
      <c r="B168" s="20" t="s">
        <v>39</v>
      </c>
      <c r="C168" s="122">
        <v>436</v>
      </c>
      <c r="D168" s="122"/>
      <c r="E168" s="122" t="s">
        <v>609</v>
      </c>
      <c r="F168" s="22" t="s">
        <v>77</v>
      </c>
      <c r="G168" s="41"/>
      <c r="H168" s="21" t="s">
        <v>22</v>
      </c>
      <c r="I168" s="21" t="s">
        <v>57</v>
      </c>
      <c r="J168" s="21" t="s">
        <v>85</v>
      </c>
      <c r="K168" s="122" t="s">
        <v>611</v>
      </c>
      <c r="L168" s="122"/>
      <c r="M168" s="208"/>
      <c r="N168" s="192">
        <v>6.72</v>
      </c>
      <c r="O168" s="189">
        <f t="shared" si="3"/>
        <v>1891.7999999999095</v>
      </c>
    </row>
    <row r="169" spans="1:16" s="55" customFormat="1" ht="22.05" hidden="1" customHeight="1" x14ac:dyDescent="0.2">
      <c r="A169" s="186">
        <v>45754</v>
      </c>
      <c r="B169" s="20" t="s">
        <v>39</v>
      </c>
      <c r="C169" s="122">
        <v>12219</v>
      </c>
      <c r="D169" s="123"/>
      <c r="E169" s="123" t="s">
        <v>608</v>
      </c>
      <c r="F169" s="22" t="s">
        <v>77</v>
      </c>
      <c r="G169" s="41"/>
      <c r="H169" s="21" t="s">
        <v>22</v>
      </c>
      <c r="I169" s="21" t="s">
        <v>57</v>
      </c>
      <c r="J169" s="21" t="s">
        <v>85</v>
      </c>
      <c r="K169" s="123" t="s">
        <v>611</v>
      </c>
      <c r="L169" s="123"/>
      <c r="M169" s="189"/>
      <c r="N169" s="192">
        <v>6</v>
      </c>
      <c r="O169" s="189">
        <f t="shared" si="3"/>
        <v>1885.7999999999095</v>
      </c>
    </row>
    <row r="170" spans="1:16" s="55" customFormat="1" ht="22.05" hidden="1" customHeight="1" x14ac:dyDescent="0.2">
      <c r="A170" s="186">
        <v>45754</v>
      </c>
      <c r="B170" s="20" t="s">
        <v>39</v>
      </c>
      <c r="C170" s="122">
        <v>12219</v>
      </c>
      <c r="D170" s="122"/>
      <c r="E170" s="122" t="s">
        <v>609</v>
      </c>
      <c r="F170" s="22" t="s">
        <v>77</v>
      </c>
      <c r="G170" s="41"/>
      <c r="H170" s="21" t="s">
        <v>22</v>
      </c>
      <c r="I170" s="21" t="s">
        <v>57</v>
      </c>
      <c r="J170" s="21" t="s">
        <v>85</v>
      </c>
      <c r="K170" s="122" t="s">
        <v>611</v>
      </c>
      <c r="L170" s="122"/>
      <c r="M170" s="208"/>
      <c r="N170" s="192">
        <v>0.96</v>
      </c>
      <c r="O170" s="189">
        <f t="shared" si="3"/>
        <v>1884.8399999999094</v>
      </c>
    </row>
    <row r="171" spans="1:16" s="55" customFormat="1" ht="22.05" hidden="1" customHeight="1" x14ac:dyDescent="0.2">
      <c r="A171" s="186">
        <v>45754</v>
      </c>
      <c r="B171" s="20" t="s">
        <v>39</v>
      </c>
      <c r="C171" s="122">
        <v>511257</v>
      </c>
      <c r="D171" s="123"/>
      <c r="E171" s="123" t="s">
        <v>1118</v>
      </c>
      <c r="F171" s="22" t="s">
        <v>99</v>
      </c>
      <c r="G171" s="41"/>
      <c r="H171" s="21" t="s">
        <v>21</v>
      </c>
      <c r="I171" s="21" t="s">
        <v>81</v>
      </c>
      <c r="J171" s="21" t="s">
        <v>167</v>
      </c>
      <c r="K171" s="123" t="s">
        <v>1162</v>
      </c>
      <c r="L171" s="123"/>
      <c r="M171" s="189">
        <v>67000</v>
      </c>
      <c r="N171" s="192"/>
      <c r="O171" s="189">
        <f t="shared" si="3"/>
        <v>68884.839999999909</v>
      </c>
    </row>
    <row r="172" spans="1:16" s="55" customFormat="1" ht="22.05" hidden="1" customHeight="1" x14ac:dyDescent="0.2">
      <c r="A172" s="186">
        <v>45754</v>
      </c>
      <c r="B172" s="20" t="s">
        <v>39</v>
      </c>
      <c r="C172" s="122">
        <v>529872</v>
      </c>
      <c r="D172" s="122"/>
      <c r="E172" s="122" t="s">
        <v>1126</v>
      </c>
      <c r="F172" s="22" t="s">
        <v>99</v>
      </c>
      <c r="G172" s="41"/>
      <c r="H172" s="21" t="s">
        <v>22</v>
      </c>
      <c r="I172" s="21" t="s">
        <v>54</v>
      </c>
      <c r="J172" s="21" t="s">
        <v>61</v>
      </c>
      <c r="K172" s="122" t="s">
        <v>611</v>
      </c>
      <c r="L172" s="122"/>
      <c r="M172" s="208"/>
      <c r="N172" s="192">
        <v>60287.53</v>
      </c>
      <c r="O172" s="189">
        <f t="shared" si="3"/>
        <v>8597.3099999999104</v>
      </c>
    </row>
    <row r="173" spans="1:16" s="55" customFormat="1" ht="22.05" hidden="1" customHeight="1" x14ac:dyDescent="0.2">
      <c r="A173" s="186">
        <v>45754</v>
      </c>
      <c r="B173" s="20" t="s">
        <v>39</v>
      </c>
      <c r="C173" s="122">
        <v>533384</v>
      </c>
      <c r="D173" s="122"/>
      <c r="E173" s="122" t="s">
        <v>2733</v>
      </c>
      <c r="F173" s="22" t="s">
        <v>99</v>
      </c>
      <c r="G173" s="41"/>
      <c r="H173" s="21" t="s">
        <v>22</v>
      </c>
      <c r="I173" s="21" t="s">
        <v>56</v>
      </c>
      <c r="J173" s="21" t="s">
        <v>90</v>
      </c>
      <c r="K173" s="122" t="s">
        <v>1156</v>
      </c>
      <c r="L173" s="122"/>
      <c r="M173" s="208"/>
      <c r="N173" s="192">
        <v>7161.44</v>
      </c>
      <c r="O173" s="189">
        <f t="shared" si="3"/>
        <v>1435.8699999999108</v>
      </c>
    </row>
    <row r="174" spans="1:16" s="55" customFormat="1" ht="22.05" hidden="1" customHeight="1" x14ac:dyDescent="0.2">
      <c r="A174" s="186">
        <v>45755</v>
      </c>
      <c r="B174" s="20" t="s">
        <v>39</v>
      </c>
      <c r="C174" s="122">
        <v>223108</v>
      </c>
      <c r="D174" s="123" t="s">
        <v>2638</v>
      </c>
      <c r="E174" s="123" t="s">
        <v>1105</v>
      </c>
      <c r="F174" s="22" t="s">
        <v>99</v>
      </c>
      <c r="G174" s="41"/>
      <c r="H174" s="21" t="s">
        <v>22</v>
      </c>
      <c r="I174" s="21" t="s">
        <v>81</v>
      </c>
      <c r="J174" s="21" t="s">
        <v>168</v>
      </c>
      <c r="K174" s="123" t="s">
        <v>1162</v>
      </c>
      <c r="L174" s="123"/>
      <c r="M174" s="189"/>
      <c r="N174" s="192">
        <v>1000</v>
      </c>
      <c r="O174" s="189">
        <f t="shared" si="3"/>
        <v>435.86999999991076</v>
      </c>
    </row>
    <row r="175" spans="1:16" s="55" customFormat="1" ht="22.05" hidden="1" customHeight="1" x14ac:dyDescent="0.2">
      <c r="A175" s="186">
        <v>45757</v>
      </c>
      <c r="B175" s="20" t="s">
        <v>39</v>
      </c>
      <c r="C175" s="122">
        <v>531268</v>
      </c>
      <c r="D175" s="122"/>
      <c r="E175" s="122" t="s">
        <v>1118</v>
      </c>
      <c r="F175" s="22" t="s">
        <v>99</v>
      </c>
      <c r="G175" s="41"/>
      <c r="H175" s="21" t="s">
        <v>21</v>
      </c>
      <c r="I175" s="21" t="s">
        <v>81</v>
      </c>
      <c r="J175" s="21" t="s">
        <v>167</v>
      </c>
      <c r="K175" s="122" t="s">
        <v>1162</v>
      </c>
      <c r="L175" s="210"/>
      <c r="M175" s="208">
        <v>30000</v>
      </c>
      <c r="N175" s="195"/>
      <c r="O175" s="189">
        <f t="shared" si="3"/>
        <v>30435.869999999912</v>
      </c>
    </row>
    <row r="176" spans="1:16" s="55" customFormat="1" ht="22.05" hidden="1" customHeight="1" x14ac:dyDescent="0.2">
      <c r="A176" s="186">
        <v>45757</v>
      </c>
      <c r="B176" s="20" t="s">
        <v>39</v>
      </c>
      <c r="C176" s="122">
        <v>535412</v>
      </c>
      <c r="D176" s="122"/>
      <c r="E176" s="122" t="s">
        <v>2734</v>
      </c>
      <c r="F176" s="22" t="s">
        <v>99</v>
      </c>
      <c r="G176" s="41"/>
      <c r="H176" s="21" t="s">
        <v>22</v>
      </c>
      <c r="I176" s="21" t="s">
        <v>54</v>
      </c>
      <c r="J176" s="21" t="s">
        <v>32</v>
      </c>
      <c r="K176" s="122" t="s">
        <v>1166</v>
      </c>
      <c r="L176" s="210"/>
      <c r="M176" s="208"/>
      <c r="N176" s="195">
        <v>30000</v>
      </c>
      <c r="O176" s="189">
        <f t="shared" si="3"/>
        <v>435.86999999991167</v>
      </c>
    </row>
    <row r="177" spans="1:15" s="55" customFormat="1" ht="22.05" hidden="1" customHeight="1" x14ac:dyDescent="0.2">
      <c r="A177" s="186">
        <v>45758</v>
      </c>
      <c r="B177" s="20" t="s">
        <v>39</v>
      </c>
      <c r="C177" s="122">
        <v>762109</v>
      </c>
      <c r="D177" s="122"/>
      <c r="E177" s="122" t="s">
        <v>1118</v>
      </c>
      <c r="F177" s="22" t="s">
        <v>99</v>
      </c>
      <c r="G177" s="41"/>
      <c r="H177" s="21" t="s">
        <v>21</v>
      </c>
      <c r="I177" s="21" t="s">
        <v>81</v>
      </c>
      <c r="J177" s="21" t="s">
        <v>167</v>
      </c>
      <c r="K177" s="122" t="s">
        <v>1162</v>
      </c>
      <c r="L177" s="210"/>
      <c r="M177" s="208">
        <v>142000</v>
      </c>
      <c r="N177" s="195"/>
      <c r="O177" s="189">
        <f t="shared" si="3"/>
        <v>142435.86999999991</v>
      </c>
    </row>
    <row r="178" spans="1:15" s="55" customFormat="1" ht="22.05" hidden="1" customHeight="1" x14ac:dyDescent="0.2">
      <c r="A178" s="186">
        <v>45758</v>
      </c>
      <c r="B178" s="20" t="s">
        <v>39</v>
      </c>
      <c r="C178" s="122">
        <v>776188</v>
      </c>
      <c r="D178" s="122" t="s">
        <v>2735</v>
      </c>
      <c r="E178" s="122" t="s">
        <v>1128</v>
      </c>
      <c r="F178" s="22" t="s">
        <v>99</v>
      </c>
      <c r="G178" s="41"/>
      <c r="H178" s="21" t="s">
        <v>22</v>
      </c>
      <c r="I178" s="21" t="s">
        <v>56</v>
      </c>
      <c r="J178" s="21" t="s">
        <v>88</v>
      </c>
      <c r="K178" s="122" t="s">
        <v>1158</v>
      </c>
      <c r="L178" s="210"/>
      <c r="M178" s="208"/>
      <c r="N178" s="195">
        <v>32000</v>
      </c>
      <c r="O178" s="189">
        <f t="shared" si="3"/>
        <v>110435.86999999991</v>
      </c>
    </row>
    <row r="179" spans="1:15" s="55" customFormat="1" ht="22.05" hidden="1" customHeight="1" x14ac:dyDescent="0.2">
      <c r="A179" s="186">
        <v>45758</v>
      </c>
      <c r="B179" s="20" t="s">
        <v>39</v>
      </c>
      <c r="C179" s="122">
        <v>778667</v>
      </c>
      <c r="D179" s="122" t="s">
        <v>2736</v>
      </c>
      <c r="E179" s="122" t="s">
        <v>1128</v>
      </c>
      <c r="F179" s="22" t="s">
        <v>99</v>
      </c>
      <c r="G179" s="41"/>
      <c r="H179" s="21" t="s">
        <v>22</v>
      </c>
      <c r="I179" s="21" t="s">
        <v>56</v>
      </c>
      <c r="J179" s="21" t="s">
        <v>88</v>
      </c>
      <c r="K179" s="122" t="s">
        <v>1158</v>
      </c>
      <c r="L179" s="210"/>
      <c r="M179" s="208"/>
      <c r="N179" s="195">
        <v>18000</v>
      </c>
      <c r="O179" s="189">
        <f t="shared" si="3"/>
        <v>92435.869999999908</v>
      </c>
    </row>
    <row r="180" spans="1:15" s="55" customFormat="1" ht="22.05" hidden="1" customHeight="1" x14ac:dyDescent="0.2">
      <c r="A180" s="186">
        <v>45758</v>
      </c>
      <c r="B180" s="20" t="s">
        <v>39</v>
      </c>
      <c r="C180" s="122">
        <v>782061</v>
      </c>
      <c r="D180" s="122" t="s">
        <v>2737</v>
      </c>
      <c r="E180" s="122" t="s">
        <v>2738</v>
      </c>
      <c r="F180" s="22" t="s">
        <v>99</v>
      </c>
      <c r="G180" s="41"/>
      <c r="H180" s="21" t="s">
        <v>22</v>
      </c>
      <c r="I180" s="21" t="s">
        <v>56</v>
      </c>
      <c r="J180" s="21" t="s">
        <v>88</v>
      </c>
      <c r="K180" s="122" t="s">
        <v>2749</v>
      </c>
      <c r="L180" s="210"/>
      <c r="M180" s="208"/>
      <c r="N180" s="195">
        <v>16240</v>
      </c>
      <c r="O180" s="189">
        <f t="shared" si="3"/>
        <v>76195.869999999908</v>
      </c>
    </row>
    <row r="181" spans="1:15" s="55" customFormat="1" ht="22.05" hidden="1" customHeight="1" x14ac:dyDescent="0.2">
      <c r="A181" s="186">
        <v>45758</v>
      </c>
      <c r="B181" s="20" t="s">
        <v>39</v>
      </c>
      <c r="C181" s="122">
        <v>785239</v>
      </c>
      <c r="D181" s="123" t="s">
        <v>2739</v>
      </c>
      <c r="E181" s="123" t="s">
        <v>2740</v>
      </c>
      <c r="F181" s="22" t="s">
        <v>99</v>
      </c>
      <c r="G181" s="41"/>
      <c r="H181" s="21" t="s">
        <v>22</v>
      </c>
      <c r="I181" s="21" t="s">
        <v>103</v>
      </c>
      <c r="J181" s="21" t="s">
        <v>60</v>
      </c>
      <c r="K181" s="123" t="s">
        <v>2752</v>
      </c>
      <c r="L181" s="123"/>
      <c r="M181" s="189"/>
      <c r="N181" s="192">
        <v>65000</v>
      </c>
      <c r="O181" s="189">
        <f t="shared" si="3"/>
        <v>11195.869999999908</v>
      </c>
    </row>
    <row r="182" spans="1:15" s="55" customFormat="1" ht="22.05" hidden="1" customHeight="1" x14ac:dyDescent="0.2">
      <c r="A182" s="186">
        <v>45758</v>
      </c>
      <c r="B182" s="20" t="s">
        <v>39</v>
      </c>
      <c r="C182" s="122">
        <v>788133</v>
      </c>
      <c r="D182" s="122"/>
      <c r="E182" s="122" t="s">
        <v>2741</v>
      </c>
      <c r="F182" s="22" t="s">
        <v>99</v>
      </c>
      <c r="G182" s="41"/>
      <c r="H182" s="21" t="s">
        <v>22</v>
      </c>
      <c r="I182" s="21" t="s">
        <v>103</v>
      </c>
      <c r="J182" s="21" t="s">
        <v>60</v>
      </c>
      <c r="K182" s="122" t="s">
        <v>1167</v>
      </c>
      <c r="L182" s="122"/>
      <c r="M182" s="208"/>
      <c r="N182" s="192">
        <v>11000</v>
      </c>
      <c r="O182" s="189">
        <f t="shared" si="3"/>
        <v>195.86999999990803</v>
      </c>
    </row>
    <row r="183" spans="1:15" s="55" customFormat="1" ht="22.05" hidden="1" customHeight="1" x14ac:dyDescent="0.2">
      <c r="A183" s="186">
        <v>45759</v>
      </c>
      <c r="B183" s="20" t="s">
        <v>39</v>
      </c>
      <c r="C183" s="122">
        <v>141747</v>
      </c>
      <c r="D183" s="122"/>
      <c r="E183" s="122" t="s">
        <v>1118</v>
      </c>
      <c r="F183" s="22" t="s">
        <v>99</v>
      </c>
      <c r="G183" s="41"/>
      <c r="H183" s="21" t="s">
        <v>21</v>
      </c>
      <c r="I183" s="21" t="s">
        <v>81</v>
      </c>
      <c r="J183" s="21" t="s">
        <v>167</v>
      </c>
      <c r="K183" s="122" t="s">
        <v>1162</v>
      </c>
      <c r="L183" s="122"/>
      <c r="M183" s="208">
        <v>15297.34</v>
      </c>
      <c r="N183" s="192"/>
      <c r="O183" s="189">
        <f t="shared" si="3"/>
        <v>15493.209999999908</v>
      </c>
    </row>
    <row r="184" spans="1:15" s="55" customFormat="1" ht="22.05" hidden="1" customHeight="1" x14ac:dyDescent="0.2">
      <c r="A184" s="186">
        <v>45759</v>
      </c>
      <c r="B184" s="20" t="s">
        <v>39</v>
      </c>
      <c r="C184" s="122">
        <v>145073</v>
      </c>
      <c r="D184" s="123"/>
      <c r="E184" s="123" t="s">
        <v>2721</v>
      </c>
      <c r="F184" s="22" t="s">
        <v>99</v>
      </c>
      <c r="G184" s="41"/>
      <c r="H184" s="21" t="s">
        <v>22</v>
      </c>
      <c r="I184" s="21" t="s">
        <v>54</v>
      </c>
      <c r="J184" s="21" t="s">
        <v>61</v>
      </c>
      <c r="K184" s="123" t="s">
        <v>2748</v>
      </c>
      <c r="L184" s="123"/>
      <c r="M184" s="189"/>
      <c r="N184" s="198">
        <v>12700</v>
      </c>
      <c r="O184" s="189">
        <f t="shared" si="3"/>
        <v>2793.2099999999082</v>
      </c>
    </row>
    <row r="185" spans="1:15" s="55" customFormat="1" ht="22.05" hidden="1" customHeight="1" x14ac:dyDescent="0.2">
      <c r="A185" s="186">
        <v>45759</v>
      </c>
      <c r="B185" s="20" t="s">
        <v>39</v>
      </c>
      <c r="C185" s="122">
        <v>9636741913</v>
      </c>
      <c r="D185" s="123" t="s">
        <v>1133</v>
      </c>
      <c r="E185" s="123" t="s">
        <v>1118</v>
      </c>
      <c r="F185" s="22" t="s">
        <v>99</v>
      </c>
      <c r="G185" s="41"/>
      <c r="H185" s="21" t="s">
        <v>21</v>
      </c>
      <c r="I185" s="21" t="s">
        <v>81</v>
      </c>
      <c r="J185" s="21" t="s">
        <v>168</v>
      </c>
      <c r="K185" s="123" t="s">
        <v>1162</v>
      </c>
      <c r="L185" s="123"/>
      <c r="M185" s="189">
        <v>3170.04</v>
      </c>
      <c r="N185" s="190"/>
      <c r="O185" s="189">
        <f t="shared" si="3"/>
        <v>5963.2499999999081</v>
      </c>
    </row>
    <row r="186" spans="1:15" s="55" customFormat="1" ht="22.05" hidden="1" customHeight="1" x14ac:dyDescent="0.2">
      <c r="A186" s="186">
        <v>45759</v>
      </c>
      <c r="B186" s="20" t="s">
        <v>39</v>
      </c>
      <c r="C186" s="122">
        <v>171834</v>
      </c>
      <c r="D186" s="123" t="s">
        <v>2742</v>
      </c>
      <c r="E186" s="123" t="s">
        <v>1121</v>
      </c>
      <c r="F186" s="22" t="s">
        <v>99</v>
      </c>
      <c r="G186" s="41"/>
      <c r="H186" s="21" t="s">
        <v>22</v>
      </c>
      <c r="I186" s="21" t="s">
        <v>56</v>
      </c>
      <c r="J186" s="21" t="s">
        <v>88</v>
      </c>
      <c r="K186" s="123" t="s">
        <v>1155</v>
      </c>
      <c r="L186" s="123"/>
      <c r="M186" s="189"/>
      <c r="N186" s="192">
        <v>3480</v>
      </c>
      <c r="O186" s="189">
        <f t="shared" si="3"/>
        <v>2483.2499999999081</v>
      </c>
    </row>
    <row r="187" spans="1:15" s="55" customFormat="1" ht="22.05" hidden="1" customHeight="1" x14ac:dyDescent="0.2">
      <c r="A187" s="186">
        <v>45762</v>
      </c>
      <c r="B187" s="20" t="s">
        <v>39</v>
      </c>
      <c r="C187" s="122">
        <v>143522</v>
      </c>
      <c r="D187" s="424"/>
      <c r="E187" s="122" t="s">
        <v>2743</v>
      </c>
      <c r="F187" s="22" t="s">
        <v>99</v>
      </c>
      <c r="G187" s="41"/>
      <c r="H187" s="21" t="s">
        <v>22</v>
      </c>
      <c r="I187" s="21" t="s">
        <v>59</v>
      </c>
      <c r="J187" s="21" t="s">
        <v>59</v>
      </c>
      <c r="K187" s="122" t="s">
        <v>2753</v>
      </c>
      <c r="L187" s="122"/>
      <c r="M187" s="208"/>
      <c r="N187" s="192">
        <v>2357</v>
      </c>
      <c r="O187" s="189">
        <f t="shared" si="3"/>
        <v>126.24999999990814</v>
      </c>
    </row>
    <row r="188" spans="1:15" s="55" customFormat="1" ht="22.05" hidden="1" customHeight="1" x14ac:dyDescent="0.2">
      <c r="A188" s="186">
        <v>45762</v>
      </c>
      <c r="B188" s="20" t="s">
        <v>39</v>
      </c>
      <c r="C188" s="122">
        <v>96203957</v>
      </c>
      <c r="D188" s="123" t="s">
        <v>3464</v>
      </c>
      <c r="E188" s="123" t="s">
        <v>29</v>
      </c>
      <c r="F188" s="22" t="s">
        <v>99</v>
      </c>
      <c r="G188" s="41"/>
      <c r="H188" s="21" t="s">
        <v>21</v>
      </c>
      <c r="I188" s="21" t="s">
        <v>81</v>
      </c>
      <c r="J188" s="21" t="s">
        <v>170</v>
      </c>
      <c r="K188" s="123" t="s">
        <v>1162</v>
      </c>
      <c r="L188" s="123"/>
      <c r="M188" s="189">
        <v>520000</v>
      </c>
      <c r="N188" s="192"/>
      <c r="O188" s="189">
        <f t="shared" si="3"/>
        <v>520126.24999999988</v>
      </c>
    </row>
    <row r="189" spans="1:15" s="55" customFormat="1" ht="22.05" hidden="1" customHeight="1" x14ac:dyDescent="0.2">
      <c r="A189" s="186">
        <v>45762</v>
      </c>
      <c r="B189" s="20" t="s">
        <v>39</v>
      </c>
      <c r="C189" s="122">
        <v>762993</v>
      </c>
      <c r="D189" s="123"/>
      <c r="E189" s="123" t="s">
        <v>603</v>
      </c>
      <c r="F189" s="22" t="s">
        <v>99</v>
      </c>
      <c r="G189" s="41"/>
      <c r="H189" s="21" t="s">
        <v>22</v>
      </c>
      <c r="I189" s="21" t="s">
        <v>56</v>
      </c>
      <c r="J189" s="21" t="s">
        <v>89</v>
      </c>
      <c r="K189" s="123" t="s">
        <v>3478</v>
      </c>
      <c r="L189" s="123"/>
      <c r="M189" s="189"/>
      <c r="N189" s="192">
        <v>8994.74</v>
      </c>
      <c r="O189" s="189">
        <f t="shared" si="3"/>
        <v>511131.50999999989</v>
      </c>
    </row>
    <row r="190" spans="1:15" s="55" customFormat="1" ht="22.05" hidden="1" customHeight="1" x14ac:dyDescent="0.2">
      <c r="A190" s="186">
        <v>45762</v>
      </c>
      <c r="B190" s="20" t="s">
        <v>39</v>
      </c>
      <c r="C190" s="122">
        <v>771568</v>
      </c>
      <c r="D190" s="122" t="s">
        <v>3465</v>
      </c>
      <c r="E190" s="122" t="s">
        <v>603</v>
      </c>
      <c r="F190" s="22" t="s">
        <v>99</v>
      </c>
      <c r="G190" s="41"/>
      <c r="H190" s="21" t="s">
        <v>22</v>
      </c>
      <c r="I190" s="21" t="s">
        <v>56</v>
      </c>
      <c r="J190" s="21" t="s">
        <v>89</v>
      </c>
      <c r="K190" s="122" t="s">
        <v>3478</v>
      </c>
      <c r="L190" s="122"/>
      <c r="M190" s="208"/>
      <c r="N190" s="192">
        <v>3855.84</v>
      </c>
      <c r="O190" s="189">
        <f t="shared" si="3"/>
        <v>507275.66999999987</v>
      </c>
    </row>
    <row r="191" spans="1:15" s="55" customFormat="1" ht="22.05" hidden="1" customHeight="1" x14ac:dyDescent="0.2">
      <c r="A191" s="186">
        <v>45762</v>
      </c>
      <c r="B191" s="20" t="s">
        <v>39</v>
      </c>
      <c r="C191" s="122">
        <v>791905</v>
      </c>
      <c r="D191" s="123"/>
      <c r="E191" s="123" t="s">
        <v>29</v>
      </c>
      <c r="F191" s="22" t="s">
        <v>99</v>
      </c>
      <c r="G191" s="41"/>
      <c r="H191" s="21" t="s">
        <v>22</v>
      </c>
      <c r="I191" s="21" t="s">
        <v>81</v>
      </c>
      <c r="J191" s="21" t="s">
        <v>179</v>
      </c>
      <c r="K191" s="123" t="s">
        <v>617</v>
      </c>
      <c r="L191" s="123"/>
      <c r="M191" s="189"/>
      <c r="N191" s="190">
        <v>500</v>
      </c>
      <c r="O191" s="189">
        <f t="shared" si="3"/>
        <v>506775.66999999987</v>
      </c>
    </row>
    <row r="192" spans="1:15" s="55" customFormat="1" ht="22.05" hidden="1" customHeight="1" x14ac:dyDescent="0.2">
      <c r="A192" s="186">
        <v>45762</v>
      </c>
      <c r="B192" s="20" t="s">
        <v>39</v>
      </c>
      <c r="C192" s="122">
        <v>169053</v>
      </c>
      <c r="D192" s="122" t="s">
        <v>3466</v>
      </c>
      <c r="E192" s="122" t="s">
        <v>3467</v>
      </c>
      <c r="F192" s="22" t="s">
        <v>99</v>
      </c>
      <c r="G192" s="41"/>
      <c r="H192" s="21" t="s">
        <v>22</v>
      </c>
      <c r="I192" s="21" t="s">
        <v>80</v>
      </c>
      <c r="J192" s="21" t="s">
        <v>68</v>
      </c>
      <c r="K192" s="122" t="s">
        <v>3479</v>
      </c>
      <c r="L192" s="122"/>
      <c r="M192" s="208"/>
      <c r="N192" s="198">
        <v>108802.15</v>
      </c>
      <c r="O192" s="189">
        <f t="shared" si="3"/>
        <v>397973.5199999999</v>
      </c>
    </row>
    <row r="193" spans="1:15" s="55" customFormat="1" ht="22.05" hidden="1" customHeight="1" x14ac:dyDescent="0.2">
      <c r="A193" s="186">
        <v>45763</v>
      </c>
      <c r="B193" s="20" t="s">
        <v>39</v>
      </c>
      <c r="C193" s="122">
        <v>357691</v>
      </c>
      <c r="D193" s="123"/>
      <c r="E193" s="123" t="s">
        <v>1118</v>
      </c>
      <c r="F193" s="22" t="s">
        <v>99</v>
      </c>
      <c r="G193" s="41"/>
      <c r="H193" s="21" t="s">
        <v>21</v>
      </c>
      <c r="I193" s="21" t="s">
        <v>81</v>
      </c>
      <c r="J193" s="21" t="s">
        <v>167</v>
      </c>
      <c r="K193" s="123" t="s">
        <v>1162</v>
      </c>
      <c r="L193" s="123"/>
      <c r="M193" s="189">
        <v>19000</v>
      </c>
      <c r="N193" s="192"/>
      <c r="O193" s="189">
        <f t="shared" si="3"/>
        <v>416973.5199999999</v>
      </c>
    </row>
    <row r="194" spans="1:15" s="55" customFormat="1" ht="22.05" hidden="1" customHeight="1" x14ac:dyDescent="0.2">
      <c r="A194" s="186">
        <v>45763</v>
      </c>
      <c r="B194" s="20" t="s">
        <v>39</v>
      </c>
      <c r="C194" s="122">
        <v>654614</v>
      </c>
      <c r="D194" s="122" t="s">
        <v>3468</v>
      </c>
      <c r="E194" s="122" t="s">
        <v>1128</v>
      </c>
      <c r="F194" s="22" t="s">
        <v>99</v>
      </c>
      <c r="G194" s="41"/>
      <c r="H194" s="21" t="s">
        <v>22</v>
      </c>
      <c r="I194" s="21" t="s">
        <v>56</v>
      </c>
      <c r="J194" s="21" t="s">
        <v>88</v>
      </c>
      <c r="K194" s="122" t="s">
        <v>1158</v>
      </c>
      <c r="L194" s="122"/>
      <c r="M194" s="208"/>
      <c r="N194" s="192">
        <v>27000</v>
      </c>
      <c r="O194" s="189">
        <f t="shared" si="3"/>
        <v>389973.5199999999</v>
      </c>
    </row>
    <row r="195" spans="1:15" s="55" customFormat="1" ht="22.05" hidden="1" customHeight="1" x14ac:dyDescent="0.2">
      <c r="A195" s="186">
        <v>45768</v>
      </c>
      <c r="B195" s="20" t="s">
        <v>39</v>
      </c>
      <c r="C195" s="122">
        <v>27986</v>
      </c>
      <c r="D195" s="122"/>
      <c r="E195" s="122" t="s">
        <v>1136</v>
      </c>
      <c r="F195" s="22" t="s">
        <v>120</v>
      </c>
      <c r="G195" s="41"/>
      <c r="H195" s="21" t="s">
        <v>22</v>
      </c>
      <c r="I195" s="21" t="s">
        <v>54</v>
      </c>
      <c r="J195" s="21" t="s">
        <v>61</v>
      </c>
      <c r="K195" s="122" t="s">
        <v>3480</v>
      </c>
      <c r="L195" s="192">
        <v>49900</v>
      </c>
      <c r="M195" s="208"/>
      <c r="N195" s="192">
        <v>30219.670000000002</v>
      </c>
      <c r="O195" s="189">
        <f t="shared" si="3"/>
        <v>359753.84999999992</v>
      </c>
    </row>
    <row r="196" spans="1:15" s="55" customFormat="1" ht="22.05" hidden="1" customHeight="1" x14ac:dyDescent="0.2">
      <c r="A196" s="186">
        <v>45768</v>
      </c>
      <c r="B196" s="20" t="s">
        <v>39</v>
      </c>
      <c r="C196" s="122">
        <v>27987</v>
      </c>
      <c r="D196" s="123"/>
      <c r="E196" s="123" t="s">
        <v>1136</v>
      </c>
      <c r="F196" s="22" t="s">
        <v>120</v>
      </c>
      <c r="G196" s="41"/>
      <c r="H196" s="21" t="s">
        <v>22</v>
      </c>
      <c r="I196" s="21" t="s">
        <v>54</v>
      </c>
      <c r="J196" s="21" t="s">
        <v>62</v>
      </c>
      <c r="K196" s="123" t="s">
        <v>3480</v>
      </c>
      <c r="L196" s="192">
        <v>49800</v>
      </c>
      <c r="M196" s="189"/>
      <c r="N196" s="192">
        <v>16071.61</v>
      </c>
      <c r="O196" s="189">
        <f t="shared" si="3"/>
        <v>343682.23999999993</v>
      </c>
    </row>
    <row r="197" spans="1:15" s="55" customFormat="1" ht="22.05" hidden="1" customHeight="1" x14ac:dyDescent="0.2">
      <c r="A197" s="186">
        <v>45768</v>
      </c>
      <c r="B197" s="20" t="s">
        <v>39</v>
      </c>
      <c r="C197" s="122">
        <v>27988</v>
      </c>
      <c r="D197" s="122"/>
      <c r="E197" s="122" t="s">
        <v>1136</v>
      </c>
      <c r="F197" s="22" t="s">
        <v>120</v>
      </c>
      <c r="G197" s="41"/>
      <c r="H197" s="21" t="s">
        <v>22</v>
      </c>
      <c r="I197" s="21" t="s">
        <v>54</v>
      </c>
      <c r="J197" s="21" t="s">
        <v>41</v>
      </c>
      <c r="K197" s="122" t="s">
        <v>3480</v>
      </c>
      <c r="L197" s="192">
        <v>49700</v>
      </c>
      <c r="M197" s="208"/>
      <c r="N197" s="192">
        <v>81787.91</v>
      </c>
      <c r="O197" s="189">
        <f t="shared" si="3"/>
        <v>261894.32999999993</v>
      </c>
    </row>
    <row r="198" spans="1:15" s="55" customFormat="1" ht="22.05" hidden="1" customHeight="1" x14ac:dyDescent="0.2">
      <c r="A198" s="186">
        <v>45768</v>
      </c>
      <c r="B198" s="20" t="s">
        <v>39</v>
      </c>
      <c r="C198" s="122">
        <v>27989</v>
      </c>
      <c r="D198" s="123"/>
      <c r="E198" s="123" t="s">
        <v>1136</v>
      </c>
      <c r="F198" s="22" t="s">
        <v>120</v>
      </c>
      <c r="G198" s="41"/>
      <c r="H198" s="21" t="s">
        <v>22</v>
      </c>
      <c r="I198" s="21" t="s">
        <v>54</v>
      </c>
      <c r="J198" s="21" t="s">
        <v>63</v>
      </c>
      <c r="K198" s="123" t="s">
        <v>3480</v>
      </c>
      <c r="L198" s="192">
        <v>49600</v>
      </c>
      <c r="M198" s="189"/>
      <c r="N198" s="192">
        <v>95008.85</v>
      </c>
      <c r="O198" s="189">
        <f t="shared" si="3"/>
        <v>166885.47999999992</v>
      </c>
    </row>
    <row r="199" spans="1:15" s="55" customFormat="1" ht="22.05" hidden="1" customHeight="1" x14ac:dyDescent="0.2">
      <c r="A199" s="186">
        <v>45768</v>
      </c>
      <c r="B199" s="20" t="s">
        <v>39</v>
      </c>
      <c r="C199" s="122">
        <v>27990</v>
      </c>
      <c r="D199" s="122"/>
      <c r="E199" s="122" t="s">
        <v>1136</v>
      </c>
      <c r="F199" s="22" t="s">
        <v>120</v>
      </c>
      <c r="G199" s="41"/>
      <c r="H199" s="21" t="s">
        <v>22</v>
      </c>
      <c r="I199" s="21" t="s">
        <v>54</v>
      </c>
      <c r="J199" s="21" t="s">
        <v>44</v>
      </c>
      <c r="K199" s="122" t="s">
        <v>3480</v>
      </c>
      <c r="L199" s="198">
        <v>50000</v>
      </c>
      <c r="M199" s="208"/>
      <c r="N199" s="198">
        <v>14922.399999999998</v>
      </c>
      <c r="O199" s="189">
        <f t="shared" si="3"/>
        <v>151963.07999999993</v>
      </c>
    </row>
    <row r="200" spans="1:15" s="55" customFormat="1" ht="22.05" hidden="1" customHeight="1" x14ac:dyDescent="0.2">
      <c r="A200" s="186">
        <v>45768</v>
      </c>
      <c r="B200" s="20" t="s">
        <v>39</v>
      </c>
      <c r="C200" s="122">
        <v>27991</v>
      </c>
      <c r="D200" s="122"/>
      <c r="E200" s="122" t="s">
        <v>1136</v>
      </c>
      <c r="F200" s="22" t="s">
        <v>120</v>
      </c>
      <c r="G200" s="41"/>
      <c r="H200" s="21" t="s">
        <v>22</v>
      </c>
      <c r="I200" s="21" t="s">
        <v>103</v>
      </c>
      <c r="J200" s="21" t="s">
        <v>102</v>
      </c>
      <c r="K200" s="122" t="s">
        <v>3480</v>
      </c>
      <c r="L200" s="192">
        <v>32324.6</v>
      </c>
      <c r="M200" s="208"/>
      <c r="N200" s="192">
        <v>43314.159999999996</v>
      </c>
      <c r="O200" s="189">
        <f t="shared" si="3"/>
        <v>108648.91999999993</v>
      </c>
    </row>
    <row r="201" spans="1:15" s="55" customFormat="1" ht="22.05" hidden="1" customHeight="1" x14ac:dyDescent="0.2">
      <c r="A201" s="186">
        <v>45768</v>
      </c>
      <c r="B201" s="20" t="s">
        <v>39</v>
      </c>
      <c r="C201" s="122">
        <v>821430</v>
      </c>
      <c r="D201" s="122"/>
      <c r="E201" s="122" t="s">
        <v>1798</v>
      </c>
      <c r="F201" s="22" t="s">
        <v>99</v>
      </c>
      <c r="G201" s="41"/>
      <c r="H201" s="21" t="s">
        <v>22</v>
      </c>
      <c r="I201" s="21" t="s">
        <v>54</v>
      </c>
      <c r="J201" s="21" t="s">
        <v>61</v>
      </c>
      <c r="K201" s="122" t="s">
        <v>611</v>
      </c>
      <c r="L201" s="192"/>
      <c r="M201" s="208"/>
      <c r="N201" s="192">
        <v>40038.74</v>
      </c>
      <c r="O201" s="189">
        <f t="shared" si="3"/>
        <v>68610.179999999935</v>
      </c>
    </row>
    <row r="202" spans="1:15" s="55" customFormat="1" ht="22.05" hidden="1" customHeight="1" x14ac:dyDescent="0.2">
      <c r="A202" s="186">
        <v>45768</v>
      </c>
      <c r="B202" s="20" t="s">
        <v>39</v>
      </c>
      <c r="C202" s="122">
        <v>825361</v>
      </c>
      <c r="D202" s="122"/>
      <c r="E202" s="122" t="s">
        <v>1118</v>
      </c>
      <c r="F202" s="22" t="s">
        <v>99</v>
      </c>
      <c r="G202" s="41"/>
      <c r="H202" s="21" t="s">
        <v>21</v>
      </c>
      <c r="I202" s="21" t="s">
        <v>81</v>
      </c>
      <c r="J202" s="21" t="s">
        <v>167</v>
      </c>
      <c r="K202" s="122" t="s">
        <v>1162</v>
      </c>
      <c r="L202" s="122"/>
      <c r="M202" s="208">
        <v>40000</v>
      </c>
      <c r="N202" s="192"/>
      <c r="O202" s="189">
        <f t="shared" si="3"/>
        <v>108610.17999999993</v>
      </c>
    </row>
    <row r="203" spans="1:15" s="55" customFormat="1" ht="22.05" hidden="1" customHeight="1" x14ac:dyDescent="0.2">
      <c r="A203" s="186">
        <v>45769</v>
      </c>
      <c r="B203" s="20" t="s">
        <v>39</v>
      </c>
      <c r="C203" s="122">
        <v>176795</v>
      </c>
      <c r="D203" s="122"/>
      <c r="E203" s="122" t="s">
        <v>1118</v>
      </c>
      <c r="F203" s="22" t="s">
        <v>99</v>
      </c>
      <c r="G203" s="41"/>
      <c r="H203" s="21" t="s">
        <v>21</v>
      </c>
      <c r="I203" s="21" t="s">
        <v>81</v>
      </c>
      <c r="J203" s="21" t="s">
        <v>167</v>
      </c>
      <c r="K203" s="122" t="s">
        <v>1162</v>
      </c>
      <c r="L203" s="122"/>
      <c r="M203" s="208">
        <v>54500</v>
      </c>
      <c r="N203" s="192"/>
      <c r="O203" s="189">
        <f t="shared" si="3"/>
        <v>163110.17999999993</v>
      </c>
    </row>
    <row r="204" spans="1:15" s="55" customFormat="1" ht="22.05" hidden="1" customHeight="1" x14ac:dyDescent="0.2">
      <c r="A204" s="186">
        <v>45769</v>
      </c>
      <c r="B204" s="20" t="s">
        <v>39</v>
      </c>
      <c r="C204" s="122">
        <v>28090</v>
      </c>
      <c r="D204" s="122"/>
      <c r="E204" s="122" t="s">
        <v>3469</v>
      </c>
      <c r="F204" s="22" t="s">
        <v>99</v>
      </c>
      <c r="G204" s="41"/>
      <c r="H204" s="21" t="s">
        <v>22</v>
      </c>
      <c r="I204" s="21" t="s">
        <v>59</v>
      </c>
      <c r="J204" s="21" t="s">
        <v>59</v>
      </c>
      <c r="K204" s="122" t="s">
        <v>635</v>
      </c>
      <c r="L204" s="122"/>
      <c r="M204" s="208"/>
      <c r="N204" s="192">
        <v>54065</v>
      </c>
      <c r="O204" s="189">
        <f t="shared" si="3"/>
        <v>109045.17999999993</v>
      </c>
    </row>
    <row r="205" spans="1:15" s="55" customFormat="1" ht="22.05" hidden="1" customHeight="1" x14ac:dyDescent="0.2">
      <c r="A205" s="186">
        <v>45769</v>
      </c>
      <c r="B205" s="20" t="s">
        <v>39</v>
      </c>
      <c r="C205" s="122">
        <v>229975</v>
      </c>
      <c r="D205" s="122"/>
      <c r="E205" s="122" t="s">
        <v>1119</v>
      </c>
      <c r="F205" s="22" t="s">
        <v>99</v>
      </c>
      <c r="G205" s="41"/>
      <c r="H205" s="21" t="s">
        <v>22</v>
      </c>
      <c r="I205" s="21" t="s">
        <v>81</v>
      </c>
      <c r="J205" s="21" t="s">
        <v>172</v>
      </c>
      <c r="K205" s="122" t="s">
        <v>40</v>
      </c>
      <c r="L205" s="122"/>
      <c r="M205" s="208"/>
      <c r="N205" s="195">
        <v>108500</v>
      </c>
      <c r="O205" s="189">
        <f t="shared" si="3"/>
        <v>545.17999999993481</v>
      </c>
    </row>
    <row r="206" spans="1:15" s="55" customFormat="1" ht="22.05" hidden="1" customHeight="1" x14ac:dyDescent="0.2">
      <c r="A206" s="186">
        <v>45769</v>
      </c>
      <c r="B206" s="20" t="s">
        <v>39</v>
      </c>
      <c r="C206" s="122">
        <v>523300</v>
      </c>
      <c r="D206" s="122"/>
      <c r="E206" s="122" t="s">
        <v>1118</v>
      </c>
      <c r="F206" s="22" t="s">
        <v>99</v>
      </c>
      <c r="G206" s="41"/>
      <c r="H206" s="21" t="s">
        <v>21</v>
      </c>
      <c r="I206" s="21" t="s">
        <v>81</v>
      </c>
      <c r="J206" s="21" t="s">
        <v>167</v>
      </c>
      <c r="K206" s="122" t="s">
        <v>1162</v>
      </c>
      <c r="L206" s="122"/>
      <c r="M206" s="204">
        <v>7977.5</v>
      </c>
      <c r="N206" s="192"/>
      <c r="O206" s="189">
        <f t="shared" ref="O206:O276" si="4">O205+M206-N206</f>
        <v>8522.6799999999348</v>
      </c>
    </row>
    <row r="207" spans="1:15" s="55" customFormat="1" ht="22.05" hidden="1" customHeight="1" x14ac:dyDescent="0.2">
      <c r="A207" s="186">
        <v>45769</v>
      </c>
      <c r="B207" s="20" t="s">
        <v>39</v>
      </c>
      <c r="C207" s="122">
        <v>527147</v>
      </c>
      <c r="D207" s="122"/>
      <c r="E207" s="122" t="s">
        <v>1118</v>
      </c>
      <c r="F207" s="22" t="s">
        <v>99</v>
      </c>
      <c r="G207" s="41"/>
      <c r="H207" s="21" t="s">
        <v>21</v>
      </c>
      <c r="I207" s="21" t="s">
        <v>81</v>
      </c>
      <c r="J207" s="21" t="s">
        <v>167</v>
      </c>
      <c r="K207" s="122" t="s">
        <v>1162</v>
      </c>
      <c r="L207" s="122"/>
      <c r="M207" s="204">
        <v>500</v>
      </c>
      <c r="N207" s="192"/>
      <c r="O207" s="189">
        <f t="shared" si="4"/>
        <v>9022.6799999999348</v>
      </c>
    </row>
    <row r="208" spans="1:15" s="55" customFormat="1" ht="22.05" hidden="1" customHeight="1" x14ac:dyDescent="0.2">
      <c r="A208" s="186">
        <v>45769</v>
      </c>
      <c r="B208" s="20" t="s">
        <v>39</v>
      </c>
      <c r="C208" s="122">
        <v>531859</v>
      </c>
      <c r="D208" s="122"/>
      <c r="E208" s="122" t="s">
        <v>1146</v>
      </c>
      <c r="F208" s="22" t="s">
        <v>99</v>
      </c>
      <c r="G208" s="41"/>
      <c r="H208" s="21" t="s">
        <v>22</v>
      </c>
      <c r="I208" s="21" t="s">
        <v>103</v>
      </c>
      <c r="J208" s="21" t="s">
        <v>60</v>
      </c>
      <c r="K208" s="122" t="s">
        <v>1169</v>
      </c>
      <c r="L208" s="122"/>
      <c r="M208" s="208"/>
      <c r="N208" s="192">
        <v>9000</v>
      </c>
      <c r="O208" s="189">
        <f t="shared" si="4"/>
        <v>22.679999999934807</v>
      </c>
    </row>
    <row r="209" spans="1:16" s="55" customFormat="1" ht="22.05" hidden="1" customHeight="1" x14ac:dyDescent="0.2">
      <c r="A209" s="186">
        <v>45769</v>
      </c>
      <c r="B209" s="20" t="s">
        <v>39</v>
      </c>
      <c r="C209" s="122">
        <v>537313</v>
      </c>
      <c r="D209" s="122"/>
      <c r="E209" s="122" t="s">
        <v>1118</v>
      </c>
      <c r="F209" s="22" t="s">
        <v>99</v>
      </c>
      <c r="G209" s="41"/>
      <c r="H209" s="21" t="s">
        <v>21</v>
      </c>
      <c r="I209" s="21" t="s">
        <v>81</v>
      </c>
      <c r="J209" s="21" t="s">
        <v>167</v>
      </c>
      <c r="K209" s="122" t="s">
        <v>1162</v>
      </c>
      <c r="L209" s="122"/>
      <c r="M209" s="208">
        <v>127000</v>
      </c>
      <c r="N209" s="193"/>
      <c r="O209" s="189">
        <f t="shared" si="4"/>
        <v>127022.67999999993</v>
      </c>
    </row>
    <row r="210" spans="1:16" s="55" customFormat="1" ht="22.05" hidden="1" customHeight="1" x14ac:dyDescent="0.2">
      <c r="A210" s="186">
        <v>45769</v>
      </c>
      <c r="B210" s="20" t="s">
        <v>39</v>
      </c>
      <c r="C210" s="122">
        <v>544163</v>
      </c>
      <c r="D210" s="122" t="s">
        <v>3470</v>
      </c>
      <c r="E210" s="122" t="s">
        <v>3471</v>
      </c>
      <c r="F210" s="22" t="s">
        <v>99</v>
      </c>
      <c r="G210" s="41"/>
      <c r="H210" s="21" t="s">
        <v>22</v>
      </c>
      <c r="I210" s="21" t="s">
        <v>80</v>
      </c>
      <c r="J210" s="21" t="s">
        <v>68</v>
      </c>
      <c r="K210" s="122" t="s">
        <v>3479</v>
      </c>
      <c r="L210" s="122"/>
      <c r="M210" s="208"/>
      <c r="N210" s="192">
        <v>126925.19</v>
      </c>
      <c r="O210" s="189">
        <f t="shared" si="4"/>
        <v>97.489999999932479</v>
      </c>
    </row>
    <row r="211" spans="1:16" s="55" customFormat="1" ht="22.05" hidden="1" customHeight="1" x14ac:dyDescent="0.2">
      <c r="A211" s="186">
        <v>45770</v>
      </c>
      <c r="B211" s="20" t="s">
        <v>39</v>
      </c>
      <c r="C211" s="122">
        <v>529815</v>
      </c>
      <c r="D211" s="122"/>
      <c r="E211" s="122" t="s">
        <v>1118</v>
      </c>
      <c r="F211" s="22" t="s">
        <v>99</v>
      </c>
      <c r="G211" s="41"/>
      <c r="H211" s="21" t="s">
        <v>21</v>
      </c>
      <c r="I211" s="21" t="s">
        <v>81</v>
      </c>
      <c r="J211" s="21" t="s">
        <v>167</v>
      </c>
      <c r="K211" s="122" t="s">
        <v>1162</v>
      </c>
      <c r="L211" s="122"/>
      <c r="M211" s="204">
        <v>3103</v>
      </c>
      <c r="N211" s="192"/>
      <c r="O211" s="189">
        <f t="shared" si="4"/>
        <v>3200.4899999999325</v>
      </c>
    </row>
    <row r="212" spans="1:16" s="55" customFormat="1" ht="22.05" hidden="1" customHeight="1" x14ac:dyDescent="0.2">
      <c r="A212" s="186">
        <v>45770</v>
      </c>
      <c r="B212" s="20" t="s">
        <v>39</v>
      </c>
      <c r="C212" s="122">
        <v>539015</v>
      </c>
      <c r="D212" s="122" t="s">
        <v>1140</v>
      </c>
      <c r="E212" s="122" t="s">
        <v>1141</v>
      </c>
      <c r="F212" s="22" t="s">
        <v>99</v>
      </c>
      <c r="G212" s="41"/>
      <c r="H212" s="21" t="s">
        <v>22</v>
      </c>
      <c r="I212" s="21" t="s">
        <v>103</v>
      </c>
      <c r="J212" s="21" t="s">
        <v>60</v>
      </c>
      <c r="K212" s="122" t="s">
        <v>3481</v>
      </c>
      <c r="L212" s="122"/>
      <c r="M212" s="208"/>
      <c r="N212" s="193">
        <v>2550</v>
      </c>
      <c r="O212" s="189">
        <f>O211+M212-N212</f>
        <v>650.48999999993248</v>
      </c>
    </row>
    <row r="213" spans="1:16" s="55" customFormat="1" ht="22.05" hidden="1" customHeight="1" x14ac:dyDescent="0.2">
      <c r="A213" s="186">
        <v>45772</v>
      </c>
      <c r="B213" s="20" t="s">
        <v>39</v>
      </c>
      <c r="C213" s="122">
        <v>530469</v>
      </c>
      <c r="D213" s="122"/>
      <c r="E213" s="122" t="s">
        <v>1118</v>
      </c>
      <c r="F213" s="22" t="s">
        <v>99</v>
      </c>
      <c r="G213" s="41"/>
      <c r="H213" s="21" t="s">
        <v>21</v>
      </c>
      <c r="I213" s="21" t="s">
        <v>81</v>
      </c>
      <c r="J213" s="21" t="s">
        <v>167</v>
      </c>
      <c r="K213" s="122" t="s">
        <v>1162</v>
      </c>
      <c r="L213" s="122"/>
      <c r="M213" s="204">
        <v>77000</v>
      </c>
      <c r="N213" s="192"/>
      <c r="O213" s="189">
        <f t="shared" si="4"/>
        <v>77650.489999999932</v>
      </c>
    </row>
    <row r="214" spans="1:16" s="55" customFormat="1" ht="22.05" hidden="1" customHeight="1" x14ac:dyDescent="0.2">
      <c r="A214" s="186">
        <v>45772</v>
      </c>
      <c r="B214" s="20" t="s">
        <v>39</v>
      </c>
      <c r="C214" s="122">
        <v>306530424</v>
      </c>
      <c r="D214" s="122" t="s">
        <v>1133</v>
      </c>
      <c r="E214" s="122" t="s">
        <v>1118</v>
      </c>
      <c r="F214" s="22" t="s">
        <v>99</v>
      </c>
      <c r="G214" s="41"/>
      <c r="H214" s="21" t="s">
        <v>21</v>
      </c>
      <c r="I214" s="21" t="s">
        <v>81</v>
      </c>
      <c r="J214" s="21" t="s">
        <v>168</v>
      </c>
      <c r="K214" s="122" t="s">
        <v>1162</v>
      </c>
      <c r="L214" s="122"/>
      <c r="M214" s="208">
        <v>30000</v>
      </c>
      <c r="N214" s="198"/>
      <c r="O214" s="189">
        <f>O213+M214-N214</f>
        <v>107650.48999999993</v>
      </c>
    </row>
    <row r="215" spans="1:16" s="55" customFormat="1" ht="22.05" hidden="1" customHeight="1" x14ac:dyDescent="0.2">
      <c r="A215" s="186">
        <v>45772</v>
      </c>
      <c r="B215" s="20" t="s">
        <v>39</v>
      </c>
      <c r="C215" s="122">
        <v>552206</v>
      </c>
      <c r="D215" s="123"/>
      <c r="E215" s="123" t="s">
        <v>1137</v>
      </c>
      <c r="F215" s="22" t="s">
        <v>99</v>
      </c>
      <c r="G215" s="41"/>
      <c r="H215" s="21" t="s">
        <v>22</v>
      </c>
      <c r="I215" s="21" t="s">
        <v>103</v>
      </c>
      <c r="J215" s="21" t="s">
        <v>60</v>
      </c>
      <c r="K215" s="122" t="s">
        <v>3482</v>
      </c>
      <c r="L215" s="122"/>
      <c r="M215" s="189"/>
      <c r="N215" s="192">
        <v>70120</v>
      </c>
      <c r="O215" s="189">
        <f t="shared" si="4"/>
        <v>37530.489999999932</v>
      </c>
    </row>
    <row r="216" spans="1:16" s="55" customFormat="1" ht="22.05" hidden="1" customHeight="1" x14ac:dyDescent="0.2">
      <c r="A216" s="186">
        <v>45772</v>
      </c>
      <c r="B216" s="20" t="s">
        <v>39</v>
      </c>
      <c r="C216" s="122">
        <v>573208</v>
      </c>
      <c r="D216" s="122" t="s">
        <v>3472</v>
      </c>
      <c r="E216" s="122" t="s">
        <v>1144</v>
      </c>
      <c r="F216" s="22" t="s">
        <v>99</v>
      </c>
      <c r="G216" s="41"/>
      <c r="H216" s="21" t="s">
        <v>22</v>
      </c>
      <c r="I216" s="21" t="s">
        <v>54</v>
      </c>
      <c r="J216" s="21" t="s">
        <v>61</v>
      </c>
      <c r="K216" s="122" t="s">
        <v>611</v>
      </c>
      <c r="L216" s="122"/>
      <c r="M216" s="208"/>
      <c r="N216" s="198">
        <v>18860</v>
      </c>
      <c r="O216" s="189">
        <f>O215+M216-N216</f>
        <v>18670.489999999932</v>
      </c>
    </row>
    <row r="217" spans="1:16" s="55" customFormat="1" ht="22.05" hidden="1" customHeight="1" x14ac:dyDescent="0.2">
      <c r="A217" s="186">
        <v>45773</v>
      </c>
      <c r="B217" s="20" t="s">
        <v>39</v>
      </c>
      <c r="C217" s="122">
        <v>113906</v>
      </c>
      <c r="D217" s="123"/>
      <c r="E217" s="123" t="s">
        <v>3473</v>
      </c>
      <c r="F217" s="22" t="s">
        <v>99</v>
      </c>
      <c r="G217" s="41"/>
      <c r="H217" s="21" t="s">
        <v>22</v>
      </c>
      <c r="I217" s="21" t="s">
        <v>103</v>
      </c>
      <c r="J217" s="21" t="s">
        <v>60</v>
      </c>
      <c r="K217" s="123" t="s">
        <v>1167</v>
      </c>
      <c r="L217" s="123"/>
      <c r="M217" s="189"/>
      <c r="N217" s="192">
        <v>14855</v>
      </c>
      <c r="O217" s="189">
        <f t="shared" si="4"/>
        <v>3815.4899999999325</v>
      </c>
    </row>
    <row r="218" spans="1:16" s="55" customFormat="1" ht="22.05" hidden="1" customHeight="1" x14ac:dyDescent="0.2">
      <c r="A218" s="186">
        <v>45775</v>
      </c>
      <c r="B218" s="20" t="s">
        <v>39</v>
      </c>
      <c r="C218" s="122">
        <v>111385</v>
      </c>
      <c r="D218" s="122"/>
      <c r="E218" s="122" t="s">
        <v>1118</v>
      </c>
      <c r="F218" s="22" t="s">
        <v>99</v>
      </c>
      <c r="G218" s="41"/>
      <c r="H218" s="21" t="s">
        <v>21</v>
      </c>
      <c r="I218" s="21" t="s">
        <v>81</v>
      </c>
      <c r="J218" s="21" t="s">
        <v>167</v>
      </c>
      <c r="K218" s="122" t="s">
        <v>1162</v>
      </c>
      <c r="L218" s="122"/>
      <c r="M218" s="210">
        <v>13000</v>
      </c>
      <c r="N218" s="195"/>
      <c r="O218" s="189">
        <f>O217+M218-N218</f>
        <v>16815.489999999932</v>
      </c>
    </row>
    <row r="219" spans="1:16" s="55" customFormat="1" ht="22.05" hidden="1" customHeight="1" x14ac:dyDescent="0.2">
      <c r="A219" s="186">
        <v>45775</v>
      </c>
      <c r="B219" s="20" t="s">
        <v>39</v>
      </c>
      <c r="C219" s="122">
        <v>194474</v>
      </c>
      <c r="D219" s="122" t="s">
        <v>3474</v>
      </c>
      <c r="E219" s="122" t="s">
        <v>3475</v>
      </c>
      <c r="F219" s="22" t="s">
        <v>99</v>
      </c>
      <c r="G219" s="41"/>
      <c r="H219" s="21" t="s">
        <v>22</v>
      </c>
      <c r="I219" s="21" t="s">
        <v>103</v>
      </c>
      <c r="J219" s="21" t="s">
        <v>60</v>
      </c>
      <c r="K219" s="122" t="s">
        <v>3483</v>
      </c>
      <c r="L219" s="122"/>
      <c r="M219" s="204"/>
      <c r="N219" s="190">
        <v>14000</v>
      </c>
      <c r="O219" s="189">
        <f t="shared" si="4"/>
        <v>2815.4899999999325</v>
      </c>
    </row>
    <row r="220" spans="1:16" s="55" customFormat="1" ht="22.05" hidden="1" customHeight="1" x14ac:dyDescent="0.2">
      <c r="A220" s="186">
        <v>45775</v>
      </c>
      <c r="B220" s="20" t="s">
        <v>39</v>
      </c>
      <c r="C220" s="122">
        <v>207293</v>
      </c>
      <c r="D220" s="123"/>
      <c r="E220" s="123" t="s">
        <v>1119</v>
      </c>
      <c r="F220" s="22" t="s">
        <v>99</v>
      </c>
      <c r="G220" s="41"/>
      <c r="H220" s="21" t="s">
        <v>22</v>
      </c>
      <c r="I220" s="21" t="s">
        <v>81</v>
      </c>
      <c r="J220" s="21" t="s">
        <v>172</v>
      </c>
      <c r="K220" s="123" t="s">
        <v>40</v>
      </c>
      <c r="L220" s="123"/>
      <c r="M220" s="189"/>
      <c r="N220" s="195">
        <v>2500</v>
      </c>
      <c r="O220" s="189">
        <f t="shared" si="4"/>
        <v>315.48999999993248</v>
      </c>
    </row>
    <row r="221" spans="1:16" s="55" customFormat="1" ht="22.05" hidden="1" customHeight="1" x14ac:dyDescent="0.2">
      <c r="A221" s="186">
        <v>45777</v>
      </c>
      <c r="B221" s="20" t="s">
        <v>39</v>
      </c>
      <c r="C221" s="122">
        <v>4</v>
      </c>
      <c r="D221" s="123"/>
      <c r="E221" s="123" t="s">
        <v>608</v>
      </c>
      <c r="F221" s="22" t="s">
        <v>77</v>
      </c>
      <c r="G221" s="41"/>
      <c r="H221" s="21" t="s">
        <v>22</v>
      </c>
      <c r="I221" s="21" t="s">
        <v>57</v>
      </c>
      <c r="J221" s="21" t="s">
        <v>85</v>
      </c>
      <c r="K221" s="123" t="s">
        <v>611</v>
      </c>
      <c r="L221" s="123"/>
      <c r="M221" s="189"/>
      <c r="N221" s="195">
        <v>216</v>
      </c>
      <c r="O221" s="189">
        <f t="shared" si="4"/>
        <v>99.489999999932479</v>
      </c>
    </row>
    <row r="222" spans="1:16" s="55" customFormat="1" ht="22.05" hidden="1" customHeight="1" x14ac:dyDescent="0.2">
      <c r="A222" s="186">
        <v>45777</v>
      </c>
      <c r="B222" s="20" t="s">
        <v>39</v>
      </c>
      <c r="C222" s="122">
        <v>4</v>
      </c>
      <c r="D222" s="123"/>
      <c r="E222" s="123" t="s">
        <v>609</v>
      </c>
      <c r="F222" s="22" t="s">
        <v>77</v>
      </c>
      <c r="G222" s="41"/>
      <c r="H222" s="21" t="s">
        <v>22</v>
      </c>
      <c r="I222" s="21" t="s">
        <v>57</v>
      </c>
      <c r="J222" s="21" t="s">
        <v>85</v>
      </c>
      <c r="K222" s="123" t="s">
        <v>611</v>
      </c>
      <c r="L222" s="123"/>
      <c r="M222" s="189"/>
      <c r="N222" s="198">
        <v>34.56</v>
      </c>
      <c r="O222" s="189">
        <f t="shared" si="4"/>
        <v>64.929999999932477</v>
      </c>
    </row>
    <row r="223" spans="1:16" s="55" customFormat="1" ht="22.05" hidden="1" customHeight="1" x14ac:dyDescent="0.2">
      <c r="A223" s="186">
        <v>45777</v>
      </c>
      <c r="B223" s="20" t="s">
        <v>39</v>
      </c>
      <c r="C223" s="122">
        <v>314588</v>
      </c>
      <c r="D223" s="123"/>
      <c r="E223" s="123" t="s">
        <v>608</v>
      </c>
      <c r="F223" s="22" t="s">
        <v>77</v>
      </c>
      <c r="G223" s="41"/>
      <c r="H223" s="21" t="s">
        <v>22</v>
      </c>
      <c r="I223" s="21" t="s">
        <v>57</v>
      </c>
      <c r="J223" s="21" t="s">
        <v>85</v>
      </c>
      <c r="K223" s="123" t="s">
        <v>611</v>
      </c>
      <c r="L223" s="123"/>
      <c r="M223" s="189"/>
      <c r="N223" s="192">
        <v>54.26</v>
      </c>
      <c r="O223" s="189">
        <f t="shared" si="4"/>
        <v>10.669999999932479</v>
      </c>
    </row>
    <row r="224" spans="1:16" s="55" customFormat="1" ht="22.05" hidden="1" customHeight="1" thickBot="1" x14ac:dyDescent="0.25">
      <c r="A224" s="358">
        <v>45777</v>
      </c>
      <c r="B224" s="47" t="s">
        <v>39</v>
      </c>
      <c r="C224" s="359">
        <v>314588</v>
      </c>
      <c r="D224" s="359"/>
      <c r="E224" s="359" t="s">
        <v>609</v>
      </c>
      <c r="F224" s="48" t="s">
        <v>77</v>
      </c>
      <c r="G224" s="50"/>
      <c r="H224" s="30" t="s">
        <v>22</v>
      </c>
      <c r="I224" s="30" t="s">
        <v>57</v>
      </c>
      <c r="J224" s="30" t="s">
        <v>85</v>
      </c>
      <c r="K224" s="359" t="s">
        <v>611</v>
      </c>
      <c r="L224" s="359"/>
      <c r="M224" s="372"/>
      <c r="N224" s="373">
        <v>8.68</v>
      </c>
      <c r="O224" s="507">
        <f>O223+M224-N224</f>
        <v>1.9899999999324791</v>
      </c>
      <c r="P224" s="101"/>
    </row>
    <row r="225" spans="1:15" s="55" customFormat="1" ht="22.05" hidden="1" customHeight="1" x14ac:dyDescent="0.2">
      <c r="A225" s="186">
        <v>45779</v>
      </c>
      <c r="B225" s="20" t="s">
        <v>39</v>
      </c>
      <c r="C225" s="122">
        <v>417393</v>
      </c>
      <c r="D225" s="123"/>
      <c r="E225" s="123" t="s">
        <v>1118</v>
      </c>
      <c r="F225" s="22" t="s">
        <v>99</v>
      </c>
      <c r="G225" s="22"/>
      <c r="H225" s="21" t="s">
        <v>21</v>
      </c>
      <c r="I225" s="21" t="s">
        <v>81</v>
      </c>
      <c r="J225" s="21" t="s">
        <v>167</v>
      </c>
      <c r="K225" s="123" t="s">
        <v>1162</v>
      </c>
      <c r="L225" s="123"/>
      <c r="M225" s="189">
        <v>16000</v>
      </c>
      <c r="N225" s="337"/>
      <c r="O225" s="189">
        <f t="shared" si="4"/>
        <v>16001.989999999932</v>
      </c>
    </row>
    <row r="226" spans="1:15" s="55" customFormat="1" ht="22.05" hidden="1" customHeight="1" x14ac:dyDescent="0.2">
      <c r="A226" s="186">
        <v>45779</v>
      </c>
      <c r="B226" s="20" t="s">
        <v>39</v>
      </c>
      <c r="C226" s="122">
        <v>459715</v>
      </c>
      <c r="D226" s="123" t="s">
        <v>3476</v>
      </c>
      <c r="E226" s="123" t="s">
        <v>1128</v>
      </c>
      <c r="F226" s="22" t="s">
        <v>99</v>
      </c>
      <c r="G226" s="22"/>
      <c r="H226" s="21" t="s">
        <v>22</v>
      </c>
      <c r="I226" s="21" t="s">
        <v>56</v>
      </c>
      <c r="J226" s="21" t="s">
        <v>88</v>
      </c>
      <c r="K226" s="123" t="s">
        <v>1158</v>
      </c>
      <c r="L226" s="123"/>
      <c r="M226" s="189"/>
      <c r="N226" s="195">
        <v>10000</v>
      </c>
      <c r="O226" s="189">
        <f>O225+M226-N226</f>
        <v>6001.9899999999325</v>
      </c>
    </row>
    <row r="227" spans="1:15" s="55" customFormat="1" ht="22.05" hidden="1" customHeight="1" x14ac:dyDescent="0.2">
      <c r="A227" s="186">
        <v>45779</v>
      </c>
      <c r="B227" s="20" t="s">
        <v>39</v>
      </c>
      <c r="C227" s="122">
        <v>463229</v>
      </c>
      <c r="D227" s="123" t="s">
        <v>3477</v>
      </c>
      <c r="E227" s="123" t="s">
        <v>1128</v>
      </c>
      <c r="F227" s="22" t="s">
        <v>99</v>
      </c>
      <c r="G227" s="22"/>
      <c r="H227" s="21" t="s">
        <v>22</v>
      </c>
      <c r="I227" s="21" t="s">
        <v>56</v>
      </c>
      <c r="J227" s="21" t="s">
        <v>88</v>
      </c>
      <c r="K227" s="123" t="s">
        <v>1158</v>
      </c>
      <c r="L227" s="123"/>
      <c r="M227" s="189"/>
      <c r="N227" s="192">
        <v>5000</v>
      </c>
      <c r="O227" s="189">
        <f t="shared" si="4"/>
        <v>1001.9899999999325</v>
      </c>
    </row>
    <row r="228" spans="1:15" s="55" customFormat="1" ht="22.05" hidden="1" customHeight="1" x14ac:dyDescent="0.2">
      <c r="A228" s="186">
        <v>45782</v>
      </c>
      <c r="B228" s="20" t="s">
        <v>39</v>
      </c>
      <c r="C228" s="122">
        <v>200711</v>
      </c>
      <c r="D228" s="123"/>
      <c r="E228" s="123" t="s">
        <v>1118</v>
      </c>
      <c r="F228" s="22" t="s">
        <v>99</v>
      </c>
      <c r="G228" s="22"/>
      <c r="H228" s="21" t="s">
        <v>21</v>
      </c>
      <c r="I228" s="21" t="s">
        <v>81</v>
      </c>
      <c r="J228" s="21" t="s">
        <v>167</v>
      </c>
      <c r="K228" s="122" t="s">
        <v>1162</v>
      </c>
      <c r="L228" s="123"/>
      <c r="M228" s="189">
        <v>2469.9699999999998</v>
      </c>
      <c r="N228" s="192"/>
      <c r="O228" s="189">
        <f>O227+M228-N228</f>
        <v>3471.9599999999323</v>
      </c>
    </row>
    <row r="229" spans="1:15" s="55" customFormat="1" ht="22.05" hidden="1" customHeight="1" x14ac:dyDescent="0.2">
      <c r="A229" s="186">
        <v>45782</v>
      </c>
      <c r="B229" s="20" t="s">
        <v>39</v>
      </c>
      <c r="C229" s="122">
        <v>205028</v>
      </c>
      <c r="D229" s="123"/>
      <c r="E229" s="123" t="s">
        <v>1149</v>
      </c>
      <c r="F229" s="22" t="s">
        <v>99</v>
      </c>
      <c r="G229" s="22"/>
      <c r="H229" s="21" t="s">
        <v>22</v>
      </c>
      <c r="I229" s="21" t="s">
        <v>54</v>
      </c>
      <c r="J229" s="21" t="s">
        <v>61</v>
      </c>
      <c r="K229" s="123" t="s">
        <v>2747</v>
      </c>
      <c r="L229" s="123"/>
      <c r="M229" s="189"/>
      <c r="N229" s="192">
        <v>3000</v>
      </c>
      <c r="O229" s="189">
        <f t="shared" si="4"/>
        <v>471.95999999993228</v>
      </c>
    </row>
    <row r="230" spans="1:15" s="55" customFormat="1" ht="22.05" hidden="1" customHeight="1" x14ac:dyDescent="0.2">
      <c r="A230" s="186">
        <v>45782</v>
      </c>
      <c r="B230" s="20" t="s">
        <v>39</v>
      </c>
      <c r="C230" s="122">
        <v>12027</v>
      </c>
      <c r="D230" s="122"/>
      <c r="E230" s="122" t="s">
        <v>608</v>
      </c>
      <c r="F230" s="22" t="s">
        <v>77</v>
      </c>
      <c r="G230" s="22"/>
      <c r="H230" s="21" t="s">
        <v>22</v>
      </c>
      <c r="I230" s="21" t="s">
        <v>57</v>
      </c>
      <c r="J230" s="21" t="s">
        <v>85</v>
      </c>
      <c r="K230" s="122" t="s">
        <v>611</v>
      </c>
      <c r="L230" s="122"/>
      <c r="M230" s="208"/>
      <c r="N230" s="192">
        <v>18</v>
      </c>
      <c r="O230" s="189">
        <f>O229+M230-N230</f>
        <v>453.95999999993228</v>
      </c>
    </row>
    <row r="231" spans="1:15" s="55" customFormat="1" ht="22.05" hidden="1" customHeight="1" x14ac:dyDescent="0.2">
      <c r="A231" s="186">
        <v>45782</v>
      </c>
      <c r="B231" s="20" t="s">
        <v>39</v>
      </c>
      <c r="C231" s="122">
        <v>12027</v>
      </c>
      <c r="D231" s="123"/>
      <c r="E231" s="123" t="s">
        <v>609</v>
      </c>
      <c r="F231" s="22" t="s">
        <v>77</v>
      </c>
      <c r="G231" s="22"/>
      <c r="H231" s="21" t="s">
        <v>22</v>
      </c>
      <c r="I231" s="21" t="s">
        <v>57</v>
      </c>
      <c r="J231" s="21" t="s">
        <v>85</v>
      </c>
      <c r="K231" s="123" t="s">
        <v>611</v>
      </c>
      <c r="L231" s="123"/>
      <c r="M231" s="189"/>
      <c r="N231" s="192">
        <v>2.88</v>
      </c>
      <c r="O231" s="189">
        <f t="shared" si="4"/>
        <v>451.07999999993228</v>
      </c>
    </row>
    <row r="232" spans="1:15" s="55" customFormat="1" ht="22.05" hidden="1" customHeight="1" x14ac:dyDescent="0.2">
      <c r="A232" s="186">
        <v>45782</v>
      </c>
      <c r="B232" s="20" t="s">
        <v>39</v>
      </c>
      <c r="C232" s="122">
        <v>401</v>
      </c>
      <c r="D232" s="122"/>
      <c r="E232" s="122" t="s">
        <v>608</v>
      </c>
      <c r="F232" s="22" t="s">
        <v>77</v>
      </c>
      <c r="G232" s="22"/>
      <c r="H232" s="21" t="s">
        <v>22</v>
      </c>
      <c r="I232" s="21" t="s">
        <v>57</v>
      </c>
      <c r="J232" s="21" t="s">
        <v>85</v>
      </c>
      <c r="K232" s="122" t="s">
        <v>611</v>
      </c>
      <c r="L232" s="122"/>
      <c r="M232" s="204"/>
      <c r="N232" s="192">
        <v>72</v>
      </c>
      <c r="O232" s="189">
        <f>O231+M232-N232</f>
        <v>379.07999999993228</v>
      </c>
    </row>
    <row r="233" spans="1:15" s="55" customFormat="1" ht="22.05" hidden="1" customHeight="1" x14ac:dyDescent="0.2">
      <c r="A233" s="186">
        <v>45782</v>
      </c>
      <c r="B233" s="20" t="s">
        <v>39</v>
      </c>
      <c r="C233" s="122">
        <v>401</v>
      </c>
      <c r="D233" s="123"/>
      <c r="E233" s="123" t="s">
        <v>609</v>
      </c>
      <c r="F233" s="22" t="s">
        <v>77</v>
      </c>
      <c r="G233" s="22"/>
      <c r="H233" s="21" t="s">
        <v>22</v>
      </c>
      <c r="I233" s="21" t="s">
        <v>57</v>
      </c>
      <c r="J233" s="21" t="s">
        <v>85</v>
      </c>
      <c r="K233" s="123" t="s">
        <v>611</v>
      </c>
      <c r="L233" s="123"/>
      <c r="M233" s="189"/>
      <c r="N233" s="192">
        <v>11.52</v>
      </c>
      <c r="O233" s="189">
        <f t="shared" si="4"/>
        <v>367.5599999999323</v>
      </c>
    </row>
    <row r="234" spans="1:15" s="55" customFormat="1" ht="22.05" hidden="1" customHeight="1" x14ac:dyDescent="0.2">
      <c r="A234" s="186">
        <v>45783</v>
      </c>
      <c r="B234" s="20" t="s">
        <v>39</v>
      </c>
      <c r="C234" s="122">
        <v>2044394613</v>
      </c>
      <c r="D234" s="122" t="s">
        <v>1133</v>
      </c>
      <c r="E234" s="122" t="s">
        <v>1118</v>
      </c>
      <c r="F234" s="22" t="s">
        <v>99</v>
      </c>
      <c r="G234" s="22"/>
      <c r="H234" s="21" t="s">
        <v>21</v>
      </c>
      <c r="I234" s="21" t="s">
        <v>81</v>
      </c>
      <c r="J234" s="21" t="s">
        <v>168</v>
      </c>
      <c r="K234" s="122" t="s">
        <v>1162</v>
      </c>
      <c r="L234" s="122"/>
      <c r="M234" s="204">
        <v>2500</v>
      </c>
      <c r="N234" s="192"/>
      <c r="O234" s="189">
        <f>O233+M234-N234</f>
        <v>2867.5599999999322</v>
      </c>
    </row>
    <row r="235" spans="1:15" s="55" customFormat="1" ht="22.05" hidden="1" customHeight="1" x14ac:dyDescent="0.2">
      <c r="A235" s="186">
        <v>45783</v>
      </c>
      <c r="B235" s="20" t="s">
        <v>39</v>
      </c>
      <c r="C235" s="122">
        <v>227022</v>
      </c>
      <c r="D235" s="122"/>
      <c r="E235" s="122" t="s">
        <v>1141</v>
      </c>
      <c r="F235" s="22" t="s">
        <v>99</v>
      </c>
      <c r="G235" s="22"/>
      <c r="H235" s="21" t="s">
        <v>22</v>
      </c>
      <c r="I235" s="21" t="s">
        <v>103</v>
      </c>
      <c r="J235" s="21" t="s">
        <v>60</v>
      </c>
      <c r="K235" s="122" t="s">
        <v>3484</v>
      </c>
      <c r="L235" s="122"/>
      <c r="M235" s="204"/>
      <c r="N235" s="192">
        <v>2550</v>
      </c>
      <c r="O235" s="189">
        <f t="shared" si="4"/>
        <v>317.55999999993219</v>
      </c>
    </row>
    <row r="236" spans="1:15" s="55" customFormat="1" ht="22.05" hidden="1" customHeight="1" x14ac:dyDescent="0.2">
      <c r="A236" s="186">
        <v>45784</v>
      </c>
      <c r="B236" s="20" t="s">
        <v>39</v>
      </c>
      <c r="C236" s="122">
        <v>178032</v>
      </c>
      <c r="D236" s="122"/>
      <c r="E236" s="122" t="s">
        <v>1118</v>
      </c>
      <c r="F236" s="22" t="s">
        <v>99</v>
      </c>
      <c r="H236" s="21" t="s">
        <v>21</v>
      </c>
      <c r="I236" s="21" t="s">
        <v>81</v>
      </c>
      <c r="J236" s="21" t="s">
        <v>167</v>
      </c>
      <c r="K236" s="122" t="s">
        <v>1162</v>
      </c>
      <c r="L236" s="122"/>
      <c r="M236" s="204">
        <v>272000</v>
      </c>
      <c r="N236" s="192"/>
      <c r="O236" s="189">
        <f t="shared" si="4"/>
        <v>272317.55999999994</v>
      </c>
    </row>
    <row r="237" spans="1:15" s="55" customFormat="1" ht="22.05" hidden="1" customHeight="1" x14ac:dyDescent="0.2">
      <c r="A237" s="186">
        <v>45784</v>
      </c>
      <c r="B237" s="20" t="s">
        <v>39</v>
      </c>
      <c r="C237" s="122">
        <v>205722</v>
      </c>
      <c r="D237" s="122"/>
      <c r="E237" s="122" t="s">
        <v>4092</v>
      </c>
      <c r="F237" s="22" t="s">
        <v>99</v>
      </c>
      <c r="G237" s="41"/>
      <c r="H237" s="21" t="s">
        <v>22</v>
      </c>
      <c r="I237" s="21" t="s">
        <v>56</v>
      </c>
      <c r="J237" s="21" t="s">
        <v>90</v>
      </c>
      <c r="K237" s="122" t="s">
        <v>1156</v>
      </c>
      <c r="L237" s="122"/>
      <c r="M237" s="204"/>
      <c r="N237" s="192">
        <v>7191.44</v>
      </c>
      <c r="O237" s="189">
        <f t="shared" si="4"/>
        <v>265126.11999999994</v>
      </c>
    </row>
    <row r="238" spans="1:15" s="55" customFormat="1" ht="22.05" hidden="1" customHeight="1" x14ac:dyDescent="0.2">
      <c r="A238" s="186">
        <v>45784</v>
      </c>
      <c r="B238" s="20" t="s">
        <v>39</v>
      </c>
      <c r="C238" s="122">
        <v>210269</v>
      </c>
      <c r="D238" s="123"/>
      <c r="E238" s="123" t="s">
        <v>1119</v>
      </c>
      <c r="F238" s="22" t="s">
        <v>99</v>
      </c>
      <c r="G238" s="41"/>
      <c r="H238" s="21" t="s">
        <v>22</v>
      </c>
      <c r="I238" s="21" t="s">
        <v>81</v>
      </c>
      <c r="J238" s="21" t="s">
        <v>172</v>
      </c>
      <c r="K238" s="123" t="s">
        <v>40</v>
      </c>
      <c r="L238" s="123"/>
      <c r="M238" s="189"/>
      <c r="N238" s="192">
        <v>65000</v>
      </c>
      <c r="O238" s="189">
        <f t="shared" si="4"/>
        <v>200126.11999999994</v>
      </c>
    </row>
    <row r="239" spans="1:15" s="55" customFormat="1" ht="22.05" hidden="1" customHeight="1" x14ac:dyDescent="0.2">
      <c r="A239" s="186">
        <v>45784</v>
      </c>
      <c r="B239" s="20" t="s">
        <v>39</v>
      </c>
      <c r="C239" s="122">
        <v>748576813</v>
      </c>
      <c r="D239" s="122" t="s">
        <v>4093</v>
      </c>
      <c r="E239" s="122" t="s">
        <v>1118</v>
      </c>
      <c r="F239" s="22" t="s">
        <v>99</v>
      </c>
      <c r="G239" s="41"/>
      <c r="H239" s="21" t="s">
        <v>21</v>
      </c>
      <c r="I239" s="21" t="s">
        <v>81</v>
      </c>
      <c r="J239" s="21" t="s">
        <v>167</v>
      </c>
      <c r="K239" s="122" t="s">
        <v>1162</v>
      </c>
      <c r="L239" s="122"/>
      <c r="M239" s="204">
        <v>4000</v>
      </c>
      <c r="N239" s="192"/>
      <c r="O239" s="189">
        <f t="shared" si="4"/>
        <v>204126.11999999994</v>
      </c>
    </row>
    <row r="240" spans="1:15" s="55" customFormat="1" ht="22.05" hidden="1" customHeight="1" x14ac:dyDescent="0.2">
      <c r="A240" s="186">
        <v>45784</v>
      </c>
      <c r="B240" s="20" t="s">
        <v>39</v>
      </c>
      <c r="C240" s="122">
        <v>295946</v>
      </c>
      <c r="D240" s="123"/>
      <c r="E240" s="123" t="s">
        <v>4094</v>
      </c>
      <c r="F240" s="22" t="s">
        <v>99</v>
      </c>
      <c r="G240" s="41"/>
      <c r="H240" s="21" t="s">
        <v>22</v>
      </c>
      <c r="I240" s="21" t="s">
        <v>103</v>
      </c>
      <c r="J240" s="21" t="s">
        <v>60</v>
      </c>
      <c r="K240" s="123" t="s">
        <v>4115</v>
      </c>
      <c r="L240" s="123"/>
      <c r="M240" s="189"/>
      <c r="N240" s="192">
        <v>1900</v>
      </c>
      <c r="O240" s="189">
        <f t="shared" si="4"/>
        <v>202226.11999999994</v>
      </c>
    </row>
    <row r="241" spans="1:15" s="55" customFormat="1" ht="22.05" hidden="1" customHeight="1" x14ac:dyDescent="0.2">
      <c r="A241" s="186">
        <v>45785</v>
      </c>
      <c r="B241" s="20" t="s">
        <v>39</v>
      </c>
      <c r="C241" s="122">
        <v>350570</v>
      </c>
      <c r="D241" s="123"/>
      <c r="E241" s="123" t="s">
        <v>1118</v>
      </c>
      <c r="F241" s="22" t="s">
        <v>99</v>
      </c>
      <c r="G241" s="41"/>
      <c r="H241" s="21" t="s">
        <v>21</v>
      </c>
      <c r="I241" s="21" t="s">
        <v>81</v>
      </c>
      <c r="J241" s="21" t="s">
        <v>167</v>
      </c>
      <c r="K241" s="123" t="s">
        <v>1162</v>
      </c>
      <c r="L241" s="123"/>
      <c r="M241" s="189">
        <v>15000</v>
      </c>
      <c r="N241" s="192"/>
      <c r="O241" s="189">
        <f t="shared" si="4"/>
        <v>217226.11999999994</v>
      </c>
    </row>
    <row r="242" spans="1:15" s="55" customFormat="1" ht="22.05" hidden="1" customHeight="1" x14ac:dyDescent="0.2">
      <c r="A242" s="186">
        <v>45785</v>
      </c>
      <c r="B242" s="20" t="s">
        <v>39</v>
      </c>
      <c r="C242" s="122">
        <v>357281</v>
      </c>
      <c r="D242" s="122" t="s">
        <v>4095</v>
      </c>
      <c r="E242" s="122" t="s">
        <v>4096</v>
      </c>
      <c r="F242" s="22" t="s">
        <v>99</v>
      </c>
      <c r="G242" s="41"/>
      <c r="H242" s="21" t="s">
        <v>22</v>
      </c>
      <c r="I242" s="21" t="s">
        <v>80</v>
      </c>
      <c r="J242" s="21" t="s">
        <v>68</v>
      </c>
      <c r="K242" s="122" t="s">
        <v>4116</v>
      </c>
      <c r="L242" s="122"/>
      <c r="M242" s="204"/>
      <c r="N242" s="192">
        <v>12514.52</v>
      </c>
      <c r="O242" s="189">
        <f t="shared" si="4"/>
        <v>204711.59999999995</v>
      </c>
    </row>
    <row r="243" spans="1:15" s="55" customFormat="1" ht="22.05" hidden="1" customHeight="1" x14ac:dyDescent="0.2">
      <c r="A243" s="186">
        <v>45786</v>
      </c>
      <c r="B243" s="20" t="s">
        <v>39</v>
      </c>
      <c r="C243" s="122"/>
      <c r="D243" s="122"/>
      <c r="E243" s="122" t="s">
        <v>1044</v>
      </c>
      <c r="F243" s="22" t="s">
        <v>78</v>
      </c>
      <c r="G243" s="41">
        <v>2932</v>
      </c>
      <c r="H243" s="21" t="s">
        <v>22</v>
      </c>
      <c r="I243" s="21" t="s">
        <v>81</v>
      </c>
      <c r="J243" s="21" t="s">
        <v>33</v>
      </c>
      <c r="K243" s="122" t="s">
        <v>621</v>
      </c>
      <c r="L243" s="122"/>
      <c r="M243" s="204"/>
      <c r="N243" s="192">
        <v>100000</v>
      </c>
      <c r="O243" s="189">
        <f t="shared" si="4"/>
        <v>104711.59999999995</v>
      </c>
    </row>
    <row r="244" spans="1:15" s="55" customFormat="1" ht="22.05" hidden="1" customHeight="1" x14ac:dyDescent="0.2">
      <c r="A244" s="186">
        <v>45786</v>
      </c>
      <c r="B244" s="20" t="s">
        <v>39</v>
      </c>
      <c r="C244" s="122"/>
      <c r="D244" s="123"/>
      <c r="E244" s="123" t="s">
        <v>1044</v>
      </c>
      <c r="F244" s="22" t="s">
        <v>78</v>
      </c>
      <c r="G244" s="41">
        <v>2933</v>
      </c>
      <c r="H244" s="21" t="s">
        <v>22</v>
      </c>
      <c r="I244" s="21" t="s">
        <v>81</v>
      </c>
      <c r="J244" s="21" t="s">
        <v>33</v>
      </c>
      <c r="K244" s="123" t="s">
        <v>621</v>
      </c>
      <c r="L244" s="123"/>
      <c r="M244" s="189"/>
      <c r="N244" s="192">
        <v>100000</v>
      </c>
      <c r="O244" s="189">
        <f t="shared" si="4"/>
        <v>4711.5999999999476</v>
      </c>
    </row>
    <row r="245" spans="1:15" s="55" customFormat="1" ht="22.05" hidden="1" customHeight="1" x14ac:dyDescent="0.2">
      <c r="A245" s="186">
        <v>45786</v>
      </c>
      <c r="B245" s="20" t="s">
        <v>39</v>
      </c>
      <c r="C245" s="122">
        <v>648831</v>
      </c>
      <c r="D245" s="122"/>
      <c r="E245" s="122" t="s">
        <v>1118</v>
      </c>
      <c r="F245" s="22" t="s">
        <v>99</v>
      </c>
      <c r="G245" s="41"/>
      <c r="H245" s="21" t="s">
        <v>21</v>
      </c>
      <c r="I245" s="21" t="s">
        <v>81</v>
      </c>
      <c r="J245" s="21" t="s">
        <v>167</v>
      </c>
      <c r="K245" s="122" t="s">
        <v>1162</v>
      </c>
      <c r="L245" s="122"/>
      <c r="M245" s="204">
        <v>45000</v>
      </c>
      <c r="N245" s="192"/>
      <c r="O245" s="189">
        <f t="shared" si="4"/>
        <v>49711.599999999948</v>
      </c>
    </row>
    <row r="246" spans="1:15" s="55" customFormat="1" ht="22.05" hidden="1" customHeight="1" x14ac:dyDescent="0.2">
      <c r="A246" s="186">
        <v>45786</v>
      </c>
      <c r="B246" s="20" t="s">
        <v>39</v>
      </c>
      <c r="C246" s="122">
        <v>658925</v>
      </c>
      <c r="D246" s="123" t="s">
        <v>4097</v>
      </c>
      <c r="E246" s="123" t="s">
        <v>4098</v>
      </c>
      <c r="F246" s="22" t="s">
        <v>99</v>
      </c>
      <c r="G246" s="41"/>
      <c r="H246" s="21" t="s">
        <v>22</v>
      </c>
      <c r="I246" s="21" t="s">
        <v>103</v>
      </c>
      <c r="J246" s="21" t="s">
        <v>60</v>
      </c>
      <c r="K246" s="123" t="s">
        <v>4117</v>
      </c>
      <c r="L246" s="123"/>
      <c r="M246" s="189"/>
      <c r="N246" s="192">
        <v>47500</v>
      </c>
      <c r="O246" s="189">
        <f t="shared" si="4"/>
        <v>2211.5999999999476</v>
      </c>
    </row>
    <row r="247" spans="1:15" s="55" customFormat="1" ht="22.05" hidden="1" customHeight="1" x14ac:dyDescent="0.2">
      <c r="A247" s="186">
        <v>45789</v>
      </c>
      <c r="B247" s="20" t="s">
        <v>39</v>
      </c>
      <c r="C247" s="122">
        <v>705715314</v>
      </c>
      <c r="D247" s="122" t="s">
        <v>1133</v>
      </c>
      <c r="E247" s="122" t="s">
        <v>569</v>
      </c>
      <c r="F247" s="22" t="s">
        <v>99</v>
      </c>
      <c r="G247" s="41"/>
      <c r="H247" s="21" t="s">
        <v>21</v>
      </c>
      <c r="I247" s="21" t="s">
        <v>81</v>
      </c>
      <c r="J247" s="21" t="s">
        <v>168</v>
      </c>
      <c r="K247" s="122" t="s">
        <v>1162</v>
      </c>
      <c r="L247" s="122"/>
      <c r="M247" s="204">
        <v>40000</v>
      </c>
      <c r="N247" s="192"/>
      <c r="O247" s="189">
        <f t="shared" si="4"/>
        <v>42211.599999999948</v>
      </c>
    </row>
    <row r="248" spans="1:15" s="55" customFormat="1" ht="22.05" hidden="1" customHeight="1" x14ac:dyDescent="0.2">
      <c r="A248" s="186">
        <v>45789</v>
      </c>
      <c r="B248" s="20" t="s">
        <v>39</v>
      </c>
      <c r="C248" s="122">
        <v>57314</v>
      </c>
      <c r="D248" s="122"/>
      <c r="E248" s="122" t="s">
        <v>1126</v>
      </c>
      <c r="F248" s="22" t="s">
        <v>99</v>
      </c>
      <c r="G248" s="41"/>
      <c r="H248" s="21" t="s">
        <v>22</v>
      </c>
      <c r="I248" s="21" t="s">
        <v>54</v>
      </c>
      <c r="J248" s="21" t="s">
        <v>61</v>
      </c>
      <c r="K248" s="122" t="s">
        <v>611</v>
      </c>
      <c r="L248" s="122"/>
      <c r="M248" s="204"/>
      <c r="N248" s="192">
        <v>36727.360000000001</v>
      </c>
      <c r="O248" s="189">
        <f t="shared" si="4"/>
        <v>5484.239999999947</v>
      </c>
    </row>
    <row r="249" spans="1:15" s="55" customFormat="1" ht="22.05" hidden="1" customHeight="1" x14ac:dyDescent="0.2">
      <c r="A249" s="186">
        <v>45789</v>
      </c>
      <c r="B249" s="20" t="s">
        <v>39</v>
      </c>
      <c r="C249" s="122">
        <v>67016</v>
      </c>
      <c r="D249" s="123" t="s">
        <v>4099</v>
      </c>
      <c r="E249" s="123" t="s">
        <v>1121</v>
      </c>
      <c r="F249" s="22" t="s">
        <v>99</v>
      </c>
      <c r="G249" s="41"/>
      <c r="H249" s="21" t="s">
        <v>22</v>
      </c>
      <c r="I249" s="21" t="s">
        <v>56</v>
      </c>
      <c r="J249" s="21" t="s">
        <v>88</v>
      </c>
      <c r="K249" s="123" t="s">
        <v>1155</v>
      </c>
      <c r="L249" s="123"/>
      <c r="M249" s="189"/>
      <c r="N249" s="192">
        <v>3480</v>
      </c>
      <c r="O249" s="189">
        <f t="shared" si="4"/>
        <v>2004.239999999947</v>
      </c>
    </row>
    <row r="250" spans="1:15" s="55" customFormat="1" ht="22.05" hidden="1" customHeight="1" x14ac:dyDescent="0.2">
      <c r="A250" s="186">
        <v>45790</v>
      </c>
      <c r="B250" s="20" t="s">
        <v>39</v>
      </c>
      <c r="C250" s="122">
        <v>1965079116</v>
      </c>
      <c r="D250" s="122" t="s">
        <v>1133</v>
      </c>
      <c r="E250" s="122" t="s">
        <v>1118</v>
      </c>
      <c r="F250" s="22" t="s">
        <v>99</v>
      </c>
      <c r="G250" s="41"/>
      <c r="H250" s="21" t="s">
        <v>21</v>
      </c>
      <c r="I250" s="21" t="s">
        <v>81</v>
      </c>
      <c r="J250" s="21" t="s">
        <v>168</v>
      </c>
      <c r="K250" s="122" t="s">
        <v>1162</v>
      </c>
      <c r="L250" s="122"/>
      <c r="M250" s="204">
        <v>7000</v>
      </c>
      <c r="N250" s="192"/>
      <c r="O250" s="189">
        <f t="shared" si="4"/>
        <v>9004.239999999947</v>
      </c>
    </row>
    <row r="251" spans="1:15" s="55" customFormat="1" ht="22.05" hidden="1" customHeight="1" x14ac:dyDescent="0.2">
      <c r="A251" s="186">
        <v>45790</v>
      </c>
      <c r="B251" s="20" t="s">
        <v>39</v>
      </c>
      <c r="C251" s="122">
        <v>311757</v>
      </c>
      <c r="D251" s="123"/>
      <c r="E251" s="123" t="s">
        <v>2721</v>
      </c>
      <c r="F251" s="22" t="s">
        <v>99</v>
      </c>
      <c r="G251" s="41"/>
      <c r="H251" s="21" t="s">
        <v>22</v>
      </c>
      <c r="I251" s="21" t="s">
        <v>54</v>
      </c>
      <c r="J251" s="21" t="s">
        <v>61</v>
      </c>
      <c r="K251" s="123" t="s">
        <v>2748</v>
      </c>
      <c r="L251" s="123"/>
      <c r="M251" s="189"/>
      <c r="N251" s="192">
        <v>8300</v>
      </c>
      <c r="O251" s="189">
        <f t="shared" si="4"/>
        <v>704.23999999994703</v>
      </c>
    </row>
    <row r="252" spans="1:15" s="55" customFormat="1" ht="22.05" hidden="1" customHeight="1" x14ac:dyDescent="0.2">
      <c r="A252" s="186">
        <v>45790</v>
      </c>
      <c r="B252" s="20" t="s">
        <v>39</v>
      </c>
      <c r="C252" s="122">
        <v>348702</v>
      </c>
      <c r="D252" s="122"/>
      <c r="E252" s="122" t="s">
        <v>29</v>
      </c>
      <c r="F252" s="22" t="s">
        <v>99</v>
      </c>
      <c r="G252" s="41"/>
      <c r="H252" s="21" t="s">
        <v>21</v>
      </c>
      <c r="I252" s="21" t="s">
        <v>81</v>
      </c>
      <c r="J252" s="21" t="s">
        <v>167</v>
      </c>
      <c r="K252" s="122" t="s">
        <v>1162</v>
      </c>
      <c r="L252" s="122"/>
      <c r="M252" s="204">
        <v>485000</v>
      </c>
      <c r="N252" s="192"/>
      <c r="O252" s="189">
        <f t="shared" si="4"/>
        <v>485704.23999999993</v>
      </c>
    </row>
    <row r="253" spans="1:15" s="55" customFormat="1" ht="22.05" hidden="1" customHeight="1" x14ac:dyDescent="0.2">
      <c r="A253" s="186">
        <v>45790</v>
      </c>
      <c r="B253" s="20" t="s">
        <v>39</v>
      </c>
      <c r="C253" s="122">
        <v>3568727213</v>
      </c>
      <c r="D253" s="123" t="s">
        <v>1133</v>
      </c>
      <c r="E253" s="123" t="s">
        <v>1118</v>
      </c>
      <c r="F253" s="22" t="s">
        <v>99</v>
      </c>
      <c r="G253" s="41"/>
      <c r="H253" s="21" t="s">
        <v>21</v>
      </c>
      <c r="I253" s="21" t="s">
        <v>81</v>
      </c>
      <c r="J253" s="21" t="s">
        <v>168</v>
      </c>
      <c r="K253" s="123" t="s">
        <v>1162</v>
      </c>
      <c r="L253" s="123"/>
      <c r="M253" s="189">
        <v>2500</v>
      </c>
      <c r="N253" s="192"/>
      <c r="O253" s="189">
        <f t="shared" si="4"/>
        <v>488204.23999999993</v>
      </c>
    </row>
    <row r="254" spans="1:15" s="55" customFormat="1" ht="22.05" hidden="1" customHeight="1" x14ac:dyDescent="0.2">
      <c r="A254" s="186">
        <v>45790</v>
      </c>
      <c r="B254" s="20" t="s">
        <v>39</v>
      </c>
      <c r="C254" s="122">
        <v>539821</v>
      </c>
      <c r="D254" s="122"/>
      <c r="E254" s="122" t="s">
        <v>4100</v>
      </c>
      <c r="F254" s="22" t="s">
        <v>99</v>
      </c>
      <c r="G254" s="41"/>
      <c r="H254" s="21" t="s">
        <v>22</v>
      </c>
      <c r="I254" s="21" t="s">
        <v>103</v>
      </c>
      <c r="J254" s="21" t="s">
        <v>60</v>
      </c>
      <c r="K254" s="122" t="s">
        <v>1157</v>
      </c>
      <c r="L254" s="122"/>
      <c r="M254" s="204"/>
      <c r="N254" s="192">
        <v>2250</v>
      </c>
      <c r="O254" s="189">
        <f t="shared" si="4"/>
        <v>485954.23999999993</v>
      </c>
    </row>
    <row r="255" spans="1:15" s="55" customFormat="1" ht="22.05" hidden="1" customHeight="1" x14ac:dyDescent="0.2">
      <c r="A255" s="186">
        <v>45792</v>
      </c>
      <c r="B255" s="20" t="s">
        <v>39</v>
      </c>
      <c r="C255" s="122">
        <v>663872613</v>
      </c>
      <c r="D255" s="123" t="s">
        <v>1133</v>
      </c>
      <c r="E255" s="123" t="s">
        <v>577</v>
      </c>
      <c r="F255" s="22" t="s">
        <v>99</v>
      </c>
      <c r="G255" s="41"/>
      <c r="H255" s="21" t="s">
        <v>21</v>
      </c>
      <c r="I255" s="21" t="s">
        <v>81</v>
      </c>
      <c r="J255" s="21" t="s">
        <v>168</v>
      </c>
      <c r="K255" s="123" t="s">
        <v>1162</v>
      </c>
      <c r="L255" s="123"/>
      <c r="M255" s="189">
        <v>35000</v>
      </c>
      <c r="N255" s="192"/>
      <c r="O255" s="189">
        <f t="shared" si="4"/>
        <v>520954.23999999993</v>
      </c>
    </row>
    <row r="256" spans="1:15" s="55" customFormat="1" ht="22.05" hidden="1" customHeight="1" x14ac:dyDescent="0.2">
      <c r="A256" s="186">
        <v>45792</v>
      </c>
      <c r="B256" s="20" t="s">
        <v>39</v>
      </c>
      <c r="C256" s="122">
        <v>410302</v>
      </c>
      <c r="D256" s="122"/>
      <c r="E256" s="122" t="s">
        <v>1798</v>
      </c>
      <c r="F256" s="22" t="s">
        <v>99</v>
      </c>
      <c r="G256" s="41"/>
      <c r="H256" s="21" t="s">
        <v>22</v>
      </c>
      <c r="I256" s="21" t="s">
        <v>54</v>
      </c>
      <c r="J256" s="21" t="s">
        <v>61</v>
      </c>
      <c r="K256" s="122" t="s">
        <v>611</v>
      </c>
      <c r="L256" s="122"/>
      <c r="M256" s="204"/>
      <c r="N256" s="192">
        <v>34955.050000000003</v>
      </c>
      <c r="O256" s="189">
        <f t="shared" si="4"/>
        <v>485999.18999999994</v>
      </c>
    </row>
    <row r="257" spans="1:15" s="55" customFormat="1" ht="22.05" hidden="1" customHeight="1" x14ac:dyDescent="0.2">
      <c r="A257" s="186">
        <v>45794</v>
      </c>
      <c r="B257" s="20" t="s">
        <v>39</v>
      </c>
      <c r="C257" s="122">
        <v>321407</v>
      </c>
      <c r="D257" s="123"/>
      <c r="E257" s="123" t="s">
        <v>1118</v>
      </c>
      <c r="F257" s="22" t="s">
        <v>99</v>
      </c>
      <c r="G257" s="41"/>
      <c r="H257" s="21" t="s">
        <v>21</v>
      </c>
      <c r="I257" s="21" t="s">
        <v>81</v>
      </c>
      <c r="J257" s="21" t="s">
        <v>167</v>
      </c>
      <c r="K257" s="123" t="s">
        <v>1162</v>
      </c>
      <c r="L257" s="123"/>
      <c r="M257" s="189">
        <v>21500</v>
      </c>
      <c r="N257" s="192"/>
      <c r="O257" s="189">
        <f t="shared" si="4"/>
        <v>507499.18999999994</v>
      </c>
    </row>
    <row r="258" spans="1:15" s="55" customFormat="1" ht="22.05" hidden="1" customHeight="1" x14ac:dyDescent="0.2">
      <c r="A258" s="186">
        <v>45791</v>
      </c>
      <c r="B258" s="20" t="s">
        <v>39</v>
      </c>
      <c r="C258" s="122"/>
      <c r="D258" s="122"/>
      <c r="E258" s="122" t="s">
        <v>1136</v>
      </c>
      <c r="F258" s="22" t="s">
        <v>120</v>
      </c>
      <c r="G258" s="41"/>
      <c r="H258" s="21" t="s">
        <v>22</v>
      </c>
      <c r="I258" s="21" t="s">
        <v>54</v>
      </c>
      <c r="J258" s="21" t="s">
        <v>61</v>
      </c>
      <c r="K258" s="122" t="s">
        <v>1163</v>
      </c>
      <c r="L258" s="192">
        <v>485150.39</v>
      </c>
      <c r="M258" s="204"/>
      <c r="N258" s="192">
        <v>71016.39</v>
      </c>
      <c r="O258" s="189">
        <f t="shared" si="4"/>
        <v>436482.79999999993</v>
      </c>
    </row>
    <row r="259" spans="1:15" s="55" customFormat="1" ht="22.05" hidden="1" customHeight="1" x14ac:dyDescent="0.2">
      <c r="A259" s="186">
        <v>45791</v>
      </c>
      <c r="B259" s="20" t="s">
        <v>39</v>
      </c>
      <c r="C259" s="122"/>
      <c r="D259" s="122"/>
      <c r="E259" s="122" t="s">
        <v>1136</v>
      </c>
      <c r="F259" s="22" t="s">
        <v>120</v>
      </c>
      <c r="G259" s="41"/>
      <c r="H259" s="21" t="s">
        <v>22</v>
      </c>
      <c r="I259" s="21" t="s">
        <v>54</v>
      </c>
      <c r="J259" s="21" t="s">
        <v>62</v>
      </c>
      <c r="K259" s="122"/>
      <c r="L259" s="192">
        <v>485150.39</v>
      </c>
      <c r="M259" s="204"/>
      <c r="N259" s="192">
        <v>35531.620000000003</v>
      </c>
      <c r="O259" s="189">
        <f t="shared" si="4"/>
        <v>400951.17999999993</v>
      </c>
    </row>
    <row r="260" spans="1:15" s="55" customFormat="1" ht="22.05" hidden="1" customHeight="1" x14ac:dyDescent="0.2">
      <c r="A260" s="186">
        <v>45791</v>
      </c>
      <c r="B260" s="20" t="s">
        <v>39</v>
      </c>
      <c r="C260" s="122"/>
      <c r="D260" s="122"/>
      <c r="E260" s="122" t="s">
        <v>1136</v>
      </c>
      <c r="F260" s="22" t="s">
        <v>120</v>
      </c>
      <c r="G260" s="41"/>
      <c r="H260" s="21" t="s">
        <v>22</v>
      </c>
      <c r="I260" s="21" t="s">
        <v>54</v>
      </c>
      <c r="J260" s="21" t="s">
        <v>41</v>
      </c>
      <c r="K260" s="122"/>
      <c r="L260" s="192">
        <v>485150.39</v>
      </c>
      <c r="M260" s="204"/>
      <c r="N260" s="192">
        <f>96961.39-20000-10000</f>
        <v>66961.39</v>
      </c>
      <c r="O260" s="189">
        <f t="shared" si="4"/>
        <v>333989.78999999992</v>
      </c>
    </row>
    <row r="261" spans="1:15" s="55" customFormat="1" ht="22.05" hidden="1" customHeight="1" x14ac:dyDescent="0.2">
      <c r="A261" s="186">
        <v>45791</v>
      </c>
      <c r="B261" s="20" t="s">
        <v>39</v>
      </c>
      <c r="C261" s="122"/>
      <c r="D261" s="122"/>
      <c r="E261" s="122" t="s">
        <v>1136</v>
      </c>
      <c r="F261" s="22" t="s">
        <v>120</v>
      </c>
      <c r="G261" s="41"/>
      <c r="H261" s="21" t="s">
        <v>22</v>
      </c>
      <c r="I261" s="21" t="s">
        <v>54</v>
      </c>
      <c r="J261" s="21" t="s">
        <v>63</v>
      </c>
      <c r="K261" s="122"/>
      <c r="L261" s="192">
        <v>485150.39</v>
      </c>
      <c r="M261" s="204"/>
      <c r="N261" s="192">
        <v>61530.990000000005</v>
      </c>
      <c r="O261" s="189">
        <f t="shared" si="4"/>
        <v>272458.79999999993</v>
      </c>
    </row>
    <row r="262" spans="1:15" s="55" customFormat="1" ht="22.05" hidden="1" customHeight="1" x14ac:dyDescent="0.2">
      <c r="A262" s="186">
        <v>45791</v>
      </c>
      <c r="B262" s="20" t="s">
        <v>39</v>
      </c>
      <c r="C262" s="122"/>
      <c r="D262" s="122"/>
      <c r="E262" s="122" t="s">
        <v>1136</v>
      </c>
      <c r="F262" s="22" t="s">
        <v>120</v>
      </c>
      <c r="G262" s="41"/>
      <c r="H262" s="21" t="s">
        <v>22</v>
      </c>
      <c r="I262" s="21" t="s">
        <v>54</v>
      </c>
      <c r="J262" s="21" t="s">
        <v>44</v>
      </c>
      <c r="K262" s="122"/>
      <c r="L262" s="192">
        <v>485150.39</v>
      </c>
      <c r="M262" s="204"/>
      <c r="N262" s="192">
        <v>12460.309999999998</v>
      </c>
      <c r="O262" s="189">
        <f t="shared" si="4"/>
        <v>259998.48999999993</v>
      </c>
    </row>
    <row r="263" spans="1:15" s="55" customFormat="1" ht="22.05" hidden="1" customHeight="1" x14ac:dyDescent="0.2">
      <c r="A263" s="186">
        <v>45791</v>
      </c>
      <c r="B263" s="20" t="s">
        <v>39</v>
      </c>
      <c r="C263" s="122"/>
      <c r="D263" s="122"/>
      <c r="E263" s="122" t="s">
        <v>1136</v>
      </c>
      <c r="F263" s="22" t="s">
        <v>120</v>
      </c>
      <c r="G263" s="41"/>
      <c r="H263" s="21" t="s">
        <v>22</v>
      </c>
      <c r="I263" s="21" t="s">
        <v>80</v>
      </c>
      <c r="J263" s="21" t="s">
        <v>67</v>
      </c>
      <c r="K263" s="122"/>
      <c r="L263" s="192">
        <v>485150.39</v>
      </c>
      <c r="M263" s="204"/>
      <c r="N263" s="192">
        <v>167649.69</v>
      </c>
      <c r="O263" s="189">
        <f t="shared" si="4"/>
        <v>92348.79999999993</v>
      </c>
    </row>
    <row r="264" spans="1:15" s="55" customFormat="1" ht="22.05" hidden="1" customHeight="1" x14ac:dyDescent="0.2">
      <c r="A264" s="186">
        <v>45791</v>
      </c>
      <c r="B264" s="20" t="s">
        <v>39</v>
      </c>
      <c r="C264" s="122"/>
      <c r="D264" s="122"/>
      <c r="E264" s="122" t="s">
        <v>1136</v>
      </c>
      <c r="F264" s="22" t="s">
        <v>120</v>
      </c>
      <c r="G264" s="41"/>
      <c r="H264" s="21" t="s">
        <v>22</v>
      </c>
      <c r="I264" s="21" t="s">
        <v>103</v>
      </c>
      <c r="J264" s="21" t="s">
        <v>102</v>
      </c>
      <c r="K264" s="122"/>
      <c r="L264" s="192" t="s">
        <v>4504</v>
      </c>
      <c r="M264" s="204"/>
      <c r="N264" s="192">
        <v>20000</v>
      </c>
      <c r="O264" s="189">
        <f t="shared" si="4"/>
        <v>72348.79999999993</v>
      </c>
    </row>
    <row r="265" spans="1:15" s="55" customFormat="1" ht="22.05" hidden="1" customHeight="1" x14ac:dyDescent="0.2">
      <c r="A265" s="186">
        <v>45791</v>
      </c>
      <c r="B265" s="20" t="s">
        <v>39</v>
      </c>
      <c r="C265" s="122"/>
      <c r="D265" s="122"/>
      <c r="E265" s="122" t="s">
        <v>1136</v>
      </c>
      <c r="F265" s="22" t="s">
        <v>120</v>
      </c>
      <c r="G265" s="41"/>
      <c r="H265" s="21" t="s">
        <v>22</v>
      </c>
      <c r="I265" s="21" t="s">
        <v>29</v>
      </c>
      <c r="J265" s="21" t="s">
        <v>209</v>
      </c>
      <c r="K265" s="122"/>
      <c r="L265" s="192" t="s">
        <v>4502</v>
      </c>
      <c r="M265" s="204"/>
      <c r="N265" s="192">
        <v>50000</v>
      </c>
      <c r="O265" s="189">
        <f t="shared" si="4"/>
        <v>22348.79999999993</v>
      </c>
    </row>
    <row r="266" spans="1:15" s="55" customFormat="1" ht="22.05" hidden="1" customHeight="1" x14ac:dyDescent="0.2">
      <c r="A266" s="186">
        <v>45794</v>
      </c>
      <c r="B266" s="20" t="s">
        <v>39</v>
      </c>
      <c r="C266" s="122">
        <v>376682</v>
      </c>
      <c r="D266" s="122" t="s">
        <v>4101</v>
      </c>
      <c r="E266" s="122" t="s">
        <v>1128</v>
      </c>
      <c r="F266" s="22" t="s">
        <v>99</v>
      </c>
      <c r="G266" s="41"/>
      <c r="H266" s="21" t="s">
        <v>22</v>
      </c>
      <c r="I266" s="21" t="s">
        <v>56</v>
      </c>
      <c r="J266" s="21" t="s">
        <v>88</v>
      </c>
      <c r="K266" s="122" t="s">
        <v>1158</v>
      </c>
      <c r="L266" s="122"/>
      <c r="M266" s="204"/>
      <c r="N266" s="192">
        <v>20000</v>
      </c>
      <c r="O266" s="189">
        <f t="shared" si="4"/>
        <v>2348.7999999999302</v>
      </c>
    </row>
    <row r="267" spans="1:15" s="55" customFormat="1" ht="22.05" hidden="1" customHeight="1" x14ac:dyDescent="0.2">
      <c r="A267" s="186">
        <v>45794</v>
      </c>
      <c r="B267" s="20" t="s">
        <v>39</v>
      </c>
      <c r="C267" s="122">
        <v>382412</v>
      </c>
      <c r="D267" s="122" t="s">
        <v>4102</v>
      </c>
      <c r="E267" s="122" t="s">
        <v>1121</v>
      </c>
      <c r="F267" s="22" t="s">
        <v>99</v>
      </c>
      <c r="G267" s="41"/>
      <c r="H267" s="21" t="s">
        <v>22</v>
      </c>
      <c r="I267" s="21" t="s">
        <v>56</v>
      </c>
      <c r="J267" s="21" t="s">
        <v>88</v>
      </c>
      <c r="K267" s="122" t="s">
        <v>1155</v>
      </c>
      <c r="L267" s="122"/>
      <c r="M267" s="204"/>
      <c r="N267" s="192">
        <v>1740</v>
      </c>
      <c r="O267" s="189">
        <f t="shared" si="4"/>
        <v>608.79999999993015</v>
      </c>
    </row>
    <row r="268" spans="1:15" s="55" customFormat="1" ht="22.05" hidden="1" customHeight="1" x14ac:dyDescent="0.2">
      <c r="A268" s="186">
        <v>45796</v>
      </c>
      <c r="B268" s="20" t="s">
        <v>39</v>
      </c>
      <c r="C268" s="122">
        <v>3482406124</v>
      </c>
      <c r="D268" s="122" t="s">
        <v>1133</v>
      </c>
      <c r="E268" s="122" t="s">
        <v>1118</v>
      </c>
      <c r="F268" s="22" t="s">
        <v>99</v>
      </c>
      <c r="G268" s="41"/>
      <c r="H268" s="21" t="s">
        <v>21</v>
      </c>
      <c r="I268" s="21" t="s">
        <v>81</v>
      </c>
      <c r="J268" s="21" t="s">
        <v>168</v>
      </c>
      <c r="K268" s="122" t="s">
        <v>1162</v>
      </c>
      <c r="L268" s="122"/>
      <c r="M268" s="204">
        <v>40000</v>
      </c>
      <c r="N268" s="192"/>
      <c r="O268" s="189">
        <f t="shared" si="4"/>
        <v>40608.79999999993</v>
      </c>
    </row>
    <row r="269" spans="1:15" s="55" customFormat="1" ht="22.05" hidden="1" customHeight="1" x14ac:dyDescent="0.2">
      <c r="A269" s="186">
        <v>45796</v>
      </c>
      <c r="B269" s="20" t="s">
        <v>39</v>
      </c>
      <c r="C269" s="122">
        <v>612005</v>
      </c>
      <c r="D269" s="122"/>
      <c r="E269" s="122" t="s">
        <v>603</v>
      </c>
      <c r="F269" s="22" t="s">
        <v>99</v>
      </c>
      <c r="G269" s="41"/>
      <c r="H269" s="21" t="s">
        <v>22</v>
      </c>
      <c r="I269" s="21" t="s">
        <v>56</v>
      </c>
      <c r="J269" s="21" t="s">
        <v>89</v>
      </c>
      <c r="K269" s="122" t="s">
        <v>636</v>
      </c>
      <c r="L269" s="122"/>
      <c r="M269" s="204"/>
      <c r="N269" s="192">
        <v>25562.13</v>
      </c>
      <c r="O269" s="189">
        <f t="shared" si="4"/>
        <v>15046.669999999929</v>
      </c>
    </row>
    <row r="270" spans="1:15" s="55" customFormat="1" ht="22.05" hidden="1" customHeight="1" x14ac:dyDescent="0.2">
      <c r="A270" s="186">
        <v>45796</v>
      </c>
      <c r="B270" s="20" t="s">
        <v>39</v>
      </c>
      <c r="C270" s="122">
        <v>616670</v>
      </c>
      <c r="D270" s="122"/>
      <c r="E270" s="122" t="s">
        <v>4103</v>
      </c>
      <c r="F270" s="22" t="s">
        <v>99</v>
      </c>
      <c r="G270" s="41"/>
      <c r="H270" s="21" t="s">
        <v>22</v>
      </c>
      <c r="I270" s="21" t="s">
        <v>56</v>
      </c>
      <c r="J270" s="21" t="s">
        <v>89</v>
      </c>
      <c r="K270" s="122" t="s">
        <v>636</v>
      </c>
      <c r="L270" s="122"/>
      <c r="M270" s="204"/>
      <c r="N270" s="192">
        <v>10960.11</v>
      </c>
      <c r="O270" s="189">
        <f t="shared" si="4"/>
        <v>4086.5599999999286</v>
      </c>
    </row>
    <row r="271" spans="1:15" s="55" customFormat="1" ht="22.05" hidden="1" customHeight="1" x14ac:dyDescent="0.2">
      <c r="A271" s="186">
        <v>45796</v>
      </c>
      <c r="B271" s="20" t="s">
        <v>39</v>
      </c>
      <c r="C271" s="122">
        <v>62001</v>
      </c>
      <c r="D271" s="122"/>
      <c r="E271" s="122" t="s">
        <v>4104</v>
      </c>
      <c r="F271" s="22" t="s">
        <v>99</v>
      </c>
      <c r="G271" s="41"/>
      <c r="H271" s="21" t="s">
        <v>22</v>
      </c>
      <c r="I271" s="21" t="s">
        <v>59</v>
      </c>
      <c r="J271" s="21" t="s">
        <v>59</v>
      </c>
      <c r="K271" s="122" t="s">
        <v>4118</v>
      </c>
      <c r="L271" s="122"/>
      <c r="M271" s="204"/>
      <c r="N271" s="192">
        <v>808</v>
      </c>
      <c r="O271" s="189">
        <f t="shared" si="4"/>
        <v>3278.5599999999286</v>
      </c>
    </row>
    <row r="272" spans="1:15" s="55" customFormat="1" ht="22.05" hidden="1" customHeight="1" x14ac:dyDescent="0.2">
      <c r="A272" s="186">
        <v>45796</v>
      </c>
      <c r="B272" s="20" t="s">
        <v>39</v>
      </c>
      <c r="C272" s="122">
        <v>623628</v>
      </c>
      <c r="D272" s="122"/>
      <c r="E272" s="122" t="s">
        <v>4105</v>
      </c>
      <c r="F272" s="22" t="s">
        <v>99</v>
      </c>
      <c r="G272" s="41"/>
      <c r="H272" s="21" t="s">
        <v>22</v>
      </c>
      <c r="I272" s="21" t="s">
        <v>59</v>
      </c>
      <c r="J272" s="21" t="s">
        <v>59</v>
      </c>
      <c r="K272" s="122" t="s">
        <v>4118</v>
      </c>
      <c r="L272" s="122"/>
      <c r="M272" s="204"/>
      <c r="N272" s="195">
        <v>1885</v>
      </c>
      <c r="O272" s="189">
        <f t="shared" si="4"/>
        <v>1393.5599999999286</v>
      </c>
    </row>
    <row r="273" spans="1:15" s="55" customFormat="1" ht="22.05" hidden="1" customHeight="1" x14ac:dyDescent="0.2">
      <c r="A273" s="186">
        <v>45797</v>
      </c>
      <c r="B273" s="20" t="s">
        <v>39</v>
      </c>
      <c r="C273" s="122">
        <v>835124513</v>
      </c>
      <c r="D273" s="122" t="s">
        <v>1133</v>
      </c>
      <c r="E273" s="122" t="s">
        <v>1118</v>
      </c>
      <c r="F273" s="22" t="s">
        <v>99</v>
      </c>
      <c r="G273" s="41"/>
      <c r="H273" s="21" t="s">
        <v>21</v>
      </c>
      <c r="I273" s="21" t="s">
        <v>81</v>
      </c>
      <c r="J273" s="21" t="s">
        <v>168</v>
      </c>
      <c r="K273" s="122" t="s">
        <v>1162</v>
      </c>
      <c r="L273" s="122"/>
      <c r="M273" s="204">
        <v>35000</v>
      </c>
      <c r="N273" s="195"/>
      <c r="O273" s="189">
        <f t="shared" si="4"/>
        <v>36393.559999999925</v>
      </c>
    </row>
    <row r="274" spans="1:15" s="55" customFormat="1" ht="22.05" hidden="1" customHeight="1" x14ac:dyDescent="0.2">
      <c r="A274" s="186">
        <v>45797</v>
      </c>
      <c r="B274" s="20" t="s">
        <v>39</v>
      </c>
      <c r="C274" s="122">
        <v>62571</v>
      </c>
      <c r="D274" s="123"/>
      <c r="E274" s="123" t="s">
        <v>4106</v>
      </c>
      <c r="F274" s="22" t="s">
        <v>99</v>
      </c>
      <c r="G274" s="41"/>
      <c r="H274" s="21" t="s">
        <v>22</v>
      </c>
      <c r="I274" s="21" t="s">
        <v>59</v>
      </c>
      <c r="J274" s="21" t="s">
        <v>59</v>
      </c>
      <c r="K274" s="123" t="s">
        <v>635</v>
      </c>
      <c r="L274" s="123"/>
      <c r="M274" s="189"/>
      <c r="N274" s="192">
        <v>34945</v>
      </c>
      <c r="O274" s="189">
        <f t="shared" si="4"/>
        <v>1448.5599999999249</v>
      </c>
    </row>
    <row r="275" spans="1:15" s="55" customFormat="1" ht="22.05" hidden="1" customHeight="1" x14ac:dyDescent="0.2">
      <c r="A275" s="186">
        <v>45797</v>
      </c>
      <c r="B275" s="20" t="s">
        <v>39</v>
      </c>
      <c r="C275" s="122">
        <v>543832618</v>
      </c>
      <c r="D275" s="122" t="s">
        <v>1133</v>
      </c>
      <c r="E275" s="122" t="s">
        <v>1118</v>
      </c>
      <c r="F275" s="22" t="s">
        <v>99</v>
      </c>
      <c r="G275" s="41"/>
      <c r="H275" s="21" t="s">
        <v>21</v>
      </c>
      <c r="I275" s="21" t="s">
        <v>81</v>
      </c>
      <c r="J275" s="21" t="s">
        <v>168</v>
      </c>
      <c r="K275" s="122" t="s">
        <v>1162</v>
      </c>
      <c r="L275" s="122"/>
      <c r="M275" s="204">
        <v>52352.25</v>
      </c>
      <c r="N275" s="198"/>
      <c r="O275" s="189">
        <f t="shared" si="4"/>
        <v>53800.809999999925</v>
      </c>
    </row>
    <row r="276" spans="1:15" s="55" customFormat="1" ht="22.05" hidden="1" customHeight="1" x14ac:dyDescent="0.2">
      <c r="A276" s="186">
        <v>45797</v>
      </c>
      <c r="B276" s="20" t="s">
        <v>39</v>
      </c>
      <c r="C276" s="122">
        <v>488501</v>
      </c>
      <c r="D276" s="122"/>
      <c r="E276" s="122" t="s">
        <v>4107</v>
      </c>
      <c r="F276" s="22" t="s">
        <v>99</v>
      </c>
      <c r="G276" s="41"/>
      <c r="H276" s="21" t="s">
        <v>22</v>
      </c>
      <c r="I276" s="21" t="s">
        <v>54</v>
      </c>
      <c r="J276" s="21" t="s">
        <v>32</v>
      </c>
      <c r="K276" s="122" t="s">
        <v>3482</v>
      </c>
      <c r="L276" s="122"/>
      <c r="M276" s="204"/>
      <c r="N276" s="192">
        <v>50000</v>
      </c>
      <c r="O276" s="189">
        <f t="shared" si="4"/>
        <v>3800.8099999999249</v>
      </c>
    </row>
    <row r="277" spans="1:15" s="55" customFormat="1" ht="22.05" hidden="1" customHeight="1" x14ac:dyDescent="0.2">
      <c r="A277" s="186">
        <v>45799</v>
      </c>
      <c r="B277" s="20" t="s">
        <v>39</v>
      </c>
      <c r="C277" s="122">
        <v>729364</v>
      </c>
      <c r="D277" s="122"/>
      <c r="E277" s="122" t="s">
        <v>4108</v>
      </c>
      <c r="F277" s="22" t="s">
        <v>99</v>
      </c>
      <c r="G277" s="41"/>
      <c r="H277" s="21" t="s">
        <v>21</v>
      </c>
      <c r="I277" s="21" t="s">
        <v>28</v>
      </c>
      <c r="J277" s="21" t="s">
        <v>31</v>
      </c>
      <c r="K277" s="122" t="s">
        <v>4119</v>
      </c>
      <c r="L277" s="122"/>
      <c r="M277" s="204">
        <v>100000</v>
      </c>
      <c r="N277" s="192"/>
      <c r="O277" s="189">
        <f t="shared" ref="O277:O340" si="5">O276+M277-N277</f>
        <v>103800.80999999992</v>
      </c>
    </row>
    <row r="278" spans="1:15" s="55" customFormat="1" ht="22.05" hidden="1" customHeight="1" x14ac:dyDescent="0.2">
      <c r="A278" s="186">
        <v>45799</v>
      </c>
      <c r="B278" s="20" t="s">
        <v>39</v>
      </c>
      <c r="C278" s="122">
        <v>2403503314</v>
      </c>
      <c r="D278" s="122" t="s">
        <v>1133</v>
      </c>
      <c r="E278" s="122" t="s">
        <v>1118</v>
      </c>
      <c r="F278" s="22" t="s">
        <v>99</v>
      </c>
      <c r="G278" s="41"/>
      <c r="H278" s="21" t="s">
        <v>21</v>
      </c>
      <c r="I278" s="21" t="s">
        <v>81</v>
      </c>
      <c r="J278" s="21" t="s">
        <v>168</v>
      </c>
      <c r="K278" s="122" t="s">
        <v>1162</v>
      </c>
      <c r="L278" s="122"/>
      <c r="M278" s="204">
        <v>23006.3</v>
      </c>
      <c r="N278" s="192"/>
      <c r="O278" s="189">
        <f t="shared" si="5"/>
        <v>126807.10999999993</v>
      </c>
    </row>
    <row r="279" spans="1:15" s="55" customFormat="1" ht="22.05" hidden="1" customHeight="1" x14ac:dyDescent="0.2">
      <c r="A279" s="186">
        <v>45799</v>
      </c>
      <c r="B279" s="20" t="s">
        <v>39</v>
      </c>
      <c r="C279" s="122">
        <v>588307</v>
      </c>
      <c r="D279" s="122"/>
      <c r="E279" s="122" t="s">
        <v>1146</v>
      </c>
      <c r="F279" s="22" t="s">
        <v>99</v>
      </c>
      <c r="G279" s="41"/>
      <c r="H279" s="21" t="s">
        <v>22</v>
      </c>
      <c r="I279" s="21" t="s">
        <v>103</v>
      </c>
      <c r="J279" s="21" t="s">
        <v>60</v>
      </c>
      <c r="K279" s="122" t="s">
        <v>1160</v>
      </c>
      <c r="L279" s="122"/>
      <c r="M279" s="204"/>
      <c r="N279" s="192">
        <v>21310</v>
      </c>
      <c r="O279" s="189">
        <f t="shared" si="5"/>
        <v>105497.10999999993</v>
      </c>
    </row>
    <row r="280" spans="1:15" s="55" customFormat="1" ht="22.05" hidden="1" customHeight="1" x14ac:dyDescent="0.2">
      <c r="A280" s="186">
        <v>45800</v>
      </c>
      <c r="B280" s="20" t="s">
        <v>39</v>
      </c>
      <c r="C280" s="122"/>
      <c r="D280" s="123"/>
      <c r="E280" s="123" t="s">
        <v>1044</v>
      </c>
      <c r="F280" s="22" t="s">
        <v>3528</v>
      </c>
      <c r="G280" s="41"/>
      <c r="H280" s="21" t="s">
        <v>22</v>
      </c>
      <c r="I280" s="21" t="s">
        <v>81</v>
      </c>
      <c r="J280" s="21" t="s">
        <v>33</v>
      </c>
      <c r="K280" s="123" t="s">
        <v>4120</v>
      </c>
      <c r="L280" s="123"/>
      <c r="M280" s="189"/>
      <c r="N280" s="192">
        <v>100000</v>
      </c>
      <c r="O280" s="189">
        <f t="shared" si="5"/>
        <v>5497.1099999999278</v>
      </c>
    </row>
    <row r="281" spans="1:15" s="55" customFormat="1" ht="22.05" hidden="1" customHeight="1" x14ac:dyDescent="0.2">
      <c r="A281" s="186">
        <v>45803</v>
      </c>
      <c r="B281" s="20" t="s">
        <v>39</v>
      </c>
      <c r="C281" s="122"/>
      <c r="D281" s="122"/>
      <c r="E281" s="122" t="s">
        <v>4501</v>
      </c>
      <c r="F281" s="22" t="s">
        <v>99</v>
      </c>
      <c r="G281" s="41"/>
      <c r="H281" s="21" t="s">
        <v>21</v>
      </c>
      <c r="I281" s="21" t="s">
        <v>28</v>
      </c>
      <c r="J281" s="21" t="s">
        <v>31</v>
      </c>
      <c r="K281" s="122" t="s">
        <v>4121</v>
      </c>
      <c r="L281" s="122"/>
      <c r="M281" s="204">
        <v>50000</v>
      </c>
      <c r="N281" s="192"/>
      <c r="O281" s="189">
        <f t="shared" si="5"/>
        <v>55497.109999999928</v>
      </c>
    </row>
    <row r="282" spans="1:15" s="55" customFormat="1" ht="22.05" hidden="1" customHeight="1" x14ac:dyDescent="0.2">
      <c r="A282" s="186">
        <v>45803</v>
      </c>
      <c r="B282" s="20" t="s">
        <v>39</v>
      </c>
      <c r="C282" s="122">
        <v>477824</v>
      </c>
      <c r="D282" s="122"/>
      <c r="E282" s="122" t="s">
        <v>1105</v>
      </c>
      <c r="F282" s="22" t="s">
        <v>99</v>
      </c>
      <c r="G282" s="41"/>
      <c r="H282" s="21" t="s">
        <v>22</v>
      </c>
      <c r="I282" s="21" t="s">
        <v>81</v>
      </c>
      <c r="J282" s="21" t="s">
        <v>167</v>
      </c>
      <c r="K282" s="122" t="s">
        <v>1162</v>
      </c>
      <c r="L282" s="122"/>
      <c r="M282" s="204"/>
      <c r="N282" s="192">
        <v>5400</v>
      </c>
      <c r="O282" s="189">
        <f t="shared" si="5"/>
        <v>50097.109999999928</v>
      </c>
    </row>
    <row r="283" spans="1:15" s="55" customFormat="1" ht="22.05" hidden="1" customHeight="1" x14ac:dyDescent="0.2">
      <c r="A283" s="186">
        <v>45803</v>
      </c>
      <c r="B283" s="20" t="s">
        <v>39</v>
      </c>
      <c r="C283" s="122">
        <v>483443</v>
      </c>
      <c r="D283" s="122"/>
      <c r="E283" s="122" t="s">
        <v>1144</v>
      </c>
      <c r="F283" s="22" t="s">
        <v>99</v>
      </c>
      <c r="G283" s="41"/>
      <c r="H283" s="21" t="s">
        <v>22</v>
      </c>
      <c r="I283" s="21" t="s">
        <v>54</v>
      </c>
      <c r="J283" s="21" t="s">
        <v>61</v>
      </c>
      <c r="K283" s="122" t="s">
        <v>611</v>
      </c>
      <c r="L283" s="122"/>
      <c r="M283" s="204"/>
      <c r="N283" s="192">
        <v>19160</v>
      </c>
      <c r="O283" s="189">
        <f t="shared" si="5"/>
        <v>30937.109999999928</v>
      </c>
    </row>
    <row r="284" spans="1:15" s="55" customFormat="1" ht="22.05" hidden="1" customHeight="1" x14ac:dyDescent="0.2">
      <c r="A284" s="186">
        <v>45803</v>
      </c>
      <c r="B284" s="20" t="s">
        <v>39</v>
      </c>
      <c r="C284" s="122">
        <v>123441</v>
      </c>
      <c r="D284" s="123"/>
      <c r="E284" s="123" t="s">
        <v>4109</v>
      </c>
      <c r="F284" s="22" t="s">
        <v>99</v>
      </c>
      <c r="G284" s="41"/>
      <c r="H284" s="21" t="s">
        <v>22</v>
      </c>
      <c r="I284" s="21" t="s">
        <v>59</v>
      </c>
      <c r="J284" s="21" t="s">
        <v>59</v>
      </c>
      <c r="K284" s="123" t="s">
        <v>635</v>
      </c>
      <c r="L284" s="123"/>
      <c r="M284" s="189"/>
      <c r="N284" s="192">
        <v>1076</v>
      </c>
      <c r="O284" s="189">
        <f t="shared" si="5"/>
        <v>29861.109999999928</v>
      </c>
    </row>
    <row r="285" spans="1:15" s="55" customFormat="1" ht="22.05" hidden="1" customHeight="1" x14ac:dyDescent="0.2">
      <c r="A285" s="186">
        <v>45804</v>
      </c>
      <c r="B285" s="20" t="s">
        <v>39</v>
      </c>
      <c r="C285" s="122">
        <v>305232</v>
      </c>
      <c r="D285" s="122" t="s">
        <v>4110</v>
      </c>
      <c r="E285" s="122" t="s">
        <v>1105</v>
      </c>
      <c r="F285" s="22" t="s">
        <v>99</v>
      </c>
      <c r="G285" s="41"/>
      <c r="H285" s="21" t="s">
        <v>22</v>
      </c>
      <c r="I285" s="21" t="s">
        <v>81</v>
      </c>
      <c r="J285" s="21" t="s">
        <v>170</v>
      </c>
      <c r="K285" s="122" t="s">
        <v>1162</v>
      </c>
      <c r="L285" s="122"/>
      <c r="M285" s="204"/>
      <c r="N285" s="192">
        <v>29800</v>
      </c>
      <c r="O285" s="189">
        <f t="shared" si="5"/>
        <v>61.109999999927823</v>
      </c>
    </row>
    <row r="286" spans="1:15" s="55" customFormat="1" ht="22.05" hidden="1" customHeight="1" x14ac:dyDescent="0.2">
      <c r="A286" s="186">
        <v>45806</v>
      </c>
      <c r="B286" s="20" t="s">
        <v>39</v>
      </c>
      <c r="C286" s="122">
        <v>154232</v>
      </c>
      <c r="D286" s="122"/>
      <c r="E286" s="122" t="s">
        <v>1118</v>
      </c>
      <c r="F286" s="22" t="s">
        <v>99</v>
      </c>
      <c r="G286" s="41"/>
      <c r="H286" s="21" t="s">
        <v>21</v>
      </c>
      <c r="I286" s="21" t="s">
        <v>81</v>
      </c>
      <c r="J286" s="21" t="s">
        <v>167</v>
      </c>
      <c r="K286" s="122" t="s">
        <v>1162</v>
      </c>
      <c r="L286" s="122"/>
      <c r="M286" s="204">
        <v>5000</v>
      </c>
      <c r="N286" s="192"/>
      <c r="O286" s="189">
        <f t="shared" si="5"/>
        <v>5061.1099999999278</v>
      </c>
    </row>
    <row r="287" spans="1:15" s="55" customFormat="1" ht="22.05" hidden="1" customHeight="1" x14ac:dyDescent="0.2">
      <c r="A287" s="186">
        <v>45806</v>
      </c>
      <c r="B287" s="20" t="s">
        <v>39</v>
      </c>
      <c r="C287" s="122">
        <v>158369</v>
      </c>
      <c r="D287" s="122"/>
      <c r="E287" s="122" t="s">
        <v>1149</v>
      </c>
      <c r="F287" s="22" t="s">
        <v>99</v>
      </c>
      <c r="G287" s="22"/>
      <c r="H287" s="21" t="s">
        <v>22</v>
      </c>
      <c r="I287" s="21" t="s">
        <v>54</v>
      </c>
      <c r="J287" s="21" t="s">
        <v>61</v>
      </c>
      <c r="K287" s="122" t="s">
        <v>2747</v>
      </c>
      <c r="L287" s="122"/>
      <c r="M287" s="204"/>
      <c r="N287" s="192">
        <v>4500</v>
      </c>
      <c r="O287" s="189">
        <f t="shared" si="5"/>
        <v>561.10999999992782</v>
      </c>
    </row>
    <row r="288" spans="1:15" s="55" customFormat="1" ht="22.05" hidden="1" customHeight="1" x14ac:dyDescent="0.2">
      <c r="A288" s="186">
        <v>45806</v>
      </c>
      <c r="B288" s="20" t="s">
        <v>39</v>
      </c>
      <c r="C288" s="122">
        <v>620242</v>
      </c>
      <c r="D288" s="122"/>
      <c r="E288" s="122" t="s">
        <v>1118</v>
      </c>
      <c r="F288" s="22" t="s">
        <v>99</v>
      </c>
      <c r="G288" s="22"/>
      <c r="H288" s="21" t="s">
        <v>21</v>
      </c>
      <c r="I288" s="21" t="s">
        <v>81</v>
      </c>
      <c r="J288" s="21" t="s">
        <v>167</v>
      </c>
      <c r="K288" s="122" t="s">
        <v>1162</v>
      </c>
      <c r="L288" s="122"/>
      <c r="M288" s="204">
        <v>1622.61</v>
      </c>
      <c r="N288" s="192"/>
      <c r="O288" s="189">
        <f t="shared" si="5"/>
        <v>2183.7199999999275</v>
      </c>
    </row>
    <row r="289" spans="1:15" s="55" customFormat="1" ht="22.05" hidden="1" customHeight="1" x14ac:dyDescent="0.2">
      <c r="A289" s="186">
        <v>45806</v>
      </c>
      <c r="B289" s="20" t="s">
        <v>39</v>
      </c>
      <c r="C289" s="122">
        <v>650253</v>
      </c>
      <c r="D289" s="122"/>
      <c r="E289" s="122" t="s">
        <v>1149</v>
      </c>
      <c r="F289" s="22" t="s">
        <v>99</v>
      </c>
      <c r="G289" s="22"/>
      <c r="H289" s="21" t="s">
        <v>22</v>
      </c>
      <c r="I289" s="21" t="s">
        <v>54</v>
      </c>
      <c r="J289" s="21" t="s">
        <v>61</v>
      </c>
      <c r="K289" s="122" t="s">
        <v>4122</v>
      </c>
      <c r="L289" s="122"/>
      <c r="M289" s="204"/>
      <c r="N289" s="192">
        <v>1500</v>
      </c>
      <c r="O289" s="189">
        <f t="shared" si="5"/>
        <v>683.7199999999275</v>
      </c>
    </row>
    <row r="290" spans="1:15" s="55" customFormat="1" ht="22.05" hidden="1" customHeight="1" x14ac:dyDescent="0.2">
      <c r="A290" s="186">
        <v>45807</v>
      </c>
      <c r="B290" s="20" t="s">
        <v>39</v>
      </c>
      <c r="C290" s="122">
        <v>4</v>
      </c>
      <c r="D290" s="122"/>
      <c r="E290" s="122" t="s">
        <v>608</v>
      </c>
      <c r="F290" s="22" t="s">
        <v>77</v>
      </c>
      <c r="G290" s="22"/>
      <c r="H290" s="21" t="s">
        <v>22</v>
      </c>
      <c r="I290" s="21" t="s">
        <v>57</v>
      </c>
      <c r="J290" s="21" t="s">
        <v>85</v>
      </c>
      <c r="K290" s="122" t="s">
        <v>611</v>
      </c>
      <c r="L290" s="122"/>
      <c r="M290" s="204"/>
      <c r="N290" s="192">
        <v>216</v>
      </c>
      <c r="O290" s="189">
        <f t="shared" si="5"/>
        <v>467.7199999999275</v>
      </c>
    </row>
    <row r="291" spans="1:15" s="55" customFormat="1" ht="22.05" hidden="1" customHeight="1" x14ac:dyDescent="0.2">
      <c r="A291" s="186">
        <v>45807</v>
      </c>
      <c r="B291" s="20" t="s">
        <v>39</v>
      </c>
      <c r="C291" s="122">
        <v>4</v>
      </c>
      <c r="D291" s="122"/>
      <c r="E291" s="122" t="s">
        <v>609</v>
      </c>
      <c r="F291" s="22" t="s">
        <v>77</v>
      </c>
      <c r="G291" s="22"/>
      <c r="H291" s="21" t="s">
        <v>22</v>
      </c>
      <c r="I291" s="21" t="s">
        <v>57</v>
      </c>
      <c r="J291" s="21" t="s">
        <v>85</v>
      </c>
      <c r="K291" s="122" t="s">
        <v>611</v>
      </c>
      <c r="L291" s="122"/>
      <c r="M291" s="204"/>
      <c r="N291" s="192">
        <v>34.56</v>
      </c>
      <c r="O291" s="189">
        <f t="shared" si="5"/>
        <v>433.15999999992749</v>
      </c>
    </row>
    <row r="292" spans="1:15" s="55" customFormat="1" ht="22.05" hidden="1" customHeight="1" x14ac:dyDescent="0.2">
      <c r="A292" s="186">
        <v>45807</v>
      </c>
      <c r="B292" s="20" t="s">
        <v>39</v>
      </c>
      <c r="C292" s="122">
        <v>559243</v>
      </c>
      <c r="D292" s="122"/>
      <c r="E292" s="122" t="s">
        <v>608</v>
      </c>
      <c r="F292" s="22" t="s">
        <v>77</v>
      </c>
      <c r="G292" s="22"/>
      <c r="H292" s="21" t="s">
        <v>22</v>
      </c>
      <c r="I292" s="21" t="s">
        <v>57</v>
      </c>
      <c r="J292" s="21" t="s">
        <v>85</v>
      </c>
      <c r="K292" s="122" t="s">
        <v>611</v>
      </c>
      <c r="L292" s="122"/>
      <c r="M292" s="204"/>
      <c r="N292" s="192">
        <v>56.34</v>
      </c>
      <c r="O292" s="189">
        <f t="shared" si="5"/>
        <v>376.81999999992752</v>
      </c>
    </row>
    <row r="293" spans="1:15" s="55" customFormat="1" ht="22.05" hidden="1" customHeight="1" x14ac:dyDescent="0.2">
      <c r="A293" s="186">
        <v>45807</v>
      </c>
      <c r="B293" s="20" t="s">
        <v>39</v>
      </c>
      <c r="C293" s="122">
        <v>559243</v>
      </c>
      <c r="D293" s="122"/>
      <c r="E293" s="122" t="s">
        <v>609</v>
      </c>
      <c r="F293" s="22" t="s">
        <v>77</v>
      </c>
      <c r="G293" s="22"/>
      <c r="H293" s="21" t="s">
        <v>22</v>
      </c>
      <c r="I293" s="21" t="s">
        <v>57</v>
      </c>
      <c r="J293" s="21" t="s">
        <v>85</v>
      </c>
      <c r="K293" s="122" t="s">
        <v>611</v>
      </c>
      <c r="L293" s="122"/>
      <c r="M293" s="204"/>
      <c r="N293" s="192">
        <v>9.01</v>
      </c>
      <c r="O293" s="189">
        <f t="shared" si="5"/>
        <v>367.80999999992753</v>
      </c>
    </row>
    <row r="294" spans="1:15" s="55" customFormat="1" ht="22.05" hidden="1" customHeight="1" x14ac:dyDescent="0.2">
      <c r="A294" s="186">
        <v>45807</v>
      </c>
      <c r="B294" s="20" t="s">
        <v>39</v>
      </c>
      <c r="C294" s="122">
        <v>957306</v>
      </c>
      <c r="D294" s="123"/>
      <c r="E294" s="123" t="s">
        <v>1118</v>
      </c>
      <c r="F294" s="22" t="s">
        <v>99</v>
      </c>
      <c r="G294" s="41"/>
      <c r="H294" s="21" t="s">
        <v>21</v>
      </c>
      <c r="I294" s="21" t="s">
        <v>81</v>
      </c>
      <c r="J294" s="21" t="s">
        <v>167</v>
      </c>
      <c r="K294" s="123" t="s">
        <v>1162</v>
      </c>
      <c r="L294" s="123"/>
      <c r="M294" s="189">
        <v>15500</v>
      </c>
      <c r="N294" s="192"/>
      <c r="O294" s="189">
        <f t="shared" si="5"/>
        <v>15867.809999999927</v>
      </c>
    </row>
    <row r="295" spans="1:15" s="55" customFormat="1" ht="22.05" hidden="1" customHeight="1" x14ac:dyDescent="0.2">
      <c r="A295" s="186">
        <v>45807</v>
      </c>
      <c r="B295" s="20" t="s">
        <v>39</v>
      </c>
      <c r="C295" s="122">
        <v>964024</v>
      </c>
      <c r="D295" s="122" t="s">
        <v>4111</v>
      </c>
      <c r="E295" s="122" t="s">
        <v>4112</v>
      </c>
      <c r="F295" s="22" t="s">
        <v>99</v>
      </c>
      <c r="G295" s="41"/>
      <c r="H295" s="21" t="s">
        <v>22</v>
      </c>
      <c r="I295" s="21" t="s">
        <v>103</v>
      </c>
      <c r="J295" s="21" t="s">
        <v>60</v>
      </c>
      <c r="K295" s="122" t="s">
        <v>4123</v>
      </c>
      <c r="L295" s="122"/>
      <c r="M295" s="204"/>
      <c r="N295" s="192">
        <v>13925</v>
      </c>
      <c r="O295" s="189">
        <f t="shared" si="5"/>
        <v>1942.8099999999267</v>
      </c>
    </row>
    <row r="296" spans="1:15" s="55" customFormat="1" ht="22.05" hidden="1" customHeight="1" thickBot="1" x14ac:dyDescent="0.25">
      <c r="A296" s="358">
        <v>45807</v>
      </c>
      <c r="B296" s="47" t="s">
        <v>39</v>
      </c>
      <c r="C296" s="359">
        <v>973112</v>
      </c>
      <c r="D296" s="359" t="s">
        <v>4113</v>
      </c>
      <c r="E296" s="359" t="s">
        <v>1121</v>
      </c>
      <c r="F296" s="48" t="s">
        <v>99</v>
      </c>
      <c r="G296" s="50"/>
      <c r="H296" s="30" t="s">
        <v>22</v>
      </c>
      <c r="I296" s="30" t="s">
        <v>56</v>
      </c>
      <c r="J296" s="30" t="s">
        <v>88</v>
      </c>
      <c r="K296" s="359" t="s">
        <v>1155</v>
      </c>
      <c r="L296" s="359"/>
      <c r="M296" s="428"/>
      <c r="N296" s="373">
        <v>1740</v>
      </c>
      <c r="O296" s="507">
        <f t="shared" si="5"/>
        <v>202.80999999992673</v>
      </c>
    </row>
    <row r="297" spans="1:15" s="55" customFormat="1" ht="22.05" hidden="1" customHeight="1" x14ac:dyDescent="0.2">
      <c r="A297" s="186">
        <v>45810</v>
      </c>
      <c r="B297" s="20" t="s">
        <v>39</v>
      </c>
      <c r="C297" s="122">
        <v>754354</v>
      </c>
      <c r="D297" s="123"/>
      <c r="E297" s="123" t="s">
        <v>1118</v>
      </c>
      <c r="F297" s="22" t="s">
        <v>99</v>
      </c>
      <c r="G297" s="41"/>
      <c r="H297" s="21" t="s">
        <v>21</v>
      </c>
      <c r="I297" s="21" t="s">
        <v>81</v>
      </c>
      <c r="J297" s="21" t="s">
        <v>167</v>
      </c>
      <c r="K297" s="123" t="s">
        <v>1162</v>
      </c>
      <c r="L297" s="123"/>
      <c r="M297" s="189">
        <v>10000</v>
      </c>
      <c r="N297" s="192"/>
      <c r="O297" s="189">
        <f t="shared" si="5"/>
        <v>10202.809999999927</v>
      </c>
    </row>
    <row r="298" spans="1:15" s="55" customFormat="1" ht="22.05" hidden="1" customHeight="1" x14ac:dyDescent="0.2">
      <c r="A298" s="186">
        <v>45810</v>
      </c>
      <c r="B298" s="20" t="s">
        <v>39</v>
      </c>
      <c r="C298" s="122">
        <v>970426</v>
      </c>
      <c r="D298" s="122" t="s">
        <v>4114</v>
      </c>
      <c r="E298" s="122" t="s">
        <v>2741</v>
      </c>
      <c r="F298" s="22" t="s">
        <v>99</v>
      </c>
      <c r="G298" s="41"/>
      <c r="H298" s="21" t="s">
        <v>22</v>
      </c>
      <c r="I298" s="21" t="s">
        <v>103</v>
      </c>
      <c r="J298" s="21" t="s">
        <v>60</v>
      </c>
      <c r="K298" s="122" t="s">
        <v>1167</v>
      </c>
      <c r="L298" s="122"/>
      <c r="M298" s="204"/>
      <c r="N298" s="192">
        <v>6599</v>
      </c>
      <c r="O298" s="189">
        <f t="shared" si="5"/>
        <v>3603.8099999999267</v>
      </c>
    </row>
    <row r="299" spans="1:15" s="55" customFormat="1" ht="22.05" hidden="1" customHeight="1" x14ac:dyDescent="0.2">
      <c r="A299" s="186">
        <v>45813</v>
      </c>
      <c r="B299" s="20" t="s">
        <v>39</v>
      </c>
      <c r="C299" s="122">
        <v>337</v>
      </c>
      <c r="D299" s="123"/>
      <c r="E299" s="123" t="s">
        <v>608</v>
      </c>
      <c r="F299" s="22" t="s">
        <v>77</v>
      </c>
      <c r="G299" s="41"/>
      <c r="H299" s="21" t="s">
        <v>22</v>
      </c>
      <c r="I299" s="21" t="s">
        <v>57</v>
      </c>
      <c r="J299" s="21" t="s">
        <v>85</v>
      </c>
      <c r="K299" s="123" t="s">
        <v>611</v>
      </c>
      <c r="L299" s="123"/>
      <c r="M299" s="189"/>
      <c r="N299" s="193">
        <v>60</v>
      </c>
      <c r="O299" s="189">
        <f t="shared" si="5"/>
        <v>3543.8099999999267</v>
      </c>
    </row>
    <row r="300" spans="1:15" s="55" customFormat="1" ht="22.05" hidden="1" customHeight="1" x14ac:dyDescent="0.2">
      <c r="A300" s="186">
        <v>45813</v>
      </c>
      <c r="B300" s="20" t="s">
        <v>39</v>
      </c>
      <c r="C300" s="122">
        <v>337</v>
      </c>
      <c r="D300" s="122"/>
      <c r="E300" s="122" t="s">
        <v>609</v>
      </c>
      <c r="F300" s="22" t="s">
        <v>77</v>
      </c>
      <c r="G300" s="41"/>
      <c r="H300" s="21" t="s">
        <v>22</v>
      </c>
      <c r="I300" s="21" t="s">
        <v>57</v>
      </c>
      <c r="J300" s="21" t="s">
        <v>85</v>
      </c>
      <c r="K300" s="122" t="s">
        <v>611</v>
      </c>
      <c r="L300" s="122"/>
      <c r="M300" s="204"/>
      <c r="N300" s="192">
        <v>9.6</v>
      </c>
      <c r="O300" s="189">
        <f t="shared" si="5"/>
        <v>3534.2099999999268</v>
      </c>
    </row>
    <row r="301" spans="1:15" s="55" customFormat="1" ht="22.05" hidden="1" customHeight="1" x14ac:dyDescent="0.2">
      <c r="A301" s="186">
        <v>45814</v>
      </c>
      <c r="B301" s="20" t="s">
        <v>39</v>
      </c>
      <c r="C301" s="122">
        <v>5596433613</v>
      </c>
      <c r="D301" s="123" t="s">
        <v>1133</v>
      </c>
      <c r="E301" s="123" t="s">
        <v>29</v>
      </c>
      <c r="F301" s="22" t="s">
        <v>99</v>
      </c>
      <c r="G301" s="41"/>
      <c r="H301" s="21" t="s">
        <v>21</v>
      </c>
      <c r="I301" s="21" t="s">
        <v>81</v>
      </c>
      <c r="J301" s="21" t="s">
        <v>168</v>
      </c>
      <c r="K301" s="123" t="s">
        <v>1162</v>
      </c>
      <c r="L301" s="123"/>
      <c r="M301" s="189">
        <v>295000</v>
      </c>
      <c r="N301" s="192"/>
      <c r="O301" s="189">
        <f t="shared" si="5"/>
        <v>298534.2099999999</v>
      </c>
    </row>
    <row r="302" spans="1:15" s="55" customFormat="1" ht="22.05" hidden="1" customHeight="1" x14ac:dyDescent="0.2">
      <c r="A302" s="186">
        <v>45814</v>
      </c>
      <c r="B302" s="20" t="s">
        <v>39</v>
      </c>
      <c r="C302" s="122">
        <v>760475</v>
      </c>
      <c r="D302" s="122"/>
      <c r="E302" s="122" t="s">
        <v>1144</v>
      </c>
      <c r="F302" s="22" t="s">
        <v>99</v>
      </c>
      <c r="G302" s="41"/>
      <c r="H302" s="21" t="s">
        <v>22</v>
      </c>
      <c r="I302" s="21" t="s">
        <v>54</v>
      </c>
      <c r="J302" s="21" t="s">
        <v>61</v>
      </c>
      <c r="K302" s="122" t="s">
        <v>611</v>
      </c>
      <c r="L302" s="122"/>
      <c r="M302" s="204"/>
      <c r="N302" s="192">
        <v>200000</v>
      </c>
      <c r="O302" s="189">
        <f t="shared" si="5"/>
        <v>98534.209999999905</v>
      </c>
    </row>
    <row r="303" spans="1:15" s="55" customFormat="1" ht="22.05" hidden="1" customHeight="1" x14ac:dyDescent="0.2">
      <c r="A303" s="186">
        <v>45814</v>
      </c>
      <c r="B303" s="20" t="s">
        <v>39</v>
      </c>
      <c r="C303" s="122">
        <v>762572</v>
      </c>
      <c r="D303" s="122"/>
      <c r="E303" s="122" t="s">
        <v>1119</v>
      </c>
      <c r="F303" s="22" t="s">
        <v>99</v>
      </c>
      <c r="G303" s="41"/>
      <c r="H303" s="21" t="s">
        <v>22</v>
      </c>
      <c r="I303" s="21" t="s">
        <v>81</v>
      </c>
      <c r="J303" s="21" t="s">
        <v>172</v>
      </c>
      <c r="K303" s="122" t="s">
        <v>40</v>
      </c>
      <c r="L303" s="122"/>
      <c r="M303" s="204"/>
      <c r="N303" s="192">
        <v>65000</v>
      </c>
      <c r="O303" s="189">
        <f t="shared" si="5"/>
        <v>33534.209999999905</v>
      </c>
    </row>
    <row r="304" spans="1:15" s="55" customFormat="1" ht="22.05" hidden="1" customHeight="1" x14ac:dyDescent="0.2">
      <c r="A304" s="186">
        <v>45815</v>
      </c>
      <c r="B304" s="20" t="s">
        <v>39</v>
      </c>
      <c r="C304" s="122">
        <v>98145</v>
      </c>
      <c r="D304" s="123" t="s">
        <v>5017</v>
      </c>
      <c r="E304" s="123" t="s">
        <v>1128</v>
      </c>
      <c r="F304" s="22" t="s">
        <v>99</v>
      </c>
      <c r="G304" s="41"/>
      <c r="H304" s="21" t="s">
        <v>22</v>
      </c>
      <c r="I304" s="21" t="s">
        <v>56</v>
      </c>
      <c r="J304" s="21" t="s">
        <v>88</v>
      </c>
      <c r="K304" s="123" t="s">
        <v>1158</v>
      </c>
      <c r="L304" s="123"/>
      <c r="M304" s="189"/>
      <c r="N304" s="192">
        <v>20000</v>
      </c>
      <c r="O304" s="189">
        <f t="shared" si="5"/>
        <v>13534.209999999905</v>
      </c>
    </row>
    <row r="305" spans="1:16" s="55" customFormat="1" ht="22.05" hidden="1" customHeight="1" x14ac:dyDescent="0.2">
      <c r="A305" s="186">
        <v>45815</v>
      </c>
      <c r="B305" s="20" t="s">
        <v>39</v>
      </c>
      <c r="C305" s="122">
        <v>101401</v>
      </c>
      <c r="D305" s="122" t="s">
        <v>5018</v>
      </c>
      <c r="E305" s="122" t="s">
        <v>4098</v>
      </c>
      <c r="F305" s="22" t="s">
        <v>99</v>
      </c>
      <c r="G305" s="41"/>
      <c r="H305" s="21" t="s">
        <v>22</v>
      </c>
      <c r="I305" s="21" t="s">
        <v>103</v>
      </c>
      <c r="J305" s="21" t="s">
        <v>60</v>
      </c>
      <c r="K305" s="122" t="s">
        <v>2751</v>
      </c>
      <c r="L305" s="122"/>
      <c r="M305" s="204"/>
      <c r="N305" s="192">
        <v>10030</v>
      </c>
      <c r="O305" s="189">
        <f t="shared" si="5"/>
        <v>3504.2099999999045</v>
      </c>
    </row>
    <row r="306" spans="1:16" s="55" customFormat="1" ht="22.05" hidden="1" customHeight="1" x14ac:dyDescent="0.2">
      <c r="A306" s="186">
        <v>45784</v>
      </c>
      <c r="B306" s="20" t="s">
        <v>39</v>
      </c>
      <c r="C306" s="122">
        <v>103093</v>
      </c>
      <c r="D306" s="123" t="s">
        <v>5019</v>
      </c>
      <c r="E306" s="123" t="s">
        <v>1121</v>
      </c>
      <c r="F306" s="22" t="s">
        <v>99</v>
      </c>
      <c r="G306" s="41"/>
      <c r="H306" s="21" t="s">
        <v>22</v>
      </c>
      <c r="I306" s="21" t="s">
        <v>56</v>
      </c>
      <c r="J306" s="21" t="s">
        <v>88</v>
      </c>
      <c r="K306" s="123" t="s">
        <v>1155</v>
      </c>
      <c r="L306" s="123"/>
      <c r="M306" s="189"/>
      <c r="N306" s="192">
        <v>3480</v>
      </c>
      <c r="O306" s="189">
        <f t="shared" si="5"/>
        <v>24.209999999904539</v>
      </c>
    </row>
    <row r="307" spans="1:16" s="55" customFormat="1" ht="22.05" hidden="1" customHeight="1" x14ac:dyDescent="0.2">
      <c r="A307" s="186">
        <v>45817</v>
      </c>
      <c r="B307" s="20" t="s">
        <v>39</v>
      </c>
      <c r="C307" s="122">
        <v>9047355813</v>
      </c>
      <c r="D307" s="123" t="s">
        <v>1133</v>
      </c>
      <c r="E307" s="123" t="s">
        <v>1118</v>
      </c>
      <c r="F307" s="22" t="s">
        <v>99</v>
      </c>
      <c r="G307" s="41"/>
      <c r="H307" s="21" t="s">
        <v>21</v>
      </c>
      <c r="I307" s="21" t="s">
        <v>81</v>
      </c>
      <c r="J307" s="21" t="s">
        <v>168</v>
      </c>
      <c r="K307" s="123" t="s">
        <v>1162</v>
      </c>
      <c r="L307" s="123"/>
      <c r="M307" s="189">
        <v>10000</v>
      </c>
      <c r="N307" s="192"/>
      <c r="O307" s="189">
        <f t="shared" si="5"/>
        <v>10024.209999999905</v>
      </c>
    </row>
    <row r="308" spans="1:16" s="55" customFormat="1" ht="22.05" hidden="1" customHeight="1" x14ac:dyDescent="0.2">
      <c r="A308" s="186">
        <v>45817</v>
      </c>
      <c r="B308" s="20" t="s">
        <v>39</v>
      </c>
      <c r="C308" s="122">
        <v>519760</v>
      </c>
      <c r="D308" s="122"/>
      <c r="E308" s="122" t="s">
        <v>1126</v>
      </c>
      <c r="F308" s="22" t="s">
        <v>99</v>
      </c>
      <c r="G308" s="41"/>
      <c r="H308" s="21" t="s">
        <v>22</v>
      </c>
      <c r="I308" s="21" t="s">
        <v>54</v>
      </c>
      <c r="J308" s="21" t="s">
        <v>61</v>
      </c>
      <c r="K308" s="122" t="s">
        <v>611</v>
      </c>
      <c r="L308" s="122"/>
      <c r="M308" s="204"/>
      <c r="N308" s="192">
        <v>10000</v>
      </c>
      <c r="O308" s="189">
        <f t="shared" si="5"/>
        <v>24.209999999904539</v>
      </c>
    </row>
    <row r="309" spans="1:16" s="55" customFormat="1" ht="22.05" hidden="1" customHeight="1" x14ac:dyDescent="0.2">
      <c r="A309" s="186">
        <v>45821</v>
      </c>
      <c r="B309" s="20" t="s">
        <v>39</v>
      </c>
      <c r="C309" s="122">
        <v>1188119421</v>
      </c>
      <c r="D309" s="122" t="s">
        <v>1133</v>
      </c>
      <c r="E309" s="122" t="s">
        <v>29</v>
      </c>
      <c r="F309" s="22" t="s">
        <v>99</v>
      </c>
      <c r="G309" s="41"/>
      <c r="H309" s="21" t="s">
        <v>21</v>
      </c>
      <c r="I309" s="21" t="s">
        <v>81</v>
      </c>
      <c r="J309" s="21" t="s">
        <v>168</v>
      </c>
      <c r="K309" s="122" t="s">
        <v>1162</v>
      </c>
      <c r="L309" s="209"/>
      <c r="M309" s="204">
        <v>1500000</v>
      </c>
      <c r="N309" s="192"/>
      <c r="O309" s="189">
        <f t="shared" si="5"/>
        <v>1500024.21</v>
      </c>
    </row>
    <row r="310" spans="1:16" s="55" customFormat="1" ht="22.05" hidden="1" customHeight="1" x14ac:dyDescent="0.2">
      <c r="A310" s="186">
        <v>45821</v>
      </c>
      <c r="B310" s="20" t="s">
        <v>39</v>
      </c>
      <c r="C310" s="122">
        <v>631122</v>
      </c>
      <c r="D310" s="122"/>
      <c r="E310" s="122" t="s">
        <v>5020</v>
      </c>
      <c r="F310" s="22" t="s">
        <v>99</v>
      </c>
      <c r="G310" s="41"/>
      <c r="H310" s="21" t="s">
        <v>22</v>
      </c>
      <c r="I310" s="21" t="s">
        <v>80</v>
      </c>
      <c r="J310" s="21" t="s">
        <v>67</v>
      </c>
      <c r="K310" s="122" t="s">
        <v>5028</v>
      </c>
      <c r="L310" s="209"/>
      <c r="M310" s="204"/>
      <c r="N310" s="192">
        <v>1500000</v>
      </c>
      <c r="O310" s="189">
        <f t="shared" si="5"/>
        <v>24.209999999962747</v>
      </c>
    </row>
    <row r="311" spans="1:16" s="55" customFormat="1" ht="22.05" hidden="1" customHeight="1" x14ac:dyDescent="0.2">
      <c r="A311" s="186">
        <v>45824</v>
      </c>
      <c r="B311" s="20" t="s">
        <v>39</v>
      </c>
      <c r="C311" s="122">
        <v>6541</v>
      </c>
      <c r="D311" s="122"/>
      <c r="E311" s="122" t="s">
        <v>891</v>
      </c>
      <c r="F311" s="22" t="s">
        <v>77</v>
      </c>
      <c r="G311" s="41"/>
      <c r="H311" s="21" t="s">
        <v>21</v>
      </c>
      <c r="I311" s="21" t="s">
        <v>28</v>
      </c>
      <c r="J311" s="21" t="s">
        <v>34</v>
      </c>
      <c r="K311" s="122" t="s">
        <v>611</v>
      </c>
      <c r="L311" s="209"/>
      <c r="M311" s="204">
        <v>0.06</v>
      </c>
      <c r="N311" s="192"/>
      <c r="O311" s="189">
        <f t="shared" si="5"/>
        <v>24.269999999962746</v>
      </c>
    </row>
    <row r="312" spans="1:16" s="55" customFormat="1" ht="22.05" hidden="1" customHeight="1" x14ac:dyDescent="0.2">
      <c r="A312" s="186">
        <v>45825</v>
      </c>
      <c r="B312" s="20" t="s">
        <v>39</v>
      </c>
      <c r="C312" s="122">
        <v>7909118013</v>
      </c>
      <c r="D312" s="122" t="s">
        <v>1133</v>
      </c>
      <c r="E312" s="122" t="s">
        <v>1118</v>
      </c>
      <c r="F312" s="22" t="s">
        <v>99</v>
      </c>
      <c r="G312" s="41"/>
      <c r="H312" s="21" t="s">
        <v>21</v>
      </c>
      <c r="I312" s="21" t="s">
        <v>81</v>
      </c>
      <c r="J312" s="21" t="s">
        <v>168</v>
      </c>
      <c r="K312" s="122" t="s">
        <v>1162</v>
      </c>
      <c r="L312" s="209"/>
      <c r="M312" s="204">
        <v>15600</v>
      </c>
      <c r="N312" s="192"/>
      <c r="O312" s="189">
        <f t="shared" si="5"/>
        <v>15624.269999999962</v>
      </c>
    </row>
    <row r="313" spans="1:16" s="55" customFormat="1" ht="22.05" hidden="1" customHeight="1" x14ac:dyDescent="0.2">
      <c r="A313" s="186">
        <v>45825</v>
      </c>
      <c r="B313" s="20" t="s">
        <v>39</v>
      </c>
      <c r="C313" s="122">
        <v>200691</v>
      </c>
      <c r="D313" s="122"/>
      <c r="E313" s="122" t="s">
        <v>4926</v>
      </c>
      <c r="F313" s="22" t="s">
        <v>99</v>
      </c>
      <c r="G313" s="41"/>
      <c r="H313" s="21" t="s">
        <v>22</v>
      </c>
      <c r="I313" s="21" t="s">
        <v>81</v>
      </c>
      <c r="J313" s="21" t="s">
        <v>167</v>
      </c>
      <c r="K313" s="122" t="s">
        <v>1162</v>
      </c>
      <c r="L313" s="209"/>
      <c r="M313" s="204"/>
      <c r="N313" s="192">
        <v>8994.74</v>
      </c>
      <c r="O313" s="189">
        <f t="shared" si="5"/>
        <v>6629.5299999999625</v>
      </c>
    </row>
    <row r="314" spans="1:16" s="55" customFormat="1" ht="22.05" hidden="1" customHeight="1" x14ac:dyDescent="0.2">
      <c r="A314" s="186">
        <v>45825</v>
      </c>
      <c r="B314" s="20" t="s">
        <v>39</v>
      </c>
      <c r="C314" s="122">
        <v>205304</v>
      </c>
      <c r="D314" s="122"/>
      <c r="E314" s="122" t="s">
        <v>4105</v>
      </c>
      <c r="F314" s="22" t="s">
        <v>99</v>
      </c>
      <c r="G314" s="41"/>
      <c r="H314" s="21" t="s">
        <v>22</v>
      </c>
      <c r="I314" s="21" t="s">
        <v>59</v>
      </c>
      <c r="J314" s="21" t="s">
        <v>59</v>
      </c>
      <c r="K314" s="122" t="s">
        <v>5029</v>
      </c>
      <c r="L314" s="209"/>
      <c r="M314" s="204"/>
      <c r="N314" s="192">
        <v>1885</v>
      </c>
      <c r="O314" s="189">
        <f t="shared" si="5"/>
        <v>4744.5299999999625</v>
      </c>
    </row>
    <row r="315" spans="1:16" s="55" customFormat="1" ht="22.05" hidden="1" customHeight="1" x14ac:dyDescent="0.2">
      <c r="A315" s="186">
        <v>45825</v>
      </c>
      <c r="B315" s="20" t="s">
        <v>39</v>
      </c>
      <c r="C315" s="122">
        <v>215828</v>
      </c>
      <c r="D315" s="123"/>
      <c r="E315" s="123" t="s">
        <v>5021</v>
      </c>
      <c r="F315" s="22" t="s">
        <v>99</v>
      </c>
      <c r="G315" s="41"/>
      <c r="H315" s="21" t="s">
        <v>22</v>
      </c>
      <c r="I315" s="21" t="s">
        <v>56</v>
      </c>
      <c r="J315" s="21" t="s">
        <v>89</v>
      </c>
      <c r="K315" s="123" t="s">
        <v>636</v>
      </c>
      <c r="L315" s="123"/>
      <c r="M315" s="189"/>
      <c r="N315" s="192">
        <v>3855.84</v>
      </c>
      <c r="O315" s="189">
        <f t="shared" si="5"/>
        <v>888.68999999996231</v>
      </c>
      <c r="P315" s="282"/>
    </row>
    <row r="316" spans="1:16" s="55" customFormat="1" ht="22.05" hidden="1" customHeight="1" x14ac:dyDescent="0.2">
      <c r="A316" s="186">
        <v>45825</v>
      </c>
      <c r="B316" s="20" t="s">
        <v>39</v>
      </c>
      <c r="C316" s="122">
        <v>220253</v>
      </c>
      <c r="D316" s="122"/>
      <c r="E316" s="122" t="s">
        <v>4104</v>
      </c>
      <c r="F316" s="22" t="s">
        <v>99</v>
      </c>
      <c r="G316" s="41"/>
      <c r="H316" s="21" t="s">
        <v>22</v>
      </c>
      <c r="I316" s="21" t="s">
        <v>59</v>
      </c>
      <c r="J316" s="21" t="s">
        <v>59</v>
      </c>
      <c r="K316" s="122" t="s">
        <v>906</v>
      </c>
      <c r="L316" s="122"/>
      <c r="M316" s="204"/>
      <c r="N316" s="192">
        <v>808</v>
      </c>
      <c r="O316" s="189">
        <f t="shared" si="5"/>
        <v>80.689999999962311</v>
      </c>
    </row>
    <row r="317" spans="1:16" s="55" customFormat="1" ht="22.05" hidden="1" customHeight="1" x14ac:dyDescent="0.2">
      <c r="A317" s="186">
        <v>45826</v>
      </c>
      <c r="B317" s="20" t="s">
        <v>39</v>
      </c>
      <c r="C317" s="122"/>
      <c r="D317" s="122"/>
      <c r="E317" s="122" t="s">
        <v>1201</v>
      </c>
      <c r="F317" s="22" t="s">
        <v>79</v>
      </c>
      <c r="G317" s="41"/>
      <c r="H317" s="21" t="s">
        <v>21</v>
      </c>
      <c r="I317" s="21" t="s">
        <v>81</v>
      </c>
      <c r="J317" s="21" t="s">
        <v>33</v>
      </c>
      <c r="K317" s="122" t="s">
        <v>51</v>
      </c>
      <c r="L317" s="122"/>
      <c r="M317" s="204">
        <v>10000</v>
      </c>
      <c r="N317" s="192"/>
      <c r="O317" s="189">
        <f t="shared" si="5"/>
        <v>10080.689999999962</v>
      </c>
    </row>
    <row r="318" spans="1:16" s="55" customFormat="1" ht="22.05" hidden="1" customHeight="1" x14ac:dyDescent="0.2">
      <c r="A318" s="186">
        <v>45826</v>
      </c>
      <c r="B318" s="20" t="s">
        <v>39</v>
      </c>
      <c r="C318" s="122">
        <v>94314</v>
      </c>
      <c r="D318" s="122"/>
      <c r="E318" s="122" t="s">
        <v>5022</v>
      </c>
      <c r="F318" s="22" t="s">
        <v>99</v>
      </c>
      <c r="G318" s="41"/>
      <c r="H318" s="21" t="s">
        <v>22</v>
      </c>
      <c r="I318" s="21" t="s">
        <v>59</v>
      </c>
      <c r="J318" s="21" t="s">
        <v>59</v>
      </c>
      <c r="K318" s="122" t="s">
        <v>635</v>
      </c>
      <c r="L318" s="122"/>
      <c r="M318" s="204"/>
      <c r="N318" s="192">
        <v>9437</v>
      </c>
      <c r="O318" s="189">
        <f t="shared" si="5"/>
        <v>643.68999999996231</v>
      </c>
    </row>
    <row r="319" spans="1:16" s="55" customFormat="1" ht="22.05" hidden="1" customHeight="1" x14ac:dyDescent="0.2">
      <c r="A319" s="186">
        <v>45827</v>
      </c>
      <c r="B319" s="20" t="s">
        <v>39</v>
      </c>
      <c r="C319" s="122">
        <v>81480443324</v>
      </c>
      <c r="D319" s="122" t="s">
        <v>1133</v>
      </c>
      <c r="E319" s="122" t="s">
        <v>1118</v>
      </c>
      <c r="F319" s="22" t="s">
        <v>99</v>
      </c>
      <c r="G319" s="41"/>
      <c r="H319" s="21" t="s">
        <v>21</v>
      </c>
      <c r="I319" s="21" t="s">
        <v>81</v>
      </c>
      <c r="J319" s="21" t="s">
        <v>168</v>
      </c>
      <c r="K319" s="122" t="s">
        <v>1162</v>
      </c>
      <c r="L319" s="122"/>
      <c r="M319" s="204">
        <v>3400</v>
      </c>
      <c r="N319" s="192"/>
      <c r="O319" s="189">
        <f t="shared" si="5"/>
        <v>4043.6899999999623</v>
      </c>
    </row>
    <row r="320" spans="1:16" s="55" customFormat="1" ht="22.05" hidden="1" customHeight="1" x14ac:dyDescent="0.2">
      <c r="A320" s="186">
        <v>45827</v>
      </c>
      <c r="B320" s="20" t="s">
        <v>39</v>
      </c>
      <c r="C320" s="122">
        <v>548185</v>
      </c>
      <c r="D320" s="122"/>
      <c r="E320" s="122" t="s">
        <v>1798</v>
      </c>
      <c r="F320" s="22" t="s">
        <v>99</v>
      </c>
      <c r="G320" s="41"/>
      <c r="H320" s="21" t="s">
        <v>22</v>
      </c>
      <c r="I320" s="21" t="s">
        <v>54</v>
      </c>
      <c r="J320" s="21" t="s">
        <v>61</v>
      </c>
      <c r="K320" s="122" t="s">
        <v>611</v>
      </c>
      <c r="L320" s="122"/>
      <c r="M320" s="204"/>
      <c r="N320" s="192">
        <v>4000</v>
      </c>
      <c r="O320" s="189">
        <f t="shared" si="5"/>
        <v>43.689999999962311</v>
      </c>
    </row>
    <row r="321" spans="1:15" s="55" customFormat="1" ht="22.05" hidden="1" customHeight="1" x14ac:dyDescent="0.2">
      <c r="A321" s="186">
        <v>45828</v>
      </c>
      <c r="B321" s="20" t="s">
        <v>39</v>
      </c>
      <c r="C321" s="122">
        <v>1183555325</v>
      </c>
      <c r="D321" s="123" t="s">
        <v>1133</v>
      </c>
      <c r="E321" s="123" t="s">
        <v>29</v>
      </c>
      <c r="F321" s="22" t="s">
        <v>99</v>
      </c>
      <c r="G321" s="41"/>
      <c r="H321" s="21" t="s">
        <v>21</v>
      </c>
      <c r="I321" s="21" t="s">
        <v>81</v>
      </c>
      <c r="J321" s="21" t="s">
        <v>168</v>
      </c>
      <c r="K321" s="123" t="s">
        <v>1162</v>
      </c>
      <c r="L321" s="123"/>
      <c r="M321" s="189">
        <v>282000</v>
      </c>
      <c r="N321" s="192"/>
      <c r="O321" s="189">
        <f t="shared" si="5"/>
        <v>282043.68999999994</v>
      </c>
    </row>
    <row r="322" spans="1:15" s="55" customFormat="1" ht="22.05" hidden="1" customHeight="1" x14ac:dyDescent="0.2">
      <c r="A322" s="186">
        <v>45828</v>
      </c>
      <c r="B322" s="20" t="s">
        <v>39</v>
      </c>
      <c r="C322" s="122">
        <v>641073</v>
      </c>
      <c r="D322" s="122"/>
      <c r="E322" s="122" t="s">
        <v>1118</v>
      </c>
      <c r="F322" s="22" t="s">
        <v>99</v>
      </c>
      <c r="G322" s="41"/>
      <c r="H322" s="21" t="s">
        <v>21</v>
      </c>
      <c r="I322" s="21" t="s">
        <v>81</v>
      </c>
      <c r="J322" s="21" t="s">
        <v>167</v>
      </c>
      <c r="K322" s="122" t="s">
        <v>1162</v>
      </c>
      <c r="L322" s="122"/>
      <c r="M322" s="204">
        <v>8200</v>
      </c>
      <c r="N322" s="192"/>
      <c r="O322" s="189">
        <f t="shared" si="5"/>
        <v>290243.68999999994</v>
      </c>
    </row>
    <row r="323" spans="1:15" s="55" customFormat="1" ht="22.05" hidden="1" customHeight="1" x14ac:dyDescent="0.2">
      <c r="A323" s="186">
        <v>45828</v>
      </c>
      <c r="B323" s="20" t="s">
        <v>39</v>
      </c>
      <c r="C323" s="122">
        <v>649628</v>
      </c>
      <c r="D323" s="122"/>
      <c r="E323" s="122" t="s">
        <v>5023</v>
      </c>
      <c r="F323" s="22" t="s">
        <v>99</v>
      </c>
      <c r="G323" s="41"/>
      <c r="H323" s="21" t="s">
        <v>22</v>
      </c>
      <c r="I323" s="21" t="s">
        <v>56</v>
      </c>
      <c r="J323" s="21" t="s">
        <v>90</v>
      </c>
      <c r="K323" s="122" t="s">
        <v>1156</v>
      </c>
      <c r="L323" s="122"/>
      <c r="M323" s="204"/>
      <c r="N323" s="192">
        <v>7221.44</v>
      </c>
      <c r="O323" s="189">
        <f t="shared" si="5"/>
        <v>283022.24999999994</v>
      </c>
    </row>
    <row r="324" spans="1:15" s="55" customFormat="1" ht="22.05" hidden="1" customHeight="1" x14ac:dyDescent="0.2">
      <c r="A324" s="186">
        <v>45831</v>
      </c>
      <c r="B324" s="20" t="s">
        <v>39</v>
      </c>
      <c r="C324" s="122">
        <v>12065</v>
      </c>
      <c r="D324" s="122"/>
      <c r="E324" s="122" t="s">
        <v>1136</v>
      </c>
      <c r="F324" s="22" t="s">
        <v>120</v>
      </c>
      <c r="G324" s="41"/>
      <c r="H324" s="21" t="s">
        <v>22</v>
      </c>
      <c r="I324" s="21" t="s">
        <v>54</v>
      </c>
      <c r="J324" s="21" t="s">
        <v>61</v>
      </c>
      <c r="K324" s="122" t="s">
        <v>1163</v>
      </c>
      <c r="L324" s="192">
        <v>49500</v>
      </c>
      <c r="M324" s="204"/>
      <c r="N324" s="192">
        <v>28690.370000000003</v>
      </c>
      <c r="O324" s="189">
        <f t="shared" si="5"/>
        <v>254331.87999999995</v>
      </c>
    </row>
    <row r="325" spans="1:15" s="55" customFormat="1" ht="22.05" hidden="1" customHeight="1" x14ac:dyDescent="0.2">
      <c r="A325" s="186">
        <v>45831</v>
      </c>
      <c r="B325" s="20" t="s">
        <v>39</v>
      </c>
      <c r="C325" s="122">
        <v>12066</v>
      </c>
      <c r="D325" s="122"/>
      <c r="E325" s="122" t="s">
        <v>1136</v>
      </c>
      <c r="F325" s="22" t="s">
        <v>120</v>
      </c>
      <c r="G325" s="41"/>
      <c r="H325" s="21" t="s">
        <v>22</v>
      </c>
      <c r="I325" s="21" t="s">
        <v>54</v>
      </c>
      <c r="J325" s="21" t="s">
        <v>62</v>
      </c>
      <c r="K325" s="122" t="s">
        <v>1163</v>
      </c>
      <c r="L325" s="337">
        <v>49800</v>
      </c>
      <c r="M325" s="204"/>
      <c r="N325" s="337">
        <v>49651.83</v>
      </c>
      <c r="O325" s="189">
        <f t="shared" si="5"/>
        <v>204680.04999999993</v>
      </c>
    </row>
    <row r="326" spans="1:15" s="55" customFormat="1" ht="22.05" hidden="1" customHeight="1" x14ac:dyDescent="0.2">
      <c r="A326" s="186">
        <v>45831</v>
      </c>
      <c r="B326" s="20" t="s">
        <v>39</v>
      </c>
      <c r="C326" s="122">
        <v>12067</v>
      </c>
      <c r="D326" s="123"/>
      <c r="E326" s="123" t="s">
        <v>1136</v>
      </c>
      <c r="F326" s="22" t="s">
        <v>120</v>
      </c>
      <c r="G326" s="41"/>
      <c r="H326" s="21" t="s">
        <v>22</v>
      </c>
      <c r="I326" s="21" t="s">
        <v>54</v>
      </c>
      <c r="J326" s="21" t="s">
        <v>41</v>
      </c>
      <c r="K326" s="123" t="s">
        <v>1163</v>
      </c>
      <c r="L326" s="192">
        <v>49900</v>
      </c>
      <c r="M326" s="189"/>
      <c r="N326" s="192">
        <v>89086.19</v>
      </c>
      <c r="O326" s="189">
        <f t="shared" si="5"/>
        <v>115593.85999999993</v>
      </c>
    </row>
    <row r="327" spans="1:15" s="55" customFormat="1" ht="22.05" hidden="1" customHeight="1" x14ac:dyDescent="0.2">
      <c r="A327" s="186">
        <v>45831</v>
      </c>
      <c r="B327" s="20" t="s">
        <v>39</v>
      </c>
      <c r="C327" s="122">
        <v>12068</v>
      </c>
      <c r="D327" s="123"/>
      <c r="E327" s="123" t="s">
        <v>1136</v>
      </c>
      <c r="F327" s="22" t="s">
        <v>120</v>
      </c>
      <c r="G327" s="41"/>
      <c r="H327" s="21" t="s">
        <v>22</v>
      </c>
      <c r="I327" s="21" t="s">
        <v>54</v>
      </c>
      <c r="J327" s="21" t="s">
        <v>63</v>
      </c>
      <c r="K327" s="122" t="s">
        <v>1163</v>
      </c>
      <c r="L327" s="192">
        <v>33424.730000000003</v>
      </c>
      <c r="M327" s="189"/>
      <c r="N327" s="192">
        <v>74379.77</v>
      </c>
      <c r="O327" s="189">
        <f t="shared" si="5"/>
        <v>41214.089999999924</v>
      </c>
    </row>
    <row r="328" spans="1:15" s="55" customFormat="1" ht="22.05" hidden="1" customHeight="1" x14ac:dyDescent="0.2">
      <c r="A328" s="186">
        <v>45831</v>
      </c>
      <c r="B328" s="20" t="s">
        <v>39</v>
      </c>
      <c r="C328" s="122">
        <v>12070</v>
      </c>
      <c r="D328" s="123"/>
      <c r="E328" s="123" t="s">
        <v>1136</v>
      </c>
      <c r="F328" s="22" t="s">
        <v>120</v>
      </c>
      <c r="G328" s="41"/>
      <c r="H328" s="21" t="s">
        <v>22</v>
      </c>
      <c r="I328" s="21" t="s">
        <v>54</v>
      </c>
      <c r="J328" s="21" t="s">
        <v>44</v>
      </c>
      <c r="K328" s="123" t="s">
        <v>1163</v>
      </c>
      <c r="L328" s="192">
        <v>49700</v>
      </c>
      <c r="M328" s="189"/>
      <c r="N328" s="192">
        <v>13207.830000000002</v>
      </c>
      <c r="O328" s="189">
        <f t="shared" si="5"/>
        <v>28006.259999999922</v>
      </c>
    </row>
    <row r="329" spans="1:15" s="55" customFormat="1" ht="22.05" hidden="1" customHeight="1" x14ac:dyDescent="0.2">
      <c r="A329" s="186">
        <v>45831</v>
      </c>
      <c r="B329" s="20" t="s">
        <v>39</v>
      </c>
      <c r="C329" s="122">
        <v>12071</v>
      </c>
      <c r="D329" s="122"/>
      <c r="E329" s="122" t="s">
        <v>1136</v>
      </c>
      <c r="F329" s="22" t="s">
        <v>120</v>
      </c>
      <c r="G329" s="22"/>
      <c r="H329" s="21" t="s">
        <v>22</v>
      </c>
      <c r="I329" s="21" t="s">
        <v>103</v>
      </c>
      <c r="J329" s="21" t="s">
        <v>102</v>
      </c>
      <c r="K329" s="122" t="s">
        <v>1163</v>
      </c>
      <c r="L329" s="192">
        <v>49600</v>
      </c>
      <c r="M329" s="204"/>
      <c r="N329" s="192">
        <v>26908.739999999998</v>
      </c>
      <c r="O329" s="189">
        <f t="shared" si="5"/>
        <v>1097.519999999924</v>
      </c>
    </row>
    <row r="330" spans="1:15" s="55" customFormat="1" ht="22.05" hidden="1" customHeight="1" x14ac:dyDescent="0.2">
      <c r="A330" s="186">
        <v>45832</v>
      </c>
      <c r="B330" s="20" t="s">
        <v>39</v>
      </c>
      <c r="C330" s="122">
        <v>657029113</v>
      </c>
      <c r="D330" s="123" t="s">
        <v>1133</v>
      </c>
      <c r="E330" s="123" t="s">
        <v>1118</v>
      </c>
      <c r="F330" s="22" t="s">
        <v>99</v>
      </c>
      <c r="G330" s="22"/>
      <c r="H330" s="21" t="s">
        <v>21</v>
      </c>
      <c r="I330" s="21" t="s">
        <v>81</v>
      </c>
      <c r="J330" s="21" t="s">
        <v>168</v>
      </c>
      <c r="K330" s="123" t="s">
        <v>1162</v>
      </c>
      <c r="L330" s="123"/>
      <c r="M330" s="189">
        <v>3500</v>
      </c>
      <c r="N330" s="192"/>
      <c r="O330" s="189">
        <f t="shared" si="5"/>
        <v>4597.519999999924</v>
      </c>
    </row>
    <row r="331" spans="1:15" s="55" customFormat="1" ht="22.05" hidden="1" customHeight="1" x14ac:dyDescent="0.2">
      <c r="A331" s="186">
        <v>45832</v>
      </c>
      <c r="B331" s="20" t="s">
        <v>39</v>
      </c>
      <c r="C331" s="122">
        <v>97661</v>
      </c>
      <c r="D331" s="122" t="s">
        <v>5024</v>
      </c>
      <c r="E331" s="122" t="s">
        <v>1121</v>
      </c>
      <c r="F331" s="22" t="s">
        <v>99</v>
      </c>
      <c r="G331" s="22"/>
      <c r="H331" s="21" t="s">
        <v>22</v>
      </c>
      <c r="I331" s="21" t="s">
        <v>56</v>
      </c>
      <c r="J331" s="21" t="s">
        <v>88</v>
      </c>
      <c r="K331" s="122" t="s">
        <v>5030</v>
      </c>
      <c r="L331" s="122"/>
      <c r="M331" s="204"/>
      <c r="N331" s="192">
        <v>3480</v>
      </c>
      <c r="O331" s="189">
        <f t="shared" si="5"/>
        <v>1117.519999999924</v>
      </c>
    </row>
    <row r="332" spans="1:15" s="55" customFormat="1" ht="22.05" hidden="1" customHeight="1" thickBot="1" x14ac:dyDescent="0.25">
      <c r="A332" s="358">
        <v>45835</v>
      </c>
      <c r="B332" s="47" t="s">
        <v>39</v>
      </c>
      <c r="C332" s="359">
        <v>624226</v>
      </c>
      <c r="D332" s="359" t="s">
        <v>2638</v>
      </c>
      <c r="E332" s="359" t="s">
        <v>1105</v>
      </c>
      <c r="F332" s="48" t="s">
        <v>99</v>
      </c>
      <c r="G332" s="50"/>
      <c r="H332" s="30" t="s">
        <v>22</v>
      </c>
      <c r="I332" s="30" t="s">
        <v>81</v>
      </c>
      <c r="J332" s="30" t="s">
        <v>168</v>
      </c>
      <c r="K332" s="359" t="s">
        <v>1162</v>
      </c>
      <c r="L332" s="359"/>
      <c r="M332" s="428"/>
      <c r="N332" s="373">
        <v>1100</v>
      </c>
      <c r="O332" s="507">
        <f t="shared" si="5"/>
        <v>17.519999999924039</v>
      </c>
    </row>
    <row r="333" spans="1:15" s="55" customFormat="1" ht="22.05" hidden="1" customHeight="1" x14ac:dyDescent="0.2">
      <c r="A333" s="186">
        <v>45839</v>
      </c>
      <c r="B333" s="20" t="s">
        <v>39</v>
      </c>
      <c r="C333" s="122">
        <v>3396399313</v>
      </c>
      <c r="D333" s="122" t="s">
        <v>1133</v>
      </c>
      <c r="E333" s="122" t="s">
        <v>1118</v>
      </c>
      <c r="F333" s="22" t="s">
        <v>99</v>
      </c>
      <c r="G333" s="41"/>
      <c r="H333" s="21" t="s">
        <v>21</v>
      </c>
      <c r="I333" s="21" t="s">
        <v>81</v>
      </c>
      <c r="J333" s="21" t="s">
        <v>168</v>
      </c>
      <c r="K333" s="122" t="s">
        <v>1162</v>
      </c>
      <c r="L333" s="122"/>
      <c r="M333" s="204">
        <v>85000</v>
      </c>
      <c r="N333" s="192"/>
      <c r="O333" s="189">
        <f t="shared" si="5"/>
        <v>85017.519999999931</v>
      </c>
    </row>
    <row r="334" spans="1:15" s="55" customFormat="1" ht="22.05" hidden="1" customHeight="1" x14ac:dyDescent="0.2">
      <c r="A334" s="186">
        <v>45839</v>
      </c>
      <c r="B334" s="20" t="s">
        <v>39</v>
      </c>
      <c r="C334" s="122">
        <v>403680</v>
      </c>
      <c r="D334" s="122"/>
      <c r="E334" s="122" t="s">
        <v>1119</v>
      </c>
      <c r="F334" s="22" t="s">
        <v>99</v>
      </c>
      <c r="G334" s="41"/>
      <c r="H334" s="21" t="s">
        <v>22</v>
      </c>
      <c r="I334" s="21" t="s">
        <v>81</v>
      </c>
      <c r="J334" s="21" t="s">
        <v>172</v>
      </c>
      <c r="K334" s="122" t="s">
        <v>40</v>
      </c>
      <c r="L334" s="122"/>
      <c r="M334" s="204"/>
      <c r="N334" s="192">
        <v>64500</v>
      </c>
      <c r="O334" s="189">
        <f t="shared" si="5"/>
        <v>20517.519999999931</v>
      </c>
    </row>
    <row r="335" spans="1:15" s="55" customFormat="1" ht="22.05" hidden="1" customHeight="1" x14ac:dyDescent="0.2">
      <c r="A335" s="186">
        <v>45839</v>
      </c>
      <c r="B335" s="20" t="s">
        <v>39</v>
      </c>
      <c r="C335" s="122">
        <v>6839169713</v>
      </c>
      <c r="D335" s="122" t="s">
        <v>1133</v>
      </c>
      <c r="E335" s="122" t="s">
        <v>1118</v>
      </c>
      <c r="F335" s="22" t="s">
        <v>99</v>
      </c>
      <c r="G335" s="41"/>
      <c r="H335" s="21" t="s">
        <v>21</v>
      </c>
      <c r="I335" s="21" t="s">
        <v>81</v>
      </c>
      <c r="J335" s="21" t="s">
        <v>168</v>
      </c>
      <c r="K335" s="122" t="s">
        <v>1162</v>
      </c>
      <c r="L335" s="122"/>
      <c r="M335" s="204">
        <v>7000</v>
      </c>
      <c r="N335" s="192"/>
      <c r="O335" s="189">
        <f t="shared" si="5"/>
        <v>27517.519999999931</v>
      </c>
    </row>
    <row r="336" spans="1:15" s="55" customFormat="1" ht="22.05" hidden="1" customHeight="1" x14ac:dyDescent="0.2">
      <c r="A336" s="186">
        <v>45839</v>
      </c>
      <c r="B336" s="20" t="s">
        <v>39</v>
      </c>
      <c r="C336" s="122">
        <v>416881</v>
      </c>
      <c r="D336" s="122" t="s">
        <v>5025</v>
      </c>
      <c r="E336" s="122" t="s">
        <v>1128</v>
      </c>
      <c r="F336" s="22" t="s">
        <v>99</v>
      </c>
      <c r="G336" s="41"/>
      <c r="H336" s="21" t="s">
        <v>22</v>
      </c>
      <c r="I336" s="21" t="s">
        <v>56</v>
      </c>
      <c r="J336" s="21" t="s">
        <v>88</v>
      </c>
      <c r="K336" s="122" t="s">
        <v>1158</v>
      </c>
      <c r="L336" s="122"/>
      <c r="M336" s="204"/>
      <c r="N336" s="192">
        <v>17000</v>
      </c>
      <c r="O336" s="189">
        <f t="shared" si="5"/>
        <v>10517.519999999931</v>
      </c>
    </row>
    <row r="337" spans="1:15" s="55" customFormat="1" ht="22.05" hidden="1" customHeight="1" x14ac:dyDescent="0.2">
      <c r="A337" s="186">
        <v>45839</v>
      </c>
      <c r="B337" s="20" t="s">
        <v>39</v>
      </c>
      <c r="C337" s="122">
        <v>420306</v>
      </c>
      <c r="D337" s="122" t="s">
        <v>5026</v>
      </c>
      <c r="E337" s="122" t="s">
        <v>1128</v>
      </c>
      <c r="F337" s="22" t="s">
        <v>99</v>
      </c>
      <c r="G337" s="41"/>
      <c r="H337" s="21" t="s">
        <v>22</v>
      </c>
      <c r="I337" s="21" t="s">
        <v>56</v>
      </c>
      <c r="J337" s="21" t="s">
        <v>88</v>
      </c>
      <c r="K337" s="122" t="s">
        <v>1158</v>
      </c>
      <c r="L337" s="122"/>
      <c r="M337" s="204"/>
      <c r="N337" s="192">
        <v>10000</v>
      </c>
      <c r="O337" s="189">
        <f t="shared" si="5"/>
        <v>517.51999999993131</v>
      </c>
    </row>
    <row r="338" spans="1:15" s="55" customFormat="1" ht="22.05" hidden="1" customHeight="1" x14ac:dyDescent="0.2">
      <c r="A338" s="186">
        <v>45839</v>
      </c>
      <c r="B338" s="20" t="s">
        <v>39</v>
      </c>
      <c r="C338" s="122">
        <v>746122</v>
      </c>
      <c r="D338" s="122"/>
      <c r="E338" s="122" t="s">
        <v>1118</v>
      </c>
      <c r="F338" s="22" t="s">
        <v>99</v>
      </c>
      <c r="G338" s="41"/>
      <c r="H338" s="21" t="s">
        <v>21</v>
      </c>
      <c r="I338" s="21" t="s">
        <v>81</v>
      </c>
      <c r="J338" s="21" t="s">
        <v>167</v>
      </c>
      <c r="K338" s="122" t="s">
        <v>1162</v>
      </c>
      <c r="L338" s="122"/>
      <c r="M338" s="204">
        <v>2200</v>
      </c>
      <c r="N338" s="192"/>
      <c r="O338" s="189">
        <f t="shared" si="5"/>
        <v>2717.5199999999313</v>
      </c>
    </row>
    <row r="339" spans="1:15" s="55" customFormat="1" ht="22.05" hidden="1" customHeight="1" x14ac:dyDescent="0.2">
      <c r="A339" s="186">
        <v>45839</v>
      </c>
      <c r="B339" s="20" t="s">
        <v>39</v>
      </c>
      <c r="C339" s="122">
        <v>752372</v>
      </c>
      <c r="D339" s="123"/>
      <c r="E339" s="123" t="s">
        <v>5027</v>
      </c>
      <c r="F339" s="22" t="s">
        <v>99</v>
      </c>
      <c r="G339" s="41"/>
      <c r="H339" s="21" t="s">
        <v>22</v>
      </c>
      <c r="I339" s="21" t="s">
        <v>103</v>
      </c>
      <c r="J339" s="21" t="s">
        <v>60</v>
      </c>
      <c r="K339" s="123" t="s">
        <v>5031</v>
      </c>
      <c r="L339" s="123"/>
      <c r="M339" s="189"/>
      <c r="N339" s="192">
        <v>2170</v>
      </c>
      <c r="O339" s="189">
        <f t="shared" si="5"/>
        <v>547.51999999993131</v>
      </c>
    </row>
    <row r="340" spans="1:15" s="55" customFormat="1" ht="22.05" hidden="1" customHeight="1" x14ac:dyDescent="0.2">
      <c r="A340" s="186">
        <v>45840</v>
      </c>
      <c r="B340" s="20" t="s">
        <v>39</v>
      </c>
      <c r="C340" s="122">
        <v>161463</v>
      </c>
      <c r="D340" s="122"/>
      <c r="E340" s="122" t="s">
        <v>608</v>
      </c>
      <c r="F340" s="22" t="s">
        <v>77</v>
      </c>
      <c r="G340" s="41"/>
      <c r="H340" s="21" t="s">
        <v>22</v>
      </c>
      <c r="I340" s="21" t="s">
        <v>57</v>
      </c>
      <c r="J340" s="21" t="s">
        <v>85</v>
      </c>
      <c r="K340" s="122" t="s">
        <v>611</v>
      </c>
      <c r="L340" s="122"/>
      <c r="M340" s="204"/>
      <c r="N340" s="192">
        <v>54.47</v>
      </c>
      <c r="O340" s="189">
        <f t="shared" si="5"/>
        <v>493.04999999993129</v>
      </c>
    </row>
    <row r="341" spans="1:15" s="55" customFormat="1" ht="22.05" hidden="1" customHeight="1" x14ac:dyDescent="0.2">
      <c r="A341" s="186">
        <v>45840</v>
      </c>
      <c r="B341" s="20" t="s">
        <v>39</v>
      </c>
      <c r="C341" s="122">
        <v>161463</v>
      </c>
      <c r="D341" s="123"/>
      <c r="E341" s="123" t="s">
        <v>609</v>
      </c>
      <c r="F341" s="22" t="s">
        <v>77</v>
      </c>
      <c r="G341" s="41"/>
      <c r="H341" s="21" t="s">
        <v>22</v>
      </c>
      <c r="I341" s="21" t="s">
        <v>57</v>
      </c>
      <c r="J341" s="21" t="s">
        <v>85</v>
      </c>
      <c r="K341" s="123" t="s">
        <v>611</v>
      </c>
      <c r="L341" s="123"/>
      <c r="M341" s="189"/>
      <c r="N341" s="192">
        <v>8.7200000000000006</v>
      </c>
      <c r="O341" s="189">
        <f t="shared" ref="O341:O343" si="6">O340+M341-N341</f>
        <v>484.32999999993126</v>
      </c>
    </row>
    <row r="342" spans="1:15" s="55" customFormat="1" ht="22.05" hidden="1" customHeight="1" x14ac:dyDescent="0.2">
      <c r="A342" s="186">
        <v>45840</v>
      </c>
      <c r="B342" s="20" t="s">
        <v>39</v>
      </c>
      <c r="C342" s="122">
        <v>162167</v>
      </c>
      <c r="D342" s="122"/>
      <c r="E342" s="122" t="s">
        <v>608</v>
      </c>
      <c r="F342" s="22" t="s">
        <v>77</v>
      </c>
      <c r="G342" s="41"/>
      <c r="H342" s="21" t="s">
        <v>22</v>
      </c>
      <c r="I342" s="21" t="s">
        <v>57</v>
      </c>
      <c r="J342" s="21" t="s">
        <v>85</v>
      </c>
      <c r="K342" s="122" t="s">
        <v>611</v>
      </c>
      <c r="L342" s="122"/>
      <c r="M342" s="204"/>
      <c r="N342" s="192">
        <v>216</v>
      </c>
      <c r="O342" s="189">
        <f t="shared" si="6"/>
        <v>268.32999999993126</v>
      </c>
    </row>
    <row r="343" spans="1:15" s="55" customFormat="1" ht="22.05" hidden="1" customHeight="1" x14ac:dyDescent="0.2">
      <c r="A343" s="186">
        <v>45840</v>
      </c>
      <c r="B343" s="20" t="s">
        <v>39</v>
      </c>
      <c r="C343" s="122">
        <v>162167</v>
      </c>
      <c r="D343" s="122"/>
      <c r="E343" s="122" t="s">
        <v>609</v>
      </c>
      <c r="F343" s="22" t="s">
        <v>77</v>
      </c>
      <c r="G343" s="41"/>
      <c r="H343" s="21" t="s">
        <v>22</v>
      </c>
      <c r="I343" s="21" t="s">
        <v>57</v>
      </c>
      <c r="J343" s="21" t="s">
        <v>85</v>
      </c>
      <c r="K343" s="122" t="s">
        <v>611</v>
      </c>
      <c r="L343" s="122"/>
      <c r="M343" s="204"/>
      <c r="N343" s="192">
        <v>34.56</v>
      </c>
      <c r="O343" s="189">
        <f t="shared" si="6"/>
        <v>233.76999999993126</v>
      </c>
    </row>
    <row r="344" spans="1:15" s="55" customFormat="1" ht="22.05" hidden="1" customHeight="1" x14ac:dyDescent="0.2">
      <c r="A344" s="186">
        <v>45845</v>
      </c>
      <c r="B344" s="20" t="s">
        <v>39</v>
      </c>
      <c r="C344" s="122">
        <v>442</v>
      </c>
      <c r="D344" s="122"/>
      <c r="E344" s="122" t="s">
        <v>608</v>
      </c>
      <c r="F344" s="22" t="s">
        <v>77</v>
      </c>
      <c r="G344" s="41"/>
      <c r="H344" s="21" t="s">
        <v>22</v>
      </c>
      <c r="I344" s="21" t="s">
        <v>57</v>
      </c>
      <c r="J344" s="21" t="s">
        <v>85</v>
      </c>
      <c r="K344" s="122" t="s">
        <v>611</v>
      </c>
      <c r="L344" s="122"/>
      <c r="M344" s="204"/>
      <c r="N344" s="192">
        <v>30</v>
      </c>
      <c r="O344" s="189">
        <f t="shared" ref="O344:O349" si="7">O343+M344-N344</f>
        <v>203.76999999993126</v>
      </c>
    </row>
    <row r="345" spans="1:15" s="55" customFormat="1" ht="22.05" hidden="1" customHeight="1" x14ac:dyDescent="0.2">
      <c r="A345" s="186">
        <v>45845</v>
      </c>
      <c r="B345" s="20" t="s">
        <v>39</v>
      </c>
      <c r="C345" s="122">
        <v>442</v>
      </c>
      <c r="D345" s="122"/>
      <c r="E345" s="122" t="s">
        <v>609</v>
      </c>
      <c r="F345" s="22" t="s">
        <v>77</v>
      </c>
      <c r="G345" s="41"/>
      <c r="H345" s="21" t="s">
        <v>22</v>
      </c>
      <c r="I345" s="21" t="s">
        <v>57</v>
      </c>
      <c r="J345" s="21" t="s">
        <v>85</v>
      </c>
      <c r="K345" s="122" t="s">
        <v>611</v>
      </c>
      <c r="L345" s="122"/>
      <c r="M345" s="204"/>
      <c r="N345" s="192">
        <v>4.8</v>
      </c>
      <c r="O345" s="189">
        <f t="shared" si="7"/>
        <v>198.96999999993125</v>
      </c>
    </row>
    <row r="346" spans="1:15" ht="22.05" hidden="1" customHeight="1" x14ac:dyDescent="0.2">
      <c r="A346" s="186">
        <v>45845</v>
      </c>
      <c r="B346" s="20" t="s">
        <v>39</v>
      </c>
      <c r="C346" s="279">
        <v>12691</v>
      </c>
      <c r="D346" s="41"/>
      <c r="E346" s="203" t="s">
        <v>608</v>
      </c>
      <c r="F346" s="41" t="s">
        <v>77</v>
      </c>
      <c r="G346" s="41"/>
      <c r="H346" s="21" t="s">
        <v>22</v>
      </c>
      <c r="I346" s="41" t="s">
        <v>57</v>
      </c>
      <c r="J346" s="41" t="s">
        <v>85</v>
      </c>
      <c r="K346" s="55" t="s">
        <v>611</v>
      </c>
      <c r="L346" s="55"/>
      <c r="M346" s="215"/>
      <c r="N346" s="249">
        <v>6</v>
      </c>
      <c r="O346" s="189">
        <f t="shared" si="7"/>
        <v>192.96999999993125</v>
      </c>
    </row>
    <row r="347" spans="1:15" ht="22.05" hidden="1" customHeight="1" x14ac:dyDescent="0.2">
      <c r="A347" s="186">
        <v>45845</v>
      </c>
      <c r="B347" s="20" t="s">
        <v>39</v>
      </c>
      <c r="C347" s="279">
        <v>12691</v>
      </c>
      <c r="D347" s="41"/>
      <c r="E347" s="203" t="s">
        <v>609</v>
      </c>
      <c r="F347" s="41" t="s">
        <v>77</v>
      </c>
      <c r="G347" s="41"/>
      <c r="H347" s="21" t="s">
        <v>22</v>
      </c>
      <c r="I347" s="41" t="s">
        <v>57</v>
      </c>
      <c r="J347" s="41" t="s">
        <v>85</v>
      </c>
      <c r="K347" s="55" t="s">
        <v>611</v>
      </c>
      <c r="L347" s="55"/>
      <c r="M347" s="215"/>
      <c r="N347" s="249">
        <v>0.96</v>
      </c>
      <c r="O347" s="189">
        <f t="shared" si="7"/>
        <v>192.00999999993124</v>
      </c>
    </row>
    <row r="348" spans="1:15" ht="22.05" hidden="1" customHeight="1" x14ac:dyDescent="0.2">
      <c r="A348" s="186">
        <v>45846</v>
      </c>
      <c r="B348" s="20" t="s">
        <v>39</v>
      </c>
      <c r="C348" s="279">
        <v>8655445013</v>
      </c>
      <c r="D348" s="41" t="s">
        <v>1133</v>
      </c>
      <c r="E348" s="203" t="s">
        <v>1118</v>
      </c>
      <c r="F348" s="41" t="s">
        <v>99</v>
      </c>
      <c r="G348" s="41"/>
      <c r="H348" s="41" t="s">
        <v>21</v>
      </c>
      <c r="I348" s="41" t="s">
        <v>81</v>
      </c>
      <c r="J348" s="41" t="s">
        <v>168</v>
      </c>
      <c r="K348" s="55" t="s">
        <v>1162</v>
      </c>
      <c r="L348" s="55"/>
      <c r="M348" s="215">
        <v>9350</v>
      </c>
      <c r="N348" s="249"/>
      <c r="O348" s="189">
        <f t="shared" si="7"/>
        <v>9542.0099999999311</v>
      </c>
    </row>
    <row r="349" spans="1:15" ht="22.05" hidden="1" customHeight="1" x14ac:dyDescent="0.2">
      <c r="A349" s="186">
        <v>45846</v>
      </c>
      <c r="B349" s="20" t="s">
        <v>39</v>
      </c>
      <c r="C349" s="279">
        <v>546025</v>
      </c>
      <c r="D349" s="41" t="s">
        <v>5541</v>
      </c>
      <c r="E349" s="203" t="s">
        <v>5542</v>
      </c>
      <c r="F349" s="41" t="s">
        <v>99</v>
      </c>
      <c r="G349" s="41"/>
      <c r="H349" s="41" t="s">
        <v>22</v>
      </c>
      <c r="I349" s="41" t="s">
        <v>103</v>
      </c>
      <c r="J349" s="41" t="s">
        <v>60</v>
      </c>
      <c r="K349" s="55" t="s">
        <v>1167</v>
      </c>
      <c r="L349" s="55"/>
      <c r="M349" s="215"/>
      <c r="N349" s="249">
        <v>4550</v>
      </c>
      <c r="O349" s="189">
        <f t="shared" si="7"/>
        <v>4992.0099999999311</v>
      </c>
    </row>
    <row r="350" spans="1:15" ht="22.05" hidden="1" customHeight="1" x14ac:dyDescent="0.2">
      <c r="A350" s="186">
        <v>45847</v>
      </c>
      <c r="B350" s="20" t="s">
        <v>39</v>
      </c>
      <c r="C350" s="279">
        <v>114758</v>
      </c>
      <c r="D350" s="123" t="s">
        <v>5543</v>
      </c>
      <c r="E350" s="123" t="s">
        <v>1121</v>
      </c>
      <c r="F350" s="22" t="s">
        <v>99</v>
      </c>
      <c r="G350" s="41"/>
      <c r="H350" s="21" t="s">
        <v>22</v>
      </c>
      <c r="I350" s="21" t="s">
        <v>56</v>
      </c>
      <c r="J350" s="21" t="s">
        <v>88</v>
      </c>
      <c r="K350" s="123" t="s">
        <v>1155</v>
      </c>
      <c r="L350" s="123"/>
      <c r="M350" s="189"/>
      <c r="N350" s="192">
        <v>3480</v>
      </c>
      <c r="O350" s="189">
        <f>O349+M350-N350</f>
        <v>1512.0099999999311</v>
      </c>
    </row>
    <row r="351" spans="1:15" ht="22.05" hidden="1" customHeight="1" x14ac:dyDescent="0.2">
      <c r="A351" s="186">
        <v>45852</v>
      </c>
      <c r="B351" s="20" t="s">
        <v>39</v>
      </c>
      <c r="C351" s="279">
        <v>153549</v>
      </c>
      <c r="D351" s="122"/>
      <c r="E351" s="122" t="s">
        <v>1105</v>
      </c>
      <c r="F351" s="22" t="s">
        <v>99</v>
      </c>
      <c r="G351" s="41"/>
      <c r="H351" s="21" t="s">
        <v>22</v>
      </c>
      <c r="I351" s="21" t="s">
        <v>81</v>
      </c>
      <c r="J351" s="21" t="s">
        <v>168</v>
      </c>
      <c r="K351" s="122" t="s">
        <v>1162</v>
      </c>
      <c r="L351" s="122"/>
      <c r="M351" s="204"/>
      <c r="N351" s="192">
        <v>1500</v>
      </c>
      <c r="O351" s="189">
        <f t="shared" ref="O351:O414" si="8">O350+M351-N351</f>
        <v>12.009999999931097</v>
      </c>
    </row>
    <row r="352" spans="1:15" ht="22.05" hidden="1" customHeight="1" x14ac:dyDescent="0.2">
      <c r="A352" s="186">
        <v>45853</v>
      </c>
      <c r="B352" s="20" t="s">
        <v>39</v>
      </c>
      <c r="C352" s="279">
        <v>5786796925</v>
      </c>
      <c r="D352" s="122" t="s">
        <v>1133</v>
      </c>
      <c r="E352" s="122" t="s">
        <v>29</v>
      </c>
      <c r="F352" s="22" t="s">
        <v>99</v>
      </c>
      <c r="G352" s="41"/>
      <c r="H352" s="21" t="s">
        <v>21</v>
      </c>
      <c r="I352" s="21" t="s">
        <v>81</v>
      </c>
      <c r="J352" s="21" t="s">
        <v>168</v>
      </c>
      <c r="K352" s="122" t="s">
        <v>1162</v>
      </c>
      <c r="L352" s="122"/>
      <c r="M352" s="204">
        <v>468000</v>
      </c>
      <c r="N352" s="192"/>
      <c r="O352" s="189">
        <f t="shared" si="8"/>
        <v>468012.00999999995</v>
      </c>
    </row>
    <row r="353" spans="1:15" ht="22.05" hidden="1" customHeight="1" x14ac:dyDescent="0.2">
      <c r="A353" s="186">
        <v>45853</v>
      </c>
      <c r="B353" s="20" t="s">
        <v>39</v>
      </c>
      <c r="C353" s="279">
        <v>780340</v>
      </c>
      <c r="D353" s="122"/>
      <c r="E353" s="122" t="s">
        <v>603</v>
      </c>
      <c r="F353" s="22" t="s">
        <v>99</v>
      </c>
      <c r="G353" s="41"/>
      <c r="H353" s="21" t="s">
        <v>22</v>
      </c>
      <c r="I353" s="21" t="s">
        <v>56</v>
      </c>
      <c r="J353" s="21" t="s">
        <v>89</v>
      </c>
      <c r="K353" s="122" t="s">
        <v>636</v>
      </c>
      <c r="L353" s="122"/>
      <c r="M353" s="204"/>
      <c r="N353" s="192">
        <v>25562.13</v>
      </c>
      <c r="O353" s="189">
        <f t="shared" si="8"/>
        <v>442449.87999999995</v>
      </c>
    </row>
    <row r="354" spans="1:15" ht="22.05" hidden="1" customHeight="1" x14ac:dyDescent="0.2">
      <c r="A354" s="186">
        <v>45853</v>
      </c>
      <c r="B354" s="20" t="s">
        <v>39</v>
      </c>
      <c r="C354" s="279">
        <v>785040</v>
      </c>
      <c r="D354" s="122"/>
      <c r="E354" s="122" t="s">
        <v>5544</v>
      </c>
      <c r="F354" s="22" t="s">
        <v>99</v>
      </c>
      <c r="G354" s="41"/>
      <c r="H354" s="21" t="s">
        <v>22</v>
      </c>
      <c r="I354" s="21" t="s">
        <v>59</v>
      </c>
      <c r="J354" s="21" t="s">
        <v>59</v>
      </c>
      <c r="K354" s="122" t="s">
        <v>1894</v>
      </c>
      <c r="L354" s="122"/>
      <c r="M354" s="204"/>
      <c r="N354" s="192">
        <v>2357</v>
      </c>
      <c r="O354" s="189">
        <f t="shared" si="8"/>
        <v>440092.87999999995</v>
      </c>
    </row>
    <row r="355" spans="1:15" ht="22.05" hidden="1" customHeight="1" x14ac:dyDescent="0.2">
      <c r="A355" s="186">
        <v>45853</v>
      </c>
      <c r="B355" s="20" t="s">
        <v>39</v>
      </c>
      <c r="C355" s="279">
        <v>791915</v>
      </c>
      <c r="D355" s="41" t="s">
        <v>5545</v>
      </c>
      <c r="E355" s="203" t="s">
        <v>603</v>
      </c>
      <c r="F355" s="41" t="s">
        <v>99</v>
      </c>
      <c r="G355" s="41"/>
      <c r="H355" s="21" t="s">
        <v>22</v>
      </c>
      <c r="I355" s="41" t="s">
        <v>56</v>
      </c>
      <c r="J355" s="41" t="s">
        <v>89</v>
      </c>
      <c r="K355" s="55" t="s">
        <v>636</v>
      </c>
      <c r="L355" s="55"/>
      <c r="M355" s="215"/>
      <c r="N355" s="249">
        <v>10960.11</v>
      </c>
      <c r="O355" s="189">
        <f t="shared" si="8"/>
        <v>429132.76999999996</v>
      </c>
    </row>
    <row r="356" spans="1:15" ht="22.05" hidden="1" customHeight="1" x14ac:dyDescent="0.2">
      <c r="A356" s="186">
        <v>45853</v>
      </c>
      <c r="B356" s="20" t="s">
        <v>39</v>
      </c>
      <c r="C356" s="279">
        <v>797312</v>
      </c>
      <c r="D356" s="41" t="s">
        <v>5545</v>
      </c>
      <c r="E356" s="203" t="s">
        <v>872</v>
      </c>
      <c r="F356" s="41" t="s">
        <v>99</v>
      </c>
      <c r="G356" s="41"/>
      <c r="H356" s="21" t="s">
        <v>22</v>
      </c>
      <c r="I356" s="21" t="s">
        <v>59</v>
      </c>
      <c r="J356" s="21" t="s">
        <v>59</v>
      </c>
      <c r="K356" s="55" t="s">
        <v>1894</v>
      </c>
      <c r="L356" s="55"/>
      <c r="M356" s="215"/>
      <c r="N356" s="249">
        <v>1010</v>
      </c>
      <c r="O356" s="189">
        <f t="shared" si="8"/>
        <v>428122.76999999996</v>
      </c>
    </row>
    <row r="357" spans="1:15" ht="22.05" hidden="1" customHeight="1" x14ac:dyDescent="0.2">
      <c r="A357" s="186">
        <v>45855</v>
      </c>
      <c r="B357" s="20" t="s">
        <v>39</v>
      </c>
      <c r="C357" s="279">
        <v>21428</v>
      </c>
      <c r="D357" s="41"/>
      <c r="E357" s="203" t="s">
        <v>1136</v>
      </c>
      <c r="F357" s="41" t="s">
        <v>120</v>
      </c>
      <c r="G357" s="41"/>
      <c r="H357" s="21" t="s">
        <v>22</v>
      </c>
      <c r="I357" s="41" t="s">
        <v>54</v>
      </c>
      <c r="J357" s="41" t="s">
        <v>61</v>
      </c>
      <c r="K357" s="55" t="s">
        <v>1163</v>
      </c>
      <c r="L357" s="282">
        <v>49400</v>
      </c>
      <c r="M357" s="215"/>
      <c r="N357" s="249">
        <v>182100.72</v>
      </c>
      <c r="O357" s="189">
        <f t="shared" si="8"/>
        <v>246022.04999999996</v>
      </c>
    </row>
    <row r="358" spans="1:15" ht="22.05" hidden="1" customHeight="1" x14ac:dyDescent="0.2">
      <c r="A358" s="186">
        <v>45855</v>
      </c>
      <c r="B358" s="20" t="s">
        <v>39</v>
      </c>
      <c r="C358" s="279">
        <v>21429</v>
      </c>
      <c r="D358" s="41"/>
      <c r="E358" s="203" t="s">
        <v>1136</v>
      </c>
      <c r="F358" s="41" t="s">
        <v>120</v>
      </c>
      <c r="G358" s="41"/>
      <c r="H358" s="21" t="s">
        <v>22</v>
      </c>
      <c r="I358" s="41" t="s">
        <v>54</v>
      </c>
      <c r="J358" s="41" t="s">
        <v>62</v>
      </c>
      <c r="K358" s="55" t="s">
        <v>1163</v>
      </c>
      <c r="L358" s="282">
        <v>49500</v>
      </c>
      <c r="M358" s="215"/>
      <c r="N358" s="249">
        <v>29802.39</v>
      </c>
      <c r="O358" s="189">
        <f t="shared" si="8"/>
        <v>216219.65999999997</v>
      </c>
    </row>
    <row r="359" spans="1:15" ht="22.05" hidden="1" customHeight="1" x14ac:dyDescent="0.2">
      <c r="A359" s="186">
        <v>45855</v>
      </c>
      <c r="B359" s="20" t="s">
        <v>39</v>
      </c>
      <c r="C359" s="279">
        <v>21430</v>
      </c>
      <c r="D359" s="41"/>
      <c r="E359" s="203" t="s">
        <v>1136</v>
      </c>
      <c r="F359" s="41" t="s">
        <v>120</v>
      </c>
      <c r="G359" s="41"/>
      <c r="H359" s="21" t="s">
        <v>22</v>
      </c>
      <c r="I359" s="41" t="s">
        <v>54</v>
      </c>
      <c r="J359" s="21" t="s">
        <v>41</v>
      </c>
      <c r="K359" s="55" t="s">
        <v>1163</v>
      </c>
      <c r="L359" s="282">
        <v>49600</v>
      </c>
      <c r="M359" s="215"/>
      <c r="N359" s="249">
        <v>102057.76</v>
      </c>
      <c r="O359" s="189">
        <f t="shared" si="8"/>
        <v>114161.89999999998</v>
      </c>
    </row>
    <row r="360" spans="1:15" ht="22.05" hidden="1" customHeight="1" x14ac:dyDescent="0.2">
      <c r="A360" s="186">
        <v>45855</v>
      </c>
      <c r="B360" s="20" t="s">
        <v>39</v>
      </c>
      <c r="C360" s="279">
        <v>21431</v>
      </c>
      <c r="D360" s="41"/>
      <c r="E360" s="203" t="s">
        <v>1136</v>
      </c>
      <c r="F360" s="41" t="s">
        <v>120</v>
      </c>
      <c r="G360" s="41"/>
      <c r="H360" s="21" t="s">
        <v>22</v>
      </c>
      <c r="I360" s="41" t="s">
        <v>54</v>
      </c>
      <c r="J360" s="41" t="s">
        <v>63</v>
      </c>
      <c r="K360" s="55" t="s">
        <v>1163</v>
      </c>
      <c r="L360" s="282">
        <v>30088.99</v>
      </c>
      <c r="M360" s="215"/>
      <c r="N360" s="249">
        <v>59149.98</v>
      </c>
      <c r="O360" s="189">
        <f t="shared" si="8"/>
        <v>55011.919999999976</v>
      </c>
    </row>
    <row r="361" spans="1:15" ht="22.05" hidden="1" customHeight="1" x14ac:dyDescent="0.2">
      <c r="A361" s="186">
        <v>45855</v>
      </c>
      <c r="B361" s="20" t="s">
        <v>39</v>
      </c>
      <c r="C361" s="279">
        <v>21432</v>
      </c>
      <c r="D361" s="41"/>
      <c r="E361" s="203" t="s">
        <v>1136</v>
      </c>
      <c r="F361" s="41" t="s">
        <v>120</v>
      </c>
      <c r="G361" s="41"/>
      <c r="H361" s="21" t="s">
        <v>22</v>
      </c>
      <c r="I361" s="41" t="s">
        <v>29</v>
      </c>
      <c r="J361" s="41" t="s">
        <v>209</v>
      </c>
      <c r="K361" s="55" t="s">
        <v>1163</v>
      </c>
      <c r="L361" s="282" t="s">
        <v>6375</v>
      </c>
      <c r="M361" s="215"/>
      <c r="N361" s="249">
        <v>20000</v>
      </c>
      <c r="O361" s="189">
        <f t="shared" si="8"/>
        <v>35011.919999999976</v>
      </c>
    </row>
    <row r="362" spans="1:15" ht="22.05" hidden="1" customHeight="1" x14ac:dyDescent="0.2">
      <c r="A362" s="186">
        <v>45855</v>
      </c>
      <c r="B362" s="20" t="s">
        <v>39</v>
      </c>
      <c r="C362" s="279">
        <v>21433</v>
      </c>
      <c r="D362" s="41"/>
      <c r="E362" s="203" t="s">
        <v>1136</v>
      </c>
      <c r="F362" s="41" t="s">
        <v>120</v>
      </c>
      <c r="G362" s="41"/>
      <c r="H362" s="21" t="s">
        <v>22</v>
      </c>
      <c r="I362" s="21" t="s">
        <v>54</v>
      </c>
      <c r="J362" s="21" t="s">
        <v>44</v>
      </c>
      <c r="K362" s="55" t="s">
        <v>1163</v>
      </c>
      <c r="L362" s="282">
        <v>49900</v>
      </c>
      <c r="M362" s="249"/>
      <c r="N362" s="249">
        <v>8733.7000000000007</v>
      </c>
      <c r="O362" s="189">
        <f t="shared" si="8"/>
        <v>26278.219999999976</v>
      </c>
    </row>
    <row r="363" spans="1:15" ht="22.05" hidden="1" customHeight="1" x14ac:dyDescent="0.2">
      <c r="A363" s="186">
        <v>45855</v>
      </c>
      <c r="B363" s="20" t="s">
        <v>39</v>
      </c>
      <c r="C363" s="279">
        <v>21434</v>
      </c>
      <c r="D363" s="41"/>
      <c r="E363" s="203" t="s">
        <v>1136</v>
      </c>
      <c r="F363" s="41" t="s">
        <v>120</v>
      </c>
      <c r="G363" s="41"/>
      <c r="H363" s="21" t="s">
        <v>22</v>
      </c>
      <c r="I363" s="41" t="s">
        <v>103</v>
      </c>
      <c r="J363" s="41" t="s">
        <v>102</v>
      </c>
      <c r="K363" s="55" t="s">
        <v>1163</v>
      </c>
      <c r="L363" s="282">
        <v>49200</v>
      </c>
      <c r="M363" s="215"/>
      <c r="N363" s="249">
        <f>24644.44/3</f>
        <v>8214.8133333333335</v>
      </c>
      <c r="O363" s="189">
        <f t="shared" si="8"/>
        <v>18063.40666666664</v>
      </c>
    </row>
    <row r="364" spans="1:15" ht="22.05" hidden="1" customHeight="1" x14ac:dyDescent="0.2">
      <c r="A364" s="186">
        <v>45855</v>
      </c>
      <c r="B364" s="20" t="s">
        <v>39</v>
      </c>
      <c r="C364" s="279">
        <v>21435</v>
      </c>
      <c r="D364" s="41"/>
      <c r="E364" s="203" t="s">
        <v>1136</v>
      </c>
      <c r="F364" s="41" t="s">
        <v>120</v>
      </c>
      <c r="G364" s="41"/>
      <c r="H364" s="21" t="s">
        <v>22</v>
      </c>
      <c r="I364" s="41" t="s">
        <v>103</v>
      </c>
      <c r="J364" s="41" t="s">
        <v>102</v>
      </c>
      <c r="K364" s="55" t="s">
        <v>1163</v>
      </c>
      <c r="L364" s="282">
        <v>49700</v>
      </c>
      <c r="M364" s="215"/>
      <c r="N364" s="249">
        <f>24644.44/3</f>
        <v>8214.8133333333335</v>
      </c>
      <c r="O364" s="189">
        <f t="shared" si="8"/>
        <v>9848.5933333333069</v>
      </c>
    </row>
    <row r="365" spans="1:15" ht="22.05" hidden="1" customHeight="1" x14ac:dyDescent="0.2">
      <c r="A365" s="186">
        <v>45855</v>
      </c>
      <c r="B365" s="20" t="s">
        <v>39</v>
      </c>
      <c r="C365" s="279">
        <v>21436</v>
      </c>
      <c r="D365" s="41"/>
      <c r="E365" s="203" t="s">
        <v>1136</v>
      </c>
      <c r="F365" s="41" t="s">
        <v>120</v>
      </c>
      <c r="G365" s="41"/>
      <c r="H365" s="21" t="s">
        <v>22</v>
      </c>
      <c r="I365" s="41" t="s">
        <v>103</v>
      </c>
      <c r="J365" s="41" t="s">
        <v>102</v>
      </c>
      <c r="K365" s="55" t="s">
        <v>1163</v>
      </c>
      <c r="L365" s="282">
        <v>49800</v>
      </c>
      <c r="M365" s="215"/>
      <c r="N365" s="249">
        <f>24644.44/3</f>
        <v>8214.8133333333335</v>
      </c>
      <c r="O365" s="189">
        <f t="shared" si="8"/>
        <v>1633.7799999999734</v>
      </c>
    </row>
    <row r="366" spans="1:15" ht="22.05" hidden="1" customHeight="1" x14ac:dyDescent="0.2">
      <c r="A366" s="186">
        <v>45856</v>
      </c>
      <c r="B366" s="20" t="s">
        <v>39</v>
      </c>
      <c r="C366" s="279">
        <v>504741</v>
      </c>
      <c r="D366" s="41"/>
      <c r="E366" s="203" t="s">
        <v>1118</v>
      </c>
      <c r="F366" s="41" t="s">
        <v>99</v>
      </c>
      <c r="G366" s="41"/>
      <c r="H366" s="21" t="s">
        <v>21</v>
      </c>
      <c r="I366" s="21" t="s">
        <v>81</v>
      </c>
      <c r="J366" s="21" t="s">
        <v>167</v>
      </c>
      <c r="K366" s="122" t="s">
        <v>1162</v>
      </c>
      <c r="L366" s="55"/>
      <c r="M366" s="215">
        <v>46000</v>
      </c>
      <c r="N366" s="249"/>
      <c r="O366" s="189">
        <f t="shared" si="8"/>
        <v>47633.77999999997</v>
      </c>
    </row>
    <row r="367" spans="1:15" ht="22.05" hidden="1" customHeight="1" x14ac:dyDescent="0.2">
      <c r="A367" s="186">
        <v>45856</v>
      </c>
      <c r="B367" s="20" t="s">
        <v>39</v>
      </c>
      <c r="C367" s="279"/>
      <c r="D367" s="41"/>
      <c r="E367" s="203" t="s">
        <v>1044</v>
      </c>
      <c r="F367" s="41" t="s">
        <v>3528</v>
      </c>
      <c r="G367" s="41"/>
      <c r="H367" s="41" t="s">
        <v>22</v>
      </c>
      <c r="I367" s="41" t="s">
        <v>81</v>
      </c>
      <c r="J367" s="41" t="s">
        <v>33</v>
      </c>
      <c r="K367" s="55" t="s">
        <v>621</v>
      </c>
      <c r="L367" s="55"/>
      <c r="M367" s="215"/>
      <c r="N367" s="249">
        <v>46500</v>
      </c>
      <c r="O367" s="189">
        <f t="shared" si="8"/>
        <v>1133.7799999999697</v>
      </c>
    </row>
    <row r="368" spans="1:15" ht="22.05" hidden="1" customHeight="1" x14ac:dyDescent="0.2">
      <c r="A368" s="186">
        <v>45859</v>
      </c>
      <c r="B368" s="20" t="s">
        <v>39</v>
      </c>
      <c r="C368" s="279">
        <v>198890</v>
      </c>
      <c r="D368" s="41"/>
      <c r="E368" s="203" t="s">
        <v>1118</v>
      </c>
      <c r="F368" s="41" t="s">
        <v>99</v>
      </c>
      <c r="G368" s="41"/>
      <c r="H368" s="41" t="s">
        <v>21</v>
      </c>
      <c r="I368" s="41" t="s">
        <v>81</v>
      </c>
      <c r="J368" s="41" t="s">
        <v>167</v>
      </c>
      <c r="K368" s="55" t="s">
        <v>1162</v>
      </c>
      <c r="L368" s="55"/>
      <c r="M368" s="215">
        <v>79500</v>
      </c>
      <c r="N368" s="249"/>
      <c r="O368" s="189">
        <f t="shared" si="8"/>
        <v>80633.77999999997</v>
      </c>
    </row>
    <row r="369" spans="1:18" ht="22.05" hidden="1" customHeight="1" x14ac:dyDescent="0.2">
      <c r="A369" s="186">
        <v>45859</v>
      </c>
      <c r="B369" s="20" t="s">
        <v>39</v>
      </c>
      <c r="C369" s="279">
        <v>80614</v>
      </c>
      <c r="D369" s="41"/>
      <c r="E369" s="203" t="s">
        <v>5022</v>
      </c>
      <c r="F369" s="41" t="s">
        <v>99</v>
      </c>
      <c r="G369" s="41"/>
      <c r="H369" s="41" t="s">
        <v>22</v>
      </c>
      <c r="I369" s="41" t="s">
        <v>59</v>
      </c>
      <c r="J369" s="41" t="s">
        <v>59</v>
      </c>
      <c r="K369" s="55" t="s">
        <v>635</v>
      </c>
      <c r="L369" s="55"/>
      <c r="M369" s="215"/>
      <c r="N369" s="249">
        <v>48436</v>
      </c>
      <c r="O369" s="189">
        <f t="shared" si="8"/>
        <v>32197.77999999997</v>
      </c>
    </row>
    <row r="370" spans="1:18" ht="22.05" hidden="1" customHeight="1" x14ac:dyDescent="0.2">
      <c r="A370" s="186">
        <v>45859</v>
      </c>
      <c r="B370" s="20" t="s">
        <v>39</v>
      </c>
      <c r="C370" s="279">
        <v>253400</v>
      </c>
      <c r="D370" s="41"/>
      <c r="E370" s="203" t="s">
        <v>391</v>
      </c>
      <c r="F370" s="41" t="s">
        <v>99</v>
      </c>
      <c r="G370" s="41"/>
      <c r="H370" s="41" t="s">
        <v>22</v>
      </c>
      <c r="I370" s="41" t="s">
        <v>103</v>
      </c>
      <c r="J370" s="41" t="s">
        <v>60</v>
      </c>
      <c r="K370" s="55" t="s">
        <v>1167</v>
      </c>
      <c r="L370" s="55"/>
      <c r="M370" s="215"/>
      <c r="N370" s="249">
        <v>10000</v>
      </c>
      <c r="O370" s="189">
        <f t="shared" si="8"/>
        <v>22197.77999999997</v>
      </c>
    </row>
    <row r="371" spans="1:18" ht="22.05" hidden="1" customHeight="1" x14ac:dyDescent="0.2">
      <c r="A371" s="186">
        <v>45859</v>
      </c>
      <c r="B371" s="20" t="s">
        <v>39</v>
      </c>
      <c r="C371" s="279">
        <v>257087</v>
      </c>
      <c r="D371" s="41"/>
      <c r="E371" s="203" t="s">
        <v>5546</v>
      </c>
      <c r="F371" s="41" t="s">
        <v>99</v>
      </c>
      <c r="G371" s="41"/>
      <c r="H371" s="41" t="s">
        <v>22</v>
      </c>
      <c r="I371" s="41" t="s">
        <v>54</v>
      </c>
      <c r="J371" s="41" t="s">
        <v>61</v>
      </c>
      <c r="K371" s="55" t="s">
        <v>611</v>
      </c>
      <c r="L371" s="55"/>
      <c r="M371" s="215"/>
      <c r="N371" s="249">
        <v>15079.54</v>
      </c>
      <c r="O371" s="189">
        <f t="shared" si="8"/>
        <v>7118.2399999999689</v>
      </c>
    </row>
    <row r="372" spans="1:18" ht="22.05" hidden="1" customHeight="1" x14ac:dyDescent="0.2">
      <c r="A372" s="186">
        <v>45859</v>
      </c>
      <c r="B372" s="20" t="s">
        <v>39</v>
      </c>
      <c r="C372" s="279">
        <v>262054</v>
      </c>
      <c r="D372" s="41" t="s">
        <v>5547</v>
      </c>
      <c r="E372" s="203" t="s">
        <v>1121</v>
      </c>
      <c r="F372" s="41" t="s">
        <v>99</v>
      </c>
      <c r="G372" s="41"/>
      <c r="H372" s="41" t="s">
        <v>22</v>
      </c>
      <c r="I372" s="41" t="s">
        <v>56</v>
      </c>
      <c r="J372" s="41" t="s">
        <v>88</v>
      </c>
      <c r="K372" s="55" t="s">
        <v>1155</v>
      </c>
      <c r="L372" s="55"/>
      <c r="M372" s="215"/>
      <c r="N372" s="249">
        <v>3480</v>
      </c>
      <c r="O372" s="189">
        <f t="shared" si="8"/>
        <v>3638.2399999999689</v>
      </c>
    </row>
    <row r="373" spans="1:18" ht="22.05" hidden="1" customHeight="1" x14ac:dyDescent="0.2">
      <c r="A373" s="186">
        <v>45859</v>
      </c>
      <c r="B373" s="20" t="s">
        <v>39</v>
      </c>
      <c r="C373" s="279">
        <v>5256480313</v>
      </c>
      <c r="D373" s="41" t="s">
        <v>1133</v>
      </c>
      <c r="E373" s="203" t="s">
        <v>1118</v>
      </c>
      <c r="F373" s="41" t="s">
        <v>99</v>
      </c>
      <c r="G373" s="41"/>
      <c r="H373" s="41" t="s">
        <v>21</v>
      </c>
      <c r="I373" s="41" t="s">
        <v>81</v>
      </c>
      <c r="J373" s="41" t="s">
        <v>168</v>
      </c>
      <c r="K373" s="55" t="s">
        <v>1162</v>
      </c>
      <c r="L373" s="55"/>
      <c r="M373" s="215">
        <v>600</v>
      </c>
      <c r="N373" s="249"/>
      <c r="O373" s="189">
        <f t="shared" si="8"/>
        <v>4238.2399999999689</v>
      </c>
    </row>
    <row r="374" spans="1:18" ht="22.05" hidden="1" customHeight="1" x14ac:dyDescent="0.2">
      <c r="A374" s="186">
        <v>45859</v>
      </c>
      <c r="B374" s="20" t="s">
        <v>39</v>
      </c>
      <c r="C374" s="279">
        <v>273825</v>
      </c>
      <c r="D374" s="41"/>
      <c r="E374" s="203" t="s">
        <v>5548</v>
      </c>
      <c r="F374" s="41" t="s">
        <v>99</v>
      </c>
      <c r="G374" s="41"/>
      <c r="H374" s="41" t="s">
        <v>22</v>
      </c>
      <c r="I374" s="41" t="s">
        <v>103</v>
      </c>
      <c r="J374" s="41" t="s">
        <v>60</v>
      </c>
      <c r="K374" s="55" t="s">
        <v>5550</v>
      </c>
      <c r="L374" s="55"/>
      <c r="M374" s="215"/>
      <c r="N374" s="249">
        <v>4200</v>
      </c>
      <c r="O374" s="189">
        <f t="shared" si="8"/>
        <v>38.239999999968859</v>
      </c>
    </row>
    <row r="375" spans="1:18" ht="22.05" hidden="1" customHeight="1" x14ac:dyDescent="0.2">
      <c r="A375" s="186">
        <v>45859</v>
      </c>
      <c r="B375" s="20" t="s">
        <v>39</v>
      </c>
      <c r="C375" s="279">
        <v>8648720246</v>
      </c>
      <c r="D375" s="41" t="s">
        <v>1133</v>
      </c>
      <c r="E375" s="203" t="s">
        <v>1118</v>
      </c>
      <c r="F375" s="41" t="s">
        <v>99</v>
      </c>
      <c r="G375" s="41"/>
      <c r="H375" s="41" t="s">
        <v>21</v>
      </c>
      <c r="I375" s="41" t="s">
        <v>81</v>
      </c>
      <c r="J375" s="41" t="s">
        <v>168</v>
      </c>
      <c r="K375" s="55" t="s">
        <v>1162</v>
      </c>
      <c r="L375" s="55"/>
      <c r="M375" s="215">
        <v>100</v>
      </c>
      <c r="N375" s="249"/>
      <c r="O375" s="189">
        <f t="shared" si="8"/>
        <v>138.23999999996886</v>
      </c>
    </row>
    <row r="376" spans="1:18" ht="22.05" hidden="1" customHeight="1" x14ac:dyDescent="0.2">
      <c r="A376" s="186">
        <v>45859</v>
      </c>
      <c r="B376" s="20" t="s">
        <v>39</v>
      </c>
      <c r="C376" s="279">
        <v>514737</v>
      </c>
      <c r="D376" s="41"/>
      <c r="E376" s="203" t="s">
        <v>5549</v>
      </c>
      <c r="F376" s="41" t="s">
        <v>99</v>
      </c>
      <c r="G376" s="41"/>
      <c r="H376" s="41" t="s">
        <v>22</v>
      </c>
      <c r="I376" s="41" t="s">
        <v>103</v>
      </c>
      <c r="J376" s="41" t="s">
        <v>60</v>
      </c>
      <c r="K376" s="55" t="s">
        <v>5550</v>
      </c>
      <c r="L376" s="55"/>
      <c r="M376" s="215"/>
      <c r="N376" s="249">
        <v>100</v>
      </c>
      <c r="O376" s="189">
        <f t="shared" si="8"/>
        <v>38.239999999968859</v>
      </c>
    </row>
    <row r="377" spans="1:18" ht="22.05" hidden="1" customHeight="1" x14ac:dyDescent="0.2">
      <c r="A377" s="186">
        <v>45862</v>
      </c>
      <c r="B377" s="20" t="s">
        <v>39</v>
      </c>
      <c r="C377" s="279">
        <v>2288347113</v>
      </c>
      <c r="D377" s="41"/>
      <c r="E377" s="203" t="s">
        <v>1118</v>
      </c>
      <c r="F377" s="41" t="s">
        <v>99</v>
      </c>
      <c r="G377" s="41"/>
      <c r="H377" s="41" t="s">
        <v>21</v>
      </c>
      <c r="I377" s="41" t="s">
        <v>81</v>
      </c>
      <c r="J377" s="41" t="s">
        <v>167</v>
      </c>
      <c r="K377" s="55" t="s">
        <v>1162</v>
      </c>
      <c r="L377" s="215"/>
      <c r="M377" s="215">
        <v>30000</v>
      </c>
      <c r="N377" s="280"/>
      <c r="O377" s="189">
        <f t="shared" si="8"/>
        <v>30038.239999999969</v>
      </c>
      <c r="Q377" s="24"/>
      <c r="R377" s="154"/>
    </row>
    <row r="378" spans="1:18" ht="22.05" hidden="1" customHeight="1" x14ac:dyDescent="0.2">
      <c r="A378" s="186">
        <v>45862</v>
      </c>
      <c r="B378" s="20" t="s">
        <v>39</v>
      </c>
      <c r="C378" s="279">
        <v>262208</v>
      </c>
      <c r="D378" s="41"/>
      <c r="E378" s="203" t="s">
        <v>1137</v>
      </c>
      <c r="F378" s="41" t="s">
        <v>99</v>
      </c>
      <c r="G378" s="41"/>
      <c r="H378" s="41" t="s">
        <v>22</v>
      </c>
      <c r="I378" s="41" t="s">
        <v>103</v>
      </c>
      <c r="J378" s="41" t="s">
        <v>60</v>
      </c>
      <c r="K378" s="55" t="s">
        <v>1169</v>
      </c>
      <c r="L378" s="215"/>
      <c r="M378" s="215"/>
      <c r="N378" s="280">
        <v>27475</v>
      </c>
      <c r="O378" s="189">
        <f t="shared" si="8"/>
        <v>2563.2399999999689</v>
      </c>
      <c r="Q378" s="24"/>
      <c r="R378" s="154"/>
    </row>
    <row r="379" spans="1:18" ht="22.05" hidden="1" customHeight="1" x14ac:dyDescent="0.2">
      <c r="A379" s="186">
        <v>45863</v>
      </c>
      <c r="B379" s="20" t="s">
        <v>39</v>
      </c>
      <c r="C379" s="279">
        <v>161896</v>
      </c>
      <c r="D379" s="41"/>
      <c r="E379" s="203" t="s">
        <v>1118</v>
      </c>
      <c r="F379" s="41" t="s">
        <v>99</v>
      </c>
      <c r="G379" s="41"/>
      <c r="H379" s="41" t="s">
        <v>21</v>
      </c>
      <c r="I379" s="41" t="s">
        <v>81</v>
      </c>
      <c r="J379" s="41" t="s">
        <v>167</v>
      </c>
      <c r="K379" s="55" t="s">
        <v>1162</v>
      </c>
      <c r="L379" s="215"/>
      <c r="M379" s="215">
        <v>70000</v>
      </c>
      <c r="N379" s="249"/>
      <c r="O379" s="189">
        <f t="shared" si="8"/>
        <v>72563.239999999962</v>
      </c>
      <c r="Q379" s="24"/>
      <c r="R379" s="154"/>
    </row>
    <row r="380" spans="1:18" ht="22.05" hidden="1" customHeight="1" x14ac:dyDescent="0.2">
      <c r="A380" s="186">
        <v>45863</v>
      </c>
      <c r="B380" s="20" t="s">
        <v>39</v>
      </c>
      <c r="C380" s="279"/>
      <c r="D380" s="41"/>
      <c r="E380" s="203" t="s">
        <v>1044</v>
      </c>
      <c r="F380" s="41" t="s">
        <v>78</v>
      </c>
      <c r="G380" s="41">
        <v>2937</v>
      </c>
      <c r="H380" s="41" t="s">
        <v>22</v>
      </c>
      <c r="I380" s="41" t="s">
        <v>81</v>
      </c>
      <c r="J380" s="41" t="s">
        <v>33</v>
      </c>
      <c r="K380" s="55" t="s">
        <v>621</v>
      </c>
      <c r="L380" s="215"/>
      <c r="M380" s="215"/>
      <c r="N380" s="249">
        <v>71500</v>
      </c>
      <c r="O380" s="189">
        <f t="shared" si="8"/>
        <v>1063.2399999999616</v>
      </c>
      <c r="Q380" s="24"/>
      <c r="R380" s="154"/>
    </row>
    <row r="381" spans="1:18" ht="22.05" hidden="1" customHeight="1" x14ac:dyDescent="0.2">
      <c r="A381" s="186">
        <v>45866</v>
      </c>
      <c r="B381" s="20" t="s">
        <v>39</v>
      </c>
      <c r="C381" s="279">
        <v>276680</v>
      </c>
      <c r="D381" s="41"/>
      <c r="E381" s="203" t="s">
        <v>1118</v>
      </c>
      <c r="F381" s="41" t="s">
        <v>99</v>
      </c>
      <c r="G381" s="41"/>
      <c r="H381" s="41" t="s">
        <v>21</v>
      </c>
      <c r="I381" s="41" t="s">
        <v>81</v>
      </c>
      <c r="J381" s="41" t="s">
        <v>167</v>
      </c>
      <c r="K381" s="55" t="s">
        <v>1162</v>
      </c>
      <c r="L381" s="215"/>
      <c r="M381" s="215">
        <v>34300</v>
      </c>
      <c r="N381" s="249"/>
      <c r="O381" s="189">
        <f t="shared" si="8"/>
        <v>35363.239999999962</v>
      </c>
      <c r="Q381" s="24"/>
      <c r="R381" s="154"/>
    </row>
    <row r="382" spans="1:18" ht="22.05" hidden="1" customHeight="1" x14ac:dyDescent="0.2">
      <c r="A382" s="186">
        <v>45866</v>
      </c>
      <c r="B382" s="20" t="s">
        <v>39</v>
      </c>
      <c r="C382" s="279"/>
      <c r="D382" s="41"/>
      <c r="E382" s="203" t="s">
        <v>1044</v>
      </c>
      <c r="F382" s="41" t="s">
        <v>78</v>
      </c>
      <c r="G382" s="41">
        <v>2938</v>
      </c>
      <c r="H382" s="41" t="s">
        <v>22</v>
      </c>
      <c r="I382" s="41" t="s">
        <v>81</v>
      </c>
      <c r="J382" s="41" t="s">
        <v>33</v>
      </c>
      <c r="K382" s="55" t="s">
        <v>621</v>
      </c>
      <c r="L382" s="215"/>
      <c r="M382" s="215"/>
      <c r="N382" s="249">
        <v>35000</v>
      </c>
      <c r="O382" s="189">
        <f t="shared" si="8"/>
        <v>363.23999999996158</v>
      </c>
      <c r="Q382" s="24"/>
      <c r="R382" s="154"/>
    </row>
    <row r="383" spans="1:18" ht="22.05" hidden="1" customHeight="1" x14ac:dyDescent="0.2">
      <c r="A383" s="186">
        <v>45868</v>
      </c>
      <c r="B383" s="20" t="s">
        <v>39</v>
      </c>
      <c r="C383" s="279">
        <v>3</v>
      </c>
      <c r="D383" s="41"/>
      <c r="E383" s="203" t="s">
        <v>608</v>
      </c>
      <c r="F383" s="41" t="s">
        <v>77</v>
      </c>
      <c r="G383" s="41"/>
      <c r="H383" s="41" t="s">
        <v>22</v>
      </c>
      <c r="I383" s="41" t="s">
        <v>57</v>
      </c>
      <c r="J383" s="41" t="s">
        <v>85</v>
      </c>
      <c r="K383" s="55" t="s">
        <v>611</v>
      </c>
      <c r="L383" s="215"/>
      <c r="M383" s="215"/>
      <c r="N383" s="249">
        <v>216</v>
      </c>
      <c r="O383" s="189">
        <f t="shared" si="8"/>
        <v>147.23999999996158</v>
      </c>
    </row>
    <row r="384" spans="1:18" ht="22.05" hidden="1" customHeight="1" x14ac:dyDescent="0.2">
      <c r="A384" s="186">
        <v>45868</v>
      </c>
      <c r="B384" s="20" t="s">
        <v>39</v>
      </c>
      <c r="C384" s="279">
        <v>3</v>
      </c>
      <c r="D384" s="41"/>
      <c r="E384" s="203" t="s">
        <v>609</v>
      </c>
      <c r="F384" s="41" t="s">
        <v>77</v>
      </c>
      <c r="G384" s="41"/>
      <c r="H384" s="41" t="s">
        <v>22</v>
      </c>
      <c r="I384" s="41" t="s">
        <v>57</v>
      </c>
      <c r="J384" s="41" t="s">
        <v>85</v>
      </c>
      <c r="K384" s="55" t="s">
        <v>611</v>
      </c>
      <c r="L384" s="215"/>
      <c r="M384" s="215"/>
      <c r="N384" s="249">
        <v>34.56</v>
      </c>
      <c r="O384" s="189">
        <f t="shared" si="8"/>
        <v>112.67999999996158</v>
      </c>
    </row>
    <row r="385" spans="1:16" ht="22.05" hidden="1" customHeight="1" x14ac:dyDescent="0.2">
      <c r="A385" s="186">
        <v>45868</v>
      </c>
      <c r="B385" s="20" t="s">
        <v>39</v>
      </c>
      <c r="C385" s="279">
        <v>340530</v>
      </c>
      <c r="D385" s="41"/>
      <c r="E385" s="203" t="s">
        <v>608</v>
      </c>
      <c r="F385" s="41" t="s">
        <v>77</v>
      </c>
      <c r="G385" s="41"/>
      <c r="H385" s="41" t="s">
        <v>22</v>
      </c>
      <c r="I385" s="41" t="s">
        <v>57</v>
      </c>
      <c r="J385" s="41" t="s">
        <v>85</v>
      </c>
      <c r="K385" s="55" t="s">
        <v>611</v>
      </c>
      <c r="L385" s="215"/>
      <c r="M385" s="215"/>
      <c r="N385" s="249">
        <v>39.72</v>
      </c>
      <c r="O385" s="189">
        <f t="shared" si="8"/>
        <v>72.959999999961582</v>
      </c>
    </row>
    <row r="386" spans="1:16" ht="22.05" hidden="1" customHeight="1" thickBot="1" x14ac:dyDescent="0.25">
      <c r="A386" s="358">
        <v>45868</v>
      </c>
      <c r="B386" s="47" t="s">
        <v>39</v>
      </c>
      <c r="C386" s="474">
        <v>340530</v>
      </c>
      <c r="D386" s="50"/>
      <c r="E386" s="206" t="s">
        <v>609</v>
      </c>
      <c r="F386" s="50" t="s">
        <v>77</v>
      </c>
      <c r="G386" s="50"/>
      <c r="H386" s="50" t="s">
        <v>22</v>
      </c>
      <c r="I386" s="50" t="s">
        <v>57</v>
      </c>
      <c r="J386" s="50" t="s">
        <v>85</v>
      </c>
      <c r="K386" s="101" t="s">
        <v>611</v>
      </c>
      <c r="L386" s="410"/>
      <c r="M386" s="410"/>
      <c r="N386" s="411">
        <v>6.35</v>
      </c>
      <c r="O386" s="507">
        <f t="shared" si="8"/>
        <v>66.609999999961587</v>
      </c>
    </row>
    <row r="387" spans="1:16" ht="22.05" customHeight="1" x14ac:dyDescent="0.2">
      <c r="A387" s="186">
        <v>45873</v>
      </c>
      <c r="B387" s="20" t="s">
        <v>39</v>
      </c>
      <c r="C387" s="279">
        <v>395775</v>
      </c>
      <c r="D387" s="41"/>
      <c r="E387" s="203" t="s">
        <v>1118</v>
      </c>
      <c r="F387" s="41" t="s">
        <v>99</v>
      </c>
      <c r="G387" s="41"/>
      <c r="H387" s="41" t="s">
        <v>21</v>
      </c>
      <c r="I387" s="41" t="s">
        <v>81</v>
      </c>
      <c r="J387" s="41" t="s">
        <v>167</v>
      </c>
      <c r="K387" s="55" t="s">
        <v>1162</v>
      </c>
      <c r="L387" s="215"/>
      <c r="M387" s="601">
        <v>30053.45</v>
      </c>
      <c r="N387" s="249"/>
      <c r="O387" s="189">
        <f t="shared" si="8"/>
        <v>30120.059999999961</v>
      </c>
    </row>
    <row r="388" spans="1:16" ht="22.05" customHeight="1" x14ac:dyDescent="0.2">
      <c r="A388" s="186">
        <v>45873</v>
      </c>
      <c r="B388" s="20" t="s">
        <v>39</v>
      </c>
      <c r="C388" s="279"/>
      <c r="D388" s="41"/>
      <c r="E388" s="203" t="s">
        <v>1044</v>
      </c>
      <c r="F388" s="41" t="s">
        <v>78</v>
      </c>
      <c r="G388" s="41">
        <v>2940</v>
      </c>
      <c r="H388" s="41" t="s">
        <v>22</v>
      </c>
      <c r="I388" s="41" t="s">
        <v>81</v>
      </c>
      <c r="J388" s="41" t="s">
        <v>33</v>
      </c>
      <c r="K388" s="55" t="s">
        <v>621</v>
      </c>
      <c r="L388" s="215"/>
      <c r="M388" s="215"/>
      <c r="N388" s="249">
        <v>30000</v>
      </c>
      <c r="O388" s="189">
        <f t="shared" si="8"/>
        <v>120.05999999996129</v>
      </c>
    </row>
    <row r="389" spans="1:16" ht="22.05" customHeight="1" x14ac:dyDescent="0.2">
      <c r="A389" s="186">
        <v>45873</v>
      </c>
      <c r="B389" s="20" t="s">
        <v>39</v>
      </c>
      <c r="C389" s="279">
        <v>504514</v>
      </c>
      <c r="D389" s="41"/>
      <c r="E389" s="203" t="s">
        <v>1118</v>
      </c>
      <c r="F389" s="41" t="s">
        <v>99</v>
      </c>
      <c r="G389" s="41"/>
      <c r="H389" s="41" t="s">
        <v>21</v>
      </c>
      <c r="I389" s="41" t="s">
        <v>81</v>
      </c>
      <c r="J389" s="41" t="s">
        <v>167</v>
      </c>
      <c r="K389" s="55" t="s">
        <v>1162</v>
      </c>
      <c r="L389" s="215"/>
      <c r="M389" s="601">
        <v>7200</v>
      </c>
      <c r="N389" s="249"/>
      <c r="O389" s="189">
        <f t="shared" si="8"/>
        <v>7320.0599999999613</v>
      </c>
    </row>
    <row r="390" spans="1:16" ht="22.05" customHeight="1" x14ac:dyDescent="0.2">
      <c r="A390" s="186">
        <v>45873</v>
      </c>
      <c r="B390" s="20" t="s">
        <v>39</v>
      </c>
      <c r="C390" s="279">
        <v>514287</v>
      </c>
      <c r="D390" s="41" t="s">
        <v>5910</v>
      </c>
      <c r="E390" s="203" t="s">
        <v>4092</v>
      </c>
      <c r="F390" s="41" t="s">
        <v>99</v>
      </c>
      <c r="G390" s="41"/>
      <c r="H390" s="41" t="s">
        <v>22</v>
      </c>
      <c r="I390" s="41" t="s">
        <v>56</v>
      </c>
      <c r="J390" s="41" t="s">
        <v>90</v>
      </c>
      <c r="K390" s="55" t="s">
        <v>1156</v>
      </c>
      <c r="L390" s="215"/>
      <c r="M390" s="215"/>
      <c r="N390" s="249">
        <v>7191.44</v>
      </c>
      <c r="O390" s="189">
        <f t="shared" si="8"/>
        <v>128.61999999996169</v>
      </c>
    </row>
    <row r="391" spans="1:16" ht="22.05" customHeight="1" x14ac:dyDescent="0.2">
      <c r="A391" s="186">
        <v>45874</v>
      </c>
      <c r="B391" s="20" t="s">
        <v>39</v>
      </c>
      <c r="C391" s="279">
        <v>460</v>
      </c>
      <c r="D391" s="41"/>
      <c r="E391" s="203" t="s">
        <v>608</v>
      </c>
      <c r="F391" s="41" t="s">
        <v>77</v>
      </c>
      <c r="G391" s="41"/>
      <c r="H391" s="41" t="s">
        <v>22</v>
      </c>
      <c r="I391" s="41" t="s">
        <v>57</v>
      </c>
      <c r="J391" s="41" t="s">
        <v>85</v>
      </c>
      <c r="K391" s="55" t="s">
        <v>611</v>
      </c>
      <c r="L391" s="215"/>
      <c r="M391" s="215"/>
      <c r="N391" s="249">
        <v>36</v>
      </c>
      <c r="O391" s="189">
        <f t="shared" si="8"/>
        <v>92.619999999961692</v>
      </c>
    </row>
    <row r="392" spans="1:16" ht="22.05" customHeight="1" x14ac:dyDescent="0.2">
      <c r="A392" s="186">
        <v>45874</v>
      </c>
      <c r="B392" s="20" t="s">
        <v>39</v>
      </c>
      <c r="C392" s="279">
        <v>460</v>
      </c>
      <c r="D392" s="41"/>
      <c r="E392" s="203" t="s">
        <v>609</v>
      </c>
      <c r="F392" s="41" t="s">
        <v>77</v>
      </c>
      <c r="G392" s="41"/>
      <c r="H392" s="41" t="s">
        <v>22</v>
      </c>
      <c r="I392" s="41" t="s">
        <v>57</v>
      </c>
      <c r="J392" s="41" t="s">
        <v>85</v>
      </c>
      <c r="K392" s="55" t="s">
        <v>611</v>
      </c>
      <c r="L392" s="55"/>
      <c r="M392" s="215"/>
      <c r="N392" s="249">
        <v>5.76</v>
      </c>
      <c r="O392" s="189">
        <f t="shared" si="8"/>
        <v>86.859999999961687</v>
      </c>
      <c r="P392" s="114"/>
    </row>
    <row r="393" spans="1:16" ht="22.05" customHeight="1" x14ac:dyDescent="0.2">
      <c r="A393" s="186">
        <v>45877</v>
      </c>
      <c r="B393" s="20" t="s">
        <v>39</v>
      </c>
      <c r="C393" s="279">
        <v>609388</v>
      </c>
      <c r="D393" s="41"/>
      <c r="E393" s="203" t="s">
        <v>5911</v>
      </c>
      <c r="F393" s="41" t="s">
        <v>79</v>
      </c>
      <c r="G393" s="41"/>
      <c r="H393" s="41" t="s">
        <v>21</v>
      </c>
      <c r="I393" s="533" t="s">
        <v>28</v>
      </c>
      <c r="J393" s="533" t="s">
        <v>30</v>
      </c>
      <c r="K393" s="122" t="s">
        <v>3379</v>
      </c>
      <c r="L393" s="55"/>
      <c r="M393" s="215">
        <v>10000</v>
      </c>
      <c r="N393" s="249"/>
      <c r="O393" s="189">
        <f t="shared" si="8"/>
        <v>10086.859999999962</v>
      </c>
    </row>
    <row r="394" spans="1:16" ht="22.05" customHeight="1" x14ac:dyDescent="0.2">
      <c r="A394" s="186">
        <v>45877</v>
      </c>
      <c r="B394" s="20" t="s">
        <v>39</v>
      </c>
      <c r="C394" s="279">
        <v>609427</v>
      </c>
      <c r="D394" s="41"/>
      <c r="E394" s="203" t="s">
        <v>5911</v>
      </c>
      <c r="F394" s="41" t="s">
        <v>79</v>
      </c>
      <c r="G394" s="41"/>
      <c r="H394" s="41" t="s">
        <v>21</v>
      </c>
      <c r="I394" s="533" t="s">
        <v>28</v>
      </c>
      <c r="J394" s="533" t="s">
        <v>30</v>
      </c>
      <c r="K394" s="55" t="s">
        <v>3379</v>
      </c>
      <c r="L394" s="55"/>
      <c r="M394" s="215">
        <v>10000</v>
      </c>
      <c r="N394" s="249"/>
      <c r="O394" s="189">
        <f t="shared" si="8"/>
        <v>20086.859999999964</v>
      </c>
    </row>
    <row r="395" spans="1:16" ht="22.05" customHeight="1" x14ac:dyDescent="0.2">
      <c r="A395" s="186">
        <v>45877</v>
      </c>
      <c r="B395" s="20" t="s">
        <v>39</v>
      </c>
      <c r="C395" s="279">
        <v>609414</v>
      </c>
      <c r="D395" s="41"/>
      <c r="E395" s="203" t="s">
        <v>5911</v>
      </c>
      <c r="F395" s="41" t="s">
        <v>79</v>
      </c>
      <c r="G395" s="41"/>
      <c r="H395" s="21" t="s">
        <v>21</v>
      </c>
      <c r="I395" s="533" t="s">
        <v>28</v>
      </c>
      <c r="J395" s="533" t="s">
        <v>30</v>
      </c>
      <c r="K395" s="55" t="s">
        <v>3379</v>
      </c>
      <c r="L395" s="55"/>
      <c r="M395" s="215">
        <v>7000</v>
      </c>
      <c r="N395" s="249"/>
      <c r="O395" s="189">
        <f t="shared" si="8"/>
        <v>27086.859999999964</v>
      </c>
    </row>
    <row r="396" spans="1:16" ht="22.05" customHeight="1" x14ac:dyDescent="0.2">
      <c r="A396" s="186">
        <v>45877</v>
      </c>
      <c r="B396" s="20" t="s">
        <v>39</v>
      </c>
      <c r="C396" s="279">
        <v>442832</v>
      </c>
      <c r="D396" s="41"/>
      <c r="E396" s="203" t="s">
        <v>1118</v>
      </c>
      <c r="F396" s="41" t="s">
        <v>99</v>
      </c>
      <c r="G396" s="41"/>
      <c r="H396" s="41" t="s">
        <v>21</v>
      </c>
      <c r="I396" s="41" t="s">
        <v>81</v>
      </c>
      <c r="J396" s="41" t="s">
        <v>167</v>
      </c>
      <c r="K396" s="55" t="s">
        <v>1162</v>
      </c>
      <c r="L396" s="55"/>
      <c r="M396" s="601">
        <v>100500</v>
      </c>
      <c r="N396" s="249"/>
      <c r="O396" s="189">
        <f t="shared" si="8"/>
        <v>127586.85999999996</v>
      </c>
    </row>
    <row r="397" spans="1:16" ht="22.05" customHeight="1" x14ac:dyDescent="0.2">
      <c r="A397" s="186">
        <v>45877</v>
      </c>
      <c r="B397" s="20" t="s">
        <v>39</v>
      </c>
      <c r="C397" s="279"/>
      <c r="D397" s="41"/>
      <c r="E397" s="203" t="s">
        <v>1044</v>
      </c>
      <c r="F397" s="41" t="s">
        <v>78</v>
      </c>
      <c r="G397" s="41">
        <v>2941</v>
      </c>
      <c r="H397" s="41" t="s">
        <v>22</v>
      </c>
      <c r="I397" s="41" t="s">
        <v>81</v>
      </c>
      <c r="J397" s="41" t="s">
        <v>33</v>
      </c>
      <c r="K397" s="55" t="s">
        <v>621</v>
      </c>
      <c r="L397" s="55"/>
      <c r="M397" s="215"/>
      <c r="N397" s="249">
        <v>127000</v>
      </c>
      <c r="O397" s="189">
        <f t="shared" si="8"/>
        <v>586.85999999995693</v>
      </c>
    </row>
    <row r="398" spans="1:16" ht="22.05" customHeight="1" x14ac:dyDescent="0.2">
      <c r="A398" s="186">
        <v>45877</v>
      </c>
      <c r="B398" s="20" t="s">
        <v>39</v>
      </c>
      <c r="C398" s="279">
        <v>2183698637</v>
      </c>
      <c r="D398" s="41" t="s">
        <v>1133</v>
      </c>
      <c r="E398" s="203" t="s">
        <v>1118</v>
      </c>
      <c r="F398" s="41" t="s">
        <v>99</v>
      </c>
      <c r="G398" s="41"/>
      <c r="H398" s="41" t="s">
        <v>21</v>
      </c>
      <c r="I398" s="41" t="s">
        <v>81</v>
      </c>
      <c r="J398" s="41" t="s">
        <v>168</v>
      </c>
      <c r="K398" s="55" t="s">
        <v>1162</v>
      </c>
      <c r="L398" s="55"/>
      <c r="M398" s="601">
        <v>110455.28</v>
      </c>
      <c r="N398" s="249"/>
      <c r="O398" s="189">
        <f t="shared" si="8"/>
        <v>111042.13999999996</v>
      </c>
    </row>
    <row r="399" spans="1:16" ht="22.05" customHeight="1" x14ac:dyDescent="0.2">
      <c r="A399" s="186">
        <v>45877</v>
      </c>
      <c r="B399" s="20" t="s">
        <v>39</v>
      </c>
      <c r="C399" s="279">
        <v>651861</v>
      </c>
      <c r="D399" s="41" t="s">
        <v>5912</v>
      </c>
      <c r="E399" s="203" t="s">
        <v>4098</v>
      </c>
      <c r="F399" s="41" t="s">
        <v>99</v>
      </c>
      <c r="G399" s="41"/>
      <c r="H399" s="41" t="s">
        <v>22</v>
      </c>
      <c r="I399" s="41" t="s">
        <v>103</v>
      </c>
      <c r="J399" s="41" t="s">
        <v>60</v>
      </c>
      <c r="K399" s="55" t="s">
        <v>4117</v>
      </c>
      <c r="L399" s="55"/>
      <c r="M399" s="215"/>
      <c r="N399" s="249">
        <v>109200</v>
      </c>
      <c r="O399" s="189">
        <f t="shared" si="8"/>
        <v>1842.1399999999558</v>
      </c>
    </row>
    <row r="400" spans="1:16" ht="22.05" customHeight="1" x14ac:dyDescent="0.2">
      <c r="A400" s="186">
        <v>45877</v>
      </c>
      <c r="B400" s="20" t="s">
        <v>39</v>
      </c>
      <c r="C400" s="279">
        <v>667986</v>
      </c>
      <c r="D400" s="41" t="s">
        <v>5913</v>
      </c>
      <c r="E400" s="203" t="s">
        <v>1121</v>
      </c>
      <c r="F400" s="41" t="s">
        <v>99</v>
      </c>
      <c r="G400" s="41"/>
      <c r="H400" s="41" t="s">
        <v>22</v>
      </c>
      <c r="I400" s="41" t="s">
        <v>56</v>
      </c>
      <c r="J400" s="41" t="s">
        <v>88</v>
      </c>
      <c r="K400" s="55" t="s">
        <v>1155</v>
      </c>
      <c r="L400" s="55"/>
      <c r="M400" s="215"/>
      <c r="N400" s="249">
        <v>1740</v>
      </c>
      <c r="O400" s="189">
        <f t="shared" si="8"/>
        <v>102.13999999995576</v>
      </c>
    </row>
    <row r="401" spans="1:15" ht="22.05" customHeight="1" x14ac:dyDescent="0.2">
      <c r="A401" s="186">
        <v>45881</v>
      </c>
      <c r="B401" s="20" t="s">
        <v>39</v>
      </c>
      <c r="C401" s="279">
        <v>110825</v>
      </c>
      <c r="D401" s="41"/>
      <c r="E401" s="203" t="s">
        <v>5914</v>
      </c>
      <c r="F401" s="41" t="s">
        <v>99</v>
      </c>
      <c r="G401" s="41"/>
      <c r="H401" s="21" t="s">
        <v>21</v>
      </c>
      <c r="I401" s="41" t="s">
        <v>28</v>
      </c>
      <c r="J401" s="41" t="s">
        <v>31</v>
      </c>
      <c r="K401" s="55" t="s">
        <v>5925</v>
      </c>
      <c r="L401" s="55"/>
      <c r="M401" s="215">
        <v>30000</v>
      </c>
      <c r="N401" s="249"/>
      <c r="O401" s="189">
        <f t="shared" si="8"/>
        <v>30102.139999999956</v>
      </c>
    </row>
    <row r="402" spans="1:15" ht="22.05" customHeight="1" x14ac:dyDescent="0.2">
      <c r="A402" s="186">
        <v>45881</v>
      </c>
      <c r="B402" s="20" t="s">
        <v>39</v>
      </c>
      <c r="C402" s="279">
        <v>236315</v>
      </c>
      <c r="D402" s="41"/>
      <c r="E402" s="203" t="s">
        <v>5915</v>
      </c>
      <c r="F402" s="41" t="s">
        <v>99</v>
      </c>
      <c r="G402" s="41"/>
      <c r="H402" s="21" t="s">
        <v>22</v>
      </c>
      <c r="I402" s="21" t="s">
        <v>103</v>
      </c>
      <c r="J402" s="21" t="s">
        <v>60</v>
      </c>
      <c r="K402" s="122" t="s">
        <v>4123</v>
      </c>
      <c r="L402" s="55"/>
      <c r="M402" s="215"/>
      <c r="N402" s="249">
        <v>7200</v>
      </c>
      <c r="O402" s="189">
        <f t="shared" si="8"/>
        <v>22902.139999999956</v>
      </c>
    </row>
    <row r="403" spans="1:15" ht="22.05" customHeight="1" x14ac:dyDescent="0.2">
      <c r="A403" s="186">
        <v>45881</v>
      </c>
      <c r="B403" s="20" t="s">
        <v>39</v>
      </c>
      <c r="C403" s="279">
        <v>246811</v>
      </c>
      <c r="D403" s="41"/>
      <c r="E403" s="203" t="s">
        <v>1105</v>
      </c>
      <c r="F403" s="41" t="s">
        <v>99</v>
      </c>
      <c r="G403" s="41"/>
      <c r="H403" s="21" t="s">
        <v>22</v>
      </c>
      <c r="I403" s="21" t="s">
        <v>81</v>
      </c>
      <c r="J403" s="21" t="s">
        <v>167</v>
      </c>
      <c r="K403" s="55" t="s">
        <v>1162</v>
      </c>
      <c r="L403" s="55"/>
      <c r="M403" s="215"/>
      <c r="N403" s="602">
        <v>7000</v>
      </c>
      <c r="O403" s="189">
        <f t="shared" si="8"/>
        <v>15902.139999999956</v>
      </c>
    </row>
    <row r="404" spans="1:15" ht="22.05" customHeight="1" x14ac:dyDescent="0.2">
      <c r="A404" s="186">
        <v>45882</v>
      </c>
      <c r="B404" s="20" t="s">
        <v>39</v>
      </c>
      <c r="C404" s="279"/>
      <c r="D404" s="41"/>
      <c r="E404" s="203" t="s">
        <v>29</v>
      </c>
      <c r="F404" s="41" t="s">
        <v>99</v>
      </c>
      <c r="G404" s="41"/>
      <c r="H404" s="41" t="s">
        <v>21</v>
      </c>
      <c r="I404" s="41" t="s">
        <v>81</v>
      </c>
      <c r="J404" s="41" t="s">
        <v>175</v>
      </c>
      <c r="K404" s="55" t="s">
        <v>850</v>
      </c>
      <c r="L404" s="55"/>
      <c r="M404" s="601">
        <v>52000</v>
      </c>
      <c r="N404" s="249"/>
      <c r="O404" s="189">
        <f t="shared" si="8"/>
        <v>67902.139999999956</v>
      </c>
    </row>
    <row r="405" spans="1:15" ht="22.05" customHeight="1" x14ac:dyDescent="0.2">
      <c r="A405" s="186">
        <v>45882</v>
      </c>
      <c r="B405" s="20" t="s">
        <v>39</v>
      </c>
      <c r="C405" s="279">
        <v>189371</v>
      </c>
      <c r="D405" s="41"/>
      <c r="E405" s="203" t="s">
        <v>1119</v>
      </c>
      <c r="F405" s="41" t="s">
        <v>99</v>
      </c>
      <c r="G405" s="41"/>
      <c r="H405" s="41" t="s">
        <v>22</v>
      </c>
      <c r="I405" s="41" t="s">
        <v>81</v>
      </c>
      <c r="J405" s="41" t="s">
        <v>172</v>
      </c>
      <c r="K405" s="55" t="s">
        <v>40</v>
      </c>
      <c r="L405" s="55"/>
      <c r="M405" s="215"/>
      <c r="N405" s="249">
        <v>65000</v>
      </c>
      <c r="O405" s="189">
        <f t="shared" si="8"/>
        <v>2902.1399999999558</v>
      </c>
    </row>
    <row r="406" spans="1:15" ht="22.05" customHeight="1" x14ac:dyDescent="0.2">
      <c r="A406" s="186">
        <v>45883</v>
      </c>
      <c r="B406" s="20" t="s">
        <v>39</v>
      </c>
      <c r="C406" s="279"/>
      <c r="D406" s="41"/>
      <c r="E406" s="203" t="s">
        <v>1118</v>
      </c>
      <c r="F406" s="41" t="s">
        <v>99</v>
      </c>
      <c r="G406" s="41"/>
      <c r="H406" s="41" t="s">
        <v>21</v>
      </c>
      <c r="I406" s="41" t="s">
        <v>81</v>
      </c>
      <c r="J406" s="41" t="s">
        <v>168</v>
      </c>
      <c r="K406" s="55" t="s">
        <v>1162</v>
      </c>
      <c r="L406" s="55"/>
      <c r="M406" s="601">
        <v>5000</v>
      </c>
      <c r="N406" s="249"/>
      <c r="O406" s="189">
        <f t="shared" si="8"/>
        <v>7902.1399999999558</v>
      </c>
    </row>
    <row r="407" spans="1:15" ht="22.05" customHeight="1" x14ac:dyDescent="0.2">
      <c r="A407" s="186">
        <v>45884</v>
      </c>
      <c r="B407" s="20" t="s">
        <v>39</v>
      </c>
      <c r="C407" s="279"/>
      <c r="D407" s="41"/>
      <c r="E407" s="203" t="s">
        <v>1118</v>
      </c>
      <c r="F407" s="41" t="s">
        <v>99</v>
      </c>
      <c r="G407" s="41"/>
      <c r="H407" s="41" t="s">
        <v>21</v>
      </c>
      <c r="I407" s="41" t="s">
        <v>81</v>
      </c>
      <c r="J407" s="41" t="s">
        <v>167</v>
      </c>
      <c r="K407" s="55" t="s">
        <v>1162</v>
      </c>
      <c r="L407" s="55"/>
      <c r="M407" s="601">
        <v>41000</v>
      </c>
      <c r="N407" s="249"/>
      <c r="O407" s="189">
        <f t="shared" si="8"/>
        <v>48902.139999999956</v>
      </c>
    </row>
    <row r="408" spans="1:15" ht="22.05" customHeight="1" x14ac:dyDescent="0.2">
      <c r="A408" s="186">
        <v>45884</v>
      </c>
      <c r="B408" s="20" t="s">
        <v>39</v>
      </c>
      <c r="C408" s="279">
        <v>794292</v>
      </c>
      <c r="D408" s="41"/>
      <c r="E408" s="203" t="s">
        <v>2721</v>
      </c>
      <c r="F408" s="41" t="s">
        <v>99</v>
      </c>
      <c r="G408" s="41"/>
      <c r="H408" s="21" t="s">
        <v>22</v>
      </c>
      <c r="I408" s="21" t="s">
        <v>54</v>
      </c>
      <c r="J408" s="21" t="s">
        <v>61</v>
      </c>
      <c r="K408" s="55" t="s">
        <v>2748</v>
      </c>
      <c r="L408" s="55"/>
      <c r="M408" s="215"/>
      <c r="N408" s="249">
        <v>13000</v>
      </c>
      <c r="O408" s="189">
        <f t="shared" si="8"/>
        <v>35902.139999999956</v>
      </c>
    </row>
    <row r="409" spans="1:15" ht="22.05" customHeight="1" x14ac:dyDescent="0.2">
      <c r="A409" s="186">
        <v>45884</v>
      </c>
      <c r="B409" s="20" t="s">
        <v>39</v>
      </c>
      <c r="C409" s="279">
        <v>808189</v>
      </c>
      <c r="D409" s="41"/>
      <c r="E409" s="203" t="s">
        <v>1128</v>
      </c>
      <c r="F409" s="41" t="s">
        <v>99</v>
      </c>
      <c r="G409" s="41"/>
      <c r="H409" s="41" t="s">
        <v>22</v>
      </c>
      <c r="I409" s="41" t="s">
        <v>56</v>
      </c>
      <c r="J409" s="41" t="s">
        <v>88</v>
      </c>
      <c r="K409" s="55" t="s">
        <v>5926</v>
      </c>
      <c r="L409" s="55"/>
      <c r="M409" s="215"/>
      <c r="N409" s="249">
        <v>35000</v>
      </c>
      <c r="O409" s="189">
        <f t="shared" si="8"/>
        <v>902.13999999995576</v>
      </c>
    </row>
    <row r="410" spans="1:15" ht="22.05" customHeight="1" x14ac:dyDescent="0.2">
      <c r="A410" s="186">
        <v>45887</v>
      </c>
      <c r="B410" s="20" t="s">
        <v>39</v>
      </c>
      <c r="C410" s="279">
        <v>716315</v>
      </c>
      <c r="D410" s="41"/>
      <c r="E410" s="203" t="s">
        <v>1118</v>
      </c>
      <c r="F410" s="41" t="s">
        <v>99</v>
      </c>
      <c r="G410" s="41"/>
      <c r="H410" s="21" t="s">
        <v>21</v>
      </c>
      <c r="I410" s="41" t="s">
        <v>81</v>
      </c>
      <c r="J410" s="41" t="s">
        <v>167</v>
      </c>
      <c r="K410" s="55" t="s">
        <v>1162</v>
      </c>
      <c r="L410" s="55"/>
      <c r="M410" s="601">
        <v>32500</v>
      </c>
      <c r="N410" s="249"/>
      <c r="O410" s="189">
        <f t="shared" si="8"/>
        <v>33402.139999999956</v>
      </c>
    </row>
    <row r="411" spans="1:15" ht="22.05" customHeight="1" x14ac:dyDescent="0.2">
      <c r="A411" s="186">
        <v>45887</v>
      </c>
      <c r="B411" s="20" t="s">
        <v>39</v>
      </c>
      <c r="C411" s="279">
        <v>766195</v>
      </c>
      <c r="D411" s="41"/>
      <c r="E411" s="203" t="s">
        <v>5916</v>
      </c>
      <c r="F411" s="41" t="s">
        <v>99</v>
      </c>
      <c r="G411" s="41"/>
      <c r="H411" s="21" t="s">
        <v>22</v>
      </c>
      <c r="I411" s="41" t="s">
        <v>56</v>
      </c>
      <c r="J411" s="41" t="s">
        <v>8786</v>
      </c>
      <c r="K411" s="55" t="s">
        <v>636</v>
      </c>
      <c r="L411" s="55"/>
      <c r="M411" s="215"/>
      <c r="N411" s="249">
        <v>8994.74</v>
      </c>
      <c r="O411" s="189">
        <f t="shared" si="8"/>
        <v>24407.399999999958</v>
      </c>
    </row>
    <row r="412" spans="1:15" ht="22.05" customHeight="1" x14ac:dyDescent="0.2">
      <c r="A412" s="186">
        <v>45887</v>
      </c>
      <c r="B412" s="20" t="s">
        <v>39</v>
      </c>
      <c r="C412" s="279">
        <v>773850</v>
      </c>
      <c r="D412" s="41"/>
      <c r="E412" s="203" t="s">
        <v>5917</v>
      </c>
      <c r="F412" s="41" t="s">
        <v>99</v>
      </c>
      <c r="G412" s="41"/>
      <c r="H412" s="21" t="s">
        <v>22</v>
      </c>
      <c r="I412" s="41" t="s">
        <v>56</v>
      </c>
      <c r="J412" s="41" t="s">
        <v>8786</v>
      </c>
      <c r="K412" s="55" t="s">
        <v>636</v>
      </c>
      <c r="L412" s="55"/>
      <c r="M412" s="215"/>
      <c r="N412" s="249">
        <v>3855.84</v>
      </c>
      <c r="O412" s="189">
        <f t="shared" si="8"/>
        <v>20551.559999999958</v>
      </c>
    </row>
    <row r="413" spans="1:15" ht="22.05" customHeight="1" x14ac:dyDescent="0.2">
      <c r="A413" s="186">
        <v>45887</v>
      </c>
      <c r="B413" s="20" t="s">
        <v>39</v>
      </c>
      <c r="C413" s="279">
        <v>776908</v>
      </c>
      <c r="D413" s="41"/>
      <c r="E413" s="203" t="s">
        <v>5918</v>
      </c>
      <c r="F413" s="41" t="s">
        <v>99</v>
      </c>
      <c r="G413" s="41"/>
      <c r="H413" s="21" t="s">
        <v>22</v>
      </c>
      <c r="I413" s="41" t="s">
        <v>56</v>
      </c>
      <c r="J413" s="41" t="s">
        <v>8786</v>
      </c>
      <c r="K413" s="55" t="s">
        <v>1894</v>
      </c>
      <c r="L413" s="55"/>
      <c r="M413" s="215"/>
      <c r="N413" s="249">
        <v>1885</v>
      </c>
      <c r="O413" s="189">
        <f t="shared" si="8"/>
        <v>18666.559999999958</v>
      </c>
    </row>
    <row r="414" spans="1:15" ht="22.05" customHeight="1" x14ac:dyDescent="0.2">
      <c r="A414" s="186">
        <v>45887</v>
      </c>
      <c r="B414" s="20" t="s">
        <v>39</v>
      </c>
      <c r="C414" s="279">
        <v>779981</v>
      </c>
      <c r="D414" s="41"/>
      <c r="E414" s="203" t="s">
        <v>5919</v>
      </c>
      <c r="F414" s="41" t="s">
        <v>99</v>
      </c>
      <c r="G414" s="41"/>
      <c r="H414" s="21" t="s">
        <v>22</v>
      </c>
      <c r="I414" s="41" t="s">
        <v>56</v>
      </c>
      <c r="J414" s="41" t="s">
        <v>8786</v>
      </c>
      <c r="K414" s="122" t="s">
        <v>1894</v>
      </c>
      <c r="L414" s="55"/>
      <c r="M414" s="215"/>
      <c r="N414" s="249">
        <v>808</v>
      </c>
      <c r="O414" s="189">
        <f t="shared" si="8"/>
        <v>17858.559999999958</v>
      </c>
    </row>
    <row r="415" spans="1:15" ht="22.05" customHeight="1" x14ac:dyDescent="0.2">
      <c r="A415" s="186">
        <v>45887</v>
      </c>
      <c r="B415" s="20" t="s">
        <v>39</v>
      </c>
      <c r="C415" s="279">
        <v>792572</v>
      </c>
      <c r="D415" s="41"/>
      <c r="E415" s="203" t="s">
        <v>1126</v>
      </c>
      <c r="F415" s="41" t="s">
        <v>99</v>
      </c>
      <c r="G415" s="41"/>
      <c r="H415" s="21" t="s">
        <v>22</v>
      </c>
      <c r="I415" s="41" t="s">
        <v>54</v>
      </c>
      <c r="J415" s="41" t="s">
        <v>61</v>
      </c>
      <c r="K415" s="55" t="s">
        <v>611</v>
      </c>
      <c r="L415" s="55"/>
      <c r="M415" s="215"/>
      <c r="N415" s="249">
        <v>6080</v>
      </c>
      <c r="O415" s="189">
        <f t="shared" ref="O415:O481" si="9">O414+M415-N415</f>
        <v>11778.559999999958</v>
      </c>
    </row>
    <row r="416" spans="1:15" ht="22.05" customHeight="1" x14ac:dyDescent="0.2">
      <c r="A416" s="186">
        <v>45887</v>
      </c>
      <c r="B416" s="20" t="s">
        <v>39</v>
      </c>
      <c r="C416" s="279">
        <v>793950</v>
      </c>
      <c r="D416" s="41"/>
      <c r="E416" s="203" t="s">
        <v>1798</v>
      </c>
      <c r="F416" s="41" t="s">
        <v>99</v>
      </c>
      <c r="G416" s="41"/>
      <c r="H416" s="21" t="s">
        <v>22</v>
      </c>
      <c r="I416" s="41" t="s">
        <v>54</v>
      </c>
      <c r="J416" s="41" t="s">
        <v>61</v>
      </c>
      <c r="K416" s="122" t="s">
        <v>611</v>
      </c>
      <c r="L416" s="55"/>
      <c r="M416" s="215"/>
      <c r="N416" s="249">
        <v>3320</v>
      </c>
      <c r="O416" s="189">
        <f t="shared" si="9"/>
        <v>8458.5599999999577</v>
      </c>
    </row>
    <row r="417" spans="1:15" ht="22.05" customHeight="1" x14ac:dyDescent="0.2">
      <c r="A417" s="186">
        <v>45887</v>
      </c>
      <c r="B417" s="20" t="s">
        <v>39</v>
      </c>
      <c r="C417" s="279">
        <v>804947</v>
      </c>
      <c r="D417" s="41"/>
      <c r="E417" s="203" t="s">
        <v>5920</v>
      </c>
      <c r="F417" s="41" t="s">
        <v>99</v>
      </c>
      <c r="G417" s="41"/>
      <c r="H417" s="21" t="s">
        <v>22</v>
      </c>
      <c r="I417" s="21" t="s">
        <v>56</v>
      </c>
      <c r="J417" s="21" t="s">
        <v>90</v>
      </c>
      <c r="K417" s="55" t="s">
        <v>1156</v>
      </c>
      <c r="L417" s="55"/>
      <c r="M417" s="215"/>
      <c r="N417" s="249">
        <v>7191.44</v>
      </c>
      <c r="O417" s="189">
        <f t="shared" si="9"/>
        <v>1267.1199999999581</v>
      </c>
    </row>
    <row r="418" spans="1:15" ht="22.05" customHeight="1" x14ac:dyDescent="0.2">
      <c r="A418" s="186">
        <v>45888</v>
      </c>
      <c r="B418" s="20" t="s">
        <v>39</v>
      </c>
      <c r="C418" s="279">
        <v>260895</v>
      </c>
      <c r="D418" s="41"/>
      <c r="E418" s="203" t="s">
        <v>5921</v>
      </c>
      <c r="F418" s="41" t="s">
        <v>99</v>
      </c>
      <c r="G418" s="41"/>
      <c r="H418" s="41" t="s">
        <v>21</v>
      </c>
      <c r="I418" s="41" t="s">
        <v>28</v>
      </c>
      <c r="J418" s="41" t="s">
        <v>31</v>
      </c>
      <c r="K418" s="55" t="s">
        <v>5927</v>
      </c>
      <c r="L418" s="55"/>
      <c r="M418" s="215">
        <v>50000</v>
      </c>
      <c r="N418" s="249"/>
      <c r="O418" s="189">
        <f t="shared" si="9"/>
        <v>51267.119999999959</v>
      </c>
    </row>
    <row r="419" spans="1:15" ht="22.05" customHeight="1" x14ac:dyDescent="0.2">
      <c r="A419" s="186">
        <v>45888</v>
      </c>
      <c r="B419" s="20" t="s">
        <v>39</v>
      </c>
      <c r="C419" s="279">
        <v>132016</v>
      </c>
      <c r="D419" s="41" t="s">
        <v>5922</v>
      </c>
      <c r="E419" s="203" t="s">
        <v>2731</v>
      </c>
      <c r="F419" s="41" t="s">
        <v>99</v>
      </c>
      <c r="G419" s="41"/>
      <c r="H419" s="21" t="s">
        <v>22</v>
      </c>
      <c r="I419" s="41" t="s">
        <v>103</v>
      </c>
      <c r="J419" s="41" t="s">
        <v>60</v>
      </c>
      <c r="K419" s="55" t="s">
        <v>2751</v>
      </c>
      <c r="L419" s="55"/>
      <c r="M419" s="215"/>
      <c r="N419" s="249">
        <v>10325</v>
      </c>
      <c r="O419" s="189">
        <f t="shared" si="9"/>
        <v>40942.119999999959</v>
      </c>
    </row>
    <row r="420" spans="1:15" ht="22.05" customHeight="1" x14ac:dyDescent="0.2">
      <c r="A420" s="186">
        <v>45888</v>
      </c>
      <c r="B420" s="20" t="s">
        <v>39</v>
      </c>
      <c r="C420" s="279">
        <v>135994</v>
      </c>
      <c r="D420" s="41"/>
      <c r="E420" s="203" t="s">
        <v>5923</v>
      </c>
      <c r="F420" s="41" t="s">
        <v>99</v>
      </c>
      <c r="G420" s="41"/>
      <c r="H420" s="21" t="s">
        <v>22</v>
      </c>
      <c r="I420" s="41" t="s">
        <v>103</v>
      </c>
      <c r="J420" s="41" t="s">
        <v>60</v>
      </c>
      <c r="K420" s="55" t="s">
        <v>5928</v>
      </c>
      <c r="L420" s="55"/>
      <c r="M420" s="215"/>
      <c r="N420" s="249">
        <v>12200</v>
      </c>
      <c r="O420" s="189">
        <f t="shared" si="9"/>
        <v>28742.119999999959</v>
      </c>
    </row>
    <row r="421" spans="1:15" ht="22.05" customHeight="1" x14ac:dyDescent="0.2">
      <c r="A421" s="186">
        <v>45888</v>
      </c>
      <c r="B421" s="20" t="s">
        <v>39</v>
      </c>
      <c r="C421" s="279">
        <v>146302</v>
      </c>
      <c r="D421" s="41"/>
      <c r="E421" s="203" t="s">
        <v>4111</v>
      </c>
      <c r="F421" s="41" t="s">
        <v>99</v>
      </c>
      <c r="G421" s="41"/>
      <c r="H421" s="21" t="s">
        <v>22</v>
      </c>
      <c r="I421" s="41" t="s">
        <v>103</v>
      </c>
      <c r="J421" s="41" t="s">
        <v>60</v>
      </c>
      <c r="K421" s="55" t="s">
        <v>4123</v>
      </c>
      <c r="L421" s="55"/>
      <c r="M421" s="215"/>
      <c r="N421" s="249">
        <v>7718</v>
      </c>
      <c r="O421" s="189">
        <f t="shared" si="9"/>
        <v>21024.119999999959</v>
      </c>
    </row>
    <row r="422" spans="1:15" ht="22.05" customHeight="1" x14ac:dyDescent="0.2">
      <c r="A422" s="186">
        <v>45888</v>
      </c>
      <c r="B422" s="20" t="s">
        <v>39</v>
      </c>
      <c r="C422" s="279">
        <v>6803221618</v>
      </c>
      <c r="D422" s="41" t="s">
        <v>1133</v>
      </c>
      <c r="E422" s="203" t="s">
        <v>29</v>
      </c>
      <c r="F422" s="41" t="s">
        <v>99</v>
      </c>
      <c r="G422" s="41"/>
      <c r="H422" s="21" t="s">
        <v>21</v>
      </c>
      <c r="I422" s="41" t="s">
        <v>81</v>
      </c>
      <c r="J422" s="41" t="s">
        <v>168</v>
      </c>
      <c r="K422" s="55" t="s">
        <v>1162</v>
      </c>
      <c r="L422" s="55"/>
      <c r="M422" s="601">
        <v>423000</v>
      </c>
      <c r="N422" s="249"/>
      <c r="O422" s="189">
        <f t="shared" si="9"/>
        <v>444024.11999999994</v>
      </c>
    </row>
    <row r="423" spans="1:15" ht="22.05" customHeight="1" x14ac:dyDescent="0.2">
      <c r="A423" s="186">
        <v>45888</v>
      </c>
      <c r="B423" s="20" t="s">
        <v>39</v>
      </c>
      <c r="C423" s="279">
        <v>288072</v>
      </c>
      <c r="D423" s="41"/>
      <c r="E423" s="203" t="s">
        <v>1044</v>
      </c>
      <c r="F423" s="41" t="s">
        <v>78</v>
      </c>
      <c r="G423" s="41">
        <v>2941</v>
      </c>
      <c r="H423" s="41" t="s">
        <v>22</v>
      </c>
      <c r="I423" s="41" t="s">
        <v>81</v>
      </c>
      <c r="J423" s="41" t="s">
        <v>33</v>
      </c>
      <c r="K423" s="55" t="s">
        <v>5929</v>
      </c>
      <c r="L423" s="55"/>
      <c r="M423" s="215"/>
      <c r="N423" s="249">
        <v>20000</v>
      </c>
      <c r="O423" s="189">
        <f t="shared" si="9"/>
        <v>424024.11999999994</v>
      </c>
    </row>
    <row r="424" spans="1:15" ht="22.05" customHeight="1" x14ac:dyDescent="0.2">
      <c r="A424" s="186">
        <v>45888</v>
      </c>
      <c r="B424" s="20" t="s">
        <v>39</v>
      </c>
      <c r="C424" s="279">
        <v>52593</v>
      </c>
      <c r="D424" s="41"/>
      <c r="E424" s="203" t="s">
        <v>5924</v>
      </c>
      <c r="F424" s="41" t="s">
        <v>99</v>
      </c>
      <c r="G424" s="41"/>
      <c r="H424" s="21" t="s">
        <v>22</v>
      </c>
      <c r="I424" s="21" t="s">
        <v>59</v>
      </c>
      <c r="J424" s="21" t="s">
        <v>59</v>
      </c>
      <c r="K424" s="122" t="s">
        <v>635</v>
      </c>
      <c r="L424" s="55"/>
      <c r="M424" s="215"/>
      <c r="N424" s="249">
        <v>35141</v>
      </c>
      <c r="O424" s="189">
        <f t="shared" si="9"/>
        <v>388883.11999999994</v>
      </c>
    </row>
    <row r="425" spans="1:15" ht="22.05" customHeight="1" x14ac:dyDescent="0.2">
      <c r="A425" s="186">
        <v>45888</v>
      </c>
      <c r="B425" s="20" t="s">
        <v>39</v>
      </c>
      <c r="C425" s="279">
        <v>5205361813</v>
      </c>
      <c r="D425" s="41" t="s">
        <v>1133</v>
      </c>
      <c r="E425" s="203" t="s">
        <v>1118</v>
      </c>
      <c r="F425" s="41" t="s">
        <v>99</v>
      </c>
      <c r="G425" s="41"/>
      <c r="H425" s="41" t="s">
        <v>21</v>
      </c>
      <c r="I425" s="41" t="s">
        <v>81</v>
      </c>
      <c r="J425" s="41" t="s">
        <v>168</v>
      </c>
      <c r="K425" s="55" t="s">
        <v>1162</v>
      </c>
      <c r="L425" s="55"/>
      <c r="M425" s="601">
        <v>2020</v>
      </c>
      <c r="N425" s="249"/>
      <c r="O425" s="189">
        <f t="shared" si="9"/>
        <v>390903.11999999994</v>
      </c>
    </row>
    <row r="426" spans="1:15" ht="22.05" customHeight="1" x14ac:dyDescent="0.2">
      <c r="A426" s="186">
        <v>45888</v>
      </c>
      <c r="B426" s="20" t="s">
        <v>39</v>
      </c>
      <c r="C426" s="279">
        <v>342551</v>
      </c>
      <c r="D426" s="41"/>
      <c r="E426" s="203" t="s">
        <v>1119</v>
      </c>
      <c r="F426" s="41" t="s">
        <v>99</v>
      </c>
      <c r="G426" s="41"/>
      <c r="H426" s="21" t="s">
        <v>22</v>
      </c>
      <c r="I426" s="21" t="s">
        <v>81</v>
      </c>
      <c r="J426" s="21" t="s">
        <v>172</v>
      </c>
      <c r="K426" s="55" t="s">
        <v>40</v>
      </c>
      <c r="L426" s="55"/>
      <c r="M426" s="215"/>
      <c r="N426" s="249">
        <v>2000</v>
      </c>
      <c r="O426" s="189">
        <f t="shared" si="9"/>
        <v>388903.11999999994</v>
      </c>
    </row>
    <row r="427" spans="1:15" ht="22.05" customHeight="1" x14ac:dyDescent="0.2">
      <c r="A427" s="186">
        <v>45889</v>
      </c>
      <c r="B427" s="20" t="s">
        <v>39</v>
      </c>
      <c r="C427" s="279">
        <v>137815</v>
      </c>
      <c r="D427" s="41"/>
      <c r="E427" s="203" t="s">
        <v>1118</v>
      </c>
      <c r="F427" s="41" t="s">
        <v>99</v>
      </c>
      <c r="G427" s="41"/>
      <c r="H427" s="41" t="s">
        <v>21</v>
      </c>
      <c r="I427" s="41" t="s">
        <v>81</v>
      </c>
      <c r="J427" s="41" t="s">
        <v>167</v>
      </c>
      <c r="K427" s="55" t="s">
        <v>1162</v>
      </c>
      <c r="L427" s="55"/>
      <c r="M427" s="601">
        <v>170100</v>
      </c>
      <c r="N427" s="249"/>
      <c r="O427" s="189">
        <f t="shared" si="9"/>
        <v>559003.11999999988</v>
      </c>
    </row>
    <row r="428" spans="1:15" ht="22.05" customHeight="1" x14ac:dyDescent="0.2">
      <c r="A428" s="186">
        <v>45889</v>
      </c>
      <c r="B428" s="20" t="s">
        <v>39</v>
      </c>
      <c r="C428" s="279"/>
      <c r="D428" s="41"/>
      <c r="E428" s="203" t="s">
        <v>1044</v>
      </c>
      <c r="F428" s="41" t="s">
        <v>78</v>
      </c>
      <c r="G428" s="41">
        <v>2942</v>
      </c>
      <c r="H428" s="21" t="s">
        <v>22</v>
      </c>
      <c r="I428" s="41" t="s">
        <v>81</v>
      </c>
      <c r="J428" s="41" t="s">
        <v>33</v>
      </c>
      <c r="K428" s="55" t="s">
        <v>621</v>
      </c>
      <c r="L428" s="55"/>
      <c r="M428" s="215"/>
      <c r="N428" s="249">
        <v>170000</v>
      </c>
      <c r="O428" s="189">
        <f t="shared" si="9"/>
        <v>389003.11999999988</v>
      </c>
    </row>
    <row r="429" spans="1:15" ht="22.05" customHeight="1" x14ac:dyDescent="0.2">
      <c r="A429" s="186">
        <v>45889</v>
      </c>
      <c r="B429" s="20" t="s">
        <v>39</v>
      </c>
      <c r="C429" s="279">
        <v>20833</v>
      </c>
      <c r="D429" s="41"/>
      <c r="E429" s="203" t="s">
        <v>1136</v>
      </c>
      <c r="F429" s="41" t="s">
        <v>120</v>
      </c>
      <c r="G429" s="41"/>
      <c r="H429" s="41" t="s">
        <v>22</v>
      </c>
      <c r="I429" s="41" t="s">
        <v>54</v>
      </c>
      <c r="J429" s="41" t="s">
        <v>61</v>
      </c>
      <c r="K429" s="55" t="s">
        <v>1163</v>
      </c>
      <c r="L429" s="249">
        <v>49400</v>
      </c>
      <c r="M429" s="215"/>
      <c r="N429" s="249">
        <v>137890.02000000002</v>
      </c>
      <c r="O429" s="189">
        <f t="shared" si="9"/>
        <v>251113.09999999986</v>
      </c>
    </row>
    <row r="430" spans="1:15" ht="22.05" customHeight="1" x14ac:dyDescent="0.2">
      <c r="A430" s="186">
        <v>45889</v>
      </c>
      <c r="B430" s="20" t="s">
        <v>39</v>
      </c>
      <c r="C430" s="279">
        <v>20836</v>
      </c>
      <c r="D430" s="41"/>
      <c r="E430" s="203" t="s">
        <v>1136</v>
      </c>
      <c r="F430" s="41" t="s">
        <v>120</v>
      </c>
      <c r="G430" s="41"/>
      <c r="H430" s="41" t="s">
        <v>22</v>
      </c>
      <c r="I430" s="21" t="s">
        <v>54</v>
      </c>
      <c r="J430" s="21" t="s">
        <v>62</v>
      </c>
      <c r="K430" s="122" t="s">
        <v>1163</v>
      </c>
      <c r="L430" s="249">
        <v>40401.17</v>
      </c>
      <c r="M430" s="215"/>
      <c r="N430" s="249">
        <v>14890.75</v>
      </c>
      <c r="O430" s="189">
        <f t="shared" si="9"/>
        <v>236222.34999999986</v>
      </c>
    </row>
    <row r="431" spans="1:15" ht="22.05" customHeight="1" x14ac:dyDescent="0.2">
      <c r="A431" s="186">
        <v>45889</v>
      </c>
      <c r="B431" s="20" t="s">
        <v>39</v>
      </c>
      <c r="C431" s="279">
        <v>20837</v>
      </c>
      <c r="D431" s="41"/>
      <c r="E431" s="203" t="s">
        <v>1136</v>
      </c>
      <c r="F431" s="41" t="s">
        <v>120</v>
      </c>
      <c r="G431" s="41"/>
      <c r="H431" s="41" t="s">
        <v>22</v>
      </c>
      <c r="I431" s="41" t="s">
        <v>54</v>
      </c>
      <c r="J431" s="41" t="s">
        <v>41</v>
      </c>
      <c r="K431" s="55" t="s">
        <v>1163</v>
      </c>
      <c r="L431" s="249">
        <v>49500</v>
      </c>
      <c r="M431" s="215"/>
      <c r="N431" s="249">
        <f>144116.54-10000</f>
        <v>134116.54</v>
      </c>
      <c r="O431" s="189">
        <f t="shared" si="9"/>
        <v>102105.80999999985</v>
      </c>
    </row>
    <row r="432" spans="1:15" ht="22.05" customHeight="1" x14ac:dyDescent="0.2">
      <c r="A432" s="186">
        <v>45889</v>
      </c>
      <c r="B432" s="20" t="s">
        <v>39</v>
      </c>
      <c r="C432" s="279">
        <v>20838</v>
      </c>
      <c r="D432" s="41"/>
      <c r="E432" s="203" t="s">
        <v>1136</v>
      </c>
      <c r="F432" s="41" t="s">
        <v>120</v>
      </c>
      <c r="G432" s="41"/>
      <c r="H432" s="41" t="s">
        <v>22</v>
      </c>
      <c r="I432" s="41" t="s">
        <v>54</v>
      </c>
      <c r="J432" s="41" t="s">
        <v>63</v>
      </c>
      <c r="K432" s="55" t="s">
        <v>1163</v>
      </c>
      <c r="L432" s="249">
        <v>49700</v>
      </c>
      <c r="M432" s="215"/>
      <c r="N432" s="249">
        <v>46536.67</v>
      </c>
      <c r="O432" s="189">
        <f t="shared" si="9"/>
        <v>55569.139999999854</v>
      </c>
    </row>
    <row r="433" spans="1:15" ht="22.05" customHeight="1" x14ac:dyDescent="0.2">
      <c r="A433" s="186">
        <v>45889</v>
      </c>
      <c r="B433" s="20" t="s">
        <v>39</v>
      </c>
      <c r="C433" s="279">
        <v>20839</v>
      </c>
      <c r="D433" s="41"/>
      <c r="E433" s="203" t="s">
        <v>1136</v>
      </c>
      <c r="F433" s="41" t="s">
        <v>120</v>
      </c>
      <c r="G433" s="41"/>
      <c r="H433" s="41" t="s">
        <v>22</v>
      </c>
      <c r="I433" s="41" t="s">
        <v>54</v>
      </c>
      <c r="J433" s="41" t="s">
        <v>44</v>
      </c>
      <c r="K433" s="55" t="s">
        <v>1163</v>
      </c>
      <c r="L433" s="249">
        <v>49300</v>
      </c>
      <c r="M433" s="215"/>
      <c r="N433" s="249">
        <v>24557.47</v>
      </c>
      <c r="O433" s="189">
        <f t="shared" si="9"/>
        <v>31011.669999999853</v>
      </c>
    </row>
    <row r="434" spans="1:15" ht="22.05" customHeight="1" x14ac:dyDescent="0.2">
      <c r="A434" s="186">
        <v>45889</v>
      </c>
      <c r="B434" s="20" t="s">
        <v>39</v>
      </c>
      <c r="C434" s="279">
        <v>20840</v>
      </c>
      <c r="D434" s="41"/>
      <c r="E434" s="203" t="s">
        <v>1136</v>
      </c>
      <c r="F434" s="41" t="s">
        <v>120</v>
      </c>
      <c r="G434" s="41"/>
      <c r="H434" s="41" t="s">
        <v>22</v>
      </c>
      <c r="I434" s="41" t="s">
        <v>29</v>
      </c>
      <c r="J434" s="41" t="s">
        <v>209</v>
      </c>
      <c r="K434" s="55" t="s">
        <v>1163</v>
      </c>
      <c r="L434" s="249" t="s">
        <v>6374</v>
      </c>
      <c r="M434" s="215"/>
      <c r="N434" s="249">
        <v>10000</v>
      </c>
      <c r="O434" s="189">
        <f t="shared" si="9"/>
        <v>21011.669999999853</v>
      </c>
    </row>
    <row r="435" spans="1:15" ht="22.05" customHeight="1" x14ac:dyDescent="0.2">
      <c r="A435" s="186">
        <v>45889</v>
      </c>
      <c r="B435" s="20" t="s">
        <v>39</v>
      </c>
      <c r="C435" s="279">
        <v>20841</v>
      </c>
      <c r="D435" s="41"/>
      <c r="E435" s="203" t="s">
        <v>1136</v>
      </c>
      <c r="F435" s="41" t="s">
        <v>120</v>
      </c>
      <c r="G435" s="41"/>
      <c r="H435" s="41" t="s">
        <v>22</v>
      </c>
      <c r="I435" s="21" t="s">
        <v>103</v>
      </c>
      <c r="J435" s="21" t="s">
        <v>102</v>
      </c>
      <c r="K435" s="55" t="s">
        <v>1163</v>
      </c>
      <c r="L435" s="249">
        <v>49600</v>
      </c>
      <c r="M435" s="215"/>
      <c r="N435" s="249">
        <f>19609.72/2</f>
        <v>9804.86</v>
      </c>
      <c r="O435" s="189">
        <f t="shared" si="9"/>
        <v>11206.809999999852</v>
      </c>
    </row>
    <row r="436" spans="1:15" ht="22.05" customHeight="1" x14ac:dyDescent="0.2">
      <c r="A436" s="186">
        <v>45889</v>
      </c>
      <c r="B436" s="20" t="s">
        <v>39</v>
      </c>
      <c r="C436" s="279">
        <v>20842</v>
      </c>
      <c r="D436" s="41"/>
      <c r="E436" s="203" t="s">
        <v>1136</v>
      </c>
      <c r="F436" s="41" t="s">
        <v>120</v>
      </c>
      <c r="G436" s="41"/>
      <c r="H436" s="41" t="s">
        <v>22</v>
      </c>
      <c r="I436" s="21" t="s">
        <v>103</v>
      </c>
      <c r="J436" s="21" t="s">
        <v>102</v>
      </c>
      <c r="K436" s="55" t="s">
        <v>1163</v>
      </c>
      <c r="L436" s="249">
        <v>49800</v>
      </c>
      <c r="M436" s="215"/>
      <c r="N436" s="249">
        <f>N435</f>
        <v>9804.86</v>
      </c>
      <c r="O436" s="189">
        <f t="shared" si="9"/>
        <v>1401.9499999998516</v>
      </c>
    </row>
    <row r="437" spans="1:15" ht="22.05" customHeight="1" x14ac:dyDescent="0.2">
      <c r="A437" s="186">
        <v>45890</v>
      </c>
      <c r="B437" s="20" t="s">
        <v>39</v>
      </c>
      <c r="C437" s="279">
        <v>500940</v>
      </c>
      <c r="D437" s="41"/>
      <c r="E437" s="203" t="s">
        <v>577</v>
      </c>
      <c r="F437" s="41" t="s">
        <v>99</v>
      </c>
      <c r="G437" s="41"/>
      <c r="H437" s="41" t="s">
        <v>21</v>
      </c>
      <c r="I437" s="41" t="s">
        <v>81</v>
      </c>
      <c r="J437" s="41" t="s">
        <v>167</v>
      </c>
      <c r="K437" s="55" t="s">
        <v>1162</v>
      </c>
      <c r="L437" s="55"/>
      <c r="M437" s="601">
        <v>4500</v>
      </c>
      <c r="N437" s="249"/>
      <c r="O437" s="189">
        <f t="shared" si="9"/>
        <v>5901.9499999998516</v>
      </c>
    </row>
    <row r="438" spans="1:15" ht="22.05" customHeight="1" x14ac:dyDescent="0.2">
      <c r="A438" s="186">
        <v>45890</v>
      </c>
      <c r="B438" s="20" t="s">
        <v>39</v>
      </c>
      <c r="C438" s="279">
        <v>7905147020</v>
      </c>
      <c r="D438" s="41" t="s">
        <v>1133</v>
      </c>
      <c r="E438" s="203" t="s">
        <v>1118</v>
      </c>
      <c r="F438" s="41" t="s">
        <v>99</v>
      </c>
      <c r="G438" s="41"/>
      <c r="H438" s="41" t="s">
        <v>21</v>
      </c>
      <c r="I438" s="41" t="s">
        <v>81</v>
      </c>
      <c r="J438" s="41" t="s">
        <v>168</v>
      </c>
      <c r="K438" s="55" t="s">
        <v>1162</v>
      </c>
      <c r="L438" s="55"/>
      <c r="M438" s="601">
        <v>6500</v>
      </c>
      <c r="N438" s="249"/>
      <c r="O438" s="189">
        <f t="shared" si="9"/>
        <v>12401.949999999852</v>
      </c>
    </row>
    <row r="439" spans="1:15" ht="22.05" customHeight="1" x14ac:dyDescent="0.2">
      <c r="A439" s="186">
        <v>45890</v>
      </c>
      <c r="B439" s="20" t="s">
        <v>39</v>
      </c>
      <c r="C439" s="279">
        <v>518110</v>
      </c>
      <c r="D439" s="41"/>
      <c r="E439" s="203" t="s">
        <v>1137</v>
      </c>
      <c r="F439" s="41" t="s">
        <v>99</v>
      </c>
      <c r="G439" s="41"/>
      <c r="H439" s="41" t="s">
        <v>22</v>
      </c>
      <c r="I439" s="41" t="s">
        <v>103</v>
      </c>
      <c r="J439" s="41" t="s">
        <v>60</v>
      </c>
      <c r="K439" s="122" t="s">
        <v>1167</v>
      </c>
      <c r="L439" s="55"/>
      <c r="M439" s="215"/>
      <c r="N439" s="249">
        <v>10000</v>
      </c>
      <c r="O439" s="189">
        <f t="shared" si="9"/>
        <v>2401.9499999998516</v>
      </c>
    </row>
    <row r="440" spans="1:15" ht="22.05" customHeight="1" x14ac:dyDescent="0.2">
      <c r="A440" s="186">
        <v>45891</v>
      </c>
      <c r="B440" s="20" t="s">
        <v>39</v>
      </c>
      <c r="C440" s="279">
        <v>456164</v>
      </c>
      <c r="D440" s="41"/>
      <c r="E440" s="203" t="s">
        <v>1118</v>
      </c>
      <c r="F440" s="41" t="s">
        <v>99</v>
      </c>
      <c r="G440" s="41"/>
      <c r="H440" s="21" t="s">
        <v>21</v>
      </c>
      <c r="I440" s="41" t="s">
        <v>81</v>
      </c>
      <c r="J440" s="41" t="s">
        <v>167</v>
      </c>
      <c r="K440" s="55" t="s">
        <v>1162</v>
      </c>
      <c r="L440" s="55"/>
      <c r="M440" s="601">
        <v>250000</v>
      </c>
      <c r="N440" s="249"/>
      <c r="O440" s="189">
        <f t="shared" si="9"/>
        <v>252401.94999999984</v>
      </c>
    </row>
    <row r="441" spans="1:15" ht="22.05" customHeight="1" x14ac:dyDescent="0.2">
      <c r="A441" s="186">
        <v>45891</v>
      </c>
      <c r="B441" s="20" t="s">
        <v>39</v>
      </c>
      <c r="C441" s="279"/>
      <c r="D441" s="41"/>
      <c r="E441" s="203" t="s">
        <v>1044</v>
      </c>
      <c r="F441" s="41" t="s">
        <v>78</v>
      </c>
      <c r="G441" s="41">
        <v>2944</v>
      </c>
      <c r="H441" s="21" t="s">
        <v>22</v>
      </c>
      <c r="I441" s="21" t="s">
        <v>81</v>
      </c>
      <c r="J441" s="21" t="s">
        <v>33</v>
      </c>
      <c r="K441" s="122" t="s">
        <v>621</v>
      </c>
      <c r="L441" s="55"/>
      <c r="M441" s="215"/>
      <c r="N441" s="249">
        <v>249500</v>
      </c>
      <c r="O441" s="189">
        <f t="shared" si="9"/>
        <v>2901.949999999837</v>
      </c>
    </row>
    <row r="442" spans="1:15" ht="22.05" customHeight="1" x14ac:dyDescent="0.2">
      <c r="A442" s="186">
        <v>45891</v>
      </c>
      <c r="B442" s="20" t="s">
        <v>39</v>
      </c>
      <c r="C442" s="279">
        <v>7306398834</v>
      </c>
      <c r="D442" s="41" t="s">
        <v>1133</v>
      </c>
      <c r="E442" s="203" t="s">
        <v>577</v>
      </c>
      <c r="F442" s="41" t="s">
        <v>99</v>
      </c>
      <c r="G442" s="41"/>
      <c r="H442" s="41" t="s">
        <v>21</v>
      </c>
      <c r="I442" s="41" t="s">
        <v>81</v>
      </c>
      <c r="J442" s="41" t="s">
        <v>168</v>
      </c>
      <c r="K442" s="55" t="s">
        <v>1162</v>
      </c>
      <c r="L442" s="55"/>
      <c r="M442" s="601">
        <v>5000</v>
      </c>
      <c r="N442" s="249"/>
      <c r="O442" s="189">
        <f t="shared" si="9"/>
        <v>7901.949999999837</v>
      </c>
    </row>
    <row r="443" spans="1:15" ht="22.05" customHeight="1" x14ac:dyDescent="0.2">
      <c r="A443" s="186">
        <v>45891</v>
      </c>
      <c r="B443" s="20" t="s">
        <v>39</v>
      </c>
      <c r="C443" s="279">
        <v>551682</v>
      </c>
      <c r="D443" s="41" t="s">
        <v>6300</v>
      </c>
      <c r="E443" s="203" t="s">
        <v>1121</v>
      </c>
      <c r="F443" s="41" t="s">
        <v>99</v>
      </c>
      <c r="G443" s="41"/>
      <c r="H443" s="41" t="s">
        <v>22</v>
      </c>
      <c r="I443" s="41" t="s">
        <v>56</v>
      </c>
      <c r="J443" s="41" t="s">
        <v>88</v>
      </c>
      <c r="K443" s="55" t="s">
        <v>1155</v>
      </c>
      <c r="L443" s="55"/>
      <c r="M443" s="215"/>
      <c r="N443" s="249">
        <v>6960</v>
      </c>
      <c r="O443" s="189">
        <f t="shared" si="9"/>
        <v>941.94999999983702</v>
      </c>
    </row>
    <row r="444" spans="1:15" ht="22.05" customHeight="1" x14ac:dyDescent="0.2">
      <c r="A444" s="186">
        <v>45894</v>
      </c>
      <c r="B444" s="20" t="s">
        <v>39</v>
      </c>
      <c r="C444" s="279">
        <v>93952</v>
      </c>
      <c r="D444" s="41"/>
      <c r="E444" s="203" t="s">
        <v>6301</v>
      </c>
      <c r="F444" s="41" t="s">
        <v>99</v>
      </c>
      <c r="G444" s="41"/>
      <c r="H444" s="41" t="s">
        <v>22</v>
      </c>
      <c r="I444" s="41" t="s">
        <v>56</v>
      </c>
      <c r="J444" s="41" t="s">
        <v>116</v>
      </c>
      <c r="K444" s="55" t="s">
        <v>1161</v>
      </c>
      <c r="L444" s="55"/>
      <c r="M444" s="215"/>
      <c r="N444" s="249">
        <v>464</v>
      </c>
      <c r="O444" s="189">
        <f t="shared" si="9"/>
        <v>477.94999999983702</v>
      </c>
    </row>
    <row r="445" spans="1:15" ht="22.05" customHeight="1" x14ac:dyDescent="0.2">
      <c r="A445" s="186">
        <v>45894</v>
      </c>
      <c r="B445" s="20" t="s">
        <v>39</v>
      </c>
      <c r="C445" s="279">
        <v>229630</v>
      </c>
      <c r="D445" s="41"/>
      <c r="E445" s="203" t="s">
        <v>1118</v>
      </c>
      <c r="F445" s="41" t="s">
        <v>99</v>
      </c>
      <c r="G445" s="41"/>
      <c r="H445" s="41" t="s">
        <v>21</v>
      </c>
      <c r="I445" s="41" t="s">
        <v>81</v>
      </c>
      <c r="J445" s="41" t="s">
        <v>167</v>
      </c>
      <c r="K445" s="55" t="s">
        <v>1162</v>
      </c>
      <c r="L445" s="215"/>
      <c r="M445" s="601">
        <v>20000</v>
      </c>
      <c r="N445" s="249"/>
      <c r="O445" s="189">
        <f t="shared" si="9"/>
        <v>20477.949999999837</v>
      </c>
    </row>
    <row r="446" spans="1:15" ht="22.05" customHeight="1" x14ac:dyDescent="0.2">
      <c r="A446" s="186">
        <v>45894</v>
      </c>
      <c r="B446" s="20" t="s">
        <v>39</v>
      </c>
      <c r="C446" s="279">
        <v>239265</v>
      </c>
      <c r="D446" s="41"/>
      <c r="E446" s="203" t="s">
        <v>1144</v>
      </c>
      <c r="F446" s="41" t="s">
        <v>99</v>
      </c>
      <c r="G446" s="41"/>
      <c r="H446" s="41" t="s">
        <v>22</v>
      </c>
      <c r="I446" s="41" t="s">
        <v>54</v>
      </c>
      <c r="J446" s="41" t="s">
        <v>61</v>
      </c>
      <c r="K446" s="55" t="s">
        <v>611</v>
      </c>
      <c r="L446" s="215"/>
      <c r="M446" s="215"/>
      <c r="N446" s="249">
        <v>20000</v>
      </c>
      <c r="O446" s="189">
        <f t="shared" si="9"/>
        <v>477.94999999983702</v>
      </c>
    </row>
    <row r="447" spans="1:15" ht="22.05" customHeight="1" x14ac:dyDescent="0.2">
      <c r="A447" s="186">
        <v>45896</v>
      </c>
      <c r="B447" s="20" t="s">
        <v>39</v>
      </c>
      <c r="C447" s="279">
        <v>3192558424</v>
      </c>
      <c r="D447" s="41" t="s">
        <v>1133</v>
      </c>
      <c r="E447" s="203" t="s">
        <v>1118</v>
      </c>
      <c r="F447" s="41" t="s">
        <v>99</v>
      </c>
      <c r="G447" s="41"/>
      <c r="H447" s="41" t="s">
        <v>21</v>
      </c>
      <c r="I447" s="41" t="s">
        <v>81</v>
      </c>
      <c r="J447" s="41" t="s">
        <v>168</v>
      </c>
      <c r="K447" s="55" t="s">
        <v>1162</v>
      </c>
      <c r="L447" s="215"/>
      <c r="M447" s="601">
        <v>3000</v>
      </c>
      <c r="N447" s="249"/>
      <c r="O447" s="189">
        <f t="shared" si="9"/>
        <v>3477.949999999837</v>
      </c>
    </row>
    <row r="448" spans="1:15" ht="22.05" customHeight="1" x14ac:dyDescent="0.2">
      <c r="A448" s="186">
        <v>45896</v>
      </c>
      <c r="B448" s="20" t="s">
        <v>39</v>
      </c>
      <c r="C448" s="279">
        <v>365982</v>
      </c>
      <c r="D448" s="41" t="s">
        <v>1140</v>
      </c>
      <c r="E448" s="203" t="s">
        <v>1141</v>
      </c>
      <c r="F448" s="41" t="s">
        <v>99</v>
      </c>
      <c r="G448" s="41"/>
      <c r="H448" s="41" t="s">
        <v>22</v>
      </c>
      <c r="I448" s="41" t="s">
        <v>103</v>
      </c>
      <c r="J448" s="41" t="s">
        <v>60</v>
      </c>
      <c r="K448" s="281" t="s">
        <v>3481</v>
      </c>
      <c r="L448" s="215"/>
      <c r="M448" s="215"/>
      <c r="N448" s="249">
        <v>2550</v>
      </c>
      <c r="O448" s="189">
        <f t="shared" si="9"/>
        <v>927.94999999983702</v>
      </c>
    </row>
    <row r="449" spans="1:15" ht="22.05" customHeight="1" x14ac:dyDescent="0.2">
      <c r="A449" s="186">
        <v>45897</v>
      </c>
      <c r="B449" s="20" t="s">
        <v>39</v>
      </c>
      <c r="C449" s="279">
        <v>167031</v>
      </c>
      <c r="D449" s="41"/>
      <c r="E449" s="203" t="s">
        <v>1118</v>
      </c>
      <c r="F449" s="41" t="s">
        <v>99</v>
      </c>
      <c r="G449" s="41"/>
      <c r="H449" s="41" t="s">
        <v>21</v>
      </c>
      <c r="I449" s="41" t="s">
        <v>81</v>
      </c>
      <c r="J449" s="41" t="s">
        <v>167</v>
      </c>
      <c r="K449" s="281" t="s">
        <v>1162</v>
      </c>
      <c r="L449" s="215"/>
      <c r="M449" s="601">
        <v>160000</v>
      </c>
      <c r="N449" s="249"/>
      <c r="O449" s="189">
        <f t="shared" si="9"/>
        <v>160927.94999999984</v>
      </c>
    </row>
    <row r="450" spans="1:15" ht="22.05" customHeight="1" x14ac:dyDescent="0.2">
      <c r="A450" s="186">
        <v>45897</v>
      </c>
      <c r="B450" s="20" t="s">
        <v>39</v>
      </c>
      <c r="C450" s="279"/>
      <c r="D450" s="41"/>
      <c r="E450" s="203" t="s">
        <v>1044</v>
      </c>
      <c r="F450" s="41" t="s">
        <v>78</v>
      </c>
      <c r="G450" s="41">
        <v>2945</v>
      </c>
      <c r="H450" s="41" t="s">
        <v>22</v>
      </c>
      <c r="I450" s="41" t="s">
        <v>81</v>
      </c>
      <c r="J450" s="41" t="s">
        <v>33</v>
      </c>
      <c r="K450" s="281" t="s">
        <v>621</v>
      </c>
      <c r="L450" s="215"/>
      <c r="M450" s="215"/>
      <c r="N450" s="249">
        <v>150000</v>
      </c>
      <c r="O450" s="189">
        <f t="shared" si="9"/>
        <v>10927.949999999837</v>
      </c>
    </row>
    <row r="451" spans="1:15" ht="22.05" customHeight="1" x14ac:dyDescent="0.2">
      <c r="A451" s="186">
        <v>45897</v>
      </c>
      <c r="B451" s="20" t="s">
        <v>39</v>
      </c>
      <c r="C451" s="279">
        <v>601445</v>
      </c>
      <c r="D451" s="41"/>
      <c r="E451" s="203" t="s">
        <v>1145</v>
      </c>
      <c r="F451" s="41" t="s">
        <v>99</v>
      </c>
      <c r="G451" s="41"/>
      <c r="H451" s="41" t="s">
        <v>22</v>
      </c>
      <c r="I451" s="21" t="s">
        <v>56</v>
      </c>
      <c r="J451" s="21" t="s">
        <v>90</v>
      </c>
      <c r="K451" s="55" t="s">
        <v>1156</v>
      </c>
      <c r="L451" s="55"/>
      <c r="M451" s="215"/>
      <c r="N451" s="249">
        <v>7191.44</v>
      </c>
      <c r="O451" s="189">
        <f t="shared" si="9"/>
        <v>3736.5099999998374</v>
      </c>
    </row>
    <row r="452" spans="1:15" ht="22.05" customHeight="1" x14ac:dyDescent="0.2">
      <c r="A452" s="186">
        <v>45898</v>
      </c>
      <c r="B452" s="20" t="s">
        <v>39</v>
      </c>
      <c r="C452" s="41">
        <v>3</v>
      </c>
      <c r="D452" s="41"/>
      <c r="E452" s="203" t="s">
        <v>608</v>
      </c>
      <c r="F452" s="41" t="s">
        <v>77</v>
      </c>
      <c r="G452" s="41"/>
      <c r="H452" s="41" t="s">
        <v>22</v>
      </c>
      <c r="I452" s="28" t="s">
        <v>57</v>
      </c>
      <c r="J452" s="28" t="s">
        <v>85</v>
      </c>
      <c r="K452" s="55" t="s">
        <v>611</v>
      </c>
      <c r="L452" s="55"/>
      <c r="M452" s="282"/>
      <c r="N452" s="249">
        <v>216</v>
      </c>
      <c r="O452" s="189">
        <f t="shared" si="9"/>
        <v>3520.5099999998374</v>
      </c>
    </row>
    <row r="453" spans="1:15" ht="22.05" customHeight="1" x14ac:dyDescent="0.2">
      <c r="A453" s="186">
        <v>45898</v>
      </c>
      <c r="B453" s="20" t="s">
        <v>39</v>
      </c>
      <c r="C453" s="41">
        <v>3</v>
      </c>
      <c r="D453" s="41"/>
      <c r="E453" s="203" t="s">
        <v>609</v>
      </c>
      <c r="F453" s="41" t="s">
        <v>77</v>
      </c>
      <c r="G453" s="41"/>
      <c r="H453" s="41" t="s">
        <v>22</v>
      </c>
      <c r="I453" s="28" t="s">
        <v>57</v>
      </c>
      <c r="J453" s="28" t="s">
        <v>85</v>
      </c>
      <c r="K453" s="55" t="s">
        <v>611</v>
      </c>
      <c r="L453" s="55"/>
      <c r="M453" s="282"/>
      <c r="N453" s="249">
        <v>34.56</v>
      </c>
      <c r="O453" s="189">
        <f t="shared" si="9"/>
        <v>3485.9499999998375</v>
      </c>
    </row>
    <row r="454" spans="1:15" ht="22.05" customHeight="1" x14ac:dyDescent="0.2">
      <c r="A454" s="186">
        <v>45898</v>
      </c>
      <c r="B454" s="20" t="s">
        <v>39</v>
      </c>
      <c r="C454" s="41">
        <v>369561</v>
      </c>
      <c r="D454" s="41"/>
      <c r="E454" s="203" t="s">
        <v>608</v>
      </c>
      <c r="F454" s="41" t="s">
        <v>77</v>
      </c>
      <c r="G454" s="41"/>
      <c r="H454" s="41" t="s">
        <v>22</v>
      </c>
      <c r="I454" s="28" t="s">
        <v>57</v>
      </c>
      <c r="J454" s="28" t="s">
        <v>85</v>
      </c>
      <c r="K454" s="55" t="s">
        <v>611</v>
      </c>
      <c r="L454" s="55"/>
      <c r="M454" s="282"/>
      <c r="N454" s="249">
        <v>92.12</v>
      </c>
      <c r="O454" s="189">
        <f t="shared" si="9"/>
        <v>3393.8299999998376</v>
      </c>
    </row>
    <row r="455" spans="1:15" ht="22.05" customHeight="1" x14ac:dyDescent="0.2">
      <c r="A455" s="186">
        <v>45898</v>
      </c>
      <c r="B455" s="20" t="s">
        <v>39</v>
      </c>
      <c r="C455" s="41">
        <v>369561</v>
      </c>
      <c r="D455" s="41"/>
      <c r="E455" s="203" t="s">
        <v>609</v>
      </c>
      <c r="F455" s="41" t="s">
        <v>77</v>
      </c>
      <c r="G455" s="41"/>
      <c r="H455" s="41" t="s">
        <v>22</v>
      </c>
      <c r="I455" s="28" t="s">
        <v>57</v>
      </c>
      <c r="J455" s="28" t="s">
        <v>85</v>
      </c>
      <c r="K455" s="55" t="s">
        <v>611</v>
      </c>
      <c r="L455" s="55"/>
      <c r="M455" s="282"/>
      <c r="N455" s="249">
        <v>14.73</v>
      </c>
      <c r="O455" s="189">
        <f t="shared" si="9"/>
        <v>3379.0999999998376</v>
      </c>
    </row>
    <row r="456" spans="1:15" ht="22.05" customHeight="1" x14ac:dyDescent="0.2">
      <c r="A456" s="186">
        <v>45898</v>
      </c>
      <c r="B456" s="20" t="s">
        <v>39</v>
      </c>
      <c r="C456" s="41">
        <v>862511</v>
      </c>
      <c r="D456" s="41"/>
      <c r="E456" s="203" t="s">
        <v>6302</v>
      </c>
      <c r="F456" s="41" t="s">
        <v>99</v>
      </c>
      <c r="G456" s="41"/>
      <c r="H456" s="41" t="s">
        <v>22</v>
      </c>
      <c r="I456" s="41" t="s">
        <v>103</v>
      </c>
      <c r="J456" s="41" t="s">
        <v>60</v>
      </c>
      <c r="K456" s="55" t="s">
        <v>6315</v>
      </c>
      <c r="L456" s="55"/>
      <c r="M456" s="282"/>
      <c r="N456" s="249">
        <v>1300</v>
      </c>
      <c r="O456" s="189">
        <f t="shared" si="9"/>
        <v>2079.0999999998376</v>
      </c>
    </row>
    <row r="457" spans="1:15" ht="22.05" customHeight="1" x14ac:dyDescent="0.2">
      <c r="A457" s="186">
        <v>45898</v>
      </c>
      <c r="B457" s="20" t="s">
        <v>39</v>
      </c>
      <c r="C457" s="41">
        <v>3637044513</v>
      </c>
      <c r="D457" s="41" t="s">
        <v>1133</v>
      </c>
      <c r="E457" s="203" t="s">
        <v>1118</v>
      </c>
      <c r="F457" s="41" t="s">
        <v>99</v>
      </c>
      <c r="G457" s="41"/>
      <c r="H457" s="41" t="s">
        <v>21</v>
      </c>
      <c r="I457" s="41" t="s">
        <v>81</v>
      </c>
      <c r="J457" s="41" t="s">
        <v>168</v>
      </c>
      <c r="K457" s="55" t="s">
        <v>1162</v>
      </c>
      <c r="L457" s="55"/>
      <c r="M457" s="606">
        <v>85000</v>
      </c>
      <c r="N457" s="249"/>
      <c r="O457" s="189">
        <f t="shared" si="9"/>
        <v>87079.099999999831</v>
      </c>
    </row>
    <row r="458" spans="1:15" ht="22.05" customHeight="1" thickBot="1" x14ac:dyDescent="0.25">
      <c r="A458" s="358">
        <v>45898</v>
      </c>
      <c r="B458" s="47" t="s">
        <v>39</v>
      </c>
      <c r="C458" s="50">
        <v>903630</v>
      </c>
      <c r="D458" s="50" t="s">
        <v>6303</v>
      </c>
      <c r="E458" s="206" t="s">
        <v>4098</v>
      </c>
      <c r="F458" s="50" t="s">
        <v>99</v>
      </c>
      <c r="G458" s="50"/>
      <c r="H458" s="50" t="s">
        <v>22</v>
      </c>
      <c r="I458" s="50" t="s">
        <v>103</v>
      </c>
      <c r="J458" s="50" t="s">
        <v>60</v>
      </c>
      <c r="K458" s="101" t="s">
        <v>6316</v>
      </c>
      <c r="L458" s="101"/>
      <c r="M458" s="536"/>
      <c r="N458" s="411">
        <v>86800</v>
      </c>
      <c r="O458" s="507">
        <f t="shared" si="9"/>
        <v>279.0999999998312</v>
      </c>
    </row>
    <row r="459" spans="1:15" ht="22.05" hidden="1" customHeight="1" x14ac:dyDescent="0.2">
      <c r="A459" s="186">
        <v>45904</v>
      </c>
      <c r="B459" s="20" t="s">
        <v>39</v>
      </c>
      <c r="C459" s="41">
        <v>7296968013</v>
      </c>
      <c r="D459" s="41" t="s">
        <v>1133</v>
      </c>
      <c r="E459" s="203" t="s">
        <v>1118</v>
      </c>
      <c r="F459" s="41" t="s">
        <v>99</v>
      </c>
      <c r="G459" s="41"/>
      <c r="H459" s="41" t="s">
        <v>21</v>
      </c>
      <c r="I459" s="41" t="s">
        <v>81</v>
      </c>
      <c r="J459" s="533" t="s">
        <v>168</v>
      </c>
      <c r="K459" s="55" t="s">
        <v>1162</v>
      </c>
      <c r="L459" s="55"/>
      <c r="M459" s="606">
        <v>2500</v>
      </c>
      <c r="N459" s="249"/>
      <c r="O459" s="189">
        <f t="shared" si="9"/>
        <v>2779.0999999998312</v>
      </c>
    </row>
    <row r="460" spans="1:15" ht="22.05" hidden="1" customHeight="1" x14ac:dyDescent="0.2">
      <c r="A460" s="186">
        <v>45904</v>
      </c>
      <c r="B460" s="20" t="s">
        <v>39</v>
      </c>
      <c r="C460" s="41">
        <v>164018</v>
      </c>
      <c r="D460" s="41"/>
      <c r="E460" s="203" t="s">
        <v>1118</v>
      </c>
      <c r="F460" s="41" t="s">
        <v>99</v>
      </c>
      <c r="G460" s="41"/>
      <c r="H460" s="41" t="s">
        <v>21</v>
      </c>
      <c r="I460" s="41" t="s">
        <v>81</v>
      </c>
      <c r="J460" s="41" t="s">
        <v>167</v>
      </c>
      <c r="K460" s="55" t="s">
        <v>1162</v>
      </c>
      <c r="L460" s="55"/>
      <c r="M460" s="606">
        <v>5500</v>
      </c>
      <c r="N460" s="249"/>
      <c r="O460" s="189">
        <f t="shared" si="9"/>
        <v>8279.0999999998312</v>
      </c>
    </row>
    <row r="461" spans="1:15" ht="22.05" hidden="1" customHeight="1" x14ac:dyDescent="0.2">
      <c r="A461" s="26">
        <v>45904</v>
      </c>
      <c r="B461" s="20" t="s">
        <v>39</v>
      </c>
      <c r="C461" s="28">
        <v>176692</v>
      </c>
      <c r="D461" s="28"/>
      <c r="E461" s="156" t="s">
        <v>1118</v>
      </c>
      <c r="F461" s="93" t="s">
        <v>99</v>
      </c>
      <c r="H461" s="28" t="s">
        <v>21</v>
      </c>
      <c r="I461" s="41" t="s">
        <v>81</v>
      </c>
      <c r="J461" s="41" t="s">
        <v>167</v>
      </c>
      <c r="K461" s="25" t="s">
        <v>1162</v>
      </c>
      <c r="M461" s="605">
        <v>2000</v>
      </c>
      <c r="N461" s="253"/>
      <c r="O461" s="114">
        <f t="shared" si="9"/>
        <v>10279.099999999831</v>
      </c>
    </row>
    <row r="462" spans="1:15" ht="22.05" hidden="1" customHeight="1" x14ac:dyDescent="0.2">
      <c r="A462" s="26">
        <v>45904</v>
      </c>
      <c r="B462" s="20" t="s">
        <v>39</v>
      </c>
      <c r="C462" s="28">
        <v>180143</v>
      </c>
      <c r="D462" s="28"/>
      <c r="E462" s="156" t="s">
        <v>6304</v>
      </c>
      <c r="F462" s="93" t="s">
        <v>99</v>
      </c>
      <c r="H462" s="28" t="s">
        <v>22</v>
      </c>
      <c r="I462" s="28" t="s">
        <v>103</v>
      </c>
      <c r="J462" s="28" t="s">
        <v>60</v>
      </c>
      <c r="K462" s="25" t="s">
        <v>5550</v>
      </c>
      <c r="M462" s="158"/>
      <c r="N462" s="253">
        <v>9834.4500000000007</v>
      </c>
      <c r="O462" s="114">
        <f t="shared" si="9"/>
        <v>444.64999999983047</v>
      </c>
    </row>
    <row r="463" spans="1:15" ht="22.05" hidden="1" customHeight="1" x14ac:dyDescent="0.2">
      <c r="A463" s="26">
        <v>45905</v>
      </c>
      <c r="B463" s="20" t="s">
        <v>39</v>
      </c>
      <c r="C463" s="28"/>
      <c r="D463" s="28"/>
      <c r="E463" s="156" t="s">
        <v>608</v>
      </c>
      <c r="F463" s="93" t="s">
        <v>77</v>
      </c>
      <c r="H463" s="28" t="s">
        <v>22</v>
      </c>
      <c r="I463" s="28" t="s">
        <v>57</v>
      </c>
      <c r="J463" s="28" t="s">
        <v>85</v>
      </c>
      <c r="K463" s="25" t="s">
        <v>611</v>
      </c>
      <c r="M463" s="158"/>
      <c r="N463" s="253">
        <v>66</v>
      </c>
      <c r="O463" s="114">
        <f t="shared" si="9"/>
        <v>378.64999999983047</v>
      </c>
    </row>
    <row r="464" spans="1:15" ht="22.05" hidden="1" customHeight="1" x14ac:dyDescent="0.2">
      <c r="A464" s="26">
        <v>45905</v>
      </c>
      <c r="B464" s="20" t="s">
        <v>39</v>
      </c>
      <c r="C464" s="28"/>
      <c r="D464" s="28"/>
      <c r="E464" s="156" t="s">
        <v>609</v>
      </c>
      <c r="F464" s="93" t="s">
        <v>77</v>
      </c>
      <c r="H464" s="28" t="s">
        <v>22</v>
      </c>
      <c r="I464" s="28" t="s">
        <v>57</v>
      </c>
      <c r="J464" s="28" t="s">
        <v>85</v>
      </c>
      <c r="K464" s="25" t="s">
        <v>611</v>
      </c>
      <c r="M464" s="158"/>
      <c r="N464" s="253">
        <v>10.56</v>
      </c>
      <c r="O464" s="114">
        <f t="shared" si="9"/>
        <v>368.08999999983047</v>
      </c>
    </row>
    <row r="465" spans="1:15" ht="22.05" hidden="1" customHeight="1" x14ac:dyDescent="0.2">
      <c r="A465" s="26">
        <v>45905</v>
      </c>
      <c r="B465" s="20" t="s">
        <v>39</v>
      </c>
      <c r="C465" s="28"/>
      <c r="D465" s="28"/>
      <c r="E465" s="156" t="s">
        <v>608</v>
      </c>
      <c r="F465" s="93" t="s">
        <v>77</v>
      </c>
      <c r="H465" s="28" t="s">
        <v>22</v>
      </c>
      <c r="I465" s="28" t="s">
        <v>57</v>
      </c>
      <c r="J465" s="28" t="s">
        <v>85</v>
      </c>
      <c r="K465" s="25" t="s">
        <v>611</v>
      </c>
      <c r="M465" s="158"/>
      <c r="N465" s="253">
        <v>6</v>
      </c>
      <c r="O465" s="114">
        <f t="shared" si="9"/>
        <v>362.08999999983047</v>
      </c>
    </row>
    <row r="466" spans="1:15" ht="22.05" hidden="1" customHeight="1" x14ac:dyDescent="0.2">
      <c r="A466" s="26">
        <v>45905</v>
      </c>
      <c r="B466" s="20" t="s">
        <v>39</v>
      </c>
      <c r="C466" s="28"/>
      <c r="D466" s="28"/>
      <c r="E466" s="156" t="s">
        <v>609</v>
      </c>
      <c r="F466" s="93" t="s">
        <v>77</v>
      </c>
      <c r="H466" s="28" t="s">
        <v>22</v>
      </c>
      <c r="I466" s="28" t="s">
        <v>57</v>
      </c>
      <c r="J466" s="28" t="s">
        <v>85</v>
      </c>
      <c r="K466" s="25" t="s">
        <v>611</v>
      </c>
      <c r="M466" s="158"/>
      <c r="N466" s="253">
        <v>0.96</v>
      </c>
      <c r="O466" s="114">
        <f t="shared" si="9"/>
        <v>361.12999999983049</v>
      </c>
    </row>
    <row r="467" spans="1:15" ht="22.05" hidden="1" customHeight="1" x14ac:dyDescent="0.2">
      <c r="A467" s="26">
        <v>45905</v>
      </c>
      <c r="B467" s="20" t="s">
        <v>39</v>
      </c>
      <c r="C467" s="28">
        <v>837751813</v>
      </c>
      <c r="D467" s="28" t="s">
        <v>1133</v>
      </c>
      <c r="E467" s="156" t="s">
        <v>1118</v>
      </c>
      <c r="F467" s="93" t="s">
        <v>99</v>
      </c>
      <c r="H467" s="28" t="s">
        <v>21</v>
      </c>
      <c r="I467" s="41" t="s">
        <v>81</v>
      </c>
      <c r="J467" s="533" t="s">
        <v>168</v>
      </c>
      <c r="K467" s="25" t="s">
        <v>1162</v>
      </c>
      <c r="M467" s="605">
        <v>310000</v>
      </c>
      <c r="N467" s="253"/>
      <c r="O467" s="114">
        <f t="shared" si="9"/>
        <v>310361.12999999983</v>
      </c>
    </row>
    <row r="468" spans="1:15" ht="22.05" hidden="1" customHeight="1" x14ac:dyDescent="0.2">
      <c r="A468" s="26">
        <v>45905</v>
      </c>
      <c r="B468" s="20" t="s">
        <v>39</v>
      </c>
      <c r="C468" s="28">
        <v>529827</v>
      </c>
      <c r="D468" s="28"/>
      <c r="E468" s="156" t="s">
        <v>1105</v>
      </c>
      <c r="F468" s="93" t="s">
        <v>99</v>
      </c>
      <c r="H468" s="28" t="s">
        <v>22</v>
      </c>
      <c r="I468" s="28" t="s">
        <v>81</v>
      </c>
      <c r="J468" s="28" t="s">
        <v>167</v>
      </c>
      <c r="K468" s="25" t="s">
        <v>1162</v>
      </c>
      <c r="M468" s="158"/>
      <c r="N468" s="597">
        <v>309000</v>
      </c>
      <c r="O468" s="114">
        <f t="shared" si="9"/>
        <v>1361.12999999983</v>
      </c>
    </row>
    <row r="469" spans="1:15" ht="22.05" hidden="1" customHeight="1" x14ac:dyDescent="0.2">
      <c r="A469" s="26">
        <v>45910</v>
      </c>
      <c r="B469" s="20" t="s">
        <v>39</v>
      </c>
      <c r="C469" s="28"/>
      <c r="D469" s="28"/>
      <c r="E469" s="156" t="s">
        <v>6305</v>
      </c>
      <c r="F469" s="93" t="s">
        <v>99</v>
      </c>
      <c r="H469" s="28" t="s">
        <v>21</v>
      </c>
      <c r="I469" s="28" t="s">
        <v>81</v>
      </c>
      <c r="J469" s="28" t="s">
        <v>172</v>
      </c>
      <c r="K469" s="25" t="s">
        <v>40</v>
      </c>
      <c r="M469" s="158">
        <v>1500</v>
      </c>
      <c r="N469" s="253"/>
      <c r="O469" s="114">
        <f t="shared" si="9"/>
        <v>2861.12999999983</v>
      </c>
    </row>
    <row r="470" spans="1:15" ht="22.05" hidden="1" customHeight="1" x14ac:dyDescent="0.2">
      <c r="A470" s="26">
        <v>45910</v>
      </c>
      <c r="B470" s="20" t="s">
        <v>39</v>
      </c>
      <c r="C470" s="28">
        <v>757588213</v>
      </c>
      <c r="D470" s="28"/>
      <c r="E470" s="156" t="s">
        <v>1118</v>
      </c>
      <c r="F470" s="93" t="s">
        <v>99</v>
      </c>
      <c r="H470" s="28" t="s">
        <v>21</v>
      </c>
      <c r="I470" s="41" t="s">
        <v>81</v>
      </c>
      <c r="J470" s="533" t="s">
        <v>168</v>
      </c>
      <c r="K470" s="25" t="s">
        <v>1162</v>
      </c>
      <c r="M470" s="605">
        <v>9300</v>
      </c>
      <c r="N470" s="253"/>
      <c r="O470" s="114">
        <f t="shared" si="9"/>
        <v>12161.12999999983</v>
      </c>
    </row>
    <row r="471" spans="1:15" ht="22.05" hidden="1" customHeight="1" x14ac:dyDescent="0.2">
      <c r="A471" s="26">
        <v>45910</v>
      </c>
      <c r="B471" s="20" t="s">
        <v>39</v>
      </c>
      <c r="C471" s="28">
        <v>231112</v>
      </c>
      <c r="D471" s="28"/>
      <c r="E471" s="156" t="s">
        <v>1118</v>
      </c>
      <c r="F471" s="93" t="s">
        <v>99</v>
      </c>
      <c r="H471" s="28" t="s">
        <v>21</v>
      </c>
      <c r="I471" s="28" t="s">
        <v>81</v>
      </c>
      <c r="J471" s="28" t="s">
        <v>177</v>
      </c>
      <c r="K471" s="25" t="s">
        <v>122</v>
      </c>
      <c r="M471" s="158">
        <v>350</v>
      </c>
      <c r="N471" s="253"/>
      <c r="O471" s="114">
        <f t="shared" si="9"/>
        <v>12511.12999999983</v>
      </c>
    </row>
    <row r="472" spans="1:15" ht="22.05" hidden="1" customHeight="1" x14ac:dyDescent="0.2">
      <c r="A472" s="26">
        <v>45910</v>
      </c>
      <c r="B472" s="20" t="s">
        <v>39</v>
      </c>
      <c r="C472" s="28">
        <v>239161</v>
      </c>
      <c r="D472" s="28"/>
      <c r="E472" s="156" t="s">
        <v>6306</v>
      </c>
      <c r="F472" s="93" t="s">
        <v>99</v>
      </c>
      <c r="H472" s="28" t="s">
        <v>22</v>
      </c>
      <c r="I472" s="28" t="s">
        <v>103</v>
      </c>
      <c r="J472" s="28" t="s">
        <v>60</v>
      </c>
      <c r="K472" s="25" t="s">
        <v>6317</v>
      </c>
      <c r="M472" s="158"/>
      <c r="N472" s="253">
        <v>10800</v>
      </c>
      <c r="O472" s="114">
        <f t="shared" si="9"/>
        <v>1711.12999999983</v>
      </c>
    </row>
    <row r="473" spans="1:15" ht="22.05" hidden="1" customHeight="1" x14ac:dyDescent="0.2">
      <c r="A473" s="26">
        <v>45911</v>
      </c>
      <c r="B473" s="20" t="s">
        <v>39</v>
      </c>
      <c r="C473" s="28">
        <v>552858</v>
      </c>
      <c r="D473" s="28"/>
      <c r="E473" s="156" t="s">
        <v>1118</v>
      </c>
      <c r="F473" s="93" t="s">
        <v>99</v>
      </c>
      <c r="H473" s="28" t="s">
        <v>21</v>
      </c>
      <c r="I473" s="41" t="s">
        <v>81</v>
      </c>
      <c r="J473" s="41" t="s">
        <v>167</v>
      </c>
      <c r="K473" s="25" t="s">
        <v>1162</v>
      </c>
      <c r="M473" s="605">
        <v>15000</v>
      </c>
      <c r="N473" s="253"/>
      <c r="O473" s="114">
        <f t="shared" si="9"/>
        <v>16711.12999999983</v>
      </c>
    </row>
    <row r="474" spans="1:15" ht="22.05" hidden="1" customHeight="1" x14ac:dyDescent="0.2">
      <c r="A474" s="26">
        <v>45911</v>
      </c>
      <c r="B474" s="20" t="s">
        <v>39</v>
      </c>
      <c r="C474" s="28">
        <v>559616</v>
      </c>
      <c r="D474" s="28"/>
      <c r="E474" s="156" t="s">
        <v>6307</v>
      </c>
      <c r="F474" s="93" t="s">
        <v>99</v>
      </c>
      <c r="H474" s="28" t="s">
        <v>22</v>
      </c>
      <c r="I474" s="28" t="s">
        <v>103</v>
      </c>
      <c r="J474" s="28" t="s">
        <v>60</v>
      </c>
      <c r="K474" s="25" t="s">
        <v>4115</v>
      </c>
      <c r="M474" s="158"/>
      <c r="N474" s="253">
        <v>1900</v>
      </c>
      <c r="O474" s="114">
        <f t="shared" si="9"/>
        <v>14811.12999999983</v>
      </c>
    </row>
    <row r="475" spans="1:15" ht="22.05" hidden="1" customHeight="1" x14ac:dyDescent="0.2">
      <c r="A475" s="26">
        <v>45911</v>
      </c>
      <c r="B475" s="20" t="s">
        <v>39</v>
      </c>
      <c r="C475" s="28">
        <v>575536</v>
      </c>
      <c r="D475" s="28"/>
      <c r="E475" s="156" t="s">
        <v>6308</v>
      </c>
      <c r="F475" s="93" t="s">
        <v>99</v>
      </c>
      <c r="H475" s="28" t="s">
        <v>22</v>
      </c>
      <c r="I475" s="28" t="s">
        <v>103</v>
      </c>
      <c r="J475" s="28" t="s">
        <v>60</v>
      </c>
      <c r="K475" s="25" t="s">
        <v>6318</v>
      </c>
      <c r="M475" s="158"/>
      <c r="N475" s="253">
        <v>6860</v>
      </c>
      <c r="O475" s="114">
        <f t="shared" si="9"/>
        <v>7951.12999999983</v>
      </c>
    </row>
    <row r="476" spans="1:15" ht="22.05" hidden="1" customHeight="1" x14ac:dyDescent="0.2">
      <c r="A476" s="26">
        <v>45911</v>
      </c>
      <c r="B476" s="20" t="s">
        <v>39</v>
      </c>
      <c r="C476" s="28">
        <v>578352</v>
      </c>
      <c r="D476" s="28"/>
      <c r="E476" s="156" t="s">
        <v>1141</v>
      </c>
      <c r="F476" s="93" t="s">
        <v>99</v>
      </c>
      <c r="H476" s="28" t="s">
        <v>22</v>
      </c>
      <c r="I476" s="28" t="s">
        <v>103</v>
      </c>
      <c r="J476" s="28" t="s">
        <v>60</v>
      </c>
      <c r="K476" s="25" t="s">
        <v>3481</v>
      </c>
      <c r="M476" s="158"/>
      <c r="N476" s="253">
        <v>2550</v>
      </c>
      <c r="O476" s="114">
        <f t="shared" si="9"/>
        <v>5401.12999999983</v>
      </c>
    </row>
    <row r="477" spans="1:15" ht="22.05" hidden="1" customHeight="1" x14ac:dyDescent="0.2">
      <c r="A477" s="26">
        <v>45912</v>
      </c>
      <c r="B477" s="20" t="s">
        <v>39</v>
      </c>
      <c r="C477" s="28">
        <v>562827</v>
      </c>
      <c r="D477" s="28"/>
      <c r="E477" s="156" t="s">
        <v>1118</v>
      </c>
      <c r="F477" s="93" t="s">
        <v>99</v>
      </c>
      <c r="H477" s="28" t="s">
        <v>21</v>
      </c>
      <c r="I477" s="41" t="s">
        <v>81</v>
      </c>
      <c r="J477" s="41" t="s">
        <v>167</v>
      </c>
      <c r="K477" s="25" t="s">
        <v>1162</v>
      </c>
      <c r="M477" s="605">
        <v>294000</v>
      </c>
      <c r="N477" s="253"/>
      <c r="O477" s="114">
        <f t="shared" si="9"/>
        <v>299401.12999999983</v>
      </c>
    </row>
    <row r="478" spans="1:15" ht="22.05" hidden="1" customHeight="1" x14ac:dyDescent="0.2">
      <c r="A478" s="26">
        <v>45912</v>
      </c>
      <c r="B478" s="20" t="s">
        <v>39</v>
      </c>
      <c r="C478" s="28">
        <v>586920</v>
      </c>
      <c r="D478" s="28" t="s">
        <v>6309</v>
      </c>
      <c r="E478" s="156" t="s">
        <v>6310</v>
      </c>
      <c r="F478" s="93" t="s">
        <v>99</v>
      </c>
      <c r="H478" s="28" t="s">
        <v>22</v>
      </c>
      <c r="I478" s="28" t="s">
        <v>56</v>
      </c>
      <c r="J478" s="28" t="s">
        <v>88</v>
      </c>
      <c r="K478" s="25" t="s">
        <v>6319</v>
      </c>
      <c r="M478" s="158"/>
      <c r="N478" s="253">
        <v>24360</v>
      </c>
      <c r="O478" s="114">
        <f t="shared" si="9"/>
        <v>275041.12999999983</v>
      </c>
    </row>
    <row r="479" spans="1:15" ht="22.05" hidden="1" customHeight="1" x14ac:dyDescent="0.2">
      <c r="A479" s="26">
        <v>45912</v>
      </c>
      <c r="B479" s="20" t="s">
        <v>39</v>
      </c>
      <c r="C479" s="28">
        <v>592269</v>
      </c>
      <c r="D479" s="28"/>
      <c r="E479" s="156" t="s">
        <v>6311</v>
      </c>
      <c r="F479" s="93" t="s">
        <v>99</v>
      </c>
      <c r="H479" s="28" t="s">
        <v>22</v>
      </c>
      <c r="I479" s="28" t="s">
        <v>103</v>
      </c>
      <c r="J479" s="28" t="s">
        <v>60</v>
      </c>
      <c r="K479" s="25" t="s">
        <v>1164</v>
      </c>
      <c r="M479" s="158"/>
      <c r="N479" s="253">
        <v>50000</v>
      </c>
      <c r="O479" s="114">
        <f t="shared" si="9"/>
        <v>225041.12999999983</v>
      </c>
    </row>
    <row r="480" spans="1:15" ht="22.05" hidden="1" customHeight="1" x14ac:dyDescent="0.2">
      <c r="A480" s="26">
        <v>45912</v>
      </c>
      <c r="B480" s="20" t="s">
        <v>39</v>
      </c>
      <c r="C480" s="28">
        <v>577306</v>
      </c>
      <c r="D480" s="28" t="s">
        <v>6312</v>
      </c>
      <c r="E480" s="156" t="s">
        <v>1121</v>
      </c>
      <c r="F480" s="93" t="s">
        <v>99</v>
      </c>
      <c r="H480" s="28" t="s">
        <v>22</v>
      </c>
      <c r="I480" s="28" t="s">
        <v>56</v>
      </c>
      <c r="J480" s="28" t="s">
        <v>88</v>
      </c>
      <c r="K480" s="25" t="s">
        <v>1155</v>
      </c>
      <c r="M480" s="158"/>
      <c r="N480" s="253">
        <v>3480</v>
      </c>
      <c r="O480" s="114">
        <f t="shared" si="9"/>
        <v>221561.12999999983</v>
      </c>
    </row>
    <row r="481" spans="1:16" ht="22.05" hidden="1" customHeight="1" x14ac:dyDescent="0.2">
      <c r="A481" s="26">
        <v>45912</v>
      </c>
      <c r="B481" s="20" t="s">
        <v>39</v>
      </c>
      <c r="C481" s="28"/>
      <c r="D481" s="28"/>
      <c r="E481" s="156" t="s">
        <v>1136</v>
      </c>
      <c r="F481" s="93" t="s">
        <v>120</v>
      </c>
      <c r="H481" s="28" t="s">
        <v>22</v>
      </c>
      <c r="I481" s="28" t="s">
        <v>54</v>
      </c>
      <c r="J481" s="28" t="s">
        <v>61</v>
      </c>
      <c r="K481" s="25" t="s">
        <v>1163</v>
      </c>
      <c r="M481" s="158"/>
      <c r="N481" s="253">
        <v>219091.57</v>
      </c>
      <c r="O481" s="114">
        <f t="shared" si="9"/>
        <v>2469.559999999823</v>
      </c>
    </row>
    <row r="482" spans="1:16" ht="22.05" hidden="1" customHeight="1" x14ac:dyDescent="0.2">
      <c r="A482" s="26">
        <v>45912</v>
      </c>
      <c r="B482" s="20" t="s">
        <v>39</v>
      </c>
      <c r="C482" s="28">
        <v>624037</v>
      </c>
      <c r="D482" s="28"/>
      <c r="E482" s="156" t="s">
        <v>1118</v>
      </c>
      <c r="F482" s="93" t="s">
        <v>99</v>
      </c>
      <c r="H482" s="28" t="s">
        <v>21</v>
      </c>
      <c r="I482" s="41" t="s">
        <v>81</v>
      </c>
      <c r="J482" s="41" t="s">
        <v>167</v>
      </c>
      <c r="K482" s="25" t="s">
        <v>1162</v>
      </c>
      <c r="M482" s="605">
        <v>5000</v>
      </c>
      <c r="N482" s="253"/>
      <c r="O482" s="114">
        <f t="shared" ref="O482:O546" si="10">O481+M482-N482</f>
        <v>7469.559999999823</v>
      </c>
    </row>
    <row r="483" spans="1:16" ht="22.05" hidden="1" customHeight="1" x14ac:dyDescent="0.2">
      <c r="A483" s="26">
        <v>45912</v>
      </c>
      <c r="B483" s="20" t="s">
        <v>39</v>
      </c>
      <c r="C483" s="28">
        <v>629464</v>
      </c>
      <c r="D483" s="28"/>
      <c r="E483" s="156" t="s">
        <v>6313</v>
      </c>
      <c r="F483" s="93" t="s">
        <v>99</v>
      </c>
      <c r="H483" s="28" t="s">
        <v>22</v>
      </c>
      <c r="I483" s="28" t="s">
        <v>103</v>
      </c>
      <c r="J483" s="28" t="s">
        <v>60</v>
      </c>
      <c r="K483" s="25" t="s">
        <v>4115</v>
      </c>
      <c r="M483" s="158"/>
      <c r="N483" s="253">
        <v>7263.79</v>
      </c>
      <c r="O483" s="114">
        <f t="shared" si="10"/>
        <v>205.76999999982309</v>
      </c>
    </row>
    <row r="484" spans="1:16" ht="22.05" hidden="1" customHeight="1" x14ac:dyDescent="0.2">
      <c r="A484" s="26">
        <v>45913</v>
      </c>
      <c r="B484" s="20" t="s">
        <v>39</v>
      </c>
      <c r="C484" s="28"/>
      <c r="D484" s="28"/>
      <c r="E484" s="156" t="s">
        <v>6305</v>
      </c>
      <c r="F484" s="93" t="s">
        <v>99</v>
      </c>
      <c r="H484" s="28" t="s">
        <v>21</v>
      </c>
      <c r="I484" s="28" t="s">
        <v>81</v>
      </c>
      <c r="J484" s="28" t="s">
        <v>172</v>
      </c>
      <c r="K484" s="25" t="s">
        <v>40</v>
      </c>
      <c r="M484" s="158">
        <v>2900</v>
      </c>
      <c r="N484" s="253"/>
      <c r="O484" s="114">
        <f t="shared" si="10"/>
        <v>3105.7699999998231</v>
      </c>
    </row>
    <row r="485" spans="1:16" ht="22.05" hidden="1" customHeight="1" x14ac:dyDescent="0.2">
      <c r="A485" s="26">
        <v>45913</v>
      </c>
      <c r="B485" s="20" t="s">
        <v>39</v>
      </c>
      <c r="C485" s="28">
        <v>136254</v>
      </c>
      <c r="D485" s="28"/>
      <c r="E485" s="156" t="s">
        <v>6314</v>
      </c>
      <c r="F485" s="93" t="s">
        <v>99</v>
      </c>
      <c r="H485" s="28" t="s">
        <v>22</v>
      </c>
      <c r="I485" s="28" t="s">
        <v>103</v>
      </c>
      <c r="J485" s="28" t="s">
        <v>60</v>
      </c>
      <c r="K485" s="25" t="s">
        <v>6320</v>
      </c>
      <c r="M485" s="158"/>
      <c r="N485" s="253">
        <v>2486</v>
      </c>
      <c r="O485" s="114">
        <f t="shared" si="10"/>
        <v>619.76999999982309</v>
      </c>
    </row>
    <row r="486" spans="1:16" ht="22.05" hidden="1" customHeight="1" x14ac:dyDescent="0.2">
      <c r="A486" s="26">
        <v>45915</v>
      </c>
      <c r="B486" s="20" t="s">
        <v>39</v>
      </c>
      <c r="C486" s="28">
        <v>690005</v>
      </c>
      <c r="D486" s="28"/>
      <c r="E486" s="156" t="s">
        <v>569</v>
      </c>
      <c r="F486" s="93" t="s">
        <v>99</v>
      </c>
      <c r="H486" s="28" t="s">
        <v>21</v>
      </c>
      <c r="I486" s="28" t="s">
        <v>28</v>
      </c>
      <c r="J486" s="28" t="s">
        <v>30</v>
      </c>
      <c r="K486" s="25" t="s">
        <v>6321</v>
      </c>
      <c r="M486" s="158">
        <v>48200</v>
      </c>
      <c r="N486" s="253"/>
      <c r="O486" s="114">
        <f t="shared" si="10"/>
        <v>48819.769999999822</v>
      </c>
    </row>
    <row r="487" spans="1:16" ht="22.05" hidden="1" customHeight="1" x14ac:dyDescent="0.2">
      <c r="A487" s="26">
        <v>45915</v>
      </c>
      <c r="B487" s="20" t="s">
        <v>39</v>
      </c>
      <c r="C487" s="28">
        <v>509522</v>
      </c>
      <c r="D487" s="28"/>
      <c r="E487" s="156" t="s">
        <v>1105</v>
      </c>
      <c r="F487" s="93" t="s">
        <v>99</v>
      </c>
      <c r="H487" s="28" t="s">
        <v>22</v>
      </c>
      <c r="I487" s="28" t="s">
        <v>81</v>
      </c>
      <c r="J487" s="28" t="s">
        <v>167</v>
      </c>
      <c r="K487" s="25" t="s">
        <v>1162</v>
      </c>
      <c r="M487" s="158"/>
      <c r="N487" s="597">
        <v>15000</v>
      </c>
      <c r="O487" s="114">
        <f t="shared" si="10"/>
        <v>33819.769999999822</v>
      </c>
    </row>
    <row r="488" spans="1:16" ht="22.05" hidden="1" customHeight="1" x14ac:dyDescent="0.2">
      <c r="A488" s="26">
        <v>45915</v>
      </c>
      <c r="B488" s="20" t="s">
        <v>39</v>
      </c>
      <c r="C488" s="28">
        <v>537226</v>
      </c>
      <c r="D488" s="28"/>
      <c r="E488" s="156" t="s">
        <v>1105</v>
      </c>
      <c r="F488" s="93" t="s">
        <v>99</v>
      </c>
      <c r="H488" s="28" t="s">
        <v>22</v>
      </c>
      <c r="I488" s="28" t="s">
        <v>81</v>
      </c>
      <c r="J488" s="28" t="s">
        <v>167</v>
      </c>
      <c r="K488" s="25" t="s">
        <v>1162</v>
      </c>
      <c r="M488" s="158"/>
      <c r="N488" s="597">
        <v>11000</v>
      </c>
      <c r="O488" s="114">
        <f t="shared" si="10"/>
        <v>22819.769999999822</v>
      </c>
    </row>
    <row r="489" spans="1:16" ht="22.05" hidden="1" customHeight="1" x14ac:dyDescent="0.2">
      <c r="A489" s="26">
        <v>45916</v>
      </c>
      <c r="B489" s="20" t="s">
        <v>39</v>
      </c>
      <c r="C489" s="28">
        <v>104552</v>
      </c>
      <c r="D489" s="28"/>
      <c r="E489" s="156" t="s">
        <v>29</v>
      </c>
      <c r="F489" s="93" t="s">
        <v>99</v>
      </c>
      <c r="H489" s="28" t="s">
        <v>21</v>
      </c>
      <c r="I489" s="41" t="s">
        <v>81</v>
      </c>
      <c r="J489" s="41" t="s">
        <v>167</v>
      </c>
      <c r="K489" s="25" t="s">
        <v>1162</v>
      </c>
      <c r="M489" s="605">
        <v>100000</v>
      </c>
      <c r="N489" s="253"/>
      <c r="O489" s="114">
        <f t="shared" si="10"/>
        <v>122819.76999999981</v>
      </c>
    </row>
    <row r="490" spans="1:16" ht="22.05" hidden="1" customHeight="1" x14ac:dyDescent="0.2">
      <c r="A490" s="26">
        <v>45916</v>
      </c>
      <c r="B490" s="20" t="s">
        <v>39</v>
      </c>
      <c r="C490" s="28">
        <v>107848</v>
      </c>
      <c r="D490" s="28" t="s">
        <v>2638</v>
      </c>
      <c r="E490" s="156" t="s">
        <v>1105</v>
      </c>
      <c r="F490" s="93" t="s">
        <v>99</v>
      </c>
      <c r="H490" s="28" t="s">
        <v>22</v>
      </c>
      <c r="I490" s="28" t="s">
        <v>81</v>
      </c>
      <c r="J490" s="531" t="s">
        <v>168</v>
      </c>
      <c r="K490" s="25" t="s">
        <v>1162</v>
      </c>
      <c r="M490" s="158"/>
      <c r="N490" s="597">
        <v>3000</v>
      </c>
      <c r="O490" s="114">
        <f t="shared" si="10"/>
        <v>119819.76999999981</v>
      </c>
    </row>
    <row r="491" spans="1:16" ht="22.05" hidden="1" customHeight="1" x14ac:dyDescent="0.2">
      <c r="A491" s="26">
        <v>45917</v>
      </c>
      <c r="B491" s="20" t="s">
        <v>39</v>
      </c>
      <c r="C491" s="28">
        <v>657084</v>
      </c>
      <c r="D491" s="28"/>
      <c r="E491" s="156" t="s">
        <v>7003</v>
      </c>
      <c r="F491" s="93" t="s">
        <v>99</v>
      </c>
      <c r="H491" s="28" t="s">
        <v>22</v>
      </c>
      <c r="I491" s="28" t="s">
        <v>58</v>
      </c>
      <c r="J491" s="28" t="s">
        <v>101</v>
      </c>
      <c r="K491" s="25" t="s">
        <v>7032</v>
      </c>
      <c r="M491" s="158"/>
      <c r="N491" s="253">
        <v>100000</v>
      </c>
      <c r="O491" s="114">
        <f t="shared" si="10"/>
        <v>19819.769999999815</v>
      </c>
      <c r="P491" s="114"/>
    </row>
    <row r="492" spans="1:16" ht="22.05" hidden="1" customHeight="1" x14ac:dyDescent="0.2">
      <c r="A492" s="26">
        <v>45917</v>
      </c>
      <c r="B492" s="20" t="s">
        <v>39</v>
      </c>
      <c r="C492" s="28">
        <v>105650</v>
      </c>
      <c r="D492" s="28"/>
      <c r="E492" s="156" t="s">
        <v>1118</v>
      </c>
      <c r="F492" s="93" t="s">
        <v>99</v>
      </c>
      <c r="H492" s="28" t="s">
        <v>21</v>
      </c>
      <c r="I492" s="41" t="s">
        <v>81</v>
      </c>
      <c r="J492" s="41" t="s">
        <v>167</v>
      </c>
      <c r="K492" s="25" t="s">
        <v>1162</v>
      </c>
      <c r="M492" s="605">
        <v>22000</v>
      </c>
      <c r="N492" s="253"/>
      <c r="O492" s="114">
        <f t="shared" si="10"/>
        <v>41819.769999999815</v>
      </c>
    </row>
    <row r="493" spans="1:16" ht="22.05" hidden="1" customHeight="1" x14ac:dyDescent="0.2">
      <c r="A493" s="26">
        <v>45917</v>
      </c>
      <c r="B493" s="20" t="s">
        <v>39</v>
      </c>
      <c r="C493" s="28">
        <v>132865</v>
      </c>
      <c r="D493" s="28"/>
      <c r="E493" s="156" t="s">
        <v>4105</v>
      </c>
      <c r="F493" s="93" t="s">
        <v>99</v>
      </c>
      <c r="H493" s="28" t="s">
        <v>22</v>
      </c>
      <c r="I493" s="28" t="s">
        <v>56</v>
      </c>
      <c r="J493" s="28" t="s">
        <v>8786</v>
      </c>
      <c r="K493" s="25" t="s">
        <v>1894</v>
      </c>
      <c r="M493" s="158"/>
      <c r="N493" s="253">
        <v>2357</v>
      </c>
      <c r="O493" s="114">
        <f t="shared" si="10"/>
        <v>39462.769999999815</v>
      </c>
    </row>
    <row r="494" spans="1:16" ht="22.05" hidden="1" customHeight="1" x14ac:dyDescent="0.2">
      <c r="A494" s="26">
        <v>45917</v>
      </c>
      <c r="B494" s="20" t="s">
        <v>39</v>
      </c>
      <c r="C494" s="28">
        <v>138155</v>
      </c>
      <c r="D494" s="28"/>
      <c r="E494" s="156" t="s">
        <v>7004</v>
      </c>
      <c r="F494" s="93" t="s">
        <v>99</v>
      </c>
      <c r="H494" s="28" t="s">
        <v>22</v>
      </c>
      <c r="I494" s="28" t="s">
        <v>56</v>
      </c>
      <c r="J494" s="28" t="s">
        <v>89</v>
      </c>
      <c r="K494" s="25" t="s">
        <v>636</v>
      </c>
      <c r="M494" s="158"/>
      <c r="N494" s="253">
        <v>26128.61</v>
      </c>
      <c r="O494" s="114">
        <f t="shared" si="10"/>
        <v>13334.159999999814</v>
      </c>
    </row>
    <row r="495" spans="1:16" ht="22.05" hidden="1" customHeight="1" x14ac:dyDescent="0.2">
      <c r="A495" s="26">
        <v>45917</v>
      </c>
      <c r="B495" s="20" t="s">
        <v>39</v>
      </c>
      <c r="C495" s="28">
        <v>140839</v>
      </c>
      <c r="D495" s="28"/>
      <c r="E495" s="156" t="s">
        <v>4104</v>
      </c>
      <c r="F495" s="93" t="s">
        <v>99</v>
      </c>
      <c r="H495" s="28" t="s">
        <v>22</v>
      </c>
      <c r="I495" s="28" t="s">
        <v>56</v>
      </c>
      <c r="J495" s="28" t="s">
        <v>8786</v>
      </c>
      <c r="K495" s="25" t="s">
        <v>1894</v>
      </c>
      <c r="M495" s="158"/>
      <c r="N495" s="253">
        <v>712</v>
      </c>
      <c r="O495" s="114">
        <f t="shared" si="10"/>
        <v>12622.159999999814</v>
      </c>
    </row>
    <row r="496" spans="1:16" ht="22.05" hidden="1" customHeight="1" x14ac:dyDescent="0.2">
      <c r="A496" s="26">
        <v>45917</v>
      </c>
      <c r="B496" s="20" t="s">
        <v>39</v>
      </c>
      <c r="C496" s="28">
        <v>147385</v>
      </c>
      <c r="D496" s="28"/>
      <c r="E496" s="156" t="s">
        <v>7005</v>
      </c>
      <c r="F496" s="93" t="s">
        <v>99</v>
      </c>
      <c r="H496" s="28" t="s">
        <v>22</v>
      </c>
      <c r="I496" s="28" t="s">
        <v>56</v>
      </c>
      <c r="J496" s="28" t="s">
        <v>89</v>
      </c>
      <c r="K496" s="25" t="s">
        <v>636</v>
      </c>
      <c r="M496" s="158"/>
      <c r="N496" s="253">
        <v>8693.18</v>
      </c>
      <c r="O496" s="114">
        <f t="shared" si="10"/>
        <v>3928.979999999814</v>
      </c>
    </row>
    <row r="497" spans="1:15" ht="22.05" hidden="1" customHeight="1" x14ac:dyDescent="0.2">
      <c r="A497" s="26">
        <v>45918</v>
      </c>
      <c r="B497" s="20" t="s">
        <v>39</v>
      </c>
      <c r="C497" s="28">
        <v>165334</v>
      </c>
      <c r="D497" s="28"/>
      <c r="E497" s="156" t="s">
        <v>1118</v>
      </c>
      <c r="F497" s="93" t="s">
        <v>99</v>
      </c>
      <c r="H497" s="28" t="s">
        <v>21</v>
      </c>
      <c r="I497" s="41" t="s">
        <v>81</v>
      </c>
      <c r="J497" s="41" t="s">
        <v>167</v>
      </c>
      <c r="K497" s="25" t="s">
        <v>1162</v>
      </c>
      <c r="M497" s="605">
        <v>36000</v>
      </c>
      <c r="N497" s="253"/>
      <c r="O497" s="114">
        <f t="shared" si="10"/>
        <v>39928.979999999814</v>
      </c>
    </row>
    <row r="498" spans="1:15" ht="22.05" hidden="1" customHeight="1" x14ac:dyDescent="0.2">
      <c r="A498" s="26">
        <v>45918</v>
      </c>
      <c r="B498" s="20" t="s">
        <v>39</v>
      </c>
      <c r="C498" s="28">
        <v>21469</v>
      </c>
      <c r="D498" s="28"/>
      <c r="E498" s="156" t="s">
        <v>7006</v>
      </c>
      <c r="F498" s="93" t="s">
        <v>99</v>
      </c>
      <c r="H498" s="28" t="s">
        <v>22</v>
      </c>
      <c r="I498" s="28" t="s">
        <v>59</v>
      </c>
      <c r="J498" s="28" t="s">
        <v>59</v>
      </c>
      <c r="K498" s="25" t="s">
        <v>635</v>
      </c>
      <c r="L498" s="252"/>
      <c r="M498" s="158"/>
      <c r="N498" s="253">
        <v>23774</v>
      </c>
      <c r="O498" s="114">
        <f t="shared" si="10"/>
        <v>16154.979999999814</v>
      </c>
    </row>
    <row r="499" spans="1:15" ht="22.05" hidden="1" customHeight="1" x14ac:dyDescent="0.2">
      <c r="A499" s="26">
        <v>45918</v>
      </c>
      <c r="B499" s="20" t="s">
        <v>39</v>
      </c>
      <c r="C499" s="28">
        <v>22375</v>
      </c>
      <c r="D499" s="28"/>
      <c r="E499" s="156" t="s">
        <v>7007</v>
      </c>
      <c r="F499" s="93" t="s">
        <v>99</v>
      </c>
      <c r="H499" s="28" t="s">
        <v>22</v>
      </c>
      <c r="I499" s="28" t="s">
        <v>59</v>
      </c>
      <c r="J499" s="28" t="s">
        <v>59</v>
      </c>
      <c r="K499" s="25" t="s">
        <v>635</v>
      </c>
      <c r="L499" s="252"/>
      <c r="M499" s="158"/>
      <c r="N499" s="253">
        <v>11679</v>
      </c>
      <c r="O499" s="114">
        <f t="shared" si="10"/>
        <v>4475.979999999814</v>
      </c>
    </row>
    <row r="500" spans="1:15" ht="22.05" hidden="1" customHeight="1" x14ac:dyDescent="0.2">
      <c r="A500" s="26">
        <v>45918</v>
      </c>
      <c r="B500" s="20" t="s">
        <v>39</v>
      </c>
      <c r="C500" s="28">
        <v>313750</v>
      </c>
      <c r="D500" s="28"/>
      <c r="E500" s="156" t="s">
        <v>1118</v>
      </c>
      <c r="F500" s="93" t="s">
        <v>99</v>
      </c>
      <c r="H500" s="28" t="s">
        <v>21</v>
      </c>
      <c r="I500" s="41" t="s">
        <v>81</v>
      </c>
      <c r="J500" s="41" t="s">
        <v>167</v>
      </c>
      <c r="K500" s="25" t="s">
        <v>1162</v>
      </c>
      <c r="L500" s="252"/>
      <c r="M500" s="605">
        <v>18500</v>
      </c>
      <c r="N500" s="253"/>
      <c r="O500" s="114">
        <f t="shared" si="10"/>
        <v>22975.979999999814</v>
      </c>
    </row>
    <row r="501" spans="1:15" ht="22.05" hidden="1" customHeight="1" x14ac:dyDescent="0.2">
      <c r="A501" s="26">
        <v>45918</v>
      </c>
      <c r="B501" s="20" t="s">
        <v>39</v>
      </c>
      <c r="C501" s="28">
        <v>324639</v>
      </c>
      <c r="D501" s="28"/>
      <c r="E501" s="156" t="s">
        <v>7008</v>
      </c>
      <c r="F501" s="93" t="s">
        <v>99</v>
      </c>
      <c r="H501" s="28" t="s">
        <v>22</v>
      </c>
      <c r="I501" s="28" t="s">
        <v>103</v>
      </c>
      <c r="J501" s="28" t="s">
        <v>60</v>
      </c>
      <c r="K501" s="25" t="s">
        <v>7033</v>
      </c>
      <c r="L501" s="252"/>
      <c r="M501" s="158"/>
      <c r="N501" s="253">
        <v>18250</v>
      </c>
      <c r="O501" s="114">
        <f t="shared" si="10"/>
        <v>4725.979999999814</v>
      </c>
    </row>
    <row r="502" spans="1:15" ht="22.05" hidden="1" customHeight="1" x14ac:dyDescent="0.2">
      <c r="A502" s="26">
        <v>45919</v>
      </c>
      <c r="B502" s="20" t="s">
        <v>39</v>
      </c>
      <c r="C502" s="28">
        <v>241590</v>
      </c>
      <c r="D502" s="28"/>
      <c r="E502" s="156" t="s">
        <v>1118</v>
      </c>
      <c r="F502" s="93" t="s">
        <v>99</v>
      </c>
      <c r="H502" s="28" t="s">
        <v>21</v>
      </c>
      <c r="I502" s="41" t="s">
        <v>81</v>
      </c>
      <c r="J502" s="41" t="s">
        <v>167</v>
      </c>
      <c r="K502" s="25" t="s">
        <v>1162</v>
      </c>
      <c r="L502" s="252"/>
      <c r="M502" s="605">
        <v>32500</v>
      </c>
      <c r="N502" s="253"/>
      <c r="O502" s="114">
        <f t="shared" si="10"/>
        <v>37225.979999999814</v>
      </c>
    </row>
    <row r="503" spans="1:15" ht="22.05" hidden="1" customHeight="1" x14ac:dyDescent="0.2">
      <c r="A503" s="26">
        <v>45919</v>
      </c>
      <c r="B503" s="20" t="s">
        <v>39</v>
      </c>
      <c r="C503" s="28">
        <v>246722</v>
      </c>
      <c r="D503" s="28"/>
      <c r="E503" s="156" t="s">
        <v>5546</v>
      </c>
      <c r="F503" s="93" t="s">
        <v>99</v>
      </c>
      <c r="H503" s="28" t="s">
        <v>22</v>
      </c>
      <c r="I503" s="28" t="s">
        <v>54</v>
      </c>
      <c r="J503" s="28" t="s">
        <v>61</v>
      </c>
      <c r="K503" s="25" t="s">
        <v>611</v>
      </c>
      <c r="L503" s="252"/>
      <c r="M503" s="158"/>
      <c r="N503" s="253">
        <v>3320</v>
      </c>
      <c r="O503" s="114">
        <f t="shared" si="10"/>
        <v>33905.979999999814</v>
      </c>
    </row>
    <row r="504" spans="1:15" ht="22.05" hidden="1" customHeight="1" x14ac:dyDescent="0.2">
      <c r="A504" s="26">
        <v>45919</v>
      </c>
      <c r="B504" s="20" t="s">
        <v>39</v>
      </c>
      <c r="C504" s="28">
        <v>249985</v>
      </c>
      <c r="D504" s="28"/>
      <c r="E504" s="156" t="s">
        <v>1126</v>
      </c>
      <c r="F504" s="93" t="s">
        <v>99</v>
      </c>
      <c r="H504" s="28" t="s">
        <v>22</v>
      </c>
      <c r="I504" s="28" t="s">
        <v>54</v>
      </c>
      <c r="J504" s="28" t="s">
        <v>61</v>
      </c>
      <c r="K504" s="25" t="s">
        <v>611</v>
      </c>
      <c r="L504" s="252"/>
      <c r="M504" s="158"/>
      <c r="N504" s="253">
        <v>8930</v>
      </c>
      <c r="O504" s="114">
        <f t="shared" si="10"/>
        <v>24975.979999999814</v>
      </c>
    </row>
    <row r="505" spans="1:15" ht="22.05" hidden="1" customHeight="1" x14ac:dyDescent="0.2">
      <c r="A505" s="26">
        <v>45919</v>
      </c>
      <c r="B505" s="20" t="s">
        <v>39</v>
      </c>
      <c r="C505" s="28">
        <v>260366</v>
      </c>
      <c r="D505" s="28" t="s">
        <v>7009</v>
      </c>
      <c r="E505" s="156" t="s">
        <v>1128</v>
      </c>
      <c r="F505" s="93" t="s">
        <v>99</v>
      </c>
      <c r="H505" s="28" t="s">
        <v>22</v>
      </c>
      <c r="I505" s="28" t="s">
        <v>56</v>
      </c>
      <c r="J505" s="28" t="s">
        <v>88</v>
      </c>
      <c r="K505" s="25" t="s">
        <v>1158</v>
      </c>
      <c r="M505" s="158"/>
      <c r="N505" s="253">
        <v>17000</v>
      </c>
      <c r="O505" s="114">
        <f t="shared" si="10"/>
        <v>7975.979999999814</v>
      </c>
    </row>
    <row r="506" spans="1:15" ht="22.05" hidden="1" customHeight="1" x14ac:dyDescent="0.2">
      <c r="A506" s="26">
        <v>45919</v>
      </c>
      <c r="B506" s="20" t="s">
        <v>39</v>
      </c>
      <c r="C506" s="28">
        <v>273173</v>
      </c>
      <c r="D506" s="28" t="s">
        <v>7010</v>
      </c>
      <c r="E506" s="156" t="s">
        <v>1121</v>
      </c>
      <c r="F506" s="93" t="s">
        <v>99</v>
      </c>
      <c r="H506" s="28" t="s">
        <v>22</v>
      </c>
      <c r="I506" s="28" t="s">
        <v>56</v>
      </c>
      <c r="J506" s="28" t="s">
        <v>88</v>
      </c>
      <c r="K506" s="25" t="s">
        <v>1155</v>
      </c>
      <c r="M506" s="252"/>
      <c r="N506" s="253">
        <v>3480</v>
      </c>
      <c r="O506" s="114">
        <f t="shared" si="10"/>
        <v>4495.979999999814</v>
      </c>
    </row>
    <row r="507" spans="1:15" ht="22.05" hidden="1" customHeight="1" x14ac:dyDescent="0.2">
      <c r="A507" s="26">
        <v>45919</v>
      </c>
      <c r="B507" s="20" t="s">
        <v>39</v>
      </c>
      <c r="C507" s="28">
        <v>571033</v>
      </c>
      <c r="D507" s="28" t="s">
        <v>2638</v>
      </c>
      <c r="E507" s="156" t="s">
        <v>7011</v>
      </c>
      <c r="F507" s="93" t="s">
        <v>99</v>
      </c>
      <c r="H507" s="28" t="s">
        <v>22</v>
      </c>
      <c r="I507" s="28" t="s">
        <v>81</v>
      </c>
      <c r="J507" s="531" t="s">
        <v>168</v>
      </c>
      <c r="K507" s="25" t="s">
        <v>1162</v>
      </c>
      <c r="M507" s="252"/>
      <c r="N507" s="597">
        <v>4400</v>
      </c>
      <c r="O507" s="114">
        <f t="shared" si="10"/>
        <v>95.979999999814027</v>
      </c>
    </row>
    <row r="508" spans="1:15" ht="22.05" hidden="1" customHeight="1" x14ac:dyDescent="0.2">
      <c r="A508" s="26">
        <v>45919</v>
      </c>
      <c r="B508" s="20" t="s">
        <v>39</v>
      </c>
      <c r="C508" s="28">
        <v>1606230917</v>
      </c>
      <c r="D508" s="28" t="s">
        <v>1133</v>
      </c>
      <c r="E508" s="156" t="s">
        <v>1118</v>
      </c>
      <c r="F508" s="93" t="s">
        <v>99</v>
      </c>
      <c r="H508" s="28" t="s">
        <v>21</v>
      </c>
      <c r="I508" s="41" t="s">
        <v>81</v>
      </c>
      <c r="J508" s="533" t="s">
        <v>168</v>
      </c>
      <c r="K508" s="25" t="s">
        <v>1162</v>
      </c>
      <c r="M508" s="581">
        <v>10100</v>
      </c>
      <c r="N508" s="253"/>
      <c r="O508" s="114">
        <f t="shared" si="10"/>
        <v>10195.979999999814</v>
      </c>
    </row>
    <row r="509" spans="1:15" ht="22.05" hidden="1" customHeight="1" x14ac:dyDescent="0.2">
      <c r="A509" s="26">
        <v>45920</v>
      </c>
      <c r="B509" s="20" t="s">
        <v>39</v>
      </c>
      <c r="C509" s="28">
        <v>185825</v>
      </c>
      <c r="D509" s="28"/>
      <c r="E509" s="156" t="s">
        <v>2741</v>
      </c>
      <c r="F509" s="93" t="s">
        <v>99</v>
      </c>
      <c r="H509" s="28" t="s">
        <v>22</v>
      </c>
      <c r="I509" s="28" t="s">
        <v>103</v>
      </c>
      <c r="J509" s="28" t="s">
        <v>60</v>
      </c>
      <c r="K509" s="25" t="s">
        <v>1167</v>
      </c>
      <c r="M509" s="252"/>
      <c r="N509" s="253">
        <v>10082</v>
      </c>
      <c r="O509" s="114">
        <f t="shared" si="10"/>
        <v>113.97999999981403</v>
      </c>
    </row>
    <row r="510" spans="1:15" ht="22.05" hidden="1" customHeight="1" x14ac:dyDescent="0.2">
      <c r="A510" s="26">
        <v>45923</v>
      </c>
      <c r="B510" s="20" t="s">
        <v>39</v>
      </c>
      <c r="C510" s="28">
        <v>252776</v>
      </c>
      <c r="D510" s="28"/>
      <c r="E510" s="156" t="s">
        <v>1118</v>
      </c>
      <c r="F510" s="93" t="s">
        <v>99</v>
      </c>
      <c r="H510" s="28" t="s">
        <v>21</v>
      </c>
      <c r="I510" s="41" t="s">
        <v>81</v>
      </c>
      <c r="J510" s="41" t="s">
        <v>167</v>
      </c>
      <c r="K510" s="25" t="s">
        <v>1162</v>
      </c>
      <c r="M510" s="581">
        <v>1500</v>
      </c>
      <c r="N510" s="253"/>
      <c r="O510" s="114">
        <f t="shared" si="10"/>
        <v>1613.979999999814</v>
      </c>
    </row>
    <row r="511" spans="1:15" ht="22.05" hidden="1" customHeight="1" x14ac:dyDescent="0.2">
      <c r="A511" s="26">
        <v>45923</v>
      </c>
      <c r="B511" s="20" t="s">
        <v>39</v>
      </c>
      <c r="C511" s="28">
        <v>258823</v>
      </c>
      <c r="D511" s="28"/>
      <c r="E511" s="156" t="s">
        <v>7012</v>
      </c>
      <c r="F511" s="93" t="s">
        <v>99</v>
      </c>
      <c r="H511" s="28" t="s">
        <v>22</v>
      </c>
      <c r="I511" s="28" t="s">
        <v>103</v>
      </c>
      <c r="J511" s="28" t="s">
        <v>60</v>
      </c>
      <c r="K511" s="25" t="s">
        <v>1159</v>
      </c>
      <c r="M511" s="252"/>
      <c r="N511" s="253">
        <v>1300</v>
      </c>
      <c r="O511" s="114">
        <f t="shared" si="10"/>
        <v>313.97999999981403</v>
      </c>
    </row>
    <row r="512" spans="1:15" ht="22.05" hidden="1" customHeight="1" x14ac:dyDescent="0.2">
      <c r="A512" s="26">
        <v>45924</v>
      </c>
      <c r="B512" s="20" t="s">
        <v>39</v>
      </c>
      <c r="C512" s="28">
        <v>312224</v>
      </c>
      <c r="D512" s="28"/>
      <c r="E512" s="156" t="s">
        <v>1118</v>
      </c>
      <c r="F512" s="93" t="s">
        <v>99</v>
      </c>
      <c r="H512" s="28" t="s">
        <v>21</v>
      </c>
      <c r="I512" s="41" t="s">
        <v>81</v>
      </c>
      <c r="J512" s="41" t="s">
        <v>167</v>
      </c>
      <c r="K512" s="25" t="s">
        <v>1162</v>
      </c>
      <c r="M512" s="581">
        <v>15000</v>
      </c>
      <c r="N512" s="253"/>
      <c r="O512" s="114">
        <f t="shared" si="10"/>
        <v>15313.979999999814</v>
      </c>
    </row>
    <row r="513" spans="1:15" ht="22.05" hidden="1" customHeight="1" x14ac:dyDescent="0.2">
      <c r="A513" s="26">
        <v>45924</v>
      </c>
      <c r="B513" s="20" t="s">
        <v>39</v>
      </c>
      <c r="C513" s="28">
        <v>329069</v>
      </c>
      <c r="D513" s="28"/>
      <c r="E513" s="156" t="s">
        <v>7013</v>
      </c>
      <c r="F513" s="93" t="s">
        <v>99</v>
      </c>
      <c r="H513" s="28" t="s">
        <v>22</v>
      </c>
      <c r="I513" s="28" t="s">
        <v>103</v>
      </c>
      <c r="J513" s="28" t="s">
        <v>60</v>
      </c>
      <c r="K513" s="25" t="s">
        <v>7034</v>
      </c>
      <c r="M513" s="252"/>
      <c r="N513" s="253">
        <v>12200</v>
      </c>
      <c r="O513" s="114">
        <f t="shared" si="10"/>
        <v>3113.979999999814</v>
      </c>
    </row>
    <row r="514" spans="1:15" ht="22.05" hidden="1" customHeight="1" x14ac:dyDescent="0.2">
      <c r="A514" s="26">
        <v>45925</v>
      </c>
      <c r="B514" s="20" t="s">
        <v>39</v>
      </c>
      <c r="C514" s="28">
        <v>123672</v>
      </c>
      <c r="D514" s="28"/>
      <c r="E514" s="156" t="s">
        <v>1118</v>
      </c>
      <c r="F514" s="93" t="s">
        <v>99</v>
      </c>
      <c r="H514" s="28" t="s">
        <v>21</v>
      </c>
      <c r="I514" s="41" t="s">
        <v>81</v>
      </c>
      <c r="J514" s="41" t="s">
        <v>167</v>
      </c>
      <c r="K514" s="25" t="s">
        <v>1162</v>
      </c>
      <c r="M514" s="581">
        <v>10000</v>
      </c>
      <c r="N514" s="253"/>
      <c r="O514" s="114">
        <f t="shared" si="10"/>
        <v>13113.979999999814</v>
      </c>
    </row>
    <row r="515" spans="1:15" ht="22.05" hidden="1" customHeight="1" x14ac:dyDescent="0.2">
      <c r="A515" s="26">
        <v>45925</v>
      </c>
      <c r="B515" s="20" t="s">
        <v>39</v>
      </c>
      <c r="C515" s="28">
        <v>130980</v>
      </c>
      <c r="D515" s="28"/>
      <c r="E515" s="156" t="s">
        <v>1144</v>
      </c>
      <c r="F515" s="93" t="s">
        <v>99</v>
      </c>
      <c r="H515" s="28" t="s">
        <v>22</v>
      </c>
      <c r="I515" s="28" t="s">
        <v>54</v>
      </c>
      <c r="J515" s="28" t="s">
        <v>61</v>
      </c>
      <c r="K515" s="25" t="s">
        <v>611</v>
      </c>
      <c r="M515" s="252"/>
      <c r="N515" s="253">
        <v>8500</v>
      </c>
      <c r="O515" s="114">
        <f t="shared" si="10"/>
        <v>4613.979999999814</v>
      </c>
    </row>
    <row r="516" spans="1:15" ht="22.05" hidden="1" customHeight="1" x14ac:dyDescent="0.2">
      <c r="A516" s="26">
        <v>45925</v>
      </c>
      <c r="B516" s="20" t="s">
        <v>39</v>
      </c>
      <c r="C516" s="28">
        <v>152710</v>
      </c>
      <c r="D516" s="28"/>
      <c r="E516" s="156" t="s">
        <v>1118</v>
      </c>
      <c r="F516" s="93" t="s">
        <v>99</v>
      </c>
      <c r="H516" s="28" t="s">
        <v>21</v>
      </c>
      <c r="I516" s="41" t="s">
        <v>81</v>
      </c>
      <c r="J516" s="41" t="s">
        <v>167</v>
      </c>
      <c r="K516" s="25" t="s">
        <v>1162</v>
      </c>
      <c r="M516" s="581">
        <v>6835.73</v>
      </c>
      <c r="N516" s="253"/>
      <c r="O516" s="114">
        <f t="shared" si="10"/>
        <v>11449.709999999814</v>
      </c>
    </row>
    <row r="517" spans="1:15" ht="22.05" hidden="1" customHeight="1" x14ac:dyDescent="0.2">
      <c r="A517" s="26">
        <v>45925</v>
      </c>
      <c r="B517" s="20" t="s">
        <v>39</v>
      </c>
      <c r="C517" s="28">
        <v>156515</v>
      </c>
      <c r="D517" s="28"/>
      <c r="E517" s="156" t="s">
        <v>1149</v>
      </c>
      <c r="F517" s="93" t="s">
        <v>99</v>
      </c>
      <c r="H517" s="28" t="s">
        <v>22</v>
      </c>
      <c r="I517" s="28" t="s">
        <v>54</v>
      </c>
      <c r="J517" s="28" t="s">
        <v>61</v>
      </c>
      <c r="K517" s="25" t="s">
        <v>2747</v>
      </c>
      <c r="M517" s="252"/>
      <c r="N517" s="253">
        <v>7000</v>
      </c>
      <c r="O517" s="114">
        <f t="shared" si="10"/>
        <v>4449.7099999998136</v>
      </c>
    </row>
    <row r="518" spans="1:15" ht="22.05" hidden="1" customHeight="1" x14ac:dyDescent="0.2">
      <c r="A518" s="26">
        <v>45926</v>
      </c>
      <c r="B518" s="20" t="s">
        <v>39</v>
      </c>
      <c r="C518" s="28">
        <v>225084013</v>
      </c>
      <c r="D518" s="28" t="s">
        <v>1133</v>
      </c>
      <c r="E518" s="156" t="s">
        <v>1118</v>
      </c>
      <c r="F518" s="93" t="s">
        <v>99</v>
      </c>
      <c r="H518" s="28" t="s">
        <v>21</v>
      </c>
      <c r="I518" s="28" t="s">
        <v>81</v>
      </c>
      <c r="J518" s="531" t="s">
        <v>168</v>
      </c>
      <c r="K518" s="25" t="s">
        <v>621</v>
      </c>
      <c r="M518" s="581">
        <v>41186.699999999997</v>
      </c>
      <c r="N518" s="253"/>
      <c r="O518" s="114">
        <f t="shared" si="10"/>
        <v>45636.409999999814</v>
      </c>
    </row>
    <row r="519" spans="1:15" ht="22.05" hidden="1" customHeight="1" x14ac:dyDescent="0.2">
      <c r="A519" s="26">
        <v>45926</v>
      </c>
      <c r="B519" s="20" t="s">
        <v>39</v>
      </c>
      <c r="C519" s="28">
        <v>268950</v>
      </c>
      <c r="D519" s="28"/>
      <c r="E519" s="156" t="s">
        <v>1105</v>
      </c>
      <c r="F519" s="93" t="s">
        <v>99</v>
      </c>
      <c r="H519" s="28" t="s">
        <v>22</v>
      </c>
      <c r="I519" s="28" t="s">
        <v>81</v>
      </c>
      <c r="J519" s="28" t="s">
        <v>167</v>
      </c>
      <c r="K519" s="25" t="s">
        <v>1162</v>
      </c>
      <c r="M519" s="252"/>
      <c r="N519" s="597">
        <v>43000</v>
      </c>
      <c r="O519" s="114">
        <f t="shared" si="10"/>
        <v>2636.4099999998143</v>
      </c>
    </row>
    <row r="520" spans="1:15" ht="22.05" hidden="1" customHeight="1" x14ac:dyDescent="0.2">
      <c r="A520" s="26">
        <v>45926</v>
      </c>
      <c r="B520" s="20" t="s">
        <v>39</v>
      </c>
      <c r="C520" s="28">
        <v>278742</v>
      </c>
      <c r="D520" s="28" t="s">
        <v>7014</v>
      </c>
      <c r="E520" s="156" t="s">
        <v>1121</v>
      </c>
      <c r="F520" s="93" t="s">
        <v>99</v>
      </c>
      <c r="H520" s="28" t="s">
        <v>22</v>
      </c>
      <c r="I520" s="28" t="s">
        <v>56</v>
      </c>
      <c r="J520" s="28" t="s">
        <v>88</v>
      </c>
      <c r="K520" s="25" t="s">
        <v>1155</v>
      </c>
      <c r="M520" s="252"/>
      <c r="N520" s="253">
        <v>1740</v>
      </c>
      <c r="O520" s="114">
        <f t="shared" si="10"/>
        <v>896.40999999981432</v>
      </c>
    </row>
    <row r="521" spans="1:15" ht="22.05" hidden="1" customHeight="1" x14ac:dyDescent="0.2">
      <c r="A521" s="26">
        <v>45926</v>
      </c>
      <c r="B521" s="20" t="s">
        <v>39</v>
      </c>
      <c r="C521" s="28">
        <v>3028653213</v>
      </c>
      <c r="D521" s="28" t="s">
        <v>1133</v>
      </c>
      <c r="E521" s="156" t="s">
        <v>1118</v>
      </c>
      <c r="F521" s="93" t="s">
        <v>99</v>
      </c>
      <c r="H521" s="28" t="s">
        <v>21</v>
      </c>
      <c r="I521" s="41" t="s">
        <v>81</v>
      </c>
      <c r="J521" s="533" t="s">
        <v>168</v>
      </c>
      <c r="K521" s="25" t="s">
        <v>1162</v>
      </c>
      <c r="M521" s="581">
        <v>25000</v>
      </c>
      <c r="N521" s="253"/>
      <c r="O521" s="114">
        <f t="shared" si="10"/>
        <v>25896.409999999814</v>
      </c>
    </row>
    <row r="522" spans="1:15" ht="22.05" hidden="1" customHeight="1" x14ac:dyDescent="0.2">
      <c r="A522" s="26">
        <v>45926</v>
      </c>
      <c r="B522" s="20" t="s">
        <v>39</v>
      </c>
      <c r="C522" s="28">
        <v>676715</v>
      </c>
      <c r="D522" s="28"/>
      <c r="E522" s="156" t="s">
        <v>1118</v>
      </c>
      <c r="F522" s="93" t="s">
        <v>99</v>
      </c>
      <c r="H522" s="28" t="s">
        <v>21</v>
      </c>
      <c r="I522" s="41" t="s">
        <v>81</v>
      </c>
      <c r="J522" s="41" t="s">
        <v>167</v>
      </c>
      <c r="K522" s="25" t="s">
        <v>1162</v>
      </c>
      <c r="M522" s="581">
        <v>8500</v>
      </c>
      <c r="N522" s="253"/>
      <c r="O522" s="114">
        <f t="shared" si="10"/>
        <v>34396.409999999814</v>
      </c>
    </row>
    <row r="523" spans="1:15" ht="22.05" hidden="1" customHeight="1" x14ac:dyDescent="0.2">
      <c r="A523" s="26">
        <v>45926</v>
      </c>
      <c r="B523" s="20" t="s">
        <v>39</v>
      </c>
      <c r="C523" s="28">
        <v>682899</v>
      </c>
      <c r="D523" s="28" t="s">
        <v>7015</v>
      </c>
      <c r="E523" s="156" t="s">
        <v>1128</v>
      </c>
      <c r="F523" s="93" t="s">
        <v>99</v>
      </c>
      <c r="H523" s="28" t="s">
        <v>22</v>
      </c>
      <c r="I523" s="28" t="s">
        <v>56</v>
      </c>
      <c r="J523" s="28" t="s">
        <v>88</v>
      </c>
      <c r="K523" s="25" t="s">
        <v>1158</v>
      </c>
      <c r="M523" s="252"/>
      <c r="N523" s="253">
        <v>20000</v>
      </c>
      <c r="O523" s="114">
        <f t="shared" si="10"/>
        <v>14396.409999999814</v>
      </c>
    </row>
    <row r="524" spans="1:15" ht="22.05" hidden="1" customHeight="1" x14ac:dyDescent="0.2">
      <c r="A524" s="26">
        <v>45926</v>
      </c>
      <c r="B524" s="20" t="s">
        <v>39</v>
      </c>
      <c r="C524" s="28">
        <v>699004</v>
      </c>
      <c r="D524" s="28" t="s">
        <v>4095</v>
      </c>
      <c r="E524" s="156" t="s">
        <v>7016</v>
      </c>
      <c r="F524" s="93" t="s">
        <v>99</v>
      </c>
      <c r="H524" s="28" t="s">
        <v>22</v>
      </c>
      <c r="I524" s="28" t="s">
        <v>80</v>
      </c>
      <c r="J524" s="28" t="s">
        <v>68</v>
      </c>
      <c r="K524" s="25" t="s">
        <v>4116</v>
      </c>
      <c r="M524" s="252"/>
      <c r="N524" s="253">
        <v>12514.53</v>
      </c>
      <c r="O524" s="114">
        <f t="shared" si="10"/>
        <v>1881.8799999998137</v>
      </c>
    </row>
    <row r="525" spans="1:15" ht="22.05" hidden="1" customHeight="1" x14ac:dyDescent="0.2">
      <c r="A525" s="26">
        <v>45930</v>
      </c>
      <c r="B525" s="20" t="s">
        <v>39</v>
      </c>
      <c r="C525" s="28">
        <v>3</v>
      </c>
      <c r="D525" s="28"/>
      <c r="E525" s="156" t="s">
        <v>608</v>
      </c>
      <c r="F525" s="93" t="s">
        <v>77</v>
      </c>
      <c r="H525" s="28" t="s">
        <v>22</v>
      </c>
      <c r="I525" s="28" t="s">
        <v>57</v>
      </c>
      <c r="J525" s="28" t="s">
        <v>85</v>
      </c>
      <c r="K525" s="25" t="s">
        <v>611</v>
      </c>
      <c r="M525" s="252"/>
      <c r="N525" s="253">
        <v>216</v>
      </c>
      <c r="O525" s="114">
        <f t="shared" si="10"/>
        <v>1665.8799999998137</v>
      </c>
    </row>
    <row r="526" spans="1:15" ht="22.05" hidden="1" customHeight="1" x14ac:dyDescent="0.2">
      <c r="A526" s="26">
        <v>45930</v>
      </c>
      <c r="B526" s="20" t="s">
        <v>39</v>
      </c>
      <c r="C526" s="28">
        <v>3</v>
      </c>
      <c r="D526" s="28"/>
      <c r="E526" s="156" t="s">
        <v>609</v>
      </c>
      <c r="F526" s="93" t="s">
        <v>77</v>
      </c>
      <c r="H526" s="28" t="s">
        <v>22</v>
      </c>
      <c r="I526" s="28" t="s">
        <v>57</v>
      </c>
      <c r="J526" s="28" t="s">
        <v>85</v>
      </c>
      <c r="K526" s="25" t="s">
        <v>611</v>
      </c>
      <c r="M526" s="252"/>
      <c r="N526" s="253">
        <v>34.56</v>
      </c>
      <c r="O526" s="114">
        <f t="shared" si="10"/>
        <v>1631.3199999998137</v>
      </c>
    </row>
    <row r="527" spans="1:15" ht="22.05" hidden="1" customHeight="1" x14ac:dyDescent="0.2">
      <c r="A527" s="26">
        <v>45930</v>
      </c>
      <c r="B527" s="20" t="s">
        <v>39</v>
      </c>
      <c r="C527" s="28">
        <v>278853</v>
      </c>
      <c r="D527" s="28"/>
      <c r="E527" s="156" t="s">
        <v>608</v>
      </c>
      <c r="F527" s="93" t="s">
        <v>77</v>
      </c>
      <c r="H527" s="28" t="s">
        <v>22</v>
      </c>
      <c r="I527" s="28" t="s">
        <v>57</v>
      </c>
      <c r="J527" s="28" t="s">
        <v>85</v>
      </c>
      <c r="K527" s="25" t="s">
        <v>611</v>
      </c>
      <c r="M527" s="252"/>
      <c r="N527" s="253">
        <v>92.34</v>
      </c>
      <c r="O527" s="114">
        <f t="shared" si="10"/>
        <v>1538.9799999998138</v>
      </c>
    </row>
    <row r="528" spans="1:15" ht="22.05" hidden="1" customHeight="1" thickBot="1" x14ac:dyDescent="0.25">
      <c r="A528" s="374">
        <v>45930</v>
      </c>
      <c r="B528" s="47" t="s">
        <v>39</v>
      </c>
      <c r="C528" s="69">
        <v>278853</v>
      </c>
      <c r="D528" s="69"/>
      <c r="E528" s="427" t="s">
        <v>609</v>
      </c>
      <c r="F528" s="377" t="s">
        <v>77</v>
      </c>
      <c r="G528" s="69"/>
      <c r="H528" s="69" t="s">
        <v>22</v>
      </c>
      <c r="I528" s="69" t="s">
        <v>57</v>
      </c>
      <c r="J528" s="69" t="s">
        <v>85</v>
      </c>
      <c r="K528" s="89" t="s">
        <v>611</v>
      </c>
      <c r="L528" s="89"/>
      <c r="M528" s="447"/>
      <c r="N528" s="448">
        <v>14.77</v>
      </c>
      <c r="O528" s="517">
        <f t="shared" si="10"/>
        <v>1524.2099999998138</v>
      </c>
    </row>
    <row r="529" spans="1:15" ht="22.05" hidden="1" customHeight="1" x14ac:dyDescent="0.2">
      <c r="A529" s="26">
        <v>45931</v>
      </c>
      <c r="B529" s="20" t="s">
        <v>39</v>
      </c>
      <c r="C529" s="28">
        <v>441796</v>
      </c>
      <c r="D529" s="28"/>
      <c r="E529" s="156" t="s">
        <v>1118</v>
      </c>
      <c r="F529" s="93" t="s">
        <v>99</v>
      </c>
      <c r="H529" s="28" t="s">
        <v>21</v>
      </c>
      <c r="I529" s="41" t="s">
        <v>81</v>
      </c>
      <c r="J529" s="41" t="s">
        <v>167</v>
      </c>
      <c r="K529" s="25" t="s">
        <v>1162</v>
      </c>
      <c r="M529" s="581">
        <v>7500</v>
      </c>
      <c r="N529" s="253"/>
      <c r="O529" s="114">
        <f t="shared" si="10"/>
        <v>9024.2099999998136</v>
      </c>
    </row>
    <row r="530" spans="1:15" ht="22.05" hidden="1" customHeight="1" x14ac:dyDescent="0.2">
      <c r="A530" s="26">
        <v>45931</v>
      </c>
      <c r="B530" s="20" t="s">
        <v>39</v>
      </c>
      <c r="C530" s="28">
        <v>450352</v>
      </c>
      <c r="D530" s="28"/>
      <c r="E530" s="156" t="s">
        <v>7017</v>
      </c>
      <c r="F530" s="93" t="s">
        <v>99</v>
      </c>
      <c r="H530" s="28" t="s">
        <v>22</v>
      </c>
      <c r="I530" s="28" t="s">
        <v>56</v>
      </c>
      <c r="J530" s="28" t="s">
        <v>90</v>
      </c>
      <c r="K530" s="25" t="s">
        <v>1156</v>
      </c>
      <c r="M530" s="252"/>
      <c r="N530" s="253">
        <v>7191.44</v>
      </c>
      <c r="O530" s="114">
        <f t="shared" si="10"/>
        <v>1832.769999999814</v>
      </c>
    </row>
    <row r="531" spans="1:15" ht="22.05" hidden="1" customHeight="1" x14ac:dyDescent="0.2">
      <c r="A531" s="26">
        <v>45931</v>
      </c>
      <c r="B531" s="20" t="s">
        <v>39</v>
      </c>
      <c r="C531" s="28">
        <v>711800</v>
      </c>
      <c r="D531" s="28"/>
      <c r="E531" s="156" t="s">
        <v>1118</v>
      </c>
      <c r="F531" s="93" t="s">
        <v>99</v>
      </c>
      <c r="H531" s="28" t="s">
        <v>21</v>
      </c>
      <c r="I531" s="41" t="s">
        <v>81</v>
      </c>
      <c r="J531" s="41" t="s">
        <v>167</v>
      </c>
      <c r="K531" s="25" t="s">
        <v>1162</v>
      </c>
      <c r="M531" s="581">
        <v>11000</v>
      </c>
      <c r="N531" s="253"/>
      <c r="O531" s="114">
        <f t="shared" si="10"/>
        <v>12832.769999999815</v>
      </c>
    </row>
    <row r="532" spans="1:15" ht="22.05" hidden="1" customHeight="1" x14ac:dyDescent="0.2">
      <c r="A532" s="26">
        <v>45931</v>
      </c>
      <c r="B532" s="20" t="s">
        <v>39</v>
      </c>
      <c r="C532" s="28">
        <v>715618</v>
      </c>
      <c r="D532" s="28"/>
      <c r="E532" s="156" t="s">
        <v>7018</v>
      </c>
      <c r="F532" s="93" t="s">
        <v>99</v>
      </c>
      <c r="H532" s="28" t="s">
        <v>22</v>
      </c>
      <c r="I532" s="28" t="s">
        <v>103</v>
      </c>
      <c r="J532" s="28" t="s">
        <v>60</v>
      </c>
      <c r="K532" s="25" t="s">
        <v>4115</v>
      </c>
      <c r="M532" s="252"/>
      <c r="N532" s="253">
        <v>10800</v>
      </c>
      <c r="O532" s="114">
        <f t="shared" si="10"/>
        <v>2032.7699999998149</v>
      </c>
    </row>
    <row r="533" spans="1:15" ht="22.05" hidden="1" customHeight="1" x14ac:dyDescent="0.2">
      <c r="A533" s="26">
        <v>45932</v>
      </c>
      <c r="B533" s="20" t="s">
        <v>39</v>
      </c>
      <c r="C533" s="28">
        <v>380781</v>
      </c>
      <c r="D533" s="28"/>
      <c r="E533" s="156" t="s">
        <v>1118</v>
      </c>
      <c r="F533" s="93" t="s">
        <v>99</v>
      </c>
      <c r="H533" s="28" t="s">
        <v>21</v>
      </c>
      <c r="I533" s="41" t="s">
        <v>81</v>
      </c>
      <c r="J533" s="41" t="s">
        <v>167</v>
      </c>
      <c r="K533" s="25" t="s">
        <v>1162</v>
      </c>
      <c r="M533" s="581">
        <v>4000</v>
      </c>
      <c r="N533" s="253"/>
      <c r="O533" s="114">
        <f t="shared" si="10"/>
        <v>6032.7699999998149</v>
      </c>
    </row>
    <row r="534" spans="1:15" ht="22.05" hidden="1" customHeight="1" x14ac:dyDescent="0.2">
      <c r="A534" s="26">
        <v>45932</v>
      </c>
      <c r="B534" s="20" t="s">
        <v>39</v>
      </c>
      <c r="C534" s="28">
        <v>386791</v>
      </c>
      <c r="D534" s="28"/>
      <c r="E534" s="156" t="s">
        <v>7019</v>
      </c>
      <c r="F534" s="93" t="s">
        <v>99</v>
      </c>
      <c r="H534" s="28" t="s">
        <v>22</v>
      </c>
      <c r="I534" s="28" t="s">
        <v>103</v>
      </c>
      <c r="J534" s="28" t="s">
        <v>60</v>
      </c>
      <c r="K534" s="25" t="s">
        <v>4115</v>
      </c>
      <c r="M534" s="252"/>
      <c r="N534" s="253">
        <v>3727</v>
      </c>
      <c r="O534" s="114">
        <f t="shared" si="10"/>
        <v>2305.7699999998149</v>
      </c>
    </row>
    <row r="535" spans="1:15" ht="22.05" hidden="1" customHeight="1" x14ac:dyDescent="0.2">
      <c r="A535" s="26">
        <v>45932</v>
      </c>
      <c r="B535" s="20" t="s">
        <v>39</v>
      </c>
      <c r="C535" s="28">
        <v>1510513</v>
      </c>
      <c r="D535" s="28"/>
      <c r="E535" s="156" t="s">
        <v>7020</v>
      </c>
      <c r="F535" s="93" t="s">
        <v>99</v>
      </c>
      <c r="H535" s="28" t="s">
        <v>21</v>
      </c>
      <c r="I535" s="28" t="s">
        <v>28</v>
      </c>
      <c r="J535" s="28" t="s">
        <v>31</v>
      </c>
      <c r="K535" s="25" t="s">
        <v>7035</v>
      </c>
      <c r="M535" s="252">
        <v>50000</v>
      </c>
      <c r="N535" s="253"/>
      <c r="O535" s="114">
        <f t="shared" si="10"/>
        <v>52305.769999999815</v>
      </c>
    </row>
    <row r="536" spans="1:15" ht="22.05" hidden="1" customHeight="1" x14ac:dyDescent="0.2">
      <c r="A536" s="26">
        <v>45933</v>
      </c>
      <c r="B536" s="20" t="s">
        <v>39</v>
      </c>
      <c r="C536" s="28">
        <v>245423</v>
      </c>
      <c r="D536" s="28"/>
      <c r="E536" s="156" t="s">
        <v>5923</v>
      </c>
      <c r="F536" s="93" t="s">
        <v>99</v>
      </c>
      <c r="H536" s="28" t="s">
        <v>22</v>
      </c>
      <c r="I536" s="28" t="s">
        <v>103</v>
      </c>
      <c r="J536" s="28" t="s">
        <v>60</v>
      </c>
      <c r="K536" s="25" t="s">
        <v>1164</v>
      </c>
      <c r="M536" s="252"/>
      <c r="N536" s="253">
        <v>30000</v>
      </c>
      <c r="O536" s="114">
        <f t="shared" si="10"/>
        <v>22305.769999999815</v>
      </c>
    </row>
    <row r="537" spans="1:15" ht="22.05" hidden="1" customHeight="1" x14ac:dyDescent="0.2">
      <c r="A537" s="26">
        <v>45933</v>
      </c>
      <c r="B537" s="20" t="s">
        <v>39</v>
      </c>
      <c r="C537" s="28">
        <v>257849</v>
      </c>
      <c r="D537" s="28" t="s">
        <v>7021</v>
      </c>
      <c r="E537" s="156" t="s">
        <v>1121</v>
      </c>
      <c r="F537" s="93" t="s">
        <v>99</v>
      </c>
      <c r="H537" s="28" t="s">
        <v>22</v>
      </c>
      <c r="I537" s="28" t="s">
        <v>56</v>
      </c>
      <c r="J537" s="28" t="s">
        <v>88</v>
      </c>
      <c r="K537" s="25" t="s">
        <v>1155</v>
      </c>
      <c r="M537" s="252"/>
      <c r="N537" s="253">
        <v>1740</v>
      </c>
      <c r="O537" s="114">
        <f t="shared" si="10"/>
        <v>20565.769999999815</v>
      </c>
    </row>
    <row r="538" spans="1:15" ht="22.05" hidden="1" customHeight="1" x14ac:dyDescent="0.2">
      <c r="A538" s="26">
        <v>45933</v>
      </c>
      <c r="B538" s="20" t="s">
        <v>39</v>
      </c>
      <c r="C538" s="28">
        <v>350429</v>
      </c>
      <c r="D538" s="28"/>
      <c r="E538" s="156" t="s">
        <v>1118</v>
      </c>
      <c r="F538" s="93" t="s">
        <v>99</v>
      </c>
      <c r="H538" s="28" t="s">
        <v>21</v>
      </c>
      <c r="I538" s="41" t="s">
        <v>81</v>
      </c>
      <c r="J538" s="41" t="s">
        <v>167</v>
      </c>
      <c r="K538" s="25" t="s">
        <v>1162</v>
      </c>
      <c r="M538" s="581">
        <v>66000</v>
      </c>
      <c r="N538" s="253"/>
      <c r="O538" s="114">
        <f t="shared" si="10"/>
        <v>86565.769999999815</v>
      </c>
    </row>
    <row r="539" spans="1:15" ht="22.05" hidden="1" customHeight="1" x14ac:dyDescent="0.2">
      <c r="A539" s="26">
        <v>45933</v>
      </c>
      <c r="B539" s="20" t="s">
        <v>39</v>
      </c>
      <c r="C539" s="28">
        <v>482524</v>
      </c>
      <c r="D539" s="28" t="s">
        <v>7022</v>
      </c>
      <c r="E539" s="156" t="s">
        <v>7023</v>
      </c>
      <c r="F539" s="93" t="s">
        <v>99</v>
      </c>
      <c r="H539" s="28" t="s">
        <v>22</v>
      </c>
      <c r="I539" s="28" t="s">
        <v>80</v>
      </c>
      <c r="J539" s="28" t="s">
        <v>68</v>
      </c>
      <c r="K539" s="25" t="s">
        <v>1180</v>
      </c>
      <c r="M539" s="252"/>
      <c r="N539" s="253">
        <v>82686.5</v>
      </c>
      <c r="O539" s="114">
        <f t="shared" si="10"/>
        <v>3879.2699999998149</v>
      </c>
    </row>
    <row r="540" spans="1:15" ht="22.05" hidden="1" customHeight="1" x14ac:dyDescent="0.2">
      <c r="A540" s="26">
        <v>45934</v>
      </c>
      <c r="B540" s="20" t="s">
        <v>39</v>
      </c>
      <c r="C540" s="28">
        <v>352044</v>
      </c>
      <c r="D540" s="28"/>
      <c r="E540" s="156" t="s">
        <v>1118</v>
      </c>
      <c r="F540" s="93" t="s">
        <v>99</v>
      </c>
      <c r="H540" s="28" t="s">
        <v>21</v>
      </c>
      <c r="I540" s="41" t="s">
        <v>81</v>
      </c>
      <c r="J540" s="41" t="s">
        <v>167</v>
      </c>
      <c r="K540" s="25" t="s">
        <v>1162</v>
      </c>
      <c r="M540" s="581">
        <v>50000</v>
      </c>
      <c r="N540" s="253"/>
      <c r="O540" s="114">
        <f t="shared" si="10"/>
        <v>53879.269999999815</v>
      </c>
    </row>
    <row r="541" spans="1:15" ht="22.05" hidden="1" customHeight="1" x14ac:dyDescent="0.2">
      <c r="A541" s="26">
        <v>45934</v>
      </c>
      <c r="B541" s="20" t="s">
        <v>39</v>
      </c>
      <c r="C541" s="28">
        <v>371015</v>
      </c>
      <c r="D541" s="28"/>
      <c r="E541" s="156" t="s">
        <v>7003</v>
      </c>
      <c r="F541" s="93" t="s">
        <v>99</v>
      </c>
      <c r="H541" s="28" t="s">
        <v>22</v>
      </c>
      <c r="I541" s="28" t="s">
        <v>58</v>
      </c>
      <c r="J541" s="28" t="s">
        <v>101</v>
      </c>
      <c r="K541" s="25" t="s">
        <v>7036</v>
      </c>
      <c r="M541" s="252"/>
      <c r="N541" s="253">
        <v>50000</v>
      </c>
      <c r="O541" s="114">
        <f t="shared" si="10"/>
        <v>3879.2699999998149</v>
      </c>
    </row>
    <row r="542" spans="1:15" ht="22.05" hidden="1" customHeight="1" x14ac:dyDescent="0.2">
      <c r="A542" s="26">
        <v>45936</v>
      </c>
      <c r="B542" s="20" t="s">
        <v>39</v>
      </c>
      <c r="C542" s="28">
        <v>454</v>
      </c>
      <c r="D542" s="28"/>
      <c r="E542" s="156" t="s">
        <v>608</v>
      </c>
      <c r="F542" s="93" t="s">
        <v>77</v>
      </c>
      <c r="H542" s="28" t="s">
        <v>22</v>
      </c>
      <c r="I542" s="28" t="s">
        <v>57</v>
      </c>
      <c r="J542" s="28" t="s">
        <v>85</v>
      </c>
      <c r="K542" s="25" t="s">
        <v>611</v>
      </c>
      <c r="M542" s="252"/>
      <c r="N542" s="253">
        <v>78</v>
      </c>
      <c r="O542" s="114">
        <f t="shared" si="10"/>
        <v>3801.2699999998149</v>
      </c>
    </row>
    <row r="543" spans="1:15" ht="22.05" hidden="1" customHeight="1" x14ac:dyDescent="0.2">
      <c r="A543" s="26">
        <v>45936</v>
      </c>
      <c r="B543" s="20" t="s">
        <v>39</v>
      </c>
      <c r="C543" s="28">
        <v>454</v>
      </c>
      <c r="D543" s="28"/>
      <c r="E543" s="156" t="s">
        <v>609</v>
      </c>
      <c r="F543" s="93" t="s">
        <v>77</v>
      </c>
      <c r="H543" s="28" t="s">
        <v>22</v>
      </c>
      <c r="I543" s="28" t="s">
        <v>57</v>
      </c>
      <c r="J543" s="28" t="s">
        <v>85</v>
      </c>
      <c r="K543" s="25" t="s">
        <v>611</v>
      </c>
      <c r="M543" s="252"/>
      <c r="N543" s="253">
        <v>12.48</v>
      </c>
      <c r="O543" s="114">
        <f t="shared" si="10"/>
        <v>3788.7899999998149</v>
      </c>
    </row>
    <row r="544" spans="1:15" ht="22.05" hidden="1" customHeight="1" x14ac:dyDescent="0.2">
      <c r="A544" s="26">
        <v>45936</v>
      </c>
      <c r="B544" s="20" t="s">
        <v>39</v>
      </c>
      <c r="C544" s="28">
        <v>3295417</v>
      </c>
      <c r="D544" s="28"/>
      <c r="E544" s="156" t="s">
        <v>7728</v>
      </c>
      <c r="F544" s="93" t="s">
        <v>77</v>
      </c>
      <c r="H544" s="28" t="s">
        <v>21</v>
      </c>
      <c r="I544" s="28" t="s">
        <v>28</v>
      </c>
      <c r="J544" s="28" t="s">
        <v>34</v>
      </c>
      <c r="K544" s="25" t="s">
        <v>611</v>
      </c>
      <c r="M544" s="252">
        <v>0.05</v>
      </c>
      <c r="N544" s="253"/>
      <c r="O544" s="114">
        <f t="shared" si="10"/>
        <v>3788.8399999998151</v>
      </c>
    </row>
    <row r="545" spans="1:15" ht="22.05" hidden="1" customHeight="1" x14ac:dyDescent="0.2">
      <c r="A545" s="26">
        <v>45936</v>
      </c>
      <c r="B545" s="20" t="s">
        <v>39</v>
      </c>
      <c r="C545" s="28">
        <v>709663</v>
      </c>
      <c r="D545" s="28"/>
      <c r="E545" s="156" t="s">
        <v>7024</v>
      </c>
      <c r="F545" s="93" t="s">
        <v>99</v>
      </c>
      <c r="H545" s="28" t="s">
        <v>22</v>
      </c>
      <c r="I545" s="28" t="s">
        <v>103</v>
      </c>
      <c r="J545" s="28" t="s">
        <v>60</v>
      </c>
      <c r="K545" s="25" t="s">
        <v>1157</v>
      </c>
      <c r="M545" s="252"/>
      <c r="N545" s="253">
        <v>3500</v>
      </c>
      <c r="O545" s="114">
        <f t="shared" si="10"/>
        <v>288.83999999981506</v>
      </c>
    </row>
    <row r="546" spans="1:15" ht="22.05" hidden="1" customHeight="1" x14ac:dyDescent="0.2">
      <c r="A546" s="26">
        <v>45937</v>
      </c>
      <c r="B546" s="20" t="s">
        <v>39</v>
      </c>
      <c r="C546" s="28">
        <v>141541</v>
      </c>
      <c r="D546" s="28"/>
      <c r="E546" s="156" t="s">
        <v>29</v>
      </c>
      <c r="F546" s="93" t="s">
        <v>99</v>
      </c>
      <c r="H546" s="28" t="s">
        <v>21</v>
      </c>
      <c r="I546" s="41" t="s">
        <v>81</v>
      </c>
      <c r="J546" s="41" t="s">
        <v>167</v>
      </c>
      <c r="K546" s="25" t="s">
        <v>1162</v>
      </c>
      <c r="M546" s="581">
        <v>360000</v>
      </c>
      <c r="N546" s="253"/>
      <c r="O546" s="114">
        <f t="shared" si="10"/>
        <v>360288.83999999979</v>
      </c>
    </row>
    <row r="547" spans="1:15" ht="22.05" hidden="1" customHeight="1" x14ac:dyDescent="0.2">
      <c r="A547" s="26">
        <v>45937</v>
      </c>
      <c r="B547" s="20" t="s">
        <v>39</v>
      </c>
      <c r="C547" s="28">
        <v>144687</v>
      </c>
      <c r="D547" s="28"/>
      <c r="E547" s="156" t="s">
        <v>1126</v>
      </c>
      <c r="F547" s="93" t="s">
        <v>99</v>
      </c>
      <c r="H547" s="28" t="s">
        <v>22</v>
      </c>
      <c r="I547" s="28" t="s">
        <v>54</v>
      </c>
      <c r="J547" s="28" t="s">
        <v>61</v>
      </c>
      <c r="K547" s="25" t="s">
        <v>611</v>
      </c>
      <c r="M547" s="252"/>
      <c r="N547" s="253">
        <v>262451.59999999998</v>
      </c>
      <c r="O547" s="114">
        <f t="shared" ref="O547:O582" si="11">O546+M547-N547</f>
        <v>97837.239999999816</v>
      </c>
    </row>
    <row r="548" spans="1:15" ht="22.05" hidden="1" customHeight="1" x14ac:dyDescent="0.2">
      <c r="A548" s="26">
        <v>45937</v>
      </c>
      <c r="B548" s="20" t="s">
        <v>39</v>
      </c>
      <c r="C548" s="28">
        <v>169472</v>
      </c>
      <c r="D548" s="28" t="s">
        <v>7025</v>
      </c>
      <c r="E548" s="156" t="s">
        <v>7026</v>
      </c>
      <c r="F548" s="93" t="s">
        <v>99</v>
      </c>
      <c r="H548" s="28" t="s">
        <v>22</v>
      </c>
      <c r="I548" s="28" t="s">
        <v>80</v>
      </c>
      <c r="J548" s="28" t="s">
        <v>68</v>
      </c>
      <c r="K548" s="25" t="s">
        <v>4116</v>
      </c>
      <c r="M548" s="252"/>
      <c r="N548" s="253">
        <v>92915.09</v>
      </c>
      <c r="O548" s="114">
        <f t="shared" si="11"/>
        <v>4922.1499999998196</v>
      </c>
    </row>
    <row r="549" spans="1:15" ht="22.05" hidden="1" customHeight="1" x14ac:dyDescent="0.2">
      <c r="A549" s="26">
        <v>45938</v>
      </c>
      <c r="B549" s="20" t="s">
        <v>39</v>
      </c>
      <c r="C549" s="28">
        <v>227306</v>
      </c>
      <c r="D549" s="28"/>
      <c r="E549" s="156" t="s">
        <v>1118</v>
      </c>
      <c r="F549" s="93" t="s">
        <v>99</v>
      </c>
      <c r="H549" s="28" t="s">
        <v>21</v>
      </c>
      <c r="I549" s="41" t="s">
        <v>81</v>
      </c>
      <c r="J549" s="41" t="s">
        <v>167</v>
      </c>
      <c r="K549" s="25" t="s">
        <v>1162</v>
      </c>
      <c r="M549" s="581">
        <v>5775.46</v>
      </c>
      <c r="N549" s="253"/>
      <c r="O549" s="114">
        <f t="shared" si="11"/>
        <v>10697.609999999819</v>
      </c>
    </row>
    <row r="550" spans="1:15" ht="22.05" hidden="1" customHeight="1" x14ac:dyDescent="0.2">
      <c r="A550" s="26">
        <v>45938</v>
      </c>
      <c r="B550" s="20" t="s">
        <v>39</v>
      </c>
      <c r="C550" s="28">
        <v>231840</v>
      </c>
      <c r="D550" s="28"/>
      <c r="E550" s="156" t="s">
        <v>7027</v>
      </c>
      <c r="F550" s="93" t="s">
        <v>99</v>
      </c>
      <c r="H550" s="28" t="s">
        <v>22</v>
      </c>
      <c r="I550" s="28" t="s">
        <v>103</v>
      </c>
      <c r="J550" s="28" t="s">
        <v>60</v>
      </c>
      <c r="K550" s="25" t="s">
        <v>4115</v>
      </c>
      <c r="M550" s="252"/>
      <c r="N550" s="253">
        <v>9152</v>
      </c>
      <c r="O550" s="114">
        <f t="shared" si="11"/>
        <v>1545.6099999998187</v>
      </c>
    </row>
    <row r="551" spans="1:15" ht="22.05" hidden="1" customHeight="1" x14ac:dyDescent="0.2">
      <c r="A551" s="26">
        <v>45940</v>
      </c>
      <c r="B551" s="20" t="s">
        <v>39</v>
      </c>
      <c r="C551" s="28">
        <v>214884</v>
      </c>
      <c r="D551" s="28"/>
      <c r="E551" s="156" t="s">
        <v>1118</v>
      </c>
      <c r="F551" s="93" t="s">
        <v>99</v>
      </c>
      <c r="H551" s="28" t="s">
        <v>21</v>
      </c>
      <c r="I551" s="41" t="s">
        <v>81</v>
      </c>
      <c r="J551" s="41" t="s">
        <v>167</v>
      </c>
      <c r="K551" s="25" t="s">
        <v>1162</v>
      </c>
      <c r="M551" s="581">
        <v>16500</v>
      </c>
      <c r="N551" s="253"/>
      <c r="O551" s="114">
        <f t="shared" si="11"/>
        <v>18045.609999999819</v>
      </c>
    </row>
    <row r="552" spans="1:15" ht="22.05" hidden="1" customHeight="1" x14ac:dyDescent="0.2">
      <c r="A552" s="26">
        <v>45940</v>
      </c>
      <c r="B552" s="20" t="s">
        <v>39</v>
      </c>
      <c r="C552" s="28">
        <v>224768</v>
      </c>
      <c r="D552" s="28" t="s">
        <v>7028</v>
      </c>
      <c r="E552" s="156" t="s">
        <v>7029</v>
      </c>
      <c r="F552" s="93" t="s">
        <v>99</v>
      </c>
      <c r="H552" s="28" t="s">
        <v>22</v>
      </c>
      <c r="I552" s="28" t="s">
        <v>56</v>
      </c>
      <c r="J552" s="28" t="s">
        <v>88</v>
      </c>
      <c r="K552" s="25" t="s">
        <v>2749</v>
      </c>
      <c r="M552" s="252"/>
      <c r="N552" s="253">
        <v>8120</v>
      </c>
      <c r="O552" s="114">
        <f t="shared" si="11"/>
        <v>9925.6099999998187</v>
      </c>
    </row>
    <row r="553" spans="1:15" ht="22.05" hidden="1" customHeight="1" x14ac:dyDescent="0.2">
      <c r="A553" s="26">
        <v>45940</v>
      </c>
      <c r="B553" s="20" t="s">
        <v>39</v>
      </c>
      <c r="C553" s="28">
        <v>224772</v>
      </c>
      <c r="D553" s="28" t="s">
        <v>7030</v>
      </c>
      <c r="E553" s="156" t="s">
        <v>7031</v>
      </c>
      <c r="F553" s="93" t="s">
        <v>99</v>
      </c>
      <c r="H553" s="28" t="s">
        <v>22</v>
      </c>
      <c r="I553" s="28" t="s">
        <v>56</v>
      </c>
      <c r="J553" s="28" t="s">
        <v>88</v>
      </c>
      <c r="K553" s="25" t="s">
        <v>2749</v>
      </c>
      <c r="M553" s="252"/>
      <c r="N553" s="253">
        <v>8120</v>
      </c>
      <c r="O553" s="114">
        <f t="shared" si="11"/>
        <v>1805.6099999998187</v>
      </c>
    </row>
    <row r="554" spans="1:15" ht="22.05" hidden="1" customHeight="1" x14ac:dyDescent="0.2">
      <c r="A554" s="26">
        <v>45945</v>
      </c>
      <c r="B554" s="20" t="s">
        <v>39</v>
      </c>
      <c r="C554" s="28">
        <v>156337</v>
      </c>
      <c r="D554" s="28"/>
      <c r="E554" s="156" t="s">
        <v>1118</v>
      </c>
      <c r="F554" s="93" t="s">
        <v>99</v>
      </c>
      <c r="H554" s="28" t="s">
        <v>21</v>
      </c>
      <c r="I554" s="41" t="s">
        <v>81</v>
      </c>
      <c r="J554" s="41" t="s">
        <v>167</v>
      </c>
      <c r="K554" s="25" t="s">
        <v>1162</v>
      </c>
      <c r="M554" s="581">
        <v>10000</v>
      </c>
      <c r="N554" s="253"/>
      <c r="O554" s="114">
        <f t="shared" si="11"/>
        <v>11805.609999999819</v>
      </c>
    </row>
    <row r="555" spans="1:15" ht="22.05" hidden="1" customHeight="1" x14ac:dyDescent="0.2">
      <c r="A555" s="26">
        <v>45945</v>
      </c>
      <c r="B555" s="20" t="s">
        <v>39</v>
      </c>
      <c r="C555" s="28">
        <v>169110</v>
      </c>
      <c r="D555" s="28"/>
      <c r="E555" s="156" t="s">
        <v>1118</v>
      </c>
      <c r="F555" s="93" t="s">
        <v>99</v>
      </c>
      <c r="H555" s="28" t="s">
        <v>21</v>
      </c>
      <c r="I555" s="41" t="s">
        <v>81</v>
      </c>
      <c r="J555" s="41" t="s">
        <v>167</v>
      </c>
      <c r="K555" s="25" t="s">
        <v>1162</v>
      </c>
      <c r="M555" s="581">
        <v>5000</v>
      </c>
      <c r="N555" s="253"/>
      <c r="O555" s="114">
        <f t="shared" si="11"/>
        <v>16805.609999999819</v>
      </c>
    </row>
    <row r="556" spans="1:15" ht="22.05" hidden="1" customHeight="1" x14ac:dyDescent="0.2">
      <c r="A556" s="26">
        <v>45945</v>
      </c>
      <c r="B556" s="20" t="s">
        <v>39</v>
      </c>
      <c r="C556" s="28">
        <v>192781</v>
      </c>
      <c r="D556" s="28"/>
      <c r="E556" s="156" t="s">
        <v>1141</v>
      </c>
      <c r="F556" s="93" t="s">
        <v>99</v>
      </c>
      <c r="H556" s="28" t="s">
        <v>22</v>
      </c>
      <c r="I556" s="28" t="s">
        <v>103</v>
      </c>
      <c r="J556" s="28" t="s">
        <v>60</v>
      </c>
      <c r="K556" s="25" t="s">
        <v>5031</v>
      </c>
      <c r="M556" s="252"/>
      <c r="N556" s="253">
        <v>2550</v>
      </c>
      <c r="O556" s="114">
        <f t="shared" si="11"/>
        <v>14255.609999999819</v>
      </c>
    </row>
    <row r="557" spans="1:15" ht="22.05" hidden="1" customHeight="1" x14ac:dyDescent="0.2">
      <c r="A557" s="26">
        <v>45945</v>
      </c>
      <c r="B557" s="20" t="s">
        <v>39</v>
      </c>
      <c r="C557" s="28">
        <v>192781</v>
      </c>
      <c r="D557" s="28"/>
      <c r="E557" s="156" t="s">
        <v>7024</v>
      </c>
      <c r="F557" s="93" t="s">
        <v>99</v>
      </c>
      <c r="H557" s="28" t="s">
        <v>22</v>
      </c>
      <c r="I557" s="28" t="s">
        <v>103</v>
      </c>
      <c r="J557" s="28" t="s">
        <v>60</v>
      </c>
      <c r="K557" s="25" t="s">
        <v>7765</v>
      </c>
      <c r="M557" s="252"/>
      <c r="N557" s="253">
        <v>3500</v>
      </c>
      <c r="O557" s="114">
        <f t="shared" si="11"/>
        <v>10755.609999999819</v>
      </c>
    </row>
    <row r="558" spans="1:15" ht="22.05" hidden="1" customHeight="1" x14ac:dyDescent="0.2">
      <c r="A558" s="26">
        <v>45945</v>
      </c>
      <c r="B558" s="20" t="s">
        <v>39</v>
      </c>
      <c r="C558" s="28">
        <v>198722</v>
      </c>
      <c r="D558" s="28"/>
      <c r="E558" s="156" t="s">
        <v>2721</v>
      </c>
      <c r="F558" s="93" t="s">
        <v>99</v>
      </c>
      <c r="H558" s="28" t="s">
        <v>22</v>
      </c>
      <c r="I558" s="28" t="s">
        <v>54</v>
      </c>
      <c r="J558" s="28" t="s">
        <v>61</v>
      </c>
      <c r="K558" s="25" t="s">
        <v>2748</v>
      </c>
      <c r="M558" s="252"/>
      <c r="N558" s="253">
        <v>7000</v>
      </c>
      <c r="O558" s="114">
        <f t="shared" si="11"/>
        <v>3755.6099999998187</v>
      </c>
    </row>
    <row r="559" spans="1:15" ht="22.05" hidden="1" customHeight="1" x14ac:dyDescent="0.2">
      <c r="A559" s="26">
        <v>45916</v>
      </c>
      <c r="B559" s="20" t="s">
        <v>39</v>
      </c>
      <c r="C559" s="28">
        <v>691212</v>
      </c>
      <c r="D559" s="28"/>
      <c r="E559" s="156" t="s">
        <v>1066</v>
      </c>
      <c r="F559" s="93" t="s">
        <v>99</v>
      </c>
      <c r="H559" s="28" t="s">
        <v>21</v>
      </c>
      <c r="I559" s="28" t="s">
        <v>81</v>
      </c>
      <c r="J559" s="28" t="s">
        <v>175</v>
      </c>
      <c r="K559" s="25" t="s">
        <v>850</v>
      </c>
      <c r="M559" s="252">
        <v>10000</v>
      </c>
      <c r="N559" s="253"/>
      <c r="O559" s="114">
        <f t="shared" si="11"/>
        <v>13755.609999999819</v>
      </c>
    </row>
    <row r="560" spans="1:15" ht="22.05" hidden="1" customHeight="1" x14ac:dyDescent="0.2">
      <c r="A560" s="26">
        <v>45946</v>
      </c>
      <c r="B560" s="20" t="s">
        <v>39</v>
      </c>
      <c r="C560" s="28">
        <v>7184266376</v>
      </c>
      <c r="D560" s="28" t="s">
        <v>1133</v>
      </c>
      <c r="E560" s="156" t="s">
        <v>1118</v>
      </c>
      <c r="F560" s="93" t="s">
        <v>99</v>
      </c>
      <c r="H560" s="28" t="s">
        <v>21</v>
      </c>
      <c r="I560" s="41" t="s">
        <v>81</v>
      </c>
      <c r="J560" s="41" t="s">
        <v>168</v>
      </c>
      <c r="K560" s="25" t="s">
        <v>1162</v>
      </c>
      <c r="M560" s="252">
        <v>16706.95</v>
      </c>
      <c r="N560" s="253"/>
      <c r="O560" s="114">
        <f t="shared" si="11"/>
        <v>30462.559999999819</v>
      </c>
    </row>
    <row r="561" spans="1:15" ht="22.05" hidden="1" customHeight="1" x14ac:dyDescent="0.2">
      <c r="A561" s="26">
        <v>45946</v>
      </c>
      <c r="B561" s="20" t="s">
        <v>39</v>
      </c>
      <c r="C561" s="28">
        <v>712477</v>
      </c>
      <c r="D561" s="28"/>
      <c r="E561" s="156" t="s">
        <v>1798</v>
      </c>
      <c r="F561" s="93" t="s">
        <v>99</v>
      </c>
      <c r="H561" s="28" t="s">
        <v>22</v>
      </c>
      <c r="I561" s="28" t="s">
        <v>54</v>
      </c>
      <c r="J561" s="28" t="s">
        <v>61</v>
      </c>
      <c r="K561" s="25" t="s">
        <v>611</v>
      </c>
      <c r="M561" s="252"/>
      <c r="N561" s="253">
        <v>24436.07</v>
      </c>
      <c r="O561" s="114">
        <f t="shared" si="11"/>
        <v>6026.4899999998197</v>
      </c>
    </row>
    <row r="562" spans="1:15" ht="22.05" hidden="1" customHeight="1" x14ac:dyDescent="0.2">
      <c r="A562" s="26">
        <v>45947</v>
      </c>
      <c r="B562" s="20" t="s">
        <v>39</v>
      </c>
      <c r="C562" s="28">
        <v>544784</v>
      </c>
      <c r="D562" s="28" t="s">
        <v>7729</v>
      </c>
      <c r="E562" s="156" t="s">
        <v>1121</v>
      </c>
      <c r="F562" s="93" t="s">
        <v>99</v>
      </c>
      <c r="H562" s="28" t="s">
        <v>22</v>
      </c>
      <c r="I562" s="28" t="s">
        <v>56</v>
      </c>
      <c r="J562" s="28" t="s">
        <v>88</v>
      </c>
      <c r="K562" s="25" t="s">
        <v>1155</v>
      </c>
      <c r="M562" s="252"/>
      <c r="N562" s="253">
        <v>3480</v>
      </c>
      <c r="O562" s="114">
        <f t="shared" si="11"/>
        <v>2546.4899999998197</v>
      </c>
    </row>
    <row r="563" spans="1:15" ht="22.05" hidden="1" customHeight="1" x14ac:dyDescent="0.2">
      <c r="A563" s="26">
        <v>45947</v>
      </c>
      <c r="B563" s="20" t="s">
        <v>39</v>
      </c>
      <c r="C563" s="28">
        <v>616376</v>
      </c>
      <c r="D563" s="28"/>
      <c r="E563" s="156" t="s">
        <v>1118</v>
      </c>
      <c r="F563" s="93" t="s">
        <v>99</v>
      </c>
      <c r="H563" s="28" t="s">
        <v>21</v>
      </c>
      <c r="I563" s="41" t="s">
        <v>81</v>
      </c>
      <c r="J563" s="41" t="s">
        <v>167</v>
      </c>
      <c r="K563" s="25" t="s">
        <v>1162</v>
      </c>
      <c r="M563" s="581">
        <v>13500</v>
      </c>
      <c r="N563" s="253"/>
      <c r="O563" s="114">
        <f t="shared" si="11"/>
        <v>16046.48999999982</v>
      </c>
    </row>
    <row r="564" spans="1:15" ht="22.05" hidden="1" customHeight="1" x14ac:dyDescent="0.2">
      <c r="A564" s="26">
        <v>45947</v>
      </c>
      <c r="B564" s="20" t="s">
        <v>39</v>
      </c>
      <c r="C564" s="28">
        <v>651286</v>
      </c>
      <c r="D564" s="28"/>
      <c r="E564" s="156" t="s">
        <v>7730</v>
      </c>
      <c r="F564" s="93" t="s">
        <v>99</v>
      </c>
      <c r="H564" s="28" t="s">
        <v>22</v>
      </c>
      <c r="I564" s="28" t="s">
        <v>56</v>
      </c>
      <c r="J564" s="28" t="s">
        <v>8786</v>
      </c>
      <c r="K564" s="25" t="s">
        <v>1894</v>
      </c>
      <c r="M564" s="252"/>
      <c r="N564" s="253">
        <v>1885</v>
      </c>
      <c r="O564" s="114">
        <f t="shared" si="11"/>
        <v>14161.48999999982</v>
      </c>
    </row>
    <row r="565" spans="1:15" ht="22.05" hidden="1" customHeight="1" x14ac:dyDescent="0.2">
      <c r="A565" s="26">
        <v>45947</v>
      </c>
      <c r="B565" s="20" t="s">
        <v>39</v>
      </c>
      <c r="C565" s="28">
        <v>655997</v>
      </c>
      <c r="D565" s="28"/>
      <c r="E565" s="156" t="s">
        <v>7731</v>
      </c>
      <c r="F565" s="93" t="s">
        <v>99</v>
      </c>
      <c r="H565" s="28" t="s">
        <v>22</v>
      </c>
      <c r="I565" s="28" t="s">
        <v>56</v>
      </c>
      <c r="J565" s="28" t="s">
        <v>8786</v>
      </c>
      <c r="K565" s="25" t="s">
        <v>1894</v>
      </c>
      <c r="M565" s="252"/>
      <c r="N565" s="253">
        <v>539</v>
      </c>
      <c r="O565" s="114">
        <f t="shared" si="11"/>
        <v>13622.48999999982</v>
      </c>
    </row>
    <row r="566" spans="1:15" ht="22.05" hidden="1" customHeight="1" x14ac:dyDescent="0.2">
      <c r="A566" s="26">
        <v>45947</v>
      </c>
      <c r="B566" s="20" t="s">
        <v>39</v>
      </c>
      <c r="C566" s="28">
        <v>662013</v>
      </c>
      <c r="D566" s="28"/>
      <c r="E566" s="156" t="s">
        <v>7732</v>
      </c>
      <c r="F566" s="93" t="s">
        <v>99</v>
      </c>
      <c r="H566" s="28" t="s">
        <v>22</v>
      </c>
      <c r="I566" s="28" t="s">
        <v>56</v>
      </c>
      <c r="J566" s="28" t="s">
        <v>89</v>
      </c>
      <c r="K566" s="25" t="s">
        <v>636</v>
      </c>
      <c r="L566" s="253"/>
      <c r="M566" s="252"/>
      <c r="N566" s="253">
        <v>8704.6200000000008</v>
      </c>
      <c r="O566" s="114">
        <f t="shared" si="11"/>
        <v>4917.8699999998189</v>
      </c>
    </row>
    <row r="567" spans="1:15" ht="22.05" hidden="1" customHeight="1" x14ac:dyDescent="0.2">
      <c r="A567" s="26">
        <v>45947</v>
      </c>
      <c r="B567" s="20" t="s">
        <v>39</v>
      </c>
      <c r="C567" s="28">
        <v>667501</v>
      </c>
      <c r="D567" s="28"/>
      <c r="E567" s="156" t="s">
        <v>7005</v>
      </c>
      <c r="F567" s="93" t="s">
        <v>99</v>
      </c>
      <c r="H567" s="28" t="s">
        <v>22</v>
      </c>
      <c r="I567" s="28" t="s">
        <v>56</v>
      </c>
      <c r="J567" s="28" t="s">
        <v>89</v>
      </c>
      <c r="K567" s="25" t="s">
        <v>636</v>
      </c>
      <c r="M567" s="252"/>
      <c r="N567" s="253">
        <v>2487.64</v>
      </c>
      <c r="O567" s="114">
        <f t="shared" si="11"/>
        <v>2430.229999999819</v>
      </c>
    </row>
    <row r="568" spans="1:15" ht="22.05" hidden="1" customHeight="1" x14ac:dyDescent="0.2">
      <c r="A568" s="26">
        <v>45947</v>
      </c>
      <c r="B568" s="20" t="s">
        <v>39</v>
      </c>
      <c r="C568" s="28">
        <v>735055</v>
      </c>
      <c r="D568" s="28"/>
      <c r="E568" s="156" t="s">
        <v>29</v>
      </c>
      <c r="F568" s="93" t="s">
        <v>99</v>
      </c>
      <c r="H568" s="28" t="s">
        <v>21</v>
      </c>
      <c r="I568" s="41" t="s">
        <v>81</v>
      </c>
      <c r="J568" s="41" t="s">
        <v>167</v>
      </c>
      <c r="K568" s="25" t="s">
        <v>1162</v>
      </c>
      <c r="M568" s="581">
        <v>135000</v>
      </c>
      <c r="N568" s="253"/>
      <c r="O568" s="114">
        <f t="shared" si="11"/>
        <v>137430.22999999981</v>
      </c>
    </row>
    <row r="569" spans="1:15" ht="22.05" hidden="1" customHeight="1" x14ac:dyDescent="0.2">
      <c r="A569" s="26">
        <v>45947</v>
      </c>
      <c r="B569" s="20" t="s">
        <v>39</v>
      </c>
      <c r="C569" s="28">
        <v>743510</v>
      </c>
      <c r="D569" s="28" t="s">
        <v>3470</v>
      </c>
      <c r="E569" s="156" t="s">
        <v>7733</v>
      </c>
      <c r="F569" s="93" t="s">
        <v>99</v>
      </c>
      <c r="H569" s="28" t="s">
        <v>22</v>
      </c>
      <c r="I569" s="28" t="s">
        <v>80</v>
      </c>
      <c r="J569" s="28" t="s">
        <v>68</v>
      </c>
      <c r="K569" s="25" t="s">
        <v>4116</v>
      </c>
      <c r="M569" s="252"/>
      <c r="N569" s="253">
        <v>133266.51999999999</v>
      </c>
      <c r="O569" s="114">
        <f t="shared" si="11"/>
        <v>4163.7099999998172</v>
      </c>
    </row>
    <row r="570" spans="1:15" ht="22.05" hidden="1" customHeight="1" x14ac:dyDescent="0.2">
      <c r="A570" s="26">
        <v>45950</v>
      </c>
      <c r="B570" s="20" t="s">
        <v>39</v>
      </c>
      <c r="C570" s="28">
        <v>6013177015</v>
      </c>
      <c r="D570" s="28" t="s">
        <v>1133</v>
      </c>
      <c r="E570" s="156" t="s">
        <v>1118</v>
      </c>
      <c r="F570" s="93" t="s">
        <v>99</v>
      </c>
      <c r="H570" s="28" t="s">
        <v>21</v>
      </c>
      <c r="I570" s="41" t="s">
        <v>81</v>
      </c>
      <c r="J570" s="41" t="s">
        <v>168</v>
      </c>
      <c r="K570" s="25" t="s">
        <v>1162</v>
      </c>
      <c r="M570" s="252">
        <v>100000</v>
      </c>
      <c r="N570" s="253"/>
      <c r="O570" s="114">
        <f t="shared" si="11"/>
        <v>104163.70999999982</v>
      </c>
    </row>
    <row r="571" spans="1:15" ht="22.05" hidden="1" customHeight="1" x14ac:dyDescent="0.2">
      <c r="A571" s="26">
        <v>45950</v>
      </c>
      <c r="B571" s="20" t="s">
        <v>39</v>
      </c>
      <c r="C571" s="28">
        <v>397510</v>
      </c>
      <c r="D571" s="28"/>
      <c r="E571" s="156" t="s">
        <v>1118</v>
      </c>
      <c r="F571" s="93" t="s">
        <v>99</v>
      </c>
      <c r="H571" s="28" t="s">
        <v>21</v>
      </c>
      <c r="I571" s="41" t="s">
        <v>81</v>
      </c>
      <c r="J571" s="41" t="s">
        <v>167</v>
      </c>
      <c r="K571" s="25" t="s">
        <v>1162</v>
      </c>
      <c r="M571" s="581">
        <v>195000</v>
      </c>
      <c r="N571" s="253"/>
      <c r="O571" s="114">
        <f t="shared" si="11"/>
        <v>299163.70999999985</v>
      </c>
    </row>
    <row r="572" spans="1:15" ht="22.05" hidden="1" customHeight="1" x14ac:dyDescent="0.2">
      <c r="A572" s="26">
        <v>45951</v>
      </c>
      <c r="B572" s="20" t="s">
        <v>39</v>
      </c>
      <c r="C572" s="28">
        <v>12662</v>
      </c>
      <c r="D572" s="28"/>
      <c r="E572" s="156" t="s">
        <v>1136</v>
      </c>
      <c r="F572" s="93" t="s">
        <v>120</v>
      </c>
      <c r="H572" s="28" t="s">
        <v>22</v>
      </c>
      <c r="I572" s="28" t="s">
        <v>54</v>
      </c>
      <c r="J572" s="28" t="s">
        <v>61</v>
      </c>
      <c r="K572" s="25" t="s">
        <v>1163</v>
      </c>
      <c r="L572" s="253"/>
      <c r="M572" s="252"/>
      <c r="N572" s="253">
        <v>49600</v>
      </c>
      <c r="O572" s="114">
        <f t="shared" si="11"/>
        <v>249563.70999999985</v>
      </c>
    </row>
    <row r="573" spans="1:15" ht="22.05" hidden="1" customHeight="1" x14ac:dyDescent="0.2">
      <c r="A573" s="26">
        <v>45951</v>
      </c>
      <c r="B573" s="20" t="s">
        <v>39</v>
      </c>
      <c r="C573" s="28">
        <v>12663</v>
      </c>
      <c r="D573" s="28"/>
      <c r="E573" s="156" t="s">
        <v>1136</v>
      </c>
      <c r="F573" s="93" t="s">
        <v>120</v>
      </c>
      <c r="H573" s="28" t="s">
        <v>22</v>
      </c>
      <c r="I573" s="28" t="s">
        <v>54</v>
      </c>
      <c r="J573" s="28" t="s">
        <v>61</v>
      </c>
      <c r="K573" s="25" t="s">
        <v>1163</v>
      </c>
      <c r="L573" s="253"/>
      <c r="M573" s="252"/>
      <c r="N573" s="253">
        <v>49500</v>
      </c>
      <c r="O573" s="114">
        <f t="shared" si="11"/>
        <v>200063.70999999985</v>
      </c>
    </row>
    <row r="574" spans="1:15" ht="22.05" hidden="1" customHeight="1" x14ac:dyDescent="0.2">
      <c r="A574" s="26">
        <v>45951</v>
      </c>
      <c r="B574" s="20" t="s">
        <v>39</v>
      </c>
      <c r="C574" s="28">
        <v>12664</v>
      </c>
      <c r="D574" s="28"/>
      <c r="E574" s="156" t="s">
        <v>1136</v>
      </c>
      <c r="F574" s="93" t="s">
        <v>120</v>
      </c>
      <c r="H574" s="28" t="s">
        <v>22</v>
      </c>
      <c r="I574" s="28" t="s">
        <v>54</v>
      </c>
      <c r="J574" s="28" t="s">
        <v>61</v>
      </c>
      <c r="K574" s="25" t="s">
        <v>1163</v>
      </c>
      <c r="L574" s="253"/>
      <c r="M574" s="252"/>
      <c r="N574" s="253">
        <v>45431.83</v>
      </c>
      <c r="O574" s="114">
        <f t="shared" si="11"/>
        <v>154631.87999999983</v>
      </c>
    </row>
    <row r="575" spans="1:15" ht="22.05" hidden="1" customHeight="1" x14ac:dyDescent="0.2">
      <c r="A575" s="26">
        <v>45951</v>
      </c>
      <c r="B575" s="20" t="s">
        <v>39</v>
      </c>
      <c r="C575" s="28">
        <v>12665</v>
      </c>
      <c r="D575" s="28"/>
      <c r="E575" s="156" t="s">
        <v>1136</v>
      </c>
      <c r="F575" s="93" t="s">
        <v>120</v>
      </c>
      <c r="H575" s="28" t="s">
        <v>22</v>
      </c>
      <c r="I575" s="28" t="s">
        <v>54</v>
      </c>
      <c r="J575" s="28" t="s">
        <v>61</v>
      </c>
      <c r="K575" s="25" t="s">
        <v>1163</v>
      </c>
      <c r="L575" s="253"/>
      <c r="M575" s="252"/>
      <c r="N575" s="253">
        <v>49700</v>
      </c>
      <c r="O575" s="114">
        <f t="shared" si="11"/>
        <v>104931.87999999983</v>
      </c>
    </row>
    <row r="576" spans="1:15" ht="22.05" hidden="1" customHeight="1" x14ac:dyDescent="0.2">
      <c r="A576" s="26">
        <v>45951</v>
      </c>
      <c r="B576" s="20" t="s">
        <v>39</v>
      </c>
      <c r="C576" s="28">
        <v>12666</v>
      </c>
      <c r="D576" s="28"/>
      <c r="E576" s="156" t="s">
        <v>1136</v>
      </c>
      <c r="F576" s="93" t="s">
        <v>120</v>
      </c>
      <c r="H576" s="28" t="s">
        <v>22</v>
      </c>
      <c r="I576" s="28" t="s">
        <v>54</v>
      </c>
      <c r="J576" s="28" t="s">
        <v>61</v>
      </c>
      <c r="K576" s="25" t="s">
        <v>1163</v>
      </c>
      <c r="L576" s="253"/>
      <c r="M576" s="252"/>
      <c r="N576" s="253">
        <v>49800</v>
      </c>
      <c r="O576" s="114">
        <f t="shared" si="11"/>
        <v>55131.87999999983</v>
      </c>
    </row>
    <row r="577" spans="1:15" ht="22.05" hidden="1" customHeight="1" x14ac:dyDescent="0.2">
      <c r="A577" s="26">
        <v>45951</v>
      </c>
      <c r="B577" s="20" t="s">
        <v>39</v>
      </c>
      <c r="C577" s="28">
        <v>12667</v>
      </c>
      <c r="D577" s="28"/>
      <c r="E577" s="156" t="s">
        <v>1136</v>
      </c>
      <c r="F577" s="93" t="s">
        <v>120</v>
      </c>
      <c r="H577" s="28" t="s">
        <v>22</v>
      </c>
      <c r="I577" s="28" t="s">
        <v>54</v>
      </c>
      <c r="J577" s="28" t="s">
        <v>61</v>
      </c>
      <c r="K577" s="25" t="s">
        <v>1163</v>
      </c>
      <c r="L577" s="253"/>
      <c r="M577" s="252"/>
      <c r="N577" s="253">
        <v>49900</v>
      </c>
      <c r="O577" s="114">
        <f t="shared" si="11"/>
        <v>5231.87999999983</v>
      </c>
    </row>
    <row r="578" spans="1:15" ht="22.05" hidden="1" customHeight="1" x14ac:dyDescent="0.2">
      <c r="A578" s="26">
        <v>45951</v>
      </c>
      <c r="B578" s="20" t="s">
        <v>39</v>
      </c>
      <c r="C578" s="28">
        <v>5779537032</v>
      </c>
      <c r="D578" s="28" t="s">
        <v>1133</v>
      </c>
      <c r="E578" s="156" t="s">
        <v>1118</v>
      </c>
      <c r="F578" s="93" t="s">
        <v>99</v>
      </c>
      <c r="H578" s="28" t="s">
        <v>21</v>
      </c>
      <c r="I578" s="41" t="s">
        <v>81</v>
      </c>
      <c r="J578" s="41" t="s">
        <v>168</v>
      </c>
      <c r="K578" s="25" t="s">
        <v>1162</v>
      </c>
      <c r="M578" s="252">
        <v>40000</v>
      </c>
      <c r="N578" s="253"/>
      <c r="O578" s="114">
        <f t="shared" si="11"/>
        <v>45231.87999999983</v>
      </c>
    </row>
    <row r="579" spans="1:15" ht="22.05" hidden="1" customHeight="1" x14ac:dyDescent="0.2">
      <c r="A579" s="26">
        <v>45951</v>
      </c>
      <c r="B579" s="20" t="s">
        <v>39</v>
      </c>
      <c r="C579" s="28">
        <v>16029</v>
      </c>
      <c r="D579" s="28"/>
      <c r="E579" s="156" t="s">
        <v>7734</v>
      </c>
      <c r="F579" s="93" t="s">
        <v>99</v>
      </c>
      <c r="H579" s="28" t="s">
        <v>22</v>
      </c>
      <c r="I579" s="28" t="s">
        <v>59</v>
      </c>
      <c r="J579" s="28" t="s">
        <v>59</v>
      </c>
      <c r="K579" s="25" t="s">
        <v>635</v>
      </c>
      <c r="M579" s="252"/>
      <c r="N579" s="253">
        <v>23244</v>
      </c>
      <c r="O579" s="114">
        <f t="shared" si="11"/>
        <v>21987.87999999983</v>
      </c>
    </row>
    <row r="580" spans="1:15" ht="22.05" hidden="1" customHeight="1" x14ac:dyDescent="0.2">
      <c r="A580" s="26">
        <v>45951</v>
      </c>
      <c r="B580" s="20" t="s">
        <v>39</v>
      </c>
      <c r="C580" s="28">
        <v>16662</v>
      </c>
      <c r="D580" s="28"/>
      <c r="E580" s="156" t="s">
        <v>7735</v>
      </c>
      <c r="F580" s="93" t="s">
        <v>99</v>
      </c>
      <c r="H580" s="28" t="s">
        <v>22</v>
      </c>
      <c r="I580" s="28" t="s">
        <v>59</v>
      </c>
      <c r="J580" s="28" t="s">
        <v>59</v>
      </c>
      <c r="K580" s="25" t="s">
        <v>635</v>
      </c>
      <c r="M580" s="252"/>
      <c r="N580" s="253">
        <v>15106</v>
      </c>
      <c r="O580" s="114">
        <f t="shared" si="11"/>
        <v>6881.87999999983</v>
      </c>
    </row>
    <row r="581" spans="1:15" ht="22.05" hidden="1" customHeight="1" x14ac:dyDescent="0.2">
      <c r="A581" s="26">
        <v>45953</v>
      </c>
      <c r="B581" s="20" t="s">
        <v>39</v>
      </c>
      <c r="C581" s="28">
        <v>323371</v>
      </c>
      <c r="D581" s="28"/>
      <c r="E581" s="156" t="s">
        <v>1118</v>
      </c>
      <c r="F581" s="93" t="s">
        <v>99</v>
      </c>
      <c r="H581" s="28" t="s">
        <v>21</v>
      </c>
      <c r="I581" s="41" t="s">
        <v>81</v>
      </c>
      <c r="J581" s="41" t="s">
        <v>167</v>
      </c>
      <c r="K581" s="25" t="s">
        <v>1162</v>
      </c>
      <c r="M581" s="581">
        <v>20000</v>
      </c>
      <c r="N581" s="253"/>
      <c r="O581" s="114">
        <f t="shared" si="11"/>
        <v>26881.87999999983</v>
      </c>
    </row>
    <row r="582" spans="1:15" ht="22.05" hidden="1" customHeight="1" x14ac:dyDescent="0.2">
      <c r="A582" s="26">
        <v>45953</v>
      </c>
      <c r="B582" s="20" t="s">
        <v>39</v>
      </c>
      <c r="C582" s="28">
        <v>340968</v>
      </c>
      <c r="D582" s="28" t="s">
        <v>7736</v>
      </c>
      <c r="E582" s="156" t="s">
        <v>1137</v>
      </c>
      <c r="F582" s="93" t="s">
        <v>99</v>
      </c>
      <c r="H582" s="28" t="s">
        <v>22</v>
      </c>
      <c r="I582" s="28" t="s">
        <v>103</v>
      </c>
      <c r="J582" s="28" t="s">
        <v>60</v>
      </c>
      <c r="K582" s="25" t="s">
        <v>1167</v>
      </c>
      <c r="M582" s="252"/>
      <c r="N582" s="253">
        <v>12317</v>
      </c>
      <c r="O582" s="114">
        <f t="shared" si="11"/>
        <v>14564.87999999983</v>
      </c>
    </row>
    <row r="583" spans="1:15" ht="22.05" hidden="1" customHeight="1" x14ac:dyDescent="0.2">
      <c r="A583" s="26">
        <v>45953</v>
      </c>
      <c r="B583" s="20" t="s">
        <v>39</v>
      </c>
      <c r="C583" s="28">
        <v>500607</v>
      </c>
      <c r="D583" s="28"/>
      <c r="E583" s="156" t="s">
        <v>7737</v>
      </c>
      <c r="F583" s="93" t="s">
        <v>99</v>
      </c>
      <c r="H583" s="28" t="s">
        <v>22</v>
      </c>
      <c r="I583" s="28" t="s">
        <v>103</v>
      </c>
      <c r="J583" s="28" t="s">
        <v>60</v>
      </c>
      <c r="K583" s="25" t="s">
        <v>3481</v>
      </c>
      <c r="M583" s="252"/>
      <c r="N583" s="253">
        <v>10416</v>
      </c>
      <c r="O583" s="114">
        <f>O582+M583-N583</f>
        <v>4148.87999999983</v>
      </c>
    </row>
    <row r="584" spans="1:15" ht="22.05" hidden="1" customHeight="1" x14ac:dyDescent="0.2">
      <c r="A584" s="26">
        <v>45954</v>
      </c>
      <c r="B584" s="20" t="s">
        <v>39</v>
      </c>
      <c r="C584" s="28">
        <v>600824</v>
      </c>
      <c r="D584" s="28" t="s">
        <v>7738</v>
      </c>
      <c r="E584" s="156" t="s">
        <v>1121</v>
      </c>
      <c r="F584" s="93" t="s">
        <v>99</v>
      </c>
      <c r="H584" s="28" t="s">
        <v>22</v>
      </c>
      <c r="I584" s="28" t="s">
        <v>56</v>
      </c>
      <c r="J584" s="28" t="s">
        <v>88</v>
      </c>
      <c r="K584" s="25" t="s">
        <v>1155</v>
      </c>
      <c r="M584" s="252"/>
      <c r="N584" s="253">
        <v>1740</v>
      </c>
      <c r="O584" s="114">
        <f>O583+M584-N584</f>
        <v>2408.87999999983</v>
      </c>
    </row>
    <row r="585" spans="1:15" ht="22.05" hidden="1" customHeight="1" x14ac:dyDescent="0.2">
      <c r="A585" s="26">
        <v>45954</v>
      </c>
      <c r="B585" s="20" t="s">
        <v>39</v>
      </c>
      <c r="C585" s="28">
        <v>605392</v>
      </c>
      <c r="D585" s="28"/>
      <c r="E585" s="156" t="s">
        <v>1118</v>
      </c>
      <c r="F585" s="93" t="s">
        <v>99</v>
      </c>
      <c r="H585" s="28" t="s">
        <v>21</v>
      </c>
      <c r="I585" s="41" t="s">
        <v>81</v>
      </c>
      <c r="J585" s="41" t="s">
        <v>167</v>
      </c>
      <c r="K585" s="25" t="s">
        <v>1162</v>
      </c>
      <c r="M585" s="252">
        <v>28000</v>
      </c>
      <c r="N585" s="253"/>
      <c r="O585" s="114">
        <f>O584+M585-N585</f>
        <v>30408.87999999983</v>
      </c>
    </row>
    <row r="586" spans="1:15" ht="22.05" hidden="1" customHeight="1" x14ac:dyDescent="0.2">
      <c r="A586" s="26">
        <v>45954</v>
      </c>
      <c r="B586" s="20" t="s">
        <v>39</v>
      </c>
      <c r="C586" s="28">
        <v>622091</v>
      </c>
      <c r="D586" s="28" t="s">
        <v>7739</v>
      </c>
      <c r="E586" s="156" t="s">
        <v>7740</v>
      </c>
      <c r="F586" s="93" t="s">
        <v>99</v>
      </c>
      <c r="H586" s="28" t="s">
        <v>22</v>
      </c>
      <c r="I586" s="28" t="s">
        <v>56</v>
      </c>
      <c r="J586" s="28" t="s">
        <v>88</v>
      </c>
      <c r="K586" s="25" t="s">
        <v>7766</v>
      </c>
      <c r="M586" s="252"/>
      <c r="N586" s="253">
        <v>15000</v>
      </c>
      <c r="O586" s="150">
        <f t="shared" ref="O586:O649" si="12">O585+M586-N586</f>
        <v>15408.87999999983</v>
      </c>
    </row>
    <row r="587" spans="1:15" ht="22.05" hidden="1" customHeight="1" x14ac:dyDescent="0.2">
      <c r="A587" s="26">
        <v>45954</v>
      </c>
      <c r="B587" s="20" t="s">
        <v>39</v>
      </c>
      <c r="C587" s="28">
        <v>622095</v>
      </c>
      <c r="D587" s="28" t="s">
        <v>7741</v>
      </c>
      <c r="E587" s="156" t="s">
        <v>7740</v>
      </c>
      <c r="F587" s="93" t="s">
        <v>99</v>
      </c>
      <c r="H587" s="28" t="s">
        <v>22</v>
      </c>
      <c r="I587" s="28" t="s">
        <v>56</v>
      </c>
      <c r="J587" s="28" t="s">
        <v>88</v>
      </c>
      <c r="K587" s="25" t="s">
        <v>7766</v>
      </c>
      <c r="M587" s="252"/>
      <c r="N587" s="253">
        <v>10000</v>
      </c>
      <c r="O587" s="150">
        <f t="shared" si="12"/>
        <v>5408.87999999983</v>
      </c>
    </row>
    <row r="588" spans="1:15" ht="22.05" hidden="1" customHeight="1" x14ac:dyDescent="0.2">
      <c r="A588" s="26">
        <v>45954</v>
      </c>
      <c r="B588" s="20" t="s">
        <v>39</v>
      </c>
      <c r="C588" s="28">
        <v>622090</v>
      </c>
      <c r="D588" s="28" t="s">
        <v>7742</v>
      </c>
      <c r="E588" s="156" t="s">
        <v>7740</v>
      </c>
      <c r="F588" s="93" t="s">
        <v>99</v>
      </c>
      <c r="H588" s="28" t="s">
        <v>22</v>
      </c>
      <c r="I588" s="28" t="s">
        <v>56</v>
      </c>
      <c r="J588" s="28" t="s">
        <v>88</v>
      </c>
      <c r="K588" s="25" t="s">
        <v>7766</v>
      </c>
      <c r="M588" s="252"/>
      <c r="N588" s="253">
        <v>5000</v>
      </c>
      <c r="O588" s="150">
        <f t="shared" si="12"/>
        <v>408.87999999983003</v>
      </c>
    </row>
    <row r="589" spans="1:15" ht="22.05" hidden="1" customHeight="1" x14ac:dyDescent="0.2">
      <c r="A589" s="26">
        <v>45955</v>
      </c>
      <c r="B589" s="20" t="s">
        <v>39</v>
      </c>
      <c r="C589" s="28">
        <v>351711</v>
      </c>
      <c r="D589" s="28" t="s">
        <v>2638</v>
      </c>
      <c r="E589" s="156" t="s">
        <v>1105</v>
      </c>
      <c r="F589" s="93" t="s">
        <v>99</v>
      </c>
      <c r="H589" s="28" t="s">
        <v>22</v>
      </c>
      <c r="I589" s="28" t="s">
        <v>81</v>
      </c>
      <c r="J589" s="28" t="s">
        <v>168</v>
      </c>
      <c r="K589" s="25" t="s">
        <v>1162</v>
      </c>
      <c r="M589" s="252"/>
      <c r="N589" s="253">
        <v>400</v>
      </c>
      <c r="O589" s="150">
        <f t="shared" si="12"/>
        <v>8.8799999998300336</v>
      </c>
    </row>
    <row r="590" spans="1:15" ht="22.05" hidden="1" customHeight="1" x14ac:dyDescent="0.2">
      <c r="A590" s="26">
        <v>45957</v>
      </c>
      <c r="B590" s="20" t="s">
        <v>39</v>
      </c>
      <c r="C590" s="28">
        <v>7852722624</v>
      </c>
      <c r="D590" s="28" t="s">
        <v>1133</v>
      </c>
      <c r="E590" s="156" t="s">
        <v>1118</v>
      </c>
      <c r="F590" s="93" t="s">
        <v>99</v>
      </c>
      <c r="H590" s="28" t="s">
        <v>21</v>
      </c>
      <c r="I590" s="41" t="s">
        <v>81</v>
      </c>
      <c r="J590" s="41" t="s">
        <v>168</v>
      </c>
      <c r="K590" s="25" t="s">
        <v>1162</v>
      </c>
      <c r="M590" s="252">
        <v>10000</v>
      </c>
      <c r="N590" s="253"/>
      <c r="O590" s="150">
        <f t="shared" si="12"/>
        <v>10008.87999999983</v>
      </c>
    </row>
    <row r="591" spans="1:15" ht="22.05" hidden="1" customHeight="1" x14ac:dyDescent="0.2">
      <c r="A591" s="26">
        <v>45957</v>
      </c>
      <c r="B591" s="20" t="s">
        <v>39</v>
      </c>
      <c r="C591" s="28">
        <v>204188</v>
      </c>
      <c r="D591" s="28"/>
      <c r="E591" s="156" t="s">
        <v>7024</v>
      </c>
      <c r="F591" s="93" t="s">
        <v>99</v>
      </c>
      <c r="H591" s="28" t="s">
        <v>22</v>
      </c>
      <c r="I591" s="28" t="s">
        <v>103</v>
      </c>
      <c r="J591" s="28" t="s">
        <v>60</v>
      </c>
      <c r="K591" s="25" t="s">
        <v>1157</v>
      </c>
      <c r="M591" s="252"/>
      <c r="N591" s="253">
        <v>3500</v>
      </c>
      <c r="O591" s="150">
        <f t="shared" si="12"/>
        <v>6508.87999999983</v>
      </c>
    </row>
    <row r="592" spans="1:15" ht="22.05" hidden="1" customHeight="1" x14ac:dyDescent="0.2">
      <c r="A592" s="26">
        <v>45957</v>
      </c>
      <c r="B592" s="20" t="s">
        <v>39</v>
      </c>
      <c r="C592" s="28">
        <v>204189</v>
      </c>
      <c r="D592" s="28"/>
      <c r="E592" s="156" t="s">
        <v>7743</v>
      </c>
      <c r="F592" s="93" t="s">
        <v>99</v>
      </c>
      <c r="H592" s="28" t="s">
        <v>22</v>
      </c>
      <c r="I592" s="28" t="s">
        <v>103</v>
      </c>
      <c r="J592" s="28" t="s">
        <v>60</v>
      </c>
      <c r="K592" s="25" t="s">
        <v>3481</v>
      </c>
      <c r="M592" s="252"/>
      <c r="N592" s="253">
        <v>2480</v>
      </c>
      <c r="O592" s="150">
        <f t="shared" si="12"/>
        <v>4028.87999999983</v>
      </c>
    </row>
    <row r="593" spans="1:15" ht="22.05" hidden="1" customHeight="1" x14ac:dyDescent="0.2">
      <c r="A593" s="26">
        <v>45958</v>
      </c>
      <c r="B593" s="20" t="s">
        <v>39</v>
      </c>
      <c r="C593" s="28">
        <v>151387</v>
      </c>
      <c r="D593" s="28"/>
      <c r="E593" s="156" t="s">
        <v>1118</v>
      </c>
      <c r="F593" s="93" t="s">
        <v>99</v>
      </c>
      <c r="H593" s="28" t="s">
        <v>21</v>
      </c>
      <c r="I593" s="41" t="s">
        <v>81</v>
      </c>
      <c r="J593" s="41" t="s">
        <v>167</v>
      </c>
      <c r="K593" s="25" t="s">
        <v>1162</v>
      </c>
      <c r="M593" s="252">
        <v>155000</v>
      </c>
      <c r="N593" s="253"/>
      <c r="O593" s="150">
        <f t="shared" si="12"/>
        <v>159028.87999999983</v>
      </c>
    </row>
    <row r="594" spans="1:15" ht="22.05" hidden="1" customHeight="1" x14ac:dyDescent="0.2">
      <c r="A594" s="26">
        <v>45958</v>
      </c>
      <c r="B594" s="20" t="s">
        <v>39</v>
      </c>
      <c r="C594" s="28">
        <v>157798</v>
      </c>
      <c r="D594" s="28"/>
      <c r="E594" s="156" t="s">
        <v>1144</v>
      </c>
      <c r="F594" s="93" t="s">
        <v>99</v>
      </c>
      <c r="H594" s="28" t="s">
        <v>22</v>
      </c>
      <c r="I594" s="28" t="s">
        <v>54</v>
      </c>
      <c r="J594" s="28" t="s">
        <v>61</v>
      </c>
      <c r="K594" s="25" t="s">
        <v>611</v>
      </c>
      <c r="M594" s="252"/>
      <c r="N594" s="253">
        <v>155522.91</v>
      </c>
      <c r="O594" s="150">
        <f t="shared" si="12"/>
        <v>3505.9699999998265</v>
      </c>
    </row>
    <row r="595" spans="1:15" ht="22.05" hidden="1" customHeight="1" x14ac:dyDescent="0.2">
      <c r="A595" s="26">
        <v>45960</v>
      </c>
      <c r="B595" s="20" t="s">
        <v>39</v>
      </c>
      <c r="C595" s="28">
        <v>642055</v>
      </c>
      <c r="D595" s="28"/>
      <c r="E595" s="156" t="s">
        <v>1799</v>
      </c>
      <c r="F595" s="93" t="s">
        <v>99</v>
      </c>
      <c r="H595" s="28" t="s">
        <v>21</v>
      </c>
      <c r="I595" s="28" t="s">
        <v>28</v>
      </c>
      <c r="J595" s="28" t="s">
        <v>31</v>
      </c>
      <c r="K595" s="25" t="s">
        <v>7767</v>
      </c>
      <c r="M595" s="252">
        <v>40000</v>
      </c>
      <c r="N595" s="253"/>
      <c r="O595" s="150">
        <f t="shared" si="12"/>
        <v>43505.969999999827</v>
      </c>
    </row>
    <row r="596" spans="1:15" ht="22.05" hidden="1" customHeight="1" x14ac:dyDescent="0.2">
      <c r="A596" s="26">
        <v>45961</v>
      </c>
      <c r="B596" s="20" t="s">
        <v>39</v>
      </c>
      <c r="C596" s="28">
        <v>663132</v>
      </c>
      <c r="D596" s="28"/>
      <c r="E596" s="156" t="s">
        <v>7012</v>
      </c>
      <c r="F596" s="93" t="s">
        <v>99</v>
      </c>
      <c r="H596" s="28" t="s">
        <v>22</v>
      </c>
      <c r="I596" s="28" t="s">
        <v>103</v>
      </c>
      <c r="J596" s="28" t="s">
        <v>60</v>
      </c>
      <c r="K596" s="25" t="s">
        <v>1159</v>
      </c>
      <c r="M596" s="252"/>
      <c r="N596" s="253">
        <v>2600</v>
      </c>
      <c r="O596" s="150">
        <f t="shared" si="12"/>
        <v>40905.969999999827</v>
      </c>
    </row>
    <row r="597" spans="1:15" ht="22.05" hidden="1" customHeight="1" x14ac:dyDescent="0.2">
      <c r="A597" s="26">
        <v>45961</v>
      </c>
      <c r="B597" s="20" t="s">
        <v>39</v>
      </c>
      <c r="C597" s="28">
        <v>667591</v>
      </c>
      <c r="D597" s="28" t="s">
        <v>7744</v>
      </c>
      <c r="E597" s="156" t="s">
        <v>1121</v>
      </c>
      <c r="F597" s="93" t="s">
        <v>99</v>
      </c>
      <c r="H597" s="28" t="s">
        <v>22</v>
      </c>
      <c r="I597" s="28" t="s">
        <v>56</v>
      </c>
      <c r="J597" s="28" t="s">
        <v>88</v>
      </c>
      <c r="K597" s="25" t="s">
        <v>1155</v>
      </c>
      <c r="M597" s="252"/>
      <c r="N597" s="253">
        <v>1740</v>
      </c>
      <c r="O597" s="150">
        <f t="shared" si="12"/>
        <v>39165.969999999827</v>
      </c>
    </row>
    <row r="598" spans="1:15" ht="22.05" hidden="1" customHeight="1" x14ac:dyDescent="0.2">
      <c r="A598" s="26">
        <v>45961</v>
      </c>
      <c r="B598" s="20" t="s">
        <v>39</v>
      </c>
      <c r="C598" s="28">
        <v>571585</v>
      </c>
      <c r="D598" s="28"/>
      <c r="E598" s="156" t="s">
        <v>608</v>
      </c>
      <c r="F598" s="93" t="s">
        <v>77</v>
      </c>
      <c r="H598" s="28" t="s">
        <v>22</v>
      </c>
      <c r="I598" s="28" t="s">
        <v>57</v>
      </c>
      <c r="J598" s="28" t="s">
        <v>85</v>
      </c>
      <c r="K598" s="25" t="s">
        <v>611</v>
      </c>
      <c r="M598" s="252"/>
      <c r="N598" s="253">
        <v>113.64</v>
      </c>
      <c r="O598" s="150">
        <f t="shared" si="12"/>
        <v>39052.329999999827</v>
      </c>
    </row>
    <row r="599" spans="1:15" ht="22.05" hidden="1" customHeight="1" x14ac:dyDescent="0.2">
      <c r="A599" s="26">
        <v>45961</v>
      </c>
      <c r="B599" s="20" t="s">
        <v>39</v>
      </c>
      <c r="C599" s="28">
        <v>571585</v>
      </c>
      <c r="D599" s="28"/>
      <c r="E599" s="156" t="s">
        <v>609</v>
      </c>
      <c r="F599" s="93" t="s">
        <v>77</v>
      </c>
      <c r="H599" s="28" t="s">
        <v>22</v>
      </c>
      <c r="I599" s="28" t="s">
        <v>57</v>
      </c>
      <c r="J599" s="28" t="s">
        <v>85</v>
      </c>
      <c r="K599" s="25" t="s">
        <v>611</v>
      </c>
      <c r="M599" s="252"/>
      <c r="N599" s="253">
        <v>18.18</v>
      </c>
      <c r="O599" s="150">
        <f t="shared" si="12"/>
        <v>39034.149999999827</v>
      </c>
    </row>
    <row r="600" spans="1:15" ht="22.05" hidden="1" customHeight="1" x14ac:dyDescent="0.2">
      <c r="A600" s="26">
        <v>45961</v>
      </c>
      <c r="B600" s="20" t="s">
        <v>39</v>
      </c>
      <c r="C600" s="28">
        <v>3</v>
      </c>
      <c r="D600" s="28"/>
      <c r="E600" s="156" t="s">
        <v>608</v>
      </c>
      <c r="F600" s="93" t="s">
        <v>77</v>
      </c>
      <c r="H600" s="28" t="s">
        <v>22</v>
      </c>
      <c r="I600" s="28" t="s">
        <v>57</v>
      </c>
      <c r="J600" s="28" t="s">
        <v>85</v>
      </c>
      <c r="K600" s="25" t="s">
        <v>611</v>
      </c>
      <c r="M600" s="252"/>
      <c r="N600" s="253">
        <v>216</v>
      </c>
      <c r="O600" s="150">
        <f t="shared" si="12"/>
        <v>38818.149999999827</v>
      </c>
    </row>
    <row r="601" spans="1:15" ht="22.05" hidden="1" customHeight="1" thickBot="1" x14ac:dyDescent="0.25">
      <c r="A601" s="374">
        <v>45961</v>
      </c>
      <c r="B601" s="47" t="s">
        <v>39</v>
      </c>
      <c r="C601" s="69">
        <v>3</v>
      </c>
      <c r="D601" s="69"/>
      <c r="E601" s="427" t="s">
        <v>609</v>
      </c>
      <c r="F601" s="377" t="s">
        <v>77</v>
      </c>
      <c r="G601" s="69"/>
      <c r="H601" s="69" t="s">
        <v>22</v>
      </c>
      <c r="I601" s="69" t="s">
        <v>57</v>
      </c>
      <c r="J601" s="69" t="s">
        <v>85</v>
      </c>
      <c r="K601" s="89" t="s">
        <v>611</v>
      </c>
      <c r="L601" s="89"/>
      <c r="M601" s="447"/>
      <c r="N601" s="448">
        <v>34.56</v>
      </c>
      <c r="O601" s="515">
        <f t="shared" si="12"/>
        <v>38783.589999999829</v>
      </c>
    </row>
    <row r="602" spans="1:15" ht="22.05" hidden="1" customHeight="1" x14ac:dyDescent="0.2">
      <c r="A602" s="26">
        <v>45964</v>
      </c>
      <c r="B602" s="20" t="s">
        <v>39</v>
      </c>
      <c r="C602" s="28">
        <v>1271187</v>
      </c>
      <c r="D602" s="28"/>
      <c r="E602" s="156" t="s">
        <v>1799</v>
      </c>
      <c r="F602" s="93" t="s">
        <v>99</v>
      </c>
      <c r="H602" s="28" t="s">
        <v>21</v>
      </c>
      <c r="I602" s="28" t="s">
        <v>28</v>
      </c>
      <c r="J602" s="28" t="s">
        <v>31</v>
      </c>
      <c r="K602" s="25" t="s">
        <v>7767</v>
      </c>
      <c r="M602" s="252">
        <v>3000</v>
      </c>
      <c r="N602" s="253"/>
      <c r="O602" s="150">
        <f t="shared" si="12"/>
        <v>41783.589999999829</v>
      </c>
    </row>
    <row r="603" spans="1:15" ht="22.05" hidden="1" customHeight="1" x14ac:dyDescent="0.2">
      <c r="A603" s="26">
        <v>45964</v>
      </c>
      <c r="B603" s="20" t="s">
        <v>39</v>
      </c>
      <c r="C603" s="28">
        <v>3979386531</v>
      </c>
      <c r="D603" s="28" t="s">
        <v>1133</v>
      </c>
      <c r="E603" s="156" t="s">
        <v>1118</v>
      </c>
      <c r="F603" s="93" t="s">
        <v>99</v>
      </c>
      <c r="H603" s="28" t="s">
        <v>21</v>
      </c>
      <c r="I603" s="41" t="s">
        <v>81</v>
      </c>
      <c r="J603" s="41" t="s">
        <v>168</v>
      </c>
      <c r="K603" s="25" t="s">
        <v>1162</v>
      </c>
      <c r="M603" s="581">
        <v>25000</v>
      </c>
      <c r="N603" s="253"/>
      <c r="O603" s="150">
        <f t="shared" si="12"/>
        <v>66783.589999999822</v>
      </c>
    </row>
    <row r="604" spans="1:15" ht="22.05" hidden="1" customHeight="1" x14ac:dyDescent="0.2">
      <c r="A604" s="26">
        <v>45964</v>
      </c>
      <c r="B604" s="20" t="s">
        <v>39</v>
      </c>
      <c r="C604" s="28">
        <v>755159</v>
      </c>
      <c r="D604" s="28"/>
      <c r="E604" s="156" t="s">
        <v>6305</v>
      </c>
      <c r="F604" s="93" t="s">
        <v>99</v>
      </c>
      <c r="H604" s="28" t="s">
        <v>22</v>
      </c>
      <c r="I604" s="28" t="s">
        <v>81</v>
      </c>
      <c r="J604" s="28" t="s">
        <v>172</v>
      </c>
      <c r="K604" s="25" t="s">
        <v>7768</v>
      </c>
      <c r="M604" s="252"/>
      <c r="N604" s="597">
        <v>65000</v>
      </c>
      <c r="O604" s="150">
        <f t="shared" si="12"/>
        <v>1783.5899999998219</v>
      </c>
    </row>
    <row r="605" spans="1:15" ht="22.05" hidden="1" customHeight="1" x14ac:dyDescent="0.2">
      <c r="A605" s="26">
        <v>45966</v>
      </c>
      <c r="B605" s="20" t="s">
        <v>39</v>
      </c>
      <c r="C605" s="28">
        <v>447</v>
      </c>
      <c r="D605" s="28"/>
      <c r="E605" s="156" t="s">
        <v>608</v>
      </c>
      <c r="F605" s="93" t="s">
        <v>77</v>
      </c>
      <c r="H605" s="28" t="s">
        <v>22</v>
      </c>
      <c r="I605" s="28" t="s">
        <v>57</v>
      </c>
      <c r="J605" s="28" t="s">
        <v>85</v>
      </c>
      <c r="K605" s="25" t="s">
        <v>611</v>
      </c>
      <c r="M605" s="252"/>
      <c r="N605" s="253">
        <v>78</v>
      </c>
      <c r="O605" s="150">
        <f t="shared" si="12"/>
        <v>1705.5899999998219</v>
      </c>
    </row>
    <row r="606" spans="1:15" ht="22.05" hidden="1" customHeight="1" x14ac:dyDescent="0.2">
      <c r="A606" s="26">
        <v>45966</v>
      </c>
      <c r="B606" s="20" t="s">
        <v>39</v>
      </c>
      <c r="C606" s="28">
        <v>447</v>
      </c>
      <c r="D606" s="28"/>
      <c r="E606" s="156" t="s">
        <v>609</v>
      </c>
      <c r="F606" s="93" t="s">
        <v>77</v>
      </c>
      <c r="H606" s="28" t="s">
        <v>22</v>
      </c>
      <c r="I606" s="28" t="s">
        <v>57</v>
      </c>
      <c r="J606" s="28" t="s">
        <v>85</v>
      </c>
      <c r="K606" s="25" t="s">
        <v>611</v>
      </c>
      <c r="M606" s="252"/>
      <c r="N606" s="253">
        <v>12.48</v>
      </c>
      <c r="O606" s="150">
        <f t="shared" si="12"/>
        <v>1693.1099999998219</v>
      </c>
    </row>
    <row r="607" spans="1:15" ht="22.05" hidden="1" customHeight="1" x14ac:dyDescent="0.2">
      <c r="A607" s="26">
        <v>45966</v>
      </c>
      <c r="B607" s="20" t="s">
        <v>39</v>
      </c>
      <c r="C607" s="28">
        <v>13734</v>
      </c>
      <c r="D607" s="28"/>
      <c r="E607" s="156" t="s">
        <v>608</v>
      </c>
      <c r="F607" s="93" t="s">
        <v>77</v>
      </c>
      <c r="H607" s="28" t="s">
        <v>22</v>
      </c>
      <c r="I607" s="28" t="s">
        <v>57</v>
      </c>
      <c r="J607" s="28" t="s">
        <v>85</v>
      </c>
      <c r="K607" s="25" t="s">
        <v>611</v>
      </c>
      <c r="M607" s="252"/>
      <c r="N607" s="253">
        <v>6</v>
      </c>
      <c r="O607" s="150">
        <f t="shared" si="12"/>
        <v>1687.1099999998219</v>
      </c>
    </row>
    <row r="608" spans="1:15" ht="22.05" hidden="1" customHeight="1" x14ac:dyDescent="0.2">
      <c r="A608" s="26">
        <v>45966</v>
      </c>
      <c r="B608" s="20" t="s">
        <v>39</v>
      </c>
      <c r="C608" s="28">
        <v>13734</v>
      </c>
      <c r="D608" s="28"/>
      <c r="E608" s="156" t="s">
        <v>609</v>
      </c>
      <c r="F608" s="93" t="s">
        <v>77</v>
      </c>
      <c r="H608" s="28" t="s">
        <v>22</v>
      </c>
      <c r="I608" s="28" t="s">
        <v>57</v>
      </c>
      <c r="J608" s="28" t="s">
        <v>85</v>
      </c>
      <c r="K608" s="25" t="s">
        <v>611</v>
      </c>
      <c r="M608" s="252"/>
      <c r="N608" s="253">
        <v>0.96</v>
      </c>
      <c r="O608" s="150">
        <f t="shared" si="12"/>
        <v>1686.1499999998218</v>
      </c>
    </row>
    <row r="609" spans="1:15" ht="22.05" hidden="1" customHeight="1" x14ac:dyDescent="0.2">
      <c r="A609" s="26">
        <v>45967</v>
      </c>
      <c r="B609" s="20" t="s">
        <v>39</v>
      </c>
      <c r="C609" s="28">
        <v>219930</v>
      </c>
      <c r="D609" s="28"/>
      <c r="E609" s="156" t="s">
        <v>1118</v>
      </c>
      <c r="F609" s="93" t="s">
        <v>99</v>
      </c>
      <c r="H609" s="28" t="s">
        <v>21</v>
      </c>
      <c r="I609" s="41" t="s">
        <v>81</v>
      </c>
      <c r="J609" s="41" t="s">
        <v>167</v>
      </c>
      <c r="K609" s="25" t="s">
        <v>1162</v>
      </c>
      <c r="M609" s="581">
        <v>20000</v>
      </c>
      <c r="N609" s="253"/>
      <c r="O609" s="150">
        <f t="shared" si="12"/>
        <v>21686.149999999823</v>
      </c>
    </row>
    <row r="610" spans="1:15" ht="22.05" hidden="1" customHeight="1" x14ac:dyDescent="0.2">
      <c r="A610" s="26">
        <v>45967</v>
      </c>
      <c r="B610" s="20" t="s">
        <v>39</v>
      </c>
      <c r="C610" s="28">
        <v>303955</v>
      </c>
      <c r="D610" s="28"/>
      <c r="E610" s="156" t="s">
        <v>7745</v>
      </c>
      <c r="F610" s="93" t="s">
        <v>99</v>
      </c>
      <c r="H610" s="28" t="s">
        <v>22</v>
      </c>
      <c r="I610" s="28" t="s">
        <v>103</v>
      </c>
      <c r="J610" s="28" t="s">
        <v>60</v>
      </c>
      <c r="K610" s="25" t="s">
        <v>7769</v>
      </c>
      <c r="M610" s="252"/>
      <c r="N610" s="253">
        <v>18300</v>
      </c>
      <c r="O610" s="150">
        <f t="shared" si="12"/>
        <v>3386.1499999998232</v>
      </c>
    </row>
    <row r="611" spans="1:15" ht="22.05" hidden="1" customHeight="1" x14ac:dyDescent="0.2">
      <c r="A611" s="26">
        <v>45968</v>
      </c>
      <c r="B611" s="20" t="s">
        <v>39</v>
      </c>
      <c r="C611" s="28">
        <v>478258</v>
      </c>
      <c r="D611" s="28"/>
      <c r="E611" s="156" t="s">
        <v>1118</v>
      </c>
      <c r="F611" s="93" t="s">
        <v>99</v>
      </c>
      <c r="H611" s="28" t="s">
        <v>21</v>
      </c>
      <c r="I611" s="41" t="s">
        <v>81</v>
      </c>
      <c r="J611" s="41" t="s">
        <v>167</v>
      </c>
      <c r="K611" s="25" t="s">
        <v>1162</v>
      </c>
      <c r="M611" s="581">
        <v>52500</v>
      </c>
      <c r="N611" s="253"/>
      <c r="O611" s="150">
        <f t="shared" si="12"/>
        <v>55886.14999999982</v>
      </c>
    </row>
    <row r="612" spans="1:15" ht="22.05" hidden="1" customHeight="1" x14ac:dyDescent="0.2">
      <c r="A612" s="26">
        <v>45968</v>
      </c>
      <c r="B612" s="20" t="s">
        <v>39</v>
      </c>
      <c r="C612" s="28">
        <v>495176</v>
      </c>
      <c r="D612" s="28" t="s">
        <v>7746</v>
      </c>
      <c r="E612" s="156" t="s">
        <v>1121</v>
      </c>
      <c r="F612" s="93" t="s">
        <v>99</v>
      </c>
      <c r="H612" s="28" t="s">
        <v>22</v>
      </c>
      <c r="I612" s="28" t="s">
        <v>56</v>
      </c>
      <c r="J612" s="28" t="s">
        <v>88</v>
      </c>
      <c r="K612" s="25" t="s">
        <v>1155</v>
      </c>
      <c r="M612" s="252"/>
      <c r="N612" s="253">
        <v>1740</v>
      </c>
      <c r="O612" s="150">
        <f t="shared" si="12"/>
        <v>54146.14999999982</v>
      </c>
    </row>
    <row r="613" spans="1:15" ht="22.05" hidden="1" customHeight="1" x14ac:dyDescent="0.2">
      <c r="A613" s="26">
        <v>45968</v>
      </c>
      <c r="B613" s="20" t="s">
        <v>39</v>
      </c>
      <c r="C613" s="28">
        <v>507264</v>
      </c>
      <c r="D613" s="28"/>
      <c r="E613" s="156" t="s">
        <v>1146</v>
      </c>
      <c r="F613" s="93" t="s">
        <v>99</v>
      </c>
      <c r="H613" s="28" t="s">
        <v>22</v>
      </c>
      <c r="I613" s="28" t="s">
        <v>103</v>
      </c>
      <c r="J613" s="28" t="s">
        <v>60</v>
      </c>
      <c r="K613" s="25" t="s">
        <v>1903</v>
      </c>
      <c r="M613" s="252"/>
      <c r="N613" s="253">
        <v>52038</v>
      </c>
      <c r="O613" s="150">
        <f t="shared" si="12"/>
        <v>2108.1499999998196</v>
      </c>
    </row>
    <row r="614" spans="1:15" ht="22.05" hidden="1" customHeight="1" x14ac:dyDescent="0.2">
      <c r="A614" s="26">
        <v>45971</v>
      </c>
      <c r="B614" s="20" t="s">
        <v>39</v>
      </c>
      <c r="C614" s="28">
        <v>313547</v>
      </c>
      <c r="D614" s="28"/>
      <c r="E614" s="156" t="s">
        <v>1118</v>
      </c>
      <c r="F614" s="93" t="s">
        <v>99</v>
      </c>
      <c r="H614" s="28" t="s">
        <v>21</v>
      </c>
      <c r="I614" s="41" t="s">
        <v>81</v>
      </c>
      <c r="J614" s="41" t="s">
        <v>167</v>
      </c>
      <c r="K614" s="25" t="s">
        <v>1162</v>
      </c>
      <c r="M614" s="581">
        <v>30000</v>
      </c>
      <c r="N614" s="253"/>
      <c r="O614" s="150">
        <f t="shared" si="12"/>
        <v>32108.14999999982</v>
      </c>
    </row>
    <row r="615" spans="1:15" ht="22.05" hidden="1" customHeight="1" x14ac:dyDescent="0.2">
      <c r="A615" s="26">
        <v>45971</v>
      </c>
      <c r="B615" s="20" t="s">
        <v>39</v>
      </c>
      <c r="C615" s="28">
        <v>335722</v>
      </c>
      <c r="D615" s="28"/>
      <c r="E615" s="156" t="s">
        <v>1126</v>
      </c>
      <c r="F615" s="93" t="s">
        <v>99</v>
      </c>
      <c r="H615" s="28" t="s">
        <v>22</v>
      </c>
      <c r="I615" s="28" t="s">
        <v>54</v>
      </c>
      <c r="J615" s="28" t="s">
        <v>61</v>
      </c>
      <c r="K615" s="25" t="s">
        <v>611</v>
      </c>
      <c r="M615" s="252"/>
      <c r="N615" s="253">
        <v>28505.91</v>
      </c>
      <c r="O615" s="150">
        <f t="shared" si="12"/>
        <v>3602.2399999998197</v>
      </c>
    </row>
    <row r="616" spans="1:15" ht="22.05" hidden="1" customHeight="1" x14ac:dyDescent="0.2">
      <c r="A616" s="26">
        <v>45974</v>
      </c>
      <c r="B616" s="20" t="s">
        <v>39</v>
      </c>
      <c r="C616" s="28">
        <v>168552</v>
      </c>
      <c r="D616" s="28"/>
      <c r="E616" s="156" t="s">
        <v>1066</v>
      </c>
      <c r="F616" s="93" t="s">
        <v>99</v>
      </c>
      <c r="H616" s="28" t="s">
        <v>21</v>
      </c>
      <c r="I616" s="28" t="s">
        <v>81</v>
      </c>
      <c r="J616" s="28" t="s">
        <v>175</v>
      </c>
      <c r="K616" s="25" t="s">
        <v>850</v>
      </c>
      <c r="M616" s="581">
        <v>10000</v>
      </c>
      <c r="N616" s="253"/>
      <c r="O616" s="150">
        <f t="shared" si="12"/>
        <v>13602.23999999982</v>
      </c>
    </row>
    <row r="617" spans="1:15" ht="22.05" hidden="1" customHeight="1" x14ac:dyDescent="0.2">
      <c r="A617" s="26">
        <v>45974</v>
      </c>
      <c r="B617" s="20" t="s">
        <v>39</v>
      </c>
      <c r="C617" s="28">
        <v>180972</v>
      </c>
      <c r="D617" s="28"/>
      <c r="E617" s="156" t="s">
        <v>2721</v>
      </c>
      <c r="F617" s="93" t="s">
        <v>99</v>
      </c>
      <c r="H617" s="28" t="s">
        <v>22</v>
      </c>
      <c r="I617" s="28" t="s">
        <v>54</v>
      </c>
      <c r="J617" s="28" t="s">
        <v>61</v>
      </c>
      <c r="K617" s="25" t="s">
        <v>2748</v>
      </c>
      <c r="M617" s="252"/>
      <c r="N617" s="253">
        <v>7500</v>
      </c>
      <c r="O617" s="150">
        <f t="shared" si="12"/>
        <v>6102.2399999998197</v>
      </c>
    </row>
    <row r="618" spans="1:15" ht="22.05" hidden="1" customHeight="1" x14ac:dyDescent="0.2">
      <c r="A618" s="26">
        <v>45975</v>
      </c>
      <c r="B618" s="20" t="s">
        <v>39</v>
      </c>
      <c r="C618" s="28">
        <v>204319</v>
      </c>
      <c r="D618" s="28"/>
      <c r="E618" s="156" t="s">
        <v>7747</v>
      </c>
      <c r="F618" s="93" t="s">
        <v>99</v>
      </c>
      <c r="H618" s="28" t="s">
        <v>22</v>
      </c>
      <c r="I618" s="28" t="s">
        <v>56</v>
      </c>
      <c r="J618" s="28" t="s">
        <v>116</v>
      </c>
      <c r="K618" s="25" t="s">
        <v>1161</v>
      </c>
      <c r="M618" s="252"/>
      <c r="N618" s="253">
        <v>986</v>
      </c>
      <c r="O618" s="150">
        <f t="shared" si="12"/>
        <v>5116.2399999998197</v>
      </c>
    </row>
    <row r="619" spans="1:15" ht="22.05" hidden="1" customHeight="1" x14ac:dyDescent="0.2">
      <c r="A619" s="26">
        <v>45975</v>
      </c>
      <c r="B619" s="20" t="s">
        <v>39</v>
      </c>
      <c r="C619" s="28">
        <v>208418</v>
      </c>
      <c r="D619" s="28" t="s">
        <v>7748</v>
      </c>
      <c r="E619" s="156" t="s">
        <v>1121</v>
      </c>
      <c r="F619" s="93" t="s">
        <v>99</v>
      </c>
      <c r="H619" s="28" t="s">
        <v>22</v>
      </c>
      <c r="I619" s="28" t="s">
        <v>56</v>
      </c>
      <c r="J619" s="28" t="s">
        <v>88</v>
      </c>
      <c r="K619" s="25" t="s">
        <v>1155</v>
      </c>
      <c r="M619" s="252"/>
      <c r="N619" s="253">
        <v>1740</v>
      </c>
      <c r="O619" s="150">
        <f t="shared" si="12"/>
        <v>3376.2399999998197</v>
      </c>
    </row>
    <row r="620" spans="1:15" ht="22.05" hidden="1" customHeight="1" x14ac:dyDescent="0.2">
      <c r="A620" s="26">
        <v>45979</v>
      </c>
      <c r="B620" s="20" t="s">
        <v>39</v>
      </c>
      <c r="C620" s="28">
        <v>314975</v>
      </c>
      <c r="D620" s="28"/>
      <c r="E620" s="156" t="s">
        <v>1118</v>
      </c>
      <c r="F620" s="93" t="s">
        <v>99</v>
      </c>
      <c r="H620" s="28" t="s">
        <v>21</v>
      </c>
      <c r="I620" s="41" t="s">
        <v>81</v>
      </c>
      <c r="J620" s="41" t="s">
        <v>167</v>
      </c>
      <c r="K620" s="25" t="s">
        <v>1162</v>
      </c>
      <c r="M620" s="581">
        <v>35000</v>
      </c>
      <c r="N620" s="253"/>
      <c r="O620" s="150">
        <f t="shared" si="12"/>
        <v>38376.239999999816</v>
      </c>
    </row>
    <row r="621" spans="1:15" ht="22.05" hidden="1" customHeight="1" x14ac:dyDescent="0.2">
      <c r="A621" s="26">
        <v>45979</v>
      </c>
      <c r="B621" s="20" t="s">
        <v>39</v>
      </c>
      <c r="C621" s="28">
        <v>334809</v>
      </c>
      <c r="D621" s="28"/>
      <c r="E621" s="156" t="s">
        <v>7004</v>
      </c>
      <c r="F621" s="93" t="s">
        <v>99</v>
      </c>
      <c r="H621" s="28" t="s">
        <v>22</v>
      </c>
      <c r="I621" s="28" t="s">
        <v>56</v>
      </c>
      <c r="J621" s="28" t="s">
        <v>89</v>
      </c>
      <c r="K621" s="25" t="s">
        <v>636</v>
      </c>
      <c r="M621" s="252"/>
      <c r="N621" s="253">
        <v>25852.25</v>
      </c>
      <c r="O621" s="150">
        <f t="shared" si="12"/>
        <v>12523.989999999816</v>
      </c>
    </row>
    <row r="622" spans="1:15" ht="22.05" hidden="1" customHeight="1" x14ac:dyDescent="0.2">
      <c r="A622" s="26">
        <v>45979</v>
      </c>
      <c r="B622" s="20" t="s">
        <v>39</v>
      </c>
      <c r="C622" s="28">
        <v>340887</v>
      </c>
      <c r="D622" s="28"/>
      <c r="E622" s="156" t="s">
        <v>7749</v>
      </c>
      <c r="F622" s="93" t="s">
        <v>99</v>
      </c>
      <c r="H622" s="28" t="s">
        <v>22</v>
      </c>
      <c r="I622" s="28" t="s">
        <v>56</v>
      </c>
      <c r="J622" s="28" t="s">
        <v>8786</v>
      </c>
      <c r="K622" s="25" t="s">
        <v>7770</v>
      </c>
      <c r="M622" s="252"/>
      <c r="N622" s="253">
        <v>1885</v>
      </c>
      <c r="O622" s="150">
        <f t="shared" si="12"/>
        <v>10638.989999999816</v>
      </c>
    </row>
    <row r="623" spans="1:15" ht="22.05" hidden="1" customHeight="1" x14ac:dyDescent="0.2">
      <c r="A623" s="26">
        <v>45979</v>
      </c>
      <c r="B623" s="20" t="s">
        <v>39</v>
      </c>
      <c r="C623" s="28">
        <v>355023</v>
      </c>
      <c r="D623" s="28"/>
      <c r="E623" s="156" t="s">
        <v>7750</v>
      </c>
      <c r="F623" s="93" t="s">
        <v>99</v>
      </c>
      <c r="H623" s="28" t="s">
        <v>22</v>
      </c>
      <c r="I623" s="28" t="s">
        <v>56</v>
      </c>
      <c r="J623" s="28" t="s">
        <v>89</v>
      </c>
      <c r="K623" s="25" t="s">
        <v>636</v>
      </c>
      <c r="M623" s="252"/>
      <c r="N623" s="253">
        <v>7389.66</v>
      </c>
      <c r="O623" s="150">
        <f t="shared" si="12"/>
        <v>3249.3299999998162</v>
      </c>
    </row>
    <row r="624" spans="1:15" ht="22.05" hidden="1" customHeight="1" x14ac:dyDescent="0.2">
      <c r="A624" s="26">
        <v>45979</v>
      </c>
      <c r="B624" s="20" t="s">
        <v>39</v>
      </c>
      <c r="C624" s="28">
        <v>359314</v>
      </c>
      <c r="D624" s="28"/>
      <c r="E624" s="156" t="s">
        <v>7751</v>
      </c>
      <c r="F624" s="93" t="s">
        <v>99</v>
      </c>
      <c r="H624" s="28" t="s">
        <v>22</v>
      </c>
      <c r="I624" s="28" t="s">
        <v>56</v>
      </c>
      <c r="J624" s="28" t="s">
        <v>8786</v>
      </c>
      <c r="K624" s="25" t="s">
        <v>7770</v>
      </c>
      <c r="M624" s="252"/>
      <c r="N624" s="253">
        <v>539</v>
      </c>
      <c r="O624" s="150">
        <f t="shared" si="12"/>
        <v>2710.3299999998162</v>
      </c>
    </row>
    <row r="625" spans="1:15" ht="22.05" hidden="1" customHeight="1" x14ac:dyDescent="0.2">
      <c r="A625" s="26">
        <v>45979</v>
      </c>
      <c r="B625" s="20" t="s">
        <v>39</v>
      </c>
      <c r="C625" s="28">
        <v>599907</v>
      </c>
      <c r="D625" s="28"/>
      <c r="E625" s="156" t="s">
        <v>1118</v>
      </c>
      <c r="F625" s="93" t="s">
        <v>99</v>
      </c>
      <c r="H625" s="28" t="s">
        <v>21</v>
      </c>
      <c r="I625" s="41" t="s">
        <v>81</v>
      </c>
      <c r="J625" s="41" t="s">
        <v>167</v>
      </c>
      <c r="K625" s="25" t="s">
        <v>1162</v>
      </c>
      <c r="M625" s="581">
        <v>5000</v>
      </c>
      <c r="N625" s="253"/>
      <c r="O625" s="150">
        <f t="shared" si="12"/>
        <v>7710.3299999998162</v>
      </c>
    </row>
    <row r="626" spans="1:15" ht="22.05" hidden="1" customHeight="1" x14ac:dyDescent="0.2">
      <c r="A626" s="26">
        <v>45979</v>
      </c>
      <c r="B626" s="20" t="s">
        <v>39</v>
      </c>
      <c r="C626" s="28">
        <v>603341</v>
      </c>
      <c r="D626" s="28"/>
      <c r="E626" s="156" t="s">
        <v>1798</v>
      </c>
      <c r="F626" s="93" t="s">
        <v>99</v>
      </c>
      <c r="H626" s="28" t="s">
        <v>22</v>
      </c>
      <c r="I626" s="28" t="s">
        <v>54</v>
      </c>
      <c r="J626" s="28" t="s">
        <v>61</v>
      </c>
      <c r="K626" s="25" t="s">
        <v>611</v>
      </c>
      <c r="M626" s="252"/>
      <c r="N626" s="253">
        <v>5029.99</v>
      </c>
      <c r="O626" s="150">
        <f t="shared" si="12"/>
        <v>2680.3399999998164</v>
      </c>
    </row>
    <row r="627" spans="1:15" ht="22.05" hidden="1" customHeight="1" x14ac:dyDescent="0.2">
      <c r="A627" s="26">
        <v>45979</v>
      </c>
      <c r="B627" s="20" t="s">
        <v>39</v>
      </c>
      <c r="C627" s="28">
        <v>641630</v>
      </c>
      <c r="D627" s="28"/>
      <c r="E627" s="156" t="s">
        <v>1118</v>
      </c>
      <c r="F627" s="93" t="s">
        <v>99</v>
      </c>
      <c r="H627" s="28" t="s">
        <v>21</v>
      </c>
      <c r="I627" s="41" t="s">
        <v>81</v>
      </c>
      <c r="J627" s="41" t="s">
        <v>167</v>
      </c>
      <c r="K627" s="25" t="s">
        <v>1162</v>
      </c>
      <c r="M627" s="581">
        <v>2422.4699999999998</v>
      </c>
      <c r="N627" s="253"/>
      <c r="O627" s="150">
        <f t="shared" si="12"/>
        <v>5102.8099999998158</v>
      </c>
    </row>
    <row r="628" spans="1:15" ht="22.05" hidden="1" customHeight="1" x14ac:dyDescent="0.2">
      <c r="A628" s="26">
        <v>45979</v>
      </c>
      <c r="B628" s="20" t="s">
        <v>39</v>
      </c>
      <c r="C628" s="28">
        <v>646559</v>
      </c>
      <c r="D628" s="28"/>
      <c r="E628" s="156" t="s">
        <v>1798</v>
      </c>
      <c r="F628" s="93" t="s">
        <v>99</v>
      </c>
      <c r="H628" s="28" t="s">
        <v>22</v>
      </c>
      <c r="I628" s="28" t="s">
        <v>54</v>
      </c>
      <c r="J628" s="28" t="s">
        <v>61</v>
      </c>
      <c r="K628" s="25" t="s">
        <v>611</v>
      </c>
      <c r="M628" s="252"/>
      <c r="N628" s="253">
        <v>3213.36</v>
      </c>
      <c r="O628" s="150">
        <f t="shared" si="12"/>
        <v>1889.4499999998156</v>
      </c>
    </row>
    <row r="629" spans="1:15" ht="22.05" hidden="1" customHeight="1" x14ac:dyDescent="0.2">
      <c r="A629" s="26">
        <v>45980</v>
      </c>
      <c r="B629" s="20" t="s">
        <v>39</v>
      </c>
      <c r="C629" s="28">
        <v>6054315243</v>
      </c>
      <c r="D629" s="28" t="s">
        <v>1133</v>
      </c>
      <c r="E629" s="156" t="s">
        <v>29</v>
      </c>
      <c r="F629" s="93" t="s">
        <v>99</v>
      </c>
      <c r="H629" s="28" t="s">
        <v>21</v>
      </c>
      <c r="I629" s="41" t="s">
        <v>81</v>
      </c>
      <c r="J629" s="41" t="s">
        <v>168</v>
      </c>
      <c r="K629" s="25" t="s">
        <v>1162</v>
      </c>
      <c r="M629" s="581">
        <v>435000</v>
      </c>
      <c r="N629" s="253"/>
      <c r="O629" s="150">
        <f t="shared" si="12"/>
        <v>436889.44999999984</v>
      </c>
    </row>
    <row r="630" spans="1:15" ht="22.05" hidden="1" customHeight="1" x14ac:dyDescent="0.2">
      <c r="A630" s="26">
        <v>45980</v>
      </c>
      <c r="B630" s="20" t="s">
        <v>39</v>
      </c>
      <c r="C630" s="28"/>
      <c r="D630" s="28"/>
      <c r="E630" s="156" t="s">
        <v>1136</v>
      </c>
      <c r="F630" s="93" t="s">
        <v>99</v>
      </c>
      <c r="H630" s="28" t="s">
        <v>22</v>
      </c>
      <c r="I630" s="28" t="s">
        <v>54</v>
      </c>
      <c r="J630" s="28" t="s">
        <v>61</v>
      </c>
      <c r="K630" s="25" t="s">
        <v>1163</v>
      </c>
      <c r="M630" s="252"/>
      <c r="N630" s="253">
        <v>413256.36</v>
      </c>
      <c r="O630" s="150">
        <f t="shared" si="12"/>
        <v>23633.089999999851</v>
      </c>
    </row>
    <row r="631" spans="1:15" ht="22.05" hidden="1" customHeight="1" x14ac:dyDescent="0.2">
      <c r="A631" s="26">
        <v>45980</v>
      </c>
      <c r="B631" s="20" t="s">
        <v>39</v>
      </c>
      <c r="C631" s="28">
        <v>37174</v>
      </c>
      <c r="D631" s="28"/>
      <c r="E631" s="156" t="s">
        <v>7752</v>
      </c>
      <c r="F631" s="93" t="s">
        <v>99</v>
      </c>
      <c r="H631" s="28" t="s">
        <v>22</v>
      </c>
      <c r="I631" s="28" t="s">
        <v>59</v>
      </c>
      <c r="J631" s="28" t="s">
        <v>59</v>
      </c>
      <c r="K631" s="25" t="s">
        <v>635</v>
      </c>
      <c r="M631" s="252"/>
      <c r="N631" s="253">
        <v>20208</v>
      </c>
      <c r="O631" s="150">
        <f t="shared" si="12"/>
        <v>3425.089999999851</v>
      </c>
    </row>
    <row r="632" spans="1:15" ht="22.05" hidden="1" customHeight="1" x14ac:dyDescent="0.2">
      <c r="A632" s="26">
        <v>45981</v>
      </c>
      <c r="B632" s="20" t="s">
        <v>39</v>
      </c>
      <c r="C632" s="28">
        <v>6977241713</v>
      </c>
      <c r="D632" s="28" t="s">
        <v>1133</v>
      </c>
      <c r="E632" s="156" t="s">
        <v>1118</v>
      </c>
      <c r="F632" s="93" t="s">
        <v>99</v>
      </c>
      <c r="H632" s="28" t="s">
        <v>21</v>
      </c>
      <c r="I632" s="41" t="s">
        <v>81</v>
      </c>
      <c r="J632" s="41" t="s">
        <v>168</v>
      </c>
      <c r="K632" s="25" t="s">
        <v>1162</v>
      </c>
      <c r="M632" s="581">
        <v>66000</v>
      </c>
      <c r="N632" s="253"/>
      <c r="O632" s="150">
        <f t="shared" si="12"/>
        <v>69425.089999999851</v>
      </c>
    </row>
    <row r="633" spans="1:15" ht="22.05" hidden="1" customHeight="1" x14ac:dyDescent="0.2">
      <c r="A633" s="26">
        <v>45981</v>
      </c>
      <c r="B633" s="20" t="s">
        <v>39</v>
      </c>
      <c r="C633" s="28">
        <v>193066</v>
      </c>
      <c r="D633" s="28"/>
      <c r="E633" s="156" t="s">
        <v>1137</v>
      </c>
      <c r="F633" s="93" t="s">
        <v>99</v>
      </c>
      <c r="H633" s="28" t="s">
        <v>22</v>
      </c>
      <c r="I633" s="28" t="s">
        <v>103</v>
      </c>
      <c r="J633" s="28" t="s">
        <v>60</v>
      </c>
      <c r="K633" s="25" t="s">
        <v>3482</v>
      </c>
      <c r="L633" s="158"/>
      <c r="M633" s="252"/>
      <c r="N633" s="253">
        <v>65400</v>
      </c>
      <c r="O633" s="150">
        <f t="shared" si="12"/>
        <v>4025.089999999851</v>
      </c>
    </row>
    <row r="634" spans="1:15" ht="22.05" hidden="1" customHeight="1" x14ac:dyDescent="0.2">
      <c r="A634" s="26">
        <v>45982</v>
      </c>
      <c r="B634" s="20" t="s">
        <v>39</v>
      </c>
      <c r="C634" s="28">
        <v>7626141414</v>
      </c>
      <c r="D634" s="28" t="s">
        <v>1133</v>
      </c>
      <c r="E634" s="156" t="s">
        <v>1118</v>
      </c>
      <c r="F634" s="93" t="s">
        <v>99</v>
      </c>
      <c r="H634" s="28" t="s">
        <v>21</v>
      </c>
      <c r="I634" s="41" t="s">
        <v>81</v>
      </c>
      <c r="J634" s="41" t="s">
        <v>168</v>
      </c>
      <c r="K634" s="25" t="s">
        <v>1162</v>
      </c>
      <c r="L634" s="158"/>
      <c r="M634" s="581">
        <v>25700</v>
      </c>
      <c r="N634" s="253"/>
      <c r="O634" s="150">
        <f t="shared" si="12"/>
        <v>29725.089999999851</v>
      </c>
    </row>
    <row r="635" spans="1:15" ht="22.05" hidden="1" customHeight="1" x14ac:dyDescent="0.2">
      <c r="A635" s="26">
        <v>45982</v>
      </c>
      <c r="B635" s="20" t="s">
        <v>39</v>
      </c>
      <c r="C635" s="28">
        <v>604522</v>
      </c>
      <c r="D635" s="28" t="s">
        <v>7753</v>
      </c>
      <c r="E635" s="156" t="s">
        <v>1121</v>
      </c>
      <c r="F635" s="93" t="s">
        <v>99</v>
      </c>
      <c r="H635" s="28" t="s">
        <v>22</v>
      </c>
      <c r="I635" s="28" t="s">
        <v>56</v>
      </c>
      <c r="J635" s="28" t="s">
        <v>88</v>
      </c>
      <c r="K635" s="25" t="s">
        <v>1155</v>
      </c>
      <c r="L635" s="158"/>
      <c r="M635" s="252"/>
      <c r="N635" s="253">
        <v>1740</v>
      </c>
      <c r="O635" s="150">
        <f t="shared" si="12"/>
        <v>27985.089999999851</v>
      </c>
    </row>
    <row r="636" spans="1:15" ht="22.05" hidden="1" customHeight="1" x14ac:dyDescent="0.2">
      <c r="A636" s="26">
        <v>45982</v>
      </c>
      <c r="B636" s="20" t="s">
        <v>39</v>
      </c>
      <c r="C636" s="28">
        <v>604521</v>
      </c>
      <c r="D636" s="28" t="s">
        <v>7754</v>
      </c>
      <c r="E636" s="156" t="s">
        <v>7755</v>
      </c>
      <c r="F636" s="93" t="s">
        <v>99</v>
      </c>
      <c r="H636" s="28" t="s">
        <v>22</v>
      </c>
      <c r="I636" s="28" t="s">
        <v>56</v>
      </c>
      <c r="J636" s="28" t="s">
        <v>88</v>
      </c>
      <c r="K636" s="25" t="s">
        <v>2749</v>
      </c>
      <c r="L636" s="158"/>
      <c r="M636" s="252"/>
      <c r="N636" s="253">
        <v>24360</v>
      </c>
      <c r="O636" s="150">
        <f t="shared" si="12"/>
        <v>3625.089999999851</v>
      </c>
    </row>
    <row r="637" spans="1:15" ht="22.05" hidden="1" customHeight="1" x14ac:dyDescent="0.2">
      <c r="A637" s="26">
        <v>45986</v>
      </c>
      <c r="B637" s="20" t="s">
        <v>39</v>
      </c>
      <c r="C637" s="28">
        <v>300546</v>
      </c>
      <c r="D637" s="28"/>
      <c r="E637" s="156" t="s">
        <v>1118</v>
      </c>
      <c r="F637" s="93" t="s">
        <v>99</v>
      </c>
      <c r="H637" s="28" t="s">
        <v>21</v>
      </c>
      <c r="I637" s="41" t="s">
        <v>81</v>
      </c>
      <c r="J637" s="41" t="s">
        <v>167</v>
      </c>
      <c r="K637" s="25" t="s">
        <v>1162</v>
      </c>
      <c r="L637" s="158"/>
      <c r="M637" s="581">
        <v>13000</v>
      </c>
      <c r="N637" s="253"/>
      <c r="O637" s="150">
        <f t="shared" si="12"/>
        <v>16625.089999999851</v>
      </c>
    </row>
    <row r="638" spans="1:15" ht="22.05" hidden="1" customHeight="1" x14ac:dyDescent="0.2">
      <c r="A638" s="26">
        <v>45986</v>
      </c>
      <c r="B638" s="20" t="s">
        <v>39</v>
      </c>
      <c r="C638" s="28">
        <v>335502</v>
      </c>
      <c r="D638" s="28"/>
      <c r="E638" s="156" t="s">
        <v>1144</v>
      </c>
      <c r="F638" s="93" t="s">
        <v>99</v>
      </c>
      <c r="H638" s="28" t="s">
        <v>22</v>
      </c>
      <c r="I638" s="28" t="s">
        <v>54</v>
      </c>
      <c r="J638" s="28" t="s">
        <v>61</v>
      </c>
      <c r="K638" s="25" t="s">
        <v>611</v>
      </c>
      <c r="L638" s="158"/>
      <c r="M638" s="252"/>
      <c r="N638" s="253">
        <v>9037.2000000000007</v>
      </c>
      <c r="O638" s="150">
        <f t="shared" si="12"/>
        <v>7587.8899999998503</v>
      </c>
    </row>
    <row r="639" spans="1:15" ht="22.05" hidden="1" customHeight="1" x14ac:dyDescent="0.2">
      <c r="A639" s="26">
        <v>45986</v>
      </c>
      <c r="B639" s="20" t="s">
        <v>39</v>
      </c>
      <c r="C639" s="28">
        <v>347758</v>
      </c>
      <c r="D639" s="28"/>
      <c r="E639" s="156" t="s">
        <v>7756</v>
      </c>
      <c r="F639" s="93" t="s">
        <v>99</v>
      </c>
      <c r="H639" s="28" t="s">
        <v>22</v>
      </c>
      <c r="I639" s="28" t="s">
        <v>103</v>
      </c>
      <c r="J639" s="28" t="s">
        <v>60</v>
      </c>
      <c r="K639" s="25" t="s">
        <v>3481</v>
      </c>
      <c r="L639" s="158"/>
      <c r="M639" s="252"/>
      <c r="N639" s="253">
        <v>6486</v>
      </c>
      <c r="O639" s="150">
        <f t="shared" si="12"/>
        <v>1101.8899999998503</v>
      </c>
    </row>
    <row r="640" spans="1:15" ht="22.05" hidden="1" customHeight="1" x14ac:dyDescent="0.2">
      <c r="A640" s="26">
        <v>45988</v>
      </c>
      <c r="B640" s="20" t="s">
        <v>39</v>
      </c>
      <c r="C640" s="28">
        <v>212554</v>
      </c>
      <c r="D640" s="28"/>
      <c r="E640" s="156" t="s">
        <v>1118</v>
      </c>
      <c r="F640" s="93" t="s">
        <v>99</v>
      </c>
      <c r="H640" s="28" t="s">
        <v>21</v>
      </c>
      <c r="I640" s="41" t="s">
        <v>81</v>
      </c>
      <c r="J640" s="41" t="s">
        <v>167</v>
      </c>
      <c r="K640" s="25" t="s">
        <v>1162</v>
      </c>
      <c r="L640" s="158"/>
      <c r="M640" s="581">
        <v>22000</v>
      </c>
      <c r="N640" s="253"/>
      <c r="O640" s="150">
        <f t="shared" si="12"/>
        <v>23101.88999999985</v>
      </c>
    </row>
    <row r="641" spans="1:15" ht="22.05" hidden="1" customHeight="1" x14ac:dyDescent="0.2">
      <c r="A641" s="26">
        <v>45988</v>
      </c>
      <c r="B641" s="20" t="s">
        <v>39</v>
      </c>
      <c r="C641" s="28">
        <v>224172</v>
      </c>
      <c r="D641" s="28"/>
      <c r="E641" s="156" t="s">
        <v>1137</v>
      </c>
      <c r="F641" s="93" t="s">
        <v>99</v>
      </c>
      <c r="H641" s="28" t="s">
        <v>22</v>
      </c>
      <c r="I641" s="28" t="s">
        <v>103</v>
      </c>
      <c r="J641" s="28" t="s">
        <v>60</v>
      </c>
      <c r="K641" s="25" t="s">
        <v>1167</v>
      </c>
      <c r="L641" s="158"/>
      <c r="M641" s="252"/>
      <c r="N641" s="253">
        <v>10000</v>
      </c>
      <c r="O641" s="150">
        <f t="shared" si="12"/>
        <v>13101.88999999985</v>
      </c>
    </row>
    <row r="642" spans="1:15" ht="22.05" hidden="1" customHeight="1" x14ac:dyDescent="0.2">
      <c r="A642" s="26">
        <v>45988</v>
      </c>
      <c r="B642" s="20" t="s">
        <v>39</v>
      </c>
      <c r="C642" s="28">
        <v>224173</v>
      </c>
      <c r="D642" s="28" t="s">
        <v>7757</v>
      </c>
      <c r="E642" s="156" t="s">
        <v>7758</v>
      </c>
      <c r="F642" s="93" t="s">
        <v>99</v>
      </c>
      <c r="H642" s="28" t="s">
        <v>22</v>
      </c>
      <c r="I642" s="28" t="s">
        <v>103</v>
      </c>
      <c r="J642" s="28" t="s">
        <v>60</v>
      </c>
      <c r="K642" s="25" t="s">
        <v>2751</v>
      </c>
      <c r="L642" s="158"/>
      <c r="M642" s="252"/>
      <c r="N642" s="253">
        <v>9975</v>
      </c>
      <c r="O642" s="150">
        <f t="shared" si="12"/>
        <v>3126.8899999998503</v>
      </c>
    </row>
    <row r="643" spans="1:15" ht="22.05" hidden="1" customHeight="1" x14ac:dyDescent="0.2">
      <c r="A643" s="26">
        <v>45988</v>
      </c>
      <c r="B643" s="20" t="s">
        <v>39</v>
      </c>
      <c r="C643" s="28">
        <v>1408121</v>
      </c>
      <c r="D643" s="28"/>
      <c r="E643" s="156" t="s">
        <v>4501</v>
      </c>
      <c r="F643" s="93" t="s">
        <v>99</v>
      </c>
      <c r="H643" s="28" t="s">
        <v>21</v>
      </c>
      <c r="I643" s="28" t="s">
        <v>28</v>
      </c>
      <c r="J643" s="28" t="s">
        <v>31</v>
      </c>
      <c r="K643" s="25" t="s">
        <v>7771</v>
      </c>
      <c r="M643" s="252">
        <v>100000</v>
      </c>
      <c r="N643" s="253"/>
      <c r="O643" s="150">
        <f t="shared" si="12"/>
        <v>103126.88999999985</v>
      </c>
    </row>
    <row r="644" spans="1:15" ht="22.05" hidden="1" customHeight="1" x14ac:dyDescent="0.2">
      <c r="A644" s="26">
        <v>45988</v>
      </c>
      <c r="B644" s="20" t="s">
        <v>39</v>
      </c>
      <c r="C644" s="28">
        <v>140305</v>
      </c>
      <c r="D644" s="28"/>
      <c r="E644" s="156" t="s">
        <v>4501</v>
      </c>
      <c r="F644" s="93" t="s">
        <v>99</v>
      </c>
      <c r="H644" s="28" t="s">
        <v>21</v>
      </c>
      <c r="I644" s="28" t="s">
        <v>28</v>
      </c>
      <c r="J644" s="28" t="s">
        <v>31</v>
      </c>
      <c r="K644" s="25" t="s">
        <v>7771</v>
      </c>
      <c r="M644" s="252">
        <v>100000</v>
      </c>
      <c r="N644" s="253"/>
      <c r="O644" s="150">
        <f t="shared" si="12"/>
        <v>203126.88999999984</v>
      </c>
    </row>
    <row r="645" spans="1:15" ht="22.05" hidden="1" customHeight="1" x14ac:dyDescent="0.2">
      <c r="A645" s="26">
        <v>45988</v>
      </c>
      <c r="B645" s="20" t="s">
        <v>39</v>
      </c>
      <c r="C645" s="28">
        <v>1411646</v>
      </c>
      <c r="D645" s="28"/>
      <c r="E645" s="156" t="s">
        <v>4501</v>
      </c>
      <c r="F645" s="93" t="s">
        <v>99</v>
      </c>
      <c r="H645" s="28" t="s">
        <v>21</v>
      </c>
      <c r="I645" s="28" t="s">
        <v>28</v>
      </c>
      <c r="J645" s="28" t="s">
        <v>31</v>
      </c>
      <c r="K645" s="25" t="s">
        <v>7771</v>
      </c>
      <c r="M645" s="252">
        <v>100000</v>
      </c>
      <c r="N645" s="253"/>
      <c r="O645" s="150">
        <f t="shared" si="12"/>
        <v>303126.88999999984</v>
      </c>
    </row>
    <row r="646" spans="1:15" ht="22.05" hidden="1" customHeight="1" x14ac:dyDescent="0.2">
      <c r="A646" s="26">
        <v>45988</v>
      </c>
      <c r="B646" s="20" t="s">
        <v>39</v>
      </c>
      <c r="C646" s="28">
        <v>1533293</v>
      </c>
      <c r="D646" s="28"/>
      <c r="E646" s="156" t="s">
        <v>4501</v>
      </c>
      <c r="F646" s="93" t="s">
        <v>99</v>
      </c>
      <c r="H646" s="28" t="s">
        <v>21</v>
      </c>
      <c r="I646" s="28" t="s">
        <v>28</v>
      </c>
      <c r="J646" s="28" t="s">
        <v>31</v>
      </c>
      <c r="K646" s="25" t="s">
        <v>7772</v>
      </c>
      <c r="M646" s="252">
        <v>19000</v>
      </c>
      <c r="N646" s="253"/>
      <c r="O646" s="150">
        <f t="shared" si="12"/>
        <v>322126.88999999984</v>
      </c>
    </row>
    <row r="647" spans="1:15" ht="22.05" hidden="1" customHeight="1" x14ac:dyDescent="0.2">
      <c r="A647" s="26">
        <v>45989</v>
      </c>
      <c r="B647" s="20" t="s">
        <v>39</v>
      </c>
      <c r="C647" s="28">
        <v>3</v>
      </c>
      <c r="D647" s="28"/>
      <c r="E647" s="156" t="s">
        <v>608</v>
      </c>
      <c r="F647" s="93" t="s">
        <v>77</v>
      </c>
      <c r="H647" s="28" t="s">
        <v>22</v>
      </c>
      <c r="I647" s="28" t="s">
        <v>57</v>
      </c>
      <c r="J647" s="28" t="s">
        <v>85</v>
      </c>
      <c r="K647" s="25" t="s">
        <v>611</v>
      </c>
      <c r="M647" s="252"/>
      <c r="N647" s="253">
        <v>216</v>
      </c>
      <c r="O647" s="150">
        <f t="shared" si="12"/>
        <v>321910.88999999984</v>
      </c>
    </row>
    <row r="648" spans="1:15" ht="22.05" hidden="1" customHeight="1" x14ac:dyDescent="0.2">
      <c r="A648" s="26">
        <v>45989</v>
      </c>
      <c r="B648" s="20" t="s">
        <v>39</v>
      </c>
      <c r="C648" s="28">
        <v>3</v>
      </c>
      <c r="D648" s="28"/>
      <c r="E648" s="156" t="s">
        <v>609</v>
      </c>
      <c r="F648" s="93" t="s">
        <v>77</v>
      </c>
      <c r="H648" s="28" t="s">
        <v>22</v>
      </c>
      <c r="I648" s="28" t="s">
        <v>57</v>
      </c>
      <c r="J648" s="28" t="s">
        <v>85</v>
      </c>
      <c r="K648" s="25" t="s">
        <v>611</v>
      </c>
      <c r="M648" s="252"/>
      <c r="N648" s="253">
        <v>34.56</v>
      </c>
      <c r="O648" s="150">
        <f t="shared" si="12"/>
        <v>321876.32999999984</v>
      </c>
    </row>
    <row r="649" spans="1:15" ht="22.05" hidden="1" customHeight="1" x14ac:dyDescent="0.2">
      <c r="A649" s="26">
        <v>45989</v>
      </c>
      <c r="B649" s="20" t="s">
        <v>39</v>
      </c>
      <c r="C649" s="28">
        <v>244068</v>
      </c>
      <c r="D649" s="28" t="s">
        <v>2638</v>
      </c>
      <c r="E649" s="156" t="s">
        <v>1105</v>
      </c>
      <c r="F649" s="93" t="s">
        <v>99</v>
      </c>
      <c r="H649" s="28" t="s">
        <v>22</v>
      </c>
      <c r="I649" s="28" t="s">
        <v>81</v>
      </c>
      <c r="J649" s="28" t="s">
        <v>167</v>
      </c>
      <c r="K649" s="25" t="s">
        <v>1162</v>
      </c>
      <c r="M649" s="252"/>
      <c r="N649" s="253">
        <v>270000</v>
      </c>
      <c r="O649" s="150">
        <f t="shared" si="12"/>
        <v>51876.329999999842</v>
      </c>
    </row>
    <row r="650" spans="1:15" ht="22.05" hidden="1" customHeight="1" x14ac:dyDescent="0.2">
      <c r="A650" s="26">
        <v>45989</v>
      </c>
      <c r="B650" s="20" t="s">
        <v>39</v>
      </c>
      <c r="C650" s="28">
        <v>482217</v>
      </c>
      <c r="D650" s="28"/>
      <c r="E650" s="156" t="s">
        <v>608</v>
      </c>
      <c r="F650" s="93" t="s">
        <v>77</v>
      </c>
      <c r="H650" s="28" t="s">
        <v>22</v>
      </c>
      <c r="I650" s="28" t="s">
        <v>57</v>
      </c>
      <c r="J650" s="28" t="s">
        <v>85</v>
      </c>
      <c r="K650" s="25" t="s">
        <v>611</v>
      </c>
      <c r="M650" s="252"/>
      <c r="N650" s="253">
        <v>33.92</v>
      </c>
      <c r="O650" s="150">
        <f t="shared" ref="O650:O722" si="13">O649+M650-N650</f>
        <v>51842.409999999843</v>
      </c>
    </row>
    <row r="651" spans="1:15" ht="22.05" hidden="1" customHeight="1" x14ac:dyDescent="0.2">
      <c r="A651" s="26">
        <v>45989</v>
      </c>
      <c r="B651" s="20" t="s">
        <v>39</v>
      </c>
      <c r="C651" s="28">
        <v>482217</v>
      </c>
      <c r="D651" s="28"/>
      <c r="E651" s="156" t="s">
        <v>609</v>
      </c>
      <c r="F651" s="93" t="s">
        <v>77</v>
      </c>
      <c r="H651" s="28" t="s">
        <v>22</v>
      </c>
      <c r="I651" s="28" t="s">
        <v>57</v>
      </c>
      <c r="J651" s="28" t="s">
        <v>85</v>
      </c>
      <c r="K651" s="25" t="s">
        <v>611</v>
      </c>
      <c r="M651" s="252"/>
      <c r="N651" s="253">
        <v>5.42</v>
      </c>
      <c r="O651" s="150">
        <f t="shared" si="13"/>
        <v>51836.989999999845</v>
      </c>
    </row>
    <row r="652" spans="1:15" ht="22.05" hidden="1" customHeight="1" x14ac:dyDescent="0.2">
      <c r="A652" s="26">
        <v>45989</v>
      </c>
      <c r="B652" s="20" t="s">
        <v>39</v>
      </c>
      <c r="C652" s="28">
        <v>400539</v>
      </c>
      <c r="D652" s="28" t="s">
        <v>7759</v>
      </c>
      <c r="E652" s="156" t="s">
        <v>1121</v>
      </c>
      <c r="F652" s="93" t="s">
        <v>99</v>
      </c>
      <c r="H652" s="28" t="s">
        <v>22</v>
      </c>
      <c r="I652" s="28" t="s">
        <v>56</v>
      </c>
      <c r="J652" s="28" t="s">
        <v>88</v>
      </c>
      <c r="K652" s="25" t="s">
        <v>1155</v>
      </c>
      <c r="M652" s="252"/>
      <c r="N652" s="253">
        <v>1740</v>
      </c>
      <c r="O652" s="150">
        <f t="shared" si="13"/>
        <v>50096.989999999845</v>
      </c>
    </row>
    <row r="653" spans="1:15" ht="22.05" hidden="1" customHeight="1" x14ac:dyDescent="0.2">
      <c r="A653" s="26">
        <v>45989</v>
      </c>
      <c r="B653" s="20" t="s">
        <v>39</v>
      </c>
      <c r="C653" s="28">
        <v>701483</v>
      </c>
      <c r="D653" s="28" t="s">
        <v>7760</v>
      </c>
      <c r="E653" s="156" t="s">
        <v>7740</v>
      </c>
      <c r="F653" s="93" t="s">
        <v>99</v>
      </c>
      <c r="H653" s="28" t="s">
        <v>22</v>
      </c>
      <c r="I653" s="28" t="s">
        <v>56</v>
      </c>
      <c r="J653" s="28" t="s">
        <v>88</v>
      </c>
      <c r="K653" s="25" t="s">
        <v>7766</v>
      </c>
      <c r="M653" s="252"/>
      <c r="N653" s="253">
        <v>30000</v>
      </c>
      <c r="O653" s="150">
        <f t="shared" si="13"/>
        <v>20096.989999999845</v>
      </c>
    </row>
    <row r="654" spans="1:15" ht="22.05" hidden="1" customHeight="1" thickBot="1" x14ac:dyDescent="0.25">
      <c r="A654" s="374">
        <v>45989</v>
      </c>
      <c r="B654" s="47" t="s">
        <v>39</v>
      </c>
      <c r="C654" s="69">
        <v>799514</v>
      </c>
      <c r="D654" s="69"/>
      <c r="E654" s="427" t="s">
        <v>1141</v>
      </c>
      <c r="F654" s="377" t="s">
        <v>99</v>
      </c>
      <c r="G654" s="69"/>
      <c r="H654" s="69" t="s">
        <v>22</v>
      </c>
      <c r="I654" s="69" t="s">
        <v>103</v>
      </c>
      <c r="J654" s="69" t="s">
        <v>60</v>
      </c>
      <c r="K654" s="89" t="s">
        <v>3481</v>
      </c>
      <c r="L654" s="89"/>
      <c r="M654" s="447"/>
      <c r="N654" s="448">
        <v>2460</v>
      </c>
      <c r="O654" s="515">
        <f t="shared" si="13"/>
        <v>17636.989999999845</v>
      </c>
    </row>
    <row r="655" spans="1:15" ht="22.05" hidden="1" customHeight="1" x14ac:dyDescent="0.2">
      <c r="A655" s="26">
        <v>45992</v>
      </c>
      <c r="B655" s="20" t="s">
        <v>39</v>
      </c>
      <c r="C655" s="28">
        <v>258163</v>
      </c>
      <c r="D655" s="28"/>
      <c r="E655" s="156" t="s">
        <v>1118</v>
      </c>
      <c r="F655" s="93" t="s">
        <v>99</v>
      </c>
      <c r="H655" s="28" t="s">
        <v>21</v>
      </c>
      <c r="I655" s="41" t="s">
        <v>81</v>
      </c>
      <c r="J655" s="41" t="s">
        <v>167</v>
      </c>
      <c r="K655" s="25" t="s">
        <v>1162</v>
      </c>
      <c r="M655" s="252">
        <v>50000</v>
      </c>
      <c r="N655" s="253"/>
      <c r="O655" s="150">
        <f t="shared" si="13"/>
        <v>67636.989999999845</v>
      </c>
    </row>
    <row r="656" spans="1:15" ht="22.05" hidden="1" customHeight="1" x14ac:dyDescent="0.2">
      <c r="A656" s="26">
        <v>45992</v>
      </c>
      <c r="B656" s="20" t="s">
        <v>39</v>
      </c>
      <c r="C656" s="28">
        <v>269499</v>
      </c>
      <c r="D656" s="28"/>
      <c r="E656" s="156" t="s">
        <v>6305</v>
      </c>
      <c r="F656" s="93" t="s">
        <v>99</v>
      </c>
      <c r="H656" s="28" t="s">
        <v>22</v>
      </c>
      <c r="I656" s="28" t="s">
        <v>81</v>
      </c>
      <c r="J656" s="28" t="s">
        <v>172</v>
      </c>
      <c r="K656" s="25" t="s">
        <v>40</v>
      </c>
      <c r="M656" s="252"/>
      <c r="N656" s="253">
        <v>65000</v>
      </c>
      <c r="O656" s="150">
        <f t="shared" si="13"/>
        <v>2636.9899999998452</v>
      </c>
    </row>
    <row r="657" spans="1:15" ht="22.05" hidden="1" customHeight="1" x14ac:dyDescent="0.2">
      <c r="A657" s="26">
        <v>45992</v>
      </c>
      <c r="B657" s="20" t="s">
        <v>39</v>
      </c>
      <c r="C657" s="28">
        <v>1268376</v>
      </c>
      <c r="D657" s="28"/>
      <c r="E657" s="156" t="s">
        <v>7761</v>
      </c>
      <c r="F657" s="93" t="s">
        <v>7762</v>
      </c>
      <c r="H657" s="28" t="s">
        <v>21</v>
      </c>
      <c r="I657" s="531" t="s">
        <v>28</v>
      </c>
      <c r="J657" s="531" t="s">
        <v>30</v>
      </c>
      <c r="K657" s="25" t="s">
        <v>3379</v>
      </c>
      <c r="M657" s="252">
        <v>0.01</v>
      </c>
      <c r="N657" s="253"/>
      <c r="O657" s="150">
        <f t="shared" si="13"/>
        <v>2636.9999999998454</v>
      </c>
    </row>
    <row r="658" spans="1:15" ht="22.05" hidden="1" customHeight="1" x14ac:dyDescent="0.2">
      <c r="A658" s="26">
        <v>45995</v>
      </c>
      <c r="B658" s="20" t="s">
        <v>39</v>
      </c>
      <c r="C658" s="28">
        <v>2711007321</v>
      </c>
      <c r="D658" s="28"/>
      <c r="E658" s="156" t="s">
        <v>1118</v>
      </c>
      <c r="F658" s="93" t="s">
        <v>99</v>
      </c>
      <c r="H658" s="28" t="s">
        <v>21</v>
      </c>
      <c r="I658" s="41" t="s">
        <v>81</v>
      </c>
      <c r="J658" s="41" t="s">
        <v>168</v>
      </c>
      <c r="K658" s="25" t="s">
        <v>1162</v>
      </c>
      <c r="M658" s="252">
        <v>2500</v>
      </c>
      <c r="N658" s="253"/>
      <c r="O658" s="150">
        <f t="shared" si="13"/>
        <v>5136.9999999998454</v>
      </c>
    </row>
    <row r="659" spans="1:15" ht="22.05" hidden="1" customHeight="1" x14ac:dyDescent="0.2">
      <c r="A659" s="26">
        <v>45995</v>
      </c>
      <c r="B659" s="20" t="s">
        <v>39</v>
      </c>
      <c r="C659" s="28">
        <v>361510</v>
      </c>
      <c r="D659" s="28"/>
      <c r="E659" s="156" t="s">
        <v>7248</v>
      </c>
      <c r="F659" s="93" t="s">
        <v>99</v>
      </c>
      <c r="H659" s="28" t="s">
        <v>22</v>
      </c>
      <c r="I659" s="28" t="s">
        <v>103</v>
      </c>
      <c r="J659" s="28" t="s">
        <v>60</v>
      </c>
      <c r="K659" s="25" t="s">
        <v>4115</v>
      </c>
      <c r="M659" s="252"/>
      <c r="N659" s="253">
        <v>3800</v>
      </c>
      <c r="O659" s="150">
        <f t="shared" si="13"/>
        <v>1336.9999999998454</v>
      </c>
    </row>
    <row r="660" spans="1:15" ht="22.05" hidden="1" customHeight="1" x14ac:dyDescent="0.2">
      <c r="A660" s="26">
        <v>45996</v>
      </c>
      <c r="B660" s="20" t="s">
        <v>39</v>
      </c>
      <c r="C660" s="28">
        <v>470</v>
      </c>
      <c r="D660" s="28"/>
      <c r="E660" s="156" t="s">
        <v>608</v>
      </c>
      <c r="F660" s="93" t="s">
        <v>77</v>
      </c>
      <c r="H660" s="28" t="s">
        <v>22</v>
      </c>
      <c r="I660" s="28" t="s">
        <v>57</v>
      </c>
      <c r="J660" s="28" t="s">
        <v>85</v>
      </c>
      <c r="K660" s="25" t="s">
        <v>611</v>
      </c>
      <c r="M660" s="252"/>
      <c r="N660" s="253">
        <v>78</v>
      </c>
      <c r="O660" s="150">
        <f t="shared" si="13"/>
        <v>1258.9999999998454</v>
      </c>
    </row>
    <row r="661" spans="1:15" ht="22.05" hidden="1" customHeight="1" x14ac:dyDescent="0.2">
      <c r="A661" s="26">
        <v>45996</v>
      </c>
      <c r="B661" s="20" t="s">
        <v>39</v>
      </c>
      <c r="C661" s="28">
        <v>470</v>
      </c>
      <c r="D661" s="28"/>
      <c r="E661" s="156" t="s">
        <v>609</v>
      </c>
      <c r="F661" s="93" t="s">
        <v>77</v>
      </c>
      <c r="H661" s="28" t="s">
        <v>22</v>
      </c>
      <c r="I661" s="28" t="s">
        <v>57</v>
      </c>
      <c r="J661" s="28" t="s">
        <v>85</v>
      </c>
      <c r="K661" s="25" t="s">
        <v>611</v>
      </c>
      <c r="M661" s="252"/>
      <c r="N661" s="253">
        <v>12.48</v>
      </c>
      <c r="O661" s="150">
        <f t="shared" si="13"/>
        <v>1246.5199999998454</v>
      </c>
    </row>
    <row r="662" spans="1:15" ht="22.05" hidden="1" customHeight="1" x14ac:dyDescent="0.2">
      <c r="A662" s="26">
        <v>45996</v>
      </c>
      <c r="B662" s="20" t="s">
        <v>39</v>
      </c>
      <c r="C662" s="28">
        <v>13942</v>
      </c>
      <c r="D662" s="28"/>
      <c r="E662" s="156" t="s">
        <v>608</v>
      </c>
      <c r="F662" s="93" t="s">
        <v>77</v>
      </c>
      <c r="H662" s="28" t="s">
        <v>22</v>
      </c>
      <c r="I662" s="28" t="s">
        <v>57</v>
      </c>
      <c r="J662" s="28" t="s">
        <v>85</v>
      </c>
      <c r="K662" s="25" t="s">
        <v>611</v>
      </c>
      <c r="M662" s="252"/>
      <c r="N662" s="253">
        <v>6</v>
      </c>
      <c r="O662" s="150">
        <f t="shared" si="13"/>
        <v>1240.5199999998454</v>
      </c>
    </row>
    <row r="663" spans="1:15" ht="22.05" hidden="1" customHeight="1" x14ac:dyDescent="0.2">
      <c r="A663" s="26">
        <v>45996</v>
      </c>
      <c r="B663" s="20" t="s">
        <v>39</v>
      </c>
      <c r="C663" s="28">
        <v>13942</v>
      </c>
      <c r="D663" s="28"/>
      <c r="E663" s="156" t="s">
        <v>609</v>
      </c>
      <c r="F663" s="93" t="s">
        <v>77</v>
      </c>
      <c r="H663" s="28" t="s">
        <v>22</v>
      </c>
      <c r="I663" s="28" t="s">
        <v>57</v>
      </c>
      <c r="J663" s="28" t="s">
        <v>85</v>
      </c>
      <c r="K663" s="25" t="s">
        <v>611</v>
      </c>
      <c r="M663" s="252"/>
      <c r="N663" s="253">
        <v>0.96</v>
      </c>
      <c r="O663" s="150">
        <f t="shared" si="13"/>
        <v>1239.5599999998453</v>
      </c>
    </row>
    <row r="664" spans="1:15" ht="22.05" hidden="1" customHeight="1" x14ac:dyDescent="0.2">
      <c r="A664" s="26">
        <v>45997</v>
      </c>
      <c r="B664" s="20" t="s">
        <v>39</v>
      </c>
      <c r="C664" s="28">
        <v>106383</v>
      </c>
      <c r="D664" s="28" t="s">
        <v>2638</v>
      </c>
      <c r="E664" s="156" t="s">
        <v>1105</v>
      </c>
      <c r="F664" s="93" t="s">
        <v>99</v>
      </c>
      <c r="H664" s="28" t="s">
        <v>22</v>
      </c>
      <c r="I664" s="28" t="s">
        <v>81</v>
      </c>
      <c r="J664" s="28" t="s">
        <v>168</v>
      </c>
      <c r="K664" s="25" t="s">
        <v>1162</v>
      </c>
      <c r="M664" s="252"/>
      <c r="N664" s="253">
        <v>1000</v>
      </c>
      <c r="O664" s="150">
        <f t="shared" si="13"/>
        <v>239.55999999984533</v>
      </c>
    </row>
    <row r="665" spans="1:15" ht="22.05" hidden="1" customHeight="1" x14ac:dyDescent="0.2">
      <c r="A665" s="26">
        <v>45999</v>
      </c>
      <c r="B665" s="20" t="s">
        <v>39</v>
      </c>
      <c r="C665" s="28">
        <v>410381</v>
      </c>
      <c r="D665" s="28"/>
      <c r="E665" s="156" t="s">
        <v>1118</v>
      </c>
      <c r="F665" s="93" t="s">
        <v>99</v>
      </c>
      <c r="H665" s="28" t="s">
        <v>21</v>
      </c>
      <c r="I665" s="41" t="s">
        <v>81</v>
      </c>
      <c r="J665" s="41" t="s">
        <v>167</v>
      </c>
      <c r="K665" s="25" t="s">
        <v>1162</v>
      </c>
      <c r="M665" s="252">
        <v>10000</v>
      </c>
      <c r="N665" s="253"/>
      <c r="O665" s="150">
        <f t="shared" si="13"/>
        <v>10239.559999999845</v>
      </c>
    </row>
    <row r="666" spans="1:15" ht="22.05" hidden="1" customHeight="1" x14ac:dyDescent="0.2">
      <c r="A666" s="26">
        <v>45999</v>
      </c>
      <c r="B666" s="20" t="s">
        <v>39</v>
      </c>
      <c r="C666" s="28">
        <v>415338</v>
      </c>
      <c r="D666" s="28" t="s">
        <v>7763</v>
      </c>
      <c r="E666" s="156" t="s">
        <v>7764</v>
      </c>
      <c r="F666" s="93" t="s">
        <v>99</v>
      </c>
      <c r="H666" s="28" t="s">
        <v>22</v>
      </c>
      <c r="I666" s="28" t="s">
        <v>56</v>
      </c>
      <c r="J666" s="28" t="s">
        <v>88</v>
      </c>
      <c r="K666" s="25" t="s">
        <v>1155</v>
      </c>
      <c r="M666" s="252"/>
      <c r="N666" s="253">
        <v>1740</v>
      </c>
      <c r="O666" s="150">
        <f t="shared" si="13"/>
        <v>8499.5599999998449</v>
      </c>
    </row>
    <row r="667" spans="1:15" ht="22.05" hidden="1" customHeight="1" x14ac:dyDescent="0.2">
      <c r="A667" s="26">
        <v>46000</v>
      </c>
      <c r="B667" s="20" t="s">
        <v>39</v>
      </c>
      <c r="C667" s="28">
        <v>202229</v>
      </c>
      <c r="D667" s="28"/>
      <c r="E667" s="156" t="s">
        <v>1118</v>
      </c>
      <c r="F667" s="93" t="s">
        <v>99</v>
      </c>
      <c r="H667" s="28" t="s">
        <v>21</v>
      </c>
      <c r="I667" s="41" t="s">
        <v>81</v>
      </c>
      <c r="J667" s="41" t="s">
        <v>167</v>
      </c>
      <c r="K667" s="25" t="s">
        <v>1162</v>
      </c>
      <c r="M667" s="252">
        <v>36000</v>
      </c>
      <c r="N667" s="253"/>
      <c r="O667" s="150">
        <f t="shared" si="13"/>
        <v>44499.559999999845</v>
      </c>
    </row>
    <row r="668" spans="1:15" ht="22.05" hidden="1" customHeight="1" x14ac:dyDescent="0.2">
      <c r="A668" s="26">
        <v>46000</v>
      </c>
      <c r="B668" s="20" t="s">
        <v>39</v>
      </c>
      <c r="C668" s="28">
        <v>205568</v>
      </c>
      <c r="D668" s="28"/>
      <c r="E668" s="156" t="s">
        <v>1126</v>
      </c>
      <c r="F668" s="93" t="s">
        <v>99</v>
      </c>
      <c r="H668" s="28" t="s">
        <v>22</v>
      </c>
      <c r="I668" s="28" t="s">
        <v>54</v>
      </c>
      <c r="J668" s="28" t="s">
        <v>61</v>
      </c>
      <c r="K668" s="25" t="s">
        <v>611</v>
      </c>
      <c r="M668" s="252"/>
      <c r="N668" s="253">
        <v>44244.53</v>
      </c>
      <c r="O668" s="150">
        <f t="shared" si="13"/>
        <v>255.02999999984604</v>
      </c>
    </row>
    <row r="669" spans="1:15" ht="22.05" hidden="1" customHeight="1" x14ac:dyDescent="0.2">
      <c r="A669" s="26">
        <v>46001</v>
      </c>
      <c r="B669" s="20" t="s">
        <v>39</v>
      </c>
      <c r="C669" s="28">
        <v>277212</v>
      </c>
      <c r="D669" s="28"/>
      <c r="E669" s="156" t="s">
        <v>1118</v>
      </c>
      <c r="F669" s="93" t="s">
        <v>99</v>
      </c>
      <c r="H669" s="28" t="s">
        <v>21</v>
      </c>
      <c r="I669" s="41" t="s">
        <v>81</v>
      </c>
      <c r="J669" s="41" t="s">
        <v>167</v>
      </c>
      <c r="K669" s="25" t="s">
        <v>1162</v>
      </c>
      <c r="M669" s="252">
        <v>10000</v>
      </c>
      <c r="N669" s="253"/>
      <c r="O669" s="150">
        <f t="shared" si="13"/>
        <v>10255.029999999846</v>
      </c>
    </row>
    <row r="670" spans="1:15" ht="22.05" hidden="1" customHeight="1" x14ac:dyDescent="0.2">
      <c r="A670" s="26">
        <v>46001</v>
      </c>
      <c r="B670" s="20" t="s">
        <v>39</v>
      </c>
      <c r="C670" s="28">
        <v>283873</v>
      </c>
      <c r="D670" s="28"/>
      <c r="E670" s="156" t="s">
        <v>4029</v>
      </c>
      <c r="F670" s="93" t="s">
        <v>99</v>
      </c>
      <c r="H670" s="28" t="s">
        <v>22</v>
      </c>
      <c r="I670" s="28" t="s">
        <v>103</v>
      </c>
      <c r="J670" s="28" t="s">
        <v>60</v>
      </c>
      <c r="K670" s="25" t="s">
        <v>3481</v>
      </c>
      <c r="M670" s="252"/>
      <c r="N670" s="253">
        <v>2268</v>
      </c>
      <c r="O670" s="150">
        <f t="shared" si="13"/>
        <v>7987.029999999846</v>
      </c>
    </row>
    <row r="671" spans="1:15" ht="22.05" hidden="1" customHeight="1" x14ac:dyDescent="0.2">
      <c r="A671" s="26">
        <v>46001</v>
      </c>
      <c r="B671" s="20" t="s">
        <v>39</v>
      </c>
      <c r="C671" s="28">
        <v>327790</v>
      </c>
      <c r="D671" s="28"/>
      <c r="E671" s="156" t="s">
        <v>1118</v>
      </c>
      <c r="F671" s="93" t="s">
        <v>99</v>
      </c>
      <c r="H671" s="28" t="s">
        <v>21</v>
      </c>
      <c r="I671" s="41" t="s">
        <v>81</v>
      </c>
      <c r="J671" s="41" t="s">
        <v>167</v>
      </c>
      <c r="K671" s="25" t="s">
        <v>1162</v>
      </c>
      <c r="M671" s="252">
        <v>85000</v>
      </c>
      <c r="N671" s="253"/>
      <c r="O671" s="150">
        <f t="shared" si="13"/>
        <v>92987.029999999853</v>
      </c>
    </row>
    <row r="672" spans="1:15" ht="22.05" hidden="1" customHeight="1" x14ac:dyDescent="0.2">
      <c r="A672" s="26">
        <v>46001</v>
      </c>
      <c r="B672" s="20" t="s">
        <v>39</v>
      </c>
      <c r="C672" s="28">
        <v>335201</v>
      </c>
      <c r="D672" s="28"/>
      <c r="E672" s="156" t="s">
        <v>1141</v>
      </c>
      <c r="F672" s="93" t="s">
        <v>99</v>
      </c>
      <c r="H672" s="28" t="s">
        <v>22</v>
      </c>
      <c r="I672" s="28" t="s">
        <v>103</v>
      </c>
      <c r="J672" s="28" t="s">
        <v>60</v>
      </c>
      <c r="K672" s="25" t="s">
        <v>3481</v>
      </c>
      <c r="M672" s="252"/>
      <c r="N672" s="253">
        <v>2460</v>
      </c>
      <c r="O672" s="150">
        <f t="shared" si="13"/>
        <v>90527.029999999853</v>
      </c>
    </row>
    <row r="673" spans="1:15" ht="22.05" hidden="1" customHeight="1" x14ac:dyDescent="0.2">
      <c r="A673" s="26">
        <v>46001</v>
      </c>
      <c r="B673" s="20" t="s">
        <v>39</v>
      </c>
      <c r="C673" s="28">
        <v>351322</v>
      </c>
      <c r="D673" s="28" t="s">
        <v>8332</v>
      </c>
      <c r="E673" s="156" t="s">
        <v>8333</v>
      </c>
      <c r="F673" s="93" t="s">
        <v>99</v>
      </c>
      <c r="H673" s="28" t="s">
        <v>22</v>
      </c>
      <c r="I673" s="28" t="s">
        <v>80</v>
      </c>
      <c r="J673" s="28" t="s">
        <v>68</v>
      </c>
      <c r="K673" s="25" t="s">
        <v>4116</v>
      </c>
      <c r="M673" s="252"/>
      <c r="N673" s="253">
        <v>89788.12</v>
      </c>
      <c r="O673" s="150">
        <f t="shared" si="13"/>
        <v>738.90999999985797</v>
      </c>
    </row>
    <row r="674" spans="1:15" ht="22.05" hidden="1" customHeight="1" x14ac:dyDescent="0.2">
      <c r="A674" s="26">
        <v>46008</v>
      </c>
      <c r="B674" s="20" t="s">
        <v>39</v>
      </c>
      <c r="C674" s="28">
        <v>6986789013</v>
      </c>
      <c r="D674" s="28"/>
      <c r="E674" s="156" t="s">
        <v>1118</v>
      </c>
      <c r="F674" s="93" t="s">
        <v>99</v>
      </c>
      <c r="H674" s="28" t="s">
        <v>21</v>
      </c>
      <c r="I674" s="41" t="s">
        <v>81</v>
      </c>
      <c r="J674" s="41" t="s">
        <v>168</v>
      </c>
      <c r="K674" s="25" t="s">
        <v>1162</v>
      </c>
      <c r="M674" s="252">
        <v>19500</v>
      </c>
      <c r="N674" s="253"/>
      <c r="O674" s="150">
        <f t="shared" si="13"/>
        <v>20238.909999999858</v>
      </c>
    </row>
    <row r="675" spans="1:15" ht="22.05" hidden="1" customHeight="1" x14ac:dyDescent="0.2">
      <c r="A675" s="26">
        <v>46008</v>
      </c>
      <c r="B675" s="20" t="s">
        <v>39</v>
      </c>
      <c r="C675" s="28">
        <v>321281</v>
      </c>
      <c r="D675" s="28"/>
      <c r="E675" s="156" t="s">
        <v>1798</v>
      </c>
      <c r="F675" s="93" t="s">
        <v>99</v>
      </c>
      <c r="H675" s="28" t="s">
        <v>22</v>
      </c>
      <c r="I675" s="28" t="s">
        <v>54</v>
      </c>
      <c r="J675" s="28" t="s">
        <v>61</v>
      </c>
      <c r="K675" s="25" t="s">
        <v>611</v>
      </c>
      <c r="M675" s="252"/>
      <c r="N675" s="253">
        <v>1549.54</v>
      </c>
      <c r="O675" s="150">
        <f t="shared" si="13"/>
        <v>18689.369999999857</v>
      </c>
    </row>
    <row r="676" spans="1:15" ht="22.05" hidden="1" customHeight="1" x14ac:dyDescent="0.2">
      <c r="A676" s="26">
        <v>46008</v>
      </c>
      <c r="B676" s="20" t="s">
        <v>39</v>
      </c>
      <c r="C676" s="28">
        <v>327251</v>
      </c>
      <c r="D676" s="28"/>
      <c r="E676" s="156" t="s">
        <v>2721</v>
      </c>
      <c r="F676" s="93" t="s">
        <v>99</v>
      </c>
      <c r="H676" s="28" t="s">
        <v>22</v>
      </c>
      <c r="I676" s="28" t="s">
        <v>54</v>
      </c>
      <c r="J676" s="28" t="s">
        <v>61</v>
      </c>
      <c r="K676" s="25" t="s">
        <v>2748</v>
      </c>
      <c r="M676" s="252"/>
      <c r="N676" s="253">
        <v>2500</v>
      </c>
      <c r="O676" s="150">
        <f t="shared" si="13"/>
        <v>16189.369999999857</v>
      </c>
    </row>
    <row r="677" spans="1:15" ht="22.05" hidden="1" customHeight="1" x14ac:dyDescent="0.2">
      <c r="A677" s="26">
        <v>46008</v>
      </c>
      <c r="B677" s="20" t="s">
        <v>39</v>
      </c>
      <c r="C677" s="28">
        <v>347620</v>
      </c>
      <c r="D677" s="28"/>
      <c r="E677" s="156" t="s">
        <v>8334</v>
      </c>
      <c r="F677" s="93" t="s">
        <v>99</v>
      </c>
      <c r="H677" s="28" t="s">
        <v>22</v>
      </c>
      <c r="I677" s="28" t="s">
        <v>56</v>
      </c>
      <c r="J677" s="28" t="s">
        <v>89</v>
      </c>
      <c r="K677" s="25" t="s">
        <v>636</v>
      </c>
      <c r="M677" s="252"/>
      <c r="N677" s="253">
        <v>8704.6200000000008</v>
      </c>
      <c r="O677" s="150">
        <f t="shared" si="13"/>
        <v>7484.7499999998563</v>
      </c>
    </row>
    <row r="678" spans="1:15" ht="22.05" hidden="1" customHeight="1" x14ac:dyDescent="0.2">
      <c r="A678" s="26">
        <v>46008</v>
      </c>
      <c r="B678" s="20" t="s">
        <v>39</v>
      </c>
      <c r="C678" s="28">
        <v>357401</v>
      </c>
      <c r="D678" s="28"/>
      <c r="E678" s="156" t="s">
        <v>8335</v>
      </c>
      <c r="F678" s="93" t="s">
        <v>99</v>
      </c>
      <c r="H678" s="28" t="s">
        <v>22</v>
      </c>
      <c r="I678" s="28" t="s">
        <v>56</v>
      </c>
      <c r="J678" s="28" t="s">
        <v>8786</v>
      </c>
      <c r="K678" s="25" t="s">
        <v>906</v>
      </c>
      <c r="M678" s="252"/>
      <c r="N678" s="253">
        <v>2357</v>
      </c>
      <c r="O678" s="150">
        <f t="shared" si="13"/>
        <v>5127.7499999998563</v>
      </c>
    </row>
    <row r="679" spans="1:15" ht="22.05" hidden="1" customHeight="1" x14ac:dyDescent="0.2">
      <c r="A679" s="26">
        <v>46008</v>
      </c>
      <c r="B679" s="20" t="s">
        <v>39</v>
      </c>
      <c r="C679" s="28">
        <v>373874</v>
      </c>
      <c r="D679" s="28"/>
      <c r="E679" s="156" t="s">
        <v>5021</v>
      </c>
      <c r="F679" s="93" t="s">
        <v>99</v>
      </c>
      <c r="H679" s="28" t="s">
        <v>22</v>
      </c>
      <c r="I679" s="28" t="s">
        <v>56</v>
      </c>
      <c r="J679" s="28" t="s">
        <v>89</v>
      </c>
      <c r="K679" s="25" t="s">
        <v>636</v>
      </c>
      <c r="M679" s="252"/>
      <c r="N679" s="253">
        <v>2487.64</v>
      </c>
      <c r="O679" s="150">
        <f t="shared" si="13"/>
        <v>2640.1099999998564</v>
      </c>
    </row>
    <row r="680" spans="1:15" ht="22.05" hidden="1" customHeight="1" x14ac:dyDescent="0.2">
      <c r="A680" s="26">
        <v>46008</v>
      </c>
      <c r="B680" s="20" t="s">
        <v>39</v>
      </c>
      <c r="C680" s="28">
        <v>379609</v>
      </c>
      <c r="D680" s="28"/>
      <c r="E680" s="156" t="s">
        <v>8336</v>
      </c>
      <c r="F680" s="93" t="s">
        <v>99</v>
      </c>
      <c r="H680" s="28" t="s">
        <v>22</v>
      </c>
      <c r="I680" s="28" t="s">
        <v>56</v>
      </c>
      <c r="J680" s="28" t="s">
        <v>8786</v>
      </c>
      <c r="K680" s="25" t="s">
        <v>906</v>
      </c>
      <c r="M680" s="252"/>
      <c r="N680" s="253">
        <v>673</v>
      </c>
      <c r="O680" s="150">
        <f t="shared" si="13"/>
        <v>1967.1099999998564</v>
      </c>
    </row>
    <row r="681" spans="1:15" ht="22.05" hidden="1" customHeight="1" x14ac:dyDescent="0.2">
      <c r="A681" s="26">
        <v>46009</v>
      </c>
      <c r="B681" s="20" t="s">
        <v>39</v>
      </c>
      <c r="C681" s="28">
        <v>161871</v>
      </c>
      <c r="D681" s="28"/>
      <c r="E681" s="156" t="s">
        <v>29</v>
      </c>
      <c r="F681" s="93" t="s">
        <v>99</v>
      </c>
      <c r="H681" s="28" t="s">
        <v>21</v>
      </c>
      <c r="I681" s="41" t="s">
        <v>81</v>
      </c>
      <c r="J681" s="41" t="s">
        <v>167</v>
      </c>
      <c r="K681" s="25" t="s">
        <v>1162</v>
      </c>
      <c r="M681" s="252">
        <v>70000</v>
      </c>
      <c r="N681" s="253"/>
      <c r="O681" s="150">
        <f t="shared" si="13"/>
        <v>71967.109999999855</v>
      </c>
    </row>
    <row r="682" spans="1:15" ht="22.05" hidden="1" customHeight="1" x14ac:dyDescent="0.2">
      <c r="A682" s="26">
        <v>46009</v>
      </c>
      <c r="B682" s="20" t="s">
        <v>39</v>
      </c>
      <c r="C682" s="28">
        <v>189754</v>
      </c>
      <c r="D682" s="28"/>
      <c r="E682" s="156" t="s">
        <v>1137</v>
      </c>
      <c r="F682" s="93" t="s">
        <v>99</v>
      </c>
      <c r="H682" s="28" t="s">
        <v>22</v>
      </c>
      <c r="I682" s="28" t="s">
        <v>103</v>
      </c>
      <c r="J682" s="28" t="s">
        <v>60</v>
      </c>
      <c r="K682" s="25" t="s">
        <v>4115</v>
      </c>
      <c r="M682" s="252"/>
      <c r="N682" s="253">
        <v>2366.64</v>
      </c>
      <c r="O682" s="150">
        <f t="shared" si="13"/>
        <v>69600.469999999856</v>
      </c>
    </row>
    <row r="683" spans="1:15" ht="22.05" hidden="1" customHeight="1" x14ac:dyDescent="0.2">
      <c r="A683" s="26">
        <v>46009</v>
      </c>
      <c r="B683" s="20" t="s">
        <v>39</v>
      </c>
      <c r="C683" s="28">
        <v>18465</v>
      </c>
      <c r="D683" s="28"/>
      <c r="E683" s="156" t="s">
        <v>8337</v>
      </c>
      <c r="F683" s="93" t="s">
        <v>99</v>
      </c>
      <c r="H683" s="28" t="s">
        <v>22</v>
      </c>
      <c r="I683" s="28" t="s">
        <v>59</v>
      </c>
      <c r="J683" s="28" t="s">
        <v>59</v>
      </c>
      <c r="K683" s="25" t="s">
        <v>635</v>
      </c>
      <c r="M683" s="252"/>
      <c r="N683" s="253">
        <v>35904</v>
      </c>
      <c r="O683" s="150">
        <f t="shared" si="13"/>
        <v>33696.469999999856</v>
      </c>
    </row>
    <row r="684" spans="1:15" ht="22.05" hidden="1" customHeight="1" x14ac:dyDescent="0.2">
      <c r="A684" s="26">
        <v>46009</v>
      </c>
      <c r="B684" s="20" t="s">
        <v>39</v>
      </c>
      <c r="C684" s="28">
        <v>19111</v>
      </c>
      <c r="D684" s="28"/>
      <c r="E684" s="156" t="s">
        <v>8338</v>
      </c>
      <c r="F684" s="93" t="s">
        <v>99</v>
      </c>
      <c r="H684" s="28" t="s">
        <v>22</v>
      </c>
      <c r="I684" s="28" t="s">
        <v>59</v>
      </c>
      <c r="J684" s="28" t="s">
        <v>59</v>
      </c>
      <c r="K684" s="25" t="s">
        <v>635</v>
      </c>
      <c r="L684" s="266"/>
      <c r="M684" s="252"/>
      <c r="N684" s="253">
        <v>30085</v>
      </c>
      <c r="O684" s="150">
        <f t="shared" si="13"/>
        <v>3611.4699999998556</v>
      </c>
    </row>
    <row r="685" spans="1:15" ht="22.05" hidden="1" customHeight="1" x14ac:dyDescent="0.2">
      <c r="A685" s="26">
        <v>46010</v>
      </c>
      <c r="B685" s="20" t="s">
        <v>39</v>
      </c>
      <c r="C685" s="28">
        <v>4178764813</v>
      </c>
      <c r="D685" s="28" t="s">
        <v>1133</v>
      </c>
      <c r="E685" s="156" t="s">
        <v>29</v>
      </c>
      <c r="F685" s="93" t="s">
        <v>99</v>
      </c>
      <c r="H685" s="28" t="s">
        <v>21</v>
      </c>
      <c r="I685" s="41" t="s">
        <v>81</v>
      </c>
      <c r="J685" s="41" t="s">
        <v>168</v>
      </c>
      <c r="K685" s="25" t="s">
        <v>1162</v>
      </c>
      <c r="L685" s="266"/>
      <c r="M685" s="252">
        <v>125000</v>
      </c>
      <c r="N685" s="253"/>
      <c r="O685" s="150">
        <f t="shared" si="13"/>
        <v>128611.46999999986</v>
      </c>
    </row>
    <row r="686" spans="1:15" ht="22.05" hidden="1" customHeight="1" x14ac:dyDescent="0.2">
      <c r="A686" s="26">
        <v>46010</v>
      </c>
      <c r="B686" s="20" t="s">
        <v>39</v>
      </c>
      <c r="C686" s="28">
        <v>9048764858</v>
      </c>
      <c r="D686" s="28" t="s">
        <v>1133</v>
      </c>
      <c r="E686" s="156" t="s">
        <v>1118</v>
      </c>
      <c r="F686" s="93" t="s">
        <v>99</v>
      </c>
      <c r="H686" s="28" t="s">
        <v>21</v>
      </c>
      <c r="I686" s="41" t="s">
        <v>81</v>
      </c>
      <c r="J686" s="41" t="s">
        <v>168</v>
      </c>
      <c r="K686" s="25" t="s">
        <v>1162</v>
      </c>
      <c r="L686" s="266"/>
      <c r="M686" s="252">
        <v>50000</v>
      </c>
      <c r="N686" s="253"/>
      <c r="O686" s="150">
        <f t="shared" si="13"/>
        <v>178611.46999999986</v>
      </c>
    </row>
    <row r="687" spans="1:15" ht="22.05" hidden="1" customHeight="1" x14ac:dyDescent="0.2">
      <c r="A687" s="26">
        <v>46010</v>
      </c>
      <c r="B687" s="20" t="s">
        <v>39</v>
      </c>
      <c r="C687" s="28">
        <v>7828764870</v>
      </c>
      <c r="D687" s="28" t="s">
        <v>1133</v>
      </c>
      <c r="E687" s="156" t="s">
        <v>29</v>
      </c>
      <c r="F687" s="93" t="s">
        <v>99</v>
      </c>
      <c r="H687" s="28" t="s">
        <v>21</v>
      </c>
      <c r="I687" s="41" t="s">
        <v>81</v>
      </c>
      <c r="J687" s="41" t="s">
        <v>168</v>
      </c>
      <c r="K687" s="25" t="s">
        <v>1162</v>
      </c>
      <c r="M687" s="252">
        <v>305000</v>
      </c>
      <c r="N687" s="253"/>
      <c r="O687" s="150">
        <f t="shared" si="13"/>
        <v>483611.46999999986</v>
      </c>
    </row>
    <row r="688" spans="1:15" ht="22.05" hidden="1" customHeight="1" x14ac:dyDescent="0.2">
      <c r="A688" s="26">
        <v>46010</v>
      </c>
      <c r="B688" s="20" t="s">
        <v>39</v>
      </c>
      <c r="C688" s="28">
        <v>226588</v>
      </c>
      <c r="D688" s="28"/>
      <c r="E688" s="156" t="s">
        <v>1105</v>
      </c>
      <c r="F688" s="93" t="s">
        <v>99</v>
      </c>
      <c r="H688" s="28" t="s">
        <v>22</v>
      </c>
      <c r="I688" s="28" t="s">
        <v>81</v>
      </c>
      <c r="J688" s="28" t="s">
        <v>167</v>
      </c>
      <c r="K688" s="25" t="s">
        <v>1162</v>
      </c>
      <c r="M688" s="252"/>
      <c r="N688" s="253">
        <v>67500</v>
      </c>
      <c r="O688" s="150">
        <f t="shared" si="13"/>
        <v>416111.46999999986</v>
      </c>
    </row>
    <row r="689" spans="1:15" ht="22.05" hidden="1" customHeight="1" x14ac:dyDescent="0.2">
      <c r="A689" s="26">
        <v>46010</v>
      </c>
      <c r="B689" s="20" t="s">
        <v>39</v>
      </c>
      <c r="C689" s="28">
        <v>18862</v>
      </c>
      <c r="D689" s="28"/>
      <c r="E689" s="156" t="s">
        <v>8339</v>
      </c>
      <c r="F689" s="93" t="s">
        <v>99</v>
      </c>
      <c r="H689" s="28" t="s">
        <v>22</v>
      </c>
      <c r="I689" s="28" t="s">
        <v>59</v>
      </c>
      <c r="J689" s="28" t="s">
        <v>59</v>
      </c>
      <c r="K689" s="25" t="s">
        <v>635</v>
      </c>
      <c r="M689" s="252"/>
      <c r="N689" s="253">
        <v>54934</v>
      </c>
      <c r="O689" s="150">
        <f t="shared" si="13"/>
        <v>361177.46999999986</v>
      </c>
    </row>
    <row r="690" spans="1:15" ht="22.05" hidden="1" customHeight="1" x14ac:dyDescent="0.2">
      <c r="A690" s="26">
        <v>46010</v>
      </c>
      <c r="B690" s="20" t="s">
        <v>39</v>
      </c>
      <c r="C690" s="28">
        <v>242413</v>
      </c>
      <c r="D690" s="28" t="s">
        <v>8340</v>
      </c>
      <c r="E690" s="156" t="s">
        <v>1128</v>
      </c>
      <c r="F690" s="93" t="s">
        <v>99</v>
      </c>
      <c r="H690" s="28" t="s">
        <v>22</v>
      </c>
      <c r="I690" s="531" t="s">
        <v>56</v>
      </c>
      <c r="J690" s="531" t="s">
        <v>88</v>
      </c>
      <c r="K690" s="25" t="s">
        <v>7766</v>
      </c>
      <c r="M690" s="252"/>
      <c r="N690" s="253">
        <v>10000</v>
      </c>
      <c r="O690" s="150">
        <f t="shared" si="13"/>
        <v>351177.46999999986</v>
      </c>
    </row>
    <row r="691" spans="1:15" ht="22.05" hidden="1" customHeight="1" x14ac:dyDescent="0.2">
      <c r="A691" s="26">
        <v>46010</v>
      </c>
      <c r="B691" s="20" t="s">
        <v>39</v>
      </c>
      <c r="C691" s="28">
        <v>245065</v>
      </c>
      <c r="D691" s="28" t="s">
        <v>8341</v>
      </c>
      <c r="E691" s="156" t="s">
        <v>1128</v>
      </c>
      <c r="F691" s="93" t="s">
        <v>99</v>
      </c>
      <c r="H691" s="28" t="s">
        <v>22</v>
      </c>
      <c r="I691" s="531" t="s">
        <v>56</v>
      </c>
      <c r="J691" s="531" t="s">
        <v>88</v>
      </c>
      <c r="K691" s="25" t="s">
        <v>7766</v>
      </c>
      <c r="M691" s="252"/>
      <c r="N691" s="253">
        <v>45000</v>
      </c>
      <c r="O691" s="150">
        <f t="shared" si="13"/>
        <v>306177.46999999986</v>
      </c>
    </row>
    <row r="692" spans="1:15" ht="22.05" hidden="1" customHeight="1" x14ac:dyDescent="0.2">
      <c r="A692" s="26">
        <v>46010</v>
      </c>
      <c r="B692" s="20" t="s">
        <v>39</v>
      </c>
      <c r="C692" s="28">
        <v>3643749913</v>
      </c>
      <c r="D692" s="28"/>
      <c r="E692" s="156" t="s">
        <v>1118</v>
      </c>
      <c r="F692" s="93" t="s">
        <v>99</v>
      </c>
      <c r="H692" s="28" t="s">
        <v>21</v>
      </c>
      <c r="I692" s="41" t="s">
        <v>81</v>
      </c>
      <c r="J692" s="41" t="s">
        <v>168</v>
      </c>
      <c r="K692" s="25" t="s">
        <v>1162</v>
      </c>
      <c r="M692" s="252">
        <v>3085.75</v>
      </c>
      <c r="N692" s="253"/>
      <c r="O692" s="150">
        <f t="shared" si="13"/>
        <v>309263.21999999986</v>
      </c>
    </row>
    <row r="693" spans="1:15" ht="22.05" hidden="1" customHeight="1" x14ac:dyDescent="0.2">
      <c r="A693" s="26">
        <v>46012</v>
      </c>
      <c r="B693" s="20" t="s">
        <v>39</v>
      </c>
      <c r="C693" s="28">
        <v>886313</v>
      </c>
      <c r="D693" s="28"/>
      <c r="E693" s="156" t="s">
        <v>1118</v>
      </c>
      <c r="F693" s="93" t="s">
        <v>99</v>
      </c>
      <c r="H693" s="28" t="s">
        <v>21</v>
      </c>
      <c r="I693" s="41" t="s">
        <v>81</v>
      </c>
      <c r="J693" s="41" t="s">
        <v>167</v>
      </c>
      <c r="K693" s="25" t="s">
        <v>1162</v>
      </c>
      <c r="M693" s="252">
        <v>15174.86</v>
      </c>
      <c r="N693" s="253"/>
      <c r="O693" s="150">
        <f t="shared" si="13"/>
        <v>324438.07999999984</v>
      </c>
    </row>
    <row r="694" spans="1:15" ht="22.05" hidden="1" customHeight="1" x14ac:dyDescent="0.2">
      <c r="A694" s="26">
        <v>46012</v>
      </c>
      <c r="B694" s="20" t="s">
        <v>39</v>
      </c>
      <c r="C694" s="28">
        <v>890555</v>
      </c>
      <c r="D694" s="28"/>
      <c r="E694" s="156" t="s">
        <v>574</v>
      </c>
      <c r="F694" s="93" t="s">
        <v>99</v>
      </c>
      <c r="H694" s="28" t="s">
        <v>22</v>
      </c>
      <c r="I694" s="28" t="s">
        <v>103</v>
      </c>
      <c r="J694" s="28" t="s">
        <v>60</v>
      </c>
      <c r="K694" s="25" t="s">
        <v>1167</v>
      </c>
      <c r="M694" s="252"/>
      <c r="N694" s="253">
        <v>10000</v>
      </c>
      <c r="O694" s="150">
        <f t="shared" si="13"/>
        <v>314438.07999999984</v>
      </c>
    </row>
    <row r="695" spans="1:15" ht="22.05" hidden="1" customHeight="1" x14ac:dyDescent="0.2">
      <c r="A695" s="26">
        <v>46012</v>
      </c>
      <c r="B695" s="20" t="s">
        <v>39</v>
      </c>
      <c r="C695" s="28">
        <v>893077</v>
      </c>
      <c r="D695" s="28" t="s">
        <v>8342</v>
      </c>
      <c r="E695" s="156" t="s">
        <v>7764</v>
      </c>
      <c r="F695" s="93" t="s">
        <v>99</v>
      </c>
      <c r="H695" s="28" t="s">
        <v>22</v>
      </c>
      <c r="I695" s="531" t="s">
        <v>56</v>
      </c>
      <c r="J695" s="531" t="s">
        <v>88</v>
      </c>
      <c r="K695" s="25" t="s">
        <v>1155</v>
      </c>
      <c r="M695" s="252"/>
      <c r="N695" s="253">
        <v>1740</v>
      </c>
      <c r="O695" s="150">
        <f t="shared" si="13"/>
        <v>312698.07999999984</v>
      </c>
    </row>
    <row r="696" spans="1:15" ht="22.05" hidden="1" customHeight="1" x14ac:dyDescent="0.2">
      <c r="A696" s="26">
        <v>46013</v>
      </c>
      <c r="B696" s="20" t="s">
        <v>39</v>
      </c>
      <c r="C696" s="28">
        <v>890141</v>
      </c>
      <c r="D696" s="28" t="s">
        <v>8343</v>
      </c>
      <c r="E696" s="156" t="s">
        <v>8253</v>
      </c>
      <c r="F696" s="93" t="s">
        <v>99</v>
      </c>
      <c r="H696" s="28" t="s">
        <v>22</v>
      </c>
      <c r="I696" s="531" t="s">
        <v>56</v>
      </c>
      <c r="J696" s="531" t="s">
        <v>88</v>
      </c>
      <c r="K696" s="25" t="s">
        <v>1155</v>
      </c>
      <c r="M696" s="252"/>
      <c r="N696" s="253">
        <v>3480</v>
      </c>
      <c r="O696" s="150">
        <f t="shared" si="13"/>
        <v>309218.07999999984</v>
      </c>
    </row>
    <row r="697" spans="1:15" ht="22.05" hidden="1" customHeight="1" x14ac:dyDescent="0.2">
      <c r="A697" s="26">
        <v>46013</v>
      </c>
      <c r="B697" s="20" t="s">
        <v>39</v>
      </c>
      <c r="C697" s="28">
        <v>8756571</v>
      </c>
      <c r="D697" s="28"/>
      <c r="E697" s="156" t="s">
        <v>1136</v>
      </c>
      <c r="F697" s="93" t="s">
        <v>120</v>
      </c>
      <c r="H697" s="28" t="s">
        <v>22</v>
      </c>
      <c r="I697" s="531" t="s">
        <v>54</v>
      </c>
      <c r="J697" s="531" t="s">
        <v>61</v>
      </c>
      <c r="K697" s="25" t="s">
        <v>1163</v>
      </c>
      <c r="M697" s="491"/>
      <c r="N697" s="253">
        <v>49500</v>
      </c>
      <c r="O697" s="150">
        <f t="shared" si="13"/>
        <v>259718.07999999984</v>
      </c>
    </row>
    <row r="698" spans="1:15" ht="22.05" hidden="1" customHeight="1" x14ac:dyDescent="0.2">
      <c r="A698" s="26">
        <v>46013</v>
      </c>
      <c r="B698" s="20" t="s">
        <v>39</v>
      </c>
      <c r="C698" s="28">
        <v>7856572</v>
      </c>
      <c r="D698" s="28"/>
      <c r="E698" s="156" t="s">
        <v>1136</v>
      </c>
      <c r="F698" s="93" t="s">
        <v>120</v>
      </c>
      <c r="H698" s="28" t="s">
        <v>22</v>
      </c>
      <c r="I698" s="531" t="s">
        <v>54</v>
      </c>
      <c r="J698" s="531" t="s">
        <v>61</v>
      </c>
      <c r="K698" s="25" t="s">
        <v>1163</v>
      </c>
      <c r="M698" s="491"/>
      <c r="N698" s="253">
        <v>49800</v>
      </c>
      <c r="O698" s="150">
        <f t="shared" si="13"/>
        <v>209918.07999999984</v>
      </c>
    </row>
    <row r="699" spans="1:15" ht="22.05" hidden="1" customHeight="1" x14ac:dyDescent="0.2">
      <c r="A699" s="26">
        <v>46013</v>
      </c>
      <c r="B699" s="20" t="s">
        <v>39</v>
      </c>
      <c r="C699" s="28">
        <v>8756573</v>
      </c>
      <c r="D699" s="28"/>
      <c r="E699" s="156" t="s">
        <v>1136</v>
      </c>
      <c r="F699" s="93" t="s">
        <v>120</v>
      </c>
      <c r="H699" s="28" t="s">
        <v>22</v>
      </c>
      <c r="I699" s="531" t="s">
        <v>54</v>
      </c>
      <c r="J699" s="531" t="s">
        <v>61</v>
      </c>
      <c r="K699" s="25" t="s">
        <v>1163</v>
      </c>
      <c r="M699" s="491"/>
      <c r="N699" s="253">
        <v>9092.18</v>
      </c>
      <c r="O699" s="150">
        <f t="shared" si="13"/>
        <v>200825.89999999985</v>
      </c>
    </row>
    <row r="700" spans="1:15" ht="22.05" hidden="1" customHeight="1" x14ac:dyDescent="0.2">
      <c r="A700" s="26">
        <v>46013</v>
      </c>
      <c r="B700" s="20" t="s">
        <v>39</v>
      </c>
      <c r="C700" s="28">
        <v>8756745</v>
      </c>
      <c r="D700" s="28"/>
      <c r="E700" s="156" t="s">
        <v>1136</v>
      </c>
      <c r="F700" s="93" t="s">
        <v>120</v>
      </c>
      <c r="H700" s="28" t="s">
        <v>22</v>
      </c>
      <c r="I700" s="531" t="s">
        <v>54</v>
      </c>
      <c r="J700" s="531" t="s">
        <v>61</v>
      </c>
      <c r="K700" s="25" t="s">
        <v>1163</v>
      </c>
      <c r="M700" s="491"/>
      <c r="N700" s="253">
        <v>49600</v>
      </c>
      <c r="O700" s="150">
        <f t="shared" si="13"/>
        <v>151225.89999999985</v>
      </c>
    </row>
    <row r="701" spans="1:15" ht="22.05" hidden="1" customHeight="1" x14ac:dyDescent="0.2">
      <c r="A701" s="26">
        <v>46013</v>
      </c>
      <c r="B701" s="20" t="s">
        <v>39</v>
      </c>
      <c r="C701" s="28">
        <v>8758323</v>
      </c>
      <c r="D701" s="28"/>
      <c r="E701" s="156" t="s">
        <v>1136</v>
      </c>
      <c r="F701" s="93" t="s">
        <v>120</v>
      </c>
      <c r="H701" s="28" t="s">
        <v>22</v>
      </c>
      <c r="I701" s="531" t="s">
        <v>54</v>
      </c>
      <c r="J701" s="531" t="s">
        <v>61</v>
      </c>
      <c r="K701" s="25" t="s">
        <v>1163</v>
      </c>
      <c r="M701" s="491"/>
      <c r="N701" s="253">
        <v>49400</v>
      </c>
      <c r="O701" s="150">
        <f t="shared" si="13"/>
        <v>101825.89999999985</v>
      </c>
    </row>
    <row r="702" spans="1:15" ht="22.05" hidden="1" customHeight="1" x14ac:dyDescent="0.2">
      <c r="A702" s="26">
        <v>46013</v>
      </c>
      <c r="B702" s="20" t="s">
        <v>39</v>
      </c>
      <c r="C702" s="28">
        <v>8758324</v>
      </c>
      <c r="D702" s="28"/>
      <c r="E702" s="156" t="s">
        <v>1136</v>
      </c>
      <c r="F702" s="93" t="s">
        <v>120</v>
      </c>
      <c r="H702" s="28" t="s">
        <v>22</v>
      </c>
      <c r="I702" s="531" t="s">
        <v>54</v>
      </c>
      <c r="J702" s="531" t="s">
        <v>61</v>
      </c>
      <c r="K702" s="25" t="s">
        <v>1163</v>
      </c>
      <c r="M702" s="491"/>
      <c r="N702" s="253">
        <v>49900</v>
      </c>
      <c r="O702" s="150">
        <f t="shared" si="13"/>
        <v>51925.899999999849</v>
      </c>
    </row>
    <row r="703" spans="1:15" ht="22.05" hidden="1" customHeight="1" x14ac:dyDescent="0.2">
      <c r="A703" s="26">
        <v>46013</v>
      </c>
      <c r="B703" s="20" t="s">
        <v>39</v>
      </c>
      <c r="C703" s="28">
        <v>8758325</v>
      </c>
      <c r="D703" s="28"/>
      <c r="E703" s="156" t="s">
        <v>1136</v>
      </c>
      <c r="F703" s="93" t="s">
        <v>120</v>
      </c>
      <c r="H703" s="28" t="s">
        <v>22</v>
      </c>
      <c r="I703" s="531" t="s">
        <v>54</v>
      </c>
      <c r="J703" s="531" t="s">
        <v>61</v>
      </c>
      <c r="K703" s="25" t="s">
        <v>1163</v>
      </c>
      <c r="M703" s="491"/>
      <c r="N703" s="253">
        <v>49700</v>
      </c>
      <c r="O703" s="150">
        <f t="shared" si="13"/>
        <v>2225.8999999998487</v>
      </c>
    </row>
    <row r="704" spans="1:15" ht="22.05" hidden="1" customHeight="1" x14ac:dyDescent="0.2">
      <c r="A704" s="26">
        <v>46015</v>
      </c>
      <c r="B704" s="20" t="s">
        <v>39</v>
      </c>
      <c r="C704" s="28">
        <v>320092</v>
      </c>
      <c r="D704" s="28"/>
      <c r="E704" s="156" t="s">
        <v>1118</v>
      </c>
      <c r="F704" s="93" t="s">
        <v>99</v>
      </c>
      <c r="H704" s="28" t="s">
        <v>21</v>
      </c>
      <c r="I704" s="41" t="s">
        <v>81</v>
      </c>
      <c r="J704" s="41" t="s">
        <v>167</v>
      </c>
      <c r="K704" s="25" t="s">
        <v>1162</v>
      </c>
      <c r="L704" s="158"/>
      <c r="M704" s="252">
        <v>2122.9899999999998</v>
      </c>
      <c r="N704" s="253"/>
      <c r="O704" s="150">
        <f t="shared" si="13"/>
        <v>4348.8899999998484</v>
      </c>
    </row>
    <row r="705" spans="1:15" ht="22.05" hidden="1" customHeight="1" x14ac:dyDescent="0.2">
      <c r="A705" s="26">
        <v>46015</v>
      </c>
      <c r="B705" s="20" t="s">
        <v>39</v>
      </c>
      <c r="C705" s="28">
        <v>326818</v>
      </c>
      <c r="D705" s="28"/>
      <c r="E705" s="156" t="s">
        <v>1141</v>
      </c>
      <c r="F705" s="93" t="s">
        <v>99</v>
      </c>
      <c r="H705" s="28" t="s">
        <v>22</v>
      </c>
      <c r="I705" s="28" t="s">
        <v>103</v>
      </c>
      <c r="J705" s="28" t="s">
        <v>60</v>
      </c>
      <c r="K705" s="25" t="s">
        <v>3481</v>
      </c>
      <c r="L705" s="158"/>
      <c r="M705" s="252"/>
      <c r="N705" s="253">
        <v>2460</v>
      </c>
      <c r="O705" s="150">
        <f t="shared" si="13"/>
        <v>1888.8899999998484</v>
      </c>
    </row>
    <row r="706" spans="1:15" ht="22.05" hidden="1" customHeight="1" x14ac:dyDescent="0.2">
      <c r="A706" s="26">
        <v>46017</v>
      </c>
      <c r="B706" s="20" t="s">
        <v>39</v>
      </c>
      <c r="C706" s="28">
        <v>424518</v>
      </c>
      <c r="D706" s="28"/>
      <c r="E706" s="156" t="s">
        <v>1118</v>
      </c>
      <c r="F706" s="93" t="s">
        <v>99</v>
      </c>
      <c r="H706" s="28" t="s">
        <v>21</v>
      </c>
      <c r="I706" s="41" t="s">
        <v>81</v>
      </c>
      <c r="J706" s="41" t="s">
        <v>167</v>
      </c>
      <c r="K706" s="25" t="s">
        <v>1162</v>
      </c>
      <c r="L706" s="158"/>
      <c r="M706" s="252">
        <v>10000</v>
      </c>
      <c r="N706" s="253"/>
      <c r="O706" s="150">
        <f t="shared" si="13"/>
        <v>11888.889999999848</v>
      </c>
    </row>
    <row r="707" spans="1:15" ht="22.05" hidden="1" customHeight="1" x14ac:dyDescent="0.2">
      <c r="A707" s="26">
        <v>46017</v>
      </c>
      <c r="B707" s="20" t="s">
        <v>39</v>
      </c>
      <c r="C707" s="28">
        <v>448480</v>
      </c>
      <c r="D707" s="28" t="s">
        <v>8344</v>
      </c>
      <c r="E707" s="156" t="s">
        <v>7764</v>
      </c>
      <c r="F707" s="93" t="s">
        <v>99</v>
      </c>
      <c r="H707" s="28" t="s">
        <v>22</v>
      </c>
      <c r="I707" s="531" t="s">
        <v>56</v>
      </c>
      <c r="J707" s="531" t="s">
        <v>88</v>
      </c>
      <c r="K707" s="25" t="s">
        <v>1155</v>
      </c>
      <c r="L707" s="158"/>
      <c r="M707" s="252"/>
      <c r="N707" s="253">
        <v>1740</v>
      </c>
      <c r="O707" s="150">
        <f t="shared" si="13"/>
        <v>10148.889999999848</v>
      </c>
    </row>
    <row r="708" spans="1:15" ht="22.05" hidden="1" customHeight="1" x14ac:dyDescent="0.2">
      <c r="A708" s="26">
        <v>46017</v>
      </c>
      <c r="B708" s="20" t="s">
        <v>39</v>
      </c>
      <c r="C708" s="28">
        <v>452449</v>
      </c>
      <c r="D708" s="28"/>
      <c r="E708" s="156" t="s">
        <v>1144</v>
      </c>
      <c r="F708" s="93" t="s">
        <v>99</v>
      </c>
      <c r="H708" s="28" t="s">
        <v>22</v>
      </c>
      <c r="I708" s="28" t="s">
        <v>54</v>
      </c>
      <c r="J708" s="28" t="s">
        <v>61</v>
      </c>
      <c r="K708" s="25" t="s">
        <v>611</v>
      </c>
      <c r="L708" s="158"/>
      <c r="M708" s="252"/>
      <c r="N708" s="253">
        <v>8778</v>
      </c>
      <c r="O708" s="150">
        <f t="shared" si="13"/>
        <v>1370.8899999998484</v>
      </c>
    </row>
    <row r="709" spans="1:15" ht="22.05" hidden="1" customHeight="1" x14ac:dyDescent="0.2">
      <c r="A709" s="26">
        <v>46020</v>
      </c>
      <c r="B709" s="20" t="s">
        <v>39</v>
      </c>
      <c r="C709" s="28">
        <v>677200</v>
      </c>
      <c r="D709" s="28"/>
      <c r="E709" s="156" t="s">
        <v>1118</v>
      </c>
      <c r="F709" s="93" t="s">
        <v>99</v>
      </c>
      <c r="H709" s="28" t="s">
        <v>21</v>
      </c>
      <c r="I709" s="41" t="s">
        <v>81</v>
      </c>
      <c r="J709" s="41" t="s">
        <v>167</v>
      </c>
      <c r="K709" s="25" t="s">
        <v>1162</v>
      </c>
      <c r="M709" s="252">
        <v>7456.21</v>
      </c>
      <c r="N709" s="253"/>
      <c r="O709" s="150">
        <f t="shared" si="13"/>
        <v>8827.0999999998494</v>
      </c>
    </row>
    <row r="710" spans="1:15" ht="22.05" hidden="1" customHeight="1" x14ac:dyDescent="0.2">
      <c r="A710" s="26">
        <v>46020</v>
      </c>
      <c r="B710" s="20" t="s">
        <v>39</v>
      </c>
      <c r="C710" s="28">
        <v>681917</v>
      </c>
      <c r="D710" s="28"/>
      <c r="E710" s="156" t="s">
        <v>8345</v>
      </c>
      <c r="F710" s="93" t="s">
        <v>99</v>
      </c>
      <c r="H710" s="28" t="s">
        <v>22</v>
      </c>
      <c r="I710" s="28" t="s">
        <v>103</v>
      </c>
      <c r="J710" s="28" t="s">
        <v>60</v>
      </c>
      <c r="K710" s="25" t="s">
        <v>1167</v>
      </c>
      <c r="M710" s="252"/>
      <c r="N710" s="253">
        <v>4250</v>
      </c>
      <c r="O710" s="150">
        <f t="shared" si="13"/>
        <v>4577.0999999998494</v>
      </c>
    </row>
    <row r="711" spans="1:15" ht="22.05" hidden="1" customHeight="1" x14ac:dyDescent="0.2">
      <c r="A711" s="26">
        <v>46022</v>
      </c>
      <c r="B711" s="20" t="s">
        <v>39</v>
      </c>
      <c r="C711" s="28">
        <v>3</v>
      </c>
      <c r="D711" s="28"/>
      <c r="E711" s="156" t="s">
        <v>608</v>
      </c>
      <c r="F711" s="93" t="s">
        <v>77</v>
      </c>
      <c r="H711" s="28" t="s">
        <v>22</v>
      </c>
      <c r="I711" s="28" t="s">
        <v>57</v>
      </c>
      <c r="J711" s="28" t="s">
        <v>85</v>
      </c>
      <c r="K711" s="25" t="s">
        <v>611</v>
      </c>
      <c r="M711" s="252"/>
      <c r="N711" s="253">
        <v>216</v>
      </c>
      <c r="O711" s="150">
        <f t="shared" si="13"/>
        <v>4361.0999999998494</v>
      </c>
    </row>
    <row r="712" spans="1:15" ht="22.05" hidden="1" customHeight="1" x14ac:dyDescent="0.2">
      <c r="A712" s="26">
        <v>46022</v>
      </c>
      <c r="B712" s="20" t="s">
        <v>39</v>
      </c>
      <c r="C712" s="28">
        <v>3</v>
      </c>
      <c r="D712" s="28"/>
      <c r="E712" s="156" t="s">
        <v>609</v>
      </c>
      <c r="F712" s="93" t="s">
        <v>77</v>
      </c>
      <c r="H712" s="28" t="s">
        <v>22</v>
      </c>
      <c r="I712" s="28" t="s">
        <v>57</v>
      </c>
      <c r="J712" s="28" t="s">
        <v>85</v>
      </c>
      <c r="K712" s="25" t="s">
        <v>611</v>
      </c>
      <c r="M712" s="252"/>
      <c r="N712" s="253">
        <v>34.56</v>
      </c>
      <c r="O712" s="150">
        <f t="shared" si="13"/>
        <v>4326.539999999849</v>
      </c>
    </row>
    <row r="713" spans="1:15" ht="22.05" hidden="1" customHeight="1" x14ac:dyDescent="0.2">
      <c r="A713" s="26">
        <v>46022</v>
      </c>
      <c r="B713" s="20" t="s">
        <v>39</v>
      </c>
      <c r="C713" s="28">
        <v>134666</v>
      </c>
      <c r="D713" s="28"/>
      <c r="E713" s="156" t="s">
        <v>608</v>
      </c>
      <c r="F713" s="93" t="s">
        <v>77</v>
      </c>
      <c r="H713" s="28" t="s">
        <v>22</v>
      </c>
      <c r="I713" s="28" t="s">
        <v>57</v>
      </c>
      <c r="J713" s="28" t="s">
        <v>85</v>
      </c>
      <c r="K713" s="25" t="s">
        <v>611</v>
      </c>
      <c r="M713" s="252"/>
      <c r="N713" s="253">
        <v>60.74</v>
      </c>
      <c r="O713" s="150">
        <f t="shared" si="13"/>
        <v>4265.7999999998492</v>
      </c>
    </row>
    <row r="714" spans="1:15" ht="22.05" hidden="1" customHeight="1" x14ac:dyDescent="0.2">
      <c r="A714" s="26">
        <v>46022</v>
      </c>
      <c r="B714" s="20" t="s">
        <v>39</v>
      </c>
      <c r="C714" s="28">
        <v>134666</v>
      </c>
      <c r="D714" s="28"/>
      <c r="E714" s="156" t="s">
        <v>609</v>
      </c>
      <c r="F714" s="93" t="s">
        <v>77</v>
      </c>
      <c r="H714" s="28" t="s">
        <v>22</v>
      </c>
      <c r="I714" s="28" t="s">
        <v>57</v>
      </c>
      <c r="J714" s="28" t="s">
        <v>85</v>
      </c>
      <c r="K714" s="25" t="s">
        <v>611</v>
      </c>
      <c r="M714" s="252"/>
      <c r="N714" s="253">
        <v>9.7100000000000009</v>
      </c>
      <c r="O714" s="150">
        <f t="shared" si="13"/>
        <v>4256.0899999998492</v>
      </c>
    </row>
    <row r="715" spans="1:15" ht="22.05" hidden="1" customHeight="1" x14ac:dyDescent="0.2">
      <c r="A715" s="26">
        <v>46022</v>
      </c>
      <c r="B715" s="20" t="s">
        <v>39</v>
      </c>
      <c r="C715" s="28">
        <v>589898</v>
      </c>
      <c r="D715" s="28"/>
      <c r="E715" s="156" t="s">
        <v>1118</v>
      </c>
      <c r="F715" s="93" t="s">
        <v>99</v>
      </c>
      <c r="H715" s="28" t="s">
        <v>21</v>
      </c>
      <c r="I715" s="41" t="s">
        <v>81</v>
      </c>
      <c r="J715" s="41" t="s">
        <v>167</v>
      </c>
      <c r="K715" s="25" t="s">
        <v>1162</v>
      </c>
      <c r="M715" s="252">
        <v>13500</v>
      </c>
      <c r="N715" s="253"/>
      <c r="O715" s="150">
        <f t="shared" si="13"/>
        <v>17756.089999999851</v>
      </c>
    </row>
    <row r="716" spans="1:15" ht="22.05" hidden="1" customHeight="1" thickBot="1" x14ac:dyDescent="0.25">
      <c r="A716" s="374">
        <v>46022</v>
      </c>
      <c r="B716" s="47" t="s">
        <v>39</v>
      </c>
      <c r="C716" s="69">
        <v>601896</v>
      </c>
      <c r="D716" s="69" t="s">
        <v>8346</v>
      </c>
      <c r="E716" s="427" t="s">
        <v>1128</v>
      </c>
      <c r="F716" s="377" t="s">
        <v>99</v>
      </c>
      <c r="G716" s="69"/>
      <c r="H716" s="69" t="s">
        <v>22</v>
      </c>
      <c r="I716" s="534" t="s">
        <v>56</v>
      </c>
      <c r="J716" s="534" t="s">
        <v>88</v>
      </c>
      <c r="K716" s="89" t="s">
        <v>1158</v>
      </c>
      <c r="L716" s="89"/>
      <c r="M716" s="447"/>
      <c r="N716" s="448">
        <v>17540</v>
      </c>
      <c r="O716" s="515">
        <f t="shared" si="13"/>
        <v>216.08999999985099</v>
      </c>
    </row>
    <row r="717" spans="1:15" ht="22.05" hidden="1" customHeight="1" x14ac:dyDescent="0.2">
      <c r="B717" s="20" t="s">
        <v>39</v>
      </c>
      <c r="C717" s="28"/>
      <c r="D717" s="28"/>
      <c r="E717" s="156"/>
      <c r="M717" s="252"/>
      <c r="N717" s="253"/>
      <c r="O717" s="150">
        <f t="shared" si="13"/>
        <v>216.08999999985099</v>
      </c>
    </row>
    <row r="718" spans="1:15" ht="22.05" hidden="1" customHeight="1" x14ac:dyDescent="0.2">
      <c r="B718" s="20" t="s">
        <v>39</v>
      </c>
      <c r="C718" s="28"/>
      <c r="D718" s="28"/>
      <c r="E718" s="156"/>
      <c r="M718" s="252"/>
      <c r="N718" s="253"/>
      <c r="O718" s="150">
        <f t="shared" si="13"/>
        <v>216.08999999985099</v>
      </c>
    </row>
    <row r="719" spans="1:15" ht="22.05" hidden="1" customHeight="1" x14ac:dyDescent="0.2">
      <c r="B719" s="20" t="s">
        <v>39</v>
      </c>
      <c r="C719" s="28"/>
      <c r="D719" s="28"/>
      <c r="E719" s="156"/>
      <c r="M719" s="252"/>
      <c r="N719" s="253"/>
      <c r="O719" s="150">
        <f t="shared" si="13"/>
        <v>216.08999999985099</v>
      </c>
    </row>
    <row r="720" spans="1:15" ht="22.05" hidden="1" customHeight="1" x14ac:dyDescent="0.2">
      <c r="B720" s="20" t="s">
        <v>39</v>
      </c>
      <c r="C720" s="28"/>
      <c r="D720" s="28"/>
      <c r="E720" s="156"/>
      <c r="M720" s="252"/>
      <c r="N720" s="253"/>
      <c r="O720" s="150">
        <f t="shared" si="13"/>
        <v>216.08999999985099</v>
      </c>
    </row>
    <row r="721" spans="2:15" ht="22.05" hidden="1" customHeight="1" x14ac:dyDescent="0.2">
      <c r="B721" s="20" t="s">
        <v>39</v>
      </c>
      <c r="C721" s="28"/>
      <c r="D721" s="28"/>
      <c r="E721" s="156"/>
      <c r="M721" s="252"/>
      <c r="N721" s="253"/>
      <c r="O721" s="150">
        <f t="shared" si="13"/>
        <v>216.08999999985099</v>
      </c>
    </row>
    <row r="722" spans="2:15" ht="22.05" hidden="1" customHeight="1" x14ac:dyDescent="0.2">
      <c r="B722" s="20" t="s">
        <v>39</v>
      </c>
      <c r="C722" s="28"/>
      <c r="D722" s="28"/>
      <c r="E722" s="156"/>
      <c r="M722" s="252"/>
      <c r="N722" s="253"/>
      <c r="O722" s="150">
        <f t="shared" si="13"/>
        <v>216.08999999985099</v>
      </c>
    </row>
    <row r="723" spans="2:15" ht="22.05" hidden="1" customHeight="1" x14ac:dyDescent="0.2">
      <c r="B723" s="20" t="s">
        <v>39</v>
      </c>
      <c r="C723" s="28"/>
      <c r="D723" s="28"/>
      <c r="E723" s="156"/>
      <c r="M723" s="252"/>
      <c r="N723" s="253"/>
      <c r="O723" s="150">
        <f t="shared" ref="O723:O742" si="14">O722+M723-N723</f>
        <v>216.08999999985099</v>
      </c>
    </row>
    <row r="724" spans="2:15" ht="22.05" hidden="1" customHeight="1" x14ac:dyDescent="0.2">
      <c r="B724" s="20" t="s">
        <v>39</v>
      </c>
      <c r="C724" s="28"/>
      <c r="D724" s="28"/>
      <c r="E724" s="156"/>
      <c r="M724" s="252"/>
      <c r="N724" s="253"/>
      <c r="O724" s="150">
        <f t="shared" si="14"/>
        <v>216.08999999985099</v>
      </c>
    </row>
    <row r="725" spans="2:15" ht="22.05" hidden="1" customHeight="1" x14ac:dyDescent="0.2">
      <c r="B725" s="20" t="s">
        <v>39</v>
      </c>
      <c r="C725" s="28"/>
      <c r="D725" s="28"/>
      <c r="E725" s="156"/>
      <c r="M725" s="252"/>
      <c r="N725" s="253"/>
      <c r="O725" s="150">
        <f t="shared" si="14"/>
        <v>216.08999999985099</v>
      </c>
    </row>
    <row r="726" spans="2:15" ht="22.05" hidden="1" customHeight="1" x14ac:dyDescent="0.2">
      <c r="B726" s="20" t="s">
        <v>39</v>
      </c>
      <c r="C726" s="28"/>
      <c r="D726" s="28"/>
      <c r="E726" s="156"/>
      <c r="M726" s="252"/>
      <c r="N726" s="253"/>
      <c r="O726" s="150">
        <f t="shared" si="14"/>
        <v>216.08999999985099</v>
      </c>
    </row>
    <row r="727" spans="2:15" ht="22.05" hidden="1" customHeight="1" x14ac:dyDescent="0.2">
      <c r="B727" s="20" t="s">
        <v>39</v>
      </c>
      <c r="C727" s="28"/>
      <c r="D727" s="28"/>
      <c r="E727" s="156"/>
      <c r="M727" s="252"/>
      <c r="N727" s="253"/>
      <c r="O727" s="150">
        <f t="shared" si="14"/>
        <v>216.08999999985099</v>
      </c>
    </row>
    <row r="728" spans="2:15" ht="22.05" hidden="1" customHeight="1" x14ac:dyDescent="0.2">
      <c r="B728" s="20" t="s">
        <v>39</v>
      </c>
      <c r="C728" s="28"/>
      <c r="D728" s="28"/>
      <c r="E728" s="156"/>
      <c r="M728" s="252"/>
      <c r="N728" s="253"/>
      <c r="O728" s="150">
        <f t="shared" si="14"/>
        <v>216.08999999985099</v>
      </c>
    </row>
    <row r="729" spans="2:15" ht="22.05" hidden="1" customHeight="1" x14ac:dyDescent="0.2">
      <c r="B729" s="20" t="s">
        <v>39</v>
      </c>
      <c r="C729" s="28"/>
      <c r="D729" s="28"/>
      <c r="E729" s="156"/>
      <c r="M729" s="252"/>
      <c r="N729" s="253"/>
      <c r="O729" s="150">
        <f t="shared" si="14"/>
        <v>216.08999999985099</v>
      </c>
    </row>
    <row r="730" spans="2:15" ht="22.05" hidden="1" customHeight="1" x14ac:dyDescent="0.2">
      <c r="B730" s="20" t="s">
        <v>39</v>
      </c>
      <c r="C730" s="28"/>
      <c r="D730" s="28"/>
      <c r="E730" s="156"/>
      <c r="M730" s="252"/>
      <c r="N730" s="253"/>
      <c r="O730" s="150">
        <f t="shared" si="14"/>
        <v>216.08999999985099</v>
      </c>
    </row>
    <row r="731" spans="2:15" ht="22.05" hidden="1" customHeight="1" x14ac:dyDescent="0.2">
      <c r="B731" s="20" t="s">
        <v>39</v>
      </c>
      <c r="C731" s="28"/>
      <c r="D731" s="28"/>
      <c r="E731" s="156"/>
      <c r="M731" s="252"/>
      <c r="N731" s="253"/>
      <c r="O731" s="150">
        <f t="shared" si="14"/>
        <v>216.08999999985099</v>
      </c>
    </row>
    <row r="732" spans="2:15" ht="22.05" hidden="1" customHeight="1" x14ac:dyDescent="0.2">
      <c r="B732" s="20" t="s">
        <v>39</v>
      </c>
      <c r="C732" s="28"/>
      <c r="D732" s="28"/>
      <c r="E732" s="156"/>
      <c r="M732" s="252"/>
      <c r="N732" s="253"/>
      <c r="O732" s="150">
        <f t="shared" si="14"/>
        <v>216.08999999985099</v>
      </c>
    </row>
    <row r="733" spans="2:15" ht="22.05" hidden="1" customHeight="1" x14ac:dyDescent="0.2">
      <c r="B733" s="20" t="s">
        <v>39</v>
      </c>
      <c r="C733" s="28"/>
      <c r="D733" s="28"/>
      <c r="E733" s="156"/>
      <c r="M733" s="252"/>
      <c r="N733" s="253"/>
      <c r="O733" s="150">
        <f t="shared" si="14"/>
        <v>216.08999999985099</v>
      </c>
    </row>
    <row r="734" spans="2:15" ht="22.05" hidden="1" customHeight="1" x14ac:dyDescent="0.2">
      <c r="B734" s="20" t="s">
        <v>39</v>
      </c>
      <c r="C734" s="28"/>
      <c r="D734" s="28"/>
      <c r="E734" s="156"/>
      <c r="M734" s="252"/>
      <c r="N734" s="253"/>
      <c r="O734" s="150">
        <f t="shared" si="14"/>
        <v>216.08999999985099</v>
      </c>
    </row>
    <row r="735" spans="2:15" ht="22.05" hidden="1" customHeight="1" x14ac:dyDescent="0.2">
      <c r="B735" s="20" t="s">
        <v>39</v>
      </c>
      <c r="C735" s="28"/>
      <c r="D735" s="28"/>
      <c r="E735" s="156"/>
      <c r="M735" s="252"/>
      <c r="N735" s="253"/>
      <c r="O735" s="150">
        <f t="shared" si="14"/>
        <v>216.08999999985099</v>
      </c>
    </row>
    <row r="736" spans="2:15" ht="22.05" hidden="1" customHeight="1" x14ac:dyDescent="0.2">
      <c r="B736" s="20" t="s">
        <v>39</v>
      </c>
      <c r="C736" s="28"/>
      <c r="D736" s="28"/>
      <c r="E736" s="156"/>
      <c r="M736" s="252"/>
      <c r="N736" s="253"/>
      <c r="O736" s="150">
        <f t="shared" si="14"/>
        <v>216.08999999985099</v>
      </c>
    </row>
    <row r="737" spans="2:15" ht="22.05" hidden="1" customHeight="1" x14ac:dyDescent="0.2">
      <c r="B737" s="20" t="s">
        <v>39</v>
      </c>
      <c r="C737" s="28"/>
      <c r="D737" s="28"/>
      <c r="E737" s="156"/>
      <c r="M737" s="252"/>
      <c r="N737" s="253"/>
      <c r="O737" s="150">
        <f t="shared" si="14"/>
        <v>216.08999999985099</v>
      </c>
    </row>
    <row r="738" spans="2:15" ht="22.05" hidden="1" customHeight="1" x14ac:dyDescent="0.2">
      <c r="B738" s="20" t="s">
        <v>39</v>
      </c>
      <c r="C738" s="28"/>
      <c r="D738" s="28"/>
      <c r="E738" s="156"/>
      <c r="M738" s="252"/>
      <c r="N738" s="253"/>
      <c r="O738" s="150">
        <f t="shared" si="14"/>
        <v>216.08999999985099</v>
      </c>
    </row>
    <row r="739" spans="2:15" ht="22.05" hidden="1" customHeight="1" x14ac:dyDescent="0.2">
      <c r="B739" s="20" t="s">
        <v>39</v>
      </c>
      <c r="C739" s="28"/>
      <c r="D739" s="28"/>
      <c r="E739" s="156"/>
      <c r="M739" s="252"/>
      <c r="N739" s="253"/>
      <c r="O739" s="150">
        <f t="shared" si="14"/>
        <v>216.08999999985099</v>
      </c>
    </row>
    <row r="740" spans="2:15" ht="22.05" hidden="1" customHeight="1" x14ac:dyDescent="0.2">
      <c r="B740" s="20" t="s">
        <v>39</v>
      </c>
      <c r="C740" s="28"/>
      <c r="D740" s="28"/>
      <c r="E740" s="156"/>
      <c r="M740" s="252"/>
      <c r="N740" s="253"/>
      <c r="O740" s="150">
        <f t="shared" si="14"/>
        <v>216.08999999985099</v>
      </c>
    </row>
    <row r="741" spans="2:15" ht="22.05" hidden="1" customHeight="1" x14ac:dyDescent="0.2">
      <c r="B741" s="20" t="s">
        <v>39</v>
      </c>
      <c r="C741" s="28"/>
      <c r="D741" s="28"/>
      <c r="E741" s="156"/>
      <c r="M741" s="252"/>
      <c r="N741" s="253"/>
      <c r="O741" s="150">
        <f t="shared" si="14"/>
        <v>216.08999999985099</v>
      </c>
    </row>
    <row r="742" spans="2:15" ht="22.05" hidden="1" customHeight="1" x14ac:dyDescent="0.2">
      <c r="B742" s="20" t="s">
        <v>39</v>
      </c>
      <c r="C742" s="28"/>
      <c r="D742" s="28"/>
      <c r="E742" s="156"/>
      <c r="M742" s="252"/>
      <c r="N742" s="253"/>
      <c r="O742" s="150">
        <f t="shared" si="14"/>
        <v>216.08999999985099</v>
      </c>
    </row>
    <row r="743" spans="2:15" ht="22.05" hidden="1" customHeight="1" x14ac:dyDescent="0.2">
      <c r="B743" s="20" t="s">
        <v>39</v>
      </c>
      <c r="M743" s="252"/>
      <c r="N743" s="253"/>
    </row>
    <row r="744" spans="2:15" ht="22.05" hidden="1" customHeight="1" x14ac:dyDescent="0.2">
      <c r="B744" s="20" t="s">
        <v>39</v>
      </c>
      <c r="M744" s="252"/>
      <c r="N744" s="253"/>
    </row>
    <row r="745" spans="2:15" ht="22.05" hidden="1" customHeight="1" x14ac:dyDescent="0.2">
      <c r="B745" s="20" t="s">
        <v>39</v>
      </c>
      <c r="M745" s="252"/>
      <c r="N745" s="253"/>
    </row>
    <row r="746" spans="2:15" ht="22.05" hidden="1" customHeight="1" x14ac:dyDescent="0.2">
      <c r="B746" s="20" t="s">
        <v>39</v>
      </c>
      <c r="M746" s="252"/>
      <c r="N746" s="253"/>
    </row>
    <row r="747" spans="2:15" ht="22.05" hidden="1" customHeight="1" x14ac:dyDescent="0.2">
      <c r="B747" s="20" t="s">
        <v>39</v>
      </c>
      <c r="M747" s="252"/>
      <c r="N747" s="253"/>
    </row>
    <row r="748" spans="2:15" ht="22.05" hidden="1" customHeight="1" x14ac:dyDescent="0.2">
      <c r="B748" s="20" t="s">
        <v>39</v>
      </c>
      <c r="M748" s="252"/>
      <c r="N748" s="253"/>
    </row>
    <row r="749" spans="2:15" ht="22.05" hidden="1" customHeight="1" x14ac:dyDescent="0.2">
      <c r="B749" s="20" t="s">
        <v>39</v>
      </c>
      <c r="M749" s="252"/>
      <c r="N749" s="253"/>
    </row>
    <row r="750" spans="2:15" ht="22.05" hidden="1" customHeight="1" x14ac:dyDescent="0.2">
      <c r="B750" s="20" t="s">
        <v>39</v>
      </c>
      <c r="M750" s="252"/>
      <c r="N750" s="253"/>
    </row>
    <row r="751" spans="2:15" ht="22.05" hidden="1" customHeight="1" x14ac:dyDescent="0.2">
      <c r="B751" s="20" t="s">
        <v>39</v>
      </c>
      <c r="M751" s="252"/>
      <c r="N751" s="253"/>
    </row>
    <row r="752" spans="2:15" ht="22.05" hidden="1" customHeight="1" x14ac:dyDescent="0.2">
      <c r="B752" s="20" t="s">
        <v>39</v>
      </c>
      <c r="M752" s="252"/>
      <c r="N752" s="253"/>
    </row>
    <row r="753" spans="2:14" ht="22.05" hidden="1" customHeight="1" x14ac:dyDescent="0.2">
      <c r="B753" s="20" t="s">
        <v>39</v>
      </c>
      <c r="M753" s="252"/>
      <c r="N753" s="253"/>
    </row>
    <row r="754" spans="2:14" ht="22.05" hidden="1" customHeight="1" x14ac:dyDescent="0.2">
      <c r="B754" s="20" t="s">
        <v>39</v>
      </c>
      <c r="M754" s="252"/>
      <c r="N754" s="253"/>
    </row>
    <row r="755" spans="2:14" ht="22.05" hidden="1" customHeight="1" x14ac:dyDescent="0.2">
      <c r="B755" s="20" t="s">
        <v>39</v>
      </c>
      <c r="M755" s="252"/>
      <c r="N755" s="253"/>
    </row>
    <row r="756" spans="2:14" ht="22.05" hidden="1" customHeight="1" x14ac:dyDescent="0.2">
      <c r="B756" s="20" t="s">
        <v>39</v>
      </c>
      <c r="M756" s="252"/>
      <c r="N756" s="253"/>
    </row>
    <row r="757" spans="2:14" ht="22.05" hidden="1" customHeight="1" x14ac:dyDescent="0.2">
      <c r="B757" s="20" t="s">
        <v>39</v>
      </c>
      <c r="M757" s="252"/>
      <c r="N757" s="253"/>
    </row>
    <row r="758" spans="2:14" ht="22.05" hidden="1" customHeight="1" x14ac:dyDescent="0.2">
      <c r="B758" s="20" t="s">
        <v>39</v>
      </c>
      <c r="M758" s="252"/>
      <c r="N758" s="253"/>
    </row>
    <row r="759" spans="2:14" ht="22.05" hidden="1" customHeight="1" x14ac:dyDescent="0.2">
      <c r="B759" s="20" t="s">
        <v>39</v>
      </c>
      <c r="M759" s="252"/>
      <c r="N759" s="253"/>
    </row>
    <row r="760" spans="2:14" ht="22.05" hidden="1" customHeight="1" x14ac:dyDescent="0.2">
      <c r="B760" s="20" t="s">
        <v>39</v>
      </c>
      <c r="M760" s="252"/>
      <c r="N760" s="253"/>
    </row>
    <row r="761" spans="2:14" ht="22.05" hidden="1" customHeight="1" x14ac:dyDescent="0.2">
      <c r="B761" s="20" t="s">
        <v>39</v>
      </c>
      <c r="M761" s="252"/>
      <c r="N761" s="253"/>
    </row>
    <row r="762" spans="2:14" ht="22.05" hidden="1" customHeight="1" x14ac:dyDescent="0.2">
      <c r="B762" s="20" t="s">
        <v>39</v>
      </c>
      <c r="M762" s="252"/>
      <c r="N762" s="253"/>
    </row>
    <row r="763" spans="2:14" ht="22.05" hidden="1" customHeight="1" x14ac:dyDescent="0.2">
      <c r="B763" s="20" t="s">
        <v>39</v>
      </c>
      <c r="M763" s="252"/>
      <c r="N763" s="253"/>
    </row>
    <row r="764" spans="2:14" ht="22.05" hidden="1" customHeight="1" x14ac:dyDescent="0.2">
      <c r="B764" s="20" t="s">
        <v>39</v>
      </c>
      <c r="M764" s="252"/>
      <c r="N764" s="253"/>
    </row>
    <row r="765" spans="2:14" ht="22.05" hidden="1" customHeight="1" x14ac:dyDescent="0.2">
      <c r="B765" s="20" t="s">
        <v>39</v>
      </c>
      <c r="M765" s="252"/>
      <c r="N765" s="253"/>
    </row>
    <row r="766" spans="2:14" ht="22.05" hidden="1" customHeight="1" x14ac:dyDescent="0.2">
      <c r="B766" s="20" t="s">
        <v>39</v>
      </c>
      <c r="M766" s="252"/>
      <c r="N766" s="253"/>
    </row>
    <row r="767" spans="2:14" ht="22.05" hidden="1" customHeight="1" x14ac:dyDescent="0.2">
      <c r="B767" s="20" t="s">
        <v>39</v>
      </c>
      <c r="M767" s="252"/>
      <c r="N767" s="253"/>
    </row>
    <row r="768" spans="2:14" ht="22.05" hidden="1" customHeight="1" x14ac:dyDescent="0.2">
      <c r="B768" s="20" t="s">
        <v>39</v>
      </c>
      <c r="M768" s="252"/>
      <c r="N768" s="253"/>
    </row>
    <row r="769" spans="2:14" ht="22.05" hidden="1" customHeight="1" x14ac:dyDescent="0.2">
      <c r="B769" s="20" t="s">
        <v>39</v>
      </c>
      <c r="M769" s="252"/>
      <c r="N769" s="253"/>
    </row>
    <row r="770" spans="2:14" ht="22.05" hidden="1" customHeight="1" x14ac:dyDescent="0.2">
      <c r="B770" s="20" t="s">
        <v>39</v>
      </c>
      <c r="M770" s="252"/>
      <c r="N770" s="253"/>
    </row>
    <row r="771" spans="2:14" ht="22.05" hidden="1" customHeight="1" x14ac:dyDescent="0.2">
      <c r="B771" s="20" t="s">
        <v>39</v>
      </c>
      <c r="M771" s="252"/>
      <c r="N771" s="253"/>
    </row>
    <row r="772" spans="2:14" ht="22.05" hidden="1" customHeight="1" x14ac:dyDescent="0.2">
      <c r="B772" s="20" t="s">
        <v>39</v>
      </c>
      <c r="M772" s="252"/>
      <c r="N772" s="253"/>
    </row>
    <row r="773" spans="2:14" ht="22.05" hidden="1" customHeight="1" x14ac:dyDescent="0.2">
      <c r="B773" s="20" t="s">
        <v>39</v>
      </c>
      <c r="M773" s="252"/>
      <c r="N773" s="253"/>
    </row>
    <row r="774" spans="2:14" ht="22.05" hidden="1" customHeight="1" x14ac:dyDescent="0.2">
      <c r="B774" s="20" t="s">
        <v>39</v>
      </c>
      <c r="M774" s="252"/>
      <c r="N774" s="253"/>
    </row>
    <row r="775" spans="2:14" ht="22.05" hidden="1" customHeight="1" x14ac:dyDescent="0.2">
      <c r="B775" s="20" t="s">
        <v>39</v>
      </c>
      <c r="M775" s="252"/>
      <c r="N775" s="253"/>
    </row>
    <row r="776" spans="2:14" ht="22.05" hidden="1" customHeight="1" x14ac:dyDescent="0.2">
      <c r="B776" s="20" t="s">
        <v>39</v>
      </c>
      <c r="M776" s="252"/>
      <c r="N776" s="253"/>
    </row>
    <row r="777" spans="2:14" ht="22.05" hidden="1" customHeight="1" x14ac:dyDescent="0.2">
      <c r="B777" s="20" t="s">
        <v>39</v>
      </c>
      <c r="M777" s="252"/>
      <c r="N777" s="253"/>
    </row>
    <row r="778" spans="2:14" ht="22.05" hidden="1" customHeight="1" x14ac:dyDescent="0.2">
      <c r="B778" s="20" t="s">
        <v>39</v>
      </c>
      <c r="M778" s="252"/>
      <c r="N778" s="253"/>
    </row>
    <row r="779" spans="2:14" ht="22.05" hidden="1" customHeight="1" x14ac:dyDescent="0.2">
      <c r="B779" s="20" t="s">
        <v>39</v>
      </c>
      <c r="M779" s="252"/>
      <c r="N779" s="253"/>
    </row>
    <row r="780" spans="2:14" ht="22.05" hidden="1" customHeight="1" x14ac:dyDescent="0.2">
      <c r="B780" s="20" t="s">
        <v>39</v>
      </c>
      <c r="M780" s="252"/>
      <c r="N780" s="253"/>
    </row>
    <row r="781" spans="2:14" ht="22.05" hidden="1" customHeight="1" x14ac:dyDescent="0.2">
      <c r="B781" s="20" t="s">
        <v>39</v>
      </c>
      <c r="M781" s="252"/>
      <c r="N781" s="253"/>
    </row>
    <row r="782" spans="2:14" ht="22.05" hidden="1" customHeight="1" x14ac:dyDescent="0.2">
      <c r="B782" s="20" t="s">
        <v>39</v>
      </c>
      <c r="M782" s="252"/>
      <c r="N782" s="253"/>
    </row>
    <row r="783" spans="2:14" ht="22.05" hidden="1" customHeight="1" x14ac:dyDescent="0.2">
      <c r="B783" s="20" t="s">
        <v>39</v>
      </c>
      <c r="M783" s="252"/>
      <c r="N783" s="253"/>
    </row>
    <row r="784" spans="2:14" ht="22.05" hidden="1" customHeight="1" x14ac:dyDescent="0.2">
      <c r="B784" s="20" t="s">
        <v>39</v>
      </c>
      <c r="M784" s="252"/>
      <c r="N784" s="253"/>
    </row>
    <row r="785" spans="2:14" ht="22.05" hidden="1" customHeight="1" x14ac:dyDescent="0.2">
      <c r="B785" s="20" t="s">
        <v>39</v>
      </c>
      <c r="M785" s="252"/>
      <c r="N785" s="253"/>
    </row>
    <row r="786" spans="2:14" ht="22.05" hidden="1" customHeight="1" x14ac:dyDescent="0.2">
      <c r="B786" s="20" t="s">
        <v>39</v>
      </c>
      <c r="M786" s="252"/>
      <c r="N786" s="253"/>
    </row>
    <row r="787" spans="2:14" ht="22.05" hidden="1" customHeight="1" x14ac:dyDescent="0.2">
      <c r="B787" s="20" t="s">
        <v>39</v>
      </c>
      <c r="M787" s="252"/>
      <c r="N787" s="253"/>
    </row>
    <row r="788" spans="2:14" ht="22.05" hidden="1" customHeight="1" x14ac:dyDescent="0.2">
      <c r="B788" s="20" t="s">
        <v>39</v>
      </c>
      <c r="M788" s="252"/>
      <c r="N788" s="253"/>
    </row>
    <row r="789" spans="2:14" ht="22.05" hidden="1" customHeight="1" x14ac:dyDescent="0.2">
      <c r="B789" s="20" t="s">
        <v>39</v>
      </c>
      <c r="M789" s="252"/>
      <c r="N789" s="253"/>
    </row>
    <row r="790" spans="2:14" ht="22.05" hidden="1" customHeight="1" x14ac:dyDescent="0.2">
      <c r="B790" s="20" t="s">
        <v>39</v>
      </c>
      <c r="M790" s="252"/>
      <c r="N790" s="253"/>
    </row>
    <row r="791" spans="2:14" ht="22.05" hidden="1" customHeight="1" x14ac:dyDescent="0.2">
      <c r="B791" s="20" t="s">
        <v>39</v>
      </c>
      <c r="M791" s="252"/>
      <c r="N791" s="253"/>
    </row>
    <row r="792" spans="2:14" ht="22.05" hidden="1" customHeight="1" x14ac:dyDescent="0.2">
      <c r="B792" s="20" t="s">
        <v>39</v>
      </c>
      <c r="M792" s="252"/>
      <c r="N792" s="253"/>
    </row>
    <row r="793" spans="2:14" ht="22.05" hidden="1" customHeight="1" x14ac:dyDescent="0.2">
      <c r="B793" s="20" t="s">
        <v>39</v>
      </c>
      <c r="M793" s="252"/>
      <c r="N793" s="253"/>
    </row>
    <row r="794" spans="2:14" ht="22.05" hidden="1" customHeight="1" x14ac:dyDescent="0.2">
      <c r="B794" s="20" t="s">
        <v>39</v>
      </c>
      <c r="M794" s="252"/>
      <c r="N794" s="253"/>
    </row>
    <row r="795" spans="2:14" ht="22.05" hidden="1" customHeight="1" x14ac:dyDescent="0.2">
      <c r="B795" s="20" t="s">
        <v>39</v>
      </c>
      <c r="M795" s="252"/>
      <c r="N795" s="253"/>
    </row>
    <row r="796" spans="2:14" ht="22.05" hidden="1" customHeight="1" x14ac:dyDescent="0.2">
      <c r="B796" s="20" t="s">
        <v>39</v>
      </c>
      <c r="M796" s="252"/>
      <c r="N796" s="253"/>
    </row>
    <row r="797" spans="2:14" ht="22.05" hidden="1" customHeight="1" x14ac:dyDescent="0.2">
      <c r="B797" s="20" t="s">
        <v>39</v>
      </c>
      <c r="M797" s="252"/>
      <c r="N797" s="253"/>
    </row>
    <row r="798" spans="2:14" ht="22.05" hidden="1" customHeight="1" x14ac:dyDescent="0.2">
      <c r="B798" s="20" t="s">
        <v>39</v>
      </c>
      <c r="M798" s="252"/>
      <c r="N798" s="253"/>
    </row>
    <row r="799" spans="2:14" ht="22.05" hidden="1" customHeight="1" x14ac:dyDescent="0.2">
      <c r="B799" s="20" t="s">
        <v>39</v>
      </c>
      <c r="M799" s="252"/>
      <c r="N799" s="253"/>
    </row>
    <row r="800" spans="2:14" ht="22.05" hidden="1" customHeight="1" x14ac:dyDescent="0.2">
      <c r="B800" s="20" t="s">
        <v>39</v>
      </c>
      <c r="M800" s="252"/>
      <c r="N800" s="253"/>
    </row>
    <row r="801" spans="2:14" ht="22.05" hidden="1" customHeight="1" x14ac:dyDescent="0.2">
      <c r="B801" s="20" t="s">
        <v>39</v>
      </c>
      <c r="M801" s="252"/>
      <c r="N801" s="253"/>
    </row>
    <row r="802" spans="2:14" ht="22.05" hidden="1" customHeight="1" x14ac:dyDescent="0.2">
      <c r="B802" s="20" t="s">
        <v>39</v>
      </c>
      <c r="M802" s="252"/>
      <c r="N802" s="253"/>
    </row>
    <row r="803" spans="2:14" ht="22.05" hidden="1" customHeight="1" x14ac:dyDescent="0.2">
      <c r="B803" s="20" t="s">
        <v>39</v>
      </c>
      <c r="M803" s="252"/>
      <c r="N803" s="253"/>
    </row>
    <row r="804" spans="2:14" ht="22.05" hidden="1" customHeight="1" x14ac:dyDescent="0.2">
      <c r="B804" s="20" t="s">
        <v>39</v>
      </c>
      <c r="M804" s="252"/>
      <c r="N804" s="253"/>
    </row>
    <row r="805" spans="2:14" ht="22.05" hidden="1" customHeight="1" x14ac:dyDescent="0.2">
      <c r="B805" s="20" t="s">
        <v>39</v>
      </c>
      <c r="M805" s="252"/>
      <c r="N805" s="253"/>
    </row>
    <row r="806" spans="2:14" ht="22.05" hidden="1" customHeight="1" x14ac:dyDescent="0.2">
      <c r="B806" s="20" t="s">
        <v>39</v>
      </c>
      <c r="M806" s="252"/>
      <c r="N806" s="253"/>
    </row>
    <row r="807" spans="2:14" ht="22.05" hidden="1" customHeight="1" x14ac:dyDescent="0.2">
      <c r="B807" s="20" t="s">
        <v>39</v>
      </c>
      <c r="M807" s="252"/>
      <c r="N807" s="253"/>
    </row>
    <row r="808" spans="2:14" ht="22.05" hidden="1" customHeight="1" x14ac:dyDescent="0.2">
      <c r="B808" s="20" t="s">
        <v>39</v>
      </c>
      <c r="M808" s="252"/>
      <c r="N808" s="253"/>
    </row>
    <row r="809" spans="2:14" ht="22.05" hidden="1" customHeight="1" x14ac:dyDescent="0.2">
      <c r="B809" s="20" t="s">
        <v>39</v>
      </c>
      <c r="M809" s="252"/>
      <c r="N809" s="253"/>
    </row>
    <row r="810" spans="2:14" ht="22.05" hidden="1" customHeight="1" x14ac:dyDescent="0.2">
      <c r="B810" s="20" t="s">
        <v>39</v>
      </c>
      <c r="M810" s="252"/>
      <c r="N810" s="253"/>
    </row>
    <row r="811" spans="2:14" ht="22.05" hidden="1" customHeight="1" x14ac:dyDescent="0.2">
      <c r="B811" s="20" t="s">
        <v>39</v>
      </c>
      <c r="M811" s="252"/>
      <c r="N811" s="253"/>
    </row>
    <row r="812" spans="2:14" ht="22.05" hidden="1" customHeight="1" x14ac:dyDescent="0.2">
      <c r="B812" s="20" t="s">
        <v>39</v>
      </c>
      <c r="M812" s="252"/>
      <c r="N812" s="253"/>
    </row>
    <row r="813" spans="2:14" ht="22.05" hidden="1" customHeight="1" x14ac:dyDescent="0.2">
      <c r="B813" s="20" t="s">
        <v>39</v>
      </c>
      <c r="M813" s="252"/>
      <c r="N813" s="253"/>
    </row>
    <row r="814" spans="2:14" ht="22.05" hidden="1" customHeight="1" x14ac:dyDescent="0.2">
      <c r="B814" s="20" t="s">
        <v>39</v>
      </c>
      <c r="M814" s="252"/>
      <c r="N814" s="253"/>
    </row>
    <row r="815" spans="2:14" ht="22.05" hidden="1" customHeight="1" x14ac:dyDescent="0.2">
      <c r="B815" s="20" t="s">
        <v>39</v>
      </c>
      <c r="M815" s="252"/>
      <c r="N815" s="253"/>
    </row>
    <row r="816" spans="2:14" ht="22.05" hidden="1" customHeight="1" x14ac:dyDescent="0.2">
      <c r="B816" s="20" t="s">
        <v>39</v>
      </c>
      <c r="M816" s="252"/>
      <c r="N816" s="253"/>
    </row>
    <row r="817" spans="2:14" ht="22.05" hidden="1" customHeight="1" x14ac:dyDescent="0.2">
      <c r="B817" s="20" t="s">
        <v>39</v>
      </c>
      <c r="M817" s="252"/>
      <c r="N817" s="253"/>
    </row>
    <row r="818" spans="2:14" ht="22.05" hidden="1" customHeight="1" x14ac:dyDescent="0.2">
      <c r="B818" s="20" t="s">
        <v>39</v>
      </c>
      <c r="M818" s="252"/>
      <c r="N818" s="253"/>
    </row>
    <row r="819" spans="2:14" ht="22.05" hidden="1" customHeight="1" x14ac:dyDescent="0.2">
      <c r="B819" s="20" t="s">
        <v>39</v>
      </c>
      <c r="M819" s="252"/>
      <c r="N819" s="253"/>
    </row>
    <row r="820" spans="2:14" ht="22.05" hidden="1" customHeight="1" x14ac:dyDescent="0.2">
      <c r="B820" s="20" t="s">
        <v>39</v>
      </c>
      <c r="M820" s="252"/>
      <c r="N820" s="253"/>
    </row>
    <row r="821" spans="2:14" ht="22.05" hidden="1" customHeight="1" x14ac:dyDescent="0.2">
      <c r="B821" s="20" t="s">
        <v>39</v>
      </c>
      <c r="M821" s="252"/>
      <c r="N821" s="253"/>
    </row>
    <row r="822" spans="2:14" ht="22.05" hidden="1" customHeight="1" x14ac:dyDescent="0.2">
      <c r="B822" s="20" t="s">
        <v>39</v>
      </c>
      <c r="M822" s="252"/>
      <c r="N822" s="253"/>
    </row>
    <row r="823" spans="2:14" ht="22.05" hidden="1" customHeight="1" x14ac:dyDescent="0.2">
      <c r="B823" s="20" t="s">
        <v>39</v>
      </c>
      <c r="M823" s="252"/>
      <c r="N823" s="253"/>
    </row>
    <row r="824" spans="2:14" ht="22.05" hidden="1" customHeight="1" x14ac:dyDescent="0.2">
      <c r="B824" s="20" t="s">
        <v>39</v>
      </c>
      <c r="M824" s="252"/>
      <c r="N824" s="253"/>
    </row>
    <row r="825" spans="2:14" ht="22.05" hidden="1" customHeight="1" x14ac:dyDescent="0.2">
      <c r="B825" s="20" t="s">
        <v>39</v>
      </c>
      <c r="M825" s="252"/>
      <c r="N825" s="253"/>
    </row>
    <row r="826" spans="2:14" ht="22.05" hidden="1" customHeight="1" x14ac:dyDescent="0.2">
      <c r="B826" s="20" t="s">
        <v>39</v>
      </c>
      <c r="M826" s="252"/>
      <c r="N826" s="253"/>
    </row>
    <row r="827" spans="2:14" ht="22.05" hidden="1" customHeight="1" x14ac:dyDescent="0.2">
      <c r="B827" s="20" t="s">
        <v>39</v>
      </c>
      <c r="M827" s="252"/>
      <c r="N827" s="253"/>
    </row>
    <row r="828" spans="2:14" ht="22.05" hidden="1" customHeight="1" x14ac:dyDescent="0.2">
      <c r="B828" s="20" t="s">
        <v>39</v>
      </c>
      <c r="M828" s="252"/>
      <c r="N828" s="253"/>
    </row>
    <row r="829" spans="2:14" ht="22.05" hidden="1" customHeight="1" x14ac:dyDescent="0.2">
      <c r="B829" s="20" t="s">
        <v>39</v>
      </c>
      <c r="M829" s="252"/>
      <c r="N829" s="253"/>
    </row>
    <row r="830" spans="2:14" ht="22.05" hidden="1" customHeight="1" x14ac:dyDescent="0.2">
      <c r="B830" s="20" t="s">
        <v>39</v>
      </c>
      <c r="M830" s="252"/>
      <c r="N830" s="253"/>
    </row>
    <row r="831" spans="2:14" ht="22.05" hidden="1" customHeight="1" x14ac:dyDescent="0.2">
      <c r="B831" s="20" t="s">
        <v>39</v>
      </c>
      <c r="M831" s="252"/>
      <c r="N831" s="253"/>
    </row>
    <row r="832" spans="2:14" ht="22.05" hidden="1" customHeight="1" x14ac:dyDescent="0.2">
      <c r="B832" s="20" t="s">
        <v>39</v>
      </c>
      <c r="M832" s="252"/>
      <c r="N832" s="253"/>
    </row>
    <row r="833" spans="2:14" ht="22.05" hidden="1" customHeight="1" x14ac:dyDescent="0.2">
      <c r="B833" s="20" t="s">
        <v>39</v>
      </c>
      <c r="M833" s="252"/>
      <c r="N833" s="253"/>
    </row>
    <row r="834" spans="2:14" ht="22.05" hidden="1" customHeight="1" x14ac:dyDescent="0.2">
      <c r="B834" s="20" t="s">
        <v>39</v>
      </c>
      <c r="M834" s="252"/>
      <c r="N834" s="253"/>
    </row>
    <row r="835" spans="2:14" ht="22.05" hidden="1" customHeight="1" x14ac:dyDescent="0.2">
      <c r="B835" s="20" t="s">
        <v>39</v>
      </c>
      <c r="M835" s="252"/>
      <c r="N835" s="253"/>
    </row>
    <row r="836" spans="2:14" ht="22.05" hidden="1" customHeight="1" x14ac:dyDescent="0.2">
      <c r="B836" s="20" t="s">
        <v>39</v>
      </c>
      <c r="M836" s="252"/>
      <c r="N836" s="253"/>
    </row>
    <row r="837" spans="2:14" ht="22.05" hidden="1" customHeight="1" x14ac:dyDescent="0.2">
      <c r="B837" s="20" t="s">
        <v>39</v>
      </c>
      <c r="M837" s="252"/>
      <c r="N837" s="253"/>
    </row>
    <row r="838" spans="2:14" ht="22.05" hidden="1" customHeight="1" x14ac:dyDescent="0.2">
      <c r="B838" s="20" t="s">
        <v>39</v>
      </c>
      <c r="M838" s="252"/>
      <c r="N838" s="253"/>
    </row>
    <row r="839" spans="2:14" ht="22.05" hidden="1" customHeight="1" x14ac:dyDescent="0.2">
      <c r="B839" s="20" t="s">
        <v>39</v>
      </c>
      <c r="M839" s="252"/>
      <c r="N839" s="253"/>
    </row>
    <row r="840" spans="2:14" ht="22.05" hidden="1" customHeight="1" x14ac:dyDescent="0.2">
      <c r="B840" s="20" t="s">
        <v>39</v>
      </c>
      <c r="M840" s="252"/>
      <c r="N840" s="253"/>
    </row>
    <row r="841" spans="2:14" ht="22.05" hidden="1" customHeight="1" x14ac:dyDescent="0.2">
      <c r="B841" s="20" t="s">
        <v>39</v>
      </c>
      <c r="M841" s="252"/>
      <c r="N841" s="253"/>
    </row>
    <row r="842" spans="2:14" ht="22.05" hidden="1" customHeight="1" x14ac:dyDescent="0.2">
      <c r="B842" s="20" t="s">
        <v>39</v>
      </c>
      <c r="M842" s="252"/>
      <c r="N842" s="253"/>
    </row>
    <row r="843" spans="2:14" ht="22.05" hidden="1" customHeight="1" x14ac:dyDescent="0.2">
      <c r="B843" s="20" t="s">
        <v>39</v>
      </c>
      <c r="M843" s="252"/>
      <c r="N843" s="253"/>
    </row>
    <row r="844" spans="2:14" ht="22.05" hidden="1" customHeight="1" x14ac:dyDescent="0.2">
      <c r="B844" s="20" t="s">
        <v>39</v>
      </c>
      <c r="M844" s="252"/>
      <c r="N844" s="253"/>
    </row>
    <row r="845" spans="2:14" ht="22.05" hidden="1" customHeight="1" x14ac:dyDescent="0.2">
      <c r="B845" s="20" t="s">
        <v>39</v>
      </c>
      <c r="M845" s="252"/>
      <c r="N845" s="253"/>
    </row>
    <row r="846" spans="2:14" ht="22.05" hidden="1" customHeight="1" x14ac:dyDescent="0.2">
      <c r="B846" s="20" t="s">
        <v>39</v>
      </c>
      <c r="M846" s="252"/>
      <c r="N846" s="253"/>
    </row>
    <row r="847" spans="2:14" ht="22.05" hidden="1" customHeight="1" x14ac:dyDescent="0.2">
      <c r="B847" s="20" t="s">
        <v>39</v>
      </c>
      <c r="M847" s="252"/>
      <c r="N847" s="253"/>
    </row>
    <row r="848" spans="2:14" ht="22.05" hidden="1" customHeight="1" x14ac:dyDescent="0.2">
      <c r="B848" s="20" t="s">
        <v>39</v>
      </c>
      <c r="M848" s="252"/>
      <c r="N848" s="253"/>
    </row>
    <row r="849" spans="2:14" ht="22.05" hidden="1" customHeight="1" x14ac:dyDescent="0.2">
      <c r="B849" s="20" t="s">
        <v>39</v>
      </c>
      <c r="M849" s="252"/>
      <c r="N849" s="253"/>
    </row>
    <row r="850" spans="2:14" ht="22.05" hidden="1" customHeight="1" x14ac:dyDescent="0.2">
      <c r="B850" s="20" t="s">
        <v>39</v>
      </c>
      <c r="M850" s="252"/>
      <c r="N850" s="253"/>
    </row>
    <row r="851" spans="2:14" ht="22.05" hidden="1" customHeight="1" x14ac:dyDescent="0.2">
      <c r="B851" s="20" t="s">
        <v>39</v>
      </c>
      <c r="M851" s="252"/>
      <c r="N851" s="253"/>
    </row>
    <row r="852" spans="2:14" ht="22.05" hidden="1" customHeight="1" x14ac:dyDescent="0.2">
      <c r="B852" s="20" t="s">
        <v>39</v>
      </c>
      <c r="M852" s="252"/>
      <c r="N852" s="253"/>
    </row>
    <row r="853" spans="2:14" ht="22.05" hidden="1" customHeight="1" x14ac:dyDescent="0.2">
      <c r="B853" s="20" t="s">
        <v>39</v>
      </c>
      <c r="M853" s="252"/>
      <c r="N853" s="253"/>
    </row>
    <row r="854" spans="2:14" ht="22.05" hidden="1" customHeight="1" x14ac:dyDescent="0.2">
      <c r="B854" s="20" t="s">
        <v>39</v>
      </c>
      <c r="M854" s="252"/>
      <c r="N854" s="253"/>
    </row>
    <row r="855" spans="2:14" ht="22.05" hidden="1" customHeight="1" x14ac:dyDescent="0.2">
      <c r="B855" s="20" t="s">
        <v>39</v>
      </c>
      <c r="M855" s="252"/>
      <c r="N855" s="253"/>
    </row>
    <row r="856" spans="2:14" ht="22.05" hidden="1" customHeight="1" x14ac:dyDescent="0.2">
      <c r="B856" s="20" t="s">
        <v>39</v>
      </c>
      <c r="M856" s="252"/>
      <c r="N856" s="253"/>
    </row>
    <row r="857" spans="2:14" ht="22.05" hidden="1" customHeight="1" x14ac:dyDescent="0.2">
      <c r="B857" s="20" t="s">
        <v>39</v>
      </c>
      <c r="M857" s="252"/>
      <c r="N857" s="253"/>
    </row>
    <row r="858" spans="2:14" ht="22.05" hidden="1" customHeight="1" x14ac:dyDescent="0.2">
      <c r="B858" s="20" t="s">
        <v>39</v>
      </c>
      <c r="M858" s="252"/>
      <c r="N858" s="253"/>
    </row>
    <row r="859" spans="2:14" ht="22.05" hidden="1" customHeight="1" x14ac:dyDescent="0.2">
      <c r="B859" s="20" t="s">
        <v>39</v>
      </c>
      <c r="M859" s="252"/>
      <c r="N859" s="253"/>
    </row>
    <row r="860" spans="2:14" ht="22.05" hidden="1" customHeight="1" x14ac:dyDescent="0.2">
      <c r="B860" s="20" t="s">
        <v>39</v>
      </c>
    </row>
    <row r="861" spans="2:14" ht="22.05" hidden="1" customHeight="1" x14ac:dyDescent="0.2">
      <c r="B861" s="20" t="s">
        <v>39</v>
      </c>
    </row>
    <row r="862" spans="2:14" ht="22.05" hidden="1" customHeight="1" x14ac:dyDescent="0.2">
      <c r="B862" s="20" t="s">
        <v>39</v>
      </c>
    </row>
    <row r="863" spans="2:14" ht="22.05" hidden="1" customHeight="1" x14ac:dyDescent="0.2">
      <c r="B863" s="20" t="s">
        <v>39</v>
      </c>
    </row>
    <row r="864" spans="2:14" ht="22.05" hidden="1" customHeight="1" x14ac:dyDescent="0.2">
      <c r="B864" s="20" t="s">
        <v>39</v>
      </c>
    </row>
    <row r="865" spans="2:2" ht="22.05" hidden="1" customHeight="1" x14ac:dyDescent="0.2">
      <c r="B865" s="20" t="s">
        <v>39</v>
      </c>
    </row>
    <row r="866" spans="2:2" ht="22.05" hidden="1" customHeight="1" x14ac:dyDescent="0.2">
      <c r="B866" s="20" t="s">
        <v>39</v>
      </c>
    </row>
    <row r="867" spans="2:2" ht="22.05" hidden="1" customHeight="1" x14ac:dyDescent="0.2">
      <c r="B867" s="20" t="s">
        <v>39</v>
      </c>
    </row>
    <row r="868" spans="2:2" ht="22.05" hidden="1" customHeight="1" x14ac:dyDescent="0.2">
      <c r="B868" s="20" t="s">
        <v>39</v>
      </c>
    </row>
    <row r="869" spans="2:2" ht="22.05" hidden="1" customHeight="1" x14ac:dyDescent="0.2">
      <c r="B869" s="20" t="s">
        <v>39</v>
      </c>
    </row>
    <row r="870" spans="2:2" ht="22.05" hidden="1" customHeight="1" x14ac:dyDescent="0.2">
      <c r="B870" s="20" t="s">
        <v>39</v>
      </c>
    </row>
    <row r="871" spans="2:2" ht="22.05" hidden="1" customHeight="1" x14ac:dyDescent="0.2">
      <c r="B871" s="20" t="s">
        <v>39</v>
      </c>
    </row>
    <row r="872" spans="2:2" ht="22.05" hidden="1" customHeight="1" x14ac:dyDescent="0.2">
      <c r="B872" s="20" t="s">
        <v>39</v>
      </c>
    </row>
    <row r="873" spans="2:2" ht="22.05" hidden="1" customHeight="1" x14ac:dyDescent="0.2">
      <c r="B873" s="20" t="s">
        <v>39</v>
      </c>
    </row>
    <row r="874" spans="2:2" ht="22.05" hidden="1" customHeight="1" x14ac:dyDescent="0.2">
      <c r="B874" s="20" t="s">
        <v>39</v>
      </c>
    </row>
    <row r="875" spans="2:2" ht="22.05" hidden="1" customHeight="1" x14ac:dyDescent="0.2">
      <c r="B875" s="20" t="s">
        <v>39</v>
      </c>
    </row>
    <row r="876" spans="2:2" ht="22.05" hidden="1" customHeight="1" x14ac:dyDescent="0.2">
      <c r="B876" s="20" t="s">
        <v>39</v>
      </c>
    </row>
    <row r="877" spans="2:2" ht="22.05" hidden="1" customHeight="1" x14ac:dyDescent="0.2">
      <c r="B877" s="20" t="s">
        <v>39</v>
      </c>
    </row>
    <row r="878" spans="2:2" ht="22.05" hidden="1" customHeight="1" x14ac:dyDescent="0.2">
      <c r="B878" s="20" t="s">
        <v>39</v>
      </c>
    </row>
    <row r="879" spans="2:2" ht="22.05" hidden="1" customHeight="1" x14ac:dyDescent="0.2">
      <c r="B879" s="20" t="s">
        <v>39</v>
      </c>
    </row>
    <row r="880" spans="2:2" ht="22.05" hidden="1" customHeight="1" x14ac:dyDescent="0.2">
      <c r="B880" s="20" t="s">
        <v>39</v>
      </c>
    </row>
    <row r="881" spans="2:2" ht="22.05" hidden="1" customHeight="1" x14ac:dyDescent="0.2">
      <c r="B881" s="20" t="s">
        <v>39</v>
      </c>
    </row>
    <row r="882" spans="2:2" ht="22.05" hidden="1" customHeight="1" x14ac:dyDescent="0.2">
      <c r="B882" s="20" t="s">
        <v>39</v>
      </c>
    </row>
    <row r="883" spans="2:2" ht="22.05" hidden="1" customHeight="1" x14ac:dyDescent="0.2">
      <c r="B883" s="20" t="s">
        <v>39</v>
      </c>
    </row>
    <row r="884" spans="2:2" ht="22.05" hidden="1" customHeight="1" x14ac:dyDescent="0.2">
      <c r="B884" s="20" t="s">
        <v>39</v>
      </c>
    </row>
    <row r="885" spans="2:2" ht="22.05" hidden="1" customHeight="1" x14ac:dyDescent="0.2">
      <c r="B885" s="20" t="s">
        <v>39</v>
      </c>
    </row>
    <row r="886" spans="2:2" ht="22.05" hidden="1" customHeight="1" x14ac:dyDescent="0.2">
      <c r="B886" s="20" t="s">
        <v>39</v>
      </c>
    </row>
    <row r="887" spans="2:2" ht="22.05" hidden="1" customHeight="1" x14ac:dyDescent="0.2">
      <c r="B887" s="20" t="s">
        <v>39</v>
      </c>
    </row>
    <row r="888" spans="2:2" ht="22.05" hidden="1" customHeight="1" x14ac:dyDescent="0.2">
      <c r="B888" s="20" t="s">
        <v>39</v>
      </c>
    </row>
    <row r="889" spans="2:2" ht="22.05" hidden="1" customHeight="1" x14ac:dyDescent="0.2">
      <c r="B889" s="20" t="s">
        <v>39</v>
      </c>
    </row>
    <row r="890" spans="2:2" ht="22.05" hidden="1" customHeight="1" x14ac:dyDescent="0.2">
      <c r="B890" s="20" t="s">
        <v>39</v>
      </c>
    </row>
    <row r="891" spans="2:2" ht="22.05" hidden="1" customHeight="1" x14ac:dyDescent="0.2">
      <c r="B891" s="20" t="s">
        <v>39</v>
      </c>
    </row>
    <row r="892" spans="2:2" ht="22.05" hidden="1" customHeight="1" x14ac:dyDescent="0.2">
      <c r="B892" s="20" t="s">
        <v>39</v>
      </c>
    </row>
    <row r="893" spans="2:2" ht="22.05" hidden="1" customHeight="1" x14ac:dyDescent="0.2">
      <c r="B893" s="20" t="s">
        <v>39</v>
      </c>
    </row>
    <row r="894" spans="2:2" ht="22.05" hidden="1" customHeight="1" x14ac:dyDescent="0.2">
      <c r="B894" s="20" t="s">
        <v>39</v>
      </c>
    </row>
    <row r="895" spans="2:2" ht="22.05" hidden="1" customHeight="1" x14ac:dyDescent="0.2">
      <c r="B895" s="20" t="s">
        <v>39</v>
      </c>
    </row>
    <row r="896" spans="2:2" ht="22.05" hidden="1" customHeight="1" x14ac:dyDescent="0.2">
      <c r="B896" s="20" t="s">
        <v>39</v>
      </c>
    </row>
    <row r="897" spans="2:2" ht="22.05" hidden="1" customHeight="1" x14ac:dyDescent="0.2">
      <c r="B897" s="20" t="s">
        <v>39</v>
      </c>
    </row>
    <row r="898" spans="2:2" ht="22.05" hidden="1" customHeight="1" x14ac:dyDescent="0.2">
      <c r="B898" s="20" t="s">
        <v>39</v>
      </c>
    </row>
    <row r="899" spans="2:2" ht="22.05" hidden="1" customHeight="1" x14ac:dyDescent="0.2">
      <c r="B899" s="20" t="s">
        <v>39</v>
      </c>
    </row>
    <row r="900" spans="2:2" ht="22.05" hidden="1" customHeight="1" x14ac:dyDescent="0.2">
      <c r="B900" s="20" t="s">
        <v>39</v>
      </c>
    </row>
    <row r="901" spans="2:2" ht="22.05" hidden="1" customHeight="1" x14ac:dyDescent="0.2">
      <c r="B901" s="20" t="s">
        <v>39</v>
      </c>
    </row>
    <row r="902" spans="2:2" ht="22.05" hidden="1" customHeight="1" x14ac:dyDescent="0.2">
      <c r="B902" s="20" t="s">
        <v>39</v>
      </c>
    </row>
    <row r="903" spans="2:2" ht="22.05" hidden="1" customHeight="1" x14ac:dyDescent="0.2">
      <c r="B903" s="20" t="s">
        <v>39</v>
      </c>
    </row>
    <row r="904" spans="2:2" ht="22.05" hidden="1" customHeight="1" x14ac:dyDescent="0.2">
      <c r="B904" s="20" t="s">
        <v>39</v>
      </c>
    </row>
    <row r="905" spans="2:2" ht="22.05" hidden="1" customHeight="1" x14ac:dyDescent="0.2">
      <c r="B905" s="20" t="s">
        <v>39</v>
      </c>
    </row>
    <row r="906" spans="2:2" ht="22.05" hidden="1" customHeight="1" x14ac:dyDescent="0.2">
      <c r="B906" s="20" t="s">
        <v>39</v>
      </c>
    </row>
    <row r="907" spans="2:2" ht="22.05" hidden="1" customHeight="1" x14ac:dyDescent="0.2">
      <c r="B907" s="20" t="s">
        <v>39</v>
      </c>
    </row>
    <row r="908" spans="2:2" ht="22.05" hidden="1" customHeight="1" x14ac:dyDescent="0.2">
      <c r="B908" s="20" t="s">
        <v>39</v>
      </c>
    </row>
    <row r="909" spans="2:2" ht="22.05" hidden="1" customHeight="1" x14ac:dyDescent="0.2">
      <c r="B909" s="20" t="s">
        <v>39</v>
      </c>
    </row>
    <row r="910" spans="2:2" ht="22.05" hidden="1" customHeight="1" x14ac:dyDescent="0.2">
      <c r="B910" s="20" t="s">
        <v>39</v>
      </c>
    </row>
    <row r="911" spans="2:2" ht="22.05" hidden="1" customHeight="1" x14ac:dyDescent="0.2">
      <c r="B911" s="20" t="s">
        <v>39</v>
      </c>
    </row>
    <row r="912" spans="2:2" ht="22.05" hidden="1" customHeight="1" x14ac:dyDescent="0.2">
      <c r="B912" s="20" t="s">
        <v>39</v>
      </c>
    </row>
    <row r="913" spans="2:2" ht="22.05" hidden="1" customHeight="1" x14ac:dyDescent="0.2">
      <c r="B913" s="20" t="s">
        <v>39</v>
      </c>
    </row>
    <row r="914" spans="2:2" ht="22.05" hidden="1" customHeight="1" x14ac:dyDescent="0.2">
      <c r="B914" s="20" t="s">
        <v>39</v>
      </c>
    </row>
    <row r="915" spans="2:2" ht="22.05" hidden="1" customHeight="1" x14ac:dyDescent="0.2">
      <c r="B915" s="20" t="s">
        <v>39</v>
      </c>
    </row>
    <row r="916" spans="2:2" ht="22.05" hidden="1" customHeight="1" x14ac:dyDescent="0.2">
      <c r="B916" s="20" t="s">
        <v>39</v>
      </c>
    </row>
    <row r="917" spans="2:2" ht="22.05" hidden="1" customHeight="1" x14ac:dyDescent="0.2">
      <c r="B917" s="20" t="s">
        <v>39</v>
      </c>
    </row>
    <row r="918" spans="2:2" ht="22.05" hidden="1" customHeight="1" x14ac:dyDescent="0.2">
      <c r="B918" s="20" t="s">
        <v>39</v>
      </c>
    </row>
    <row r="919" spans="2:2" ht="22.05" hidden="1" customHeight="1" x14ac:dyDescent="0.2">
      <c r="B919" s="20" t="s">
        <v>39</v>
      </c>
    </row>
    <row r="920" spans="2:2" ht="22.05" hidden="1" customHeight="1" x14ac:dyDescent="0.2">
      <c r="B920" s="20" t="s">
        <v>39</v>
      </c>
    </row>
    <row r="921" spans="2:2" ht="22.05" hidden="1" customHeight="1" x14ac:dyDescent="0.2">
      <c r="B921" s="20" t="s">
        <v>39</v>
      </c>
    </row>
    <row r="922" spans="2:2" ht="22.05" hidden="1" customHeight="1" x14ac:dyDescent="0.2">
      <c r="B922" s="20" t="s">
        <v>39</v>
      </c>
    </row>
    <row r="923" spans="2:2" ht="22.05" hidden="1" customHeight="1" x14ac:dyDescent="0.2">
      <c r="B923" s="20" t="s">
        <v>39</v>
      </c>
    </row>
    <row r="924" spans="2:2" ht="22.05" hidden="1" customHeight="1" x14ac:dyDescent="0.2">
      <c r="B924" s="20" t="s">
        <v>39</v>
      </c>
    </row>
    <row r="925" spans="2:2" ht="22.05" hidden="1" customHeight="1" x14ac:dyDescent="0.2">
      <c r="B925" s="20" t="s">
        <v>39</v>
      </c>
    </row>
    <row r="926" spans="2:2" ht="22.05" hidden="1" customHeight="1" x14ac:dyDescent="0.2">
      <c r="B926" s="20" t="s">
        <v>39</v>
      </c>
    </row>
    <row r="927" spans="2:2" ht="22.05" hidden="1" customHeight="1" x14ac:dyDescent="0.2">
      <c r="B927" s="20" t="s">
        <v>39</v>
      </c>
    </row>
    <row r="928" spans="2:2" ht="22.05" hidden="1" customHeight="1" x14ac:dyDescent="0.2">
      <c r="B928" s="20" t="s">
        <v>39</v>
      </c>
    </row>
    <row r="929" spans="2:2" ht="22.05" hidden="1" customHeight="1" x14ac:dyDescent="0.2">
      <c r="B929" s="20" t="s">
        <v>39</v>
      </c>
    </row>
    <row r="930" spans="2:2" ht="22.05" hidden="1" customHeight="1" x14ac:dyDescent="0.2">
      <c r="B930" s="20" t="s">
        <v>39</v>
      </c>
    </row>
    <row r="931" spans="2:2" ht="22.05" hidden="1" customHeight="1" x14ac:dyDescent="0.2">
      <c r="B931" s="20" t="s">
        <v>39</v>
      </c>
    </row>
    <row r="932" spans="2:2" ht="22.05" hidden="1" customHeight="1" x14ac:dyDescent="0.2">
      <c r="B932" s="20" t="s">
        <v>39</v>
      </c>
    </row>
    <row r="933" spans="2:2" ht="22.05" hidden="1" customHeight="1" x14ac:dyDescent="0.2">
      <c r="B933" s="20" t="s">
        <v>39</v>
      </c>
    </row>
    <row r="934" spans="2:2" ht="22.05" hidden="1" customHeight="1" x14ac:dyDescent="0.2">
      <c r="B934" s="20" t="s">
        <v>39</v>
      </c>
    </row>
    <row r="935" spans="2:2" ht="22.05" hidden="1" customHeight="1" x14ac:dyDescent="0.2">
      <c r="B935" s="20" t="s">
        <v>39</v>
      </c>
    </row>
    <row r="936" spans="2:2" ht="22.05" hidden="1" customHeight="1" x14ac:dyDescent="0.2">
      <c r="B936" s="20" t="s">
        <v>39</v>
      </c>
    </row>
    <row r="937" spans="2:2" ht="22.05" hidden="1" customHeight="1" x14ac:dyDescent="0.2">
      <c r="B937" s="20" t="s">
        <v>39</v>
      </c>
    </row>
    <row r="938" spans="2:2" ht="22.05" hidden="1" customHeight="1" x14ac:dyDescent="0.2">
      <c r="B938" s="20" t="s">
        <v>39</v>
      </c>
    </row>
    <row r="939" spans="2:2" ht="22.05" hidden="1" customHeight="1" x14ac:dyDescent="0.2">
      <c r="B939" s="20" t="s">
        <v>39</v>
      </c>
    </row>
    <row r="940" spans="2:2" ht="22.05" hidden="1" customHeight="1" x14ac:dyDescent="0.2">
      <c r="B940" s="20" t="s">
        <v>39</v>
      </c>
    </row>
    <row r="941" spans="2:2" ht="22.05" hidden="1" customHeight="1" x14ac:dyDescent="0.2">
      <c r="B941" s="20" t="s">
        <v>39</v>
      </c>
    </row>
    <row r="942" spans="2:2" ht="22.05" hidden="1" customHeight="1" x14ac:dyDescent="0.2">
      <c r="B942" s="20" t="s">
        <v>39</v>
      </c>
    </row>
    <row r="943" spans="2:2" ht="22.05" hidden="1" customHeight="1" x14ac:dyDescent="0.2">
      <c r="B943" s="20" t="s">
        <v>39</v>
      </c>
    </row>
    <row r="944" spans="2:2" ht="22.05" hidden="1" customHeight="1" x14ac:dyDescent="0.2">
      <c r="B944" s="20" t="s">
        <v>39</v>
      </c>
    </row>
    <row r="945" spans="2:2" ht="22.05" hidden="1" customHeight="1" x14ac:dyDescent="0.2">
      <c r="B945" s="20" t="s">
        <v>39</v>
      </c>
    </row>
    <row r="946" spans="2:2" ht="22.05" hidden="1" customHeight="1" x14ac:dyDescent="0.2">
      <c r="B946" s="20" t="s">
        <v>39</v>
      </c>
    </row>
    <row r="947" spans="2:2" ht="22.05" hidden="1" customHeight="1" x14ac:dyDescent="0.2">
      <c r="B947" s="20" t="s">
        <v>39</v>
      </c>
    </row>
    <row r="948" spans="2:2" ht="22.05" hidden="1" customHeight="1" x14ac:dyDescent="0.2">
      <c r="B948" s="20" t="s">
        <v>39</v>
      </c>
    </row>
    <row r="949" spans="2:2" ht="22.05" hidden="1" customHeight="1" x14ac:dyDescent="0.2">
      <c r="B949" s="20" t="s">
        <v>39</v>
      </c>
    </row>
    <row r="950" spans="2:2" ht="22.05" hidden="1" customHeight="1" x14ac:dyDescent="0.2">
      <c r="B950" s="20" t="s">
        <v>39</v>
      </c>
    </row>
    <row r="951" spans="2:2" ht="22.05" hidden="1" customHeight="1" x14ac:dyDescent="0.2">
      <c r="B951" s="20" t="s">
        <v>39</v>
      </c>
    </row>
    <row r="952" spans="2:2" ht="22.05" hidden="1" customHeight="1" x14ac:dyDescent="0.2">
      <c r="B952" s="20" t="s">
        <v>39</v>
      </c>
    </row>
    <row r="953" spans="2:2" ht="22.05" hidden="1" customHeight="1" x14ac:dyDescent="0.2">
      <c r="B953" s="20" t="s">
        <v>39</v>
      </c>
    </row>
    <row r="954" spans="2:2" ht="22.05" hidden="1" customHeight="1" x14ac:dyDescent="0.2">
      <c r="B954" s="20" t="s">
        <v>39</v>
      </c>
    </row>
    <row r="955" spans="2:2" ht="22.05" hidden="1" customHeight="1" x14ac:dyDescent="0.2">
      <c r="B955" s="20" t="s">
        <v>39</v>
      </c>
    </row>
    <row r="956" spans="2:2" ht="22.05" hidden="1" customHeight="1" x14ac:dyDescent="0.2">
      <c r="B956" s="20" t="s">
        <v>39</v>
      </c>
    </row>
    <row r="957" spans="2:2" ht="22.05" hidden="1" customHeight="1" x14ac:dyDescent="0.2">
      <c r="B957" s="20" t="s">
        <v>39</v>
      </c>
    </row>
    <row r="958" spans="2:2" ht="22.05" hidden="1" customHeight="1" x14ac:dyDescent="0.2">
      <c r="B958" s="20" t="s">
        <v>39</v>
      </c>
    </row>
    <row r="959" spans="2:2" ht="22.05" hidden="1" customHeight="1" x14ac:dyDescent="0.2">
      <c r="B959" s="20" t="s">
        <v>39</v>
      </c>
    </row>
    <row r="960" spans="2:2" ht="22.05" hidden="1" customHeight="1" x14ac:dyDescent="0.2">
      <c r="B960" s="20" t="s">
        <v>39</v>
      </c>
    </row>
    <row r="961" spans="2:2" ht="22.05" hidden="1" customHeight="1" x14ac:dyDescent="0.2">
      <c r="B961" s="20" t="s">
        <v>39</v>
      </c>
    </row>
    <row r="962" spans="2:2" ht="22.05" hidden="1" customHeight="1" x14ac:dyDescent="0.2">
      <c r="B962" s="20" t="s">
        <v>39</v>
      </c>
    </row>
    <row r="963" spans="2:2" ht="22.05" hidden="1" customHeight="1" x14ac:dyDescent="0.2">
      <c r="B963" s="20" t="s">
        <v>39</v>
      </c>
    </row>
    <row r="964" spans="2:2" ht="22.05" hidden="1" customHeight="1" x14ac:dyDescent="0.2">
      <c r="B964" s="20" t="s">
        <v>39</v>
      </c>
    </row>
    <row r="965" spans="2:2" ht="22.05" hidden="1" customHeight="1" x14ac:dyDescent="0.2">
      <c r="B965" s="20" t="s">
        <v>39</v>
      </c>
    </row>
    <row r="966" spans="2:2" ht="22.05" hidden="1" customHeight="1" x14ac:dyDescent="0.2">
      <c r="B966" s="20" t="s">
        <v>39</v>
      </c>
    </row>
    <row r="967" spans="2:2" ht="22.05" hidden="1" customHeight="1" x14ac:dyDescent="0.2">
      <c r="B967" s="20" t="s">
        <v>39</v>
      </c>
    </row>
    <row r="968" spans="2:2" ht="22.05" hidden="1" customHeight="1" x14ac:dyDescent="0.2">
      <c r="B968" s="20" t="s">
        <v>39</v>
      </c>
    </row>
    <row r="969" spans="2:2" ht="22.05" hidden="1" customHeight="1" x14ac:dyDescent="0.2">
      <c r="B969" s="20" t="s">
        <v>39</v>
      </c>
    </row>
    <row r="970" spans="2:2" ht="22.05" hidden="1" customHeight="1" x14ac:dyDescent="0.2">
      <c r="B970" s="20" t="s">
        <v>39</v>
      </c>
    </row>
    <row r="971" spans="2:2" ht="22.05" hidden="1" customHeight="1" x14ac:dyDescent="0.2">
      <c r="B971" s="20" t="s">
        <v>39</v>
      </c>
    </row>
    <row r="972" spans="2:2" ht="22.05" hidden="1" customHeight="1" x14ac:dyDescent="0.2">
      <c r="B972" s="20" t="s">
        <v>39</v>
      </c>
    </row>
    <row r="973" spans="2:2" ht="22.05" hidden="1" customHeight="1" x14ac:dyDescent="0.2">
      <c r="B973" s="20" t="s">
        <v>39</v>
      </c>
    </row>
    <row r="974" spans="2:2" ht="22.05" hidden="1" customHeight="1" x14ac:dyDescent="0.2">
      <c r="B974" s="20" t="s">
        <v>39</v>
      </c>
    </row>
    <row r="975" spans="2:2" ht="22.05" hidden="1" customHeight="1" x14ac:dyDescent="0.2">
      <c r="B975" s="20" t="s">
        <v>39</v>
      </c>
    </row>
    <row r="976" spans="2:2" ht="22.05" hidden="1" customHeight="1" x14ac:dyDescent="0.2">
      <c r="B976" s="20" t="s">
        <v>39</v>
      </c>
    </row>
    <row r="977" spans="2:2" ht="22.05" hidden="1" customHeight="1" x14ac:dyDescent="0.2">
      <c r="B977" s="20" t="s">
        <v>39</v>
      </c>
    </row>
    <row r="978" spans="2:2" ht="22.05" hidden="1" customHeight="1" x14ac:dyDescent="0.2">
      <c r="B978" s="20" t="s">
        <v>39</v>
      </c>
    </row>
    <row r="979" spans="2:2" ht="22.05" hidden="1" customHeight="1" x14ac:dyDescent="0.2">
      <c r="B979" s="20" t="s">
        <v>39</v>
      </c>
    </row>
    <row r="980" spans="2:2" ht="22.05" hidden="1" customHeight="1" x14ac:dyDescent="0.2">
      <c r="B980" s="20" t="s">
        <v>39</v>
      </c>
    </row>
    <row r="981" spans="2:2" ht="22.05" hidden="1" customHeight="1" x14ac:dyDescent="0.2">
      <c r="B981" s="20" t="s">
        <v>39</v>
      </c>
    </row>
    <row r="982" spans="2:2" ht="22.05" hidden="1" customHeight="1" x14ac:dyDescent="0.2">
      <c r="B982" s="20" t="s">
        <v>39</v>
      </c>
    </row>
    <row r="983" spans="2:2" ht="22.05" hidden="1" customHeight="1" x14ac:dyDescent="0.2">
      <c r="B983" s="20" t="s">
        <v>39</v>
      </c>
    </row>
    <row r="984" spans="2:2" ht="22.05" hidden="1" customHeight="1" x14ac:dyDescent="0.2">
      <c r="B984" s="20" t="s">
        <v>39</v>
      </c>
    </row>
    <row r="985" spans="2:2" ht="22.05" hidden="1" customHeight="1" x14ac:dyDescent="0.2">
      <c r="B985" s="20" t="s">
        <v>39</v>
      </c>
    </row>
    <row r="986" spans="2:2" ht="22.05" hidden="1" customHeight="1" x14ac:dyDescent="0.2">
      <c r="B986" s="20" t="s">
        <v>39</v>
      </c>
    </row>
    <row r="987" spans="2:2" ht="22.05" hidden="1" customHeight="1" x14ac:dyDescent="0.2">
      <c r="B987" s="20" t="s">
        <v>39</v>
      </c>
    </row>
    <row r="988" spans="2:2" ht="22.05" hidden="1" customHeight="1" x14ac:dyDescent="0.2">
      <c r="B988" s="20" t="s">
        <v>39</v>
      </c>
    </row>
    <row r="989" spans="2:2" ht="22.05" hidden="1" customHeight="1" x14ac:dyDescent="0.2">
      <c r="B989" s="20" t="s">
        <v>39</v>
      </c>
    </row>
    <row r="990" spans="2:2" ht="22.05" hidden="1" customHeight="1" x14ac:dyDescent="0.2">
      <c r="B990" s="20" t="s">
        <v>39</v>
      </c>
    </row>
    <row r="991" spans="2:2" ht="22.05" hidden="1" customHeight="1" x14ac:dyDescent="0.2">
      <c r="B991" s="20" t="s">
        <v>39</v>
      </c>
    </row>
    <row r="992" spans="2:2" ht="22.05" hidden="1" customHeight="1" x14ac:dyDescent="0.2">
      <c r="B992" s="20" t="s">
        <v>39</v>
      </c>
    </row>
    <row r="993" spans="2:2" ht="22.05" hidden="1" customHeight="1" x14ac:dyDescent="0.2">
      <c r="B993" s="20" t="s">
        <v>39</v>
      </c>
    </row>
    <row r="994" spans="2:2" ht="22.05" hidden="1" customHeight="1" x14ac:dyDescent="0.2">
      <c r="B994" s="20" t="s">
        <v>39</v>
      </c>
    </row>
    <row r="995" spans="2:2" ht="22.05" hidden="1" customHeight="1" x14ac:dyDescent="0.2">
      <c r="B995" s="20" t="s">
        <v>39</v>
      </c>
    </row>
    <row r="996" spans="2:2" ht="22.05" hidden="1" customHeight="1" x14ac:dyDescent="0.2">
      <c r="B996" s="20" t="s">
        <v>39</v>
      </c>
    </row>
    <row r="997" spans="2:2" ht="22.05" hidden="1" customHeight="1" x14ac:dyDescent="0.2">
      <c r="B997" s="20" t="s">
        <v>39</v>
      </c>
    </row>
    <row r="998" spans="2:2" ht="22.05" hidden="1" customHeight="1" x14ac:dyDescent="0.2">
      <c r="B998" s="20" t="s">
        <v>39</v>
      </c>
    </row>
    <row r="999" spans="2:2" ht="22.05" hidden="1" customHeight="1" x14ac:dyDescent="0.2">
      <c r="B999" s="20" t="s">
        <v>39</v>
      </c>
    </row>
    <row r="1000" spans="2:2" ht="22.05" hidden="1" customHeight="1" x14ac:dyDescent="0.2">
      <c r="B1000" s="20" t="s">
        <v>39</v>
      </c>
    </row>
    <row r="1001" spans="2:2" ht="22.05" hidden="1" customHeight="1" x14ac:dyDescent="0.2">
      <c r="B1001" s="20" t="s">
        <v>39</v>
      </c>
    </row>
    <row r="1002" spans="2:2" ht="22.05" hidden="1" customHeight="1" x14ac:dyDescent="0.2">
      <c r="B1002" s="20" t="s">
        <v>39</v>
      </c>
    </row>
    <row r="1003" spans="2:2" ht="22.05" hidden="1" customHeight="1" x14ac:dyDescent="0.2">
      <c r="B1003" s="20" t="s">
        <v>39</v>
      </c>
    </row>
    <row r="1004" spans="2:2" ht="22.05" hidden="1" customHeight="1" x14ac:dyDescent="0.2">
      <c r="B1004" s="20" t="s">
        <v>39</v>
      </c>
    </row>
    <row r="1005" spans="2:2" ht="22.05" hidden="1" customHeight="1" x14ac:dyDescent="0.2">
      <c r="B1005" s="20" t="s">
        <v>39</v>
      </c>
    </row>
    <row r="1006" spans="2:2" ht="22.05" hidden="1" customHeight="1" x14ac:dyDescent="0.2">
      <c r="B1006" s="20" t="s">
        <v>39</v>
      </c>
    </row>
    <row r="1007" spans="2:2" ht="22.05" hidden="1" customHeight="1" x14ac:dyDescent="0.2">
      <c r="B1007" s="20" t="s">
        <v>39</v>
      </c>
    </row>
    <row r="1008" spans="2:2" ht="22.05" hidden="1" customHeight="1" x14ac:dyDescent="0.2">
      <c r="B1008" s="20" t="s">
        <v>39</v>
      </c>
    </row>
    <row r="1009" spans="2:2" ht="22.05" hidden="1" customHeight="1" x14ac:dyDescent="0.2">
      <c r="B1009" s="20" t="s">
        <v>39</v>
      </c>
    </row>
    <row r="1010" spans="2:2" ht="22.05" hidden="1" customHeight="1" x14ac:dyDescent="0.2">
      <c r="B1010" s="20" t="s">
        <v>39</v>
      </c>
    </row>
    <row r="1011" spans="2:2" ht="22.05" hidden="1" customHeight="1" x14ac:dyDescent="0.2">
      <c r="B1011" s="20" t="s">
        <v>39</v>
      </c>
    </row>
    <row r="1012" spans="2:2" ht="22.05" hidden="1" customHeight="1" x14ac:dyDescent="0.2">
      <c r="B1012" s="20" t="s">
        <v>39</v>
      </c>
    </row>
    <row r="1013" spans="2:2" ht="22.05" hidden="1" customHeight="1" x14ac:dyDescent="0.2">
      <c r="B1013" s="20" t="s">
        <v>39</v>
      </c>
    </row>
    <row r="1014" spans="2:2" ht="22.05" hidden="1" customHeight="1" x14ac:dyDescent="0.2">
      <c r="B1014" s="20" t="s">
        <v>39</v>
      </c>
    </row>
    <row r="1015" spans="2:2" ht="22.05" hidden="1" customHeight="1" x14ac:dyDescent="0.2">
      <c r="B1015" s="20" t="s">
        <v>39</v>
      </c>
    </row>
    <row r="1016" spans="2:2" ht="22.05" hidden="1" customHeight="1" x14ac:dyDescent="0.2">
      <c r="B1016" s="20" t="s">
        <v>39</v>
      </c>
    </row>
    <row r="1017" spans="2:2" ht="22.05" hidden="1" customHeight="1" x14ac:dyDescent="0.2">
      <c r="B1017" s="20" t="s">
        <v>39</v>
      </c>
    </row>
    <row r="1018" spans="2:2" ht="22.05" hidden="1" customHeight="1" x14ac:dyDescent="0.2">
      <c r="B1018" s="20" t="s">
        <v>39</v>
      </c>
    </row>
    <row r="1019" spans="2:2" ht="22.05" hidden="1" customHeight="1" x14ac:dyDescent="0.2">
      <c r="B1019" s="20" t="s">
        <v>39</v>
      </c>
    </row>
    <row r="1020" spans="2:2" ht="22.05" hidden="1" customHeight="1" x14ac:dyDescent="0.2">
      <c r="B1020" s="20" t="s">
        <v>39</v>
      </c>
    </row>
    <row r="1021" spans="2:2" ht="22.05" hidden="1" customHeight="1" x14ac:dyDescent="0.2">
      <c r="B1021" s="20" t="s">
        <v>39</v>
      </c>
    </row>
    <row r="1022" spans="2:2" ht="22.05" hidden="1" customHeight="1" x14ac:dyDescent="0.2">
      <c r="B1022" s="20" t="s">
        <v>39</v>
      </c>
    </row>
    <row r="1023" spans="2:2" ht="22.05" hidden="1" customHeight="1" x14ac:dyDescent="0.2">
      <c r="B1023" s="20" t="s">
        <v>39</v>
      </c>
    </row>
    <row r="1024" spans="2:2" ht="22.05" hidden="1" customHeight="1" x14ac:dyDescent="0.2">
      <c r="B1024" s="20" t="s">
        <v>39</v>
      </c>
    </row>
    <row r="1025" spans="2:2" ht="22.05" hidden="1" customHeight="1" x14ac:dyDescent="0.2">
      <c r="B1025" s="20" t="s">
        <v>39</v>
      </c>
    </row>
    <row r="1026" spans="2:2" ht="22.05" hidden="1" customHeight="1" x14ac:dyDescent="0.2">
      <c r="B1026" s="20" t="s">
        <v>39</v>
      </c>
    </row>
    <row r="1027" spans="2:2" ht="22.05" hidden="1" customHeight="1" x14ac:dyDescent="0.2">
      <c r="B1027" s="20" t="s">
        <v>39</v>
      </c>
    </row>
    <row r="1028" spans="2:2" ht="22.05" hidden="1" customHeight="1" x14ac:dyDescent="0.2">
      <c r="B1028" s="20" t="s">
        <v>39</v>
      </c>
    </row>
    <row r="1029" spans="2:2" ht="22.05" hidden="1" customHeight="1" x14ac:dyDescent="0.2">
      <c r="B1029" s="20" t="s">
        <v>39</v>
      </c>
    </row>
    <row r="1030" spans="2:2" ht="22.05" hidden="1" customHeight="1" x14ac:dyDescent="0.2">
      <c r="B1030" s="20" t="s">
        <v>39</v>
      </c>
    </row>
    <row r="1031" spans="2:2" ht="22.05" hidden="1" customHeight="1" x14ac:dyDescent="0.2">
      <c r="B1031" s="20" t="s">
        <v>39</v>
      </c>
    </row>
    <row r="1032" spans="2:2" ht="22.05" hidden="1" customHeight="1" x14ac:dyDescent="0.2">
      <c r="B1032" s="20" t="s">
        <v>39</v>
      </c>
    </row>
    <row r="1033" spans="2:2" ht="22.05" hidden="1" customHeight="1" x14ac:dyDescent="0.2">
      <c r="B1033" s="20" t="s">
        <v>39</v>
      </c>
    </row>
    <row r="1034" spans="2:2" ht="22.05" hidden="1" customHeight="1" x14ac:dyDescent="0.2">
      <c r="B1034" s="20" t="s">
        <v>39</v>
      </c>
    </row>
    <row r="1035" spans="2:2" ht="22.05" hidden="1" customHeight="1" x14ac:dyDescent="0.2">
      <c r="B1035" s="20" t="s">
        <v>39</v>
      </c>
    </row>
    <row r="1036" spans="2:2" ht="22.05" hidden="1" customHeight="1" x14ac:dyDescent="0.2">
      <c r="B1036" s="20" t="s">
        <v>39</v>
      </c>
    </row>
    <row r="1037" spans="2:2" ht="22.05" hidden="1" customHeight="1" x14ac:dyDescent="0.2">
      <c r="B1037" s="20" t="s">
        <v>39</v>
      </c>
    </row>
    <row r="1038" spans="2:2" ht="22.05" hidden="1" customHeight="1" x14ac:dyDescent="0.2">
      <c r="B1038" s="20" t="s">
        <v>39</v>
      </c>
    </row>
    <row r="1039" spans="2:2" ht="22.05" hidden="1" customHeight="1" x14ac:dyDescent="0.2">
      <c r="B1039" s="20" t="s">
        <v>39</v>
      </c>
    </row>
    <row r="1040" spans="2:2" ht="22.05" hidden="1" customHeight="1" x14ac:dyDescent="0.2">
      <c r="B1040" s="20" t="s">
        <v>39</v>
      </c>
    </row>
    <row r="1041" spans="2:2" ht="22.05" hidden="1" customHeight="1" x14ac:dyDescent="0.2">
      <c r="B1041" s="20" t="s">
        <v>39</v>
      </c>
    </row>
    <row r="1042" spans="2:2" ht="22.05" hidden="1" customHeight="1" x14ac:dyDescent="0.2">
      <c r="B1042" s="20" t="s">
        <v>39</v>
      </c>
    </row>
    <row r="1043" spans="2:2" ht="22.05" hidden="1" customHeight="1" x14ac:dyDescent="0.2">
      <c r="B1043" s="20" t="s">
        <v>39</v>
      </c>
    </row>
    <row r="1044" spans="2:2" ht="22.05" hidden="1" customHeight="1" x14ac:dyDescent="0.2">
      <c r="B1044" s="20" t="s">
        <v>39</v>
      </c>
    </row>
    <row r="1045" spans="2:2" ht="22.05" hidden="1" customHeight="1" x14ac:dyDescent="0.2">
      <c r="B1045" s="20" t="s">
        <v>39</v>
      </c>
    </row>
    <row r="1046" spans="2:2" ht="22.05" hidden="1" customHeight="1" x14ac:dyDescent="0.2">
      <c r="B1046" s="20" t="s">
        <v>39</v>
      </c>
    </row>
    <row r="1047" spans="2:2" ht="22.05" hidden="1" customHeight="1" x14ac:dyDescent="0.2">
      <c r="B1047" s="20" t="s">
        <v>39</v>
      </c>
    </row>
    <row r="1048" spans="2:2" ht="22.05" hidden="1" customHeight="1" x14ac:dyDescent="0.2">
      <c r="B1048" s="20" t="s">
        <v>39</v>
      </c>
    </row>
    <row r="1049" spans="2:2" ht="22.05" hidden="1" customHeight="1" x14ac:dyDescent="0.2">
      <c r="B1049" s="20" t="s">
        <v>39</v>
      </c>
    </row>
    <row r="1050" spans="2:2" ht="22.05" hidden="1" customHeight="1" x14ac:dyDescent="0.2">
      <c r="B1050" s="20" t="s">
        <v>39</v>
      </c>
    </row>
    <row r="1051" spans="2:2" ht="22.05" hidden="1" customHeight="1" x14ac:dyDescent="0.2">
      <c r="B1051" s="20" t="s">
        <v>39</v>
      </c>
    </row>
    <row r="1052" spans="2:2" ht="22.05" hidden="1" customHeight="1" x14ac:dyDescent="0.2">
      <c r="B1052" s="20" t="s">
        <v>39</v>
      </c>
    </row>
    <row r="1053" spans="2:2" ht="22.05" hidden="1" customHeight="1" x14ac:dyDescent="0.2">
      <c r="B1053" s="20" t="s">
        <v>39</v>
      </c>
    </row>
    <row r="1054" spans="2:2" ht="22.05" hidden="1" customHeight="1" x14ac:dyDescent="0.2">
      <c r="B1054" s="20" t="s">
        <v>39</v>
      </c>
    </row>
    <row r="1055" spans="2:2" ht="22.05" hidden="1" customHeight="1" x14ac:dyDescent="0.2">
      <c r="B1055" s="20" t="s">
        <v>39</v>
      </c>
    </row>
    <row r="1056" spans="2:2" ht="22.05" hidden="1" customHeight="1" x14ac:dyDescent="0.2">
      <c r="B1056" s="20" t="s">
        <v>39</v>
      </c>
    </row>
    <row r="1057" spans="2:2" ht="22.05" hidden="1" customHeight="1" x14ac:dyDescent="0.2">
      <c r="B1057" s="20" t="s">
        <v>39</v>
      </c>
    </row>
    <row r="1058" spans="2:2" ht="22.05" hidden="1" customHeight="1" x14ac:dyDescent="0.2">
      <c r="B1058" s="20" t="s">
        <v>39</v>
      </c>
    </row>
    <row r="1059" spans="2:2" ht="22.05" hidden="1" customHeight="1" x14ac:dyDescent="0.2">
      <c r="B1059" s="20" t="s">
        <v>39</v>
      </c>
    </row>
    <row r="1060" spans="2:2" ht="22.05" hidden="1" customHeight="1" x14ac:dyDescent="0.2">
      <c r="B1060" s="20" t="s">
        <v>39</v>
      </c>
    </row>
    <row r="1061" spans="2:2" ht="22.05" hidden="1" customHeight="1" x14ac:dyDescent="0.2">
      <c r="B1061" s="20" t="s">
        <v>39</v>
      </c>
    </row>
    <row r="1062" spans="2:2" ht="22.05" hidden="1" customHeight="1" x14ac:dyDescent="0.2">
      <c r="B1062" s="20" t="s">
        <v>39</v>
      </c>
    </row>
    <row r="1063" spans="2:2" ht="22.05" hidden="1" customHeight="1" x14ac:dyDescent="0.2">
      <c r="B1063" s="20" t="s">
        <v>39</v>
      </c>
    </row>
    <row r="1064" spans="2:2" ht="22.05" hidden="1" customHeight="1" x14ac:dyDescent="0.2">
      <c r="B1064" s="20" t="s">
        <v>39</v>
      </c>
    </row>
    <row r="1065" spans="2:2" ht="22.05" hidden="1" customHeight="1" x14ac:dyDescent="0.2">
      <c r="B1065" s="20" t="s">
        <v>39</v>
      </c>
    </row>
    <row r="1066" spans="2:2" ht="22.05" hidden="1" customHeight="1" x14ac:dyDescent="0.2">
      <c r="B1066" s="20" t="s">
        <v>39</v>
      </c>
    </row>
    <row r="1067" spans="2:2" ht="22.05" hidden="1" customHeight="1" x14ac:dyDescent="0.2">
      <c r="B1067" s="20" t="s">
        <v>39</v>
      </c>
    </row>
    <row r="1068" spans="2:2" ht="22.05" hidden="1" customHeight="1" x14ac:dyDescent="0.2">
      <c r="B1068" s="20" t="s">
        <v>39</v>
      </c>
    </row>
    <row r="1069" spans="2:2" ht="22.05" hidden="1" customHeight="1" x14ac:dyDescent="0.2">
      <c r="B1069" s="20" t="s">
        <v>39</v>
      </c>
    </row>
    <row r="1070" spans="2:2" ht="22.05" hidden="1" customHeight="1" x14ac:dyDescent="0.2">
      <c r="B1070" s="20" t="s">
        <v>39</v>
      </c>
    </row>
    <row r="1071" spans="2:2" ht="22.05" hidden="1" customHeight="1" x14ac:dyDescent="0.2">
      <c r="B1071" s="20" t="s">
        <v>39</v>
      </c>
    </row>
    <row r="1072" spans="2:2" ht="22.05" hidden="1" customHeight="1" x14ac:dyDescent="0.2">
      <c r="B1072" s="20" t="s">
        <v>39</v>
      </c>
    </row>
    <row r="1073" spans="2:2" ht="22.05" hidden="1" customHeight="1" x14ac:dyDescent="0.2">
      <c r="B1073" s="20" t="s">
        <v>39</v>
      </c>
    </row>
    <row r="1074" spans="2:2" ht="22.05" hidden="1" customHeight="1" x14ac:dyDescent="0.2">
      <c r="B1074" s="20" t="s">
        <v>39</v>
      </c>
    </row>
    <row r="1075" spans="2:2" ht="22.05" hidden="1" customHeight="1" x14ac:dyDescent="0.2">
      <c r="B1075" s="20" t="s">
        <v>39</v>
      </c>
    </row>
    <row r="1076" spans="2:2" ht="22.05" hidden="1" customHeight="1" x14ac:dyDescent="0.2">
      <c r="B1076" s="20" t="s">
        <v>39</v>
      </c>
    </row>
    <row r="1077" spans="2:2" ht="22.05" hidden="1" customHeight="1" x14ac:dyDescent="0.2">
      <c r="B1077" s="20" t="s">
        <v>39</v>
      </c>
    </row>
    <row r="1078" spans="2:2" ht="22.05" hidden="1" customHeight="1" x14ac:dyDescent="0.2">
      <c r="B1078" s="20" t="s">
        <v>39</v>
      </c>
    </row>
    <row r="1079" spans="2:2" ht="22.05" hidden="1" customHeight="1" x14ac:dyDescent="0.2">
      <c r="B1079" s="20" t="s">
        <v>39</v>
      </c>
    </row>
    <row r="1080" spans="2:2" ht="22.05" hidden="1" customHeight="1" x14ac:dyDescent="0.2">
      <c r="B1080" s="20" t="s">
        <v>39</v>
      </c>
    </row>
  </sheetData>
  <sheetProtection formatCells="0" formatColumns="0" autoFilter="0" pivotTables="0"/>
  <autoFilter ref="A1:Q1080" xr:uid="{14DBD209-C1C6-4CDE-905E-5871BD6F924B}">
    <filterColumn colId="0">
      <filters>
        <dateGroupItem year="2025" month="8" dateTimeGrouping="month"/>
      </filters>
    </filterColumn>
  </autoFilter>
  <phoneticPr fontId="8" type="noConversion"/>
  <dataValidations count="7">
    <dataValidation type="list" allowBlank="1" showInputMessage="1" showErrorMessage="1" sqref="J980 J1290 J2:J949" xr:uid="{1BF5B199-23F9-4035-8BBF-E2D58B4639C1}">
      <formula1>INDIRECT($I2)</formula1>
    </dataValidation>
    <dataValidation type="date" allowBlank="1" showInputMessage="1" showErrorMessage="1" sqref="A1002:A1066 C1002:E1066" xr:uid="{7546D2E5-71B0-43DF-B3EB-7C2A583515E6}">
      <formula1>45292</formula1>
      <formula2>45657</formula2>
    </dataValidation>
    <dataValidation type="list" allowBlank="1" showInputMessage="1" showErrorMessage="1" error="VERIFICA CONCEPTO EN LISTA" sqref="J950:J979 J981:J1066" xr:uid="{D4EE910B-3393-4586-BF08-FE7806C0F31A}">
      <formula1>INDIRECT($I950)</formula1>
    </dataValidation>
    <dataValidation type="list" allowBlank="1" showInputMessage="1" showErrorMessage="1" sqref="I2:I1281" xr:uid="{9121D6F7-DA83-4C85-AF4D-4201AE738F42}">
      <formula1>INDIRECT($H2)</formula1>
    </dataValidation>
    <dataValidation type="list" allowBlank="1" showInputMessage="1" showErrorMessage="1" sqref="F2:F1066" xr:uid="{EE7B7494-8204-4B9B-96A4-ACDE664E892E}">
      <formula1>ESTADO</formula1>
    </dataValidation>
    <dataValidation type="list" allowBlank="1" showInputMessage="1" showErrorMessage="1" sqref="H2:H1066" xr:uid="{CDDE64D8-31A3-4559-954A-5A46B8AE055E}">
      <formula1>TIPO</formula1>
    </dataValidation>
    <dataValidation type="list" allowBlank="1" showInputMessage="1" showErrorMessage="1" sqref="B2:B1289" xr:uid="{A0E6E09C-31CE-408E-9E16-6F69BF0DF9D3}">
      <formula1>BANCO</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EFBDA-DDC6-449D-91FC-EB96BC1268E7}">
  <dimension ref="A1:P1000"/>
  <sheetViews>
    <sheetView workbookViewId="0">
      <pane xSplit="1" ySplit="1" topLeftCell="F78" activePane="bottomRight" state="frozen"/>
      <selection pane="topRight" activeCell="B1" sqref="B1"/>
      <selection pane="bottomLeft" activeCell="A2" sqref="A2"/>
      <selection pane="bottomRight" activeCell="N119" sqref="N119:N121"/>
    </sheetView>
  </sheetViews>
  <sheetFormatPr baseColWidth="10" defaultColWidth="11.44140625" defaultRowHeight="22.05" customHeight="1" x14ac:dyDescent="0.2"/>
  <cols>
    <col min="1" max="1" width="12.44140625" style="26" customWidth="1"/>
    <col min="2" max="2" width="14.33203125" style="8" customWidth="1"/>
    <col min="3" max="3" width="12.44140625" style="147" customWidth="1"/>
    <col min="4" max="4" width="16.6640625" style="26" customWidth="1"/>
    <col min="5" max="5" width="29.44140625" style="147" customWidth="1"/>
    <col min="6" max="6" width="18.77734375" style="93" customWidth="1"/>
    <col min="7" max="7" width="10.109375" style="28" customWidth="1"/>
    <col min="8" max="8" width="12.109375" style="28" customWidth="1"/>
    <col min="9" max="9" width="15.6640625" style="28" customWidth="1"/>
    <col min="10" max="10" width="25.44140625" style="28" customWidth="1"/>
    <col min="11" max="11" width="25.6640625" style="25" bestFit="1" customWidth="1"/>
    <col min="12" max="12" width="15.109375" style="25" customWidth="1"/>
    <col min="13" max="13" width="15.44140625" style="24" customWidth="1"/>
    <col min="14" max="14" width="18.33203125" style="27" customWidth="1"/>
    <col min="15" max="15" width="15.6640625" style="150" customWidth="1"/>
    <col min="16" max="16" width="16.77734375" style="25" bestFit="1" customWidth="1"/>
    <col min="17" max="16384" width="11.44140625" style="8"/>
  </cols>
  <sheetData>
    <row r="1" spans="1:16" ht="22.05" customHeight="1" x14ac:dyDescent="0.2">
      <c r="A1" s="42" t="s">
        <v>0</v>
      </c>
      <c r="B1" s="43" t="s">
        <v>6</v>
      </c>
      <c r="C1" s="155" t="s">
        <v>74</v>
      </c>
      <c r="D1" s="54" t="s">
        <v>75</v>
      </c>
      <c r="E1" s="155" t="s">
        <v>7</v>
      </c>
      <c r="F1" s="43" t="s">
        <v>76</v>
      </c>
      <c r="G1" s="44" t="s">
        <v>1</v>
      </c>
      <c r="H1" s="43" t="s">
        <v>8</v>
      </c>
      <c r="I1" s="43" t="s">
        <v>12</v>
      </c>
      <c r="J1" s="43" t="s">
        <v>10</v>
      </c>
      <c r="K1" s="44" t="s">
        <v>9</v>
      </c>
      <c r="L1" s="44" t="s">
        <v>119</v>
      </c>
      <c r="M1" s="45" t="s">
        <v>2</v>
      </c>
      <c r="N1" s="71" t="s">
        <v>3</v>
      </c>
      <c r="O1" s="244" t="s">
        <v>4</v>
      </c>
      <c r="P1" s="46" t="s">
        <v>20</v>
      </c>
    </row>
    <row r="2" spans="1:16" ht="22.05" customHeight="1" x14ac:dyDescent="0.2">
      <c r="A2" s="186">
        <v>45658</v>
      </c>
      <c r="B2" s="20" t="s">
        <v>40</v>
      </c>
      <c r="C2" s="122"/>
      <c r="D2" s="123"/>
      <c r="E2" s="123" t="s">
        <v>23</v>
      </c>
      <c r="F2" s="20" t="s">
        <v>27</v>
      </c>
      <c r="G2" s="22"/>
      <c r="H2" s="21" t="s">
        <v>27</v>
      </c>
      <c r="I2" s="21" t="s">
        <v>27</v>
      </c>
      <c r="J2" s="21" t="s">
        <v>27</v>
      </c>
      <c r="K2" s="207" t="s">
        <v>23</v>
      </c>
      <c r="L2" s="207"/>
      <c r="M2" s="187"/>
      <c r="N2" s="188"/>
      <c r="O2" s="189">
        <v>2191.6999999999998</v>
      </c>
    </row>
    <row r="3" spans="1:16" ht="22.05" customHeight="1" x14ac:dyDescent="0.2">
      <c r="A3" s="186">
        <v>45660</v>
      </c>
      <c r="B3" s="20" t="s">
        <v>40</v>
      </c>
      <c r="C3" s="122">
        <v>620172</v>
      </c>
      <c r="D3" s="123"/>
      <c r="E3" s="123" t="s">
        <v>855</v>
      </c>
      <c r="F3" s="22" t="s">
        <v>99</v>
      </c>
      <c r="G3" s="41"/>
      <c r="H3" s="21" t="s">
        <v>21</v>
      </c>
      <c r="I3" s="21" t="s">
        <v>81</v>
      </c>
      <c r="J3" s="21" t="s">
        <v>171</v>
      </c>
      <c r="K3" s="123" t="s">
        <v>39</v>
      </c>
      <c r="L3" s="123"/>
      <c r="M3" s="189">
        <v>62260</v>
      </c>
      <c r="N3" s="192"/>
      <c r="O3" s="189">
        <f>O2+M3-N3</f>
        <v>64451.7</v>
      </c>
    </row>
    <row r="4" spans="1:16" ht="22.05" customHeight="1" x14ac:dyDescent="0.2">
      <c r="A4" s="186">
        <v>45660</v>
      </c>
      <c r="B4" s="20" t="s">
        <v>40</v>
      </c>
      <c r="C4" s="122"/>
      <c r="D4" s="123"/>
      <c r="E4" s="123" t="s">
        <v>1170</v>
      </c>
      <c r="F4" s="22" t="s">
        <v>120</v>
      </c>
      <c r="G4" s="41"/>
      <c r="H4" s="21" t="s">
        <v>22</v>
      </c>
      <c r="I4" s="21" t="s">
        <v>57</v>
      </c>
      <c r="J4" s="21" t="s">
        <v>85</v>
      </c>
      <c r="K4" s="123" t="s">
        <v>1175</v>
      </c>
      <c r="L4" s="123"/>
      <c r="M4" s="189"/>
      <c r="N4" s="192">
        <v>349</v>
      </c>
      <c r="O4" s="189">
        <f t="shared" ref="O4:O67" si="0">O3+M4-N4</f>
        <v>64102.7</v>
      </c>
    </row>
    <row r="5" spans="1:16" ht="22.05" customHeight="1" x14ac:dyDescent="0.2">
      <c r="A5" s="186">
        <v>45660</v>
      </c>
      <c r="B5" s="20" t="s">
        <v>40</v>
      </c>
      <c r="C5" s="122"/>
      <c r="D5" s="123"/>
      <c r="E5" s="123" t="s">
        <v>1171</v>
      </c>
      <c r="F5" s="22" t="s">
        <v>120</v>
      </c>
      <c r="G5" s="41"/>
      <c r="H5" s="21" t="s">
        <v>22</v>
      </c>
      <c r="I5" s="21" t="s">
        <v>80</v>
      </c>
      <c r="J5" s="21" t="s">
        <v>197</v>
      </c>
      <c r="K5" s="123" t="s">
        <v>1175</v>
      </c>
      <c r="L5" s="123"/>
      <c r="M5" s="189"/>
      <c r="N5" s="192">
        <v>6566.33</v>
      </c>
      <c r="O5" s="189">
        <f t="shared" si="0"/>
        <v>57536.369999999995</v>
      </c>
    </row>
    <row r="6" spans="1:16" ht="22.05" customHeight="1" x14ac:dyDescent="0.2">
      <c r="A6" s="186">
        <v>45660</v>
      </c>
      <c r="B6" s="20" t="s">
        <v>40</v>
      </c>
      <c r="C6" s="122"/>
      <c r="D6" s="123"/>
      <c r="E6" s="123" t="s">
        <v>1172</v>
      </c>
      <c r="F6" s="22" t="s">
        <v>120</v>
      </c>
      <c r="G6" s="41"/>
      <c r="H6" s="21" t="s">
        <v>22</v>
      </c>
      <c r="I6" s="21" t="s">
        <v>80</v>
      </c>
      <c r="J6" s="21" t="s">
        <v>196</v>
      </c>
      <c r="K6" s="123" t="s">
        <v>1175</v>
      </c>
      <c r="L6" s="123"/>
      <c r="M6" s="189"/>
      <c r="N6" s="192">
        <v>16560.599999999999</v>
      </c>
      <c r="O6" s="189">
        <f t="shared" si="0"/>
        <v>40975.769999999997</v>
      </c>
    </row>
    <row r="7" spans="1:16" ht="22.05" customHeight="1" x14ac:dyDescent="0.2">
      <c r="A7" s="186">
        <v>45660</v>
      </c>
      <c r="B7" s="20" t="s">
        <v>40</v>
      </c>
      <c r="C7" s="122"/>
      <c r="D7" s="123"/>
      <c r="E7" s="123" t="s">
        <v>1173</v>
      </c>
      <c r="F7" s="22" t="s">
        <v>120</v>
      </c>
      <c r="G7" s="41"/>
      <c r="H7" s="21" t="s">
        <v>22</v>
      </c>
      <c r="I7" s="21" t="s">
        <v>80</v>
      </c>
      <c r="J7" s="21" t="s">
        <v>198</v>
      </c>
      <c r="K7" s="123" t="s">
        <v>1175</v>
      </c>
      <c r="L7" s="123"/>
      <c r="M7" s="189"/>
      <c r="N7" s="192">
        <v>39448</v>
      </c>
      <c r="O7" s="189">
        <f t="shared" si="0"/>
        <v>1527.7699999999968</v>
      </c>
    </row>
    <row r="8" spans="1:16" ht="22.05" customHeight="1" x14ac:dyDescent="0.2">
      <c r="A8" s="186">
        <v>45661</v>
      </c>
      <c r="B8" s="20" t="s">
        <v>40</v>
      </c>
      <c r="C8" s="122"/>
      <c r="D8" s="123"/>
      <c r="E8" s="123" t="s">
        <v>1174</v>
      </c>
      <c r="F8" s="22" t="s">
        <v>77</v>
      </c>
      <c r="G8" s="22"/>
      <c r="H8" s="21" t="s">
        <v>22</v>
      </c>
      <c r="I8" s="21" t="s">
        <v>57</v>
      </c>
      <c r="J8" s="21" t="s">
        <v>85</v>
      </c>
      <c r="K8" s="123" t="s">
        <v>1175</v>
      </c>
      <c r="L8" s="123"/>
      <c r="M8" s="189"/>
      <c r="N8" s="192">
        <v>140</v>
      </c>
      <c r="O8" s="191">
        <f t="shared" si="0"/>
        <v>1387.7699999999968</v>
      </c>
    </row>
    <row r="9" spans="1:16" ht="22.05" customHeight="1" thickBot="1" x14ac:dyDescent="0.25">
      <c r="A9" s="358">
        <v>45661</v>
      </c>
      <c r="B9" s="47" t="s">
        <v>40</v>
      </c>
      <c r="C9" s="359"/>
      <c r="D9" s="359"/>
      <c r="E9" s="359" t="s">
        <v>609</v>
      </c>
      <c r="F9" s="48" t="s">
        <v>77</v>
      </c>
      <c r="G9" s="48"/>
      <c r="H9" s="30" t="s">
        <v>22</v>
      </c>
      <c r="I9" s="30" t="s">
        <v>57</v>
      </c>
      <c r="J9" s="30" t="s">
        <v>85</v>
      </c>
      <c r="K9" s="359" t="s">
        <v>1175</v>
      </c>
      <c r="L9" s="359"/>
      <c r="M9" s="372"/>
      <c r="N9" s="364">
        <v>22.4</v>
      </c>
      <c r="O9" s="507">
        <f t="shared" si="0"/>
        <v>1365.3699999999967</v>
      </c>
      <c r="P9" s="89"/>
    </row>
    <row r="10" spans="1:16" ht="22.05" customHeight="1" x14ac:dyDescent="0.2">
      <c r="A10" s="186">
        <v>45692</v>
      </c>
      <c r="B10" s="20" t="s">
        <v>40</v>
      </c>
      <c r="C10" s="122"/>
      <c r="D10" s="122"/>
      <c r="E10" s="122" t="s">
        <v>1170</v>
      </c>
      <c r="F10" s="22" t="s">
        <v>120</v>
      </c>
      <c r="G10" s="22"/>
      <c r="H10" s="21" t="s">
        <v>22</v>
      </c>
      <c r="I10" s="21" t="s">
        <v>57</v>
      </c>
      <c r="J10" s="21" t="s">
        <v>85</v>
      </c>
      <c r="K10" s="122" t="s">
        <v>1175</v>
      </c>
      <c r="L10" s="122"/>
      <c r="M10" s="210"/>
      <c r="N10" s="195">
        <v>349</v>
      </c>
      <c r="O10" s="189">
        <f t="shared" si="0"/>
        <v>1016.3699999999967</v>
      </c>
    </row>
    <row r="11" spans="1:16" ht="22.05" customHeight="1" x14ac:dyDescent="0.2">
      <c r="A11" s="186">
        <v>45692</v>
      </c>
      <c r="B11" s="20" t="s">
        <v>40</v>
      </c>
      <c r="C11" s="122"/>
      <c r="D11" s="123"/>
      <c r="E11" s="123" t="s">
        <v>1171</v>
      </c>
      <c r="F11" s="22" t="s">
        <v>120</v>
      </c>
      <c r="G11" s="22"/>
      <c r="H11" s="21" t="s">
        <v>22</v>
      </c>
      <c r="I11" s="21" t="s">
        <v>80</v>
      </c>
      <c r="J11" s="21" t="s">
        <v>197</v>
      </c>
      <c r="K11" s="123" t="s">
        <v>1175</v>
      </c>
      <c r="L11" s="123"/>
      <c r="M11" s="189"/>
      <c r="N11" s="196">
        <v>1016.37</v>
      </c>
      <c r="O11" s="189">
        <f t="shared" si="0"/>
        <v>-3.2969182939268649E-12</v>
      </c>
    </row>
    <row r="12" spans="1:16" ht="22.05" customHeight="1" x14ac:dyDescent="0.2">
      <c r="A12" s="186">
        <v>45695</v>
      </c>
      <c r="B12" s="20" t="s">
        <v>40</v>
      </c>
      <c r="C12" s="122">
        <v>208302</v>
      </c>
      <c r="D12" s="123"/>
      <c r="E12" s="123" t="s">
        <v>855</v>
      </c>
      <c r="F12" s="22" t="s">
        <v>99</v>
      </c>
      <c r="G12" s="22"/>
      <c r="H12" s="21" t="s">
        <v>21</v>
      </c>
      <c r="I12" s="21" t="s">
        <v>81</v>
      </c>
      <c r="J12" s="21" t="s">
        <v>171</v>
      </c>
      <c r="K12" s="123" t="s">
        <v>39</v>
      </c>
      <c r="L12" s="123"/>
      <c r="M12" s="189">
        <v>64000</v>
      </c>
      <c r="N12" s="196"/>
      <c r="O12" s="189">
        <f t="shared" si="0"/>
        <v>64000</v>
      </c>
    </row>
    <row r="13" spans="1:16" ht="22.05" customHeight="1" x14ac:dyDescent="0.2">
      <c r="A13" s="186">
        <v>45695</v>
      </c>
      <c r="B13" s="20" t="s">
        <v>40</v>
      </c>
      <c r="C13" s="122"/>
      <c r="D13" s="122"/>
      <c r="E13" s="122" t="s">
        <v>1171</v>
      </c>
      <c r="F13" s="22" t="s">
        <v>120</v>
      </c>
      <c r="G13" s="22"/>
      <c r="H13" s="21" t="s">
        <v>22</v>
      </c>
      <c r="I13" s="21" t="s">
        <v>80</v>
      </c>
      <c r="J13" s="21" t="s">
        <v>197</v>
      </c>
      <c r="K13" s="122" t="s">
        <v>1175</v>
      </c>
      <c r="L13" s="122"/>
      <c r="M13" s="210"/>
      <c r="N13" s="195">
        <v>5540.02</v>
      </c>
      <c r="O13" s="189">
        <f t="shared" si="0"/>
        <v>58459.979999999996</v>
      </c>
    </row>
    <row r="14" spans="1:16" ht="22.05" customHeight="1" x14ac:dyDescent="0.2">
      <c r="A14" s="186">
        <v>45695</v>
      </c>
      <c r="B14" s="20" t="s">
        <v>40</v>
      </c>
      <c r="C14" s="123"/>
      <c r="D14" s="123"/>
      <c r="E14" s="123" t="s">
        <v>1172</v>
      </c>
      <c r="F14" s="22" t="s">
        <v>120</v>
      </c>
      <c r="G14" s="22"/>
      <c r="H14" s="21" t="s">
        <v>22</v>
      </c>
      <c r="I14" s="21" t="s">
        <v>80</v>
      </c>
      <c r="J14" s="21" t="s">
        <v>196</v>
      </c>
      <c r="K14" s="123" t="s">
        <v>1175</v>
      </c>
      <c r="L14" s="123"/>
      <c r="M14" s="209"/>
      <c r="N14" s="195">
        <v>16665.48</v>
      </c>
      <c r="O14" s="189">
        <f t="shared" si="0"/>
        <v>41794.5</v>
      </c>
    </row>
    <row r="15" spans="1:16" ht="22.05" customHeight="1" x14ac:dyDescent="0.2">
      <c r="A15" s="186">
        <v>45695</v>
      </c>
      <c r="B15" s="20" t="s">
        <v>40</v>
      </c>
      <c r="C15" s="122"/>
      <c r="D15" s="123"/>
      <c r="E15" s="123" t="s">
        <v>1173</v>
      </c>
      <c r="F15" s="22" t="s">
        <v>120</v>
      </c>
      <c r="G15" s="22"/>
      <c r="H15" s="21" t="s">
        <v>22</v>
      </c>
      <c r="I15" s="21" t="s">
        <v>80</v>
      </c>
      <c r="J15" s="21" t="s">
        <v>198</v>
      </c>
      <c r="K15" s="123" t="s">
        <v>1175</v>
      </c>
      <c r="L15" s="123"/>
      <c r="M15" s="189"/>
      <c r="N15" s="196">
        <v>39343.120000000003</v>
      </c>
      <c r="O15" s="189">
        <f t="shared" si="0"/>
        <v>2451.3799999999974</v>
      </c>
    </row>
    <row r="16" spans="1:16" ht="22.05" customHeight="1" x14ac:dyDescent="0.2">
      <c r="A16" s="186">
        <v>45696</v>
      </c>
      <c r="B16" s="20" t="s">
        <v>40</v>
      </c>
      <c r="C16" s="122"/>
      <c r="D16" s="123"/>
      <c r="E16" s="123" t="s">
        <v>1174</v>
      </c>
      <c r="F16" s="22" t="s">
        <v>77</v>
      </c>
      <c r="G16" s="22"/>
      <c r="H16" s="21" t="s">
        <v>22</v>
      </c>
      <c r="I16" s="21" t="s">
        <v>57</v>
      </c>
      <c r="J16" s="21" t="s">
        <v>85</v>
      </c>
      <c r="K16" s="123" t="s">
        <v>1175</v>
      </c>
      <c r="L16" s="123"/>
      <c r="M16" s="189"/>
      <c r="N16" s="196">
        <v>140</v>
      </c>
      <c r="O16" s="189">
        <f t="shared" si="0"/>
        <v>2311.3799999999974</v>
      </c>
    </row>
    <row r="17" spans="1:16" ht="22.05" customHeight="1" x14ac:dyDescent="0.2">
      <c r="A17" s="186">
        <v>45696</v>
      </c>
      <c r="B17" s="20" t="s">
        <v>40</v>
      </c>
      <c r="C17" s="122"/>
      <c r="D17" s="123"/>
      <c r="E17" s="123" t="s">
        <v>609</v>
      </c>
      <c r="F17" s="22" t="s">
        <v>77</v>
      </c>
      <c r="G17" s="22"/>
      <c r="H17" s="21" t="s">
        <v>22</v>
      </c>
      <c r="I17" s="21" t="s">
        <v>57</v>
      </c>
      <c r="J17" s="21" t="s">
        <v>85</v>
      </c>
      <c r="K17" s="123" t="s">
        <v>1175</v>
      </c>
      <c r="L17" s="123"/>
      <c r="M17" s="189"/>
      <c r="N17" s="196">
        <v>22.4</v>
      </c>
      <c r="O17" s="189">
        <f t="shared" si="0"/>
        <v>2288.9799999999973</v>
      </c>
    </row>
    <row r="18" spans="1:16" ht="22.05" customHeight="1" x14ac:dyDescent="0.2">
      <c r="A18" s="186">
        <v>45700</v>
      </c>
      <c r="B18" s="20" t="s">
        <v>40</v>
      </c>
      <c r="C18" s="122">
        <v>371252</v>
      </c>
      <c r="D18" s="123" t="s">
        <v>1896</v>
      </c>
      <c r="E18" s="123" t="s">
        <v>1118</v>
      </c>
      <c r="F18" s="22" t="s">
        <v>99</v>
      </c>
      <c r="G18" s="22"/>
      <c r="H18" s="21" t="s">
        <v>21</v>
      </c>
      <c r="I18" s="21" t="s">
        <v>81</v>
      </c>
      <c r="J18" s="21" t="s">
        <v>167</v>
      </c>
      <c r="K18" s="123" t="s">
        <v>1162</v>
      </c>
      <c r="L18" s="123"/>
      <c r="M18" s="189">
        <v>26000</v>
      </c>
      <c r="N18" s="196"/>
      <c r="O18" s="189">
        <f t="shared" si="0"/>
        <v>28288.979999999996</v>
      </c>
    </row>
    <row r="19" spans="1:16" ht="22.05" customHeight="1" x14ac:dyDescent="0.2">
      <c r="A19" s="186">
        <v>45700</v>
      </c>
      <c r="B19" s="20" t="s">
        <v>40</v>
      </c>
      <c r="C19" s="122">
        <v>120225</v>
      </c>
      <c r="D19" s="123"/>
      <c r="E19" s="123" t="s">
        <v>1897</v>
      </c>
      <c r="F19" s="22" t="s">
        <v>99</v>
      </c>
      <c r="G19" s="22"/>
      <c r="H19" s="21" t="s">
        <v>22</v>
      </c>
      <c r="I19" s="21" t="s">
        <v>103</v>
      </c>
      <c r="J19" s="21" t="s">
        <v>60</v>
      </c>
      <c r="K19" s="123" t="s">
        <v>1157</v>
      </c>
      <c r="L19" s="123"/>
      <c r="M19" s="189"/>
      <c r="N19" s="196">
        <v>13500</v>
      </c>
      <c r="O19" s="189">
        <f t="shared" si="0"/>
        <v>14788.979999999996</v>
      </c>
    </row>
    <row r="20" spans="1:16" ht="22.05" customHeight="1" x14ac:dyDescent="0.2">
      <c r="A20" s="186">
        <v>45700</v>
      </c>
      <c r="B20" s="20" t="s">
        <v>40</v>
      </c>
      <c r="C20" s="122">
        <v>120225</v>
      </c>
      <c r="D20" s="122"/>
      <c r="E20" s="122" t="s">
        <v>1898</v>
      </c>
      <c r="F20" s="22" t="s">
        <v>99</v>
      </c>
      <c r="G20" s="22"/>
      <c r="H20" s="21" t="s">
        <v>22</v>
      </c>
      <c r="I20" s="21" t="s">
        <v>103</v>
      </c>
      <c r="J20" s="21" t="s">
        <v>60</v>
      </c>
      <c r="K20" s="122" t="s">
        <v>1169</v>
      </c>
      <c r="L20" s="122"/>
      <c r="M20" s="208"/>
      <c r="N20" s="198">
        <v>9200</v>
      </c>
      <c r="O20" s="189">
        <f t="shared" si="0"/>
        <v>5588.9799999999959</v>
      </c>
    </row>
    <row r="21" spans="1:16" ht="22.05" customHeight="1" x14ac:dyDescent="0.2">
      <c r="A21" s="186">
        <v>45700</v>
      </c>
      <c r="B21" s="20" t="s">
        <v>40</v>
      </c>
      <c r="C21" s="122">
        <v>12022025</v>
      </c>
      <c r="D21" s="123"/>
      <c r="E21" s="123" t="s">
        <v>1141</v>
      </c>
      <c r="F21" s="22" t="s">
        <v>99</v>
      </c>
      <c r="G21" s="22"/>
      <c r="H21" s="21" t="s">
        <v>22</v>
      </c>
      <c r="I21" s="21" t="s">
        <v>103</v>
      </c>
      <c r="J21" s="21" t="s">
        <v>60</v>
      </c>
      <c r="K21" s="123" t="s">
        <v>1901</v>
      </c>
      <c r="L21" s="123"/>
      <c r="M21" s="189"/>
      <c r="N21" s="196">
        <v>2550</v>
      </c>
      <c r="O21" s="189">
        <f t="shared" si="0"/>
        <v>3038.9799999999959</v>
      </c>
    </row>
    <row r="22" spans="1:16" ht="22.05" customHeight="1" x14ac:dyDescent="0.2">
      <c r="A22" s="186">
        <v>45700</v>
      </c>
      <c r="B22" s="20" t="s">
        <v>40</v>
      </c>
      <c r="C22" s="122">
        <v>120225</v>
      </c>
      <c r="D22" s="123" t="s">
        <v>1899</v>
      </c>
      <c r="E22" s="123" t="s">
        <v>1749</v>
      </c>
      <c r="F22" s="22" t="s">
        <v>99</v>
      </c>
      <c r="G22" s="22"/>
      <c r="H22" s="21" t="s">
        <v>22</v>
      </c>
      <c r="I22" s="21" t="s">
        <v>56</v>
      </c>
      <c r="J22" s="21" t="s">
        <v>88</v>
      </c>
      <c r="K22" s="123" t="s">
        <v>1155</v>
      </c>
      <c r="L22" s="123"/>
      <c r="M22" s="189"/>
      <c r="N22" s="196">
        <v>1740</v>
      </c>
      <c r="O22" s="189">
        <f t="shared" si="0"/>
        <v>1298.9799999999959</v>
      </c>
    </row>
    <row r="23" spans="1:16" ht="22.05" customHeight="1" x14ac:dyDescent="0.2">
      <c r="A23" s="186">
        <v>45701</v>
      </c>
      <c r="B23" s="20" t="s">
        <v>40</v>
      </c>
      <c r="C23" s="123">
        <v>106543</v>
      </c>
      <c r="D23" s="123" t="s">
        <v>1896</v>
      </c>
      <c r="E23" s="123" t="s">
        <v>1118</v>
      </c>
      <c r="F23" s="22" t="s">
        <v>99</v>
      </c>
      <c r="G23" s="22"/>
      <c r="H23" s="21" t="s">
        <v>21</v>
      </c>
      <c r="I23" s="21" t="s">
        <v>81</v>
      </c>
      <c r="J23" s="21" t="s">
        <v>167</v>
      </c>
      <c r="K23" s="123" t="s">
        <v>1162</v>
      </c>
      <c r="L23" s="123"/>
      <c r="M23" s="209">
        <v>8000</v>
      </c>
      <c r="N23" s="190"/>
      <c r="O23" s="189">
        <f t="shared" si="0"/>
        <v>9298.9799999999959</v>
      </c>
    </row>
    <row r="24" spans="1:16" ht="22.05" customHeight="1" x14ac:dyDescent="0.2">
      <c r="A24" s="186">
        <v>45701</v>
      </c>
      <c r="B24" s="20" t="s">
        <v>40</v>
      </c>
      <c r="C24" s="122"/>
      <c r="D24" s="122"/>
      <c r="E24" s="122" t="s">
        <v>1900</v>
      </c>
      <c r="F24" s="22" t="s">
        <v>99</v>
      </c>
      <c r="G24" s="22"/>
      <c r="H24" s="21" t="s">
        <v>22</v>
      </c>
      <c r="I24" s="21" t="s">
        <v>103</v>
      </c>
      <c r="J24" s="21" t="s">
        <v>97</v>
      </c>
      <c r="K24" s="122" t="s">
        <v>1902</v>
      </c>
      <c r="L24" s="122"/>
      <c r="M24" s="208"/>
      <c r="N24" s="198">
        <v>8658.0300000000007</v>
      </c>
      <c r="O24" s="189">
        <f t="shared" si="0"/>
        <v>640.94999999999527</v>
      </c>
    </row>
    <row r="25" spans="1:16" ht="22.05" customHeight="1" x14ac:dyDescent="0.2">
      <c r="A25" s="186">
        <v>45702</v>
      </c>
      <c r="B25" s="20" t="s">
        <v>40</v>
      </c>
      <c r="C25" s="122">
        <v>587943</v>
      </c>
      <c r="D25" s="123" t="s">
        <v>1896</v>
      </c>
      <c r="E25" s="123" t="s">
        <v>1118</v>
      </c>
      <c r="F25" s="22" t="s">
        <v>99</v>
      </c>
      <c r="G25" s="22"/>
      <c r="H25" s="21" t="s">
        <v>21</v>
      </c>
      <c r="I25" s="21" t="s">
        <v>81</v>
      </c>
      <c r="J25" s="21" t="s">
        <v>167</v>
      </c>
      <c r="K25" s="123" t="s">
        <v>1162</v>
      </c>
      <c r="L25" s="123"/>
      <c r="M25" s="189">
        <v>50500</v>
      </c>
      <c r="N25" s="196"/>
      <c r="O25" s="189">
        <f t="shared" si="0"/>
        <v>51140.95</v>
      </c>
    </row>
    <row r="26" spans="1:16" ht="22.05" customHeight="1" x14ac:dyDescent="0.2">
      <c r="A26" s="186">
        <v>45702</v>
      </c>
      <c r="B26" s="20" t="s">
        <v>40</v>
      </c>
      <c r="C26" s="122"/>
      <c r="D26" s="123"/>
      <c r="E26" s="123" t="s">
        <v>1146</v>
      </c>
      <c r="F26" s="22" t="s">
        <v>99</v>
      </c>
      <c r="G26" s="22"/>
      <c r="H26" s="21" t="s">
        <v>22</v>
      </c>
      <c r="I26" s="21" t="s">
        <v>103</v>
      </c>
      <c r="J26" s="21" t="s">
        <v>60</v>
      </c>
      <c r="K26" s="123" t="s">
        <v>1903</v>
      </c>
      <c r="L26" s="123"/>
      <c r="M26" s="189"/>
      <c r="N26" s="196">
        <v>50000</v>
      </c>
      <c r="O26" s="189">
        <f t="shared" si="0"/>
        <v>1140.9499999999971</v>
      </c>
    </row>
    <row r="27" spans="1:16" ht="22.05" customHeight="1" x14ac:dyDescent="0.2">
      <c r="A27" s="186">
        <v>45703</v>
      </c>
      <c r="B27" s="20" t="s">
        <v>40</v>
      </c>
      <c r="C27" s="122">
        <v>473538</v>
      </c>
      <c r="D27" s="123"/>
      <c r="E27" s="123" t="s">
        <v>855</v>
      </c>
      <c r="F27" s="22" t="s">
        <v>99</v>
      </c>
      <c r="G27" s="22"/>
      <c r="H27" s="21" t="s">
        <v>21</v>
      </c>
      <c r="I27" s="21" t="s">
        <v>81</v>
      </c>
      <c r="J27" s="21" t="s">
        <v>167</v>
      </c>
      <c r="K27" s="123" t="s">
        <v>39</v>
      </c>
      <c r="L27" s="123"/>
      <c r="M27" s="189">
        <v>60000</v>
      </c>
      <c r="N27" s="196"/>
      <c r="O27" s="189">
        <f t="shared" si="0"/>
        <v>61140.95</v>
      </c>
    </row>
    <row r="28" spans="1:16" ht="22.05" customHeight="1" thickBot="1" x14ac:dyDescent="0.25">
      <c r="A28" s="358">
        <v>45703</v>
      </c>
      <c r="B28" s="47" t="s">
        <v>40</v>
      </c>
      <c r="C28" s="359"/>
      <c r="D28" s="359"/>
      <c r="E28" s="359" t="s">
        <v>1146</v>
      </c>
      <c r="F28" s="48" t="s">
        <v>99</v>
      </c>
      <c r="G28" s="48"/>
      <c r="H28" s="30" t="s">
        <v>22</v>
      </c>
      <c r="I28" s="30" t="s">
        <v>103</v>
      </c>
      <c r="J28" s="30" t="s">
        <v>60</v>
      </c>
      <c r="K28" s="359" t="s">
        <v>1903</v>
      </c>
      <c r="L28" s="359"/>
      <c r="M28" s="406"/>
      <c r="N28" s="407">
        <v>60250</v>
      </c>
      <c r="O28" s="507">
        <f t="shared" si="0"/>
        <v>890.94999999999709</v>
      </c>
      <c r="P28" s="89"/>
    </row>
    <row r="29" spans="1:16" ht="22.05" customHeight="1" x14ac:dyDescent="0.2">
      <c r="A29" s="186">
        <v>45719</v>
      </c>
      <c r="B29" s="20" t="s">
        <v>40</v>
      </c>
      <c r="C29" s="122"/>
      <c r="D29" s="123"/>
      <c r="E29" s="123" t="s">
        <v>1170</v>
      </c>
      <c r="F29" s="22" t="s">
        <v>77</v>
      </c>
      <c r="G29" s="22"/>
      <c r="H29" s="21" t="s">
        <v>22</v>
      </c>
      <c r="I29" s="21" t="s">
        <v>57</v>
      </c>
      <c r="J29" s="21" t="s">
        <v>85</v>
      </c>
      <c r="K29" s="123" t="s">
        <v>1175</v>
      </c>
      <c r="L29" s="123"/>
      <c r="M29" s="189"/>
      <c r="N29" s="196">
        <v>349</v>
      </c>
      <c r="O29" s="189">
        <f t="shared" si="0"/>
        <v>541.94999999999709</v>
      </c>
    </row>
    <row r="30" spans="1:16" ht="22.05" customHeight="1" x14ac:dyDescent="0.2">
      <c r="A30" s="186">
        <v>45719</v>
      </c>
      <c r="B30" s="20" t="s">
        <v>40</v>
      </c>
      <c r="C30" s="123"/>
      <c r="D30" s="123"/>
      <c r="E30" s="123" t="s">
        <v>1171</v>
      </c>
      <c r="F30" s="22" t="s">
        <v>120</v>
      </c>
      <c r="G30" s="22"/>
      <c r="H30" s="21" t="s">
        <v>22</v>
      </c>
      <c r="I30" s="21" t="s">
        <v>80</v>
      </c>
      <c r="J30" s="21" t="s">
        <v>197</v>
      </c>
      <c r="K30" s="123" t="s">
        <v>1175</v>
      </c>
      <c r="L30" s="123"/>
      <c r="M30" s="209"/>
      <c r="N30" s="195">
        <v>541.95000000000005</v>
      </c>
      <c r="O30" s="189">
        <f t="shared" si="0"/>
        <v>-2.9558577807620168E-12</v>
      </c>
    </row>
    <row r="31" spans="1:16" ht="22.05" customHeight="1" x14ac:dyDescent="0.2">
      <c r="A31" s="186">
        <v>45723</v>
      </c>
      <c r="B31" s="20" t="s">
        <v>40</v>
      </c>
      <c r="C31" s="123">
        <v>603546</v>
      </c>
      <c r="D31" s="123"/>
      <c r="E31" s="123" t="s">
        <v>855</v>
      </c>
      <c r="F31" s="22" t="s">
        <v>99</v>
      </c>
      <c r="G31" s="22"/>
      <c r="H31" s="21" t="s">
        <v>21</v>
      </c>
      <c r="I31" s="21" t="s">
        <v>81</v>
      </c>
      <c r="J31" s="21" t="s">
        <v>171</v>
      </c>
      <c r="K31" s="123" t="s">
        <v>39</v>
      </c>
      <c r="L31" s="123"/>
      <c r="M31" s="209">
        <v>64000</v>
      </c>
      <c r="N31" s="195"/>
      <c r="O31" s="189">
        <f t="shared" si="0"/>
        <v>64000</v>
      </c>
    </row>
    <row r="32" spans="1:16" ht="22.05" customHeight="1" x14ac:dyDescent="0.2">
      <c r="A32" s="186">
        <v>45723</v>
      </c>
      <c r="B32" s="20" t="s">
        <v>40</v>
      </c>
      <c r="C32" s="123"/>
      <c r="D32" s="123"/>
      <c r="E32" s="123" t="s">
        <v>1171</v>
      </c>
      <c r="F32" s="22" t="s">
        <v>120</v>
      </c>
      <c r="G32" s="22"/>
      <c r="H32" s="21" t="s">
        <v>22</v>
      </c>
      <c r="I32" s="21" t="s">
        <v>80</v>
      </c>
      <c r="J32" s="21" t="s">
        <v>197</v>
      </c>
      <c r="K32" s="123" t="s">
        <v>1175</v>
      </c>
      <c r="L32" s="123"/>
      <c r="M32" s="209"/>
      <c r="N32" s="195">
        <v>6004.44</v>
      </c>
      <c r="O32" s="189">
        <f t="shared" si="0"/>
        <v>57995.56</v>
      </c>
    </row>
    <row r="33" spans="1:16" ht="22.05" customHeight="1" x14ac:dyDescent="0.2">
      <c r="A33" s="186">
        <v>45723</v>
      </c>
      <c r="B33" s="20" t="s">
        <v>40</v>
      </c>
      <c r="C33" s="123"/>
      <c r="D33" s="123"/>
      <c r="E33" s="123" t="s">
        <v>1172</v>
      </c>
      <c r="F33" s="22" t="s">
        <v>120</v>
      </c>
      <c r="G33" s="22"/>
      <c r="H33" s="21" t="s">
        <v>22</v>
      </c>
      <c r="I33" s="21" t="s">
        <v>80</v>
      </c>
      <c r="J33" s="21" t="s">
        <v>196</v>
      </c>
      <c r="K33" s="123" t="s">
        <v>1175</v>
      </c>
      <c r="L33" s="123"/>
      <c r="M33" s="209"/>
      <c r="N33" s="195">
        <v>16771.03</v>
      </c>
      <c r="O33" s="189">
        <f t="shared" si="0"/>
        <v>41224.53</v>
      </c>
    </row>
    <row r="34" spans="1:16" ht="22.05" customHeight="1" x14ac:dyDescent="0.2">
      <c r="A34" s="186">
        <v>45723</v>
      </c>
      <c r="B34" s="20" t="s">
        <v>40</v>
      </c>
      <c r="C34" s="122"/>
      <c r="D34" s="122"/>
      <c r="E34" s="122" t="s">
        <v>1173</v>
      </c>
      <c r="F34" s="22" t="s">
        <v>120</v>
      </c>
      <c r="G34" s="22"/>
      <c r="H34" s="21" t="s">
        <v>22</v>
      </c>
      <c r="I34" s="21" t="s">
        <v>80</v>
      </c>
      <c r="J34" s="21" t="s">
        <v>198</v>
      </c>
      <c r="K34" s="123" t="s">
        <v>1175</v>
      </c>
      <c r="L34" s="122"/>
      <c r="M34" s="204"/>
      <c r="N34" s="193">
        <v>39237.57</v>
      </c>
      <c r="O34" s="189">
        <f t="shared" si="0"/>
        <v>1986.9599999999991</v>
      </c>
    </row>
    <row r="35" spans="1:16" ht="22.05" customHeight="1" x14ac:dyDescent="0.2">
      <c r="A35" s="186">
        <v>45726</v>
      </c>
      <c r="B35" s="20" t="s">
        <v>40</v>
      </c>
      <c r="C35" s="122"/>
      <c r="D35" s="122"/>
      <c r="E35" s="122" t="s">
        <v>1174</v>
      </c>
      <c r="F35" s="22" t="s">
        <v>77</v>
      </c>
      <c r="G35" s="22"/>
      <c r="H35" s="21" t="s">
        <v>22</v>
      </c>
      <c r="I35" s="21" t="s">
        <v>57</v>
      </c>
      <c r="J35" s="21" t="s">
        <v>85</v>
      </c>
      <c r="K35" s="123" t="s">
        <v>1175</v>
      </c>
      <c r="L35" s="122"/>
      <c r="M35" s="204"/>
      <c r="N35" s="193">
        <v>140</v>
      </c>
      <c r="O35" s="189">
        <f t="shared" si="0"/>
        <v>1846.9599999999991</v>
      </c>
    </row>
    <row r="36" spans="1:16" ht="22.05" customHeight="1" x14ac:dyDescent="0.2">
      <c r="A36" s="186">
        <v>45726</v>
      </c>
      <c r="B36" s="20" t="s">
        <v>40</v>
      </c>
      <c r="C36" s="122"/>
      <c r="D36" s="122"/>
      <c r="E36" s="122" t="s">
        <v>609</v>
      </c>
      <c r="F36" s="22" t="s">
        <v>77</v>
      </c>
      <c r="G36" s="22"/>
      <c r="H36" s="21" t="s">
        <v>22</v>
      </c>
      <c r="I36" s="21" t="s">
        <v>57</v>
      </c>
      <c r="J36" s="21" t="s">
        <v>85</v>
      </c>
      <c r="K36" s="123" t="s">
        <v>1175</v>
      </c>
      <c r="L36" s="122"/>
      <c r="M36" s="204"/>
      <c r="N36" s="193">
        <v>22.4</v>
      </c>
      <c r="O36" s="189">
        <f t="shared" si="0"/>
        <v>1824.559999999999</v>
      </c>
    </row>
    <row r="37" spans="1:16" ht="22.05" customHeight="1" x14ac:dyDescent="0.2">
      <c r="A37" s="186">
        <v>45743</v>
      </c>
      <c r="B37" s="20" t="s">
        <v>40</v>
      </c>
      <c r="C37" s="122">
        <v>325473</v>
      </c>
      <c r="D37" s="122"/>
      <c r="E37" s="122" t="s">
        <v>855</v>
      </c>
      <c r="F37" s="22" t="s">
        <v>99</v>
      </c>
      <c r="G37" s="22"/>
      <c r="H37" s="21" t="s">
        <v>21</v>
      </c>
      <c r="I37" s="21" t="s">
        <v>81</v>
      </c>
      <c r="J37" s="21" t="s">
        <v>171</v>
      </c>
      <c r="K37" s="122" t="s">
        <v>39</v>
      </c>
      <c r="L37" s="122"/>
      <c r="M37" s="204">
        <v>2500</v>
      </c>
      <c r="N37" s="193"/>
      <c r="O37" s="189">
        <f t="shared" si="0"/>
        <v>4324.5599999999995</v>
      </c>
    </row>
    <row r="38" spans="1:16" ht="22.05" customHeight="1" thickBot="1" x14ac:dyDescent="0.25">
      <c r="A38" s="358">
        <v>45743</v>
      </c>
      <c r="B38" s="47" t="s">
        <v>40</v>
      </c>
      <c r="C38" s="359"/>
      <c r="D38" s="359"/>
      <c r="E38" s="359" t="s">
        <v>2754</v>
      </c>
      <c r="F38" s="48" t="s">
        <v>99</v>
      </c>
      <c r="G38" s="48"/>
      <c r="H38" s="30" t="s">
        <v>22</v>
      </c>
      <c r="I38" s="30" t="s">
        <v>103</v>
      </c>
      <c r="J38" s="30" t="s">
        <v>97</v>
      </c>
      <c r="K38" s="359" t="s">
        <v>2756</v>
      </c>
      <c r="L38" s="359"/>
      <c r="M38" s="428"/>
      <c r="N38" s="388">
        <v>3964.95</v>
      </c>
      <c r="O38" s="507">
        <f t="shared" si="0"/>
        <v>359.60999999999967</v>
      </c>
      <c r="P38" s="89"/>
    </row>
    <row r="39" spans="1:16" ht="22.05" customHeight="1" x14ac:dyDescent="0.2">
      <c r="A39" s="186">
        <v>45750</v>
      </c>
      <c r="B39" s="20" t="s">
        <v>40</v>
      </c>
      <c r="C39" s="122"/>
      <c r="D39" s="122"/>
      <c r="E39" s="122" t="s">
        <v>1170</v>
      </c>
      <c r="F39" s="22" t="s">
        <v>120</v>
      </c>
      <c r="G39" s="22"/>
      <c r="H39" s="21" t="s">
        <v>22</v>
      </c>
      <c r="I39" s="21" t="s">
        <v>57</v>
      </c>
      <c r="J39" s="21" t="s">
        <v>85</v>
      </c>
      <c r="K39" s="123" t="s">
        <v>1175</v>
      </c>
      <c r="L39" s="122"/>
      <c r="M39" s="204"/>
      <c r="N39" s="193">
        <v>349</v>
      </c>
      <c r="O39" s="189">
        <f t="shared" si="0"/>
        <v>10.609999999999673</v>
      </c>
    </row>
    <row r="40" spans="1:16" ht="22.05" customHeight="1" x14ac:dyDescent="0.2">
      <c r="A40" s="186">
        <v>45750</v>
      </c>
      <c r="B40" s="20" t="s">
        <v>40</v>
      </c>
      <c r="C40" s="122"/>
      <c r="D40" s="122"/>
      <c r="E40" s="122" t="s">
        <v>1171</v>
      </c>
      <c r="F40" s="22" t="s">
        <v>120</v>
      </c>
      <c r="G40" s="22"/>
      <c r="H40" s="21" t="s">
        <v>22</v>
      </c>
      <c r="I40" s="21" t="s">
        <v>80</v>
      </c>
      <c r="J40" s="21" t="s">
        <v>197</v>
      </c>
      <c r="K40" s="123" t="s">
        <v>1175</v>
      </c>
      <c r="L40" s="122"/>
      <c r="M40" s="204"/>
      <c r="N40" s="193">
        <v>10.61</v>
      </c>
      <c r="O40" s="189">
        <f t="shared" si="0"/>
        <v>-3.2684965844964609E-13</v>
      </c>
    </row>
    <row r="41" spans="1:16" ht="22.05" customHeight="1" x14ac:dyDescent="0.2">
      <c r="A41" s="186">
        <v>45751</v>
      </c>
      <c r="B41" s="20" t="s">
        <v>40</v>
      </c>
      <c r="C41" s="122">
        <v>552160</v>
      </c>
      <c r="D41" s="122" t="s">
        <v>2755</v>
      </c>
      <c r="E41" s="122" t="s">
        <v>1118</v>
      </c>
      <c r="F41" s="22" t="s">
        <v>99</v>
      </c>
      <c r="G41" s="22"/>
      <c r="H41" s="21" t="s">
        <v>21</v>
      </c>
      <c r="I41" s="21" t="s">
        <v>81</v>
      </c>
      <c r="J41" s="21" t="s">
        <v>167</v>
      </c>
      <c r="K41" s="122" t="s">
        <v>1162</v>
      </c>
      <c r="L41" s="122"/>
      <c r="M41" s="204">
        <v>64000</v>
      </c>
      <c r="N41" s="198"/>
      <c r="O41" s="189">
        <f t="shared" si="0"/>
        <v>64000</v>
      </c>
    </row>
    <row r="42" spans="1:16" ht="22.05" customHeight="1" x14ac:dyDescent="0.2">
      <c r="A42" s="186">
        <v>45751</v>
      </c>
      <c r="B42" s="20" t="s">
        <v>40</v>
      </c>
      <c r="C42" s="122"/>
      <c r="D42" s="41"/>
      <c r="E42" s="203" t="s">
        <v>1171</v>
      </c>
      <c r="F42" s="41" t="s">
        <v>120</v>
      </c>
      <c r="G42" s="41"/>
      <c r="H42" s="41" t="s">
        <v>22</v>
      </c>
      <c r="I42" s="41" t="s">
        <v>80</v>
      </c>
      <c r="J42" s="41" t="s">
        <v>197</v>
      </c>
      <c r="K42" s="123" t="s">
        <v>1175</v>
      </c>
      <c r="L42" s="55"/>
      <c r="M42" s="215"/>
      <c r="N42" s="249">
        <v>6525.72</v>
      </c>
      <c r="O42" s="189">
        <f t="shared" si="0"/>
        <v>57474.28</v>
      </c>
    </row>
    <row r="43" spans="1:16" ht="22.05" customHeight="1" x14ac:dyDescent="0.2">
      <c r="A43" s="186">
        <v>45751</v>
      </c>
      <c r="B43" s="20" t="s">
        <v>40</v>
      </c>
      <c r="C43" s="122"/>
      <c r="D43" s="41"/>
      <c r="E43" s="203" t="s">
        <v>1172</v>
      </c>
      <c r="F43" s="41" t="s">
        <v>120</v>
      </c>
      <c r="G43" s="41"/>
      <c r="H43" s="41" t="s">
        <v>22</v>
      </c>
      <c r="I43" s="41" t="s">
        <v>80</v>
      </c>
      <c r="J43" s="41" t="s">
        <v>196</v>
      </c>
      <c r="K43" s="123" t="s">
        <v>1175</v>
      </c>
      <c r="L43" s="55"/>
      <c r="M43" s="215"/>
      <c r="N43" s="249">
        <v>16877.25</v>
      </c>
      <c r="O43" s="189">
        <f t="shared" si="0"/>
        <v>40597.03</v>
      </c>
    </row>
    <row r="44" spans="1:16" ht="22.05" customHeight="1" x14ac:dyDescent="0.2">
      <c r="A44" s="186">
        <v>45751</v>
      </c>
      <c r="B44" s="20" t="s">
        <v>40</v>
      </c>
      <c r="C44" s="122"/>
      <c r="D44" s="41"/>
      <c r="E44" s="203" t="s">
        <v>1173</v>
      </c>
      <c r="F44" s="41" t="s">
        <v>120</v>
      </c>
      <c r="G44" s="41"/>
      <c r="H44" s="41" t="s">
        <v>22</v>
      </c>
      <c r="I44" s="41" t="s">
        <v>80</v>
      </c>
      <c r="J44" s="41" t="s">
        <v>198</v>
      </c>
      <c r="K44" s="123" t="s">
        <v>1175</v>
      </c>
      <c r="L44" s="55"/>
      <c r="M44" s="215"/>
      <c r="N44" s="249">
        <v>39131.35</v>
      </c>
      <c r="O44" s="189">
        <f t="shared" si="0"/>
        <v>1465.6800000000003</v>
      </c>
    </row>
    <row r="45" spans="1:16" ht="22.05" customHeight="1" x14ac:dyDescent="0.2">
      <c r="A45" s="186">
        <v>45752</v>
      </c>
      <c r="B45" s="20" t="s">
        <v>40</v>
      </c>
      <c r="C45" s="122"/>
      <c r="D45" s="41"/>
      <c r="E45" s="203" t="s">
        <v>1174</v>
      </c>
      <c r="F45" s="41" t="s">
        <v>77</v>
      </c>
      <c r="G45" s="41"/>
      <c r="H45" s="41" t="s">
        <v>22</v>
      </c>
      <c r="I45" s="41" t="s">
        <v>57</v>
      </c>
      <c r="J45" s="41" t="s">
        <v>85</v>
      </c>
      <c r="K45" s="123" t="s">
        <v>1175</v>
      </c>
      <c r="L45" s="55"/>
      <c r="M45" s="215"/>
      <c r="N45" s="249">
        <v>140</v>
      </c>
      <c r="O45" s="189">
        <f t="shared" si="0"/>
        <v>1325.6800000000003</v>
      </c>
    </row>
    <row r="46" spans="1:16" ht="22.05" customHeight="1" x14ac:dyDescent="0.2">
      <c r="A46" s="186">
        <v>45752</v>
      </c>
      <c r="B46" s="20" t="s">
        <v>40</v>
      </c>
      <c r="C46" s="122"/>
      <c r="D46" s="41"/>
      <c r="E46" s="203" t="s">
        <v>609</v>
      </c>
      <c r="F46" s="41" t="s">
        <v>77</v>
      </c>
      <c r="G46" s="41"/>
      <c r="H46" s="41" t="s">
        <v>22</v>
      </c>
      <c r="I46" s="41" t="s">
        <v>57</v>
      </c>
      <c r="J46" s="41" t="s">
        <v>85</v>
      </c>
      <c r="K46" s="123" t="s">
        <v>1175</v>
      </c>
      <c r="L46" s="55"/>
      <c r="M46" s="215"/>
      <c r="N46" s="249">
        <v>22.4</v>
      </c>
      <c r="O46" s="189">
        <f t="shared" si="0"/>
        <v>1303.2800000000002</v>
      </c>
    </row>
    <row r="47" spans="1:16" ht="22.05" customHeight="1" x14ac:dyDescent="0.2">
      <c r="A47" s="186">
        <v>45769</v>
      </c>
      <c r="B47" s="20" t="s">
        <v>40</v>
      </c>
      <c r="C47" s="122">
        <v>229975</v>
      </c>
      <c r="D47" s="41"/>
      <c r="E47" s="203" t="s">
        <v>855</v>
      </c>
      <c r="F47" s="41" t="s">
        <v>99</v>
      </c>
      <c r="G47" s="41"/>
      <c r="H47" s="41" t="s">
        <v>21</v>
      </c>
      <c r="I47" s="41" t="s">
        <v>81</v>
      </c>
      <c r="J47" s="41" t="s">
        <v>171</v>
      </c>
      <c r="K47" s="55" t="s">
        <v>39</v>
      </c>
      <c r="L47" s="55"/>
      <c r="M47" s="215">
        <v>108500</v>
      </c>
      <c r="N47" s="249"/>
      <c r="O47" s="189">
        <f t="shared" si="0"/>
        <v>109803.28</v>
      </c>
    </row>
    <row r="48" spans="1:16" ht="22.05" customHeight="1" x14ac:dyDescent="0.2">
      <c r="A48" s="186">
        <v>45769</v>
      </c>
      <c r="B48" s="20" t="s">
        <v>40</v>
      </c>
      <c r="C48" s="122"/>
      <c r="D48" s="41" t="s">
        <v>3497</v>
      </c>
      <c r="E48" s="203" t="s">
        <v>3498</v>
      </c>
      <c r="F48" s="41" t="s">
        <v>99</v>
      </c>
      <c r="G48" s="41"/>
      <c r="H48" s="41" t="s">
        <v>22</v>
      </c>
      <c r="I48" s="41" t="s">
        <v>80</v>
      </c>
      <c r="J48" s="41" t="s">
        <v>68</v>
      </c>
      <c r="K48" s="55" t="s">
        <v>3499</v>
      </c>
      <c r="L48" s="55"/>
      <c r="M48" s="215"/>
      <c r="N48" s="249">
        <v>108140.59</v>
      </c>
      <c r="O48" s="189">
        <f t="shared" si="0"/>
        <v>1662.6900000000023</v>
      </c>
    </row>
    <row r="49" spans="1:16" ht="22.05" customHeight="1" x14ac:dyDescent="0.2">
      <c r="A49" s="186">
        <v>45775</v>
      </c>
      <c r="B49" s="20" t="s">
        <v>40</v>
      </c>
      <c r="C49" s="122">
        <v>207293</v>
      </c>
      <c r="D49" s="41"/>
      <c r="E49" s="203" t="s">
        <v>855</v>
      </c>
      <c r="F49" s="41" t="s">
        <v>99</v>
      </c>
      <c r="G49" s="41"/>
      <c r="H49" s="41" t="s">
        <v>21</v>
      </c>
      <c r="I49" s="41" t="s">
        <v>81</v>
      </c>
      <c r="J49" s="41" t="s">
        <v>171</v>
      </c>
      <c r="K49" s="55" t="s">
        <v>39</v>
      </c>
      <c r="L49" s="55"/>
      <c r="M49" s="215">
        <v>2500</v>
      </c>
      <c r="N49" s="249"/>
      <c r="O49" s="189">
        <f t="shared" si="0"/>
        <v>4162.6900000000023</v>
      </c>
    </row>
    <row r="50" spans="1:16" ht="22.05" customHeight="1" thickBot="1" x14ac:dyDescent="0.25">
      <c r="A50" s="358">
        <v>45775</v>
      </c>
      <c r="B50" s="47" t="s">
        <v>40</v>
      </c>
      <c r="C50" s="359">
        <v>280425</v>
      </c>
      <c r="D50" s="50"/>
      <c r="E50" s="206" t="s">
        <v>1749</v>
      </c>
      <c r="F50" s="50" t="s">
        <v>99</v>
      </c>
      <c r="G50" s="50"/>
      <c r="H50" s="50" t="s">
        <v>22</v>
      </c>
      <c r="I50" s="50" t="s">
        <v>56</v>
      </c>
      <c r="J50" s="50" t="s">
        <v>88</v>
      </c>
      <c r="K50" s="101" t="s">
        <v>1155</v>
      </c>
      <c r="L50" s="101"/>
      <c r="M50" s="410"/>
      <c r="N50" s="411">
        <v>3480</v>
      </c>
      <c r="O50" s="507">
        <f t="shared" si="0"/>
        <v>682.69000000000233</v>
      </c>
      <c r="P50" s="89"/>
    </row>
    <row r="51" spans="1:16" ht="22.05" customHeight="1" x14ac:dyDescent="0.2">
      <c r="A51" s="186">
        <v>45780</v>
      </c>
      <c r="B51" s="20" t="s">
        <v>40</v>
      </c>
      <c r="C51" s="122"/>
      <c r="D51" s="41"/>
      <c r="E51" s="203" t="s">
        <v>1174</v>
      </c>
      <c r="F51" s="41" t="s">
        <v>77</v>
      </c>
      <c r="G51" s="41"/>
      <c r="H51" s="41" t="s">
        <v>22</v>
      </c>
      <c r="I51" s="41" t="s">
        <v>57</v>
      </c>
      <c r="J51" s="41" t="s">
        <v>85</v>
      </c>
      <c r="K51" s="55" t="s">
        <v>1175</v>
      </c>
      <c r="L51" s="55"/>
      <c r="M51" s="215"/>
      <c r="N51" s="249">
        <v>140</v>
      </c>
      <c r="O51" s="189">
        <f t="shared" si="0"/>
        <v>542.69000000000233</v>
      </c>
    </row>
    <row r="52" spans="1:16" ht="22.05" customHeight="1" x14ac:dyDescent="0.2">
      <c r="A52" s="186">
        <v>45780</v>
      </c>
      <c r="B52" s="20" t="s">
        <v>40</v>
      </c>
      <c r="C52" s="122"/>
      <c r="D52" s="41"/>
      <c r="E52" s="203" t="s">
        <v>609</v>
      </c>
      <c r="F52" s="41" t="s">
        <v>77</v>
      </c>
      <c r="G52" s="41"/>
      <c r="H52" s="41" t="s">
        <v>22</v>
      </c>
      <c r="I52" s="41" t="s">
        <v>57</v>
      </c>
      <c r="J52" s="41" t="s">
        <v>85</v>
      </c>
      <c r="K52" s="55" t="s">
        <v>1175</v>
      </c>
      <c r="L52" s="55"/>
      <c r="M52" s="215"/>
      <c r="N52" s="249">
        <v>22.4</v>
      </c>
      <c r="O52" s="189">
        <f t="shared" si="0"/>
        <v>520.29000000000235</v>
      </c>
    </row>
    <row r="53" spans="1:16" ht="22.05" customHeight="1" x14ac:dyDescent="0.2">
      <c r="A53" s="186">
        <v>45782</v>
      </c>
      <c r="B53" s="20" t="s">
        <v>40</v>
      </c>
      <c r="C53" s="122"/>
      <c r="D53" s="41"/>
      <c r="E53" s="203" t="s">
        <v>1170</v>
      </c>
      <c r="F53" s="41" t="s">
        <v>120</v>
      </c>
      <c r="G53" s="41"/>
      <c r="H53" s="41" t="s">
        <v>22</v>
      </c>
      <c r="I53" s="41" t="s">
        <v>57</v>
      </c>
      <c r="J53" s="41" t="s">
        <v>85</v>
      </c>
      <c r="K53" s="55" t="s">
        <v>1175</v>
      </c>
      <c r="L53" s="55"/>
      <c r="M53" s="215"/>
      <c r="N53" s="249">
        <v>349</v>
      </c>
      <c r="O53" s="189">
        <f t="shared" si="0"/>
        <v>171.29000000000235</v>
      </c>
    </row>
    <row r="54" spans="1:16" ht="22.05" customHeight="1" x14ac:dyDescent="0.2">
      <c r="A54" s="186">
        <v>45782</v>
      </c>
      <c r="B54" s="20" t="s">
        <v>40</v>
      </c>
      <c r="C54" s="122"/>
      <c r="D54" s="41"/>
      <c r="E54" s="203" t="s">
        <v>1171</v>
      </c>
      <c r="F54" s="41" t="s">
        <v>120</v>
      </c>
      <c r="G54" s="41"/>
      <c r="H54" s="41" t="s">
        <v>22</v>
      </c>
      <c r="I54" s="41" t="s">
        <v>80</v>
      </c>
      <c r="J54" s="41" t="s">
        <v>197</v>
      </c>
      <c r="K54" s="55" t="s">
        <v>1175</v>
      </c>
      <c r="L54" s="55"/>
      <c r="M54" s="215"/>
      <c r="N54" s="249">
        <v>171.29</v>
      </c>
      <c r="O54" s="189">
        <f t="shared" si="0"/>
        <v>2.3590018827235326E-12</v>
      </c>
    </row>
    <row r="55" spans="1:16" ht="22.05" customHeight="1" x14ac:dyDescent="0.2">
      <c r="A55" s="186">
        <v>45784</v>
      </c>
      <c r="B55" s="20" t="s">
        <v>40</v>
      </c>
      <c r="C55" s="122">
        <v>210269</v>
      </c>
      <c r="D55" s="41"/>
      <c r="E55" s="203" t="s">
        <v>855</v>
      </c>
      <c r="F55" s="41" t="s">
        <v>99</v>
      </c>
      <c r="G55" s="41"/>
      <c r="H55" s="41" t="s">
        <v>21</v>
      </c>
      <c r="I55" s="41" t="s">
        <v>81</v>
      </c>
      <c r="J55" s="41" t="s">
        <v>171</v>
      </c>
      <c r="K55" s="55" t="s">
        <v>39</v>
      </c>
      <c r="L55" s="55"/>
      <c r="M55" s="215">
        <v>65000</v>
      </c>
      <c r="N55" s="249"/>
      <c r="O55" s="189">
        <f t="shared" si="0"/>
        <v>65000</v>
      </c>
    </row>
    <row r="56" spans="1:16" ht="22.05" customHeight="1" x14ac:dyDescent="0.2">
      <c r="A56" s="186">
        <v>45784</v>
      </c>
      <c r="B56" s="20" t="s">
        <v>40</v>
      </c>
      <c r="C56" s="122"/>
      <c r="D56" s="41"/>
      <c r="E56" s="203" t="s">
        <v>1171</v>
      </c>
      <c r="F56" s="41" t="s">
        <v>120</v>
      </c>
      <c r="G56" s="41"/>
      <c r="H56" s="41" t="s">
        <v>22</v>
      </c>
      <c r="I56" s="41" t="s">
        <v>80</v>
      </c>
      <c r="J56" s="41" t="s">
        <v>197</v>
      </c>
      <c r="K56" s="55" t="s">
        <v>1175</v>
      </c>
      <c r="L56" s="55"/>
      <c r="M56" s="215"/>
      <c r="N56" s="249">
        <v>6354.91</v>
      </c>
      <c r="O56" s="189">
        <f t="shared" si="0"/>
        <v>58645.09</v>
      </c>
    </row>
    <row r="57" spans="1:16" ht="22.05" customHeight="1" x14ac:dyDescent="0.2">
      <c r="A57" s="186">
        <v>45784</v>
      </c>
      <c r="B57" s="20" t="s">
        <v>40</v>
      </c>
      <c r="C57" s="203"/>
      <c r="D57" s="41"/>
      <c r="E57" s="203" t="s">
        <v>1172</v>
      </c>
      <c r="F57" s="41" t="s">
        <v>120</v>
      </c>
      <c r="G57" s="41"/>
      <c r="H57" s="41" t="s">
        <v>22</v>
      </c>
      <c r="I57" s="41" t="s">
        <v>80</v>
      </c>
      <c r="J57" s="41" t="s">
        <v>196</v>
      </c>
      <c r="K57" s="55" t="s">
        <v>1175</v>
      </c>
      <c r="L57" s="55"/>
      <c r="M57" s="215"/>
      <c r="N57" s="249">
        <v>16984.14</v>
      </c>
      <c r="O57" s="189">
        <f t="shared" si="0"/>
        <v>41660.949999999997</v>
      </c>
    </row>
    <row r="58" spans="1:16" ht="22.05" customHeight="1" x14ac:dyDescent="0.2">
      <c r="A58" s="186">
        <v>45784</v>
      </c>
      <c r="B58" s="20" t="s">
        <v>40</v>
      </c>
      <c r="C58" s="122"/>
      <c r="D58" s="41"/>
      <c r="E58" s="203" t="s">
        <v>1173</v>
      </c>
      <c r="F58" s="41" t="s">
        <v>120</v>
      </c>
      <c r="G58" s="41"/>
      <c r="H58" s="41" t="s">
        <v>22</v>
      </c>
      <c r="I58" s="41" t="s">
        <v>80</v>
      </c>
      <c r="J58" s="41" t="s">
        <v>198</v>
      </c>
      <c r="K58" s="55" t="s">
        <v>1175</v>
      </c>
      <c r="L58" s="55"/>
      <c r="M58" s="215"/>
      <c r="N58" s="249">
        <v>39024.46</v>
      </c>
      <c r="O58" s="189">
        <f t="shared" si="0"/>
        <v>2636.489999999998</v>
      </c>
    </row>
    <row r="59" spans="1:16" ht="22.05" customHeight="1" thickBot="1" x14ac:dyDescent="0.25">
      <c r="A59" s="358">
        <v>45805</v>
      </c>
      <c r="B59" s="47" t="s">
        <v>40</v>
      </c>
      <c r="C59" s="359"/>
      <c r="D59" s="50"/>
      <c r="E59" s="206" t="s">
        <v>4124</v>
      </c>
      <c r="F59" s="50" t="s">
        <v>99</v>
      </c>
      <c r="G59" s="50"/>
      <c r="H59" s="50" t="s">
        <v>22</v>
      </c>
      <c r="I59" s="50" t="s">
        <v>54</v>
      </c>
      <c r="J59" s="50" t="s">
        <v>41</v>
      </c>
      <c r="K59" s="101" t="s">
        <v>4125</v>
      </c>
      <c r="L59" s="410">
        <v>1450</v>
      </c>
      <c r="M59" s="410"/>
      <c r="N59" s="411"/>
      <c r="O59" s="507">
        <f t="shared" si="0"/>
        <v>2636.489999999998</v>
      </c>
    </row>
    <row r="60" spans="1:16" ht="22.05" customHeight="1" x14ac:dyDescent="0.2">
      <c r="A60" s="186">
        <v>45811</v>
      </c>
      <c r="B60" s="20" t="s">
        <v>40</v>
      </c>
      <c r="C60" s="122"/>
      <c r="D60" s="41"/>
      <c r="E60" s="203" t="s">
        <v>1170</v>
      </c>
      <c r="F60" s="41" t="s">
        <v>120</v>
      </c>
      <c r="G60" s="41"/>
      <c r="H60" s="41" t="s">
        <v>22</v>
      </c>
      <c r="I60" s="41" t="s">
        <v>57</v>
      </c>
      <c r="J60" s="41" t="s">
        <v>85</v>
      </c>
      <c r="K60" s="55" t="s">
        <v>1175</v>
      </c>
      <c r="L60" s="55"/>
      <c r="M60" s="215"/>
      <c r="N60" s="249">
        <v>349</v>
      </c>
      <c r="O60" s="189">
        <f t="shared" si="0"/>
        <v>2287.489999999998</v>
      </c>
    </row>
    <row r="61" spans="1:16" ht="22.05" customHeight="1" x14ac:dyDescent="0.2">
      <c r="A61" s="186">
        <v>45811</v>
      </c>
      <c r="B61" s="20" t="s">
        <v>40</v>
      </c>
      <c r="C61" s="122"/>
      <c r="D61" s="41"/>
      <c r="E61" s="203" t="s">
        <v>1171</v>
      </c>
      <c r="F61" s="41" t="s">
        <v>120</v>
      </c>
      <c r="G61" s="41"/>
      <c r="H61" s="41" t="s">
        <v>22</v>
      </c>
      <c r="I61" s="41" t="s">
        <v>80</v>
      </c>
      <c r="J61" s="41" t="s">
        <v>197</v>
      </c>
      <c r="K61" s="55" t="s">
        <v>1175</v>
      </c>
      <c r="L61" s="55"/>
      <c r="M61" s="215"/>
      <c r="N61" s="249">
        <v>2287.4899999999998</v>
      </c>
      <c r="O61" s="189">
        <f t="shared" si="0"/>
        <v>0</v>
      </c>
    </row>
    <row r="62" spans="1:16" ht="22.05" customHeight="1" x14ac:dyDescent="0.2">
      <c r="A62" s="186">
        <v>45814</v>
      </c>
      <c r="B62" s="20" t="s">
        <v>40</v>
      </c>
      <c r="C62" s="203">
        <v>762572</v>
      </c>
      <c r="D62" s="41"/>
      <c r="E62" s="203" t="s">
        <v>855</v>
      </c>
      <c r="F62" s="41" t="s">
        <v>99</v>
      </c>
      <c r="G62" s="41"/>
      <c r="H62" s="41" t="s">
        <v>21</v>
      </c>
      <c r="I62" s="41" t="s">
        <v>81</v>
      </c>
      <c r="J62" s="41" t="s">
        <v>171</v>
      </c>
      <c r="K62" s="55" t="s">
        <v>39</v>
      </c>
      <c r="L62" s="55"/>
      <c r="M62" s="215">
        <v>65000</v>
      </c>
      <c r="N62" s="249"/>
      <c r="O62" s="189">
        <f t="shared" si="0"/>
        <v>65000</v>
      </c>
    </row>
    <row r="63" spans="1:16" ht="22.05" customHeight="1" x14ac:dyDescent="0.2">
      <c r="A63" s="186">
        <v>45814</v>
      </c>
      <c r="B63" s="20" t="s">
        <v>40</v>
      </c>
      <c r="C63" s="203"/>
      <c r="D63" s="41"/>
      <c r="E63" s="203" t="s">
        <v>1171</v>
      </c>
      <c r="F63" s="41" t="s">
        <v>120</v>
      </c>
      <c r="G63" s="41"/>
      <c r="H63" s="41" t="s">
        <v>22</v>
      </c>
      <c r="I63" s="41" t="s">
        <v>80</v>
      </c>
      <c r="J63" s="41" t="s">
        <v>197</v>
      </c>
      <c r="K63" s="55" t="s">
        <v>1175</v>
      </c>
      <c r="L63" s="55"/>
      <c r="M63" s="215"/>
      <c r="N63" s="249">
        <v>4228.5200000000004</v>
      </c>
      <c r="O63" s="189">
        <f t="shared" si="0"/>
        <v>60771.479999999996</v>
      </c>
    </row>
    <row r="64" spans="1:16" ht="22.05" customHeight="1" x14ac:dyDescent="0.2">
      <c r="A64" s="26">
        <v>45814</v>
      </c>
      <c r="B64" s="20" t="s">
        <v>40</v>
      </c>
      <c r="C64" s="156"/>
      <c r="D64" s="28"/>
      <c r="E64" s="156" t="s">
        <v>1172</v>
      </c>
      <c r="F64" s="93" t="s">
        <v>120</v>
      </c>
      <c r="H64" s="28" t="s">
        <v>22</v>
      </c>
      <c r="I64" s="28" t="s">
        <v>80</v>
      </c>
      <c r="J64" s="28" t="s">
        <v>196</v>
      </c>
      <c r="K64" s="25" t="s">
        <v>1175</v>
      </c>
      <c r="M64" s="252"/>
      <c r="N64" s="253">
        <v>17091.7</v>
      </c>
      <c r="O64" s="114">
        <f t="shared" si="0"/>
        <v>43679.78</v>
      </c>
    </row>
    <row r="65" spans="1:15" ht="22.05" customHeight="1" x14ac:dyDescent="0.2">
      <c r="A65" s="26">
        <v>45814</v>
      </c>
      <c r="B65" s="20" t="s">
        <v>40</v>
      </c>
      <c r="C65" s="156"/>
      <c r="D65" s="28"/>
      <c r="E65" s="156" t="s">
        <v>1173</v>
      </c>
      <c r="F65" s="93" t="s">
        <v>120</v>
      </c>
      <c r="H65" s="28" t="s">
        <v>22</v>
      </c>
      <c r="I65" s="28" t="s">
        <v>80</v>
      </c>
      <c r="J65" s="28" t="s">
        <v>198</v>
      </c>
      <c r="K65" s="25" t="s">
        <v>1175</v>
      </c>
      <c r="M65" s="252"/>
      <c r="N65" s="253">
        <v>38916.9</v>
      </c>
      <c r="O65" s="114">
        <f t="shared" si="0"/>
        <v>4762.8799999999974</v>
      </c>
    </row>
    <row r="66" spans="1:15" ht="22.05" customHeight="1" x14ac:dyDescent="0.2">
      <c r="A66" s="26">
        <v>45815</v>
      </c>
      <c r="B66" s="20" t="s">
        <v>40</v>
      </c>
      <c r="C66" s="156"/>
      <c r="D66" s="28"/>
      <c r="E66" s="156" t="s">
        <v>1174</v>
      </c>
      <c r="F66" s="93" t="s">
        <v>77</v>
      </c>
      <c r="H66" s="28" t="s">
        <v>22</v>
      </c>
      <c r="I66" s="28" t="s">
        <v>57</v>
      </c>
      <c r="J66" s="28" t="s">
        <v>85</v>
      </c>
      <c r="K66" s="25" t="s">
        <v>1175</v>
      </c>
      <c r="M66" s="252"/>
      <c r="N66" s="253">
        <v>140</v>
      </c>
      <c r="O66" s="114">
        <f t="shared" si="0"/>
        <v>4622.8799999999974</v>
      </c>
    </row>
    <row r="67" spans="1:15" ht="22.05" customHeight="1" x14ac:dyDescent="0.2">
      <c r="A67" s="26">
        <v>45815</v>
      </c>
      <c r="B67" s="20" t="s">
        <v>40</v>
      </c>
      <c r="C67" s="156"/>
      <c r="D67" s="28"/>
      <c r="E67" s="156" t="s">
        <v>609</v>
      </c>
      <c r="F67" s="93" t="s">
        <v>77</v>
      </c>
      <c r="H67" s="28" t="s">
        <v>22</v>
      </c>
      <c r="I67" s="28" t="s">
        <v>57</v>
      </c>
      <c r="J67" s="28" t="s">
        <v>85</v>
      </c>
      <c r="K67" s="25" t="s">
        <v>1175</v>
      </c>
      <c r="M67" s="252"/>
      <c r="N67" s="253">
        <v>22.4</v>
      </c>
      <c r="O67" s="114">
        <f t="shared" si="0"/>
        <v>4600.4799999999977</v>
      </c>
    </row>
    <row r="68" spans="1:15" ht="22.05" customHeight="1" thickBot="1" x14ac:dyDescent="0.25">
      <c r="A68" s="374">
        <v>45825</v>
      </c>
      <c r="B68" s="47" t="s">
        <v>40</v>
      </c>
      <c r="C68" s="427"/>
      <c r="D68" s="69"/>
      <c r="E68" s="427" t="s">
        <v>1105</v>
      </c>
      <c r="F68" s="377" t="s">
        <v>99</v>
      </c>
      <c r="G68" s="69"/>
      <c r="H68" s="69" t="s">
        <v>22</v>
      </c>
      <c r="I68" s="69" t="s">
        <v>81</v>
      </c>
      <c r="J68" s="69" t="s">
        <v>167</v>
      </c>
      <c r="K68" s="89" t="s">
        <v>5032</v>
      </c>
      <c r="L68" s="89"/>
      <c r="M68" s="447"/>
      <c r="N68" s="448">
        <v>4000</v>
      </c>
      <c r="O68" s="517">
        <f t="shared" ref="O68:O70" si="1">O67+M68-N68</f>
        <v>600.47999999999774</v>
      </c>
    </row>
    <row r="69" spans="1:15" ht="22.05" customHeight="1" x14ac:dyDescent="0.2">
      <c r="A69" s="26">
        <v>45839</v>
      </c>
      <c r="B69" s="20" t="s">
        <v>40</v>
      </c>
      <c r="C69" s="156">
        <v>403680</v>
      </c>
      <c r="D69" s="28"/>
      <c r="E69" s="156" t="s">
        <v>855</v>
      </c>
      <c r="F69" s="93" t="s">
        <v>99</v>
      </c>
      <c r="H69" s="28" t="s">
        <v>21</v>
      </c>
      <c r="I69" s="28" t="s">
        <v>81</v>
      </c>
      <c r="J69" s="28" t="s">
        <v>167</v>
      </c>
      <c r="K69" s="25" t="s">
        <v>39</v>
      </c>
      <c r="M69" s="252">
        <v>64500</v>
      </c>
      <c r="N69" s="253"/>
      <c r="O69" s="114">
        <f t="shared" si="1"/>
        <v>65100.479999999996</v>
      </c>
    </row>
    <row r="70" spans="1:15" ht="22.05" customHeight="1" x14ac:dyDescent="0.2">
      <c r="A70" s="26">
        <v>45841</v>
      </c>
      <c r="B70" s="20" t="s">
        <v>40</v>
      </c>
      <c r="C70" s="156"/>
      <c r="D70" s="28"/>
      <c r="E70" s="156" t="s">
        <v>1170</v>
      </c>
      <c r="F70" s="93" t="s">
        <v>120</v>
      </c>
      <c r="H70" s="28" t="s">
        <v>22</v>
      </c>
      <c r="I70" s="28" t="s">
        <v>57</v>
      </c>
      <c r="J70" s="28" t="s">
        <v>85</v>
      </c>
      <c r="K70" s="25" t="s">
        <v>1175</v>
      </c>
      <c r="M70" s="252"/>
      <c r="N70" s="253">
        <v>349</v>
      </c>
      <c r="O70" s="114">
        <f t="shared" si="1"/>
        <v>64751.479999999996</v>
      </c>
    </row>
    <row r="71" spans="1:15" ht="22.05" customHeight="1" x14ac:dyDescent="0.2">
      <c r="A71" s="26">
        <v>45841</v>
      </c>
      <c r="B71" s="20" t="s">
        <v>40</v>
      </c>
      <c r="C71" s="156"/>
      <c r="D71" s="28"/>
      <c r="E71" s="156" t="s">
        <v>1171</v>
      </c>
      <c r="F71" s="93" t="s">
        <v>120</v>
      </c>
      <c r="H71" s="28" t="s">
        <v>22</v>
      </c>
      <c r="I71" s="28" t="s">
        <v>80</v>
      </c>
      <c r="J71" s="28" t="s">
        <v>197</v>
      </c>
      <c r="K71" s="25" t="s">
        <v>1175</v>
      </c>
      <c r="M71" s="252"/>
      <c r="N71" s="253">
        <v>6505.76</v>
      </c>
      <c r="O71" s="150">
        <f>O70+M71-N71</f>
        <v>58245.719999999994</v>
      </c>
    </row>
    <row r="72" spans="1:15" ht="22.05" customHeight="1" x14ac:dyDescent="0.2">
      <c r="A72" s="26">
        <v>45841</v>
      </c>
      <c r="B72" s="20" t="s">
        <v>40</v>
      </c>
      <c r="C72" s="156"/>
      <c r="D72" s="28"/>
      <c r="E72" s="156" t="s">
        <v>1172</v>
      </c>
      <c r="F72" s="93" t="s">
        <v>120</v>
      </c>
      <c r="H72" s="28" t="s">
        <v>22</v>
      </c>
      <c r="I72" s="28" t="s">
        <v>80</v>
      </c>
      <c r="J72" s="28" t="s">
        <v>196</v>
      </c>
      <c r="K72" s="25" t="s">
        <v>1175</v>
      </c>
      <c r="M72" s="252"/>
      <c r="N72" s="253">
        <v>17199.95</v>
      </c>
      <c r="O72" s="150">
        <f t="shared" ref="O72:O132" si="2">O71+M72-N72</f>
        <v>41045.76999999999</v>
      </c>
    </row>
    <row r="73" spans="1:15" ht="22.05" customHeight="1" x14ac:dyDescent="0.2">
      <c r="A73" s="26">
        <v>45841</v>
      </c>
      <c r="B73" s="20" t="s">
        <v>40</v>
      </c>
      <c r="C73" s="156"/>
      <c r="D73" s="28"/>
      <c r="E73" s="156" t="s">
        <v>1173</v>
      </c>
      <c r="F73" s="93" t="s">
        <v>120</v>
      </c>
      <c r="H73" s="28" t="s">
        <v>22</v>
      </c>
      <c r="I73" s="28" t="s">
        <v>80</v>
      </c>
      <c r="J73" s="28" t="s">
        <v>198</v>
      </c>
      <c r="K73" s="25" t="s">
        <v>1175</v>
      </c>
      <c r="M73" s="252"/>
      <c r="N73" s="253">
        <v>38808.65</v>
      </c>
      <c r="O73" s="150">
        <f t="shared" si="2"/>
        <v>2237.1199999999881</v>
      </c>
    </row>
    <row r="74" spans="1:15" ht="22.05" customHeight="1" x14ac:dyDescent="0.2">
      <c r="A74" s="26">
        <v>45843</v>
      </c>
      <c r="B74" s="20" t="s">
        <v>40</v>
      </c>
      <c r="C74" s="156"/>
      <c r="D74" s="28"/>
      <c r="E74" s="156" t="s">
        <v>1174</v>
      </c>
      <c r="F74" s="93" t="s">
        <v>77</v>
      </c>
      <c r="H74" s="28" t="s">
        <v>22</v>
      </c>
      <c r="I74" s="28" t="s">
        <v>57</v>
      </c>
      <c r="J74" s="28" t="s">
        <v>85</v>
      </c>
      <c r="K74" s="25" t="s">
        <v>1175</v>
      </c>
      <c r="M74" s="252"/>
      <c r="N74" s="253">
        <v>140</v>
      </c>
      <c r="O74" s="150">
        <f t="shared" si="2"/>
        <v>2097.1199999999881</v>
      </c>
    </row>
    <row r="75" spans="1:15" ht="22.05" customHeight="1" x14ac:dyDescent="0.2">
      <c r="A75" s="26">
        <v>45843</v>
      </c>
      <c r="B75" s="20" t="s">
        <v>40</v>
      </c>
      <c r="C75" s="156"/>
      <c r="D75" s="28"/>
      <c r="E75" s="156" t="s">
        <v>609</v>
      </c>
      <c r="F75" s="93" t="s">
        <v>77</v>
      </c>
      <c r="H75" s="28" t="s">
        <v>22</v>
      </c>
      <c r="I75" s="28" t="s">
        <v>57</v>
      </c>
      <c r="J75" s="28" t="s">
        <v>85</v>
      </c>
      <c r="K75" s="25" t="s">
        <v>1175</v>
      </c>
      <c r="M75" s="252"/>
      <c r="N75" s="253">
        <v>22.4</v>
      </c>
      <c r="O75" s="150">
        <f t="shared" si="2"/>
        <v>2074.719999999988</v>
      </c>
    </row>
    <row r="76" spans="1:15" ht="22.05" customHeight="1" thickBot="1" x14ac:dyDescent="0.25">
      <c r="A76" s="374">
        <v>45843</v>
      </c>
      <c r="B76" s="47" t="s">
        <v>40</v>
      </c>
      <c r="C76" s="427"/>
      <c r="D76" s="69" t="s">
        <v>3415</v>
      </c>
      <c r="E76" s="427" t="s">
        <v>1105</v>
      </c>
      <c r="F76" s="377" t="s">
        <v>99</v>
      </c>
      <c r="G76" s="69"/>
      <c r="H76" s="69" t="s">
        <v>22</v>
      </c>
      <c r="I76" s="69" t="s">
        <v>81</v>
      </c>
      <c r="J76" s="69" t="s">
        <v>167</v>
      </c>
      <c r="K76" s="89" t="s">
        <v>1162</v>
      </c>
      <c r="L76" s="89"/>
      <c r="M76" s="447"/>
      <c r="N76" s="448">
        <v>2000</v>
      </c>
      <c r="O76" s="515">
        <f t="shared" si="2"/>
        <v>74.719999999987976</v>
      </c>
    </row>
    <row r="77" spans="1:15" ht="22.05" customHeight="1" x14ac:dyDescent="0.2">
      <c r="A77" s="26">
        <v>45873</v>
      </c>
      <c r="B77" s="20" t="s">
        <v>40</v>
      </c>
      <c r="C77" s="156"/>
      <c r="D77" s="28"/>
      <c r="E77" s="156" t="s">
        <v>1174</v>
      </c>
      <c r="F77" s="93" t="s">
        <v>77</v>
      </c>
      <c r="H77" s="28" t="s">
        <v>22</v>
      </c>
      <c r="I77" s="28" t="s">
        <v>57</v>
      </c>
      <c r="J77" s="28" t="s">
        <v>85</v>
      </c>
      <c r="K77" s="25" t="s">
        <v>1175</v>
      </c>
      <c r="M77" s="252"/>
      <c r="N77" s="253">
        <v>64.41</v>
      </c>
      <c r="O77" s="150">
        <f t="shared" si="2"/>
        <v>10.30999999998798</v>
      </c>
    </row>
    <row r="78" spans="1:15" ht="22.05" customHeight="1" x14ac:dyDescent="0.2">
      <c r="A78" s="26">
        <v>45873</v>
      </c>
      <c r="B78" s="20" t="s">
        <v>40</v>
      </c>
      <c r="C78" s="156"/>
      <c r="D78" s="28"/>
      <c r="E78" s="156" t="s">
        <v>609</v>
      </c>
      <c r="F78" s="93" t="s">
        <v>77</v>
      </c>
      <c r="H78" s="28" t="s">
        <v>22</v>
      </c>
      <c r="I78" s="28" t="s">
        <v>57</v>
      </c>
      <c r="J78" s="28" t="s">
        <v>85</v>
      </c>
      <c r="K78" s="25" t="s">
        <v>1175</v>
      </c>
      <c r="M78" s="252"/>
      <c r="N78" s="253">
        <v>10.31</v>
      </c>
      <c r="O78" s="150">
        <f t="shared" si="2"/>
        <v>-1.2020606732221495E-11</v>
      </c>
    </row>
    <row r="79" spans="1:15" ht="22.05" customHeight="1" x14ac:dyDescent="0.2">
      <c r="A79" s="26">
        <v>45882</v>
      </c>
      <c r="B79" s="20" t="s">
        <v>40</v>
      </c>
      <c r="C79" s="156"/>
      <c r="D79" s="28"/>
      <c r="E79" s="156" t="s">
        <v>855</v>
      </c>
      <c r="F79" s="93" t="s">
        <v>99</v>
      </c>
      <c r="H79" s="28" t="s">
        <v>21</v>
      </c>
      <c r="I79" s="28" t="s">
        <v>81</v>
      </c>
      <c r="J79" s="28" t="s">
        <v>171</v>
      </c>
      <c r="K79" s="25" t="s">
        <v>39</v>
      </c>
      <c r="M79" s="581">
        <v>65000</v>
      </c>
      <c r="N79" s="253"/>
      <c r="O79" s="150">
        <f t="shared" si="2"/>
        <v>64999.999999999985</v>
      </c>
    </row>
    <row r="80" spans="1:15" ht="22.05" customHeight="1" x14ac:dyDescent="0.2">
      <c r="A80" s="26">
        <v>45882</v>
      </c>
      <c r="B80" s="20" t="s">
        <v>40</v>
      </c>
      <c r="C80" s="156"/>
      <c r="D80" s="28"/>
      <c r="E80" s="156" t="s">
        <v>609</v>
      </c>
      <c r="F80" s="93" t="s">
        <v>77</v>
      </c>
      <c r="H80" s="28" t="s">
        <v>22</v>
      </c>
      <c r="I80" s="28" t="s">
        <v>57</v>
      </c>
      <c r="J80" s="28" t="s">
        <v>85</v>
      </c>
      <c r="K80" s="25" t="s">
        <v>1175</v>
      </c>
      <c r="M80" s="252"/>
      <c r="N80" s="253">
        <v>500.03</v>
      </c>
      <c r="O80" s="150">
        <f t="shared" si="2"/>
        <v>64499.969999999987</v>
      </c>
    </row>
    <row r="81" spans="1:15" ht="22.05" customHeight="1" x14ac:dyDescent="0.2">
      <c r="A81" s="26">
        <v>45882</v>
      </c>
      <c r="B81" s="20" t="s">
        <v>40</v>
      </c>
      <c r="C81" s="156"/>
      <c r="D81" s="28"/>
      <c r="E81" s="156" t="s">
        <v>1170</v>
      </c>
      <c r="F81" s="93" t="s">
        <v>120</v>
      </c>
      <c r="H81" s="28" t="s">
        <v>22</v>
      </c>
      <c r="I81" s="28" t="s">
        <v>57</v>
      </c>
      <c r="J81" s="28" t="s">
        <v>85</v>
      </c>
      <c r="K81" s="25" t="s">
        <v>1175</v>
      </c>
      <c r="M81" s="252"/>
      <c r="N81" s="253">
        <v>349</v>
      </c>
      <c r="O81" s="150">
        <f t="shared" si="2"/>
        <v>64150.969999999987</v>
      </c>
    </row>
    <row r="82" spans="1:15" ht="22.05" customHeight="1" x14ac:dyDescent="0.2">
      <c r="A82" s="26">
        <v>45882</v>
      </c>
      <c r="B82" s="20" t="s">
        <v>40</v>
      </c>
      <c r="C82" s="156"/>
      <c r="D82" s="28"/>
      <c r="E82" s="156" t="s">
        <v>6355</v>
      </c>
      <c r="F82" s="93" t="s">
        <v>77</v>
      </c>
      <c r="H82" s="28" t="s">
        <v>22</v>
      </c>
      <c r="I82" s="28" t="s">
        <v>57</v>
      </c>
      <c r="J82" s="28" t="s">
        <v>85</v>
      </c>
      <c r="K82" s="25" t="s">
        <v>1175</v>
      </c>
      <c r="M82" s="252"/>
      <c r="N82" s="253">
        <v>3125.2</v>
      </c>
      <c r="O82" s="150">
        <f t="shared" si="2"/>
        <v>61025.76999999999</v>
      </c>
    </row>
    <row r="83" spans="1:15" ht="22.05" customHeight="1" x14ac:dyDescent="0.2">
      <c r="A83" s="26">
        <v>45882</v>
      </c>
      <c r="B83" s="20" t="s">
        <v>40</v>
      </c>
      <c r="C83" s="156"/>
      <c r="D83" s="28"/>
      <c r="E83" s="156" t="s">
        <v>1171</v>
      </c>
      <c r="F83" s="93" t="s">
        <v>120</v>
      </c>
      <c r="H83" s="28" t="s">
        <v>22</v>
      </c>
      <c r="I83" s="28" t="s">
        <v>80</v>
      </c>
      <c r="J83" s="28" t="s">
        <v>197</v>
      </c>
      <c r="K83" s="25" t="s">
        <v>1175</v>
      </c>
      <c r="M83" s="252"/>
      <c r="N83" s="253">
        <v>6495.44</v>
      </c>
      <c r="O83" s="150">
        <f t="shared" si="2"/>
        <v>54530.329999999987</v>
      </c>
    </row>
    <row r="84" spans="1:15" ht="22.05" customHeight="1" x14ac:dyDescent="0.2">
      <c r="A84" s="26">
        <v>45882</v>
      </c>
      <c r="B84" s="20" t="s">
        <v>40</v>
      </c>
      <c r="C84" s="156"/>
      <c r="D84" s="28"/>
      <c r="E84" s="156" t="s">
        <v>1172</v>
      </c>
      <c r="F84" s="93" t="s">
        <v>120</v>
      </c>
      <c r="H84" s="28" t="s">
        <v>22</v>
      </c>
      <c r="I84" s="28" t="s">
        <v>80</v>
      </c>
      <c r="J84" s="28" t="s">
        <v>196</v>
      </c>
      <c r="K84" s="25" t="s">
        <v>1175</v>
      </c>
      <c r="M84" s="252"/>
      <c r="N84" s="253">
        <v>15830.61</v>
      </c>
      <c r="O84" s="150">
        <f t="shared" si="2"/>
        <v>38699.719999999987</v>
      </c>
    </row>
    <row r="85" spans="1:15" ht="22.05" customHeight="1" x14ac:dyDescent="0.2">
      <c r="A85" s="26">
        <v>45882</v>
      </c>
      <c r="B85" s="20" t="s">
        <v>40</v>
      </c>
      <c r="C85" s="156"/>
      <c r="D85" s="28"/>
      <c r="E85" s="156" t="s">
        <v>1173</v>
      </c>
      <c r="F85" s="93" t="s">
        <v>120</v>
      </c>
      <c r="H85" s="28" t="s">
        <v>22</v>
      </c>
      <c r="I85" s="28" t="s">
        <v>80</v>
      </c>
      <c r="J85" s="28" t="s">
        <v>198</v>
      </c>
      <c r="K85" s="25" t="s">
        <v>1175</v>
      </c>
      <c r="M85" s="252"/>
      <c r="N85" s="253">
        <v>38699.72</v>
      </c>
      <c r="O85" s="150">
        <f t="shared" si="2"/>
        <v>0</v>
      </c>
    </row>
    <row r="86" spans="1:15" ht="22.05" customHeight="1" x14ac:dyDescent="0.2">
      <c r="A86" s="26">
        <v>45888</v>
      </c>
      <c r="B86" s="20" t="s">
        <v>40</v>
      </c>
      <c r="C86" s="156">
        <v>342551</v>
      </c>
      <c r="D86" s="28"/>
      <c r="E86" s="156" t="s">
        <v>855</v>
      </c>
      <c r="F86" s="93" t="s">
        <v>99</v>
      </c>
      <c r="H86" s="28" t="s">
        <v>21</v>
      </c>
      <c r="I86" s="28" t="s">
        <v>81</v>
      </c>
      <c r="J86" s="28" t="s">
        <v>171</v>
      </c>
      <c r="K86" s="25" t="s">
        <v>39</v>
      </c>
      <c r="M86" s="581">
        <v>2000</v>
      </c>
      <c r="N86" s="253"/>
      <c r="O86" s="150">
        <f t="shared" si="2"/>
        <v>2000</v>
      </c>
    </row>
    <row r="87" spans="1:15" ht="22.05" customHeight="1" x14ac:dyDescent="0.2">
      <c r="A87" s="26">
        <v>45888</v>
      </c>
      <c r="B87" s="20" t="s">
        <v>40</v>
      </c>
      <c r="C87" s="156"/>
      <c r="D87" s="28"/>
      <c r="E87" s="156" t="s">
        <v>1172</v>
      </c>
      <c r="F87" s="93" t="s">
        <v>120</v>
      </c>
      <c r="H87" s="28" t="s">
        <v>22</v>
      </c>
      <c r="I87" s="28" t="s">
        <v>80</v>
      </c>
      <c r="J87" s="28" t="s">
        <v>196</v>
      </c>
      <c r="K87" s="25" t="s">
        <v>1175</v>
      </c>
      <c r="M87" s="252"/>
      <c r="N87" s="253">
        <v>1478.27</v>
      </c>
      <c r="O87" s="150">
        <f t="shared" si="2"/>
        <v>521.73</v>
      </c>
    </row>
    <row r="88" spans="1:15" ht="22.05" customHeight="1" x14ac:dyDescent="0.2">
      <c r="A88" s="26">
        <v>45889</v>
      </c>
      <c r="B88" s="20" t="s">
        <v>40</v>
      </c>
      <c r="C88" s="156"/>
      <c r="D88" s="28"/>
      <c r="E88" s="156" t="s">
        <v>1174</v>
      </c>
      <c r="F88" s="93" t="s">
        <v>77</v>
      </c>
      <c r="H88" s="28" t="s">
        <v>22</v>
      </c>
      <c r="I88" s="28" t="s">
        <v>57</v>
      </c>
      <c r="J88" s="28" t="s">
        <v>85</v>
      </c>
      <c r="K88" s="25" t="s">
        <v>1175</v>
      </c>
      <c r="M88" s="252"/>
      <c r="N88" s="253">
        <v>75.59</v>
      </c>
      <c r="O88" s="150">
        <f t="shared" si="2"/>
        <v>446.14</v>
      </c>
    </row>
    <row r="89" spans="1:15" ht="22.05" customHeight="1" thickBot="1" x14ac:dyDescent="0.25">
      <c r="A89" s="374">
        <v>45889</v>
      </c>
      <c r="B89" s="47" t="s">
        <v>40</v>
      </c>
      <c r="C89" s="427"/>
      <c r="D89" s="69"/>
      <c r="E89" s="427" t="s">
        <v>609</v>
      </c>
      <c r="F89" s="377" t="s">
        <v>77</v>
      </c>
      <c r="G89" s="69"/>
      <c r="H89" s="69" t="s">
        <v>22</v>
      </c>
      <c r="I89" s="69" t="s">
        <v>57</v>
      </c>
      <c r="J89" s="69" t="s">
        <v>85</v>
      </c>
      <c r="K89" s="89" t="s">
        <v>1175</v>
      </c>
      <c r="L89" s="89"/>
      <c r="M89" s="447"/>
      <c r="N89" s="448">
        <v>12.09</v>
      </c>
      <c r="O89" s="515">
        <f t="shared" si="2"/>
        <v>434.05</v>
      </c>
    </row>
    <row r="90" spans="1:15" ht="22.05" customHeight="1" x14ac:dyDescent="0.2">
      <c r="A90" s="26">
        <v>45903</v>
      </c>
      <c r="B90" s="20" t="s">
        <v>40</v>
      </c>
      <c r="C90" s="156">
        <v>506394</v>
      </c>
      <c r="D90" s="28" t="s">
        <v>2755</v>
      </c>
      <c r="E90" s="156" t="s">
        <v>1118</v>
      </c>
      <c r="F90" s="93" t="s">
        <v>99</v>
      </c>
      <c r="H90" s="28" t="s">
        <v>21</v>
      </c>
      <c r="I90" s="28" t="s">
        <v>81</v>
      </c>
      <c r="J90" s="28" t="s">
        <v>167</v>
      </c>
      <c r="K90" s="25" t="s">
        <v>1162</v>
      </c>
      <c r="M90" s="581">
        <v>67000</v>
      </c>
      <c r="N90" s="253"/>
      <c r="O90" s="150">
        <f t="shared" si="2"/>
        <v>67434.05</v>
      </c>
    </row>
    <row r="91" spans="1:15" ht="22.05" customHeight="1" x14ac:dyDescent="0.2">
      <c r="A91" s="26">
        <v>45903</v>
      </c>
      <c r="B91" s="20" t="s">
        <v>40</v>
      </c>
      <c r="C91" s="156"/>
      <c r="D91" s="28"/>
      <c r="E91" s="156" t="s">
        <v>1170</v>
      </c>
      <c r="F91" s="93" t="s">
        <v>120</v>
      </c>
      <c r="H91" s="28" t="s">
        <v>22</v>
      </c>
      <c r="I91" s="28" t="s">
        <v>57</v>
      </c>
      <c r="J91" s="28" t="s">
        <v>85</v>
      </c>
      <c r="K91" s="25" t="s">
        <v>1175</v>
      </c>
      <c r="M91" s="252"/>
      <c r="N91" s="253">
        <v>349</v>
      </c>
      <c r="O91" s="150">
        <f t="shared" si="2"/>
        <v>67085.05</v>
      </c>
    </row>
    <row r="92" spans="1:15" ht="22.05" customHeight="1" x14ac:dyDescent="0.2">
      <c r="A92" s="26">
        <v>45903</v>
      </c>
      <c r="B92" s="20" t="s">
        <v>40</v>
      </c>
      <c r="C92" s="156"/>
      <c r="D92" s="28"/>
      <c r="E92" s="156" t="s">
        <v>1171</v>
      </c>
      <c r="F92" s="93" t="s">
        <v>120</v>
      </c>
      <c r="H92" s="28" t="s">
        <v>22</v>
      </c>
      <c r="I92" s="28" t="s">
        <v>80</v>
      </c>
      <c r="J92" s="28" t="s">
        <v>197</v>
      </c>
      <c r="K92" s="25" t="s">
        <v>1175</v>
      </c>
      <c r="M92" s="252"/>
      <c r="N92" s="253">
        <v>6485.05</v>
      </c>
      <c r="O92" s="150">
        <f t="shared" si="2"/>
        <v>60600</v>
      </c>
    </row>
    <row r="93" spans="1:15" ht="22.05" customHeight="1" x14ac:dyDescent="0.2">
      <c r="A93" s="26">
        <v>45903</v>
      </c>
      <c r="B93" s="20" t="s">
        <v>40</v>
      </c>
      <c r="C93" s="156"/>
      <c r="D93" s="28"/>
      <c r="E93" s="156" t="s">
        <v>1172</v>
      </c>
      <c r="F93" s="93" t="s">
        <v>120</v>
      </c>
      <c r="H93" s="28" t="s">
        <v>22</v>
      </c>
      <c r="I93" s="28" t="s">
        <v>80</v>
      </c>
      <c r="J93" s="28" t="s">
        <v>196</v>
      </c>
      <c r="K93" s="25" t="s">
        <v>1175</v>
      </c>
      <c r="M93" s="252"/>
      <c r="N93" s="253">
        <v>17418.5</v>
      </c>
      <c r="O93" s="150">
        <f t="shared" si="2"/>
        <v>43181.5</v>
      </c>
    </row>
    <row r="94" spans="1:15" ht="22.05" customHeight="1" x14ac:dyDescent="0.2">
      <c r="A94" s="26">
        <v>45903</v>
      </c>
      <c r="B94" s="20" t="s">
        <v>40</v>
      </c>
      <c r="C94" s="156"/>
      <c r="D94" s="28"/>
      <c r="E94" s="156" t="s">
        <v>1173</v>
      </c>
      <c r="F94" s="93" t="s">
        <v>120</v>
      </c>
      <c r="H94" s="28" t="s">
        <v>22</v>
      </c>
      <c r="I94" s="28" t="s">
        <v>80</v>
      </c>
      <c r="J94" s="28" t="s">
        <v>198</v>
      </c>
      <c r="K94" s="25" t="s">
        <v>1175</v>
      </c>
      <c r="M94" s="252"/>
      <c r="N94" s="253">
        <v>38590.1</v>
      </c>
      <c r="O94" s="150">
        <f t="shared" si="2"/>
        <v>4591.4000000000015</v>
      </c>
    </row>
    <row r="95" spans="1:15" ht="22.05" customHeight="1" x14ac:dyDescent="0.2">
      <c r="A95" s="26">
        <v>45906</v>
      </c>
      <c r="B95" s="20" t="s">
        <v>40</v>
      </c>
      <c r="C95" s="156"/>
      <c r="D95" s="28"/>
      <c r="E95" s="156" t="s">
        <v>1174</v>
      </c>
      <c r="F95" s="93" t="s">
        <v>77</v>
      </c>
      <c r="H95" s="28" t="s">
        <v>22</v>
      </c>
      <c r="I95" s="28" t="s">
        <v>57</v>
      </c>
      <c r="J95" s="28" t="s">
        <v>85</v>
      </c>
      <c r="K95" s="25" t="s">
        <v>1175</v>
      </c>
      <c r="N95" s="27">
        <v>140</v>
      </c>
      <c r="O95" s="150">
        <f t="shared" si="2"/>
        <v>4451.4000000000015</v>
      </c>
    </row>
    <row r="96" spans="1:15" ht="22.05" customHeight="1" x14ac:dyDescent="0.2">
      <c r="A96" s="26">
        <v>45906</v>
      </c>
      <c r="B96" s="20" t="s">
        <v>40</v>
      </c>
      <c r="C96" s="156"/>
      <c r="D96" s="28"/>
      <c r="E96" s="156" t="s">
        <v>609</v>
      </c>
      <c r="F96" s="93" t="s">
        <v>77</v>
      </c>
      <c r="H96" s="28" t="s">
        <v>22</v>
      </c>
      <c r="I96" s="28" t="s">
        <v>57</v>
      </c>
      <c r="J96" s="28" t="s">
        <v>85</v>
      </c>
      <c r="K96" s="25" t="s">
        <v>1175</v>
      </c>
      <c r="N96" s="27">
        <v>22.4</v>
      </c>
      <c r="O96" s="150">
        <f t="shared" si="2"/>
        <v>4429.0000000000018</v>
      </c>
    </row>
    <row r="97" spans="1:15" ht="22.05" customHeight="1" x14ac:dyDescent="0.2">
      <c r="A97" s="26">
        <v>45910</v>
      </c>
      <c r="B97" s="20" t="s">
        <v>40</v>
      </c>
      <c r="C97" s="156"/>
      <c r="D97" s="28"/>
      <c r="E97" s="156" t="s">
        <v>869</v>
      </c>
      <c r="F97" s="93" t="s">
        <v>99</v>
      </c>
      <c r="H97" s="28" t="s">
        <v>22</v>
      </c>
      <c r="I97" s="28" t="s">
        <v>81</v>
      </c>
      <c r="J97" s="28" t="s">
        <v>171</v>
      </c>
      <c r="K97" s="25" t="s">
        <v>39</v>
      </c>
      <c r="N97" s="27">
        <v>1500</v>
      </c>
      <c r="O97" s="150">
        <f t="shared" si="2"/>
        <v>2929.0000000000018</v>
      </c>
    </row>
    <row r="98" spans="1:15" ht="22.05" customHeight="1" thickBot="1" x14ac:dyDescent="0.25">
      <c r="A98" s="374">
        <v>45913</v>
      </c>
      <c r="B98" s="47" t="s">
        <v>40</v>
      </c>
      <c r="C98" s="427"/>
      <c r="D98" s="69"/>
      <c r="E98" s="427" t="s">
        <v>869</v>
      </c>
      <c r="F98" s="377" t="s">
        <v>99</v>
      </c>
      <c r="G98" s="69"/>
      <c r="H98" s="69" t="s">
        <v>22</v>
      </c>
      <c r="I98" s="69" t="s">
        <v>81</v>
      </c>
      <c r="J98" s="69" t="s">
        <v>171</v>
      </c>
      <c r="K98" s="89" t="s">
        <v>39</v>
      </c>
      <c r="L98" s="89"/>
      <c r="M98" s="380"/>
      <c r="N98" s="381">
        <v>2900</v>
      </c>
      <c r="O98" s="515">
        <f t="shared" si="2"/>
        <v>29.000000000001819</v>
      </c>
    </row>
    <row r="99" spans="1:15" ht="22.05" customHeight="1" x14ac:dyDescent="0.2">
      <c r="A99" s="26">
        <v>45931</v>
      </c>
      <c r="B99" s="20" t="s">
        <v>40</v>
      </c>
      <c r="C99" s="156">
        <v>402161</v>
      </c>
      <c r="D99" s="28" t="s">
        <v>3415</v>
      </c>
      <c r="E99" s="156" t="s">
        <v>1118</v>
      </c>
      <c r="F99" s="93" t="s">
        <v>99</v>
      </c>
      <c r="H99" s="28" t="s">
        <v>21</v>
      </c>
      <c r="I99" s="28" t="s">
        <v>81</v>
      </c>
      <c r="J99" s="28" t="s">
        <v>167</v>
      </c>
      <c r="K99" s="25" t="s">
        <v>1162</v>
      </c>
      <c r="M99" s="582">
        <v>67000</v>
      </c>
      <c r="O99" s="150">
        <f t="shared" si="2"/>
        <v>67029</v>
      </c>
    </row>
    <row r="100" spans="1:15" ht="22.05" customHeight="1" x14ac:dyDescent="0.2">
      <c r="A100" s="26">
        <v>45933</v>
      </c>
      <c r="B100" s="20" t="s">
        <v>40</v>
      </c>
      <c r="C100" s="156"/>
      <c r="D100" s="28"/>
      <c r="E100" s="156" t="s">
        <v>7773</v>
      </c>
      <c r="F100" s="93" t="s">
        <v>120</v>
      </c>
      <c r="H100" s="28" t="s">
        <v>22</v>
      </c>
      <c r="I100" s="28" t="s">
        <v>80</v>
      </c>
      <c r="J100" s="28" t="s">
        <v>198</v>
      </c>
      <c r="K100" s="25" t="s">
        <v>1175</v>
      </c>
      <c r="N100" s="27">
        <v>349</v>
      </c>
      <c r="O100" s="150">
        <f t="shared" si="2"/>
        <v>66680</v>
      </c>
    </row>
    <row r="101" spans="1:15" ht="22.05" customHeight="1" x14ac:dyDescent="0.2">
      <c r="A101" s="26">
        <v>45933</v>
      </c>
      <c r="B101" s="20" t="s">
        <v>40</v>
      </c>
      <c r="C101" s="156"/>
      <c r="D101" s="28"/>
      <c r="E101" s="156" t="s">
        <v>1171</v>
      </c>
      <c r="F101" s="93" t="s">
        <v>120</v>
      </c>
      <c r="H101" s="28" t="s">
        <v>22</v>
      </c>
      <c r="I101" s="28" t="s">
        <v>80</v>
      </c>
      <c r="J101" s="28" t="s">
        <v>197</v>
      </c>
      <c r="K101" s="25" t="s">
        <v>1175</v>
      </c>
      <c r="N101" s="27">
        <v>6474.6</v>
      </c>
      <c r="O101" s="150">
        <f t="shared" si="2"/>
        <v>60205.4</v>
      </c>
    </row>
    <row r="102" spans="1:15" ht="22.05" customHeight="1" x14ac:dyDescent="0.2">
      <c r="A102" s="26">
        <v>45933</v>
      </c>
      <c r="B102" s="20" t="s">
        <v>40</v>
      </c>
      <c r="C102" s="156"/>
      <c r="D102" s="28"/>
      <c r="E102" s="156" t="s">
        <v>1172</v>
      </c>
      <c r="F102" s="93" t="s">
        <v>120</v>
      </c>
      <c r="H102" s="28" t="s">
        <v>22</v>
      </c>
      <c r="I102" s="28" t="s">
        <v>80</v>
      </c>
      <c r="J102" s="28" t="s">
        <v>196</v>
      </c>
      <c r="K102" s="25" t="s">
        <v>1175</v>
      </c>
      <c r="N102" s="27">
        <v>17528.82</v>
      </c>
      <c r="O102" s="150">
        <f t="shared" si="2"/>
        <v>42676.58</v>
      </c>
    </row>
    <row r="103" spans="1:15" ht="22.05" customHeight="1" x14ac:dyDescent="0.2">
      <c r="A103" s="26">
        <v>45933</v>
      </c>
      <c r="B103" s="20" t="s">
        <v>40</v>
      </c>
      <c r="C103" s="156"/>
      <c r="D103" s="28"/>
      <c r="E103" s="156" t="s">
        <v>1173</v>
      </c>
      <c r="F103" s="93" t="s">
        <v>120</v>
      </c>
      <c r="H103" s="28" t="s">
        <v>22</v>
      </c>
      <c r="I103" s="28" t="s">
        <v>80</v>
      </c>
      <c r="J103" s="28" t="s">
        <v>198</v>
      </c>
      <c r="K103" s="25" t="s">
        <v>1175</v>
      </c>
      <c r="N103" s="27">
        <v>38479.78</v>
      </c>
      <c r="O103" s="150">
        <f t="shared" si="2"/>
        <v>4196.8000000000029</v>
      </c>
    </row>
    <row r="104" spans="1:15" ht="22.05" customHeight="1" x14ac:dyDescent="0.2">
      <c r="A104" s="26">
        <v>45934</v>
      </c>
      <c r="B104" s="20" t="s">
        <v>40</v>
      </c>
      <c r="C104" s="156"/>
      <c r="D104" s="28"/>
      <c r="E104" s="156" t="s">
        <v>608</v>
      </c>
      <c r="F104" s="93" t="s">
        <v>77</v>
      </c>
      <c r="H104" s="28" t="s">
        <v>22</v>
      </c>
      <c r="I104" s="28" t="s">
        <v>57</v>
      </c>
      <c r="J104" s="28" t="s">
        <v>85</v>
      </c>
      <c r="K104" s="25" t="s">
        <v>1175</v>
      </c>
      <c r="N104" s="27">
        <v>140</v>
      </c>
      <c r="O104" s="150">
        <f t="shared" si="2"/>
        <v>4056.8000000000029</v>
      </c>
    </row>
    <row r="105" spans="1:15" ht="22.05" customHeight="1" thickBot="1" x14ac:dyDescent="0.25">
      <c r="A105" s="374">
        <v>45934</v>
      </c>
      <c r="B105" s="47" t="s">
        <v>40</v>
      </c>
      <c r="C105" s="427"/>
      <c r="D105" s="69"/>
      <c r="E105" s="427" t="s">
        <v>609</v>
      </c>
      <c r="F105" s="377" t="s">
        <v>77</v>
      </c>
      <c r="G105" s="69"/>
      <c r="H105" s="69" t="s">
        <v>22</v>
      </c>
      <c r="I105" s="69" t="s">
        <v>57</v>
      </c>
      <c r="J105" s="69" t="s">
        <v>85</v>
      </c>
      <c r="K105" s="89" t="s">
        <v>1175</v>
      </c>
      <c r="L105" s="89"/>
      <c r="M105" s="380"/>
      <c r="N105" s="381">
        <v>22.4</v>
      </c>
      <c r="O105" s="515">
        <f t="shared" si="2"/>
        <v>4034.4000000000028</v>
      </c>
    </row>
    <row r="106" spans="1:15" ht="22.05" customHeight="1" x14ac:dyDescent="0.2">
      <c r="A106" s="26">
        <v>45964</v>
      </c>
      <c r="B106" s="20" t="s">
        <v>40</v>
      </c>
      <c r="C106" s="156">
        <v>755159</v>
      </c>
      <c r="D106" s="28"/>
      <c r="E106" s="156" t="s">
        <v>855</v>
      </c>
      <c r="F106" s="93" t="s">
        <v>99</v>
      </c>
      <c r="H106" s="28" t="s">
        <v>21</v>
      </c>
      <c r="I106" s="28" t="s">
        <v>81</v>
      </c>
      <c r="J106" s="28" t="s">
        <v>171</v>
      </c>
      <c r="K106" s="25" t="s">
        <v>39</v>
      </c>
      <c r="M106" s="582">
        <v>65000</v>
      </c>
      <c r="O106" s="150">
        <f t="shared" si="2"/>
        <v>69034.400000000009</v>
      </c>
    </row>
    <row r="107" spans="1:15" ht="22.05" customHeight="1" x14ac:dyDescent="0.2">
      <c r="A107" s="26">
        <v>45964</v>
      </c>
      <c r="B107" s="20" t="s">
        <v>40</v>
      </c>
      <c r="C107" s="156"/>
      <c r="D107" s="28"/>
      <c r="E107" s="156" t="s">
        <v>7773</v>
      </c>
      <c r="F107" s="93" t="s">
        <v>120</v>
      </c>
      <c r="H107" s="28" t="s">
        <v>22</v>
      </c>
      <c r="I107" s="28" t="s">
        <v>80</v>
      </c>
      <c r="J107" s="28" t="s">
        <v>198</v>
      </c>
      <c r="K107" s="25" t="s">
        <v>1175</v>
      </c>
      <c r="N107" s="27">
        <v>349</v>
      </c>
      <c r="O107" s="150">
        <f t="shared" si="2"/>
        <v>68685.400000000009</v>
      </c>
    </row>
    <row r="108" spans="1:15" ht="22.05" customHeight="1" x14ac:dyDescent="0.2">
      <c r="A108" s="26">
        <v>45964</v>
      </c>
      <c r="B108" s="20" t="s">
        <v>40</v>
      </c>
      <c r="C108" s="156"/>
      <c r="D108" s="28"/>
      <c r="E108" s="156" t="s">
        <v>1171</v>
      </c>
      <c r="F108" s="93" t="s">
        <v>120</v>
      </c>
      <c r="H108" s="28" t="s">
        <v>22</v>
      </c>
      <c r="I108" s="28" t="s">
        <v>80</v>
      </c>
      <c r="J108" s="28" t="s">
        <v>197</v>
      </c>
      <c r="K108" s="25" t="s">
        <v>1175</v>
      </c>
      <c r="N108" s="27">
        <v>6464.09</v>
      </c>
      <c r="O108" s="150">
        <f t="shared" si="2"/>
        <v>62221.310000000012</v>
      </c>
    </row>
    <row r="109" spans="1:15" ht="22.05" customHeight="1" x14ac:dyDescent="0.2">
      <c r="A109" s="26">
        <v>45964</v>
      </c>
      <c r="B109" s="20" t="s">
        <v>40</v>
      </c>
      <c r="C109" s="156"/>
      <c r="D109" s="28"/>
      <c r="E109" s="156" t="s">
        <v>1172</v>
      </c>
      <c r="F109" s="93" t="s">
        <v>120</v>
      </c>
      <c r="H109" s="28" t="s">
        <v>22</v>
      </c>
      <c r="I109" s="28" t="s">
        <v>80</v>
      </c>
      <c r="J109" s="28" t="s">
        <v>196</v>
      </c>
      <c r="K109" s="25" t="s">
        <v>1175</v>
      </c>
      <c r="N109" s="27">
        <v>17639.84</v>
      </c>
      <c r="O109" s="150">
        <f t="shared" si="2"/>
        <v>44581.470000000016</v>
      </c>
    </row>
    <row r="110" spans="1:15" ht="22.05" customHeight="1" x14ac:dyDescent="0.2">
      <c r="A110" s="26">
        <v>45964</v>
      </c>
      <c r="B110" s="20" t="s">
        <v>40</v>
      </c>
      <c r="C110" s="156"/>
      <c r="D110" s="28"/>
      <c r="E110" s="156" t="s">
        <v>1173</v>
      </c>
      <c r="F110" s="93" t="s">
        <v>120</v>
      </c>
      <c r="H110" s="28" t="s">
        <v>22</v>
      </c>
      <c r="I110" s="28" t="s">
        <v>80</v>
      </c>
      <c r="J110" s="28" t="s">
        <v>198</v>
      </c>
      <c r="K110" s="25" t="s">
        <v>1175</v>
      </c>
      <c r="N110" s="27">
        <v>38368.76</v>
      </c>
      <c r="O110" s="150">
        <f t="shared" si="2"/>
        <v>6212.7100000000137</v>
      </c>
    </row>
    <row r="111" spans="1:15" ht="22.05" customHeight="1" x14ac:dyDescent="0.2">
      <c r="A111" s="26">
        <v>45982</v>
      </c>
      <c r="B111" s="20" t="s">
        <v>40</v>
      </c>
      <c r="C111" s="156"/>
      <c r="D111" s="28"/>
      <c r="E111" s="156" t="s">
        <v>1174</v>
      </c>
      <c r="F111" s="93" t="s">
        <v>77</v>
      </c>
      <c r="H111" s="28" t="s">
        <v>22</v>
      </c>
      <c r="I111" s="28" t="s">
        <v>57</v>
      </c>
      <c r="J111" s="28" t="s">
        <v>85</v>
      </c>
      <c r="K111" s="25" t="s">
        <v>1175</v>
      </c>
      <c r="N111" s="27">
        <v>140</v>
      </c>
      <c r="O111" s="150">
        <f t="shared" si="2"/>
        <v>6072.7100000000137</v>
      </c>
    </row>
    <row r="112" spans="1:15" ht="22.05" customHeight="1" x14ac:dyDescent="0.2">
      <c r="A112" s="26">
        <v>45982</v>
      </c>
      <c r="B112" s="20" t="s">
        <v>40</v>
      </c>
      <c r="C112" s="156"/>
      <c r="D112" s="28"/>
      <c r="E112" s="156" t="s">
        <v>609</v>
      </c>
      <c r="F112" s="93" t="s">
        <v>77</v>
      </c>
      <c r="H112" s="28" t="s">
        <v>22</v>
      </c>
      <c r="I112" s="28" t="s">
        <v>57</v>
      </c>
      <c r="J112" s="28" t="s">
        <v>85</v>
      </c>
      <c r="K112" s="25" t="s">
        <v>1175</v>
      </c>
      <c r="N112" s="27">
        <v>22.4</v>
      </c>
      <c r="O112" s="150">
        <f t="shared" si="2"/>
        <v>6050.310000000014</v>
      </c>
    </row>
    <row r="113" spans="1:15" ht="22.05" customHeight="1" thickBot="1" x14ac:dyDescent="0.25">
      <c r="A113" s="374">
        <v>45982</v>
      </c>
      <c r="B113" s="47" t="s">
        <v>40</v>
      </c>
      <c r="C113" s="427"/>
      <c r="D113" s="69"/>
      <c r="E113" s="427" t="s">
        <v>1105</v>
      </c>
      <c r="F113" s="377" t="s">
        <v>99</v>
      </c>
      <c r="G113" s="69"/>
      <c r="H113" s="69" t="s">
        <v>22</v>
      </c>
      <c r="I113" s="69" t="s">
        <v>81</v>
      </c>
      <c r="J113" s="69" t="s">
        <v>167</v>
      </c>
      <c r="K113" s="89" t="s">
        <v>1162</v>
      </c>
      <c r="L113" s="89"/>
      <c r="M113" s="380"/>
      <c r="N113" s="598">
        <v>6000</v>
      </c>
      <c r="O113" s="515">
        <f t="shared" si="2"/>
        <v>50.310000000014043</v>
      </c>
    </row>
    <row r="114" spans="1:15" ht="22.05" customHeight="1" x14ac:dyDescent="0.2">
      <c r="A114" s="26">
        <v>45992</v>
      </c>
      <c r="B114" s="20" t="s">
        <v>40</v>
      </c>
      <c r="C114" s="156">
        <v>269499</v>
      </c>
      <c r="D114" s="28"/>
      <c r="E114" s="156" t="s">
        <v>855</v>
      </c>
      <c r="F114" s="93" t="s">
        <v>99</v>
      </c>
      <c r="H114" s="28" t="s">
        <v>21</v>
      </c>
      <c r="I114" s="28" t="s">
        <v>81</v>
      </c>
      <c r="J114" s="28" t="s">
        <v>171</v>
      </c>
      <c r="K114" s="25" t="s">
        <v>39</v>
      </c>
      <c r="M114" s="24">
        <v>65000</v>
      </c>
      <c r="O114" s="150">
        <f t="shared" si="2"/>
        <v>65050.310000000012</v>
      </c>
    </row>
    <row r="115" spans="1:15" ht="22.05" customHeight="1" x14ac:dyDescent="0.2">
      <c r="A115" s="26">
        <v>45994</v>
      </c>
      <c r="B115" s="20" t="s">
        <v>40</v>
      </c>
      <c r="C115" s="156"/>
      <c r="D115" s="28"/>
      <c r="E115" s="156" t="s">
        <v>1170</v>
      </c>
      <c r="F115" s="93" t="s">
        <v>120</v>
      </c>
      <c r="H115" s="28" t="s">
        <v>22</v>
      </c>
      <c r="I115" s="28" t="s">
        <v>80</v>
      </c>
      <c r="J115" s="28" t="s">
        <v>198</v>
      </c>
      <c r="K115" s="25" t="s">
        <v>1175</v>
      </c>
      <c r="N115" s="27">
        <v>349</v>
      </c>
      <c r="O115" s="150">
        <f t="shared" si="2"/>
        <v>64701.310000000012</v>
      </c>
    </row>
    <row r="116" spans="1:15" ht="22.05" customHeight="1" x14ac:dyDescent="0.2">
      <c r="A116" s="26">
        <v>45994</v>
      </c>
      <c r="B116" s="20" t="s">
        <v>40</v>
      </c>
      <c r="C116" s="156"/>
      <c r="D116" s="28"/>
      <c r="E116" s="156" t="s">
        <v>1171</v>
      </c>
      <c r="F116" s="93" t="s">
        <v>120</v>
      </c>
      <c r="H116" s="28" t="s">
        <v>22</v>
      </c>
      <c r="I116" s="28" t="s">
        <v>80</v>
      </c>
      <c r="J116" s="28" t="s">
        <v>197</v>
      </c>
      <c r="K116" s="25" t="s">
        <v>1175</v>
      </c>
      <c r="N116" s="27">
        <v>6453.5</v>
      </c>
      <c r="O116" s="150">
        <f t="shared" si="2"/>
        <v>58247.810000000012</v>
      </c>
    </row>
    <row r="117" spans="1:15" ht="22.05" customHeight="1" x14ac:dyDescent="0.2">
      <c r="A117" s="26">
        <v>45994</v>
      </c>
      <c r="B117" s="20" t="s">
        <v>40</v>
      </c>
      <c r="C117" s="156"/>
      <c r="D117" s="28"/>
      <c r="E117" s="156" t="s">
        <v>1172</v>
      </c>
      <c r="F117" s="93" t="s">
        <v>120</v>
      </c>
      <c r="H117" s="28" t="s">
        <v>22</v>
      </c>
      <c r="I117" s="28" t="s">
        <v>80</v>
      </c>
      <c r="J117" s="28" t="s">
        <v>196</v>
      </c>
      <c r="K117" s="25" t="s">
        <v>1175</v>
      </c>
      <c r="N117" s="27">
        <v>17751.560000000001</v>
      </c>
      <c r="O117" s="150">
        <f t="shared" si="2"/>
        <v>40496.250000000015</v>
      </c>
    </row>
    <row r="118" spans="1:15" ht="22.05" customHeight="1" x14ac:dyDescent="0.2">
      <c r="A118" s="26">
        <v>45994</v>
      </c>
      <c r="B118" s="20" t="s">
        <v>40</v>
      </c>
      <c r="C118" s="156"/>
      <c r="D118" s="28"/>
      <c r="E118" s="156" t="s">
        <v>1173</v>
      </c>
      <c r="F118" s="93" t="s">
        <v>120</v>
      </c>
      <c r="H118" s="28" t="s">
        <v>22</v>
      </c>
      <c r="I118" s="28" t="s">
        <v>80</v>
      </c>
      <c r="J118" s="28" t="s">
        <v>198</v>
      </c>
      <c r="K118" s="25" t="s">
        <v>1175</v>
      </c>
      <c r="N118" s="27">
        <v>38257.040000000001</v>
      </c>
      <c r="O118" s="150">
        <f t="shared" si="2"/>
        <v>2239.2100000000137</v>
      </c>
    </row>
    <row r="119" spans="1:15" ht="22.05" customHeight="1" x14ac:dyDescent="0.2">
      <c r="A119" s="26">
        <v>45997</v>
      </c>
      <c r="B119" s="20" t="s">
        <v>40</v>
      </c>
      <c r="C119" s="156"/>
      <c r="D119" s="28"/>
      <c r="E119" s="156" t="s">
        <v>1174</v>
      </c>
      <c r="F119" s="93" t="s">
        <v>77</v>
      </c>
      <c r="H119" s="28" t="s">
        <v>22</v>
      </c>
      <c r="I119" s="28" t="s">
        <v>57</v>
      </c>
      <c r="J119" s="28" t="s">
        <v>85</v>
      </c>
      <c r="K119" s="25" t="s">
        <v>1175</v>
      </c>
      <c r="N119" s="27">
        <v>140</v>
      </c>
      <c r="O119" s="150">
        <f t="shared" si="2"/>
        <v>2099.2100000000137</v>
      </c>
    </row>
    <row r="120" spans="1:15" ht="22.05" customHeight="1" x14ac:dyDescent="0.2">
      <c r="A120" s="26">
        <v>45997</v>
      </c>
      <c r="B120" s="20" t="s">
        <v>40</v>
      </c>
      <c r="C120" s="156"/>
      <c r="D120" s="28"/>
      <c r="E120" s="156" t="s">
        <v>609</v>
      </c>
      <c r="F120" s="93" t="s">
        <v>77</v>
      </c>
      <c r="H120" s="28" t="s">
        <v>22</v>
      </c>
      <c r="I120" s="28" t="s">
        <v>57</v>
      </c>
      <c r="J120" s="28" t="s">
        <v>85</v>
      </c>
      <c r="K120" s="25" t="s">
        <v>1175</v>
      </c>
      <c r="N120" s="27">
        <v>22.4</v>
      </c>
      <c r="O120" s="150">
        <f t="shared" si="2"/>
        <v>2076.8100000000136</v>
      </c>
    </row>
    <row r="121" spans="1:15" ht="22.05" customHeight="1" thickBot="1" x14ac:dyDescent="0.25">
      <c r="A121" s="374">
        <v>46007</v>
      </c>
      <c r="B121" s="47" t="s">
        <v>40</v>
      </c>
      <c r="C121" s="427"/>
      <c r="D121" s="69" t="s">
        <v>8758</v>
      </c>
      <c r="E121" s="427" t="s">
        <v>8759</v>
      </c>
      <c r="F121" s="377" t="s">
        <v>99</v>
      </c>
      <c r="G121" s="69"/>
      <c r="H121" s="69" t="s">
        <v>22</v>
      </c>
      <c r="I121" s="69" t="s">
        <v>56</v>
      </c>
      <c r="J121" s="69" t="s">
        <v>88</v>
      </c>
      <c r="K121" s="89" t="s">
        <v>1155</v>
      </c>
      <c r="L121" s="89"/>
      <c r="M121" s="380"/>
      <c r="N121" s="381">
        <v>1740</v>
      </c>
      <c r="O121" s="515">
        <f t="shared" si="2"/>
        <v>336.81000000001359</v>
      </c>
    </row>
    <row r="122" spans="1:15" ht="22.05" customHeight="1" x14ac:dyDescent="0.2">
      <c r="B122" s="20" t="s">
        <v>40</v>
      </c>
      <c r="O122" s="150">
        <f t="shared" si="2"/>
        <v>336.81000000001359</v>
      </c>
    </row>
    <row r="123" spans="1:15" ht="22.05" customHeight="1" x14ac:dyDescent="0.2">
      <c r="B123" s="20" t="s">
        <v>40</v>
      </c>
      <c r="O123" s="150">
        <f t="shared" si="2"/>
        <v>336.81000000001359</v>
      </c>
    </row>
    <row r="124" spans="1:15" ht="22.05" customHeight="1" x14ac:dyDescent="0.2">
      <c r="B124" s="20" t="s">
        <v>40</v>
      </c>
      <c r="O124" s="150">
        <f t="shared" si="2"/>
        <v>336.81000000001359</v>
      </c>
    </row>
    <row r="125" spans="1:15" ht="22.05" customHeight="1" x14ac:dyDescent="0.2">
      <c r="B125" s="20" t="s">
        <v>40</v>
      </c>
      <c r="O125" s="150">
        <f t="shared" si="2"/>
        <v>336.81000000001359</v>
      </c>
    </row>
    <row r="126" spans="1:15" ht="22.05" customHeight="1" x14ac:dyDescent="0.2">
      <c r="B126" s="20" t="s">
        <v>40</v>
      </c>
      <c r="O126" s="150">
        <f t="shared" si="2"/>
        <v>336.81000000001359</v>
      </c>
    </row>
    <row r="127" spans="1:15" ht="22.05" customHeight="1" x14ac:dyDescent="0.2">
      <c r="B127" s="20" t="s">
        <v>40</v>
      </c>
      <c r="O127" s="150">
        <f t="shared" si="2"/>
        <v>336.81000000001359</v>
      </c>
    </row>
    <row r="128" spans="1:15" ht="22.05" customHeight="1" x14ac:dyDescent="0.2">
      <c r="B128" s="20" t="s">
        <v>40</v>
      </c>
      <c r="O128" s="150">
        <f t="shared" si="2"/>
        <v>336.81000000001359</v>
      </c>
    </row>
    <row r="129" spans="2:15" ht="22.05" customHeight="1" x14ac:dyDescent="0.2">
      <c r="B129" s="20" t="s">
        <v>40</v>
      </c>
      <c r="O129" s="150">
        <f t="shared" si="2"/>
        <v>336.81000000001359</v>
      </c>
    </row>
    <row r="130" spans="2:15" ht="22.05" customHeight="1" x14ac:dyDescent="0.2">
      <c r="B130" s="20" t="s">
        <v>40</v>
      </c>
      <c r="O130" s="150">
        <f t="shared" si="2"/>
        <v>336.81000000001359</v>
      </c>
    </row>
    <row r="131" spans="2:15" ht="22.05" customHeight="1" x14ac:dyDescent="0.2">
      <c r="B131" s="20" t="s">
        <v>40</v>
      </c>
      <c r="O131" s="150">
        <f t="shared" si="2"/>
        <v>336.81000000001359</v>
      </c>
    </row>
    <row r="132" spans="2:15" ht="22.05" customHeight="1" x14ac:dyDescent="0.2">
      <c r="B132" s="20" t="s">
        <v>40</v>
      </c>
      <c r="O132" s="150">
        <f t="shared" si="2"/>
        <v>336.81000000001359</v>
      </c>
    </row>
    <row r="133" spans="2:15" ht="22.05" customHeight="1" x14ac:dyDescent="0.2">
      <c r="B133" s="20" t="s">
        <v>40</v>
      </c>
    </row>
    <row r="134" spans="2:15" ht="22.05" customHeight="1" x14ac:dyDescent="0.2">
      <c r="B134" s="20" t="s">
        <v>40</v>
      </c>
    </row>
    <row r="135" spans="2:15" ht="22.05" customHeight="1" x14ac:dyDescent="0.2">
      <c r="B135" s="20" t="s">
        <v>40</v>
      </c>
    </row>
    <row r="136" spans="2:15" ht="22.05" customHeight="1" x14ac:dyDescent="0.2">
      <c r="B136" s="20" t="s">
        <v>40</v>
      </c>
    </row>
    <row r="137" spans="2:15" ht="22.05" customHeight="1" x14ac:dyDescent="0.2">
      <c r="B137" s="20" t="s">
        <v>40</v>
      </c>
    </row>
    <row r="138" spans="2:15" ht="22.05" customHeight="1" x14ac:dyDescent="0.2">
      <c r="B138" s="20" t="s">
        <v>40</v>
      </c>
    </row>
    <row r="139" spans="2:15" ht="22.05" customHeight="1" x14ac:dyDescent="0.2">
      <c r="B139" s="20" t="s">
        <v>40</v>
      </c>
    </row>
    <row r="140" spans="2:15" ht="22.05" customHeight="1" x14ac:dyDescent="0.2">
      <c r="B140" s="20" t="s">
        <v>40</v>
      </c>
    </row>
    <row r="141" spans="2:15" ht="22.05" customHeight="1" x14ac:dyDescent="0.2">
      <c r="B141" s="20" t="s">
        <v>40</v>
      </c>
    </row>
    <row r="142" spans="2:15" ht="22.05" customHeight="1" x14ac:dyDescent="0.2">
      <c r="B142" s="20" t="s">
        <v>40</v>
      </c>
    </row>
    <row r="143" spans="2:15" ht="22.05" customHeight="1" x14ac:dyDescent="0.2">
      <c r="B143" s="20" t="s">
        <v>40</v>
      </c>
    </row>
    <row r="144" spans="2:15" ht="22.05" customHeight="1" x14ac:dyDescent="0.2">
      <c r="B144" s="20" t="s">
        <v>40</v>
      </c>
    </row>
    <row r="145" spans="2:2" ht="22.05" customHeight="1" x14ac:dyDescent="0.2">
      <c r="B145" s="20" t="s">
        <v>40</v>
      </c>
    </row>
    <row r="146" spans="2:2" ht="22.05" customHeight="1" x14ac:dyDescent="0.2">
      <c r="B146" s="20" t="s">
        <v>40</v>
      </c>
    </row>
    <row r="147" spans="2:2" ht="22.05" customHeight="1" x14ac:dyDescent="0.2">
      <c r="B147" s="20" t="s">
        <v>40</v>
      </c>
    </row>
    <row r="148" spans="2:2" ht="22.05" customHeight="1" x14ac:dyDescent="0.2">
      <c r="B148" s="20" t="s">
        <v>40</v>
      </c>
    </row>
    <row r="149" spans="2:2" ht="22.05" customHeight="1" x14ac:dyDescent="0.2">
      <c r="B149" s="20" t="s">
        <v>40</v>
      </c>
    </row>
    <row r="150" spans="2:2" ht="22.05" customHeight="1" x14ac:dyDescent="0.2">
      <c r="B150" s="20" t="s">
        <v>40</v>
      </c>
    </row>
    <row r="151" spans="2:2" ht="22.05" customHeight="1" x14ac:dyDescent="0.2">
      <c r="B151" s="20" t="s">
        <v>40</v>
      </c>
    </row>
    <row r="152" spans="2:2" ht="22.05" customHeight="1" x14ac:dyDescent="0.2">
      <c r="B152" s="20" t="s">
        <v>40</v>
      </c>
    </row>
    <row r="153" spans="2:2" ht="22.05" customHeight="1" x14ac:dyDescent="0.2">
      <c r="B153" s="20" t="s">
        <v>40</v>
      </c>
    </row>
    <row r="154" spans="2:2" ht="22.05" customHeight="1" x14ac:dyDescent="0.2">
      <c r="B154" s="20" t="s">
        <v>40</v>
      </c>
    </row>
    <row r="155" spans="2:2" ht="22.05" customHeight="1" x14ac:dyDescent="0.2">
      <c r="B155" s="20" t="s">
        <v>40</v>
      </c>
    </row>
    <row r="156" spans="2:2" ht="22.05" customHeight="1" x14ac:dyDescent="0.2">
      <c r="B156" s="20" t="s">
        <v>40</v>
      </c>
    </row>
    <row r="157" spans="2:2" ht="22.05" customHeight="1" x14ac:dyDescent="0.2">
      <c r="B157" s="20" t="s">
        <v>40</v>
      </c>
    </row>
    <row r="158" spans="2:2" ht="22.05" customHeight="1" x14ac:dyDescent="0.2">
      <c r="B158" s="20" t="s">
        <v>40</v>
      </c>
    </row>
    <row r="159" spans="2:2" ht="22.05" customHeight="1" x14ac:dyDescent="0.2">
      <c r="B159" s="20" t="s">
        <v>40</v>
      </c>
    </row>
    <row r="160" spans="2:2" ht="22.05" customHeight="1" x14ac:dyDescent="0.2">
      <c r="B160" s="20" t="s">
        <v>40</v>
      </c>
    </row>
    <row r="161" spans="2:2" ht="22.05" customHeight="1" x14ac:dyDescent="0.2">
      <c r="B161" s="20" t="s">
        <v>40</v>
      </c>
    </row>
    <row r="162" spans="2:2" ht="22.05" customHeight="1" x14ac:dyDescent="0.2">
      <c r="B162" s="20" t="s">
        <v>40</v>
      </c>
    </row>
    <row r="163" spans="2:2" ht="22.05" customHeight="1" x14ac:dyDescent="0.2">
      <c r="B163" s="20" t="s">
        <v>40</v>
      </c>
    </row>
    <row r="164" spans="2:2" ht="22.05" customHeight="1" x14ac:dyDescent="0.2">
      <c r="B164" s="20" t="s">
        <v>40</v>
      </c>
    </row>
    <row r="165" spans="2:2" ht="22.05" customHeight="1" x14ac:dyDescent="0.2">
      <c r="B165" s="20" t="s">
        <v>40</v>
      </c>
    </row>
    <row r="166" spans="2:2" ht="22.05" customHeight="1" x14ac:dyDescent="0.2">
      <c r="B166" s="20" t="s">
        <v>40</v>
      </c>
    </row>
    <row r="167" spans="2:2" ht="22.05" customHeight="1" x14ac:dyDescent="0.2">
      <c r="B167" s="20" t="s">
        <v>40</v>
      </c>
    </row>
    <row r="168" spans="2:2" ht="22.05" customHeight="1" x14ac:dyDescent="0.2">
      <c r="B168" s="20" t="s">
        <v>40</v>
      </c>
    </row>
    <row r="169" spans="2:2" ht="22.05" customHeight="1" x14ac:dyDescent="0.2">
      <c r="B169" s="20" t="s">
        <v>40</v>
      </c>
    </row>
    <row r="170" spans="2:2" ht="22.05" customHeight="1" x14ac:dyDescent="0.2">
      <c r="B170" s="20" t="s">
        <v>40</v>
      </c>
    </row>
    <row r="171" spans="2:2" ht="22.05" customHeight="1" x14ac:dyDescent="0.2">
      <c r="B171" s="20" t="s">
        <v>40</v>
      </c>
    </row>
    <row r="172" spans="2:2" ht="22.05" customHeight="1" x14ac:dyDescent="0.2">
      <c r="B172" s="20" t="s">
        <v>40</v>
      </c>
    </row>
    <row r="173" spans="2:2" ht="22.05" customHeight="1" x14ac:dyDescent="0.2">
      <c r="B173" s="20" t="s">
        <v>40</v>
      </c>
    </row>
    <row r="174" spans="2:2" ht="22.05" customHeight="1" x14ac:dyDescent="0.2">
      <c r="B174" s="20" t="s">
        <v>40</v>
      </c>
    </row>
    <row r="175" spans="2:2" ht="22.05" customHeight="1" x14ac:dyDescent="0.2">
      <c r="B175" s="20" t="s">
        <v>40</v>
      </c>
    </row>
    <row r="176" spans="2:2" ht="22.05" customHeight="1" x14ac:dyDescent="0.2">
      <c r="B176" s="20" t="s">
        <v>40</v>
      </c>
    </row>
    <row r="177" spans="2:2" ht="22.05" customHeight="1" x14ac:dyDescent="0.2">
      <c r="B177" s="20" t="s">
        <v>40</v>
      </c>
    </row>
    <row r="178" spans="2:2" ht="22.05" customHeight="1" x14ac:dyDescent="0.2">
      <c r="B178" s="20" t="s">
        <v>40</v>
      </c>
    </row>
    <row r="179" spans="2:2" ht="22.05" customHeight="1" x14ac:dyDescent="0.2">
      <c r="B179" s="20" t="s">
        <v>40</v>
      </c>
    </row>
    <row r="180" spans="2:2" ht="22.05" customHeight="1" x14ac:dyDescent="0.2">
      <c r="B180" s="20" t="s">
        <v>40</v>
      </c>
    </row>
    <row r="181" spans="2:2" ht="22.05" customHeight="1" x14ac:dyDescent="0.2">
      <c r="B181" s="20" t="s">
        <v>40</v>
      </c>
    </row>
    <row r="182" spans="2:2" ht="22.05" customHeight="1" x14ac:dyDescent="0.2">
      <c r="B182" s="20" t="s">
        <v>40</v>
      </c>
    </row>
    <row r="183" spans="2:2" ht="22.05" customHeight="1" x14ac:dyDescent="0.2">
      <c r="B183" s="20" t="s">
        <v>40</v>
      </c>
    </row>
    <row r="184" spans="2:2" ht="22.05" customHeight="1" x14ac:dyDescent="0.2">
      <c r="B184" s="20" t="s">
        <v>40</v>
      </c>
    </row>
    <row r="185" spans="2:2" ht="22.05" customHeight="1" x14ac:dyDescent="0.2">
      <c r="B185" s="20" t="s">
        <v>40</v>
      </c>
    </row>
    <row r="186" spans="2:2" ht="22.05" customHeight="1" x14ac:dyDescent="0.2">
      <c r="B186" s="20" t="s">
        <v>40</v>
      </c>
    </row>
    <row r="187" spans="2:2" ht="22.05" customHeight="1" x14ac:dyDescent="0.2">
      <c r="B187" s="20" t="s">
        <v>40</v>
      </c>
    </row>
    <row r="188" spans="2:2" ht="22.05" customHeight="1" x14ac:dyDescent="0.2">
      <c r="B188" s="20" t="s">
        <v>40</v>
      </c>
    </row>
    <row r="189" spans="2:2" ht="22.05" customHeight="1" x14ac:dyDescent="0.2">
      <c r="B189" s="20" t="s">
        <v>40</v>
      </c>
    </row>
    <row r="190" spans="2:2" ht="22.05" customHeight="1" x14ac:dyDescent="0.2">
      <c r="B190" s="20" t="s">
        <v>40</v>
      </c>
    </row>
    <row r="191" spans="2:2" ht="22.05" customHeight="1" x14ac:dyDescent="0.2">
      <c r="B191" s="20" t="s">
        <v>40</v>
      </c>
    </row>
    <row r="192" spans="2:2" ht="22.05" customHeight="1" x14ac:dyDescent="0.2">
      <c r="B192" s="20" t="s">
        <v>40</v>
      </c>
    </row>
    <row r="193" spans="2:2" ht="22.05" customHeight="1" x14ac:dyDescent="0.2">
      <c r="B193" s="20" t="s">
        <v>40</v>
      </c>
    </row>
    <row r="194" spans="2:2" ht="22.05" customHeight="1" x14ac:dyDescent="0.2">
      <c r="B194" s="20" t="s">
        <v>40</v>
      </c>
    </row>
    <row r="195" spans="2:2" ht="22.05" customHeight="1" x14ac:dyDescent="0.2">
      <c r="B195" s="20" t="s">
        <v>40</v>
      </c>
    </row>
    <row r="196" spans="2:2" ht="22.05" customHeight="1" x14ac:dyDescent="0.2">
      <c r="B196" s="20" t="s">
        <v>40</v>
      </c>
    </row>
    <row r="197" spans="2:2" ht="22.05" customHeight="1" x14ac:dyDescent="0.2">
      <c r="B197" s="20" t="s">
        <v>40</v>
      </c>
    </row>
    <row r="198" spans="2:2" ht="22.05" customHeight="1" x14ac:dyDescent="0.2">
      <c r="B198" s="20" t="s">
        <v>40</v>
      </c>
    </row>
    <row r="199" spans="2:2" ht="22.05" customHeight="1" x14ac:dyDescent="0.2">
      <c r="B199" s="20" t="s">
        <v>40</v>
      </c>
    </row>
    <row r="200" spans="2:2" ht="22.05" customHeight="1" x14ac:dyDescent="0.2">
      <c r="B200" s="20" t="s">
        <v>40</v>
      </c>
    </row>
    <row r="201" spans="2:2" ht="22.05" customHeight="1" x14ac:dyDescent="0.2">
      <c r="B201" s="20" t="s">
        <v>40</v>
      </c>
    </row>
    <row r="202" spans="2:2" ht="22.05" customHeight="1" x14ac:dyDescent="0.2">
      <c r="B202" s="20" t="s">
        <v>40</v>
      </c>
    </row>
    <row r="203" spans="2:2" ht="22.05" customHeight="1" x14ac:dyDescent="0.2">
      <c r="B203" s="20" t="s">
        <v>40</v>
      </c>
    </row>
    <row r="204" spans="2:2" ht="22.05" customHeight="1" x14ac:dyDescent="0.2">
      <c r="B204" s="20" t="s">
        <v>40</v>
      </c>
    </row>
    <row r="205" spans="2:2" ht="22.05" customHeight="1" x14ac:dyDescent="0.2">
      <c r="B205" s="20" t="s">
        <v>40</v>
      </c>
    </row>
    <row r="206" spans="2:2" ht="22.05" customHeight="1" x14ac:dyDescent="0.2">
      <c r="B206" s="20" t="s">
        <v>40</v>
      </c>
    </row>
    <row r="207" spans="2:2" ht="22.05" customHeight="1" x14ac:dyDescent="0.2">
      <c r="B207" s="20" t="s">
        <v>40</v>
      </c>
    </row>
    <row r="208" spans="2:2" ht="22.05" customHeight="1" x14ac:dyDescent="0.2">
      <c r="B208" s="20" t="s">
        <v>40</v>
      </c>
    </row>
    <row r="209" spans="2:2" ht="22.05" customHeight="1" x14ac:dyDescent="0.2">
      <c r="B209" s="20" t="s">
        <v>40</v>
      </c>
    </row>
    <row r="210" spans="2:2" ht="22.05" customHeight="1" x14ac:dyDescent="0.2">
      <c r="B210" s="20" t="s">
        <v>40</v>
      </c>
    </row>
    <row r="211" spans="2:2" ht="22.05" customHeight="1" x14ac:dyDescent="0.2">
      <c r="B211" s="20" t="s">
        <v>40</v>
      </c>
    </row>
    <row r="212" spans="2:2" ht="22.05" customHeight="1" x14ac:dyDescent="0.2">
      <c r="B212" s="20" t="s">
        <v>40</v>
      </c>
    </row>
    <row r="213" spans="2:2" ht="22.05" customHeight="1" x14ac:dyDescent="0.2">
      <c r="B213" s="20" t="s">
        <v>40</v>
      </c>
    </row>
    <row r="214" spans="2:2" ht="22.05" customHeight="1" x14ac:dyDescent="0.2">
      <c r="B214" s="20" t="s">
        <v>40</v>
      </c>
    </row>
    <row r="215" spans="2:2" ht="22.05" customHeight="1" x14ac:dyDescent="0.2">
      <c r="B215" s="20" t="s">
        <v>40</v>
      </c>
    </row>
    <row r="216" spans="2:2" ht="22.05" customHeight="1" x14ac:dyDescent="0.2">
      <c r="B216" s="20" t="s">
        <v>40</v>
      </c>
    </row>
    <row r="217" spans="2:2" ht="22.05" customHeight="1" x14ac:dyDescent="0.2">
      <c r="B217" s="20" t="s">
        <v>40</v>
      </c>
    </row>
    <row r="218" spans="2:2" ht="22.05" customHeight="1" x14ac:dyDescent="0.2">
      <c r="B218" s="20" t="s">
        <v>40</v>
      </c>
    </row>
    <row r="219" spans="2:2" ht="22.05" customHeight="1" x14ac:dyDescent="0.2">
      <c r="B219" s="20" t="s">
        <v>40</v>
      </c>
    </row>
    <row r="220" spans="2:2" ht="22.05" customHeight="1" x14ac:dyDescent="0.2">
      <c r="B220" s="20" t="s">
        <v>40</v>
      </c>
    </row>
    <row r="221" spans="2:2" ht="22.05" customHeight="1" x14ac:dyDescent="0.2">
      <c r="B221" s="20" t="s">
        <v>40</v>
      </c>
    </row>
    <row r="222" spans="2:2" ht="22.05" customHeight="1" x14ac:dyDescent="0.2">
      <c r="B222" s="20" t="s">
        <v>40</v>
      </c>
    </row>
    <row r="223" spans="2:2" ht="22.05" customHeight="1" x14ac:dyDescent="0.2">
      <c r="B223" s="20" t="s">
        <v>40</v>
      </c>
    </row>
    <row r="224" spans="2:2" ht="22.05" customHeight="1" x14ac:dyDescent="0.2">
      <c r="B224" s="20" t="s">
        <v>40</v>
      </c>
    </row>
    <row r="225" spans="2:2" ht="22.05" customHeight="1" x14ac:dyDescent="0.2">
      <c r="B225" s="20" t="s">
        <v>40</v>
      </c>
    </row>
    <row r="226" spans="2:2" ht="22.05" customHeight="1" x14ac:dyDescent="0.2">
      <c r="B226" s="20" t="s">
        <v>40</v>
      </c>
    </row>
    <row r="227" spans="2:2" ht="22.05" customHeight="1" x14ac:dyDescent="0.2">
      <c r="B227" s="20" t="s">
        <v>40</v>
      </c>
    </row>
    <row r="228" spans="2:2" ht="22.05" customHeight="1" x14ac:dyDescent="0.2">
      <c r="B228" s="20" t="s">
        <v>40</v>
      </c>
    </row>
    <row r="229" spans="2:2" ht="22.05" customHeight="1" x14ac:dyDescent="0.2">
      <c r="B229" s="20" t="s">
        <v>40</v>
      </c>
    </row>
    <row r="230" spans="2:2" ht="22.05" customHeight="1" x14ac:dyDescent="0.2">
      <c r="B230" s="20" t="s">
        <v>40</v>
      </c>
    </row>
    <row r="231" spans="2:2" ht="22.05" customHeight="1" x14ac:dyDescent="0.2">
      <c r="B231" s="20" t="s">
        <v>40</v>
      </c>
    </row>
    <row r="232" spans="2:2" ht="22.05" customHeight="1" x14ac:dyDescent="0.2">
      <c r="B232" s="20" t="s">
        <v>40</v>
      </c>
    </row>
    <row r="233" spans="2:2" ht="22.05" customHeight="1" x14ac:dyDescent="0.2">
      <c r="B233" s="20" t="s">
        <v>40</v>
      </c>
    </row>
    <row r="234" spans="2:2" ht="22.05" customHeight="1" x14ac:dyDescent="0.2">
      <c r="B234" s="20" t="s">
        <v>40</v>
      </c>
    </row>
    <row r="235" spans="2:2" ht="22.05" customHeight="1" x14ac:dyDescent="0.2">
      <c r="B235" s="20" t="s">
        <v>40</v>
      </c>
    </row>
    <row r="236" spans="2:2" ht="22.05" customHeight="1" x14ac:dyDescent="0.2">
      <c r="B236" s="20" t="s">
        <v>40</v>
      </c>
    </row>
    <row r="237" spans="2:2" ht="22.05" customHeight="1" x14ac:dyDescent="0.2">
      <c r="B237" s="20" t="s">
        <v>40</v>
      </c>
    </row>
    <row r="238" spans="2:2" ht="22.05" customHeight="1" x14ac:dyDescent="0.2">
      <c r="B238" s="20" t="s">
        <v>40</v>
      </c>
    </row>
    <row r="239" spans="2:2" ht="22.05" customHeight="1" x14ac:dyDescent="0.2">
      <c r="B239" s="20" t="s">
        <v>40</v>
      </c>
    </row>
    <row r="240" spans="2:2" ht="22.05" customHeight="1" x14ac:dyDescent="0.2">
      <c r="B240" s="20" t="s">
        <v>40</v>
      </c>
    </row>
    <row r="241" spans="2:2" ht="22.05" customHeight="1" x14ac:dyDescent="0.2">
      <c r="B241" s="20" t="s">
        <v>40</v>
      </c>
    </row>
    <row r="242" spans="2:2" ht="22.05" customHeight="1" x14ac:dyDescent="0.2">
      <c r="B242" s="20" t="s">
        <v>40</v>
      </c>
    </row>
    <row r="243" spans="2:2" ht="22.05" customHeight="1" x14ac:dyDescent="0.2">
      <c r="B243" s="20" t="s">
        <v>40</v>
      </c>
    </row>
    <row r="244" spans="2:2" ht="22.05" customHeight="1" x14ac:dyDescent="0.2">
      <c r="B244" s="20" t="s">
        <v>40</v>
      </c>
    </row>
    <row r="245" spans="2:2" ht="22.05" customHeight="1" x14ac:dyDescent="0.2">
      <c r="B245" s="20" t="s">
        <v>40</v>
      </c>
    </row>
    <row r="246" spans="2:2" ht="22.05" customHeight="1" x14ac:dyDescent="0.2">
      <c r="B246" s="20" t="s">
        <v>40</v>
      </c>
    </row>
    <row r="247" spans="2:2" ht="22.05" customHeight="1" x14ac:dyDescent="0.2">
      <c r="B247" s="20" t="s">
        <v>40</v>
      </c>
    </row>
    <row r="248" spans="2:2" ht="22.05" customHeight="1" x14ac:dyDescent="0.2">
      <c r="B248" s="20" t="s">
        <v>40</v>
      </c>
    </row>
    <row r="249" spans="2:2" ht="22.05" customHeight="1" x14ac:dyDescent="0.2">
      <c r="B249" s="20" t="s">
        <v>40</v>
      </c>
    </row>
    <row r="250" spans="2:2" ht="22.05" customHeight="1" x14ac:dyDescent="0.2">
      <c r="B250" s="20" t="s">
        <v>40</v>
      </c>
    </row>
    <row r="251" spans="2:2" ht="22.05" customHeight="1" x14ac:dyDescent="0.2">
      <c r="B251" s="20" t="s">
        <v>40</v>
      </c>
    </row>
    <row r="252" spans="2:2" ht="22.05" customHeight="1" x14ac:dyDescent="0.2">
      <c r="B252" s="20" t="s">
        <v>40</v>
      </c>
    </row>
    <row r="253" spans="2:2" ht="22.05" customHeight="1" x14ac:dyDescent="0.2">
      <c r="B253" s="20" t="s">
        <v>40</v>
      </c>
    </row>
    <row r="254" spans="2:2" ht="22.05" customHeight="1" x14ac:dyDescent="0.2">
      <c r="B254" s="20" t="s">
        <v>40</v>
      </c>
    </row>
    <row r="255" spans="2:2" ht="22.05" customHeight="1" x14ac:dyDescent="0.2">
      <c r="B255" s="20" t="s">
        <v>40</v>
      </c>
    </row>
    <row r="256" spans="2:2" ht="22.05" customHeight="1" x14ac:dyDescent="0.2">
      <c r="B256" s="20" t="s">
        <v>40</v>
      </c>
    </row>
    <row r="257" spans="2:2" ht="22.05" customHeight="1" x14ac:dyDescent="0.2">
      <c r="B257" s="20" t="s">
        <v>40</v>
      </c>
    </row>
    <row r="258" spans="2:2" ht="22.05" customHeight="1" x14ac:dyDescent="0.2">
      <c r="B258" s="20" t="s">
        <v>40</v>
      </c>
    </row>
    <row r="259" spans="2:2" ht="22.05" customHeight="1" x14ac:dyDescent="0.2">
      <c r="B259" s="20" t="s">
        <v>40</v>
      </c>
    </row>
    <row r="260" spans="2:2" ht="22.05" customHeight="1" x14ac:dyDescent="0.2">
      <c r="B260" s="20" t="s">
        <v>40</v>
      </c>
    </row>
    <row r="261" spans="2:2" ht="22.05" customHeight="1" x14ac:dyDescent="0.2">
      <c r="B261" s="20" t="s">
        <v>40</v>
      </c>
    </row>
    <row r="262" spans="2:2" ht="22.05" customHeight="1" x14ac:dyDescent="0.2">
      <c r="B262" s="20" t="s">
        <v>40</v>
      </c>
    </row>
    <row r="263" spans="2:2" ht="22.05" customHeight="1" x14ac:dyDescent="0.2">
      <c r="B263" s="20" t="s">
        <v>40</v>
      </c>
    </row>
    <row r="264" spans="2:2" ht="22.05" customHeight="1" x14ac:dyDescent="0.2">
      <c r="B264" s="20" t="s">
        <v>40</v>
      </c>
    </row>
    <row r="265" spans="2:2" ht="22.05" customHeight="1" x14ac:dyDescent="0.2">
      <c r="B265" s="20" t="s">
        <v>40</v>
      </c>
    </row>
    <row r="266" spans="2:2" ht="22.05" customHeight="1" x14ac:dyDescent="0.2">
      <c r="B266" s="20" t="s">
        <v>40</v>
      </c>
    </row>
    <row r="267" spans="2:2" ht="22.05" customHeight="1" x14ac:dyDescent="0.2">
      <c r="B267" s="20" t="s">
        <v>40</v>
      </c>
    </row>
    <row r="268" spans="2:2" ht="22.05" customHeight="1" x14ac:dyDescent="0.2">
      <c r="B268" s="20" t="s">
        <v>40</v>
      </c>
    </row>
    <row r="269" spans="2:2" ht="22.05" customHeight="1" x14ac:dyDescent="0.2">
      <c r="B269" s="20" t="s">
        <v>40</v>
      </c>
    </row>
    <row r="270" spans="2:2" ht="22.05" customHeight="1" x14ac:dyDescent="0.2">
      <c r="B270" s="20" t="s">
        <v>40</v>
      </c>
    </row>
    <row r="271" spans="2:2" ht="22.05" customHeight="1" x14ac:dyDescent="0.2">
      <c r="B271" s="20" t="s">
        <v>40</v>
      </c>
    </row>
    <row r="272" spans="2:2" ht="22.05" customHeight="1" x14ac:dyDescent="0.2">
      <c r="B272" s="20" t="s">
        <v>40</v>
      </c>
    </row>
    <row r="273" spans="2:2" ht="22.05" customHeight="1" x14ac:dyDescent="0.2">
      <c r="B273" s="20" t="s">
        <v>40</v>
      </c>
    </row>
    <row r="274" spans="2:2" ht="22.05" customHeight="1" x14ac:dyDescent="0.2">
      <c r="B274" s="20" t="s">
        <v>40</v>
      </c>
    </row>
    <row r="275" spans="2:2" ht="22.05" customHeight="1" x14ac:dyDescent="0.2">
      <c r="B275" s="20" t="s">
        <v>40</v>
      </c>
    </row>
    <row r="276" spans="2:2" ht="22.05" customHeight="1" x14ac:dyDescent="0.2">
      <c r="B276" s="20" t="s">
        <v>40</v>
      </c>
    </row>
    <row r="277" spans="2:2" ht="22.05" customHeight="1" x14ac:dyDescent="0.2">
      <c r="B277" s="20" t="s">
        <v>40</v>
      </c>
    </row>
    <row r="278" spans="2:2" ht="22.05" customHeight="1" x14ac:dyDescent="0.2">
      <c r="B278" s="20" t="s">
        <v>40</v>
      </c>
    </row>
    <row r="279" spans="2:2" ht="22.05" customHeight="1" x14ac:dyDescent="0.2">
      <c r="B279" s="20" t="s">
        <v>40</v>
      </c>
    </row>
    <row r="280" spans="2:2" ht="22.05" customHeight="1" x14ac:dyDescent="0.2">
      <c r="B280" s="20" t="s">
        <v>40</v>
      </c>
    </row>
    <row r="281" spans="2:2" ht="22.05" customHeight="1" x14ac:dyDescent="0.2">
      <c r="B281" s="20" t="s">
        <v>40</v>
      </c>
    </row>
    <row r="282" spans="2:2" ht="22.05" customHeight="1" x14ac:dyDescent="0.2">
      <c r="B282" s="20" t="s">
        <v>40</v>
      </c>
    </row>
    <row r="283" spans="2:2" ht="22.05" customHeight="1" x14ac:dyDescent="0.2">
      <c r="B283" s="20" t="s">
        <v>40</v>
      </c>
    </row>
    <row r="284" spans="2:2" ht="22.05" customHeight="1" x14ac:dyDescent="0.2">
      <c r="B284" s="20" t="s">
        <v>40</v>
      </c>
    </row>
    <row r="285" spans="2:2" ht="22.05" customHeight="1" x14ac:dyDescent="0.2">
      <c r="B285" s="20" t="s">
        <v>40</v>
      </c>
    </row>
    <row r="286" spans="2:2" ht="22.05" customHeight="1" x14ac:dyDescent="0.2">
      <c r="B286" s="20" t="s">
        <v>40</v>
      </c>
    </row>
    <row r="287" spans="2:2" ht="22.05" customHeight="1" x14ac:dyDescent="0.2">
      <c r="B287" s="20" t="s">
        <v>40</v>
      </c>
    </row>
    <row r="288" spans="2:2" ht="22.05" customHeight="1" x14ac:dyDescent="0.2">
      <c r="B288" s="20" t="s">
        <v>40</v>
      </c>
    </row>
    <row r="289" spans="2:2" ht="22.05" customHeight="1" x14ac:dyDescent="0.2">
      <c r="B289" s="20" t="s">
        <v>40</v>
      </c>
    </row>
    <row r="290" spans="2:2" ht="22.05" customHeight="1" x14ac:dyDescent="0.2">
      <c r="B290" s="20" t="s">
        <v>40</v>
      </c>
    </row>
    <row r="291" spans="2:2" ht="22.05" customHeight="1" x14ac:dyDescent="0.2">
      <c r="B291" s="20" t="s">
        <v>40</v>
      </c>
    </row>
    <row r="292" spans="2:2" ht="22.05" customHeight="1" x14ac:dyDescent="0.2">
      <c r="B292" s="20" t="s">
        <v>40</v>
      </c>
    </row>
    <row r="293" spans="2:2" ht="22.05" customHeight="1" x14ac:dyDescent="0.2">
      <c r="B293" s="20" t="s">
        <v>40</v>
      </c>
    </row>
    <row r="294" spans="2:2" ht="22.05" customHeight="1" x14ac:dyDescent="0.2">
      <c r="B294" s="20" t="s">
        <v>40</v>
      </c>
    </row>
    <row r="295" spans="2:2" ht="22.05" customHeight="1" x14ac:dyDescent="0.2">
      <c r="B295" s="20" t="s">
        <v>40</v>
      </c>
    </row>
    <row r="296" spans="2:2" ht="22.05" customHeight="1" x14ac:dyDescent="0.2">
      <c r="B296" s="20" t="s">
        <v>40</v>
      </c>
    </row>
    <row r="297" spans="2:2" ht="22.05" customHeight="1" x14ac:dyDescent="0.2">
      <c r="B297" s="20" t="s">
        <v>40</v>
      </c>
    </row>
    <row r="298" spans="2:2" ht="22.05" customHeight="1" x14ac:dyDescent="0.2">
      <c r="B298" s="20" t="s">
        <v>40</v>
      </c>
    </row>
    <row r="299" spans="2:2" ht="22.05" customHeight="1" x14ac:dyDescent="0.2">
      <c r="B299" s="20" t="s">
        <v>40</v>
      </c>
    </row>
    <row r="300" spans="2:2" ht="22.05" customHeight="1" x14ac:dyDescent="0.2">
      <c r="B300" s="20" t="s">
        <v>40</v>
      </c>
    </row>
    <row r="301" spans="2:2" ht="22.05" customHeight="1" x14ac:dyDescent="0.2">
      <c r="B301" s="20" t="s">
        <v>40</v>
      </c>
    </row>
    <row r="302" spans="2:2" ht="22.05" customHeight="1" x14ac:dyDescent="0.2">
      <c r="B302" s="20" t="s">
        <v>40</v>
      </c>
    </row>
    <row r="303" spans="2:2" ht="22.05" customHeight="1" x14ac:dyDescent="0.2">
      <c r="B303" s="20" t="s">
        <v>40</v>
      </c>
    </row>
    <row r="304" spans="2:2" ht="22.05" customHeight="1" x14ac:dyDescent="0.2">
      <c r="B304" s="20" t="s">
        <v>40</v>
      </c>
    </row>
    <row r="305" spans="2:2" ht="22.05" customHeight="1" x14ac:dyDescent="0.2">
      <c r="B305" s="20" t="s">
        <v>40</v>
      </c>
    </row>
    <row r="306" spans="2:2" ht="22.05" customHeight="1" x14ac:dyDescent="0.2">
      <c r="B306" s="20" t="s">
        <v>40</v>
      </c>
    </row>
    <row r="307" spans="2:2" ht="22.05" customHeight="1" x14ac:dyDescent="0.2">
      <c r="B307" s="20" t="s">
        <v>40</v>
      </c>
    </row>
    <row r="308" spans="2:2" ht="22.05" customHeight="1" x14ac:dyDescent="0.2">
      <c r="B308" s="20" t="s">
        <v>40</v>
      </c>
    </row>
    <row r="309" spans="2:2" ht="22.05" customHeight="1" x14ac:dyDescent="0.2">
      <c r="B309" s="20" t="s">
        <v>40</v>
      </c>
    </row>
    <row r="310" spans="2:2" ht="22.05" customHeight="1" x14ac:dyDescent="0.2">
      <c r="B310" s="20" t="s">
        <v>40</v>
      </c>
    </row>
    <row r="311" spans="2:2" ht="22.05" customHeight="1" x14ac:dyDescent="0.2">
      <c r="B311" s="20" t="s">
        <v>40</v>
      </c>
    </row>
    <row r="312" spans="2:2" ht="22.05" customHeight="1" x14ac:dyDescent="0.2">
      <c r="B312" s="20" t="s">
        <v>40</v>
      </c>
    </row>
    <row r="313" spans="2:2" ht="22.05" customHeight="1" x14ac:dyDescent="0.2">
      <c r="B313" s="20" t="s">
        <v>40</v>
      </c>
    </row>
    <row r="314" spans="2:2" ht="22.05" customHeight="1" x14ac:dyDescent="0.2">
      <c r="B314" s="20" t="s">
        <v>40</v>
      </c>
    </row>
    <row r="315" spans="2:2" ht="22.05" customHeight="1" x14ac:dyDescent="0.2">
      <c r="B315" s="20" t="s">
        <v>40</v>
      </c>
    </row>
    <row r="316" spans="2:2" ht="22.05" customHeight="1" x14ac:dyDescent="0.2">
      <c r="B316" s="20" t="s">
        <v>40</v>
      </c>
    </row>
    <row r="317" spans="2:2" ht="22.05" customHeight="1" x14ac:dyDescent="0.2">
      <c r="B317" s="20" t="s">
        <v>40</v>
      </c>
    </row>
    <row r="318" spans="2:2" ht="22.05" customHeight="1" x14ac:dyDescent="0.2">
      <c r="B318" s="20" t="s">
        <v>40</v>
      </c>
    </row>
    <row r="319" spans="2:2" ht="22.05" customHeight="1" x14ac:dyDescent="0.2">
      <c r="B319" s="20" t="s">
        <v>40</v>
      </c>
    </row>
    <row r="320" spans="2:2" ht="22.05" customHeight="1" x14ac:dyDescent="0.2">
      <c r="B320" s="20" t="s">
        <v>40</v>
      </c>
    </row>
    <row r="321" spans="2:2" ht="22.05" customHeight="1" x14ac:dyDescent="0.2">
      <c r="B321" s="20" t="s">
        <v>40</v>
      </c>
    </row>
    <row r="322" spans="2:2" ht="22.05" customHeight="1" x14ac:dyDescent="0.2">
      <c r="B322" s="20" t="s">
        <v>40</v>
      </c>
    </row>
    <row r="323" spans="2:2" ht="22.05" customHeight="1" x14ac:dyDescent="0.2">
      <c r="B323" s="20" t="s">
        <v>40</v>
      </c>
    </row>
    <row r="324" spans="2:2" ht="22.05" customHeight="1" x14ac:dyDescent="0.2">
      <c r="B324" s="20" t="s">
        <v>40</v>
      </c>
    </row>
    <row r="325" spans="2:2" ht="22.05" customHeight="1" x14ac:dyDescent="0.2">
      <c r="B325" s="20" t="s">
        <v>40</v>
      </c>
    </row>
    <row r="326" spans="2:2" ht="22.05" customHeight="1" x14ac:dyDescent="0.2">
      <c r="B326" s="20" t="s">
        <v>40</v>
      </c>
    </row>
    <row r="327" spans="2:2" ht="22.05" customHeight="1" x14ac:dyDescent="0.2">
      <c r="B327" s="20" t="s">
        <v>40</v>
      </c>
    </row>
    <row r="328" spans="2:2" ht="22.05" customHeight="1" x14ac:dyDescent="0.2">
      <c r="B328" s="20" t="s">
        <v>40</v>
      </c>
    </row>
    <row r="329" spans="2:2" ht="22.05" customHeight="1" x14ac:dyDescent="0.2">
      <c r="B329" s="20" t="s">
        <v>40</v>
      </c>
    </row>
    <row r="330" spans="2:2" ht="22.05" customHeight="1" x14ac:dyDescent="0.2">
      <c r="B330" s="20" t="s">
        <v>40</v>
      </c>
    </row>
    <row r="331" spans="2:2" ht="22.05" customHeight="1" x14ac:dyDescent="0.2">
      <c r="B331" s="20" t="s">
        <v>40</v>
      </c>
    </row>
    <row r="332" spans="2:2" ht="22.05" customHeight="1" x14ac:dyDescent="0.2">
      <c r="B332" s="20" t="s">
        <v>40</v>
      </c>
    </row>
    <row r="333" spans="2:2" ht="22.05" customHeight="1" x14ac:dyDescent="0.2">
      <c r="B333" s="20" t="s">
        <v>40</v>
      </c>
    </row>
    <row r="334" spans="2:2" ht="22.05" customHeight="1" x14ac:dyDescent="0.2">
      <c r="B334" s="20" t="s">
        <v>40</v>
      </c>
    </row>
    <row r="335" spans="2:2" ht="22.05" customHeight="1" x14ac:dyDescent="0.2">
      <c r="B335" s="20" t="s">
        <v>40</v>
      </c>
    </row>
    <row r="336" spans="2:2" ht="22.05" customHeight="1" x14ac:dyDescent="0.2">
      <c r="B336" s="20" t="s">
        <v>40</v>
      </c>
    </row>
    <row r="337" spans="2:2" ht="22.05" customHeight="1" x14ac:dyDescent="0.2">
      <c r="B337" s="20" t="s">
        <v>40</v>
      </c>
    </row>
    <row r="338" spans="2:2" ht="22.05" customHeight="1" x14ac:dyDescent="0.2">
      <c r="B338" s="20" t="s">
        <v>40</v>
      </c>
    </row>
    <row r="339" spans="2:2" ht="22.05" customHeight="1" x14ac:dyDescent="0.2">
      <c r="B339" s="20" t="s">
        <v>40</v>
      </c>
    </row>
    <row r="340" spans="2:2" ht="22.05" customHeight="1" x14ac:dyDescent="0.2">
      <c r="B340" s="20" t="s">
        <v>40</v>
      </c>
    </row>
    <row r="341" spans="2:2" ht="22.05" customHeight="1" x14ac:dyDescent="0.2">
      <c r="B341" s="20" t="s">
        <v>40</v>
      </c>
    </row>
    <row r="342" spans="2:2" ht="22.05" customHeight="1" x14ac:dyDescent="0.2">
      <c r="B342" s="20" t="s">
        <v>40</v>
      </c>
    </row>
    <row r="343" spans="2:2" ht="22.05" customHeight="1" x14ac:dyDescent="0.2">
      <c r="B343" s="20" t="s">
        <v>40</v>
      </c>
    </row>
    <row r="344" spans="2:2" ht="22.05" customHeight="1" x14ac:dyDescent="0.2">
      <c r="B344" s="20" t="s">
        <v>40</v>
      </c>
    </row>
    <row r="345" spans="2:2" ht="22.05" customHeight="1" x14ac:dyDescent="0.2">
      <c r="B345" s="20" t="s">
        <v>40</v>
      </c>
    </row>
    <row r="346" spans="2:2" ht="22.05" customHeight="1" x14ac:dyDescent="0.2">
      <c r="B346" s="20" t="s">
        <v>40</v>
      </c>
    </row>
    <row r="347" spans="2:2" ht="22.05" customHeight="1" x14ac:dyDescent="0.2">
      <c r="B347" s="20" t="s">
        <v>40</v>
      </c>
    </row>
    <row r="348" spans="2:2" ht="22.05" customHeight="1" x14ac:dyDescent="0.2">
      <c r="B348" s="20" t="s">
        <v>40</v>
      </c>
    </row>
    <row r="349" spans="2:2" ht="22.05" customHeight="1" x14ac:dyDescent="0.2">
      <c r="B349" s="20" t="s">
        <v>40</v>
      </c>
    </row>
    <row r="350" spans="2:2" ht="22.05" customHeight="1" x14ac:dyDescent="0.2">
      <c r="B350" s="20" t="s">
        <v>40</v>
      </c>
    </row>
    <row r="351" spans="2:2" ht="22.05" customHeight="1" x14ac:dyDescent="0.2">
      <c r="B351" s="20" t="s">
        <v>40</v>
      </c>
    </row>
    <row r="352" spans="2:2" ht="22.05" customHeight="1" x14ac:dyDescent="0.2">
      <c r="B352" s="20" t="s">
        <v>40</v>
      </c>
    </row>
    <row r="353" spans="2:2" ht="22.05" customHeight="1" x14ac:dyDescent="0.2">
      <c r="B353" s="20" t="s">
        <v>40</v>
      </c>
    </row>
    <row r="354" spans="2:2" ht="22.05" customHeight="1" x14ac:dyDescent="0.2">
      <c r="B354" s="20" t="s">
        <v>40</v>
      </c>
    </row>
    <row r="355" spans="2:2" ht="22.05" customHeight="1" x14ac:dyDescent="0.2">
      <c r="B355" s="20" t="s">
        <v>40</v>
      </c>
    </row>
    <row r="356" spans="2:2" ht="22.05" customHeight="1" x14ac:dyDescent="0.2">
      <c r="B356" s="20" t="s">
        <v>40</v>
      </c>
    </row>
    <row r="357" spans="2:2" ht="22.05" customHeight="1" x14ac:dyDescent="0.2">
      <c r="B357" s="20" t="s">
        <v>40</v>
      </c>
    </row>
    <row r="358" spans="2:2" ht="22.05" customHeight="1" x14ac:dyDescent="0.2">
      <c r="B358" s="20" t="s">
        <v>40</v>
      </c>
    </row>
    <row r="359" spans="2:2" ht="22.05" customHeight="1" x14ac:dyDescent="0.2">
      <c r="B359" s="20" t="s">
        <v>40</v>
      </c>
    </row>
    <row r="360" spans="2:2" ht="22.05" customHeight="1" x14ac:dyDescent="0.2">
      <c r="B360" s="20" t="s">
        <v>40</v>
      </c>
    </row>
    <row r="361" spans="2:2" ht="22.05" customHeight="1" x14ac:dyDescent="0.2">
      <c r="B361" s="20" t="s">
        <v>40</v>
      </c>
    </row>
    <row r="362" spans="2:2" ht="22.05" customHeight="1" x14ac:dyDescent="0.2">
      <c r="B362" s="20" t="s">
        <v>40</v>
      </c>
    </row>
    <row r="363" spans="2:2" ht="22.05" customHeight="1" x14ac:dyDescent="0.2">
      <c r="B363" s="20" t="s">
        <v>40</v>
      </c>
    </row>
    <row r="364" spans="2:2" ht="22.05" customHeight="1" x14ac:dyDescent="0.2">
      <c r="B364" s="20" t="s">
        <v>40</v>
      </c>
    </row>
    <row r="365" spans="2:2" ht="22.05" customHeight="1" x14ac:dyDescent="0.2">
      <c r="B365" s="20" t="s">
        <v>40</v>
      </c>
    </row>
    <row r="366" spans="2:2" ht="22.05" customHeight="1" x14ac:dyDescent="0.2">
      <c r="B366" s="20" t="s">
        <v>40</v>
      </c>
    </row>
    <row r="367" spans="2:2" ht="22.05" customHeight="1" x14ac:dyDescent="0.2">
      <c r="B367" s="20" t="s">
        <v>40</v>
      </c>
    </row>
    <row r="368" spans="2:2" ht="22.05" customHeight="1" x14ac:dyDescent="0.2">
      <c r="B368" s="20" t="s">
        <v>40</v>
      </c>
    </row>
    <row r="369" spans="2:2" ht="22.05" customHeight="1" x14ac:dyDescent="0.2">
      <c r="B369" s="20" t="s">
        <v>40</v>
      </c>
    </row>
    <row r="370" spans="2:2" ht="22.05" customHeight="1" x14ac:dyDescent="0.2">
      <c r="B370" s="20" t="s">
        <v>40</v>
      </c>
    </row>
    <row r="371" spans="2:2" ht="22.05" customHeight="1" x14ac:dyDescent="0.2">
      <c r="B371" s="20" t="s">
        <v>40</v>
      </c>
    </row>
    <row r="372" spans="2:2" ht="22.05" customHeight="1" x14ac:dyDescent="0.2">
      <c r="B372" s="20" t="s">
        <v>40</v>
      </c>
    </row>
    <row r="373" spans="2:2" ht="22.05" customHeight="1" x14ac:dyDescent="0.2">
      <c r="B373" s="20" t="s">
        <v>40</v>
      </c>
    </row>
    <row r="374" spans="2:2" ht="22.05" customHeight="1" x14ac:dyDescent="0.2">
      <c r="B374" s="20" t="s">
        <v>40</v>
      </c>
    </row>
    <row r="375" spans="2:2" ht="22.05" customHeight="1" x14ac:dyDescent="0.2">
      <c r="B375" s="20" t="s">
        <v>40</v>
      </c>
    </row>
    <row r="376" spans="2:2" ht="22.05" customHeight="1" x14ac:dyDescent="0.2">
      <c r="B376" s="20" t="s">
        <v>40</v>
      </c>
    </row>
    <row r="377" spans="2:2" ht="22.05" customHeight="1" x14ac:dyDescent="0.2">
      <c r="B377" s="20" t="s">
        <v>40</v>
      </c>
    </row>
    <row r="378" spans="2:2" ht="22.05" customHeight="1" x14ac:dyDescent="0.2">
      <c r="B378" s="20" t="s">
        <v>40</v>
      </c>
    </row>
    <row r="379" spans="2:2" ht="22.05" customHeight="1" x14ac:dyDescent="0.2">
      <c r="B379" s="20" t="s">
        <v>40</v>
      </c>
    </row>
    <row r="380" spans="2:2" ht="22.05" customHeight="1" x14ac:dyDescent="0.2">
      <c r="B380" s="20" t="s">
        <v>40</v>
      </c>
    </row>
    <row r="381" spans="2:2" ht="22.05" customHeight="1" x14ac:dyDescent="0.2">
      <c r="B381" s="20" t="s">
        <v>40</v>
      </c>
    </row>
    <row r="382" spans="2:2" ht="22.05" customHeight="1" x14ac:dyDescent="0.2">
      <c r="B382" s="20" t="s">
        <v>40</v>
      </c>
    </row>
    <row r="383" spans="2:2" ht="22.05" customHeight="1" x14ac:dyDescent="0.2">
      <c r="B383" s="20" t="s">
        <v>40</v>
      </c>
    </row>
    <row r="384" spans="2:2" ht="22.05" customHeight="1" x14ac:dyDescent="0.2">
      <c r="B384" s="20" t="s">
        <v>40</v>
      </c>
    </row>
    <row r="385" spans="2:2" ht="22.05" customHeight="1" x14ac:dyDescent="0.2">
      <c r="B385" s="20" t="s">
        <v>40</v>
      </c>
    </row>
    <row r="386" spans="2:2" ht="22.05" customHeight="1" x14ac:dyDescent="0.2">
      <c r="B386" s="20" t="s">
        <v>40</v>
      </c>
    </row>
    <row r="387" spans="2:2" ht="22.05" customHeight="1" x14ac:dyDescent="0.2">
      <c r="B387" s="20" t="s">
        <v>40</v>
      </c>
    </row>
    <row r="388" spans="2:2" ht="22.05" customHeight="1" x14ac:dyDescent="0.2">
      <c r="B388" s="20" t="s">
        <v>40</v>
      </c>
    </row>
    <row r="389" spans="2:2" ht="22.05" customHeight="1" x14ac:dyDescent="0.2">
      <c r="B389" s="20" t="s">
        <v>40</v>
      </c>
    </row>
    <row r="390" spans="2:2" ht="22.05" customHeight="1" x14ac:dyDescent="0.2">
      <c r="B390" s="20" t="s">
        <v>40</v>
      </c>
    </row>
    <row r="391" spans="2:2" ht="22.05" customHeight="1" x14ac:dyDescent="0.2">
      <c r="B391" s="20" t="s">
        <v>40</v>
      </c>
    </row>
    <row r="392" spans="2:2" ht="22.05" customHeight="1" x14ac:dyDescent="0.2">
      <c r="B392" s="20" t="s">
        <v>40</v>
      </c>
    </row>
    <row r="393" spans="2:2" ht="22.05" customHeight="1" x14ac:dyDescent="0.2">
      <c r="B393" s="20" t="s">
        <v>40</v>
      </c>
    </row>
    <row r="394" spans="2:2" ht="22.05" customHeight="1" x14ac:dyDescent="0.2">
      <c r="B394" s="20" t="s">
        <v>40</v>
      </c>
    </row>
    <row r="395" spans="2:2" ht="22.05" customHeight="1" x14ac:dyDescent="0.2">
      <c r="B395" s="20" t="s">
        <v>40</v>
      </c>
    </row>
    <row r="396" spans="2:2" ht="22.05" customHeight="1" x14ac:dyDescent="0.2">
      <c r="B396" s="20" t="s">
        <v>40</v>
      </c>
    </row>
    <row r="397" spans="2:2" ht="22.05" customHeight="1" x14ac:dyDescent="0.2">
      <c r="B397" s="20" t="s">
        <v>40</v>
      </c>
    </row>
    <row r="398" spans="2:2" ht="22.05" customHeight="1" x14ac:dyDescent="0.2">
      <c r="B398" s="20" t="s">
        <v>40</v>
      </c>
    </row>
    <row r="399" spans="2:2" ht="22.05" customHeight="1" x14ac:dyDescent="0.2">
      <c r="B399" s="20" t="s">
        <v>40</v>
      </c>
    </row>
    <row r="400" spans="2:2" ht="22.05" customHeight="1" x14ac:dyDescent="0.2">
      <c r="B400" s="20" t="s">
        <v>40</v>
      </c>
    </row>
    <row r="401" spans="2:2" ht="22.05" customHeight="1" x14ac:dyDescent="0.2">
      <c r="B401" s="20" t="s">
        <v>40</v>
      </c>
    </row>
    <row r="402" spans="2:2" ht="22.05" customHeight="1" x14ac:dyDescent="0.2">
      <c r="B402" s="20" t="s">
        <v>40</v>
      </c>
    </row>
    <row r="403" spans="2:2" ht="22.05" customHeight="1" x14ac:dyDescent="0.2">
      <c r="B403" s="20" t="s">
        <v>40</v>
      </c>
    </row>
    <row r="404" spans="2:2" ht="22.05" customHeight="1" x14ac:dyDescent="0.2">
      <c r="B404" s="20" t="s">
        <v>40</v>
      </c>
    </row>
    <row r="405" spans="2:2" ht="22.05" customHeight="1" x14ac:dyDescent="0.2">
      <c r="B405" s="20" t="s">
        <v>40</v>
      </c>
    </row>
    <row r="406" spans="2:2" ht="22.05" customHeight="1" x14ac:dyDescent="0.2">
      <c r="B406" s="20" t="s">
        <v>40</v>
      </c>
    </row>
    <row r="407" spans="2:2" ht="22.05" customHeight="1" x14ac:dyDescent="0.2">
      <c r="B407" s="20" t="s">
        <v>40</v>
      </c>
    </row>
    <row r="408" spans="2:2" ht="22.05" customHeight="1" x14ac:dyDescent="0.2">
      <c r="B408" s="20" t="s">
        <v>40</v>
      </c>
    </row>
    <row r="409" spans="2:2" ht="22.05" customHeight="1" x14ac:dyDescent="0.2">
      <c r="B409" s="20" t="s">
        <v>40</v>
      </c>
    </row>
    <row r="410" spans="2:2" ht="22.05" customHeight="1" x14ac:dyDescent="0.2">
      <c r="B410" s="20" t="s">
        <v>40</v>
      </c>
    </row>
    <row r="411" spans="2:2" ht="22.05" customHeight="1" x14ac:dyDescent="0.2">
      <c r="B411" s="20" t="s">
        <v>40</v>
      </c>
    </row>
    <row r="412" spans="2:2" ht="22.05" customHeight="1" x14ac:dyDescent="0.2">
      <c r="B412" s="20" t="s">
        <v>40</v>
      </c>
    </row>
    <row r="413" spans="2:2" ht="22.05" customHeight="1" x14ac:dyDescent="0.2">
      <c r="B413" s="20" t="s">
        <v>40</v>
      </c>
    </row>
    <row r="414" spans="2:2" ht="22.05" customHeight="1" x14ac:dyDescent="0.2">
      <c r="B414" s="20" t="s">
        <v>40</v>
      </c>
    </row>
    <row r="415" spans="2:2" ht="22.05" customHeight="1" x14ac:dyDescent="0.2">
      <c r="B415" s="20" t="s">
        <v>40</v>
      </c>
    </row>
    <row r="416" spans="2:2" ht="22.05" customHeight="1" x14ac:dyDescent="0.2">
      <c r="B416" s="20" t="s">
        <v>40</v>
      </c>
    </row>
    <row r="417" spans="2:2" ht="22.05" customHeight="1" x14ac:dyDescent="0.2">
      <c r="B417" s="20" t="s">
        <v>40</v>
      </c>
    </row>
    <row r="418" spans="2:2" ht="22.05" customHeight="1" x14ac:dyDescent="0.2">
      <c r="B418" s="20" t="s">
        <v>40</v>
      </c>
    </row>
    <row r="419" spans="2:2" ht="22.05" customHeight="1" x14ac:dyDescent="0.2">
      <c r="B419" s="20" t="s">
        <v>40</v>
      </c>
    </row>
    <row r="420" spans="2:2" ht="22.05" customHeight="1" x14ac:dyDescent="0.2">
      <c r="B420" s="20" t="s">
        <v>40</v>
      </c>
    </row>
    <row r="421" spans="2:2" ht="22.05" customHeight="1" x14ac:dyDescent="0.2">
      <c r="B421" s="20" t="s">
        <v>40</v>
      </c>
    </row>
    <row r="422" spans="2:2" ht="22.05" customHeight="1" x14ac:dyDescent="0.2">
      <c r="B422" s="20" t="s">
        <v>40</v>
      </c>
    </row>
    <row r="423" spans="2:2" ht="22.05" customHeight="1" x14ac:dyDescent="0.2">
      <c r="B423" s="20" t="s">
        <v>40</v>
      </c>
    </row>
    <row r="424" spans="2:2" ht="22.05" customHeight="1" x14ac:dyDescent="0.2">
      <c r="B424" s="20" t="s">
        <v>40</v>
      </c>
    </row>
    <row r="425" spans="2:2" ht="22.05" customHeight="1" x14ac:dyDescent="0.2">
      <c r="B425" s="20" t="s">
        <v>40</v>
      </c>
    </row>
    <row r="426" spans="2:2" ht="22.05" customHeight="1" x14ac:dyDescent="0.2">
      <c r="B426" s="20" t="s">
        <v>40</v>
      </c>
    </row>
    <row r="427" spans="2:2" ht="22.05" customHeight="1" x14ac:dyDescent="0.2">
      <c r="B427" s="20" t="s">
        <v>40</v>
      </c>
    </row>
    <row r="428" spans="2:2" ht="22.05" customHeight="1" x14ac:dyDescent="0.2">
      <c r="B428" s="20" t="s">
        <v>40</v>
      </c>
    </row>
    <row r="429" spans="2:2" ht="22.05" customHeight="1" x14ac:dyDescent="0.2">
      <c r="B429" s="20" t="s">
        <v>40</v>
      </c>
    </row>
    <row r="430" spans="2:2" ht="22.05" customHeight="1" x14ac:dyDescent="0.2">
      <c r="B430" s="20" t="s">
        <v>40</v>
      </c>
    </row>
    <row r="431" spans="2:2" ht="22.05" customHeight="1" x14ac:dyDescent="0.2">
      <c r="B431" s="20" t="s">
        <v>40</v>
      </c>
    </row>
    <row r="432" spans="2:2" ht="22.05" customHeight="1" x14ac:dyDescent="0.2">
      <c r="B432" s="20" t="s">
        <v>40</v>
      </c>
    </row>
    <row r="433" spans="2:2" ht="22.05" customHeight="1" x14ac:dyDescent="0.2">
      <c r="B433" s="20" t="s">
        <v>40</v>
      </c>
    </row>
    <row r="434" spans="2:2" ht="22.05" customHeight="1" x14ac:dyDescent="0.2">
      <c r="B434" s="20" t="s">
        <v>40</v>
      </c>
    </row>
    <row r="435" spans="2:2" ht="22.05" customHeight="1" x14ac:dyDescent="0.2">
      <c r="B435" s="20" t="s">
        <v>40</v>
      </c>
    </row>
    <row r="436" spans="2:2" ht="22.05" customHeight="1" x14ac:dyDescent="0.2">
      <c r="B436" s="20" t="s">
        <v>40</v>
      </c>
    </row>
    <row r="437" spans="2:2" ht="22.05" customHeight="1" x14ac:dyDescent="0.2">
      <c r="B437" s="20" t="s">
        <v>40</v>
      </c>
    </row>
    <row r="438" spans="2:2" ht="22.05" customHeight="1" x14ac:dyDescent="0.2">
      <c r="B438" s="20" t="s">
        <v>40</v>
      </c>
    </row>
    <row r="439" spans="2:2" ht="22.05" customHeight="1" x14ac:dyDescent="0.2">
      <c r="B439" s="20" t="s">
        <v>40</v>
      </c>
    </row>
    <row r="440" spans="2:2" ht="22.05" customHeight="1" x14ac:dyDescent="0.2">
      <c r="B440" s="20" t="s">
        <v>40</v>
      </c>
    </row>
    <row r="441" spans="2:2" ht="22.05" customHeight="1" x14ac:dyDescent="0.2">
      <c r="B441" s="20" t="s">
        <v>40</v>
      </c>
    </row>
    <row r="442" spans="2:2" ht="22.05" customHeight="1" x14ac:dyDescent="0.2">
      <c r="B442" s="20" t="s">
        <v>40</v>
      </c>
    </row>
    <row r="443" spans="2:2" ht="22.05" customHeight="1" x14ac:dyDescent="0.2">
      <c r="B443" s="20" t="s">
        <v>40</v>
      </c>
    </row>
    <row r="444" spans="2:2" ht="22.05" customHeight="1" x14ac:dyDescent="0.2">
      <c r="B444" s="20" t="s">
        <v>40</v>
      </c>
    </row>
    <row r="445" spans="2:2" ht="22.05" customHeight="1" x14ac:dyDescent="0.2">
      <c r="B445" s="20" t="s">
        <v>40</v>
      </c>
    </row>
    <row r="446" spans="2:2" ht="22.05" customHeight="1" x14ac:dyDescent="0.2">
      <c r="B446" s="20" t="s">
        <v>40</v>
      </c>
    </row>
    <row r="447" spans="2:2" ht="22.05" customHeight="1" x14ac:dyDescent="0.2">
      <c r="B447" s="20" t="s">
        <v>40</v>
      </c>
    </row>
    <row r="448" spans="2:2" ht="22.05" customHeight="1" x14ac:dyDescent="0.2">
      <c r="B448" s="20" t="s">
        <v>40</v>
      </c>
    </row>
    <row r="449" spans="2:2" ht="22.05" customHeight="1" x14ac:dyDescent="0.2">
      <c r="B449" s="20" t="s">
        <v>40</v>
      </c>
    </row>
    <row r="450" spans="2:2" ht="22.05" customHeight="1" x14ac:dyDescent="0.2">
      <c r="B450" s="20" t="s">
        <v>40</v>
      </c>
    </row>
    <row r="451" spans="2:2" ht="22.05" customHeight="1" x14ac:dyDescent="0.2">
      <c r="B451" s="20" t="s">
        <v>40</v>
      </c>
    </row>
    <row r="452" spans="2:2" ht="22.05" customHeight="1" x14ac:dyDescent="0.2">
      <c r="B452" s="20" t="s">
        <v>40</v>
      </c>
    </row>
    <row r="453" spans="2:2" ht="22.05" customHeight="1" x14ac:dyDescent="0.2">
      <c r="B453" s="20" t="s">
        <v>40</v>
      </c>
    </row>
    <row r="454" spans="2:2" ht="22.05" customHeight="1" x14ac:dyDescent="0.2">
      <c r="B454" s="20" t="s">
        <v>40</v>
      </c>
    </row>
    <row r="455" spans="2:2" ht="22.05" customHeight="1" x14ac:dyDescent="0.2">
      <c r="B455" s="20" t="s">
        <v>40</v>
      </c>
    </row>
    <row r="456" spans="2:2" ht="22.05" customHeight="1" x14ac:dyDescent="0.2">
      <c r="B456" s="20" t="s">
        <v>40</v>
      </c>
    </row>
    <row r="457" spans="2:2" ht="22.05" customHeight="1" x14ac:dyDescent="0.2">
      <c r="B457" s="20" t="s">
        <v>40</v>
      </c>
    </row>
    <row r="458" spans="2:2" ht="22.05" customHeight="1" x14ac:dyDescent="0.2">
      <c r="B458" s="20" t="s">
        <v>40</v>
      </c>
    </row>
    <row r="459" spans="2:2" ht="22.05" customHeight="1" x14ac:dyDescent="0.2">
      <c r="B459" s="20" t="s">
        <v>40</v>
      </c>
    </row>
    <row r="460" spans="2:2" ht="22.05" customHeight="1" x14ac:dyDescent="0.2">
      <c r="B460" s="20" t="s">
        <v>40</v>
      </c>
    </row>
    <row r="461" spans="2:2" ht="22.05" customHeight="1" x14ac:dyDescent="0.2">
      <c r="B461" s="20" t="s">
        <v>40</v>
      </c>
    </row>
    <row r="462" spans="2:2" ht="22.05" customHeight="1" x14ac:dyDescent="0.2">
      <c r="B462" s="20" t="s">
        <v>40</v>
      </c>
    </row>
    <row r="463" spans="2:2" ht="22.05" customHeight="1" x14ac:dyDescent="0.2">
      <c r="B463" s="20" t="s">
        <v>40</v>
      </c>
    </row>
    <row r="464" spans="2:2" ht="22.05" customHeight="1" x14ac:dyDescent="0.2">
      <c r="B464" s="20" t="s">
        <v>40</v>
      </c>
    </row>
    <row r="465" spans="2:2" ht="22.05" customHeight="1" x14ac:dyDescent="0.2">
      <c r="B465" s="20" t="s">
        <v>40</v>
      </c>
    </row>
    <row r="466" spans="2:2" ht="22.05" customHeight="1" x14ac:dyDescent="0.2">
      <c r="B466" s="20" t="s">
        <v>40</v>
      </c>
    </row>
    <row r="467" spans="2:2" ht="22.05" customHeight="1" x14ac:dyDescent="0.2">
      <c r="B467" s="20" t="s">
        <v>40</v>
      </c>
    </row>
    <row r="468" spans="2:2" ht="22.05" customHeight="1" x14ac:dyDescent="0.2">
      <c r="B468" s="20" t="s">
        <v>40</v>
      </c>
    </row>
    <row r="469" spans="2:2" ht="22.05" customHeight="1" x14ac:dyDescent="0.2">
      <c r="B469" s="20" t="s">
        <v>40</v>
      </c>
    </row>
    <row r="470" spans="2:2" ht="22.05" customHeight="1" x14ac:dyDescent="0.2">
      <c r="B470" s="20" t="s">
        <v>40</v>
      </c>
    </row>
    <row r="471" spans="2:2" ht="22.05" customHeight="1" x14ac:dyDescent="0.2">
      <c r="B471" s="20" t="s">
        <v>40</v>
      </c>
    </row>
    <row r="472" spans="2:2" ht="22.05" customHeight="1" x14ac:dyDescent="0.2">
      <c r="B472" s="20" t="s">
        <v>40</v>
      </c>
    </row>
    <row r="473" spans="2:2" ht="22.05" customHeight="1" x14ac:dyDescent="0.2">
      <c r="B473" s="20" t="s">
        <v>40</v>
      </c>
    </row>
    <row r="474" spans="2:2" ht="22.05" customHeight="1" x14ac:dyDescent="0.2">
      <c r="B474" s="20" t="s">
        <v>40</v>
      </c>
    </row>
    <row r="475" spans="2:2" ht="22.05" customHeight="1" x14ac:dyDescent="0.2">
      <c r="B475" s="20" t="s">
        <v>40</v>
      </c>
    </row>
    <row r="476" spans="2:2" ht="22.05" customHeight="1" x14ac:dyDescent="0.2">
      <c r="B476" s="20" t="s">
        <v>40</v>
      </c>
    </row>
    <row r="477" spans="2:2" ht="22.05" customHeight="1" x14ac:dyDescent="0.2">
      <c r="B477" s="20" t="s">
        <v>40</v>
      </c>
    </row>
    <row r="478" spans="2:2" ht="22.05" customHeight="1" x14ac:dyDescent="0.2">
      <c r="B478" s="20" t="s">
        <v>40</v>
      </c>
    </row>
    <row r="479" spans="2:2" ht="22.05" customHeight="1" x14ac:dyDescent="0.2">
      <c r="B479" s="20" t="s">
        <v>40</v>
      </c>
    </row>
    <row r="480" spans="2:2" ht="22.05" customHeight="1" x14ac:dyDescent="0.2">
      <c r="B480" s="20" t="s">
        <v>40</v>
      </c>
    </row>
    <row r="481" spans="2:2" ht="22.05" customHeight="1" x14ac:dyDescent="0.2">
      <c r="B481" s="20" t="s">
        <v>40</v>
      </c>
    </row>
    <row r="482" spans="2:2" ht="22.05" customHeight="1" x14ac:dyDescent="0.2">
      <c r="B482" s="20" t="s">
        <v>40</v>
      </c>
    </row>
    <row r="483" spans="2:2" ht="22.05" customHeight="1" x14ac:dyDescent="0.2">
      <c r="B483" s="20" t="s">
        <v>40</v>
      </c>
    </row>
    <row r="484" spans="2:2" ht="22.05" customHeight="1" x14ac:dyDescent="0.2">
      <c r="B484" s="20" t="s">
        <v>40</v>
      </c>
    </row>
    <row r="485" spans="2:2" ht="22.05" customHeight="1" x14ac:dyDescent="0.2">
      <c r="B485" s="20" t="s">
        <v>40</v>
      </c>
    </row>
    <row r="486" spans="2:2" ht="22.05" customHeight="1" x14ac:dyDescent="0.2">
      <c r="B486" s="20" t="s">
        <v>40</v>
      </c>
    </row>
    <row r="487" spans="2:2" ht="22.05" customHeight="1" x14ac:dyDescent="0.2">
      <c r="B487" s="20" t="s">
        <v>40</v>
      </c>
    </row>
    <row r="488" spans="2:2" ht="22.05" customHeight="1" x14ac:dyDescent="0.2">
      <c r="B488" s="20" t="s">
        <v>40</v>
      </c>
    </row>
    <row r="489" spans="2:2" ht="22.05" customHeight="1" x14ac:dyDescent="0.2">
      <c r="B489" s="20" t="s">
        <v>40</v>
      </c>
    </row>
    <row r="490" spans="2:2" ht="22.05" customHeight="1" x14ac:dyDescent="0.2">
      <c r="B490" s="20" t="s">
        <v>40</v>
      </c>
    </row>
    <row r="491" spans="2:2" ht="22.05" customHeight="1" x14ac:dyDescent="0.2">
      <c r="B491" s="20" t="s">
        <v>40</v>
      </c>
    </row>
    <row r="492" spans="2:2" ht="22.05" customHeight="1" x14ac:dyDescent="0.2">
      <c r="B492" s="20" t="s">
        <v>40</v>
      </c>
    </row>
    <row r="493" spans="2:2" ht="22.05" customHeight="1" x14ac:dyDescent="0.2">
      <c r="B493" s="20" t="s">
        <v>40</v>
      </c>
    </row>
    <row r="494" spans="2:2" ht="22.05" customHeight="1" x14ac:dyDescent="0.2">
      <c r="B494" s="20" t="s">
        <v>40</v>
      </c>
    </row>
    <row r="495" spans="2:2" ht="22.05" customHeight="1" x14ac:dyDescent="0.2">
      <c r="B495" s="20" t="s">
        <v>40</v>
      </c>
    </row>
    <row r="496" spans="2:2" ht="22.05" customHeight="1" x14ac:dyDescent="0.2">
      <c r="B496" s="20" t="s">
        <v>40</v>
      </c>
    </row>
    <row r="497" spans="2:2" ht="22.05" customHeight="1" x14ac:dyDescent="0.2">
      <c r="B497" s="20" t="s">
        <v>40</v>
      </c>
    </row>
    <row r="498" spans="2:2" ht="22.05" customHeight="1" x14ac:dyDescent="0.2">
      <c r="B498" s="20" t="s">
        <v>40</v>
      </c>
    </row>
    <row r="499" spans="2:2" ht="22.05" customHeight="1" x14ac:dyDescent="0.2">
      <c r="B499" s="20" t="s">
        <v>40</v>
      </c>
    </row>
    <row r="500" spans="2:2" ht="22.05" customHeight="1" x14ac:dyDescent="0.2">
      <c r="B500" s="20" t="s">
        <v>40</v>
      </c>
    </row>
    <row r="501" spans="2:2" ht="22.05" customHeight="1" x14ac:dyDescent="0.2">
      <c r="B501" s="20" t="s">
        <v>40</v>
      </c>
    </row>
    <row r="502" spans="2:2" ht="22.05" customHeight="1" x14ac:dyDescent="0.2">
      <c r="B502" s="20" t="s">
        <v>40</v>
      </c>
    </row>
    <row r="503" spans="2:2" ht="22.05" customHeight="1" x14ac:dyDescent="0.2">
      <c r="B503" s="20" t="s">
        <v>40</v>
      </c>
    </row>
    <row r="504" spans="2:2" ht="22.05" customHeight="1" x14ac:dyDescent="0.2">
      <c r="B504" s="20" t="s">
        <v>40</v>
      </c>
    </row>
    <row r="505" spans="2:2" ht="22.05" customHeight="1" x14ac:dyDescent="0.2">
      <c r="B505" s="20" t="s">
        <v>40</v>
      </c>
    </row>
    <row r="506" spans="2:2" ht="22.05" customHeight="1" x14ac:dyDescent="0.2">
      <c r="B506" s="20" t="s">
        <v>40</v>
      </c>
    </row>
    <row r="507" spans="2:2" ht="22.05" customHeight="1" x14ac:dyDescent="0.2">
      <c r="B507" s="20" t="s">
        <v>40</v>
      </c>
    </row>
    <row r="508" spans="2:2" ht="22.05" customHeight="1" x14ac:dyDescent="0.2">
      <c r="B508" s="20" t="s">
        <v>40</v>
      </c>
    </row>
    <row r="509" spans="2:2" ht="22.05" customHeight="1" x14ac:dyDescent="0.2">
      <c r="B509" s="20" t="s">
        <v>40</v>
      </c>
    </row>
    <row r="510" spans="2:2" ht="22.05" customHeight="1" x14ac:dyDescent="0.2">
      <c r="B510" s="20" t="s">
        <v>40</v>
      </c>
    </row>
    <row r="511" spans="2:2" ht="22.05" customHeight="1" x14ac:dyDescent="0.2">
      <c r="B511" s="20" t="s">
        <v>40</v>
      </c>
    </row>
    <row r="512" spans="2:2" ht="22.05" customHeight="1" x14ac:dyDescent="0.2">
      <c r="B512" s="20" t="s">
        <v>40</v>
      </c>
    </row>
    <row r="513" spans="2:2" ht="22.05" customHeight="1" x14ac:dyDescent="0.2">
      <c r="B513" s="20" t="s">
        <v>40</v>
      </c>
    </row>
    <row r="514" spans="2:2" ht="22.05" customHeight="1" x14ac:dyDescent="0.2">
      <c r="B514" s="20" t="s">
        <v>40</v>
      </c>
    </row>
    <row r="515" spans="2:2" ht="22.05" customHeight="1" x14ac:dyDescent="0.2">
      <c r="B515" s="20" t="s">
        <v>40</v>
      </c>
    </row>
    <row r="516" spans="2:2" ht="22.05" customHeight="1" x14ac:dyDescent="0.2">
      <c r="B516" s="20" t="s">
        <v>40</v>
      </c>
    </row>
    <row r="517" spans="2:2" ht="22.05" customHeight="1" x14ac:dyDescent="0.2">
      <c r="B517" s="20" t="s">
        <v>40</v>
      </c>
    </row>
    <row r="518" spans="2:2" ht="22.05" customHeight="1" x14ac:dyDescent="0.2">
      <c r="B518" s="20" t="s">
        <v>40</v>
      </c>
    </row>
    <row r="519" spans="2:2" ht="22.05" customHeight="1" x14ac:dyDescent="0.2">
      <c r="B519" s="20" t="s">
        <v>40</v>
      </c>
    </row>
    <row r="520" spans="2:2" ht="22.05" customHeight="1" x14ac:dyDescent="0.2">
      <c r="B520" s="20" t="s">
        <v>40</v>
      </c>
    </row>
    <row r="521" spans="2:2" ht="22.05" customHeight="1" x14ac:dyDescent="0.2">
      <c r="B521" s="20" t="s">
        <v>40</v>
      </c>
    </row>
    <row r="522" spans="2:2" ht="22.05" customHeight="1" x14ac:dyDescent="0.2">
      <c r="B522" s="20" t="s">
        <v>40</v>
      </c>
    </row>
    <row r="523" spans="2:2" ht="22.05" customHeight="1" x14ac:dyDescent="0.2">
      <c r="B523" s="20" t="s">
        <v>40</v>
      </c>
    </row>
    <row r="524" spans="2:2" ht="22.05" customHeight="1" x14ac:dyDescent="0.2">
      <c r="B524" s="20" t="s">
        <v>40</v>
      </c>
    </row>
    <row r="525" spans="2:2" ht="22.05" customHeight="1" x14ac:dyDescent="0.2">
      <c r="B525" s="20" t="s">
        <v>40</v>
      </c>
    </row>
    <row r="526" spans="2:2" ht="22.05" customHeight="1" x14ac:dyDescent="0.2">
      <c r="B526" s="20" t="s">
        <v>40</v>
      </c>
    </row>
    <row r="527" spans="2:2" ht="22.05" customHeight="1" x14ac:dyDescent="0.2">
      <c r="B527" s="20" t="s">
        <v>40</v>
      </c>
    </row>
    <row r="528" spans="2:2" ht="22.05" customHeight="1" x14ac:dyDescent="0.2">
      <c r="B528" s="20" t="s">
        <v>40</v>
      </c>
    </row>
    <row r="529" spans="2:2" ht="22.05" customHeight="1" x14ac:dyDescent="0.2">
      <c r="B529" s="20" t="s">
        <v>40</v>
      </c>
    </row>
    <row r="530" spans="2:2" ht="22.05" customHeight="1" x14ac:dyDescent="0.2">
      <c r="B530" s="20" t="s">
        <v>40</v>
      </c>
    </row>
    <row r="531" spans="2:2" ht="22.05" customHeight="1" x14ac:dyDescent="0.2">
      <c r="B531" s="20" t="s">
        <v>40</v>
      </c>
    </row>
    <row r="532" spans="2:2" ht="22.05" customHeight="1" x14ac:dyDescent="0.2">
      <c r="B532" s="20" t="s">
        <v>40</v>
      </c>
    </row>
    <row r="533" spans="2:2" ht="22.05" customHeight="1" x14ac:dyDescent="0.2">
      <c r="B533" s="20" t="s">
        <v>40</v>
      </c>
    </row>
    <row r="534" spans="2:2" ht="22.05" customHeight="1" x14ac:dyDescent="0.2">
      <c r="B534" s="20" t="s">
        <v>40</v>
      </c>
    </row>
    <row r="535" spans="2:2" ht="22.05" customHeight="1" x14ac:dyDescent="0.2">
      <c r="B535" s="20" t="s">
        <v>40</v>
      </c>
    </row>
    <row r="536" spans="2:2" ht="22.05" customHeight="1" x14ac:dyDescent="0.2">
      <c r="B536" s="20" t="s">
        <v>40</v>
      </c>
    </row>
    <row r="537" spans="2:2" ht="22.05" customHeight="1" x14ac:dyDescent="0.2">
      <c r="B537" s="20" t="s">
        <v>40</v>
      </c>
    </row>
    <row r="538" spans="2:2" ht="22.05" customHeight="1" x14ac:dyDescent="0.2">
      <c r="B538" s="20" t="s">
        <v>40</v>
      </c>
    </row>
    <row r="539" spans="2:2" ht="22.05" customHeight="1" x14ac:dyDescent="0.2">
      <c r="B539" s="20" t="s">
        <v>40</v>
      </c>
    </row>
    <row r="540" spans="2:2" ht="22.05" customHeight="1" x14ac:dyDescent="0.2">
      <c r="B540" s="20" t="s">
        <v>40</v>
      </c>
    </row>
    <row r="541" spans="2:2" ht="22.05" customHeight="1" x14ac:dyDescent="0.2">
      <c r="B541" s="20" t="s">
        <v>40</v>
      </c>
    </row>
    <row r="542" spans="2:2" ht="22.05" customHeight="1" x14ac:dyDescent="0.2">
      <c r="B542" s="20" t="s">
        <v>40</v>
      </c>
    </row>
    <row r="543" spans="2:2" ht="22.05" customHeight="1" x14ac:dyDescent="0.2">
      <c r="B543" s="20" t="s">
        <v>40</v>
      </c>
    </row>
    <row r="544" spans="2:2" ht="22.05" customHeight="1" x14ac:dyDescent="0.2">
      <c r="B544" s="20" t="s">
        <v>40</v>
      </c>
    </row>
    <row r="545" spans="2:2" ht="22.05" customHeight="1" x14ac:dyDescent="0.2">
      <c r="B545" s="20" t="s">
        <v>40</v>
      </c>
    </row>
    <row r="546" spans="2:2" ht="22.05" customHeight="1" x14ac:dyDescent="0.2">
      <c r="B546" s="20" t="s">
        <v>40</v>
      </c>
    </row>
    <row r="547" spans="2:2" ht="22.05" customHeight="1" x14ac:dyDescent="0.2">
      <c r="B547" s="20" t="s">
        <v>40</v>
      </c>
    </row>
    <row r="548" spans="2:2" ht="22.05" customHeight="1" x14ac:dyDescent="0.2">
      <c r="B548" s="20" t="s">
        <v>40</v>
      </c>
    </row>
    <row r="549" spans="2:2" ht="22.05" customHeight="1" x14ac:dyDescent="0.2">
      <c r="B549" s="20" t="s">
        <v>40</v>
      </c>
    </row>
    <row r="550" spans="2:2" ht="22.05" customHeight="1" x14ac:dyDescent="0.2">
      <c r="B550" s="20" t="s">
        <v>40</v>
      </c>
    </row>
    <row r="551" spans="2:2" ht="22.05" customHeight="1" x14ac:dyDescent="0.2">
      <c r="B551" s="20" t="s">
        <v>40</v>
      </c>
    </row>
    <row r="552" spans="2:2" ht="22.05" customHeight="1" x14ac:dyDescent="0.2">
      <c r="B552" s="20" t="s">
        <v>40</v>
      </c>
    </row>
    <row r="553" spans="2:2" ht="22.05" customHeight="1" x14ac:dyDescent="0.2">
      <c r="B553" s="20" t="s">
        <v>40</v>
      </c>
    </row>
    <row r="554" spans="2:2" ht="22.05" customHeight="1" x14ac:dyDescent="0.2">
      <c r="B554" s="20" t="s">
        <v>40</v>
      </c>
    </row>
    <row r="555" spans="2:2" ht="22.05" customHeight="1" x14ac:dyDescent="0.2">
      <c r="B555" s="20" t="s">
        <v>40</v>
      </c>
    </row>
    <row r="556" spans="2:2" ht="22.05" customHeight="1" x14ac:dyDescent="0.2">
      <c r="B556" s="20" t="s">
        <v>40</v>
      </c>
    </row>
    <row r="557" spans="2:2" ht="22.05" customHeight="1" x14ac:dyDescent="0.2">
      <c r="B557" s="20" t="s">
        <v>40</v>
      </c>
    </row>
    <row r="558" spans="2:2" ht="22.05" customHeight="1" x14ac:dyDescent="0.2">
      <c r="B558" s="20" t="s">
        <v>40</v>
      </c>
    </row>
    <row r="559" spans="2:2" ht="22.05" customHeight="1" x14ac:dyDescent="0.2">
      <c r="B559" s="20" t="s">
        <v>40</v>
      </c>
    </row>
    <row r="560" spans="2:2" ht="22.05" customHeight="1" x14ac:dyDescent="0.2">
      <c r="B560" s="20" t="s">
        <v>40</v>
      </c>
    </row>
    <row r="561" spans="2:2" ht="22.05" customHeight="1" x14ac:dyDescent="0.2">
      <c r="B561" s="20" t="s">
        <v>40</v>
      </c>
    </row>
    <row r="562" spans="2:2" ht="22.05" customHeight="1" x14ac:dyDescent="0.2">
      <c r="B562" s="20" t="s">
        <v>40</v>
      </c>
    </row>
    <row r="563" spans="2:2" ht="22.05" customHeight="1" x14ac:dyDescent="0.2">
      <c r="B563" s="20" t="s">
        <v>40</v>
      </c>
    </row>
    <row r="564" spans="2:2" ht="22.05" customHeight="1" x14ac:dyDescent="0.2">
      <c r="B564" s="20" t="s">
        <v>40</v>
      </c>
    </row>
    <row r="565" spans="2:2" ht="22.05" customHeight="1" x14ac:dyDescent="0.2">
      <c r="B565" s="20" t="s">
        <v>40</v>
      </c>
    </row>
    <row r="566" spans="2:2" ht="22.05" customHeight="1" x14ac:dyDescent="0.2">
      <c r="B566" s="20" t="s">
        <v>40</v>
      </c>
    </row>
    <row r="567" spans="2:2" ht="22.05" customHeight="1" x14ac:dyDescent="0.2">
      <c r="B567" s="20" t="s">
        <v>40</v>
      </c>
    </row>
    <row r="568" spans="2:2" ht="22.05" customHeight="1" x14ac:dyDescent="0.2">
      <c r="B568" s="20" t="s">
        <v>40</v>
      </c>
    </row>
    <row r="569" spans="2:2" ht="22.05" customHeight="1" x14ac:dyDescent="0.2">
      <c r="B569" s="20" t="s">
        <v>40</v>
      </c>
    </row>
    <row r="570" spans="2:2" ht="22.05" customHeight="1" x14ac:dyDescent="0.2">
      <c r="B570" s="20" t="s">
        <v>40</v>
      </c>
    </row>
    <row r="571" spans="2:2" ht="22.05" customHeight="1" x14ac:dyDescent="0.2">
      <c r="B571" s="20" t="s">
        <v>40</v>
      </c>
    </row>
    <row r="572" spans="2:2" ht="22.05" customHeight="1" x14ac:dyDescent="0.2">
      <c r="B572" s="20" t="s">
        <v>40</v>
      </c>
    </row>
    <row r="573" spans="2:2" ht="22.05" customHeight="1" x14ac:dyDescent="0.2">
      <c r="B573" s="20" t="s">
        <v>40</v>
      </c>
    </row>
    <row r="574" spans="2:2" ht="22.05" customHeight="1" x14ac:dyDescent="0.2">
      <c r="B574" s="20" t="s">
        <v>40</v>
      </c>
    </row>
    <row r="575" spans="2:2" ht="22.05" customHeight="1" x14ac:dyDescent="0.2">
      <c r="B575" s="20" t="s">
        <v>40</v>
      </c>
    </row>
    <row r="576" spans="2:2" ht="22.05" customHeight="1" x14ac:dyDescent="0.2">
      <c r="B576" s="20" t="s">
        <v>40</v>
      </c>
    </row>
    <row r="577" spans="2:2" ht="22.05" customHeight="1" x14ac:dyDescent="0.2">
      <c r="B577" s="20" t="s">
        <v>40</v>
      </c>
    </row>
    <row r="578" spans="2:2" ht="22.05" customHeight="1" x14ac:dyDescent="0.2">
      <c r="B578" s="20" t="s">
        <v>40</v>
      </c>
    </row>
    <row r="579" spans="2:2" ht="22.05" customHeight="1" x14ac:dyDescent="0.2">
      <c r="B579" s="20" t="s">
        <v>40</v>
      </c>
    </row>
    <row r="580" spans="2:2" ht="22.05" customHeight="1" x14ac:dyDescent="0.2">
      <c r="B580" s="20" t="s">
        <v>40</v>
      </c>
    </row>
    <row r="581" spans="2:2" ht="22.05" customHeight="1" x14ac:dyDescent="0.2">
      <c r="B581" s="20" t="s">
        <v>40</v>
      </c>
    </row>
    <row r="582" spans="2:2" ht="22.05" customHeight="1" x14ac:dyDescent="0.2">
      <c r="B582" s="20" t="s">
        <v>40</v>
      </c>
    </row>
    <row r="583" spans="2:2" ht="22.05" customHeight="1" x14ac:dyDescent="0.2">
      <c r="B583" s="20" t="s">
        <v>40</v>
      </c>
    </row>
    <row r="584" spans="2:2" ht="22.05" customHeight="1" x14ac:dyDescent="0.2">
      <c r="B584" s="20" t="s">
        <v>40</v>
      </c>
    </row>
    <row r="585" spans="2:2" ht="22.05" customHeight="1" x14ac:dyDescent="0.2">
      <c r="B585" s="20" t="s">
        <v>40</v>
      </c>
    </row>
    <row r="586" spans="2:2" ht="22.05" customHeight="1" x14ac:dyDescent="0.2">
      <c r="B586" s="20" t="s">
        <v>40</v>
      </c>
    </row>
    <row r="587" spans="2:2" ht="22.05" customHeight="1" x14ac:dyDescent="0.2">
      <c r="B587" s="20" t="s">
        <v>40</v>
      </c>
    </row>
    <row r="588" spans="2:2" ht="22.05" customHeight="1" x14ac:dyDescent="0.2">
      <c r="B588" s="20" t="s">
        <v>40</v>
      </c>
    </row>
    <row r="589" spans="2:2" ht="22.05" customHeight="1" x14ac:dyDescent="0.2">
      <c r="B589" s="20" t="s">
        <v>40</v>
      </c>
    </row>
    <row r="590" spans="2:2" ht="22.05" customHeight="1" x14ac:dyDescent="0.2">
      <c r="B590" s="20" t="s">
        <v>40</v>
      </c>
    </row>
    <row r="591" spans="2:2" ht="22.05" customHeight="1" x14ac:dyDescent="0.2">
      <c r="B591" s="20" t="s">
        <v>40</v>
      </c>
    </row>
    <row r="592" spans="2:2" ht="22.05" customHeight="1" x14ac:dyDescent="0.2">
      <c r="B592" s="20" t="s">
        <v>40</v>
      </c>
    </row>
    <row r="593" spans="2:2" ht="22.05" customHeight="1" x14ac:dyDescent="0.2">
      <c r="B593" s="20" t="s">
        <v>40</v>
      </c>
    </row>
    <row r="594" spans="2:2" ht="22.05" customHeight="1" x14ac:dyDescent="0.2">
      <c r="B594" s="20" t="s">
        <v>40</v>
      </c>
    </row>
    <row r="595" spans="2:2" ht="22.05" customHeight="1" x14ac:dyDescent="0.2">
      <c r="B595" s="20" t="s">
        <v>40</v>
      </c>
    </row>
    <row r="596" spans="2:2" ht="22.05" customHeight="1" x14ac:dyDescent="0.2">
      <c r="B596" s="20" t="s">
        <v>40</v>
      </c>
    </row>
    <row r="597" spans="2:2" ht="22.05" customHeight="1" x14ac:dyDescent="0.2">
      <c r="B597" s="20" t="s">
        <v>40</v>
      </c>
    </row>
    <row r="598" spans="2:2" ht="22.05" customHeight="1" x14ac:dyDescent="0.2">
      <c r="B598" s="20" t="s">
        <v>40</v>
      </c>
    </row>
    <row r="599" spans="2:2" ht="22.05" customHeight="1" x14ac:dyDescent="0.2">
      <c r="B599" s="20" t="s">
        <v>40</v>
      </c>
    </row>
    <row r="600" spans="2:2" ht="22.05" customHeight="1" x14ac:dyDescent="0.2">
      <c r="B600" s="20" t="s">
        <v>40</v>
      </c>
    </row>
    <row r="601" spans="2:2" ht="22.05" customHeight="1" x14ac:dyDescent="0.2">
      <c r="B601" s="20" t="s">
        <v>40</v>
      </c>
    </row>
    <row r="602" spans="2:2" ht="22.05" customHeight="1" x14ac:dyDescent="0.2">
      <c r="B602" s="20" t="s">
        <v>40</v>
      </c>
    </row>
    <row r="603" spans="2:2" ht="22.05" customHeight="1" x14ac:dyDescent="0.2">
      <c r="B603" s="20" t="s">
        <v>40</v>
      </c>
    </row>
    <row r="604" spans="2:2" ht="22.05" customHeight="1" x14ac:dyDescent="0.2">
      <c r="B604" s="20" t="s">
        <v>40</v>
      </c>
    </row>
    <row r="605" spans="2:2" ht="22.05" customHeight="1" x14ac:dyDescent="0.2">
      <c r="B605" s="20" t="s">
        <v>40</v>
      </c>
    </row>
    <row r="606" spans="2:2" ht="22.05" customHeight="1" x14ac:dyDescent="0.2">
      <c r="B606" s="20" t="s">
        <v>40</v>
      </c>
    </row>
    <row r="607" spans="2:2" ht="22.05" customHeight="1" x14ac:dyDescent="0.2">
      <c r="B607" s="20" t="s">
        <v>40</v>
      </c>
    </row>
    <row r="608" spans="2:2" ht="22.05" customHeight="1" x14ac:dyDescent="0.2">
      <c r="B608" s="20" t="s">
        <v>40</v>
      </c>
    </row>
    <row r="609" spans="2:2" ht="22.05" customHeight="1" x14ac:dyDescent="0.2">
      <c r="B609" s="20" t="s">
        <v>40</v>
      </c>
    </row>
    <row r="610" spans="2:2" ht="22.05" customHeight="1" x14ac:dyDescent="0.2">
      <c r="B610" s="20" t="s">
        <v>40</v>
      </c>
    </row>
    <row r="611" spans="2:2" ht="22.05" customHeight="1" x14ac:dyDescent="0.2">
      <c r="B611" s="20" t="s">
        <v>40</v>
      </c>
    </row>
    <row r="612" spans="2:2" ht="22.05" customHeight="1" x14ac:dyDescent="0.2">
      <c r="B612" s="20" t="s">
        <v>40</v>
      </c>
    </row>
    <row r="613" spans="2:2" ht="22.05" customHeight="1" x14ac:dyDescent="0.2">
      <c r="B613" s="20" t="s">
        <v>40</v>
      </c>
    </row>
    <row r="614" spans="2:2" ht="22.05" customHeight="1" x14ac:dyDescent="0.2">
      <c r="B614" s="20" t="s">
        <v>40</v>
      </c>
    </row>
    <row r="615" spans="2:2" ht="22.05" customHeight="1" x14ac:dyDescent="0.2">
      <c r="B615" s="20" t="s">
        <v>40</v>
      </c>
    </row>
    <row r="616" spans="2:2" ht="22.05" customHeight="1" x14ac:dyDescent="0.2">
      <c r="B616" s="20" t="s">
        <v>40</v>
      </c>
    </row>
    <row r="617" spans="2:2" ht="22.05" customHeight="1" x14ac:dyDescent="0.2">
      <c r="B617" s="20" t="s">
        <v>40</v>
      </c>
    </row>
    <row r="618" spans="2:2" ht="22.05" customHeight="1" x14ac:dyDescent="0.2">
      <c r="B618" s="20" t="s">
        <v>40</v>
      </c>
    </row>
    <row r="619" spans="2:2" ht="22.05" customHeight="1" x14ac:dyDescent="0.2">
      <c r="B619" s="20" t="s">
        <v>40</v>
      </c>
    </row>
    <row r="620" spans="2:2" ht="22.05" customHeight="1" x14ac:dyDescent="0.2">
      <c r="B620" s="20" t="s">
        <v>40</v>
      </c>
    </row>
    <row r="621" spans="2:2" ht="22.05" customHeight="1" x14ac:dyDescent="0.2">
      <c r="B621" s="20" t="s">
        <v>40</v>
      </c>
    </row>
    <row r="622" spans="2:2" ht="22.05" customHeight="1" x14ac:dyDescent="0.2">
      <c r="B622" s="20" t="s">
        <v>40</v>
      </c>
    </row>
    <row r="623" spans="2:2" ht="22.05" customHeight="1" x14ac:dyDescent="0.2">
      <c r="B623" s="20" t="s">
        <v>40</v>
      </c>
    </row>
    <row r="624" spans="2:2" ht="22.05" customHeight="1" x14ac:dyDescent="0.2">
      <c r="B624" s="20" t="s">
        <v>40</v>
      </c>
    </row>
    <row r="625" spans="2:2" ht="22.05" customHeight="1" x14ac:dyDescent="0.2">
      <c r="B625" s="20" t="s">
        <v>40</v>
      </c>
    </row>
    <row r="626" spans="2:2" ht="22.05" customHeight="1" x14ac:dyDescent="0.2">
      <c r="B626" s="20" t="s">
        <v>40</v>
      </c>
    </row>
    <row r="627" spans="2:2" ht="22.05" customHeight="1" x14ac:dyDescent="0.2">
      <c r="B627" s="20" t="s">
        <v>40</v>
      </c>
    </row>
    <row r="628" spans="2:2" ht="22.05" customHeight="1" x14ac:dyDescent="0.2">
      <c r="B628" s="20" t="s">
        <v>40</v>
      </c>
    </row>
    <row r="629" spans="2:2" ht="22.05" customHeight="1" x14ac:dyDescent="0.2">
      <c r="B629" s="20" t="s">
        <v>40</v>
      </c>
    </row>
    <row r="630" spans="2:2" ht="22.05" customHeight="1" x14ac:dyDescent="0.2">
      <c r="B630" s="20" t="s">
        <v>40</v>
      </c>
    </row>
    <row r="631" spans="2:2" ht="22.05" customHeight="1" x14ac:dyDescent="0.2">
      <c r="B631" s="20" t="s">
        <v>40</v>
      </c>
    </row>
    <row r="632" spans="2:2" ht="22.05" customHeight="1" x14ac:dyDescent="0.2">
      <c r="B632" s="20" t="s">
        <v>40</v>
      </c>
    </row>
    <row r="633" spans="2:2" ht="22.05" customHeight="1" x14ac:dyDescent="0.2">
      <c r="B633" s="20" t="s">
        <v>40</v>
      </c>
    </row>
    <row r="634" spans="2:2" ht="22.05" customHeight="1" x14ac:dyDescent="0.2">
      <c r="B634" s="20" t="s">
        <v>40</v>
      </c>
    </row>
    <row r="635" spans="2:2" ht="22.05" customHeight="1" x14ac:dyDescent="0.2">
      <c r="B635" s="20" t="s">
        <v>40</v>
      </c>
    </row>
    <row r="636" spans="2:2" ht="22.05" customHeight="1" x14ac:dyDescent="0.2">
      <c r="B636" s="20" t="s">
        <v>40</v>
      </c>
    </row>
    <row r="637" spans="2:2" ht="22.05" customHeight="1" x14ac:dyDescent="0.2">
      <c r="B637" s="20" t="s">
        <v>40</v>
      </c>
    </row>
    <row r="638" spans="2:2" ht="22.05" customHeight="1" x14ac:dyDescent="0.2">
      <c r="B638" s="20" t="s">
        <v>40</v>
      </c>
    </row>
    <row r="639" spans="2:2" ht="22.05" customHeight="1" x14ac:dyDescent="0.2">
      <c r="B639" s="20" t="s">
        <v>40</v>
      </c>
    </row>
    <row r="640" spans="2:2" ht="22.05" customHeight="1" x14ac:dyDescent="0.2">
      <c r="B640" s="20" t="s">
        <v>40</v>
      </c>
    </row>
    <row r="641" spans="2:2" ht="22.05" customHeight="1" x14ac:dyDescent="0.2">
      <c r="B641" s="20" t="s">
        <v>40</v>
      </c>
    </row>
    <row r="642" spans="2:2" ht="22.05" customHeight="1" x14ac:dyDescent="0.2">
      <c r="B642" s="20" t="s">
        <v>40</v>
      </c>
    </row>
    <row r="643" spans="2:2" ht="22.05" customHeight="1" x14ac:dyDescent="0.2">
      <c r="B643" s="20" t="s">
        <v>40</v>
      </c>
    </row>
    <row r="644" spans="2:2" ht="22.05" customHeight="1" x14ac:dyDescent="0.2">
      <c r="B644" s="20" t="s">
        <v>40</v>
      </c>
    </row>
    <row r="645" spans="2:2" ht="22.05" customHeight="1" x14ac:dyDescent="0.2">
      <c r="B645" s="20" t="s">
        <v>40</v>
      </c>
    </row>
    <row r="646" spans="2:2" ht="22.05" customHeight="1" x14ac:dyDescent="0.2">
      <c r="B646" s="20" t="s">
        <v>40</v>
      </c>
    </row>
    <row r="647" spans="2:2" ht="22.05" customHeight="1" x14ac:dyDescent="0.2">
      <c r="B647" s="20" t="s">
        <v>40</v>
      </c>
    </row>
    <row r="648" spans="2:2" ht="22.05" customHeight="1" x14ac:dyDescent="0.2">
      <c r="B648" s="20" t="s">
        <v>40</v>
      </c>
    </row>
    <row r="649" spans="2:2" ht="22.05" customHeight="1" x14ac:dyDescent="0.2">
      <c r="B649" s="20" t="s">
        <v>40</v>
      </c>
    </row>
    <row r="650" spans="2:2" ht="22.05" customHeight="1" x14ac:dyDescent="0.2">
      <c r="B650" s="20" t="s">
        <v>40</v>
      </c>
    </row>
    <row r="651" spans="2:2" ht="22.05" customHeight="1" x14ac:dyDescent="0.2">
      <c r="B651" s="20" t="s">
        <v>40</v>
      </c>
    </row>
    <row r="652" spans="2:2" ht="22.05" customHeight="1" x14ac:dyDescent="0.2">
      <c r="B652" s="20" t="s">
        <v>40</v>
      </c>
    </row>
    <row r="653" spans="2:2" ht="22.05" customHeight="1" x14ac:dyDescent="0.2">
      <c r="B653" s="20" t="s">
        <v>40</v>
      </c>
    </row>
    <row r="654" spans="2:2" ht="22.05" customHeight="1" x14ac:dyDescent="0.2">
      <c r="B654" s="20" t="s">
        <v>40</v>
      </c>
    </row>
    <row r="655" spans="2:2" ht="22.05" customHeight="1" x14ac:dyDescent="0.2">
      <c r="B655" s="20" t="s">
        <v>40</v>
      </c>
    </row>
    <row r="656" spans="2:2" ht="22.05" customHeight="1" x14ac:dyDescent="0.2">
      <c r="B656" s="20" t="s">
        <v>40</v>
      </c>
    </row>
    <row r="657" spans="2:2" ht="22.05" customHeight="1" x14ac:dyDescent="0.2">
      <c r="B657" s="20" t="s">
        <v>40</v>
      </c>
    </row>
    <row r="658" spans="2:2" ht="22.05" customHeight="1" x14ac:dyDescent="0.2">
      <c r="B658" s="20" t="s">
        <v>40</v>
      </c>
    </row>
    <row r="659" spans="2:2" ht="22.05" customHeight="1" x14ac:dyDescent="0.2">
      <c r="B659" s="20" t="s">
        <v>40</v>
      </c>
    </row>
    <row r="660" spans="2:2" ht="22.05" customHeight="1" x14ac:dyDescent="0.2">
      <c r="B660" s="20" t="s">
        <v>40</v>
      </c>
    </row>
    <row r="661" spans="2:2" ht="22.05" customHeight="1" x14ac:dyDescent="0.2">
      <c r="B661" s="20" t="s">
        <v>40</v>
      </c>
    </row>
    <row r="662" spans="2:2" ht="22.05" customHeight="1" x14ac:dyDescent="0.2">
      <c r="B662" s="20" t="s">
        <v>40</v>
      </c>
    </row>
    <row r="663" spans="2:2" ht="22.05" customHeight="1" x14ac:dyDescent="0.2">
      <c r="B663" s="20" t="s">
        <v>40</v>
      </c>
    </row>
    <row r="664" spans="2:2" ht="22.05" customHeight="1" x14ac:dyDescent="0.2">
      <c r="B664" s="20" t="s">
        <v>40</v>
      </c>
    </row>
    <row r="665" spans="2:2" ht="22.05" customHeight="1" x14ac:dyDescent="0.2">
      <c r="B665" s="20" t="s">
        <v>40</v>
      </c>
    </row>
    <row r="666" spans="2:2" ht="22.05" customHeight="1" x14ac:dyDescent="0.2">
      <c r="B666" s="20" t="s">
        <v>40</v>
      </c>
    </row>
    <row r="667" spans="2:2" ht="22.05" customHeight="1" x14ac:dyDescent="0.2">
      <c r="B667" s="20" t="s">
        <v>40</v>
      </c>
    </row>
    <row r="668" spans="2:2" ht="22.05" customHeight="1" x14ac:dyDescent="0.2">
      <c r="B668" s="20" t="s">
        <v>40</v>
      </c>
    </row>
    <row r="669" spans="2:2" ht="22.05" customHeight="1" x14ac:dyDescent="0.2">
      <c r="B669" s="20" t="s">
        <v>40</v>
      </c>
    </row>
    <row r="670" spans="2:2" ht="22.05" customHeight="1" x14ac:dyDescent="0.2">
      <c r="B670" s="20" t="s">
        <v>40</v>
      </c>
    </row>
    <row r="671" spans="2:2" ht="22.05" customHeight="1" x14ac:dyDescent="0.2">
      <c r="B671" s="20" t="s">
        <v>40</v>
      </c>
    </row>
    <row r="672" spans="2:2" ht="22.05" customHeight="1" x14ac:dyDescent="0.2">
      <c r="B672" s="20" t="s">
        <v>40</v>
      </c>
    </row>
    <row r="673" spans="2:2" ht="22.05" customHeight="1" x14ac:dyDescent="0.2">
      <c r="B673" s="20" t="s">
        <v>40</v>
      </c>
    </row>
    <row r="674" spans="2:2" ht="22.05" customHeight="1" x14ac:dyDescent="0.2">
      <c r="B674" s="20" t="s">
        <v>40</v>
      </c>
    </row>
    <row r="675" spans="2:2" ht="22.05" customHeight="1" x14ac:dyDescent="0.2">
      <c r="B675" s="20" t="s">
        <v>40</v>
      </c>
    </row>
    <row r="676" spans="2:2" ht="22.05" customHeight="1" x14ac:dyDescent="0.2">
      <c r="B676" s="20" t="s">
        <v>40</v>
      </c>
    </row>
    <row r="677" spans="2:2" ht="22.05" customHeight="1" x14ac:dyDescent="0.2">
      <c r="B677" s="20" t="s">
        <v>40</v>
      </c>
    </row>
    <row r="678" spans="2:2" ht="22.05" customHeight="1" x14ac:dyDescent="0.2">
      <c r="B678" s="20" t="s">
        <v>40</v>
      </c>
    </row>
    <row r="679" spans="2:2" ht="22.05" customHeight="1" x14ac:dyDescent="0.2">
      <c r="B679" s="20" t="s">
        <v>40</v>
      </c>
    </row>
    <row r="680" spans="2:2" ht="22.05" customHeight="1" x14ac:dyDescent="0.2">
      <c r="B680" s="20" t="s">
        <v>40</v>
      </c>
    </row>
    <row r="681" spans="2:2" ht="22.05" customHeight="1" x14ac:dyDescent="0.2">
      <c r="B681" s="20" t="s">
        <v>40</v>
      </c>
    </row>
    <row r="682" spans="2:2" ht="22.05" customHeight="1" x14ac:dyDescent="0.2">
      <c r="B682" s="20" t="s">
        <v>40</v>
      </c>
    </row>
    <row r="683" spans="2:2" ht="22.05" customHeight="1" x14ac:dyDescent="0.2">
      <c r="B683" s="20" t="s">
        <v>40</v>
      </c>
    </row>
    <row r="684" spans="2:2" ht="22.05" customHeight="1" x14ac:dyDescent="0.2">
      <c r="B684" s="20" t="s">
        <v>40</v>
      </c>
    </row>
    <row r="685" spans="2:2" ht="22.05" customHeight="1" x14ac:dyDescent="0.2">
      <c r="B685" s="20" t="s">
        <v>40</v>
      </c>
    </row>
    <row r="686" spans="2:2" ht="22.05" customHeight="1" x14ac:dyDescent="0.2">
      <c r="B686" s="20" t="s">
        <v>40</v>
      </c>
    </row>
    <row r="687" spans="2:2" ht="22.05" customHeight="1" x14ac:dyDescent="0.2">
      <c r="B687" s="20" t="s">
        <v>40</v>
      </c>
    </row>
    <row r="688" spans="2:2" ht="22.05" customHeight="1" x14ac:dyDescent="0.2">
      <c r="B688" s="20" t="s">
        <v>40</v>
      </c>
    </row>
    <row r="689" spans="2:2" ht="22.05" customHeight="1" x14ac:dyDescent="0.2">
      <c r="B689" s="20" t="s">
        <v>40</v>
      </c>
    </row>
    <row r="690" spans="2:2" ht="22.05" customHeight="1" x14ac:dyDescent="0.2">
      <c r="B690" s="20" t="s">
        <v>40</v>
      </c>
    </row>
    <row r="691" spans="2:2" ht="22.05" customHeight="1" x14ac:dyDescent="0.2">
      <c r="B691" s="20" t="s">
        <v>40</v>
      </c>
    </row>
    <row r="692" spans="2:2" ht="22.05" customHeight="1" x14ac:dyDescent="0.2">
      <c r="B692" s="20" t="s">
        <v>40</v>
      </c>
    </row>
    <row r="693" spans="2:2" ht="22.05" customHeight="1" x14ac:dyDescent="0.2">
      <c r="B693" s="20" t="s">
        <v>40</v>
      </c>
    </row>
    <row r="694" spans="2:2" ht="22.05" customHeight="1" x14ac:dyDescent="0.2">
      <c r="B694" s="20" t="s">
        <v>40</v>
      </c>
    </row>
    <row r="695" spans="2:2" ht="22.05" customHeight="1" x14ac:dyDescent="0.2">
      <c r="B695" s="20" t="s">
        <v>40</v>
      </c>
    </row>
    <row r="696" spans="2:2" ht="22.05" customHeight="1" x14ac:dyDescent="0.2">
      <c r="B696" s="20" t="s">
        <v>40</v>
      </c>
    </row>
    <row r="697" spans="2:2" ht="22.05" customHeight="1" x14ac:dyDescent="0.2">
      <c r="B697" s="20" t="s">
        <v>40</v>
      </c>
    </row>
    <row r="698" spans="2:2" ht="22.05" customHeight="1" x14ac:dyDescent="0.2">
      <c r="B698" s="20" t="s">
        <v>40</v>
      </c>
    </row>
    <row r="699" spans="2:2" ht="22.05" customHeight="1" x14ac:dyDescent="0.2">
      <c r="B699" s="20" t="s">
        <v>40</v>
      </c>
    </row>
    <row r="700" spans="2:2" ht="22.05" customHeight="1" x14ac:dyDescent="0.2">
      <c r="B700" s="20" t="s">
        <v>40</v>
      </c>
    </row>
    <row r="701" spans="2:2" ht="22.05" customHeight="1" x14ac:dyDescent="0.2">
      <c r="B701" s="20" t="s">
        <v>40</v>
      </c>
    </row>
    <row r="702" spans="2:2" ht="22.05" customHeight="1" x14ac:dyDescent="0.2">
      <c r="B702" s="20" t="s">
        <v>40</v>
      </c>
    </row>
    <row r="703" spans="2:2" ht="22.05" customHeight="1" x14ac:dyDescent="0.2">
      <c r="B703" s="20" t="s">
        <v>40</v>
      </c>
    </row>
    <row r="704" spans="2:2" ht="22.05" customHeight="1" x14ac:dyDescent="0.2">
      <c r="B704" s="20" t="s">
        <v>40</v>
      </c>
    </row>
    <row r="705" spans="2:2" ht="22.05" customHeight="1" x14ac:dyDescent="0.2">
      <c r="B705" s="20" t="s">
        <v>40</v>
      </c>
    </row>
    <row r="706" spans="2:2" ht="22.05" customHeight="1" x14ac:dyDescent="0.2">
      <c r="B706" s="20" t="s">
        <v>40</v>
      </c>
    </row>
    <row r="707" spans="2:2" ht="22.05" customHeight="1" x14ac:dyDescent="0.2">
      <c r="B707" s="20" t="s">
        <v>40</v>
      </c>
    </row>
    <row r="708" spans="2:2" ht="22.05" customHeight="1" x14ac:dyDescent="0.2">
      <c r="B708" s="20" t="s">
        <v>40</v>
      </c>
    </row>
    <row r="709" spans="2:2" ht="22.05" customHeight="1" x14ac:dyDescent="0.2">
      <c r="B709" s="20" t="s">
        <v>40</v>
      </c>
    </row>
    <row r="710" spans="2:2" ht="22.05" customHeight="1" x14ac:dyDescent="0.2">
      <c r="B710" s="20" t="s">
        <v>40</v>
      </c>
    </row>
    <row r="711" spans="2:2" ht="22.05" customHeight="1" x14ac:dyDescent="0.2">
      <c r="B711" s="20" t="s">
        <v>40</v>
      </c>
    </row>
    <row r="712" spans="2:2" ht="22.05" customHeight="1" x14ac:dyDescent="0.2">
      <c r="B712" s="20" t="s">
        <v>40</v>
      </c>
    </row>
    <row r="713" spans="2:2" ht="22.05" customHeight="1" x14ac:dyDescent="0.2">
      <c r="B713" s="20" t="s">
        <v>40</v>
      </c>
    </row>
    <row r="714" spans="2:2" ht="22.05" customHeight="1" x14ac:dyDescent="0.2">
      <c r="B714" s="20" t="s">
        <v>40</v>
      </c>
    </row>
    <row r="715" spans="2:2" ht="22.05" customHeight="1" x14ac:dyDescent="0.2">
      <c r="B715" s="20" t="s">
        <v>40</v>
      </c>
    </row>
    <row r="716" spans="2:2" ht="22.05" customHeight="1" x14ac:dyDescent="0.2">
      <c r="B716" s="20" t="s">
        <v>40</v>
      </c>
    </row>
    <row r="717" spans="2:2" ht="22.05" customHeight="1" x14ac:dyDescent="0.2">
      <c r="B717" s="20" t="s">
        <v>40</v>
      </c>
    </row>
    <row r="718" spans="2:2" ht="22.05" customHeight="1" x14ac:dyDescent="0.2">
      <c r="B718" s="20" t="s">
        <v>40</v>
      </c>
    </row>
    <row r="719" spans="2:2" ht="22.05" customHeight="1" x14ac:dyDescent="0.2">
      <c r="B719" s="20" t="s">
        <v>40</v>
      </c>
    </row>
    <row r="720" spans="2:2" ht="22.05" customHeight="1" x14ac:dyDescent="0.2">
      <c r="B720" s="20" t="s">
        <v>40</v>
      </c>
    </row>
    <row r="721" spans="2:2" ht="22.05" customHeight="1" x14ac:dyDescent="0.2">
      <c r="B721" s="20" t="s">
        <v>40</v>
      </c>
    </row>
    <row r="722" spans="2:2" ht="22.05" customHeight="1" x14ac:dyDescent="0.2">
      <c r="B722" s="20" t="s">
        <v>40</v>
      </c>
    </row>
    <row r="723" spans="2:2" ht="22.05" customHeight="1" x14ac:dyDescent="0.2">
      <c r="B723" s="20" t="s">
        <v>40</v>
      </c>
    </row>
    <row r="724" spans="2:2" ht="22.05" customHeight="1" x14ac:dyDescent="0.2">
      <c r="B724" s="20" t="s">
        <v>40</v>
      </c>
    </row>
    <row r="725" spans="2:2" ht="22.05" customHeight="1" x14ac:dyDescent="0.2">
      <c r="B725" s="20" t="s">
        <v>40</v>
      </c>
    </row>
    <row r="726" spans="2:2" ht="22.05" customHeight="1" x14ac:dyDescent="0.2">
      <c r="B726" s="20" t="s">
        <v>40</v>
      </c>
    </row>
    <row r="727" spans="2:2" ht="22.05" customHeight="1" x14ac:dyDescent="0.2">
      <c r="B727" s="20" t="s">
        <v>40</v>
      </c>
    </row>
    <row r="728" spans="2:2" ht="22.05" customHeight="1" x14ac:dyDescent="0.2">
      <c r="B728" s="20" t="s">
        <v>40</v>
      </c>
    </row>
    <row r="729" spans="2:2" ht="22.05" customHeight="1" x14ac:dyDescent="0.2">
      <c r="B729" s="20" t="s">
        <v>40</v>
      </c>
    </row>
    <row r="730" spans="2:2" ht="22.05" customHeight="1" x14ac:dyDescent="0.2">
      <c r="B730" s="20" t="s">
        <v>40</v>
      </c>
    </row>
    <row r="731" spans="2:2" ht="22.05" customHeight="1" x14ac:dyDescent="0.2">
      <c r="B731" s="20" t="s">
        <v>40</v>
      </c>
    </row>
    <row r="732" spans="2:2" ht="22.05" customHeight="1" x14ac:dyDescent="0.2">
      <c r="B732" s="20" t="s">
        <v>40</v>
      </c>
    </row>
    <row r="733" spans="2:2" ht="22.05" customHeight="1" x14ac:dyDescent="0.2">
      <c r="B733" s="20" t="s">
        <v>40</v>
      </c>
    </row>
    <row r="734" spans="2:2" ht="22.05" customHeight="1" x14ac:dyDescent="0.2">
      <c r="B734" s="20" t="s">
        <v>40</v>
      </c>
    </row>
    <row r="735" spans="2:2" ht="22.05" customHeight="1" x14ac:dyDescent="0.2">
      <c r="B735" s="20" t="s">
        <v>40</v>
      </c>
    </row>
    <row r="736" spans="2:2" ht="22.05" customHeight="1" x14ac:dyDescent="0.2">
      <c r="B736" s="20" t="s">
        <v>40</v>
      </c>
    </row>
    <row r="737" spans="2:2" ht="22.05" customHeight="1" x14ac:dyDescent="0.2">
      <c r="B737" s="20" t="s">
        <v>40</v>
      </c>
    </row>
    <row r="738" spans="2:2" ht="22.05" customHeight="1" x14ac:dyDescent="0.2">
      <c r="B738" s="20" t="s">
        <v>40</v>
      </c>
    </row>
    <row r="739" spans="2:2" ht="22.05" customHeight="1" x14ac:dyDescent="0.2">
      <c r="B739" s="20" t="s">
        <v>40</v>
      </c>
    </row>
    <row r="740" spans="2:2" ht="22.05" customHeight="1" x14ac:dyDescent="0.2">
      <c r="B740" s="20" t="s">
        <v>40</v>
      </c>
    </row>
    <row r="741" spans="2:2" ht="22.05" customHeight="1" x14ac:dyDescent="0.2">
      <c r="B741" s="20" t="s">
        <v>40</v>
      </c>
    </row>
    <row r="742" spans="2:2" ht="22.05" customHeight="1" x14ac:dyDescent="0.2">
      <c r="B742" s="20" t="s">
        <v>40</v>
      </c>
    </row>
    <row r="743" spans="2:2" ht="22.05" customHeight="1" x14ac:dyDescent="0.2">
      <c r="B743" s="20" t="s">
        <v>40</v>
      </c>
    </row>
    <row r="744" spans="2:2" ht="22.05" customHeight="1" x14ac:dyDescent="0.2">
      <c r="B744" s="20" t="s">
        <v>40</v>
      </c>
    </row>
    <row r="745" spans="2:2" ht="22.05" customHeight="1" x14ac:dyDescent="0.2">
      <c r="B745" s="20" t="s">
        <v>40</v>
      </c>
    </row>
    <row r="746" spans="2:2" ht="22.05" customHeight="1" x14ac:dyDescent="0.2">
      <c r="B746" s="20" t="s">
        <v>40</v>
      </c>
    </row>
    <row r="747" spans="2:2" ht="22.05" customHeight="1" x14ac:dyDescent="0.2">
      <c r="B747" s="20" t="s">
        <v>40</v>
      </c>
    </row>
    <row r="748" spans="2:2" ht="22.05" customHeight="1" x14ac:dyDescent="0.2">
      <c r="B748" s="20" t="s">
        <v>40</v>
      </c>
    </row>
    <row r="749" spans="2:2" ht="22.05" customHeight="1" x14ac:dyDescent="0.2">
      <c r="B749" s="20" t="s">
        <v>40</v>
      </c>
    </row>
    <row r="750" spans="2:2" ht="22.05" customHeight="1" x14ac:dyDescent="0.2">
      <c r="B750" s="20" t="s">
        <v>40</v>
      </c>
    </row>
    <row r="751" spans="2:2" ht="22.05" customHeight="1" x14ac:dyDescent="0.2">
      <c r="B751" s="20" t="s">
        <v>40</v>
      </c>
    </row>
    <row r="752" spans="2:2" ht="22.05" customHeight="1" x14ac:dyDescent="0.2">
      <c r="B752" s="20" t="s">
        <v>40</v>
      </c>
    </row>
    <row r="753" spans="2:2" ht="22.05" customHeight="1" x14ac:dyDescent="0.2">
      <c r="B753" s="20" t="s">
        <v>40</v>
      </c>
    </row>
    <row r="754" spans="2:2" ht="22.05" customHeight="1" x14ac:dyDescent="0.2">
      <c r="B754" s="20" t="s">
        <v>40</v>
      </c>
    </row>
    <row r="755" spans="2:2" ht="22.05" customHeight="1" x14ac:dyDescent="0.2">
      <c r="B755" s="20" t="s">
        <v>40</v>
      </c>
    </row>
    <row r="756" spans="2:2" ht="22.05" customHeight="1" x14ac:dyDescent="0.2">
      <c r="B756" s="20" t="s">
        <v>40</v>
      </c>
    </row>
    <row r="757" spans="2:2" ht="22.05" customHeight="1" x14ac:dyDescent="0.2">
      <c r="B757" s="20" t="s">
        <v>40</v>
      </c>
    </row>
    <row r="758" spans="2:2" ht="22.05" customHeight="1" x14ac:dyDescent="0.2">
      <c r="B758" s="20" t="s">
        <v>40</v>
      </c>
    </row>
    <row r="759" spans="2:2" ht="22.05" customHeight="1" x14ac:dyDescent="0.2">
      <c r="B759" s="20" t="s">
        <v>40</v>
      </c>
    </row>
    <row r="760" spans="2:2" ht="22.05" customHeight="1" x14ac:dyDescent="0.2">
      <c r="B760" s="20" t="s">
        <v>40</v>
      </c>
    </row>
    <row r="761" spans="2:2" ht="22.05" customHeight="1" x14ac:dyDescent="0.2">
      <c r="B761" s="20" t="s">
        <v>40</v>
      </c>
    </row>
    <row r="762" spans="2:2" ht="22.05" customHeight="1" x14ac:dyDescent="0.2">
      <c r="B762" s="20" t="s">
        <v>40</v>
      </c>
    </row>
    <row r="763" spans="2:2" ht="22.05" customHeight="1" x14ac:dyDescent="0.2">
      <c r="B763" s="20" t="s">
        <v>40</v>
      </c>
    </row>
    <row r="764" spans="2:2" ht="22.05" customHeight="1" x14ac:dyDescent="0.2">
      <c r="B764" s="20" t="s">
        <v>40</v>
      </c>
    </row>
    <row r="765" spans="2:2" ht="22.05" customHeight="1" x14ac:dyDescent="0.2">
      <c r="B765" s="20" t="s">
        <v>40</v>
      </c>
    </row>
    <row r="766" spans="2:2" ht="22.05" customHeight="1" x14ac:dyDescent="0.2">
      <c r="B766" s="20" t="s">
        <v>40</v>
      </c>
    </row>
    <row r="767" spans="2:2" ht="22.05" customHeight="1" x14ac:dyDescent="0.2">
      <c r="B767" s="20" t="s">
        <v>40</v>
      </c>
    </row>
    <row r="768" spans="2:2" ht="22.05" customHeight="1" x14ac:dyDescent="0.2">
      <c r="B768" s="20" t="s">
        <v>40</v>
      </c>
    </row>
    <row r="769" spans="2:2" ht="22.05" customHeight="1" x14ac:dyDescent="0.2">
      <c r="B769" s="20" t="s">
        <v>40</v>
      </c>
    </row>
    <row r="770" spans="2:2" ht="22.05" customHeight="1" x14ac:dyDescent="0.2">
      <c r="B770" s="20" t="s">
        <v>40</v>
      </c>
    </row>
    <row r="771" spans="2:2" ht="22.05" customHeight="1" x14ac:dyDescent="0.2">
      <c r="B771" s="20" t="s">
        <v>40</v>
      </c>
    </row>
    <row r="772" spans="2:2" ht="22.05" customHeight="1" x14ac:dyDescent="0.2">
      <c r="B772" s="20" t="s">
        <v>40</v>
      </c>
    </row>
    <row r="773" spans="2:2" ht="22.05" customHeight="1" x14ac:dyDescent="0.2">
      <c r="B773" s="20" t="s">
        <v>40</v>
      </c>
    </row>
    <row r="774" spans="2:2" ht="22.05" customHeight="1" x14ac:dyDescent="0.2">
      <c r="B774" s="20" t="s">
        <v>40</v>
      </c>
    </row>
    <row r="775" spans="2:2" ht="22.05" customHeight="1" x14ac:dyDescent="0.2">
      <c r="B775" s="20" t="s">
        <v>40</v>
      </c>
    </row>
    <row r="776" spans="2:2" ht="22.05" customHeight="1" x14ac:dyDescent="0.2">
      <c r="B776" s="20" t="s">
        <v>40</v>
      </c>
    </row>
    <row r="777" spans="2:2" ht="22.05" customHeight="1" x14ac:dyDescent="0.2">
      <c r="B777" s="20" t="s">
        <v>40</v>
      </c>
    </row>
    <row r="778" spans="2:2" ht="22.05" customHeight="1" x14ac:dyDescent="0.2">
      <c r="B778" s="20" t="s">
        <v>40</v>
      </c>
    </row>
    <row r="779" spans="2:2" ht="22.05" customHeight="1" x14ac:dyDescent="0.2">
      <c r="B779" s="20" t="s">
        <v>40</v>
      </c>
    </row>
    <row r="780" spans="2:2" ht="22.05" customHeight="1" x14ac:dyDescent="0.2">
      <c r="B780" s="20" t="s">
        <v>40</v>
      </c>
    </row>
    <row r="781" spans="2:2" ht="22.05" customHeight="1" x14ac:dyDescent="0.2">
      <c r="B781" s="20" t="s">
        <v>40</v>
      </c>
    </row>
    <row r="782" spans="2:2" ht="22.05" customHeight="1" x14ac:dyDescent="0.2">
      <c r="B782" s="20" t="s">
        <v>40</v>
      </c>
    </row>
    <row r="783" spans="2:2" ht="22.05" customHeight="1" x14ac:dyDescent="0.2">
      <c r="B783" s="20" t="s">
        <v>40</v>
      </c>
    </row>
    <row r="784" spans="2:2" ht="22.05" customHeight="1" x14ac:dyDescent="0.2">
      <c r="B784" s="20" t="s">
        <v>40</v>
      </c>
    </row>
    <row r="785" spans="2:2" ht="22.05" customHeight="1" x14ac:dyDescent="0.2">
      <c r="B785" s="20" t="s">
        <v>40</v>
      </c>
    </row>
    <row r="786" spans="2:2" ht="22.05" customHeight="1" x14ac:dyDescent="0.2">
      <c r="B786" s="20" t="s">
        <v>40</v>
      </c>
    </row>
    <row r="787" spans="2:2" ht="22.05" customHeight="1" x14ac:dyDescent="0.2">
      <c r="B787" s="20" t="s">
        <v>40</v>
      </c>
    </row>
    <row r="788" spans="2:2" ht="22.05" customHeight="1" x14ac:dyDescent="0.2">
      <c r="B788" s="20" t="s">
        <v>40</v>
      </c>
    </row>
    <row r="789" spans="2:2" ht="22.05" customHeight="1" x14ac:dyDescent="0.2">
      <c r="B789" s="20" t="s">
        <v>40</v>
      </c>
    </row>
    <row r="790" spans="2:2" ht="22.05" customHeight="1" x14ac:dyDescent="0.2">
      <c r="B790" s="20" t="s">
        <v>40</v>
      </c>
    </row>
    <row r="791" spans="2:2" ht="22.05" customHeight="1" x14ac:dyDescent="0.2">
      <c r="B791" s="20" t="s">
        <v>40</v>
      </c>
    </row>
    <row r="792" spans="2:2" ht="22.05" customHeight="1" x14ac:dyDescent="0.2">
      <c r="B792" s="20" t="s">
        <v>40</v>
      </c>
    </row>
    <row r="793" spans="2:2" ht="22.05" customHeight="1" x14ac:dyDescent="0.2">
      <c r="B793" s="20" t="s">
        <v>40</v>
      </c>
    </row>
    <row r="794" spans="2:2" ht="22.05" customHeight="1" x14ac:dyDescent="0.2">
      <c r="B794" s="20" t="s">
        <v>40</v>
      </c>
    </row>
    <row r="795" spans="2:2" ht="22.05" customHeight="1" x14ac:dyDescent="0.2">
      <c r="B795" s="20" t="s">
        <v>40</v>
      </c>
    </row>
    <row r="796" spans="2:2" ht="22.05" customHeight="1" x14ac:dyDescent="0.2">
      <c r="B796" s="20" t="s">
        <v>40</v>
      </c>
    </row>
    <row r="797" spans="2:2" ht="22.05" customHeight="1" x14ac:dyDescent="0.2">
      <c r="B797" s="20" t="s">
        <v>40</v>
      </c>
    </row>
    <row r="798" spans="2:2" ht="22.05" customHeight="1" x14ac:dyDescent="0.2">
      <c r="B798" s="20" t="s">
        <v>40</v>
      </c>
    </row>
    <row r="799" spans="2:2" ht="22.05" customHeight="1" x14ac:dyDescent="0.2">
      <c r="B799" s="20" t="s">
        <v>40</v>
      </c>
    </row>
    <row r="800" spans="2:2" ht="22.05" customHeight="1" x14ac:dyDescent="0.2">
      <c r="B800" s="20" t="s">
        <v>40</v>
      </c>
    </row>
    <row r="801" spans="2:2" ht="22.05" customHeight="1" x14ac:dyDescent="0.2">
      <c r="B801" s="20" t="s">
        <v>40</v>
      </c>
    </row>
    <row r="802" spans="2:2" ht="22.05" customHeight="1" x14ac:dyDescent="0.2">
      <c r="B802" s="20" t="s">
        <v>40</v>
      </c>
    </row>
    <row r="803" spans="2:2" ht="22.05" customHeight="1" x14ac:dyDescent="0.2">
      <c r="B803" s="20" t="s">
        <v>40</v>
      </c>
    </row>
    <row r="804" spans="2:2" ht="22.05" customHeight="1" x14ac:dyDescent="0.2">
      <c r="B804" s="20" t="s">
        <v>40</v>
      </c>
    </row>
    <row r="805" spans="2:2" ht="22.05" customHeight="1" x14ac:dyDescent="0.2">
      <c r="B805" s="20" t="s">
        <v>40</v>
      </c>
    </row>
    <row r="806" spans="2:2" ht="22.05" customHeight="1" x14ac:dyDescent="0.2">
      <c r="B806" s="20" t="s">
        <v>40</v>
      </c>
    </row>
    <row r="807" spans="2:2" ht="22.05" customHeight="1" x14ac:dyDescent="0.2">
      <c r="B807" s="20" t="s">
        <v>40</v>
      </c>
    </row>
    <row r="808" spans="2:2" ht="22.05" customHeight="1" x14ac:dyDescent="0.2">
      <c r="B808" s="20" t="s">
        <v>40</v>
      </c>
    </row>
    <row r="809" spans="2:2" ht="22.05" customHeight="1" x14ac:dyDescent="0.2">
      <c r="B809" s="20" t="s">
        <v>40</v>
      </c>
    </row>
    <row r="810" spans="2:2" ht="22.05" customHeight="1" x14ac:dyDescent="0.2">
      <c r="B810" s="20" t="s">
        <v>40</v>
      </c>
    </row>
    <row r="811" spans="2:2" ht="22.05" customHeight="1" x14ac:dyDescent="0.2">
      <c r="B811" s="20" t="s">
        <v>40</v>
      </c>
    </row>
    <row r="812" spans="2:2" ht="22.05" customHeight="1" x14ac:dyDescent="0.2">
      <c r="B812" s="20" t="s">
        <v>40</v>
      </c>
    </row>
    <row r="813" spans="2:2" ht="22.05" customHeight="1" x14ac:dyDescent="0.2">
      <c r="B813" s="20" t="s">
        <v>40</v>
      </c>
    </row>
    <row r="814" spans="2:2" ht="22.05" customHeight="1" x14ac:dyDescent="0.2">
      <c r="B814" s="20" t="s">
        <v>40</v>
      </c>
    </row>
    <row r="815" spans="2:2" ht="22.05" customHeight="1" x14ac:dyDescent="0.2">
      <c r="B815" s="20" t="s">
        <v>40</v>
      </c>
    </row>
    <row r="816" spans="2:2" ht="22.05" customHeight="1" x14ac:dyDescent="0.2">
      <c r="B816" s="20" t="s">
        <v>40</v>
      </c>
    </row>
    <row r="817" spans="2:2" ht="22.05" customHeight="1" x14ac:dyDescent="0.2">
      <c r="B817" s="20" t="s">
        <v>40</v>
      </c>
    </row>
    <row r="818" spans="2:2" ht="22.05" customHeight="1" x14ac:dyDescent="0.2">
      <c r="B818" s="20" t="s">
        <v>40</v>
      </c>
    </row>
    <row r="819" spans="2:2" ht="22.05" customHeight="1" x14ac:dyDescent="0.2">
      <c r="B819" s="20" t="s">
        <v>40</v>
      </c>
    </row>
    <row r="820" spans="2:2" ht="22.05" customHeight="1" x14ac:dyDescent="0.2">
      <c r="B820" s="20" t="s">
        <v>40</v>
      </c>
    </row>
    <row r="821" spans="2:2" ht="22.05" customHeight="1" x14ac:dyDescent="0.2">
      <c r="B821" s="20" t="s">
        <v>40</v>
      </c>
    </row>
    <row r="822" spans="2:2" ht="22.05" customHeight="1" x14ac:dyDescent="0.2">
      <c r="B822" s="20" t="s">
        <v>40</v>
      </c>
    </row>
    <row r="823" spans="2:2" ht="22.05" customHeight="1" x14ac:dyDescent="0.2">
      <c r="B823" s="20" t="s">
        <v>40</v>
      </c>
    </row>
    <row r="824" spans="2:2" ht="22.05" customHeight="1" x14ac:dyDescent="0.2">
      <c r="B824" s="20" t="s">
        <v>40</v>
      </c>
    </row>
    <row r="825" spans="2:2" ht="22.05" customHeight="1" x14ac:dyDescent="0.2">
      <c r="B825" s="20" t="s">
        <v>40</v>
      </c>
    </row>
    <row r="826" spans="2:2" ht="22.05" customHeight="1" x14ac:dyDescent="0.2">
      <c r="B826" s="20" t="s">
        <v>40</v>
      </c>
    </row>
    <row r="827" spans="2:2" ht="22.05" customHeight="1" x14ac:dyDescent="0.2">
      <c r="B827" s="20" t="s">
        <v>40</v>
      </c>
    </row>
    <row r="828" spans="2:2" ht="22.05" customHeight="1" x14ac:dyDescent="0.2">
      <c r="B828" s="20" t="s">
        <v>40</v>
      </c>
    </row>
    <row r="829" spans="2:2" ht="22.05" customHeight="1" x14ac:dyDescent="0.2">
      <c r="B829" s="20" t="s">
        <v>40</v>
      </c>
    </row>
    <row r="830" spans="2:2" ht="22.05" customHeight="1" x14ac:dyDescent="0.2">
      <c r="B830" s="20" t="s">
        <v>40</v>
      </c>
    </row>
    <row r="831" spans="2:2" ht="22.05" customHeight="1" x14ac:dyDescent="0.2">
      <c r="B831" s="20" t="s">
        <v>40</v>
      </c>
    </row>
    <row r="832" spans="2:2" ht="22.05" customHeight="1" x14ac:dyDescent="0.2">
      <c r="B832" s="20" t="s">
        <v>40</v>
      </c>
    </row>
    <row r="833" spans="2:2" ht="22.05" customHeight="1" x14ac:dyDescent="0.2">
      <c r="B833" s="20" t="s">
        <v>40</v>
      </c>
    </row>
    <row r="834" spans="2:2" ht="22.05" customHeight="1" x14ac:dyDescent="0.2">
      <c r="B834" s="20" t="s">
        <v>40</v>
      </c>
    </row>
    <row r="835" spans="2:2" ht="22.05" customHeight="1" x14ac:dyDescent="0.2">
      <c r="B835" s="20" t="s">
        <v>40</v>
      </c>
    </row>
    <row r="836" spans="2:2" ht="22.05" customHeight="1" x14ac:dyDescent="0.2">
      <c r="B836" s="20" t="s">
        <v>40</v>
      </c>
    </row>
    <row r="837" spans="2:2" ht="22.05" customHeight="1" x14ac:dyDescent="0.2">
      <c r="B837" s="20" t="s">
        <v>40</v>
      </c>
    </row>
    <row r="838" spans="2:2" ht="22.05" customHeight="1" x14ac:dyDescent="0.2">
      <c r="B838" s="20" t="s">
        <v>40</v>
      </c>
    </row>
    <row r="839" spans="2:2" ht="22.05" customHeight="1" x14ac:dyDescent="0.2">
      <c r="B839" s="20" t="s">
        <v>40</v>
      </c>
    </row>
    <row r="840" spans="2:2" ht="22.05" customHeight="1" x14ac:dyDescent="0.2">
      <c r="B840" s="20" t="s">
        <v>40</v>
      </c>
    </row>
    <row r="841" spans="2:2" ht="22.05" customHeight="1" x14ac:dyDescent="0.2">
      <c r="B841" s="20" t="s">
        <v>40</v>
      </c>
    </row>
    <row r="842" spans="2:2" ht="22.05" customHeight="1" x14ac:dyDescent="0.2">
      <c r="B842" s="20" t="s">
        <v>40</v>
      </c>
    </row>
    <row r="843" spans="2:2" ht="22.05" customHeight="1" x14ac:dyDescent="0.2">
      <c r="B843" s="20" t="s">
        <v>40</v>
      </c>
    </row>
    <row r="844" spans="2:2" ht="22.05" customHeight="1" x14ac:dyDescent="0.2">
      <c r="B844" s="20" t="s">
        <v>40</v>
      </c>
    </row>
    <row r="845" spans="2:2" ht="22.05" customHeight="1" x14ac:dyDescent="0.2">
      <c r="B845" s="20" t="s">
        <v>40</v>
      </c>
    </row>
    <row r="846" spans="2:2" ht="22.05" customHeight="1" x14ac:dyDescent="0.2">
      <c r="B846" s="20" t="s">
        <v>40</v>
      </c>
    </row>
    <row r="847" spans="2:2" ht="22.05" customHeight="1" x14ac:dyDescent="0.2">
      <c r="B847" s="20" t="s">
        <v>40</v>
      </c>
    </row>
    <row r="848" spans="2:2" ht="22.05" customHeight="1" x14ac:dyDescent="0.2">
      <c r="B848" s="20" t="s">
        <v>40</v>
      </c>
    </row>
    <row r="849" spans="2:2" ht="22.05" customHeight="1" x14ac:dyDescent="0.2">
      <c r="B849" s="20" t="s">
        <v>40</v>
      </c>
    </row>
    <row r="850" spans="2:2" ht="22.05" customHeight="1" x14ac:dyDescent="0.2">
      <c r="B850" s="20" t="s">
        <v>40</v>
      </c>
    </row>
    <row r="851" spans="2:2" ht="22.05" customHeight="1" x14ac:dyDescent="0.2">
      <c r="B851" s="20" t="s">
        <v>40</v>
      </c>
    </row>
    <row r="852" spans="2:2" ht="22.05" customHeight="1" x14ac:dyDescent="0.2">
      <c r="B852" s="20" t="s">
        <v>40</v>
      </c>
    </row>
    <row r="853" spans="2:2" ht="22.05" customHeight="1" x14ac:dyDescent="0.2">
      <c r="B853" s="20" t="s">
        <v>40</v>
      </c>
    </row>
    <row r="854" spans="2:2" ht="22.05" customHeight="1" x14ac:dyDescent="0.2">
      <c r="B854" s="20" t="s">
        <v>40</v>
      </c>
    </row>
    <row r="855" spans="2:2" ht="22.05" customHeight="1" x14ac:dyDescent="0.2">
      <c r="B855" s="20" t="s">
        <v>40</v>
      </c>
    </row>
    <row r="856" spans="2:2" ht="22.05" customHeight="1" x14ac:dyDescent="0.2">
      <c r="B856" s="20" t="s">
        <v>40</v>
      </c>
    </row>
    <row r="857" spans="2:2" ht="22.05" customHeight="1" x14ac:dyDescent="0.2">
      <c r="B857" s="20" t="s">
        <v>40</v>
      </c>
    </row>
    <row r="858" spans="2:2" ht="22.05" customHeight="1" x14ac:dyDescent="0.2">
      <c r="B858" s="20" t="s">
        <v>40</v>
      </c>
    </row>
    <row r="859" spans="2:2" ht="22.05" customHeight="1" x14ac:dyDescent="0.2">
      <c r="B859" s="20" t="s">
        <v>40</v>
      </c>
    </row>
    <row r="860" spans="2:2" ht="22.05" customHeight="1" x14ac:dyDescent="0.2">
      <c r="B860" s="20" t="s">
        <v>40</v>
      </c>
    </row>
    <row r="861" spans="2:2" ht="22.05" customHeight="1" x14ac:dyDescent="0.2">
      <c r="B861" s="20" t="s">
        <v>40</v>
      </c>
    </row>
    <row r="862" spans="2:2" ht="22.05" customHeight="1" x14ac:dyDescent="0.2">
      <c r="B862" s="20" t="s">
        <v>40</v>
      </c>
    </row>
    <row r="863" spans="2:2" ht="22.05" customHeight="1" x14ac:dyDescent="0.2">
      <c r="B863" s="20" t="s">
        <v>40</v>
      </c>
    </row>
    <row r="864" spans="2:2" ht="22.05" customHeight="1" x14ac:dyDescent="0.2">
      <c r="B864" s="20" t="s">
        <v>40</v>
      </c>
    </row>
    <row r="865" spans="2:2" ht="22.05" customHeight="1" x14ac:dyDescent="0.2">
      <c r="B865" s="20" t="s">
        <v>40</v>
      </c>
    </row>
    <row r="866" spans="2:2" ht="22.05" customHeight="1" x14ac:dyDescent="0.2">
      <c r="B866" s="20" t="s">
        <v>40</v>
      </c>
    </row>
    <row r="867" spans="2:2" ht="22.05" customHeight="1" x14ac:dyDescent="0.2">
      <c r="B867" s="20" t="s">
        <v>40</v>
      </c>
    </row>
    <row r="868" spans="2:2" ht="22.05" customHeight="1" x14ac:dyDescent="0.2">
      <c r="B868" s="20" t="s">
        <v>40</v>
      </c>
    </row>
    <row r="869" spans="2:2" ht="22.05" customHeight="1" x14ac:dyDescent="0.2">
      <c r="B869" s="20" t="s">
        <v>40</v>
      </c>
    </row>
    <row r="870" spans="2:2" ht="22.05" customHeight="1" x14ac:dyDescent="0.2">
      <c r="B870" s="20" t="s">
        <v>40</v>
      </c>
    </row>
    <row r="871" spans="2:2" ht="22.05" customHeight="1" x14ac:dyDescent="0.2">
      <c r="B871" s="20" t="s">
        <v>40</v>
      </c>
    </row>
    <row r="872" spans="2:2" ht="22.05" customHeight="1" x14ac:dyDescent="0.2">
      <c r="B872" s="20" t="s">
        <v>40</v>
      </c>
    </row>
    <row r="873" spans="2:2" ht="22.05" customHeight="1" x14ac:dyDescent="0.2">
      <c r="B873" s="20" t="s">
        <v>40</v>
      </c>
    </row>
    <row r="874" spans="2:2" ht="22.05" customHeight="1" x14ac:dyDescent="0.2">
      <c r="B874" s="20" t="s">
        <v>40</v>
      </c>
    </row>
    <row r="875" spans="2:2" ht="22.05" customHeight="1" x14ac:dyDescent="0.2">
      <c r="B875" s="20" t="s">
        <v>40</v>
      </c>
    </row>
    <row r="876" spans="2:2" ht="22.05" customHeight="1" x14ac:dyDescent="0.2">
      <c r="B876" s="20" t="s">
        <v>40</v>
      </c>
    </row>
    <row r="877" spans="2:2" ht="22.05" customHeight="1" x14ac:dyDescent="0.2">
      <c r="B877" s="20" t="s">
        <v>40</v>
      </c>
    </row>
    <row r="878" spans="2:2" ht="22.05" customHeight="1" x14ac:dyDescent="0.2">
      <c r="B878" s="20" t="s">
        <v>40</v>
      </c>
    </row>
    <row r="879" spans="2:2" ht="22.05" customHeight="1" x14ac:dyDescent="0.2">
      <c r="B879" s="20" t="s">
        <v>40</v>
      </c>
    </row>
    <row r="880" spans="2:2" ht="22.05" customHeight="1" x14ac:dyDescent="0.2">
      <c r="B880" s="20" t="s">
        <v>40</v>
      </c>
    </row>
    <row r="881" spans="2:2" ht="22.05" customHeight="1" x14ac:dyDescent="0.2">
      <c r="B881" s="20" t="s">
        <v>40</v>
      </c>
    </row>
    <row r="882" spans="2:2" ht="22.05" customHeight="1" x14ac:dyDescent="0.2">
      <c r="B882" s="20" t="s">
        <v>40</v>
      </c>
    </row>
    <row r="883" spans="2:2" ht="22.05" customHeight="1" x14ac:dyDescent="0.2">
      <c r="B883" s="20" t="s">
        <v>40</v>
      </c>
    </row>
    <row r="884" spans="2:2" ht="22.05" customHeight="1" x14ac:dyDescent="0.2">
      <c r="B884" s="20" t="s">
        <v>40</v>
      </c>
    </row>
    <row r="885" spans="2:2" ht="22.05" customHeight="1" x14ac:dyDescent="0.2">
      <c r="B885" s="20" t="s">
        <v>40</v>
      </c>
    </row>
    <row r="886" spans="2:2" ht="22.05" customHeight="1" x14ac:dyDescent="0.2">
      <c r="B886" s="20" t="s">
        <v>40</v>
      </c>
    </row>
    <row r="887" spans="2:2" ht="22.05" customHeight="1" x14ac:dyDescent="0.2">
      <c r="B887" s="20" t="s">
        <v>40</v>
      </c>
    </row>
    <row r="888" spans="2:2" ht="22.05" customHeight="1" x14ac:dyDescent="0.2">
      <c r="B888" s="20" t="s">
        <v>40</v>
      </c>
    </row>
    <row r="889" spans="2:2" ht="22.05" customHeight="1" x14ac:dyDescent="0.2">
      <c r="B889" s="20" t="s">
        <v>40</v>
      </c>
    </row>
    <row r="890" spans="2:2" ht="22.05" customHeight="1" x14ac:dyDescent="0.2">
      <c r="B890" s="20" t="s">
        <v>40</v>
      </c>
    </row>
    <row r="891" spans="2:2" ht="22.05" customHeight="1" x14ac:dyDescent="0.2">
      <c r="B891" s="20" t="s">
        <v>40</v>
      </c>
    </row>
    <row r="892" spans="2:2" ht="22.05" customHeight="1" x14ac:dyDescent="0.2">
      <c r="B892" s="20" t="s">
        <v>40</v>
      </c>
    </row>
    <row r="893" spans="2:2" ht="22.05" customHeight="1" x14ac:dyDescent="0.2">
      <c r="B893" s="20" t="s">
        <v>40</v>
      </c>
    </row>
    <row r="894" spans="2:2" ht="22.05" customHeight="1" x14ac:dyDescent="0.2">
      <c r="B894" s="20" t="s">
        <v>40</v>
      </c>
    </row>
    <row r="895" spans="2:2" ht="22.05" customHeight="1" x14ac:dyDescent="0.2">
      <c r="B895" s="20" t="s">
        <v>40</v>
      </c>
    </row>
    <row r="896" spans="2:2" ht="22.05" customHeight="1" x14ac:dyDescent="0.2">
      <c r="B896" s="20" t="s">
        <v>40</v>
      </c>
    </row>
    <row r="897" spans="2:2" ht="22.05" customHeight="1" x14ac:dyDescent="0.2">
      <c r="B897" s="20" t="s">
        <v>40</v>
      </c>
    </row>
    <row r="898" spans="2:2" ht="22.05" customHeight="1" x14ac:dyDescent="0.2">
      <c r="B898" s="20" t="s">
        <v>40</v>
      </c>
    </row>
    <row r="899" spans="2:2" ht="22.05" customHeight="1" x14ac:dyDescent="0.2">
      <c r="B899" s="20" t="s">
        <v>40</v>
      </c>
    </row>
    <row r="900" spans="2:2" ht="22.05" customHeight="1" x14ac:dyDescent="0.2">
      <c r="B900" s="20" t="s">
        <v>40</v>
      </c>
    </row>
    <row r="901" spans="2:2" ht="22.05" customHeight="1" x14ac:dyDescent="0.2">
      <c r="B901" s="20" t="s">
        <v>40</v>
      </c>
    </row>
    <row r="902" spans="2:2" ht="22.05" customHeight="1" x14ac:dyDescent="0.2">
      <c r="B902" s="20" t="s">
        <v>40</v>
      </c>
    </row>
    <row r="903" spans="2:2" ht="22.05" customHeight="1" x14ac:dyDescent="0.2">
      <c r="B903" s="20" t="s">
        <v>40</v>
      </c>
    </row>
    <row r="904" spans="2:2" ht="22.05" customHeight="1" x14ac:dyDescent="0.2">
      <c r="B904" s="20" t="s">
        <v>40</v>
      </c>
    </row>
    <row r="905" spans="2:2" ht="22.05" customHeight="1" x14ac:dyDescent="0.2">
      <c r="B905" s="20" t="s">
        <v>40</v>
      </c>
    </row>
    <row r="906" spans="2:2" ht="22.05" customHeight="1" x14ac:dyDescent="0.2">
      <c r="B906" s="20" t="s">
        <v>40</v>
      </c>
    </row>
    <row r="907" spans="2:2" ht="22.05" customHeight="1" x14ac:dyDescent="0.2">
      <c r="B907" s="20" t="s">
        <v>40</v>
      </c>
    </row>
    <row r="908" spans="2:2" ht="22.05" customHeight="1" x14ac:dyDescent="0.2">
      <c r="B908" s="20" t="s">
        <v>40</v>
      </c>
    </row>
    <row r="909" spans="2:2" ht="22.05" customHeight="1" x14ac:dyDescent="0.2">
      <c r="B909" s="20" t="s">
        <v>40</v>
      </c>
    </row>
    <row r="910" spans="2:2" ht="22.05" customHeight="1" x14ac:dyDescent="0.2">
      <c r="B910" s="20" t="s">
        <v>40</v>
      </c>
    </row>
    <row r="911" spans="2:2" ht="22.05" customHeight="1" x14ac:dyDescent="0.2">
      <c r="B911" s="20" t="s">
        <v>40</v>
      </c>
    </row>
    <row r="912" spans="2:2" ht="22.05" customHeight="1" x14ac:dyDescent="0.2">
      <c r="B912" s="20" t="s">
        <v>40</v>
      </c>
    </row>
    <row r="913" spans="2:2" ht="22.05" customHeight="1" x14ac:dyDescent="0.2">
      <c r="B913" s="20" t="s">
        <v>40</v>
      </c>
    </row>
    <row r="914" spans="2:2" ht="22.05" customHeight="1" x14ac:dyDescent="0.2">
      <c r="B914" s="20" t="s">
        <v>40</v>
      </c>
    </row>
    <row r="915" spans="2:2" ht="22.05" customHeight="1" x14ac:dyDescent="0.2">
      <c r="B915" s="20" t="s">
        <v>40</v>
      </c>
    </row>
    <row r="916" spans="2:2" ht="22.05" customHeight="1" x14ac:dyDescent="0.2">
      <c r="B916" s="20" t="s">
        <v>40</v>
      </c>
    </row>
    <row r="917" spans="2:2" ht="22.05" customHeight="1" x14ac:dyDescent="0.2">
      <c r="B917" s="20" t="s">
        <v>40</v>
      </c>
    </row>
    <row r="918" spans="2:2" ht="22.05" customHeight="1" x14ac:dyDescent="0.2">
      <c r="B918" s="20" t="s">
        <v>40</v>
      </c>
    </row>
    <row r="919" spans="2:2" ht="22.05" customHeight="1" x14ac:dyDescent="0.2">
      <c r="B919" s="20" t="s">
        <v>40</v>
      </c>
    </row>
    <row r="920" spans="2:2" ht="22.05" customHeight="1" x14ac:dyDescent="0.2">
      <c r="B920" s="20" t="s">
        <v>40</v>
      </c>
    </row>
    <row r="921" spans="2:2" ht="22.05" customHeight="1" x14ac:dyDescent="0.2">
      <c r="B921" s="20" t="s">
        <v>40</v>
      </c>
    </row>
    <row r="922" spans="2:2" ht="22.05" customHeight="1" x14ac:dyDescent="0.2">
      <c r="B922" s="20" t="s">
        <v>40</v>
      </c>
    </row>
    <row r="923" spans="2:2" ht="22.05" customHeight="1" x14ac:dyDescent="0.2">
      <c r="B923" s="20" t="s">
        <v>40</v>
      </c>
    </row>
    <row r="924" spans="2:2" ht="22.05" customHeight="1" x14ac:dyDescent="0.2">
      <c r="B924" s="20" t="s">
        <v>40</v>
      </c>
    </row>
    <row r="925" spans="2:2" ht="22.05" customHeight="1" x14ac:dyDescent="0.2">
      <c r="B925" s="20" t="s">
        <v>40</v>
      </c>
    </row>
    <row r="926" spans="2:2" ht="22.05" customHeight="1" x14ac:dyDescent="0.2">
      <c r="B926" s="20" t="s">
        <v>40</v>
      </c>
    </row>
    <row r="927" spans="2:2" ht="22.05" customHeight="1" x14ac:dyDescent="0.2">
      <c r="B927" s="20" t="s">
        <v>40</v>
      </c>
    </row>
    <row r="928" spans="2:2" ht="22.05" customHeight="1" x14ac:dyDescent="0.2">
      <c r="B928" s="20" t="s">
        <v>40</v>
      </c>
    </row>
    <row r="929" spans="2:2" ht="22.05" customHeight="1" x14ac:dyDescent="0.2">
      <c r="B929" s="20" t="s">
        <v>40</v>
      </c>
    </row>
    <row r="930" spans="2:2" ht="22.05" customHeight="1" x14ac:dyDescent="0.2">
      <c r="B930" s="20" t="s">
        <v>40</v>
      </c>
    </row>
    <row r="931" spans="2:2" ht="22.05" customHeight="1" x14ac:dyDescent="0.2">
      <c r="B931" s="20" t="s">
        <v>40</v>
      </c>
    </row>
    <row r="932" spans="2:2" ht="22.05" customHeight="1" x14ac:dyDescent="0.2">
      <c r="B932" s="20" t="s">
        <v>40</v>
      </c>
    </row>
    <row r="933" spans="2:2" ht="22.05" customHeight="1" x14ac:dyDescent="0.2">
      <c r="B933" s="20" t="s">
        <v>40</v>
      </c>
    </row>
    <row r="934" spans="2:2" ht="22.05" customHeight="1" x14ac:dyDescent="0.2">
      <c r="B934" s="20" t="s">
        <v>40</v>
      </c>
    </row>
    <row r="935" spans="2:2" ht="22.05" customHeight="1" x14ac:dyDescent="0.2">
      <c r="B935" s="20" t="s">
        <v>40</v>
      </c>
    </row>
    <row r="936" spans="2:2" ht="22.05" customHeight="1" x14ac:dyDescent="0.2">
      <c r="B936" s="20" t="s">
        <v>40</v>
      </c>
    </row>
    <row r="937" spans="2:2" ht="22.05" customHeight="1" x14ac:dyDescent="0.2">
      <c r="B937" s="20" t="s">
        <v>40</v>
      </c>
    </row>
    <row r="938" spans="2:2" ht="22.05" customHeight="1" x14ac:dyDescent="0.2">
      <c r="B938" s="20" t="s">
        <v>40</v>
      </c>
    </row>
    <row r="939" spans="2:2" ht="22.05" customHeight="1" x14ac:dyDescent="0.2">
      <c r="B939" s="20" t="s">
        <v>40</v>
      </c>
    </row>
    <row r="940" spans="2:2" ht="22.05" customHeight="1" x14ac:dyDescent="0.2">
      <c r="B940" s="20" t="s">
        <v>40</v>
      </c>
    </row>
    <row r="941" spans="2:2" ht="22.05" customHeight="1" x14ac:dyDescent="0.2">
      <c r="B941" s="20" t="s">
        <v>40</v>
      </c>
    </row>
    <row r="942" spans="2:2" ht="22.05" customHeight="1" x14ac:dyDescent="0.2">
      <c r="B942" s="20" t="s">
        <v>40</v>
      </c>
    </row>
    <row r="943" spans="2:2" ht="22.05" customHeight="1" x14ac:dyDescent="0.2">
      <c r="B943" s="20" t="s">
        <v>40</v>
      </c>
    </row>
    <row r="944" spans="2:2" ht="22.05" customHeight="1" x14ac:dyDescent="0.2">
      <c r="B944" s="20" t="s">
        <v>40</v>
      </c>
    </row>
    <row r="945" spans="2:2" ht="22.05" customHeight="1" x14ac:dyDescent="0.2">
      <c r="B945" s="20" t="s">
        <v>40</v>
      </c>
    </row>
    <row r="946" spans="2:2" ht="22.05" customHeight="1" x14ac:dyDescent="0.2">
      <c r="B946" s="20" t="s">
        <v>40</v>
      </c>
    </row>
    <row r="947" spans="2:2" ht="22.05" customHeight="1" x14ac:dyDescent="0.2">
      <c r="B947" s="20" t="s">
        <v>40</v>
      </c>
    </row>
    <row r="948" spans="2:2" ht="22.05" customHeight="1" x14ac:dyDescent="0.2">
      <c r="B948" s="20" t="s">
        <v>40</v>
      </c>
    </row>
    <row r="949" spans="2:2" ht="22.05" customHeight="1" x14ac:dyDescent="0.2">
      <c r="B949" s="20" t="s">
        <v>40</v>
      </c>
    </row>
    <row r="950" spans="2:2" ht="22.05" customHeight="1" x14ac:dyDescent="0.2">
      <c r="B950" s="20" t="s">
        <v>40</v>
      </c>
    </row>
    <row r="951" spans="2:2" ht="22.05" customHeight="1" x14ac:dyDescent="0.2">
      <c r="B951" s="20" t="s">
        <v>40</v>
      </c>
    </row>
    <row r="952" spans="2:2" ht="22.05" customHeight="1" x14ac:dyDescent="0.2">
      <c r="B952" s="20" t="s">
        <v>40</v>
      </c>
    </row>
    <row r="953" spans="2:2" ht="22.05" customHeight="1" x14ac:dyDescent="0.2">
      <c r="B953" s="20" t="s">
        <v>40</v>
      </c>
    </row>
    <row r="954" spans="2:2" ht="22.05" customHeight="1" x14ac:dyDescent="0.2">
      <c r="B954" s="20" t="s">
        <v>40</v>
      </c>
    </row>
    <row r="955" spans="2:2" ht="22.05" customHeight="1" x14ac:dyDescent="0.2">
      <c r="B955" s="20" t="s">
        <v>40</v>
      </c>
    </row>
    <row r="956" spans="2:2" ht="22.05" customHeight="1" x14ac:dyDescent="0.2">
      <c r="B956" s="20" t="s">
        <v>40</v>
      </c>
    </row>
    <row r="957" spans="2:2" ht="22.05" customHeight="1" x14ac:dyDescent="0.2">
      <c r="B957" s="20" t="s">
        <v>40</v>
      </c>
    </row>
    <row r="958" spans="2:2" ht="22.05" customHeight="1" x14ac:dyDescent="0.2">
      <c r="B958" s="20" t="s">
        <v>40</v>
      </c>
    </row>
    <row r="959" spans="2:2" ht="22.05" customHeight="1" x14ac:dyDescent="0.2">
      <c r="B959" s="20" t="s">
        <v>40</v>
      </c>
    </row>
    <row r="960" spans="2:2" ht="22.05" customHeight="1" x14ac:dyDescent="0.2">
      <c r="B960" s="20" t="s">
        <v>40</v>
      </c>
    </row>
    <row r="961" spans="2:2" ht="22.05" customHeight="1" x14ac:dyDescent="0.2">
      <c r="B961" s="20" t="s">
        <v>40</v>
      </c>
    </row>
    <row r="962" spans="2:2" ht="22.05" customHeight="1" x14ac:dyDescent="0.2">
      <c r="B962" s="20" t="s">
        <v>40</v>
      </c>
    </row>
    <row r="963" spans="2:2" ht="22.05" customHeight="1" x14ac:dyDescent="0.2">
      <c r="B963" s="20" t="s">
        <v>40</v>
      </c>
    </row>
    <row r="964" spans="2:2" ht="22.05" customHeight="1" x14ac:dyDescent="0.2">
      <c r="B964" s="20" t="s">
        <v>40</v>
      </c>
    </row>
    <row r="965" spans="2:2" ht="22.05" customHeight="1" x14ac:dyDescent="0.2">
      <c r="B965" s="20" t="s">
        <v>40</v>
      </c>
    </row>
    <row r="966" spans="2:2" ht="22.05" customHeight="1" x14ac:dyDescent="0.2">
      <c r="B966" s="20" t="s">
        <v>40</v>
      </c>
    </row>
    <row r="967" spans="2:2" ht="22.05" customHeight="1" x14ac:dyDescent="0.2">
      <c r="B967" s="20" t="s">
        <v>40</v>
      </c>
    </row>
    <row r="968" spans="2:2" ht="22.05" customHeight="1" x14ac:dyDescent="0.2">
      <c r="B968" s="20" t="s">
        <v>40</v>
      </c>
    </row>
    <row r="969" spans="2:2" ht="22.05" customHeight="1" x14ac:dyDescent="0.2">
      <c r="B969" s="20" t="s">
        <v>40</v>
      </c>
    </row>
    <row r="970" spans="2:2" ht="22.05" customHeight="1" x14ac:dyDescent="0.2">
      <c r="B970" s="20" t="s">
        <v>40</v>
      </c>
    </row>
    <row r="971" spans="2:2" ht="22.05" customHeight="1" x14ac:dyDescent="0.2">
      <c r="B971" s="20" t="s">
        <v>40</v>
      </c>
    </row>
    <row r="972" spans="2:2" ht="22.05" customHeight="1" x14ac:dyDescent="0.2">
      <c r="B972" s="20" t="s">
        <v>40</v>
      </c>
    </row>
    <row r="973" spans="2:2" ht="22.05" customHeight="1" x14ac:dyDescent="0.2">
      <c r="B973" s="20" t="s">
        <v>40</v>
      </c>
    </row>
    <row r="974" spans="2:2" ht="22.05" customHeight="1" x14ac:dyDescent="0.2">
      <c r="B974" s="20" t="s">
        <v>40</v>
      </c>
    </row>
    <row r="975" spans="2:2" ht="22.05" customHeight="1" x14ac:dyDescent="0.2">
      <c r="B975" s="20" t="s">
        <v>40</v>
      </c>
    </row>
    <row r="976" spans="2:2" ht="22.05" customHeight="1" x14ac:dyDescent="0.2">
      <c r="B976" s="20" t="s">
        <v>40</v>
      </c>
    </row>
    <row r="977" spans="2:2" ht="22.05" customHeight="1" x14ac:dyDescent="0.2">
      <c r="B977" s="20" t="s">
        <v>40</v>
      </c>
    </row>
    <row r="978" spans="2:2" ht="22.05" customHeight="1" x14ac:dyDescent="0.2">
      <c r="B978" s="20" t="s">
        <v>40</v>
      </c>
    </row>
    <row r="979" spans="2:2" ht="22.05" customHeight="1" x14ac:dyDescent="0.2">
      <c r="B979" s="20" t="s">
        <v>40</v>
      </c>
    </row>
    <row r="980" spans="2:2" ht="22.05" customHeight="1" x14ac:dyDescent="0.2">
      <c r="B980" s="20" t="s">
        <v>40</v>
      </c>
    </row>
    <row r="981" spans="2:2" ht="22.05" customHeight="1" x14ac:dyDescent="0.2">
      <c r="B981" s="20" t="s">
        <v>40</v>
      </c>
    </row>
    <row r="982" spans="2:2" ht="22.05" customHeight="1" x14ac:dyDescent="0.2">
      <c r="B982" s="20" t="s">
        <v>40</v>
      </c>
    </row>
    <row r="983" spans="2:2" ht="22.05" customHeight="1" x14ac:dyDescent="0.2">
      <c r="B983" s="20" t="s">
        <v>40</v>
      </c>
    </row>
    <row r="984" spans="2:2" ht="22.05" customHeight="1" x14ac:dyDescent="0.2">
      <c r="B984" s="20" t="s">
        <v>40</v>
      </c>
    </row>
    <row r="985" spans="2:2" ht="22.05" customHeight="1" x14ac:dyDescent="0.2">
      <c r="B985" s="20" t="s">
        <v>40</v>
      </c>
    </row>
    <row r="986" spans="2:2" ht="22.05" customHeight="1" x14ac:dyDescent="0.2">
      <c r="B986" s="20" t="s">
        <v>40</v>
      </c>
    </row>
    <row r="987" spans="2:2" ht="22.05" customHeight="1" x14ac:dyDescent="0.2">
      <c r="B987" s="20" t="s">
        <v>40</v>
      </c>
    </row>
    <row r="988" spans="2:2" ht="22.05" customHeight="1" x14ac:dyDescent="0.2">
      <c r="B988" s="20" t="s">
        <v>40</v>
      </c>
    </row>
    <row r="989" spans="2:2" ht="22.05" customHeight="1" x14ac:dyDescent="0.2">
      <c r="B989" s="20" t="s">
        <v>40</v>
      </c>
    </row>
    <row r="990" spans="2:2" ht="22.05" customHeight="1" x14ac:dyDescent="0.2">
      <c r="B990" s="20" t="s">
        <v>40</v>
      </c>
    </row>
    <row r="991" spans="2:2" ht="22.05" customHeight="1" x14ac:dyDescent="0.2">
      <c r="B991" s="20" t="s">
        <v>40</v>
      </c>
    </row>
    <row r="992" spans="2:2" ht="22.05" customHeight="1" x14ac:dyDescent="0.2">
      <c r="B992" s="20" t="s">
        <v>40</v>
      </c>
    </row>
    <row r="993" spans="2:2" ht="22.05" customHeight="1" x14ac:dyDescent="0.2">
      <c r="B993" s="20" t="s">
        <v>40</v>
      </c>
    </row>
    <row r="994" spans="2:2" ht="22.05" customHeight="1" x14ac:dyDescent="0.2">
      <c r="B994" s="20" t="s">
        <v>40</v>
      </c>
    </row>
    <row r="995" spans="2:2" ht="22.05" customHeight="1" x14ac:dyDescent="0.2">
      <c r="B995" s="20" t="s">
        <v>40</v>
      </c>
    </row>
    <row r="996" spans="2:2" ht="22.05" customHeight="1" x14ac:dyDescent="0.2">
      <c r="B996" s="20" t="s">
        <v>40</v>
      </c>
    </row>
    <row r="997" spans="2:2" ht="22.05" customHeight="1" x14ac:dyDescent="0.2">
      <c r="B997" s="20" t="s">
        <v>40</v>
      </c>
    </row>
    <row r="998" spans="2:2" ht="22.05" customHeight="1" x14ac:dyDescent="0.2">
      <c r="B998" s="20" t="s">
        <v>40</v>
      </c>
    </row>
    <row r="999" spans="2:2" ht="22.05" customHeight="1" x14ac:dyDescent="0.2">
      <c r="B999" s="20" t="s">
        <v>40</v>
      </c>
    </row>
    <row r="1000" spans="2:2" ht="22.05" customHeight="1" x14ac:dyDescent="0.2">
      <c r="B1000" s="20" t="s">
        <v>40</v>
      </c>
    </row>
  </sheetData>
  <sheetProtection formatCells="0" formatColumns="0" formatRows="0" autoFilter="0" pivotTables="0"/>
  <autoFilter ref="A1:P1000" xr:uid="{617EFBDA-DDC6-449D-91FC-EB96BC1268E7}"/>
  <dataValidations count="7">
    <dataValidation type="list" allowBlank="1" showInputMessage="1" showErrorMessage="1" sqref="I2:I1246" xr:uid="{22FE3885-9016-4D97-B036-48343B7B458B}">
      <formula1>INDIRECT($H2)</formula1>
    </dataValidation>
    <dataValidation type="list" allowBlank="1" showInputMessage="1" showErrorMessage="1" sqref="J945 J1255 J2:J914" xr:uid="{D3724F18-AD9B-47DE-8F59-6401B3338A25}">
      <formula1>INDIRECT($I2)</formula1>
    </dataValidation>
    <dataValidation type="list" allowBlank="1" showInputMessage="1" showErrorMessage="1" sqref="F2:F1031" xr:uid="{5ED41532-EB63-43B0-9A71-F6CEC0045240}">
      <formula1>ESTADO</formula1>
    </dataValidation>
    <dataValidation type="list" allowBlank="1" showInputMessage="1" showErrorMessage="1" sqref="H2:H1031" xr:uid="{4C3EB804-D15A-446E-AC19-FCC2D24C5EA3}">
      <formula1>TIPO</formula1>
    </dataValidation>
    <dataValidation type="date" allowBlank="1" showInputMessage="1" showErrorMessage="1" sqref="A967:A1031 C967:E1031 B1001:B1031" xr:uid="{4EE1F7E1-3693-43AC-9804-64D2A770432D}">
      <formula1>45292</formula1>
      <formula2>45657</formula2>
    </dataValidation>
    <dataValidation type="list" allowBlank="1" showInputMessage="1" showErrorMessage="1" sqref="B2:B1254" xr:uid="{8754B29A-092B-4A2A-9569-2190BCC517B0}">
      <formula1>BANCO</formula1>
    </dataValidation>
    <dataValidation type="list" allowBlank="1" showInputMessage="1" showErrorMessage="1" error="VERIFICA CONCEPTO EN LISTA" sqref="J915:J944 J946:J1031" xr:uid="{0C4E274E-FAB5-49A1-9DC6-FCDBE622F872}">
      <formula1>INDIRECT($I915)</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866C6-5057-47DC-B0B9-92A9C6CCFDF0}">
  <dimension ref="A1:P32"/>
  <sheetViews>
    <sheetView workbookViewId="0">
      <selection activeCell="O8" sqref="O8"/>
    </sheetView>
  </sheetViews>
  <sheetFormatPr baseColWidth="10" defaultColWidth="11.44140625" defaultRowHeight="10.199999999999999" x14ac:dyDescent="0.2"/>
  <cols>
    <col min="1" max="1" width="12.44140625" style="26" customWidth="1"/>
    <col min="2" max="2" width="9.77734375" style="8" customWidth="1"/>
    <col min="3" max="3" width="12.44140625" style="26" customWidth="1"/>
    <col min="4" max="4" width="16.6640625" style="26" customWidth="1"/>
    <col min="5" max="5" width="29.44140625" style="26" customWidth="1"/>
    <col min="6" max="6" width="18.77734375" style="8" customWidth="1"/>
    <col min="7" max="7" width="10.109375" style="28" customWidth="1"/>
    <col min="8" max="8" width="12.109375" style="25" customWidth="1"/>
    <col min="9" max="9" width="15.6640625" style="25" customWidth="1"/>
    <col min="10" max="10" width="43.44140625" style="28" customWidth="1"/>
    <col min="11" max="11" width="35.109375" style="25" customWidth="1"/>
    <col min="12" max="12" width="15.77734375" style="25" customWidth="1"/>
    <col min="13" max="13" width="15.44140625" style="24" customWidth="1"/>
    <col min="14" max="14" width="18.33203125" style="27" customWidth="1"/>
    <col min="15" max="15" width="15.6640625" style="6" customWidth="1"/>
    <col min="16" max="16" width="22.33203125" style="25" customWidth="1"/>
    <col min="17" max="16384" width="11.44140625" style="8"/>
  </cols>
  <sheetData>
    <row r="1" spans="1:16" ht="30" customHeight="1" x14ac:dyDescent="0.2">
      <c r="A1" s="42" t="s">
        <v>0</v>
      </c>
      <c r="B1" s="43" t="s">
        <v>6</v>
      </c>
      <c r="C1" s="54" t="s">
        <v>74</v>
      </c>
      <c r="D1" s="54" t="s">
        <v>75</v>
      </c>
      <c r="E1" s="54" t="s">
        <v>7</v>
      </c>
      <c r="F1" s="43" t="s">
        <v>76</v>
      </c>
      <c r="G1" s="44" t="s">
        <v>1</v>
      </c>
      <c r="H1" s="43" t="s">
        <v>8</v>
      </c>
      <c r="I1" s="43" t="s">
        <v>12</v>
      </c>
      <c r="J1" s="43" t="s">
        <v>10</v>
      </c>
      <c r="K1" s="44" t="s">
        <v>9</v>
      </c>
      <c r="L1" s="44" t="s">
        <v>119</v>
      </c>
      <c r="M1" s="45" t="s">
        <v>2</v>
      </c>
      <c r="N1" s="71" t="s">
        <v>3</v>
      </c>
      <c r="O1" s="45" t="s">
        <v>4</v>
      </c>
      <c r="P1" s="46" t="s">
        <v>20</v>
      </c>
    </row>
    <row r="2" spans="1:16" ht="16.95" customHeight="1" thickBot="1" x14ac:dyDescent="0.25">
      <c r="A2" s="149">
        <v>45658</v>
      </c>
      <c r="B2" s="47" t="s">
        <v>41</v>
      </c>
      <c r="C2" s="108"/>
      <c r="D2" s="109"/>
      <c r="E2" s="107" t="s">
        <v>23</v>
      </c>
      <c r="F2" s="47" t="s">
        <v>27</v>
      </c>
      <c r="G2" s="48"/>
      <c r="H2" s="30" t="s">
        <v>27</v>
      </c>
      <c r="I2" s="30" t="s">
        <v>27</v>
      </c>
      <c r="J2" s="99" t="s">
        <v>27</v>
      </c>
      <c r="K2" s="110" t="s">
        <v>23</v>
      </c>
      <c r="L2" s="110"/>
      <c r="M2" s="107"/>
      <c r="N2" s="179"/>
      <c r="O2" s="111">
        <v>0</v>
      </c>
      <c r="P2" s="89"/>
    </row>
    <row r="3" spans="1:16" ht="16.95" customHeight="1" x14ac:dyDescent="0.2">
      <c r="A3" s="26">
        <v>45931</v>
      </c>
      <c r="B3" s="20" t="s">
        <v>41</v>
      </c>
      <c r="C3" s="112">
        <v>371179</v>
      </c>
      <c r="D3" s="113"/>
      <c r="E3" s="112" t="s">
        <v>1118</v>
      </c>
      <c r="F3" s="22" t="s">
        <v>99</v>
      </c>
      <c r="G3" s="41"/>
      <c r="H3" s="21" t="s">
        <v>21</v>
      </c>
      <c r="I3" s="21" t="s">
        <v>81</v>
      </c>
      <c r="J3" s="21" t="s">
        <v>167</v>
      </c>
      <c r="K3" s="49" t="s">
        <v>1162</v>
      </c>
      <c r="L3" s="49"/>
      <c r="M3" s="116">
        <v>5000</v>
      </c>
      <c r="N3" s="177"/>
      <c r="O3" s="114">
        <f>O2+M3-N3</f>
        <v>5000</v>
      </c>
    </row>
    <row r="4" spans="1:16" ht="16.95" customHeight="1" thickBot="1" x14ac:dyDescent="0.25">
      <c r="A4" s="374">
        <v>45931</v>
      </c>
      <c r="B4" s="47" t="s">
        <v>41</v>
      </c>
      <c r="C4" s="108">
        <v>699249</v>
      </c>
      <c r="D4" s="109"/>
      <c r="E4" s="109" t="s">
        <v>7774</v>
      </c>
      <c r="F4" s="48" t="s">
        <v>77</v>
      </c>
      <c r="G4" s="50"/>
      <c r="H4" s="30" t="s">
        <v>22</v>
      </c>
      <c r="I4" s="30" t="s">
        <v>55</v>
      </c>
      <c r="J4" s="537" t="s">
        <v>117</v>
      </c>
      <c r="K4" s="538" t="s">
        <v>1918</v>
      </c>
      <c r="L4" s="362"/>
      <c r="M4" s="111"/>
      <c r="N4" s="376">
        <v>5000</v>
      </c>
      <c r="O4" s="517">
        <f t="shared" ref="O4:O5" si="0">O3+M4-N4</f>
        <v>0</v>
      </c>
      <c r="P4" s="89"/>
    </row>
    <row r="5" spans="1:16" ht="16.95" customHeight="1" x14ac:dyDescent="0.2">
      <c r="A5" s="26">
        <v>45962</v>
      </c>
      <c r="B5" s="20" t="s">
        <v>41</v>
      </c>
      <c r="C5" s="112"/>
      <c r="D5" s="113"/>
      <c r="E5" s="113" t="s">
        <v>8791</v>
      </c>
      <c r="F5" s="20"/>
      <c r="G5" s="41"/>
      <c r="H5" s="21"/>
      <c r="I5" s="21"/>
      <c r="J5" s="21"/>
      <c r="K5" s="49"/>
      <c r="L5" s="49"/>
      <c r="M5" s="114"/>
      <c r="N5" s="120"/>
      <c r="O5" s="114">
        <f t="shared" si="0"/>
        <v>0</v>
      </c>
    </row>
    <row r="6" spans="1:16" ht="16.95" customHeight="1" x14ac:dyDescent="0.2">
      <c r="B6" s="20" t="s">
        <v>41</v>
      </c>
      <c r="C6" s="112"/>
      <c r="D6" s="113"/>
      <c r="E6" s="113"/>
      <c r="F6" s="20"/>
      <c r="G6" s="41"/>
      <c r="H6" s="21"/>
      <c r="I6" s="21"/>
      <c r="J6" s="21"/>
      <c r="K6" s="49"/>
      <c r="L6" s="49"/>
      <c r="M6" s="114"/>
      <c r="N6" s="120"/>
      <c r="O6" s="114"/>
    </row>
    <row r="7" spans="1:16" ht="16.95" customHeight="1" x14ac:dyDescent="0.2">
      <c r="B7" s="20" t="s">
        <v>41</v>
      </c>
      <c r="C7" s="112"/>
      <c r="D7" s="113"/>
      <c r="E7" s="113"/>
      <c r="F7" s="20"/>
      <c r="G7" s="41"/>
      <c r="H7" s="21"/>
      <c r="I7" s="21"/>
      <c r="J7" s="21"/>
      <c r="K7" s="49"/>
      <c r="L7" s="49"/>
      <c r="M7" s="114"/>
      <c r="N7" s="120"/>
      <c r="O7" s="114"/>
    </row>
    <row r="8" spans="1:16" ht="16.95" customHeight="1" x14ac:dyDescent="0.2">
      <c r="B8" s="20" t="s">
        <v>41</v>
      </c>
      <c r="C8" s="112"/>
      <c r="D8" s="113"/>
      <c r="E8" s="113"/>
      <c r="F8" s="20"/>
      <c r="G8" s="22"/>
      <c r="H8" s="21"/>
      <c r="I8" s="21"/>
      <c r="J8" s="21"/>
      <c r="K8" s="39"/>
      <c r="L8" s="39"/>
      <c r="M8" s="114"/>
      <c r="N8" s="120"/>
      <c r="O8" s="114"/>
    </row>
    <row r="9" spans="1:16" ht="16.95" customHeight="1" x14ac:dyDescent="0.2">
      <c r="B9" s="20" t="s">
        <v>41</v>
      </c>
      <c r="C9" s="112"/>
      <c r="D9" s="113"/>
      <c r="E9" s="113"/>
      <c r="F9" s="20"/>
      <c r="G9" s="22"/>
      <c r="H9" s="21"/>
      <c r="I9" s="21"/>
      <c r="J9" s="21"/>
      <c r="K9" s="39"/>
      <c r="L9" s="39"/>
      <c r="M9" s="114"/>
      <c r="N9" s="120"/>
      <c r="O9" s="114"/>
    </row>
    <row r="10" spans="1:16" ht="16.95" customHeight="1" x14ac:dyDescent="0.2">
      <c r="B10" s="20" t="s">
        <v>41</v>
      </c>
      <c r="C10" s="112"/>
      <c r="D10" s="113"/>
      <c r="E10" s="113"/>
      <c r="F10" s="20"/>
      <c r="G10" s="22"/>
      <c r="H10" s="21"/>
      <c r="I10" s="21"/>
      <c r="J10" s="21"/>
      <c r="K10" s="39"/>
      <c r="L10" s="39"/>
      <c r="M10" s="114"/>
      <c r="N10" s="120"/>
      <c r="O10" s="114"/>
    </row>
    <row r="11" spans="1:16" ht="16.95" customHeight="1" x14ac:dyDescent="0.2">
      <c r="B11" s="20" t="s">
        <v>41</v>
      </c>
      <c r="C11" s="112"/>
      <c r="D11" s="113"/>
      <c r="E11" s="112"/>
      <c r="F11" s="20"/>
      <c r="G11" s="22"/>
      <c r="H11" s="21"/>
      <c r="I11" s="21"/>
      <c r="J11" s="21"/>
      <c r="K11" s="39"/>
      <c r="L11" s="39"/>
      <c r="M11" s="116"/>
      <c r="N11" s="175"/>
      <c r="O11" s="114"/>
    </row>
    <row r="12" spans="1:16" ht="16.95" customHeight="1" x14ac:dyDescent="0.2">
      <c r="B12" s="20" t="s">
        <v>41</v>
      </c>
      <c r="C12" s="112"/>
      <c r="D12" s="113"/>
      <c r="E12" s="113"/>
      <c r="F12" s="20"/>
      <c r="G12" s="22"/>
      <c r="H12" s="21"/>
      <c r="I12" s="21"/>
      <c r="J12" s="21"/>
      <c r="K12" s="39"/>
      <c r="L12" s="39"/>
      <c r="M12" s="114"/>
      <c r="N12" s="120"/>
      <c r="O12" s="114"/>
    </row>
    <row r="13" spans="1:16" ht="16.95" customHeight="1" x14ac:dyDescent="0.2">
      <c r="B13" s="20" t="s">
        <v>41</v>
      </c>
      <c r="C13" s="112"/>
      <c r="D13" s="113"/>
      <c r="E13" s="113"/>
      <c r="F13" s="20"/>
      <c r="G13" s="22"/>
      <c r="H13" s="21"/>
      <c r="I13" s="21"/>
      <c r="J13" s="21"/>
      <c r="K13" s="39"/>
      <c r="L13" s="39"/>
      <c r="M13" s="114"/>
      <c r="N13" s="120"/>
      <c r="O13" s="114"/>
    </row>
    <row r="14" spans="1:16" ht="16.95" customHeight="1" x14ac:dyDescent="0.2">
      <c r="B14" s="20" t="s">
        <v>41</v>
      </c>
      <c r="C14" s="112"/>
      <c r="D14" s="113"/>
      <c r="E14" s="113"/>
      <c r="F14" s="20"/>
      <c r="G14" s="22"/>
      <c r="H14" s="21"/>
      <c r="I14" s="21"/>
      <c r="J14" s="21"/>
      <c r="K14" s="39"/>
      <c r="L14" s="39"/>
      <c r="M14" s="114"/>
      <c r="N14" s="120"/>
      <c r="O14" s="114"/>
    </row>
    <row r="15" spans="1:16" ht="16.95" customHeight="1" x14ac:dyDescent="0.2">
      <c r="B15" s="20" t="s">
        <v>41</v>
      </c>
      <c r="C15" s="112"/>
      <c r="D15" s="113"/>
      <c r="E15" s="113"/>
      <c r="F15" s="20"/>
      <c r="G15" s="22"/>
      <c r="H15" s="21"/>
      <c r="I15" s="21"/>
      <c r="J15" s="21"/>
      <c r="K15" s="39"/>
      <c r="L15" s="39"/>
      <c r="M15" s="114"/>
      <c r="N15" s="120"/>
      <c r="O15" s="114"/>
    </row>
    <row r="16" spans="1:16" ht="16.95" customHeight="1" x14ac:dyDescent="0.2">
      <c r="B16" s="20" t="s">
        <v>41</v>
      </c>
      <c r="C16" s="112"/>
      <c r="D16" s="113"/>
      <c r="E16" s="113"/>
      <c r="F16" s="20"/>
      <c r="G16" s="22"/>
      <c r="H16" s="21"/>
      <c r="I16" s="21"/>
      <c r="J16" s="21"/>
      <c r="K16" s="39"/>
      <c r="L16" s="39"/>
      <c r="M16" s="114"/>
      <c r="N16" s="120"/>
      <c r="O16" s="114"/>
    </row>
    <row r="17" spans="2:15" ht="16.95" customHeight="1" x14ac:dyDescent="0.2">
      <c r="B17" s="20" t="s">
        <v>41</v>
      </c>
      <c r="C17" s="112"/>
      <c r="D17" s="113"/>
      <c r="E17" s="113"/>
      <c r="F17" s="20"/>
      <c r="G17" s="22"/>
      <c r="H17" s="21"/>
      <c r="I17" s="21"/>
      <c r="J17" s="21"/>
      <c r="K17" s="39"/>
      <c r="L17" s="39"/>
      <c r="M17" s="114"/>
      <c r="N17" s="120"/>
      <c r="O17" s="114"/>
    </row>
    <row r="18" spans="2:15" ht="16.95" customHeight="1" x14ac:dyDescent="0.2">
      <c r="B18" s="20" t="s">
        <v>41</v>
      </c>
      <c r="C18" s="112"/>
      <c r="D18" s="113"/>
      <c r="E18" s="112"/>
      <c r="F18" s="20"/>
      <c r="G18" s="22"/>
      <c r="H18" s="21"/>
      <c r="I18" s="21"/>
      <c r="J18" s="21"/>
      <c r="K18" s="39"/>
      <c r="L18" s="39"/>
      <c r="M18" s="117"/>
      <c r="N18" s="174"/>
      <c r="O18" s="114"/>
    </row>
    <row r="19" spans="2:15" ht="16.95" customHeight="1" x14ac:dyDescent="0.2">
      <c r="B19" s="20" t="s">
        <v>41</v>
      </c>
      <c r="C19" s="112"/>
      <c r="D19" s="113"/>
      <c r="E19" s="112"/>
      <c r="F19" s="20"/>
      <c r="G19" s="22"/>
      <c r="H19" s="21"/>
      <c r="I19" s="21"/>
      <c r="J19" s="21"/>
      <c r="K19" s="39"/>
      <c r="L19" s="39"/>
      <c r="M19" s="116"/>
      <c r="N19" s="175"/>
      <c r="O19" s="114"/>
    </row>
    <row r="20" spans="2:15" ht="16.95" customHeight="1" x14ac:dyDescent="0.2">
      <c r="B20" s="20" t="s">
        <v>41</v>
      </c>
      <c r="C20" s="112"/>
      <c r="D20" s="113"/>
      <c r="E20" s="113"/>
      <c r="F20" s="20"/>
      <c r="G20" s="22"/>
      <c r="H20" s="21"/>
      <c r="I20" s="21"/>
      <c r="J20" s="21"/>
      <c r="K20" s="39"/>
      <c r="L20" s="39"/>
      <c r="M20" s="114"/>
      <c r="N20" s="120"/>
      <c r="O20" s="114"/>
    </row>
    <row r="21" spans="2:15" ht="16.95" customHeight="1" x14ac:dyDescent="0.2">
      <c r="B21" s="20" t="s">
        <v>41</v>
      </c>
      <c r="C21" s="112"/>
      <c r="D21" s="113"/>
      <c r="E21" s="113"/>
      <c r="F21" s="20"/>
      <c r="G21" s="22"/>
      <c r="H21" s="21"/>
      <c r="I21" s="21"/>
      <c r="J21" s="21"/>
      <c r="K21" s="39"/>
      <c r="L21" s="39"/>
      <c r="M21" s="114"/>
      <c r="N21" s="120"/>
      <c r="O21" s="114"/>
    </row>
    <row r="22" spans="2:15" ht="16.95" customHeight="1" x14ac:dyDescent="0.2">
      <c r="B22" s="20" t="s">
        <v>41</v>
      </c>
      <c r="C22" s="112"/>
      <c r="D22" s="113"/>
      <c r="E22" s="112"/>
      <c r="F22" s="20"/>
      <c r="G22" s="22"/>
      <c r="H22" s="21"/>
      <c r="I22" s="21"/>
      <c r="J22" s="21"/>
      <c r="K22" s="39"/>
      <c r="L22" s="39"/>
      <c r="M22" s="116"/>
      <c r="N22" s="175"/>
      <c r="O22" s="114"/>
    </row>
    <row r="23" spans="2:15" ht="16.95" customHeight="1" x14ac:dyDescent="0.2">
      <c r="B23" s="20" t="s">
        <v>41</v>
      </c>
      <c r="C23" s="112"/>
      <c r="D23" s="113"/>
      <c r="E23" s="113"/>
      <c r="F23" s="20"/>
      <c r="G23" s="22"/>
      <c r="H23" s="21"/>
      <c r="I23" s="21"/>
      <c r="J23" s="21"/>
      <c r="K23" s="39"/>
      <c r="L23" s="39"/>
      <c r="M23" s="113"/>
      <c r="N23" s="120"/>
      <c r="O23" s="114"/>
    </row>
    <row r="24" spans="2:15" ht="16.95" customHeight="1" x14ac:dyDescent="0.2">
      <c r="B24" s="20" t="s">
        <v>41</v>
      </c>
      <c r="C24" s="112"/>
      <c r="D24" s="113"/>
      <c r="E24" s="113"/>
      <c r="F24" s="20"/>
      <c r="G24" s="22"/>
      <c r="H24" s="21"/>
      <c r="I24" s="21"/>
      <c r="J24" s="21"/>
      <c r="K24" s="39"/>
      <c r="L24" s="39"/>
      <c r="M24" s="113"/>
      <c r="N24" s="178"/>
      <c r="O24" s="114"/>
    </row>
    <row r="25" spans="2:15" ht="16.95" customHeight="1" x14ac:dyDescent="0.2">
      <c r="B25" s="20" t="s">
        <v>41</v>
      </c>
      <c r="C25" s="112"/>
      <c r="D25" s="113"/>
      <c r="E25" s="113"/>
      <c r="F25" s="20"/>
      <c r="G25" s="22"/>
      <c r="H25" s="21"/>
      <c r="I25" s="21"/>
      <c r="J25" s="21"/>
      <c r="K25" s="39"/>
      <c r="L25" s="39"/>
      <c r="M25" s="114"/>
      <c r="N25" s="119"/>
      <c r="O25" s="114"/>
    </row>
    <row r="26" spans="2:15" ht="16.95" customHeight="1" x14ac:dyDescent="0.2">
      <c r="B26" s="20" t="s">
        <v>41</v>
      </c>
      <c r="C26" s="112"/>
      <c r="D26" s="113"/>
      <c r="E26" s="113"/>
      <c r="F26" s="20"/>
      <c r="G26" s="22"/>
      <c r="H26" s="21"/>
      <c r="I26" s="21"/>
      <c r="J26" s="21"/>
      <c r="K26" s="39"/>
      <c r="L26" s="39"/>
      <c r="M26" s="114"/>
      <c r="N26" s="119"/>
      <c r="O26" s="114"/>
    </row>
    <row r="27" spans="2:15" ht="16.95" customHeight="1" x14ac:dyDescent="0.2">
      <c r="B27" s="20" t="s">
        <v>41</v>
      </c>
      <c r="C27" s="112"/>
      <c r="D27" s="113"/>
      <c r="E27" s="113"/>
      <c r="F27" s="20"/>
      <c r="G27" s="22"/>
      <c r="H27" s="21"/>
      <c r="I27" s="21"/>
      <c r="J27" s="21"/>
      <c r="K27" s="39"/>
      <c r="L27" s="39"/>
      <c r="M27" s="114"/>
      <c r="N27" s="120"/>
      <c r="O27" s="114"/>
    </row>
    <row r="28" spans="2:15" ht="16.95" customHeight="1" x14ac:dyDescent="0.2">
      <c r="B28" s="20" t="s">
        <v>41</v>
      </c>
      <c r="C28" s="112"/>
      <c r="D28" s="113"/>
      <c r="E28" s="113"/>
      <c r="F28" s="20"/>
      <c r="G28" s="22"/>
      <c r="H28" s="21"/>
      <c r="I28" s="21"/>
      <c r="J28" s="21"/>
      <c r="K28" s="39"/>
      <c r="L28" s="39"/>
      <c r="M28" s="114"/>
      <c r="N28" s="120"/>
      <c r="O28" s="114"/>
    </row>
    <row r="29" spans="2:15" ht="16.95" customHeight="1" x14ac:dyDescent="0.2">
      <c r="B29" s="20" t="s">
        <v>41</v>
      </c>
      <c r="C29" s="112"/>
      <c r="D29" s="113"/>
      <c r="E29" s="113"/>
      <c r="F29" s="20"/>
      <c r="G29" s="22"/>
      <c r="H29" s="21"/>
      <c r="I29" s="21"/>
      <c r="J29" s="21"/>
      <c r="K29" s="39"/>
      <c r="L29" s="39"/>
      <c r="M29" s="114"/>
      <c r="N29" s="120"/>
      <c r="O29" s="114"/>
    </row>
    <row r="30" spans="2:15" ht="16.95" customHeight="1" x14ac:dyDescent="0.2">
      <c r="B30" s="20" t="s">
        <v>41</v>
      </c>
      <c r="C30" s="112"/>
      <c r="D30" s="113"/>
      <c r="E30" s="113"/>
      <c r="F30" s="20"/>
      <c r="G30" s="22"/>
      <c r="H30" s="21"/>
      <c r="I30" s="21"/>
      <c r="J30" s="21"/>
      <c r="K30" s="39"/>
      <c r="L30" s="39"/>
      <c r="M30" s="114"/>
      <c r="N30" s="120"/>
      <c r="O30" s="114"/>
    </row>
    <row r="31" spans="2:15" ht="16.95" customHeight="1" x14ac:dyDescent="0.2">
      <c r="B31" s="20" t="s">
        <v>41</v>
      </c>
      <c r="C31" s="112"/>
      <c r="D31" s="113"/>
      <c r="E31" s="113"/>
      <c r="F31" s="20"/>
      <c r="G31" s="22"/>
      <c r="H31" s="21"/>
      <c r="I31" s="21"/>
      <c r="J31" s="21"/>
      <c r="K31" s="39"/>
      <c r="L31" s="39"/>
      <c r="M31" s="114"/>
      <c r="N31" s="120"/>
      <c r="O31" s="114"/>
    </row>
    <row r="32" spans="2:15" ht="16.95" customHeight="1" x14ac:dyDescent="0.2">
      <c r="B32" s="20" t="s">
        <v>41</v>
      </c>
      <c r="C32" s="112"/>
      <c r="D32" s="113"/>
      <c r="E32" s="113"/>
      <c r="F32" s="20"/>
      <c r="G32" s="22"/>
      <c r="H32" s="21"/>
      <c r="I32" s="21"/>
      <c r="J32" s="21"/>
      <c r="K32" s="39"/>
      <c r="L32" s="39"/>
      <c r="M32" s="114"/>
      <c r="N32" s="120"/>
      <c r="O32" s="114"/>
    </row>
  </sheetData>
  <autoFilter ref="A1:P1" xr:uid="{B1D866C6-5057-47DC-B0B9-92A9C6CCFDF0}"/>
  <dataValidations count="7">
    <dataValidation type="list" allowBlank="1" showInputMessage="1" showErrorMessage="1" sqref="I2:I1246" xr:uid="{1BBE6B81-0986-4EF6-8F40-0FAD1220292D}">
      <formula1>INDIRECT($H2)</formula1>
    </dataValidation>
    <dataValidation type="list" allowBlank="1" showInputMessage="1" showErrorMessage="1" sqref="J945 J1255 J2:J914" xr:uid="{C6A9B00E-E983-43B7-ABD6-011AD6E10433}">
      <formula1>INDIRECT($I2)</formula1>
    </dataValidation>
    <dataValidation type="list" allowBlank="1" showInputMessage="1" showErrorMessage="1" sqref="F2:F1031" xr:uid="{85BA24A7-78F7-4290-9839-0C45D1217EF2}">
      <formula1>ESTADO</formula1>
    </dataValidation>
    <dataValidation type="list" allowBlank="1" showInputMessage="1" showErrorMessage="1" sqref="H2:H1031" xr:uid="{2D88944F-313B-40AB-8B21-FD975FFA1579}">
      <formula1>TIPO</formula1>
    </dataValidation>
    <dataValidation type="date" allowBlank="1" showInputMessage="1" showErrorMessage="1" sqref="A967:E1031" xr:uid="{67A7AAB9-A3F5-42AA-99FC-4F55FF32FE18}">
      <formula1>45292</formula1>
      <formula2>45657</formula2>
    </dataValidation>
    <dataValidation type="list" allowBlank="1" showInputMessage="1" showErrorMessage="1" sqref="B2:B1254" xr:uid="{951EC4E3-D8DB-4874-A5BB-1FCCACF9ED89}">
      <formula1>BANCO</formula1>
    </dataValidation>
    <dataValidation type="list" allowBlank="1" showInputMessage="1" showErrorMessage="1" error="VERIFICA CONCEPTO EN LISTA" sqref="J915:J944 J946:J1031" xr:uid="{1727AAEC-C91D-44D1-9CCE-F6D8AAC21B5B}">
      <formula1>INDIRECT($I915)</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A2B7-3131-4019-978E-24DA8637EC93}">
  <dimension ref="A1:P278"/>
  <sheetViews>
    <sheetView zoomScaleNormal="100" workbookViewId="0">
      <pane xSplit="1" ySplit="1" topLeftCell="H83" activePane="bottomRight" state="frozen"/>
      <selection pane="topRight" activeCell="B1" sqref="B1"/>
      <selection pane="bottomLeft" activeCell="A2" sqref="A2"/>
      <selection pane="bottomRight" activeCell="J91" sqref="J91"/>
    </sheetView>
  </sheetViews>
  <sheetFormatPr baseColWidth="10" defaultColWidth="11.44140625" defaultRowHeight="22.05" customHeight="1" x14ac:dyDescent="0.2"/>
  <cols>
    <col min="1" max="1" width="12.44140625" style="26" customWidth="1"/>
    <col min="2" max="2" width="9.77734375" style="8" customWidth="1"/>
    <col min="3" max="3" width="12.44140625" style="26" customWidth="1"/>
    <col min="4" max="4" width="19" style="26" bestFit="1" customWidth="1"/>
    <col min="5" max="5" width="31.109375" style="227" bestFit="1" customWidth="1"/>
    <col min="6" max="6" width="18.77734375" style="93" customWidth="1"/>
    <col min="7" max="7" width="10.109375" style="28" customWidth="1"/>
    <col min="8" max="8" width="12.109375" style="28" customWidth="1"/>
    <col min="9" max="9" width="12.77734375" style="28" customWidth="1"/>
    <col min="10" max="10" width="22.6640625" style="28" customWidth="1"/>
    <col min="11" max="11" width="35.109375" style="25" customWidth="1"/>
    <col min="12" max="12" width="15.109375" style="25" customWidth="1"/>
    <col min="13" max="13" width="15.44140625" style="24" customWidth="1"/>
    <col min="14" max="14" width="18.33203125" style="27" customWidth="1"/>
    <col min="15" max="15" width="15.6640625" style="6" customWidth="1"/>
    <col min="16" max="16" width="22.33203125" style="25" customWidth="1"/>
    <col min="17" max="16384" width="11.44140625" style="8"/>
  </cols>
  <sheetData>
    <row r="1" spans="1:16" ht="22.05" customHeight="1" x14ac:dyDescent="0.2">
      <c r="A1" s="42" t="s">
        <v>0</v>
      </c>
      <c r="B1" s="43" t="s">
        <v>6</v>
      </c>
      <c r="C1" s="54" t="s">
        <v>74</v>
      </c>
      <c r="D1" s="54" t="s">
        <v>75</v>
      </c>
      <c r="E1" s="461" t="s">
        <v>7</v>
      </c>
      <c r="F1" s="43" t="s">
        <v>76</v>
      </c>
      <c r="G1" s="44" t="s">
        <v>1</v>
      </c>
      <c r="H1" s="43" t="s">
        <v>8</v>
      </c>
      <c r="I1" s="43" t="s">
        <v>12</v>
      </c>
      <c r="J1" s="43" t="s">
        <v>10</v>
      </c>
      <c r="K1" s="44" t="s">
        <v>9</v>
      </c>
      <c r="L1" s="44" t="s">
        <v>119</v>
      </c>
      <c r="M1" s="45" t="s">
        <v>2</v>
      </c>
      <c r="N1" s="71" t="s">
        <v>3</v>
      </c>
      <c r="O1" s="244" t="s">
        <v>4</v>
      </c>
      <c r="P1" s="46" t="s">
        <v>20</v>
      </c>
    </row>
    <row r="2" spans="1:16" ht="22.05" customHeight="1" x14ac:dyDescent="0.2">
      <c r="A2" s="26">
        <v>45658</v>
      </c>
      <c r="B2" s="20" t="s">
        <v>42</v>
      </c>
      <c r="C2" s="58"/>
      <c r="D2" s="59"/>
      <c r="E2" s="462" t="s">
        <v>23</v>
      </c>
      <c r="F2" s="20" t="s">
        <v>27</v>
      </c>
      <c r="G2" s="22"/>
      <c r="H2" s="21" t="s">
        <v>27</v>
      </c>
      <c r="I2" s="21" t="s">
        <v>27</v>
      </c>
      <c r="J2" s="273" t="s">
        <v>27</v>
      </c>
      <c r="K2" s="115" t="s">
        <v>23</v>
      </c>
      <c r="L2" s="283"/>
      <c r="M2" s="348"/>
      <c r="N2" s="294"/>
      <c r="O2" s="114">
        <v>631.20000000000005</v>
      </c>
    </row>
    <row r="3" spans="1:16" ht="22.05" customHeight="1" x14ac:dyDescent="0.2">
      <c r="A3" s="26">
        <v>45660</v>
      </c>
      <c r="B3" s="20" t="s">
        <v>42</v>
      </c>
      <c r="C3" s="112">
        <v>613715</v>
      </c>
      <c r="D3" s="113"/>
      <c r="E3" s="463" t="s">
        <v>1118</v>
      </c>
      <c r="F3" s="22" t="s">
        <v>99</v>
      </c>
      <c r="G3" s="41"/>
      <c r="H3" s="21" t="s">
        <v>21</v>
      </c>
      <c r="I3" s="21" t="s">
        <v>81</v>
      </c>
      <c r="J3" s="21" t="s">
        <v>167</v>
      </c>
      <c r="K3" s="49" t="s">
        <v>1162</v>
      </c>
      <c r="L3" s="49"/>
      <c r="M3" s="116">
        <v>104000</v>
      </c>
      <c r="N3" s="177"/>
      <c r="O3" s="114">
        <f>O2+M3-N3</f>
        <v>104631.2</v>
      </c>
    </row>
    <row r="4" spans="1:16" ht="22.05" customHeight="1" x14ac:dyDescent="0.2">
      <c r="A4" s="26">
        <v>45663</v>
      </c>
      <c r="B4" s="20" t="s">
        <v>42</v>
      </c>
      <c r="C4" s="112">
        <v>181962</v>
      </c>
      <c r="D4" s="113"/>
      <c r="E4" s="456" t="s">
        <v>1118</v>
      </c>
      <c r="F4" s="22" t="s">
        <v>99</v>
      </c>
      <c r="G4" s="41"/>
      <c r="H4" s="21" t="s">
        <v>21</v>
      </c>
      <c r="I4" s="21" t="s">
        <v>81</v>
      </c>
      <c r="J4" s="21" t="s">
        <v>167</v>
      </c>
      <c r="K4" s="49" t="s">
        <v>1162</v>
      </c>
      <c r="L4" s="49"/>
      <c r="M4" s="114">
        <v>4000</v>
      </c>
      <c r="N4" s="120"/>
      <c r="O4" s="114">
        <f t="shared" ref="O4:O67" si="0">O3+M4-N4</f>
        <v>108631.2</v>
      </c>
    </row>
    <row r="5" spans="1:16" ht="22.05" customHeight="1" x14ac:dyDescent="0.2">
      <c r="A5" s="26">
        <v>45663</v>
      </c>
      <c r="B5" s="20" t="s">
        <v>42</v>
      </c>
      <c r="C5" s="112">
        <v>4043</v>
      </c>
      <c r="D5" s="113"/>
      <c r="E5" s="462" t="s">
        <v>608</v>
      </c>
      <c r="F5" s="255" t="s">
        <v>77</v>
      </c>
      <c r="G5" s="41"/>
      <c r="H5" s="21" t="s">
        <v>22</v>
      </c>
      <c r="I5" s="21" t="s">
        <v>57</v>
      </c>
      <c r="J5" s="21" t="s">
        <v>85</v>
      </c>
      <c r="K5" s="284" t="s">
        <v>611</v>
      </c>
      <c r="L5" s="49"/>
      <c r="M5" s="114"/>
      <c r="N5" s="120">
        <v>3</v>
      </c>
      <c r="O5" s="114">
        <f t="shared" si="0"/>
        <v>108628.2</v>
      </c>
    </row>
    <row r="6" spans="1:16" ht="22.05" customHeight="1" x14ac:dyDescent="0.2">
      <c r="A6" s="26">
        <v>45663</v>
      </c>
      <c r="B6" s="20" t="s">
        <v>42</v>
      </c>
      <c r="C6" s="112">
        <v>4043</v>
      </c>
      <c r="D6" s="113"/>
      <c r="E6" s="456" t="s">
        <v>609</v>
      </c>
      <c r="F6" s="22" t="s">
        <v>77</v>
      </c>
      <c r="G6" s="41"/>
      <c r="H6" s="21" t="s">
        <v>22</v>
      </c>
      <c r="I6" s="21" t="s">
        <v>57</v>
      </c>
      <c r="J6" s="21" t="s">
        <v>85</v>
      </c>
      <c r="K6" s="49" t="s">
        <v>611</v>
      </c>
      <c r="L6" s="49"/>
      <c r="M6" s="114"/>
      <c r="N6" s="120">
        <v>0.48</v>
      </c>
      <c r="O6" s="114">
        <f t="shared" si="0"/>
        <v>108627.72</v>
      </c>
    </row>
    <row r="7" spans="1:16" ht="22.05" customHeight="1" x14ac:dyDescent="0.2">
      <c r="A7" s="26">
        <v>45664</v>
      </c>
      <c r="B7" s="20" t="s">
        <v>42</v>
      </c>
      <c r="C7" s="112">
        <v>100560</v>
      </c>
      <c r="D7" s="113" t="s">
        <v>1176</v>
      </c>
      <c r="E7" s="456" t="s">
        <v>1177</v>
      </c>
      <c r="F7" s="22" t="s">
        <v>99</v>
      </c>
      <c r="G7" s="41"/>
      <c r="H7" s="21" t="s">
        <v>22</v>
      </c>
      <c r="I7" s="21" t="s">
        <v>80</v>
      </c>
      <c r="J7" s="21" t="s">
        <v>68</v>
      </c>
      <c r="K7" s="49" t="s">
        <v>1180</v>
      </c>
      <c r="L7" s="49"/>
      <c r="M7" s="114"/>
      <c r="N7" s="120">
        <v>108157.68</v>
      </c>
      <c r="O7" s="114">
        <f t="shared" si="0"/>
        <v>470.04000000000815</v>
      </c>
    </row>
    <row r="8" spans="1:16" ht="22.05" customHeight="1" x14ac:dyDescent="0.2">
      <c r="A8" s="26">
        <v>45674</v>
      </c>
      <c r="B8" s="20" t="s">
        <v>42</v>
      </c>
      <c r="C8" s="112">
        <v>526051</v>
      </c>
      <c r="D8" s="113"/>
      <c r="E8" s="456" t="s">
        <v>1118</v>
      </c>
      <c r="F8" s="22" t="s">
        <v>99</v>
      </c>
      <c r="G8" s="22"/>
      <c r="H8" s="21" t="s">
        <v>21</v>
      </c>
      <c r="I8" s="21" t="s">
        <v>81</v>
      </c>
      <c r="J8" s="21" t="s">
        <v>167</v>
      </c>
      <c r="K8" s="39" t="s">
        <v>1162</v>
      </c>
      <c r="L8" s="39"/>
      <c r="M8" s="114">
        <v>125000</v>
      </c>
      <c r="N8" s="120"/>
      <c r="O8" s="114">
        <f t="shared" si="0"/>
        <v>125470.04000000001</v>
      </c>
    </row>
    <row r="9" spans="1:16" ht="22.05" customHeight="1" x14ac:dyDescent="0.2">
      <c r="A9" s="26">
        <v>45674</v>
      </c>
      <c r="B9" s="20" t="s">
        <v>42</v>
      </c>
      <c r="C9" s="112">
        <v>550114</v>
      </c>
      <c r="D9" s="113"/>
      <c r="E9" s="456" t="s">
        <v>1118</v>
      </c>
      <c r="F9" s="22" t="s">
        <v>99</v>
      </c>
      <c r="G9" s="22"/>
      <c r="H9" s="21" t="s">
        <v>21</v>
      </c>
      <c r="I9" s="21" t="s">
        <v>81</v>
      </c>
      <c r="J9" s="21" t="s">
        <v>167</v>
      </c>
      <c r="K9" s="39" t="s">
        <v>1162</v>
      </c>
      <c r="L9" s="39"/>
      <c r="M9" s="114">
        <v>4000</v>
      </c>
      <c r="N9" s="120"/>
      <c r="O9" s="114">
        <f t="shared" si="0"/>
        <v>129470.04000000001</v>
      </c>
    </row>
    <row r="10" spans="1:16" ht="22.05" customHeight="1" x14ac:dyDescent="0.2">
      <c r="A10" s="26">
        <v>45674</v>
      </c>
      <c r="B10" s="20" t="s">
        <v>42</v>
      </c>
      <c r="C10" s="112">
        <v>575897</v>
      </c>
      <c r="D10" s="113" t="s">
        <v>1178</v>
      </c>
      <c r="E10" s="456" t="s">
        <v>1179</v>
      </c>
      <c r="F10" s="22" t="s">
        <v>99</v>
      </c>
      <c r="G10" s="22"/>
      <c r="H10" s="21" t="s">
        <v>22</v>
      </c>
      <c r="I10" s="21" t="s">
        <v>80</v>
      </c>
      <c r="J10" s="21" t="s">
        <v>68</v>
      </c>
      <c r="K10" s="39" t="s">
        <v>1181</v>
      </c>
      <c r="L10" s="39"/>
      <c r="M10" s="114"/>
      <c r="N10" s="120">
        <v>128931.98</v>
      </c>
      <c r="O10" s="114">
        <f t="shared" si="0"/>
        <v>538.06000000001222</v>
      </c>
    </row>
    <row r="11" spans="1:16" ht="22.05" customHeight="1" x14ac:dyDescent="0.2">
      <c r="A11" s="26">
        <v>45680</v>
      </c>
      <c r="B11" s="20" t="s">
        <v>42</v>
      </c>
      <c r="C11" s="112">
        <v>1024</v>
      </c>
      <c r="D11" s="113"/>
      <c r="E11" s="463" t="s">
        <v>608</v>
      </c>
      <c r="F11" s="22" t="s">
        <v>77</v>
      </c>
      <c r="G11" s="22"/>
      <c r="H11" s="21" t="s">
        <v>22</v>
      </c>
      <c r="I11" s="21" t="s">
        <v>57</v>
      </c>
      <c r="J11" s="21" t="s">
        <v>85</v>
      </c>
      <c r="K11" s="39" t="s">
        <v>611</v>
      </c>
      <c r="L11" s="39"/>
      <c r="M11" s="116"/>
      <c r="N11" s="175">
        <v>390</v>
      </c>
      <c r="O11" s="114">
        <f t="shared" si="0"/>
        <v>148.06000000001222</v>
      </c>
    </row>
    <row r="12" spans="1:16" ht="22.05" customHeight="1" thickBot="1" x14ac:dyDescent="0.25">
      <c r="A12" s="374">
        <v>45680</v>
      </c>
      <c r="B12" s="47" t="s">
        <v>42</v>
      </c>
      <c r="C12" s="108">
        <v>1024</v>
      </c>
      <c r="D12" s="109"/>
      <c r="E12" s="459" t="s">
        <v>609</v>
      </c>
      <c r="F12" s="48" t="s">
        <v>77</v>
      </c>
      <c r="G12" s="48"/>
      <c r="H12" s="30" t="s">
        <v>22</v>
      </c>
      <c r="I12" s="30" t="s">
        <v>57</v>
      </c>
      <c r="J12" s="30" t="s">
        <v>85</v>
      </c>
      <c r="K12" s="375" t="s">
        <v>611</v>
      </c>
      <c r="L12" s="375"/>
      <c r="M12" s="111"/>
      <c r="N12" s="376">
        <v>62.4</v>
      </c>
      <c r="O12" s="517">
        <f t="shared" si="0"/>
        <v>85.660000000012218</v>
      </c>
      <c r="P12" s="89"/>
    </row>
    <row r="13" spans="1:16" ht="22.05" customHeight="1" x14ac:dyDescent="0.2">
      <c r="A13" s="26">
        <v>45693</v>
      </c>
      <c r="B13" s="20" t="s">
        <v>42</v>
      </c>
      <c r="C13" s="112">
        <v>13290</v>
      </c>
      <c r="D13" s="113"/>
      <c r="E13" s="456" t="s">
        <v>608</v>
      </c>
      <c r="F13" s="22" t="s">
        <v>77</v>
      </c>
      <c r="G13" s="22"/>
      <c r="H13" s="21" t="s">
        <v>22</v>
      </c>
      <c r="I13" s="21" t="s">
        <v>57</v>
      </c>
      <c r="J13" s="21" t="s">
        <v>85</v>
      </c>
      <c r="K13" s="39" t="s">
        <v>611</v>
      </c>
      <c r="L13" s="39"/>
      <c r="M13" s="114"/>
      <c r="N13" s="120">
        <v>6</v>
      </c>
      <c r="O13" s="114">
        <f t="shared" si="0"/>
        <v>79.660000000012218</v>
      </c>
    </row>
    <row r="14" spans="1:16" ht="22.05" customHeight="1" x14ac:dyDescent="0.2">
      <c r="A14" s="26">
        <v>45693</v>
      </c>
      <c r="B14" s="20" t="s">
        <v>42</v>
      </c>
      <c r="C14" s="112">
        <v>13290</v>
      </c>
      <c r="D14" s="113"/>
      <c r="E14" s="456" t="s">
        <v>609</v>
      </c>
      <c r="F14" s="22" t="s">
        <v>77</v>
      </c>
      <c r="G14" s="22"/>
      <c r="H14" s="21" t="s">
        <v>22</v>
      </c>
      <c r="I14" s="21" t="s">
        <v>57</v>
      </c>
      <c r="J14" s="21" t="s">
        <v>85</v>
      </c>
      <c r="K14" s="39" t="s">
        <v>611</v>
      </c>
      <c r="L14" s="39"/>
      <c r="M14" s="114"/>
      <c r="N14" s="120">
        <v>0.96</v>
      </c>
      <c r="O14" s="114">
        <f t="shared" si="0"/>
        <v>78.700000000012224</v>
      </c>
    </row>
    <row r="15" spans="1:16" ht="22.05" customHeight="1" x14ac:dyDescent="0.2">
      <c r="A15" s="26">
        <v>45707</v>
      </c>
      <c r="B15" s="20" t="s">
        <v>42</v>
      </c>
      <c r="C15" s="112">
        <v>230639</v>
      </c>
      <c r="D15" s="113"/>
      <c r="E15" s="456" t="s">
        <v>1118</v>
      </c>
      <c r="F15" s="22" t="s">
        <v>99</v>
      </c>
      <c r="G15" s="22"/>
      <c r="H15" s="21" t="s">
        <v>21</v>
      </c>
      <c r="I15" s="21" t="s">
        <v>81</v>
      </c>
      <c r="J15" s="21" t="s">
        <v>167</v>
      </c>
      <c r="K15" s="39" t="s">
        <v>1162</v>
      </c>
      <c r="L15" s="39"/>
      <c r="M15" s="114">
        <v>3700</v>
      </c>
      <c r="N15" s="120"/>
      <c r="O15" s="114">
        <f t="shared" si="0"/>
        <v>3778.7000000000121</v>
      </c>
    </row>
    <row r="16" spans="1:16" ht="22.05" customHeight="1" x14ac:dyDescent="0.2">
      <c r="A16" s="26">
        <v>45707</v>
      </c>
      <c r="B16" s="20" t="s">
        <v>42</v>
      </c>
      <c r="C16" s="112">
        <v>497617524</v>
      </c>
      <c r="D16" s="113"/>
      <c r="E16" s="462" t="s">
        <v>29</v>
      </c>
      <c r="F16" s="255" t="s">
        <v>99</v>
      </c>
      <c r="G16" s="22"/>
      <c r="H16" s="21" t="s">
        <v>21</v>
      </c>
      <c r="I16" s="21" t="s">
        <v>81</v>
      </c>
      <c r="J16" s="21" t="s">
        <v>280</v>
      </c>
      <c r="K16" s="402" t="s">
        <v>897</v>
      </c>
      <c r="L16" s="39"/>
      <c r="M16" s="350">
        <v>2500</v>
      </c>
      <c r="N16" s="120"/>
      <c r="O16" s="114">
        <f t="shared" si="0"/>
        <v>6278.7000000000116</v>
      </c>
    </row>
    <row r="17" spans="1:16" ht="22.05" customHeight="1" x14ac:dyDescent="0.2">
      <c r="A17" s="26">
        <v>45707</v>
      </c>
      <c r="B17" s="20" t="s">
        <v>42</v>
      </c>
      <c r="C17" s="112"/>
      <c r="D17" s="113" t="s">
        <v>1133</v>
      </c>
      <c r="E17" s="456" t="s">
        <v>29</v>
      </c>
      <c r="F17" s="22" t="s">
        <v>99</v>
      </c>
      <c r="G17" s="22"/>
      <c r="H17" s="21" t="s">
        <v>21</v>
      </c>
      <c r="I17" s="21" t="s">
        <v>29</v>
      </c>
      <c r="J17" s="21" t="s">
        <v>209</v>
      </c>
      <c r="K17" s="39" t="s">
        <v>846</v>
      </c>
      <c r="L17" s="39" t="s">
        <v>1908</v>
      </c>
      <c r="M17" s="350">
        <v>30000</v>
      </c>
      <c r="N17" s="353"/>
      <c r="O17" s="114">
        <f t="shared" si="0"/>
        <v>36278.700000000012</v>
      </c>
    </row>
    <row r="18" spans="1:16" ht="22.05" customHeight="1" x14ac:dyDescent="0.2">
      <c r="A18" s="26">
        <v>45707</v>
      </c>
      <c r="B18" s="20" t="s">
        <v>42</v>
      </c>
      <c r="C18" s="112">
        <v>380340</v>
      </c>
      <c r="D18" s="113"/>
      <c r="E18" s="463" t="s">
        <v>1118</v>
      </c>
      <c r="F18" s="22" t="s">
        <v>99</v>
      </c>
      <c r="G18" s="22"/>
      <c r="H18" s="21" t="s">
        <v>21</v>
      </c>
      <c r="I18" s="21" t="s">
        <v>81</v>
      </c>
      <c r="J18" s="21" t="s">
        <v>167</v>
      </c>
      <c r="K18" s="39" t="s">
        <v>1162</v>
      </c>
      <c r="L18" s="39"/>
      <c r="M18" s="351">
        <v>1000</v>
      </c>
      <c r="N18" s="355"/>
      <c r="O18" s="114">
        <f t="shared" si="0"/>
        <v>37278.700000000012</v>
      </c>
    </row>
    <row r="19" spans="1:16" ht="22.05" customHeight="1" x14ac:dyDescent="0.2">
      <c r="A19" s="26">
        <v>45707</v>
      </c>
      <c r="B19" s="20" t="s">
        <v>42</v>
      </c>
      <c r="C19" s="112">
        <v>79870</v>
      </c>
      <c r="D19" s="113"/>
      <c r="E19" s="463" t="s">
        <v>1904</v>
      </c>
      <c r="F19" s="22" t="s">
        <v>99</v>
      </c>
      <c r="G19" s="22"/>
      <c r="H19" s="21" t="s">
        <v>22</v>
      </c>
      <c r="I19" s="21" t="s">
        <v>59</v>
      </c>
      <c r="J19" s="21" t="s">
        <v>59</v>
      </c>
      <c r="K19" s="39" t="s">
        <v>635</v>
      </c>
      <c r="L19" s="39"/>
      <c r="M19" s="349"/>
      <c r="N19" s="354">
        <v>36340</v>
      </c>
      <c r="O19" s="114">
        <f t="shared" si="0"/>
        <v>938.70000000001164</v>
      </c>
    </row>
    <row r="20" spans="1:16" ht="22.05" customHeight="1" x14ac:dyDescent="0.2">
      <c r="A20" s="26">
        <v>45708</v>
      </c>
      <c r="B20" s="20" t="s">
        <v>42</v>
      </c>
      <c r="C20" s="112">
        <v>6843</v>
      </c>
      <c r="D20" s="113"/>
      <c r="E20" s="456" t="s">
        <v>608</v>
      </c>
      <c r="F20" s="22" t="s">
        <v>77</v>
      </c>
      <c r="G20" s="22"/>
      <c r="H20" s="21" t="s">
        <v>22</v>
      </c>
      <c r="I20" s="21" t="s">
        <v>57</v>
      </c>
      <c r="J20" s="21" t="s">
        <v>85</v>
      </c>
      <c r="K20" s="39" t="s">
        <v>611</v>
      </c>
      <c r="L20" s="39"/>
      <c r="M20" s="350"/>
      <c r="N20" s="353">
        <v>390</v>
      </c>
      <c r="O20" s="114">
        <f t="shared" si="0"/>
        <v>548.70000000001164</v>
      </c>
    </row>
    <row r="21" spans="1:16" ht="22.05" customHeight="1" thickBot="1" x14ac:dyDescent="0.25">
      <c r="A21" s="374">
        <v>45708</v>
      </c>
      <c r="B21" s="47" t="s">
        <v>42</v>
      </c>
      <c r="C21" s="108">
        <v>6843</v>
      </c>
      <c r="D21" s="109"/>
      <c r="E21" s="459" t="s">
        <v>609</v>
      </c>
      <c r="F21" s="48" t="s">
        <v>77</v>
      </c>
      <c r="G21" s="48"/>
      <c r="H21" s="30" t="s">
        <v>22</v>
      </c>
      <c r="I21" s="30" t="s">
        <v>57</v>
      </c>
      <c r="J21" s="30" t="s">
        <v>85</v>
      </c>
      <c r="K21" s="375" t="s">
        <v>611</v>
      </c>
      <c r="L21" s="375"/>
      <c r="M21" s="436"/>
      <c r="N21" s="437">
        <v>62.4</v>
      </c>
      <c r="O21" s="517">
        <f t="shared" si="0"/>
        <v>486.30000000001166</v>
      </c>
      <c r="P21" s="89"/>
    </row>
    <row r="22" spans="1:16" ht="22.05" customHeight="1" x14ac:dyDescent="0.2">
      <c r="A22" s="26">
        <v>45736</v>
      </c>
      <c r="B22" s="20" t="s">
        <v>42</v>
      </c>
      <c r="C22" s="112">
        <v>243426</v>
      </c>
      <c r="D22" s="113"/>
      <c r="E22" s="463" t="s">
        <v>1118</v>
      </c>
      <c r="F22" s="22" t="s">
        <v>99</v>
      </c>
      <c r="G22" s="22"/>
      <c r="H22" s="21" t="s">
        <v>21</v>
      </c>
      <c r="I22" s="21" t="s">
        <v>81</v>
      </c>
      <c r="J22" s="21" t="s">
        <v>167</v>
      </c>
      <c r="K22" s="39" t="s">
        <v>1162</v>
      </c>
      <c r="L22" s="39"/>
      <c r="M22" s="116">
        <v>10500</v>
      </c>
      <c r="N22" s="354"/>
      <c r="O22" s="114">
        <f t="shared" si="0"/>
        <v>10986.300000000012</v>
      </c>
    </row>
    <row r="23" spans="1:16" ht="22.05" customHeight="1" x14ac:dyDescent="0.2">
      <c r="A23" s="26">
        <v>45736</v>
      </c>
      <c r="B23" s="20" t="s">
        <v>42</v>
      </c>
      <c r="C23" s="112">
        <v>39481</v>
      </c>
      <c r="D23" s="113"/>
      <c r="E23" s="456" t="s">
        <v>59</v>
      </c>
      <c r="F23" s="22" t="s">
        <v>99</v>
      </c>
      <c r="G23" s="22"/>
      <c r="H23" s="21" t="s">
        <v>22</v>
      </c>
      <c r="I23" s="21" t="s">
        <v>59</v>
      </c>
      <c r="J23" s="21" t="s">
        <v>59</v>
      </c>
      <c r="K23" s="39" t="s">
        <v>635</v>
      </c>
      <c r="L23" s="39"/>
      <c r="M23" s="352"/>
      <c r="N23" s="353">
        <v>10371</v>
      </c>
      <c r="O23" s="114">
        <f t="shared" si="0"/>
        <v>615.30000000001201</v>
      </c>
    </row>
    <row r="24" spans="1:16" ht="22.05" customHeight="1" x14ac:dyDescent="0.2">
      <c r="A24" s="26">
        <v>45740</v>
      </c>
      <c r="B24" s="20" t="s">
        <v>42</v>
      </c>
      <c r="C24" s="112">
        <v>7210</v>
      </c>
      <c r="D24" s="113"/>
      <c r="E24" s="456" t="s">
        <v>608</v>
      </c>
      <c r="F24" s="22" t="s">
        <v>77</v>
      </c>
      <c r="G24" s="22"/>
      <c r="H24" s="21" t="s">
        <v>22</v>
      </c>
      <c r="I24" s="21" t="s">
        <v>57</v>
      </c>
      <c r="J24" s="21" t="s">
        <v>85</v>
      </c>
      <c r="K24" s="39" t="s">
        <v>611</v>
      </c>
      <c r="L24" s="39"/>
      <c r="M24" s="352"/>
      <c r="N24" s="356">
        <v>390</v>
      </c>
      <c r="O24" s="114">
        <f t="shared" si="0"/>
        <v>225.30000000001201</v>
      </c>
    </row>
    <row r="25" spans="1:16" ht="22.05" customHeight="1" thickBot="1" x14ac:dyDescent="0.25">
      <c r="A25" s="374">
        <v>45740</v>
      </c>
      <c r="B25" s="47" t="s">
        <v>42</v>
      </c>
      <c r="C25" s="108">
        <v>7210</v>
      </c>
      <c r="D25" s="109"/>
      <c r="E25" s="459" t="s">
        <v>609</v>
      </c>
      <c r="F25" s="48" t="s">
        <v>77</v>
      </c>
      <c r="G25" s="48"/>
      <c r="H25" s="30" t="s">
        <v>22</v>
      </c>
      <c r="I25" s="30" t="s">
        <v>57</v>
      </c>
      <c r="J25" s="30" t="s">
        <v>85</v>
      </c>
      <c r="K25" s="375" t="s">
        <v>611</v>
      </c>
      <c r="L25" s="375"/>
      <c r="M25" s="436"/>
      <c r="N25" s="438">
        <v>62.4</v>
      </c>
      <c r="O25" s="517">
        <f t="shared" si="0"/>
        <v>162.900000000012</v>
      </c>
      <c r="P25" s="89"/>
    </row>
    <row r="26" spans="1:16" ht="22.05" customHeight="1" x14ac:dyDescent="0.2">
      <c r="A26" s="26">
        <v>45770</v>
      </c>
      <c r="B26" s="20" t="s">
        <v>42</v>
      </c>
      <c r="C26" s="265">
        <v>227701</v>
      </c>
      <c r="D26" s="352"/>
      <c r="E26" s="456" t="s">
        <v>1118</v>
      </c>
      <c r="F26" s="22" t="s">
        <v>99</v>
      </c>
      <c r="G26" s="22"/>
      <c r="H26" s="21" t="s">
        <v>21</v>
      </c>
      <c r="I26" s="21" t="s">
        <v>81</v>
      </c>
      <c r="J26" s="21" t="s">
        <v>167</v>
      </c>
      <c r="K26" s="39" t="s">
        <v>1162</v>
      </c>
      <c r="L26" s="39"/>
      <c r="M26" s="350">
        <v>5000</v>
      </c>
      <c r="N26" s="426"/>
      <c r="O26" s="114">
        <f t="shared" si="0"/>
        <v>5162.9000000000124</v>
      </c>
    </row>
    <row r="27" spans="1:16" ht="22.05" customHeight="1" x14ac:dyDescent="0.2">
      <c r="A27" s="26">
        <v>45770</v>
      </c>
      <c r="B27" s="20" t="s">
        <v>42</v>
      </c>
      <c r="C27" s="265">
        <v>29563</v>
      </c>
      <c r="D27" s="352"/>
      <c r="E27" s="456" t="s">
        <v>1904</v>
      </c>
      <c r="F27" s="22" t="s">
        <v>99</v>
      </c>
      <c r="G27" s="22"/>
      <c r="H27" s="21" t="s">
        <v>22</v>
      </c>
      <c r="I27" s="21" t="s">
        <v>59</v>
      </c>
      <c r="J27" s="21" t="s">
        <v>59</v>
      </c>
      <c r="K27" s="39" t="s">
        <v>635</v>
      </c>
      <c r="L27" s="39"/>
      <c r="M27" s="350"/>
      <c r="N27" s="353">
        <v>4098</v>
      </c>
      <c r="O27" s="114">
        <f t="shared" si="0"/>
        <v>1064.9000000000124</v>
      </c>
    </row>
    <row r="28" spans="1:16" ht="22.05" customHeight="1" x14ac:dyDescent="0.2">
      <c r="A28" s="26">
        <v>45772</v>
      </c>
      <c r="B28" s="20" t="s">
        <v>42</v>
      </c>
      <c r="C28" s="265"/>
      <c r="D28" s="352"/>
      <c r="E28" s="456" t="s">
        <v>608</v>
      </c>
      <c r="F28" s="22" t="s">
        <v>77</v>
      </c>
      <c r="G28" s="22"/>
      <c r="H28" s="21" t="s">
        <v>22</v>
      </c>
      <c r="I28" s="21" t="s">
        <v>57</v>
      </c>
      <c r="J28" s="21" t="s">
        <v>85</v>
      </c>
      <c r="K28" s="39" t="s">
        <v>611</v>
      </c>
      <c r="L28" s="39"/>
      <c r="M28" s="350"/>
      <c r="N28" s="353">
        <v>390</v>
      </c>
      <c r="O28" s="114">
        <f t="shared" si="0"/>
        <v>674.90000000001237</v>
      </c>
    </row>
    <row r="29" spans="1:16" ht="22.05" customHeight="1" thickBot="1" x14ac:dyDescent="0.25">
      <c r="A29" s="374">
        <v>45772</v>
      </c>
      <c r="B29" s="47" t="s">
        <v>42</v>
      </c>
      <c r="C29" s="457"/>
      <c r="D29" s="458"/>
      <c r="E29" s="459" t="s">
        <v>609</v>
      </c>
      <c r="F29" s="48" t="s">
        <v>77</v>
      </c>
      <c r="G29" s="48"/>
      <c r="H29" s="30" t="s">
        <v>22</v>
      </c>
      <c r="I29" s="30" t="s">
        <v>57</v>
      </c>
      <c r="J29" s="30" t="s">
        <v>85</v>
      </c>
      <c r="K29" s="375" t="s">
        <v>611</v>
      </c>
      <c r="L29" s="375"/>
      <c r="M29" s="436"/>
      <c r="N29" s="437">
        <v>62.4</v>
      </c>
      <c r="O29" s="517">
        <f t="shared" si="0"/>
        <v>612.50000000001239</v>
      </c>
      <c r="P29" s="89"/>
    </row>
    <row r="30" spans="1:16" ht="22.05" customHeight="1" x14ac:dyDescent="0.2">
      <c r="A30" s="26">
        <v>45799</v>
      </c>
      <c r="B30" s="20" t="s">
        <v>42</v>
      </c>
      <c r="C30" s="58"/>
      <c r="D30" s="59"/>
      <c r="E30" s="456" t="s">
        <v>608</v>
      </c>
      <c r="F30" s="22" t="s">
        <v>77</v>
      </c>
      <c r="G30" s="22"/>
      <c r="H30" s="21" t="s">
        <v>22</v>
      </c>
      <c r="I30" s="21" t="s">
        <v>57</v>
      </c>
      <c r="J30" s="21" t="s">
        <v>85</v>
      </c>
      <c r="K30" s="39" t="s">
        <v>611</v>
      </c>
      <c r="L30" s="39"/>
      <c r="M30" s="350"/>
      <c r="N30" s="353">
        <v>390</v>
      </c>
      <c r="O30" s="114">
        <f t="shared" si="0"/>
        <v>222.50000000001239</v>
      </c>
    </row>
    <row r="31" spans="1:16" ht="22.05" customHeight="1" thickBot="1" x14ac:dyDescent="0.25">
      <c r="A31" s="374">
        <v>45799</v>
      </c>
      <c r="B31" s="47" t="s">
        <v>42</v>
      </c>
      <c r="C31" s="69"/>
      <c r="D31" s="69"/>
      <c r="E31" s="89" t="s">
        <v>609</v>
      </c>
      <c r="F31" s="377" t="s">
        <v>77</v>
      </c>
      <c r="G31" s="69"/>
      <c r="H31" s="69" t="s">
        <v>22</v>
      </c>
      <c r="I31" s="69" t="s">
        <v>57</v>
      </c>
      <c r="J31" s="69" t="s">
        <v>85</v>
      </c>
      <c r="K31" s="89" t="s">
        <v>611</v>
      </c>
      <c r="L31" s="89"/>
      <c r="M31" s="380"/>
      <c r="N31" s="381">
        <v>62.4</v>
      </c>
      <c r="O31" s="517">
        <f t="shared" si="0"/>
        <v>160.10000000001239</v>
      </c>
      <c r="P31" s="89"/>
    </row>
    <row r="32" spans="1:16" ht="22.05" customHeight="1" x14ac:dyDescent="0.2">
      <c r="A32" s="26">
        <v>45835</v>
      </c>
      <c r="B32" s="20" t="s">
        <v>42</v>
      </c>
      <c r="C32" s="28">
        <v>591360</v>
      </c>
      <c r="D32" s="28"/>
      <c r="E32" s="25" t="s">
        <v>29</v>
      </c>
      <c r="F32" s="93" t="s">
        <v>99</v>
      </c>
      <c r="H32" s="28" t="s">
        <v>21</v>
      </c>
      <c r="I32" s="28" t="s">
        <v>81</v>
      </c>
      <c r="J32" s="28" t="s">
        <v>167</v>
      </c>
      <c r="K32" s="25" t="s">
        <v>1162</v>
      </c>
      <c r="M32" s="24">
        <v>301000</v>
      </c>
      <c r="O32" s="114">
        <f t="shared" si="0"/>
        <v>301160.10000000003</v>
      </c>
    </row>
    <row r="33" spans="1:16" ht="22.05" customHeight="1" x14ac:dyDescent="0.2">
      <c r="A33" s="26">
        <v>45835</v>
      </c>
      <c r="B33" s="20" t="s">
        <v>42</v>
      </c>
      <c r="C33" s="28">
        <v>591360</v>
      </c>
      <c r="D33" s="28"/>
      <c r="E33" s="25" t="s">
        <v>608</v>
      </c>
      <c r="F33" s="93" t="s">
        <v>77</v>
      </c>
      <c r="H33" s="28" t="s">
        <v>22</v>
      </c>
      <c r="I33" s="28" t="s">
        <v>57</v>
      </c>
      <c r="J33" s="28" t="s">
        <v>85</v>
      </c>
      <c r="K33" s="25" t="s">
        <v>611</v>
      </c>
      <c r="N33" s="27">
        <v>390</v>
      </c>
      <c r="O33" s="114">
        <f t="shared" si="0"/>
        <v>300770.10000000003</v>
      </c>
    </row>
    <row r="34" spans="1:16" ht="22.05" customHeight="1" x14ac:dyDescent="0.2">
      <c r="A34" s="26">
        <v>45835</v>
      </c>
      <c r="B34" s="20" t="s">
        <v>42</v>
      </c>
      <c r="C34" s="28">
        <v>591360</v>
      </c>
      <c r="D34" s="28"/>
      <c r="E34" s="25" t="s">
        <v>609</v>
      </c>
      <c r="F34" s="93" t="s">
        <v>77</v>
      </c>
      <c r="H34" s="28" t="s">
        <v>22</v>
      </c>
      <c r="I34" s="28" t="s">
        <v>57</v>
      </c>
      <c r="J34" s="28" t="s">
        <v>85</v>
      </c>
      <c r="K34" s="25" t="s">
        <v>611</v>
      </c>
      <c r="N34" s="27">
        <v>62.4</v>
      </c>
      <c r="O34" s="114">
        <f t="shared" si="0"/>
        <v>300707.7</v>
      </c>
    </row>
    <row r="35" spans="1:16" ht="22.05" customHeight="1" x14ac:dyDescent="0.2">
      <c r="A35" s="26">
        <v>45835</v>
      </c>
      <c r="B35" s="20" t="s">
        <v>42</v>
      </c>
      <c r="C35" s="28">
        <v>596587</v>
      </c>
      <c r="D35" s="28"/>
      <c r="E35" s="25" t="s">
        <v>29</v>
      </c>
      <c r="F35" s="93" t="s">
        <v>99</v>
      </c>
      <c r="H35" s="28" t="s">
        <v>21</v>
      </c>
      <c r="I35" s="28" t="s">
        <v>81</v>
      </c>
      <c r="J35" s="28" t="s">
        <v>167</v>
      </c>
      <c r="K35" s="25" t="s">
        <v>1162</v>
      </c>
      <c r="M35" s="24">
        <v>300500</v>
      </c>
      <c r="O35" s="114">
        <f t="shared" si="0"/>
        <v>601207.69999999995</v>
      </c>
    </row>
    <row r="36" spans="1:16" ht="22.05" customHeight="1" x14ac:dyDescent="0.2">
      <c r="A36" s="26">
        <v>45835</v>
      </c>
      <c r="B36" s="20" t="s">
        <v>42</v>
      </c>
      <c r="C36" s="28">
        <v>595566</v>
      </c>
      <c r="D36" s="28"/>
      <c r="E36" s="25" t="s">
        <v>4069</v>
      </c>
      <c r="F36" s="93" t="s">
        <v>78</v>
      </c>
      <c r="G36" s="28">
        <v>107</v>
      </c>
      <c r="H36" s="28" t="s">
        <v>22</v>
      </c>
      <c r="I36" s="28" t="s">
        <v>81</v>
      </c>
      <c r="J36" s="28" t="s">
        <v>33</v>
      </c>
      <c r="K36" s="25" t="s">
        <v>623</v>
      </c>
      <c r="N36" s="27">
        <v>300000</v>
      </c>
      <c r="O36" s="114">
        <f t="shared" si="0"/>
        <v>301207.69999999995</v>
      </c>
    </row>
    <row r="37" spans="1:16" ht="22.05" customHeight="1" x14ac:dyDescent="0.2">
      <c r="A37" s="26">
        <v>45835</v>
      </c>
      <c r="B37" s="20" t="s">
        <v>42</v>
      </c>
      <c r="C37" s="28"/>
      <c r="D37" s="28"/>
      <c r="E37" s="25" t="s">
        <v>4069</v>
      </c>
      <c r="F37" s="93" t="s">
        <v>78</v>
      </c>
      <c r="G37" s="28">
        <v>108</v>
      </c>
      <c r="H37" s="28" t="s">
        <v>22</v>
      </c>
      <c r="I37" s="28" t="s">
        <v>81</v>
      </c>
      <c r="J37" s="28" t="s">
        <v>33</v>
      </c>
      <c r="K37" s="25" t="s">
        <v>623</v>
      </c>
      <c r="N37" s="27">
        <v>300000</v>
      </c>
      <c r="O37" s="114">
        <f t="shared" si="0"/>
        <v>1207.6999999999534</v>
      </c>
    </row>
    <row r="38" spans="1:16" ht="22.05" customHeight="1" thickBot="1" x14ac:dyDescent="0.25">
      <c r="A38" s="374">
        <v>45835</v>
      </c>
      <c r="B38" s="47" t="s">
        <v>42</v>
      </c>
      <c r="C38" s="69">
        <v>638314</v>
      </c>
      <c r="D38" s="69"/>
      <c r="E38" s="89" t="s">
        <v>1105</v>
      </c>
      <c r="F38" s="377" t="s">
        <v>99</v>
      </c>
      <c r="G38" s="69"/>
      <c r="H38" s="69" t="s">
        <v>22</v>
      </c>
      <c r="I38" s="69" t="s">
        <v>81</v>
      </c>
      <c r="J38" s="69" t="s">
        <v>167</v>
      </c>
      <c r="K38" s="89" t="s">
        <v>1162</v>
      </c>
      <c r="L38" s="89"/>
      <c r="M38" s="380"/>
      <c r="N38" s="381">
        <v>1000</v>
      </c>
      <c r="O38" s="517">
        <f t="shared" si="0"/>
        <v>207.69999999995343</v>
      </c>
      <c r="P38" s="89"/>
    </row>
    <row r="39" spans="1:16" ht="22.05" customHeight="1" x14ac:dyDescent="0.2">
      <c r="A39" s="26">
        <v>45845</v>
      </c>
      <c r="B39" s="20" t="s">
        <v>42</v>
      </c>
      <c r="C39" s="28">
        <v>18157</v>
      </c>
      <c r="D39" s="28"/>
      <c r="E39" s="25" t="s">
        <v>1118</v>
      </c>
      <c r="F39" s="93" t="s">
        <v>99</v>
      </c>
      <c r="H39" s="28" t="s">
        <v>21</v>
      </c>
      <c r="I39" s="28" t="s">
        <v>81</v>
      </c>
      <c r="J39" s="28" t="s">
        <v>167</v>
      </c>
      <c r="K39" s="25" t="s">
        <v>1162</v>
      </c>
      <c r="M39" s="24">
        <v>425500</v>
      </c>
      <c r="O39" s="114">
        <f t="shared" si="0"/>
        <v>425707.69999999995</v>
      </c>
    </row>
    <row r="40" spans="1:16" ht="22.05" customHeight="1" x14ac:dyDescent="0.2">
      <c r="A40" s="26">
        <v>45845</v>
      </c>
      <c r="B40" s="20" t="s">
        <v>42</v>
      </c>
      <c r="C40" s="28"/>
      <c r="D40" s="28"/>
      <c r="E40" s="25" t="s">
        <v>4069</v>
      </c>
      <c r="F40" s="93" t="s">
        <v>5552</v>
      </c>
      <c r="H40" s="28" t="s">
        <v>22</v>
      </c>
      <c r="I40" s="28" t="s">
        <v>81</v>
      </c>
      <c r="J40" s="28" t="s">
        <v>33</v>
      </c>
      <c r="K40" s="25" t="s">
        <v>623</v>
      </c>
      <c r="N40" s="27">
        <v>425000</v>
      </c>
      <c r="O40" s="114">
        <f t="shared" si="0"/>
        <v>707.69999999995343</v>
      </c>
    </row>
    <row r="41" spans="1:16" ht="22.05" customHeight="1" x14ac:dyDescent="0.2">
      <c r="A41" s="26">
        <v>45856</v>
      </c>
      <c r="B41" s="20" t="s">
        <v>42</v>
      </c>
      <c r="C41" s="28">
        <v>504747</v>
      </c>
      <c r="D41" s="28"/>
      <c r="E41" s="25" t="s">
        <v>1118</v>
      </c>
      <c r="F41" s="93" t="s">
        <v>99</v>
      </c>
      <c r="H41" s="28" t="s">
        <v>21</v>
      </c>
      <c r="I41" s="28" t="s">
        <v>81</v>
      </c>
      <c r="J41" s="28" t="s">
        <v>167</v>
      </c>
      <c r="K41" s="25" t="s">
        <v>1162</v>
      </c>
      <c r="M41" s="24">
        <v>300200</v>
      </c>
      <c r="O41" s="114">
        <f t="shared" si="0"/>
        <v>300907.69999999995</v>
      </c>
    </row>
    <row r="42" spans="1:16" ht="22.05" customHeight="1" x14ac:dyDescent="0.2">
      <c r="A42" s="26">
        <v>45856</v>
      </c>
      <c r="B42" s="20" t="s">
        <v>42</v>
      </c>
      <c r="C42" s="28"/>
      <c r="D42" s="28"/>
      <c r="E42" s="25" t="s">
        <v>4069</v>
      </c>
      <c r="F42" s="93" t="s">
        <v>5552</v>
      </c>
      <c r="H42" s="28" t="s">
        <v>22</v>
      </c>
      <c r="I42" s="28" t="s">
        <v>81</v>
      </c>
      <c r="J42" s="28" t="s">
        <v>33</v>
      </c>
      <c r="K42" s="25" t="s">
        <v>623</v>
      </c>
      <c r="N42" s="27">
        <v>300000</v>
      </c>
      <c r="O42" s="114">
        <f t="shared" si="0"/>
        <v>907.69999999995343</v>
      </c>
    </row>
    <row r="43" spans="1:16" ht="22.05" customHeight="1" x14ac:dyDescent="0.2">
      <c r="A43" s="26">
        <v>45863</v>
      </c>
      <c r="B43" s="20" t="s">
        <v>42</v>
      </c>
      <c r="C43" s="28">
        <v>161900</v>
      </c>
      <c r="D43" s="28"/>
      <c r="E43" s="25" t="s">
        <v>1118</v>
      </c>
      <c r="F43" s="93" t="s">
        <v>99</v>
      </c>
      <c r="H43" s="28" t="s">
        <v>21</v>
      </c>
      <c r="I43" s="28" t="s">
        <v>81</v>
      </c>
      <c r="J43" s="28" t="s">
        <v>167</v>
      </c>
      <c r="K43" s="25" t="s">
        <v>1162</v>
      </c>
      <c r="M43" s="24">
        <v>399500</v>
      </c>
      <c r="O43" s="114">
        <f t="shared" si="0"/>
        <v>400407.69999999995</v>
      </c>
    </row>
    <row r="44" spans="1:16" ht="22.05" customHeight="1" thickBot="1" x14ac:dyDescent="0.25">
      <c r="A44" s="374">
        <v>45863</v>
      </c>
      <c r="B44" s="47" t="s">
        <v>42</v>
      </c>
      <c r="C44" s="69"/>
      <c r="D44" s="69"/>
      <c r="E44" s="89" t="s">
        <v>4069</v>
      </c>
      <c r="F44" s="377" t="s">
        <v>5553</v>
      </c>
      <c r="G44" s="69"/>
      <c r="H44" s="69" t="s">
        <v>22</v>
      </c>
      <c r="I44" s="69" t="s">
        <v>81</v>
      </c>
      <c r="J44" s="69" t="s">
        <v>33</v>
      </c>
      <c r="K44" s="89" t="s">
        <v>623</v>
      </c>
      <c r="L44" s="89"/>
      <c r="M44" s="380"/>
      <c r="N44" s="381">
        <v>400000</v>
      </c>
      <c r="O44" s="517">
        <f t="shared" si="0"/>
        <v>407.69999999995343</v>
      </c>
      <c r="P44" s="89"/>
    </row>
    <row r="45" spans="1:16" ht="22.05" customHeight="1" x14ac:dyDescent="0.2">
      <c r="A45" s="26">
        <v>45870</v>
      </c>
      <c r="B45" s="20" t="s">
        <v>42</v>
      </c>
      <c r="C45" s="28">
        <v>695294</v>
      </c>
      <c r="D45" s="28"/>
      <c r="E45" s="25" t="s">
        <v>1118</v>
      </c>
      <c r="F45" s="93" t="s">
        <v>99</v>
      </c>
      <c r="H45" s="28" t="s">
        <v>21</v>
      </c>
      <c r="I45" s="28" t="s">
        <v>81</v>
      </c>
      <c r="J45" s="28" t="s">
        <v>167</v>
      </c>
      <c r="K45" s="25" t="s">
        <v>1162</v>
      </c>
      <c r="M45" s="24">
        <v>226000</v>
      </c>
      <c r="O45" s="6">
        <f t="shared" si="0"/>
        <v>226407.69999999995</v>
      </c>
    </row>
    <row r="46" spans="1:16" ht="22.05" customHeight="1" x14ac:dyDescent="0.2">
      <c r="A46" s="26">
        <v>45870</v>
      </c>
      <c r="B46" s="20" t="s">
        <v>42</v>
      </c>
      <c r="C46" s="28">
        <v>695294</v>
      </c>
      <c r="D46" s="28"/>
      <c r="E46" s="25" t="s">
        <v>608</v>
      </c>
      <c r="F46" s="93" t="s">
        <v>77</v>
      </c>
      <c r="H46" s="28" t="s">
        <v>22</v>
      </c>
      <c r="I46" s="28" t="s">
        <v>57</v>
      </c>
      <c r="J46" s="28" t="s">
        <v>85</v>
      </c>
      <c r="K46" s="25" t="s">
        <v>611</v>
      </c>
      <c r="N46" s="27">
        <v>390</v>
      </c>
      <c r="O46" s="6">
        <f t="shared" si="0"/>
        <v>226017.69999999995</v>
      </c>
    </row>
    <row r="47" spans="1:16" ht="22.05" customHeight="1" x14ac:dyDescent="0.2">
      <c r="A47" s="26">
        <v>45870</v>
      </c>
      <c r="B47" s="20" t="s">
        <v>42</v>
      </c>
      <c r="C47" s="28">
        <v>695294</v>
      </c>
      <c r="D47" s="28"/>
      <c r="E47" s="25" t="s">
        <v>609</v>
      </c>
      <c r="F47" s="93" t="s">
        <v>77</v>
      </c>
      <c r="H47" s="28" t="s">
        <v>22</v>
      </c>
      <c r="I47" s="28" t="s">
        <v>57</v>
      </c>
      <c r="J47" s="28" t="s">
        <v>85</v>
      </c>
      <c r="K47" s="25" t="s">
        <v>611</v>
      </c>
      <c r="N47" s="27">
        <v>62.4</v>
      </c>
      <c r="O47" s="6">
        <f t="shared" si="0"/>
        <v>225955.29999999996</v>
      </c>
    </row>
    <row r="48" spans="1:16" ht="22.05" customHeight="1" x14ac:dyDescent="0.2">
      <c r="A48" s="26">
        <v>45870</v>
      </c>
      <c r="B48" s="20" t="s">
        <v>42</v>
      </c>
      <c r="C48" s="28">
        <v>861724</v>
      </c>
      <c r="D48" s="28"/>
      <c r="E48" s="25" t="s">
        <v>4069</v>
      </c>
      <c r="F48" s="93" t="s">
        <v>78</v>
      </c>
      <c r="G48" s="28">
        <v>112</v>
      </c>
      <c r="H48" s="28" t="s">
        <v>22</v>
      </c>
      <c r="I48" s="28" t="s">
        <v>81</v>
      </c>
      <c r="J48" s="28" t="s">
        <v>33</v>
      </c>
      <c r="K48" s="25" t="s">
        <v>623</v>
      </c>
      <c r="N48" s="27">
        <v>225000</v>
      </c>
      <c r="O48" s="6">
        <f t="shared" si="0"/>
        <v>955.29999999995925</v>
      </c>
    </row>
    <row r="49" spans="1:16" ht="22.05" customHeight="1" x14ac:dyDescent="0.2">
      <c r="A49" s="26">
        <v>45876</v>
      </c>
      <c r="B49" s="20" t="s">
        <v>42</v>
      </c>
      <c r="C49" s="28">
        <v>286967</v>
      </c>
      <c r="D49" s="28"/>
      <c r="E49" s="25" t="s">
        <v>1105</v>
      </c>
      <c r="F49" s="93" t="s">
        <v>99</v>
      </c>
      <c r="H49" s="28" t="s">
        <v>22</v>
      </c>
      <c r="I49" s="28" t="s">
        <v>81</v>
      </c>
      <c r="J49" s="28" t="s">
        <v>167</v>
      </c>
      <c r="K49" s="25" t="s">
        <v>1162</v>
      </c>
      <c r="N49" s="27">
        <v>500</v>
      </c>
      <c r="O49" s="6">
        <f t="shared" si="0"/>
        <v>455.29999999995925</v>
      </c>
    </row>
    <row r="50" spans="1:16" ht="22.05" customHeight="1" x14ac:dyDescent="0.2">
      <c r="A50" s="26">
        <v>45877</v>
      </c>
      <c r="B50" s="20" t="s">
        <v>42</v>
      </c>
      <c r="C50" s="28">
        <v>514663</v>
      </c>
      <c r="D50" s="28"/>
      <c r="E50" s="25" t="s">
        <v>1118</v>
      </c>
      <c r="F50" s="93" t="s">
        <v>99</v>
      </c>
      <c r="H50" s="28" t="s">
        <v>21</v>
      </c>
      <c r="I50" s="28" t="s">
        <v>81</v>
      </c>
      <c r="J50" s="28" t="s">
        <v>167</v>
      </c>
      <c r="K50" s="25" t="s">
        <v>1162</v>
      </c>
      <c r="M50" s="24">
        <v>275100</v>
      </c>
      <c r="O50" s="6">
        <f t="shared" si="0"/>
        <v>275555.29999999993</v>
      </c>
    </row>
    <row r="51" spans="1:16" ht="22.05" customHeight="1" x14ac:dyDescent="0.2">
      <c r="A51" s="26">
        <v>45877</v>
      </c>
      <c r="B51" s="20" t="s">
        <v>42</v>
      </c>
      <c r="C51" s="28"/>
      <c r="D51" s="28"/>
      <c r="E51" s="25" t="s">
        <v>4069</v>
      </c>
      <c r="F51" s="93" t="s">
        <v>78</v>
      </c>
      <c r="G51" s="28">
        <v>113</v>
      </c>
      <c r="H51" s="28" t="s">
        <v>22</v>
      </c>
      <c r="I51" s="28" t="s">
        <v>81</v>
      </c>
      <c r="J51" s="28" t="s">
        <v>33</v>
      </c>
      <c r="K51" s="25" t="s">
        <v>623</v>
      </c>
      <c r="N51" s="27">
        <v>275000</v>
      </c>
      <c r="O51" s="6">
        <f t="shared" si="0"/>
        <v>555.29999999993015</v>
      </c>
    </row>
    <row r="52" spans="1:16" ht="22.05" customHeight="1" x14ac:dyDescent="0.2">
      <c r="A52" s="26">
        <v>45889</v>
      </c>
      <c r="B52" s="20" t="s">
        <v>42</v>
      </c>
      <c r="C52" s="28">
        <v>137817</v>
      </c>
      <c r="D52" s="28"/>
      <c r="E52" s="25" t="s">
        <v>1118</v>
      </c>
      <c r="F52" s="93" t="s">
        <v>99</v>
      </c>
      <c r="H52" s="28" t="s">
        <v>21</v>
      </c>
      <c r="I52" s="28" t="s">
        <v>81</v>
      </c>
      <c r="J52" s="28" t="s">
        <v>167</v>
      </c>
      <c r="K52" s="25" t="s">
        <v>1162</v>
      </c>
      <c r="M52" s="24">
        <v>188300</v>
      </c>
      <c r="O52" s="6">
        <f t="shared" si="0"/>
        <v>188855.29999999993</v>
      </c>
    </row>
    <row r="53" spans="1:16" ht="22.05" customHeight="1" x14ac:dyDescent="0.2">
      <c r="A53" s="26">
        <v>45889</v>
      </c>
      <c r="B53" s="20" t="s">
        <v>42</v>
      </c>
      <c r="C53" s="28">
        <v>22281</v>
      </c>
      <c r="D53" s="28"/>
      <c r="E53" s="25" t="s">
        <v>6356</v>
      </c>
      <c r="F53" s="93" t="s">
        <v>99</v>
      </c>
      <c r="H53" s="28" t="s">
        <v>22</v>
      </c>
      <c r="I53" s="28" t="s">
        <v>59</v>
      </c>
      <c r="J53" s="28" t="s">
        <v>59</v>
      </c>
      <c r="K53" s="25" t="s">
        <v>635</v>
      </c>
      <c r="N53" s="27">
        <v>26443</v>
      </c>
      <c r="O53" s="6">
        <f t="shared" si="0"/>
        <v>162412.29999999993</v>
      </c>
    </row>
    <row r="54" spans="1:16" ht="22.05" customHeight="1" x14ac:dyDescent="0.2">
      <c r="A54" s="26">
        <v>45889</v>
      </c>
      <c r="B54" s="20" t="s">
        <v>42</v>
      </c>
      <c r="C54" s="28">
        <v>63727</v>
      </c>
      <c r="D54" s="28"/>
      <c r="E54" s="25" t="s">
        <v>4069</v>
      </c>
      <c r="F54" s="93" t="s">
        <v>78</v>
      </c>
      <c r="G54" s="28">
        <v>115</v>
      </c>
      <c r="H54" s="28" t="s">
        <v>22</v>
      </c>
      <c r="I54" s="28" t="s">
        <v>81</v>
      </c>
      <c r="J54" s="28" t="s">
        <v>33</v>
      </c>
      <c r="K54" s="25" t="s">
        <v>623</v>
      </c>
      <c r="N54" s="27">
        <v>161500</v>
      </c>
      <c r="O54" s="6">
        <f t="shared" si="0"/>
        <v>912.29999999993015</v>
      </c>
    </row>
    <row r="55" spans="1:16" ht="22.05" customHeight="1" x14ac:dyDescent="0.2">
      <c r="A55" s="26">
        <v>45890</v>
      </c>
      <c r="B55" s="20" t="s">
        <v>42</v>
      </c>
      <c r="C55" s="28">
        <v>7838</v>
      </c>
      <c r="D55" s="28"/>
      <c r="E55" s="25" t="s">
        <v>608</v>
      </c>
      <c r="F55" s="93" t="s">
        <v>77</v>
      </c>
      <c r="H55" s="28" t="s">
        <v>22</v>
      </c>
      <c r="I55" s="28" t="s">
        <v>57</v>
      </c>
      <c r="J55" s="28" t="s">
        <v>85</v>
      </c>
      <c r="K55" s="25" t="s">
        <v>611</v>
      </c>
      <c r="N55" s="27">
        <v>390</v>
      </c>
      <c r="O55" s="6">
        <f t="shared" si="0"/>
        <v>522.29999999993015</v>
      </c>
    </row>
    <row r="56" spans="1:16" ht="22.05" customHeight="1" x14ac:dyDescent="0.2">
      <c r="A56" s="26">
        <v>45890</v>
      </c>
      <c r="B56" s="20" t="s">
        <v>42</v>
      </c>
      <c r="C56" s="28">
        <v>7838</v>
      </c>
      <c r="D56" s="28"/>
      <c r="E56" s="25" t="s">
        <v>609</v>
      </c>
      <c r="F56" s="93" t="s">
        <v>77</v>
      </c>
      <c r="H56" s="28" t="s">
        <v>22</v>
      </c>
      <c r="I56" s="28" t="s">
        <v>57</v>
      </c>
      <c r="J56" s="28" t="s">
        <v>85</v>
      </c>
      <c r="K56" s="25" t="s">
        <v>611</v>
      </c>
      <c r="N56" s="27">
        <v>62.4</v>
      </c>
      <c r="O56" s="6">
        <f t="shared" si="0"/>
        <v>459.89999999993017</v>
      </c>
    </row>
    <row r="57" spans="1:16" ht="22.05" customHeight="1" x14ac:dyDescent="0.2">
      <c r="A57" s="26">
        <v>45891</v>
      </c>
      <c r="B57" s="20" t="s">
        <v>42</v>
      </c>
      <c r="C57" s="28">
        <v>465165</v>
      </c>
      <c r="D57" s="28"/>
      <c r="E57" s="25" t="s">
        <v>1118</v>
      </c>
      <c r="F57" s="93" t="s">
        <v>99</v>
      </c>
      <c r="H57" s="28" t="s">
        <v>21</v>
      </c>
      <c r="I57" s="28" t="s">
        <v>81</v>
      </c>
      <c r="J57" s="28" t="s">
        <v>167</v>
      </c>
      <c r="K57" s="25" t="s">
        <v>1162</v>
      </c>
      <c r="M57" s="24">
        <v>350000</v>
      </c>
      <c r="O57" s="6">
        <f t="shared" si="0"/>
        <v>350459.89999999991</v>
      </c>
    </row>
    <row r="58" spans="1:16" ht="22.05" customHeight="1" x14ac:dyDescent="0.2">
      <c r="A58" s="26">
        <v>45891</v>
      </c>
      <c r="B58" s="20" t="s">
        <v>42</v>
      </c>
      <c r="C58" s="28"/>
      <c r="D58" s="28"/>
      <c r="E58" s="25" t="s">
        <v>4069</v>
      </c>
      <c r="F58" s="93" t="s">
        <v>78</v>
      </c>
      <c r="G58" s="28">
        <v>114</v>
      </c>
      <c r="H58" s="28" t="s">
        <v>22</v>
      </c>
      <c r="I58" s="28" t="s">
        <v>81</v>
      </c>
      <c r="J58" s="28" t="s">
        <v>33</v>
      </c>
      <c r="K58" s="25" t="s">
        <v>623</v>
      </c>
      <c r="N58" s="27">
        <v>349500</v>
      </c>
      <c r="O58" s="6">
        <f t="shared" si="0"/>
        <v>959.89999999990687</v>
      </c>
    </row>
    <row r="59" spans="1:16" ht="22.05" customHeight="1" x14ac:dyDescent="0.2">
      <c r="A59" s="26">
        <v>45891</v>
      </c>
      <c r="B59" s="20" t="s">
        <v>42</v>
      </c>
      <c r="C59" s="28">
        <v>634300</v>
      </c>
      <c r="D59" s="28"/>
      <c r="E59" s="25" t="s">
        <v>1105</v>
      </c>
      <c r="F59" s="93" t="s">
        <v>99</v>
      </c>
      <c r="H59" s="28" t="s">
        <v>22</v>
      </c>
      <c r="I59" s="28" t="s">
        <v>81</v>
      </c>
      <c r="J59" s="28" t="s">
        <v>167</v>
      </c>
      <c r="K59" s="25" t="s">
        <v>1162</v>
      </c>
      <c r="N59" s="27">
        <v>800</v>
      </c>
      <c r="O59" s="6">
        <f t="shared" si="0"/>
        <v>159.89999999990687</v>
      </c>
    </row>
    <row r="60" spans="1:16" ht="22.05" customHeight="1" x14ac:dyDescent="0.2">
      <c r="A60" s="26">
        <v>45896</v>
      </c>
      <c r="B60" s="20" t="s">
        <v>42</v>
      </c>
      <c r="C60" s="28">
        <v>140672</v>
      </c>
      <c r="D60" s="28"/>
      <c r="E60" s="25" t="s">
        <v>1118</v>
      </c>
      <c r="F60" s="93" t="s">
        <v>99</v>
      </c>
      <c r="H60" s="28" t="s">
        <v>21</v>
      </c>
      <c r="I60" s="28" t="s">
        <v>81</v>
      </c>
      <c r="J60" s="28" t="s">
        <v>167</v>
      </c>
      <c r="K60" s="25" t="s">
        <v>1162</v>
      </c>
      <c r="M60" s="24">
        <v>200500</v>
      </c>
      <c r="O60" s="6">
        <f t="shared" si="0"/>
        <v>200659.89999999991</v>
      </c>
    </row>
    <row r="61" spans="1:16" ht="22.05" customHeight="1" x14ac:dyDescent="0.2">
      <c r="A61" s="26">
        <v>45896</v>
      </c>
      <c r="B61" s="20" t="s">
        <v>42</v>
      </c>
      <c r="C61" s="28"/>
      <c r="D61" s="28"/>
      <c r="E61" s="25" t="s">
        <v>4069</v>
      </c>
      <c r="F61" s="93" t="s">
        <v>78</v>
      </c>
      <c r="G61" s="28">
        <v>117</v>
      </c>
      <c r="H61" s="28" t="s">
        <v>22</v>
      </c>
      <c r="I61" s="28" t="s">
        <v>81</v>
      </c>
      <c r="J61" s="28" t="s">
        <v>33</v>
      </c>
      <c r="K61" s="25" t="s">
        <v>623</v>
      </c>
      <c r="N61" s="27">
        <v>200000</v>
      </c>
      <c r="O61" s="6">
        <f t="shared" si="0"/>
        <v>659.89999999990687</v>
      </c>
    </row>
    <row r="62" spans="1:16" ht="22.05" customHeight="1" x14ac:dyDescent="0.2">
      <c r="A62" s="26">
        <v>45897</v>
      </c>
      <c r="B62" s="20" t="s">
        <v>42</v>
      </c>
      <c r="C62" s="28">
        <v>167032</v>
      </c>
      <c r="D62" s="28"/>
      <c r="E62" s="25" t="s">
        <v>1118</v>
      </c>
      <c r="F62" s="93" t="s">
        <v>99</v>
      </c>
      <c r="H62" s="28" t="s">
        <v>21</v>
      </c>
      <c r="I62" s="28" t="s">
        <v>81</v>
      </c>
      <c r="J62" s="28" t="s">
        <v>167</v>
      </c>
      <c r="K62" s="25" t="s">
        <v>1162</v>
      </c>
      <c r="M62" s="24">
        <v>250500</v>
      </c>
      <c r="O62" s="6">
        <f t="shared" si="0"/>
        <v>251159.89999999991</v>
      </c>
    </row>
    <row r="63" spans="1:16" ht="22.05" customHeight="1" thickBot="1" x14ac:dyDescent="0.25">
      <c r="A63" s="374">
        <v>45897</v>
      </c>
      <c r="B63" s="47" t="s">
        <v>42</v>
      </c>
      <c r="C63" s="69"/>
      <c r="D63" s="69"/>
      <c r="E63" s="89" t="s">
        <v>4069</v>
      </c>
      <c r="F63" s="377" t="s">
        <v>78</v>
      </c>
      <c r="G63" s="69"/>
      <c r="H63" s="69" t="s">
        <v>22</v>
      </c>
      <c r="I63" s="69" t="s">
        <v>81</v>
      </c>
      <c r="J63" s="69" t="s">
        <v>33</v>
      </c>
      <c r="K63" s="89" t="s">
        <v>623</v>
      </c>
      <c r="L63" s="89"/>
      <c r="M63" s="380"/>
      <c r="N63" s="381">
        <v>250000</v>
      </c>
      <c r="O63" s="515">
        <f t="shared" si="0"/>
        <v>1159.8999999999069</v>
      </c>
      <c r="P63" s="89"/>
    </row>
    <row r="64" spans="1:16" ht="22.05" customHeight="1" x14ac:dyDescent="0.2">
      <c r="A64" s="26">
        <v>45903</v>
      </c>
      <c r="B64" s="20" t="s">
        <v>42</v>
      </c>
      <c r="C64" s="28">
        <v>182235</v>
      </c>
      <c r="D64" s="28"/>
      <c r="E64" s="25" t="s">
        <v>1118</v>
      </c>
      <c r="F64" s="93" t="s">
        <v>99</v>
      </c>
      <c r="H64" s="28" t="s">
        <v>21</v>
      </c>
      <c r="I64" s="28" t="s">
        <v>81</v>
      </c>
      <c r="J64" s="28" t="s">
        <v>167</v>
      </c>
      <c r="K64" s="25" t="s">
        <v>1162</v>
      </c>
      <c r="M64" s="24">
        <v>251000</v>
      </c>
      <c r="O64" s="6">
        <f t="shared" si="0"/>
        <v>252159.89999999991</v>
      </c>
    </row>
    <row r="65" spans="1:16" ht="22.05" customHeight="1" x14ac:dyDescent="0.2">
      <c r="A65" s="26">
        <v>45903</v>
      </c>
      <c r="B65" s="20" t="s">
        <v>42</v>
      </c>
      <c r="C65" s="28"/>
      <c r="D65" s="28"/>
      <c r="E65" s="25" t="s">
        <v>4069</v>
      </c>
      <c r="F65" s="93" t="s">
        <v>78</v>
      </c>
      <c r="H65" s="28" t="s">
        <v>22</v>
      </c>
      <c r="I65" s="28" t="s">
        <v>81</v>
      </c>
      <c r="J65" s="28" t="s">
        <v>33</v>
      </c>
      <c r="K65" s="25" t="s">
        <v>6357</v>
      </c>
      <c r="N65" s="27">
        <v>250000</v>
      </c>
      <c r="O65" s="6">
        <f t="shared" si="0"/>
        <v>2159.8999999999069</v>
      </c>
    </row>
    <row r="66" spans="1:16" ht="22.05" customHeight="1" x14ac:dyDescent="0.2">
      <c r="A66" s="26">
        <v>45904</v>
      </c>
      <c r="B66" s="20" t="s">
        <v>42</v>
      </c>
      <c r="C66" s="28">
        <v>168285</v>
      </c>
      <c r="D66" s="28"/>
      <c r="E66" s="25" t="s">
        <v>1105</v>
      </c>
      <c r="F66" s="93" t="s">
        <v>99</v>
      </c>
      <c r="H66" s="28" t="s">
        <v>22</v>
      </c>
      <c r="I66" s="28" t="s">
        <v>81</v>
      </c>
      <c r="J66" s="28" t="s">
        <v>167</v>
      </c>
      <c r="K66" s="25" t="s">
        <v>1162</v>
      </c>
      <c r="N66" s="27">
        <v>2000</v>
      </c>
      <c r="O66" s="6">
        <f t="shared" si="0"/>
        <v>159.89999999990687</v>
      </c>
    </row>
    <row r="67" spans="1:16" ht="22.05" customHeight="1" x14ac:dyDescent="0.2">
      <c r="A67" s="26">
        <v>45918</v>
      </c>
      <c r="B67" s="20" t="s">
        <v>42</v>
      </c>
      <c r="C67" s="28">
        <v>277972</v>
      </c>
      <c r="D67" s="28"/>
      <c r="E67" s="25" t="s">
        <v>1118</v>
      </c>
      <c r="F67" s="93" t="s">
        <v>99</v>
      </c>
      <c r="H67" s="28" t="s">
        <v>21</v>
      </c>
      <c r="I67" s="28" t="s">
        <v>81</v>
      </c>
      <c r="J67" s="28" t="s">
        <v>167</v>
      </c>
      <c r="K67" s="25" t="s">
        <v>1162</v>
      </c>
      <c r="M67" s="24">
        <v>250000</v>
      </c>
      <c r="O67" s="6">
        <f t="shared" si="0"/>
        <v>250159.89999999991</v>
      </c>
    </row>
    <row r="68" spans="1:16" ht="22.05" customHeight="1" x14ac:dyDescent="0.2">
      <c r="A68" s="26">
        <v>45918</v>
      </c>
      <c r="B68" s="20" t="s">
        <v>42</v>
      </c>
      <c r="C68" s="28"/>
      <c r="D68" s="28"/>
      <c r="E68" s="25" t="s">
        <v>4069</v>
      </c>
      <c r="F68" s="93" t="s">
        <v>7775</v>
      </c>
      <c r="H68" s="28" t="s">
        <v>22</v>
      </c>
      <c r="I68" s="28" t="s">
        <v>81</v>
      </c>
      <c r="J68" s="28" t="s">
        <v>33</v>
      </c>
      <c r="K68" s="25" t="s">
        <v>623</v>
      </c>
      <c r="N68" s="27">
        <v>250000</v>
      </c>
      <c r="O68" s="6">
        <f t="shared" ref="O68:O117" si="1">O67+M68-N68</f>
        <v>159.89999999990687</v>
      </c>
    </row>
    <row r="69" spans="1:16" ht="22.05" customHeight="1" x14ac:dyDescent="0.2">
      <c r="A69" s="26">
        <v>45922</v>
      </c>
      <c r="B69" s="20" t="s">
        <v>42</v>
      </c>
      <c r="C69" s="28">
        <v>249105</v>
      </c>
      <c r="D69" s="28"/>
      <c r="E69" s="25" t="s">
        <v>1118</v>
      </c>
      <c r="F69" s="93" t="s">
        <v>99</v>
      </c>
      <c r="H69" s="28" t="s">
        <v>21</v>
      </c>
      <c r="I69" s="28" t="s">
        <v>81</v>
      </c>
      <c r="J69" s="28" t="s">
        <v>167</v>
      </c>
      <c r="K69" s="25" t="s">
        <v>1162</v>
      </c>
      <c r="M69" s="24">
        <v>30500</v>
      </c>
      <c r="O69" s="6">
        <f t="shared" si="1"/>
        <v>30659.899999999907</v>
      </c>
    </row>
    <row r="70" spans="1:16" ht="22.05" customHeight="1" x14ac:dyDescent="0.2">
      <c r="A70" s="26">
        <v>45922</v>
      </c>
      <c r="B70" s="20" t="s">
        <v>42</v>
      </c>
      <c r="C70" s="28">
        <v>91633</v>
      </c>
      <c r="D70" s="28"/>
      <c r="E70" s="25" t="s">
        <v>7006</v>
      </c>
      <c r="F70" s="93" t="s">
        <v>99</v>
      </c>
      <c r="H70" s="28" t="s">
        <v>22</v>
      </c>
      <c r="I70" s="28" t="s">
        <v>59</v>
      </c>
      <c r="J70" s="28" t="s">
        <v>59</v>
      </c>
      <c r="K70" s="25" t="s">
        <v>635</v>
      </c>
      <c r="N70" s="27">
        <v>30003</v>
      </c>
      <c r="O70" s="6">
        <f t="shared" si="1"/>
        <v>656.89999999990687</v>
      </c>
    </row>
    <row r="71" spans="1:16" ht="22.05" customHeight="1" x14ac:dyDescent="0.2">
      <c r="A71" s="26">
        <v>45924</v>
      </c>
      <c r="B71" s="20" t="s">
        <v>42</v>
      </c>
      <c r="C71" s="28">
        <v>115623</v>
      </c>
      <c r="D71" s="28"/>
      <c r="E71" s="25" t="s">
        <v>608</v>
      </c>
      <c r="F71" s="93" t="s">
        <v>77</v>
      </c>
      <c r="H71" s="28" t="s">
        <v>22</v>
      </c>
      <c r="I71" s="28" t="s">
        <v>57</v>
      </c>
      <c r="J71" s="28" t="s">
        <v>85</v>
      </c>
      <c r="K71" s="25" t="s">
        <v>611</v>
      </c>
      <c r="N71" s="27">
        <v>390</v>
      </c>
      <c r="O71" s="6">
        <f t="shared" si="1"/>
        <v>266.89999999990687</v>
      </c>
    </row>
    <row r="72" spans="1:16" ht="22.05" customHeight="1" x14ac:dyDescent="0.2">
      <c r="A72" s="26">
        <v>45924</v>
      </c>
      <c r="B72" s="20" t="s">
        <v>42</v>
      </c>
      <c r="C72" s="28">
        <v>115623</v>
      </c>
      <c r="D72" s="28"/>
      <c r="E72" s="25" t="s">
        <v>609</v>
      </c>
      <c r="F72" s="93" t="s">
        <v>77</v>
      </c>
      <c r="H72" s="28" t="s">
        <v>22</v>
      </c>
      <c r="I72" s="28" t="s">
        <v>57</v>
      </c>
      <c r="J72" s="28" t="s">
        <v>85</v>
      </c>
      <c r="K72" s="25" t="s">
        <v>611</v>
      </c>
      <c r="N72" s="27">
        <v>62.4</v>
      </c>
      <c r="O72" s="6">
        <f t="shared" si="1"/>
        <v>204.49999999990686</v>
      </c>
    </row>
    <row r="73" spans="1:16" ht="22.05" customHeight="1" x14ac:dyDescent="0.2">
      <c r="A73" s="26">
        <v>45925</v>
      </c>
      <c r="B73" s="20" t="s">
        <v>42</v>
      </c>
      <c r="C73" s="28">
        <v>121436</v>
      </c>
      <c r="D73" s="28"/>
      <c r="E73" s="25" t="s">
        <v>1118</v>
      </c>
      <c r="F73" s="93" t="s">
        <v>99</v>
      </c>
      <c r="H73" s="28" t="s">
        <v>21</v>
      </c>
      <c r="I73" s="28" t="s">
        <v>81</v>
      </c>
      <c r="J73" s="28" t="s">
        <v>167</v>
      </c>
      <c r="K73" s="25" t="s">
        <v>1162</v>
      </c>
      <c r="M73" s="24">
        <v>250500</v>
      </c>
      <c r="O73" s="6">
        <f t="shared" si="1"/>
        <v>250704.49999999991</v>
      </c>
    </row>
    <row r="74" spans="1:16" ht="22.05" customHeight="1" x14ac:dyDescent="0.2">
      <c r="A74" s="26">
        <v>45925</v>
      </c>
      <c r="B74" s="20" t="s">
        <v>42</v>
      </c>
      <c r="C74" s="28"/>
      <c r="D74" s="28"/>
      <c r="E74" s="25" t="s">
        <v>4069</v>
      </c>
      <c r="F74" s="93" t="s">
        <v>7776</v>
      </c>
      <c r="H74" s="28" t="s">
        <v>22</v>
      </c>
      <c r="I74" s="28" t="s">
        <v>81</v>
      </c>
      <c r="J74" s="28" t="s">
        <v>33</v>
      </c>
      <c r="K74" s="25" t="s">
        <v>623</v>
      </c>
      <c r="N74" s="27">
        <v>250000</v>
      </c>
      <c r="O74" s="6">
        <f t="shared" si="1"/>
        <v>704.49999999991269</v>
      </c>
    </row>
    <row r="75" spans="1:16" ht="22.05" customHeight="1" x14ac:dyDescent="0.2">
      <c r="A75" s="26">
        <v>45926</v>
      </c>
      <c r="B75" s="20" t="s">
        <v>42</v>
      </c>
      <c r="C75" s="28">
        <v>188334</v>
      </c>
      <c r="D75" s="28"/>
      <c r="E75" s="25" t="s">
        <v>1118</v>
      </c>
      <c r="F75" s="93" t="s">
        <v>99</v>
      </c>
      <c r="H75" s="28" t="s">
        <v>21</v>
      </c>
      <c r="I75" s="28" t="s">
        <v>81</v>
      </c>
      <c r="J75" s="28" t="s">
        <v>167</v>
      </c>
      <c r="K75" s="25" t="s">
        <v>1162</v>
      </c>
      <c r="M75" s="24">
        <v>382500</v>
      </c>
      <c r="O75" s="6">
        <f t="shared" si="1"/>
        <v>383204.49999999988</v>
      </c>
    </row>
    <row r="76" spans="1:16" ht="22.05" customHeight="1" thickBot="1" x14ac:dyDescent="0.25">
      <c r="A76" s="374">
        <v>45926</v>
      </c>
      <c r="B76" s="47" t="s">
        <v>42</v>
      </c>
      <c r="C76" s="69"/>
      <c r="D76" s="69"/>
      <c r="E76" s="89" t="s">
        <v>4069</v>
      </c>
      <c r="F76" s="377" t="s">
        <v>7777</v>
      </c>
      <c r="G76" s="69"/>
      <c r="H76" s="69" t="s">
        <v>22</v>
      </c>
      <c r="I76" s="69" t="s">
        <v>81</v>
      </c>
      <c r="J76" s="69" t="s">
        <v>33</v>
      </c>
      <c r="K76" s="89" t="s">
        <v>623</v>
      </c>
      <c r="L76" s="89"/>
      <c r="M76" s="380"/>
      <c r="N76" s="381">
        <v>382000</v>
      </c>
      <c r="O76" s="515">
        <f t="shared" si="1"/>
        <v>1204.4999999998836</v>
      </c>
      <c r="P76" s="89"/>
    </row>
    <row r="77" spans="1:16" ht="22.05" customHeight="1" x14ac:dyDescent="0.2">
      <c r="A77" s="26">
        <v>45933</v>
      </c>
      <c r="B77" s="20" t="s">
        <v>42</v>
      </c>
      <c r="C77" s="28">
        <v>206639</v>
      </c>
      <c r="D77" s="28"/>
      <c r="E77" s="25" t="s">
        <v>1118</v>
      </c>
      <c r="F77" s="93" t="s">
        <v>99</v>
      </c>
      <c r="H77" s="28" t="s">
        <v>21</v>
      </c>
      <c r="I77" s="28" t="s">
        <v>81</v>
      </c>
      <c r="J77" s="28" t="s">
        <v>167</v>
      </c>
      <c r="K77" s="25" t="s">
        <v>1162</v>
      </c>
      <c r="M77" s="24">
        <v>250500</v>
      </c>
      <c r="O77" s="6">
        <f t="shared" si="1"/>
        <v>251704.49999999988</v>
      </c>
    </row>
    <row r="78" spans="1:16" ht="22.05" customHeight="1" x14ac:dyDescent="0.2">
      <c r="A78" s="26">
        <v>45933</v>
      </c>
      <c r="B78" s="20" t="s">
        <v>42</v>
      </c>
      <c r="C78" s="28">
        <v>568825</v>
      </c>
      <c r="D78" s="28"/>
      <c r="E78" s="25" t="s">
        <v>4069</v>
      </c>
      <c r="F78" s="93" t="s">
        <v>7778</v>
      </c>
      <c r="H78" s="28" t="s">
        <v>22</v>
      </c>
      <c r="I78" s="28" t="s">
        <v>81</v>
      </c>
      <c r="J78" s="28" t="s">
        <v>33</v>
      </c>
      <c r="K78" s="25" t="s">
        <v>623</v>
      </c>
      <c r="N78" s="27">
        <v>250000</v>
      </c>
      <c r="O78" s="6">
        <f t="shared" si="1"/>
        <v>1704.4999999998836</v>
      </c>
    </row>
    <row r="79" spans="1:16" ht="22.05" customHeight="1" x14ac:dyDescent="0.2">
      <c r="A79" s="26">
        <v>45938</v>
      </c>
      <c r="B79" s="20" t="s">
        <v>42</v>
      </c>
      <c r="C79" s="28">
        <v>549512</v>
      </c>
      <c r="D79" s="28"/>
      <c r="E79" s="25" t="s">
        <v>1118</v>
      </c>
      <c r="F79" s="93" t="s">
        <v>99</v>
      </c>
      <c r="H79" s="28" t="s">
        <v>21</v>
      </c>
      <c r="I79" s="28" t="s">
        <v>81</v>
      </c>
      <c r="J79" s="28" t="s">
        <v>167</v>
      </c>
      <c r="K79" s="25" t="s">
        <v>1162</v>
      </c>
      <c r="M79" s="24">
        <v>299500</v>
      </c>
      <c r="O79" s="6">
        <f t="shared" si="1"/>
        <v>301204.49999999988</v>
      </c>
    </row>
    <row r="80" spans="1:16" ht="22.05" customHeight="1" x14ac:dyDescent="0.2">
      <c r="A80" s="26">
        <v>45939</v>
      </c>
      <c r="B80" s="20" t="s">
        <v>42</v>
      </c>
      <c r="C80" s="28">
        <v>630644</v>
      </c>
      <c r="D80" s="28"/>
      <c r="E80" s="25" t="s">
        <v>4069</v>
      </c>
      <c r="F80" s="93" t="s">
        <v>7779</v>
      </c>
      <c r="H80" s="28" t="s">
        <v>22</v>
      </c>
      <c r="I80" s="28" t="s">
        <v>81</v>
      </c>
      <c r="J80" s="28" t="s">
        <v>33</v>
      </c>
      <c r="K80" s="25" t="s">
        <v>623</v>
      </c>
      <c r="N80" s="27">
        <v>300000</v>
      </c>
      <c r="O80" s="6">
        <f t="shared" si="1"/>
        <v>1204.4999999998836</v>
      </c>
    </row>
    <row r="81" spans="1:16" ht="22.05" customHeight="1" x14ac:dyDescent="0.2">
      <c r="A81" s="26">
        <v>45951</v>
      </c>
      <c r="B81" s="20" t="s">
        <v>42</v>
      </c>
      <c r="C81" s="28">
        <v>7743</v>
      </c>
      <c r="D81" s="28"/>
      <c r="E81" s="25" t="s">
        <v>608</v>
      </c>
      <c r="F81" s="93" t="s">
        <v>77</v>
      </c>
      <c r="H81" s="28" t="s">
        <v>22</v>
      </c>
      <c r="I81" s="28" t="s">
        <v>57</v>
      </c>
      <c r="J81" s="28" t="s">
        <v>85</v>
      </c>
      <c r="K81" s="25" t="s">
        <v>611</v>
      </c>
      <c r="N81" s="27">
        <v>390</v>
      </c>
      <c r="O81" s="6">
        <f t="shared" si="1"/>
        <v>814.49999999988358</v>
      </c>
    </row>
    <row r="82" spans="1:16" ht="22.05" customHeight="1" x14ac:dyDescent="0.2">
      <c r="A82" s="26">
        <v>45951</v>
      </c>
      <c r="B82" s="20" t="s">
        <v>42</v>
      </c>
      <c r="C82" s="28">
        <v>7743</v>
      </c>
      <c r="D82" s="28"/>
      <c r="E82" s="25" t="s">
        <v>609</v>
      </c>
      <c r="F82" s="93" t="s">
        <v>77</v>
      </c>
      <c r="H82" s="28" t="s">
        <v>22</v>
      </c>
      <c r="I82" s="28" t="s">
        <v>57</v>
      </c>
      <c r="J82" s="28" t="s">
        <v>85</v>
      </c>
      <c r="K82" s="25" t="s">
        <v>611</v>
      </c>
      <c r="N82" s="27">
        <v>62.4</v>
      </c>
      <c r="O82" s="6">
        <f t="shared" si="1"/>
        <v>752.09999999988361</v>
      </c>
    </row>
    <row r="83" spans="1:16" ht="22.05" customHeight="1" x14ac:dyDescent="0.2">
      <c r="A83" s="26">
        <v>45952</v>
      </c>
      <c r="B83" s="20" t="s">
        <v>42</v>
      </c>
      <c r="C83" s="28">
        <v>158936</v>
      </c>
      <c r="D83" s="28"/>
      <c r="E83" s="25" t="s">
        <v>1118</v>
      </c>
      <c r="F83" s="93" t="s">
        <v>99</v>
      </c>
      <c r="H83" s="28" t="s">
        <v>21</v>
      </c>
      <c r="I83" s="28" t="s">
        <v>81</v>
      </c>
      <c r="J83" s="28" t="s">
        <v>167</v>
      </c>
      <c r="K83" s="25" t="s">
        <v>1162</v>
      </c>
      <c r="M83" s="24">
        <v>33000</v>
      </c>
      <c r="O83" s="6">
        <f t="shared" si="1"/>
        <v>33752.099999999882</v>
      </c>
    </row>
    <row r="84" spans="1:16" ht="22.05" customHeight="1" thickBot="1" x14ac:dyDescent="0.25">
      <c r="A84" s="374">
        <v>45952</v>
      </c>
      <c r="B84" s="47" t="s">
        <v>42</v>
      </c>
      <c r="C84" s="69">
        <v>22026</v>
      </c>
      <c r="D84" s="69"/>
      <c r="E84" s="89" t="s">
        <v>7780</v>
      </c>
      <c r="F84" s="377" t="s">
        <v>99</v>
      </c>
      <c r="G84" s="69"/>
      <c r="H84" s="69" t="s">
        <v>22</v>
      </c>
      <c r="I84" s="69" t="s">
        <v>59</v>
      </c>
      <c r="J84" s="69" t="s">
        <v>59</v>
      </c>
      <c r="K84" s="89" t="s">
        <v>635</v>
      </c>
      <c r="L84" s="89"/>
      <c r="M84" s="380"/>
      <c r="N84" s="381">
        <v>32778</v>
      </c>
      <c r="O84" s="515">
        <f t="shared" si="1"/>
        <v>974.09999999988213</v>
      </c>
      <c r="P84" s="89"/>
    </row>
    <row r="85" spans="1:16" ht="22.05" customHeight="1" x14ac:dyDescent="0.2">
      <c r="A85" s="26">
        <v>45980</v>
      </c>
      <c r="B85" s="20" t="s">
        <v>42</v>
      </c>
      <c r="C85" s="28">
        <v>4374315266</v>
      </c>
      <c r="D85" s="28" t="s">
        <v>1133</v>
      </c>
      <c r="E85" s="25" t="s">
        <v>29</v>
      </c>
      <c r="F85" s="93" t="s">
        <v>99</v>
      </c>
      <c r="H85" s="28" t="s">
        <v>21</v>
      </c>
      <c r="I85" s="28" t="s">
        <v>81</v>
      </c>
      <c r="J85" s="28" t="s">
        <v>168</v>
      </c>
      <c r="K85" s="25" t="s">
        <v>1162</v>
      </c>
      <c r="M85" s="24">
        <v>26500</v>
      </c>
      <c r="O85" s="6">
        <f t="shared" si="1"/>
        <v>27474.099999999882</v>
      </c>
    </row>
    <row r="86" spans="1:16" ht="22.05" customHeight="1" x14ac:dyDescent="0.2">
      <c r="A86" s="26">
        <v>45980</v>
      </c>
      <c r="B86" s="20" t="s">
        <v>42</v>
      </c>
      <c r="C86" s="28">
        <v>40941</v>
      </c>
      <c r="D86" s="28"/>
      <c r="E86" s="25" t="s">
        <v>7781</v>
      </c>
      <c r="F86" s="93" t="s">
        <v>99</v>
      </c>
      <c r="H86" s="28" t="s">
        <v>22</v>
      </c>
      <c r="I86" s="28" t="s">
        <v>59</v>
      </c>
      <c r="J86" s="28" t="s">
        <v>59</v>
      </c>
      <c r="K86" s="25" t="s">
        <v>635</v>
      </c>
      <c r="N86" s="27">
        <v>25910</v>
      </c>
      <c r="O86" s="6">
        <f t="shared" si="1"/>
        <v>1564.0999999998821</v>
      </c>
    </row>
    <row r="87" spans="1:16" ht="22.05" customHeight="1" x14ac:dyDescent="0.2">
      <c r="A87" s="26">
        <v>45980</v>
      </c>
      <c r="B87" s="20" t="s">
        <v>42</v>
      </c>
      <c r="C87" s="28">
        <v>8566336526</v>
      </c>
      <c r="D87" s="28" t="s">
        <v>1133</v>
      </c>
      <c r="E87" s="25" t="s">
        <v>1118</v>
      </c>
      <c r="F87" s="93" t="s">
        <v>99</v>
      </c>
      <c r="H87" s="28" t="s">
        <v>21</v>
      </c>
      <c r="I87" s="28" t="s">
        <v>81</v>
      </c>
      <c r="J87" s="28" t="s">
        <v>168</v>
      </c>
      <c r="K87" s="25" t="s">
        <v>1162</v>
      </c>
      <c r="M87" s="24">
        <v>95000</v>
      </c>
      <c r="O87" s="6">
        <f t="shared" si="1"/>
        <v>96564.099999999889</v>
      </c>
    </row>
    <row r="88" spans="1:16" ht="22.05" customHeight="1" x14ac:dyDescent="0.2">
      <c r="A88" s="26">
        <v>45980</v>
      </c>
      <c r="B88" s="20" t="s">
        <v>42</v>
      </c>
      <c r="C88" s="28">
        <v>56794</v>
      </c>
      <c r="D88" s="28"/>
      <c r="E88" s="25" t="s">
        <v>7782</v>
      </c>
      <c r="F88" s="93" t="s">
        <v>99</v>
      </c>
      <c r="H88" s="28" t="s">
        <v>22</v>
      </c>
      <c r="I88" s="28" t="s">
        <v>56</v>
      </c>
      <c r="J88" s="28" t="s">
        <v>8786</v>
      </c>
      <c r="K88" s="25" t="s">
        <v>1894</v>
      </c>
      <c r="N88" s="27">
        <v>95201</v>
      </c>
      <c r="O88" s="6">
        <f t="shared" si="1"/>
        <v>1363.0999999998894</v>
      </c>
    </row>
    <row r="89" spans="1:16" ht="22.05" customHeight="1" x14ac:dyDescent="0.2">
      <c r="A89" s="26">
        <v>45982</v>
      </c>
      <c r="B89" s="20" t="s">
        <v>42</v>
      </c>
      <c r="C89" s="28">
        <v>465315</v>
      </c>
      <c r="D89" s="28"/>
      <c r="E89" s="25" t="s">
        <v>1118</v>
      </c>
      <c r="F89" s="93" t="s">
        <v>99</v>
      </c>
      <c r="H89" s="28" t="s">
        <v>21</v>
      </c>
      <c r="I89" s="28" t="s">
        <v>81</v>
      </c>
      <c r="J89" s="28" t="s">
        <v>167</v>
      </c>
      <c r="K89" s="25" t="s">
        <v>1162</v>
      </c>
      <c r="M89" s="24">
        <v>300500</v>
      </c>
      <c r="O89" s="6">
        <f t="shared" si="1"/>
        <v>301863.09999999986</v>
      </c>
    </row>
    <row r="90" spans="1:16" ht="22.05" customHeight="1" x14ac:dyDescent="0.2">
      <c r="A90" s="26">
        <v>45982</v>
      </c>
      <c r="B90" s="20" t="s">
        <v>42</v>
      </c>
      <c r="C90" s="28">
        <v>55298</v>
      </c>
      <c r="D90" s="28"/>
      <c r="E90" s="25" t="s">
        <v>4069</v>
      </c>
      <c r="F90" s="93" t="s">
        <v>7783</v>
      </c>
      <c r="H90" s="28" t="s">
        <v>22</v>
      </c>
      <c r="I90" s="28" t="s">
        <v>81</v>
      </c>
      <c r="J90" s="28" t="s">
        <v>33</v>
      </c>
      <c r="K90" s="25" t="s">
        <v>623</v>
      </c>
      <c r="N90" s="599">
        <v>280000</v>
      </c>
      <c r="O90" s="6">
        <f t="shared" si="1"/>
        <v>21863.09999999986</v>
      </c>
    </row>
    <row r="91" spans="1:16" ht="22.05" customHeight="1" x14ac:dyDescent="0.2">
      <c r="A91" s="26">
        <v>45982</v>
      </c>
      <c r="B91" s="20" t="s">
        <v>42</v>
      </c>
      <c r="C91" s="28">
        <v>544254</v>
      </c>
      <c r="D91" s="28"/>
      <c r="E91" s="25" t="s">
        <v>1105</v>
      </c>
      <c r="F91" s="93" t="s">
        <v>99</v>
      </c>
      <c r="H91" s="28" t="s">
        <v>22</v>
      </c>
      <c r="I91" s="28" t="s">
        <v>81</v>
      </c>
      <c r="J91" s="28" t="s">
        <v>167</v>
      </c>
      <c r="K91" s="25" t="s">
        <v>1162</v>
      </c>
      <c r="N91" s="27">
        <v>21000</v>
      </c>
      <c r="O91" s="6">
        <f t="shared" si="1"/>
        <v>863.0999999998603</v>
      </c>
    </row>
    <row r="92" spans="1:16" ht="22.05" customHeight="1" x14ac:dyDescent="0.2">
      <c r="A92" s="26">
        <v>45985</v>
      </c>
      <c r="B92" s="20" t="s">
        <v>42</v>
      </c>
      <c r="C92" s="28">
        <v>4366433830</v>
      </c>
      <c r="D92" s="28" t="s">
        <v>1133</v>
      </c>
      <c r="E92" s="25" t="s">
        <v>29</v>
      </c>
      <c r="F92" s="93" t="s">
        <v>99</v>
      </c>
      <c r="H92" s="28" t="s">
        <v>21</v>
      </c>
      <c r="I92" s="28" t="s">
        <v>81</v>
      </c>
      <c r="J92" s="28" t="s">
        <v>168</v>
      </c>
      <c r="K92" s="25" t="s">
        <v>1162</v>
      </c>
      <c r="M92" s="24">
        <v>300000</v>
      </c>
      <c r="O92" s="6">
        <f t="shared" si="1"/>
        <v>300863.09999999986</v>
      </c>
    </row>
    <row r="93" spans="1:16" ht="22.05" customHeight="1" x14ac:dyDescent="0.2">
      <c r="A93" s="26">
        <v>45985</v>
      </c>
      <c r="B93" s="20" t="s">
        <v>42</v>
      </c>
      <c r="C93" s="28">
        <v>8111</v>
      </c>
      <c r="D93" s="28"/>
      <c r="E93" s="25" t="s">
        <v>608</v>
      </c>
      <c r="F93" s="93" t="s">
        <v>77</v>
      </c>
      <c r="H93" s="28" t="s">
        <v>22</v>
      </c>
      <c r="I93" s="28" t="s">
        <v>57</v>
      </c>
      <c r="J93" s="28" t="s">
        <v>85</v>
      </c>
      <c r="K93" s="25" t="s">
        <v>611</v>
      </c>
      <c r="N93" s="27">
        <v>390</v>
      </c>
      <c r="O93" s="6">
        <f t="shared" si="1"/>
        <v>300473.09999999986</v>
      </c>
    </row>
    <row r="94" spans="1:16" ht="22.05" customHeight="1" x14ac:dyDescent="0.2">
      <c r="A94" s="26">
        <v>45985</v>
      </c>
      <c r="B94" s="20" t="s">
        <v>42</v>
      </c>
      <c r="C94" s="28">
        <v>8111</v>
      </c>
      <c r="D94" s="28"/>
      <c r="E94" s="25" t="s">
        <v>609</v>
      </c>
      <c r="F94" s="93" t="s">
        <v>77</v>
      </c>
      <c r="H94" s="28" t="s">
        <v>22</v>
      </c>
      <c r="I94" s="28" t="s">
        <v>57</v>
      </c>
      <c r="J94" s="28" t="s">
        <v>85</v>
      </c>
      <c r="K94" s="25" t="s">
        <v>611</v>
      </c>
      <c r="N94" s="27">
        <v>62.4</v>
      </c>
      <c r="O94" s="6">
        <f t="shared" si="1"/>
        <v>300410.69999999984</v>
      </c>
    </row>
    <row r="95" spans="1:16" ht="22.05" customHeight="1" x14ac:dyDescent="0.2">
      <c r="A95" s="26">
        <v>45985</v>
      </c>
      <c r="B95" s="20" t="s">
        <v>42</v>
      </c>
      <c r="C95" s="28"/>
      <c r="D95" s="28"/>
      <c r="E95" s="25" t="s">
        <v>4069</v>
      </c>
      <c r="F95" s="93" t="s">
        <v>7784</v>
      </c>
      <c r="H95" s="28" t="s">
        <v>22</v>
      </c>
      <c r="I95" s="28" t="s">
        <v>81</v>
      </c>
      <c r="J95" s="28" t="s">
        <v>33</v>
      </c>
      <c r="K95" s="25" t="s">
        <v>623</v>
      </c>
      <c r="N95" s="599">
        <v>300000</v>
      </c>
      <c r="O95" s="6">
        <f t="shared" si="1"/>
        <v>410.69999999983702</v>
      </c>
    </row>
    <row r="96" spans="1:16" ht="22.05" customHeight="1" x14ac:dyDescent="0.2">
      <c r="A96" s="26">
        <v>45988</v>
      </c>
      <c r="B96" s="20" t="s">
        <v>42</v>
      </c>
      <c r="C96" s="28">
        <v>204672</v>
      </c>
      <c r="D96" s="28"/>
      <c r="E96" s="25" t="s">
        <v>1118</v>
      </c>
      <c r="F96" s="93" t="s">
        <v>99</v>
      </c>
      <c r="H96" s="28" t="s">
        <v>21</v>
      </c>
      <c r="I96" s="28" t="s">
        <v>81</v>
      </c>
      <c r="J96" s="28" t="s">
        <v>167</v>
      </c>
      <c r="K96" s="25" t="s">
        <v>1162</v>
      </c>
      <c r="M96" s="24">
        <v>501500</v>
      </c>
      <c r="O96" s="6">
        <f t="shared" si="1"/>
        <v>501910.69999999984</v>
      </c>
    </row>
    <row r="97" spans="1:16" ht="22.05" customHeight="1" x14ac:dyDescent="0.2">
      <c r="A97" s="26">
        <v>45988</v>
      </c>
      <c r="B97" s="20" t="s">
        <v>42</v>
      </c>
      <c r="C97" s="28"/>
      <c r="D97" s="28"/>
      <c r="E97" s="25" t="s">
        <v>4069</v>
      </c>
      <c r="F97" s="93" t="s">
        <v>7785</v>
      </c>
      <c r="H97" s="28" t="s">
        <v>22</v>
      </c>
      <c r="I97" s="28" t="s">
        <v>81</v>
      </c>
      <c r="J97" s="28" t="s">
        <v>33</v>
      </c>
      <c r="K97" s="25" t="s">
        <v>623</v>
      </c>
      <c r="N97" s="599">
        <v>500000</v>
      </c>
      <c r="O97" s="6">
        <f t="shared" si="1"/>
        <v>1910.699999999837</v>
      </c>
    </row>
    <row r="98" spans="1:16" ht="22.05" customHeight="1" x14ac:dyDescent="0.2">
      <c r="A98" s="26">
        <v>45989</v>
      </c>
      <c r="B98" s="20" t="s">
        <v>42</v>
      </c>
      <c r="C98" s="28">
        <v>536532</v>
      </c>
      <c r="D98" s="28"/>
      <c r="E98" s="25" t="s">
        <v>1118</v>
      </c>
      <c r="F98" s="93" t="s">
        <v>99</v>
      </c>
      <c r="H98" s="28" t="s">
        <v>21</v>
      </c>
      <c r="I98" s="28" t="s">
        <v>81</v>
      </c>
      <c r="J98" s="28" t="s">
        <v>167</v>
      </c>
      <c r="K98" s="25" t="s">
        <v>1162</v>
      </c>
      <c r="M98" s="24">
        <v>375500</v>
      </c>
      <c r="O98" s="6">
        <f t="shared" si="1"/>
        <v>377410.69999999984</v>
      </c>
    </row>
    <row r="99" spans="1:16" ht="22.05" customHeight="1" thickBot="1" x14ac:dyDescent="0.25">
      <c r="A99" s="374">
        <v>45989</v>
      </c>
      <c r="B99" s="47" t="s">
        <v>42</v>
      </c>
      <c r="C99" s="69"/>
      <c r="D99" s="69"/>
      <c r="E99" s="89" t="s">
        <v>4069</v>
      </c>
      <c r="F99" s="377" t="s">
        <v>7786</v>
      </c>
      <c r="G99" s="69"/>
      <c r="H99" s="69" t="s">
        <v>22</v>
      </c>
      <c r="I99" s="69" t="s">
        <v>81</v>
      </c>
      <c r="J99" s="69" t="s">
        <v>33</v>
      </c>
      <c r="K99" s="89" t="s">
        <v>623</v>
      </c>
      <c r="L99" s="89"/>
      <c r="M99" s="380"/>
      <c r="N99" s="598">
        <v>375000</v>
      </c>
      <c r="O99" s="515">
        <f t="shared" si="1"/>
        <v>2410.699999999837</v>
      </c>
      <c r="P99" s="89"/>
    </row>
    <row r="100" spans="1:16" ht="22.05" customHeight="1" x14ac:dyDescent="0.2">
      <c r="A100" s="26">
        <v>45997</v>
      </c>
      <c r="B100" s="20" t="s">
        <v>42</v>
      </c>
      <c r="C100" s="28">
        <v>121438</v>
      </c>
      <c r="D100" s="28"/>
      <c r="E100" s="25" t="s">
        <v>1105</v>
      </c>
      <c r="F100" s="93" t="s">
        <v>99</v>
      </c>
      <c r="H100" s="28" t="s">
        <v>22</v>
      </c>
      <c r="I100" s="28" t="s">
        <v>81</v>
      </c>
      <c r="J100" s="28" t="s">
        <v>167</v>
      </c>
      <c r="K100" s="25" t="s">
        <v>1162</v>
      </c>
      <c r="N100" s="27">
        <v>1500</v>
      </c>
      <c r="O100" s="6">
        <f t="shared" si="1"/>
        <v>910.69999999983702</v>
      </c>
    </row>
    <row r="101" spans="1:16" ht="22.05" customHeight="1" thickBot="1" x14ac:dyDescent="0.25">
      <c r="A101" s="26">
        <v>45997</v>
      </c>
      <c r="B101" s="20" t="s">
        <v>42</v>
      </c>
      <c r="C101" s="69">
        <v>132148</v>
      </c>
      <c r="D101" s="69"/>
      <c r="E101" s="89" t="s">
        <v>1105</v>
      </c>
      <c r="F101" s="377" t="s">
        <v>99</v>
      </c>
      <c r="G101" s="69"/>
      <c r="H101" s="69" t="s">
        <v>22</v>
      </c>
      <c r="I101" s="69" t="s">
        <v>81</v>
      </c>
      <c r="J101" s="69" t="s">
        <v>167</v>
      </c>
      <c r="K101" s="89" t="s">
        <v>1162</v>
      </c>
      <c r="L101" s="89"/>
      <c r="M101" s="380"/>
      <c r="N101" s="381">
        <v>900</v>
      </c>
      <c r="O101" s="515">
        <f t="shared" si="1"/>
        <v>10.699999999837019</v>
      </c>
      <c r="P101" s="89"/>
    </row>
    <row r="102" spans="1:16" ht="22.05" customHeight="1" x14ac:dyDescent="0.2">
      <c r="B102" s="20" t="s">
        <v>42</v>
      </c>
      <c r="O102" s="6">
        <f t="shared" si="1"/>
        <v>10.699999999837019</v>
      </c>
    </row>
    <row r="103" spans="1:16" ht="22.05" customHeight="1" x14ac:dyDescent="0.2">
      <c r="B103" s="20" t="s">
        <v>42</v>
      </c>
      <c r="O103" s="6">
        <f t="shared" si="1"/>
        <v>10.699999999837019</v>
      </c>
    </row>
    <row r="104" spans="1:16" ht="22.05" customHeight="1" x14ac:dyDescent="0.2">
      <c r="B104" s="20" t="s">
        <v>42</v>
      </c>
      <c r="O104" s="6">
        <f t="shared" si="1"/>
        <v>10.699999999837019</v>
      </c>
    </row>
    <row r="105" spans="1:16" ht="22.05" customHeight="1" x14ac:dyDescent="0.2">
      <c r="B105" s="20" t="s">
        <v>42</v>
      </c>
      <c r="O105" s="6">
        <f t="shared" si="1"/>
        <v>10.699999999837019</v>
      </c>
    </row>
    <row r="106" spans="1:16" ht="22.05" customHeight="1" x14ac:dyDescent="0.2">
      <c r="B106" s="20" t="s">
        <v>42</v>
      </c>
      <c r="O106" s="6">
        <f t="shared" si="1"/>
        <v>10.699999999837019</v>
      </c>
    </row>
    <row r="107" spans="1:16" ht="22.05" customHeight="1" x14ac:dyDescent="0.2">
      <c r="B107" s="20" t="s">
        <v>42</v>
      </c>
      <c r="O107" s="6">
        <f t="shared" si="1"/>
        <v>10.699999999837019</v>
      </c>
    </row>
    <row r="108" spans="1:16" ht="22.05" customHeight="1" x14ac:dyDescent="0.2">
      <c r="B108" s="20" t="s">
        <v>42</v>
      </c>
      <c r="O108" s="6">
        <f t="shared" si="1"/>
        <v>10.699999999837019</v>
      </c>
    </row>
    <row r="109" spans="1:16" ht="22.05" customHeight="1" x14ac:dyDescent="0.2">
      <c r="B109" s="20" t="s">
        <v>42</v>
      </c>
      <c r="O109" s="6">
        <f t="shared" si="1"/>
        <v>10.699999999837019</v>
      </c>
    </row>
    <row r="110" spans="1:16" ht="22.05" customHeight="1" x14ac:dyDescent="0.2">
      <c r="B110" s="20" t="s">
        <v>42</v>
      </c>
      <c r="O110" s="6">
        <f t="shared" si="1"/>
        <v>10.699999999837019</v>
      </c>
    </row>
    <row r="111" spans="1:16" ht="22.05" customHeight="1" x14ac:dyDescent="0.2">
      <c r="B111" s="20" t="s">
        <v>42</v>
      </c>
      <c r="O111" s="6">
        <f t="shared" si="1"/>
        <v>10.699999999837019</v>
      </c>
    </row>
    <row r="112" spans="1:16" ht="22.05" customHeight="1" x14ac:dyDescent="0.2">
      <c r="B112" s="20" t="s">
        <v>42</v>
      </c>
      <c r="O112" s="6">
        <f t="shared" si="1"/>
        <v>10.699999999837019</v>
      </c>
    </row>
    <row r="113" spans="2:15" ht="22.05" customHeight="1" x14ac:dyDescent="0.2">
      <c r="B113" s="20" t="s">
        <v>42</v>
      </c>
      <c r="O113" s="6">
        <f t="shared" si="1"/>
        <v>10.699999999837019</v>
      </c>
    </row>
    <row r="114" spans="2:15" ht="22.05" customHeight="1" x14ac:dyDescent="0.2">
      <c r="B114" s="20" t="s">
        <v>42</v>
      </c>
      <c r="O114" s="6">
        <f t="shared" si="1"/>
        <v>10.699999999837019</v>
      </c>
    </row>
    <row r="115" spans="2:15" ht="22.05" customHeight="1" x14ac:dyDescent="0.2">
      <c r="B115" s="20" t="s">
        <v>42</v>
      </c>
      <c r="O115" s="6">
        <f t="shared" si="1"/>
        <v>10.699999999837019</v>
      </c>
    </row>
    <row r="116" spans="2:15" ht="22.05" customHeight="1" x14ac:dyDescent="0.2">
      <c r="B116" s="20" t="s">
        <v>42</v>
      </c>
      <c r="O116" s="6">
        <f t="shared" si="1"/>
        <v>10.699999999837019</v>
      </c>
    </row>
    <row r="117" spans="2:15" ht="22.05" customHeight="1" x14ac:dyDescent="0.2">
      <c r="B117" s="20" t="s">
        <v>42</v>
      </c>
      <c r="O117" s="6">
        <f t="shared" si="1"/>
        <v>10.699999999837019</v>
      </c>
    </row>
    <row r="118" spans="2:15" ht="22.05" customHeight="1" x14ac:dyDescent="0.2">
      <c r="B118" s="20" t="s">
        <v>42</v>
      </c>
    </row>
    <row r="119" spans="2:15" ht="22.05" customHeight="1" x14ac:dyDescent="0.2">
      <c r="B119" s="20" t="s">
        <v>42</v>
      </c>
    </row>
    <row r="120" spans="2:15" ht="22.05" customHeight="1" x14ac:dyDescent="0.2">
      <c r="B120" s="20" t="s">
        <v>42</v>
      </c>
    </row>
    <row r="121" spans="2:15" ht="22.05" customHeight="1" x14ac:dyDescent="0.2">
      <c r="B121" s="20" t="s">
        <v>42</v>
      </c>
    </row>
    <row r="122" spans="2:15" ht="22.05" customHeight="1" x14ac:dyDescent="0.2">
      <c r="B122" s="20" t="s">
        <v>42</v>
      </c>
    </row>
    <row r="123" spans="2:15" ht="22.05" customHeight="1" x14ac:dyDescent="0.2">
      <c r="B123" s="20" t="s">
        <v>42</v>
      </c>
    </row>
    <row r="124" spans="2:15" ht="22.05" customHeight="1" x14ac:dyDescent="0.2">
      <c r="B124" s="20" t="s">
        <v>42</v>
      </c>
    </row>
    <row r="125" spans="2:15" ht="22.05" customHeight="1" x14ac:dyDescent="0.2">
      <c r="B125" s="20" t="s">
        <v>42</v>
      </c>
    </row>
    <row r="126" spans="2:15" ht="22.05" customHeight="1" x14ac:dyDescent="0.2">
      <c r="B126" s="20" t="s">
        <v>42</v>
      </c>
    </row>
    <row r="127" spans="2:15" ht="22.05" customHeight="1" x14ac:dyDescent="0.2">
      <c r="B127" s="20" t="s">
        <v>42</v>
      </c>
    </row>
    <row r="128" spans="2:15" ht="22.05" customHeight="1" x14ac:dyDescent="0.2">
      <c r="B128" s="20" t="s">
        <v>42</v>
      </c>
    </row>
    <row r="129" spans="2:2" ht="22.05" customHeight="1" x14ac:dyDescent="0.2">
      <c r="B129" s="20" t="s">
        <v>42</v>
      </c>
    </row>
    <row r="130" spans="2:2" ht="22.05" customHeight="1" x14ac:dyDescent="0.2">
      <c r="B130" s="20" t="s">
        <v>42</v>
      </c>
    </row>
    <row r="131" spans="2:2" ht="22.05" customHeight="1" x14ac:dyDescent="0.2">
      <c r="B131" s="20" t="s">
        <v>42</v>
      </c>
    </row>
    <row r="132" spans="2:2" ht="22.05" customHeight="1" x14ac:dyDescent="0.2">
      <c r="B132" s="20" t="s">
        <v>42</v>
      </c>
    </row>
    <row r="133" spans="2:2" ht="22.05" customHeight="1" x14ac:dyDescent="0.2">
      <c r="B133" s="20" t="s">
        <v>42</v>
      </c>
    </row>
    <row r="134" spans="2:2" ht="22.05" customHeight="1" x14ac:dyDescent="0.2">
      <c r="B134" s="20" t="s">
        <v>42</v>
      </c>
    </row>
    <row r="135" spans="2:2" ht="22.05" customHeight="1" x14ac:dyDescent="0.2">
      <c r="B135" s="20" t="s">
        <v>42</v>
      </c>
    </row>
    <row r="136" spans="2:2" ht="22.05" customHeight="1" x14ac:dyDescent="0.2">
      <c r="B136" s="20" t="s">
        <v>42</v>
      </c>
    </row>
    <row r="137" spans="2:2" ht="22.05" customHeight="1" x14ac:dyDescent="0.2">
      <c r="B137" s="20" t="s">
        <v>42</v>
      </c>
    </row>
    <row r="138" spans="2:2" ht="22.05" customHeight="1" x14ac:dyDescent="0.2">
      <c r="B138" s="20" t="s">
        <v>42</v>
      </c>
    </row>
    <row r="139" spans="2:2" ht="22.05" customHeight="1" x14ac:dyDescent="0.2">
      <c r="B139" s="20" t="s">
        <v>42</v>
      </c>
    </row>
    <row r="140" spans="2:2" ht="22.05" customHeight="1" x14ac:dyDescent="0.2">
      <c r="B140" s="20" t="s">
        <v>42</v>
      </c>
    </row>
    <row r="141" spans="2:2" ht="22.05" customHeight="1" x14ac:dyDescent="0.2">
      <c r="B141" s="20" t="s">
        <v>42</v>
      </c>
    </row>
    <row r="142" spans="2:2" ht="22.05" customHeight="1" x14ac:dyDescent="0.2">
      <c r="B142" s="20" t="s">
        <v>42</v>
      </c>
    </row>
    <row r="143" spans="2:2" ht="22.05" customHeight="1" x14ac:dyDescent="0.2">
      <c r="B143" s="20" t="s">
        <v>42</v>
      </c>
    </row>
    <row r="144" spans="2:2" ht="22.05" customHeight="1" x14ac:dyDescent="0.2">
      <c r="B144" s="20" t="s">
        <v>42</v>
      </c>
    </row>
    <row r="145" spans="2:2" ht="22.05" customHeight="1" x14ac:dyDescent="0.2">
      <c r="B145" s="20" t="s">
        <v>42</v>
      </c>
    </row>
    <row r="146" spans="2:2" ht="22.05" customHeight="1" x14ac:dyDescent="0.2">
      <c r="B146" s="20" t="s">
        <v>42</v>
      </c>
    </row>
    <row r="147" spans="2:2" ht="22.05" customHeight="1" x14ac:dyDescent="0.2">
      <c r="B147" s="20" t="s">
        <v>42</v>
      </c>
    </row>
    <row r="148" spans="2:2" ht="22.05" customHeight="1" x14ac:dyDescent="0.2">
      <c r="B148" s="20" t="s">
        <v>42</v>
      </c>
    </row>
    <row r="149" spans="2:2" ht="22.05" customHeight="1" x14ac:dyDescent="0.2">
      <c r="B149" s="20" t="s">
        <v>42</v>
      </c>
    </row>
    <row r="150" spans="2:2" ht="22.05" customHeight="1" x14ac:dyDescent="0.2">
      <c r="B150" s="20" t="s">
        <v>42</v>
      </c>
    </row>
    <row r="151" spans="2:2" ht="22.05" customHeight="1" x14ac:dyDescent="0.2">
      <c r="B151" s="20" t="s">
        <v>42</v>
      </c>
    </row>
    <row r="152" spans="2:2" ht="22.05" customHeight="1" x14ac:dyDescent="0.2">
      <c r="B152" s="20" t="s">
        <v>42</v>
      </c>
    </row>
    <row r="153" spans="2:2" ht="22.05" customHeight="1" x14ac:dyDescent="0.2">
      <c r="B153" s="20" t="s">
        <v>42</v>
      </c>
    </row>
    <row r="154" spans="2:2" ht="22.05" customHeight="1" x14ac:dyDescent="0.2">
      <c r="B154" s="20" t="s">
        <v>42</v>
      </c>
    </row>
    <row r="155" spans="2:2" ht="22.05" customHeight="1" x14ac:dyDescent="0.2">
      <c r="B155" s="20" t="s">
        <v>42</v>
      </c>
    </row>
    <row r="156" spans="2:2" ht="22.05" customHeight="1" x14ac:dyDescent="0.2">
      <c r="B156" s="20" t="s">
        <v>42</v>
      </c>
    </row>
    <row r="157" spans="2:2" ht="22.05" customHeight="1" x14ac:dyDescent="0.2">
      <c r="B157" s="20" t="s">
        <v>42</v>
      </c>
    </row>
    <row r="158" spans="2:2" ht="22.05" customHeight="1" x14ac:dyDescent="0.2">
      <c r="B158" s="20" t="s">
        <v>42</v>
      </c>
    </row>
    <row r="159" spans="2:2" ht="22.05" customHeight="1" x14ac:dyDescent="0.2">
      <c r="B159" s="20" t="s">
        <v>42</v>
      </c>
    </row>
    <row r="160" spans="2:2" ht="22.05" customHeight="1" x14ac:dyDescent="0.2">
      <c r="B160" s="20" t="s">
        <v>42</v>
      </c>
    </row>
    <row r="161" spans="2:2" ht="22.05" customHeight="1" x14ac:dyDescent="0.2">
      <c r="B161" s="20" t="s">
        <v>42</v>
      </c>
    </row>
    <row r="162" spans="2:2" ht="22.05" customHeight="1" x14ac:dyDescent="0.2">
      <c r="B162" s="20" t="s">
        <v>42</v>
      </c>
    </row>
    <row r="163" spans="2:2" ht="22.05" customHeight="1" x14ac:dyDescent="0.2">
      <c r="B163" s="20" t="s">
        <v>42</v>
      </c>
    </row>
    <row r="164" spans="2:2" ht="22.05" customHeight="1" x14ac:dyDescent="0.2">
      <c r="B164" s="20" t="s">
        <v>42</v>
      </c>
    </row>
    <row r="165" spans="2:2" ht="22.05" customHeight="1" x14ac:dyDescent="0.2">
      <c r="B165" s="20" t="s">
        <v>42</v>
      </c>
    </row>
    <row r="166" spans="2:2" ht="22.05" customHeight="1" x14ac:dyDescent="0.2">
      <c r="B166" s="20" t="s">
        <v>42</v>
      </c>
    </row>
    <row r="167" spans="2:2" ht="22.05" customHeight="1" x14ac:dyDescent="0.2">
      <c r="B167" s="20" t="s">
        <v>42</v>
      </c>
    </row>
    <row r="168" spans="2:2" ht="22.05" customHeight="1" x14ac:dyDescent="0.2">
      <c r="B168" s="20" t="s">
        <v>42</v>
      </c>
    </row>
    <row r="169" spans="2:2" ht="22.05" customHeight="1" x14ac:dyDescent="0.2">
      <c r="B169" s="20" t="s">
        <v>42</v>
      </c>
    </row>
    <row r="170" spans="2:2" ht="22.05" customHeight="1" x14ac:dyDescent="0.2">
      <c r="B170" s="20" t="s">
        <v>42</v>
      </c>
    </row>
    <row r="171" spans="2:2" ht="22.05" customHeight="1" x14ac:dyDescent="0.2">
      <c r="B171" s="20" t="s">
        <v>42</v>
      </c>
    </row>
    <row r="172" spans="2:2" ht="22.05" customHeight="1" x14ac:dyDescent="0.2">
      <c r="B172" s="20" t="s">
        <v>42</v>
      </c>
    </row>
    <row r="173" spans="2:2" ht="22.05" customHeight="1" x14ac:dyDescent="0.2">
      <c r="B173" s="20" t="s">
        <v>42</v>
      </c>
    </row>
    <row r="174" spans="2:2" ht="22.05" customHeight="1" x14ac:dyDescent="0.2">
      <c r="B174" s="20" t="s">
        <v>42</v>
      </c>
    </row>
    <row r="175" spans="2:2" ht="22.05" customHeight="1" x14ac:dyDescent="0.2">
      <c r="B175" s="20" t="s">
        <v>42</v>
      </c>
    </row>
    <row r="176" spans="2:2" ht="22.05" customHeight="1" x14ac:dyDescent="0.2">
      <c r="B176" s="20" t="s">
        <v>42</v>
      </c>
    </row>
    <row r="177" spans="2:2" ht="22.05" customHeight="1" x14ac:dyDescent="0.2">
      <c r="B177" s="20" t="s">
        <v>42</v>
      </c>
    </row>
    <row r="178" spans="2:2" ht="22.05" customHeight="1" x14ac:dyDescent="0.2">
      <c r="B178" s="20" t="s">
        <v>42</v>
      </c>
    </row>
    <row r="179" spans="2:2" ht="22.05" customHeight="1" x14ac:dyDescent="0.2">
      <c r="B179" s="20" t="s">
        <v>42</v>
      </c>
    </row>
    <row r="180" spans="2:2" ht="22.05" customHeight="1" x14ac:dyDescent="0.2">
      <c r="B180" s="20" t="s">
        <v>42</v>
      </c>
    </row>
    <row r="181" spans="2:2" ht="22.05" customHeight="1" x14ac:dyDescent="0.2">
      <c r="B181" s="20" t="s">
        <v>42</v>
      </c>
    </row>
    <row r="182" spans="2:2" ht="22.05" customHeight="1" x14ac:dyDescent="0.2">
      <c r="B182" s="20" t="s">
        <v>42</v>
      </c>
    </row>
    <row r="183" spans="2:2" ht="22.05" customHeight="1" x14ac:dyDescent="0.2">
      <c r="B183" s="20" t="s">
        <v>42</v>
      </c>
    </row>
    <row r="184" spans="2:2" ht="22.05" customHeight="1" x14ac:dyDescent="0.2">
      <c r="B184" s="20" t="s">
        <v>42</v>
      </c>
    </row>
    <row r="185" spans="2:2" ht="22.05" customHeight="1" x14ac:dyDescent="0.2">
      <c r="B185" s="20" t="s">
        <v>42</v>
      </c>
    </row>
    <row r="186" spans="2:2" ht="22.05" customHeight="1" x14ac:dyDescent="0.2">
      <c r="B186" s="20" t="s">
        <v>42</v>
      </c>
    </row>
    <row r="187" spans="2:2" ht="22.05" customHeight="1" x14ac:dyDescent="0.2">
      <c r="B187" s="20" t="s">
        <v>42</v>
      </c>
    </row>
    <row r="188" spans="2:2" ht="22.05" customHeight="1" x14ac:dyDescent="0.2">
      <c r="B188" s="20" t="s">
        <v>42</v>
      </c>
    </row>
    <row r="189" spans="2:2" ht="22.05" customHeight="1" x14ac:dyDescent="0.2">
      <c r="B189" s="20" t="s">
        <v>42</v>
      </c>
    </row>
    <row r="190" spans="2:2" ht="22.05" customHeight="1" x14ac:dyDescent="0.2">
      <c r="B190" s="20" t="s">
        <v>42</v>
      </c>
    </row>
    <row r="191" spans="2:2" ht="22.05" customHeight="1" x14ac:dyDescent="0.2">
      <c r="B191" s="20" t="s">
        <v>42</v>
      </c>
    </row>
    <row r="192" spans="2:2" ht="22.05" customHeight="1" x14ac:dyDescent="0.2">
      <c r="B192" s="20" t="s">
        <v>42</v>
      </c>
    </row>
    <row r="193" spans="2:2" ht="22.05" customHeight="1" x14ac:dyDescent="0.2">
      <c r="B193" s="20" t="s">
        <v>42</v>
      </c>
    </row>
    <row r="194" spans="2:2" ht="22.05" customHeight="1" x14ac:dyDescent="0.2">
      <c r="B194" s="20" t="s">
        <v>42</v>
      </c>
    </row>
    <row r="195" spans="2:2" ht="22.05" customHeight="1" x14ac:dyDescent="0.2">
      <c r="B195" s="20" t="s">
        <v>42</v>
      </c>
    </row>
    <row r="196" spans="2:2" ht="22.05" customHeight="1" x14ac:dyDescent="0.2">
      <c r="B196" s="20" t="s">
        <v>42</v>
      </c>
    </row>
    <row r="197" spans="2:2" ht="22.05" customHeight="1" x14ac:dyDescent="0.2">
      <c r="B197" s="20" t="s">
        <v>42</v>
      </c>
    </row>
    <row r="198" spans="2:2" ht="22.05" customHeight="1" x14ac:dyDescent="0.2">
      <c r="B198" s="20" t="s">
        <v>42</v>
      </c>
    </row>
    <row r="199" spans="2:2" ht="22.05" customHeight="1" x14ac:dyDescent="0.2">
      <c r="B199" s="20" t="s">
        <v>42</v>
      </c>
    </row>
    <row r="200" spans="2:2" ht="22.05" customHeight="1" x14ac:dyDescent="0.2">
      <c r="B200" s="20" t="s">
        <v>42</v>
      </c>
    </row>
    <row r="201" spans="2:2" ht="22.05" customHeight="1" x14ac:dyDescent="0.2">
      <c r="B201" s="20" t="s">
        <v>42</v>
      </c>
    </row>
    <row r="202" spans="2:2" ht="22.05" customHeight="1" x14ac:dyDescent="0.2">
      <c r="B202" s="20" t="s">
        <v>42</v>
      </c>
    </row>
    <row r="203" spans="2:2" ht="22.05" customHeight="1" x14ac:dyDescent="0.2">
      <c r="B203" s="20" t="s">
        <v>42</v>
      </c>
    </row>
    <row r="204" spans="2:2" ht="22.05" customHeight="1" x14ac:dyDescent="0.2">
      <c r="B204" s="20" t="s">
        <v>42</v>
      </c>
    </row>
    <row r="205" spans="2:2" ht="22.05" customHeight="1" x14ac:dyDescent="0.2">
      <c r="B205" s="20" t="s">
        <v>42</v>
      </c>
    </row>
    <row r="206" spans="2:2" ht="22.05" customHeight="1" x14ac:dyDescent="0.2">
      <c r="B206" s="20" t="s">
        <v>42</v>
      </c>
    </row>
    <row r="207" spans="2:2" ht="22.05" customHeight="1" x14ac:dyDescent="0.2">
      <c r="B207" s="20" t="s">
        <v>42</v>
      </c>
    </row>
    <row r="208" spans="2:2" ht="22.05" customHeight="1" x14ac:dyDescent="0.2">
      <c r="B208" s="20" t="s">
        <v>42</v>
      </c>
    </row>
    <row r="209" spans="2:2" ht="22.05" customHeight="1" x14ac:dyDescent="0.2">
      <c r="B209" s="20" t="s">
        <v>42</v>
      </c>
    </row>
    <row r="210" spans="2:2" ht="22.05" customHeight="1" x14ac:dyDescent="0.2">
      <c r="B210" s="20" t="s">
        <v>42</v>
      </c>
    </row>
    <row r="211" spans="2:2" ht="22.05" customHeight="1" x14ac:dyDescent="0.2">
      <c r="B211" s="20" t="s">
        <v>42</v>
      </c>
    </row>
    <row r="212" spans="2:2" ht="22.05" customHeight="1" x14ac:dyDescent="0.2">
      <c r="B212" s="20" t="s">
        <v>42</v>
      </c>
    </row>
    <row r="213" spans="2:2" ht="22.05" customHeight="1" x14ac:dyDescent="0.2">
      <c r="B213" s="20" t="s">
        <v>42</v>
      </c>
    </row>
    <row r="214" spans="2:2" ht="22.05" customHeight="1" x14ac:dyDescent="0.2">
      <c r="B214" s="20" t="s">
        <v>42</v>
      </c>
    </row>
    <row r="215" spans="2:2" ht="22.05" customHeight="1" x14ac:dyDescent="0.2">
      <c r="B215" s="20" t="s">
        <v>42</v>
      </c>
    </row>
    <row r="216" spans="2:2" ht="22.05" customHeight="1" x14ac:dyDescent="0.2">
      <c r="B216" s="20" t="s">
        <v>42</v>
      </c>
    </row>
    <row r="217" spans="2:2" ht="22.05" customHeight="1" x14ac:dyDescent="0.2">
      <c r="B217" s="20" t="s">
        <v>42</v>
      </c>
    </row>
    <row r="218" spans="2:2" ht="22.05" customHeight="1" x14ac:dyDescent="0.2">
      <c r="B218" s="20" t="s">
        <v>42</v>
      </c>
    </row>
    <row r="219" spans="2:2" ht="22.05" customHeight="1" x14ac:dyDescent="0.2">
      <c r="B219" s="20" t="s">
        <v>42</v>
      </c>
    </row>
    <row r="220" spans="2:2" ht="22.05" customHeight="1" x14ac:dyDescent="0.2">
      <c r="B220" s="20" t="s">
        <v>42</v>
      </c>
    </row>
    <row r="221" spans="2:2" ht="22.05" customHeight="1" x14ac:dyDescent="0.2">
      <c r="B221" s="20" t="s">
        <v>42</v>
      </c>
    </row>
    <row r="222" spans="2:2" ht="22.05" customHeight="1" x14ac:dyDescent="0.2">
      <c r="B222" s="20" t="s">
        <v>42</v>
      </c>
    </row>
    <row r="223" spans="2:2" ht="22.05" customHeight="1" x14ac:dyDescent="0.2">
      <c r="B223" s="20" t="s">
        <v>42</v>
      </c>
    </row>
    <row r="224" spans="2:2" ht="22.05" customHeight="1" x14ac:dyDescent="0.2">
      <c r="B224" s="20" t="s">
        <v>42</v>
      </c>
    </row>
    <row r="225" spans="2:2" ht="22.05" customHeight="1" x14ac:dyDescent="0.2">
      <c r="B225" s="20" t="s">
        <v>42</v>
      </c>
    </row>
    <row r="226" spans="2:2" ht="22.05" customHeight="1" x14ac:dyDescent="0.2">
      <c r="B226" s="20" t="s">
        <v>42</v>
      </c>
    </row>
    <row r="227" spans="2:2" ht="22.05" customHeight="1" x14ac:dyDescent="0.2">
      <c r="B227" s="20" t="s">
        <v>42</v>
      </c>
    </row>
    <row r="228" spans="2:2" ht="22.05" customHeight="1" x14ac:dyDescent="0.2">
      <c r="B228" s="20" t="s">
        <v>42</v>
      </c>
    </row>
    <row r="229" spans="2:2" ht="22.05" customHeight="1" x14ac:dyDescent="0.2">
      <c r="B229" s="20" t="s">
        <v>42</v>
      </c>
    </row>
    <row r="230" spans="2:2" ht="22.05" customHeight="1" x14ac:dyDescent="0.2">
      <c r="B230" s="20" t="s">
        <v>42</v>
      </c>
    </row>
    <row r="231" spans="2:2" ht="22.05" customHeight="1" x14ac:dyDescent="0.2">
      <c r="B231" s="20" t="s">
        <v>42</v>
      </c>
    </row>
    <row r="232" spans="2:2" ht="22.05" customHeight="1" x14ac:dyDescent="0.2">
      <c r="B232" s="20" t="s">
        <v>42</v>
      </c>
    </row>
    <row r="233" spans="2:2" ht="22.05" customHeight="1" x14ac:dyDescent="0.2">
      <c r="B233" s="20" t="s">
        <v>42</v>
      </c>
    </row>
    <row r="234" spans="2:2" ht="22.05" customHeight="1" x14ac:dyDescent="0.2">
      <c r="B234" s="20" t="s">
        <v>42</v>
      </c>
    </row>
    <row r="235" spans="2:2" ht="22.05" customHeight="1" x14ac:dyDescent="0.2">
      <c r="B235" s="20" t="s">
        <v>42</v>
      </c>
    </row>
    <row r="236" spans="2:2" ht="22.05" customHeight="1" x14ac:dyDescent="0.2">
      <c r="B236" s="20" t="s">
        <v>42</v>
      </c>
    </row>
    <row r="237" spans="2:2" ht="22.05" customHeight="1" x14ac:dyDescent="0.2">
      <c r="B237" s="20" t="s">
        <v>42</v>
      </c>
    </row>
    <row r="238" spans="2:2" ht="22.05" customHeight="1" x14ac:dyDescent="0.2">
      <c r="B238" s="20" t="s">
        <v>42</v>
      </c>
    </row>
    <row r="239" spans="2:2" ht="22.05" customHeight="1" x14ac:dyDescent="0.2">
      <c r="B239" s="20" t="s">
        <v>42</v>
      </c>
    </row>
    <row r="240" spans="2:2" ht="22.05" customHeight="1" x14ac:dyDescent="0.2">
      <c r="B240" s="20" t="s">
        <v>42</v>
      </c>
    </row>
    <row r="241" spans="2:2" ht="22.05" customHeight="1" x14ac:dyDescent="0.2">
      <c r="B241" s="20" t="s">
        <v>42</v>
      </c>
    </row>
    <row r="242" spans="2:2" ht="22.05" customHeight="1" x14ac:dyDescent="0.2">
      <c r="B242" s="20" t="s">
        <v>42</v>
      </c>
    </row>
    <row r="243" spans="2:2" ht="22.05" customHeight="1" x14ac:dyDescent="0.2">
      <c r="B243" s="20" t="s">
        <v>42</v>
      </c>
    </row>
    <row r="244" spans="2:2" ht="22.05" customHeight="1" x14ac:dyDescent="0.2">
      <c r="B244" s="20" t="s">
        <v>42</v>
      </c>
    </row>
    <row r="245" spans="2:2" ht="22.05" customHeight="1" x14ac:dyDescent="0.2">
      <c r="B245" s="20" t="s">
        <v>42</v>
      </c>
    </row>
    <row r="246" spans="2:2" ht="22.05" customHeight="1" x14ac:dyDescent="0.2">
      <c r="B246" s="20" t="s">
        <v>42</v>
      </c>
    </row>
    <row r="247" spans="2:2" ht="22.05" customHeight="1" x14ac:dyDescent="0.2">
      <c r="B247" s="20" t="s">
        <v>42</v>
      </c>
    </row>
    <row r="248" spans="2:2" ht="22.05" customHeight="1" x14ac:dyDescent="0.2">
      <c r="B248" s="20" t="s">
        <v>42</v>
      </c>
    </row>
    <row r="249" spans="2:2" ht="22.05" customHeight="1" x14ac:dyDescent="0.2">
      <c r="B249" s="20" t="s">
        <v>42</v>
      </c>
    </row>
    <row r="250" spans="2:2" ht="22.05" customHeight="1" x14ac:dyDescent="0.2">
      <c r="B250" s="20" t="s">
        <v>42</v>
      </c>
    </row>
    <row r="251" spans="2:2" ht="22.05" customHeight="1" x14ac:dyDescent="0.2">
      <c r="B251" s="20" t="s">
        <v>42</v>
      </c>
    </row>
    <row r="252" spans="2:2" ht="22.05" customHeight="1" x14ac:dyDescent="0.2">
      <c r="B252" s="20" t="s">
        <v>42</v>
      </c>
    </row>
    <row r="253" spans="2:2" ht="22.05" customHeight="1" x14ac:dyDescent="0.2">
      <c r="B253" s="20" t="s">
        <v>42</v>
      </c>
    </row>
    <row r="254" spans="2:2" ht="22.05" customHeight="1" x14ac:dyDescent="0.2">
      <c r="B254" s="20" t="s">
        <v>42</v>
      </c>
    </row>
    <row r="255" spans="2:2" ht="22.05" customHeight="1" x14ac:dyDescent="0.2">
      <c r="B255" s="20" t="s">
        <v>42</v>
      </c>
    </row>
    <row r="256" spans="2:2" ht="22.05" customHeight="1" x14ac:dyDescent="0.2">
      <c r="B256" s="20" t="s">
        <v>42</v>
      </c>
    </row>
    <row r="257" spans="2:2" ht="22.05" customHeight="1" x14ac:dyDescent="0.2">
      <c r="B257" s="20" t="s">
        <v>42</v>
      </c>
    </row>
    <row r="258" spans="2:2" ht="22.05" customHeight="1" x14ac:dyDescent="0.2">
      <c r="B258" s="20" t="s">
        <v>42</v>
      </c>
    </row>
    <row r="259" spans="2:2" ht="22.05" customHeight="1" x14ac:dyDescent="0.2">
      <c r="B259" s="20" t="s">
        <v>42</v>
      </c>
    </row>
    <row r="260" spans="2:2" ht="22.05" customHeight="1" x14ac:dyDescent="0.2">
      <c r="B260" s="20" t="s">
        <v>42</v>
      </c>
    </row>
    <row r="261" spans="2:2" ht="22.05" customHeight="1" x14ac:dyDescent="0.2">
      <c r="B261" s="20" t="s">
        <v>42</v>
      </c>
    </row>
    <row r="262" spans="2:2" ht="22.05" customHeight="1" x14ac:dyDescent="0.2">
      <c r="B262" s="20" t="s">
        <v>42</v>
      </c>
    </row>
    <row r="263" spans="2:2" ht="22.05" customHeight="1" x14ac:dyDescent="0.2">
      <c r="B263" s="20" t="s">
        <v>42</v>
      </c>
    </row>
    <row r="264" spans="2:2" ht="22.05" customHeight="1" x14ac:dyDescent="0.2">
      <c r="B264" s="20" t="s">
        <v>42</v>
      </c>
    </row>
    <row r="265" spans="2:2" ht="22.05" customHeight="1" x14ac:dyDescent="0.2">
      <c r="B265" s="20" t="s">
        <v>42</v>
      </c>
    </row>
    <row r="266" spans="2:2" ht="22.05" customHeight="1" x14ac:dyDescent="0.2">
      <c r="B266" s="20" t="s">
        <v>42</v>
      </c>
    </row>
    <row r="267" spans="2:2" ht="22.05" customHeight="1" x14ac:dyDescent="0.2">
      <c r="B267" s="20" t="s">
        <v>42</v>
      </c>
    </row>
    <row r="268" spans="2:2" ht="22.05" customHeight="1" x14ac:dyDescent="0.2">
      <c r="B268" s="20" t="s">
        <v>42</v>
      </c>
    </row>
    <row r="269" spans="2:2" ht="22.05" customHeight="1" x14ac:dyDescent="0.2">
      <c r="B269" s="20" t="s">
        <v>42</v>
      </c>
    </row>
    <row r="270" spans="2:2" ht="22.05" customHeight="1" x14ac:dyDescent="0.2">
      <c r="B270" s="20" t="s">
        <v>42</v>
      </c>
    </row>
    <row r="271" spans="2:2" ht="22.05" customHeight="1" x14ac:dyDescent="0.2">
      <c r="B271" s="20" t="s">
        <v>42</v>
      </c>
    </row>
    <row r="272" spans="2:2" ht="22.05" customHeight="1" x14ac:dyDescent="0.2">
      <c r="B272" s="20" t="s">
        <v>42</v>
      </c>
    </row>
    <row r="273" spans="2:2" ht="22.05" customHeight="1" x14ac:dyDescent="0.2">
      <c r="B273" s="20" t="s">
        <v>42</v>
      </c>
    </row>
    <row r="274" spans="2:2" ht="22.05" customHeight="1" x14ac:dyDescent="0.2">
      <c r="B274" s="20" t="s">
        <v>42</v>
      </c>
    </row>
    <row r="275" spans="2:2" ht="22.05" customHeight="1" x14ac:dyDescent="0.2">
      <c r="B275" s="20" t="s">
        <v>42</v>
      </c>
    </row>
    <row r="276" spans="2:2" ht="22.05" customHeight="1" x14ac:dyDescent="0.2">
      <c r="B276" s="20" t="s">
        <v>42</v>
      </c>
    </row>
    <row r="277" spans="2:2" ht="22.05" customHeight="1" x14ac:dyDescent="0.2">
      <c r="B277" s="20" t="s">
        <v>42</v>
      </c>
    </row>
    <row r="278" spans="2:2" ht="22.05" customHeight="1" x14ac:dyDescent="0.2">
      <c r="B278" s="20" t="s">
        <v>42</v>
      </c>
    </row>
  </sheetData>
  <autoFilter ref="A1:P1" xr:uid="{BF03A2B7-3131-4019-978E-24DA8637EC93}"/>
  <dataValidations count="7">
    <dataValidation type="list" allowBlank="1" showInputMessage="1" showErrorMessage="1" sqref="I2:I1246" xr:uid="{1010061E-59AF-403B-9D7F-0937BD138E3A}">
      <formula1>INDIRECT($H2)</formula1>
    </dataValidation>
    <dataValidation type="list" allowBlank="1" showInputMessage="1" showErrorMessage="1" sqref="J945 J1255 J2:J914" xr:uid="{F1ECF4CD-282A-4537-A837-0E5B796D3A72}">
      <formula1>INDIRECT($I2)</formula1>
    </dataValidation>
    <dataValidation type="list" allowBlank="1" showInputMessage="1" showErrorMessage="1" sqref="F2:F1031" xr:uid="{923E36A2-5AA5-46A0-BD44-D872C436D58C}">
      <formula1>ESTADO</formula1>
    </dataValidation>
    <dataValidation type="list" allowBlank="1" showInputMessage="1" showErrorMessage="1" sqref="H2:H1031" xr:uid="{03D3FC76-0503-4697-ABE4-0DE992F03869}">
      <formula1>TIPO</formula1>
    </dataValidation>
    <dataValidation type="date" allowBlank="1" showInputMessage="1" showErrorMessage="1" sqref="A967:E1031" xr:uid="{2E7E15D9-696C-4B6A-B37C-8DBBC07D6B70}">
      <formula1>45292</formula1>
      <formula2>45657</formula2>
    </dataValidation>
    <dataValidation type="list" allowBlank="1" showInputMessage="1" showErrorMessage="1" sqref="B2:B1254" xr:uid="{4E61F463-7F9B-4C16-BBA8-4D32C13C4342}">
      <formula1>BANCO</formula1>
    </dataValidation>
    <dataValidation type="list" allowBlank="1" showInputMessage="1" showErrorMessage="1" error="VERIFICA CONCEPTO EN LISTA" sqref="J915:J944 J946:J1031" xr:uid="{58F403A1-9542-4B7D-8051-9AA0C059B243}">
      <formula1>INDIRECT($I915)</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3175D-1214-4EDA-AEA2-3114DF5133F6}">
  <sheetPr filterMode="1">
    <tabColor rgb="FF9999FF"/>
  </sheetPr>
  <dimension ref="A1:P1011"/>
  <sheetViews>
    <sheetView zoomScaleNormal="100" workbookViewId="0">
      <pane xSplit="1" ySplit="1" topLeftCell="H102" activePane="bottomRight" state="frozen"/>
      <selection pane="topRight" activeCell="B1" sqref="B1"/>
      <selection pane="bottomLeft" activeCell="A2" sqref="A2"/>
      <selection pane="bottomRight" activeCell="N116" sqref="N116"/>
    </sheetView>
  </sheetViews>
  <sheetFormatPr baseColWidth="10" defaultColWidth="11.44140625" defaultRowHeight="22.05" customHeight="1" x14ac:dyDescent="0.2"/>
  <cols>
    <col min="1" max="1" width="12.44140625" style="26" customWidth="1"/>
    <col min="2" max="2" width="10.77734375" style="8" bestFit="1" customWidth="1"/>
    <col min="3" max="3" width="12.44140625" style="147" customWidth="1"/>
    <col min="4" max="4" width="16.6640625" style="26" customWidth="1"/>
    <col min="5" max="5" width="29.44140625" style="147" customWidth="1"/>
    <col min="6" max="6" width="18.77734375" style="93" customWidth="1"/>
    <col min="7" max="7" width="10.109375" style="28" customWidth="1"/>
    <col min="8" max="8" width="12.109375" style="28" customWidth="1"/>
    <col min="9" max="9" width="15.6640625" style="28" customWidth="1"/>
    <col min="10" max="10" width="29" style="28" customWidth="1"/>
    <col min="11" max="11" width="35.109375" style="25" customWidth="1"/>
    <col min="12" max="12" width="18" style="25" customWidth="1"/>
    <col min="13" max="13" width="15.44140625" style="24" customWidth="1"/>
    <col min="14" max="14" width="18.33203125" style="27" customWidth="1"/>
    <col min="15" max="15" width="15.6640625" style="150" customWidth="1"/>
    <col min="16" max="16" width="22.33203125" style="25" customWidth="1"/>
    <col min="17" max="16384" width="11.44140625" style="8"/>
  </cols>
  <sheetData>
    <row r="1" spans="1:16" ht="22.05" customHeight="1" x14ac:dyDescent="0.2">
      <c r="A1" s="42" t="s">
        <v>0</v>
      </c>
      <c r="B1" s="43" t="s">
        <v>6</v>
      </c>
      <c r="C1" s="155" t="s">
        <v>74</v>
      </c>
      <c r="D1" s="54" t="s">
        <v>75</v>
      </c>
      <c r="E1" s="155" t="s">
        <v>7</v>
      </c>
      <c r="F1" s="43" t="s">
        <v>76</v>
      </c>
      <c r="G1" s="44" t="s">
        <v>1</v>
      </c>
      <c r="H1" s="43" t="s">
        <v>8</v>
      </c>
      <c r="I1" s="43" t="s">
        <v>12</v>
      </c>
      <c r="J1" s="43" t="s">
        <v>10</v>
      </c>
      <c r="K1" s="44" t="s">
        <v>9</v>
      </c>
      <c r="L1" s="44" t="s">
        <v>119</v>
      </c>
      <c r="M1" s="45" t="s">
        <v>2</v>
      </c>
      <c r="N1" s="71" t="s">
        <v>3</v>
      </c>
      <c r="O1" s="244" t="s">
        <v>4</v>
      </c>
      <c r="P1" s="46" t="s">
        <v>20</v>
      </c>
    </row>
    <row r="2" spans="1:16" ht="22.05" hidden="1" customHeight="1" x14ac:dyDescent="0.2">
      <c r="A2" s="186">
        <v>45658</v>
      </c>
      <c r="B2" s="100" t="s">
        <v>43</v>
      </c>
      <c r="C2" s="122"/>
      <c r="D2" s="122"/>
      <c r="E2" s="207" t="s">
        <v>23</v>
      </c>
      <c r="F2" s="20" t="s">
        <v>27</v>
      </c>
      <c r="G2" s="22"/>
      <c r="H2" s="21" t="s">
        <v>27</v>
      </c>
      <c r="I2" s="21" t="s">
        <v>27</v>
      </c>
      <c r="J2" s="21" t="s">
        <v>27</v>
      </c>
      <c r="K2" s="207" t="s">
        <v>23</v>
      </c>
      <c r="L2" s="207"/>
      <c r="M2" s="187"/>
      <c r="N2" s="188"/>
      <c r="O2" s="208">
        <v>2176.5</v>
      </c>
    </row>
    <row r="3" spans="1:16" ht="22.05" hidden="1" customHeight="1" x14ac:dyDescent="0.2">
      <c r="A3" s="186">
        <v>45679</v>
      </c>
      <c r="B3" s="100" t="s">
        <v>43</v>
      </c>
      <c r="C3" s="122">
        <v>120193</v>
      </c>
      <c r="D3" s="123"/>
      <c r="E3" s="123" t="s">
        <v>1182</v>
      </c>
      <c r="F3" s="211" t="s">
        <v>99</v>
      </c>
      <c r="G3" s="41"/>
      <c r="H3" s="21" t="s">
        <v>21</v>
      </c>
      <c r="I3" s="21" t="s">
        <v>81</v>
      </c>
      <c r="J3" s="21" t="s">
        <v>167</v>
      </c>
      <c r="K3" s="123" t="s">
        <v>1162</v>
      </c>
      <c r="L3" s="49"/>
      <c r="M3" s="189">
        <v>20000</v>
      </c>
      <c r="N3" s="190"/>
      <c r="O3" s="189">
        <f>O2+M3-N3</f>
        <v>22176.5</v>
      </c>
    </row>
    <row r="4" spans="1:16" ht="22.05" hidden="1" customHeight="1" x14ac:dyDescent="0.2">
      <c r="A4" s="186">
        <v>45680</v>
      </c>
      <c r="B4" s="100" t="s">
        <v>43</v>
      </c>
      <c r="C4" s="122">
        <v>245042</v>
      </c>
      <c r="D4" s="123"/>
      <c r="E4" s="123" t="s">
        <v>1182</v>
      </c>
      <c r="F4" s="211" t="s">
        <v>99</v>
      </c>
      <c r="G4" s="41"/>
      <c r="H4" s="21" t="s">
        <v>21</v>
      </c>
      <c r="I4" s="21" t="s">
        <v>81</v>
      </c>
      <c r="J4" s="21" t="s">
        <v>167</v>
      </c>
      <c r="K4" s="123" t="s">
        <v>1162</v>
      </c>
      <c r="L4" s="49"/>
      <c r="M4" s="189">
        <v>1261.46</v>
      </c>
      <c r="N4" s="196"/>
      <c r="O4" s="189">
        <f t="shared" ref="O4:O51" si="0">O3+M4-N4</f>
        <v>23437.96</v>
      </c>
    </row>
    <row r="5" spans="1:16" ht="22.05" hidden="1" customHeight="1" x14ac:dyDescent="0.2">
      <c r="A5" s="186">
        <v>45680</v>
      </c>
      <c r="B5" s="100" t="s">
        <v>43</v>
      </c>
      <c r="C5" s="122">
        <v>47637</v>
      </c>
      <c r="D5" s="123"/>
      <c r="E5" s="123" t="s">
        <v>59</v>
      </c>
      <c r="F5" s="211" t="s">
        <v>99</v>
      </c>
      <c r="G5" s="41"/>
      <c r="H5" s="21" t="s">
        <v>22</v>
      </c>
      <c r="I5" s="21" t="s">
        <v>59</v>
      </c>
      <c r="J5" s="21" t="s">
        <v>59</v>
      </c>
      <c r="K5" s="123" t="s">
        <v>635</v>
      </c>
      <c r="L5" s="49"/>
      <c r="M5" s="189"/>
      <c r="N5" s="196">
        <v>22704</v>
      </c>
      <c r="O5" s="189">
        <f t="shared" si="0"/>
        <v>733.95999999999913</v>
      </c>
    </row>
    <row r="6" spans="1:16" ht="22.05" hidden="1" customHeight="1" x14ac:dyDescent="0.2">
      <c r="A6" s="186">
        <v>45688</v>
      </c>
      <c r="B6" s="100" t="s">
        <v>43</v>
      </c>
      <c r="C6" s="122">
        <v>225190</v>
      </c>
      <c r="D6" s="122"/>
      <c r="E6" s="207" t="s">
        <v>1182</v>
      </c>
      <c r="F6" s="345" t="s">
        <v>79</v>
      </c>
      <c r="G6" s="41"/>
      <c r="H6" s="21" t="s">
        <v>21</v>
      </c>
      <c r="I6" s="21" t="s">
        <v>28</v>
      </c>
      <c r="J6" s="21" t="s">
        <v>30</v>
      </c>
      <c r="K6" s="207" t="s">
        <v>1185</v>
      </c>
      <c r="L6" s="49"/>
      <c r="M6" s="208">
        <v>70000</v>
      </c>
      <c r="N6" s="198"/>
      <c r="O6" s="189">
        <f t="shared" si="0"/>
        <v>70733.959999999992</v>
      </c>
    </row>
    <row r="7" spans="1:16" ht="22.05" hidden="1" customHeight="1" x14ac:dyDescent="0.2">
      <c r="A7" s="186">
        <v>45688</v>
      </c>
      <c r="B7" s="100" t="s">
        <v>43</v>
      </c>
      <c r="C7" s="122">
        <v>275160</v>
      </c>
      <c r="D7" s="202"/>
      <c r="E7" s="285" t="s">
        <v>1044</v>
      </c>
      <c r="F7" s="344" t="s">
        <v>78</v>
      </c>
      <c r="G7" s="41">
        <v>726</v>
      </c>
      <c r="H7" s="21" t="s">
        <v>22</v>
      </c>
      <c r="I7" s="21" t="s">
        <v>81</v>
      </c>
      <c r="J7" s="21" t="s">
        <v>33</v>
      </c>
      <c r="K7" s="285" t="s">
        <v>850</v>
      </c>
      <c r="L7" s="49"/>
      <c r="M7" s="212"/>
      <c r="N7" s="192">
        <v>39752.28</v>
      </c>
      <c r="O7" s="212">
        <f t="shared" si="0"/>
        <v>30981.679999999993</v>
      </c>
    </row>
    <row r="8" spans="1:16" ht="22.05" hidden="1" customHeight="1" x14ac:dyDescent="0.2">
      <c r="A8" s="186">
        <v>45688</v>
      </c>
      <c r="B8" s="100" t="s">
        <v>43</v>
      </c>
      <c r="C8" s="122">
        <v>275277</v>
      </c>
      <c r="D8" s="123"/>
      <c r="E8" s="123" t="s">
        <v>1044</v>
      </c>
      <c r="F8" s="211" t="s">
        <v>78</v>
      </c>
      <c r="G8" s="22">
        <v>727</v>
      </c>
      <c r="H8" s="21" t="s">
        <v>22</v>
      </c>
      <c r="I8" s="21" t="s">
        <v>81</v>
      </c>
      <c r="J8" s="21" t="s">
        <v>33</v>
      </c>
      <c r="K8" s="123" t="s">
        <v>850</v>
      </c>
      <c r="L8" s="39"/>
      <c r="M8" s="189"/>
      <c r="N8" s="192">
        <v>30000</v>
      </c>
      <c r="O8" s="189">
        <f t="shared" si="0"/>
        <v>981.67999999999302</v>
      </c>
    </row>
    <row r="9" spans="1:16" ht="22.05" hidden="1" customHeight="1" x14ac:dyDescent="0.2">
      <c r="A9" s="186">
        <v>45688</v>
      </c>
      <c r="B9" s="100" t="s">
        <v>43</v>
      </c>
      <c r="C9" s="122">
        <v>10345918</v>
      </c>
      <c r="D9" s="123"/>
      <c r="E9" s="123" t="s">
        <v>1183</v>
      </c>
      <c r="F9" s="211" t="s">
        <v>77</v>
      </c>
      <c r="G9" s="22"/>
      <c r="H9" s="21" t="s">
        <v>22</v>
      </c>
      <c r="I9" s="21" t="s">
        <v>57</v>
      </c>
      <c r="J9" s="21" t="s">
        <v>85</v>
      </c>
      <c r="K9" s="123" t="s">
        <v>611</v>
      </c>
      <c r="L9" s="39"/>
      <c r="M9" s="189"/>
      <c r="N9" s="192">
        <v>30</v>
      </c>
      <c r="O9" s="189">
        <f t="shared" si="0"/>
        <v>951.67999999999302</v>
      </c>
    </row>
    <row r="10" spans="1:16" ht="22.05" hidden="1" customHeight="1" x14ac:dyDescent="0.2">
      <c r="A10" s="186">
        <v>45688</v>
      </c>
      <c r="B10" s="100" t="s">
        <v>43</v>
      </c>
      <c r="C10" s="122">
        <v>10345918</v>
      </c>
      <c r="D10" s="123"/>
      <c r="E10" s="123" t="s">
        <v>609</v>
      </c>
      <c r="F10" s="211" t="s">
        <v>77</v>
      </c>
      <c r="G10" s="22"/>
      <c r="H10" s="21" t="s">
        <v>22</v>
      </c>
      <c r="I10" s="21" t="s">
        <v>57</v>
      </c>
      <c r="J10" s="21" t="s">
        <v>85</v>
      </c>
      <c r="K10" s="123" t="s">
        <v>611</v>
      </c>
      <c r="L10" s="39"/>
      <c r="M10" s="189"/>
      <c r="N10" s="196">
        <v>4.8</v>
      </c>
      <c r="O10" s="189">
        <f t="shared" si="0"/>
        <v>946.87999999999306</v>
      </c>
    </row>
    <row r="11" spans="1:16" ht="22.05" hidden="1" customHeight="1" x14ac:dyDescent="0.2">
      <c r="A11" s="186">
        <v>45688</v>
      </c>
      <c r="B11" s="100" t="s">
        <v>43</v>
      </c>
      <c r="C11" s="122">
        <v>10345918</v>
      </c>
      <c r="D11" s="122"/>
      <c r="E11" s="122" t="s">
        <v>1184</v>
      </c>
      <c r="F11" s="197" t="s">
        <v>77</v>
      </c>
      <c r="G11" s="22"/>
      <c r="H11" s="21" t="s">
        <v>22</v>
      </c>
      <c r="I11" s="21" t="s">
        <v>57</v>
      </c>
      <c r="J11" s="21" t="s">
        <v>85</v>
      </c>
      <c r="K11" s="122" t="s">
        <v>611</v>
      </c>
      <c r="L11" s="39"/>
      <c r="M11" s="208"/>
      <c r="N11" s="198">
        <v>250</v>
      </c>
      <c r="O11" s="189">
        <f t="shared" si="0"/>
        <v>696.87999999999306</v>
      </c>
    </row>
    <row r="12" spans="1:16" ht="22.05" hidden="1" customHeight="1" thickBot="1" x14ac:dyDescent="0.25">
      <c r="A12" s="358">
        <v>45688</v>
      </c>
      <c r="B12" s="385" t="s">
        <v>43</v>
      </c>
      <c r="C12" s="359">
        <v>10345918</v>
      </c>
      <c r="D12" s="359"/>
      <c r="E12" s="359" t="s">
        <v>609</v>
      </c>
      <c r="F12" s="386" t="s">
        <v>77</v>
      </c>
      <c r="G12" s="48"/>
      <c r="H12" s="30" t="s">
        <v>22</v>
      </c>
      <c r="I12" s="30" t="s">
        <v>57</v>
      </c>
      <c r="J12" s="30" t="s">
        <v>85</v>
      </c>
      <c r="K12" s="359" t="s">
        <v>611</v>
      </c>
      <c r="L12" s="375"/>
      <c r="M12" s="372"/>
      <c r="N12" s="364">
        <v>40</v>
      </c>
      <c r="O12" s="507">
        <f t="shared" si="0"/>
        <v>656.87999999999306</v>
      </c>
    </row>
    <row r="13" spans="1:16" ht="22.05" hidden="1" customHeight="1" x14ac:dyDescent="0.2">
      <c r="A13" s="186">
        <v>45716</v>
      </c>
      <c r="B13" s="100" t="s">
        <v>43</v>
      </c>
      <c r="C13" s="122">
        <v>544390</v>
      </c>
      <c r="D13" s="122"/>
      <c r="E13" s="122" t="s">
        <v>1182</v>
      </c>
      <c r="F13" s="211" t="s">
        <v>99</v>
      </c>
      <c r="G13" s="22"/>
      <c r="H13" s="21" t="s">
        <v>21</v>
      </c>
      <c r="I13" s="21" t="s">
        <v>81</v>
      </c>
      <c r="J13" s="21" t="s">
        <v>167</v>
      </c>
      <c r="K13" s="122" t="s">
        <v>1162</v>
      </c>
      <c r="L13" s="39"/>
      <c r="M13" s="208">
        <v>22300</v>
      </c>
      <c r="N13" s="198"/>
      <c r="O13" s="189">
        <f t="shared" si="0"/>
        <v>22956.879999999994</v>
      </c>
    </row>
    <row r="14" spans="1:16" ht="22.05" hidden="1" customHeight="1" x14ac:dyDescent="0.2">
      <c r="A14" s="186">
        <v>45716</v>
      </c>
      <c r="B14" s="100" t="s">
        <v>43</v>
      </c>
      <c r="C14" s="122">
        <v>73359</v>
      </c>
      <c r="D14" s="122"/>
      <c r="E14" s="122" t="s">
        <v>59</v>
      </c>
      <c r="F14" s="211" t="s">
        <v>99</v>
      </c>
      <c r="G14" s="22"/>
      <c r="H14" s="21" t="s">
        <v>22</v>
      </c>
      <c r="I14" s="21" t="s">
        <v>59</v>
      </c>
      <c r="J14" s="21" t="s">
        <v>59</v>
      </c>
      <c r="K14" s="122" t="s">
        <v>635</v>
      </c>
      <c r="L14" s="39"/>
      <c r="M14" s="208"/>
      <c r="N14" s="198">
        <v>22081</v>
      </c>
      <c r="O14" s="189">
        <f t="shared" si="0"/>
        <v>875.87999999999374</v>
      </c>
    </row>
    <row r="15" spans="1:16" ht="22.05" hidden="1" customHeight="1" x14ac:dyDescent="0.2">
      <c r="A15" s="186">
        <v>45716</v>
      </c>
      <c r="B15" s="100" t="s">
        <v>43</v>
      </c>
      <c r="C15" s="122">
        <v>10345569</v>
      </c>
      <c r="D15" s="122"/>
      <c r="E15" s="122" t="s">
        <v>1919</v>
      </c>
      <c r="F15" s="211" t="s">
        <v>77</v>
      </c>
      <c r="G15" s="22"/>
      <c r="H15" s="21" t="s">
        <v>22</v>
      </c>
      <c r="I15" s="21" t="s">
        <v>57</v>
      </c>
      <c r="J15" s="21" t="s">
        <v>85</v>
      </c>
      <c r="K15" s="122" t="s">
        <v>611</v>
      </c>
      <c r="L15" s="39"/>
      <c r="M15" s="208"/>
      <c r="N15" s="198">
        <v>250</v>
      </c>
      <c r="O15" s="189">
        <f t="shared" si="0"/>
        <v>625.87999999999374</v>
      </c>
    </row>
    <row r="16" spans="1:16" ht="22.05" hidden="1" customHeight="1" thickBot="1" x14ac:dyDescent="0.25">
      <c r="A16" s="358">
        <v>45716</v>
      </c>
      <c r="B16" s="385" t="s">
        <v>43</v>
      </c>
      <c r="C16" s="359">
        <v>10345569</v>
      </c>
      <c r="D16" s="359"/>
      <c r="E16" s="359" t="s">
        <v>609</v>
      </c>
      <c r="F16" s="386" t="s">
        <v>77</v>
      </c>
      <c r="G16" s="48"/>
      <c r="H16" s="30" t="s">
        <v>22</v>
      </c>
      <c r="I16" s="30" t="s">
        <v>57</v>
      </c>
      <c r="J16" s="30" t="s">
        <v>85</v>
      </c>
      <c r="K16" s="359" t="s">
        <v>611</v>
      </c>
      <c r="L16" s="375"/>
      <c r="M16" s="372"/>
      <c r="N16" s="364">
        <v>40</v>
      </c>
      <c r="O16" s="507">
        <f t="shared" si="0"/>
        <v>585.87999999999374</v>
      </c>
    </row>
    <row r="17" spans="1:15" ht="22.05" hidden="1" customHeight="1" x14ac:dyDescent="0.2">
      <c r="A17" s="186">
        <v>45719</v>
      </c>
      <c r="B17" s="100" t="s">
        <v>43</v>
      </c>
      <c r="C17" s="122">
        <v>4855745113</v>
      </c>
      <c r="D17" s="122" t="s">
        <v>1133</v>
      </c>
      <c r="E17" s="122" t="s">
        <v>1182</v>
      </c>
      <c r="F17" s="211" t="s">
        <v>99</v>
      </c>
      <c r="G17" s="22"/>
      <c r="H17" s="21" t="s">
        <v>21</v>
      </c>
      <c r="I17" s="21" t="s">
        <v>81</v>
      </c>
      <c r="J17" s="21" t="s">
        <v>168</v>
      </c>
      <c r="K17" s="122" t="s">
        <v>1162</v>
      </c>
      <c r="L17" s="39"/>
      <c r="M17" s="208">
        <v>15000</v>
      </c>
      <c r="N17" s="198"/>
      <c r="O17" s="189">
        <f t="shared" si="0"/>
        <v>15585.879999999994</v>
      </c>
    </row>
    <row r="18" spans="1:15" ht="22.05" hidden="1" customHeight="1" x14ac:dyDescent="0.2">
      <c r="A18" s="186">
        <v>45719</v>
      </c>
      <c r="B18" s="100" t="s">
        <v>43</v>
      </c>
      <c r="C18" s="122">
        <v>806622</v>
      </c>
      <c r="D18" s="123"/>
      <c r="E18" s="123" t="s">
        <v>1905</v>
      </c>
      <c r="F18" s="211" t="s">
        <v>99</v>
      </c>
      <c r="G18" s="22"/>
      <c r="H18" s="21" t="s">
        <v>22</v>
      </c>
      <c r="I18" s="21" t="s">
        <v>103</v>
      </c>
      <c r="J18" s="21" t="s">
        <v>97</v>
      </c>
      <c r="K18" s="123" t="s">
        <v>1906</v>
      </c>
      <c r="L18" s="39"/>
      <c r="M18" s="189"/>
      <c r="N18" s="192">
        <v>14598</v>
      </c>
      <c r="O18" s="189">
        <f t="shared" si="0"/>
        <v>987.87999999999374</v>
      </c>
    </row>
    <row r="19" spans="1:15" ht="22.05" hidden="1" customHeight="1" x14ac:dyDescent="0.2">
      <c r="A19" s="186">
        <v>45743</v>
      </c>
      <c r="B19" s="100" t="s">
        <v>43</v>
      </c>
      <c r="C19" s="122">
        <v>581128</v>
      </c>
      <c r="D19" s="122"/>
      <c r="E19" s="122" t="s">
        <v>1182</v>
      </c>
      <c r="F19" s="211" t="s">
        <v>99</v>
      </c>
      <c r="G19" s="22"/>
      <c r="H19" s="21" t="s">
        <v>21</v>
      </c>
      <c r="I19" s="21" t="s">
        <v>81</v>
      </c>
      <c r="J19" s="21" t="s">
        <v>167</v>
      </c>
      <c r="K19" s="122" t="s">
        <v>1162</v>
      </c>
      <c r="L19" s="39"/>
      <c r="M19" s="208">
        <v>485.43</v>
      </c>
      <c r="N19" s="198"/>
      <c r="O19" s="189">
        <f t="shared" si="0"/>
        <v>1473.3099999999938</v>
      </c>
    </row>
    <row r="20" spans="1:15" ht="22.05" hidden="1" customHeight="1" x14ac:dyDescent="0.2">
      <c r="A20" s="186">
        <v>45743</v>
      </c>
      <c r="B20" s="100" t="s">
        <v>43</v>
      </c>
      <c r="C20" s="122">
        <v>69823</v>
      </c>
      <c r="D20" s="123"/>
      <c r="E20" s="123" t="s">
        <v>59</v>
      </c>
      <c r="F20" s="211" t="s">
        <v>99</v>
      </c>
      <c r="G20" s="22"/>
      <c r="H20" s="21" t="s">
        <v>22</v>
      </c>
      <c r="I20" s="21" t="s">
        <v>59</v>
      </c>
      <c r="J20" s="21" t="s">
        <v>59</v>
      </c>
      <c r="K20" s="123" t="s">
        <v>635</v>
      </c>
      <c r="L20" s="39"/>
      <c r="M20" s="189"/>
      <c r="N20" s="192">
        <v>1000</v>
      </c>
      <c r="O20" s="189">
        <f t="shared" si="0"/>
        <v>473.30999999999381</v>
      </c>
    </row>
    <row r="21" spans="1:15" ht="22.05" hidden="1" customHeight="1" x14ac:dyDescent="0.2">
      <c r="A21" s="186">
        <v>45747</v>
      </c>
      <c r="B21" s="100" t="s">
        <v>43</v>
      </c>
      <c r="C21" s="122">
        <v>10350525</v>
      </c>
      <c r="D21" s="123"/>
      <c r="E21" s="123" t="s">
        <v>608</v>
      </c>
      <c r="F21" s="211" t="s">
        <v>77</v>
      </c>
      <c r="G21" s="22"/>
      <c r="H21" s="21" t="s">
        <v>22</v>
      </c>
      <c r="I21" s="21" t="s">
        <v>57</v>
      </c>
      <c r="J21" s="21" t="s">
        <v>85</v>
      </c>
      <c r="K21" s="123" t="s">
        <v>611</v>
      </c>
      <c r="L21" s="39"/>
      <c r="M21" s="189"/>
      <c r="N21" s="196">
        <v>250</v>
      </c>
      <c r="O21" s="189">
        <f t="shared" si="0"/>
        <v>223.30999999999381</v>
      </c>
    </row>
    <row r="22" spans="1:15" ht="22.05" hidden="1" customHeight="1" thickBot="1" x14ac:dyDescent="0.25">
      <c r="A22" s="358">
        <v>45747</v>
      </c>
      <c r="B22" s="385" t="s">
        <v>43</v>
      </c>
      <c r="C22" s="359">
        <v>10350525</v>
      </c>
      <c r="D22" s="360"/>
      <c r="E22" s="360" t="s">
        <v>609</v>
      </c>
      <c r="F22" s="386" t="s">
        <v>77</v>
      </c>
      <c r="G22" s="48"/>
      <c r="H22" s="30" t="s">
        <v>22</v>
      </c>
      <c r="I22" s="30" t="s">
        <v>57</v>
      </c>
      <c r="J22" s="30" t="s">
        <v>85</v>
      </c>
      <c r="K22" s="360" t="s">
        <v>611</v>
      </c>
      <c r="L22" s="375"/>
      <c r="M22" s="365"/>
      <c r="N22" s="439">
        <v>40</v>
      </c>
      <c r="O22" s="507">
        <f t="shared" si="0"/>
        <v>183.30999999999381</v>
      </c>
    </row>
    <row r="23" spans="1:15" ht="22.05" hidden="1" customHeight="1" x14ac:dyDescent="0.2">
      <c r="A23" s="186">
        <v>45769</v>
      </c>
      <c r="B23" s="100" t="s">
        <v>43</v>
      </c>
      <c r="C23" s="122">
        <v>114720</v>
      </c>
      <c r="D23" s="123"/>
      <c r="E23" s="123" t="s">
        <v>1118</v>
      </c>
      <c r="F23" s="211" t="s">
        <v>99</v>
      </c>
      <c r="G23" s="22"/>
      <c r="H23" s="21" t="s">
        <v>21</v>
      </c>
      <c r="I23" s="21" t="s">
        <v>81</v>
      </c>
      <c r="J23" s="21" t="s">
        <v>167</v>
      </c>
      <c r="K23" s="123" t="s">
        <v>1162</v>
      </c>
      <c r="L23" s="39"/>
      <c r="M23" s="189">
        <v>3000</v>
      </c>
      <c r="N23" s="196"/>
      <c r="O23" s="189">
        <f t="shared" si="0"/>
        <v>3183.309999999994</v>
      </c>
    </row>
    <row r="24" spans="1:15" ht="22.05" hidden="1" customHeight="1" x14ac:dyDescent="0.2">
      <c r="A24" s="186">
        <v>45769</v>
      </c>
      <c r="B24" s="100" t="s">
        <v>43</v>
      </c>
      <c r="C24" s="122">
        <v>119529</v>
      </c>
      <c r="D24" s="123"/>
      <c r="E24" s="123" t="s">
        <v>3500</v>
      </c>
      <c r="F24" s="211" t="s">
        <v>99</v>
      </c>
      <c r="G24" s="22"/>
      <c r="H24" s="21" t="s">
        <v>22</v>
      </c>
      <c r="I24" s="21" t="s">
        <v>54</v>
      </c>
      <c r="J24" s="21" t="s">
        <v>61</v>
      </c>
      <c r="K24" s="123" t="s">
        <v>1894</v>
      </c>
      <c r="L24" s="39"/>
      <c r="M24" s="189"/>
      <c r="N24" s="196">
        <v>2684</v>
      </c>
      <c r="O24" s="189">
        <f t="shared" si="0"/>
        <v>499.30999999999403</v>
      </c>
    </row>
    <row r="25" spans="1:15" ht="22.05" hidden="1" customHeight="1" x14ac:dyDescent="0.2">
      <c r="A25" s="186">
        <v>45770</v>
      </c>
      <c r="B25" s="100" t="s">
        <v>43</v>
      </c>
      <c r="C25" s="122">
        <v>227696</v>
      </c>
      <c r="D25" s="123"/>
      <c r="E25" s="123" t="s">
        <v>1118</v>
      </c>
      <c r="F25" s="211" t="s">
        <v>99</v>
      </c>
      <c r="G25" s="22"/>
      <c r="H25" s="21" t="s">
        <v>21</v>
      </c>
      <c r="I25" s="21" t="s">
        <v>81</v>
      </c>
      <c r="J25" s="21" t="s">
        <v>167</v>
      </c>
      <c r="K25" s="123" t="s">
        <v>1162</v>
      </c>
      <c r="L25" s="39"/>
      <c r="M25" s="189">
        <v>1000</v>
      </c>
      <c r="N25" s="196"/>
      <c r="O25" s="189">
        <f t="shared" si="0"/>
        <v>1499.309999999994</v>
      </c>
    </row>
    <row r="26" spans="1:15" ht="22.05" hidden="1" customHeight="1" x14ac:dyDescent="0.2">
      <c r="A26" s="186">
        <v>45770</v>
      </c>
      <c r="B26" s="100" t="s">
        <v>43</v>
      </c>
      <c r="C26" s="122">
        <v>30674</v>
      </c>
      <c r="D26" s="123"/>
      <c r="E26" s="123" t="s">
        <v>3469</v>
      </c>
      <c r="F26" s="211" t="s">
        <v>99</v>
      </c>
      <c r="G26" s="22"/>
      <c r="H26" s="21" t="s">
        <v>22</v>
      </c>
      <c r="I26" s="21" t="s">
        <v>59</v>
      </c>
      <c r="J26" s="21" t="s">
        <v>59</v>
      </c>
      <c r="K26" s="123" t="s">
        <v>635</v>
      </c>
      <c r="L26" s="39"/>
      <c r="M26" s="189"/>
      <c r="N26" s="192">
        <v>314</v>
      </c>
      <c r="O26" s="189">
        <f t="shared" si="0"/>
        <v>1185.309999999994</v>
      </c>
    </row>
    <row r="27" spans="1:15" ht="22.05" hidden="1" customHeight="1" x14ac:dyDescent="0.2">
      <c r="A27" s="186">
        <v>45777</v>
      </c>
      <c r="B27" s="100" t="s">
        <v>43</v>
      </c>
      <c r="C27" s="122">
        <v>10206188</v>
      </c>
      <c r="D27" s="123"/>
      <c r="E27" s="123" t="s">
        <v>608</v>
      </c>
      <c r="F27" s="211" t="s">
        <v>77</v>
      </c>
      <c r="G27" s="22"/>
      <c r="H27" s="21" t="s">
        <v>22</v>
      </c>
      <c r="I27" s="21" t="s">
        <v>57</v>
      </c>
      <c r="J27" s="21" t="s">
        <v>85</v>
      </c>
      <c r="K27" s="123" t="s">
        <v>611</v>
      </c>
      <c r="L27" s="39"/>
      <c r="M27" s="189"/>
      <c r="N27" s="196">
        <v>250</v>
      </c>
      <c r="O27" s="189">
        <f t="shared" si="0"/>
        <v>935.30999999999403</v>
      </c>
    </row>
    <row r="28" spans="1:15" ht="22.05" hidden="1" customHeight="1" thickBot="1" x14ac:dyDescent="0.25">
      <c r="A28" s="358">
        <v>45777</v>
      </c>
      <c r="B28" s="385" t="s">
        <v>43</v>
      </c>
      <c r="C28" s="359">
        <v>10206188</v>
      </c>
      <c r="D28" s="359"/>
      <c r="E28" s="359" t="s">
        <v>609</v>
      </c>
      <c r="F28" s="387" t="s">
        <v>77</v>
      </c>
      <c r="G28" s="48"/>
      <c r="H28" s="30" t="s">
        <v>22</v>
      </c>
      <c r="I28" s="30" t="s">
        <v>57</v>
      </c>
      <c r="J28" s="30" t="s">
        <v>85</v>
      </c>
      <c r="K28" s="359" t="s">
        <v>611</v>
      </c>
      <c r="L28" s="375"/>
      <c r="M28" s="372"/>
      <c r="N28" s="364">
        <v>40</v>
      </c>
      <c r="O28" s="507">
        <f t="shared" si="0"/>
        <v>895.30999999999403</v>
      </c>
    </row>
    <row r="29" spans="1:15" ht="22.05" hidden="1" customHeight="1" x14ac:dyDescent="0.2">
      <c r="A29" s="186">
        <v>45790</v>
      </c>
      <c r="B29" s="100" t="s">
        <v>43</v>
      </c>
      <c r="C29" s="122">
        <v>377589</v>
      </c>
      <c r="D29" s="123"/>
      <c r="E29" s="123" t="s">
        <v>1118</v>
      </c>
      <c r="F29" s="211" t="s">
        <v>99</v>
      </c>
      <c r="G29" s="22"/>
      <c r="H29" s="21" t="s">
        <v>21</v>
      </c>
      <c r="I29" s="21" t="s">
        <v>81</v>
      </c>
      <c r="J29" s="21" t="s">
        <v>167</v>
      </c>
      <c r="K29" s="123" t="s">
        <v>1162</v>
      </c>
      <c r="L29" s="39"/>
      <c r="M29" s="189">
        <v>40000</v>
      </c>
      <c r="N29" s="196"/>
      <c r="O29" s="189">
        <f t="shared" si="0"/>
        <v>40895.31</v>
      </c>
    </row>
    <row r="30" spans="1:15" ht="22.05" hidden="1" customHeight="1" x14ac:dyDescent="0.2">
      <c r="A30" s="186">
        <v>45790</v>
      </c>
      <c r="B30" s="100" t="s">
        <v>43</v>
      </c>
      <c r="C30" s="122">
        <v>386849</v>
      </c>
      <c r="D30" s="123"/>
      <c r="E30" s="123" t="s">
        <v>5033</v>
      </c>
      <c r="F30" s="211" t="s">
        <v>99</v>
      </c>
      <c r="G30" s="22"/>
      <c r="H30" s="21" t="s">
        <v>22</v>
      </c>
      <c r="I30" s="21" t="s">
        <v>59</v>
      </c>
      <c r="J30" s="21" t="s">
        <v>59</v>
      </c>
      <c r="K30" s="123" t="s">
        <v>4126</v>
      </c>
      <c r="L30" s="39"/>
      <c r="M30" s="189"/>
      <c r="N30" s="192">
        <v>38059</v>
      </c>
      <c r="O30" s="189">
        <f t="shared" si="0"/>
        <v>2836.3099999999977</v>
      </c>
    </row>
    <row r="31" spans="1:15" ht="22.05" hidden="1" customHeight="1" x14ac:dyDescent="0.2">
      <c r="A31" s="186">
        <v>45793</v>
      </c>
      <c r="B31" s="100" t="s">
        <v>43</v>
      </c>
      <c r="C31" s="122"/>
      <c r="D31" s="122"/>
      <c r="E31" s="207" t="s">
        <v>569</v>
      </c>
      <c r="F31" s="345" t="s">
        <v>79</v>
      </c>
      <c r="G31" s="22"/>
      <c r="H31" s="21" t="s">
        <v>21</v>
      </c>
      <c r="I31" s="21" t="s">
        <v>28</v>
      </c>
      <c r="J31" s="21" t="s">
        <v>30</v>
      </c>
      <c r="K31" s="207" t="s">
        <v>1185</v>
      </c>
      <c r="L31" s="39"/>
      <c r="M31" s="208">
        <v>100000</v>
      </c>
      <c r="N31" s="198"/>
      <c r="O31" s="189">
        <f t="shared" si="0"/>
        <v>102836.31</v>
      </c>
    </row>
    <row r="32" spans="1:15" ht="22.05" hidden="1" customHeight="1" x14ac:dyDescent="0.2">
      <c r="A32" s="186">
        <v>45797</v>
      </c>
      <c r="B32" s="100" t="s">
        <v>43</v>
      </c>
      <c r="C32" s="122"/>
      <c r="D32" s="123"/>
      <c r="E32" s="123" t="s">
        <v>1044</v>
      </c>
      <c r="F32" s="211" t="s">
        <v>78</v>
      </c>
      <c r="G32" s="22"/>
      <c r="H32" s="21" t="s">
        <v>22</v>
      </c>
      <c r="I32" s="21" t="s">
        <v>81</v>
      </c>
      <c r="J32" s="21" t="s">
        <v>33</v>
      </c>
      <c r="K32" s="123" t="s">
        <v>850</v>
      </c>
      <c r="L32" s="39"/>
      <c r="M32" s="189"/>
      <c r="N32" s="192">
        <v>102000</v>
      </c>
      <c r="O32" s="189">
        <f t="shared" si="0"/>
        <v>836.30999999999767</v>
      </c>
    </row>
    <row r="33" spans="1:15" ht="22.05" hidden="1" customHeight="1" x14ac:dyDescent="0.2">
      <c r="A33" s="186">
        <v>45807</v>
      </c>
      <c r="B33" s="100" t="s">
        <v>43</v>
      </c>
      <c r="C33" s="122">
        <v>928548</v>
      </c>
      <c r="D33" s="122"/>
      <c r="E33" s="122" t="s">
        <v>608</v>
      </c>
      <c r="F33" s="197" t="s">
        <v>77</v>
      </c>
      <c r="G33" s="22"/>
      <c r="H33" s="21" t="s">
        <v>22</v>
      </c>
      <c r="I33" s="21" t="s">
        <v>57</v>
      </c>
      <c r="J33" s="21" t="s">
        <v>85</v>
      </c>
      <c r="K33" s="122" t="s">
        <v>611</v>
      </c>
      <c r="L33" s="39"/>
      <c r="M33" s="204"/>
      <c r="N33" s="193">
        <v>15</v>
      </c>
      <c r="O33" s="189">
        <f t="shared" si="0"/>
        <v>821.30999999999767</v>
      </c>
    </row>
    <row r="34" spans="1:15" ht="22.05" hidden="1" customHeight="1" thickBot="1" x14ac:dyDescent="0.25">
      <c r="A34" s="358">
        <v>45807</v>
      </c>
      <c r="B34" s="385" t="s">
        <v>43</v>
      </c>
      <c r="C34" s="359">
        <v>928548</v>
      </c>
      <c r="D34" s="359"/>
      <c r="E34" s="359" t="s">
        <v>609</v>
      </c>
      <c r="F34" s="387" t="s">
        <v>77</v>
      </c>
      <c r="G34" s="48"/>
      <c r="H34" s="30" t="s">
        <v>22</v>
      </c>
      <c r="I34" s="30" t="s">
        <v>57</v>
      </c>
      <c r="J34" s="30" t="s">
        <v>85</v>
      </c>
      <c r="K34" s="359" t="s">
        <v>611</v>
      </c>
      <c r="L34" s="375"/>
      <c r="M34" s="428"/>
      <c r="N34" s="388">
        <v>2.4</v>
      </c>
      <c r="O34" s="507">
        <f t="shared" si="0"/>
        <v>818.90999999999769</v>
      </c>
    </row>
    <row r="35" spans="1:15" ht="22.05" hidden="1" customHeight="1" x14ac:dyDescent="0.2">
      <c r="A35" s="186">
        <v>45831</v>
      </c>
      <c r="B35" s="100" t="s">
        <v>43</v>
      </c>
      <c r="C35" s="122">
        <v>5465716372</v>
      </c>
      <c r="D35" s="123" t="s">
        <v>1133</v>
      </c>
      <c r="E35" s="123" t="s">
        <v>1118</v>
      </c>
      <c r="F35" s="211" t="s">
        <v>99</v>
      </c>
      <c r="G35" s="22"/>
      <c r="H35" s="21" t="s">
        <v>21</v>
      </c>
      <c r="I35" s="21" t="s">
        <v>81</v>
      </c>
      <c r="J35" s="21" t="s">
        <v>168</v>
      </c>
      <c r="K35" s="123" t="s">
        <v>1162</v>
      </c>
      <c r="L35" s="39"/>
      <c r="M35" s="189">
        <v>3000</v>
      </c>
      <c r="N35" s="192"/>
      <c r="O35" s="189">
        <f t="shared" si="0"/>
        <v>3818.9099999999976</v>
      </c>
    </row>
    <row r="36" spans="1:15" ht="22.05" hidden="1" customHeight="1" x14ac:dyDescent="0.2">
      <c r="A36" s="186">
        <v>45831</v>
      </c>
      <c r="B36" s="100" t="s">
        <v>43</v>
      </c>
      <c r="C36" s="122">
        <v>74326</v>
      </c>
      <c r="D36" s="123"/>
      <c r="E36" s="123" t="s">
        <v>5022</v>
      </c>
      <c r="F36" s="211" t="s">
        <v>99</v>
      </c>
      <c r="G36" s="22"/>
      <c r="H36" s="21" t="s">
        <v>22</v>
      </c>
      <c r="I36" s="21" t="s">
        <v>59</v>
      </c>
      <c r="J36" s="21" t="s">
        <v>59</v>
      </c>
      <c r="K36" s="123" t="s">
        <v>635</v>
      </c>
      <c r="L36" s="39"/>
      <c r="M36" s="189"/>
      <c r="N36" s="192">
        <v>2756</v>
      </c>
      <c r="O36" s="189">
        <f t="shared" si="0"/>
        <v>1062.9099999999976</v>
      </c>
    </row>
    <row r="37" spans="1:15" ht="22.05" hidden="1" customHeight="1" x14ac:dyDescent="0.2">
      <c r="A37" s="186">
        <v>45835</v>
      </c>
      <c r="B37" s="100" t="s">
        <v>43</v>
      </c>
      <c r="C37" s="122">
        <v>250127</v>
      </c>
      <c r="D37" s="122"/>
      <c r="E37" s="122" t="s">
        <v>29</v>
      </c>
      <c r="F37" s="211" t="s">
        <v>99</v>
      </c>
      <c r="G37" s="22"/>
      <c r="H37" s="21" t="s">
        <v>21</v>
      </c>
      <c r="I37" s="21" t="s">
        <v>81</v>
      </c>
      <c r="J37" s="21" t="s">
        <v>167</v>
      </c>
      <c r="K37" s="122" t="s">
        <v>1162</v>
      </c>
      <c r="L37" s="39"/>
      <c r="M37" s="204">
        <v>221000</v>
      </c>
      <c r="N37" s="193"/>
      <c r="O37" s="189">
        <f t="shared" si="0"/>
        <v>222062.91</v>
      </c>
    </row>
    <row r="38" spans="1:15" ht="22.05" hidden="1" customHeight="1" x14ac:dyDescent="0.2">
      <c r="A38" s="186">
        <v>45835</v>
      </c>
      <c r="B38" s="100" t="s">
        <v>43</v>
      </c>
      <c r="C38" s="122"/>
      <c r="D38" s="122"/>
      <c r="E38" s="122" t="s">
        <v>1044</v>
      </c>
      <c r="F38" s="197" t="s">
        <v>78</v>
      </c>
      <c r="G38" s="22">
        <v>730</v>
      </c>
      <c r="H38" s="21" t="s">
        <v>22</v>
      </c>
      <c r="I38" s="21" t="s">
        <v>81</v>
      </c>
      <c r="J38" s="21" t="s">
        <v>33</v>
      </c>
      <c r="K38" s="122" t="s">
        <v>850</v>
      </c>
      <c r="L38" s="39"/>
      <c r="M38" s="204"/>
      <c r="N38" s="193">
        <v>220700</v>
      </c>
      <c r="O38" s="189">
        <f t="shared" si="0"/>
        <v>1362.9100000000035</v>
      </c>
    </row>
    <row r="39" spans="1:15" ht="22.05" hidden="1" customHeight="1" x14ac:dyDescent="0.2">
      <c r="A39" s="186">
        <v>45835</v>
      </c>
      <c r="B39" s="100" t="s">
        <v>43</v>
      </c>
      <c r="C39" s="122">
        <v>630378</v>
      </c>
      <c r="D39" s="122"/>
      <c r="E39" s="122" t="s">
        <v>1105</v>
      </c>
      <c r="F39" s="197" t="s">
        <v>99</v>
      </c>
      <c r="G39" s="22"/>
      <c r="H39" s="21" t="s">
        <v>22</v>
      </c>
      <c r="I39" s="21" t="s">
        <v>81</v>
      </c>
      <c r="J39" s="21" t="s">
        <v>167</v>
      </c>
      <c r="K39" s="122" t="s">
        <v>1162</v>
      </c>
      <c r="L39" s="39"/>
      <c r="M39" s="204"/>
      <c r="N39" s="193">
        <v>1300</v>
      </c>
      <c r="O39" s="189">
        <f t="shared" si="0"/>
        <v>62.910000000003492</v>
      </c>
    </row>
    <row r="40" spans="1:15" ht="22.05" hidden="1" customHeight="1" x14ac:dyDescent="0.2">
      <c r="A40" s="186">
        <v>45838</v>
      </c>
      <c r="B40" s="100" t="s">
        <v>43</v>
      </c>
      <c r="C40" s="122">
        <v>0</v>
      </c>
      <c r="D40" s="122"/>
      <c r="E40" s="122" t="s">
        <v>608</v>
      </c>
      <c r="F40" s="211" t="s">
        <v>77</v>
      </c>
      <c r="G40" s="22"/>
      <c r="H40" s="21" t="s">
        <v>22</v>
      </c>
      <c r="I40" s="21" t="s">
        <v>57</v>
      </c>
      <c r="J40" s="21" t="s">
        <v>85</v>
      </c>
      <c r="K40" s="122" t="s">
        <v>611</v>
      </c>
      <c r="L40" s="39"/>
      <c r="M40" s="204"/>
      <c r="N40" s="193">
        <v>15</v>
      </c>
      <c r="O40" s="189">
        <f t="shared" si="0"/>
        <v>47.910000000003492</v>
      </c>
    </row>
    <row r="41" spans="1:15" ht="22.05" hidden="1" customHeight="1" x14ac:dyDescent="0.2">
      <c r="A41" s="186">
        <v>45838</v>
      </c>
      <c r="B41" s="100" t="s">
        <v>43</v>
      </c>
      <c r="C41" s="122">
        <v>0</v>
      </c>
      <c r="D41" s="122"/>
      <c r="E41" s="122" t="s">
        <v>609</v>
      </c>
      <c r="F41" s="211" t="s">
        <v>77</v>
      </c>
      <c r="G41" s="22"/>
      <c r="H41" s="21" t="s">
        <v>22</v>
      </c>
      <c r="I41" s="21" t="s">
        <v>57</v>
      </c>
      <c r="J41" s="21" t="s">
        <v>85</v>
      </c>
      <c r="K41" s="122" t="s">
        <v>611</v>
      </c>
      <c r="L41" s="39"/>
      <c r="M41" s="204"/>
      <c r="N41" s="193">
        <v>2.4</v>
      </c>
      <c r="O41" s="189">
        <f t="shared" si="0"/>
        <v>45.510000000003494</v>
      </c>
    </row>
    <row r="42" spans="1:15" ht="22.05" hidden="1" customHeight="1" x14ac:dyDescent="0.2">
      <c r="A42" s="186">
        <v>45838</v>
      </c>
      <c r="B42" s="100" t="s">
        <v>43</v>
      </c>
      <c r="C42" s="122">
        <v>0</v>
      </c>
      <c r="D42" s="122"/>
      <c r="E42" s="122" t="s">
        <v>608</v>
      </c>
      <c r="F42" s="211" t="s">
        <v>77</v>
      </c>
      <c r="G42" s="22"/>
      <c r="H42" s="21" t="s">
        <v>22</v>
      </c>
      <c r="I42" s="21" t="s">
        <v>57</v>
      </c>
      <c r="J42" s="21" t="s">
        <v>85</v>
      </c>
      <c r="K42" s="122" t="s">
        <v>611</v>
      </c>
      <c r="L42" s="39"/>
      <c r="M42" s="204"/>
      <c r="N42" s="193">
        <v>39.229999999999997</v>
      </c>
      <c r="O42" s="189">
        <f t="shared" si="0"/>
        <v>6.280000000003497</v>
      </c>
    </row>
    <row r="43" spans="1:15" ht="22.05" hidden="1" customHeight="1" thickBot="1" x14ac:dyDescent="0.25">
      <c r="A43" s="358">
        <v>45838</v>
      </c>
      <c r="B43" s="385" t="s">
        <v>43</v>
      </c>
      <c r="C43" s="359">
        <v>0</v>
      </c>
      <c r="D43" s="359"/>
      <c r="E43" s="359" t="s">
        <v>609</v>
      </c>
      <c r="F43" s="386" t="s">
        <v>77</v>
      </c>
      <c r="G43" s="48"/>
      <c r="H43" s="30" t="s">
        <v>22</v>
      </c>
      <c r="I43" s="30" t="s">
        <v>57</v>
      </c>
      <c r="J43" s="30" t="s">
        <v>85</v>
      </c>
      <c r="K43" s="359" t="s">
        <v>611</v>
      </c>
      <c r="L43" s="375"/>
      <c r="M43" s="428"/>
      <c r="N43" s="388">
        <v>6.28</v>
      </c>
      <c r="O43" s="507">
        <f t="shared" si="0"/>
        <v>3.496758438359393E-12</v>
      </c>
    </row>
    <row r="44" spans="1:15" ht="22.05" hidden="1" customHeight="1" x14ac:dyDescent="0.2">
      <c r="A44" s="186">
        <v>45845</v>
      </c>
      <c r="B44" s="100" t="s">
        <v>43</v>
      </c>
      <c r="C44" s="122">
        <v>22819</v>
      </c>
      <c r="D44" s="123"/>
      <c r="E44" s="123" t="s">
        <v>1118</v>
      </c>
      <c r="F44" s="211" t="s">
        <v>99</v>
      </c>
      <c r="G44" s="22"/>
      <c r="H44" s="21" t="s">
        <v>21</v>
      </c>
      <c r="I44" s="21" t="s">
        <v>81</v>
      </c>
      <c r="J44" s="21" t="s">
        <v>167</v>
      </c>
      <c r="K44" s="123" t="s">
        <v>1162</v>
      </c>
      <c r="L44" s="39"/>
      <c r="M44" s="189">
        <v>375500</v>
      </c>
      <c r="N44" s="192"/>
      <c r="O44" s="189">
        <f t="shared" si="0"/>
        <v>375500</v>
      </c>
    </row>
    <row r="45" spans="1:15" ht="22.05" hidden="1" customHeight="1" x14ac:dyDescent="0.2">
      <c r="A45" s="186">
        <v>45845</v>
      </c>
      <c r="B45" s="100" t="s">
        <v>43</v>
      </c>
      <c r="C45" s="122">
        <v>22819</v>
      </c>
      <c r="D45" s="122"/>
      <c r="E45" s="122" t="s">
        <v>608</v>
      </c>
      <c r="F45" s="211" t="s">
        <v>77</v>
      </c>
      <c r="G45" s="41"/>
      <c r="H45" s="21" t="s">
        <v>22</v>
      </c>
      <c r="I45" s="21" t="s">
        <v>57</v>
      </c>
      <c r="J45" s="21" t="s">
        <v>85</v>
      </c>
      <c r="K45" s="122" t="s">
        <v>611</v>
      </c>
      <c r="L45" s="49"/>
      <c r="M45" s="204"/>
      <c r="N45" s="193">
        <v>210.77</v>
      </c>
      <c r="O45" s="189">
        <f t="shared" si="0"/>
        <v>375289.23</v>
      </c>
    </row>
    <row r="46" spans="1:15" ht="22.05" hidden="1" customHeight="1" x14ac:dyDescent="0.2">
      <c r="A46" s="186">
        <v>45845</v>
      </c>
      <c r="B46" s="100" t="s">
        <v>43</v>
      </c>
      <c r="C46" s="122">
        <v>22819</v>
      </c>
      <c r="D46" s="123"/>
      <c r="E46" s="123" t="s">
        <v>609</v>
      </c>
      <c r="F46" s="211" t="s">
        <v>77</v>
      </c>
      <c r="G46" s="55"/>
      <c r="H46" s="21" t="s">
        <v>22</v>
      </c>
      <c r="I46" s="21" t="s">
        <v>57</v>
      </c>
      <c r="J46" s="21" t="s">
        <v>85</v>
      </c>
      <c r="K46" s="123" t="s">
        <v>611</v>
      </c>
      <c r="L46" s="49"/>
      <c r="M46" s="189"/>
      <c r="N46" s="192">
        <v>33.72</v>
      </c>
      <c r="O46" s="189">
        <f t="shared" si="0"/>
        <v>375255.51</v>
      </c>
    </row>
    <row r="47" spans="1:15" ht="22.05" hidden="1" customHeight="1" x14ac:dyDescent="0.2">
      <c r="A47" s="186">
        <v>45845</v>
      </c>
      <c r="B47" s="100" t="s">
        <v>43</v>
      </c>
      <c r="C47" s="122"/>
      <c r="D47" s="122"/>
      <c r="E47" s="122" t="s">
        <v>1044</v>
      </c>
      <c r="F47" s="211" t="s">
        <v>78</v>
      </c>
      <c r="G47" s="41">
        <v>731</v>
      </c>
      <c r="H47" s="21" t="s">
        <v>22</v>
      </c>
      <c r="I47" s="21" t="s">
        <v>81</v>
      </c>
      <c r="J47" s="21" t="s">
        <v>33</v>
      </c>
      <c r="K47" s="122" t="s">
        <v>850</v>
      </c>
      <c r="L47" s="49"/>
      <c r="M47" s="204"/>
      <c r="N47" s="193">
        <v>375000</v>
      </c>
      <c r="O47" s="189">
        <f t="shared" si="0"/>
        <v>255.51000000000931</v>
      </c>
    </row>
    <row r="48" spans="1:15" ht="22.05" hidden="1" customHeight="1" x14ac:dyDescent="0.2">
      <c r="A48" s="186">
        <v>45855</v>
      </c>
      <c r="B48" s="100" t="s">
        <v>43</v>
      </c>
      <c r="C48" s="122">
        <v>196758</v>
      </c>
      <c r="D48" s="123"/>
      <c r="E48" s="123" t="s">
        <v>5554</v>
      </c>
      <c r="F48" s="211" t="s">
        <v>99</v>
      </c>
      <c r="G48" s="41"/>
      <c r="H48" s="21" t="s">
        <v>21</v>
      </c>
      <c r="I48" s="21" t="s">
        <v>28</v>
      </c>
      <c r="J48" s="21" t="s">
        <v>24</v>
      </c>
      <c r="K48" s="123" t="s">
        <v>851</v>
      </c>
      <c r="L48" s="39"/>
      <c r="M48" s="189">
        <v>800000</v>
      </c>
      <c r="N48" s="192"/>
      <c r="O48" s="189">
        <f t="shared" si="0"/>
        <v>800255.51</v>
      </c>
    </row>
    <row r="49" spans="1:15" ht="22.05" hidden="1" customHeight="1" x14ac:dyDescent="0.2">
      <c r="A49" s="186">
        <v>45855</v>
      </c>
      <c r="B49" s="100" t="s">
        <v>43</v>
      </c>
      <c r="C49" s="122">
        <v>328167</v>
      </c>
      <c r="D49" s="122"/>
      <c r="E49" s="122" t="s">
        <v>1105</v>
      </c>
      <c r="F49" s="211" t="s">
        <v>99</v>
      </c>
      <c r="G49" s="41"/>
      <c r="H49" s="21" t="s">
        <v>22</v>
      </c>
      <c r="I49" s="21" t="s">
        <v>81</v>
      </c>
      <c r="J49" s="21" t="s">
        <v>167</v>
      </c>
      <c r="K49" s="122" t="s">
        <v>1162</v>
      </c>
      <c r="L49" s="39"/>
      <c r="M49" s="204"/>
      <c r="N49" s="193">
        <v>800000</v>
      </c>
      <c r="O49" s="189">
        <f t="shared" si="0"/>
        <v>255.51000000000931</v>
      </c>
    </row>
    <row r="50" spans="1:15" ht="22.05" hidden="1" customHeight="1" x14ac:dyDescent="0.2">
      <c r="A50" s="186">
        <v>45856</v>
      </c>
      <c r="B50" s="100" t="s">
        <v>43</v>
      </c>
      <c r="C50" s="122">
        <v>504749</v>
      </c>
      <c r="D50" s="122"/>
      <c r="E50" s="122" t="s">
        <v>1118</v>
      </c>
      <c r="F50" s="211" t="s">
        <v>99</v>
      </c>
      <c r="G50" s="41"/>
      <c r="H50" s="21" t="s">
        <v>21</v>
      </c>
      <c r="I50" s="21" t="s">
        <v>81</v>
      </c>
      <c r="J50" s="21" t="s">
        <v>167</v>
      </c>
      <c r="K50" s="122" t="s">
        <v>1162</v>
      </c>
      <c r="L50" s="39"/>
      <c r="M50" s="204">
        <v>300500</v>
      </c>
      <c r="N50" s="193"/>
      <c r="O50" s="189">
        <f t="shared" si="0"/>
        <v>300755.51</v>
      </c>
    </row>
    <row r="51" spans="1:15" ht="22.05" hidden="1" customHeight="1" x14ac:dyDescent="0.2">
      <c r="A51" s="186">
        <v>45856</v>
      </c>
      <c r="B51" s="100" t="s">
        <v>43</v>
      </c>
      <c r="C51" s="122"/>
      <c r="D51" s="122"/>
      <c r="E51" s="122" t="s">
        <v>1044</v>
      </c>
      <c r="F51" s="197" t="s">
        <v>78</v>
      </c>
      <c r="G51" s="41">
        <v>732</v>
      </c>
      <c r="H51" s="21" t="s">
        <v>22</v>
      </c>
      <c r="I51" s="21" t="s">
        <v>81</v>
      </c>
      <c r="J51" s="21" t="s">
        <v>33</v>
      </c>
      <c r="K51" s="122" t="s">
        <v>850</v>
      </c>
      <c r="L51" s="39"/>
      <c r="M51" s="204"/>
      <c r="N51" s="193">
        <v>300000</v>
      </c>
      <c r="O51" s="189">
        <f t="shared" si="0"/>
        <v>755.51000000000931</v>
      </c>
    </row>
    <row r="52" spans="1:15" ht="22.05" hidden="1" customHeight="1" x14ac:dyDescent="0.2">
      <c r="A52" s="186">
        <v>45859</v>
      </c>
      <c r="B52" s="100" t="s">
        <v>43</v>
      </c>
      <c r="C52" s="122">
        <v>4528720292</v>
      </c>
      <c r="D52" s="122" t="s">
        <v>1133</v>
      </c>
      <c r="E52" s="122" t="s">
        <v>5555</v>
      </c>
      <c r="F52" s="197" t="s">
        <v>99</v>
      </c>
      <c r="G52" s="41"/>
      <c r="H52" s="21" t="s">
        <v>21</v>
      </c>
      <c r="I52" s="21" t="s">
        <v>81</v>
      </c>
      <c r="J52" s="21" t="s">
        <v>168</v>
      </c>
      <c r="K52" s="122" t="s">
        <v>1162</v>
      </c>
      <c r="L52" s="39"/>
      <c r="M52" s="204">
        <v>16985</v>
      </c>
      <c r="N52" s="193"/>
      <c r="O52" s="189">
        <f>O51+M52-N52</f>
        <v>17740.510000000009</v>
      </c>
    </row>
    <row r="53" spans="1:15" ht="22.05" hidden="1" customHeight="1" x14ac:dyDescent="0.2">
      <c r="A53" s="186">
        <v>45859</v>
      </c>
      <c r="B53" s="100" t="s">
        <v>43</v>
      </c>
      <c r="C53" s="122">
        <v>148422</v>
      </c>
      <c r="D53" s="41"/>
      <c r="E53" s="203" t="s">
        <v>5556</v>
      </c>
      <c r="F53" s="41" t="s">
        <v>99</v>
      </c>
      <c r="G53" s="41"/>
      <c r="H53" s="41" t="s">
        <v>22</v>
      </c>
      <c r="I53" s="41" t="s">
        <v>59</v>
      </c>
      <c r="J53" s="41" t="s">
        <v>59</v>
      </c>
      <c r="K53" s="55" t="s">
        <v>635</v>
      </c>
      <c r="L53" s="55"/>
      <c r="M53" s="215"/>
      <c r="N53" s="249">
        <v>16753</v>
      </c>
      <c r="O53" s="189">
        <f t="shared" ref="O53:O124" si="1">O52+M53-N53</f>
        <v>987.51000000000931</v>
      </c>
    </row>
    <row r="54" spans="1:15" ht="22.05" hidden="1" customHeight="1" x14ac:dyDescent="0.2">
      <c r="A54" s="186">
        <v>45863</v>
      </c>
      <c r="B54" s="100" t="s">
        <v>43</v>
      </c>
      <c r="C54" s="122">
        <v>161898</v>
      </c>
      <c r="D54" s="41"/>
      <c r="E54" s="203" t="s">
        <v>1118</v>
      </c>
      <c r="F54" s="41" t="s">
        <v>99</v>
      </c>
      <c r="G54" s="41"/>
      <c r="H54" s="41" t="s">
        <v>21</v>
      </c>
      <c r="I54" s="41" t="s">
        <v>81</v>
      </c>
      <c r="J54" s="41" t="s">
        <v>167</v>
      </c>
      <c r="K54" s="203" t="s">
        <v>1162</v>
      </c>
      <c r="L54" s="55"/>
      <c r="M54" s="215">
        <v>424500</v>
      </c>
      <c r="N54" s="249"/>
      <c r="O54" s="189">
        <f t="shared" si="1"/>
        <v>425487.51</v>
      </c>
    </row>
    <row r="55" spans="1:15" ht="22.05" hidden="1" customHeight="1" x14ac:dyDescent="0.2">
      <c r="A55" s="186">
        <v>45863</v>
      </c>
      <c r="B55" s="100" t="s">
        <v>43</v>
      </c>
      <c r="C55" s="122"/>
      <c r="D55" s="41"/>
      <c r="E55" s="203" t="s">
        <v>1044</v>
      </c>
      <c r="F55" s="41" t="s">
        <v>78</v>
      </c>
      <c r="G55" s="41">
        <v>731</v>
      </c>
      <c r="H55" s="41" t="s">
        <v>22</v>
      </c>
      <c r="I55" s="41" t="s">
        <v>81</v>
      </c>
      <c r="J55" s="41" t="s">
        <v>33</v>
      </c>
      <c r="K55" s="203" t="s">
        <v>850</v>
      </c>
      <c r="L55" s="55"/>
      <c r="M55" s="215"/>
      <c r="N55" s="249">
        <v>425000</v>
      </c>
      <c r="O55" s="189">
        <f t="shared" si="1"/>
        <v>487.51000000000931</v>
      </c>
    </row>
    <row r="56" spans="1:15" ht="22.05" hidden="1" customHeight="1" x14ac:dyDescent="0.2">
      <c r="A56" s="186">
        <v>45868</v>
      </c>
      <c r="B56" s="100" t="s">
        <v>43</v>
      </c>
      <c r="C56" s="122">
        <v>396194</v>
      </c>
      <c r="D56" s="41"/>
      <c r="E56" s="203" t="s">
        <v>569</v>
      </c>
      <c r="F56" s="41" t="s">
        <v>79</v>
      </c>
      <c r="G56" s="41"/>
      <c r="H56" s="41" t="s">
        <v>21</v>
      </c>
      <c r="I56" s="41" t="s">
        <v>28</v>
      </c>
      <c r="J56" s="41" t="s">
        <v>30</v>
      </c>
      <c r="K56" s="203" t="s">
        <v>1185</v>
      </c>
      <c r="L56" s="55"/>
      <c r="M56" s="215">
        <v>48380</v>
      </c>
      <c r="N56" s="249"/>
      <c r="O56" s="189">
        <f t="shared" si="1"/>
        <v>48867.510000000009</v>
      </c>
    </row>
    <row r="57" spans="1:15" ht="22.05" hidden="1" customHeight="1" x14ac:dyDescent="0.2">
      <c r="A57" s="186">
        <v>45868</v>
      </c>
      <c r="B57" s="100" t="s">
        <v>43</v>
      </c>
      <c r="C57" s="122">
        <v>534590</v>
      </c>
      <c r="D57" s="41"/>
      <c r="E57" s="203" t="s">
        <v>1105</v>
      </c>
      <c r="F57" s="41" t="s">
        <v>99</v>
      </c>
      <c r="G57" s="41"/>
      <c r="H57" s="41" t="s">
        <v>22</v>
      </c>
      <c r="I57" s="41" t="s">
        <v>81</v>
      </c>
      <c r="J57" s="41" t="s">
        <v>167</v>
      </c>
      <c r="K57" s="203" t="s">
        <v>1162</v>
      </c>
      <c r="L57" s="55"/>
      <c r="M57" s="215"/>
      <c r="N57" s="249">
        <v>23000</v>
      </c>
      <c r="O57" s="189">
        <f t="shared" si="1"/>
        <v>25867.510000000009</v>
      </c>
    </row>
    <row r="58" spans="1:15" ht="22.05" hidden="1" customHeight="1" x14ac:dyDescent="0.2">
      <c r="A58" s="186">
        <v>45868</v>
      </c>
      <c r="B58" s="100" t="s">
        <v>43</v>
      </c>
      <c r="C58" s="122"/>
      <c r="D58" s="41"/>
      <c r="E58" s="203" t="s">
        <v>1044</v>
      </c>
      <c r="F58" s="41" t="s">
        <v>78</v>
      </c>
      <c r="G58" s="41">
        <v>734</v>
      </c>
      <c r="H58" s="41" t="s">
        <v>22</v>
      </c>
      <c r="I58" s="41" t="s">
        <v>81</v>
      </c>
      <c r="J58" s="41" t="s">
        <v>33</v>
      </c>
      <c r="K58" s="203" t="s">
        <v>850</v>
      </c>
      <c r="L58" s="55"/>
      <c r="M58" s="215"/>
      <c r="N58" s="249">
        <v>25000</v>
      </c>
      <c r="O58" s="189">
        <f>O57+M58-N58</f>
        <v>867.51000000000931</v>
      </c>
    </row>
    <row r="59" spans="1:15" ht="22.05" hidden="1" customHeight="1" x14ac:dyDescent="0.2">
      <c r="A59" s="186">
        <v>45869</v>
      </c>
      <c r="B59" s="100" t="s">
        <v>43</v>
      </c>
      <c r="C59" s="122">
        <v>8898680</v>
      </c>
      <c r="D59" s="41"/>
      <c r="E59" s="203" t="s">
        <v>608</v>
      </c>
      <c r="F59" s="41" t="s">
        <v>77</v>
      </c>
      <c r="G59" s="41"/>
      <c r="H59" s="41" t="s">
        <v>22</v>
      </c>
      <c r="I59" s="41" t="s">
        <v>57</v>
      </c>
      <c r="J59" s="41" t="s">
        <v>85</v>
      </c>
      <c r="K59" s="203" t="s">
        <v>611</v>
      </c>
      <c r="L59" s="55"/>
      <c r="M59" s="215"/>
      <c r="N59" s="249">
        <v>60</v>
      </c>
      <c r="O59" s="189">
        <f t="shared" ref="O59:O63" si="2">O58+M59-N59</f>
        <v>807.51000000000931</v>
      </c>
    </row>
    <row r="60" spans="1:15" ht="22.05" hidden="1" customHeight="1" x14ac:dyDescent="0.2">
      <c r="A60" s="186">
        <v>45869</v>
      </c>
      <c r="B60" s="100" t="s">
        <v>43</v>
      </c>
      <c r="C60" s="122">
        <v>8898680</v>
      </c>
      <c r="D60" s="41"/>
      <c r="E60" s="203" t="s">
        <v>609</v>
      </c>
      <c r="F60" s="41" t="s">
        <v>77</v>
      </c>
      <c r="G60" s="41"/>
      <c r="H60" s="41" t="s">
        <v>22</v>
      </c>
      <c r="I60" s="41" t="s">
        <v>57</v>
      </c>
      <c r="J60" s="41" t="s">
        <v>85</v>
      </c>
      <c r="K60" s="203" t="s">
        <v>611</v>
      </c>
      <c r="L60" s="55"/>
      <c r="M60" s="215"/>
      <c r="N60" s="249">
        <v>9.6</v>
      </c>
      <c r="O60" s="189">
        <f t="shared" si="2"/>
        <v>797.91000000000929</v>
      </c>
    </row>
    <row r="61" spans="1:15" ht="22.05" hidden="1" customHeight="1" x14ac:dyDescent="0.2">
      <c r="A61" s="186">
        <v>45869</v>
      </c>
      <c r="B61" s="100" t="s">
        <v>43</v>
      </c>
      <c r="C61" s="122">
        <v>8898680</v>
      </c>
      <c r="D61" s="41"/>
      <c r="E61" s="203" t="s">
        <v>608</v>
      </c>
      <c r="F61" s="41" t="s">
        <v>77</v>
      </c>
      <c r="G61" s="41"/>
      <c r="H61" s="41" t="s">
        <v>22</v>
      </c>
      <c r="I61" s="41" t="s">
        <v>57</v>
      </c>
      <c r="J61" s="41" t="s">
        <v>85</v>
      </c>
      <c r="K61" s="203" t="s">
        <v>611</v>
      </c>
      <c r="L61" s="55"/>
      <c r="M61" s="215"/>
      <c r="N61" s="249">
        <v>250</v>
      </c>
      <c r="O61" s="189">
        <f t="shared" si="2"/>
        <v>547.91000000000929</v>
      </c>
    </row>
    <row r="62" spans="1:15" ht="22.05" hidden="1" customHeight="1" thickBot="1" x14ac:dyDescent="0.25">
      <c r="A62" s="358">
        <v>45869</v>
      </c>
      <c r="B62" s="385" t="s">
        <v>43</v>
      </c>
      <c r="C62" s="359">
        <v>8898680</v>
      </c>
      <c r="D62" s="50"/>
      <c r="E62" s="206" t="s">
        <v>609</v>
      </c>
      <c r="F62" s="50" t="s">
        <v>77</v>
      </c>
      <c r="G62" s="50"/>
      <c r="H62" s="50" t="s">
        <v>22</v>
      </c>
      <c r="I62" s="50" t="s">
        <v>57</v>
      </c>
      <c r="J62" s="50" t="s">
        <v>85</v>
      </c>
      <c r="K62" s="206" t="s">
        <v>611</v>
      </c>
      <c r="L62" s="101"/>
      <c r="M62" s="410"/>
      <c r="N62" s="411">
        <v>40</v>
      </c>
      <c r="O62" s="507">
        <f t="shared" si="2"/>
        <v>507.91000000000929</v>
      </c>
    </row>
    <row r="63" spans="1:15" ht="22.05" customHeight="1" x14ac:dyDescent="0.2">
      <c r="A63" s="186">
        <v>45870</v>
      </c>
      <c r="B63" s="100" t="s">
        <v>43</v>
      </c>
      <c r="C63" s="122">
        <v>695292</v>
      </c>
      <c r="D63" s="41"/>
      <c r="E63" s="203" t="s">
        <v>1118</v>
      </c>
      <c r="F63" s="41" t="s">
        <v>99</v>
      </c>
      <c r="G63" s="41"/>
      <c r="H63" s="41" t="s">
        <v>21</v>
      </c>
      <c r="I63" s="41" t="s">
        <v>81</v>
      </c>
      <c r="J63" s="41" t="s">
        <v>167</v>
      </c>
      <c r="K63" s="203" t="s">
        <v>1162</v>
      </c>
      <c r="L63" s="55"/>
      <c r="M63" s="215">
        <v>276000</v>
      </c>
      <c r="N63" s="249"/>
      <c r="O63" s="189">
        <f t="shared" si="2"/>
        <v>276507.91000000003</v>
      </c>
    </row>
    <row r="64" spans="1:15" ht="22.05" customHeight="1" x14ac:dyDescent="0.2">
      <c r="A64" s="186">
        <v>45870</v>
      </c>
      <c r="B64" s="100" t="s">
        <v>43</v>
      </c>
      <c r="C64" s="122"/>
      <c r="D64" s="41"/>
      <c r="E64" s="203" t="s">
        <v>1044</v>
      </c>
      <c r="F64" s="41" t="s">
        <v>78</v>
      </c>
      <c r="G64" s="41">
        <v>735</v>
      </c>
      <c r="H64" s="41" t="s">
        <v>22</v>
      </c>
      <c r="I64" s="41" t="s">
        <v>81</v>
      </c>
      <c r="J64" s="41" t="s">
        <v>33</v>
      </c>
      <c r="K64" s="203" t="s">
        <v>850</v>
      </c>
      <c r="L64" s="55"/>
      <c r="M64" s="215"/>
      <c r="N64" s="249">
        <v>275000</v>
      </c>
      <c r="O64" s="189">
        <f t="shared" si="1"/>
        <v>1507.9100000000326</v>
      </c>
    </row>
    <row r="65" spans="1:15" ht="22.05" customHeight="1" x14ac:dyDescent="0.2">
      <c r="A65" s="186">
        <v>45876</v>
      </c>
      <c r="B65" s="100" t="s">
        <v>43</v>
      </c>
      <c r="C65" s="122">
        <v>232384</v>
      </c>
      <c r="D65" s="41"/>
      <c r="E65" s="203" t="s">
        <v>1105</v>
      </c>
      <c r="F65" s="41" t="s">
        <v>99</v>
      </c>
      <c r="G65" s="41"/>
      <c r="H65" s="41" t="s">
        <v>22</v>
      </c>
      <c r="I65" s="41" t="s">
        <v>81</v>
      </c>
      <c r="J65" s="41" t="s">
        <v>167</v>
      </c>
      <c r="K65" s="203" t="s">
        <v>1162</v>
      </c>
      <c r="L65" s="55"/>
      <c r="M65" s="215"/>
      <c r="N65" s="249">
        <v>1500</v>
      </c>
      <c r="O65" s="189">
        <f t="shared" si="1"/>
        <v>7.9100000000325963</v>
      </c>
    </row>
    <row r="66" spans="1:15" ht="22.05" customHeight="1" x14ac:dyDescent="0.2">
      <c r="A66" s="186">
        <v>45877</v>
      </c>
      <c r="B66" s="100" t="s">
        <v>43</v>
      </c>
      <c r="C66" s="122">
        <v>514665</v>
      </c>
      <c r="D66" s="41"/>
      <c r="E66" s="203" t="s">
        <v>6358</v>
      </c>
      <c r="F66" s="41" t="s">
        <v>99</v>
      </c>
      <c r="G66" s="41"/>
      <c r="H66" s="41" t="s">
        <v>21</v>
      </c>
      <c r="I66" s="41" t="s">
        <v>81</v>
      </c>
      <c r="J66" s="41" t="s">
        <v>167</v>
      </c>
      <c r="K66" s="55" t="s">
        <v>1162</v>
      </c>
      <c r="L66" s="55"/>
      <c r="M66" s="215">
        <v>325100</v>
      </c>
      <c r="N66" s="249"/>
      <c r="O66" s="189">
        <f t="shared" si="1"/>
        <v>325107.91000000003</v>
      </c>
    </row>
    <row r="67" spans="1:15" ht="22.05" customHeight="1" x14ac:dyDescent="0.2">
      <c r="A67" s="186">
        <v>45877</v>
      </c>
      <c r="B67" s="100" t="s">
        <v>43</v>
      </c>
      <c r="C67" s="122"/>
      <c r="D67" s="41"/>
      <c r="E67" s="203" t="s">
        <v>1044</v>
      </c>
      <c r="F67" s="41" t="s">
        <v>78</v>
      </c>
      <c r="G67" s="41">
        <v>736</v>
      </c>
      <c r="H67" s="41" t="s">
        <v>22</v>
      </c>
      <c r="I67" s="41" t="s">
        <v>81</v>
      </c>
      <c r="J67" s="41" t="s">
        <v>33</v>
      </c>
      <c r="K67" s="122" t="s">
        <v>850</v>
      </c>
      <c r="L67" s="55"/>
      <c r="M67" s="215"/>
      <c r="N67" s="249">
        <v>325000</v>
      </c>
      <c r="O67" s="189">
        <f t="shared" si="1"/>
        <v>107.9100000000326</v>
      </c>
    </row>
    <row r="68" spans="1:15" ht="22.05" hidden="1" customHeight="1" x14ac:dyDescent="0.2">
      <c r="A68" s="186">
        <v>45877</v>
      </c>
      <c r="B68" s="100" t="s">
        <v>43</v>
      </c>
      <c r="C68" s="122"/>
      <c r="D68" s="41"/>
      <c r="E68" s="203" t="s">
        <v>569</v>
      </c>
      <c r="F68" s="41" t="s">
        <v>79</v>
      </c>
      <c r="G68" s="41"/>
      <c r="H68" s="41" t="s">
        <v>21</v>
      </c>
      <c r="I68" s="41" t="s">
        <v>28</v>
      </c>
      <c r="J68" s="41" t="s">
        <v>30</v>
      </c>
      <c r="K68" s="55" t="s">
        <v>1185</v>
      </c>
      <c r="L68" s="55"/>
      <c r="M68" s="215">
        <v>53000</v>
      </c>
      <c r="N68" s="249"/>
      <c r="O68" s="189">
        <f t="shared" si="1"/>
        <v>53107.910000000033</v>
      </c>
    </row>
    <row r="69" spans="1:15" ht="22.05" customHeight="1" x14ac:dyDescent="0.2">
      <c r="A69" s="186">
        <v>45882</v>
      </c>
      <c r="B69" s="100" t="s">
        <v>43</v>
      </c>
      <c r="C69" s="122"/>
      <c r="D69" s="41"/>
      <c r="E69" s="203" t="s">
        <v>29</v>
      </c>
      <c r="F69" s="41" t="s">
        <v>99</v>
      </c>
      <c r="G69" s="41"/>
      <c r="H69" s="41" t="s">
        <v>22</v>
      </c>
      <c r="I69" s="41" t="s">
        <v>81</v>
      </c>
      <c r="J69" s="41" t="s">
        <v>171</v>
      </c>
      <c r="K69" s="55" t="s">
        <v>6360</v>
      </c>
      <c r="L69" s="55"/>
      <c r="M69" s="215"/>
      <c r="N69" s="249">
        <v>52000</v>
      </c>
      <c r="O69" s="189">
        <f t="shared" si="1"/>
        <v>1107.9100000000326</v>
      </c>
    </row>
    <row r="70" spans="1:15" ht="22.05" customHeight="1" x14ac:dyDescent="0.2">
      <c r="A70" s="186">
        <v>45889</v>
      </c>
      <c r="B70" s="100" t="s">
        <v>43</v>
      </c>
      <c r="C70" s="122">
        <v>137813</v>
      </c>
      <c r="D70" s="41"/>
      <c r="E70" s="203" t="s">
        <v>1118</v>
      </c>
      <c r="F70" s="41" t="s">
        <v>99</v>
      </c>
      <c r="G70" s="41"/>
      <c r="H70" s="41" t="s">
        <v>21</v>
      </c>
      <c r="I70" s="41" t="s">
        <v>81</v>
      </c>
      <c r="J70" s="41" t="s">
        <v>167</v>
      </c>
      <c r="K70" s="122" t="s">
        <v>1162</v>
      </c>
      <c r="L70" s="55"/>
      <c r="M70" s="215">
        <v>150200</v>
      </c>
      <c r="N70" s="249"/>
      <c r="O70" s="189">
        <f t="shared" si="1"/>
        <v>151307.91000000003</v>
      </c>
    </row>
    <row r="71" spans="1:15" ht="22.05" customHeight="1" x14ac:dyDescent="0.2">
      <c r="A71" s="186">
        <v>45889</v>
      </c>
      <c r="B71" s="100" t="s">
        <v>43</v>
      </c>
      <c r="C71" s="122"/>
      <c r="D71" s="41"/>
      <c r="E71" s="203" t="s">
        <v>1044</v>
      </c>
      <c r="F71" s="41" t="s">
        <v>78</v>
      </c>
      <c r="G71" s="41">
        <v>737</v>
      </c>
      <c r="H71" s="41" t="s">
        <v>22</v>
      </c>
      <c r="I71" s="41" t="s">
        <v>81</v>
      </c>
      <c r="J71" s="41" t="s">
        <v>33</v>
      </c>
      <c r="K71" s="55" t="s">
        <v>850</v>
      </c>
      <c r="L71" s="55"/>
      <c r="M71" s="215"/>
      <c r="N71" s="249">
        <v>150000</v>
      </c>
      <c r="O71" s="189">
        <f t="shared" si="1"/>
        <v>1307.9100000000326</v>
      </c>
    </row>
    <row r="72" spans="1:15" ht="22.05" customHeight="1" x14ac:dyDescent="0.2">
      <c r="A72" s="186">
        <v>45897</v>
      </c>
      <c r="B72" s="100" t="s">
        <v>43</v>
      </c>
      <c r="C72" s="122">
        <v>167025</v>
      </c>
      <c r="D72" s="41"/>
      <c r="E72" s="203" t="s">
        <v>1118</v>
      </c>
      <c r="F72" s="41" t="s">
        <v>99</v>
      </c>
      <c r="G72" s="41"/>
      <c r="H72" s="41" t="s">
        <v>21</v>
      </c>
      <c r="I72" s="41" t="s">
        <v>81</v>
      </c>
      <c r="J72" s="41" t="s">
        <v>167</v>
      </c>
      <c r="K72" s="55" t="s">
        <v>1162</v>
      </c>
      <c r="L72" s="55"/>
      <c r="M72" s="215">
        <v>200500</v>
      </c>
      <c r="N72" s="249"/>
      <c r="O72" s="189">
        <f t="shared" si="1"/>
        <v>201807.91000000003</v>
      </c>
    </row>
    <row r="73" spans="1:15" ht="22.05" customHeight="1" x14ac:dyDescent="0.2">
      <c r="A73" s="186">
        <v>45897</v>
      </c>
      <c r="B73" s="100" t="s">
        <v>43</v>
      </c>
      <c r="C73" s="122"/>
      <c r="D73" s="41"/>
      <c r="E73" s="203" t="s">
        <v>1044</v>
      </c>
      <c r="F73" s="41" t="s">
        <v>78</v>
      </c>
      <c r="G73" s="41">
        <v>738</v>
      </c>
      <c r="H73" s="41" t="s">
        <v>22</v>
      </c>
      <c r="I73" s="41" t="s">
        <v>81</v>
      </c>
      <c r="J73" s="41" t="s">
        <v>33</v>
      </c>
      <c r="K73" s="55" t="s">
        <v>850</v>
      </c>
      <c r="L73" s="55"/>
      <c r="M73" s="215"/>
      <c r="N73" s="249">
        <v>200000</v>
      </c>
      <c r="O73" s="189">
        <f t="shared" si="1"/>
        <v>1807.9100000000326</v>
      </c>
    </row>
    <row r="74" spans="1:15" ht="22.05" customHeight="1" x14ac:dyDescent="0.2">
      <c r="A74" s="186">
        <v>45897</v>
      </c>
      <c r="B74" s="100" t="s">
        <v>43</v>
      </c>
      <c r="C74" s="122"/>
      <c r="D74" s="41"/>
      <c r="E74" s="203" t="s">
        <v>1118</v>
      </c>
      <c r="F74" s="41" t="s">
        <v>99</v>
      </c>
      <c r="G74" s="41"/>
      <c r="H74" s="41" t="s">
        <v>21</v>
      </c>
      <c r="I74" s="41" t="s">
        <v>81</v>
      </c>
      <c r="J74" s="41" t="s">
        <v>167</v>
      </c>
      <c r="K74" s="55" t="s">
        <v>1162</v>
      </c>
      <c r="L74" s="55"/>
      <c r="M74" s="215">
        <v>200500</v>
      </c>
      <c r="N74" s="249"/>
      <c r="O74" s="189">
        <f t="shared" si="1"/>
        <v>202307.91000000003</v>
      </c>
    </row>
    <row r="75" spans="1:15" ht="22.05" customHeight="1" x14ac:dyDescent="0.2">
      <c r="A75" s="186">
        <v>45897</v>
      </c>
      <c r="B75" s="100" t="s">
        <v>43</v>
      </c>
      <c r="C75" s="122"/>
      <c r="D75" s="41"/>
      <c r="E75" s="203" t="s">
        <v>1044</v>
      </c>
      <c r="F75" s="41" t="s">
        <v>78</v>
      </c>
      <c r="G75" s="41">
        <v>739</v>
      </c>
      <c r="H75" s="41" t="s">
        <v>22</v>
      </c>
      <c r="I75" s="41" t="s">
        <v>81</v>
      </c>
      <c r="J75" s="41" t="s">
        <v>33</v>
      </c>
      <c r="K75" s="55" t="s">
        <v>850</v>
      </c>
      <c r="L75" s="55"/>
      <c r="M75" s="215"/>
      <c r="N75" s="249">
        <v>200000</v>
      </c>
      <c r="O75" s="189">
        <f t="shared" si="1"/>
        <v>2307.9100000000326</v>
      </c>
    </row>
    <row r="76" spans="1:15" ht="22.05" customHeight="1" x14ac:dyDescent="0.2">
      <c r="A76" s="186">
        <v>45897</v>
      </c>
      <c r="B76" s="100" t="s">
        <v>43</v>
      </c>
      <c r="C76" s="122">
        <v>311297</v>
      </c>
      <c r="D76" s="41"/>
      <c r="E76" s="203" t="s">
        <v>1118</v>
      </c>
      <c r="F76" s="41" t="s">
        <v>99</v>
      </c>
      <c r="G76" s="41"/>
      <c r="H76" s="41" t="s">
        <v>21</v>
      </c>
      <c r="I76" s="41" t="s">
        <v>81</v>
      </c>
      <c r="J76" s="41" t="s">
        <v>167</v>
      </c>
      <c r="K76" s="122" t="s">
        <v>1162</v>
      </c>
      <c r="L76" s="55"/>
      <c r="M76" s="215">
        <v>25000</v>
      </c>
      <c r="N76" s="249"/>
      <c r="O76" s="189">
        <f t="shared" si="1"/>
        <v>27307.910000000033</v>
      </c>
    </row>
    <row r="77" spans="1:15" ht="22.05" hidden="1" customHeight="1" x14ac:dyDescent="0.2">
      <c r="A77" s="186">
        <v>45897</v>
      </c>
      <c r="B77" s="100" t="s">
        <v>43</v>
      </c>
      <c r="C77" s="122">
        <v>380312</v>
      </c>
      <c r="D77" s="41"/>
      <c r="E77" s="203" t="s">
        <v>6359</v>
      </c>
      <c r="F77" s="41" t="s">
        <v>99</v>
      </c>
      <c r="G77" s="41"/>
      <c r="H77" s="41" t="s">
        <v>22</v>
      </c>
      <c r="I77" s="41" t="s">
        <v>59</v>
      </c>
      <c r="J77" s="41" t="s">
        <v>59</v>
      </c>
      <c r="K77" s="55" t="s">
        <v>635</v>
      </c>
      <c r="L77" s="55"/>
      <c r="M77" s="215"/>
      <c r="N77" s="249">
        <v>25136</v>
      </c>
      <c r="O77" s="189">
        <f t="shared" si="1"/>
        <v>2171.9100000000326</v>
      </c>
    </row>
    <row r="78" spans="1:15" ht="22.05" hidden="1" customHeight="1" x14ac:dyDescent="0.2">
      <c r="A78" s="186">
        <v>45898</v>
      </c>
      <c r="B78" s="100" t="s">
        <v>43</v>
      </c>
      <c r="C78" s="122">
        <v>0</v>
      </c>
      <c r="D78" s="41"/>
      <c r="E78" s="203" t="s">
        <v>608</v>
      </c>
      <c r="F78" s="41" t="s">
        <v>77</v>
      </c>
      <c r="G78" s="41"/>
      <c r="H78" s="41" t="s">
        <v>22</v>
      </c>
      <c r="I78" s="41" t="s">
        <v>57</v>
      </c>
      <c r="J78" s="41" t="s">
        <v>85</v>
      </c>
      <c r="K78" s="122" t="s">
        <v>611</v>
      </c>
      <c r="L78" s="55"/>
      <c r="M78" s="215"/>
      <c r="N78" s="249">
        <v>75</v>
      </c>
      <c r="O78" s="189">
        <f t="shared" si="1"/>
        <v>2096.9100000000326</v>
      </c>
    </row>
    <row r="79" spans="1:15" ht="22.05" hidden="1" customHeight="1" x14ac:dyDescent="0.2">
      <c r="A79" s="186">
        <v>45898</v>
      </c>
      <c r="B79" s="100" t="s">
        <v>43</v>
      </c>
      <c r="C79" s="122">
        <v>0</v>
      </c>
      <c r="D79" s="41"/>
      <c r="E79" s="203" t="s">
        <v>609</v>
      </c>
      <c r="F79" s="41" t="s">
        <v>77</v>
      </c>
      <c r="G79" s="41"/>
      <c r="H79" s="41" t="s">
        <v>22</v>
      </c>
      <c r="I79" s="41" t="s">
        <v>57</v>
      </c>
      <c r="J79" s="41" t="s">
        <v>85</v>
      </c>
      <c r="K79" s="55" t="s">
        <v>611</v>
      </c>
      <c r="L79" s="55"/>
      <c r="M79" s="215"/>
      <c r="N79" s="249">
        <v>12</v>
      </c>
      <c r="O79" s="189">
        <f t="shared" si="1"/>
        <v>2084.9100000000326</v>
      </c>
    </row>
    <row r="80" spans="1:15" ht="22.05" hidden="1" customHeight="1" x14ac:dyDescent="0.2">
      <c r="A80" s="186">
        <v>45898</v>
      </c>
      <c r="B80" s="100" t="s">
        <v>43</v>
      </c>
      <c r="C80" s="122">
        <v>0</v>
      </c>
      <c r="D80" s="41"/>
      <c r="E80" s="203" t="s">
        <v>608</v>
      </c>
      <c r="F80" s="41" t="s">
        <v>77</v>
      </c>
      <c r="G80" s="41"/>
      <c r="H80" s="41" t="s">
        <v>22</v>
      </c>
      <c r="I80" s="41" t="s">
        <v>57</v>
      </c>
      <c r="J80" s="41" t="s">
        <v>85</v>
      </c>
      <c r="K80" s="55" t="s">
        <v>611</v>
      </c>
      <c r="L80" s="55"/>
      <c r="M80" s="215"/>
      <c r="N80" s="249">
        <v>250</v>
      </c>
      <c r="O80" s="189">
        <f t="shared" si="1"/>
        <v>1834.9100000000326</v>
      </c>
    </row>
    <row r="81" spans="1:15" ht="22.05" hidden="1" customHeight="1" thickBot="1" x14ac:dyDescent="0.25">
      <c r="A81" s="358">
        <v>45898</v>
      </c>
      <c r="B81" s="385" t="s">
        <v>43</v>
      </c>
      <c r="C81" s="359">
        <v>0</v>
      </c>
      <c r="D81" s="50"/>
      <c r="E81" s="206" t="s">
        <v>609</v>
      </c>
      <c r="F81" s="50" t="s">
        <v>77</v>
      </c>
      <c r="G81" s="50"/>
      <c r="H81" s="50" t="s">
        <v>22</v>
      </c>
      <c r="I81" s="50" t="s">
        <v>57</v>
      </c>
      <c r="J81" s="50" t="s">
        <v>85</v>
      </c>
      <c r="K81" s="359" t="s">
        <v>611</v>
      </c>
      <c r="L81" s="101"/>
      <c r="M81" s="410"/>
      <c r="N81" s="411">
        <v>40</v>
      </c>
      <c r="O81" s="507">
        <f t="shared" si="1"/>
        <v>1794.9100000000326</v>
      </c>
    </row>
    <row r="82" spans="1:15" ht="22.05" hidden="1" customHeight="1" x14ac:dyDescent="0.2">
      <c r="A82" s="186">
        <v>45904</v>
      </c>
      <c r="B82" s="100" t="s">
        <v>43</v>
      </c>
      <c r="C82" s="122">
        <v>211923</v>
      </c>
      <c r="D82" s="41"/>
      <c r="E82" s="203" t="s">
        <v>1105</v>
      </c>
      <c r="F82" s="41" t="s">
        <v>99</v>
      </c>
      <c r="G82" s="41"/>
      <c r="H82" s="41" t="s">
        <v>22</v>
      </c>
      <c r="I82" s="41" t="s">
        <v>81</v>
      </c>
      <c r="J82" s="41" t="s">
        <v>167</v>
      </c>
      <c r="K82" s="55" t="s">
        <v>1162</v>
      </c>
      <c r="L82" s="55"/>
      <c r="M82" s="215"/>
      <c r="N82" s="249">
        <v>1750</v>
      </c>
      <c r="O82" s="189">
        <f t="shared" si="1"/>
        <v>44.910000000032596</v>
      </c>
    </row>
    <row r="83" spans="1:15" ht="22.05" hidden="1" customHeight="1" x14ac:dyDescent="0.2">
      <c r="A83" s="186">
        <v>45922</v>
      </c>
      <c r="B83" s="100" t="s">
        <v>43</v>
      </c>
      <c r="C83" s="122">
        <v>249107</v>
      </c>
      <c r="D83" s="41"/>
      <c r="E83" s="203" t="s">
        <v>1118</v>
      </c>
      <c r="F83" s="41" t="s">
        <v>99</v>
      </c>
      <c r="G83" s="41"/>
      <c r="H83" s="41" t="s">
        <v>21</v>
      </c>
      <c r="I83" s="41" t="s">
        <v>81</v>
      </c>
      <c r="J83" s="41" t="s">
        <v>167</v>
      </c>
      <c r="K83" s="55" t="s">
        <v>1162</v>
      </c>
      <c r="L83" s="55"/>
      <c r="M83" s="215">
        <v>26500</v>
      </c>
      <c r="N83" s="249"/>
      <c r="O83" s="189">
        <f t="shared" si="1"/>
        <v>26544.910000000033</v>
      </c>
    </row>
    <row r="84" spans="1:15" ht="22.05" hidden="1" customHeight="1" x14ac:dyDescent="0.2">
      <c r="A84" s="186">
        <v>45922</v>
      </c>
      <c r="B84" s="100" t="s">
        <v>43</v>
      </c>
      <c r="C84" s="203">
        <v>99830</v>
      </c>
      <c r="D84" s="41"/>
      <c r="E84" s="203" t="s">
        <v>7006</v>
      </c>
      <c r="F84" s="41" t="s">
        <v>99</v>
      </c>
      <c r="G84" s="41"/>
      <c r="H84" s="41" t="s">
        <v>22</v>
      </c>
      <c r="I84" s="41" t="s">
        <v>59</v>
      </c>
      <c r="J84" s="41" t="s">
        <v>59</v>
      </c>
      <c r="K84" s="55" t="s">
        <v>635</v>
      </c>
      <c r="L84" s="55"/>
      <c r="M84" s="215"/>
      <c r="N84" s="249">
        <v>25840</v>
      </c>
      <c r="O84" s="189">
        <f t="shared" si="1"/>
        <v>704.9100000000326</v>
      </c>
    </row>
    <row r="85" spans="1:15" ht="22.05" hidden="1" customHeight="1" thickBot="1" x14ac:dyDescent="0.25">
      <c r="A85" s="358">
        <v>45930</v>
      </c>
      <c r="B85" s="385" t="s">
        <v>43</v>
      </c>
      <c r="C85" s="206">
        <v>865683</v>
      </c>
      <c r="D85" s="50"/>
      <c r="E85" s="206" t="s">
        <v>569</v>
      </c>
      <c r="F85" s="50" t="s">
        <v>79</v>
      </c>
      <c r="G85" s="50"/>
      <c r="H85" s="50" t="s">
        <v>21</v>
      </c>
      <c r="I85" s="50" t="s">
        <v>28</v>
      </c>
      <c r="J85" s="50" t="s">
        <v>30</v>
      </c>
      <c r="K85" s="101" t="s">
        <v>1185</v>
      </c>
      <c r="L85" s="101"/>
      <c r="M85" s="410">
        <v>157810</v>
      </c>
      <c r="N85" s="411"/>
      <c r="O85" s="507">
        <f t="shared" si="1"/>
        <v>158514.91000000003</v>
      </c>
    </row>
    <row r="86" spans="1:15" ht="22.05" hidden="1" customHeight="1" x14ac:dyDescent="0.2">
      <c r="A86" s="186">
        <v>45932</v>
      </c>
      <c r="B86" s="100" t="s">
        <v>43</v>
      </c>
      <c r="C86" s="203">
        <v>218450</v>
      </c>
      <c r="D86" s="41"/>
      <c r="E86" s="203" t="s">
        <v>29</v>
      </c>
      <c r="F86" s="41" t="s">
        <v>99</v>
      </c>
      <c r="G86" s="41"/>
      <c r="H86" s="41" t="s">
        <v>21</v>
      </c>
      <c r="I86" s="41" t="s">
        <v>81</v>
      </c>
      <c r="J86" s="41" t="s">
        <v>167</v>
      </c>
      <c r="K86" s="55" t="s">
        <v>1162</v>
      </c>
      <c r="L86" s="55"/>
      <c r="M86" s="215">
        <v>345000</v>
      </c>
      <c r="N86" s="249"/>
      <c r="O86" s="189">
        <f t="shared" si="1"/>
        <v>503514.91000000003</v>
      </c>
    </row>
    <row r="87" spans="1:15" ht="22.05" hidden="1" customHeight="1" x14ac:dyDescent="0.2">
      <c r="A87" s="186">
        <v>45932</v>
      </c>
      <c r="B87" s="100" t="s">
        <v>43</v>
      </c>
      <c r="C87" s="203"/>
      <c r="D87" s="41"/>
      <c r="E87" s="203" t="s">
        <v>1044</v>
      </c>
      <c r="F87" s="41" t="s">
        <v>7787</v>
      </c>
      <c r="G87" s="41"/>
      <c r="H87" s="41" t="s">
        <v>22</v>
      </c>
      <c r="I87" s="41" t="s">
        <v>81</v>
      </c>
      <c r="J87" s="41" t="s">
        <v>33</v>
      </c>
      <c r="K87" s="55" t="s">
        <v>850</v>
      </c>
      <c r="L87" s="55"/>
      <c r="M87" s="215"/>
      <c r="N87" s="249">
        <v>500000</v>
      </c>
      <c r="O87" s="189">
        <f t="shared" si="1"/>
        <v>3514.9100000000326</v>
      </c>
    </row>
    <row r="88" spans="1:15" ht="22.05" hidden="1" customHeight="1" x14ac:dyDescent="0.2">
      <c r="A88" s="186">
        <v>45933</v>
      </c>
      <c r="B88" s="100" t="s">
        <v>43</v>
      </c>
      <c r="C88" s="203">
        <v>206641</v>
      </c>
      <c r="D88" s="41"/>
      <c r="E88" s="203" t="s">
        <v>1118</v>
      </c>
      <c r="F88" s="41" t="s">
        <v>99</v>
      </c>
      <c r="G88" s="41"/>
      <c r="H88" s="41" t="s">
        <v>21</v>
      </c>
      <c r="I88" s="41" t="s">
        <v>81</v>
      </c>
      <c r="J88" s="41" t="s">
        <v>167</v>
      </c>
      <c r="K88" s="55" t="s">
        <v>1162</v>
      </c>
      <c r="L88" s="55"/>
      <c r="M88" s="215">
        <v>250500</v>
      </c>
      <c r="N88" s="249"/>
      <c r="O88" s="189">
        <f t="shared" si="1"/>
        <v>254014.91000000003</v>
      </c>
    </row>
    <row r="89" spans="1:15" ht="22.05" hidden="1" customHeight="1" x14ac:dyDescent="0.2">
      <c r="A89" s="26">
        <v>45933</v>
      </c>
      <c r="B89" s="100" t="s">
        <v>43</v>
      </c>
      <c r="C89" s="156"/>
      <c r="D89" s="28"/>
      <c r="E89" s="156" t="s">
        <v>1044</v>
      </c>
      <c r="F89" s="93" t="s">
        <v>7788</v>
      </c>
      <c r="H89" s="28" t="s">
        <v>22</v>
      </c>
      <c r="I89" s="28" t="s">
        <v>81</v>
      </c>
      <c r="J89" s="28" t="s">
        <v>33</v>
      </c>
      <c r="K89" s="25" t="s">
        <v>850</v>
      </c>
      <c r="M89" s="252"/>
      <c r="N89" s="253">
        <v>250000</v>
      </c>
      <c r="O89" s="114">
        <f t="shared" si="1"/>
        <v>4014.9100000000326</v>
      </c>
    </row>
    <row r="90" spans="1:15" ht="22.05" hidden="1" customHeight="1" x14ac:dyDescent="0.2">
      <c r="A90" s="26">
        <v>45933</v>
      </c>
      <c r="B90" s="100" t="s">
        <v>43</v>
      </c>
      <c r="C90" s="156"/>
      <c r="D90" s="28"/>
      <c r="E90" s="156" t="s">
        <v>569</v>
      </c>
      <c r="F90" s="93" t="s">
        <v>99</v>
      </c>
      <c r="H90" s="28" t="s">
        <v>21</v>
      </c>
      <c r="I90" s="28" t="s">
        <v>28</v>
      </c>
      <c r="J90" s="28" t="s">
        <v>30</v>
      </c>
      <c r="K90" s="25" t="s">
        <v>1185</v>
      </c>
      <c r="M90" s="252">
        <v>175000</v>
      </c>
      <c r="N90" s="253"/>
      <c r="O90" s="114">
        <f t="shared" si="1"/>
        <v>179014.91000000003</v>
      </c>
    </row>
    <row r="91" spans="1:15" ht="22.05" hidden="1" customHeight="1" x14ac:dyDescent="0.2">
      <c r="A91" s="26">
        <v>45938</v>
      </c>
      <c r="B91" s="100" t="s">
        <v>43</v>
      </c>
      <c r="C91" s="156">
        <v>964112</v>
      </c>
      <c r="D91" s="28"/>
      <c r="E91" s="156" t="s">
        <v>569</v>
      </c>
      <c r="F91" s="93" t="s">
        <v>79</v>
      </c>
      <c r="H91" s="28" t="s">
        <v>21</v>
      </c>
      <c r="I91" s="28" t="s">
        <v>28</v>
      </c>
      <c r="J91" s="28" t="s">
        <v>30</v>
      </c>
      <c r="K91" s="25" t="s">
        <v>1185</v>
      </c>
      <c r="M91" s="252">
        <v>154336</v>
      </c>
      <c r="N91" s="253"/>
      <c r="O91" s="114">
        <f t="shared" si="1"/>
        <v>333350.91000000003</v>
      </c>
    </row>
    <row r="92" spans="1:15" ht="22.05" hidden="1" customHeight="1" x14ac:dyDescent="0.2">
      <c r="A92" s="26">
        <v>45938</v>
      </c>
      <c r="B92" s="100" t="s">
        <v>43</v>
      </c>
      <c r="C92" s="156">
        <v>549511</v>
      </c>
      <c r="D92" s="28"/>
      <c r="E92" s="156" t="s">
        <v>1118</v>
      </c>
      <c r="F92" s="93" t="s">
        <v>99</v>
      </c>
      <c r="H92" s="28" t="s">
        <v>21</v>
      </c>
      <c r="I92" s="41" t="s">
        <v>81</v>
      </c>
      <c r="J92" s="41" t="s">
        <v>167</v>
      </c>
      <c r="K92" s="25" t="s">
        <v>1162</v>
      </c>
      <c r="M92" s="252">
        <v>322000</v>
      </c>
      <c r="N92" s="253"/>
      <c r="O92" s="114">
        <f t="shared" si="1"/>
        <v>655350.91</v>
      </c>
    </row>
    <row r="93" spans="1:15" ht="22.05" hidden="1" customHeight="1" x14ac:dyDescent="0.2">
      <c r="A93" s="26">
        <v>45939</v>
      </c>
      <c r="B93" s="100" t="s">
        <v>43</v>
      </c>
      <c r="C93" s="156"/>
      <c r="D93" s="28"/>
      <c r="E93" s="156" t="s">
        <v>1044</v>
      </c>
      <c r="F93" s="93" t="s">
        <v>7789</v>
      </c>
      <c r="H93" s="28" t="s">
        <v>22</v>
      </c>
      <c r="I93" s="28" t="s">
        <v>81</v>
      </c>
      <c r="J93" s="28" t="s">
        <v>33</v>
      </c>
      <c r="K93" s="25" t="s">
        <v>850</v>
      </c>
      <c r="M93" s="252"/>
      <c r="N93" s="253">
        <v>500000</v>
      </c>
      <c r="O93" s="114">
        <f t="shared" si="1"/>
        <v>155350.91000000003</v>
      </c>
    </row>
    <row r="94" spans="1:15" ht="22.05" hidden="1" customHeight="1" x14ac:dyDescent="0.2">
      <c r="A94" s="26">
        <v>45940</v>
      </c>
      <c r="B94" s="100" t="s">
        <v>43</v>
      </c>
      <c r="C94" s="156">
        <v>150961</v>
      </c>
      <c r="D94" s="28"/>
      <c r="E94" s="156" t="s">
        <v>1118</v>
      </c>
      <c r="F94" s="93" t="s">
        <v>99</v>
      </c>
      <c r="H94" s="28" t="s">
        <v>21</v>
      </c>
      <c r="I94" s="41" t="s">
        <v>81</v>
      </c>
      <c r="J94" s="41" t="s">
        <v>167</v>
      </c>
      <c r="K94" s="25" t="s">
        <v>1162</v>
      </c>
      <c r="M94" s="252">
        <v>396000</v>
      </c>
      <c r="N94" s="253"/>
      <c r="O94" s="114">
        <f t="shared" si="1"/>
        <v>551350.91</v>
      </c>
    </row>
    <row r="95" spans="1:15" ht="22.05" hidden="1" customHeight="1" x14ac:dyDescent="0.2">
      <c r="A95" s="26">
        <v>45940</v>
      </c>
      <c r="B95" s="100" t="s">
        <v>43</v>
      </c>
      <c r="C95" s="156">
        <v>642601</v>
      </c>
      <c r="D95" s="28"/>
      <c r="E95" s="156" t="s">
        <v>1044</v>
      </c>
      <c r="F95" s="93" t="s">
        <v>7790</v>
      </c>
      <c r="H95" s="28" t="s">
        <v>22</v>
      </c>
      <c r="I95" s="28" t="s">
        <v>81</v>
      </c>
      <c r="J95" s="28" t="s">
        <v>33</v>
      </c>
      <c r="K95" s="25" t="s">
        <v>850</v>
      </c>
      <c r="M95" s="252"/>
      <c r="N95" s="253">
        <v>550000</v>
      </c>
      <c r="O95" s="114">
        <f t="shared" si="1"/>
        <v>1350.9100000000326</v>
      </c>
    </row>
    <row r="96" spans="1:15" ht="22.05" hidden="1" customHeight="1" x14ac:dyDescent="0.2">
      <c r="A96" s="26">
        <v>45940</v>
      </c>
      <c r="B96" s="100" t="s">
        <v>43</v>
      </c>
      <c r="C96" s="156">
        <v>141626</v>
      </c>
      <c r="D96" s="28"/>
      <c r="E96" s="156" t="s">
        <v>569</v>
      </c>
      <c r="F96" s="93" t="s">
        <v>79</v>
      </c>
      <c r="H96" s="28" t="s">
        <v>21</v>
      </c>
      <c r="I96" s="28" t="s">
        <v>28</v>
      </c>
      <c r="J96" s="28" t="s">
        <v>30</v>
      </c>
      <c r="K96" s="25" t="s">
        <v>1185</v>
      </c>
      <c r="M96" s="252">
        <v>60000</v>
      </c>
      <c r="N96" s="253"/>
      <c r="O96" s="114">
        <f t="shared" si="1"/>
        <v>61350.910000000033</v>
      </c>
    </row>
    <row r="97" spans="1:16" ht="22.05" hidden="1" customHeight="1" x14ac:dyDescent="0.2">
      <c r="A97" s="26">
        <v>45944</v>
      </c>
      <c r="B97" s="100" t="s">
        <v>43</v>
      </c>
      <c r="C97" s="156">
        <v>9254874</v>
      </c>
      <c r="D97" s="28"/>
      <c r="E97" s="156" t="s">
        <v>569</v>
      </c>
      <c r="F97" s="93" t="s">
        <v>99</v>
      </c>
      <c r="H97" s="28" t="s">
        <v>21</v>
      </c>
      <c r="I97" s="28" t="s">
        <v>28</v>
      </c>
      <c r="J97" s="28" t="s">
        <v>30</v>
      </c>
      <c r="K97" s="25" t="s">
        <v>7800</v>
      </c>
      <c r="M97" s="252">
        <v>50000</v>
      </c>
      <c r="N97" s="253"/>
      <c r="O97" s="114">
        <f t="shared" si="1"/>
        <v>111350.91000000003</v>
      </c>
    </row>
    <row r="98" spans="1:16" ht="22.05" hidden="1" customHeight="1" x14ac:dyDescent="0.2">
      <c r="A98" s="26">
        <v>45946</v>
      </c>
      <c r="B98" s="100" t="s">
        <v>43</v>
      </c>
      <c r="C98" s="156">
        <v>325638</v>
      </c>
      <c r="D98" s="28"/>
      <c r="E98" s="156" t="s">
        <v>1118</v>
      </c>
      <c r="F98" s="93" t="s">
        <v>99</v>
      </c>
      <c r="H98" s="28" t="s">
        <v>21</v>
      </c>
      <c r="I98" s="41" t="s">
        <v>81</v>
      </c>
      <c r="J98" s="41" t="s">
        <v>167</v>
      </c>
      <c r="K98" s="25" t="s">
        <v>1162</v>
      </c>
      <c r="M98" s="252">
        <v>210000</v>
      </c>
      <c r="N98" s="253"/>
      <c r="O98" s="114">
        <f t="shared" si="1"/>
        <v>321350.91000000003</v>
      </c>
    </row>
    <row r="99" spans="1:16" ht="22.05" hidden="1" customHeight="1" x14ac:dyDescent="0.2">
      <c r="A99" s="26">
        <v>45946</v>
      </c>
      <c r="B99" s="100" t="s">
        <v>43</v>
      </c>
      <c r="C99" s="156"/>
      <c r="D99" s="28"/>
      <c r="E99" s="156" t="s">
        <v>1044</v>
      </c>
      <c r="F99" s="93" t="s">
        <v>7791</v>
      </c>
      <c r="H99" s="28" t="s">
        <v>22</v>
      </c>
      <c r="I99" s="28" t="s">
        <v>81</v>
      </c>
      <c r="J99" s="28" t="s">
        <v>33</v>
      </c>
      <c r="K99" s="25" t="s">
        <v>850</v>
      </c>
      <c r="M99" s="252"/>
      <c r="N99" s="253">
        <v>310000</v>
      </c>
      <c r="O99" s="114">
        <f t="shared" si="1"/>
        <v>11350.910000000033</v>
      </c>
    </row>
    <row r="100" spans="1:16" ht="22.05" hidden="1" customHeight="1" x14ac:dyDescent="0.2">
      <c r="A100" s="26">
        <v>45946</v>
      </c>
      <c r="B100" s="100" t="s">
        <v>43</v>
      </c>
      <c r="C100" s="156">
        <v>691212</v>
      </c>
      <c r="D100" s="28"/>
      <c r="E100" s="156" t="s">
        <v>1105</v>
      </c>
      <c r="F100" s="93" t="s">
        <v>99</v>
      </c>
      <c r="H100" s="28" t="s">
        <v>22</v>
      </c>
      <c r="I100" s="28" t="s">
        <v>81</v>
      </c>
      <c r="J100" s="28" t="s">
        <v>171</v>
      </c>
      <c r="K100" s="25" t="s">
        <v>621</v>
      </c>
      <c r="M100" s="252"/>
      <c r="N100" s="253">
        <v>10000</v>
      </c>
      <c r="O100" s="114">
        <f t="shared" si="1"/>
        <v>1350.9100000000326</v>
      </c>
    </row>
    <row r="101" spans="1:16" ht="22.05" hidden="1" customHeight="1" x14ac:dyDescent="0.2">
      <c r="A101" s="26">
        <v>45947</v>
      </c>
      <c r="B101" s="100" t="s">
        <v>43</v>
      </c>
      <c r="C101" s="156">
        <v>452078</v>
      </c>
      <c r="D101" s="28"/>
      <c r="E101" s="156" t="s">
        <v>1118</v>
      </c>
      <c r="F101" s="93" t="s">
        <v>99</v>
      </c>
      <c r="H101" s="28" t="s">
        <v>21</v>
      </c>
      <c r="I101" s="41" t="s">
        <v>81</v>
      </c>
      <c r="J101" s="41" t="s">
        <v>167</v>
      </c>
      <c r="K101" s="25" t="s">
        <v>1162</v>
      </c>
      <c r="M101" s="252">
        <v>350500</v>
      </c>
      <c r="N101" s="253"/>
      <c r="O101" s="114">
        <f t="shared" si="1"/>
        <v>351850.91000000003</v>
      </c>
    </row>
    <row r="102" spans="1:16" ht="22.05" hidden="1" customHeight="1" x14ac:dyDescent="0.2">
      <c r="A102" s="26">
        <v>45947</v>
      </c>
      <c r="B102" s="100" t="s">
        <v>43</v>
      </c>
      <c r="C102" s="156">
        <v>724462</v>
      </c>
      <c r="D102" s="28"/>
      <c r="E102" s="156" t="s">
        <v>1044</v>
      </c>
      <c r="F102" s="93" t="s">
        <v>7792</v>
      </c>
      <c r="H102" s="28" t="s">
        <v>22</v>
      </c>
      <c r="I102" s="28" t="s">
        <v>81</v>
      </c>
      <c r="J102" s="28" t="s">
        <v>33</v>
      </c>
      <c r="K102" s="25" t="s">
        <v>850</v>
      </c>
      <c r="M102" s="252"/>
      <c r="N102" s="253">
        <v>350000</v>
      </c>
      <c r="O102" s="114">
        <f t="shared" si="1"/>
        <v>1850.9100000000326</v>
      </c>
    </row>
    <row r="103" spans="1:16" ht="22.05" hidden="1" customHeight="1" x14ac:dyDescent="0.2">
      <c r="A103" s="26">
        <v>45951</v>
      </c>
      <c r="B103" s="100" t="s">
        <v>43</v>
      </c>
      <c r="C103" s="156">
        <v>108577</v>
      </c>
      <c r="D103" s="28"/>
      <c r="E103" s="156" t="s">
        <v>569</v>
      </c>
      <c r="F103" s="93" t="s">
        <v>79</v>
      </c>
      <c r="H103" s="28" t="s">
        <v>21</v>
      </c>
      <c r="I103" s="28" t="s">
        <v>28</v>
      </c>
      <c r="J103" s="28" t="s">
        <v>30</v>
      </c>
      <c r="K103" s="25" t="s">
        <v>1185</v>
      </c>
      <c r="M103" s="252">
        <v>135832</v>
      </c>
      <c r="N103" s="253"/>
      <c r="O103" s="114">
        <f t="shared" si="1"/>
        <v>137682.91000000003</v>
      </c>
    </row>
    <row r="104" spans="1:16" ht="22.05" hidden="1" customHeight="1" x14ac:dyDescent="0.2">
      <c r="A104" s="26">
        <v>45952</v>
      </c>
      <c r="B104" s="100" t="s">
        <v>43</v>
      </c>
      <c r="C104" s="156">
        <v>178436</v>
      </c>
      <c r="D104" s="28"/>
      <c r="E104" s="156" t="s">
        <v>1118</v>
      </c>
      <c r="F104" s="93" t="s">
        <v>99</v>
      </c>
      <c r="H104" s="28" t="s">
        <v>21</v>
      </c>
      <c r="I104" s="41" t="s">
        <v>81</v>
      </c>
      <c r="J104" s="41" t="s">
        <v>167</v>
      </c>
      <c r="K104" s="25" t="s">
        <v>1162</v>
      </c>
      <c r="M104" s="252">
        <v>20000</v>
      </c>
      <c r="N104" s="253"/>
      <c r="O104" s="114">
        <f t="shared" si="1"/>
        <v>157682.91000000003</v>
      </c>
    </row>
    <row r="105" spans="1:16" ht="22.05" hidden="1" customHeight="1" x14ac:dyDescent="0.2">
      <c r="A105" s="26">
        <v>45952</v>
      </c>
      <c r="B105" s="100" t="s">
        <v>43</v>
      </c>
      <c r="C105" s="156">
        <v>30958</v>
      </c>
      <c r="D105" s="28"/>
      <c r="E105" s="156" t="s">
        <v>7780</v>
      </c>
      <c r="F105" s="93" t="s">
        <v>99</v>
      </c>
      <c r="H105" s="28" t="s">
        <v>22</v>
      </c>
      <c r="I105" s="28" t="s">
        <v>59</v>
      </c>
      <c r="J105" s="28" t="s">
        <v>59</v>
      </c>
      <c r="K105" s="25" t="s">
        <v>635</v>
      </c>
      <c r="M105" s="252"/>
      <c r="N105" s="253">
        <v>19901</v>
      </c>
      <c r="O105" s="114">
        <f t="shared" si="1"/>
        <v>137781.91000000003</v>
      </c>
    </row>
    <row r="106" spans="1:16" ht="22.05" hidden="1" customHeight="1" x14ac:dyDescent="0.2">
      <c r="A106" s="26">
        <v>45953</v>
      </c>
      <c r="B106" s="100" t="s">
        <v>43</v>
      </c>
      <c r="C106" s="156">
        <v>170254</v>
      </c>
      <c r="D106" s="28"/>
      <c r="E106" s="156" t="s">
        <v>1118</v>
      </c>
      <c r="F106" s="93" t="s">
        <v>99</v>
      </c>
      <c r="H106" s="28" t="s">
        <v>21</v>
      </c>
      <c r="I106" s="41" t="s">
        <v>81</v>
      </c>
      <c r="J106" s="41" t="s">
        <v>167</v>
      </c>
      <c r="K106" s="25" t="s">
        <v>1162</v>
      </c>
      <c r="M106" s="252">
        <v>334000</v>
      </c>
      <c r="N106" s="253"/>
      <c r="O106" s="114">
        <f t="shared" si="1"/>
        <v>471781.91000000003</v>
      </c>
    </row>
    <row r="107" spans="1:16" ht="22.05" hidden="1" customHeight="1" x14ac:dyDescent="0.2">
      <c r="A107" s="26">
        <v>45953</v>
      </c>
      <c r="B107" s="100" t="s">
        <v>43</v>
      </c>
      <c r="C107" s="156"/>
      <c r="D107" s="28"/>
      <c r="E107" s="156" t="s">
        <v>1044</v>
      </c>
      <c r="F107" s="93" t="s">
        <v>7793</v>
      </c>
      <c r="H107" s="28" t="s">
        <v>22</v>
      </c>
      <c r="I107" s="28" t="s">
        <v>81</v>
      </c>
      <c r="J107" s="28" t="s">
        <v>33</v>
      </c>
      <c r="K107" s="25" t="s">
        <v>850</v>
      </c>
      <c r="M107" s="252"/>
      <c r="N107" s="253">
        <v>471000</v>
      </c>
      <c r="O107" s="114">
        <f t="shared" si="1"/>
        <v>781.9100000000326</v>
      </c>
    </row>
    <row r="108" spans="1:16" ht="22.05" hidden="1" customHeight="1" x14ac:dyDescent="0.2">
      <c r="A108" s="26">
        <v>45961</v>
      </c>
      <c r="B108" s="100" t="s">
        <v>43</v>
      </c>
      <c r="C108" s="156"/>
      <c r="D108" s="28"/>
      <c r="E108" s="156" t="s">
        <v>608</v>
      </c>
      <c r="F108" s="93" t="s">
        <v>77</v>
      </c>
      <c r="H108" s="28" t="s">
        <v>22</v>
      </c>
      <c r="I108" s="28" t="s">
        <v>57</v>
      </c>
      <c r="J108" s="28" t="s">
        <v>85</v>
      </c>
      <c r="K108" s="25" t="s">
        <v>611</v>
      </c>
      <c r="M108" s="252"/>
      <c r="N108" s="253">
        <v>105</v>
      </c>
      <c r="O108" s="114">
        <f t="shared" si="1"/>
        <v>676.9100000000326</v>
      </c>
    </row>
    <row r="109" spans="1:16" ht="22.05" hidden="1" customHeight="1" thickBot="1" x14ac:dyDescent="0.25">
      <c r="A109" s="374">
        <v>45961</v>
      </c>
      <c r="B109" s="385" t="s">
        <v>43</v>
      </c>
      <c r="C109" s="427"/>
      <c r="D109" s="69"/>
      <c r="E109" s="427" t="s">
        <v>609</v>
      </c>
      <c r="F109" s="377" t="s">
        <v>77</v>
      </c>
      <c r="G109" s="69"/>
      <c r="H109" s="69" t="s">
        <v>22</v>
      </c>
      <c r="I109" s="69" t="s">
        <v>57</v>
      </c>
      <c r="J109" s="69" t="s">
        <v>85</v>
      </c>
      <c r="K109" s="89" t="s">
        <v>611</v>
      </c>
      <c r="L109" s="89"/>
      <c r="M109" s="447"/>
      <c r="N109" s="448">
        <v>16.8</v>
      </c>
      <c r="O109" s="517">
        <f t="shared" si="1"/>
        <v>660.11000000003264</v>
      </c>
      <c r="P109" s="89"/>
    </row>
    <row r="110" spans="1:16" ht="22.05" hidden="1" customHeight="1" x14ac:dyDescent="0.2">
      <c r="A110" s="26">
        <v>45965</v>
      </c>
      <c r="B110" s="100" t="s">
        <v>43</v>
      </c>
      <c r="C110" s="156">
        <v>4397418513</v>
      </c>
      <c r="D110" s="28" t="s">
        <v>1133</v>
      </c>
      <c r="E110" s="156" t="s">
        <v>1118</v>
      </c>
      <c r="F110" s="93" t="s">
        <v>99</v>
      </c>
      <c r="H110" s="28" t="s">
        <v>21</v>
      </c>
      <c r="I110" s="28" t="s">
        <v>81</v>
      </c>
      <c r="J110" s="28" t="s">
        <v>168</v>
      </c>
      <c r="K110" s="25" t="s">
        <v>1162</v>
      </c>
      <c r="M110" s="252">
        <v>70000</v>
      </c>
      <c r="N110" s="253"/>
      <c r="O110" s="114">
        <f t="shared" si="1"/>
        <v>70660.11000000003</v>
      </c>
    </row>
    <row r="111" spans="1:16" ht="22.05" hidden="1" customHeight="1" x14ac:dyDescent="0.2">
      <c r="A111" s="26">
        <v>45966</v>
      </c>
      <c r="B111" s="100" t="s">
        <v>43</v>
      </c>
      <c r="C111" s="156">
        <v>51125</v>
      </c>
      <c r="D111" s="28"/>
      <c r="E111" s="156" t="s">
        <v>7794</v>
      </c>
      <c r="F111" s="93" t="s">
        <v>99</v>
      </c>
      <c r="H111" s="28" t="s">
        <v>22</v>
      </c>
      <c r="I111" s="28" t="s">
        <v>59</v>
      </c>
      <c r="J111" s="28" t="s">
        <v>59</v>
      </c>
      <c r="K111" s="25" t="s">
        <v>7801</v>
      </c>
      <c r="M111" s="252"/>
      <c r="N111" s="253">
        <v>68512</v>
      </c>
      <c r="O111" s="114">
        <f t="shared" si="1"/>
        <v>2148.1100000000297</v>
      </c>
    </row>
    <row r="112" spans="1:16" ht="22.05" hidden="1" customHeight="1" x14ac:dyDescent="0.2">
      <c r="A112" s="26">
        <v>45971</v>
      </c>
      <c r="B112" s="100" t="s">
        <v>43</v>
      </c>
      <c r="C112" s="156">
        <v>336333</v>
      </c>
      <c r="D112" s="28"/>
      <c r="E112" s="156" t="s">
        <v>569</v>
      </c>
      <c r="F112" s="93" t="s">
        <v>79</v>
      </c>
      <c r="H112" s="28" t="s">
        <v>21</v>
      </c>
      <c r="I112" s="28" t="s">
        <v>28</v>
      </c>
      <c r="J112" s="28" t="s">
        <v>30</v>
      </c>
      <c r="K112" s="25" t="s">
        <v>1185</v>
      </c>
      <c r="M112" s="252">
        <v>114019</v>
      </c>
      <c r="N112" s="253"/>
      <c r="O112" s="114">
        <f t="shared" si="1"/>
        <v>116167.11000000003</v>
      </c>
    </row>
    <row r="113" spans="1:16" ht="22.05" hidden="1" customHeight="1" x14ac:dyDescent="0.2">
      <c r="A113" s="26">
        <v>45972</v>
      </c>
      <c r="B113" s="100" t="s">
        <v>43</v>
      </c>
      <c r="C113" s="156">
        <v>116573</v>
      </c>
      <c r="D113" s="28"/>
      <c r="E113" s="156" t="s">
        <v>1118</v>
      </c>
      <c r="F113" s="93" t="s">
        <v>99</v>
      </c>
      <c r="H113" s="28" t="s">
        <v>21</v>
      </c>
      <c r="I113" s="28" t="s">
        <v>81</v>
      </c>
      <c r="J113" s="28" t="s">
        <v>167</v>
      </c>
      <c r="K113" s="25" t="s">
        <v>1162</v>
      </c>
      <c r="M113" s="252">
        <v>401000</v>
      </c>
      <c r="N113" s="253"/>
      <c r="O113" s="114">
        <f t="shared" si="1"/>
        <v>517167.11000000004</v>
      </c>
    </row>
    <row r="114" spans="1:16" ht="22.05" hidden="1" customHeight="1" x14ac:dyDescent="0.2">
      <c r="A114" s="26">
        <v>45972</v>
      </c>
      <c r="B114" s="100" t="s">
        <v>43</v>
      </c>
      <c r="C114" s="156"/>
      <c r="D114" s="28"/>
      <c r="E114" s="156" t="s">
        <v>1044</v>
      </c>
      <c r="F114" s="93" t="s">
        <v>7795</v>
      </c>
      <c r="H114" s="28" t="s">
        <v>22</v>
      </c>
      <c r="I114" s="28" t="s">
        <v>81</v>
      </c>
      <c r="J114" s="28" t="s">
        <v>33</v>
      </c>
      <c r="K114" s="25" t="s">
        <v>7802</v>
      </c>
      <c r="M114" s="252"/>
      <c r="N114" s="253">
        <v>400000</v>
      </c>
      <c r="O114" s="114">
        <f t="shared" si="1"/>
        <v>117167.11000000004</v>
      </c>
    </row>
    <row r="115" spans="1:16" ht="22.05" hidden="1" customHeight="1" x14ac:dyDescent="0.2">
      <c r="A115" s="26">
        <v>45974</v>
      </c>
      <c r="B115" s="100" t="s">
        <v>43</v>
      </c>
      <c r="C115" s="156">
        <v>131125</v>
      </c>
      <c r="D115" s="28"/>
      <c r="E115" s="156" t="s">
        <v>1185</v>
      </c>
      <c r="F115" s="93" t="s">
        <v>99</v>
      </c>
      <c r="H115" s="28" t="s">
        <v>21</v>
      </c>
      <c r="I115" s="28" t="s">
        <v>28</v>
      </c>
      <c r="J115" s="28" t="s">
        <v>30</v>
      </c>
      <c r="K115" s="25" t="s">
        <v>7803</v>
      </c>
      <c r="M115" s="252">
        <v>159450</v>
      </c>
      <c r="N115" s="253"/>
      <c r="O115" s="114">
        <f t="shared" si="1"/>
        <v>276617.11000000004</v>
      </c>
    </row>
    <row r="116" spans="1:16" ht="22.05" hidden="1" customHeight="1" x14ac:dyDescent="0.2">
      <c r="A116" s="26">
        <v>45974</v>
      </c>
      <c r="B116" s="100" t="s">
        <v>43</v>
      </c>
      <c r="C116" s="156">
        <v>168552</v>
      </c>
      <c r="D116" s="28"/>
      <c r="E116" s="156" t="s">
        <v>1105</v>
      </c>
      <c r="F116" s="93" t="s">
        <v>99</v>
      </c>
      <c r="H116" s="28" t="s">
        <v>22</v>
      </c>
      <c r="I116" s="28" t="s">
        <v>81</v>
      </c>
      <c r="J116" s="28" t="s">
        <v>171</v>
      </c>
      <c r="K116" s="25" t="s">
        <v>621</v>
      </c>
      <c r="M116" s="252"/>
      <c r="N116" s="597">
        <v>10000</v>
      </c>
      <c r="O116" s="114">
        <f t="shared" si="1"/>
        <v>266617.11000000004</v>
      </c>
    </row>
    <row r="117" spans="1:16" ht="22.05" hidden="1" customHeight="1" x14ac:dyDescent="0.2">
      <c r="A117" s="26">
        <v>45974</v>
      </c>
      <c r="B117" s="100" t="s">
        <v>43</v>
      </c>
      <c r="C117" s="156">
        <v>243445</v>
      </c>
      <c r="D117" s="28"/>
      <c r="E117" s="156" t="s">
        <v>29</v>
      </c>
      <c r="F117" s="93" t="s">
        <v>99</v>
      </c>
      <c r="H117" s="28" t="s">
        <v>21</v>
      </c>
      <c r="I117" s="28" t="s">
        <v>81</v>
      </c>
      <c r="J117" s="28" t="s">
        <v>167</v>
      </c>
      <c r="K117" s="25" t="s">
        <v>1162</v>
      </c>
      <c r="M117" s="252">
        <v>340000</v>
      </c>
      <c r="N117" s="253"/>
      <c r="O117" s="114">
        <f t="shared" si="1"/>
        <v>606617.1100000001</v>
      </c>
    </row>
    <row r="118" spans="1:16" ht="22.05" hidden="1" customHeight="1" x14ac:dyDescent="0.2">
      <c r="A118" s="26">
        <v>45974</v>
      </c>
      <c r="B118" s="100" t="s">
        <v>43</v>
      </c>
      <c r="C118" s="156"/>
      <c r="D118" s="28"/>
      <c r="E118" s="156" t="s">
        <v>1044</v>
      </c>
      <c r="F118" s="93" t="s">
        <v>7796</v>
      </c>
      <c r="H118" s="28" t="s">
        <v>22</v>
      </c>
      <c r="I118" s="28" t="s">
        <v>81</v>
      </c>
      <c r="J118" s="28" t="s">
        <v>33</v>
      </c>
      <c r="K118" s="25" t="s">
        <v>850</v>
      </c>
      <c r="M118" s="252"/>
      <c r="N118" s="253">
        <v>600000</v>
      </c>
      <c r="O118" s="114">
        <f t="shared" si="1"/>
        <v>6617.1100000001024</v>
      </c>
    </row>
    <row r="119" spans="1:16" ht="22.05" hidden="1" customHeight="1" x14ac:dyDescent="0.2">
      <c r="A119" s="26">
        <v>45976</v>
      </c>
      <c r="B119" s="100" t="s">
        <v>43</v>
      </c>
      <c r="C119" s="156">
        <v>180359</v>
      </c>
      <c r="D119" s="28"/>
      <c r="E119" s="156" t="s">
        <v>7797</v>
      </c>
      <c r="F119" s="93" t="s">
        <v>99</v>
      </c>
      <c r="H119" s="28" t="s">
        <v>22</v>
      </c>
      <c r="I119" s="28" t="s">
        <v>55</v>
      </c>
      <c r="J119" s="28" t="s">
        <v>70</v>
      </c>
      <c r="K119" s="25" t="s">
        <v>612</v>
      </c>
      <c r="M119" s="252"/>
      <c r="N119" s="253">
        <v>3900</v>
      </c>
      <c r="O119" s="114">
        <f t="shared" si="1"/>
        <v>2717.1100000001024</v>
      </c>
    </row>
    <row r="120" spans="1:16" ht="22.05" hidden="1" customHeight="1" x14ac:dyDescent="0.2">
      <c r="A120" s="26">
        <v>45980</v>
      </c>
      <c r="B120" s="100" t="s">
        <v>43</v>
      </c>
      <c r="C120" s="156">
        <v>8774315255</v>
      </c>
      <c r="D120" s="28" t="s">
        <v>1133</v>
      </c>
      <c r="E120" s="156" t="s">
        <v>29</v>
      </c>
      <c r="F120" s="93" t="s">
        <v>99</v>
      </c>
      <c r="H120" s="28" t="s">
        <v>21</v>
      </c>
      <c r="I120" s="28" t="s">
        <v>81</v>
      </c>
      <c r="J120" s="28" t="s">
        <v>168</v>
      </c>
      <c r="K120" s="25" t="s">
        <v>1162</v>
      </c>
      <c r="M120" s="252">
        <v>33000</v>
      </c>
      <c r="N120" s="253"/>
      <c r="O120" s="114">
        <f t="shared" si="1"/>
        <v>35717.110000000102</v>
      </c>
    </row>
    <row r="121" spans="1:16" ht="22.05" hidden="1" customHeight="1" x14ac:dyDescent="0.2">
      <c r="A121" s="26">
        <v>45980</v>
      </c>
      <c r="B121" s="100" t="s">
        <v>43</v>
      </c>
      <c r="C121" s="156">
        <v>42259</v>
      </c>
      <c r="D121" s="28"/>
      <c r="E121" s="156" t="s">
        <v>7781</v>
      </c>
      <c r="F121" s="93" t="s">
        <v>99</v>
      </c>
      <c r="H121" s="28" t="s">
        <v>22</v>
      </c>
      <c r="I121" s="28" t="s">
        <v>59</v>
      </c>
      <c r="J121" s="28" t="s">
        <v>59</v>
      </c>
      <c r="K121" s="25" t="s">
        <v>635</v>
      </c>
      <c r="M121" s="252"/>
      <c r="N121" s="253">
        <v>33486</v>
      </c>
      <c r="O121" s="114">
        <f t="shared" si="1"/>
        <v>2231.1100000001024</v>
      </c>
    </row>
    <row r="122" spans="1:16" ht="22.05" hidden="1" customHeight="1" x14ac:dyDescent="0.2">
      <c r="A122" s="26">
        <v>45982</v>
      </c>
      <c r="B122" s="100" t="s">
        <v>43</v>
      </c>
      <c r="C122" s="156">
        <v>668793</v>
      </c>
      <c r="D122" s="28"/>
      <c r="E122" s="156" t="s">
        <v>1105</v>
      </c>
      <c r="F122" s="93" t="s">
        <v>99</v>
      </c>
      <c r="H122" s="28" t="s">
        <v>22</v>
      </c>
      <c r="I122" s="28" t="s">
        <v>81</v>
      </c>
      <c r="J122" s="28" t="s">
        <v>167</v>
      </c>
      <c r="K122" s="25" t="s">
        <v>1162</v>
      </c>
      <c r="M122" s="252"/>
      <c r="N122" s="253">
        <v>2000</v>
      </c>
      <c r="O122" s="114">
        <f t="shared" si="1"/>
        <v>231.11000000010245</v>
      </c>
    </row>
    <row r="123" spans="1:16" ht="22.05" hidden="1" customHeight="1" x14ac:dyDescent="0.2">
      <c r="A123" s="26">
        <v>45985</v>
      </c>
      <c r="B123" s="100" t="s">
        <v>43</v>
      </c>
      <c r="C123" s="156">
        <v>293966</v>
      </c>
      <c r="D123" s="28"/>
      <c r="E123" s="156" t="s">
        <v>569</v>
      </c>
      <c r="F123" s="93" t="s">
        <v>79</v>
      </c>
      <c r="H123" s="28" t="s">
        <v>21</v>
      </c>
      <c r="I123" s="28" t="s">
        <v>28</v>
      </c>
      <c r="J123" s="28" t="s">
        <v>30</v>
      </c>
      <c r="K123" s="25" t="s">
        <v>1185</v>
      </c>
      <c r="M123" s="252">
        <v>115888</v>
      </c>
      <c r="N123" s="253"/>
      <c r="O123" s="114">
        <f t="shared" si="1"/>
        <v>116119.1100000001</v>
      </c>
    </row>
    <row r="124" spans="1:16" ht="22.05" hidden="1" customHeight="1" x14ac:dyDescent="0.2">
      <c r="A124" s="26">
        <v>45985</v>
      </c>
      <c r="B124" s="100" t="s">
        <v>43</v>
      </c>
      <c r="C124" s="156"/>
      <c r="D124" s="28"/>
      <c r="E124" s="156" t="s">
        <v>1044</v>
      </c>
      <c r="F124" s="93" t="s">
        <v>7798</v>
      </c>
      <c r="H124" s="28" t="s">
        <v>22</v>
      </c>
      <c r="I124" s="28" t="s">
        <v>81</v>
      </c>
      <c r="J124" s="28" t="s">
        <v>33</v>
      </c>
      <c r="K124" s="25" t="s">
        <v>850</v>
      </c>
      <c r="M124" s="252"/>
      <c r="N124" s="253">
        <v>100000</v>
      </c>
      <c r="O124" s="114">
        <f t="shared" si="1"/>
        <v>16119.110000000102</v>
      </c>
    </row>
    <row r="125" spans="1:16" ht="22.05" hidden="1" customHeight="1" x14ac:dyDescent="0.2">
      <c r="A125" s="26">
        <v>45985</v>
      </c>
      <c r="B125" s="100" t="s">
        <v>43</v>
      </c>
      <c r="C125" s="156">
        <v>267124</v>
      </c>
      <c r="D125" s="28"/>
      <c r="E125" s="156" t="s">
        <v>1105</v>
      </c>
      <c r="F125" s="93" t="s">
        <v>99</v>
      </c>
      <c r="H125" s="28" t="s">
        <v>22</v>
      </c>
      <c r="I125" s="28" t="s">
        <v>81</v>
      </c>
      <c r="J125" s="28" t="s">
        <v>167</v>
      </c>
      <c r="K125" s="25" t="s">
        <v>1162</v>
      </c>
      <c r="M125" s="252"/>
      <c r="N125" s="253">
        <v>16000</v>
      </c>
      <c r="O125" s="114">
        <f t="shared" ref="O125:O188" si="3">O124+M125-N125</f>
        <v>119.11000000010245</v>
      </c>
    </row>
    <row r="126" spans="1:16" ht="22.05" hidden="1" customHeight="1" x14ac:dyDescent="0.2">
      <c r="A126" s="26">
        <v>45989</v>
      </c>
      <c r="B126" s="100" t="s">
        <v>43</v>
      </c>
      <c r="C126" s="156"/>
      <c r="D126" s="28"/>
      <c r="E126" s="156" t="s">
        <v>608</v>
      </c>
      <c r="F126" s="93" t="s">
        <v>77</v>
      </c>
      <c r="H126" s="28" t="s">
        <v>22</v>
      </c>
      <c r="I126" s="28" t="s">
        <v>57</v>
      </c>
      <c r="J126" s="28" t="s">
        <v>85</v>
      </c>
      <c r="K126" s="25" t="s">
        <v>611</v>
      </c>
      <c r="M126" s="252"/>
      <c r="N126" s="253">
        <v>45</v>
      </c>
      <c r="O126" s="114">
        <f t="shared" si="3"/>
        <v>74.110000000102445</v>
      </c>
    </row>
    <row r="127" spans="1:16" ht="22.05" hidden="1" customHeight="1" thickBot="1" x14ac:dyDescent="0.25">
      <c r="A127" s="374">
        <v>45989</v>
      </c>
      <c r="B127" s="385" t="s">
        <v>43</v>
      </c>
      <c r="C127" s="427"/>
      <c r="D127" s="69"/>
      <c r="E127" s="427" t="s">
        <v>609</v>
      </c>
      <c r="F127" s="377" t="s">
        <v>77</v>
      </c>
      <c r="G127" s="69"/>
      <c r="H127" s="69" t="s">
        <v>22</v>
      </c>
      <c r="I127" s="69" t="s">
        <v>57</v>
      </c>
      <c r="J127" s="69" t="s">
        <v>85</v>
      </c>
      <c r="K127" s="89" t="s">
        <v>611</v>
      </c>
      <c r="L127" s="89"/>
      <c r="M127" s="447"/>
      <c r="N127" s="448">
        <v>7.2</v>
      </c>
      <c r="O127" s="517">
        <f t="shared" si="3"/>
        <v>66.910000000102443</v>
      </c>
      <c r="P127" s="89"/>
    </row>
    <row r="128" spans="1:16" ht="22.05" hidden="1" customHeight="1" x14ac:dyDescent="0.2">
      <c r="A128" s="26">
        <v>45996</v>
      </c>
      <c r="B128" s="100" t="s">
        <v>43</v>
      </c>
      <c r="C128" s="156">
        <v>642460</v>
      </c>
      <c r="D128" s="28"/>
      <c r="E128" s="156" t="s">
        <v>1118</v>
      </c>
      <c r="F128" s="93" t="s">
        <v>99</v>
      </c>
      <c r="H128" s="28" t="s">
        <v>21</v>
      </c>
      <c r="I128" s="28" t="s">
        <v>81</v>
      </c>
      <c r="J128" s="28" t="s">
        <v>167</v>
      </c>
      <c r="K128" s="25" t="s">
        <v>1162</v>
      </c>
      <c r="M128" s="252">
        <v>240500</v>
      </c>
      <c r="N128" s="253"/>
      <c r="O128" s="114">
        <f t="shared" si="3"/>
        <v>240566.91000000009</v>
      </c>
    </row>
    <row r="129" spans="1:16" ht="22.05" hidden="1" customHeight="1" x14ac:dyDescent="0.2">
      <c r="A129" s="26">
        <v>45996</v>
      </c>
      <c r="B129" s="100" t="s">
        <v>43</v>
      </c>
      <c r="C129" s="156">
        <v>655158</v>
      </c>
      <c r="D129" s="28"/>
      <c r="E129" s="156" t="s">
        <v>1118</v>
      </c>
      <c r="F129" s="93" t="s">
        <v>99</v>
      </c>
      <c r="H129" s="28" t="s">
        <v>21</v>
      </c>
      <c r="I129" s="28" t="s">
        <v>81</v>
      </c>
      <c r="J129" s="28" t="s">
        <v>167</v>
      </c>
      <c r="K129" s="25" t="s">
        <v>1162</v>
      </c>
      <c r="M129" s="252">
        <v>122500</v>
      </c>
      <c r="N129" s="253"/>
      <c r="O129" s="114">
        <f t="shared" si="3"/>
        <v>363066.91000000009</v>
      </c>
    </row>
    <row r="130" spans="1:16" ht="22.05" hidden="1" customHeight="1" x14ac:dyDescent="0.2">
      <c r="A130" s="26">
        <v>45996</v>
      </c>
      <c r="B130" s="100" t="s">
        <v>43</v>
      </c>
      <c r="C130" s="156"/>
      <c r="D130" s="28"/>
      <c r="E130" s="156" t="s">
        <v>1044</v>
      </c>
      <c r="F130" s="93" t="s">
        <v>7799</v>
      </c>
      <c r="H130" s="28" t="s">
        <v>22</v>
      </c>
      <c r="I130" s="28" t="s">
        <v>81</v>
      </c>
      <c r="J130" s="28" t="s">
        <v>33</v>
      </c>
      <c r="K130" s="25" t="s">
        <v>850</v>
      </c>
      <c r="M130" s="252"/>
      <c r="N130" s="253">
        <v>362000</v>
      </c>
      <c r="O130" s="114">
        <f t="shared" si="3"/>
        <v>1066.9100000000908</v>
      </c>
    </row>
    <row r="131" spans="1:16" ht="22.05" hidden="1" customHeight="1" x14ac:dyDescent="0.2">
      <c r="A131" s="26">
        <v>45996</v>
      </c>
      <c r="B131" s="100" t="s">
        <v>43</v>
      </c>
      <c r="C131" s="156"/>
      <c r="D131" s="28"/>
      <c r="E131" s="156" t="s">
        <v>569</v>
      </c>
      <c r="F131" s="93" t="s">
        <v>99</v>
      </c>
      <c r="H131" s="28" t="s">
        <v>21</v>
      </c>
      <c r="I131" s="28" t="s">
        <v>28</v>
      </c>
      <c r="J131" s="28" t="s">
        <v>30</v>
      </c>
      <c r="K131" s="25" t="s">
        <v>7804</v>
      </c>
      <c r="M131" s="252">
        <v>50000</v>
      </c>
      <c r="N131" s="253"/>
      <c r="O131" s="114">
        <f t="shared" si="3"/>
        <v>51066.910000000091</v>
      </c>
    </row>
    <row r="132" spans="1:16" ht="22.05" hidden="1" customHeight="1" x14ac:dyDescent="0.2">
      <c r="A132" s="26">
        <v>45997</v>
      </c>
      <c r="B132" s="100" t="s">
        <v>43</v>
      </c>
      <c r="C132" s="156">
        <v>87772</v>
      </c>
      <c r="D132" s="28"/>
      <c r="E132" s="156" t="s">
        <v>1105</v>
      </c>
      <c r="F132" s="93" t="s">
        <v>99</v>
      </c>
      <c r="H132" s="28" t="s">
        <v>22</v>
      </c>
      <c r="I132" s="28" t="s">
        <v>81</v>
      </c>
      <c r="J132" s="28" t="s">
        <v>167</v>
      </c>
      <c r="K132" s="25" t="s">
        <v>1162</v>
      </c>
      <c r="M132" s="252"/>
      <c r="N132" s="253">
        <v>15000</v>
      </c>
      <c r="O132" s="114">
        <f t="shared" si="3"/>
        <v>36066.910000000091</v>
      </c>
    </row>
    <row r="133" spans="1:16" ht="22.05" hidden="1" customHeight="1" x14ac:dyDescent="0.2">
      <c r="A133" s="26">
        <v>45997</v>
      </c>
      <c r="B133" s="100" t="s">
        <v>43</v>
      </c>
      <c r="C133" s="156">
        <v>173464</v>
      </c>
      <c r="D133" s="28"/>
      <c r="E133" s="156" t="s">
        <v>6164</v>
      </c>
      <c r="F133" s="93" t="s">
        <v>99</v>
      </c>
      <c r="H133" s="28" t="s">
        <v>22</v>
      </c>
      <c r="I133" s="28" t="s">
        <v>55</v>
      </c>
      <c r="J133" s="28" t="s">
        <v>70</v>
      </c>
      <c r="K133" s="25" t="s">
        <v>612</v>
      </c>
      <c r="M133" s="252"/>
      <c r="N133" s="253">
        <v>2500</v>
      </c>
      <c r="O133" s="114">
        <f t="shared" si="3"/>
        <v>33566.910000000091</v>
      </c>
    </row>
    <row r="134" spans="1:16" ht="22.05" hidden="1" customHeight="1" x14ac:dyDescent="0.2">
      <c r="A134" s="254">
        <v>45999</v>
      </c>
      <c r="B134" s="100" t="s">
        <v>43</v>
      </c>
      <c r="C134" s="156">
        <v>392653</v>
      </c>
      <c r="D134" s="28"/>
      <c r="E134" s="156" t="s">
        <v>1105</v>
      </c>
      <c r="F134" s="93" t="s">
        <v>99</v>
      </c>
      <c r="H134" s="28" t="s">
        <v>22</v>
      </c>
      <c r="I134" s="28" t="s">
        <v>81</v>
      </c>
      <c r="J134" s="28" t="s">
        <v>167</v>
      </c>
      <c r="K134" s="25" t="s">
        <v>1162</v>
      </c>
      <c r="M134" s="252"/>
      <c r="N134" s="253">
        <v>30000</v>
      </c>
      <c r="O134" s="114">
        <f t="shared" si="3"/>
        <v>3566.9100000000908</v>
      </c>
    </row>
    <row r="135" spans="1:16" ht="22.05" hidden="1" customHeight="1" x14ac:dyDescent="0.2">
      <c r="A135" s="254">
        <v>46002</v>
      </c>
      <c r="B135" s="100" t="s">
        <v>43</v>
      </c>
      <c r="C135" s="156">
        <v>241167</v>
      </c>
      <c r="D135" s="28"/>
      <c r="E135" s="156" t="s">
        <v>1118</v>
      </c>
      <c r="F135" s="93" t="s">
        <v>99</v>
      </c>
      <c r="H135" s="28" t="s">
        <v>21</v>
      </c>
      <c r="I135" s="28" t="s">
        <v>81</v>
      </c>
      <c r="J135" s="28" t="s">
        <v>167</v>
      </c>
      <c r="K135" s="25" t="s">
        <v>1162</v>
      </c>
      <c r="M135" s="252">
        <v>417500</v>
      </c>
      <c r="N135" s="253"/>
      <c r="O135" s="114">
        <f t="shared" si="3"/>
        <v>421066.91000000009</v>
      </c>
    </row>
    <row r="136" spans="1:16" ht="22.05" hidden="1" customHeight="1" x14ac:dyDescent="0.2">
      <c r="A136" s="254">
        <v>46002</v>
      </c>
      <c r="B136" s="100" t="s">
        <v>43</v>
      </c>
      <c r="C136" s="156"/>
      <c r="D136" s="28"/>
      <c r="E136" s="156" t="s">
        <v>1044</v>
      </c>
      <c r="F136" s="93" t="s">
        <v>8760</v>
      </c>
      <c r="H136" s="28" t="s">
        <v>22</v>
      </c>
      <c r="I136" s="28" t="s">
        <v>81</v>
      </c>
      <c r="J136" s="28" t="s">
        <v>33</v>
      </c>
      <c r="K136" s="25" t="s">
        <v>850</v>
      </c>
      <c r="M136" s="252"/>
      <c r="N136" s="253">
        <v>420000</v>
      </c>
      <c r="O136" s="114">
        <f t="shared" si="3"/>
        <v>1066.9100000000908</v>
      </c>
    </row>
    <row r="137" spans="1:16" ht="22.05" hidden="1" customHeight="1" x14ac:dyDescent="0.2">
      <c r="A137" s="254">
        <v>46002</v>
      </c>
      <c r="B137" s="100" t="s">
        <v>43</v>
      </c>
      <c r="C137" s="156">
        <v>560255</v>
      </c>
      <c r="D137" s="28"/>
      <c r="E137" s="156" t="s">
        <v>29</v>
      </c>
      <c r="F137" s="93" t="s">
        <v>99</v>
      </c>
      <c r="H137" s="28" t="s">
        <v>21</v>
      </c>
      <c r="I137" s="28" t="s">
        <v>81</v>
      </c>
      <c r="J137" s="28" t="s">
        <v>167</v>
      </c>
      <c r="K137" s="25" t="s">
        <v>1162</v>
      </c>
      <c r="M137" s="252">
        <v>551000</v>
      </c>
      <c r="N137" s="253"/>
      <c r="O137" s="114">
        <f t="shared" si="3"/>
        <v>552066.91000000015</v>
      </c>
    </row>
    <row r="138" spans="1:16" ht="22.05" hidden="1" customHeight="1" x14ac:dyDescent="0.2">
      <c r="A138" s="254">
        <v>46002</v>
      </c>
      <c r="B138" s="100" t="s">
        <v>43</v>
      </c>
      <c r="C138" s="156"/>
      <c r="D138" s="28"/>
      <c r="E138" s="156" t="s">
        <v>1044</v>
      </c>
      <c r="F138" s="93" t="s">
        <v>8761</v>
      </c>
      <c r="H138" s="28" t="s">
        <v>22</v>
      </c>
      <c r="I138" s="28" t="s">
        <v>81</v>
      </c>
      <c r="J138" s="28" t="s">
        <v>33</v>
      </c>
      <c r="K138" s="25" t="s">
        <v>850</v>
      </c>
      <c r="M138" s="252"/>
      <c r="N138" s="253">
        <v>550000</v>
      </c>
      <c r="O138" s="114">
        <f t="shared" si="3"/>
        <v>2066.910000000149</v>
      </c>
    </row>
    <row r="139" spans="1:16" ht="22.05" hidden="1" customHeight="1" x14ac:dyDescent="0.2">
      <c r="A139" s="254">
        <v>46003</v>
      </c>
      <c r="B139" s="100" t="s">
        <v>43</v>
      </c>
      <c r="C139" s="156">
        <v>627736</v>
      </c>
      <c r="D139" s="28"/>
      <c r="E139" s="156" t="s">
        <v>1105</v>
      </c>
      <c r="F139" s="93" t="s">
        <v>99</v>
      </c>
      <c r="H139" s="28" t="s">
        <v>22</v>
      </c>
      <c r="I139" s="28" t="s">
        <v>81</v>
      </c>
      <c r="J139" s="28" t="s">
        <v>167</v>
      </c>
      <c r="K139" s="25" t="s">
        <v>1162</v>
      </c>
      <c r="M139" s="252"/>
      <c r="N139" s="253">
        <v>2000</v>
      </c>
      <c r="O139" s="114">
        <f t="shared" si="3"/>
        <v>66.910000000149012</v>
      </c>
    </row>
    <row r="140" spans="1:16" ht="22.05" hidden="1" customHeight="1" x14ac:dyDescent="0.2">
      <c r="A140" s="254">
        <v>46010</v>
      </c>
      <c r="B140" s="100" t="s">
        <v>43</v>
      </c>
      <c r="C140" s="156">
        <v>7028764836</v>
      </c>
      <c r="D140" s="28" t="s">
        <v>1133</v>
      </c>
      <c r="E140" s="156" t="s">
        <v>29</v>
      </c>
      <c r="F140" s="93" t="s">
        <v>99</v>
      </c>
      <c r="H140" s="28" t="s">
        <v>21</v>
      </c>
      <c r="I140" s="28" t="s">
        <v>81</v>
      </c>
      <c r="J140" s="28" t="s">
        <v>168</v>
      </c>
      <c r="K140" s="25" t="s">
        <v>1162</v>
      </c>
      <c r="M140" s="252">
        <v>60000</v>
      </c>
      <c r="N140" s="253"/>
      <c r="O140" s="114">
        <f t="shared" si="3"/>
        <v>60066.910000000149</v>
      </c>
    </row>
    <row r="141" spans="1:16" ht="22.05" hidden="1" customHeight="1" x14ac:dyDescent="0.2">
      <c r="A141" s="254">
        <v>46010</v>
      </c>
      <c r="B141" s="100" t="s">
        <v>43</v>
      </c>
      <c r="C141" s="156">
        <v>27748</v>
      </c>
      <c r="D141" s="28"/>
      <c r="E141" s="156" t="s">
        <v>8762</v>
      </c>
      <c r="F141" s="93" t="s">
        <v>99</v>
      </c>
      <c r="H141" s="28" t="s">
        <v>22</v>
      </c>
      <c r="I141" s="28" t="s">
        <v>59</v>
      </c>
      <c r="J141" s="28" t="s">
        <v>59</v>
      </c>
      <c r="K141" s="25" t="s">
        <v>635</v>
      </c>
      <c r="M141" s="252"/>
      <c r="N141" s="253">
        <v>58591</v>
      </c>
      <c r="O141" s="114">
        <f t="shared" si="3"/>
        <v>1475.910000000149</v>
      </c>
    </row>
    <row r="142" spans="1:16" ht="22.05" hidden="1" customHeight="1" x14ac:dyDescent="0.2">
      <c r="A142" s="254">
        <v>46022</v>
      </c>
      <c r="B142" s="100" t="s">
        <v>43</v>
      </c>
      <c r="C142" s="156"/>
      <c r="D142" s="28"/>
      <c r="E142" s="156" t="s">
        <v>608</v>
      </c>
      <c r="F142" s="93" t="s">
        <v>77</v>
      </c>
      <c r="H142" s="28" t="s">
        <v>22</v>
      </c>
      <c r="I142" s="28" t="s">
        <v>57</v>
      </c>
      <c r="J142" s="28" t="s">
        <v>85</v>
      </c>
      <c r="K142" s="25" t="s">
        <v>611</v>
      </c>
      <c r="M142" s="252"/>
      <c r="N142" s="253">
        <v>45</v>
      </c>
      <c r="O142" s="114">
        <f t="shared" si="3"/>
        <v>1430.910000000149</v>
      </c>
    </row>
    <row r="143" spans="1:16" ht="22.05" hidden="1" customHeight="1" thickBot="1" x14ac:dyDescent="0.25">
      <c r="A143" s="539">
        <v>46022</v>
      </c>
      <c r="B143" s="385" t="s">
        <v>43</v>
      </c>
      <c r="C143" s="427"/>
      <c r="D143" s="69"/>
      <c r="E143" s="427" t="s">
        <v>609</v>
      </c>
      <c r="F143" s="377" t="s">
        <v>77</v>
      </c>
      <c r="G143" s="69"/>
      <c r="H143" s="69" t="s">
        <v>22</v>
      </c>
      <c r="I143" s="69" t="s">
        <v>57</v>
      </c>
      <c r="J143" s="69" t="s">
        <v>85</v>
      </c>
      <c r="K143" s="89" t="s">
        <v>611</v>
      </c>
      <c r="L143" s="89"/>
      <c r="M143" s="447"/>
      <c r="N143" s="448">
        <v>7.2</v>
      </c>
      <c r="O143" s="517">
        <f t="shared" si="3"/>
        <v>1423.710000000149</v>
      </c>
      <c r="P143" s="89"/>
    </row>
    <row r="144" spans="1:16" ht="22.05" hidden="1" customHeight="1" x14ac:dyDescent="0.2">
      <c r="A144" s="254"/>
      <c r="B144" s="100" t="s">
        <v>43</v>
      </c>
      <c r="C144" s="156"/>
      <c r="D144" s="28"/>
      <c r="E144" s="156"/>
      <c r="M144" s="252"/>
      <c r="N144" s="253"/>
      <c r="O144" s="114">
        <f t="shared" si="3"/>
        <v>1423.710000000149</v>
      </c>
    </row>
    <row r="145" spans="1:15" ht="22.05" hidden="1" customHeight="1" x14ac:dyDescent="0.2">
      <c r="A145" s="254"/>
      <c r="B145" s="100" t="s">
        <v>43</v>
      </c>
      <c r="C145" s="156"/>
      <c r="D145" s="28"/>
      <c r="E145" s="156"/>
      <c r="M145" s="252"/>
      <c r="N145" s="253"/>
      <c r="O145" s="114">
        <f t="shared" si="3"/>
        <v>1423.710000000149</v>
      </c>
    </row>
    <row r="146" spans="1:15" ht="22.05" hidden="1" customHeight="1" x14ac:dyDescent="0.2">
      <c r="A146" s="254"/>
      <c r="B146" s="100" t="s">
        <v>43</v>
      </c>
      <c r="C146" s="156"/>
      <c r="D146" s="28"/>
      <c r="E146" s="156"/>
      <c r="M146" s="252"/>
      <c r="N146" s="253"/>
      <c r="O146" s="114">
        <f t="shared" si="3"/>
        <v>1423.710000000149</v>
      </c>
    </row>
    <row r="147" spans="1:15" ht="22.05" hidden="1" customHeight="1" x14ac:dyDescent="0.2">
      <c r="A147" s="254"/>
      <c r="B147" s="100" t="s">
        <v>43</v>
      </c>
      <c r="C147" s="156"/>
      <c r="D147" s="28"/>
      <c r="E147" s="156"/>
      <c r="M147" s="252"/>
      <c r="N147" s="253"/>
      <c r="O147" s="114">
        <f t="shared" si="3"/>
        <v>1423.710000000149</v>
      </c>
    </row>
    <row r="148" spans="1:15" ht="22.05" hidden="1" customHeight="1" x14ac:dyDescent="0.2">
      <c r="A148" s="254"/>
      <c r="B148" s="100" t="s">
        <v>43</v>
      </c>
      <c r="C148" s="156"/>
      <c r="D148" s="28"/>
      <c r="E148" s="156"/>
      <c r="M148" s="252"/>
      <c r="N148" s="253"/>
      <c r="O148" s="114">
        <f t="shared" si="3"/>
        <v>1423.710000000149</v>
      </c>
    </row>
    <row r="149" spans="1:15" ht="22.05" hidden="1" customHeight="1" x14ac:dyDescent="0.2">
      <c r="A149" s="254"/>
      <c r="B149" s="100" t="s">
        <v>43</v>
      </c>
      <c r="C149" s="156"/>
      <c r="D149" s="28"/>
      <c r="E149" s="156"/>
      <c r="M149" s="252"/>
      <c r="N149" s="253"/>
      <c r="O149" s="114">
        <f t="shared" si="3"/>
        <v>1423.710000000149</v>
      </c>
    </row>
    <row r="150" spans="1:15" ht="22.05" hidden="1" customHeight="1" x14ac:dyDescent="0.2">
      <c r="A150" s="254"/>
      <c r="B150" s="100" t="s">
        <v>43</v>
      </c>
      <c r="C150" s="156"/>
      <c r="D150" s="28"/>
      <c r="E150" s="156"/>
      <c r="M150" s="252"/>
      <c r="N150" s="253"/>
      <c r="O150" s="114">
        <f t="shared" si="3"/>
        <v>1423.710000000149</v>
      </c>
    </row>
    <row r="151" spans="1:15" ht="22.05" hidden="1" customHeight="1" x14ac:dyDescent="0.2">
      <c r="A151" s="254"/>
      <c r="B151" s="100" t="s">
        <v>43</v>
      </c>
      <c r="C151" s="156"/>
      <c r="D151" s="28"/>
      <c r="E151" s="156"/>
      <c r="M151" s="252"/>
      <c r="N151" s="253"/>
      <c r="O151" s="114">
        <f t="shared" si="3"/>
        <v>1423.710000000149</v>
      </c>
    </row>
    <row r="152" spans="1:15" ht="22.05" hidden="1" customHeight="1" x14ac:dyDescent="0.2">
      <c r="A152" s="254"/>
      <c r="B152" s="100" t="s">
        <v>43</v>
      </c>
      <c r="C152" s="156"/>
      <c r="D152" s="28"/>
      <c r="E152" s="156"/>
      <c r="M152" s="252"/>
      <c r="N152" s="253"/>
      <c r="O152" s="114">
        <f t="shared" si="3"/>
        <v>1423.710000000149</v>
      </c>
    </row>
    <row r="153" spans="1:15" ht="22.05" hidden="1" customHeight="1" x14ac:dyDescent="0.2">
      <c r="A153" s="254"/>
      <c r="B153" s="100" t="s">
        <v>43</v>
      </c>
      <c r="C153" s="156"/>
      <c r="D153" s="28"/>
      <c r="E153" s="156"/>
      <c r="M153" s="252"/>
      <c r="N153" s="253"/>
      <c r="O153" s="114">
        <f t="shared" si="3"/>
        <v>1423.710000000149</v>
      </c>
    </row>
    <row r="154" spans="1:15" ht="22.05" hidden="1" customHeight="1" x14ac:dyDescent="0.2">
      <c r="A154" s="254"/>
      <c r="B154" s="100" t="s">
        <v>43</v>
      </c>
      <c r="C154" s="156"/>
      <c r="D154" s="28"/>
      <c r="E154" s="156"/>
      <c r="M154" s="252"/>
      <c r="N154" s="253"/>
      <c r="O154" s="114">
        <f t="shared" si="3"/>
        <v>1423.710000000149</v>
      </c>
    </row>
    <row r="155" spans="1:15" ht="22.05" hidden="1" customHeight="1" x14ac:dyDescent="0.2">
      <c r="A155" s="254"/>
      <c r="B155" s="100" t="s">
        <v>43</v>
      </c>
      <c r="C155" s="156"/>
      <c r="D155" s="28"/>
      <c r="E155" s="156"/>
      <c r="M155" s="252"/>
      <c r="N155" s="253"/>
      <c r="O155" s="114">
        <f t="shared" si="3"/>
        <v>1423.710000000149</v>
      </c>
    </row>
    <row r="156" spans="1:15" ht="22.05" hidden="1" customHeight="1" x14ac:dyDescent="0.2">
      <c r="B156" s="100" t="s">
        <v>43</v>
      </c>
      <c r="C156" s="156"/>
      <c r="D156" s="28"/>
      <c r="E156" s="156"/>
      <c r="M156" s="252"/>
      <c r="N156" s="253"/>
      <c r="O156" s="114">
        <f t="shared" si="3"/>
        <v>1423.710000000149</v>
      </c>
    </row>
    <row r="157" spans="1:15" ht="22.05" hidden="1" customHeight="1" x14ac:dyDescent="0.2">
      <c r="B157" s="100" t="s">
        <v>43</v>
      </c>
      <c r="C157" s="156"/>
      <c r="D157" s="28"/>
      <c r="E157" s="156"/>
      <c r="M157" s="252"/>
      <c r="N157" s="253"/>
      <c r="O157" s="114">
        <f t="shared" si="3"/>
        <v>1423.710000000149</v>
      </c>
    </row>
    <row r="158" spans="1:15" ht="22.05" hidden="1" customHeight="1" x14ac:dyDescent="0.2">
      <c r="B158" s="100" t="s">
        <v>43</v>
      </c>
      <c r="C158" s="156"/>
      <c r="D158" s="28"/>
      <c r="E158" s="156"/>
      <c r="M158" s="252"/>
      <c r="N158" s="253"/>
      <c r="O158" s="114">
        <f t="shared" si="3"/>
        <v>1423.710000000149</v>
      </c>
    </row>
    <row r="159" spans="1:15" ht="22.05" hidden="1" customHeight="1" x14ac:dyDescent="0.2">
      <c r="B159" s="100" t="s">
        <v>43</v>
      </c>
      <c r="C159" s="156"/>
      <c r="D159" s="28"/>
      <c r="E159" s="156"/>
      <c r="M159" s="252"/>
      <c r="N159" s="253"/>
      <c r="O159" s="114">
        <f t="shared" si="3"/>
        <v>1423.710000000149</v>
      </c>
    </row>
    <row r="160" spans="1:15" ht="22.05" hidden="1" customHeight="1" x14ac:dyDescent="0.2">
      <c r="B160" s="100" t="s">
        <v>43</v>
      </c>
      <c r="C160" s="156"/>
      <c r="D160" s="28"/>
      <c r="E160" s="156"/>
      <c r="M160" s="252"/>
      <c r="N160" s="253"/>
      <c r="O160" s="114">
        <f t="shared" si="3"/>
        <v>1423.710000000149</v>
      </c>
    </row>
    <row r="161" spans="2:15" ht="22.05" hidden="1" customHeight="1" x14ac:dyDescent="0.2">
      <c r="B161" s="100" t="s">
        <v>43</v>
      </c>
      <c r="C161" s="156"/>
      <c r="D161" s="28"/>
      <c r="E161" s="156"/>
      <c r="M161" s="252"/>
      <c r="N161" s="253"/>
      <c r="O161" s="114">
        <f t="shared" si="3"/>
        <v>1423.710000000149</v>
      </c>
    </row>
    <row r="162" spans="2:15" ht="22.05" hidden="1" customHeight="1" x14ac:dyDescent="0.2">
      <c r="B162" s="100" t="s">
        <v>43</v>
      </c>
      <c r="C162" s="156"/>
      <c r="D162" s="28"/>
      <c r="E162" s="156"/>
      <c r="M162" s="252"/>
      <c r="N162" s="253"/>
      <c r="O162" s="114">
        <f t="shared" si="3"/>
        <v>1423.710000000149</v>
      </c>
    </row>
    <row r="163" spans="2:15" ht="22.05" hidden="1" customHeight="1" x14ac:dyDescent="0.2">
      <c r="B163" s="100" t="s">
        <v>43</v>
      </c>
      <c r="C163" s="156"/>
      <c r="D163" s="28"/>
      <c r="E163" s="156"/>
      <c r="M163" s="252"/>
      <c r="N163" s="253"/>
      <c r="O163" s="114">
        <f t="shared" si="3"/>
        <v>1423.710000000149</v>
      </c>
    </row>
    <row r="164" spans="2:15" ht="22.05" hidden="1" customHeight="1" x14ac:dyDescent="0.2">
      <c r="B164" s="100" t="s">
        <v>43</v>
      </c>
      <c r="C164" s="156"/>
      <c r="D164" s="28"/>
      <c r="E164" s="156"/>
      <c r="M164" s="252"/>
      <c r="N164" s="253"/>
      <c r="O164" s="114">
        <f t="shared" si="3"/>
        <v>1423.710000000149</v>
      </c>
    </row>
    <row r="165" spans="2:15" ht="22.05" hidden="1" customHeight="1" x14ac:dyDescent="0.2">
      <c r="B165" s="100" t="s">
        <v>43</v>
      </c>
      <c r="C165" s="156"/>
      <c r="D165" s="28"/>
      <c r="E165" s="156"/>
      <c r="M165" s="252"/>
      <c r="N165" s="253"/>
      <c r="O165" s="114">
        <f t="shared" si="3"/>
        <v>1423.710000000149</v>
      </c>
    </row>
    <row r="166" spans="2:15" ht="22.05" hidden="1" customHeight="1" x14ac:dyDescent="0.2">
      <c r="B166" s="100" t="s">
        <v>43</v>
      </c>
      <c r="C166" s="156"/>
      <c r="D166" s="28"/>
      <c r="E166" s="156"/>
      <c r="M166" s="252"/>
      <c r="N166" s="253"/>
      <c r="O166" s="114">
        <f t="shared" si="3"/>
        <v>1423.710000000149</v>
      </c>
    </row>
    <row r="167" spans="2:15" ht="22.05" hidden="1" customHeight="1" x14ac:dyDescent="0.2">
      <c r="B167" s="100" t="s">
        <v>43</v>
      </c>
      <c r="C167" s="156"/>
      <c r="D167" s="28"/>
      <c r="E167" s="156"/>
      <c r="M167" s="252"/>
      <c r="N167" s="253"/>
      <c r="O167" s="114">
        <f t="shared" si="3"/>
        <v>1423.710000000149</v>
      </c>
    </row>
    <row r="168" spans="2:15" ht="22.05" hidden="1" customHeight="1" x14ac:dyDescent="0.2">
      <c r="B168" s="100" t="s">
        <v>43</v>
      </c>
      <c r="C168" s="156"/>
      <c r="D168" s="28"/>
      <c r="E168" s="156"/>
      <c r="M168" s="252"/>
      <c r="N168" s="253"/>
      <c r="O168" s="114">
        <f t="shared" si="3"/>
        <v>1423.710000000149</v>
      </c>
    </row>
    <row r="169" spans="2:15" ht="22.05" hidden="1" customHeight="1" x14ac:dyDescent="0.2">
      <c r="B169" s="100" t="s">
        <v>43</v>
      </c>
      <c r="O169" s="114">
        <f t="shared" si="3"/>
        <v>1423.710000000149</v>
      </c>
    </row>
    <row r="170" spans="2:15" ht="22.05" hidden="1" customHeight="1" x14ac:dyDescent="0.2">
      <c r="B170" s="100" t="s">
        <v>43</v>
      </c>
      <c r="O170" s="114">
        <f t="shared" si="3"/>
        <v>1423.710000000149</v>
      </c>
    </row>
    <row r="171" spans="2:15" ht="22.05" hidden="1" customHeight="1" x14ac:dyDescent="0.2">
      <c r="B171" s="100" t="s">
        <v>43</v>
      </c>
      <c r="O171" s="114">
        <f t="shared" si="3"/>
        <v>1423.710000000149</v>
      </c>
    </row>
    <row r="172" spans="2:15" ht="22.05" hidden="1" customHeight="1" x14ac:dyDescent="0.2">
      <c r="B172" s="100" t="s">
        <v>43</v>
      </c>
      <c r="O172" s="114">
        <f t="shared" si="3"/>
        <v>1423.710000000149</v>
      </c>
    </row>
    <row r="173" spans="2:15" ht="22.05" hidden="1" customHeight="1" x14ac:dyDescent="0.2">
      <c r="B173" s="100" t="s">
        <v>43</v>
      </c>
      <c r="O173" s="114">
        <f t="shared" si="3"/>
        <v>1423.710000000149</v>
      </c>
    </row>
    <row r="174" spans="2:15" ht="22.05" hidden="1" customHeight="1" x14ac:dyDescent="0.2">
      <c r="B174" s="100" t="s">
        <v>43</v>
      </c>
      <c r="O174" s="114">
        <f t="shared" si="3"/>
        <v>1423.710000000149</v>
      </c>
    </row>
    <row r="175" spans="2:15" ht="22.05" hidden="1" customHeight="1" x14ac:dyDescent="0.2">
      <c r="B175" s="100" t="s">
        <v>43</v>
      </c>
      <c r="O175" s="114">
        <f t="shared" si="3"/>
        <v>1423.710000000149</v>
      </c>
    </row>
    <row r="176" spans="2:15" ht="22.05" hidden="1" customHeight="1" x14ac:dyDescent="0.2">
      <c r="B176" s="100" t="s">
        <v>43</v>
      </c>
      <c r="O176" s="114">
        <f t="shared" si="3"/>
        <v>1423.710000000149</v>
      </c>
    </row>
    <row r="177" spans="2:15" ht="22.05" hidden="1" customHeight="1" x14ac:dyDescent="0.2">
      <c r="B177" s="100" t="s">
        <v>43</v>
      </c>
      <c r="O177" s="114">
        <f t="shared" si="3"/>
        <v>1423.710000000149</v>
      </c>
    </row>
    <row r="178" spans="2:15" ht="22.05" hidden="1" customHeight="1" x14ac:dyDescent="0.2">
      <c r="B178" s="100" t="s">
        <v>43</v>
      </c>
      <c r="O178" s="114">
        <f t="shared" si="3"/>
        <v>1423.710000000149</v>
      </c>
    </row>
    <row r="179" spans="2:15" ht="22.05" hidden="1" customHeight="1" x14ac:dyDescent="0.2">
      <c r="B179" s="100" t="s">
        <v>43</v>
      </c>
      <c r="O179" s="114">
        <f t="shared" si="3"/>
        <v>1423.710000000149</v>
      </c>
    </row>
    <row r="180" spans="2:15" ht="22.05" hidden="1" customHeight="1" x14ac:dyDescent="0.2">
      <c r="B180" s="100" t="s">
        <v>43</v>
      </c>
      <c r="O180" s="114">
        <f t="shared" si="3"/>
        <v>1423.710000000149</v>
      </c>
    </row>
    <row r="181" spans="2:15" ht="22.05" hidden="1" customHeight="1" x14ac:dyDescent="0.2">
      <c r="B181" s="100" t="s">
        <v>43</v>
      </c>
      <c r="O181" s="114">
        <f t="shared" si="3"/>
        <v>1423.710000000149</v>
      </c>
    </row>
    <row r="182" spans="2:15" ht="22.05" hidden="1" customHeight="1" x14ac:dyDescent="0.2">
      <c r="B182" s="100" t="s">
        <v>43</v>
      </c>
      <c r="O182" s="114">
        <f t="shared" si="3"/>
        <v>1423.710000000149</v>
      </c>
    </row>
    <row r="183" spans="2:15" ht="22.05" hidden="1" customHeight="1" x14ac:dyDescent="0.2">
      <c r="B183" s="100" t="s">
        <v>43</v>
      </c>
      <c r="O183" s="114">
        <f t="shared" si="3"/>
        <v>1423.710000000149</v>
      </c>
    </row>
    <row r="184" spans="2:15" ht="22.05" hidden="1" customHeight="1" x14ac:dyDescent="0.2">
      <c r="B184" s="100" t="s">
        <v>43</v>
      </c>
      <c r="O184" s="114">
        <f t="shared" si="3"/>
        <v>1423.710000000149</v>
      </c>
    </row>
    <row r="185" spans="2:15" ht="22.05" hidden="1" customHeight="1" x14ac:dyDescent="0.2">
      <c r="B185" s="100" t="s">
        <v>43</v>
      </c>
      <c r="O185" s="114">
        <f t="shared" si="3"/>
        <v>1423.710000000149</v>
      </c>
    </row>
    <row r="186" spans="2:15" ht="22.05" hidden="1" customHeight="1" x14ac:dyDescent="0.2">
      <c r="B186" s="100" t="s">
        <v>43</v>
      </c>
      <c r="O186" s="114">
        <f t="shared" si="3"/>
        <v>1423.710000000149</v>
      </c>
    </row>
    <row r="187" spans="2:15" ht="22.05" hidden="1" customHeight="1" x14ac:dyDescent="0.2">
      <c r="B187" s="100" t="s">
        <v>43</v>
      </c>
      <c r="O187" s="114">
        <f t="shared" si="3"/>
        <v>1423.710000000149</v>
      </c>
    </row>
    <row r="188" spans="2:15" ht="22.05" hidden="1" customHeight="1" x14ac:dyDescent="0.2">
      <c r="B188" s="100" t="s">
        <v>43</v>
      </c>
      <c r="O188" s="114">
        <f t="shared" si="3"/>
        <v>1423.710000000149</v>
      </c>
    </row>
    <row r="189" spans="2:15" ht="22.05" hidden="1" customHeight="1" x14ac:dyDescent="0.2">
      <c r="B189" s="100" t="s">
        <v>43</v>
      </c>
      <c r="O189" s="114">
        <f t="shared" ref="O189:O252" si="4">O188+M189-N189</f>
        <v>1423.710000000149</v>
      </c>
    </row>
    <row r="190" spans="2:15" ht="22.05" hidden="1" customHeight="1" x14ac:dyDescent="0.2">
      <c r="B190" s="100" t="s">
        <v>43</v>
      </c>
      <c r="O190" s="114">
        <f t="shared" si="4"/>
        <v>1423.710000000149</v>
      </c>
    </row>
    <row r="191" spans="2:15" ht="22.05" hidden="1" customHeight="1" x14ac:dyDescent="0.2">
      <c r="B191" s="100" t="s">
        <v>43</v>
      </c>
      <c r="O191" s="114">
        <f t="shared" si="4"/>
        <v>1423.710000000149</v>
      </c>
    </row>
    <row r="192" spans="2:15" ht="22.05" hidden="1" customHeight="1" x14ac:dyDescent="0.2">
      <c r="B192" s="100" t="s">
        <v>43</v>
      </c>
      <c r="O192" s="114">
        <f t="shared" si="4"/>
        <v>1423.710000000149</v>
      </c>
    </row>
    <row r="193" spans="2:15" ht="22.05" hidden="1" customHeight="1" x14ac:dyDescent="0.2">
      <c r="B193" s="100" t="s">
        <v>43</v>
      </c>
      <c r="O193" s="114">
        <f t="shared" si="4"/>
        <v>1423.710000000149</v>
      </c>
    </row>
    <row r="194" spans="2:15" ht="22.05" hidden="1" customHeight="1" x14ac:dyDescent="0.2">
      <c r="B194" s="100" t="s">
        <v>43</v>
      </c>
      <c r="O194" s="114">
        <f t="shared" si="4"/>
        <v>1423.710000000149</v>
      </c>
    </row>
    <row r="195" spans="2:15" ht="22.05" hidden="1" customHeight="1" x14ac:dyDescent="0.2">
      <c r="B195" s="100" t="s">
        <v>43</v>
      </c>
      <c r="O195" s="114">
        <f t="shared" si="4"/>
        <v>1423.710000000149</v>
      </c>
    </row>
    <row r="196" spans="2:15" ht="22.05" hidden="1" customHeight="1" x14ac:dyDescent="0.2">
      <c r="B196" s="100" t="s">
        <v>43</v>
      </c>
      <c r="O196" s="114">
        <f t="shared" si="4"/>
        <v>1423.710000000149</v>
      </c>
    </row>
    <row r="197" spans="2:15" ht="22.05" hidden="1" customHeight="1" x14ac:dyDescent="0.2">
      <c r="B197" s="100" t="s">
        <v>43</v>
      </c>
      <c r="O197" s="114">
        <f t="shared" si="4"/>
        <v>1423.710000000149</v>
      </c>
    </row>
    <row r="198" spans="2:15" ht="22.05" hidden="1" customHeight="1" x14ac:dyDescent="0.2">
      <c r="B198" s="100" t="s">
        <v>43</v>
      </c>
      <c r="O198" s="114">
        <f t="shared" si="4"/>
        <v>1423.710000000149</v>
      </c>
    </row>
    <row r="199" spans="2:15" ht="22.05" hidden="1" customHeight="1" x14ac:dyDescent="0.2">
      <c r="B199" s="100" t="s">
        <v>43</v>
      </c>
      <c r="O199" s="114">
        <f t="shared" si="4"/>
        <v>1423.710000000149</v>
      </c>
    </row>
    <row r="200" spans="2:15" ht="22.05" hidden="1" customHeight="1" x14ac:dyDescent="0.2">
      <c r="B200" s="100" t="s">
        <v>43</v>
      </c>
      <c r="O200" s="114">
        <f t="shared" si="4"/>
        <v>1423.710000000149</v>
      </c>
    </row>
    <row r="201" spans="2:15" ht="22.05" hidden="1" customHeight="1" x14ac:dyDescent="0.2">
      <c r="B201" s="100" t="s">
        <v>43</v>
      </c>
      <c r="O201" s="114">
        <f t="shared" si="4"/>
        <v>1423.710000000149</v>
      </c>
    </row>
    <row r="202" spans="2:15" ht="22.05" hidden="1" customHeight="1" x14ac:dyDescent="0.2">
      <c r="B202" s="100" t="s">
        <v>43</v>
      </c>
      <c r="O202" s="114">
        <f t="shared" si="4"/>
        <v>1423.710000000149</v>
      </c>
    </row>
    <row r="203" spans="2:15" ht="22.05" hidden="1" customHeight="1" x14ac:dyDescent="0.2">
      <c r="B203" s="100" t="s">
        <v>43</v>
      </c>
      <c r="O203" s="114">
        <f t="shared" si="4"/>
        <v>1423.710000000149</v>
      </c>
    </row>
    <row r="204" spans="2:15" ht="22.05" hidden="1" customHeight="1" x14ac:dyDescent="0.2">
      <c r="B204" s="100" t="s">
        <v>43</v>
      </c>
      <c r="O204" s="114">
        <f t="shared" si="4"/>
        <v>1423.710000000149</v>
      </c>
    </row>
    <row r="205" spans="2:15" ht="22.05" hidden="1" customHeight="1" x14ac:dyDescent="0.2">
      <c r="B205" s="100" t="s">
        <v>43</v>
      </c>
      <c r="O205" s="114">
        <f t="shared" si="4"/>
        <v>1423.710000000149</v>
      </c>
    </row>
    <row r="206" spans="2:15" ht="22.05" hidden="1" customHeight="1" x14ac:dyDescent="0.2">
      <c r="B206" s="100" t="s">
        <v>43</v>
      </c>
      <c r="O206" s="114">
        <f t="shared" si="4"/>
        <v>1423.710000000149</v>
      </c>
    </row>
    <row r="207" spans="2:15" ht="22.05" hidden="1" customHeight="1" x14ac:dyDescent="0.2">
      <c r="B207" s="100" t="s">
        <v>43</v>
      </c>
      <c r="O207" s="114">
        <f t="shared" si="4"/>
        <v>1423.710000000149</v>
      </c>
    </row>
    <row r="208" spans="2:15" ht="22.05" hidden="1" customHeight="1" x14ac:dyDescent="0.2">
      <c r="B208" s="100" t="s">
        <v>43</v>
      </c>
      <c r="O208" s="114">
        <f t="shared" si="4"/>
        <v>1423.710000000149</v>
      </c>
    </row>
    <row r="209" spans="2:15" ht="22.05" hidden="1" customHeight="1" x14ac:dyDescent="0.2">
      <c r="B209" s="100" t="s">
        <v>43</v>
      </c>
      <c r="O209" s="114">
        <f t="shared" si="4"/>
        <v>1423.710000000149</v>
      </c>
    </row>
    <row r="210" spans="2:15" ht="22.05" hidden="1" customHeight="1" x14ac:dyDescent="0.2">
      <c r="B210" s="100" t="s">
        <v>43</v>
      </c>
      <c r="O210" s="114">
        <f t="shared" si="4"/>
        <v>1423.710000000149</v>
      </c>
    </row>
    <row r="211" spans="2:15" ht="22.05" hidden="1" customHeight="1" x14ac:dyDescent="0.2">
      <c r="B211" s="100" t="s">
        <v>43</v>
      </c>
      <c r="O211" s="114">
        <f t="shared" si="4"/>
        <v>1423.710000000149</v>
      </c>
    </row>
    <row r="212" spans="2:15" ht="22.05" hidden="1" customHeight="1" x14ac:dyDescent="0.2">
      <c r="B212" s="100" t="s">
        <v>43</v>
      </c>
      <c r="O212" s="114">
        <f t="shared" si="4"/>
        <v>1423.710000000149</v>
      </c>
    </row>
    <row r="213" spans="2:15" ht="22.05" hidden="1" customHeight="1" x14ac:dyDescent="0.2">
      <c r="B213" s="100" t="s">
        <v>43</v>
      </c>
      <c r="O213" s="114">
        <f t="shared" si="4"/>
        <v>1423.710000000149</v>
      </c>
    </row>
    <row r="214" spans="2:15" ht="22.05" hidden="1" customHeight="1" x14ac:dyDescent="0.2">
      <c r="B214" s="100" t="s">
        <v>43</v>
      </c>
      <c r="O214" s="114">
        <f t="shared" si="4"/>
        <v>1423.710000000149</v>
      </c>
    </row>
    <row r="215" spans="2:15" ht="22.05" hidden="1" customHeight="1" x14ac:dyDescent="0.2">
      <c r="B215" s="100" t="s">
        <v>43</v>
      </c>
      <c r="O215" s="114">
        <f t="shared" si="4"/>
        <v>1423.710000000149</v>
      </c>
    </row>
    <row r="216" spans="2:15" ht="22.05" hidden="1" customHeight="1" x14ac:dyDescent="0.2">
      <c r="B216" s="100" t="s">
        <v>43</v>
      </c>
      <c r="O216" s="114">
        <f t="shared" si="4"/>
        <v>1423.710000000149</v>
      </c>
    </row>
    <row r="217" spans="2:15" ht="22.05" hidden="1" customHeight="1" x14ac:dyDescent="0.2">
      <c r="B217" s="100" t="s">
        <v>43</v>
      </c>
      <c r="O217" s="114">
        <f t="shared" si="4"/>
        <v>1423.710000000149</v>
      </c>
    </row>
    <row r="218" spans="2:15" ht="22.05" hidden="1" customHeight="1" x14ac:dyDescent="0.2">
      <c r="B218" s="100" t="s">
        <v>43</v>
      </c>
      <c r="O218" s="114">
        <f t="shared" si="4"/>
        <v>1423.710000000149</v>
      </c>
    </row>
    <row r="219" spans="2:15" ht="22.05" hidden="1" customHeight="1" x14ac:dyDescent="0.2">
      <c r="B219" s="100" t="s">
        <v>43</v>
      </c>
      <c r="O219" s="114">
        <f t="shared" si="4"/>
        <v>1423.710000000149</v>
      </c>
    </row>
    <row r="220" spans="2:15" ht="22.05" hidden="1" customHeight="1" x14ac:dyDescent="0.2">
      <c r="B220" s="100" t="s">
        <v>43</v>
      </c>
      <c r="O220" s="114">
        <f t="shared" si="4"/>
        <v>1423.710000000149</v>
      </c>
    </row>
    <row r="221" spans="2:15" ht="22.05" hidden="1" customHeight="1" x14ac:dyDescent="0.2">
      <c r="B221" s="100" t="s">
        <v>43</v>
      </c>
      <c r="O221" s="114">
        <f t="shared" si="4"/>
        <v>1423.710000000149</v>
      </c>
    </row>
    <row r="222" spans="2:15" ht="22.05" hidden="1" customHeight="1" x14ac:dyDescent="0.2">
      <c r="B222" s="100" t="s">
        <v>43</v>
      </c>
      <c r="O222" s="114">
        <f t="shared" si="4"/>
        <v>1423.710000000149</v>
      </c>
    </row>
    <row r="223" spans="2:15" ht="22.05" hidden="1" customHeight="1" x14ac:dyDescent="0.2">
      <c r="B223" s="100" t="s">
        <v>43</v>
      </c>
      <c r="O223" s="114">
        <f t="shared" si="4"/>
        <v>1423.710000000149</v>
      </c>
    </row>
    <row r="224" spans="2:15" ht="22.05" hidden="1" customHeight="1" x14ac:dyDescent="0.2">
      <c r="B224" s="100" t="s">
        <v>43</v>
      </c>
      <c r="O224" s="114">
        <f t="shared" si="4"/>
        <v>1423.710000000149</v>
      </c>
    </row>
    <row r="225" spans="2:15" ht="22.05" hidden="1" customHeight="1" x14ac:dyDescent="0.2">
      <c r="B225" s="100" t="s">
        <v>43</v>
      </c>
      <c r="O225" s="114">
        <f t="shared" si="4"/>
        <v>1423.710000000149</v>
      </c>
    </row>
    <row r="226" spans="2:15" ht="22.05" hidden="1" customHeight="1" x14ac:dyDescent="0.2">
      <c r="B226" s="100" t="s">
        <v>43</v>
      </c>
      <c r="O226" s="114">
        <f t="shared" si="4"/>
        <v>1423.710000000149</v>
      </c>
    </row>
    <row r="227" spans="2:15" ht="22.05" hidden="1" customHeight="1" x14ac:dyDescent="0.2">
      <c r="B227" s="100" t="s">
        <v>43</v>
      </c>
      <c r="O227" s="114">
        <f t="shared" si="4"/>
        <v>1423.710000000149</v>
      </c>
    </row>
    <row r="228" spans="2:15" ht="22.05" hidden="1" customHeight="1" x14ac:dyDescent="0.2">
      <c r="B228" s="100" t="s">
        <v>43</v>
      </c>
      <c r="O228" s="114">
        <f t="shared" si="4"/>
        <v>1423.710000000149</v>
      </c>
    </row>
    <row r="229" spans="2:15" ht="22.05" hidden="1" customHeight="1" x14ac:dyDescent="0.2">
      <c r="B229" s="100" t="s">
        <v>43</v>
      </c>
      <c r="O229" s="114">
        <f t="shared" si="4"/>
        <v>1423.710000000149</v>
      </c>
    </row>
    <row r="230" spans="2:15" ht="22.05" hidden="1" customHeight="1" x14ac:dyDescent="0.2">
      <c r="B230" s="100" t="s">
        <v>43</v>
      </c>
      <c r="O230" s="114">
        <f t="shared" si="4"/>
        <v>1423.710000000149</v>
      </c>
    </row>
    <row r="231" spans="2:15" ht="22.05" hidden="1" customHeight="1" x14ac:dyDescent="0.2">
      <c r="B231" s="100" t="s">
        <v>43</v>
      </c>
      <c r="O231" s="114">
        <f t="shared" si="4"/>
        <v>1423.710000000149</v>
      </c>
    </row>
    <row r="232" spans="2:15" ht="22.05" hidden="1" customHeight="1" x14ac:dyDescent="0.2">
      <c r="B232" s="100" t="s">
        <v>43</v>
      </c>
      <c r="O232" s="114">
        <f t="shared" si="4"/>
        <v>1423.710000000149</v>
      </c>
    </row>
    <row r="233" spans="2:15" ht="22.05" hidden="1" customHeight="1" x14ac:dyDescent="0.2">
      <c r="B233" s="100" t="s">
        <v>43</v>
      </c>
      <c r="O233" s="114">
        <f t="shared" si="4"/>
        <v>1423.710000000149</v>
      </c>
    </row>
    <row r="234" spans="2:15" ht="22.05" hidden="1" customHeight="1" x14ac:dyDescent="0.2">
      <c r="B234" s="100" t="s">
        <v>43</v>
      </c>
      <c r="O234" s="114">
        <f t="shared" si="4"/>
        <v>1423.710000000149</v>
      </c>
    </row>
    <row r="235" spans="2:15" ht="22.05" hidden="1" customHeight="1" x14ac:dyDescent="0.2">
      <c r="B235" s="100" t="s">
        <v>43</v>
      </c>
      <c r="O235" s="114">
        <f t="shared" si="4"/>
        <v>1423.710000000149</v>
      </c>
    </row>
    <row r="236" spans="2:15" ht="22.05" hidden="1" customHeight="1" x14ac:dyDescent="0.2">
      <c r="B236" s="100" t="s">
        <v>43</v>
      </c>
      <c r="O236" s="114">
        <f t="shared" si="4"/>
        <v>1423.710000000149</v>
      </c>
    </row>
    <row r="237" spans="2:15" ht="22.05" hidden="1" customHeight="1" x14ac:dyDescent="0.2">
      <c r="B237" s="100" t="s">
        <v>43</v>
      </c>
      <c r="O237" s="114">
        <f t="shared" si="4"/>
        <v>1423.710000000149</v>
      </c>
    </row>
    <row r="238" spans="2:15" ht="22.05" hidden="1" customHeight="1" x14ac:dyDescent="0.2">
      <c r="B238" s="100" t="s">
        <v>43</v>
      </c>
      <c r="O238" s="114">
        <f t="shared" si="4"/>
        <v>1423.710000000149</v>
      </c>
    </row>
    <row r="239" spans="2:15" ht="22.05" hidden="1" customHeight="1" x14ac:dyDescent="0.2">
      <c r="B239" s="100" t="s">
        <v>43</v>
      </c>
      <c r="O239" s="114">
        <f t="shared" si="4"/>
        <v>1423.710000000149</v>
      </c>
    </row>
    <row r="240" spans="2:15" ht="22.05" hidden="1" customHeight="1" x14ac:dyDescent="0.2">
      <c r="B240" s="100" t="s">
        <v>43</v>
      </c>
      <c r="O240" s="114">
        <f t="shared" si="4"/>
        <v>1423.710000000149</v>
      </c>
    </row>
    <row r="241" spans="2:15" ht="22.05" hidden="1" customHeight="1" x14ac:dyDescent="0.2">
      <c r="B241" s="100" t="s">
        <v>43</v>
      </c>
      <c r="O241" s="114">
        <f t="shared" si="4"/>
        <v>1423.710000000149</v>
      </c>
    </row>
    <row r="242" spans="2:15" ht="22.05" hidden="1" customHeight="1" x14ac:dyDescent="0.2">
      <c r="B242" s="100" t="s">
        <v>43</v>
      </c>
      <c r="O242" s="114">
        <f t="shared" si="4"/>
        <v>1423.710000000149</v>
      </c>
    </row>
    <row r="243" spans="2:15" ht="22.05" hidden="1" customHeight="1" x14ac:dyDescent="0.2">
      <c r="B243" s="100" t="s">
        <v>43</v>
      </c>
      <c r="O243" s="114">
        <f t="shared" si="4"/>
        <v>1423.710000000149</v>
      </c>
    </row>
    <row r="244" spans="2:15" ht="22.05" hidden="1" customHeight="1" x14ac:dyDescent="0.2">
      <c r="B244" s="100" t="s">
        <v>43</v>
      </c>
      <c r="O244" s="114">
        <f t="shared" si="4"/>
        <v>1423.710000000149</v>
      </c>
    </row>
    <row r="245" spans="2:15" ht="22.05" hidden="1" customHeight="1" x14ac:dyDescent="0.2">
      <c r="B245" s="100" t="s">
        <v>43</v>
      </c>
      <c r="O245" s="114">
        <f t="shared" si="4"/>
        <v>1423.710000000149</v>
      </c>
    </row>
    <row r="246" spans="2:15" ht="22.05" hidden="1" customHeight="1" x14ac:dyDescent="0.2">
      <c r="B246" s="100" t="s">
        <v>43</v>
      </c>
      <c r="O246" s="114">
        <f t="shared" si="4"/>
        <v>1423.710000000149</v>
      </c>
    </row>
    <row r="247" spans="2:15" ht="22.05" hidden="1" customHeight="1" x14ac:dyDescent="0.2">
      <c r="B247" s="100" t="s">
        <v>43</v>
      </c>
      <c r="O247" s="114">
        <f t="shared" si="4"/>
        <v>1423.710000000149</v>
      </c>
    </row>
    <row r="248" spans="2:15" ht="22.05" hidden="1" customHeight="1" x14ac:dyDescent="0.2">
      <c r="B248" s="100" t="s">
        <v>43</v>
      </c>
      <c r="O248" s="114">
        <f t="shared" si="4"/>
        <v>1423.710000000149</v>
      </c>
    </row>
    <row r="249" spans="2:15" ht="22.05" hidden="1" customHeight="1" x14ac:dyDescent="0.2">
      <c r="B249" s="100" t="s">
        <v>43</v>
      </c>
      <c r="O249" s="114">
        <f t="shared" si="4"/>
        <v>1423.710000000149</v>
      </c>
    </row>
    <row r="250" spans="2:15" ht="22.05" hidden="1" customHeight="1" x14ac:dyDescent="0.2">
      <c r="B250" s="100" t="s">
        <v>43</v>
      </c>
      <c r="O250" s="114">
        <f t="shared" si="4"/>
        <v>1423.710000000149</v>
      </c>
    </row>
    <row r="251" spans="2:15" ht="22.05" hidden="1" customHeight="1" x14ac:dyDescent="0.2">
      <c r="B251" s="100" t="s">
        <v>43</v>
      </c>
      <c r="O251" s="114">
        <f t="shared" si="4"/>
        <v>1423.710000000149</v>
      </c>
    </row>
    <row r="252" spans="2:15" ht="22.05" hidden="1" customHeight="1" x14ac:dyDescent="0.2">
      <c r="B252" s="100" t="s">
        <v>43</v>
      </c>
      <c r="O252" s="114">
        <f t="shared" si="4"/>
        <v>1423.710000000149</v>
      </c>
    </row>
    <row r="253" spans="2:15" ht="22.05" hidden="1" customHeight="1" x14ac:dyDescent="0.2">
      <c r="B253" s="100" t="s">
        <v>43</v>
      </c>
      <c r="O253" s="114">
        <f t="shared" ref="O253:O287" si="5">O252+M253-N253</f>
        <v>1423.710000000149</v>
      </c>
    </row>
    <row r="254" spans="2:15" ht="22.05" hidden="1" customHeight="1" x14ac:dyDescent="0.2">
      <c r="B254" s="100" t="s">
        <v>43</v>
      </c>
      <c r="O254" s="114">
        <f t="shared" si="5"/>
        <v>1423.710000000149</v>
      </c>
    </row>
    <row r="255" spans="2:15" ht="22.05" hidden="1" customHeight="1" x14ac:dyDescent="0.2">
      <c r="B255" s="100" t="s">
        <v>43</v>
      </c>
      <c r="O255" s="114">
        <f t="shared" si="5"/>
        <v>1423.710000000149</v>
      </c>
    </row>
    <row r="256" spans="2:15" ht="22.05" hidden="1" customHeight="1" x14ac:dyDescent="0.2">
      <c r="B256" s="100" t="s">
        <v>43</v>
      </c>
      <c r="O256" s="114">
        <f t="shared" si="5"/>
        <v>1423.710000000149</v>
      </c>
    </row>
    <row r="257" spans="2:15" ht="22.05" hidden="1" customHeight="1" x14ac:dyDescent="0.2">
      <c r="B257" s="100" t="s">
        <v>43</v>
      </c>
      <c r="O257" s="114">
        <f t="shared" si="5"/>
        <v>1423.710000000149</v>
      </c>
    </row>
    <row r="258" spans="2:15" ht="22.05" hidden="1" customHeight="1" x14ac:dyDescent="0.2">
      <c r="B258" s="100" t="s">
        <v>43</v>
      </c>
      <c r="O258" s="114">
        <f t="shared" si="5"/>
        <v>1423.710000000149</v>
      </c>
    </row>
    <row r="259" spans="2:15" ht="22.05" hidden="1" customHeight="1" x14ac:dyDescent="0.2">
      <c r="B259" s="100" t="s">
        <v>43</v>
      </c>
      <c r="O259" s="114">
        <f t="shared" si="5"/>
        <v>1423.710000000149</v>
      </c>
    </row>
    <row r="260" spans="2:15" ht="22.05" hidden="1" customHeight="1" x14ac:dyDescent="0.2">
      <c r="B260" s="100" t="s">
        <v>43</v>
      </c>
      <c r="O260" s="114">
        <f t="shared" si="5"/>
        <v>1423.710000000149</v>
      </c>
    </row>
    <row r="261" spans="2:15" ht="22.05" hidden="1" customHeight="1" x14ac:dyDescent="0.2">
      <c r="B261" s="100" t="s">
        <v>43</v>
      </c>
      <c r="O261" s="114">
        <f t="shared" si="5"/>
        <v>1423.710000000149</v>
      </c>
    </row>
    <row r="262" spans="2:15" ht="22.05" hidden="1" customHeight="1" x14ac:dyDescent="0.2">
      <c r="B262" s="100" t="s">
        <v>43</v>
      </c>
      <c r="O262" s="114">
        <f t="shared" si="5"/>
        <v>1423.710000000149</v>
      </c>
    </row>
    <row r="263" spans="2:15" ht="22.05" hidden="1" customHeight="1" x14ac:dyDescent="0.2">
      <c r="B263" s="100" t="s">
        <v>43</v>
      </c>
      <c r="O263" s="114">
        <f t="shared" si="5"/>
        <v>1423.710000000149</v>
      </c>
    </row>
    <row r="264" spans="2:15" ht="22.05" hidden="1" customHeight="1" x14ac:dyDescent="0.2">
      <c r="B264" s="100" t="s">
        <v>43</v>
      </c>
      <c r="O264" s="114">
        <f t="shared" si="5"/>
        <v>1423.710000000149</v>
      </c>
    </row>
    <row r="265" spans="2:15" ht="22.05" hidden="1" customHeight="1" x14ac:dyDescent="0.2">
      <c r="B265" s="100" t="s">
        <v>43</v>
      </c>
      <c r="O265" s="114">
        <f t="shared" si="5"/>
        <v>1423.710000000149</v>
      </c>
    </row>
    <row r="266" spans="2:15" ht="22.05" hidden="1" customHeight="1" x14ac:dyDescent="0.2">
      <c r="B266" s="100" t="s">
        <v>43</v>
      </c>
      <c r="O266" s="114">
        <f t="shared" si="5"/>
        <v>1423.710000000149</v>
      </c>
    </row>
    <row r="267" spans="2:15" ht="22.05" hidden="1" customHeight="1" x14ac:dyDescent="0.2">
      <c r="B267" s="100" t="s">
        <v>43</v>
      </c>
      <c r="O267" s="114">
        <f t="shared" si="5"/>
        <v>1423.710000000149</v>
      </c>
    </row>
    <row r="268" spans="2:15" ht="22.05" hidden="1" customHeight="1" x14ac:dyDescent="0.2">
      <c r="B268" s="100" t="s">
        <v>43</v>
      </c>
      <c r="O268" s="114">
        <f t="shared" si="5"/>
        <v>1423.710000000149</v>
      </c>
    </row>
    <row r="269" spans="2:15" ht="22.05" hidden="1" customHeight="1" x14ac:dyDescent="0.2">
      <c r="B269" s="100" t="s">
        <v>43</v>
      </c>
      <c r="O269" s="114">
        <f t="shared" si="5"/>
        <v>1423.710000000149</v>
      </c>
    </row>
    <row r="270" spans="2:15" ht="22.05" hidden="1" customHeight="1" x14ac:dyDescent="0.2">
      <c r="B270" s="100" t="s">
        <v>43</v>
      </c>
      <c r="O270" s="114">
        <f t="shared" si="5"/>
        <v>1423.710000000149</v>
      </c>
    </row>
    <row r="271" spans="2:15" ht="22.05" hidden="1" customHeight="1" x14ac:dyDescent="0.2">
      <c r="B271" s="100" t="s">
        <v>43</v>
      </c>
      <c r="O271" s="114">
        <f t="shared" si="5"/>
        <v>1423.710000000149</v>
      </c>
    </row>
    <row r="272" spans="2:15" ht="22.05" hidden="1" customHeight="1" x14ac:dyDescent="0.2">
      <c r="B272" s="100" t="s">
        <v>43</v>
      </c>
      <c r="O272" s="114">
        <f t="shared" si="5"/>
        <v>1423.710000000149</v>
      </c>
    </row>
    <row r="273" spans="2:15" ht="22.05" hidden="1" customHeight="1" x14ac:dyDescent="0.2">
      <c r="B273" s="100" t="s">
        <v>43</v>
      </c>
      <c r="O273" s="114">
        <f t="shared" si="5"/>
        <v>1423.710000000149</v>
      </c>
    </row>
    <row r="274" spans="2:15" ht="22.05" hidden="1" customHeight="1" x14ac:dyDescent="0.2">
      <c r="B274" s="100" t="s">
        <v>43</v>
      </c>
      <c r="O274" s="114">
        <f t="shared" si="5"/>
        <v>1423.710000000149</v>
      </c>
    </row>
    <row r="275" spans="2:15" ht="22.05" hidden="1" customHeight="1" x14ac:dyDescent="0.2">
      <c r="B275" s="100" t="s">
        <v>43</v>
      </c>
      <c r="O275" s="114">
        <f t="shared" si="5"/>
        <v>1423.710000000149</v>
      </c>
    </row>
    <row r="276" spans="2:15" ht="22.05" hidden="1" customHeight="1" x14ac:dyDescent="0.2">
      <c r="B276" s="100" t="s">
        <v>43</v>
      </c>
      <c r="O276" s="114">
        <f t="shared" si="5"/>
        <v>1423.710000000149</v>
      </c>
    </row>
    <row r="277" spans="2:15" ht="22.05" hidden="1" customHeight="1" x14ac:dyDescent="0.2">
      <c r="B277" s="100" t="s">
        <v>43</v>
      </c>
      <c r="O277" s="114">
        <f t="shared" si="5"/>
        <v>1423.710000000149</v>
      </c>
    </row>
    <row r="278" spans="2:15" ht="22.05" hidden="1" customHeight="1" x14ac:dyDescent="0.2">
      <c r="B278" s="100" t="s">
        <v>43</v>
      </c>
      <c r="O278" s="114">
        <f t="shared" si="5"/>
        <v>1423.710000000149</v>
      </c>
    </row>
    <row r="279" spans="2:15" ht="22.05" hidden="1" customHeight="1" x14ac:dyDescent="0.2">
      <c r="B279" s="100" t="s">
        <v>43</v>
      </c>
      <c r="O279" s="114">
        <f t="shared" si="5"/>
        <v>1423.710000000149</v>
      </c>
    </row>
    <row r="280" spans="2:15" ht="22.05" hidden="1" customHeight="1" x14ac:dyDescent="0.2">
      <c r="B280" s="100" t="s">
        <v>43</v>
      </c>
      <c r="O280" s="114">
        <f t="shared" si="5"/>
        <v>1423.710000000149</v>
      </c>
    </row>
    <row r="281" spans="2:15" ht="22.05" hidden="1" customHeight="1" x14ac:dyDescent="0.2">
      <c r="B281" s="100" t="s">
        <v>43</v>
      </c>
      <c r="O281" s="114">
        <f t="shared" si="5"/>
        <v>1423.710000000149</v>
      </c>
    </row>
    <row r="282" spans="2:15" ht="22.05" hidden="1" customHeight="1" x14ac:dyDescent="0.2">
      <c r="B282" s="100" t="s">
        <v>43</v>
      </c>
      <c r="O282" s="114">
        <f t="shared" si="5"/>
        <v>1423.710000000149</v>
      </c>
    </row>
    <row r="283" spans="2:15" ht="22.05" hidden="1" customHeight="1" x14ac:dyDescent="0.2">
      <c r="B283" s="100" t="s">
        <v>43</v>
      </c>
      <c r="O283" s="114">
        <f t="shared" si="5"/>
        <v>1423.710000000149</v>
      </c>
    </row>
    <row r="284" spans="2:15" ht="22.05" hidden="1" customHeight="1" x14ac:dyDescent="0.2">
      <c r="B284" s="100" t="s">
        <v>43</v>
      </c>
      <c r="O284" s="114">
        <f t="shared" si="5"/>
        <v>1423.710000000149</v>
      </c>
    </row>
    <row r="285" spans="2:15" ht="22.05" hidden="1" customHeight="1" x14ac:dyDescent="0.2">
      <c r="B285" s="100" t="s">
        <v>43</v>
      </c>
      <c r="O285" s="114">
        <f t="shared" si="5"/>
        <v>1423.710000000149</v>
      </c>
    </row>
    <row r="286" spans="2:15" ht="22.05" hidden="1" customHeight="1" x14ac:dyDescent="0.2">
      <c r="B286" s="100" t="s">
        <v>43</v>
      </c>
      <c r="O286" s="114">
        <f t="shared" si="5"/>
        <v>1423.710000000149</v>
      </c>
    </row>
    <row r="287" spans="2:15" ht="22.05" hidden="1" customHeight="1" x14ac:dyDescent="0.2">
      <c r="B287" s="100" t="s">
        <v>43</v>
      </c>
      <c r="O287" s="114">
        <f t="shared" si="5"/>
        <v>1423.710000000149</v>
      </c>
    </row>
    <row r="288" spans="2:15" ht="22.05" hidden="1" customHeight="1" x14ac:dyDescent="0.2">
      <c r="B288" s="100" t="s">
        <v>43</v>
      </c>
    </row>
    <row r="289" spans="2:2" ht="22.05" hidden="1" customHeight="1" x14ac:dyDescent="0.2">
      <c r="B289" s="100" t="s">
        <v>43</v>
      </c>
    </row>
    <row r="290" spans="2:2" ht="22.05" hidden="1" customHeight="1" x14ac:dyDescent="0.2">
      <c r="B290" s="100" t="s">
        <v>43</v>
      </c>
    </row>
    <row r="291" spans="2:2" ht="22.05" hidden="1" customHeight="1" x14ac:dyDescent="0.2">
      <c r="B291" s="100" t="s">
        <v>43</v>
      </c>
    </row>
    <row r="292" spans="2:2" ht="22.05" hidden="1" customHeight="1" x14ac:dyDescent="0.2">
      <c r="B292" s="100" t="s">
        <v>43</v>
      </c>
    </row>
    <row r="293" spans="2:2" ht="22.05" hidden="1" customHeight="1" x14ac:dyDescent="0.2">
      <c r="B293" s="100" t="s">
        <v>43</v>
      </c>
    </row>
    <row r="294" spans="2:2" ht="22.05" hidden="1" customHeight="1" x14ac:dyDescent="0.2">
      <c r="B294" s="100" t="s">
        <v>43</v>
      </c>
    </row>
    <row r="295" spans="2:2" ht="22.05" hidden="1" customHeight="1" x14ac:dyDescent="0.2">
      <c r="B295" s="100" t="s">
        <v>43</v>
      </c>
    </row>
    <row r="296" spans="2:2" ht="22.05" hidden="1" customHeight="1" x14ac:dyDescent="0.2">
      <c r="B296" s="100" t="s">
        <v>43</v>
      </c>
    </row>
    <row r="297" spans="2:2" ht="22.05" hidden="1" customHeight="1" x14ac:dyDescent="0.2">
      <c r="B297" s="100" t="s">
        <v>43</v>
      </c>
    </row>
    <row r="298" spans="2:2" ht="22.05" hidden="1" customHeight="1" x14ac:dyDescent="0.2">
      <c r="B298" s="100" t="s">
        <v>43</v>
      </c>
    </row>
    <row r="299" spans="2:2" ht="22.05" hidden="1" customHeight="1" x14ac:dyDescent="0.2">
      <c r="B299" s="100" t="s">
        <v>43</v>
      </c>
    </row>
    <row r="300" spans="2:2" ht="22.05" hidden="1" customHeight="1" x14ac:dyDescent="0.2">
      <c r="B300" s="100" t="s">
        <v>43</v>
      </c>
    </row>
    <row r="301" spans="2:2" ht="22.05" hidden="1" customHeight="1" x14ac:dyDescent="0.2">
      <c r="B301" s="100" t="s">
        <v>43</v>
      </c>
    </row>
    <row r="302" spans="2:2" ht="22.05" hidden="1" customHeight="1" x14ac:dyDescent="0.2">
      <c r="B302" s="100" t="s">
        <v>43</v>
      </c>
    </row>
    <row r="303" spans="2:2" ht="22.05" hidden="1" customHeight="1" x14ac:dyDescent="0.2">
      <c r="B303" s="100" t="s">
        <v>43</v>
      </c>
    </row>
    <row r="304" spans="2:2" ht="22.05" hidden="1" customHeight="1" x14ac:dyDescent="0.2">
      <c r="B304" s="100" t="s">
        <v>43</v>
      </c>
    </row>
    <row r="305" spans="2:2" ht="22.05" hidden="1" customHeight="1" x14ac:dyDescent="0.2">
      <c r="B305" s="100" t="s">
        <v>43</v>
      </c>
    </row>
    <row r="306" spans="2:2" ht="22.05" hidden="1" customHeight="1" x14ac:dyDescent="0.2">
      <c r="B306" s="100" t="s">
        <v>43</v>
      </c>
    </row>
    <row r="307" spans="2:2" ht="22.05" hidden="1" customHeight="1" x14ac:dyDescent="0.2">
      <c r="B307" s="100" t="s">
        <v>43</v>
      </c>
    </row>
    <row r="308" spans="2:2" ht="22.05" hidden="1" customHeight="1" x14ac:dyDescent="0.2">
      <c r="B308" s="100" t="s">
        <v>43</v>
      </c>
    </row>
    <row r="309" spans="2:2" ht="22.05" hidden="1" customHeight="1" x14ac:dyDescent="0.2">
      <c r="B309" s="100" t="s">
        <v>43</v>
      </c>
    </row>
    <row r="310" spans="2:2" ht="22.05" hidden="1" customHeight="1" x14ac:dyDescent="0.2">
      <c r="B310" s="100" t="s">
        <v>43</v>
      </c>
    </row>
    <row r="311" spans="2:2" ht="22.05" hidden="1" customHeight="1" x14ac:dyDescent="0.2">
      <c r="B311" s="100" t="s">
        <v>43</v>
      </c>
    </row>
    <row r="312" spans="2:2" ht="22.05" hidden="1" customHeight="1" x14ac:dyDescent="0.2">
      <c r="B312" s="100" t="s">
        <v>43</v>
      </c>
    </row>
    <row r="313" spans="2:2" ht="22.05" hidden="1" customHeight="1" x14ac:dyDescent="0.2">
      <c r="B313" s="100" t="s">
        <v>43</v>
      </c>
    </row>
    <row r="314" spans="2:2" ht="22.05" hidden="1" customHeight="1" x14ac:dyDescent="0.2">
      <c r="B314" s="100" t="s">
        <v>43</v>
      </c>
    </row>
    <row r="315" spans="2:2" ht="22.05" hidden="1" customHeight="1" x14ac:dyDescent="0.2">
      <c r="B315" s="100" t="s">
        <v>43</v>
      </c>
    </row>
    <row r="316" spans="2:2" ht="22.05" hidden="1" customHeight="1" x14ac:dyDescent="0.2">
      <c r="B316" s="100" t="s">
        <v>43</v>
      </c>
    </row>
    <row r="317" spans="2:2" ht="22.05" hidden="1" customHeight="1" x14ac:dyDescent="0.2">
      <c r="B317" s="100" t="s">
        <v>43</v>
      </c>
    </row>
    <row r="318" spans="2:2" ht="22.05" hidden="1" customHeight="1" x14ac:dyDescent="0.2">
      <c r="B318" s="100" t="s">
        <v>43</v>
      </c>
    </row>
    <row r="319" spans="2:2" ht="22.05" hidden="1" customHeight="1" x14ac:dyDescent="0.2">
      <c r="B319" s="100" t="s">
        <v>43</v>
      </c>
    </row>
    <row r="320" spans="2:2" ht="22.05" hidden="1" customHeight="1" x14ac:dyDescent="0.2">
      <c r="B320" s="100" t="s">
        <v>43</v>
      </c>
    </row>
    <row r="321" spans="2:2" ht="22.05" hidden="1" customHeight="1" x14ac:dyDescent="0.2">
      <c r="B321" s="100" t="s">
        <v>43</v>
      </c>
    </row>
    <row r="322" spans="2:2" ht="22.05" hidden="1" customHeight="1" x14ac:dyDescent="0.2">
      <c r="B322" s="100" t="s">
        <v>43</v>
      </c>
    </row>
    <row r="323" spans="2:2" ht="22.05" hidden="1" customHeight="1" x14ac:dyDescent="0.2">
      <c r="B323" s="100" t="s">
        <v>43</v>
      </c>
    </row>
    <row r="324" spans="2:2" ht="22.05" hidden="1" customHeight="1" x14ac:dyDescent="0.2">
      <c r="B324" s="100" t="s">
        <v>43</v>
      </c>
    </row>
    <row r="325" spans="2:2" ht="22.05" hidden="1" customHeight="1" x14ac:dyDescent="0.2">
      <c r="B325" s="100" t="s">
        <v>43</v>
      </c>
    </row>
    <row r="326" spans="2:2" ht="22.05" hidden="1" customHeight="1" x14ac:dyDescent="0.2">
      <c r="B326" s="100" t="s">
        <v>43</v>
      </c>
    </row>
    <row r="327" spans="2:2" ht="22.05" hidden="1" customHeight="1" x14ac:dyDescent="0.2">
      <c r="B327" s="100" t="s">
        <v>43</v>
      </c>
    </row>
    <row r="328" spans="2:2" ht="22.05" hidden="1" customHeight="1" x14ac:dyDescent="0.2">
      <c r="B328" s="100" t="s">
        <v>43</v>
      </c>
    </row>
    <row r="329" spans="2:2" ht="22.05" hidden="1" customHeight="1" x14ac:dyDescent="0.2">
      <c r="B329" s="100" t="s">
        <v>43</v>
      </c>
    </row>
    <row r="330" spans="2:2" ht="22.05" hidden="1" customHeight="1" x14ac:dyDescent="0.2">
      <c r="B330" s="100" t="s">
        <v>43</v>
      </c>
    </row>
    <row r="331" spans="2:2" ht="22.05" hidden="1" customHeight="1" x14ac:dyDescent="0.2">
      <c r="B331" s="100" t="s">
        <v>43</v>
      </c>
    </row>
    <row r="332" spans="2:2" ht="22.05" hidden="1" customHeight="1" x14ac:dyDescent="0.2">
      <c r="B332" s="100" t="s">
        <v>43</v>
      </c>
    </row>
    <row r="333" spans="2:2" ht="22.05" hidden="1" customHeight="1" x14ac:dyDescent="0.2">
      <c r="B333" s="100" t="s">
        <v>43</v>
      </c>
    </row>
    <row r="334" spans="2:2" ht="22.05" hidden="1" customHeight="1" x14ac:dyDescent="0.2">
      <c r="B334" s="100" t="s">
        <v>43</v>
      </c>
    </row>
    <row r="335" spans="2:2" ht="22.05" hidden="1" customHeight="1" x14ac:dyDescent="0.2">
      <c r="B335" s="100" t="s">
        <v>43</v>
      </c>
    </row>
    <row r="336" spans="2:2" ht="22.05" hidden="1" customHeight="1" x14ac:dyDescent="0.2">
      <c r="B336" s="100" t="s">
        <v>43</v>
      </c>
    </row>
    <row r="337" spans="2:2" ht="22.05" hidden="1" customHeight="1" x14ac:dyDescent="0.2">
      <c r="B337" s="100" t="s">
        <v>43</v>
      </c>
    </row>
    <row r="338" spans="2:2" ht="22.05" hidden="1" customHeight="1" x14ac:dyDescent="0.2">
      <c r="B338" s="100" t="s">
        <v>43</v>
      </c>
    </row>
    <row r="339" spans="2:2" ht="22.05" hidden="1" customHeight="1" x14ac:dyDescent="0.2">
      <c r="B339" s="100" t="s">
        <v>43</v>
      </c>
    </row>
    <row r="340" spans="2:2" ht="22.05" hidden="1" customHeight="1" x14ac:dyDescent="0.2">
      <c r="B340" s="100" t="s">
        <v>43</v>
      </c>
    </row>
    <row r="341" spans="2:2" ht="22.05" hidden="1" customHeight="1" x14ac:dyDescent="0.2">
      <c r="B341" s="100" t="s">
        <v>43</v>
      </c>
    </row>
    <row r="342" spans="2:2" ht="22.05" hidden="1" customHeight="1" x14ac:dyDescent="0.2">
      <c r="B342" s="100" t="s">
        <v>43</v>
      </c>
    </row>
    <row r="343" spans="2:2" ht="22.05" hidden="1" customHeight="1" x14ac:dyDescent="0.2">
      <c r="B343" s="100" t="s">
        <v>43</v>
      </c>
    </row>
    <row r="344" spans="2:2" ht="22.05" hidden="1" customHeight="1" x14ac:dyDescent="0.2">
      <c r="B344" s="100" t="s">
        <v>43</v>
      </c>
    </row>
    <row r="345" spans="2:2" ht="22.05" hidden="1" customHeight="1" x14ac:dyDescent="0.2">
      <c r="B345" s="100" t="s">
        <v>43</v>
      </c>
    </row>
    <row r="346" spans="2:2" ht="22.05" hidden="1" customHeight="1" x14ac:dyDescent="0.2">
      <c r="B346" s="100" t="s">
        <v>43</v>
      </c>
    </row>
    <row r="347" spans="2:2" ht="22.05" hidden="1" customHeight="1" x14ac:dyDescent="0.2">
      <c r="B347" s="100" t="s">
        <v>43</v>
      </c>
    </row>
    <row r="348" spans="2:2" ht="22.05" hidden="1" customHeight="1" x14ac:dyDescent="0.2">
      <c r="B348" s="100" t="s">
        <v>43</v>
      </c>
    </row>
    <row r="349" spans="2:2" ht="22.05" hidden="1" customHeight="1" x14ac:dyDescent="0.2">
      <c r="B349" s="100" t="s">
        <v>43</v>
      </c>
    </row>
    <row r="350" spans="2:2" ht="22.05" hidden="1" customHeight="1" x14ac:dyDescent="0.2">
      <c r="B350" s="100" t="s">
        <v>43</v>
      </c>
    </row>
    <row r="351" spans="2:2" ht="22.05" hidden="1" customHeight="1" x14ac:dyDescent="0.2">
      <c r="B351" s="100" t="s">
        <v>43</v>
      </c>
    </row>
    <row r="352" spans="2:2" ht="22.05" hidden="1" customHeight="1" x14ac:dyDescent="0.2">
      <c r="B352" s="100" t="s">
        <v>43</v>
      </c>
    </row>
    <row r="353" spans="2:2" ht="22.05" hidden="1" customHeight="1" x14ac:dyDescent="0.2">
      <c r="B353" s="100" t="s">
        <v>43</v>
      </c>
    </row>
    <row r="354" spans="2:2" ht="22.05" hidden="1" customHeight="1" x14ac:dyDescent="0.2">
      <c r="B354" s="100" t="s">
        <v>43</v>
      </c>
    </row>
    <row r="355" spans="2:2" ht="22.05" hidden="1" customHeight="1" x14ac:dyDescent="0.2">
      <c r="B355" s="100" t="s">
        <v>43</v>
      </c>
    </row>
    <row r="356" spans="2:2" ht="22.05" hidden="1" customHeight="1" x14ac:dyDescent="0.2">
      <c r="B356" s="100" t="s">
        <v>43</v>
      </c>
    </row>
    <row r="357" spans="2:2" ht="22.05" hidden="1" customHeight="1" x14ac:dyDescent="0.2">
      <c r="B357" s="100" t="s">
        <v>43</v>
      </c>
    </row>
    <row r="358" spans="2:2" ht="22.05" hidden="1" customHeight="1" x14ac:dyDescent="0.2">
      <c r="B358" s="100" t="s">
        <v>43</v>
      </c>
    </row>
    <row r="359" spans="2:2" ht="22.05" hidden="1" customHeight="1" x14ac:dyDescent="0.2">
      <c r="B359" s="100" t="s">
        <v>43</v>
      </c>
    </row>
    <row r="360" spans="2:2" ht="22.05" hidden="1" customHeight="1" x14ac:dyDescent="0.2">
      <c r="B360" s="100" t="s">
        <v>43</v>
      </c>
    </row>
    <row r="361" spans="2:2" ht="22.05" hidden="1" customHeight="1" x14ac:dyDescent="0.2">
      <c r="B361" s="100" t="s">
        <v>43</v>
      </c>
    </row>
    <row r="362" spans="2:2" ht="22.05" hidden="1" customHeight="1" x14ac:dyDescent="0.2">
      <c r="B362" s="100" t="s">
        <v>43</v>
      </c>
    </row>
    <row r="363" spans="2:2" ht="22.05" hidden="1" customHeight="1" x14ac:dyDescent="0.2">
      <c r="B363" s="100" t="s">
        <v>43</v>
      </c>
    </row>
    <row r="364" spans="2:2" ht="22.05" hidden="1" customHeight="1" x14ac:dyDescent="0.2">
      <c r="B364" s="100" t="s">
        <v>43</v>
      </c>
    </row>
    <row r="365" spans="2:2" ht="22.05" hidden="1" customHeight="1" x14ac:dyDescent="0.2">
      <c r="B365" s="100" t="s">
        <v>43</v>
      </c>
    </row>
    <row r="366" spans="2:2" ht="22.05" hidden="1" customHeight="1" x14ac:dyDescent="0.2">
      <c r="B366" s="100" t="s">
        <v>43</v>
      </c>
    </row>
    <row r="367" spans="2:2" ht="22.05" hidden="1" customHeight="1" x14ac:dyDescent="0.2">
      <c r="B367" s="100" t="s">
        <v>43</v>
      </c>
    </row>
    <row r="368" spans="2:2" ht="22.05" hidden="1" customHeight="1" x14ac:dyDescent="0.2">
      <c r="B368" s="100" t="s">
        <v>43</v>
      </c>
    </row>
    <row r="369" spans="2:2" ht="22.05" hidden="1" customHeight="1" x14ac:dyDescent="0.2">
      <c r="B369" s="100" t="s">
        <v>43</v>
      </c>
    </row>
    <row r="370" spans="2:2" ht="22.05" hidden="1" customHeight="1" x14ac:dyDescent="0.2">
      <c r="B370" s="100" t="s">
        <v>43</v>
      </c>
    </row>
    <row r="371" spans="2:2" ht="22.05" hidden="1" customHeight="1" x14ac:dyDescent="0.2">
      <c r="B371" s="100" t="s">
        <v>43</v>
      </c>
    </row>
    <row r="372" spans="2:2" ht="22.05" hidden="1" customHeight="1" x14ac:dyDescent="0.2">
      <c r="B372" s="100" t="s">
        <v>43</v>
      </c>
    </row>
    <row r="373" spans="2:2" ht="22.05" hidden="1" customHeight="1" x14ac:dyDescent="0.2">
      <c r="B373" s="100" t="s">
        <v>43</v>
      </c>
    </row>
    <row r="374" spans="2:2" ht="22.05" hidden="1" customHeight="1" x14ac:dyDescent="0.2">
      <c r="B374" s="100" t="s">
        <v>43</v>
      </c>
    </row>
    <row r="375" spans="2:2" ht="22.05" hidden="1" customHeight="1" x14ac:dyDescent="0.2">
      <c r="B375" s="100" t="s">
        <v>43</v>
      </c>
    </row>
    <row r="376" spans="2:2" ht="22.05" hidden="1" customHeight="1" x14ac:dyDescent="0.2">
      <c r="B376" s="100" t="s">
        <v>43</v>
      </c>
    </row>
    <row r="377" spans="2:2" ht="22.05" hidden="1" customHeight="1" x14ac:dyDescent="0.2">
      <c r="B377" s="100" t="s">
        <v>43</v>
      </c>
    </row>
    <row r="378" spans="2:2" ht="22.05" hidden="1" customHeight="1" x14ac:dyDescent="0.2">
      <c r="B378" s="100" t="s">
        <v>43</v>
      </c>
    </row>
    <row r="379" spans="2:2" ht="22.05" hidden="1" customHeight="1" x14ac:dyDescent="0.2">
      <c r="B379" s="100" t="s">
        <v>43</v>
      </c>
    </row>
    <row r="380" spans="2:2" ht="22.05" hidden="1" customHeight="1" x14ac:dyDescent="0.2">
      <c r="B380" s="100" t="s">
        <v>43</v>
      </c>
    </row>
    <row r="381" spans="2:2" ht="22.05" hidden="1" customHeight="1" x14ac:dyDescent="0.2">
      <c r="B381" s="100" t="s">
        <v>43</v>
      </c>
    </row>
    <row r="382" spans="2:2" ht="22.05" hidden="1" customHeight="1" x14ac:dyDescent="0.2">
      <c r="B382" s="100" t="s">
        <v>43</v>
      </c>
    </row>
    <row r="383" spans="2:2" ht="22.05" hidden="1" customHeight="1" x14ac:dyDescent="0.2">
      <c r="B383" s="100" t="s">
        <v>43</v>
      </c>
    </row>
    <row r="384" spans="2:2" ht="22.05" hidden="1" customHeight="1" x14ac:dyDescent="0.2">
      <c r="B384" s="100" t="s">
        <v>43</v>
      </c>
    </row>
    <row r="385" spans="2:2" ht="22.05" hidden="1" customHeight="1" x14ac:dyDescent="0.2">
      <c r="B385" s="100" t="s">
        <v>43</v>
      </c>
    </row>
    <row r="386" spans="2:2" ht="22.05" hidden="1" customHeight="1" x14ac:dyDescent="0.2">
      <c r="B386" s="100" t="s">
        <v>43</v>
      </c>
    </row>
    <row r="387" spans="2:2" ht="22.05" hidden="1" customHeight="1" x14ac:dyDescent="0.2">
      <c r="B387" s="100" t="s">
        <v>43</v>
      </c>
    </row>
    <row r="388" spans="2:2" ht="22.05" hidden="1" customHeight="1" x14ac:dyDescent="0.2">
      <c r="B388" s="100" t="s">
        <v>43</v>
      </c>
    </row>
    <row r="389" spans="2:2" ht="22.05" hidden="1" customHeight="1" x14ac:dyDescent="0.2">
      <c r="B389" s="100" t="s">
        <v>43</v>
      </c>
    </row>
    <row r="390" spans="2:2" ht="22.05" hidden="1" customHeight="1" x14ac:dyDescent="0.2">
      <c r="B390" s="100" t="s">
        <v>43</v>
      </c>
    </row>
    <row r="391" spans="2:2" ht="22.05" hidden="1" customHeight="1" x14ac:dyDescent="0.2">
      <c r="B391" s="100" t="s">
        <v>43</v>
      </c>
    </row>
    <row r="392" spans="2:2" ht="22.05" hidden="1" customHeight="1" x14ac:dyDescent="0.2">
      <c r="B392" s="100" t="s">
        <v>43</v>
      </c>
    </row>
    <row r="393" spans="2:2" ht="22.05" hidden="1" customHeight="1" x14ac:dyDescent="0.2">
      <c r="B393" s="100" t="s">
        <v>43</v>
      </c>
    </row>
    <row r="394" spans="2:2" ht="22.05" hidden="1" customHeight="1" x14ac:dyDescent="0.2">
      <c r="B394" s="100" t="s">
        <v>43</v>
      </c>
    </row>
    <row r="395" spans="2:2" ht="22.05" hidden="1" customHeight="1" x14ac:dyDescent="0.2">
      <c r="B395" s="100" t="s">
        <v>43</v>
      </c>
    </row>
    <row r="396" spans="2:2" ht="22.05" hidden="1" customHeight="1" x14ac:dyDescent="0.2">
      <c r="B396" s="100" t="s">
        <v>43</v>
      </c>
    </row>
    <row r="397" spans="2:2" ht="22.05" hidden="1" customHeight="1" x14ac:dyDescent="0.2">
      <c r="B397" s="100" t="s">
        <v>43</v>
      </c>
    </row>
    <row r="398" spans="2:2" ht="22.05" hidden="1" customHeight="1" x14ac:dyDescent="0.2">
      <c r="B398" s="100" t="s">
        <v>43</v>
      </c>
    </row>
    <row r="399" spans="2:2" ht="22.05" hidden="1" customHeight="1" x14ac:dyDescent="0.2">
      <c r="B399" s="100" t="s">
        <v>43</v>
      </c>
    </row>
    <row r="400" spans="2:2" ht="22.05" hidden="1" customHeight="1" x14ac:dyDescent="0.2">
      <c r="B400" s="100" t="s">
        <v>43</v>
      </c>
    </row>
    <row r="401" spans="2:2" ht="22.05" hidden="1" customHeight="1" x14ac:dyDescent="0.2">
      <c r="B401" s="100" t="s">
        <v>43</v>
      </c>
    </row>
    <row r="402" spans="2:2" ht="22.05" hidden="1" customHeight="1" x14ac:dyDescent="0.2">
      <c r="B402" s="100" t="s">
        <v>43</v>
      </c>
    </row>
    <row r="403" spans="2:2" ht="22.05" hidden="1" customHeight="1" x14ac:dyDescent="0.2">
      <c r="B403" s="100" t="s">
        <v>43</v>
      </c>
    </row>
    <row r="404" spans="2:2" ht="22.05" hidden="1" customHeight="1" x14ac:dyDescent="0.2">
      <c r="B404" s="100" t="s">
        <v>43</v>
      </c>
    </row>
    <row r="405" spans="2:2" ht="22.05" hidden="1" customHeight="1" x14ac:dyDescent="0.2">
      <c r="B405" s="100" t="s">
        <v>43</v>
      </c>
    </row>
    <row r="406" spans="2:2" ht="22.05" hidden="1" customHeight="1" x14ac:dyDescent="0.2">
      <c r="B406" s="100" t="s">
        <v>43</v>
      </c>
    </row>
    <row r="407" spans="2:2" ht="22.05" hidden="1" customHeight="1" x14ac:dyDescent="0.2">
      <c r="B407" s="100" t="s">
        <v>43</v>
      </c>
    </row>
    <row r="408" spans="2:2" ht="22.05" hidden="1" customHeight="1" x14ac:dyDescent="0.2">
      <c r="B408" s="100" t="s">
        <v>43</v>
      </c>
    </row>
    <row r="409" spans="2:2" ht="22.05" hidden="1" customHeight="1" x14ac:dyDescent="0.2">
      <c r="B409" s="100" t="s">
        <v>43</v>
      </c>
    </row>
    <row r="410" spans="2:2" ht="22.05" hidden="1" customHeight="1" x14ac:dyDescent="0.2">
      <c r="B410" s="100" t="s">
        <v>43</v>
      </c>
    </row>
    <row r="411" spans="2:2" ht="22.05" hidden="1" customHeight="1" x14ac:dyDescent="0.2">
      <c r="B411" s="100" t="s">
        <v>43</v>
      </c>
    </row>
    <row r="412" spans="2:2" ht="22.05" hidden="1" customHeight="1" x14ac:dyDescent="0.2">
      <c r="B412" s="100" t="s">
        <v>43</v>
      </c>
    </row>
    <row r="413" spans="2:2" ht="22.05" hidden="1" customHeight="1" x14ac:dyDescent="0.2">
      <c r="B413" s="100" t="s">
        <v>43</v>
      </c>
    </row>
    <row r="414" spans="2:2" ht="22.05" hidden="1" customHeight="1" x14ac:dyDescent="0.2">
      <c r="B414" s="100" t="s">
        <v>43</v>
      </c>
    </row>
    <row r="415" spans="2:2" ht="22.05" hidden="1" customHeight="1" x14ac:dyDescent="0.2">
      <c r="B415" s="100" t="s">
        <v>43</v>
      </c>
    </row>
    <row r="416" spans="2:2" ht="22.05" hidden="1" customHeight="1" x14ac:dyDescent="0.2">
      <c r="B416" s="100" t="s">
        <v>43</v>
      </c>
    </row>
    <row r="417" spans="2:2" ht="22.05" hidden="1" customHeight="1" x14ac:dyDescent="0.2">
      <c r="B417" s="100" t="s">
        <v>43</v>
      </c>
    </row>
    <row r="418" spans="2:2" ht="22.05" hidden="1" customHeight="1" x14ac:dyDescent="0.2">
      <c r="B418" s="100" t="s">
        <v>43</v>
      </c>
    </row>
    <row r="419" spans="2:2" ht="22.05" hidden="1" customHeight="1" x14ac:dyDescent="0.2">
      <c r="B419" s="100" t="s">
        <v>43</v>
      </c>
    </row>
    <row r="420" spans="2:2" ht="22.05" hidden="1" customHeight="1" x14ac:dyDescent="0.2">
      <c r="B420" s="100" t="s">
        <v>43</v>
      </c>
    </row>
    <row r="421" spans="2:2" ht="22.05" hidden="1" customHeight="1" x14ac:dyDescent="0.2">
      <c r="B421" s="100" t="s">
        <v>43</v>
      </c>
    </row>
    <row r="422" spans="2:2" ht="22.05" hidden="1" customHeight="1" x14ac:dyDescent="0.2">
      <c r="B422" s="100" t="s">
        <v>43</v>
      </c>
    </row>
    <row r="423" spans="2:2" ht="22.05" hidden="1" customHeight="1" x14ac:dyDescent="0.2">
      <c r="B423" s="100" t="s">
        <v>43</v>
      </c>
    </row>
    <row r="424" spans="2:2" ht="22.05" hidden="1" customHeight="1" x14ac:dyDescent="0.2">
      <c r="B424" s="100" t="s">
        <v>43</v>
      </c>
    </row>
    <row r="425" spans="2:2" ht="22.05" hidden="1" customHeight="1" x14ac:dyDescent="0.2">
      <c r="B425" s="100" t="s">
        <v>43</v>
      </c>
    </row>
    <row r="426" spans="2:2" ht="22.05" hidden="1" customHeight="1" x14ac:dyDescent="0.2">
      <c r="B426" s="100" t="s">
        <v>43</v>
      </c>
    </row>
    <row r="427" spans="2:2" ht="22.05" hidden="1" customHeight="1" x14ac:dyDescent="0.2">
      <c r="B427" s="100" t="s">
        <v>43</v>
      </c>
    </row>
    <row r="428" spans="2:2" ht="22.05" hidden="1" customHeight="1" x14ac:dyDescent="0.2">
      <c r="B428" s="100" t="s">
        <v>43</v>
      </c>
    </row>
    <row r="429" spans="2:2" ht="22.05" hidden="1" customHeight="1" x14ac:dyDescent="0.2">
      <c r="B429" s="100" t="s">
        <v>43</v>
      </c>
    </row>
    <row r="430" spans="2:2" ht="22.05" hidden="1" customHeight="1" x14ac:dyDescent="0.2">
      <c r="B430" s="100" t="s">
        <v>43</v>
      </c>
    </row>
    <row r="431" spans="2:2" ht="22.05" hidden="1" customHeight="1" x14ac:dyDescent="0.2">
      <c r="B431" s="100" t="s">
        <v>43</v>
      </c>
    </row>
    <row r="432" spans="2:2" ht="22.05" hidden="1" customHeight="1" x14ac:dyDescent="0.2">
      <c r="B432" s="100" t="s">
        <v>43</v>
      </c>
    </row>
    <row r="433" spans="2:2" ht="22.05" hidden="1" customHeight="1" x14ac:dyDescent="0.2">
      <c r="B433" s="100" t="s">
        <v>43</v>
      </c>
    </row>
    <row r="434" spans="2:2" ht="22.05" hidden="1" customHeight="1" x14ac:dyDescent="0.2">
      <c r="B434" s="100" t="s">
        <v>43</v>
      </c>
    </row>
    <row r="435" spans="2:2" ht="22.05" hidden="1" customHeight="1" x14ac:dyDescent="0.2">
      <c r="B435" s="100" t="s">
        <v>43</v>
      </c>
    </row>
    <row r="436" spans="2:2" ht="22.05" hidden="1" customHeight="1" x14ac:dyDescent="0.2">
      <c r="B436" s="100" t="s">
        <v>43</v>
      </c>
    </row>
    <row r="437" spans="2:2" ht="22.05" hidden="1" customHeight="1" x14ac:dyDescent="0.2">
      <c r="B437" s="100" t="s">
        <v>43</v>
      </c>
    </row>
    <row r="438" spans="2:2" ht="22.05" hidden="1" customHeight="1" x14ac:dyDescent="0.2">
      <c r="B438" s="100" t="s">
        <v>43</v>
      </c>
    </row>
    <row r="439" spans="2:2" ht="22.05" hidden="1" customHeight="1" x14ac:dyDescent="0.2">
      <c r="B439" s="100" t="s">
        <v>43</v>
      </c>
    </row>
    <row r="440" spans="2:2" ht="22.05" hidden="1" customHeight="1" x14ac:dyDescent="0.2">
      <c r="B440" s="100" t="s">
        <v>43</v>
      </c>
    </row>
    <row r="441" spans="2:2" ht="22.05" hidden="1" customHeight="1" x14ac:dyDescent="0.2">
      <c r="B441" s="100" t="s">
        <v>43</v>
      </c>
    </row>
    <row r="442" spans="2:2" ht="22.05" hidden="1" customHeight="1" x14ac:dyDescent="0.2">
      <c r="B442" s="100" t="s">
        <v>43</v>
      </c>
    </row>
    <row r="443" spans="2:2" ht="22.05" hidden="1" customHeight="1" x14ac:dyDescent="0.2">
      <c r="B443" s="100" t="s">
        <v>43</v>
      </c>
    </row>
    <row r="444" spans="2:2" ht="22.05" hidden="1" customHeight="1" x14ac:dyDescent="0.2">
      <c r="B444" s="100" t="s">
        <v>43</v>
      </c>
    </row>
    <row r="445" spans="2:2" ht="22.05" hidden="1" customHeight="1" x14ac:dyDescent="0.2">
      <c r="B445" s="100" t="s">
        <v>43</v>
      </c>
    </row>
    <row r="446" spans="2:2" ht="22.05" hidden="1" customHeight="1" x14ac:dyDescent="0.2">
      <c r="B446" s="100" t="s">
        <v>43</v>
      </c>
    </row>
    <row r="447" spans="2:2" ht="22.05" hidden="1" customHeight="1" x14ac:dyDescent="0.2">
      <c r="B447" s="100" t="s">
        <v>43</v>
      </c>
    </row>
    <row r="448" spans="2:2" ht="22.05" hidden="1" customHeight="1" x14ac:dyDescent="0.2">
      <c r="B448" s="100" t="s">
        <v>43</v>
      </c>
    </row>
    <row r="449" spans="2:2" ht="22.05" hidden="1" customHeight="1" x14ac:dyDescent="0.2">
      <c r="B449" s="100" t="s">
        <v>43</v>
      </c>
    </row>
    <row r="450" spans="2:2" ht="22.05" hidden="1" customHeight="1" x14ac:dyDescent="0.2">
      <c r="B450" s="100" t="s">
        <v>43</v>
      </c>
    </row>
    <row r="451" spans="2:2" ht="22.05" hidden="1" customHeight="1" x14ac:dyDescent="0.2">
      <c r="B451" s="100" t="s">
        <v>43</v>
      </c>
    </row>
    <row r="452" spans="2:2" ht="22.05" hidden="1" customHeight="1" x14ac:dyDescent="0.2">
      <c r="B452" s="100" t="s">
        <v>43</v>
      </c>
    </row>
    <row r="453" spans="2:2" ht="22.05" hidden="1" customHeight="1" x14ac:dyDescent="0.2">
      <c r="B453" s="100" t="s">
        <v>43</v>
      </c>
    </row>
    <row r="454" spans="2:2" ht="22.05" hidden="1" customHeight="1" x14ac:dyDescent="0.2">
      <c r="B454" s="100" t="s">
        <v>43</v>
      </c>
    </row>
    <row r="455" spans="2:2" ht="22.05" hidden="1" customHeight="1" x14ac:dyDescent="0.2">
      <c r="B455" s="100" t="s">
        <v>43</v>
      </c>
    </row>
    <row r="456" spans="2:2" ht="22.05" hidden="1" customHeight="1" x14ac:dyDescent="0.2">
      <c r="B456" s="100" t="s">
        <v>43</v>
      </c>
    </row>
    <row r="457" spans="2:2" ht="22.05" hidden="1" customHeight="1" x14ac:dyDescent="0.2">
      <c r="B457" s="100" t="s">
        <v>43</v>
      </c>
    </row>
    <row r="458" spans="2:2" ht="22.05" hidden="1" customHeight="1" x14ac:dyDescent="0.2">
      <c r="B458" s="100" t="s">
        <v>43</v>
      </c>
    </row>
    <row r="459" spans="2:2" ht="22.05" hidden="1" customHeight="1" x14ac:dyDescent="0.2">
      <c r="B459" s="100" t="s">
        <v>43</v>
      </c>
    </row>
    <row r="460" spans="2:2" ht="22.05" hidden="1" customHeight="1" x14ac:dyDescent="0.2">
      <c r="B460" s="100" t="s">
        <v>43</v>
      </c>
    </row>
    <row r="461" spans="2:2" ht="22.05" hidden="1" customHeight="1" x14ac:dyDescent="0.2">
      <c r="B461" s="100" t="s">
        <v>43</v>
      </c>
    </row>
    <row r="462" spans="2:2" ht="22.05" hidden="1" customHeight="1" x14ac:dyDescent="0.2">
      <c r="B462" s="100" t="s">
        <v>43</v>
      </c>
    </row>
    <row r="463" spans="2:2" ht="22.05" hidden="1" customHeight="1" x14ac:dyDescent="0.2">
      <c r="B463" s="100" t="s">
        <v>43</v>
      </c>
    </row>
    <row r="464" spans="2:2" ht="22.05" hidden="1" customHeight="1" x14ac:dyDescent="0.2">
      <c r="B464" s="100" t="s">
        <v>43</v>
      </c>
    </row>
    <row r="465" spans="2:2" ht="22.05" hidden="1" customHeight="1" x14ac:dyDescent="0.2">
      <c r="B465" s="100" t="s">
        <v>43</v>
      </c>
    </row>
    <row r="466" spans="2:2" ht="22.05" hidden="1" customHeight="1" x14ac:dyDescent="0.2">
      <c r="B466" s="100" t="s">
        <v>43</v>
      </c>
    </row>
    <row r="467" spans="2:2" ht="22.05" hidden="1" customHeight="1" x14ac:dyDescent="0.2">
      <c r="B467" s="100" t="s">
        <v>43</v>
      </c>
    </row>
    <row r="468" spans="2:2" ht="22.05" hidden="1" customHeight="1" x14ac:dyDescent="0.2">
      <c r="B468" s="100" t="s">
        <v>43</v>
      </c>
    </row>
    <row r="469" spans="2:2" ht="22.05" hidden="1" customHeight="1" x14ac:dyDescent="0.2">
      <c r="B469" s="100" t="s">
        <v>43</v>
      </c>
    </row>
    <row r="470" spans="2:2" ht="22.05" hidden="1" customHeight="1" x14ac:dyDescent="0.2">
      <c r="B470" s="100" t="s">
        <v>43</v>
      </c>
    </row>
    <row r="471" spans="2:2" ht="22.05" hidden="1" customHeight="1" x14ac:dyDescent="0.2">
      <c r="B471" s="100" t="s">
        <v>43</v>
      </c>
    </row>
    <row r="472" spans="2:2" ht="22.05" hidden="1" customHeight="1" x14ac:dyDescent="0.2">
      <c r="B472" s="100" t="s">
        <v>43</v>
      </c>
    </row>
    <row r="473" spans="2:2" ht="22.05" hidden="1" customHeight="1" x14ac:dyDescent="0.2">
      <c r="B473" s="100" t="s">
        <v>43</v>
      </c>
    </row>
    <row r="474" spans="2:2" ht="22.05" hidden="1" customHeight="1" x14ac:dyDescent="0.2">
      <c r="B474" s="100" t="s">
        <v>43</v>
      </c>
    </row>
    <row r="475" spans="2:2" ht="22.05" hidden="1" customHeight="1" x14ac:dyDescent="0.2">
      <c r="B475" s="100" t="s">
        <v>43</v>
      </c>
    </row>
    <row r="476" spans="2:2" ht="22.05" hidden="1" customHeight="1" x14ac:dyDescent="0.2">
      <c r="B476" s="100" t="s">
        <v>43</v>
      </c>
    </row>
    <row r="477" spans="2:2" ht="22.05" hidden="1" customHeight="1" x14ac:dyDescent="0.2">
      <c r="B477" s="100" t="s">
        <v>43</v>
      </c>
    </row>
    <row r="478" spans="2:2" ht="22.05" hidden="1" customHeight="1" x14ac:dyDescent="0.2">
      <c r="B478" s="100" t="s">
        <v>43</v>
      </c>
    </row>
    <row r="479" spans="2:2" ht="22.05" hidden="1" customHeight="1" x14ac:dyDescent="0.2">
      <c r="B479" s="100" t="s">
        <v>43</v>
      </c>
    </row>
    <row r="480" spans="2:2" ht="22.05" hidden="1" customHeight="1" x14ac:dyDescent="0.2">
      <c r="B480" s="100" t="s">
        <v>43</v>
      </c>
    </row>
    <row r="481" spans="2:2" ht="22.05" hidden="1" customHeight="1" x14ac:dyDescent="0.2">
      <c r="B481" s="100" t="s">
        <v>43</v>
      </c>
    </row>
    <row r="482" spans="2:2" ht="22.05" hidden="1" customHeight="1" x14ac:dyDescent="0.2">
      <c r="B482" s="100" t="s">
        <v>43</v>
      </c>
    </row>
    <row r="483" spans="2:2" ht="22.05" hidden="1" customHeight="1" x14ac:dyDescent="0.2">
      <c r="B483" s="100" t="s">
        <v>43</v>
      </c>
    </row>
    <row r="484" spans="2:2" ht="22.05" hidden="1" customHeight="1" x14ac:dyDescent="0.2">
      <c r="B484" s="100" t="s">
        <v>43</v>
      </c>
    </row>
    <row r="485" spans="2:2" ht="22.05" hidden="1" customHeight="1" x14ac:dyDescent="0.2">
      <c r="B485" s="100" t="s">
        <v>43</v>
      </c>
    </row>
    <row r="486" spans="2:2" ht="22.05" hidden="1" customHeight="1" x14ac:dyDescent="0.2">
      <c r="B486" s="100" t="s">
        <v>43</v>
      </c>
    </row>
    <row r="487" spans="2:2" ht="22.05" hidden="1" customHeight="1" x14ac:dyDescent="0.2">
      <c r="B487" s="100" t="s">
        <v>43</v>
      </c>
    </row>
    <row r="488" spans="2:2" ht="22.05" hidden="1" customHeight="1" x14ac:dyDescent="0.2">
      <c r="B488" s="100" t="s">
        <v>43</v>
      </c>
    </row>
    <row r="489" spans="2:2" ht="22.05" hidden="1" customHeight="1" x14ac:dyDescent="0.2">
      <c r="B489" s="100" t="s">
        <v>43</v>
      </c>
    </row>
    <row r="490" spans="2:2" ht="22.05" hidden="1" customHeight="1" x14ac:dyDescent="0.2">
      <c r="B490" s="100" t="s">
        <v>43</v>
      </c>
    </row>
    <row r="491" spans="2:2" ht="22.05" hidden="1" customHeight="1" x14ac:dyDescent="0.2">
      <c r="B491" s="100" t="s">
        <v>43</v>
      </c>
    </row>
    <row r="492" spans="2:2" ht="22.05" hidden="1" customHeight="1" x14ac:dyDescent="0.2">
      <c r="B492" s="100" t="s">
        <v>43</v>
      </c>
    </row>
    <row r="493" spans="2:2" ht="22.05" hidden="1" customHeight="1" x14ac:dyDescent="0.2">
      <c r="B493" s="100" t="s">
        <v>43</v>
      </c>
    </row>
    <row r="494" spans="2:2" ht="22.05" hidden="1" customHeight="1" x14ac:dyDescent="0.2">
      <c r="B494" s="100" t="s">
        <v>43</v>
      </c>
    </row>
    <row r="495" spans="2:2" ht="22.05" hidden="1" customHeight="1" x14ac:dyDescent="0.2">
      <c r="B495" s="100" t="s">
        <v>43</v>
      </c>
    </row>
    <row r="496" spans="2:2" ht="22.05" hidden="1" customHeight="1" x14ac:dyDescent="0.2">
      <c r="B496" s="100" t="s">
        <v>43</v>
      </c>
    </row>
    <row r="497" spans="2:2" ht="22.05" hidden="1" customHeight="1" x14ac:dyDescent="0.2">
      <c r="B497" s="100" t="s">
        <v>43</v>
      </c>
    </row>
    <row r="498" spans="2:2" ht="22.05" hidden="1" customHeight="1" x14ac:dyDescent="0.2">
      <c r="B498" s="100" t="s">
        <v>43</v>
      </c>
    </row>
    <row r="499" spans="2:2" ht="22.05" hidden="1" customHeight="1" x14ac:dyDescent="0.2">
      <c r="B499" s="100" t="s">
        <v>43</v>
      </c>
    </row>
    <row r="500" spans="2:2" ht="22.05" hidden="1" customHeight="1" x14ac:dyDescent="0.2">
      <c r="B500" s="100" t="s">
        <v>43</v>
      </c>
    </row>
    <row r="501" spans="2:2" ht="22.05" hidden="1" customHeight="1" x14ac:dyDescent="0.2">
      <c r="B501" s="100" t="s">
        <v>43</v>
      </c>
    </row>
    <row r="502" spans="2:2" ht="22.05" hidden="1" customHeight="1" x14ac:dyDescent="0.2">
      <c r="B502" s="100" t="s">
        <v>43</v>
      </c>
    </row>
    <row r="503" spans="2:2" ht="22.05" hidden="1" customHeight="1" x14ac:dyDescent="0.2">
      <c r="B503" s="100" t="s">
        <v>43</v>
      </c>
    </row>
    <row r="504" spans="2:2" ht="22.05" hidden="1" customHeight="1" x14ac:dyDescent="0.2">
      <c r="B504" s="100" t="s">
        <v>43</v>
      </c>
    </row>
    <row r="505" spans="2:2" ht="22.05" hidden="1" customHeight="1" x14ac:dyDescent="0.2">
      <c r="B505" s="100" t="s">
        <v>43</v>
      </c>
    </row>
    <row r="506" spans="2:2" ht="22.05" hidden="1" customHeight="1" x14ac:dyDescent="0.2">
      <c r="B506" s="100" t="s">
        <v>43</v>
      </c>
    </row>
    <row r="507" spans="2:2" ht="22.05" hidden="1" customHeight="1" x14ac:dyDescent="0.2">
      <c r="B507" s="100" t="s">
        <v>43</v>
      </c>
    </row>
    <row r="508" spans="2:2" ht="22.05" hidden="1" customHeight="1" x14ac:dyDescent="0.2">
      <c r="B508" s="100" t="s">
        <v>43</v>
      </c>
    </row>
    <row r="509" spans="2:2" ht="22.05" hidden="1" customHeight="1" x14ac:dyDescent="0.2">
      <c r="B509" s="100" t="s">
        <v>43</v>
      </c>
    </row>
    <row r="510" spans="2:2" ht="22.05" hidden="1" customHeight="1" x14ac:dyDescent="0.2">
      <c r="B510" s="100" t="s">
        <v>43</v>
      </c>
    </row>
    <row r="511" spans="2:2" ht="22.05" hidden="1" customHeight="1" x14ac:dyDescent="0.2">
      <c r="B511" s="100" t="s">
        <v>43</v>
      </c>
    </row>
    <row r="512" spans="2:2" ht="22.05" hidden="1" customHeight="1" x14ac:dyDescent="0.2">
      <c r="B512" s="100" t="s">
        <v>43</v>
      </c>
    </row>
    <row r="513" spans="2:2" ht="22.05" hidden="1" customHeight="1" x14ac:dyDescent="0.2">
      <c r="B513" s="100" t="s">
        <v>43</v>
      </c>
    </row>
    <row r="514" spans="2:2" ht="22.05" hidden="1" customHeight="1" x14ac:dyDescent="0.2">
      <c r="B514" s="100" t="s">
        <v>43</v>
      </c>
    </row>
    <row r="515" spans="2:2" ht="22.05" hidden="1" customHeight="1" x14ac:dyDescent="0.2">
      <c r="B515" s="100" t="s">
        <v>43</v>
      </c>
    </row>
    <row r="516" spans="2:2" ht="22.05" hidden="1" customHeight="1" x14ac:dyDescent="0.2">
      <c r="B516" s="100" t="s">
        <v>43</v>
      </c>
    </row>
    <row r="517" spans="2:2" ht="22.05" hidden="1" customHeight="1" x14ac:dyDescent="0.2">
      <c r="B517" s="100" t="s">
        <v>43</v>
      </c>
    </row>
    <row r="518" spans="2:2" ht="22.05" hidden="1" customHeight="1" x14ac:dyDescent="0.2">
      <c r="B518" s="100" t="s">
        <v>43</v>
      </c>
    </row>
    <row r="519" spans="2:2" ht="22.05" hidden="1" customHeight="1" x14ac:dyDescent="0.2">
      <c r="B519" s="100" t="s">
        <v>43</v>
      </c>
    </row>
    <row r="520" spans="2:2" ht="22.05" hidden="1" customHeight="1" x14ac:dyDescent="0.2">
      <c r="B520" s="100" t="s">
        <v>43</v>
      </c>
    </row>
    <row r="521" spans="2:2" ht="22.05" hidden="1" customHeight="1" x14ac:dyDescent="0.2">
      <c r="B521" s="100" t="s">
        <v>43</v>
      </c>
    </row>
    <row r="522" spans="2:2" ht="22.05" hidden="1" customHeight="1" x14ac:dyDescent="0.2">
      <c r="B522" s="100" t="s">
        <v>43</v>
      </c>
    </row>
    <row r="523" spans="2:2" ht="22.05" hidden="1" customHeight="1" x14ac:dyDescent="0.2">
      <c r="B523" s="100" t="s">
        <v>43</v>
      </c>
    </row>
    <row r="524" spans="2:2" ht="22.05" hidden="1" customHeight="1" x14ac:dyDescent="0.2">
      <c r="B524" s="100" t="s">
        <v>43</v>
      </c>
    </row>
    <row r="525" spans="2:2" ht="22.05" hidden="1" customHeight="1" x14ac:dyDescent="0.2">
      <c r="B525" s="100" t="s">
        <v>43</v>
      </c>
    </row>
    <row r="526" spans="2:2" ht="22.05" hidden="1" customHeight="1" x14ac:dyDescent="0.2">
      <c r="B526" s="100" t="s">
        <v>43</v>
      </c>
    </row>
    <row r="527" spans="2:2" ht="22.05" hidden="1" customHeight="1" x14ac:dyDescent="0.2">
      <c r="B527" s="100" t="s">
        <v>43</v>
      </c>
    </row>
    <row r="528" spans="2:2" ht="22.05" hidden="1" customHeight="1" x14ac:dyDescent="0.2">
      <c r="B528" s="100" t="s">
        <v>43</v>
      </c>
    </row>
    <row r="529" spans="2:2" ht="22.05" hidden="1" customHeight="1" x14ac:dyDescent="0.2">
      <c r="B529" s="100" t="s">
        <v>43</v>
      </c>
    </row>
    <row r="530" spans="2:2" ht="22.05" hidden="1" customHeight="1" x14ac:dyDescent="0.2">
      <c r="B530" s="100" t="s">
        <v>43</v>
      </c>
    </row>
    <row r="531" spans="2:2" ht="22.05" hidden="1" customHeight="1" x14ac:dyDescent="0.2">
      <c r="B531" s="100" t="s">
        <v>43</v>
      </c>
    </row>
    <row r="532" spans="2:2" ht="22.05" hidden="1" customHeight="1" x14ac:dyDescent="0.2">
      <c r="B532" s="100" t="s">
        <v>43</v>
      </c>
    </row>
    <row r="533" spans="2:2" ht="22.05" hidden="1" customHeight="1" x14ac:dyDescent="0.2">
      <c r="B533" s="100" t="s">
        <v>43</v>
      </c>
    </row>
    <row r="534" spans="2:2" ht="22.05" hidden="1" customHeight="1" x14ac:dyDescent="0.2">
      <c r="B534" s="100" t="s">
        <v>43</v>
      </c>
    </row>
    <row r="535" spans="2:2" ht="22.05" hidden="1" customHeight="1" x14ac:dyDescent="0.2">
      <c r="B535" s="100" t="s">
        <v>43</v>
      </c>
    </row>
    <row r="536" spans="2:2" ht="22.05" hidden="1" customHeight="1" x14ac:dyDescent="0.2">
      <c r="B536" s="100" t="s">
        <v>43</v>
      </c>
    </row>
    <row r="537" spans="2:2" ht="22.05" hidden="1" customHeight="1" x14ac:dyDescent="0.2">
      <c r="B537" s="100" t="s">
        <v>43</v>
      </c>
    </row>
    <row r="538" spans="2:2" ht="22.05" hidden="1" customHeight="1" x14ac:dyDescent="0.2">
      <c r="B538" s="100" t="s">
        <v>43</v>
      </c>
    </row>
    <row r="539" spans="2:2" ht="22.05" hidden="1" customHeight="1" x14ac:dyDescent="0.2">
      <c r="B539" s="100" t="s">
        <v>43</v>
      </c>
    </row>
    <row r="540" spans="2:2" ht="22.05" hidden="1" customHeight="1" x14ac:dyDescent="0.2">
      <c r="B540" s="100" t="s">
        <v>43</v>
      </c>
    </row>
    <row r="541" spans="2:2" ht="22.05" hidden="1" customHeight="1" x14ac:dyDescent="0.2">
      <c r="B541" s="100" t="s">
        <v>43</v>
      </c>
    </row>
    <row r="542" spans="2:2" ht="22.05" hidden="1" customHeight="1" x14ac:dyDescent="0.2">
      <c r="B542" s="100" t="s">
        <v>43</v>
      </c>
    </row>
    <row r="543" spans="2:2" ht="22.05" hidden="1" customHeight="1" x14ac:dyDescent="0.2">
      <c r="B543" s="100" t="s">
        <v>43</v>
      </c>
    </row>
    <row r="544" spans="2:2" ht="22.05" hidden="1" customHeight="1" x14ac:dyDescent="0.2">
      <c r="B544" s="100" t="s">
        <v>43</v>
      </c>
    </row>
    <row r="545" spans="2:2" ht="22.05" hidden="1" customHeight="1" x14ac:dyDescent="0.2">
      <c r="B545" s="100" t="s">
        <v>43</v>
      </c>
    </row>
    <row r="546" spans="2:2" ht="22.05" hidden="1" customHeight="1" x14ac:dyDescent="0.2">
      <c r="B546" s="100" t="s">
        <v>43</v>
      </c>
    </row>
    <row r="547" spans="2:2" ht="22.05" hidden="1" customHeight="1" x14ac:dyDescent="0.2">
      <c r="B547" s="100" t="s">
        <v>43</v>
      </c>
    </row>
    <row r="548" spans="2:2" ht="22.05" hidden="1" customHeight="1" x14ac:dyDescent="0.2">
      <c r="B548" s="100" t="s">
        <v>43</v>
      </c>
    </row>
    <row r="549" spans="2:2" ht="22.05" hidden="1" customHeight="1" x14ac:dyDescent="0.2">
      <c r="B549" s="100" t="s">
        <v>43</v>
      </c>
    </row>
    <row r="550" spans="2:2" ht="22.05" hidden="1" customHeight="1" x14ac:dyDescent="0.2">
      <c r="B550" s="100" t="s">
        <v>43</v>
      </c>
    </row>
    <row r="551" spans="2:2" ht="22.05" hidden="1" customHeight="1" x14ac:dyDescent="0.2">
      <c r="B551" s="100" t="s">
        <v>43</v>
      </c>
    </row>
    <row r="552" spans="2:2" ht="22.05" hidden="1" customHeight="1" x14ac:dyDescent="0.2">
      <c r="B552" s="100" t="s">
        <v>43</v>
      </c>
    </row>
    <row r="553" spans="2:2" ht="22.05" hidden="1" customHeight="1" x14ac:dyDescent="0.2">
      <c r="B553" s="100" t="s">
        <v>43</v>
      </c>
    </row>
    <row r="554" spans="2:2" ht="22.05" hidden="1" customHeight="1" x14ac:dyDescent="0.2">
      <c r="B554" s="100" t="s">
        <v>43</v>
      </c>
    </row>
    <row r="555" spans="2:2" ht="22.05" hidden="1" customHeight="1" x14ac:dyDescent="0.2">
      <c r="B555" s="100" t="s">
        <v>43</v>
      </c>
    </row>
    <row r="556" spans="2:2" ht="22.05" hidden="1" customHeight="1" x14ac:dyDescent="0.2">
      <c r="B556" s="100" t="s">
        <v>43</v>
      </c>
    </row>
    <row r="557" spans="2:2" ht="22.05" hidden="1" customHeight="1" x14ac:dyDescent="0.2">
      <c r="B557" s="100" t="s">
        <v>43</v>
      </c>
    </row>
    <row r="558" spans="2:2" ht="22.05" hidden="1" customHeight="1" x14ac:dyDescent="0.2">
      <c r="B558" s="100" t="s">
        <v>43</v>
      </c>
    </row>
    <row r="559" spans="2:2" ht="22.05" hidden="1" customHeight="1" x14ac:dyDescent="0.2">
      <c r="B559" s="100" t="s">
        <v>43</v>
      </c>
    </row>
    <row r="560" spans="2:2" ht="22.05" hidden="1" customHeight="1" x14ac:dyDescent="0.2">
      <c r="B560" s="100" t="s">
        <v>43</v>
      </c>
    </row>
    <row r="561" spans="2:2" ht="22.05" hidden="1" customHeight="1" x14ac:dyDescent="0.2">
      <c r="B561" s="100" t="s">
        <v>43</v>
      </c>
    </row>
    <row r="562" spans="2:2" ht="22.05" hidden="1" customHeight="1" x14ac:dyDescent="0.2">
      <c r="B562" s="100" t="s">
        <v>43</v>
      </c>
    </row>
    <row r="563" spans="2:2" ht="22.05" hidden="1" customHeight="1" x14ac:dyDescent="0.2">
      <c r="B563" s="100" t="s">
        <v>43</v>
      </c>
    </row>
    <row r="564" spans="2:2" ht="22.05" hidden="1" customHeight="1" x14ac:dyDescent="0.2">
      <c r="B564" s="100" t="s">
        <v>43</v>
      </c>
    </row>
    <row r="565" spans="2:2" ht="22.05" hidden="1" customHeight="1" x14ac:dyDescent="0.2">
      <c r="B565" s="100" t="s">
        <v>43</v>
      </c>
    </row>
    <row r="566" spans="2:2" ht="22.05" hidden="1" customHeight="1" x14ac:dyDescent="0.2">
      <c r="B566" s="100" t="s">
        <v>43</v>
      </c>
    </row>
    <row r="567" spans="2:2" ht="22.05" hidden="1" customHeight="1" x14ac:dyDescent="0.2">
      <c r="B567" s="100" t="s">
        <v>43</v>
      </c>
    </row>
    <row r="568" spans="2:2" ht="22.05" hidden="1" customHeight="1" x14ac:dyDescent="0.2">
      <c r="B568" s="100" t="s">
        <v>43</v>
      </c>
    </row>
    <row r="569" spans="2:2" ht="22.05" hidden="1" customHeight="1" x14ac:dyDescent="0.2">
      <c r="B569" s="100" t="s">
        <v>43</v>
      </c>
    </row>
    <row r="570" spans="2:2" ht="22.05" hidden="1" customHeight="1" x14ac:dyDescent="0.2">
      <c r="B570" s="100" t="s">
        <v>43</v>
      </c>
    </row>
    <row r="571" spans="2:2" ht="22.05" hidden="1" customHeight="1" x14ac:dyDescent="0.2">
      <c r="B571" s="100" t="s">
        <v>43</v>
      </c>
    </row>
    <row r="572" spans="2:2" ht="22.05" hidden="1" customHeight="1" x14ac:dyDescent="0.2">
      <c r="B572" s="100" t="s">
        <v>43</v>
      </c>
    </row>
    <row r="573" spans="2:2" ht="22.05" hidden="1" customHeight="1" x14ac:dyDescent="0.2">
      <c r="B573" s="100" t="s">
        <v>43</v>
      </c>
    </row>
    <row r="574" spans="2:2" ht="22.05" hidden="1" customHeight="1" x14ac:dyDescent="0.2">
      <c r="B574" s="100" t="s">
        <v>43</v>
      </c>
    </row>
    <row r="575" spans="2:2" ht="22.05" hidden="1" customHeight="1" x14ac:dyDescent="0.2">
      <c r="B575" s="100" t="s">
        <v>43</v>
      </c>
    </row>
    <row r="576" spans="2:2" ht="22.05" hidden="1" customHeight="1" x14ac:dyDescent="0.2">
      <c r="B576" s="100" t="s">
        <v>43</v>
      </c>
    </row>
    <row r="577" spans="2:2" ht="22.05" hidden="1" customHeight="1" x14ac:dyDescent="0.2">
      <c r="B577" s="100" t="s">
        <v>43</v>
      </c>
    </row>
    <row r="578" spans="2:2" ht="22.05" hidden="1" customHeight="1" x14ac:dyDescent="0.2">
      <c r="B578" s="100" t="s">
        <v>43</v>
      </c>
    </row>
    <row r="579" spans="2:2" ht="22.05" hidden="1" customHeight="1" x14ac:dyDescent="0.2">
      <c r="B579" s="100" t="s">
        <v>43</v>
      </c>
    </row>
    <row r="580" spans="2:2" ht="22.05" hidden="1" customHeight="1" x14ac:dyDescent="0.2">
      <c r="B580" s="100" t="s">
        <v>43</v>
      </c>
    </row>
    <row r="581" spans="2:2" ht="22.05" hidden="1" customHeight="1" x14ac:dyDescent="0.2">
      <c r="B581" s="100" t="s">
        <v>43</v>
      </c>
    </row>
    <row r="582" spans="2:2" ht="22.05" hidden="1" customHeight="1" x14ac:dyDescent="0.2">
      <c r="B582" s="100" t="s">
        <v>43</v>
      </c>
    </row>
    <row r="583" spans="2:2" ht="22.05" hidden="1" customHeight="1" x14ac:dyDescent="0.2">
      <c r="B583" s="100" t="s">
        <v>43</v>
      </c>
    </row>
    <row r="584" spans="2:2" ht="22.05" hidden="1" customHeight="1" x14ac:dyDescent="0.2">
      <c r="B584" s="100" t="s">
        <v>43</v>
      </c>
    </row>
    <row r="585" spans="2:2" ht="22.05" hidden="1" customHeight="1" x14ac:dyDescent="0.2">
      <c r="B585" s="100" t="s">
        <v>43</v>
      </c>
    </row>
    <row r="586" spans="2:2" ht="22.05" hidden="1" customHeight="1" x14ac:dyDescent="0.2">
      <c r="B586" s="100" t="s">
        <v>43</v>
      </c>
    </row>
    <row r="587" spans="2:2" ht="22.05" hidden="1" customHeight="1" x14ac:dyDescent="0.2">
      <c r="B587" s="100" t="s">
        <v>43</v>
      </c>
    </row>
    <row r="588" spans="2:2" ht="22.05" hidden="1" customHeight="1" x14ac:dyDescent="0.2">
      <c r="B588" s="100" t="s">
        <v>43</v>
      </c>
    </row>
    <row r="589" spans="2:2" ht="22.05" hidden="1" customHeight="1" x14ac:dyDescent="0.2">
      <c r="B589" s="100" t="s">
        <v>43</v>
      </c>
    </row>
    <row r="590" spans="2:2" ht="22.05" hidden="1" customHeight="1" x14ac:dyDescent="0.2">
      <c r="B590" s="100" t="s">
        <v>43</v>
      </c>
    </row>
    <row r="591" spans="2:2" ht="22.05" hidden="1" customHeight="1" x14ac:dyDescent="0.2">
      <c r="B591" s="100" t="s">
        <v>43</v>
      </c>
    </row>
    <row r="592" spans="2:2" ht="22.05" hidden="1" customHeight="1" x14ac:dyDescent="0.2">
      <c r="B592" s="100" t="s">
        <v>43</v>
      </c>
    </row>
    <row r="593" spans="2:2" ht="22.05" hidden="1" customHeight="1" x14ac:dyDescent="0.2">
      <c r="B593" s="100" t="s">
        <v>43</v>
      </c>
    </row>
    <row r="594" spans="2:2" ht="22.05" hidden="1" customHeight="1" x14ac:dyDescent="0.2">
      <c r="B594" s="100" t="s">
        <v>43</v>
      </c>
    </row>
    <row r="595" spans="2:2" ht="22.05" hidden="1" customHeight="1" x14ac:dyDescent="0.2">
      <c r="B595" s="100" t="s">
        <v>43</v>
      </c>
    </row>
    <row r="596" spans="2:2" ht="22.05" hidden="1" customHeight="1" x14ac:dyDescent="0.2">
      <c r="B596" s="100" t="s">
        <v>43</v>
      </c>
    </row>
    <row r="597" spans="2:2" ht="22.05" hidden="1" customHeight="1" x14ac:dyDescent="0.2">
      <c r="B597" s="100" t="s">
        <v>43</v>
      </c>
    </row>
    <row r="598" spans="2:2" ht="22.05" hidden="1" customHeight="1" x14ac:dyDescent="0.2">
      <c r="B598" s="100" t="s">
        <v>43</v>
      </c>
    </row>
    <row r="599" spans="2:2" ht="22.05" hidden="1" customHeight="1" x14ac:dyDescent="0.2">
      <c r="B599" s="100" t="s">
        <v>43</v>
      </c>
    </row>
    <row r="600" spans="2:2" ht="22.05" hidden="1" customHeight="1" x14ac:dyDescent="0.2">
      <c r="B600" s="100" t="s">
        <v>43</v>
      </c>
    </row>
    <row r="601" spans="2:2" ht="22.05" hidden="1" customHeight="1" x14ac:dyDescent="0.2">
      <c r="B601" s="100" t="s">
        <v>43</v>
      </c>
    </row>
    <row r="602" spans="2:2" ht="22.05" hidden="1" customHeight="1" x14ac:dyDescent="0.2">
      <c r="B602" s="100" t="s">
        <v>43</v>
      </c>
    </row>
    <row r="603" spans="2:2" ht="22.05" hidden="1" customHeight="1" x14ac:dyDescent="0.2">
      <c r="B603" s="100" t="s">
        <v>43</v>
      </c>
    </row>
    <row r="604" spans="2:2" ht="22.05" hidden="1" customHeight="1" x14ac:dyDescent="0.2">
      <c r="B604" s="100" t="s">
        <v>43</v>
      </c>
    </row>
    <row r="605" spans="2:2" ht="22.05" hidden="1" customHeight="1" x14ac:dyDescent="0.2">
      <c r="B605" s="100" t="s">
        <v>43</v>
      </c>
    </row>
    <row r="606" spans="2:2" ht="22.05" hidden="1" customHeight="1" x14ac:dyDescent="0.2">
      <c r="B606" s="100" t="s">
        <v>43</v>
      </c>
    </row>
    <row r="607" spans="2:2" ht="22.05" hidden="1" customHeight="1" x14ac:dyDescent="0.2">
      <c r="B607" s="100" t="s">
        <v>43</v>
      </c>
    </row>
    <row r="608" spans="2:2" ht="22.05" hidden="1" customHeight="1" x14ac:dyDescent="0.2">
      <c r="B608" s="100" t="s">
        <v>43</v>
      </c>
    </row>
    <row r="609" spans="2:2" ht="22.05" hidden="1" customHeight="1" x14ac:dyDescent="0.2">
      <c r="B609" s="100" t="s">
        <v>43</v>
      </c>
    </row>
    <row r="610" spans="2:2" ht="22.05" hidden="1" customHeight="1" x14ac:dyDescent="0.2">
      <c r="B610" s="100" t="s">
        <v>43</v>
      </c>
    </row>
    <row r="611" spans="2:2" ht="22.05" hidden="1" customHeight="1" x14ac:dyDescent="0.2">
      <c r="B611" s="100" t="s">
        <v>43</v>
      </c>
    </row>
    <row r="612" spans="2:2" ht="22.05" hidden="1" customHeight="1" x14ac:dyDescent="0.2">
      <c r="B612" s="100" t="s">
        <v>43</v>
      </c>
    </row>
    <row r="613" spans="2:2" ht="22.05" hidden="1" customHeight="1" x14ac:dyDescent="0.2">
      <c r="B613" s="100" t="s">
        <v>43</v>
      </c>
    </row>
    <row r="614" spans="2:2" ht="22.05" hidden="1" customHeight="1" x14ac:dyDescent="0.2">
      <c r="B614" s="100" t="s">
        <v>43</v>
      </c>
    </row>
    <row r="615" spans="2:2" ht="22.05" hidden="1" customHeight="1" x14ac:dyDescent="0.2">
      <c r="B615" s="100" t="s">
        <v>43</v>
      </c>
    </row>
    <row r="616" spans="2:2" ht="22.05" hidden="1" customHeight="1" x14ac:dyDescent="0.2">
      <c r="B616" s="100" t="s">
        <v>43</v>
      </c>
    </row>
    <row r="617" spans="2:2" ht="22.05" hidden="1" customHeight="1" x14ac:dyDescent="0.2">
      <c r="B617" s="100" t="s">
        <v>43</v>
      </c>
    </row>
    <row r="618" spans="2:2" ht="22.05" hidden="1" customHeight="1" x14ac:dyDescent="0.2">
      <c r="B618" s="100" t="s">
        <v>43</v>
      </c>
    </row>
    <row r="619" spans="2:2" ht="22.05" hidden="1" customHeight="1" x14ac:dyDescent="0.2">
      <c r="B619" s="100" t="s">
        <v>43</v>
      </c>
    </row>
    <row r="620" spans="2:2" ht="22.05" hidden="1" customHeight="1" x14ac:dyDescent="0.2">
      <c r="B620" s="100" t="s">
        <v>43</v>
      </c>
    </row>
    <row r="621" spans="2:2" ht="22.05" hidden="1" customHeight="1" x14ac:dyDescent="0.2">
      <c r="B621" s="100" t="s">
        <v>43</v>
      </c>
    </row>
    <row r="622" spans="2:2" ht="22.05" hidden="1" customHeight="1" x14ac:dyDescent="0.2">
      <c r="B622" s="100" t="s">
        <v>43</v>
      </c>
    </row>
    <row r="623" spans="2:2" ht="22.05" hidden="1" customHeight="1" x14ac:dyDescent="0.2">
      <c r="B623" s="100" t="s">
        <v>43</v>
      </c>
    </row>
    <row r="624" spans="2:2" ht="22.05" hidden="1" customHeight="1" x14ac:dyDescent="0.2">
      <c r="B624" s="100" t="s">
        <v>43</v>
      </c>
    </row>
    <row r="625" spans="2:2" ht="22.05" hidden="1" customHeight="1" x14ac:dyDescent="0.2">
      <c r="B625" s="100" t="s">
        <v>43</v>
      </c>
    </row>
    <row r="626" spans="2:2" ht="22.05" hidden="1" customHeight="1" x14ac:dyDescent="0.2">
      <c r="B626" s="100" t="s">
        <v>43</v>
      </c>
    </row>
    <row r="627" spans="2:2" ht="22.05" hidden="1" customHeight="1" x14ac:dyDescent="0.2">
      <c r="B627" s="100" t="s">
        <v>43</v>
      </c>
    </row>
    <row r="628" spans="2:2" ht="22.05" hidden="1" customHeight="1" x14ac:dyDescent="0.2">
      <c r="B628" s="100" t="s">
        <v>43</v>
      </c>
    </row>
    <row r="629" spans="2:2" ht="22.05" hidden="1" customHeight="1" x14ac:dyDescent="0.2">
      <c r="B629" s="100" t="s">
        <v>43</v>
      </c>
    </row>
    <row r="630" spans="2:2" ht="22.05" hidden="1" customHeight="1" x14ac:dyDescent="0.2">
      <c r="B630" s="100" t="s">
        <v>43</v>
      </c>
    </row>
    <row r="631" spans="2:2" ht="22.05" hidden="1" customHeight="1" x14ac:dyDescent="0.2">
      <c r="B631" s="100" t="s">
        <v>43</v>
      </c>
    </row>
    <row r="632" spans="2:2" ht="22.05" hidden="1" customHeight="1" x14ac:dyDescent="0.2">
      <c r="B632" s="100" t="s">
        <v>43</v>
      </c>
    </row>
    <row r="633" spans="2:2" ht="22.05" hidden="1" customHeight="1" x14ac:dyDescent="0.2">
      <c r="B633" s="100" t="s">
        <v>43</v>
      </c>
    </row>
    <row r="634" spans="2:2" ht="22.05" hidden="1" customHeight="1" x14ac:dyDescent="0.2">
      <c r="B634" s="100" t="s">
        <v>43</v>
      </c>
    </row>
    <row r="635" spans="2:2" ht="22.05" hidden="1" customHeight="1" x14ac:dyDescent="0.2">
      <c r="B635" s="100" t="s">
        <v>43</v>
      </c>
    </row>
    <row r="636" spans="2:2" ht="22.05" hidden="1" customHeight="1" x14ac:dyDescent="0.2">
      <c r="B636" s="100" t="s">
        <v>43</v>
      </c>
    </row>
    <row r="637" spans="2:2" ht="22.05" hidden="1" customHeight="1" x14ac:dyDescent="0.2">
      <c r="B637" s="100" t="s">
        <v>43</v>
      </c>
    </row>
    <row r="638" spans="2:2" ht="22.05" hidden="1" customHeight="1" x14ac:dyDescent="0.2">
      <c r="B638" s="100" t="s">
        <v>43</v>
      </c>
    </row>
    <row r="639" spans="2:2" ht="22.05" hidden="1" customHeight="1" x14ac:dyDescent="0.2">
      <c r="B639" s="100" t="s">
        <v>43</v>
      </c>
    </row>
    <row r="640" spans="2:2" ht="22.05" hidden="1" customHeight="1" x14ac:dyDescent="0.2">
      <c r="B640" s="100" t="s">
        <v>43</v>
      </c>
    </row>
    <row r="641" spans="2:2" ht="22.05" hidden="1" customHeight="1" x14ac:dyDescent="0.2">
      <c r="B641" s="100" t="s">
        <v>43</v>
      </c>
    </row>
    <row r="642" spans="2:2" ht="22.05" hidden="1" customHeight="1" x14ac:dyDescent="0.2">
      <c r="B642" s="100" t="s">
        <v>43</v>
      </c>
    </row>
    <row r="643" spans="2:2" ht="22.05" hidden="1" customHeight="1" x14ac:dyDescent="0.2">
      <c r="B643" s="100" t="s">
        <v>43</v>
      </c>
    </row>
    <row r="644" spans="2:2" ht="22.05" hidden="1" customHeight="1" x14ac:dyDescent="0.2">
      <c r="B644" s="100" t="s">
        <v>43</v>
      </c>
    </row>
    <row r="645" spans="2:2" ht="22.05" hidden="1" customHeight="1" x14ac:dyDescent="0.2">
      <c r="B645" s="100" t="s">
        <v>43</v>
      </c>
    </row>
    <row r="646" spans="2:2" ht="22.05" hidden="1" customHeight="1" x14ac:dyDescent="0.2">
      <c r="B646" s="100" t="s">
        <v>43</v>
      </c>
    </row>
    <row r="647" spans="2:2" ht="22.05" hidden="1" customHeight="1" x14ac:dyDescent="0.2">
      <c r="B647" s="100" t="s">
        <v>43</v>
      </c>
    </row>
    <row r="648" spans="2:2" ht="22.05" hidden="1" customHeight="1" x14ac:dyDescent="0.2">
      <c r="B648" s="100" t="s">
        <v>43</v>
      </c>
    </row>
    <row r="649" spans="2:2" ht="22.05" hidden="1" customHeight="1" x14ac:dyDescent="0.2">
      <c r="B649" s="100" t="s">
        <v>43</v>
      </c>
    </row>
    <row r="650" spans="2:2" ht="22.05" hidden="1" customHeight="1" x14ac:dyDescent="0.2">
      <c r="B650" s="100" t="s">
        <v>43</v>
      </c>
    </row>
    <row r="651" spans="2:2" ht="22.05" hidden="1" customHeight="1" x14ac:dyDescent="0.2">
      <c r="B651" s="100" t="s">
        <v>43</v>
      </c>
    </row>
    <row r="652" spans="2:2" ht="22.05" hidden="1" customHeight="1" x14ac:dyDescent="0.2">
      <c r="B652" s="100" t="s">
        <v>43</v>
      </c>
    </row>
    <row r="653" spans="2:2" ht="22.05" hidden="1" customHeight="1" x14ac:dyDescent="0.2">
      <c r="B653" s="100" t="s">
        <v>43</v>
      </c>
    </row>
    <row r="654" spans="2:2" ht="22.05" hidden="1" customHeight="1" x14ac:dyDescent="0.2">
      <c r="B654" s="100" t="s">
        <v>43</v>
      </c>
    </row>
    <row r="655" spans="2:2" ht="22.05" hidden="1" customHeight="1" x14ac:dyDescent="0.2">
      <c r="B655" s="100" t="s">
        <v>43</v>
      </c>
    </row>
    <row r="656" spans="2:2" ht="22.05" hidden="1" customHeight="1" x14ac:dyDescent="0.2">
      <c r="B656" s="100" t="s">
        <v>43</v>
      </c>
    </row>
    <row r="657" spans="2:2" ht="22.05" hidden="1" customHeight="1" x14ac:dyDescent="0.2">
      <c r="B657" s="100" t="s">
        <v>43</v>
      </c>
    </row>
    <row r="658" spans="2:2" ht="22.05" hidden="1" customHeight="1" x14ac:dyDescent="0.2">
      <c r="B658" s="100" t="s">
        <v>43</v>
      </c>
    </row>
    <row r="659" spans="2:2" ht="22.05" hidden="1" customHeight="1" x14ac:dyDescent="0.2">
      <c r="B659" s="100" t="s">
        <v>43</v>
      </c>
    </row>
    <row r="660" spans="2:2" ht="22.05" hidden="1" customHeight="1" x14ac:dyDescent="0.2">
      <c r="B660" s="100" t="s">
        <v>43</v>
      </c>
    </row>
    <row r="661" spans="2:2" ht="22.05" hidden="1" customHeight="1" x14ac:dyDescent="0.2">
      <c r="B661" s="100" t="s">
        <v>43</v>
      </c>
    </row>
    <row r="662" spans="2:2" ht="22.05" hidden="1" customHeight="1" x14ac:dyDescent="0.2">
      <c r="B662" s="100" t="s">
        <v>43</v>
      </c>
    </row>
    <row r="663" spans="2:2" ht="22.05" hidden="1" customHeight="1" x14ac:dyDescent="0.2">
      <c r="B663" s="100" t="s">
        <v>43</v>
      </c>
    </row>
    <row r="664" spans="2:2" ht="22.05" hidden="1" customHeight="1" x14ac:dyDescent="0.2">
      <c r="B664" s="100" t="s">
        <v>43</v>
      </c>
    </row>
    <row r="665" spans="2:2" ht="22.05" hidden="1" customHeight="1" x14ac:dyDescent="0.2">
      <c r="B665" s="100" t="s">
        <v>43</v>
      </c>
    </row>
    <row r="666" spans="2:2" ht="22.05" hidden="1" customHeight="1" x14ac:dyDescent="0.2">
      <c r="B666" s="100" t="s">
        <v>43</v>
      </c>
    </row>
    <row r="667" spans="2:2" ht="22.05" hidden="1" customHeight="1" x14ac:dyDescent="0.2">
      <c r="B667" s="100" t="s">
        <v>43</v>
      </c>
    </row>
    <row r="668" spans="2:2" ht="22.05" hidden="1" customHeight="1" x14ac:dyDescent="0.2">
      <c r="B668" s="100" t="s">
        <v>43</v>
      </c>
    </row>
    <row r="669" spans="2:2" ht="22.05" hidden="1" customHeight="1" x14ac:dyDescent="0.2">
      <c r="B669" s="100" t="s">
        <v>43</v>
      </c>
    </row>
    <row r="670" spans="2:2" ht="22.05" hidden="1" customHeight="1" x14ac:dyDescent="0.2">
      <c r="B670" s="100" t="s">
        <v>43</v>
      </c>
    </row>
    <row r="671" spans="2:2" ht="22.05" hidden="1" customHeight="1" x14ac:dyDescent="0.2">
      <c r="B671" s="100" t="s">
        <v>43</v>
      </c>
    </row>
    <row r="672" spans="2:2" ht="22.05" hidden="1" customHeight="1" x14ac:dyDescent="0.2">
      <c r="B672" s="100" t="s">
        <v>43</v>
      </c>
    </row>
    <row r="673" spans="2:2" ht="22.05" hidden="1" customHeight="1" x14ac:dyDescent="0.2">
      <c r="B673" s="100" t="s">
        <v>43</v>
      </c>
    </row>
    <row r="674" spans="2:2" ht="22.05" hidden="1" customHeight="1" x14ac:dyDescent="0.2">
      <c r="B674" s="100" t="s">
        <v>43</v>
      </c>
    </row>
    <row r="675" spans="2:2" ht="22.05" hidden="1" customHeight="1" x14ac:dyDescent="0.2">
      <c r="B675" s="100" t="s">
        <v>43</v>
      </c>
    </row>
    <row r="676" spans="2:2" ht="22.05" hidden="1" customHeight="1" x14ac:dyDescent="0.2">
      <c r="B676" s="100" t="s">
        <v>43</v>
      </c>
    </row>
    <row r="677" spans="2:2" ht="22.05" hidden="1" customHeight="1" x14ac:dyDescent="0.2">
      <c r="B677" s="100" t="s">
        <v>43</v>
      </c>
    </row>
    <row r="678" spans="2:2" ht="22.05" hidden="1" customHeight="1" x14ac:dyDescent="0.2">
      <c r="B678" s="100" t="s">
        <v>43</v>
      </c>
    </row>
    <row r="679" spans="2:2" ht="22.05" hidden="1" customHeight="1" x14ac:dyDescent="0.2">
      <c r="B679" s="100" t="s">
        <v>43</v>
      </c>
    </row>
    <row r="680" spans="2:2" ht="22.05" hidden="1" customHeight="1" x14ac:dyDescent="0.2">
      <c r="B680" s="100" t="s">
        <v>43</v>
      </c>
    </row>
    <row r="681" spans="2:2" ht="22.05" hidden="1" customHeight="1" x14ac:dyDescent="0.2">
      <c r="B681" s="100" t="s">
        <v>43</v>
      </c>
    </row>
    <row r="682" spans="2:2" ht="22.05" hidden="1" customHeight="1" x14ac:dyDescent="0.2">
      <c r="B682" s="100" t="s">
        <v>43</v>
      </c>
    </row>
    <row r="683" spans="2:2" ht="22.05" hidden="1" customHeight="1" x14ac:dyDescent="0.2">
      <c r="B683" s="100" t="s">
        <v>43</v>
      </c>
    </row>
    <row r="684" spans="2:2" ht="22.05" hidden="1" customHeight="1" x14ac:dyDescent="0.2">
      <c r="B684" s="100" t="s">
        <v>43</v>
      </c>
    </row>
    <row r="685" spans="2:2" ht="22.05" hidden="1" customHeight="1" x14ac:dyDescent="0.2">
      <c r="B685" s="100" t="s">
        <v>43</v>
      </c>
    </row>
    <row r="686" spans="2:2" ht="22.05" hidden="1" customHeight="1" x14ac:dyDescent="0.2">
      <c r="B686" s="100" t="s">
        <v>43</v>
      </c>
    </row>
    <row r="687" spans="2:2" ht="22.05" hidden="1" customHeight="1" x14ac:dyDescent="0.2">
      <c r="B687" s="100" t="s">
        <v>43</v>
      </c>
    </row>
    <row r="688" spans="2:2" ht="22.05" hidden="1" customHeight="1" x14ac:dyDescent="0.2">
      <c r="B688" s="100" t="s">
        <v>43</v>
      </c>
    </row>
    <row r="689" spans="2:2" ht="22.05" hidden="1" customHeight="1" x14ac:dyDescent="0.2">
      <c r="B689" s="100" t="s">
        <v>43</v>
      </c>
    </row>
    <row r="690" spans="2:2" ht="22.05" hidden="1" customHeight="1" x14ac:dyDescent="0.2">
      <c r="B690" s="100" t="s">
        <v>43</v>
      </c>
    </row>
    <row r="691" spans="2:2" ht="22.05" hidden="1" customHeight="1" x14ac:dyDescent="0.2">
      <c r="B691" s="100" t="s">
        <v>43</v>
      </c>
    </row>
    <row r="692" spans="2:2" ht="22.05" hidden="1" customHeight="1" x14ac:dyDescent="0.2">
      <c r="B692" s="100" t="s">
        <v>43</v>
      </c>
    </row>
    <row r="693" spans="2:2" ht="22.05" hidden="1" customHeight="1" x14ac:dyDescent="0.2">
      <c r="B693" s="100" t="s">
        <v>43</v>
      </c>
    </row>
    <row r="694" spans="2:2" ht="22.05" hidden="1" customHeight="1" x14ac:dyDescent="0.2">
      <c r="B694" s="100" t="s">
        <v>43</v>
      </c>
    </row>
    <row r="695" spans="2:2" ht="22.05" hidden="1" customHeight="1" x14ac:dyDescent="0.2">
      <c r="B695" s="100" t="s">
        <v>43</v>
      </c>
    </row>
    <row r="696" spans="2:2" ht="22.05" hidden="1" customHeight="1" x14ac:dyDescent="0.2">
      <c r="B696" s="100" t="s">
        <v>43</v>
      </c>
    </row>
    <row r="697" spans="2:2" ht="22.05" hidden="1" customHeight="1" x14ac:dyDescent="0.2">
      <c r="B697" s="100" t="s">
        <v>43</v>
      </c>
    </row>
    <row r="698" spans="2:2" ht="22.05" hidden="1" customHeight="1" x14ac:dyDescent="0.2">
      <c r="B698" s="100" t="s">
        <v>43</v>
      </c>
    </row>
    <row r="699" spans="2:2" ht="22.05" hidden="1" customHeight="1" x14ac:dyDescent="0.2">
      <c r="B699" s="100" t="s">
        <v>43</v>
      </c>
    </row>
    <row r="700" spans="2:2" ht="22.05" hidden="1" customHeight="1" x14ac:dyDescent="0.2">
      <c r="B700" s="100" t="s">
        <v>43</v>
      </c>
    </row>
    <row r="701" spans="2:2" ht="22.05" hidden="1" customHeight="1" x14ac:dyDescent="0.2">
      <c r="B701" s="100" t="s">
        <v>43</v>
      </c>
    </row>
    <row r="702" spans="2:2" ht="22.05" hidden="1" customHeight="1" x14ac:dyDescent="0.2">
      <c r="B702" s="100" t="s">
        <v>43</v>
      </c>
    </row>
    <row r="703" spans="2:2" ht="22.05" hidden="1" customHeight="1" x14ac:dyDescent="0.2">
      <c r="B703" s="100" t="s">
        <v>43</v>
      </c>
    </row>
    <row r="704" spans="2:2" ht="22.05" hidden="1" customHeight="1" x14ac:dyDescent="0.2">
      <c r="B704" s="100" t="s">
        <v>43</v>
      </c>
    </row>
    <row r="705" spans="2:2" ht="22.05" hidden="1" customHeight="1" x14ac:dyDescent="0.2">
      <c r="B705" s="100" t="s">
        <v>43</v>
      </c>
    </row>
    <row r="706" spans="2:2" ht="22.05" hidden="1" customHeight="1" x14ac:dyDescent="0.2">
      <c r="B706" s="100" t="s">
        <v>43</v>
      </c>
    </row>
    <row r="707" spans="2:2" ht="22.05" hidden="1" customHeight="1" x14ac:dyDescent="0.2">
      <c r="B707" s="100" t="s">
        <v>43</v>
      </c>
    </row>
    <row r="708" spans="2:2" ht="22.05" hidden="1" customHeight="1" x14ac:dyDescent="0.2">
      <c r="B708" s="100" t="s">
        <v>43</v>
      </c>
    </row>
    <row r="709" spans="2:2" ht="22.05" hidden="1" customHeight="1" x14ac:dyDescent="0.2">
      <c r="B709" s="100" t="s">
        <v>43</v>
      </c>
    </row>
    <row r="710" spans="2:2" ht="22.05" hidden="1" customHeight="1" x14ac:dyDescent="0.2">
      <c r="B710" s="100" t="s">
        <v>43</v>
      </c>
    </row>
    <row r="711" spans="2:2" ht="22.05" hidden="1" customHeight="1" x14ac:dyDescent="0.2">
      <c r="B711" s="100" t="s">
        <v>43</v>
      </c>
    </row>
    <row r="712" spans="2:2" ht="22.05" hidden="1" customHeight="1" x14ac:dyDescent="0.2">
      <c r="B712" s="100" t="s">
        <v>43</v>
      </c>
    </row>
    <row r="713" spans="2:2" ht="22.05" hidden="1" customHeight="1" x14ac:dyDescent="0.2">
      <c r="B713" s="100" t="s">
        <v>43</v>
      </c>
    </row>
    <row r="714" spans="2:2" ht="22.05" hidden="1" customHeight="1" x14ac:dyDescent="0.2">
      <c r="B714" s="100" t="s">
        <v>43</v>
      </c>
    </row>
    <row r="715" spans="2:2" ht="22.05" hidden="1" customHeight="1" x14ac:dyDescent="0.2">
      <c r="B715" s="100" t="s">
        <v>43</v>
      </c>
    </row>
    <row r="716" spans="2:2" ht="22.05" hidden="1" customHeight="1" x14ac:dyDescent="0.2">
      <c r="B716" s="100" t="s">
        <v>43</v>
      </c>
    </row>
    <row r="717" spans="2:2" ht="22.05" hidden="1" customHeight="1" x14ac:dyDescent="0.2">
      <c r="B717" s="100" t="s">
        <v>43</v>
      </c>
    </row>
    <row r="718" spans="2:2" ht="22.05" hidden="1" customHeight="1" x14ac:dyDescent="0.2">
      <c r="B718" s="100" t="s">
        <v>43</v>
      </c>
    </row>
    <row r="719" spans="2:2" ht="22.05" hidden="1" customHeight="1" x14ac:dyDescent="0.2">
      <c r="B719" s="100" t="s">
        <v>43</v>
      </c>
    </row>
    <row r="720" spans="2:2" ht="22.05" hidden="1" customHeight="1" x14ac:dyDescent="0.2">
      <c r="B720" s="100" t="s">
        <v>43</v>
      </c>
    </row>
    <row r="721" spans="2:2" ht="22.05" hidden="1" customHeight="1" x14ac:dyDescent="0.2">
      <c r="B721" s="100" t="s">
        <v>43</v>
      </c>
    </row>
    <row r="722" spans="2:2" ht="22.05" hidden="1" customHeight="1" x14ac:dyDescent="0.2">
      <c r="B722" s="100" t="s">
        <v>43</v>
      </c>
    </row>
    <row r="723" spans="2:2" ht="22.05" hidden="1" customHeight="1" x14ac:dyDescent="0.2">
      <c r="B723" s="100" t="s">
        <v>43</v>
      </c>
    </row>
    <row r="724" spans="2:2" ht="22.05" hidden="1" customHeight="1" x14ac:dyDescent="0.2">
      <c r="B724" s="100" t="s">
        <v>43</v>
      </c>
    </row>
    <row r="725" spans="2:2" ht="22.05" hidden="1" customHeight="1" x14ac:dyDescent="0.2">
      <c r="B725" s="100" t="s">
        <v>43</v>
      </c>
    </row>
    <row r="726" spans="2:2" ht="22.05" hidden="1" customHeight="1" x14ac:dyDescent="0.2">
      <c r="B726" s="100" t="s">
        <v>43</v>
      </c>
    </row>
    <row r="727" spans="2:2" ht="22.05" hidden="1" customHeight="1" x14ac:dyDescent="0.2">
      <c r="B727" s="100" t="s">
        <v>43</v>
      </c>
    </row>
    <row r="728" spans="2:2" ht="22.05" hidden="1" customHeight="1" x14ac:dyDescent="0.2">
      <c r="B728" s="100" t="s">
        <v>43</v>
      </c>
    </row>
    <row r="729" spans="2:2" ht="22.05" hidden="1" customHeight="1" x14ac:dyDescent="0.2">
      <c r="B729" s="100" t="s">
        <v>43</v>
      </c>
    </row>
    <row r="730" spans="2:2" ht="22.05" hidden="1" customHeight="1" x14ac:dyDescent="0.2">
      <c r="B730" s="100" t="s">
        <v>43</v>
      </c>
    </row>
    <row r="731" spans="2:2" ht="22.05" hidden="1" customHeight="1" x14ac:dyDescent="0.2">
      <c r="B731" s="100" t="s">
        <v>43</v>
      </c>
    </row>
    <row r="732" spans="2:2" ht="22.05" hidden="1" customHeight="1" x14ac:dyDescent="0.2">
      <c r="B732" s="100" t="s">
        <v>43</v>
      </c>
    </row>
    <row r="733" spans="2:2" ht="22.05" hidden="1" customHeight="1" x14ac:dyDescent="0.2">
      <c r="B733" s="100" t="s">
        <v>43</v>
      </c>
    </row>
    <row r="734" spans="2:2" ht="22.05" hidden="1" customHeight="1" x14ac:dyDescent="0.2">
      <c r="B734" s="100" t="s">
        <v>43</v>
      </c>
    </row>
    <row r="735" spans="2:2" ht="22.05" hidden="1" customHeight="1" x14ac:dyDescent="0.2">
      <c r="B735" s="100" t="s">
        <v>43</v>
      </c>
    </row>
    <row r="736" spans="2:2" ht="22.05" hidden="1" customHeight="1" x14ac:dyDescent="0.2">
      <c r="B736" s="100" t="s">
        <v>43</v>
      </c>
    </row>
    <row r="737" spans="2:2" ht="22.05" hidden="1" customHeight="1" x14ac:dyDescent="0.2">
      <c r="B737" s="100" t="s">
        <v>43</v>
      </c>
    </row>
    <row r="738" spans="2:2" ht="22.05" hidden="1" customHeight="1" x14ac:dyDescent="0.2">
      <c r="B738" s="100" t="s">
        <v>43</v>
      </c>
    </row>
    <row r="739" spans="2:2" ht="22.05" hidden="1" customHeight="1" x14ac:dyDescent="0.2">
      <c r="B739" s="100" t="s">
        <v>43</v>
      </c>
    </row>
    <row r="740" spans="2:2" ht="22.05" hidden="1" customHeight="1" x14ac:dyDescent="0.2">
      <c r="B740" s="100" t="s">
        <v>43</v>
      </c>
    </row>
    <row r="741" spans="2:2" ht="22.05" hidden="1" customHeight="1" x14ac:dyDescent="0.2">
      <c r="B741" s="100" t="s">
        <v>43</v>
      </c>
    </row>
    <row r="742" spans="2:2" ht="22.05" hidden="1" customHeight="1" x14ac:dyDescent="0.2">
      <c r="B742" s="100" t="s">
        <v>43</v>
      </c>
    </row>
    <row r="743" spans="2:2" ht="22.05" hidden="1" customHeight="1" x14ac:dyDescent="0.2">
      <c r="B743" s="100" t="s">
        <v>43</v>
      </c>
    </row>
    <row r="744" spans="2:2" ht="22.05" hidden="1" customHeight="1" x14ac:dyDescent="0.2">
      <c r="B744" s="100" t="s">
        <v>43</v>
      </c>
    </row>
    <row r="745" spans="2:2" ht="22.05" hidden="1" customHeight="1" x14ac:dyDescent="0.2">
      <c r="B745" s="100" t="s">
        <v>43</v>
      </c>
    </row>
    <row r="746" spans="2:2" ht="22.05" hidden="1" customHeight="1" x14ac:dyDescent="0.2">
      <c r="B746" s="100" t="s">
        <v>43</v>
      </c>
    </row>
    <row r="747" spans="2:2" ht="22.05" hidden="1" customHeight="1" x14ac:dyDescent="0.2">
      <c r="B747" s="100" t="s">
        <v>43</v>
      </c>
    </row>
    <row r="748" spans="2:2" ht="22.05" hidden="1" customHeight="1" x14ac:dyDescent="0.2">
      <c r="B748" s="100" t="s">
        <v>43</v>
      </c>
    </row>
    <row r="749" spans="2:2" ht="22.05" hidden="1" customHeight="1" x14ac:dyDescent="0.2">
      <c r="B749" s="100" t="s">
        <v>43</v>
      </c>
    </row>
    <row r="750" spans="2:2" ht="22.05" hidden="1" customHeight="1" x14ac:dyDescent="0.2">
      <c r="B750" s="100" t="s">
        <v>43</v>
      </c>
    </row>
    <row r="751" spans="2:2" ht="22.05" hidden="1" customHeight="1" x14ac:dyDescent="0.2">
      <c r="B751" s="100" t="s">
        <v>43</v>
      </c>
    </row>
    <row r="752" spans="2:2" ht="22.05" hidden="1" customHeight="1" x14ac:dyDescent="0.2">
      <c r="B752" s="100" t="s">
        <v>43</v>
      </c>
    </row>
    <row r="753" spans="2:2" ht="22.05" hidden="1" customHeight="1" x14ac:dyDescent="0.2">
      <c r="B753" s="100" t="s">
        <v>43</v>
      </c>
    </row>
    <row r="754" spans="2:2" ht="22.05" hidden="1" customHeight="1" x14ac:dyDescent="0.2">
      <c r="B754" s="100" t="s">
        <v>43</v>
      </c>
    </row>
    <row r="755" spans="2:2" ht="22.05" hidden="1" customHeight="1" x14ac:dyDescent="0.2">
      <c r="B755" s="100" t="s">
        <v>43</v>
      </c>
    </row>
    <row r="756" spans="2:2" ht="22.05" hidden="1" customHeight="1" x14ac:dyDescent="0.2">
      <c r="B756" s="100" t="s">
        <v>43</v>
      </c>
    </row>
    <row r="757" spans="2:2" ht="22.05" hidden="1" customHeight="1" x14ac:dyDescent="0.2">
      <c r="B757" s="100" t="s">
        <v>43</v>
      </c>
    </row>
    <row r="758" spans="2:2" ht="22.05" hidden="1" customHeight="1" x14ac:dyDescent="0.2">
      <c r="B758" s="100" t="s">
        <v>43</v>
      </c>
    </row>
    <row r="759" spans="2:2" ht="22.05" hidden="1" customHeight="1" x14ac:dyDescent="0.2">
      <c r="B759" s="100" t="s">
        <v>43</v>
      </c>
    </row>
    <row r="760" spans="2:2" ht="22.05" hidden="1" customHeight="1" x14ac:dyDescent="0.2">
      <c r="B760" s="100" t="s">
        <v>43</v>
      </c>
    </row>
    <row r="761" spans="2:2" ht="22.05" hidden="1" customHeight="1" x14ac:dyDescent="0.2">
      <c r="B761" s="100" t="s">
        <v>43</v>
      </c>
    </row>
    <row r="762" spans="2:2" ht="22.05" hidden="1" customHeight="1" x14ac:dyDescent="0.2">
      <c r="B762" s="100" t="s">
        <v>43</v>
      </c>
    </row>
    <row r="763" spans="2:2" ht="22.05" hidden="1" customHeight="1" x14ac:dyDescent="0.2">
      <c r="B763" s="100" t="s">
        <v>43</v>
      </c>
    </row>
    <row r="764" spans="2:2" ht="22.05" hidden="1" customHeight="1" x14ac:dyDescent="0.2">
      <c r="B764" s="100" t="s">
        <v>43</v>
      </c>
    </row>
    <row r="765" spans="2:2" ht="22.05" hidden="1" customHeight="1" x14ac:dyDescent="0.2">
      <c r="B765" s="100" t="s">
        <v>43</v>
      </c>
    </row>
    <row r="766" spans="2:2" ht="22.05" hidden="1" customHeight="1" x14ac:dyDescent="0.2">
      <c r="B766" s="100" t="s">
        <v>43</v>
      </c>
    </row>
    <row r="767" spans="2:2" ht="22.05" hidden="1" customHeight="1" x14ac:dyDescent="0.2">
      <c r="B767" s="100" t="s">
        <v>43</v>
      </c>
    </row>
    <row r="768" spans="2:2" ht="22.05" hidden="1" customHeight="1" x14ac:dyDescent="0.2">
      <c r="B768" s="100" t="s">
        <v>43</v>
      </c>
    </row>
    <row r="769" spans="2:2" ht="22.05" hidden="1" customHeight="1" x14ac:dyDescent="0.2">
      <c r="B769" s="100" t="s">
        <v>43</v>
      </c>
    </row>
    <row r="770" spans="2:2" ht="22.05" hidden="1" customHeight="1" x14ac:dyDescent="0.2">
      <c r="B770" s="100" t="s">
        <v>43</v>
      </c>
    </row>
    <row r="771" spans="2:2" ht="22.05" hidden="1" customHeight="1" x14ac:dyDescent="0.2">
      <c r="B771" s="100" t="s">
        <v>43</v>
      </c>
    </row>
    <row r="772" spans="2:2" ht="22.05" hidden="1" customHeight="1" x14ac:dyDescent="0.2">
      <c r="B772" s="100" t="s">
        <v>43</v>
      </c>
    </row>
    <row r="773" spans="2:2" ht="22.05" hidden="1" customHeight="1" x14ac:dyDescent="0.2">
      <c r="B773" s="100" t="s">
        <v>43</v>
      </c>
    </row>
    <row r="774" spans="2:2" ht="22.05" hidden="1" customHeight="1" x14ac:dyDescent="0.2">
      <c r="B774" s="100" t="s">
        <v>43</v>
      </c>
    </row>
    <row r="775" spans="2:2" ht="22.05" hidden="1" customHeight="1" x14ac:dyDescent="0.2">
      <c r="B775" s="100" t="s">
        <v>43</v>
      </c>
    </row>
    <row r="776" spans="2:2" ht="22.05" hidden="1" customHeight="1" x14ac:dyDescent="0.2">
      <c r="B776" s="100" t="s">
        <v>43</v>
      </c>
    </row>
    <row r="777" spans="2:2" ht="22.05" hidden="1" customHeight="1" x14ac:dyDescent="0.2">
      <c r="B777" s="100" t="s">
        <v>43</v>
      </c>
    </row>
    <row r="778" spans="2:2" ht="22.05" hidden="1" customHeight="1" x14ac:dyDescent="0.2">
      <c r="B778" s="100" t="s">
        <v>43</v>
      </c>
    </row>
    <row r="779" spans="2:2" ht="22.05" hidden="1" customHeight="1" x14ac:dyDescent="0.2">
      <c r="B779" s="100" t="s">
        <v>43</v>
      </c>
    </row>
    <row r="780" spans="2:2" ht="22.05" hidden="1" customHeight="1" x14ac:dyDescent="0.2">
      <c r="B780" s="100" t="s">
        <v>43</v>
      </c>
    </row>
    <row r="781" spans="2:2" ht="22.05" hidden="1" customHeight="1" x14ac:dyDescent="0.2">
      <c r="B781" s="100" t="s">
        <v>43</v>
      </c>
    </row>
    <row r="782" spans="2:2" ht="22.05" hidden="1" customHeight="1" x14ac:dyDescent="0.2">
      <c r="B782" s="100" t="s">
        <v>43</v>
      </c>
    </row>
    <row r="783" spans="2:2" ht="22.05" hidden="1" customHeight="1" x14ac:dyDescent="0.2">
      <c r="B783" s="100" t="s">
        <v>43</v>
      </c>
    </row>
    <row r="784" spans="2:2" ht="22.05" hidden="1" customHeight="1" x14ac:dyDescent="0.2">
      <c r="B784" s="100" t="s">
        <v>43</v>
      </c>
    </row>
    <row r="785" spans="2:2" ht="22.05" hidden="1" customHeight="1" x14ac:dyDescent="0.2">
      <c r="B785" s="100" t="s">
        <v>43</v>
      </c>
    </row>
    <row r="786" spans="2:2" ht="22.05" hidden="1" customHeight="1" x14ac:dyDescent="0.2">
      <c r="B786" s="100" t="s">
        <v>43</v>
      </c>
    </row>
    <row r="787" spans="2:2" ht="22.05" hidden="1" customHeight="1" x14ac:dyDescent="0.2">
      <c r="B787" s="100" t="s">
        <v>43</v>
      </c>
    </row>
    <row r="788" spans="2:2" ht="22.05" hidden="1" customHeight="1" x14ac:dyDescent="0.2">
      <c r="B788" s="100" t="s">
        <v>43</v>
      </c>
    </row>
    <row r="789" spans="2:2" ht="22.05" hidden="1" customHeight="1" x14ac:dyDescent="0.2">
      <c r="B789" s="100" t="s">
        <v>43</v>
      </c>
    </row>
    <row r="790" spans="2:2" ht="22.05" hidden="1" customHeight="1" x14ac:dyDescent="0.2">
      <c r="B790" s="100" t="s">
        <v>43</v>
      </c>
    </row>
    <row r="791" spans="2:2" ht="22.05" hidden="1" customHeight="1" x14ac:dyDescent="0.2">
      <c r="B791" s="100" t="s">
        <v>43</v>
      </c>
    </row>
    <row r="792" spans="2:2" ht="22.05" hidden="1" customHeight="1" x14ac:dyDescent="0.2">
      <c r="B792" s="100" t="s">
        <v>43</v>
      </c>
    </row>
    <row r="793" spans="2:2" ht="22.05" hidden="1" customHeight="1" x14ac:dyDescent="0.2">
      <c r="B793" s="100" t="s">
        <v>43</v>
      </c>
    </row>
    <row r="794" spans="2:2" ht="22.05" hidden="1" customHeight="1" x14ac:dyDescent="0.2">
      <c r="B794" s="100" t="s">
        <v>43</v>
      </c>
    </row>
    <row r="795" spans="2:2" ht="22.05" hidden="1" customHeight="1" x14ac:dyDescent="0.2">
      <c r="B795" s="100" t="s">
        <v>43</v>
      </c>
    </row>
    <row r="796" spans="2:2" ht="22.05" hidden="1" customHeight="1" x14ac:dyDescent="0.2">
      <c r="B796" s="100" t="s">
        <v>43</v>
      </c>
    </row>
    <row r="797" spans="2:2" ht="22.05" hidden="1" customHeight="1" x14ac:dyDescent="0.2">
      <c r="B797" s="100" t="s">
        <v>43</v>
      </c>
    </row>
    <row r="798" spans="2:2" ht="22.05" hidden="1" customHeight="1" x14ac:dyDescent="0.2">
      <c r="B798" s="100" t="s">
        <v>43</v>
      </c>
    </row>
    <row r="799" spans="2:2" ht="22.05" hidden="1" customHeight="1" x14ac:dyDescent="0.2">
      <c r="B799" s="100" t="s">
        <v>43</v>
      </c>
    </row>
    <row r="800" spans="2:2" ht="22.05" hidden="1" customHeight="1" x14ac:dyDescent="0.2">
      <c r="B800" s="100" t="s">
        <v>43</v>
      </c>
    </row>
    <row r="801" spans="2:2" ht="22.05" hidden="1" customHeight="1" x14ac:dyDescent="0.2">
      <c r="B801" s="100" t="s">
        <v>43</v>
      </c>
    </row>
    <row r="802" spans="2:2" ht="22.05" hidden="1" customHeight="1" x14ac:dyDescent="0.2">
      <c r="B802" s="100" t="s">
        <v>43</v>
      </c>
    </row>
    <row r="803" spans="2:2" ht="22.05" hidden="1" customHeight="1" x14ac:dyDescent="0.2">
      <c r="B803" s="100" t="s">
        <v>43</v>
      </c>
    </row>
    <row r="804" spans="2:2" ht="22.05" hidden="1" customHeight="1" x14ac:dyDescent="0.2">
      <c r="B804" s="100" t="s">
        <v>43</v>
      </c>
    </row>
    <row r="805" spans="2:2" ht="22.05" hidden="1" customHeight="1" x14ac:dyDescent="0.2">
      <c r="B805" s="100" t="s">
        <v>43</v>
      </c>
    </row>
    <row r="806" spans="2:2" ht="22.05" hidden="1" customHeight="1" x14ac:dyDescent="0.2">
      <c r="B806" s="100" t="s">
        <v>43</v>
      </c>
    </row>
    <row r="807" spans="2:2" ht="22.05" hidden="1" customHeight="1" x14ac:dyDescent="0.2">
      <c r="B807" s="100" t="s">
        <v>43</v>
      </c>
    </row>
    <row r="808" spans="2:2" ht="22.05" hidden="1" customHeight="1" x14ac:dyDescent="0.2">
      <c r="B808" s="100" t="s">
        <v>43</v>
      </c>
    </row>
    <row r="809" spans="2:2" ht="22.05" hidden="1" customHeight="1" x14ac:dyDescent="0.2">
      <c r="B809" s="100" t="s">
        <v>43</v>
      </c>
    </row>
    <row r="810" spans="2:2" ht="22.05" hidden="1" customHeight="1" x14ac:dyDescent="0.2">
      <c r="B810" s="100" t="s">
        <v>43</v>
      </c>
    </row>
    <row r="811" spans="2:2" ht="22.05" hidden="1" customHeight="1" x14ac:dyDescent="0.2">
      <c r="B811" s="100" t="s">
        <v>43</v>
      </c>
    </row>
    <row r="812" spans="2:2" ht="22.05" hidden="1" customHeight="1" x14ac:dyDescent="0.2">
      <c r="B812" s="100" t="s">
        <v>43</v>
      </c>
    </row>
    <row r="813" spans="2:2" ht="22.05" hidden="1" customHeight="1" x14ac:dyDescent="0.2">
      <c r="B813" s="100" t="s">
        <v>43</v>
      </c>
    </row>
    <row r="814" spans="2:2" ht="22.05" hidden="1" customHeight="1" x14ac:dyDescent="0.2">
      <c r="B814" s="100" t="s">
        <v>43</v>
      </c>
    </row>
    <row r="815" spans="2:2" ht="22.05" hidden="1" customHeight="1" x14ac:dyDescent="0.2">
      <c r="B815" s="100" t="s">
        <v>43</v>
      </c>
    </row>
    <row r="816" spans="2:2" ht="22.05" hidden="1" customHeight="1" x14ac:dyDescent="0.2">
      <c r="B816" s="100" t="s">
        <v>43</v>
      </c>
    </row>
    <row r="817" spans="2:2" ht="22.05" hidden="1" customHeight="1" x14ac:dyDescent="0.2">
      <c r="B817" s="100" t="s">
        <v>43</v>
      </c>
    </row>
    <row r="818" spans="2:2" ht="22.05" hidden="1" customHeight="1" x14ac:dyDescent="0.2">
      <c r="B818" s="100" t="s">
        <v>43</v>
      </c>
    </row>
    <row r="819" spans="2:2" ht="22.05" hidden="1" customHeight="1" x14ac:dyDescent="0.2">
      <c r="B819" s="100" t="s">
        <v>43</v>
      </c>
    </row>
    <row r="820" spans="2:2" ht="22.05" hidden="1" customHeight="1" x14ac:dyDescent="0.2">
      <c r="B820" s="100" t="s">
        <v>43</v>
      </c>
    </row>
    <row r="821" spans="2:2" ht="22.05" hidden="1" customHeight="1" x14ac:dyDescent="0.2">
      <c r="B821" s="100" t="s">
        <v>43</v>
      </c>
    </row>
    <row r="822" spans="2:2" ht="22.05" hidden="1" customHeight="1" x14ac:dyDescent="0.2">
      <c r="B822" s="100" t="s">
        <v>43</v>
      </c>
    </row>
    <row r="823" spans="2:2" ht="22.05" hidden="1" customHeight="1" x14ac:dyDescent="0.2">
      <c r="B823" s="100" t="s">
        <v>43</v>
      </c>
    </row>
    <row r="824" spans="2:2" ht="22.05" hidden="1" customHeight="1" x14ac:dyDescent="0.2">
      <c r="B824" s="100" t="s">
        <v>43</v>
      </c>
    </row>
    <row r="825" spans="2:2" ht="22.05" hidden="1" customHeight="1" x14ac:dyDescent="0.2">
      <c r="B825" s="100" t="s">
        <v>43</v>
      </c>
    </row>
    <row r="826" spans="2:2" ht="22.05" hidden="1" customHeight="1" x14ac:dyDescent="0.2">
      <c r="B826" s="100" t="s">
        <v>43</v>
      </c>
    </row>
    <row r="827" spans="2:2" ht="22.05" hidden="1" customHeight="1" x14ac:dyDescent="0.2">
      <c r="B827" s="100" t="s">
        <v>43</v>
      </c>
    </row>
    <row r="828" spans="2:2" ht="22.05" hidden="1" customHeight="1" x14ac:dyDescent="0.2">
      <c r="B828" s="100" t="s">
        <v>43</v>
      </c>
    </row>
    <row r="829" spans="2:2" ht="22.05" hidden="1" customHeight="1" x14ac:dyDescent="0.2">
      <c r="B829" s="100" t="s">
        <v>43</v>
      </c>
    </row>
    <row r="830" spans="2:2" ht="22.05" hidden="1" customHeight="1" x14ac:dyDescent="0.2">
      <c r="B830" s="100" t="s">
        <v>43</v>
      </c>
    </row>
    <row r="831" spans="2:2" ht="22.05" hidden="1" customHeight="1" x14ac:dyDescent="0.2">
      <c r="B831" s="100" t="s">
        <v>43</v>
      </c>
    </row>
    <row r="832" spans="2:2" ht="22.05" hidden="1" customHeight="1" x14ac:dyDescent="0.2">
      <c r="B832" s="100" t="s">
        <v>43</v>
      </c>
    </row>
    <row r="833" spans="2:2" ht="22.05" hidden="1" customHeight="1" x14ac:dyDescent="0.2">
      <c r="B833" s="100" t="s">
        <v>43</v>
      </c>
    </row>
    <row r="834" spans="2:2" ht="22.05" hidden="1" customHeight="1" x14ac:dyDescent="0.2">
      <c r="B834" s="100" t="s">
        <v>43</v>
      </c>
    </row>
    <row r="835" spans="2:2" ht="22.05" hidden="1" customHeight="1" x14ac:dyDescent="0.2">
      <c r="B835" s="100" t="s">
        <v>43</v>
      </c>
    </row>
    <row r="836" spans="2:2" ht="22.05" hidden="1" customHeight="1" x14ac:dyDescent="0.2">
      <c r="B836" s="100" t="s">
        <v>43</v>
      </c>
    </row>
    <row r="837" spans="2:2" ht="22.05" hidden="1" customHeight="1" x14ac:dyDescent="0.2">
      <c r="B837" s="100" t="s">
        <v>43</v>
      </c>
    </row>
    <row r="838" spans="2:2" ht="22.05" hidden="1" customHeight="1" x14ac:dyDescent="0.2">
      <c r="B838" s="100" t="s">
        <v>43</v>
      </c>
    </row>
    <row r="839" spans="2:2" ht="22.05" hidden="1" customHeight="1" x14ac:dyDescent="0.2">
      <c r="B839" s="100" t="s">
        <v>43</v>
      </c>
    </row>
    <row r="840" spans="2:2" ht="22.05" hidden="1" customHeight="1" x14ac:dyDescent="0.2">
      <c r="B840" s="100" t="s">
        <v>43</v>
      </c>
    </row>
    <row r="841" spans="2:2" ht="22.05" hidden="1" customHeight="1" x14ac:dyDescent="0.2">
      <c r="B841" s="100" t="s">
        <v>43</v>
      </c>
    </row>
    <row r="842" spans="2:2" ht="22.05" hidden="1" customHeight="1" x14ac:dyDescent="0.2">
      <c r="B842" s="100" t="s">
        <v>43</v>
      </c>
    </row>
    <row r="843" spans="2:2" ht="22.05" hidden="1" customHeight="1" x14ac:dyDescent="0.2">
      <c r="B843" s="100" t="s">
        <v>43</v>
      </c>
    </row>
    <row r="844" spans="2:2" ht="22.05" hidden="1" customHeight="1" x14ac:dyDescent="0.2">
      <c r="B844" s="100" t="s">
        <v>43</v>
      </c>
    </row>
    <row r="845" spans="2:2" ht="22.05" hidden="1" customHeight="1" x14ac:dyDescent="0.2">
      <c r="B845" s="100" t="s">
        <v>43</v>
      </c>
    </row>
    <row r="846" spans="2:2" ht="22.05" hidden="1" customHeight="1" x14ac:dyDescent="0.2">
      <c r="B846" s="100" t="s">
        <v>43</v>
      </c>
    </row>
    <row r="847" spans="2:2" ht="22.05" hidden="1" customHeight="1" x14ac:dyDescent="0.2">
      <c r="B847" s="100" t="s">
        <v>43</v>
      </c>
    </row>
    <row r="848" spans="2:2" ht="22.05" hidden="1" customHeight="1" x14ac:dyDescent="0.2">
      <c r="B848" s="100" t="s">
        <v>43</v>
      </c>
    </row>
    <row r="849" spans="2:2" ht="22.05" hidden="1" customHeight="1" x14ac:dyDescent="0.2">
      <c r="B849" s="100" t="s">
        <v>43</v>
      </c>
    </row>
    <row r="850" spans="2:2" ht="22.05" hidden="1" customHeight="1" x14ac:dyDescent="0.2">
      <c r="B850" s="100" t="s">
        <v>43</v>
      </c>
    </row>
    <row r="851" spans="2:2" ht="22.05" hidden="1" customHeight="1" x14ac:dyDescent="0.2">
      <c r="B851" s="100" t="s">
        <v>43</v>
      </c>
    </row>
    <row r="852" spans="2:2" ht="22.05" hidden="1" customHeight="1" x14ac:dyDescent="0.2">
      <c r="B852" s="100" t="s">
        <v>43</v>
      </c>
    </row>
    <row r="853" spans="2:2" ht="22.05" hidden="1" customHeight="1" x14ac:dyDescent="0.2">
      <c r="B853" s="100" t="s">
        <v>43</v>
      </c>
    </row>
    <row r="854" spans="2:2" ht="22.05" hidden="1" customHeight="1" x14ac:dyDescent="0.2">
      <c r="B854" s="100" t="s">
        <v>43</v>
      </c>
    </row>
    <row r="855" spans="2:2" ht="22.05" hidden="1" customHeight="1" x14ac:dyDescent="0.2">
      <c r="B855" s="100" t="s">
        <v>43</v>
      </c>
    </row>
    <row r="856" spans="2:2" ht="22.05" hidden="1" customHeight="1" x14ac:dyDescent="0.2">
      <c r="B856" s="100" t="s">
        <v>43</v>
      </c>
    </row>
    <row r="857" spans="2:2" ht="22.05" hidden="1" customHeight="1" x14ac:dyDescent="0.2">
      <c r="B857" s="100" t="s">
        <v>43</v>
      </c>
    </row>
    <row r="858" spans="2:2" ht="22.05" hidden="1" customHeight="1" x14ac:dyDescent="0.2">
      <c r="B858" s="100" t="s">
        <v>43</v>
      </c>
    </row>
    <row r="859" spans="2:2" ht="22.05" hidden="1" customHeight="1" x14ac:dyDescent="0.2">
      <c r="B859" s="100" t="s">
        <v>43</v>
      </c>
    </row>
    <row r="860" spans="2:2" ht="22.05" hidden="1" customHeight="1" x14ac:dyDescent="0.2">
      <c r="B860" s="100" t="s">
        <v>43</v>
      </c>
    </row>
    <row r="861" spans="2:2" ht="22.05" hidden="1" customHeight="1" x14ac:dyDescent="0.2">
      <c r="B861" s="100" t="s">
        <v>43</v>
      </c>
    </row>
    <row r="862" spans="2:2" ht="22.05" hidden="1" customHeight="1" x14ac:dyDescent="0.2">
      <c r="B862" s="100" t="s">
        <v>43</v>
      </c>
    </row>
    <row r="863" spans="2:2" ht="22.05" hidden="1" customHeight="1" x14ac:dyDescent="0.2">
      <c r="B863" s="100" t="s">
        <v>43</v>
      </c>
    </row>
    <row r="864" spans="2:2" ht="22.05" hidden="1" customHeight="1" x14ac:dyDescent="0.2">
      <c r="B864" s="100" t="s">
        <v>43</v>
      </c>
    </row>
    <row r="865" spans="2:2" ht="22.05" hidden="1" customHeight="1" x14ac:dyDescent="0.2">
      <c r="B865" s="100" t="s">
        <v>43</v>
      </c>
    </row>
    <row r="866" spans="2:2" ht="22.05" hidden="1" customHeight="1" x14ac:dyDescent="0.2">
      <c r="B866" s="100" t="s">
        <v>43</v>
      </c>
    </row>
    <row r="867" spans="2:2" ht="22.05" hidden="1" customHeight="1" x14ac:dyDescent="0.2">
      <c r="B867" s="100" t="s">
        <v>43</v>
      </c>
    </row>
    <row r="868" spans="2:2" ht="22.05" hidden="1" customHeight="1" x14ac:dyDescent="0.2">
      <c r="B868" s="100" t="s">
        <v>43</v>
      </c>
    </row>
    <row r="869" spans="2:2" ht="22.05" hidden="1" customHeight="1" x14ac:dyDescent="0.2">
      <c r="B869" s="100" t="s">
        <v>43</v>
      </c>
    </row>
    <row r="870" spans="2:2" ht="22.05" hidden="1" customHeight="1" x14ac:dyDescent="0.2">
      <c r="B870" s="100" t="s">
        <v>43</v>
      </c>
    </row>
    <row r="871" spans="2:2" ht="22.05" hidden="1" customHeight="1" x14ac:dyDescent="0.2">
      <c r="B871" s="100" t="s">
        <v>43</v>
      </c>
    </row>
    <row r="872" spans="2:2" ht="22.05" hidden="1" customHeight="1" x14ac:dyDescent="0.2">
      <c r="B872" s="100" t="s">
        <v>43</v>
      </c>
    </row>
    <row r="873" spans="2:2" ht="22.05" hidden="1" customHeight="1" x14ac:dyDescent="0.2">
      <c r="B873" s="100" t="s">
        <v>43</v>
      </c>
    </row>
    <row r="874" spans="2:2" ht="22.05" hidden="1" customHeight="1" x14ac:dyDescent="0.2">
      <c r="B874" s="100" t="s">
        <v>43</v>
      </c>
    </row>
    <row r="875" spans="2:2" ht="22.05" hidden="1" customHeight="1" x14ac:dyDescent="0.2">
      <c r="B875" s="100" t="s">
        <v>43</v>
      </c>
    </row>
    <row r="876" spans="2:2" ht="22.05" hidden="1" customHeight="1" x14ac:dyDescent="0.2">
      <c r="B876" s="100" t="s">
        <v>43</v>
      </c>
    </row>
    <row r="877" spans="2:2" ht="22.05" hidden="1" customHeight="1" x14ac:dyDescent="0.2">
      <c r="B877" s="100" t="s">
        <v>43</v>
      </c>
    </row>
    <row r="878" spans="2:2" ht="22.05" hidden="1" customHeight="1" x14ac:dyDescent="0.2">
      <c r="B878" s="100" t="s">
        <v>43</v>
      </c>
    </row>
    <row r="879" spans="2:2" ht="22.05" hidden="1" customHeight="1" x14ac:dyDescent="0.2">
      <c r="B879" s="100" t="s">
        <v>43</v>
      </c>
    </row>
    <row r="880" spans="2:2" ht="22.05" hidden="1" customHeight="1" x14ac:dyDescent="0.2">
      <c r="B880" s="100" t="s">
        <v>43</v>
      </c>
    </row>
    <row r="881" spans="2:2" ht="22.05" hidden="1" customHeight="1" x14ac:dyDescent="0.2">
      <c r="B881" s="100" t="s">
        <v>43</v>
      </c>
    </row>
    <row r="882" spans="2:2" ht="22.05" hidden="1" customHeight="1" x14ac:dyDescent="0.2">
      <c r="B882" s="100" t="s">
        <v>43</v>
      </c>
    </row>
    <row r="883" spans="2:2" ht="22.05" hidden="1" customHeight="1" x14ac:dyDescent="0.2">
      <c r="B883" s="100" t="s">
        <v>43</v>
      </c>
    </row>
    <row r="884" spans="2:2" ht="22.05" hidden="1" customHeight="1" x14ac:dyDescent="0.2">
      <c r="B884" s="100" t="s">
        <v>43</v>
      </c>
    </row>
    <row r="885" spans="2:2" ht="22.05" hidden="1" customHeight="1" x14ac:dyDescent="0.2">
      <c r="B885" s="100" t="s">
        <v>43</v>
      </c>
    </row>
    <row r="886" spans="2:2" ht="22.05" hidden="1" customHeight="1" x14ac:dyDescent="0.2">
      <c r="B886" s="100" t="s">
        <v>43</v>
      </c>
    </row>
    <row r="887" spans="2:2" ht="22.05" hidden="1" customHeight="1" x14ac:dyDescent="0.2">
      <c r="B887" s="100" t="s">
        <v>43</v>
      </c>
    </row>
    <row r="888" spans="2:2" ht="22.05" hidden="1" customHeight="1" x14ac:dyDescent="0.2">
      <c r="B888" s="100" t="s">
        <v>43</v>
      </c>
    </row>
    <row r="889" spans="2:2" ht="22.05" hidden="1" customHeight="1" x14ac:dyDescent="0.2">
      <c r="B889" s="100" t="s">
        <v>43</v>
      </c>
    </row>
    <row r="890" spans="2:2" ht="22.05" hidden="1" customHeight="1" x14ac:dyDescent="0.2">
      <c r="B890" s="100" t="s">
        <v>43</v>
      </c>
    </row>
    <row r="891" spans="2:2" ht="22.05" hidden="1" customHeight="1" x14ac:dyDescent="0.2">
      <c r="B891" s="100" t="s">
        <v>43</v>
      </c>
    </row>
    <row r="892" spans="2:2" ht="22.05" hidden="1" customHeight="1" x14ac:dyDescent="0.2">
      <c r="B892" s="100" t="s">
        <v>43</v>
      </c>
    </row>
    <row r="893" spans="2:2" ht="22.05" hidden="1" customHeight="1" x14ac:dyDescent="0.2">
      <c r="B893" s="100" t="s">
        <v>43</v>
      </c>
    </row>
    <row r="894" spans="2:2" ht="22.05" hidden="1" customHeight="1" x14ac:dyDescent="0.2">
      <c r="B894" s="100" t="s">
        <v>43</v>
      </c>
    </row>
    <row r="895" spans="2:2" ht="22.05" hidden="1" customHeight="1" x14ac:dyDescent="0.2">
      <c r="B895" s="100" t="s">
        <v>43</v>
      </c>
    </row>
    <row r="896" spans="2:2" ht="22.05" hidden="1" customHeight="1" x14ac:dyDescent="0.2">
      <c r="B896" s="100" t="s">
        <v>43</v>
      </c>
    </row>
    <row r="897" spans="2:2" ht="22.05" hidden="1" customHeight="1" x14ac:dyDescent="0.2">
      <c r="B897" s="100" t="s">
        <v>43</v>
      </c>
    </row>
    <row r="898" spans="2:2" ht="22.05" hidden="1" customHeight="1" x14ac:dyDescent="0.2">
      <c r="B898" s="100" t="s">
        <v>43</v>
      </c>
    </row>
    <row r="899" spans="2:2" ht="22.05" hidden="1" customHeight="1" x14ac:dyDescent="0.2">
      <c r="B899" s="100" t="s">
        <v>43</v>
      </c>
    </row>
    <row r="900" spans="2:2" ht="22.05" hidden="1" customHeight="1" x14ac:dyDescent="0.2">
      <c r="B900" s="100" t="s">
        <v>43</v>
      </c>
    </row>
    <row r="901" spans="2:2" ht="22.05" hidden="1" customHeight="1" x14ac:dyDescent="0.2">
      <c r="B901" s="100" t="s">
        <v>43</v>
      </c>
    </row>
    <row r="902" spans="2:2" ht="22.05" hidden="1" customHeight="1" x14ac:dyDescent="0.2">
      <c r="B902" s="100" t="s">
        <v>43</v>
      </c>
    </row>
    <row r="903" spans="2:2" ht="22.05" hidden="1" customHeight="1" x14ac:dyDescent="0.2">
      <c r="B903" s="100" t="s">
        <v>43</v>
      </c>
    </row>
    <row r="904" spans="2:2" ht="22.05" hidden="1" customHeight="1" x14ac:dyDescent="0.2">
      <c r="B904" s="100" t="s">
        <v>43</v>
      </c>
    </row>
    <row r="905" spans="2:2" ht="22.05" hidden="1" customHeight="1" x14ac:dyDescent="0.2">
      <c r="B905" s="100" t="s">
        <v>43</v>
      </c>
    </row>
    <row r="906" spans="2:2" ht="22.05" hidden="1" customHeight="1" x14ac:dyDescent="0.2">
      <c r="B906" s="100" t="s">
        <v>43</v>
      </c>
    </row>
    <row r="907" spans="2:2" ht="22.05" hidden="1" customHeight="1" x14ac:dyDescent="0.2">
      <c r="B907" s="100" t="s">
        <v>43</v>
      </c>
    </row>
    <row r="908" spans="2:2" ht="22.05" hidden="1" customHeight="1" x14ac:dyDescent="0.2">
      <c r="B908" s="100" t="s">
        <v>43</v>
      </c>
    </row>
    <row r="909" spans="2:2" ht="22.05" hidden="1" customHeight="1" x14ac:dyDescent="0.2">
      <c r="B909" s="100" t="s">
        <v>43</v>
      </c>
    </row>
    <row r="910" spans="2:2" ht="22.05" hidden="1" customHeight="1" x14ac:dyDescent="0.2">
      <c r="B910" s="100" t="s">
        <v>43</v>
      </c>
    </row>
    <row r="911" spans="2:2" ht="22.05" hidden="1" customHeight="1" x14ac:dyDescent="0.2">
      <c r="B911" s="100" t="s">
        <v>43</v>
      </c>
    </row>
    <row r="912" spans="2:2" ht="22.05" hidden="1" customHeight="1" x14ac:dyDescent="0.2">
      <c r="B912" s="100" t="s">
        <v>43</v>
      </c>
    </row>
    <row r="913" spans="2:2" ht="22.05" hidden="1" customHeight="1" x14ac:dyDescent="0.2">
      <c r="B913" s="100" t="s">
        <v>43</v>
      </c>
    </row>
    <row r="914" spans="2:2" ht="22.05" hidden="1" customHeight="1" x14ac:dyDescent="0.2">
      <c r="B914" s="100" t="s">
        <v>43</v>
      </c>
    </row>
    <row r="915" spans="2:2" ht="22.05" hidden="1" customHeight="1" x14ac:dyDescent="0.2">
      <c r="B915" s="100" t="s">
        <v>43</v>
      </c>
    </row>
    <row r="916" spans="2:2" ht="22.05" hidden="1" customHeight="1" x14ac:dyDescent="0.2">
      <c r="B916" s="100" t="s">
        <v>43</v>
      </c>
    </row>
    <row r="917" spans="2:2" ht="22.05" hidden="1" customHeight="1" x14ac:dyDescent="0.2">
      <c r="B917" s="100" t="s">
        <v>43</v>
      </c>
    </row>
    <row r="918" spans="2:2" ht="22.05" hidden="1" customHeight="1" x14ac:dyDescent="0.2">
      <c r="B918" s="100" t="s">
        <v>43</v>
      </c>
    </row>
    <row r="919" spans="2:2" ht="22.05" hidden="1" customHeight="1" x14ac:dyDescent="0.2">
      <c r="B919" s="100" t="s">
        <v>43</v>
      </c>
    </row>
    <row r="920" spans="2:2" ht="22.05" hidden="1" customHeight="1" x14ac:dyDescent="0.2">
      <c r="B920" s="100" t="s">
        <v>43</v>
      </c>
    </row>
    <row r="921" spans="2:2" ht="22.05" hidden="1" customHeight="1" x14ac:dyDescent="0.2">
      <c r="B921" s="100" t="s">
        <v>43</v>
      </c>
    </row>
    <row r="922" spans="2:2" ht="22.05" hidden="1" customHeight="1" x14ac:dyDescent="0.2">
      <c r="B922" s="100" t="s">
        <v>43</v>
      </c>
    </row>
    <row r="923" spans="2:2" ht="22.05" hidden="1" customHeight="1" x14ac:dyDescent="0.2">
      <c r="B923" s="100" t="s">
        <v>43</v>
      </c>
    </row>
    <row r="924" spans="2:2" ht="22.05" hidden="1" customHeight="1" x14ac:dyDescent="0.2">
      <c r="B924" s="100" t="s">
        <v>43</v>
      </c>
    </row>
    <row r="925" spans="2:2" ht="22.05" hidden="1" customHeight="1" x14ac:dyDescent="0.2">
      <c r="B925" s="100" t="s">
        <v>43</v>
      </c>
    </row>
    <row r="926" spans="2:2" ht="22.05" hidden="1" customHeight="1" x14ac:dyDescent="0.2">
      <c r="B926" s="100" t="s">
        <v>43</v>
      </c>
    </row>
    <row r="927" spans="2:2" ht="22.05" hidden="1" customHeight="1" x14ac:dyDescent="0.2">
      <c r="B927" s="100" t="s">
        <v>43</v>
      </c>
    </row>
    <row r="928" spans="2:2" ht="22.05" hidden="1" customHeight="1" x14ac:dyDescent="0.2">
      <c r="B928" s="100" t="s">
        <v>43</v>
      </c>
    </row>
    <row r="929" spans="2:2" ht="22.05" hidden="1" customHeight="1" x14ac:dyDescent="0.2">
      <c r="B929" s="100" t="s">
        <v>43</v>
      </c>
    </row>
    <row r="930" spans="2:2" ht="22.05" hidden="1" customHeight="1" x14ac:dyDescent="0.2">
      <c r="B930" s="100" t="s">
        <v>43</v>
      </c>
    </row>
    <row r="931" spans="2:2" ht="22.05" hidden="1" customHeight="1" x14ac:dyDescent="0.2">
      <c r="B931" s="100" t="s">
        <v>43</v>
      </c>
    </row>
    <row r="932" spans="2:2" ht="22.05" hidden="1" customHeight="1" x14ac:dyDescent="0.2">
      <c r="B932" s="100" t="s">
        <v>43</v>
      </c>
    </row>
    <row r="933" spans="2:2" ht="22.05" hidden="1" customHeight="1" x14ac:dyDescent="0.2">
      <c r="B933" s="100" t="s">
        <v>43</v>
      </c>
    </row>
    <row r="934" spans="2:2" ht="22.05" hidden="1" customHeight="1" x14ac:dyDescent="0.2">
      <c r="B934" s="100" t="s">
        <v>43</v>
      </c>
    </row>
    <row r="935" spans="2:2" ht="22.05" hidden="1" customHeight="1" x14ac:dyDescent="0.2">
      <c r="B935" s="100" t="s">
        <v>43</v>
      </c>
    </row>
    <row r="936" spans="2:2" ht="22.05" hidden="1" customHeight="1" x14ac:dyDescent="0.2">
      <c r="B936" s="100" t="s">
        <v>43</v>
      </c>
    </row>
    <row r="937" spans="2:2" ht="22.05" hidden="1" customHeight="1" x14ac:dyDescent="0.2">
      <c r="B937" s="100" t="s">
        <v>43</v>
      </c>
    </row>
    <row r="938" spans="2:2" ht="22.05" hidden="1" customHeight="1" x14ac:dyDescent="0.2">
      <c r="B938" s="100" t="s">
        <v>43</v>
      </c>
    </row>
    <row r="939" spans="2:2" ht="22.05" hidden="1" customHeight="1" x14ac:dyDescent="0.2">
      <c r="B939" s="100" t="s">
        <v>43</v>
      </c>
    </row>
    <row r="940" spans="2:2" ht="22.05" hidden="1" customHeight="1" x14ac:dyDescent="0.2">
      <c r="B940" s="100" t="s">
        <v>43</v>
      </c>
    </row>
    <row r="941" spans="2:2" ht="22.05" hidden="1" customHeight="1" x14ac:dyDescent="0.2">
      <c r="B941" s="100" t="s">
        <v>43</v>
      </c>
    </row>
    <row r="942" spans="2:2" ht="22.05" hidden="1" customHeight="1" x14ac:dyDescent="0.2">
      <c r="B942" s="100" t="s">
        <v>43</v>
      </c>
    </row>
    <row r="943" spans="2:2" ht="22.05" hidden="1" customHeight="1" x14ac:dyDescent="0.2">
      <c r="B943" s="100" t="s">
        <v>43</v>
      </c>
    </row>
    <row r="944" spans="2:2" ht="22.05" hidden="1" customHeight="1" x14ac:dyDescent="0.2">
      <c r="B944" s="100" t="s">
        <v>43</v>
      </c>
    </row>
    <row r="945" spans="2:2" ht="22.05" hidden="1" customHeight="1" x14ac:dyDescent="0.2">
      <c r="B945" s="100" t="s">
        <v>43</v>
      </c>
    </row>
    <row r="946" spans="2:2" ht="22.05" hidden="1" customHeight="1" x14ac:dyDescent="0.2">
      <c r="B946" s="100" t="s">
        <v>43</v>
      </c>
    </row>
    <row r="947" spans="2:2" ht="22.05" hidden="1" customHeight="1" x14ac:dyDescent="0.2">
      <c r="B947" s="100" t="s">
        <v>43</v>
      </c>
    </row>
    <row r="948" spans="2:2" ht="22.05" hidden="1" customHeight="1" x14ac:dyDescent="0.2">
      <c r="B948" s="100" t="s">
        <v>43</v>
      </c>
    </row>
    <row r="949" spans="2:2" ht="22.05" hidden="1" customHeight="1" x14ac:dyDescent="0.2">
      <c r="B949" s="100" t="s">
        <v>43</v>
      </c>
    </row>
    <row r="950" spans="2:2" ht="22.05" hidden="1" customHeight="1" x14ac:dyDescent="0.2">
      <c r="B950" s="100" t="s">
        <v>43</v>
      </c>
    </row>
    <row r="951" spans="2:2" ht="22.05" hidden="1" customHeight="1" x14ac:dyDescent="0.2">
      <c r="B951" s="100" t="s">
        <v>43</v>
      </c>
    </row>
    <row r="952" spans="2:2" ht="22.05" hidden="1" customHeight="1" x14ac:dyDescent="0.2">
      <c r="B952" s="100" t="s">
        <v>43</v>
      </c>
    </row>
    <row r="953" spans="2:2" ht="22.05" hidden="1" customHeight="1" x14ac:dyDescent="0.2">
      <c r="B953" s="100" t="s">
        <v>43</v>
      </c>
    </row>
    <row r="954" spans="2:2" ht="22.05" hidden="1" customHeight="1" x14ac:dyDescent="0.2">
      <c r="B954" s="100" t="s">
        <v>43</v>
      </c>
    </row>
    <row r="955" spans="2:2" ht="22.05" hidden="1" customHeight="1" x14ac:dyDescent="0.2">
      <c r="B955" s="100" t="s">
        <v>43</v>
      </c>
    </row>
    <row r="956" spans="2:2" ht="22.05" hidden="1" customHeight="1" x14ac:dyDescent="0.2">
      <c r="B956" s="100" t="s">
        <v>43</v>
      </c>
    </row>
    <row r="957" spans="2:2" ht="22.05" hidden="1" customHeight="1" x14ac:dyDescent="0.2">
      <c r="B957" s="100" t="s">
        <v>43</v>
      </c>
    </row>
    <row r="958" spans="2:2" ht="22.05" hidden="1" customHeight="1" x14ac:dyDescent="0.2">
      <c r="B958" s="100" t="s">
        <v>43</v>
      </c>
    </row>
    <row r="959" spans="2:2" ht="22.05" hidden="1" customHeight="1" x14ac:dyDescent="0.2">
      <c r="B959" s="100" t="s">
        <v>43</v>
      </c>
    </row>
    <row r="960" spans="2:2" ht="22.05" hidden="1" customHeight="1" x14ac:dyDescent="0.2">
      <c r="B960" s="100" t="s">
        <v>43</v>
      </c>
    </row>
    <row r="961" spans="2:2" ht="22.05" hidden="1" customHeight="1" x14ac:dyDescent="0.2">
      <c r="B961" s="100" t="s">
        <v>43</v>
      </c>
    </row>
    <row r="962" spans="2:2" ht="22.05" hidden="1" customHeight="1" x14ac:dyDescent="0.2">
      <c r="B962" s="100" t="s">
        <v>43</v>
      </c>
    </row>
    <row r="963" spans="2:2" ht="22.05" hidden="1" customHeight="1" x14ac:dyDescent="0.2">
      <c r="B963" s="100" t="s">
        <v>43</v>
      </c>
    </row>
    <row r="964" spans="2:2" ht="22.05" hidden="1" customHeight="1" x14ac:dyDescent="0.2">
      <c r="B964" s="100" t="s">
        <v>43</v>
      </c>
    </row>
    <row r="965" spans="2:2" ht="22.05" hidden="1" customHeight="1" x14ac:dyDescent="0.2">
      <c r="B965" s="100" t="s">
        <v>43</v>
      </c>
    </row>
    <row r="966" spans="2:2" ht="22.05" hidden="1" customHeight="1" x14ac:dyDescent="0.2">
      <c r="B966" s="100" t="s">
        <v>43</v>
      </c>
    </row>
    <row r="967" spans="2:2" ht="22.05" hidden="1" customHeight="1" x14ac:dyDescent="0.2">
      <c r="B967" s="100" t="s">
        <v>43</v>
      </c>
    </row>
    <row r="968" spans="2:2" ht="22.05" hidden="1" customHeight="1" x14ac:dyDescent="0.2">
      <c r="B968" s="100" t="s">
        <v>43</v>
      </c>
    </row>
    <row r="969" spans="2:2" ht="22.05" hidden="1" customHeight="1" x14ac:dyDescent="0.2">
      <c r="B969" s="100" t="s">
        <v>43</v>
      </c>
    </row>
    <row r="970" spans="2:2" ht="22.05" hidden="1" customHeight="1" x14ac:dyDescent="0.2">
      <c r="B970" s="100" t="s">
        <v>43</v>
      </c>
    </row>
    <row r="971" spans="2:2" ht="22.05" hidden="1" customHeight="1" x14ac:dyDescent="0.2">
      <c r="B971" s="100" t="s">
        <v>43</v>
      </c>
    </row>
    <row r="972" spans="2:2" ht="22.05" hidden="1" customHeight="1" x14ac:dyDescent="0.2">
      <c r="B972" s="100" t="s">
        <v>43</v>
      </c>
    </row>
    <row r="973" spans="2:2" ht="22.05" hidden="1" customHeight="1" x14ac:dyDescent="0.2">
      <c r="B973" s="100" t="s">
        <v>43</v>
      </c>
    </row>
    <row r="974" spans="2:2" ht="22.05" hidden="1" customHeight="1" x14ac:dyDescent="0.2">
      <c r="B974" s="100" t="s">
        <v>43</v>
      </c>
    </row>
    <row r="975" spans="2:2" ht="22.05" hidden="1" customHeight="1" x14ac:dyDescent="0.2">
      <c r="B975" s="100" t="s">
        <v>43</v>
      </c>
    </row>
    <row r="976" spans="2:2" ht="22.05" hidden="1" customHeight="1" x14ac:dyDescent="0.2">
      <c r="B976" s="100" t="s">
        <v>43</v>
      </c>
    </row>
    <row r="977" spans="2:2" ht="22.05" hidden="1" customHeight="1" x14ac:dyDescent="0.2">
      <c r="B977" s="100" t="s">
        <v>43</v>
      </c>
    </row>
    <row r="978" spans="2:2" ht="22.05" hidden="1" customHeight="1" x14ac:dyDescent="0.2">
      <c r="B978" s="100" t="s">
        <v>43</v>
      </c>
    </row>
    <row r="979" spans="2:2" ht="22.05" hidden="1" customHeight="1" x14ac:dyDescent="0.2">
      <c r="B979" s="100" t="s">
        <v>43</v>
      </c>
    </row>
    <row r="980" spans="2:2" ht="22.05" hidden="1" customHeight="1" x14ac:dyDescent="0.2">
      <c r="B980" s="100" t="s">
        <v>43</v>
      </c>
    </row>
    <row r="981" spans="2:2" ht="22.05" hidden="1" customHeight="1" x14ac:dyDescent="0.2">
      <c r="B981" s="100" t="s">
        <v>43</v>
      </c>
    </row>
    <row r="982" spans="2:2" ht="22.05" hidden="1" customHeight="1" x14ac:dyDescent="0.2">
      <c r="B982" s="100" t="s">
        <v>43</v>
      </c>
    </row>
    <row r="983" spans="2:2" ht="22.05" hidden="1" customHeight="1" x14ac:dyDescent="0.2">
      <c r="B983" s="100" t="s">
        <v>43</v>
      </c>
    </row>
    <row r="984" spans="2:2" ht="22.05" hidden="1" customHeight="1" x14ac:dyDescent="0.2">
      <c r="B984" s="100" t="s">
        <v>43</v>
      </c>
    </row>
    <row r="985" spans="2:2" ht="22.05" hidden="1" customHeight="1" x14ac:dyDescent="0.2">
      <c r="B985" s="100" t="s">
        <v>43</v>
      </c>
    </row>
    <row r="986" spans="2:2" ht="22.05" hidden="1" customHeight="1" x14ac:dyDescent="0.2">
      <c r="B986" s="100" t="s">
        <v>43</v>
      </c>
    </row>
    <row r="987" spans="2:2" ht="22.05" hidden="1" customHeight="1" x14ac:dyDescent="0.2">
      <c r="B987" s="100" t="s">
        <v>43</v>
      </c>
    </row>
    <row r="988" spans="2:2" ht="22.05" hidden="1" customHeight="1" x14ac:dyDescent="0.2">
      <c r="B988" s="100" t="s">
        <v>43</v>
      </c>
    </row>
    <row r="989" spans="2:2" ht="22.05" hidden="1" customHeight="1" x14ac:dyDescent="0.2">
      <c r="B989" s="100" t="s">
        <v>43</v>
      </c>
    </row>
    <row r="990" spans="2:2" ht="22.05" hidden="1" customHeight="1" x14ac:dyDescent="0.2">
      <c r="B990" s="100" t="s">
        <v>43</v>
      </c>
    </row>
    <row r="991" spans="2:2" ht="22.05" hidden="1" customHeight="1" x14ac:dyDescent="0.2">
      <c r="B991" s="100" t="s">
        <v>43</v>
      </c>
    </row>
    <row r="992" spans="2:2" ht="22.05" hidden="1" customHeight="1" x14ac:dyDescent="0.2">
      <c r="B992" s="100" t="s">
        <v>43</v>
      </c>
    </row>
    <row r="993" spans="2:2" ht="22.05" hidden="1" customHeight="1" x14ac:dyDescent="0.2">
      <c r="B993" s="100" t="s">
        <v>43</v>
      </c>
    </row>
    <row r="994" spans="2:2" ht="22.05" hidden="1" customHeight="1" x14ac:dyDescent="0.2">
      <c r="B994" s="100" t="s">
        <v>43</v>
      </c>
    </row>
    <row r="995" spans="2:2" ht="22.05" hidden="1" customHeight="1" x14ac:dyDescent="0.2">
      <c r="B995" s="100" t="s">
        <v>43</v>
      </c>
    </row>
    <row r="996" spans="2:2" ht="22.05" hidden="1" customHeight="1" x14ac:dyDescent="0.2">
      <c r="B996" s="100" t="s">
        <v>43</v>
      </c>
    </row>
    <row r="997" spans="2:2" ht="22.05" hidden="1" customHeight="1" x14ac:dyDescent="0.2">
      <c r="B997" s="100" t="s">
        <v>43</v>
      </c>
    </row>
    <row r="998" spans="2:2" ht="22.05" hidden="1" customHeight="1" x14ac:dyDescent="0.2">
      <c r="B998" s="100" t="s">
        <v>43</v>
      </c>
    </row>
    <row r="999" spans="2:2" ht="22.05" hidden="1" customHeight="1" x14ac:dyDescent="0.2">
      <c r="B999" s="100" t="s">
        <v>43</v>
      </c>
    </row>
    <row r="1000" spans="2:2" ht="22.05" hidden="1" customHeight="1" x14ac:dyDescent="0.2">
      <c r="B1000" s="100" t="s">
        <v>43</v>
      </c>
    </row>
    <row r="1001" spans="2:2" ht="22.05" hidden="1" customHeight="1" x14ac:dyDescent="0.2">
      <c r="B1001" s="100" t="s">
        <v>43</v>
      </c>
    </row>
    <row r="1002" spans="2:2" ht="22.05" hidden="1" customHeight="1" x14ac:dyDescent="0.2">
      <c r="B1002" s="100" t="s">
        <v>43</v>
      </c>
    </row>
    <row r="1003" spans="2:2" ht="22.05" hidden="1" customHeight="1" x14ac:dyDescent="0.2">
      <c r="B1003" s="100" t="s">
        <v>43</v>
      </c>
    </row>
    <row r="1004" spans="2:2" ht="22.05" hidden="1" customHeight="1" x14ac:dyDescent="0.2">
      <c r="B1004" s="100" t="s">
        <v>43</v>
      </c>
    </row>
    <row r="1005" spans="2:2" ht="22.05" hidden="1" customHeight="1" x14ac:dyDescent="0.2">
      <c r="B1005" s="100" t="s">
        <v>43</v>
      </c>
    </row>
    <row r="1006" spans="2:2" ht="22.05" hidden="1" customHeight="1" x14ac:dyDescent="0.2">
      <c r="B1006" s="100" t="s">
        <v>43</v>
      </c>
    </row>
    <row r="1007" spans="2:2" ht="22.05" hidden="1" customHeight="1" x14ac:dyDescent="0.2">
      <c r="B1007" s="100" t="s">
        <v>43</v>
      </c>
    </row>
    <row r="1008" spans="2:2" ht="22.05" hidden="1" customHeight="1" x14ac:dyDescent="0.2">
      <c r="B1008" s="100" t="s">
        <v>43</v>
      </c>
    </row>
    <row r="1009" spans="2:13" ht="22.05" hidden="1" customHeight="1" x14ac:dyDescent="0.2">
      <c r="B1009" s="100" t="s">
        <v>43</v>
      </c>
    </row>
    <row r="1010" spans="2:13" ht="22.05" hidden="1" customHeight="1" x14ac:dyDescent="0.2">
      <c r="B1010" s="100" t="s">
        <v>43</v>
      </c>
    </row>
    <row r="1011" spans="2:13" ht="22.05" customHeight="1" x14ac:dyDescent="0.2">
      <c r="M1011" s="159"/>
    </row>
  </sheetData>
  <sheetProtection formatCells="0" formatColumns="0" formatRows="0" autoFilter="0" pivotTables="0"/>
  <autoFilter ref="A1:W1010" xr:uid="{0CC3175D-1214-4EDA-AEA2-3114DF5133F6}">
    <filterColumn colId="0">
      <filters>
        <dateGroupItem year="2025" month="8" dateTimeGrouping="month"/>
      </filters>
    </filterColumn>
    <filterColumn colId="9">
      <filters>
        <filter val="TRASPASO CAJA"/>
        <filter val="TRASPASO MGZ121"/>
        <filter val="TRASPASO MGZBBVA"/>
        <filter val="TRASPASO VICTOR BANAMEX"/>
      </filters>
    </filterColumn>
  </autoFilter>
  <dataValidations count="7">
    <dataValidation type="list" allowBlank="1" showInputMessage="1" showErrorMessage="1" error="VERIFICA CONCEPTO EN LISTA" sqref="J890:J919 J921:J1006" xr:uid="{3460E1A2-E0D9-4C9C-999A-4C537167FABB}">
      <formula1>INDIRECT($I890)</formula1>
    </dataValidation>
    <dataValidation type="date" allowBlank="1" showInputMessage="1" showErrorMessage="1" sqref="A942:A1006 C942:E1006" xr:uid="{9E947D08-BC5F-4C24-BBDD-1CFB2AB3719E}">
      <formula1>45292</formula1>
      <formula2>45657</formula2>
    </dataValidation>
    <dataValidation type="list" allowBlank="1" showInputMessage="1" showErrorMessage="1" sqref="J920 J1230 J2:J889" xr:uid="{B207B479-07F4-4CCE-8943-E52465C96987}">
      <formula1>INDIRECT($I2)</formula1>
    </dataValidation>
    <dataValidation type="list" allowBlank="1" showInputMessage="1" showErrorMessage="1" sqref="B2:B1229" xr:uid="{9D33785E-04DF-4B83-8A0F-38601107EAB2}">
      <formula1>BANCO</formula1>
    </dataValidation>
    <dataValidation type="list" allowBlank="1" showInputMessage="1" showErrorMessage="1" sqref="H2:H1006" xr:uid="{2448A431-D405-4BE3-8DB1-9CE06183D19C}">
      <formula1>TIPO</formula1>
    </dataValidation>
    <dataValidation type="list" allowBlank="1" showInputMessage="1" showErrorMessage="1" sqref="F2:F1006" xr:uid="{F3676DF1-282C-4232-9FD4-3FD77A14359E}">
      <formula1>ESTADO</formula1>
    </dataValidation>
    <dataValidation type="list" allowBlank="1" showInputMessage="1" showErrorMessage="1" sqref="I2:I1221" xr:uid="{DE0052FA-BDD8-41C1-AA93-8DD02D4F233C}">
      <formula1>INDIRECT($H2)</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665F1-67DB-4086-A0DA-3ED947D27677}">
  <sheetPr>
    <tabColor rgb="FF99CCFF"/>
  </sheetPr>
  <dimension ref="A1:Q1036"/>
  <sheetViews>
    <sheetView zoomScaleNormal="100" workbookViewId="0">
      <pane xSplit="1" ySplit="1" topLeftCell="E53" activePane="bottomRight" state="frozen"/>
      <selection pane="topRight" activeCell="B1" sqref="B1"/>
      <selection pane="bottomLeft" activeCell="A2" sqref="A2"/>
      <selection pane="bottomRight" activeCell="N63" sqref="N63"/>
    </sheetView>
  </sheetViews>
  <sheetFormatPr baseColWidth="10" defaultColWidth="11.44140625" defaultRowHeight="22.05" customHeight="1" x14ac:dyDescent="0.2"/>
  <cols>
    <col min="1" max="1" width="12.44140625" style="26" customWidth="1"/>
    <col min="2" max="2" width="9.77734375" style="93" customWidth="1"/>
    <col min="3" max="3" width="12.44140625" style="26" customWidth="1"/>
    <col min="4" max="4" width="16.6640625" style="26" customWidth="1"/>
    <col min="5" max="5" width="29.44140625" style="147" customWidth="1"/>
    <col min="6" max="6" width="18.77734375" style="93" customWidth="1"/>
    <col min="7" max="7" width="10.109375" style="28" customWidth="1"/>
    <col min="8" max="8" width="12.109375" style="28" customWidth="1"/>
    <col min="9" max="9" width="15.6640625" style="28" customWidth="1"/>
    <col min="10" max="10" width="21.109375" style="28" customWidth="1"/>
    <col min="11" max="11" width="35.109375" style="25" customWidth="1"/>
    <col min="12" max="12" width="18" style="25" customWidth="1"/>
    <col min="13" max="13" width="15.44140625" style="24" customWidth="1"/>
    <col min="14" max="14" width="18.33203125" style="27" customWidth="1"/>
    <col min="15" max="15" width="15.6640625" style="150" customWidth="1"/>
    <col min="16" max="16" width="22.33203125" style="25" customWidth="1"/>
    <col min="17" max="17" width="11.44140625" style="25"/>
    <col min="18" max="16384" width="11.44140625" style="8"/>
  </cols>
  <sheetData>
    <row r="1" spans="1:17" ht="22.05" customHeight="1" x14ac:dyDescent="0.2">
      <c r="A1" s="42" t="s">
        <v>0</v>
      </c>
      <c r="B1" s="43" t="s">
        <v>6</v>
      </c>
      <c r="C1" s="54" t="s">
        <v>74</v>
      </c>
      <c r="D1" s="54" t="s">
        <v>75</v>
      </c>
      <c r="E1" s="54" t="s">
        <v>7</v>
      </c>
      <c r="F1" s="43" t="s">
        <v>76</v>
      </c>
      <c r="G1" s="44" t="s">
        <v>1</v>
      </c>
      <c r="H1" s="43" t="s">
        <v>8</v>
      </c>
      <c r="I1" s="43" t="s">
        <v>12</v>
      </c>
      <c r="J1" s="43" t="s">
        <v>10</v>
      </c>
      <c r="K1" s="44" t="s">
        <v>9</v>
      </c>
      <c r="L1" s="44" t="s">
        <v>119</v>
      </c>
      <c r="M1" s="45" t="s">
        <v>2</v>
      </c>
      <c r="N1" s="71" t="s">
        <v>3</v>
      </c>
      <c r="O1" s="244" t="s">
        <v>4</v>
      </c>
      <c r="P1" s="46" t="s">
        <v>20</v>
      </c>
      <c r="Q1" s="8"/>
    </row>
    <row r="2" spans="1:17" ht="22.05" customHeight="1" x14ac:dyDescent="0.2">
      <c r="A2" s="286">
        <v>45658</v>
      </c>
      <c r="B2" s="20" t="s">
        <v>44</v>
      </c>
      <c r="C2" s="122"/>
      <c r="D2" s="122"/>
      <c r="E2" s="207" t="s">
        <v>23</v>
      </c>
      <c r="F2" s="20" t="s">
        <v>27</v>
      </c>
      <c r="G2" s="22"/>
      <c r="H2" s="21" t="s">
        <v>27</v>
      </c>
      <c r="I2" s="21" t="s">
        <v>27</v>
      </c>
      <c r="J2" s="21" t="s">
        <v>27</v>
      </c>
      <c r="K2" s="207" t="s">
        <v>23</v>
      </c>
      <c r="L2" s="207"/>
      <c r="M2" s="187"/>
      <c r="N2" s="188"/>
      <c r="O2" s="189">
        <v>3943.65</v>
      </c>
    </row>
    <row r="3" spans="1:17" ht="22.05" customHeight="1" x14ac:dyDescent="0.2">
      <c r="A3" s="186">
        <v>45678</v>
      </c>
      <c r="B3" s="20" t="s">
        <v>44</v>
      </c>
      <c r="C3" s="122">
        <v>228474</v>
      </c>
      <c r="D3" s="123"/>
      <c r="E3" s="123" t="s">
        <v>1186</v>
      </c>
      <c r="F3" s="211" t="s">
        <v>99</v>
      </c>
      <c r="G3" s="41"/>
      <c r="H3" s="21" t="s">
        <v>21</v>
      </c>
      <c r="I3" s="21" t="s">
        <v>81</v>
      </c>
      <c r="J3" s="21" t="s">
        <v>167</v>
      </c>
      <c r="K3" s="123" t="s">
        <v>1162</v>
      </c>
      <c r="L3" s="49"/>
      <c r="M3" s="189">
        <v>30000</v>
      </c>
      <c r="N3" s="190"/>
      <c r="O3" s="189">
        <f>O2+M3-N3</f>
        <v>33943.65</v>
      </c>
    </row>
    <row r="4" spans="1:17" ht="22.05" customHeight="1" x14ac:dyDescent="0.2">
      <c r="A4" s="186">
        <v>45678</v>
      </c>
      <c r="B4" s="20" t="s">
        <v>44</v>
      </c>
      <c r="C4" s="122">
        <v>61492</v>
      </c>
      <c r="D4" s="123"/>
      <c r="E4" s="123" t="s">
        <v>59</v>
      </c>
      <c r="F4" s="211" t="s">
        <v>78</v>
      </c>
      <c r="G4" s="41">
        <v>39</v>
      </c>
      <c r="H4" s="21" t="s">
        <v>22</v>
      </c>
      <c r="I4" s="21" t="s">
        <v>59</v>
      </c>
      <c r="J4" s="21" t="s">
        <v>59</v>
      </c>
      <c r="K4" s="123" t="s">
        <v>635</v>
      </c>
      <c r="L4" s="49"/>
      <c r="M4" s="189"/>
      <c r="N4" s="192">
        <v>29481</v>
      </c>
      <c r="O4" s="189">
        <f t="shared" ref="O4:O104" si="0">O3+M4-N4</f>
        <v>4462.6500000000015</v>
      </c>
    </row>
    <row r="5" spans="1:17" ht="22.05" customHeight="1" x14ac:dyDescent="0.2">
      <c r="A5" s="186">
        <v>45679</v>
      </c>
      <c r="B5" s="20" t="s">
        <v>44</v>
      </c>
      <c r="C5" s="122"/>
      <c r="D5" s="123"/>
      <c r="E5" s="123" t="s">
        <v>608</v>
      </c>
      <c r="F5" s="211" t="s">
        <v>77</v>
      </c>
      <c r="G5" s="41"/>
      <c r="H5" s="21" t="s">
        <v>22</v>
      </c>
      <c r="I5" s="21" t="s">
        <v>57</v>
      </c>
      <c r="J5" s="21" t="s">
        <v>85</v>
      </c>
      <c r="K5" s="123" t="s">
        <v>917</v>
      </c>
      <c r="L5" s="49"/>
      <c r="M5" s="189"/>
      <c r="N5" s="192">
        <v>490</v>
      </c>
      <c r="O5" s="189">
        <f t="shared" si="0"/>
        <v>3972.6500000000015</v>
      </c>
    </row>
    <row r="6" spans="1:17" ht="22.05" customHeight="1" x14ac:dyDescent="0.2">
      <c r="A6" s="186">
        <v>45679</v>
      </c>
      <c r="B6" s="20" t="s">
        <v>44</v>
      </c>
      <c r="C6" s="122"/>
      <c r="D6" s="123"/>
      <c r="E6" s="123" t="s">
        <v>609</v>
      </c>
      <c r="F6" s="211" t="s">
        <v>77</v>
      </c>
      <c r="G6" s="41"/>
      <c r="H6" s="21" t="s">
        <v>22</v>
      </c>
      <c r="I6" s="21" t="s">
        <v>57</v>
      </c>
      <c r="J6" s="21" t="s">
        <v>85</v>
      </c>
      <c r="K6" s="123" t="s">
        <v>609</v>
      </c>
      <c r="L6" s="49"/>
      <c r="M6" s="189"/>
      <c r="N6" s="192">
        <v>78.400000000000006</v>
      </c>
      <c r="O6" s="189">
        <f t="shared" si="0"/>
        <v>3894.2500000000014</v>
      </c>
    </row>
    <row r="7" spans="1:17" ht="22.05" customHeight="1" x14ac:dyDescent="0.2">
      <c r="A7" s="186">
        <v>45685</v>
      </c>
      <c r="B7" s="20" t="s">
        <v>44</v>
      </c>
      <c r="C7" s="122">
        <v>266377</v>
      </c>
      <c r="D7" s="122"/>
      <c r="E7" s="123" t="s">
        <v>1186</v>
      </c>
      <c r="F7" s="197" t="s">
        <v>99</v>
      </c>
      <c r="G7" s="41"/>
      <c r="H7" s="21" t="s">
        <v>21</v>
      </c>
      <c r="I7" s="21" t="s">
        <v>81</v>
      </c>
      <c r="J7" s="21" t="s">
        <v>167</v>
      </c>
      <c r="K7" s="346" t="s">
        <v>1162</v>
      </c>
      <c r="L7" s="49"/>
      <c r="M7" s="189">
        <v>10000</v>
      </c>
      <c r="N7" s="193"/>
      <c r="O7" s="189">
        <f t="shared" si="0"/>
        <v>13894.250000000002</v>
      </c>
    </row>
    <row r="8" spans="1:17" ht="22.05" customHeight="1" x14ac:dyDescent="0.2">
      <c r="A8" s="186">
        <v>45687</v>
      </c>
      <c r="B8" s="20" t="s">
        <v>44</v>
      </c>
      <c r="C8" s="122"/>
      <c r="D8" s="122"/>
      <c r="E8" s="123" t="s">
        <v>1136</v>
      </c>
      <c r="F8" s="197" t="s">
        <v>120</v>
      </c>
      <c r="G8" s="41"/>
      <c r="H8" s="21" t="s">
        <v>22</v>
      </c>
      <c r="I8" s="21" t="s">
        <v>54</v>
      </c>
      <c r="J8" s="21" t="s">
        <v>44</v>
      </c>
      <c r="K8" s="346" t="s">
        <v>1163</v>
      </c>
      <c r="L8" s="49"/>
      <c r="M8" s="189"/>
      <c r="N8" s="193">
        <v>13210.65</v>
      </c>
      <c r="O8" s="189">
        <f>O7+M8-N8</f>
        <v>683.60000000000218</v>
      </c>
    </row>
    <row r="9" spans="1:17" ht="22.05" customHeight="1" x14ac:dyDescent="0.2">
      <c r="A9" s="186">
        <v>45688</v>
      </c>
      <c r="B9" s="20" t="s">
        <v>44</v>
      </c>
      <c r="C9" s="122"/>
      <c r="D9" s="122"/>
      <c r="E9" s="123" t="s">
        <v>608</v>
      </c>
      <c r="F9" s="197" t="s">
        <v>77</v>
      </c>
      <c r="G9" s="41"/>
      <c r="H9" s="21" t="s">
        <v>22</v>
      </c>
      <c r="I9" s="21" t="s">
        <v>57</v>
      </c>
      <c r="J9" s="21" t="s">
        <v>85</v>
      </c>
      <c r="K9" s="346" t="s">
        <v>611</v>
      </c>
      <c r="L9" s="49"/>
      <c r="M9" s="189"/>
      <c r="N9" s="193">
        <v>15</v>
      </c>
      <c r="O9" s="189">
        <f t="shared" ref="O9:O14" si="1">O8+M9-N9</f>
        <v>668.60000000000218</v>
      </c>
    </row>
    <row r="10" spans="1:17" ht="22.05" customHeight="1" thickBot="1" x14ac:dyDescent="0.25">
      <c r="A10" s="358">
        <v>45688</v>
      </c>
      <c r="B10" s="47" t="s">
        <v>44</v>
      </c>
      <c r="C10" s="69"/>
      <c r="D10" s="69"/>
      <c r="E10" s="427" t="s">
        <v>609</v>
      </c>
      <c r="F10" s="377" t="s">
        <v>77</v>
      </c>
      <c r="G10" s="69"/>
      <c r="H10" s="69" t="s">
        <v>22</v>
      </c>
      <c r="I10" s="69" t="s">
        <v>57</v>
      </c>
      <c r="J10" s="69" t="s">
        <v>85</v>
      </c>
      <c r="K10" s="89" t="s">
        <v>611</v>
      </c>
      <c r="L10" s="89"/>
      <c r="M10" s="380"/>
      <c r="N10" s="381">
        <v>2.4</v>
      </c>
      <c r="O10" s="507">
        <f t="shared" si="1"/>
        <v>666.20000000000221</v>
      </c>
      <c r="P10" s="89"/>
    </row>
    <row r="11" spans="1:17" ht="22.05" customHeight="1" x14ac:dyDescent="0.2">
      <c r="A11" s="186">
        <v>45706</v>
      </c>
      <c r="B11" s="20" t="s">
        <v>44</v>
      </c>
      <c r="C11" s="28"/>
      <c r="D11" s="28"/>
      <c r="E11" s="156" t="s">
        <v>608</v>
      </c>
      <c r="F11" s="93" t="s">
        <v>77</v>
      </c>
      <c r="H11" s="28" t="s">
        <v>22</v>
      </c>
      <c r="I11" s="28" t="s">
        <v>57</v>
      </c>
      <c r="J11" s="28" t="s">
        <v>85</v>
      </c>
      <c r="K11" s="25" t="s">
        <v>611</v>
      </c>
      <c r="N11" s="27">
        <v>490</v>
      </c>
      <c r="O11" s="189">
        <f t="shared" si="1"/>
        <v>176.20000000000221</v>
      </c>
    </row>
    <row r="12" spans="1:17" ht="22.05" customHeight="1" x14ac:dyDescent="0.2">
      <c r="A12" s="186">
        <v>45706</v>
      </c>
      <c r="B12" s="20" t="s">
        <v>44</v>
      </c>
      <c r="C12" s="28"/>
      <c r="D12" s="28"/>
      <c r="E12" s="156" t="s">
        <v>609</v>
      </c>
      <c r="F12" s="93" t="s">
        <v>77</v>
      </c>
      <c r="H12" s="28" t="s">
        <v>22</v>
      </c>
      <c r="I12" s="28" t="s">
        <v>57</v>
      </c>
      <c r="J12" s="28" t="s">
        <v>85</v>
      </c>
      <c r="K12" s="25" t="s">
        <v>611</v>
      </c>
      <c r="N12" s="27">
        <v>78.400000000000006</v>
      </c>
      <c r="O12" s="189">
        <f t="shared" si="1"/>
        <v>97.8000000000022</v>
      </c>
    </row>
    <row r="13" spans="1:17" ht="22.05" customHeight="1" thickBot="1" x14ac:dyDescent="0.25">
      <c r="A13" s="358">
        <v>45716</v>
      </c>
      <c r="B13" s="47" t="s">
        <v>44</v>
      </c>
      <c r="C13" s="359"/>
      <c r="D13" s="359"/>
      <c r="E13" s="360" t="s">
        <v>1186</v>
      </c>
      <c r="F13" s="387" t="s">
        <v>99</v>
      </c>
      <c r="G13" s="50"/>
      <c r="H13" s="30" t="s">
        <v>21</v>
      </c>
      <c r="I13" s="30" t="s">
        <v>81</v>
      </c>
      <c r="J13" s="30" t="s">
        <v>167</v>
      </c>
      <c r="K13" s="428" t="s">
        <v>1162</v>
      </c>
      <c r="L13" s="362"/>
      <c r="M13" s="365">
        <v>4500</v>
      </c>
      <c r="N13" s="388"/>
      <c r="O13" s="507">
        <f t="shared" si="1"/>
        <v>4597.800000000002</v>
      </c>
      <c r="P13" s="89"/>
    </row>
    <row r="14" spans="1:17" ht="22.05" customHeight="1" x14ac:dyDescent="0.2">
      <c r="A14" s="186">
        <v>45735</v>
      </c>
      <c r="B14" s="20" t="s">
        <v>44</v>
      </c>
      <c r="C14" s="122"/>
      <c r="D14" s="122"/>
      <c r="E14" s="123" t="s">
        <v>1136</v>
      </c>
      <c r="F14" s="197" t="s">
        <v>120</v>
      </c>
      <c r="G14" s="41"/>
      <c r="H14" s="21" t="s">
        <v>22</v>
      </c>
      <c r="I14" s="21" t="s">
        <v>54</v>
      </c>
      <c r="J14" s="21" t="s">
        <v>44</v>
      </c>
      <c r="K14" s="346" t="s">
        <v>1163</v>
      </c>
      <c r="L14" s="49"/>
      <c r="M14" s="189"/>
      <c r="N14" s="193">
        <v>4452.58</v>
      </c>
      <c r="O14" s="189">
        <f t="shared" si="1"/>
        <v>145.22000000000207</v>
      </c>
    </row>
    <row r="15" spans="1:17" ht="22.05" customHeight="1" x14ac:dyDescent="0.2">
      <c r="A15" s="186">
        <v>45735</v>
      </c>
      <c r="B15" s="20" t="s">
        <v>44</v>
      </c>
      <c r="C15" s="28">
        <v>235070</v>
      </c>
      <c r="D15" s="28"/>
      <c r="E15" s="156" t="s">
        <v>1066</v>
      </c>
      <c r="F15" s="93" t="s">
        <v>99</v>
      </c>
      <c r="H15" s="21" t="s">
        <v>21</v>
      </c>
      <c r="I15" s="28" t="s">
        <v>81</v>
      </c>
      <c r="J15" s="21" t="s">
        <v>167</v>
      </c>
      <c r="K15" s="25" t="s">
        <v>1162</v>
      </c>
      <c r="M15" s="252">
        <v>10500</v>
      </c>
      <c r="N15" s="253"/>
      <c r="O15" s="150">
        <f t="shared" ref="O15:O22" si="2">O14+M15-N15</f>
        <v>10645.220000000001</v>
      </c>
    </row>
    <row r="16" spans="1:17" ht="22.05" customHeight="1" x14ac:dyDescent="0.2">
      <c r="A16" s="186">
        <v>45735</v>
      </c>
      <c r="B16" s="20" t="s">
        <v>44</v>
      </c>
      <c r="C16" s="122"/>
      <c r="D16" s="123"/>
      <c r="E16" s="123" t="s">
        <v>608</v>
      </c>
      <c r="F16" s="22" t="s">
        <v>77</v>
      </c>
      <c r="G16" s="22"/>
      <c r="H16" s="21" t="s">
        <v>22</v>
      </c>
      <c r="I16" s="21" t="s">
        <v>57</v>
      </c>
      <c r="J16" s="21" t="s">
        <v>85</v>
      </c>
      <c r="K16" s="39" t="s">
        <v>611</v>
      </c>
      <c r="L16" s="39"/>
      <c r="M16" s="189"/>
      <c r="N16" s="192">
        <v>490</v>
      </c>
      <c r="O16" s="189">
        <f t="shared" si="2"/>
        <v>10155.220000000001</v>
      </c>
    </row>
    <row r="17" spans="1:16" ht="22.05" customHeight="1" x14ac:dyDescent="0.2">
      <c r="A17" s="186">
        <v>45735</v>
      </c>
      <c r="B17" s="20" t="s">
        <v>44</v>
      </c>
      <c r="C17" s="122"/>
      <c r="D17" s="123"/>
      <c r="E17" s="123" t="s">
        <v>609</v>
      </c>
      <c r="F17" s="22" t="s">
        <v>77</v>
      </c>
      <c r="G17" s="22"/>
      <c r="H17" s="21" t="s">
        <v>22</v>
      </c>
      <c r="I17" s="21" t="s">
        <v>57</v>
      </c>
      <c r="J17" s="21" t="s">
        <v>85</v>
      </c>
      <c r="K17" s="39" t="s">
        <v>611</v>
      </c>
      <c r="L17" s="39"/>
      <c r="M17" s="189"/>
      <c r="N17" s="192">
        <v>78.400000000000006</v>
      </c>
      <c r="O17" s="189">
        <f t="shared" si="2"/>
        <v>10076.820000000002</v>
      </c>
    </row>
    <row r="18" spans="1:16" ht="22.05" customHeight="1" thickBot="1" x14ac:dyDescent="0.25">
      <c r="A18" s="358">
        <v>45746</v>
      </c>
      <c r="B18" s="47" t="s">
        <v>44</v>
      </c>
      <c r="C18" s="359"/>
      <c r="D18" s="360"/>
      <c r="E18" s="360" t="s">
        <v>1136</v>
      </c>
      <c r="F18" s="48" t="s">
        <v>120</v>
      </c>
      <c r="G18" s="48"/>
      <c r="H18" s="30" t="s">
        <v>22</v>
      </c>
      <c r="I18" s="30" t="s">
        <v>54</v>
      </c>
      <c r="J18" s="30" t="s">
        <v>44</v>
      </c>
      <c r="K18" s="375" t="s">
        <v>1163</v>
      </c>
      <c r="L18" s="375"/>
      <c r="M18" s="365"/>
      <c r="N18" s="373">
        <v>9602.5499999999993</v>
      </c>
      <c r="O18" s="507">
        <f t="shared" si="2"/>
        <v>474.27000000000226</v>
      </c>
      <c r="P18" s="89"/>
    </row>
    <row r="19" spans="1:16" ht="22.05" customHeight="1" x14ac:dyDescent="0.2">
      <c r="A19" s="186">
        <v>45762</v>
      </c>
      <c r="B19" s="20" t="s">
        <v>44</v>
      </c>
      <c r="C19" s="122">
        <v>349062</v>
      </c>
      <c r="D19" s="123"/>
      <c r="E19" s="122" t="s">
        <v>1118</v>
      </c>
      <c r="F19" s="22" t="s">
        <v>99</v>
      </c>
      <c r="G19" s="22"/>
      <c r="H19" s="21" t="s">
        <v>21</v>
      </c>
      <c r="I19" s="21" t="s">
        <v>81</v>
      </c>
      <c r="J19" s="21" t="s">
        <v>167</v>
      </c>
      <c r="K19" s="39" t="s">
        <v>1162</v>
      </c>
      <c r="L19" s="39"/>
      <c r="M19" s="204">
        <v>1000</v>
      </c>
      <c r="N19" s="193"/>
      <c r="O19" s="189">
        <f t="shared" si="2"/>
        <v>1474.2700000000023</v>
      </c>
    </row>
    <row r="20" spans="1:16" ht="22.05" customHeight="1" x14ac:dyDescent="0.2">
      <c r="A20" s="186">
        <v>45762</v>
      </c>
      <c r="B20" s="20" t="s">
        <v>44</v>
      </c>
      <c r="C20" s="122"/>
      <c r="D20" s="123"/>
      <c r="E20" s="122" t="s">
        <v>608</v>
      </c>
      <c r="F20" s="22" t="s">
        <v>77</v>
      </c>
      <c r="G20" s="22"/>
      <c r="H20" s="21" t="s">
        <v>22</v>
      </c>
      <c r="I20" s="21" t="s">
        <v>57</v>
      </c>
      <c r="J20" s="21" t="s">
        <v>85</v>
      </c>
      <c r="K20" s="39" t="s">
        <v>3485</v>
      </c>
      <c r="L20" s="39"/>
      <c r="M20" s="204"/>
      <c r="N20" s="193">
        <v>490</v>
      </c>
      <c r="O20" s="189">
        <f t="shared" si="2"/>
        <v>984.27000000000226</v>
      </c>
    </row>
    <row r="21" spans="1:16" ht="22.05" customHeight="1" x14ac:dyDescent="0.2">
      <c r="A21" s="186">
        <v>45762</v>
      </c>
      <c r="B21" s="20" t="s">
        <v>44</v>
      </c>
      <c r="C21" s="122"/>
      <c r="D21" s="123"/>
      <c r="E21" s="122" t="s">
        <v>609</v>
      </c>
      <c r="F21" s="22" t="s">
        <v>77</v>
      </c>
      <c r="G21" s="22"/>
      <c r="H21" s="21" t="s">
        <v>22</v>
      </c>
      <c r="I21" s="21" t="s">
        <v>57</v>
      </c>
      <c r="J21" s="21" t="s">
        <v>85</v>
      </c>
      <c r="K21" s="39" t="s">
        <v>3485</v>
      </c>
      <c r="L21" s="39"/>
      <c r="M21" s="204"/>
      <c r="N21" s="193">
        <v>78.400000000000006</v>
      </c>
      <c r="O21" s="189">
        <f t="shared" si="2"/>
        <v>905.87000000000228</v>
      </c>
    </row>
    <row r="22" spans="1:16" ht="22.05" customHeight="1" x14ac:dyDescent="0.2">
      <c r="A22" s="186">
        <v>45775</v>
      </c>
      <c r="B22" s="20" t="s">
        <v>44</v>
      </c>
      <c r="C22" s="122">
        <v>507974</v>
      </c>
      <c r="D22" s="123"/>
      <c r="E22" s="123" t="s">
        <v>1118</v>
      </c>
      <c r="F22" s="22" t="s">
        <v>99</v>
      </c>
      <c r="G22" s="22"/>
      <c r="H22" s="21" t="s">
        <v>21</v>
      </c>
      <c r="I22" s="21" t="s">
        <v>81</v>
      </c>
      <c r="J22" s="21" t="s">
        <v>167</v>
      </c>
      <c r="K22" s="39" t="s">
        <v>1162</v>
      </c>
      <c r="L22" s="39"/>
      <c r="M22" s="189">
        <v>8000</v>
      </c>
      <c r="N22" s="192"/>
      <c r="O22" s="189">
        <f t="shared" si="2"/>
        <v>8905.8700000000026</v>
      </c>
    </row>
    <row r="23" spans="1:16" ht="22.05" customHeight="1" thickBot="1" x14ac:dyDescent="0.25">
      <c r="A23" s="358">
        <v>45777</v>
      </c>
      <c r="B23" s="47" t="s">
        <v>44</v>
      </c>
      <c r="C23" s="359"/>
      <c r="D23" s="360"/>
      <c r="E23" s="360" t="s">
        <v>1136</v>
      </c>
      <c r="F23" s="48" t="s">
        <v>120</v>
      </c>
      <c r="G23" s="48"/>
      <c r="H23" s="30" t="s">
        <v>22</v>
      </c>
      <c r="I23" s="30" t="s">
        <v>54</v>
      </c>
      <c r="J23" s="30" t="s">
        <v>44</v>
      </c>
      <c r="K23" s="375" t="s">
        <v>1163</v>
      </c>
      <c r="L23" s="375"/>
      <c r="M23" s="365"/>
      <c r="N23" s="373">
        <v>7841.67</v>
      </c>
      <c r="O23" s="507">
        <f t="shared" si="0"/>
        <v>1064.2000000000025</v>
      </c>
      <c r="P23" s="89"/>
    </row>
    <row r="24" spans="1:16" ht="22.05" customHeight="1" x14ac:dyDescent="0.2">
      <c r="A24" s="186">
        <v>45797</v>
      </c>
      <c r="B24" s="20" t="s">
        <v>44</v>
      </c>
      <c r="C24" s="122"/>
      <c r="D24" s="123"/>
      <c r="E24" s="123" t="s">
        <v>608</v>
      </c>
      <c r="F24" s="22" t="s">
        <v>77</v>
      </c>
      <c r="G24" s="22"/>
      <c r="H24" s="21" t="s">
        <v>22</v>
      </c>
      <c r="I24" s="21" t="s">
        <v>57</v>
      </c>
      <c r="J24" s="21" t="s">
        <v>85</v>
      </c>
      <c r="K24" s="39" t="s">
        <v>611</v>
      </c>
      <c r="L24" s="39"/>
      <c r="M24" s="189"/>
      <c r="N24" s="192">
        <v>490</v>
      </c>
      <c r="O24" s="189">
        <f t="shared" si="0"/>
        <v>574.20000000000255</v>
      </c>
    </row>
    <row r="25" spans="1:16" ht="22.05" customHeight="1" x14ac:dyDescent="0.2">
      <c r="A25" s="186">
        <v>45797</v>
      </c>
      <c r="B25" s="20" t="s">
        <v>44</v>
      </c>
      <c r="C25" s="122"/>
      <c r="D25" s="123"/>
      <c r="E25" s="123" t="s">
        <v>609</v>
      </c>
      <c r="F25" s="22" t="s">
        <v>77</v>
      </c>
      <c r="G25" s="22"/>
      <c r="H25" s="21" t="s">
        <v>22</v>
      </c>
      <c r="I25" s="21" t="s">
        <v>57</v>
      </c>
      <c r="J25" s="21" t="s">
        <v>85</v>
      </c>
      <c r="K25" s="39" t="s">
        <v>611</v>
      </c>
      <c r="L25" s="39"/>
      <c r="M25" s="189"/>
      <c r="N25" s="192">
        <v>78.400000000000006</v>
      </c>
      <c r="O25" s="189">
        <f t="shared" si="0"/>
        <v>495.80000000000257</v>
      </c>
    </row>
    <row r="26" spans="1:16" ht="22.05" customHeight="1" x14ac:dyDescent="0.2">
      <c r="A26" s="186">
        <v>45804</v>
      </c>
      <c r="B26" s="20" t="s">
        <v>44</v>
      </c>
      <c r="C26" s="122"/>
      <c r="D26" s="123"/>
      <c r="E26" s="123" t="s">
        <v>1105</v>
      </c>
      <c r="F26" s="22" t="s">
        <v>99</v>
      </c>
      <c r="G26" s="22"/>
      <c r="H26" s="21" t="s">
        <v>21</v>
      </c>
      <c r="I26" s="21" t="s">
        <v>81</v>
      </c>
      <c r="J26" s="21" t="s">
        <v>167</v>
      </c>
      <c r="K26" s="39" t="s">
        <v>1162</v>
      </c>
      <c r="L26" s="39"/>
      <c r="M26" s="189">
        <v>14000</v>
      </c>
      <c r="N26" s="192"/>
      <c r="O26" s="189">
        <f t="shared" si="0"/>
        <v>14495.800000000003</v>
      </c>
    </row>
    <row r="27" spans="1:16" ht="22.05" customHeight="1" thickBot="1" x14ac:dyDescent="0.25">
      <c r="A27" s="358">
        <v>45805</v>
      </c>
      <c r="B27" s="47" t="s">
        <v>44</v>
      </c>
      <c r="C27" s="359"/>
      <c r="D27" s="360"/>
      <c r="E27" s="360" t="s">
        <v>1136</v>
      </c>
      <c r="F27" s="48" t="s">
        <v>120</v>
      </c>
      <c r="G27" s="48"/>
      <c r="H27" s="30" t="s">
        <v>22</v>
      </c>
      <c r="I27" s="30" t="s">
        <v>54</v>
      </c>
      <c r="J27" s="30" t="s">
        <v>44</v>
      </c>
      <c r="K27" s="375" t="s">
        <v>1163</v>
      </c>
      <c r="L27" s="375"/>
      <c r="M27" s="365"/>
      <c r="N27" s="373">
        <v>14030.39</v>
      </c>
      <c r="O27" s="507">
        <f t="shared" si="0"/>
        <v>465.41000000000349</v>
      </c>
      <c r="P27" s="89"/>
    </row>
    <row r="28" spans="1:16" ht="22.05" customHeight="1" thickBot="1" x14ac:dyDescent="0.25">
      <c r="A28" s="540" t="s">
        <v>8795</v>
      </c>
      <c r="B28" s="523" t="s">
        <v>44</v>
      </c>
      <c r="C28" s="541"/>
      <c r="D28" s="542"/>
      <c r="E28" s="542" t="s">
        <v>8791</v>
      </c>
      <c r="F28" s="543"/>
      <c r="G28" s="543"/>
      <c r="H28" s="544"/>
      <c r="I28" s="544"/>
      <c r="J28" s="544"/>
      <c r="K28" s="545"/>
      <c r="L28" s="545"/>
      <c r="M28" s="546"/>
      <c r="N28" s="547"/>
      <c r="O28" s="548">
        <f>O27+M28-N28</f>
        <v>465.41000000000349</v>
      </c>
      <c r="P28" s="527"/>
    </row>
    <row r="29" spans="1:16" ht="22.05" customHeight="1" x14ac:dyDescent="0.2">
      <c r="A29" s="186">
        <v>45839</v>
      </c>
      <c r="B29" s="20" t="s">
        <v>44</v>
      </c>
      <c r="C29" s="122">
        <v>340109</v>
      </c>
      <c r="D29" s="123"/>
      <c r="E29" s="123" t="s">
        <v>1066</v>
      </c>
      <c r="F29" s="22" t="s">
        <v>99</v>
      </c>
      <c r="G29" s="22"/>
      <c r="H29" s="21" t="s">
        <v>21</v>
      </c>
      <c r="I29" s="21" t="s">
        <v>81</v>
      </c>
      <c r="J29" s="21" t="s">
        <v>167</v>
      </c>
      <c r="K29" s="39" t="s">
        <v>1162</v>
      </c>
      <c r="L29" s="39"/>
      <c r="M29" s="189">
        <v>3500</v>
      </c>
      <c r="N29" s="192"/>
      <c r="O29" s="189">
        <f>O28+M29-N29</f>
        <v>3965.4100000000035</v>
      </c>
    </row>
    <row r="30" spans="1:16" ht="22.05" customHeight="1" x14ac:dyDescent="0.2">
      <c r="A30" s="186">
        <v>45839</v>
      </c>
      <c r="B30" s="20" t="s">
        <v>44</v>
      </c>
      <c r="C30" s="122"/>
      <c r="D30" s="123"/>
      <c r="E30" s="123" t="s">
        <v>608</v>
      </c>
      <c r="F30" s="22" t="s">
        <v>77</v>
      </c>
      <c r="G30" s="22"/>
      <c r="H30" s="21" t="s">
        <v>22</v>
      </c>
      <c r="I30" s="21" t="s">
        <v>57</v>
      </c>
      <c r="J30" s="21" t="s">
        <v>85</v>
      </c>
      <c r="K30" s="39" t="s">
        <v>611</v>
      </c>
      <c r="L30" s="39"/>
      <c r="M30" s="189"/>
      <c r="N30" s="192">
        <v>490</v>
      </c>
      <c r="O30" s="189">
        <f>O29+M30-N30</f>
        <v>3475.4100000000035</v>
      </c>
    </row>
    <row r="31" spans="1:16" ht="22.05" customHeight="1" x14ac:dyDescent="0.2">
      <c r="A31" s="186">
        <v>45839</v>
      </c>
      <c r="B31" s="20" t="s">
        <v>44</v>
      </c>
      <c r="C31" s="122"/>
      <c r="D31" s="123"/>
      <c r="E31" s="123" t="s">
        <v>609</v>
      </c>
      <c r="F31" s="22" t="s">
        <v>77</v>
      </c>
      <c r="G31" s="22"/>
      <c r="H31" s="21" t="s">
        <v>22</v>
      </c>
      <c r="I31" s="21" t="s">
        <v>57</v>
      </c>
      <c r="J31" s="21" t="s">
        <v>85</v>
      </c>
      <c r="K31" s="39" t="s">
        <v>611</v>
      </c>
      <c r="L31" s="39"/>
      <c r="M31" s="189"/>
      <c r="N31" s="192">
        <v>78.400000000000006</v>
      </c>
      <c r="O31" s="189">
        <f t="shared" si="0"/>
        <v>3397.0100000000034</v>
      </c>
    </row>
    <row r="32" spans="1:16" ht="22.05" customHeight="1" x14ac:dyDescent="0.2">
      <c r="A32" s="186">
        <v>45840</v>
      </c>
      <c r="B32" s="20" t="s">
        <v>44</v>
      </c>
      <c r="C32" s="122"/>
      <c r="D32" s="123"/>
      <c r="E32" s="123" t="s">
        <v>1136</v>
      </c>
      <c r="F32" s="22" t="s">
        <v>77</v>
      </c>
      <c r="G32" s="22"/>
      <c r="H32" s="21" t="s">
        <v>22</v>
      </c>
      <c r="I32" s="21" t="s">
        <v>54</v>
      </c>
      <c r="J32" s="21" t="s">
        <v>44</v>
      </c>
      <c r="K32" s="39" t="s">
        <v>1163</v>
      </c>
      <c r="L32" s="39"/>
      <c r="M32" s="189"/>
      <c r="N32" s="192">
        <v>2404.14</v>
      </c>
      <c r="O32" s="189">
        <f t="shared" si="0"/>
        <v>992.87000000000353</v>
      </c>
    </row>
    <row r="33" spans="1:16" ht="22.05" customHeight="1" x14ac:dyDescent="0.2">
      <c r="A33" s="26">
        <v>45856</v>
      </c>
      <c r="B33" s="20" t="s">
        <v>44</v>
      </c>
      <c r="C33" s="112">
        <v>504745</v>
      </c>
      <c r="D33" s="113"/>
      <c r="E33" s="113" t="s">
        <v>1118</v>
      </c>
      <c r="F33" s="22" t="s">
        <v>99</v>
      </c>
      <c r="G33" s="22"/>
      <c r="H33" s="21" t="s">
        <v>21</v>
      </c>
      <c r="I33" s="21" t="s">
        <v>81</v>
      </c>
      <c r="J33" s="21" t="s">
        <v>167</v>
      </c>
      <c r="K33" s="39" t="s">
        <v>1162</v>
      </c>
      <c r="L33" s="39"/>
      <c r="M33" s="114">
        <v>301000</v>
      </c>
      <c r="N33" s="120"/>
      <c r="O33" s="189">
        <f t="shared" si="0"/>
        <v>301992.87</v>
      </c>
    </row>
    <row r="34" spans="1:16" ht="22.05" customHeight="1" x14ac:dyDescent="0.2">
      <c r="A34" s="26">
        <v>45856</v>
      </c>
      <c r="B34" s="20" t="s">
        <v>44</v>
      </c>
      <c r="C34" s="112"/>
      <c r="D34" s="113"/>
      <c r="E34" s="112" t="s">
        <v>5557</v>
      </c>
      <c r="F34" s="22" t="s">
        <v>78</v>
      </c>
      <c r="G34" s="22">
        <v>40</v>
      </c>
      <c r="H34" s="21" t="s">
        <v>22</v>
      </c>
      <c r="I34" s="21" t="s">
        <v>81</v>
      </c>
      <c r="J34" s="21" t="s">
        <v>33</v>
      </c>
      <c r="K34" s="39" t="s">
        <v>846</v>
      </c>
      <c r="L34" s="39"/>
      <c r="M34" s="117"/>
      <c r="N34" s="174">
        <v>300000</v>
      </c>
      <c r="O34" s="114">
        <f t="shared" si="0"/>
        <v>1992.8699999999953</v>
      </c>
    </row>
    <row r="35" spans="1:16" ht="22.05" customHeight="1" x14ac:dyDescent="0.2">
      <c r="A35" s="26">
        <v>45860</v>
      </c>
      <c r="B35" s="20" t="s">
        <v>44</v>
      </c>
      <c r="C35" s="112"/>
      <c r="D35" s="113"/>
      <c r="E35" s="112" t="s">
        <v>608</v>
      </c>
      <c r="F35" s="22" t="s">
        <v>77</v>
      </c>
      <c r="G35" s="22"/>
      <c r="H35" s="21" t="s">
        <v>22</v>
      </c>
      <c r="I35" s="21" t="s">
        <v>57</v>
      </c>
      <c r="J35" s="21" t="s">
        <v>85</v>
      </c>
      <c r="K35" s="39" t="s">
        <v>611</v>
      </c>
      <c r="L35" s="39"/>
      <c r="M35" s="117"/>
      <c r="N35" s="174">
        <v>490</v>
      </c>
      <c r="O35" s="114">
        <f t="shared" si="0"/>
        <v>1502.8699999999953</v>
      </c>
    </row>
    <row r="36" spans="1:16" ht="22.05" customHeight="1" x14ac:dyDescent="0.2">
      <c r="A36" s="26">
        <v>45860</v>
      </c>
      <c r="B36" s="20" t="s">
        <v>44</v>
      </c>
      <c r="C36" s="112"/>
      <c r="D36" s="113"/>
      <c r="E36" s="112" t="s">
        <v>609</v>
      </c>
      <c r="F36" s="22" t="s">
        <v>77</v>
      </c>
      <c r="G36" s="22"/>
      <c r="H36" s="21" t="s">
        <v>22</v>
      </c>
      <c r="I36" s="21" t="s">
        <v>57</v>
      </c>
      <c r="J36" s="21" t="s">
        <v>85</v>
      </c>
      <c r="K36" s="39" t="s">
        <v>611</v>
      </c>
      <c r="L36" s="39"/>
      <c r="M36" s="117"/>
      <c r="N36" s="174">
        <v>78.400000000000006</v>
      </c>
      <c r="O36" s="114">
        <f t="shared" si="0"/>
        <v>1424.4699999999953</v>
      </c>
    </row>
    <row r="37" spans="1:16" ht="22.05" customHeight="1" x14ac:dyDescent="0.2">
      <c r="A37" s="26">
        <v>45866</v>
      </c>
      <c r="B37" s="20" t="s">
        <v>44</v>
      </c>
      <c r="C37" s="112">
        <v>586804</v>
      </c>
      <c r="D37" s="113"/>
      <c r="E37" s="112" t="s">
        <v>1118</v>
      </c>
      <c r="F37" s="22" t="s">
        <v>99</v>
      </c>
      <c r="G37" s="22"/>
      <c r="H37" s="21" t="s">
        <v>21</v>
      </c>
      <c r="I37" s="21" t="s">
        <v>81</v>
      </c>
      <c r="J37" s="21" t="s">
        <v>167</v>
      </c>
      <c r="K37" s="39" t="s">
        <v>1162</v>
      </c>
      <c r="L37" s="39"/>
      <c r="M37" s="116">
        <v>1800</v>
      </c>
      <c r="N37" s="175"/>
      <c r="O37" s="114">
        <f t="shared" si="0"/>
        <v>3224.4699999999953</v>
      </c>
    </row>
    <row r="38" spans="1:16" ht="22.05" customHeight="1" x14ac:dyDescent="0.2">
      <c r="A38" s="26">
        <v>45866</v>
      </c>
      <c r="B38" s="20" t="s">
        <v>44</v>
      </c>
      <c r="C38" s="112">
        <v>594719</v>
      </c>
      <c r="D38" s="113"/>
      <c r="E38" s="113" t="s">
        <v>1118</v>
      </c>
      <c r="F38" s="22" t="s">
        <v>99</v>
      </c>
      <c r="G38" s="22"/>
      <c r="H38" s="21" t="s">
        <v>21</v>
      </c>
      <c r="I38" s="21" t="s">
        <v>81</v>
      </c>
      <c r="J38" s="21" t="s">
        <v>167</v>
      </c>
      <c r="K38" s="39" t="s">
        <v>1162</v>
      </c>
      <c r="L38" s="39"/>
      <c r="M38" s="114">
        <v>200</v>
      </c>
      <c r="N38" s="120"/>
      <c r="O38" s="114">
        <f t="shared" si="0"/>
        <v>3424.4699999999953</v>
      </c>
    </row>
    <row r="39" spans="1:16" ht="22.05" customHeight="1" x14ac:dyDescent="0.2">
      <c r="A39" s="26">
        <v>45868</v>
      </c>
      <c r="B39" s="20" t="s">
        <v>44</v>
      </c>
      <c r="C39" s="112"/>
      <c r="D39" s="113"/>
      <c r="E39" s="113" t="s">
        <v>1136</v>
      </c>
      <c r="F39" s="22" t="s">
        <v>77</v>
      </c>
      <c r="G39" s="22"/>
      <c r="H39" s="21" t="s">
        <v>22</v>
      </c>
      <c r="I39" s="21" t="s">
        <v>54</v>
      </c>
      <c r="J39" s="21" t="s">
        <v>44</v>
      </c>
      <c r="K39" s="39" t="s">
        <v>1163</v>
      </c>
      <c r="L39" s="39"/>
      <c r="M39" s="114"/>
      <c r="N39" s="120">
        <v>3290.62</v>
      </c>
      <c r="O39" s="114">
        <f t="shared" si="0"/>
        <v>133.84999999999536</v>
      </c>
    </row>
    <row r="40" spans="1:16" ht="22.05" customHeight="1" x14ac:dyDescent="0.2">
      <c r="A40" s="26">
        <v>45869</v>
      </c>
      <c r="B40" s="20" t="s">
        <v>44</v>
      </c>
      <c r="C40" s="112">
        <v>313900</v>
      </c>
      <c r="D40" s="113"/>
      <c r="E40" s="113" t="s">
        <v>29</v>
      </c>
      <c r="F40" s="22" t="s">
        <v>99</v>
      </c>
      <c r="G40" s="22"/>
      <c r="H40" s="21" t="s">
        <v>21</v>
      </c>
      <c r="I40" s="21" t="s">
        <v>81</v>
      </c>
      <c r="J40" s="21" t="s">
        <v>167</v>
      </c>
      <c r="K40" s="39" t="s">
        <v>1162</v>
      </c>
      <c r="L40" s="39"/>
      <c r="M40" s="114">
        <v>400000</v>
      </c>
      <c r="N40" s="120"/>
      <c r="O40" s="114">
        <f t="shared" si="0"/>
        <v>400133.85</v>
      </c>
    </row>
    <row r="41" spans="1:16" ht="22.05" customHeight="1" x14ac:dyDescent="0.2">
      <c r="A41" s="26">
        <v>45869</v>
      </c>
      <c r="B41" s="20" t="s">
        <v>44</v>
      </c>
      <c r="C41" s="112"/>
      <c r="D41" s="113"/>
      <c r="E41" s="112" t="s">
        <v>5557</v>
      </c>
      <c r="F41" s="22" t="s">
        <v>78</v>
      </c>
      <c r="G41" s="22">
        <v>41</v>
      </c>
      <c r="H41" s="21" t="s">
        <v>22</v>
      </c>
      <c r="I41" s="21" t="s">
        <v>81</v>
      </c>
      <c r="J41" s="21" t="s">
        <v>33</v>
      </c>
      <c r="K41" s="39" t="s">
        <v>846</v>
      </c>
      <c r="L41" s="39"/>
      <c r="M41" s="116"/>
      <c r="N41" s="175">
        <v>400000</v>
      </c>
      <c r="O41" s="114">
        <f t="shared" si="0"/>
        <v>133.84999999997672</v>
      </c>
    </row>
    <row r="42" spans="1:16" ht="22.05" customHeight="1" x14ac:dyDescent="0.2">
      <c r="A42" s="26">
        <v>45869</v>
      </c>
      <c r="B42" s="20" t="s">
        <v>44</v>
      </c>
      <c r="C42" s="112"/>
      <c r="D42" s="113"/>
      <c r="E42" s="113" t="s">
        <v>5623</v>
      </c>
      <c r="F42" s="22" t="s">
        <v>77</v>
      </c>
      <c r="G42" s="22"/>
      <c r="H42" s="21" t="s">
        <v>22</v>
      </c>
      <c r="I42" s="21" t="s">
        <v>57</v>
      </c>
      <c r="J42" s="21" t="s">
        <v>85</v>
      </c>
      <c r="K42" s="39" t="s">
        <v>611</v>
      </c>
      <c r="L42" s="39"/>
      <c r="M42" s="287"/>
      <c r="N42" s="120">
        <v>30</v>
      </c>
      <c r="O42" s="114">
        <f t="shared" si="0"/>
        <v>103.84999999997672</v>
      </c>
    </row>
    <row r="43" spans="1:16" ht="22.05" customHeight="1" thickBot="1" x14ac:dyDescent="0.25">
      <c r="A43" s="374">
        <v>45869</v>
      </c>
      <c r="B43" s="47" t="s">
        <v>44</v>
      </c>
      <c r="C43" s="108"/>
      <c r="D43" s="109"/>
      <c r="E43" s="109" t="s">
        <v>609</v>
      </c>
      <c r="F43" s="48" t="s">
        <v>77</v>
      </c>
      <c r="G43" s="48"/>
      <c r="H43" s="30" t="s">
        <v>22</v>
      </c>
      <c r="I43" s="30" t="s">
        <v>57</v>
      </c>
      <c r="J43" s="30" t="s">
        <v>85</v>
      </c>
      <c r="K43" s="375" t="s">
        <v>611</v>
      </c>
      <c r="L43" s="375"/>
      <c r="M43" s="465"/>
      <c r="N43" s="466">
        <v>4.8</v>
      </c>
      <c r="O43" s="517">
        <f t="shared" si="0"/>
        <v>99.04999999997672</v>
      </c>
      <c r="P43" s="89"/>
    </row>
    <row r="44" spans="1:16" ht="22.05" customHeight="1" x14ac:dyDescent="0.2">
      <c r="A44" s="26">
        <v>45877</v>
      </c>
      <c r="B44" s="20" t="s">
        <v>44</v>
      </c>
      <c r="C44" s="112">
        <v>514661</v>
      </c>
      <c r="D44" s="113"/>
      <c r="E44" s="113" t="s">
        <v>1118</v>
      </c>
      <c r="F44" s="22" t="s">
        <v>99</v>
      </c>
      <c r="G44" s="22"/>
      <c r="H44" s="21" t="s">
        <v>21</v>
      </c>
      <c r="I44" s="21" t="s">
        <v>81</v>
      </c>
      <c r="J44" s="21" t="s">
        <v>167</v>
      </c>
      <c r="K44" s="39" t="s">
        <v>1162</v>
      </c>
      <c r="L44" s="39"/>
      <c r="M44" s="114">
        <v>300200</v>
      </c>
      <c r="N44" s="288"/>
      <c r="O44" s="114">
        <f t="shared" si="0"/>
        <v>300299.05</v>
      </c>
    </row>
    <row r="45" spans="1:16" ht="22.05" customHeight="1" x14ac:dyDescent="0.2">
      <c r="A45" s="26">
        <v>45877</v>
      </c>
      <c r="B45" s="20" t="s">
        <v>44</v>
      </c>
      <c r="C45" s="112"/>
      <c r="D45" s="113"/>
      <c r="E45" s="113" t="s">
        <v>5557</v>
      </c>
      <c r="F45" s="22" t="s">
        <v>78</v>
      </c>
      <c r="G45" s="22">
        <v>42</v>
      </c>
      <c r="H45" s="21" t="s">
        <v>22</v>
      </c>
      <c r="I45" s="21" t="s">
        <v>81</v>
      </c>
      <c r="J45" s="21" t="s">
        <v>33</v>
      </c>
      <c r="K45" s="39" t="s">
        <v>6361</v>
      </c>
      <c r="L45" s="39"/>
      <c r="M45" s="114"/>
      <c r="N45" s="288">
        <v>300000</v>
      </c>
      <c r="O45" s="114">
        <f t="shared" si="0"/>
        <v>299.04999999998836</v>
      </c>
    </row>
    <row r="46" spans="1:16" ht="22.05" customHeight="1" x14ac:dyDescent="0.2">
      <c r="A46" s="26">
        <v>45884</v>
      </c>
      <c r="B46" s="20" t="s">
        <v>44</v>
      </c>
      <c r="C46" s="112"/>
      <c r="D46" s="113"/>
      <c r="E46" s="113" t="s">
        <v>1118</v>
      </c>
      <c r="F46" s="22" t="s">
        <v>99</v>
      </c>
      <c r="G46" s="22"/>
      <c r="H46" s="21" t="s">
        <v>21</v>
      </c>
      <c r="I46" s="21" t="s">
        <v>81</v>
      </c>
      <c r="J46" s="21" t="s">
        <v>167</v>
      </c>
      <c r="K46" s="39" t="s">
        <v>1162</v>
      </c>
      <c r="L46" s="39"/>
      <c r="M46" s="114">
        <v>301000</v>
      </c>
      <c r="N46" s="288"/>
      <c r="O46" s="114">
        <f t="shared" si="0"/>
        <v>301299.05</v>
      </c>
    </row>
    <row r="47" spans="1:16" ht="22.05" customHeight="1" x14ac:dyDescent="0.2">
      <c r="A47" s="26">
        <v>45884</v>
      </c>
      <c r="B47" s="20" t="s">
        <v>44</v>
      </c>
      <c r="C47" s="112"/>
      <c r="D47" s="113"/>
      <c r="E47" s="113" t="s">
        <v>5557</v>
      </c>
      <c r="F47" s="22" t="s">
        <v>78</v>
      </c>
      <c r="G47" s="22">
        <v>43</v>
      </c>
      <c r="H47" s="21" t="s">
        <v>22</v>
      </c>
      <c r="I47" s="21" t="s">
        <v>81</v>
      </c>
      <c r="J47" s="21" t="s">
        <v>33</v>
      </c>
      <c r="K47" s="39" t="s">
        <v>846</v>
      </c>
      <c r="L47" s="39"/>
      <c r="M47" s="114"/>
      <c r="N47" s="120">
        <v>300000</v>
      </c>
      <c r="O47" s="114">
        <f t="shared" si="0"/>
        <v>1299.0499999999884</v>
      </c>
    </row>
    <row r="48" spans="1:16" ht="22.05" customHeight="1" x14ac:dyDescent="0.2">
      <c r="A48" s="26">
        <v>45888</v>
      </c>
      <c r="B48" s="20" t="s">
        <v>44</v>
      </c>
      <c r="C48" s="112">
        <v>278425</v>
      </c>
      <c r="D48" s="113"/>
      <c r="E48" s="113" t="s">
        <v>1118</v>
      </c>
      <c r="F48" s="22" t="s">
        <v>99</v>
      </c>
      <c r="G48" s="22"/>
      <c r="H48" s="21" t="s">
        <v>21</v>
      </c>
      <c r="I48" s="21" t="s">
        <v>81</v>
      </c>
      <c r="J48" s="21" t="s">
        <v>167</v>
      </c>
      <c r="K48" s="39" t="s">
        <v>1162</v>
      </c>
      <c r="L48" s="39"/>
      <c r="M48" s="114">
        <v>11500</v>
      </c>
      <c r="N48" s="120"/>
      <c r="O48" s="114">
        <f t="shared" si="0"/>
        <v>12799.049999999988</v>
      </c>
    </row>
    <row r="49" spans="1:16" ht="22.05" customHeight="1" x14ac:dyDescent="0.2">
      <c r="A49" s="26">
        <v>45888</v>
      </c>
      <c r="B49" s="20" t="s">
        <v>44</v>
      </c>
      <c r="C49" s="112"/>
      <c r="D49" s="113"/>
      <c r="E49" s="113" t="s">
        <v>6359</v>
      </c>
      <c r="F49" s="22" t="s">
        <v>78</v>
      </c>
      <c r="G49" s="22">
        <v>46</v>
      </c>
      <c r="H49" s="21" t="s">
        <v>22</v>
      </c>
      <c r="I49" s="21" t="s">
        <v>59</v>
      </c>
      <c r="J49" s="21" t="s">
        <v>59</v>
      </c>
      <c r="K49" s="39" t="s">
        <v>635</v>
      </c>
      <c r="L49" s="39"/>
      <c r="M49" s="114"/>
      <c r="N49" s="120">
        <v>10296</v>
      </c>
      <c r="O49" s="114">
        <f t="shared" si="0"/>
        <v>2503.0499999999884</v>
      </c>
    </row>
    <row r="50" spans="1:16" ht="22.05" customHeight="1" x14ac:dyDescent="0.2">
      <c r="A50" s="26">
        <v>45888</v>
      </c>
      <c r="B50" s="20" t="s">
        <v>44</v>
      </c>
      <c r="C50" s="289"/>
      <c r="D50" s="8"/>
      <c r="E50" s="289" t="s">
        <v>608</v>
      </c>
      <c r="F50" s="93" t="s">
        <v>77</v>
      </c>
      <c r="G50" s="8"/>
      <c r="H50" s="93" t="s">
        <v>22</v>
      </c>
      <c r="I50" s="93" t="s">
        <v>57</v>
      </c>
      <c r="J50" s="93" t="s">
        <v>85</v>
      </c>
      <c r="K50" s="8" t="s">
        <v>611</v>
      </c>
      <c r="L50" s="8"/>
      <c r="M50" s="154"/>
      <c r="N50" s="483">
        <v>490</v>
      </c>
      <c r="O50" s="114">
        <f t="shared" si="0"/>
        <v>2013.0499999999884</v>
      </c>
    </row>
    <row r="51" spans="1:16" ht="22.05" customHeight="1" x14ac:dyDescent="0.2">
      <c r="A51" s="26">
        <v>45888</v>
      </c>
      <c r="B51" s="20" t="s">
        <v>44</v>
      </c>
      <c r="C51" s="28"/>
      <c r="D51" s="28"/>
      <c r="E51" s="156" t="s">
        <v>609</v>
      </c>
      <c r="F51" s="93" t="s">
        <v>77</v>
      </c>
      <c r="H51" s="28" t="s">
        <v>22</v>
      </c>
      <c r="I51" s="28" t="s">
        <v>57</v>
      </c>
      <c r="J51" s="28" t="s">
        <v>85</v>
      </c>
      <c r="K51" s="25" t="s">
        <v>611</v>
      </c>
      <c r="M51" s="252"/>
      <c r="N51" s="253">
        <v>78.400000000000006</v>
      </c>
      <c r="O51" s="114">
        <f t="shared" si="0"/>
        <v>1934.6499999999883</v>
      </c>
    </row>
    <row r="52" spans="1:16" ht="22.05" customHeight="1" x14ac:dyDescent="0.2">
      <c r="A52" s="26">
        <v>45891</v>
      </c>
      <c r="B52" s="20" t="s">
        <v>44</v>
      </c>
      <c r="C52" s="289">
        <v>456160</v>
      </c>
      <c r="D52" s="28"/>
      <c r="E52" s="156" t="s">
        <v>1118</v>
      </c>
      <c r="F52" s="93" t="s">
        <v>99</v>
      </c>
      <c r="H52" s="28" t="s">
        <v>21</v>
      </c>
      <c r="I52" s="28" t="s">
        <v>81</v>
      </c>
      <c r="J52" s="28" t="s">
        <v>167</v>
      </c>
      <c r="K52" s="25" t="s">
        <v>1162</v>
      </c>
      <c r="M52" s="252">
        <v>125000</v>
      </c>
      <c r="N52" s="253"/>
      <c r="O52" s="114">
        <f t="shared" si="0"/>
        <v>126934.65</v>
      </c>
    </row>
    <row r="53" spans="1:16" ht="22.05" customHeight="1" x14ac:dyDescent="0.2">
      <c r="A53" s="26">
        <v>45891</v>
      </c>
      <c r="B53" s="20" t="s">
        <v>44</v>
      </c>
      <c r="C53" s="28"/>
      <c r="D53" s="28"/>
      <c r="E53" s="156" t="s">
        <v>5557</v>
      </c>
      <c r="F53" s="93" t="s">
        <v>78</v>
      </c>
      <c r="G53" s="28">
        <v>44</v>
      </c>
      <c r="H53" s="28" t="s">
        <v>22</v>
      </c>
      <c r="I53" s="28" t="s">
        <v>81</v>
      </c>
      <c r="J53" s="28" t="s">
        <v>33</v>
      </c>
      <c r="K53" s="25" t="s">
        <v>6362</v>
      </c>
      <c r="M53" s="252"/>
      <c r="N53" s="253">
        <v>125500</v>
      </c>
      <c r="O53" s="114">
        <f t="shared" si="0"/>
        <v>1434.6499999999942</v>
      </c>
    </row>
    <row r="54" spans="1:16" ht="22.05" customHeight="1" x14ac:dyDescent="0.2">
      <c r="A54" s="26">
        <v>45897</v>
      </c>
      <c r="B54" s="20" t="s">
        <v>44</v>
      </c>
      <c r="C54" s="28">
        <v>167026</v>
      </c>
      <c r="D54" s="28"/>
      <c r="E54" s="156" t="s">
        <v>1118</v>
      </c>
      <c r="F54" s="93" t="s">
        <v>99</v>
      </c>
      <c r="H54" s="28" t="s">
        <v>21</v>
      </c>
      <c r="I54" s="28" t="s">
        <v>81</v>
      </c>
      <c r="J54" s="28" t="s">
        <v>167</v>
      </c>
      <c r="K54" s="25" t="s">
        <v>1162</v>
      </c>
      <c r="M54" s="252">
        <v>155000</v>
      </c>
      <c r="N54" s="253"/>
      <c r="O54" s="114">
        <f t="shared" si="0"/>
        <v>156434.65</v>
      </c>
    </row>
    <row r="55" spans="1:16" ht="22.05" customHeight="1" x14ac:dyDescent="0.2">
      <c r="A55" s="26">
        <v>45897</v>
      </c>
      <c r="B55" s="20" t="s">
        <v>44</v>
      </c>
      <c r="C55" s="28"/>
      <c r="D55" s="28"/>
      <c r="E55" s="156" t="s">
        <v>5557</v>
      </c>
      <c r="F55" s="93" t="s">
        <v>78</v>
      </c>
      <c r="G55" s="28">
        <v>45</v>
      </c>
      <c r="H55" s="28" t="s">
        <v>22</v>
      </c>
      <c r="I55" s="28" t="s">
        <v>81</v>
      </c>
      <c r="J55" s="28" t="s">
        <v>33</v>
      </c>
      <c r="K55" s="25" t="s">
        <v>846</v>
      </c>
      <c r="M55" s="252"/>
      <c r="N55" s="253">
        <v>150000</v>
      </c>
      <c r="O55" s="114">
        <f t="shared" si="0"/>
        <v>6434.6499999999942</v>
      </c>
    </row>
    <row r="56" spans="1:16" ht="22.05" customHeight="1" x14ac:dyDescent="0.2">
      <c r="A56" s="26">
        <v>45898</v>
      </c>
      <c r="B56" s="20" t="s">
        <v>44</v>
      </c>
      <c r="C56" s="28"/>
      <c r="D56" s="28"/>
      <c r="E56" s="156" t="s">
        <v>608</v>
      </c>
      <c r="F56" s="93" t="s">
        <v>77</v>
      </c>
      <c r="H56" s="28" t="s">
        <v>22</v>
      </c>
      <c r="I56" s="28" t="s">
        <v>57</v>
      </c>
      <c r="J56" s="28" t="s">
        <v>85</v>
      </c>
      <c r="K56" s="25" t="s">
        <v>611</v>
      </c>
      <c r="M56" s="252"/>
      <c r="N56" s="253">
        <v>75</v>
      </c>
      <c r="O56" s="114">
        <f t="shared" si="0"/>
        <v>6359.6499999999942</v>
      </c>
    </row>
    <row r="57" spans="1:16" ht="22.05" customHeight="1" thickBot="1" x14ac:dyDescent="0.25">
      <c r="A57" s="374">
        <v>45898</v>
      </c>
      <c r="B57" s="47" t="s">
        <v>44</v>
      </c>
      <c r="C57" s="69"/>
      <c r="D57" s="69"/>
      <c r="E57" s="427" t="s">
        <v>609</v>
      </c>
      <c r="F57" s="377" t="s">
        <v>77</v>
      </c>
      <c r="G57" s="69"/>
      <c r="H57" s="69" t="s">
        <v>22</v>
      </c>
      <c r="I57" s="69" t="s">
        <v>57</v>
      </c>
      <c r="J57" s="69" t="s">
        <v>85</v>
      </c>
      <c r="K57" s="89" t="s">
        <v>611</v>
      </c>
      <c r="L57" s="89"/>
      <c r="M57" s="447"/>
      <c r="N57" s="448">
        <v>12</v>
      </c>
      <c r="O57" s="517">
        <f t="shared" si="0"/>
        <v>6347.6499999999942</v>
      </c>
      <c r="P57" s="89"/>
    </row>
    <row r="58" spans="1:16" ht="22.05" customHeight="1" x14ac:dyDescent="0.2">
      <c r="A58" s="26">
        <v>45901</v>
      </c>
      <c r="B58" s="20" t="s">
        <v>44</v>
      </c>
      <c r="C58" s="28"/>
      <c r="D58" s="28"/>
      <c r="E58" s="156" t="s">
        <v>1136</v>
      </c>
      <c r="F58" s="93" t="s">
        <v>120</v>
      </c>
      <c r="H58" s="28" t="s">
        <v>22</v>
      </c>
      <c r="I58" s="28" t="s">
        <v>54</v>
      </c>
      <c r="J58" s="28" t="s">
        <v>44</v>
      </c>
      <c r="K58" s="25" t="s">
        <v>1163</v>
      </c>
      <c r="M58" s="252"/>
      <c r="N58" s="253">
        <v>3984.24</v>
      </c>
      <c r="O58" s="114">
        <f t="shared" si="0"/>
        <v>2363.4099999999944</v>
      </c>
    </row>
    <row r="59" spans="1:16" ht="22.05" customHeight="1" x14ac:dyDescent="0.2">
      <c r="A59" s="26">
        <v>45903</v>
      </c>
      <c r="B59" s="20" t="s">
        <v>44</v>
      </c>
      <c r="C59" s="28">
        <v>182234</v>
      </c>
      <c r="D59" s="28"/>
      <c r="E59" s="156" t="s">
        <v>1118</v>
      </c>
      <c r="F59" s="93" t="s">
        <v>99</v>
      </c>
      <c r="H59" s="28" t="s">
        <v>21</v>
      </c>
      <c r="I59" s="28" t="s">
        <v>81</v>
      </c>
      <c r="J59" s="28" t="s">
        <v>167</v>
      </c>
      <c r="K59" s="25" t="s">
        <v>1162</v>
      </c>
      <c r="M59" s="252">
        <v>251000</v>
      </c>
      <c r="N59" s="253"/>
      <c r="O59" s="114">
        <f t="shared" si="0"/>
        <v>253363.41</v>
      </c>
    </row>
    <row r="60" spans="1:16" ht="22.05" customHeight="1" x14ac:dyDescent="0.2">
      <c r="A60" s="26">
        <v>45903</v>
      </c>
      <c r="B60" s="20" t="s">
        <v>44</v>
      </c>
      <c r="C60" s="28"/>
      <c r="D60" s="28"/>
      <c r="E60" s="156" t="s">
        <v>5557</v>
      </c>
      <c r="F60" s="93" t="s">
        <v>78</v>
      </c>
      <c r="G60" s="28">
        <v>47</v>
      </c>
      <c r="H60" s="28" t="s">
        <v>22</v>
      </c>
      <c r="I60" s="28" t="s">
        <v>81</v>
      </c>
      <c r="J60" s="28" t="s">
        <v>33</v>
      </c>
      <c r="K60" s="25" t="s">
        <v>846</v>
      </c>
      <c r="M60" s="252"/>
      <c r="N60" s="253">
        <v>250000</v>
      </c>
      <c r="O60" s="114">
        <f t="shared" si="0"/>
        <v>3363.4100000000035</v>
      </c>
    </row>
    <row r="61" spans="1:16" ht="22.05" customHeight="1" x14ac:dyDescent="0.2">
      <c r="A61" s="26">
        <v>45904</v>
      </c>
      <c r="B61" s="20" t="s">
        <v>44</v>
      </c>
      <c r="C61" s="28"/>
      <c r="D61" s="28"/>
      <c r="E61" s="156" t="s">
        <v>1118</v>
      </c>
      <c r="F61" s="93" t="s">
        <v>99</v>
      </c>
      <c r="H61" s="28" t="s">
        <v>21</v>
      </c>
      <c r="I61" s="28" t="s">
        <v>81</v>
      </c>
      <c r="J61" s="28" t="s">
        <v>167</v>
      </c>
      <c r="K61" s="25" t="s">
        <v>1162</v>
      </c>
      <c r="M61" s="252">
        <v>251500</v>
      </c>
      <c r="N61" s="253"/>
      <c r="O61" s="114">
        <f t="shared" si="0"/>
        <v>254863.41</v>
      </c>
    </row>
    <row r="62" spans="1:16" ht="22.05" customHeight="1" x14ac:dyDescent="0.2">
      <c r="A62" s="26">
        <v>45904</v>
      </c>
      <c r="B62" s="20" t="s">
        <v>44</v>
      </c>
      <c r="C62" s="28"/>
      <c r="D62" s="28"/>
      <c r="E62" s="156" t="s">
        <v>5557</v>
      </c>
      <c r="F62" s="93" t="s">
        <v>78</v>
      </c>
      <c r="G62" s="28">
        <v>48</v>
      </c>
      <c r="H62" s="28" t="s">
        <v>22</v>
      </c>
      <c r="I62" s="28" t="s">
        <v>81</v>
      </c>
      <c r="J62" s="28" t="s">
        <v>33</v>
      </c>
      <c r="K62" s="25" t="s">
        <v>846</v>
      </c>
      <c r="M62" s="252"/>
      <c r="N62" s="253">
        <v>250000</v>
      </c>
      <c r="O62" s="114">
        <f t="shared" si="0"/>
        <v>4863.4100000000035</v>
      </c>
    </row>
    <row r="63" spans="1:16" ht="22.05" customHeight="1" x14ac:dyDescent="0.2">
      <c r="A63" s="26">
        <v>45905</v>
      </c>
      <c r="B63" s="20" t="s">
        <v>44</v>
      </c>
      <c r="C63" s="28"/>
      <c r="D63" s="28"/>
      <c r="E63" s="156" t="s">
        <v>1118</v>
      </c>
      <c r="F63" s="93" t="s">
        <v>99</v>
      </c>
      <c r="H63" s="28" t="s">
        <v>21</v>
      </c>
      <c r="I63" s="28" t="s">
        <v>81</v>
      </c>
      <c r="J63" s="28" t="s">
        <v>167</v>
      </c>
      <c r="K63" s="25" t="s">
        <v>1162</v>
      </c>
      <c r="M63" s="252">
        <v>209000</v>
      </c>
      <c r="N63" s="253"/>
      <c r="O63" s="114">
        <f t="shared" si="0"/>
        <v>213863.41</v>
      </c>
    </row>
    <row r="64" spans="1:16" ht="22.05" customHeight="1" x14ac:dyDescent="0.2">
      <c r="A64" s="26">
        <v>45905</v>
      </c>
      <c r="B64" s="20" t="s">
        <v>44</v>
      </c>
      <c r="C64" s="28"/>
      <c r="D64" s="28"/>
      <c r="E64" s="156" t="s">
        <v>5557</v>
      </c>
      <c r="F64" s="93" t="s">
        <v>78</v>
      </c>
      <c r="G64" s="28">
        <v>49</v>
      </c>
      <c r="H64" s="28" t="s">
        <v>22</v>
      </c>
      <c r="I64" s="28" t="s">
        <v>81</v>
      </c>
      <c r="J64" s="28" t="s">
        <v>33</v>
      </c>
      <c r="K64" s="25" t="s">
        <v>846</v>
      </c>
      <c r="M64" s="252"/>
      <c r="N64" s="253">
        <v>208350</v>
      </c>
      <c r="O64" s="114">
        <f t="shared" si="0"/>
        <v>5513.4100000000035</v>
      </c>
    </row>
    <row r="65" spans="1:16" ht="22.05" customHeight="1" x14ac:dyDescent="0.2">
      <c r="A65" s="26">
        <v>45917</v>
      </c>
      <c r="B65" s="20" t="s">
        <v>44</v>
      </c>
      <c r="C65" s="28"/>
      <c r="D65" s="28"/>
      <c r="E65" s="156" t="s">
        <v>608</v>
      </c>
      <c r="F65" s="93" t="s">
        <v>77</v>
      </c>
      <c r="H65" s="28" t="s">
        <v>22</v>
      </c>
      <c r="I65" s="28" t="s">
        <v>57</v>
      </c>
      <c r="J65" s="28" t="s">
        <v>85</v>
      </c>
      <c r="K65" s="25" t="s">
        <v>611</v>
      </c>
      <c r="M65" s="252"/>
      <c r="N65" s="253">
        <v>490</v>
      </c>
      <c r="O65" s="114">
        <f t="shared" si="0"/>
        <v>5023.4100000000035</v>
      </c>
    </row>
    <row r="66" spans="1:16" ht="22.05" customHeight="1" x14ac:dyDescent="0.2">
      <c r="A66" s="26">
        <v>45917</v>
      </c>
      <c r="B66" s="20" t="s">
        <v>44</v>
      </c>
      <c r="C66" s="28"/>
      <c r="D66" s="28"/>
      <c r="E66" s="156" t="s">
        <v>609</v>
      </c>
      <c r="F66" s="93" t="s">
        <v>77</v>
      </c>
      <c r="H66" s="28" t="s">
        <v>22</v>
      </c>
      <c r="I66" s="28" t="s">
        <v>57</v>
      </c>
      <c r="J66" s="28" t="s">
        <v>85</v>
      </c>
      <c r="K66" s="25" t="s">
        <v>611</v>
      </c>
      <c r="M66" s="252"/>
      <c r="N66" s="253">
        <v>78.400000000000006</v>
      </c>
      <c r="O66" s="114">
        <f t="shared" si="0"/>
        <v>4945.0100000000039</v>
      </c>
    </row>
    <row r="67" spans="1:16" ht="22.05" customHeight="1" x14ac:dyDescent="0.2">
      <c r="A67" s="26">
        <v>45926</v>
      </c>
      <c r="B67" s="20" t="s">
        <v>44</v>
      </c>
      <c r="C67" s="28">
        <v>273708</v>
      </c>
      <c r="D67" s="28"/>
      <c r="E67" s="156" t="s">
        <v>29</v>
      </c>
      <c r="F67" s="93" t="s">
        <v>99</v>
      </c>
      <c r="H67" s="28" t="s">
        <v>21</v>
      </c>
      <c r="I67" s="28" t="s">
        <v>81</v>
      </c>
      <c r="J67" s="28" t="s">
        <v>167</v>
      </c>
      <c r="K67" s="25" t="s">
        <v>1162</v>
      </c>
      <c r="M67" s="252">
        <v>195000</v>
      </c>
      <c r="N67" s="253"/>
      <c r="O67" s="114">
        <f t="shared" si="0"/>
        <v>199945.01</v>
      </c>
    </row>
    <row r="68" spans="1:16" ht="22.05" customHeight="1" x14ac:dyDescent="0.2">
      <c r="A68" s="26">
        <v>45926</v>
      </c>
      <c r="B68" s="20" t="s">
        <v>44</v>
      </c>
      <c r="C68" s="28"/>
      <c r="D68" s="28"/>
      <c r="E68" s="156" t="s">
        <v>5557</v>
      </c>
      <c r="F68" s="93" t="s">
        <v>7805</v>
      </c>
      <c r="H68" s="28" t="s">
        <v>22</v>
      </c>
      <c r="I68" s="28" t="s">
        <v>81</v>
      </c>
      <c r="J68" s="28" t="s">
        <v>33</v>
      </c>
      <c r="K68" s="25" t="s">
        <v>7813</v>
      </c>
      <c r="M68" s="252"/>
      <c r="N68" s="253">
        <v>170000</v>
      </c>
      <c r="O68" s="114">
        <f t="shared" si="0"/>
        <v>29945.010000000009</v>
      </c>
    </row>
    <row r="69" spans="1:16" ht="22.05" customHeight="1" x14ac:dyDescent="0.2">
      <c r="A69" s="26">
        <v>45930</v>
      </c>
      <c r="B69" s="20" t="s">
        <v>44</v>
      </c>
      <c r="C69" s="28"/>
      <c r="D69" s="28"/>
      <c r="E69" s="156" t="s">
        <v>1136</v>
      </c>
      <c r="F69" s="93" t="s">
        <v>120</v>
      </c>
      <c r="H69" s="531" t="s">
        <v>22</v>
      </c>
      <c r="I69" s="531" t="s">
        <v>54</v>
      </c>
      <c r="J69" s="531" t="s">
        <v>61</v>
      </c>
      <c r="K69" s="25" t="s">
        <v>1163</v>
      </c>
      <c r="M69" s="252"/>
      <c r="N69" s="253">
        <v>27576.84</v>
      </c>
      <c r="O69" s="114">
        <f t="shared" si="0"/>
        <v>2368.1700000000092</v>
      </c>
    </row>
    <row r="70" spans="1:16" ht="22.05" customHeight="1" x14ac:dyDescent="0.2">
      <c r="A70" s="26">
        <v>45930</v>
      </c>
      <c r="B70" s="20" t="s">
        <v>44</v>
      </c>
      <c r="C70" s="28"/>
      <c r="D70" s="28"/>
      <c r="E70" s="156" t="s">
        <v>608</v>
      </c>
      <c r="F70" s="93" t="s">
        <v>77</v>
      </c>
      <c r="H70" s="28" t="s">
        <v>22</v>
      </c>
      <c r="I70" s="28" t="s">
        <v>57</v>
      </c>
      <c r="J70" s="28" t="s">
        <v>85</v>
      </c>
      <c r="K70" s="25" t="s">
        <v>611</v>
      </c>
      <c r="M70" s="252"/>
      <c r="N70" s="253">
        <v>60</v>
      </c>
      <c r="O70" s="114">
        <f t="shared" si="0"/>
        <v>2308.1700000000092</v>
      </c>
    </row>
    <row r="71" spans="1:16" ht="22.05" customHeight="1" thickBot="1" x14ac:dyDescent="0.25">
      <c r="A71" s="374">
        <v>45930</v>
      </c>
      <c r="B71" s="47" t="s">
        <v>44</v>
      </c>
      <c r="C71" s="69"/>
      <c r="D71" s="69"/>
      <c r="E71" s="427" t="s">
        <v>609</v>
      </c>
      <c r="F71" s="377" t="s">
        <v>77</v>
      </c>
      <c r="G71" s="69"/>
      <c r="H71" s="69" t="s">
        <v>22</v>
      </c>
      <c r="I71" s="69" t="s">
        <v>57</v>
      </c>
      <c r="J71" s="69" t="s">
        <v>85</v>
      </c>
      <c r="K71" s="89" t="s">
        <v>611</v>
      </c>
      <c r="L71" s="89"/>
      <c r="M71" s="447"/>
      <c r="N71" s="448">
        <v>9.6</v>
      </c>
      <c r="O71" s="517">
        <f t="shared" si="0"/>
        <v>2298.5700000000093</v>
      </c>
      <c r="P71" s="89"/>
    </row>
    <row r="72" spans="1:16" ht="22.05" customHeight="1" x14ac:dyDescent="0.2">
      <c r="A72" s="26">
        <v>45944</v>
      </c>
      <c r="B72" s="20" t="s">
        <v>44</v>
      </c>
      <c r="C72" s="28"/>
      <c r="D72" s="28"/>
      <c r="E72" s="156" t="s">
        <v>608</v>
      </c>
      <c r="F72" s="93" t="s">
        <v>77</v>
      </c>
      <c r="H72" s="28" t="s">
        <v>22</v>
      </c>
      <c r="I72" s="28" t="s">
        <v>57</v>
      </c>
      <c r="J72" s="28" t="s">
        <v>85</v>
      </c>
      <c r="K72" s="25" t="s">
        <v>611</v>
      </c>
      <c r="M72" s="252"/>
      <c r="N72" s="253">
        <v>490</v>
      </c>
      <c r="O72" s="114">
        <f t="shared" si="0"/>
        <v>1808.5700000000093</v>
      </c>
    </row>
    <row r="73" spans="1:16" ht="22.05" customHeight="1" thickBot="1" x14ac:dyDescent="0.25">
      <c r="A73" s="374">
        <v>45944</v>
      </c>
      <c r="B73" s="47" t="s">
        <v>44</v>
      </c>
      <c r="C73" s="69"/>
      <c r="D73" s="69"/>
      <c r="E73" s="427" t="s">
        <v>609</v>
      </c>
      <c r="F73" s="377" t="s">
        <v>77</v>
      </c>
      <c r="G73" s="69"/>
      <c r="H73" s="69" t="s">
        <v>22</v>
      </c>
      <c r="I73" s="69" t="s">
        <v>57</v>
      </c>
      <c r="J73" s="69" t="s">
        <v>85</v>
      </c>
      <c r="K73" s="89" t="s">
        <v>611</v>
      </c>
      <c r="L73" s="89"/>
      <c r="M73" s="447"/>
      <c r="N73" s="448">
        <v>78.400000000000006</v>
      </c>
      <c r="O73" s="517">
        <f t="shared" si="0"/>
        <v>1730.1700000000092</v>
      </c>
      <c r="P73" s="89"/>
    </row>
    <row r="74" spans="1:16" ht="22.05" customHeight="1" x14ac:dyDescent="0.2">
      <c r="A74" s="26">
        <v>45967</v>
      </c>
      <c r="B74" s="20" t="s">
        <v>44</v>
      </c>
      <c r="C74" s="28">
        <v>175858</v>
      </c>
      <c r="D74" s="28"/>
      <c r="E74" s="156" t="s">
        <v>1118</v>
      </c>
      <c r="F74" s="93" t="s">
        <v>99</v>
      </c>
      <c r="H74" s="28" t="s">
        <v>21</v>
      </c>
      <c r="I74" s="28" t="s">
        <v>81</v>
      </c>
      <c r="J74" s="28" t="s">
        <v>167</v>
      </c>
      <c r="K74" s="25" t="s">
        <v>1162</v>
      </c>
      <c r="M74" s="252">
        <v>365000</v>
      </c>
      <c r="N74" s="253"/>
      <c r="O74" s="114">
        <f t="shared" si="0"/>
        <v>366730.17</v>
      </c>
    </row>
    <row r="75" spans="1:16" ht="22.05" customHeight="1" x14ac:dyDescent="0.2">
      <c r="A75" s="26">
        <v>45967</v>
      </c>
      <c r="B75" s="20" t="s">
        <v>44</v>
      </c>
      <c r="C75" s="28"/>
      <c r="D75" s="28"/>
      <c r="E75" s="156" t="s">
        <v>5557</v>
      </c>
      <c r="F75" s="93" t="s">
        <v>7806</v>
      </c>
      <c r="H75" s="28" t="s">
        <v>22</v>
      </c>
      <c r="I75" s="28" t="s">
        <v>81</v>
      </c>
      <c r="J75" s="28" t="s">
        <v>33</v>
      </c>
      <c r="K75" s="25" t="s">
        <v>846</v>
      </c>
      <c r="M75" s="252"/>
      <c r="N75" s="253">
        <v>364000</v>
      </c>
      <c r="O75" s="114">
        <f t="shared" si="0"/>
        <v>2730.1699999999837</v>
      </c>
    </row>
    <row r="76" spans="1:16" ht="22.05" customHeight="1" x14ac:dyDescent="0.2">
      <c r="A76" s="26">
        <v>45972</v>
      </c>
      <c r="B76" s="20" t="s">
        <v>44</v>
      </c>
      <c r="C76" s="28">
        <v>116575</v>
      </c>
      <c r="D76" s="28"/>
      <c r="E76" s="156" t="s">
        <v>1118</v>
      </c>
      <c r="F76" s="93" t="s">
        <v>99</v>
      </c>
      <c r="H76" s="28" t="s">
        <v>21</v>
      </c>
      <c r="I76" s="28" t="s">
        <v>81</v>
      </c>
      <c r="J76" s="28" t="s">
        <v>167</v>
      </c>
      <c r="K76" s="25" t="s">
        <v>1162</v>
      </c>
      <c r="M76" s="252">
        <v>401500</v>
      </c>
      <c r="N76" s="253"/>
      <c r="O76" s="114">
        <f t="shared" si="0"/>
        <v>404230.17</v>
      </c>
    </row>
    <row r="77" spans="1:16" ht="22.05" customHeight="1" x14ac:dyDescent="0.2">
      <c r="A77" s="26">
        <v>45972</v>
      </c>
      <c r="B77" s="20" t="s">
        <v>44</v>
      </c>
      <c r="C77" s="28"/>
      <c r="D77" s="28"/>
      <c r="E77" s="156" t="s">
        <v>5557</v>
      </c>
      <c r="F77" s="93" t="s">
        <v>7807</v>
      </c>
      <c r="H77" s="28" t="s">
        <v>22</v>
      </c>
      <c r="I77" s="28" t="s">
        <v>81</v>
      </c>
      <c r="J77" s="28" t="s">
        <v>33</v>
      </c>
      <c r="K77" s="25" t="s">
        <v>846</v>
      </c>
      <c r="M77" s="252"/>
      <c r="N77" s="253">
        <v>400000</v>
      </c>
      <c r="O77" s="114">
        <f t="shared" si="0"/>
        <v>4230.1699999999837</v>
      </c>
    </row>
    <row r="78" spans="1:16" ht="22.05" customHeight="1" x14ac:dyDescent="0.2">
      <c r="A78" s="26">
        <v>45975</v>
      </c>
      <c r="B78" s="20" t="s">
        <v>44</v>
      </c>
      <c r="C78" s="28">
        <v>644806</v>
      </c>
      <c r="D78" s="28"/>
      <c r="E78" s="156" t="s">
        <v>29</v>
      </c>
      <c r="F78" s="93" t="s">
        <v>99</v>
      </c>
      <c r="H78" s="28" t="s">
        <v>21</v>
      </c>
      <c r="I78" s="28" t="s">
        <v>81</v>
      </c>
      <c r="J78" s="28" t="s">
        <v>167</v>
      </c>
      <c r="K78" s="25" t="s">
        <v>1162</v>
      </c>
      <c r="M78" s="252">
        <v>401000</v>
      </c>
      <c r="N78" s="253"/>
      <c r="O78" s="114">
        <f t="shared" si="0"/>
        <v>405230.17</v>
      </c>
    </row>
    <row r="79" spans="1:16" ht="22.05" customHeight="1" x14ac:dyDescent="0.2">
      <c r="A79" s="26">
        <v>45975</v>
      </c>
      <c r="B79" s="20" t="s">
        <v>44</v>
      </c>
      <c r="C79" s="28"/>
      <c r="D79" s="28"/>
      <c r="E79" s="156" t="s">
        <v>5557</v>
      </c>
      <c r="F79" s="93" t="s">
        <v>7808</v>
      </c>
      <c r="H79" s="28" t="s">
        <v>22</v>
      </c>
      <c r="I79" s="28" t="s">
        <v>81</v>
      </c>
      <c r="J79" s="28" t="s">
        <v>33</v>
      </c>
      <c r="K79" s="25" t="s">
        <v>846</v>
      </c>
      <c r="M79" s="252"/>
      <c r="N79" s="253">
        <v>400000</v>
      </c>
      <c r="O79" s="114">
        <f t="shared" si="0"/>
        <v>5230.1699999999837</v>
      </c>
    </row>
    <row r="80" spans="1:16" ht="22.05" customHeight="1" x14ac:dyDescent="0.2">
      <c r="A80" s="26">
        <v>45979</v>
      </c>
      <c r="B80" s="20" t="s">
        <v>44</v>
      </c>
      <c r="C80" s="28"/>
      <c r="D80" s="28"/>
      <c r="E80" s="156" t="s">
        <v>608</v>
      </c>
      <c r="F80" s="93" t="s">
        <v>77</v>
      </c>
      <c r="H80" s="28" t="s">
        <v>22</v>
      </c>
      <c r="I80" s="28" t="s">
        <v>57</v>
      </c>
      <c r="J80" s="28" t="s">
        <v>85</v>
      </c>
      <c r="K80" s="25" t="s">
        <v>611</v>
      </c>
      <c r="M80" s="252"/>
      <c r="N80" s="253">
        <v>490</v>
      </c>
      <c r="O80" s="114">
        <f t="shared" si="0"/>
        <v>4740.1699999999837</v>
      </c>
    </row>
    <row r="81" spans="1:16" ht="22.05" customHeight="1" x14ac:dyDescent="0.2">
      <c r="A81" s="26">
        <v>45979</v>
      </c>
      <c r="B81" s="20" t="s">
        <v>44</v>
      </c>
      <c r="C81" s="28"/>
      <c r="D81" s="28"/>
      <c r="E81" s="156" t="s">
        <v>609</v>
      </c>
      <c r="F81" s="93" t="s">
        <v>77</v>
      </c>
      <c r="H81" s="28" t="s">
        <v>22</v>
      </c>
      <c r="I81" s="28" t="s">
        <v>57</v>
      </c>
      <c r="J81" s="28" t="s">
        <v>85</v>
      </c>
      <c r="K81" s="25" t="s">
        <v>611</v>
      </c>
      <c r="M81" s="252"/>
      <c r="N81" s="253">
        <v>78.400000000000006</v>
      </c>
      <c r="O81" s="114">
        <f t="shared" si="0"/>
        <v>4661.7699999999841</v>
      </c>
    </row>
    <row r="82" spans="1:16" ht="22.05" customHeight="1" x14ac:dyDescent="0.2">
      <c r="A82" s="26">
        <v>45980</v>
      </c>
      <c r="B82" s="20" t="s">
        <v>44</v>
      </c>
      <c r="C82" s="28">
        <v>3224315211</v>
      </c>
      <c r="D82" s="28" t="s">
        <v>7809</v>
      </c>
      <c r="E82" s="156" t="s">
        <v>1118</v>
      </c>
      <c r="F82" s="93" t="s">
        <v>99</v>
      </c>
      <c r="H82" s="28" t="s">
        <v>21</v>
      </c>
      <c r="I82" s="28" t="s">
        <v>81</v>
      </c>
      <c r="J82" s="28" t="s">
        <v>168</v>
      </c>
      <c r="K82" s="25" t="s">
        <v>1162</v>
      </c>
      <c r="M82" s="252">
        <v>12000</v>
      </c>
      <c r="N82" s="253"/>
      <c r="O82" s="114">
        <f t="shared" si="0"/>
        <v>16661.769999999982</v>
      </c>
    </row>
    <row r="83" spans="1:16" ht="22.05" customHeight="1" x14ac:dyDescent="0.2">
      <c r="A83" s="26">
        <v>45980</v>
      </c>
      <c r="B83" s="20" t="s">
        <v>44</v>
      </c>
      <c r="C83" s="28">
        <v>30468</v>
      </c>
      <c r="D83" s="28"/>
      <c r="E83" s="156" t="s">
        <v>7781</v>
      </c>
      <c r="F83" s="93" t="s">
        <v>7810</v>
      </c>
      <c r="H83" s="28" t="s">
        <v>22</v>
      </c>
      <c r="I83" s="28" t="s">
        <v>59</v>
      </c>
      <c r="J83" s="28" t="s">
        <v>59</v>
      </c>
      <c r="K83" s="25" t="s">
        <v>635</v>
      </c>
      <c r="M83" s="252"/>
      <c r="N83" s="253">
        <v>11895</v>
      </c>
      <c r="O83" s="114">
        <f t="shared" si="0"/>
        <v>4766.7699999999822</v>
      </c>
    </row>
    <row r="84" spans="1:16" ht="22.05" customHeight="1" x14ac:dyDescent="0.2">
      <c r="A84" s="26">
        <v>45981</v>
      </c>
      <c r="B84" s="20" t="s">
        <v>44</v>
      </c>
      <c r="C84" s="28">
        <v>134364</v>
      </c>
      <c r="D84" s="28"/>
      <c r="E84" s="156" t="s">
        <v>1118</v>
      </c>
      <c r="F84" s="93" t="s">
        <v>99</v>
      </c>
      <c r="H84" s="28" t="s">
        <v>21</v>
      </c>
      <c r="I84" s="28" t="s">
        <v>81</v>
      </c>
      <c r="J84" s="28" t="s">
        <v>167</v>
      </c>
      <c r="K84" s="25" t="s">
        <v>1162</v>
      </c>
      <c r="M84" s="252">
        <v>201000</v>
      </c>
      <c r="N84" s="253"/>
      <c r="O84" s="114">
        <f t="shared" si="0"/>
        <v>205766.77</v>
      </c>
    </row>
    <row r="85" spans="1:16" ht="22.05" customHeight="1" x14ac:dyDescent="0.2">
      <c r="A85" s="26">
        <v>45981</v>
      </c>
      <c r="B85" s="20" t="s">
        <v>44</v>
      </c>
      <c r="C85" s="28"/>
      <c r="D85" s="28"/>
      <c r="E85" s="156" t="s">
        <v>5557</v>
      </c>
      <c r="F85" s="93" t="s">
        <v>7811</v>
      </c>
      <c r="H85" s="28" t="s">
        <v>22</v>
      </c>
      <c r="I85" s="28" t="s">
        <v>81</v>
      </c>
      <c r="J85" s="28" t="s">
        <v>33</v>
      </c>
      <c r="K85" s="25" t="s">
        <v>846</v>
      </c>
      <c r="M85" s="252"/>
      <c r="N85" s="253">
        <v>200000</v>
      </c>
      <c r="O85" s="114">
        <f t="shared" si="0"/>
        <v>5766.7699999999895</v>
      </c>
    </row>
    <row r="86" spans="1:16" ht="22.05" customHeight="1" x14ac:dyDescent="0.2">
      <c r="A86" s="26">
        <v>45989</v>
      </c>
      <c r="B86" s="20" t="s">
        <v>44</v>
      </c>
      <c r="C86" s="28">
        <v>536535</v>
      </c>
      <c r="D86" s="28"/>
      <c r="E86" s="156" t="s">
        <v>1118</v>
      </c>
      <c r="F86" s="93" t="s">
        <v>99</v>
      </c>
      <c r="H86" s="28" t="s">
        <v>21</v>
      </c>
      <c r="I86" s="28" t="s">
        <v>81</v>
      </c>
      <c r="J86" s="28" t="s">
        <v>167</v>
      </c>
      <c r="K86" s="25" t="s">
        <v>1162</v>
      </c>
      <c r="M86" s="252">
        <v>375500</v>
      </c>
      <c r="N86" s="253"/>
      <c r="O86" s="114">
        <f t="shared" si="0"/>
        <v>381266.77</v>
      </c>
    </row>
    <row r="87" spans="1:16" ht="22.05" customHeight="1" x14ac:dyDescent="0.2">
      <c r="A87" s="26">
        <v>45989</v>
      </c>
      <c r="B87" s="20" t="s">
        <v>44</v>
      </c>
      <c r="C87" s="28"/>
      <c r="D87" s="28"/>
      <c r="E87" s="156" t="s">
        <v>5557</v>
      </c>
      <c r="F87" s="93" t="s">
        <v>7812</v>
      </c>
      <c r="H87" s="28" t="s">
        <v>22</v>
      </c>
      <c r="I87" s="28" t="s">
        <v>81</v>
      </c>
      <c r="J87" s="28" t="s">
        <v>33</v>
      </c>
      <c r="K87" s="25" t="s">
        <v>846</v>
      </c>
      <c r="M87" s="252"/>
      <c r="N87" s="253">
        <v>375000</v>
      </c>
      <c r="O87" s="114">
        <f t="shared" si="0"/>
        <v>6266.7700000000186</v>
      </c>
    </row>
    <row r="88" spans="1:16" ht="22.05" customHeight="1" x14ac:dyDescent="0.2">
      <c r="A88" s="26">
        <v>45989</v>
      </c>
      <c r="B88" s="20" t="s">
        <v>44</v>
      </c>
      <c r="C88" s="28"/>
      <c r="D88" s="28"/>
      <c r="E88" s="156" t="s">
        <v>608</v>
      </c>
      <c r="F88" s="93" t="s">
        <v>77</v>
      </c>
      <c r="H88" s="28" t="s">
        <v>22</v>
      </c>
      <c r="I88" s="28" t="s">
        <v>57</v>
      </c>
      <c r="J88" s="28" t="s">
        <v>85</v>
      </c>
      <c r="K88" s="25" t="s">
        <v>611</v>
      </c>
      <c r="M88" s="252"/>
      <c r="N88" s="253">
        <v>90</v>
      </c>
      <c r="O88" s="114">
        <f t="shared" si="0"/>
        <v>6176.7700000000186</v>
      </c>
    </row>
    <row r="89" spans="1:16" ht="22.05" customHeight="1" thickBot="1" x14ac:dyDescent="0.25">
      <c r="A89" s="374">
        <v>45989</v>
      </c>
      <c r="B89" s="47" t="s">
        <v>44</v>
      </c>
      <c r="C89" s="69"/>
      <c r="D89" s="69"/>
      <c r="E89" s="427" t="s">
        <v>609</v>
      </c>
      <c r="F89" s="377" t="s">
        <v>77</v>
      </c>
      <c r="G89" s="69"/>
      <c r="H89" s="69" t="s">
        <v>22</v>
      </c>
      <c r="I89" s="69" t="s">
        <v>57</v>
      </c>
      <c r="J89" s="69" t="s">
        <v>85</v>
      </c>
      <c r="K89" s="89" t="s">
        <v>3485</v>
      </c>
      <c r="L89" s="89"/>
      <c r="M89" s="447"/>
      <c r="N89" s="448">
        <v>14.4</v>
      </c>
      <c r="O89" s="517">
        <f t="shared" si="0"/>
        <v>6162.370000000019</v>
      </c>
      <c r="P89" s="89"/>
    </row>
    <row r="90" spans="1:16" ht="22.05" customHeight="1" x14ac:dyDescent="0.2">
      <c r="A90" s="26">
        <v>45996</v>
      </c>
      <c r="B90" s="20" t="s">
        <v>44</v>
      </c>
      <c r="C90" s="28">
        <v>642461</v>
      </c>
      <c r="D90" s="28"/>
      <c r="E90" s="156" t="s">
        <v>1118</v>
      </c>
      <c r="F90" s="93" t="s">
        <v>99</v>
      </c>
      <c r="H90" s="28" t="s">
        <v>21</v>
      </c>
      <c r="I90" s="28" t="s">
        <v>81</v>
      </c>
      <c r="J90" s="28" t="s">
        <v>167</v>
      </c>
      <c r="K90" s="25" t="s">
        <v>1162</v>
      </c>
      <c r="M90" s="252">
        <v>241000</v>
      </c>
      <c r="N90" s="253"/>
      <c r="O90" s="114">
        <f t="shared" si="0"/>
        <v>247162.37000000002</v>
      </c>
    </row>
    <row r="91" spans="1:16" ht="22.05" customHeight="1" x14ac:dyDescent="0.2">
      <c r="A91" s="26">
        <v>45996</v>
      </c>
      <c r="B91" s="20" t="s">
        <v>44</v>
      </c>
      <c r="C91" s="28">
        <v>655157</v>
      </c>
      <c r="D91" s="28"/>
      <c r="E91" s="156" t="s">
        <v>1118</v>
      </c>
      <c r="F91" s="93" t="s">
        <v>99</v>
      </c>
      <c r="H91" s="28" t="s">
        <v>21</v>
      </c>
      <c r="I91" s="28" t="s">
        <v>81</v>
      </c>
      <c r="J91" s="28" t="s">
        <v>167</v>
      </c>
      <c r="K91" s="25" t="s">
        <v>1162</v>
      </c>
      <c r="M91" s="252">
        <v>122500</v>
      </c>
      <c r="N91" s="253"/>
      <c r="O91" s="114">
        <f t="shared" si="0"/>
        <v>369662.37</v>
      </c>
    </row>
    <row r="92" spans="1:16" ht="22.05" customHeight="1" x14ac:dyDescent="0.2">
      <c r="A92" s="26">
        <v>45996</v>
      </c>
      <c r="B92" s="20" t="s">
        <v>44</v>
      </c>
      <c r="C92" s="28"/>
      <c r="D92" s="28"/>
      <c r="E92" s="156" t="s">
        <v>5557</v>
      </c>
      <c r="F92" s="93" t="s">
        <v>7812</v>
      </c>
      <c r="H92" s="28" t="s">
        <v>22</v>
      </c>
      <c r="I92" s="28" t="s">
        <v>81</v>
      </c>
      <c r="J92" s="28" t="s">
        <v>33</v>
      </c>
      <c r="K92" s="25" t="s">
        <v>846</v>
      </c>
      <c r="M92" s="252"/>
      <c r="N92" s="253">
        <v>368000</v>
      </c>
      <c r="O92" s="114">
        <f t="shared" si="0"/>
        <v>1662.3699999999953</v>
      </c>
    </row>
    <row r="93" spans="1:16" ht="22.05" customHeight="1" x14ac:dyDescent="0.2">
      <c r="A93" s="26">
        <v>46000</v>
      </c>
      <c r="B93" s="20" t="s">
        <v>44</v>
      </c>
      <c r="C93" s="28"/>
      <c r="D93" s="28"/>
      <c r="E93" s="156" t="s">
        <v>608</v>
      </c>
      <c r="F93" s="93" t="s">
        <v>77</v>
      </c>
      <c r="H93" s="28" t="s">
        <v>22</v>
      </c>
      <c r="I93" s="28" t="s">
        <v>57</v>
      </c>
      <c r="J93" s="28" t="s">
        <v>85</v>
      </c>
      <c r="K93" s="25" t="s">
        <v>611</v>
      </c>
      <c r="M93" s="252"/>
      <c r="N93" s="253">
        <v>490</v>
      </c>
      <c r="O93" s="114">
        <f t="shared" si="0"/>
        <v>1172.3699999999953</v>
      </c>
    </row>
    <row r="94" spans="1:16" ht="22.05" customHeight="1" x14ac:dyDescent="0.2">
      <c r="A94" s="26">
        <v>46000</v>
      </c>
      <c r="B94" s="20" t="s">
        <v>44</v>
      </c>
      <c r="C94" s="28"/>
      <c r="D94" s="28"/>
      <c r="E94" s="156" t="s">
        <v>609</v>
      </c>
      <c r="F94" s="93" t="s">
        <v>77</v>
      </c>
      <c r="H94" s="28" t="s">
        <v>22</v>
      </c>
      <c r="I94" s="28" t="s">
        <v>57</v>
      </c>
      <c r="J94" s="28" t="s">
        <v>85</v>
      </c>
      <c r="K94" s="25" t="s">
        <v>611</v>
      </c>
      <c r="M94" s="252"/>
      <c r="N94" s="253">
        <v>78.400000000000006</v>
      </c>
      <c r="O94" s="114">
        <f t="shared" si="0"/>
        <v>1093.9699999999953</v>
      </c>
    </row>
    <row r="95" spans="1:16" ht="22.05" customHeight="1" x14ac:dyDescent="0.2">
      <c r="A95" s="26">
        <v>46002</v>
      </c>
      <c r="B95" s="20" t="s">
        <v>44</v>
      </c>
      <c r="C95" s="28">
        <v>560257</v>
      </c>
      <c r="D95" s="28"/>
      <c r="E95" s="156" t="s">
        <v>29</v>
      </c>
      <c r="F95" s="93" t="s">
        <v>99</v>
      </c>
      <c r="H95" s="28" t="s">
        <v>21</v>
      </c>
      <c r="I95" s="28" t="s">
        <v>81</v>
      </c>
      <c r="J95" s="28" t="s">
        <v>167</v>
      </c>
      <c r="K95" s="25" t="s">
        <v>1162</v>
      </c>
      <c r="M95" s="252">
        <v>551000</v>
      </c>
      <c r="N95" s="253"/>
      <c r="O95" s="114">
        <f t="shared" si="0"/>
        <v>552093.97</v>
      </c>
    </row>
    <row r="96" spans="1:16" ht="22.05" customHeight="1" x14ac:dyDescent="0.2">
      <c r="A96" s="26">
        <v>46002</v>
      </c>
      <c r="B96" s="20" t="s">
        <v>44</v>
      </c>
      <c r="C96" s="28"/>
      <c r="D96" s="28"/>
      <c r="E96" s="156" t="s">
        <v>5557</v>
      </c>
      <c r="F96" s="93" t="s">
        <v>8763</v>
      </c>
      <c r="H96" s="28" t="s">
        <v>22</v>
      </c>
      <c r="I96" s="28" t="s">
        <v>81</v>
      </c>
      <c r="J96" s="28" t="s">
        <v>33</v>
      </c>
      <c r="K96" s="25" t="s">
        <v>846</v>
      </c>
      <c r="M96" s="252"/>
      <c r="N96" s="253">
        <v>550000</v>
      </c>
      <c r="O96" s="114">
        <f t="shared" si="0"/>
        <v>2093.9699999999721</v>
      </c>
    </row>
    <row r="97" spans="1:16" ht="22.05" customHeight="1" x14ac:dyDescent="0.2">
      <c r="A97" s="26">
        <v>46017</v>
      </c>
      <c r="B97" s="20" t="s">
        <v>44</v>
      </c>
      <c r="C97" s="28">
        <v>9368634613</v>
      </c>
      <c r="D97" s="28" t="s">
        <v>7809</v>
      </c>
      <c r="E97" s="156" t="s">
        <v>1118</v>
      </c>
      <c r="F97" s="93" t="s">
        <v>99</v>
      </c>
      <c r="H97" s="28" t="s">
        <v>21</v>
      </c>
      <c r="I97" s="28" t="s">
        <v>81</v>
      </c>
      <c r="J97" s="28" t="s">
        <v>168</v>
      </c>
      <c r="K97" s="25" t="s">
        <v>1162</v>
      </c>
      <c r="M97" s="252">
        <v>12000</v>
      </c>
      <c r="N97" s="253"/>
      <c r="O97" s="114">
        <f t="shared" si="0"/>
        <v>14093.969999999972</v>
      </c>
    </row>
    <row r="98" spans="1:16" ht="22.05" customHeight="1" x14ac:dyDescent="0.2">
      <c r="A98" s="26">
        <v>46021</v>
      </c>
      <c r="B98" s="20" t="s">
        <v>44</v>
      </c>
      <c r="C98" s="28"/>
      <c r="D98" s="28"/>
      <c r="E98" s="156" t="s">
        <v>1136</v>
      </c>
      <c r="F98" s="93" t="s">
        <v>120</v>
      </c>
      <c r="H98" s="531" t="s">
        <v>22</v>
      </c>
      <c r="I98" s="531" t="s">
        <v>54</v>
      </c>
      <c r="J98" s="531" t="s">
        <v>61</v>
      </c>
      <c r="K98" s="25" t="s">
        <v>1163</v>
      </c>
      <c r="M98" s="252"/>
      <c r="N98" s="253">
        <v>13000.05</v>
      </c>
      <c r="O98" s="114">
        <f t="shared" si="0"/>
        <v>1093.9199999999728</v>
      </c>
    </row>
    <row r="99" spans="1:16" ht="22.05" customHeight="1" x14ac:dyDescent="0.2">
      <c r="A99" s="26">
        <v>46022</v>
      </c>
      <c r="B99" s="20" t="s">
        <v>44</v>
      </c>
      <c r="C99" s="28">
        <v>163019</v>
      </c>
      <c r="D99" s="28"/>
      <c r="E99" s="156" t="s">
        <v>1118</v>
      </c>
      <c r="F99" s="93" t="s">
        <v>99</v>
      </c>
      <c r="H99" s="28" t="s">
        <v>21</v>
      </c>
      <c r="I99" s="28" t="s">
        <v>81</v>
      </c>
      <c r="J99" s="28" t="s">
        <v>167</v>
      </c>
      <c r="K99" s="25" t="s">
        <v>1162</v>
      </c>
      <c r="M99" s="252">
        <v>272900</v>
      </c>
      <c r="N99" s="253"/>
      <c r="O99" s="114">
        <f t="shared" si="0"/>
        <v>273993.92</v>
      </c>
    </row>
    <row r="100" spans="1:16" ht="22.05" customHeight="1" thickBot="1" x14ac:dyDescent="0.25">
      <c r="A100" s="374">
        <v>46022</v>
      </c>
      <c r="B100" s="47" t="s">
        <v>44</v>
      </c>
      <c r="C100" s="69"/>
      <c r="D100" s="69"/>
      <c r="E100" s="427" t="s">
        <v>5557</v>
      </c>
      <c r="F100" s="377" t="s">
        <v>8764</v>
      </c>
      <c r="G100" s="69"/>
      <c r="H100" s="69" t="s">
        <v>22</v>
      </c>
      <c r="I100" s="69" t="s">
        <v>81</v>
      </c>
      <c r="J100" s="69" t="s">
        <v>33</v>
      </c>
      <c r="K100" s="89" t="s">
        <v>846</v>
      </c>
      <c r="L100" s="89"/>
      <c r="M100" s="447"/>
      <c r="N100" s="448">
        <v>272750</v>
      </c>
      <c r="O100" s="517">
        <f t="shared" si="0"/>
        <v>1243.9199999999837</v>
      </c>
      <c r="P100" s="89"/>
    </row>
    <row r="101" spans="1:16" ht="22.05" customHeight="1" x14ac:dyDescent="0.2">
      <c r="B101" s="20" t="s">
        <v>44</v>
      </c>
      <c r="C101" s="28"/>
      <c r="D101" s="28"/>
      <c r="E101" s="156"/>
      <c r="M101" s="252"/>
      <c r="N101" s="253"/>
      <c r="O101" s="114">
        <f t="shared" si="0"/>
        <v>1243.9199999999837</v>
      </c>
    </row>
    <row r="102" spans="1:16" ht="22.05" customHeight="1" x14ac:dyDescent="0.2">
      <c r="B102" s="20" t="s">
        <v>44</v>
      </c>
      <c r="C102" s="28"/>
      <c r="D102" s="28"/>
      <c r="E102" s="156"/>
      <c r="M102" s="252"/>
      <c r="N102" s="253"/>
      <c r="O102" s="114">
        <f t="shared" si="0"/>
        <v>1243.9199999999837</v>
      </c>
    </row>
    <row r="103" spans="1:16" ht="22.05" customHeight="1" x14ac:dyDescent="0.2">
      <c r="B103" s="20" t="s">
        <v>44</v>
      </c>
      <c r="M103" s="252"/>
      <c r="N103" s="253"/>
      <c r="O103" s="114">
        <f t="shared" si="0"/>
        <v>1243.9199999999837</v>
      </c>
    </row>
    <row r="104" spans="1:16" ht="22.05" customHeight="1" x14ac:dyDescent="0.2">
      <c r="B104" s="20" t="s">
        <v>44</v>
      </c>
      <c r="M104" s="252"/>
      <c r="N104" s="253"/>
      <c r="O104" s="114">
        <f t="shared" si="0"/>
        <v>1243.9199999999837</v>
      </c>
    </row>
    <row r="105" spans="1:16" ht="22.05" customHeight="1" x14ac:dyDescent="0.2">
      <c r="B105" s="20" t="s">
        <v>44</v>
      </c>
      <c r="M105" s="252"/>
      <c r="N105" s="253"/>
      <c r="O105" s="114">
        <f t="shared" ref="O105:O107" si="3">O104+M105-N105</f>
        <v>1243.9199999999837</v>
      </c>
    </row>
    <row r="106" spans="1:16" ht="22.05" customHeight="1" x14ac:dyDescent="0.2">
      <c r="B106" s="20" t="s">
        <v>44</v>
      </c>
      <c r="M106" s="252"/>
      <c r="N106" s="253"/>
      <c r="O106" s="114">
        <f t="shared" si="3"/>
        <v>1243.9199999999837</v>
      </c>
    </row>
    <row r="107" spans="1:16" ht="22.05" customHeight="1" x14ac:dyDescent="0.2">
      <c r="B107" s="20" t="s">
        <v>44</v>
      </c>
      <c r="O107" s="114">
        <f t="shared" si="3"/>
        <v>1243.9199999999837</v>
      </c>
    </row>
    <row r="108" spans="1:16" ht="22.05" customHeight="1" x14ac:dyDescent="0.2">
      <c r="B108" s="20" t="s">
        <v>44</v>
      </c>
      <c r="O108" s="114">
        <f t="shared" ref="O108:O135" si="4">O107+M108-N108</f>
        <v>1243.9199999999837</v>
      </c>
    </row>
    <row r="109" spans="1:16" ht="22.05" customHeight="1" x14ac:dyDescent="0.2">
      <c r="B109" s="20" t="s">
        <v>44</v>
      </c>
      <c r="O109" s="114">
        <f t="shared" si="4"/>
        <v>1243.9199999999837</v>
      </c>
    </row>
    <row r="110" spans="1:16" ht="22.05" customHeight="1" x14ac:dyDescent="0.2">
      <c r="B110" s="20" t="s">
        <v>44</v>
      </c>
      <c r="O110" s="114">
        <f t="shared" si="4"/>
        <v>1243.9199999999837</v>
      </c>
    </row>
    <row r="111" spans="1:16" ht="22.05" customHeight="1" x14ac:dyDescent="0.2">
      <c r="B111" s="20" t="s">
        <v>44</v>
      </c>
      <c r="O111" s="114">
        <f t="shared" si="4"/>
        <v>1243.9199999999837</v>
      </c>
    </row>
    <row r="112" spans="1:16" ht="22.05" customHeight="1" x14ac:dyDescent="0.2">
      <c r="B112" s="20" t="s">
        <v>44</v>
      </c>
      <c r="O112" s="114">
        <f t="shared" si="4"/>
        <v>1243.9199999999837</v>
      </c>
    </row>
    <row r="113" spans="2:15" ht="22.05" customHeight="1" x14ac:dyDescent="0.2">
      <c r="B113" s="20" t="s">
        <v>44</v>
      </c>
      <c r="O113" s="114">
        <f t="shared" si="4"/>
        <v>1243.9199999999837</v>
      </c>
    </row>
    <row r="114" spans="2:15" ht="22.05" customHeight="1" x14ac:dyDescent="0.2">
      <c r="B114" s="20" t="s">
        <v>44</v>
      </c>
      <c r="O114" s="114">
        <f t="shared" si="4"/>
        <v>1243.9199999999837</v>
      </c>
    </row>
    <row r="115" spans="2:15" ht="22.05" customHeight="1" x14ac:dyDescent="0.2">
      <c r="B115" s="20" t="s">
        <v>44</v>
      </c>
      <c r="O115" s="114">
        <f t="shared" si="4"/>
        <v>1243.9199999999837</v>
      </c>
    </row>
    <row r="116" spans="2:15" ht="22.05" customHeight="1" x14ac:dyDescent="0.2">
      <c r="B116" s="20" t="s">
        <v>44</v>
      </c>
      <c r="O116" s="114">
        <f t="shared" si="4"/>
        <v>1243.9199999999837</v>
      </c>
    </row>
    <row r="117" spans="2:15" ht="22.05" customHeight="1" x14ac:dyDescent="0.2">
      <c r="B117" s="20" t="s">
        <v>44</v>
      </c>
      <c r="O117" s="114">
        <f t="shared" si="4"/>
        <v>1243.9199999999837</v>
      </c>
    </row>
    <row r="118" spans="2:15" ht="22.05" customHeight="1" x14ac:dyDescent="0.2">
      <c r="B118" s="20" t="s">
        <v>44</v>
      </c>
      <c r="O118" s="114">
        <f t="shared" si="4"/>
        <v>1243.9199999999837</v>
      </c>
    </row>
    <row r="119" spans="2:15" ht="22.05" customHeight="1" x14ac:dyDescent="0.2">
      <c r="B119" s="20" t="s">
        <v>44</v>
      </c>
      <c r="O119" s="114">
        <f t="shared" si="4"/>
        <v>1243.9199999999837</v>
      </c>
    </row>
    <row r="120" spans="2:15" ht="22.05" customHeight="1" x14ac:dyDescent="0.2">
      <c r="B120" s="20" t="s">
        <v>44</v>
      </c>
      <c r="O120" s="114">
        <f t="shared" si="4"/>
        <v>1243.9199999999837</v>
      </c>
    </row>
    <row r="121" spans="2:15" ht="22.05" customHeight="1" x14ac:dyDescent="0.2">
      <c r="B121" s="20" t="s">
        <v>44</v>
      </c>
      <c r="O121" s="114">
        <f t="shared" si="4"/>
        <v>1243.9199999999837</v>
      </c>
    </row>
    <row r="122" spans="2:15" ht="22.05" customHeight="1" x14ac:dyDescent="0.2">
      <c r="B122" s="20" t="s">
        <v>44</v>
      </c>
      <c r="O122" s="114">
        <f t="shared" si="4"/>
        <v>1243.9199999999837</v>
      </c>
    </row>
    <row r="123" spans="2:15" ht="22.05" customHeight="1" x14ac:dyDescent="0.2">
      <c r="B123" s="20" t="s">
        <v>44</v>
      </c>
      <c r="O123" s="114">
        <f t="shared" si="4"/>
        <v>1243.9199999999837</v>
      </c>
    </row>
    <row r="124" spans="2:15" ht="22.05" customHeight="1" x14ac:dyDescent="0.2">
      <c r="B124" s="20" t="s">
        <v>44</v>
      </c>
      <c r="O124" s="114">
        <f t="shared" si="4"/>
        <v>1243.9199999999837</v>
      </c>
    </row>
    <row r="125" spans="2:15" ht="22.05" customHeight="1" x14ac:dyDescent="0.2">
      <c r="B125" s="20" t="s">
        <v>44</v>
      </c>
      <c r="O125" s="114">
        <f t="shared" si="4"/>
        <v>1243.9199999999837</v>
      </c>
    </row>
    <row r="126" spans="2:15" ht="22.05" customHeight="1" x14ac:dyDescent="0.2">
      <c r="B126" s="20" t="s">
        <v>44</v>
      </c>
      <c r="O126" s="114">
        <f t="shared" si="4"/>
        <v>1243.9199999999837</v>
      </c>
    </row>
    <row r="127" spans="2:15" ht="22.05" customHeight="1" x14ac:dyDescent="0.2">
      <c r="B127" s="20" t="s">
        <v>44</v>
      </c>
      <c r="O127" s="114">
        <f t="shared" si="4"/>
        <v>1243.9199999999837</v>
      </c>
    </row>
    <row r="128" spans="2:15" ht="22.05" customHeight="1" x14ac:dyDescent="0.2">
      <c r="B128" s="20" t="s">
        <v>44</v>
      </c>
      <c r="O128" s="114">
        <f t="shared" si="4"/>
        <v>1243.9199999999837</v>
      </c>
    </row>
    <row r="129" spans="2:15" ht="22.05" customHeight="1" x14ac:dyDescent="0.2">
      <c r="B129" s="20" t="s">
        <v>44</v>
      </c>
      <c r="O129" s="114">
        <f t="shared" si="4"/>
        <v>1243.9199999999837</v>
      </c>
    </row>
    <row r="130" spans="2:15" ht="22.05" customHeight="1" x14ac:dyDescent="0.2">
      <c r="B130" s="20" t="s">
        <v>44</v>
      </c>
      <c r="O130" s="114">
        <f t="shared" si="4"/>
        <v>1243.9199999999837</v>
      </c>
    </row>
    <row r="131" spans="2:15" ht="22.05" customHeight="1" x14ac:dyDescent="0.2">
      <c r="B131" s="20" t="s">
        <v>44</v>
      </c>
      <c r="O131" s="114">
        <f t="shared" si="4"/>
        <v>1243.9199999999837</v>
      </c>
    </row>
    <row r="132" spans="2:15" ht="22.05" customHeight="1" x14ac:dyDescent="0.2">
      <c r="B132" s="20" t="s">
        <v>44</v>
      </c>
      <c r="O132" s="114">
        <f t="shared" si="4"/>
        <v>1243.9199999999837</v>
      </c>
    </row>
    <row r="133" spans="2:15" ht="22.05" customHeight="1" x14ac:dyDescent="0.2">
      <c r="B133" s="20" t="s">
        <v>44</v>
      </c>
      <c r="O133" s="114">
        <f t="shared" si="4"/>
        <v>1243.9199999999837</v>
      </c>
    </row>
    <row r="134" spans="2:15" ht="22.05" customHeight="1" x14ac:dyDescent="0.2">
      <c r="B134" s="20" t="s">
        <v>44</v>
      </c>
      <c r="O134" s="114">
        <f t="shared" si="4"/>
        <v>1243.9199999999837</v>
      </c>
    </row>
    <row r="135" spans="2:15" ht="22.05" customHeight="1" x14ac:dyDescent="0.2">
      <c r="B135" s="20" t="s">
        <v>44</v>
      </c>
      <c r="O135" s="114">
        <f t="shared" si="4"/>
        <v>1243.9199999999837</v>
      </c>
    </row>
    <row r="136" spans="2:15" ht="22.05" customHeight="1" x14ac:dyDescent="0.2">
      <c r="B136" s="20" t="s">
        <v>44</v>
      </c>
      <c r="O136" s="114">
        <f t="shared" ref="O136:O168" si="5">O135+M136-N136</f>
        <v>1243.9199999999837</v>
      </c>
    </row>
    <row r="137" spans="2:15" ht="22.05" customHeight="1" x14ac:dyDescent="0.2">
      <c r="B137" s="20" t="s">
        <v>44</v>
      </c>
      <c r="O137" s="114">
        <f t="shared" si="5"/>
        <v>1243.9199999999837</v>
      </c>
    </row>
    <row r="138" spans="2:15" ht="22.05" customHeight="1" x14ac:dyDescent="0.2">
      <c r="B138" s="20" t="s">
        <v>44</v>
      </c>
      <c r="O138" s="114">
        <f t="shared" si="5"/>
        <v>1243.9199999999837</v>
      </c>
    </row>
    <row r="139" spans="2:15" ht="22.05" customHeight="1" x14ac:dyDescent="0.2">
      <c r="B139" s="20" t="s">
        <v>44</v>
      </c>
      <c r="O139" s="114">
        <f t="shared" si="5"/>
        <v>1243.9199999999837</v>
      </c>
    </row>
    <row r="140" spans="2:15" ht="22.05" customHeight="1" x14ac:dyDescent="0.2">
      <c r="B140" s="20" t="s">
        <v>44</v>
      </c>
      <c r="O140" s="114">
        <f t="shared" si="5"/>
        <v>1243.9199999999837</v>
      </c>
    </row>
    <row r="141" spans="2:15" ht="22.05" customHeight="1" x14ac:dyDescent="0.2">
      <c r="B141" s="20" t="s">
        <v>44</v>
      </c>
      <c r="O141" s="114">
        <f t="shared" si="5"/>
        <v>1243.9199999999837</v>
      </c>
    </row>
    <row r="142" spans="2:15" ht="22.05" customHeight="1" x14ac:dyDescent="0.2">
      <c r="B142" s="20" t="s">
        <v>44</v>
      </c>
      <c r="O142" s="114">
        <f t="shared" si="5"/>
        <v>1243.9199999999837</v>
      </c>
    </row>
    <row r="143" spans="2:15" ht="22.05" customHeight="1" x14ac:dyDescent="0.2">
      <c r="B143" s="20" t="s">
        <v>44</v>
      </c>
      <c r="O143" s="114">
        <f t="shared" si="5"/>
        <v>1243.9199999999837</v>
      </c>
    </row>
    <row r="144" spans="2:15" ht="22.05" customHeight="1" x14ac:dyDescent="0.2">
      <c r="B144" s="20" t="s">
        <v>44</v>
      </c>
      <c r="O144" s="114">
        <f t="shared" si="5"/>
        <v>1243.9199999999837</v>
      </c>
    </row>
    <row r="145" spans="2:15" ht="22.05" customHeight="1" x14ac:dyDescent="0.2">
      <c r="B145" s="20" t="s">
        <v>44</v>
      </c>
      <c r="O145" s="114">
        <f t="shared" si="5"/>
        <v>1243.9199999999837</v>
      </c>
    </row>
    <row r="146" spans="2:15" ht="22.05" customHeight="1" x14ac:dyDescent="0.2">
      <c r="B146" s="20" t="s">
        <v>44</v>
      </c>
      <c r="O146" s="114">
        <f t="shared" si="5"/>
        <v>1243.9199999999837</v>
      </c>
    </row>
    <row r="147" spans="2:15" ht="22.05" customHeight="1" x14ac:dyDescent="0.2">
      <c r="B147" s="20" t="s">
        <v>44</v>
      </c>
      <c r="O147" s="114">
        <f t="shared" si="5"/>
        <v>1243.9199999999837</v>
      </c>
    </row>
    <row r="148" spans="2:15" ht="22.05" customHeight="1" x14ac:dyDescent="0.2">
      <c r="B148" s="20" t="s">
        <v>44</v>
      </c>
      <c r="O148" s="114">
        <f t="shared" si="5"/>
        <v>1243.9199999999837</v>
      </c>
    </row>
    <row r="149" spans="2:15" ht="22.05" customHeight="1" x14ac:dyDescent="0.2">
      <c r="B149" s="20" t="s">
        <v>44</v>
      </c>
      <c r="O149" s="114">
        <f t="shared" si="5"/>
        <v>1243.9199999999837</v>
      </c>
    </row>
    <row r="150" spans="2:15" ht="22.05" customHeight="1" x14ac:dyDescent="0.2">
      <c r="B150" s="20" t="s">
        <v>44</v>
      </c>
      <c r="O150" s="114">
        <f t="shared" si="5"/>
        <v>1243.9199999999837</v>
      </c>
    </row>
    <row r="151" spans="2:15" ht="22.05" customHeight="1" x14ac:dyDescent="0.2">
      <c r="B151" s="20" t="s">
        <v>44</v>
      </c>
      <c r="O151" s="114">
        <f t="shared" si="5"/>
        <v>1243.9199999999837</v>
      </c>
    </row>
    <row r="152" spans="2:15" ht="22.05" customHeight="1" x14ac:dyDescent="0.2">
      <c r="B152" s="20" t="s">
        <v>44</v>
      </c>
      <c r="O152" s="114">
        <f t="shared" si="5"/>
        <v>1243.9199999999837</v>
      </c>
    </row>
    <row r="153" spans="2:15" ht="22.05" customHeight="1" x14ac:dyDescent="0.2">
      <c r="B153" s="20" t="s">
        <v>44</v>
      </c>
      <c r="O153" s="114">
        <f t="shared" si="5"/>
        <v>1243.9199999999837</v>
      </c>
    </row>
    <row r="154" spans="2:15" ht="22.05" customHeight="1" x14ac:dyDescent="0.2">
      <c r="B154" s="20" t="s">
        <v>44</v>
      </c>
      <c r="O154" s="114">
        <f t="shared" si="5"/>
        <v>1243.9199999999837</v>
      </c>
    </row>
    <row r="155" spans="2:15" ht="22.05" customHeight="1" x14ac:dyDescent="0.2">
      <c r="B155" s="20" t="s">
        <v>44</v>
      </c>
      <c r="O155" s="114">
        <f t="shared" si="5"/>
        <v>1243.9199999999837</v>
      </c>
    </row>
    <row r="156" spans="2:15" ht="22.05" customHeight="1" x14ac:dyDescent="0.2">
      <c r="B156" s="20" t="s">
        <v>44</v>
      </c>
      <c r="O156" s="114">
        <f t="shared" si="5"/>
        <v>1243.9199999999837</v>
      </c>
    </row>
    <row r="157" spans="2:15" ht="22.05" customHeight="1" x14ac:dyDescent="0.2">
      <c r="B157" s="20" t="s">
        <v>44</v>
      </c>
      <c r="O157" s="114">
        <f t="shared" si="5"/>
        <v>1243.9199999999837</v>
      </c>
    </row>
    <row r="158" spans="2:15" ht="22.05" customHeight="1" x14ac:dyDescent="0.2">
      <c r="B158" s="20" t="s">
        <v>44</v>
      </c>
      <c r="O158" s="114">
        <f t="shared" si="5"/>
        <v>1243.9199999999837</v>
      </c>
    </row>
    <row r="159" spans="2:15" ht="22.05" customHeight="1" x14ac:dyDescent="0.2">
      <c r="B159" s="20" t="s">
        <v>44</v>
      </c>
      <c r="O159" s="114">
        <f t="shared" si="5"/>
        <v>1243.9199999999837</v>
      </c>
    </row>
    <row r="160" spans="2:15" ht="22.05" customHeight="1" x14ac:dyDescent="0.2">
      <c r="B160" s="20" t="s">
        <v>44</v>
      </c>
      <c r="O160" s="114">
        <f t="shared" si="5"/>
        <v>1243.9199999999837</v>
      </c>
    </row>
    <row r="161" spans="2:15" ht="22.05" customHeight="1" x14ac:dyDescent="0.2">
      <c r="B161" s="20" t="s">
        <v>44</v>
      </c>
      <c r="O161" s="114">
        <f t="shared" si="5"/>
        <v>1243.9199999999837</v>
      </c>
    </row>
    <row r="162" spans="2:15" ht="22.05" customHeight="1" x14ac:dyDescent="0.2">
      <c r="B162" s="20" t="s">
        <v>44</v>
      </c>
      <c r="O162" s="114">
        <f t="shared" si="5"/>
        <v>1243.9199999999837</v>
      </c>
    </row>
    <row r="163" spans="2:15" ht="22.05" customHeight="1" x14ac:dyDescent="0.2">
      <c r="B163" s="20" t="s">
        <v>44</v>
      </c>
      <c r="O163" s="114">
        <f t="shared" si="5"/>
        <v>1243.9199999999837</v>
      </c>
    </row>
    <row r="164" spans="2:15" ht="22.05" customHeight="1" x14ac:dyDescent="0.2">
      <c r="B164" s="20" t="s">
        <v>44</v>
      </c>
      <c r="O164" s="114">
        <f t="shared" si="5"/>
        <v>1243.9199999999837</v>
      </c>
    </row>
    <row r="165" spans="2:15" ht="22.05" customHeight="1" x14ac:dyDescent="0.2">
      <c r="B165" s="20" t="s">
        <v>44</v>
      </c>
      <c r="O165" s="114">
        <f t="shared" si="5"/>
        <v>1243.9199999999837</v>
      </c>
    </row>
    <row r="166" spans="2:15" ht="22.05" customHeight="1" x14ac:dyDescent="0.2">
      <c r="B166" s="20" t="s">
        <v>44</v>
      </c>
      <c r="O166" s="114">
        <f t="shared" si="5"/>
        <v>1243.9199999999837</v>
      </c>
    </row>
    <row r="167" spans="2:15" ht="22.05" customHeight="1" x14ac:dyDescent="0.2">
      <c r="B167" s="20" t="s">
        <v>44</v>
      </c>
      <c r="O167" s="114">
        <f t="shared" si="5"/>
        <v>1243.9199999999837</v>
      </c>
    </row>
    <row r="168" spans="2:15" ht="22.05" customHeight="1" x14ac:dyDescent="0.2">
      <c r="B168" s="20" t="s">
        <v>44</v>
      </c>
      <c r="O168" s="114">
        <f t="shared" si="5"/>
        <v>1243.9199999999837</v>
      </c>
    </row>
    <row r="169" spans="2:15" ht="22.05" customHeight="1" x14ac:dyDescent="0.2">
      <c r="B169" s="20" t="s">
        <v>44</v>
      </c>
      <c r="O169" s="114">
        <f t="shared" ref="O169:O232" si="6">O168+M169-N169</f>
        <v>1243.9199999999837</v>
      </c>
    </row>
    <row r="170" spans="2:15" ht="22.05" customHeight="1" x14ac:dyDescent="0.2">
      <c r="B170" s="20" t="s">
        <v>44</v>
      </c>
      <c r="O170" s="114">
        <f t="shared" si="6"/>
        <v>1243.9199999999837</v>
      </c>
    </row>
    <row r="171" spans="2:15" ht="22.05" customHeight="1" x14ac:dyDescent="0.2">
      <c r="B171" s="20" t="s">
        <v>44</v>
      </c>
      <c r="O171" s="114">
        <f t="shared" si="6"/>
        <v>1243.9199999999837</v>
      </c>
    </row>
    <row r="172" spans="2:15" ht="22.05" customHeight="1" x14ac:dyDescent="0.2">
      <c r="B172" s="20" t="s">
        <v>44</v>
      </c>
      <c r="O172" s="114">
        <f t="shared" si="6"/>
        <v>1243.9199999999837</v>
      </c>
    </row>
    <row r="173" spans="2:15" ht="22.05" customHeight="1" x14ac:dyDescent="0.2">
      <c r="B173" s="20" t="s">
        <v>44</v>
      </c>
      <c r="O173" s="114">
        <f t="shared" si="6"/>
        <v>1243.9199999999837</v>
      </c>
    </row>
    <row r="174" spans="2:15" ht="22.05" customHeight="1" x14ac:dyDescent="0.2">
      <c r="B174" s="20" t="s">
        <v>44</v>
      </c>
      <c r="O174" s="114">
        <f t="shared" si="6"/>
        <v>1243.9199999999837</v>
      </c>
    </row>
    <row r="175" spans="2:15" ht="22.05" customHeight="1" x14ac:dyDescent="0.2">
      <c r="B175" s="20" t="s">
        <v>44</v>
      </c>
      <c r="O175" s="114">
        <f t="shared" si="6"/>
        <v>1243.9199999999837</v>
      </c>
    </row>
    <row r="176" spans="2:15" ht="22.05" customHeight="1" x14ac:dyDescent="0.2">
      <c r="B176" s="20" t="s">
        <v>44</v>
      </c>
      <c r="O176" s="114">
        <f t="shared" si="6"/>
        <v>1243.9199999999837</v>
      </c>
    </row>
    <row r="177" spans="2:15" ht="22.05" customHeight="1" x14ac:dyDescent="0.2">
      <c r="B177" s="20" t="s">
        <v>44</v>
      </c>
      <c r="O177" s="114">
        <f t="shared" si="6"/>
        <v>1243.9199999999837</v>
      </c>
    </row>
    <row r="178" spans="2:15" ht="22.05" customHeight="1" x14ac:dyDescent="0.2">
      <c r="B178" s="20" t="s">
        <v>44</v>
      </c>
      <c r="O178" s="114">
        <f t="shared" si="6"/>
        <v>1243.9199999999837</v>
      </c>
    </row>
    <row r="179" spans="2:15" ht="22.05" customHeight="1" x14ac:dyDescent="0.2">
      <c r="B179" s="20" t="s">
        <v>44</v>
      </c>
      <c r="O179" s="114">
        <f t="shared" si="6"/>
        <v>1243.9199999999837</v>
      </c>
    </row>
    <row r="180" spans="2:15" ht="22.05" customHeight="1" x14ac:dyDescent="0.2">
      <c r="B180" s="20" t="s">
        <v>44</v>
      </c>
      <c r="O180" s="114">
        <f t="shared" si="6"/>
        <v>1243.9199999999837</v>
      </c>
    </row>
    <row r="181" spans="2:15" ht="22.05" customHeight="1" x14ac:dyDescent="0.2">
      <c r="B181" s="20" t="s">
        <v>44</v>
      </c>
      <c r="O181" s="114">
        <f t="shared" si="6"/>
        <v>1243.9199999999837</v>
      </c>
    </row>
    <row r="182" spans="2:15" ht="22.05" customHeight="1" x14ac:dyDescent="0.2">
      <c r="B182" s="20" t="s">
        <v>44</v>
      </c>
      <c r="O182" s="114">
        <f t="shared" si="6"/>
        <v>1243.9199999999837</v>
      </c>
    </row>
    <row r="183" spans="2:15" ht="22.05" customHeight="1" x14ac:dyDescent="0.2">
      <c r="B183" s="20" t="s">
        <v>44</v>
      </c>
      <c r="O183" s="114">
        <f t="shared" si="6"/>
        <v>1243.9199999999837</v>
      </c>
    </row>
    <row r="184" spans="2:15" ht="22.05" customHeight="1" x14ac:dyDescent="0.2">
      <c r="B184" s="20" t="s">
        <v>44</v>
      </c>
      <c r="O184" s="114">
        <f t="shared" si="6"/>
        <v>1243.9199999999837</v>
      </c>
    </row>
    <row r="185" spans="2:15" ht="22.05" customHeight="1" x14ac:dyDescent="0.2">
      <c r="B185" s="20" t="s">
        <v>44</v>
      </c>
      <c r="O185" s="114">
        <f t="shared" si="6"/>
        <v>1243.9199999999837</v>
      </c>
    </row>
    <row r="186" spans="2:15" ht="22.05" customHeight="1" x14ac:dyDescent="0.2">
      <c r="B186" s="20" t="s">
        <v>44</v>
      </c>
      <c r="O186" s="114">
        <f t="shared" si="6"/>
        <v>1243.9199999999837</v>
      </c>
    </row>
    <row r="187" spans="2:15" ht="22.05" customHeight="1" x14ac:dyDescent="0.2">
      <c r="B187" s="20" t="s">
        <v>44</v>
      </c>
      <c r="O187" s="114">
        <f t="shared" si="6"/>
        <v>1243.9199999999837</v>
      </c>
    </row>
    <row r="188" spans="2:15" ht="22.05" customHeight="1" x14ac:dyDescent="0.2">
      <c r="B188" s="20" t="s">
        <v>44</v>
      </c>
      <c r="O188" s="114">
        <f t="shared" si="6"/>
        <v>1243.9199999999837</v>
      </c>
    </row>
    <row r="189" spans="2:15" ht="22.05" customHeight="1" x14ac:dyDescent="0.2">
      <c r="B189" s="20" t="s">
        <v>44</v>
      </c>
      <c r="O189" s="114">
        <f t="shared" si="6"/>
        <v>1243.9199999999837</v>
      </c>
    </row>
    <row r="190" spans="2:15" ht="22.05" customHeight="1" x14ac:dyDescent="0.2">
      <c r="B190" s="20" t="s">
        <v>44</v>
      </c>
      <c r="O190" s="114">
        <f t="shared" si="6"/>
        <v>1243.9199999999837</v>
      </c>
    </row>
    <row r="191" spans="2:15" ht="22.05" customHeight="1" x14ac:dyDescent="0.2">
      <c r="B191" s="20" t="s">
        <v>44</v>
      </c>
      <c r="O191" s="114">
        <f t="shared" si="6"/>
        <v>1243.9199999999837</v>
      </c>
    </row>
    <row r="192" spans="2:15" ht="22.05" customHeight="1" x14ac:dyDescent="0.2">
      <c r="B192" s="20" t="s">
        <v>44</v>
      </c>
      <c r="O192" s="114">
        <f t="shared" si="6"/>
        <v>1243.9199999999837</v>
      </c>
    </row>
    <row r="193" spans="2:15" ht="22.05" customHeight="1" x14ac:dyDescent="0.2">
      <c r="B193" s="20" t="s">
        <v>44</v>
      </c>
      <c r="O193" s="114">
        <f t="shared" si="6"/>
        <v>1243.9199999999837</v>
      </c>
    </row>
    <row r="194" spans="2:15" ht="22.05" customHeight="1" x14ac:dyDescent="0.2">
      <c r="B194" s="20" t="s">
        <v>44</v>
      </c>
      <c r="O194" s="114">
        <f t="shared" si="6"/>
        <v>1243.9199999999837</v>
      </c>
    </row>
    <row r="195" spans="2:15" ht="22.05" customHeight="1" x14ac:dyDescent="0.2">
      <c r="B195" s="20" t="s">
        <v>44</v>
      </c>
      <c r="O195" s="114">
        <f t="shared" si="6"/>
        <v>1243.9199999999837</v>
      </c>
    </row>
    <row r="196" spans="2:15" ht="22.05" customHeight="1" x14ac:dyDescent="0.2">
      <c r="B196" s="20" t="s">
        <v>44</v>
      </c>
      <c r="O196" s="114">
        <f t="shared" si="6"/>
        <v>1243.9199999999837</v>
      </c>
    </row>
    <row r="197" spans="2:15" ht="22.05" customHeight="1" x14ac:dyDescent="0.2">
      <c r="B197" s="20" t="s">
        <v>44</v>
      </c>
      <c r="O197" s="114">
        <f t="shared" si="6"/>
        <v>1243.9199999999837</v>
      </c>
    </row>
    <row r="198" spans="2:15" ht="22.05" customHeight="1" x14ac:dyDescent="0.2">
      <c r="B198" s="20" t="s">
        <v>44</v>
      </c>
      <c r="O198" s="114">
        <f t="shared" si="6"/>
        <v>1243.9199999999837</v>
      </c>
    </row>
    <row r="199" spans="2:15" ht="22.05" customHeight="1" x14ac:dyDescent="0.2">
      <c r="B199" s="20" t="s">
        <v>44</v>
      </c>
      <c r="O199" s="114">
        <f t="shared" si="6"/>
        <v>1243.9199999999837</v>
      </c>
    </row>
    <row r="200" spans="2:15" ht="22.05" customHeight="1" x14ac:dyDescent="0.2">
      <c r="B200" s="20" t="s">
        <v>44</v>
      </c>
      <c r="O200" s="114">
        <f t="shared" si="6"/>
        <v>1243.9199999999837</v>
      </c>
    </row>
    <row r="201" spans="2:15" ht="22.05" customHeight="1" x14ac:dyDescent="0.2">
      <c r="B201" s="20" t="s">
        <v>44</v>
      </c>
      <c r="O201" s="114">
        <f t="shared" si="6"/>
        <v>1243.9199999999837</v>
      </c>
    </row>
    <row r="202" spans="2:15" ht="22.05" customHeight="1" x14ac:dyDescent="0.2">
      <c r="B202" s="20" t="s">
        <v>44</v>
      </c>
      <c r="O202" s="114">
        <f t="shared" si="6"/>
        <v>1243.9199999999837</v>
      </c>
    </row>
    <row r="203" spans="2:15" ht="22.05" customHeight="1" x14ac:dyDescent="0.2">
      <c r="B203" s="20" t="s">
        <v>44</v>
      </c>
      <c r="O203" s="114">
        <f t="shared" si="6"/>
        <v>1243.9199999999837</v>
      </c>
    </row>
    <row r="204" spans="2:15" ht="22.05" customHeight="1" x14ac:dyDescent="0.2">
      <c r="B204" s="20" t="s">
        <v>44</v>
      </c>
      <c r="O204" s="114">
        <f t="shared" si="6"/>
        <v>1243.9199999999837</v>
      </c>
    </row>
    <row r="205" spans="2:15" ht="22.05" customHeight="1" x14ac:dyDescent="0.2">
      <c r="B205" s="20" t="s">
        <v>44</v>
      </c>
      <c r="O205" s="114">
        <f t="shared" si="6"/>
        <v>1243.9199999999837</v>
      </c>
    </row>
    <row r="206" spans="2:15" ht="22.05" customHeight="1" x14ac:dyDescent="0.2">
      <c r="B206" s="20" t="s">
        <v>44</v>
      </c>
      <c r="O206" s="114">
        <f t="shared" si="6"/>
        <v>1243.9199999999837</v>
      </c>
    </row>
    <row r="207" spans="2:15" ht="22.05" customHeight="1" x14ac:dyDescent="0.2">
      <c r="B207" s="20" t="s">
        <v>44</v>
      </c>
      <c r="O207" s="114">
        <f t="shared" si="6"/>
        <v>1243.9199999999837</v>
      </c>
    </row>
    <row r="208" spans="2:15" ht="22.05" customHeight="1" x14ac:dyDescent="0.2">
      <c r="B208" s="20" t="s">
        <v>44</v>
      </c>
      <c r="O208" s="114">
        <f t="shared" si="6"/>
        <v>1243.9199999999837</v>
      </c>
    </row>
    <row r="209" spans="2:15" ht="22.05" customHeight="1" x14ac:dyDescent="0.2">
      <c r="B209" s="20" t="s">
        <v>44</v>
      </c>
      <c r="O209" s="114">
        <f t="shared" si="6"/>
        <v>1243.9199999999837</v>
      </c>
    </row>
    <row r="210" spans="2:15" ht="22.05" customHeight="1" x14ac:dyDescent="0.2">
      <c r="B210" s="20" t="s">
        <v>44</v>
      </c>
      <c r="O210" s="114">
        <f t="shared" si="6"/>
        <v>1243.9199999999837</v>
      </c>
    </row>
    <row r="211" spans="2:15" ht="22.05" customHeight="1" x14ac:dyDescent="0.2">
      <c r="B211" s="20" t="s">
        <v>44</v>
      </c>
      <c r="O211" s="114">
        <f t="shared" si="6"/>
        <v>1243.9199999999837</v>
      </c>
    </row>
    <row r="212" spans="2:15" ht="22.05" customHeight="1" x14ac:dyDescent="0.2">
      <c r="B212" s="20" t="s">
        <v>44</v>
      </c>
      <c r="O212" s="114">
        <f t="shared" si="6"/>
        <v>1243.9199999999837</v>
      </c>
    </row>
    <row r="213" spans="2:15" ht="22.05" customHeight="1" x14ac:dyDescent="0.2">
      <c r="B213" s="20" t="s">
        <v>44</v>
      </c>
      <c r="O213" s="114">
        <f t="shared" si="6"/>
        <v>1243.9199999999837</v>
      </c>
    </row>
    <row r="214" spans="2:15" ht="22.05" customHeight="1" x14ac:dyDescent="0.2">
      <c r="B214" s="20" t="s">
        <v>44</v>
      </c>
      <c r="O214" s="114">
        <f t="shared" si="6"/>
        <v>1243.9199999999837</v>
      </c>
    </row>
    <row r="215" spans="2:15" ht="22.05" customHeight="1" x14ac:dyDescent="0.2">
      <c r="B215" s="20" t="s">
        <v>44</v>
      </c>
      <c r="O215" s="114">
        <f t="shared" si="6"/>
        <v>1243.9199999999837</v>
      </c>
    </row>
    <row r="216" spans="2:15" ht="22.05" customHeight="1" x14ac:dyDescent="0.2">
      <c r="B216" s="20" t="s">
        <v>44</v>
      </c>
      <c r="O216" s="114">
        <f t="shared" si="6"/>
        <v>1243.9199999999837</v>
      </c>
    </row>
    <row r="217" spans="2:15" ht="22.05" customHeight="1" x14ac:dyDescent="0.2">
      <c r="B217" s="20" t="s">
        <v>44</v>
      </c>
      <c r="O217" s="114">
        <f t="shared" si="6"/>
        <v>1243.9199999999837</v>
      </c>
    </row>
    <row r="218" spans="2:15" ht="22.05" customHeight="1" x14ac:dyDescent="0.2">
      <c r="B218" s="20" t="s">
        <v>44</v>
      </c>
      <c r="O218" s="114">
        <f t="shared" si="6"/>
        <v>1243.9199999999837</v>
      </c>
    </row>
    <row r="219" spans="2:15" ht="22.05" customHeight="1" x14ac:dyDescent="0.2">
      <c r="B219" s="20" t="s">
        <v>44</v>
      </c>
      <c r="O219" s="114">
        <f t="shared" si="6"/>
        <v>1243.9199999999837</v>
      </c>
    </row>
    <row r="220" spans="2:15" ht="22.05" customHeight="1" x14ac:dyDescent="0.2">
      <c r="B220" s="20" t="s">
        <v>44</v>
      </c>
      <c r="O220" s="114">
        <f t="shared" si="6"/>
        <v>1243.9199999999837</v>
      </c>
    </row>
    <row r="221" spans="2:15" ht="22.05" customHeight="1" x14ac:dyDescent="0.2">
      <c r="B221" s="20" t="s">
        <v>44</v>
      </c>
      <c r="O221" s="114">
        <f t="shared" si="6"/>
        <v>1243.9199999999837</v>
      </c>
    </row>
    <row r="222" spans="2:15" ht="22.05" customHeight="1" x14ac:dyDescent="0.2">
      <c r="B222" s="20" t="s">
        <v>44</v>
      </c>
      <c r="O222" s="114">
        <f t="shared" si="6"/>
        <v>1243.9199999999837</v>
      </c>
    </row>
    <row r="223" spans="2:15" ht="22.05" customHeight="1" x14ac:dyDescent="0.2">
      <c r="B223" s="20" t="s">
        <v>44</v>
      </c>
      <c r="O223" s="114">
        <f t="shared" si="6"/>
        <v>1243.9199999999837</v>
      </c>
    </row>
    <row r="224" spans="2:15" ht="22.05" customHeight="1" x14ac:dyDescent="0.2">
      <c r="B224" s="20" t="s">
        <v>44</v>
      </c>
      <c r="O224" s="114">
        <f t="shared" si="6"/>
        <v>1243.9199999999837</v>
      </c>
    </row>
    <row r="225" spans="2:15" ht="22.05" customHeight="1" x14ac:dyDescent="0.2">
      <c r="B225" s="20" t="s">
        <v>44</v>
      </c>
      <c r="O225" s="114">
        <f t="shared" si="6"/>
        <v>1243.9199999999837</v>
      </c>
    </row>
    <row r="226" spans="2:15" ht="22.05" customHeight="1" x14ac:dyDescent="0.2">
      <c r="B226" s="20" t="s">
        <v>44</v>
      </c>
      <c r="O226" s="114">
        <f t="shared" si="6"/>
        <v>1243.9199999999837</v>
      </c>
    </row>
    <row r="227" spans="2:15" ht="22.05" customHeight="1" x14ac:dyDescent="0.2">
      <c r="B227" s="20" t="s">
        <v>44</v>
      </c>
      <c r="O227" s="114">
        <f t="shared" si="6"/>
        <v>1243.9199999999837</v>
      </c>
    </row>
    <row r="228" spans="2:15" ht="22.05" customHeight="1" x14ac:dyDescent="0.2">
      <c r="B228" s="20" t="s">
        <v>44</v>
      </c>
      <c r="O228" s="114">
        <f t="shared" si="6"/>
        <v>1243.9199999999837</v>
      </c>
    </row>
    <row r="229" spans="2:15" ht="22.05" customHeight="1" x14ac:dyDescent="0.2">
      <c r="B229" s="20" t="s">
        <v>44</v>
      </c>
      <c r="O229" s="114">
        <f t="shared" si="6"/>
        <v>1243.9199999999837</v>
      </c>
    </row>
    <row r="230" spans="2:15" ht="22.05" customHeight="1" x14ac:dyDescent="0.2">
      <c r="B230" s="20" t="s">
        <v>44</v>
      </c>
      <c r="O230" s="114">
        <f t="shared" si="6"/>
        <v>1243.9199999999837</v>
      </c>
    </row>
    <row r="231" spans="2:15" ht="22.05" customHeight="1" x14ac:dyDescent="0.2">
      <c r="B231" s="20" t="s">
        <v>44</v>
      </c>
      <c r="O231" s="114">
        <f t="shared" si="6"/>
        <v>1243.9199999999837</v>
      </c>
    </row>
    <row r="232" spans="2:15" ht="22.05" customHeight="1" x14ac:dyDescent="0.2">
      <c r="B232" s="20" t="s">
        <v>44</v>
      </c>
      <c r="O232" s="114">
        <f t="shared" si="6"/>
        <v>1243.9199999999837</v>
      </c>
    </row>
    <row r="233" spans="2:15" ht="22.05" customHeight="1" x14ac:dyDescent="0.2">
      <c r="B233" s="20" t="s">
        <v>44</v>
      </c>
      <c r="O233" s="114">
        <f t="shared" ref="O233:O296" si="7">O232+M233-N233</f>
        <v>1243.9199999999837</v>
      </c>
    </row>
    <row r="234" spans="2:15" ht="22.05" customHeight="1" x14ac:dyDescent="0.2">
      <c r="B234" s="20" t="s">
        <v>44</v>
      </c>
      <c r="O234" s="114">
        <f t="shared" si="7"/>
        <v>1243.9199999999837</v>
      </c>
    </row>
    <row r="235" spans="2:15" ht="22.05" customHeight="1" x14ac:dyDescent="0.2">
      <c r="B235" s="20" t="s">
        <v>44</v>
      </c>
      <c r="O235" s="114">
        <f t="shared" si="7"/>
        <v>1243.9199999999837</v>
      </c>
    </row>
    <row r="236" spans="2:15" ht="22.05" customHeight="1" x14ac:dyDescent="0.2">
      <c r="B236" s="20" t="s">
        <v>44</v>
      </c>
      <c r="O236" s="114">
        <f t="shared" si="7"/>
        <v>1243.9199999999837</v>
      </c>
    </row>
    <row r="237" spans="2:15" ht="22.05" customHeight="1" x14ac:dyDescent="0.2">
      <c r="B237" s="20" t="s">
        <v>44</v>
      </c>
      <c r="O237" s="114">
        <f t="shared" si="7"/>
        <v>1243.9199999999837</v>
      </c>
    </row>
    <row r="238" spans="2:15" ht="22.05" customHeight="1" x14ac:dyDescent="0.2">
      <c r="B238" s="20" t="s">
        <v>44</v>
      </c>
      <c r="O238" s="114">
        <f t="shared" si="7"/>
        <v>1243.9199999999837</v>
      </c>
    </row>
    <row r="239" spans="2:15" ht="22.05" customHeight="1" x14ac:dyDescent="0.2">
      <c r="B239" s="20" t="s">
        <v>44</v>
      </c>
      <c r="O239" s="114">
        <f t="shared" si="7"/>
        <v>1243.9199999999837</v>
      </c>
    </row>
    <row r="240" spans="2:15" ht="22.05" customHeight="1" x14ac:dyDescent="0.2">
      <c r="B240" s="20" t="s">
        <v>44</v>
      </c>
      <c r="O240" s="114">
        <f t="shared" si="7"/>
        <v>1243.9199999999837</v>
      </c>
    </row>
    <row r="241" spans="2:15" ht="22.05" customHeight="1" x14ac:dyDescent="0.2">
      <c r="B241" s="20" t="s">
        <v>44</v>
      </c>
      <c r="O241" s="114">
        <f t="shared" si="7"/>
        <v>1243.9199999999837</v>
      </c>
    </row>
    <row r="242" spans="2:15" ht="22.05" customHeight="1" x14ac:dyDescent="0.2">
      <c r="B242" s="20" t="s">
        <v>44</v>
      </c>
      <c r="O242" s="114">
        <f t="shared" si="7"/>
        <v>1243.9199999999837</v>
      </c>
    </row>
    <row r="243" spans="2:15" ht="22.05" customHeight="1" x14ac:dyDescent="0.2">
      <c r="B243" s="20" t="s">
        <v>44</v>
      </c>
      <c r="O243" s="114">
        <f t="shared" si="7"/>
        <v>1243.9199999999837</v>
      </c>
    </row>
    <row r="244" spans="2:15" ht="22.05" customHeight="1" x14ac:dyDescent="0.2">
      <c r="B244" s="20" t="s">
        <v>44</v>
      </c>
      <c r="O244" s="114">
        <f t="shared" si="7"/>
        <v>1243.9199999999837</v>
      </c>
    </row>
    <row r="245" spans="2:15" ht="22.05" customHeight="1" x14ac:dyDescent="0.2">
      <c r="B245" s="20" t="s">
        <v>44</v>
      </c>
      <c r="O245" s="114">
        <f t="shared" si="7"/>
        <v>1243.9199999999837</v>
      </c>
    </row>
    <row r="246" spans="2:15" ht="22.05" customHeight="1" x14ac:dyDescent="0.2">
      <c r="B246" s="20" t="s">
        <v>44</v>
      </c>
      <c r="O246" s="114">
        <f t="shared" si="7"/>
        <v>1243.9199999999837</v>
      </c>
    </row>
    <row r="247" spans="2:15" ht="22.05" customHeight="1" x14ac:dyDescent="0.2">
      <c r="B247" s="20" t="s">
        <v>44</v>
      </c>
      <c r="O247" s="114">
        <f t="shared" si="7"/>
        <v>1243.9199999999837</v>
      </c>
    </row>
    <row r="248" spans="2:15" ht="22.05" customHeight="1" x14ac:dyDescent="0.2">
      <c r="B248" s="20" t="s">
        <v>44</v>
      </c>
      <c r="O248" s="114">
        <f t="shared" si="7"/>
        <v>1243.9199999999837</v>
      </c>
    </row>
    <row r="249" spans="2:15" ht="22.05" customHeight="1" x14ac:dyDescent="0.2">
      <c r="B249" s="20" t="s">
        <v>44</v>
      </c>
      <c r="O249" s="114">
        <f t="shared" si="7"/>
        <v>1243.9199999999837</v>
      </c>
    </row>
    <row r="250" spans="2:15" ht="22.05" customHeight="1" x14ac:dyDescent="0.2">
      <c r="B250" s="20" t="s">
        <v>44</v>
      </c>
      <c r="O250" s="114">
        <f t="shared" si="7"/>
        <v>1243.9199999999837</v>
      </c>
    </row>
    <row r="251" spans="2:15" ht="22.05" customHeight="1" x14ac:dyDescent="0.2">
      <c r="B251" s="20" t="s">
        <v>44</v>
      </c>
      <c r="O251" s="114">
        <f t="shared" si="7"/>
        <v>1243.9199999999837</v>
      </c>
    </row>
    <row r="252" spans="2:15" ht="22.05" customHeight="1" x14ac:dyDescent="0.2">
      <c r="B252" s="20" t="s">
        <v>44</v>
      </c>
      <c r="O252" s="114">
        <f t="shared" si="7"/>
        <v>1243.9199999999837</v>
      </c>
    </row>
    <row r="253" spans="2:15" ht="22.05" customHeight="1" x14ac:dyDescent="0.2">
      <c r="B253" s="20" t="s">
        <v>44</v>
      </c>
      <c r="O253" s="114">
        <f t="shared" si="7"/>
        <v>1243.9199999999837</v>
      </c>
    </row>
    <row r="254" spans="2:15" ht="22.05" customHeight="1" x14ac:dyDescent="0.2">
      <c r="B254" s="20" t="s">
        <v>44</v>
      </c>
      <c r="O254" s="114">
        <f t="shared" si="7"/>
        <v>1243.9199999999837</v>
      </c>
    </row>
    <row r="255" spans="2:15" ht="22.05" customHeight="1" x14ac:dyDescent="0.2">
      <c r="B255" s="20" t="s">
        <v>44</v>
      </c>
      <c r="O255" s="114">
        <f t="shared" si="7"/>
        <v>1243.9199999999837</v>
      </c>
    </row>
    <row r="256" spans="2:15" ht="22.05" customHeight="1" x14ac:dyDescent="0.2">
      <c r="B256" s="20" t="s">
        <v>44</v>
      </c>
      <c r="O256" s="114">
        <f t="shared" si="7"/>
        <v>1243.9199999999837</v>
      </c>
    </row>
    <row r="257" spans="2:15" ht="22.05" customHeight="1" x14ac:dyDescent="0.2">
      <c r="B257" s="20" t="s">
        <v>44</v>
      </c>
      <c r="O257" s="114">
        <f t="shared" si="7"/>
        <v>1243.9199999999837</v>
      </c>
    </row>
    <row r="258" spans="2:15" ht="22.05" customHeight="1" x14ac:dyDescent="0.2">
      <c r="B258" s="20" t="s">
        <v>44</v>
      </c>
      <c r="O258" s="114">
        <f t="shared" si="7"/>
        <v>1243.9199999999837</v>
      </c>
    </row>
    <row r="259" spans="2:15" ht="22.05" customHeight="1" x14ac:dyDescent="0.2">
      <c r="B259" s="20" t="s">
        <v>44</v>
      </c>
      <c r="O259" s="114">
        <f t="shared" si="7"/>
        <v>1243.9199999999837</v>
      </c>
    </row>
    <row r="260" spans="2:15" ht="22.05" customHeight="1" x14ac:dyDescent="0.2">
      <c r="B260" s="20" t="s">
        <v>44</v>
      </c>
      <c r="O260" s="114">
        <f t="shared" si="7"/>
        <v>1243.9199999999837</v>
      </c>
    </row>
    <row r="261" spans="2:15" ht="22.05" customHeight="1" x14ac:dyDescent="0.2">
      <c r="B261" s="20" t="s">
        <v>44</v>
      </c>
      <c r="O261" s="114">
        <f t="shared" si="7"/>
        <v>1243.9199999999837</v>
      </c>
    </row>
    <row r="262" spans="2:15" ht="22.05" customHeight="1" x14ac:dyDescent="0.2">
      <c r="B262" s="20" t="s">
        <v>44</v>
      </c>
      <c r="O262" s="114">
        <f t="shared" si="7"/>
        <v>1243.9199999999837</v>
      </c>
    </row>
    <row r="263" spans="2:15" ht="22.05" customHeight="1" x14ac:dyDescent="0.2">
      <c r="B263" s="20" t="s">
        <v>44</v>
      </c>
      <c r="O263" s="114">
        <f t="shared" si="7"/>
        <v>1243.9199999999837</v>
      </c>
    </row>
    <row r="264" spans="2:15" ht="22.05" customHeight="1" x14ac:dyDescent="0.2">
      <c r="B264" s="20" t="s">
        <v>44</v>
      </c>
      <c r="O264" s="114">
        <f t="shared" si="7"/>
        <v>1243.9199999999837</v>
      </c>
    </row>
    <row r="265" spans="2:15" ht="22.05" customHeight="1" x14ac:dyDescent="0.2">
      <c r="B265" s="20" t="s">
        <v>44</v>
      </c>
      <c r="O265" s="114">
        <f t="shared" si="7"/>
        <v>1243.9199999999837</v>
      </c>
    </row>
    <row r="266" spans="2:15" ht="22.05" customHeight="1" x14ac:dyDescent="0.2">
      <c r="B266" s="20" t="s">
        <v>44</v>
      </c>
      <c r="O266" s="114">
        <f t="shared" si="7"/>
        <v>1243.9199999999837</v>
      </c>
    </row>
    <row r="267" spans="2:15" ht="22.05" customHeight="1" x14ac:dyDescent="0.2">
      <c r="B267" s="20" t="s">
        <v>44</v>
      </c>
      <c r="O267" s="114">
        <f t="shared" si="7"/>
        <v>1243.9199999999837</v>
      </c>
    </row>
    <row r="268" spans="2:15" ht="22.05" customHeight="1" x14ac:dyDescent="0.2">
      <c r="B268" s="20" t="s">
        <v>44</v>
      </c>
      <c r="O268" s="114">
        <f t="shared" si="7"/>
        <v>1243.9199999999837</v>
      </c>
    </row>
    <row r="269" spans="2:15" ht="22.05" customHeight="1" x14ac:dyDescent="0.2">
      <c r="B269" s="20" t="s">
        <v>44</v>
      </c>
      <c r="O269" s="114">
        <f t="shared" si="7"/>
        <v>1243.9199999999837</v>
      </c>
    </row>
    <row r="270" spans="2:15" ht="22.05" customHeight="1" x14ac:dyDescent="0.2">
      <c r="B270" s="20" t="s">
        <v>44</v>
      </c>
      <c r="O270" s="114">
        <f t="shared" si="7"/>
        <v>1243.9199999999837</v>
      </c>
    </row>
    <row r="271" spans="2:15" ht="22.05" customHeight="1" x14ac:dyDescent="0.2">
      <c r="B271" s="20" t="s">
        <v>44</v>
      </c>
      <c r="O271" s="114">
        <f t="shared" si="7"/>
        <v>1243.9199999999837</v>
      </c>
    </row>
    <row r="272" spans="2:15" ht="22.05" customHeight="1" x14ac:dyDescent="0.2">
      <c r="B272" s="20" t="s">
        <v>44</v>
      </c>
      <c r="O272" s="114">
        <f t="shared" si="7"/>
        <v>1243.9199999999837</v>
      </c>
    </row>
    <row r="273" spans="2:15" ht="22.05" customHeight="1" x14ac:dyDescent="0.2">
      <c r="B273" s="20" t="s">
        <v>44</v>
      </c>
      <c r="O273" s="114">
        <f t="shared" si="7"/>
        <v>1243.9199999999837</v>
      </c>
    </row>
    <row r="274" spans="2:15" ht="22.05" customHeight="1" x14ac:dyDescent="0.2">
      <c r="B274" s="20" t="s">
        <v>44</v>
      </c>
      <c r="O274" s="114">
        <f t="shared" si="7"/>
        <v>1243.9199999999837</v>
      </c>
    </row>
    <row r="275" spans="2:15" ht="22.05" customHeight="1" x14ac:dyDescent="0.2">
      <c r="B275" s="20" t="s">
        <v>44</v>
      </c>
      <c r="O275" s="114">
        <f t="shared" si="7"/>
        <v>1243.9199999999837</v>
      </c>
    </row>
    <row r="276" spans="2:15" ht="22.05" customHeight="1" x14ac:dyDescent="0.2">
      <c r="B276" s="20" t="s">
        <v>44</v>
      </c>
      <c r="O276" s="114">
        <f t="shared" si="7"/>
        <v>1243.9199999999837</v>
      </c>
    </row>
    <row r="277" spans="2:15" ht="22.05" customHeight="1" x14ac:dyDescent="0.2">
      <c r="B277" s="20" t="s">
        <v>44</v>
      </c>
      <c r="O277" s="114">
        <f t="shared" si="7"/>
        <v>1243.9199999999837</v>
      </c>
    </row>
    <row r="278" spans="2:15" ht="22.05" customHeight="1" x14ac:dyDescent="0.2">
      <c r="B278" s="20" t="s">
        <v>44</v>
      </c>
      <c r="O278" s="114">
        <f t="shared" si="7"/>
        <v>1243.9199999999837</v>
      </c>
    </row>
    <row r="279" spans="2:15" ht="22.05" customHeight="1" x14ac:dyDescent="0.2">
      <c r="B279" s="20" t="s">
        <v>44</v>
      </c>
      <c r="O279" s="114">
        <f t="shared" si="7"/>
        <v>1243.9199999999837</v>
      </c>
    </row>
    <row r="280" spans="2:15" ht="22.05" customHeight="1" x14ac:dyDescent="0.2">
      <c r="B280" s="20" t="s">
        <v>44</v>
      </c>
      <c r="O280" s="114">
        <f t="shared" si="7"/>
        <v>1243.9199999999837</v>
      </c>
    </row>
    <row r="281" spans="2:15" ht="22.05" customHeight="1" x14ac:dyDescent="0.2">
      <c r="B281" s="20" t="s">
        <v>44</v>
      </c>
      <c r="O281" s="114">
        <f t="shared" si="7"/>
        <v>1243.9199999999837</v>
      </c>
    </row>
    <row r="282" spans="2:15" ht="22.05" customHeight="1" x14ac:dyDescent="0.2">
      <c r="B282" s="20" t="s">
        <v>44</v>
      </c>
      <c r="O282" s="114">
        <f t="shared" si="7"/>
        <v>1243.9199999999837</v>
      </c>
    </row>
    <row r="283" spans="2:15" ht="22.05" customHeight="1" x14ac:dyDescent="0.2">
      <c r="B283" s="20" t="s">
        <v>44</v>
      </c>
      <c r="O283" s="114">
        <f t="shared" si="7"/>
        <v>1243.9199999999837</v>
      </c>
    </row>
    <row r="284" spans="2:15" ht="22.05" customHeight="1" x14ac:dyDescent="0.2">
      <c r="B284" s="20" t="s">
        <v>44</v>
      </c>
      <c r="O284" s="114">
        <f t="shared" si="7"/>
        <v>1243.9199999999837</v>
      </c>
    </row>
    <row r="285" spans="2:15" ht="22.05" customHeight="1" x14ac:dyDescent="0.2">
      <c r="B285" s="20" t="s">
        <v>44</v>
      </c>
      <c r="O285" s="114">
        <f t="shared" si="7"/>
        <v>1243.9199999999837</v>
      </c>
    </row>
    <row r="286" spans="2:15" ht="22.05" customHeight="1" x14ac:dyDescent="0.2">
      <c r="B286" s="20" t="s">
        <v>44</v>
      </c>
      <c r="O286" s="114">
        <f t="shared" si="7"/>
        <v>1243.9199999999837</v>
      </c>
    </row>
    <row r="287" spans="2:15" ht="22.05" customHeight="1" x14ac:dyDescent="0.2">
      <c r="B287" s="20" t="s">
        <v>44</v>
      </c>
      <c r="O287" s="114">
        <f t="shared" si="7"/>
        <v>1243.9199999999837</v>
      </c>
    </row>
    <row r="288" spans="2:15" ht="22.05" customHeight="1" x14ac:dyDescent="0.2">
      <c r="B288" s="20" t="s">
        <v>44</v>
      </c>
      <c r="O288" s="114">
        <f t="shared" si="7"/>
        <v>1243.9199999999837</v>
      </c>
    </row>
    <row r="289" spans="2:15" ht="22.05" customHeight="1" x14ac:dyDescent="0.2">
      <c r="B289" s="20" t="s">
        <v>44</v>
      </c>
      <c r="O289" s="114">
        <f t="shared" si="7"/>
        <v>1243.9199999999837</v>
      </c>
    </row>
    <row r="290" spans="2:15" ht="22.05" customHeight="1" x14ac:dyDescent="0.2">
      <c r="B290" s="20" t="s">
        <v>44</v>
      </c>
      <c r="O290" s="114">
        <f t="shared" si="7"/>
        <v>1243.9199999999837</v>
      </c>
    </row>
    <row r="291" spans="2:15" ht="22.05" customHeight="1" x14ac:dyDescent="0.2">
      <c r="B291" s="20" t="s">
        <v>44</v>
      </c>
      <c r="O291" s="114">
        <f t="shared" si="7"/>
        <v>1243.9199999999837</v>
      </c>
    </row>
    <row r="292" spans="2:15" ht="22.05" customHeight="1" x14ac:dyDescent="0.2">
      <c r="B292" s="20" t="s">
        <v>44</v>
      </c>
      <c r="O292" s="114">
        <f t="shared" si="7"/>
        <v>1243.9199999999837</v>
      </c>
    </row>
    <row r="293" spans="2:15" ht="22.05" customHeight="1" x14ac:dyDescent="0.2">
      <c r="B293" s="20" t="s">
        <v>44</v>
      </c>
      <c r="O293" s="114">
        <f t="shared" si="7"/>
        <v>1243.9199999999837</v>
      </c>
    </row>
    <row r="294" spans="2:15" ht="22.05" customHeight="1" x14ac:dyDescent="0.2">
      <c r="B294" s="20" t="s">
        <v>44</v>
      </c>
      <c r="O294" s="114">
        <f t="shared" si="7"/>
        <v>1243.9199999999837</v>
      </c>
    </row>
    <row r="295" spans="2:15" ht="22.05" customHeight="1" x14ac:dyDescent="0.2">
      <c r="B295" s="20" t="s">
        <v>44</v>
      </c>
      <c r="O295" s="114">
        <f t="shared" si="7"/>
        <v>1243.9199999999837</v>
      </c>
    </row>
    <row r="296" spans="2:15" ht="22.05" customHeight="1" x14ac:dyDescent="0.2">
      <c r="B296" s="20" t="s">
        <v>44</v>
      </c>
      <c r="O296" s="114">
        <f t="shared" si="7"/>
        <v>1243.9199999999837</v>
      </c>
    </row>
    <row r="297" spans="2:15" ht="22.05" customHeight="1" x14ac:dyDescent="0.2">
      <c r="B297" s="20" t="s">
        <v>44</v>
      </c>
      <c r="O297" s="114">
        <f t="shared" ref="O297:O360" si="8">O296+M297-N297</f>
        <v>1243.9199999999837</v>
      </c>
    </row>
    <row r="298" spans="2:15" ht="22.05" customHeight="1" x14ac:dyDescent="0.2">
      <c r="B298" s="20" t="s">
        <v>44</v>
      </c>
      <c r="O298" s="114">
        <f t="shared" si="8"/>
        <v>1243.9199999999837</v>
      </c>
    </row>
    <row r="299" spans="2:15" ht="22.05" customHeight="1" x14ac:dyDescent="0.2">
      <c r="B299" s="20" t="s">
        <v>44</v>
      </c>
      <c r="O299" s="114">
        <f t="shared" si="8"/>
        <v>1243.9199999999837</v>
      </c>
    </row>
    <row r="300" spans="2:15" ht="22.05" customHeight="1" x14ac:dyDescent="0.2">
      <c r="B300" s="20" t="s">
        <v>44</v>
      </c>
      <c r="O300" s="114">
        <f t="shared" si="8"/>
        <v>1243.9199999999837</v>
      </c>
    </row>
    <row r="301" spans="2:15" ht="22.05" customHeight="1" x14ac:dyDescent="0.2">
      <c r="B301" s="20" t="s">
        <v>44</v>
      </c>
      <c r="O301" s="114">
        <f t="shared" si="8"/>
        <v>1243.9199999999837</v>
      </c>
    </row>
    <row r="302" spans="2:15" ht="22.05" customHeight="1" x14ac:dyDescent="0.2">
      <c r="B302" s="20" t="s">
        <v>44</v>
      </c>
      <c r="O302" s="114">
        <f t="shared" si="8"/>
        <v>1243.9199999999837</v>
      </c>
    </row>
    <row r="303" spans="2:15" ht="22.05" customHeight="1" x14ac:dyDescent="0.2">
      <c r="B303" s="20" t="s">
        <v>44</v>
      </c>
      <c r="O303" s="114">
        <f t="shared" si="8"/>
        <v>1243.9199999999837</v>
      </c>
    </row>
    <row r="304" spans="2:15" ht="22.05" customHeight="1" x14ac:dyDescent="0.2">
      <c r="B304" s="20" t="s">
        <v>44</v>
      </c>
      <c r="O304" s="114">
        <f t="shared" si="8"/>
        <v>1243.9199999999837</v>
      </c>
    </row>
    <row r="305" spans="2:15" ht="22.05" customHeight="1" x14ac:dyDescent="0.2">
      <c r="B305" s="20" t="s">
        <v>44</v>
      </c>
      <c r="O305" s="114">
        <f t="shared" si="8"/>
        <v>1243.9199999999837</v>
      </c>
    </row>
    <row r="306" spans="2:15" ht="22.05" customHeight="1" x14ac:dyDescent="0.2">
      <c r="B306" s="20" t="s">
        <v>44</v>
      </c>
      <c r="O306" s="114">
        <f t="shared" si="8"/>
        <v>1243.9199999999837</v>
      </c>
    </row>
    <row r="307" spans="2:15" ht="22.05" customHeight="1" x14ac:dyDescent="0.2">
      <c r="B307" s="20" t="s">
        <v>44</v>
      </c>
      <c r="O307" s="114">
        <f t="shared" si="8"/>
        <v>1243.9199999999837</v>
      </c>
    </row>
    <row r="308" spans="2:15" ht="22.05" customHeight="1" x14ac:dyDescent="0.2">
      <c r="B308" s="20" t="s">
        <v>44</v>
      </c>
      <c r="O308" s="114">
        <f t="shared" si="8"/>
        <v>1243.9199999999837</v>
      </c>
    </row>
    <row r="309" spans="2:15" ht="22.05" customHeight="1" x14ac:dyDescent="0.2">
      <c r="B309" s="20" t="s">
        <v>44</v>
      </c>
      <c r="O309" s="114">
        <f t="shared" si="8"/>
        <v>1243.9199999999837</v>
      </c>
    </row>
    <row r="310" spans="2:15" ht="22.05" customHeight="1" x14ac:dyDescent="0.2">
      <c r="B310" s="20" t="s">
        <v>44</v>
      </c>
      <c r="O310" s="114">
        <f t="shared" si="8"/>
        <v>1243.9199999999837</v>
      </c>
    </row>
    <row r="311" spans="2:15" ht="22.05" customHeight="1" x14ac:dyDescent="0.2">
      <c r="B311" s="20" t="s">
        <v>44</v>
      </c>
      <c r="O311" s="114">
        <f t="shared" si="8"/>
        <v>1243.9199999999837</v>
      </c>
    </row>
    <row r="312" spans="2:15" ht="22.05" customHeight="1" x14ac:dyDescent="0.2">
      <c r="B312" s="20" t="s">
        <v>44</v>
      </c>
      <c r="O312" s="114">
        <f t="shared" si="8"/>
        <v>1243.9199999999837</v>
      </c>
    </row>
    <row r="313" spans="2:15" ht="22.05" customHeight="1" x14ac:dyDescent="0.2">
      <c r="B313" s="20" t="s">
        <v>44</v>
      </c>
      <c r="O313" s="114">
        <f t="shared" si="8"/>
        <v>1243.9199999999837</v>
      </c>
    </row>
    <row r="314" spans="2:15" ht="22.05" customHeight="1" x14ac:dyDescent="0.2">
      <c r="B314" s="20" t="s">
        <v>44</v>
      </c>
      <c r="O314" s="114">
        <f t="shared" si="8"/>
        <v>1243.9199999999837</v>
      </c>
    </row>
    <row r="315" spans="2:15" ht="22.05" customHeight="1" x14ac:dyDescent="0.2">
      <c r="B315" s="20" t="s">
        <v>44</v>
      </c>
      <c r="O315" s="114">
        <f t="shared" si="8"/>
        <v>1243.9199999999837</v>
      </c>
    </row>
    <row r="316" spans="2:15" ht="22.05" customHeight="1" x14ac:dyDescent="0.2">
      <c r="B316" s="20" t="s">
        <v>44</v>
      </c>
      <c r="O316" s="114">
        <f t="shared" si="8"/>
        <v>1243.9199999999837</v>
      </c>
    </row>
    <row r="317" spans="2:15" ht="22.05" customHeight="1" x14ac:dyDescent="0.2">
      <c r="B317" s="20" t="s">
        <v>44</v>
      </c>
      <c r="O317" s="114">
        <f t="shared" si="8"/>
        <v>1243.9199999999837</v>
      </c>
    </row>
    <row r="318" spans="2:15" ht="22.05" customHeight="1" x14ac:dyDescent="0.2">
      <c r="B318" s="20" t="s">
        <v>44</v>
      </c>
      <c r="O318" s="114">
        <f t="shared" si="8"/>
        <v>1243.9199999999837</v>
      </c>
    </row>
    <row r="319" spans="2:15" ht="22.05" customHeight="1" x14ac:dyDescent="0.2">
      <c r="B319" s="20" t="s">
        <v>44</v>
      </c>
      <c r="O319" s="114">
        <f t="shared" si="8"/>
        <v>1243.9199999999837</v>
      </c>
    </row>
    <row r="320" spans="2:15" ht="22.05" customHeight="1" x14ac:dyDescent="0.2">
      <c r="B320" s="20" t="s">
        <v>44</v>
      </c>
      <c r="O320" s="114">
        <f t="shared" si="8"/>
        <v>1243.9199999999837</v>
      </c>
    </row>
    <row r="321" spans="2:15" ht="22.05" customHeight="1" x14ac:dyDescent="0.2">
      <c r="B321" s="20" t="s">
        <v>44</v>
      </c>
      <c r="O321" s="114">
        <f t="shared" si="8"/>
        <v>1243.9199999999837</v>
      </c>
    </row>
    <row r="322" spans="2:15" ht="22.05" customHeight="1" x14ac:dyDescent="0.2">
      <c r="B322" s="20" t="s">
        <v>44</v>
      </c>
      <c r="O322" s="114">
        <f t="shared" si="8"/>
        <v>1243.9199999999837</v>
      </c>
    </row>
    <row r="323" spans="2:15" ht="22.05" customHeight="1" x14ac:dyDescent="0.2">
      <c r="B323" s="20" t="s">
        <v>44</v>
      </c>
      <c r="O323" s="114">
        <f t="shared" si="8"/>
        <v>1243.9199999999837</v>
      </c>
    </row>
    <row r="324" spans="2:15" ht="22.05" customHeight="1" x14ac:dyDescent="0.2">
      <c r="B324" s="20" t="s">
        <v>44</v>
      </c>
      <c r="O324" s="114">
        <f t="shared" si="8"/>
        <v>1243.9199999999837</v>
      </c>
    </row>
    <row r="325" spans="2:15" ht="22.05" customHeight="1" x14ac:dyDescent="0.2">
      <c r="B325" s="20" t="s">
        <v>44</v>
      </c>
      <c r="O325" s="114">
        <f t="shared" si="8"/>
        <v>1243.9199999999837</v>
      </c>
    </row>
    <row r="326" spans="2:15" ht="22.05" customHeight="1" x14ac:dyDescent="0.2">
      <c r="B326" s="20" t="s">
        <v>44</v>
      </c>
      <c r="O326" s="114">
        <f t="shared" si="8"/>
        <v>1243.9199999999837</v>
      </c>
    </row>
    <row r="327" spans="2:15" ht="22.05" customHeight="1" x14ac:dyDescent="0.2">
      <c r="B327" s="20" t="s">
        <v>44</v>
      </c>
      <c r="O327" s="114">
        <f t="shared" si="8"/>
        <v>1243.9199999999837</v>
      </c>
    </row>
    <row r="328" spans="2:15" ht="22.05" customHeight="1" x14ac:dyDescent="0.2">
      <c r="B328" s="20" t="s">
        <v>44</v>
      </c>
      <c r="O328" s="114">
        <f t="shared" si="8"/>
        <v>1243.9199999999837</v>
      </c>
    </row>
    <row r="329" spans="2:15" ht="22.05" customHeight="1" x14ac:dyDescent="0.2">
      <c r="B329" s="20" t="s">
        <v>44</v>
      </c>
      <c r="O329" s="114">
        <f t="shared" si="8"/>
        <v>1243.9199999999837</v>
      </c>
    </row>
    <row r="330" spans="2:15" ht="22.05" customHeight="1" x14ac:dyDescent="0.2">
      <c r="B330" s="20" t="s">
        <v>44</v>
      </c>
      <c r="O330" s="114">
        <f t="shared" si="8"/>
        <v>1243.9199999999837</v>
      </c>
    </row>
    <row r="331" spans="2:15" ht="22.05" customHeight="1" x14ac:dyDescent="0.2">
      <c r="B331" s="20" t="s">
        <v>44</v>
      </c>
      <c r="O331" s="114">
        <f t="shared" si="8"/>
        <v>1243.9199999999837</v>
      </c>
    </row>
    <row r="332" spans="2:15" ht="22.05" customHeight="1" x14ac:dyDescent="0.2">
      <c r="B332" s="20" t="s">
        <v>44</v>
      </c>
      <c r="O332" s="114">
        <f t="shared" si="8"/>
        <v>1243.9199999999837</v>
      </c>
    </row>
    <row r="333" spans="2:15" ht="22.05" customHeight="1" x14ac:dyDescent="0.2">
      <c r="B333" s="20" t="s">
        <v>44</v>
      </c>
      <c r="O333" s="114">
        <f t="shared" si="8"/>
        <v>1243.9199999999837</v>
      </c>
    </row>
    <row r="334" spans="2:15" ht="22.05" customHeight="1" x14ac:dyDescent="0.2">
      <c r="B334" s="20" t="s">
        <v>44</v>
      </c>
      <c r="O334" s="114">
        <f t="shared" si="8"/>
        <v>1243.9199999999837</v>
      </c>
    </row>
    <row r="335" spans="2:15" ht="22.05" customHeight="1" x14ac:dyDescent="0.2">
      <c r="B335" s="20" t="s">
        <v>44</v>
      </c>
      <c r="O335" s="114">
        <f t="shared" si="8"/>
        <v>1243.9199999999837</v>
      </c>
    </row>
    <row r="336" spans="2:15" ht="22.05" customHeight="1" x14ac:dyDescent="0.2">
      <c r="B336" s="20" t="s">
        <v>44</v>
      </c>
      <c r="O336" s="114">
        <f t="shared" si="8"/>
        <v>1243.9199999999837</v>
      </c>
    </row>
    <row r="337" spans="2:15" ht="22.05" customHeight="1" x14ac:dyDescent="0.2">
      <c r="B337" s="20" t="s">
        <v>44</v>
      </c>
      <c r="O337" s="114">
        <f t="shared" si="8"/>
        <v>1243.9199999999837</v>
      </c>
    </row>
    <row r="338" spans="2:15" ht="22.05" customHeight="1" x14ac:dyDescent="0.2">
      <c r="B338" s="20" t="s">
        <v>44</v>
      </c>
      <c r="O338" s="114">
        <f t="shared" si="8"/>
        <v>1243.9199999999837</v>
      </c>
    </row>
    <row r="339" spans="2:15" ht="22.05" customHeight="1" x14ac:dyDescent="0.2">
      <c r="B339" s="20" t="s">
        <v>44</v>
      </c>
      <c r="O339" s="114">
        <f t="shared" si="8"/>
        <v>1243.9199999999837</v>
      </c>
    </row>
    <row r="340" spans="2:15" ht="22.05" customHeight="1" x14ac:dyDescent="0.2">
      <c r="B340" s="20" t="s">
        <v>44</v>
      </c>
      <c r="O340" s="114">
        <f t="shared" si="8"/>
        <v>1243.9199999999837</v>
      </c>
    </row>
    <row r="341" spans="2:15" ht="22.05" customHeight="1" x14ac:dyDescent="0.2">
      <c r="B341" s="20" t="s">
        <v>44</v>
      </c>
      <c r="O341" s="114">
        <f t="shared" si="8"/>
        <v>1243.9199999999837</v>
      </c>
    </row>
    <row r="342" spans="2:15" ht="22.05" customHeight="1" x14ac:dyDescent="0.2">
      <c r="B342" s="20" t="s">
        <v>44</v>
      </c>
      <c r="O342" s="114">
        <f t="shared" si="8"/>
        <v>1243.9199999999837</v>
      </c>
    </row>
    <row r="343" spans="2:15" ht="22.05" customHeight="1" x14ac:dyDescent="0.2">
      <c r="B343" s="20" t="s">
        <v>44</v>
      </c>
      <c r="O343" s="114">
        <f t="shared" si="8"/>
        <v>1243.9199999999837</v>
      </c>
    </row>
    <row r="344" spans="2:15" ht="22.05" customHeight="1" x14ac:dyDescent="0.2">
      <c r="B344" s="20" t="s">
        <v>44</v>
      </c>
      <c r="O344" s="114">
        <f t="shared" si="8"/>
        <v>1243.9199999999837</v>
      </c>
    </row>
    <row r="345" spans="2:15" ht="22.05" customHeight="1" x14ac:dyDescent="0.2">
      <c r="B345" s="20" t="s">
        <v>44</v>
      </c>
      <c r="O345" s="114">
        <f t="shared" si="8"/>
        <v>1243.9199999999837</v>
      </c>
    </row>
    <row r="346" spans="2:15" ht="22.05" customHeight="1" x14ac:dyDescent="0.2">
      <c r="B346" s="20" t="s">
        <v>44</v>
      </c>
      <c r="O346" s="114">
        <f t="shared" si="8"/>
        <v>1243.9199999999837</v>
      </c>
    </row>
    <row r="347" spans="2:15" ht="22.05" customHeight="1" x14ac:dyDescent="0.2">
      <c r="B347" s="20" t="s">
        <v>44</v>
      </c>
      <c r="O347" s="114">
        <f t="shared" si="8"/>
        <v>1243.9199999999837</v>
      </c>
    </row>
    <row r="348" spans="2:15" ht="22.05" customHeight="1" x14ac:dyDescent="0.2">
      <c r="B348" s="20" t="s">
        <v>44</v>
      </c>
      <c r="O348" s="114">
        <f t="shared" si="8"/>
        <v>1243.9199999999837</v>
      </c>
    </row>
    <row r="349" spans="2:15" ht="22.05" customHeight="1" x14ac:dyDescent="0.2">
      <c r="B349" s="20" t="s">
        <v>44</v>
      </c>
      <c r="O349" s="114">
        <f t="shared" si="8"/>
        <v>1243.9199999999837</v>
      </c>
    </row>
    <row r="350" spans="2:15" ht="22.05" customHeight="1" x14ac:dyDescent="0.2">
      <c r="B350" s="20" t="s">
        <v>44</v>
      </c>
      <c r="O350" s="114">
        <f t="shared" si="8"/>
        <v>1243.9199999999837</v>
      </c>
    </row>
    <row r="351" spans="2:15" ht="22.05" customHeight="1" x14ac:dyDescent="0.2">
      <c r="B351" s="20" t="s">
        <v>44</v>
      </c>
      <c r="O351" s="114">
        <f t="shared" si="8"/>
        <v>1243.9199999999837</v>
      </c>
    </row>
    <row r="352" spans="2:15" ht="22.05" customHeight="1" x14ac:dyDescent="0.2">
      <c r="B352" s="20" t="s">
        <v>44</v>
      </c>
      <c r="O352" s="114">
        <f t="shared" si="8"/>
        <v>1243.9199999999837</v>
      </c>
    </row>
    <row r="353" spans="2:15" ht="22.05" customHeight="1" x14ac:dyDescent="0.2">
      <c r="B353" s="20" t="s">
        <v>44</v>
      </c>
      <c r="O353" s="114">
        <f t="shared" si="8"/>
        <v>1243.9199999999837</v>
      </c>
    </row>
    <row r="354" spans="2:15" ht="22.05" customHeight="1" x14ac:dyDescent="0.2">
      <c r="B354" s="20" t="s">
        <v>44</v>
      </c>
      <c r="O354" s="114">
        <f t="shared" si="8"/>
        <v>1243.9199999999837</v>
      </c>
    </row>
    <row r="355" spans="2:15" ht="22.05" customHeight="1" x14ac:dyDescent="0.2">
      <c r="B355" s="20" t="s">
        <v>44</v>
      </c>
      <c r="O355" s="114">
        <f t="shared" si="8"/>
        <v>1243.9199999999837</v>
      </c>
    </row>
    <row r="356" spans="2:15" ht="22.05" customHeight="1" x14ac:dyDescent="0.2">
      <c r="B356" s="20" t="s">
        <v>44</v>
      </c>
      <c r="O356" s="114">
        <f t="shared" si="8"/>
        <v>1243.9199999999837</v>
      </c>
    </row>
    <row r="357" spans="2:15" ht="22.05" customHeight="1" x14ac:dyDescent="0.2">
      <c r="B357" s="20" t="s">
        <v>44</v>
      </c>
      <c r="O357" s="114">
        <f t="shared" si="8"/>
        <v>1243.9199999999837</v>
      </c>
    </row>
    <row r="358" spans="2:15" ht="22.05" customHeight="1" x14ac:dyDescent="0.2">
      <c r="B358" s="20" t="s">
        <v>44</v>
      </c>
      <c r="O358" s="114">
        <f t="shared" si="8"/>
        <v>1243.9199999999837</v>
      </c>
    </row>
    <row r="359" spans="2:15" ht="22.05" customHeight="1" x14ac:dyDescent="0.2">
      <c r="B359" s="20" t="s">
        <v>44</v>
      </c>
      <c r="O359" s="114">
        <f t="shared" si="8"/>
        <v>1243.9199999999837</v>
      </c>
    </row>
    <row r="360" spans="2:15" ht="22.05" customHeight="1" x14ac:dyDescent="0.2">
      <c r="B360" s="20" t="s">
        <v>44</v>
      </c>
      <c r="O360" s="114">
        <f t="shared" si="8"/>
        <v>1243.9199999999837</v>
      </c>
    </row>
    <row r="361" spans="2:15" ht="22.05" customHeight="1" x14ac:dyDescent="0.2">
      <c r="B361" s="20" t="s">
        <v>44</v>
      </c>
      <c r="O361" s="114">
        <f t="shared" ref="O361:O424" si="9">O360+M361-N361</f>
        <v>1243.9199999999837</v>
      </c>
    </row>
    <row r="362" spans="2:15" ht="22.05" customHeight="1" x14ac:dyDescent="0.2">
      <c r="B362" s="20" t="s">
        <v>44</v>
      </c>
      <c r="O362" s="114">
        <f t="shared" si="9"/>
        <v>1243.9199999999837</v>
      </c>
    </row>
    <row r="363" spans="2:15" ht="22.05" customHeight="1" x14ac:dyDescent="0.2">
      <c r="B363" s="20" t="s">
        <v>44</v>
      </c>
      <c r="O363" s="114">
        <f t="shared" si="9"/>
        <v>1243.9199999999837</v>
      </c>
    </row>
    <row r="364" spans="2:15" ht="22.05" customHeight="1" x14ac:dyDescent="0.2">
      <c r="B364" s="20" t="s">
        <v>44</v>
      </c>
      <c r="O364" s="114">
        <f t="shared" si="9"/>
        <v>1243.9199999999837</v>
      </c>
    </row>
    <row r="365" spans="2:15" ht="22.05" customHeight="1" x14ac:dyDescent="0.2">
      <c r="B365" s="20" t="s">
        <v>44</v>
      </c>
      <c r="O365" s="114">
        <f t="shared" si="9"/>
        <v>1243.9199999999837</v>
      </c>
    </row>
    <row r="366" spans="2:15" ht="22.05" customHeight="1" x14ac:dyDescent="0.2">
      <c r="B366" s="20" t="s">
        <v>44</v>
      </c>
      <c r="O366" s="114">
        <f t="shared" si="9"/>
        <v>1243.9199999999837</v>
      </c>
    </row>
    <row r="367" spans="2:15" ht="22.05" customHeight="1" x14ac:dyDescent="0.2">
      <c r="B367" s="20" t="s">
        <v>44</v>
      </c>
      <c r="O367" s="114">
        <f t="shared" si="9"/>
        <v>1243.9199999999837</v>
      </c>
    </row>
    <row r="368" spans="2:15" ht="22.05" customHeight="1" x14ac:dyDescent="0.2">
      <c r="B368" s="20" t="s">
        <v>44</v>
      </c>
      <c r="O368" s="114">
        <f t="shared" si="9"/>
        <v>1243.9199999999837</v>
      </c>
    </row>
    <row r="369" spans="2:15" ht="22.05" customHeight="1" x14ac:dyDescent="0.2">
      <c r="B369" s="20" t="s">
        <v>44</v>
      </c>
      <c r="O369" s="114">
        <f t="shared" si="9"/>
        <v>1243.9199999999837</v>
      </c>
    </row>
    <row r="370" spans="2:15" ht="22.05" customHeight="1" x14ac:dyDescent="0.2">
      <c r="B370" s="20" t="s">
        <v>44</v>
      </c>
      <c r="O370" s="114">
        <f t="shared" si="9"/>
        <v>1243.9199999999837</v>
      </c>
    </row>
    <row r="371" spans="2:15" ht="22.05" customHeight="1" x14ac:dyDescent="0.2">
      <c r="B371" s="20" t="s">
        <v>44</v>
      </c>
      <c r="O371" s="114">
        <f t="shared" si="9"/>
        <v>1243.9199999999837</v>
      </c>
    </row>
    <row r="372" spans="2:15" ht="22.05" customHeight="1" x14ac:dyDescent="0.2">
      <c r="B372" s="20" t="s">
        <v>44</v>
      </c>
      <c r="O372" s="114">
        <f t="shared" si="9"/>
        <v>1243.9199999999837</v>
      </c>
    </row>
    <row r="373" spans="2:15" ht="22.05" customHeight="1" x14ac:dyDescent="0.2">
      <c r="B373" s="20" t="s">
        <v>44</v>
      </c>
      <c r="O373" s="114">
        <f t="shared" si="9"/>
        <v>1243.9199999999837</v>
      </c>
    </row>
    <row r="374" spans="2:15" ht="22.05" customHeight="1" x14ac:dyDescent="0.2">
      <c r="B374" s="20" t="s">
        <v>44</v>
      </c>
      <c r="O374" s="114">
        <f t="shared" si="9"/>
        <v>1243.9199999999837</v>
      </c>
    </row>
    <row r="375" spans="2:15" ht="22.05" customHeight="1" x14ac:dyDescent="0.2">
      <c r="B375" s="20" t="s">
        <v>44</v>
      </c>
      <c r="O375" s="114">
        <f t="shared" si="9"/>
        <v>1243.9199999999837</v>
      </c>
    </row>
    <row r="376" spans="2:15" ht="22.05" customHeight="1" x14ac:dyDescent="0.2">
      <c r="B376" s="20" t="s">
        <v>44</v>
      </c>
      <c r="O376" s="114">
        <f t="shared" si="9"/>
        <v>1243.9199999999837</v>
      </c>
    </row>
    <row r="377" spans="2:15" ht="22.05" customHeight="1" x14ac:dyDescent="0.2">
      <c r="B377" s="20" t="s">
        <v>44</v>
      </c>
      <c r="O377" s="114">
        <f t="shared" si="9"/>
        <v>1243.9199999999837</v>
      </c>
    </row>
    <row r="378" spans="2:15" ht="22.05" customHeight="1" x14ac:dyDescent="0.2">
      <c r="B378" s="20" t="s">
        <v>44</v>
      </c>
      <c r="O378" s="114">
        <f t="shared" si="9"/>
        <v>1243.9199999999837</v>
      </c>
    </row>
    <row r="379" spans="2:15" ht="22.05" customHeight="1" x14ac:dyDescent="0.2">
      <c r="B379" s="20" t="s">
        <v>44</v>
      </c>
      <c r="O379" s="114">
        <f t="shared" si="9"/>
        <v>1243.9199999999837</v>
      </c>
    </row>
    <row r="380" spans="2:15" ht="22.05" customHeight="1" x14ac:dyDescent="0.2">
      <c r="B380" s="20" t="s">
        <v>44</v>
      </c>
      <c r="O380" s="114">
        <f t="shared" si="9"/>
        <v>1243.9199999999837</v>
      </c>
    </row>
    <row r="381" spans="2:15" ht="22.05" customHeight="1" x14ac:dyDescent="0.2">
      <c r="B381" s="20" t="s">
        <v>44</v>
      </c>
      <c r="O381" s="114">
        <f t="shared" si="9"/>
        <v>1243.9199999999837</v>
      </c>
    </row>
    <row r="382" spans="2:15" ht="22.05" customHeight="1" x14ac:dyDescent="0.2">
      <c r="B382" s="20" t="s">
        <v>44</v>
      </c>
      <c r="O382" s="114">
        <f t="shared" si="9"/>
        <v>1243.9199999999837</v>
      </c>
    </row>
    <row r="383" spans="2:15" ht="22.05" customHeight="1" x14ac:dyDescent="0.2">
      <c r="B383" s="20" t="s">
        <v>44</v>
      </c>
      <c r="O383" s="114">
        <f t="shared" si="9"/>
        <v>1243.9199999999837</v>
      </c>
    </row>
    <row r="384" spans="2:15" ht="22.05" customHeight="1" x14ac:dyDescent="0.2">
      <c r="B384" s="20" t="s">
        <v>44</v>
      </c>
      <c r="O384" s="114">
        <f t="shared" si="9"/>
        <v>1243.9199999999837</v>
      </c>
    </row>
    <row r="385" spans="2:15" ht="22.05" customHeight="1" x14ac:dyDescent="0.2">
      <c r="B385" s="20" t="s">
        <v>44</v>
      </c>
      <c r="O385" s="114">
        <f t="shared" si="9"/>
        <v>1243.9199999999837</v>
      </c>
    </row>
    <row r="386" spans="2:15" ht="22.05" customHeight="1" x14ac:dyDescent="0.2">
      <c r="B386" s="20" t="s">
        <v>44</v>
      </c>
      <c r="O386" s="114">
        <f t="shared" si="9"/>
        <v>1243.9199999999837</v>
      </c>
    </row>
    <row r="387" spans="2:15" ht="22.05" customHeight="1" x14ac:dyDescent="0.2">
      <c r="B387" s="20" t="s">
        <v>44</v>
      </c>
      <c r="O387" s="114">
        <f t="shared" si="9"/>
        <v>1243.9199999999837</v>
      </c>
    </row>
    <row r="388" spans="2:15" ht="22.05" customHeight="1" x14ac:dyDescent="0.2">
      <c r="B388" s="20" t="s">
        <v>44</v>
      </c>
      <c r="O388" s="114">
        <f t="shared" si="9"/>
        <v>1243.9199999999837</v>
      </c>
    </row>
    <row r="389" spans="2:15" ht="22.05" customHeight="1" x14ac:dyDescent="0.2">
      <c r="B389" s="20" t="s">
        <v>44</v>
      </c>
      <c r="O389" s="114">
        <f t="shared" si="9"/>
        <v>1243.9199999999837</v>
      </c>
    </row>
    <row r="390" spans="2:15" ht="22.05" customHeight="1" x14ac:dyDescent="0.2">
      <c r="B390" s="20" t="s">
        <v>44</v>
      </c>
      <c r="O390" s="114">
        <f t="shared" si="9"/>
        <v>1243.9199999999837</v>
      </c>
    </row>
    <row r="391" spans="2:15" ht="22.05" customHeight="1" x14ac:dyDescent="0.2">
      <c r="B391" s="20" t="s">
        <v>44</v>
      </c>
      <c r="O391" s="114">
        <f t="shared" si="9"/>
        <v>1243.9199999999837</v>
      </c>
    </row>
    <row r="392" spans="2:15" ht="22.05" customHeight="1" x14ac:dyDescent="0.2">
      <c r="B392" s="20" t="s">
        <v>44</v>
      </c>
      <c r="O392" s="114">
        <f t="shared" si="9"/>
        <v>1243.9199999999837</v>
      </c>
    </row>
    <row r="393" spans="2:15" ht="22.05" customHeight="1" x14ac:dyDescent="0.2">
      <c r="B393" s="20" t="s">
        <v>44</v>
      </c>
      <c r="O393" s="114">
        <f t="shared" si="9"/>
        <v>1243.9199999999837</v>
      </c>
    </row>
    <row r="394" spans="2:15" ht="22.05" customHeight="1" x14ac:dyDescent="0.2">
      <c r="B394" s="20" t="s">
        <v>44</v>
      </c>
      <c r="O394" s="114">
        <f t="shared" si="9"/>
        <v>1243.9199999999837</v>
      </c>
    </row>
    <row r="395" spans="2:15" ht="22.05" customHeight="1" x14ac:dyDescent="0.2">
      <c r="B395" s="20" t="s">
        <v>44</v>
      </c>
      <c r="O395" s="114">
        <f t="shared" si="9"/>
        <v>1243.9199999999837</v>
      </c>
    </row>
    <row r="396" spans="2:15" ht="22.05" customHeight="1" x14ac:dyDescent="0.2">
      <c r="B396" s="20" t="s">
        <v>44</v>
      </c>
      <c r="O396" s="114">
        <f t="shared" si="9"/>
        <v>1243.9199999999837</v>
      </c>
    </row>
    <row r="397" spans="2:15" ht="22.05" customHeight="1" x14ac:dyDescent="0.2">
      <c r="B397" s="20" t="s">
        <v>44</v>
      </c>
      <c r="O397" s="114">
        <f t="shared" si="9"/>
        <v>1243.9199999999837</v>
      </c>
    </row>
    <row r="398" spans="2:15" ht="22.05" customHeight="1" x14ac:dyDescent="0.2">
      <c r="B398" s="20" t="s">
        <v>44</v>
      </c>
      <c r="O398" s="114">
        <f t="shared" si="9"/>
        <v>1243.9199999999837</v>
      </c>
    </row>
    <row r="399" spans="2:15" ht="22.05" customHeight="1" x14ac:dyDescent="0.2">
      <c r="B399" s="20" t="s">
        <v>44</v>
      </c>
      <c r="O399" s="114">
        <f t="shared" si="9"/>
        <v>1243.9199999999837</v>
      </c>
    </row>
    <row r="400" spans="2:15" ht="22.05" customHeight="1" x14ac:dyDescent="0.2">
      <c r="B400" s="20" t="s">
        <v>44</v>
      </c>
      <c r="O400" s="114">
        <f t="shared" si="9"/>
        <v>1243.9199999999837</v>
      </c>
    </row>
    <row r="401" spans="2:15" ht="22.05" customHeight="1" x14ac:dyDescent="0.2">
      <c r="B401" s="20" t="s">
        <v>44</v>
      </c>
      <c r="O401" s="114">
        <f t="shared" si="9"/>
        <v>1243.9199999999837</v>
      </c>
    </row>
    <row r="402" spans="2:15" ht="22.05" customHeight="1" x14ac:dyDescent="0.2">
      <c r="B402" s="20" t="s">
        <v>44</v>
      </c>
      <c r="O402" s="114">
        <f t="shared" si="9"/>
        <v>1243.9199999999837</v>
      </c>
    </row>
    <row r="403" spans="2:15" ht="22.05" customHeight="1" x14ac:dyDescent="0.2">
      <c r="B403" s="20" t="s">
        <v>44</v>
      </c>
      <c r="O403" s="114">
        <f t="shared" si="9"/>
        <v>1243.9199999999837</v>
      </c>
    </row>
    <row r="404" spans="2:15" ht="22.05" customHeight="1" x14ac:dyDescent="0.2">
      <c r="B404" s="20" t="s">
        <v>44</v>
      </c>
      <c r="O404" s="114">
        <f t="shared" si="9"/>
        <v>1243.9199999999837</v>
      </c>
    </row>
    <row r="405" spans="2:15" ht="22.05" customHeight="1" x14ac:dyDescent="0.2">
      <c r="B405" s="20" t="s">
        <v>44</v>
      </c>
      <c r="O405" s="114">
        <f t="shared" si="9"/>
        <v>1243.9199999999837</v>
      </c>
    </row>
    <row r="406" spans="2:15" ht="22.05" customHeight="1" x14ac:dyDescent="0.2">
      <c r="B406" s="20" t="s">
        <v>44</v>
      </c>
      <c r="O406" s="114">
        <f t="shared" si="9"/>
        <v>1243.9199999999837</v>
      </c>
    </row>
    <row r="407" spans="2:15" ht="22.05" customHeight="1" x14ac:dyDescent="0.2">
      <c r="B407" s="20" t="s">
        <v>44</v>
      </c>
      <c r="O407" s="114">
        <f t="shared" si="9"/>
        <v>1243.9199999999837</v>
      </c>
    </row>
    <row r="408" spans="2:15" ht="22.05" customHeight="1" x14ac:dyDescent="0.2">
      <c r="B408" s="20" t="s">
        <v>44</v>
      </c>
      <c r="O408" s="114">
        <f t="shared" si="9"/>
        <v>1243.9199999999837</v>
      </c>
    </row>
    <row r="409" spans="2:15" ht="22.05" customHeight="1" x14ac:dyDescent="0.2">
      <c r="B409" s="20" t="s">
        <v>44</v>
      </c>
      <c r="O409" s="114">
        <f t="shared" si="9"/>
        <v>1243.9199999999837</v>
      </c>
    </row>
    <row r="410" spans="2:15" ht="22.05" customHeight="1" x14ac:dyDescent="0.2">
      <c r="B410" s="20" t="s">
        <v>44</v>
      </c>
      <c r="O410" s="114">
        <f t="shared" si="9"/>
        <v>1243.9199999999837</v>
      </c>
    </row>
    <row r="411" spans="2:15" ht="22.05" customHeight="1" x14ac:dyDescent="0.2">
      <c r="B411" s="20" t="s">
        <v>44</v>
      </c>
      <c r="O411" s="114">
        <f t="shared" si="9"/>
        <v>1243.9199999999837</v>
      </c>
    </row>
    <row r="412" spans="2:15" ht="22.05" customHeight="1" x14ac:dyDescent="0.2">
      <c r="B412" s="20" t="s">
        <v>44</v>
      </c>
      <c r="O412" s="114">
        <f t="shared" si="9"/>
        <v>1243.9199999999837</v>
      </c>
    </row>
    <row r="413" spans="2:15" ht="22.05" customHeight="1" x14ac:dyDescent="0.2">
      <c r="B413" s="20" t="s">
        <v>44</v>
      </c>
      <c r="O413" s="114">
        <f t="shared" si="9"/>
        <v>1243.9199999999837</v>
      </c>
    </row>
    <row r="414" spans="2:15" ht="22.05" customHeight="1" x14ac:dyDescent="0.2">
      <c r="B414" s="20" t="s">
        <v>44</v>
      </c>
      <c r="O414" s="114">
        <f t="shared" si="9"/>
        <v>1243.9199999999837</v>
      </c>
    </row>
    <row r="415" spans="2:15" ht="22.05" customHeight="1" x14ac:dyDescent="0.2">
      <c r="B415" s="20" t="s">
        <v>44</v>
      </c>
      <c r="O415" s="114">
        <f t="shared" si="9"/>
        <v>1243.9199999999837</v>
      </c>
    </row>
    <row r="416" spans="2:15" ht="22.05" customHeight="1" x14ac:dyDescent="0.2">
      <c r="B416" s="20" t="s">
        <v>44</v>
      </c>
      <c r="O416" s="114">
        <f t="shared" si="9"/>
        <v>1243.9199999999837</v>
      </c>
    </row>
    <row r="417" spans="2:15" ht="22.05" customHeight="1" x14ac:dyDescent="0.2">
      <c r="B417" s="20" t="s">
        <v>44</v>
      </c>
      <c r="O417" s="114">
        <f t="shared" si="9"/>
        <v>1243.9199999999837</v>
      </c>
    </row>
    <row r="418" spans="2:15" ht="22.05" customHeight="1" x14ac:dyDescent="0.2">
      <c r="B418" s="20" t="s">
        <v>44</v>
      </c>
      <c r="O418" s="114">
        <f t="shared" si="9"/>
        <v>1243.9199999999837</v>
      </c>
    </row>
    <row r="419" spans="2:15" ht="22.05" customHeight="1" x14ac:dyDescent="0.2">
      <c r="B419" s="20" t="s">
        <v>44</v>
      </c>
      <c r="O419" s="114">
        <f t="shared" si="9"/>
        <v>1243.9199999999837</v>
      </c>
    </row>
    <row r="420" spans="2:15" ht="22.05" customHeight="1" x14ac:dyDescent="0.2">
      <c r="B420" s="20" t="s">
        <v>44</v>
      </c>
      <c r="O420" s="114">
        <f t="shared" si="9"/>
        <v>1243.9199999999837</v>
      </c>
    </row>
    <row r="421" spans="2:15" ht="22.05" customHeight="1" x14ac:dyDescent="0.2">
      <c r="B421" s="20" t="s">
        <v>44</v>
      </c>
      <c r="O421" s="114">
        <f t="shared" si="9"/>
        <v>1243.9199999999837</v>
      </c>
    </row>
    <row r="422" spans="2:15" ht="22.05" customHeight="1" x14ac:dyDescent="0.2">
      <c r="B422" s="20" t="s">
        <v>44</v>
      </c>
      <c r="O422" s="114">
        <f t="shared" si="9"/>
        <v>1243.9199999999837</v>
      </c>
    </row>
    <row r="423" spans="2:15" ht="22.05" customHeight="1" x14ac:dyDescent="0.2">
      <c r="B423" s="20" t="s">
        <v>44</v>
      </c>
      <c r="O423" s="114">
        <f t="shared" si="9"/>
        <v>1243.9199999999837</v>
      </c>
    </row>
    <row r="424" spans="2:15" ht="22.05" customHeight="1" x14ac:dyDescent="0.2">
      <c r="B424" s="20" t="s">
        <v>44</v>
      </c>
      <c r="O424" s="114">
        <f t="shared" si="9"/>
        <v>1243.9199999999837</v>
      </c>
    </row>
    <row r="425" spans="2:15" ht="22.05" customHeight="1" x14ac:dyDescent="0.2">
      <c r="B425" s="20" t="s">
        <v>44</v>
      </c>
      <c r="O425" s="114">
        <f t="shared" ref="O425:O488" si="10">O424+M425-N425</f>
        <v>1243.9199999999837</v>
      </c>
    </row>
    <row r="426" spans="2:15" ht="22.05" customHeight="1" x14ac:dyDescent="0.2">
      <c r="B426" s="20" t="s">
        <v>44</v>
      </c>
      <c r="O426" s="114">
        <f t="shared" si="10"/>
        <v>1243.9199999999837</v>
      </c>
    </row>
    <row r="427" spans="2:15" ht="22.05" customHeight="1" x14ac:dyDescent="0.2">
      <c r="B427" s="20" t="s">
        <v>44</v>
      </c>
      <c r="O427" s="114">
        <f t="shared" si="10"/>
        <v>1243.9199999999837</v>
      </c>
    </row>
    <row r="428" spans="2:15" ht="22.05" customHeight="1" x14ac:dyDescent="0.2">
      <c r="B428" s="20" t="s">
        <v>44</v>
      </c>
      <c r="O428" s="114">
        <f t="shared" si="10"/>
        <v>1243.9199999999837</v>
      </c>
    </row>
    <row r="429" spans="2:15" ht="22.05" customHeight="1" x14ac:dyDescent="0.2">
      <c r="B429" s="20" t="s">
        <v>44</v>
      </c>
      <c r="O429" s="114">
        <f t="shared" si="10"/>
        <v>1243.9199999999837</v>
      </c>
    </row>
    <row r="430" spans="2:15" ht="22.05" customHeight="1" x14ac:dyDescent="0.2">
      <c r="B430" s="20" t="s">
        <v>44</v>
      </c>
      <c r="O430" s="114">
        <f t="shared" si="10"/>
        <v>1243.9199999999837</v>
      </c>
    </row>
    <row r="431" spans="2:15" ht="22.05" customHeight="1" x14ac:dyDescent="0.2">
      <c r="B431" s="20" t="s">
        <v>44</v>
      </c>
      <c r="O431" s="114">
        <f t="shared" si="10"/>
        <v>1243.9199999999837</v>
      </c>
    </row>
    <row r="432" spans="2:15" ht="22.05" customHeight="1" x14ac:dyDescent="0.2">
      <c r="B432" s="20" t="s">
        <v>44</v>
      </c>
      <c r="O432" s="114">
        <f t="shared" si="10"/>
        <v>1243.9199999999837</v>
      </c>
    </row>
    <row r="433" spans="2:15" ht="22.05" customHeight="1" x14ac:dyDescent="0.2">
      <c r="B433" s="20" t="s">
        <v>44</v>
      </c>
      <c r="O433" s="114">
        <f t="shared" si="10"/>
        <v>1243.9199999999837</v>
      </c>
    </row>
    <row r="434" spans="2:15" ht="22.05" customHeight="1" x14ac:dyDescent="0.2">
      <c r="B434" s="20" t="s">
        <v>44</v>
      </c>
      <c r="O434" s="114">
        <f t="shared" si="10"/>
        <v>1243.9199999999837</v>
      </c>
    </row>
    <row r="435" spans="2:15" ht="22.05" customHeight="1" x14ac:dyDescent="0.2">
      <c r="B435" s="20" t="s">
        <v>44</v>
      </c>
      <c r="O435" s="114">
        <f t="shared" si="10"/>
        <v>1243.9199999999837</v>
      </c>
    </row>
    <row r="436" spans="2:15" ht="22.05" customHeight="1" x14ac:dyDescent="0.2">
      <c r="B436" s="20" t="s">
        <v>44</v>
      </c>
      <c r="O436" s="114">
        <f t="shared" si="10"/>
        <v>1243.9199999999837</v>
      </c>
    </row>
    <row r="437" spans="2:15" ht="22.05" customHeight="1" x14ac:dyDescent="0.2">
      <c r="B437" s="20" t="s">
        <v>44</v>
      </c>
      <c r="O437" s="114">
        <f t="shared" si="10"/>
        <v>1243.9199999999837</v>
      </c>
    </row>
    <row r="438" spans="2:15" ht="22.05" customHeight="1" x14ac:dyDescent="0.2">
      <c r="B438" s="20" t="s">
        <v>44</v>
      </c>
      <c r="O438" s="114">
        <f t="shared" si="10"/>
        <v>1243.9199999999837</v>
      </c>
    </row>
    <row r="439" spans="2:15" ht="22.05" customHeight="1" x14ac:dyDescent="0.2">
      <c r="B439" s="20" t="s">
        <v>44</v>
      </c>
      <c r="O439" s="114">
        <f t="shared" si="10"/>
        <v>1243.9199999999837</v>
      </c>
    </row>
    <row r="440" spans="2:15" ht="22.05" customHeight="1" x14ac:dyDescent="0.2">
      <c r="B440" s="20" t="s">
        <v>44</v>
      </c>
      <c r="O440" s="114">
        <f t="shared" si="10"/>
        <v>1243.9199999999837</v>
      </c>
    </row>
    <row r="441" spans="2:15" ht="22.05" customHeight="1" x14ac:dyDescent="0.2">
      <c r="B441" s="20" t="s">
        <v>44</v>
      </c>
      <c r="O441" s="114">
        <f t="shared" si="10"/>
        <v>1243.9199999999837</v>
      </c>
    </row>
    <row r="442" spans="2:15" ht="22.05" customHeight="1" x14ac:dyDescent="0.2">
      <c r="B442" s="20" t="s">
        <v>44</v>
      </c>
      <c r="O442" s="114">
        <f t="shared" si="10"/>
        <v>1243.9199999999837</v>
      </c>
    </row>
    <row r="443" spans="2:15" ht="22.05" customHeight="1" x14ac:dyDescent="0.2">
      <c r="B443" s="20" t="s">
        <v>44</v>
      </c>
      <c r="O443" s="114">
        <f t="shared" si="10"/>
        <v>1243.9199999999837</v>
      </c>
    </row>
    <row r="444" spans="2:15" ht="22.05" customHeight="1" x14ac:dyDescent="0.2">
      <c r="B444" s="20" t="s">
        <v>44</v>
      </c>
      <c r="O444" s="114">
        <f t="shared" si="10"/>
        <v>1243.9199999999837</v>
      </c>
    </row>
    <row r="445" spans="2:15" ht="22.05" customHeight="1" x14ac:dyDescent="0.2">
      <c r="B445" s="20" t="s">
        <v>44</v>
      </c>
      <c r="O445" s="114">
        <f t="shared" si="10"/>
        <v>1243.9199999999837</v>
      </c>
    </row>
    <row r="446" spans="2:15" ht="22.05" customHeight="1" x14ac:dyDescent="0.2">
      <c r="B446" s="20" t="s">
        <v>44</v>
      </c>
      <c r="O446" s="114">
        <f t="shared" si="10"/>
        <v>1243.9199999999837</v>
      </c>
    </row>
    <row r="447" spans="2:15" ht="22.05" customHeight="1" x14ac:dyDescent="0.2">
      <c r="B447" s="20" t="s">
        <v>44</v>
      </c>
      <c r="O447" s="114">
        <f t="shared" si="10"/>
        <v>1243.9199999999837</v>
      </c>
    </row>
    <row r="448" spans="2:15" ht="22.05" customHeight="1" x14ac:dyDescent="0.2">
      <c r="B448" s="20" t="s">
        <v>44</v>
      </c>
      <c r="O448" s="114">
        <f t="shared" si="10"/>
        <v>1243.9199999999837</v>
      </c>
    </row>
    <row r="449" spans="2:15" ht="22.05" customHeight="1" x14ac:dyDescent="0.2">
      <c r="B449" s="20" t="s">
        <v>44</v>
      </c>
      <c r="O449" s="114">
        <f t="shared" si="10"/>
        <v>1243.9199999999837</v>
      </c>
    </row>
    <row r="450" spans="2:15" ht="22.05" customHeight="1" x14ac:dyDescent="0.2">
      <c r="B450" s="20" t="s">
        <v>44</v>
      </c>
      <c r="O450" s="114">
        <f t="shared" si="10"/>
        <v>1243.9199999999837</v>
      </c>
    </row>
    <row r="451" spans="2:15" ht="22.05" customHeight="1" x14ac:dyDescent="0.2">
      <c r="B451" s="20" t="s">
        <v>44</v>
      </c>
      <c r="O451" s="114">
        <f t="shared" si="10"/>
        <v>1243.9199999999837</v>
      </c>
    </row>
    <row r="452" spans="2:15" ht="22.05" customHeight="1" x14ac:dyDescent="0.2">
      <c r="B452" s="20" t="s">
        <v>44</v>
      </c>
      <c r="O452" s="114">
        <f t="shared" si="10"/>
        <v>1243.9199999999837</v>
      </c>
    </row>
    <row r="453" spans="2:15" ht="22.05" customHeight="1" x14ac:dyDescent="0.2">
      <c r="B453" s="20" t="s">
        <v>44</v>
      </c>
      <c r="O453" s="114">
        <f t="shared" si="10"/>
        <v>1243.9199999999837</v>
      </c>
    </row>
    <row r="454" spans="2:15" ht="22.05" customHeight="1" x14ac:dyDescent="0.2">
      <c r="B454" s="20" t="s">
        <v>44</v>
      </c>
      <c r="O454" s="114">
        <f t="shared" si="10"/>
        <v>1243.9199999999837</v>
      </c>
    </row>
    <row r="455" spans="2:15" ht="22.05" customHeight="1" x14ac:dyDescent="0.2">
      <c r="B455" s="20" t="s">
        <v>44</v>
      </c>
      <c r="O455" s="114">
        <f t="shared" si="10"/>
        <v>1243.9199999999837</v>
      </c>
    </row>
    <row r="456" spans="2:15" ht="22.05" customHeight="1" x14ac:dyDescent="0.2">
      <c r="B456" s="20" t="s">
        <v>44</v>
      </c>
      <c r="O456" s="114">
        <f t="shared" si="10"/>
        <v>1243.9199999999837</v>
      </c>
    </row>
    <row r="457" spans="2:15" ht="22.05" customHeight="1" x14ac:dyDescent="0.2">
      <c r="B457" s="20" t="s">
        <v>44</v>
      </c>
      <c r="O457" s="114">
        <f t="shared" si="10"/>
        <v>1243.9199999999837</v>
      </c>
    </row>
    <row r="458" spans="2:15" ht="22.05" customHeight="1" x14ac:dyDescent="0.2">
      <c r="B458" s="20" t="s">
        <v>44</v>
      </c>
      <c r="O458" s="114">
        <f t="shared" si="10"/>
        <v>1243.9199999999837</v>
      </c>
    </row>
    <row r="459" spans="2:15" ht="22.05" customHeight="1" x14ac:dyDescent="0.2">
      <c r="B459" s="20" t="s">
        <v>44</v>
      </c>
      <c r="O459" s="114">
        <f t="shared" si="10"/>
        <v>1243.9199999999837</v>
      </c>
    </row>
    <row r="460" spans="2:15" ht="22.05" customHeight="1" x14ac:dyDescent="0.2">
      <c r="B460" s="20" t="s">
        <v>44</v>
      </c>
      <c r="O460" s="114">
        <f t="shared" si="10"/>
        <v>1243.9199999999837</v>
      </c>
    </row>
    <row r="461" spans="2:15" ht="22.05" customHeight="1" x14ac:dyDescent="0.2">
      <c r="B461" s="20" t="s">
        <v>44</v>
      </c>
      <c r="O461" s="114">
        <f t="shared" si="10"/>
        <v>1243.9199999999837</v>
      </c>
    </row>
    <row r="462" spans="2:15" ht="22.05" customHeight="1" x14ac:dyDescent="0.2">
      <c r="B462" s="20" t="s">
        <v>44</v>
      </c>
      <c r="O462" s="114">
        <f t="shared" si="10"/>
        <v>1243.9199999999837</v>
      </c>
    </row>
    <row r="463" spans="2:15" ht="22.05" customHeight="1" x14ac:dyDescent="0.2">
      <c r="B463" s="20" t="s">
        <v>44</v>
      </c>
      <c r="O463" s="114">
        <f t="shared" si="10"/>
        <v>1243.9199999999837</v>
      </c>
    </row>
    <row r="464" spans="2:15" ht="22.05" customHeight="1" x14ac:dyDescent="0.2">
      <c r="B464" s="20" t="s">
        <v>44</v>
      </c>
      <c r="O464" s="114">
        <f t="shared" si="10"/>
        <v>1243.9199999999837</v>
      </c>
    </row>
    <row r="465" spans="2:15" ht="22.05" customHeight="1" x14ac:dyDescent="0.2">
      <c r="B465" s="20" t="s">
        <v>44</v>
      </c>
      <c r="O465" s="114">
        <f t="shared" si="10"/>
        <v>1243.9199999999837</v>
      </c>
    </row>
    <row r="466" spans="2:15" ht="22.05" customHeight="1" x14ac:dyDescent="0.2">
      <c r="B466" s="20" t="s">
        <v>44</v>
      </c>
      <c r="O466" s="114">
        <f t="shared" si="10"/>
        <v>1243.9199999999837</v>
      </c>
    </row>
    <row r="467" spans="2:15" ht="22.05" customHeight="1" x14ac:dyDescent="0.2">
      <c r="B467" s="20" t="s">
        <v>44</v>
      </c>
      <c r="O467" s="114">
        <f t="shared" si="10"/>
        <v>1243.9199999999837</v>
      </c>
    </row>
    <row r="468" spans="2:15" ht="22.05" customHeight="1" x14ac:dyDescent="0.2">
      <c r="B468" s="20" t="s">
        <v>44</v>
      </c>
      <c r="O468" s="114">
        <f t="shared" si="10"/>
        <v>1243.9199999999837</v>
      </c>
    </row>
    <row r="469" spans="2:15" ht="22.05" customHeight="1" x14ac:dyDescent="0.2">
      <c r="B469" s="20" t="s">
        <v>44</v>
      </c>
      <c r="O469" s="114">
        <f t="shared" si="10"/>
        <v>1243.9199999999837</v>
      </c>
    </row>
    <row r="470" spans="2:15" ht="22.05" customHeight="1" x14ac:dyDescent="0.2">
      <c r="B470" s="20" t="s">
        <v>44</v>
      </c>
      <c r="O470" s="114">
        <f t="shared" si="10"/>
        <v>1243.9199999999837</v>
      </c>
    </row>
    <row r="471" spans="2:15" ht="22.05" customHeight="1" x14ac:dyDescent="0.2">
      <c r="B471" s="20" t="s">
        <v>44</v>
      </c>
      <c r="O471" s="114">
        <f t="shared" si="10"/>
        <v>1243.9199999999837</v>
      </c>
    </row>
    <row r="472" spans="2:15" ht="22.05" customHeight="1" x14ac:dyDescent="0.2">
      <c r="B472" s="20" t="s">
        <v>44</v>
      </c>
      <c r="O472" s="114">
        <f t="shared" si="10"/>
        <v>1243.9199999999837</v>
      </c>
    </row>
    <row r="473" spans="2:15" ht="22.05" customHeight="1" x14ac:dyDescent="0.2">
      <c r="B473" s="20" t="s">
        <v>44</v>
      </c>
      <c r="O473" s="114">
        <f t="shared" si="10"/>
        <v>1243.9199999999837</v>
      </c>
    </row>
    <row r="474" spans="2:15" ht="22.05" customHeight="1" x14ac:dyDescent="0.2">
      <c r="B474" s="20" t="s">
        <v>44</v>
      </c>
      <c r="O474" s="114">
        <f t="shared" si="10"/>
        <v>1243.9199999999837</v>
      </c>
    </row>
    <row r="475" spans="2:15" ht="22.05" customHeight="1" x14ac:dyDescent="0.2">
      <c r="B475" s="20" t="s">
        <v>44</v>
      </c>
      <c r="O475" s="114">
        <f t="shared" si="10"/>
        <v>1243.9199999999837</v>
      </c>
    </row>
    <row r="476" spans="2:15" ht="22.05" customHeight="1" x14ac:dyDescent="0.2">
      <c r="B476" s="20" t="s">
        <v>44</v>
      </c>
      <c r="O476" s="114">
        <f t="shared" si="10"/>
        <v>1243.9199999999837</v>
      </c>
    </row>
    <row r="477" spans="2:15" ht="22.05" customHeight="1" x14ac:dyDescent="0.2">
      <c r="B477" s="20" t="s">
        <v>44</v>
      </c>
      <c r="O477" s="114">
        <f t="shared" si="10"/>
        <v>1243.9199999999837</v>
      </c>
    </row>
    <row r="478" spans="2:15" ht="22.05" customHeight="1" x14ac:dyDescent="0.2">
      <c r="B478" s="20" t="s">
        <v>44</v>
      </c>
      <c r="O478" s="114">
        <f t="shared" si="10"/>
        <v>1243.9199999999837</v>
      </c>
    </row>
    <row r="479" spans="2:15" ht="22.05" customHeight="1" x14ac:dyDescent="0.2">
      <c r="B479" s="20" t="s">
        <v>44</v>
      </c>
      <c r="O479" s="114">
        <f t="shared" si="10"/>
        <v>1243.9199999999837</v>
      </c>
    </row>
    <row r="480" spans="2:15" ht="22.05" customHeight="1" x14ac:dyDescent="0.2">
      <c r="B480" s="20" t="s">
        <v>44</v>
      </c>
      <c r="O480" s="114">
        <f t="shared" si="10"/>
        <v>1243.9199999999837</v>
      </c>
    </row>
    <row r="481" spans="2:15" ht="22.05" customHeight="1" x14ac:dyDescent="0.2">
      <c r="B481" s="20" t="s">
        <v>44</v>
      </c>
      <c r="O481" s="114">
        <f t="shared" si="10"/>
        <v>1243.9199999999837</v>
      </c>
    </row>
    <row r="482" spans="2:15" ht="22.05" customHeight="1" x14ac:dyDescent="0.2">
      <c r="B482" s="20" t="s">
        <v>44</v>
      </c>
      <c r="O482" s="114">
        <f t="shared" si="10"/>
        <v>1243.9199999999837</v>
      </c>
    </row>
    <row r="483" spans="2:15" ht="22.05" customHeight="1" x14ac:dyDescent="0.2">
      <c r="B483" s="20" t="s">
        <v>44</v>
      </c>
      <c r="O483" s="114">
        <f t="shared" si="10"/>
        <v>1243.9199999999837</v>
      </c>
    </row>
    <row r="484" spans="2:15" ht="22.05" customHeight="1" x14ac:dyDescent="0.2">
      <c r="B484" s="20" t="s">
        <v>44</v>
      </c>
      <c r="O484" s="114">
        <f t="shared" si="10"/>
        <v>1243.9199999999837</v>
      </c>
    </row>
    <row r="485" spans="2:15" ht="22.05" customHeight="1" x14ac:dyDescent="0.2">
      <c r="B485" s="20" t="s">
        <v>44</v>
      </c>
      <c r="O485" s="114">
        <f t="shared" si="10"/>
        <v>1243.9199999999837</v>
      </c>
    </row>
    <row r="486" spans="2:15" ht="22.05" customHeight="1" x14ac:dyDescent="0.2">
      <c r="B486" s="20" t="s">
        <v>44</v>
      </c>
      <c r="O486" s="114">
        <f t="shared" si="10"/>
        <v>1243.9199999999837</v>
      </c>
    </row>
    <row r="487" spans="2:15" ht="22.05" customHeight="1" x14ac:dyDescent="0.2">
      <c r="B487" s="20" t="s">
        <v>44</v>
      </c>
      <c r="O487" s="114">
        <f t="shared" si="10"/>
        <v>1243.9199999999837</v>
      </c>
    </row>
    <row r="488" spans="2:15" ht="22.05" customHeight="1" x14ac:dyDescent="0.2">
      <c r="B488" s="20" t="s">
        <v>44</v>
      </c>
      <c r="O488" s="114">
        <f t="shared" si="10"/>
        <v>1243.9199999999837</v>
      </c>
    </row>
    <row r="489" spans="2:15" ht="22.05" customHeight="1" x14ac:dyDescent="0.2">
      <c r="B489" s="20" t="s">
        <v>44</v>
      </c>
      <c r="O489" s="114">
        <f t="shared" ref="O489:O552" si="11">O488+M489-N489</f>
        <v>1243.9199999999837</v>
      </c>
    </row>
    <row r="490" spans="2:15" ht="22.05" customHeight="1" x14ac:dyDescent="0.2">
      <c r="B490" s="20" t="s">
        <v>44</v>
      </c>
      <c r="O490" s="114">
        <f t="shared" si="11"/>
        <v>1243.9199999999837</v>
      </c>
    </row>
    <row r="491" spans="2:15" ht="22.05" customHeight="1" x14ac:dyDescent="0.2">
      <c r="B491" s="20" t="s">
        <v>44</v>
      </c>
      <c r="O491" s="114">
        <f t="shared" si="11"/>
        <v>1243.9199999999837</v>
      </c>
    </row>
    <row r="492" spans="2:15" ht="22.05" customHeight="1" x14ac:dyDescent="0.2">
      <c r="B492" s="20" t="s">
        <v>44</v>
      </c>
      <c r="O492" s="114">
        <f t="shared" si="11"/>
        <v>1243.9199999999837</v>
      </c>
    </row>
    <row r="493" spans="2:15" ht="22.05" customHeight="1" x14ac:dyDescent="0.2">
      <c r="B493" s="20" t="s">
        <v>44</v>
      </c>
      <c r="O493" s="114">
        <f t="shared" si="11"/>
        <v>1243.9199999999837</v>
      </c>
    </row>
    <row r="494" spans="2:15" ht="22.05" customHeight="1" x14ac:dyDescent="0.2">
      <c r="B494" s="20" t="s">
        <v>44</v>
      </c>
      <c r="O494" s="114">
        <f t="shared" si="11"/>
        <v>1243.9199999999837</v>
      </c>
    </row>
    <row r="495" spans="2:15" ht="22.05" customHeight="1" x14ac:dyDescent="0.2">
      <c r="B495" s="20" t="s">
        <v>44</v>
      </c>
      <c r="O495" s="114">
        <f t="shared" si="11"/>
        <v>1243.9199999999837</v>
      </c>
    </row>
    <row r="496" spans="2:15" ht="22.05" customHeight="1" x14ac:dyDescent="0.2">
      <c r="B496" s="20" t="s">
        <v>44</v>
      </c>
      <c r="O496" s="114">
        <f t="shared" si="11"/>
        <v>1243.9199999999837</v>
      </c>
    </row>
    <row r="497" spans="2:15" ht="22.05" customHeight="1" x14ac:dyDescent="0.2">
      <c r="B497" s="20" t="s">
        <v>44</v>
      </c>
      <c r="O497" s="114">
        <f t="shared" si="11"/>
        <v>1243.9199999999837</v>
      </c>
    </row>
    <row r="498" spans="2:15" ht="22.05" customHeight="1" x14ac:dyDescent="0.2">
      <c r="B498" s="20" t="s">
        <v>44</v>
      </c>
      <c r="O498" s="114">
        <f t="shared" si="11"/>
        <v>1243.9199999999837</v>
      </c>
    </row>
    <row r="499" spans="2:15" ht="22.05" customHeight="1" x14ac:dyDescent="0.2">
      <c r="B499" s="20" t="s">
        <v>44</v>
      </c>
      <c r="O499" s="114">
        <f t="shared" si="11"/>
        <v>1243.9199999999837</v>
      </c>
    </row>
    <row r="500" spans="2:15" ht="22.05" customHeight="1" x14ac:dyDescent="0.2">
      <c r="B500" s="20" t="s">
        <v>44</v>
      </c>
      <c r="O500" s="114">
        <f t="shared" si="11"/>
        <v>1243.9199999999837</v>
      </c>
    </row>
    <row r="501" spans="2:15" ht="22.05" customHeight="1" x14ac:dyDescent="0.2">
      <c r="B501" s="20" t="s">
        <v>44</v>
      </c>
      <c r="O501" s="114">
        <f t="shared" si="11"/>
        <v>1243.9199999999837</v>
      </c>
    </row>
    <row r="502" spans="2:15" ht="22.05" customHeight="1" x14ac:dyDescent="0.2">
      <c r="B502" s="20" t="s">
        <v>44</v>
      </c>
      <c r="O502" s="114">
        <f t="shared" si="11"/>
        <v>1243.9199999999837</v>
      </c>
    </row>
    <row r="503" spans="2:15" ht="22.05" customHeight="1" x14ac:dyDescent="0.2">
      <c r="B503" s="20" t="s">
        <v>44</v>
      </c>
      <c r="O503" s="114">
        <f t="shared" si="11"/>
        <v>1243.9199999999837</v>
      </c>
    </row>
    <row r="504" spans="2:15" ht="22.05" customHeight="1" x14ac:dyDescent="0.2">
      <c r="B504" s="20" t="s">
        <v>44</v>
      </c>
      <c r="O504" s="114">
        <f t="shared" si="11"/>
        <v>1243.9199999999837</v>
      </c>
    </row>
    <row r="505" spans="2:15" ht="22.05" customHeight="1" x14ac:dyDescent="0.2">
      <c r="B505" s="20" t="s">
        <v>44</v>
      </c>
      <c r="O505" s="114">
        <f t="shared" si="11"/>
        <v>1243.9199999999837</v>
      </c>
    </row>
    <row r="506" spans="2:15" ht="22.05" customHeight="1" x14ac:dyDescent="0.2">
      <c r="B506" s="20" t="s">
        <v>44</v>
      </c>
      <c r="O506" s="114">
        <f t="shared" si="11"/>
        <v>1243.9199999999837</v>
      </c>
    </row>
    <row r="507" spans="2:15" ht="22.05" customHeight="1" x14ac:dyDescent="0.2">
      <c r="B507" s="20" t="s">
        <v>44</v>
      </c>
      <c r="O507" s="114">
        <f t="shared" si="11"/>
        <v>1243.9199999999837</v>
      </c>
    </row>
    <row r="508" spans="2:15" ht="22.05" customHeight="1" x14ac:dyDescent="0.2">
      <c r="B508" s="20" t="s">
        <v>44</v>
      </c>
      <c r="O508" s="114">
        <f t="shared" si="11"/>
        <v>1243.9199999999837</v>
      </c>
    </row>
    <row r="509" spans="2:15" ht="22.05" customHeight="1" x14ac:dyDescent="0.2">
      <c r="B509" s="20" t="s">
        <v>44</v>
      </c>
      <c r="O509" s="114">
        <f t="shared" si="11"/>
        <v>1243.9199999999837</v>
      </c>
    </row>
    <row r="510" spans="2:15" ht="22.05" customHeight="1" x14ac:dyDescent="0.2">
      <c r="B510" s="20" t="s">
        <v>44</v>
      </c>
      <c r="O510" s="114">
        <f t="shared" si="11"/>
        <v>1243.9199999999837</v>
      </c>
    </row>
    <row r="511" spans="2:15" ht="22.05" customHeight="1" x14ac:dyDescent="0.2">
      <c r="B511" s="20" t="s">
        <v>44</v>
      </c>
      <c r="O511" s="114">
        <f t="shared" si="11"/>
        <v>1243.9199999999837</v>
      </c>
    </row>
    <row r="512" spans="2:15" ht="22.05" customHeight="1" x14ac:dyDescent="0.2">
      <c r="B512" s="20" t="s">
        <v>44</v>
      </c>
      <c r="O512" s="114">
        <f t="shared" si="11"/>
        <v>1243.9199999999837</v>
      </c>
    </row>
    <row r="513" spans="2:15" ht="22.05" customHeight="1" x14ac:dyDescent="0.2">
      <c r="B513" s="20" t="s">
        <v>44</v>
      </c>
      <c r="O513" s="114">
        <f t="shared" si="11"/>
        <v>1243.9199999999837</v>
      </c>
    </row>
    <row r="514" spans="2:15" ht="22.05" customHeight="1" x14ac:dyDescent="0.2">
      <c r="B514" s="20" t="s">
        <v>44</v>
      </c>
      <c r="O514" s="114">
        <f t="shared" si="11"/>
        <v>1243.9199999999837</v>
      </c>
    </row>
    <row r="515" spans="2:15" ht="22.05" customHeight="1" x14ac:dyDescent="0.2">
      <c r="B515" s="20" t="s">
        <v>44</v>
      </c>
      <c r="O515" s="114">
        <f t="shared" si="11"/>
        <v>1243.9199999999837</v>
      </c>
    </row>
    <row r="516" spans="2:15" ht="22.05" customHeight="1" x14ac:dyDescent="0.2">
      <c r="B516" s="20" t="s">
        <v>44</v>
      </c>
      <c r="O516" s="114">
        <f t="shared" si="11"/>
        <v>1243.9199999999837</v>
      </c>
    </row>
    <row r="517" spans="2:15" ht="22.05" customHeight="1" x14ac:dyDescent="0.2">
      <c r="B517" s="20" t="s">
        <v>44</v>
      </c>
      <c r="O517" s="114">
        <f t="shared" si="11"/>
        <v>1243.9199999999837</v>
      </c>
    </row>
    <row r="518" spans="2:15" ht="22.05" customHeight="1" x14ac:dyDescent="0.2">
      <c r="B518" s="20" t="s">
        <v>44</v>
      </c>
      <c r="O518" s="114">
        <f t="shared" si="11"/>
        <v>1243.9199999999837</v>
      </c>
    </row>
    <row r="519" spans="2:15" ht="22.05" customHeight="1" x14ac:dyDescent="0.2">
      <c r="B519" s="20" t="s">
        <v>44</v>
      </c>
      <c r="O519" s="114">
        <f t="shared" si="11"/>
        <v>1243.9199999999837</v>
      </c>
    </row>
    <row r="520" spans="2:15" ht="22.05" customHeight="1" x14ac:dyDescent="0.2">
      <c r="B520" s="20" t="s">
        <v>44</v>
      </c>
      <c r="O520" s="114">
        <f t="shared" si="11"/>
        <v>1243.9199999999837</v>
      </c>
    </row>
    <row r="521" spans="2:15" ht="22.05" customHeight="1" x14ac:dyDescent="0.2">
      <c r="B521" s="20" t="s">
        <v>44</v>
      </c>
      <c r="O521" s="114">
        <f t="shared" si="11"/>
        <v>1243.9199999999837</v>
      </c>
    </row>
    <row r="522" spans="2:15" ht="22.05" customHeight="1" x14ac:dyDescent="0.2">
      <c r="B522" s="20" t="s">
        <v>44</v>
      </c>
      <c r="O522" s="114">
        <f t="shared" si="11"/>
        <v>1243.9199999999837</v>
      </c>
    </row>
    <row r="523" spans="2:15" ht="22.05" customHeight="1" x14ac:dyDescent="0.2">
      <c r="B523" s="20" t="s">
        <v>44</v>
      </c>
      <c r="O523" s="114">
        <f t="shared" si="11"/>
        <v>1243.9199999999837</v>
      </c>
    </row>
    <row r="524" spans="2:15" ht="22.05" customHeight="1" x14ac:dyDescent="0.2">
      <c r="B524" s="20" t="s">
        <v>44</v>
      </c>
      <c r="O524" s="114">
        <f t="shared" si="11"/>
        <v>1243.9199999999837</v>
      </c>
    </row>
    <row r="525" spans="2:15" ht="22.05" customHeight="1" x14ac:dyDescent="0.2">
      <c r="B525" s="20" t="s">
        <v>44</v>
      </c>
      <c r="O525" s="114">
        <f t="shared" si="11"/>
        <v>1243.9199999999837</v>
      </c>
    </row>
    <row r="526" spans="2:15" ht="22.05" customHeight="1" x14ac:dyDescent="0.2">
      <c r="B526" s="20" t="s">
        <v>44</v>
      </c>
      <c r="O526" s="114">
        <f t="shared" si="11"/>
        <v>1243.9199999999837</v>
      </c>
    </row>
    <row r="527" spans="2:15" ht="22.05" customHeight="1" x14ac:dyDescent="0.2">
      <c r="B527" s="20" t="s">
        <v>44</v>
      </c>
      <c r="O527" s="114">
        <f t="shared" si="11"/>
        <v>1243.9199999999837</v>
      </c>
    </row>
    <row r="528" spans="2:15" ht="22.05" customHeight="1" x14ac:dyDescent="0.2">
      <c r="B528" s="20" t="s">
        <v>44</v>
      </c>
      <c r="O528" s="114">
        <f t="shared" si="11"/>
        <v>1243.9199999999837</v>
      </c>
    </row>
    <row r="529" spans="2:15" ht="22.05" customHeight="1" x14ac:dyDescent="0.2">
      <c r="B529" s="20" t="s">
        <v>44</v>
      </c>
      <c r="O529" s="114">
        <f t="shared" si="11"/>
        <v>1243.9199999999837</v>
      </c>
    </row>
    <row r="530" spans="2:15" ht="22.05" customHeight="1" x14ac:dyDescent="0.2">
      <c r="B530" s="20" t="s">
        <v>44</v>
      </c>
      <c r="O530" s="114">
        <f t="shared" si="11"/>
        <v>1243.9199999999837</v>
      </c>
    </row>
    <row r="531" spans="2:15" ht="22.05" customHeight="1" x14ac:dyDescent="0.2">
      <c r="B531" s="20" t="s">
        <v>44</v>
      </c>
      <c r="O531" s="114">
        <f t="shared" si="11"/>
        <v>1243.9199999999837</v>
      </c>
    </row>
    <row r="532" spans="2:15" ht="22.05" customHeight="1" x14ac:dyDescent="0.2">
      <c r="B532" s="20" t="s">
        <v>44</v>
      </c>
      <c r="O532" s="114">
        <f t="shared" si="11"/>
        <v>1243.9199999999837</v>
      </c>
    </row>
    <row r="533" spans="2:15" ht="22.05" customHeight="1" x14ac:dyDescent="0.2">
      <c r="B533" s="20" t="s">
        <v>44</v>
      </c>
      <c r="O533" s="114">
        <f t="shared" si="11"/>
        <v>1243.9199999999837</v>
      </c>
    </row>
    <row r="534" spans="2:15" ht="22.05" customHeight="1" x14ac:dyDescent="0.2">
      <c r="B534" s="20" t="s">
        <v>44</v>
      </c>
      <c r="O534" s="114">
        <f t="shared" si="11"/>
        <v>1243.9199999999837</v>
      </c>
    </row>
    <row r="535" spans="2:15" ht="22.05" customHeight="1" x14ac:dyDescent="0.2">
      <c r="B535" s="20" t="s">
        <v>44</v>
      </c>
      <c r="O535" s="114">
        <f t="shared" si="11"/>
        <v>1243.9199999999837</v>
      </c>
    </row>
    <row r="536" spans="2:15" ht="22.05" customHeight="1" x14ac:dyDescent="0.2">
      <c r="B536" s="20" t="s">
        <v>44</v>
      </c>
      <c r="O536" s="114">
        <f t="shared" si="11"/>
        <v>1243.9199999999837</v>
      </c>
    </row>
    <row r="537" spans="2:15" ht="22.05" customHeight="1" x14ac:dyDescent="0.2">
      <c r="B537" s="20" t="s">
        <v>44</v>
      </c>
      <c r="O537" s="114">
        <f t="shared" si="11"/>
        <v>1243.9199999999837</v>
      </c>
    </row>
    <row r="538" spans="2:15" ht="22.05" customHeight="1" x14ac:dyDescent="0.2">
      <c r="B538" s="20" t="s">
        <v>44</v>
      </c>
      <c r="O538" s="114">
        <f t="shared" si="11"/>
        <v>1243.9199999999837</v>
      </c>
    </row>
    <row r="539" spans="2:15" ht="22.05" customHeight="1" x14ac:dyDescent="0.2">
      <c r="B539" s="20" t="s">
        <v>44</v>
      </c>
      <c r="O539" s="114">
        <f t="shared" si="11"/>
        <v>1243.9199999999837</v>
      </c>
    </row>
    <row r="540" spans="2:15" ht="22.05" customHeight="1" x14ac:dyDescent="0.2">
      <c r="B540" s="20" t="s">
        <v>44</v>
      </c>
      <c r="O540" s="114">
        <f t="shared" si="11"/>
        <v>1243.9199999999837</v>
      </c>
    </row>
    <row r="541" spans="2:15" ht="22.05" customHeight="1" x14ac:dyDescent="0.2">
      <c r="B541" s="20" t="s">
        <v>44</v>
      </c>
      <c r="O541" s="114">
        <f t="shared" si="11"/>
        <v>1243.9199999999837</v>
      </c>
    </row>
    <row r="542" spans="2:15" ht="22.05" customHeight="1" x14ac:dyDescent="0.2">
      <c r="B542" s="20" t="s">
        <v>44</v>
      </c>
      <c r="O542" s="114">
        <f t="shared" si="11"/>
        <v>1243.9199999999837</v>
      </c>
    </row>
    <row r="543" spans="2:15" ht="22.05" customHeight="1" x14ac:dyDescent="0.2">
      <c r="B543" s="20" t="s">
        <v>44</v>
      </c>
      <c r="O543" s="114">
        <f t="shared" si="11"/>
        <v>1243.9199999999837</v>
      </c>
    </row>
    <row r="544" spans="2:15" ht="22.05" customHeight="1" x14ac:dyDescent="0.2">
      <c r="B544" s="20" t="s">
        <v>44</v>
      </c>
      <c r="O544" s="114">
        <f t="shared" si="11"/>
        <v>1243.9199999999837</v>
      </c>
    </row>
    <row r="545" spans="2:15" ht="22.05" customHeight="1" x14ac:dyDescent="0.2">
      <c r="B545" s="20" t="s">
        <v>44</v>
      </c>
      <c r="O545" s="114">
        <f t="shared" si="11"/>
        <v>1243.9199999999837</v>
      </c>
    </row>
    <row r="546" spans="2:15" ht="22.05" customHeight="1" x14ac:dyDescent="0.2">
      <c r="B546" s="20" t="s">
        <v>44</v>
      </c>
      <c r="O546" s="114">
        <f t="shared" si="11"/>
        <v>1243.9199999999837</v>
      </c>
    </row>
    <row r="547" spans="2:15" ht="22.05" customHeight="1" x14ac:dyDescent="0.2">
      <c r="B547" s="20" t="s">
        <v>44</v>
      </c>
      <c r="O547" s="114">
        <f t="shared" si="11"/>
        <v>1243.9199999999837</v>
      </c>
    </row>
    <row r="548" spans="2:15" ht="22.05" customHeight="1" x14ac:dyDescent="0.2">
      <c r="B548" s="20" t="s">
        <v>44</v>
      </c>
      <c r="O548" s="114">
        <f t="shared" si="11"/>
        <v>1243.9199999999837</v>
      </c>
    </row>
    <row r="549" spans="2:15" ht="22.05" customHeight="1" x14ac:dyDescent="0.2">
      <c r="B549" s="20" t="s">
        <v>44</v>
      </c>
      <c r="O549" s="114">
        <f t="shared" si="11"/>
        <v>1243.9199999999837</v>
      </c>
    </row>
    <row r="550" spans="2:15" ht="22.05" customHeight="1" x14ac:dyDescent="0.2">
      <c r="B550" s="20" t="s">
        <v>44</v>
      </c>
      <c r="O550" s="114">
        <f t="shared" si="11"/>
        <v>1243.9199999999837</v>
      </c>
    </row>
    <row r="551" spans="2:15" ht="22.05" customHeight="1" x14ac:dyDescent="0.2">
      <c r="B551" s="20" t="s">
        <v>44</v>
      </c>
      <c r="O551" s="114">
        <f t="shared" si="11"/>
        <v>1243.9199999999837</v>
      </c>
    </row>
    <row r="552" spans="2:15" ht="22.05" customHeight="1" x14ac:dyDescent="0.2">
      <c r="B552" s="20" t="s">
        <v>44</v>
      </c>
      <c r="O552" s="114">
        <f t="shared" si="11"/>
        <v>1243.9199999999837</v>
      </c>
    </row>
    <row r="553" spans="2:15" ht="22.05" customHeight="1" x14ac:dyDescent="0.2">
      <c r="B553" s="20" t="s">
        <v>44</v>
      </c>
      <c r="O553" s="114">
        <f t="shared" ref="O553:O616" si="12">O552+M553-N553</f>
        <v>1243.9199999999837</v>
      </c>
    </row>
    <row r="554" spans="2:15" ht="22.05" customHeight="1" x14ac:dyDescent="0.2">
      <c r="B554" s="20" t="s">
        <v>44</v>
      </c>
      <c r="O554" s="114">
        <f t="shared" si="12"/>
        <v>1243.9199999999837</v>
      </c>
    </row>
    <row r="555" spans="2:15" ht="22.05" customHeight="1" x14ac:dyDescent="0.2">
      <c r="B555" s="20" t="s">
        <v>44</v>
      </c>
      <c r="O555" s="114">
        <f t="shared" si="12"/>
        <v>1243.9199999999837</v>
      </c>
    </row>
    <row r="556" spans="2:15" ht="22.05" customHeight="1" x14ac:dyDescent="0.2">
      <c r="B556" s="20" t="s">
        <v>44</v>
      </c>
      <c r="O556" s="114">
        <f t="shared" si="12"/>
        <v>1243.9199999999837</v>
      </c>
    </row>
    <row r="557" spans="2:15" ht="22.05" customHeight="1" x14ac:dyDescent="0.2">
      <c r="B557" s="20" t="s">
        <v>44</v>
      </c>
      <c r="O557" s="114">
        <f t="shared" si="12"/>
        <v>1243.9199999999837</v>
      </c>
    </row>
    <row r="558" spans="2:15" ht="22.05" customHeight="1" x14ac:dyDescent="0.2">
      <c r="B558" s="20" t="s">
        <v>44</v>
      </c>
      <c r="O558" s="114">
        <f t="shared" si="12"/>
        <v>1243.9199999999837</v>
      </c>
    </row>
    <row r="559" spans="2:15" ht="22.05" customHeight="1" x14ac:dyDescent="0.2">
      <c r="B559" s="20" t="s">
        <v>44</v>
      </c>
      <c r="O559" s="114">
        <f t="shared" si="12"/>
        <v>1243.9199999999837</v>
      </c>
    </row>
    <row r="560" spans="2:15" ht="22.05" customHeight="1" x14ac:dyDescent="0.2">
      <c r="B560" s="20" t="s">
        <v>44</v>
      </c>
      <c r="O560" s="114">
        <f t="shared" si="12"/>
        <v>1243.9199999999837</v>
      </c>
    </row>
    <row r="561" spans="2:15" ht="22.05" customHeight="1" x14ac:dyDescent="0.2">
      <c r="B561" s="20" t="s">
        <v>44</v>
      </c>
      <c r="O561" s="114">
        <f t="shared" si="12"/>
        <v>1243.9199999999837</v>
      </c>
    </row>
    <row r="562" spans="2:15" ht="22.05" customHeight="1" x14ac:dyDescent="0.2">
      <c r="B562" s="20" t="s">
        <v>44</v>
      </c>
      <c r="O562" s="114">
        <f t="shared" si="12"/>
        <v>1243.9199999999837</v>
      </c>
    </row>
    <row r="563" spans="2:15" ht="22.05" customHeight="1" x14ac:dyDescent="0.2">
      <c r="B563" s="20" t="s">
        <v>44</v>
      </c>
      <c r="O563" s="114">
        <f t="shared" si="12"/>
        <v>1243.9199999999837</v>
      </c>
    </row>
    <row r="564" spans="2:15" ht="22.05" customHeight="1" x14ac:dyDescent="0.2">
      <c r="B564" s="20" t="s">
        <v>44</v>
      </c>
      <c r="O564" s="114">
        <f t="shared" si="12"/>
        <v>1243.9199999999837</v>
      </c>
    </row>
    <row r="565" spans="2:15" ht="22.05" customHeight="1" x14ac:dyDescent="0.2">
      <c r="B565" s="20" t="s">
        <v>44</v>
      </c>
      <c r="O565" s="114">
        <f t="shared" si="12"/>
        <v>1243.9199999999837</v>
      </c>
    </row>
    <row r="566" spans="2:15" ht="22.05" customHeight="1" x14ac:dyDescent="0.2">
      <c r="B566" s="20" t="s">
        <v>44</v>
      </c>
      <c r="O566" s="114">
        <f t="shared" si="12"/>
        <v>1243.9199999999837</v>
      </c>
    </row>
    <row r="567" spans="2:15" ht="22.05" customHeight="1" x14ac:dyDescent="0.2">
      <c r="B567" s="20" t="s">
        <v>44</v>
      </c>
      <c r="O567" s="114">
        <f t="shared" si="12"/>
        <v>1243.9199999999837</v>
      </c>
    </row>
    <row r="568" spans="2:15" ht="22.05" customHeight="1" x14ac:dyDescent="0.2">
      <c r="B568" s="20" t="s">
        <v>44</v>
      </c>
      <c r="O568" s="114">
        <f t="shared" si="12"/>
        <v>1243.9199999999837</v>
      </c>
    </row>
    <row r="569" spans="2:15" ht="22.05" customHeight="1" x14ac:dyDescent="0.2">
      <c r="B569" s="20" t="s">
        <v>44</v>
      </c>
      <c r="O569" s="114">
        <f t="shared" si="12"/>
        <v>1243.9199999999837</v>
      </c>
    </row>
    <row r="570" spans="2:15" ht="22.05" customHeight="1" x14ac:dyDescent="0.2">
      <c r="B570" s="20" t="s">
        <v>44</v>
      </c>
      <c r="O570" s="114">
        <f t="shared" si="12"/>
        <v>1243.9199999999837</v>
      </c>
    </row>
    <row r="571" spans="2:15" ht="22.05" customHeight="1" x14ac:dyDescent="0.2">
      <c r="B571" s="20" t="s">
        <v>44</v>
      </c>
      <c r="O571" s="114">
        <f t="shared" si="12"/>
        <v>1243.9199999999837</v>
      </c>
    </row>
    <row r="572" spans="2:15" ht="22.05" customHeight="1" x14ac:dyDescent="0.2">
      <c r="B572" s="20" t="s">
        <v>44</v>
      </c>
      <c r="O572" s="114">
        <f t="shared" si="12"/>
        <v>1243.9199999999837</v>
      </c>
    </row>
    <row r="573" spans="2:15" ht="22.05" customHeight="1" x14ac:dyDescent="0.2">
      <c r="B573" s="20" t="s">
        <v>44</v>
      </c>
      <c r="O573" s="114">
        <f t="shared" si="12"/>
        <v>1243.9199999999837</v>
      </c>
    </row>
    <row r="574" spans="2:15" ht="22.05" customHeight="1" x14ac:dyDescent="0.2">
      <c r="B574" s="20" t="s">
        <v>44</v>
      </c>
      <c r="O574" s="114">
        <f t="shared" si="12"/>
        <v>1243.9199999999837</v>
      </c>
    </row>
    <row r="575" spans="2:15" ht="22.05" customHeight="1" x14ac:dyDescent="0.2">
      <c r="B575" s="20" t="s">
        <v>44</v>
      </c>
      <c r="O575" s="114">
        <f t="shared" si="12"/>
        <v>1243.9199999999837</v>
      </c>
    </row>
    <row r="576" spans="2:15" ht="22.05" customHeight="1" x14ac:dyDescent="0.2">
      <c r="B576" s="20" t="s">
        <v>44</v>
      </c>
      <c r="O576" s="114">
        <f t="shared" si="12"/>
        <v>1243.9199999999837</v>
      </c>
    </row>
    <row r="577" spans="2:15" ht="22.05" customHeight="1" x14ac:dyDescent="0.2">
      <c r="B577" s="20" t="s">
        <v>44</v>
      </c>
      <c r="O577" s="114">
        <f t="shared" si="12"/>
        <v>1243.9199999999837</v>
      </c>
    </row>
    <row r="578" spans="2:15" ht="22.05" customHeight="1" x14ac:dyDescent="0.2">
      <c r="B578" s="20" t="s">
        <v>44</v>
      </c>
      <c r="O578" s="114">
        <f t="shared" si="12"/>
        <v>1243.9199999999837</v>
      </c>
    </row>
    <row r="579" spans="2:15" ht="22.05" customHeight="1" x14ac:dyDescent="0.2">
      <c r="B579" s="20" t="s">
        <v>44</v>
      </c>
      <c r="O579" s="114">
        <f t="shared" si="12"/>
        <v>1243.9199999999837</v>
      </c>
    </row>
    <row r="580" spans="2:15" ht="22.05" customHeight="1" x14ac:dyDescent="0.2">
      <c r="B580" s="20" t="s">
        <v>44</v>
      </c>
      <c r="O580" s="114">
        <f t="shared" si="12"/>
        <v>1243.9199999999837</v>
      </c>
    </row>
    <row r="581" spans="2:15" ht="22.05" customHeight="1" x14ac:dyDescent="0.2">
      <c r="B581" s="20" t="s">
        <v>44</v>
      </c>
      <c r="O581" s="114">
        <f t="shared" si="12"/>
        <v>1243.9199999999837</v>
      </c>
    </row>
    <row r="582" spans="2:15" ht="22.05" customHeight="1" x14ac:dyDescent="0.2">
      <c r="B582" s="20" t="s">
        <v>44</v>
      </c>
      <c r="O582" s="114">
        <f t="shared" si="12"/>
        <v>1243.9199999999837</v>
      </c>
    </row>
    <row r="583" spans="2:15" ht="22.05" customHeight="1" x14ac:dyDescent="0.2">
      <c r="B583" s="20" t="s">
        <v>44</v>
      </c>
      <c r="O583" s="114">
        <f t="shared" si="12"/>
        <v>1243.9199999999837</v>
      </c>
    </row>
    <row r="584" spans="2:15" ht="22.05" customHeight="1" x14ac:dyDescent="0.2">
      <c r="B584" s="20" t="s">
        <v>44</v>
      </c>
      <c r="O584" s="114">
        <f t="shared" si="12"/>
        <v>1243.9199999999837</v>
      </c>
    </row>
    <row r="585" spans="2:15" ht="22.05" customHeight="1" x14ac:dyDescent="0.2">
      <c r="B585" s="20" t="s">
        <v>44</v>
      </c>
      <c r="O585" s="114">
        <f t="shared" si="12"/>
        <v>1243.9199999999837</v>
      </c>
    </row>
    <row r="586" spans="2:15" ht="22.05" customHeight="1" x14ac:dyDescent="0.2">
      <c r="B586" s="20" t="s">
        <v>44</v>
      </c>
      <c r="O586" s="114">
        <f t="shared" si="12"/>
        <v>1243.9199999999837</v>
      </c>
    </row>
    <row r="587" spans="2:15" ht="22.05" customHeight="1" x14ac:dyDescent="0.2">
      <c r="B587" s="20" t="s">
        <v>44</v>
      </c>
      <c r="O587" s="114">
        <f t="shared" si="12"/>
        <v>1243.9199999999837</v>
      </c>
    </row>
    <row r="588" spans="2:15" ht="22.05" customHeight="1" x14ac:dyDescent="0.2">
      <c r="B588" s="20" t="s">
        <v>44</v>
      </c>
      <c r="O588" s="114">
        <f t="shared" si="12"/>
        <v>1243.9199999999837</v>
      </c>
    </row>
    <row r="589" spans="2:15" ht="22.05" customHeight="1" x14ac:dyDescent="0.2">
      <c r="B589" s="20" t="s">
        <v>44</v>
      </c>
      <c r="O589" s="114">
        <f t="shared" si="12"/>
        <v>1243.9199999999837</v>
      </c>
    </row>
    <row r="590" spans="2:15" ht="22.05" customHeight="1" x14ac:dyDescent="0.2">
      <c r="B590" s="20" t="s">
        <v>44</v>
      </c>
      <c r="O590" s="114">
        <f t="shared" si="12"/>
        <v>1243.9199999999837</v>
      </c>
    </row>
    <row r="591" spans="2:15" ht="22.05" customHeight="1" x14ac:dyDescent="0.2">
      <c r="B591" s="20" t="s">
        <v>44</v>
      </c>
      <c r="O591" s="114">
        <f t="shared" si="12"/>
        <v>1243.9199999999837</v>
      </c>
    </row>
    <row r="592" spans="2:15" ht="22.05" customHeight="1" x14ac:dyDescent="0.2">
      <c r="B592" s="20" t="s">
        <v>44</v>
      </c>
      <c r="O592" s="114">
        <f t="shared" si="12"/>
        <v>1243.9199999999837</v>
      </c>
    </row>
    <row r="593" spans="2:15" ht="22.05" customHeight="1" x14ac:dyDescent="0.2">
      <c r="B593" s="20" t="s">
        <v>44</v>
      </c>
      <c r="O593" s="114">
        <f t="shared" si="12"/>
        <v>1243.9199999999837</v>
      </c>
    </row>
    <row r="594" spans="2:15" ht="22.05" customHeight="1" x14ac:dyDescent="0.2">
      <c r="B594" s="20" t="s">
        <v>44</v>
      </c>
      <c r="O594" s="114">
        <f t="shared" si="12"/>
        <v>1243.9199999999837</v>
      </c>
    </row>
    <row r="595" spans="2:15" ht="22.05" customHeight="1" x14ac:dyDescent="0.2">
      <c r="B595" s="20" t="s">
        <v>44</v>
      </c>
      <c r="O595" s="114">
        <f t="shared" si="12"/>
        <v>1243.9199999999837</v>
      </c>
    </row>
    <row r="596" spans="2:15" ht="22.05" customHeight="1" x14ac:dyDescent="0.2">
      <c r="B596" s="20" t="s">
        <v>44</v>
      </c>
      <c r="O596" s="114">
        <f t="shared" si="12"/>
        <v>1243.9199999999837</v>
      </c>
    </row>
    <row r="597" spans="2:15" ht="22.05" customHeight="1" x14ac:dyDescent="0.2">
      <c r="B597" s="20" t="s">
        <v>44</v>
      </c>
      <c r="O597" s="114">
        <f t="shared" si="12"/>
        <v>1243.9199999999837</v>
      </c>
    </row>
    <row r="598" spans="2:15" ht="22.05" customHeight="1" x14ac:dyDescent="0.2">
      <c r="B598" s="20" t="s">
        <v>44</v>
      </c>
      <c r="O598" s="114">
        <f t="shared" si="12"/>
        <v>1243.9199999999837</v>
      </c>
    </row>
    <row r="599" spans="2:15" ht="22.05" customHeight="1" x14ac:dyDescent="0.2">
      <c r="B599" s="20" t="s">
        <v>44</v>
      </c>
      <c r="O599" s="114">
        <f t="shared" si="12"/>
        <v>1243.9199999999837</v>
      </c>
    </row>
    <row r="600" spans="2:15" ht="22.05" customHeight="1" x14ac:dyDescent="0.2">
      <c r="B600" s="20" t="s">
        <v>44</v>
      </c>
      <c r="O600" s="114">
        <f t="shared" si="12"/>
        <v>1243.9199999999837</v>
      </c>
    </row>
    <row r="601" spans="2:15" ht="22.05" customHeight="1" x14ac:dyDescent="0.2">
      <c r="B601" s="20" t="s">
        <v>44</v>
      </c>
      <c r="O601" s="114">
        <f t="shared" si="12"/>
        <v>1243.9199999999837</v>
      </c>
    </row>
    <row r="602" spans="2:15" ht="22.05" customHeight="1" x14ac:dyDescent="0.2">
      <c r="B602" s="20" t="s">
        <v>44</v>
      </c>
      <c r="O602" s="114">
        <f t="shared" si="12"/>
        <v>1243.9199999999837</v>
      </c>
    </row>
    <row r="603" spans="2:15" ht="22.05" customHeight="1" x14ac:dyDescent="0.2">
      <c r="B603" s="20" t="s">
        <v>44</v>
      </c>
      <c r="O603" s="114">
        <f t="shared" si="12"/>
        <v>1243.9199999999837</v>
      </c>
    </row>
    <row r="604" spans="2:15" ht="22.05" customHeight="1" x14ac:dyDescent="0.2">
      <c r="B604" s="20" t="s">
        <v>44</v>
      </c>
      <c r="O604" s="114">
        <f t="shared" si="12"/>
        <v>1243.9199999999837</v>
      </c>
    </row>
    <row r="605" spans="2:15" ht="22.05" customHeight="1" x14ac:dyDescent="0.2">
      <c r="B605" s="20" t="s">
        <v>44</v>
      </c>
      <c r="O605" s="114">
        <f t="shared" si="12"/>
        <v>1243.9199999999837</v>
      </c>
    </row>
    <row r="606" spans="2:15" ht="22.05" customHeight="1" x14ac:dyDescent="0.2">
      <c r="B606" s="20" t="s">
        <v>44</v>
      </c>
      <c r="O606" s="114">
        <f t="shared" si="12"/>
        <v>1243.9199999999837</v>
      </c>
    </row>
    <row r="607" spans="2:15" ht="22.05" customHeight="1" x14ac:dyDescent="0.2">
      <c r="B607" s="20" t="s">
        <v>44</v>
      </c>
      <c r="O607" s="114">
        <f t="shared" si="12"/>
        <v>1243.9199999999837</v>
      </c>
    </row>
    <row r="608" spans="2:15" ht="22.05" customHeight="1" x14ac:dyDescent="0.2">
      <c r="B608" s="20" t="s">
        <v>44</v>
      </c>
      <c r="O608" s="114">
        <f t="shared" si="12"/>
        <v>1243.9199999999837</v>
      </c>
    </row>
    <row r="609" spans="2:15" ht="22.05" customHeight="1" x14ac:dyDescent="0.2">
      <c r="B609" s="20" t="s">
        <v>44</v>
      </c>
      <c r="O609" s="114">
        <f t="shared" si="12"/>
        <v>1243.9199999999837</v>
      </c>
    </row>
    <row r="610" spans="2:15" ht="22.05" customHeight="1" x14ac:dyDescent="0.2">
      <c r="B610" s="20" t="s">
        <v>44</v>
      </c>
      <c r="O610" s="114">
        <f t="shared" si="12"/>
        <v>1243.9199999999837</v>
      </c>
    </row>
    <row r="611" spans="2:15" ht="22.05" customHeight="1" x14ac:dyDescent="0.2">
      <c r="B611" s="20" t="s">
        <v>44</v>
      </c>
      <c r="O611" s="114">
        <f t="shared" si="12"/>
        <v>1243.9199999999837</v>
      </c>
    </row>
    <row r="612" spans="2:15" ht="22.05" customHeight="1" x14ac:dyDescent="0.2">
      <c r="B612" s="20" t="s">
        <v>44</v>
      </c>
      <c r="O612" s="114">
        <f t="shared" si="12"/>
        <v>1243.9199999999837</v>
      </c>
    </row>
    <row r="613" spans="2:15" ht="22.05" customHeight="1" x14ac:dyDescent="0.2">
      <c r="B613" s="20" t="s">
        <v>44</v>
      </c>
      <c r="O613" s="114">
        <f t="shared" si="12"/>
        <v>1243.9199999999837</v>
      </c>
    </row>
    <row r="614" spans="2:15" ht="22.05" customHeight="1" x14ac:dyDescent="0.2">
      <c r="B614" s="20" t="s">
        <v>44</v>
      </c>
      <c r="O614" s="114">
        <f t="shared" si="12"/>
        <v>1243.9199999999837</v>
      </c>
    </row>
    <row r="615" spans="2:15" ht="22.05" customHeight="1" x14ac:dyDescent="0.2">
      <c r="B615" s="20" t="s">
        <v>44</v>
      </c>
      <c r="O615" s="114">
        <f t="shared" si="12"/>
        <v>1243.9199999999837</v>
      </c>
    </row>
    <row r="616" spans="2:15" ht="22.05" customHeight="1" x14ac:dyDescent="0.2">
      <c r="B616" s="20" t="s">
        <v>44</v>
      </c>
      <c r="O616" s="114">
        <f t="shared" si="12"/>
        <v>1243.9199999999837</v>
      </c>
    </row>
    <row r="617" spans="2:15" ht="22.05" customHeight="1" x14ac:dyDescent="0.2">
      <c r="B617" s="20" t="s">
        <v>44</v>
      </c>
      <c r="O617" s="114">
        <f t="shared" ref="O617:O680" si="13">O616+M617-N617</f>
        <v>1243.9199999999837</v>
      </c>
    </row>
    <row r="618" spans="2:15" ht="22.05" customHeight="1" x14ac:dyDescent="0.2">
      <c r="B618" s="20" t="s">
        <v>44</v>
      </c>
      <c r="O618" s="114">
        <f t="shared" si="13"/>
        <v>1243.9199999999837</v>
      </c>
    </row>
    <row r="619" spans="2:15" ht="22.05" customHeight="1" x14ac:dyDescent="0.2">
      <c r="B619" s="20" t="s">
        <v>44</v>
      </c>
      <c r="O619" s="114">
        <f t="shared" si="13"/>
        <v>1243.9199999999837</v>
      </c>
    </row>
    <row r="620" spans="2:15" ht="22.05" customHeight="1" x14ac:dyDescent="0.2">
      <c r="B620" s="20" t="s">
        <v>44</v>
      </c>
      <c r="O620" s="114">
        <f t="shared" si="13"/>
        <v>1243.9199999999837</v>
      </c>
    </row>
    <row r="621" spans="2:15" ht="22.05" customHeight="1" x14ac:dyDescent="0.2">
      <c r="B621" s="20" t="s">
        <v>44</v>
      </c>
      <c r="O621" s="114">
        <f t="shared" si="13"/>
        <v>1243.9199999999837</v>
      </c>
    </row>
    <row r="622" spans="2:15" ht="22.05" customHeight="1" x14ac:dyDescent="0.2">
      <c r="B622" s="20" t="s">
        <v>44</v>
      </c>
      <c r="O622" s="114">
        <f t="shared" si="13"/>
        <v>1243.9199999999837</v>
      </c>
    </row>
    <row r="623" spans="2:15" ht="22.05" customHeight="1" x14ac:dyDescent="0.2">
      <c r="B623" s="20" t="s">
        <v>44</v>
      </c>
      <c r="O623" s="114">
        <f t="shared" si="13"/>
        <v>1243.9199999999837</v>
      </c>
    </row>
    <row r="624" spans="2:15" ht="22.05" customHeight="1" x14ac:dyDescent="0.2">
      <c r="B624" s="20" t="s">
        <v>44</v>
      </c>
      <c r="O624" s="114">
        <f t="shared" si="13"/>
        <v>1243.9199999999837</v>
      </c>
    </row>
    <row r="625" spans="2:15" ht="22.05" customHeight="1" x14ac:dyDescent="0.2">
      <c r="B625" s="20" t="s">
        <v>44</v>
      </c>
      <c r="O625" s="114">
        <f t="shared" si="13"/>
        <v>1243.9199999999837</v>
      </c>
    </row>
    <row r="626" spans="2:15" ht="22.05" customHeight="1" x14ac:dyDescent="0.2">
      <c r="B626" s="20" t="s">
        <v>44</v>
      </c>
      <c r="O626" s="114">
        <f t="shared" si="13"/>
        <v>1243.9199999999837</v>
      </c>
    </row>
    <row r="627" spans="2:15" ht="22.05" customHeight="1" x14ac:dyDescent="0.2">
      <c r="B627" s="20" t="s">
        <v>44</v>
      </c>
      <c r="O627" s="114">
        <f t="shared" si="13"/>
        <v>1243.9199999999837</v>
      </c>
    </row>
    <row r="628" spans="2:15" ht="22.05" customHeight="1" x14ac:dyDescent="0.2">
      <c r="B628" s="20" t="s">
        <v>44</v>
      </c>
      <c r="O628" s="114">
        <f t="shared" si="13"/>
        <v>1243.9199999999837</v>
      </c>
    </row>
    <row r="629" spans="2:15" ht="22.05" customHeight="1" x14ac:dyDescent="0.2">
      <c r="B629" s="20" t="s">
        <v>44</v>
      </c>
      <c r="O629" s="114">
        <f t="shared" si="13"/>
        <v>1243.9199999999837</v>
      </c>
    </row>
    <row r="630" spans="2:15" ht="22.05" customHeight="1" x14ac:dyDescent="0.2">
      <c r="B630" s="20" t="s">
        <v>44</v>
      </c>
      <c r="O630" s="114">
        <f t="shared" si="13"/>
        <v>1243.9199999999837</v>
      </c>
    </row>
    <row r="631" spans="2:15" ht="22.05" customHeight="1" x14ac:dyDescent="0.2">
      <c r="B631" s="20" t="s">
        <v>44</v>
      </c>
      <c r="O631" s="114">
        <f t="shared" si="13"/>
        <v>1243.9199999999837</v>
      </c>
    </row>
    <row r="632" spans="2:15" ht="22.05" customHeight="1" x14ac:dyDescent="0.2">
      <c r="B632" s="20" t="s">
        <v>44</v>
      </c>
      <c r="O632" s="114">
        <f t="shared" si="13"/>
        <v>1243.9199999999837</v>
      </c>
    </row>
    <row r="633" spans="2:15" ht="22.05" customHeight="1" x14ac:dyDescent="0.2">
      <c r="B633" s="20" t="s">
        <v>44</v>
      </c>
      <c r="O633" s="114">
        <f t="shared" si="13"/>
        <v>1243.9199999999837</v>
      </c>
    </row>
    <row r="634" spans="2:15" ht="22.05" customHeight="1" x14ac:dyDescent="0.2">
      <c r="B634" s="20" t="s">
        <v>44</v>
      </c>
      <c r="O634" s="114">
        <f t="shared" si="13"/>
        <v>1243.9199999999837</v>
      </c>
    </row>
    <row r="635" spans="2:15" ht="22.05" customHeight="1" x14ac:dyDescent="0.2">
      <c r="B635" s="20" t="s">
        <v>44</v>
      </c>
      <c r="O635" s="114">
        <f t="shared" si="13"/>
        <v>1243.9199999999837</v>
      </c>
    </row>
    <row r="636" spans="2:15" ht="22.05" customHeight="1" x14ac:dyDescent="0.2">
      <c r="B636" s="20" t="s">
        <v>44</v>
      </c>
      <c r="O636" s="114">
        <f t="shared" si="13"/>
        <v>1243.9199999999837</v>
      </c>
    </row>
    <row r="637" spans="2:15" ht="22.05" customHeight="1" x14ac:dyDescent="0.2">
      <c r="B637" s="20" t="s">
        <v>44</v>
      </c>
      <c r="O637" s="114">
        <f t="shared" si="13"/>
        <v>1243.9199999999837</v>
      </c>
    </row>
    <row r="638" spans="2:15" ht="22.05" customHeight="1" x14ac:dyDescent="0.2">
      <c r="B638" s="20" t="s">
        <v>44</v>
      </c>
      <c r="O638" s="114">
        <f t="shared" si="13"/>
        <v>1243.9199999999837</v>
      </c>
    </row>
    <row r="639" spans="2:15" ht="22.05" customHeight="1" x14ac:dyDescent="0.2">
      <c r="B639" s="20" t="s">
        <v>44</v>
      </c>
      <c r="O639" s="114">
        <f t="shared" si="13"/>
        <v>1243.9199999999837</v>
      </c>
    </row>
    <row r="640" spans="2:15" ht="22.05" customHeight="1" x14ac:dyDescent="0.2">
      <c r="B640" s="20" t="s">
        <v>44</v>
      </c>
      <c r="O640" s="114">
        <f t="shared" si="13"/>
        <v>1243.9199999999837</v>
      </c>
    </row>
    <row r="641" spans="2:15" ht="22.05" customHeight="1" x14ac:dyDescent="0.2">
      <c r="B641" s="20" t="s">
        <v>44</v>
      </c>
      <c r="O641" s="114">
        <f t="shared" si="13"/>
        <v>1243.9199999999837</v>
      </c>
    </row>
    <row r="642" spans="2:15" ht="22.05" customHeight="1" x14ac:dyDescent="0.2">
      <c r="B642" s="20" t="s">
        <v>44</v>
      </c>
      <c r="O642" s="114">
        <f t="shared" si="13"/>
        <v>1243.9199999999837</v>
      </c>
    </row>
    <row r="643" spans="2:15" ht="22.05" customHeight="1" x14ac:dyDescent="0.2">
      <c r="B643" s="20" t="s">
        <v>44</v>
      </c>
      <c r="O643" s="114">
        <f t="shared" si="13"/>
        <v>1243.9199999999837</v>
      </c>
    </row>
    <row r="644" spans="2:15" ht="22.05" customHeight="1" x14ac:dyDescent="0.2">
      <c r="B644" s="20" t="s">
        <v>44</v>
      </c>
      <c r="O644" s="114">
        <f t="shared" si="13"/>
        <v>1243.9199999999837</v>
      </c>
    </row>
    <row r="645" spans="2:15" ht="22.05" customHeight="1" x14ac:dyDescent="0.2">
      <c r="B645" s="20" t="s">
        <v>44</v>
      </c>
      <c r="O645" s="114">
        <f t="shared" si="13"/>
        <v>1243.9199999999837</v>
      </c>
    </row>
    <row r="646" spans="2:15" ht="22.05" customHeight="1" x14ac:dyDescent="0.2">
      <c r="B646" s="20" t="s">
        <v>44</v>
      </c>
      <c r="O646" s="114">
        <f t="shared" si="13"/>
        <v>1243.9199999999837</v>
      </c>
    </row>
    <row r="647" spans="2:15" ht="22.05" customHeight="1" x14ac:dyDescent="0.2">
      <c r="B647" s="20" t="s">
        <v>44</v>
      </c>
      <c r="O647" s="114">
        <f t="shared" si="13"/>
        <v>1243.9199999999837</v>
      </c>
    </row>
    <row r="648" spans="2:15" ht="22.05" customHeight="1" x14ac:dyDescent="0.2">
      <c r="B648" s="20" t="s">
        <v>44</v>
      </c>
      <c r="O648" s="114">
        <f t="shared" si="13"/>
        <v>1243.9199999999837</v>
      </c>
    </row>
    <row r="649" spans="2:15" ht="22.05" customHeight="1" x14ac:dyDescent="0.2">
      <c r="B649" s="20" t="s">
        <v>44</v>
      </c>
      <c r="O649" s="114">
        <f t="shared" si="13"/>
        <v>1243.9199999999837</v>
      </c>
    </row>
    <row r="650" spans="2:15" ht="22.05" customHeight="1" x14ac:dyDescent="0.2">
      <c r="B650" s="20" t="s">
        <v>44</v>
      </c>
      <c r="O650" s="114">
        <f t="shared" si="13"/>
        <v>1243.9199999999837</v>
      </c>
    </row>
    <row r="651" spans="2:15" ht="22.05" customHeight="1" x14ac:dyDescent="0.2">
      <c r="B651" s="20" t="s">
        <v>44</v>
      </c>
      <c r="O651" s="114">
        <f t="shared" si="13"/>
        <v>1243.9199999999837</v>
      </c>
    </row>
    <row r="652" spans="2:15" ht="22.05" customHeight="1" x14ac:dyDescent="0.2">
      <c r="B652" s="20" t="s">
        <v>44</v>
      </c>
      <c r="O652" s="114">
        <f t="shared" si="13"/>
        <v>1243.9199999999837</v>
      </c>
    </row>
    <row r="653" spans="2:15" ht="22.05" customHeight="1" x14ac:dyDescent="0.2">
      <c r="B653" s="20" t="s">
        <v>44</v>
      </c>
      <c r="O653" s="114">
        <f t="shared" si="13"/>
        <v>1243.9199999999837</v>
      </c>
    </row>
    <row r="654" spans="2:15" ht="22.05" customHeight="1" x14ac:dyDescent="0.2">
      <c r="B654" s="20" t="s">
        <v>44</v>
      </c>
      <c r="O654" s="114">
        <f t="shared" si="13"/>
        <v>1243.9199999999837</v>
      </c>
    </row>
    <row r="655" spans="2:15" ht="22.05" customHeight="1" x14ac:dyDescent="0.2">
      <c r="B655" s="20" t="s">
        <v>44</v>
      </c>
      <c r="O655" s="114">
        <f t="shared" si="13"/>
        <v>1243.9199999999837</v>
      </c>
    </row>
    <row r="656" spans="2:15" ht="22.05" customHeight="1" x14ac:dyDescent="0.2">
      <c r="B656" s="20" t="s">
        <v>44</v>
      </c>
      <c r="O656" s="114">
        <f t="shared" si="13"/>
        <v>1243.9199999999837</v>
      </c>
    </row>
    <row r="657" spans="2:15" ht="22.05" customHeight="1" x14ac:dyDescent="0.2">
      <c r="B657" s="20" t="s">
        <v>44</v>
      </c>
      <c r="O657" s="114">
        <f t="shared" si="13"/>
        <v>1243.9199999999837</v>
      </c>
    </row>
    <row r="658" spans="2:15" ht="22.05" customHeight="1" x14ac:dyDescent="0.2">
      <c r="B658" s="20" t="s">
        <v>44</v>
      </c>
      <c r="O658" s="114">
        <f t="shared" si="13"/>
        <v>1243.9199999999837</v>
      </c>
    </row>
    <row r="659" spans="2:15" ht="22.05" customHeight="1" x14ac:dyDescent="0.2">
      <c r="B659" s="20" t="s">
        <v>44</v>
      </c>
      <c r="O659" s="114">
        <f t="shared" si="13"/>
        <v>1243.9199999999837</v>
      </c>
    </row>
    <row r="660" spans="2:15" ht="22.05" customHeight="1" x14ac:dyDescent="0.2">
      <c r="B660" s="20" t="s">
        <v>44</v>
      </c>
      <c r="O660" s="114">
        <f t="shared" si="13"/>
        <v>1243.9199999999837</v>
      </c>
    </row>
    <row r="661" spans="2:15" ht="22.05" customHeight="1" x14ac:dyDescent="0.2">
      <c r="B661" s="20" t="s">
        <v>44</v>
      </c>
      <c r="O661" s="114">
        <f t="shared" si="13"/>
        <v>1243.9199999999837</v>
      </c>
    </row>
    <row r="662" spans="2:15" ht="22.05" customHeight="1" x14ac:dyDescent="0.2">
      <c r="B662" s="20" t="s">
        <v>44</v>
      </c>
      <c r="O662" s="114">
        <f t="shared" si="13"/>
        <v>1243.9199999999837</v>
      </c>
    </row>
    <row r="663" spans="2:15" ht="22.05" customHeight="1" x14ac:dyDescent="0.2">
      <c r="B663" s="20" t="s">
        <v>44</v>
      </c>
      <c r="O663" s="114">
        <f t="shared" si="13"/>
        <v>1243.9199999999837</v>
      </c>
    </row>
    <row r="664" spans="2:15" ht="22.05" customHeight="1" x14ac:dyDescent="0.2">
      <c r="B664" s="20" t="s">
        <v>44</v>
      </c>
      <c r="O664" s="114">
        <f t="shared" si="13"/>
        <v>1243.9199999999837</v>
      </c>
    </row>
    <row r="665" spans="2:15" ht="22.05" customHeight="1" x14ac:dyDescent="0.2">
      <c r="B665" s="20" t="s">
        <v>44</v>
      </c>
      <c r="O665" s="114">
        <f t="shared" si="13"/>
        <v>1243.9199999999837</v>
      </c>
    </row>
    <row r="666" spans="2:15" ht="22.05" customHeight="1" x14ac:dyDescent="0.2">
      <c r="B666" s="20" t="s">
        <v>44</v>
      </c>
      <c r="O666" s="114">
        <f t="shared" si="13"/>
        <v>1243.9199999999837</v>
      </c>
    </row>
    <row r="667" spans="2:15" ht="22.05" customHeight="1" x14ac:dyDescent="0.2">
      <c r="B667" s="20" t="s">
        <v>44</v>
      </c>
      <c r="O667" s="114">
        <f t="shared" si="13"/>
        <v>1243.9199999999837</v>
      </c>
    </row>
    <row r="668" spans="2:15" ht="22.05" customHeight="1" x14ac:dyDescent="0.2">
      <c r="B668" s="20" t="s">
        <v>44</v>
      </c>
      <c r="O668" s="114">
        <f t="shared" si="13"/>
        <v>1243.9199999999837</v>
      </c>
    </row>
    <row r="669" spans="2:15" ht="22.05" customHeight="1" x14ac:dyDescent="0.2">
      <c r="B669" s="20" t="s">
        <v>44</v>
      </c>
      <c r="O669" s="114">
        <f t="shared" si="13"/>
        <v>1243.9199999999837</v>
      </c>
    </row>
    <row r="670" spans="2:15" ht="22.05" customHeight="1" x14ac:dyDescent="0.2">
      <c r="B670" s="20" t="s">
        <v>44</v>
      </c>
      <c r="O670" s="114">
        <f t="shared" si="13"/>
        <v>1243.9199999999837</v>
      </c>
    </row>
    <row r="671" spans="2:15" ht="22.05" customHeight="1" x14ac:dyDescent="0.2">
      <c r="B671" s="20" t="s">
        <v>44</v>
      </c>
      <c r="O671" s="114">
        <f t="shared" si="13"/>
        <v>1243.9199999999837</v>
      </c>
    </row>
    <row r="672" spans="2:15" ht="22.05" customHeight="1" x14ac:dyDescent="0.2">
      <c r="B672" s="20" t="s">
        <v>44</v>
      </c>
      <c r="O672" s="114">
        <f t="shared" si="13"/>
        <v>1243.9199999999837</v>
      </c>
    </row>
    <row r="673" spans="2:15" ht="22.05" customHeight="1" x14ac:dyDescent="0.2">
      <c r="B673" s="20" t="s">
        <v>44</v>
      </c>
      <c r="O673" s="114">
        <f t="shared" si="13"/>
        <v>1243.9199999999837</v>
      </c>
    </row>
    <row r="674" spans="2:15" ht="22.05" customHeight="1" x14ac:dyDescent="0.2">
      <c r="B674" s="20" t="s">
        <v>44</v>
      </c>
      <c r="O674" s="114">
        <f t="shared" si="13"/>
        <v>1243.9199999999837</v>
      </c>
    </row>
    <row r="675" spans="2:15" ht="22.05" customHeight="1" x14ac:dyDescent="0.2">
      <c r="B675" s="20" t="s">
        <v>44</v>
      </c>
      <c r="O675" s="114">
        <f t="shared" si="13"/>
        <v>1243.9199999999837</v>
      </c>
    </row>
    <row r="676" spans="2:15" ht="22.05" customHeight="1" x14ac:dyDescent="0.2">
      <c r="B676" s="20" t="s">
        <v>44</v>
      </c>
      <c r="O676" s="114">
        <f t="shared" si="13"/>
        <v>1243.9199999999837</v>
      </c>
    </row>
    <row r="677" spans="2:15" ht="22.05" customHeight="1" x14ac:dyDescent="0.2">
      <c r="B677" s="20" t="s">
        <v>44</v>
      </c>
      <c r="O677" s="114">
        <f t="shared" si="13"/>
        <v>1243.9199999999837</v>
      </c>
    </row>
    <row r="678" spans="2:15" ht="22.05" customHeight="1" x14ac:dyDescent="0.2">
      <c r="B678" s="20" t="s">
        <v>44</v>
      </c>
      <c r="O678" s="114">
        <f t="shared" si="13"/>
        <v>1243.9199999999837</v>
      </c>
    </row>
    <row r="679" spans="2:15" ht="22.05" customHeight="1" x14ac:dyDescent="0.2">
      <c r="B679" s="20" t="s">
        <v>44</v>
      </c>
      <c r="O679" s="114">
        <f t="shared" si="13"/>
        <v>1243.9199999999837</v>
      </c>
    </row>
    <row r="680" spans="2:15" ht="22.05" customHeight="1" x14ac:dyDescent="0.2">
      <c r="B680" s="20" t="s">
        <v>44</v>
      </c>
      <c r="O680" s="114">
        <f t="shared" si="13"/>
        <v>1243.9199999999837</v>
      </c>
    </row>
    <row r="681" spans="2:15" ht="22.05" customHeight="1" x14ac:dyDescent="0.2">
      <c r="B681" s="20" t="s">
        <v>44</v>
      </c>
      <c r="O681" s="114">
        <f t="shared" ref="O681:O744" si="14">O680+M681-N681</f>
        <v>1243.9199999999837</v>
      </c>
    </row>
    <row r="682" spans="2:15" ht="22.05" customHeight="1" x14ac:dyDescent="0.2">
      <c r="B682" s="20" t="s">
        <v>44</v>
      </c>
      <c r="O682" s="114">
        <f t="shared" si="14"/>
        <v>1243.9199999999837</v>
      </c>
    </row>
    <row r="683" spans="2:15" ht="22.05" customHeight="1" x14ac:dyDescent="0.2">
      <c r="B683" s="20" t="s">
        <v>44</v>
      </c>
      <c r="O683" s="114">
        <f t="shared" si="14"/>
        <v>1243.9199999999837</v>
      </c>
    </row>
    <row r="684" spans="2:15" ht="22.05" customHeight="1" x14ac:dyDescent="0.2">
      <c r="B684" s="20" t="s">
        <v>44</v>
      </c>
      <c r="O684" s="114">
        <f t="shared" si="14"/>
        <v>1243.9199999999837</v>
      </c>
    </row>
    <row r="685" spans="2:15" ht="22.05" customHeight="1" x14ac:dyDescent="0.2">
      <c r="B685" s="20" t="s">
        <v>44</v>
      </c>
      <c r="O685" s="114">
        <f t="shared" si="14"/>
        <v>1243.9199999999837</v>
      </c>
    </row>
    <row r="686" spans="2:15" ht="22.05" customHeight="1" x14ac:dyDescent="0.2">
      <c r="B686" s="20" t="s">
        <v>44</v>
      </c>
      <c r="O686" s="114">
        <f t="shared" si="14"/>
        <v>1243.9199999999837</v>
      </c>
    </row>
    <row r="687" spans="2:15" ht="22.05" customHeight="1" x14ac:dyDescent="0.2">
      <c r="B687" s="20" t="s">
        <v>44</v>
      </c>
      <c r="O687" s="114">
        <f t="shared" si="14"/>
        <v>1243.9199999999837</v>
      </c>
    </row>
    <row r="688" spans="2:15" ht="22.05" customHeight="1" x14ac:dyDescent="0.2">
      <c r="B688" s="20" t="s">
        <v>44</v>
      </c>
      <c r="O688" s="114">
        <f t="shared" si="14"/>
        <v>1243.9199999999837</v>
      </c>
    </row>
    <row r="689" spans="2:15" ht="22.05" customHeight="1" x14ac:dyDescent="0.2">
      <c r="B689" s="20" t="s">
        <v>44</v>
      </c>
      <c r="O689" s="114">
        <f t="shared" si="14"/>
        <v>1243.9199999999837</v>
      </c>
    </row>
    <row r="690" spans="2:15" ht="22.05" customHeight="1" x14ac:dyDescent="0.2">
      <c r="B690" s="20" t="s">
        <v>44</v>
      </c>
      <c r="O690" s="114">
        <f t="shared" si="14"/>
        <v>1243.9199999999837</v>
      </c>
    </row>
    <row r="691" spans="2:15" ht="22.05" customHeight="1" x14ac:dyDescent="0.2">
      <c r="B691" s="20" t="s">
        <v>44</v>
      </c>
      <c r="O691" s="114">
        <f t="shared" si="14"/>
        <v>1243.9199999999837</v>
      </c>
    </row>
    <row r="692" spans="2:15" ht="22.05" customHeight="1" x14ac:dyDescent="0.2">
      <c r="B692" s="20" t="s">
        <v>44</v>
      </c>
      <c r="O692" s="114">
        <f t="shared" si="14"/>
        <v>1243.9199999999837</v>
      </c>
    </row>
    <row r="693" spans="2:15" ht="22.05" customHeight="1" x14ac:dyDescent="0.2">
      <c r="B693" s="20" t="s">
        <v>44</v>
      </c>
      <c r="O693" s="114">
        <f t="shared" si="14"/>
        <v>1243.9199999999837</v>
      </c>
    </row>
    <row r="694" spans="2:15" ht="22.05" customHeight="1" x14ac:dyDescent="0.2">
      <c r="B694" s="20" t="s">
        <v>44</v>
      </c>
      <c r="O694" s="114">
        <f t="shared" si="14"/>
        <v>1243.9199999999837</v>
      </c>
    </row>
    <row r="695" spans="2:15" ht="22.05" customHeight="1" x14ac:dyDescent="0.2">
      <c r="B695" s="20" t="s">
        <v>44</v>
      </c>
      <c r="O695" s="114">
        <f t="shared" si="14"/>
        <v>1243.9199999999837</v>
      </c>
    </row>
    <row r="696" spans="2:15" ht="22.05" customHeight="1" x14ac:dyDescent="0.2">
      <c r="B696" s="20" t="s">
        <v>44</v>
      </c>
      <c r="O696" s="114">
        <f t="shared" si="14"/>
        <v>1243.9199999999837</v>
      </c>
    </row>
    <row r="697" spans="2:15" ht="22.05" customHeight="1" x14ac:dyDescent="0.2">
      <c r="B697" s="20" t="s">
        <v>44</v>
      </c>
      <c r="O697" s="114">
        <f t="shared" si="14"/>
        <v>1243.9199999999837</v>
      </c>
    </row>
    <row r="698" spans="2:15" ht="22.05" customHeight="1" x14ac:dyDescent="0.2">
      <c r="B698" s="20" t="s">
        <v>44</v>
      </c>
      <c r="O698" s="114">
        <f t="shared" si="14"/>
        <v>1243.9199999999837</v>
      </c>
    </row>
    <row r="699" spans="2:15" ht="22.05" customHeight="1" x14ac:dyDescent="0.2">
      <c r="B699" s="20" t="s">
        <v>44</v>
      </c>
      <c r="O699" s="114">
        <f t="shared" si="14"/>
        <v>1243.9199999999837</v>
      </c>
    </row>
    <row r="700" spans="2:15" ht="22.05" customHeight="1" x14ac:dyDescent="0.2">
      <c r="B700" s="20" t="s">
        <v>44</v>
      </c>
      <c r="O700" s="114">
        <f t="shared" si="14"/>
        <v>1243.9199999999837</v>
      </c>
    </row>
    <row r="701" spans="2:15" ht="22.05" customHeight="1" x14ac:dyDescent="0.2">
      <c r="B701" s="20" t="s">
        <v>44</v>
      </c>
      <c r="O701" s="114">
        <f t="shared" si="14"/>
        <v>1243.9199999999837</v>
      </c>
    </row>
    <row r="702" spans="2:15" ht="22.05" customHeight="1" x14ac:dyDescent="0.2">
      <c r="B702" s="20" t="s">
        <v>44</v>
      </c>
      <c r="O702" s="114">
        <f t="shared" si="14"/>
        <v>1243.9199999999837</v>
      </c>
    </row>
    <row r="703" spans="2:15" ht="22.05" customHeight="1" x14ac:dyDescent="0.2">
      <c r="B703" s="20" t="s">
        <v>44</v>
      </c>
      <c r="O703" s="114">
        <f t="shared" si="14"/>
        <v>1243.9199999999837</v>
      </c>
    </row>
    <row r="704" spans="2:15" ht="22.05" customHeight="1" x14ac:dyDescent="0.2">
      <c r="B704" s="20" t="s">
        <v>44</v>
      </c>
      <c r="O704" s="114">
        <f t="shared" si="14"/>
        <v>1243.9199999999837</v>
      </c>
    </row>
    <row r="705" spans="2:15" ht="22.05" customHeight="1" x14ac:dyDescent="0.2">
      <c r="B705" s="20" t="s">
        <v>44</v>
      </c>
      <c r="O705" s="114">
        <f t="shared" si="14"/>
        <v>1243.9199999999837</v>
      </c>
    </row>
    <row r="706" spans="2:15" ht="22.05" customHeight="1" x14ac:dyDescent="0.2">
      <c r="B706" s="20" t="s">
        <v>44</v>
      </c>
      <c r="O706" s="114">
        <f t="shared" si="14"/>
        <v>1243.9199999999837</v>
      </c>
    </row>
    <row r="707" spans="2:15" ht="22.05" customHeight="1" x14ac:dyDescent="0.2">
      <c r="B707" s="20" t="s">
        <v>44</v>
      </c>
      <c r="O707" s="114">
        <f t="shared" si="14"/>
        <v>1243.9199999999837</v>
      </c>
    </row>
    <row r="708" spans="2:15" ht="22.05" customHeight="1" x14ac:dyDescent="0.2">
      <c r="B708" s="20" t="s">
        <v>44</v>
      </c>
      <c r="O708" s="114">
        <f t="shared" si="14"/>
        <v>1243.9199999999837</v>
      </c>
    </row>
    <row r="709" spans="2:15" ht="22.05" customHeight="1" x14ac:dyDescent="0.2">
      <c r="B709" s="20" t="s">
        <v>44</v>
      </c>
      <c r="O709" s="114">
        <f t="shared" si="14"/>
        <v>1243.9199999999837</v>
      </c>
    </row>
    <row r="710" spans="2:15" ht="22.05" customHeight="1" x14ac:dyDescent="0.2">
      <c r="B710" s="20" t="s">
        <v>44</v>
      </c>
      <c r="O710" s="114">
        <f t="shared" si="14"/>
        <v>1243.9199999999837</v>
      </c>
    </row>
    <row r="711" spans="2:15" ht="22.05" customHeight="1" x14ac:dyDescent="0.2">
      <c r="B711" s="20" t="s">
        <v>44</v>
      </c>
      <c r="O711" s="114">
        <f t="shared" si="14"/>
        <v>1243.9199999999837</v>
      </c>
    </row>
    <row r="712" spans="2:15" ht="22.05" customHeight="1" x14ac:dyDescent="0.2">
      <c r="B712" s="20" t="s">
        <v>44</v>
      </c>
      <c r="O712" s="114">
        <f t="shared" si="14"/>
        <v>1243.9199999999837</v>
      </c>
    </row>
    <row r="713" spans="2:15" ht="22.05" customHeight="1" x14ac:dyDescent="0.2">
      <c r="B713" s="20" t="s">
        <v>44</v>
      </c>
      <c r="O713" s="114">
        <f t="shared" si="14"/>
        <v>1243.9199999999837</v>
      </c>
    </row>
    <row r="714" spans="2:15" ht="22.05" customHeight="1" x14ac:dyDescent="0.2">
      <c r="B714" s="20" t="s">
        <v>44</v>
      </c>
      <c r="O714" s="114">
        <f t="shared" si="14"/>
        <v>1243.9199999999837</v>
      </c>
    </row>
    <row r="715" spans="2:15" ht="22.05" customHeight="1" x14ac:dyDescent="0.2">
      <c r="B715" s="20" t="s">
        <v>44</v>
      </c>
      <c r="O715" s="114">
        <f t="shared" si="14"/>
        <v>1243.9199999999837</v>
      </c>
    </row>
    <row r="716" spans="2:15" ht="22.05" customHeight="1" x14ac:dyDescent="0.2">
      <c r="B716" s="20" t="s">
        <v>44</v>
      </c>
      <c r="O716" s="114">
        <f t="shared" si="14"/>
        <v>1243.9199999999837</v>
      </c>
    </row>
    <row r="717" spans="2:15" ht="22.05" customHeight="1" x14ac:dyDescent="0.2">
      <c r="B717" s="20" t="s">
        <v>44</v>
      </c>
      <c r="O717" s="114">
        <f t="shared" si="14"/>
        <v>1243.9199999999837</v>
      </c>
    </row>
    <row r="718" spans="2:15" ht="22.05" customHeight="1" x14ac:dyDescent="0.2">
      <c r="B718" s="20" t="s">
        <v>44</v>
      </c>
      <c r="O718" s="114">
        <f t="shared" si="14"/>
        <v>1243.9199999999837</v>
      </c>
    </row>
    <row r="719" spans="2:15" ht="22.05" customHeight="1" x14ac:dyDescent="0.2">
      <c r="B719" s="20" t="s">
        <v>44</v>
      </c>
      <c r="O719" s="114">
        <f t="shared" si="14"/>
        <v>1243.9199999999837</v>
      </c>
    </row>
    <row r="720" spans="2:15" ht="22.05" customHeight="1" x14ac:dyDescent="0.2">
      <c r="B720" s="20" t="s">
        <v>44</v>
      </c>
      <c r="O720" s="114">
        <f t="shared" si="14"/>
        <v>1243.9199999999837</v>
      </c>
    </row>
    <row r="721" spans="2:15" ht="22.05" customHeight="1" x14ac:dyDescent="0.2">
      <c r="B721" s="20" t="s">
        <v>44</v>
      </c>
      <c r="O721" s="114">
        <f t="shared" si="14"/>
        <v>1243.9199999999837</v>
      </c>
    </row>
    <row r="722" spans="2:15" ht="22.05" customHeight="1" x14ac:dyDescent="0.2">
      <c r="B722" s="20" t="s">
        <v>44</v>
      </c>
      <c r="O722" s="114">
        <f t="shared" si="14"/>
        <v>1243.9199999999837</v>
      </c>
    </row>
    <row r="723" spans="2:15" ht="22.05" customHeight="1" x14ac:dyDescent="0.2">
      <c r="B723" s="20" t="s">
        <v>44</v>
      </c>
      <c r="O723" s="114">
        <f t="shared" si="14"/>
        <v>1243.9199999999837</v>
      </c>
    </row>
    <row r="724" spans="2:15" ht="22.05" customHeight="1" x14ac:dyDescent="0.2">
      <c r="B724" s="20" t="s">
        <v>44</v>
      </c>
      <c r="O724" s="114">
        <f t="shared" si="14"/>
        <v>1243.9199999999837</v>
      </c>
    </row>
    <row r="725" spans="2:15" ht="22.05" customHeight="1" x14ac:dyDescent="0.2">
      <c r="B725" s="20" t="s">
        <v>44</v>
      </c>
      <c r="O725" s="114">
        <f t="shared" si="14"/>
        <v>1243.9199999999837</v>
      </c>
    </row>
    <row r="726" spans="2:15" ht="22.05" customHeight="1" x14ac:dyDescent="0.2">
      <c r="B726" s="20" t="s">
        <v>44</v>
      </c>
      <c r="O726" s="114">
        <f t="shared" si="14"/>
        <v>1243.9199999999837</v>
      </c>
    </row>
    <row r="727" spans="2:15" ht="22.05" customHeight="1" x14ac:dyDescent="0.2">
      <c r="B727" s="20" t="s">
        <v>44</v>
      </c>
      <c r="O727" s="114">
        <f t="shared" si="14"/>
        <v>1243.9199999999837</v>
      </c>
    </row>
    <row r="728" spans="2:15" ht="22.05" customHeight="1" x14ac:dyDescent="0.2">
      <c r="B728" s="20" t="s">
        <v>44</v>
      </c>
      <c r="O728" s="114">
        <f t="shared" si="14"/>
        <v>1243.9199999999837</v>
      </c>
    </row>
    <row r="729" spans="2:15" ht="22.05" customHeight="1" x14ac:dyDescent="0.2">
      <c r="B729" s="20" t="s">
        <v>44</v>
      </c>
      <c r="O729" s="114">
        <f t="shared" si="14"/>
        <v>1243.9199999999837</v>
      </c>
    </row>
    <row r="730" spans="2:15" ht="22.05" customHeight="1" x14ac:dyDescent="0.2">
      <c r="B730" s="20" t="s">
        <v>44</v>
      </c>
      <c r="O730" s="114">
        <f t="shared" si="14"/>
        <v>1243.9199999999837</v>
      </c>
    </row>
    <row r="731" spans="2:15" ht="22.05" customHeight="1" x14ac:dyDescent="0.2">
      <c r="B731" s="20" t="s">
        <v>44</v>
      </c>
      <c r="O731" s="114">
        <f t="shared" si="14"/>
        <v>1243.9199999999837</v>
      </c>
    </row>
    <row r="732" spans="2:15" ht="22.05" customHeight="1" x14ac:dyDescent="0.2">
      <c r="B732" s="20" t="s">
        <v>44</v>
      </c>
      <c r="O732" s="114">
        <f t="shared" si="14"/>
        <v>1243.9199999999837</v>
      </c>
    </row>
    <row r="733" spans="2:15" ht="22.05" customHeight="1" x14ac:dyDescent="0.2">
      <c r="B733" s="20" t="s">
        <v>44</v>
      </c>
      <c r="O733" s="114">
        <f t="shared" si="14"/>
        <v>1243.9199999999837</v>
      </c>
    </row>
    <row r="734" spans="2:15" ht="22.05" customHeight="1" x14ac:dyDescent="0.2">
      <c r="B734" s="20" t="s">
        <v>44</v>
      </c>
      <c r="O734" s="114">
        <f t="shared" si="14"/>
        <v>1243.9199999999837</v>
      </c>
    </row>
    <row r="735" spans="2:15" ht="22.05" customHeight="1" x14ac:dyDescent="0.2">
      <c r="B735" s="20" t="s">
        <v>44</v>
      </c>
      <c r="O735" s="114">
        <f t="shared" si="14"/>
        <v>1243.9199999999837</v>
      </c>
    </row>
    <row r="736" spans="2:15" ht="22.05" customHeight="1" x14ac:dyDescent="0.2">
      <c r="B736" s="20" t="s">
        <v>44</v>
      </c>
      <c r="O736" s="114">
        <f t="shared" si="14"/>
        <v>1243.9199999999837</v>
      </c>
    </row>
    <row r="737" spans="2:15" ht="22.05" customHeight="1" x14ac:dyDescent="0.2">
      <c r="B737" s="20" t="s">
        <v>44</v>
      </c>
      <c r="O737" s="114">
        <f t="shared" si="14"/>
        <v>1243.9199999999837</v>
      </c>
    </row>
    <row r="738" spans="2:15" ht="22.05" customHeight="1" x14ac:dyDescent="0.2">
      <c r="B738" s="20" t="s">
        <v>44</v>
      </c>
      <c r="O738" s="114">
        <f t="shared" si="14"/>
        <v>1243.9199999999837</v>
      </c>
    </row>
    <row r="739" spans="2:15" ht="22.05" customHeight="1" x14ac:dyDescent="0.2">
      <c r="B739" s="20" t="s">
        <v>44</v>
      </c>
      <c r="O739" s="114">
        <f t="shared" si="14"/>
        <v>1243.9199999999837</v>
      </c>
    </row>
    <row r="740" spans="2:15" ht="22.05" customHeight="1" x14ac:dyDescent="0.2">
      <c r="B740" s="20" t="s">
        <v>44</v>
      </c>
      <c r="O740" s="114">
        <f t="shared" si="14"/>
        <v>1243.9199999999837</v>
      </c>
    </row>
    <row r="741" spans="2:15" ht="22.05" customHeight="1" x14ac:dyDescent="0.2">
      <c r="B741" s="20" t="s">
        <v>44</v>
      </c>
      <c r="O741" s="114">
        <f t="shared" si="14"/>
        <v>1243.9199999999837</v>
      </c>
    </row>
    <row r="742" spans="2:15" ht="22.05" customHeight="1" x14ac:dyDescent="0.2">
      <c r="B742" s="20" t="s">
        <v>44</v>
      </c>
      <c r="O742" s="114">
        <f t="shared" si="14"/>
        <v>1243.9199999999837</v>
      </c>
    </row>
    <row r="743" spans="2:15" ht="22.05" customHeight="1" x14ac:dyDescent="0.2">
      <c r="B743" s="20" t="s">
        <v>44</v>
      </c>
      <c r="O743" s="114">
        <f t="shared" si="14"/>
        <v>1243.9199999999837</v>
      </c>
    </row>
    <row r="744" spans="2:15" ht="22.05" customHeight="1" x14ac:dyDescent="0.2">
      <c r="B744" s="20" t="s">
        <v>44</v>
      </c>
      <c r="O744" s="114">
        <f t="shared" si="14"/>
        <v>1243.9199999999837</v>
      </c>
    </row>
    <row r="745" spans="2:15" ht="22.05" customHeight="1" x14ac:dyDescent="0.2">
      <c r="B745" s="20" t="s">
        <v>44</v>
      </c>
      <c r="O745" s="114">
        <f t="shared" ref="O745:O808" si="15">O744+M745-N745</f>
        <v>1243.9199999999837</v>
      </c>
    </row>
    <row r="746" spans="2:15" ht="22.05" customHeight="1" x14ac:dyDescent="0.2">
      <c r="B746" s="20" t="s">
        <v>44</v>
      </c>
      <c r="O746" s="114">
        <f t="shared" si="15"/>
        <v>1243.9199999999837</v>
      </c>
    </row>
    <row r="747" spans="2:15" ht="22.05" customHeight="1" x14ac:dyDescent="0.2">
      <c r="B747" s="20" t="s">
        <v>44</v>
      </c>
      <c r="O747" s="114">
        <f t="shared" si="15"/>
        <v>1243.9199999999837</v>
      </c>
    </row>
    <row r="748" spans="2:15" ht="22.05" customHeight="1" x14ac:dyDescent="0.2">
      <c r="B748" s="20" t="s">
        <v>44</v>
      </c>
      <c r="O748" s="114">
        <f t="shared" si="15"/>
        <v>1243.9199999999837</v>
      </c>
    </row>
    <row r="749" spans="2:15" ht="22.05" customHeight="1" x14ac:dyDescent="0.2">
      <c r="B749" s="20" t="s">
        <v>44</v>
      </c>
      <c r="O749" s="114">
        <f t="shared" si="15"/>
        <v>1243.9199999999837</v>
      </c>
    </row>
    <row r="750" spans="2:15" ht="22.05" customHeight="1" x14ac:dyDescent="0.2">
      <c r="B750" s="20" t="s">
        <v>44</v>
      </c>
      <c r="O750" s="114">
        <f t="shared" si="15"/>
        <v>1243.9199999999837</v>
      </c>
    </row>
    <row r="751" spans="2:15" ht="22.05" customHeight="1" x14ac:dyDescent="0.2">
      <c r="B751" s="20" t="s">
        <v>44</v>
      </c>
      <c r="O751" s="114">
        <f t="shared" si="15"/>
        <v>1243.9199999999837</v>
      </c>
    </row>
    <row r="752" spans="2:15" ht="22.05" customHeight="1" x14ac:dyDescent="0.2">
      <c r="B752" s="20" t="s">
        <v>44</v>
      </c>
      <c r="O752" s="114">
        <f t="shared" si="15"/>
        <v>1243.9199999999837</v>
      </c>
    </row>
    <row r="753" spans="2:15" ht="22.05" customHeight="1" x14ac:dyDescent="0.2">
      <c r="B753" s="20" t="s">
        <v>44</v>
      </c>
      <c r="O753" s="114">
        <f t="shared" si="15"/>
        <v>1243.9199999999837</v>
      </c>
    </row>
    <row r="754" spans="2:15" ht="22.05" customHeight="1" x14ac:dyDescent="0.2">
      <c r="B754" s="20" t="s">
        <v>44</v>
      </c>
      <c r="O754" s="114">
        <f t="shared" si="15"/>
        <v>1243.9199999999837</v>
      </c>
    </row>
    <row r="755" spans="2:15" ht="22.05" customHeight="1" x14ac:dyDescent="0.2">
      <c r="B755" s="20" t="s">
        <v>44</v>
      </c>
      <c r="O755" s="114">
        <f t="shared" si="15"/>
        <v>1243.9199999999837</v>
      </c>
    </row>
    <row r="756" spans="2:15" ht="22.05" customHeight="1" x14ac:dyDescent="0.2">
      <c r="B756" s="20" t="s">
        <v>44</v>
      </c>
      <c r="O756" s="114">
        <f t="shared" si="15"/>
        <v>1243.9199999999837</v>
      </c>
    </row>
    <row r="757" spans="2:15" ht="22.05" customHeight="1" x14ac:dyDescent="0.2">
      <c r="B757" s="20" t="s">
        <v>44</v>
      </c>
      <c r="O757" s="114">
        <f t="shared" si="15"/>
        <v>1243.9199999999837</v>
      </c>
    </row>
    <row r="758" spans="2:15" ht="22.05" customHeight="1" x14ac:dyDescent="0.2">
      <c r="B758" s="20" t="s">
        <v>44</v>
      </c>
      <c r="O758" s="114">
        <f t="shared" si="15"/>
        <v>1243.9199999999837</v>
      </c>
    </row>
    <row r="759" spans="2:15" ht="22.05" customHeight="1" x14ac:dyDescent="0.2">
      <c r="B759" s="20" t="s">
        <v>44</v>
      </c>
      <c r="O759" s="114">
        <f t="shared" si="15"/>
        <v>1243.9199999999837</v>
      </c>
    </row>
    <row r="760" spans="2:15" ht="22.05" customHeight="1" x14ac:dyDescent="0.2">
      <c r="B760" s="20" t="s">
        <v>44</v>
      </c>
      <c r="O760" s="114">
        <f t="shared" si="15"/>
        <v>1243.9199999999837</v>
      </c>
    </row>
    <row r="761" spans="2:15" ht="22.05" customHeight="1" x14ac:dyDescent="0.2">
      <c r="B761" s="20" t="s">
        <v>44</v>
      </c>
      <c r="O761" s="114">
        <f t="shared" si="15"/>
        <v>1243.9199999999837</v>
      </c>
    </row>
    <row r="762" spans="2:15" ht="22.05" customHeight="1" x14ac:dyDescent="0.2">
      <c r="B762" s="20" t="s">
        <v>44</v>
      </c>
      <c r="O762" s="114">
        <f t="shared" si="15"/>
        <v>1243.9199999999837</v>
      </c>
    </row>
    <row r="763" spans="2:15" ht="22.05" customHeight="1" x14ac:dyDescent="0.2">
      <c r="B763" s="20" t="s">
        <v>44</v>
      </c>
      <c r="O763" s="114">
        <f t="shared" si="15"/>
        <v>1243.9199999999837</v>
      </c>
    </row>
    <row r="764" spans="2:15" ht="22.05" customHeight="1" x14ac:dyDescent="0.2">
      <c r="B764" s="20" t="s">
        <v>44</v>
      </c>
      <c r="O764" s="114">
        <f t="shared" si="15"/>
        <v>1243.9199999999837</v>
      </c>
    </row>
    <row r="765" spans="2:15" ht="22.05" customHeight="1" x14ac:dyDescent="0.2">
      <c r="B765" s="20" t="s">
        <v>44</v>
      </c>
      <c r="O765" s="114">
        <f t="shared" si="15"/>
        <v>1243.9199999999837</v>
      </c>
    </row>
    <row r="766" spans="2:15" ht="22.05" customHeight="1" x14ac:dyDescent="0.2">
      <c r="B766" s="20" t="s">
        <v>44</v>
      </c>
      <c r="O766" s="114">
        <f t="shared" si="15"/>
        <v>1243.9199999999837</v>
      </c>
    </row>
    <row r="767" spans="2:15" ht="22.05" customHeight="1" x14ac:dyDescent="0.2">
      <c r="B767" s="20" t="s">
        <v>44</v>
      </c>
      <c r="O767" s="114">
        <f t="shared" si="15"/>
        <v>1243.9199999999837</v>
      </c>
    </row>
    <row r="768" spans="2:15" ht="22.05" customHeight="1" x14ac:dyDescent="0.2">
      <c r="B768" s="20" t="s">
        <v>44</v>
      </c>
      <c r="O768" s="114">
        <f t="shared" si="15"/>
        <v>1243.9199999999837</v>
      </c>
    </row>
    <row r="769" spans="2:15" ht="22.05" customHeight="1" x14ac:dyDescent="0.2">
      <c r="B769" s="20" t="s">
        <v>44</v>
      </c>
      <c r="O769" s="114">
        <f t="shared" si="15"/>
        <v>1243.9199999999837</v>
      </c>
    </row>
    <row r="770" spans="2:15" ht="22.05" customHeight="1" x14ac:dyDescent="0.2">
      <c r="B770" s="20" t="s">
        <v>44</v>
      </c>
      <c r="O770" s="114">
        <f t="shared" si="15"/>
        <v>1243.9199999999837</v>
      </c>
    </row>
    <row r="771" spans="2:15" ht="22.05" customHeight="1" x14ac:dyDescent="0.2">
      <c r="B771" s="20" t="s">
        <v>44</v>
      </c>
      <c r="O771" s="114">
        <f t="shared" si="15"/>
        <v>1243.9199999999837</v>
      </c>
    </row>
    <row r="772" spans="2:15" ht="22.05" customHeight="1" x14ac:dyDescent="0.2">
      <c r="B772" s="20" t="s">
        <v>44</v>
      </c>
      <c r="O772" s="114">
        <f t="shared" si="15"/>
        <v>1243.9199999999837</v>
      </c>
    </row>
    <row r="773" spans="2:15" ht="22.05" customHeight="1" x14ac:dyDescent="0.2">
      <c r="B773" s="20" t="s">
        <v>44</v>
      </c>
      <c r="O773" s="114">
        <f t="shared" si="15"/>
        <v>1243.9199999999837</v>
      </c>
    </row>
    <row r="774" spans="2:15" ht="22.05" customHeight="1" x14ac:dyDescent="0.2">
      <c r="B774" s="20" t="s">
        <v>44</v>
      </c>
      <c r="O774" s="114">
        <f t="shared" si="15"/>
        <v>1243.9199999999837</v>
      </c>
    </row>
    <row r="775" spans="2:15" ht="22.05" customHeight="1" x14ac:dyDescent="0.2">
      <c r="B775" s="20" t="s">
        <v>44</v>
      </c>
      <c r="O775" s="114">
        <f t="shared" si="15"/>
        <v>1243.9199999999837</v>
      </c>
    </row>
    <row r="776" spans="2:15" ht="22.05" customHeight="1" x14ac:dyDescent="0.2">
      <c r="B776" s="20" t="s">
        <v>44</v>
      </c>
      <c r="O776" s="114">
        <f t="shared" si="15"/>
        <v>1243.9199999999837</v>
      </c>
    </row>
    <row r="777" spans="2:15" ht="22.05" customHeight="1" x14ac:dyDescent="0.2">
      <c r="B777" s="20" t="s">
        <v>44</v>
      </c>
      <c r="O777" s="114">
        <f t="shared" si="15"/>
        <v>1243.9199999999837</v>
      </c>
    </row>
    <row r="778" spans="2:15" ht="22.05" customHeight="1" x14ac:dyDescent="0.2">
      <c r="B778" s="20" t="s">
        <v>44</v>
      </c>
      <c r="O778" s="114">
        <f t="shared" si="15"/>
        <v>1243.9199999999837</v>
      </c>
    </row>
    <row r="779" spans="2:15" ht="22.05" customHeight="1" x14ac:dyDescent="0.2">
      <c r="B779" s="20" t="s">
        <v>44</v>
      </c>
      <c r="O779" s="114">
        <f t="shared" si="15"/>
        <v>1243.9199999999837</v>
      </c>
    </row>
    <row r="780" spans="2:15" ht="22.05" customHeight="1" x14ac:dyDescent="0.2">
      <c r="B780" s="20" t="s">
        <v>44</v>
      </c>
      <c r="O780" s="114">
        <f t="shared" si="15"/>
        <v>1243.9199999999837</v>
      </c>
    </row>
    <row r="781" spans="2:15" ht="22.05" customHeight="1" x14ac:dyDescent="0.2">
      <c r="B781" s="20" t="s">
        <v>44</v>
      </c>
      <c r="O781" s="114">
        <f t="shared" si="15"/>
        <v>1243.9199999999837</v>
      </c>
    </row>
    <row r="782" spans="2:15" ht="22.05" customHeight="1" x14ac:dyDescent="0.2">
      <c r="B782" s="20" t="s">
        <v>44</v>
      </c>
      <c r="O782" s="114">
        <f t="shared" si="15"/>
        <v>1243.9199999999837</v>
      </c>
    </row>
    <row r="783" spans="2:15" ht="22.05" customHeight="1" x14ac:dyDescent="0.2">
      <c r="B783" s="20" t="s">
        <v>44</v>
      </c>
      <c r="O783" s="114">
        <f t="shared" si="15"/>
        <v>1243.9199999999837</v>
      </c>
    </row>
    <row r="784" spans="2:15" ht="22.05" customHeight="1" x14ac:dyDescent="0.2">
      <c r="B784" s="20" t="s">
        <v>44</v>
      </c>
      <c r="O784" s="114">
        <f t="shared" si="15"/>
        <v>1243.9199999999837</v>
      </c>
    </row>
    <row r="785" spans="2:15" ht="22.05" customHeight="1" x14ac:dyDescent="0.2">
      <c r="B785" s="20" t="s">
        <v>44</v>
      </c>
      <c r="O785" s="114">
        <f t="shared" si="15"/>
        <v>1243.9199999999837</v>
      </c>
    </row>
    <row r="786" spans="2:15" ht="22.05" customHeight="1" x14ac:dyDescent="0.2">
      <c r="B786" s="20" t="s">
        <v>44</v>
      </c>
      <c r="O786" s="114">
        <f t="shared" si="15"/>
        <v>1243.9199999999837</v>
      </c>
    </row>
    <row r="787" spans="2:15" ht="22.05" customHeight="1" x14ac:dyDescent="0.2">
      <c r="B787" s="20" t="s">
        <v>44</v>
      </c>
      <c r="O787" s="114">
        <f t="shared" si="15"/>
        <v>1243.9199999999837</v>
      </c>
    </row>
    <row r="788" spans="2:15" ht="22.05" customHeight="1" x14ac:dyDescent="0.2">
      <c r="B788" s="20" t="s">
        <v>44</v>
      </c>
      <c r="O788" s="114">
        <f t="shared" si="15"/>
        <v>1243.9199999999837</v>
      </c>
    </row>
    <row r="789" spans="2:15" ht="22.05" customHeight="1" x14ac:dyDescent="0.2">
      <c r="B789" s="20" t="s">
        <v>44</v>
      </c>
      <c r="O789" s="114">
        <f t="shared" si="15"/>
        <v>1243.9199999999837</v>
      </c>
    </row>
    <row r="790" spans="2:15" ht="22.05" customHeight="1" x14ac:dyDescent="0.2">
      <c r="B790" s="20" t="s">
        <v>44</v>
      </c>
      <c r="O790" s="114">
        <f t="shared" si="15"/>
        <v>1243.9199999999837</v>
      </c>
    </row>
    <row r="791" spans="2:15" ht="22.05" customHeight="1" x14ac:dyDescent="0.2">
      <c r="B791" s="20" t="s">
        <v>44</v>
      </c>
      <c r="O791" s="114">
        <f t="shared" si="15"/>
        <v>1243.9199999999837</v>
      </c>
    </row>
    <row r="792" spans="2:15" ht="22.05" customHeight="1" x14ac:dyDescent="0.2">
      <c r="B792" s="20" t="s">
        <v>44</v>
      </c>
      <c r="O792" s="114">
        <f t="shared" si="15"/>
        <v>1243.9199999999837</v>
      </c>
    </row>
    <row r="793" spans="2:15" ht="22.05" customHeight="1" x14ac:dyDescent="0.2">
      <c r="B793" s="20" t="s">
        <v>44</v>
      </c>
      <c r="O793" s="114">
        <f t="shared" si="15"/>
        <v>1243.9199999999837</v>
      </c>
    </row>
    <row r="794" spans="2:15" ht="22.05" customHeight="1" x14ac:dyDescent="0.2">
      <c r="B794" s="20" t="s">
        <v>44</v>
      </c>
      <c r="O794" s="114">
        <f t="shared" si="15"/>
        <v>1243.9199999999837</v>
      </c>
    </row>
    <row r="795" spans="2:15" ht="22.05" customHeight="1" x14ac:dyDescent="0.2">
      <c r="B795" s="20" t="s">
        <v>44</v>
      </c>
      <c r="O795" s="114">
        <f t="shared" si="15"/>
        <v>1243.9199999999837</v>
      </c>
    </row>
    <row r="796" spans="2:15" ht="22.05" customHeight="1" x14ac:dyDescent="0.2">
      <c r="B796" s="20" t="s">
        <v>44</v>
      </c>
      <c r="O796" s="114">
        <f t="shared" si="15"/>
        <v>1243.9199999999837</v>
      </c>
    </row>
    <row r="797" spans="2:15" ht="22.05" customHeight="1" x14ac:dyDescent="0.2">
      <c r="B797" s="20" t="s">
        <v>44</v>
      </c>
      <c r="O797" s="114">
        <f t="shared" si="15"/>
        <v>1243.9199999999837</v>
      </c>
    </row>
    <row r="798" spans="2:15" ht="22.05" customHeight="1" x14ac:dyDescent="0.2">
      <c r="B798" s="20" t="s">
        <v>44</v>
      </c>
      <c r="O798" s="114">
        <f t="shared" si="15"/>
        <v>1243.9199999999837</v>
      </c>
    </row>
    <row r="799" spans="2:15" ht="22.05" customHeight="1" x14ac:dyDescent="0.2">
      <c r="B799" s="20" t="s">
        <v>44</v>
      </c>
      <c r="O799" s="114">
        <f t="shared" si="15"/>
        <v>1243.9199999999837</v>
      </c>
    </row>
    <row r="800" spans="2:15" ht="22.05" customHeight="1" x14ac:dyDescent="0.2">
      <c r="B800" s="20" t="s">
        <v>44</v>
      </c>
      <c r="O800" s="114">
        <f t="shared" si="15"/>
        <v>1243.9199999999837</v>
      </c>
    </row>
    <row r="801" spans="2:15" ht="22.05" customHeight="1" x14ac:dyDescent="0.2">
      <c r="B801" s="20" t="s">
        <v>44</v>
      </c>
      <c r="O801" s="114">
        <f t="shared" si="15"/>
        <v>1243.9199999999837</v>
      </c>
    </row>
    <row r="802" spans="2:15" ht="22.05" customHeight="1" x14ac:dyDescent="0.2">
      <c r="B802" s="20" t="s">
        <v>44</v>
      </c>
      <c r="O802" s="114">
        <f t="shared" si="15"/>
        <v>1243.9199999999837</v>
      </c>
    </row>
    <row r="803" spans="2:15" ht="22.05" customHeight="1" x14ac:dyDescent="0.2">
      <c r="B803" s="20" t="s">
        <v>44</v>
      </c>
      <c r="O803" s="114">
        <f t="shared" si="15"/>
        <v>1243.9199999999837</v>
      </c>
    </row>
    <row r="804" spans="2:15" ht="22.05" customHeight="1" x14ac:dyDescent="0.2">
      <c r="B804" s="20" t="s">
        <v>44</v>
      </c>
      <c r="O804" s="114">
        <f t="shared" si="15"/>
        <v>1243.9199999999837</v>
      </c>
    </row>
    <row r="805" spans="2:15" ht="22.05" customHeight="1" x14ac:dyDescent="0.2">
      <c r="B805" s="20" t="s">
        <v>44</v>
      </c>
      <c r="O805" s="114">
        <f t="shared" si="15"/>
        <v>1243.9199999999837</v>
      </c>
    </row>
    <row r="806" spans="2:15" ht="22.05" customHeight="1" x14ac:dyDescent="0.2">
      <c r="B806" s="20" t="s">
        <v>44</v>
      </c>
      <c r="O806" s="114">
        <f t="shared" si="15"/>
        <v>1243.9199999999837</v>
      </c>
    </row>
    <row r="807" spans="2:15" ht="22.05" customHeight="1" x14ac:dyDescent="0.2">
      <c r="B807" s="20" t="s">
        <v>44</v>
      </c>
      <c r="O807" s="114">
        <f t="shared" si="15"/>
        <v>1243.9199999999837</v>
      </c>
    </row>
    <row r="808" spans="2:15" ht="22.05" customHeight="1" x14ac:dyDescent="0.2">
      <c r="B808" s="20" t="s">
        <v>44</v>
      </c>
      <c r="O808" s="114">
        <f t="shared" si="15"/>
        <v>1243.9199999999837</v>
      </c>
    </row>
    <row r="809" spans="2:15" ht="22.05" customHeight="1" x14ac:dyDescent="0.2">
      <c r="B809" s="20" t="s">
        <v>44</v>
      </c>
      <c r="O809" s="114">
        <f t="shared" ref="O809:O872" si="16">O808+M809-N809</f>
        <v>1243.9199999999837</v>
      </c>
    </row>
    <row r="810" spans="2:15" ht="22.05" customHeight="1" x14ac:dyDescent="0.2">
      <c r="B810" s="20" t="s">
        <v>44</v>
      </c>
      <c r="O810" s="114">
        <f t="shared" si="16"/>
        <v>1243.9199999999837</v>
      </c>
    </row>
    <row r="811" spans="2:15" ht="22.05" customHeight="1" x14ac:dyDescent="0.2">
      <c r="B811" s="20" t="s">
        <v>44</v>
      </c>
      <c r="O811" s="114">
        <f t="shared" si="16"/>
        <v>1243.9199999999837</v>
      </c>
    </row>
    <row r="812" spans="2:15" ht="22.05" customHeight="1" x14ac:dyDescent="0.2">
      <c r="B812" s="20" t="s">
        <v>44</v>
      </c>
      <c r="O812" s="114">
        <f t="shared" si="16"/>
        <v>1243.9199999999837</v>
      </c>
    </row>
    <row r="813" spans="2:15" ht="22.05" customHeight="1" x14ac:dyDescent="0.2">
      <c r="B813" s="20" t="s">
        <v>44</v>
      </c>
      <c r="O813" s="114">
        <f t="shared" si="16"/>
        <v>1243.9199999999837</v>
      </c>
    </row>
    <row r="814" spans="2:15" ht="22.05" customHeight="1" x14ac:dyDescent="0.2">
      <c r="B814" s="20" t="s">
        <v>44</v>
      </c>
      <c r="O814" s="114">
        <f t="shared" si="16"/>
        <v>1243.9199999999837</v>
      </c>
    </row>
    <row r="815" spans="2:15" ht="22.05" customHeight="1" x14ac:dyDescent="0.2">
      <c r="B815" s="20" t="s">
        <v>44</v>
      </c>
      <c r="O815" s="114">
        <f t="shared" si="16"/>
        <v>1243.9199999999837</v>
      </c>
    </row>
    <row r="816" spans="2:15" ht="22.05" customHeight="1" x14ac:dyDescent="0.2">
      <c r="B816" s="20" t="s">
        <v>44</v>
      </c>
      <c r="O816" s="114">
        <f t="shared" si="16"/>
        <v>1243.9199999999837</v>
      </c>
    </row>
    <row r="817" spans="2:15" ht="22.05" customHeight="1" x14ac:dyDescent="0.2">
      <c r="B817" s="20" t="s">
        <v>44</v>
      </c>
      <c r="O817" s="114">
        <f t="shared" si="16"/>
        <v>1243.9199999999837</v>
      </c>
    </row>
    <row r="818" spans="2:15" ht="22.05" customHeight="1" x14ac:dyDescent="0.2">
      <c r="B818" s="20" t="s">
        <v>44</v>
      </c>
      <c r="O818" s="114">
        <f t="shared" si="16"/>
        <v>1243.9199999999837</v>
      </c>
    </row>
    <row r="819" spans="2:15" ht="22.05" customHeight="1" x14ac:dyDescent="0.2">
      <c r="B819" s="20" t="s">
        <v>44</v>
      </c>
      <c r="O819" s="114">
        <f t="shared" si="16"/>
        <v>1243.9199999999837</v>
      </c>
    </row>
    <row r="820" spans="2:15" ht="22.05" customHeight="1" x14ac:dyDescent="0.2">
      <c r="B820" s="20" t="s">
        <v>44</v>
      </c>
      <c r="O820" s="114">
        <f t="shared" si="16"/>
        <v>1243.9199999999837</v>
      </c>
    </row>
    <row r="821" spans="2:15" ht="22.05" customHeight="1" x14ac:dyDescent="0.2">
      <c r="B821" s="20" t="s">
        <v>44</v>
      </c>
      <c r="O821" s="114">
        <f t="shared" si="16"/>
        <v>1243.9199999999837</v>
      </c>
    </row>
    <row r="822" spans="2:15" ht="22.05" customHeight="1" x14ac:dyDescent="0.2">
      <c r="B822" s="20" t="s">
        <v>44</v>
      </c>
      <c r="O822" s="114">
        <f t="shared" si="16"/>
        <v>1243.9199999999837</v>
      </c>
    </row>
    <row r="823" spans="2:15" ht="22.05" customHeight="1" x14ac:dyDescent="0.2">
      <c r="B823" s="20" t="s">
        <v>44</v>
      </c>
      <c r="O823" s="114">
        <f t="shared" si="16"/>
        <v>1243.9199999999837</v>
      </c>
    </row>
    <row r="824" spans="2:15" ht="22.05" customHeight="1" x14ac:dyDescent="0.2">
      <c r="B824" s="20" t="s">
        <v>44</v>
      </c>
      <c r="O824" s="114">
        <f t="shared" si="16"/>
        <v>1243.9199999999837</v>
      </c>
    </row>
    <row r="825" spans="2:15" ht="22.05" customHeight="1" x14ac:dyDescent="0.2">
      <c r="B825" s="20" t="s">
        <v>44</v>
      </c>
      <c r="O825" s="114">
        <f t="shared" si="16"/>
        <v>1243.9199999999837</v>
      </c>
    </row>
    <row r="826" spans="2:15" ht="22.05" customHeight="1" x14ac:dyDescent="0.2">
      <c r="B826" s="20" t="s">
        <v>44</v>
      </c>
      <c r="O826" s="114">
        <f t="shared" si="16"/>
        <v>1243.9199999999837</v>
      </c>
    </row>
    <row r="827" spans="2:15" ht="22.05" customHeight="1" x14ac:dyDescent="0.2">
      <c r="B827" s="20" t="s">
        <v>44</v>
      </c>
      <c r="O827" s="114">
        <f t="shared" si="16"/>
        <v>1243.9199999999837</v>
      </c>
    </row>
    <row r="828" spans="2:15" ht="22.05" customHeight="1" x14ac:dyDescent="0.2">
      <c r="B828" s="20" t="s">
        <v>44</v>
      </c>
      <c r="O828" s="114">
        <f t="shared" si="16"/>
        <v>1243.9199999999837</v>
      </c>
    </row>
    <row r="829" spans="2:15" ht="22.05" customHeight="1" x14ac:dyDescent="0.2">
      <c r="B829" s="20" t="s">
        <v>44</v>
      </c>
      <c r="O829" s="114">
        <f t="shared" si="16"/>
        <v>1243.9199999999837</v>
      </c>
    </row>
    <row r="830" spans="2:15" ht="22.05" customHeight="1" x14ac:dyDescent="0.2">
      <c r="B830" s="20" t="s">
        <v>44</v>
      </c>
      <c r="O830" s="114">
        <f t="shared" si="16"/>
        <v>1243.9199999999837</v>
      </c>
    </row>
    <row r="831" spans="2:15" ht="22.05" customHeight="1" x14ac:dyDescent="0.2">
      <c r="B831" s="20" t="s">
        <v>44</v>
      </c>
      <c r="O831" s="114">
        <f t="shared" si="16"/>
        <v>1243.9199999999837</v>
      </c>
    </row>
    <row r="832" spans="2:15" ht="22.05" customHeight="1" x14ac:dyDescent="0.2">
      <c r="B832" s="20" t="s">
        <v>44</v>
      </c>
      <c r="O832" s="114">
        <f t="shared" si="16"/>
        <v>1243.9199999999837</v>
      </c>
    </row>
    <row r="833" spans="2:15" ht="22.05" customHeight="1" x14ac:dyDescent="0.2">
      <c r="B833" s="20" t="s">
        <v>44</v>
      </c>
      <c r="O833" s="114">
        <f t="shared" si="16"/>
        <v>1243.9199999999837</v>
      </c>
    </row>
    <row r="834" spans="2:15" ht="22.05" customHeight="1" x14ac:dyDescent="0.2">
      <c r="B834" s="20" t="s">
        <v>44</v>
      </c>
      <c r="O834" s="114">
        <f t="shared" si="16"/>
        <v>1243.9199999999837</v>
      </c>
    </row>
    <row r="835" spans="2:15" ht="22.05" customHeight="1" x14ac:dyDescent="0.2">
      <c r="B835" s="20" t="s">
        <v>44</v>
      </c>
      <c r="O835" s="114">
        <f t="shared" si="16"/>
        <v>1243.9199999999837</v>
      </c>
    </row>
    <row r="836" spans="2:15" ht="22.05" customHeight="1" x14ac:dyDescent="0.2">
      <c r="B836" s="20" t="s">
        <v>44</v>
      </c>
      <c r="O836" s="114">
        <f t="shared" si="16"/>
        <v>1243.9199999999837</v>
      </c>
    </row>
    <row r="837" spans="2:15" ht="22.05" customHeight="1" x14ac:dyDescent="0.2">
      <c r="B837" s="20" t="s">
        <v>44</v>
      </c>
      <c r="O837" s="114">
        <f t="shared" si="16"/>
        <v>1243.9199999999837</v>
      </c>
    </row>
    <row r="838" spans="2:15" ht="22.05" customHeight="1" x14ac:dyDescent="0.2">
      <c r="B838" s="20" t="s">
        <v>44</v>
      </c>
      <c r="O838" s="114">
        <f t="shared" si="16"/>
        <v>1243.9199999999837</v>
      </c>
    </row>
    <row r="839" spans="2:15" ht="22.05" customHeight="1" x14ac:dyDescent="0.2">
      <c r="B839" s="20" t="s">
        <v>44</v>
      </c>
      <c r="O839" s="114">
        <f t="shared" si="16"/>
        <v>1243.9199999999837</v>
      </c>
    </row>
    <row r="840" spans="2:15" ht="22.05" customHeight="1" x14ac:dyDescent="0.2">
      <c r="B840" s="20" t="s">
        <v>44</v>
      </c>
      <c r="O840" s="114">
        <f t="shared" si="16"/>
        <v>1243.9199999999837</v>
      </c>
    </row>
    <row r="841" spans="2:15" ht="22.05" customHeight="1" x14ac:dyDescent="0.2">
      <c r="B841" s="20" t="s">
        <v>44</v>
      </c>
      <c r="O841" s="114">
        <f t="shared" si="16"/>
        <v>1243.9199999999837</v>
      </c>
    </row>
    <row r="842" spans="2:15" ht="22.05" customHeight="1" x14ac:dyDescent="0.2">
      <c r="B842" s="20" t="s">
        <v>44</v>
      </c>
      <c r="O842" s="114">
        <f t="shared" si="16"/>
        <v>1243.9199999999837</v>
      </c>
    </row>
    <row r="843" spans="2:15" ht="22.05" customHeight="1" x14ac:dyDescent="0.2">
      <c r="B843" s="20" t="s">
        <v>44</v>
      </c>
      <c r="O843" s="114">
        <f t="shared" si="16"/>
        <v>1243.9199999999837</v>
      </c>
    </row>
    <row r="844" spans="2:15" ht="22.05" customHeight="1" x14ac:dyDescent="0.2">
      <c r="B844" s="20" t="s">
        <v>44</v>
      </c>
      <c r="O844" s="114">
        <f t="shared" si="16"/>
        <v>1243.9199999999837</v>
      </c>
    </row>
    <row r="845" spans="2:15" ht="22.05" customHeight="1" x14ac:dyDescent="0.2">
      <c r="B845" s="20" t="s">
        <v>44</v>
      </c>
      <c r="O845" s="114">
        <f t="shared" si="16"/>
        <v>1243.9199999999837</v>
      </c>
    </row>
    <row r="846" spans="2:15" ht="22.05" customHeight="1" x14ac:dyDescent="0.2">
      <c r="B846" s="20" t="s">
        <v>44</v>
      </c>
      <c r="O846" s="114">
        <f t="shared" si="16"/>
        <v>1243.9199999999837</v>
      </c>
    </row>
    <row r="847" spans="2:15" ht="22.05" customHeight="1" x14ac:dyDescent="0.2">
      <c r="B847" s="20" t="s">
        <v>44</v>
      </c>
      <c r="O847" s="114">
        <f t="shared" si="16"/>
        <v>1243.9199999999837</v>
      </c>
    </row>
    <row r="848" spans="2:15" ht="22.05" customHeight="1" x14ac:dyDescent="0.2">
      <c r="B848" s="20" t="s">
        <v>44</v>
      </c>
      <c r="O848" s="114">
        <f t="shared" si="16"/>
        <v>1243.9199999999837</v>
      </c>
    </row>
    <row r="849" spans="2:15" ht="22.05" customHeight="1" x14ac:dyDescent="0.2">
      <c r="B849" s="20" t="s">
        <v>44</v>
      </c>
      <c r="O849" s="114">
        <f t="shared" si="16"/>
        <v>1243.9199999999837</v>
      </c>
    </row>
    <row r="850" spans="2:15" ht="22.05" customHeight="1" x14ac:dyDescent="0.2">
      <c r="B850" s="20" t="s">
        <v>44</v>
      </c>
      <c r="O850" s="114">
        <f t="shared" si="16"/>
        <v>1243.9199999999837</v>
      </c>
    </row>
    <row r="851" spans="2:15" ht="22.05" customHeight="1" x14ac:dyDescent="0.2">
      <c r="B851" s="20" t="s">
        <v>44</v>
      </c>
      <c r="O851" s="114">
        <f t="shared" si="16"/>
        <v>1243.9199999999837</v>
      </c>
    </row>
    <row r="852" spans="2:15" ht="22.05" customHeight="1" x14ac:dyDescent="0.2">
      <c r="B852" s="20" t="s">
        <v>44</v>
      </c>
      <c r="O852" s="114">
        <f t="shared" si="16"/>
        <v>1243.9199999999837</v>
      </c>
    </row>
    <row r="853" spans="2:15" ht="22.05" customHeight="1" x14ac:dyDescent="0.2">
      <c r="B853" s="20" t="s">
        <v>44</v>
      </c>
      <c r="O853" s="114">
        <f t="shared" si="16"/>
        <v>1243.9199999999837</v>
      </c>
    </row>
    <row r="854" spans="2:15" ht="22.05" customHeight="1" x14ac:dyDescent="0.2">
      <c r="B854" s="20" t="s">
        <v>44</v>
      </c>
      <c r="O854" s="114">
        <f t="shared" si="16"/>
        <v>1243.9199999999837</v>
      </c>
    </row>
    <row r="855" spans="2:15" ht="22.05" customHeight="1" x14ac:dyDescent="0.2">
      <c r="B855" s="20" t="s">
        <v>44</v>
      </c>
      <c r="O855" s="114">
        <f t="shared" si="16"/>
        <v>1243.9199999999837</v>
      </c>
    </row>
    <row r="856" spans="2:15" ht="22.05" customHeight="1" x14ac:dyDescent="0.2">
      <c r="B856" s="20" t="s">
        <v>44</v>
      </c>
      <c r="O856" s="114">
        <f t="shared" si="16"/>
        <v>1243.9199999999837</v>
      </c>
    </row>
    <row r="857" spans="2:15" ht="22.05" customHeight="1" x14ac:dyDescent="0.2">
      <c r="B857" s="20" t="s">
        <v>44</v>
      </c>
      <c r="O857" s="114">
        <f t="shared" si="16"/>
        <v>1243.9199999999837</v>
      </c>
    </row>
    <row r="858" spans="2:15" ht="22.05" customHeight="1" x14ac:dyDescent="0.2">
      <c r="B858" s="20" t="s">
        <v>44</v>
      </c>
      <c r="O858" s="114">
        <f t="shared" si="16"/>
        <v>1243.9199999999837</v>
      </c>
    </row>
    <row r="859" spans="2:15" ht="22.05" customHeight="1" x14ac:dyDescent="0.2">
      <c r="B859" s="20" t="s">
        <v>44</v>
      </c>
      <c r="O859" s="114">
        <f t="shared" si="16"/>
        <v>1243.9199999999837</v>
      </c>
    </row>
    <row r="860" spans="2:15" ht="22.05" customHeight="1" x14ac:dyDescent="0.2">
      <c r="B860" s="20" t="s">
        <v>44</v>
      </c>
      <c r="O860" s="114">
        <f t="shared" si="16"/>
        <v>1243.9199999999837</v>
      </c>
    </row>
    <row r="861" spans="2:15" ht="22.05" customHeight="1" x14ac:dyDescent="0.2">
      <c r="B861" s="20" t="s">
        <v>44</v>
      </c>
      <c r="O861" s="114">
        <f t="shared" si="16"/>
        <v>1243.9199999999837</v>
      </c>
    </row>
    <row r="862" spans="2:15" ht="22.05" customHeight="1" x14ac:dyDescent="0.2">
      <c r="B862" s="20" t="s">
        <v>44</v>
      </c>
      <c r="O862" s="114">
        <f t="shared" si="16"/>
        <v>1243.9199999999837</v>
      </c>
    </row>
    <row r="863" spans="2:15" ht="22.05" customHeight="1" x14ac:dyDescent="0.2">
      <c r="B863" s="20" t="s">
        <v>44</v>
      </c>
      <c r="O863" s="114">
        <f t="shared" si="16"/>
        <v>1243.9199999999837</v>
      </c>
    </row>
    <row r="864" spans="2:15" ht="22.05" customHeight="1" x14ac:dyDescent="0.2">
      <c r="B864" s="20" t="s">
        <v>44</v>
      </c>
      <c r="O864" s="114">
        <f t="shared" si="16"/>
        <v>1243.9199999999837</v>
      </c>
    </row>
    <row r="865" spans="2:15" ht="22.05" customHeight="1" x14ac:dyDescent="0.2">
      <c r="B865" s="20" t="s">
        <v>44</v>
      </c>
      <c r="O865" s="114">
        <f t="shared" si="16"/>
        <v>1243.9199999999837</v>
      </c>
    </row>
    <row r="866" spans="2:15" ht="22.05" customHeight="1" x14ac:dyDescent="0.2">
      <c r="B866" s="20" t="s">
        <v>44</v>
      </c>
      <c r="O866" s="114">
        <f t="shared" si="16"/>
        <v>1243.9199999999837</v>
      </c>
    </row>
    <row r="867" spans="2:15" ht="22.05" customHeight="1" x14ac:dyDescent="0.2">
      <c r="B867" s="20" t="s">
        <v>44</v>
      </c>
      <c r="O867" s="114">
        <f t="shared" si="16"/>
        <v>1243.9199999999837</v>
      </c>
    </row>
    <row r="868" spans="2:15" ht="22.05" customHeight="1" x14ac:dyDescent="0.2">
      <c r="B868" s="20" t="s">
        <v>44</v>
      </c>
      <c r="O868" s="114">
        <f t="shared" si="16"/>
        <v>1243.9199999999837</v>
      </c>
    </row>
    <row r="869" spans="2:15" ht="22.05" customHeight="1" x14ac:dyDescent="0.2">
      <c r="B869" s="20" t="s">
        <v>44</v>
      </c>
      <c r="O869" s="114">
        <f t="shared" si="16"/>
        <v>1243.9199999999837</v>
      </c>
    </row>
    <row r="870" spans="2:15" ht="22.05" customHeight="1" x14ac:dyDescent="0.2">
      <c r="B870" s="20" t="s">
        <v>44</v>
      </c>
      <c r="O870" s="114">
        <f t="shared" si="16"/>
        <v>1243.9199999999837</v>
      </c>
    </row>
    <row r="871" spans="2:15" ht="22.05" customHeight="1" x14ac:dyDescent="0.2">
      <c r="B871" s="20" t="s">
        <v>44</v>
      </c>
      <c r="O871" s="114">
        <f t="shared" si="16"/>
        <v>1243.9199999999837</v>
      </c>
    </row>
    <row r="872" spans="2:15" ht="22.05" customHeight="1" x14ac:dyDescent="0.2">
      <c r="B872" s="20" t="s">
        <v>44</v>
      </c>
      <c r="O872" s="114">
        <f t="shared" si="16"/>
        <v>1243.9199999999837</v>
      </c>
    </row>
    <row r="873" spans="2:15" ht="22.05" customHeight="1" x14ac:dyDescent="0.2">
      <c r="B873" s="20" t="s">
        <v>44</v>
      </c>
      <c r="O873" s="114">
        <f t="shared" ref="O873:O936" si="17">O872+M873-N873</f>
        <v>1243.9199999999837</v>
      </c>
    </row>
    <row r="874" spans="2:15" ht="22.05" customHeight="1" x14ac:dyDescent="0.2">
      <c r="B874" s="20" t="s">
        <v>44</v>
      </c>
      <c r="O874" s="114">
        <f t="shared" si="17"/>
        <v>1243.9199999999837</v>
      </c>
    </row>
    <row r="875" spans="2:15" ht="22.05" customHeight="1" x14ac:dyDescent="0.2">
      <c r="B875" s="20" t="s">
        <v>44</v>
      </c>
      <c r="O875" s="114">
        <f t="shared" si="17"/>
        <v>1243.9199999999837</v>
      </c>
    </row>
    <row r="876" spans="2:15" ht="22.05" customHeight="1" x14ac:dyDescent="0.2">
      <c r="B876" s="20" t="s">
        <v>44</v>
      </c>
      <c r="O876" s="114">
        <f t="shared" si="17"/>
        <v>1243.9199999999837</v>
      </c>
    </row>
    <row r="877" spans="2:15" ht="22.05" customHeight="1" x14ac:dyDescent="0.2">
      <c r="B877" s="20" t="s">
        <v>44</v>
      </c>
      <c r="O877" s="114">
        <f t="shared" si="17"/>
        <v>1243.9199999999837</v>
      </c>
    </row>
    <row r="878" spans="2:15" ht="22.05" customHeight="1" x14ac:dyDescent="0.2">
      <c r="B878" s="20" t="s">
        <v>44</v>
      </c>
      <c r="O878" s="114">
        <f t="shared" si="17"/>
        <v>1243.9199999999837</v>
      </c>
    </row>
    <row r="879" spans="2:15" ht="22.05" customHeight="1" x14ac:dyDescent="0.2">
      <c r="B879" s="20" t="s">
        <v>44</v>
      </c>
      <c r="O879" s="114">
        <f t="shared" si="17"/>
        <v>1243.9199999999837</v>
      </c>
    </row>
    <row r="880" spans="2:15" ht="22.05" customHeight="1" x14ac:dyDescent="0.2">
      <c r="B880" s="20" t="s">
        <v>44</v>
      </c>
      <c r="O880" s="114">
        <f t="shared" si="17"/>
        <v>1243.9199999999837</v>
      </c>
    </row>
    <row r="881" spans="2:15" ht="22.05" customHeight="1" x14ac:dyDescent="0.2">
      <c r="B881" s="20" t="s">
        <v>44</v>
      </c>
      <c r="O881" s="114">
        <f t="shared" si="17"/>
        <v>1243.9199999999837</v>
      </c>
    </row>
    <row r="882" spans="2:15" ht="22.05" customHeight="1" x14ac:dyDescent="0.2">
      <c r="B882" s="20" t="s">
        <v>44</v>
      </c>
      <c r="O882" s="114">
        <f t="shared" si="17"/>
        <v>1243.9199999999837</v>
      </c>
    </row>
    <row r="883" spans="2:15" ht="22.05" customHeight="1" x14ac:dyDescent="0.2">
      <c r="B883" s="20" t="s">
        <v>44</v>
      </c>
      <c r="O883" s="114">
        <f t="shared" si="17"/>
        <v>1243.9199999999837</v>
      </c>
    </row>
    <row r="884" spans="2:15" ht="22.05" customHeight="1" x14ac:dyDescent="0.2">
      <c r="B884" s="20" t="s">
        <v>44</v>
      </c>
      <c r="O884" s="114">
        <f t="shared" si="17"/>
        <v>1243.9199999999837</v>
      </c>
    </row>
    <row r="885" spans="2:15" ht="22.05" customHeight="1" x14ac:dyDescent="0.2">
      <c r="B885" s="20" t="s">
        <v>44</v>
      </c>
      <c r="O885" s="114">
        <f t="shared" si="17"/>
        <v>1243.9199999999837</v>
      </c>
    </row>
    <row r="886" spans="2:15" ht="22.05" customHeight="1" x14ac:dyDescent="0.2">
      <c r="B886" s="20" t="s">
        <v>44</v>
      </c>
      <c r="O886" s="114">
        <f t="shared" si="17"/>
        <v>1243.9199999999837</v>
      </c>
    </row>
    <row r="887" spans="2:15" ht="22.05" customHeight="1" x14ac:dyDescent="0.2">
      <c r="B887" s="20" t="s">
        <v>44</v>
      </c>
      <c r="O887" s="114">
        <f t="shared" si="17"/>
        <v>1243.9199999999837</v>
      </c>
    </row>
    <row r="888" spans="2:15" ht="22.05" customHeight="1" x14ac:dyDescent="0.2">
      <c r="B888" s="20" t="s">
        <v>44</v>
      </c>
      <c r="O888" s="114">
        <f t="shared" si="17"/>
        <v>1243.9199999999837</v>
      </c>
    </row>
    <row r="889" spans="2:15" ht="22.05" customHeight="1" x14ac:dyDescent="0.2">
      <c r="B889" s="20" t="s">
        <v>44</v>
      </c>
      <c r="O889" s="114">
        <f t="shared" si="17"/>
        <v>1243.9199999999837</v>
      </c>
    </row>
    <row r="890" spans="2:15" ht="22.05" customHeight="1" x14ac:dyDescent="0.2">
      <c r="B890" s="20" t="s">
        <v>44</v>
      </c>
      <c r="O890" s="114">
        <f t="shared" si="17"/>
        <v>1243.9199999999837</v>
      </c>
    </row>
    <row r="891" spans="2:15" ht="22.05" customHeight="1" x14ac:dyDescent="0.2">
      <c r="B891" s="20" t="s">
        <v>44</v>
      </c>
      <c r="O891" s="114">
        <f t="shared" si="17"/>
        <v>1243.9199999999837</v>
      </c>
    </row>
    <row r="892" spans="2:15" ht="22.05" customHeight="1" x14ac:dyDescent="0.2">
      <c r="B892" s="20" t="s">
        <v>44</v>
      </c>
      <c r="O892" s="114">
        <f t="shared" si="17"/>
        <v>1243.9199999999837</v>
      </c>
    </row>
    <row r="893" spans="2:15" ht="22.05" customHeight="1" x14ac:dyDescent="0.2">
      <c r="B893" s="20" t="s">
        <v>44</v>
      </c>
      <c r="O893" s="114">
        <f t="shared" si="17"/>
        <v>1243.9199999999837</v>
      </c>
    </row>
    <row r="894" spans="2:15" ht="22.05" customHeight="1" x14ac:dyDescent="0.2">
      <c r="B894" s="20" t="s">
        <v>44</v>
      </c>
      <c r="O894" s="114">
        <f t="shared" si="17"/>
        <v>1243.9199999999837</v>
      </c>
    </row>
    <row r="895" spans="2:15" ht="22.05" customHeight="1" x14ac:dyDescent="0.2">
      <c r="B895" s="20" t="s">
        <v>44</v>
      </c>
      <c r="O895" s="114">
        <f t="shared" si="17"/>
        <v>1243.9199999999837</v>
      </c>
    </row>
    <row r="896" spans="2:15" ht="22.05" customHeight="1" x14ac:dyDescent="0.2">
      <c r="B896" s="20" t="s">
        <v>44</v>
      </c>
      <c r="O896" s="114">
        <f t="shared" si="17"/>
        <v>1243.9199999999837</v>
      </c>
    </row>
    <row r="897" spans="2:15" ht="22.05" customHeight="1" x14ac:dyDescent="0.2">
      <c r="B897" s="20" t="s">
        <v>44</v>
      </c>
      <c r="O897" s="114">
        <f t="shared" si="17"/>
        <v>1243.9199999999837</v>
      </c>
    </row>
    <row r="898" spans="2:15" ht="22.05" customHeight="1" x14ac:dyDescent="0.2">
      <c r="B898" s="20" t="s">
        <v>44</v>
      </c>
      <c r="O898" s="114">
        <f t="shared" si="17"/>
        <v>1243.9199999999837</v>
      </c>
    </row>
    <row r="899" spans="2:15" ht="22.05" customHeight="1" x14ac:dyDescent="0.2">
      <c r="B899" s="20" t="s">
        <v>44</v>
      </c>
      <c r="O899" s="114">
        <f t="shared" si="17"/>
        <v>1243.9199999999837</v>
      </c>
    </row>
    <row r="900" spans="2:15" ht="22.05" customHeight="1" x14ac:dyDescent="0.2">
      <c r="B900" s="20" t="s">
        <v>44</v>
      </c>
      <c r="O900" s="114">
        <f t="shared" si="17"/>
        <v>1243.9199999999837</v>
      </c>
    </row>
    <row r="901" spans="2:15" ht="22.05" customHeight="1" x14ac:dyDescent="0.2">
      <c r="B901" s="20" t="s">
        <v>44</v>
      </c>
      <c r="O901" s="114">
        <f t="shared" si="17"/>
        <v>1243.9199999999837</v>
      </c>
    </row>
    <row r="902" spans="2:15" ht="22.05" customHeight="1" x14ac:dyDescent="0.2">
      <c r="B902" s="20" t="s">
        <v>44</v>
      </c>
      <c r="O902" s="114">
        <f t="shared" si="17"/>
        <v>1243.9199999999837</v>
      </c>
    </row>
    <row r="903" spans="2:15" ht="22.05" customHeight="1" x14ac:dyDescent="0.2">
      <c r="B903" s="20" t="s">
        <v>44</v>
      </c>
      <c r="O903" s="114">
        <f t="shared" si="17"/>
        <v>1243.9199999999837</v>
      </c>
    </row>
    <row r="904" spans="2:15" ht="22.05" customHeight="1" x14ac:dyDescent="0.2">
      <c r="B904" s="20" t="s">
        <v>44</v>
      </c>
      <c r="O904" s="114">
        <f t="shared" si="17"/>
        <v>1243.9199999999837</v>
      </c>
    </row>
    <row r="905" spans="2:15" ht="22.05" customHeight="1" x14ac:dyDescent="0.2">
      <c r="B905" s="20" t="s">
        <v>44</v>
      </c>
      <c r="O905" s="114">
        <f t="shared" si="17"/>
        <v>1243.9199999999837</v>
      </c>
    </row>
    <row r="906" spans="2:15" ht="22.05" customHeight="1" x14ac:dyDescent="0.2">
      <c r="B906" s="20" t="s">
        <v>44</v>
      </c>
      <c r="O906" s="114">
        <f t="shared" si="17"/>
        <v>1243.9199999999837</v>
      </c>
    </row>
    <row r="907" spans="2:15" ht="22.05" customHeight="1" x14ac:dyDescent="0.2">
      <c r="B907" s="20" t="s">
        <v>44</v>
      </c>
      <c r="O907" s="114">
        <f t="shared" si="17"/>
        <v>1243.9199999999837</v>
      </c>
    </row>
    <row r="908" spans="2:15" ht="22.05" customHeight="1" x14ac:dyDescent="0.2">
      <c r="B908" s="20" t="s">
        <v>44</v>
      </c>
      <c r="O908" s="114">
        <f t="shared" si="17"/>
        <v>1243.9199999999837</v>
      </c>
    </row>
    <row r="909" spans="2:15" ht="22.05" customHeight="1" x14ac:dyDescent="0.2">
      <c r="B909" s="20" t="s">
        <v>44</v>
      </c>
      <c r="O909" s="114">
        <f t="shared" si="17"/>
        <v>1243.9199999999837</v>
      </c>
    </row>
    <row r="910" spans="2:15" ht="22.05" customHeight="1" x14ac:dyDescent="0.2">
      <c r="B910" s="20" t="s">
        <v>44</v>
      </c>
      <c r="O910" s="114">
        <f t="shared" si="17"/>
        <v>1243.9199999999837</v>
      </c>
    </row>
    <row r="911" spans="2:15" ht="22.05" customHeight="1" x14ac:dyDescent="0.2">
      <c r="B911" s="20" t="s">
        <v>44</v>
      </c>
      <c r="O911" s="114">
        <f t="shared" si="17"/>
        <v>1243.9199999999837</v>
      </c>
    </row>
    <row r="912" spans="2:15" ht="22.05" customHeight="1" x14ac:dyDescent="0.2">
      <c r="B912" s="20" t="s">
        <v>44</v>
      </c>
      <c r="O912" s="114">
        <f t="shared" si="17"/>
        <v>1243.9199999999837</v>
      </c>
    </row>
    <row r="913" spans="2:15" ht="22.05" customHeight="1" x14ac:dyDescent="0.2">
      <c r="B913" s="20" t="s">
        <v>44</v>
      </c>
      <c r="O913" s="114">
        <f t="shared" si="17"/>
        <v>1243.9199999999837</v>
      </c>
    </row>
    <row r="914" spans="2:15" ht="22.05" customHeight="1" x14ac:dyDescent="0.2">
      <c r="B914" s="20" t="s">
        <v>44</v>
      </c>
      <c r="O914" s="114">
        <f t="shared" si="17"/>
        <v>1243.9199999999837</v>
      </c>
    </row>
    <row r="915" spans="2:15" ht="22.05" customHeight="1" x14ac:dyDescent="0.2">
      <c r="B915" s="20" t="s">
        <v>44</v>
      </c>
      <c r="O915" s="114">
        <f t="shared" si="17"/>
        <v>1243.9199999999837</v>
      </c>
    </row>
    <row r="916" spans="2:15" ht="22.05" customHeight="1" x14ac:dyDescent="0.2">
      <c r="B916" s="20" t="s">
        <v>44</v>
      </c>
      <c r="O916" s="114">
        <f t="shared" si="17"/>
        <v>1243.9199999999837</v>
      </c>
    </row>
    <row r="917" spans="2:15" ht="22.05" customHeight="1" x14ac:dyDescent="0.2">
      <c r="B917" s="20" t="s">
        <v>44</v>
      </c>
      <c r="O917" s="114">
        <f t="shared" si="17"/>
        <v>1243.9199999999837</v>
      </c>
    </row>
    <row r="918" spans="2:15" ht="22.05" customHeight="1" x14ac:dyDescent="0.2">
      <c r="B918" s="20" t="s">
        <v>44</v>
      </c>
      <c r="O918" s="114">
        <f t="shared" si="17"/>
        <v>1243.9199999999837</v>
      </c>
    </row>
    <row r="919" spans="2:15" ht="22.05" customHeight="1" x14ac:dyDescent="0.2">
      <c r="B919" s="20" t="s">
        <v>44</v>
      </c>
      <c r="O919" s="114">
        <f t="shared" si="17"/>
        <v>1243.9199999999837</v>
      </c>
    </row>
    <row r="920" spans="2:15" ht="22.05" customHeight="1" x14ac:dyDescent="0.2">
      <c r="B920" s="20" t="s">
        <v>44</v>
      </c>
      <c r="O920" s="114">
        <f t="shared" si="17"/>
        <v>1243.9199999999837</v>
      </c>
    </row>
    <row r="921" spans="2:15" ht="22.05" customHeight="1" x14ac:dyDescent="0.2">
      <c r="B921" s="20" t="s">
        <v>44</v>
      </c>
      <c r="O921" s="114">
        <f t="shared" si="17"/>
        <v>1243.9199999999837</v>
      </c>
    </row>
    <row r="922" spans="2:15" ht="22.05" customHeight="1" x14ac:dyDescent="0.2">
      <c r="B922" s="20" t="s">
        <v>44</v>
      </c>
      <c r="O922" s="114">
        <f t="shared" si="17"/>
        <v>1243.9199999999837</v>
      </c>
    </row>
    <row r="923" spans="2:15" ht="22.05" customHeight="1" x14ac:dyDescent="0.2">
      <c r="B923" s="20" t="s">
        <v>44</v>
      </c>
      <c r="O923" s="114">
        <f t="shared" si="17"/>
        <v>1243.9199999999837</v>
      </c>
    </row>
    <row r="924" spans="2:15" ht="22.05" customHeight="1" x14ac:dyDescent="0.2">
      <c r="B924" s="20" t="s">
        <v>44</v>
      </c>
      <c r="O924" s="114">
        <f t="shared" si="17"/>
        <v>1243.9199999999837</v>
      </c>
    </row>
    <row r="925" spans="2:15" ht="22.05" customHeight="1" x14ac:dyDescent="0.2">
      <c r="B925" s="20" t="s">
        <v>44</v>
      </c>
      <c r="O925" s="114">
        <f t="shared" si="17"/>
        <v>1243.9199999999837</v>
      </c>
    </row>
    <row r="926" spans="2:15" ht="22.05" customHeight="1" x14ac:dyDescent="0.2">
      <c r="B926" s="20" t="s">
        <v>44</v>
      </c>
      <c r="O926" s="114">
        <f t="shared" si="17"/>
        <v>1243.9199999999837</v>
      </c>
    </row>
    <row r="927" spans="2:15" ht="22.05" customHeight="1" x14ac:dyDescent="0.2">
      <c r="B927" s="20" t="s">
        <v>44</v>
      </c>
      <c r="O927" s="114">
        <f t="shared" si="17"/>
        <v>1243.9199999999837</v>
      </c>
    </row>
    <row r="928" spans="2:15" ht="22.05" customHeight="1" x14ac:dyDescent="0.2">
      <c r="B928" s="20" t="s">
        <v>44</v>
      </c>
      <c r="O928" s="114">
        <f t="shared" si="17"/>
        <v>1243.9199999999837</v>
      </c>
    </row>
    <row r="929" spans="2:15" ht="22.05" customHeight="1" x14ac:dyDescent="0.2">
      <c r="B929" s="20" t="s">
        <v>44</v>
      </c>
      <c r="O929" s="114">
        <f t="shared" si="17"/>
        <v>1243.9199999999837</v>
      </c>
    </row>
    <row r="930" spans="2:15" ht="22.05" customHeight="1" x14ac:dyDescent="0.2">
      <c r="B930" s="20" t="s">
        <v>44</v>
      </c>
      <c r="O930" s="114">
        <f t="shared" si="17"/>
        <v>1243.9199999999837</v>
      </c>
    </row>
    <row r="931" spans="2:15" ht="22.05" customHeight="1" x14ac:dyDescent="0.2">
      <c r="B931" s="20" t="s">
        <v>44</v>
      </c>
      <c r="O931" s="114">
        <f t="shared" si="17"/>
        <v>1243.9199999999837</v>
      </c>
    </row>
    <row r="932" spans="2:15" ht="22.05" customHeight="1" x14ac:dyDescent="0.2">
      <c r="B932" s="20" t="s">
        <v>44</v>
      </c>
      <c r="O932" s="114">
        <f t="shared" si="17"/>
        <v>1243.9199999999837</v>
      </c>
    </row>
    <row r="933" spans="2:15" ht="22.05" customHeight="1" x14ac:dyDescent="0.2">
      <c r="B933" s="20" t="s">
        <v>44</v>
      </c>
      <c r="O933" s="114">
        <f t="shared" si="17"/>
        <v>1243.9199999999837</v>
      </c>
    </row>
    <row r="934" spans="2:15" ht="22.05" customHeight="1" x14ac:dyDescent="0.2">
      <c r="B934" s="20" t="s">
        <v>44</v>
      </c>
      <c r="O934" s="114">
        <f t="shared" si="17"/>
        <v>1243.9199999999837</v>
      </c>
    </row>
    <row r="935" spans="2:15" ht="22.05" customHeight="1" x14ac:dyDescent="0.2">
      <c r="B935" s="20" t="s">
        <v>44</v>
      </c>
      <c r="O935" s="114">
        <f t="shared" si="17"/>
        <v>1243.9199999999837</v>
      </c>
    </row>
    <row r="936" spans="2:15" ht="22.05" customHeight="1" x14ac:dyDescent="0.2">
      <c r="B936" s="20" t="s">
        <v>44</v>
      </c>
      <c r="O936" s="114">
        <f t="shared" si="17"/>
        <v>1243.9199999999837</v>
      </c>
    </row>
    <row r="937" spans="2:15" ht="22.05" customHeight="1" x14ac:dyDescent="0.2">
      <c r="B937" s="20" t="s">
        <v>44</v>
      </c>
      <c r="O937" s="114">
        <f t="shared" ref="O937:O1000" si="18">O936+M937-N937</f>
        <v>1243.9199999999837</v>
      </c>
    </row>
    <row r="938" spans="2:15" ht="22.05" customHeight="1" x14ac:dyDescent="0.2">
      <c r="B938" s="20" t="s">
        <v>44</v>
      </c>
      <c r="O938" s="114">
        <f t="shared" si="18"/>
        <v>1243.9199999999837</v>
      </c>
    </row>
    <row r="939" spans="2:15" ht="22.05" customHeight="1" x14ac:dyDescent="0.2">
      <c r="B939" s="20" t="s">
        <v>44</v>
      </c>
      <c r="O939" s="114">
        <f t="shared" si="18"/>
        <v>1243.9199999999837</v>
      </c>
    </row>
    <row r="940" spans="2:15" ht="22.05" customHeight="1" x14ac:dyDescent="0.2">
      <c r="B940" s="20" t="s">
        <v>44</v>
      </c>
      <c r="O940" s="114">
        <f t="shared" si="18"/>
        <v>1243.9199999999837</v>
      </c>
    </row>
    <row r="941" spans="2:15" ht="22.05" customHeight="1" x14ac:dyDescent="0.2">
      <c r="B941" s="20" t="s">
        <v>44</v>
      </c>
      <c r="O941" s="114">
        <f t="shared" si="18"/>
        <v>1243.9199999999837</v>
      </c>
    </row>
    <row r="942" spans="2:15" ht="22.05" customHeight="1" x14ac:dyDescent="0.2">
      <c r="B942" s="20" t="s">
        <v>44</v>
      </c>
      <c r="O942" s="114">
        <f t="shared" si="18"/>
        <v>1243.9199999999837</v>
      </c>
    </row>
    <row r="943" spans="2:15" ht="22.05" customHeight="1" x14ac:dyDescent="0.2">
      <c r="B943" s="20" t="s">
        <v>44</v>
      </c>
      <c r="O943" s="114">
        <f t="shared" si="18"/>
        <v>1243.9199999999837</v>
      </c>
    </row>
    <row r="944" spans="2:15" ht="22.05" customHeight="1" x14ac:dyDescent="0.2">
      <c r="B944" s="20" t="s">
        <v>44</v>
      </c>
      <c r="O944" s="114">
        <f t="shared" si="18"/>
        <v>1243.9199999999837</v>
      </c>
    </row>
    <row r="945" spans="2:15" ht="22.05" customHeight="1" x14ac:dyDescent="0.2">
      <c r="B945" s="20" t="s">
        <v>44</v>
      </c>
      <c r="O945" s="114">
        <f t="shared" si="18"/>
        <v>1243.9199999999837</v>
      </c>
    </row>
    <row r="946" spans="2:15" ht="22.05" customHeight="1" x14ac:dyDescent="0.2">
      <c r="B946" s="20" t="s">
        <v>44</v>
      </c>
      <c r="O946" s="114">
        <f t="shared" si="18"/>
        <v>1243.9199999999837</v>
      </c>
    </row>
    <row r="947" spans="2:15" ht="22.05" customHeight="1" x14ac:dyDescent="0.2">
      <c r="B947" s="20" t="s">
        <v>44</v>
      </c>
      <c r="O947" s="114">
        <f t="shared" si="18"/>
        <v>1243.9199999999837</v>
      </c>
    </row>
    <row r="948" spans="2:15" ht="22.05" customHeight="1" x14ac:dyDescent="0.2">
      <c r="B948" s="20" t="s">
        <v>44</v>
      </c>
      <c r="O948" s="114">
        <f t="shared" si="18"/>
        <v>1243.9199999999837</v>
      </c>
    </row>
    <row r="949" spans="2:15" ht="22.05" customHeight="1" x14ac:dyDescent="0.2">
      <c r="B949" s="20" t="s">
        <v>44</v>
      </c>
      <c r="O949" s="114">
        <f t="shared" si="18"/>
        <v>1243.9199999999837</v>
      </c>
    </row>
    <row r="950" spans="2:15" ht="22.05" customHeight="1" x14ac:dyDescent="0.2">
      <c r="B950" s="20" t="s">
        <v>44</v>
      </c>
      <c r="O950" s="114">
        <f t="shared" si="18"/>
        <v>1243.9199999999837</v>
      </c>
    </row>
    <row r="951" spans="2:15" ht="22.05" customHeight="1" x14ac:dyDescent="0.2">
      <c r="B951" s="20" t="s">
        <v>44</v>
      </c>
      <c r="O951" s="114">
        <f t="shared" si="18"/>
        <v>1243.9199999999837</v>
      </c>
    </row>
    <row r="952" spans="2:15" ht="22.05" customHeight="1" x14ac:dyDescent="0.2">
      <c r="B952" s="20" t="s">
        <v>44</v>
      </c>
      <c r="O952" s="114">
        <f t="shared" si="18"/>
        <v>1243.9199999999837</v>
      </c>
    </row>
    <row r="953" spans="2:15" ht="22.05" customHeight="1" x14ac:dyDescent="0.2">
      <c r="B953" s="20" t="s">
        <v>44</v>
      </c>
      <c r="O953" s="114">
        <f t="shared" si="18"/>
        <v>1243.9199999999837</v>
      </c>
    </row>
    <row r="954" spans="2:15" ht="22.05" customHeight="1" x14ac:dyDescent="0.2">
      <c r="B954" s="20" t="s">
        <v>44</v>
      </c>
      <c r="O954" s="114">
        <f t="shared" si="18"/>
        <v>1243.9199999999837</v>
      </c>
    </row>
    <row r="955" spans="2:15" ht="22.05" customHeight="1" x14ac:dyDescent="0.2">
      <c r="B955" s="20" t="s">
        <v>44</v>
      </c>
      <c r="O955" s="114">
        <f t="shared" si="18"/>
        <v>1243.9199999999837</v>
      </c>
    </row>
    <row r="956" spans="2:15" ht="22.05" customHeight="1" x14ac:dyDescent="0.2">
      <c r="B956" s="20" t="s">
        <v>44</v>
      </c>
      <c r="O956" s="114">
        <f t="shared" si="18"/>
        <v>1243.9199999999837</v>
      </c>
    </row>
    <row r="957" spans="2:15" ht="22.05" customHeight="1" x14ac:dyDescent="0.2">
      <c r="B957" s="20" t="s">
        <v>44</v>
      </c>
      <c r="O957" s="114">
        <f t="shared" si="18"/>
        <v>1243.9199999999837</v>
      </c>
    </row>
    <row r="958" spans="2:15" ht="22.05" customHeight="1" x14ac:dyDescent="0.2">
      <c r="B958" s="20" t="s">
        <v>44</v>
      </c>
      <c r="O958" s="114">
        <f t="shared" si="18"/>
        <v>1243.9199999999837</v>
      </c>
    </row>
    <row r="959" spans="2:15" ht="22.05" customHeight="1" x14ac:dyDescent="0.2">
      <c r="B959" s="20" t="s">
        <v>44</v>
      </c>
      <c r="O959" s="114">
        <f t="shared" si="18"/>
        <v>1243.9199999999837</v>
      </c>
    </row>
    <row r="960" spans="2:15" ht="22.05" customHeight="1" x14ac:dyDescent="0.2">
      <c r="B960" s="20" t="s">
        <v>44</v>
      </c>
      <c r="O960" s="114">
        <f t="shared" si="18"/>
        <v>1243.9199999999837</v>
      </c>
    </row>
    <row r="961" spans="2:15" ht="22.05" customHeight="1" x14ac:dyDescent="0.2">
      <c r="B961" s="20" t="s">
        <v>44</v>
      </c>
      <c r="O961" s="114">
        <f t="shared" si="18"/>
        <v>1243.9199999999837</v>
      </c>
    </row>
    <row r="962" spans="2:15" ht="22.05" customHeight="1" x14ac:dyDescent="0.2">
      <c r="B962" s="20" t="s">
        <v>44</v>
      </c>
      <c r="O962" s="114">
        <f t="shared" si="18"/>
        <v>1243.9199999999837</v>
      </c>
    </row>
    <row r="963" spans="2:15" ht="22.05" customHeight="1" x14ac:dyDescent="0.2">
      <c r="B963" s="20" t="s">
        <v>44</v>
      </c>
      <c r="O963" s="114">
        <f t="shared" si="18"/>
        <v>1243.9199999999837</v>
      </c>
    </row>
    <row r="964" spans="2:15" ht="22.05" customHeight="1" x14ac:dyDescent="0.2">
      <c r="B964" s="20" t="s">
        <v>44</v>
      </c>
      <c r="O964" s="114">
        <f t="shared" si="18"/>
        <v>1243.9199999999837</v>
      </c>
    </row>
    <row r="965" spans="2:15" ht="22.05" customHeight="1" x14ac:dyDescent="0.2">
      <c r="B965" s="20" t="s">
        <v>44</v>
      </c>
      <c r="O965" s="114">
        <f t="shared" si="18"/>
        <v>1243.9199999999837</v>
      </c>
    </row>
    <row r="966" spans="2:15" ht="22.05" customHeight="1" x14ac:dyDescent="0.2">
      <c r="B966" s="20" t="s">
        <v>44</v>
      </c>
      <c r="O966" s="114">
        <f t="shared" si="18"/>
        <v>1243.9199999999837</v>
      </c>
    </row>
    <row r="967" spans="2:15" ht="22.05" customHeight="1" x14ac:dyDescent="0.2">
      <c r="B967" s="20" t="s">
        <v>44</v>
      </c>
      <c r="O967" s="114">
        <f t="shared" si="18"/>
        <v>1243.9199999999837</v>
      </c>
    </row>
    <row r="968" spans="2:15" ht="22.05" customHeight="1" x14ac:dyDescent="0.2">
      <c r="B968" s="20" t="s">
        <v>44</v>
      </c>
      <c r="O968" s="114">
        <f t="shared" si="18"/>
        <v>1243.9199999999837</v>
      </c>
    </row>
    <row r="969" spans="2:15" ht="22.05" customHeight="1" x14ac:dyDescent="0.2">
      <c r="B969" s="20" t="s">
        <v>44</v>
      </c>
      <c r="O969" s="114">
        <f t="shared" si="18"/>
        <v>1243.9199999999837</v>
      </c>
    </row>
    <row r="970" spans="2:15" ht="22.05" customHeight="1" x14ac:dyDescent="0.2">
      <c r="B970" s="20" t="s">
        <v>44</v>
      </c>
      <c r="O970" s="114">
        <f t="shared" si="18"/>
        <v>1243.9199999999837</v>
      </c>
    </row>
    <row r="971" spans="2:15" ht="22.05" customHeight="1" x14ac:dyDescent="0.2">
      <c r="B971" s="20" t="s">
        <v>44</v>
      </c>
      <c r="O971" s="114">
        <f t="shared" si="18"/>
        <v>1243.9199999999837</v>
      </c>
    </row>
    <row r="972" spans="2:15" ht="22.05" customHeight="1" x14ac:dyDescent="0.2">
      <c r="B972" s="20" t="s">
        <v>44</v>
      </c>
      <c r="O972" s="114">
        <f t="shared" si="18"/>
        <v>1243.9199999999837</v>
      </c>
    </row>
    <row r="973" spans="2:15" ht="22.05" customHeight="1" x14ac:dyDescent="0.2">
      <c r="B973" s="20" t="s">
        <v>44</v>
      </c>
      <c r="O973" s="114">
        <f t="shared" si="18"/>
        <v>1243.9199999999837</v>
      </c>
    </row>
    <row r="974" spans="2:15" ht="22.05" customHeight="1" x14ac:dyDescent="0.2">
      <c r="B974" s="20" t="s">
        <v>44</v>
      </c>
      <c r="O974" s="114">
        <f t="shared" si="18"/>
        <v>1243.9199999999837</v>
      </c>
    </row>
    <row r="975" spans="2:15" ht="22.05" customHeight="1" x14ac:dyDescent="0.2">
      <c r="B975" s="20" t="s">
        <v>44</v>
      </c>
      <c r="O975" s="114">
        <f t="shared" si="18"/>
        <v>1243.9199999999837</v>
      </c>
    </row>
    <row r="976" spans="2:15" ht="22.05" customHeight="1" x14ac:dyDescent="0.2">
      <c r="B976" s="20" t="s">
        <v>44</v>
      </c>
      <c r="O976" s="114">
        <f t="shared" si="18"/>
        <v>1243.9199999999837</v>
      </c>
    </row>
    <row r="977" spans="2:15" ht="22.05" customHeight="1" x14ac:dyDescent="0.2">
      <c r="B977" s="20" t="s">
        <v>44</v>
      </c>
      <c r="O977" s="114">
        <f t="shared" si="18"/>
        <v>1243.9199999999837</v>
      </c>
    </row>
    <row r="978" spans="2:15" ht="22.05" customHeight="1" x14ac:dyDescent="0.2">
      <c r="B978" s="20" t="s">
        <v>44</v>
      </c>
      <c r="O978" s="114">
        <f t="shared" si="18"/>
        <v>1243.9199999999837</v>
      </c>
    </row>
    <row r="979" spans="2:15" ht="22.05" customHeight="1" x14ac:dyDescent="0.2">
      <c r="B979" s="20" t="s">
        <v>44</v>
      </c>
      <c r="O979" s="114">
        <f t="shared" si="18"/>
        <v>1243.9199999999837</v>
      </c>
    </row>
    <row r="980" spans="2:15" ht="22.05" customHeight="1" x14ac:dyDescent="0.2">
      <c r="B980" s="20" t="s">
        <v>44</v>
      </c>
      <c r="O980" s="114">
        <f t="shared" si="18"/>
        <v>1243.9199999999837</v>
      </c>
    </row>
    <row r="981" spans="2:15" ht="22.05" customHeight="1" x14ac:dyDescent="0.2">
      <c r="B981" s="20" t="s">
        <v>44</v>
      </c>
      <c r="O981" s="114">
        <f t="shared" si="18"/>
        <v>1243.9199999999837</v>
      </c>
    </row>
    <row r="982" spans="2:15" ht="22.05" customHeight="1" x14ac:dyDescent="0.2">
      <c r="B982" s="20" t="s">
        <v>44</v>
      </c>
      <c r="O982" s="114">
        <f t="shared" si="18"/>
        <v>1243.9199999999837</v>
      </c>
    </row>
    <row r="983" spans="2:15" ht="22.05" customHeight="1" x14ac:dyDescent="0.2">
      <c r="B983" s="20" t="s">
        <v>44</v>
      </c>
      <c r="O983" s="114">
        <f t="shared" si="18"/>
        <v>1243.9199999999837</v>
      </c>
    </row>
    <row r="984" spans="2:15" ht="22.05" customHeight="1" x14ac:dyDescent="0.2">
      <c r="B984" s="20" t="s">
        <v>44</v>
      </c>
      <c r="O984" s="114">
        <f t="shared" si="18"/>
        <v>1243.9199999999837</v>
      </c>
    </row>
    <row r="985" spans="2:15" ht="22.05" customHeight="1" x14ac:dyDescent="0.2">
      <c r="B985" s="20" t="s">
        <v>44</v>
      </c>
      <c r="O985" s="114">
        <f t="shared" si="18"/>
        <v>1243.9199999999837</v>
      </c>
    </row>
    <row r="986" spans="2:15" ht="22.05" customHeight="1" x14ac:dyDescent="0.2">
      <c r="B986" s="20" t="s">
        <v>44</v>
      </c>
      <c r="O986" s="114">
        <f t="shared" si="18"/>
        <v>1243.9199999999837</v>
      </c>
    </row>
    <row r="987" spans="2:15" ht="22.05" customHeight="1" x14ac:dyDescent="0.2">
      <c r="B987" s="20" t="s">
        <v>44</v>
      </c>
      <c r="O987" s="114">
        <f t="shared" si="18"/>
        <v>1243.9199999999837</v>
      </c>
    </row>
    <row r="988" spans="2:15" ht="22.05" customHeight="1" x14ac:dyDescent="0.2">
      <c r="B988" s="20" t="s">
        <v>44</v>
      </c>
      <c r="O988" s="114">
        <f t="shared" si="18"/>
        <v>1243.9199999999837</v>
      </c>
    </row>
    <row r="989" spans="2:15" ht="22.05" customHeight="1" x14ac:dyDescent="0.2">
      <c r="B989" s="20" t="s">
        <v>44</v>
      </c>
      <c r="O989" s="114">
        <f t="shared" si="18"/>
        <v>1243.9199999999837</v>
      </c>
    </row>
    <row r="990" spans="2:15" ht="22.05" customHeight="1" x14ac:dyDescent="0.2">
      <c r="B990" s="20" t="s">
        <v>44</v>
      </c>
      <c r="O990" s="114">
        <f t="shared" si="18"/>
        <v>1243.9199999999837</v>
      </c>
    </row>
    <row r="991" spans="2:15" ht="22.05" customHeight="1" x14ac:dyDescent="0.2">
      <c r="B991" s="20" t="s">
        <v>44</v>
      </c>
      <c r="O991" s="114">
        <f t="shared" si="18"/>
        <v>1243.9199999999837</v>
      </c>
    </row>
    <row r="992" spans="2:15" ht="22.05" customHeight="1" x14ac:dyDescent="0.2">
      <c r="B992" s="20" t="s">
        <v>44</v>
      </c>
      <c r="O992" s="114">
        <f t="shared" si="18"/>
        <v>1243.9199999999837</v>
      </c>
    </row>
    <row r="993" spans="2:15" ht="22.05" customHeight="1" x14ac:dyDescent="0.2">
      <c r="B993" s="20" t="s">
        <v>44</v>
      </c>
      <c r="O993" s="114">
        <f t="shared" si="18"/>
        <v>1243.9199999999837</v>
      </c>
    </row>
    <row r="994" spans="2:15" ht="22.05" customHeight="1" x14ac:dyDescent="0.2">
      <c r="B994" s="20" t="s">
        <v>44</v>
      </c>
      <c r="O994" s="114">
        <f t="shared" si="18"/>
        <v>1243.9199999999837</v>
      </c>
    </row>
    <row r="995" spans="2:15" ht="22.05" customHeight="1" x14ac:dyDescent="0.2">
      <c r="B995" s="20" t="s">
        <v>44</v>
      </c>
      <c r="O995" s="114">
        <f t="shared" si="18"/>
        <v>1243.9199999999837</v>
      </c>
    </row>
    <row r="996" spans="2:15" ht="22.05" customHeight="1" x14ac:dyDescent="0.2">
      <c r="B996" s="20" t="s">
        <v>44</v>
      </c>
      <c r="O996" s="114">
        <f t="shared" si="18"/>
        <v>1243.9199999999837</v>
      </c>
    </row>
    <row r="997" spans="2:15" ht="22.05" customHeight="1" x14ac:dyDescent="0.2">
      <c r="B997" s="20" t="s">
        <v>44</v>
      </c>
      <c r="O997" s="114">
        <f t="shared" si="18"/>
        <v>1243.9199999999837</v>
      </c>
    </row>
    <row r="998" spans="2:15" ht="22.05" customHeight="1" x14ac:dyDescent="0.2">
      <c r="B998" s="20" t="s">
        <v>44</v>
      </c>
      <c r="O998" s="114">
        <f t="shared" si="18"/>
        <v>1243.9199999999837</v>
      </c>
    </row>
    <row r="999" spans="2:15" ht="22.05" customHeight="1" x14ac:dyDescent="0.2">
      <c r="B999" s="20" t="s">
        <v>44</v>
      </c>
      <c r="O999" s="114">
        <f t="shared" si="18"/>
        <v>1243.9199999999837</v>
      </c>
    </row>
    <row r="1000" spans="2:15" ht="22.05" customHeight="1" x14ac:dyDescent="0.2">
      <c r="B1000" s="20" t="s">
        <v>44</v>
      </c>
      <c r="O1000" s="114">
        <f t="shared" si="18"/>
        <v>1243.9199999999837</v>
      </c>
    </row>
    <row r="1001" spans="2:15" ht="22.05" customHeight="1" x14ac:dyDescent="0.2">
      <c r="B1001" s="20" t="s">
        <v>44</v>
      </c>
      <c r="O1001" s="114">
        <f t="shared" ref="O1001:O1036" si="19">O1000+M1001-N1001</f>
        <v>1243.9199999999837</v>
      </c>
    </row>
    <row r="1002" spans="2:15" ht="22.05" customHeight="1" x14ac:dyDescent="0.2">
      <c r="B1002" s="20" t="s">
        <v>44</v>
      </c>
      <c r="O1002" s="114">
        <f t="shared" si="19"/>
        <v>1243.9199999999837</v>
      </c>
    </row>
    <row r="1003" spans="2:15" ht="22.05" customHeight="1" x14ac:dyDescent="0.2">
      <c r="B1003" s="20" t="s">
        <v>44</v>
      </c>
      <c r="O1003" s="114">
        <f t="shared" si="19"/>
        <v>1243.9199999999837</v>
      </c>
    </row>
    <row r="1004" spans="2:15" ht="22.05" customHeight="1" x14ac:dyDescent="0.2">
      <c r="B1004" s="20" t="s">
        <v>44</v>
      </c>
      <c r="O1004" s="114">
        <f t="shared" si="19"/>
        <v>1243.9199999999837</v>
      </c>
    </row>
    <row r="1005" spans="2:15" ht="22.05" customHeight="1" x14ac:dyDescent="0.2">
      <c r="B1005" s="20" t="s">
        <v>44</v>
      </c>
      <c r="O1005" s="114">
        <f t="shared" si="19"/>
        <v>1243.9199999999837</v>
      </c>
    </row>
    <row r="1006" spans="2:15" ht="22.05" customHeight="1" x14ac:dyDescent="0.2">
      <c r="B1006" s="20" t="s">
        <v>44</v>
      </c>
      <c r="O1006" s="114">
        <f t="shared" si="19"/>
        <v>1243.9199999999837</v>
      </c>
    </row>
    <row r="1007" spans="2:15" ht="22.05" customHeight="1" x14ac:dyDescent="0.2">
      <c r="B1007" s="20" t="s">
        <v>44</v>
      </c>
      <c r="O1007" s="114">
        <f t="shared" si="19"/>
        <v>1243.9199999999837</v>
      </c>
    </row>
    <row r="1008" spans="2:15" ht="22.05" customHeight="1" x14ac:dyDescent="0.2">
      <c r="B1008" s="20" t="s">
        <v>44</v>
      </c>
      <c r="O1008" s="114">
        <f t="shared" si="19"/>
        <v>1243.9199999999837</v>
      </c>
    </row>
    <row r="1009" spans="2:15" ht="22.05" customHeight="1" x14ac:dyDescent="0.2">
      <c r="B1009" s="20" t="s">
        <v>44</v>
      </c>
      <c r="O1009" s="114">
        <f t="shared" si="19"/>
        <v>1243.9199999999837</v>
      </c>
    </row>
    <row r="1010" spans="2:15" ht="22.05" customHeight="1" x14ac:dyDescent="0.2">
      <c r="B1010" s="20" t="s">
        <v>44</v>
      </c>
      <c r="O1010" s="114">
        <f t="shared" si="19"/>
        <v>1243.9199999999837</v>
      </c>
    </row>
    <row r="1011" spans="2:15" ht="22.05" customHeight="1" x14ac:dyDescent="0.2">
      <c r="B1011" s="20" t="s">
        <v>44</v>
      </c>
      <c r="O1011" s="114">
        <f t="shared" si="19"/>
        <v>1243.9199999999837</v>
      </c>
    </row>
    <row r="1012" spans="2:15" ht="22.05" customHeight="1" x14ac:dyDescent="0.2">
      <c r="B1012" s="20" t="s">
        <v>44</v>
      </c>
      <c r="O1012" s="114">
        <f t="shared" si="19"/>
        <v>1243.9199999999837</v>
      </c>
    </row>
    <row r="1013" spans="2:15" ht="22.05" customHeight="1" x14ac:dyDescent="0.2">
      <c r="B1013" s="20" t="s">
        <v>44</v>
      </c>
      <c r="O1013" s="114">
        <f t="shared" si="19"/>
        <v>1243.9199999999837</v>
      </c>
    </row>
    <row r="1014" spans="2:15" ht="22.05" customHeight="1" x14ac:dyDescent="0.2">
      <c r="B1014" s="20" t="s">
        <v>44</v>
      </c>
      <c r="O1014" s="114">
        <f t="shared" si="19"/>
        <v>1243.9199999999837</v>
      </c>
    </row>
    <row r="1015" spans="2:15" ht="22.05" customHeight="1" x14ac:dyDescent="0.2">
      <c r="B1015" s="20" t="s">
        <v>44</v>
      </c>
      <c r="O1015" s="114">
        <f t="shared" si="19"/>
        <v>1243.9199999999837</v>
      </c>
    </row>
    <row r="1016" spans="2:15" ht="22.05" customHeight="1" x14ac:dyDescent="0.2">
      <c r="B1016" s="20" t="s">
        <v>44</v>
      </c>
      <c r="O1016" s="114">
        <f t="shared" si="19"/>
        <v>1243.9199999999837</v>
      </c>
    </row>
    <row r="1017" spans="2:15" ht="22.05" customHeight="1" x14ac:dyDescent="0.2">
      <c r="B1017" s="20" t="s">
        <v>44</v>
      </c>
      <c r="O1017" s="114">
        <f t="shared" si="19"/>
        <v>1243.9199999999837</v>
      </c>
    </row>
    <row r="1018" spans="2:15" ht="22.05" customHeight="1" x14ac:dyDescent="0.2">
      <c r="B1018" s="20" t="s">
        <v>44</v>
      </c>
      <c r="O1018" s="114">
        <f t="shared" si="19"/>
        <v>1243.9199999999837</v>
      </c>
    </row>
    <row r="1019" spans="2:15" ht="22.05" customHeight="1" x14ac:dyDescent="0.2">
      <c r="B1019" s="20" t="s">
        <v>44</v>
      </c>
      <c r="O1019" s="114">
        <f t="shared" si="19"/>
        <v>1243.9199999999837</v>
      </c>
    </row>
    <row r="1020" spans="2:15" ht="22.05" customHeight="1" x14ac:dyDescent="0.2">
      <c r="B1020" s="20" t="s">
        <v>44</v>
      </c>
      <c r="O1020" s="114">
        <f t="shared" si="19"/>
        <v>1243.9199999999837</v>
      </c>
    </row>
    <row r="1021" spans="2:15" ht="22.05" customHeight="1" x14ac:dyDescent="0.2">
      <c r="B1021" s="20" t="s">
        <v>44</v>
      </c>
      <c r="O1021" s="114">
        <f t="shared" si="19"/>
        <v>1243.9199999999837</v>
      </c>
    </row>
    <row r="1022" spans="2:15" ht="22.05" customHeight="1" x14ac:dyDescent="0.2">
      <c r="B1022" s="20" t="s">
        <v>44</v>
      </c>
      <c r="O1022" s="114">
        <f t="shared" si="19"/>
        <v>1243.9199999999837</v>
      </c>
    </row>
    <row r="1023" spans="2:15" ht="22.05" customHeight="1" x14ac:dyDescent="0.2">
      <c r="B1023" s="20" t="s">
        <v>44</v>
      </c>
      <c r="O1023" s="114">
        <f t="shared" si="19"/>
        <v>1243.9199999999837</v>
      </c>
    </row>
    <row r="1024" spans="2:15" ht="22.05" customHeight="1" x14ac:dyDescent="0.2">
      <c r="B1024" s="20" t="s">
        <v>44</v>
      </c>
      <c r="O1024" s="114">
        <f t="shared" si="19"/>
        <v>1243.9199999999837</v>
      </c>
    </row>
    <row r="1025" spans="2:15" ht="22.05" customHeight="1" x14ac:dyDescent="0.2">
      <c r="B1025" s="20" t="s">
        <v>44</v>
      </c>
      <c r="O1025" s="114">
        <f t="shared" si="19"/>
        <v>1243.9199999999837</v>
      </c>
    </row>
    <row r="1026" spans="2:15" ht="22.05" customHeight="1" x14ac:dyDescent="0.2">
      <c r="B1026" s="20" t="s">
        <v>44</v>
      </c>
      <c r="O1026" s="114">
        <f t="shared" si="19"/>
        <v>1243.9199999999837</v>
      </c>
    </row>
    <row r="1027" spans="2:15" ht="22.05" customHeight="1" x14ac:dyDescent="0.2">
      <c r="B1027" s="20" t="s">
        <v>44</v>
      </c>
      <c r="O1027" s="114">
        <f t="shared" si="19"/>
        <v>1243.9199999999837</v>
      </c>
    </row>
    <row r="1028" spans="2:15" ht="22.05" customHeight="1" x14ac:dyDescent="0.2">
      <c r="B1028" s="20" t="s">
        <v>44</v>
      </c>
      <c r="O1028" s="114">
        <f t="shared" si="19"/>
        <v>1243.9199999999837</v>
      </c>
    </row>
    <row r="1029" spans="2:15" ht="22.05" customHeight="1" x14ac:dyDescent="0.2">
      <c r="B1029" s="20" t="s">
        <v>44</v>
      </c>
      <c r="O1029" s="114">
        <f t="shared" si="19"/>
        <v>1243.9199999999837</v>
      </c>
    </row>
    <row r="1030" spans="2:15" ht="22.05" customHeight="1" x14ac:dyDescent="0.2">
      <c r="B1030" s="20" t="s">
        <v>44</v>
      </c>
      <c r="O1030" s="114">
        <f t="shared" si="19"/>
        <v>1243.9199999999837</v>
      </c>
    </row>
    <row r="1031" spans="2:15" ht="22.05" customHeight="1" x14ac:dyDescent="0.2">
      <c r="B1031" s="20" t="s">
        <v>44</v>
      </c>
      <c r="O1031" s="114">
        <f t="shared" si="19"/>
        <v>1243.9199999999837</v>
      </c>
    </row>
    <row r="1032" spans="2:15" ht="22.05" customHeight="1" x14ac:dyDescent="0.2">
      <c r="B1032" s="20" t="s">
        <v>44</v>
      </c>
      <c r="O1032" s="114">
        <f t="shared" si="19"/>
        <v>1243.9199999999837</v>
      </c>
    </row>
    <row r="1033" spans="2:15" ht="22.05" customHeight="1" x14ac:dyDescent="0.2">
      <c r="B1033" s="20" t="s">
        <v>44</v>
      </c>
      <c r="O1033" s="114">
        <f t="shared" si="19"/>
        <v>1243.9199999999837</v>
      </c>
    </row>
    <row r="1034" spans="2:15" ht="22.05" customHeight="1" x14ac:dyDescent="0.2">
      <c r="B1034" s="20" t="s">
        <v>44</v>
      </c>
      <c r="O1034" s="114">
        <f t="shared" si="19"/>
        <v>1243.9199999999837</v>
      </c>
    </row>
    <row r="1035" spans="2:15" ht="22.05" customHeight="1" x14ac:dyDescent="0.2">
      <c r="B1035" s="20" t="s">
        <v>44</v>
      </c>
      <c r="O1035" s="114">
        <f t="shared" si="19"/>
        <v>1243.9199999999837</v>
      </c>
    </row>
    <row r="1036" spans="2:15" ht="22.05" customHeight="1" x14ac:dyDescent="0.2">
      <c r="B1036" s="20" t="s">
        <v>44</v>
      </c>
      <c r="O1036" s="114">
        <f t="shared" si="19"/>
        <v>1243.9199999999837</v>
      </c>
    </row>
  </sheetData>
  <sheetProtection formatCells="0" formatColumns="0" formatRows="0" autoFilter="0" pivotTables="0"/>
  <autoFilter ref="A1:P1036" xr:uid="{6D8665F1-67DB-4086-A0DA-3ED947D27677}"/>
  <dataValidations count="7">
    <dataValidation type="list" allowBlank="1" showInputMessage="1" showErrorMessage="1" sqref="J983 J1293 J2:J9 J13:J49 J51:J952" xr:uid="{0B2F1DB8-F272-4902-A77D-ADBE9C2A7549}">
      <formula1>INDIRECT($I2)</formula1>
    </dataValidation>
    <dataValidation type="date" allowBlank="1" showInputMessage="1" showErrorMessage="1" sqref="A1005:A1069 C1005:E1069 B1037:B1069" xr:uid="{01409096-D14F-491D-8964-3091E15AF0DA}">
      <formula1>45292</formula1>
      <formula2>45657</formula2>
    </dataValidation>
    <dataValidation type="list" allowBlank="1" showInputMessage="1" showErrorMessage="1" error="VERIFICA CONCEPTO EN LISTA" sqref="J953:J982 J984:J1069" xr:uid="{A3B3B7CB-A5DA-4DBD-A836-2A781777ACE2}">
      <formula1>INDIRECT($I953)</formula1>
    </dataValidation>
    <dataValidation type="list" allowBlank="1" showInputMessage="1" showErrorMessage="1" sqref="I2:I9 I16:I49 I13:I14 I51:I1284" xr:uid="{BE58565D-6FA6-492D-873A-A3BEF5A7D02A}">
      <formula1>INDIRECT($H2)</formula1>
    </dataValidation>
    <dataValidation type="list" allowBlank="1" showInputMessage="1" showErrorMessage="1" sqref="F51:F1069 F16:F49 F13:F14 F2:F9" xr:uid="{B0BF6136-291D-4955-A353-B72ACC46D275}">
      <formula1>ESTADO</formula1>
    </dataValidation>
    <dataValidation type="list" allowBlank="1" showInputMessage="1" showErrorMessage="1" sqref="H2:H9 H13:H49 H51:H1069" xr:uid="{7CADB69F-D555-4FD6-B490-A95CC69E46AA}">
      <formula1>TIPO</formula1>
    </dataValidation>
    <dataValidation type="list" allowBlank="1" showInputMessage="1" showErrorMessage="1" sqref="B2:B1292" xr:uid="{AE886645-67F5-4679-ADB2-F62DC3230393}">
      <formula1>BANCO</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5454-55DE-4DE7-8DDD-AB6930884044}">
  <sheetPr filterMode="1">
    <tabColor rgb="FFFFCC66"/>
  </sheetPr>
  <dimension ref="A1:P1015"/>
  <sheetViews>
    <sheetView zoomScaleNormal="100" workbookViewId="0">
      <pane xSplit="1" ySplit="1" topLeftCell="F162" activePane="bottomRight" state="frozen"/>
      <selection pane="topRight" activeCell="B1" sqref="B1"/>
      <selection pane="bottomLeft" activeCell="A2" sqref="A2"/>
      <selection pane="bottomRight" activeCell="D173" sqref="D173"/>
    </sheetView>
  </sheetViews>
  <sheetFormatPr baseColWidth="10" defaultColWidth="11.44140625" defaultRowHeight="22.05" customHeight="1" x14ac:dyDescent="0.2"/>
  <cols>
    <col min="1" max="1" width="12.44140625" style="26" customWidth="1"/>
    <col min="2" max="2" width="13.6640625" style="8" bestFit="1" customWidth="1"/>
    <col min="3" max="3" width="12.44140625" style="147" customWidth="1"/>
    <col min="4" max="4" width="16.6640625" style="172" customWidth="1"/>
    <col min="5" max="5" width="33.77734375" style="147" bestFit="1" customWidth="1"/>
    <col min="6" max="6" width="18.77734375" style="93" customWidth="1"/>
    <col min="7" max="7" width="10.109375" style="28" customWidth="1"/>
    <col min="8" max="8" width="12.109375" style="28" customWidth="1"/>
    <col min="9" max="9" width="15.6640625" style="28" customWidth="1"/>
    <col min="10" max="10" width="28" style="28" customWidth="1"/>
    <col min="11" max="11" width="35.109375" style="25" customWidth="1"/>
    <col min="12" max="12" width="18" style="25" customWidth="1"/>
    <col min="13" max="13" width="15.44140625" style="24" customWidth="1"/>
    <col min="14" max="14" width="18.33203125" style="27" customWidth="1"/>
    <col min="15" max="15" width="15.6640625" style="150" customWidth="1"/>
    <col min="16" max="16" width="22.33203125" style="25" customWidth="1"/>
    <col min="17" max="16384" width="11.44140625" style="8"/>
  </cols>
  <sheetData>
    <row r="1" spans="1:16" ht="22.05" customHeight="1" x14ac:dyDescent="0.2">
      <c r="A1" s="42" t="s">
        <v>0</v>
      </c>
      <c r="B1" s="43" t="s">
        <v>6</v>
      </c>
      <c r="C1" s="155" t="s">
        <v>74</v>
      </c>
      <c r="D1" s="54" t="s">
        <v>75</v>
      </c>
      <c r="E1" s="155" t="s">
        <v>7</v>
      </c>
      <c r="F1" s="43" t="s">
        <v>76</v>
      </c>
      <c r="G1" s="44" t="s">
        <v>1</v>
      </c>
      <c r="H1" s="43" t="s">
        <v>8</v>
      </c>
      <c r="I1" s="43" t="s">
        <v>12</v>
      </c>
      <c r="J1" s="43" t="s">
        <v>10</v>
      </c>
      <c r="K1" s="44" t="s">
        <v>9</v>
      </c>
      <c r="L1" s="44" t="s">
        <v>119</v>
      </c>
      <c r="M1" s="45" t="s">
        <v>2</v>
      </c>
      <c r="N1" s="71" t="s">
        <v>3</v>
      </c>
      <c r="O1" s="244" t="s">
        <v>4</v>
      </c>
      <c r="P1" s="46" t="s">
        <v>20</v>
      </c>
    </row>
    <row r="2" spans="1:16" ht="22.05" hidden="1" customHeight="1" x14ac:dyDescent="0.2">
      <c r="A2" s="186">
        <v>45658</v>
      </c>
      <c r="B2" s="100" t="s">
        <v>45</v>
      </c>
      <c r="C2" s="122"/>
      <c r="D2" s="122"/>
      <c r="E2" s="207" t="s">
        <v>4</v>
      </c>
      <c r="F2" s="20" t="s">
        <v>27</v>
      </c>
      <c r="G2" s="22"/>
      <c r="H2" s="21" t="s">
        <v>27</v>
      </c>
      <c r="I2" s="21" t="s">
        <v>27</v>
      </c>
      <c r="J2" s="21" t="s">
        <v>27</v>
      </c>
      <c r="K2" s="207" t="s">
        <v>23</v>
      </c>
      <c r="L2" s="207"/>
      <c r="M2" s="187"/>
      <c r="N2" s="188"/>
      <c r="O2" s="189">
        <v>457.93</v>
      </c>
    </row>
    <row r="3" spans="1:16" ht="22.05" hidden="1" customHeight="1" x14ac:dyDescent="0.2">
      <c r="A3" s="186">
        <v>45659</v>
      </c>
      <c r="B3" s="100" t="s">
        <v>45</v>
      </c>
      <c r="C3" s="122">
        <v>311772</v>
      </c>
      <c r="D3" s="122"/>
      <c r="E3" s="122" t="s">
        <v>81</v>
      </c>
      <c r="F3" s="22" t="s">
        <v>99</v>
      </c>
      <c r="G3" s="41"/>
      <c r="H3" s="21" t="s">
        <v>21</v>
      </c>
      <c r="I3" s="21" t="s">
        <v>28</v>
      </c>
      <c r="J3" s="21" t="s">
        <v>123</v>
      </c>
      <c r="K3" s="122" t="s">
        <v>1190</v>
      </c>
      <c r="L3" s="49"/>
      <c r="M3" s="210">
        <v>4100</v>
      </c>
      <c r="N3" s="190"/>
      <c r="O3" s="189">
        <f>O2+M3-N3</f>
        <v>4557.93</v>
      </c>
    </row>
    <row r="4" spans="1:16" ht="22.05" hidden="1" customHeight="1" x14ac:dyDescent="0.2">
      <c r="A4" s="186">
        <v>45659</v>
      </c>
      <c r="B4" s="100" t="s">
        <v>45</v>
      </c>
      <c r="C4" s="122">
        <v>312324</v>
      </c>
      <c r="D4" s="122"/>
      <c r="E4" s="122" t="s">
        <v>81</v>
      </c>
      <c r="F4" s="255" t="s">
        <v>99</v>
      </c>
      <c r="G4" s="41"/>
      <c r="H4" s="21" t="s">
        <v>21</v>
      </c>
      <c r="I4" s="21" t="s">
        <v>28</v>
      </c>
      <c r="J4" s="21" t="s">
        <v>123</v>
      </c>
      <c r="K4" s="207" t="s">
        <v>1190</v>
      </c>
      <c r="L4" s="49"/>
      <c r="M4" s="208">
        <v>3900</v>
      </c>
      <c r="N4" s="198"/>
      <c r="O4" s="189">
        <f t="shared" ref="O4:O76" si="0">O3+M4-N4</f>
        <v>8457.93</v>
      </c>
    </row>
    <row r="5" spans="1:16" ht="22.05" hidden="1" customHeight="1" x14ac:dyDescent="0.2">
      <c r="A5" s="186">
        <v>45659</v>
      </c>
      <c r="B5" s="100" t="s">
        <v>45</v>
      </c>
      <c r="C5" s="122">
        <v>973942</v>
      </c>
      <c r="D5" s="122"/>
      <c r="E5" s="122" t="s">
        <v>567</v>
      </c>
      <c r="F5" s="22" t="s">
        <v>99</v>
      </c>
      <c r="G5" s="41"/>
      <c r="H5" s="21" t="s">
        <v>21</v>
      </c>
      <c r="I5" s="21" t="s">
        <v>81</v>
      </c>
      <c r="J5" s="21" t="s">
        <v>167</v>
      </c>
      <c r="K5" s="122" t="s">
        <v>1162</v>
      </c>
      <c r="L5" s="49"/>
      <c r="M5" s="210">
        <v>11289</v>
      </c>
      <c r="N5" s="195"/>
      <c r="O5" s="189">
        <f t="shared" si="0"/>
        <v>19746.93</v>
      </c>
    </row>
    <row r="6" spans="1:16" ht="22.05" hidden="1" customHeight="1" x14ac:dyDescent="0.2">
      <c r="A6" s="186">
        <v>45659</v>
      </c>
      <c r="B6" s="100" t="s">
        <v>45</v>
      </c>
      <c r="C6" s="122">
        <v>975926</v>
      </c>
      <c r="D6" s="122"/>
      <c r="E6" s="122" t="s">
        <v>568</v>
      </c>
      <c r="F6" s="22" t="s">
        <v>99</v>
      </c>
      <c r="G6" s="41"/>
      <c r="H6" s="21" t="s">
        <v>21</v>
      </c>
      <c r="I6" s="21" t="s">
        <v>81</v>
      </c>
      <c r="J6" s="21" t="s">
        <v>167</v>
      </c>
      <c r="K6" s="122" t="s">
        <v>1162</v>
      </c>
      <c r="L6" s="49"/>
      <c r="M6" s="208">
        <v>2396</v>
      </c>
      <c r="N6" s="198"/>
      <c r="O6" s="189">
        <f t="shared" si="0"/>
        <v>22142.93</v>
      </c>
    </row>
    <row r="7" spans="1:16" ht="22.05" hidden="1" customHeight="1" x14ac:dyDescent="0.2">
      <c r="A7" s="186">
        <v>45659</v>
      </c>
      <c r="B7" s="100" t="s">
        <v>45</v>
      </c>
      <c r="C7" s="122">
        <v>980061</v>
      </c>
      <c r="D7" s="122"/>
      <c r="E7" s="122" t="s">
        <v>567</v>
      </c>
      <c r="F7" s="22" t="s">
        <v>99</v>
      </c>
      <c r="G7" s="41"/>
      <c r="H7" s="21" t="s">
        <v>22</v>
      </c>
      <c r="I7" s="21" t="s">
        <v>103</v>
      </c>
      <c r="J7" s="21" t="s">
        <v>97</v>
      </c>
      <c r="K7" s="122" t="s">
        <v>1191</v>
      </c>
      <c r="L7" s="49"/>
      <c r="M7" s="210"/>
      <c r="N7" s="193">
        <v>11289</v>
      </c>
      <c r="O7" s="189">
        <f t="shared" si="0"/>
        <v>10853.93</v>
      </c>
    </row>
    <row r="8" spans="1:16" ht="22.05" hidden="1" customHeight="1" x14ac:dyDescent="0.2">
      <c r="A8" s="186">
        <v>45659</v>
      </c>
      <c r="B8" s="100" t="s">
        <v>45</v>
      </c>
      <c r="C8" s="122">
        <v>981471</v>
      </c>
      <c r="D8" s="122"/>
      <c r="E8" s="122" t="s">
        <v>568</v>
      </c>
      <c r="F8" s="22" t="s">
        <v>99</v>
      </c>
      <c r="G8" s="22"/>
      <c r="H8" s="21" t="s">
        <v>22</v>
      </c>
      <c r="I8" s="21" t="s">
        <v>103</v>
      </c>
      <c r="J8" s="21" t="s">
        <v>98</v>
      </c>
      <c r="K8" s="122" t="s">
        <v>1191</v>
      </c>
      <c r="L8" s="39"/>
      <c r="M8" s="210"/>
      <c r="N8" s="195">
        <v>2396</v>
      </c>
      <c r="O8" s="189">
        <f t="shared" si="0"/>
        <v>8457.93</v>
      </c>
    </row>
    <row r="9" spans="1:16" ht="22.05" hidden="1" customHeight="1" x14ac:dyDescent="0.2">
      <c r="A9" s="186">
        <v>45659</v>
      </c>
      <c r="B9" s="100" t="s">
        <v>45</v>
      </c>
      <c r="C9" s="122">
        <v>982640</v>
      </c>
      <c r="D9" s="122"/>
      <c r="E9" s="122" t="s">
        <v>1188</v>
      </c>
      <c r="F9" s="22" t="s">
        <v>99</v>
      </c>
      <c r="G9" s="22"/>
      <c r="H9" s="21" t="s">
        <v>22</v>
      </c>
      <c r="I9" s="21" t="s">
        <v>124</v>
      </c>
      <c r="J9" s="21" t="s">
        <v>125</v>
      </c>
      <c r="K9" s="122" t="s">
        <v>1191</v>
      </c>
      <c r="L9" s="39"/>
      <c r="M9" s="210"/>
      <c r="N9" s="193">
        <v>150</v>
      </c>
      <c r="O9" s="189">
        <f t="shared" si="0"/>
        <v>8307.93</v>
      </c>
    </row>
    <row r="10" spans="1:16" ht="22.05" hidden="1" customHeight="1" x14ac:dyDescent="0.2">
      <c r="A10" s="186">
        <v>45659</v>
      </c>
      <c r="B10" s="100" t="s">
        <v>45</v>
      </c>
      <c r="C10" s="122">
        <v>5995321</v>
      </c>
      <c r="D10" s="122"/>
      <c r="E10" s="122" t="s">
        <v>1189</v>
      </c>
      <c r="F10" s="22" t="s">
        <v>120</v>
      </c>
      <c r="G10" s="22"/>
      <c r="H10" s="21" t="s">
        <v>22</v>
      </c>
      <c r="I10" s="21" t="s">
        <v>124</v>
      </c>
      <c r="J10" s="21" t="s">
        <v>125</v>
      </c>
      <c r="K10" s="122" t="s">
        <v>638</v>
      </c>
      <c r="L10" s="39"/>
      <c r="M10" s="210"/>
      <c r="N10" s="195">
        <v>7980.42</v>
      </c>
      <c r="O10" s="189">
        <f t="shared" si="0"/>
        <v>327.51000000000022</v>
      </c>
    </row>
    <row r="11" spans="1:16" ht="22.05" hidden="1" customHeight="1" x14ac:dyDescent="0.2">
      <c r="A11" s="186">
        <v>45663</v>
      </c>
      <c r="B11" s="100" t="s">
        <v>45</v>
      </c>
      <c r="C11" s="122">
        <v>27802</v>
      </c>
      <c r="D11" s="122"/>
      <c r="E11" s="122" t="s">
        <v>81</v>
      </c>
      <c r="F11" s="22" t="s">
        <v>99</v>
      </c>
      <c r="G11" s="22"/>
      <c r="H11" s="21" t="s">
        <v>22</v>
      </c>
      <c r="I11" s="21" t="s">
        <v>124</v>
      </c>
      <c r="J11" s="21" t="s">
        <v>125</v>
      </c>
      <c r="K11" s="122" t="s">
        <v>1192</v>
      </c>
      <c r="L11" s="39"/>
      <c r="M11" s="210"/>
      <c r="N11" s="193">
        <v>50</v>
      </c>
      <c r="O11" s="189">
        <f t="shared" si="0"/>
        <v>277.51000000000022</v>
      </c>
    </row>
    <row r="12" spans="1:16" ht="22.05" hidden="1" customHeight="1" x14ac:dyDescent="0.2">
      <c r="A12" s="186">
        <v>45666</v>
      </c>
      <c r="B12" s="100" t="s">
        <v>45</v>
      </c>
      <c r="C12" s="122">
        <v>456513</v>
      </c>
      <c r="D12" s="122"/>
      <c r="E12" s="122" t="s">
        <v>581</v>
      </c>
      <c r="F12" s="22" t="s">
        <v>99</v>
      </c>
      <c r="G12" s="22"/>
      <c r="H12" s="21" t="s">
        <v>21</v>
      </c>
      <c r="I12" s="21" t="s">
        <v>81</v>
      </c>
      <c r="J12" s="21" t="s">
        <v>167</v>
      </c>
      <c r="K12" s="122" t="s">
        <v>1162</v>
      </c>
      <c r="L12" s="39"/>
      <c r="M12" s="208">
        <v>7000</v>
      </c>
      <c r="N12" s="198"/>
      <c r="O12" s="189">
        <f t="shared" si="0"/>
        <v>7277.51</v>
      </c>
    </row>
    <row r="13" spans="1:16" ht="22.05" hidden="1" customHeight="1" x14ac:dyDescent="0.2">
      <c r="A13" s="186">
        <v>45666</v>
      </c>
      <c r="B13" s="100" t="s">
        <v>45</v>
      </c>
      <c r="C13" s="122">
        <v>461527</v>
      </c>
      <c r="D13" s="122"/>
      <c r="E13" s="122" t="s">
        <v>581</v>
      </c>
      <c r="F13" s="22" t="s">
        <v>99</v>
      </c>
      <c r="G13" s="22"/>
      <c r="H13" s="21" t="s">
        <v>22</v>
      </c>
      <c r="I13" s="21" t="s">
        <v>103</v>
      </c>
      <c r="J13" s="21" t="s">
        <v>93</v>
      </c>
      <c r="K13" s="122" t="s">
        <v>1191</v>
      </c>
      <c r="L13" s="39"/>
      <c r="M13" s="208"/>
      <c r="N13" s="198">
        <v>7000</v>
      </c>
      <c r="O13" s="189">
        <f t="shared" si="0"/>
        <v>277.51000000000022</v>
      </c>
    </row>
    <row r="14" spans="1:16" ht="22.05" hidden="1" customHeight="1" x14ac:dyDescent="0.2">
      <c r="A14" s="186">
        <v>45666</v>
      </c>
      <c r="B14" s="100" t="s">
        <v>45</v>
      </c>
      <c r="C14" s="122">
        <v>475622</v>
      </c>
      <c r="D14" s="122"/>
      <c r="E14" s="122" t="s">
        <v>582</v>
      </c>
      <c r="F14" s="22" t="s">
        <v>99</v>
      </c>
      <c r="G14" s="22"/>
      <c r="H14" s="21" t="s">
        <v>21</v>
      </c>
      <c r="I14" s="21" t="s">
        <v>81</v>
      </c>
      <c r="J14" s="21" t="s">
        <v>167</v>
      </c>
      <c r="K14" s="122" t="s">
        <v>1162</v>
      </c>
      <c r="L14" s="39"/>
      <c r="M14" s="210">
        <v>25000</v>
      </c>
      <c r="N14" s="193"/>
      <c r="O14" s="189">
        <f t="shared" si="0"/>
        <v>25277.510000000002</v>
      </c>
    </row>
    <row r="15" spans="1:16" ht="22.05" hidden="1" customHeight="1" x14ac:dyDescent="0.2">
      <c r="A15" s="186">
        <v>45666</v>
      </c>
      <c r="B15" s="100" t="s">
        <v>45</v>
      </c>
      <c r="C15" s="122">
        <v>428864</v>
      </c>
      <c r="D15" s="122"/>
      <c r="E15" s="122" t="s">
        <v>582</v>
      </c>
      <c r="F15" s="22" t="s">
        <v>99</v>
      </c>
      <c r="G15" s="22"/>
      <c r="H15" s="21" t="s">
        <v>22</v>
      </c>
      <c r="I15" s="21" t="s">
        <v>55</v>
      </c>
      <c r="J15" s="21" t="s">
        <v>70</v>
      </c>
      <c r="K15" s="122" t="s">
        <v>1191</v>
      </c>
      <c r="L15" s="39"/>
      <c r="M15" s="210"/>
      <c r="N15" s="193">
        <v>25000</v>
      </c>
      <c r="O15" s="189">
        <f t="shared" si="0"/>
        <v>277.51000000000204</v>
      </c>
    </row>
    <row r="16" spans="1:16" ht="22.05" hidden="1" customHeight="1" x14ac:dyDescent="0.2">
      <c r="A16" s="186">
        <v>45667</v>
      </c>
      <c r="B16" s="100" t="s">
        <v>45</v>
      </c>
      <c r="C16" s="122">
        <v>199120</v>
      </c>
      <c r="D16" s="122"/>
      <c r="E16" s="122" t="s">
        <v>568</v>
      </c>
      <c r="F16" s="22" t="s">
        <v>99</v>
      </c>
      <c r="G16" s="22"/>
      <c r="H16" s="21" t="s">
        <v>21</v>
      </c>
      <c r="I16" s="21" t="s">
        <v>81</v>
      </c>
      <c r="J16" s="21" t="s">
        <v>167</v>
      </c>
      <c r="K16" s="122" t="s">
        <v>1162</v>
      </c>
      <c r="L16" s="39"/>
      <c r="M16" s="210">
        <v>2662</v>
      </c>
      <c r="N16" s="193"/>
      <c r="O16" s="189">
        <f t="shared" si="0"/>
        <v>2939.510000000002</v>
      </c>
    </row>
    <row r="17" spans="1:15" ht="22.05" hidden="1" customHeight="1" x14ac:dyDescent="0.2">
      <c r="A17" s="186">
        <v>45667</v>
      </c>
      <c r="B17" s="100" t="s">
        <v>45</v>
      </c>
      <c r="C17" s="122">
        <v>206487</v>
      </c>
      <c r="D17" s="122"/>
      <c r="E17" s="122" t="s">
        <v>568</v>
      </c>
      <c r="F17" s="22" t="s">
        <v>99</v>
      </c>
      <c r="G17" s="22"/>
      <c r="H17" s="21" t="s">
        <v>22</v>
      </c>
      <c r="I17" s="21" t="s">
        <v>103</v>
      </c>
      <c r="J17" s="21" t="s">
        <v>98</v>
      </c>
      <c r="K17" s="122" t="s">
        <v>1191</v>
      </c>
      <c r="L17" s="39"/>
      <c r="M17" s="210"/>
      <c r="N17" s="195">
        <v>2662</v>
      </c>
      <c r="O17" s="189">
        <f t="shared" si="0"/>
        <v>277.51000000000204</v>
      </c>
    </row>
    <row r="18" spans="1:15" ht="22.05" hidden="1" customHeight="1" x14ac:dyDescent="0.2">
      <c r="A18" s="186">
        <v>45679</v>
      </c>
      <c r="B18" s="100" t="s">
        <v>45</v>
      </c>
      <c r="C18" s="122">
        <v>120192</v>
      </c>
      <c r="D18" s="122"/>
      <c r="E18" s="122" t="s">
        <v>1118</v>
      </c>
      <c r="F18" s="22" t="s">
        <v>99</v>
      </c>
      <c r="G18" s="22"/>
      <c r="H18" s="21" t="s">
        <v>21</v>
      </c>
      <c r="I18" s="21" t="s">
        <v>81</v>
      </c>
      <c r="J18" s="21" t="s">
        <v>167</v>
      </c>
      <c r="K18" s="122" t="s">
        <v>1162</v>
      </c>
      <c r="L18" s="39"/>
      <c r="M18" s="210">
        <v>14500</v>
      </c>
      <c r="N18" s="195"/>
      <c r="O18" s="189">
        <f t="shared" si="0"/>
        <v>14777.510000000002</v>
      </c>
    </row>
    <row r="19" spans="1:15" ht="22.05" hidden="1" customHeight="1" x14ac:dyDescent="0.2">
      <c r="A19" s="186">
        <v>45679</v>
      </c>
      <c r="B19" s="100" t="s">
        <v>45</v>
      </c>
      <c r="C19" s="122">
        <v>36771</v>
      </c>
      <c r="D19" s="122"/>
      <c r="E19" s="122" t="s">
        <v>59</v>
      </c>
      <c r="F19" s="22" t="s">
        <v>99</v>
      </c>
      <c r="G19" s="22"/>
      <c r="H19" s="21" t="s">
        <v>22</v>
      </c>
      <c r="I19" s="21" t="s">
        <v>59</v>
      </c>
      <c r="J19" s="21" t="s">
        <v>59</v>
      </c>
      <c r="K19" s="122" t="s">
        <v>635</v>
      </c>
      <c r="L19" s="39"/>
      <c r="M19" s="210"/>
      <c r="N19" s="193">
        <v>14235</v>
      </c>
      <c r="O19" s="189">
        <f t="shared" si="0"/>
        <v>542.51000000000204</v>
      </c>
    </row>
    <row r="20" spans="1:15" ht="22.05" hidden="1" customHeight="1" x14ac:dyDescent="0.2">
      <c r="A20" s="186">
        <v>45685</v>
      </c>
      <c r="B20" s="100" t="s">
        <v>45</v>
      </c>
      <c r="C20" s="122">
        <v>275213</v>
      </c>
      <c r="D20" s="122"/>
      <c r="E20" s="122" t="s">
        <v>835</v>
      </c>
      <c r="F20" s="22" t="s">
        <v>99</v>
      </c>
      <c r="G20" s="22"/>
      <c r="H20" s="21" t="s">
        <v>21</v>
      </c>
      <c r="I20" s="21" t="s">
        <v>81</v>
      </c>
      <c r="J20" s="21" t="s">
        <v>167</v>
      </c>
      <c r="K20" s="122" t="s">
        <v>1162</v>
      </c>
      <c r="L20" s="39"/>
      <c r="M20" s="210">
        <v>2610</v>
      </c>
      <c r="N20" s="192"/>
      <c r="O20" s="189">
        <f t="shared" si="0"/>
        <v>3152.510000000002</v>
      </c>
    </row>
    <row r="21" spans="1:15" ht="22.05" hidden="1" customHeight="1" x14ac:dyDescent="0.2">
      <c r="A21" s="186">
        <v>45685</v>
      </c>
      <c r="B21" s="100" t="s">
        <v>45</v>
      </c>
      <c r="C21" s="122">
        <v>275215</v>
      </c>
      <c r="D21" s="122"/>
      <c r="E21" s="122" t="s">
        <v>567</v>
      </c>
      <c r="F21" s="22" t="s">
        <v>99</v>
      </c>
      <c r="G21" s="22"/>
      <c r="H21" s="21" t="s">
        <v>21</v>
      </c>
      <c r="I21" s="21" t="s">
        <v>81</v>
      </c>
      <c r="J21" s="21" t="s">
        <v>167</v>
      </c>
      <c r="K21" s="122" t="s">
        <v>1162</v>
      </c>
      <c r="L21" s="39"/>
      <c r="M21" s="208">
        <v>10384</v>
      </c>
      <c r="N21" s="198"/>
      <c r="O21" s="189">
        <f t="shared" si="0"/>
        <v>13536.510000000002</v>
      </c>
    </row>
    <row r="22" spans="1:15" ht="22.05" hidden="1" customHeight="1" x14ac:dyDescent="0.2">
      <c r="A22" s="186">
        <v>45685</v>
      </c>
      <c r="B22" s="100" t="s">
        <v>45</v>
      </c>
      <c r="C22" s="122">
        <v>275210</v>
      </c>
      <c r="D22" s="122"/>
      <c r="E22" s="122" t="s">
        <v>568</v>
      </c>
      <c r="F22" s="22" t="s">
        <v>99</v>
      </c>
      <c r="G22" s="22"/>
      <c r="H22" s="21" t="s">
        <v>21</v>
      </c>
      <c r="I22" s="21" t="s">
        <v>81</v>
      </c>
      <c r="J22" s="21" t="s">
        <v>167</v>
      </c>
      <c r="K22" s="122" t="s">
        <v>1162</v>
      </c>
      <c r="L22" s="39"/>
      <c r="M22" s="210">
        <v>5054</v>
      </c>
      <c r="N22" s="193"/>
      <c r="O22" s="189">
        <f t="shared" si="0"/>
        <v>18590.510000000002</v>
      </c>
    </row>
    <row r="23" spans="1:15" ht="22.05" hidden="1" customHeight="1" x14ac:dyDescent="0.2">
      <c r="A23" s="186">
        <v>45685</v>
      </c>
      <c r="B23" s="100" t="s">
        <v>45</v>
      </c>
      <c r="C23" s="122">
        <v>294899</v>
      </c>
      <c r="D23" s="122"/>
      <c r="E23" s="122" t="s">
        <v>567</v>
      </c>
      <c r="F23" s="22" t="s">
        <v>99</v>
      </c>
      <c r="G23" s="22"/>
      <c r="H23" s="21" t="s">
        <v>22</v>
      </c>
      <c r="I23" s="21" t="s">
        <v>103</v>
      </c>
      <c r="J23" s="21" t="s">
        <v>97</v>
      </c>
      <c r="K23" s="122" t="s">
        <v>1191</v>
      </c>
      <c r="L23" s="39"/>
      <c r="M23" s="208"/>
      <c r="N23" s="198">
        <v>10384</v>
      </c>
      <c r="O23" s="189">
        <f t="shared" si="0"/>
        <v>8206.510000000002</v>
      </c>
    </row>
    <row r="24" spans="1:15" ht="22.05" hidden="1" customHeight="1" x14ac:dyDescent="0.2">
      <c r="A24" s="186">
        <v>45685</v>
      </c>
      <c r="B24" s="100" t="s">
        <v>45</v>
      </c>
      <c r="C24" s="122">
        <v>316447</v>
      </c>
      <c r="D24" s="122"/>
      <c r="E24" s="122" t="s">
        <v>835</v>
      </c>
      <c r="F24" s="22" t="s">
        <v>99</v>
      </c>
      <c r="G24" s="22"/>
      <c r="H24" s="21" t="s">
        <v>22</v>
      </c>
      <c r="I24" s="21" t="s">
        <v>56</v>
      </c>
      <c r="J24" s="21" t="s">
        <v>90</v>
      </c>
      <c r="K24" s="122" t="s">
        <v>1191</v>
      </c>
      <c r="L24" s="39"/>
      <c r="M24" s="210"/>
      <c r="N24" s="193">
        <v>2610</v>
      </c>
      <c r="O24" s="189">
        <f t="shared" si="0"/>
        <v>5596.510000000002</v>
      </c>
    </row>
    <row r="25" spans="1:15" ht="22.05" hidden="1" customHeight="1" thickBot="1" x14ac:dyDescent="0.25">
      <c r="A25" s="358">
        <v>45685</v>
      </c>
      <c r="B25" s="385" t="s">
        <v>45</v>
      </c>
      <c r="C25" s="359">
        <v>318650</v>
      </c>
      <c r="D25" s="359"/>
      <c r="E25" s="359" t="s">
        <v>568</v>
      </c>
      <c r="F25" s="48" t="s">
        <v>99</v>
      </c>
      <c r="G25" s="48"/>
      <c r="H25" s="30" t="s">
        <v>22</v>
      </c>
      <c r="I25" s="30" t="s">
        <v>103</v>
      </c>
      <c r="J25" s="30" t="s">
        <v>98</v>
      </c>
      <c r="K25" s="359" t="s">
        <v>1191</v>
      </c>
      <c r="L25" s="375"/>
      <c r="M25" s="372"/>
      <c r="N25" s="364">
        <v>5054</v>
      </c>
      <c r="O25" s="507">
        <f t="shared" si="0"/>
        <v>542.51000000000204</v>
      </c>
    </row>
    <row r="26" spans="1:15" ht="22.05" hidden="1" customHeight="1" x14ac:dyDescent="0.2">
      <c r="A26" s="186">
        <v>45692</v>
      </c>
      <c r="B26" s="100" t="s">
        <v>45</v>
      </c>
      <c r="C26" s="122">
        <v>8412441</v>
      </c>
      <c r="D26" s="122"/>
      <c r="E26" s="122" t="s">
        <v>81</v>
      </c>
      <c r="F26" s="22" t="s">
        <v>99</v>
      </c>
      <c r="G26" s="22"/>
      <c r="H26" s="21" t="s">
        <v>21</v>
      </c>
      <c r="I26" s="21" t="s">
        <v>28</v>
      </c>
      <c r="J26" s="21" t="s">
        <v>123</v>
      </c>
      <c r="K26" s="122" t="s">
        <v>1190</v>
      </c>
      <c r="L26" s="39"/>
      <c r="M26" s="208">
        <v>8000</v>
      </c>
      <c r="N26" s="198"/>
      <c r="O26" s="189">
        <f t="shared" si="0"/>
        <v>8542.510000000002</v>
      </c>
    </row>
    <row r="27" spans="1:15" ht="22.05" hidden="1" customHeight="1" x14ac:dyDescent="0.2">
      <c r="A27" s="186">
        <v>45692</v>
      </c>
      <c r="B27" s="100" t="s">
        <v>45</v>
      </c>
      <c r="C27" s="122">
        <v>8412441</v>
      </c>
      <c r="D27" s="122"/>
      <c r="E27" s="122" t="s">
        <v>3504</v>
      </c>
      <c r="F27" s="22" t="s">
        <v>564</v>
      </c>
      <c r="G27" s="22"/>
      <c r="H27" s="21" t="s">
        <v>22</v>
      </c>
      <c r="I27" s="21" t="s">
        <v>124</v>
      </c>
      <c r="J27" s="21" t="s">
        <v>125</v>
      </c>
      <c r="K27" s="122" t="s">
        <v>638</v>
      </c>
      <c r="L27" s="39"/>
      <c r="M27" s="208"/>
      <c r="N27" s="198">
        <v>7980.42</v>
      </c>
      <c r="O27" s="189">
        <f t="shared" si="0"/>
        <v>562.09000000000196</v>
      </c>
    </row>
    <row r="28" spans="1:15" ht="22.05" hidden="1" customHeight="1" x14ac:dyDescent="0.2">
      <c r="A28" s="186">
        <v>45716</v>
      </c>
      <c r="B28" s="100" t="s">
        <v>45</v>
      </c>
      <c r="C28" s="122">
        <v>549347</v>
      </c>
      <c r="D28" s="122"/>
      <c r="E28" s="122" t="s">
        <v>1118</v>
      </c>
      <c r="F28" s="22" t="s">
        <v>99</v>
      </c>
      <c r="G28" s="22"/>
      <c r="H28" s="21" t="s">
        <v>21</v>
      </c>
      <c r="I28" s="21" t="s">
        <v>81</v>
      </c>
      <c r="J28" s="21" t="s">
        <v>167</v>
      </c>
      <c r="K28" s="122" t="s">
        <v>1162</v>
      </c>
      <c r="L28" s="39"/>
      <c r="M28" s="210">
        <v>1500</v>
      </c>
      <c r="N28" s="193"/>
      <c r="O28" s="189">
        <f t="shared" si="0"/>
        <v>2062.090000000002</v>
      </c>
    </row>
    <row r="29" spans="1:15" ht="22.05" hidden="1" customHeight="1" thickBot="1" x14ac:dyDescent="0.25">
      <c r="A29" s="358">
        <v>45716</v>
      </c>
      <c r="B29" s="385" t="s">
        <v>45</v>
      </c>
      <c r="C29" s="359">
        <v>72937</v>
      </c>
      <c r="D29" s="359"/>
      <c r="E29" s="359" t="s">
        <v>59</v>
      </c>
      <c r="F29" s="48" t="s">
        <v>99</v>
      </c>
      <c r="G29" s="48"/>
      <c r="H29" s="30" t="s">
        <v>22</v>
      </c>
      <c r="I29" s="30" t="s">
        <v>59</v>
      </c>
      <c r="J29" s="30" t="s">
        <v>59</v>
      </c>
      <c r="K29" s="359" t="s">
        <v>635</v>
      </c>
      <c r="L29" s="375"/>
      <c r="M29" s="372"/>
      <c r="N29" s="364">
        <v>1484</v>
      </c>
      <c r="O29" s="507">
        <f t="shared" si="0"/>
        <v>578.09000000000196</v>
      </c>
    </row>
    <row r="30" spans="1:15" ht="22.05" hidden="1" customHeight="1" x14ac:dyDescent="0.2">
      <c r="A30" s="186">
        <v>45719</v>
      </c>
      <c r="B30" s="100" t="s">
        <v>45</v>
      </c>
      <c r="C30" s="122">
        <v>8228303</v>
      </c>
      <c r="D30" s="122"/>
      <c r="E30" s="122" t="s">
        <v>81</v>
      </c>
      <c r="F30" s="22" t="s">
        <v>99</v>
      </c>
      <c r="G30" s="22"/>
      <c r="H30" s="21" t="s">
        <v>21</v>
      </c>
      <c r="I30" s="21" t="s">
        <v>28</v>
      </c>
      <c r="J30" s="21" t="s">
        <v>123</v>
      </c>
      <c r="K30" s="122" t="s">
        <v>1190</v>
      </c>
      <c r="L30" s="39"/>
      <c r="M30" s="210">
        <v>8000</v>
      </c>
      <c r="N30" s="193"/>
      <c r="O30" s="189">
        <f t="shared" si="0"/>
        <v>8578.090000000002</v>
      </c>
    </row>
    <row r="31" spans="1:15" ht="22.05" hidden="1" customHeight="1" x14ac:dyDescent="0.2">
      <c r="A31" s="186">
        <v>45719</v>
      </c>
      <c r="B31" s="100" t="s">
        <v>45</v>
      </c>
      <c r="C31" s="122">
        <v>424038</v>
      </c>
      <c r="D31" s="122"/>
      <c r="E31" s="122" t="s">
        <v>3501</v>
      </c>
      <c r="F31" s="22" t="s">
        <v>564</v>
      </c>
      <c r="G31" s="22"/>
      <c r="H31" s="21" t="s">
        <v>22</v>
      </c>
      <c r="I31" s="21" t="s">
        <v>124</v>
      </c>
      <c r="J31" s="21" t="s">
        <v>125</v>
      </c>
      <c r="K31" s="122" t="s">
        <v>638</v>
      </c>
      <c r="L31" s="39"/>
      <c r="M31" s="208"/>
      <c r="N31" s="198">
        <v>7980.42</v>
      </c>
      <c r="O31" s="189">
        <f t="shared" si="0"/>
        <v>597.67000000000189</v>
      </c>
    </row>
    <row r="32" spans="1:15" ht="22.05" hidden="1" customHeight="1" x14ac:dyDescent="0.2">
      <c r="A32" s="186">
        <v>45722</v>
      </c>
      <c r="B32" s="100" t="s">
        <v>45</v>
      </c>
      <c r="C32" s="122">
        <v>684462</v>
      </c>
      <c r="D32" s="122"/>
      <c r="E32" s="122" t="s">
        <v>608</v>
      </c>
      <c r="F32" s="22" t="s">
        <v>77</v>
      </c>
      <c r="G32" s="22"/>
      <c r="H32" s="21" t="s">
        <v>22</v>
      </c>
      <c r="I32" s="21" t="s">
        <v>124</v>
      </c>
      <c r="J32" s="21" t="s">
        <v>125</v>
      </c>
      <c r="K32" s="122" t="s">
        <v>611</v>
      </c>
      <c r="L32" s="39"/>
      <c r="M32" s="208"/>
      <c r="N32" s="198">
        <v>370</v>
      </c>
      <c r="O32" s="189">
        <f t="shared" si="0"/>
        <v>227.67000000000189</v>
      </c>
    </row>
    <row r="33" spans="1:15" ht="22.05" hidden="1" customHeight="1" x14ac:dyDescent="0.2">
      <c r="A33" s="186">
        <v>45728</v>
      </c>
      <c r="B33" s="100" t="s">
        <v>45</v>
      </c>
      <c r="C33" s="122">
        <v>276508</v>
      </c>
      <c r="D33" s="122"/>
      <c r="E33" s="122" t="s">
        <v>81</v>
      </c>
      <c r="F33" s="22" t="s">
        <v>99</v>
      </c>
      <c r="G33" s="22"/>
      <c r="H33" s="21" t="s">
        <v>21</v>
      </c>
      <c r="I33" s="21" t="s">
        <v>28</v>
      </c>
      <c r="J33" s="21" t="s">
        <v>123</v>
      </c>
      <c r="K33" s="122" t="s">
        <v>1190</v>
      </c>
      <c r="L33" s="39"/>
      <c r="M33" s="208">
        <v>700</v>
      </c>
      <c r="N33" s="198"/>
      <c r="O33" s="189">
        <f t="shared" si="0"/>
        <v>927.67000000000189</v>
      </c>
    </row>
    <row r="34" spans="1:15" ht="22.05" hidden="1" customHeight="1" x14ac:dyDescent="0.2">
      <c r="A34" s="186">
        <v>45728</v>
      </c>
      <c r="B34" s="100" t="s">
        <v>45</v>
      </c>
      <c r="C34" s="122">
        <v>119495</v>
      </c>
      <c r="D34" s="122"/>
      <c r="E34" s="122" t="s">
        <v>3502</v>
      </c>
      <c r="F34" s="22" t="s">
        <v>99</v>
      </c>
      <c r="G34" s="22"/>
      <c r="H34" s="21" t="s">
        <v>22</v>
      </c>
      <c r="I34" s="21" t="s">
        <v>124</v>
      </c>
      <c r="J34" s="21" t="s">
        <v>125</v>
      </c>
      <c r="K34" s="122" t="s">
        <v>611</v>
      </c>
      <c r="L34" s="39"/>
      <c r="M34" s="210"/>
      <c r="N34" s="193">
        <v>670</v>
      </c>
      <c r="O34" s="189">
        <f t="shared" si="0"/>
        <v>257.67000000000189</v>
      </c>
    </row>
    <row r="35" spans="1:15" ht="22.05" hidden="1" customHeight="1" x14ac:dyDescent="0.2">
      <c r="A35" s="186">
        <v>45728</v>
      </c>
      <c r="B35" s="100" t="s">
        <v>45</v>
      </c>
      <c r="C35" s="122">
        <v>279694</v>
      </c>
      <c r="D35" s="122"/>
      <c r="E35" s="122" t="s">
        <v>81</v>
      </c>
      <c r="F35" s="22" t="s">
        <v>99</v>
      </c>
      <c r="G35" s="22"/>
      <c r="H35" s="21" t="s">
        <v>21</v>
      </c>
      <c r="I35" s="21" t="s">
        <v>28</v>
      </c>
      <c r="J35" s="21" t="s">
        <v>123</v>
      </c>
      <c r="K35" s="122" t="s">
        <v>1190</v>
      </c>
      <c r="L35" s="39"/>
      <c r="M35" s="208">
        <v>1000</v>
      </c>
      <c r="N35" s="198"/>
      <c r="O35" s="189">
        <f t="shared" si="0"/>
        <v>1257.6700000000019</v>
      </c>
    </row>
    <row r="36" spans="1:15" ht="22.05" hidden="1" customHeight="1" x14ac:dyDescent="0.2">
      <c r="A36" s="186">
        <v>45728</v>
      </c>
      <c r="B36" s="100" t="s">
        <v>45</v>
      </c>
      <c r="C36" s="122">
        <v>121930</v>
      </c>
      <c r="D36" s="122"/>
      <c r="E36" s="122" t="s">
        <v>3502</v>
      </c>
      <c r="F36" s="22" t="s">
        <v>99</v>
      </c>
      <c r="G36" s="22"/>
      <c r="H36" s="21" t="s">
        <v>22</v>
      </c>
      <c r="I36" s="21" t="s">
        <v>124</v>
      </c>
      <c r="J36" s="21" t="s">
        <v>125</v>
      </c>
      <c r="K36" s="122" t="s">
        <v>611</v>
      </c>
      <c r="L36" s="39"/>
      <c r="M36" s="210"/>
      <c r="N36" s="195">
        <v>1000</v>
      </c>
      <c r="O36" s="189">
        <f t="shared" si="0"/>
        <v>257.67000000000189</v>
      </c>
    </row>
    <row r="37" spans="1:15" ht="22.05" hidden="1" customHeight="1" x14ac:dyDescent="0.2">
      <c r="A37" s="186">
        <v>45734</v>
      </c>
      <c r="B37" s="100" t="s">
        <v>45</v>
      </c>
      <c r="C37" s="122">
        <v>751830</v>
      </c>
      <c r="D37" s="122"/>
      <c r="E37" s="122" t="s">
        <v>81</v>
      </c>
      <c r="F37" s="22" t="s">
        <v>99</v>
      </c>
      <c r="G37" s="22"/>
      <c r="H37" s="21" t="s">
        <v>21</v>
      </c>
      <c r="I37" s="21" t="s">
        <v>28</v>
      </c>
      <c r="J37" s="21" t="s">
        <v>123</v>
      </c>
      <c r="K37" s="122" t="s">
        <v>1190</v>
      </c>
      <c r="L37" s="39"/>
      <c r="M37" s="210">
        <v>500</v>
      </c>
      <c r="N37" s="195"/>
      <c r="O37" s="189">
        <f t="shared" si="0"/>
        <v>757.67000000000189</v>
      </c>
    </row>
    <row r="38" spans="1:15" ht="22.05" hidden="1" customHeight="1" thickBot="1" x14ac:dyDescent="0.25">
      <c r="A38" s="358">
        <v>45734</v>
      </c>
      <c r="B38" s="385" t="s">
        <v>45</v>
      </c>
      <c r="C38" s="359">
        <v>381511</v>
      </c>
      <c r="D38" s="359"/>
      <c r="E38" s="359" t="s">
        <v>3502</v>
      </c>
      <c r="F38" s="48" t="s">
        <v>99</v>
      </c>
      <c r="G38" s="48"/>
      <c r="H38" s="30" t="s">
        <v>22</v>
      </c>
      <c r="I38" s="30" t="s">
        <v>124</v>
      </c>
      <c r="J38" s="30" t="s">
        <v>125</v>
      </c>
      <c r="K38" s="359" t="s">
        <v>611</v>
      </c>
      <c r="L38" s="375"/>
      <c r="M38" s="406"/>
      <c r="N38" s="388">
        <v>500</v>
      </c>
      <c r="O38" s="507">
        <f t="shared" si="0"/>
        <v>257.67000000000189</v>
      </c>
    </row>
    <row r="39" spans="1:15" ht="22.05" hidden="1" customHeight="1" x14ac:dyDescent="0.2">
      <c r="A39" s="186">
        <v>45771</v>
      </c>
      <c r="B39" s="100" t="s">
        <v>45</v>
      </c>
      <c r="C39" s="122">
        <v>8857167</v>
      </c>
      <c r="D39" s="122"/>
      <c r="E39" s="122" t="s">
        <v>81</v>
      </c>
      <c r="F39" s="22" t="s">
        <v>99</v>
      </c>
      <c r="G39" s="22"/>
      <c r="H39" s="21" t="s">
        <v>21</v>
      </c>
      <c r="I39" s="21" t="s">
        <v>28</v>
      </c>
      <c r="J39" s="21" t="s">
        <v>123</v>
      </c>
      <c r="K39" s="122" t="s">
        <v>1190</v>
      </c>
      <c r="L39" s="39"/>
      <c r="M39" s="210">
        <v>8600</v>
      </c>
      <c r="N39" s="193"/>
      <c r="O39" s="189">
        <f t="shared" si="0"/>
        <v>8857.6700000000019</v>
      </c>
    </row>
    <row r="40" spans="1:15" ht="22.05" hidden="1" customHeight="1" x14ac:dyDescent="0.2">
      <c r="A40" s="186">
        <v>45771</v>
      </c>
      <c r="B40" s="100" t="s">
        <v>45</v>
      </c>
      <c r="C40" s="122">
        <v>278221</v>
      </c>
      <c r="D40" s="122"/>
      <c r="E40" s="122" t="s">
        <v>81</v>
      </c>
      <c r="F40" s="22" t="s">
        <v>99</v>
      </c>
      <c r="G40" s="22"/>
      <c r="H40" s="21" t="s">
        <v>21</v>
      </c>
      <c r="I40" s="21" t="s">
        <v>28</v>
      </c>
      <c r="J40" s="21" t="s">
        <v>123</v>
      </c>
      <c r="K40" s="122" t="s">
        <v>1190</v>
      </c>
      <c r="L40" s="39"/>
      <c r="M40" s="210">
        <v>650</v>
      </c>
      <c r="N40" s="193"/>
      <c r="O40" s="189">
        <f t="shared" si="0"/>
        <v>9507.6700000000019</v>
      </c>
    </row>
    <row r="41" spans="1:15" ht="22.05" hidden="1" customHeight="1" x14ac:dyDescent="0.2">
      <c r="A41" s="186">
        <v>45771</v>
      </c>
      <c r="B41" s="100" t="s">
        <v>45</v>
      </c>
      <c r="C41" s="122">
        <v>4794454</v>
      </c>
      <c r="D41" s="122"/>
      <c r="E41" s="122" t="s">
        <v>99</v>
      </c>
      <c r="F41" s="22" t="s">
        <v>99</v>
      </c>
      <c r="G41" s="22"/>
      <c r="H41" s="21" t="s">
        <v>22</v>
      </c>
      <c r="I41" s="21" t="s">
        <v>124</v>
      </c>
      <c r="J41" s="21" t="s">
        <v>125</v>
      </c>
      <c r="K41" s="122" t="s">
        <v>4127</v>
      </c>
      <c r="L41" s="39"/>
      <c r="M41" s="210"/>
      <c r="N41" s="193">
        <v>6830</v>
      </c>
      <c r="O41" s="189">
        <f t="shared" si="0"/>
        <v>2677.6700000000019</v>
      </c>
    </row>
    <row r="42" spans="1:15" ht="22.05" hidden="1" customHeight="1" x14ac:dyDescent="0.2">
      <c r="A42" s="186">
        <v>45771</v>
      </c>
      <c r="B42" s="100" t="s">
        <v>45</v>
      </c>
      <c r="C42" s="122">
        <v>277512</v>
      </c>
      <c r="D42" s="122"/>
      <c r="E42" s="122" t="s">
        <v>99</v>
      </c>
      <c r="F42" s="22" t="s">
        <v>99</v>
      </c>
      <c r="G42" s="22"/>
      <c r="H42" s="21" t="s">
        <v>22</v>
      </c>
      <c r="I42" s="21" t="s">
        <v>124</v>
      </c>
      <c r="J42" s="21" t="s">
        <v>125</v>
      </c>
      <c r="K42" s="122" t="s">
        <v>4127</v>
      </c>
      <c r="L42" s="39"/>
      <c r="M42" s="208"/>
      <c r="N42" s="198">
        <v>2500</v>
      </c>
      <c r="O42" s="189">
        <f t="shared" si="0"/>
        <v>177.67000000000189</v>
      </c>
    </row>
    <row r="43" spans="1:15" ht="22.05" hidden="1" customHeight="1" x14ac:dyDescent="0.2">
      <c r="A43" s="186">
        <v>45776</v>
      </c>
      <c r="B43" s="100" t="s">
        <v>45</v>
      </c>
      <c r="C43" s="122">
        <v>334470</v>
      </c>
      <c r="D43" s="122"/>
      <c r="E43" s="122" t="s">
        <v>567</v>
      </c>
      <c r="F43" s="22" t="s">
        <v>99</v>
      </c>
      <c r="G43" s="22"/>
      <c r="H43" s="21" t="s">
        <v>21</v>
      </c>
      <c r="I43" s="21" t="s">
        <v>81</v>
      </c>
      <c r="J43" s="21" t="s">
        <v>167</v>
      </c>
      <c r="K43" s="122" t="s">
        <v>1162</v>
      </c>
      <c r="L43" s="39"/>
      <c r="M43" s="210">
        <v>5193</v>
      </c>
      <c r="N43" s="193"/>
      <c r="O43" s="189">
        <f t="shared" si="0"/>
        <v>5370.6700000000019</v>
      </c>
    </row>
    <row r="44" spans="1:15" ht="22.05" hidden="1" customHeight="1" x14ac:dyDescent="0.2">
      <c r="A44" s="186">
        <v>45776</v>
      </c>
      <c r="B44" s="100" t="s">
        <v>45</v>
      </c>
      <c r="C44" s="122">
        <v>339172</v>
      </c>
      <c r="D44" s="122"/>
      <c r="E44" s="122" t="s">
        <v>567</v>
      </c>
      <c r="F44" s="22" t="s">
        <v>99</v>
      </c>
      <c r="G44" s="22"/>
      <c r="H44" s="21" t="s">
        <v>22</v>
      </c>
      <c r="I44" s="21" t="s">
        <v>103</v>
      </c>
      <c r="J44" s="21" t="s">
        <v>97</v>
      </c>
      <c r="K44" s="122" t="s">
        <v>1191</v>
      </c>
      <c r="L44" s="39"/>
      <c r="M44" s="208"/>
      <c r="N44" s="198">
        <v>5193</v>
      </c>
      <c r="O44" s="189">
        <f t="shared" si="0"/>
        <v>177.67000000000189</v>
      </c>
    </row>
    <row r="45" spans="1:15" ht="22.05" hidden="1" customHeight="1" x14ac:dyDescent="0.2">
      <c r="A45" s="186">
        <v>45777</v>
      </c>
      <c r="B45" s="100" t="s">
        <v>45</v>
      </c>
      <c r="C45" s="122">
        <v>815316</v>
      </c>
      <c r="D45" s="122"/>
      <c r="E45" s="122" t="s">
        <v>1118</v>
      </c>
      <c r="F45" s="22" t="s">
        <v>99</v>
      </c>
      <c r="G45" s="22"/>
      <c r="H45" s="21" t="s">
        <v>21</v>
      </c>
      <c r="I45" s="21" t="s">
        <v>81</v>
      </c>
      <c r="J45" s="21" t="s">
        <v>167</v>
      </c>
      <c r="K45" s="122" t="s">
        <v>1162</v>
      </c>
      <c r="L45" s="39"/>
      <c r="M45" s="210">
        <v>12200</v>
      </c>
      <c r="N45" s="193"/>
      <c r="O45" s="189">
        <f t="shared" si="0"/>
        <v>12377.670000000002</v>
      </c>
    </row>
    <row r="46" spans="1:15" ht="22.05" hidden="1" customHeight="1" thickBot="1" x14ac:dyDescent="0.25">
      <c r="A46" s="358">
        <v>45777</v>
      </c>
      <c r="B46" s="385" t="s">
        <v>45</v>
      </c>
      <c r="C46" s="359">
        <v>114604</v>
      </c>
      <c r="D46" s="359" t="s">
        <v>3405</v>
      </c>
      <c r="E46" s="359" t="s">
        <v>3503</v>
      </c>
      <c r="F46" s="48" t="s">
        <v>99</v>
      </c>
      <c r="G46" s="48"/>
      <c r="H46" s="30" t="s">
        <v>22</v>
      </c>
      <c r="I46" s="30" t="s">
        <v>59</v>
      </c>
      <c r="J46" s="30" t="s">
        <v>59</v>
      </c>
      <c r="K46" s="359" t="s">
        <v>635</v>
      </c>
      <c r="L46" s="375"/>
      <c r="M46" s="406"/>
      <c r="N46" s="388">
        <v>12028</v>
      </c>
      <c r="O46" s="507">
        <f t="shared" si="0"/>
        <v>349.67000000000189</v>
      </c>
    </row>
    <row r="47" spans="1:15" ht="22.05" hidden="1" customHeight="1" x14ac:dyDescent="0.2">
      <c r="A47" s="186">
        <v>45785</v>
      </c>
      <c r="B47" s="100" t="s">
        <v>45</v>
      </c>
      <c r="C47" s="122">
        <v>591971</v>
      </c>
      <c r="D47" s="122"/>
      <c r="E47" s="122" t="s">
        <v>567</v>
      </c>
      <c r="F47" s="22" t="s">
        <v>99</v>
      </c>
      <c r="G47" s="22"/>
      <c r="H47" s="21" t="s">
        <v>21</v>
      </c>
      <c r="I47" s="21" t="s">
        <v>81</v>
      </c>
      <c r="J47" s="21" t="s">
        <v>167</v>
      </c>
      <c r="K47" s="122" t="s">
        <v>1162</v>
      </c>
      <c r="L47" s="39"/>
      <c r="M47" s="210">
        <v>11710</v>
      </c>
      <c r="N47" s="193"/>
      <c r="O47" s="189">
        <f t="shared" si="0"/>
        <v>12059.670000000002</v>
      </c>
    </row>
    <row r="48" spans="1:15" ht="22.05" hidden="1" customHeight="1" x14ac:dyDescent="0.2">
      <c r="A48" s="186">
        <v>45785</v>
      </c>
      <c r="B48" s="100" t="s">
        <v>45</v>
      </c>
      <c r="C48" s="122">
        <v>591972</v>
      </c>
      <c r="D48" s="122"/>
      <c r="E48" s="122" t="s">
        <v>568</v>
      </c>
      <c r="F48" s="22" t="s">
        <v>99</v>
      </c>
      <c r="G48" s="41"/>
      <c r="H48" s="21" t="s">
        <v>21</v>
      </c>
      <c r="I48" s="21" t="s">
        <v>81</v>
      </c>
      <c r="J48" s="21" t="s">
        <v>167</v>
      </c>
      <c r="K48" s="122" t="s">
        <v>1162</v>
      </c>
      <c r="L48" s="49"/>
      <c r="M48" s="208">
        <v>5064</v>
      </c>
      <c r="N48" s="198"/>
      <c r="O48" s="189">
        <f t="shared" si="0"/>
        <v>17123.670000000002</v>
      </c>
    </row>
    <row r="49" spans="1:15" ht="22.05" hidden="1" customHeight="1" x14ac:dyDescent="0.2">
      <c r="A49" s="186">
        <v>45785</v>
      </c>
      <c r="B49" s="100" t="s">
        <v>45</v>
      </c>
      <c r="C49" s="122">
        <v>596111</v>
      </c>
      <c r="D49" s="122"/>
      <c r="E49" s="122" t="s">
        <v>567</v>
      </c>
      <c r="F49" s="22" t="s">
        <v>99</v>
      </c>
      <c r="G49" s="41"/>
      <c r="H49" s="21" t="s">
        <v>22</v>
      </c>
      <c r="I49" s="21" t="s">
        <v>103</v>
      </c>
      <c r="J49" s="21" t="s">
        <v>97</v>
      </c>
      <c r="K49" s="122" t="s">
        <v>1191</v>
      </c>
      <c r="L49" s="49"/>
      <c r="M49" s="208"/>
      <c r="N49" s="198">
        <v>11710</v>
      </c>
      <c r="O49" s="189">
        <f t="shared" si="0"/>
        <v>5413.6700000000019</v>
      </c>
    </row>
    <row r="50" spans="1:15" ht="22.05" hidden="1" customHeight="1" x14ac:dyDescent="0.2">
      <c r="A50" s="186">
        <v>45785</v>
      </c>
      <c r="B50" s="100" t="s">
        <v>45</v>
      </c>
      <c r="C50" s="122">
        <v>597233</v>
      </c>
      <c r="D50" s="122"/>
      <c r="E50" s="122" t="s">
        <v>568</v>
      </c>
      <c r="F50" s="22" t="s">
        <v>99</v>
      </c>
      <c r="G50" s="41"/>
      <c r="H50" s="21" t="s">
        <v>22</v>
      </c>
      <c r="I50" s="21" t="s">
        <v>103</v>
      </c>
      <c r="J50" s="21" t="s">
        <v>98</v>
      </c>
      <c r="K50" s="122" t="s">
        <v>1191</v>
      </c>
      <c r="L50" s="49"/>
      <c r="M50" s="210"/>
      <c r="N50" s="193">
        <v>5064</v>
      </c>
      <c r="O50" s="189">
        <f t="shared" si="0"/>
        <v>349.67000000000189</v>
      </c>
    </row>
    <row r="51" spans="1:15" ht="22.05" hidden="1" customHeight="1" x14ac:dyDescent="0.2">
      <c r="A51" s="186">
        <v>45797</v>
      </c>
      <c r="B51" s="100" t="s">
        <v>45</v>
      </c>
      <c r="C51" s="122">
        <v>476045</v>
      </c>
      <c r="D51" s="122"/>
      <c r="E51" s="122" t="s">
        <v>1118</v>
      </c>
      <c r="F51" s="22" t="s">
        <v>99</v>
      </c>
      <c r="G51" s="41"/>
      <c r="H51" s="21" t="s">
        <v>21</v>
      </c>
      <c r="I51" s="21" t="s">
        <v>81</v>
      </c>
      <c r="J51" s="21" t="s">
        <v>167</v>
      </c>
      <c r="K51" s="122" t="s">
        <v>1162</v>
      </c>
      <c r="L51" s="39"/>
      <c r="M51" s="210">
        <v>13500</v>
      </c>
      <c r="N51" s="193"/>
      <c r="O51" s="189">
        <f t="shared" si="0"/>
        <v>13849.670000000002</v>
      </c>
    </row>
    <row r="52" spans="1:15" ht="22.05" hidden="1" customHeight="1" x14ac:dyDescent="0.2">
      <c r="A52" s="186">
        <v>45798</v>
      </c>
      <c r="B52" s="100" t="s">
        <v>45</v>
      </c>
      <c r="C52" s="122">
        <v>27107</v>
      </c>
      <c r="D52" s="123"/>
      <c r="E52" s="122" t="s">
        <v>4106</v>
      </c>
      <c r="F52" s="22" t="s">
        <v>99</v>
      </c>
      <c r="G52" s="41"/>
      <c r="H52" s="21" t="s">
        <v>22</v>
      </c>
      <c r="I52" s="21" t="s">
        <v>59</v>
      </c>
      <c r="J52" s="21" t="s">
        <v>59</v>
      </c>
      <c r="K52" s="122" t="s">
        <v>635</v>
      </c>
      <c r="L52" s="39"/>
      <c r="M52" s="210"/>
      <c r="N52" s="193">
        <v>980</v>
      </c>
      <c r="O52" s="189">
        <f t="shared" si="0"/>
        <v>12869.670000000002</v>
      </c>
    </row>
    <row r="53" spans="1:15" ht="22.05" hidden="1" customHeight="1" thickBot="1" x14ac:dyDescent="0.25">
      <c r="A53" s="358">
        <v>45798</v>
      </c>
      <c r="B53" s="385" t="s">
        <v>45</v>
      </c>
      <c r="C53" s="359">
        <v>28493</v>
      </c>
      <c r="D53" s="360" t="s">
        <v>3414</v>
      </c>
      <c r="E53" s="359" t="s">
        <v>3503</v>
      </c>
      <c r="F53" s="48" t="s">
        <v>99</v>
      </c>
      <c r="G53" s="50"/>
      <c r="H53" s="30" t="s">
        <v>22</v>
      </c>
      <c r="I53" s="30" t="s">
        <v>59</v>
      </c>
      <c r="J53" s="30" t="s">
        <v>59</v>
      </c>
      <c r="K53" s="359" t="s">
        <v>635</v>
      </c>
      <c r="L53" s="375"/>
      <c r="M53" s="406"/>
      <c r="N53" s="388">
        <v>12256</v>
      </c>
      <c r="O53" s="507">
        <f t="shared" si="0"/>
        <v>613.67000000000189</v>
      </c>
    </row>
    <row r="54" spans="1:15" ht="22.05" hidden="1" customHeight="1" x14ac:dyDescent="0.2">
      <c r="A54" s="186">
        <v>45819</v>
      </c>
      <c r="B54" s="100" t="s">
        <v>45</v>
      </c>
      <c r="C54" s="122">
        <v>214016</v>
      </c>
      <c r="D54" s="123"/>
      <c r="E54" s="122" t="s">
        <v>567</v>
      </c>
      <c r="F54" s="22" t="s">
        <v>99</v>
      </c>
      <c r="G54" s="41"/>
      <c r="H54" s="21" t="s">
        <v>21</v>
      </c>
      <c r="I54" s="21" t="s">
        <v>81</v>
      </c>
      <c r="J54" s="21" t="s">
        <v>167</v>
      </c>
      <c r="K54" s="122" t="s">
        <v>1162</v>
      </c>
      <c r="L54" s="39"/>
      <c r="M54" s="210">
        <v>27445</v>
      </c>
      <c r="N54" s="193"/>
      <c r="O54" s="189">
        <f t="shared" si="0"/>
        <v>28058.670000000002</v>
      </c>
    </row>
    <row r="55" spans="1:15" ht="22.05" hidden="1" customHeight="1" x14ac:dyDescent="0.2">
      <c r="A55" s="186">
        <v>45819</v>
      </c>
      <c r="B55" s="100" t="s">
        <v>45</v>
      </c>
      <c r="C55" s="122">
        <v>219284</v>
      </c>
      <c r="D55" s="122"/>
      <c r="E55" s="122" t="s">
        <v>567</v>
      </c>
      <c r="F55" s="22" t="s">
        <v>99</v>
      </c>
      <c r="G55" s="41"/>
      <c r="H55" s="21" t="s">
        <v>22</v>
      </c>
      <c r="I55" s="21" t="s">
        <v>103</v>
      </c>
      <c r="J55" s="21" t="s">
        <v>97</v>
      </c>
      <c r="K55" s="122" t="s">
        <v>5035</v>
      </c>
      <c r="L55" s="39"/>
      <c r="M55" s="210"/>
      <c r="N55" s="193">
        <v>27445</v>
      </c>
      <c r="O55" s="189">
        <f t="shared" si="0"/>
        <v>613.67000000000189</v>
      </c>
    </row>
    <row r="56" spans="1:15" ht="22.05" hidden="1" customHeight="1" x14ac:dyDescent="0.2">
      <c r="A56" s="186">
        <v>45824</v>
      </c>
      <c r="B56" s="100" t="s">
        <v>45</v>
      </c>
      <c r="C56" s="122"/>
      <c r="D56" s="122" t="s">
        <v>5034</v>
      </c>
      <c r="E56" s="122" t="s">
        <v>81</v>
      </c>
      <c r="F56" s="22" t="s">
        <v>99</v>
      </c>
      <c r="G56" s="41"/>
      <c r="H56" s="21" t="s">
        <v>21</v>
      </c>
      <c r="I56" s="21" t="s">
        <v>28</v>
      </c>
      <c r="J56" s="21" t="s">
        <v>123</v>
      </c>
      <c r="K56" s="122" t="s">
        <v>1190</v>
      </c>
      <c r="L56" s="39"/>
      <c r="M56" s="204">
        <v>1300</v>
      </c>
      <c r="N56" s="193"/>
      <c r="O56" s="189">
        <f t="shared" si="0"/>
        <v>1913.6700000000019</v>
      </c>
    </row>
    <row r="57" spans="1:15" ht="22.05" hidden="1" customHeight="1" x14ac:dyDescent="0.2">
      <c r="A57" s="186">
        <v>45824</v>
      </c>
      <c r="B57" s="100" t="s">
        <v>45</v>
      </c>
      <c r="C57" s="122"/>
      <c r="D57" s="122" t="s">
        <v>5034</v>
      </c>
      <c r="E57" s="122" t="s">
        <v>81</v>
      </c>
      <c r="F57" s="22" t="s">
        <v>99</v>
      </c>
      <c r="G57" s="41"/>
      <c r="H57" s="21" t="s">
        <v>21</v>
      </c>
      <c r="I57" s="21" t="s">
        <v>28</v>
      </c>
      <c r="J57" s="21" t="s">
        <v>123</v>
      </c>
      <c r="K57" s="122" t="s">
        <v>1190</v>
      </c>
      <c r="L57" s="39"/>
      <c r="M57" s="204">
        <v>1300</v>
      </c>
      <c r="N57" s="193"/>
      <c r="O57" s="189">
        <f t="shared" si="0"/>
        <v>3213.6700000000019</v>
      </c>
    </row>
    <row r="58" spans="1:15" ht="22.05" hidden="1" customHeight="1" x14ac:dyDescent="0.2">
      <c r="A58" s="186">
        <v>45824</v>
      </c>
      <c r="B58" s="100" t="s">
        <v>45</v>
      </c>
      <c r="C58" s="122"/>
      <c r="D58" s="122"/>
      <c r="E58" s="122" t="s">
        <v>3502</v>
      </c>
      <c r="F58" s="22" t="s">
        <v>99</v>
      </c>
      <c r="G58" s="41"/>
      <c r="H58" s="21" t="s">
        <v>22</v>
      </c>
      <c r="I58" s="21" t="s">
        <v>124</v>
      </c>
      <c r="J58" s="21" t="s">
        <v>125</v>
      </c>
      <c r="K58" s="122" t="s">
        <v>611</v>
      </c>
      <c r="L58" s="39"/>
      <c r="M58" s="204"/>
      <c r="N58" s="193">
        <v>2600</v>
      </c>
      <c r="O58" s="189">
        <f t="shared" si="0"/>
        <v>613.67000000000189</v>
      </c>
    </row>
    <row r="59" spans="1:15" ht="22.05" hidden="1" customHeight="1" x14ac:dyDescent="0.2">
      <c r="A59" s="186">
        <v>45831</v>
      </c>
      <c r="B59" s="100" t="s">
        <v>45</v>
      </c>
      <c r="C59" s="122">
        <v>7295716361</v>
      </c>
      <c r="D59" s="122" t="s">
        <v>1133</v>
      </c>
      <c r="E59" s="122" t="s">
        <v>1118</v>
      </c>
      <c r="F59" s="22" t="s">
        <v>99</v>
      </c>
      <c r="G59" s="41"/>
      <c r="H59" s="21" t="s">
        <v>21</v>
      </c>
      <c r="I59" s="21" t="s">
        <v>81</v>
      </c>
      <c r="J59" s="21" t="s">
        <v>168</v>
      </c>
      <c r="K59" s="122" t="s">
        <v>1162</v>
      </c>
      <c r="L59" s="39"/>
      <c r="M59" s="210">
        <v>1500</v>
      </c>
      <c r="N59" s="193"/>
      <c r="O59" s="189">
        <f t="shared" si="0"/>
        <v>2113.6700000000019</v>
      </c>
    </row>
    <row r="60" spans="1:15" ht="22.05" hidden="1" customHeight="1" x14ac:dyDescent="0.2">
      <c r="A60" s="186">
        <v>45831</v>
      </c>
      <c r="B60" s="100" t="s">
        <v>45</v>
      </c>
      <c r="C60" s="122">
        <v>80705</v>
      </c>
      <c r="D60" s="122"/>
      <c r="E60" s="122" t="s">
        <v>5022</v>
      </c>
      <c r="F60" s="22" t="s">
        <v>99</v>
      </c>
      <c r="G60" s="41"/>
      <c r="H60" s="21" t="s">
        <v>22</v>
      </c>
      <c r="I60" s="21" t="s">
        <v>59</v>
      </c>
      <c r="J60" s="21" t="s">
        <v>59</v>
      </c>
      <c r="K60" s="122" t="s">
        <v>635</v>
      </c>
      <c r="L60" s="39"/>
      <c r="M60" s="204"/>
      <c r="N60" s="193">
        <v>1200</v>
      </c>
      <c r="O60" s="189">
        <f t="shared" si="0"/>
        <v>913.67000000000189</v>
      </c>
    </row>
    <row r="61" spans="1:15" ht="22.05" hidden="1" customHeight="1" x14ac:dyDescent="0.2">
      <c r="A61" s="186">
        <v>45832</v>
      </c>
      <c r="B61" s="100" t="s">
        <v>45</v>
      </c>
      <c r="C61" s="122">
        <v>293137</v>
      </c>
      <c r="D61" s="122"/>
      <c r="E61" s="122" t="s">
        <v>5734</v>
      </c>
      <c r="F61" s="22" t="s">
        <v>77</v>
      </c>
      <c r="G61" s="41"/>
      <c r="H61" s="21" t="s">
        <v>21</v>
      </c>
      <c r="I61" s="21" t="s">
        <v>28</v>
      </c>
      <c r="J61" s="21" t="s">
        <v>123</v>
      </c>
      <c r="K61" s="122" t="s">
        <v>5736</v>
      </c>
      <c r="L61" s="39"/>
      <c r="M61" s="204">
        <v>0.01</v>
      </c>
      <c r="N61" s="193"/>
      <c r="O61" s="189">
        <f t="shared" si="0"/>
        <v>913.68000000000188</v>
      </c>
    </row>
    <row r="62" spans="1:15" ht="22.05" hidden="1" customHeight="1" x14ac:dyDescent="0.2">
      <c r="A62" s="186">
        <v>45832</v>
      </c>
      <c r="B62" s="100" t="s">
        <v>45</v>
      </c>
      <c r="C62" s="122">
        <v>307047</v>
      </c>
      <c r="D62" s="122"/>
      <c r="E62" s="122" t="s">
        <v>5734</v>
      </c>
      <c r="F62" s="22" t="s">
        <v>77</v>
      </c>
      <c r="G62" s="41"/>
      <c r="H62" s="21" t="s">
        <v>21</v>
      </c>
      <c r="I62" s="21" t="s">
        <v>28</v>
      </c>
      <c r="J62" s="21" t="s">
        <v>123</v>
      </c>
      <c r="K62" s="122" t="s">
        <v>5736</v>
      </c>
      <c r="L62" s="39"/>
      <c r="M62" s="204">
        <v>5999.99</v>
      </c>
      <c r="N62" s="193"/>
      <c r="O62" s="189">
        <f t="shared" si="0"/>
        <v>6913.6700000000019</v>
      </c>
    </row>
    <row r="63" spans="1:15" ht="22.05" hidden="1" customHeight="1" x14ac:dyDescent="0.2">
      <c r="A63" s="186">
        <v>45832</v>
      </c>
      <c r="B63" s="100" t="s">
        <v>45</v>
      </c>
      <c r="C63" s="122">
        <v>243028</v>
      </c>
      <c r="D63" s="122"/>
      <c r="E63" s="122" t="s">
        <v>5735</v>
      </c>
      <c r="F63" s="22" t="s">
        <v>99</v>
      </c>
      <c r="G63" s="41"/>
      <c r="H63" s="21" t="s">
        <v>22</v>
      </c>
      <c r="I63" s="21" t="s">
        <v>124</v>
      </c>
      <c r="J63" s="21" t="s">
        <v>125</v>
      </c>
      <c r="K63" s="122" t="s">
        <v>5736</v>
      </c>
      <c r="L63" s="39"/>
      <c r="M63" s="204"/>
      <c r="N63" s="193">
        <v>6000</v>
      </c>
      <c r="O63" s="189">
        <f t="shared" si="0"/>
        <v>913.67000000000189</v>
      </c>
    </row>
    <row r="64" spans="1:15" ht="22.05" hidden="1" customHeight="1" x14ac:dyDescent="0.2">
      <c r="A64" s="186">
        <v>45832</v>
      </c>
      <c r="B64" s="100" t="s">
        <v>45</v>
      </c>
      <c r="C64" s="122">
        <v>457227</v>
      </c>
      <c r="D64" s="122"/>
      <c r="E64" s="122" t="s">
        <v>81</v>
      </c>
      <c r="F64" s="22" t="s">
        <v>99</v>
      </c>
      <c r="G64" s="41"/>
      <c r="H64" s="21" t="s">
        <v>22</v>
      </c>
      <c r="I64" s="21" t="s">
        <v>124</v>
      </c>
      <c r="J64" s="21" t="s">
        <v>125</v>
      </c>
      <c r="K64" s="122" t="s">
        <v>5737</v>
      </c>
      <c r="L64" s="39"/>
      <c r="M64" s="204"/>
      <c r="N64" s="193">
        <v>150</v>
      </c>
      <c r="O64" s="189">
        <f t="shared" si="0"/>
        <v>763.67000000000189</v>
      </c>
    </row>
    <row r="65" spans="1:16" ht="22.05" hidden="1" customHeight="1" x14ac:dyDescent="0.2">
      <c r="A65" s="186">
        <v>45838</v>
      </c>
      <c r="B65" s="100" t="s">
        <v>45</v>
      </c>
      <c r="C65" s="122"/>
      <c r="D65" s="123"/>
      <c r="E65" s="122" t="s">
        <v>1201</v>
      </c>
      <c r="F65" s="22" t="s">
        <v>79</v>
      </c>
      <c r="G65" s="41"/>
      <c r="H65" s="21" t="s">
        <v>21</v>
      </c>
      <c r="I65" s="21" t="s">
        <v>81</v>
      </c>
      <c r="J65" s="21" t="s">
        <v>33</v>
      </c>
      <c r="K65" s="122" t="s">
        <v>51</v>
      </c>
      <c r="L65" s="39"/>
      <c r="M65" s="204">
        <v>13000</v>
      </c>
      <c r="N65" s="193"/>
      <c r="O65" s="189">
        <f t="shared" si="0"/>
        <v>13763.670000000002</v>
      </c>
    </row>
    <row r="66" spans="1:16" ht="22.05" hidden="1" customHeight="1" thickBot="1" x14ac:dyDescent="0.25">
      <c r="A66" s="358">
        <v>45838</v>
      </c>
      <c r="B66" s="385" t="s">
        <v>45</v>
      </c>
      <c r="C66" s="359">
        <v>94283</v>
      </c>
      <c r="D66" s="360" t="s">
        <v>3416</v>
      </c>
      <c r="E66" s="359" t="s">
        <v>3503</v>
      </c>
      <c r="F66" s="48" t="s">
        <v>99</v>
      </c>
      <c r="G66" s="50"/>
      <c r="H66" s="30" t="s">
        <v>22</v>
      </c>
      <c r="I66" s="30" t="s">
        <v>59</v>
      </c>
      <c r="J66" s="30" t="s">
        <v>59</v>
      </c>
      <c r="K66" s="359" t="s">
        <v>635</v>
      </c>
      <c r="L66" s="375"/>
      <c r="M66" s="428"/>
      <c r="N66" s="388">
        <v>12256</v>
      </c>
      <c r="O66" s="507">
        <f t="shared" si="0"/>
        <v>1507.6700000000019</v>
      </c>
    </row>
    <row r="67" spans="1:16" ht="22.05" hidden="1" customHeight="1" x14ac:dyDescent="0.2">
      <c r="A67" s="186">
        <v>45857</v>
      </c>
      <c r="B67" s="100" t="s">
        <v>45</v>
      </c>
      <c r="C67" s="122">
        <v>117066</v>
      </c>
      <c r="D67" s="123"/>
      <c r="E67" s="122" t="s">
        <v>568</v>
      </c>
      <c r="F67" s="22" t="s">
        <v>99</v>
      </c>
      <c r="G67" s="41"/>
      <c r="H67" s="21" t="s">
        <v>21</v>
      </c>
      <c r="I67" s="21" t="s">
        <v>81</v>
      </c>
      <c r="J67" s="21" t="s">
        <v>167</v>
      </c>
      <c r="K67" s="122" t="s">
        <v>1162</v>
      </c>
      <c r="L67" s="39"/>
      <c r="M67" s="204">
        <v>2364.94</v>
      </c>
      <c r="N67" s="193"/>
      <c r="O67" s="189">
        <f t="shared" si="0"/>
        <v>3872.6100000000019</v>
      </c>
    </row>
    <row r="68" spans="1:16" ht="22.05" hidden="1" customHeight="1" x14ac:dyDescent="0.2">
      <c r="A68" s="186">
        <v>45857</v>
      </c>
      <c r="B68" s="100" t="s">
        <v>45</v>
      </c>
      <c r="C68" s="122"/>
      <c r="D68" s="122" t="s">
        <v>5738</v>
      </c>
      <c r="E68" s="122" t="s">
        <v>568</v>
      </c>
      <c r="F68" s="22" t="s">
        <v>99</v>
      </c>
      <c r="G68" s="41"/>
      <c r="H68" s="21" t="s">
        <v>22</v>
      </c>
      <c r="I68" s="21" t="s">
        <v>103</v>
      </c>
      <c r="J68" s="21" t="s">
        <v>97</v>
      </c>
      <c r="K68" s="122" t="s">
        <v>5741</v>
      </c>
      <c r="L68" s="39"/>
      <c r="M68" s="204"/>
      <c r="N68" s="193">
        <v>2364.94</v>
      </c>
      <c r="O68" s="189">
        <f t="shared" si="0"/>
        <v>1507.6700000000019</v>
      </c>
    </row>
    <row r="69" spans="1:16" ht="22.05" hidden="1" customHeight="1" x14ac:dyDescent="0.2">
      <c r="A69" s="186">
        <v>45859</v>
      </c>
      <c r="B69" s="100" t="s">
        <v>45</v>
      </c>
      <c r="C69" s="122" t="s">
        <v>5517</v>
      </c>
      <c r="D69" s="122" t="s">
        <v>1133</v>
      </c>
      <c r="E69" s="122" t="s">
        <v>1118</v>
      </c>
      <c r="F69" s="22" t="s">
        <v>99</v>
      </c>
      <c r="G69" s="41"/>
      <c r="H69" s="21" t="s">
        <v>21</v>
      </c>
      <c r="I69" s="21" t="s">
        <v>81</v>
      </c>
      <c r="J69" s="21" t="s">
        <v>168</v>
      </c>
      <c r="K69" s="122" t="s">
        <v>1162</v>
      </c>
      <c r="L69" s="39"/>
      <c r="M69" s="210">
        <v>1500</v>
      </c>
      <c r="N69" s="193"/>
      <c r="O69" s="189">
        <f t="shared" si="0"/>
        <v>3007.6700000000019</v>
      </c>
    </row>
    <row r="70" spans="1:16" ht="22.05" hidden="1" customHeight="1" x14ac:dyDescent="0.2">
      <c r="A70" s="186">
        <v>45859</v>
      </c>
      <c r="B70" s="100" t="s">
        <v>45</v>
      </c>
      <c r="C70" s="122">
        <v>147467</v>
      </c>
      <c r="D70" s="122"/>
      <c r="E70" s="122" t="s">
        <v>5556</v>
      </c>
      <c r="F70" s="22" t="s">
        <v>99</v>
      </c>
      <c r="G70" s="41"/>
      <c r="H70" s="21" t="s">
        <v>22</v>
      </c>
      <c r="I70" s="21" t="s">
        <v>59</v>
      </c>
      <c r="J70" s="21" t="s">
        <v>59</v>
      </c>
      <c r="K70" s="122" t="s">
        <v>635</v>
      </c>
      <c r="L70" s="39"/>
      <c r="M70" s="204"/>
      <c r="N70" s="193">
        <v>1433</v>
      </c>
      <c r="O70" s="189">
        <f t="shared" si="0"/>
        <v>1574.6700000000019</v>
      </c>
    </row>
    <row r="71" spans="1:16" ht="22.05" hidden="1" customHeight="1" x14ac:dyDescent="0.2">
      <c r="A71" s="186">
        <v>45866</v>
      </c>
      <c r="B71" s="100" t="s">
        <v>45</v>
      </c>
      <c r="C71" s="122">
        <v>155446</v>
      </c>
      <c r="D71" s="122"/>
      <c r="E71" s="122" t="s">
        <v>5739</v>
      </c>
      <c r="F71" s="22" t="s">
        <v>99</v>
      </c>
      <c r="G71" s="41"/>
      <c r="H71" s="21" t="s">
        <v>22</v>
      </c>
      <c r="I71" s="21" t="s">
        <v>124</v>
      </c>
      <c r="J71" s="21" t="s">
        <v>125</v>
      </c>
      <c r="K71" s="122" t="s">
        <v>635</v>
      </c>
      <c r="L71" s="39"/>
      <c r="M71" s="210"/>
      <c r="N71" s="193">
        <v>232</v>
      </c>
      <c r="O71" s="189">
        <f t="shared" si="0"/>
        <v>1342.6700000000019</v>
      </c>
    </row>
    <row r="72" spans="1:16" ht="22.05" hidden="1" customHeight="1" x14ac:dyDescent="0.2">
      <c r="A72" s="186">
        <v>45866</v>
      </c>
      <c r="B72" s="100" t="s">
        <v>45</v>
      </c>
      <c r="C72" s="122">
        <v>185284</v>
      </c>
      <c r="D72" s="122"/>
      <c r="E72" s="122" t="s">
        <v>5739</v>
      </c>
      <c r="F72" s="22" t="s">
        <v>99</v>
      </c>
      <c r="G72" s="41"/>
      <c r="H72" s="21" t="s">
        <v>22</v>
      </c>
      <c r="I72" s="21" t="s">
        <v>124</v>
      </c>
      <c r="J72" s="21" t="s">
        <v>125</v>
      </c>
      <c r="K72" s="122" t="s">
        <v>635</v>
      </c>
      <c r="L72" s="39"/>
      <c r="M72" s="204"/>
      <c r="N72" s="193">
        <v>232</v>
      </c>
      <c r="O72" s="189">
        <f t="shared" si="0"/>
        <v>1110.6700000000019</v>
      </c>
    </row>
    <row r="73" spans="1:16" ht="22.05" hidden="1" customHeight="1" x14ac:dyDescent="0.2">
      <c r="A73" s="186">
        <v>45866</v>
      </c>
      <c r="B73" s="100" t="s">
        <v>45</v>
      </c>
      <c r="C73" s="122">
        <v>356434</v>
      </c>
      <c r="D73" s="122"/>
      <c r="E73" s="122" t="s">
        <v>5740</v>
      </c>
      <c r="F73" s="22" t="s">
        <v>99</v>
      </c>
      <c r="G73" s="41"/>
      <c r="H73" s="21" t="s">
        <v>22</v>
      </c>
      <c r="I73" s="21" t="s">
        <v>124</v>
      </c>
      <c r="J73" s="21" t="s">
        <v>125</v>
      </c>
      <c r="K73" s="122" t="s">
        <v>611</v>
      </c>
      <c r="L73" s="39"/>
      <c r="M73" s="204"/>
      <c r="N73" s="193">
        <v>450</v>
      </c>
      <c r="O73" s="189">
        <f t="shared" si="0"/>
        <v>660.67000000000189</v>
      </c>
    </row>
    <row r="74" spans="1:16" ht="22.05" hidden="1" customHeight="1" x14ac:dyDescent="0.2">
      <c r="A74" s="186">
        <v>45866</v>
      </c>
      <c r="B74" s="100" t="s">
        <v>45</v>
      </c>
      <c r="C74" s="122">
        <v>358071</v>
      </c>
      <c r="D74" s="122"/>
      <c r="E74" s="122" t="s">
        <v>5740</v>
      </c>
      <c r="F74" s="22" t="s">
        <v>99</v>
      </c>
      <c r="G74" s="41"/>
      <c r="H74" s="21" t="s">
        <v>22</v>
      </c>
      <c r="I74" s="21" t="s">
        <v>124</v>
      </c>
      <c r="J74" s="21" t="s">
        <v>125</v>
      </c>
      <c r="K74" s="122" t="s">
        <v>611</v>
      </c>
      <c r="L74" s="39"/>
      <c r="M74" s="210"/>
      <c r="N74" s="193">
        <v>50</v>
      </c>
      <c r="O74" s="189">
        <f t="shared" si="0"/>
        <v>610.67000000000189</v>
      </c>
    </row>
    <row r="75" spans="1:16" ht="22.05" hidden="1" customHeight="1" x14ac:dyDescent="0.2">
      <c r="A75" s="186">
        <v>45866</v>
      </c>
      <c r="B75" s="100" t="s">
        <v>45</v>
      </c>
      <c r="C75" s="122">
        <v>360070</v>
      </c>
      <c r="D75" s="122"/>
      <c r="E75" s="122" t="s">
        <v>5740</v>
      </c>
      <c r="F75" s="22" t="s">
        <v>99</v>
      </c>
      <c r="G75" s="41"/>
      <c r="H75" s="21" t="s">
        <v>22</v>
      </c>
      <c r="I75" s="21" t="s">
        <v>124</v>
      </c>
      <c r="J75" s="21" t="s">
        <v>125</v>
      </c>
      <c r="K75" s="122" t="s">
        <v>611</v>
      </c>
      <c r="L75" s="39"/>
      <c r="M75" s="204"/>
      <c r="N75" s="193">
        <v>10</v>
      </c>
      <c r="O75" s="189">
        <f t="shared" si="0"/>
        <v>600.67000000000189</v>
      </c>
    </row>
    <row r="76" spans="1:16" ht="22.05" hidden="1" customHeight="1" thickBot="1" x14ac:dyDescent="0.25">
      <c r="A76" s="358">
        <v>45866</v>
      </c>
      <c r="B76" s="385" t="s">
        <v>45</v>
      </c>
      <c r="C76" s="359">
        <v>576457</v>
      </c>
      <c r="D76" s="359"/>
      <c r="E76" s="359" t="s">
        <v>1105</v>
      </c>
      <c r="F76" s="48" t="s">
        <v>99</v>
      </c>
      <c r="G76" s="50"/>
      <c r="H76" s="30" t="s">
        <v>22</v>
      </c>
      <c r="I76" s="30" t="s">
        <v>81</v>
      </c>
      <c r="J76" s="30" t="s">
        <v>167</v>
      </c>
      <c r="K76" s="359" t="s">
        <v>1162</v>
      </c>
      <c r="L76" s="375"/>
      <c r="M76" s="428"/>
      <c r="N76" s="388">
        <v>600</v>
      </c>
      <c r="O76" s="507">
        <f t="shared" si="0"/>
        <v>0.67000000000189175</v>
      </c>
      <c r="P76" s="89"/>
    </row>
    <row r="77" spans="1:16" ht="22.05" customHeight="1" x14ac:dyDescent="0.2">
      <c r="A77" s="186">
        <v>45870</v>
      </c>
      <c r="B77" s="100" t="s">
        <v>45</v>
      </c>
      <c r="C77" s="122"/>
      <c r="D77" s="122"/>
      <c r="E77" s="122" t="s">
        <v>29</v>
      </c>
      <c r="F77" s="22" t="s">
        <v>99</v>
      </c>
      <c r="G77" s="41"/>
      <c r="H77" s="21" t="s">
        <v>21</v>
      </c>
      <c r="I77" s="21" t="s">
        <v>81</v>
      </c>
      <c r="J77" s="21" t="s">
        <v>184</v>
      </c>
      <c r="K77" s="122" t="s">
        <v>849</v>
      </c>
      <c r="L77" s="39"/>
      <c r="M77" s="210">
        <v>9000</v>
      </c>
      <c r="N77" s="193"/>
      <c r="O77" s="189">
        <f t="shared" ref="O77" si="1">O76+M77-N77</f>
        <v>9000.6700000000019</v>
      </c>
    </row>
    <row r="78" spans="1:16" ht="22.05" customHeight="1" x14ac:dyDescent="0.2">
      <c r="A78" s="186">
        <v>45870</v>
      </c>
      <c r="B78" s="100" t="s">
        <v>45</v>
      </c>
      <c r="C78" s="122"/>
      <c r="D78" s="122"/>
      <c r="E78" s="122" t="s">
        <v>578</v>
      </c>
      <c r="F78" s="22" t="s">
        <v>99</v>
      </c>
      <c r="G78" s="41"/>
      <c r="H78" s="41" t="s">
        <v>22</v>
      </c>
      <c r="I78" s="21" t="s">
        <v>54</v>
      </c>
      <c r="J78" s="21" t="s">
        <v>61</v>
      </c>
      <c r="K78" s="122" t="s">
        <v>6371</v>
      </c>
      <c r="L78" s="39"/>
      <c r="M78" s="204"/>
      <c r="N78" s="193">
        <v>9000</v>
      </c>
      <c r="O78" s="189">
        <f t="shared" ref="O78:O84" si="2">O77+M78-N78</f>
        <v>0.67000000000189175</v>
      </c>
    </row>
    <row r="79" spans="1:16" ht="22.05" customHeight="1" x14ac:dyDescent="0.2">
      <c r="A79" s="186">
        <v>45873</v>
      </c>
      <c r="B79" s="100" t="s">
        <v>45</v>
      </c>
      <c r="C79" s="122">
        <v>504517</v>
      </c>
      <c r="D79" s="122"/>
      <c r="E79" s="122" t="s">
        <v>835</v>
      </c>
      <c r="F79" s="22" t="s">
        <v>99</v>
      </c>
      <c r="G79" s="41"/>
      <c r="H79" s="21" t="s">
        <v>21</v>
      </c>
      <c r="I79" s="21" t="s">
        <v>81</v>
      </c>
      <c r="J79" s="21" t="s">
        <v>167</v>
      </c>
      <c r="K79" s="122" t="s">
        <v>1162</v>
      </c>
      <c r="L79" s="39"/>
      <c r="M79" s="210">
        <v>2618.2800000000002</v>
      </c>
      <c r="N79" s="193"/>
      <c r="O79" s="189">
        <f t="shared" si="2"/>
        <v>2618.9500000000021</v>
      </c>
    </row>
    <row r="80" spans="1:16" ht="22.05" customHeight="1" x14ac:dyDescent="0.2">
      <c r="A80" s="186">
        <v>45873</v>
      </c>
      <c r="B80" s="100" t="s">
        <v>45</v>
      </c>
      <c r="C80" s="122">
        <v>504518</v>
      </c>
      <c r="D80" s="122"/>
      <c r="E80" s="122" t="s">
        <v>567</v>
      </c>
      <c r="F80" s="22" t="s">
        <v>99</v>
      </c>
      <c r="G80" s="41"/>
      <c r="H80" s="21" t="s">
        <v>21</v>
      </c>
      <c r="I80" s="21" t="s">
        <v>81</v>
      </c>
      <c r="J80" s="21" t="s">
        <v>167</v>
      </c>
      <c r="K80" s="122" t="s">
        <v>1162</v>
      </c>
      <c r="L80" s="39"/>
      <c r="M80" s="204">
        <v>27877</v>
      </c>
      <c r="N80" s="193"/>
      <c r="O80" s="189">
        <f t="shared" si="2"/>
        <v>30495.95</v>
      </c>
    </row>
    <row r="81" spans="1:15" ht="22.05" customHeight="1" x14ac:dyDescent="0.2">
      <c r="A81" s="186">
        <v>45873</v>
      </c>
      <c r="B81" s="100" t="s">
        <v>45</v>
      </c>
      <c r="C81" s="122">
        <v>3218942</v>
      </c>
      <c r="D81" s="123"/>
      <c r="E81" s="123" t="s">
        <v>597</v>
      </c>
      <c r="F81" s="22" t="s">
        <v>99</v>
      </c>
      <c r="G81" s="41"/>
      <c r="H81" s="21" t="s">
        <v>21</v>
      </c>
      <c r="I81" s="21" t="s">
        <v>28</v>
      </c>
      <c r="J81" s="21" t="s">
        <v>24</v>
      </c>
      <c r="K81" s="123" t="s">
        <v>6371</v>
      </c>
      <c r="L81" s="39"/>
      <c r="M81" s="189">
        <v>1000</v>
      </c>
      <c r="N81" s="192"/>
      <c r="O81" s="189">
        <f t="shared" si="2"/>
        <v>31495.95</v>
      </c>
    </row>
    <row r="82" spans="1:15" ht="22.05" customHeight="1" x14ac:dyDescent="0.2">
      <c r="A82" s="186">
        <v>45873</v>
      </c>
      <c r="B82" s="100" t="s">
        <v>45</v>
      </c>
      <c r="C82" s="122">
        <v>75920</v>
      </c>
      <c r="D82" s="123"/>
      <c r="E82" s="123" t="s">
        <v>567</v>
      </c>
      <c r="F82" s="22" t="s">
        <v>99</v>
      </c>
      <c r="G82" s="41"/>
      <c r="H82" s="41" t="s">
        <v>22</v>
      </c>
      <c r="I82" s="41" t="s">
        <v>56</v>
      </c>
      <c r="J82" s="41" t="s">
        <v>91</v>
      </c>
      <c r="K82" s="122" t="s">
        <v>1191</v>
      </c>
      <c r="L82" s="39"/>
      <c r="M82" s="189"/>
      <c r="N82" s="192">
        <v>10941</v>
      </c>
      <c r="O82" s="189">
        <f t="shared" si="2"/>
        <v>20554.95</v>
      </c>
    </row>
    <row r="83" spans="1:15" ht="22.05" customHeight="1" x14ac:dyDescent="0.2">
      <c r="A83" s="186">
        <v>45873</v>
      </c>
      <c r="B83" s="100" t="s">
        <v>45</v>
      </c>
      <c r="C83" s="122">
        <v>756886</v>
      </c>
      <c r="D83" s="123"/>
      <c r="E83" s="123" t="s">
        <v>567</v>
      </c>
      <c r="F83" s="22" t="s">
        <v>99</v>
      </c>
      <c r="G83" s="41"/>
      <c r="H83" s="41" t="s">
        <v>22</v>
      </c>
      <c r="I83" s="41" t="s">
        <v>56</v>
      </c>
      <c r="J83" s="41" t="s">
        <v>91</v>
      </c>
      <c r="K83" s="123" t="s">
        <v>1191</v>
      </c>
      <c r="L83" s="39"/>
      <c r="M83" s="189"/>
      <c r="N83" s="192">
        <v>15246.22</v>
      </c>
      <c r="O83" s="189">
        <f t="shared" si="2"/>
        <v>5308.7300000000014</v>
      </c>
    </row>
    <row r="84" spans="1:15" ht="22.05" customHeight="1" x14ac:dyDescent="0.2">
      <c r="A84" s="186">
        <v>45873</v>
      </c>
      <c r="B84" s="100" t="s">
        <v>45</v>
      </c>
      <c r="C84" s="122">
        <v>774401</v>
      </c>
      <c r="D84" s="122"/>
      <c r="E84" s="123" t="s">
        <v>567</v>
      </c>
      <c r="F84" s="22" t="s">
        <v>99</v>
      </c>
      <c r="G84" s="41"/>
      <c r="H84" s="41" t="s">
        <v>22</v>
      </c>
      <c r="I84" s="41" t="s">
        <v>56</v>
      </c>
      <c r="J84" s="41" t="s">
        <v>91</v>
      </c>
      <c r="K84" s="122" t="s">
        <v>1191</v>
      </c>
      <c r="L84" s="39"/>
      <c r="M84" s="204"/>
      <c r="N84" s="193">
        <v>1701.78</v>
      </c>
      <c r="O84" s="189">
        <f t="shared" si="2"/>
        <v>3606.9500000000016</v>
      </c>
    </row>
    <row r="85" spans="1:15" ht="22.05" customHeight="1" x14ac:dyDescent="0.2">
      <c r="A85" s="186">
        <v>45873</v>
      </c>
      <c r="B85" s="100" t="s">
        <v>45</v>
      </c>
      <c r="C85" s="122">
        <v>783531</v>
      </c>
      <c r="D85" s="290"/>
      <c r="E85" s="203" t="s">
        <v>567</v>
      </c>
      <c r="F85" s="41" t="s">
        <v>99</v>
      </c>
      <c r="G85" s="41"/>
      <c r="H85" s="41" t="s">
        <v>22</v>
      </c>
      <c r="I85" s="41" t="s">
        <v>56</v>
      </c>
      <c r="J85" s="41" t="s">
        <v>91</v>
      </c>
      <c r="K85" s="55" t="s">
        <v>1191</v>
      </c>
      <c r="L85" s="55"/>
      <c r="M85" s="215"/>
      <c r="N85" s="249">
        <v>900</v>
      </c>
      <c r="O85" s="215">
        <f>O84+M85-N85</f>
        <v>2706.9500000000016</v>
      </c>
    </row>
    <row r="86" spans="1:15" ht="22.05" customHeight="1" x14ac:dyDescent="0.2">
      <c r="A86" s="186">
        <v>45873</v>
      </c>
      <c r="B86" s="100" t="s">
        <v>45</v>
      </c>
      <c r="C86" s="122">
        <v>752769</v>
      </c>
      <c r="D86" s="41"/>
      <c r="E86" s="203" t="s">
        <v>835</v>
      </c>
      <c r="F86" s="41" t="s">
        <v>99</v>
      </c>
      <c r="G86" s="41"/>
      <c r="H86" s="41" t="s">
        <v>22</v>
      </c>
      <c r="I86" s="41" t="s">
        <v>56</v>
      </c>
      <c r="J86" s="41" t="s">
        <v>90</v>
      </c>
      <c r="K86" s="55" t="s">
        <v>1191</v>
      </c>
      <c r="L86" s="55"/>
      <c r="M86" s="215"/>
      <c r="N86" s="249">
        <v>2618.2800000000002</v>
      </c>
      <c r="O86" s="215">
        <f t="shared" ref="O86:O155" si="3">O85+M86-N86</f>
        <v>88.670000000001437</v>
      </c>
    </row>
    <row r="87" spans="1:15" ht="22.05" customHeight="1" x14ac:dyDescent="0.2">
      <c r="A87" s="186">
        <v>45884</v>
      </c>
      <c r="B87" s="100" t="s">
        <v>45</v>
      </c>
      <c r="C87" s="122"/>
      <c r="D87" s="41"/>
      <c r="E87" s="203" t="s">
        <v>1118</v>
      </c>
      <c r="F87" s="41" t="s">
        <v>99</v>
      </c>
      <c r="G87" s="41"/>
      <c r="H87" s="21" t="s">
        <v>21</v>
      </c>
      <c r="I87" s="41" t="s">
        <v>81</v>
      </c>
      <c r="J87" s="21" t="s">
        <v>167</v>
      </c>
      <c r="K87" s="55" t="s">
        <v>1162</v>
      </c>
      <c r="L87" s="55"/>
      <c r="M87" s="215">
        <v>351500</v>
      </c>
      <c r="N87" s="249"/>
      <c r="O87" s="215">
        <f t="shared" si="3"/>
        <v>351588.67</v>
      </c>
    </row>
    <row r="88" spans="1:15" ht="22.05" customHeight="1" x14ac:dyDescent="0.2">
      <c r="A88" s="186">
        <v>45884</v>
      </c>
      <c r="B88" s="100" t="s">
        <v>45</v>
      </c>
      <c r="C88" s="122"/>
      <c r="D88" s="41"/>
      <c r="E88" s="203" t="s">
        <v>6363</v>
      </c>
      <c r="F88" s="41" t="s">
        <v>78</v>
      </c>
      <c r="G88" s="41">
        <v>338</v>
      </c>
      <c r="H88" s="41" t="s">
        <v>22</v>
      </c>
      <c r="I88" s="41" t="s">
        <v>81</v>
      </c>
      <c r="J88" s="41" t="s">
        <v>33</v>
      </c>
      <c r="K88" s="55" t="s">
        <v>122</v>
      </c>
      <c r="L88" s="55"/>
      <c r="M88" s="215"/>
      <c r="N88" s="249">
        <v>350000</v>
      </c>
      <c r="O88" s="215">
        <f t="shared" si="3"/>
        <v>1588.6699999999837</v>
      </c>
    </row>
    <row r="89" spans="1:15" ht="22.05" customHeight="1" x14ac:dyDescent="0.2">
      <c r="A89" s="186">
        <v>45887</v>
      </c>
      <c r="B89" s="100" t="s">
        <v>45</v>
      </c>
      <c r="C89" s="122">
        <v>716317</v>
      </c>
      <c r="D89" s="41"/>
      <c r="E89" s="203" t="s">
        <v>568</v>
      </c>
      <c r="F89" s="41" t="s">
        <v>99</v>
      </c>
      <c r="G89" s="41"/>
      <c r="H89" s="21" t="s">
        <v>21</v>
      </c>
      <c r="I89" s="41" t="s">
        <v>81</v>
      </c>
      <c r="J89" s="21" t="s">
        <v>167</v>
      </c>
      <c r="K89" s="55" t="s">
        <v>1162</v>
      </c>
      <c r="L89" s="55"/>
      <c r="M89" s="215">
        <v>2348.12</v>
      </c>
      <c r="N89" s="249"/>
      <c r="O89" s="215">
        <f t="shared" si="3"/>
        <v>3936.7899999999836</v>
      </c>
    </row>
    <row r="90" spans="1:15" ht="22.05" customHeight="1" x14ac:dyDescent="0.2">
      <c r="A90" s="186">
        <v>45887</v>
      </c>
      <c r="B90" s="100" t="s">
        <v>45</v>
      </c>
      <c r="C90" s="122">
        <v>821026</v>
      </c>
      <c r="D90" s="41"/>
      <c r="E90" s="203" t="s">
        <v>568</v>
      </c>
      <c r="F90" s="41" t="s">
        <v>99</v>
      </c>
      <c r="G90" s="41"/>
      <c r="H90" s="21" t="s">
        <v>22</v>
      </c>
      <c r="I90" s="41" t="s">
        <v>56</v>
      </c>
      <c r="J90" s="41" t="s">
        <v>90</v>
      </c>
      <c r="K90" s="55" t="s">
        <v>1191</v>
      </c>
      <c r="L90" s="55"/>
      <c r="M90" s="215"/>
      <c r="N90" s="249">
        <v>2348.12</v>
      </c>
      <c r="O90" s="215">
        <f t="shared" si="3"/>
        <v>1588.6699999999837</v>
      </c>
    </row>
    <row r="91" spans="1:15" ht="22.05" customHeight="1" x14ac:dyDescent="0.2">
      <c r="A91" s="186">
        <v>45890</v>
      </c>
      <c r="B91" s="100" t="s">
        <v>45</v>
      </c>
      <c r="C91" s="122">
        <v>243593</v>
      </c>
      <c r="D91" s="41"/>
      <c r="E91" s="203" t="s">
        <v>29</v>
      </c>
      <c r="F91" s="41" t="s">
        <v>99</v>
      </c>
      <c r="G91" s="41"/>
      <c r="H91" s="21" t="s">
        <v>21</v>
      </c>
      <c r="I91" s="41" t="s">
        <v>81</v>
      </c>
      <c r="J91" s="21" t="s">
        <v>167</v>
      </c>
      <c r="K91" s="55" t="s">
        <v>1162</v>
      </c>
      <c r="L91" s="55"/>
      <c r="M91" s="215">
        <v>100000</v>
      </c>
      <c r="N91" s="249"/>
      <c r="O91" s="215">
        <f t="shared" si="3"/>
        <v>101588.66999999998</v>
      </c>
    </row>
    <row r="92" spans="1:15" ht="22.05" customHeight="1" x14ac:dyDescent="0.2">
      <c r="A92" s="186">
        <v>45890</v>
      </c>
      <c r="B92" s="100" t="s">
        <v>45</v>
      </c>
      <c r="C92" s="122"/>
      <c r="D92" s="41"/>
      <c r="E92" s="203" t="s">
        <v>6363</v>
      </c>
      <c r="F92" s="41" t="s">
        <v>78</v>
      </c>
      <c r="G92" s="41">
        <v>339</v>
      </c>
      <c r="H92" s="21" t="s">
        <v>22</v>
      </c>
      <c r="I92" s="41" t="s">
        <v>81</v>
      </c>
      <c r="J92" s="41" t="s">
        <v>33</v>
      </c>
      <c r="K92" s="55" t="s">
        <v>4867</v>
      </c>
      <c r="L92" s="55"/>
      <c r="M92" s="215"/>
      <c r="N92" s="249">
        <v>100000</v>
      </c>
      <c r="O92" s="215">
        <f t="shared" si="3"/>
        <v>1588.6699999999837</v>
      </c>
    </row>
    <row r="93" spans="1:15" ht="22.05" customHeight="1" x14ac:dyDescent="0.2">
      <c r="A93" s="186">
        <v>45891</v>
      </c>
      <c r="B93" s="100" t="s">
        <v>45</v>
      </c>
      <c r="C93" s="122">
        <v>456162</v>
      </c>
      <c r="D93" s="290" t="s">
        <v>3415</v>
      </c>
      <c r="E93" s="203" t="s">
        <v>29</v>
      </c>
      <c r="F93" s="41" t="s">
        <v>99</v>
      </c>
      <c r="G93" s="41"/>
      <c r="H93" s="21" t="s">
        <v>21</v>
      </c>
      <c r="I93" s="41" t="s">
        <v>81</v>
      </c>
      <c r="J93" s="21" t="s">
        <v>167</v>
      </c>
      <c r="K93" s="55" t="s">
        <v>1162</v>
      </c>
      <c r="L93" s="55"/>
      <c r="M93" s="215">
        <v>350000</v>
      </c>
      <c r="N93" s="249"/>
      <c r="O93" s="215">
        <f t="shared" si="3"/>
        <v>351588.67</v>
      </c>
    </row>
    <row r="94" spans="1:15" ht="22.05" customHeight="1" x14ac:dyDescent="0.2">
      <c r="A94" s="186">
        <v>45891</v>
      </c>
      <c r="B94" s="100" t="s">
        <v>45</v>
      </c>
      <c r="C94" s="122"/>
      <c r="D94" s="41"/>
      <c r="E94" s="203" t="s">
        <v>6363</v>
      </c>
      <c r="F94" s="41" t="s">
        <v>78</v>
      </c>
      <c r="G94" s="41">
        <v>340</v>
      </c>
      <c r="H94" s="21" t="s">
        <v>22</v>
      </c>
      <c r="I94" s="41" t="s">
        <v>81</v>
      </c>
      <c r="J94" s="41" t="s">
        <v>33</v>
      </c>
      <c r="K94" s="55" t="s">
        <v>4867</v>
      </c>
      <c r="L94" s="55"/>
      <c r="M94" s="215"/>
      <c r="N94" s="249">
        <v>350000</v>
      </c>
      <c r="O94" s="215">
        <f t="shared" si="3"/>
        <v>1588.6699999999837</v>
      </c>
    </row>
    <row r="95" spans="1:15" ht="22.05" customHeight="1" x14ac:dyDescent="0.2">
      <c r="A95" s="186">
        <v>45891</v>
      </c>
      <c r="B95" s="100" t="s">
        <v>45</v>
      </c>
      <c r="C95" s="122">
        <v>594591</v>
      </c>
      <c r="D95" s="41"/>
      <c r="E95" s="203" t="s">
        <v>1105</v>
      </c>
      <c r="F95" s="41" t="s">
        <v>99</v>
      </c>
      <c r="G95" s="41"/>
      <c r="H95" s="21" t="s">
        <v>22</v>
      </c>
      <c r="I95" s="41" t="s">
        <v>81</v>
      </c>
      <c r="J95" s="21" t="s">
        <v>167</v>
      </c>
      <c r="K95" s="55" t="s">
        <v>1162</v>
      </c>
      <c r="L95" s="55"/>
      <c r="M95" s="215"/>
      <c r="N95" s="249">
        <v>1000</v>
      </c>
      <c r="O95" s="215">
        <f t="shared" si="3"/>
        <v>588.6699999999837</v>
      </c>
    </row>
    <row r="96" spans="1:15" ht="22.05" customHeight="1" x14ac:dyDescent="0.2">
      <c r="A96" s="186">
        <v>45895</v>
      </c>
      <c r="B96" s="100" t="s">
        <v>45</v>
      </c>
      <c r="C96" s="122">
        <v>5446767526</v>
      </c>
      <c r="D96" s="41" t="s">
        <v>1133</v>
      </c>
      <c r="E96" s="203" t="s">
        <v>567</v>
      </c>
      <c r="F96" s="41" t="s">
        <v>99</v>
      </c>
      <c r="G96" s="41"/>
      <c r="H96" s="41" t="s">
        <v>21</v>
      </c>
      <c r="I96" s="41" t="s">
        <v>81</v>
      </c>
      <c r="J96" s="21" t="s">
        <v>168</v>
      </c>
      <c r="K96" s="55" t="s">
        <v>1162</v>
      </c>
      <c r="L96" s="55"/>
      <c r="M96" s="215">
        <v>2647</v>
      </c>
      <c r="N96" s="249"/>
      <c r="O96" s="215">
        <f t="shared" si="3"/>
        <v>3235.6699999999837</v>
      </c>
    </row>
    <row r="97" spans="1:16" ht="22.05" customHeight="1" x14ac:dyDescent="0.2">
      <c r="A97" s="186">
        <v>45895</v>
      </c>
      <c r="B97" s="100" t="s">
        <v>45</v>
      </c>
      <c r="C97" s="122">
        <v>491327</v>
      </c>
      <c r="D97" s="41"/>
      <c r="E97" s="203" t="s">
        <v>567</v>
      </c>
      <c r="F97" s="41" t="s">
        <v>99</v>
      </c>
      <c r="G97" s="41"/>
      <c r="H97" s="21" t="s">
        <v>22</v>
      </c>
      <c r="I97" s="41" t="s">
        <v>56</v>
      </c>
      <c r="J97" s="41" t="s">
        <v>91</v>
      </c>
      <c r="K97" s="55" t="s">
        <v>1191</v>
      </c>
      <c r="L97" s="55"/>
      <c r="M97" s="215"/>
      <c r="N97" s="249">
        <v>2647</v>
      </c>
      <c r="O97" s="215">
        <f t="shared" si="3"/>
        <v>588.6699999999837</v>
      </c>
    </row>
    <row r="98" spans="1:16" ht="22.05" customHeight="1" x14ac:dyDescent="0.2">
      <c r="A98" s="186">
        <v>45897</v>
      </c>
      <c r="B98" s="100" t="s">
        <v>45</v>
      </c>
      <c r="C98" s="122">
        <v>167028</v>
      </c>
      <c r="D98" s="41"/>
      <c r="E98" s="203" t="s">
        <v>1118</v>
      </c>
      <c r="F98" s="41" t="s">
        <v>99</v>
      </c>
      <c r="G98" s="41"/>
      <c r="H98" s="41" t="s">
        <v>21</v>
      </c>
      <c r="I98" s="41" t="s">
        <v>81</v>
      </c>
      <c r="J98" s="21" t="s">
        <v>167</v>
      </c>
      <c r="K98" s="55" t="s">
        <v>1162</v>
      </c>
      <c r="L98" s="55"/>
      <c r="M98" s="215">
        <v>151000</v>
      </c>
      <c r="N98" s="249"/>
      <c r="O98" s="215">
        <f t="shared" si="3"/>
        <v>151588.66999999998</v>
      </c>
    </row>
    <row r="99" spans="1:16" ht="22.05" customHeight="1" x14ac:dyDescent="0.2">
      <c r="A99" s="186">
        <v>45897</v>
      </c>
      <c r="B99" s="100" t="s">
        <v>45</v>
      </c>
      <c r="C99" s="122"/>
      <c r="D99" s="41"/>
      <c r="E99" s="203" t="s">
        <v>6363</v>
      </c>
      <c r="F99" s="41" t="s">
        <v>78</v>
      </c>
      <c r="G99" s="41">
        <v>341</v>
      </c>
      <c r="H99" s="21" t="s">
        <v>22</v>
      </c>
      <c r="I99" s="41" t="s">
        <v>81</v>
      </c>
      <c r="J99" s="41" t="s">
        <v>33</v>
      </c>
      <c r="K99" s="55" t="s">
        <v>4867</v>
      </c>
      <c r="L99" s="55"/>
      <c r="M99" s="215"/>
      <c r="N99" s="249">
        <v>150000</v>
      </c>
      <c r="O99" s="215">
        <f t="shared" si="3"/>
        <v>1588.6699999999837</v>
      </c>
    </row>
    <row r="100" spans="1:16" ht="22.05" customHeight="1" x14ac:dyDescent="0.2">
      <c r="A100" s="186">
        <v>45897</v>
      </c>
      <c r="B100" s="100" t="s">
        <v>45</v>
      </c>
      <c r="C100" s="122">
        <v>311299</v>
      </c>
      <c r="D100" s="41"/>
      <c r="E100" s="203" t="s">
        <v>568</v>
      </c>
      <c r="F100" s="41" t="s">
        <v>99</v>
      </c>
      <c r="G100" s="41"/>
      <c r="H100" s="41" t="s">
        <v>21</v>
      </c>
      <c r="I100" s="41" t="s">
        <v>81</v>
      </c>
      <c r="J100" s="41" t="s">
        <v>167</v>
      </c>
      <c r="K100" s="55" t="s">
        <v>1162</v>
      </c>
      <c r="L100" s="55"/>
      <c r="M100" s="215">
        <v>5979</v>
      </c>
      <c r="N100" s="249"/>
      <c r="O100" s="215">
        <f t="shared" si="3"/>
        <v>7567.6699999999837</v>
      </c>
    </row>
    <row r="101" spans="1:16" ht="22.05" customHeight="1" x14ac:dyDescent="0.2">
      <c r="A101" s="186">
        <v>45897</v>
      </c>
      <c r="B101" s="100" t="s">
        <v>45</v>
      </c>
      <c r="C101" s="122"/>
      <c r="D101" s="41"/>
      <c r="E101" s="203" t="s">
        <v>568</v>
      </c>
      <c r="F101" s="41" t="s">
        <v>99</v>
      </c>
      <c r="G101" s="41"/>
      <c r="H101" s="41" t="s">
        <v>22</v>
      </c>
      <c r="I101" s="41" t="s">
        <v>56</v>
      </c>
      <c r="J101" s="41" t="s">
        <v>90</v>
      </c>
      <c r="K101" s="55" t="s">
        <v>1191</v>
      </c>
      <c r="L101" s="55"/>
      <c r="M101" s="215"/>
      <c r="N101" s="249">
        <v>5979</v>
      </c>
      <c r="O101" s="215">
        <f t="shared" si="3"/>
        <v>1588.6699999999837</v>
      </c>
    </row>
    <row r="102" spans="1:16" ht="22.05" customHeight="1" x14ac:dyDescent="0.2">
      <c r="A102" s="186">
        <v>45897</v>
      </c>
      <c r="B102" s="100" t="s">
        <v>45</v>
      </c>
      <c r="C102" s="122">
        <v>311301</v>
      </c>
      <c r="D102" s="41"/>
      <c r="E102" s="203" t="s">
        <v>1118</v>
      </c>
      <c r="F102" s="41" t="s">
        <v>99</v>
      </c>
      <c r="G102" s="41"/>
      <c r="H102" s="41" t="s">
        <v>21</v>
      </c>
      <c r="I102" s="41" t="s">
        <v>81</v>
      </c>
      <c r="J102" s="41" t="s">
        <v>167</v>
      </c>
      <c r="K102" s="55" t="s">
        <v>1162</v>
      </c>
      <c r="L102" s="55"/>
      <c r="M102" s="215">
        <v>3500</v>
      </c>
      <c r="N102" s="249"/>
      <c r="O102" s="215">
        <f t="shared" si="3"/>
        <v>5088.6699999999837</v>
      </c>
    </row>
    <row r="103" spans="1:16" ht="22.05" customHeight="1" x14ac:dyDescent="0.2">
      <c r="A103" s="186">
        <v>45897</v>
      </c>
      <c r="B103" s="100" t="s">
        <v>45</v>
      </c>
      <c r="C103" s="122">
        <v>371521</v>
      </c>
      <c r="D103" s="41"/>
      <c r="E103" s="203" t="s">
        <v>6364</v>
      </c>
      <c r="F103" s="41" t="s">
        <v>99</v>
      </c>
      <c r="G103" s="41"/>
      <c r="H103" s="41" t="s">
        <v>22</v>
      </c>
      <c r="I103" s="41" t="s">
        <v>59</v>
      </c>
      <c r="J103" s="41" t="s">
        <v>59</v>
      </c>
      <c r="K103" s="55" t="s">
        <v>635</v>
      </c>
      <c r="L103" s="55"/>
      <c r="M103" s="215"/>
      <c r="N103" s="249">
        <v>3399</v>
      </c>
      <c r="O103" s="215">
        <f t="shared" si="3"/>
        <v>1689.6699999999837</v>
      </c>
    </row>
    <row r="104" spans="1:16" ht="22.05" customHeight="1" x14ac:dyDescent="0.2">
      <c r="A104" s="186">
        <v>45898</v>
      </c>
      <c r="B104" s="100" t="s">
        <v>45</v>
      </c>
      <c r="C104" s="122">
        <v>275295</v>
      </c>
      <c r="D104" s="41"/>
      <c r="E104" s="203" t="s">
        <v>1118</v>
      </c>
      <c r="F104" s="41" t="s">
        <v>99</v>
      </c>
      <c r="G104" s="41"/>
      <c r="H104" s="41" t="s">
        <v>21</v>
      </c>
      <c r="I104" s="41" t="s">
        <v>81</v>
      </c>
      <c r="J104" s="41" t="s">
        <v>167</v>
      </c>
      <c r="K104" s="55" t="s">
        <v>1162</v>
      </c>
      <c r="L104" s="55"/>
      <c r="M104" s="215">
        <v>100200</v>
      </c>
      <c r="N104" s="249"/>
      <c r="O104" s="215">
        <f t="shared" si="3"/>
        <v>101889.66999999998</v>
      </c>
    </row>
    <row r="105" spans="1:16" ht="22.05" customHeight="1" thickBot="1" x14ac:dyDescent="0.25">
      <c r="A105" s="358">
        <v>45898</v>
      </c>
      <c r="B105" s="385" t="s">
        <v>45</v>
      </c>
      <c r="C105" s="359"/>
      <c r="D105" s="50"/>
      <c r="E105" s="206" t="s">
        <v>6363</v>
      </c>
      <c r="F105" s="50" t="s">
        <v>78</v>
      </c>
      <c r="G105" s="50">
        <v>342</v>
      </c>
      <c r="H105" s="50" t="s">
        <v>22</v>
      </c>
      <c r="I105" s="50" t="s">
        <v>81</v>
      </c>
      <c r="J105" s="50" t="s">
        <v>33</v>
      </c>
      <c r="K105" s="101" t="s">
        <v>4867</v>
      </c>
      <c r="L105" s="101"/>
      <c r="M105" s="410"/>
      <c r="N105" s="411">
        <v>100000</v>
      </c>
      <c r="O105" s="518">
        <f t="shared" si="3"/>
        <v>1889.6699999999837</v>
      </c>
      <c r="P105" s="89"/>
    </row>
    <row r="106" spans="1:16" ht="22.05" hidden="1" customHeight="1" x14ac:dyDescent="0.2">
      <c r="A106" s="186">
        <v>45904</v>
      </c>
      <c r="B106" s="100" t="s">
        <v>45</v>
      </c>
      <c r="C106" s="122">
        <v>215330</v>
      </c>
      <c r="D106" s="41"/>
      <c r="E106" s="203" t="s">
        <v>1105</v>
      </c>
      <c r="F106" s="41" t="s">
        <v>99</v>
      </c>
      <c r="G106" s="41"/>
      <c r="H106" s="41" t="s">
        <v>22</v>
      </c>
      <c r="I106" s="41" t="s">
        <v>81</v>
      </c>
      <c r="J106" s="41" t="s">
        <v>167</v>
      </c>
      <c r="K106" s="55" t="s">
        <v>1162</v>
      </c>
      <c r="L106" s="55"/>
      <c r="M106" s="215"/>
      <c r="N106" s="602">
        <v>1350</v>
      </c>
      <c r="O106" s="215">
        <f t="shared" si="3"/>
        <v>539.6699999999837</v>
      </c>
    </row>
    <row r="107" spans="1:16" ht="22.05" hidden="1" customHeight="1" x14ac:dyDescent="0.2">
      <c r="A107" s="186">
        <v>45904</v>
      </c>
      <c r="B107" s="100" t="s">
        <v>45</v>
      </c>
      <c r="C107" s="203">
        <v>397343</v>
      </c>
      <c r="D107" s="41"/>
      <c r="E107" s="203" t="s">
        <v>29</v>
      </c>
      <c r="F107" s="41" t="s">
        <v>99</v>
      </c>
      <c r="G107" s="41"/>
      <c r="H107" s="41" t="s">
        <v>21</v>
      </c>
      <c r="I107" s="41" t="s">
        <v>81</v>
      </c>
      <c r="J107" s="41" t="s">
        <v>167</v>
      </c>
      <c r="K107" s="55" t="s">
        <v>1162</v>
      </c>
      <c r="L107" s="55"/>
      <c r="M107" s="601">
        <v>246000</v>
      </c>
      <c r="N107" s="249"/>
      <c r="O107" s="215">
        <f t="shared" si="3"/>
        <v>246539.66999999998</v>
      </c>
    </row>
    <row r="108" spans="1:16" ht="22.05" hidden="1" customHeight="1" x14ac:dyDescent="0.2">
      <c r="A108" s="186">
        <v>45904</v>
      </c>
      <c r="B108" s="100" t="s">
        <v>45</v>
      </c>
      <c r="C108" s="203"/>
      <c r="D108" s="41"/>
      <c r="E108" s="203" t="s">
        <v>6365</v>
      </c>
      <c r="F108" s="41" t="s">
        <v>6366</v>
      </c>
      <c r="G108" s="41"/>
      <c r="H108" s="41" t="s">
        <v>22</v>
      </c>
      <c r="I108" s="41" t="s">
        <v>81</v>
      </c>
      <c r="J108" s="41" t="s">
        <v>33</v>
      </c>
      <c r="K108" s="55" t="s">
        <v>4867</v>
      </c>
      <c r="L108" s="55"/>
      <c r="M108" s="215"/>
      <c r="N108" s="249">
        <v>245000</v>
      </c>
      <c r="O108" s="215">
        <f t="shared" si="3"/>
        <v>1539.6699999999837</v>
      </c>
    </row>
    <row r="109" spans="1:16" ht="22.05" hidden="1" customHeight="1" x14ac:dyDescent="0.2">
      <c r="A109" s="186">
        <v>45908</v>
      </c>
      <c r="B109" s="100" t="s">
        <v>45</v>
      </c>
      <c r="C109" s="203"/>
      <c r="D109" s="290"/>
      <c r="E109" s="203" t="s">
        <v>6367</v>
      </c>
      <c r="F109" s="41" t="s">
        <v>99</v>
      </c>
      <c r="G109" s="41"/>
      <c r="H109" s="533" t="s">
        <v>22</v>
      </c>
      <c r="I109" s="533" t="s">
        <v>56</v>
      </c>
      <c r="J109" s="533" t="s">
        <v>116</v>
      </c>
      <c r="K109" s="55" t="s">
        <v>1191</v>
      </c>
      <c r="L109" s="55"/>
      <c r="M109" s="215"/>
      <c r="N109" s="249">
        <v>300</v>
      </c>
      <c r="O109" s="215">
        <f t="shared" si="3"/>
        <v>1239.6699999999837</v>
      </c>
    </row>
    <row r="110" spans="1:16" ht="22.05" hidden="1" customHeight="1" x14ac:dyDescent="0.2">
      <c r="A110" s="186">
        <v>45908</v>
      </c>
      <c r="B110" s="100" t="s">
        <v>45</v>
      </c>
      <c r="C110" s="203"/>
      <c r="D110" s="290"/>
      <c r="E110" s="203" t="s">
        <v>6368</v>
      </c>
      <c r="F110" s="41" t="s">
        <v>6369</v>
      </c>
      <c r="G110" s="41"/>
      <c r="H110" s="533" t="s">
        <v>22</v>
      </c>
      <c r="I110" s="533" t="s">
        <v>56</v>
      </c>
      <c r="J110" s="533" t="s">
        <v>116</v>
      </c>
      <c r="K110" s="55" t="s">
        <v>6372</v>
      </c>
      <c r="L110" s="55"/>
      <c r="M110" s="215"/>
      <c r="N110" s="249">
        <v>234</v>
      </c>
      <c r="O110" s="215">
        <f t="shared" si="3"/>
        <v>1005.6699999999837</v>
      </c>
    </row>
    <row r="111" spans="1:16" ht="22.05" hidden="1" customHeight="1" x14ac:dyDescent="0.2">
      <c r="A111" s="26">
        <v>45910</v>
      </c>
      <c r="B111" s="100" t="s">
        <v>45</v>
      </c>
      <c r="C111" s="156">
        <v>231112</v>
      </c>
      <c r="D111" s="28"/>
      <c r="E111" s="156" t="s">
        <v>577</v>
      </c>
      <c r="F111" s="93" t="s">
        <v>99</v>
      </c>
      <c r="H111" s="28" t="s">
        <v>22</v>
      </c>
      <c r="I111" s="28" t="s">
        <v>81</v>
      </c>
      <c r="J111" s="28" t="s">
        <v>171</v>
      </c>
      <c r="K111" s="25" t="s">
        <v>621</v>
      </c>
      <c r="M111" s="252"/>
      <c r="N111" s="253">
        <v>350</v>
      </c>
      <c r="O111" s="150">
        <f t="shared" si="3"/>
        <v>655.6699999999837</v>
      </c>
    </row>
    <row r="112" spans="1:16" ht="22.05" hidden="1" customHeight="1" x14ac:dyDescent="0.2">
      <c r="A112" s="26">
        <v>45910</v>
      </c>
      <c r="B112" s="100" t="s">
        <v>45</v>
      </c>
      <c r="C112" s="156"/>
      <c r="D112" s="28"/>
      <c r="E112" s="156" t="s">
        <v>7814</v>
      </c>
      <c r="F112" s="41" t="s">
        <v>6369</v>
      </c>
      <c r="H112" s="28" t="s">
        <v>22</v>
      </c>
      <c r="I112" s="28" t="s">
        <v>103</v>
      </c>
      <c r="J112" s="28" t="s">
        <v>102</v>
      </c>
      <c r="K112" s="25" t="s">
        <v>1859</v>
      </c>
      <c r="M112" s="252"/>
      <c r="N112" s="253">
        <v>35</v>
      </c>
      <c r="O112" s="150">
        <f t="shared" si="3"/>
        <v>620.6699999999837</v>
      </c>
    </row>
    <row r="113" spans="1:16" ht="22.05" hidden="1" customHeight="1" x14ac:dyDescent="0.2">
      <c r="A113" s="26">
        <v>45912</v>
      </c>
      <c r="B113" s="100" t="s">
        <v>45</v>
      </c>
      <c r="C113" s="156">
        <v>188093</v>
      </c>
      <c r="D113" s="28"/>
      <c r="E113" s="156" t="s">
        <v>29</v>
      </c>
      <c r="F113" s="93" t="s">
        <v>99</v>
      </c>
      <c r="H113" s="41" t="s">
        <v>21</v>
      </c>
      <c r="I113" s="41" t="s">
        <v>81</v>
      </c>
      <c r="J113" s="533" t="s">
        <v>167</v>
      </c>
      <c r="K113" s="25" t="s">
        <v>1162</v>
      </c>
      <c r="M113" s="581">
        <v>251000</v>
      </c>
      <c r="N113" s="253"/>
      <c r="O113" s="150">
        <f t="shared" si="3"/>
        <v>251620.66999999998</v>
      </c>
    </row>
    <row r="114" spans="1:16" ht="22.05" hidden="1" customHeight="1" x14ac:dyDescent="0.2">
      <c r="A114" s="26">
        <v>45912</v>
      </c>
      <c r="B114" s="100" t="s">
        <v>45</v>
      </c>
      <c r="C114" s="156"/>
      <c r="D114" s="28"/>
      <c r="E114" s="156" t="s">
        <v>6363</v>
      </c>
      <c r="F114" s="93" t="s">
        <v>78</v>
      </c>
      <c r="G114" s="28">
        <v>343</v>
      </c>
      <c r="H114" s="28" t="s">
        <v>22</v>
      </c>
      <c r="I114" s="28" t="s">
        <v>81</v>
      </c>
      <c r="J114" s="28" t="s">
        <v>33</v>
      </c>
      <c r="K114" s="25" t="s">
        <v>4867</v>
      </c>
      <c r="M114" s="252"/>
      <c r="N114" s="253">
        <v>250000</v>
      </c>
      <c r="O114" s="150">
        <f t="shared" si="3"/>
        <v>1620.6699999999837</v>
      </c>
    </row>
    <row r="115" spans="1:16" ht="22.05" hidden="1" customHeight="1" x14ac:dyDescent="0.2">
      <c r="A115" s="26">
        <v>45912</v>
      </c>
      <c r="B115" s="100" t="s">
        <v>45</v>
      </c>
      <c r="C115" s="156">
        <v>792761</v>
      </c>
      <c r="D115" s="28"/>
      <c r="E115" s="156" t="s">
        <v>567</v>
      </c>
      <c r="F115" s="93" t="s">
        <v>99</v>
      </c>
      <c r="H115" s="41" t="s">
        <v>21</v>
      </c>
      <c r="I115" s="41" t="s">
        <v>81</v>
      </c>
      <c r="J115" s="533" t="s">
        <v>167</v>
      </c>
      <c r="K115" s="25" t="s">
        <v>1162</v>
      </c>
      <c r="M115" s="581">
        <v>8233</v>
      </c>
      <c r="N115" s="253"/>
      <c r="O115" s="150">
        <f t="shared" si="3"/>
        <v>9853.6699999999837</v>
      </c>
    </row>
    <row r="116" spans="1:16" ht="22.05" hidden="1" customHeight="1" x14ac:dyDescent="0.2">
      <c r="A116" s="26">
        <v>45912</v>
      </c>
      <c r="B116" s="100" t="s">
        <v>45</v>
      </c>
      <c r="C116" s="156">
        <v>797758</v>
      </c>
      <c r="D116" s="28"/>
      <c r="E116" s="156" t="s">
        <v>567</v>
      </c>
      <c r="F116" s="93" t="s">
        <v>99</v>
      </c>
      <c r="H116" s="28" t="s">
        <v>22</v>
      </c>
      <c r="I116" s="28" t="s">
        <v>56</v>
      </c>
      <c r="J116" s="28" t="s">
        <v>91</v>
      </c>
      <c r="K116" s="25" t="s">
        <v>1191</v>
      </c>
      <c r="M116" s="252"/>
      <c r="N116" s="253">
        <v>8233</v>
      </c>
      <c r="O116" s="150">
        <f t="shared" si="3"/>
        <v>1620.6699999999837</v>
      </c>
    </row>
    <row r="117" spans="1:16" ht="22.05" hidden="1" customHeight="1" x14ac:dyDescent="0.2">
      <c r="A117" s="26">
        <v>45912</v>
      </c>
      <c r="B117" s="100" t="s">
        <v>45</v>
      </c>
      <c r="C117" s="156">
        <v>799985</v>
      </c>
      <c r="D117" s="28"/>
      <c r="E117" s="156" t="s">
        <v>6370</v>
      </c>
      <c r="F117" s="93" t="s">
        <v>99</v>
      </c>
      <c r="H117" s="28" t="s">
        <v>22</v>
      </c>
      <c r="I117" s="28" t="s">
        <v>56</v>
      </c>
      <c r="J117" s="28" t="s">
        <v>91</v>
      </c>
      <c r="K117" s="25" t="s">
        <v>1191</v>
      </c>
      <c r="M117" s="252"/>
      <c r="N117" s="253">
        <v>500</v>
      </c>
      <c r="O117" s="150">
        <f t="shared" si="3"/>
        <v>1120.6699999999837</v>
      </c>
    </row>
    <row r="118" spans="1:16" ht="22.05" hidden="1" customHeight="1" x14ac:dyDescent="0.2">
      <c r="A118" s="26">
        <v>45915</v>
      </c>
      <c r="B118" s="100" t="s">
        <v>45</v>
      </c>
      <c r="C118" s="156">
        <v>981426</v>
      </c>
      <c r="D118" s="28"/>
      <c r="E118" s="156" t="s">
        <v>81</v>
      </c>
      <c r="F118" s="93" t="s">
        <v>99</v>
      </c>
      <c r="H118" s="41" t="s">
        <v>21</v>
      </c>
      <c r="I118" s="533" t="s">
        <v>81</v>
      </c>
      <c r="J118" s="533" t="s">
        <v>33</v>
      </c>
      <c r="K118" s="25" t="s">
        <v>1190</v>
      </c>
      <c r="M118" s="252">
        <v>671.03</v>
      </c>
      <c r="N118" s="253"/>
      <c r="O118" s="150">
        <f t="shared" si="3"/>
        <v>1791.6999999999837</v>
      </c>
      <c r="P118" s="25" t="s">
        <v>8802</v>
      </c>
    </row>
    <row r="119" spans="1:16" ht="22.05" hidden="1" customHeight="1" x14ac:dyDescent="0.2">
      <c r="A119" s="26">
        <v>45915</v>
      </c>
      <c r="B119" s="100" t="s">
        <v>45</v>
      </c>
      <c r="C119" s="156">
        <v>990210</v>
      </c>
      <c r="D119" s="28"/>
      <c r="E119" s="156" t="s">
        <v>81</v>
      </c>
      <c r="F119" s="93" t="s">
        <v>99</v>
      </c>
      <c r="H119" s="41" t="s">
        <v>21</v>
      </c>
      <c r="I119" s="533" t="s">
        <v>81</v>
      </c>
      <c r="J119" s="533" t="s">
        <v>33</v>
      </c>
      <c r="K119" s="25" t="s">
        <v>1190</v>
      </c>
      <c r="M119" s="252">
        <v>1000</v>
      </c>
      <c r="N119" s="253"/>
      <c r="O119" s="150">
        <f t="shared" si="3"/>
        <v>2791.6999999999834</v>
      </c>
      <c r="P119" s="25" t="s">
        <v>8802</v>
      </c>
    </row>
    <row r="120" spans="1:16" ht="22.05" hidden="1" customHeight="1" x14ac:dyDescent="0.2">
      <c r="A120" s="26">
        <v>45915</v>
      </c>
      <c r="B120" s="100" t="s">
        <v>45</v>
      </c>
      <c r="C120" s="156">
        <v>55462590</v>
      </c>
      <c r="D120" s="28"/>
      <c r="E120" s="156" t="s">
        <v>4127</v>
      </c>
      <c r="F120" s="93" t="s">
        <v>99</v>
      </c>
      <c r="H120" s="531" t="s">
        <v>22</v>
      </c>
      <c r="I120" s="531" t="s">
        <v>56</v>
      </c>
      <c r="J120" s="531" t="s">
        <v>116</v>
      </c>
      <c r="K120" s="25" t="s">
        <v>611</v>
      </c>
      <c r="M120" s="252"/>
      <c r="N120" s="253">
        <v>1550</v>
      </c>
      <c r="O120" s="150">
        <f t="shared" si="3"/>
        <v>1241.6999999999834</v>
      </c>
    </row>
    <row r="121" spans="1:16" ht="22.05" hidden="1" customHeight="1" x14ac:dyDescent="0.2">
      <c r="A121" s="26">
        <v>45918</v>
      </c>
      <c r="B121" s="100" t="s">
        <v>45</v>
      </c>
      <c r="C121" s="156">
        <v>277975</v>
      </c>
      <c r="D121" s="28"/>
      <c r="E121" s="156" t="s">
        <v>1118</v>
      </c>
      <c r="F121" s="93" t="s">
        <v>99</v>
      </c>
      <c r="H121" s="41" t="s">
        <v>21</v>
      </c>
      <c r="I121" s="41" t="s">
        <v>81</v>
      </c>
      <c r="J121" s="41" t="s">
        <v>167</v>
      </c>
      <c r="K121" s="25" t="s">
        <v>1162</v>
      </c>
      <c r="M121" s="252">
        <v>250000</v>
      </c>
      <c r="N121" s="253"/>
      <c r="O121" s="150">
        <f t="shared" si="3"/>
        <v>251241.69999999998</v>
      </c>
    </row>
    <row r="122" spans="1:16" ht="22.05" hidden="1" customHeight="1" x14ac:dyDescent="0.2">
      <c r="A122" s="26">
        <v>45918</v>
      </c>
      <c r="B122" s="100" t="s">
        <v>45</v>
      </c>
      <c r="C122" s="156"/>
      <c r="D122" s="28"/>
      <c r="E122" s="156" t="s">
        <v>6363</v>
      </c>
      <c r="F122" s="93" t="s">
        <v>7815</v>
      </c>
      <c r="H122" s="28" t="s">
        <v>22</v>
      </c>
      <c r="I122" s="28" t="s">
        <v>81</v>
      </c>
      <c r="J122" s="28" t="s">
        <v>33</v>
      </c>
      <c r="K122" s="25" t="s">
        <v>4867</v>
      </c>
      <c r="M122" s="252"/>
      <c r="N122" s="253">
        <v>250000</v>
      </c>
      <c r="O122" s="150">
        <f t="shared" si="3"/>
        <v>1241.6999999999825</v>
      </c>
    </row>
    <row r="123" spans="1:16" ht="22.05" hidden="1" customHeight="1" x14ac:dyDescent="0.2">
      <c r="A123" s="26">
        <v>45922</v>
      </c>
      <c r="B123" s="100" t="s">
        <v>45</v>
      </c>
      <c r="C123" s="156">
        <v>249103</v>
      </c>
      <c r="D123" s="28"/>
      <c r="E123" s="156" t="s">
        <v>1118</v>
      </c>
      <c r="F123" s="93" t="s">
        <v>99</v>
      </c>
      <c r="H123" s="41" t="s">
        <v>21</v>
      </c>
      <c r="I123" s="41" t="s">
        <v>81</v>
      </c>
      <c r="J123" s="41" t="s">
        <v>167</v>
      </c>
      <c r="K123" s="25" t="s">
        <v>1162</v>
      </c>
      <c r="M123" s="252">
        <v>6500</v>
      </c>
      <c r="N123" s="253"/>
      <c r="O123" s="150">
        <f t="shared" si="3"/>
        <v>7741.6999999999825</v>
      </c>
    </row>
    <row r="124" spans="1:16" ht="22.05" hidden="1" customHeight="1" thickBot="1" x14ac:dyDescent="0.25">
      <c r="A124" s="374">
        <v>45922</v>
      </c>
      <c r="B124" s="385" t="s">
        <v>45</v>
      </c>
      <c r="C124" s="427">
        <v>98805</v>
      </c>
      <c r="D124" s="69"/>
      <c r="E124" s="427" t="s">
        <v>7006</v>
      </c>
      <c r="F124" s="377" t="s">
        <v>99</v>
      </c>
      <c r="G124" s="69"/>
      <c r="H124" s="69" t="s">
        <v>22</v>
      </c>
      <c r="I124" s="69" t="s">
        <v>59</v>
      </c>
      <c r="J124" s="69" t="s">
        <v>59</v>
      </c>
      <c r="K124" s="89" t="s">
        <v>635</v>
      </c>
      <c r="L124" s="89"/>
      <c r="M124" s="447"/>
      <c r="N124" s="448">
        <v>5999</v>
      </c>
      <c r="O124" s="515">
        <f t="shared" si="3"/>
        <v>1742.6999999999825</v>
      </c>
      <c r="P124" s="89"/>
    </row>
    <row r="125" spans="1:16" ht="22.05" hidden="1" customHeight="1" x14ac:dyDescent="0.2">
      <c r="A125" s="26">
        <v>45933</v>
      </c>
      <c r="B125" s="100" t="s">
        <v>45</v>
      </c>
      <c r="C125" s="156">
        <v>504461</v>
      </c>
      <c r="D125" s="28"/>
      <c r="E125" s="156" t="s">
        <v>567</v>
      </c>
      <c r="F125" s="93" t="s">
        <v>99</v>
      </c>
      <c r="H125" s="41" t="s">
        <v>21</v>
      </c>
      <c r="I125" s="41" t="s">
        <v>81</v>
      </c>
      <c r="J125" s="41" t="s">
        <v>167</v>
      </c>
      <c r="K125" s="25" t="s">
        <v>1162</v>
      </c>
      <c r="M125" s="252">
        <v>15372.97</v>
      </c>
      <c r="N125" s="253"/>
      <c r="O125" s="150">
        <f t="shared" si="3"/>
        <v>17115.669999999984</v>
      </c>
    </row>
    <row r="126" spans="1:16" ht="22.05" hidden="1" customHeight="1" x14ac:dyDescent="0.2">
      <c r="A126" s="26">
        <v>45933</v>
      </c>
      <c r="B126" s="100" t="s">
        <v>45</v>
      </c>
      <c r="C126" s="156">
        <v>525800</v>
      </c>
      <c r="D126" s="28"/>
      <c r="E126" s="156" t="s">
        <v>567</v>
      </c>
      <c r="F126" s="93" t="s">
        <v>99</v>
      </c>
      <c r="H126" s="28" t="s">
        <v>22</v>
      </c>
      <c r="I126" s="28" t="s">
        <v>56</v>
      </c>
      <c r="J126" s="28" t="s">
        <v>91</v>
      </c>
      <c r="K126" s="25" t="s">
        <v>1191</v>
      </c>
      <c r="M126" s="252"/>
      <c r="N126" s="253">
        <v>14337.91</v>
      </c>
      <c r="O126" s="150">
        <f t="shared" si="3"/>
        <v>2777.7599999999838</v>
      </c>
    </row>
    <row r="127" spans="1:16" ht="22.05" hidden="1" customHeight="1" x14ac:dyDescent="0.2">
      <c r="A127" s="26">
        <v>45933</v>
      </c>
      <c r="B127" s="100" t="s">
        <v>45</v>
      </c>
      <c r="C127" s="156">
        <v>531353</v>
      </c>
      <c r="D127" s="28"/>
      <c r="E127" s="156" t="s">
        <v>567</v>
      </c>
      <c r="F127" s="93" t="s">
        <v>99</v>
      </c>
      <c r="H127" s="28" t="s">
        <v>22</v>
      </c>
      <c r="I127" s="28" t="s">
        <v>56</v>
      </c>
      <c r="J127" s="28" t="s">
        <v>91</v>
      </c>
      <c r="K127" s="25" t="s">
        <v>1191</v>
      </c>
      <c r="M127" s="252"/>
      <c r="N127" s="253">
        <v>1035.06</v>
      </c>
      <c r="O127" s="150">
        <f t="shared" si="3"/>
        <v>1742.6999999999839</v>
      </c>
    </row>
    <row r="128" spans="1:16" ht="22.05" hidden="1" customHeight="1" x14ac:dyDescent="0.2">
      <c r="A128" s="26">
        <v>45940</v>
      </c>
      <c r="B128" s="100" t="s">
        <v>45</v>
      </c>
      <c r="C128" s="156">
        <v>642851</v>
      </c>
      <c r="D128" s="28"/>
      <c r="E128" s="156" t="s">
        <v>7816</v>
      </c>
      <c r="F128" s="93" t="s">
        <v>99</v>
      </c>
      <c r="H128" s="41" t="s">
        <v>21</v>
      </c>
      <c r="I128" s="41" t="s">
        <v>81</v>
      </c>
      <c r="J128" s="41" t="s">
        <v>167</v>
      </c>
      <c r="K128" s="25" t="s">
        <v>1162</v>
      </c>
      <c r="M128" s="252">
        <v>48500</v>
      </c>
      <c r="N128" s="253"/>
      <c r="O128" s="150">
        <f t="shared" si="3"/>
        <v>50242.699999999983</v>
      </c>
    </row>
    <row r="129" spans="1:16" ht="22.05" hidden="1" customHeight="1" x14ac:dyDescent="0.2">
      <c r="A129" s="26">
        <v>45940</v>
      </c>
      <c r="B129" s="100" t="s">
        <v>45</v>
      </c>
      <c r="C129" s="156"/>
      <c r="D129" s="28"/>
      <c r="E129" s="156" t="s">
        <v>7816</v>
      </c>
      <c r="F129" s="93" t="s">
        <v>99</v>
      </c>
      <c r="H129" s="28" t="s">
        <v>22</v>
      </c>
      <c r="I129" s="28" t="s">
        <v>55</v>
      </c>
      <c r="J129" s="28" t="s">
        <v>70</v>
      </c>
      <c r="K129" s="25" t="s">
        <v>1191</v>
      </c>
      <c r="M129" s="252"/>
      <c r="N129" s="253">
        <v>48500</v>
      </c>
      <c r="O129" s="150">
        <f t="shared" si="3"/>
        <v>1742.6999999999825</v>
      </c>
    </row>
    <row r="130" spans="1:16" ht="22.05" hidden="1" customHeight="1" x14ac:dyDescent="0.2">
      <c r="A130" s="26">
        <v>45946</v>
      </c>
      <c r="B130" s="100" t="s">
        <v>45</v>
      </c>
      <c r="C130" s="156">
        <v>325637</v>
      </c>
      <c r="D130" s="28"/>
      <c r="E130" s="156" t="s">
        <v>1118</v>
      </c>
      <c r="F130" s="93" t="s">
        <v>99</v>
      </c>
      <c r="H130" s="41" t="s">
        <v>21</v>
      </c>
      <c r="I130" s="41" t="s">
        <v>81</v>
      </c>
      <c r="J130" s="41" t="s">
        <v>167</v>
      </c>
      <c r="K130" s="25" t="s">
        <v>1162</v>
      </c>
      <c r="M130" s="252">
        <v>155200</v>
      </c>
      <c r="N130" s="253"/>
      <c r="O130" s="150">
        <f t="shared" si="3"/>
        <v>156942.69999999998</v>
      </c>
    </row>
    <row r="131" spans="1:16" ht="22.05" hidden="1" customHeight="1" x14ac:dyDescent="0.2">
      <c r="A131" s="26">
        <v>45946</v>
      </c>
      <c r="B131" s="100" t="s">
        <v>45</v>
      </c>
      <c r="C131" s="156"/>
      <c r="D131" s="28"/>
      <c r="E131" s="156" t="s">
        <v>6363</v>
      </c>
      <c r="F131" s="93" t="s">
        <v>7817</v>
      </c>
      <c r="H131" s="28" t="s">
        <v>22</v>
      </c>
      <c r="I131" s="28" t="s">
        <v>81</v>
      </c>
      <c r="J131" s="28" t="s">
        <v>33</v>
      </c>
      <c r="K131" s="25" t="s">
        <v>4867</v>
      </c>
      <c r="M131" s="252"/>
      <c r="N131" s="253">
        <v>155000</v>
      </c>
      <c r="O131" s="150">
        <f t="shared" si="3"/>
        <v>1942.6999999999825</v>
      </c>
    </row>
    <row r="132" spans="1:16" ht="22.05" hidden="1" customHeight="1" x14ac:dyDescent="0.2">
      <c r="A132" s="26">
        <v>45947</v>
      </c>
      <c r="B132" s="100" t="s">
        <v>45</v>
      </c>
      <c r="C132" s="156">
        <v>452083</v>
      </c>
      <c r="D132" s="28"/>
      <c r="E132" s="156" t="s">
        <v>1118</v>
      </c>
      <c r="F132" s="93" t="s">
        <v>99</v>
      </c>
      <c r="H132" s="41" t="s">
        <v>21</v>
      </c>
      <c r="I132" s="41" t="s">
        <v>81</v>
      </c>
      <c r="J132" s="41" t="s">
        <v>167</v>
      </c>
      <c r="K132" s="25" t="s">
        <v>1162</v>
      </c>
      <c r="M132" s="252">
        <v>200500</v>
      </c>
      <c r="N132" s="253"/>
      <c r="O132" s="150">
        <f t="shared" si="3"/>
        <v>202442.69999999998</v>
      </c>
    </row>
    <row r="133" spans="1:16" ht="22.05" hidden="1" customHeight="1" x14ac:dyDescent="0.2">
      <c r="A133" s="26">
        <v>45947</v>
      </c>
      <c r="B133" s="100" t="s">
        <v>45</v>
      </c>
      <c r="C133" s="156">
        <v>724420</v>
      </c>
      <c r="D133" s="28"/>
      <c r="E133" s="156" t="s">
        <v>6363</v>
      </c>
      <c r="F133" s="93" t="s">
        <v>7818</v>
      </c>
      <c r="H133" s="28" t="s">
        <v>22</v>
      </c>
      <c r="I133" s="28" t="s">
        <v>81</v>
      </c>
      <c r="J133" s="28" t="s">
        <v>33</v>
      </c>
      <c r="K133" s="25" t="s">
        <v>4867</v>
      </c>
      <c r="M133" s="252"/>
      <c r="N133" s="253">
        <v>200000</v>
      </c>
      <c r="O133" s="150">
        <f t="shared" si="3"/>
        <v>2442.6999999999825</v>
      </c>
    </row>
    <row r="134" spans="1:16" ht="22.05" hidden="1" customHeight="1" x14ac:dyDescent="0.2">
      <c r="A134" s="26">
        <v>45952</v>
      </c>
      <c r="B134" s="100" t="s">
        <v>45</v>
      </c>
      <c r="C134" s="156">
        <v>178433</v>
      </c>
      <c r="D134" s="28"/>
      <c r="E134" s="156" t="s">
        <v>1118</v>
      </c>
      <c r="F134" s="93" t="s">
        <v>99</v>
      </c>
      <c r="H134" s="41" t="s">
        <v>21</v>
      </c>
      <c r="I134" s="41" t="s">
        <v>81</v>
      </c>
      <c r="J134" s="41" t="s">
        <v>167</v>
      </c>
      <c r="K134" s="25" t="s">
        <v>1162</v>
      </c>
      <c r="M134" s="252">
        <v>6500</v>
      </c>
      <c r="N134" s="253"/>
      <c r="O134" s="150">
        <f t="shared" si="3"/>
        <v>8942.6999999999825</v>
      </c>
    </row>
    <row r="135" spans="1:16" ht="22.05" hidden="1" customHeight="1" x14ac:dyDescent="0.2">
      <c r="A135" s="26">
        <v>45952</v>
      </c>
      <c r="B135" s="100" t="s">
        <v>45</v>
      </c>
      <c r="C135" s="156">
        <v>185002</v>
      </c>
      <c r="D135" s="28"/>
      <c r="E135" s="156" t="s">
        <v>567</v>
      </c>
      <c r="F135" s="93" t="s">
        <v>99</v>
      </c>
      <c r="H135" s="41" t="s">
        <v>21</v>
      </c>
      <c r="I135" s="41" t="s">
        <v>81</v>
      </c>
      <c r="J135" s="41" t="s">
        <v>167</v>
      </c>
      <c r="K135" s="25" t="s">
        <v>1162</v>
      </c>
      <c r="M135" s="252">
        <v>4218</v>
      </c>
      <c r="N135" s="253"/>
      <c r="O135" s="150">
        <f t="shared" si="3"/>
        <v>13160.699999999983</v>
      </c>
    </row>
    <row r="136" spans="1:16" ht="22.05" hidden="1" customHeight="1" x14ac:dyDescent="0.2">
      <c r="A136" s="26">
        <v>45952</v>
      </c>
      <c r="B136" s="100" t="s">
        <v>45</v>
      </c>
      <c r="C136" s="156">
        <v>185004</v>
      </c>
      <c r="D136" s="28"/>
      <c r="E136" s="156" t="s">
        <v>835</v>
      </c>
      <c r="F136" s="93" t="s">
        <v>99</v>
      </c>
      <c r="H136" s="41" t="s">
        <v>21</v>
      </c>
      <c r="I136" s="41" t="s">
        <v>81</v>
      </c>
      <c r="J136" s="41" t="s">
        <v>167</v>
      </c>
      <c r="K136" s="25" t="s">
        <v>1162</v>
      </c>
      <c r="M136" s="252">
        <v>2612</v>
      </c>
      <c r="N136" s="253"/>
      <c r="O136" s="150">
        <f t="shared" si="3"/>
        <v>15772.699999999983</v>
      </c>
    </row>
    <row r="137" spans="1:16" ht="22.05" hidden="1" customHeight="1" x14ac:dyDescent="0.2">
      <c r="A137" s="26">
        <v>45952</v>
      </c>
      <c r="B137" s="100" t="s">
        <v>45</v>
      </c>
      <c r="C137" s="156">
        <v>211749</v>
      </c>
      <c r="D137" s="28"/>
      <c r="E137" s="156" t="s">
        <v>567</v>
      </c>
      <c r="F137" s="93" t="s">
        <v>99</v>
      </c>
      <c r="H137" s="28" t="s">
        <v>22</v>
      </c>
      <c r="I137" s="28" t="s">
        <v>56</v>
      </c>
      <c r="J137" s="28" t="s">
        <v>91</v>
      </c>
      <c r="K137" s="25" t="s">
        <v>1191</v>
      </c>
      <c r="M137" s="252"/>
      <c r="N137" s="253">
        <v>4218</v>
      </c>
      <c r="O137" s="150">
        <f t="shared" si="3"/>
        <v>11554.699999999983</v>
      </c>
    </row>
    <row r="138" spans="1:16" ht="22.05" hidden="1" customHeight="1" x14ac:dyDescent="0.2">
      <c r="A138" s="26">
        <v>45952</v>
      </c>
      <c r="B138" s="100" t="s">
        <v>45</v>
      </c>
      <c r="C138" s="156">
        <v>213507</v>
      </c>
      <c r="D138" s="28"/>
      <c r="E138" s="156" t="s">
        <v>835</v>
      </c>
      <c r="F138" s="93" t="s">
        <v>99</v>
      </c>
      <c r="H138" s="28" t="s">
        <v>22</v>
      </c>
      <c r="I138" s="28" t="s">
        <v>56</v>
      </c>
      <c r="J138" s="28" t="s">
        <v>90</v>
      </c>
      <c r="K138" s="25" t="s">
        <v>1191</v>
      </c>
      <c r="M138" s="252"/>
      <c r="N138" s="253">
        <v>2612</v>
      </c>
      <c r="O138" s="150">
        <f t="shared" si="3"/>
        <v>8942.6999999999825</v>
      </c>
    </row>
    <row r="139" spans="1:16" ht="22.05" hidden="1" customHeight="1" x14ac:dyDescent="0.2">
      <c r="A139" s="26">
        <v>45952</v>
      </c>
      <c r="B139" s="100" t="s">
        <v>45</v>
      </c>
      <c r="C139" s="156">
        <v>20337</v>
      </c>
      <c r="D139" s="28"/>
      <c r="E139" s="156" t="s">
        <v>7780</v>
      </c>
      <c r="F139" s="93" t="s">
        <v>99</v>
      </c>
      <c r="H139" s="28" t="s">
        <v>22</v>
      </c>
      <c r="I139" s="28" t="s">
        <v>59</v>
      </c>
      <c r="J139" s="28" t="s">
        <v>59</v>
      </c>
      <c r="K139" s="25" t="s">
        <v>635</v>
      </c>
      <c r="M139" s="252"/>
      <c r="N139" s="253">
        <v>6551</v>
      </c>
      <c r="O139" s="150">
        <f t="shared" si="3"/>
        <v>2391.6999999999825</v>
      </c>
    </row>
    <row r="140" spans="1:16" ht="22.05" hidden="1" customHeight="1" x14ac:dyDescent="0.2">
      <c r="A140" s="26">
        <v>45954</v>
      </c>
      <c r="B140" s="100" t="s">
        <v>45</v>
      </c>
      <c r="C140" s="156">
        <v>508239</v>
      </c>
      <c r="D140" s="28"/>
      <c r="E140" s="156" t="s">
        <v>1118</v>
      </c>
      <c r="F140" s="93" t="s">
        <v>99</v>
      </c>
      <c r="H140" s="41" t="s">
        <v>21</v>
      </c>
      <c r="I140" s="41" t="s">
        <v>81</v>
      </c>
      <c r="J140" s="41" t="s">
        <v>167</v>
      </c>
      <c r="K140" s="25" t="s">
        <v>1162</v>
      </c>
      <c r="M140" s="252">
        <v>200500</v>
      </c>
      <c r="N140" s="253"/>
      <c r="O140" s="150">
        <f t="shared" si="3"/>
        <v>202891.69999999998</v>
      </c>
    </row>
    <row r="141" spans="1:16" ht="22.05" hidden="1" customHeight="1" x14ac:dyDescent="0.2">
      <c r="A141" s="26">
        <v>45954</v>
      </c>
      <c r="B141" s="100" t="s">
        <v>45</v>
      </c>
      <c r="C141" s="156"/>
      <c r="D141" s="28"/>
      <c r="E141" s="156" t="s">
        <v>578</v>
      </c>
      <c r="F141" s="93" t="s">
        <v>99</v>
      </c>
      <c r="H141" s="531" t="s">
        <v>22</v>
      </c>
      <c r="I141" s="531" t="s">
        <v>56</v>
      </c>
      <c r="J141" s="531" t="s">
        <v>116</v>
      </c>
      <c r="K141" s="25" t="s">
        <v>4867</v>
      </c>
      <c r="M141" s="252"/>
      <c r="N141" s="253">
        <v>300</v>
      </c>
      <c r="O141" s="150">
        <f t="shared" si="3"/>
        <v>202591.69999999998</v>
      </c>
    </row>
    <row r="142" spans="1:16" ht="22.05" hidden="1" customHeight="1" thickBot="1" x14ac:dyDescent="0.25">
      <c r="A142" s="374">
        <v>45957</v>
      </c>
      <c r="B142" s="385" t="s">
        <v>45</v>
      </c>
      <c r="C142" s="427"/>
      <c r="D142" s="69"/>
      <c r="E142" s="427" t="s">
        <v>6363</v>
      </c>
      <c r="F142" s="377" t="s">
        <v>7819</v>
      </c>
      <c r="G142" s="69"/>
      <c r="H142" s="69" t="s">
        <v>22</v>
      </c>
      <c r="I142" s="69" t="s">
        <v>81</v>
      </c>
      <c r="J142" s="69" t="s">
        <v>33</v>
      </c>
      <c r="K142" s="89" t="s">
        <v>4867</v>
      </c>
      <c r="L142" s="89"/>
      <c r="M142" s="447"/>
      <c r="N142" s="448">
        <v>200000</v>
      </c>
      <c r="O142" s="515">
        <f t="shared" si="3"/>
        <v>2591.6999999999825</v>
      </c>
      <c r="P142" s="89"/>
    </row>
    <row r="143" spans="1:16" ht="22.05" hidden="1" customHeight="1" x14ac:dyDescent="0.2">
      <c r="A143" s="26">
        <v>45964</v>
      </c>
      <c r="B143" s="100" t="s">
        <v>45</v>
      </c>
      <c r="C143" s="156">
        <v>737475</v>
      </c>
      <c r="D143" s="28"/>
      <c r="E143" s="156" t="s">
        <v>7558</v>
      </c>
      <c r="F143" s="93" t="s">
        <v>99</v>
      </c>
      <c r="H143" s="41" t="s">
        <v>21</v>
      </c>
      <c r="I143" s="41" t="s">
        <v>81</v>
      </c>
      <c r="J143" s="41" t="s">
        <v>167</v>
      </c>
      <c r="K143" s="25" t="s">
        <v>1162</v>
      </c>
      <c r="M143" s="252">
        <v>43000</v>
      </c>
      <c r="N143" s="253"/>
      <c r="O143" s="150">
        <f t="shared" si="3"/>
        <v>45591.699999999983</v>
      </c>
    </row>
    <row r="144" spans="1:16" ht="22.05" hidden="1" customHeight="1" x14ac:dyDescent="0.2">
      <c r="A144" s="26">
        <v>45964</v>
      </c>
      <c r="B144" s="100" t="s">
        <v>45</v>
      </c>
      <c r="C144" s="156">
        <v>763230</v>
      </c>
      <c r="D144" s="28"/>
      <c r="E144" s="156" t="s">
        <v>7558</v>
      </c>
      <c r="F144" s="93" t="s">
        <v>99</v>
      </c>
      <c r="H144" s="28" t="s">
        <v>22</v>
      </c>
      <c r="I144" s="28" t="s">
        <v>55</v>
      </c>
      <c r="J144" s="28" t="s">
        <v>70</v>
      </c>
      <c r="K144" s="25" t="s">
        <v>1191</v>
      </c>
      <c r="M144" s="252"/>
      <c r="N144" s="253">
        <v>43000</v>
      </c>
      <c r="O144" s="150">
        <f t="shared" si="3"/>
        <v>2591.6999999999825</v>
      </c>
    </row>
    <row r="145" spans="1:15" ht="22.05" hidden="1" customHeight="1" x14ac:dyDescent="0.2">
      <c r="A145" s="26">
        <v>45964</v>
      </c>
      <c r="B145" s="100" t="s">
        <v>45</v>
      </c>
      <c r="C145" s="156">
        <v>8256460713</v>
      </c>
      <c r="D145" s="28" t="s">
        <v>1133</v>
      </c>
      <c r="E145" s="156" t="s">
        <v>7668</v>
      </c>
      <c r="F145" s="93" t="s">
        <v>99</v>
      </c>
      <c r="H145" s="41" t="s">
        <v>21</v>
      </c>
      <c r="I145" s="41" t="s">
        <v>81</v>
      </c>
      <c r="J145" s="41" t="s">
        <v>168</v>
      </c>
      <c r="K145" s="25" t="s">
        <v>1162</v>
      </c>
      <c r="M145" s="252">
        <v>11528.98</v>
      </c>
      <c r="N145" s="253"/>
      <c r="O145" s="150">
        <f t="shared" si="3"/>
        <v>14120.679999999982</v>
      </c>
    </row>
    <row r="146" spans="1:15" ht="22.05" hidden="1" customHeight="1" x14ac:dyDescent="0.2">
      <c r="A146" s="26">
        <v>45964</v>
      </c>
      <c r="B146" s="100" t="s">
        <v>45</v>
      </c>
      <c r="C146" s="156">
        <v>986409</v>
      </c>
      <c r="D146" s="28"/>
      <c r="E146" s="156" t="s">
        <v>7668</v>
      </c>
      <c r="F146" s="93" t="s">
        <v>99</v>
      </c>
      <c r="H146" s="28" t="s">
        <v>22</v>
      </c>
      <c r="I146" s="28" t="s">
        <v>56</v>
      </c>
      <c r="J146" s="28" t="s">
        <v>91</v>
      </c>
      <c r="K146" s="25" t="s">
        <v>7824</v>
      </c>
      <c r="M146" s="252"/>
      <c r="N146" s="253">
        <v>11528.98</v>
      </c>
      <c r="O146" s="150">
        <f t="shared" si="3"/>
        <v>2591.6999999999825</v>
      </c>
    </row>
    <row r="147" spans="1:15" ht="22.05" hidden="1" customHeight="1" x14ac:dyDescent="0.2">
      <c r="A147" s="26">
        <v>45964</v>
      </c>
      <c r="B147" s="100" t="s">
        <v>45</v>
      </c>
      <c r="C147" s="156">
        <v>8196460725</v>
      </c>
      <c r="D147" s="28" t="s">
        <v>1133</v>
      </c>
      <c r="E147" s="156" t="s">
        <v>7668</v>
      </c>
      <c r="F147" s="93" t="s">
        <v>99</v>
      </c>
      <c r="H147" s="41" t="s">
        <v>21</v>
      </c>
      <c r="I147" s="41" t="s">
        <v>81</v>
      </c>
      <c r="J147" s="41" t="s">
        <v>168</v>
      </c>
      <c r="K147" s="25" t="s">
        <v>1162</v>
      </c>
      <c r="M147" s="252">
        <v>9.02</v>
      </c>
      <c r="N147" s="253"/>
      <c r="O147" s="150">
        <f t="shared" si="3"/>
        <v>2600.7199999999825</v>
      </c>
    </row>
    <row r="148" spans="1:15" ht="22.05" hidden="1" customHeight="1" x14ac:dyDescent="0.2">
      <c r="A148" s="26">
        <v>45964</v>
      </c>
      <c r="B148" s="100" t="s">
        <v>45</v>
      </c>
      <c r="C148" s="156"/>
      <c r="D148" s="28"/>
      <c r="E148" s="156" t="s">
        <v>7668</v>
      </c>
      <c r="F148" s="93" t="s">
        <v>99</v>
      </c>
      <c r="H148" s="28" t="s">
        <v>22</v>
      </c>
      <c r="I148" s="28" t="s">
        <v>56</v>
      </c>
      <c r="J148" s="28" t="s">
        <v>91</v>
      </c>
      <c r="K148" s="25" t="s">
        <v>1191</v>
      </c>
      <c r="M148" s="252"/>
      <c r="N148" s="253">
        <v>9.02</v>
      </c>
      <c r="O148" s="150">
        <f t="shared" si="3"/>
        <v>2591.6999999999825</v>
      </c>
    </row>
    <row r="149" spans="1:15" ht="22.05" hidden="1" customHeight="1" x14ac:dyDescent="0.2">
      <c r="A149" s="26">
        <v>45964</v>
      </c>
      <c r="B149" s="100" t="s">
        <v>45</v>
      </c>
      <c r="C149" s="156">
        <v>8136460736</v>
      </c>
      <c r="D149" s="28" t="s">
        <v>1133</v>
      </c>
      <c r="E149" s="156" t="s">
        <v>7669</v>
      </c>
      <c r="F149" s="93" t="s">
        <v>99</v>
      </c>
      <c r="H149" s="41" t="s">
        <v>21</v>
      </c>
      <c r="I149" s="41" t="s">
        <v>81</v>
      </c>
      <c r="J149" s="41" t="s">
        <v>168</v>
      </c>
      <c r="K149" s="25" t="s">
        <v>1162</v>
      </c>
      <c r="M149" s="252">
        <v>2328</v>
      </c>
      <c r="N149" s="253"/>
      <c r="O149" s="150">
        <f t="shared" si="3"/>
        <v>4919.6999999999825</v>
      </c>
    </row>
    <row r="150" spans="1:15" ht="22.05" hidden="1" customHeight="1" x14ac:dyDescent="0.2">
      <c r="A150" s="26">
        <v>45964</v>
      </c>
      <c r="B150" s="100" t="s">
        <v>45</v>
      </c>
      <c r="C150" s="156">
        <v>21213</v>
      </c>
      <c r="D150" s="28"/>
      <c r="E150" s="156" t="s">
        <v>7669</v>
      </c>
      <c r="F150" s="93" t="s">
        <v>99</v>
      </c>
      <c r="H150" s="28" t="s">
        <v>22</v>
      </c>
      <c r="I150" s="28" t="s">
        <v>56</v>
      </c>
      <c r="J150" s="28" t="s">
        <v>90</v>
      </c>
      <c r="K150" s="25" t="s">
        <v>1191</v>
      </c>
      <c r="M150" s="252"/>
      <c r="N150" s="253">
        <v>2328</v>
      </c>
      <c r="O150" s="150">
        <f t="shared" si="3"/>
        <v>2591.6999999999825</v>
      </c>
    </row>
    <row r="151" spans="1:15" ht="22.05" hidden="1" customHeight="1" x14ac:dyDescent="0.2">
      <c r="A151" s="26">
        <v>45964</v>
      </c>
      <c r="B151" s="100" t="s">
        <v>45</v>
      </c>
      <c r="C151" s="156"/>
      <c r="D151" s="28"/>
      <c r="E151" s="156" t="s">
        <v>7820</v>
      </c>
      <c r="F151" s="93" t="s">
        <v>99</v>
      </c>
      <c r="H151" s="28" t="s">
        <v>22</v>
      </c>
      <c r="I151" s="28" t="s">
        <v>56</v>
      </c>
      <c r="J151" s="28" t="s">
        <v>90</v>
      </c>
      <c r="K151" s="25" t="s">
        <v>1191</v>
      </c>
      <c r="M151" s="252"/>
      <c r="N151" s="253">
        <v>639.44000000000005</v>
      </c>
      <c r="O151" s="150">
        <f t="shared" si="3"/>
        <v>1952.2599999999825</v>
      </c>
    </row>
    <row r="152" spans="1:15" ht="22.05" hidden="1" customHeight="1" x14ac:dyDescent="0.2">
      <c r="A152" s="26">
        <v>45968</v>
      </c>
      <c r="B152" s="100" t="s">
        <v>45</v>
      </c>
      <c r="C152" s="156">
        <v>478260</v>
      </c>
      <c r="D152" s="28"/>
      <c r="E152" s="156" t="s">
        <v>1118</v>
      </c>
      <c r="F152" s="93" t="s">
        <v>99</v>
      </c>
      <c r="H152" s="41" t="s">
        <v>21</v>
      </c>
      <c r="I152" s="41" t="s">
        <v>81</v>
      </c>
      <c r="J152" s="41" t="s">
        <v>167</v>
      </c>
      <c r="K152" s="25" t="s">
        <v>1162</v>
      </c>
      <c r="M152" s="252">
        <v>100500</v>
      </c>
      <c r="N152" s="253"/>
      <c r="O152" s="150">
        <f t="shared" si="3"/>
        <v>102452.25999999998</v>
      </c>
    </row>
    <row r="153" spans="1:15" ht="22.05" hidden="1" customHeight="1" x14ac:dyDescent="0.2">
      <c r="A153" s="26">
        <v>45968</v>
      </c>
      <c r="B153" s="100" t="s">
        <v>45</v>
      </c>
      <c r="C153" s="156"/>
      <c r="D153" s="28"/>
      <c r="E153" s="156" t="s">
        <v>6363</v>
      </c>
      <c r="F153" s="93" t="s">
        <v>7821</v>
      </c>
      <c r="H153" s="28" t="s">
        <v>22</v>
      </c>
      <c r="I153" s="28" t="s">
        <v>81</v>
      </c>
      <c r="J153" s="28" t="s">
        <v>33</v>
      </c>
      <c r="K153" s="25" t="s">
        <v>4867</v>
      </c>
      <c r="M153" s="252"/>
      <c r="N153" s="253">
        <v>100000</v>
      </c>
      <c r="O153" s="150">
        <f t="shared" si="3"/>
        <v>2452.2599999999802</v>
      </c>
    </row>
    <row r="154" spans="1:15" ht="22.05" hidden="1" customHeight="1" x14ac:dyDescent="0.2">
      <c r="A154" s="26">
        <v>45972</v>
      </c>
      <c r="B154" s="100" t="s">
        <v>45</v>
      </c>
      <c r="C154" s="156">
        <v>116572</v>
      </c>
      <c r="D154" s="28"/>
      <c r="E154" s="156" t="s">
        <v>1118</v>
      </c>
      <c r="F154" s="93" t="s">
        <v>99</v>
      </c>
      <c r="H154" s="41" t="s">
        <v>21</v>
      </c>
      <c r="I154" s="41" t="s">
        <v>81</v>
      </c>
      <c r="J154" s="41" t="s">
        <v>167</v>
      </c>
      <c r="K154" s="25" t="s">
        <v>1162</v>
      </c>
      <c r="M154" s="252">
        <v>201000</v>
      </c>
      <c r="N154" s="253"/>
      <c r="O154" s="150">
        <f t="shared" si="3"/>
        <v>203452.25999999998</v>
      </c>
    </row>
    <row r="155" spans="1:15" ht="22.05" hidden="1" customHeight="1" x14ac:dyDescent="0.2">
      <c r="A155" s="26">
        <v>45972</v>
      </c>
      <c r="B155" s="100" t="s">
        <v>45</v>
      </c>
      <c r="C155" s="156"/>
      <c r="D155" s="28"/>
      <c r="E155" s="156" t="s">
        <v>6363</v>
      </c>
      <c r="F155" s="93" t="s">
        <v>7822</v>
      </c>
      <c r="H155" s="28" t="s">
        <v>22</v>
      </c>
      <c r="I155" s="28" t="s">
        <v>81</v>
      </c>
      <c r="J155" s="28" t="s">
        <v>33</v>
      </c>
      <c r="K155" s="25" t="s">
        <v>4867</v>
      </c>
      <c r="M155" s="252"/>
      <c r="N155" s="253">
        <v>200000</v>
      </c>
      <c r="O155" s="150">
        <f t="shared" si="3"/>
        <v>3452.2599999999802</v>
      </c>
    </row>
    <row r="156" spans="1:15" ht="22.05" hidden="1" customHeight="1" x14ac:dyDescent="0.2">
      <c r="A156" s="26">
        <v>45980</v>
      </c>
      <c r="B156" s="100" t="s">
        <v>45</v>
      </c>
      <c r="C156" s="156">
        <v>9254315277</v>
      </c>
      <c r="D156" s="28" t="s">
        <v>1133</v>
      </c>
      <c r="E156" s="156" t="s">
        <v>1118</v>
      </c>
      <c r="F156" s="93" t="s">
        <v>99</v>
      </c>
      <c r="H156" s="41" t="s">
        <v>21</v>
      </c>
      <c r="I156" s="41" t="s">
        <v>81</v>
      </c>
      <c r="J156" s="41" t="s">
        <v>168</v>
      </c>
      <c r="K156" s="25" t="s">
        <v>1162</v>
      </c>
      <c r="M156" s="252">
        <v>9000</v>
      </c>
      <c r="N156" s="253"/>
      <c r="O156" s="150">
        <f t="shared" ref="O156:O219" si="4">O155+M156-N156</f>
        <v>12452.25999999998</v>
      </c>
    </row>
    <row r="157" spans="1:15" ht="22.05" hidden="1" customHeight="1" x14ac:dyDescent="0.2">
      <c r="A157" s="26">
        <v>45980</v>
      </c>
      <c r="B157" s="100" t="s">
        <v>45</v>
      </c>
      <c r="C157" s="156">
        <v>46302</v>
      </c>
      <c r="D157" s="28"/>
      <c r="E157" s="156" t="s">
        <v>7781</v>
      </c>
      <c r="F157" s="93" t="s">
        <v>99</v>
      </c>
      <c r="H157" s="28" t="s">
        <v>22</v>
      </c>
      <c r="I157" s="28" t="s">
        <v>59</v>
      </c>
      <c r="J157" s="28" t="s">
        <v>59</v>
      </c>
      <c r="K157" s="25" t="s">
        <v>635</v>
      </c>
      <c r="M157" s="252"/>
      <c r="N157" s="253">
        <v>8905</v>
      </c>
      <c r="O157" s="150">
        <f t="shared" si="4"/>
        <v>3547.2599999999802</v>
      </c>
    </row>
    <row r="158" spans="1:15" ht="22.05" hidden="1" customHeight="1" x14ac:dyDescent="0.2">
      <c r="A158" s="26">
        <v>45982</v>
      </c>
      <c r="B158" s="100" t="s">
        <v>45</v>
      </c>
      <c r="C158" s="156">
        <v>655113</v>
      </c>
      <c r="D158" s="28"/>
      <c r="E158" s="156" t="s">
        <v>1105</v>
      </c>
      <c r="F158" s="93" t="s">
        <v>99</v>
      </c>
      <c r="H158" s="28" t="s">
        <v>22</v>
      </c>
      <c r="I158" s="41" t="s">
        <v>81</v>
      </c>
      <c r="J158" s="41" t="s">
        <v>167</v>
      </c>
      <c r="K158" s="25" t="s">
        <v>1162</v>
      </c>
      <c r="M158" s="252"/>
      <c r="N158" s="253">
        <v>2000</v>
      </c>
      <c r="O158" s="150">
        <f t="shared" si="4"/>
        <v>1547.2599999999802</v>
      </c>
    </row>
    <row r="159" spans="1:15" ht="22.05" hidden="1" customHeight="1" x14ac:dyDescent="0.2">
      <c r="A159" s="26">
        <v>45986</v>
      </c>
      <c r="B159" s="100" t="s">
        <v>45</v>
      </c>
      <c r="C159" s="156">
        <v>134306</v>
      </c>
      <c r="D159" s="28"/>
      <c r="E159" s="156" t="s">
        <v>835</v>
      </c>
      <c r="F159" s="93" t="s">
        <v>99</v>
      </c>
      <c r="H159" s="41" t="s">
        <v>21</v>
      </c>
      <c r="I159" s="41" t="s">
        <v>81</v>
      </c>
      <c r="J159" s="41" t="s">
        <v>167</v>
      </c>
      <c r="K159" s="25" t="s">
        <v>1162</v>
      </c>
      <c r="M159" s="252">
        <v>2611</v>
      </c>
      <c r="N159" s="253"/>
      <c r="O159" s="150">
        <f t="shared" si="4"/>
        <v>4158.2599999999802</v>
      </c>
    </row>
    <row r="160" spans="1:15" ht="22.05" hidden="1" customHeight="1" x14ac:dyDescent="0.2">
      <c r="A160" s="26">
        <v>45986</v>
      </c>
      <c r="B160" s="100" t="s">
        <v>45</v>
      </c>
      <c r="C160" s="156">
        <v>139715</v>
      </c>
      <c r="D160" s="28"/>
      <c r="E160" s="156" t="s">
        <v>835</v>
      </c>
      <c r="F160" s="93" t="s">
        <v>99</v>
      </c>
      <c r="H160" s="28" t="s">
        <v>22</v>
      </c>
      <c r="I160" s="28" t="s">
        <v>56</v>
      </c>
      <c r="J160" s="28" t="s">
        <v>90</v>
      </c>
      <c r="K160" s="25" t="s">
        <v>1191</v>
      </c>
      <c r="M160" s="252"/>
      <c r="N160" s="253">
        <v>2611</v>
      </c>
      <c r="O160" s="150">
        <f t="shared" si="4"/>
        <v>1547.2599999999802</v>
      </c>
    </row>
    <row r="161" spans="1:16" ht="22.05" hidden="1" customHeight="1" x14ac:dyDescent="0.2">
      <c r="A161" s="26">
        <v>45986</v>
      </c>
      <c r="B161" s="100" t="s">
        <v>45</v>
      </c>
      <c r="C161" s="156">
        <v>300544</v>
      </c>
      <c r="D161" s="28"/>
      <c r="E161" s="156" t="s">
        <v>567</v>
      </c>
      <c r="F161" s="93" t="s">
        <v>99</v>
      </c>
      <c r="H161" s="41" t="s">
        <v>21</v>
      </c>
      <c r="I161" s="41" t="s">
        <v>81</v>
      </c>
      <c r="J161" s="41" t="s">
        <v>167</v>
      </c>
      <c r="K161" s="25" t="s">
        <v>1162</v>
      </c>
      <c r="M161" s="252">
        <v>3917</v>
      </c>
      <c r="N161" s="253"/>
      <c r="O161" s="150">
        <f t="shared" si="4"/>
        <v>5464.2599999999802</v>
      </c>
    </row>
    <row r="162" spans="1:16" ht="22.05" hidden="1" customHeight="1" thickBot="1" x14ac:dyDescent="0.25">
      <c r="A162" s="374">
        <v>45986</v>
      </c>
      <c r="B162" s="385" t="s">
        <v>45</v>
      </c>
      <c r="C162" s="427">
        <v>352023</v>
      </c>
      <c r="D162" s="69"/>
      <c r="E162" s="427" t="s">
        <v>567</v>
      </c>
      <c r="F162" s="377" t="s">
        <v>99</v>
      </c>
      <c r="G162" s="69"/>
      <c r="H162" s="69" t="s">
        <v>22</v>
      </c>
      <c r="I162" s="69" t="s">
        <v>56</v>
      </c>
      <c r="J162" s="69" t="s">
        <v>91</v>
      </c>
      <c r="K162" s="89" t="s">
        <v>1191</v>
      </c>
      <c r="L162" s="89"/>
      <c r="M162" s="447"/>
      <c r="N162" s="448">
        <v>3917</v>
      </c>
      <c r="O162" s="515">
        <f t="shared" si="4"/>
        <v>1547.2599999999802</v>
      </c>
      <c r="P162" s="89"/>
    </row>
    <row r="163" spans="1:16" ht="22.05" hidden="1" customHeight="1" x14ac:dyDescent="0.2">
      <c r="A163" s="26">
        <v>45993</v>
      </c>
      <c r="B163" s="100" t="s">
        <v>45</v>
      </c>
      <c r="C163" s="156">
        <v>589872</v>
      </c>
      <c r="D163" s="28" t="s">
        <v>7619</v>
      </c>
      <c r="E163" s="156" t="s">
        <v>7621</v>
      </c>
      <c r="F163" s="93" t="s">
        <v>99</v>
      </c>
      <c r="H163" s="41" t="s">
        <v>21</v>
      </c>
      <c r="I163" s="41" t="s">
        <v>81</v>
      </c>
      <c r="J163" s="41" t="s">
        <v>167</v>
      </c>
      <c r="K163" s="25" t="s">
        <v>1162</v>
      </c>
      <c r="M163" s="252">
        <v>17200</v>
      </c>
      <c r="N163" s="253"/>
      <c r="O163" s="150">
        <f t="shared" si="4"/>
        <v>18747.25999999998</v>
      </c>
    </row>
    <row r="164" spans="1:16" ht="22.05" hidden="1" customHeight="1" x14ac:dyDescent="0.2">
      <c r="A164" s="26">
        <v>45993</v>
      </c>
      <c r="B164" s="100" t="s">
        <v>45</v>
      </c>
      <c r="C164" s="156">
        <v>600474</v>
      </c>
      <c r="D164" s="28"/>
      <c r="E164" s="156" t="s">
        <v>7621</v>
      </c>
      <c r="F164" s="93" t="s">
        <v>99</v>
      </c>
      <c r="H164" s="28" t="s">
        <v>22</v>
      </c>
      <c r="I164" s="28" t="s">
        <v>55</v>
      </c>
      <c r="J164" s="28" t="s">
        <v>70</v>
      </c>
      <c r="K164" s="25" t="s">
        <v>1191</v>
      </c>
      <c r="M164" s="252"/>
      <c r="N164" s="253">
        <v>17200</v>
      </c>
      <c r="O164" s="150">
        <f t="shared" si="4"/>
        <v>1547.2599999999802</v>
      </c>
    </row>
    <row r="165" spans="1:16" ht="22.05" hidden="1" customHeight="1" x14ac:dyDescent="0.2">
      <c r="A165" s="26">
        <v>45997</v>
      </c>
      <c r="B165" s="100" t="s">
        <v>45</v>
      </c>
      <c r="C165" s="156">
        <v>478482</v>
      </c>
      <c r="D165" s="28"/>
      <c r="E165" s="156" t="s">
        <v>7823</v>
      </c>
      <c r="F165" s="93" t="s">
        <v>99</v>
      </c>
      <c r="H165" s="41" t="s">
        <v>21</v>
      </c>
      <c r="I165" s="41" t="s">
        <v>81</v>
      </c>
      <c r="J165" s="41" t="s">
        <v>167</v>
      </c>
      <c r="K165" s="25" t="s">
        <v>1162</v>
      </c>
      <c r="M165" s="252">
        <v>10000</v>
      </c>
      <c r="N165" s="253"/>
      <c r="O165" s="150">
        <f t="shared" si="4"/>
        <v>11547.25999999998</v>
      </c>
    </row>
    <row r="166" spans="1:16" ht="22.05" hidden="1" customHeight="1" x14ac:dyDescent="0.2">
      <c r="A166" s="26">
        <v>45997</v>
      </c>
      <c r="B166" s="100" t="s">
        <v>45</v>
      </c>
      <c r="C166" s="156">
        <v>480763</v>
      </c>
      <c r="D166" s="28"/>
      <c r="E166" s="156" t="s">
        <v>7625</v>
      </c>
      <c r="F166" s="93" t="s">
        <v>99</v>
      </c>
      <c r="H166" s="41" t="s">
        <v>21</v>
      </c>
      <c r="I166" s="41" t="s">
        <v>81</v>
      </c>
      <c r="J166" s="41" t="s">
        <v>167</v>
      </c>
      <c r="K166" s="25" t="s">
        <v>1162</v>
      </c>
      <c r="M166" s="252">
        <v>10000</v>
      </c>
      <c r="N166" s="253"/>
      <c r="O166" s="150">
        <f t="shared" si="4"/>
        <v>21547.25999999998</v>
      </c>
    </row>
    <row r="167" spans="1:16" ht="22.05" hidden="1" customHeight="1" x14ac:dyDescent="0.2">
      <c r="A167" s="26">
        <v>45997</v>
      </c>
      <c r="B167" s="100" t="s">
        <v>45</v>
      </c>
      <c r="C167" s="156">
        <v>484742</v>
      </c>
      <c r="D167" s="28"/>
      <c r="E167" s="156" t="s">
        <v>578</v>
      </c>
      <c r="F167" s="93" t="s">
        <v>99</v>
      </c>
      <c r="H167" s="531" t="s">
        <v>22</v>
      </c>
      <c r="I167" s="531" t="s">
        <v>56</v>
      </c>
      <c r="J167" s="531" t="s">
        <v>116</v>
      </c>
      <c r="K167" s="25" t="s">
        <v>6371</v>
      </c>
      <c r="M167" s="252"/>
      <c r="N167" s="253">
        <v>20000</v>
      </c>
      <c r="O167" s="150">
        <f t="shared" si="4"/>
        <v>1547.2599999999802</v>
      </c>
    </row>
    <row r="168" spans="1:16" ht="22.05" hidden="1" customHeight="1" x14ac:dyDescent="0.2">
      <c r="A168" s="26">
        <v>45999</v>
      </c>
      <c r="B168" s="100" t="s">
        <v>45</v>
      </c>
      <c r="C168" s="156">
        <v>807904</v>
      </c>
      <c r="D168" s="28"/>
      <c r="E168" s="156" t="s">
        <v>835</v>
      </c>
      <c r="F168" s="93" t="s">
        <v>99</v>
      </c>
      <c r="H168" s="41" t="s">
        <v>21</v>
      </c>
      <c r="I168" s="41" t="s">
        <v>81</v>
      </c>
      <c r="J168" s="41" t="s">
        <v>167</v>
      </c>
      <c r="K168" s="25" t="s">
        <v>1162</v>
      </c>
      <c r="M168" s="252">
        <v>2611</v>
      </c>
      <c r="N168" s="253"/>
      <c r="O168" s="150">
        <f t="shared" si="4"/>
        <v>4158.2599999999802</v>
      </c>
    </row>
    <row r="169" spans="1:16" ht="22.05" hidden="1" customHeight="1" x14ac:dyDescent="0.2">
      <c r="A169" s="26">
        <v>45999</v>
      </c>
      <c r="B169" s="100" t="s">
        <v>45</v>
      </c>
      <c r="C169" s="156">
        <v>821929</v>
      </c>
      <c r="D169" s="28"/>
      <c r="E169" s="156" t="s">
        <v>835</v>
      </c>
      <c r="F169" s="93" t="s">
        <v>99</v>
      </c>
      <c r="H169" s="28" t="s">
        <v>22</v>
      </c>
      <c r="I169" s="28" t="s">
        <v>56</v>
      </c>
      <c r="J169" s="28" t="s">
        <v>90</v>
      </c>
      <c r="K169" s="25" t="s">
        <v>1191</v>
      </c>
      <c r="M169" s="252"/>
      <c r="N169" s="253">
        <v>2611</v>
      </c>
      <c r="O169" s="150">
        <f t="shared" si="4"/>
        <v>1547.2599999999802</v>
      </c>
    </row>
    <row r="170" spans="1:16" ht="22.05" hidden="1" customHeight="1" x14ac:dyDescent="0.2">
      <c r="A170" s="26">
        <v>46000</v>
      </c>
      <c r="B170" s="100" t="s">
        <v>45</v>
      </c>
      <c r="C170" s="156">
        <v>548567</v>
      </c>
      <c r="D170" s="28"/>
      <c r="E170" s="156" t="s">
        <v>567</v>
      </c>
      <c r="F170" s="93" t="s">
        <v>99</v>
      </c>
      <c r="H170" s="41" t="s">
        <v>21</v>
      </c>
      <c r="I170" s="41" t="s">
        <v>81</v>
      </c>
      <c r="J170" s="41" t="s">
        <v>167</v>
      </c>
      <c r="K170" s="25" t="s">
        <v>1162</v>
      </c>
      <c r="M170" s="252">
        <v>9305</v>
      </c>
      <c r="N170" s="253"/>
      <c r="O170" s="150">
        <f t="shared" si="4"/>
        <v>10852.25999999998</v>
      </c>
    </row>
    <row r="171" spans="1:16" ht="22.05" hidden="1" customHeight="1" x14ac:dyDescent="0.2">
      <c r="A171" s="26">
        <v>46000</v>
      </c>
      <c r="B171" s="100" t="s">
        <v>45</v>
      </c>
      <c r="C171" s="156">
        <v>570596</v>
      </c>
      <c r="D171" s="28"/>
      <c r="E171" s="156" t="s">
        <v>567</v>
      </c>
      <c r="F171" s="93" t="s">
        <v>99</v>
      </c>
      <c r="H171" s="28" t="s">
        <v>22</v>
      </c>
      <c r="I171" s="28" t="s">
        <v>56</v>
      </c>
      <c r="J171" s="28" t="s">
        <v>91</v>
      </c>
      <c r="K171" s="25" t="s">
        <v>1191</v>
      </c>
      <c r="M171" s="252"/>
      <c r="N171" s="253">
        <v>9305</v>
      </c>
      <c r="O171" s="150">
        <f t="shared" si="4"/>
        <v>1547.2599999999802</v>
      </c>
    </row>
    <row r="172" spans="1:16" ht="22.05" hidden="1" customHeight="1" x14ac:dyDescent="0.2">
      <c r="A172" s="26">
        <v>46001</v>
      </c>
      <c r="B172" s="100" t="s">
        <v>45</v>
      </c>
      <c r="C172" s="156">
        <v>674723</v>
      </c>
      <c r="D172" s="28"/>
      <c r="E172" s="156" t="s">
        <v>8637</v>
      </c>
      <c r="F172" s="93" t="s">
        <v>99</v>
      </c>
      <c r="H172" s="41" t="s">
        <v>21</v>
      </c>
      <c r="I172" s="41" t="s">
        <v>81</v>
      </c>
      <c r="J172" s="41" t="s">
        <v>167</v>
      </c>
      <c r="K172" s="25" t="s">
        <v>1162</v>
      </c>
      <c r="M172" s="252">
        <v>710</v>
      </c>
      <c r="N172" s="253"/>
      <c r="O172" s="150">
        <f t="shared" si="4"/>
        <v>2257.2599999999802</v>
      </c>
    </row>
    <row r="173" spans="1:16" ht="22.05" hidden="1" customHeight="1" x14ac:dyDescent="0.2">
      <c r="A173" s="26">
        <v>46001</v>
      </c>
      <c r="B173" s="100" t="s">
        <v>45</v>
      </c>
      <c r="C173" s="156">
        <v>678291</v>
      </c>
      <c r="D173" s="28" t="s">
        <v>8765</v>
      </c>
      <c r="E173" s="156" t="s">
        <v>8637</v>
      </c>
      <c r="F173" s="93" t="s">
        <v>99</v>
      </c>
      <c r="H173" s="28" t="s">
        <v>22</v>
      </c>
      <c r="I173" s="28" t="s">
        <v>103</v>
      </c>
      <c r="J173" s="28" t="s">
        <v>93</v>
      </c>
      <c r="K173" s="25" t="s">
        <v>1191</v>
      </c>
      <c r="M173" s="252"/>
      <c r="N173" s="253">
        <v>710</v>
      </c>
      <c r="O173" s="150">
        <f t="shared" si="4"/>
        <v>1547.2599999999802</v>
      </c>
    </row>
    <row r="174" spans="1:16" ht="22.05" hidden="1" customHeight="1" x14ac:dyDescent="0.2">
      <c r="A174" s="26">
        <v>46010</v>
      </c>
      <c r="B174" s="100" t="s">
        <v>45</v>
      </c>
      <c r="C174" s="156">
        <v>2098764847</v>
      </c>
      <c r="D174" s="28" t="s">
        <v>1133</v>
      </c>
      <c r="E174" s="156" t="s">
        <v>29</v>
      </c>
      <c r="F174" s="93" t="s">
        <v>99</v>
      </c>
      <c r="H174" s="41" t="s">
        <v>21</v>
      </c>
      <c r="I174" s="41" t="s">
        <v>81</v>
      </c>
      <c r="J174" s="41" t="s">
        <v>168</v>
      </c>
      <c r="K174" s="25" t="s">
        <v>1162</v>
      </c>
      <c r="M174" s="252">
        <v>16500</v>
      </c>
      <c r="N174" s="253"/>
      <c r="O174" s="150">
        <f t="shared" si="4"/>
        <v>18047.25999999998</v>
      </c>
    </row>
    <row r="175" spans="1:16" ht="22.05" hidden="1" customHeight="1" x14ac:dyDescent="0.2">
      <c r="A175" s="26">
        <v>46010</v>
      </c>
      <c r="B175" s="100" t="s">
        <v>45</v>
      </c>
      <c r="C175" s="156">
        <v>29344</v>
      </c>
      <c r="D175" s="28"/>
      <c r="E175" s="156" t="s">
        <v>8762</v>
      </c>
      <c r="F175" s="93" t="s">
        <v>99</v>
      </c>
      <c r="H175" s="28" t="s">
        <v>22</v>
      </c>
      <c r="I175" s="28" t="s">
        <v>59</v>
      </c>
      <c r="J175" s="28" t="s">
        <v>59</v>
      </c>
      <c r="K175" s="25" t="s">
        <v>635</v>
      </c>
      <c r="M175" s="252"/>
      <c r="N175" s="253">
        <v>16199</v>
      </c>
      <c r="O175" s="150">
        <f t="shared" si="4"/>
        <v>1848.2599999999802</v>
      </c>
    </row>
    <row r="176" spans="1:16" ht="22.05" hidden="1" customHeight="1" x14ac:dyDescent="0.2">
      <c r="A176" s="26">
        <v>46020</v>
      </c>
      <c r="B176" s="100" t="s">
        <v>45</v>
      </c>
      <c r="C176" s="156">
        <v>291920</v>
      </c>
      <c r="D176" s="28"/>
      <c r="E176" s="156" t="s">
        <v>567</v>
      </c>
      <c r="F176" s="93" t="s">
        <v>99</v>
      </c>
      <c r="H176" s="41" t="s">
        <v>21</v>
      </c>
      <c r="I176" s="41" t="s">
        <v>81</v>
      </c>
      <c r="J176" s="41" t="s">
        <v>167</v>
      </c>
      <c r="K176" s="25" t="s">
        <v>1162</v>
      </c>
      <c r="M176" s="252">
        <v>10559</v>
      </c>
      <c r="N176" s="253"/>
      <c r="O176" s="150">
        <f t="shared" si="4"/>
        <v>12407.25999999998</v>
      </c>
    </row>
    <row r="177" spans="1:16" ht="22.05" hidden="1" customHeight="1" x14ac:dyDescent="0.2">
      <c r="A177" s="26">
        <v>46020</v>
      </c>
      <c r="B177" s="100" t="s">
        <v>45</v>
      </c>
      <c r="C177" s="156"/>
      <c r="D177" s="28"/>
      <c r="E177" s="156" t="s">
        <v>8766</v>
      </c>
      <c r="H177" s="531" t="s">
        <v>22</v>
      </c>
      <c r="I177" s="531" t="s">
        <v>56</v>
      </c>
      <c r="J177" s="531" t="s">
        <v>116</v>
      </c>
      <c r="K177" s="25" t="s">
        <v>611</v>
      </c>
      <c r="M177" s="252"/>
      <c r="N177" s="253">
        <v>960</v>
      </c>
      <c r="O177" s="150">
        <f t="shared" si="4"/>
        <v>11447.25999999998</v>
      </c>
    </row>
    <row r="178" spans="1:16" ht="22.05" hidden="1" customHeight="1" thickBot="1" x14ac:dyDescent="0.25">
      <c r="A178" s="374">
        <v>46020</v>
      </c>
      <c r="B178" s="385" t="s">
        <v>45</v>
      </c>
      <c r="C178" s="427">
        <v>298220</v>
      </c>
      <c r="D178" s="69"/>
      <c r="E178" s="427" t="s">
        <v>567</v>
      </c>
      <c r="F178" s="377" t="s">
        <v>99</v>
      </c>
      <c r="G178" s="69"/>
      <c r="H178" s="69" t="s">
        <v>22</v>
      </c>
      <c r="I178" s="69" t="s">
        <v>56</v>
      </c>
      <c r="J178" s="69" t="s">
        <v>91</v>
      </c>
      <c r="K178" s="89" t="s">
        <v>1191</v>
      </c>
      <c r="L178" s="89"/>
      <c r="M178" s="447"/>
      <c r="N178" s="448">
        <v>10559</v>
      </c>
      <c r="O178" s="515">
        <f t="shared" si="4"/>
        <v>888.25999999998021</v>
      </c>
      <c r="P178" s="89"/>
    </row>
    <row r="179" spans="1:16" ht="22.05" hidden="1" customHeight="1" x14ac:dyDescent="0.2">
      <c r="B179" s="100" t="s">
        <v>45</v>
      </c>
      <c r="C179" s="156"/>
      <c r="D179" s="28"/>
      <c r="E179" s="156"/>
      <c r="M179" s="252"/>
      <c r="N179" s="253"/>
      <c r="O179" s="150">
        <f t="shared" si="4"/>
        <v>888.25999999998021</v>
      </c>
    </row>
    <row r="180" spans="1:16" ht="22.05" hidden="1" customHeight="1" x14ac:dyDescent="0.2">
      <c r="B180" s="100" t="s">
        <v>45</v>
      </c>
      <c r="C180" s="156"/>
      <c r="D180" s="28"/>
      <c r="E180" s="156"/>
      <c r="M180" s="252"/>
      <c r="N180" s="253"/>
      <c r="O180" s="150">
        <f t="shared" si="4"/>
        <v>888.25999999998021</v>
      </c>
    </row>
    <row r="181" spans="1:16" ht="22.05" hidden="1" customHeight="1" x14ac:dyDescent="0.2">
      <c r="B181" s="100" t="s">
        <v>45</v>
      </c>
      <c r="C181" s="156"/>
      <c r="D181" s="28"/>
      <c r="E181" s="156"/>
      <c r="M181" s="252"/>
      <c r="N181" s="253"/>
      <c r="O181" s="150">
        <f t="shared" si="4"/>
        <v>888.25999999998021</v>
      </c>
    </row>
    <row r="182" spans="1:16" ht="22.05" hidden="1" customHeight="1" x14ac:dyDescent="0.2">
      <c r="B182" s="100" t="s">
        <v>45</v>
      </c>
      <c r="C182" s="156"/>
      <c r="D182" s="28"/>
      <c r="E182" s="156"/>
      <c r="M182" s="252"/>
      <c r="N182" s="253"/>
      <c r="O182" s="150">
        <f t="shared" si="4"/>
        <v>888.25999999998021</v>
      </c>
    </row>
    <row r="183" spans="1:16" ht="22.05" hidden="1" customHeight="1" x14ac:dyDescent="0.2">
      <c r="B183" s="100" t="s">
        <v>45</v>
      </c>
      <c r="C183" s="156"/>
      <c r="D183" s="28"/>
      <c r="E183" s="156"/>
      <c r="M183" s="252"/>
      <c r="N183" s="253"/>
      <c r="O183" s="150">
        <f t="shared" si="4"/>
        <v>888.25999999998021</v>
      </c>
    </row>
    <row r="184" spans="1:16" ht="22.05" hidden="1" customHeight="1" x14ac:dyDescent="0.2">
      <c r="B184" s="100" t="s">
        <v>45</v>
      </c>
      <c r="C184" s="156"/>
      <c r="D184" s="28"/>
      <c r="E184" s="156"/>
      <c r="M184" s="252"/>
      <c r="N184" s="253"/>
      <c r="O184" s="150">
        <f t="shared" si="4"/>
        <v>888.25999999998021</v>
      </c>
    </row>
    <row r="185" spans="1:16" ht="22.05" hidden="1" customHeight="1" x14ac:dyDescent="0.2">
      <c r="B185" s="100" t="s">
        <v>45</v>
      </c>
      <c r="C185" s="156"/>
      <c r="D185" s="28"/>
      <c r="E185" s="156"/>
      <c r="M185" s="252"/>
      <c r="N185" s="253"/>
      <c r="O185" s="150">
        <f t="shared" si="4"/>
        <v>888.25999999998021</v>
      </c>
    </row>
    <row r="186" spans="1:16" ht="22.05" hidden="1" customHeight="1" x14ac:dyDescent="0.2">
      <c r="B186" s="100" t="s">
        <v>45</v>
      </c>
      <c r="C186" s="156"/>
      <c r="D186" s="28"/>
      <c r="E186" s="156"/>
      <c r="M186" s="252"/>
      <c r="N186" s="253"/>
      <c r="O186" s="150">
        <f t="shared" si="4"/>
        <v>888.25999999998021</v>
      </c>
    </row>
    <row r="187" spans="1:16" ht="22.05" hidden="1" customHeight="1" x14ac:dyDescent="0.2">
      <c r="B187" s="100" t="s">
        <v>45</v>
      </c>
      <c r="C187" s="156"/>
      <c r="D187" s="28"/>
      <c r="E187" s="156"/>
      <c r="M187" s="252"/>
      <c r="N187" s="253"/>
      <c r="O187" s="150">
        <f t="shared" si="4"/>
        <v>888.25999999998021</v>
      </c>
    </row>
    <row r="188" spans="1:16" ht="22.05" hidden="1" customHeight="1" x14ac:dyDescent="0.2">
      <c r="B188" s="100" t="s">
        <v>45</v>
      </c>
      <c r="C188" s="156"/>
      <c r="D188" s="28"/>
      <c r="E188" s="156"/>
      <c r="M188" s="252"/>
      <c r="N188" s="253"/>
      <c r="O188" s="150">
        <f t="shared" si="4"/>
        <v>888.25999999998021</v>
      </c>
    </row>
    <row r="189" spans="1:16" ht="22.05" hidden="1" customHeight="1" x14ac:dyDescent="0.2">
      <c r="B189" s="100" t="s">
        <v>45</v>
      </c>
      <c r="C189" s="156"/>
      <c r="D189" s="28"/>
      <c r="E189" s="156"/>
      <c r="M189" s="252"/>
      <c r="N189" s="253"/>
      <c r="O189" s="150">
        <f t="shared" si="4"/>
        <v>888.25999999998021</v>
      </c>
    </row>
    <row r="190" spans="1:16" ht="22.05" hidden="1" customHeight="1" x14ac:dyDescent="0.2">
      <c r="B190" s="100" t="s">
        <v>45</v>
      </c>
      <c r="C190" s="156"/>
      <c r="D190" s="28"/>
      <c r="E190" s="156"/>
      <c r="M190" s="252"/>
      <c r="N190" s="253"/>
      <c r="O190" s="150">
        <f t="shared" si="4"/>
        <v>888.25999999998021</v>
      </c>
    </row>
    <row r="191" spans="1:16" ht="22.05" hidden="1" customHeight="1" x14ac:dyDescent="0.2">
      <c r="B191" s="100" t="s">
        <v>45</v>
      </c>
      <c r="C191" s="156"/>
      <c r="D191" s="28"/>
      <c r="E191" s="156"/>
      <c r="M191" s="252"/>
      <c r="N191" s="253"/>
      <c r="O191" s="150">
        <f t="shared" si="4"/>
        <v>888.25999999998021</v>
      </c>
    </row>
    <row r="192" spans="1:16" ht="22.05" hidden="1" customHeight="1" x14ac:dyDescent="0.2">
      <c r="B192" s="100" t="s">
        <v>45</v>
      </c>
      <c r="C192" s="156"/>
      <c r="D192" s="28"/>
      <c r="E192" s="156"/>
      <c r="M192" s="252"/>
      <c r="N192" s="253"/>
      <c r="O192" s="150">
        <f t="shared" si="4"/>
        <v>888.25999999998021</v>
      </c>
    </row>
    <row r="193" spans="2:15" ht="22.05" hidden="1" customHeight="1" x14ac:dyDescent="0.2">
      <c r="B193" s="100" t="s">
        <v>45</v>
      </c>
      <c r="C193" s="156"/>
      <c r="D193" s="28"/>
      <c r="E193" s="156"/>
      <c r="M193" s="252"/>
      <c r="N193" s="253"/>
      <c r="O193" s="150">
        <f t="shared" si="4"/>
        <v>888.25999999998021</v>
      </c>
    </row>
    <row r="194" spans="2:15" ht="22.05" hidden="1" customHeight="1" x14ac:dyDescent="0.2">
      <c r="B194" s="100" t="s">
        <v>45</v>
      </c>
      <c r="D194" s="26"/>
      <c r="O194" s="150">
        <f t="shared" si="4"/>
        <v>888.25999999998021</v>
      </c>
    </row>
    <row r="195" spans="2:15" ht="22.05" hidden="1" customHeight="1" x14ac:dyDescent="0.2">
      <c r="B195" s="100" t="s">
        <v>45</v>
      </c>
      <c r="D195" s="26"/>
      <c r="O195" s="150">
        <f t="shared" si="4"/>
        <v>888.25999999998021</v>
      </c>
    </row>
    <row r="196" spans="2:15" ht="22.05" hidden="1" customHeight="1" x14ac:dyDescent="0.2">
      <c r="B196" s="100" t="s">
        <v>45</v>
      </c>
      <c r="D196" s="26"/>
      <c r="O196" s="150">
        <f t="shared" si="4"/>
        <v>888.25999999998021</v>
      </c>
    </row>
    <row r="197" spans="2:15" ht="22.05" hidden="1" customHeight="1" x14ac:dyDescent="0.2">
      <c r="B197" s="100" t="s">
        <v>45</v>
      </c>
      <c r="D197" s="26"/>
      <c r="O197" s="150">
        <f t="shared" si="4"/>
        <v>888.25999999998021</v>
      </c>
    </row>
    <row r="198" spans="2:15" ht="22.05" hidden="1" customHeight="1" x14ac:dyDescent="0.2">
      <c r="B198" s="100" t="s">
        <v>45</v>
      </c>
      <c r="D198" s="26"/>
      <c r="O198" s="150">
        <f t="shared" si="4"/>
        <v>888.25999999998021</v>
      </c>
    </row>
    <row r="199" spans="2:15" ht="22.05" hidden="1" customHeight="1" x14ac:dyDescent="0.2">
      <c r="B199" s="100" t="s">
        <v>45</v>
      </c>
      <c r="D199" s="26"/>
      <c r="O199" s="150">
        <f t="shared" si="4"/>
        <v>888.25999999998021</v>
      </c>
    </row>
    <row r="200" spans="2:15" ht="22.05" hidden="1" customHeight="1" x14ac:dyDescent="0.2">
      <c r="B200" s="100" t="s">
        <v>45</v>
      </c>
      <c r="D200" s="26"/>
      <c r="O200" s="150">
        <f t="shared" si="4"/>
        <v>888.25999999998021</v>
      </c>
    </row>
    <row r="201" spans="2:15" ht="22.05" hidden="1" customHeight="1" x14ac:dyDescent="0.2">
      <c r="B201" s="100" t="s">
        <v>45</v>
      </c>
      <c r="D201" s="26"/>
      <c r="O201" s="150">
        <f t="shared" si="4"/>
        <v>888.25999999998021</v>
      </c>
    </row>
    <row r="202" spans="2:15" ht="22.05" hidden="1" customHeight="1" x14ac:dyDescent="0.2">
      <c r="B202" s="100" t="s">
        <v>45</v>
      </c>
      <c r="D202" s="26"/>
      <c r="O202" s="150">
        <f t="shared" si="4"/>
        <v>888.25999999998021</v>
      </c>
    </row>
    <row r="203" spans="2:15" ht="22.05" hidden="1" customHeight="1" x14ac:dyDescent="0.2">
      <c r="B203" s="100" t="s">
        <v>45</v>
      </c>
      <c r="D203" s="26"/>
      <c r="O203" s="150">
        <f t="shared" si="4"/>
        <v>888.25999999998021</v>
      </c>
    </row>
    <row r="204" spans="2:15" ht="22.05" hidden="1" customHeight="1" x14ac:dyDescent="0.2">
      <c r="B204" s="100" t="s">
        <v>45</v>
      </c>
      <c r="D204" s="26"/>
      <c r="O204" s="150">
        <f t="shared" si="4"/>
        <v>888.25999999998021</v>
      </c>
    </row>
    <row r="205" spans="2:15" ht="22.05" hidden="1" customHeight="1" x14ac:dyDescent="0.2">
      <c r="B205" s="100" t="s">
        <v>45</v>
      </c>
      <c r="D205" s="26"/>
      <c r="O205" s="150">
        <f t="shared" si="4"/>
        <v>888.25999999998021</v>
      </c>
    </row>
    <row r="206" spans="2:15" ht="22.05" hidden="1" customHeight="1" x14ac:dyDescent="0.2">
      <c r="B206" s="100" t="s">
        <v>45</v>
      </c>
      <c r="D206" s="26"/>
      <c r="O206" s="150">
        <f t="shared" si="4"/>
        <v>888.25999999998021</v>
      </c>
    </row>
    <row r="207" spans="2:15" ht="22.05" hidden="1" customHeight="1" x14ac:dyDescent="0.2">
      <c r="B207" s="100" t="s">
        <v>45</v>
      </c>
      <c r="D207" s="26"/>
      <c r="O207" s="150">
        <f t="shared" si="4"/>
        <v>888.25999999998021</v>
      </c>
    </row>
    <row r="208" spans="2:15" ht="22.05" hidden="1" customHeight="1" x14ac:dyDescent="0.2">
      <c r="B208" s="100" t="s">
        <v>45</v>
      </c>
      <c r="D208" s="26"/>
      <c r="O208" s="150">
        <f t="shared" si="4"/>
        <v>888.25999999998021</v>
      </c>
    </row>
    <row r="209" spans="2:15" ht="22.05" hidden="1" customHeight="1" x14ac:dyDescent="0.2">
      <c r="B209" s="100" t="s">
        <v>45</v>
      </c>
      <c r="D209" s="26"/>
      <c r="O209" s="150">
        <f t="shared" si="4"/>
        <v>888.25999999998021</v>
      </c>
    </row>
    <row r="210" spans="2:15" ht="22.05" hidden="1" customHeight="1" x14ac:dyDescent="0.2">
      <c r="B210" s="100" t="s">
        <v>45</v>
      </c>
      <c r="D210" s="26"/>
      <c r="O210" s="150">
        <f t="shared" si="4"/>
        <v>888.25999999998021</v>
      </c>
    </row>
    <row r="211" spans="2:15" ht="22.05" hidden="1" customHeight="1" x14ac:dyDescent="0.2">
      <c r="B211" s="100" t="s">
        <v>45</v>
      </c>
      <c r="D211" s="26"/>
      <c r="O211" s="150">
        <f t="shared" si="4"/>
        <v>888.25999999998021</v>
      </c>
    </row>
    <row r="212" spans="2:15" ht="22.05" hidden="1" customHeight="1" x14ac:dyDescent="0.2">
      <c r="B212" s="100" t="s">
        <v>45</v>
      </c>
      <c r="D212" s="26"/>
      <c r="O212" s="150">
        <f t="shared" si="4"/>
        <v>888.25999999998021</v>
      </c>
    </row>
    <row r="213" spans="2:15" ht="22.05" hidden="1" customHeight="1" x14ac:dyDescent="0.2">
      <c r="B213" s="100" t="s">
        <v>45</v>
      </c>
      <c r="D213" s="26"/>
      <c r="O213" s="150">
        <f t="shared" si="4"/>
        <v>888.25999999998021</v>
      </c>
    </row>
    <row r="214" spans="2:15" ht="22.05" hidden="1" customHeight="1" x14ac:dyDescent="0.2">
      <c r="B214" s="100" t="s">
        <v>45</v>
      </c>
      <c r="D214" s="26"/>
      <c r="O214" s="150">
        <f t="shared" si="4"/>
        <v>888.25999999998021</v>
      </c>
    </row>
    <row r="215" spans="2:15" ht="22.05" hidden="1" customHeight="1" x14ac:dyDescent="0.2">
      <c r="B215" s="100" t="s">
        <v>45</v>
      </c>
      <c r="D215" s="26"/>
      <c r="O215" s="150">
        <f t="shared" si="4"/>
        <v>888.25999999998021</v>
      </c>
    </row>
    <row r="216" spans="2:15" ht="22.05" hidden="1" customHeight="1" x14ac:dyDescent="0.2">
      <c r="B216" s="100" t="s">
        <v>45</v>
      </c>
      <c r="D216" s="26"/>
      <c r="O216" s="150">
        <f t="shared" si="4"/>
        <v>888.25999999998021</v>
      </c>
    </row>
    <row r="217" spans="2:15" ht="22.05" hidden="1" customHeight="1" x14ac:dyDescent="0.2">
      <c r="B217" s="100" t="s">
        <v>45</v>
      </c>
      <c r="D217" s="26"/>
      <c r="O217" s="150">
        <f t="shared" si="4"/>
        <v>888.25999999998021</v>
      </c>
    </row>
    <row r="218" spans="2:15" ht="22.05" hidden="1" customHeight="1" x14ac:dyDescent="0.2">
      <c r="B218" s="100" t="s">
        <v>45</v>
      </c>
      <c r="D218" s="26"/>
      <c r="O218" s="150">
        <f t="shared" si="4"/>
        <v>888.25999999998021</v>
      </c>
    </row>
    <row r="219" spans="2:15" ht="22.05" hidden="1" customHeight="1" x14ac:dyDescent="0.2">
      <c r="B219" s="100" t="s">
        <v>45</v>
      </c>
      <c r="D219" s="26"/>
      <c r="O219" s="150">
        <f t="shared" si="4"/>
        <v>888.25999999998021</v>
      </c>
    </row>
    <row r="220" spans="2:15" ht="22.05" hidden="1" customHeight="1" x14ac:dyDescent="0.2">
      <c r="B220" s="100" t="s">
        <v>45</v>
      </c>
      <c r="D220" s="26"/>
      <c r="O220" s="150">
        <f t="shared" ref="O220:O283" si="5">O219+M220-N220</f>
        <v>888.25999999998021</v>
      </c>
    </row>
    <row r="221" spans="2:15" ht="22.05" hidden="1" customHeight="1" x14ac:dyDescent="0.2">
      <c r="B221" s="100" t="s">
        <v>45</v>
      </c>
      <c r="D221" s="26"/>
      <c r="O221" s="150">
        <f t="shared" si="5"/>
        <v>888.25999999998021</v>
      </c>
    </row>
    <row r="222" spans="2:15" ht="22.05" hidden="1" customHeight="1" x14ac:dyDescent="0.2">
      <c r="B222" s="100" t="s">
        <v>45</v>
      </c>
      <c r="D222" s="26"/>
      <c r="O222" s="150">
        <f t="shared" si="5"/>
        <v>888.25999999998021</v>
      </c>
    </row>
    <row r="223" spans="2:15" ht="22.05" hidden="1" customHeight="1" x14ac:dyDescent="0.2">
      <c r="B223" s="100" t="s">
        <v>45</v>
      </c>
      <c r="D223" s="26"/>
      <c r="O223" s="150">
        <f t="shared" si="5"/>
        <v>888.25999999998021</v>
      </c>
    </row>
    <row r="224" spans="2:15" ht="22.05" hidden="1" customHeight="1" x14ac:dyDescent="0.2">
      <c r="B224" s="100" t="s">
        <v>45</v>
      </c>
      <c r="D224" s="26"/>
      <c r="O224" s="150">
        <f t="shared" si="5"/>
        <v>888.25999999998021</v>
      </c>
    </row>
    <row r="225" spans="2:15" ht="22.05" hidden="1" customHeight="1" x14ac:dyDescent="0.2">
      <c r="B225" s="100" t="s">
        <v>45</v>
      </c>
      <c r="D225" s="26"/>
      <c r="O225" s="150">
        <f t="shared" si="5"/>
        <v>888.25999999998021</v>
      </c>
    </row>
    <row r="226" spans="2:15" ht="22.05" hidden="1" customHeight="1" x14ac:dyDescent="0.2">
      <c r="B226" s="100" t="s">
        <v>45</v>
      </c>
      <c r="D226" s="26"/>
      <c r="O226" s="150">
        <f t="shared" si="5"/>
        <v>888.25999999998021</v>
      </c>
    </row>
    <row r="227" spans="2:15" ht="22.05" hidden="1" customHeight="1" x14ac:dyDescent="0.2">
      <c r="B227" s="100" t="s">
        <v>45</v>
      </c>
      <c r="D227" s="26"/>
      <c r="O227" s="150">
        <f t="shared" si="5"/>
        <v>888.25999999998021</v>
      </c>
    </row>
    <row r="228" spans="2:15" ht="22.05" hidden="1" customHeight="1" x14ac:dyDescent="0.2">
      <c r="B228" s="100" t="s">
        <v>45</v>
      </c>
      <c r="D228" s="26"/>
      <c r="O228" s="150">
        <f t="shared" si="5"/>
        <v>888.25999999998021</v>
      </c>
    </row>
    <row r="229" spans="2:15" ht="22.05" hidden="1" customHeight="1" x14ac:dyDescent="0.2">
      <c r="B229" s="100" t="s">
        <v>45</v>
      </c>
      <c r="D229" s="26"/>
      <c r="O229" s="150">
        <f t="shared" si="5"/>
        <v>888.25999999998021</v>
      </c>
    </row>
    <row r="230" spans="2:15" ht="22.05" hidden="1" customHeight="1" x14ac:dyDescent="0.2">
      <c r="B230" s="100" t="s">
        <v>45</v>
      </c>
      <c r="D230" s="26"/>
      <c r="O230" s="150">
        <f t="shared" si="5"/>
        <v>888.25999999998021</v>
      </c>
    </row>
    <row r="231" spans="2:15" ht="22.05" hidden="1" customHeight="1" x14ac:dyDescent="0.2">
      <c r="B231" s="100" t="s">
        <v>45</v>
      </c>
      <c r="D231" s="26"/>
      <c r="O231" s="150">
        <f t="shared" si="5"/>
        <v>888.25999999998021</v>
      </c>
    </row>
    <row r="232" spans="2:15" ht="22.05" hidden="1" customHeight="1" x14ac:dyDescent="0.2">
      <c r="B232" s="100" t="s">
        <v>45</v>
      </c>
      <c r="D232" s="26"/>
      <c r="O232" s="150">
        <f t="shared" si="5"/>
        <v>888.25999999998021</v>
      </c>
    </row>
    <row r="233" spans="2:15" ht="22.05" hidden="1" customHeight="1" x14ac:dyDescent="0.2">
      <c r="B233" s="100" t="s">
        <v>45</v>
      </c>
      <c r="D233" s="26"/>
      <c r="O233" s="150">
        <f t="shared" si="5"/>
        <v>888.25999999998021</v>
      </c>
    </row>
    <row r="234" spans="2:15" ht="22.05" hidden="1" customHeight="1" x14ac:dyDescent="0.2">
      <c r="B234" s="100" t="s">
        <v>45</v>
      </c>
      <c r="D234" s="26"/>
      <c r="O234" s="150">
        <f t="shared" si="5"/>
        <v>888.25999999998021</v>
      </c>
    </row>
    <row r="235" spans="2:15" ht="22.05" hidden="1" customHeight="1" x14ac:dyDescent="0.2">
      <c r="B235" s="100" t="s">
        <v>45</v>
      </c>
      <c r="D235" s="26"/>
      <c r="O235" s="150">
        <f t="shared" si="5"/>
        <v>888.25999999998021</v>
      </c>
    </row>
    <row r="236" spans="2:15" ht="22.05" hidden="1" customHeight="1" x14ac:dyDescent="0.2">
      <c r="B236" s="100" t="s">
        <v>45</v>
      </c>
      <c r="D236" s="26"/>
      <c r="O236" s="150">
        <f t="shared" si="5"/>
        <v>888.25999999998021</v>
      </c>
    </row>
    <row r="237" spans="2:15" ht="22.05" hidden="1" customHeight="1" x14ac:dyDescent="0.2">
      <c r="B237" s="100" t="s">
        <v>45</v>
      </c>
      <c r="D237" s="26"/>
      <c r="O237" s="150">
        <f t="shared" si="5"/>
        <v>888.25999999998021</v>
      </c>
    </row>
    <row r="238" spans="2:15" ht="22.05" hidden="1" customHeight="1" x14ac:dyDescent="0.2">
      <c r="B238" s="100" t="s">
        <v>45</v>
      </c>
      <c r="D238" s="26"/>
      <c r="O238" s="150">
        <f t="shared" si="5"/>
        <v>888.25999999998021</v>
      </c>
    </row>
    <row r="239" spans="2:15" ht="22.05" hidden="1" customHeight="1" x14ac:dyDescent="0.2">
      <c r="B239" s="100" t="s">
        <v>45</v>
      </c>
      <c r="D239" s="26"/>
      <c r="O239" s="150">
        <f t="shared" si="5"/>
        <v>888.25999999998021</v>
      </c>
    </row>
    <row r="240" spans="2:15" ht="22.05" hidden="1" customHeight="1" x14ac:dyDescent="0.2">
      <c r="B240" s="100" t="s">
        <v>45</v>
      </c>
      <c r="D240" s="26"/>
      <c r="O240" s="150">
        <f t="shared" si="5"/>
        <v>888.25999999998021</v>
      </c>
    </row>
    <row r="241" spans="2:15" ht="22.05" hidden="1" customHeight="1" x14ac:dyDescent="0.2">
      <c r="B241" s="100" t="s">
        <v>45</v>
      </c>
      <c r="D241" s="26"/>
      <c r="O241" s="150">
        <f t="shared" si="5"/>
        <v>888.25999999998021</v>
      </c>
    </row>
    <row r="242" spans="2:15" ht="22.05" hidden="1" customHeight="1" x14ac:dyDescent="0.2">
      <c r="B242" s="100" t="s">
        <v>45</v>
      </c>
      <c r="D242" s="26"/>
      <c r="O242" s="150">
        <f t="shared" si="5"/>
        <v>888.25999999998021</v>
      </c>
    </row>
    <row r="243" spans="2:15" ht="22.05" hidden="1" customHeight="1" x14ac:dyDescent="0.2">
      <c r="B243" s="100" t="s">
        <v>45</v>
      </c>
      <c r="D243" s="26"/>
      <c r="O243" s="150">
        <f t="shared" si="5"/>
        <v>888.25999999998021</v>
      </c>
    </row>
    <row r="244" spans="2:15" ht="22.05" hidden="1" customHeight="1" x14ac:dyDescent="0.2">
      <c r="B244" s="100" t="s">
        <v>45</v>
      </c>
      <c r="D244" s="26"/>
      <c r="O244" s="150">
        <f t="shared" si="5"/>
        <v>888.25999999998021</v>
      </c>
    </row>
    <row r="245" spans="2:15" ht="22.05" hidden="1" customHeight="1" x14ac:dyDescent="0.2">
      <c r="B245" s="100" t="s">
        <v>45</v>
      </c>
      <c r="D245" s="26"/>
      <c r="O245" s="150">
        <f t="shared" si="5"/>
        <v>888.25999999998021</v>
      </c>
    </row>
    <row r="246" spans="2:15" ht="22.05" hidden="1" customHeight="1" x14ac:dyDescent="0.2">
      <c r="B246" s="100" t="s">
        <v>45</v>
      </c>
      <c r="D246" s="26"/>
      <c r="O246" s="150">
        <f t="shared" si="5"/>
        <v>888.25999999998021</v>
      </c>
    </row>
    <row r="247" spans="2:15" ht="22.05" hidden="1" customHeight="1" x14ac:dyDescent="0.2">
      <c r="B247" s="100" t="s">
        <v>45</v>
      </c>
      <c r="D247" s="26"/>
      <c r="O247" s="150">
        <f t="shared" si="5"/>
        <v>888.25999999998021</v>
      </c>
    </row>
    <row r="248" spans="2:15" ht="22.05" hidden="1" customHeight="1" x14ac:dyDescent="0.2">
      <c r="B248" s="100" t="s">
        <v>45</v>
      </c>
      <c r="D248" s="26"/>
      <c r="O248" s="150">
        <f t="shared" si="5"/>
        <v>888.25999999998021</v>
      </c>
    </row>
    <row r="249" spans="2:15" ht="22.05" hidden="1" customHeight="1" x14ac:dyDescent="0.2">
      <c r="B249" s="100" t="s">
        <v>45</v>
      </c>
      <c r="D249" s="26"/>
      <c r="O249" s="150">
        <f t="shared" si="5"/>
        <v>888.25999999998021</v>
      </c>
    </row>
    <row r="250" spans="2:15" ht="22.05" hidden="1" customHeight="1" x14ac:dyDescent="0.2">
      <c r="B250" s="100" t="s">
        <v>45</v>
      </c>
      <c r="D250" s="26"/>
      <c r="O250" s="150">
        <f t="shared" si="5"/>
        <v>888.25999999998021</v>
      </c>
    </row>
    <row r="251" spans="2:15" ht="22.05" hidden="1" customHeight="1" x14ac:dyDescent="0.2">
      <c r="B251" s="100" t="s">
        <v>45</v>
      </c>
      <c r="D251" s="26"/>
      <c r="O251" s="150">
        <f t="shared" si="5"/>
        <v>888.25999999998021</v>
      </c>
    </row>
    <row r="252" spans="2:15" ht="22.05" hidden="1" customHeight="1" x14ac:dyDescent="0.2">
      <c r="B252" s="100" t="s">
        <v>45</v>
      </c>
      <c r="D252" s="26"/>
      <c r="O252" s="150">
        <f t="shared" si="5"/>
        <v>888.25999999998021</v>
      </c>
    </row>
    <row r="253" spans="2:15" ht="22.05" hidden="1" customHeight="1" x14ac:dyDescent="0.2">
      <c r="B253" s="100" t="s">
        <v>45</v>
      </c>
      <c r="D253" s="26"/>
      <c r="O253" s="150">
        <f t="shared" si="5"/>
        <v>888.25999999998021</v>
      </c>
    </row>
    <row r="254" spans="2:15" ht="22.05" hidden="1" customHeight="1" x14ac:dyDescent="0.2">
      <c r="B254" s="100" t="s">
        <v>45</v>
      </c>
      <c r="D254" s="26"/>
      <c r="O254" s="150">
        <f t="shared" si="5"/>
        <v>888.25999999998021</v>
      </c>
    </row>
    <row r="255" spans="2:15" ht="22.05" hidden="1" customHeight="1" x14ac:dyDescent="0.2">
      <c r="B255" s="100" t="s">
        <v>45</v>
      </c>
      <c r="D255" s="26"/>
      <c r="O255" s="150">
        <f t="shared" si="5"/>
        <v>888.25999999998021</v>
      </c>
    </row>
    <row r="256" spans="2:15" ht="22.05" hidden="1" customHeight="1" x14ac:dyDescent="0.2">
      <c r="B256" s="100" t="s">
        <v>45</v>
      </c>
      <c r="D256" s="26"/>
      <c r="O256" s="150">
        <f t="shared" si="5"/>
        <v>888.25999999998021</v>
      </c>
    </row>
    <row r="257" spans="2:15" ht="22.05" hidden="1" customHeight="1" x14ac:dyDescent="0.2">
      <c r="B257" s="100" t="s">
        <v>45</v>
      </c>
      <c r="D257" s="26"/>
      <c r="O257" s="150">
        <f t="shared" si="5"/>
        <v>888.25999999998021</v>
      </c>
    </row>
    <row r="258" spans="2:15" ht="22.05" hidden="1" customHeight="1" x14ac:dyDescent="0.2">
      <c r="B258" s="100" t="s">
        <v>45</v>
      </c>
      <c r="D258" s="26"/>
      <c r="O258" s="150">
        <f t="shared" si="5"/>
        <v>888.25999999998021</v>
      </c>
    </row>
    <row r="259" spans="2:15" ht="22.05" hidden="1" customHeight="1" x14ac:dyDescent="0.2">
      <c r="B259" s="100" t="s">
        <v>45</v>
      </c>
      <c r="D259" s="26"/>
      <c r="O259" s="150">
        <f t="shared" si="5"/>
        <v>888.25999999998021</v>
      </c>
    </row>
    <row r="260" spans="2:15" ht="22.05" hidden="1" customHeight="1" x14ac:dyDescent="0.2">
      <c r="B260" s="100" t="s">
        <v>45</v>
      </c>
      <c r="D260" s="26"/>
      <c r="O260" s="150">
        <f t="shared" si="5"/>
        <v>888.25999999998021</v>
      </c>
    </row>
    <row r="261" spans="2:15" ht="22.05" hidden="1" customHeight="1" x14ac:dyDescent="0.2">
      <c r="B261" s="100" t="s">
        <v>45</v>
      </c>
      <c r="D261" s="26"/>
      <c r="O261" s="150">
        <f t="shared" si="5"/>
        <v>888.25999999998021</v>
      </c>
    </row>
    <row r="262" spans="2:15" ht="22.05" hidden="1" customHeight="1" x14ac:dyDescent="0.2">
      <c r="B262" s="100" t="s">
        <v>45</v>
      </c>
      <c r="D262" s="26"/>
      <c r="O262" s="150">
        <f t="shared" si="5"/>
        <v>888.25999999998021</v>
      </c>
    </row>
    <row r="263" spans="2:15" ht="22.05" hidden="1" customHeight="1" x14ac:dyDescent="0.2">
      <c r="B263" s="100" t="s">
        <v>45</v>
      </c>
      <c r="D263" s="26"/>
      <c r="O263" s="150">
        <f t="shared" si="5"/>
        <v>888.25999999998021</v>
      </c>
    </row>
    <row r="264" spans="2:15" ht="22.05" hidden="1" customHeight="1" x14ac:dyDescent="0.2">
      <c r="B264" s="100" t="s">
        <v>45</v>
      </c>
      <c r="D264" s="26"/>
      <c r="O264" s="150">
        <f t="shared" si="5"/>
        <v>888.25999999998021</v>
      </c>
    </row>
    <row r="265" spans="2:15" ht="22.05" hidden="1" customHeight="1" x14ac:dyDescent="0.2">
      <c r="B265" s="100" t="s">
        <v>45</v>
      </c>
      <c r="D265" s="26"/>
      <c r="O265" s="150">
        <f t="shared" si="5"/>
        <v>888.25999999998021</v>
      </c>
    </row>
    <row r="266" spans="2:15" ht="22.05" hidden="1" customHeight="1" x14ac:dyDescent="0.2">
      <c r="B266" s="100" t="s">
        <v>45</v>
      </c>
      <c r="D266" s="26"/>
      <c r="O266" s="150">
        <f t="shared" si="5"/>
        <v>888.25999999998021</v>
      </c>
    </row>
    <row r="267" spans="2:15" ht="22.05" hidden="1" customHeight="1" x14ac:dyDescent="0.2">
      <c r="B267" s="100" t="s">
        <v>45</v>
      </c>
      <c r="D267" s="26"/>
      <c r="O267" s="150">
        <f t="shared" si="5"/>
        <v>888.25999999998021</v>
      </c>
    </row>
    <row r="268" spans="2:15" ht="22.05" hidden="1" customHeight="1" x14ac:dyDescent="0.2">
      <c r="B268" s="100" t="s">
        <v>45</v>
      </c>
      <c r="D268" s="26"/>
      <c r="O268" s="150">
        <f t="shared" si="5"/>
        <v>888.25999999998021</v>
      </c>
    </row>
    <row r="269" spans="2:15" ht="22.05" hidden="1" customHeight="1" x14ac:dyDescent="0.2">
      <c r="B269" s="100" t="s">
        <v>45</v>
      </c>
      <c r="D269" s="26"/>
      <c r="O269" s="150">
        <f t="shared" si="5"/>
        <v>888.25999999998021</v>
      </c>
    </row>
    <row r="270" spans="2:15" ht="22.05" hidden="1" customHeight="1" x14ac:dyDescent="0.2">
      <c r="B270" s="100" t="s">
        <v>45</v>
      </c>
      <c r="D270" s="26"/>
      <c r="O270" s="150">
        <f t="shared" si="5"/>
        <v>888.25999999998021</v>
      </c>
    </row>
    <row r="271" spans="2:15" ht="22.05" hidden="1" customHeight="1" x14ac:dyDescent="0.2">
      <c r="B271" s="100" t="s">
        <v>45</v>
      </c>
      <c r="D271" s="26"/>
      <c r="O271" s="150">
        <f t="shared" si="5"/>
        <v>888.25999999998021</v>
      </c>
    </row>
    <row r="272" spans="2:15" ht="22.05" hidden="1" customHeight="1" x14ac:dyDescent="0.2">
      <c r="B272" s="100" t="s">
        <v>45</v>
      </c>
      <c r="D272" s="26"/>
      <c r="O272" s="150">
        <f t="shared" si="5"/>
        <v>888.25999999998021</v>
      </c>
    </row>
    <row r="273" spans="2:15" ht="22.05" hidden="1" customHeight="1" x14ac:dyDescent="0.2">
      <c r="B273" s="100" t="s">
        <v>45</v>
      </c>
      <c r="D273" s="26"/>
      <c r="O273" s="150">
        <f t="shared" si="5"/>
        <v>888.25999999998021</v>
      </c>
    </row>
    <row r="274" spans="2:15" ht="22.05" hidden="1" customHeight="1" x14ac:dyDescent="0.2">
      <c r="B274" s="100" t="s">
        <v>45</v>
      </c>
      <c r="D274" s="26"/>
      <c r="O274" s="150">
        <f t="shared" si="5"/>
        <v>888.25999999998021</v>
      </c>
    </row>
    <row r="275" spans="2:15" ht="22.05" hidden="1" customHeight="1" x14ac:dyDescent="0.2">
      <c r="B275" s="100" t="s">
        <v>45</v>
      </c>
      <c r="D275" s="26"/>
      <c r="O275" s="150">
        <f t="shared" si="5"/>
        <v>888.25999999998021</v>
      </c>
    </row>
    <row r="276" spans="2:15" ht="22.05" hidden="1" customHeight="1" x14ac:dyDescent="0.2">
      <c r="B276" s="100" t="s">
        <v>45</v>
      </c>
      <c r="D276" s="26"/>
      <c r="O276" s="150">
        <f t="shared" si="5"/>
        <v>888.25999999998021</v>
      </c>
    </row>
    <row r="277" spans="2:15" ht="22.05" hidden="1" customHeight="1" x14ac:dyDescent="0.2">
      <c r="B277" s="100" t="s">
        <v>45</v>
      </c>
      <c r="D277" s="26"/>
      <c r="O277" s="150">
        <f t="shared" si="5"/>
        <v>888.25999999998021</v>
      </c>
    </row>
    <row r="278" spans="2:15" ht="22.05" hidden="1" customHeight="1" x14ac:dyDescent="0.2">
      <c r="B278" s="100" t="s">
        <v>45</v>
      </c>
      <c r="D278" s="26"/>
      <c r="O278" s="150">
        <f t="shared" si="5"/>
        <v>888.25999999998021</v>
      </c>
    </row>
    <row r="279" spans="2:15" ht="22.05" hidden="1" customHeight="1" x14ac:dyDescent="0.2">
      <c r="B279" s="100" t="s">
        <v>45</v>
      </c>
      <c r="D279" s="26"/>
      <c r="O279" s="150">
        <f t="shared" si="5"/>
        <v>888.25999999998021</v>
      </c>
    </row>
    <row r="280" spans="2:15" ht="22.05" hidden="1" customHeight="1" x14ac:dyDescent="0.2">
      <c r="B280" s="100" t="s">
        <v>45</v>
      </c>
      <c r="D280" s="26"/>
      <c r="O280" s="150">
        <f t="shared" si="5"/>
        <v>888.25999999998021</v>
      </c>
    </row>
    <row r="281" spans="2:15" ht="22.05" hidden="1" customHeight="1" x14ac:dyDescent="0.2">
      <c r="B281" s="100" t="s">
        <v>45</v>
      </c>
      <c r="D281" s="26"/>
      <c r="O281" s="150">
        <f t="shared" si="5"/>
        <v>888.25999999998021</v>
      </c>
    </row>
    <row r="282" spans="2:15" ht="22.05" hidden="1" customHeight="1" x14ac:dyDescent="0.2">
      <c r="B282" s="100" t="s">
        <v>45</v>
      </c>
      <c r="D282" s="26"/>
      <c r="O282" s="150">
        <f t="shared" si="5"/>
        <v>888.25999999998021</v>
      </c>
    </row>
    <row r="283" spans="2:15" ht="22.05" hidden="1" customHeight="1" x14ac:dyDescent="0.2">
      <c r="B283" s="100" t="s">
        <v>45</v>
      </c>
      <c r="D283" s="26"/>
      <c r="O283" s="150">
        <f t="shared" si="5"/>
        <v>888.25999999998021</v>
      </c>
    </row>
    <row r="284" spans="2:15" ht="22.05" hidden="1" customHeight="1" x14ac:dyDescent="0.2">
      <c r="B284" s="100" t="s">
        <v>45</v>
      </c>
      <c r="D284" s="26"/>
      <c r="O284" s="150">
        <f t="shared" ref="O284:O347" si="6">O283+M284-N284</f>
        <v>888.25999999998021</v>
      </c>
    </row>
    <row r="285" spans="2:15" ht="22.05" hidden="1" customHeight="1" x14ac:dyDescent="0.2">
      <c r="B285" s="100" t="s">
        <v>45</v>
      </c>
      <c r="D285" s="26"/>
      <c r="O285" s="150">
        <f t="shared" si="6"/>
        <v>888.25999999998021</v>
      </c>
    </row>
    <row r="286" spans="2:15" ht="22.05" hidden="1" customHeight="1" x14ac:dyDescent="0.2">
      <c r="B286" s="100" t="s">
        <v>45</v>
      </c>
      <c r="D286" s="26"/>
      <c r="O286" s="150">
        <f t="shared" si="6"/>
        <v>888.25999999998021</v>
      </c>
    </row>
    <row r="287" spans="2:15" ht="22.05" hidden="1" customHeight="1" x14ac:dyDescent="0.2">
      <c r="B287" s="100" t="s">
        <v>45</v>
      </c>
      <c r="D287" s="26"/>
      <c r="O287" s="150">
        <f t="shared" si="6"/>
        <v>888.25999999998021</v>
      </c>
    </row>
    <row r="288" spans="2:15" ht="22.05" hidden="1" customHeight="1" x14ac:dyDescent="0.2">
      <c r="B288" s="100" t="s">
        <v>45</v>
      </c>
      <c r="D288" s="26"/>
      <c r="O288" s="150">
        <f t="shared" si="6"/>
        <v>888.25999999998021</v>
      </c>
    </row>
    <row r="289" spans="2:15" ht="22.05" hidden="1" customHeight="1" x14ac:dyDescent="0.2">
      <c r="B289" s="100" t="s">
        <v>45</v>
      </c>
      <c r="D289" s="26"/>
      <c r="O289" s="150">
        <f t="shared" si="6"/>
        <v>888.25999999998021</v>
      </c>
    </row>
    <row r="290" spans="2:15" ht="22.05" hidden="1" customHeight="1" x14ac:dyDescent="0.2">
      <c r="B290" s="100" t="s">
        <v>45</v>
      </c>
      <c r="D290" s="26"/>
      <c r="O290" s="150">
        <f t="shared" si="6"/>
        <v>888.25999999998021</v>
      </c>
    </row>
    <row r="291" spans="2:15" ht="22.05" hidden="1" customHeight="1" x14ac:dyDescent="0.2">
      <c r="B291" s="100" t="s">
        <v>45</v>
      </c>
      <c r="D291" s="26"/>
      <c r="O291" s="150">
        <f t="shared" si="6"/>
        <v>888.25999999998021</v>
      </c>
    </row>
    <row r="292" spans="2:15" ht="22.05" hidden="1" customHeight="1" x14ac:dyDescent="0.2">
      <c r="B292" s="100" t="s">
        <v>45</v>
      </c>
      <c r="D292" s="26"/>
      <c r="O292" s="150">
        <f t="shared" si="6"/>
        <v>888.25999999998021</v>
      </c>
    </row>
    <row r="293" spans="2:15" ht="22.05" hidden="1" customHeight="1" x14ac:dyDescent="0.2">
      <c r="B293" s="100" t="s">
        <v>45</v>
      </c>
      <c r="D293" s="26"/>
      <c r="O293" s="150">
        <f t="shared" si="6"/>
        <v>888.25999999998021</v>
      </c>
    </row>
    <row r="294" spans="2:15" ht="22.05" hidden="1" customHeight="1" x14ac:dyDescent="0.2">
      <c r="B294" s="100" t="s">
        <v>45</v>
      </c>
      <c r="D294" s="26"/>
      <c r="O294" s="150">
        <f t="shared" si="6"/>
        <v>888.25999999998021</v>
      </c>
    </row>
    <row r="295" spans="2:15" ht="22.05" hidden="1" customHeight="1" x14ac:dyDescent="0.2">
      <c r="B295" s="100" t="s">
        <v>45</v>
      </c>
      <c r="D295" s="26"/>
      <c r="O295" s="150">
        <f t="shared" si="6"/>
        <v>888.25999999998021</v>
      </c>
    </row>
    <row r="296" spans="2:15" ht="22.05" hidden="1" customHeight="1" x14ac:dyDescent="0.2">
      <c r="B296" s="100" t="s">
        <v>45</v>
      </c>
      <c r="D296" s="26"/>
      <c r="O296" s="150">
        <f t="shared" si="6"/>
        <v>888.25999999998021</v>
      </c>
    </row>
    <row r="297" spans="2:15" ht="22.05" hidden="1" customHeight="1" x14ac:dyDescent="0.2">
      <c r="B297" s="100" t="s">
        <v>45</v>
      </c>
      <c r="D297" s="26"/>
      <c r="O297" s="150">
        <f t="shared" si="6"/>
        <v>888.25999999998021</v>
      </c>
    </row>
    <row r="298" spans="2:15" ht="22.05" hidden="1" customHeight="1" x14ac:dyDescent="0.2">
      <c r="B298" s="100" t="s">
        <v>45</v>
      </c>
      <c r="D298" s="26"/>
      <c r="O298" s="150">
        <f t="shared" si="6"/>
        <v>888.25999999998021</v>
      </c>
    </row>
    <row r="299" spans="2:15" ht="22.05" hidden="1" customHeight="1" x14ac:dyDescent="0.2">
      <c r="B299" s="100" t="s">
        <v>45</v>
      </c>
      <c r="D299" s="26"/>
      <c r="O299" s="150">
        <f t="shared" si="6"/>
        <v>888.25999999998021</v>
      </c>
    </row>
    <row r="300" spans="2:15" ht="22.05" hidden="1" customHeight="1" x14ac:dyDescent="0.2">
      <c r="B300" s="100" t="s">
        <v>45</v>
      </c>
      <c r="D300" s="26"/>
      <c r="O300" s="150">
        <f t="shared" si="6"/>
        <v>888.25999999998021</v>
      </c>
    </row>
    <row r="301" spans="2:15" ht="22.05" hidden="1" customHeight="1" x14ac:dyDescent="0.2">
      <c r="B301" s="100" t="s">
        <v>45</v>
      </c>
      <c r="D301" s="26"/>
      <c r="O301" s="150">
        <f t="shared" si="6"/>
        <v>888.25999999998021</v>
      </c>
    </row>
    <row r="302" spans="2:15" ht="22.05" hidden="1" customHeight="1" x14ac:dyDescent="0.2">
      <c r="B302" s="100" t="s">
        <v>45</v>
      </c>
      <c r="D302" s="26"/>
      <c r="O302" s="150">
        <f t="shared" si="6"/>
        <v>888.25999999998021</v>
      </c>
    </row>
    <row r="303" spans="2:15" ht="22.05" hidden="1" customHeight="1" x14ac:dyDescent="0.2">
      <c r="B303" s="100" t="s">
        <v>45</v>
      </c>
      <c r="D303" s="26"/>
      <c r="O303" s="150">
        <f t="shared" si="6"/>
        <v>888.25999999998021</v>
      </c>
    </row>
    <row r="304" spans="2:15" ht="22.05" hidden="1" customHeight="1" x14ac:dyDescent="0.2">
      <c r="B304" s="100" t="s">
        <v>45</v>
      </c>
      <c r="D304" s="26"/>
      <c r="O304" s="150">
        <f t="shared" si="6"/>
        <v>888.25999999998021</v>
      </c>
    </row>
    <row r="305" spans="2:15" ht="22.05" hidden="1" customHeight="1" x14ac:dyDescent="0.2">
      <c r="B305" s="100" t="s">
        <v>45</v>
      </c>
      <c r="D305" s="26"/>
      <c r="O305" s="150">
        <f t="shared" si="6"/>
        <v>888.25999999998021</v>
      </c>
    </row>
    <row r="306" spans="2:15" ht="22.05" hidden="1" customHeight="1" x14ac:dyDescent="0.2">
      <c r="B306" s="100" t="s">
        <v>45</v>
      </c>
      <c r="D306" s="26"/>
      <c r="O306" s="150">
        <f t="shared" si="6"/>
        <v>888.25999999998021</v>
      </c>
    </row>
    <row r="307" spans="2:15" ht="22.05" hidden="1" customHeight="1" x14ac:dyDescent="0.2">
      <c r="B307" s="100" t="s">
        <v>45</v>
      </c>
      <c r="D307" s="26"/>
      <c r="O307" s="150">
        <f t="shared" si="6"/>
        <v>888.25999999998021</v>
      </c>
    </row>
    <row r="308" spans="2:15" ht="22.05" hidden="1" customHeight="1" x14ac:dyDescent="0.2">
      <c r="B308" s="100" t="s">
        <v>45</v>
      </c>
      <c r="D308" s="26"/>
      <c r="O308" s="150">
        <f t="shared" si="6"/>
        <v>888.25999999998021</v>
      </c>
    </row>
    <row r="309" spans="2:15" ht="22.05" hidden="1" customHeight="1" x14ac:dyDescent="0.2">
      <c r="B309" s="100" t="s">
        <v>45</v>
      </c>
      <c r="D309" s="26"/>
      <c r="O309" s="150">
        <f t="shared" si="6"/>
        <v>888.25999999998021</v>
      </c>
    </row>
    <row r="310" spans="2:15" ht="22.05" hidden="1" customHeight="1" x14ac:dyDescent="0.2">
      <c r="B310" s="100" t="s">
        <v>45</v>
      </c>
      <c r="D310" s="26"/>
      <c r="O310" s="150">
        <f t="shared" si="6"/>
        <v>888.25999999998021</v>
      </c>
    </row>
    <row r="311" spans="2:15" ht="22.05" hidden="1" customHeight="1" x14ac:dyDescent="0.2">
      <c r="B311" s="100" t="s">
        <v>45</v>
      </c>
      <c r="D311" s="26"/>
      <c r="O311" s="150">
        <f t="shared" si="6"/>
        <v>888.25999999998021</v>
      </c>
    </row>
    <row r="312" spans="2:15" ht="22.05" hidden="1" customHeight="1" x14ac:dyDescent="0.2">
      <c r="B312" s="100" t="s">
        <v>45</v>
      </c>
      <c r="D312" s="26"/>
      <c r="O312" s="150">
        <f t="shared" si="6"/>
        <v>888.25999999998021</v>
      </c>
    </row>
    <row r="313" spans="2:15" ht="22.05" hidden="1" customHeight="1" x14ac:dyDescent="0.2">
      <c r="B313" s="100" t="s">
        <v>45</v>
      </c>
      <c r="D313" s="26"/>
      <c r="O313" s="150">
        <f t="shared" si="6"/>
        <v>888.25999999998021</v>
      </c>
    </row>
    <row r="314" spans="2:15" ht="22.05" hidden="1" customHeight="1" x14ac:dyDescent="0.2">
      <c r="B314" s="100" t="s">
        <v>45</v>
      </c>
      <c r="D314" s="26"/>
      <c r="O314" s="150">
        <f t="shared" si="6"/>
        <v>888.25999999998021</v>
      </c>
    </row>
    <row r="315" spans="2:15" ht="22.05" hidden="1" customHeight="1" x14ac:dyDescent="0.2">
      <c r="B315" s="100" t="s">
        <v>45</v>
      </c>
      <c r="D315" s="26"/>
      <c r="O315" s="150">
        <f t="shared" si="6"/>
        <v>888.25999999998021</v>
      </c>
    </row>
    <row r="316" spans="2:15" ht="22.05" hidden="1" customHeight="1" x14ac:dyDescent="0.2">
      <c r="B316" s="100" t="s">
        <v>45</v>
      </c>
      <c r="D316" s="26"/>
      <c r="O316" s="150">
        <f t="shared" si="6"/>
        <v>888.25999999998021</v>
      </c>
    </row>
    <row r="317" spans="2:15" ht="22.05" hidden="1" customHeight="1" x14ac:dyDescent="0.2">
      <c r="B317" s="100" t="s">
        <v>45</v>
      </c>
      <c r="D317" s="26"/>
      <c r="O317" s="150">
        <f t="shared" si="6"/>
        <v>888.25999999998021</v>
      </c>
    </row>
    <row r="318" spans="2:15" ht="22.05" hidden="1" customHeight="1" x14ac:dyDescent="0.2">
      <c r="B318" s="100" t="s">
        <v>45</v>
      </c>
      <c r="D318" s="26"/>
      <c r="O318" s="150">
        <f t="shared" si="6"/>
        <v>888.25999999998021</v>
      </c>
    </row>
    <row r="319" spans="2:15" ht="22.05" hidden="1" customHeight="1" x14ac:dyDescent="0.2">
      <c r="B319" s="100" t="s">
        <v>45</v>
      </c>
      <c r="D319" s="26"/>
      <c r="O319" s="150">
        <f t="shared" si="6"/>
        <v>888.25999999998021</v>
      </c>
    </row>
    <row r="320" spans="2:15" ht="22.05" hidden="1" customHeight="1" x14ac:dyDescent="0.2">
      <c r="B320" s="100" t="s">
        <v>45</v>
      </c>
      <c r="D320" s="26"/>
      <c r="O320" s="150">
        <f t="shared" si="6"/>
        <v>888.25999999998021</v>
      </c>
    </row>
    <row r="321" spans="2:15" ht="22.05" hidden="1" customHeight="1" x14ac:dyDescent="0.2">
      <c r="B321" s="100" t="s">
        <v>45</v>
      </c>
      <c r="D321" s="26"/>
      <c r="O321" s="150">
        <f t="shared" si="6"/>
        <v>888.25999999998021</v>
      </c>
    </row>
    <row r="322" spans="2:15" ht="22.05" hidden="1" customHeight="1" x14ac:dyDescent="0.2">
      <c r="B322" s="100" t="s">
        <v>45</v>
      </c>
      <c r="D322" s="26"/>
      <c r="O322" s="150">
        <f t="shared" si="6"/>
        <v>888.25999999998021</v>
      </c>
    </row>
    <row r="323" spans="2:15" ht="22.05" hidden="1" customHeight="1" x14ac:dyDescent="0.2">
      <c r="B323" s="100" t="s">
        <v>45</v>
      </c>
      <c r="D323" s="26"/>
      <c r="O323" s="150">
        <f t="shared" si="6"/>
        <v>888.25999999998021</v>
      </c>
    </row>
    <row r="324" spans="2:15" ht="22.05" hidden="1" customHeight="1" x14ac:dyDescent="0.2">
      <c r="B324" s="100" t="s">
        <v>45</v>
      </c>
      <c r="D324" s="26"/>
      <c r="O324" s="150">
        <f t="shared" si="6"/>
        <v>888.25999999998021</v>
      </c>
    </row>
    <row r="325" spans="2:15" ht="22.05" hidden="1" customHeight="1" x14ac:dyDescent="0.2">
      <c r="B325" s="100" t="s">
        <v>45</v>
      </c>
      <c r="D325" s="26"/>
      <c r="O325" s="150">
        <f t="shared" si="6"/>
        <v>888.25999999998021</v>
      </c>
    </row>
    <row r="326" spans="2:15" ht="22.05" hidden="1" customHeight="1" x14ac:dyDescent="0.2">
      <c r="B326" s="100" t="s">
        <v>45</v>
      </c>
      <c r="D326" s="26"/>
      <c r="O326" s="150">
        <f t="shared" si="6"/>
        <v>888.25999999998021</v>
      </c>
    </row>
    <row r="327" spans="2:15" ht="22.05" hidden="1" customHeight="1" x14ac:dyDescent="0.2">
      <c r="B327" s="100" t="s">
        <v>45</v>
      </c>
      <c r="D327" s="26"/>
      <c r="O327" s="150">
        <f t="shared" si="6"/>
        <v>888.25999999998021</v>
      </c>
    </row>
    <row r="328" spans="2:15" ht="22.05" hidden="1" customHeight="1" x14ac:dyDescent="0.2">
      <c r="B328" s="100" t="s">
        <v>45</v>
      </c>
      <c r="D328" s="26"/>
      <c r="O328" s="150">
        <f t="shared" si="6"/>
        <v>888.25999999998021</v>
      </c>
    </row>
    <row r="329" spans="2:15" ht="22.05" hidden="1" customHeight="1" x14ac:dyDescent="0.2">
      <c r="B329" s="100" t="s">
        <v>45</v>
      </c>
      <c r="D329" s="26"/>
      <c r="O329" s="150">
        <f t="shared" si="6"/>
        <v>888.25999999998021</v>
      </c>
    </row>
    <row r="330" spans="2:15" ht="22.05" hidden="1" customHeight="1" x14ac:dyDescent="0.2">
      <c r="B330" s="100" t="s">
        <v>45</v>
      </c>
      <c r="D330" s="26"/>
      <c r="O330" s="150">
        <f t="shared" si="6"/>
        <v>888.25999999998021</v>
      </c>
    </row>
    <row r="331" spans="2:15" ht="22.05" hidden="1" customHeight="1" x14ac:dyDescent="0.2">
      <c r="B331" s="100" t="s">
        <v>45</v>
      </c>
      <c r="D331" s="26"/>
      <c r="O331" s="150">
        <f t="shared" si="6"/>
        <v>888.25999999998021</v>
      </c>
    </row>
    <row r="332" spans="2:15" ht="22.05" hidden="1" customHeight="1" x14ac:dyDescent="0.2">
      <c r="B332" s="100" t="s">
        <v>45</v>
      </c>
      <c r="D332" s="26"/>
      <c r="O332" s="150">
        <f t="shared" si="6"/>
        <v>888.25999999998021</v>
      </c>
    </row>
    <row r="333" spans="2:15" ht="22.05" hidden="1" customHeight="1" x14ac:dyDescent="0.2">
      <c r="B333" s="100" t="s">
        <v>45</v>
      </c>
      <c r="D333" s="26"/>
      <c r="O333" s="150">
        <f t="shared" si="6"/>
        <v>888.25999999998021</v>
      </c>
    </row>
    <row r="334" spans="2:15" ht="22.05" hidden="1" customHeight="1" x14ac:dyDescent="0.2">
      <c r="B334" s="100" t="s">
        <v>45</v>
      </c>
      <c r="D334" s="26"/>
      <c r="O334" s="150">
        <f t="shared" si="6"/>
        <v>888.25999999998021</v>
      </c>
    </row>
    <row r="335" spans="2:15" ht="22.05" hidden="1" customHeight="1" x14ac:dyDescent="0.2">
      <c r="B335" s="100" t="s">
        <v>45</v>
      </c>
      <c r="D335" s="26"/>
      <c r="O335" s="150">
        <f t="shared" si="6"/>
        <v>888.25999999998021</v>
      </c>
    </row>
    <row r="336" spans="2:15" ht="22.05" hidden="1" customHeight="1" x14ac:dyDescent="0.2">
      <c r="B336" s="100" t="s">
        <v>45</v>
      </c>
      <c r="D336" s="26"/>
      <c r="O336" s="150">
        <f t="shared" si="6"/>
        <v>888.25999999998021</v>
      </c>
    </row>
    <row r="337" spans="2:15" ht="22.05" hidden="1" customHeight="1" x14ac:dyDescent="0.2">
      <c r="B337" s="100" t="s">
        <v>45</v>
      </c>
      <c r="D337" s="26"/>
      <c r="O337" s="150">
        <f t="shared" si="6"/>
        <v>888.25999999998021</v>
      </c>
    </row>
    <row r="338" spans="2:15" ht="22.05" hidden="1" customHeight="1" x14ac:dyDescent="0.2">
      <c r="B338" s="100" t="s">
        <v>45</v>
      </c>
      <c r="D338" s="26"/>
      <c r="O338" s="150">
        <f t="shared" si="6"/>
        <v>888.25999999998021</v>
      </c>
    </row>
    <row r="339" spans="2:15" ht="22.05" hidden="1" customHeight="1" x14ac:dyDescent="0.2">
      <c r="B339" s="100" t="s">
        <v>45</v>
      </c>
      <c r="D339" s="26"/>
      <c r="O339" s="150">
        <f t="shared" si="6"/>
        <v>888.25999999998021</v>
      </c>
    </row>
    <row r="340" spans="2:15" ht="22.05" hidden="1" customHeight="1" x14ac:dyDescent="0.2">
      <c r="B340" s="100" t="s">
        <v>45</v>
      </c>
      <c r="D340" s="26"/>
      <c r="O340" s="150">
        <f t="shared" si="6"/>
        <v>888.25999999998021</v>
      </c>
    </row>
    <row r="341" spans="2:15" ht="22.05" hidden="1" customHeight="1" x14ac:dyDescent="0.2">
      <c r="B341" s="100" t="s">
        <v>45</v>
      </c>
      <c r="D341" s="26"/>
      <c r="O341" s="150">
        <f t="shared" si="6"/>
        <v>888.25999999998021</v>
      </c>
    </row>
    <row r="342" spans="2:15" ht="22.05" hidden="1" customHeight="1" x14ac:dyDescent="0.2">
      <c r="B342" s="100" t="s">
        <v>45</v>
      </c>
      <c r="D342" s="26"/>
      <c r="O342" s="150">
        <f t="shared" si="6"/>
        <v>888.25999999998021</v>
      </c>
    </row>
    <row r="343" spans="2:15" ht="22.05" hidden="1" customHeight="1" x14ac:dyDescent="0.2">
      <c r="B343" s="100" t="s">
        <v>45</v>
      </c>
      <c r="D343" s="26"/>
      <c r="O343" s="150">
        <f t="shared" si="6"/>
        <v>888.25999999998021</v>
      </c>
    </row>
    <row r="344" spans="2:15" ht="22.05" hidden="1" customHeight="1" x14ac:dyDescent="0.2">
      <c r="B344" s="100" t="s">
        <v>45</v>
      </c>
      <c r="D344" s="26"/>
      <c r="O344" s="150">
        <f t="shared" si="6"/>
        <v>888.25999999998021</v>
      </c>
    </row>
    <row r="345" spans="2:15" ht="22.05" hidden="1" customHeight="1" x14ac:dyDescent="0.2">
      <c r="B345" s="100" t="s">
        <v>45</v>
      </c>
      <c r="D345" s="26"/>
      <c r="O345" s="150">
        <f t="shared" si="6"/>
        <v>888.25999999998021</v>
      </c>
    </row>
    <row r="346" spans="2:15" ht="22.05" hidden="1" customHeight="1" x14ac:dyDescent="0.2">
      <c r="B346" s="100" t="s">
        <v>45</v>
      </c>
      <c r="D346" s="26"/>
      <c r="O346" s="150">
        <f t="shared" si="6"/>
        <v>888.25999999998021</v>
      </c>
    </row>
    <row r="347" spans="2:15" ht="22.05" hidden="1" customHeight="1" x14ac:dyDescent="0.2">
      <c r="B347" s="100" t="s">
        <v>45</v>
      </c>
      <c r="D347" s="26"/>
      <c r="O347" s="150">
        <f t="shared" si="6"/>
        <v>888.25999999998021</v>
      </c>
    </row>
    <row r="348" spans="2:15" ht="22.05" hidden="1" customHeight="1" x14ac:dyDescent="0.2">
      <c r="B348" s="100" t="s">
        <v>45</v>
      </c>
      <c r="D348" s="26"/>
      <c r="O348" s="150">
        <f t="shared" ref="O348:O411" si="7">O347+M348-N348</f>
        <v>888.25999999998021</v>
      </c>
    </row>
    <row r="349" spans="2:15" ht="22.05" hidden="1" customHeight="1" x14ac:dyDescent="0.2">
      <c r="B349" s="100" t="s">
        <v>45</v>
      </c>
      <c r="D349" s="26"/>
      <c r="O349" s="150">
        <f t="shared" si="7"/>
        <v>888.25999999998021</v>
      </c>
    </row>
    <row r="350" spans="2:15" ht="22.05" hidden="1" customHeight="1" x14ac:dyDescent="0.2">
      <c r="B350" s="100" t="s">
        <v>45</v>
      </c>
      <c r="D350" s="26"/>
      <c r="O350" s="150">
        <f t="shared" si="7"/>
        <v>888.25999999998021</v>
      </c>
    </row>
    <row r="351" spans="2:15" ht="22.05" hidden="1" customHeight="1" x14ac:dyDescent="0.2">
      <c r="B351" s="100" t="s">
        <v>45</v>
      </c>
      <c r="D351" s="26"/>
      <c r="O351" s="150">
        <f t="shared" si="7"/>
        <v>888.25999999998021</v>
      </c>
    </row>
    <row r="352" spans="2:15" ht="22.05" hidden="1" customHeight="1" x14ac:dyDescent="0.2">
      <c r="B352" s="100" t="s">
        <v>45</v>
      </c>
      <c r="D352" s="26"/>
      <c r="O352" s="150">
        <f t="shared" si="7"/>
        <v>888.25999999998021</v>
      </c>
    </row>
    <row r="353" spans="2:15" ht="22.05" hidden="1" customHeight="1" x14ac:dyDescent="0.2">
      <c r="B353" s="100" t="s">
        <v>45</v>
      </c>
      <c r="D353" s="26"/>
      <c r="O353" s="150">
        <f t="shared" si="7"/>
        <v>888.25999999998021</v>
      </c>
    </row>
    <row r="354" spans="2:15" ht="22.05" hidden="1" customHeight="1" x14ac:dyDescent="0.2">
      <c r="B354" s="100" t="s">
        <v>45</v>
      </c>
      <c r="D354" s="26"/>
      <c r="O354" s="150">
        <f t="shared" si="7"/>
        <v>888.25999999998021</v>
      </c>
    </row>
    <row r="355" spans="2:15" ht="22.05" hidden="1" customHeight="1" x14ac:dyDescent="0.2">
      <c r="B355" s="100" t="s">
        <v>45</v>
      </c>
      <c r="D355" s="26"/>
      <c r="O355" s="150">
        <f t="shared" si="7"/>
        <v>888.25999999998021</v>
      </c>
    </row>
    <row r="356" spans="2:15" ht="22.05" hidden="1" customHeight="1" x14ac:dyDescent="0.2">
      <c r="B356" s="100" t="s">
        <v>45</v>
      </c>
      <c r="D356" s="26"/>
      <c r="O356" s="150">
        <f t="shared" si="7"/>
        <v>888.25999999998021</v>
      </c>
    </row>
    <row r="357" spans="2:15" ht="22.05" hidden="1" customHeight="1" x14ac:dyDescent="0.2">
      <c r="B357" s="100" t="s">
        <v>45</v>
      </c>
      <c r="D357" s="26"/>
      <c r="O357" s="150">
        <f t="shared" si="7"/>
        <v>888.25999999998021</v>
      </c>
    </row>
    <row r="358" spans="2:15" ht="22.05" hidden="1" customHeight="1" x14ac:dyDescent="0.2">
      <c r="B358" s="100" t="s">
        <v>45</v>
      </c>
      <c r="D358" s="26"/>
      <c r="O358" s="150">
        <f t="shared" si="7"/>
        <v>888.25999999998021</v>
      </c>
    </row>
    <row r="359" spans="2:15" ht="22.05" hidden="1" customHeight="1" x14ac:dyDescent="0.2">
      <c r="B359" s="100" t="s">
        <v>45</v>
      </c>
      <c r="D359" s="26"/>
      <c r="O359" s="150">
        <f t="shared" si="7"/>
        <v>888.25999999998021</v>
      </c>
    </row>
    <row r="360" spans="2:15" ht="22.05" hidden="1" customHeight="1" x14ac:dyDescent="0.2">
      <c r="B360" s="100" t="s">
        <v>45</v>
      </c>
      <c r="D360" s="26"/>
      <c r="O360" s="150">
        <f t="shared" si="7"/>
        <v>888.25999999998021</v>
      </c>
    </row>
    <row r="361" spans="2:15" ht="22.05" hidden="1" customHeight="1" x14ac:dyDescent="0.2">
      <c r="B361" s="100" t="s">
        <v>45</v>
      </c>
      <c r="D361" s="26"/>
      <c r="O361" s="150">
        <f t="shared" si="7"/>
        <v>888.25999999998021</v>
      </c>
    </row>
    <row r="362" spans="2:15" ht="22.05" hidden="1" customHeight="1" x14ac:dyDescent="0.2">
      <c r="B362" s="100" t="s">
        <v>45</v>
      </c>
      <c r="D362" s="26"/>
      <c r="O362" s="150">
        <f t="shared" si="7"/>
        <v>888.25999999998021</v>
      </c>
    </row>
    <row r="363" spans="2:15" ht="22.05" hidden="1" customHeight="1" x14ac:dyDescent="0.2">
      <c r="B363" s="100" t="s">
        <v>45</v>
      </c>
      <c r="D363" s="26"/>
      <c r="O363" s="150">
        <f t="shared" si="7"/>
        <v>888.25999999998021</v>
      </c>
    </row>
    <row r="364" spans="2:15" ht="22.05" hidden="1" customHeight="1" x14ac:dyDescent="0.2">
      <c r="B364" s="100" t="s">
        <v>45</v>
      </c>
      <c r="D364" s="26"/>
      <c r="O364" s="150">
        <f t="shared" si="7"/>
        <v>888.25999999998021</v>
      </c>
    </row>
    <row r="365" spans="2:15" ht="22.05" hidden="1" customHeight="1" x14ac:dyDescent="0.2">
      <c r="B365" s="100" t="s">
        <v>45</v>
      </c>
      <c r="D365" s="26"/>
      <c r="O365" s="150">
        <f t="shared" si="7"/>
        <v>888.25999999998021</v>
      </c>
    </row>
    <row r="366" spans="2:15" ht="22.05" hidden="1" customHeight="1" x14ac:dyDescent="0.2">
      <c r="B366" s="100" t="s">
        <v>45</v>
      </c>
      <c r="D366" s="26"/>
      <c r="O366" s="150">
        <f t="shared" si="7"/>
        <v>888.25999999998021</v>
      </c>
    </row>
    <row r="367" spans="2:15" ht="22.05" hidden="1" customHeight="1" x14ac:dyDescent="0.2">
      <c r="B367" s="100" t="s">
        <v>45</v>
      </c>
      <c r="D367" s="26"/>
      <c r="O367" s="150">
        <f t="shared" si="7"/>
        <v>888.25999999998021</v>
      </c>
    </row>
    <row r="368" spans="2:15" ht="22.05" hidden="1" customHeight="1" x14ac:dyDescent="0.2">
      <c r="B368" s="100" t="s">
        <v>45</v>
      </c>
      <c r="D368" s="26"/>
      <c r="O368" s="150">
        <f t="shared" si="7"/>
        <v>888.25999999998021</v>
      </c>
    </row>
    <row r="369" spans="2:15" ht="22.05" hidden="1" customHeight="1" x14ac:dyDescent="0.2">
      <c r="B369" s="100" t="s">
        <v>45</v>
      </c>
      <c r="D369" s="26"/>
      <c r="O369" s="150">
        <f t="shared" si="7"/>
        <v>888.25999999998021</v>
      </c>
    </row>
    <row r="370" spans="2:15" ht="22.05" hidden="1" customHeight="1" x14ac:dyDescent="0.2">
      <c r="B370" s="100" t="s">
        <v>45</v>
      </c>
      <c r="D370" s="26"/>
      <c r="O370" s="150">
        <f t="shared" si="7"/>
        <v>888.25999999998021</v>
      </c>
    </row>
    <row r="371" spans="2:15" ht="22.05" hidden="1" customHeight="1" x14ac:dyDescent="0.2">
      <c r="B371" s="100" t="s">
        <v>45</v>
      </c>
      <c r="D371" s="26"/>
      <c r="O371" s="150">
        <f t="shared" si="7"/>
        <v>888.25999999998021</v>
      </c>
    </row>
    <row r="372" spans="2:15" ht="22.05" hidden="1" customHeight="1" x14ac:dyDescent="0.2">
      <c r="B372" s="100" t="s">
        <v>45</v>
      </c>
      <c r="D372" s="26"/>
      <c r="O372" s="150">
        <f t="shared" si="7"/>
        <v>888.25999999998021</v>
      </c>
    </row>
    <row r="373" spans="2:15" ht="22.05" hidden="1" customHeight="1" x14ac:dyDescent="0.2">
      <c r="B373" s="100" t="s">
        <v>45</v>
      </c>
      <c r="D373" s="26"/>
      <c r="O373" s="150">
        <f t="shared" si="7"/>
        <v>888.25999999998021</v>
      </c>
    </row>
    <row r="374" spans="2:15" ht="22.05" hidden="1" customHeight="1" x14ac:dyDescent="0.2">
      <c r="B374" s="100" t="s">
        <v>45</v>
      </c>
      <c r="D374" s="26"/>
      <c r="O374" s="150">
        <f t="shared" si="7"/>
        <v>888.25999999998021</v>
      </c>
    </row>
    <row r="375" spans="2:15" ht="22.05" hidden="1" customHeight="1" x14ac:dyDescent="0.2">
      <c r="B375" s="100" t="s">
        <v>45</v>
      </c>
      <c r="D375" s="26"/>
      <c r="O375" s="150">
        <f t="shared" si="7"/>
        <v>888.25999999998021</v>
      </c>
    </row>
    <row r="376" spans="2:15" ht="22.05" hidden="1" customHeight="1" x14ac:dyDescent="0.2">
      <c r="B376" s="100" t="s">
        <v>45</v>
      </c>
      <c r="D376" s="26"/>
      <c r="O376" s="150">
        <f t="shared" si="7"/>
        <v>888.25999999998021</v>
      </c>
    </row>
    <row r="377" spans="2:15" ht="22.05" hidden="1" customHeight="1" x14ac:dyDescent="0.2">
      <c r="B377" s="100" t="s">
        <v>45</v>
      </c>
      <c r="D377" s="26"/>
      <c r="O377" s="150">
        <f t="shared" si="7"/>
        <v>888.25999999998021</v>
      </c>
    </row>
    <row r="378" spans="2:15" ht="22.05" hidden="1" customHeight="1" x14ac:dyDescent="0.2">
      <c r="B378" s="100" t="s">
        <v>45</v>
      </c>
      <c r="D378" s="26"/>
      <c r="O378" s="150">
        <f t="shared" si="7"/>
        <v>888.25999999998021</v>
      </c>
    </row>
    <row r="379" spans="2:15" ht="22.05" hidden="1" customHeight="1" x14ac:dyDescent="0.2">
      <c r="B379" s="100" t="s">
        <v>45</v>
      </c>
      <c r="D379" s="26"/>
      <c r="O379" s="150">
        <f t="shared" si="7"/>
        <v>888.25999999998021</v>
      </c>
    </row>
    <row r="380" spans="2:15" ht="22.05" hidden="1" customHeight="1" x14ac:dyDescent="0.2">
      <c r="B380" s="100" t="s">
        <v>45</v>
      </c>
      <c r="D380" s="26"/>
      <c r="O380" s="150">
        <f t="shared" si="7"/>
        <v>888.25999999998021</v>
      </c>
    </row>
    <row r="381" spans="2:15" ht="22.05" hidden="1" customHeight="1" x14ac:dyDescent="0.2">
      <c r="B381" s="100" t="s">
        <v>45</v>
      </c>
      <c r="D381" s="26"/>
      <c r="O381" s="150">
        <f t="shared" si="7"/>
        <v>888.25999999998021</v>
      </c>
    </row>
    <row r="382" spans="2:15" ht="22.05" hidden="1" customHeight="1" x14ac:dyDescent="0.2">
      <c r="B382" s="100" t="s">
        <v>45</v>
      </c>
      <c r="D382" s="26"/>
      <c r="O382" s="150">
        <f t="shared" si="7"/>
        <v>888.25999999998021</v>
      </c>
    </row>
    <row r="383" spans="2:15" ht="22.05" hidden="1" customHeight="1" x14ac:dyDescent="0.2">
      <c r="B383" s="100" t="s">
        <v>45</v>
      </c>
      <c r="D383" s="26"/>
      <c r="O383" s="150">
        <f t="shared" si="7"/>
        <v>888.25999999998021</v>
      </c>
    </row>
    <row r="384" spans="2:15" ht="22.05" hidden="1" customHeight="1" x14ac:dyDescent="0.2">
      <c r="B384" s="100" t="s">
        <v>45</v>
      </c>
      <c r="D384" s="26"/>
      <c r="O384" s="150">
        <f t="shared" si="7"/>
        <v>888.25999999998021</v>
      </c>
    </row>
    <row r="385" spans="2:15" ht="22.05" hidden="1" customHeight="1" x14ac:dyDescent="0.2">
      <c r="B385" s="100" t="s">
        <v>45</v>
      </c>
      <c r="D385" s="26"/>
      <c r="O385" s="150">
        <f t="shared" si="7"/>
        <v>888.25999999998021</v>
      </c>
    </row>
    <row r="386" spans="2:15" ht="22.05" hidden="1" customHeight="1" x14ac:dyDescent="0.2">
      <c r="B386" s="100" t="s">
        <v>45</v>
      </c>
      <c r="D386" s="26"/>
      <c r="O386" s="150">
        <f t="shared" si="7"/>
        <v>888.25999999998021</v>
      </c>
    </row>
    <row r="387" spans="2:15" ht="22.05" hidden="1" customHeight="1" x14ac:dyDescent="0.2">
      <c r="B387" s="100" t="s">
        <v>45</v>
      </c>
      <c r="D387" s="26"/>
      <c r="O387" s="150">
        <f t="shared" si="7"/>
        <v>888.25999999998021</v>
      </c>
    </row>
    <row r="388" spans="2:15" ht="22.05" hidden="1" customHeight="1" x14ac:dyDescent="0.2">
      <c r="B388" s="100" t="s">
        <v>45</v>
      </c>
      <c r="D388" s="26"/>
      <c r="O388" s="150">
        <f t="shared" si="7"/>
        <v>888.25999999998021</v>
      </c>
    </row>
    <row r="389" spans="2:15" ht="22.05" hidden="1" customHeight="1" x14ac:dyDescent="0.2">
      <c r="B389" s="100" t="s">
        <v>45</v>
      </c>
      <c r="D389" s="26"/>
      <c r="O389" s="150">
        <f t="shared" si="7"/>
        <v>888.25999999998021</v>
      </c>
    </row>
    <row r="390" spans="2:15" ht="22.05" hidden="1" customHeight="1" x14ac:dyDescent="0.2">
      <c r="B390" s="100" t="s">
        <v>45</v>
      </c>
      <c r="D390" s="26"/>
      <c r="O390" s="150">
        <f t="shared" si="7"/>
        <v>888.25999999998021</v>
      </c>
    </row>
    <row r="391" spans="2:15" ht="22.05" hidden="1" customHeight="1" x14ac:dyDescent="0.2">
      <c r="B391" s="100" t="s">
        <v>45</v>
      </c>
      <c r="D391" s="26"/>
      <c r="O391" s="150">
        <f t="shared" si="7"/>
        <v>888.25999999998021</v>
      </c>
    </row>
    <row r="392" spans="2:15" ht="22.05" hidden="1" customHeight="1" x14ac:dyDescent="0.2">
      <c r="B392" s="100" t="s">
        <v>45</v>
      </c>
      <c r="D392" s="26"/>
      <c r="O392" s="150">
        <f t="shared" si="7"/>
        <v>888.25999999998021</v>
      </c>
    </row>
    <row r="393" spans="2:15" ht="22.05" hidden="1" customHeight="1" x14ac:dyDescent="0.2">
      <c r="B393" s="100" t="s">
        <v>45</v>
      </c>
      <c r="D393" s="26"/>
      <c r="O393" s="150">
        <f t="shared" si="7"/>
        <v>888.25999999998021</v>
      </c>
    </row>
    <row r="394" spans="2:15" ht="22.05" hidden="1" customHeight="1" x14ac:dyDescent="0.2">
      <c r="B394" s="100" t="s">
        <v>45</v>
      </c>
      <c r="D394" s="26"/>
      <c r="O394" s="150">
        <f t="shared" si="7"/>
        <v>888.25999999998021</v>
      </c>
    </row>
    <row r="395" spans="2:15" ht="22.05" hidden="1" customHeight="1" x14ac:dyDescent="0.2">
      <c r="B395" s="100" t="s">
        <v>45</v>
      </c>
      <c r="D395" s="26"/>
      <c r="O395" s="150">
        <f t="shared" si="7"/>
        <v>888.25999999998021</v>
      </c>
    </row>
    <row r="396" spans="2:15" ht="22.05" hidden="1" customHeight="1" x14ac:dyDescent="0.2">
      <c r="B396" s="100" t="s">
        <v>45</v>
      </c>
      <c r="D396" s="26"/>
      <c r="O396" s="150">
        <f t="shared" si="7"/>
        <v>888.25999999998021</v>
      </c>
    </row>
    <row r="397" spans="2:15" ht="22.05" hidden="1" customHeight="1" x14ac:dyDescent="0.2">
      <c r="B397" s="100" t="s">
        <v>45</v>
      </c>
      <c r="D397" s="26"/>
      <c r="O397" s="150">
        <f t="shared" si="7"/>
        <v>888.25999999998021</v>
      </c>
    </row>
    <row r="398" spans="2:15" ht="22.05" hidden="1" customHeight="1" x14ac:dyDescent="0.2">
      <c r="B398" s="100" t="s">
        <v>45</v>
      </c>
      <c r="D398" s="26"/>
      <c r="O398" s="150">
        <f t="shared" si="7"/>
        <v>888.25999999998021</v>
      </c>
    </row>
    <row r="399" spans="2:15" ht="22.05" hidden="1" customHeight="1" x14ac:dyDescent="0.2">
      <c r="B399" s="100" t="s">
        <v>45</v>
      </c>
      <c r="D399" s="26"/>
      <c r="O399" s="150">
        <f t="shared" si="7"/>
        <v>888.25999999998021</v>
      </c>
    </row>
    <row r="400" spans="2:15" ht="22.05" hidden="1" customHeight="1" x14ac:dyDescent="0.2">
      <c r="B400" s="100" t="s">
        <v>45</v>
      </c>
      <c r="D400" s="26"/>
      <c r="O400" s="150">
        <f t="shared" si="7"/>
        <v>888.25999999998021</v>
      </c>
    </row>
    <row r="401" spans="2:15" ht="22.05" hidden="1" customHeight="1" x14ac:dyDescent="0.2">
      <c r="B401" s="100" t="s">
        <v>45</v>
      </c>
      <c r="D401" s="26"/>
      <c r="O401" s="150">
        <f t="shared" si="7"/>
        <v>888.25999999998021</v>
      </c>
    </row>
    <row r="402" spans="2:15" ht="22.05" hidden="1" customHeight="1" x14ac:dyDescent="0.2">
      <c r="B402" s="100" t="s">
        <v>45</v>
      </c>
      <c r="D402" s="26"/>
      <c r="O402" s="150">
        <f t="shared" si="7"/>
        <v>888.25999999998021</v>
      </c>
    </row>
    <row r="403" spans="2:15" ht="22.05" hidden="1" customHeight="1" x14ac:dyDescent="0.2">
      <c r="B403" s="100" t="s">
        <v>45</v>
      </c>
      <c r="D403" s="26"/>
      <c r="O403" s="150">
        <f t="shared" si="7"/>
        <v>888.25999999998021</v>
      </c>
    </row>
    <row r="404" spans="2:15" ht="22.05" hidden="1" customHeight="1" x14ac:dyDescent="0.2">
      <c r="B404" s="100" t="s">
        <v>45</v>
      </c>
      <c r="D404" s="26"/>
      <c r="O404" s="150">
        <f t="shared" si="7"/>
        <v>888.25999999998021</v>
      </c>
    </row>
    <row r="405" spans="2:15" ht="22.05" hidden="1" customHeight="1" x14ac:dyDescent="0.2">
      <c r="B405" s="100" t="s">
        <v>45</v>
      </c>
      <c r="D405" s="26"/>
      <c r="O405" s="150">
        <f t="shared" si="7"/>
        <v>888.25999999998021</v>
      </c>
    </row>
    <row r="406" spans="2:15" ht="22.05" hidden="1" customHeight="1" x14ac:dyDescent="0.2">
      <c r="B406" s="100" t="s">
        <v>45</v>
      </c>
      <c r="D406" s="26"/>
      <c r="O406" s="150">
        <f t="shared" si="7"/>
        <v>888.25999999998021</v>
      </c>
    </row>
    <row r="407" spans="2:15" ht="22.05" hidden="1" customHeight="1" x14ac:dyDescent="0.2">
      <c r="B407" s="100" t="s">
        <v>45</v>
      </c>
      <c r="D407" s="26"/>
      <c r="O407" s="150">
        <f t="shared" si="7"/>
        <v>888.25999999998021</v>
      </c>
    </row>
    <row r="408" spans="2:15" ht="22.05" hidden="1" customHeight="1" x14ac:dyDescent="0.2">
      <c r="B408" s="100" t="s">
        <v>45</v>
      </c>
      <c r="D408" s="26"/>
      <c r="O408" s="150">
        <f t="shared" si="7"/>
        <v>888.25999999998021</v>
      </c>
    </row>
    <row r="409" spans="2:15" ht="22.05" hidden="1" customHeight="1" x14ac:dyDescent="0.2">
      <c r="B409" s="100" t="s">
        <v>45</v>
      </c>
      <c r="D409" s="26"/>
      <c r="O409" s="150">
        <f t="shared" si="7"/>
        <v>888.25999999998021</v>
      </c>
    </row>
    <row r="410" spans="2:15" ht="22.05" hidden="1" customHeight="1" x14ac:dyDescent="0.2">
      <c r="B410" s="100" t="s">
        <v>45</v>
      </c>
      <c r="D410" s="26"/>
      <c r="O410" s="150">
        <f t="shared" si="7"/>
        <v>888.25999999998021</v>
      </c>
    </row>
    <row r="411" spans="2:15" ht="22.05" hidden="1" customHeight="1" x14ac:dyDescent="0.2">
      <c r="B411" s="100" t="s">
        <v>45</v>
      </c>
      <c r="D411" s="26"/>
      <c r="O411" s="150">
        <f t="shared" si="7"/>
        <v>888.25999999998021</v>
      </c>
    </row>
    <row r="412" spans="2:15" ht="22.05" hidden="1" customHeight="1" x14ac:dyDescent="0.2">
      <c r="B412" s="100" t="s">
        <v>45</v>
      </c>
      <c r="D412" s="26"/>
      <c r="O412" s="150">
        <f t="shared" ref="O412:O475" si="8">O411+M412-N412</f>
        <v>888.25999999998021</v>
      </c>
    </row>
    <row r="413" spans="2:15" ht="22.05" hidden="1" customHeight="1" x14ac:dyDescent="0.2">
      <c r="B413" s="100" t="s">
        <v>45</v>
      </c>
      <c r="D413" s="26"/>
      <c r="O413" s="150">
        <f t="shared" si="8"/>
        <v>888.25999999998021</v>
      </c>
    </row>
    <row r="414" spans="2:15" ht="22.05" hidden="1" customHeight="1" x14ac:dyDescent="0.2">
      <c r="B414" s="100" t="s">
        <v>45</v>
      </c>
      <c r="D414" s="26"/>
      <c r="O414" s="150">
        <f t="shared" si="8"/>
        <v>888.25999999998021</v>
      </c>
    </row>
    <row r="415" spans="2:15" ht="22.05" hidden="1" customHeight="1" x14ac:dyDescent="0.2">
      <c r="B415" s="100" t="s">
        <v>45</v>
      </c>
      <c r="D415" s="26"/>
      <c r="O415" s="150">
        <f t="shared" si="8"/>
        <v>888.25999999998021</v>
      </c>
    </row>
    <row r="416" spans="2:15" ht="22.05" hidden="1" customHeight="1" x14ac:dyDescent="0.2">
      <c r="B416" s="100" t="s">
        <v>45</v>
      </c>
      <c r="D416" s="26"/>
      <c r="O416" s="150">
        <f t="shared" si="8"/>
        <v>888.25999999998021</v>
      </c>
    </row>
    <row r="417" spans="2:15" ht="22.05" hidden="1" customHeight="1" x14ac:dyDescent="0.2">
      <c r="B417" s="100" t="s">
        <v>45</v>
      </c>
      <c r="D417" s="26"/>
      <c r="O417" s="150">
        <f t="shared" si="8"/>
        <v>888.25999999998021</v>
      </c>
    </row>
    <row r="418" spans="2:15" ht="22.05" hidden="1" customHeight="1" x14ac:dyDescent="0.2">
      <c r="B418" s="100" t="s">
        <v>45</v>
      </c>
      <c r="D418" s="26"/>
      <c r="O418" s="150">
        <f t="shared" si="8"/>
        <v>888.25999999998021</v>
      </c>
    </row>
    <row r="419" spans="2:15" ht="22.05" hidden="1" customHeight="1" x14ac:dyDescent="0.2">
      <c r="B419" s="100" t="s">
        <v>45</v>
      </c>
      <c r="D419" s="26"/>
      <c r="O419" s="150">
        <f t="shared" si="8"/>
        <v>888.25999999998021</v>
      </c>
    </row>
    <row r="420" spans="2:15" ht="22.05" hidden="1" customHeight="1" x14ac:dyDescent="0.2">
      <c r="B420" s="100" t="s">
        <v>45</v>
      </c>
      <c r="D420" s="26"/>
      <c r="O420" s="150">
        <f t="shared" si="8"/>
        <v>888.25999999998021</v>
      </c>
    </row>
    <row r="421" spans="2:15" ht="22.05" hidden="1" customHeight="1" x14ac:dyDescent="0.2">
      <c r="B421" s="100" t="s">
        <v>45</v>
      </c>
      <c r="D421" s="26"/>
      <c r="O421" s="150">
        <f t="shared" si="8"/>
        <v>888.25999999998021</v>
      </c>
    </row>
    <row r="422" spans="2:15" ht="22.05" hidden="1" customHeight="1" x14ac:dyDescent="0.2">
      <c r="B422" s="100" t="s">
        <v>45</v>
      </c>
      <c r="D422" s="26"/>
      <c r="O422" s="150">
        <f t="shared" si="8"/>
        <v>888.25999999998021</v>
      </c>
    </row>
    <row r="423" spans="2:15" ht="22.05" hidden="1" customHeight="1" x14ac:dyDescent="0.2">
      <c r="B423" s="100" t="s">
        <v>45</v>
      </c>
      <c r="D423" s="26"/>
      <c r="O423" s="150">
        <f t="shared" si="8"/>
        <v>888.25999999998021</v>
      </c>
    </row>
    <row r="424" spans="2:15" ht="22.05" hidden="1" customHeight="1" x14ac:dyDescent="0.2">
      <c r="B424" s="100" t="s">
        <v>45</v>
      </c>
      <c r="D424" s="26"/>
      <c r="O424" s="150">
        <f t="shared" si="8"/>
        <v>888.25999999998021</v>
      </c>
    </row>
    <row r="425" spans="2:15" ht="22.05" hidden="1" customHeight="1" x14ac:dyDescent="0.2">
      <c r="B425" s="100" t="s">
        <v>45</v>
      </c>
      <c r="D425" s="26"/>
      <c r="O425" s="150">
        <f t="shared" si="8"/>
        <v>888.25999999998021</v>
      </c>
    </row>
    <row r="426" spans="2:15" ht="22.05" hidden="1" customHeight="1" x14ac:dyDescent="0.2">
      <c r="B426" s="100" t="s">
        <v>45</v>
      </c>
      <c r="D426" s="26"/>
      <c r="O426" s="150">
        <f t="shared" si="8"/>
        <v>888.25999999998021</v>
      </c>
    </row>
    <row r="427" spans="2:15" ht="22.05" hidden="1" customHeight="1" x14ac:dyDescent="0.2">
      <c r="B427" s="100" t="s">
        <v>45</v>
      </c>
      <c r="D427" s="26"/>
      <c r="O427" s="150">
        <f t="shared" si="8"/>
        <v>888.25999999998021</v>
      </c>
    </row>
    <row r="428" spans="2:15" ht="22.05" hidden="1" customHeight="1" x14ac:dyDescent="0.2">
      <c r="B428" s="100" t="s">
        <v>45</v>
      </c>
      <c r="D428" s="26"/>
      <c r="O428" s="150">
        <f t="shared" si="8"/>
        <v>888.25999999998021</v>
      </c>
    </row>
    <row r="429" spans="2:15" ht="22.05" hidden="1" customHeight="1" x14ac:dyDescent="0.2">
      <c r="B429" s="100" t="s">
        <v>45</v>
      </c>
      <c r="D429" s="26"/>
      <c r="O429" s="150">
        <f t="shared" si="8"/>
        <v>888.25999999998021</v>
      </c>
    </row>
    <row r="430" spans="2:15" ht="22.05" hidden="1" customHeight="1" x14ac:dyDescent="0.2">
      <c r="B430" s="100" t="s">
        <v>45</v>
      </c>
      <c r="D430" s="26"/>
      <c r="O430" s="150">
        <f t="shared" si="8"/>
        <v>888.25999999998021</v>
      </c>
    </row>
    <row r="431" spans="2:15" ht="22.05" hidden="1" customHeight="1" x14ac:dyDescent="0.2">
      <c r="B431" s="100" t="s">
        <v>45</v>
      </c>
      <c r="D431" s="26"/>
      <c r="O431" s="150">
        <f t="shared" si="8"/>
        <v>888.25999999998021</v>
      </c>
    </row>
    <row r="432" spans="2:15" ht="22.05" hidden="1" customHeight="1" x14ac:dyDescent="0.2">
      <c r="B432" s="100" t="s">
        <v>45</v>
      </c>
      <c r="D432" s="26"/>
      <c r="O432" s="150">
        <f t="shared" si="8"/>
        <v>888.25999999998021</v>
      </c>
    </row>
    <row r="433" spans="2:15" ht="22.05" hidden="1" customHeight="1" x14ac:dyDescent="0.2">
      <c r="B433" s="100" t="s">
        <v>45</v>
      </c>
      <c r="D433" s="26"/>
      <c r="O433" s="150">
        <f t="shared" si="8"/>
        <v>888.25999999998021</v>
      </c>
    </row>
    <row r="434" spans="2:15" ht="22.05" hidden="1" customHeight="1" x14ac:dyDescent="0.2">
      <c r="B434" s="100" t="s">
        <v>45</v>
      </c>
      <c r="D434" s="26"/>
      <c r="O434" s="150">
        <f t="shared" si="8"/>
        <v>888.25999999998021</v>
      </c>
    </row>
    <row r="435" spans="2:15" ht="22.05" hidden="1" customHeight="1" x14ac:dyDescent="0.2">
      <c r="B435" s="100" t="s">
        <v>45</v>
      </c>
      <c r="D435" s="26"/>
      <c r="O435" s="150">
        <f t="shared" si="8"/>
        <v>888.25999999998021</v>
      </c>
    </row>
    <row r="436" spans="2:15" ht="22.05" hidden="1" customHeight="1" x14ac:dyDescent="0.2">
      <c r="B436" s="100" t="s">
        <v>45</v>
      </c>
      <c r="D436" s="26"/>
      <c r="O436" s="150">
        <f t="shared" si="8"/>
        <v>888.25999999998021</v>
      </c>
    </row>
    <row r="437" spans="2:15" ht="22.05" hidden="1" customHeight="1" x14ac:dyDescent="0.2">
      <c r="B437" s="100" t="s">
        <v>45</v>
      </c>
      <c r="D437" s="26"/>
      <c r="O437" s="150">
        <f t="shared" si="8"/>
        <v>888.25999999998021</v>
      </c>
    </row>
    <row r="438" spans="2:15" ht="22.05" hidden="1" customHeight="1" x14ac:dyDescent="0.2">
      <c r="B438" s="100" t="s">
        <v>45</v>
      </c>
      <c r="D438" s="26"/>
      <c r="O438" s="150">
        <f t="shared" si="8"/>
        <v>888.25999999998021</v>
      </c>
    </row>
    <row r="439" spans="2:15" ht="22.05" hidden="1" customHeight="1" x14ac:dyDescent="0.2">
      <c r="B439" s="100" t="s">
        <v>45</v>
      </c>
      <c r="D439" s="26"/>
      <c r="O439" s="150">
        <f t="shared" si="8"/>
        <v>888.25999999998021</v>
      </c>
    </row>
    <row r="440" spans="2:15" ht="22.05" hidden="1" customHeight="1" x14ac:dyDescent="0.2">
      <c r="B440" s="100" t="s">
        <v>45</v>
      </c>
      <c r="D440" s="26"/>
      <c r="O440" s="150">
        <f t="shared" si="8"/>
        <v>888.25999999998021</v>
      </c>
    </row>
    <row r="441" spans="2:15" ht="22.05" hidden="1" customHeight="1" x14ac:dyDescent="0.2">
      <c r="B441" s="100" t="s">
        <v>45</v>
      </c>
      <c r="D441" s="26"/>
      <c r="O441" s="150">
        <f t="shared" si="8"/>
        <v>888.25999999998021</v>
      </c>
    </row>
    <row r="442" spans="2:15" ht="22.05" hidden="1" customHeight="1" x14ac:dyDescent="0.2">
      <c r="B442" s="100" t="s">
        <v>45</v>
      </c>
      <c r="D442" s="26"/>
      <c r="O442" s="150">
        <f t="shared" si="8"/>
        <v>888.25999999998021</v>
      </c>
    </row>
    <row r="443" spans="2:15" ht="22.05" hidden="1" customHeight="1" x14ac:dyDescent="0.2">
      <c r="B443" s="100" t="s">
        <v>45</v>
      </c>
      <c r="D443" s="26"/>
      <c r="O443" s="150">
        <f t="shared" si="8"/>
        <v>888.25999999998021</v>
      </c>
    </row>
    <row r="444" spans="2:15" ht="22.05" hidden="1" customHeight="1" x14ac:dyDescent="0.2">
      <c r="B444" s="100" t="s">
        <v>45</v>
      </c>
      <c r="D444" s="26"/>
      <c r="O444" s="150">
        <f t="shared" si="8"/>
        <v>888.25999999998021</v>
      </c>
    </row>
    <row r="445" spans="2:15" ht="22.05" hidden="1" customHeight="1" x14ac:dyDescent="0.2">
      <c r="B445" s="100" t="s">
        <v>45</v>
      </c>
      <c r="D445" s="26"/>
      <c r="O445" s="150">
        <f t="shared" si="8"/>
        <v>888.25999999998021</v>
      </c>
    </row>
    <row r="446" spans="2:15" ht="22.05" hidden="1" customHeight="1" x14ac:dyDescent="0.2">
      <c r="B446" s="100" t="s">
        <v>45</v>
      </c>
      <c r="D446" s="26"/>
      <c r="O446" s="150">
        <f t="shared" si="8"/>
        <v>888.25999999998021</v>
      </c>
    </row>
    <row r="447" spans="2:15" ht="22.05" hidden="1" customHeight="1" x14ac:dyDescent="0.2">
      <c r="B447" s="100" t="s">
        <v>45</v>
      </c>
      <c r="D447" s="26"/>
      <c r="O447" s="150">
        <f t="shared" si="8"/>
        <v>888.25999999998021</v>
      </c>
    </row>
    <row r="448" spans="2:15" ht="22.05" hidden="1" customHeight="1" x14ac:dyDescent="0.2">
      <c r="B448" s="100" t="s">
        <v>45</v>
      </c>
      <c r="D448" s="26"/>
      <c r="O448" s="150">
        <f t="shared" si="8"/>
        <v>888.25999999998021</v>
      </c>
    </row>
    <row r="449" spans="2:15" ht="22.05" hidden="1" customHeight="1" x14ac:dyDescent="0.2">
      <c r="B449" s="100" t="s">
        <v>45</v>
      </c>
      <c r="D449" s="26"/>
      <c r="O449" s="150">
        <f t="shared" si="8"/>
        <v>888.25999999998021</v>
      </c>
    </row>
    <row r="450" spans="2:15" ht="22.05" hidden="1" customHeight="1" x14ac:dyDescent="0.2">
      <c r="B450" s="100" t="s">
        <v>45</v>
      </c>
      <c r="D450" s="26"/>
      <c r="O450" s="150">
        <f t="shared" si="8"/>
        <v>888.25999999998021</v>
      </c>
    </row>
    <row r="451" spans="2:15" ht="22.05" hidden="1" customHeight="1" x14ac:dyDescent="0.2">
      <c r="B451" s="100" t="s">
        <v>45</v>
      </c>
      <c r="D451" s="26"/>
      <c r="O451" s="150">
        <f t="shared" si="8"/>
        <v>888.25999999998021</v>
      </c>
    </row>
    <row r="452" spans="2:15" ht="22.05" hidden="1" customHeight="1" x14ac:dyDescent="0.2">
      <c r="B452" s="100" t="s">
        <v>45</v>
      </c>
      <c r="D452" s="26"/>
      <c r="O452" s="150">
        <f t="shared" si="8"/>
        <v>888.25999999998021</v>
      </c>
    </row>
    <row r="453" spans="2:15" ht="22.05" hidden="1" customHeight="1" x14ac:dyDescent="0.2">
      <c r="B453" s="100" t="s">
        <v>45</v>
      </c>
      <c r="D453" s="26"/>
      <c r="O453" s="150">
        <f t="shared" si="8"/>
        <v>888.25999999998021</v>
      </c>
    </row>
    <row r="454" spans="2:15" ht="22.05" hidden="1" customHeight="1" x14ac:dyDescent="0.2">
      <c r="B454" s="100" t="s">
        <v>45</v>
      </c>
      <c r="D454" s="26"/>
      <c r="O454" s="150">
        <f t="shared" si="8"/>
        <v>888.25999999998021</v>
      </c>
    </row>
    <row r="455" spans="2:15" ht="22.05" hidden="1" customHeight="1" x14ac:dyDescent="0.2">
      <c r="B455" s="100" t="s">
        <v>45</v>
      </c>
      <c r="D455" s="26"/>
      <c r="O455" s="150">
        <f t="shared" si="8"/>
        <v>888.25999999998021</v>
      </c>
    </row>
    <row r="456" spans="2:15" ht="22.05" hidden="1" customHeight="1" x14ac:dyDescent="0.2">
      <c r="B456" s="100" t="s">
        <v>45</v>
      </c>
      <c r="D456" s="26"/>
      <c r="O456" s="150">
        <f t="shared" si="8"/>
        <v>888.25999999998021</v>
      </c>
    </row>
    <row r="457" spans="2:15" ht="22.05" hidden="1" customHeight="1" x14ac:dyDescent="0.2">
      <c r="B457" s="100" t="s">
        <v>45</v>
      </c>
      <c r="D457" s="26"/>
      <c r="O457" s="150">
        <f t="shared" si="8"/>
        <v>888.25999999998021</v>
      </c>
    </row>
    <row r="458" spans="2:15" ht="22.05" hidden="1" customHeight="1" x14ac:dyDescent="0.2">
      <c r="B458" s="100" t="s">
        <v>45</v>
      </c>
      <c r="D458" s="26"/>
      <c r="O458" s="150">
        <f t="shared" si="8"/>
        <v>888.25999999998021</v>
      </c>
    </row>
    <row r="459" spans="2:15" ht="22.05" hidden="1" customHeight="1" x14ac:dyDescent="0.2">
      <c r="B459" s="100" t="s">
        <v>45</v>
      </c>
      <c r="D459" s="26"/>
      <c r="O459" s="150">
        <f t="shared" si="8"/>
        <v>888.25999999998021</v>
      </c>
    </row>
    <row r="460" spans="2:15" ht="22.05" hidden="1" customHeight="1" x14ac:dyDescent="0.2">
      <c r="B460" s="100" t="s">
        <v>45</v>
      </c>
      <c r="D460" s="26"/>
      <c r="O460" s="150">
        <f t="shared" si="8"/>
        <v>888.25999999998021</v>
      </c>
    </row>
    <row r="461" spans="2:15" ht="22.05" hidden="1" customHeight="1" x14ac:dyDescent="0.2">
      <c r="B461" s="100" t="s">
        <v>45</v>
      </c>
      <c r="D461" s="26"/>
      <c r="O461" s="150">
        <f t="shared" si="8"/>
        <v>888.25999999998021</v>
      </c>
    </row>
    <row r="462" spans="2:15" ht="22.05" hidden="1" customHeight="1" x14ac:dyDescent="0.2">
      <c r="B462" s="100" t="s">
        <v>45</v>
      </c>
      <c r="D462" s="26"/>
      <c r="O462" s="150">
        <f t="shared" si="8"/>
        <v>888.25999999998021</v>
      </c>
    </row>
    <row r="463" spans="2:15" ht="22.05" hidden="1" customHeight="1" x14ac:dyDescent="0.2">
      <c r="B463" s="100" t="s">
        <v>45</v>
      </c>
      <c r="D463" s="26"/>
      <c r="O463" s="150">
        <f t="shared" si="8"/>
        <v>888.25999999998021</v>
      </c>
    </row>
    <row r="464" spans="2:15" ht="22.05" hidden="1" customHeight="1" x14ac:dyDescent="0.2">
      <c r="B464" s="100" t="s">
        <v>45</v>
      </c>
      <c r="D464" s="26"/>
      <c r="O464" s="150">
        <f t="shared" si="8"/>
        <v>888.25999999998021</v>
      </c>
    </row>
    <row r="465" spans="2:15" ht="22.05" hidden="1" customHeight="1" x14ac:dyDescent="0.2">
      <c r="B465" s="100" t="s">
        <v>45</v>
      </c>
      <c r="D465" s="26"/>
      <c r="O465" s="150">
        <f t="shared" si="8"/>
        <v>888.25999999998021</v>
      </c>
    </row>
    <row r="466" spans="2:15" ht="22.05" hidden="1" customHeight="1" x14ac:dyDescent="0.2">
      <c r="B466" s="100" t="s">
        <v>45</v>
      </c>
      <c r="D466" s="26"/>
      <c r="O466" s="150">
        <f t="shared" si="8"/>
        <v>888.25999999998021</v>
      </c>
    </row>
    <row r="467" spans="2:15" ht="22.05" hidden="1" customHeight="1" x14ac:dyDescent="0.2">
      <c r="B467" s="100" t="s">
        <v>45</v>
      </c>
      <c r="D467" s="26"/>
      <c r="O467" s="150">
        <f t="shared" si="8"/>
        <v>888.25999999998021</v>
      </c>
    </row>
    <row r="468" spans="2:15" ht="22.05" hidden="1" customHeight="1" x14ac:dyDescent="0.2">
      <c r="B468" s="100" t="s">
        <v>45</v>
      </c>
      <c r="D468" s="26"/>
      <c r="O468" s="150">
        <f t="shared" si="8"/>
        <v>888.25999999998021</v>
      </c>
    </row>
    <row r="469" spans="2:15" ht="22.05" hidden="1" customHeight="1" x14ac:dyDescent="0.2">
      <c r="B469" s="100" t="s">
        <v>45</v>
      </c>
      <c r="D469" s="26"/>
      <c r="O469" s="150">
        <f t="shared" si="8"/>
        <v>888.25999999998021</v>
      </c>
    </row>
    <row r="470" spans="2:15" ht="22.05" hidden="1" customHeight="1" x14ac:dyDescent="0.2">
      <c r="B470" s="100" t="s">
        <v>45</v>
      </c>
      <c r="D470" s="26"/>
      <c r="O470" s="150">
        <f t="shared" si="8"/>
        <v>888.25999999998021</v>
      </c>
    </row>
    <row r="471" spans="2:15" ht="22.05" hidden="1" customHeight="1" x14ac:dyDescent="0.2">
      <c r="B471" s="100" t="s">
        <v>45</v>
      </c>
      <c r="D471" s="26"/>
      <c r="O471" s="150">
        <f t="shared" si="8"/>
        <v>888.25999999998021</v>
      </c>
    </row>
    <row r="472" spans="2:15" ht="22.05" hidden="1" customHeight="1" x14ac:dyDescent="0.2">
      <c r="B472" s="100" t="s">
        <v>45</v>
      </c>
      <c r="D472" s="26"/>
      <c r="O472" s="150">
        <f t="shared" si="8"/>
        <v>888.25999999998021</v>
      </c>
    </row>
    <row r="473" spans="2:15" ht="22.05" hidden="1" customHeight="1" x14ac:dyDescent="0.2">
      <c r="B473" s="100" t="s">
        <v>45</v>
      </c>
      <c r="D473" s="26"/>
      <c r="O473" s="150">
        <f t="shared" si="8"/>
        <v>888.25999999998021</v>
      </c>
    </row>
    <row r="474" spans="2:15" ht="22.05" hidden="1" customHeight="1" x14ac:dyDescent="0.2">
      <c r="B474" s="100" t="s">
        <v>45</v>
      </c>
      <c r="D474" s="26"/>
      <c r="O474" s="150">
        <f t="shared" si="8"/>
        <v>888.25999999998021</v>
      </c>
    </row>
    <row r="475" spans="2:15" ht="22.05" hidden="1" customHeight="1" x14ac:dyDescent="0.2">
      <c r="B475" s="100" t="s">
        <v>45</v>
      </c>
      <c r="D475" s="26"/>
      <c r="O475" s="150">
        <f t="shared" si="8"/>
        <v>888.25999999998021</v>
      </c>
    </row>
    <row r="476" spans="2:15" ht="22.05" hidden="1" customHeight="1" x14ac:dyDescent="0.2">
      <c r="B476" s="100" t="s">
        <v>45</v>
      </c>
      <c r="D476" s="26"/>
      <c r="O476" s="150">
        <f t="shared" ref="O476:O539" si="9">O475+M476-N476</f>
        <v>888.25999999998021</v>
      </c>
    </row>
    <row r="477" spans="2:15" ht="22.05" hidden="1" customHeight="1" x14ac:dyDescent="0.2">
      <c r="B477" s="100" t="s">
        <v>45</v>
      </c>
      <c r="D477" s="26"/>
      <c r="O477" s="150">
        <f t="shared" si="9"/>
        <v>888.25999999998021</v>
      </c>
    </row>
    <row r="478" spans="2:15" ht="22.05" hidden="1" customHeight="1" x14ac:dyDescent="0.2">
      <c r="B478" s="100" t="s">
        <v>45</v>
      </c>
      <c r="D478" s="26"/>
      <c r="O478" s="150">
        <f t="shared" si="9"/>
        <v>888.25999999998021</v>
      </c>
    </row>
    <row r="479" spans="2:15" ht="22.05" hidden="1" customHeight="1" x14ac:dyDescent="0.2">
      <c r="B479" s="100" t="s">
        <v>45</v>
      </c>
      <c r="D479" s="26"/>
      <c r="O479" s="150">
        <f t="shared" si="9"/>
        <v>888.25999999998021</v>
      </c>
    </row>
    <row r="480" spans="2:15" ht="22.05" hidden="1" customHeight="1" x14ac:dyDescent="0.2">
      <c r="B480" s="100" t="s">
        <v>45</v>
      </c>
      <c r="D480" s="26"/>
      <c r="O480" s="150">
        <f t="shared" si="9"/>
        <v>888.25999999998021</v>
      </c>
    </row>
    <row r="481" spans="2:15" ht="22.05" hidden="1" customHeight="1" x14ac:dyDescent="0.2">
      <c r="B481" s="100" t="s">
        <v>45</v>
      </c>
      <c r="D481" s="26"/>
      <c r="O481" s="150">
        <f t="shared" si="9"/>
        <v>888.25999999998021</v>
      </c>
    </row>
    <row r="482" spans="2:15" ht="22.05" hidden="1" customHeight="1" x14ac:dyDescent="0.2">
      <c r="B482" s="100" t="s">
        <v>45</v>
      </c>
      <c r="D482" s="26"/>
      <c r="O482" s="150">
        <f t="shared" si="9"/>
        <v>888.25999999998021</v>
      </c>
    </row>
    <row r="483" spans="2:15" ht="22.05" hidden="1" customHeight="1" x14ac:dyDescent="0.2">
      <c r="B483" s="100" t="s">
        <v>45</v>
      </c>
      <c r="D483" s="26"/>
      <c r="O483" s="150">
        <f t="shared" si="9"/>
        <v>888.25999999998021</v>
      </c>
    </row>
    <row r="484" spans="2:15" ht="22.05" hidden="1" customHeight="1" x14ac:dyDescent="0.2">
      <c r="B484" s="100" t="s">
        <v>45</v>
      </c>
      <c r="D484" s="26"/>
      <c r="O484" s="150">
        <f t="shared" si="9"/>
        <v>888.25999999998021</v>
      </c>
    </row>
    <row r="485" spans="2:15" ht="22.05" hidden="1" customHeight="1" x14ac:dyDescent="0.2">
      <c r="B485" s="100" t="s">
        <v>45</v>
      </c>
      <c r="D485" s="26"/>
      <c r="O485" s="150">
        <f t="shared" si="9"/>
        <v>888.25999999998021</v>
      </c>
    </row>
    <row r="486" spans="2:15" ht="22.05" hidden="1" customHeight="1" x14ac:dyDescent="0.2">
      <c r="B486" s="100" t="s">
        <v>45</v>
      </c>
      <c r="D486" s="26"/>
      <c r="O486" s="150">
        <f t="shared" si="9"/>
        <v>888.25999999998021</v>
      </c>
    </row>
    <row r="487" spans="2:15" ht="22.05" hidden="1" customHeight="1" x14ac:dyDescent="0.2">
      <c r="B487" s="100" t="s">
        <v>45</v>
      </c>
      <c r="D487" s="26"/>
      <c r="O487" s="150">
        <f t="shared" si="9"/>
        <v>888.25999999998021</v>
      </c>
    </row>
    <row r="488" spans="2:15" ht="22.05" hidden="1" customHeight="1" x14ac:dyDescent="0.2">
      <c r="B488" s="100" t="s">
        <v>45</v>
      </c>
      <c r="D488" s="26"/>
      <c r="O488" s="150">
        <f t="shared" si="9"/>
        <v>888.25999999998021</v>
      </c>
    </row>
    <row r="489" spans="2:15" ht="22.05" hidden="1" customHeight="1" x14ac:dyDescent="0.2">
      <c r="B489" s="100" t="s">
        <v>45</v>
      </c>
      <c r="D489" s="26"/>
      <c r="O489" s="150">
        <f t="shared" si="9"/>
        <v>888.25999999998021</v>
      </c>
    </row>
    <row r="490" spans="2:15" ht="22.05" hidden="1" customHeight="1" x14ac:dyDescent="0.2">
      <c r="B490" s="100" t="s">
        <v>45</v>
      </c>
      <c r="D490" s="26"/>
      <c r="O490" s="150">
        <f t="shared" si="9"/>
        <v>888.25999999998021</v>
      </c>
    </row>
    <row r="491" spans="2:15" ht="22.05" hidden="1" customHeight="1" x14ac:dyDescent="0.2">
      <c r="B491" s="100" t="s">
        <v>45</v>
      </c>
      <c r="D491" s="26"/>
      <c r="O491" s="150">
        <f t="shared" si="9"/>
        <v>888.25999999998021</v>
      </c>
    </row>
    <row r="492" spans="2:15" ht="22.05" hidden="1" customHeight="1" x14ac:dyDescent="0.2">
      <c r="B492" s="100" t="s">
        <v>45</v>
      </c>
      <c r="D492" s="26"/>
      <c r="O492" s="150">
        <f t="shared" si="9"/>
        <v>888.25999999998021</v>
      </c>
    </row>
    <row r="493" spans="2:15" ht="22.05" hidden="1" customHeight="1" x14ac:dyDescent="0.2">
      <c r="B493" s="100" t="s">
        <v>45</v>
      </c>
      <c r="D493" s="26"/>
      <c r="O493" s="150">
        <f t="shared" si="9"/>
        <v>888.25999999998021</v>
      </c>
    </row>
    <row r="494" spans="2:15" ht="22.05" hidden="1" customHeight="1" x14ac:dyDescent="0.2">
      <c r="B494" s="100" t="s">
        <v>45</v>
      </c>
      <c r="D494" s="26"/>
      <c r="O494" s="150">
        <f t="shared" si="9"/>
        <v>888.25999999998021</v>
      </c>
    </row>
    <row r="495" spans="2:15" ht="22.05" hidden="1" customHeight="1" x14ac:dyDescent="0.2">
      <c r="B495" s="100" t="s">
        <v>45</v>
      </c>
      <c r="D495" s="26"/>
      <c r="O495" s="150">
        <f t="shared" si="9"/>
        <v>888.25999999998021</v>
      </c>
    </row>
    <row r="496" spans="2:15" ht="22.05" hidden="1" customHeight="1" x14ac:dyDescent="0.2">
      <c r="B496" s="100" t="s">
        <v>45</v>
      </c>
      <c r="D496" s="26"/>
      <c r="O496" s="150">
        <f t="shared" si="9"/>
        <v>888.25999999998021</v>
      </c>
    </row>
    <row r="497" spans="2:15" ht="22.05" hidden="1" customHeight="1" x14ac:dyDescent="0.2">
      <c r="B497" s="100" t="s">
        <v>45</v>
      </c>
      <c r="D497" s="26"/>
      <c r="O497" s="150">
        <f t="shared" si="9"/>
        <v>888.25999999998021</v>
      </c>
    </row>
    <row r="498" spans="2:15" ht="22.05" hidden="1" customHeight="1" x14ac:dyDescent="0.2">
      <c r="B498" s="100" t="s">
        <v>45</v>
      </c>
      <c r="D498" s="26"/>
      <c r="O498" s="150">
        <f t="shared" si="9"/>
        <v>888.25999999998021</v>
      </c>
    </row>
    <row r="499" spans="2:15" ht="22.05" hidden="1" customHeight="1" x14ac:dyDescent="0.2">
      <c r="B499" s="100" t="s">
        <v>45</v>
      </c>
      <c r="D499" s="26"/>
      <c r="O499" s="150">
        <f t="shared" si="9"/>
        <v>888.25999999998021</v>
      </c>
    </row>
    <row r="500" spans="2:15" ht="22.05" hidden="1" customHeight="1" x14ac:dyDescent="0.2">
      <c r="B500" s="100" t="s">
        <v>45</v>
      </c>
      <c r="D500" s="26"/>
      <c r="O500" s="150">
        <f t="shared" si="9"/>
        <v>888.25999999998021</v>
      </c>
    </row>
    <row r="501" spans="2:15" ht="22.05" hidden="1" customHeight="1" x14ac:dyDescent="0.2">
      <c r="B501" s="100" t="s">
        <v>45</v>
      </c>
      <c r="D501" s="26"/>
      <c r="O501" s="150">
        <f t="shared" si="9"/>
        <v>888.25999999998021</v>
      </c>
    </row>
    <row r="502" spans="2:15" ht="22.05" hidden="1" customHeight="1" x14ac:dyDescent="0.2">
      <c r="B502" s="100" t="s">
        <v>45</v>
      </c>
      <c r="D502" s="26"/>
      <c r="O502" s="150">
        <f t="shared" si="9"/>
        <v>888.25999999998021</v>
      </c>
    </row>
    <row r="503" spans="2:15" ht="22.05" hidden="1" customHeight="1" x14ac:dyDescent="0.2">
      <c r="B503" s="100" t="s">
        <v>45</v>
      </c>
      <c r="D503" s="26"/>
      <c r="O503" s="150">
        <f t="shared" si="9"/>
        <v>888.25999999998021</v>
      </c>
    </row>
    <row r="504" spans="2:15" ht="22.05" hidden="1" customHeight="1" x14ac:dyDescent="0.2">
      <c r="B504" s="100" t="s">
        <v>45</v>
      </c>
      <c r="D504" s="26"/>
      <c r="O504" s="150">
        <f t="shared" si="9"/>
        <v>888.25999999998021</v>
      </c>
    </row>
    <row r="505" spans="2:15" ht="22.05" hidden="1" customHeight="1" x14ac:dyDescent="0.2">
      <c r="B505" s="100" t="s">
        <v>45</v>
      </c>
      <c r="D505" s="26"/>
      <c r="O505" s="150">
        <f t="shared" si="9"/>
        <v>888.25999999998021</v>
      </c>
    </row>
    <row r="506" spans="2:15" ht="22.05" hidden="1" customHeight="1" x14ac:dyDescent="0.2">
      <c r="B506" s="100" t="s">
        <v>45</v>
      </c>
      <c r="D506" s="26"/>
      <c r="O506" s="150">
        <f t="shared" si="9"/>
        <v>888.25999999998021</v>
      </c>
    </row>
    <row r="507" spans="2:15" ht="22.05" hidden="1" customHeight="1" x14ac:dyDescent="0.2">
      <c r="B507" s="100" t="s">
        <v>45</v>
      </c>
      <c r="D507" s="26"/>
      <c r="O507" s="150">
        <f t="shared" si="9"/>
        <v>888.25999999998021</v>
      </c>
    </row>
    <row r="508" spans="2:15" ht="22.05" hidden="1" customHeight="1" x14ac:dyDescent="0.2">
      <c r="B508" s="100" t="s">
        <v>45</v>
      </c>
      <c r="D508" s="26"/>
      <c r="O508" s="150">
        <f t="shared" si="9"/>
        <v>888.25999999998021</v>
      </c>
    </row>
    <row r="509" spans="2:15" ht="22.05" hidden="1" customHeight="1" x14ac:dyDescent="0.2">
      <c r="B509" s="100" t="s">
        <v>45</v>
      </c>
      <c r="D509" s="26"/>
      <c r="O509" s="150">
        <f t="shared" si="9"/>
        <v>888.25999999998021</v>
      </c>
    </row>
    <row r="510" spans="2:15" ht="22.05" hidden="1" customHeight="1" x14ac:dyDescent="0.2">
      <c r="B510" s="100" t="s">
        <v>45</v>
      </c>
      <c r="D510" s="26"/>
      <c r="O510" s="150">
        <f t="shared" si="9"/>
        <v>888.25999999998021</v>
      </c>
    </row>
    <row r="511" spans="2:15" ht="22.05" hidden="1" customHeight="1" x14ac:dyDescent="0.2">
      <c r="B511" s="100" t="s">
        <v>45</v>
      </c>
      <c r="D511" s="26"/>
      <c r="O511" s="150">
        <f t="shared" si="9"/>
        <v>888.25999999998021</v>
      </c>
    </row>
    <row r="512" spans="2:15" ht="22.05" hidden="1" customHeight="1" x14ac:dyDescent="0.2">
      <c r="B512" s="100" t="s">
        <v>45</v>
      </c>
      <c r="D512" s="26"/>
      <c r="O512" s="150">
        <f t="shared" si="9"/>
        <v>888.25999999998021</v>
      </c>
    </row>
    <row r="513" spans="2:15" ht="22.05" hidden="1" customHeight="1" x14ac:dyDescent="0.2">
      <c r="B513" s="100" t="s">
        <v>45</v>
      </c>
      <c r="D513" s="26"/>
      <c r="O513" s="150">
        <f t="shared" si="9"/>
        <v>888.25999999998021</v>
      </c>
    </row>
    <row r="514" spans="2:15" ht="22.05" hidden="1" customHeight="1" x14ac:dyDescent="0.2">
      <c r="B514" s="100" t="s">
        <v>45</v>
      </c>
      <c r="D514" s="26"/>
      <c r="O514" s="150">
        <f t="shared" si="9"/>
        <v>888.25999999998021</v>
      </c>
    </row>
    <row r="515" spans="2:15" ht="22.05" hidden="1" customHeight="1" x14ac:dyDescent="0.2">
      <c r="B515" s="100" t="s">
        <v>45</v>
      </c>
      <c r="D515" s="26"/>
      <c r="O515" s="150">
        <f t="shared" si="9"/>
        <v>888.25999999998021</v>
      </c>
    </row>
    <row r="516" spans="2:15" ht="22.05" hidden="1" customHeight="1" x14ac:dyDescent="0.2">
      <c r="B516" s="100" t="s">
        <v>45</v>
      </c>
      <c r="D516" s="26"/>
      <c r="O516" s="150">
        <f t="shared" si="9"/>
        <v>888.25999999998021</v>
      </c>
    </row>
    <row r="517" spans="2:15" ht="22.05" hidden="1" customHeight="1" x14ac:dyDescent="0.2">
      <c r="B517" s="100" t="s">
        <v>45</v>
      </c>
      <c r="D517" s="26"/>
      <c r="O517" s="150">
        <f t="shared" si="9"/>
        <v>888.25999999998021</v>
      </c>
    </row>
    <row r="518" spans="2:15" ht="22.05" hidden="1" customHeight="1" x14ac:dyDescent="0.2">
      <c r="B518" s="100" t="s">
        <v>45</v>
      </c>
      <c r="D518" s="26"/>
      <c r="O518" s="150">
        <f t="shared" si="9"/>
        <v>888.25999999998021</v>
      </c>
    </row>
    <row r="519" spans="2:15" ht="22.05" hidden="1" customHeight="1" x14ac:dyDescent="0.2">
      <c r="B519" s="100" t="s">
        <v>45</v>
      </c>
      <c r="D519" s="26"/>
      <c r="O519" s="150">
        <f t="shared" si="9"/>
        <v>888.25999999998021</v>
      </c>
    </row>
    <row r="520" spans="2:15" ht="22.05" hidden="1" customHeight="1" x14ac:dyDescent="0.2">
      <c r="B520" s="100" t="s">
        <v>45</v>
      </c>
      <c r="D520" s="26"/>
      <c r="O520" s="150">
        <f t="shared" si="9"/>
        <v>888.25999999998021</v>
      </c>
    </row>
    <row r="521" spans="2:15" ht="22.05" hidden="1" customHeight="1" x14ac:dyDescent="0.2">
      <c r="B521" s="100" t="s">
        <v>45</v>
      </c>
      <c r="D521" s="26"/>
      <c r="O521" s="150">
        <f t="shared" si="9"/>
        <v>888.25999999998021</v>
      </c>
    </row>
    <row r="522" spans="2:15" ht="22.05" hidden="1" customHeight="1" x14ac:dyDescent="0.2">
      <c r="B522" s="100" t="s">
        <v>45</v>
      </c>
      <c r="D522" s="26"/>
      <c r="O522" s="150">
        <f t="shared" si="9"/>
        <v>888.25999999998021</v>
      </c>
    </row>
    <row r="523" spans="2:15" ht="22.05" hidden="1" customHeight="1" x14ac:dyDescent="0.2">
      <c r="B523" s="100" t="s">
        <v>45</v>
      </c>
      <c r="D523" s="26"/>
      <c r="O523" s="150">
        <f t="shared" si="9"/>
        <v>888.25999999998021</v>
      </c>
    </row>
    <row r="524" spans="2:15" ht="22.05" hidden="1" customHeight="1" x14ac:dyDescent="0.2">
      <c r="B524" s="100" t="s">
        <v>45</v>
      </c>
      <c r="D524" s="26"/>
      <c r="O524" s="150">
        <f t="shared" si="9"/>
        <v>888.25999999998021</v>
      </c>
    </row>
    <row r="525" spans="2:15" ht="22.05" hidden="1" customHeight="1" x14ac:dyDescent="0.2">
      <c r="B525" s="100" t="s">
        <v>45</v>
      </c>
      <c r="D525" s="26"/>
      <c r="O525" s="150">
        <f t="shared" si="9"/>
        <v>888.25999999998021</v>
      </c>
    </row>
    <row r="526" spans="2:15" ht="22.05" hidden="1" customHeight="1" x14ac:dyDescent="0.2">
      <c r="B526" s="100" t="s">
        <v>45</v>
      </c>
      <c r="D526" s="26"/>
      <c r="O526" s="150">
        <f t="shared" si="9"/>
        <v>888.25999999998021</v>
      </c>
    </row>
    <row r="527" spans="2:15" ht="22.05" hidden="1" customHeight="1" x14ac:dyDescent="0.2">
      <c r="B527" s="100" t="s">
        <v>45</v>
      </c>
      <c r="D527" s="26"/>
      <c r="O527" s="150">
        <f t="shared" si="9"/>
        <v>888.25999999998021</v>
      </c>
    </row>
    <row r="528" spans="2:15" ht="22.05" hidden="1" customHeight="1" x14ac:dyDescent="0.2">
      <c r="B528" s="100" t="s">
        <v>45</v>
      </c>
      <c r="D528" s="26"/>
      <c r="O528" s="150">
        <f t="shared" si="9"/>
        <v>888.25999999998021</v>
      </c>
    </row>
    <row r="529" spans="2:15" ht="22.05" hidden="1" customHeight="1" x14ac:dyDescent="0.2">
      <c r="B529" s="100" t="s">
        <v>45</v>
      </c>
      <c r="D529" s="26"/>
      <c r="O529" s="150">
        <f t="shared" si="9"/>
        <v>888.25999999998021</v>
      </c>
    </row>
    <row r="530" spans="2:15" ht="22.05" hidden="1" customHeight="1" x14ac:dyDescent="0.2">
      <c r="B530" s="100" t="s">
        <v>45</v>
      </c>
      <c r="D530" s="26"/>
      <c r="O530" s="150">
        <f t="shared" si="9"/>
        <v>888.25999999998021</v>
      </c>
    </row>
    <row r="531" spans="2:15" ht="22.05" hidden="1" customHeight="1" x14ac:dyDescent="0.2">
      <c r="B531" s="100" t="s">
        <v>45</v>
      </c>
      <c r="D531" s="26"/>
      <c r="O531" s="150">
        <f t="shared" si="9"/>
        <v>888.25999999998021</v>
      </c>
    </row>
    <row r="532" spans="2:15" ht="22.05" hidden="1" customHeight="1" x14ac:dyDescent="0.2">
      <c r="B532" s="100" t="s">
        <v>45</v>
      </c>
      <c r="D532" s="26"/>
      <c r="O532" s="150">
        <f t="shared" si="9"/>
        <v>888.25999999998021</v>
      </c>
    </row>
    <row r="533" spans="2:15" ht="22.05" hidden="1" customHeight="1" x14ac:dyDescent="0.2">
      <c r="B533" s="100" t="s">
        <v>45</v>
      </c>
      <c r="D533" s="26"/>
      <c r="O533" s="150">
        <f t="shared" si="9"/>
        <v>888.25999999998021</v>
      </c>
    </row>
    <row r="534" spans="2:15" ht="22.05" hidden="1" customHeight="1" x14ac:dyDescent="0.2">
      <c r="B534" s="100" t="s">
        <v>45</v>
      </c>
      <c r="D534" s="26"/>
      <c r="O534" s="150">
        <f t="shared" si="9"/>
        <v>888.25999999998021</v>
      </c>
    </row>
    <row r="535" spans="2:15" ht="22.05" hidden="1" customHeight="1" x14ac:dyDescent="0.2">
      <c r="B535" s="100" t="s">
        <v>45</v>
      </c>
      <c r="D535" s="26"/>
      <c r="O535" s="150">
        <f t="shared" si="9"/>
        <v>888.25999999998021</v>
      </c>
    </row>
    <row r="536" spans="2:15" ht="22.05" hidden="1" customHeight="1" x14ac:dyDescent="0.2">
      <c r="B536" s="100" t="s">
        <v>45</v>
      </c>
      <c r="D536" s="26"/>
      <c r="O536" s="150">
        <f t="shared" si="9"/>
        <v>888.25999999998021</v>
      </c>
    </row>
    <row r="537" spans="2:15" ht="22.05" hidden="1" customHeight="1" x14ac:dyDescent="0.2">
      <c r="B537" s="100" t="s">
        <v>45</v>
      </c>
      <c r="D537" s="26"/>
      <c r="O537" s="150">
        <f t="shared" si="9"/>
        <v>888.25999999998021</v>
      </c>
    </row>
    <row r="538" spans="2:15" ht="22.05" hidden="1" customHeight="1" x14ac:dyDescent="0.2">
      <c r="B538" s="100" t="s">
        <v>45</v>
      </c>
      <c r="D538" s="26"/>
      <c r="O538" s="150">
        <f t="shared" si="9"/>
        <v>888.25999999998021</v>
      </c>
    </row>
    <row r="539" spans="2:15" ht="22.05" hidden="1" customHeight="1" x14ac:dyDescent="0.2">
      <c r="B539" s="100" t="s">
        <v>45</v>
      </c>
      <c r="D539" s="26"/>
      <c r="O539" s="150">
        <f t="shared" si="9"/>
        <v>888.25999999998021</v>
      </c>
    </row>
    <row r="540" spans="2:15" ht="22.05" hidden="1" customHeight="1" x14ac:dyDescent="0.2">
      <c r="B540" s="100" t="s">
        <v>45</v>
      </c>
      <c r="D540" s="26"/>
      <c r="O540" s="150">
        <f t="shared" ref="O540:O603" si="10">O539+M540-N540</f>
        <v>888.25999999998021</v>
      </c>
    </row>
    <row r="541" spans="2:15" ht="22.05" hidden="1" customHeight="1" x14ac:dyDescent="0.2">
      <c r="B541" s="100" t="s">
        <v>45</v>
      </c>
      <c r="D541" s="26"/>
      <c r="O541" s="150">
        <f t="shared" si="10"/>
        <v>888.25999999998021</v>
      </c>
    </row>
    <row r="542" spans="2:15" ht="22.05" hidden="1" customHeight="1" x14ac:dyDescent="0.2">
      <c r="B542" s="100" t="s">
        <v>45</v>
      </c>
      <c r="D542" s="26"/>
      <c r="O542" s="150">
        <f t="shared" si="10"/>
        <v>888.25999999998021</v>
      </c>
    </row>
    <row r="543" spans="2:15" ht="22.05" hidden="1" customHeight="1" x14ac:dyDescent="0.2">
      <c r="B543" s="100" t="s">
        <v>45</v>
      </c>
      <c r="D543" s="26"/>
      <c r="O543" s="150">
        <f t="shared" si="10"/>
        <v>888.25999999998021</v>
      </c>
    </row>
    <row r="544" spans="2:15" ht="22.05" hidden="1" customHeight="1" x14ac:dyDescent="0.2">
      <c r="B544" s="100" t="s">
        <v>45</v>
      </c>
      <c r="D544" s="26"/>
      <c r="O544" s="150">
        <f t="shared" si="10"/>
        <v>888.25999999998021</v>
      </c>
    </row>
    <row r="545" spans="2:15" ht="22.05" hidden="1" customHeight="1" x14ac:dyDescent="0.2">
      <c r="B545" s="100" t="s">
        <v>45</v>
      </c>
      <c r="D545" s="26"/>
      <c r="O545" s="150">
        <f t="shared" si="10"/>
        <v>888.25999999998021</v>
      </c>
    </row>
    <row r="546" spans="2:15" ht="22.05" hidden="1" customHeight="1" x14ac:dyDescent="0.2">
      <c r="B546" s="100" t="s">
        <v>45</v>
      </c>
      <c r="D546" s="26"/>
      <c r="O546" s="150">
        <f t="shared" si="10"/>
        <v>888.25999999998021</v>
      </c>
    </row>
    <row r="547" spans="2:15" ht="22.05" hidden="1" customHeight="1" x14ac:dyDescent="0.2">
      <c r="B547" s="100" t="s">
        <v>45</v>
      </c>
      <c r="D547" s="26"/>
      <c r="O547" s="150">
        <f t="shared" si="10"/>
        <v>888.25999999998021</v>
      </c>
    </row>
    <row r="548" spans="2:15" ht="22.05" hidden="1" customHeight="1" x14ac:dyDescent="0.2">
      <c r="B548" s="100" t="s">
        <v>45</v>
      </c>
      <c r="D548" s="26"/>
      <c r="O548" s="150">
        <f t="shared" si="10"/>
        <v>888.25999999998021</v>
      </c>
    </row>
    <row r="549" spans="2:15" ht="22.05" hidden="1" customHeight="1" x14ac:dyDescent="0.2">
      <c r="B549" s="100" t="s">
        <v>45</v>
      </c>
      <c r="D549" s="26"/>
      <c r="O549" s="150">
        <f t="shared" si="10"/>
        <v>888.25999999998021</v>
      </c>
    </row>
    <row r="550" spans="2:15" ht="22.05" hidden="1" customHeight="1" x14ac:dyDescent="0.2">
      <c r="B550" s="100" t="s">
        <v>45</v>
      </c>
      <c r="D550" s="26"/>
      <c r="O550" s="150">
        <f t="shared" si="10"/>
        <v>888.25999999998021</v>
      </c>
    </row>
    <row r="551" spans="2:15" ht="22.05" hidden="1" customHeight="1" x14ac:dyDescent="0.2">
      <c r="B551" s="100" t="s">
        <v>45</v>
      </c>
      <c r="D551" s="26"/>
      <c r="O551" s="150">
        <f t="shared" si="10"/>
        <v>888.25999999998021</v>
      </c>
    </row>
    <row r="552" spans="2:15" ht="22.05" hidden="1" customHeight="1" x14ac:dyDescent="0.2">
      <c r="B552" s="100" t="s">
        <v>45</v>
      </c>
      <c r="D552" s="26"/>
      <c r="O552" s="150">
        <f t="shared" si="10"/>
        <v>888.25999999998021</v>
      </c>
    </row>
    <row r="553" spans="2:15" ht="22.05" hidden="1" customHeight="1" x14ac:dyDescent="0.2">
      <c r="B553" s="100" t="s">
        <v>45</v>
      </c>
      <c r="D553" s="26"/>
      <c r="O553" s="150">
        <f t="shared" si="10"/>
        <v>888.25999999998021</v>
      </c>
    </row>
    <row r="554" spans="2:15" ht="22.05" hidden="1" customHeight="1" x14ac:dyDescent="0.2">
      <c r="B554" s="100" t="s">
        <v>45</v>
      </c>
      <c r="D554" s="26"/>
      <c r="O554" s="150">
        <f t="shared" si="10"/>
        <v>888.25999999998021</v>
      </c>
    </row>
    <row r="555" spans="2:15" ht="22.05" hidden="1" customHeight="1" x14ac:dyDescent="0.2">
      <c r="B555" s="100" t="s">
        <v>45</v>
      </c>
      <c r="D555" s="26"/>
      <c r="O555" s="150">
        <f t="shared" si="10"/>
        <v>888.25999999998021</v>
      </c>
    </row>
    <row r="556" spans="2:15" ht="22.05" hidden="1" customHeight="1" x14ac:dyDescent="0.2">
      <c r="B556" s="100" t="s">
        <v>45</v>
      </c>
      <c r="D556" s="26"/>
      <c r="O556" s="150">
        <f t="shared" si="10"/>
        <v>888.25999999998021</v>
      </c>
    </row>
    <row r="557" spans="2:15" ht="22.05" hidden="1" customHeight="1" x14ac:dyDescent="0.2">
      <c r="B557" s="100" t="s">
        <v>45</v>
      </c>
      <c r="D557" s="26"/>
      <c r="O557" s="150">
        <f t="shared" si="10"/>
        <v>888.25999999998021</v>
      </c>
    </row>
    <row r="558" spans="2:15" ht="22.05" hidden="1" customHeight="1" x14ac:dyDescent="0.2">
      <c r="B558" s="100" t="s">
        <v>45</v>
      </c>
      <c r="D558" s="26"/>
      <c r="O558" s="150">
        <f t="shared" si="10"/>
        <v>888.25999999998021</v>
      </c>
    </row>
    <row r="559" spans="2:15" ht="22.05" hidden="1" customHeight="1" x14ac:dyDescent="0.2">
      <c r="B559" s="100" t="s">
        <v>45</v>
      </c>
      <c r="D559" s="26"/>
      <c r="O559" s="150">
        <f t="shared" si="10"/>
        <v>888.25999999998021</v>
      </c>
    </row>
    <row r="560" spans="2:15" ht="22.05" hidden="1" customHeight="1" x14ac:dyDescent="0.2">
      <c r="B560" s="100" t="s">
        <v>45</v>
      </c>
      <c r="D560" s="26"/>
      <c r="O560" s="150">
        <f t="shared" si="10"/>
        <v>888.25999999998021</v>
      </c>
    </row>
    <row r="561" spans="2:15" ht="22.05" hidden="1" customHeight="1" x14ac:dyDescent="0.2">
      <c r="B561" s="100" t="s">
        <v>45</v>
      </c>
      <c r="D561" s="26"/>
      <c r="O561" s="150">
        <f t="shared" si="10"/>
        <v>888.25999999998021</v>
      </c>
    </row>
    <row r="562" spans="2:15" ht="22.05" hidden="1" customHeight="1" x14ac:dyDescent="0.2">
      <c r="B562" s="100" t="s">
        <v>45</v>
      </c>
      <c r="D562" s="26"/>
      <c r="O562" s="150">
        <f t="shared" si="10"/>
        <v>888.25999999998021</v>
      </c>
    </row>
    <row r="563" spans="2:15" ht="22.05" hidden="1" customHeight="1" x14ac:dyDescent="0.2">
      <c r="B563" s="100" t="s">
        <v>45</v>
      </c>
      <c r="D563" s="26"/>
      <c r="O563" s="150">
        <f t="shared" si="10"/>
        <v>888.25999999998021</v>
      </c>
    </row>
    <row r="564" spans="2:15" ht="22.05" hidden="1" customHeight="1" x14ac:dyDescent="0.2">
      <c r="B564" s="100" t="s">
        <v>45</v>
      </c>
      <c r="D564" s="26"/>
      <c r="O564" s="150">
        <f t="shared" si="10"/>
        <v>888.25999999998021</v>
      </c>
    </row>
    <row r="565" spans="2:15" ht="22.05" hidden="1" customHeight="1" x14ac:dyDescent="0.2">
      <c r="B565" s="100" t="s">
        <v>45</v>
      </c>
      <c r="D565" s="26"/>
      <c r="O565" s="150">
        <f t="shared" si="10"/>
        <v>888.25999999998021</v>
      </c>
    </row>
    <row r="566" spans="2:15" ht="22.05" hidden="1" customHeight="1" x14ac:dyDescent="0.2">
      <c r="B566" s="100" t="s">
        <v>45</v>
      </c>
      <c r="D566" s="26"/>
      <c r="O566" s="150">
        <f t="shared" si="10"/>
        <v>888.25999999998021</v>
      </c>
    </row>
    <row r="567" spans="2:15" ht="22.05" hidden="1" customHeight="1" x14ac:dyDescent="0.2">
      <c r="B567" s="100" t="s">
        <v>45</v>
      </c>
      <c r="D567" s="26"/>
      <c r="O567" s="150">
        <f t="shared" si="10"/>
        <v>888.25999999998021</v>
      </c>
    </row>
    <row r="568" spans="2:15" ht="22.05" hidden="1" customHeight="1" x14ac:dyDescent="0.2">
      <c r="B568" s="100" t="s">
        <v>45</v>
      </c>
      <c r="D568" s="26"/>
      <c r="O568" s="150">
        <f t="shared" si="10"/>
        <v>888.25999999998021</v>
      </c>
    </row>
    <row r="569" spans="2:15" ht="22.05" hidden="1" customHeight="1" x14ac:dyDescent="0.2">
      <c r="B569" s="100" t="s">
        <v>45</v>
      </c>
      <c r="D569" s="26"/>
      <c r="O569" s="150">
        <f t="shared" si="10"/>
        <v>888.25999999998021</v>
      </c>
    </row>
    <row r="570" spans="2:15" ht="22.05" hidden="1" customHeight="1" x14ac:dyDescent="0.2">
      <c r="B570" s="100" t="s">
        <v>45</v>
      </c>
      <c r="D570" s="26"/>
      <c r="O570" s="150">
        <f t="shared" si="10"/>
        <v>888.25999999998021</v>
      </c>
    </row>
    <row r="571" spans="2:15" ht="22.05" hidden="1" customHeight="1" x14ac:dyDescent="0.2">
      <c r="B571" s="100" t="s">
        <v>45</v>
      </c>
      <c r="D571" s="26"/>
      <c r="O571" s="150">
        <f t="shared" si="10"/>
        <v>888.25999999998021</v>
      </c>
    </row>
    <row r="572" spans="2:15" ht="22.05" hidden="1" customHeight="1" x14ac:dyDescent="0.2">
      <c r="B572" s="100" t="s">
        <v>45</v>
      </c>
      <c r="D572" s="26"/>
      <c r="O572" s="150">
        <f t="shared" si="10"/>
        <v>888.25999999998021</v>
      </c>
    </row>
    <row r="573" spans="2:15" ht="22.05" hidden="1" customHeight="1" x14ac:dyDescent="0.2">
      <c r="B573" s="100" t="s">
        <v>45</v>
      </c>
      <c r="D573" s="26"/>
      <c r="O573" s="150">
        <f t="shared" si="10"/>
        <v>888.25999999998021</v>
      </c>
    </row>
    <row r="574" spans="2:15" ht="22.05" hidden="1" customHeight="1" x14ac:dyDescent="0.2">
      <c r="B574" s="100" t="s">
        <v>45</v>
      </c>
      <c r="D574" s="26"/>
      <c r="O574" s="150">
        <f t="shared" si="10"/>
        <v>888.25999999998021</v>
      </c>
    </row>
    <row r="575" spans="2:15" ht="22.05" hidden="1" customHeight="1" x14ac:dyDescent="0.2">
      <c r="B575" s="100" t="s">
        <v>45</v>
      </c>
      <c r="D575" s="26"/>
      <c r="O575" s="150">
        <f t="shared" si="10"/>
        <v>888.25999999998021</v>
      </c>
    </row>
    <row r="576" spans="2:15" ht="22.05" hidden="1" customHeight="1" x14ac:dyDescent="0.2">
      <c r="B576" s="100" t="s">
        <v>45</v>
      </c>
      <c r="D576" s="26"/>
      <c r="O576" s="150">
        <f t="shared" si="10"/>
        <v>888.25999999998021</v>
      </c>
    </row>
    <row r="577" spans="2:15" ht="22.05" hidden="1" customHeight="1" x14ac:dyDescent="0.2">
      <c r="B577" s="100" t="s">
        <v>45</v>
      </c>
      <c r="D577" s="26"/>
      <c r="O577" s="150">
        <f t="shared" si="10"/>
        <v>888.25999999998021</v>
      </c>
    </row>
    <row r="578" spans="2:15" ht="22.05" hidden="1" customHeight="1" x14ac:dyDescent="0.2">
      <c r="B578" s="100" t="s">
        <v>45</v>
      </c>
      <c r="D578" s="26"/>
      <c r="O578" s="150">
        <f t="shared" si="10"/>
        <v>888.25999999998021</v>
      </c>
    </row>
    <row r="579" spans="2:15" ht="22.05" hidden="1" customHeight="1" x14ac:dyDescent="0.2">
      <c r="B579" s="100" t="s">
        <v>45</v>
      </c>
      <c r="D579" s="26"/>
      <c r="O579" s="150">
        <f t="shared" si="10"/>
        <v>888.25999999998021</v>
      </c>
    </row>
    <row r="580" spans="2:15" ht="22.05" hidden="1" customHeight="1" x14ac:dyDescent="0.2">
      <c r="B580" s="100" t="s">
        <v>45</v>
      </c>
      <c r="D580" s="26"/>
      <c r="O580" s="150">
        <f t="shared" si="10"/>
        <v>888.25999999998021</v>
      </c>
    </row>
    <row r="581" spans="2:15" ht="22.05" hidden="1" customHeight="1" x14ac:dyDescent="0.2">
      <c r="B581" s="100" t="s">
        <v>45</v>
      </c>
      <c r="D581" s="26"/>
      <c r="O581" s="150">
        <f t="shared" si="10"/>
        <v>888.25999999998021</v>
      </c>
    </row>
    <row r="582" spans="2:15" ht="22.05" hidden="1" customHeight="1" x14ac:dyDescent="0.2">
      <c r="B582" s="100" t="s">
        <v>45</v>
      </c>
      <c r="D582" s="26"/>
      <c r="O582" s="150">
        <f t="shared" si="10"/>
        <v>888.25999999998021</v>
      </c>
    </row>
    <row r="583" spans="2:15" ht="22.05" hidden="1" customHeight="1" x14ac:dyDescent="0.2">
      <c r="B583" s="100" t="s">
        <v>45</v>
      </c>
      <c r="D583" s="26"/>
      <c r="O583" s="150">
        <f t="shared" si="10"/>
        <v>888.25999999998021</v>
      </c>
    </row>
    <row r="584" spans="2:15" ht="22.05" hidden="1" customHeight="1" x14ac:dyDescent="0.2">
      <c r="B584" s="100" t="s">
        <v>45</v>
      </c>
      <c r="D584" s="26"/>
      <c r="O584" s="150">
        <f t="shared" si="10"/>
        <v>888.25999999998021</v>
      </c>
    </row>
    <row r="585" spans="2:15" ht="22.05" hidden="1" customHeight="1" x14ac:dyDescent="0.2">
      <c r="B585" s="100" t="s">
        <v>45</v>
      </c>
      <c r="D585" s="26"/>
      <c r="O585" s="150">
        <f t="shared" si="10"/>
        <v>888.25999999998021</v>
      </c>
    </row>
    <row r="586" spans="2:15" ht="22.05" hidden="1" customHeight="1" x14ac:dyDescent="0.2">
      <c r="B586" s="100" t="s">
        <v>45</v>
      </c>
      <c r="D586" s="26"/>
      <c r="O586" s="150">
        <f t="shared" si="10"/>
        <v>888.25999999998021</v>
      </c>
    </row>
    <row r="587" spans="2:15" ht="22.05" hidden="1" customHeight="1" x14ac:dyDescent="0.2">
      <c r="B587" s="100" t="s">
        <v>45</v>
      </c>
      <c r="D587" s="26"/>
      <c r="O587" s="150">
        <f t="shared" si="10"/>
        <v>888.25999999998021</v>
      </c>
    </row>
    <row r="588" spans="2:15" ht="22.05" hidden="1" customHeight="1" x14ac:dyDescent="0.2">
      <c r="B588" s="100" t="s">
        <v>45</v>
      </c>
      <c r="D588" s="26"/>
      <c r="O588" s="150">
        <f t="shared" si="10"/>
        <v>888.25999999998021</v>
      </c>
    </row>
    <row r="589" spans="2:15" ht="22.05" hidden="1" customHeight="1" x14ac:dyDescent="0.2">
      <c r="B589" s="100" t="s">
        <v>45</v>
      </c>
      <c r="D589" s="26"/>
      <c r="O589" s="150">
        <f t="shared" si="10"/>
        <v>888.25999999998021</v>
      </c>
    </row>
    <row r="590" spans="2:15" ht="22.05" hidden="1" customHeight="1" x14ac:dyDescent="0.2">
      <c r="B590" s="100" t="s">
        <v>45</v>
      </c>
      <c r="D590" s="26"/>
      <c r="O590" s="150">
        <f t="shared" si="10"/>
        <v>888.25999999998021</v>
      </c>
    </row>
    <row r="591" spans="2:15" ht="22.05" hidden="1" customHeight="1" x14ac:dyDescent="0.2">
      <c r="B591" s="100" t="s">
        <v>45</v>
      </c>
      <c r="D591" s="26"/>
      <c r="O591" s="150">
        <f t="shared" si="10"/>
        <v>888.25999999998021</v>
      </c>
    </row>
    <row r="592" spans="2:15" ht="22.05" hidden="1" customHeight="1" x14ac:dyDescent="0.2">
      <c r="B592" s="100" t="s">
        <v>45</v>
      </c>
      <c r="D592" s="26"/>
      <c r="O592" s="150">
        <f t="shared" si="10"/>
        <v>888.25999999998021</v>
      </c>
    </row>
    <row r="593" spans="2:15" ht="22.05" hidden="1" customHeight="1" x14ac:dyDescent="0.2">
      <c r="B593" s="100" t="s">
        <v>45</v>
      </c>
      <c r="D593" s="26"/>
      <c r="O593" s="150">
        <f t="shared" si="10"/>
        <v>888.25999999998021</v>
      </c>
    </row>
    <row r="594" spans="2:15" ht="22.05" hidden="1" customHeight="1" x14ac:dyDescent="0.2">
      <c r="B594" s="100" t="s">
        <v>45</v>
      </c>
      <c r="D594" s="26"/>
      <c r="O594" s="150">
        <f t="shared" si="10"/>
        <v>888.25999999998021</v>
      </c>
    </row>
    <row r="595" spans="2:15" ht="22.05" hidden="1" customHeight="1" x14ac:dyDescent="0.2">
      <c r="B595" s="100" t="s">
        <v>45</v>
      </c>
      <c r="D595" s="26"/>
      <c r="O595" s="150">
        <f t="shared" si="10"/>
        <v>888.25999999998021</v>
      </c>
    </row>
    <row r="596" spans="2:15" ht="22.05" hidden="1" customHeight="1" x14ac:dyDescent="0.2">
      <c r="B596" s="100" t="s">
        <v>45</v>
      </c>
      <c r="D596" s="26"/>
      <c r="O596" s="150">
        <f t="shared" si="10"/>
        <v>888.25999999998021</v>
      </c>
    </row>
    <row r="597" spans="2:15" ht="22.05" hidden="1" customHeight="1" x14ac:dyDescent="0.2">
      <c r="B597" s="100" t="s">
        <v>45</v>
      </c>
      <c r="D597" s="26"/>
      <c r="O597" s="150">
        <f t="shared" si="10"/>
        <v>888.25999999998021</v>
      </c>
    </row>
    <row r="598" spans="2:15" ht="22.05" hidden="1" customHeight="1" x14ac:dyDescent="0.2">
      <c r="B598" s="100" t="s">
        <v>45</v>
      </c>
      <c r="D598" s="26"/>
      <c r="O598" s="150">
        <f t="shared" si="10"/>
        <v>888.25999999998021</v>
      </c>
    </row>
    <row r="599" spans="2:15" ht="22.05" hidden="1" customHeight="1" x14ac:dyDescent="0.2">
      <c r="B599" s="100" t="s">
        <v>45</v>
      </c>
      <c r="D599" s="26"/>
      <c r="O599" s="150">
        <f t="shared" si="10"/>
        <v>888.25999999998021</v>
      </c>
    </row>
    <row r="600" spans="2:15" ht="22.05" hidden="1" customHeight="1" x14ac:dyDescent="0.2">
      <c r="B600" s="100" t="s">
        <v>45</v>
      </c>
      <c r="D600" s="26"/>
      <c r="O600" s="150">
        <f t="shared" si="10"/>
        <v>888.25999999998021</v>
      </c>
    </row>
    <row r="601" spans="2:15" ht="22.05" hidden="1" customHeight="1" x14ac:dyDescent="0.2">
      <c r="B601" s="100" t="s">
        <v>45</v>
      </c>
      <c r="D601" s="26"/>
      <c r="O601" s="150">
        <f t="shared" si="10"/>
        <v>888.25999999998021</v>
      </c>
    </row>
    <row r="602" spans="2:15" ht="22.05" hidden="1" customHeight="1" x14ac:dyDescent="0.2">
      <c r="B602" s="100" t="s">
        <v>45</v>
      </c>
      <c r="D602" s="26"/>
      <c r="O602" s="150">
        <f t="shared" si="10"/>
        <v>888.25999999998021</v>
      </c>
    </row>
    <row r="603" spans="2:15" ht="22.05" hidden="1" customHeight="1" x14ac:dyDescent="0.2">
      <c r="B603" s="100" t="s">
        <v>45</v>
      </c>
      <c r="D603" s="26"/>
      <c r="O603" s="150">
        <f t="shared" si="10"/>
        <v>888.25999999998021</v>
      </c>
    </row>
    <row r="604" spans="2:15" ht="22.05" hidden="1" customHeight="1" x14ac:dyDescent="0.2">
      <c r="B604" s="100" t="s">
        <v>45</v>
      </c>
      <c r="D604" s="26"/>
      <c r="O604" s="150">
        <f t="shared" ref="O604:O667" si="11">O603+M604-N604</f>
        <v>888.25999999998021</v>
      </c>
    </row>
    <row r="605" spans="2:15" ht="22.05" hidden="1" customHeight="1" x14ac:dyDescent="0.2">
      <c r="B605" s="100" t="s">
        <v>45</v>
      </c>
      <c r="D605" s="26"/>
      <c r="O605" s="150">
        <f t="shared" si="11"/>
        <v>888.25999999998021</v>
      </c>
    </row>
    <row r="606" spans="2:15" ht="22.05" hidden="1" customHeight="1" x14ac:dyDescent="0.2">
      <c r="B606" s="100" t="s">
        <v>45</v>
      </c>
      <c r="D606" s="26"/>
      <c r="O606" s="150">
        <f t="shared" si="11"/>
        <v>888.25999999998021</v>
      </c>
    </row>
    <row r="607" spans="2:15" ht="22.05" hidden="1" customHeight="1" x14ac:dyDescent="0.2">
      <c r="B607" s="100" t="s">
        <v>45</v>
      </c>
      <c r="D607" s="26"/>
      <c r="O607" s="150">
        <f t="shared" si="11"/>
        <v>888.25999999998021</v>
      </c>
    </row>
    <row r="608" spans="2:15" ht="22.05" hidden="1" customHeight="1" x14ac:dyDescent="0.2">
      <c r="B608" s="100" t="s">
        <v>45</v>
      </c>
      <c r="D608" s="26"/>
      <c r="O608" s="150">
        <f t="shared" si="11"/>
        <v>888.25999999998021</v>
      </c>
    </row>
    <row r="609" spans="2:15" ht="22.05" hidden="1" customHeight="1" x14ac:dyDescent="0.2">
      <c r="B609" s="100" t="s">
        <v>45</v>
      </c>
      <c r="D609" s="26"/>
      <c r="O609" s="150">
        <f t="shared" si="11"/>
        <v>888.25999999998021</v>
      </c>
    </row>
    <row r="610" spans="2:15" ht="22.05" hidden="1" customHeight="1" x14ac:dyDescent="0.2">
      <c r="B610" s="100" t="s">
        <v>45</v>
      </c>
      <c r="D610" s="26"/>
      <c r="O610" s="150">
        <f t="shared" si="11"/>
        <v>888.25999999998021</v>
      </c>
    </row>
    <row r="611" spans="2:15" ht="22.05" hidden="1" customHeight="1" x14ac:dyDescent="0.2">
      <c r="B611" s="100" t="s">
        <v>45</v>
      </c>
      <c r="D611" s="26"/>
      <c r="O611" s="150">
        <f t="shared" si="11"/>
        <v>888.25999999998021</v>
      </c>
    </row>
    <row r="612" spans="2:15" ht="22.05" hidden="1" customHeight="1" x14ac:dyDescent="0.2">
      <c r="B612" s="100" t="s">
        <v>45</v>
      </c>
      <c r="D612" s="26"/>
      <c r="O612" s="150">
        <f t="shared" si="11"/>
        <v>888.25999999998021</v>
      </c>
    </row>
    <row r="613" spans="2:15" ht="22.05" hidden="1" customHeight="1" x14ac:dyDescent="0.2">
      <c r="B613" s="100" t="s">
        <v>45</v>
      </c>
      <c r="D613" s="26"/>
      <c r="O613" s="150">
        <f t="shared" si="11"/>
        <v>888.25999999998021</v>
      </c>
    </row>
    <row r="614" spans="2:15" ht="22.05" hidden="1" customHeight="1" x14ac:dyDescent="0.2">
      <c r="B614" s="100" t="s">
        <v>45</v>
      </c>
      <c r="D614" s="26"/>
      <c r="O614" s="150">
        <f t="shared" si="11"/>
        <v>888.25999999998021</v>
      </c>
    </row>
    <row r="615" spans="2:15" ht="22.05" hidden="1" customHeight="1" x14ac:dyDescent="0.2">
      <c r="B615" s="100" t="s">
        <v>45</v>
      </c>
      <c r="D615" s="26"/>
      <c r="O615" s="150">
        <f t="shared" si="11"/>
        <v>888.25999999998021</v>
      </c>
    </row>
    <row r="616" spans="2:15" ht="22.05" hidden="1" customHeight="1" x14ac:dyDescent="0.2">
      <c r="B616" s="100" t="s">
        <v>45</v>
      </c>
      <c r="D616" s="26"/>
      <c r="O616" s="150">
        <f t="shared" si="11"/>
        <v>888.25999999998021</v>
      </c>
    </row>
    <row r="617" spans="2:15" ht="22.05" hidden="1" customHeight="1" x14ac:dyDescent="0.2">
      <c r="B617" s="100" t="s">
        <v>45</v>
      </c>
      <c r="D617" s="26"/>
      <c r="O617" s="150">
        <f t="shared" si="11"/>
        <v>888.25999999998021</v>
      </c>
    </row>
    <row r="618" spans="2:15" ht="22.05" hidden="1" customHeight="1" x14ac:dyDescent="0.2">
      <c r="B618" s="100" t="s">
        <v>45</v>
      </c>
      <c r="D618" s="26"/>
      <c r="O618" s="150">
        <f t="shared" si="11"/>
        <v>888.25999999998021</v>
      </c>
    </row>
    <row r="619" spans="2:15" ht="22.05" hidden="1" customHeight="1" x14ac:dyDescent="0.2">
      <c r="B619" s="100" t="s">
        <v>45</v>
      </c>
      <c r="D619" s="26"/>
      <c r="O619" s="150">
        <f t="shared" si="11"/>
        <v>888.25999999998021</v>
      </c>
    </row>
    <row r="620" spans="2:15" ht="22.05" hidden="1" customHeight="1" x14ac:dyDescent="0.2">
      <c r="B620" s="100" t="s">
        <v>45</v>
      </c>
      <c r="D620" s="26"/>
      <c r="O620" s="150">
        <f t="shared" si="11"/>
        <v>888.25999999998021</v>
      </c>
    </row>
    <row r="621" spans="2:15" ht="22.05" hidden="1" customHeight="1" x14ac:dyDescent="0.2">
      <c r="B621" s="100" t="s">
        <v>45</v>
      </c>
      <c r="D621" s="26"/>
      <c r="O621" s="150">
        <f t="shared" si="11"/>
        <v>888.25999999998021</v>
      </c>
    </row>
    <row r="622" spans="2:15" ht="22.05" hidden="1" customHeight="1" x14ac:dyDescent="0.2">
      <c r="B622" s="100" t="s">
        <v>45</v>
      </c>
      <c r="D622" s="26"/>
      <c r="O622" s="150">
        <f t="shared" si="11"/>
        <v>888.25999999998021</v>
      </c>
    </row>
    <row r="623" spans="2:15" ht="22.05" hidden="1" customHeight="1" x14ac:dyDescent="0.2">
      <c r="B623" s="100" t="s">
        <v>45</v>
      </c>
      <c r="D623" s="26"/>
      <c r="O623" s="150">
        <f t="shared" si="11"/>
        <v>888.25999999998021</v>
      </c>
    </row>
    <row r="624" spans="2:15" ht="22.05" hidden="1" customHeight="1" x14ac:dyDescent="0.2">
      <c r="B624" s="100" t="s">
        <v>45</v>
      </c>
      <c r="D624" s="26"/>
      <c r="O624" s="150">
        <f t="shared" si="11"/>
        <v>888.25999999998021</v>
      </c>
    </row>
    <row r="625" spans="2:15" ht="22.05" hidden="1" customHeight="1" x14ac:dyDescent="0.2">
      <c r="B625" s="100" t="s">
        <v>45</v>
      </c>
      <c r="D625" s="26"/>
      <c r="O625" s="150">
        <f t="shared" si="11"/>
        <v>888.25999999998021</v>
      </c>
    </row>
    <row r="626" spans="2:15" ht="22.05" hidden="1" customHeight="1" x14ac:dyDescent="0.2">
      <c r="B626" s="100" t="s">
        <v>45</v>
      </c>
      <c r="D626" s="26"/>
      <c r="O626" s="150">
        <f t="shared" si="11"/>
        <v>888.25999999998021</v>
      </c>
    </row>
    <row r="627" spans="2:15" ht="22.05" hidden="1" customHeight="1" x14ac:dyDescent="0.2">
      <c r="B627" s="100" t="s">
        <v>45</v>
      </c>
      <c r="D627" s="26"/>
      <c r="O627" s="150">
        <f t="shared" si="11"/>
        <v>888.25999999998021</v>
      </c>
    </row>
    <row r="628" spans="2:15" ht="22.05" hidden="1" customHeight="1" x14ac:dyDescent="0.2">
      <c r="B628" s="100" t="s">
        <v>45</v>
      </c>
      <c r="D628" s="26"/>
      <c r="O628" s="150">
        <f t="shared" si="11"/>
        <v>888.25999999998021</v>
      </c>
    </row>
    <row r="629" spans="2:15" ht="22.05" hidden="1" customHeight="1" x14ac:dyDescent="0.2">
      <c r="B629" s="100" t="s">
        <v>45</v>
      </c>
      <c r="D629" s="26"/>
      <c r="O629" s="150">
        <f t="shared" si="11"/>
        <v>888.25999999998021</v>
      </c>
    </row>
    <row r="630" spans="2:15" ht="22.05" hidden="1" customHeight="1" x14ac:dyDescent="0.2">
      <c r="B630" s="100" t="s">
        <v>45</v>
      </c>
      <c r="D630" s="26"/>
      <c r="O630" s="150">
        <f t="shared" si="11"/>
        <v>888.25999999998021</v>
      </c>
    </row>
    <row r="631" spans="2:15" ht="22.05" hidden="1" customHeight="1" x14ac:dyDescent="0.2">
      <c r="B631" s="100" t="s">
        <v>45</v>
      </c>
      <c r="D631" s="26"/>
      <c r="O631" s="150">
        <f t="shared" si="11"/>
        <v>888.25999999998021</v>
      </c>
    </row>
    <row r="632" spans="2:15" ht="22.05" hidden="1" customHeight="1" x14ac:dyDescent="0.2">
      <c r="B632" s="100" t="s">
        <v>45</v>
      </c>
      <c r="D632" s="26"/>
      <c r="O632" s="150">
        <f t="shared" si="11"/>
        <v>888.25999999998021</v>
      </c>
    </row>
    <row r="633" spans="2:15" ht="22.05" hidden="1" customHeight="1" x14ac:dyDescent="0.2">
      <c r="B633" s="100" t="s">
        <v>45</v>
      </c>
      <c r="D633" s="26"/>
      <c r="O633" s="150">
        <f t="shared" si="11"/>
        <v>888.25999999998021</v>
      </c>
    </row>
    <row r="634" spans="2:15" ht="22.05" hidden="1" customHeight="1" x14ac:dyDescent="0.2">
      <c r="B634" s="100" t="s">
        <v>45</v>
      </c>
      <c r="D634" s="26"/>
      <c r="O634" s="150">
        <f t="shared" si="11"/>
        <v>888.25999999998021</v>
      </c>
    </row>
    <row r="635" spans="2:15" ht="22.05" hidden="1" customHeight="1" x14ac:dyDescent="0.2">
      <c r="B635" s="100" t="s">
        <v>45</v>
      </c>
      <c r="D635" s="26"/>
      <c r="O635" s="150">
        <f t="shared" si="11"/>
        <v>888.25999999998021</v>
      </c>
    </row>
    <row r="636" spans="2:15" ht="22.05" hidden="1" customHeight="1" x14ac:dyDescent="0.2">
      <c r="B636" s="100" t="s">
        <v>45</v>
      </c>
      <c r="D636" s="26"/>
      <c r="O636" s="150">
        <f t="shared" si="11"/>
        <v>888.25999999998021</v>
      </c>
    </row>
    <row r="637" spans="2:15" ht="22.05" hidden="1" customHeight="1" x14ac:dyDescent="0.2">
      <c r="B637" s="100" t="s">
        <v>45</v>
      </c>
      <c r="D637" s="26"/>
      <c r="O637" s="150">
        <f t="shared" si="11"/>
        <v>888.25999999998021</v>
      </c>
    </row>
    <row r="638" spans="2:15" ht="22.05" hidden="1" customHeight="1" x14ac:dyDescent="0.2">
      <c r="B638" s="100" t="s">
        <v>45</v>
      </c>
      <c r="D638" s="26"/>
      <c r="O638" s="150">
        <f t="shared" si="11"/>
        <v>888.25999999998021</v>
      </c>
    </row>
    <row r="639" spans="2:15" ht="22.05" hidden="1" customHeight="1" x14ac:dyDescent="0.2">
      <c r="B639" s="100" t="s">
        <v>45</v>
      </c>
      <c r="D639" s="26"/>
      <c r="O639" s="150">
        <f t="shared" si="11"/>
        <v>888.25999999998021</v>
      </c>
    </row>
    <row r="640" spans="2:15" ht="22.05" hidden="1" customHeight="1" x14ac:dyDescent="0.2">
      <c r="B640" s="100" t="s">
        <v>45</v>
      </c>
      <c r="D640" s="26"/>
      <c r="O640" s="150">
        <f t="shared" si="11"/>
        <v>888.25999999998021</v>
      </c>
    </row>
    <row r="641" spans="2:15" ht="22.05" hidden="1" customHeight="1" x14ac:dyDescent="0.2">
      <c r="B641" s="100" t="s">
        <v>45</v>
      </c>
      <c r="D641" s="26"/>
      <c r="O641" s="150">
        <f t="shared" si="11"/>
        <v>888.25999999998021</v>
      </c>
    </row>
    <row r="642" spans="2:15" ht="22.05" hidden="1" customHeight="1" x14ac:dyDescent="0.2">
      <c r="B642" s="100" t="s">
        <v>45</v>
      </c>
      <c r="D642" s="26"/>
      <c r="O642" s="150">
        <f t="shared" si="11"/>
        <v>888.25999999998021</v>
      </c>
    </row>
    <row r="643" spans="2:15" ht="22.05" hidden="1" customHeight="1" x14ac:dyDescent="0.2">
      <c r="B643" s="100" t="s">
        <v>45</v>
      </c>
      <c r="D643" s="26"/>
      <c r="O643" s="150">
        <f t="shared" si="11"/>
        <v>888.25999999998021</v>
      </c>
    </row>
    <row r="644" spans="2:15" ht="22.05" hidden="1" customHeight="1" x14ac:dyDescent="0.2">
      <c r="B644" s="100" t="s">
        <v>45</v>
      </c>
      <c r="D644" s="26"/>
      <c r="O644" s="150">
        <f t="shared" si="11"/>
        <v>888.25999999998021</v>
      </c>
    </row>
    <row r="645" spans="2:15" ht="22.05" hidden="1" customHeight="1" x14ac:dyDescent="0.2">
      <c r="B645" s="100" t="s">
        <v>45</v>
      </c>
      <c r="D645" s="26"/>
      <c r="O645" s="150">
        <f t="shared" si="11"/>
        <v>888.25999999998021</v>
      </c>
    </row>
    <row r="646" spans="2:15" ht="22.05" hidden="1" customHeight="1" x14ac:dyDescent="0.2">
      <c r="B646" s="100" t="s">
        <v>45</v>
      </c>
      <c r="D646" s="26"/>
      <c r="O646" s="150">
        <f t="shared" si="11"/>
        <v>888.25999999998021</v>
      </c>
    </row>
    <row r="647" spans="2:15" ht="22.05" hidden="1" customHeight="1" x14ac:dyDescent="0.2">
      <c r="B647" s="100" t="s">
        <v>45</v>
      </c>
      <c r="D647" s="26"/>
      <c r="O647" s="150">
        <f t="shared" si="11"/>
        <v>888.25999999998021</v>
      </c>
    </row>
    <row r="648" spans="2:15" ht="22.05" hidden="1" customHeight="1" x14ac:dyDescent="0.2">
      <c r="B648" s="100" t="s">
        <v>45</v>
      </c>
      <c r="D648" s="26"/>
      <c r="O648" s="150">
        <f t="shared" si="11"/>
        <v>888.25999999998021</v>
      </c>
    </row>
    <row r="649" spans="2:15" ht="22.05" hidden="1" customHeight="1" x14ac:dyDescent="0.2">
      <c r="B649" s="100" t="s">
        <v>45</v>
      </c>
      <c r="D649" s="26"/>
      <c r="O649" s="150">
        <f t="shared" si="11"/>
        <v>888.25999999998021</v>
      </c>
    </row>
    <row r="650" spans="2:15" ht="22.05" hidden="1" customHeight="1" x14ac:dyDescent="0.2">
      <c r="B650" s="100" t="s">
        <v>45</v>
      </c>
      <c r="D650" s="26"/>
      <c r="O650" s="150">
        <f t="shared" si="11"/>
        <v>888.25999999998021</v>
      </c>
    </row>
    <row r="651" spans="2:15" ht="22.05" hidden="1" customHeight="1" x14ac:dyDescent="0.2">
      <c r="B651" s="100" t="s">
        <v>45</v>
      </c>
      <c r="D651" s="26"/>
      <c r="O651" s="150">
        <f t="shared" si="11"/>
        <v>888.25999999998021</v>
      </c>
    </row>
    <row r="652" spans="2:15" ht="22.05" hidden="1" customHeight="1" x14ac:dyDescent="0.2">
      <c r="B652" s="100" t="s">
        <v>45</v>
      </c>
      <c r="D652" s="26"/>
      <c r="O652" s="150">
        <f t="shared" si="11"/>
        <v>888.25999999998021</v>
      </c>
    </row>
    <row r="653" spans="2:15" ht="22.05" hidden="1" customHeight="1" x14ac:dyDescent="0.2">
      <c r="B653" s="100" t="s">
        <v>45</v>
      </c>
      <c r="D653" s="26"/>
      <c r="O653" s="150">
        <f t="shared" si="11"/>
        <v>888.25999999998021</v>
      </c>
    </row>
    <row r="654" spans="2:15" ht="22.05" hidden="1" customHeight="1" x14ac:dyDescent="0.2">
      <c r="B654" s="100" t="s">
        <v>45</v>
      </c>
      <c r="D654" s="26"/>
      <c r="O654" s="150">
        <f t="shared" si="11"/>
        <v>888.25999999998021</v>
      </c>
    </row>
    <row r="655" spans="2:15" ht="22.05" hidden="1" customHeight="1" x14ac:dyDescent="0.2">
      <c r="B655" s="100" t="s">
        <v>45</v>
      </c>
      <c r="D655" s="26"/>
      <c r="O655" s="150">
        <f t="shared" si="11"/>
        <v>888.25999999998021</v>
      </c>
    </row>
    <row r="656" spans="2:15" ht="22.05" hidden="1" customHeight="1" x14ac:dyDescent="0.2">
      <c r="B656" s="100" t="s">
        <v>45</v>
      </c>
      <c r="D656" s="26"/>
      <c r="O656" s="150">
        <f t="shared" si="11"/>
        <v>888.25999999998021</v>
      </c>
    </row>
    <row r="657" spans="2:15" ht="22.05" hidden="1" customHeight="1" x14ac:dyDescent="0.2">
      <c r="B657" s="100" t="s">
        <v>45</v>
      </c>
      <c r="D657" s="26"/>
      <c r="O657" s="150">
        <f t="shared" si="11"/>
        <v>888.25999999998021</v>
      </c>
    </row>
    <row r="658" spans="2:15" ht="22.05" hidden="1" customHeight="1" x14ac:dyDescent="0.2">
      <c r="B658" s="100" t="s">
        <v>45</v>
      </c>
      <c r="D658" s="26"/>
      <c r="O658" s="150">
        <f t="shared" si="11"/>
        <v>888.25999999998021</v>
      </c>
    </row>
    <row r="659" spans="2:15" ht="22.05" hidden="1" customHeight="1" x14ac:dyDescent="0.2">
      <c r="B659" s="100" t="s">
        <v>45</v>
      </c>
      <c r="D659" s="26"/>
      <c r="O659" s="150">
        <f t="shared" si="11"/>
        <v>888.25999999998021</v>
      </c>
    </row>
    <row r="660" spans="2:15" ht="22.05" hidden="1" customHeight="1" x14ac:dyDescent="0.2">
      <c r="B660" s="100" t="s">
        <v>45</v>
      </c>
      <c r="D660" s="26"/>
      <c r="O660" s="150">
        <f t="shared" si="11"/>
        <v>888.25999999998021</v>
      </c>
    </row>
    <row r="661" spans="2:15" ht="22.05" hidden="1" customHeight="1" x14ac:dyDescent="0.2">
      <c r="B661" s="100" t="s">
        <v>45</v>
      </c>
      <c r="D661" s="26"/>
      <c r="O661" s="150">
        <f t="shared" si="11"/>
        <v>888.25999999998021</v>
      </c>
    </row>
    <row r="662" spans="2:15" ht="22.05" hidden="1" customHeight="1" x14ac:dyDescent="0.2">
      <c r="B662" s="100" t="s">
        <v>45</v>
      </c>
      <c r="D662" s="26"/>
      <c r="O662" s="150">
        <f t="shared" si="11"/>
        <v>888.25999999998021</v>
      </c>
    </row>
    <row r="663" spans="2:15" ht="22.05" hidden="1" customHeight="1" x14ac:dyDescent="0.2">
      <c r="B663" s="100" t="s">
        <v>45</v>
      </c>
      <c r="D663" s="26"/>
      <c r="O663" s="150">
        <f t="shared" si="11"/>
        <v>888.25999999998021</v>
      </c>
    </row>
    <row r="664" spans="2:15" ht="22.05" hidden="1" customHeight="1" x14ac:dyDescent="0.2">
      <c r="B664" s="100" t="s">
        <v>45</v>
      </c>
      <c r="D664" s="26"/>
      <c r="O664" s="150">
        <f t="shared" si="11"/>
        <v>888.25999999998021</v>
      </c>
    </row>
    <row r="665" spans="2:15" ht="22.05" hidden="1" customHeight="1" x14ac:dyDescent="0.2">
      <c r="B665" s="100" t="s">
        <v>45</v>
      </c>
      <c r="D665" s="26"/>
      <c r="O665" s="150">
        <f t="shared" si="11"/>
        <v>888.25999999998021</v>
      </c>
    </row>
    <row r="666" spans="2:15" ht="22.05" hidden="1" customHeight="1" x14ac:dyDescent="0.2">
      <c r="B666" s="100" t="s">
        <v>45</v>
      </c>
      <c r="D666" s="26"/>
      <c r="O666" s="150">
        <f t="shared" si="11"/>
        <v>888.25999999998021</v>
      </c>
    </row>
    <row r="667" spans="2:15" ht="22.05" hidden="1" customHeight="1" x14ac:dyDescent="0.2">
      <c r="B667" s="100" t="s">
        <v>45</v>
      </c>
      <c r="D667" s="26"/>
      <c r="O667" s="150">
        <f t="shared" si="11"/>
        <v>888.25999999998021</v>
      </c>
    </row>
    <row r="668" spans="2:15" ht="22.05" hidden="1" customHeight="1" x14ac:dyDescent="0.2">
      <c r="B668" s="100" t="s">
        <v>45</v>
      </c>
      <c r="D668" s="26"/>
      <c r="O668" s="150">
        <f t="shared" ref="O668:O731" si="12">O667+M668-N668</f>
        <v>888.25999999998021</v>
      </c>
    </row>
    <row r="669" spans="2:15" ht="22.05" hidden="1" customHeight="1" x14ac:dyDescent="0.2">
      <c r="B669" s="100" t="s">
        <v>45</v>
      </c>
      <c r="D669" s="26"/>
      <c r="O669" s="150">
        <f t="shared" si="12"/>
        <v>888.25999999998021</v>
      </c>
    </row>
    <row r="670" spans="2:15" ht="22.05" hidden="1" customHeight="1" x14ac:dyDescent="0.2">
      <c r="B670" s="100" t="s">
        <v>45</v>
      </c>
      <c r="D670" s="26"/>
      <c r="O670" s="150">
        <f t="shared" si="12"/>
        <v>888.25999999998021</v>
      </c>
    </row>
    <row r="671" spans="2:15" ht="22.05" hidden="1" customHeight="1" x14ac:dyDescent="0.2">
      <c r="B671" s="100" t="s">
        <v>45</v>
      </c>
      <c r="D671" s="26"/>
      <c r="O671" s="150">
        <f t="shared" si="12"/>
        <v>888.25999999998021</v>
      </c>
    </row>
    <row r="672" spans="2:15" ht="22.05" hidden="1" customHeight="1" x14ac:dyDescent="0.2">
      <c r="B672" s="100" t="s">
        <v>45</v>
      </c>
      <c r="D672" s="26"/>
      <c r="O672" s="150">
        <f t="shared" si="12"/>
        <v>888.25999999998021</v>
      </c>
    </row>
    <row r="673" spans="2:15" ht="22.05" hidden="1" customHeight="1" x14ac:dyDescent="0.2">
      <c r="B673" s="100" t="s">
        <v>45</v>
      </c>
      <c r="D673" s="26"/>
      <c r="O673" s="150">
        <f t="shared" si="12"/>
        <v>888.25999999998021</v>
      </c>
    </row>
    <row r="674" spans="2:15" ht="22.05" hidden="1" customHeight="1" x14ac:dyDescent="0.2">
      <c r="B674" s="100" t="s">
        <v>45</v>
      </c>
      <c r="D674" s="26"/>
      <c r="O674" s="150">
        <f t="shared" si="12"/>
        <v>888.25999999998021</v>
      </c>
    </row>
    <row r="675" spans="2:15" ht="22.05" hidden="1" customHeight="1" x14ac:dyDescent="0.2">
      <c r="B675" s="100" t="s">
        <v>45</v>
      </c>
      <c r="D675" s="26"/>
      <c r="O675" s="150">
        <f t="shared" si="12"/>
        <v>888.25999999998021</v>
      </c>
    </row>
    <row r="676" spans="2:15" ht="22.05" hidden="1" customHeight="1" x14ac:dyDescent="0.2">
      <c r="B676" s="100" t="s">
        <v>45</v>
      </c>
      <c r="D676" s="26"/>
      <c r="O676" s="150">
        <f t="shared" si="12"/>
        <v>888.25999999998021</v>
      </c>
    </row>
    <row r="677" spans="2:15" ht="22.05" hidden="1" customHeight="1" x14ac:dyDescent="0.2">
      <c r="B677" s="100" t="s">
        <v>45</v>
      </c>
      <c r="D677" s="26"/>
      <c r="O677" s="150">
        <f t="shared" si="12"/>
        <v>888.25999999998021</v>
      </c>
    </row>
    <row r="678" spans="2:15" ht="22.05" hidden="1" customHeight="1" x14ac:dyDescent="0.2">
      <c r="B678" s="100" t="s">
        <v>45</v>
      </c>
      <c r="D678" s="26"/>
      <c r="O678" s="150">
        <f t="shared" si="12"/>
        <v>888.25999999998021</v>
      </c>
    </row>
    <row r="679" spans="2:15" ht="22.05" hidden="1" customHeight="1" x14ac:dyDescent="0.2">
      <c r="B679" s="100" t="s">
        <v>45</v>
      </c>
      <c r="D679" s="26"/>
      <c r="O679" s="150">
        <f t="shared" si="12"/>
        <v>888.25999999998021</v>
      </c>
    </row>
    <row r="680" spans="2:15" ht="22.05" hidden="1" customHeight="1" x14ac:dyDescent="0.2">
      <c r="B680" s="100" t="s">
        <v>45</v>
      </c>
      <c r="D680" s="26"/>
      <c r="O680" s="150">
        <f t="shared" si="12"/>
        <v>888.25999999998021</v>
      </c>
    </row>
    <row r="681" spans="2:15" ht="22.05" hidden="1" customHeight="1" x14ac:dyDescent="0.2">
      <c r="B681" s="100" t="s">
        <v>45</v>
      </c>
      <c r="D681" s="26"/>
      <c r="O681" s="150">
        <f t="shared" si="12"/>
        <v>888.25999999998021</v>
      </c>
    </row>
    <row r="682" spans="2:15" ht="22.05" hidden="1" customHeight="1" x14ac:dyDescent="0.2">
      <c r="B682" s="100" t="s">
        <v>45</v>
      </c>
      <c r="D682" s="26"/>
      <c r="O682" s="150">
        <f t="shared" si="12"/>
        <v>888.25999999998021</v>
      </c>
    </row>
    <row r="683" spans="2:15" ht="22.05" hidden="1" customHeight="1" x14ac:dyDescent="0.2">
      <c r="B683" s="100" t="s">
        <v>45</v>
      </c>
      <c r="D683" s="26"/>
      <c r="O683" s="150">
        <f t="shared" si="12"/>
        <v>888.25999999998021</v>
      </c>
    </row>
    <row r="684" spans="2:15" ht="22.05" hidden="1" customHeight="1" x14ac:dyDescent="0.2">
      <c r="B684" s="100" t="s">
        <v>45</v>
      </c>
      <c r="D684" s="26"/>
      <c r="O684" s="150">
        <f t="shared" si="12"/>
        <v>888.25999999998021</v>
      </c>
    </row>
    <row r="685" spans="2:15" ht="22.05" hidden="1" customHeight="1" x14ac:dyDescent="0.2">
      <c r="B685" s="100" t="s">
        <v>45</v>
      </c>
      <c r="D685" s="26"/>
      <c r="O685" s="150">
        <f t="shared" si="12"/>
        <v>888.25999999998021</v>
      </c>
    </row>
    <row r="686" spans="2:15" ht="22.05" hidden="1" customHeight="1" x14ac:dyDescent="0.2">
      <c r="B686" s="100" t="s">
        <v>45</v>
      </c>
      <c r="D686" s="26"/>
      <c r="O686" s="150">
        <f t="shared" si="12"/>
        <v>888.25999999998021</v>
      </c>
    </row>
    <row r="687" spans="2:15" ht="22.05" hidden="1" customHeight="1" x14ac:dyDescent="0.2">
      <c r="B687" s="100" t="s">
        <v>45</v>
      </c>
      <c r="D687" s="26"/>
      <c r="O687" s="150">
        <f t="shared" si="12"/>
        <v>888.25999999998021</v>
      </c>
    </row>
    <row r="688" spans="2:15" ht="22.05" hidden="1" customHeight="1" x14ac:dyDescent="0.2">
      <c r="B688" s="100" t="s">
        <v>45</v>
      </c>
      <c r="D688" s="26"/>
      <c r="O688" s="150">
        <f t="shared" si="12"/>
        <v>888.25999999998021</v>
      </c>
    </row>
    <row r="689" spans="2:15" ht="22.05" hidden="1" customHeight="1" x14ac:dyDescent="0.2">
      <c r="B689" s="100" t="s">
        <v>45</v>
      </c>
      <c r="D689" s="26"/>
      <c r="O689" s="150">
        <f t="shared" si="12"/>
        <v>888.25999999998021</v>
      </c>
    </row>
    <row r="690" spans="2:15" ht="22.05" hidden="1" customHeight="1" x14ac:dyDescent="0.2">
      <c r="B690" s="100" t="s">
        <v>45</v>
      </c>
      <c r="D690" s="26"/>
      <c r="O690" s="150">
        <f t="shared" si="12"/>
        <v>888.25999999998021</v>
      </c>
    </row>
    <row r="691" spans="2:15" ht="22.05" hidden="1" customHeight="1" x14ac:dyDescent="0.2">
      <c r="B691" s="100" t="s">
        <v>45</v>
      </c>
      <c r="D691" s="26"/>
      <c r="O691" s="150">
        <f t="shared" si="12"/>
        <v>888.25999999998021</v>
      </c>
    </row>
    <row r="692" spans="2:15" ht="22.05" hidden="1" customHeight="1" x14ac:dyDescent="0.2">
      <c r="B692" s="100" t="s">
        <v>45</v>
      </c>
      <c r="D692" s="26"/>
      <c r="O692" s="150">
        <f t="shared" si="12"/>
        <v>888.25999999998021</v>
      </c>
    </row>
    <row r="693" spans="2:15" ht="22.05" hidden="1" customHeight="1" x14ac:dyDescent="0.2">
      <c r="B693" s="100" t="s">
        <v>45</v>
      </c>
      <c r="D693" s="26"/>
      <c r="O693" s="150">
        <f t="shared" si="12"/>
        <v>888.25999999998021</v>
      </c>
    </row>
    <row r="694" spans="2:15" ht="22.05" hidden="1" customHeight="1" x14ac:dyDescent="0.2">
      <c r="B694" s="100" t="s">
        <v>45</v>
      </c>
      <c r="D694" s="26"/>
      <c r="O694" s="150">
        <f t="shared" si="12"/>
        <v>888.25999999998021</v>
      </c>
    </row>
    <row r="695" spans="2:15" ht="22.05" hidden="1" customHeight="1" x14ac:dyDescent="0.2">
      <c r="B695" s="100" t="s">
        <v>45</v>
      </c>
      <c r="D695" s="26"/>
      <c r="O695" s="150">
        <f t="shared" si="12"/>
        <v>888.25999999998021</v>
      </c>
    </row>
    <row r="696" spans="2:15" ht="22.05" hidden="1" customHeight="1" x14ac:dyDescent="0.2">
      <c r="B696" s="100" t="s">
        <v>45</v>
      </c>
      <c r="D696" s="26"/>
      <c r="O696" s="150">
        <f t="shared" si="12"/>
        <v>888.25999999998021</v>
      </c>
    </row>
    <row r="697" spans="2:15" ht="22.05" hidden="1" customHeight="1" x14ac:dyDescent="0.2">
      <c r="B697" s="100" t="s">
        <v>45</v>
      </c>
      <c r="D697" s="26"/>
      <c r="O697" s="150">
        <f t="shared" si="12"/>
        <v>888.25999999998021</v>
      </c>
    </row>
    <row r="698" spans="2:15" ht="22.05" hidden="1" customHeight="1" x14ac:dyDescent="0.2">
      <c r="B698" s="100" t="s">
        <v>45</v>
      </c>
      <c r="D698" s="26"/>
      <c r="O698" s="150">
        <f t="shared" si="12"/>
        <v>888.25999999998021</v>
      </c>
    </row>
    <row r="699" spans="2:15" ht="22.05" hidden="1" customHeight="1" x14ac:dyDescent="0.2">
      <c r="B699" s="100" t="s">
        <v>45</v>
      </c>
      <c r="D699" s="26"/>
      <c r="O699" s="150">
        <f t="shared" si="12"/>
        <v>888.25999999998021</v>
      </c>
    </row>
    <row r="700" spans="2:15" ht="22.05" hidden="1" customHeight="1" x14ac:dyDescent="0.2">
      <c r="B700" s="100" t="s">
        <v>45</v>
      </c>
      <c r="D700" s="26"/>
      <c r="O700" s="150">
        <f t="shared" si="12"/>
        <v>888.25999999998021</v>
      </c>
    </row>
    <row r="701" spans="2:15" ht="22.05" hidden="1" customHeight="1" x14ac:dyDescent="0.2">
      <c r="B701" s="100" t="s">
        <v>45</v>
      </c>
      <c r="D701" s="26"/>
      <c r="O701" s="150">
        <f t="shared" si="12"/>
        <v>888.25999999998021</v>
      </c>
    </row>
    <row r="702" spans="2:15" ht="22.05" hidden="1" customHeight="1" x14ac:dyDescent="0.2">
      <c r="B702" s="100" t="s">
        <v>45</v>
      </c>
      <c r="D702" s="26"/>
      <c r="O702" s="150">
        <f t="shared" si="12"/>
        <v>888.25999999998021</v>
      </c>
    </row>
    <row r="703" spans="2:15" ht="22.05" hidden="1" customHeight="1" x14ac:dyDescent="0.2">
      <c r="B703" s="100" t="s">
        <v>45</v>
      </c>
      <c r="D703" s="26"/>
      <c r="O703" s="150">
        <f t="shared" si="12"/>
        <v>888.25999999998021</v>
      </c>
    </row>
    <row r="704" spans="2:15" ht="22.05" hidden="1" customHeight="1" x14ac:dyDescent="0.2">
      <c r="B704" s="100" t="s">
        <v>45</v>
      </c>
      <c r="D704" s="26"/>
      <c r="O704" s="150">
        <f t="shared" si="12"/>
        <v>888.25999999998021</v>
      </c>
    </row>
    <row r="705" spans="2:15" ht="22.05" hidden="1" customHeight="1" x14ac:dyDescent="0.2">
      <c r="B705" s="100" t="s">
        <v>45</v>
      </c>
      <c r="D705" s="26"/>
      <c r="O705" s="150">
        <f t="shared" si="12"/>
        <v>888.25999999998021</v>
      </c>
    </row>
    <row r="706" spans="2:15" ht="22.05" hidden="1" customHeight="1" x14ac:dyDescent="0.2">
      <c r="B706" s="100" t="s">
        <v>45</v>
      </c>
      <c r="D706" s="26"/>
      <c r="O706" s="150">
        <f t="shared" si="12"/>
        <v>888.25999999998021</v>
      </c>
    </row>
    <row r="707" spans="2:15" ht="22.05" hidden="1" customHeight="1" x14ac:dyDescent="0.2">
      <c r="B707" s="100" t="s">
        <v>45</v>
      </c>
      <c r="D707" s="26"/>
      <c r="O707" s="150">
        <f t="shared" si="12"/>
        <v>888.25999999998021</v>
      </c>
    </row>
    <row r="708" spans="2:15" ht="22.05" hidden="1" customHeight="1" x14ac:dyDescent="0.2">
      <c r="B708" s="100" t="s">
        <v>45</v>
      </c>
      <c r="D708" s="26"/>
      <c r="O708" s="150">
        <f t="shared" si="12"/>
        <v>888.25999999998021</v>
      </c>
    </row>
    <row r="709" spans="2:15" ht="22.05" hidden="1" customHeight="1" x14ac:dyDescent="0.2">
      <c r="B709" s="100" t="s">
        <v>45</v>
      </c>
      <c r="D709" s="26"/>
      <c r="O709" s="150">
        <f t="shared" si="12"/>
        <v>888.25999999998021</v>
      </c>
    </row>
    <row r="710" spans="2:15" ht="22.05" hidden="1" customHeight="1" x14ac:dyDescent="0.2">
      <c r="B710" s="100" t="s">
        <v>45</v>
      </c>
      <c r="D710" s="26"/>
      <c r="O710" s="150">
        <f t="shared" si="12"/>
        <v>888.25999999998021</v>
      </c>
    </row>
    <row r="711" spans="2:15" ht="22.05" hidden="1" customHeight="1" x14ac:dyDescent="0.2">
      <c r="B711" s="100" t="s">
        <v>45</v>
      </c>
      <c r="D711" s="26"/>
      <c r="O711" s="150">
        <f t="shared" si="12"/>
        <v>888.25999999998021</v>
      </c>
    </row>
    <row r="712" spans="2:15" ht="22.05" hidden="1" customHeight="1" x14ac:dyDescent="0.2">
      <c r="B712" s="100" t="s">
        <v>45</v>
      </c>
      <c r="D712" s="26"/>
      <c r="O712" s="150">
        <f t="shared" si="12"/>
        <v>888.25999999998021</v>
      </c>
    </row>
    <row r="713" spans="2:15" ht="22.05" hidden="1" customHeight="1" x14ac:dyDescent="0.2">
      <c r="B713" s="100" t="s">
        <v>45</v>
      </c>
      <c r="D713" s="26"/>
      <c r="O713" s="150">
        <f t="shared" si="12"/>
        <v>888.25999999998021</v>
      </c>
    </row>
    <row r="714" spans="2:15" ht="22.05" hidden="1" customHeight="1" x14ac:dyDescent="0.2">
      <c r="B714" s="100" t="s">
        <v>45</v>
      </c>
      <c r="D714" s="26"/>
      <c r="O714" s="150">
        <f t="shared" si="12"/>
        <v>888.25999999998021</v>
      </c>
    </row>
    <row r="715" spans="2:15" ht="22.05" hidden="1" customHeight="1" x14ac:dyDescent="0.2">
      <c r="B715" s="100" t="s">
        <v>45</v>
      </c>
      <c r="D715" s="26"/>
      <c r="O715" s="150">
        <f t="shared" si="12"/>
        <v>888.25999999998021</v>
      </c>
    </row>
    <row r="716" spans="2:15" ht="22.05" hidden="1" customHeight="1" x14ac:dyDescent="0.2">
      <c r="B716" s="100" t="s">
        <v>45</v>
      </c>
      <c r="D716" s="26"/>
      <c r="O716" s="150">
        <f t="shared" si="12"/>
        <v>888.25999999998021</v>
      </c>
    </row>
    <row r="717" spans="2:15" ht="22.05" hidden="1" customHeight="1" x14ac:dyDescent="0.2">
      <c r="B717" s="100" t="s">
        <v>45</v>
      </c>
      <c r="D717" s="26"/>
      <c r="O717" s="150">
        <f t="shared" si="12"/>
        <v>888.25999999998021</v>
      </c>
    </row>
    <row r="718" spans="2:15" ht="22.05" hidden="1" customHeight="1" x14ac:dyDescent="0.2">
      <c r="B718" s="100" t="s">
        <v>45</v>
      </c>
      <c r="D718" s="26"/>
      <c r="O718" s="150">
        <f t="shared" si="12"/>
        <v>888.25999999998021</v>
      </c>
    </row>
    <row r="719" spans="2:15" ht="22.05" hidden="1" customHeight="1" x14ac:dyDescent="0.2">
      <c r="B719" s="100" t="s">
        <v>45</v>
      </c>
      <c r="D719" s="26"/>
      <c r="O719" s="150">
        <f t="shared" si="12"/>
        <v>888.25999999998021</v>
      </c>
    </row>
    <row r="720" spans="2:15" ht="22.05" hidden="1" customHeight="1" x14ac:dyDescent="0.2">
      <c r="B720" s="100" t="s">
        <v>45</v>
      </c>
      <c r="D720" s="26"/>
      <c r="O720" s="150">
        <f t="shared" si="12"/>
        <v>888.25999999998021</v>
      </c>
    </row>
    <row r="721" spans="2:15" ht="22.05" hidden="1" customHeight="1" x14ac:dyDescent="0.2">
      <c r="B721" s="100" t="s">
        <v>45</v>
      </c>
      <c r="D721" s="26"/>
      <c r="O721" s="150">
        <f t="shared" si="12"/>
        <v>888.25999999998021</v>
      </c>
    </row>
    <row r="722" spans="2:15" ht="22.05" hidden="1" customHeight="1" x14ac:dyDescent="0.2">
      <c r="B722" s="100" t="s">
        <v>45</v>
      </c>
      <c r="D722" s="26"/>
      <c r="O722" s="150">
        <f t="shared" si="12"/>
        <v>888.25999999998021</v>
      </c>
    </row>
    <row r="723" spans="2:15" ht="22.05" hidden="1" customHeight="1" x14ac:dyDescent="0.2">
      <c r="B723" s="100" t="s">
        <v>45</v>
      </c>
      <c r="D723" s="26"/>
      <c r="O723" s="150">
        <f t="shared" si="12"/>
        <v>888.25999999998021</v>
      </c>
    </row>
    <row r="724" spans="2:15" ht="22.05" hidden="1" customHeight="1" x14ac:dyDescent="0.2">
      <c r="B724" s="100" t="s">
        <v>45</v>
      </c>
      <c r="D724" s="26"/>
      <c r="O724" s="150">
        <f t="shared" si="12"/>
        <v>888.25999999998021</v>
      </c>
    </row>
    <row r="725" spans="2:15" ht="22.05" hidden="1" customHeight="1" x14ac:dyDescent="0.2">
      <c r="B725" s="100" t="s">
        <v>45</v>
      </c>
      <c r="D725" s="26"/>
      <c r="O725" s="150">
        <f t="shared" si="12"/>
        <v>888.25999999998021</v>
      </c>
    </row>
    <row r="726" spans="2:15" ht="22.05" hidden="1" customHeight="1" x14ac:dyDescent="0.2">
      <c r="B726" s="100" t="s">
        <v>45</v>
      </c>
      <c r="D726" s="26"/>
      <c r="O726" s="150">
        <f t="shared" si="12"/>
        <v>888.25999999998021</v>
      </c>
    </row>
    <row r="727" spans="2:15" ht="22.05" hidden="1" customHeight="1" x14ac:dyDescent="0.2">
      <c r="B727" s="100" t="s">
        <v>45</v>
      </c>
      <c r="D727" s="26"/>
      <c r="O727" s="150">
        <f t="shared" si="12"/>
        <v>888.25999999998021</v>
      </c>
    </row>
    <row r="728" spans="2:15" ht="22.05" hidden="1" customHeight="1" x14ac:dyDescent="0.2">
      <c r="B728" s="100" t="s">
        <v>45</v>
      </c>
      <c r="D728" s="26"/>
      <c r="O728" s="150">
        <f t="shared" si="12"/>
        <v>888.25999999998021</v>
      </c>
    </row>
    <row r="729" spans="2:15" ht="22.05" hidden="1" customHeight="1" x14ac:dyDescent="0.2">
      <c r="B729" s="100" t="s">
        <v>45</v>
      </c>
      <c r="D729" s="26"/>
      <c r="O729" s="150">
        <f t="shared" si="12"/>
        <v>888.25999999998021</v>
      </c>
    </row>
    <row r="730" spans="2:15" ht="22.05" hidden="1" customHeight="1" x14ac:dyDescent="0.2">
      <c r="B730" s="100" t="s">
        <v>45</v>
      </c>
      <c r="D730" s="26"/>
      <c r="O730" s="150">
        <f t="shared" si="12"/>
        <v>888.25999999998021</v>
      </c>
    </row>
    <row r="731" spans="2:15" ht="22.05" hidden="1" customHeight="1" x14ac:dyDescent="0.2">
      <c r="B731" s="100" t="s">
        <v>45</v>
      </c>
      <c r="D731" s="26"/>
      <c r="O731" s="150">
        <f t="shared" si="12"/>
        <v>888.25999999998021</v>
      </c>
    </row>
    <row r="732" spans="2:15" ht="22.05" hidden="1" customHeight="1" x14ac:dyDescent="0.2">
      <c r="B732" s="100" t="s">
        <v>45</v>
      </c>
      <c r="D732" s="26"/>
      <c r="O732" s="150">
        <f t="shared" ref="O732:O795" si="13">O731+M732-N732</f>
        <v>888.25999999998021</v>
      </c>
    </row>
    <row r="733" spans="2:15" ht="22.05" hidden="1" customHeight="1" x14ac:dyDescent="0.2">
      <c r="B733" s="100" t="s">
        <v>45</v>
      </c>
      <c r="D733" s="26"/>
      <c r="O733" s="150">
        <f t="shared" si="13"/>
        <v>888.25999999998021</v>
      </c>
    </row>
    <row r="734" spans="2:15" ht="22.05" hidden="1" customHeight="1" x14ac:dyDescent="0.2">
      <c r="B734" s="100" t="s">
        <v>45</v>
      </c>
      <c r="D734" s="26"/>
      <c r="O734" s="150">
        <f t="shared" si="13"/>
        <v>888.25999999998021</v>
      </c>
    </row>
    <row r="735" spans="2:15" ht="22.05" hidden="1" customHeight="1" x14ac:dyDescent="0.2">
      <c r="B735" s="100" t="s">
        <v>45</v>
      </c>
      <c r="D735" s="26"/>
      <c r="O735" s="150">
        <f t="shared" si="13"/>
        <v>888.25999999998021</v>
      </c>
    </row>
    <row r="736" spans="2:15" ht="22.05" hidden="1" customHeight="1" x14ac:dyDescent="0.2">
      <c r="B736" s="100" t="s">
        <v>45</v>
      </c>
      <c r="D736" s="26"/>
      <c r="O736" s="150">
        <f t="shared" si="13"/>
        <v>888.25999999998021</v>
      </c>
    </row>
    <row r="737" spans="2:15" ht="22.05" hidden="1" customHeight="1" x14ac:dyDescent="0.2">
      <c r="B737" s="100" t="s">
        <v>45</v>
      </c>
      <c r="D737" s="26"/>
      <c r="O737" s="150">
        <f t="shared" si="13"/>
        <v>888.25999999998021</v>
      </c>
    </row>
    <row r="738" spans="2:15" ht="22.05" hidden="1" customHeight="1" x14ac:dyDescent="0.2">
      <c r="B738" s="100" t="s">
        <v>45</v>
      </c>
      <c r="D738" s="26"/>
      <c r="O738" s="150">
        <f t="shared" si="13"/>
        <v>888.25999999998021</v>
      </c>
    </row>
    <row r="739" spans="2:15" ht="22.05" hidden="1" customHeight="1" x14ac:dyDescent="0.2">
      <c r="B739" s="100" t="s">
        <v>45</v>
      </c>
      <c r="D739" s="26"/>
      <c r="O739" s="150">
        <f t="shared" si="13"/>
        <v>888.25999999998021</v>
      </c>
    </row>
    <row r="740" spans="2:15" ht="22.05" hidden="1" customHeight="1" x14ac:dyDescent="0.2">
      <c r="B740" s="100" t="s">
        <v>45</v>
      </c>
      <c r="D740" s="26"/>
      <c r="O740" s="150">
        <f t="shared" si="13"/>
        <v>888.25999999998021</v>
      </c>
    </row>
    <row r="741" spans="2:15" ht="22.05" hidden="1" customHeight="1" x14ac:dyDescent="0.2">
      <c r="B741" s="100" t="s">
        <v>45</v>
      </c>
      <c r="D741" s="26"/>
      <c r="O741" s="150">
        <f t="shared" si="13"/>
        <v>888.25999999998021</v>
      </c>
    </row>
    <row r="742" spans="2:15" ht="22.05" hidden="1" customHeight="1" x14ac:dyDescent="0.2">
      <c r="B742" s="100" t="s">
        <v>45</v>
      </c>
      <c r="D742" s="26"/>
      <c r="O742" s="150">
        <f t="shared" si="13"/>
        <v>888.25999999998021</v>
      </c>
    </row>
    <row r="743" spans="2:15" ht="22.05" hidden="1" customHeight="1" x14ac:dyDescent="0.2">
      <c r="B743" s="100" t="s">
        <v>45</v>
      </c>
      <c r="D743" s="26"/>
      <c r="O743" s="150">
        <f t="shared" si="13"/>
        <v>888.25999999998021</v>
      </c>
    </row>
    <row r="744" spans="2:15" ht="22.05" hidden="1" customHeight="1" x14ac:dyDescent="0.2">
      <c r="B744" s="100" t="s">
        <v>45</v>
      </c>
      <c r="D744" s="26"/>
      <c r="O744" s="150">
        <f t="shared" si="13"/>
        <v>888.25999999998021</v>
      </c>
    </row>
    <row r="745" spans="2:15" ht="22.05" hidden="1" customHeight="1" x14ac:dyDescent="0.2">
      <c r="B745" s="100" t="s">
        <v>45</v>
      </c>
      <c r="D745" s="26"/>
      <c r="O745" s="150">
        <f t="shared" si="13"/>
        <v>888.25999999998021</v>
      </c>
    </row>
    <row r="746" spans="2:15" ht="22.05" hidden="1" customHeight="1" x14ac:dyDescent="0.2">
      <c r="B746" s="100" t="s">
        <v>45</v>
      </c>
      <c r="D746" s="26"/>
      <c r="O746" s="150">
        <f t="shared" si="13"/>
        <v>888.25999999998021</v>
      </c>
    </row>
    <row r="747" spans="2:15" ht="22.05" hidden="1" customHeight="1" x14ac:dyDescent="0.2">
      <c r="B747" s="100" t="s">
        <v>45</v>
      </c>
      <c r="D747" s="26"/>
      <c r="O747" s="150">
        <f t="shared" si="13"/>
        <v>888.25999999998021</v>
      </c>
    </row>
    <row r="748" spans="2:15" ht="22.05" hidden="1" customHeight="1" x14ac:dyDescent="0.2">
      <c r="B748" s="100" t="s">
        <v>45</v>
      </c>
      <c r="D748" s="26"/>
      <c r="O748" s="150">
        <f t="shared" si="13"/>
        <v>888.25999999998021</v>
      </c>
    </row>
    <row r="749" spans="2:15" ht="22.05" hidden="1" customHeight="1" x14ac:dyDescent="0.2">
      <c r="B749" s="100" t="s">
        <v>45</v>
      </c>
      <c r="D749" s="26"/>
      <c r="O749" s="150">
        <f t="shared" si="13"/>
        <v>888.25999999998021</v>
      </c>
    </row>
    <row r="750" spans="2:15" ht="22.05" hidden="1" customHeight="1" x14ac:dyDescent="0.2">
      <c r="B750" s="100" t="s">
        <v>45</v>
      </c>
      <c r="D750" s="26"/>
      <c r="O750" s="150">
        <f t="shared" si="13"/>
        <v>888.25999999998021</v>
      </c>
    </row>
    <row r="751" spans="2:15" ht="22.05" hidden="1" customHeight="1" x14ac:dyDescent="0.2">
      <c r="B751" s="100" t="s">
        <v>45</v>
      </c>
      <c r="D751" s="26"/>
      <c r="O751" s="150">
        <f t="shared" si="13"/>
        <v>888.25999999998021</v>
      </c>
    </row>
    <row r="752" spans="2:15" ht="22.05" hidden="1" customHeight="1" x14ac:dyDescent="0.2">
      <c r="B752" s="100" t="s">
        <v>45</v>
      </c>
      <c r="D752" s="26"/>
      <c r="O752" s="150">
        <f t="shared" si="13"/>
        <v>888.25999999998021</v>
      </c>
    </row>
    <row r="753" spans="2:15" ht="22.05" hidden="1" customHeight="1" x14ac:dyDescent="0.2">
      <c r="B753" s="100" t="s">
        <v>45</v>
      </c>
      <c r="D753" s="26"/>
      <c r="O753" s="150">
        <f t="shared" si="13"/>
        <v>888.25999999998021</v>
      </c>
    </row>
    <row r="754" spans="2:15" ht="22.05" hidden="1" customHeight="1" x14ac:dyDescent="0.2">
      <c r="B754" s="100" t="s">
        <v>45</v>
      </c>
      <c r="D754" s="26"/>
      <c r="O754" s="150">
        <f t="shared" si="13"/>
        <v>888.25999999998021</v>
      </c>
    </row>
    <row r="755" spans="2:15" ht="22.05" hidden="1" customHeight="1" x14ac:dyDescent="0.2">
      <c r="B755" s="100" t="s">
        <v>45</v>
      </c>
      <c r="D755" s="26"/>
      <c r="O755" s="150">
        <f t="shared" si="13"/>
        <v>888.25999999998021</v>
      </c>
    </row>
    <row r="756" spans="2:15" ht="22.05" hidden="1" customHeight="1" x14ac:dyDescent="0.2">
      <c r="B756" s="100" t="s">
        <v>45</v>
      </c>
      <c r="D756" s="26"/>
      <c r="O756" s="150">
        <f t="shared" si="13"/>
        <v>888.25999999998021</v>
      </c>
    </row>
    <row r="757" spans="2:15" ht="22.05" hidden="1" customHeight="1" x14ac:dyDescent="0.2">
      <c r="B757" s="100" t="s">
        <v>45</v>
      </c>
      <c r="D757" s="26"/>
      <c r="O757" s="150">
        <f t="shared" si="13"/>
        <v>888.25999999998021</v>
      </c>
    </row>
    <row r="758" spans="2:15" ht="22.05" hidden="1" customHeight="1" x14ac:dyDescent="0.2">
      <c r="B758" s="100" t="s">
        <v>45</v>
      </c>
      <c r="D758" s="26"/>
      <c r="O758" s="150">
        <f t="shared" si="13"/>
        <v>888.25999999998021</v>
      </c>
    </row>
    <row r="759" spans="2:15" ht="22.05" hidden="1" customHeight="1" x14ac:dyDescent="0.2">
      <c r="B759" s="100" t="s">
        <v>45</v>
      </c>
      <c r="D759" s="26"/>
      <c r="O759" s="150">
        <f t="shared" si="13"/>
        <v>888.25999999998021</v>
      </c>
    </row>
    <row r="760" spans="2:15" ht="22.05" hidden="1" customHeight="1" x14ac:dyDescent="0.2">
      <c r="B760" s="100" t="s">
        <v>45</v>
      </c>
      <c r="D760" s="26"/>
      <c r="O760" s="150">
        <f t="shared" si="13"/>
        <v>888.25999999998021</v>
      </c>
    </row>
    <row r="761" spans="2:15" ht="22.05" hidden="1" customHeight="1" x14ac:dyDescent="0.2">
      <c r="B761" s="100" t="s">
        <v>45</v>
      </c>
      <c r="D761" s="26"/>
      <c r="O761" s="150">
        <f t="shared" si="13"/>
        <v>888.25999999998021</v>
      </c>
    </row>
    <row r="762" spans="2:15" ht="22.05" hidden="1" customHeight="1" x14ac:dyDescent="0.2">
      <c r="B762" s="100" t="s">
        <v>45</v>
      </c>
      <c r="D762" s="26"/>
      <c r="O762" s="150">
        <f t="shared" si="13"/>
        <v>888.25999999998021</v>
      </c>
    </row>
    <row r="763" spans="2:15" ht="22.05" hidden="1" customHeight="1" x14ac:dyDescent="0.2">
      <c r="B763" s="100" t="s">
        <v>45</v>
      </c>
      <c r="D763" s="26"/>
      <c r="O763" s="150">
        <f t="shared" si="13"/>
        <v>888.25999999998021</v>
      </c>
    </row>
    <row r="764" spans="2:15" ht="22.05" hidden="1" customHeight="1" x14ac:dyDescent="0.2">
      <c r="B764" s="100" t="s">
        <v>45</v>
      </c>
      <c r="D764" s="26"/>
      <c r="O764" s="150">
        <f t="shared" si="13"/>
        <v>888.25999999998021</v>
      </c>
    </row>
    <row r="765" spans="2:15" ht="22.05" hidden="1" customHeight="1" x14ac:dyDescent="0.2">
      <c r="B765" s="100" t="s">
        <v>45</v>
      </c>
      <c r="D765" s="26"/>
      <c r="O765" s="150">
        <f t="shared" si="13"/>
        <v>888.25999999998021</v>
      </c>
    </row>
    <row r="766" spans="2:15" ht="22.05" hidden="1" customHeight="1" x14ac:dyDescent="0.2">
      <c r="B766" s="100" t="s">
        <v>45</v>
      </c>
      <c r="D766" s="26"/>
      <c r="O766" s="150">
        <f t="shared" si="13"/>
        <v>888.25999999998021</v>
      </c>
    </row>
    <row r="767" spans="2:15" ht="22.05" hidden="1" customHeight="1" x14ac:dyDescent="0.2">
      <c r="B767" s="100" t="s">
        <v>45</v>
      </c>
      <c r="D767" s="26"/>
      <c r="O767" s="150">
        <f t="shared" si="13"/>
        <v>888.25999999998021</v>
      </c>
    </row>
    <row r="768" spans="2:15" ht="22.05" hidden="1" customHeight="1" x14ac:dyDescent="0.2">
      <c r="B768" s="100" t="s">
        <v>45</v>
      </c>
      <c r="D768" s="26"/>
      <c r="O768" s="150">
        <f t="shared" si="13"/>
        <v>888.25999999998021</v>
      </c>
    </row>
    <row r="769" spans="2:15" ht="22.05" hidden="1" customHeight="1" x14ac:dyDescent="0.2">
      <c r="B769" s="100" t="s">
        <v>45</v>
      </c>
      <c r="D769" s="26"/>
      <c r="O769" s="150">
        <f t="shared" si="13"/>
        <v>888.25999999998021</v>
      </c>
    </row>
    <row r="770" spans="2:15" ht="22.05" hidden="1" customHeight="1" x14ac:dyDescent="0.2">
      <c r="B770" s="100" t="s">
        <v>45</v>
      </c>
      <c r="D770" s="26"/>
      <c r="O770" s="150">
        <f t="shared" si="13"/>
        <v>888.25999999998021</v>
      </c>
    </row>
    <row r="771" spans="2:15" ht="22.05" hidden="1" customHeight="1" x14ac:dyDescent="0.2">
      <c r="B771" s="100" t="s">
        <v>45</v>
      </c>
      <c r="D771" s="26"/>
      <c r="O771" s="150">
        <f t="shared" si="13"/>
        <v>888.25999999998021</v>
      </c>
    </row>
    <row r="772" spans="2:15" ht="22.05" hidden="1" customHeight="1" x14ac:dyDescent="0.2">
      <c r="B772" s="100" t="s">
        <v>45</v>
      </c>
      <c r="D772" s="26"/>
      <c r="O772" s="150">
        <f t="shared" si="13"/>
        <v>888.25999999998021</v>
      </c>
    </row>
    <row r="773" spans="2:15" ht="22.05" hidden="1" customHeight="1" x14ac:dyDescent="0.2">
      <c r="B773" s="100" t="s">
        <v>45</v>
      </c>
      <c r="D773" s="26"/>
      <c r="O773" s="150">
        <f t="shared" si="13"/>
        <v>888.25999999998021</v>
      </c>
    </row>
    <row r="774" spans="2:15" ht="22.05" hidden="1" customHeight="1" x14ac:dyDescent="0.2">
      <c r="B774" s="100" t="s">
        <v>45</v>
      </c>
      <c r="D774" s="26"/>
      <c r="O774" s="150">
        <f t="shared" si="13"/>
        <v>888.25999999998021</v>
      </c>
    </row>
    <row r="775" spans="2:15" ht="22.05" hidden="1" customHeight="1" x14ac:dyDescent="0.2">
      <c r="B775" s="100" t="s">
        <v>45</v>
      </c>
      <c r="D775" s="26"/>
      <c r="O775" s="150">
        <f t="shared" si="13"/>
        <v>888.25999999998021</v>
      </c>
    </row>
    <row r="776" spans="2:15" ht="22.05" hidden="1" customHeight="1" x14ac:dyDescent="0.2">
      <c r="B776" s="100" t="s">
        <v>45</v>
      </c>
      <c r="D776" s="26"/>
      <c r="O776" s="150">
        <f t="shared" si="13"/>
        <v>888.25999999998021</v>
      </c>
    </row>
    <row r="777" spans="2:15" ht="22.05" hidden="1" customHeight="1" x14ac:dyDescent="0.2">
      <c r="B777" s="100" t="s">
        <v>45</v>
      </c>
      <c r="D777" s="26"/>
      <c r="O777" s="150">
        <f t="shared" si="13"/>
        <v>888.25999999998021</v>
      </c>
    </row>
    <row r="778" spans="2:15" ht="22.05" hidden="1" customHeight="1" x14ac:dyDescent="0.2">
      <c r="B778" s="100" t="s">
        <v>45</v>
      </c>
      <c r="D778" s="26"/>
      <c r="O778" s="150">
        <f t="shared" si="13"/>
        <v>888.25999999998021</v>
      </c>
    </row>
    <row r="779" spans="2:15" ht="22.05" hidden="1" customHeight="1" x14ac:dyDescent="0.2">
      <c r="B779" s="100" t="s">
        <v>45</v>
      </c>
      <c r="D779" s="26"/>
      <c r="O779" s="150">
        <f t="shared" si="13"/>
        <v>888.25999999998021</v>
      </c>
    </row>
    <row r="780" spans="2:15" ht="22.05" hidden="1" customHeight="1" x14ac:dyDescent="0.2">
      <c r="B780" s="100" t="s">
        <v>45</v>
      </c>
      <c r="D780" s="26"/>
      <c r="O780" s="150">
        <f t="shared" si="13"/>
        <v>888.25999999998021</v>
      </c>
    </row>
    <row r="781" spans="2:15" ht="22.05" hidden="1" customHeight="1" x14ac:dyDescent="0.2">
      <c r="B781" s="100" t="s">
        <v>45</v>
      </c>
      <c r="D781" s="26"/>
      <c r="O781" s="150">
        <f t="shared" si="13"/>
        <v>888.25999999998021</v>
      </c>
    </row>
    <row r="782" spans="2:15" ht="22.05" hidden="1" customHeight="1" x14ac:dyDescent="0.2">
      <c r="B782" s="100" t="s">
        <v>45</v>
      </c>
      <c r="D782" s="26"/>
      <c r="O782" s="150">
        <f t="shared" si="13"/>
        <v>888.25999999998021</v>
      </c>
    </row>
    <row r="783" spans="2:15" ht="22.05" hidden="1" customHeight="1" x14ac:dyDescent="0.2">
      <c r="B783" s="100" t="s">
        <v>45</v>
      </c>
      <c r="D783" s="26"/>
      <c r="O783" s="150">
        <f t="shared" si="13"/>
        <v>888.25999999998021</v>
      </c>
    </row>
    <row r="784" spans="2:15" ht="22.05" hidden="1" customHeight="1" x14ac:dyDescent="0.2">
      <c r="B784" s="100" t="s">
        <v>45</v>
      </c>
      <c r="D784" s="26"/>
      <c r="O784" s="150">
        <f t="shared" si="13"/>
        <v>888.25999999998021</v>
      </c>
    </row>
    <row r="785" spans="2:15" ht="22.05" hidden="1" customHeight="1" x14ac:dyDescent="0.2">
      <c r="B785" s="100" t="s">
        <v>45</v>
      </c>
      <c r="D785" s="26"/>
      <c r="O785" s="150">
        <f t="shared" si="13"/>
        <v>888.25999999998021</v>
      </c>
    </row>
    <row r="786" spans="2:15" ht="22.05" hidden="1" customHeight="1" x14ac:dyDescent="0.2">
      <c r="B786" s="100" t="s">
        <v>45</v>
      </c>
      <c r="D786" s="26"/>
      <c r="O786" s="150">
        <f t="shared" si="13"/>
        <v>888.25999999998021</v>
      </c>
    </row>
    <row r="787" spans="2:15" ht="22.05" hidden="1" customHeight="1" x14ac:dyDescent="0.2">
      <c r="B787" s="100" t="s">
        <v>45</v>
      </c>
      <c r="D787" s="26"/>
      <c r="O787" s="150">
        <f t="shared" si="13"/>
        <v>888.25999999998021</v>
      </c>
    </row>
    <row r="788" spans="2:15" ht="22.05" hidden="1" customHeight="1" x14ac:dyDescent="0.2">
      <c r="B788" s="100" t="s">
        <v>45</v>
      </c>
      <c r="D788" s="26"/>
      <c r="O788" s="150">
        <f t="shared" si="13"/>
        <v>888.25999999998021</v>
      </c>
    </row>
    <row r="789" spans="2:15" ht="22.05" hidden="1" customHeight="1" x14ac:dyDescent="0.2">
      <c r="B789" s="100" t="s">
        <v>45</v>
      </c>
      <c r="D789" s="26"/>
      <c r="O789" s="150">
        <f t="shared" si="13"/>
        <v>888.25999999998021</v>
      </c>
    </row>
    <row r="790" spans="2:15" ht="22.05" hidden="1" customHeight="1" x14ac:dyDescent="0.2">
      <c r="B790" s="100" t="s">
        <v>45</v>
      </c>
      <c r="D790" s="26"/>
      <c r="O790" s="150">
        <f t="shared" si="13"/>
        <v>888.25999999998021</v>
      </c>
    </row>
    <row r="791" spans="2:15" ht="22.05" hidden="1" customHeight="1" x14ac:dyDescent="0.2">
      <c r="B791" s="100" t="s">
        <v>45</v>
      </c>
      <c r="D791" s="26"/>
      <c r="O791" s="150">
        <f t="shared" si="13"/>
        <v>888.25999999998021</v>
      </c>
    </row>
    <row r="792" spans="2:15" ht="22.05" hidden="1" customHeight="1" x14ac:dyDescent="0.2">
      <c r="B792" s="100" t="s">
        <v>45</v>
      </c>
      <c r="D792" s="26"/>
      <c r="O792" s="150">
        <f t="shared" si="13"/>
        <v>888.25999999998021</v>
      </c>
    </row>
    <row r="793" spans="2:15" ht="22.05" hidden="1" customHeight="1" x14ac:dyDescent="0.2">
      <c r="B793" s="100" t="s">
        <v>45</v>
      </c>
      <c r="D793" s="26"/>
      <c r="O793" s="150">
        <f t="shared" si="13"/>
        <v>888.25999999998021</v>
      </c>
    </row>
    <row r="794" spans="2:15" ht="22.05" hidden="1" customHeight="1" x14ac:dyDescent="0.2">
      <c r="B794" s="100" t="s">
        <v>45</v>
      </c>
      <c r="D794" s="26"/>
      <c r="O794" s="150">
        <f t="shared" si="13"/>
        <v>888.25999999998021</v>
      </c>
    </row>
    <row r="795" spans="2:15" ht="22.05" hidden="1" customHeight="1" x14ac:dyDescent="0.2">
      <c r="B795" s="100" t="s">
        <v>45</v>
      </c>
      <c r="D795" s="26"/>
      <c r="O795" s="150">
        <f t="shared" si="13"/>
        <v>888.25999999998021</v>
      </c>
    </row>
    <row r="796" spans="2:15" ht="22.05" hidden="1" customHeight="1" x14ac:dyDescent="0.2">
      <c r="B796" s="100" t="s">
        <v>45</v>
      </c>
      <c r="D796" s="26"/>
      <c r="O796" s="150">
        <f t="shared" ref="O796:O859" si="14">O795+M796-N796</f>
        <v>888.25999999998021</v>
      </c>
    </row>
    <row r="797" spans="2:15" ht="22.05" hidden="1" customHeight="1" x14ac:dyDescent="0.2">
      <c r="B797" s="100" t="s">
        <v>45</v>
      </c>
      <c r="D797" s="26"/>
      <c r="O797" s="150">
        <f t="shared" si="14"/>
        <v>888.25999999998021</v>
      </c>
    </row>
    <row r="798" spans="2:15" ht="22.05" hidden="1" customHeight="1" x14ac:dyDescent="0.2">
      <c r="B798" s="100" t="s">
        <v>45</v>
      </c>
      <c r="D798" s="26"/>
      <c r="O798" s="150">
        <f t="shared" si="14"/>
        <v>888.25999999998021</v>
      </c>
    </row>
    <row r="799" spans="2:15" ht="22.05" hidden="1" customHeight="1" x14ac:dyDescent="0.2">
      <c r="B799" s="100" t="s">
        <v>45</v>
      </c>
      <c r="D799" s="26"/>
      <c r="O799" s="150">
        <f t="shared" si="14"/>
        <v>888.25999999998021</v>
      </c>
    </row>
    <row r="800" spans="2:15" ht="22.05" hidden="1" customHeight="1" x14ac:dyDescent="0.2">
      <c r="B800" s="100" t="s">
        <v>45</v>
      </c>
      <c r="D800" s="26"/>
      <c r="O800" s="150">
        <f t="shared" si="14"/>
        <v>888.25999999998021</v>
      </c>
    </row>
    <row r="801" spans="2:15" ht="22.05" hidden="1" customHeight="1" x14ac:dyDescent="0.2">
      <c r="B801" s="100" t="s">
        <v>45</v>
      </c>
      <c r="D801" s="26"/>
      <c r="O801" s="150">
        <f t="shared" si="14"/>
        <v>888.25999999998021</v>
      </c>
    </row>
    <row r="802" spans="2:15" ht="22.05" hidden="1" customHeight="1" x14ac:dyDescent="0.2">
      <c r="B802" s="100" t="s">
        <v>45</v>
      </c>
      <c r="D802" s="26"/>
      <c r="O802" s="150">
        <f t="shared" si="14"/>
        <v>888.25999999998021</v>
      </c>
    </row>
    <row r="803" spans="2:15" ht="22.05" hidden="1" customHeight="1" x14ac:dyDescent="0.2">
      <c r="B803" s="100" t="s">
        <v>45</v>
      </c>
      <c r="D803" s="26"/>
      <c r="O803" s="150">
        <f t="shared" si="14"/>
        <v>888.25999999998021</v>
      </c>
    </row>
    <row r="804" spans="2:15" ht="22.05" hidden="1" customHeight="1" x14ac:dyDescent="0.2">
      <c r="B804" s="100" t="s">
        <v>45</v>
      </c>
      <c r="D804" s="26"/>
      <c r="O804" s="150">
        <f t="shared" si="14"/>
        <v>888.25999999998021</v>
      </c>
    </row>
    <row r="805" spans="2:15" ht="22.05" hidden="1" customHeight="1" x14ac:dyDescent="0.2">
      <c r="B805" s="100" t="s">
        <v>45</v>
      </c>
      <c r="D805" s="26"/>
      <c r="O805" s="150">
        <f t="shared" si="14"/>
        <v>888.25999999998021</v>
      </c>
    </row>
    <row r="806" spans="2:15" ht="22.05" hidden="1" customHeight="1" x14ac:dyDescent="0.2">
      <c r="B806" s="100" t="s">
        <v>45</v>
      </c>
      <c r="D806" s="26"/>
      <c r="O806" s="150">
        <f t="shared" si="14"/>
        <v>888.25999999998021</v>
      </c>
    </row>
    <row r="807" spans="2:15" ht="22.05" hidden="1" customHeight="1" x14ac:dyDescent="0.2">
      <c r="B807" s="100" t="s">
        <v>45</v>
      </c>
      <c r="D807" s="26"/>
      <c r="O807" s="150">
        <f t="shared" si="14"/>
        <v>888.25999999998021</v>
      </c>
    </row>
    <row r="808" spans="2:15" ht="22.05" hidden="1" customHeight="1" x14ac:dyDescent="0.2">
      <c r="B808" s="100" t="s">
        <v>45</v>
      </c>
      <c r="D808" s="26"/>
      <c r="O808" s="150">
        <f t="shared" si="14"/>
        <v>888.25999999998021</v>
      </c>
    </row>
    <row r="809" spans="2:15" ht="22.05" hidden="1" customHeight="1" x14ac:dyDescent="0.2">
      <c r="B809" s="100" t="s">
        <v>45</v>
      </c>
      <c r="D809" s="26"/>
      <c r="O809" s="150">
        <f t="shared" si="14"/>
        <v>888.25999999998021</v>
      </c>
    </row>
    <row r="810" spans="2:15" ht="22.05" hidden="1" customHeight="1" x14ac:dyDescent="0.2">
      <c r="B810" s="100" t="s">
        <v>45</v>
      </c>
      <c r="D810" s="26"/>
      <c r="O810" s="150">
        <f t="shared" si="14"/>
        <v>888.25999999998021</v>
      </c>
    </row>
    <row r="811" spans="2:15" ht="22.05" hidden="1" customHeight="1" x14ac:dyDescent="0.2">
      <c r="B811" s="100" t="s">
        <v>45</v>
      </c>
      <c r="D811" s="26"/>
      <c r="O811" s="150">
        <f t="shared" si="14"/>
        <v>888.25999999998021</v>
      </c>
    </row>
    <row r="812" spans="2:15" ht="22.05" hidden="1" customHeight="1" x14ac:dyDescent="0.2">
      <c r="B812" s="100" t="s">
        <v>45</v>
      </c>
      <c r="D812" s="26"/>
      <c r="O812" s="150">
        <f t="shared" si="14"/>
        <v>888.25999999998021</v>
      </c>
    </row>
    <row r="813" spans="2:15" ht="22.05" hidden="1" customHeight="1" x14ac:dyDescent="0.2">
      <c r="B813" s="100" t="s">
        <v>45</v>
      </c>
      <c r="D813" s="26"/>
      <c r="O813" s="150">
        <f t="shared" si="14"/>
        <v>888.25999999998021</v>
      </c>
    </row>
    <row r="814" spans="2:15" ht="22.05" hidden="1" customHeight="1" x14ac:dyDescent="0.2">
      <c r="B814" s="100" t="s">
        <v>45</v>
      </c>
      <c r="D814" s="26"/>
      <c r="O814" s="150">
        <f t="shared" si="14"/>
        <v>888.25999999998021</v>
      </c>
    </row>
    <row r="815" spans="2:15" ht="22.05" hidden="1" customHeight="1" x14ac:dyDescent="0.2">
      <c r="B815" s="100" t="s">
        <v>45</v>
      </c>
      <c r="D815" s="26"/>
      <c r="O815" s="150">
        <f t="shared" si="14"/>
        <v>888.25999999998021</v>
      </c>
    </row>
    <row r="816" spans="2:15" ht="22.05" hidden="1" customHeight="1" x14ac:dyDescent="0.2">
      <c r="B816" s="100" t="s">
        <v>45</v>
      </c>
      <c r="D816" s="26"/>
      <c r="O816" s="150">
        <f t="shared" si="14"/>
        <v>888.25999999998021</v>
      </c>
    </row>
    <row r="817" spans="2:15" ht="22.05" hidden="1" customHeight="1" x14ac:dyDescent="0.2">
      <c r="B817" s="100" t="s">
        <v>45</v>
      </c>
      <c r="D817" s="26"/>
      <c r="O817" s="150">
        <f t="shared" si="14"/>
        <v>888.25999999998021</v>
      </c>
    </row>
    <row r="818" spans="2:15" ht="22.05" hidden="1" customHeight="1" x14ac:dyDescent="0.2">
      <c r="B818" s="100" t="s">
        <v>45</v>
      </c>
      <c r="D818" s="26"/>
      <c r="O818" s="150">
        <f t="shared" si="14"/>
        <v>888.25999999998021</v>
      </c>
    </row>
    <row r="819" spans="2:15" ht="22.05" hidden="1" customHeight="1" x14ac:dyDescent="0.2">
      <c r="B819" s="100" t="s">
        <v>45</v>
      </c>
      <c r="D819" s="26"/>
      <c r="O819" s="150">
        <f t="shared" si="14"/>
        <v>888.25999999998021</v>
      </c>
    </row>
    <row r="820" spans="2:15" ht="22.05" hidden="1" customHeight="1" x14ac:dyDescent="0.2">
      <c r="B820" s="100" t="s">
        <v>45</v>
      </c>
      <c r="D820" s="26"/>
      <c r="O820" s="150">
        <f t="shared" si="14"/>
        <v>888.25999999998021</v>
      </c>
    </row>
    <row r="821" spans="2:15" ht="22.05" hidden="1" customHeight="1" x14ac:dyDescent="0.2">
      <c r="B821" s="100" t="s">
        <v>45</v>
      </c>
      <c r="D821" s="26"/>
      <c r="O821" s="150">
        <f t="shared" si="14"/>
        <v>888.25999999998021</v>
      </c>
    </row>
    <row r="822" spans="2:15" ht="22.05" hidden="1" customHeight="1" x14ac:dyDescent="0.2">
      <c r="B822" s="100" t="s">
        <v>45</v>
      </c>
      <c r="D822" s="26"/>
      <c r="O822" s="150">
        <f t="shared" si="14"/>
        <v>888.25999999998021</v>
      </c>
    </row>
    <row r="823" spans="2:15" ht="22.05" hidden="1" customHeight="1" x14ac:dyDescent="0.2">
      <c r="B823" s="100" t="s">
        <v>45</v>
      </c>
      <c r="D823" s="26"/>
      <c r="O823" s="150">
        <f t="shared" si="14"/>
        <v>888.25999999998021</v>
      </c>
    </row>
    <row r="824" spans="2:15" ht="22.05" hidden="1" customHeight="1" x14ac:dyDescent="0.2">
      <c r="B824" s="100" t="s">
        <v>45</v>
      </c>
      <c r="D824" s="26"/>
      <c r="O824" s="150">
        <f t="shared" si="14"/>
        <v>888.25999999998021</v>
      </c>
    </row>
    <row r="825" spans="2:15" ht="22.05" hidden="1" customHeight="1" x14ac:dyDescent="0.2">
      <c r="B825" s="100" t="s">
        <v>45</v>
      </c>
      <c r="D825" s="26"/>
      <c r="O825" s="150">
        <f t="shared" si="14"/>
        <v>888.25999999998021</v>
      </c>
    </row>
    <row r="826" spans="2:15" ht="22.05" hidden="1" customHeight="1" x14ac:dyDescent="0.2">
      <c r="B826" s="100" t="s">
        <v>45</v>
      </c>
      <c r="D826" s="26"/>
      <c r="O826" s="150">
        <f t="shared" si="14"/>
        <v>888.25999999998021</v>
      </c>
    </row>
    <row r="827" spans="2:15" ht="22.05" hidden="1" customHeight="1" x14ac:dyDescent="0.2">
      <c r="B827" s="100" t="s">
        <v>45</v>
      </c>
      <c r="D827" s="26"/>
      <c r="O827" s="150">
        <f t="shared" si="14"/>
        <v>888.25999999998021</v>
      </c>
    </row>
    <row r="828" spans="2:15" ht="22.05" hidden="1" customHeight="1" x14ac:dyDescent="0.2">
      <c r="B828" s="100" t="s">
        <v>45</v>
      </c>
      <c r="D828" s="26"/>
      <c r="O828" s="150">
        <f t="shared" si="14"/>
        <v>888.25999999998021</v>
      </c>
    </row>
    <row r="829" spans="2:15" ht="22.05" hidden="1" customHeight="1" x14ac:dyDescent="0.2">
      <c r="B829" s="100" t="s">
        <v>45</v>
      </c>
      <c r="D829" s="26"/>
      <c r="O829" s="150">
        <f t="shared" si="14"/>
        <v>888.25999999998021</v>
      </c>
    </row>
    <row r="830" spans="2:15" ht="22.05" hidden="1" customHeight="1" x14ac:dyDescent="0.2">
      <c r="B830" s="100" t="s">
        <v>45</v>
      </c>
      <c r="D830" s="26"/>
      <c r="O830" s="150">
        <f t="shared" si="14"/>
        <v>888.25999999998021</v>
      </c>
    </row>
    <row r="831" spans="2:15" ht="22.05" hidden="1" customHeight="1" x14ac:dyDescent="0.2">
      <c r="B831" s="100" t="s">
        <v>45</v>
      </c>
      <c r="D831" s="26"/>
      <c r="O831" s="150">
        <f t="shared" si="14"/>
        <v>888.25999999998021</v>
      </c>
    </row>
    <row r="832" spans="2:15" ht="22.05" hidden="1" customHeight="1" x14ac:dyDescent="0.2">
      <c r="B832" s="100" t="s">
        <v>45</v>
      </c>
      <c r="D832" s="26"/>
      <c r="O832" s="150">
        <f t="shared" si="14"/>
        <v>888.25999999998021</v>
      </c>
    </row>
    <row r="833" spans="2:15" ht="22.05" hidden="1" customHeight="1" x14ac:dyDescent="0.2">
      <c r="B833" s="100" t="s">
        <v>45</v>
      </c>
      <c r="D833" s="26"/>
      <c r="O833" s="150">
        <f t="shared" si="14"/>
        <v>888.25999999998021</v>
      </c>
    </row>
    <row r="834" spans="2:15" ht="22.05" hidden="1" customHeight="1" x14ac:dyDescent="0.2">
      <c r="B834" s="100" t="s">
        <v>45</v>
      </c>
      <c r="D834" s="26"/>
      <c r="O834" s="150">
        <f t="shared" si="14"/>
        <v>888.25999999998021</v>
      </c>
    </row>
    <row r="835" spans="2:15" ht="22.05" hidden="1" customHeight="1" x14ac:dyDescent="0.2">
      <c r="B835" s="100" t="s">
        <v>45</v>
      </c>
      <c r="D835" s="26"/>
      <c r="O835" s="150">
        <f t="shared" si="14"/>
        <v>888.25999999998021</v>
      </c>
    </row>
    <row r="836" spans="2:15" ht="22.05" hidden="1" customHeight="1" x14ac:dyDescent="0.2">
      <c r="B836" s="100" t="s">
        <v>45</v>
      </c>
      <c r="D836" s="26"/>
      <c r="O836" s="150">
        <f t="shared" si="14"/>
        <v>888.25999999998021</v>
      </c>
    </row>
    <row r="837" spans="2:15" ht="22.05" hidden="1" customHeight="1" x14ac:dyDescent="0.2">
      <c r="B837" s="100" t="s">
        <v>45</v>
      </c>
      <c r="D837" s="26"/>
      <c r="O837" s="150">
        <f t="shared" si="14"/>
        <v>888.25999999998021</v>
      </c>
    </row>
    <row r="838" spans="2:15" ht="22.05" hidden="1" customHeight="1" x14ac:dyDescent="0.2">
      <c r="B838" s="100" t="s">
        <v>45</v>
      </c>
      <c r="D838" s="26"/>
      <c r="O838" s="150">
        <f t="shared" si="14"/>
        <v>888.25999999998021</v>
      </c>
    </row>
    <row r="839" spans="2:15" ht="22.05" hidden="1" customHeight="1" x14ac:dyDescent="0.2">
      <c r="B839" s="100" t="s">
        <v>45</v>
      </c>
      <c r="D839" s="26"/>
      <c r="O839" s="150">
        <f t="shared" si="14"/>
        <v>888.25999999998021</v>
      </c>
    </row>
    <row r="840" spans="2:15" ht="22.05" hidden="1" customHeight="1" x14ac:dyDescent="0.2">
      <c r="B840" s="100" t="s">
        <v>45</v>
      </c>
      <c r="D840" s="26"/>
      <c r="O840" s="150">
        <f t="shared" si="14"/>
        <v>888.25999999998021</v>
      </c>
    </row>
    <row r="841" spans="2:15" ht="22.05" hidden="1" customHeight="1" x14ac:dyDescent="0.2">
      <c r="B841" s="100" t="s">
        <v>45</v>
      </c>
      <c r="D841" s="26"/>
      <c r="O841" s="150">
        <f t="shared" si="14"/>
        <v>888.25999999998021</v>
      </c>
    </row>
    <row r="842" spans="2:15" ht="22.05" hidden="1" customHeight="1" x14ac:dyDescent="0.2">
      <c r="B842" s="100" t="s">
        <v>45</v>
      </c>
      <c r="D842" s="26"/>
      <c r="O842" s="150">
        <f t="shared" si="14"/>
        <v>888.25999999998021</v>
      </c>
    </row>
    <row r="843" spans="2:15" ht="22.05" hidden="1" customHeight="1" x14ac:dyDescent="0.2">
      <c r="B843" s="100" t="s">
        <v>45</v>
      </c>
      <c r="D843" s="26"/>
      <c r="O843" s="150">
        <f t="shared" si="14"/>
        <v>888.25999999998021</v>
      </c>
    </row>
    <row r="844" spans="2:15" ht="22.05" hidden="1" customHeight="1" x14ac:dyDescent="0.2">
      <c r="B844" s="100" t="s">
        <v>45</v>
      </c>
      <c r="D844" s="26"/>
      <c r="O844" s="150">
        <f t="shared" si="14"/>
        <v>888.25999999998021</v>
      </c>
    </row>
    <row r="845" spans="2:15" ht="22.05" hidden="1" customHeight="1" x14ac:dyDescent="0.2">
      <c r="B845" s="100" t="s">
        <v>45</v>
      </c>
      <c r="D845" s="26"/>
      <c r="O845" s="150">
        <f t="shared" si="14"/>
        <v>888.25999999998021</v>
      </c>
    </row>
    <row r="846" spans="2:15" ht="22.05" hidden="1" customHeight="1" x14ac:dyDescent="0.2">
      <c r="B846" s="100" t="s">
        <v>45</v>
      </c>
      <c r="D846" s="26"/>
      <c r="O846" s="150">
        <f t="shared" si="14"/>
        <v>888.25999999998021</v>
      </c>
    </row>
    <row r="847" spans="2:15" ht="22.05" hidden="1" customHeight="1" x14ac:dyDescent="0.2">
      <c r="B847" s="100" t="s">
        <v>45</v>
      </c>
      <c r="D847" s="26"/>
      <c r="O847" s="150">
        <f t="shared" si="14"/>
        <v>888.25999999998021</v>
      </c>
    </row>
    <row r="848" spans="2:15" ht="22.05" hidden="1" customHeight="1" x14ac:dyDescent="0.2">
      <c r="B848" s="100" t="s">
        <v>45</v>
      </c>
      <c r="D848" s="26"/>
      <c r="O848" s="150">
        <f t="shared" si="14"/>
        <v>888.25999999998021</v>
      </c>
    </row>
    <row r="849" spans="2:15" ht="22.05" hidden="1" customHeight="1" x14ac:dyDescent="0.2">
      <c r="B849" s="100" t="s">
        <v>45</v>
      </c>
      <c r="D849" s="26"/>
      <c r="O849" s="150">
        <f t="shared" si="14"/>
        <v>888.25999999998021</v>
      </c>
    </row>
    <row r="850" spans="2:15" ht="22.05" hidden="1" customHeight="1" x14ac:dyDescent="0.2">
      <c r="B850" s="100" t="s">
        <v>45</v>
      </c>
      <c r="D850" s="26"/>
      <c r="O850" s="150">
        <f t="shared" si="14"/>
        <v>888.25999999998021</v>
      </c>
    </row>
    <row r="851" spans="2:15" ht="22.05" hidden="1" customHeight="1" x14ac:dyDescent="0.2">
      <c r="B851" s="100" t="s">
        <v>45</v>
      </c>
      <c r="D851" s="26"/>
      <c r="O851" s="150">
        <f t="shared" si="14"/>
        <v>888.25999999998021</v>
      </c>
    </row>
    <row r="852" spans="2:15" ht="22.05" hidden="1" customHeight="1" x14ac:dyDescent="0.2">
      <c r="B852" s="100" t="s">
        <v>45</v>
      </c>
      <c r="D852" s="26"/>
      <c r="O852" s="150">
        <f t="shared" si="14"/>
        <v>888.25999999998021</v>
      </c>
    </row>
    <row r="853" spans="2:15" ht="22.05" hidden="1" customHeight="1" x14ac:dyDescent="0.2">
      <c r="B853" s="100" t="s">
        <v>45</v>
      </c>
      <c r="D853" s="26"/>
      <c r="O853" s="150">
        <f t="shared" si="14"/>
        <v>888.25999999998021</v>
      </c>
    </row>
    <row r="854" spans="2:15" ht="22.05" hidden="1" customHeight="1" x14ac:dyDescent="0.2">
      <c r="B854" s="100" t="s">
        <v>45</v>
      </c>
      <c r="D854" s="26"/>
      <c r="O854" s="150">
        <f t="shared" si="14"/>
        <v>888.25999999998021</v>
      </c>
    </row>
    <row r="855" spans="2:15" ht="22.05" hidden="1" customHeight="1" x14ac:dyDescent="0.2">
      <c r="B855" s="100" t="s">
        <v>45</v>
      </c>
      <c r="D855" s="26"/>
      <c r="O855" s="150">
        <f t="shared" si="14"/>
        <v>888.25999999998021</v>
      </c>
    </row>
    <row r="856" spans="2:15" ht="22.05" hidden="1" customHeight="1" x14ac:dyDescent="0.2">
      <c r="B856" s="100" t="s">
        <v>45</v>
      </c>
      <c r="D856" s="26"/>
      <c r="O856" s="150">
        <f t="shared" si="14"/>
        <v>888.25999999998021</v>
      </c>
    </row>
    <row r="857" spans="2:15" ht="22.05" hidden="1" customHeight="1" x14ac:dyDescent="0.2">
      <c r="B857" s="100" t="s">
        <v>45</v>
      </c>
      <c r="D857" s="26"/>
      <c r="O857" s="150">
        <f t="shared" si="14"/>
        <v>888.25999999998021</v>
      </c>
    </row>
    <row r="858" spans="2:15" ht="22.05" hidden="1" customHeight="1" x14ac:dyDescent="0.2">
      <c r="B858" s="100" t="s">
        <v>45</v>
      </c>
      <c r="D858" s="26"/>
      <c r="O858" s="150">
        <f t="shared" si="14"/>
        <v>888.25999999998021</v>
      </c>
    </row>
    <row r="859" spans="2:15" ht="22.05" hidden="1" customHeight="1" x14ac:dyDescent="0.2">
      <c r="B859" s="100" t="s">
        <v>45</v>
      </c>
      <c r="D859" s="26"/>
      <c r="O859" s="150">
        <f t="shared" si="14"/>
        <v>888.25999999998021</v>
      </c>
    </row>
    <row r="860" spans="2:15" ht="22.05" hidden="1" customHeight="1" x14ac:dyDescent="0.2">
      <c r="B860" s="100" t="s">
        <v>45</v>
      </c>
      <c r="D860" s="26"/>
      <c r="O860" s="150">
        <f t="shared" ref="O860:O923" si="15">O859+M860-N860</f>
        <v>888.25999999998021</v>
      </c>
    </row>
    <row r="861" spans="2:15" ht="22.05" hidden="1" customHeight="1" x14ac:dyDescent="0.2">
      <c r="B861" s="100" t="s">
        <v>45</v>
      </c>
      <c r="D861" s="26"/>
      <c r="O861" s="150">
        <f t="shared" si="15"/>
        <v>888.25999999998021</v>
      </c>
    </row>
    <row r="862" spans="2:15" ht="22.05" hidden="1" customHeight="1" x14ac:dyDescent="0.2">
      <c r="B862" s="100" t="s">
        <v>45</v>
      </c>
      <c r="D862" s="26"/>
      <c r="O862" s="150">
        <f t="shared" si="15"/>
        <v>888.25999999998021</v>
      </c>
    </row>
    <row r="863" spans="2:15" ht="22.05" hidden="1" customHeight="1" x14ac:dyDescent="0.2">
      <c r="B863" s="100" t="s">
        <v>45</v>
      </c>
      <c r="D863" s="26"/>
      <c r="O863" s="150">
        <f t="shared" si="15"/>
        <v>888.25999999998021</v>
      </c>
    </row>
    <row r="864" spans="2:15" ht="22.05" hidden="1" customHeight="1" x14ac:dyDescent="0.2">
      <c r="B864" s="100" t="s">
        <v>45</v>
      </c>
      <c r="D864" s="26"/>
      <c r="O864" s="150">
        <f t="shared" si="15"/>
        <v>888.25999999998021</v>
      </c>
    </row>
    <row r="865" spans="2:15" ht="22.05" hidden="1" customHeight="1" x14ac:dyDescent="0.2">
      <c r="B865" s="100" t="s">
        <v>45</v>
      </c>
      <c r="D865" s="26"/>
      <c r="O865" s="150">
        <f t="shared" si="15"/>
        <v>888.25999999998021</v>
      </c>
    </row>
    <row r="866" spans="2:15" ht="22.05" hidden="1" customHeight="1" x14ac:dyDescent="0.2">
      <c r="B866" s="100" t="s">
        <v>45</v>
      </c>
      <c r="D866" s="26"/>
      <c r="O866" s="150">
        <f t="shared" si="15"/>
        <v>888.25999999998021</v>
      </c>
    </row>
    <row r="867" spans="2:15" ht="22.05" hidden="1" customHeight="1" x14ac:dyDescent="0.2">
      <c r="B867" s="100" t="s">
        <v>45</v>
      </c>
      <c r="D867" s="26"/>
      <c r="O867" s="150">
        <f t="shared" si="15"/>
        <v>888.25999999998021</v>
      </c>
    </row>
    <row r="868" spans="2:15" ht="22.05" hidden="1" customHeight="1" x14ac:dyDescent="0.2">
      <c r="B868" s="100" t="s">
        <v>45</v>
      </c>
      <c r="D868" s="26"/>
      <c r="O868" s="150">
        <f t="shared" si="15"/>
        <v>888.25999999998021</v>
      </c>
    </row>
    <row r="869" spans="2:15" ht="22.05" hidden="1" customHeight="1" x14ac:dyDescent="0.2">
      <c r="B869" s="100" t="s">
        <v>45</v>
      </c>
      <c r="D869" s="26"/>
      <c r="O869" s="150">
        <f t="shared" si="15"/>
        <v>888.25999999998021</v>
      </c>
    </row>
    <row r="870" spans="2:15" ht="22.05" hidden="1" customHeight="1" x14ac:dyDescent="0.2">
      <c r="B870" s="100" t="s">
        <v>45</v>
      </c>
      <c r="D870" s="26"/>
      <c r="O870" s="150">
        <f t="shared" si="15"/>
        <v>888.25999999998021</v>
      </c>
    </row>
    <row r="871" spans="2:15" ht="22.05" hidden="1" customHeight="1" x14ac:dyDescent="0.2">
      <c r="B871" s="100" t="s">
        <v>45</v>
      </c>
      <c r="D871" s="26"/>
      <c r="O871" s="150">
        <f t="shared" si="15"/>
        <v>888.25999999998021</v>
      </c>
    </row>
    <row r="872" spans="2:15" ht="22.05" hidden="1" customHeight="1" x14ac:dyDescent="0.2">
      <c r="B872" s="100" t="s">
        <v>45</v>
      </c>
      <c r="D872" s="26"/>
      <c r="O872" s="150">
        <f t="shared" si="15"/>
        <v>888.25999999998021</v>
      </c>
    </row>
    <row r="873" spans="2:15" ht="22.05" hidden="1" customHeight="1" x14ac:dyDescent="0.2">
      <c r="B873" s="100" t="s">
        <v>45</v>
      </c>
      <c r="D873" s="26"/>
      <c r="O873" s="150">
        <f t="shared" si="15"/>
        <v>888.25999999998021</v>
      </c>
    </row>
    <row r="874" spans="2:15" ht="22.05" hidden="1" customHeight="1" x14ac:dyDescent="0.2">
      <c r="B874" s="100" t="s">
        <v>45</v>
      </c>
      <c r="D874" s="26"/>
      <c r="O874" s="150">
        <f t="shared" si="15"/>
        <v>888.25999999998021</v>
      </c>
    </row>
    <row r="875" spans="2:15" ht="22.05" hidden="1" customHeight="1" x14ac:dyDescent="0.2">
      <c r="B875" s="100" t="s">
        <v>45</v>
      </c>
      <c r="D875" s="26"/>
      <c r="O875" s="150">
        <f t="shared" si="15"/>
        <v>888.25999999998021</v>
      </c>
    </row>
    <row r="876" spans="2:15" ht="22.05" hidden="1" customHeight="1" x14ac:dyDescent="0.2">
      <c r="B876" s="100" t="s">
        <v>45</v>
      </c>
      <c r="D876" s="26"/>
      <c r="O876" s="150">
        <f t="shared" si="15"/>
        <v>888.25999999998021</v>
      </c>
    </row>
    <row r="877" spans="2:15" ht="22.05" hidden="1" customHeight="1" x14ac:dyDescent="0.2">
      <c r="B877" s="100" t="s">
        <v>45</v>
      </c>
      <c r="D877" s="26"/>
      <c r="O877" s="150">
        <f t="shared" si="15"/>
        <v>888.25999999998021</v>
      </c>
    </row>
    <row r="878" spans="2:15" ht="22.05" hidden="1" customHeight="1" x14ac:dyDescent="0.2">
      <c r="B878" s="100" t="s">
        <v>45</v>
      </c>
      <c r="D878" s="26"/>
      <c r="O878" s="150">
        <f t="shared" si="15"/>
        <v>888.25999999998021</v>
      </c>
    </row>
    <row r="879" spans="2:15" ht="22.05" hidden="1" customHeight="1" x14ac:dyDescent="0.2">
      <c r="B879" s="100" t="s">
        <v>45</v>
      </c>
      <c r="D879" s="26"/>
      <c r="O879" s="150">
        <f t="shared" si="15"/>
        <v>888.25999999998021</v>
      </c>
    </row>
    <row r="880" spans="2:15" ht="22.05" hidden="1" customHeight="1" x14ac:dyDescent="0.2">
      <c r="B880" s="100" t="s">
        <v>45</v>
      </c>
      <c r="D880" s="26"/>
      <c r="O880" s="150">
        <f t="shared" si="15"/>
        <v>888.25999999998021</v>
      </c>
    </row>
    <row r="881" spans="2:15" ht="22.05" hidden="1" customHeight="1" x14ac:dyDescent="0.2">
      <c r="B881" s="100" t="s">
        <v>45</v>
      </c>
      <c r="D881" s="26"/>
      <c r="O881" s="150">
        <f t="shared" si="15"/>
        <v>888.25999999998021</v>
      </c>
    </row>
    <row r="882" spans="2:15" ht="22.05" hidden="1" customHeight="1" x14ac:dyDescent="0.2">
      <c r="B882" s="100" t="s">
        <v>45</v>
      </c>
      <c r="D882" s="26"/>
      <c r="O882" s="150">
        <f t="shared" si="15"/>
        <v>888.25999999998021</v>
      </c>
    </row>
    <row r="883" spans="2:15" ht="22.05" hidden="1" customHeight="1" x14ac:dyDescent="0.2">
      <c r="B883" s="100" t="s">
        <v>45</v>
      </c>
      <c r="D883" s="26"/>
      <c r="O883" s="150">
        <f t="shared" si="15"/>
        <v>888.25999999998021</v>
      </c>
    </row>
    <row r="884" spans="2:15" ht="22.05" hidden="1" customHeight="1" x14ac:dyDescent="0.2">
      <c r="B884" s="100" t="s">
        <v>45</v>
      </c>
      <c r="D884" s="26"/>
      <c r="O884" s="150">
        <f t="shared" si="15"/>
        <v>888.25999999998021</v>
      </c>
    </row>
    <row r="885" spans="2:15" ht="22.05" hidden="1" customHeight="1" x14ac:dyDescent="0.2">
      <c r="B885" s="100" t="s">
        <v>45</v>
      </c>
      <c r="D885" s="26"/>
      <c r="O885" s="150">
        <f t="shared" si="15"/>
        <v>888.25999999998021</v>
      </c>
    </row>
    <row r="886" spans="2:15" ht="22.05" hidden="1" customHeight="1" x14ac:dyDescent="0.2">
      <c r="B886" s="100" t="s">
        <v>45</v>
      </c>
      <c r="D886" s="26"/>
      <c r="O886" s="150">
        <f t="shared" si="15"/>
        <v>888.25999999998021</v>
      </c>
    </row>
    <row r="887" spans="2:15" ht="22.05" hidden="1" customHeight="1" x14ac:dyDescent="0.2">
      <c r="B887" s="100" t="s">
        <v>45</v>
      </c>
      <c r="D887" s="26"/>
      <c r="O887" s="150">
        <f t="shared" si="15"/>
        <v>888.25999999998021</v>
      </c>
    </row>
    <row r="888" spans="2:15" ht="22.05" hidden="1" customHeight="1" x14ac:dyDescent="0.2">
      <c r="B888" s="100" t="s">
        <v>45</v>
      </c>
      <c r="D888" s="26"/>
      <c r="O888" s="150">
        <f t="shared" si="15"/>
        <v>888.25999999998021</v>
      </c>
    </row>
    <row r="889" spans="2:15" ht="22.05" hidden="1" customHeight="1" x14ac:dyDescent="0.2">
      <c r="B889" s="100" t="s">
        <v>45</v>
      </c>
      <c r="D889" s="26"/>
      <c r="O889" s="150">
        <f t="shared" si="15"/>
        <v>888.25999999998021</v>
      </c>
    </row>
    <row r="890" spans="2:15" ht="22.05" hidden="1" customHeight="1" x14ac:dyDescent="0.2">
      <c r="B890" s="100" t="s">
        <v>45</v>
      </c>
      <c r="D890" s="26"/>
      <c r="O890" s="150">
        <f t="shared" si="15"/>
        <v>888.25999999998021</v>
      </c>
    </row>
    <row r="891" spans="2:15" ht="22.05" hidden="1" customHeight="1" x14ac:dyDescent="0.2">
      <c r="B891" s="100" t="s">
        <v>45</v>
      </c>
      <c r="D891" s="26"/>
      <c r="O891" s="150">
        <f t="shared" si="15"/>
        <v>888.25999999998021</v>
      </c>
    </row>
    <row r="892" spans="2:15" ht="22.05" hidden="1" customHeight="1" x14ac:dyDescent="0.2">
      <c r="B892" s="100" t="s">
        <v>45</v>
      </c>
      <c r="D892" s="26"/>
      <c r="O892" s="150">
        <f t="shared" si="15"/>
        <v>888.25999999998021</v>
      </c>
    </row>
    <row r="893" spans="2:15" ht="22.05" hidden="1" customHeight="1" x14ac:dyDescent="0.2">
      <c r="B893" s="100" t="s">
        <v>45</v>
      </c>
      <c r="D893" s="26"/>
      <c r="O893" s="150">
        <f t="shared" si="15"/>
        <v>888.25999999998021</v>
      </c>
    </row>
    <row r="894" spans="2:15" ht="22.05" hidden="1" customHeight="1" x14ac:dyDescent="0.2">
      <c r="B894" s="100" t="s">
        <v>45</v>
      </c>
      <c r="D894" s="26"/>
      <c r="O894" s="150">
        <f t="shared" si="15"/>
        <v>888.25999999998021</v>
      </c>
    </row>
    <row r="895" spans="2:15" ht="22.05" hidden="1" customHeight="1" x14ac:dyDescent="0.2">
      <c r="B895" s="100" t="s">
        <v>45</v>
      </c>
      <c r="D895" s="26"/>
      <c r="O895" s="150">
        <f t="shared" si="15"/>
        <v>888.25999999998021</v>
      </c>
    </row>
    <row r="896" spans="2:15" ht="22.05" hidden="1" customHeight="1" x14ac:dyDescent="0.2">
      <c r="B896" s="100" t="s">
        <v>45</v>
      </c>
      <c r="D896" s="26"/>
      <c r="O896" s="150">
        <f t="shared" si="15"/>
        <v>888.25999999998021</v>
      </c>
    </row>
    <row r="897" spans="2:15" ht="22.05" hidden="1" customHeight="1" x14ac:dyDescent="0.2">
      <c r="B897" s="100" t="s">
        <v>45</v>
      </c>
      <c r="D897" s="26"/>
      <c r="O897" s="150">
        <f t="shared" si="15"/>
        <v>888.25999999998021</v>
      </c>
    </row>
    <row r="898" spans="2:15" ht="22.05" hidden="1" customHeight="1" x14ac:dyDescent="0.2">
      <c r="B898" s="100" t="s">
        <v>45</v>
      </c>
      <c r="D898" s="26"/>
      <c r="O898" s="150">
        <f t="shared" si="15"/>
        <v>888.25999999998021</v>
      </c>
    </row>
    <row r="899" spans="2:15" ht="22.05" hidden="1" customHeight="1" x14ac:dyDescent="0.2">
      <c r="B899" s="100" t="s">
        <v>45</v>
      </c>
      <c r="D899" s="26"/>
      <c r="O899" s="150">
        <f t="shared" si="15"/>
        <v>888.25999999998021</v>
      </c>
    </row>
    <row r="900" spans="2:15" ht="22.05" hidden="1" customHeight="1" x14ac:dyDescent="0.2">
      <c r="B900" s="100" t="s">
        <v>45</v>
      </c>
      <c r="D900" s="26"/>
      <c r="O900" s="150">
        <f t="shared" si="15"/>
        <v>888.25999999998021</v>
      </c>
    </row>
    <row r="901" spans="2:15" ht="22.05" hidden="1" customHeight="1" x14ac:dyDescent="0.2">
      <c r="B901" s="100" t="s">
        <v>45</v>
      </c>
      <c r="D901" s="26"/>
      <c r="O901" s="150">
        <f t="shared" si="15"/>
        <v>888.25999999998021</v>
      </c>
    </row>
    <row r="902" spans="2:15" ht="22.05" hidden="1" customHeight="1" x14ac:dyDescent="0.2">
      <c r="B902" s="100" t="s">
        <v>45</v>
      </c>
      <c r="D902" s="26"/>
      <c r="O902" s="150">
        <f t="shared" si="15"/>
        <v>888.25999999998021</v>
      </c>
    </row>
    <row r="903" spans="2:15" ht="22.05" hidden="1" customHeight="1" x14ac:dyDescent="0.2">
      <c r="B903" s="100" t="s">
        <v>45</v>
      </c>
      <c r="D903" s="26"/>
      <c r="O903" s="150">
        <f t="shared" si="15"/>
        <v>888.25999999998021</v>
      </c>
    </row>
    <row r="904" spans="2:15" ht="22.05" hidden="1" customHeight="1" x14ac:dyDescent="0.2">
      <c r="B904" s="100" t="s">
        <v>45</v>
      </c>
      <c r="D904" s="26"/>
      <c r="O904" s="150">
        <f t="shared" si="15"/>
        <v>888.25999999998021</v>
      </c>
    </row>
    <row r="905" spans="2:15" ht="22.05" hidden="1" customHeight="1" x14ac:dyDescent="0.2">
      <c r="B905" s="100" t="s">
        <v>45</v>
      </c>
      <c r="D905" s="26"/>
      <c r="O905" s="150">
        <f t="shared" si="15"/>
        <v>888.25999999998021</v>
      </c>
    </row>
    <row r="906" spans="2:15" ht="22.05" hidden="1" customHeight="1" x14ac:dyDescent="0.2">
      <c r="B906" s="100" t="s">
        <v>45</v>
      </c>
      <c r="D906" s="26"/>
      <c r="O906" s="150">
        <f t="shared" si="15"/>
        <v>888.25999999998021</v>
      </c>
    </row>
    <row r="907" spans="2:15" ht="22.05" hidden="1" customHeight="1" x14ac:dyDescent="0.2">
      <c r="B907" s="100" t="s">
        <v>45</v>
      </c>
      <c r="D907" s="26"/>
      <c r="O907" s="150">
        <f t="shared" si="15"/>
        <v>888.25999999998021</v>
      </c>
    </row>
    <row r="908" spans="2:15" ht="22.05" hidden="1" customHeight="1" x14ac:dyDescent="0.2">
      <c r="B908" s="100" t="s">
        <v>45</v>
      </c>
      <c r="D908" s="26"/>
      <c r="O908" s="150">
        <f t="shared" si="15"/>
        <v>888.25999999998021</v>
      </c>
    </row>
    <row r="909" spans="2:15" ht="22.05" hidden="1" customHeight="1" x14ac:dyDescent="0.2">
      <c r="B909" s="100" t="s">
        <v>45</v>
      </c>
      <c r="D909" s="26"/>
      <c r="O909" s="150">
        <f t="shared" si="15"/>
        <v>888.25999999998021</v>
      </c>
    </row>
    <row r="910" spans="2:15" ht="22.05" hidden="1" customHeight="1" x14ac:dyDescent="0.2">
      <c r="B910" s="100" t="s">
        <v>45</v>
      </c>
      <c r="D910" s="26"/>
      <c r="O910" s="150">
        <f t="shared" si="15"/>
        <v>888.25999999998021</v>
      </c>
    </row>
    <row r="911" spans="2:15" ht="22.05" hidden="1" customHeight="1" x14ac:dyDescent="0.2">
      <c r="B911" s="100" t="s">
        <v>45</v>
      </c>
      <c r="D911" s="26"/>
      <c r="O911" s="150">
        <f t="shared" si="15"/>
        <v>888.25999999998021</v>
      </c>
    </row>
    <row r="912" spans="2:15" ht="22.05" hidden="1" customHeight="1" x14ac:dyDescent="0.2">
      <c r="B912" s="100" t="s">
        <v>45</v>
      </c>
      <c r="D912" s="26"/>
      <c r="O912" s="150">
        <f t="shared" si="15"/>
        <v>888.25999999998021</v>
      </c>
    </row>
    <row r="913" spans="2:15" ht="22.05" hidden="1" customHeight="1" x14ac:dyDescent="0.2">
      <c r="B913" s="100" t="s">
        <v>45</v>
      </c>
      <c r="D913" s="26"/>
      <c r="O913" s="150">
        <f t="shared" si="15"/>
        <v>888.25999999998021</v>
      </c>
    </row>
    <row r="914" spans="2:15" ht="22.05" hidden="1" customHeight="1" x14ac:dyDescent="0.2">
      <c r="B914" s="100" t="s">
        <v>45</v>
      </c>
      <c r="D914" s="26"/>
      <c r="O914" s="150">
        <f t="shared" si="15"/>
        <v>888.25999999998021</v>
      </c>
    </row>
    <row r="915" spans="2:15" ht="22.05" hidden="1" customHeight="1" x14ac:dyDescent="0.2">
      <c r="B915" s="100" t="s">
        <v>45</v>
      </c>
      <c r="D915" s="26"/>
      <c r="O915" s="150">
        <f t="shared" si="15"/>
        <v>888.25999999998021</v>
      </c>
    </row>
    <row r="916" spans="2:15" ht="22.05" hidden="1" customHeight="1" x14ac:dyDescent="0.2">
      <c r="B916" s="100" t="s">
        <v>45</v>
      </c>
      <c r="D916" s="26"/>
      <c r="O916" s="150">
        <f t="shared" si="15"/>
        <v>888.25999999998021</v>
      </c>
    </row>
    <row r="917" spans="2:15" ht="22.05" hidden="1" customHeight="1" x14ac:dyDescent="0.2">
      <c r="B917" s="100" t="s">
        <v>45</v>
      </c>
      <c r="D917" s="26"/>
      <c r="O917" s="150">
        <f t="shared" si="15"/>
        <v>888.25999999998021</v>
      </c>
    </row>
    <row r="918" spans="2:15" ht="22.05" hidden="1" customHeight="1" x14ac:dyDescent="0.2">
      <c r="B918" s="100" t="s">
        <v>45</v>
      </c>
      <c r="D918" s="26"/>
      <c r="O918" s="150">
        <f t="shared" si="15"/>
        <v>888.25999999998021</v>
      </c>
    </row>
    <row r="919" spans="2:15" ht="22.05" hidden="1" customHeight="1" x14ac:dyDescent="0.2">
      <c r="B919" s="100" t="s">
        <v>45</v>
      </c>
      <c r="D919" s="26"/>
      <c r="O919" s="150">
        <f t="shared" si="15"/>
        <v>888.25999999998021</v>
      </c>
    </row>
    <row r="920" spans="2:15" ht="22.05" hidden="1" customHeight="1" x14ac:dyDescent="0.2">
      <c r="B920" s="100" t="s">
        <v>45</v>
      </c>
      <c r="D920" s="26"/>
      <c r="O920" s="150">
        <f t="shared" si="15"/>
        <v>888.25999999998021</v>
      </c>
    </row>
    <row r="921" spans="2:15" ht="22.05" hidden="1" customHeight="1" x14ac:dyDescent="0.2">
      <c r="B921" s="100" t="s">
        <v>45</v>
      </c>
      <c r="D921" s="26"/>
      <c r="O921" s="150">
        <f t="shared" si="15"/>
        <v>888.25999999998021</v>
      </c>
    </row>
    <row r="922" spans="2:15" ht="22.05" hidden="1" customHeight="1" x14ac:dyDescent="0.2">
      <c r="B922" s="100" t="s">
        <v>45</v>
      </c>
      <c r="D922" s="26"/>
      <c r="O922" s="150">
        <f t="shared" si="15"/>
        <v>888.25999999998021</v>
      </c>
    </row>
    <row r="923" spans="2:15" ht="22.05" hidden="1" customHeight="1" x14ac:dyDescent="0.2">
      <c r="B923" s="100" t="s">
        <v>45</v>
      </c>
      <c r="D923" s="26"/>
      <c r="O923" s="150">
        <f t="shared" si="15"/>
        <v>888.25999999998021</v>
      </c>
    </row>
    <row r="924" spans="2:15" ht="22.05" hidden="1" customHeight="1" x14ac:dyDescent="0.2">
      <c r="B924" s="100" t="s">
        <v>45</v>
      </c>
      <c r="D924" s="26"/>
      <c r="O924" s="150">
        <f t="shared" ref="O924:O987" si="16">O923+M924-N924</f>
        <v>888.25999999998021</v>
      </c>
    </row>
    <row r="925" spans="2:15" ht="22.05" hidden="1" customHeight="1" x14ac:dyDescent="0.2">
      <c r="B925" s="100" t="s">
        <v>45</v>
      </c>
      <c r="D925" s="26"/>
      <c r="O925" s="150">
        <f t="shared" si="16"/>
        <v>888.25999999998021</v>
      </c>
    </row>
    <row r="926" spans="2:15" ht="22.05" hidden="1" customHeight="1" x14ac:dyDescent="0.2">
      <c r="B926" s="100" t="s">
        <v>45</v>
      </c>
      <c r="D926" s="26"/>
      <c r="O926" s="150">
        <f t="shared" si="16"/>
        <v>888.25999999998021</v>
      </c>
    </row>
    <row r="927" spans="2:15" ht="22.05" hidden="1" customHeight="1" x14ac:dyDescent="0.2">
      <c r="B927" s="100" t="s">
        <v>45</v>
      </c>
      <c r="D927" s="26"/>
      <c r="O927" s="150">
        <f t="shared" si="16"/>
        <v>888.25999999998021</v>
      </c>
    </row>
    <row r="928" spans="2:15" ht="22.05" hidden="1" customHeight="1" x14ac:dyDescent="0.2">
      <c r="B928" s="100" t="s">
        <v>45</v>
      </c>
      <c r="D928" s="26"/>
      <c r="O928" s="150">
        <f t="shared" si="16"/>
        <v>888.25999999998021</v>
      </c>
    </row>
    <row r="929" spans="2:15" ht="22.05" hidden="1" customHeight="1" x14ac:dyDescent="0.2">
      <c r="B929" s="100" t="s">
        <v>45</v>
      </c>
      <c r="D929" s="26"/>
      <c r="O929" s="150">
        <f t="shared" si="16"/>
        <v>888.25999999998021</v>
      </c>
    </row>
    <row r="930" spans="2:15" ht="22.05" hidden="1" customHeight="1" x14ac:dyDescent="0.2">
      <c r="B930" s="100" t="s">
        <v>45</v>
      </c>
      <c r="D930" s="26"/>
      <c r="O930" s="150">
        <f t="shared" si="16"/>
        <v>888.25999999998021</v>
      </c>
    </row>
    <row r="931" spans="2:15" ht="22.05" hidden="1" customHeight="1" x14ac:dyDescent="0.2">
      <c r="B931" s="100" t="s">
        <v>45</v>
      </c>
      <c r="D931" s="26"/>
      <c r="O931" s="150">
        <f t="shared" si="16"/>
        <v>888.25999999998021</v>
      </c>
    </row>
    <row r="932" spans="2:15" ht="22.05" hidden="1" customHeight="1" x14ac:dyDescent="0.2">
      <c r="B932" s="100" t="s">
        <v>45</v>
      </c>
      <c r="D932" s="26"/>
      <c r="O932" s="150">
        <f t="shared" si="16"/>
        <v>888.25999999998021</v>
      </c>
    </row>
    <row r="933" spans="2:15" ht="22.05" hidden="1" customHeight="1" x14ac:dyDescent="0.2">
      <c r="B933" s="100" t="s">
        <v>45</v>
      </c>
      <c r="D933" s="26"/>
      <c r="O933" s="150">
        <f t="shared" si="16"/>
        <v>888.25999999998021</v>
      </c>
    </row>
    <row r="934" spans="2:15" ht="22.05" hidden="1" customHeight="1" x14ac:dyDescent="0.2">
      <c r="B934" s="100" t="s">
        <v>45</v>
      </c>
      <c r="D934" s="26"/>
      <c r="O934" s="150">
        <f t="shared" si="16"/>
        <v>888.25999999998021</v>
      </c>
    </row>
    <row r="935" spans="2:15" ht="22.05" hidden="1" customHeight="1" x14ac:dyDescent="0.2">
      <c r="B935" s="100" t="s">
        <v>45</v>
      </c>
      <c r="D935" s="26"/>
      <c r="O935" s="150">
        <f t="shared" si="16"/>
        <v>888.25999999998021</v>
      </c>
    </row>
    <row r="936" spans="2:15" ht="22.05" hidden="1" customHeight="1" x14ac:dyDescent="0.2">
      <c r="B936" s="100" t="s">
        <v>45</v>
      </c>
      <c r="D936" s="26"/>
      <c r="O936" s="150">
        <f t="shared" si="16"/>
        <v>888.25999999998021</v>
      </c>
    </row>
    <row r="937" spans="2:15" ht="22.05" hidden="1" customHeight="1" x14ac:dyDescent="0.2">
      <c r="B937" s="100" t="s">
        <v>45</v>
      </c>
      <c r="D937" s="26"/>
      <c r="O937" s="150">
        <f t="shared" si="16"/>
        <v>888.25999999998021</v>
      </c>
    </row>
    <row r="938" spans="2:15" ht="22.05" hidden="1" customHeight="1" x14ac:dyDescent="0.2">
      <c r="B938" s="100" t="s">
        <v>45</v>
      </c>
      <c r="D938" s="26"/>
      <c r="O938" s="150">
        <f t="shared" si="16"/>
        <v>888.25999999998021</v>
      </c>
    </row>
    <row r="939" spans="2:15" ht="22.05" hidden="1" customHeight="1" x14ac:dyDescent="0.2">
      <c r="B939" s="100" t="s">
        <v>45</v>
      </c>
      <c r="D939" s="26"/>
      <c r="O939" s="150">
        <f t="shared" si="16"/>
        <v>888.25999999998021</v>
      </c>
    </row>
    <row r="940" spans="2:15" ht="22.05" hidden="1" customHeight="1" x14ac:dyDescent="0.2">
      <c r="B940" s="100" t="s">
        <v>45</v>
      </c>
      <c r="D940" s="26"/>
      <c r="O940" s="150">
        <f t="shared" si="16"/>
        <v>888.25999999998021</v>
      </c>
    </row>
    <row r="941" spans="2:15" ht="22.05" hidden="1" customHeight="1" x14ac:dyDescent="0.2">
      <c r="B941" s="100" t="s">
        <v>45</v>
      </c>
      <c r="D941" s="26"/>
      <c r="O941" s="150">
        <f t="shared" si="16"/>
        <v>888.25999999998021</v>
      </c>
    </row>
    <row r="942" spans="2:15" ht="22.05" hidden="1" customHeight="1" x14ac:dyDescent="0.2">
      <c r="B942" s="100" t="s">
        <v>45</v>
      </c>
      <c r="D942" s="26"/>
      <c r="O942" s="150">
        <f t="shared" si="16"/>
        <v>888.25999999998021</v>
      </c>
    </row>
    <row r="943" spans="2:15" ht="22.05" hidden="1" customHeight="1" x14ac:dyDescent="0.2">
      <c r="B943" s="100" t="s">
        <v>45</v>
      </c>
      <c r="D943" s="26"/>
      <c r="O943" s="150">
        <f t="shared" si="16"/>
        <v>888.25999999998021</v>
      </c>
    </row>
    <row r="944" spans="2:15" ht="22.05" hidden="1" customHeight="1" x14ac:dyDescent="0.2">
      <c r="B944" s="100" t="s">
        <v>45</v>
      </c>
      <c r="D944" s="26"/>
      <c r="O944" s="150">
        <f t="shared" si="16"/>
        <v>888.25999999998021</v>
      </c>
    </row>
    <row r="945" spans="2:15" ht="22.05" hidden="1" customHeight="1" x14ac:dyDescent="0.2">
      <c r="B945" s="100" t="s">
        <v>45</v>
      </c>
      <c r="D945" s="26"/>
      <c r="O945" s="150">
        <f t="shared" si="16"/>
        <v>888.25999999998021</v>
      </c>
    </row>
    <row r="946" spans="2:15" ht="22.05" hidden="1" customHeight="1" x14ac:dyDescent="0.2">
      <c r="B946" s="100" t="s">
        <v>45</v>
      </c>
      <c r="D946" s="26"/>
      <c r="O946" s="150">
        <f t="shared" si="16"/>
        <v>888.25999999998021</v>
      </c>
    </row>
    <row r="947" spans="2:15" ht="22.05" hidden="1" customHeight="1" x14ac:dyDescent="0.2">
      <c r="B947" s="100" t="s">
        <v>45</v>
      </c>
      <c r="D947" s="26"/>
      <c r="O947" s="150">
        <f t="shared" si="16"/>
        <v>888.25999999998021</v>
      </c>
    </row>
    <row r="948" spans="2:15" ht="22.05" hidden="1" customHeight="1" x14ac:dyDescent="0.2">
      <c r="B948" s="100" t="s">
        <v>45</v>
      </c>
      <c r="D948" s="26"/>
      <c r="O948" s="150">
        <f t="shared" si="16"/>
        <v>888.25999999998021</v>
      </c>
    </row>
    <row r="949" spans="2:15" ht="22.05" hidden="1" customHeight="1" x14ac:dyDescent="0.2">
      <c r="B949" s="100" t="s">
        <v>45</v>
      </c>
      <c r="D949" s="26"/>
      <c r="O949" s="150">
        <f t="shared" si="16"/>
        <v>888.25999999998021</v>
      </c>
    </row>
    <row r="950" spans="2:15" ht="22.05" hidden="1" customHeight="1" x14ac:dyDescent="0.2">
      <c r="B950" s="100" t="s">
        <v>45</v>
      </c>
      <c r="D950" s="26"/>
      <c r="O950" s="150">
        <f t="shared" si="16"/>
        <v>888.25999999998021</v>
      </c>
    </row>
    <row r="951" spans="2:15" ht="22.05" hidden="1" customHeight="1" x14ac:dyDescent="0.2">
      <c r="B951" s="100" t="s">
        <v>45</v>
      </c>
      <c r="D951" s="26"/>
      <c r="O951" s="150">
        <f t="shared" si="16"/>
        <v>888.25999999998021</v>
      </c>
    </row>
    <row r="952" spans="2:15" ht="22.05" hidden="1" customHeight="1" x14ac:dyDescent="0.2">
      <c r="B952" s="100" t="s">
        <v>45</v>
      </c>
      <c r="D952" s="26"/>
      <c r="O952" s="150">
        <f t="shared" si="16"/>
        <v>888.25999999998021</v>
      </c>
    </row>
    <row r="953" spans="2:15" ht="22.05" hidden="1" customHeight="1" x14ac:dyDescent="0.2">
      <c r="B953" s="100" t="s">
        <v>45</v>
      </c>
      <c r="D953" s="26"/>
      <c r="O953" s="150">
        <f t="shared" si="16"/>
        <v>888.25999999998021</v>
      </c>
    </row>
    <row r="954" spans="2:15" ht="22.05" hidden="1" customHeight="1" x14ac:dyDescent="0.2">
      <c r="B954" s="100" t="s">
        <v>45</v>
      </c>
      <c r="D954" s="26"/>
      <c r="O954" s="150">
        <f t="shared" si="16"/>
        <v>888.25999999998021</v>
      </c>
    </row>
    <row r="955" spans="2:15" ht="22.05" hidden="1" customHeight="1" x14ac:dyDescent="0.2">
      <c r="B955" s="100" t="s">
        <v>45</v>
      </c>
      <c r="D955" s="26"/>
      <c r="O955" s="150">
        <f t="shared" si="16"/>
        <v>888.25999999998021</v>
      </c>
    </row>
    <row r="956" spans="2:15" ht="22.05" hidden="1" customHeight="1" x14ac:dyDescent="0.2">
      <c r="B956" s="100" t="s">
        <v>45</v>
      </c>
      <c r="D956" s="26"/>
      <c r="O956" s="150">
        <f t="shared" si="16"/>
        <v>888.25999999998021</v>
      </c>
    </row>
    <row r="957" spans="2:15" ht="22.05" hidden="1" customHeight="1" x14ac:dyDescent="0.2">
      <c r="B957" s="100" t="s">
        <v>45</v>
      </c>
      <c r="D957" s="26"/>
      <c r="O957" s="150">
        <f t="shared" si="16"/>
        <v>888.25999999998021</v>
      </c>
    </row>
    <row r="958" spans="2:15" ht="22.05" hidden="1" customHeight="1" x14ac:dyDescent="0.2">
      <c r="B958" s="100" t="s">
        <v>45</v>
      </c>
      <c r="D958" s="26"/>
      <c r="O958" s="150">
        <f t="shared" si="16"/>
        <v>888.25999999998021</v>
      </c>
    </row>
    <row r="959" spans="2:15" ht="22.05" hidden="1" customHeight="1" x14ac:dyDescent="0.2">
      <c r="B959" s="100" t="s">
        <v>45</v>
      </c>
      <c r="D959" s="26"/>
      <c r="O959" s="150">
        <f t="shared" si="16"/>
        <v>888.25999999998021</v>
      </c>
    </row>
    <row r="960" spans="2:15" ht="22.05" hidden="1" customHeight="1" x14ac:dyDescent="0.2">
      <c r="B960" s="100" t="s">
        <v>45</v>
      </c>
      <c r="D960" s="26"/>
      <c r="O960" s="150">
        <f t="shared" si="16"/>
        <v>888.25999999998021</v>
      </c>
    </row>
    <row r="961" spans="2:15" ht="22.05" hidden="1" customHeight="1" x14ac:dyDescent="0.2">
      <c r="B961" s="100" t="s">
        <v>45</v>
      </c>
      <c r="D961" s="26"/>
      <c r="O961" s="150">
        <f t="shared" si="16"/>
        <v>888.25999999998021</v>
      </c>
    </row>
    <row r="962" spans="2:15" ht="22.05" hidden="1" customHeight="1" x14ac:dyDescent="0.2">
      <c r="B962" s="100" t="s">
        <v>45</v>
      </c>
      <c r="D962" s="26"/>
      <c r="O962" s="150">
        <f t="shared" si="16"/>
        <v>888.25999999998021</v>
      </c>
    </row>
    <row r="963" spans="2:15" ht="22.05" hidden="1" customHeight="1" x14ac:dyDescent="0.2">
      <c r="B963" s="100" t="s">
        <v>45</v>
      </c>
      <c r="D963" s="26"/>
      <c r="O963" s="150">
        <f t="shared" si="16"/>
        <v>888.25999999998021</v>
      </c>
    </row>
    <row r="964" spans="2:15" ht="22.05" hidden="1" customHeight="1" x14ac:dyDescent="0.2">
      <c r="B964" s="100" t="s">
        <v>45</v>
      </c>
      <c r="D964" s="26"/>
      <c r="O964" s="150">
        <f t="shared" si="16"/>
        <v>888.25999999998021</v>
      </c>
    </row>
    <row r="965" spans="2:15" ht="22.05" hidden="1" customHeight="1" x14ac:dyDescent="0.2">
      <c r="B965" s="100" t="s">
        <v>45</v>
      </c>
      <c r="D965" s="26"/>
      <c r="O965" s="150">
        <f t="shared" si="16"/>
        <v>888.25999999998021</v>
      </c>
    </row>
    <row r="966" spans="2:15" ht="22.05" hidden="1" customHeight="1" x14ac:dyDescent="0.2">
      <c r="B966" s="100" t="s">
        <v>45</v>
      </c>
      <c r="D966" s="26"/>
      <c r="O966" s="150">
        <f t="shared" si="16"/>
        <v>888.25999999998021</v>
      </c>
    </row>
    <row r="967" spans="2:15" ht="22.05" hidden="1" customHeight="1" x14ac:dyDescent="0.2">
      <c r="B967" s="100" t="s">
        <v>45</v>
      </c>
      <c r="D967" s="26"/>
      <c r="O967" s="150">
        <f t="shared" si="16"/>
        <v>888.25999999998021</v>
      </c>
    </row>
    <row r="968" spans="2:15" ht="22.05" hidden="1" customHeight="1" x14ac:dyDescent="0.2">
      <c r="B968" s="100" t="s">
        <v>45</v>
      </c>
      <c r="D968" s="26"/>
      <c r="O968" s="150">
        <f t="shared" si="16"/>
        <v>888.25999999998021</v>
      </c>
    </row>
    <row r="969" spans="2:15" ht="22.05" hidden="1" customHeight="1" x14ac:dyDescent="0.2">
      <c r="B969" s="100" t="s">
        <v>45</v>
      </c>
      <c r="D969" s="26"/>
      <c r="O969" s="150">
        <f t="shared" si="16"/>
        <v>888.25999999998021</v>
      </c>
    </row>
    <row r="970" spans="2:15" ht="22.05" hidden="1" customHeight="1" x14ac:dyDescent="0.2">
      <c r="B970" s="100" t="s">
        <v>45</v>
      </c>
      <c r="D970" s="26"/>
      <c r="O970" s="150">
        <f t="shared" si="16"/>
        <v>888.25999999998021</v>
      </c>
    </row>
    <row r="971" spans="2:15" ht="22.05" hidden="1" customHeight="1" x14ac:dyDescent="0.2">
      <c r="B971" s="100" t="s">
        <v>45</v>
      </c>
      <c r="D971" s="26"/>
      <c r="O971" s="150">
        <f t="shared" si="16"/>
        <v>888.25999999998021</v>
      </c>
    </row>
    <row r="972" spans="2:15" ht="22.05" hidden="1" customHeight="1" x14ac:dyDescent="0.2">
      <c r="B972" s="100" t="s">
        <v>45</v>
      </c>
      <c r="D972" s="26"/>
      <c r="O972" s="150">
        <f t="shared" si="16"/>
        <v>888.25999999998021</v>
      </c>
    </row>
    <row r="973" spans="2:15" ht="22.05" hidden="1" customHeight="1" x14ac:dyDescent="0.2">
      <c r="B973" s="100" t="s">
        <v>45</v>
      </c>
      <c r="D973" s="26"/>
      <c r="O973" s="150">
        <f t="shared" si="16"/>
        <v>888.25999999998021</v>
      </c>
    </row>
    <row r="974" spans="2:15" ht="22.05" hidden="1" customHeight="1" x14ac:dyDescent="0.2">
      <c r="B974" s="100" t="s">
        <v>45</v>
      </c>
      <c r="D974" s="26"/>
      <c r="O974" s="150">
        <f t="shared" si="16"/>
        <v>888.25999999998021</v>
      </c>
    </row>
    <row r="975" spans="2:15" ht="22.05" hidden="1" customHeight="1" x14ac:dyDescent="0.2">
      <c r="B975" s="100" t="s">
        <v>45</v>
      </c>
      <c r="D975" s="26"/>
      <c r="O975" s="150">
        <f t="shared" si="16"/>
        <v>888.25999999998021</v>
      </c>
    </row>
    <row r="976" spans="2:15" ht="22.05" hidden="1" customHeight="1" x14ac:dyDescent="0.2">
      <c r="B976" s="100" t="s">
        <v>45</v>
      </c>
      <c r="D976" s="26"/>
      <c r="O976" s="150">
        <f t="shared" si="16"/>
        <v>888.25999999998021</v>
      </c>
    </row>
    <row r="977" spans="2:15" ht="22.05" hidden="1" customHeight="1" x14ac:dyDescent="0.2">
      <c r="B977" s="100" t="s">
        <v>45</v>
      </c>
      <c r="D977" s="26"/>
      <c r="O977" s="150">
        <f t="shared" si="16"/>
        <v>888.25999999998021</v>
      </c>
    </row>
    <row r="978" spans="2:15" ht="22.05" hidden="1" customHeight="1" x14ac:dyDescent="0.2">
      <c r="B978" s="100" t="s">
        <v>45</v>
      </c>
      <c r="D978" s="26"/>
      <c r="O978" s="150">
        <f t="shared" si="16"/>
        <v>888.25999999998021</v>
      </c>
    </row>
    <row r="979" spans="2:15" ht="22.05" hidden="1" customHeight="1" x14ac:dyDescent="0.2">
      <c r="B979" s="100" t="s">
        <v>45</v>
      </c>
      <c r="D979" s="26"/>
      <c r="O979" s="150">
        <f t="shared" si="16"/>
        <v>888.25999999998021</v>
      </c>
    </row>
    <row r="980" spans="2:15" ht="22.05" hidden="1" customHeight="1" x14ac:dyDescent="0.2">
      <c r="B980" s="100" t="s">
        <v>45</v>
      </c>
      <c r="D980" s="26"/>
      <c r="O980" s="150">
        <f t="shared" si="16"/>
        <v>888.25999999998021</v>
      </c>
    </row>
    <row r="981" spans="2:15" ht="22.05" hidden="1" customHeight="1" x14ac:dyDescent="0.2">
      <c r="B981" s="100" t="s">
        <v>45</v>
      </c>
      <c r="D981" s="26"/>
      <c r="O981" s="150">
        <f t="shared" si="16"/>
        <v>888.25999999998021</v>
      </c>
    </row>
    <row r="982" spans="2:15" ht="22.05" hidden="1" customHeight="1" x14ac:dyDescent="0.2">
      <c r="B982" s="100" t="s">
        <v>45</v>
      </c>
      <c r="D982" s="26"/>
      <c r="O982" s="150">
        <f t="shared" si="16"/>
        <v>888.25999999998021</v>
      </c>
    </row>
    <row r="983" spans="2:15" ht="22.05" hidden="1" customHeight="1" x14ac:dyDescent="0.2">
      <c r="B983" s="100" t="s">
        <v>45</v>
      </c>
      <c r="D983" s="26"/>
      <c r="O983" s="150">
        <f t="shared" si="16"/>
        <v>888.25999999998021</v>
      </c>
    </row>
    <row r="984" spans="2:15" ht="22.05" hidden="1" customHeight="1" x14ac:dyDescent="0.2">
      <c r="B984" s="100" t="s">
        <v>45</v>
      </c>
      <c r="D984" s="26"/>
      <c r="O984" s="150">
        <f t="shared" si="16"/>
        <v>888.25999999998021</v>
      </c>
    </row>
    <row r="985" spans="2:15" ht="22.05" hidden="1" customHeight="1" x14ac:dyDescent="0.2">
      <c r="B985" s="100" t="s">
        <v>45</v>
      </c>
      <c r="D985" s="26"/>
      <c r="O985" s="150">
        <f t="shared" si="16"/>
        <v>888.25999999998021</v>
      </c>
    </row>
    <row r="986" spans="2:15" ht="22.05" hidden="1" customHeight="1" x14ac:dyDescent="0.2">
      <c r="B986" s="100" t="s">
        <v>45</v>
      </c>
      <c r="D986" s="26"/>
      <c r="O986" s="150">
        <f t="shared" si="16"/>
        <v>888.25999999998021</v>
      </c>
    </row>
    <row r="987" spans="2:15" ht="22.05" hidden="1" customHeight="1" x14ac:dyDescent="0.2">
      <c r="B987" s="100" t="s">
        <v>45</v>
      </c>
      <c r="D987" s="26"/>
      <c r="O987" s="150">
        <f t="shared" si="16"/>
        <v>888.25999999998021</v>
      </c>
    </row>
    <row r="988" spans="2:15" ht="22.05" hidden="1" customHeight="1" x14ac:dyDescent="0.2">
      <c r="B988" s="100" t="s">
        <v>45</v>
      </c>
      <c r="D988" s="26"/>
      <c r="O988" s="150">
        <f t="shared" ref="O988:O1015" si="17">O987+M988-N988</f>
        <v>888.25999999998021</v>
      </c>
    </row>
    <row r="989" spans="2:15" ht="22.05" hidden="1" customHeight="1" x14ac:dyDescent="0.2">
      <c r="B989" s="100" t="s">
        <v>45</v>
      </c>
      <c r="D989" s="26"/>
      <c r="O989" s="150">
        <f t="shared" si="17"/>
        <v>888.25999999998021</v>
      </c>
    </row>
    <row r="990" spans="2:15" ht="22.05" hidden="1" customHeight="1" x14ac:dyDescent="0.2">
      <c r="B990" s="100" t="s">
        <v>45</v>
      </c>
      <c r="D990" s="26"/>
      <c r="O990" s="150">
        <f t="shared" si="17"/>
        <v>888.25999999998021</v>
      </c>
    </row>
    <row r="991" spans="2:15" ht="22.05" hidden="1" customHeight="1" x14ac:dyDescent="0.2">
      <c r="B991" s="100" t="s">
        <v>45</v>
      </c>
      <c r="D991" s="26"/>
      <c r="O991" s="150">
        <f t="shared" si="17"/>
        <v>888.25999999998021</v>
      </c>
    </row>
    <row r="992" spans="2:15" ht="22.05" hidden="1" customHeight="1" x14ac:dyDescent="0.2">
      <c r="B992" s="100" t="s">
        <v>45</v>
      </c>
      <c r="D992" s="26"/>
      <c r="O992" s="150">
        <f t="shared" si="17"/>
        <v>888.25999999998021</v>
      </c>
    </row>
    <row r="993" spans="2:15" ht="22.05" hidden="1" customHeight="1" x14ac:dyDescent="0.2">
      <c r="B993" s="100" t="s">
        <v>45</v>
      </c>
      <c r="D993" s="26"/>
      <c r="O993" s="150">
        <f t="shared" si="17"/>
        <v>888.25999999998021</v>
      </c>
    </row>
    <row r="994" spans="2:15" ht="22.05" hidden="1" customHeight="1" x14ac:dyDescent="0.2">
      <c r="B994" s="100" t="s">
        <v>45</v>
      </c>
      <c r="D994" s="26"/>
      <c r="O994" s="150">
        <f t="shared" si="17"/>
        <v>888.25999999998021</v>
      </c>
    </row>
    <row r="995" spans="2:15" ht="22.05" hidden="1" customHeight="1" x14ac:dyDescent="0.2">
      <c r="B995" s="100" t="s">
        <v>45</v>
      </c>
      <c r="D995" s="26"/>
      <c r="O995" s="150">
        <f t="shared" si="17"/>
        <v>888.25999999998021</v>
      </c>
    </row>
    <row r="996" spans="2:15" ht="22.05" hidden="1" customHeight="1" x14ac:dyDescent="0.2">
      <c r="B996" s="100" t="s">
        <v>45</v>
      </c>
      <c r="D996" s="26"/>
      <c r="O996" s="150">
        <f t="shared" si="17"/>
        <v>888.25999999998021</v>
      </c>
    </row>
    <row r="997" spans="2:15" ht="22.05" hidden="1" customHeight="1" x14ac:dyDescent="0.2">
      <c r="B997" s="100" t="s">
        <v>45</v>
      </c>
      <c r="D997" s="26"/>
      <c r="O997" s="150">
        <f t="shared" si="17"/>
        <v>888.25999999998021</v>
      </c>
    </row>
    <row r="998" spans="2:15" ht="22.05" hidden="1" customHeight="1" x14ac:dyDescent="0.2">
      <c r="B998" s="100" t="s">
        <v>45</v>
      </c>
      <c r="D998" s="26"/>
      <c r="O998" s="150">
        <f t="shared" si="17"/>
        <v>888.25999999998021</v>
      </c>
    </row>
    <row r="999" spans="2:15" ht="22.05" hidden="1" customHeight="1" x14ac:dyDescent="0.2">
      <c r="B999" s="100" t="s">
        <v>45</v>
      </c>
      <c r="D999" s="26"/>
      <c r="O999" s="150">
        <f t="shared" si="17"/>
        <v>888.25999999998021</v>
      </c>
    </row>
    <row r="1000" spans="2:15" ht="22.05" hidden="1" customHeight="1" x14ac:dyDescent="0.2">
      <c r="B1000" s="100" t="s">
        <v>45</v>
      </c>
      <c r="D1000" s="26"/>
      <c r="O1000" s="150">
        <f t="shared" si="17"/>
        <v>888.25999999998021</v>
      </c>
    </row>
    <row r="1001" spans="2:15" ht="22.05" hidden="1" customHeight="1" x14ac:dyDescent="0.2">
      <c r="B1001" s="100" t="s">
        <v>45</v>
      </c>
      <c r="D1001" s="26"/>
      <c r="O1001" s="150">
        <f t="shared" si="17"/>
        <v>888.25999999998021</v>
      </c>
    </row>
    <row r="1002" spans="2:15" ht="22.05" hidden="1" customHeight="1" x14ac:dyDescent="0.2">
      <c r="B1002" s="100" t="s">
        <v>45</v>
      </c>
      <c r="D1002" s="26"/>
      <c r="O1002" s="150">
        <f t="shared" si="17"/>
        <v>888.25999999998021</v>
      </c>
    </row>
    <row r="1003" spans="2:15" ht="22.05" hidden="1" customHeight="1" x14ac:dyDescent="0.2">
      <c r="B1003" s="100" t="s">
        <v>45</v>
      </c>
      <c r="D1003" s="26"/>
      <c r="O1003" s="150">
        <f t="shared" si="17"/>
        <v>888.25999999998021</v>
      </c>
    </row>
    <row r="1004" spans="2:15" ht="22.05" hidden="1" customHeight="1" x14ac:dyDescent="0.2">
      <c r="B1004" s="100" t="s">
        <v>45</v>
      </c>
      <c r="D1004" s="26"/>
      <c r="O1004" s="150">
        <f t="shared" si="17"/>
        <v>888.25999999998021</v>
      </c>
    </row>
    <row r="1005" spans="2:15" ht="22.05" hidden="1" customHeight="1" x14ac:dyDescent="0.2">
      <c r="B1005" s="100" t="s">
        <v>45</v>
      </c>
      <c r="D1005" s="26"/>
      <c r="O1005" s="150">
        <f t="shared" si="17"/>
        <v>888.25999999998021</v>
      </c>
    </row>
    <row r="1006" spans="2:15" ht="22.05" hidden="1" customHeight="1" x14ac:dyDescent="0.2">
      <c r="B1006" s="100" t="s">
        <v>45</v>
      </c>
      <c r="D1006" s="26"/>
      <c r="O1006" s="150">
        <f t="shared" si="17"/>
        <v>888.25999999998021</v>
      </c>
    </row>
    <row r="1007" spans="2:15" ht="22.05" hidden="1" customHeight="1" x14ac:dyDescent="0.2">
      <c r="B1007" s="100" t="s">
        <v>45</v>
      </c>
      <c r="D1007" s="26"/>
      <c r="O1007" s="150">
        <f t="shared" si="17"/>
        <v>888.25999999998021</v>
      </c>
    </row>
    <row r="1008" spans="2:15" ht="22.05" hidden="1" customHeight="1" x14ac:dyDescent="0.2">
      <c r="B1008" s="100" t="s">
        <v>45</v>
      </c>
      <c r="D1008" s="26"/>
      <c r="O1008" s="150">
        <f t="shared" si="17"/>
        <v>888.25999999998021</v>
      </c>
    </row>
    <row r="1009" spans="2:15" ht="22.05" hidden="1" customHeight="1" x14ac:dyDescent="0.2">
      <c r="B1009" s="100" t="s">
        <v>45</v>
      </c>
      <c r="D1009" s="26"/>
      <c r="O1009" s="150">
        <f t="shared" si="17"/>
        <v>888.25999999998021</v>
      </c>
    </row>
    <row r="1010" spans="2:15" ht="22.05" hidden="1" customHeight="1" x14ac:dyDescent="0.2">
      <c r="B1010" s="100" t="s">
        <v>45</v>
      </c>
      <c r="D1010" s="26"/>
      <c r="O1010" s="150">
        <f t="shared" si="17"/>
        <v>888.25999999998021</v>
      </c>
    </row>
    <row r="1011" spans="2:15" ht="22.05" hidden="1" customHeight="1" x14ac:dyDescent="0.2">
      <c r="B1011" s="100" t="s">
        <v>45</v>
      </c>
      <c r="D1011" s="26"/>
      <c r="O1011" s="150">
        <f t="shared" si="17"/>
        <v>888.25999999998021</v>
      </c>
    </row>
    <row r="1012" spans="2:15" ht="22.05" hidden="1" customHeight="1" x14ac:dyDescent="0.2">
      <c r="B1012" s="100" t="s">
        <v>45</v>
      </c>
      <c r="D1012" s="26"/>
      <c r="O1012" s="150">
        <f t="shared" si="17"/>
        <v>888.25999999998021</v>
      </c>
    </row>
    <row r="1013" spans="2:15" ht="22.05" hidden="1" customHeight="1" x14ac:dyDescent="0.2">
      <c r="B1013" s="100" t="s">
        <v>45</v>
      </c>
      <c r="D1013" s="26"/>
      <c r="O1013" s="150">
        <f t="shared" si="17"/>
        <v>888.25999999998021</v>
      </c>
    </row>
    <row r="1014" spans="2:15" ht="22.05" hidden="1" customHeight="1" x14ac:dyDescent="0.2">
      <c r="B1014" s="100" t="s">
        <v>45</v>
      </c>
      <c r="D1014" s="26"/>
      <c r="O1014" s="150">
        <f t="shared" si="17"/>
        <v>888.25999999998021</v>
      </c>
    </row>
    <row r="1015" spans="2:15" ht="22.05" hidden="1" customHeight="1" x14ac:dyDescent="0.2">
      <c r="B1015" s="100" t="s">
        <v>45</v>
      </c>
      <c r="D1015" s="26"/>
      <c r="O1015" s="150">
        <f t="shared" si="17"/>
        <v>888.25999999998021</v>
      </c>
    </row>
  </sheetData>
  <sheetProtection formatCells="0" formatColumns="0" formatRows="0" autoFilter="0" pivotTables="0"/>
  <autoFilter ref="A1:P1015" xr:uid="{C69A5454-55DE-4DE7-8DDD-AB6930884044}">
    <filterColumn colId="0">
      <filters>
        <dateGroupItem year="2025" month="8" dateTimeGrouping="month"/>
      </filters>
    </filterColumn>
  </autoFilter>
  <dataValidations count="7">
    <dataValidation type="list" allowBlank="1" showInputMessage="1" showErrorMessage="1" error="VERIFICA CONCEPTO EN LISTA" sqref="J931:J960 J962:J1047" xr:uid="{D85ED5CB-CE53-4BB6-B7F4-D79F4908C980}">
      <formula1>INDIRECT($I931)</formula1>
    </dataValidation>
    <dataValidation type="date" allowBlank="1" showInputMessage="1" showErrorMessage="1" sqref="A983:A1047 C983:E1047 B1016:B1047" xr:uid="{EDB2EEA9-2EF4-4284-AE3F-70F6739E2768}">
      <formula1>45292</formula1>
      <formula2>45657</formula2>
    </dataValidation>
    <dataValidation type="list" allowBlank="1" showInputMessage="1" showErrorMessage="1" sqref="J961 J1271 J2:J930" xr:uid="{4B63E04E-ADB9-4D5B-9E28-C86B398EE90F}">
      <formula1>INDIRECT($I2)</formula1>
    </dataValidation>
    <dataValidation type="list" allowBlank="1" showInputMessage="1" showErrorMessage="1" sqref="B2:B1270" xr:uid="{392AA41B-2E01-408A-9D17-55A3EB076BE4}">
      <formula1>BANCO</formula1>
    </dataValidation>
    <dataValidation type="list" allowBlank="1" showInputMessage="1" showErrorMessage="1" sqref="H2:H1047" xr:uid="{3B0C2B5A-D0AB-4B5C-8FFE-A52BC76E55E8}">
      <formula1>TIPO</formula1>
    </dataValidation>
    <dataValidation type="list" allowBlank="1" showInputMessage="1" showErrorMessage="1" sqref="F2:F1047" xr:uid="{A7833018-9343-4A20-B3D5-AF376E28F3A6}">
      <formula1>ESTADO</formula1>
    </dataValidation>
    <dataValidation type="list" allowBlank="1" showInputMessage="1" showErrorMessage="1" sqref="I2:I1262" xr:uid="{01C591E6-15C0-41D7-BE0F-FA053FA9FF84}">
      <formula1>INDIRECT($H2)</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9E628-D4FD-4A5C-A03E-49394CC86122}">
  <sheetPr>
    <tabColor rgb="FFCC99FF"/>
  </sheetPr>
  <dimension ref="A1:P1016"/>
  <sheetViews>
    <sheetView zoomScaleNormal="100" workbookViewId="0">
      <pane xSplit="1" ySplit="1" topLeftCell="H2" activePane="bottomRight" state="frozen"/>
      <selection pane="topRight" activeCell="B1" sqref="B1"/>
      <selection pane="bottomLeft" activeCell="A2" sqref="A2"/>
      <selection pane="bottomRight" activeCell="J11" sqref="J11"/>
    </sheetView>
  </sheetViews>
  <sheetFormatPr baseColWidth="10" defaultColWidth="11.44140625" defaultRowHeight="22.05" customHeight="1" x14ac:dyDescent="0.2"/>
  <cols>
    <col min="1" max="1" width="12.44140625" style="26" customWidth="1"/>
    <col min="2" max="2" width="13.6640625" style="8" bestFit="1" customWidth="1"/>
    <col min="3" max="3" width="12.44140625" style="147" customWidth="1"/>
    <col min="4" max="4" width="16.6640625" style="172" customWidth="1"/>
    <col min="5" max="5" width="33.77734375" style="147" bestFit="1" customWidth="1"/>
    <col min="6" max="6" width="18.77734375" style="93" customWidth="1"/>
    <col min="7" max="7" width="10.109375" style="28" customWidth="1"/>
    <col min="8" max="8" width="12.109375" style="28" customWidth="1"/>
    <col min="9" max="9" width="15.6640625" style="28" customWidth="1"/>
    <col min="10" max="10" width="28" style="28" customWidth="1"/>
    <col min="11" max="11" width="35.109375" style="25" customWidth="1"/>
    <col min="12" max="12" width="18" style="25" customWidth="1"/>
    <col min="13" max="13" width="15.44140625" style="24" customWidth="1"/>
    <col min="14" max="14" width="18.33203125" style="27" customWidth="1"/>
    <col min="15" max="15" width="15.6640625" style="150" customWidth="1"/>
    <col min="16" max="16" width="22.33203125" style="25" customWidth="1"/>
    <col min="17" max="16384" width="11.44140625" style="8"/>
  </cols>
  <sheetData>
    <row r="1" spans="1:16" ht="22.05" customHeight="1" x14ac:dyDescent="0.2">
      <c r="A1" s="42" t="s">
        <v>0</v>
      </c>
      <c r="B1" s="43" t="s">
        <v>6</v>
      </c>
      <c r="C1" s="155" t="s">
        <v>74</v>
      </c>
      <c r="D1" s="54" t="s">
        <v>75</v>
      </c>
      <c r="E1" s="155" t="s">
        <v>7</v>
      </c>
      <c r="F1" s="43" t="s">
        <v>76</v>
      </c>
      <c r="G1" s="44" t="s">
        <v>1</v>
      </c>
      <c r="H1" s="43" t="s">
        <v>8</v>
      </c>
      <c r="I1" s="43" t="s">
        <v>12</v>
      </c>
      <c r="J1" s="43" t="s">
        <v>10</v>
      </c>
      <c r="K1" s="44" t="s">
        <v>9</v>
      </c>
      <c r="L1" s="44" t="s">
        <v>119</v>
      </c>
      <c r="M1" s="45" t="s">
        <v>2</v>
      </c>
      <c r="N1" s="71" t="s">
        <v>3</v>
      </c>
      <c r="O1" s="244" t="s">
        <v>4</v>
      </c>
      <c r="P1" s="46" t="s">
        <v>20</v>
      </c>
    </row>
    <row r="2" spans="1:16" ht="22.05" customHeight="1" x14ac:dyDescent="0.2">
      <c r="A2" s="186">
        <v>45962</v>
      </c>
      <c r="B2" s="100" t="s">
        <v>1383</v>
      </c>
      <c r="C2" s="122"/>
      <c r="D2" s="122"/>
      <c r="E2" s="207" t="s">
        <v>23</v>
      </c>
      <c r="F2" s="20" t="s">
        <v>27</v>
      </c>
      <c r="G2" s="22"/>
      <c r="H2" s="21" t="s">
        <v>27</v>
      </c>
      <c r="I2" s="21" t="s">
        <v>27</v>
      </c>
      <c r="J2" s="21" t="s">
        <v>27</v>
      </c>
      <c r="K2" s="207"/>
      <c r="L2" s="207"/>
      <c r="M2" s="210"/>
      <c r="N2" s="188"/>
      <c r="O2" s="189">
        <v>0</v>
      </c>
    </row>
    <row r="3" spans="1:16" ht="22.05" customHeight="1" x14ac:dyDescent="0.2">
      <c r="A3" s="186">
        <v>45966</v>
      </c>
      <c r="B3" s="100" t="s">
        <v>1383</v>
      </c>
      <c r="C3" s="122"/>
      <c r="D3" s="122"/>
      <c r="E3" s="207" t="s">
        <v>8776</v>
      </c>
      <c r="F3" s="20" t="s">
        <v>79</v>
      </c>
      <c r="G3" s="22"/>
      <c r="H3" s="21" t="s">
        <v>21</v>
      </c>
      <c r="I3" s="21" t="s">
        <v>81</v>
      </c>
      <c r="J3" s="21" t="s">
        <v>33</v>
      </c>
      <c r="K3" s="207" t="s">
        <v>1918</v>
      </c>
      <c r="L3" s="207"/>
      <c r="M3" s="210">
        <v>5000</v>
      </c>
      <c r="N3" s="188"/>
      <c r="O3" s="189">
        <f>O2+M3-N3</f>
        <v>5000</v>
      </c>
    </row>
    <row r="4" spans="1:16" ht="22.05" customHeight="1" x14ac:dyDescent="0.2">
      <c r="A4" s="186">
        <v>45966</v>
      </c>
      <c r="B4" s="100" t="s">
        <v>1383</v>
      </c>
      <c r="C4" s="122"/>
      <c r="D4" s="122"/>
      <c r="E4" s="122" t="s">
        <v>8777</v>
      </c>
      <c r="F4" s="22" t="s">
        <v>77</v>
      </c>
      <c r="G4" s="41"/>
      <c r="H4" s="21" t="s">
        <v>22</v>
      </c>
      <c r="I4" s="21" t="s">
        <v>57</v>
      </c>
      <c r="J4" s="21" t="s">
        <v>85</v>
      </c>
      <c r="K4" s="58" t="s">
        <v>1918</v>
      </c>
      <c r="L4" s="49"/>
      <c r="M4" s="210"/>
      <c r="N4" s="190">
        <v>647.66</v>
      </c>
      <c r="O4" s="189">
        <f>O3+M4-N4</f>
        <v>4352.34</v>
      </c>
    </row>
    <row r="5" spans="1:16" ht="22.05" customHeight="1" x14ac:dyDescent="0.2">
      <c r="A5" s="186">
        <v>45975</v>
      </c>
      <c r="B5" s="100" t="s">
        <v>1383</v>
      </c>
      <c r="C5" s="122">
        <v>5244711156</v>
      </c>
      <c r="D5" s="122"/>
      <c r="E5" s="122" t="s">
        <v>8778</v>
      </c>
      <c r="F5" s="255" t="s">
        <v>99</v>
      </c>
      <c r="G5" s="41"/>
      <c r="H5" s="21" t="s">
        <v>21</v>
      </c>
      <c r="I5" s="21" t="s">
        <v>81</v>
      </c>
      <c r="J5" s="21" t="s">
        <v>167</v>
      </c>
      <c r="K5" s="207" t="s">
        <v>1162</v>
      </c>
      <c r="L5" s="49"/>
      <c r="M5" s="208">
        <v>967.33</v>
      </c>
      <c r="N5" s="198"/>
      <c r="O5" s="189">
        <f t="shared" ref="O5:O68" si="0">O4+M5-N5</f>
        <v>5319.67</v>
      </c>
    </row>
    <row r="6" spans="1:16" ht="22.05" customHeight="1" x14ac:dyDescent="0.2">
      <c r="A6" s="186">
        <v>45975</v>
      </c>
      <c r="B6" s="100" t="s">
        <v>1383</v>
      </c>
      <c r="C6" s="122"/>
      <c r="D6" s="122"/>
      <c r="E6" s="122" t="s">
        <v>4069</v>
      </c>
      <c r="F6" s="22" t="s">
        <v>78</v>
      </c>
      <c r="G6" s="41">
        <v>1</v>
      </c>
      <c r="H6" s="21" t="s">
        <v>22</v>
      </c>
      <c r="I6" s="21" t="s">
        <v>81</v>
      </c>
      <c r="J6" s="21" t="s">
        <v>33</v>
      </c>
      <c r="K6" s="58" t="s">
        <v>4778</v>
      </c>
      <c r="L6" s="49"/>
      <c r="M6" s="210"/>
      <c r="N6" s="195">
        <v>2000</v>
      </c>
      <c r="O6" s="189">
        <f t="shared" si="0"/>
        <v>3319.67</v>
      </c>
    </row>
    <row r="7" spans="1:16" ht="22.05" customHeight="1" x14ac:dyDescent="0.2">
      <c r="A7" s="186">
        <v>45975</v>
      </c>
      <c r="B7" s="100" t="s">
        <v>1383</v>
      </c>
      <c r="C7" s="122"/>
      <c r="D7" s="122"/>
      <c r="E7" s="122" t="s">
        <v>1914</v>
      </c>
      <c r="F7" s="22" t="s">
        <v>78</v>
      </c>
      <c r="G7" s="41">
        <v>2</v>
      </c>
      <c r="H7" s="21" t="s">
        <v>22</v>
      </c>
      <c r="I7" s="21" t="s">
        <v>56</v>
      </c>
      <c r="J7" s="21" t="s">
        <v>116</v>
      </c>
      <c r="K7" s="58" t="s">
        <v>1161</v>
      </c>
      <c r="L7" s="49"/>
      <c r="M7" s="208"/>
      <c r="N7" s="198">
        <v>464</v>
      </c>
      <c r="O7" s="189">
        <f t="shared" si="0"/>
        <v>2855.67</v>
      </c>
    </row>
    <row r="8" spans="1:16" ht="22.05" customHeight="1" x14ac:dyDescent="0.2">
      <c r="A8" s="186">
        <v>45980</v>
      </c>
      <c r="B8" s="100" t="s">
        <v>1383</v>
      </c>
      <c r="C8" s="122">
        <v>2626336513</v>
      </c>
      <c r="D8" s="122"/>
      <c r="E8" s="122" t="s">
        <v>1118</v>
      </c>
      <c r="F8" s="22" t="s">
        <v>99</v>
      </c>
      <c r="G8" s="41"/>
      <c r="H8" s="21" t="s">
        <v>21</v>
      </c>
      <c r="I8" s="21" t="s">
        <v>81</v>
      </c>
      <c r="J8" s="21" t="s">
        <v>167</v>
      </c>
      <c r="K8" s="122" t="s">
        <v>1162</v>
      </c>
      <c r="L8" s="49"/>
      <c r="M8" s="210">
        <v>300000</v>
      </c>
      <c r="N8" s="193"/>
      <c r="O8" s="189">
        <f t="shared" si="0"/>
        <v>302855.67</v>
      </c>
    </row>
    <row r="9" spans="1:16" ht="22.05" customHeight="1" x14ac:dyDescent="0.2">
      <c r="A9" s="496">
        <v>45981</v>
      </c>
      <c r="B9" s="497" t="s">
        <v>1383</v>
      </c>
      <c r="C9" s="498"/>
      <c r="D9" s="498"/>
      <c r="E9" s="498" t="s">
        <v>4069</v>
      </c>
      <c r="F9" s="499" t="s">
        <v>78</v>
      </c>
      <c r="G9" s="499">
        <v>3</v>
      </c>
      <c r="H9" s="500" t="s">
        <v>22</v>
      </c>
      <c r="I9" s="500" t="s">
        <v>81</v>
      </c>
      <c r="J9" s="500" t="s">
        <v>33</v>
      </c>
      <c r="K9" s="501" t="s">
        <v>8783</v>
      </c>
      <c r="L9" s="502"/>
      <c r="M9" s="503"/>
      <c r="N9" s="504">
        <v>300000</v>
      </c>
      <c r="O9" s="549">
        <f t="shared" si="0"/>
        <v>2855.6699999999837</v>
      </c>
      <c r="P9" s="505"/>
    </row>
    <row r="10" spans="1:16" ht="22.05" customHeight="1" x14ac:dyDescent="0.2">
      <c r="A10" s="186">
        <v>45996</v>
      </c>
      <c r="B10" s="100" t="s">
        <v>1383</v>
      </c>
      <c r="C10" s="122"/>
      <c r="D10" s="122"/>
      <c r="E10" s="122" t="s">
        <v>8779</v>
      </c>
      <c r="F10" s="22" t="s">
        <v>77</v>
      </c>
      <c r="G10" s="22"/>
      <c r="H10" s="21" t="s">
        <v>22</v>
      </c>
      <c r="I10" s="21" t="s">
        <v>57</v>
      </c>
      <c r="J10" s="21" t="s">
        <v>85</v>
      </c>
      <c r="K10" s="283" t="s">
        <v>1918</v>
      </c>
      <c r="L10" s="39"/>
      <c r="M10" s="210"/>
      <c r="N10" s="193">
        <v>647.66</v>
      </c>
      <c r="O10" s="189">
        <f t="shared" si="0"/>
        <v>2208.0099999999838</v>
      </c>
    </row>
    <row r="11" spans="1:16" ht="22.05" customHeight="1" x14ac:dyDescent="0.2">
      <c r="A11" s="186">
        <v>46003</v>
      </c>
      <c r="B11" s="100" t="s">
        <v>1383</v>
      </c>
      <c r="C11" s="122"/>
      <c r="D11" s="122"/>
      <c r="E11" s="122" t="s">
        <v>8780</v>
      </c>
      <c r="F11" s="22" t="s">
        <v>99</v>
      </c>
      <c r="G11" s="22"/>
      <c r="H11" s="21" t="s">
        <v>22</v>
      </c>
      <c r="I11" s="21" t="s">
        <v>81</v>
      </c>
      <c r="J11" s="21" t="s">
        <v>167</v>
      </c>
      <c r="K11" s="58" t="s">
        <v>1162</v>
      </c>
      <c r="L11" s="39"/>
      <c r="M11" s="210"/>
      <c r="N11" s="195">
        <v>2200</v>
      </c>
      <c r="O11" s="189">
        <f t="shared" si="0"/>
        <v>8.0099999999838474</v>
      </c>
    </row>
    <row r="12" spans="1:16" ht="22.05" customHeight="1" x14ac:dyDescent="0.2">
      <c r="A12" s="186">
        <v>46004</v>
      </c>
      <c r="B12" s="100" t="s">
        <v>1383</v>
      </c>
      <c r="C12" s="122"/>
      <c r="D12" s="122"/>
      <c r="E12" s="122" t="s">
        <v>569</v>
      </c>
      <c r="F12" s="22" t="s">
        <v>79</v>
      </c>
      <c r="G12" s="22"/>
      <c r="H12" s="21" t="s">
        <v>21</v>
      </c>
      <c r="I12" s="21" t="s">
        <v>28</v>
      </c>
      <c r="J12" s="21" t="s">
        <v>30</v>
      </c>
      <c r="K12" s="122" t="s">
        <v>8752</v>
      </c>
      <c r="L12" s="39"/>
      <c r="M12" s="210">
        <v>120000</v>
      </c>
      <c r="N12" s="193"/>
      <c r="O12" s="189">
        <f t="shared" si="0"/>
        <v>120008.00999999998</v>
      </c>
    </row>
    <row r="13" spans="1:16" ht="22.05" customHeight="1" x14ac:dyDescent="0.2">
      <c r="A13" s="186">
        <v>46007</v>
      </c>
      <c r="B13" s="100" t="s">
        <v>1383</v>
      </c>
      <c r="C13" s="122">
        <v>541454</v>
      </c>
      <c r="D13" s="122"/>
      <c r="E13" s="122" t="s">
        <v>5743</v>
      </c>
      <c r="F13" s="22" t="s">
        <v>99</v>
      </c>
      <c r="G13" s="22"/>
      <c r="H13" s="21" t="s">
        <v>21</v>
      </c>
      <c r="I13" s="21" t="s">
        <v>81</v>
      </c>
      <c r="J13" s="21" t="s">
        <v>167</v>
      </c>
      <c r="K13" s="122" t="s">
        <v>1162</v>
      </c>
      <c r="L13" s="39"/>
      <c r="M13" s="208">
        <v>3950</v>
      </c>
      <c r="N13" s="198"/>
      <c r="O13" s="189">
        <f t="shared" si="0"/>
        <v>123958.00999999998</v>
      </c>
    </row>
    <row r="14" spans="1:16" ht="22.05" customHeight="1" x14ac:dyDescent="0.2">
      <c r="A14" s="186">
        <v>46007</v>
      </c>
      <c r="B14" s="100" t="s">
        <v>1383</v>
      </c>
      <c r="C14" s="122">
        <v>551973</v>
      </c>
      <c r="D14" s="122"/>
      <c r="E14" s="122" t="s">
        <v>8781</v>
      </c>
      <c r="F14" s="22" t="s">
        <v>99</v>
      </c>
      <c r="G14" s="22"/>
      <c r="H14" s="21" t="s">
        <v>21</v>
      </c>
      <c r="I14" s="21" t="s">
        <v>81</v>
      </c>
      <c r="J14" s="21" t="s">
        <v>167</v>
      </c>
      <c r="K14" s="122" t="s">
        <v>1162</v>
      </c>
      <c r="L14" s="39"/>
      <c r="M14" s="208">
        <v>876505</v>
      </c>
      <c r="N14" s="198"/>
      <c r="O14" s="189">
        <f t="shared" si="0"/>
        <v>1000463.01</v>
      </c>
    </row>
    <row r="15" spans="1:16" ht="22.05" customHeight="1" x14ac:dyDescent="0.2">
      <c r="A15" s="186">
        <v>46008</v>
      </c>
      <c r="B15" s="100" t="s">
        <v>1383</v>
      </c>
      <c r="C15" s="122"/>
      <c r="D15" s="122"/>
      <c r="E15" s="122" t="s">
        <v>4069</v>
      </c>
      <c r="F15" s="22" t="s">
        <v>78</v>
      </c>
      <c r="G15" s="22">
        <v>4</v>
      </c>
      <c r="H15" s="21" t="s">
        <v>22</v>
      </c>
      <c r="I15" s="21" t="s">
        <v>81</v>
      </c>
      <c r="J15" s="21" t="s">
        <v>33</v>
      </c>
      <c r="K15" s="58" t="s">
        <v>4778</v>
      </c>
      <c r="L15" s="39"/>
      <c r="M15" s="210"/>
      <c r="N15" s="193">
        <v>300000</v>
      </c>
      <c r="O15" s="189">
        <f t="shared" si="0"/>
        <v>700463.01</v>
      </c>
    </row>
    <row r="16" spans="1:16" ht="22.05" customHeight="1" x14ac:dyDescent="0.2">
      <c r="A16" s="186">
        <v>46009</v>
      </c>
      <c r="B16" s="100" t="s">
        <v>1383</v>
      </c>
      <c r="C16" s="122"/>
      <c r="D16" s="122"/>
      <c r="E16" s="122" t="s">
        <v>4069</v>
      </c>
      <c r="F16" s="22" t="s">
        <v>78</v>
      </c>
      <c r="G16" s="22">
        <v>5</v>
      </c>
      <c r="H16" s="21" t="s">
        <v>22</v>
      </c>
      <c r="I16" s="21" t="s">
        <v>81</v>
      </c>
      <c r="J16" s="21" t="s">
        <v>33</v>
      </c>
      <c r="K16" s="58" t="s">
        <v>4778</v>
      </c>
      <c r="L16" s="39"/>
      <c r="M16" s="210"/>
      <c r="N16" s="193">
        <v>350000</v>
      </c>
      <c r="O16" s="189">
        <f t="shared" si="0"/>
        <v>350463.01</v>
      </c>
    </row>
    <row r="17" spans="1:16" ht="22.05" customHeight="1" x14ac:dyDescent="0.2">
      <c r="A17" s="186">
        <v>46009</v>
      </c>
      <c r="B17" s="100" t="s">
        <v>1383</v>
      </c>
      <c r="C17" s="122"/>
      <c r="D17" s="122"/>
      <c r="E17" s="122" t="s">
        <v>4069</v>
      </c>
      <c r="F17" s="22" t="s">
        <v>78</v>
      </c>
      <c r="G17" s="22">
        <v>6</v>
      </c>
      <c r="H17" s="21" t="s">
        <v>22</v>
      </c>
      <c r="I17" s="21" t="s">
        <v>81</v>
      </c>
      <c r="J17" s="21" t="s">
        <v>33</v>
      </c>
      <c r="K17" s="58" t="s">
        <v>4778</v>
      </c>
      <c r="L17" s="39"/>
      <c r="M17" s="210"/>
      <c r="N17" s="193">
        <v>350000</v>
      </c>
      <c r="O17" s="189">
        <f t="shared" si="0"/>
        <v>463.01000000000931</v>
      </c>
    </row>
    <row r="18" spans="1:16" s="25" customFormat="1" ht="22.05" customHeight="1" x14ac:dyDescent="0.2">
      <c r="A18" s="186">
        <v>46010</v>
      </c>
      <c r="B18" s="100" t="s">
        <v>1383</v>
      </c>
      <c r="C18" s="122">
        <v>4668764824</v>
      </c>
      <c r="D18" s="122"/>
      <c r="E18" s="122" t="s">
        <v>4129</v>
      </c>
      <c r="F18" s="22" t="s">
        <v>99</v>
      </c>
      <c r="G18" s="22"/>
      <c r="H18" s="21" t="s">
        <v>21</v>
      </c>
      <c r="I18" s="21" t="s">
        <v>81</v>
      </c>
      <c r="J18" s="21" t="s">
        <v>168</v>
      </c>
      <c r="K18" s="122" t="s">
        <v>1162</v>
      </c>
      <c r="L18" s="39"/>
      <c r="M18" s="210">
        <v>4147.5</v>
      </c>
      <c r="N18" s="195"/>
      <c r="O18" s="189">
        <f t="shared" si="0"/>
        <v>4610.5100000000093</v>
      </c>
    </row>
    <row r="19" spans="1:16" s="25" customFormat="1" ht="22.05" customHeight="1" x14ac:dyDescent="0.2">
      <c r="A19" s="496">
        <v>46010</v>
      </c>
      <c r="B19" s="497" t="s">
        <v>1383</v>
      </c>
      <c r="C19" s="498">
        <v>51679932</v>
      </c>
      <c r="D19" s="498"/>
      <c r="E19" s="498" t="s">
        <v>8782</v>
      </c>
      <c r="F19" s="499" t="s">
        <v>99</v>
      </c>
      <c r="G19" s="499"/>
      <c r="H19" s="500" t="s">
        <v>22</v>
      </c>
      <c r="I19" s="500" t="s">
        <v>59</v>
      </c>
      <c r="J19" s="500" t="s">
        <v>59</v>
      </c>
      <c r="K19" s="501" t="s">
        <v>635</v>
      </c>
      <c r="L19" s="502"/>
      <c r="M19" s="503"/>
      <c r="N19" s="504">
        <v>3934</v>
      </c>
      <c r="O19" s="549">
        <f t="shared" si="0"/>
        <v>676.51000000000931</v>
      </c>
      <c r="P19" s="505"/>
    </row>
    <row r="20" spans="1:16" s="25" customFormat="1" ht="22.05" customHeight="1" x14ac:dyDescent="0.2">
      <c r="A20" s="186"/>
      <c r="B20" s="100" t="s">
        <v>1383</v>
      </c>
      <c r="C20" s="122"/>
      <c r="D20" s="122"/>
      <c r="E20" s="122"/>
      <c r="F20" s="22"/>
      <c r="G20" s="22"/>
      <c r="H20" s="21"/>
      <c r="I20" s="21"/>
      <c r="J20" s="21"/>
      <c r="K20" s="122"/>
      <c r="L20" s="39"/>
      <c r="M20" s="210"/>
      <c r="N20" s="193"/>
      <c r="O20" s="189">
        <f t="shared" si="0"/>
        <v>676.51000000000931</v>
      </c>
    </row>
    <row r="21" spans="1:16" s="25" customFormat="1" ht="22.05" customHeight="1" x14ac:dyDescent="0.2">
      <c r="A21" s="186"/>
      <c r="B21" s="100" t="s">
        <v>1383</v>
      </c>
      <c r="C21" s="122"/>
      <c r="D21" s="122"/>
      <c r="E21" s="122"/>
      <c r="F21" s="22"/>
      <c r="G21" s="22"/>
      <c r="H21" s="21"/>
      <c r="I21" s="21"/>
      <c r="J21" s="21"/>
      <c r="K21" s="122"/>
      <c r="L21" s="39"/>
      <c r="M21" s="210"/>
      <c r="N21" s="192"/>
      <c r="O21" s="189">
        <f t="shared" si="0"/>
        <v>676.51000000000931</v>
      </c>
    </row>
    <row r="22" spans="1:16" s="25" customFormat="1" ht="22.05" customHeight="1" x14ac:dyDescent="0.2">
      <c r="A22" s="186"/>
      <c r="B22" s="100" t="s">
        <v>1383</v>
      </c>
      <c r="C22" s="122"/>
      <c r="D22" s="122"/>
      <c r="E22" s="122"/>
      <c r="F22" s="22"/>
      <c r="G22" s="22"/>
      <c r="H22" s="21"/>
      <c r="I22" s="21"/>
      <c r="J22" s="21"/>
      <c r="K22" s="122"/>
      <c r="L22" s="39"/>
      <c r="M22" s="208"/>
      <c r="N22" s="198"/>
      <c r="O22" s="189">
        <f t="shared" si="0"/>
        <v>676.51000000000931</v>
      </c>
    </row>
    <row r="23" spans="1:16" s="25" customFormat="1" ht="22.05" customHeight="1" x14ac:dyDescent="0.2">
      <c r="A23" s="186"/>
      <c r="B23" s="100" t="s">
        <v>1383</v>
      </c>
      <c r="C23" s="122"/>
      <c r="D23" s="122"/>
      <c r="E23" s="122"/>
      <c r="F23" s="22"/>
      <c r="G23" s="22"/>
      <c r="H23" s="21"/>
      <c r="I23" s="21"/>
      <c r="J23" s="21"/>
      <c r="K23" s="122"/>
      <c r="L23" s="39"/>
      <c r="M23" s="210"/>
      <c r="N23" s="193"/>
      <c r="O23" s="189">
        <f t="shared" si="0"/>
        <v>676.51000000000931</v>
      </c>
    </row>
    <row r="24" spans="1:16" s="25" customFormat="1" ht="22.05" customHeight="1" x14ac:dyDescent="0.2">
      <c r="A24" s="186"/>
      <c r="B24" s="100" t="s">
        <v>1383</v>
      </c>
      <c r="C24" s="122"/>
      <c r="D24" s="122"/>
      <c r="E24" s="122"/>
      <c r="F24" s="22"/>
      <c r="G24" s="22"/>
      <c r="H24" s="21"/>
      <c r="I24" s="21"/>
      <c r="J24" s="21"/>
      <c r="K24" s="122"/>
      <c r="L24" s="39"/>
      <c r="M24" s="208"/>
      <c r="N24" s="198"/>
      <c r="O24" s="189">
        <f t="shared" si="0"/>
        <v>676.51000000000931</v>
      </c>
    </row>
    <row r="25" spans="1:16" s="25" customFormat="1" ht="22.05" customHeight="1" x14ac:dyDescent="0.2">
      <c r="A25" s="186"/>
      <c r="B25" s="100" t="s">
        <v>1383</v>
      </c>
      <c r="C25" s="122"/>
      <c r="D25" s="122"/>
      <c r="E25" s="122"/>
      <c r="F25" s="22"/>
      <c r="G25" s="22"/>
      <c r="H25" s="21"/>
      <c r="I25" s="21"/>
      <c r="J25" s="21"/>
      <c r="K25" s="122"/>
      <c r="L25" s="39"/>
      <c r="M25" s="210"/>
      <c r="N25" s="193"/>
      <c r="O25" s="189">
        <f t="shared" si="0"/>
        <v>676.51000000000931</v>
      </c>
    </row>
    <row r="26" spans="1:16" s="25" customFormat="1" ht="22.05" customHeight="1" x14ac:dyDescent="0.2">
      <c r="A26" s="186"/>
      <c r="B26" s="100" t="s">
        <v>1383</v>
      </c>
      <c r="C26" s="122"/>
      <c r="D26" s="122"/>
      <c r="E26" s="122"/>
      <c r="F26" s="22"/>
      <c r="G26" s="22"/>
      <c r="H26" s="21"/>
      <c r="I26" s="21"/>
      <c r="J26" s="21"/>
      <c r="K26" s="122"/>
      <c r="L26" s="39"/>
      <c r="M26" s="208"/>
      <c r="N26" s="198"/>
      <c r="O26" s="189">
        <f t="shared" si="0"/>
        <v>676.51000000000931</v>
      </c>
    </row>
    <row r="27" spans="1:16" s="25" customFormat="1" ht="22.05" customHeight="1" x14ac:dyDescent="0.2">
      <c r="A27" s="186"/>
      <c r="B27" s="100" t="s">
        <v>1383</v>
      </c>
      <c r="C27" s="122"/>
      <c r="D27" s="122"/>
      <c r="E27" s="122"/>
      <c r="F27" s="22"/>
      <c r="G27" s="22"/>
      <c r="H27" s="21"/>
      <c r="I27" s="21"/>
      <c r="J27" s="21"/>
      <c r="K27" s="122"/>
      <c r="L27" s="39"/>
      <c r="M27" s="208"/>
      <c r="N27" s="198"/>
      <c r="O27" s="189">
        <f t="shared" si="0"/>
        <v>676.51000000000931</v>
      </c>
    </row>
    <row r="28" spans="1:16" s="25" customFormat="1" ht="22.05" customHeight="1" x14ac:dyDescent="0.2">
      <c r="A28" s="186"/>
      <c r="B28" s="100" t="s">
        <v>1383</v>
      </c>
      <c r="C28" s="122"/>
      <c r="D28" s="122"/>
      <c r="E28" s="122"/>
      <c r="F28" s="22"/>
      <c r="G28" s="22"/>
      <c r="H28" s="21"/>
      <c r="I28" s="21"/>
      <c r="J28" s="21"/>
      <c r="K28" s="122"/>
      <c r="L28" s="39"/>
      <c r="M28" s="208"/>
      <c r="N28" s="198"/>
      <c r="O28" s="189">
        <f t="shared" si="0"/>
        <v>676.51000000000931</v>
      </c>
    </row>
    <row r="29" spans="1:16" s="25" customFormat="1" ht="22.05" customHeight="1" x14ac:dyDescent="0.2">
      <c r="A29" s="186"/>
      <c r="B29" s="100" t="s">
        <v>1383</v>
      </c>
      <c r="C29" s="122"/>
      <c r="D29" s="122"/>
      <c r="E29" s="122"/>
      <c r="F29" s="22"/>
      <c r="G29" s="22"/>
      <c r="H29" s="21"/>
      <c r="I29" s="21"/>
      <c r="J29" s="21"/>
      <c r="K29" s="122"/>
      <c r="L29" s="39"/>
      <c r="M29" s="210"/>
      <c r="N29" s="193"/>
      <c r="O29" s="189">
        <f t="shared" si="0"/>
        <v>676.51000000000931</v>
      </c>
    </row>
    <row r="30" spans="1:16" s="25" customFormat="1" ht="22.05" customHeight="1" x14ac:dyDescent="0.2">
      <c r="A30" s="186"/>
      <c r="B30" s="100" t="s">
        <v>1383</v>
      </c>
      <c r="C30" s="122"/>
      <c r="D30" s="122"/>
      <c r="E30" s="122"/>
      <c r="F30" s="22"/>
      <c r="G30" s="22"/>
      <c r="H30" s="21"/>
      <c r="I30" s="21"/>
      <c r="J30" s="21"/>
      <c r="K30" s="122"/>
      <c r="L30" s="39"/>
      <c r="M30" s="208"/>
      <c r="N30" s="198"/>
      <c r="O30" s="189">
        <f t="shared" si="0"/>
        <v>676.51000000000931</v>
      </c>
    </row>
    <row r="31" spans="1:16" s="25" customFormat="1" ht="22.05" customHeight="1" x14ac:dyDescent="0.2">
      <c r="A31" s="186"/>
      <c r="B31" s="100" t="s">
        <v>1383</v>
      </c>
      <c r="C31" s="122"/>
      <c r="D31" s="122"/>
      <c r="E31" s="122"/>
      <c r="F31" s="22"/>
      <c r="G31" s="22"/>
      <c r="H31" s="21"/>
      <c r="I31" s="21"/>
      <c r="J31" s="21"/>
      <c r="K31" s="122"/>
      <c r="L31" s="39"/>
      <c r="M31" s="210"/>
      <c r="N31" s="193"/>
      <c r="O31" s="189">
        <f t="shared" si="0"/>
        <v>676.51000000000931</v>
      </c>
    </row>
    <row r="32" spans="1:16" s="25" customFormat="1" ht="22.05" customHeight="1" x14ac:dyDescent="0.2">
      <c r="A32" s="186"/>
      <c r="B32" s="100" t="s">
        <v>1383</v>
      </c>
      <c r="C32" s="122"/>
      <c r="D32" s="122"/>
      <c r="E32" s="122"/>
      <c r="F32" s="22"/>
      <c r="G32" s="22"/>
      <c r="H32" s="21"/>
      <c r="I32" s="21"/>
      <c r="J32" s="21"/>
      <c r="K32" s="122"/>
      <c r="L32" s="39"/>
      <c r="M32" s="208"/>
      <c r="N32" s="198"/>
      <c r="O32" s="189">
        <f t="shared" si="0"/>
        <v>676.51000000000931</v>
      </c>
    </row>
    <row r="33" spans="1:15" s="25" customFormat="1" ht="22.05" customHeight="1" x14ac:dyDescent="0.2">
      <c r="A33" s="186"/>
      <c r="B33" s="100" t="s">
        <v>1383</v>
      </c>
      <c r="C33" s="122"/>
      <c r="D33" s="122"/>
      <c r="E33" s="122"/>
      <c r="F33" s="22"/>
      <c r="G33" s="22"/>
      <c r="H33" s="21"/>
      <c r="I33" s="21"/>
      <c r="J33" s="21"/>
      <c r="K33" s="122"/>
      <c r="L33" s="39"/>
      <c r="M33" s="208"/>
      <c r="N33" s="198"/>
      <c r="O33" s="189">
        <f t="shared" si="0"/>
        <v>676.51000000000931</v>
      </c>
    </row>
    <row r="34" spans="1:15" s="25" customFormat="1" ht="22.05" customHeight="1" x14ac:dyDescent="0.2">
      <c r="A34" s="186"/>
      <c r="B34" s="100" t="s">
        <v>1383</v>
      </c>
      <c r="C34" s="122"/>
      <c r="D34" s="122"/>
      <c r="E34" s="122"/>
      <c r="F34" s="22"/>
      <c r="G34" s="22"/>
      <c r="H34" s="21"/>
      <c r="I34" s="21"/>
      <c r="J34" s="21"/>
      <c r="K34" s="122"/>
      <c r="L34" s="39"/>
      <c r="M34" s="208"/>
      <c r="N34" s="198"/>
      <c r="O34" s="189">
        <f t="shared" si="0"/>
        <v>676.51000000000931</v>
      </c>
    </row>
    <row r="35" spans="1:15" s="25" customFormat="1" ht="22.05" customHeight="1" x14ac:dyDescent="0.2">
      <c r="A35" s="186"/>
      <c r="B35" s="100" t="s">
        <v>1383</v>
      </c>
      <c r="C35" s="122"/>
      <c r="D35" s="122"/>
      <c r="E35" s="122"/>
      <c r="F35" s="22"/>
      <c r="G35" s="22"/>
      <c r="H35" s="21"/>
      <c r="I35" s="21"/>
      <c r="J35" s="21"/>
      <c r="K35" s="122"/>
      <c r="L35" s="39"/>
      <c r="M35" s="210"/>
      <c r="N35" s="193"/>
      <c r="O35" s="189">
        <f t="shared" si="0"/>
        <v>676.51000000000931</v>
      </c>
    </row>
    <row r="36" spans="1:15" s="25" customFormat="1" ht="22.05" customHeight="1" x14ac:dyDescent="0.2">
      <c r="A36" s="186"/>
      <c r="B36" s="100" t="s">
        <v>1383</v>
      </c>
      <c r="C36" s="122"/>
      <c r="D36" s="122"/>
      <c r="E36" s="122"/>
      <c r="F36" s="22"/>
      <c r="G36" s="22"/>
      <c r="H36" s="21"/>
      <c r="I36" s="21"/>
      <c r="J36" s="21"/>
      <c r="K36" s="122"/>
      <c r="L36" s="39"/>
      <c r="M36" s="208"/>
      <c r="N36" s="198"/>
      <c r="O36" s="189">
        <f t="shared" si="0"/>
        <v>676.51000000000931</v>
      </c>
    </row>
    <row r="37" spans="1:15" s="25" customFormat="1" ht="22.05" customHeight="1" x14ac:dyDescent="0.2">
      <c r="A37" s="186"/>
      <c r="B37" s="100" t="s">
        <v>1383</v>
      </c>
      <c r="C37" s="122"/>
      <c r="D37" s="122"/>
      <c r="E37" s="122"/>
      <c r="F37" s="22"/>
      <c r="G37" s="22"/>
      <c r="H37" s="21"/>
      <c r="I37" s="21"/>
      <c r="J37" s="21"/>
      <c r="K37" s="122"/>
      <c r="L37" s="39"/>
      <c r="M37" s="210"/>
      <c r="N37" s="195"/>
      <c r="O37" s="189">
        <f t="shared" si="0"/>
        <v>676.51000000000931</v>
      </c>
    </row>
    <row r="38" spans="1:15" s="25" customFormat="1" ht="22.05" customHeight="1" x14ac:dyDescent="0.2">
      <c r="A38" s="186"/>
      <c r="B38" s="100" t="s">
        <v>1383</v>
      </c>
      <c r="C38" s="122"/>
      <c r="D38" s="122"/>
      <c r="E38" s="122"/>
      <c r="F38" s="22"/>
      <c r="G38" s="22"/>
      <c r="H38" s="21"/>
      <c r="I38" s="21"/>
      <c r="J38" s="21"/>
      <c r="K38" s="122"/>
      <c r="L38" s="39"/>
      <c r="M38" s="210"/>
      <c r="N38" s="195"/>
      <c r="O38" s="189">
        <f t="shared" si="0"/>
        <v>676.51000000000931</v>
      </c>
    </row>
    <row r="39" spans="1:15" s="25" customFormat="1" ht="22.05" customHeight="1" x14ac:dyDescent="0.2">
      <c r="A39" s="186"/>
      <c r="B39" s="100" t="s">
        <v>1383</v>
      </c>
      <c r="C39" s="122"/>
      <c r="D39" s="122"/>
      <c r="E39" s="122"/>
      <c r="F39" s="22"/>
      <c r="G39" s="22"/>
      <c r="H39" s="21"/>
      <c r="I39" s="21"/>
      <c r="J39" s="21"/>
      <c r="K39" s="122"/>
      <c r="L39" s="39"/>
      <c r="M39" s="210"/>
      <c r="N39" s="193"/>
      <c r="O39" s="189">
        <f t="shared" si="0"/>
        <v>676.51000000000931</v>
      </c>
    </row>
    <row r="40" spans="1:15" s="25" customFormat="1" ht="22.05" customHeight="1" x14ac:dyDescent="0.2">
      <c r="A40" s="186"/>
      <c r="B40" s="100" t="s">
        <v>1383</v>
      </c>
      <c r="C40" s="122"/>
      <c r="D40" s="122"/>
      <c r="E40" s="122"/>
      <c r="F40" s="22"/>
      <c r="G40" s="22"/>
      <c r="H40" s="21"/>
      <c r="I40" s="21"/>
      <c r="J40" s="21"/>
      <c r="K40" s="122"/>
      <c r="L40" s="39"/>
      <c r="M40" s="210"/>
      <c r="N40" s="193"/>
      <c r="O40" s="189">
        <f t="shared" si="0"/>
        <v>676.51000000000931</v>
      </c>
    </row>
    <row r="41" spans="1:15" s="25" customFormat="1" ht="22.05" customHeight="1" x14ac:dyDescent="0.2">
      <c r="A41" s="186"/>
      <c r="B41" s="100" t="s">
        <v>1383</v>
      </c>
      <c r="C41" s="122"/>
      <c r="D41" s="122"/>
      <c r="E41" s="122"/>
      <c r="F41" s="22"/>
      <c r="G41" s="22"/>
      <c r="H41" s="21"/>
      <c r="I41" s="21"/>
      <c r="J41" s="21"/>
      <c r="K41" s="122"/>
      <c r="L41" s="39"/>
      <c r="M41" s="210"/>
      <c r="N41" s="193"/>
      <c r="O41" s="189">
        <f t="shared" si="0"/>
        <v>676.51000000000931</v>
      </c>
    </row>
    <row r="42" spans="1:15" s="25" customFormat="1" ht="22.05" customHeight="1" x14ac:dyDescent="0.2">
      <c r="A42" s="186"/>
      <c r="B42" s="100" t="s">
        <v>1383</v>
      </c>
      <c r="C42" s="122"/>
      <c r="D42" s="122"/>
      <c r="E42" s="122"/>
      <c r="F42" s="22"/>
      <c r="G42" s="22"/>
      <c r="H42" s="21"/>
      <c r="I42" s="21"/>
      <c r="J42" s="21"/>
      <c r="K42" s="122"/>
      <c r="L42" s="39"/>
      <c r="M42" s="210"/>
      <c r="N42" s="193"/>
      <c r="O42" s="189">
        <f t="shared" si="0"/>
        <v>676.51000000000931</v>
      </c>
    </row>
    <row r="43" spans="1:15" s="25" customFormat="1" ht="22.05" customHeight="1" x14ac:dyDescent="0.2">
      <c r="A43" s="186"/>
      <c r="B43" s="100" t="s">
        <v>1383</v>
      </c>
      <c r="C43" s="122"/>
      <c r="D43" s="122"/>
      <c r="E43" s="122"/>
      <c r="F43" s="22"/>
      <c r="G43" s="22"/>
      <c r="H43" s="21"/>
      <c r="I43" s="21"/>
      <c r="J43" s="21"/>
      <c r="K43" s="122"/>
      <c r="L43" s="39"/>
      <c r="M43" s="208"/>
      <c r="N43" s="198"/>
      <c r="O43" s="189">
        <f t="shared" si="0"/>
        <v>676.51000000000931</v>
      </c>
    </row>
    <row r="44" spans="1:15" s="25" customFormat="1" ht="22.05" customHeight="1" x14ac:dyDescent="0.2">
      <c r="A44" s="186"/>
      <c r="B44" s="100" t="s">
        <v>1383</v>
      </c>
      <c r="C44" s="122"/>
      <c r="D44" s="122"/>
      <c r="E44" s="122"/>
      <c r="F44" s="22"/>
      <c r="G44" s="22"/>
      <c r="H44" s="21"/>
      <c r="I44" s="21"/>
      <c r="J44" s="21"/>
      <c r="K44" s="122"/>
      <c r="L44" s="39"/>
      <c r="M44" s="210"/>
      <c r="N44" s="193"/>
      <c r="O44" s="189">
        <f t="shared" si="0"/>
        <v>676.51000000000931</v>
      </c>
    </row>
    <row r="45" spans="1:15" s="25" customFormat="1" ht="22.05" customHeight="1" x14ac:dyDescent="0.2">
      <c r="A45" s="186"/>
      <c r="B45" s="100" t="s">
        <v>1383</v>
      </c>
      <c r="C45" s="122"/>
      <c r="D45" s="122"/>
      <c r="E45" s="122"/>
      <c r="F45" s="22"/>
      <c r="G45" s="22"/>
      <c r="H45" s="21"/>
      <c r="I45" s="21"/>
      <c r="J45" s="21"/>
      <c r="K45" s="122"/>
      <c r="L45" s="39"/>
      <c r="M45" s="208"/>
      <c r="N45" s="198"/>
      <c r="O45" s="189">
        <f t="shared" si="0"/>
        <v>676.51000000000931</v>
      </c>
    </row>
    <row r="46" spans="1:15" s="25" customFormat="1" ht="22.05" customHeight="1" x14ac:dyDescent="0.2">
      <c r="A46" s="186"/>
      <c r="B46" s="100" t="s">
        <v>1383</v>
      </c>
      <c r="C46" s="122"/>
      <c r="D46" s="122"/>
      <c r="E46" s="122"/>
      <c r="F46" s="22"/>
      <c r="G46" s="22"/>
      <c r="H46" s="21"/>
      <c r="I46" s="21"/>
      <c r="J46" s="21"/>
      <c r="K46" s="122"/>
      <c r="L46" s="39"/>
      <c r="M46" s="210"/>
      <c r="N46" s="193"/>
      <c r="O46" s="189">
        <f t="shared" si="0"/>
        <v>676.51000000000931</v>
      </c>
    </row>
    <row r="47" spans="1:15" s="25" customFormat="1" ht="22.05" customHeight="1" x14ac:dyDescent="0.2">
      <c r="A47" s="186"/>
      <c r="B47" s="100" t="s">
        <v>1383</v>
      </c>
      <c r="C47" s="122"/>
      <c r="D47" s="122"/>
      <c r="E47" s="122"/>
      <c r="F47" s="22"/>
      <c r="G47" s="22"/>
      <c r="H47" s="21"/>
      <c r="I47" s="21"/>
      <c r="J47" s="21"/>
      <c r="K47" s="122"/>
      <c r="L47" s="39"/>
      <c r="M47" s="210"/>
      <c r="N47" s="193"/>
      <c r="O47" s="189">
        <f t="shared" si="0"/>
        <v>676.51000000000931</v>
      </c>
    </row>
    <row r="48" spans="1:15" s="25" customFormat="1" ht="22.05" customHeight="1" x14ac:dyDescent="0.2">
      <c r="A48" s="186"/>
      <c r="B48" s="100" t="s">
        <v>1383</v>
      </c>
      <c r="C48" s="122"/>
      <c r="D48" s="122"/>
      <c r="E48" s="122"/>
      <c r="F48" s="22"/>
      <c r="G48" s="22"/>
      <c r="H48" s="21"/>
      <c r="I48" s="21"/>
      <c r="J48" s="21"/>
      <c r="K48" s="122"/>
      <c r="L48" s="39"/>
      <c r="M48" s="210"/>
      <c r="N48" s="193"/>
      <c r="O48" s="189">
        <f t="shared" si="0"/>
        <v>676.51000000000931</v>
      </c>
    </row>
    <row r="49" spans="1:15" s="25" customFormat="1" ht="22.05" customHeight="1" x14ac:dyDescent="0.2">
      <c r="A49" s="186"/>
      <c r="B49" s="100" t="s">
        <v>1383</v>
      </c>
      <c r="C49" s="122"/>
      <c r="D49" s="122"/>
      <c r="E49" s="122"/>
      <c r="F49" s="22"/>
      <c r="G49" s="41"/>
      <c r="H49" s="21"/>
      <c r="I49" s="21"/>
      <c r="J49" s="21"/>
      <c r="K49" s="122"/>
      <c r="L49" s="49"/>
      <c r="M49" s="208"/>
      <c r="N49" s="198"/>
      <c r="O49" s="189">
        <f t="shared" si="0"/>
        <v>676.51000000000931</v>
      </c>
    </row>
    <row r="50" spans="1:15" s="25" customFormat="1" ht="22.05" customHeight="1" x14ac:dyDescent="0.2">
      <c r="A50" s="186"/>
      <c r="B50" s="100" t="s">
        <v>1383</v>
      </c>
      <c r="C50" s="122"/>
      <c r="D50" s="122"/>
      <c r="E50" s="122"/>
      <c r="F50" s="22"/>
      <c r="G50" s="41"/>
      <c r="H50" s="21"/>
      <c r="I50" s="21"/>
      <c r="J50" s="21"/>
      <c r="K50" s="122"/>
      <c r="L50" s="49"/>
      <c r="M50" s="208"/>
      <c r="N50" s="198"/>
      <c r="O50" s="189">
        <f t="shared" si="0"/>
        <v>676.51000000000931</v>
      </c>
    </row>
    <row r="51" spans="1:15" s="25" customFormat="1" ht="22.05" customHeight="1" x14ac:dyDescent="0.2">
      <c r="A51" s="186"/>
      <c r="B51" s="100" t="s">
        <v>1383</v>
      </c>
      <c r="C51" s="122"/>
      <c r="D51" s="122"/>
      <c r="E51" s="122"/>
      <c r="F51" s="22"/>
      <c r="G51" s="41"/>
      <c r="H51" s="21"/>
      <c r="I51" s="21"/>
      <c r="J51" s="21"/>
      <c r="K51" s="122"/>
      <c r="L51" s="49"/>
      <c r="M51" s="210"/>
      <c r="N51" s="193"/>
      <c r="O51" s="189">
        <f t="shared" si="0"/>
        <v>676.51000000000931</v>
      </c>
    </row>
    <row r="52" spans="1:15" s="25" customFormat="1" ht="22.05" customHeight="1" x14ac:dyDescent="0.2">
      <c r="A52" s="186"/>
      <c r="B52" s="100" t="s">
        <v>1383</v>
      </c>
      <c r="C52" s="122"/>
      <c r="D52" s="122"/>
      <c r="E52" s="122"/>
      <c r="F52" s="22"/>
      <c r="G52" s="41"/>
      <c r="H52" s="21"/>
      <c r="I52" s="21"/>
      <c r="J52" s="21"/>
      <c r="K52" s="122"/>
      <c r="L52" s="39"/>
      <c r="M52" s="210"/>
      <c r="N52" s="193"/>
      <c r="O52" s="189">
        <f t="shared" si="0"/>
        <v>676.51000000000931</v>
      </c>
    </row>
    <row r="53" spans="1:15" s="25" customFormat="1" ht="22.05" customHeight="1" x14ac:dyDescent="0.2">
      <c r="A53" s="186"/>
      <c r="B53" s="100" t="s">
        <v>1383</v>
      </c>
      <c r="C53" s="122"/>
      <c r="D53" s="123"/>
      <c r="E53" s="122"/>
      <c r="F53" s="22"/>
      <c r="G53" s="41"/>
      <c r="H53" s="21"/>
      <c r="I53" s="21"/>
      <c r="J53" s="21"/>
      <c r="K53" s="122"/>
      <c r="L53" s="39"/>
      <c r="M53" s="210"/>
      <c r="N53" s="193"/>
      <c r="O53" s="189">
        <f t="shared" si="0"/>
        <v>676.51000000000931</v>
      </c>
    </row>
    <row r="54" spans="1:15" s="25" customFormat="1" ht="22.05" customHeight="1" x14ac:dyDescent="0.2">
      <c r="A54" s="186"/>
      <c r="B54" s="100" t="s">
        <v>1383</v>
      </c>
      <c r="C54" s="122"/>
      <c r="D54" s="123"/>
      <c r="E54" s="122"/>
      <c r="F54" s="22"/>
      <c r="G54" s="41"/>
      <c r="H54" s="21"/>
      <c r="I54" s="21"/>
      <c r="J54" s="21"/>
      <c r="K54" s="122"/>
      <c r="L54" s="39"/>
      <c r="M54" s="210"/>
      <c r="N54" s="193"/>
      <c r="O54" s="189">
        <f t="shared" si="0"/>
        <v>676.51000000000931</v>
      </c>
    </row>
    <row r="55" spans="1:15" s="25" customFormat="1" ht="22.05" customHeight="1" x14ac:dyDescent="0.2">
      <c r="A55" s="186"/>
      <c r="B55" s="100" t="s">
        <v>1383</v>
      </c>
      <c r="C55" s="122"/>
      <c r="D55" s="123"/>
      <c r="E55" s="122"/>
      <c r="F55" s="22"/>
      <c r="G55" s="41"/>
      <c r="H55" s="21"/>
      <c r="I55" s="21"/>
      <c r="J55" s="21"/>
      <c r="K55" s="122"/>
      <c r="L55" s="39"/>
      <c r="M55" s="210"/>
      <c r="N55" s="193"/>
      <c r="O55" s="189">
        <f t="shared" si="0"/>
        <v>676.51000000000931</v>
      </c>
    </row>
    <row r="56" spans="1:15" s="25" customFormat="1" ht="22.05" customHeight="1" x14ac:dyDescent="0.2">
      <c r="A56" s="186"/>
      <c r="B56" s="100" t="s">
        <v>1383</v>
      </c>
      <c r="C56" s="122"/>
      <c r="D56" s="122"/>
      <c r="E56" s="122"/>
      <c r="F56" s="22"/>
      <c r="G56" s="41"/>
      <c r="H56" s="21"/>
      <c r="I56" s="21"/>
      <c r="J56" s="21"/>
      <c r="K56" s="122"/>
      <c r="L56" s="39"/>
      <c r="M56" s="210"/>
      <c r="N56" s="193"/>
      <c r="O56" s="189">
        <f t="shared" si="0"/>
        <v>676.51000000000931</v>
      </c>
    </row>
    <row r="57" spans="1:15" s="25" customFormat="1" ht="22.05" customHeight="1" x14ac:dyDescent="0.2">
      <c r="A57" s="186"/>
      <c r="B57" s="100" t="s">
        <v>1383</v>
      </c>
      <c r="C57" s="122"/>
      <c r="D57" s="122"/>
      <c r="E57" s="122"/>
      <c r="F57" s="22"/>
      <c r="G57" s="41"/>
      <c r="H57" s="21"/>
      <c r="I57" s="21"/>
      <c r="J57" s="21"/>
      <c r="K57" s="122"/>
      <c r="L57" s="39"/>
      <c r="M57" s="204"/>
      <c r="N57" s="193"/>
      <c r="O57" s="189">
        <f t="shared" si="0"/>
        <v>676.51000000000931</v>
      </c>
    </row>
    <row r="58" spans="1:15" s="25" customFormat="1" ht="22.05" customHeight="1" x14ac:dyDescent="0.2">
      <c r="A58" s="186"/>
      <c r="B58" s="100" t="s">
        <v>1383</v>
      </c>
      <c r="C58" s="122"/>
      <c r="D58" s="122"/>
      <c r="E58" s="122"/>
      <c r="F58" s="22"/>
      <c r="G58" s="41"/>
      <c r="H58" s="21"/>
      <c r="I58" s="21"/>
      <c r="J58" s="21"/>
      <c r="K58" s="122"/>
      <c r="L58" s="39"/>
      <c r="M58" s="204"/>
      <c r="N58" s="193"/>
      <c r="O58" s="189">
        <f t="shared" si="0"/>
        <v>676.51000000000931</v>
      </c>
    </row>
    <row r="59" spans="1:15" s="25" customFormat="1" ht="22.05" customHeight="1" x14ac:dyDescent="0.2">
      <c r="A59" s="186"/>
      <c r="B59" s="100" t="s">
        <v>1383</v>
      </c>
      <c r="C59" s="122"/>
      <c r="D59" s="122"/>
      <c r="E59" s="122"/>
      <c r="F59" s="22"/>
      <c r="G59" s="41"/>
      <c r="H59" s="21"/>
      <c r="I59" s="21"/>
      <c r="J59" s="21"/>
      <c r="K59" s="122"/>
      <c r="L59" s="39"/>
      <c r="M59" s="204"/>
      <c r="N59" s="193"/>
      <c r="O59" s="189">
        <f t="shared" si="0"/>
        <v>676.51000000000931</v>
      </c>
    </row>
    <row r="60" spans="1:15" s="25" customFormat="1" ht="22.05" customHeight="1" x14ac:dyDescent="0.2">
      <c r="A60" s="186"/>
      <c r="B60" s="100" t="s">
        <v>1383</v>
      </c>
      <c r="C60" s="122"/>
      <c r="D60" s="122"/>
      <c r="E60" s="122"/>
      <c r="F60" s="22"/>
      <c r="G60" s="41"/>
      <c r="H60" s="21"/>
      <c r="I60" s="21"/>
      <c r="J60" s="21"/>
      <c r="K60" s="122"/>
      <c r="L60" s="39"/>
      <c r="M60" s="210"/>
      <c r="N60" s="193"/>
      <c r="O60" s="189">
        <f t="shared" si="0"/>
        <v>676.51000000000931</v>
      </c>
    </row>
    <row r="61" spans="1:15" s="25" customFormat="1" ht="22.05" customHeight="1" x14ac:dyDescent="0.2">
      <c r="A61" s="186"/>
      <c r="B61" s="100" t="s">
        <v>1383</v>
      </c>
      <c r="C61" s="122"/>
      <c r="D61" s="122"/>
      <c r="E61" s="122"/>
      <c r="F61" s="22"/>
      <c r="G61" s="41"/>
      <c r="H61" s="21"/>
      <c r="I61" s="21"/>
      <c r="J61" s="21"/>
      <c r="K61" s="122"/>
      <c r="L61" s="39"/>
      <c r="M61" s="204"/>
      <c r="N61" s="193"/>
      <c r="O61" s="189">
        <f t="shared" si="0"/>
        <v>676.51000000000931</v>
      </c>
    </row>
    <row r="62" spans="1:15" s="25" customFormat="1" ht="22.05" customHeight="1" x14ac:dyDescent="0.2">
      <c r="A62" s="186"/>
      <c r="B62" s="100" t="s">
        <v>1383</v>
      </c>
      <c r="C62" s="122"/>
      <c r="D62" s="122"/>
      <c r="E62" s="122"/>
      <c r="F62" s="22"/>
      <c r="G62" s="41"/>
      <c r="H62" s="21"/>
      <c r="I62" s="21"/>
      <c r="J62" s="21"/>
      <c r="K62" s="122"/>
      <c r="L62" s="39"/>
      <c r="M62" s="204"/>
      <c r="N62" s="193"/>
      <c r="O62" s="189">
        <f t="shared" si="0"/>
        <v>676.51000000000931</v>
      </c>
    </row>
    <row r="63" spans="1:15" s="25" customFormat="1" ht="22.05" customHeight="1" x14ac:dyDescent="0.2">
      <c r="A63" s="186"/>
      <c r="B63" s="100" t="s">
        <v>1383</v>
      </c>
      <c r="C63" s="122"/>
      <c r="D63" s="122"/>
      <c r="E63" s="122"/>
      <c r="F63" s="22"/>
      <c r="G63" s="41"/>
      <c r="H63" s="21"/>
      <c r="I63" s="21"/>
      <c r="J63" s="21"/>
      <c r="K63" s="122"/>
      <c r="L63" s="39"/>
      <c r="M63" s="204"/>
      <c r="N63" s="193"/>
      <c r="O63" s="189">
        <f t="shared" si="0"/>
        <v>676.51000000000931</v>
      </c>
    </row>
    <row r="64" spans="1:15" s="25" customFormat="1" ht="22.05" customHeight="1" x14ac:dyDescent="0.2">
      <c r="A64" s="186"/>
      <c r="B64" s="100" t="s">
        <v>1383</v>
      </c>
      <c r="C64" s="122"/>
      <c r="D64" s="122"/>
      <c r="E64" s="122"/>
      <c r="F64" s="22"/>
      <c r="G64" s="41"/>
      <c r="H64" s="21"/>
      <c r="I64" s="21"/>
      <c r="J64" s="21"/>
      <c r="K64" s="122"/>
      <c r="L64" s="39"/>
      <c r="M64" s="204"/>
      <c r="N64" s="193"/>
      <c r="O64" s="189">
        <f t="shared" si="0"/>
        <v>676.51000000000931</v>
      </c>
    </row>
    <row r="65" spans="1:15" s="25" customFormat="1" ht="22.05" customHeight="1" x14ac:dyDescent="0.2">
      <c r="A65" s="186"/>
      <c r="B65" s="100" t="s">
        <v>1383</v>
      </c>
      <c r="C65" s="122"/>
      <c r="D65" s="122"/>
      <c r="E65" s="122"/>
      <c r="F65" s="22"/>
      <c r="G65" s="41"/>
      <c r="H65" s="21"/>
      <c r="I65" s="21"/>
      <c r="J65" s="21"/>
      <c r="K65" s="122"/>
      <c r="L65" s="39"/>
      <c r="M65" s="204"/>
      <c r="N65" s="193"/>
      <c r="O65" s="189">
        <f t="shared" si="0"/>
        <v>676.51000000000931</v>
      </c>
    </row>
    <row r="66" spans="1:15" s="25" customFormat="1" ht="22.05" customHeight="1" x14ac:dyDescent="0.2">
      <c r="A66" s="186"/>
      <c r="B66" s="100" t="s">
        <v>1383</v>
      </c>
      <c r="C66" s="122"/>
      <c r="D66" s="123"/>
      <c r="E66" s="122"/>
      <c r="F66" s="22"/>
      <c r="G66" s="41"/>
      <c r="H66" s="21"/>
      <c r="I66" s="21"/>
      <c r="J66" s="21"/>
      <c r="K66" s="122"/>
      <c r="L66" s="39"/>
      <c r="M66" s="204"/>
      <c r="N66" s="193"/>
      <c r="O66" s="189">
        <f t="shared" si="0"/>
        <v>676.51000000000931</v>
      </c>
    </row>
    <row r="67" spans="1:15" s="25" customFormat="1" ht="22.05" customHeight="1" x14ac:dyDescent="0.2">
      <c r="A67" s="186"/>
      <c r="B67" s="100" t="s">
        <v>1383</v>
      </c>
      <c r="C67" s="122"/>
      <c r="D67" s="123"/>
      <c r="E67" s="122"/>
      <c r="F67" s="22"/>
      <c r="G67" s="41"/>
      <c r="H67" s="21"/>
      <c r="I67" s="21"/>
      <c r="J67" s="21"/>
      <c r="K67" s="122"/>
      <c r="L67" s="39"/>
      <c r="M67" s="204"/>
      <c r="N67" s="193"/>
      <c r="O67" s="189">
        <f t="shared" si="0"/>
        <v>676.51000000000931</v>
      </c>
    </row>
    <row r="68" spans="1:15" s="25" customFormat="1" ht="22.05" customHeight="1" x14ac:dyDescent="0.2">
      <c r="A68" s="186"/>
      <c r="B68" s="100" t="s">
        <v>1383</v>
      </c>
      <c r="C68" s="122"/>
      <c r="D68" s="123"/>
      <c r="E68" s="122"/>
      <c r="F68" s="22"/>
      <c r="G68" s="41"/>
      <c r="H68" s="21"/>
      <c r="I68" s="21"/>
      <c r="J68" s="21"/>
      <c r="K68" s="122"/>
      <c r="L68" s="39"/>
      <c r="M68" s="204"/>
      <c r="N68" s="193"/>
      <c r="O68" s="189">
        <f t="shared" si="0"/>
        <v>676.51000000000931</v>
      </c>
    </row>
    <row r="69" spans="1:15" s="25" customFormat="1" ht="22.05" customHeight="1" x14ac:dyDescent="0.2">
      <c r="A69" s="186"/>
      <c r="B69" s="100" t="s">
        <v>1383</v>
      </c>
      <c r="C69" s="122"/>
      <c r="D69" s="122"/>
      <c r="E69" s="122"/>
      <c r="F69" s="22"/>
      <c r="G69" s="41"/>
      <c r="H69" s="21"/>
      <c r="I69" s="21"/>
      <c r="J69" s="21"/>
      <c r="K69" s="122"/>
      <c r="L69" s="39"/>
      <c r="M69" s="204"/>
      <c r="N69" s="193"/>
      <c r="O69" s="189">
        <f t="shared" ref="O69:O132" si="1">O68+M69-N69</f>
        <v>676.51000000000931</v>
      </c>
    </row>
    <row r="70" spans="1:15" s="25" customFormat="1" ht="22.05" customHeight="1" x14ac:dyDescent="0.2">
      <c r="A70" s="186"/>
      <c r="B70" s="100" t="s">
        <v>1383</v>
      </c>
      <c r="C70" s="122"/>
      <c r="D70" s="122"/>
      <c r="E70" s="122"/>
      <c r="F70" s="22"/>
      <c r="G70" s="41"/>
      <c r="H70" s="21"/>
      <c r="I70" s="21"/>
      <c r="J70" s="21"/>
      <c r="K70" s="122"/>
      <c r="L70" s="39"/>
      <c r="M70" s="210"/>
      <c r="N70" s="193"/>
      <c r="O70" s="189">
        <f t="shared" si="1"/>
        <v>676.51000000000931</v>
      </c>
    </row>
    <row r="71" spans="1:15" s="25" customFormat="1" ht="22.05" customHeight="1" x14ac:dyDescent="0.2">
      <c r="A71" s="186"/>
      <c r="B71" s="100" t="s">
        <v>1383</v>
      </c>
      <c r="C71" s="122"/>
      <c r="D71" s="122"/>
      <c r="E71" s="122"/>
      <c r="F71" s="22"/>
      <c r="G71" s="41"/>
      <c r="H71" s="21"/>
      <c r="I71" s="21"/>
      <c r="J71" s="21"/>
      <c r="K71" s="122"/>
      <c r="L71" s="39"/>
      <c r="M71" s="204"/>
      <c r="N71" s="193"/>
      <c r="O71" s="189">
        <f t="shared" si="1"/>
        <v>676.51000000000931</v>
      </c>
    </row>
    <row r="72" spans="1:15" s="25" customFormat="1" ht="22.05" customHeight="1" x14ac:dyDescent="0.2">
      <c r="A72" s="186"/>
      <c r="B72" s="100" t="s">
        <v>1383</v>
      </c>
      <c r="C72" s="122"/>
      <c r="D72" s="122"/>
      <c r="E72" s="122"/>
      <c r="F72" s="22"/>
      <c r="G72" s="41"/>
      <c r="H72" s="21"/>
      <c r="I72" s="21"/>
      <c r="J72" s="21"/>
      <c r="K72" s="122"/>
      <c r="L72" s="39"/>
      <c r="M72" s="210"/>
      <c r="N72" s="193"/>
      <c r="O72" s="189">
        <f t="shared" si="1"/>
        <v>676.51000000000931</v>
      </c>
    </row>
    <row r="73" spans="1:15" s="25" customFormat="1" ht="22.05" customHeight="1" x14ac:dyDescent="0.2">
      <c r="A73" s="186"/>
      <c r="B73" s="100" t="s">
        <v>1383</v>
      </c>
      <c r="C73" s="122"/>
      <c r="D73" s="122"/>
      <c r="E73" s="122"/>
      <c r="F73" s="22"/>
      <c r="G73" s="41"/>
      <c r="H73" s="21"/>
      <c r="I73" s="21"/>
      <c r="J73" s="21"/>
      <c r="K73" s="122"/>
      <c r="L73" s="39"/>
      <c r="M73" s="204"/>
      <c r="N73" s="193"/>
      <c r="O73" s="189">
        <f t="shared" si="1"/>
        <v>676.51000000000931</v>
      </c>
    </row>
    <row r="74" spans="1:15" s="25" customFormat="1" ht="22.05" customHeight="1" x14ac:dyDescent="0.2">
      <c r="A74" s="186"/>
      <c r="B74" s="100" t="s">
        <v>1383</v>
      </c>
      <c r="C74" s="122"/>
      <c r="D74" s="122"/>
      <c r="E74" s="122"/>
      <c r="F74" s="22"/>
      <c r="G74" s="41"/>
      <c r="H74" s="21"/>
      <c r="I74" s="21"/>
      <c r="J74" s="21"/>
      <c r="K74" s="122"/>
      <c r="L74" s="39"/>
      <c r="M74" s="204"/>
      <c r="N74" s="193"/>
      <c r="O74" s="189">
        <f t="shared" si="1"/>
        <v>676.51000000000931</v>
      </c>
    </row>
    <row r="75" spans="1:15" s="25" customFormat="1" ht="22.05" customHeight="1" x14ac:dyDescent="0.2">
      <c r="A75" s="186"/>
      <c r="B75" s="100" t="s">
        <v>1383</v>
      </c>
      <c r="C75" s="122"/>
      <c r="D75" s="122"/>
      <c r="E75" s="122"/>
      <c r="F75" s="22"/>
      <c r="G75" s="41"/>
      <c r="H75" s="21"/>
      <c r="I75" s="21"/>
      <c r="J75" s="21"/>
      <c r="K75" s="122"/>
      <c r="L75" s="39"/>
      <c r="M75" s="210"/>
      <c r="N75" s="193"/>
      <c r="O75" s="189">
        <f t="shared" si="1"/>
        <v>676.51000000000931</v>
      </c>
    </row>
    <row r="76" spans="1:15" s="25" customFormat="1" ht="22.05" customHeight="1" x14ac:dyDescent="0.2">
      <c r="A76" s="186"/>
      <c r="B76" s="100" t="s">
        <v>1383</v>
      </c>
      <c r="C76" s="122"/>
      <c r="D76" s="122"/>
      <c r="E76" s="122"/>
      <c r="F76" s="22"/>
      <c r="G76" s="41"/>
      <c r="H76" s="21"/>
      <c r="I76" s="21"/>
      <c r="J76" s="21"/>
      <c r="K76" s="122"/>
      <c r="L76" s="39"/>
      <c r="M76" s="204"/>
      <c r="N76" s="193"/>
      <c r="O76" s="189">
        <f t="shared" si="1"/>
        <v>676.51000000000931</v>
      </c>
    </row>
    <row r="77" spans="1:15" s="25" customFormat="1" ht="22.05" customHeight="1" x14ac:dyDescent="0.2">
      <c r="A77" s="186"/>
      <c r="B77" s="100" t="s">
        <v>1383</v>
      </c>
      <c r="C77" s="122"/>
      <c r="D77" s="122"/>
      <c r="E77" s="122"/>
      <c r="F77" s="22"/>
      <c r="G77" s="41"/>
      <c r="H77" s="21"/>
      <c r="I77" s="21"/>
      <c r="J77" s="21"/>
      <c r="K77" s="122"/>
      <c r="L77" s="39"/>
      <c r="M77" s="204"/>
      <c r="N77" s="193"/>
      <c r="O77" s="189">
        <f t="shared" si="1"/>
        <v>676.51000000000931</v>
      </c>
    </row>
    <row r="78" spans="1:15" s="25" customFormat="1" ht="22.05" customHeight="1" x14ac:dyDescent="0.2">
      <c r="A78" s="186"/>
      <c r="B78" s="100" t="s">
        <v>1383</v>
      </c>
      <c r="C78" s="122"/>
      <c r="D78" s="122"/>
      <c r="E78" s="122"/>
      <c r="F78" s="22"/>
      <c r="G78" s="41"/>
      <c r="H78" s="21"/>
      <c r="I78" s="21"/>
      <c r="J78" s="21"/>
      <c r="K78" s="122"/>
      <c r="L78" s="39"/>
      <c r="M78" s="210"/>
      <c r="N78" s="193"/>
      <c r="O78" s="189">
        <f t="shared" si="1"/>
        <v>676.51000000000931</v>
      </c>
    </row>
    <row r="79" spans="1:15" s="25" customFormat="1" ht="22.05" customHeight="1" x14ac:dyDescent="0.2">
      <c r="A79" s="186"/>
      <c r="B79" s="100" t="s">
        <v>1383</v>
      </c>
      <c r="C79" s="122"/>
      <c r="D79" s="122"/>
      <c r="E79" s="122"/>
      <c r="F79" s="22"/>
      <c r="G79" s="41"/>
      <c r="H79" s="21"/>
      <c r="I79" s="21"/>
      <c r="J79" s="21"/>
      <c r="K79" s="122"/>
      <c r="L79" s="39"/>
      <c r="M79" s="204"/>
      <c r="N79" s="193"/>
      <c r="O79" s="189">
        <f t="shared" si="1"/>
        <v>676.51000000000931</v>
      </c>
    </row>
    <row r="80" spans="1:15" s="25" customFormat="1" ht="22.05" customHeight="1" x14ac:dyDescent="0.2">
      <c r="A80" s="186"/>
      <c r="B80" s="100" t="s">
        <v>1383</v>
      </c>
      <c r="C80" s="122"/>
      <c r="D80" s="122"/>
      <c r="E80" s="122"/>
      <c r="F80" s="22"/>
      <c r="G80" s="41"/>
      <c r="H80" s="21"/>
      <c r="I80" s="21"/>
      <c r="J80" s="21"/>
      <c r="K80" s="122"/>
      <c r="L80" s="39"/>
      <c r="M80" s="210"/>
      <c r="N80" s="193"/>
      <c r="O80" s="189">
        <f t="shared" si="1"/>
        <v>676.51000000000931</v>
      </c>
    </row>
    <row r="81" spans="1:15" s="25" customFormat="1" ht="22.05" customHeight="1" x14ac:dyDescent="0.2">
      <c r="A81" s="186"/>
      <c r="B81" s="100" t="s">
        <v>1383</v>
      </c>
      <c r="C81" s="122"/>
      <c r="D81" s="122"/>
      <c r="E81" s="122"/>
      <c r="F81" s="22"/>
      <c r="G81" s="41"/>
      <c r="H81" s="21"/>
      <c r="I81" s="21"/>
      <c r="J81" s="21"/>
      <c r="K81" s="122"/>
      <c r="L81" s="39"/>
      <c r="M81" s="204"/>
      <c r="N81" s="193"/>
      <c r="O81" s="189">
        <f t="shared" si="1"/>
        <v>676.51000000000931</v>
      </c>
    </row>
    <row r="82" spans="1:15" s="25" customFormat="1" ht="22.05" customHeight="1" x14ac:dyDescent="0.2">
      <c r="A82" s="186"/>
      <c r="B82" s="100" t="s">
        <v>1383</v>
      </c>
      <c r="C82" s="122"/>
      <c r="D82" s="123"/>
      <c r="E82" s="123"/>
      <c r="F82" s="22"/>
      <c r="G82" s="41"/>
      <c r="H82" s="21"/>
      <c r="I82" s="21"/>
      <c r="J82" s="21"/>
      <c r="K82" s="123"/>
      <c r="L82" s="39"/>
      <c r="M82" s="189"/>
      <c r="N82" s="192"/>
      <c r="O82" s="189">
        <f t="shared" si="1"/>
        <v>676.51000000000931</v>
      </c>
    </row>
    <row r="83" spans="1:15" s="25" customFormat="1" ht="22.05" customHeight="1" x14ac:dyDescent="0.2">
      <c r="A83" s="186"/>
      <c r="B83" s="100" t="s">
        <v>1383</v>
      </c>
      <c r="C83" s="122"/>
      <c r="D83" s="123"/>
      <c r="E83" s="123"/>
      <c r="F83" s="22"/>
      <c r="G83" s="41"/>
      <c r="H83" s="21"/>
      <c r="I83" s="21"/>
      <c r="J83" s="21"/>
      <c r="K83" s="122"/>
      <c r="L83" s="39"/>
      <c r="M83" s="189"/>
      <c r="N83" s="192"/>
      <c r="O83" s="189">
        <f t="shared" si="1"/>
        <v>676.51000000000931</v>
      </c>
    </row>
    <row r="84" spans="1:15" s="25" customFormat="1" ht="22.05" customHeight="1" x14ac:dyDescent="0.2">
      <c r="A84" s="186"/>
      <c r="B84" s="100" t="s">
        <v>1383</v>
      </c>
      <c r="C84" s="122"/>
      <c r="D84" s="123"/>
      <c r="E84" s="123"/>
      <c r="F84" s="22"/>
      <c r="G84" s="41"/>
      <c r="H84" s="21"/>
      <c r="I84" s="21"/>
      <c r="J84" s="21"/>
      <c r="K84" s="123"/>
      <c r="L84" s="39"/>
      <c r="M84" s="189"/>
      <c r="N84" s="192"/>
      <c r="O84" s="189">
        <f t="shared" si="1"/>
        <v>676.51000000000931</v>
      </c>
    </row>
    <row r="85" spans="1:15" s="25" customFormat="1" ht="22.05" customHeight="1" x14ac:dyDescent="0.2">
      <c r="A85" s="186"/>
      <c r="B85" s="100" t="s">
        <v>1383</v>
      </c>
      <c r="C85" s="122"/>
      <c r="D85" s="122"/>
      <c r="E85" s="123"/>
      <c r="F85" s="22"/>
      <c r="G85" s="41"/>
      <c r="H85" s="21"/>
      <c r="I85" s="21"/>
      <c r="J85" s="21"/>
      <c r="K85" s="122"/>
      <c r="L85" s="39"/>
      <c r="M85" s="204"/>
      <c r="N85" s="193"/>
      <c r="O85" s="189">
        <f t="shared" si="1"/>
        <v>676.51000000000931</v>
      </c>
    </row>
    <row r="86" spans="1:15" s="25" customFormat="1" ht="22.05" customHeight="1" x14ac:dyDescent="0.2">
      <c r="A86" s="186"/>
      <c r="B86" s="100" t="s">
        <v>1383</v>
      </c>
      <c r="C86" s="122"/>
      <c r="D86" s="290"/>
      <c r="E86" s="203"/>
      <c r="F86" s="41"/>
      <c r="G86" s="41"/>
      <c r="H86" s="41"/>
      <c r="I86" s="41"/>
      <c r="J86" s="41"/>
      <c r="K86" s="55"/>
      <c r="L86" s="55"/>
      <c r="M86" s="215"/>
      <c r="N86" s="249"/>
      <c r="O86" s="189">
        <f t="shared" si="1"/>
        <v>676.51000000000931</v>
      </c>
    </row>
    <row r="87" spans="1:15" s="25" customFormat="1" ht="22.05" customHeight="1" x14ac:dyDescent="0.2">
      <c r="A87" s="186"/>
      <c r="B87" s="100" t="s">
        <v>1383</v>
      </c>
      <c r="C87" s="122"/>
      <c r="D87" s="41"/>
      <c r="E87" s="203"/>
      <c r="F87" s="41"/>
      <c r="G87" s="41"/>
      <c r="H87" s="41"/>
      <c r="I87" s="41"/>
      <c r="J87" s="41"/>
      <c r="K87" s="55"/>
      <c r="L87" s="55"/>
      <c r="M87" s="215"/>
      <c r="N87" s="249"/>
      <c r="O87" s="189">
        <f t="shared" si="1"/>
        <v>676.51000000000931</v>
      </c>
    </row>
    <row r="88" spans="1:15" s="25" customFormat="1" ht="22.05" customHeight="1" x14ac:dyDescent="0.2">
      <c r="A88" s="186"/>
      <c r="B88" s="100" t="s">
        <v>1383</v>
      </c>
      <c r="C88" s="122"/>
      <c r="D88" s="41"/>
      <c r="E88" s="203"/>
      <c r="F88" s="41"/>
      <c r="G88" s="41"/>
      <c r="H88" s="41"/>
      <c r="I88" s="41"/>
      <c r="J88" s="41"/>
      <c r="K88" s="55"/>
      <c r="L88" s="55"/>
      <c r="M88" s="215"/>
      <c r="N88" s="249"/>
      <c r="O88" s="189">
        <f t="shared" si="1"/>
        <v>676.51000000000931</v>
      </c>
    </row>
    <row r="89" spans="1:15" s="25" customFormat="1" ht="22.05" customHeight="1" x14ac:dyDescent="0.2">
      <c r="A89" s="186"/>
      <c r="B89" s="100" t="s">
        <v>1383</v>
      </c>
      <c r="C89" s="122"/>
      <c r="D89" s="41"/>
      <c r="E89" s="203"/>
      <c r="F89" s="41"/>
      <c r="G89" s="41"/>
      <c r="H89" s="41"/>
      <c r="I89" s="41"/>
      <c r="J89" s="41"/>
      <c r="K89" s="55"/>
      <c r="L89" s="55"/>
      <c r="M89" s="215"/>
      <c r="N89" s="249"/>
      <c r="O89" s="189">
        <f t="shared" si="1"/>
        <v>676.51000000000931</v>
      </c>
    </row>
    <row r="90" spans="1:15" s="25" customFormat="1" ht="22.05" customHeight="1" x14ac:dyDescent="0.2">
      <c r="A90" s="186"/>
      <c r="B90" s="100" t="s">
        <v>1383</v>
      </c>
      <c r="C90" s="122"/>
      <c r="D90" s="41"/>
      <c r="E90" s="203"/>
      <c r="F90" s="41"/>
      <c r="G90" s="41"/>
      <c r="H90" s="41"/>
      <c r="I90" s="41"/>
      <c r="J90" s="41"/>
      <c r="K90" s="55"/>
      <c r="L90" s="55"/>
      <c r="M90" s="215"/>
      <c r="N90" s="249"/>
      <c r="O90" s="189">
        <f t="shared" si="1"/>
        <v>676.51000000000931</v>
      </c>
    </row>
    <row r="91" spans="1:15" s="25" customFormat="1" ht="22.05" customHeight="1" x14ac:dyDescent="0.2">
      <c r="A91" s="186"/>
      <c r="B91" s="100" t="s">
        <v>1383</v>
      </c>
      <c r="C91" s="122"/>
      <c r="D91" s="41"/>
      <c r="E91" s="203"/>
      <c r="F91" s="41"/>
      <c r="G91" s="41"/>
      <c r="H91" s="41"/>
      <c r="I91" s="41"/>
      <c r="J91" s="41"/>
      <c r="K91" s="55"/>
      <c r="L91" s="55"/>
      <c r="M91" s="215"/>
      <c r="N91" s="249"/>
      <c r="O91" s="189">
        <f t="shared" si="1"/>
        <v>676.51000000000931</v>
      </c>
    </row>
    <row r="92" spans="1:15" s="25" customFormat="1" ht="22.05" customHeight="1" x14ac:dyDescent="0.2">
      <c r="A92" s="186"/>
      <c r="B92" s="100" t="s">
        <v>1383</v>
      </c>
      <c r="C92" s="122"/>
      <c r="D92" s="41"/>
      <c r="E92" s="203"/>
      <c r="F92" s="41"/>
      <c r="G92" s="41"/>
      <c r="H92" s="41"/>
      <c r="I92" s="41"/>
      <c r="J92" s="41"/>
      <c r="K92" s="55"/>
      <c r="L92" s="55"/>
      <c r="M92" s="215"/>
      <c r="N92" s="249"/>
      <c r="O92" s="189">
        <f t="shared" si="1"/>
        <v>676.51000000000931</v>
      </c>
    </row>
    <row r="93" spans="1:15" s="25" customFormat="1" ht="22.05" customHeight="1" x14ac:dyDescent="0.2">
      <c r="A93" s="186"/>
      <c r="B93" s="100" t="s">
        <v>1383</v>
      </c>
      <c r="C93" s="122"/>
      <c r="D93" s="41"/>
      <c r="E93" s="203"/>
      <c r="F93" s="41"/>
      <c r="G93" s="41"/>
      <c r="H93" s="41"/>
      <c r="I93" s="41"/>
      <c r="J93" s="41"/>
      <c r="K93" s="55"/>
      <c r="L93" s="55"/>
      <c r="M93" s="215"/>
      <c r="N93" s="249"/>
      <c r="O93" s="189">
        <f t="shared" si="1"/>
        <v>676.51000000000931</v>
      </c>
    </row>
    <row r="94" spans="1:15" s="25" customFormat="1" ht="22.05" customHeight="1" x14ac:dyDescent="0.2">
      <c r="A94" s="186"/>
      <c r="B94" s="100" t="s">
        <v>1383</v>
      </c>
      <c r="C94" s="122"/>
      <c r="D94" s="290"/>
      <c r="E94" s="203"/>
      <c r="F94" s="41"/>
      <c r="G94" s="41"/>
      <c r="H94" s="41"/>
      <c r="I94" s="41"/>
      <c r="J94" s="41"/>
      <c r="K94" s="55"/>
      <c r="L94" s="55"/>
      <c r="M94" s="215"/>
      <c r="N94" s="249"/>
      <c r="O94" s="189">
        <f t="shared" si="1"/>
        <v>676.51000000000931</v>
      </c>
    </row>
    <row r="95" spans="1:15" s="25" customFormat="1" ht="22.05" customHeight="1" x14ac:dyDescent="0.2">
      <c r="A95" s="186"/>
      <c r="B95" s="100" t="s">
        <v>1383</v>
      </c>
      <c r="C95" s="122"/>
      <c r="D95" s="41"/>
      <c r="E95" s="203"/>
      <c r="F95" s="41"/>
      <c r="G95" s="41"/>
      <c r="H95" s="41"/>
      <c r="I95" s="41"/>
      <c r="J95" s="41"/>
      <c r="K95" s="55"/>
      <c r="L95" s="55"/>
      <c r="M95" s="215"/>
      <c r="N95" s="249"/>
      <c r="O95" s="189">
        <f t="shared" si="1"/>
        <v>676.51000000000931</v>
      </c>
    </row>
    <row r="96" spans="1:15" s="25" customFormat="1" ht="22.05" customHeight="1" x14ac:dyDescent="0.2">
      <c r="A96" s="186"/>
      <c r="B96" s="100" t="s">
        <v>1383</v>
      </c>
      <c r="C96" s="122"/>
      <c r="D96" s="41"/>
      <c r="E96" s="203"/>
      <c r="F96" s="41"/>
      <c r="G96" s="41"/>
      <c r="H96" s="41"/>
      <c r="I96" s="41"/>
      <c r="J96" s="41"/>
      <c r="K96" s="55"/>
      <c r="L96" s="55"/>
      <c r="M96" s="215"/>
      <c r="N96" s="249"/>
      <c r="O96" s="189">
        <f t="shared" si="1"/>
        <v>676.51000000000931</v>
      </c>
    </row>
    <row r="97" spans="1:15" s="25" customFormat="1" ht="22.05" customHeight="1" x14ac:dyDescent="0.2">
      <c r="A97" s="186"/>
      <c r="B97" s="100" t="s">
        <v>1383</v>
      </c>
      <c r="C97" s="122"/>
      <c r="D97" s="41"/>
      <c r="E97" s="203"/>
      <c r="F97" s="41"/>
      <c r="G97" s="41"/>
      <c r="H97" s="41"/>
      <c r="I97" s="41"/>
      <c r="J97" s="41"/>
      <c r="K97" s="55"/>
      <c r="L97" s="55"/>
      <c r="M97" s="215"/>
      <c r="N97" s="249"/>
      <c r="O97" s="189">
        <f t="shared" si="1"/>
        <v>676.51000000000931</v>
      </c>
    </row>
    <row r="98" spans="1:15" s="25" customFormat="1" ht="22.05" customHeight="1" x14ac:dyDescent="0.2">
      <c r="A98" s="186"/>
      <c r="B98" s="100" t="s">
        <v>1383</v>
      </c>
      <c r="C98" s="122"/>
      <c r="D98" s="41"/>
      <c r="E98" s="203"/>
      <c r="F98" s="41"/>
      <c r="G98" s="41"/>
      <c r="H98" s="41"/>
      <c r="I98" s="41"/>
      <c r="J98" s="41"/>
      <c r="K98" s="55"/>
      <c r="L98" s="55"/>
      <c r="M98" s="215"/>
      <c r="N98" s="249"/>
      <c r="O98" s="189">
        <f t="shared" si="1"/>
        <v>676.51000000000931</v>
      </c>
    </row>
    <row r="99" spans="1:15" s="25" customFormat="1" ht="22.05" customHeight="1" x14ac:dyDescent="0.2">
      <c r="A99" s="186"/>
      <c r="B99" s="100" t="s">
        <v>1383</v>
      </c>
      <c r="C99" s="122"/>
      <c r="D99" s="41"/>
      <c r="E99" s="203"/>
      <c r="F99" s="41"/>
      <c r="G99" s="41"/>
      <c r="H99" s="41"/>
      <c r="I99" s="41"/>
      <c r="J99" s="41"/>
      <c r="K99" s="55"/>
      <c r="L99" s="55"/>
      <c r="M99" s="215"/>
      <c r="N99" s="249"/>
      <c r="O99" s="189">
        <f t="shared" si="1"/>
        <v>676.51000000000931</v>
      </c>
    </row>
    <row r="100" spans="1:15" s="25" customFormat="1" ht="22.05" customHeight="1" x14ac:dyDescent="0.2">
      <c r="A100" s="186"/>
      <c r="B100" s="100" t="s">
        <v>1383</v>
      </c>
      <c r="C100" s="122"/>
      <c r="D100" s="41"/>
      <c r="E100" s="203"/>
      <c r="F100" s="41"/>
      <c r="G100" s="41"/>
      <c r="H100" s="41"/>
      <c r="I100" s="41"/>
      <c r="J100" s="41"/>
      <c r="K100" s="55"/>
      <c r="L100" s="55"/>
      <c r="M100" s="215"/>
      <c r="N100" s="249"/>
      <c r="O100" s="189">
        <f t="shared" si="1"/>
        <v>676.51000000000931</v>
      </c>
    </row>
    <row r="101" spans="1:15" s="25" customFormat="1" ht="22.05" customHeight="1" x14ac:dyDescent="0.2">
      <c r="A101" s="186"/>
      <c r="B101" s="100" t="s">
        <v>1383</v>
      </c>
      <c r="C101" s="122"/>
      <c r="D101" s="41"/>
      <c r="E101" s="203"/>
      <c r="F101" s="41"/>
      <c r="G101" s="41"/>
      <c r="H101" s="41"/>
      <c r="I101" s="41"/>
      <c r="J101" s="41"/>
      <c r="K101" s="55"/>
      <c r="L101" s="55"/>
      <c r="M101" s="215"/>
      <c r="N101" s="249"/>
      <c r="O101" s="189">
        <f t="shared" si="1"/>
        <v>676.51000000000931</v>
      </c>
    </row>
    <row r="102" spans="1:15" s="25" customFormat="1" ht="22.05" customHeight="1" x14ac:dyDescent="0.2">
      <c r="A102" s="186"/>
      <c r="B102" s="100" t="s">
        <v>1383</v>
      </c>
      <c r="C102" s="122"/>
      <c r="D102" s="41"/>
      <c r="E102" s="203"/>
      <c r="F102" s="41"/>
      <c r="G102" s="41"/>
      <c r="H102" s="41"/>
      <c r="I102" s="41"/>
      <c r="J102" s="41"/>
      <c r="K102" s="55"/>
      <c r="L102" s="55"/>
      <c r="M102" s="215"/>
      <c r="N102" s="249"/>
      <c r="O102" s="189">
        <f t="shared" si="1"/>
        <v>676.51000000000931</v>
      </c>
    </row>
    <row r="103" spans="1:15" s="25" customFormat="1" ht="22.05" customHeight="1" x14ac:dyDescent="0.2">
      <c r="A103" s="186"/>
      <c r="B103" s="100" t="s">
        <v>1383</v>
      </c>
      <c r="C103" s="122"/>
      <c r="D103" s="41"/>
      <c r="E103" s="203"/>
      <c r="F103" s="41"/>
      <c r="G103" s="41"/>
      <c r="H103" s="41"/>
      <c r="I103" s="41"/>
      <c r="J103" s="41"/>
      <c r="K103" s="55"/>
      <c r="L103" s="55"/>
      <c r="M103" s="215"/>
      <c r="N103" s="249"/>
      <c r="O103" s="189">
        <f t="shared" si="1"/>
        <v>676.51000000000931</v>
      </c>
    </row>
    <row r="104" spans="1:15" s="25" customFormat="1" ht="22.05" customHeight="1" x14ac:dyDescent="0.2">
      <c r="A104" s="186"/>
      <c r="B104" s="100" t="s">
        <v>1383</v>
      </c>
      <c r="C104" s="122"/>
      <c r="D104" s="41"/>
      <c r="E104" s="203"/>
      <c r="F104" s="41"/>
      <c r="G104" s="41"/>
      <c r="H104" s="41"/>
      <c r="I104" s="41"/>
      <c r="J104" s="41"/>
      <c r="K104" s="55"/>
      <c r="L104" s="55"/>
      <c r="M104" s="215"/>
      <c r="N104" s="249"/>
      <c r="O104" s="189">
        <f t="shared" si="1"/>
        <v>676.51000000000931</v>
      </c>
    </row>
    <row r="105" spans="1:15" s="25" customFormat="1" ht="22.05" customHeight="1" x14ac:dyDescent="0.2">
      <c r="A105" s="186"/>
      <c r="B105" s="100" t="s">
        <v>1383</v>
      </c>
      <c r="C105" s="122"/>
      <c r="D105" s="41"/>
      <c r="E105" s="203"/>
      <c r="F105" s="41"/>
      <c r="G105" s="41"/>
      <c r="H105" s="41"/>
      <c r="I105" s="41"/>
      <c r="J105" s="41"/>
      <c r="K105" s="55"/>
      <c r="L105" s="55"/>
      <c r="M105" s="215"/>
      <c r="N105" s="249"/>
      <c r="O105" s="189">
        <f t="shared" si="1"/>
        <v>676.51000000000931</v>
      </c>
    </row>
    <row r="106" spans="1:15" s="25" customFormat="1" ht="22.05" customHeight="1" x14ac:dyDescent="0.2">
      <c r="A106" s="186"/>
      <c r="B106" s="100" t="s">
        <v>1383</v>
      </c>
      <c r="C106" s="122"/>
      <c r="D106" s="41"/>
      <c r="E106" s="203"/>
      <c r="F106" s="41"/>
      <c r="G106" s="41"/>
      <c r="H106" s="41"/>
      <c r="I106" s="41"/>
      <c r="J106" s="41"/>
      <c r="K106" s="55"/>
      <c r="L106" s="55"/>
      <c r="M106" s="215"/>
      <c r="N106" s="249"/>
      <c r="O106" s="189">
        <f t="shared" si="1"/>
        <v>676.51000000000931</v>
      </c>
    </row>
    <row r="107" spans="1:15" s="25" customFormat="1" ht="22.05" customHeight="1" x14ac:dyDescent="0.2">
      <c r="A107" s="186"/>
      <c r="B107" s="100" t="s">
        <v>1383</v>
      </c>
      <c r="C107" s="122"/>
      <c r="D107" s="41"/>
      <c r="E107" s="203"/>
      <c r="F107" s="41"/>
      <c r="G107" s="41"/>
      <c r="H107" s="41"/>
      <c r="I107" s="41"/>
      <c r="J107" s="41"/>
      <c r="K107" s="55"/>
      <c r="L107" s="55"/>
      <c r="M107" s="215"/>
      <c r="N107" s="249"/>
      <c r="O107" s="189">
        <f t="shared" si="1"/>
        <v>676.51000000000931</v>
      </c>
    </row>
    <row r="108" spans="1:15" s="25" customFormat="1" ht="22.05" customHeight="1" x14ac:dyDescent="0.2">
      <c r="A108" s="186"/>
      <c r="B108" s="100" t="s">
        <v>1383</v>
      </c>
      <c r="C108" s="203"/>
      <c r="D108" s="41"/>
      <c r="E108" s="203"/>
      <c r="F108" s="41"/>
      <c r="G108" s="41"/>
      <c r="H108" s="41"/>
      <c r="I108" s="41"/>
      <c r="J108" s="41"/>
      <c r="K108" s="55"/>
      <c r="L108" s="55"/>
      <c r="M108" s="215"/>
      <c r="N108" s="249"/>
      <c r="O108" s="189">
        <f t="shared" si="1"/>
        <v>676.51000000000931</v>
      </c>
    </row>
    <row r="109" spans="1:15" s="25" customFormat="1" ht="22.05" customHeight="1" x14ac:dyDescent="0.2">
      <c r="A109" s="186"/>
      <c r="B109" s="100" t="s">
        <v>1383</v>
      </c>
      <c r="C109" s="203"/>
      <c r="D109" s="41"/>
      <c r="E109" s="203"/>
      <c r="F109" s="41"/>
      <c r="G109" s="41"/>
      <c r="H109" s="41"/>
      <c r="I109" s="41"/>
      <c r="J109" s="41"/>
      <c r="K109" s="55"/>
      <c r="L109" s="55"/>
      <c r="M109" s="215"/>
      <c r="N109" s="249"/>
      <c r="O109" s="189">
        <f t="shared" si="1"/>
        <v>676.51000000000931</v>
      </c>
    </row>
    <row r="110" spans="1:15" s="25" customFormat="1" ht="22.05" customHeight="1" x14ac:dyDescent="0.2">
      <c r="A110" s="186"/>
      <c r="B110" s="100" t="s">
        <v>1383</v>
      </c>
      <c r="C110" s="203"/>
      <c r="D110" s="290"/>
      <c r="E110" s="203"/>
      <c r="F110" s="41"/>
      <c r="G110" s="41"/>
      <c r="H110" s="41"/>
      <c r="I110" s="41"/>
      <c r="J110" s="41"/>
      <c r="K110" s="55"/>
      <c r="L110" s="55"/>
      <c r="M110" s="215"/>
      <c r="N110" s="249"/>
      <c r="O110" s="189">
        <f t="shared" si="1"/>
        <v>676.51000000000931</v>
      </c>
    </row>
    <row r="111" spans="1:15" s="25" customFormat="1" ht="22.05" customHeight="1" x14ac:dyDescent="0.2">
      <c r="A111" s="186"/>
      <c r="B111" s="100" t="s">
        <v>1383</v>
      </c>
      <c r="C111" s="203"/>
      <c r="D111" s="290"/>
      <c r="E111" s="203"/>
      <c r="F111" s="41"/>
      <c r="G111" s="41"/>
      <c r="H111" s="41"/>
      <c r="I111" s="41"/>
      <c r="J111" s="41"/>
      <c r="K111" s="55"/>
      <c r="L111" s="55"/>
      <c r="M111" s="215"/>
      <c r="N111" s="249"/>
      <c r="O111" s="189">
        <f t="shared" si="1"/>
        <v>676.51000000000931</v>
      </c>
    </row>
    <row r="112" spans="1:15" s="25" customFormat="1" ht="22.05" customHeight="1" x14ac:dyDescent="0.2">
      <c r="A112" s="26"/>
      <c r="B112" s="100" t="s">
        <v>1383</v>
      </c>
      <c r="C112" s="156"/>
      <c r="D112" s="28"/>
      <c r="E112" s="156"/>
      <c r="F112" s="93"/>
      <c r="G112" s="28"/>
      <c r="H112" s="28"/>
      <c r="I112" s="28"/>
      <c r="J112" s="28"/>
      <c r="M112" s="252"/>
      <c r="N112" s="253"/>
      <c r="O112" s="189">
        <f t="shared" si="1"/>
        <v>676.51000000000931</v>
      </c>
    </row>
    <row r="113" spans="1:15" s="25" customFormat="1" ht="22.05" customHeight="1" x14ac:dyDescent="0.2">
      <c r="A113" s="26"/>
      <c r="B113" s="100" t="s">
        <v>1383</v>
      </c>
      <c r="C113" s="156"/>
      <c r="D113" s="28"/>
      <c r="E113" s="156"/>
      <c r="F113" s="41"/>
      <c r="G113" s="28"/>
      <c r="H113" s="28"/>
      <c r="I113" s="28"/>
      <c r="J113" s="28"/>
      <c r="M113" s="252"/>
      <c r="N113" s="253"/>
      <c r="O113" s="189">
        <f t="shared" si="1"/>
        <v>676.51000000000931</v>
      </c>
    </row>
    <row r="114" spans="1:15" s="25" customFormat="1" ht="22.05" customHeight="1" x14ac:dyDescent="0.2">
      <c r="A114" s="26"/>
      <c r="B114" s="100" t="s">
        <v>1383</v>
      </c>
      <c r="C114" s="156"/>
      <c r="D114" s="28"/>
      <c r="E114" s="156"/>
      <c r="F114" s="93"/>
      <c r="G114" s="28"/>
      <c r="H114" s="28"/>
      <c r="I114" s="28"/>
      <c r="J114" s="28"/>
      <c r="M114" s="252"/>
      <c r="N114" s="253"/>
      <c r="O114" s="189">
        <f t="shared" si="1"/>
        <v>676.51000000000931</v>
      </c>
    </row>
    <row r="115" spans="1:15" s="25" customFormat="1" ht="22.05" customHeight="1" x14ac:dyDescent="0.2">
      <c r="A115" s="26"/>
      <c r="B115" s="100" t="s">
        <v>1383</v>
      </c>
      <c r="C115" s="156"/>
      <c r="D115" s="28"/>
      <c r="E115" s="156"/>
      <c r="F115" s="93"/>
      <c r="G115" s="28"/>
      <c r="H115" s="28"/>
      <c r="I115" s="28"/>
      <c r="J115" s="28"/>
      <c r="M115" s="252"/>
      <c r="N115" s="253"/>
      <c r="O115" s="189">
        <f t="shared" si="1"/>
        <v>676.51000000000931</v>
      </c>
    </row>
    <row r="116" spans="1:15" s="25" customFormat="1" ht="22.05" customHeight="1" x14ac:dyDescent="0.2">
      <c r="A116" s="26"/>
      <c r="B116" s="100" t="s">
        <v>1383</v>
      </c>
      <c r="C116" s="156"/>
      <c r="D116" s="28"/>
      <c r="E116" s="156"/>
      <c r="F116" s="93"/>
      <c r="G116" s="28"/>
      <c r="H116" s="28"/>
      <c r="I116" s="28"/>
      <c r="J116" s="28"/>
      <c r="M116" s="252"/>
      <c r="N116" s="253"/>
      <c r="O116" s="189">
        <f t="shared" si="1"/>
        <v>676.51000000000931</v>
      </c>
    </row>
    <row r="117" spans="1:15" s="25" customFormat="1" ht="22.05" customHeight="1" x14ac:dyDescent="0.2">
      <c r="A117" s="26"/>
      <c r="B117" s="100" t="s">
        <v>1383</v>
      </c>
      <c r="C117" s="156"/>
      <c r="D117" s="28"/>
      <c r="E117" s="156"/>
      <c r="F117" s="93"/>
      <c r="G117" s="28"/>
      <c r="H117" s="28"/>
      <c r="I117" s="28"/>
      <c r="J117" s="28"/>
      <c r="M117" s="252"/>
      <c r="N117" s="253"/>
      <c r="O117" s="189">
        <f t="shared" si="1"/>
        <v>676.51000000000931</v>
      </c>
    </row>
    <row r="118" spans="1:15" s="25" customFormat="1" ht="22.05" customHeight="1" x14ac:dyDescent="0.2">
      <c r="A118" s="26"/>
      <c r="B118" s="100" t="s">
        <v>1383</v>
      </c>
      <c r="C118" s="156"/>
      <c r="D118" s="28"/>
      <c r="E118" s="156"/>
      <c r="F118" s="93"/>
      <c r="G118" s="28"/>
      <c r="H118" s="28"/>
      <c r="I118" s="28"/>
      <c r="J118" s="28"/>
      <c r="M118" s="252"/>
      <c r="N118" s="253"/>
      <c r="O118" s="189">
        <f t="shared" si="1"/>
        <v>676.51000000000931</v>
      </c>
    </row>
    <row r="119" spans="1:15" s="25" customFormat="1" ht="22.05" customHeight="1" x14ac:dyDescent="0.2">
      <c r="A119" s="26"/>
      <c r="B119" s="100" t="s">
        <v>1383</v>
      </c>
      <c r="C119" s="156"/>
      <c r="D119" s="28"/>
      <c r="E119" s="156"/>
      <c r="F119" s="93"/>
      <c r="G119" s="28"/>
      <c r="H119" s="28"/>
      <c r="I119" s="28"/>
      <c r="J119" s="28"/>
      <c r="M119" s="252"/>
      <c r="N119" s="253"/>
      <c r="O119" s="189">
        <f t="shared" si="1"/>
        <v>676.51000000000931</v>
      </c>
    </row>
    <row r="120" spans="1:15" s="25" customFormat="1" ht="22.05" customHeight="1" x14ac:dyDescent="0.2">
      <c r="A120" s="26"/>
      <c r="B120" s="100" t="s">
        <v>1383</v>
      </c>
      <c r="C120" s="156"/>
      <c r="D120" s="28"/>
      <c r="E120" s="156"/>
      <c r="F120" s="93"/>
      <c r="G120" s="28"/>
      <c r="H120" s="28"/>
      <c r="I120" s="28"/>
      <c r="J120" s="28"/>
      <c r="M120" s="252"/>
      <c r="N120" s="253"/>
      <c r="O120" s="189">
        <f t="shared" si="1"/>
        <v>676.51000000000931</v>
      </c>
    </row>
    <row r="121" spans="1:15" s="25" customFormat="1" ht="22.05" customHeight="1" x14ac:dyDescent="0.2">
      <c r="A121" s="26"/>
      <c r="B121" s="100" t="s">
        <v>1383</v>
      </c>
      <c r="C121" s="156"/>
      <c r="D121" s="28"/>
      <c r="E121" s="156"/>
      <c r="F121" s="93"/>
      <c r="G121" s="28"/>
      <c r="H121" s="28"/>
      <c r="I121" s="28"/>
      <c r="J121" s="28"/>
      <c r="M121" s="252"/>
      <c r="N121" s="253"/>
      <c r="O121" s="189">
        <f t="shared" si="1"/>
        <v>676.51000000000931</v>
      </c>
    </row>
    <row r="122" spans="1:15" s="25" customFormat="1" ht="22.05" customHeight="1" x14ac:dyDescent="0.2">
      <c r="A122" s="26"/>
      <c r="B122" s="100" t="s">
        <v>1383</v>
      </c>
      <c r="C122" s="156"/>
      <c r="D122" s="28"/>
      <c r="E122" s="156"/>
      <c r="F122" s="93"/>
      <c r="G122" s="28"/>
      <c r="H122" s="28"/>
      <c r="I122" s="28"/>
      <c r="J122" s="28"/>
      <c r="M122" s="252"/>
      <c r="N122" s="253"/>
      <c r="O122" s="189">
        <f t="shared" si="1"/>
        <v>676.51000000000931</v>
      </c>
    </row>
    <row r="123" spans="1:15" s="25" customFormat="1" ht="22.05" customHeight="1" x14ac:dyDescent="0.2">
      <c r="A123" s="26"/>
      <c r="B123" s="100" t="s">
        <v>1383</v>
      </c>
      <c r="C123" s="156"/>
      <c r="D123" s="28"/>
      <c r="E123" s="156"/>
      <c r="F123" s="93"/>
      <c r="G123" s="28"/>
      <c r="H123" s="28"/>
      <c r="I123" s="28"/>
      <c r="J123" s="28"/>
      <c r="M123" s="252"/>
      <c r="N123" s="253"/>
      <c r="O123" s="189">
        <f t="shared" si="1"/>
        <v>676.51000000000931</v>
      </c>
    </row>
    <row r="124" spans="1:15" s="25" customFormat="1" ht="22.05" customHeight="1" x14ac:dyDescent="0.2">
      <c r="A124" s="26"/>
      <c r="B124" s="100" t="s">
        <v>1383</v>
      </c>
      <c r="C124" s="156"/>
      <c r="D124" s="28"/>
      <c r="E124" s="156"/>
      <c r="F124" s="93"/>
      <c r="G124" s="28"/>
      <c r="H124" s="28"/>
      <c r="I124" s="28"/>
      <c r="J124" s="28"/>
      <c r="M124" s="252"/>
      <c r="N124" s="253"/>
      <c r="O124" s="189">
        <f t="shared" si="1"/>
        <v>676.51000000000931</v>
      </c>
    </row>
    <row r="125" spans="1:15" s="25" customFormat="1" ht="22.05" customHeight="1" x14ac:dyDescent="0.2">
      <c r="A125" s="26"/>
      <c r="B125" s="100" t="s">
        <v>1383</v>
      </c>
      <c r="C125" s="156"/>
      <c r="D125" s="28"/>
      <c r="E125" s="156"/>
      <c r="F125" s="93"/>
      <c r="G125" s="28"/>
      <c r="H125" s="28"/>
      <c r="I125" s="28"/>
      <c r="J125" s="28"/>
      <c r="M125" s="252"/>
      <c r="N125" s="253"/>
      <c r="O125" s="189">
        <f t="shared" si="1"/>
        <v>676.51000000000931</v>
      </c>
    </row>
    <row r="126" spans="1:15" s="25" customFormat="1" ht="22.05" customHeight="1" x14ac:dyDescent="0.2">
      <c r="A126" s="26"/>
      <c r="B126" s="100" t="s">
        <v>1383</v>
      </c>
      <c r="C126" s="156"/>
      <c r="D126" s="28"/>
      <c r="E126" s="156"/>
      <c r="F126" s="93"/>
      <c r="G126" s="28"/>
      <c r="H126" s="28"/>
      <c r="I126" s="28"/>
      <c r="J126" s="28"/>
      <c r="M126" s="252"/>
      <c r="N126" s="253"/>
      <c r="O126" s="189">
        <f t="shared" si="1"/>
        <v>676.51000000000931</v>
      </c>
    </row>
    <row r="127" spans="1:15" s="25" customFormat="1" ht="22.05" customHeight="1" x14ac:dyDescent="0.2">
      <c r="A127" s="26"/>
      <c r="B127" s="100" t="s">
        <v>1383</v>
      </c>
      <c r="C127" s="156"/>
      <c r="D127" s="28"/>
      <c r="E127" s="156"/>
      <c r="F127" s="93"/>
      <c r="G127" s="28"/>
      <c r="H127" s="28"/>
      <c r="I127" s="28"/>
      <c r="J127" s="28"/>
      <c r="M127" s="252"/>
      <c r="N127" s="253"/>
      <c r="O127" s="189">
        <f t="shared" si="1"/>
        <v>676.51000000000931</v>
      </c>
    </row>
    <row r="128" spans="1:15" s="25" customFormat="1" ht="22.05" customHeight="1" x14ac:dyDescent="0.2">
      <c r="A128" s="26"/>
      <c r="B128" s="100" t="s">
        <v>1383</v>
      </c>
      <c r="C128" s="156"/>
      <c r="D128" s="28"/>
      <c r="E128" s="156"/>
      <c r="F128" s="93"/>
      <c r="G128" s="28"/>
      <c r="H128" s="28"/>
      <c r="I128" s="28"/>
      <c r="J128" s="28"/>
      <c r="M128" s="252"/>
      <c r="N128" s="253"/>
      <c r="O128" s="189">
        <f t="shared" si="1"/>
        <v>676.51000000000931</v>
      </c>
    </row>
    <row r="129" spans="1:15" s="25" customFormat="1" ht="22.05" customHeight="1" x14ac:dyDescent="0.2">
      <c r="A129" s="26"/>
      <c r="B129" s="100" t="s">
        <v>1383</v>
      </c>
      <c r="C129" s="156"/>
      <c r="D129" s="28"/>
      <c r="E129" s="156"/>
      <c r="F129" s="93"/>
      <c r="G129" s="28"/>
      <c r="H129" s="28"/>
      <c r="I129" s="28"/>
      <c r="J129" s="28"/>
      <c r="M129" s="252"/>
      <c r="N129" s="253"/>
      <c r="O129" s="189">
        <f t="shared" si="1"/>
        <v>676.51000000000931</v>
      </c>
    </row>
    <row r="130" spans="1:15" s="25" customFormat="1" ht="22.05" customHeight="1" x14ac:dyDescent="0.2">
      <c r="A130" s="26"/>
      <c r="B130" s="100" t="s">
        <v>1383</v>
      </c>
      <c r="C130" s="156"/>
      <c r="D130" s="28"/>
      <c r="E130" s="156"/>
      <c r="F130" s="93"/>
      <c r="G130" s="28"/>
      <c r="H130" s="28"/>
      <c r="I130" s="28"/>
      <c r="J130" s="28"/>
      <c r="M130" s="252"/>
      <c r="N130" s="253"/>
      <c r="O130" s="189">
        <f t="shared" si="1"/>
        <v>676.51000000000931</v>
      </c>
    </row>
    <row r="131" spans="1:15" s="25" customFormat="1" ht="22.05" customHeight="1" x14ac:dyDescent="0.2">
      <c r="A131" s="26"/>
      <c r="B131" s="100" t="s">
        <v>1383</v>
      </c>
      <c r="C131" s="156"/>
      <c r="D131" s="28"/>
      <c r="E131" s="156"/>
      <c r="F131" s="93"/>
      <c r="G131" s="28"/>
      <c r="H131" s="28"/>
      <c r="I131" s="28"/>
      <c r="J131" s="28"/>
      <c r="M131" s="252"/>
      <c r="N131" s="253"/>
      <c r="O131" s="189">
        <f t="shared" si="1"/>
        <v>676.51000000000931</v>
      </c>
    </row>
    <row r="132" spans="1:15" s="25" customFormat="1" ht="22.05" customHeight="1" x14ac:dyDescent="0.2">
      <c r="A132" s="26"/>
      <c r="B132" s="100" t="s">
        <v>1383</v>
      </c>
      <c r="C132" s="156"/>
      <c r="D132" s="28"/>
      <c r="E132" s="156"/>
      <c r="F132" s="93"/>
      <c r="G132" s="28"/>
      <c r="H132" s="28"/>
      <c r="I132" s="28"/>
      <c r="J132" s="28"/>
      <c r="M132" s="252"/>
      <c r="N132" s="253"/>
      <c r="O132" s="189">
        <f t="shared" si="1"/>
        <v>676.51000000000931</v>
      </c>
    </row>
    <row r="133" spans="1:15" s="25" customFormat="1" ht="22.05" customHeight="1" x14ac:dyDescent="0.2">
      <c r="A133" s="26"/>
      <c r="B133" s="100" t="s">
        <v>1383</v>
      </c>
      <c r="C133" s="156"/>
      <c r="D133" s="28"/>
      <c r="E133" s="156"/>
      <c r="F133" s="93"/>
      <c r="G133" s="28"/>
      <c r="H133" s="28"/>
      <c r="I133" s="28"/>
      <c r="J133" s="28"/>
      <c r="M133" s="252"/>
      <c r="N133" s="253"/>
      <c r="O133" s="189">
        <f t="shared" ref="O133:O196" si="2">O132+M133-N133</f>
        <v>676.51000000000931</v>
      </c>
    </row>
    <row r="134" spans="1:15" s="25" customFormat="1" ht="22.05" customHeight="1" x14ac:dyDescent="0.2">
      <c r="A134" s="26"/>
      <c r="B134" s="100" t="s">
        <v>1383</v>
      </c>
      <c r="C134" s="156"/>
      <c r="D134" s="28"/>
      <c r="E134" s="156"/>
      <c r="F134" s="93"/>
      <c r="G134" s="28"/>
      <c r="H134" s="28"/>
      <c r="I134" s="28"/>
      <c r="J134" s="28"/>
      <c r="M134" s="252"/>
      <c r="N134" s="253"/>
      <c r="O134" s="189">
        <f t="shared" si="2"/>
        <v>676.51000000000931</v>
      </c>
    </row>
    <row r="135" spans="1:15" s="25" customFormat="1" ht="22.05" customHeight="1" x14ac:dyDescent="0.2">
      <c r="A135" s="26"/>
      <c r="B135" s="100" t="s">
        <v>1383</v>
      </c>
      <c r="C135" s="156"/>
      <c r="D135" s="28"/>
      <c r="E135" s="156"/>
      <c r="F135" s="93"/>
      <c r="G135" s="28"/>
      <c r="H135" s="28"/>
      <c r="I135" s="28"/>
      <c r="J135" s="28"/>
      <c r="M135" s="252"/>
      <c r="N135" s="253"/>
      <c r="O135" s="189">
        <f t="shared" si="2"/>
        <v>676.51000000000931</v>
      </c>
    </row>
    <row r="136" spans="1:15" s="25" customFormat="1" ht="22.05" customHeight="1" x14ac:dyDescent="0.2">
      <c r="A136" s="26"/>
      <c r="B136" s="100" t="s">
        <v>1383</v>
      </c>
      <c r="C136" s="156"/>
      <c r="D136" s="28"/>
      <c r="E136" s="156"/>
      <c r="F136" s="93"/>
      <c r="G136" s="28"/>
      <c r="H136" s="28"/>
      <c r="I136" s="28"/>
      <c r="J136" s="28"/>
      <c r="M136" s="252"/>
      <c r="N136" s="253"/>
      <c r="O136" s="189">
        <f t="shared" si="2"/>
        <v>676.51000000000931</v>
      </c>
    </row>
    <row r="137" spans="1:15" s="25" customFormat="1" ht="22.05" customHeight="1" x14ac:dyDescent="0.2">
      <c r="A137" s="26"/>
      <c r="B137" s="100" t="s">
        <v>1383</v>
      </c>
      <c r="C137" s="156"/>
      <c r="D137" s="28"/>
      <c r="E137" s="156"/>
      <c r="F137" s="93"/>
      <c r="G137" s="28"/>
      <c r="H137" s="28"/>
      <c r="I137" s="28"/>
      <c r="J137" s="28"/>
      <c r="M137" s="252"/>
      <c r="N137" s="253"/>
      <c r="O137" s="189">
        <f t="shared" si="2"/>
        <v>676.51000000000931</v>
      </c>
    </row>
    <row r="138" spans="1:15" s="25" customFormat="1" ht="22.05" customHeight="1" x14ac:dyDescent="0.2">
      <c r="A138" s="26"/>
      <c r="B138" s="100" t="s">
        <v>1383</v>
      </c>
      <c r="C138" s="156"/>
      <c r="D138" s="28"/>
      <c r="E138" s="156"/>
      <c r="F138" s="93"/>
      <c r="G138" s="28"/>
      <c r="H138" s="28"/>
      <c r="I138" s="28"/>
      <c r="J138" s="28"/>
      <c r="M138" s="252"/>
      <c r="N138" s="253"/>
      <c r="O138" s="189">
        <f t="shared" si="2"/>
        <v>676.51000000000931</v>
      </c>
    </row>
    <row r="139" spans="1:15" s="25" customFormat="1" ht="22.05" customHeight="1" x14ac:dyDescent="0.2">
      <c r="A139" s="26"/>
      <c r="B139" s="100" t="s">
        <v>1383</v>
      </c>
      <c r="C139" s="156"/>
      <c r="D139" s="28"/>
      <c r="E139" s="156"/>
      <c r="F139" s="93"/>
      <c r="G139" s="28"/>
      <c r="H139" s="28"/>
      <c r="I139" s="28"/>
      <c r="J139" s="28"/>
      <c r="M139" s="252"/>
      <c r="N139" s="253"/>
      <c r="O139" s="189">
        <f t="shared" si="2"/>
        <v>676.51000000000931</v>
      </c>
    </row>
    <row r="140" spans="1:15" s="25" customFormat="1" ht="22.05" customHeight="1" x14ac:dyDescent="0.2">
      <c r="A140" s="26"/>
      <c r="B140" s="100" t="s">
        <v>1383</v>
      </c>
      <c r="C140" s="156"/>
      <c r="D140" s="28"/>
      <c r="E140" s="156"/>
      <c r="F140" s="93"/>
      <c r="G140" s="28"/>
      <c r="H140" s="28"/>
      <c r="I140" s="28"/>
      <c r="J140" s="28"/>
      <c r="M140" s="252"/>
      <c r="N140" s="253"/>
      <c r="O140" s="189">
        <f t="shared" si="2"/>
        <v>676.51000000000931</v>
      </c>
    </row>
    <row r="141" spans="1:15" s="25" customFormat="1" ht="22.05" customHeight="1" x14ac:dyDescent="0.2">
      <c r="A141" s="26"/>
      <c r="B141" s="100" t="s">
        <v>1383</v>
      </c>
      <c r="C141" s="156"/>
      <c r="D141" s="28"/>
      <c r="E141" s="156"/>
      <c r="F141" s="93"/>
      <c r="G141" s="28"/>
      <c r="H141" s="28"/>
      <c r="I141" s="28"/>
      <c r="J141" s="28"/>
      <c r="M141" s="252"/>
      <c r="N141" s="253"/>
      <c r="O141" s="189">
        <f t="shared" si="2"/>
        <v>676.51000000000931</v>
      </c>
    </row>
    <row r="142" spans="1:15" s="25" customFormat="1" ht="22.05" customHeight="1" x14ac:dyDescent="0.2">
      <c r="A142" s="26"/>
      <c r="B142" s="100" t="s">
        <v>1383</v>
      </c>
      <c r="C142" s="156"/>
      <c r="D142" s="28"/>
      <c r="E142" s="156"/>
      <c r="F142" s="93"/>
      <c r="G142" s="28"/>
      <c r="H142" s="28"/>
      <c r="I142" s="28"/>
      <c r="J142" s="28"/>
      <c r="M142" s="252"/>
      <c r="N142" s="253"/>
      <c r="O142" s="189">
        <f t="shared" si="2"/>
        <v>676.51000000000931</v>
      </c>
    </row>
    <row r="143" spans="1:15" s="25" customFormat="1" ht="22.05" customHeight="1" x14ac:dyDescent="0.2">
      <c r="A143" s="26"/>
      <c r="B143" s="100" t="s">
        <v>1383</v>
      </c>
      <c r="C143" s="156"/>
      <c r="D143" s="28"/>
      <c r="E143" s="156"/>
      <c r="F143" s="93"/>
      <c r="G143" s="28"/>
      <c r="H143" s="28"/>
      <c r="I143" s="28"/>
      <c r="J143" s="28"/>
      <c r="M143" s="252"/>
      <c r="N143" s="253"/>
      <c r="O143" s="189">
        <f t="shared" si="2"/>
        <v>676.51000000000931</v>
      </c>
    </row>
    <row r="144" spans="1:15" s="25" customFormat="1" ht="22.05" customHeight="1" x14ac:dyDescent="0.2">
      <c r="A144" s="26"/>
      <c r="B144" s="100" t="s">
        <v>1383</v>
      </c>
      <c r="C144" s="156"/>
      <c r="D144" s="28"/>
      <c r="E144" s="156"/>
      <c r="F144" s="93"/>
      <c r="G144" s="28"/>
      <c r="H144" s="28"/>
      <c r="I144" s="28"/>
      <c r="J144" s="28"/>
      <c r="M144" s="252"/>
      <c r="N144" s="253"/>
      <c r="O144" s="189">
        <f t="shared" si="2"/>
        <v>676.51000000000931</v>
      </c>
    </row>
    <row r="145" spans="1:15" s="25" customFormat="1" ht="22.05" customHeight="1" x14ac:dyDescent="0.2">
      <c r="A145" s="26"/>
      <c r="B145" s="100" t="s">
        <v>1383</v>
      </c>
      <c r="C145" s="156"/>
      <c r="D145" s="28"/>
      <c r="E145" s="156"/>
      <c r="F145" s="93"/>
      <c r="G145" s="28"/>
      <c r="H145" s="28"/>
      <c r="I145" s="28"/>
      <c r="J145" s="28"/>
      <c r="M145" s="252"/>
      <c r="N145" s="253"/>
      <c r="O145" s="189">
        <f t="shared" si="2"/>
        <v>676.51000000000931</v>
      </c>
    </row>
    <row r="146" spans="1:15" s="25" customFormat="1" ht="22.05" customHeight="1" x14ac:dyDescent="0.2">
      <c r="A146" s="26"/>
      <c r="B146" s="100" t="s">
        <v>1383</v>
      </c>
      <c r="C146" s="156"/>
      <c r="D146" s="28"/>
      <c r="E146" s="156"/>
      <c r="F146" s="93"/>
      <c r="G146" s="28"/>
      <c r="H146" s="28"/>
      <c r="I146" s="28"/>
      <c r="J146" s="28"/>
      <c r="M146" s="252"/>
      <c r="N146" s="253"/>
      <c r="O146" s="189">
        <f t="shared" si="2"/>
        <v>676.51000000000931</v>
      </c>
    </row>
    <row r="147" spans="1:15" s="25" customFormat="1" ht="22.05" customHeight="1" x14ac:dyDescent="0.2">
      <c r="A147" s="26"/>
      <c r="B147" s="100" t="s">
        <v>1383</v>
      </c>
      <c r="C147" s="156"/>
      <c r="D147" s="28"/>
      <c r="E147" s="156"/>
      <c r="F147" s="93"/>
      <c r="G147" s="28"/>
      <c r="H147" s="28"/>
      <c r="I147" s="28"/>
      <c r="J147" s="28"/>
      <c r="M147" s="252"/>
      <c r="N147" s="253"/>
      <c r="O147" s="189">
        <f t="shared" si="2"/>
        <v>676.51000000000931</v>
      </c>
    </row>
    <row r="148" spans="1:15" s="25" customFormat="1" ht="22.05" customHeight="1" x14ac:dyDescent="0.2">
      <c r="A148" s="26"/>
      <c r="B148" s="100" t="s">
        <v>1383</v>
      </c>
      <c r="C148" s="156"/>
      <c r="D148" s="28"/>
      <c r="E148" s="156"/>
      <c r="F148" s="93"/>
      <c r="G148" s="28"/>
      <c r="H148" s="28"/>
      <c r="I148" s="28"/>
      <c r="J148" s="28"/>
      <c r="M148" s="252"/>
      <c r="N148" s="253"/>
      <c r="O148" s="189">
        <f t="shared" si="2"/>
        <v>676.51000000000931</v>
      </c>
    </row>
    <row r="149" spans="1:15" s="25" customFormat="1" ht="22.05" customHeight="1" x14ac:dyDescent="0.2">
      <c r="A149" s="26"/>
      <c r="B149" s="100" t="s">
        <v>1383</v>
      </c>
      <c r="C149" s="156"/>
      <c r="D149" s="28"/>
      <c r="E149" s="156"/>
      <c r="F149" s="93"/>
      <c r="G149" s="28"/>
      <c r="H149" s="28"/>
      <c r="I149" s="28"/>
      <c r="J149" s="28"/>
      <c r="M149" s="252"/>
      <c r="N149" s="253"/>
      <c r="O149" s="189">
        <f t="shared" si="2"/>
        <v>676.51000000000931</v>
      </c>
    </row>
    <row r="150" spans="1:15" s="25" customFormat="1" ht="22.05" customHeight="1" x14ac:dyDescent="0.2">
      <c r="A150" s="26"/>
      <c r="B150" s="100" t="s">
        <v>1383</v>
      </c>
      <c r="C150" s="156"/>
      <c r="D150" s="28"/>
      <c r="E150" s="156"/>
      <c r="F150" s="93"/>
      <c r="G150" s="28"/>
      <c r="H150" s="28"/>
      <c r="I150" s="28"/>
      <c r="J150" s="28"/>
      <c r="M150" s="252"/>
      <c r="N150" s="253"/>
      <c r="O150" s="189">
        <f t="shared" si="2"/>
        <v>676.51000000000931</v>
      </c>
    </row>
    <row r="151" spans="1:15" s="25" customFormat="1" ht="22.05" customHeight="1" x14ac:dyDescent="0.2">
      <c r="A151" s="26"/>
      <c r="B151" s="100" t="s">
        <v>1383</v>
      </c>
      <c r="C151" s="156"/>
      <c r="D151" s="28"/>
      <c r="E151" s="156"/>
      <c r="F151" s="93"/>
      <c r="G151" s="28"/>
      <c r="H151" s="28"/>
      <c r="I151" s="28"/>
      <c r="J151" s="28"/>
      <c r="M151" s="252"/>
      <c r="N151" s="253"/>
      <c r="O151" s="189">
        <f t="shared" si="2"/>
        <v>676.51000000000931</v>
      </c>
    </row>
    <row r="152" spans="1:15" s="25" customFormat="1" ht="22.05" customHeight="1" x14ac:dyDescent="0.2">
      <c r="A152" s="26"/>
      <c r="B152" s="100" t="s">
        <v>1383</v>
      </c>
      <c r="C152" s="156"/>
      <c r="D152" s="28"/>
      <c r="E152" s="156"/>
      <c r="F152" s="93"/>
      <c r="G152" s="28"/>
      <c r="H152" s="28"/>
      <c r="I152" s="28"/>
      <c r="J152" s="28"/>
      <c r="M152" s="252"/>
      <c r="N152" s="253"/>
      <c r="O152" s="189">
        <f t="shared" si="2"/>
        <v>676.51000000000931</v>
      </c>
    </row>
    <row r="153" spans="1:15" s="25" customFormat="1" ht="22.05" customHeight="1" x14ac:dyDescent="0.2">
      <c r="A153" s="26"/>
      <c r="B153" s="100" t="s">
        <v>1383</v>
      </c>
      <c r="C153" s="156"/>
      <c r="D153" s="28"/>
      <c r="E153" s="156"/>
      <c r="F153" s="93"/>
      <c r="G153" s="28"/>
      <c r="H153" s="28"/>
      <c r="I153" s="28"/>
      <c r="J153" s="28"/>
      <c r="M153" s="252"/>
      <c r="N153" s="253"/>
      <c r="O153" s="189">
        <f t="shared" si="2"/>
        <v>676.51000000000931</v>
      </c>
    </row>
    <row r="154" spans="1:15" s="25" customFormat="1" ht="22.05" customHeight="1" x14ac:dyDescent="0.2">
      <c r="A154" s="26"/>
      <c r="B154" s="100" t="s">
        <v>1383</v>
      </c>
      <c r="C154" s="156"/>
      <c r="D154" s="28"/>
      <c r="E154" s="156"/>
      <c r="F154" s="93"/>
      <c r="G154" s="28"/>
      <c r="H154" s="28"/>
      <c r="I154" s="28"/>
      <c r="J154" s="28"/>
      <c r="M154" s="252"/>
      <c r="N154" s="253"/>
      <c r="O154" s="189">
        <f t="shared" si="2"/>
        <v>676.51000000000931</v>
      </c>
    </row>
    <row r="155" spans="1:15" s="25" customFormat="1" ht="22.05" customHeight="1" x14ac:dyDescent="0.2">
      <c r="A155" s="26"/>
      <c r="B155" s="100" t="s">
        <v>1383</v>
      </c>
      <c r="C155" s="156"/>
      <c r="D155" s="28"/>
      <c r="E155" s="156"/>
      <c r="F155" s="93"/>
      <c r="G155" s="28"/>
      <c r="H155" s="28"/>
      <c r="I155" s="28"/>
      <c r="J155" s="28"/>
      <c r="M155" s="252"/>
      <c r="N155" s="253"/>
      <c r="O155" s="189">
        <f t="shared" si="2"/>
        <v>676.51000000000931</v>
      </c>
    </row>
    <row r="156" spans="1:15" s="25" customFormat="1" ht="22.05" customHeight="1" x14ac:dyDescent="0.2">
      <c r="A156" s="26"/>
      <c r="B156" s="100" t="s">
        <v>1383</v>
      </c>
      <c r="C156" s="156"/>
      <c r="D156" s="28"/>
      <c r="E156" s="156"/>
      <c r="F156" s="93"/>
      <c r="G156" s="28"/>
      <c r="H156" s="28"/>
      <c r="I156" s="28"/>
      <c r="J156" s="28"/>
      <c r="M156" s="252"/>
      <c r="N156" s="253"/>
      <c r="O156" s="189">
        <f t="shared" si="2"/>
        <v>676.51000000000931</v>
      </c>
    </row>
    <row r="157" spans="1:15" s="25" customFormat="1" ht="22.05" customHeight="1" x14ac:dyDescent="0.2">
      <c r="A157" s="26"/>
      <c r="B157" s="100" t="s">
        <v>1383</v>
      </c>
      <c r="C157" s="156"/>
      <c r="D157" s="28"/>
      <c r="E157" s="156"/>
      <c r="F157" s="93"/>
      <c r="G157" s="28"/>
      <c r="H157" s="28"/>
      <c r="I157" s="28"/>
      <c r="J157" s="28"/>
      <c r="M157" s="252"/>
      <c r="N157" s="253"/>
      <c r="O157" s="189">
        <f t="shared" si="2"/>
        <v>676.51000000000931</v>
      </c>
    </row>
    <row r="158" spans="1:15" s="25" customFormat="1" ht="22.05" customHeight="1" x14ac:dyDescent="0.2">
      <c r="A158" s="26"/>
      <c r="B158" s="100" t="s">
        <v>1383</v>
      </c>
      <c r="C158" s="156"/>
      <c r="D158" s="28"/>
      <c r="E158" s="156"/>
      <c r="F158" s="93"/>
      <c r="G158" s="28"/>
      <c r="H158" s="28"/>
      <c r="I158" s="28"/>
      <c r="J158" s="28"/>
      <c r="M158" s="252"/>
      <c r="N158" s="253"/>
      <c r="O158" s="189">
        <f t="shared" si="2"/>
        <v>676.51000000000931</v>
      </c>
    </row>
    <row r="159" spans="1:15" s="25" customFormat="1" ht="22.05" customHeight="1" x14ac:dyDescent="0.2">
      <c r="A159" s="26"/>
      <c r="B159" s="100" t="s">
        <v>1383</v>
      </c>
      <c r="C159" s="156"/>
      <c r="D159" s="28"/>
      <c r="E159" s="156"/>
      <c r="F159" s="93"/>
      <c r="G159" s="28"/>
      <c r="H159" s="28"/>
      <c r="I159" s="28"/>
      <c r="J159" s="28"/>
      <c r="M159" s="252"/>
      <c r="N159" s="253"/>
      <c r="O159" s="189">
        <f t="shared" si="2"/>
        <v>676.51000000000931</v>
      </c>
    </row>
    <row r="160" spans="1:15" s="25" customFormat="1" ht="22.05" customHeight="1" x14ac:dyDescent="0.2">
      <c r="A160" s="26"/>
      <c r="B160" s="100" t="s">
        <v>1383</v>
      </c>
      <c r="C160" s="156"/>
      <c r="D160" s="28"/>
      <c r="E160" s="156"/>
      <c r="F160" s="93"/>
      <c r="G160" s="28"/>
      <c r="H160" s="28"/>
      <c r="I160" s="28"/>
      <c r="J160" s="28"/>
      <c r="M160" s="252"/>
      <c r="N160" s="253"/>
      <c r="O160" s="189">
        <f t="shared" si="2"/>
        <v>676.51000000000931</v>
      </c>
    </row>
    <row r="161" spans="1:15" s="25" customFormat="1" ht="22.05" customHeight="1" x14ac:dyDescent="0.2">
      <c r="A161" s="26"/>
      <c r="B161" s="100" t="s">
        <v>1383</v>
      </c>
      <c r="C161" s="156"/>
      <c r="D161" s="28"/>
      <c r="E161" s="156"/>
      <c r="F161" s="93"/>
      <c r="G161" s="28"/>
      <c r="H161" s="28"/>
      <c r="I161" s="28"/>
      <c r="J161" s="28"/>
      <c r="M161" s="252"/>
      <c r="N161" s="253"/>
      <c r="O161" s="189">
        <f t="shared" si="2"/>
        <v>676.51000000000931</v>
      </c>
    </row>
    <row r="162" spans="1:15" s="25" customFormat="1" ht="22.05" customHeight="1" x14ac:dyDescent="0.2">
      <c r="A162" s="26"/>
      <c r="B162" s="100" t="s">
        <v>1383</v>
      </c>
      <c r="C162" s="156"/>
      <c r="D162" s="28"/>
      <c r="E162" s="156"/>
      <c r="F162" s="93"/>
      <c r="G162" s="28"/>
      <c r="H162" s="28"/>
      <c r="I162" s="28"/>
      <c r="J162" s="28"/>
      <c r="M162" s="252"/>
      <c r="N162" s="253"/>
      <c r="O162" s="189">
        <f t="shared" si="2"/>
        <v>676.51000000000931</v>
      </c>
    </row>
    <row r="163" spans="1:15" s="25" customFormat="1" ht="22.05" customHeight="1" x14ac:dyDescent="0.2">
      <c r="A163" s="26"/>
      <c r="B163" s="100" t="s">
        <v>1383</v>
      </c>
      <c r="C163" s="156"/>
      <c r="D163" s="28"/>
      <c r="E163" s="156"/>
      <c r="F163" s="93"/>
      <c r="G163" s="28"/>
      <c r="H163" s="28"/>
      <c r="I163" s="28"/>
      <c r="J163" s="28"/>
      <c r="M163" s="252"/>
      <c r="N163" s="253"/>
      <c r="O163" s="189">
        <f t="shared" si="2"/>
        <v>676.51000000000931</v>
      </c>
    </row>
    <row r="164" spans="1:15" s="25" customFormat="1" ht="22.05" customHeight="1" x14ac:dyDescent="0.2">
      <c r="A164" s="26"/>
      <c r="B164" s="100" t="s">
        <v>1383</v>
      </c>
      <c r="C164" s="156"/>
      <c r="D164" s="28"/>
      <c r="E164" s="156"/>
      <c r="F164" s="93"/>
      <c r="G164" s="28"/>
      <c r="H164" s="28"/>
      <c r="I164" s="28"/>
      <c r="J164" s="28"/>
      <c r="M164" s="252"/>
      <c r="N164" s="253"/>
      <c r="O164" s="189">
        <f t="shared" si="2"/>
        <v>676.51000000000931</v>
      </c>
    </row>
    <row r="165" spans="1:15" s="25" customFormat="1" ht="22.05" customHeight="1" x14ac:dyDescent="0.2">
      <c r="A165" s="26"/>
      <c r="B165" s="100" t="s">
        <v>1383</v>
      </c>
      <c r="C165" s="156"/>
      <c r="D165" s="28"/>
      <c r="E165" s="156"/>
      <c r="F165" s="93"/>
      <c r="G165" s="28"/>
      <c r="H165" s="28"/>
      <c r="I165" s="28"/>
      <c r="J165" s="28"/>
      <c r="M165" s="252"/>
      <c r="N165" s="253"/>
      <c r="O165" s="189">
        <f t="shared" si="2"/>
        <v>676.51000000000931</v>
      </c>
    </row>
    <row r="166" spans="1:15" s="25" customFormat="1" ht="22.05" customHeight="1" x14ac:dyDescent="0.2">
      <c r="A166" s="26"/>
      <c r="B166" s="100" t="s">
        <v>1383</v>
      </c>
      <c r="C166" s="156"/>
      <c r="D166" s="28"/>
      <c r="E166" s="156"/>
      <c r="F166" s="93"/>
      <c r="G166" s="28"/>
      <c r="H166" s="28"/>
      <c r="I166" s="28"/>
      <c r="J166" s="28"/>
      <c r="M166" s="252"/>
      <c r="N166" s="253"/>
      <c r="O166" s="189">
        <f t="shared" si="2"/>
        <v>676.51000000000931</v>
      </c>
    </row>
    <row r="167" spans="1:15" s="25" customFormat="1" ht="22.05" customHeight="1" x14ac:dyDescent="0.2">
      <c r="A167" s="26"/>
      <c r="B167" s="100" t="s">
        <v>1383</v>
      </c>
      <c r="C167" s="156"/>
      <c r="D167" s="28"/>
      <c r="E167" s="156"/>
      <c r="F167" s="93"/>
      <c r="G167" s="28"/>
      <c r="H167" s="28"/>
      <c r="I167" s="28"/>
      <c r="J167" s="28"/>
      <c r="M167" s="252"/>
      <c r="N167" s="253"/>
      <c r="O167" s="189">
        <f t="shared" si="2"/>
        <v>676.51000000000931</v>
      </c>
    </row>
    <row r="168" spans="1:15" s="25" customFormat="1" ht="22.05" customHeight="1" x14ac:dyDescent="0.2">
      <c r="A168" s="26"/>
      <c r="B168" s="100" t="s">
        <v>1383</v>
      </c>
      <c r="C168" s="156"/>
      <c r="D168" s="28"/>
      <c r="E168" s="156"/>
      <c r="F168" s="93"/>
      <c r="G168" s="28"/>
      <c r="H168" s="28"/>
      <c r="I168" s="28"/>
      <c r="J168" s="28"/>
      <c r="M168" s="252"/>
      <c r="N168" s="253"/>
      <c r="O168" s="189">
        <f t="shared" si="2"/>
        <v>676.51000000000931</v>
      </c>
    </row>
    <row r="169" spans="1:15" s="25" customFormat="1" ht="22.05" customHeight="1" x14ac:dyDescent="0.2">
      <c r="A169" s="26"/>
      <c r="B169" s="100" t="s">
        <v>1383</v>
      </c>
      <c r="C169" s="156"/>
      <c r="D169" s="28"/>
      <c r="E169" s="156"/>
      <c r="F169" s="93"/>
      <c r="G169" s="28"/>
      <c r="H169" s="28"/>
      <c r="I169" s="28"/>
      <c r="J169" s="28"/>
      <c r="M169" s="252"/>
      <c r="N169" s="253"/>
      <c r="O169" s="189">
        <f t="shared" si="2"/>
        <v>676.51000000000931</v>
      </c>
    </row>
    <row r="170" spans="1:15" s="25" customFormat="1" ht="22.05" customHeight="1" x14ac:dyDescent="0.2">
      <c r="A170" s="26"/>
      <c r="B170" s="100" t="s">
        <v>1383</v>
      </c>
      <c r="C170" s="156"/>
      <c r="D170" s="28"/>
      <c r="E170" s="156"/>
      <c r="F170" s="93"/>
      <c r="G170" s="28"/>
      <c r="H170" s="28"/>
      <c r="I170" s="28"/>
      <c r="J170" s="28"/>
      <c r="M170" s="252"/>
      <c r="N170" s="253"/>
      <c r="O170" s="189">
        <f t="shared" si="2"/>
        <v>676.51000000000931</v>
      </c>
    </row>
    <row r="171" spans="1:15" s="25" customFormat="1" ht="22.05" customHeight="1" x14ac:dyDescent="0.2">
      <c r="A171" s="26"/>
      <c r="B171" s="100" t="s">
        <v>1383</v>
      </c>
      <c r="C171" s="156"/>
      <c r="D171" s="28"/>
      <c r="E171" s="156"/>
      <c r="F171" s="93"/>
      <c r="G171" s="28"/>
      <c r="H171" s="28"/>
      <c r="I171" s="28"/>
      <c r="J171" s="28"/>
      <c r="M171" s="252"/>
      <c r="N171" s="253"/>
      <c r="O171" s="189">
        <f t="shared" si="2"/>
        <v>676.51000000000931</v>
      </c>
    </row>
    <row r="172" spans="1:15" s="25" customFormat="1" ht="22.05" customHeight="1" x14ac:dyDescent="0.2">
      <c r="A172" s="26"/>
      <c r="B172" s="100" t="s">
        <v>1383</v>
      </c>
      <c r="C172" s="156"/>
      <c r="D172" s="28"/>
      <c r="E172" s="156"/>
      <c r="F172" s="93"/>
      <c r="G172" s="28"/>
      <c r="H172" s="28"/>
      <c r="I172" s="28"/>
      <c r="J172" s="28"/>
      <c r="M172" s="252"/>
      <c r="N172" s="253"/>
      <c r="O172" s="189">
        <f t="shared" si="2"/>
        <v>676.51000000000931</v>
      </c>
    </row>
    <row r="173" spans="1:15" s="25" customFormat="1" ht="22.05" customHeight="1" x14ac:dyDescent="0.2">
      <c r="A173" s="26"/>
      <c r="B173" s="100" t="s">
        <v>1383</v>
      </c>
      <c r="C173" s="156"/>
      <c r="D173" s="28"/>
      <c r="E173" s="156"/>
      <c r="F173" s="93"/>
      <c r="G173" s="28"/>
      <c r="H173" s="28"/>
      <c r="I173" s="28"/>
      <c r="J173" s="28"/>
      <c r="M173" s="252"/>
      <c r="N173" s="253"/>
      <c r="O173" s="189">
        <f t="shared" si="2"/>
        <v>676.51000000000931</v>
      </c>
    </row>
    <row r="174" spans="1:15" s="25" customFormat="1" ht="22.05" customHeight="1" x14ac:dyDescent="0.2">
      <c r="A174" s="26"/>
      <c r="B174" s="100" t="s">
        <v>1383</v>
      </c>
      <c r="C174" s="156"/>
      <c r="D174" s="28"/>
      <c r="E174" s="156"/>
      <c r="F174" s="93"/>
      <c r="G174" s="28"/>
      <c r="H174" s="28"/>
      <c r="I174" s="28"/>
      <c r="J174" s="28"/>
      <c r="M174" s="252"/>
      <c r="N174" s="253"/>
      <c r="O174" s="189">
        <f t="shared" si="2"/>
        <v>676.51000000000931</v>
      </c>
    </row>
    <row r="175" spans="1:15" s="25" customFormat="1" ht="22.05" customHeight="1" x14ac:dyDescent="0.2">
      <c r="A175" s="26"/>
      <c r="B175" s="100" t="s">
        <v>1383</v>
      </c>
      <c r="C175" s="156"/>
      <c r="D175" s="28"/>
      <c r="E175" s="156"/>
      <c r="F175" s="93"/>
      <c r="G175" s="28"/>
      <c r="H175" s="28"/>
      <c r="I175" s="28"/>
      <c r="J175" s="28"/>
      <c r="M175" s="252"/>
      <c r="N175" s="253"/>
      <c r="O175" s="189">
        <f t="shared" si="2"/>
        <v>676.51000000000931</v>
      </c>
    </row>
    <row r="176" spans="1:15" s="25" customFormat="1" ht="22.05" customHeight="1" x14ac:dyDescent="0.2">
      <c r="A176" s="26"/>
      <c r="B176" s="100" t="s">
        <v>1383</v>
      </c>
      <c r="C176" s="156"/>
      <c r="D176" s="28"/>
      <c r="E176" s="156"/>
      <c r="F176" s="93"/>
      <c r="G176" s="28"/>
      <c r="H176" s="28"/>
      <c r="I176" s="28"/>
      <c r="J176" s="28"/>
      <c r="M176" s="252"/>
      <c r="N176" s="253"/>
      <c r="O176" s="189">
        <f t="shared" si="2"/>
        <v>676.51000000000931</v>
      </c>
    </row>
    <row r="177" spans="1:15" s="25" customFormat="1" ht="22.05" customHeight="1" x14ac:dyDescent="0.2">
      <c r="A177" s="26"/>
      <c r="B177" s="100" t="s">
        <v>1383</v>
      </c>
      <c r="C177" s="156"/>
      <c r="D177" s="28"/>
      <c r="E177" s="156"/>
      <c r="F177" s="93"/>
      <c r="G177" s="28"/>
      <c r="H177" s="28"/>
      <c r="I177" s="28"/>
      <c r="J177" s="28"/>
      <c r="M177" s="252"/>
      <c r="N177" s="253"/>
      <c r="O177" s="189">
        <f t="shared" si="2"/>
        <v>676.51000000000931</v>
      </c>
    </row>
    <row r="178" spans="1:15" s="25" customFormat="1" ht="22.05" customHeight="1" x14ac:dyDescent="0.2">
      <c r="A178" s="26"/>
      <c r="B178" s="100" t="s">
        <v>1383</v>
      </c>
      <c r="C178" s="156"/>
      <c r="D178" s="28"/>
      <c r="E178" s="156"/>
      <c r="F178" s="93"/>
      <c r="G178" s="28"/>
      <c r="H178" s="28"/>
      <c r="I178" s="28"/>
      <c r="J178" s="28"/>
      <c r="M178" s="252"/>
      <c r="N178" s="253"/>
      <c r="O178" s="189">
        <f t="shared" si="2"/>
        <v>676.51000000000931</v>
      </c>
    </row>
    <row r="179" spans="1:15" s="25" customFormat="1" ht="22.05" customHeight="1" x14ac:dyDescent="0.2">
      <c r="A179" s="26"/>
      <c r="B179" s="100" t="s">
        <v>1383</v>
      </c>
      <c r="C179" s="156"/>
      <c r="D179" s="28"/>
      <c r="E179" s="156"/>
      <c r="F179" s="93"/>
      <c r="G179" s="28"/>
      <c r="H179" s="28"/>
      <c r="I179" s="28"/>
      <c r="J179" s="28"/>
      <c r="M179" s="252"/>
      <c r="N179" s="253"/>
      <c r="O179" s="189">
        <f t="shared" si="2"/>
        <v>676.51000000000931</v>
      </c>
    </row>
    <row r="180" spans="1:15" s="25" customFormat="1" ht="22.05" customHeight="1" x14ac:dyDescent="0.2">
      <c r="A180" s="26"/>
      <c r="B180" s="100" t="s">
        <v>1383</v>
      </c>
      <c r="C180" s="156"/>
      <c r="D180" s="28"/>
      <c r="E180" s="156"/>
      <c r="F180" s="93"/>
      <c r="G180" s="28"/>
      <c r="H180" s="28"/>
      <c r="I180" s="28"/>
      <c r="J180" s="28"/>
      <c r="M180" s="252"/>
      <c r="N180" s="253"/>
      <c r="O180" s="189">
        <f t="shared" si="2"/>
        <v>676.51000000000931</v>
      </c>
    </row>
    <row r="181" spans="1:15" s="25" customFormat="1" ht="22.05" customHeight="1" x14ac:dyDescent="0.2">
      <c r="A181" s="26"/>
      <c r="B181" s="100" t="s">
        <v>1383</v>
      </c>
      <c r="C181" s="156"/>
      <c r="D181" s="28"/>
      <c r="E181" s="156"/>
      <c r="F181" s="93"/>
      <c r="G181" s="28"/>
      <c r="H181" s="28"/>
      <c r="I181" s="28"/>
      <c r="J181" s="28"/>
      <c r="M181" s="252"/>
      <c r="N181" s="253"/>
      <c r="O181" s="189">
        <f t="shared" si="2"/>
        <v>676.51000000000931</v>
      </c>
    </row>
    <row r="182" spans="1:15" s="25" customFormat="1" ht="22.05" customHeight="1" x14ac:dyDescent="0.2">
      <c r="A182" s="26"/>
      <c r="B182" s="100" t="s">
        <v>1383</v>
      </c>
      <c r="C182" s="156"/>
      <c r="D182" s="28"/>
      <c r="E182" s="156"/>
      <c r="F182" s="93"/>
      <c r="G182" s="28"/>
      <c r="H182" s="28"/>
      <c r="I182" s="28"/>
      <c r="J182" s="28"/>
      <c r="M182" s="252"/>
      <c r="N182" s="253"/>
      <c r="O182" s="189">
        <f t="shared" si="2"/>
        <v>676.51000000000931</v>
      </c>
    </row>
    <row r="183" spans="1:15" s="25" customFormat="1" ht="22.05" customHeight="1" x14ac:dyDescent="0.2">
      <c r="A183" s="26"/>
      <c r="B183" s="100" t="s">
        <v>1383</v>
      </c>
      <c r="C183" s="156"/>
      <c r="D183" s="28"/>
      <c r="E183" s="156"/>
      <c r="F183" s="93"/>
      <c r="G183" s="28"/>
      <c r="H183" s="28"/>
      <c r="I183" s="28"/>
      <c r="J183" s="28"/>
      <c r="M183" s="252"/>
      <c r="N183" s="253"/>
      <c r="O183" s="189">
        <f t="shared" si="2"/>
        <v>676.51000000000931</v>
      </c>
    </row>
    <row r="184" spans="1:15" s="25" customFormat="1" ht="22.05" customHeight="1" x14ac:dyDescent="0.2">
      <c r="A184" s="26"/>
      <c r="B184" s="100" t="s">
        <v>1383</v>
      </c>
      <c r="C184" s="156"/>
      <c r="D184" s="28"/>
      <c r="E184" s="156"/>
      <c r="F184" s="93"/>
      <c r="G184" s="28"/>
      <c r="H184" s="28"/>
      <c r="I184" s="28"/>
      <c r="J184" s="28"/>
      <c r="M184" s="252"/>
      <c r="N184" s="253"/>
      <c r="O184" s="189">
        <f t="shared" si="2"/>
        <v>676.51000000000931</v>
      </c>
    </row>
    <row r="185" spans="1:15" s="25" customFormat="1" ht="22.05" customHeight="1" x14ac:dyDescent="0.2">
      <c r="A185" s="26"/>
      <c r="B185" s="100" t="s">
        <v>1383</v>
      </c>
      <c r="C185" s="156"/>
      <c r="D185" s="28"/>
      <c r="E185" s="156"/>
      <c r="F185" s="93"/>
      <c r="G185" s="28"/>
      <c r="H185" s="28"/>
      <c r="I185" s="28"/>
      <c r="J185" s="28"/>
      <c r="M185" s="252"/>
      <c r="N185" s="253"/>
      <c r="O185" s="189">
        <f t="shared" si="2"/>
        <v>676.51000000000931</v>
      </c>
    </row>
    <row r="186" spans="1:15" s="25" customFormat="1" ht="22.05" customHeight="1" x14ac:dyDescent="0.2">
      <c r="A186" s="26"/>
      <c r="B186" s="100" t="s">
        <v>1383</v>
      </c>
      <c r="C186" s="156"/>
      <c r="D186" s="28"/>
      <c r="E186" s="156"/>
      <c r="F186" s="93"/>
      <c r="G186" s="28"/>
      <c r="H186" s="28"/>
      <c r="I186" s="28"/>
      <c r="J186" s="28"/>
      <c r="M186" s="252"/>
      <c r="N186" s="253"/>
      <c r="O186" s="189">
        <f t="shared" si="2"/>
        <v>676.51000000000931</v>
      </c>
    </row>
    <row r="187" spans="1:15" s="25" customFormat="1" ht="22.05" customHeight="1" x14ac:dyDescent="0.2">
      <c r="A187" s="26"/>
      <c r="B187" s="100" t="s">
        <v>1383</v>
      </c>
      <c r="C187" s="156"/>
      <c r="D187" s="28"/>
      <c r="E187" s="156"/>
      <c r="F187" s="93"/>
      <c r="G187" s="28"/>
      <c r="H187" s="28"/>
      <c r="I187" s="28"/>
      <c r="J187" s="28"/>
      <c r="M187" s="252"/>
      <c r="N187" s="253"/>
      <c r="O187" s="189">
        <f t="shared" si="2"/>
        <v>676.51000000000931</v>
      </c>
    </row>
    <row r="188" spans="1:15" s="25" customFormat="1" ht="22.05" customHeight="1" x14ac:dyDescent="0.2">
      <c r="A188" s="26"/>
      <c r="B188" s="100" t="s">
        <v>1383</v>
      </c>
      <c r="C188" s="156"/>
      <c r="D188" s="28"/>
      <c r="E188" s="156"/>
      <c r="F188" s="93"/>
      <c r="G188" s="28"/>
      <c r="H188" s="28"/>
      <c r="I188" s="28"/>
      <c r="J188" s="28"/>
      <c r="M188" s="252"/>
      <c r="N188" s="253"/>
      <c r="O188" s="189">
        <f t="shared" si="2"/>
        <v>676.51000000000931</v>
      </c>
    </row>
    <row r="189" spans="1:15" s="25" customFormat="1" ht="22.05" customHeight="1" x14ac:dyDescent="0.2">
      <c r="A189" s="26"/>
      <c r="B189" s="100" t="s">
        <v>1383</v>
      </c>
      <c r="C189" s="156"/>
      <c r="D189" s="28"/>
      <c r="E189" s="156"/>
      <c r="F189" s="93"/>
      <c r="G189" s="28"/>
      <c r="H189" s="28"/>
      <c r="I189" s="28"/>
      <c r="J189" s="28"/>
      <c r="M189" s="252"/>
      <c r="N189" s="253"/>
      <c r="O189" s="189">
        <f t="shared" si="2"/>
        <v>676.51000000000931</v>
      </c>
    </row>
    <row r="190" spans="1:15" s="25" customFormat="1" ht="22.05" customHeight="1" x14ac:dyDescent="0.2">
      <c r="A190" s="26"/>
      <c r="B190" s="100" t="s">
        <v>1383</v>
      </c>
      <c r="C190" s="156"/>
      <c r="D190" s="28"/>
      <c r="E190" s="156"/>
      <c r="F190" s="93"/>
      <c r="G190" s="28"/>
      <c r="H190" s="28"/>
      <c r="I190" s="28"/>
      <c r="J190" s="28"/>
      <c r="M190" s="252"/>
      <c r="N190" s="253"/>
      <c r="O190" s="189">
        <f t="shared" si="2"/>
        <v>676.51000000000931</v>
      </c>
    </row>
    <row r="191" spans="1:15" s="25" customFormat="1" ht="22.05" customHeight="1" x14ac:dyDescent="0.2">
      <c r="A191" s="26"/>
      <c r="B191" s="100" t="s">
        <v>1383</v>
      </c>
      <c r="C191" s="156"/>
      <c r="D191" s="28"/>
      <c r="E191" s="156"/>
      <c r="F191" s="93"/>
      <c r="G191" s="28"/>
      <c r="H191" s="28"/>
      <c r="I191" s="28"/>
      <c r="J191" s="28"/>
      <c r="M191" s="252"/>
      <c r="N191" s="253"/>
      <c r="O191" s="189">
        <f t="shared" si="2"/>
        <v>676.51000000000931</v>
      </c>
    </row>
    <row r="192" spans="1:15" s="25" customFormat="1" ht="22.05" customHeight="1" x14ac:dyDescent="0.2">
      <c r="A192" s="26"/>
      <c r="B192" s="100" t="s">
        <v>1383</v>
      </c>
      <c r="C192" s="156"/>
      <c r="D192" s="28"/>
      <c r="E192" s="156"/>
      <c r="F192" s="93"/>
      <c r="G192" s="28"/>
      <c r="H192" s="28"/>
      <c r="I192" s="28"/>
      <c r="J192" s="28"/>
      <c r="M192" s="252"/>
      <c r="N192" s="253"/>
      <c r="O192" s="189">
        <f t="shared" si="2"/>
        <v>676.51000000000931</v>
      </c>
    </row>
    <row r="193" spans="1:15" s="25" customFormat="1" ht="22.05" customHeight="1" x14ac:dyDescent="0.2">
      <c r="A193" s="26"/>
      <c r="B193" s="100" t="s">
        <v>1383</v>
      </c>
      <c r="C193" s="156"/>
      <c r="D193" s="28"/>
      <c r="E193" s="156"/>
      <c r="F193" s="93"/>
      <c r="G193" s="28"/>
      <c r="H193" s="28"/>
      <c r="I193" s="28"/>
      <c r="J193" s="28"/>
      <c r="M193" s="252"/>
      <c r="N193" s="253"/>
      <c r="O193" s="189">
        <f t="shared" si="2"/>
        <v>676.51000000000931</v>
      </c>
    </row>
    <row r="194" spans="1:15" s="25" customFormat="1" ht="22.05" customHeight="1" x14ac:dyDescent="0.2">
      <c r="A194" s="26"/>
      <c r="B194" s="100" t="s">
        <v>1383</v>
      </c>
      <c r="C194" s="156"/>
      <c r="D194" s="28"/>
      <c r="E194" s="156"/>
      <c r="F194" s="93"/>
      <c r="G194" s="28"/>
      <c r="H194" s="28"/>
      <c r="I194" s="28"/>
      <c r="J194" s="28"/>
      <c r="M194" s="252"/>
      <c r="N194" s="253"/>
      <c r="O194" s="189">
        <f t="shared" si="2"/>
        <v>676.51000000000931</v>
      </c>
    </row>
    <row r="195" spans="1:15" s="25" customFormat="1" ht="22.05" customHeight="1" x14ac:dyDescent="0.2">
      <c r="A195" s="26"/>
      <c r="B195" s="100" t="s">
        <v>1383</v>
      </c>
      <c r="C195" s="147"/>
      <c r="D195" s="26"/>
      <c r="E195" s="147"/>
      <c r="F195" s="93"/>
      <c r="G195" s="28"/>
      <c r="H195" s="28"/>
      <c r="I195" s="28"/>
      <c r="J195" s="28"/>
      <c r="M195" s="24"/>
      <c r="N195" s="27"/>
      <c r="O195" s="189">
        <f t="shared" si="2"/>
        <v>676.51000000000931</v>
      </c>
    </row>
    <row r="196" spans="1:15" s="25" customFormat="1" ht="22.05" customHeight="1" x14ac:dyDescent="0.2">
      <c r="A196" s="26"/>
      <c r="B196" s="100" t="s">
        <v>1383</v>
      </c>
      <c r="C196" s="147"/>
      <c r="D196" s="26"/>
      <c r="E196" s="147"/>
      <c r="F196" s="93"/>
      <c r="G196" s="28"/>
      <c r="H196" s="28"/>
      <c r="I196" s="28"/>
      <c r="J196" s="28"/>
      <c r="M196" s="24"/>
      <c r="N196" s="27"/>
      <c r="O196" s="189">
        <f t="shared" si="2"/>
        <v>676.51000000000931</v>
      </c>
    </row>
    <row r="197" spans="1:15" s="25" customFormat="1" ht="22.05" customHeight="1" x14ac:dyDescent="0.2">
      <c r="A197" s="26"/>
      <c r="B197" s="100" t="s">
        <v>1383</v>
      </c>
      <c r="C197" s="147"/>
      <c r="D197" s="26"/>
      <c r="E197" s="147"/>
      <c r="F197" s="93"/>
      <c r="G197" s="28"/>
      <c r="H197" s="28"/>
      <c r="I197" s="28"/>
      <c r="J197" s="28"/>
      <c r="M197" s="24"/>
      <c r="N197" s="27"/>
      <c r="O197" s="189">
        <f t="shared" ref="O197:O260" si="3">O196+M197-N197</f>
        <v>676.51000000000931</v>
      </c>
    </row>
    <row r="198" spans="1:15" s="25" customFormat="1" ht="22.05" customHeight="1" x14ac:dyDescent="0.2">
      <c r="A198" s="26"/>
      <c r="B198" s="100" t="s">
        <v>1383</v>
      </c>
      <c r="C198" s="147"/>
      <c r="D198" s="26"/>
      <c r="E198" s="147"/>
      <c r="F198" s="93"/>
      <c r="G198" s="28"/>
      <c r="H198" s="28"/>
      <c r="I198" s="28"/>
      <c r="J198" s="28"/>
      <c r="M198" s="24"/>
      <c r="N198" s="27"/>
      <c r="O198" s="189">
        <f t="shared" si="3"/>
        <v>676.51000000000931</v>
      </c>
    </row>
    <row r="199" spans="1:15" s="25" customFormat="1" ht="22.05" customHeight="1" x14ac:dyDescent="0.2">
      <c r="A199" s="26"/>
      <c r="B199" s="100" t="s">
        <v>1383</v>
      </c>
      <c r="C199" s="147"/>
      <c r="D199" s="26"/>
      <c r="E199" s="147"/>
      <c r="F199" s="93"/>
      <c r="G199" s="28"/>
      <c r="H199" s="28"/>
      <c r="I199" s="28"/>
      <c r="J199" s="28"/>
      <c r="M199" s="24"/>
      <c r="N199" s="27"/>
      <c r="O199" s="189">
        <f t="shared" si="3"/>
        <v>676.51000000000931</v>
      </c>
    </row>
    <row r="200" spans="1:15" s="25" customFormat="1" ht="22.05" customHeight="1" x14ac:dyDescent="0.2">
      <c r="A200" s="26"/>
      <c r="B200" s="100" t="s">
        <v>1383</v>
      </c>
      <c r="C200" s="147"/>
      <c r="D200" s="26"/>
      <c r="E200" s="147"/>
      <c r="F200" s="93"/>
      <c r="G200" s="28"/>
      <c r="H200" s="28"/>
      <c r="I200" s="28"/>
      <c r="J200" s="28"/>
      <c r="M200" s="24"/>
      <c r="N200" s="27"/>
      <c r="O200" s="189">
        <f t="shared" si="3"/>
        <v>676.51000000000931</v>
      </c>
    </row>
    <row r="201" spans="1:15" s="25" customFormat="1" ht="22.05" customHeight="1" x14ac:dyDescent="0.2">
      <c r="A201" s="26"/>
      <c r="B201" s="100" t="s">
        <v>1383</v>
      </c>
      <c r="C201" s="147"/>
      <c r="D201" s="26"/>
      <c r="E201" s="147"/>
      <c r="F201" s="93"/>
      <c r="G201" s="28"/>
      <c r="H201" s="28"/>
      <c r="I201" s="28"/>
      <c r="J201" s="28"/>
      <c r="M201" s="24"/>
      <c r="N201" s="27"/>
      <c r="O201" s="189">
        <f t="shared" si="3"/>
        <v>676.51000000000931</v>
      </c>
    </row>
    <row r="202" spans="1:15" s="25" customFormat="1" ht="22.05" customHeight="1" x14ac:dyDescent="0.2">
      <c r="A202" s="26"/>
      <c r="B202" s="100" t="s">
        <v>1383</v>
      </c>
      <c r="C202" s="147"/>
      <c r="D202" s="26"/>
      <c r="E202" s="147"/>
      <c r="F202" s="93"/>
      <c r="G202" s="28"/>
      <c r="H202" s="28"/>
      <c r="I202" s="28"/>
      <c r="J202" s="28"/>
      <c r="M202" s="24"/>
      <c r="N202" s="27"/>
      <c r="O202" s="189">
        <f t="shared" si="3"/>
        <v>676.51000000000931</v>
      </c>
    </row>
    <row r="203" spans="1:15" s="25" customFormat="1" ht="22.05" customHeight="1" x14ac:dyDescent="0.2">
      <c r="A203" s="26"/>
      <c r="B203" s="100" t="s">
        <v>1383</v>
      </c>
      <c r="C203" s="147"/>
      <c r="D203" s="26"/>
      <c r="E203" s="147"/>
      <c r="F203" s="93"/>
      <c r="G203" s="28"/>
      <c r="H203" s="28"/>
      <c r="I203" s="28"/>
      <c r="J203" s="28"/>
      <c r="M203" s="24"/>
      <c r="N203" s="27"/>
      <c r="O203" s="189">
        <f t="shared" si="3"/>
        <v>676.51000000000931</v>
      </c>
    </row>
    <row r="204" spans="1:15" s="25" customFormat="1" ht="22.05" customHeight="1" x14ac:dyDescent="0.2">
      <c r="A204" s="26"/>
      <c r="B204" s="100" t="s">
        <v>1383</v>
      </c>
      <c r="C204" s="147"/>
      <c r="D204" s="26"/>
      <c r="E204" s="147"/>
      <c r="F204" s="93"/>
      <c r="G204" s="28"/>
      <c r="H204" s="28"/>
      <c r="I204" s="28"/>
      <c r="J204" s="28"/>
      <c r="M204" s="24"/>
      <c r="N204" s="27"/>
      <c r="O204" s="189">
        <f t="shared" si="3"/>
        <v>676.51000000000931</v>
      </c>
    </row>
    <row r="205" spans="1:15" s="25" customFormat="1" ht="22.05" customHeight="1" x14ac:dyDescent="0.2">
      <c r="A205" s="26"/>
      <c r="B205" s="100" t="s">
        <v>1383</v>
      </c>
      <c r="C205" s="147"/>
      <c r="D205" s="26"/>
      <c r="E205" s="147"/>
      <c r="F205" s="93"/>
      <c r="G205" s="28"/>
      <c r="H205" s="28"/>
      <c r="I205" s="28"/>
      <c r="J205" s="28"/>
      <c r="M205" s="24"/>
      <c r="N205" s="27"/>
      <c r="O205" s="189">
        <f t="shared" si="3"/>
        <v>676.51000000000931</v>
      </c>
    </row>
    <row r="206" spans="1:15" s="25" customFormat="1" ht="22.05" customHeight="1" x14ac:dyDescent="0.2">
      <c r="A206" s="26"/>
      <c r="B206" s="100" t="s">
        <v>1383</v>
      </c>
      <c r="C206" s="147"/>
      <c r="D206" s="26"/>
      <c r="E206" s="147"/>
      <c r="F206" s="93"/>
      <c r="G206" s="28"/>
      <c r="H206" s="28"/>
      <c r="I206" s="28"/>
      <c r="J206" s="28"/>
      <c r="M206" s="24"/>
      <c r="N206" s="27"/>
      <c r="O206" s="189">
        <f t="shared" si="3"/>
        <v>676.51000000000931</v>
      </c>
    </row>
    <row r="207" spans="1:15" s="25" customFormat="1" ht="22.05" customHeight="1" x14ac:dyDescent="0.2">
      <c r="A207" s="26"/>
      <c r="B207" s="100" t="s">
        <v>1383</v>
      </c>
      <c r="C207" s="147"/>
      <c r="D207" s="26"/>
      <c r="E207" s="147"/>
      <c r="F207" s="93"/>
      <c r="G207" s="28"/>
      <c r="H207" s="28"/>
      <c r="I207" s="28"/>
      <c r="J207" s="28"/>
      <c r="M207" s="24"/>
      <c r="N207" s="27"/>
      <c r="O207" s="189">
        <f t="shared" si="3"/>
        <v>676.51000000000931</v>
      </c>
    </row>
    <row r="208" spans="1:15" s="25" customFormat="1" ht="22.05" customHeight="1" x14ac:dyDescent="0.2">
      <c r="A208" s="26"/>
      <c r="B208" s="100" t="s">
        <v>1383</v>
      </c>
      <c r="C208" s="147"/>
      <c r="D208" s="26"/>
      <c r="E208" s="147"/>
      <c r="F208" s="93"/>
      <c r="G208" s="28"/>
      <c r="H208" s="28"/>
      <c r="I208" s="28"/>
      <c r="J208" s="28"/>
      <c r="M208" s="24"/>
      <c r="N208" s="27"/>
      <c r="O208" s="189">
        <f t="shared" si="3"/>
        <v>676.51000000000931</v>
      </c>
    </row>
    <row r="209" spans="1:15" s="25" customFormat="1" ht="22.05" customHeight="1" x14ac:dyDescent="0.2">
      <c r="A209" s="26"/>
      <c r="B209" s="100" t="s">
        <v>1383</v>
      </c>
      <c r="C209" s="147"/>
      <c r="D209" s="26"/>
      <c r="E209" s="147"/>
      <c r="F209" s="93"/>
      <c r="G209" s="28"/>
      <c r="H209" s="28"/>
      <c r="I209" s="28"/>
      <c r="J209" s="28"/>
      <c r="M209" s="24"/>
      <c r="N209" s="27"/>
      <c r="O209" s="189">
        <f t="shared" si="3"/>
        <v>676.51000000000931</v>
      </c>
    </row>
    <row r="210" spans="1:15" s="25" customFormat="1" ht="22.05" customHeight="1" x14ac:dyDescent="0.2">
      <c r="A210" s="26"/>
      <c r="B210" s="100" t="s">
        <v>1383</v>
      </c>
      <c r="C210" s="147"/>
      <c r="D210" s="26"/>
      <c r="E210" s="147"/>
      <c r="F210" s="93"/>
      <c r="G210" s="28"/>
      <c r="H210" s="28"/>
      <c r="I210" s="28"/>
      <c r="J210" s="28"/>
      <c r="M210" s="24"/>
      <c r="N210" s="27"/>
      <c r="O210" s="189">
        <f t="shared" si="3"/>
        <v>676.51000000000931</v>
      </c>
    </row>
    <row r="211" spans="1:15" s="25" customFormat="1" ht="22.05" customHeight="1" x14ac:dyDescent="0.2">
      <c r="A211" s="26"/>
      <c r="B211" s="100" t="s">
        <v>1383</v>
      </c>
      <c r="C211" s="147"/>
      <c r="D211" s="26"/>
      <c r="E211" s="147"/>
      <c r="F211" s="93"/>
      <c r="G211" s="28"/>
      <c r="H211" s="28"/>
      <c r="I211" s="28"/>
      <c r="J211" s="28"/>
      <c r="M211" s="24"/>
      <c r="N211" s="27"/>
      <c r="O211" s="189">
        <f t="shared" si="3"/>
        <v>676.51000000000931</v>
      </c>
    </row>
    <row r="212" spans="1:15" s="25" customFormat="1" ht="22.05" customHeight="1" x14ac:dyDescent="0.2">
      <c r="A212" s="26"/>
      <c r="B212" s="100" t="s">
        <v>1383</v>
      </c>
      <c r="C212" s="147"/>
      <c r="D212" s="26"/>
      <c r="E212" s="147"/>
      <c r="F212" s="93"/>
      <c r="G212" s="28"/>
      <c r="H212" s="28"/>
      <c r="I212" s="28"/>
      <c r="J212" s="28"/>
      <c r="M212" s="24"/>
      <c r="N212" s="27"/>
      <c r="O212" s="189">
        <f t="shared" si="3"/>
        <v>676.51000000000931</v>
      </c>
    </row>
    <row r="213" spans="1:15" s="25" customFormat="1" ht="22.05" customHeight="1" x14ac:dyDescent="0.2">
      <c r="A213" s="26"/>
      <c r="B213" s="100" t="s">
        <v>1383</v>
      </c>
      <c r="C213" s="147"/>
      <c r="D213" s="26"/>
      <c r="E213" s="147"/>
      <c r="F213" s="93"/>
      <c r="G213" s="28"/>
      <c r="H213" s="28"/>
      <c r="I213" s="28"/>
      <c r="J213" s="28"/>
      <c r="M213" s="24"/>
      <c r="N213" s="27"/>
      <c r="O213" s="189">
        <f t="shared" si="3"/>
        <v>676.51000000000931</v>
      </c>
    </row>
    <row r="214" spans="1:15" s="25" customFormat="1" ht="22.05" customHeight="1" x14ac:dyDescent="0.2">
      <c r="A214" s="26"/>
      <c r="B214" s="100" t="s">
        <v>1383</v>
      </c>
      <c r="C214" s="147"/>
      <c r="D214" s="26"/>
      <c r="E214" s="147"/>
      <c r="F214" s="93"/>
      <c r="G214" s="28"/>
      <c r="H214" s="28"/>
      <c r="I214" s="28"/>
      <c r="J214" s="28"/>
      <c r="M214" s="24"/>
      <c r="N214" s="27"/>
      <c r="O214" s="189">
        <f t="shared" si="3"/>
        <v>676.51000000000931</v>
      </c>
    </row>
    <row r="215" spans="1:15" s="25" customFormat="1" ht="22.05" customHeight="1" x14ac:dyDescent="0.2">
      <c r="A215" s="26"/>
      <c r="B215" s="100" t="s">
        <v>1383</v>
      </c>
      <c r="C215" s="147"/>
      <c r="D215" s="26"/>
      <c r="E215" s="147"/>
      <c r="F215" s="93"/>
      <c r="G215" s="28"/>
      <c r="H215" s="28"/>
      <c r="I215" s="28"/>
      <c r="J215" s="28"/>
      <c r="M215" s="24"/>
      <c r="N215" s="27"/>
      <c r="O215" s="189">
        <f t="shared" si="3"/>
        <v>676.51000000000931</v>
      </c>
    </row>
    <row r="216" spans="1:15" s="25" customFormat="1" ht="22.05" customHeight="1" x14ac:dyDescent="0.2">
      <c r="A216" s="26"/>
      <c r="B216" s="100" t="s">
        <v>1383</v>
      </c>
      <c r="C216" s="147"/>
      <c r="D216" s="26"/>
      <c r="E216" s="147"/>
      <c r="F216" s="93"/>
      <c r="G216" s="28"/>
      <c r="H216" s="28"/>
      <c r="I216" s="28"/>
      <c r="J216" s="28"/>
      <c r="M216" s="24"/>
      <c r="N216" s="27"/>
      <c r="O216" s="189">
        <f t="shared" si="3"/>
        <v>676.51000000000931</v>
      </c>
    </row>
    <row r="217" spans="1:15" s="25" customFormat="1" ht="22.05" customHeight="1" x14ac:dyDescent="0.2">
      <c r="A217" s="26"/>
      <c r="B217" s="100" t="s">
        <v>1383</v>
      </c>
      <c r="C217" s="147"/>
      <c r="D217" s="26"/>
      <c r="E217" s="147"/>
      <c r="F217" s="93"/>
      <c r="G217" s="28"/>
      <c r="H217" s="28"/>
      <c r="I217" s="28"/>
      <c r="J217" s="28"/>
      <c r="M217" s="24"/>
      <c r="N217" s="27"/>
      <c r="O217" s="189">
        <f t="shared" si="3"/>
        <v>676.51000000000931</v>
      </c>
    </row>
    <row r="218" spans="1:15" s="25" customFormat="1" ht="22.05" customHeight="1" x14ac:dyDescent="0.2">
      <c r="A218" s="26"/>
      <c r="B218" s="100" t="s">
        <v>1383</v>
      </c>
      <c r="C218" s="147"/>
      <c r="D218" s="26"/>
      <c r="E218" s="147"/>
      <c r="F218" s="93"/>
      <c r="G218" s="28"/>
      <c r="H218" s="28"/>
      <c r="I218" s="28"/>
      <c r="J218" s="28"/>
      <c r="M218" s="24"/>
      <c r="N218" s="27"/>
      <c r="O218" s="189">
        <f t="shared" si="3"/>
        <v>676.51000000000931</v>
      </c>
    </row>
    <row r="219" spans="1:15" s="25" customFormat="1" ht="22.05" customHeight="1" x14ac:dyDescent="0.2">
      <c r="A219" s="26"/>
      <c r="B219" s="100" t="s">
        <v>1383</v>
      </c>
      <c r="C219" s="147"/>
      <c r="D219" s="26"/>
      <c r="E219" s="147"/>
      <c r="F219" s="93"/>
      <c r="G219" s="28"/>
      <c r="H219" s="28"/>
      <c r="I219" s="28"/>
      <c r="J219" s="28"/>
      <c r="M219" s="24"/>
      <c r="N219" s="27"/>
      <c r="O219" s="189">
        <f t="shared" si="3"/>
        <v>676.51000000000931</v>
      </c>
    </row>
    <row r="220" spans="1:15" s="25" customFormat="1" ht="22.05" customHeight="1" x14ac:dyDescent="0.2">
      <c r="A220" s="26"/>
      <c r="B220" s="100" t="s">
        <v>1383</v>
      </c>
      <c r="C220" s="147"/>
      <c r="D220" s="26"/>
      <c r="E220" s="147"/>
      <c r="F220" s="93"/>
      <c r="G220" s="28"/>
      <c r="H220" s="28"/>
      <c r="I220" s="28"/>
      <c r="J220" s="28"/>
      <c r="M220" s="24"/>
      <c r="N220" s="27"/>
      <c r="O220" s="189">
        <f t="shared" si="3"/>
        <v>676.51000000000931</v>
      </c>
    </row>
    <row r="221" spans="1:15" s="25" customFormat="1" ht="22.05" customHeight="1" x14ac:dyDescent="0.2">
      <c r="A221" s="26"/>
      <c r="B221" s="100" t="s">
        <v>1383</v>
      </c>
      <c r="C221" s="147"/>
      <c r="D221" s="26"/>
      <c r="E221" s="147"/>
      <c r="F221" s="93"/>
      <c r="G221" s="28"/>
      <c r="H221" s="28"/>
      <c r="I221" s="28"/>
      <c r="J221" s="28"/>
      <c r="M221" s="24"/>
      <c r="N221" s="27"/>
      <c r="O221" s="189">
        <f t="shared" si="3"/>
        <v>676.51000000000931</v>
      </c>
    </row>
    <row r="222" spans="1:15" s="25" customFormat="1" ht="22.05" customHeight="1" x14ac:dyDescent="0.2">
      <c r="A222" s="26"/>
      <c r="B222" s="100" t="s">
        <v>1383</v>
      </c>
      <c r="C222" s="147"/>
      <c r="D222" s="26"/>
      <c r="E222" s="147"/>
      <c r="F222" s="93"/>
      <c r="G222" s="28"/>
      <c r="H222" s="28"/>
      <c r="I222" s="28"/>
      <c r="J222" s="28"/>
      <c r="M222" s="24"/>
      <c r="N222" s="27"/>
      <c r="O222" s="189">
        <f t="shared" si="3"/>
        <v>676.51000000000931</v>
      </c>
    </row>
    <row r="223" spans="1:15" s="25" customFormat="1" ht="22.05" customHeight="1" x14ac:dyDescent="0.2">
      <c r="A223" s="26"/>
      <c r="B223" s="100" t="s">
        <v>1383</v>
      </c>
      <c r="C223" s="147"/>
      <c r="D223" s="26"/>
      <c r="E223" s="147"/>
      <c r="F223" s="93"/>
      <c r="G223" s="28"/>
      <c r="H223" s="28"/>
      <c r="I223" s="28"/>
      <c r="J223" s="28"/>
      <c r="M223" s="24"/>
      <c r="N223" s="27"/>
      <c r="O223" s="189">
        <f t="shared" si="3"/>
        <v>676.51000000000931</v>
      </c>
    </row>
    <row r="224" spans="1:15" s="25" customFormat="1" ht="22.05" customHeight="1" x14ac:dyDescent="0.2">
      <c r="A224" s="26"/>
      <c r="B224" s="100" t="s">
        <v>1383</v>
      </c>
      <c r="C224" s="147"/>
      <c r="D224" s="26"/>
      <c r="E224" s="147"/>
      <c r="F224" s="93"/>
      <c r="G224" s="28"/>
      <c r="H224" s="28"/>
      <c r="I224" s="28"/>
      <c r="J224" s="28"/>
      <c r="M224" s="24"/>
      <c r="N224" s="27"/>
      <c r="O224" s="189">
        <f t="shared" si="3"/>
        <v>676.51000000000931</v>
      </c>
    </row>
    <row r="225" spans="1:15" s="25" customFormat="1" ht="22.05" customHeight="1" x14ac:dyDescent="0.2">
      <c r="A225" s="26"/>
      <c r="B225" s="100" t="s">
        <v>1383</v>
      </c>
      <c r="C225" s="147"/>
      <c r="D225" s="26"/>
      <c r="E225" s="147"/>
      <c r="F225" s="93"/>
      <c r="G225" s="28"/>
      <c r="H225" s="28"/>
      <c r="I225" s="28"/>
      <c r="J225" s="28"/>
      <c r="M225" s="24"/>
      <c r="N225" s="27"/>
      <c r="O225" s="189">
        <f t="shared" si="3"/>
        <v>676.51000000000931</v>
      </c>
    </row>
    <row r="226" spans="1:15" s="25" customFormat="1" ht="22.05" customHeight="1" x14ac:dyDescent="0.2">
      <c r="A226" s="26"/>
      <c r="B226" s="100" t="s">
        <v>1383</v>
      </c>
      <c r="C226" s="147"/>
      <c r="D226" s="26"/>
      <c r="E226" s="147"/>
      <c r="F226" s="93"/>
      <c r="G226" s="28"/>
      <c r="H226" s="28"/>
      <c r="I226" s="28"/>
      <c r="J226" s="28"/>
      <c r="M226" s="24"/>
      <c r="N226" s="27"/>
      <c r="O226" s="189">
        <f t="shared" si="3"/>
        <v>676.51000000000931</v>
      </c>
    </row>
    <row r="227" spans="1:15" s="25" customFormat="1" ht="22.05" customHeight="1" x14ac:dyDescent="0.2">
      <c r="A227" s="26"/>
      <c r="B227" s="100" t="s">
        <v>1383</v>
      </c>
      <c r="C227" s="147"/>
      <c r="D227" s="26"/>
      <c r="E227" s="147"/>
      <c r="F227" s="93"/>
      <c r="G227" s="28"/>
      <c r="H227" s="28"/>
      <c r="I227" s="28"/>
      <c r="J227" s="28"/>
      <c r="M227" s="24"/>
      <c r="N227" s="27"/>
      <c r="O227" s="189">
        <f t="shared" si="3"/>
        <v>676.51000000000931</v>
      </c>
    </row>
    <row r="228" spans="1:15" s="25" customFormat="1" ht="22.05" customHeight="1" x14ac:dyDescent="0.2">
      <c r="A228" s="26"/>
      <c r="B228" s="100" t="s">
        <v>1383</v>
      </c>
      <c r="C228" s="147"/>
      <c r="D228" s="26"/>
      <c r="E228" s="147"/>
      <c r="F228" s="93"/>
      <c r="G228" s="28"/>
      <c r="H228" s="28"/>
      <c r="I228" s="28"/>
      <c r="J228" s="28"/>
      <c r="M228" s="24"/>
      <c r="N228" s="27"/>
      <c r="O228" s="189">
        <f t="shared" si="3"/>
        <v>676.51000000000931</v>
      </c>
    </row>
    <row r="229" spans="1:15" s="25" customFormat="1" ht="22.05" customHeight="1" x14ac:dyDescent="0.2">
      <c r="A229" s="26"/>
      <c r="B229" s="100" t="s">
        <v>1383</v>
      </c>
      <c r="C229" s="147"/>
      <c r="D229" s="26"/>
      <c r="E229" s="147"/>
      <c r="F229" s="93"/>
      <c r="G229" s="28"/>
      <c r="H229" s="28"/>
      <c r="I229" s="28"/>
      <c r="J229" s="28"/>
      <c r="M229" s="24"/>
      <c r="N229" s="27"/>
      <c r="O229" s="189">
        <f t="shared" si="3"/>
        <v>676.51000000000931</v>
      </c>
    </row>
    <row r="230" spans="1:15" s="25" customFormat="1" ht="22.05" customHeight="1" x14ac:dyDescent="0.2">
      <c r="A230" s="26"/>
      <c r="B230" s="100" t="s">
        <v>1383</v>
      </c>
      <c r="C230" s="147"/>
      <c r="D230" s="26"/>
      <c r="E230" s="147"/>
      <c r="F230" s="93"/>
      <c r="G230" s="28"/>
      <c r="H230" s="28"/>
      <c r="I230" s="28"/>
      <c r="J230" s="28"/>
      <c r="M230" s="24"/>
      <c r="N230" s="27"/>
      <c r="O230" s="189">
        <f t="shared" si="3"/>
        <v>676.51000000000931</v>
      </c>
    </row>
    <row r="231" spans="1:15" s="25" customFormat="1" ht="22.05" customHeight="1" x14ac:dyDescent="0.2">
      <c r="A231" s="26"/>
      <c r="B231" s="100" t="s">
        <v>1383</v>
      </c>
      <c r="C231" s="147"/>
      <c r="D231" s="26"/>
      <c r="E231" s="147"/>
      <c r="F231" s="93"/>
      <c r="G231" s="28"/>
      <c r="H231" s="28"/>
      <c r="I231" s="28"/>
      <c r="J231" s="28"/>
      <c r="M231" s="24"/>
      <c r="N231" s="27"/>
      <c r="O231" s="189">
        <f t="shared" si="3"/>
        <v>676.51000000000931</v>
      </c>
    </row>
    <row r="232" spans="1:15" s="25" customFormat="1" ht="22.05" customHeight="1" x14ac:dyDescent="0.2">
      <c r="A232" s="26"/>
      <c r="B232" s="100" t="s">
        <v>1383</v>
      </c>
      <c r="C232" s="147"/>
      <c r="D232" s="26"/>
      <c r="E232" s="147"/>
      <c r="F232" s="93"/>
      <c r="G232" s="28"/>
      <c r="H232" s="28"/>
      <c r="I232" s="28"/>
      <c r="J232" s="28"/>
      <c r="M232" s="24"/>
      <c r="N232" s="27"/>
      <c r="O232" s="189">
        <f t="shared" si="3"/>
        <v>676.51000000000931</v>
      </c>
    </row>
    <row r="233" spans="1:15" s="25" customFormat="1" ht="22.05" customHeight="1" x14ac:dyDescent="0.2">
      <c r="A233" s="26"/>
      <c r="B233" s="100" t="s">
        <v>1383</v>
      </c>
      <c r="C233" s="147"/>
      <c r="D233" s="26"/>
      <c r="E233" s="147"/>
      <c r="F233" s="93"/>
      <c r="G233" s="28"/>
      <c r="H233" s="28"/>
      <c r="I233" s="28"/>
      <c r="J233" s="28"/>
      <c r="M233" s="24"/>
      <c r="N233" s="27"/>
      <c r="O233" s="189">
        <f t="shared" si="3"/>
        <v>676.51000000000931</v>
      </c>
    </row>
    <row r="234" spans="1:15" s="25" customFormat="1" ht="22.05" customHeight="1" x14ac:dyDescent="0.2">
      <c r="A234" s="26"/>
      <c r="B234" s="100" t="s">
        <v>1383</v>
      </c>
      <c r="C234" s="147"/>
      <c r="D234" s="26"/>
      <c r="E234" s="147"/>
      <c r="F234" s="93"/>
      <c r="G234" s="28"/>
      <c r="H234" s="28"/>
      <c r="I234" s="28"/>
      <c r="J234" s="28"/>
      <c r="M234" s="24"/>
      <c r="N234" s="27"/>
      <c r="O234" s="189">
        <f t="shared" si="3"/>
        <v>676.51000000000931</v>
      </c>
    </row>
    <row r="235" spans="1:15" s="25" customFormat="1" ht="22.05" customHeight="1" x14ac:dyDescent="0.2">
      <c r="A235" s="26"/>
      <c r="B235" s="100" t="s">
        <v>1383</v>
      </c>
      <c r="C235" s="147"/>
      <c r="D235" s="26"/>
      <c r="E235" s="147"/>
      <c r="F235" s="93"/>
      <c r="G235" s="28"/>
      <c r="H235" s="28"/>
      <c r="I235" s="28"/>
      <c r="J235" s="28"/>
      <c r="M235" s="24"/>
      <c r="N235" s="27"/>
      <c r="O235" s="189">
        <f t="shared" si="3"/>
        <v>676.51000000000931</v>
      </c>
    </row>
    <row r="236" spans="1:15" s="25" customFormat="1" ht="22.05" customHeight="1" x14ac:dyDescent="0.2">
      <c r="A236" s="26"/>
      <c r="B236" s="100" t="s">
        <v>1383</v>
      </c>
      <c r="C236" s="147"/>
      <c r="D236" s="26"/>
      <c r="E236" s="147"/>
      <c r="F236" s="93"/>
      <c r="G236" s="28"/>
      <c r="H236" s="28"/>
      <c r="I236" s="28"/>
      <c r="J236" s="28"/>
      <c r="M236" s="24"/>
      <c r="N236" s="27"/>
      <c r="O236" s="189">
        <f t="shared" si="3"/>
        <v>676.51000000000931</v>
      </c>
    </row>
    <row r="237" spans="1:15" s="25" customFormat="1" ht="22.05" customHeight="1" x14ac:dyDescent="0.2">
      <c r="A237" s="26"/>
      <c r="B237" s="100" t="s">
        <v>1383</v>
      </c>
      <c r="C237" s="147"/>
      <c r="D237" s="26"/>
      <c r="E237" s="147"/>
      <c r="F237" s="93"/>
      <c r="G237" s="28"/>
      <c r="H237" s="28"/>
      <c r="I237" s="28"/>
      <c r="J237" s="28"/>
      <c r="M237" s="24"/>
      <c r="N237" s="27"/>
      <c r="O237" s="189">
        <f t="shared" si="3"/>
        <v>676.51000000000931</v>
      </c>
    </row>
    <row r="238" spans="1:15" s="25" customFormat="1" ht="22.05" customHeight="1" x14ac:dyDescent="0.2">
      <c r="A238" s="26"/>
      <c r="B238" s="100" t="s">
        <v>1383</v>
      </c>
      <c r="C238" s="147"/>
      <c r="D238" s="26"/>
      <c r="E238" s="147"/>
      <c r="F238" s="93"/>
      <c r="G238" s="28"/>
      <c r="H238" s="28"/>
      <c r="I238" s="28"/>
      <c r="J238" s="28"/>
      <c r="M238" s="24"/>
      <c r="N238" s="27"/>
      <c r="O238" s="189">
        <f t="shared" si="3"/>
        <v>676.51000000000931</v>
      </c>
    </row>
    <row r="239" spans="1:15" s="25" customFormat="1" ht="22.05" customHeight="1" x14ac:dyDescent="0.2">
      <c r="A239" s="26"/>
      <c r="B239" s="100" t="s">
        <v>1383</v>
      </c>
      <c r="C239" s="147"/>
      <c r="D239" s="26"/>
      <c r="E239" s="147"/>
      <c r="F239" s="93"/>
      <c r="G239" s="28"/>
      <c r="H239" s="28"/>
      <c r="I239" s="28"/>
      <c r="J239" s="28"/>
      <c r="M239" s="24"/>
      <c r="N239" s="27"/>
      <c r="O239" s="189">
        <f t="shared" si="3"/>
        <v>676.51000000000931</v>
      </c>
    </row>
    <row r="240" spans="1:15" s="25" customFormat="1" ht="22.05" customHeight="1" x14ac:dyDescent="0.2">
      <c r="A240" s="26"/>
      <c r="B240" s="100" t="s">
        <v>1383</v>
      </c>
      <c r="C240" s="147"/>
      <c r="D240" s="26"/>
      <c r="E240" s="147"/>
      <c r="F240" s="93"/>
      <c r="G240" s="28"/>
      <c r="H240" s="28"/>
      <c r="I240" s="28"/>
      <c r="J240" s="28"/>
      <c r="M240" s="24"/>
      <c r="N240" s="27"/>
      <c r="O240" s="189">
        <f t="shared" si="3"/>
        <v>676.51000000000931</v>
      </c>
    </row>
    <row r="241" spans="1:15" s="25" customFormat="1" ht="22.05" customHeight="1" x14ac:dyDescent="0.2">
      <c r="A241" s="26"/>
      <c r="B241" s="100" t="s">
        <v>1383</v>
      </c>
      <c r="C241" s="147"/>
      <c r="D241" s="26"/>
      <c r="E241" s="147"/>
      <c r="F241" s="93"/>
      <c r="G241" s="28"/>
      <c r="H241" s="28"/>
      <c r="I241" s="28"/>
      <c r="J241" s="28"/>
      <c r="M241" s="24"/>
      <c r="N241" s="27"/>
      <c r="O241" s="189">
        <f t="shared" si="3"/>
        <v>676.51000000000931</v>
      </c>
    </row>
    <row r="242" spans="1:15" s="25" customFormat="1" ht="22.05" customHeight="1" x14ac:dyDescent="0.2">
      <c r="A242" s="26"/>
      <c r="B242" s="100" t="s">
        <v>1383</v>
      </c>
      <c r="C242" s="147"/>
      <c r="D242" s="26"/>
      <c r="E242" s="147"/>
      <c r="F242" s="93"/>
      <c r="G242" s="28"/>
      <c r="H242" s="28"/>
      <c r="I242" s="28"/>
      <c r="J242" s="28"/>
      <c r="M242" s="24"/>
      <c r="N242" s="27"/>
      <c r="O242" s="189">
        <f t="shared" si="3"/>
        <v>676.51000000000931</v>
      </c>
    </row>
    <row r="243" spans="1:15" s="25" customFormat="1" ht="22.05" customHeight="1" x14ac:dyDescent="0.2">
      <c r="A243" s="26"/>
      <c r="B243" s="100" t="s">
        <v>1383</v>
      </c>
      <c r="C243" s="147"/>
      <c r="D243" s="26"/>
      <c r="E243" s="147"/>
      <c r="F243" s="93"/>
      <c r="G243" s="28"/>
      <c r="H243" s="28"/>
      <c r="I243" s="28"/>
      <c r="J243" s="28"/>
      <c r="M243" s="24"/>
      <c r="N243" s="27"/>
      <c r="O243" s="189">
        <f t="shared" si="3"/>
        <v>676.51000000000931</v>
      </c>
    </row>
    <row r="244" spans="1:15" s="25" customFormat="1" ht="22.05" customHeight="1" x14ac:dyDescent="0.2">
      <c r="A244" s="26"/>
      <c r="B244" s="100" t="s">
        <v>1383</v>
      </c>
      <c r="C244" s="147"/>
      <c r="D244" s="26"/>
      <c r="E244" s="147"/>
      <c r="F244" s="93"/>
      <c r="G244" s="28"/>
      <c r="H244" s="28"/>
      <c r="I244" s="28"/>
      <c r="J244" s="28"/>
      <c r="M244" s="24"/>
      <c r="N244" s="27"/>
      <c r="O244" s="189">
        <f t="shared" si="3"/>
        <v>676.51000000000931</v>
      </c>
    </row>
    <row r="245" spans="1:15" s="25" customFormat="1" ht="22.05" customHeight="1" x14ac:dyDescent="0.2">
      <c r="A245" s="26"/>
      <c r="B245" s="100" t="s">
        <v>1383</v>
      </c>
      <c r="C245" s="147"/>
      <c r="D245" s="26"/>
      <c r="E245" s="147"/>
      <c r="F245" s="93"/>
      <c r="G245" s="28"/>
      <c r="H245" s="28"/>
      <c r="I245" s="28"/>
      <c r="J245" s="28"/>
      <c r="M245" s="24"/>
      <c r="N245" s="27"/>
      <c r="O245" s="189">
        <f t="shared" si="3"/>
        <v>676.51000000000931</v>
      </c>
    </row>
    <row r="246" spans="1:15" s="25" customFormat="1" ht="22.05" customHeight="1" x14ac:dyDescent="0.2">
      <c r="A246" s="26"/>
      <c r="B246" s="100" t="s">
        <v>1383</v>
      </c>
      <c r="C246" s="147"/>
      <c r="D246" s="26"/>
      <c r="E246" s="147"/>
      <c r="F246" s="93"/>
      <c r="G246" s="28"/>
      <c r="H246" s="28"/>
      <c r="I246" s="28"/>
      <c r="J246" s="28"/>
      <c r="M246" s="24"/>
      <c r="N246" s="27"/>
      <c r="O246" s="189">
        <f t="shared" si="3"/>
        <v>676.51000000000931</v>
      </c>
    </row>
    <row r="247" spans="1:15" s="25" customFormat="1" ht="22.05" customHeight="1" x14ac:dyDescent="0.2">
      <c r="A247" s="26"/>
      <c r="B247" s="100" t="s">
        <v>1383</v>
      </c>
      <c r="C247" s="147"/>
      <c r="D247" s="26"/>
      <c r="E247" s="147"/>
      <c r="F247" s="93"/>
      <c r="G247" s="28"/>
      <c r="H247" s="28"/>
      <c r="I247" s="28"/>
      <c r="J247" s="28"/>
      <c r="M247" s="24"/>
      <c r="N247" s="27"/>
      <c r="O247" s="189">
        <f t="shared" si="3"/>
        <v>676.51000000000931</v>
      </c>
    </row>
    <row r="248" spans="1:15" s="25" customFormat="1" ht="22.05" customHeight="1" x14ac:dyDescent="0.2">
      <c r="A248" s="26"/>
      <c r="B248" s="100" t="s">
        <v>1383</v>
      </c>
      <c r="C248" s="147"/>
      <c r="D248" s="26"/>
      <c r="E248" s="147"/>
      <c r="F248" s="93"/>
      <c r="G248" s="28"/>
      <c r="H248" s="28"/>
      <c r="I248" s="28"/>
      <c r="J248" s="28"/>
      <c r="M248" s="24"/>
      <c r="N248" s="27"/>
      <c r="O248" s="189">
        <f t="shared" si="3"/>
        <v>676.51000000000931</v>
      </c>
    </row>
    <row r="249" spans="1:15" s="25" customFormat="1" ht="22.05" customHeight="1" x14ac:dyDescent="0.2">
      <c r="A249" s="26"/>
      <c r="B249" s="100" t="s">
        <v>1383</v>
      </c>
      <c r="C249" s="147"/>
      <c r="D249" s="26"/>
      <c r="E249" s="147"/>
      <c r="F249" s="93"/>
      <c r="G249" s="28"/>
      <c r="H249" s="28"/>
      <c r="I249" s="28"/>
      <c r="J249" s="28"/>
      <c r="M249" s="24"/>
      <c r="N249" s="27"/>
      <c r="O249" s="189">
        <f t="shared" si="3"/>
        <v>676.51000000000931</v>
      </c>
    </row>
    <row r="250" spans="1:15" s="25" customFormat="1" ht="22.05" customHeight="1" x14ac:dyDescent="0.2">
      <c r="A250" s="26"/>
      <c r="B250" s="100" t="s">
        <v>1383</v>
      </c>
      <c r="C250" s="147"/>
      <c r="D250" s="26"/>
      <c r="E250" s="147"/>
      <c r="F250" s="93"/>
      <c r="G250" s="28"/>
      <c r="H250" s="28"/>
      <c r="I250" s="28"/>
      <c r="J250" s="28"/>
      <c r="M250" s="24"/>
      <c r="N250" s="27"/>
      <c r="O250" s="189">
        <f t="shared" si="3"/>
        <v>676.51000000000931</v>
      </c>
    </row>
    <row r="251" spans="1:15" s="25" customFormat="1" ht="22.05" customHeight="1" x14ac:dyDescent="0.2">
      <c r="A251" s="26"/>
      <c r="B251" s="100" t="s">
        <v>1383</v>
      </c>
      <c r="C251" s="147"/>
      <c r="D251" s="26"/>
      <c r="E251" s="147"/>
      <c r="F251" s="93"/>
      <c r="G251" s="28"/>
      <c r="H251" s="28"/>
      <c r="I251" s="28"/>
      <c r="J251" s="28"/>
      <c r="M251" s="24"/>
      <c r="N251" s="27"/>
      <c r="O251" s="189">
        <f t="shared" si="3"/>
        <v>676.51000000000931</v>
      </c>
    </row>
    <row r="252" spans="1:15" s="25" customFormat="1" ht="22.05" customHeight="1" x14ac:dyDescent="0.2">
      <c r="A252" s="26"/>
      <c r="B252" s="100" t="s">
        <v>1383</v>
      </c>
      <c r="C252" s="147"/>
      <c r="D252" s="26"/>
      <c r="E252" s="147"/>
      <c r="F252" s="93"/>
      <c r="G252" s="28"/>
      <c r="H252" s="28"/>
      <c r="I252" s="28"/>
      <c r="J252" s="28"/>
      <c r="M252" s="24"/>
      <c r="N252" s="27"/>
      <c r="O252" s="189">
        <f t="shared" si="3"/>
        <v>676.51000000000931</v>
      </c>
    </row>
    <row r="253" spans="1:15" s="25" customFormat="1" ht="22.05" customHeight="1" x14ac:dyDescent="0.2">
      <c r="A253" s="26"/>
      <c r="B253" s="100" t="s">
        <v>1383</v>
      </c>
      <c r="C253" s="147"/>
      <c r="D253" s="26"/>
      <c r="E253" s="147"/>
      <c r="F253" s="93"/>
      <c r="G253" s="28"/>
      <c r="H253" s="28"/>
      <c r="I253" s="28"/>
      <c r="J253" s="28"/>
      <c r="M253" s="24"/>
      <c r="N253" s="27"/>
      <c r="O253" s="189">
        <f t="shared" si="3"/>
        <v>676.51000000000931</v>
      </c>
    </row>
    <row r="254" spans="1:15" s="25" customFormat="1" ht="22.05" customHeight="1" x14ac:dyDescent="0.2">
      <c r="A254" s="26"/>
      <c r="B254" s="100" t="s">
        <v>1383</v>
      </c>
      <c r="C254" s="147"/>
      <c r="D254" s="26"/>
      <c r="E254" s="147"/>
      <c r="F254" s="93"/>
      <c r="G254" s="28"/>
      <c r="H254" s="28"/>
      <c r="I254" s="28"/>
      <c r="J254" s="28"/>
      <c r="M254" s="24"/>
      <c r="N254" s="27"/>
      <c r="O254" s="189">
        <f t="shared" si="3"/>
        <v>676.51000000000931</v>
      </c>
    </row>
    <row r="255" spans="1:15" s="25" customFormat="1" ht="22.05" customHeight="1" x14ac:dyDescent="0.2">
      <c r="A255" s="26"/>
      <c r="B255" s="100" t="s">
        <v>1383</v>
      </c>
      <c r="C255" s="147"/>
      <c r="D255" s="26"/>
      <c r="E255" s="147"/>
      <c r="F255" s="93"/>
      <c r="G255" s="28"/>
      <c r="H255" s="28"/>
      <c r="I255" s="28"/>
      <c r="J255" s="28"/>
      <c r="M255" s="24"/>
      <c r="N255" s="27"/>
      <c r="O255" s="189">
        <f t="shared" si="3"/>
        <v>676.51000000000931</v>
      </c>
    </row>
    <row r="256" spans="1:15" s="25" customFormat="1" ht="22.05" customHeight="1" x14ac:dyDescent="0.2">
      <c r="A256" s="26"/>
      <c r="B256" s="100" t="s">
        <v>1383</v>
      </c>
      <c r="C256" s="147"/>
      <c r="D256" s="26"/>
      <c r="E256" s="147"/>
      <c r="F256" s="93"/>
      <c r="G256" s="28"/>
      <c r="H256" s="28"/>
      <c r="I256" s="28"/>
      <c r="J256" s="28"/>
      <c r="M256" s="24"/>
      <c r="N256" s="27"/>
      <c r="O256" s="189">
        <f t="shared" si="3"/>
        <v>676.51000000000931</v>
      </c>
    </row>
    <row r="257" spans="1:15" s="25" customFormat="1" ht="22.05" customHeight="1" x14ac:dyDescent="0.2">
      <c r="A257" s="26"/>
      <c r="B257" s="100" t="s">
        <v>1383</v>
      </c>
      <c r="C257" s="147"/>
      <c r="D257" s="26"/>
      <c r="E257" s="147"/>
      <c r="F257" s="93"/>
      <c r="G257" s="28"/>
      <c r="H257" s="28"/>
      <c r="I257" s="28"/>
      <c r="J257" s="28"/>
      <c r="M257" s="24"/>
      <c r="N257" s="27"/>
      <c r="O257" s="189">
        <f t="shared" si="3"/>
        <v>676.51000000000931</v>
      </c>
    </row>
    <row r="258" spans="1:15" s="25" customFormat="1" ht="22.05" customHeight="1" x14ac:dyDescent="0.2">
      <c r="A258" s="26"/>
      <c r="B258" s="100" t="s">
        <v>1383</v>
      </c>
      <c r="C258" s="147"/>
      <c r="D258" s="26"/>
      <c r="E258" s="147"/>
      <c r="F258" s="93"/>
      <c r="G258" s="28"/>
      <c r="H258" s="28"/>
      <c r="I258" s="28"/>
      <c r="J258" s="28"/>
      <c r="M258" s="24"/>
      <c r="N258" s="27"/>
      <c r="O258" s="189">
        <f t="shared" si="3"/>
        <v>676.51000000000931</v>
      </c>
    </row>
    <row r="259" spans="1:15" s="25" customFormat="1" ht="22.05" customHeight="1" x14ac:dyDescent="0.2">
      <c r="A259" s="26"/>
      <c r="B259" s="100" t="s">
        <v>1383</v>
      </c>
      <c r="C259" s="147"/>
      <c r="D259" s="26"/>
      <c r="E259" s="147"/>
      <c r="F259" s="93"/>
      <c r="G259" s="28"/>
      <c r="H259" s="28"/>
      <c r="I259" s="28"/>
      <c r="J259" s="28"/>
      <c r="M259" s="24"/>
      <c r="N259" s="27"/>
      <c r="O259" s="189">
        <f t="shared" si="3"/>
        <v>676.51000000000931</v>
      </c>
    </row>
    <row r="260" spans="1:15" s="25" customFormat="1" ht="22.05" customHeight="1" x14ac:dyDescent="0.2">
      <c r="A260" s="26"/>
      <c r="B260" s="100" t="s">
        <v>1383</v>
      </c>
      <c r="C260" s="147"/>
      <c r="D260" s="26"/>
      <c r="E260" s="147"/>
      <c r="F260" s="93"/>
      <c r="G260" s="28"/>
      <c r="H260" s="28"/>
      <c r="I260" s="28"/>
      <c r="J260" s="28"/>
      <c r="M260" s="24"/>
      <c r="N260" s="27"/>
      <c r="O260" s="189">
        <f t="shared" si="3"/>
        <v>676.51000000000931</v>
      </c>
    </row>
    <row r="261" spans="1:15" s="25" customFormat="1" ht="22.05" customHeight="1" x14ac:dyDescent="0.2">
      <c r="A261" s="26"/>
      <c r="B261" s="100" t="s">
        <v>1383</v>
      </c>
      <c r="C261" s="147"/>
      <c r="D261" s="26"/>
      <c r="E261" s="147"/>
      <c r="F261" s="93"/>
      <c r="G261" s="28"/>
      <c r="H261" s="28"/>
      <c r="I261" s="28"/>
      <c r="J261" s="28"/>
      <c r="M261" s="24"/>
      <c r="N261" s="27"/>
      <c r="O261" s="189">
        <f t="shared" ref="O261:O324" si="4">O260+M261-N261</f>
        <v>676.51000000000931</v>
      </c>
    </row>
    <row r="262" spans="1:15" s="25" customFormat="1" ht="22.05" customHeight="1" x14ac:dyDescent="0.2">
      <c r="A262" s="26"/>
      <c r="B262" s="100" t="s">
        <v>1383</v>
      </c>
      <c r="C262" s="147"/>
      <c r="D262" s="26"/>
      <c r="E262" s="147"/>
      <c r="F262" s="93"/>
      <c r="G262" s="28"/>
      <c r="H262" s="28"/>
      <c r="I262" s="28"/>
      <c r="J262" s="28"/>
      <c r="M262" s="24"/>
      <c r="N262" s="27"/>
      <c r="O262" s="189">
        <f t="shared" si="4"/>
        <v>676.51000000000931</v>
      </c>
    </row>
    <row r="263" spans="1:15" s="25" customFormat="1" ht="22.05" customHeight="1" x14ac:dyDescent="0.2">
      <c r="A263" s="26"/>
      <c r="B263" s="100" t="s">
        <v>1383</v>
      </c>
      <c r="C263" s="147"/>
      <c r="D263" s="26"/>
      <c r="E263" s="147"/>
      <c r="F263" s="93"/>
      <c r="G263" s="28"/>
      <c r="H263" s="28"/>
      <c r="I263" s="28"/>
      <c r="J263" s="28"/>
      <c r="M263" s="24"/>
      <c r="N263" s="27"/>
      <c r="O263" s="189">
        <f t="shared" si="4"/>
        <v>676.51000000000931</v>
      </c>
    </row>
    <row r="264" spans="1:15" s="25" customFormat="1" ht="22.05" customHeight="1" x14ac:dyDescent="0.2">
      <c r="A264" s="26"/>
      <c r="B264" s="100" t="s">
        <v>1383</v>
      </c>
      <c r="C264" s="147"/>
      <c r="D264" s="26"/>
      <c r="E264" s="147"/>
      <c r="F264" s="93"/>
      <c r="G264" s="28"/>
      <c r="H264" s="28"/>
      <c r="I264" s="28"/>
      <c r="J264" s="28"/>
      <c r="M264" s="24"/>
      <c r="N264" s="27"/>
      <c r="O264" s="189">
        <f t="shared" si="4"/>
        <v>676.51000000000931</v>
      </c>
    </row>
    <row r="265" spans="1:15" s="25" customFormat="1" ht="22.05" customHeight="1" x14ac:dyDescent="0.2">
      <c r="A265" s="26"/>
      <c r="B265" s="100" t="s">
        <v>1383</v>
      </c>
      <c r="C265" s="147"/>
      <c r="D265" s="26"/>
      <c r="E265" s="147"/>
      <c r="F265" s="93"/>
      <c r="G265" s="28"/>
      <c r="H265" s="28"/>
      <c r="I265" s="28"/>
      <c r="J265" s="28"/>
      <c r="M265" s="24"/>
      <c r="N265" s="27"/>
      <c r="O265" s="189">
        <f t="shared" si="4"/>
        <v>676.51000000000931</v>
      </c>
    </row>
    <row r="266" spans="1:15" s="25" customFormat="1" ht="22.05" customHeight="1" x14ac:dyDescent="0.2">
      <c r="A266" s="26"/>
      <c r="B266" s="100" t="s">
        <v>1383</v>
      </c>
      <c r="C266" s="147"/>
      <c r="D266" s="26"/>
      <c r="E266" s="147"/>
      <c r="F266" s="93"/>
      <c r="G266" s="28"/>
      <c r="H266" s="28"/>
      <c r="I266" s="28"/>
      <c r="J266" s="28"/>
      <c r="M266" s="24"/>
      <c r="N266" s="27"/>
      <c r="O266" s="189">
        <f t="shared" si="4"/>
        <v>676.51000000000931</v>
      </c>
    </row>
    <row r="267" spans="1:15" s="25" customFormat="1" ht="22.05" customHeight="1" x14ac:dyDescent="0.2">
      <c r="A267" s="26"/>
      <c r="B267" s="100" t="s">
        <v>1383</v>
      </c>
      <c r="C267" s="147"/>
      <c r="D267" s="26"/>
      <c r="E267" s="147"/>
      <c r="F267" s="93"/>
      <c r="G267" s="28"/>
      <c r="H267" s="28"/>
      <c r="I267" s="28"/>
      <c r="J267" s="28"/>
      <c r="M267" s="24"/>
      <c r="N267" s="27"/>
      <c r="O267" s="189">
        <f t="shared" si="4"/>
        <v>676.51000000000931</v>
      </c>
    </row>
    <row r="268" spans="1:15" s="25" customFormat="1" ht="22.05" customHeight="1" x14ac:dyDescent="0.2">
      <c r="A268" s="26"/>
      <c r="B268" s="100" t="s">
        <v>1383</v>
      </c>
      <c r="C268" s="147"/>
      <c r="D268" s="26"/>
      <c r="E268" s="147"/>
      <c r="F268" s="93"/>
      <c r="G268" s="28"/>
      <c r="H268" s="28"/>
      <c r="I268" s="28"/>
      <c r="J268" s="28"/>
      <c r="M268" s="24"/>
      <c r="N268" s="27"/>
      <c r="O268" s="189">
        <f t="shared" si="4"/>
        <v>676.51000000000931</v>
      </c>
    </row>
    <row r="269" spans="1:15" s="25" customFormat="1" ht="22.05" customHeight="1" x14ac:dyDescent="0.2">
      <c r="A269" s="26"/>
      <c r="B269" s="100" t="s">
        <v>1383</v>
      </c>
      <c r="C269" s="147"/>
      <c r="D269" s="26"/>
      <c r="E269" s="147"/>
      <c r="F269" s="93"/>
      <c r="G269" s="28"/>
      <c r="H269" s="28"/>
      <c r="I269" s="28"/>
      <c r="J269" s="28"/>
      <c r="M269" s="24"/>
      <c r="N269" s="27"/>
      <c r="O269" s="189">
        <f t="shared" si="4"/>
        <v>676.51000000000931</v>
      </c>
    </row>
    <row r="270" spans="1:15" s="25" customFormat="1" ht="22.05" customHeight="1" x14ac:dyDescent="0.2">
      <c r="A270" s="26"/>
      <c r="B270" s="100" t="s">
        <v>1383</v>
      </c>
      <c r="C270" s="147"/>
      <c r="D270" s="26"/>
      <c r="E270" s="147"/>
      <c r="F270" s="93"/>
      <c r="G270" s="28"/>
      <c r="H270" s="28"/>
      <c r="I270" s="28"/>
      <c r="J270" s="28"/>
      <c r="M270" s="24"/>
      <c r="N270" s="27"/>
      <c r="O270" s="189">
        <f t="shared" si="4"/>
        <v>676.51000000000931</v>
      </c>
    </row>
    <row r="271" spans="1:15" s="25" customFormat="1" ht="22.05" customHeight="1" x14ac:dyDescent="0.2">
      <c r="A271" s="26"/>
      <c r="B271" s="100" t="s">
        <v>1383</v>
      </c>
      <c r="C271" s="147"/>
      <c r="D271" s="26"/>
      <c r="E271" s="147"/>
      <c r="F271" s="93"/>
      <c r="G271" s="28"/>
      <c r="H271" s="28"/>
      <c r="I271" s="28"/>
      <c r="J271" s="28"/>
      <c r="M271" s="24"/>
      <c r="N271" s="27"/>
      <c r="O271" s="189">
        <f t="shared" si="4"/>
        <v>676.51000000000931</v>
      </c>
    </row>
    <row r="272" spans="1:15" s="25" customFormat="1" ht="22.05" customHeight="1" x14ac:dyDescent="0.2">
      <c r="A272" s="26"/>
      <c r="B272" s="100" t="s">
        <v>1383</v>
      </c>
      <c r="C272" s="147"/>
      <c r="D272" s="26"/>
      <c r="E272" s="147"/>
      <c r="F272" s="93"/>
      <c r="G272" s="28"/>
      <c r="H272" s="28"/>
      <c r="I272" s="28"/>
      <c r="J272" s="28"/>
      <c r="M272" s="24"/>
      <c r="N272" s="27"/>
      <c r="O272" s="189">
        <f t="shared" si="4"/>
        <v>676.51000000000931</v>
      </c>
    </row>
    <row r="273" spans="1:15" s="25" customFormat="1" ht="22.05" customHeight="1" x14ac:dyDescent="0.2">
      <c r="A273" s="26"/>
      <c r="B273" s="100" t="s">
        <v>1383</v>
      </c>
      <c r="C273" s="147"/>
      <c r="D273" s="26"/>
      <c r="E273" s="147"/>
      <c r="F273" s="93"/>
      <c r="G273" s="28"/>
      <c r="H273" s="28"/>
      <c r="I273" s="28"/>
      <c r="J273" s="28"/>
      <c r="M273" s="24"/>
      <c r="N273" s="27"/>
      <c r="O273" s="189">
        <f t="shared" si="4"/>
        <v>676.51000000000931</v>
      </c>
    </row>
    <row r="274" spans="1:15" s="25" customFormat="1" ht="22.05" customHeight="1" x14ac:dyDescent="0.2">
      <c r="A274" s="26"/>
      <c r="B274" s="100" t="s">
        <v>1383</v>
      </c>
      <c r="C274" s="147"/>
      <c r="D274" s="26"/>
      <c r="E274" s="147"/>
      <c r="F274" s="93"/>
      <c r="G274" s="28"/>
      <c r="H274" s="28"/>
      <c r="I274" s="28"/>
      <c r="J274" s="28"/>
      <c r="M274" s="24"/>
      <c r="N274" s="27"/>
      <c r="O274" s="189">
        <f t="shared" si="4"/>
        <v>676.51000000000931</v>
      </c>
    </row>
    <row r="275" spans="1:15" s="25" customFormat="1" ht="22.05" customHeight="1" x14ac:dyDescent="0.2">
      <c r="A275" s="26"/>
      <c r="B275" s="100" t="s">
        <v>1383</v>
      </c>
      <c r="C275" s="147"/>
      <c r="D275" s="26"/>
      <c r="E275" s="147"/>
      <c r="F275" s="93"/>
      <c r="G275" s="28"/>
      <c r="H275" s="28"/>
      <c r="I275" s="28"/>
      <c r="J275" s="28"/>
      <c r="M275" s="24"/>
      <c r="N275" s="27"/>
      <c r="O275" s="189">
        <f t="shared" si="4"/>
        <v>676.51000000000931</v>
      </c>
    </row>
    <row r="276" spans="1:15" s="25" customFormat="1" ht="22.05" customHeight="1" x14ac:dyDescent="0.2">
      <c r="A276" s="26"/>
      <c r="B276" s="100" t="s">
        <v>1383</v>
      </c>
      <c r="C276" s="147"/>
      <c r="D276" s="26"/>
      <c r="E276" s="147"/>
      <c r="F276" s="93"/>
      <c r="G276" s="28"/>
      <c r="H276" s="28"/>
      <c r="I276" s="28"/>
      <c r="J276" s="28"/>
      <c r="M276" s="24"/>
      <c r="N276" s="27"/>
      <c r="O276" s="189">
        <f t="shared" si="4"/>
        <v>676.51000000000931</v>
      </c>
    </row>
    <row r="277" spans="1:15" s="25" customFormat="1" ht="22.05" customHeight="1" x14ac:dyDescent="0.2">
      <c r="A277" s="26"/>
      <c r="B277" s="100" t="s">
        <v>1383</v>
      </c>
      <c r="C277" s="147"/>
      <c r="D277" s="26"/>
      <c r="E277" s="147"/>
      <c r="F277" s="93"/>
      <c r="G277" s="28"/>
      <c r="H277" s="28"/>
      <c r="I277" s="28"/>
      <c r="J277" s="28"/>
      <c r="M277" s="24"/>
      <c r="N277" s="27"/>
      <c r="O277" s="189">
        <f t="shared" si="4"/>
        <v>676.51000000000931</v>
      </c>
    </row>
    <row r="278" spans="1:15" s="25" customFormat="1" ht="22.05" customHeight="1" x14ac:dyDescent="0.2">
      <c r="A278" s="26"/>
      <c r="B278" s="100" t="s">
        <v>1383</v>
      </c>
      <c r="C278" s="147"/>
      <c r="D278" s="26"/>
      <c r="E278" s="147"/>
      <c r="F278" s="93"/>
      <c r="G278" s="28"/>
      <c r="H278" s="28"/>
      <c r="I278" s="28"/>
      <c r="J278" s="28"/>
      <c r="M278" s="24"/>
      <c r="N278" s="27"/>
      <c r="O278" s="189">
        <f t="shared" si="4"/>
        <v>676.51000000000931</v>
      </c>
    </row>
    <row r="279" spans="1:15" s="25" customFormat="1" ht="22.05" customHeight="1" x14ac:dyDescent="0.2">
      <c r="A279" s="26"/>
      <c r="B279" s="100" t="s">
        <v>1383</v>
      </c>
      <c r="C279" s="147"/>
      <c r="D279" s="26"/>
      <c r="E279" s="147"/>
      <c r="F279" s="93"/>
      <c r="G279" s="28"/>
      <c r="H279" s="28"/>
      <c r="I279" s="28"/>
      <c r="J279" s="28"/>
      <c r="M279" s="24"/>
      <c r="N279" s="27"/>
      <c r="O279" s="189">
        <f t="shared" si="4"/>
        <v>676.51000000000931</v>
      </c>
    </row>
    <row r="280" spans="1:15" s="25" customFormat="1" ht="22.05" customHeight="1" x14ac:dyDescent="0.2">
      <c r="A280" s="26"/>
      <c r="B280" s="100" t="s">
        <v>1383</v>
      </c>
      <c r="C280" s="147"/>
      <c r="D280" s="26"/>
      <c r="E280" s="147"/>
      <c r="F280" s="93"/>
      <c r="G280" s="28"/>
      <c r="H280" s="28"/>
      <c r="I280" s="28"/>
      <c r="J280" s="28"/>
      <c r="M280" s="24"/>
      <c r="N280" s="27"/>
      <c r="O280" s="189">
        <f t="shared" si="4"/>
        <v>676.51000000000931</v>
      </c>
    </row>
    <row r="281" spans="1:15" s="25" customFormat="1" ht="22.05" customHeight="1" x14ac:dyDescent="0.2">
      <c r="A281" s="26"/>
      <c r="B281" s="100" t="s">
        <v>1383</v>
      </c>
      <c r="C281" s="147"/>
      <c r="D281" s="26"/>
      <c r="E281" s="147"/>
      <c r="F281" s="93"/>
      <c r="G281" s="28"/>
      <c r="H281" s="28"/>
      <c r="I281" s="28"/>
      <c r="J281" s="28"/>
      <c r="M281" s="24"/>
      <c r="N281" s="27"/>
      <c r="O281" s="189">
        <f t="shared" si="4"/>
        <v>676.51000000000931</v>
      </c>
    </row>
    <row r="282" spans="1:15" s="25" customFormat="1" ht="22.05" customHeight="1" x14ac:dyDescent="0.2">
      <c r="A282" s="26"/>
      <c r="B282" s="100" t="s">
        <v>1383</v>
      </c>
      <c r="C282" s="147"/>
      <c r="D282" s="26"/>
      <c r="E282" s="147"/>
      <c r="F282" s="93"/>
      <c r="G282" s="28"/>
      <c r="H282" s="28"/>
      <c r="I282" s="28"/>
      <c r="J282" s="28"/>
      <c r="M282" s="24"/>
      <c r="N282" s="27"/>
      <c r="O282" s="189">
        <f t="shared" si="4"/>
        <v>676.51000000000931</v>
      </c>
    </row>
    <row r="283" spans="1:15" s="25" customFormat="1" ht="22.05" customHeight="1" x14ac:dyDescent="0.2">
      <c r="A283" s="26"/>
      <c r="B283" s="100" t="s">
        <v>1383</v>
      </c>
      <c r="C283" s="147"/>
      <c r="D283" s="26"/>
      <c r="E283" s="147"/>
      <c r="F283" s="93"/>
      <c r="G283" s="28"/>
      <c r="H283" s="28"/>
      <c r="I283" s="28"/>
      <c r="J283" s="28"/>
      <c r="M283" s="24"/>
      <c r="N283" s="27"/>
      <c r="O283" s="189">
        <f t="shared" si="4"/>
        <v>676.51000000000931</v>
      </c>
    </row>
    <row r="284" spans="1:15" s="25" customFormat="1" ht="22.05" customHeight="1" x14ac:dyDescent="0.2">
      <c r="A284" s="26"/>
      <c r="B284" s="100" t="s">
        <v>1383</v>
      </c>
      <c r="C284" s="147"/>
      <c r="D284" s="26"/>
      <c r="E284" s="147"/>
      <c r="F284" s="93"/>
      <c r="G284" s="28"/>
      <c r="H284" s="28"/>
      <c r="I284" s="28"/>
      <c r="J284" s="28"/>
      <c r="M284" s="24"/>
      <c r="N284" s="27"/>
      <c r="O284" s="189">
        <f t="shared" si="4"/>
        <v>676.51000000000931</v>
      </c>
    </row>
    <row r="285" spans="1:15" s="25" customFormat="1" ht="22.05" customHeight="1" x14ac:dyDescent="0.2">
      <c r="A285" s="26"/>
      <c r="B285" s="100" t="s">
        <v>1383</v>
      </c>
      <c r="C285" s="147"/>
      <c r="D285" s="26"/>
      <c r="E285" s="147"/>
      <c r="F285" s="93"/>
      <c r="G285" s="28"/>
      <c r="H285" s="28"/>
      <c r="I285" s="28"/>
      <c r="J285" s="28"/>
      <c r="M285" s="24"/>
      <c r="N285" s="27"/>
      <c r="O285" s="189">
        <f t="shared" si="4"/>
        <v>676.51000000000931</v>
      </c>
    </row>
    <row r="286" spans="1:15" s="25" customFormat="1" ht="22.05" customHeight="1" x14ac:dyDescent="0.2">
      <c r="A286" s="26"/>
      <c r="B286" s="100" t="s">
        <v>1383</v>
      </c>
      <c r="C286" s="147"/>
      <c r="D286" s="26"/>
      <c r="E286" s="147"/>
      <c r="F286" s="93"/>
      <c r="G286" s="28"/>
      <c r="H286" s="28"/>
      <c r="I286" s="28"/>
      <c r="J286" s="28"/>
      <c r="M286" s="24"/>
      <c r="N286" s="27"/>
      <c r="O286" s="189">
        <f t="shared" si="4"/>
        <v>676.51000000000931</v>
      </c>
    </row>
    <row r="287" spans="1:15" s="25" customFormat="1" ht="22.05" customHeight="1" x14ac:dyDescent="0.2">
      <c r="A287" s="26"/>
      <c r="B287" s="100" t="s">
        <v>1383</v>
      </c>
      <c r="C287" s="147"/>
      <c r="D287" s="26"/>
      <c r="E287" s="147"/>
      <c r="F287" s="93"/>
      <c r="G287" s="28"/>
      <c r="H287" s="28"/>
      <c r="I287" s="28"/>
      <c r="J287" s="28"/>
      <c r="M287" s="24"/>
      <c r="N287" s="27"/>
      <c r="O287" s="189">
        <f t="shared" si="4"/>
        <v>676.51000000000931</v>
      </c>
    </row>
    <row r="288" spans="1:15" s="25" customFormat="1" ht="22.05" customHeight="1" x14ac:dyDescent="0.2">
      <c r="A288" s="26"/>
      <c r="B288" s="100" t="s">
        <v>1383</v>
      </c>
      <c r="C288" s="147"/>
      <c r="D288" s="26"/>
      <c r="E288" s="147"/>
      <c r="F288" s="93"/>
      <c r="G288" s="28"/>
      <c r="H288" s="28"/>
      <c r="I288" s="28"/>
      <c r="J288" s="28"/>
      <c r="M288" s="24"/>
      <c r="N288" s="27"/>
      <c r="O288" s="189">
        <f t="shared" si="4"/>
        <v>676.51000000000931</v>
      </c>
    </row>
    <row r="289" spans="1:15" s="25" customFormat="1" ht="22.05" customHeight="1" x14ac:dyDescent="0.2">
      <c r="A289" s="26"/>
      <c r="B289" s="100" t="s">
        <v>1383</v>
      </c>
      <c r="C289" s="147"/>
      <c r="D289" s="26"/>
      <c r="E289" s="147"/>
      <c r="F289" s="93"/>
      <c r="G289" s="28"/>
      <c r="H289" s="28"/>
      <c r="I289" s="28"/>
      <c r="J289" s="28"/>
      <c r="M289" s="24"/>
      <c r="N289" s="27"/>
      <c r="O289" s="189">
        <f t="shared" si="4"/>
        <v>676.51000000000931</v>
      </c>
    </row>
    <row r="290" spans="1:15" s="25" customFormat="1" ht="22.05" customHeight="1" x14ac:dyDescent="0.2">
      <c r="A290" s="26"/>
      <c r="B290" s="100" t="s">
        <v>1383</v>
      </c>
      <c r="C290" s="147"/>
      <c r="D290" s="26"/>
      <c r="E290" s="147"/>
      <c r="F290" s="93"/>
      <c r="G290" s="28"/>
      <c r="H290" s="28"/>
      <c r="I290" s="28"/>
      <c r="J290" s="28"/>
      <c r="M290" s="24"/>
      <c r="N290" s="27"/>
      <c r="O290" s="189">
        <f t="shared" si="4"/>
        <v>676.51000000000931</v>
      </c>
    </row>
    <row r="291" spans="1:15" s="25" customFormat="1" ht="22.05" customHeight="1" x14ac:dyDescent="0.2">
      <c r="A291" s="26"/>
      <c r="B291" s="100" t="s">
        <v>1383</v>
      </c>
      <c r="C291" s="147"/>
      <c r="D291" s="26"/>
      <c r="E291" s="147"/>
      <c r="F291" s="93"/>
      <c r="G291" s="28"/>
      <c r="H291" s="28"/>
      <c r="I291" s="28"/>
      <c r="J291" s="28"/>
      <c r="M291" s="24"/>
      <c r="N291" s="27"/>
      <c r="O291" s="189">
        <f t="shared" si="4"/>
        <v>676.51000000000931</v>
      </c>
    </row>
    <row r="292" spans="1:15" s="25" customFormat="1" ht="22.05" customHeight="1" x14ac:dyDescent="0.2">
      <c r="A292" s="26"/>
      <c r="B292" s="100" t="s">
        <v>1383</v>
      </c>
      <c r="C292" s="147"/>
      <c r="D292" s="26"/>
      <c r="E292" s="147"/>
      <c r="F292" s="93"/>
      <c r="G292" s="28"/>
      <c r="H292" s="28"/>
      <c r="I292" s="28"/>
      <c r="J292" s="28"/>
      <c r="M292" s="24"/>
      <c r="N292" s="27"/>
      <c r="O292" s="189">
        <f t="shared" si="4"/>
        <v>676.51000000000931</v>
      </c>
    </row>
    <row r="293" spans="1:15" s="25" customFormat="1" ht="22.05" customHeight="1" x14ac:dyDescent="0.2">
      <c r="A293" s="26"/>
      <c r="B293" s="100" t="s">
        <v>1383</v>
      </c>
      <c r="C293" s="147"/>
      <c r="D293" s="26"/>
      <c r="E293" s="147"/>
      <c r="F293" s="93"/>
      <c r="G293" s="28"/>
      <c r="H293" s="28"/>
      <c r="I293" s="28"/>
      <c r="J293" s="28"/>
      <c r="M293" s="24"/>
      <c r="N293" s="27"/>
      <c r="O293" s="189">
        <f t="shared" si="4"/>
        <v>676.51000000000931</v>
      </c>
    </row>
    <row r="294" spans="1:15" s="25" customFormat="1" ht="22.05" customHeight="1" x14ac:dyDescent="0.2">
      <c r="A294" s="26"/>
      <c r="B294" s="100" t="s">
        <v>1383</v>
      </c>
      <c r="C294" s="147"/>
      <c r="D294" s="26"/>
      <c r="E294" s="147"/>
      <c r="F294" s="93"/>
      <c r="G294" s="28"/>
      <c r="H294" s="28"/>
      <c r="I294" s="28"/>
      <c r="J294" s="28"/>
      <c r="M294" s="24"/>
      <c r="N294" s="27"/>
      <c r="O294" s="189">
        <f t="shared" si="4"/>
        <v>676.51000000000931</v>
      </c>
    </row>
    <row r="295" spans="1:15" s="25" customFormat="1" ht="22.05" customHeight="1" x14ac:dyDescent="0.2">
      <c r="A295" s="26"/>
      <c r="B295" s="100" t="s">
        <v>1383</v>
      </c>
      <c r="C295" s="147"/>
      <c r="D295" s="26"/>
      <c r="E295" s="147"/>
      <c r="F295" s="93"/>
      <c r="G295" s="28"/>
      <c r="H295" s="28"/>
      <c r="I295" s="28"/>
      <c r="J295" s="28"/>
      <c r="M295" s="24"/>
      <c r="N295" s="27"/>
      <c r="O295" s="189">
        <f t="shared" si="4"/>
        <v>676.51000000000931</v>
      </c>
    </row>
    <row r="296" spans="1:15" s="25" customFormat="1" ht="22.05" customHeight="1" x14ac:dyDescent="0.2">
      <c r="A296" s="26"/>
      <c r="B296" s="100" t="s">
        <v>1383</v>
      </c>
      <c r="C296" s="147"/>
      <c r="D296" s="26"/>
      <c r="E296" s="147"/>
      <c r="F296" s="93"/>
      <c r="G296" s="28"/>
      <c r="H296" s="28"/>
      <c r="I296" s="28"/>
      <c r="J296" s="28"/>
      <c r="M296" s="24"/>
      <c r="N296" s="27"/>
      <c r="O296" s="189">
        <f t="shared" si="4"/>
        <v>676.51000000000931</v>
      </c>
    </row>
    <row r="297" spans="1:15" s="25" customFormat="1" ht="22.05" customHeight="1" x14ac:dyDescent="0.2">
      <c r="A297" s="26"/>
      <c r="B297" s="100" t="s">
        <v>1383</v>
      </c>
      <c r="C297" s="147"/>
      <c r="D297" s="26"/>
      <c r="E297" s="147"/>
      <c r="F297" s="93"/>
      <c r="G297" s="28"/>
      <c r="H297" s="28"/>
      <c r="I297" s="28"/>
      <c r="J297" s="28"/>
      <c r="M297" s="24"/>
      <c r="N297" s="27"/>
      <c r="O297" s="189">
        <f t="shared" si="4"/>
        <v>676.51000000000931</v>
      </c>
    </row>
    <row r="298" spans="1:15" s="25" customFormat="1" ht="22.05" customHeight="1" x14ac:dyDescent="0.2">
      <c r="A298" s="26"/>
      <c r="B298" s="100" t="s">
        <v>1383</v>
      </c>
      <c r="C298" s="147"/>
      <c r="D298" s="26"/>
      <c r="E298" s="147"/>
      <c r="F298" s="93"/>
      <c r="G298" s="28"/>
      <c r="H298" s="28"/>
      <c r="I298" s="28"/>
      <c r="J298" s="28"/>
      <c r="M298" s="24"/>
      <c r="N298" s="27"/>
      <c r="O298" s="189">
        <f t="shared" si="4"/>
        <v>676.51000000000931</v>
      </c>
    </row>
    <row r="299" spans="1:15" s="25" customFormat="1" ht="22.05" customHeight="1" x14ac:dyDescent="0.2">
      <c r="A299" s="26"/>
      <c r="B299" s="100" t="s">
        <v>1383</v>
      </c>
      <c r="C299" s="147"/>
      <c r="D299" s="26"/>
      <c r="E299" s="147"/>
      <c r="F299" s="93"/>
      <c r="G299" s="28"/>
      <c r="H299" s="28"/>
      <c r="I299" s="28"/>
      <c r="J299" s="28"/>
      <c r="M299" s="24"/>
      <c r="N299" s="27"/>
      <c r="O299" s="189">
        <f t="shared" si="4"/>
        <v>676.51000000000931</v>
      </c>
    </row>
    <row r="300" spans="1:15" s="25" customFormat="1" ht="22.05" customHeight="1" x14ac:dyDescent="0.2">
      <c r="A300" s="26"/>
      <c r="B300" s="100" t="s">
        <v>1383</v>
      </c>
      <c r="C300" s="147"/>
      <c r="D300" s="26"/>
      <c r="E300" s="147"/>
      <c r="F300" s="93"/>
      <c r="G300" s="28"/>
      <c r="H300" s="28"/>
      <c r="I300" s="28"/>
      <c r="J300" s="28"/>
      <c r="M300" s="24"/>
      <c r="N300" s="27"/>
      <c r="O300" s="189">
        <f t="shared" si="4"/>
        <v>676.51000000000931</v>
      </c>
    </row>
    <row r="301" spans="1:15" s="25" customFormat="1" ht="22.05" customHeight="1" x14ac:dyDescent="0.2">
      <c r="A301" s="26"/>
      <c r="B301" s="100" t="s">
        <v>1383</v>
      </c>
      <c r="C301" s="147"/>
      <c r="D301" s="26"/>
      <c r="E301" s="147"/>
      <c r="F301" s="93"/>
      <c r="G301" s="28"/>
      <c r="H301" s="28"/>
      <c r="I301" s="28"/>
      <c r="J301" s="28"/>
      <c r="M301" s="24"/>
      <c r="N301" s="27"/>
      <c r="O301" s="189">
        <f t="shared" si="4"/>
        <v>676.51000000000931</v>
      </c>
    </row>
    <row r="302" spans="1:15" s="25" customFormat="1" ht="22.05" customHeight="1" x14ac:dyDescent="0.2">
      <c r="A302" s="26"/>
      <c r="B302" s="100" t="s">
        <v>1383</v>
      </c>
      <c r="C302" s="147"/>
      <c r="D302" s="26"/>
      <c r="E302" s="147"/>
      <c r="F302" s="93"/>
      <c r="G302" s="28"/>
      <c r="H302" s="28"/>
      <c r="I302" s="28"/>
      <c r="J302" s="28"/>
      <c r="M302" s="24"/>
      <c r="N302" s="27"/>
      <c r="O302" s="189">
        <f t="shared" si="4"/>
        <v>676.51000000000931</v>
      </c>
    </row>
    <row r="303" spans="1:15" s="25" customFormat="1" ht="22.05" customHeight="1" x14ac:dyDescent="0.2">
      <c r="A303" s="26"/>
      <c r="B303" s="100" t="s">
        <v>1383</v>
      </c>
      <c r="C303" s="147"/>
      <c r="D303" s="26"/>
      <c r="E303" s="147"/>
      <c r="F303" s="93"/>
      <c r="G303" s="28"/>
      <c r="H303" s="28"/>
      <c r="I303" s="28"/>
      <c r="J303" s="28"/>
      <c r="M303" s="24"/>
      <c r="N303" s="27"/>
      <c r="O303" s="189">
        <f t="shared" si="4"/>
        <v>676.51000000000931</v>
      </c>
    </row>
    <row r="304" spans="1:15" s="25" customFormat="1" ht="22.05" customHeight="1" x14ac:dyDescent="0.2">
      <c r="A304" s="26"/>
      <c r="B304" s="100" t="s">
        <v>1383</v>
      </c>
      <c r="C304" s="147"/>
      <c r="D304" s="26"/>
      <c r="E304" s="147"/>
      <c r="F304" s="93"/>
      <c r="G304" s="28"/>
      <c r="H304" s="28"/>
      <c r="I304" s="28"/>
      <c r="J304" s="28"/>
      <c r="M304" s="24"/>
      <c r="N304" s="27"/>
      <c r="O304" s="189">
        <f t="shared" si="4"/>
        <v>676.51000000000931</v>
      </c>
    </row>
    <row r="305" spans="1:15" s="25" customFormat="1" ht="22.05" customHeight="1" x14ac:dyDescent="0.2">
      <c r="A305" s="26"/>
      <c r="B305" s="100" t="s">
        <v>1383</v>
      </c>
      <c r="C305" s="147"/>
      <c r="D305" s="26"/>
      <c r="E305" s="147"/>
      <c r="F305" s="93"/>
      <c r="G305" s="28"/>
      <c r="H305" s="28"/>
      <c r="I305" s="28"/>
      <c r="J305" s="28"/>
      <c r="M305" s="24"/>
      <c r="N305" s="27"/>
      <c r="O305" s="189">
        <f t="shared" si="4"/>
        <v>676.51000000000931</v>
      </c>
    </row>
    <row r="306" spans="1:15" s="25" customFormat="1" ht="22.05" customHeight="1" x14ac:dyDescent="0.2">
      <c r="A306" s="26"/>
      <c r="B306" s="100" t="s">
        <v>1383</v>
      </c>
      <c r="C306" s="147"/>
      <c r="D306" s="26"/>
      <c r="E306" s="147"/>
      <c r="F306" s="93"/>
      <c r="G306" s="28"/>
      <c r="H306" s="28"/>
      <c r="I306" s="28"/>
      <c r="J306" s="28"/>
      <c r="M306" s="24"/>
      <c r="N306" s="27"/>
      <c r="O306" s="189">
        <f t="shared" si="4"/>
        <v>676.51000000000931</v>
      </c>
    </row>
    <row r="307" spans="1:15" s="25" customFormat="1" ht="22.05" customHeight="1" x14ac:dyDescent="0.2">
      <c r="A307" s="26"/>
      <c r="B307" s="100" t="s">
        <v>1383</v>
      </c>
      <c r="C307" s="147"/>
      <c r="D307" s="26"/>
      <c r="E307" s="147"/>
      <c r="F307" s="93"/>
      <c r="G307" s="28"/>
      <c r="H307" s="28"/>
      <c r="I307" s="28"/>
      <c r="J307" s="28"/>
      <c r="M307" s="24"/>
      <c r="N307" s="27"/>
      <c r="O307" s="189">
        <f t="shared" si="4"/>
        <v>676.51000000000931</v>
      </c>
    </row>
    <row r="308" spans="1:15" s="25" customFormat="1" ht="22.05" customHeight="1" x14ac:dyDescent="0.2">
      <c r="A308" s="26"/>
      <c r="B308" s="100" t="s">
        <v>1383</v>
      </c>
      <c r="C308" s="147"/>
      <c r="D308" s="26"/>
      <c r="E308" s="147"/>
      <c r="F308" s="93"/>
      <c r="G308" s="28"/>
      <c r="H308" s="28"/>
      <c r="I308" s="28"/>
      <c r="J308" s="28"/>
      <c r="M308" s="24"/>
      <c r="N308" s="27"/>
      <c r="O308" s="189">
        <f t="shared" si="4"/>
        <v>676.51000000000931</v>
      </c>
    </row>
    <row r="309" spans="1:15" s="25" customFormat="1" ht="22.05" customHeight="1" x14ac:dyDescent="0.2">
      <c r="A309" s="26"/>
      <c r="B309" s="100" t="s">
        <v>1383</v>
      </c>
      <c r="C309" s="147"/>
      <c r="D309" s="26"/>
      <c r="E309" s="147"/>
      <c r="F309" s="93"/>
      <c r="G309" s="28"/>
      <c r="H309" s="28"/>
      <c r="I309" s="28"/>
      <c r="J309" s="28"/>
      <c r="M309" s="24"/>
      <c r="N309" s="27"/>
      <c r="O309" s="189">
        <f t="shared" si="4"/>
        <v>676.51000000000931</v>
      </c>
    </row>
    <row r="310" spans="1:15" s="25" customFormat="1" ht="22.05" customHeight="1" x14ac:dyDescent="0.2">
      <c r="A310" s="26"/>
      <c r="B310" s="100" t="s">
        <v>1383</v>
      </c>
      <c r="C310" s="147"/>
      <c r="D310" s="26"/>
      <c r="E310" s="147"/>
      <c r="F310" s="93"/>
      <c r="G310" s="28"/>
      <c r="H310" s="28"/>
      <c r="I310" s="28"/>
      <c r="J310" s="28"/>
      <c r="M310" s="24"/>
      <c r="N310" s="27"/>
      <c r="O310" s="189">
        <f t="shared" si="4"/>
        <v>676.51000000000931</v>
      </c>
    </row>
    <row r="311" spans="1:15" s="25" customFormat="1" ht="22.05" customHeight="1" x14ac:dyDescent="0.2">
      <c r="A311" s="26"/>
      <c r="B311" s="100" t="s">
        <v>1383</v>
      </c>
      <c r="C311" s="147"/>
      <c r="D311" s="26"/>
      <c r="E311" s="147"/>
      <c r="F311" s="93"/>
      <c r="G311" s="28"/>
      <c r="H311" s="28"/>
      <c r="I311" s="28"/>
      <c r="J311" s="28"/>
      <c r="M311" s="24"/>
      <c r="N311" s="27"/>
      <c r="O311" s="189">
        <f t="shared" si="4"/>
        <v>676.51000000000931</v>
      </c>
    </row>
    <row r="312" spans="1:15" s="25" customFormat="1" ht="22.05" customHeight="1" x14ac:dyDescent="0.2">
      <c r="A312" s="26"/>
      <c r="B312" s="100" t="s">
        <v>1383</v>
      </c>
      <c r="C312" s="147"/>
      <c r="D312" s="26"/>
      <c r="E312" s="147"/>
      <c r="F312" s="93"/>
      <c r="G312" s="28"/>
      <c r="H312" s="28"/>
      <c r="I312" s="28"/>
      <c r="J312" s="28"/>
      <c r="M312" s="24"/>
      <c r="N312" s="27"/>
      <c r="O312" s="189">
        <f t="shared" si="4"/>
        <v>676.51000000000931</v>
      </c>
    </row>
    <row r="313" spans="1:15" s="25" customFormat="1" ht="22.05" customHeight="1" x14ac:dyDescent="0.2">
      <c r="A313" s="26"/>
      <c r="B313" s="100" t="s">
        <v>1383</v>
      </c>
      <c r="C313" s="147"/>
      <c r="D313" s="26"/>
      <c r="E313" s="147"/>
      <c r="F313" s="93"/>
      <c r="G313" s="28"/>
      <c r="H313" s="28"/>
      <c r="I313" s="28"/>
      <c r="J313" s="28"/>
      <c r="M313" s="24"/>
      <c r="N313" s="27"/>
      <c r="O313" s="189">
        <f t="shared" si="4"/>
        <v>676.51000000000931</v>
      </c>
    </row>
    <row r="314" spans="1:15" s="25" customFormat="1" ht="22.05" customHeight="1" x14ac:dyDescent="0.2">
      <c r="A314" s="26"/>
      <c r="B314" s="100" t="s">
        <v>1383</v>
      </c>
      <c r="C314" s="147"/>
      <c r="D314" s="26"/>
      <c r="E314" s="147"/>
      <c r="F314" s="93"/>
      <c r="G314" s="28"/>
      <c r="H314" s="28"/>
      <c r="I314" s="28"/>
      <c r="J314" s="28"/>
      <c r="M314" s="24"/>
      <c r="N314" s="27"/>
      <c r="O314" s="189">
        <f t="shared" si="4"/>
        <v>676.51000000000931</v>
      </c>
    </row>
    <row r="315" spans="1:15" s="25" customFormat="1" ht="22.05" customHeight="1" x14ac:dyDescent="0.2">
      <c r="A315" s="26"/>
      <c r="B315" s="100" t="s">
        <v>1383</v>
      </c>
      <c r="C315" s="147"/>
      <c r="D315" s="26"/>
      <c r="E315" s="147"/>
      <c r="F315" s="93"/>
      <c r="G315" s="28"/>
      <c r="H315" s="28"/>
      <c r="I315" s="28"/>
      <c r="J315" s="28"/>
      <c r="M315" s="24"/>
      <c r="N315" s="27"/>
      <c r="O315" s="189">
        <f t="shared" si="4"/>
        <v>676.51000000000931</v>
      </c>
    </row>
    <row r="316" spans="1:15" s="25" customFormat="1" ht="22.05" customHeight="1" x14ac:dyDescent="0.2">
      <c r="A316" s="26"/>
      <c r="B316" s="100" t="s">
        <v>1383</v>
      </c>
      <c r="C316" s="147"/>
      <c r="D316" s="26"/>
      <c r="E316" s="147"/>
      <c r="F316" s="93"/>
      <c r="G316" s="28"/>
      <c r="H316" s="28"/>
      <c r="I316" s="28"/>
      <c r="J316" s="28"/>
      <c r="M316" s="24"/>
      <c r="N316" s="27"/>
      <c r="O316" s="189">
        <f t="shared" si="4"/>
        <v>676.51000000000931</v>
      </c>
    </row>
    <row r="317" spans="1:15" s="25" customFormat="1" ht="22.05" customHeight="1" x14ac:dyDescent="0.2">
      <c r="A317" s="26"/>
      <c r="B317" s="100" t="s">
        <v>1383</v>
      </c>
      <c r="C317" s="147"/>
      <c r="D317" s="26"/>
      <c r="E317" s="147"/>
      <c r="F317" s="93"/>
      <c r="G317" s="28"/>
      <c r="H317" s="28"/>
      <c r="I317" s="28"/>
      <c r="J317" s="28"/>
      <c r="M317" s="24"/>
      <c r="N317" s="27"/>
      <c r="O317" s="189">
        <f t="shared" si="4"/>
        <v>676.51000000000931</v>
      </c>
    </row>
    <row r="318" spans="1:15" s="25" customFormat="1" ht="22.05" customHeight="1" x14ac:dyDescent="0.2">
      <c r="A318" s="26"/>
      <c r="B318" s="100" t="s">
        <v>1383</v>
      </c>
      <c r="C318" s="147"/>
      <c r="D318" s="26"/>
      <c r="E318" s="147"/>
      <c r="F318" s="93"/>
      <c r="G318" s="28"/>
      <c r="H318" s="28"/>
      <c r="I318" s="28"/>
      <c r="J318" s="28"/>
      <c r="M318" s="24"/>
      <c r="N318" s="27"/>
      <c r="O318" s="189">
        <f t="shared" si="4"/>
        <v>676.51000000000931</v>
      </c>
    </row>
    <row r="319" spans="1:15" s="25" customFormat="1" ht="22.05" customHeight="1" x14ac:dyDescent="0.2">
      <c r="A319" s="26"/>
      <c r="B319" s="100" t="s">
        <v>1383</v>
      </c>
      <c r="C319" s="147"/>
      <c r="D319" s="26"/>
      <c r="E319" s="147"/>
      <c r="F319" s="93"/>
      <c r="G319" s="28"/>
      <c r="H319" s="28"/>
      <c r="I319" s="28"/>
      <c r="J319" s="28"/>
      <c r="M319" s="24"/>
      <c r="N319" s="27"/>
      <c r="O319" s="189">
        <f t="shared" si="4"/>
        <v>676.51000000000931</v>
      </c>
    </row>
    <row r="320" spans="1:15" s="25" customFormat="1" ht="22.05" customHeight="1" x14ac:dyDescent="0.2">
      <c r="A320" s="26"/>
      <c r="B320" s="100" t="s">
        <v>1383</v>
      </c>
      <c r="C320" s="147"/>
      <c r="D320" s="26"/>
      <c r="E320" s="147"/>
      <c r="F320" s="93"/>
      <c r="G320" s="28"/>
      <c r="H320" s="28"/>
      <c r="I320" s="28"/>
      <c r="J320" s="28"/>
      <c r="M320" s="24"/>
      <c r="N320" s="27"/>
      <c r="O320" s="189">
        <f t="shared" si="4"/>
        <v>676.51000000000931</v>
      </c>
    </row>
    <row r="321" spans="1:15" s="25" customFormat="1" ht="22.05" customHeight="1" x14ac:dyDescent="0.2">
      <c r="A321" s="26"/>
      <c r="B321" s="100" t="s">
        <v>1383</v>
      </c>
      <c r="C321" s="147"/>
      <c r="D321" s="26"/>
      <c r="E321" s="147"/>
      <c r="F321" s="93"/>
      <c r="G321" s="28"/>
      <c r="H321" s="28"/>
      <c r="I321" s="28"/>
      <c r="J321" s="28"/>
      <c r="M321" s="24"/>
      <c r="N321" s="27"/>
      <c r="O321" s="189">
        <f t="shared" si="4"/>
        <v>676.51000000000931</v>
      </c>
    </row>
    <row r="322" spans="1:15" s="25" customFormat="1" ht="22.05" customHeight="1" x14ac:dyDescent="0.2">
      <c r="A322" s="26"/>
      <c r="B322" s="100" t="s">
        <v>1383</v>
      </c>
      <c r="C322" s="147"/>
      <c r="D322" s="26"/>
      <c r="E322" s="147"/>
      <c r="F322" s="93"/>
      <c r="G322" s="28"/>
      <c r="H322" s="28"/>
      <c r="I322" s="28"/>
      <c r="J322" s="28"/>
      <c r="M322" s="24"/>
      <c r="N322" s="27"/>
      <c r="O322" s="189">
        <f t="shared" si="4"/>
        <v>676.51000000000931</v>
      </c>
    </row>
    <row r="323" spans="1:15" s="25" customFormat="1" ht="22.05" customHeight="1" x14ac:dyDescent="0.2">
      <c r="A323" s="26"/>
      <c r="B323" s="100" t="s">
        <v>1383</v>
      </c>
      <c r="C323" s="147"/>
      <c r="D323" s="26"/>
      <c r="E323" s="147"/>
      <c r="F323" s="93"/>
      <c r="G323" s="28"/>
      <c r="H323" s="28"/>
      <c r="I323" s="28"/>
      <c r="J323" s="28"/>
      <c r="M323" s="24"/>
      <c r="N323" s="27"/>
      <c r="O323" s="189">
        <f t="shared" si="4"/>
        <v>676.51000000000931</v>
      </c>
    </row>
    <row r="324" spans="1:15" s="25" customFormat="1" ht="22.05" customHeight="1" x14ac:dyDescent="0.2">
      <c r="A324" s="26"/>
      <c r="B324" s="100" t="s">
        <v>1383</v>
      </c>
      <c r="C324" s="147"/>
      <c r="D324" s="26"/>
      <c r="E324" s="147"/>
      <c r="F324" s="93"/>
      <c r="G324" s="28"/>
      <c r="H324" s="28"/>
      <c r="I324" s="28"/>
      <c r="J324" s="28"/>
      <c r="M324" s="24"/>
      <c r="N324" s="27"/>
      <c r="O324" s="189">
        <f t="shared" si="4"/>
        <v>676.51000000000931</v>
      </c>
    </row>
    <row r="325" spans="1:15" s="25" customFormat="1" ht="22.05" customHeight="1" x14ac:dyDescent="0.2">
      <c r="A325" s="26"/>
      <c r="B325" s="100" t="s">
        <v>1383</v>
      </c>
      <c r="C325" s="147"/>
      <c r="D325" s="26"/>
      <c r="E325" s="147"/>
      <c r="F325" s="93"/>
      <c r="G325" s="28"/>
      <c r="H325" s="28"/>
      <c r="I325" s="28"/>
      <c r="J325" s="28"/>
      <c r="M325" s="24"/>
      <c r="N325" s="27"/>
      <c r="O325" s="189">
        <f t="shared" ref="O325:O388" si="5">O324+M325-N325</f>
        <v>676.51000000000931</v>
      </c>
    </row>
    <row r="326" spans="1:15" s="25" customFormat="1" ht="22.05" customHeight="1" x14ac:dyDescent="0.2">
      <c r="A326" s="26"/>
      <c r="B326" s="100" t="s">
        <v>1383</v>
      </c>
      <c r="C326" s="147"/>
      <c r="D326" s="26"/>
      <c r="E326" s="147"/>
      <c r="F326" s="93"/>
      <c r="G326" s="28"/>
      <c r="H326" s="28"/>
      <c r="I326" s="28"/>
      <c r="J326" s="28"/>
      <c r="M326" s="24"/>
      <c r="N326" s="27"/>
      <c r="O326" s="189">
        <f t="shared" si="5"/>
        <v>676.51000000000931</v>
      </c>
    </row>
    <row r="327" spans="1:15" s="25" customFormat="1" ht="22.05" customHeight="1" x14ac:dyDescent="0.2">
      <c r="A327" s="26"/>
      <c r="B327" s="100" t="s">
        <v>1383</v>
      </c>
      <c r="C327" s="147"/>
      <c r="D327" s="26"/>
      <c r="E327" s="147"/>
      <c r="F327" s="93"/>
      <c r="G327" s="28"/>
      <c r="H327" s="28"/>
      <c r="I327" s="28"/>
      <c r="J327" s="28"/>
      <c r="M327" s="24"/>
      <c r="N327" s="27"/>
      <c r="O327" s="189">
        <f t="shared" si="5"/>
        <v>676.51000000000931</v>
      </c>
    </row>
    <row r="328" spans="1:15" s="25" customFormat="1" ht="22.05" customHeight="1" x14ac:dyDescent="0.2">
      <c r="A328" s="26"/>
      <c r="B328" s="100" t="s">
        <v>1383</v>
      </c>
      <c r="C328" s="147"/>
      <c r="D328" s="26"/>
      <c r="E328" s="147"/>
      <c r="F328" s="93"/>
      <c r="G328" s="28"/>
      <c r="H328" s="28"/>
      <c r="I328" s="28"/>
      <c r="J328" s="28"/>
      <c r="M328" s="24"/>
      <c r="N328" s="27"/>
      <c r="O328" s="189">
        <f t="shared" si="5"/>
        <v>676.51000000000931</v>
      </c>
    </row>
    <row r="329" spans="1:15" s="25" customFormat="1" ht="22.05" customHeight="1" x14ac:dyDescent="0.2">
      <c r="A329" s="26"/>
      <c r="B329" s="100" t="s">
        <v>1383</v>
      </c>
      <c r="C329" s="147"/>
      <c r="D329" s="26"/>
      <c r="E329" s="147"/>
      <c r="F329" s="93"/>
      <c r="G329" s="28"/>
      <c r="H329" s="28"/>
      <c r="I329" s="28"/>
      <c r="J329" s="28"/>
      <c r="M329" s="24"/>
      <c r="N329" s="27"/>
      <c r="O329" s="189">
        <f t="shared" si="5"/>
        <v>676.51000000000931</v>
      </c>
    </row>
    <row r="330" spans="1:15" s="25" customFormat="1" ht="22.05" customHeight="1" x14ac:dyDescent="0.2">
      <c r="A330" s="26"/>
      <c r="B330" s="100" t="s">
        <v>1383</v>
      </c>
      <c r="C330" s="147"/>
      <c r="D330" s="26"/>
      <c r="E330" s="147"/>
      <c r="F330" s="93"/>
      <c r="G330" s="28"/>
      <c r="H330" s="28"/>
      <c r="I330" s="28"/>
      <c r="J330" s="28"/>
      <c r="M330" s="24"/>
      <c r="N330" s="27"/>
      <c r="O330" s="189">
        <f t="shared" si="5"/>
        <v>676.51000000000931</v>
      </c>
    </row>
    <row r="331" spans="1:15" s="25" customFormat="1" ht="22.05" customHeight="1" x14ac:dyDescent="0.2">
      <c r="A331" s="26"/>
      <c r="B331" s="100" t="s">
        <v>1383</v>
      </c>
      <c r="C331" s="147"/>
      <c r="D331" s="26"/>
      <c r="E331" s="147"/>
      <c r="F331" s="93"/>
      <c r="G331" s="28"/>
      <c r="H331" s="28"/>
      <c r="I331" s="28"/>
      <c r="J331" s="28"/>
      <c r="M331" s="24"/>
      <c r="N331" s="27"/>
      <c r="O331" s="189">
        <f t="shared" si="5"/>
        <v>676.51000000000931</v>
      </c>
    </row>
    <row r="332" spans="1:15" s="25" customFormat="1" ht="22.05" customHeight="1" x14ac:dyDescent="0.2">
      <c r="A332" s="26"/>
      <c r="B332" s="100" t="s">
        <v>1383</v>
      </c>
      <c r="C332" s="147"/>
      <c r="D332" s="26"/>
      <c r="E332" s="147"/>
      <c r="F332" s="93"/>
      <c r="G332" s="28"/>
      <c r="H332" s="28"/>
      <c r="I332" s="28"/>
      <c r="J332" s="28"/>
      <c r="M332" s="24"/>
      <c r="N332" s="27"/>
      <c r="O332" s="189">
        <f t="shared" si="5"/>
        <v>676.51000000000931</v>
      </c>
    </row>
    <row r="333" spans="1:15" s="25" customFormat="1" ht="22.05" customHeight="1" x14ac:dyDescent="0.2">
      <c r="A333" s="26"/>
      <c r="B333" s="100" t="s">
        <v>1383</v>
      </c>
      <c r="C333" s="147"/>
      <c r="D333" s="26"/>
      <c r="E333" s="147"/>
      <c r="F333" s="93"/>
      <c r="G333" s="28"/>
      <c r="H333" s="28"/>
      <c r="I333" s="28"/>
      <c r="J333" s="28"/>
      <c r="M333" s="24"/>
      <c r="N333" s="27"/>
      <c r="O333" s="189">
        <f t="shared" si="5"/>
        <v>676.51000000000931</v>
      </c>
    </row>
    <row r="334" spans="1:15" s="25" customFormat="1" ht="22.05" customHeight="1" x14ac:dyDescent="0.2">
      <c r="A334" s="26"/>
      <c r="B334" s="100" t="s">
        <v>1383</v>
      </c>
      <c r="C334" s="147"/>
      <c r="D334" s="26"/>
      <c r="E334" s="147"/>
      <c r="F334" s="93"/>
      <c r="G334" s="28"/>
      <c r="H334" s="28"/>
      <c r="I334" s="28"/>
      <c r="J334" s="28"/>
      <c r="M334" s="24"/>
      <c r="N334" s="27"/>
      <c r="O334" s="189">
        <f t="shared" si="5"/>
        <v>676.51000000000931</v>
      </c>
    </row>
    <row r="335" spans="1:15" s="25" customFormat="1" ht="22.05" customHeight="1" x14ac:dyDescent="0.2">
      <c r="A335" s="26"/>
      <c r="B335" s="100" t="s">
        <v>1383</v>
      </c>
      <c r="C335" s="147"/>
      <c r="D335" s="26"/>
      <c r="E335" s="147"/>
      <c r="F335" s="93"/>
      <c r="G335" s="28"/>
      <c r="H335" s="28"/>
      <c r="I335" s="28"/>
      <c r="J335" s="28"/>
      <c r="M335" s="24"/>
      <c r="N335" s="27"/>
      <c r="O335" s="189">
        <f t="shared" si="5"/>
        <v>676.51000000000931</v>
      </c>
    </row>
    <row r="336" spans="1:15" s="25" customFormat="1" ht="22.05" customHeight="1" x14ac:dyDescent="0.2">
      <c r="A336" s="26"/>
      <c r="B336" s="100" t="s">
        <v>1383</v>
      </c>
      <c r="C336" s="147"/>
      <c r="D336" s="26"/>
      <c r="E336" s="147"/>
      <c r="F336" s="93"/>
      <c r="G336" s="28"/>
      <c r="H336" s="28"/>
      <c r="I336" s="28"/>
      <c r="J336" s="28"/>
      <c r="M336" s="24"/>
      <c r="N336" s="27"/>
      <c r="O336" s="189">
        <f t="shared" si="5"/>
        <v>676.51000000000931</v>
      </c>
    </row>
    <row r="337" spans="1:15" s="25" customFormat="1" ht="22.05" customHeight="1" x14ac:dyDescent="0.2">
      <c r="A337" s="26"/>
      <c r="B337" s="100" t="s">
        <v>1383</v>
      </c>
      <c r="C337" s="147"/>
      <c r="D337" s="26"/>
      <c r="E337" s="147"/>
      <c r="F337" s="93"/>
      <c r="G337" s="28"/>
      <c r="H337" s="28"/>
      <c r="I337" s="28"/>
      <c r="J337" s="28"/>
      <c r="M337" s="24"/>
      <c r="N337" s="27"/>
      <c r="O337" s="189">
        <f t="shared" si="5"/>
        <v>676.51000000000931</v>
      </c>
    </row>
    <row r="338" spans="1:15" s="25" customFormat="1" ht="22.05" customHeight="1" x14ac:dyDescent="0.2">
      <c r="A338" s="26"/>
      <c r="B338" s="100" t="s">
        <v>1383</v>
      </c>
      <c r="C338" s="147"/>
      <c r="D338" s="26"/>
      <c r="E338" s="147"/>
      <c r="F338" s="93"/>
      <c r="G338" s="28"/>
      <c r="H338" s="28"/>
      <c r="I338" s="28"/>
      <c r="J338" s="28"/>
      <c r="M338" s="24"/>
      <c r="N338" s="27"/>
      <c r="O338" s="189">
        <f t="shared" si="5"/>
        <v>676.51000000000931</v>
      </c>
    </row>
    <row r="339" spans="1:15" s="25" customFormat="1" ht="22.05" customHeight="1" x14ac:dyDescent="0.2">
      <c r="A339" s="26"/>
      <c r="B339" s="100" t="s">
        <v>1383</v>
      </c>
      <c r="C339" s="147"/>
      <c r="D339" s="26"/>
      <c r="E339" s="147"/>
      <c r="F339" s="93"/>
      <c r="G339" s="28"/>
      <c r="H339" s="28"/>
      <c r="I339" s="28"/>
      <c r="J339" s="28"/>
      <c r="M339" s="24"/>
      <c r="N339" s="27"/>
      <c r="O339" s="189">
        <f t="shared" si="5"/>
        <v>676.51000000000931</v>
      </c>
    </row>
    <row r="340" spans="1:15" s="25" customFormat="1" ht="22.05" customHeight="1" x14ac:dyDescent="0.2">
      <c r="A340" s="26"/>
      <c r="B340" s="100" t="s">
        <v>1383</v>
      </c>
      <c r="C340" s="147"/>
      <c r="D340" s="26"/>
      <c r="E340" s="147"/>
      <c r="F340" s="93"/>
      <c r="G340" s="28"/>
      <c r="H340" s="28"/>
      <c r="I340" s="28"/>
      <c r="J340" s="28"/>
      <c r="M340" s="24"/>
      <c r="N340" s="27"/>
      <c r="O340" s="189">
        <f t="shared" si="5"/>
        <v>676.51000000000931</v>
      </c>
    </row>
    <row r="341" spans="1:15" s="25" customFormat="1" ht="22.05" customHeight="1" x14ac:dyDescent="0.2">
      <c r="A341" s="26"/>
      <c r="B341" s="100" t="s">
        <v>1383</v>
      </c>
      <c r="C341" s="147"/>
      <c r="D341" s="26"/>
      <c r="E341" s="147"/>
      <c r="F341" s="93"/>
      <c r="G341" s="28"/>
      <c r="H341" s="28"/>
      <c r="I341" s="28"/>
      <c r="J341" s="28"/>
      <c r="M341" s="24"/>
      <c r="N341" s="27"/>
      <c r="O341" s="189">
        <f t="shared" si="5"/>
        <v>676.51000000000931</v>
      </c>
    </row>
    <row r="342" spans="1:15" s="25" customFormat="1" ht="22.05" customHeight="1" x14ac:dyDescent="0.2">
      <c r="A342" s="26"/>
      <c r="B342" s="100" t="s">
        <v>1383</v>
      </c>
      <c r="C342" s="147"/>
      <c r="D342" s="26"/>
      <c r="E342" s="147"/>
      <c r="F342" s="93"/>
      <c r="G342" s="28"/>
      <c r="H342" s="28"/>
      <c r="I342" s="28"/>
      <c r="J342" s="28"/>
      <c r="M342" s="24"/>
      <c r="N342" s="27"/>
      <c r="O342" s="189">
        <f t="shared" si="5"/>
        <v>676.51000000000931</v>
      </c>
    </row>
    <row r="343" spans="1:15" s="25" customFormat="1" ht="22.05" customHeight="1" x14ac:dyDescent="0.2">
      <c r="A343" s="26"/>
      <c r="B343" s="100" t="s">
        <v>1383</v>
      </c>
      <c r="C343" s="147"/>
      <c r="D343" s="26"/>
      <c r="E343" s="147"/>
      <c r="F343" s="93"/>
      <c r="G343" s="28"/>
      <c r="H343" s="28"/>
      <c r="I343" s="28"/>
      <c r="J343" s="28"/>
      <c r="M343" s="24"/>
      <c r="N343" s="27"/>
      <c r="O343" s="189">
        <f t="shared" si="5"/>
        <v>676.51000000000931</v>
      </c>
    </row>
    <row r="344" spans="1:15" s="25" customFormat="1" ht="22.05" customHeight="1" x14ac:dyDescent="0.2">
      <c r="A344" s="26"/>
      <c r="B344" s="100" t="s">
        <v>1383</v>
      </c>
      <c r="C344" s="147"/>
      <c r="D344" s="26"/>
      <c r="E344" s="147"/>
      <c r="F344" s="93"/>
      <c r="G344" s="28"/>
      <c r="H344" s="28"/>
      <c r="I344" s="28"/>
      <c r="J344" s="28"/>
      <c r="M344" s="24"/>
      <c r="N344" s="27"/>
      <c r="O344" s="189">
        <f t="shared" si="5"/>
        <v>676.51000000000931</v>
      </c>
    </row>
    <row r="345" spans="1:15" s="25" customFormat="1" ht="22.05" customHeight="1" x14ac:dyDescent="0.2">
      <c r="A345" s="26"/>
      <c r="B345" s="100" t="s">
        <v>1383</v>
      </c>
      <c r="C345" s="147"/>
      <c r="D345" s="26"/>
      <c r="E345" s="147"/>
      <c r="F345" s="93"/>
      <c r="G345" s="28"/>
      <c r="H345" s="28"/>
      <c r="I345" s="28"/>
      <c r="J345" s="28"/>
      <c r="M345" s="24"/>
      <c r="N345" s="27"/>
      <c r="O345" s="189">
        <f t="shared" si="5"/>
        <v>676.51000000000931</v>
      </c>
    </row>
    <row r="346" spans="1:15" s="25" customFormat="1" ht="22.05" customHeight="1" x14ac:dyDescent="0.2">
      <c r="A346" s="26"/>
      <c r="B346" s="100" t="s">
        <v>1383</v>
      </c>
      <c r="C346" s="147"/>
      <c r="D346" s="26"/>
      <c r="E346" s="147"/>
      <c r="F346" s="93"/>
      <c r="G346" s="28"/>
      <c r="H346" s="28"/>
      <c r="I346" s="28"/>
      <c r="J346" s="28"/>
      <c r="M346" s="24"/>
      <c r="N346" s="27"/>
      <c r="O346" s="189">
        <f t="shared" si="5"/>
        <v>676.51000000000931</v>
      </c>
    </row>
    <row r="347" spans="1:15" s="25" customFormat="1" ht="22.05" customHeight="1" x14ac:dyDescent="0.2">
      <c r="A347" s="26"/>
      <c r="B347" s="100" t="s">
        <v>1383</v>
      </c>
      <c r="C347" s="147"/>
      <c r="D347" s="26"/>
      <c r="E347" s="147"/>
      <c r="F347" s="93"/>
      <c r="G347" s="28"/>
      <c r="H347" s="28"/>
      <c r="I347" s="28"/>
      <c r="J347" s="28"/>
      <c r="M347" s="24"/>
      <c r="N347" s="27"/>
      <c r="O347" s="189">
        <f t="shared" si="5"/>
        <v>676.51000000000931</v>
      </c>
    </row>
    <row r="348" spans="1:15" s="25" customFormat="1" ht="22.05" customHeight="1" x14ac:dyDescent="0.2">
      <c r="A348" s="26"/>
      <c r="B348" s="100" t="s">
        <v>1383</v>
      </c>
      <c r="C348" s="147"/>
      <c r="D348" s="26"/>
      <c r="E348" s="147"/>
      <c r="F348" s="93"/>
      <c r="G348" s="28"/>
      <c r="H348" s="28"/>
      <c r="I348" s="28"/>
      <c r="J348" s="28"/>
      <c r="M348" s="24"/>
      <c r="N348" s="27"/>
      <c r="O348" s="189">
        <f t="shared" si="5"/>
        <v>676.51000000000931</v>
      </c>
    </row>
    <row r="349" spans="1:15" s="25" customFormat="1" ht="22.05" customHeight="1" x14ac:dyDescent="0.2">
      <c r="A349" s="26"/>
      <c r="B349" s="100" t="s">
        <v>1383</v>
      </c>
      <c r="C349" s="147"/>
      <c r="D349" s="26"/>
      <c r="E349" s="147"/>
      <c r="F349" s="93"/>
      <c r="G349" s="28"/>
      <c r="H349" s="28"/>
      <c r="I349" s="28"/>
      <c r="J349" s="28"/>
      <c r="M349" s="24"/>
      <c r="N349" s="27"/>
      <c r="O349" s="189">
        <f t="shared" si="5"/>
        <v>676.51000000000931</v>
      </c>
    </row>
    <row r="350" spans="1:15" s="25" customFormat="1" ht="22.05" customHeight="1" x14ac:dyDescent="0.2">
      <c r="A350" s="26"/>
      <c r="B350" s="100" t="s">
        <v>1383</v>
      </c>
      <c r="C350" s="147"/>
      <c r="D350" s="26"/>
      <c r="E350" s="147"/>
      <c r="F350" s="93"/>
      <c r="G350" s="28"/>
      <c r="H350" s="28"/>
      <c r="I350" s="28"/>
      <c r="J350" s="28"/>
      <c r="M350" s="24"/>
      <c r="N350" s="27"/>
      <c r="O350" s="189">
        <f t="shared" si="5"/>
        <v>676.51000000000931</v>
      </c>
    </row>
    <row r="351" spans="1:15" s="25" customFormat="1" ht="22.05" customHeight="1" x14ac:dyDescent="0.2">
      <c r="A351" s="26"/>
      <c r="B351" s="100" t="s">
        <v>1383</v>
      </c>
      <c r="C351" s="147"/>
      <c r="D351" s="26"/>
      <c r="E351" s="147"/>
      <c r="F351" s="93"/>
      <c r="G351" s="28"/>
      <c r="H351" s="28"/>
      <c r="I351" s="28"/>
      <c r="J351" s="28"/>
      <c r="M351" s="24"/>
      <c r="N351" s="27"/>
      <c r="O351" s="189">
        <f t="shared" si="5"/>
        <v>676.51000000000931</v>
      </c>
    </row>
    <row r="352" spans="1:15" s="25" customFormat="1" ht="22.05" customHeight="1" x14ac:dyDescent="0.2">
      <c r="A352" s="26"/>
      <c r="B352" s="100" t="s">
        <v>1383</v>
      </c>
      <c r="C352" s="147"/>
      <c r="D352" s="26"/>
      <c r="E352" s="147"/>
      <c r="F352" s="93"/>
      <c r="G352" s="28"/>
      <c r="H352" s="28"/>
      <c r="I352" s="28"/>
      <c r="J352" s="28"/>
      <c r="M352" s="24"/>
      <c r="N352" s="27"/>
      <c r="O352" s="189">
        <f t="shared" si="5"/>
        <v>676.51000000000931</v>
      </c>
    </row>
    <row r="353" spans="1:15" s="25" customFormat="1" ht="22.05" customHeight="1" x14ac:dyDescent="0.2">
      <c r="A353" s="26"/>
      <c r="B353" s="100" t="s">
        <v>1383</v>
      </c>
      <c r="C353" s="147"/>
      <c r="D353" s="26"/>
      <c r="E353" s="147"/>
      <c r="F353" s="93"/>
      <c r="G353" s="28"/>
      <c r="H353" s="28"/>
      <c r="I353" s="28"/>
      <c r="J353" s="28"/>
      <c r="M353" s="24"/>
      <c r="N353" s="27"/>
      <c r="O353" s="189">
        <f t="shared" si="5"/>
        <v>676.51000000000931</v>
      </c>
    </row>
    <row r="354" spans="1:15" s="25" customFormat="1" ht="22.05" customHeight="1" x14ac:dyDescent="0.2">
      <c r="A354" s="26"/>
      <c r="B354" s="100" t="s">
        <v>1383</v>
      </c>
      <c r="C354" s="147"/>
      <c r="D354" s="26"/>
      <c r="E354" s="147"/>
      <c r="F354" s="93"/>
      <c r="G354" s="28"/>
      <c r="H354" s="28"/>
      <c r="I354" s="28"/>
      <c r="J354" s="28"/>
      <c r="M354" s="24"/>
      <c r="N354" s="27"/>
      <c r="O354" s="189">
        <f t="shared" si="5"/>
        <v>676.51000000000931</v>
      </c>
    </row>
    <row r="355" spans="1:15" s="25" customFormat="1" ht="22.05" customHeight="1" x14ac:dyDescent="0.2">
      <c r="A355" s="26"/>
      <c r="B355" s="100" t="s">
        <v>1383</v>
      </c>
      <c r="C355" s="147"/>
      <c r="D355" s="26"/>
      <c r="E355" s="147"/>
      <c r="F355" s="93"/>
      <c r="G355" s="28"/>
      <c r="H355" s="28"/>
      <c r="I355" s="28"/>
      <c r="J355" s="28"/>
      <c r="M355" s="24"/>
      <c r="N355" s="27"/>
      <c r="O355" s="189">
        <f t="shared" si="5"/>
        <v>676.51000000000931</v>
      </c>
    </row>
    <row r="356" spans="1:15" s="25" customFormat="1" ht="22.05" customHeight="1" x14ac:dyDescent="0.2">
      <c r="A356" s="26"/>
      <c r="B356" s="100" t="s">
        <v>1383</v>
      </c>
      <c r="C356" s="147"/>
      <c r="D356" s="26"/>
      <c r="E356" s="147"/>
      <c r="F356" s="93"/>
      <c r="G356" s="28"/>
      <c r="H356" s="28"/>
      <c r="I356" s="28"/>
      <c r="J356" s="28"/>
      <c r="M356" s="24"/>
      <c r="N356" s="27"/>
      <c r="O356" s="189">
        <f t="shared" si="5"/>
        <v>676.51000000000931</v>
      </c>
    </row>
    <row r="357" spans="1:15" s="25" customFormat="1" ht="22.05" customHeight="1" x14ac:dyDescent="0.2">
      <c r="A357" s="26"/>
      <c r="B357" s="100" t="s">
        <v>1383</v>
      </c>
      <c r="C357" s="147"/>
      <c r="D357" s="26"/>
      <c r="E357" s="147"/>
      <c r="F357" s="93"/>
      <c r="G357" s="28"/>
      <c r="H357" s="28"/>
      <c r="I357" s="28"/>
      <c r="J357" s="28"/>
      <c r="M357" s="24"/>
      <c r="N357" s="27"/>
      <c r="O357" s="189">
        <f t="shared" si="5"/>
        <v>676.51000000000931</v>
      </c>
    </row>
    <row r="358" spans="1:15" s="25" customFormat="1" ht="22.05" customHeight="1" x14ac:dyDescent="0.2">
      <c r="A358" s="26"/>
      <c r="B358" s="100" t="s">
        <v>1383</v>
      </c>
      <c r="C358" s="147"/>
      <c r="D358" s="26"/>
      <c r="E358" s="147"/>
      <c r="F358" s="93"/>
      <c r="G358" s="28"/>
      <c r="H358" s="28"/>
      <c r="I358" s="28"/>
      <c r="J358" s="28"/>
      <c r="M358" s="24"/>
      <c r="N358" s="27"/>
      <c r="O358" s="189">
        <f t="shared" si="5"/>
        <v>676.51000000000931</v>
      </c>
    </row>
    <row r="359" spans="1:15" s="25" customFormat="1" ht="22.05" customHeight="1" x14ac:dyDescent="0.2">
      <c r="A359" s="26"/>
      <c r="B359" s="100" t="s">
        <v>1383</v>
      </c>
      <c r="C359" s="147"/>
      <c r="D359" s="26"/>
      <c r="E359" s="147"/>
      <c r="F359" s="93"/>
      <c r="G359" s="28"/>
      <c r="H359" s="28"/>
      <c r="I359" s="28"/>
      <c r="J359" s="28"/>
      <c r="M359" s="24"/>
      <c r="N359" s="27"/>
      <c r="O359" s="189">
        <f t="shared" si="5"/>
        <v>676.51000000000931</v>
      </c>
    </row>
    <row r="360" spans="1:15" s="25" customFormat="1" ht="22.05" customHeight="1" x14ac:dyDescent="0.2">
      <c r="A360" s="26"/>
      <c r="B360" s="100" t="s">
        <v>1383</v>
      </c>
      <c r="C360" s="147"/>
      <c r="D360" s="26"/>
      <c r="E360" s="147"/>
      <c r="F360" s="93"/>
      <c r="G360" s="28"/>
      <c r="H360" s="28"/>
      <c r="I360" s="28"/>
      <c r="J360" s="28"/>
      <c r="M360" s="24"/>
      <c r="N360" s="27"/>
      <c r="O360" s="189">
        <f t="shared" si="5"/>
        <v>676.51000000000931</v>
      </c>
    </row>
    <row r="361" spans="1:15" s="25" customFormat="1" ht="22.05" customHeight="1" x14ac:dyDescent="0.2">
      <c r="A361" s="26"/>
      <c r="B361" s="100" t="s">
        <v>1383</v>
      </c>
      <c r="C361" s="147"/>
      <c r="D361" s="26"/>
      <c r="E361" s="147"/>
      <c r="F361" s="93"/>
      <c r="G361" s="28"/>
      <c r="H361" s="28"/>
      <c r="I361" s="28"/>
      <c r="J361" s="28"/>
      <c r="M361" s="24"/>
      <c r="N361" s="27"/>
      <c r="O361" s="189">
        <f t="shared" si="5"/>
        <v>676.51000000000931</v>
      </c>
    </row>
    <row r="362" spans="1:15" s="25" customFormat="1" ht="22.05" customHeight="1" x14ac:dyDescent="0.2">
      <c r="A362" s="26"/>
      <c r="B362" s="100" t="s">
        <v>1383</v>
      </c>
      <c r="C362" s="147"/>
      <c r="D362" s="26"/>
      <c r="E362" s="147"/>
      <c r="F362" s="93"/>
      <c r="G362" s="28"/>
      <c r="H362" s="28"/>
      <c r="I362" s="28"/>
      <c r="J362" s="28"/>
      <c r="M362" s="24"/>
      <c r="N362" s="27"/>
      <c r="O362" s="189">
        <f t="shared" si="5"/>
        <v>676.51000000000931</v>
      </c>
    </row>
    <row r="363" spans="1:15" s="25" customFormat="1" ht="22.05" customHeight="1" x14ac:dyDescent="0.2">
      <c r="A363" s="26"/>
      <c r="B363" s="100" t="s">
        <v>1383</v>
      </c>
      <c r="C363" s="147"/>
      <c r="D363" s="26"/>
      <c r="E363" s="147"/>
      <c r="F363" s="93"/>
      <c r="G363" s="28"/>
      <c r="H363" s="28"/>
      <c r="I363" s="28"/>
      <c r="J363" s="28"/>
      <c r="M363" s="24"/>
      <c r="N363" s="27"/>
      <c r="O363" s="189">
        <f t="shared" si="5"/>
        <v>676.51000000000931</v>
      </c>
    </row>
    <row r="364" spans="1:15" s="25" customFormat="1" ht="22.05" customHeight="1" x14ac:dyDescent="0.2">
      <c r="A364" s="26"/>
      <c r="B364" s="100" t="s">
        <v>1383</v>
      </c>
      <c r="C364" s="147"/>
      <c r="D364" s="26"/>
      <c r="E364" s="147"/>
      <c r="F364" s="93"/>
      <c r="G364" s="28"/>
      <c r="H364" s="28"/>
      <c r="I364" s="28"/>
      <c r="J364" s="28"/>
      <c r="M364" s="24"/>
      <c r="N364" s="27"/>
      <c r="O364" s="189">
        <f t="shared" si="5"/>
        <v>676.51000000000931</v>
      </c>
    </row>
    <row r="365" spans="1:15" s="25" customFormat="1" ht="22.05" customHeight="1" x14ac:dyDescent="0.2">
      <c r="A365" s="26"/>
      <c r="B365" s="100" t="s">
        <v>1383</v>
      </c>
      <c r="C365" s="147"/>
      <c r="D365" s="26"/>
      <c r="E365" s="147"/>
      <c r="F365" s="93"/>
      <c r="G365" s="28"/>
      <c r="H365" s="28"/>
      <c r="I365" s="28"/>
      <c r="J365" s="28"/>
      <c r="M365" s="24"/>
      <c r="N365" s="27"/>
      <c r="O365" s="189">
        <f t="shared" si="5"/>
        <v>676.51000000000931</v>
      </c>
    </row>
    <row r="366" spans="1:15" s="25" customFormat="1" ht="22.05" customHeight="1" x14ac:dyDescent="0.2">
      <c r="A366" s="26"/>
      <c r="B366" s="100" t="s">
        <v>1383</v>
      </c>
      <c r="C366" s="147"/>
      <c r="D366" s="26"/>
      <c r="E366" s="147"/>
      <c r="F366" s="93"/>
      <c r="G366" s="28"/>
      <c r="H366" s="28"/>
      <c r="I366" s="28"/>
      <c r="J366" s="28"/>
      <c r="M366" s="24"/>
      <c r="N366" s="27"/>
      <c r="O366" s="189">
        <f t="shared" si="5"/>
        <v>676.51000000000931</v>
      </c>
    </row>
    <row r="367" spans="1:15" s="25" customFormat="1" ht="22.05" customHeight="1" x14ac:dyDescent="0.2">
      <c r="A367" s="26"/>
      <c r="B367" s="100" t="s">
        <v>1383</v>
      </c>
      <c r="C367" s="147"/>
      <c r="D367" s="26"/>
      <c r="E367" s="147"/>
      <c r="F367" s="93"/>
      <c r="G367" s="28"/>
      <c r="H367" s="28"/>
      <c r="I367" s="28"/>
      <c r="J367" s="28"/>
      <c r="M367" s="24"/>
      <c r="N367" s="27"/>
      <c r="O367" s="189">
        <f t="shared" si="5"/>
        <v>676.51000000000931</v>
      </c>
    </row>
    <row r="368" spans="1:15" s="25" customFormat="1" ht="22.05" customHeight="1" x14ac:dyDescent="0.2">
      <c r="A368" s="26"/>
      <c r="B368" s="100" t="s">
        <v>1383</v>
      </c>
      <c r="C368" s="147"/>
      <c r="D368" s="26"/>
      <c r="E368" s="147"/>
      <c r="F368" s="93"/>
      <c r="G368" s="28"/>
      <c r="H368" s="28"/>
      <c r="I368" s="28"/>
      <c r="J368" s="28"/>
      <c r="M368" s="24"/>
      <c r="N368" s="27"/>
      <c r="O368" s="189">
        <f t="shared" si="5"/>
        <v>676.51000000000931</v>
      </c>
    </row>
    <row r="369" spans="1:15" s="25" customFormat="1" ht="22.05" customHeight="1" x14ac:dyDescent="0.2">
      <c r="A369" s="26"/>
      <c r="B369" s="100" t="s">
        <v>1383</v>
      </c>
      <c r="C369" s="147"/>
      <c r="D369" s="26"/>
      <c r="E369" s="147"/>
      <c r="F369" s="93"/>
      <c r="G369" s="28"/>
      <c r="H369" s="28"/>
      <c r="I369" s="28"/>
      <c r="J369" s="28"/>
      <c r="M369" s="24"/>
      <c r="N369" s="27"/>
      <c r="O369" s="189">
        <f t="shared" si="5"/>
        <v>676.51000000000931</v>
      </c>
    </row>
    <row r="370" spans="1:15" s="25" customFormat="1" ht="22.05" customHeight="1" x14ac:dyDescent="0.2">
      <c r="A370" s="26"/>
      <c r="B370" s="100" t="s">
        <v>1383</v>
      </c>
      <c r="C370" s="147"/>
      <c r="D370" s="26"/>
      <c r="E370" s="147"/>
      <c r="F370" s="93"/>
      <c r="G370" s="28"/>
      <c r="H370" s="28"/>
      <c r="I370" s="28"/>
      <c r="J370" s="28"/>
      <c r="M370" s="24"/>
      <c r="N370" s="27"/>
      <c r="O370" s="189">
        <f t="shared" si="5"/>
        <v>676.51000000000931</v>
      </c>
    </row>
    <row r="371" spans="1:15" s="25" customFormat="1" ht="22.05" customHeight="1" x14ac:dyDescent="0.2">
      <c r="A371" s="26"/>
      <c r="B371" s="100" t="s">
        <v>1383</v>
      </c>
      <c r="C371" s="147"/>
      <c r="D371" s="26"/>
      <c r="E371" s="147"/>
      <c r="F371" s="93"/>
      <c r="G371" s="28"/>
      <c r="H371" s="28"/>
      <c r="I371" s="28"/>
      <c r="J371" s="28"/>
      <c r="M371" s="24"/>
      <c r="N371" s="27"/>
      <c r="O371" s="189">
        <f t="shared" si="5"/>
        <v>676.51000000000931</v>
      </c>
    </row>
    <row r="372" spans="1:15" s="25" customFormat="1" ht="22.05" customHeight="1" x14ac:dyDescent="0.2">
      <c r="A372" s="26"/>
      <c r="B372" s="100" t="s">
        <v>1383</v>
      </c>
      <c r="C372" s="147"/>
      <c r="D372" s="26"/>
      <c r="E372" s="147"/>
      <c r="F372" s="93"/>
      <c r="G372" s="28"/>
      <c r="H372" s="28"/>
      <c r="I372" s="28"/>
      <c r="J372" s="28"/>
      <c r="M372" s="24"/>
      <c r="N372" s="27"/>
      <c r="O372" s="189">
        <f t="shared" si="5"/>
        <v>676.51000000000931</v>
      </c>
    </row>
    <row r="373" spans="1:15" s="25" customFormat="1" ht="22.05" customHeight="1" x14ac:dyDescent="0.2">
      <c r="A373" s="26"/>
      <c r="B373" s="100" t="s">
        <v>1383</v>
      </c>
      <c r="C373" s="147"/>
      <c r="D373" s="26"/>
      <c r="E373" s="147"/>
      <c r="F373" s="93"/>
      <c r="G373" s="28"/>
      <c r="H373" s="28"/>
      <c r="I373" s="28"/>
      <c r="J373" s="28"/>
      <c r="M373" s="24"/>
      <c r="N373" s="27"/>
      <c r="O373" s="189">
        <f t="shared" si="5"/>
        <v>676.51000000000931</v>
      </c>
    </row>
    <row r="374" spans="1:15" s="25" customFormat="1" ht="22.05" customHeight="1" x14ac:dyDescent="0.2">
      <c r="A374" s="26"/>
      <c r="B374" s="100" t="s">
        <v>1383</v>
      </c>
      <c r="C374" s="147"/>
      <c r="D374" s="26"/>
      <c r="E374" s="147"/>
      <c r="F374" s="93"/>
      <c r="G374" s="28"/>
      <c r="H374" s="28"/>
      <c r="I374" s="28"/>
      <c r="J374" s="28"/>
      <c r="M374" s="24"/>
      <c r="N374" s="27"/>
      <c r="O374" s="189">
        <f t="shared" si="5"/>
        <v>676.51000000000931</v>
      </c>
    </row>
    <row r="375" spans="1:15" s="25" customFormat="1" ht="22.05" customHeight="1" x14ac:dyDescent="0.2">
      <c r="A375" s="26"/>
      <c r="B375" s="100" t="s">
        <v>1383</v>
      </c>
      <c r="C375" s="147"/>
      <c r="D375" s="26"/>
      <c r="E375" s="147"/>
      <c r="F375" s="93"/>
      <c r="G375" s="28"/>
      <c r="H375" s="28"/>
      <c r="I375" s="28"/>
      <c r="J375" s="28"/>
      <c r="M375" s="24"/>
      <c r="N375" s="27"/>
      <c r="O375" s="189">
        <f t="shared" si="5"/>
        <v>676.51000000000931</v>
      </c>
    </row>
    <row r="376" spans="1:15" s="25" customFormat="1" ht="22.05" customHeight="1" x14ac:dyDescent="0.2">
      <c r="A376" s="26"/>
      <c r="B376" s="100" t="s">
        <v>1383</v>
      </c>
      <c r="C376" s="147"/>
      <c r="D376" s="26"/>
      <c r="E376" s="147"/>
      <c r="F376" s="93"/>
      <c r="G376" s="28"/>
      <c r="H376" s="28"/>
      <c r="I376" s="28"/>
      <c r="J376" s="28"/>
      <c r="M376" s="24"/>
      <c r="N376" s="27"/>
      <c r="O376" s="189">
        <f t="shared" si="5"/>
        <v>676.51000000000931</v>
      </c>
    </row>
    <row r="377" spans="1:15" s="25" customFormat="1" ht="22.05" customHeight="1" x14ac:dyDescent="0.2">
      <c r="A377" s="26"/>
      <c r="B377" s="100" t="s">
        <v>1383</v>
      </c>
      <c r="C377" s="147"/>
      <c r="D377" s="26"/>
      <c r="E377" s="147"/>
      <c r="F377" s="93"/>
      <c r="G377" s="28"/>
      <c r="H377" s="28"/>
      <c r="I377" s="28"/>
      <c r="J377" s="28"/>
      <c r="M377" s="24"/>
      <c r="N377" s="27"/>
      <c r="O377" s="189">
        <f t="shared" si="5"/>
        <v>676.51000000000931</v>
      </c>
    </row>
    <row r="378" spans="1:15" s="25" customFormat="1" ht="22.05" customHeight="1" x14ac:dyDescent="0.2">
      <c r="A378" s="26"/>
      <c r="B378" s="100" t="s">
        <v>1383</v>
      </c>
      <c r="C378" s="147"/>
      <c r="D378" s="26"/>
      <c r="E378" s="147"/>
      <c r="F378" s="93"/>
      <c r="G378" s="28"/>
      <c r="H378" s="28"/>
      <c r="I378" s="28"/>
      <c r="J378" s="28"/>
      <c r="M378" s="24"/>
      <c r="N378" s="27"/>
      <c r="O378" s="189">
        <f t="shared" si="5"/>
        <v>676.51000000000931</v>
      </c>
    </row>
    <row r="379" spans="1:15" s="25" customFormat="1" ht="22.05" customHeight="1" x14ac:dyDescent="0.2">
      <c r="A379" s="26"/>
      <c r="B379" s="100" t="s">
        <v>1383</v>
      </c>
      <c r="C379" s="147"/>
      <c r="D379" s="26"/>
      <c r="E379" s="147"/>
      <c r="F379" s="93"/>
      <c r="G379" s="28"/>
      <c r="H379" s="28"/>
      <c r="I379" s="28"/>
      <c r="J379" s="28"/>
      <c r="M379" s="24"/>
      <c r="N379" s="27"/>
      <c r="O379" s="189">
        <f t="shared" si="5"/>
        <v>676.51000000000931</v>
      </c>
    </row>
    <row r="380" spans="1:15" s="25" customFormat="1" ht="22.05" customHeight="1" x14ac:dyDescent="0.2">
      <c r="A380" s="26"/>
      <c r="B380" s="100" t="s">
        <v>1383</v>
      </c>
      <c r="C380" s="147"/>
      <c r="D380" s="26"/>
      <c r="E380" s="147"/>
      <c r="F380" s="93"/>
      <c r="G380" s="28"/>
      <c r="H380" s="28"/>
      <c r="I380" s="28"/>
      <c r="J380" s="28"/>
      <c r="M380" s="24"/>
      <c r="N380" s="27"/>
      <c r="O380" s="189">
        <f t="shared" si="5"/>
        <v>676.51000000000931</v>
      </c>
    </row>
    <row r="381" spans="1:15" s="25" customFormat="1" ht="22.05" customHeight="1" x14ac:dyDescent="0.2">
      <c r="A381" s="26"/>
      <c r="B381" s="100" t="s">
        <v>1383</v>
      </c>
      <c r="C381" s="147"/>
      <c r="D381" s="26"/>
      <c r="E381" s="147"/>
      <c r="F381" s="93"/>
      <c r="G381" s="28"/>
      <c r="H381" s="28"/>
      <c r="I381" s="28"/>
      <c r="J381" s="28"/>
      <c r="M381" s="24"/>
      <c r="N381" s="27"/>
      <c r="O381" s="189">
        <f t="shared" si="5"/>
        <v>676.51000000000931</v>
      </c>
    </row>
    <row r="382" spans="1:15" s="25" customFormat="1" ht="22.05" customHeight="1" x14ac:dyDescent="0.2">
      <c r="A382" s="26"/>
      <c r="B382" s="100" t="s">
        <v>1383</v>
      </c>
      <c r="C382" s="147"/>
      <c r="D382" s="26"/>
      <c r="E382" s="147"/>
      <c r="F382" s="93"/>
      <c r="G382" s="28"/>
      <c r="H382" s="28"/>
      <c r="I382" s="28"/>
      <c r="J382" s="28"/>
      <c r="M382" s="24"/>
      <c r="N382" s="27"/>
      <c r="O382" s="189">
        <f t="shared" si="5"/>
        <v>676.51000000000931</v>
      </c>
    </row>
    <row r="383" spans="1:15" s="25" customFormat="1" ht="22.05" customHeight="1" x14ac:dyDescent="0.2">
      <c r="A383" s="26"/>
      <c r="B383" s="100" t="s">
        <v>1383</v>
      </c>
      <c r="C383" s="147"/>
      <c r="D383" s="26"/>
      <c r="E383" s="147"/>
      <c r="F383" s="93"/>
      <c r="G383" s="28"/>
      <c r="H383" s="28"/>
      <c r="I383" s="28"/>
      <c r="J383" s="28"/>
      <c r="M383" s="24"/>
      <c r="N383" s="27"/>
      <c r="O383" s="189">
        <f t="shared" si="5"/>
        <v>676.51000000000931</v>
      </c>
    </row>
    <row r="384" spans="1:15" s="25" customFormat="1" ht="22.05" customHeight="1" x14ac:dyDescent="0.2">
      <c r="A384" s="26"/>
      <c r="B384" s="100" t="s">
        <v>1383</v>
      </c>
      <c r="C384" s="147"/>
      <c r="D384" s="26"/>
      <c r="E384" s="147"/>
      <c r="F384" s="93"/>
      <c r="G384" s="28"/>
      <c r="H384" s="28"/>
      <c r="I384" s="28"/>
      <c r="J384" s="28"/>
      <c r="M384" s="24"/>
      <c r="N384" s="27"/>
      <c r="O384" s="189">
        <f t="shared" si="5"/>
        <v>676.51000000000931</v>
      </c>
    </row>
    <row r="385" spans="1:15" s="25" customFormat="1" ht="22.05" customHeight="1" x14ac:dyDescent="0.2">
      <c r="A385" s="26"/>
      <c r="B385" s="100" t="s">
        <v>1383</v>
      </c>
      <c r="C385" s="147"/>
      <c r="D385" s="26"/>
      <c r="E385" s="147"/>
      <c r="F385" s="93"/>
      <c r="G385" s="28"/>
      <c r="H385" s="28"/>
      <c r="I385" s="28"/>
      <c r="J385" s="28"/>
      <c r="M385" s="24"/>
      <c r="N385" s="27"/>
      <c r="O385" s="189">
        <f t="shared" si="5"/>
        <v>676.51000000000931</v>
      </c>
    </row>
    <row r="386" spans="1:15" s="25" customFormat="1" ht="22.05" customHeight="1" x14ac:dyDescent="0.2">
      <c r="A386" s="26"/>
      <c r="B386" s="100" t="s">
        <v>1383</v>
      </c>
      <c r="C386" s="147"/>
      <c r="D386" s="26"/>
      <c r="E386" s="147"/>
      <c r="F386" s="93"/>
      <c r="G386" s="28"/>
      <c r="H386" s="28"/>
      <c r="I386" s="28"/>
      <c r="J386" s="28"/>
      <c r="M386" s="24"/>
      <c r="N386" s="27"/>
      <c r="O386" s="189">
        <f t="shared" si="5"/>
        <v>676.51000000000931</v>
      </c>
    </row>
    <row r="387" spans="1:15" s="25" customFormat="1" ht="22.05" customHeight="1" x14ac:dyDescent="0.2">
      <c r="A387" s="26"/>
      <c r="B387" s="100" t="s">
        <v>1383</v>
      </c>
      <c r="C387" s="147"/>
      <c r="D387" s="26"/>
      <c r="E387" s="147"/>
      <c r="F387" s="93"/>
      <c r="G387" s="28"/>
      <c r="H387" s="28"/>
      <c r="I387" s="28"/>
      <c r="J387" s="28"/>
      <c r="M387" s="24"/>
      <c r="N387" s="27"/>
      <c r="O387" s="189">
        <f t="shared" si="5"/>
        <v>676.51000000000931</v>
      </c>
    </row>
    <row r="388" spans="1:15" s="25" customFormat="1" ht="22.05" customHeight="1" x14ac:dyDescent="0.2">
      <c r="A388" s="26"/>
      <c r="B388" s="100" t="s">
        <v>1383</v>
      </c>
      <c r="C388" s="147"/>
      <c r="D388" s="26"/>
      <c r="E388" s="147"/>
      <c r="F388" s="93"/>
      <c r="G388" s="28"/>
      <c r="H388" s="28"/>
      <c r="I388" s="28"/>
      <c r="J388" s="28"/>
      <c r="M388" s="24"/>
      <c r="N388" s="27"/>
      <c r="O388" s="189">
        <f t="shared" si="5"/>
        <v>676.51000000000931</v>
      </c>
    </row>
    <row r="389" spans="1:15" s="25" customFormat="1" ht="22.05" customHeight="1" x14ac:dyDescent="0.2">
      <c r="A389" s="26"/>
      <c r="B389" s="100" t="s">
        <v>1383</v>
      </c>
      <c r="C389" s="147"/>
      <c r="D389" s="26"/>
      <c r="E389" s="147"/>
      <c r="F389" s="93"/>
      <c r="G389" s="28"/>
      <c r="H389" s="28"/>
      <c r="I389" s="28"/>
      <c r="J389" s="28"/>
      <c r="M389" s="24"/>
      <c r="N389" s="27"/>
      <c r="O389" s="189">
        <f t="shared" ref="O389:O452" si="6">O388+M389-N389</f>
        <v>676.51000000000931</v>
      </c>
    </row>
    <row r="390" spans="1:15" s="25" customFormat="1" ht="22.05" customHeight="1" x14ac:dyDescent="0.2">
      <c r="A390" s="26"/>
      <c r="B390" s="100" t="s">
        <v>1383</v>
      </c>
      <c r="C390" s="147"/>
      <c r="D390" s="26"/>
      <c r="E390" s="147"/>
      <c r="F390" s="93"/>
      <c r="G390" s="28"/>
      <c r="H390" s="28"/>
      <c r="I390" s="28"/>
      <c r="J390" s="28"/>
      <c r="M390" s="24"/>
      <c r="N390" s="27"/>
      <c r="O390" s="189">
        <f t="shared" si="6"/>
        <v>676.51000000000931</v>
      </c>
    </row>
    <row r="391" spans="1:15" s="25" customFormat="1" ht="22.05" customHeight="1" x14ac:dyDescent="0.2">
      <c r="A391" s="26"/>
      <c r="B391" s="100" t="s">
        <v>1383</v>
      </c>
      <c r="C391" s="147"/>
      <c r="D391" s="26"/>
      <c r="E391" s="147"/>
      <c r="F391" s="93"/>
      <c r="G391" s="28"/>
      <c r="H391" s="28"/>
      <c r="I391" s="28"/>
      <c r="J391" s="28"/>
      <c r="M391" s="24"/>
      <c r="N391" s="27"/>
      <c r="O391" s="189">
        <f t="shared" si="6"/>
        <v>676.51000000000931</v>
      </c>
    </row>
    <row r="392" spans="1:15" s="25" customFormat="1" ht="22.05" customHeight="1" x14ac:dyDescent="0.2">
      <c r="A392" s="26"/>
      <c r="B392" s="100" t="s">
        <v>1383</v>
      </c>
      <c r="C392" s="147"/>
      <c r="D392" s="26"/>
      <c r="E392" s="147"/>
      <c r="F392" s="93"/>
      <c r="G392" s="28"/>
      <c r="H392" s="28"/>
      <c r="I392" s="28"/>
      <c r="J392" s="28"/>
      <c r="M392" s="24"/>
      <c r="N392" s="27"/>
      <c r="O392" s="189">
        <f t="shared" si="6"/>
        <v>676.51000000000931</v>
      </c>
    </row>
    <row r="393" spans="1:15" s="25" customFormat="1" ht="22.05" customHeight="1" x14ac:dyDescent="0.2">
      <c r="A393" s="26"/>
      <c r="B393" s="100" t="s">
        <v>1383</v>
      </c>
      <c r="C393" s="147"/>
      <c r="D393" s="26"/>
      <c r="E393" s="147"/>
      <c r="F393" s="93"/>
      <c r="G393" s="28"/>
      <c r="H393" s="28"/>
      <c r="I393" s="28"/>
      <c r="J393" s="28"/>
      <c r="M393" s="24"/>
      <c r="N393" s="27"/>
      <c r="O393" s="189">
        <f t="shared" si="6"/>
        <v>676.51000000000931</v>
      </c>
    </row>
    <row r="394" spans="1:15" s="25" customFormat="1" ht="22.05" customHeight="1" x14ac:dyDescent="0.2">
      <c r="A394" s="26"/>
      <c r="B394" s="100" t="s">
        <v>1383</v>
      </c>
      <c r="C394" s="147"/>
      <c r="D394" s="26"/>
      <c r="E394" s="147"/>
      <c r="F394" s="93"/>
      <c r="G394" s="28"/>
      <c r="H394" s="28"/>
      <c r="I394" s="28"/>
      <c r="J394" s="28"/>
      <c r="M394" s="24"/>
      <c r="N394" s="27"/>
      <c r="O394" s="189">
        <f t="shared" si="6"/>
        <v>676.51000000000931</v>
      </c>
    </row>
    <row r="395" spans="1:15" s="25" customFormat="1" ht="22.05" customHeight="1" x14ac:dyDescent="0.2">
      <c r="A395" s="26"/>
      <c r="B395" s="100" t="s">
        <v>1383</v>
      </c>
      <c r="C395" s="147"/>
      <c r="D395" s="26"/>
      <c r="E395" s="147"/>
      <c r="F395" s="93"/>
      <c r="G395" s="28"/>
      <c r="H395" s="28"/>
      <c r="I395" s="28"/>
      <c r="J395" s="28"/>
      <c r="M395" s="24"/>
      <c r="N395" s="27"/>
      <c r="O395" s="189">
        <f t="shared" si="6"/>
        <v>676.51000000000931</v>
      </c>
    </row>
    <row r="396" spans="1:15" s="25" customFormat="1" ht="22.05" customHeight="1" x14ac:dyDescent="0.2">
      <c r="A396" s="26"/>
      <c r="B396" s="100" t="s">
        <v>1383</v>
      </c>
      <c r="C396" s="147"/>
      <c r="D396" s="26"/>
      <c r="E396" s="147"/>
      <c r="F396" s="93"/>
      <c r="G396" s="28"/>
      <c r="H396" s="28"/>
      <c r="I396" s="28"/>
      <c r="J396" s="28"/>
      <c r="M396" s="24"/>
      <c r="N396" s="27"/>
      <c r="O396" s="189">
        <f t="shared" si="6"/>
        <v>676.51000000000931</v>
      </c>
    </row>
    <row r="397" spans="1:15" s="25" customFormat="1" ht="22.05" customHeight="1" x14ac:dyDescent="0.2">
      <c r="A397" s="26"/>
      <c r="B397" s="100" t="s">
        <v>1383</v>
      </c>
      <c r="C397" s="147"/>
      <c r="D397" s="26"/>
      <c r="E397" s="147"/>
      <c r="F397" s="93"/>
      <c r="G397" s="28"/>
      <c r="H397" s="28"/>
      <c r="I397" s="28"/>
      <c r="J397" s="28"/>
      <c r="M397" s="24"/>
      <c r="N397" s="27"/>
      <c r="O397" s="189">
        <f t="shared" si="6"/>
        <v>676.51000000000931</v>
      </c>
    </row>
    <row r="398" spans="1:15" s="25" customFormat="1" ht="22.05" customHeight="1" x14ac:dyDescent="0.2">
      <c r="A398" s="26"/>
      <c r="B398" s="100" t="s">
        <v>1383</v>
      </c>
      <c r="C398" s="147"/>
      <c r="D398" s="26"/>
      <c r="E398" s="147"/>
      <c r="F398" s="93"/>
      <c r="G398" s="28"/>
      <c r="H398" s="28"/>
      <c r="I398" s="28"/>
      <c r="J398" s="28"/>
      <c r="M398" s="24"/>
      <c r="N398" s="27"/>
      <c r="O398" s="189">
        <f t="shared" si="6"/>
        <v>676.51000000000931</v>
      </c>
    </row>
    <row r="399" spans="1:15" s="25" customFormat="1" ht="22.05" customHeight="1" x14ac:dyDescent="0.2">
      <c r="A399" s="26"/>
      <c r="B399" s="100" t="s">
        <v>1383</v>
      </c>
      <c r="C399" s="147"/>
      <c r="D399" s="26"/>
      <c r="E399" s="147"/>
      <c r="F399" s="93"/>
      <c r="G399" s="28"/>
      <c r="H399" s="28"/>
      <c r="I399" s="28"/>
      <c r="J399" s="28"/>
      <c r="M399" s="24"/>
      <c r="N399" s="27"/>
      <c r="O399" s="189">
        <f t="shared" si="6"/>
        <v>676.51000000000931</v>
      </c>
    </row>
    <row r="400" spans="1:15" s="25" customFormat="1" ht="22.05" customHeight="1" x14ac:dyDescent="0.2">
      <c r="A400" s="26"/>
      <c r="B400" s="100" t="s">
        <v>1383</v>
      </c>
      <c r="C400" s="147"/>
      <c r="D400" s="26"/>
      <c r="E400" s="147"/>
      <c r="F400" s="93"/>
      <c r="G400" s="28"/>
      <c r="H400" s="28"/>
      <c r="I400" s="28"/>
      <c r="J400" s="28"/>
      <c r="M400" s="24"/>
      <c r="N400" s="27"/>
      <c r="O400" s="189">
        <f t="shared" si="6"/>
        <v>676.51000000000931</v>
      </c>
    </row>
    <row r="401" spans="1:15" s="25" customFormat="1" ht="22.05" customHeight="1" x14ac:dyDescent="0.2">
      <c r="A401" s="26"/>
      <c r="B401" s="100" t="s">
        <v>1383</v>
      </c>
      <c r="C401" s="147"/>
      <c r="D401" s="26"/>
      <c r="E401" s="147"/>
      <c r="F401" s="93"/>
      <c r="G401" s="28"/>
      <c r="H401" s="28"/>
      <c r="I401" s="28"/>
      <c r="J401" s="28"/>
      <c r="M401" s="24"/>
      <c r="N401" s="27"/>
      <c r="O401" s="189">
        <f t="shared" si="6"/>
        <v>676.51000000000931</v>
      </c>
    </row>
    <row r="402" spans="1:15" s="25" customFormat="1" ht="22.05" customHeight="1" x14ac:dyDescent="0.2">
      <c r="A402" s="26"/>
      <c r="B402" s="100" t="s">
        <v>1383</v>
      </c>
      <c r="C402" s="147"/>
      <c r="D402" s="26"/>
      <c r="E402" s="147"/>
      <c r="F402" s="93"/>
      <c r="G402" s="28"/>
      <c r="H402" s="28"/>
      <c r="I402" s="28"/>
      <c r="J402" s="28"/>
      <c r="M402" s="24"/>
      <c r="N402" s="27"/>
      <c r="O402" s="189">
        <f t="shared" si="6"/>
        <v>676.51000000000931</v>
      </c>
    </row>
    <row r="403" spans="1:15" s="25" customFormat="1" ht="22.05" customHeight="1" x14ac:dyDescent="0.2">
      <c r="A403" s="26"/>
      <c r="B403" s="100" t="s">
        <v>1383</v>
      </c>
      <c r="C403" s="147"/>
      <c r="D403" s="26"/>
      <c r="E403" s="147"/>
      <c r="F403" s="93"/>
      <c r="G403" s="28"/>
      <c r="H403" s="28"/>
      <c r="I403" s="28"/>
      <c r="J403" s="28"/>
      <c r="M403" s="24"/>
      <c r="N403" s="27"/>
      <c r="O403" s="189">
        <f t="shared" si="6"/>
        <v>676.51000000000931</v>
      </c>
    </row>
    <row r="404" spans="1:15" s="25" customFormat="1" ht="22.05" customHeight="1" x14ac:dyDescent="0.2">
      <c r="A404" s="26"/>
      <c r="B404" s="100" t="s">
        <v>1383</v>
      </c>
      <c r="C404" s="147"/>
      <c r="D404" s="26"/>
      <c r="E404" s="147"/>
      <c r="F404" s="93"/>
      <c r="G404" s="28"/>
      <c r="H404" s="28"/>
      <c r="I404" s="28"/>
      <c r="J404" s="28"/>
      <c r="M404" s="24"/>
      <c r="N404" s="27"/>
      <c r="O404" s="189">
        <f t="shared" si="6"/>
        <v>676.51000000000931</v>
      </c>
    </row>
    <row r="405" spans="1:15" s="25" customFormat="1" ht="22.05" customHeight="1" x14ac:dyDescent="0.2">
      <c r="A405" s="26"/>
      <c r="B405" s="100" t="s">
        <v>1383</v>
      </c>
      <c r="C405" s="147"/>
      <c r="D405" s="26"/>
      <c r="E405" s="147"/>
      <c r="F405" s="93"/>
      <c r="G405" s="28"/>
      <c r="H405" s="28"/>
      <c r="I405" s="28"/>
      <c r="J405" s="28"/>
      <c r="M405" s="24"/>
      <c r="N405" s="27"/>
      <c r="O405" s="189">
        <f t="shared" si="6"/>
        <v>676.51000000000931</v>
      </c>
    </row>
    <row r="406" spans="1:15" s="25" customFormat="1" ht="22.05" customHeight="1" x14ac:dyDescent="0.2">
      <c r="A406" s="26"/>
      <c r="B406" s="100" t="s">
        <v>1383</v>
      </c>
      <c r="C406" s="147"/>
      <c r="D406" s="26"/>
      <c r="E406" s="147"/>
      <c r="F406" s="93"/>
      <c r="G406" s="28"/>
      <c r="H406" s="28"/>
      <c r="I406" s="28"/>
      <c r="J406" s="28"/>
      <c r="M406" s="24"/>
      <c r="N406" s="27"/>
      <c r="O406" s="189">
        <f t="shared" si="6"/>
        <v>676.51000000000931</v>
      </c>
    </row>
    <row r="407" spans="1:15" s="25" customFormat="1" ht="22.05" customHeight="1" x14ac:dyDescent="0.2">
      <c r="A407" s="26"/>
      <c r="B407" s="100" t="s">
        <v>1383</v>
      </c>
      <c r="C407" s="147"/>
      <c r="D407" s="26"/>
      <c r="E407" s="147"/>
      <c r="F407" s="93"/>
      <c r="G407" s="28"/>
      <c r="H407" s="28"/>
      <c r="I407" s="28"/>
      <c r="J407" s="28"/>
      <c r="M407" s="24"/>
      <c r="N407" s="27"/>
      <c r="O407" s="189">
        <f t="shared" si="6"/>
        <v>676.51000000000931</v>
      </c>
    </row>
    <row r="408" spans="1:15" s="25" customFormat="1" ht="22.05" customHeight="1" x14ac:dyDescent="0.2">
      <c r="A408" s="26"/>
      <c r="B408" s="100" t="s">
        <v>1383</v>
      </c>
      <c r="C408" s="147"/>
      <c r="D408" s="26"/>
      <c r="E408" s="147"/>
      <c r="F408" s="93"/>
      <c r="G408" s="28"/>
      <c r="H408" s="28"/>
      <c r="I408" s="28"/>
      <c r="J408" s="28"/>
      <c r="M408" s="24"/>
      <c r="N408" s="27"/>
      <c r="O408" s="189">
        <f t="shared" si="6"/>
        <v>676.51000000000931</v>
      </c>
    </row>
    <row r="409" spans="1:15" s="25" customFormat="1" ht="22.05" customHeight="1" x14ac:dyDescent="0.2">
      <c r="A409" s="26"/>
      <c r="B409" s="100" t="s">
        <v>1383</v>
      </c>
      <c r="C409" s="147"/>
      <c r="D409" s="26"/>
      <c r="E409" s="147"/>
      <c r="F409" s="93"/>
      <c r="G409" s="28"/>
      <c r="H409" s="28"/>
      <c r="I409" s="28"/>
      <c r="J409" s="28"/>
      <c r="M409" s="24"/>
      <c r="N409" s="27"/>
      <c r="O409" s="189">
        <f t="shared" si="6"/>
        <v>676.51000000000931</v>
      </c>
    </row>
    <row r="410" spans="1:15" s="25" customFormat="1" ht="22.05" customHeight="1" x14ac:dyDescent="0.2">
      <c r="A410" s="26"/>
      <c r="B410" s="100" t="s">
        <v>1383</v>
      </c>
      <c r="C410" s="147"/>
      <c r="D410" s="26"/>
      <c r="E410" s="147"/>
      <c r="F410" s="93"/>
      <c r="G410" s="28"/>
      <c r="H410" s="28"/>
      <c r="I410" s="28"/>
      <c r="J410" s="28"/>
      <c r="M410" s="24"/>
      <c r="N410" s="27"/>
      <c r="O410" s="189">
        <f t="shared" si="6"/>
        <v>676.51000000000931</v>
      </c>
    </row>
    <row r="411" spans="1:15" s="25" customFormat="1" ht="22.05" customHeight="1" x14ac:dyDescent="0.2">
      <c r="A411" s="26"/>
      <c r="B411" s="100" t="s">
        <v>1383</v>
      </c>
      <c r="C411" s="147"/>
      <c r="D411" s="26"/>
      <c r="E411" s="147"/>
      <c r="F411" s="93"/>
      <c r="G411" s="28"/>
      <c r="H411" s="28"/>
      <c r="I411" s="28"/>
      <c r="J411" s="28"/>
      <c r="M411" s="24"/>
      <c r="N411" s="27"/>
      <c r="O411" s="189">
        <f t="shared" si="6"/>
        <v>676.51000000000931</v>
      </c>
    </row>
    <row r="412" spans="1:15" s="25" customFormat="1" ht="22.05" customHeight="1" x14ac:dyDescent="0.2">
      <c r="A412" s="26"/>
      <c r="B412" s="100" t="s">
        <v>1383</v>
      </c>
      <c r="C412" s="147"/>
      <c r="D412" s="26"/>
      <c r="E412" s="147"/>
      <c r="F412" s="93"/>
      <c r="G412" s="28"/>
      <c r="H412" s="28"/>
      <c r="I412" s="28"/>
      <c r="J412" s="28"/>
      <c r="M412" s="24"/>
      <c r="N412" s="27"/>
      <c r="O412" s="189">
        <f t="shared" si="6"/>
        <v>676.51000000000931</v>
      </c>
    </row>
    <row r="413" spans="1:15" s="25" customFormat="1" ht="22.05" customHeight="1" x14ac:dyDescent="0.2">
      <c r="A413" s="26"/>
      <c r="B413" s="100" t="s">
        <v>1383</v>
      </c>
      <c r="C413" s="147"/>
      <c r="D413" s="26"/>
      <c r="E413" s="147"/>
      <c r="F413" s="93"/>
      <c r="G413" s="28"/>
      <c r="H413" s="28"/>
      <c r="I413" s="28"/>
      <c r="J413" s="28"/>
      <c r="M413" s="24"/>
      <c r="N413" s="27"/>
      <c r="O413" s="189">
        <f t="shared" si="6"/>
        <v>676.51000000000931</v>
      </c>
    </row>
    <row r="414" spans="1:15" s="25" customFormat="1" ht="22.05" customHeight="1" x14ac:dyDescent="0.2">
      <c r="A414" s="26"/>
      <c r="B414" s="100" t="s">
        <v>1383</v>
      </c>
      <c r="C414" s="147"/>
      <c r="D414" s="26"/>
      <c r="E414" s="147"/>
      <c r="F414" s="93"/>
      <c r="G414" s="28"/>
      <c r="H414" s="28"/>
      <c r="I414" s="28"/>
      <c r="J414" s="28"/>
      <c r="M414" s="24"/>
      <c r="N414" s="27"/>
      <c r="O414" s="189">
        <f t="shared" si="6"/>
        <v>676.51000000000931</v>
      </c>
    </row>
    <row r="415" spans="1:15" s="25" customFormat="1" ht="22.05" customHeight="1" x14ac:dyDescent="0.2">
      <c r="A415" s="26"/>
      <c r="B415" s="100" t="s">
        <v>1383</v>
      </c>
      <c r="C415" s="147"/>
      <c r="D415" s="26"/>
      <c r="E415" s="147"/>
      <c r="F415" s="93"/>
      <c r="G415" s="28"/>
      <c r="H415" s="28"/>
      <c r="I415" s="28"/>
      <c r="J415" s="28"/>
      <c r="M415" s="24"/>
      <c r="N415" s="27"/>
      <c r="O415" s="189">
        <f t="shared" si="6"/>
        <v>676.51000000000931</v>
      </c>
    </row>
    <row r="416" spans="1:15" s="25" customFormat="1" ht="22.05" customHeight="1" x14ac:dyDescent="0.2">
      <c r="A416" s="26"/>
      <c r="B416" s="100" t="s">
        <v>1383</v>
      </c>
      <c r="C416" s="147"/>
      <c r="D416" s="26"/>
      <c r="E416" s="147"/>
      <c r="F416" s="93"/>
      <c r="G416" s="28"/>
      <c r="H416" s="28"/>
      <c r="I416" s="28"/>
      <c r="J416" s="28"/>
      <c r="M416" s="24"/>
      <c r="N416" s="27"/>
      <c r="O416" s="189">
        <f t="shared" si="6"/>
        <v>676.51000000000931</v>
      </c>
    </row>
    <row r="417" spans="1:15" s="25" customFormat="1" ht="22.05" customHeight="1" x14ac:dyDescent="0.2">
      <c r="A417" s="26"/>
      <c r="B417" s="100" t="s">
        <v>1383</v>
      </c>
      <c r="C417" s="147"/>
      <c r="D417" s="26"/>
      <c r="E417" s="147"/>
      <c r="F417" s="93"/>
      <c r="G417" s="28"/>
      <c r="H417" s="28"/>
      <c r="I417" s="28"/>
      <c r="J417" s="28"/>
      <c r="M417" s="24"/>
      <c r="N417" s="27"/>
      <c r="O417" s="189">
        <f t="shared" si="6"/>
        <v>676.51000000000931</v>
      </c>
    </row>
    <row r="418" spans="1:15" s="25" customFormat="1" ht="22.05" customHeight="1" x14ac:dyDescent="0.2">
      <c r="A418" s="26"/>
      <c r="B418" s="100" t="s">
        <v>1383</v>
      </c>
      <c r="C418" s="147"/>
      <c r="D418" s="26"/>
      <c r="E418" s="147"/>
      <c r="F418" s="93"/>
      <c r="G418" s="28"/>
      <c r="H418" s="28"/>
      <c r="I418" s="28"/>
      <c r="J418" s="28"/>
      <c r="M418" s="24"/>
      <c r="N418" s="27"/>
      <c r="O418" s="189">
        <f t="shared" si="6"/>
        <v>676.51000000000931</v>
      </c>
    </row>
    <row r="419" spans="1:15" s="25" customFormat="1" ht="22.05" customHeight="1" x14ac:dyDescent="0.2">
      <c r="A419" s="26"/>
      <c r="B419" s="100" t="s">
        <v>1383</v>
      </c>
      <c r="C419" s="147"/>
      <c r="D419" s="26"/>
      <c r="E419" s="147"/>
      <c r="F419" s="93"/>
      <c r="G419" s="28"/>
      <c r="H419" s="28"/>
      <c r="I419" s="28"/>
      <c r="J419" s="28"/>
      <c r="M419" s="24"/>
      <c r="N419" s="27"/>
      <c r="O419" s="189">
        <f t="shared" si="6"/>
        <v>676.51000000000931</v>
      </c>
    </row>
    <row r="420" spans="1:15" s="25" customFormat="1" ht="22.05" customHeight="1" x14ac:dyDescent="0.2">
      <c r="A420" s="26"/>
      <c r="B420" s="100" t="s">
        <v>1383</v>
      </c>
      <c r="C420" s="147"/>
      <c r="D420" s="26"/>
      <c r="E420" s="147"/>
      <c r="F420" s="93"/>
      <c r="G420" s="28"/>
      <c r="H420" s="28"/>
      <c r="I420" s="28"/>
      <c r="J420" s="28"/>
      <c r="M420" s="24"/>
      <c r="N420" s="27"/>
      <c r="O420" s="189">
        <f t="shared" si="6"/>
        <v>676.51000000000931</v>
      </c>
    </row>
    <row r="421" spans="1:15" s="25" customFormat="1" ht="22.05" customHeight="1" x14ac:dyDescent="0.2">
      <c r="A421" s="26"/>
      <c r="B421" s="100" t="s">
        <v>1383</v>
      </c>
      <c r="C421" s="147"/>
      <c r="D421" s="26"/>
      <c r="E421" s="147"/>
      <c r="F421" s="93"/>
      <c r="G421" s="28"/>
      <c r="H421" s="28"/>
      <c r="I421" s="28"/>
      <c r="J421" s="28"/>
      <c r="M421" s="24"/>
      <c r="N421" s="27"/>
      <c r="O421" s="189">
        <f t="shared" si="6"/>
        <v>676.51000000000931</v>
      </c>
    </row>
    <row r="422" spans="1:15" s="25" customFormat="1" ht="22.05" customHeight="1" x14ac:dyDescent="0.2">
      <c r="A422" s="26"/>
      <c r="B422" s="100" t="s">
        <v>1383</v>
      </c>
      <c r="C422" s="147"/>
      <c r="D422" s="26"/>
      <c r="E422" s="147"/>
      <c r="F422" s="93"/>
      <c r="G422" s="28"/>
      <c r="H422" s="28"/>
      <c r="I422" s="28"/>
      <c r="J422" s="28"/>
      <c r="M422" s="24"/>
      <c r="N422" s="27"/>
      <c r="O422" s="189">
        <f t="shared" si="6"/>
        <v>676.51000000000931</v>
      </c>
    </row>
    <row r="423" spans="1:15" s="25" customFormat="1" ht="22.05" customHeight="1" x14ac:dyDescent="0.2">
      <c r="A423" s="26"/>
      <c r="B423" s="100" t="s">
        <v>1383</v>
      </c>
      <c r="C423" s="147"/>
      <c r="D423" s="26"/>
      <c r="E423" s="147"/>
      <c r="F423" s="93"/>
      <c r="G423" s="28"/>
      <c r="H423" s="28"/>
      <c r="I423" s="28"/>
      <c r="J423" s="28"/>
      <c r="M423" s="24"/>
      <c r="N423" s="27"/>
      <c r="O423" s="189">
        <f t="shared" si="6"/>
        <v>676.51000000000931</v>
      </c>
    </row>
    <row r="424" spans="1:15" s="25" customFormat="1" ht="22.05" customHeight="1" x14ac:dyDescent="0.2">
      <c r="A424" s="26"/>
      <c r="B424" s="100" t="s">
        <v>1383</v>
      </c>
      <c r="C424" s="147"/>
      <c r="D424" s="26"/>
      <c r="E424" s="147"/>
      <c r="F424" s="93"/>
      <c r="G424" s="28"/>
      <c r="H424" s="28"/>
      <c r="I424" s="28"/>
      <c r="J424" s="28"/>
      <c r="M424" s="24"/>
      <c r="N424" s="27"/>
      <c r="O424" s="189">
        <f t="shared" si="6"/>
        <v>676.51000000000931</v>
      </c>
    </row>
    <row r="425" spans="1:15" s="25" customFormat="1" ht="22.05" customHeight="1" x14ac:dyDescent="0.2">
      <c r="A425" s="26"/>
      <c r="B425" s="100" t="s">
        <v>1383</v>
      </c>
      <c r="C425" s="147"/>
      <c r="D425" s="26"/>
      <c r="E425" s="147"/>
      <c r="F425" s="93"/>
      <c r="G425" s="28"/>
      <c r="H425" s="28"/>
      <c r="I425" s="28"/>
      <c r="J425" s="28"/>
      <c r="M425" s="24"/>
      <c r="N425" s="27"/>
      <c r="O425" s="189">
        <f t="shared" si="6"/>
        <v>676.51000000000931</v>
      </c>
    </row>
    <row r="426" spans="1:15" s="25" customFormat="1" ht="22.05" customHeight="1" x14ac:dyDescent="0.2">
      <c r="A426" s="26"/>
      <c r="B426" s="100" t="s">
        <v>1383</v>
      </c>
      <c r="C426" s="147"/>
      <c r="D426" s="26"/>
      <c r="E426" s="147"/>
      <c r="F426" s="93"/>
      <c r="G426" s="28"/>
      <c r="H426" s="28"/>
      <c r="I426" s="28"/>
      <c r="J426" s="28"/>
      <c r="M426" s="24"/>
      <c r="N426" s="27"/>
      <c r="O426" s="189">
        <f t="shared" si="6"/>
        <v>676.51000000000931</v>
      </c>
    </row>
    <row r="427" spans="1:15" s="25" customFormat="1" ht="22.05" customHeight="1" x14ac:dyDescent="0.2">
      <c r="A427" s="26"/>
      <c r="B427" s="100" t="s">
        <v>1383</v>
      </c>
      <c r="C427" s="147"/>
      <c r="D427" s="26"/>
      <c r="E427" s="147"/>
      <c r="F427" s="93"/>
      <c r="G427" s="28"/>
      <c r="H427" s="28"/>
      <c r="I427" s="28"/>
      <c r="J427" s="28"/>
      <c r="M427" s="24"/>
      <c r="N427" s="27"/>
      <c r="O427" s="189">
        <f t="shared" si="6"/>
        <v>676.51000000000931</v>
      </c>
    </row>
    <row r="428" spans="1:15" s="25" customFormat="1" ht="22.05" customHeight="1" x14ac:dyDescent="0.2">
      <c r="A428" s="26"/>
      <c r="B428" s="100" t="s">
        <v>1383</v>
      </c>
      <c r="C428" s="147"/>
      <c r="D428" s="26"/>
      <c r="E428" s="147"/>
      <c r="F428" s="93"/>
      <c r="G428" s="28"/>
      <c r="H428" s="28"/>
      <c r="I428" s="28"/>
      <c r="J428" s="28"/>
      <c r="M428" s="24"/>
      <c r="N428" s="27"/>
      <c r="O428" s="189">
        <f t="shared" si="6"/>
        <v>676.51000000000931</v>
      </c>
    </row>
    <row r="429" spans="1:15" s="25" customFormat="1" ht="22.05" customHeight="1" x14ac:dyDescent="0.2">
      <c r="A429" s="26"/>
      <c r="B429" s="100" t="s">
        <v>1383</v>
      </c>
      <c r="C429" s="147"/>
      <c r="D429" s="26"/>
      <c r="E429" s="147"/>
      <c r="F429" s="93"/>
      <c r="G429" s="28"/>
      <c r="H429" s="28"/>
      <c r="I429" s="28"/>
      <c r="J429" s="28"/>
      <c r="M429" s="24"/>
      <c r="N429" s="27"/>
      <c r="O429" s="189">
        <f t="shared" si="6"/>
        <v>676.51000000000931</v>
      </c>
    </row>
    <row r="430" spans="1:15" s="25" customFormat="1" ht="22.05" customHeight="1" x14ac:dyDescent="0.2">
      <c r="A430" s="26"/>
      <c r="B430" s="100" t="s">
        <v>1383</v>
      </c>
      <c r="C430" s="147"/>
      <c r="D430" s="26"/>
      <c r="E430" s="147"/>
      <c r="F430" s="93"/>
      <c r="G430" s="28"/>
      <c r="H430" s="28"/>
      <c r="I430" s="28"/>
      <c r="J430" s="28"/>
      <c r="M430" s="24"/>
      <c r="N430" s="27"/>
      <c r="O430" s="189">
        <f t="shared" si="6"/>
        <v>676.51000000000931</v>
      </c>
    </row>
    <row r="431" spans="1:15" s="25" customFormat="1" ht="22.05" customHeight="1" x14ac:dyDescent="0.2">
      <c r="A431" s="26"/>
      <c r="B431" s="100" t="s">
        <v>1383</v>
      </c>
      <c r="C431" s="147"/>
      <c r="D431" s="26"/>
      <c r="E431" s="147"/>
      <c r="F431" s="93"/>
      <c r="G431" s="28"/>
      <c r="H431" s="28"/>
      <c r="I431" s="28"/>
      <c r="J431" s="28"/>
      <c r="M431" s="24"/>
      <c r="N431" s="27"/>
      <c r="O431" s="189">
        <f t="shared" si="6"/>
        <v>676.51000000000931</v>
      </c>
    </row>
    <row r="432" spans="1:15" s="25" customFormat="1" ht="22.05" customHeight="1" x14ac:dyDescent="0.2">
      <c r="A432" s="26"/>
      <c r="B432" s="100" t="s">
        <v>1383</v>
      </c>
      <c r="C432" s="147"/>
      <c r="D432" s="26"/>
      <c r="E432" s="147"/>
      <c r="F432" s="93"/>
      <c r="G432" s="28"/>
      <c r="H432" s="28"/>
      <c r="I432" s="28"/>
      <c r="J432" s="28"/>
      <c r="M432" s="24"/>
      <c r="N432" s="27"/>
      <c r="O432" s="189">
        <f t="shared" si="6"/>
        <v>676.51000000000931</v>
      </c>
    </row>
    <row r="433" spans="1:15" s="25" customFormat="1" ht="22.05" customHeight="1" x14ac:dyDescent="0.2">
      <c r="A433" s="26"/>
      <c r="B433" s="100" t="s">
        <v>1383</v>
      </c>
      <c r="C433" s="147"/>
      <c r="D433" s="26"/>
      <c r="E433" s="147"/>
      <c r="F433" s="93"/>
      <c r="G433" s="28"/>
      <c r="H433" s="28"/>
      <c r="I433" s="28"/>
      <c r="J433" s="28"/>
      <c r="M433" s="24"/>
      <c r="N433" s="27"/>
      <c r="O433" s="189">
        <f t="shared" si="6"/>
        <v>676.51000000000931</v>
      </c>
    </row>
    <row r="434" spans="1:15" s="25" customFormat="1" ht="22.05" customHeight="1" x14ac:dyDescent="0.2">
      <c r="A434" s="26"/>
      <c r="B434" s="100" t="s">
        <v>1383</v>
      </c>
      <c r="C434" s="147"/>
      <c r="D434" s="26"/>
      <c r="E434" s="147"/>
      <c r="F434" s="93"/>
      <c r="G434" s="28"/>
      <c r="H434" s="28"/>
      <c r="I434" s="28"/>
      <c r="J434" s="28"/>
      <c r="M434" s="24"/>
      <c r="N434" s="27"/>
      <c r="O434" s="189">
        <f t="shared" si="6"/>
        <v>676.51000000000931</v>
      </c>
    </row>
    <row r="435" spans="1:15" s="25" customFormat="1" ht="22.05" customHeight="1" x14ac:dyDescent="0.2">
      <c r="A435" s="26"/>
      <c r="B435" s="100" t="s">
        <v>1383</v>
      </c>
      <c r="C435" s="147"/>
      <c r="D435" s="26"/>
      <c r="E435" s="147"/>
      <c r="F435" s="93"/>
      <c r="G435" s="28"/>
      <c r="H435" s="28"/>
      <c r="I435" s="28"/>
      <c r="J435" s="28"/>
      <c r="M435" s="24"/>
      <c r="N435" s="27"/>
      <c r="O435" s="189">
        <f t="shared" si="6"/>
        <v>676.51000000000931</v>
      </c>
    </row>
    <row r="436" spans="1:15" s="25" customFormat="1" ht="22.05" customHeight="1" x14ac:dyDescent="0.2">
      <c r="A436" s="26"/>
      <c r="B436" s="100" t="s">
        <v>1383</v>
      </c>
      <c r="C436" s="147"/>
      <c r="D436" s="26"/>
      <c r="E436" s="147"/>
      <c r="F436" s="93"/>
      <c r="G436" s="28"/>
      <c r="H436" s="28"/>
      <c r="I436" s="28"/>
      <c r="J436" s="28"/>
      <c r="M436" s="24"/>
      <c r="N436" s="27"/>
      <c r="O436" s="189">
        <f t="shared" si="6"/>
        <v>676.51000000000931</v>
      </c>
    </row>
    <row r="437" spans="1:15" s="25" customFormat="1" ht="22.05" customHeight="1" x14ac:dyDescent="0.2">
      <c r="A437" s="26"/>
      <c r="B437" s="100" t="s">
        <v>1383</v>
      </c>
      <c r="C437" s="147"/>
      <c r="D437" s="26"/>
      <c r="E437" s="147"/>
      <c r="F437" s="93"/>
      <c r="G437" s="28"/>
      <c r="H437" s="28"/>
      <c r="I437" s="28"/>
      <c r="J437" s="28"/>
      <c r="M437" s="24"/>
      <c r="N437" s="27"/>
      <c r="O437" s="189">
        <f t="shared" si="6"/>
        <v>676.51000000000931</v>
      </c>
    </row>
    <row r="438" spans="1:15" s="25" customFormat="1" ht="22.05" customHeight="1" x14ac:dyDescent="0.2">
      <c r="A438" s="26"/>
      <c r="B438" s="100" t="s">
        <v>1383</v>
      </c>
      <c r="C438" s="147"/>
      <c r="D438" s="26"/>
      <c r="E438" s="147"/>
      <c r="F438" s="93"/>
      <c r="G438" s="28"/>
      <c r="H438" s="28"/>
      <c r="I438" s="28"/>
      <c r="J438" s="28"/>
      <c r="M438" s="24"/>
      <c r="N438" s="27"/>
      <c r="O438" s="189">
        <f t="shared" si="6"/>
        <v>676.51000000000931</v>
      </c>
    </row>
    <row r="439" spans="1:15" s="25" customFormat="1" ht="22.05" customHeight="1" x14ac:dyDescent="0.2">
      <c r="A439" s="26"/>
      <c r="B439" s="100" t="s">
        <v>1383</v>
      </c>
      <c r="C439" s="147"/>
      <c r="D439" s="26"/>
      <c r="E439" s="147"/>
      <c r="F439" s="93"/>
      <c r="G439" s="28"/>
      <c r="H439" s="28"/>
      <c r="I439" s="28"/>
      <c r="J439" s="28"/>
      <c r="M439" s="24"/>
      <c r="N439" s="27"/>
      <c r="O439" s="189">
        <f t="shared" si="6"/>
        <v>676.51000000000931</v>
      </c>
    </row>
    <row r="440" spans="1:15" s="25" customFormat="1" ht="22.05" customHeight="1" x14ac:dyDescent="0.2">
      <c r="A440" s="26"/>
      <c r="B440" s="100" t="s">
        <v>1383</v>
      </c>
      <c r="C440" s="147"/>
      <c r="D440" s="26"/>
      <c r="E440" s="147"/>
      <c r="F440" s="93"/>
      <c r="G440" s="28"/>
      <c r="H440" s="28"/>
      <c r="I440" s="28"/>
      <c r="J440" s="28"/>
      <c r="M440" s="24"/>
      <c r="N440" s="27"/>
      <c r="O440" s="189">
        <f t="shared" si="6"/>
        <v>676.51000000000931</v>
      </c>
    </row>
    <row r="441" spans="1:15" s="25" customFormat="1" ht="22.05" customHeight="1" x14ac:dyDescent="0.2">
      <c r="A441" s="26"/>
      <c r="B441" s="100" t="s">
        <v>1383</v>
      </c>
      <c r="C441" s="147"/>
      <c r="D441" s="26"/>
      <c r="E441" s="147"/>
      <c r="F441" s="93"/>
      <c r="G441" s="28"/>
      <c r="H441" s="28"/>
      <c r="I441" s="28"/>
      <c r="J441" s="28"/>
      <c r="M441" s="24"/>
      <c r="N441" s="27"/>
      <c r="O441" s="189">
        <f t="shared" si="6"/>
        <v>676.51000000000931</v>
      </c>
    </row>
    <row r="442" spans="1:15" s="25" customFormat="1" ht="22.05" customHeight="1" x14ac:dyDescent="0.2">
      <c r="A442" s="26"/>
      <c r="B442" s="100" t="s">
        <v>1383</v>
      </c>
      <c r="C442" s="147"/>
      <c r="D442" s="26"/>
      <c r="E442" s="147"/>
      <c r="F442" s="93"/>
      <c r="G442" s="28"/>
      <c r="H442" s="28"/>
      <c r="I442" s="28"/>
      <c r="J442" s="28"/>
      <c r="M442" s="24"/>
      <c r="N442" s="27"/>
      <c r="O442" s="189">
        <f t="shared" si="6"/>
        <v>676.51000000000931</v>
      </c>
    </row>
    <row r="443" spans="1:15" s="25" customFormat="1" ht="22.05" customHeight="1" x14ac:dyDescent="0.2">
      <c r="A443" s="26"/>
      <c r="B443" s="100" t="s">
        <v>1383</v>
      </c>
      <c r="C443" s="147"/>
      <c r="D443" s="26"/>
      <c r="E443" s="147"/>
      <c r="F443" s="93"/>
      <c r="G443" s="28"/>
      <c r="H443" s="28"/>
      <c r="I443" s="28"/>
      <c r="J443" s="28"/>
      <c r="M443" s="24"/>
      <c r="N443" s="27"/>
      <c r="O443" s="189">
        <f t="shared" si="6"/>
        <v>676.51000000000931</v>
      </c>
    </row>
    <row r="444" spans="1:15" s="25" customFormat="1" ht="22.05" customHeight="1" x14ac:dyDescent="0.2">
      <c r="A444" s="26"/>
      <c r="B444" s="100" t="s">
        <v>1383</v>
      </c>
      <c r="C444" s="147"/>
      <c r="D444" s="26"/>
      <c r="E444" s="147"/>
      <c r="F444" s="93"/>
      <c r="G444" s="28"/>
      <c r="H444" s="28"/>
      <c r="I444" s="28"/>
      <c r="J444" s="28"/>
      <c r="M444" s="24"/>
      <c r="N444" s="27"/>
      <c r="O444" s="189">
        <f t="shared" si="6"/>
        <v>676.51000000000931</v>
      </c>
    </row>
    <row r="445" spans="1:15" s="25" customFormat="1" ht="22.05" customHeight="1" x14ac:dyDescent="0.2">
      <c r="A445" s="26"/>
      <c r="B445" s="100" t="s">
        <v>1383</v>
      </c>
      <c r="C445" s="147"/>
      <c r="D445" s="26"/>
      <c r="E445" s="147"/>
      <c r="F445" s="93"/>
      <c r="G445" s="28"/>
      <c r="H445" s="28"/>
      <c r="I445" s="28"/>
      <c r="J445" s="28"/>
      <c r="M445" s="24"/>
      <c r="N445" s="27"/>
      <c r="O445" s="189">
        <f t="shared" si="6"/>
        <v>676.51000000000931</v>
      </c>
    </row>
    <row r="446" spans="1:15" s="25" customFormat="1" ht="22.05" customHeight="1" x14ac:dyDescent="0.2">
      <c r="A446" s="26"/>
      <c r="B446" s="100" t="s">
        <v>1383</v>
      </c>
      <c r="C446" s="147"/>
      <c r="D446" s="26"/>
      <c r="E446" s="147"/>
      <c r="F446" s="93"/>
      <c r="G446" s="28"/>
      <c r="H446" s="28"/>
      <c r="I446" s="28"/>
      <c r="J446" s="28"/>
      <c r="M446" s="24"/>
      <c r="N446" s="27"/>
      <c r="O446" s="189">
        <f t="shared" si="6"/>
        <v>676.51000000000931</v>
      </c>
    </row>
    <row r="447" spans="1:15" s="25" customFormat="1" ht="22.05" customHeight="1" x14ac:dyDescent="0.2">
      <c r="A447" s="26"/>
      <c r="B447" s="100" t="s">
        <v>1383</v>
      </c>
      <c r="C447" s="147"/>
      <c r="D447" s="26"/>
      <c r="E447" s="147"/>
      <c r="F447" s="93"/>
      <c r="G447" s="28"/>
      <c r="H447" s="28"/>
      <c r="I447" s="28"/>
      <c r="J447" s="28"/>
      <c r="M447" s="24"/>
      <c r="N447" s="27"/>
      <c r="O447" s="189">
        <f t="shared" si="6"/>
        <v>676.51000000000931</v>
      </c>
    </row>
    <row r="448" spans="1:15" s="25" customFormat="1" ht="22.05" customHeight="1" x14ac:dyDescent="0.2">
      <c r="A448" s="26"/>
      <c r="B448" s="100" t="s">
        <v>1383</v>
      </c>
      <c r="C448" s="147"/>
      <c r="D448" s="26"/>
      <c r="E448" s="147"/>
      <c r="F448" s="93"/>
      <c r="G448" s="28"/>
      <c r="H448" s="28"/>
      <c r="I448" s="28"/>
      <c r="J448" s="28"/>
      <c r="M448" s="24"/>
      <c r="N448" s="27"/>
      <c r="O448" s="189">
        <f t="shared" si="6"/>
        <v>676.51000000000931</v>
      </c>
    </row>
    <row r="449" spans="1:15" s="25" customFormat="1" ht="22.05" customHeight="1" x14ac:dyDescent="0.2">
      <c r="A449" s="26"/>
      <c r="B449" s="100" t="s">
        <v>1383</v>
      </c>
      <c r="C449" s="147"/>
      <c r="D449" s="26"/>
      <c r="E449" s="147"/>
      <c r="F449" s="93"/>
      <c r="G449" s="28"/>
      <c r="H449" s="28"/>
      <c r="I449" s="28"/>
      <c r="J449" s="28"/>
      <c r="M449" s="24"/>
      <c r="N449" s="27"/>
      <c r="O449" s="189">
        <f t="shared" si="6"/>
        <v>676.51000000000931</v>
      </c>
    </row>
    <row r="450" spans="1:15" s="25" customFormat="1" ht="22.05" customHeight="1" x14ac:dyDescent="0.2">
      <c r="A450" s="26"/>
      <c r="B450" s="100" t="s">
        <v>1383</v>
      </c>
      <c r="C450" s="147"/>
      <c r="D450" s="26"/>
      <c r="E450" s="147"/>
      <c r="F450" s="93"/>
      <c r="G450" s="28"/>
      <c r="H450" s="28"/>
      <c r="I450" s="28"/>
      <c r="J450" s="28"/>
      <c r="M450" s="24"/>
      <c r="N450" s="27"/>
      <c r="O450" s="189">
        <f t="shared" si="6"/>
        <v>676.51000000000931</v>
      </c>
    </row>
    <row r="451" spans="1:15" s="25" customFormat="1" ht="22.05" customHeight="1" x14ac:dyDescent="0.2">
      <c r="A451" s="26"/>
      <c r="B451" s="100" t="s">
        <v>1383</v>
      </c>
      <c r="C451" s="147"/>
      <c r="D451" s="26"/>
      <c r="E451" s="147"/>
      <c r="F451" s="93"/>
      <c r="G451" s="28"/>
      <c r="H451" s="28"/>
      <c r="I451" s="28"/>
      <c r="J451" s="28"/>
      <c r="M451" s="24"/>
      <c r="N451" s="27"/>
      <c r="O451" s="189">
        <f t="shared" si="6"/>
        <v>676.51000000000931</v>
      </c>
    </row>
    <row r="452" spans="1:15" s="25" customFormat="1" ht="22.05" customHeight="1" x14ac:dyDescent="0.2">
      <c r="A452" s="26"/>
      <c r="B452" s="100" t="s">
        <v>1383</v>
      </c>
      <c r="C452" s="147"/>
      <c r="D452" s="26"/>
      <c r="E452" s="147"/>
      <c r="F452" s="93"/>
      <c r="G452" s="28"/>
      <c r="H452" s="28"/>
      <c r="I452" s="28"/>
      <c r="J452" s="28"/>
      <c r="M452" s="24"/>
      <c r="N452" s="27"/>
      <c r="O452" s="189">
        <f t="shared" si="6"/>
        <v>676.51000000000931</v>
      </c>
    </row>
    <row r="453" spans="1:15" s="25" customFormat="1" ht="22.05" customHeight="1" x14ac:dyDescent="0.2">
      <c r="A453" s="26"/>
      <c r="B453" s="100" t="s">
        <v>1383</v>
      </c>
      <c r="C453" s="147"/>
      <c r="D453" s="26"/>
      <c r="E453" s="147"/>
      <c r="F453" s="93"/>
      <c r="G453" s="28"/>
      <c r="H453" s="28"/>
      <c r="I453" s="28"/>
      <c r="J453" s="28"/>
      <c r="M453" s="24"/>
      <c r="N453" s="27"/>
      <c r="O453" s="189">
        <f t="shared" ref="O453:O516" si="7">O452+M453-N453</f>
        <v>676.51000000000931</v>
      </c>
    </row>
    <row r="454" spans="1:15" s="25" customFormat="1" ht="22.05" customHeight="1" x14ac:dyDescent="0.2">
      <c r="A454" s="26"/>
      <c r="B454" s="100" t="s">
        <v>1383</v>
      </c>
      <c r="C454" s="147"/>
      <c r="D454" s="26"/>
      <c r="E454" s="147"/>
      <c r="F454" s="93"/>
      <c r="G454" s="28"/>
      <c r="H454" s="28"/>
      <c r="I454" s="28"/>
      <c r="J454" s="28"/>
      <c r="M454" s="24"/>
      <c r="N454" s="27"/>
      <c r="O454" s="189">
        <f t="shared" si="7"/>
        <v>676.51000000000931</v>
      </c>
    </row>
    <row r="455" spans="1:15" s="25" customFormat="1" ht="22.05" customHeight="1" x14ac:dyDescent="0.2">
      <c r="A455" s="26"/>
      <c r="B455" s="100" t="s">
        <v>1383</v>
      </c>
      <c r="C455" s="147"/>
      <c r="D455" s="26"/>
      <c r="E455" s="147"/>
      <c r="F455" s="93"/>
      <c r="G455" s="28"/>
      <c r="H455" s="28"/>
      <c r="I455" s="28"/>
      <c r="J455" s="28"/>
      <c r="M455" s="24"/>
      <c r="N455" s="27"/>
      <c r="O455" s="189">
        <f t="shared" si="7"/>
        <v>676.51000000000931</v>
      </c>
    </row>
    <row r="456" spans="1:15" s="25" customFormat="1" ht="22.05" customHeight="1" x14ac:dyDescent="0.2">
      <c r="A456" s="26"/>
      <c r="B456" s="100" t="s">
        <v>1383</v>
      </c>
      <c r="C456" s="147"/>
      <c r="D456" s="26"/>
      <c r="E456" s="147"/>
      <c r="F456" s="93"/>
      <c r="G456" s="28"/>
      <c r="H456" s="28"/>
      <c r="I456" s="28"/>
      <c r="J456" s="28"/>
      <c r="M456" s="24"/>
      <c r="N456" s="27"/>
      <c r="O456" s="189">
        <f t="shared" si="7"/>
        <v>676.51000000000931</v>
      </c>
    </row>
    <row r="457" spans="1:15" s="25" customFormat="1" ht="22.05" customHeight="1" x14ac:dyDescent="0.2">
      <c r="A457" s="26"/>
      <c r="B457" s="100" t="s">
        <v>1383</v>
      </c>
      <c r="C457" s="147"/>
      <c r="D457" s="26"/>
      <c r="E457" s="147"/>
      <c r="F457" s="93"/>
      <c r="G457" s="28"/>
      <c r="H457" s="28"/>
      <c r="I457" s="28"/>
      <c r="J457" s="28"/>
      <c r="M457" s="24"/>
      <c r="N457" s="27"/>
      <c r="O457" s="189">
        <f t="shared" si="7"/>
        <v>676.51000000000931</v>
      </c>
    </row>
    <row r="458" spans="1:15" s="25" customFormat="1" ht="22.05" customHeight="1" x14ac:dyDescent="0.2">
      <c r="A458" s="26"/>
      <c r="B458" s="100" t="s">
        <v>1383</v>
      </c>
      <c r="C458" s="147"/>
      <c r="D458" s="26"/>
      <c r="E458" s="147"/>
      <c r="F458" s="93"/>
      <c r="G458" s="28"/>
      <c r="H458" s="28"/>
      <c r="I458" s="28"/>
      <c r="J458" s="28"/>
      <c r="M458" s="24"/>
      <c r="N458" s="27"/>
      <c r="O458" s="189">
        <f t="shared" si="7"/>
        <v>676.51000000000931</v>
      </c>
    </row>
    <row r="459" spans="1:15" s="25" customFormat="1" ht="22.05" customHeight="1" x14ac:dyDescent="0.2">
      <c r="A459" s="26"/>
      <c r="B459" s="100" t="s">
        <v>1383</v>
      </c>
      <c r="C459" s="147"/>
      <c r="D459" s="26"/>
      <c r="E459" s="147"/>
      <c r="F459" s="93"/>
      <c r="G459" s="28"/>
      <c r="H459" s="28"/>
      <c r="I459" s="28"/>
      <c r="J459" s="28"/>
      <c r="M459" s="24"/>
      <c r="N459" s="27"/>
      <c r="O459" s="189">
        <f t="shared" si="7"/>
        <v>676.51000000000931</v>
      </c>
    </row>
    <row r="460" spans="1:15" s="25" customFormat="1" ht="22.05" customHeight="1" x14ac:dyDescent="0.2">
      <c r="A460" s="26"/>
      <c r="B460" s="100" t="s">
        <v>1383</v>
      </c>
      <c r="C460" s="147"/>
      <c r="D460" s="26"/>
      <c r="E460" s="147"/>
      <c r="F460" s="93"/>
      <c r="G460" s="28"/>
      <c r="H460" s="28"/>
      <c r="I460" s="28"/>
      <c r="J460" s="28"/>
      <c r="M460" s="24"/>
      <c r="N460" s="27"/>
      <c r="O460" s="189">
        <f t="shared" si="7"/>
        <v>676.51000000000931</v>
      </c>
    </row>
    <row r="461" spans="1:15" s="25" customFormat="1" ht="22.05" customHeight="1" x14ac:dyDescent="0.2">
      <c r="A461" s="26"/>
      <c r="B461" s="100" t="s">
        <v>1383</v>
      </c>
      <c r="C461" s="147"/>
      <c r="D461" s="26"/>
      <c r="E461" s="147"/>
      <c r="F461" s="93"/>
      <c r="G461" s="28"/>
      <c r="H461" s="28"/>
      <c r="I461" s="28"/>
      <c r="J461" s="28"/>
      <c r="M461" s="24"/>
      <c r="N461" s="27"/>
      <c r="O461" s="189">
        <f t="shared" si="7"/>
        <v>676.51000000000931</v>
      </c>
    </row>
    <row r="462" spans="1:15" s="25" customFormat="1" ht="22.05" customHeight="1" x14ac:dyDescent="0.2">
      <c r="A462" s="26"/>
      <c r="B462" s="100" t="s">
        <v>1383</v>
      </c>
      <c r="C462" s="147"/>
      <c r="D462" s="26"/>
      <c r="E462" s="147"/>
      <c r="F462" s="93"/>
      <c r="G462" s="28"/>
      <c r="H462" s="28"/>
      <c r="I462" s="28"/>
      <c r="J462" s="28"/>
      <c r="M462" s="24"/>
      <c r="N462" s="27"/>
      <c r="O462" s="189">
        <f t="shared" si="7"/>
        <v>676.51000000000931</v>
      </c>
    </row>
    <row r="463" spans="1:15" s="25" customFormat="1" ht="22.05" customHeight="1" x14ac:dyDescent="0.2">
      <c r="A463" s="26"/>
      <c r="B463" s="100" t="s">
        <v>1383</v>
      </c>
      <c r="C463" s="147"/>
      <c r="D463" s="26"/>
      <c r="E463" s="147"/>
      <c r="F463" s="93"/>
      <c r="G463" s="28"/>
      <c r="H463" s="28"/>
      <c r="I463" s="28"/>
      <c r="J463" s="28"/>
      <c r="M463" s="24"/>
      <c r="N463" s="27"/>
      <c r="O463" s="189">
        <f t="shared" si="7"/>
        <v>676.51000000000931</v>
      </c>
    </row>
    <row r="464" spans="1:15" s="25" customFormat="1" ht="22.05" customHeight="1" x14ac:dyDescent="0.2">
      <c r="A464" s="26"/>
      <c r="B464" s="100" t="s">
        <v>1383</v>
      </c>
      <c r="C464" s="147"/>
      <c r="D464" s="26"/>
      <c r="E464" s="147"/>
      <c r="F464" s="93"/>
      <c r="G464" s="28"/>
      <c r="H464" s="28"/>
      <c r="I464" s="28"/>
      <c r="J464" s="28"/>
      <c r="M464" s="24"/>
      <c r="N464" s="27"/>
      <c r="O464" s="189">
        <f t="shared" si="7"/>
        <v>676.51000000000931</v>
      </c>
    </row>
    <row r="465" spans="1:15" s="25" customFormat="1" ht="22.05" customHeight="1" x14ac:dyDescent="0.2">
      <c r="A465" s="26"/>
      <c r="B465" s="100" t="s">
        <v>1383</v>
      </c>
      <c r="C465" s="147"/>
      <c r="D465" s="26"/>
      <c r="E465" s="147"/>
      <c r="F465" s="93"/>
      <c r="G465" s="28"/>
      <c r="H465" s="28"/>
      <c r="I465" s="28"/>
      <c r="J465" s="28"/>
      <c r="M465" s="24"/>
      <c r="N465" s="27"/>
      <c r="O465" s="189">
        <f t="shared" si="7"/>
        <v>676.51000000000931</v>
      </c>
    </row>
    <row r="466" spans="1:15" s="25" customFormat="1" ht="22.05" customHeight="1" x14ac:dyDescent="0.2">
      <c r="A466" s="26"/>
      <c r="B466" s="100" t="s">
        <v>1383</v>
      </c>
      <c r="C466" s="147"/>
      <c r="D466" s="26"/>
      <c r="E466" s="147"/>
      <c r="F466" s="93"/>
      <c r="G466" s="28"/>
      <c r="H466" s="28"/>
      <c r="I466" s="28"/>
      <c r="J466" s="28"/>
      <c r="M466" s="24"/>
      <c r="N466" s="27"/>
      <c r="O466" s="189">
        <f t="shared" si="7"/>
        <v>676.51000000000931</v>
      </c>
    </row>
    <row r="467" spans="1:15" s="25" customFormat="1" ht="22.05" customHeight="1" x14ac:dyDescent="0.2">
      <c r="A467" s="26"/>
      <c r="B467" s="100" t="s">
        <v>1383</v>
      </c>
      <c r="C467" s="147"/>
      <c r="D467" s="26"/>
      <c r="E467" s="147"/>
      <c r="F467" s="93"/>
      <c r="G467" s="28"/>
      <c r="H467" s="28"/>
      <c r="I467" s="28"/>
      <c r="J467" s="28"/>
      <c r="M467" s="24"/>
      <c r="N467" s="27"/>
      <c r="O467" s="189">
        <f t="shared" si="7"/>
        <v>676.51000000000931</v>
      </c>
    </row>
    <row r="468" spans="1:15" s="25" customFormat="1" ht="22.05" customHeight="1" x14ac:dyDescent="0.2">
      <c r="A468" s="26"/>
      <c r="B468" s="100" t="s">
        <v>1383</v>
      </c>
      <c r="C468" s="147"/>
      <c r="D468" s="26"/>
      <c r="E468" s="147"/>
      <c r="F468" s="93"/>
      <c r="G468" s="28"/>
      <c r="H468" s="28"/>
      <c r="I468" s="28"/>
      <c r="J468" s="28"/>
      <c r="M468" s="24"/>
      <c r="N468" s="27"/>
      <c r="O468" s="189">
        <f t="shared" si="7"/>
        <v>676.51000000000931</v>
      </c>
    </row>
    <row r="469" spans="1:15" s="25" customFormat="1" ht="22.05" customHeight="1" x14ac:dyDescent="0.2">
      <c r="A469" s="26"/>
      <c r="B469" s="100" t="s">
        <v>1383</v>
      </c>
      <c r="C469" s="147"/>
      <c r="D469" s="26"/>
      <c r="E469" s="147"/>
      <c r="F469" s="93"/>
      <c r="G469" s="28"/>
      <c r="H469" s="28"/>
      <c r="I469" s="28"/>
      <c r="J469" s="28"/>
      <c r="M469" s="24"/>
      <c r="N469" s="27"/>
      <c r="O469" s="189">
        <f t="shared" si="7"/>
        <v>676.51000000000931</v>
      </c>
    </row>
    <row r="470" spans="1:15" s="25" customFormat="1" ht="22.05" customHeight="1" x14ac:dyDescent="0.2">
      <c r="A470" s="26"/>
      <c r="B470" s="100" t="s">
        <v>1383</v>
      </c>
      <c r="C470" s="147"/>
      <c r="D470" s="26"/>
      <c r="E470" s="147"/>
      <c r="F470" s="93"/>
      <c r="G470" s="28"/>
      <c r="H470" s="28"/>
      <c r="I470" s="28"/>
      <c r="J470" s="28"/>
      <c r="M470" s="24"/>
      <c r="N470" s="27"/>
      <c r="O470" s="189">
        <f t="shared" si="7"/>
        <v>676.51000000000931</v>
      </c>
    </row>
    <row r="471" spans="1:15" s="25" customFormat="1" ht="22.05" customHeight="1" x14ac:dyDescent="0.2">
      <c r="A471" s="26"/>
      <c r="B471" s="100" t="s">
        <v>1383</v>
      </c>
      <c r="C471" s="147"/>
      <c r="D471" s="26"/>
      <c r="E471" s="147"/>
      <c r="F471" s="93"/>
      <c r="G471" s="28"/>
      <c r="H471" s="28"/>
      <c r="I471" s="28"/>
      <c r="J471" s="28"/>
      <c r="M471" s="24"/>
      <c r="N471" s="27"/>
      <c r="O471" s="189">
        <f t="shared" si="7"/>
        <v>676.51000000000931</v>
      </c>
    </row>
    <row r="472" spans="1:15" s="25" customFormat="1" ht="22.05" customHeight="1" x14ac:dyDescent="0.2">
      <c r="A472" s="26"/>
      <c r="B472" s="100" t="s">
        <v>1383</v>
      </c>
      <c r="C472" s="147"/>
      <c r="D472" s="26"/>
      <c r="E472" s="147"/>
      <c r="F472" s="93"/>
      <c r="G472" s="28"/>
      <c r="H472" s="28"/>
      <c r="I472" s="28"/>
      <c r="J472" s="28"/>
      <c r="M472" s="24"/>
      <c r="N472" s="27"/>
      <c r="O472" s="189">
        <f t="shared" si="7"/>
        <v>676.51000000000931</v>
      </c>
    </row>
    <row r="473" spans="1:15" s="25" customFormat="1" ht="22.05" customHeight="1" x14ac:dyDescent="0.2">
      <c r="A473" s="26"/>
      <c r="B473" s="100" t="s">
        <v>1383</v>
      </c>
      <c r="C473" s="147"/>
      <c r="D473" s="26"/>
      <c r="E473" s="147"/>
      <c r="F473" s="93"/>
      <c r="G473" s="28"/>
      <c r="H473" s="28"/>
      <c r="I473" s="28"/>
      <c r="J473" s="28"/>
      <c r="M473" s="24"/>
      <c r="N473" s="27"/>
      <c r="O473" s="189">
        <f t="shared" si="7"/>
        <v>676.51000000000931</v>
      </c>
    </row>
    <row r="474" spans="1:15" s="25" customFormat="1" ht="22.05" customHeight="1" x14ac:dyDescent="0.2">
      <c r="A474" s="26"/>
      <c r="B474" s="100" t="s">
        <v>1383</v>
      </c>
      <c r="C474" s="147"/>
      <c r="D474" s="26"/>
      <c r="E474" s="147"/>
      <c r="F474" s="93"/>
      <c r="G474" s="28"/>
      <c r="H474" s="28"/>
      <c r="I474" s="28"/>
      <c r="J474" s="28"/>
      <c r="M474" s="24"/>
      <c r="N474" s="27"/>
      <c r="O474" s="189">
        <f t="shared" si="7"/>
        <v>676.51000000000931</v>
      </c>
    </row>
    <row r="475" spans="1:15" s="25" customFormat="1" ht="22.05" customHeight="1" x14ac:dyDescent="0.2">
      <c r="A475" s="26"/>
      <c r="B475" s="100" t="s">
        <v>1383</v>
      </c>
      <c r="C475" s="147"/>
      <c r="D475" s="26"/>
      <c r="E475" s="147"/>
      <c r="F475" s="93"/>
      <c r="G475" s="28"/>
      <c r="H475" s="28"/>
      <c r="I475" s="28"/>
      <c r="J475" s="28"/>
      <c r="M475" s="24"/>
      <c r="N475" s="27"/>
      <c r="O475" s="189">
        <f t="shared" si="7"/>
        <v>676.51000000000931</v>
      </c>
    </row>
    <row r="476" spans="1:15" s="25" customFormat="1" ht="22.05" customHeight="1" x14ac:dyDescent="0.2">
      <c r="A476" s="26"/>
      <c r="B476" s="100" t="s">
        <v>1383</v>
      </c>
      <c r="C476" s="147"/>
      <c r="D476" s="26"/>
      <c r="E476" s="147"/>
      <c r="F476" s="93"/>
      <c r="G476" s="28"/>
      <c r="H476" s="28"/>
      <c r="I476" s="28"/>
      <c r="J476" s="28"/>
      <c r="M476" s="24"/>
      <c r="N476" s="27"/>
      <c r="O476" s="189">
        <f t="shared" si="7"/>
        <v>676.51000000000931</v>
      </c>
    </row>
    <row r="477" spans="1:15" s="25" customFormat="1" ht="22.05" customHeight="1" x14ac:dyDescent="0.2">
      <c r="A477" s="26"/>
      <c r="B477" s="100" t="s">
        <v>1383</v>
      </c>
      <c r="C477" s="147"/>
      <c r="D477" s="26"/>
      <c r="E477" s="147"/>
      <c r="F477" s="93"/>
      <c r="G477" s="28"/>
      <c r="H477" s="28"/>
      <c r="I477" s="28"/>
      <c r="J477" s="28"/>
      <c r="M477" s="24"/>
      <c r="N477" s="27"/>
      <c r="O477" s="189">
        <f t="shared" si="7"/>
        <v>676.51000000000931</v>
      </c>
    </row>
    <row r="478" spans="1:15" s="25" customFormat="1" ht="22.05" customHeight="1" x14ac:dyDescent="0.2">
      <c r="A478" s="26"/>
      <c r="B478" s="100" t="s">
        <v>1383</v>
      </c>
      <c r="C478" s="147"/>
      <c r="D478" s="26"/>
      <c r="E478" s="147"/>
      <c r="F478" s="93"/>
      <c r="G478" s="28"/>
      <c r="H478" s="28"/>
      <c r="I478" s="28"/>
      <c r="J478" s="28"/>
      <c r="M478" s="24"/>
      <c r="N478" s="27"/>
      <c r="O478" s="189">
        <f t="shared" si="7"/>
        <v>676.51000000000931</v>
      </c>
    </row>
    <row r="479" spans="1:15" s="25" customFormat="1" ht="22.05" customHeight="1" x14ac:dyDescent="0.2">
      <c r="A479" s="26"/>
      <c r="B479" s="100" t="s">
        <v>1383</v>
      </c>
      <c r="C479" s="147"/>
      <c r="D479" s="26"/>
      <c r="E479" s="147"/>
      <c r="F479" s="93"/>
      <c r="G479" s="28"/>
      <c r="H479" s="28"/>
      <c r="I479" s="28"/>
      <c r="J479" s="28"/>
      <c r="M479" s="24"/>
      <c r="N479" s="27"/>
      <c r="O479" s="189">
        <f t="shared" si="7"/>
        <v>676.51000000000931</v>
      </c>
    </row>
    <row r="480" spans="1:15" s="25" customFormat="1" ht="22.05" customHeight="1" x14ac:dyDescent="0.2">
      <c r="A480" s="26"/>
      <c r="B480" s="100" t="s">
        <v>1383</v>
      </c>
      <c r="C480" s="147"/>
      <c r="D480" s="26"/>
      <c r="E480" s="147"/>
      <c r="F480" s="93"/>
      <c r="G480" s="28"/>
      <c r="H480" s="28"/>
      <c r="I480" s="28"/>
      <c r="J480" s="28"/>
      <c r="M480" s="24"/>
      <c r="N480" s="27"/>
      <c r="O480" s="189">
        <f t="shared" si="7"/>
        <v>676.51000000000931</v>
      </c>
    </row>
    <row r="481" spans="1:15" s="25" customFormat="1" ht="22.05" customHeight="1" x14ac:dyDescent="0.2">
      <c r="A481" s="26"/>
      <c r="B481" s="100" t="s">
        <v>1383</v>
      </c>
      <c r="C481" s="147"/>
      <c r="D481" s="26"/>
      <c r="E481" s="147"/>
      <c r="F481" s="93"/>
      <c r="G481" s="28"/>
      <c r="H481" s="28"/>
      <c r="I481" s="28"/>
      <c r="J481" s="28"/>
      <c r="M481" s="24"/>
      <c r="N481" s="27"/>
      <c r="O481" s="189">
        <f t="shared" si="7"/>
        <v>676.51000000000931</v>
      </c>
    </row>
    <row r="482" spans="1:15" s="25" customFormat="1" ht="22.05" customHeight="1" x14ac:dyDescent="0.2">
      <c r="A482" s="26"/>
      <c r="B482" s="100" t="s">
        <v>1383</v>
      </c>
      <c r="C482" s="147"/>
      <c r="D482" s="26"/>
      <c r="E482" s="147"/>
      <c r="F482" s="93"/>
      <c r="G482" s="28"/>
      <c r="H482" s="28"/>
      <c r="I482" s="28"/>
      <c r="J482" s="28"/>
      <c r="M482" s="24"/>
      <c r="N482" s="27"/>
      <c r="O482" s="189">
        <f t="shared" si="7"/>
        <v>676.51000000000931</v>
      </c>
    </row>
    <row r="483" spans="1:15" s="25" customFormat="1" ht="22.05" customHeight="1" x14ac:dyDescent="0.2">
      <c r="A483" s="26"/>
      <c r="B483" s="100" t="s">
        <v>1383</v>
      </c>
      <c r="C483" s="147"/>
      <c r="D483" s="26"/>
      <c r="E483" s="147"/>
      <c r="F483" s="93"/>
      <c r="G483" s="28"/>
      <c r="H483" s="28"/>
      <c r="I483" s="28"/>
      <c r="J483" s="28"/>
      <c r="M483" s="24"/>
      <c r="N483" s="27"/>
      <c r="O483" s="189">
        <f t="shared" si="7"/>
        <v>676.51000000000931</v>
      </c>
    </row>
    <row r="484" spans="1:15" s="25" customFormat="1" ht="22.05" customHeight="1" x14ac:dyDescent="0.2">
      <c r="A484" s="26"/>
      <c r="B484" s="100" t="s">
        <v>1383</v>
      </c>
      <c r="C484" s="147"/>
      <c r="D484" s="26"/>
      <c r="E484" s="147"/>
      <c r="F484" s="93"/>
      <c r="G484" s="28"/>
      <c r="H484" s="28"/>
      <c r="I484" s="28"/>
      <c r="J484" s="28"/>
      <c r="M484" s="24"/>
      <c r="N484" s="27"/>
      <c r="O484" s="189">
        <f t="shared" si="7"/>
        <v>676.51000000000931</v>
      </c>
    </row>
    <row r="485" spans="1:15" s="25" customFormat="1" ht="22.05" customHeight="1" x14ac:dyDescent="0.2">
      <c r="A485" s="26"/>
      <c r="B485" s="100" t="s">
        <v>1383</v>
      </c>
      <c r="C485" s="147"/>
      <c r="D485" s="26"/>
      <c r="E485" s="147"/>
      <c r="F485" s="93"/>
      <c r="G485" s="28"/>
      <c r="H485" s="28"/>
      <c r="I485" s="28"/>
      <c r="J485" s="28"/>
      <c r="M485" s="24"/>
      <c r="N485" s="27"/>
      <c r="O485" s="189">
        <f t="shared" si="7"/>
        <v>676.51000000000931</v>
      </c>
    </row>
    <row r="486" spans="1:15" s="25" customFormat="1" ht="22.05" customHeight="1" x14ac:dyDescent="0.2">
      <c r="A486" s="26"/>
      <c r="B486" s="100" t="s">
        <v>1383</v>
      </c>
      <c r="C486" s="147"/>
      <c r="D486" s="26"/>
      <c r="E486" s="147"/>
      <c r="F486" s="93"/>
      <c r="G486" s="28"/>
      <c r="H486" s="28"/>
      <c r="I486" s="28"/>
      <c r="J486" s="28"/>
      <c r="M486" s="24"/>
      <c r="N486" s="27"/>
      <c r="O486" s="189">
        <f t="shared" si="7"/>
        <v>676.51000000000931</v>
      </c>
    </row>
    <row r="487" spans="1:15" s="25" customFormat="1" ht="22.05" customHeight="1" x14ac:dyDescent="0.2">
      <c r="A487" s="26"/>
      <c r="B487" s="100" t="s">
        <v>1383</v>
      </c>
      <c r="C487" s="147"/>
      <c r="D487" s="26"/>
      <c r="E487" s="147"/>
      <c r="F487" s="93"/>
      <c r="G487" s="28"/>
      <c r="H487" s="28"/>
      <c r="I487" s="28"/>
      <c r="J487" s="28"/>
      <c r="M487" s="24"/>
      <c r="N487" s="27"/>
      <c r="O487" s="189">
        <f t="shared" si="7"/>
        <v>676.51000000000931</v>
      </c>
    </row>
    <row r="488" spans="1:15" s="25" customFormat="1" ht="22.05" customHeight="1" x14ac:dyDescent="0.2">
      <c r="A488" s="26"/>
      <c r="B488" s="100" t="s">
        <v>1383</v>
      </c>
      <c r="C488" s="147"/>
      <c r="D488" s="26"/>
      <c r="E488" s="147"/>
      <c r="F488" s="93"/>
      <c r="G488" s="28"/>
      <c r="H488" s="28"/>
      <c r="I488" s="28"/>
      <c r="J488" s="28"/>
      <c r="M488" s="24"/>
      <c r="N488" s="27"/>
      <c r="O488" s="189">
        <f t="shared" si="7"/>
        <v>676.51000000000931</v>
      </c>
    </row>
    <row r="489" spans="1:15" s="25" customFormat="1" ht="22.05" customHeight="1" x14ac:dyDescent="0.2">
      <c r="A489" s="26"/>
      <c r="B489" s="100" t="s">
        <v>1383</v>
      </c>
      <c r="C489" s="147"/>
      <c r="D489" s="26"/>
      <c r="E489" s="147"/>
      <c r="F489" s="93"/>
      <c r="G489" s="28"/>
      <c r="H489" s="28"/>
      <c r="I489" s="28"/>
      <c r="J489" s="28"/>
      <c r="M489" s="24"/>
      <c r="N489" s="27"/>
      <c r="O489" s="189">
        <f t="shared" si="7"/>
        <v>676.51000000000931</v>
      </c>
    </row>
    <row r="490" spans="1:15" s="25" customFormat="1" ht="22.05" customHeight="1" x14ac:dyDescent="0.2">
      <c r="A490" s="26"/>
      <c r="B490" s="100" t="s">
        <v>1383</v>
      </c>
      <c r="C490" s="147"/>
      <c r="D490" s="26"/>
      <c r="E490" s="147"/>
      <c r="F490" s="93"/>
      <c r="G490" s="28"/>
      <c r="H490" s="28"/>
      <c r="I490" s="28"/>
      <c r="J490" s="28"/>
      <c r="M490" s="24"/>
      <c r="N490" s="27"/>
      <c r="O490" s="189">
        <f t="shared" si="7"/>
        <v>676.51000000000931</v>
      </c>
    </row>
    <row r="491" spans="1:15" s="25" customFormat="1" ht="22.05" customHeight="1" x14ac:dyDescent="0.2">
      <c r="A491" s="26"/>
      <c r="B491" s="100" t="s">
        <v>1383</v>
      </c>
      <c r="C491" s="147"/>
      <c r="D491" s="26"/>
      <c r="E491" s="147"/>
      <c r="F491" s="93"/>
      <c r="G491" s="28"/>
      <c r="H491" s="28"/>
      <c r="I491" s="28"/>
      <c r="J491" s="28"/>
      <c r="M491" s="24"/>
      <c r="N491" s="27"/>
      <c r="O491" s="189">
        <f t="shared" si="7"/>
        <v>676.51000000000931</v>
      </c>
    </row>
    <row r="492" spans="1:15" s="25" customFormat="1" ht="22.05" customHeight="1" x14ac:dyDescent="0.2">
      <c r="A492" s="26"/>
      <c r="B492" s="100" t="s">
        <v>1383</v>
      </c>
      <c r="C492" s="147"/>
      <c r="D492" s="26"/>
      <c r="E492" s="147"/>
      <c r="F492" s="93"/>
      <c r="G492" s="28"/>
      <c r="H492" s="28"/>
      <c r="I492" s="28"/>
      <c r="J492" s="28"/>
      <c r="M492" s="24"/>
      <c r="N492" s="27"/>
      <c r="O492" s="189">
        <f t="shared" si="7"/>
        <v>676.51000000000931</v>
      </c>
    </row>
    <row r="493" spans="1:15" s="25" customFormat="1" ht="22.05" customHeight="1" x14ac:dyDescent="0.2">
      <c r="A493" s="26"/>
      <c r="B493" s="100" t="s">
        <v>1383</v>
      </c>
      <c r="C493" s="147"/>
      <c r="D493" s="26"/>
      <c r="E493" s="147"/>
      <c r="F493" s="93"/>
      <c r="G493" s="28"/>
      <c r="H493" s="28"/>
      <c r="I493" s="28"/>
      <c r="J493" s="28"/>
      <c r="M493" s="24"/>
      <c r="N493" s="27"/>
      <c r="O493" s="189">
        <f t="shared" si="7"/>
        <v>676.51000000000931</v>
      </c>
    </row>
    <row r="494" spans="1:15" s="25" customFormat="1" ht="22.05" customHeight="1" x14ac:dyDescent="0.2">
      <c r="A494" s="26"/>
      <c r="B494" s="100" t="s">
        <v>1383</v>
      </c>
      <c r="C494" s="147"/>
      <c r="D494" s="26"/>
      <c r="E494" s="147"/>
      <c r="F494" s="93"/>
      <c r="G494" s="28"/>
      <c r="H494" s="28"/>
      <c r="I494" s="28"/>
      <c r="J494" s="28"/>
      <c r="M494" s="24"/>
      <c r="N494" s="27"/>
      <c r="O494" s="189">
        <f t="shared" si="7"/>
        <v>676.51000000000931</v>
      </c>
    </row>
    <row r="495" spans="1:15" s="25" customFormat="1" ht="22.05" customHeight="1" x14ac:dyDescent="0.2">
      <c r="A495" s="26"/>
      <c r="B495" s="100" t="s">
        <v>1383</v>
      </c>
      <c r="C495" s="147"/>
      <c r="D495" s="26"/>
      <c r="E495" s="147"/>
      <c r="F495" s="93"/>
      <c r="G495" s="28"/>
      <c r="H495" s="28"/>
      <c r="I495" s="28"/>
      <c r="J495" s="28"/>
      <c r="M495" s="24"/>
      <c r="N495" s="27"/>
      <c r="O495" s="189">
        <f t="shared" si="7"/>
        <v>676.51000000000931</v>
      </c>
    </row>
    <row r="496" spans="1:15" s="25" customFormat="1" ht="22.05" customHeight="1" x14ac:dyDescent="0.2">
      <c r="A496" s="26"/>
      <c r="B496" s="100" t="s">
        <v>1383</v>
      </c>
      <c r="C496" s="147"/>
      <c r="D496" s="26"/>
      <c r="E496" s="147"/>
      <c r="F496" s="93"/>
      <c r="G496" s="28"/>
      <c r="H496" s="28"/>
      <c r="I496" s="28"/>
      <c r="J496" s="28"/>
      <c r="M496" s="24"/>
      <c r="N496" s="27"/>
      <c r="O496" s="189">
        <f t="shared" si="7"/>
        <v>676.51000000000931</v>
      </c>
    </row>
    <row r="497" spans="1:15" s="25" customFormat="1" ht="22.05" customHeight="1" x14ac:dyDescent="0.2">
      <c r="A497" s="26"/>
      <c r="B497" s="100" t="s">
        <v>1383</v>
      </c>
      <c r="C497" s="147"/>
      <c r="D497" s="26"/>
      <c r="E497" s="147"/>
      <c r="F497" s="93"/>
      <c r="G497" s="28"/>
      <c r="H497" s="28"/>
      <c r="I497" s="28"/>
      <c r="J497" s="28"/>
      <c r="M497" s="24"/>
      <c r="N497" s="27"/>
      <c r="O497" s="189">
        <f t="shared" si="7"/>
        <v>676.51000000000931</v>
      </c>
    </row>
    <row r="498" spans="1:15" s="25" customFormat="1" ht="22.05" customHeight="1" x14ac:dyDescent="0.2">
      <c r="A498" s="26"/>
      <c r="B498" s="100" t="s">
        <v>1383</v>
      </c>
      <c r="C498" s="147"/>
      <c r="D498" s="26"/>
      <c r="E498" s="147"/>
      <c r="F498" s="93"/>
      <c r="G498" s="28"/>
      <c r="H498" s="28"/>
      <c r="I498" s="28"/>
      <c r="J498" s="28"/>
      <c r="M498" s="24"/>
      <c r="N498" s="27"/>
      <c r="O498" s="189">
        <f t="shared" si="7"/>
        <v>676.51000000000931</v>
      </c>
    </row>
    <row r="499" spans="1:15" s="25" customFormat="1" ht="22.05" customHeight="1" x14ac:dyDescent="0.2">
      <c r="A499" s="26"/>
      <c r="B499" s="100" t="s">
        <v>1383</v>
      </c>
      <c r="C499" s="147"/>
      <c r="D499" s="26"/>
      <c r="E499" s="147"/>
      <c r="F499" s="93"/>
      <c r="G499" s="28"/>
      <c r="H499" s="28"/>
      <c r="I499" s="28"/>
      <c r="J499" s="28"/>
      <c r="M499" s="24"/>
      <c r="N499" s="27"/>
      <c r="O499" s="189">
        <f t="shared" si="7"/>
        <v>676.51000000000931</v>
      </c>
    </row>
    <row r="500" spans="1:15" s="25" customFormat="1" ht="22.05" customHeight="1" x14ac:dyDescent="0.2">
      <c r="A500" s="26"/>
      <c r="B500" s="100" t="s">
        <v>1383</v>
      </c>
      <c r="C500" s="147"/>
      <c r="D500" s="26"/>
      <c r="E500" s="147"/>
      <c r="F500" s="93"/>
      <c r="G500" s="28"/>
      <c r="H500" s="28"/>
      <c r="I500" s="28"/>
      <c r="J500" s="28"/>
      <c r="M500" s="24"/>
      <c r="N500" s="27"/>
      <c r="O500" s="189">
        <f t="shared" si="7"/>
        <v>676.51000000000931</v>
      </c>
    </row>
    <row r="501" spans="1:15" s="25" customFormat="1" ht="22.05" customHeight="1" x14ac:dyDescent="0.2">
      <c r="A501" s="26"/>
      <c r="B501" s="100" t="s">
        <v>1383</v>
      </c>
      <c r="C501" s="147"/>
      <c r="D501" s="26"/>
      <c r="E501" s="147"/>
      <c r="F501" s="93"/>
      <c r="G501" s="28"/>
      <c r="H501" s="28"/>
      <c r="I501" s="28"/>
      <c r="J501" s="28"/>
      <c r="M501" s="24"/>
      <c r="N501" s="27"/>
      <c r="O501" s="189">
        <f t="shared" si="7"/>
        <v>676.51000000000931</v>
      </c>
    </row>
    <row r="502" spans="1:15" s="25" customFormat="1" ht="22.05" customHeight="1" x14ac:dyDescent="0.2">
      <c r="A502" s="26"/>
      <c r="B502" s="100" t="s">
        <v>1383</v>
      </c>
      <c r="C502" s="147"/>
      <c r="D502" s="26"/>
      <c r="E502" s="147"/>
      <c r="F502" s="93"/>
      <c r="G502" s="28"/>
      <c r="H502" s="28"/>
      <c r="I502" s="28"/>
      <c r="J502" s="28"/>
      <c r="M502" s="24"/>
      <c r="N502" s="27"/>
      <c r="O502" s="189">
        <f t="shared" si="7"/>
        <v>676.51000000000931</v>
      </c>
    </row>
    <row r="503" spans="1:15" s="25" customFormat="1" ht="22.05" customHeight="1" x14ac:dyDescent="0.2">
      <c r="A503" s="26"/>
      <c r="B503" s="100" t="s">
        <v>1383</v>
      </c>
      <c r="C503" s="147"/>
      <c r="D503" s="26"/>
      <c r="E503" s="147"/>
      <c r="F503" s="93"/>
      <c r="G503" s="28"/>
      <c r="H503" s="28"/>
      <c r="I503" s="28"/>
      <c r="J503" s="28"/>
      <c r="M503" s="24"/>
      <c r="N503" s="27"/>
      <c r="O503" s="189">
        <f t="shared" si="7"/>
        <v>676.51000000000931</v>
      </c>
    </row>
    <row r="504" spans="1:15" s="25" customFormat="1" ht="22.05" customHeight="1" x14ac:dyDescent="0.2">
      <c r="A504" s="26"/>
      <c r="B504" s="100" t="s">
        <v>1383</v>
      </c>
      <c r="C504" s="147"/>
      <c r="D504" s="26"/>
      <c r="E504" s="147"/>
      <c r="F504" s="93"/>
      <c r="G504" s="28"/>
      <c r="H504" s="28"/>
      <c r="I504" s="28"/>
      <c r="J504" s="28"/>
      <c r="M504" s="24"/>
      <c r="N504" s="27"/>
      <c r="O504" s="189">
        <f t="shared" si="7"/>
        <v>676.51000000000931</v>
      </c>
    </row>
    <row r="505" spans="1:15" s="25" customFormat="1" ht="22.05" customHeight="1" x14ac:dyDescent="0.2">
      <c r="A505" s="26"/>
      <c r="B505" s="100" t="s">
        <v>1383</v>
      </c>
      <c r="C505" s="147"/>
      <c r="D505" s="26"/>
      <c r="E505" s="147"/>
      <c r="F505" s="93"/>
      <c r="G505" s="28"/>
      <c r="H505" s="28"/>
      <c r="I505" s="28"/>
      <c r="J505" s="28"/>
      <c r="M505" s="24"/>
      <c r="N505" s="27"/>
      <c r="O505" s="189">
        <f t="shared" si="7"/>
        <v>676.51000000000931</v>
      </c>
    </row>
    <row r="506" spans="1:15" s="25" customFormat="1" ht="22.05" customHeight="1" x14ac:dyDescent="0.2">
      <c r="A506" s="26"/>
      <c r="B506" s="100" t="s">
        <v>1383</v>
      </c>
      <c r="C506" s="147"/>
      <c r="D506" s="26"/>
      <c r="E506" s="147"/>
      <c r="F506" s="93"/>
      <c r="G506" s="28"/>
      <c r="H506" s="28"/>
      <c r="I506" s="28"/>
      <c r="J506" s="28"/>
      <c r="M506" s="24"/>
      <c r="N506" s="27"/>
      <c r="O506" s="189">
        <f t="shared" si="7"/>
        <v>676.51000000000931</v>
      </c>
    </row>
    <row r="507" spans="1:15" s="25" customFormat="1" ht="22.05" customHeight="1" x14ac:dyDescent="0.2">
      <c r="A507" s="26"/>
      <c r="B507" s="100" t="s">
        <v>1383</v>
      </c>
      <c r="C507" s="147"/>
      <c r="D507" s="26"/>
      <c r="E507" s="147"/>
      <c r="F507" s="93"/>
      <c r="G507" s="28"/>
      <c r="H507" s="28"/>
      <c r="I507" s="28"/>
      <c r="J507" s="28"/>
      <c r="M507" s="24"/>
      <c r="N507" s="27"/>
      <c r="O507" s="189">
        <f t="shared" si="7"/>
        <v>676.51000000000931</v>
      </c>
    </row>
    <row r="508" spans="1:15" s="25" customFormat="1" ht="22.05" customHeight="1" x14ac:dyDescent="0.2">
      <c r="A508" s="26"/>
      <c r="B508" s="100" t="s">
        <v>1383</v>
      </c>
      <c r="C508" s="147"/>
      <c r="D508" s="26"/>
      <c r="E508" s="147"/>
      <c r="F508" s="93"/>
      <c r="G508" s="28"/>
      <c r="H508" s="28"/>
      <c r="I508" s="28"/>
      <c r="J508" s="28"/>
      <c r="M508" s="24"/>
      <c r="N508" s="27"/>
      <c r="O508" s="189">
        <f t="shared" si="7"/>
        <v>676.51000000000931</v>
      </c>
    </row>
    <row r="509" spans="1:15" s="25" customFormat="1" ht="22.05" customHeight="1" x14ac:dyDescent="0.2">
      <c r="A509" s="26"/>
      <c r="B509" s="100" t="s">
        <v>1383</v>
      </c>
      <c r="C509" s="147"/>
      <c r="D509" s="26"/>
      <c r="E509" s="147"/>
      <c r="F509" s="93"/>
      <c r="G509" s="28"/>
      <c r="H509" s="28"/>
      <c r="I509" s="28"/>
      <c r="J509" s="28"/>
      <c r="M509" s="24"/>
      <c r="N509" s="27"/>
      <c r="O509" s="189">
        <f t="shared" si="7"/>
        <v>676.51000000000931</v>
      </c>
    </row>
    <row r="510" spans="1:15" s="25" customFormat="1" ht="22.05" customHeight="1" x14ac:dyDescent="0.2">
      <c r="A510" s="26"/>
      <c r="B510" s="100" t="s">
        <v>1383</v>
      </c>
      <c r="C510" s="147"/>
      <c r="D510" s="26"/>
      <c r="E510" s="147"/>
      <c r="F510" s="93"/>
      <c r="G510" s="28"/>
      <c r="H510" s="28"/>
      <c r="I510" s="28"/>
      <c r="J510" s="28"/>
      <c r="M510" s="24"/>
      <c r="N510" s="27"/>
      <c r="O510" s="189">
        <f t="shared" si="7"/>
        <v>676.51000000000931</v>
      </c>
    </row>
    <row r="511" spans="1:15" s="25" customFormat="1" ht="22.05" customHeight="1" x14ac:dyDescent="0.2">
      <c r="A511" s="26"/>
      <c r="B511" s="100" t="s">
        <v>1383</v>
      </c>
      <c r="C511" s="147"/>
      <c r="D511" s="26"/>
      <c r="E511" s="147"/>
      <c r="F511" s="93"/>
      <c r="G511" s="28"/>
      <c r="H511" s="28"/>
      <c r="I511" s="28"/>
      <c r="J511" s="28"/>
      <c r="M511" s="24"/>
      <c r="N511" s="27"/>
      <c r="O511" s="189">
        <f t="shared" si="7"/>
        <v>676.51000000000931</v>
      </c>
    </row>
    <row r="512" spans="1:15" s="25" customFormat="1" ht="22.05" customHeight="1" x14ac:dyDescent="0.2">
      <c r="A512" s="26"/>
      <c r="B512" s="100" t="s">
        <v>1383</v>
      </c>
      <c r="C512" s="147"/>
      <c r="D512" s="26"/>
      <c r="E512" s="147"/>
      <c r="F512" s="93"/>
      <c r="G512" s="28"/>
      <c r="H512" s="28"/>
      <c r="I512" s="28"/>
      <c r="J512" s="28"/>
      <c r="M512" s="24"/>
      <c r="N512" s="27"/>
      <c r="O512" s="189">
        <f t="shared" si="7"/>
        <v>676.51000000000931</v>
      </c>
    </row>
    <row r="513" spans="1:15" s="25" customFormat="1" ht="22.05" customHeight="1" x14ac:dyDescent="0.2">
      <c r="A513" s="26"/>
      <c r="B513" s="100" t="s">
        <v>1383</v>
      </c>
      <c r="C513" s="147"/>
      <c r="D513" s="26"/>
      <c r="E513" s="147"/>
      <c r="F513" s="93"/>
      <c r="G513" s="28"/>
      <c r="H513" s="28"/>
      <c r="I513" s="28"/>
      <c r="J513" s="28"/>
      <c r="M513" s="24"/>
      <c r="N513" s="27"/>
      <c r="O513" s="189">
        <f t="shared" si="7"/>
        <v>676.51000000000931</v>
      </c>
    </row>
    <row r="514" spans="1:15" s="25" customFormat="1" ht="22.05" customHeight="1" x14ac:dyDescent="0.2">
      <c r="A514" s="26"/>
      <c r="B514" s="100" t="s">
        <v>1383</v>
      </c>
      <c r="C514" s="147"/>
      <c r="D514" s="26"/>
      <c r="E514" s="147"/>
      <c r="F514" s="93"/>
      <c r="G514" s="28"/>
      <c r="H514" s="28"/>
      <c r="I514" s="28"/>
      <c r="J514" s="28"/>
      <c r="M514" s="24"/>
      <c r="N514" s="27"/>
      <c r="O514" s="189">
        <f t="shared" si="7"/>
        <v>676.51000000000931</v>
      </c>
    </row>
    <row r="515" spans="1:15" s="25" customFormat="1" ht="22.05" customHeight="1" x14ac:dyDescent="0.2">
      <c r="A515" s="26"/>
      <c r="B515" s="100" t="s">
        <v>1383</v>
      </c>
      <c r="C515" s="147"/>
      <c r="D515" s="26"/>
      <c r="E515" s="147"/>
      <c r="F515" s="93"/>
      <c r="G515" s="28"/>
      <c r="H515" s="28"/>
      <c r="I515" s="28"/>
      <c r="J515" s="28"/>
      <c r="M515" s="24"/>
      <c r="N515" s="27"/>
      <c r="O515" s="189">
        <f t="shared" si="7"/>
        <v>676.51000000000931</v>
      </c>
    </row>
    <row r="516" spans="1:15" s="25" customFormat="1" ht="22.05" customHeight="1" x14ac:dyDescent="0.2">
      <c r="A516" s="26"/>
      <c r="B516" s="100" t="s">
        <v>1383</v>
      </c>
      <c r="C516" s="147"/>
      <c r="D516" s="26"/>
      <c r="E516" s="147"/>
      <c r="F516" s="93"/>
      <c r="G516" s="28"/>
      <c r="H516" s="28"/>
      <c r="I516" s="28"/>
      <c r="J516" s="28"/>
      <c r="M516" s="24"/>
      <c r="N516" s="27"/>
      <c r="O516" s="189">
        <f t="shared" si="7"/>
        <v>676.51000000000931</v>
      </c>
    </row>
    <row r="517" spans="1:15" s="25" customFormat="1" ht="22.05" customHeight="1" x14ac:dyDescent="0.2">
      <c r="A517" s="26"/>
      <c r="B517" s="100" t="s">
        <v>1383</v>
      </c>
      <c r="C517" s="147"/>
      <c r="D517" s="26"/>
      <c r="E517" s="147"/>
      <c r="F517" s="93"/>
      <c r="G517" s="28"/>
      <c r="H517" s="28"/>
      <c r="I517" s="28"/>
      <c r="J517" s="28"/>
      <c r="M517" s="24"/>
      <c r="N517" s="27"/>
      <c r="O517" s="189">
        <f t="shared" ref="O517:O580" si="8">O516+M517-N517</f>
        <v>676.51000000000931</v>
      </c>
    </row>
    <row r="518" spans="1:15" s="25" customFormat="1" ht="22.05" customHeight="1" x14ac:dyDescent="0.2">
      <c r="A518" s="26"/>
      <c r="B518" s="100" t="s">
        <v>1383</v>
      </c>
      <c r="C518" s="147"/>
      <c r="D518" s="26"/>
      <c r="E518" s="147"/>
      <c r="F518" s="93"/>
      <c r="G518" s="28"/>
      <c r="H518" s="28"/>
      <c r="I518" s="28"/>
      <c r="J518" s="28"/>
      <c r="M518" s="24"/>
      <c r="N518" s="27"/>
      <c r="O518" s="189">
        <f t="shared" si="8"/>
        <v>676.51000000000931</v>
      </c>
    </row>
    <row r="519" spans="1:15" s="25" customFormat="1" ht="22.05" customHeight="1" x14ac:dyDescent="0.2">
      <c r="A519" s="26"/>
      <c r="B519" s="100" t="s">
        <v>1383</v>
      </c>
      <c r="C519" s="147"/>
      <c r="D519" s="26"/>
      <c r="E519" s="147"/>
      <c r="F519" s="93"/>
      <c r="G519" s="28"/>
      <c r="H519" s="28"/>
      <c r="I519" s="28"/>
      <c r="J519" s="28"/>
      <c r="M519" s="24"/>
      <c r="N519" s="27"/>
      <c r="O519" s="189">
        <f t="shared" si="8"/>
        <v>676.51000000000931</v>
      </c>
    </row>
    <row r="520" spans="1:15" s="25" customFormat="1" ht="22.05" customHeight="1" x14ac:dyDescent="0.2">
      <c r="A520" s="26"/>
      <c r="B520" s="100" t="s">
        <v>1383</v>
      </c>
      <c r="C520" s="147"/>
      <c r="D520" s="26"/>
      <c r="E520" s="147"/>
      <c r="F520" s="93"/>
      <c r="G520" s="28"/>
      <c r="H520" s="28"/>
      <c r="I520" s="28"/>
      <c r="J520" s="28"/>
      <c r="M520" s="24"/>
      <c r="N520" s="27"/>
      <c r="O520" s="189">
        <f t="shared" si="8"/>
        <v>676.51000000000931</v>
      </c>
    </row>
    <row r="521" spans="1:15" s="25" customFormat="1" ht="22.05" customHeight="1" x14ac:dyDescent="0.2">
      <c r="A521" s="26"/>
      <c r="B521" s="100" t="s">
        <v>1383</v>
      </c>
      <c r="C521" s="147"/>
      <c r="D521" s="26"/>
      <c r="E521" s="147"/>
      <c r="F521" s="93"/>
      <c r="G521" s="28"/>
      <c r="H521" s="28"/>
      <c r="I521" s="28"/>
      <c r="J521" s="28"/>
      <c r="M521" s="24"/>
      <c r="N521" s="27"/>
      <c r="O521" s="189">
        <f t="shared" si="8"/>
        <v>676.51000000000931</v>
      </c>
    </row>
    <row r="522" spans="1:15" s="25" customFormat="1" ht="22.05" customHeight="1" x14ac:dyDescent="0.2">
      <c r="A522" s="26"/>
      <c r="B522" s="100" t="s">
        <v>1383</v>
      </c>
      <c r="C522" s="147"/>
      <c r="D522" s="26"/>
      <c r="E522" s="147"/>
      <c r="F522" s="93"/>
      <c r="G522" s="28"/>
      <c r="H522" s="28"/>
      <c r="I522" s="28"/>
      <c r="J522" s="28"/>
      <c r="M522" s="24"/>
      <c r="N522" s="27"/>
      <c r="O522" s="189">
        <f t="shared" si="8"/>
        <v>676.51000000000931</v>
      </c>
    </row>
    <row r="523" spans="1:15" s="25" customFormat="1" ht="22.05" customHeight="1" x14ac:dyDescent="0.2">
      <c r="A523" s="26"/>
      <c r="B523" s="100" t="s">
        <v>1383</v>
      </c>
      <c r="C523" s="147"/>
      <c r="D523" s="26"/>
      <c r="E523" s="147"/>
      <c r="F523" s="93"/>
      <c r="G523" s="28"/>
      <c r="H523" s="28"/>
      <c r="I523" s="28"/>
      <c r="J523" s="28"/>
      <c r="M523" s="24"/>
      <c r="N523" s="27"/>
      <c r="O523" s="189">
        <f t="shared" si="8"/>
        <v>676.51000000000931</v>
      </c>
    </row>
    <row r="524" spans="1:15" s="25" customFormat="1" ht="22.05" customHeight="1" x14ac:dyDescent="0.2">
      <c r="A524" s="26"/>
      <c r="B524" s="100" t="s">
        <v>1383</v>
      </c>
      <c r="C524" s="147"/>
      <c r="D524" s="26"/>
      <c r="E524" s="147"/>
      <c r="F524" s="93"/>
      <c r="G524" s="28"/>
      <c r="H524" s="28"/>
      <c r="I524" s="28"/>
      <c r="J524" s="28"/>
      <c r="M524" s="24"/>
      <c r="N524" s="27"/>
      <c r="O524" s="189">
        <f t="shared" si="8"/>
        <v>676.51000000000931</v>
      </c>
    </row>
    <row r="525" spans="1:15" s="25" customFormat="1" ht="22.05" customHeight="1" x14ac:dyDescent="0.2">
      <c r="A525" s="26"/>
      <c r="B525" s="100" t="s">
        <v>1383</v>
      </c>
      <c r="C525" s="147"/>
      <c r="D525" s="26"/>
      <c r="E525" s="147"/>
      <c r="F525" s="93"/>
      <c r="G525" s="28"/>
      <c r="H525" s="28"/>
      <c r="I525" s="28"/>
      <c r="J525" s="28"/>
      <c r="M525" s="24"/>
      <c r="N525" s="27"/>
      <c r="O525" s="189">
        <f t="shared" si="8"/>
        <v>676.51000000000931</v>
      </c>
    </row>
    <row r="526" spans="1:15" s="25" customFormat="1" ht="22.05" customHeight="1" x14ac:dyDescent="0.2">
      <c r="A526" s="26"/>
      <c r="B526" s="100" t="s">
        <v>1383</v>
      </c>
      <c r="C526" s="147"/>
      <c r="D526" s="26"/>
      <c r="E526" s="147"/>
      <c r="F526" s="93"/>
      <c r="G526" s="28"/>
      <c r="H526" s="28"/>
      <c r="I526" s="28"/>
      <c r="J526" s="28"/>
      <c r="M526" s="24"/>
      <c r="N526" s="27"/>
      <c r="O526" s="189">
        <f t="shared" si="8"/>
        <v>676.51000000000931</v>
      </c>
    </row>
    <row r="527" spans="1:15" s="25" customFormat="1" ht="22.05" customHeight="1" x14ac:dyDescent="0.2">
      <c r="A527" s="26"/>
      <c r="B527" s="100" t="s">
        <v>1383</v>
      </c>
      <c r="C527" s="147"/>
      <c r="D527" s="26"/>
      <c r="E527" s="147"/>
      <c r="F527" s="93"/>
      <c r="G527" s="28"/>
      <c r="H527" s="28"/>
      <c r="I527" s="28"/>
      <c r="J527" s="28"/>
      <c r="M527" s="24"/>
      <c r="N527" s="27"/>
      <c r="O527" s="189">
        <f t="shared" si="8"/>
        <v>676.51000000000931</v>
      </c>
    </row>
    <row r="528" spans="1:15" s="25" customFormat="1" ht="22.05" customHeight="1" x14ac:dyDescent="0.2">
      <c r="A528" s="26"/>
      <c r="B528" s="100" t="s">
        <v>1383</v>
      </c>
      <c r="C528" s="147"/>
      <c r="D528" s="26"/>
      <c r="E528" s="147"/>
      <c r="F528" s="93"/>
      <c r="G528" s="28"/>
      <c r="H528" s="28"/>
      <c r="I528" s="28"/>
      <c r="J528" s="28"/>
      <c r="M528" s="24"/>
      <c r="N528" s="27"/>
      <c r="O528" s="189">
        <f t="shared" si="8"/>
        <v>676.51000000000931</v>
      </c>
    </row>
    <row r="529" spans="1:15" s="25" customFormat="1" ht="22.05" customHeight="1" x14ac:dyDescent="0.2">
      <c r="A529" s="26"/>
      <c r="B529" s="100" t="s">
        <v>1383</v>
      </c>
      <c r="C529" s="147"/>
      <c r="D529" s="26"/>
      <c r="E529" s="147"/>
      <c r="F529" s="93"/>
      <c r="G529" s="28"/>
      <c r="H529" s="28"/>
      <c r="I529" s="28"/>
      <c r="J529" s="28"/>
      <c r="M529" s="24"/>
      <c r="N529" s="27"/>
      <c r="O529" s="189">
        <f t="shared" si="8"/>
        <v>676.51000000000931</v>
      </c>
    </row>
    <row r="530" spans="1:15" s="25" customFormat="1" ht="22.05" customHeight="1" x14ac:dyDescent="0.2">
      <c r="A530" s="26"/>
      <c r="B530" s="100" t="s">
        <v>1383</v>
      </c>
      <c r="C530" s="147"/>
      <c r="D530" s="26"/>
      <c r="E530" s="147"/>
      <c r="F530" s="93"/>
      <c r="G530" s="28"/>
      <c r="H530" s="28"/>
      <c r="I530" s="28"/>
      <c r="J530" s="28"/>
      <c r="M530" s="24"/>
      <c r="N530" s="27"/>
      <c r="O530" s="189">
        <f t="shared" si="8"/>
        <v>676.51000000000931</v>
      </c>
    </row>
    <row r="531" spans="1:15" s="25" customFormat="1" ht="22.05" customHeight="1" x14ac:dyDescent="0.2">
      <c r="A531" s="26"/>
      <c r="B531" s="100" t="s">
        <v>1383</v>
      </c>
      <c r="C531" s="147"/>
      <c r="D531" s="26"/>
      <c r="E531" s="147"/>
      <c r="F531" s="93"/>
      <c r="G531" s="28"/>
      <c r="H531" s="28"/>
      <c r="I531" s="28"/>
      <c r="J531" s="28"/>
      <c r="M531" s="24"/>
      <c r="N531" s="27"/>
      <c r="O531" s="189">
        <f t="shared" si="8"/>
        <v>676.51000000000931</v>
      </c>
    </row>
    <row r="532" spans="1:15" s="25" customFormat="1" ht="22.05" customHeight="1" x14ac:dyDescent="0.2">
      <c r="A532" s="26"/>
      <c r="B532" s="100" t="s">
        <v>1383</v>
      </c>
      <c r="C532" s="147"/>
      <c r="D532" s="26"/>
      <c r="E532" s="147"/>
      <c r="F532" s="93"/>
      <c r="G532" s="28"/>
      <c r="H532" s="28"/>
      <c r="I532" s="28"/>
      <c r="J532" s="28"/>
      <c r="M532" s="24"/>
      <c r="N532" s="27"/>
      <c r="O532" s="189">
        <f t="shared" si="8"/>
        <v>676.51000000000931</v>
      </c>
    </row>
    <row r="533" spans="1:15" s="25" customFormat="1" ht="22.05" customHeight="1" x14ac:dyDescent="0.2">
      <c r="A533" s="26"/>
      <c r="B533" s="100" t="s">
        <v>1383</v>
      </c>
      <c r="C533" s="147"/>
      <c r="D533" s="26"/>
      <c r="E533" s="147"/>
      <c r="F533" s="93"/>
      <c r="G533" s="28"/>
      <c r="H533" s="28"/>
      <c r="I533" s="28"/>
      <c r="J533" s="28"/>
      <c r="M533" s="24"/>
      <c r="N533" s="27"/>
      <c r="O533" s="189">
        <f t="shared" si="8"/>
        <v>676.51000000000931</v>
      </c>
    </row>
    <row r="534" spans="1:15" s="25" customFormat="1" ht="22.05" customHeight="1" x14ac:dyDescent="0.2">
      <c r="A534" s="26"/>
      <c r="B534" s="100" t="s">
        <v>1383</v>
      </c>
      <c r="C534" s="147"/>
      <c r="D534" s="26"/>
      <c r="E534" s="147"/>
      <c r="F534" s="93"/>
      <c r="G534" s="28"/>
      <c r="H534" s="28"/>
      <c r="I534" s="28"/>
      <c r="J534" s="28"/>
      <c r="M534" s="24"/>
      <c r="N534" s="27"/>
      <c r="O534" s="189">
        <f t="shared" si="8"/>
        <v>676.51000000000931</v>
      </c>
    </row>
    <row r="535" spans="1:15" s="25" customFormat="1" ht="22.05" customHeight="1" x14ac:dyDescent="0.2">
      <c r="A535" s="26"/>
      <c r="B535" s="100" t="s">
        <v>1383</v>
      </c>
      <c r="C535" s="147"/>
      <c r="D535" s="26"/>
      <c r="E535" s="147"/>
      <c r="F535" s="93"/>
      <c r="G535" s="28"/>
      <c r="H535" s="28"/>
      <c r="I535" s="28"/>
      <c r="J535" s="28"/>
      <c r="M535" s="24"/>
      <c r="N535" s="27"/>
      <c r="O535" s="189">
        <f t="shared" si="8"/>
        <v>676.51000000000931</v>
      </c>
    </row>
    <row r="536" spans="1:15" s="25" customFormat="1" ht="22.05" customHeight="1" x14ac:dyDescent="0.2">
      <c r="A536" s="26"/>
      <c r="B536" s="100" t="s">
        <v>1383</v>
      </c>
      <c r="C536" s="147"/>
      <c r="D536" s="26"/>
      <c r="E536" s="147"/>
      <c r="F536" s="93"/>
      <c r="G536" s="28"/>
      <c r="H536" s="28"/>
      <c r="I536" s="28"/>
      <c r="J536" s="28"/>
      <c r="M536" s="24"/>
      <c r="N536" s="27"/>
      <c r="O536" s="189">
        <f t="shared" si="8"/>
        <v>676.51000000000931</v>
      </c>
    </row>
    <row r="537" spans="1:15" s="25" customFormat="1" ht="22.05" customHeight="1" x14ac:dyDescent="0.2">
      <c r="A537" s="26"/>
      <c r="B537" s="100" t="s">
        <v>1383</v>
      </c>
      <c r="C537" s="147"/>
      <c r="D537" s="26"/>
      <c r="E537" s="147"/>
      <c r="F537" s="93"/>
      <c r="G537" s="28"/>
      <c r="H537" s="28"/>
      <c r="I537" s="28"/>
      <c r="J537" s="28"/>
      <c r="M537" s="24"/>
      <c r="N537" s="27"/>
      <c r="O537" s="189">
        <f t="shared" si="8"/>
        <v>676.51000000000931</v>
      </c>
    </row>
    <row r="538" spans="1:15" s="25" customFormat="1" ht="22.05" customHeight="1" x14ac:dyDescent="0.2">
      <c r="A538" s="26"/>
      <c r="B538" s="100" t="s">
        <v>1383</v>
      </c>
      <c r="C538" s="147"/>
      <c r="D538" s="26"/>
      <c r="E538" s="147"/>
      <c r="F538" s="93"/>
      <c r="G538" s="28"/>
      <c r="H538" s="28"/>
      <c r="I538" s="28"/>
      <c r="J538" s="28"/>
      <c r="M538" s="24"/>
      <c r="N538" s="27"/>
      <c r="O538" s="189">
        <f t="shared" si="8"/>
        <v>676.51000000000931</v>
      </c>
    </row>
    <row r="539" spans="1:15" s="25" customFormat="1" ht="22.05" customHeight="1" x14ac:dyDescent="0.2">
      <c r="A539" s="26"/>
      <c r="B539" s="100" t="s">
        <v>1383</v>
      </c>
      <c r="C539" s="147"/>
      <c r="D539" s="26"/>
      <c r="E539" s="147"/>
      <c r="F539" s="93"/>
      <c r="G539" s="28"/>
      <c r="H539" s="28"/>
      <c r="I539" s="28"/>
      <c r="J539" s="28"/>
      <c r="M539" s="24"/>
      <c r="N539" s="27"/>
      <c r="O539" s="189">
        <f t="shared" si="8"/>
        <v>676.51000000000931</v>
      </c>
    </row>
    <row r="540" spans="1:15" s="25" customFormat="1" ht="22.05" customHeight="1" x14ac:dyDescent="0.2">
      <c r="A540" s="26"/>
      <c r="B540" s="100" t="s">
        <v>1383</v>
      </c>
      <c r="C540" s="147"/>
      <c r="D540" s="26"/>
      <c r="E540" s="147"/>
      <c r="F540" s="93"/>
      <c r="G540" s="28"/>
      <c r="H540" s="28"/>
      <c r="I540" s="28"/>
      <c r="J540" s="28"/>
      <c r="M540" s="24"/>
      <c r="N540" s="27"/>
      <c r="O540" s="189">
        <f t="shared" si="8"/>
        <v>676.51000000000931</v>
      </c>
    </row>
    <row r="541" spans="1:15" s="25" customFormat="1" ht="22.05" customHeight="1" x14ac:dyDescent="0.2">
      <c r="A541" s="26"/>
      <c r="B541" s="100" t="s">
        <v>1383</v>
      </c>
      <c r="C541" s="147"/>
      <c r="D541" s="26"/>
      <c r="E541" s="147"/>
      <c r="F541" s="93"/>
      <c r="G541" s="28"/>
      <c r="H541" s="28"/>
      <c r="I541" s="28"/>
      <c r="J541" s="28"/>
      <c r="M541" s="24"/>
      <c r="N541" s="27"/>
      <c r="O541" s="189">
        <f t="shared" si="8"/>
        <v>676.51000000000931</v>
      </c>
    </row>
    <row r="542" spans="1:15" s="25" customFormat="1" ht="22.05" customHeight="1" x14ac:dyDescent="0.2">
      <c r="A542" s="26"/>
      <c r="B542" s="100" t="s">
        <v>1383</v>
      </c>
      <c r="C542" s="147"/>
      <c r="D542" s="26"/>
      <c r="E542" s="147"/>
      <c r="F542" s="93"/>
      <c r="G542" s="28"/>
      <c r="H542" s="28"/>
      <c r="I542" s="28"/>
      <c r="J542" s="28"/>
      <c r="M542" s="24"/>
      <c r="N542" s="27"/>
      <c r="O542" s="189">
        <f t="shared" si="8"/>
        <v>676.51000000000931</v>
      </c>
    </row>
    <row r="543" spans="1:15" s="25" customFormat="1" ht="22.05" customHeight="1" x14ac:dyDescent="0.2">
      <c r="A543" s="26"/>
      <c r="B543" s="100" t="s">
        <v>1383</v>
      </c>
      <c r="C543" s="147"/>
      <c r="D543" s="26"/>
      <c r="E543" s="147"/>
      <c r="F543" s="93"/>
      <c r="G543" s="28"/>
      <c r="H543" s="28"/>
      <c r="I543" s="28"/>
      <c r="J543" s="28"/>
      <c r="M543" s="24"/>
      <c r="N543" s="27"/>
      <c r="O543" s="189">
        <f t="shared" si="8"/>
        <v>676.51000000000931</v>
      </c>
    </row>
    <row r="544" spans="1:15" s="25" customFormat="1" ht="22.05" customHeight="1" x14ac:dyDescent="0.2">
      <c r="A544" s="26"/>
      <c r="B544" s="100" t="s">
        <v>1383</v>
      </c>
      <c r="C544" s="147"/>
      <c r="D544" s="26"/>
      <c r="E544" s="147"/>
      <c r="F544" s="93"/>
      <c r="G544" s="28"/>
      <c r="H544" s="28"/>
      <c r="I544" s="28"/>
      <c r="J544" s="28"/>
      <c r="M544" s="24"/>
      <c r="N544" s="27"/>
      <c r="O544" s="189">
        <f t="shared" si="8"/>
        <v>676.51000000000931</v>
      </c>
    </row>
    <row r="545" spans="1:15" s="25" customFormat="1" ht="22.05" customHeight="1" x14ac:dyDescent="0.2">
      <c r="A545" s="26"/>
      <c r="B545" s="100" t="s">
        <v>1383</v>
      </c>
      <c r="C545" s="147"/>
      <c r="D545" s="26"/>
      <c r="E545" s="147"/>
      <c r="F545" s="93"/>
      <c r="G545" s="28"/>
      <c r="H545" s="28"/>
      <c r="I545" s="28"/>
      <c r="J545" s="28"/>
      <c r="M545" s="24"/>
      <c r="N545" s="27"/>
      <c r="O545" s="189">
        <f t="shared" si="8"/>
        <v>676.51000000000931</v>
      </c>
    </row>
    <row r="546" spans="1:15" s="25" customFormat="1" ht="22.05" customHeight="1" x14ac:dyDescent="0.2">
      <c r="A546" s="26"/>
      <c r="B546" s="100" t="s">
        <v>1383</v>
      </c>
      <c r="C546" s="147"/>
      <c r="D546" s="26"/>
      <c r="E546" s="147"/>
      <c r="F546" s="93"/>
      <c r="G546" s="28"/>
      <c r="H546" s="28"/>
      <c r="I546" s="28"/>
      <c r="J546" s="28"/>
      <c r="M546" s="24"/>
      <c r="N546" s="27"/>
      <c r="O546" s="189">
        <f t="shared" si="8"/>
        <v>676.51000000000931</v>
      </c>
    </row>
    <row r="547" spans="1:15" s="25" customFormat="1" ht="22.05" customHeight="1" x14ac:dyDescent="0.2">
      <c r="A547" s="26"/>
      <c r="B547" s="100" t="s">
        <v>1383</v>
      </c>
      <c r="C547" s="147"/>
      <c r="D547" s="26"/>
      <c r="E547" s="147"/>
      <c r="F547" s="93"/>
      <c r="G547" s="28"/>
      <c r="H547" s="28"/>
      <c r="I547" s="28"/>
      <c r="J547" s="28"/>
      <c r="M547" s="24"/>
      <c r="N547" s="27"/>
      <c r="O547" s="189">
        <f t="shared" si="8"/>
        <v>676.51000000000931</v>
      </c>
    </row>
    <row r="548" spans="1:15" s="25" customFormat="1" ht="22.05" customHeight="1" x14ac:dyDescent="0.2">
      <c r="A548" s="26"/>
      <c r="B548" s="100" t="s">
        <v>1383</v>
      </c>
      <c r="C548" s="147"/>
      <c r="D548" s="26"/>
      <c r="E548" s="147"/>
      <c r="F548" s="93"/>
      <c r="G548" s="28"/>
      <c r="H548" s="28"/>
      <c r="I548" s="28"/>
      <c r="J548" s="28"/>
      <c r="M548" s="24"/>
      <c r="N548" s="27"/>
      <c r="O548" s="189">
        <f t="shared" si="8"/>
        <v>676.51000000000931</v>
      </c>
    </row>
    <row r="549" spans="1:15" s="25" customFormat="1" ht="22.05" customHeight="1" x14ac:dyDescent="0.2">
      <c r="A549" s="26"/>
      <c r="B549" s="100" t="s">
        <v>1383</v>
      </c>
      <c r="C549" s="147"/>
      <c r="D549" s="26"/>
      <c r="E549" s="147"/>
      <c r="F549" s="93"/>
      <c r="G549" s="28"/>
      <c r="H549" s="28"/>
      <c r="I549" s="28"/>
      <c r="J549" s="28"/>
      <c r="M549" s="24"/>
      <c r="N549" s="27"/>
      <c r="O549" s="189">
        <f t="shared" si="8"/>
        <v>676.51000000000931</v>
      </c>
    </row>
    <row r="550" spans="1:15" s="25" customFormat="1" ht="22.05" customHeight="1" x14ac:dyDescent="0.2">
      <c r="A550" s="26"/>
      <c r="B550" s="100" t="s">
        <v>1383</v>
      </c>
      <c r="C550" s="147"/>
      <c r="D550" s="26"/>
      <c r="E550" s="147"/>
      <c r="F550" s="93"/>
      <c r="G550" s="28"/>
      <c r="H550" s="28"/>
      <c r="I550" s="28"/>
      <c r="J550" s="28"/>
      <c r="M550" s="24"/>
      <c r="N550" s="27"/>
      <c r="O550" s="189">
        <f t="shared" si="8"/>
        <v>676.51000000000931</v>
      </c>
    </row>
    <row r="551" spans="1:15" s="25" customFormat="1" ht="22.05" customHeight="1" x14ac:dyDescent="0.2">
      <c r="A551" s="26"/>
      <c r="B551" s="100" t="s">
        <v>1383</v>
      </c>
      <c r="C551" s="147"/>
      <c r="D551" s="26"/>
      <c r="E551" s="147"/>
      <c r="F551" s="93"/>
      <c r="G551" s="28"/>
      <c r="H551" s="28"/>
      <c r="I551" s="28"/>
      <c r="J551" s="28"/>
      <c r="M551" s="24"/>
      <c r="N551" s="27"/>
      <c r="O551" s="189">
        <f t="shared" si="8"/>
        <v>676.51000000000931</v>
      </c>
    </row>
    <row r="552" spans="1:15" s="25" customFormat="1" ht="22.05" customHeight="1" x14ac:dyDescent="0.2">
      <c r="A552" s="26"/>
      <c r="B552" s="100" t="s">
        <v>1383</v>
      </c>
      <c r="C552" s="147"/>
      <c r="D552" s="26"/>
      <c r="E552" s="147"/>
      <c r="F552" s="93"/>
      <c r="G552" s="28"/>
      <c r="H552" s="28"/>
      <c r="I552" s="28"/>
      <c r="J552" s="28"/>
      <c r="M552" s="24"/>
      <c r="N552" s="27"/>
      <c r="O552" s="189">
        <f t="shared" si="8"/>
        <v>676.51000000000931</v>
      </c>
    </row>
    <row r="553" spans="1:15" s="25" customFormat="1" ht="22.05" customHeight="1" x14ac:dyDescent="0.2">
      <c r="A553" s="26"/>
      <c r="B553" s="100" t="s">
        <v>1383</v>
      </c>
      <c r="C553" s="147"/>
      <c r="D553" s="26"/>
      <c r="E553" s="147"/>
      <c r="F553" s="93"/>
      <c r="G553" s="28"/>
      <c r="H553" s="28"/>
      <c r="I553" s="28"/>
      <c r="J553" s="28"/>
      <c r="M553" s="24"/>
      <c r="N553" s="27"/>
      <c r="O553" s="189">
        <f t="shared" si="8"/>
        <v>676.51000000000931</v>
      </c>
    </row>
    <row r="554" spans="1:15" s="25" customFormat="1" ht="22.05" customHeight="1" x14ac:dyDescent="0.2">
      <c r="A554" s="26"/>
      <c r="B554" s="100" t="s">
        <v>1383</v>
      </c>
      <c r="C554" s="147"/>
      <c r="D554" s="26"/>
      <c r="E554" s="147"/>
      <c r="F554" s="93"/>
      <c r="G554" s="28"/>
      <c r="H554" s="28"/>
      <c r="I554" s="28"/>
      <c r="J554" s="28"/>
      <c r="M554" s="24"/>
      <c r="N554" s="27"/>
      <c r="O554" s="189">
        <f t="shared" si="8"/>
        <v>676.51000000000931</v>
      </c>
    </row>
    <row r="555" spans="1:15" s="25" customFormat="1" ht="22.05" customHeight="1" x14ac:dyDescent="0.2">
      <c r="A555" s="26"/>
      <c r="B555" s="100" t="s">
        <v>1383</v>
      </c>
      <c r="C555" s="147"/>
      <c r="D555" s="26"/>
      <c r="E555" s="147"/>
      <c r="F555" s="93"/>
      <c r="G555" s="28"/>
      <c r="H555" s="28"/>
      <c r="I555" s="28"/>
      <c r="J555" s="28"/>
      <c r="M555" s="24"/>
      <c r="N555" s="27"/>
      <c r="O555" s="189">
        <f t="shared" si="8"/>
        <v>676.51000000000931</v>
      </c>
    </row>
    <row r="556" spans="1:15" s="25" customFormat="1" ht="22.05" customHeight="1" x14ac:dyDescent="0.2">
      <c r="A556" s="26"/>
      <c r="B556" s="100" t="s">
        <v>1383</v>
      </c>
      <c r="C556" s="147"/>
      <c r="D556" s="26"/>
      <c r="E556" s="147"/>
      <c r="F556" s="93"/>
      <c r="G556" s="28"/>
      <c r="H556" s="28"/>
      <c r="I556" s="28"/>
      <c r="J556" s="28"/>
      <c r="M556" s="24"/>
      <c r="N556" s="27"/>
      <c r="O556" s="189">
        <f t="shared" si="8"/>
        <v>676.51000000000931</v>
      </c>
    </row>
    <row r="557" spans="1:15" s="25" customFormat="1" ht="22.05" customHeight="1" x14ac:dyDescent="0.2">
      <c r="A557" s="26"/>
      <c r="B557" s="100" t="s">
        <v>1383</v>
      </c>
      <c r="C557" s="147"/>
      <c r="D557" s="26"/>
      <c r="E557" s="147"/>
      <c r="F557" s="93"/>
      <c r="G557" s="28"/>
      <c r="H557" s="28"/>
      <c r="I557" s="28"/>
      <c r="J557" s="28"/>
      <c r="M557" s="24"/>
      <c r="N557" s="27"/>
      <c r="O557" s="189">
        <f t="shared" si="8"/>
        <v>676.51000000000931</v>
      </c>
    </row>
    <row r="558" spans="1:15" s="25" customFormat="1" ht="22.05" customHeight="1" x14ac:dyDescent="0.2">
      <c r="A558" s="26"/>
      <c r="B558" s="100" t="s">
        <v>1383</v>
      </c>
      <c r="C558" s="147"/>
      <c r="D558" s="26"/>
      <c r="E558" s="147"/>
      <c r="F558" s="93"/>
      <c r="G558" s="28"/>
      <c r="H558" s="28"/>
      <c r="I558" s="28"/>
      <c r="J558" s="28"/>
      <c r="M558" s="24"/>
      <c r="N558" s="27"/>
      <c r="O558" s="189">
        <f t="shared" si="8"/>
        <v>676.51000000000931</v>
      </c>
    </row>
    <row r="559" spans="1:15" s="25" customFormat="1" ht="22.05" customHeight="1" x14ac:dyDescent="0.2">
      <c r="A559" s="26"/>
      <c r="B559" s="100" t="s">
        <v>1383</v>
      </c>
      <c r="C559" s="147"/>
      <c r="D559" s="26"/>
      <c r="E559" s="147"/>
      <c r="F559" s="93"/>
      <c r="G559" s="28"/>
      <c r="H559" s="28"/>
      <c r="I559" s="28"/>
      <c r="J559" s="28"/>
      <c r="M559" s="24"/>
      <c r="N559" s="27"/>
      <c r="O559" s="189">
        <f t="shared" si="8"/>
        <v>676.51000000000931</v>
      </c>
    </row>
    <row r="560" spans="1:15" s="25" customFormat="1" ht="22.05" customHeight="1" x14ac:dyDescent="0.2">
      <c r="A560" s="26"/>
      <c r="B560" s="100" t="s">
        <v>1383</v>
      </c>
      <c r="C560" s="147"/>
      <c r="D560" s="26"/>
      <c r="E560" s="147"/>
      <c r="F560" s="93"/>
      <c r="G560" s="28"/>
      <c r="H560" s="28"/>
      <c r="I560" s="28"/>
      <c r="J560" s="28"/>
      <c r="M560" s="24"/>
      <c r="N560" s="27"/>
      <c r="O560" s="189">
        <f t="shared" si="8"/>
        <v>676.51000000000931</v>
      </c>
    </row>
    <row r="561" spans="1:15" s="25" customFormat="1" ht="22.05" customHeight="1" x14ac:dyDescent="0.2">
      <c r="A561" s="26"/>
      <c r="B561" s="100" t="s">
        <v>1383</v>
      </c>
      <c r="C561" s="147"/>
      <c r="D561" s="26"/>
      <c r="E561" s="147"/>
      <c r="F561" s="93"/>
      <c r="G561" s="28"/>
      <c r="H561" s="28"/>
      <c r="I561" s="28"/>
      <c r="J561" s="28"/>
      <c r="M561" s="24"/>
      <c r="N561" s="27"/>
      <c r="O561" s="189">
        <f t="shared" si="8"/>
        <v>676.51000000000931</v>
      </c>
    </row>
    <row r="562" spans="1:15" s="25" customFormat="1" ht="22.05" customHeight="1" x14ac:dyDescent="0.2">
      <c r="A562" s="26"/>
      <c r="B562" s="100" t="s">
        <v>1383</v>
      </c>
      <c r="C562" s="147"/>
      <c r="D562" s="26"/>
      <c r="E562" s="147"/>
      <c r="F562" s="93"/>
      <c r="G562" s="28"/>
      <c r="H562" s="28"/>
      <c r="I562" s="28"/>
      <c r="J562" s="28"/>
      <c r="M562" s="24"/>
      <c r="N562" s="27"/>
      <c r="O562" s="189">
        <f t="shared" si="8"/>
        <v>676.51000000000931</v>
      </c>
    </row>
    <row r="563" spans="1:15" s="25" customFormat="1" ht="22.05" customHeight="1" x14ac:dyDescent="0.2">
      <c r="A563" s="26"/>
      <c r="B563" s="100" t="s">
        <v>1383</v>
      </c>
      <c r="C563" s="147"/>
      <c r="D563" s="26"/>
      <c r="E563" s="147"/>
      <c r="F563" s="93"/>
      <c r="G563" s="28"/>
      <c r="H563" s="28"/>
      <c r="I563" s="28"/>
      <c r="J563" s="28"/>
      <c r="M563" s="24"/>
      <c r="N563" s="27"/>
      <c r="O563" s="189">
        <f t="shared" si="8"/>
        <v>676.51000000000931</v>
      </c>
    </row>
    <row r="564" spans="1:15" s="25" customFormat="1" ht="22.05" customHeight="1" x14ac:dyDescent="0.2">
      <c r="A564" s="26"/>
      <c r="B564" s="100" t="s">
        <v>1383</v>
      </c>
      <c r="C564" s="147"/>
      <c r="D564" s="26"/>
      <c r="E564" s="147"/>
      <c r="F564" s="93"/>
      <c r="G564" s="28"/>
      <c r="H564" s="28"/>
      <c r="I564" s="28"/>
      <c r="J564" s="28"/>
      <c r="M564" s="24"/>
      <c r="N564" s="27"/>
      <c r="O564" s="189">
        <f t="shared" si="8"/>
        <v>676.51000000000931</v>
      </c>
    </row>
    <row r="565" spans="1:15" s="25" customFormat="1" ht="22.05" customHeight="1" x14ac:dyDescent="0.2">
      <c r="A565" s="26"/>
      <c r="B565" s="100" t="s">
        <v>1383</v>
      </c>
      <c r="C565" s="147"/>
      <c r="D565" s="26"/>
      <c r="E565" s="147"/>
      <c r="F565" s="93"/>
      <c r="G565" s="28"/>
      <c r="H565" s="28"/>
      <c r="I565" s="28"/>
      <c r="J565" s="28"/>
      <c r="M565" s="24"/>
      <c r="N565" s="27"/>
      <c r="O565" s="189">
        <f t="shared" si="8"/>
        <v>676.51000000000931</v>
      </c>
    </row>
    <row r="566" spans="1:15" s="25" customFormat="1" ht="22.05" customHeight="1" x14ac:dyDescent="0.2">
      <c r="A566" s="26"/>
      <c r="B566" s="100" t="s">
        <v>1383</v>
      </c>
      <c r="C566" s="147"/>
      <c r="D566" s="26"/>
      <c r="E566" s="147"/>
      <c r="F566" s="93"/>
      <c r="G566" s="28"/>
      <c r="H566" s="28"/>
      <c r="I566" s="28"/>
      <c r="J566" s="28"/>
      <c r="M566" s="24"/>
      <c r="N566" s="27"/>
      <c r="O566" s="189">
        <f t="shared" si="8"/>
        <v>676.51000000000931</v>
      </c>
    </row>
    <row r="567" spans="1:15" s="25" customFormat="1" ht="22.05" customHeight="1" x14ac:dyDescent="0.2">
      <c r="A567" s="26"/>
      <c r="B567" s="100" t="s">
        <v>1383</v>
      </c>
      <c r="C567" s="147"/>
      <c r="D567" s="26"/>
      <c r="E567" s="147"/>
      <c r="F567" s="93"/>
      <c r="G567" s="28"/>
      <c r="H567" s="28"/>
      <c r="I567" s="28"/>
      <c r="J567" s="28"/>
      <c r="M567" s="24"/>
      <c r="N567" s="27"/>
      <c r="O567" s="189">
        <f t="shared" si="8"/>
        <v>676.51000000000931</v>
      </c>
    </row>
    <row r="568" spans="1:15" s="25" customFormat="1" ht="22.05" customHeight="1" x14ac:dyDescent="0.2">
      <c r="A568" s="26"/>
      <c r="B568" s="100" t="s">
        <v>1383</v>
      </c>
      <c r="C568" s="147"/>
      <c r="D568" s="26"/>
      <c r="E568" s="147"/>
      <c r="F568" s="93"/>
      <c r="G568" s="28"/>
      <c r="H568" s="28"/>
      <c r="I568" s="28"/>
      <c r="J568" s="28"/>
      <c r="M568" s="24"/>
      <c r="N568" s="27"/>
      <c r="O568" s="189">
        <f t="shared" si="8"/>
        <v>676.51000000000931</v>
      </c>
    </row>
    <row r="569" spans="1:15" s="25" customFormat="1" ht="22.05" customHeight="1" x14ac:dyDescent="0.2">
      <c r="A569" s="26"/>
      <c r="B569" s="100" t="s">
        <v>1383</v>
      </c>
      <c r="C569" s="147"/>
      <c r="D569" s="26"/>
      <c r="E569" s="147"/>
      <c r="F569" s="93"/>
      <c r="G569" s="28"/>
      <c r="H569" s="28"/>
      <c r="I569" s="28"/>
      <c r="J569" s="28"/>
      <c r="M569" s="24"/>
      <c r="N569" s="27"/>
      <c r="O569" s="189">
        <f t="shared" si="8"/>
        <v>676.51000000000931</v>
      </c>
    </row>
    <row r="570" spans="1:15" s="25" customFormat="1" ht="22.05" customHeight="1" x14ac:dyDescent="0.2">
      <c r="A570" s="26"/>
      <c r="B570" s="100" t="s">
        <v>1383</v>
      </c>
      <c r="C570" s="147"/>
      <c r="D570" s="26"/>
      <c r="E570" s="147"/>
      <c r="F570" s="93"/>
      <c r="G570" s="28"/>
      <c r="H570" s="28"/>
      <c r="I570" s="28"/>
      <c r="J570" s="28"/>
      <c r="M570" s="24"/>
      <c r="N570" s="27"/>
      <c r="O570" s="189">
        <f t="shared" si="8"/>
        <v>676.51000000000931</v>
      </c>
    </row>
    <row r="571" spans="1:15" s="25" customFormat="1" ht="22.05" customHeight="1" x14ac:dyDescent="0.2">
      <c r="A571" s="26"/>
      <c r="B571" s="100" t="s">
        <v>1383</v>
      </c>
      <c r="C571" s="147"/>
      <c r="D571" s="26"/>
      <c r="E571" s="147"/>
      <c r="F571" s="93"/>
      <c r="G571" s="28"/>
      <c r="H571" s="28"/>
      <c r="I571" s="28"/>
      <c r="J571" s="28"/>
      <c r="M571" s="24"/>
      <c r="N571" s="27"/>
      <c r="O571" s="189">
        <f t="shared" si="8"/>
        <v>676.51000000000931</v>
      </c>
    </row>
    <row r="572" spans="1:15" s="25" customFormat="1" ht="22.05" customHeight="1" x14ac:dyDescent="0.2">
      <c r="A572" s="26"/>
      <c r="B572" s="100" t="s">
        <v>1383</v>
      </c>
      <c r="C572" s="147"/>
      <c r="D572" s="26"/>
      <c r="E572" s="147"/>
      <c r="F572" s="93"/>
      <c r="G572" s="28"/>
      <c r="H572" s="28"/>
      <c r="I572" s="28"/>
      <c r="J572" s="28"/>
      <c r="M572" s="24"/>
      <c r="N572" s="27"/>
      <c r="O572" s="189">
        <f t="shared" si="8"/>
        <v>676.51000000000931</v>
      </c>
    </row>
    <row r="573" spans="1:15" s="25" customFormat="1" ht="22.05" customHeight="1" x14ac:dyDescent="0.2">
      <c r="A573" s="26"/>
      <c r="B573" s="100" t="s">
        <v>1383</v>
      </c>
      <c r="C573" s="147"/>
      <c r="D573" s="26"/>
      <c r="E573" s="147"/>
      <c r="F573" s="93"/>
      <c r="G573" s="28"/>
      <c r="H573" s="28"/>
      <c r="I573" s="28"/>
      <c r="J573" s="28"/>
      <c r="M573" s="24"/>
      <c r="N573" s="27"/>
      <c r="O573" s="189">
        <f t="shared" si="8"/>
        <v>676.51000000000931</v>
      </c>
    </row>
    <row r="574" spans="1:15" s="25" customFormat="1" ht="22.05" customHeight="1" x14ac:dyDescent="0.2">
      <c r="A574" s="26"/>
      <c r="B574" s="100" t="s">
        <v>1383</v>
      </c>
      <c r="C574" s="147"/>
      <c r="D574" s="26"/>
      <c r="E574" s="147"/>
      <c r="F574" s="93"/>
      <c r="G574" s="28"/>
      <c r="H574" s="28"/>
      <c r="I574" s="28"/>
      <c r="J574" s="28"/>
      <c r="M574" s="24"/>
      <c r="N574" s="27"/>
      <c r="O574" s="189">
        <f t="shared" si="8"/>
        <v>676.51000000000931</v>
      </c>
    </row>
    <row r="575" spans="1:15" s="25" customFormat="1" ht="22.05" customHeight="1" x14ac:dyDescent="0.2">
      <c r="A575" s="26"/>
      <c r="B575" s="100" t="s">
        <v>1383</v>
      </c>
      <c r="C575" s="147"/>
      <c r="D575" s="26"/>
      <c r="E575" s="147"/>
      <c r="F575" s="93"/>
      <c r="G575" s="28"/>
      <c r="H575" s="28"/>
      <c r="I575" s="28"/>
      <c r="J575" s="28"/>
      <c r="M575" s="24"/>
      <c r="N575" s="27"/>
      <c r="O575" s="189">
        <f t="shared" si="8"/>
        <v>676.51000000000931</v>
      </c>
    </row>
    <row r="576" spans="1:15" s="25" customFormat="1" ht="22.05" customHeight="1" x14ac:dyDescent="0.2">
      <c r="A576" s="26"/>
      <c r="B576" s="100" t="s">
        <v>1383</v>
      </c>
      <c r="C576" s="147"/>
      <c r="D576" s="26"/>
      <c r="E576" s="147"/>
      <c r="F576" s="93"/>
      <c r="G576" s="28"/>
      <c r="H576" s="28"/>
      <c r="I576" s="28"/>
      <c r="J576" s="28"/>
      <c r="M576" s="24"/>
      <c r="N576" s="27"/>
      <c r="O576" s="189">
        <f t="shared" si="8"/>
        <v>676.51000000000931</v>
      </c>
    </row>
    <row r="577" spans="1:15" s="25" customFormat="1" ht="22.05" customHeight="1" x14ac:dyDescent="0.2">
      <c r="A577" s="26"/>
      <c r="B577" s="100" t="s">
        <v>1383</v>
      </c>
      <c r="C577" s="147"/>
      <c r="D577" s="26"/>
      <c r="E577" s="147"/>
      <c r="F577" s="93"/>
      <c r="G577" s="28"/>
      <c r="H577" s="28"/>
      <c r="I577" s="28"/>
      <c r="J577" s="28"/>
      <c r="M577" s="24"/>
      <c r="N577" s="27"/>
      <c r="O577" s="189">
        <f t="shared" si="8"/>
        <v>676.51000000000931</v>
      </c>
    </row>
    <row r="578" spans="1:15" s="25" customFormat="1" ht="22.05" customHeight="1" x14ac:dyDescent="0.2">
      <c r="A578" s="26"/>
      <c r="B578" s="100" t="s">
        <v>1383</v>
      </c>
      <c r="C578" s="147"/>
      <c r="D578" s="26"/>
      <c r="E578" s="147"/>
      <c r="F578" s="93"/>
      <c r="G578" s="28"/>
      <c r="H578" s="28"/>
      <c r="I578" s="28"/>
      <c r="J578" s="28"/>
      <c r="M578" s="24"/>
      <c r="N578" s="27"/>
      <c r="O578" s="189">
        <f t="shared" si="8"/>
        <v>676.51000000000931</v>
      </c>
    </row>
    <row r="579" spans="1:15" s="25" customFormat="1" ht="22.05" customHeight="1" x14ac:dyDescent="0.2">
      <c r="A579" s="26"/>
      <c r="B579" s="100" t="s">
        <v>1383</v>
      </c>
      <c r="C579" s="147"/>
      <c r="D579" s="26"/>
      <c r="E579" s="147"/>
      <c r="F579" s="93"/>
      <c r="G579" s="28"/>
      <c r="H579" s="28"/>
      <c r="I579" s="28"/>
      <c r="J579" s="28"/>
      <c r="M579" s="24"/>
      <c r="N579" s="27"/>
      <c r="O579" s="189">
        <f t="shared" si="8"/>
        <v>676.51000000000931</v>
      </c>
    </row>
    <row r="580" spans="1:15" s="25" customFormat="1" ht="22.05" customHeight="1" x14ac:dyDescent="0.2">
      <c r="A580" s="26"/>
      <c r="B580" s="100" t="s">
        <v>1383</v>
      </c>
      <c r="C580" s="147"/>
      <c r="D580" s="26"/>
      <c r="E580" s="147"/>
      <c r="F580" s="93"/>
      <c r="G580" s="28"/>
      <c r="H580" s="28"/>
      <c r="I580" s="28"/>
      <c r="J580" s="28"/>
      <c r="M580" s="24"/>
      <c r="N580" s="27"/>
      <c r="O580" s="189">
        <f t="shared" si="8"/>
        <v>676.51000000000931</v>
      </c>
    </row>
    <row r="581" spans="1:15" s="25" customFormat="1" ht="22.05" customHeight="1" x14ac:dyDescent="0.2">
      <c r="A581" s="26"/>
      <c r="B581" s="100" t="s">
        <v>1383</v>
      </c>
      <c r="C581" s="147"/>
      <c r="D581" s="26"/>
      <c r="E581" s="147"/>
      <c r="F581" s="93"/>
      <c r="G581" s="28"/>
      <c r="H581" s="28"/>
      <c r="I581" s="28"/>
      <c r="J581" s="28"/>
      <c r="M581" s="24"/>
      <c r="N581" s="27"/>
      <c r="O581" s="189">
        <f t="shared" ref="O581:O644" si="9">O580+M581-N581</f>
        <v>676.51000000000931</v>
      </c>
    </row>
    <row r="582" spans="1:15" s="25" customFormat="1" ht="22.05" customHeight="1" x14ac:dyDescent="0.2">
      <c r="A582" s="26"/>
      <c r="B582" s="100" t="s">
        <v>1383</v>
      </c>
      <c r="C582" s="147"/>
      <c r="D582" s="26"/>
      <c r="E582" s="147"/>
      <c r="F582" s="93"/>
      <c r="G582" s="28"/>
      <c r="H582" s="28"/>
      <c r="I582" s="28"/>
      <c r="J582" s="28"/>
      <c r="M582" s="24"/>
      <c r="N582" s="27"/>
      <c r="O582" s="189">
        <f t="shared" si="9"/>
        <v>676.51000000000931</v>
      </c>
    </row>
    <row r="583" spans="1:15" s="25" customFormat="1" ht="22.05" customHeight="1" x14ac:dyDescent="0.2">
      <c r="A583" s="26"/>
      <c r="B583" s="100" t="s">
        <v>1383</v>
      </c>
      <c r="C583" s="147"/>
      <c r="D583" s="26"/>
      <c r="E583" s="147"/>
      <c r="F583" s="93"/>
      <c r="G583" s="28"/>
      <c r="H583" s="28"/>
      <c r="I583" s="28"/>
      <c r="J583" s="28"/>
      <c r="M583" s="24"/>
      <c r="N583" s="27"/>
      <c r="O583" s="189">
        <f t="shared" si="9"/>
        <v>676.51000000000931</v>
      </c>
    </row>
    <row r="584" spans="1:15" s="25" customFormat="1" ht="22.05" customHeight="1" x14ac:dyDescent="0.2">
      <c r="A584" s="26"/>
      <c r="B584" s="100" t="s">
        <v>1383</v>
      </c>
      <c r="C584" s="147"/>
      <c r="D584" s="26"/>
      <c r="E584" s="147"/>
      <c r="F584" s="93"/>
      <c r="G584" s="28"/>
      <c r="H584" s="28"/>
      <c r="I584" s="28"/>
      <c r="J584" s="28"/>
      <c r="M584" s="24"/>
      <c r="N584" s="27"/>
      <c r="O584" s="189">
        <f t="shared" si="9"/>
        <v>676.51000000000931</v>
      </c>
    </row>
    <row r="585" spans="1:15" s="25" customFormat="1" ht="22.05" customHeight="1" x14ac:dyDescent="0.2">
      <c r="A585" s="26"/>
      <c r="B585" s="100" t="s">
        <v>1383</v>
      </c>
      <c r="C585" s="147"/>
      <c r="D585" s="26"/>
      <c r="E585" s="147"/>
      <c r="F585" s="93"/>
      <c r="G585" s="28"/>
      <c r="H585" s="28"/>
      <c r="I585" s="28"/>
      <c r="J585" s="28"/>
      <c r="M585" s="24"/>
      <c r="N585" s="27"/>
      <c r="O585" s="189">
        <f t="shared" si="9"/>
        <v>676.51000000000931</v>
      </c>
    </row>
    <row r="586" spans="1:15" s="25" customFormat="1" ht="22.05" customHeight="1" x14ac:dyDescent="0.2">
      <c r="A586" s="26"/>
      <c r="B586" s="100" t="s">
        <v>1383</v>
      </c>
      <c r="C586" s="147"/>
      <c r="D586" s="26"/>
      <c r="E586" s="147"/>
      <c r="F586" s="93"/>
      <c r="G586" s="28"/>
      <c r="H586" s="28"/>
      <c r="I586" s="28"/>
      <c r="J586" s="28"/>
      <c r="M586" s="24"/>
      <c r="N586" s="27"/>
      <c r="O586" s="189">
        <f t="shared" si="9"/>
        <v>676.51000000000931</v>
      </c>
    </row>
    <row r="587" spans="1:15" s="25" customFormat="1" ht="22.05" customHeight="1" x14ac:dyDescent="0.2">
      <c r="A587" s="26"/>
      <c r="B587" s="100" t="s">
        <v>1383</v>
      </c>
      <c r="C587" s="147"/>
      <c r="D587" s="26"/>
      <c r="E587" s="147"/>
      <c r="F587" s="93"/>
      <c r="G587" s="28"/>
      <c r="H587" s="28"/>
      <c r="I587" s="28"/>
      <c r="J587" s="28"/>
      <c r="M587" s="24"/>
      <c r="N587" s="27"/>
      <c r="O587" s="189">
        <f t="shared" si="9"/>
        <v>676.51000000000931</v>
      </c>
    </row>
    <row r="588" spans="1:15" s="25" customFormat="1" ht="22.05" customHeight="1" x14ac:dyDescent="0.2">
      <c r="A588" s="26"/>
      <c r="B588" s="100" t="s">
        <v>1383</v>
      </c>
      <c r="C588" s="147"/>
      <c r="D588" s="26"/>
      <c r="E588" s="147"/>
      <c r="F588" s="93"/>
      <c r="G588" s="28"/>
      <c r="H588" s="28"/>
      <c r="I588" s="28"/>
      <c r="J588" s="28"/>
      <c r="M588" s="24"/>
      <c r="N588" s="27"/>
      <c r="O588" s="189">
        <f t="shared" si="9"/>
        <v>676.51000000000931</v>
      </c>
    </row>
    <row r="589" spans="1:15" s="25" customFormat="1" ht="22.05" customHeight="1" x14ac:dyDescent="0.2">
      <c r="A589" s="26"/>
      <c r="B589" s="100" t="s">
        <v>1383</v>
      </c>
      <c r="C589" s="147"/>
      <c r="D589" s="26"/>
      <c r="E589" s="147"/>
      <c r="F589" s="93"/>
      <c r="G589" s="28"/>
      <c r="H589" s="28"/>
      <c r="I589" s="28"/>
      <c r="J589" s="28"/>
      <c r="M589" s="24"/>
      <c r="N589" s="27"/>
      <c r="O589" s="189">
        <f t="shared" si="9"/>
        <v>676.51000000000931</v>
      </c>
    </row>
    <row r="590" spans="1:15" s="25" customFormat="1" ht="22.05" customHeight="1" x14ac:dyDescent="0.2">
      <c r="A590" s="26"/>
      <c r="B590" s="100" t="s">
        <v>1383</v>
      </c>
      <c r="C590" s="147"/>
      <c r="D590" s="26"/>
      <c r="E590" s="147"/>
      <c r="F590" s="93"/>
      <c r="G590" s="28"/>
      <c r="H590" s="28"/>
      <c r="I590" s="28"/>
      <c r="J590" s="28"/>
      <c r="M590" s="24"/>
      <c r="N590" s="27"/>
      <c r="O590" s="189">
        <f t="shared" si="9"/>
        <v>676.51000000000931</v>
      </c>
    </row>
    <row r="591" spans="1:15" s="25" customFormat="1" ht="22.05" customHeight="1" x14ac:dyDescent="0.2">
      <c r="A591" s="26"/>
      <c r="B591" s="100" t="s">
        <v>1383</v>
      </c>
      <c r="C591" s="147"/>
      <c r="D591" s="26"/>
      <c r="E591" s="147"/>
      <c r="F591" s="93"/>
      <c r="G591" s="28"/>
      <c r="H591" s="28"/>
      <c r="I591" s="28"/>
      <c r="J591" s="28"/>
      <c r="M591" s="24"/>
      <c r="N591" s="27"/>
      <c r="O591" s="189">
        <f t="shared" si="9"/>
        <v>676.51000000000931</v>
      </c>
    </row>
    <row r="592" spans="1:15" s="25" customFormat="1" ht="22.05" customHeight="1" x14ac:dyDescent="0.2">
      <c r="A592" s="26"/>
      <c r="B592" s="100" t="s">
        <v>1383</v>
      </c>
      <c r="C592" s="147"/>
      <c r="D592" s="26"/>
      <c r="E592" s="147"/>
      <c r="F592" s="93"/>
      <c r="G592" s="28"/>
      <c r="H592" s="28"/>
      <c r="I592" s="28"/>
      <c r="J592" s="28"/>
      <c r="M592" s="24"/>
      <c r="N592" s="27"/>
      <c r="O592" s="189">
        <f t="shared" si="9"/>
        <v>676.51000000000931</v>
      </c>
    </row>
    <row r="593" spans="1:15" s="25" customFormat="1" ht="22.05" customHeight="1" x14ac:dyDescent="0.2">
      <c r="A593" s="26"/>
      <c r="B593" s="100" t="s">
        <v>1383</v>
      </c>
      <c r="C593" s="147"/>
      <c r="D593" s="26"/>
      <c r="E593" s="147"/>
      <c r="F593" s="93"/>
      <c r="G593" s="28"/>
      <c r="H593" s="28"/>
      <c r="I593" s="28"/>
      <c r="J593" s="28"/>
      <c r="M593" s="24"/>
      <c r="N593" s="27"/>
      <c r="O593" s="189">
        <f t="shared" si="9"/>
        <v>676.51000000000931</v>
      </c>
    </row>
    <row r="594" spans="1:15" s="25" customFormat="1" ht="22.05" customHeight="1" x14ac:dyDescent="0.2">
      <c r="A594" s="26"/>
      <c r="B594" s="100" t="s">
        <v>1383</v>
      </c>
      <c r="C594" s="147"/>
      <c r="D594" s="26"/>
      <c r="E594" s="147"/>
      <c r="F594" s="93"/>
      <c r="G594" s="28"/>
      <c r="H594" s="28"/>
      <c r="I594" s="28"/>
      <c r="J594" s="28"/>
      <c r="M594" s="24"/>
      <c r="N594" s="27"/>
      <c r="O594" s="189">
        <f t="shared" si="9"/>
        <v>676.51000000000931</v>
      </c>
    </row>
    <row r="595" spans="1:15" s="25" customFormat="1" ht="22.05" customHeight="1" x14ac:dyDescent="0.2">
      <c r="A595" s="26"/>
      <c r="B595" s="100" t="s">
        <v>1383</v>
      </c>
      <c r="C595" s="147"/>
      <c r="D595" s="26"/>
      <c r="E595" s="147"/>
      <c r="F595" s="93"/>
      <c r="G595" s="28"/>
      <c r="H595" s="28"/>
      <c r="I595" s="28"/>
      <c r="J595" s="28"/>
      <c r="M595" s="24"/>
      <c r="N595" s="27"/>
      <c r="O595" s="189">
        <f t="shared" si="9"/>
        <v>676.51000000000931</v>
      </c>
    </row>
    <row r="596" spans="1:15" s="25" customFormat="1" ht="22.05" customHeight="1" x14ac:dyDescent="0.2">
      <c r="A596" s="26"/>
      <c r="B596" s="100" t="s">
        <v>1383</v>
      </c>
      <c r="C596" s="147"/>
      <c r="D596" s="26"/>
      <c r="E596" s="147"/>
      <c r="F596" s="93"/>
      <c r="G596" s="28"/>
      <c r="H596" s="28"/>
      <c r="I596" s="28"/>
      <c r="J596" s="28"/>
      <c r="M596" s="24"/>
      <c r="N596" s="27"/>
      <c r="O596" s="189">
        <f t="shared" si="9"/>
        <v>676.51000000000931</v>
      </c>
    </row>
    <row r="597" spans="1:15" s="25" customFormat="1" ht="22.05" customHeight="1" x14ac:dyDescent="0.2">
      <c r="A597" s="26"/>
      <c r="B597" s="100" t="s">
        <v>1383</v>
      </c>
      <c r="C597" s="147"/>
      <c r="D597" s="26"/>
      <c r="E597" s="147"/>
      <c r="F597" s="93"/>
      <c r="G597" s="28"/>
      <c r="H597" s="28"/>
      <c r="I597" s="28"/>
      <c r="J597" s="28"/>
      <c r="M597" s="24"/>
      <c r="N597" s="27"/>
      <c r="O597" s="189">
        <f t="shared" si="9"/>
        <v>676.51000000000931</v>
      </c>
    </row>
    <row r="598" spans="1:15" s="25" customFormat="1" ht="22.05" customHeight="1" x14ac:dyDescent="0.2">
      <c r="A598" s="26"/>
      <c r="B598" s="100" t="s">
        <v>1383</v>
      </c>
      <c r="C598" s="147"/>
      <c r="D598" s="26"/>
      <c r="E598" s="147"/>
      <c r="F598" s="93"/>
      <c r="G598" s="28"/>
      <c r="H598" s="28"/>
      <c r="I598" s="28"/>
      <c r="J598" s="28"/>
      <c r="M598" s="24"/>
      <c r="N598" s="27"/>
      <c r="O598" s="189">
        <f t="shared" si="9"/>
        <v>676.51000000000931</v>
      </c>
    </row>
    <row r="599" spans="1:15" s="25" customFormat="1" ht="22.05" customHeight="1" x14ac:dyDescent="0.2">
      <c r="A599" s="26"/>
      <c r="B599" s="100" t="s">
        <v>1383</v>
      </c>
      <c r="C599" s="147"/>
      <c r="D599" s="26"/>
      <c r="E599" s="147"/>
      <c r="F599" s="93"/>
      <c r="G599" s="28"/>
      <c r="H599" s="28"/>
      <c r="I599" s="28"/>
      <c r="J599" s="28"/>
      <c r="M599" s="24"/>
      <c r="N599" s="27"/>
      <c r="O599" s="189">
        <f t="shared" si="9"/>
        <v>676.51000000000931</v>
      </c>
    </row>
    <row r="600" spans="1:15" s="25" customFormat="1" ht="22.05" customHeight="1" x14ac:dyDescent="0.2">
      <c r="A600" s="26"/>
      <c r="B600" s="100" t="s">
        <v>1383</v>
      </c>
      <c r="C600" s="147"/>
      <c r="D600" s="26"/>
      <c r="E600" s="147"/>
      <c r="F600" s="93"/>
      <c r="G600" s="28"/>
      <c r="H600" s="28"/>
      <c r="I600" s="28"/>
      <c r="J600" s="28"/>
      <c r="M600" s="24"/>
      <c r="N600" s="27"/>
      <c r="O600" s="189">
        <f t="shared" si="9"/>
        <v>676.51000000000931</v>
      </c>
    </row>
    <row r="601" spans="1:15" s="25" customFormat="1" ht="22.05" customHeight="1" x14ac:dyDescent="0.2">
      <c r="A601" s="26"/>
      <c r="B601" s="100" t="s">
        <v>1383</v>
      </c>
      <c r="C601" s="147"/>
      <c r="D601" s="26"/>
      <c r="E601" s="147"/>
      <c r="F601" s="93"/>
      <c r="G601" s="28"/>
      <c r="H601" s="28"/>
      <c r="I601" s="28"/>
      <c r="J601" s="28"/>
      <c r="M601" s="24"/>
      <c r="N601" s="27"/>
      <c r="O601" s="189">
        <f t="shared" si="9"/>
        <v>676.51000000000931</v>
      </c>
    </row>
    <row r="602" spans="1:15" s="25" customFormat="1" ht="22.05" customHeight="1" x14ac:dyDescent="0.2">
      <c r="A602" s="26"/>
      <c r="B602" s="100" t="s">
        <v>1383</v>
      </c>
      <c r="C602" s="147"/>
      <c r="D602" s="26"/>
      <c r="E602" s="147"/>
      <c r="F602" s="93"/>
      <c r="G602" s="28"/>
      <c r="H602" s="28"/>
      <c r="I602" s="28"/>
      <c r="J602" s="28"/>
      <c r="M602" s="24"/>
      <c r="N602" s="27"/>
      <c r="O602" s="189">
        <f t="shared" si="9"/>
        <v>676.51000000000931</v>
      </c>
    </row>
    <row r="603" spans="1:15" s="25" customFormat="1" ht="22.05" customHeight="1" x14ac:dyDescent="0.2">
      <c r="A603" s="26"/>
      <c r="B603" s="100" t="s">
        <v>1383</v>
      </c>
      <c r="C603" s="147"/>
      <c r="D603" s="26"/>
      <c r="E603" s="147"/>
      <c r="F603" s="93"/>
      <c r="G603" s="28"/>
      <c r="H603" s="28"/>
      <c r="I603" s="28"/>
      <c r="J603" s="28"/>
      <c r="M603" s="24"/>
      <c r="N603" s="27"/>
      <c r="O603" s="189">
        <f t="shared" si="9"/>
        <v>676.51000000000931</v>
      </c>
    </row>
    <row r="604" spans="1:15" s="25" customFormat="1" ht="22.05" customHeight="1" x14ac:dyDescent="0.2">
      <c r="A604" s="26"/>
      <c r="B604" s="100" t="s">
        <v>1383</v>
      </c>
      <c r="C604" s="147"/>
      <c r="D604" s="26"/>
      <c r="E604" s="147"/>
      <c r="F604" s="93"/>
      <c r="G604" s="28"/>
      <c r="H604" s="28"/>
      <c r="I604" s="28"/>
      <c r="J604" s="28"/>
      <c r="M604" s="24"/>
      <c r="N604" s="27"/>
      <c r="O604" s="189">
        <f t="shared" si="9"/>
        <v>676.51000000000931</v>
      </c>
    </row>
    <row r="605" spans="1:15" s="25" customFormat="1" ht="22.05" customHeight="1" x14ac:dyDescent="0.2">
      <c r="A605" s="26"/>
      <c r="B605" s="100" t="s">
        <v>1383</v>
      </c>
      <c r="C605" s="147"/>
      <c r="D605" s="26"/>
      <c r="E605" s="147"/>
      <c r="F605" s="93"/>
      <c r="G605" s="28"/>
      <c r="H605" s="28"/>
      <c r="I605" s="28"/>
      <c r="J605" s="28"/>
      <c r="M605" s="24"/>
      <c r="N605" s="27"/>
      <c r="O605" s="189">
        <f t="shared" si="9"/>
        <v>676.51000000000931</v>
      </c>
    </row>
    <row r="606" spans="1:15" s="25" customFormat="1" ht="22.05" customHeight="1" x14ac:dyDescent="0.2">
      <c r="A606" s="26"/>
      <c r="B606" s="100" t="s">
        <v>1383</v>
      </c>
      <c r="C606" s="147"/>
      <c r="D606" s="26"/>
      <c r="E606" s="147"/>
      <c r="F606" s="93"/>
      <c r="G606" s="28"/>
      <c r="H606" s="28"/>
      <c r="I606" s="28"/>
      <c r="J606" s="28"/>
      <c r="M606" s="24"/>
      <c r="N606" s="27"/>
      <c r="O606" s="189">
        <f t="shared" si="9"/>
        <v>676.51000000000931</v>
      </c>
    </row>
    <row r="607" spans="1:15" s="25" customFormat="1" ht="22.05" customHeight="1" x14ac:dyDescent="0.2">
      <c r="A607" s="26"/>
      <c r="B607" s="100" t="s">
        <v>1383</v>
      </c>
      <c r="C607" s="147"/>
      <c r="D607" s="26"/>
      <c r="E607" s="147"/>
      <c r="F607" s="93"/>
      <c r="G607" s="28"/>
      <c r="H607" s="28"/>
      <c r="I607" s="28"/>
      <c r="J607" s="28"/>
      <c r="M607" s="24"/>
      <c r="N607" s="27"/>
      <c r="O607" s="189">
        <f t="shared" si="9"/>
        <v>676.51000000000931</v>
      </c>
    </row>
    <row r="608" spans="1:15" s="25" customFormat="1" ht="22.05" customHeight="1" x14ac:dyDescent="0.2">
      <c r="A608" s="26"/>
      <c r="B608" s="100" t="s">
        <v>1383</v>
      </c>
      <c r="C608" s="147"/>
      <c r="D608" s="26"/>
      <c r="E608" s="147"/>
      <c r="F608" s="93"/>
      <c r="G608" s="28"/>
      <c r="H608" s="28"/>
      <c r="I608" s="28"/>
      <c r="J608" s="28"/>
      <c r="M608" s="24"/>
      <c r="N608" s="27"/>
      <c r="O608" s="189">
        <f t="shared" si="9"/>
        <v>676.51000000000931</v>
      </c>
    </row>
    <row r="609" spans="1:15" s="25" customFormat="1" ht="22.05" customHeight="1" x14ac:dyDescent="0.2">
      <c r="A609" s="26"/>
      <c r="B609" s="100" t="s">
        <v>1383</v>
      </c>
      <c r="C609" s="147"/>
      <c r="D609" s="26"/>
      <c r="E609" s="147"/>
      <c r="F609" s="93"/>
      <c r="G609" s="28"/>
      <c r="H609" s="28"/>
      <c r="I609" s="28"/>
      <c r="J609" s="28"/>
      <c r="M609" s="24"/>
      <c r="N609" s="27"/>
      <c r="O609" s="189">
        <f t="shared" si="9"/>
        <v>676.51000000000931</v>
      </c>
    </row>
    <row r="610" spans="1:15" s="25" customFormat="1" ht="22.05" customHeight="1" x14ac:dyDescent="0.2">
      <c r="A610" s="26"/>
      <c r="B610" s="100" t="s">
        <v>1383</v>
      </c>
      <c r="C610" s="147"/>
      <c r="D610" s="26"/>
      <c r="E610" s="147"/>
      <c r="F610" s="93"/>
      <c r="G610" s="28"/>
      <c r="H610" s="28"/>
      <c r="I610" s="28"/>
      <c r="J610" s="28"/>
      <c r="M610" s="24"/>
      <c r="N610" s="27"/>
      <c r="O610" s="189">
        <f t="shared" si="9"/>
        <v>676.51000000000931</v>
      </c>
    </row>
    <row r="611" spans="1:15" s="25" customFormat="1" ht="22.05" customHeight="1" x14ac:dyDescent="0.2">
      <c r="A611" s="26"/>
      <c r="B611" s="100" t="s">
        <v>1383</v>
      </c>
      <c r="C611" s="147"/>
      <c r="D611" s="26"/>
      <c r="E611" s="147"/>
      <c r="F611" s="93"/>
      <c r="G611" s="28"/>
      <c r="H611" s="28"/>
      <c r="I611" s="28"/>
      <c r="J611" s="28"/>
      <c r="M611" s="24"/>
      <c r="N611" s="27"/>
      <c r="O611" s="189">
        <f t="shared" si="9"/>
        <v>676.51000000000931</v>
      </c>
    </row>
    <row r="612" spans="1:15" s="25" customFormat="1" ht="22.05" customHeight="1" x14ac:dyDescent="0.2">
      <c r="A612" s="26"/>
      <c r="B612" s="100" t="s">
        <v>1383</v>
      </c>
      <c r="C612" s="147"/>
      <c r="D612" s="26"/>
      <c r="E612" s="147"/>
      <c r="F612" s="93"/>
      <c r="G612" s="28"/>
      <c r="H612" s="28"/>
      <c r="I612" s="28"/>
      <c r="J612" s="28"/>
      <c r="M612" s="24"/>
      <c r="N612" s="27"/>
      <c r="O612" s="189">
        <f t="shared" si="9"/>
        <v>676.51000000000931</v>
      </c>
    </row>
    <row r="613" spans="1:15" s="25" customFormat="1" ht="22.05" customHeight="1" x14ac:dyDescent="0.2">
      <c r="A613" s="26"/>
      <c r="B613" s="100" t="s">
        <v>1383</v>
      </c>
      <c r="C613" s="147"/>
      <c r="D613" s="26"/>
      <c r="E613" s="147"/>
      <c r="F613" s="93"/>
      <c r="G613" s="28"/>
      <c r="H613" s="28"/>
      <c r="I613" s="28"/>
      <c r="J613" s="28"/>
      <c r="M613" s="24"/>
      <c r="N613" s="27"/>
      <c r="O613" s="189">
        <f t="shared" si="9"/>
        <v>676.51000000000931</v>
      </c>
    </row>
    <row r="614" spans="1:15" s="25" customFormat="1" ht="22.05" customHeight="1" x14ac:dyDescent="0.2">
      <c r="A614" s="26"/>
      <c r="B614" s="100" t="s">
        <v>1383</v>
      </c>
      <c r="C614" s="147"/>
      <c r="D614" s="26"/>
      <c r="E614" s="147"/>
      <c r="F614" s="93"/>
      <c r="G614" s="28"/>
      <c r="H614" s="28"/>
      <c r="I614" s="28"/>
      <c r="J614" s="28"/>
      <c r="M614" s="24"/>
      <c r="N614" s="27"/>
      <c r="O614" s="189">
        <f t="shared" si="9"/>
        <v>676.51000000000931</v>
      </c>
    </row>
    <row r="615" spans="1:15" s="25" customFormat="1" ht="22.05" customHeight="1" x14ac:dyDescent="0.2">
      <c r="A615" s="26"/>
      <c r="B615" s="100" t="s">
        <v>1383</v>
      </c>
      <c r="C615" s="147"/>
      <c r="D615" s="26"/>
      <c r="E615" s="147"/>
      <c r="F615" s="93"/>
      <c r="G615" s="28"/>
      <c r="H615" s="28"/>
      <c r="I615" s="28"/>
      <c r="J615" s="28"/>
      <c r="M615" s="24"/>
      <c r="N615" s="27"/>
      <c r="O615" s="189">
        <f t="shared" si="9"/>
        <v>676.51000000000931</v>
      </c>
    </row>
    <row r="616" spans="1:15" s="25" customFormat="1" ht="22.05" customHeight="1" x14ac:dyDescent="0.2">
      <c r="A616" s="26"/>
      <c r="B616" s="100" t="s">
        <v>1383</v>
      </c>
      <c r="C616" s="147"/>
      <c r="D616" s="26"/>
      <c r="E616" s="147"/>
      <c r="F616" s="93"/>
      <c r="G616" s="28"/>
      <c r="H616" s="28"/>
      <c r="I616" s="28"/>
      <c r="J616" s="28"/>
      <c r="M616" s="24"/>
      <c r="N616" s="27"/>
      <c r="O616" s="189">
        <f t="shared" si="9"/>
        <v>676.51000000000931</v>
      </c>
    </row>
    <row r="617" spans="1:15" s="25" customFormat="1" ht="22.05" customHeight="1" x14ac:dyDescent="0.2">
      <c r="A617" s="26"/>
      <c r="B617" s="100" t="s">
        <v>1383</v>
      </c>
      <c r="C617" s="147"/>
      <c r="D617" s="26"/>
      <c r="E617" s="147"/>
      <c r="F617" s="93"/>
      <c r="G617" s="28"/>
      <c r="H617" s="28"/>
      <c r="I617" s="28"/>
      <c r="J617" s="28"/>
      <c r="M617" s="24"/>
      <c r="N617" s="27"/>
      <c r="O617" s="189">
        <f t="shared" si="9"/>
        <v>676.51000000000931</v>
      </c>
    </row>
    <row r="618" spans="1:15" s="25" customFormat="1" ht="22.05" customHeight="1" x14ac:dyDescent="0.2">
      <c r="A618" s="26"/>
      <c r="B618" s="100" t="s">
        <v>1383</v>
      </c>
      <c r="C618" s="147"/>
      <c r="D618" s="26"/>
      <c r="E618" s="147"/>
      <c r="F618" s="93"/>
      <c r="G618" s="28"/>
      <c r="H618" s="28"/>
      <c r="I618" s="28"/>
      <c r="J618" s="28"/>
      <c r="M618" s="24"/>
      <c r="N618" s="27"/>
      <c r="O618" s="189">
        <f t="shared" si="9"/>
        <v>676.51000000000931</v>
      </c>
    </row>
    <row r="619" spans="1:15" s="25" customFormat="1" ht="22.05" customHeight="1" x14ac:dyDescent="0.2">
      <c r="A619" s="26"/>
      <c r="B619" s="100" t="s">
        <v>1383</v>
      </c>
      <c r="C619" s="147"/>
      <c r="D619" s="26"/>
      <c r="E619" s="147"/>
      <c r="F619" s="93"/>
      <c r="G619" s="28"/>
      <c r="H619" s="28"/>
      <c r="I619" s="28"/>
      <c r="J619" s="28"/>
      <c r="M619" s="24"/>
      <c r="N619" s="27"/>
      <c r="O619" s="189">
        <f t="shared" si="9"/>
        <v>676.51000000000931</v>
      </c>
    </row>
    <row r="620" spans="1:15" s="25" customFormat="1" ht="22.05" customHeight="1" x14ac:dyDescent="0.2">
      <c r="A620" s="26"/>
      <c r="B620" s="100" t="s">
        <v>1383</v>
      </c>
      <c r="C620" s="147"/>
      <c r="D620" s="26"/>
      <c r="E620" s="147"/>
      <c r="F620" s="93"/>
      <c r="G620" s="28"/>
      <c r="H620" s="28"/>
      <c r="I620" s="28"/>
      <c r="J620" s="28"/>
      <c r="M620" s="24"/>
      <c r="N620" s="27"/>
      <c r="O620" s="189">
        <f t="shared" si="9"/>
        <v>676.51000000000931</v>
      </c>
    </row>
    <row r="621" spans="1:15" s="25" customFormat="1" ht="22.05" customHeight="1" x14ac:dyDescent="0.2">
      <c r="A621" s="26"/>
      <c r="B621" s="100" t="s">
        <v>1383</v>
      </c>
      <c r="C621" s="147"/>
      <c r="D621" s="26"/>
      <c r="E621" s="147"/>
      <c r="F621" s="93"/>
      <c r="G621" s="28"/>
      <c r="H621" s="28"/>
      <c r="I621" s="28"/>
      <c r="J621" s="28"/>
      <c r="M621" s="24"/>
      <c r="N621" s="27"/>
      <c r="O621" s="189">
        <f t="shared" si="9"/>
        <v>676.51000000000931</v>
      </c>
    </row>
    <row r="622" spans="1:15" s="25" customFormat="1" ht="22.05" customHeight="1" x14ac:dyDescent="0.2">
      <c r="A622" s="26"/>
      <c r="B622" s="100" t="s">
        <v>1383</v>
      </c>
      <c r="C622" s="147"/>
      <c r="D622" s="26"/>
      <c r="E622" s="147"/>
      <c r="F622" s="93"/>
      <c r="G622" s="28"/>
      <c r="H622" s="28"/>
      <c r="I622" s="28"/>
      <c r="J622" s="28"/>
      <c r="M622" s="24"/>
      <c r="N622" s="27"/>
      <c r="O622" s="189">
        <f t="shared" si="9"/>
        <v>676.51000000000931</v>
      </c>
    </row>
    <row r="623" spans="1:15" s="25" customFormat="1" ht="22.05" customHeight="1" x14ac:dyDescent="0.2">
      <c r="A623" s="26"/>
      <c r="B623" s="100" t="s">
        <v>1383</v>
      </c>
      <c r="C623" s="147"/>
      <c r="D623" s="26"/>
      <c r="E623" s="147"/>
      <c r="F623" s="93"/>
      <c r="G623" s="28"/>
      <c r="H623" s="28"/>
      <c r="I623" s="28"/>
      <c r="J623" s="28"/>
      <c r="M623" s="24"/>
      <c r="N623" s="27"/>
      <c r="O623" s="189">
        <f t="shared" si="9"/>
        <v>676.51000000000931</v>
      </c>
    </row>
    <row r="624" spans="1:15" s="25" customFormat="1" ht="22.05" customHeight="1" x14ac:dyDescent="0.2">
      <c r="A624" s="26"/>
      <c r="B624" s="100" t="s">
        <v>1383</v>
      </c>
      <c r="C624" s="147"/>
      <c r="D624" s="26"/>
      <c r="E624" s="147"/>
      <c r="F624" s="93"/>
      <c r="G624" s="28"/>
      <c r="H624" s="28"/>
      <c r="I624" s="28"/>
      <c r="J624" s="28"/>
      <c r="M624" s="24"/>
      <c r="N624" s="27"/>
      <c r="O624" s="189">
        <f t="shared" si="9"/>
        <v>676.51000000000931</v>
      </c>
    </row>
    <row r="625" spans="1:15" s="25" customFormat="1" ht="22.05" customHeight="1" x14ac:dyDescent="0.2">
      <c r="A625" s="26"/>
      <c r="B625" s="100" t="s">
        <v>1383</v>
      </c>
      <c r="C625" s="147"/>
      <c r="D625" s="26"/>
      <c r="E625" s="147"/>
      <c r="F625" s="93"/>
      <c r="G625" s="28"/>
      <c r="H625" s="28"/>
      <c r="I625" s="28"/>
      <c r="J625" s="28"/>
      <c r="M625" s="24"/>
      <c r="N625" s="27"/>
      <c r="O625" s="189">
        <f t="shared" si="9"/>
        <v>676.51000000000931</v>
      </c>
    </row>
    <row r="626" spans="1:15" s="25" customFormat="1" ht="22.05" customHeight="1" x14ac:dyDescent="0.2">
      <c r="A626" s="26"/>
      <c r="B626" s="100" t="s">
        <v>1383</v>
      </c>
      <c r="C626" s="147"/>
      <c r="D626" s="26"/>
      <c r="E626" s="147"/>
      <c r="F626" s="93"/>
      <c r="G626" s="28"/>
      <c r="H626" s="28"/>
      <c r="I626" s="28"/>
      <c r="J626" s="28"/>
      <c r="M626" s="24"/>
      <c r="N626" s="27"/>
      <c r="O626" s="189">
        <f t="shared" si="9"/>
        <v>676.51000000000931</v>
      </c>
    </row>
    <row r="627" spans="1:15" s="25" customFormat="1" ht="22.05" customHeight="1" x14ac:dyDescent="0.2">
      <c r="A627" s="26"/>
      <c r="B627" s="100" t="s">
        <v>1383</v>
      </c>
      <c r="C627" s="147"/>
      <c r="D627" s="26"/>
      <c r="E627" s="147"/>
      <c r="F627" s="93"/>
      <c r="G627" s="28"/>
      <c r="H627" s="28"/>
      <c r="I627" s="28"/>
      <c r="J627" s="28"/>
      <c r="M627" s="24"/>
      <c r="N627" s="27"/>
      <c r="O627" s="189">
        <f t="shared" si="9"/>
        <v>676.51000000000931</v>
      </c>
    </row>
    <row r="628" spans="1:15" s="25" customFormat="1" ht="22.05" customHeight="1" x14ac:dyDescent="0.2">
      <c r="A628" s="26"/>
      <c r="B628" s="100" t="s">
        <v>1383</v>
      </c>
      <c r="C628" s="147"/>
      <c r="D628" s="26"/>
      <c r="E628" s="147"/>
      <c r="F628" s="93"/>
      <c r="G628" s="28"/>
      <c r="H628" s="28"/>
      <c r="I628" s="28"/>
      <c r="J628" s="28"/>
      <c r="M628" s="24"/>
      <c r="N628" s="27"/>
      <c r="O628" s="189">
        <f t="shared" si="9"/>
        <v>676.51000000000931</v>
      </c>
    </row>
    <row r="629" spans="1:15" s="25" customFormat="1" ht="22.05" customHeight="1" x14ac:dyDescent="0.2">
      <c r="A629" s="26"/>
      <c r="B629" s="100" t="s">
        <v>1383</v>
      </c>
      <c r="C629" s="147"/>
      <c r="D629" s="26"/>
      <c r="E629" s="147"/>
      <c r="F629" s="93"/>
      <c r="G629" s="28"/>
      <c r="H629" s="28"/>
      <c r="I629" s="28"/>
      <c r="J629" s="28"/>
      <c r="M629" s="24"/>
      <c r="N629" s="27"/>
      <c r="O629" s="189">
        <f t="shared" si="9"/>
        <v>676.51000000000931</v>
      </c>
    </row>
    <row r="630" spans="1:15" s="25" customFormat="1" ht="22.05" customHeight="1" x14ac:dyDescent="0.2">
      <c r="A630" s="26"/>
      <c r="B630" s="100" t="s">
        <v>1383</v>
      </c>
      <c r="C630" s="147"/>
      <c r="D630" s="26"/>
      <c r="E630" s="147"/>
      <c r="F630" s="93"/>
      <c r="G630" s="28"/>
      <c r="H630" s="28"/>
      <c r="I630" s="28"/>
      <c r="J630" s="28"/>
      <c r="M630" s="24"/>
      <c r="N630" s="27"/>
      <c r="O630" s="189">
        <f t="shared" si="9"/>
        <v>676.51000000000931</v>
      </c>
    </row>
    <row r="631" spans="1:15" s="25" customFormat="1" ht="22.05" customHeight="1" x14ac:dyDescent="0.2">
      <c r="A631" s="26"/>
      <c r="B631" s="100" t="s">
        <v>1383</v>
      </c>
      <c r="C631" s="147"/>
      <c r="D631" s="26"/>
      <c r="E631" s="147"/>
      <c r="F631" s="93"/>
      <c r="G631" s="28"/>
      <c r="H631" s="28"/>
      <c r="I631" s="28"/>
      <c r="J631" s="28"/>
      <c r="M631" s="24"/>
      <c r="N631" s="27"/>
      <c r="O631" s="189">
        <f t="shared" si="9"/>
        <v>676.51000000000931</v>
      </c>
    </row>
    <row r="632" spans="1:15" s="25" customFormat="1" ht="22.05" customHeight="1" x14ac:dyDescent="0.2">
      <c r="A632" s="26"/>
      <c r="B632" s="100" t="s">
        <v>1383</v>
      </c>
      <c r="C632" s="147"/>
      <c r="D632" s="26"/>
      <c r="E632" s="147"/>
      <c r="F632" s="93"/>
      <c r="G632" s="28"/>
      <c r="H632" s="28"/>
      <c r="I632" s="28"/>
      <c r="J632" s="28"/>
      <c r="M632" s="24"/>
      <c r="N632" s="27"/>
      <c r="O632" s="189">
        <f t="shared" si="9"/>
        <v>676.51000000000931</v>
      </c>
    </row>
    <row r="633" spans="1:15" s="25" customFormat="1" ht="22.05" customHeight="1" x14ac:dyDescent="0.2">
      <c r="A633" s="26"/>
      <c r="B633" s="100" t="s">
        <v>1383</v>
      </c>
      <c r="C633" s="147"/>
      <c r="D633" s="26"/>
      <c r="E633" s="147"/>
      <c r="F633" s="93"/>
      <c r="G633" s="28"/>
      <c r="H633" s="28"/>
      <c r="I633" s="28"/>
      <c r="J633" s="28"/>
      <c r="M633" s="24"/>
      <c r="N633" s="27"/>
      <c r="O633" s="189">
        <f t="shared" si="9"/>
        <v>676.51000000000931</v>
      </c>
    </row>
    <row r="634" spans="1:15" s="25" customFormat="1" ht="22.05" customHeight="1" x14ac:dyDescent="0.2">
      <c r="A634" s="26"/>
      <c r="B634" s="100" t="s">
        <v>1383</v>
      </c>
      <c r="C634" s="147"/>
      <c r="D634" s="26"/>
      <c r="E634" s="147"/>
      <c r="F634" s="93"/>
      <c r="G634" s="28"/>
      <c r="H634" s="28"/>
      <c r="I634" s="28"/>
      <c r="J634" s="28"/>
      <c r="M634" s="24"/>
      <c r="N634" s="27"/>
      <c r="O634" s="189">
        <f t="shared" si="9"/>
        <v>676.51000000000931</v>
      </c>
    </row>
    <row r="635" spans="1:15" s="25" customFormat="1" ht="22.05" customHeight="1" x14ac:dyDescent="0.2">
      <c r="A635" s="26"/>
      <c r="B635" s="100" t="s">
        <v>1383</v>
      </c>
      <c r="C635" s="147"/>
      <c r="D635" s="26"/>
      <c r="E635" s="147"/>
      <c r="F635" s="93"/>
      <c r="G635" s="28"/>
      <c r="H635" s="28"/>
      <c r="I635" s="28"/>
      <c r="J635" s="28"/>
      <c r="M635" s="24"/>
      <c r="N635" s="27"/>
      <c r="O635" s="189">
        <f t="shared" si="9"/>
        <v>676.51000000000931</v>
      </c>
    </row>
    <row r="636" spans="1:15" s="25" customFormat="1" ht="22.05" customHeight="1" x14ac:dyDescent="0.2">
      <c r="A636" s="26"/>
      <c r="B636" s="100" t="s">
        <v>1383</v>
      </c>
      <c r="C636" s="147"/>
      <c r="D636" s="26"/>
      <c r="E636" s="147"/>
      <c r="F636" s="93"/>
      <c r="G636" s="28"/>
      <c r="H636" s="28"/>
      <c r="I636" s="28"/>
      <c r="J636" s="28"/>
      <c r="M636" s="24"/>
      <c r="N636" s="27"/>
      <c r="O636" s="189">
        <f t="shared" si="9"/>
        <v>676.51000000000931</v>
      </c>
    </row>
    <row r="637" spans="1:15" s="25" customFormat="1" ht="22.05" customHeight="1" x14ac:dyDescent="0.2">
      <c r="A637" s="26"/>
      <c r="B637" s="100" t="s">
        <v>1383</v>
      </c>
      <c r="C637" s="147"/>
      <c r="D637" s="26"/>
      <c r="E637" s="147"/>
      <c r="F637" s="93"/>
      <c r="G637" s="28"/>
      <c r="H637" s="28"/>
      <c r="I637" s="28"/>
      <c r="J637" s="28"/>
      <c r="M637" s="24"/>
      <c r="N637" s="27"/>
      <c r="O637" s="189">
        <f t="shared" si="9"/>
        <v>676.51000000000931</v>
      </c>
    </row>
    <row r="638" spans="1:15" s="25" customFormat="1" ht="22.05" customHeight="1" x14ac:dyDescent="0.2">
      <c r="A638" s="26"/>
      <c r="B638" s="100" t="s">
        <v>1383</v>
      </c>
      <c r="C638" s="147"/>
      <c r="D638" s="26"/>
      <c r="E638" s="147"/>
      <c r="F638" s="93"/>
      <c r="G638" s="28"/>
      <c r="H638" s="28"/>
      <c r="I638" s="28"/>
      <c r="J638" s="28"/>
      <c r="M638" s="24"/>
      <c r="N638" s="27"/>
      <c r="O638" s="189">
        <f t="shared" si="9"/>
        <v>676.51000000000931</v>
      </c>
    </row>
    <row r="639" spans="1:15" s="25" customFormat="1" ht="22.05" customHeight="1" x14ac:dyDescent="0.2">
      <c r="A639" s="26"/>
      <c r="B639" s="100" t="s">
        <v>1383</v>
      </c>
      <c r="C639" s="147"/>
      <c r="D639" s="26"/>
      <c r="E639" s="147"/>
      <c r="F639" s="93"/>
      <c r="G639" s="28"/>
      <c r="H639" s="28"/>
      <c r="I639" s="28"/>
      <c r="J639" s="28"/>
      <c r="M639" s="24"/>
      <c r="N639" s="27"/>
      <c r="O639" s="189">
        <f t="shared" si="9"/>
        <v>676.51000000000931</v>
      </c>
    </row>
    <row r="640" spans="1:15" s="25" customFormat="1" ht="22.05" customHeight="1" x14ac:dyDescent="0.2">
      <c r="A640" s="26"/>
      <c r="B640" s="100" t="s">
        <v>1383</v>
      </c>
      <c r="C640" s="147"/>
      <c r="D640" s="26"/>
      <c r="E640" s="147"/>
      <c r="F640" s="93"/>
      <c r="G640" s="28"/>
      <c r="H640" s="28"/>
      <c r="I640" s="28"/>
      <c r="J640" s="28"/>
      <c r="M640" s="24"/>
      <c r="N640" s="27"/>
      <c r="O640" s="189">
        <f t="shared" si="9"/>
        <v>676.51000000000931</v>
      </c>
    </row>
    <row r="641" spans="1:15" s="25" customFormat="1" ht="22.05" customHeight="1" x14ac:dyDescent="0.2">
      <c r="A641" s="26"/>
      <c r="B641" s="100" t="s">
        <v>1383</v>
      </c>
      <c r="C641" s="147"/>
      <c r="D641" s="26"/>
      <c r="E641" s="147"/>
      <c r="F641" s="93"/>
      <c r="G641" s="28"/>
      <c r="H641" s="28"/>
      <c r="I641" s="28"/>
      <c r="J641" s="28"/>
      <c r="M641" s="24"/>
      <c r="N641" s="27"/>
      <c r="O641" s="189">
        <f t="shared" si="9"/>
        <v>676.51000000000931</v>
      </c>
    </row>
    <row r="642" spans="1:15" s="25" customFormat="1" ht="22.05" customHeight="1" x14ac:dyDescent="0.2">
      <c r="A642" s="26"/>
      <c r="B642" s="100" t="s">
        <v>1383</v>
      </c>
      <c r="C642" s="147"/>
      <c r="D642" s="26"/>
      <c r="E642" s="147"/>
      <c r="F642" s="93"/>
      <c r="G642" s="28"/>
      <c r="H642" s="28"/>
      <c r="I642" s="28"/>
      <c r="J642" s="28"/>
      <c r="M642" s="24"/>
      <c r="N642" s="27"/>
      <c r="O642" s="189">
        <f t="shared" si="9"/>
        <v>676.51000000000931</v>
      </c>
    </row>
    <row r="643" spans="1:15" s="25" customFormat="1" ht="22.05" customHeight="1" x14ac:dyDescent="0.2">
      <c r="A643" s="26"/>
      <c r="B643" s="100" t="s">
        <v>1383</v>
      </c>
      <c r="C643" s="147"/>
      <c r="D643" s="26"/>
      <c r="E643" s="147"/>
      <c r="F643" s="93"/>
      <c r="G643" s="28"/>
      <c r="H643" s="28"/>
      <c r="I643" s="28"/>
      <c r="J643" s="28"/>
      <c r="M643" s="24"/>
      <c r="N643" s="27"/>
      <c r="O643" s="189">
        <f t="shared" si="9"/>
        <v>676.51000000000931</v>
      </c>
    </row>
    <row r="644" spans="1:15" s="25" customFormat="1" ht="22.05" customHeight="1" x14ac:dyDescent="0.2">
      <c r="A644" s="26"/>
      <c r="B644" s="100" t="s">
        <v>1383</v>
      </c>
      <c r="C644" s="147"/>
      <c r="D644" s="26"/>
      <c r="E644" s="147"/>
      <c r="F644" s="93"/>
      <c r="G644" s="28"/>
      <c r="H644" s="28"/>
      <c r="I644" s="28"/>
      <c r="J644" s="28"/>
      <c r="M644" s="24"/>
      <c r="N644" s="27"/>
      <c r="O644" s="189">
        <f t="shared" si="9"/>
        <v>676.51000000000931</v>
      </c>
    </row>
    <row r="645" spans="1:15" s="25" customFormat="1" ht="22.05" customHeight="1" x14ac:dyDescent="0.2">
      <c r="A645" s="26"/>
      <c r="B645" s="100" t="s">
        <v>1383</v>
      </c>
      <c r="C645" s="147"/>
      <c r="D645" s="26"/>
      <c r="E645" s="147"/>
      <c r="F645" s="93"/>
      <c r="G645" s="28"/>
      <c r="H645" s="28"/>
      <c r="I645" s="28"/>
      <c r="J645" s="28"/>
      <c r="M645" s="24"/>
      <c r="N645" s="27"/>
      <c r="O645" s="189">
        <f t="shared" ref="O645:O708" si="10">O644+M645-N645</f>
        <v>676.51000000000931</v>
      </c>
    </row>
    <row r="646" spans="1:15" s="25" customFormat="1" ht="22.05" customHeight="1" x14ac:dyDescent="0.2">
      <c r="A646" s="26"/>
      <c r="B646" s="100" t="s">
        <v>1383</v>
      </c>
      <c r="C646" s="147"/>
      <c r="D646" s="26"/>
      <c r="E646" s="147"/>
      <c r="F646" s="93"/>
      <c r="G646" s="28"/>
      <c r="H646" s="28"/>
      <c r="I646" s="28"/>
      <c r="J646" s="28"/>
      <c r="M646" s="24"/>
      <c r="N646" s="27"/>
      <c r="O646" s="189">
        <f t="shared" si="10"/>
        <v>676.51000000000931</v>
      </c>
    </row>
    <row r="647" spans="1:15" s="25" customFormat="1" ht="22.05" customHeight="1" x14ac:dyDescent="0.2">
      <c r="A647" s="26"/>
      <c r="B647" s="100" t="s">
        <v>1383</v>
      </c>
      <c r="C647" s="147"/>
      <c r="D647" s="26"/>
      <c r="E647" s="147"/>
      <c r="F647" s="93"/>
      <c r="G647" s="28"/>
      <c r="H647" s="28"/>
      <c r="I647" s="28"/>
      <c r="J647" s="28"/>
      <c r="M647" s="24"/>
      <c r="N647" s="27"/>
      <c r="O647" s="189">
        <f t="shared" si="10"/>
        <v>676.51000000000931</v>
      </c>
    </row>
    <row r="648" spans="1:15" s="25" customFormat="1" ht="22.05" customHeight="1" x14ac:dyDescent="0.2">
      <c r="A648" s="26"/>
      <c r="B648" s="100" t="s">
        <v>1383</v>
      </c>
      <c r="C648" s="147"/>
      <c r="D648" s="26"/>
      <c r="E648" s="147"/>
      <c r="F648" s="93"/>
      <c r="G648" s="28"/>
      <c r="H648" s="28"/>
      <c r="I648" s="28"/>
      <c r="J648" s="28"/>
      <c r="M648" s="24"/>
      <c r="N648" s="27"/>
      <c r="O648" s="189">
        <f t="shared" si="10"/>
        <v>676.51000000000931</v>
      </c>
    </row>
    <row r="649" spans="1:15" s="25" customFormat="1" ht="22.05" customHeight="1" x14ac:dyDescent="0.2">
      <c r="A649" s="26"/>
      <c r="B649" s="100" t="s">
        <v>1383</v>
      </c>
      <c r="C649" s="147"/>
      <c r="D649" s="26"/>
      <c r="E649" s="147"/>
      <c r="F649" s="93"/>
      <c r="G649" s="28"/>
      <c r="H649" s="28"/>
      <c r="I649" s="28"/>
      <c r="J649" s="28"/>
      <c r="M649" s="24"/>
      <c r="N649" s="27"/>
      <c r="O649" s="189">
        <f t="shared" si="10"/>
        <v>676.51000000000931</v>
      </c>
    </row>
    <row r="650" spans="1:15" s="25" customFormat="1" ht="22.05" customHeight="1" x14ac:dyDescent="0.2">
      <c r="A650" s="26"/>
      <c r="B650" s="100" t="s">
        <v>1383</v>
      </c>
      <c r="C650" s="147"/>
      <c r="D650" s="26"/>
      <c r="E650" s="147"/>
      <c r="F650" s="93"/>
      <c r="G650" s="28"/>
      <c r="H650" s="28"/>
      <c r="I650" s="28"/>
      <c r="J650" s="28"/>
      <c r="M650" s="24"/>
      <c r="N650" s="27"/>
      <c r="O650" s="189">
        <f t="shared" si="10"/>
        <v>676.51000000000931</v>
      </c>
    </row>
    <row r="651" spans="1:15" s="25" customFormat="1" ht="22.05" customHeight="1" x14ac:dyDescent="0.2">
      <c r="A651" s="26"/>
      <c r="B651" s="100" t="s">
        <v>1383</v>
      </c>
      <c r="C651" s="147"/>
      <c r="D651" s="26"/>
      <c r="E651" s="147"/>
      <c r="F651" s="93"/>
      <c r="G651" s="28"/>
      <c r="H651" s="28"/>
      <c r="I651" s="28"/>
      <c r="J651" s="28"/>
      <c r="M651" s="24"/>
      <c r="N651" s="27"/>
      <c r="O651" s="189">
        <f t="shared" si="10"/>
        <v>676.51000000000931</v>
      </c>
    </row>
    <row r="652" spans="1:15" s="25" customFormat="1" ht="22.05" customHeight="1" x14ac:dyDescent="0.2">
      <c r="A652" s="26"/>
      <c r="B652" s="100" t="s">
        <v>1383</v>
      </c>
      <c r="C652" s="147"/>
      <c r="D652" s="26"/>
      <c r="E652" s="147"/>
      <c r="F652" s="93"/>
      <c r="G652" s="28"/>
      <c r="H652" s="28"/>
      <c r="I652" s="28"/>
      <c r="J652" s="28"/>
      <c r="M652" s="24"/>
      <c r="N652" s="27"/>
      <c r="O652" s="189">
        <f t="shared" si="10"/>
        <v>676.51000000000931</v>
      </c>
    </row>
    <row r="653" spans="1:15" s="25" customFormat="1" ht="22.05" customHeight="1" x14ac:dyDescent="0.2">
      <c r="A653" s="26"/>
      <c r="B653" s="100" t="s">
        <v>1383</v>
      </c>
      <c r="C653" s="147"/>
      <c r="D653" s="26"/>
      <c r="E653" s="147"/>
      <c r="F653" s="93"/>
      <c r="G653" s="28"/>
      <c r="H653" s="28"/>
      <c r="I653" s="28"/>
      <c r="J653" s="28"/>
      <c r="M653" s="24"/>
      <c r="N653" s="27"/>
      <c r="O653" s="189">
        <f t="shared" si="10"/>
        <v>676.51000000000931</v>
      </c>
    </row>
    <row r="654" spans="1:15" s="25" customFormat="1" ht="22.05" customHeight="1" x14ac:dyDescent="0.2">
      <c r="A654" s="26"/>
      <c r="B654" s="100" t="s">
        <v>1383</v>
      </c>
      <c r="C654" s="147"/>
      <c r="D654" s="26"/>
      <c r="E654" s="147"/>
      <c r="F654" s="93"/>
      <c r="G654" s="28"/>
      <c r="H654" s="28"/>
      <c r="I654" s="28"/>
      <c r="J654" s="28"/>
      <c r="M654" s="24"/>
      <c r="N654" s="27"/>
      <c r="O654" s="189">
        <f t="shared" si="10"/>
        <v>676.51000000000931</v>
      </c>
    </row>
    <row r="655" spans="1:15" s="25" customFormat="1" ht="22.05" customHeight="1" x14ac:dyDescent="0.2">
      <c r="A655" s="26"/>
      <c r="B655" s="100" t="s">
        <v>1383</v>
      </c>
      <c r="C655" s="147"/>
      <c r="D655" s="26"/>
      <c r="E655" s="147"/>
      <c r="F655" s="93"/>
      <c r="G655" s="28"/>
      <c r="H655" s="28"/>
      <c r="I655" s="28"/>
      <c r="J655" s="28"/>
      <c r="M655" s="24"/>
      <c r="N655" s="27"/>
      <c r="O655" s="189">
        <f t="shared" si="10"/>
        <v>676.51000000000931</v>
      </c>
    </row>
    <row r="656" spans="1:15" s="25" customFormat="1" ht="22.05" customHeight="1" x14ac:dyDescent="0.2">
      <c r="A656" s="26"/>
      <c r="B656" s="100" t="s">
        <v>1383</v>
      </c>
      <c r="C656" s="147"/>
      <c r="D656" s="26"/>
      <c r="E656" s="147"/>
      <c r="F656" s="93"/>
      <c r="G656" s="28"/>
      <c r="H656" s="28"/>
      <c r="I656" s="28"/>
      <c r="J656" s="28"/>
      <c r="M656" s="24"/>
      <c r="N656" s="27"/>
      <c r="O656" s="189">
        <f t="shared" si="10"/>
        <v>676.51000000000931</v>
      </c>
    </row>
    <row r="657" spans="1:15" s="25" customFormat="1" ht="22.05" customHeight="1" x14ac:dyDescent="0.2">
      <c r="A657" s="26"/>
      <c r="B657" s="100" t="s">
        <v>1383</v>
      </c>
      <c r="C657" s="147"/>
      <c r="D657" s="26"/>
      <c r="E657" s="147"/>
      <c r="F657" s="93"/>
      <c r="G657" s="28"/>
      <c r="H657" s="28"/>
      <c r="I657" s="28"/>
      <c r="J657" s="28"/>
      <c r="M657" s="24"/>
      <c r="N657" s="27"/>
      <c r="O657" s="189">
        <f t="shared" si="10"/>
        <v>676.51000000000931</v>
      </c>
    </row>
    <row r="658" spans="1:15" s="25" customFormat="1" ht="22.05" customHeight="1" x14ac:dyDescent="0.2">
      <c r="A658" s="26"/>
      <c r="B658" s="100" t="s">
        <v>1383</v>
      </c>
      <c r="C658" s="147"/>
      <c r="D658" s="26"/>
      <c r="E658" s="147"/>
      <c r="F658" s="93"/>
      <c r="G658" s="28"/>
      <c r="H658" s="28"/>
      <c r="I658" s="28"/>
      <c r="J658" s="28"/>
      <c r="M658" s="24"/>
      <c r="N658" s="27"/>
      <c r="O658" s="189">
        <f t="shared" si="10"/>
        <v>676.51000000000931</v>
      </c>
    </row>
    <row r="659" spans="1:15" s="25" customFormat="1" ht="22.05" customHeight="1" x14ac:dyDescent="0.2">
      <c r="A659" s="26"/>
      <c r="B659" s="100" t="s">
        <v>1383</v>
      </c>
      <c r="C659" s="147"/>
      <c r="D659" s="26"/>
      <c r="E659" s="147"/>
      <c r="F659" s="93"/>
      <c r="G659" s="28"/>
      <c r="H659" s="28"/>
      <c r="I659" s="28"/>
      <c r="J659" s="28"/>
      <c r="M659" s="24"/>
      <c r="N659" s="27"/>
      <c r="O659" s="189">
        <f t="shared" si="10"/>
        <v>676.51000000000931</v>
      </c>
    </row>
    <row r="660" spans="1:15" s="25" customFormat="1" ht="22.05" customHeight="1" x14ac:dyDescent="0.2">
      <c r="A660" s="26"/>
      <c r="B660" s="100" t="s">
        <v>1383</v>
      </c>
      <c r="C660" s="147"/>
      <c r="D660" s="26"/>
      <c r="E660" s="147"/>
      <c r="F660" s="93"/>
      <c r="G660" s="28"/>
      <c r="H660" s="28"/>
      <c r="I660" s="28"/>
      <c r="J660" s="28"/>
      <c r="M660" s="24"/>
      <c r="N660" s="27"/>
      <c r="O660" s="189">
        <f t="shared" si="10"/>
        <v>676.51000000000931</v>
      </c>
    </row>
    <row r="661" spans="1:15" s="25" customFormat="1" ht="22.05" customHeight="1" x14ac:dyDescent="0.2">
      <c r="A661" s="26"/>
      <c r="B661" s="100" t="s">
        <v>1383</v>
      </c>
      <c r="C661" s="147"/>
      <c r="D661" s="26"/>
      <c r="E661" s="147"/>
      <c r="F661" s="93"/>
      <c r="G661" s="28"/>
      <c r="H661" s="28"/>
      <c r="I661" s="28"/>
      <c r="J661" s="28"/>
      <c r="M661" s="24"/>
      <c r="N661" s="27"/>
      <c r="O661" s="189">
        <f t="shared" si="10"/>
        <v>676.51000000000931</v>
      </c>
    </row>
    <row r="662" spans="1:15" s="25" customFormat="1" ht="22.05" customHeight="1" x14ac:dyDescent="0.2">
      <c r="A662" s="26"/>
      <c r="B662" s="100" t="s">
        <v>1383</v>
      </c>
      <c r="C662" s="147"/>
      <c r="D662" s="26"/>
      <c r="E662" s="147"/>
      <c r="F662" s="93"/>
      <c r="G662" s="28"/>
      <c r="H662" s="28"/>
      <c r="I662" s="28"/>
      <c r="J662" s="28"/>
      <c r="M662" s="24"/>
      <c r="N662" s="27"/>
      <c r="O662" s="189">
        <f t="shared" si="10"/>
        <v>676.51000000000931</v>
      </c>
    </row>
    <row r="663" spans="1:15" s="25" customFormat="1" ht="22.05" customHeight="1" x14ac:dyDescent="0.2">
      <c r="A663" s="26"/>
      <c r="B663" s="100" t="s">
        <v>1383</v>
      </c>
      <c r="C663" s="147"/>
      <c r="D663" s="26"/>
      <c r="E663" s="147"/>
      <c r="F663" s="93"/>
      <c r="G663" s="28"/>
      <c r="H663" s="28"/>
      <c r="I663" s="28"/>
      <c r="J663" s="28"/>
      <c r="M663" s="24"/>
      <c r="N663" s="27"/>
      <c r="O663" s="189">
        <f t="shared" si="10"/>
        <v>676.51000000000931</v>
      </c>
    </row>
    <row r="664" spans="1:15" s="25" customFormat="1" ht="22.05" customHeight="1" x14ac:dyDescent="0.2">
      <c r="A664" s="26"/>
      <c r="B664" s="100" t="s">
        <v>1383</v>
      </c>
      <c r="C664" s="147"/>
      <c r="D664" s="26"/>
      <c r="E664" s="147"/>
      <c r="F664" s="93"/>
      <c r="G664" s="28"/>
      <c r="H664" s="28"/>
      <c r="I664" s="28"/>
      <c r="J664" s="28"/>
      <c r="M664" s="24"/>
      <c r="N664" s="27"/>
      <c r="O664" s="189">
        <f t="shared" si="10"/>
        <v>676.51000000000931</v>
      </c>
    </row>
    <row r="665" spans="1:15" s="25" customFormat="1" ht="22.05" customHeight="1" x14ac:dyDescent="0.2">
      <c r="A665" s="26"/>
      <c r="B665" s="100" t="s">
        <v>1383</v>
      </c>
      <c r="C665" s="147"/>
      <c r="D665" s="26"/>
      <c r="E665" s="147"/>
      <c r="F665" s="93"/>
      <c r="G665" s="28"/>
      <c r="H665" s="28"/>
      <c r="I665" s="28"/>
      <c r="J665" s="28"/>
      <c r="M665" s="24"/>
      <c r="N665" s="27"/>
      <c r="O665" s="189">
        <f t="shared" si="10"/>
        <v>676.51000000000931</v>
      </c>
    </row>
    <row r="666" spans="1:15" s="25" customFormat="1" ht="22.05" customHeight="1" x14ac:dyDescent="0.2">
      <c r="A666" s="26"/>
      <c r="B666" s="100" t="s">
        <v>1383</v>
      </c>
      <c r="C666" s="147"/>
      <c r="D666" s="26"/>
      <c r="E666" s="147"/>
      <c r="F666" s="93"/>
      <c r="G666" s="28"/>
      <c r="H666" s="28"/>
      <c r="I666" s="28"/>
      <c r="J666" s="28"/>
      <c r="M666" s="24"/>
      <c r="N666" s="27"/>
      <c r="O666" s="189">
        <f t="shared" si="10"/>
        <v>676.51000000000931</v>
      </c>
    </row>
    <row r="667" spans="1:15" s="25" customFormat="1" ht="22.05" customHeight="1" x14ac:dyDescent="0.2">
      <c r="A667" s="26"/>
      <c r="B667" s="100" t="s">
        <v>1383</v>
      </c>
      <c r="C667" s="147"/>
      <c r="D667" s="26"/>
      <c r="E667" s="147"/>
      <c r="F667" s="93"/>
      <c r="G667" s="28"/>
      <c r="H667" s="28"/>
      <c r="I667" s="28"/>
      <c r="J667" s="28"/>
      <c r="M667" s="24"/>
      <c r="N667" s="27"/>
      <c r="O667" s="189">
        <f t="shared" si="10"/>
        <v>676.51000000000931</v>
      </c>
    </row>
    <row r="668" spans="1:15" s="25" customFormat="1" ht="22.05" customHeight="1" x14ac:dyDescent="0.2">
      <c r="A668" s="26"/>
      <c r="B668" s="100" t="s">
        <v>1383</v>
      </c>
      <c r="C668" s="147"/>
      <c r="D668" s="26"/>
      <c r="E668" s="147"/>
      <c r="F668" s="93"/>
      <c r="G668" s="28"/>
      <c r="H668" s="28"/>
      <c r="I668" s="28"/>
      <c r="J668" s="28"/>
      <c r="M668" s="24"/>
      <c r="N668" s="27"/>
      <c r="O668" s="189">
        <f t="shared" si="10"/>
        <v>676.51000000000931</v>
      </c>
    </row>
    <row r="669" spans="1:15" s="25" customFormat="1" ht="22.05" customHeight="1" x14ac:dyDescent="0.2">
      <c r="A669" s="26"/>
      <c r="B669" s="100" t="s">
        <v>1383</v>
      </c>
      <c r="C669" s="147"/>
      <c r="D669" s="26"/>
      <c r="E669" s="147"/>
      <c r="F669" s="93"/>
      <c r="G669" s="28"/>
      <c r="H669" s="28"/>
      <c r="I669" s="28"/>
      <c r="J669" s="28"/>
      <c r="M669" s="24"/>
      <c r="N669" s="27"/>
      <c r="O669" s="189">
        <f t="shared" si="10"/>
        <v>676.51000000000931</v>
      </c>
    </row>
    <row r="670" spans="1:15" s="25" customFormat="1" ht="22.05" customHeight="1" x14ac:dyDescent="0.2">
      <c r="A670" s="26"/>
      <c r="B670" s="100" t="s">
        <v>1383</v>
      </c>
      <c r="C670" s="147"/>
      <c r="D670" s="26"/>
      <c r="E670" s="147"/>
      <c r="F670" s="93"/>
      <c r="G670" s="28"/>
      <c r="H670" s="28"/>
      <c r="I670" s="28"/>
      <c r="J670" s="28"/>
      <c r="M670" s="24"/>
      <c r="N670" s="27"/>
      <c r="O670" s="189">
        <f t="shared" si="10"/>
        <v>676.51000000000931</v>
      </c>
    </row>
    <row r="671" spans="1:15" s="25" customFormat="1" ht="22.05" customHeight="1" x14ac:dyDescent="0.2">
      <c r="A671" s="26"/>
      <c r="B671" s="100" t="s">
        <v>1383</v>
      </c>
      <c r="C671" s="147"/>
      <c r="D671" s="26"/>
      <c r="E671" s="147"/>
      <c r="F671" s="93"/>
      <c r="G671" s="28"/>
      <c r="H671" s="28"/>
      <c r="I671" s="28"/>
      <c r="J671" s="28"/>
      <c r="M671" s="24"/>
      <c r="N671" s="27"/>
      <c r="O671" s="189">
        <f t="shared" si="10"/>
        <v>676.51000000000931</v>
      </c>
    </row>
    <row r="672" spans="1:15" s="25" customFormat="1" ht="22.05" customHeight="1" x14ac:dyDescent="0.2">
      <c r="A672" s="26"/>
      <c r="B672" s="100" t="s">
        <v>1383</v>
      </c>
      <c r="C672" s="147"/>
      <c r="D672" s="26"/>
      <c r="E672" s="147"/>
      <c r="F672" s="93"/>
      <c r="G672" s="28"/>
      <c r="H672" s="28"/>
      <c r="I672" s="28"/>
      <c r="J672" s="28"/>
      <c r="M672" s="24"/>
      <c r="N672" s="27"/>
      <c r="O672" s="189">
        <f t="shared" si="10"/>
        <v>676.51000000000931</v>
      </c>
    </row>
    <row r="673" spans="1:15" s="25" customFormat="1" ht="22.05" customHeight="1" x14ac:dyDescent="0.2">
      <c r="A673" s="26"/>
      <c r="B673" s="100" t="s">
        <v>1383</v>
      </c>
      <c r="C673" s="147"/>
      <c r="D673" s="26"/>
      <c r="E673" s="147"/>
      <c r="F673" s="93"/>
      <c r="G673" s="28"/>
      <c r="H673" s="28"/>
      <c r="I673" s="28"/>
      <c r="J673" s="28"/>
      <c r="M673" s="24"/>
      <c r="N673" s="27"/>
      <c r="O673" s="189">
        <f t="shared" si="10"/>
        <v>676.51000000000931</v>
      </c>
    </row>
    <row r="674" spans="1:15" s="25" customFormat="1" ht="22.05" customHeight="1" x14ac:dyDescent="0.2">
      <c r="A674" s="26"/>
      <c r="B674" s="100" t="s">
        <v>1383</v>
      </c>
      <c r="C674" s="147"/>
      <c r="D674" s="26"/>
      <c r="E674" s="147"/>
      <c r="F674" s="93"/>
      <c r="G674" s="28"/>
      <c r="H674" s="28"/>
      <c r="I674" s="28"/>
      <c r="J674" s="28"/>
      <c r="M674" s="24"/>
      <c r="N674" s="27"/>
      <c r="O674" s="189">
        <f t="shared" si="10"/>
        <v>676.51000000000931</v>
      </c>
    </row>
    <row r="675" spans="1:15" s="25" customFormat="1" ht="22.05" customHeight="1" x14ac:dyDescent="0.2">
      <c r="A675" s="26"/>
      <c r="B675" s="100" t="s">
        <v>1383</v>
      </c>
      <c r="C675" s="147"/>
      <c r="D675" s="26"/>
      <c r="E675" s="147"/>
      <c r="F675" s="93"/>
      <c r="G675" s="28"/>
      <c r="H675" s="28"/>
      <c r="I675" s="28"/>
      <c r="J675" s="28"/>
      <c r="M675" s="24"/>
      <c r="N675" s="27"/>
      <c r="O675" s="189">
        <f t="shared" si="10"/>
        <v>676.51000000000931</v>
      </c>
    </row>
    <row r="676" spans="1:15" s="25" customFormat="1" ht="22.05" customHeight="1" x14ac:dyDescent="0.2">
      <c r="A676" s="26"/>
      <c r="B676" s="100" t="s">
        <v>1383</v>
      </c>
      <c r="C676" s="147"/>
      <c r="D676" s="26"/>
      <c r="E676" s="147"/>
      <c r="F676" s="93"/>
      <c r="G676" s="28"/>
      <c r="H676" s="28"/>
      <c r="I676" s="28"/>
      <c r="J676" s="28"/>
      <c r="M676" s="24"/>
      <c r="N676" s="27"/>
      <c r="O676" s="189">
        <f t="shared" si="10"/>
        <v>676.51000000000931</v>
      </c>
    </row>
    <row r="677" spans="1:15" s="25" customFormat="1" ht="22.05" customHeight="1" x14ac:dyDescent="0.2">
      <c r="A677" s="26"/>
      <c r="B677" s="100" t="s">
        <v>1383</v>
      </c>
      <c r="C677" s="147"/>
      <c r="D677" s="26"/>
      <c r="E677" s="147"/>
      <c r="F677" s="93"/>
      <c r="G677" s="28"/>
      <c r="H677" s="28"/>
      <c r="I677" s="28"/>
      <c r="J677" s="28"/>
      <c r="M677" s="24"/>
      <c r="N677" s="27"/>
      <c r="O677" s="189">
        <f t="shared" si="10"/>
        <v>676.51000000000931</v>
      </c>
    </row>
    <row r="678" spans="1:15" s="25" customFormat="1" ht="22.05" customHeight="1" x14ac:dyDescent="0.2">
      <c r="A678" s="26"/>
      <c r="B678" s="100" t="s">
        <v>1383</v>
      </c>
      <c r="C678" s="147"/>
      <c r="D678" s="26"/>
      <c r="E678" s="147"/>
      <c r="F678" s="93"/>
      <c r="G678" s="28"/>
      <c r="H678" s="28"/>
      <c r="I678" s="28"/>
      <c r="J678" s="28"/>
      <c r="M678" s="24"/>
      <c r="N678" s="27"/>
      <c r="O678" s="189">
        <f t="shared" si="10"/>
        <v>676.51000000000931</v>
      </c>
    </row>
    <row r="679" spans="1:15" s="25" customFormat="1" ht="22.05" customHeight="1" x14ac:dyDescent="0.2">
      <c r="A679" s="26"/>
      <c r="B679" s="100" t="s">
        <v>1383</v>
      </c>
      <c r="C679" s="147"/>
      <c r="D679" s="26"/>
      <c r="E679" s="147"/>
      <c r="F679" s="93"/>
      <c r="G679" s="28"/>
      <c r="H679" s="28"/>
      <c r="I679" s="28"/>
      <c r="J679" s="28"/>
      <c r="M679" s="24"/>
      <c r="N679" s="27"/>
      <c r="O679" s="189">
        <f t="shared" si="10"/>
        <v>676.51000000000931</v>
      </c>
    </row>
    <row r="680" spans="1:15" s="25" customFormat="1" ht="22.05" customHeight="1" x14ac:dyDescent="0.2">
      <c r="A680" s="26"/>
      <c r="B680" s="100" t="s">
        <v>1383</v>
      </c>
      <c r="C680" s="147"/>
      <c r="D680" s="26"/>
      <c r="E680" s="147"/>
      <c r="F680" s="93"/>
      <c r="G680" s="28"/>
      <c r="H680" s="28"/>
      <c r="I680" s="28"/>
      <c r="J680" s="28"/>
      <c r="M680" s="24"/>
      <c r="N680" s="27"/>
      <c r="O680" s="189">
        <f t="shared" si="10"/>
        <v>676.51000000000931</v>
      </c>
    </row>
    <row r="681" spans="1:15" s="25" customFormat="1" ht="22.05" customHeight="1" x14ac:dyDescent="0.2">
      <c r="A681" s="26"/>
      <c r="B681" s="100" t="s">
        <v>1383</v>
      </c>
      <c r="C681" s="147"/>
      <c r="D681" s="26"/>
      <c r="E681" s="147"/>
      <c r="F681" s="93"/>
      <c r="G681" s="28"/>
      <c r="H681" s="28"/>
      <c r="I681" s="28"/>
      <c r="J681" s="28"/>
      <c r="M681" s="24"/>
      <c r="N681" s="27"/>
      <c r="O681" s="189">
        <f t="shared" si="10"/>
        <v>676.51000000000931</v>
      </c>
    </row>
    <row r="682" spans="1:15" s="25" customFormat="1" ht="22.05" customHeight="1" x14ac:dyDescent="0.2">
      <c r="A682" s="26"/>
      <c r="B682" s="100" t="s">
        <v>1383</v>
      </c>
      <c r="C682" s="147"/>
      <c r="D682" s="26"/>
      <c r="E682" s="147"/>
      <c r="F682" s="93"/>
      <c r="G682" s="28"/>
      <c r="H682" s="28"/>
      <c r="I682" s="28"/>
      <c r="J682" s="28"/>
      <c r="M682" s="24"/>
      <c r="N682" s="27"/>
      <c r="O682" s="189">
        <f t="shared" si="10"/>
        <v>676.51000000000931</v>
      </c>
    </row>
    <row r="683" spans="1:15" s="25" customFormat="1" ht="22.05" customHeight="1" x14ac:dyDescent="0.2">
      <c r="A683" s="26"/>
      <c r="B683" s="100" t="s">
        <v>1383</v>
      </c>
      <c r="C683" s="147"/>
      <c r="D683" s="26"/>
      <c r="E683" s="147"/>
      <c r="F683" s="93"/>
      <c r="G683" s="28"/>
      <c r="H683" s="28"/>
      <c r="I683" s="28"/>
      <c r="J683" s="28"/>
      <c r="M683" s="24"/>
      <c r="N683" s="27"/>
      <c r="O683" s="189">
        <f t="shared" si="10"/>
        <v>676.51000000000931</v>
      </c>
    </row>
    <row r="684" spans="1:15" s="25" customFormat="1" ht="22.05" customHeight="1" x14ac:dyDescent="0.2">
      <c r="A684" s="26"/>
      <c r="B684" s="100" t="s">
        <v>1383</v>
      </c>
      <c r="C684" s="147"/>
      <c r="D684" s="26"/>
      <c r="E684" s="147"/>
      <c r="F684" s="93"/>
      <c r="G684" s="28"/>
      <c r="H684" s="28"/>
      <c r="I684" s="28"/>
      <c r="J684" s="28"/>
      <c r="M684" s="24"/>
      <c r="N684" s="27"/>
      <c r="O684" s="189">
        <f t="shared" si="10"/>
        <v>676.51000000000931</v>
      </c>
    </row>
    <row r="685" spans="1:15" s="25" customFormat="1" ht="22.05" customHeight="1" x14ac:dyDescent="0.2">
      <c r="A685" s="26"/>
      <c r="B685" s="100" t="s">
        <v>1383</v>
      </c>
      <c r="C685" s="147"/>
      <c r="D685" s="26"/>
      <c r="E685" s="147"/>
      <c r="F685" s="93"/>
      <c r="G685" s="28"/>
      <c r="H685" s="28"/>
      <c r="I685" s="28"/>
      <c r="J685" s="28"/>
      <c r="M685" s="24"/>
      <c r="N685" s="27"/>
      <c r="O685" s="189">
        <f t="shared" si="10"/>
        <v>676.51000000000931</v>
      </c>
    </row>
    <row r="686" spans="1:15" s="25" customFormat="1" ht="22.05" customHeight="1" x14ac:dyDescent="0.2">
      <c r="A686" s="26"/>
      <c r="B686" s="100" t="s">
        <v>1383</v>
      </c>
      <c r="C686" s="147"/>
      <c r="D686" s="26"/>
      <c r="E686" s="147"/>
      <c r="F686" s="93"/>
      <c r="G686" s="28"/>
      <c r="H686" s="28"/>
      <c r="I686" s="28"/>
      <c r="J686" s="28"/>
      <c r="M686" s="24"/>
      <c r="N686" s="27"/>
      <c r="O686" s="189">
        <f t="shared" si="10"/>
        <v>676.51000000000931</v>
      </c>
    </row>
    <row r="687" spans="1:15" s="25" customFormat="1" ht="22.05" customHeight="1" x14ac:dyDescent="0.2">
      <c r="A687" s="26"/>
      <c r="B687" s="100" t="s">
        <v>1383</v>
      </c>
      <c r="C687" s="147"/>
      <c r="D687" s="26"/>
      <c r="E687" s="147"/>
      <c r="F687" s="93"/>
      <c r="G687" s="28"/>
      <c r="H687" s="28"/>
      <c r="I687" s="28"/>
      <c r="J687" s="28"/>
      <c r="M687" s="24"/>
      <c r="N687" s="27"/>
      <c r="O687" s="189">
        <f t="shared" si="10"/>
        <v>676.51000000000931</v>
      </c>
    </row>
    <row r="688" spans="1:15" s="25" customFormat="1" ht="22.05" customHeight="1" x14ac:dyDescent="0.2">
      <c r="A688" s="26"/>
      <c r="B688" s="100" t="s">
        <v>1383</v>
      </c>
      <c r="C688" s="147"/>
      <c r="D688" s="26"/>
      <c r="E688" s="147"/>
      <c r="F688" s="93"/>
      <c r="G688" s="28"/>
      <c r="H688" s="28"/>
      <c r="I688" s="28"/>
      <c r="J688" s="28"/>
      <c r="M688" s="24"/>
      <c r="N688" s="27"/>
      <c r="O688" s="189">
        <f t="shared" si="10"/>
        <v>676.51000000000931</v>
      </c>
    </row>
    <row r="689" spans="1:15" s="25" customFormat="1" ht="22.05" customHeight="1" x14ac:dyDescent="0.2">
      <c r="A689" s="26"/>
      <c r="B689" s="100" t="s">
        <v>1383</v>
      </c>
      <c r="C689" s="147"/>
      <c r="D689" s="26"/>
      <c r="E689" s="147"/>
      <c r="F689" s="93"/>
      <c r="G689" s="28"/>
      <c r="H689" s="28"/>
      <c r="I689" s="28"/>
      <c r="J689" s="28"/>
      <c r="M689" s="24"/>
      <c r="N689" s="27"/>
      <c r="O689" s="189">
        <f t="shared" si="10"/>
        <v>676.51000000000931</v>
      </c>
    </row>
    <row r="690" spans="1:15" s="25" customFormat="1" ht="22.05" customHeight="1" x14ac:dyDescent="0.2">
      <c r="A690" s="26"/>
      <c r="B690" s="100" t="s">
        <v>1383</v>
      </c>
      <c r="C690" s="147"/>
      <c r="D690" s="26"/>
      <c r="E690" s="147"/>
      <c r="F690" s="93"/>
      <c r="G690" s="28"/>
      <c r="H690" s="28"/>
      <c r="I690" s="28"/>
      <c r="J690" s="28"/>
      <c r="M690" s="24"/>
      <c r="N690" s="27"/>
      <c r="O690" s="189">
        <f t="shared" si="10"/>
        <v>676.51000000000931</v>
      </c>
    </row>
    <row r="691" spans="1:15" s="25" customFormat="1" ht="22.05" customHeight="1" x14ac:dyDescent="0.2">
      <c r="A691" s="26"/>
      <c r="B691" s="100" t="s">
        <v>1383</v>
      </c>
      <c r="C691" s="147"/>
      <c r="D691" s="26"/>
      <c r="E691" s="147"/>
      <c r="F691" s="93"/>
      <c r="G691" s="28"/>
      <c r="H691" s="28"/>
      <c r="I691" s="28"/>
      <c r="J691" s="28"/>
      <c r="M691" s="24"/>
      <c r="N691" s="27"/>
      <c r="O691" s="189">
        <f t="shared" si="10"/>
        <v>676.51000000000931</v>
      </c>
    </row>
    <row r="692" spans="1:15" s="25" customFormat="1" ht="22.05" customHeight="1" x14ac:dyDescent="0.2">
      <c r="A692" s="26"/>
      <c r="B692" s="100" t="s">
        <v>1383</v>
      </c>
      <c r="C692" s="147"/>
      <c r="D692" s="26"/>
      <c r="E692" s="147"/>
      <c r="F692" s="93"/>
      <c r="G692" s="28"/>
      <c r="H692" s="28"/>
      <c r="I692" s="28"/>
      <c r="J692" s="28"/>
      <c r="M692" s="24"/>
      <c r="N692" s="27"/>
      <c r="O692" s="189">
        <f t="shared" si="10"/>
        <v>676.51000000000931</v>
      </c>
    </row>
    <row r="693" spans="1:15" s="25" customFormat="1" ht="22.05" customHeight="1" x14ac:dyDescent="0.2">
      <c r="A693" s="26"/>
      <c r="B693" s="100" t="s">
        <v>1383</v>
      </c>
      <c r="C693" s="147"/>
      <c r="D693" s="26"/>
      <c r="E693" s="147"/>
      <c r="F693" s="93"/>
      <c r="G693" s="28"/>
      <c r="H693" s="28"/>
      <c r="I693" s="28"/>
      <c r="J693" s="28"/>
      <c r="M693" s="24"/>
      <c r="N693" s="27"/>
      <c r="O693" s="189">
        <f t="shared" si="10"/>
        <v>676.51000000000931</v>
      </c>
    </row>
    <row r="694" spans="1:15" s="25" customFormat="1" ht="22.05" customHeight="1" x14ac:dyDescent="0.2">
      <c r="A694" s="26"/>
      <c r="B694" s="100" t="s">
        <v>1383</v>
      </c>
      <c r="C694" s="147"/>
      <c r="D694" s="26"/>
      <c r="E694" s="147"/>
      <c r="F694" s="93"/>
      <c r="G694" s="28"/>
      <c r="H694" s="28"/>
      <c r="I694" s="28"/>
      <c r="J694" s="28"/>
      <c r="M694" s="24"/>
      <c r="N694" s="27"/>
      <c r="O694" s="189">
        <f t="shared" si="10"/>
        <v>676.51000000000931</v>
      </c>
    </row>
    <row r="695" spans="1:15" s="25" customFormat="1" ht="22.05" customHeight="1" x14ac:dyDescent="0.2">
      <c r="A695" s="26"/>
      <c r="B695" s="100" t="s">
        <v>1383</v>
      </c>
      <c r="C695" s="147"/>
      <c r="D695" s="26"/>
      <c r="E695" s="147"/>
      <c r="F695" s="93"/>
      <c r="G695" s="28"/>
      <c r="H695" s="28"/>
      <c r="I695" s="28"/>
      <c r="J695" s="28"/>
      <c r="M695" s="24"/>
      <c r="N695" s="27"/>
      <c r="O695" s="189">
        <f t="shared" si="10"/>
        <v>676.51000000000931</v>
      </c>
    </row>
    <row r="696" spans="1:15" s="25" customFormat="1" ht="22.05" customHeight="1" x14ac:dyDescent="0.2">
      <c r="A696" s="26"/>
      <c r="B696" s="100" t="s">
        <v>1383</v>
      </c>
      <c r="C696" s="147"/>
      <c r="D696" s="26"/>
      <c r="E696" s="147"/>
      <c r="F696" s="93"/>
      <c r="G696" s="28"/>
      <c r="H696" s="28"/>
      <c r="I696" s="28"/>
      <c r="J696" s="28"/>
      <c r="M696" s="24"/>
      <c r="N696" s="27"/>
      <c r="O696" s="189">
        <f t="shared" si="10"/>
        <v>676.51000000000931</v>
      </c>
    </row>
    <row r="697" spans="1:15" s="25" customFormat="1" ht="22.05" customHeight="1" x14ac:dyDescent="0.2">
      <c r="A697" s="26"/>
      <c r="B697" s="100" t="s">
        <v>1383</v>
      </c>
      <c r="C697" s="147"/>
      <c r="D697" s="26"/>
      <c r="E697" s="147"/>
      <c r="F697" s="93"/>
      <c r="G697" s="28"/>
      <c r="H697" s="28"/>
      <c r="I697" s="28"/>
      <c r="J697" s="28"/>
      <c r="M697" s="24"/>
      <c r="N697" s="27"/>
      <c r="O697" s="189">
        <f t="shared" si="10"/>
        <v>676.51000000000931</v>
      </c>
    </row>
    <row r="698" spans="1:15" s="25" customFormat="1" ht="22.05" customHeight="1" x14ac:dyDescent="0.2">
      <c r="A698" s="26"/>
      <c r="B698" s="100" t="s">
        <v>1383</v>
      </c>
      <c r="C698" s="147"/>
      <c r="D698" s="26"/>
      <c r="E698" s="147"/>
      <c r="F698" s="93"/>
      <c r="G698" s="28"/>
      <c r="H698" s="28"/>
      <c r="I698" s="28"/>
      <c r="J698" s="28"/>
      <c r="M698" s="24"/>
      <c r="N698" s="27"/>
      <c r="O698" s="189">
        <f t="shared" si="10"/>
        <v>676.51000000000931</v>
      </c>
    </row>
    <row r="699" spans="1:15" s="25" customFormat="1" ht="22.05" customHeight="1" x14ac:dyDescent="0.2">
      <c r="A699" s="26"/>
      <c r="B699" s="100" t="s">
        <v>1383</v>
      </c>
      <c r="C699" s="147"/>
      <c r="D699" s="26"/>
      <c r="E699" s="147"/>
      <c r="F699" s="93"/>
      <c r="G699" s="28"/>
      <c r="H699" s="28"/>
      <c r="I699" s="28"/>
      <c r="J699" s="28"/>
      <c r="M699" s="24"/>
      <c r="N699" s="27"/>
      <c r="O699" s="189">
        <f t="shared" si="10"/>
        <v>676.51000000000931</v>
      </c>
    </row>
    <row r="700" spans="1:15" s="25" customFormat="1" ht="22.05" customHeight="1" x14ac:dyDescent="0.2">
      <c r="A700" s="26"/>
      <c r="B700" s="100" t="s">
        <v>1383</v>
      </c>
      <c r="C700" s="147"/>
      <c r="D700" s="26"/>
      <c r="E700" s="147"/>
      <c r="F700" s="93"/>
      <c r="G700" s="28"/>
      <c r="H700" s="28"/>
      <c r="I700" s="28"/>
      <c r="J700" s="28"/>
      <c r="M700" s="24"/>
      <c r="N700" s="27"/>
      <c r="O700" s="189">
        <f t="shared" si="10"/>
        <v>676.51000000000931</v>
      </c>
    </row>
    <row r="701" spans="1:15" s="25" customFormat="1" ht="22.05" customHeight="1" x14ac:dyDescent="0.2">
      <c r="A701" s="26"/>
      <c r="B701" s="100" t="s">
        <v>1383</v>
      </c>
      <c r="C701" s="147"/>
      <c r="D701" s="26"/>
      <c r="E701" s="147"/>
      <c r="F701" s="93"/>
      <c r="G701" s="28"/>
      <c r="H701" s="28"/>
      <c r="I701" s="28"/>
      <c r="J701" s="28"/>
      <c r="M701" s="24"/>
      <c r="N701" s="27"/>
      <c r="O701" s="189">
        <f t="shared" si="10"/>
        <v>676.51000000000931</v>
      </c>
    </row>
    <row r="702" spans="1:15" s="25" customFormat="1" ht="22.05" customHeight="1" x14ac:dyDescent="0.2">
      <c r="A702" s="26"/>
      <c r="B702" s="100" t="s">
        <v>1383</v>
      </c>
      <c r="C702" s="147"/>
      <c r="D702" s="26"/>
      <c r="E702" s="147"/>
      <c r="F702" s="93"/>
      <c r="G702" s="28"/>
      <c r="H702" s="28"/>
      <c r="I702" s="28"/>
      <c r="J702" s="28"/>
      <c r="M702" s="24"/>
      <c r="N702" s="27"/>
      <c r="O702" s="189">
        <f t="shared" si="10"/>
        <v>676.51000000000931</v>
      </c>
    </row>
    <row r="703" spans="1:15" s="25" customFormat="1" ht="22.05" customHeight="1" x14ac:dyDescent="0.2">
      <c r="A703" s="26"/>
      <c r="B703" s="100" t="s">
        <v>1383</v>
      </c>
      <c r="C703" s="147"/>
      <c r="D703" s="26"/>
      <c r="E703" s="147"/>
      <c r="F703" s="93"/>
      <c r="G703" s="28"/>
      <c r="H703" s="28"/>
      <c r="I703" s="28"/>
      <c r="J703" s="28"/>
      <c r="M703" s="24"/>
      <c r="N703" s="27"/>
      <c r="O703" s="189">
        <f t="shared" si="10"/>
        <v>676.51000000000931</v>
      </c>
    </row>
    <row r="704" spans="1:15" s="25" customFormat="1" ht="22.05" customHeight="1" x14ac:dyDescent="0.2">
      <c r="A704" s="26"/>
      <c r="B704" s="100" t="s">
        <v>1383</v>
      </c>
      <c r="C704" s="147"/>
      <c r="D704" s="26"/>
      <c r="E704" s="147"/>
      <c r="F704" s="93"/>
      <c r="G704" s="28"/>
      <c r="H704" s="28"/>
      <c r="I704" s="28"/>
      <c r="J704" s="28"/>
      <c r="M704" s="24"/>
      <c r="N704" s="27"/>
      <c r="O704" s="189">
        <f t="shared" si="10"/>
        <v>676.51000000000931</v>
      </c>
    </row>
    <row r="705" spans="1:15" s="25" customFormat="1" ht="22.05" customHeight="1" x14ac:dyDescent="0.2">
      <c r="A705" s="26"/>
      <c r="B705" s="100" t="s">
        <v>1383</v>
      </c>
      <c r="C705" s="147"/>
      <c r="D705" s="26"/>
      <c r="E705" s="147"/>
      <c r="F705" s="93"/>
      <c r="G705" s="28"/>
      <c r="H705" s="28"/>
      <c r="I705" s="28"/>
      <c r="J705" s="28"/>
      <c r="M705" s="24"/>
      <c r="N705" s="27"/>
      <c r="O705" s="189">
        <f t="shared" si="10"/>
        <v>676.51000000000931</v>
      </c>
    </row>
    <row r="706" spans="1:15" s="25" customFormat="1" ht="22.05" customHeight="1" x14ac:dyDescent="0.2">
      <c r="A706" s="26"/>
      <c r="B706" s="100" t="s">
        <v>1383</v>
      </c>
      <c r="C706" s="147"/>
      <c r="D706" s="26"/>
      <c r="E706" s="147"/>
      <c r="F706" s="93"/>
      <c r="G706" s="28"/>
      <c r="H706" s="28"/>
      <c r="I706" s="28"/>
      <c r="J706" s="28"/>
      <c r="M706" s="24"/>
      <c r="N706" s="27"/>
      <c r="O706" s="189">
        <f t="shared" si="10"/>
        <v>676.51000000000931</v>
      </c>
    </row>
    <row r="707" spans="1:15" s="25" customFormat="1" ht="22.05" customHeight="1" x14ac:dyDescent="0.2">
      <c r="A707" s="26"/>
      <c r="B707" s="100" t="s">
        <v>1383</v>
      </c>
      <c r="C707" s="147"/>
      <c r="D707" s="26"/>
      <c r="E707" s="147"/>
      <c r="F707" s="93"/>
      <c r="G707" s="28"/>
      <c r="H707" s="28"/>
      <c r="I707" s="28"/>
      <c r="J707" s="28"/>
      <c r="M707" s="24"/>
      <c r="N707" s="27"/>
      <c r="O707" s="189">
        <f t="shared" si="10"/>
        <v>676.51000000000931</v>
      </c>
    </row>
    <row r="708" spans="1:15" s="25" customFormat="1" ht="22.05" customHeight="1" x14ac:dyDescent="0.2">
      <c r="A708" s="26"/>
      <c r="B708" s="100" t="s">
        <v>1383</v>
      </c>
      <c r="C708" s="147"/>
      <c r="D708" s="26"/>
      <c r="E708" s="147"/>
      <c r="F708" s="93"/>
      <c r="G708" s="28"/>
      <c r="H708" s="28"/>
      <c r="I708" s="28"/>
      <c r="J708" s="28"/>
      <c r="M708" s="24"/>
      <c r="N708" s="27"/>
      <c r="O708" s="189">
        <f t="shared" si="10"/>
        <v>676.51000000000931</v>
      </c>
    </row>
    <row r="709" spans="1:15" s="25" customFormat="1" ht="22.05" customHeight="1" x14ac:dyDescent="0.2">
      <c r="A709" s="26"/>
      <c r="B709" s="100" t="s">
        <v>1383</v>
      </c>
      <c r="C709" s="147"/>
      <c r="D709" s="26"/>
      <c r="E709" s="147"/>
      <c r="F709" s="93"/>
      <c r="G709" s="28"/>
      <c r="H709" s="28"/>
      <c r="I709" s="28"/>
      <c r="J709" s="28"/>
      <c r="M709" s="24"/>
      <c r="N709" s="27"/>
      <c r="O709" s="189">
        <f t="shared" ref="O709:O772" si="11">O708+M709-N709</f>
        <v>676.51000000000931</v>
      </c>
    </row>
    <row r="710" spans="1:15" s="25" customFormat="1" ht="22.05" customHeight="1" x14ac:dyDescent="0.2">
      <c r="A710" s="26"/>
      <c r="B710" s="100" t="s">
        <v>1383</v>
      </c>
      <c r="C710" s="147"/>
      <c r="D710" s="26"/>
      <c r="E710" s="147"/>
      <c r="F710" s="93"/>
      <c r="G710" s="28"/>
      <c r="H710" s="28"/>
      <c r="I710" s="28"/>
      <c r="J710" s="28"/>
      <c r="M710" s="24"/>
      <c r="N710" s="27"/>
      <c r="O710" s="189">
        <f t="shared" si="11"/>
        <v>676.51000000000931</v>
      </c>
    </row>
    <row r="711" spans="1:15" s="25" customFormat="1" ht="22.05" customHeight="1" x14ac:dyDescent="0.2">
      <c r="A711" s="26"/>
      <c r="B711" s="100" t="s">
        <v>1383</v>
      </c>
      <c r="C711" s="147"/>
      <c r="D711" s="26"/>
      <c r="E711" s="147"/>
      <c r="F711" s="93"/>
      <c r="G711" s="28"/>
      <c r="H711" s="28"/>
      <c r="I711" s="28"/>
      <c r="J711" s="28"/>
      <c r="M711" s="24"/>
      <c r="N711" s="27"/>
      <c r="O711" s="189">
        <f t="shared" si="11"/>
        <v>676.51000000000931</v>
      </c>
    </row>
    <row r="712" spans="1:15" s="25" customFormat="1" ht="22.05" customHeight="1" x14ac:dyDescent="0.2">
      <c r="A712" s="26"/>
      <c r="B712" s="100" t="s">
        <v>1383</v>
      </c>
      <c r="C712" s="147"/>
      <c r="D712" s="26"/>
      <c r="E712" s="147"/>
      <c r="F712" s="93"/>
      <c r="G712" s="28"/>
      <c r="H712" s="28"/>
      <c r="I712" s="28"/>
      <c r="J712" s="28"/>
      <c r="M712" s="24"/>
      <c r="N712" s="27"/>
      <c r="O712" s="189">
        <f t="shared" si="11"/>
        <v>676.51000000000931</v>
      </c>
    </row>
    <row r="713" spans="1:15" s="25" customFormat="1" ht="22.05" customHeight="1" x14ac:dyDescent="0.2">
      <c r="A713" s="26"/>
      <c r="B713" s="100" t="s">
        <v>1383</v>
      </c>
      <c r="C713" s="147"/>
      <c r="D713" s="26"/>
      <c r="E713" s="147"/>
      <c r="F713" s="93"/>
      <c r="G713" s="28"/>
      <c r="H713" s="28"/>
      <c r="I713" s="28"/>
      <c r="J713" s="28"/>
      <c r="M713" s="24"/>
      <c r="N713" s="27"/>
      <c r="O713" s="189">
        <f t="shared" si="11"/>
        <v>676.51000000000931</v>
      </c>
    </row>
    <row r="714" spans="1:15" s="25" customFormat="1" ht="22.05" customHeight="1" x14ac:dyDescent="0.2">
      <c r="A714" s="26"/>
      <c r="B714" s="100" t="s">
        <v>1383</v>
      </c>
      <c r="C714" s="147"/>
      <c r="D714" s="26"/>
      <c r="E714" s="147"/>
      <c r="F714" s="93"/>
      <c r="G714" s="28"/>
      <c r="H714" s="28"/>
      <c r="I714" s="28"/>
      <c r="J714" s="28"/>
      <c r="M714" s="24"/>
      <c r="N714" s="27"/>
      <c r="O714" s="189">
        <f t="shared" si="11"/>
        <v>676.51000000000931</v>
      </c>
    </row>
    <row r="715" spans="1:15" s="25" customFormat="1" ht="22.05" customHeight="1" x14ac:dyDescent="0.2">
      <c r="A715" s="26"/>
      <c r="B715" s="100" t="s">
        <v>1383</v>
      </c>
      <c r="C715" s="147"/>
      <c r="D715" s="26"/>
      <c r="E715" s="147"/>
      <c r="F715" s="93"/>
      <c r="G715" s="28"/>
      <c r="H715" s="28"/>
      <c r="I715" s="28"/>
      <c r="J715" s="28"/>
      <c r="M715" s="24"/>
      <c r="N715" s="27"/>
      <c r="O715" s="189">
        <f t="shared" si="11"/>
        <v>676.51000000000931</v>
      </c>
    </row>
    <row r="716" spans="1:15" s="25" customFormat="1" ht="22.05" customHeight="1" x14ac:dyDescent="0.2">
      <c r="A716" s="26"/>
      <c r="B716" s="100" t="s">
        <v>1383</v>
      </c>
      <c r="C716" s="147"/>
      <c r="D716" s="26"/>
      <c r="E716" s="147"/>
      <c r="F716" s="93"/>
      <c r="G716" s="28"/>
      <c r="H716" s="28"/>
      <c r="I716" s="28"/>
      <c r="J716" s="28"/>
      <c r="M716" s="24"/>
      <c r="N716" s="27"/>
      <c r="O716" s="189">
        <f t="shared" si="11"/>
        <v>676.51000000000931</v>
      </c>
    </row>
    <row r="717" spans="1:15" s="25" customFormat="1" ht="22.05" customHeight="1" x14ac:dyDescent="0.2">
      <c r="A717" s="26"/>
      <c r="B717" s="100" t="s">
        <v>1383</v>
      </c>
      <c r="C717" s="147"/>
      <c r="D717" s="26"/>
      <c r="E717" s="147"/>
      <c r="F717" s="93"/>
      <c r="G717" s="28"/>
      <c r="H717" s="28"/>
      <c r="I717" s="28"/>
      <c r="J717" s="28"/>
      <c r="M717" s="24"/>
      <c r="N717" s="27"/>
      <c r="O717" s="189">
        <f t="shared" si="11"/>
        <v>676.51000000000931</v>
      </c>
    </row>
    <row r="718" spans="1:15" s="25" customFormat="1" ht="22.05" customHeight="1" x14ac:dyDescent="0.2">
      <c r="A718" s="26"/>
      <c r="B718" s="100" t="s">
        <v>1383</v>
      </c>
      <c r="C718" s="147"/>
      <c r="D718" s="26"/>
      <c r="E718" s="147"/>
      <c r="F718" s="93"/>
      <c r="G718" s="28"/>
      <c r="H718" s="28"/>
      <c r="I718" s="28"/>
      <c r="J718" s="28"/>
      <c r="M718" s="24"/>
      <c r="N718" s="27"/>
      <c r="O718" s="189">
        <f t="shared" si="11"/>
        <v>676.51000000000931</v>
      </c>
    </row>
    <row r="719" spans="1:15" s="25" customFormat="1" ht="22.05" customHeight="1" x14ac:dyDescent="0.2">
      <c r="A719" s="26"/>
      <c r="B719" s="100" t="s">
        <v>1383</v>
      </c>
      <c r="C719" s="147"/>
      <c r="D719" s="26"/>
      <c r="E719" s="147"/>
      <c r="F719" s="93"/>
      <c r="G719" s="28"/>
      <c r="H719" s="28"/>
      <c r="I719" s="28"/>
      <c r="J719" s="28"/>
      <c r="M719" s="24"/>
      <c r="N719" s="27"/>
      <c r="O719" s="189">
        <f t="shared" si="11"/>
        <v>676.51000000000931</v>
      </c>
    </row>
    <row r="720" spans="1:15" s="25" customFormat="1" ht="22.05" customHeight="1" x14ac:dyDescent="0.2">
      <c r="A720" s="26"/>
      <c r="B720" s="100" t="s">
        <v>1383</v>
      </c>
      <c r="C720" s="147"/>
      <c r="D720" s="26"/>
      <c r="E720" s="147"/>
      <c r="F720" s="93"/>
      <c r="G720" s="28"/>
      <c r="H720" s="28"/>
      <c r="I720" s="28"/>
      <c r="J720" s="28"/>
      <c r="M720" s="24"/>
      <c r="N720" s="27"/>
      <c r="O720" s="189">
        <f t="shared" si="11"/>
        <v>676.51000000000931</v>
      </c>
    </row>
    <row r="721" spans="1:15" s="25" customFormat="1" ht="22.05" customHeight="1" x14ac:dyDescent="0.2">
      <c r="A721" s="26"/>
      <c r="B721" s="100" t="s">
        <v>1383</v>
      </c>
      <c r="C721" s="147"/>
      <c r="D721" s="26"/>
      <c r="E721" s="147"/>
      <c r="F721" s="93"/>
      <c r="G721" s="28"/>
      <c r="H721" s="28"/>
      <c r="I721" s="28"/>
      <c r="J721" s="28"/>
      <c r="M721" s="24"/>
      <c r="N721" s="27"/>
      <c r="O721" s="189">
        <f t="shared" si="11"/>
        <v>676.51000000000931</v>
      </c>
    </row>
    <row r="722" spans="1:15" s="25" customFormat="1" ht="22.05" customHeight="1" x14ac:dyDescent="0.2">
      <c r="A722" s="26"/>
      <c r="B722" s="100" t="s">
        <v>1383</v>
      </c>
      <c r="C722" s="147"/>
      <c r="D722" s="26"/>
      <c r="E722" s="147"/>
      <c r="F722" s="93"/>
      <c r="G722" s="28"/>
      <c r="H722" s="28"/>
      <c r="I722" s="28"/>
      <c r="J722" s="28"/>
      <c r="M722" s="24"/>
      <c r="N722" s="27"/>
      <c r="O722" s="189">
        <f t="shared" si="11"/>
        <v>676.51000000000931</v>
      </c>
    </row>
    <row r="723" spans="1:15" s="25" customFormat="1" ht="22.05" customHeight="1" x14ac:dyDescent="0.2">
      <c r="A723" s="26"/>
      <c r="B723" s="100" t="s">
        <v>1383</v>
      </c>
      <c r="C723" s="147"/>
      <c r="D723" s="26"/>
      <c r="E723" s="147"/>
      <c r="F723" s="93"/>
      <c r="G723" s="28"/>
      <c r="H723" s="28"/>
      <c r="I723" s="28"/>
      <c r="J723" s="28"/>
      <c r="M723" s="24"/>
      <c r="N723" s="27"/>
      <c r="O723" s="189">
        <f t="shared" si="11"/>
        <v>676.51000000000931</v>
      </c>
    </row>
    <row r="724" spans="1:15" s="25" customFormat="1" ht="22.05" customHeight="1" x14ac:dyDescent="0.2">
      <c r="A724" s="26"/>
      <c r="B724" s="100" t="s">
        <v>1383</v>
      </c>
      <c r="C724" s="147"/>
      <c r="D724" s="26"/>
      <c r="E724" s="147"/>
      <c r="F724" s="93"/>
      <c r="G724" s="28"/>
      <c r="H724" s="28"/>
      <c r="I724" s="28"/>
      <c r="J724" s="28"/>
      <c r="M724" s="24"/>
      <c r="N724" s="27"/>
      <c r="O724" s="189">
        <f t="shared" si="11"/>
        <v>676.51000000000931</v>
      </c>
    </row>
    <row r="725" spans="1:15" s="25" customFormat="1" ht="22.05" customHeight="1" x14ac:dyDescent="0.2">
      <c r="A725" s="26"/>
      <c r="B725" s="100" t="s">
        <v>1383</v>
      </c>
      <c r="C725" s="147"/>
      <c r="D725" s="26"/>
      <c r="E725" s="147"/>
      <c r="F725" s="93"/>
      <c r="G725" s="28"/>
      <c r="H725" s="28"/>
      <c r="I725" s="28"/>
      <c r="J725" s="28"/>
      <c r="M725" s="24"/>
      <c r="N725" s="27"/>
      <c r="O725" s="189">
        <f t="shared" si="11"/>
        <v>676.51000000000931</v>
      </c>
    </row>
    <row r="726" spans="1:15" s="25" customFormat="1" ht="22.05" customHeight="1" x14ac:dyDescent="0.2">
      <c r="A726" s="26"/>
      <c r="B726" s="100" t="s">
        <v>1383</v>
      </c>
      <c r="C726" s="147"/>
      <c r="D726" s="26"/>
      <c r="E726" s="147"/>
      <c r="F726" s="93"/>
      <c r="G726" s="28"/>
      <c r="H726" s="28"/>
      <c r="I726" s="28"/>
      <c r="J726" s="28"/>
      <c r="M726" s="24"/>
      <c r="N726" s="27"/>
      <c r="O726" s="189">
        <f t="shared" si="11"/>
        <v>676.51000000000931</v>
      </c>
    </row>
    <row r="727" spans="1:15" s="25" customFormat="1" ht="22.05" customHeight="1" x14ac:dyDescent="0.2">
      <c r="A727" s="26"/>
      <c r="B727" s="100" t="s">
        <v>1383</v>
      </c>
      <c r="C727" s="147"/>
      <c r="D727" s="26"/>
      <c r="E727" s="147"/>
      <c r="F727" s="93"/>
      <c r="G727" s="28"/>
      <c r="H727" s="28"/>
      <c r="I727" s="28"/>
      <c r="J727" s="28"/>
      <c r="M727" s="24"/>
      <c r="N727" s="27"/>
      <c r="O727" s="189">
        <f t="shared" si="11"/>
        <v>676.51000000000931</v>
      </c>
    </row>
    <row r="728" spans="1:15" s="25" customFormat="1" ht="22.05" customHeight="1" x14ac:dyDescent="0.2">
      <c r="A728" s="26"/>
      <c r="B728" s="100" t="s">
        <v>1383</v>
      </c>
      <c r="C728" s="147"/>
      <c r="D728" s="26"/>
      <c r="E728" s="147"/>
      <c r="F728" s="93"/>
      <c r="G728" s="28"/>
      <c r="H728" s="28"/>
      <c r="I728" s="28"/>
      <c r="J728" s="28"/>
      <c r="M728" s="24"/>
      <c r="N728" s="27"/>
      <c r="O728" s="189">
        <f t="shared" si="11"/>
        <v>676.51000000000931</v>
      </c>
    </row>
    <row r="729" spans="1:15" s="25" customFormat="1" ht="22.05" customHeight="1" x14ac:dyDescent="0.2">
      <c r="A729" s="26"/>
      <c r="B729" s="100" t="s">
        <v>1383</v>
      </c>
      <c r="C729" s="147"/>
      <c r="D729" s="26"/>
      <c r="E729" s="147"/>
      <c r="F729" s="93"/>
      <c r="G729" s="28"/>
      <c r="H729" s="28"/>
      <c r="I729" s="28"/>
      <c r="J729" s="28"/>
      <c r="M729" s="24"/>
      <c r="N729" s="27"/>
      <c r="O729" s="189">
        <f t="shared" si="11"/>
        <v>676.51000000000931</v>
      </c>
    </row>
    <row r="730" spans="1:15" s="25" customFormat="1" ht="22.05" customHeight="1" x14ac:dyDescent="0.2">
      <c r="A730" s="26"/>
      <c r="B730" s="100" t="s">
        <v>1383</v>
      </c>
      <c r="C730" s="147"/>
      <c r="D730" s="26"/>
      <c r="E730" s="147"/>
      <c r="F730" s="93"/>
      <c r="G730" s="28"/>
      <c r="H730" s="28"/>
      <c r="I730" s="28"/>
      <c r="J730" s="28"/>
      <c r="M730" s="24"/>
      <c r="N730" s="27"/>
      <c r="O730" s="189">
        <f t="shared" si="11"/>
        <v>676.51000000000931</v>
      </c>
    </row>
    <row r="731" spans="1:15" s="25" customFormat="1" ht="22.05" customHeight="1" x14ac:dyDescent="0.2">
      <c r="A731" s="26"/>
      <c r="B731" s="100" t="s">
        <v>1383</v>
      </c>
      <c r="C731" s="147"/>
      <c r="D731" s="26"/>
      <c r="E731" s="147"/>
      <c r="F731" s="93"/>
      <c r="G731" s="28"/>
      <c r="H731" s="28"/>
      <c r="I731" s="28"/>
      <c r="J731" s="28"/>
      <c r="M731" s="24"/>
      <c r="N731" s="27"/>
      <c r="O731" s="189">
        <f t="shared" si="11"/>
        <v>676.51000000000931</v>
      </c>
    </row>
    <row r="732" spans="1:15" s="25" customFormat="1" ht="22.05" customHeight="1" x14ac:dyDescent="0.2">
      <c r="A732" s="26"/>
      <c r="B732" s="100" t="s">
        <v>1383</v>
      </c>
      <c r="C732" s="147"/>
      <c r="D732" s="26"/>
      <c r="E732" s="147"/>
      <c r="F732" s="93"/>
      <c r="G732" s="28"/>
      <c r="H732" s="28"/>
      <c r="I732" s="28"/>
      <c r="J732" s="28"/>
      <c r="M732" s="24"/>
      <c r="N732" s="27"/>
      <c r="O732" s="189">
        <f t="shared" si="11"/>
        <v>676.51000000000931</v>
      </c>
    </row>
    <row r="733" spans="1:15" s="25" customFormat="1" ht="22.05" customHeight="1" x14ac:dyDescent="0.2">
      <c r="A733" s="26"/>
      <c r="B733" s="100" t="s">
        <v>1383</v>
      </c>
      <c r="C733" s="147"/>
      <c r="D733" s="26"/>
      <c r="E733" s="147"/>
      <c r="F733" s="93"/>
      <c r="G733" s="28"/>
      <c r="H733" s="28"/>
      <c r="I733" s="28"/>
      <c r="J733" s="28"/>
      <c r="M733" s="24"/>
      <c r="N733" s="27"/>
      <c r="O733" s="189">
        <f t="shared" si="11"/>
        <v>676.51000000000931</v>
      </c>
    </row>
    <row r="734" spans="1:15" s="25" customFormat="1" ht="22.05" customHeight="1" x14ac:dyDescent="0.2">
      <c r="A734" s="26"/>
      <c r="B734" s="100" t="s">
        <v>1383</v>
      </c>
      <c r="C734" s="147"/>
      <c r="D734" s="26"/>
      <c r="E734" s="147"/>
      <c r="F734" s="93"/>
      <c r="G734" s="28"/>
      <c r="H734" s="28"/>
      <c r="I734" s="28"/>
      <c r="J734" s="28"/>
      <c r="M734" s="24"/>
      <c r="N734" s="27"/>
      <c r="O734" s="189">
        <f t="shared" si="11"/>
        <v>676.51000000000931</v>
      </c>
    </row>
    <row r="735" spans="1:15" s="25" customFormat="1" ht="22.05" customHeight="1" x14ac:dyDescent="0.2">
      <c r="A735" s="26"/>
      <c r="B735" s="100" t="s">
        <v>1383</v>
      </c>
      <c r="C735" s="147"/>
      <c r="D735" s="26"/>
      <c r="E735" s="147"/>
      <c r="F735" s="93"/>
      <c r="G735" s="28"/>
      <c r="H735" s="28"/>
      <c r="I735" s="28"/>
      <c r="J735" s="28"/>
      <c r="M735" s="24"/>
      <c r="N735" s="27"/>
      <c r="O735" s="189">
        <f t="shared" si="11"/>
        <v>676.51000000000931</v>
      </c>
    </row>
    <row r="736" spans="1:15" s="25" customFormat="1" ht="22.05" customHeight="1" x14ac:dyDescent="0.2">
      <c r="A736" s="26"/>
      <c r="B736" s="100" t="s">
        <v>1383</v>
      </c>
      <c r="C736" s="147"/>
      <c r="D736" s="26"/>
      <c r="E736" s="147"/>
      <c r="F736" s="93"/>
      <c r="G736" s="28"/>
      <c r="H736" s="28"/>
      <c r="I736" s="28"/>
      <c r="J736" s="28"/>
      <c r="M736" s="24"/>
      <c r="N736" s="27"/>
      <c r="O736" s="189">
        <f t="shared" si="11"/>
        <v>676.51000000000931</v>
      </c>
    </row>
    <row r="737" spans="1:15" s="25" customFormat="1" ht="22.05" customHeight="1" x14ac:dyDescent="0.2">
      <c r="A737" s="26"/>
      <c r="B737" s="100" t="s">
        <v>1383</v>
      </c>
      <c r="C737" s="147"/>
      <c r="D737" s="26"/>
      <c r="E737" s="147"/>
      <c r="F737" s="93"/>
      <c r="G737" s="28"/>
      <c r="H737" s="28"/>
      <c r="I737" s="28"/>
      <c r="J737" s="28"/>
      <c r="M737" s="24"/>
      <c r="N737" s="27"/>
      <c r="O737" s="189">
        <f t="shared" si="11"/>
        <v>676.51000000000931</v>
      </c>
    </row>
    <row r="738" spans="1:15" s="25" customFormat="1" ht="22.05" customHeight="1" x14ac:dyDescent="0.2">
      <c r="A738" s="26"/>
      <c r="B738" s="100" t="s">
        <v>1383</v>
      </c>
      <c r="C738" s="147"/>
      <c r="D738" s="26"/>
      <c r="E738" s="147"/>
      <c r="F738" s="93"/>
      <c r="G738" s="28"/>
      <c r="H738" s="28"/>
      <c r="I738" s="28"/>
      <c r="J738" s="28"/>
      <c r="M738" s="24"/>
      <c r="N738" s="27"/>
      <c r="O738" s="189">
        <f t="shared" si="11"/>
        <v>676.51000000000931</v>
      </c>
    </row>
    <row r="739" spans="1:15" s="25" customFormat="1" ht="22.05" customHeight="1" x14ac:dyDescent="0.2">
      <c r="A739" s="26"/>
      <c r="B739" s="100" t="s">
        <v>1383</v>
      </c>
      <c r="C739" s="147"/>
      <c r="D739" s="26"/>
      <c r="E739" s="147"/>
      <c r="F739" s="93"/>
      <c r="G739" s="28"/>
      <c r="H739" s="28"/>
      <c r="I739" s="28"/>
      <c r="J739" s="28"/>
      <c r="M739" s="24"/>
      <c r="N739" s="27"/>
      <c r="O739" s="189">
        <f t="shared" si="11"/>
        <v>676.51000000000931</v>
      </c>
    </row>
    <row r="740" spans="1:15" s="25" customFormat="1" ht="22.05" customHeight="1" x14ac:dyDescent="0.2">
      <c r="A740" s="26"/>
      <c r="B740" s="100" t="s">
        <v>1383</v>
      </c>
      <c r="C740" s="147"/>
      <c r="D740" s="26"/>
      <c r="E740" s="147"/>
      <c r="F740" s="93"/>
      <c r="G740" s="28"/>
      <c r="H740" s="28"/>
      <c r="I740" s="28"/>
      <c r="J740" s="28"/>
      <c r="M740" s="24"/>
      <c r="N740" s="27"/>
      <c r="O740" s="189">
        <f t="shared" si="11"/>
        <v>676.51000000000931</v>
      </c>
    </row>
    <row r="741" spans="1:15" s="25" customFormat="1" ht="22.05" customHeight="1" x14ac:dyDescent="0.2">
      <c r="A741" s="26"/>
      <c r="B741" s="100" t="s">
        <v>1383</v>
      </c>
      <c r="C741" s="147"/>
      <c r="D741" s="26"/>
      <c r="E741" s="147"/>
      <c r="F741" s="93"/>
      <c r="G741" s="28"/>
      <c r="H741" s="28"/>
      <c r="I741" s="28"/>
      <c r="J741" s="28"/>
      <c r="M741" s="24"/>
      <c r="N741" s="27"/>
      <c r="O741" s="189">
        <f t="shared" si="11"/>
        <v>676.51000000000931</v>
      </c>
    </row>
    <row r="742" spans="1:15" s="25" customFormat="1" ht="22.05" customHeight="1" x14ac:dyDescent="0.2">
      <c r="A742" s="26"/>
      <c r="B742" s="100" t="s">
        <v>1383</v>
      </c>
      <c r="C742" s="147"/>
      <c r="D742" s="26"/>
      <c r="E742" s="147"/>
      <c r="F742" s="93"/>
      <c r="G742" s="28"/>
      <c r="H742" s="28"/>
      <c r="I742" s="28"/>
      <c r="J742" s="28"/>
      <c r="M742" s="24"/>
      <c r="N742" s="27"/>
      <c r="O742" s="189">
        <f t="shared" si="11"/>
        <v>676.51000000000931</v>
      </c>
    </row>
    <row r="743" spans="1:15" s="25" customFormat="1" ht="22.05" customHeight="1" x14ac:dyDescent="0.2">
      <c r="A743" s="26"/>
      <c r="B743" s="100" t="s">
        <v>1383</v>
      </c>
      <c r="C743" s="147"/>
      <c r="D743" s="26"/>
      <c r="E743" s="147"/>
      <c r="F743" s="93"/>
      <c r="G743" s="28"/>
      <c r="H743" s="28"/>
      <c r="I743" s="28"/>
      <c r="J743" s="28"/>
      <c r="M743" s="24"/>
      <c r="N743" s="27"/>
      <c r="O743" s="189">
        <f t="shared" si="11"/>
        <v>676.51000000000931</v>
      </c>
    </row>
    <row r="744" spans="1:15" s="25" customFormat="1" ht="22.05" customHeight="1" x14ac:dyDescent="0.2">
      <c r="A744" s="26"/>
      <c r="B744" s="100" t="s">
        <v>1383</v>
      </c>
      <c r="C744" s="147"/>
      <c r="D744" s="26"/>
      <c r="E744" s="147"/>
      <c r="F744" s="93"/>
      <c r="G744" s="28"/>
      <c r="H744" s="28"/>
      <c r="I744" s="28"/>
      <c r="J744" s="28"/>
      <c r="M744" s="24"/>
      <c r="N744" s="27"/>
      <c r="O744" s="189">
        <f t="shared" si="11"/>
        <v>676.51000000000931</v>
      </c>
    </row>
    <row r="745" spans="1:15" s="25" customFormat="1" ht="22.05" customHeight="1" x14ac:dyDescent="0.2">
      <c r="A745" s="26"/>
      <c r="B745" s="100" t="s">
        <v>1383</v>
      </c>
      <c r="C745" s="147"/>
      <c r="D745" s="26"/>
      <c r="E745" s="147"/>
      <c r="F745" s="93"/>
      <c r="G745" s="28"/>
      <c r="H745" s="28"/>
      <c r="I745" s="28"/>
      <c r="J745" s="28"/>
      <c r="M745" s="24"/>
      <c r="N745" s="27"/>
      <c r="O745" s="189">
        <f t="shared" si="11"/>
        <v>676.51000000000931</v>
      </c>
    </row>
    <row r="746" spans="1:15" s="25" customFormat="1" ht="22.05" customHeight="1" x14ac:dyDescent="0.2">
      <c r="A746" s="26"/>
      <c r="B746" s="100" t="s">
        <v>1383</v>
      </c>
      <c r="C746" s="147"/>
      <c r="D746" s="26"/>
      <c r="E746" s="147"/>
      <c r="F746" s="93"/>
      <c r="G746" s="28"/>
      <c r="H746" s="28"/>
      <c r="I746" s="28"/>
      <c r="J746" s="28"/>
      <c r="M746" s="24"/>
      <c r="N746" s="27"/>
      <c r="O746" s="189">
        <f t="shared" si="11"/>
        <v>676.51000000000931</v>
      </c>
    </row>
    <row r="747" spans="1:15" s="25" customFormat="1" ht="22.05" customHeight="1" x14ac:dyDescent="0.2">
      <c r="A747" s="26"/>
      <c r="B747" s="100" t="s">
        <v>1383</v>
      </c>
      <c r="C747" s="147"/>
      <c r="D747" s="26"/>
      <c r="E747" s="147"/>
      <c r="F747" s="93"/>
      <c r="G747" s="28"/>
      <c r="H747" s="28"/>
      <c r="I747" s="28"/>
      <c r="J747" s="28"/>
      <c r="M747" s="24"/>
      <c r="N747" s="27"/>
      <c r="O747" s="189">
        <f t="shared" si="11"/>
        <v>676.51000000000931</v>
      </c>
    </row>
    <row r="748" spans="1:15" s="25" customFormat="1" ht="22.05" customHeight="1" x14ac:dyDescent="0.2">
      <c r="A748" s="26"/>
      <c r="B748" s="100" t="s">
        <v>1383</v>
      </c>
      <c r="C748" s="147"/>
      <c r="D748" s="26"/>
      <c r="E748" s="147"/>
      <c r="F748" s="93"/>
      <c r="G748" s="28"/>
      <c r="H748" s="28"/>
      <c r="I748" s="28"/>
      <c r="J748" s="28"/>
      <c r="M748" s="24"/>
      <c r="N748" s="27"/>
      <c r="O748" s="189">
        <f t="shared" si="11"/>
        <v>676.51000000000931</v>
      </c>
    </row>
    <row r="749" spans="1:15" s="25" customFormat="1" ht="22.05" customHeight="1" x14ac:dyDescent="0.2">
      <c r="A749" s="26"/>
      <c r="B749" s="100" t="s">
        <v>1383</v>
      </c>
      <c r="C749" s="147"/>
      <c r="D749" s="26"/>
      <c r="E749" s="147"/>
      <c r="F749" s="93"/>
      <c r="G749" s="28"/>
      <c r="H749" s="28"/>
      <c r="I749" s="28"/>
      <c r="J749" s="28"/>
      <c r="M749" s="24"/>
      <c r="N749" s="27"/>
      <c r="O749" s="189">
        <f t="shared" si="11"/>
        <v>676.51000000000931</v>
      </c>
    </row>
    <row r="750" spans="1:15" s="25" customFormat="1" ht="22.05" customHeight="1" x14ac:dyDescent="0.2">
      <c r="A750" s="26"/>
      <c r="B750" s="100" t="s">
        <v>1383</v>
      </c>
      <c r="C750" s="147"/>
      <c r="D750" s="26"/>
      <c r="E750" s="147"/>
      <c r="F750" s="93"/>
      <c r="G750" s="28"/>
      <c r="H750" s="28"/>
      <c r="I750" s="28"/>
      <c r="J750" s="28"/>
      <c r="M750" s="24"/>
      <c r="N750" s="27"/>
      <c r="O750" s="189">
        <f t="shared" si="11"/>
        <v>676.51000000000931</v>
      </c>
    </row>
    <row r="751" spans="1:15" s="25" customFormat="1" ht="22.05" customHeight="1" x14ac:dyDescent="0.2">
      <c r="A751" s="26"/>
      <c r="B751" s="100" t="s">
        <v>1383</v>
      </c>
      <c r="C751" s="147"/>
      <c r="D751" s="26"/>
      <c r="E751" s="147"/>
      <c r="F751" s="93"/>
      <c r="G751" s="28"/>
      <c r="H751" s="28"/>
      <c r="I751" s="28"/>
      <c r="J751" s="28"/>
      <c r="M751" s="24"/>
      <c r="N751" s="27"/>
      <c r="O751" s="189">
        <f t="shared" si="11"/>
        <v>676.51000000000931</v>
      </c>
    </row>
    <row r="752" spans="1:15" s="25" customFormat="1" ht="22.05" customHeight="1" x14ac:dyDescent="0.2">
      <c r="A752" s="26"/>
      <c r="B752" s="100" t="s">
        <v>1383</v>
      </c>
      <c r="C752" s="147"/>
      <c r="D752" s="26"/>
      <c r="E752" s="147"/>
      <c r="F752" s="93"/>
      <c r="G752" s="28"/>
      <c r="H752" s="28"/>
      <c r="I752" s="28"/>
      <c r="J752" s="28"/>
      <c r="M752" s="24"/>
      <c r="N752" s="27"/>
      <c r="O752" s="189">
        <f t="shared" si="11"/>
        <v>676.51000000000931</v>
      </c>
    </row>
    <row r="753" spans="1:15" s="25" customFormat="1" ht="22.05" customHeight="1" x14ac:dyDescent="0.2">
      <c r="A753" s="26"/>
      <c r="B753" s="100" t="s">
        <v>1383</v>
      </c>
      <c r="C753" s="147"/>
      <c r="D753" s="26"/>
      <c r="E753" s="147"/>
      <c r="F753" s="93"/>
      <c r="G753" s="28"/>
      <c r="H753" s="28"/>
      <c r="I753" s="28"/>
      <c r="J753" s="28"/>
      <c r="M753" s="24"/>
      <c r="N753" s="27"/>
      <c r="O753" s="189">
        <f t="shared" si="11"/>
        <v>676.51000000000931</v>
      </c>
    </row>
    <row r="754" spans="1:15" s="25" customFormat="1" ht="22.05" customHeight="1" x14ac:dyDescent="0.2">
      <c r="A754" s="26"/>
      <c r="B754" s="100" t="s">
        <v>1383</v>
      </c>
      <c r="C754" s="147"/>
      <c r="D754" s="26"/>
      <c r="E754" s="147"/>
      <c r="F754" s="93"/>
      <c r="G754" s="28"/>
      <c r="H754" s="28"/>
      <c r="I754" s="28"/>
      <c r="J754" s="28"/>
      <c r="M754" s="24"/>
      <c r="N754" s="27"/>
      <c r="O754" s="189">
        <f t="shared" si="11"/>
        <v>676.51000000000931</v>
      </c>
    </row>
    <row r="755" spans="1:15" s="25" customFormat="1" ht="22.05" customHeight="1" x14ac:dyDescent="0.2">
      <c r="A755" s="26"/>
      <c r="B755" s="100" t="s">
        <v>1383</v>
      </c>
      <c r="C755" s="147"/>
      <c r="D755" s="26"/>
      <c r="E755" s="147"/>
      <c r="F755" s="93"/>
      <c r="G755" s="28"/>
      <c r="H755" s="28"/>
      <c r="I755" s="28"/>
      <c r="J755" s="28"/>
      <c r="M755" s="24"/>
      <c r="N755" s="27"/>
      <c r="O755" s="189">
        <f t="shared" si="11"/>
        <v>676.51000000000931</v>
      </c>
    </row>
    <row r="756" spans="1:15" s="25" customFormat="1" ht="22.05" customHeight="1" x14ac:dyDescent="0.2">
      <c r="A756" s="26"/>
      <c r="B756" s="100" t="s">
        <v>1383</v>
      </c>
      <c r="C756" s="147"/>
      <c r="D756" s="26"/>
      <c r="E756" s="147"/>
      <c r="F756" s="93"/>
      <c r="G756" s="28"/>
      <c r="H756" s="28"/>
      <c r="I756" s="28"/>
      <c r="J756" s="28"/>
      <c r="M756" s="24"/>
      <c r="N756" s="27"/>
      <c r="O756" s="189">
        <f t="shared" si="11"/>
        <v>676.51000000000931</v>
      </c>
    </row>
    <row r="757" spans="1:15" s="25" customFormat="1" ht="22.05" customHeight="1" x14ac:dyDescent="0.2">
      <c r="A757" s="26"/>
      <c r="B757" s="100" t="s">
        <v>1383</v>
      </c>
      <c r="C757" s="147"/>
      <c r="D757" s="26"/>
      <c r="E757" s="147"/>
      <c r="F757" s="93"/>
      <c r="G757" s="28"/>
      <c r="H757" s="28"/>
      <c r="I757" s="28"/>
      <c r="J757" s="28"/>
      <c r="M757" s="24"/>
      <c r="N757" s="27"/>
      <c r="O757" s="189">
        <f t="shared" si="11"/>
        <v>676.51000000000931</v>
      </c>
    </row>
    <row r="758" spans="1:15" s="25" customFormat="1" ht="22.05" customHeight="1" x14ac:dyDescent="0.2">
      <c r="A758" s="26"/>
      <c r="B758" s="100" t="s">
        <v>1383</v>
      </c>
      <c r="C758" s="147"/>
      <c r="D758" s="26"/>
      <c r="E758" s="147"/>
      <c r="F758" s="93"/>
      <c r="G758" s="28"/>
      <c r="H758" s="28"/>
      <c r="I758" s="28"/>
      <c r="J758" s="28"/>
      <c r="M758" s="24"/>
      <c r="N758" s="27"/>
      <c r="O758" s="189">
        <f t="shared" si="11"/>
        <v>676.51000000000931</v>
      </c>
    </row>
    <row r="759" spans="1:15" s="25" customFormat="1" ht="22.05" customHeight="1" x14ac:dyDescent="0.2">
      <c r="A759" s="26"/>
      <c r="B759" s="100" t="s">
        <v>1383</v>
      </c>
      <c r="C759" s="147"/>
      <c r="D759" s="26"/>
      <c r="E759" s="147"/>
      <c r="F759" s="93"/>
      <c r="G759" s="28"/>
      <c r="H759" s="28"/>
      <c r="I759" s="28"/>
      <c r="J759" s="28"/>
      <c r="M759" s="24"/>
      <c r="N759" s="27"/>
      <c r="O759" s="189">
        <f t="shared" si="11"/>
        <v>676.51000000000931</v>
      </c>
    </row>
    <row r="760" spans="1:15" s="25" customFormat="1" ht="22.05" customHeight="1" x14ac:dyDescent="0.2">
      <c r="A760" s="26"/>
      <c r="B760" s="100" t="s">
        <v>1383</v>
      </c>
      <c r="C760" s="147"/>
      <c r="D760" s="26"/>
      <c r="E760" s="147"/>
      <c r="F760" s="93"/>
      <c r="G760" s="28"/>
      <c r="H760" s="28"/>
      <c r="I760" s="28"/>
      <c r="J760" s="28"/>
      <c r="M760" s="24"/>
      <c r="N760" s="27"/>
      <c r="O760" s="189">
        <f t="shared" si="11"/>
        <v>676.51000000000931</v>
      </c>
    </row>
    <row r="761" spans="1:15" s="25" customFormat="1" ht="22.05" customHeight="1" x14ac:dyDescent="0.2">
      <c r="A761" s="26"/>
      <c r="B761" s="100" t="s">
        <v>1383</v>
      </c>
      <c r="C761" s="147"/>
      <c r="D761" s="26"/>
      <c r="E761" s="147"/>
      <c r="F761" s="93"/>
      <c r="G761" s="28"/>
      <c r="H761" s="28"/>
      <c r="I761" s="28"/>
      <c r="J761" s="28"/>
      <c r="M761" s="24"/>
      <c r="N761" s="27"/>
      <c r="O761" s="189">
        <f t="shared" si="11"/>
        <v>676.51000000000931</v>
      </c>
    </row>
    <row r="762" spans="1:15" s="25" customFormat="1" ht="22.05" customHeight="1" x14ac:dyDescent="0.2">
      <c r="A762" s="26"/>
      <c r="B762" s="100" t="s">
        <v>1383</v>
      </c>
      <c r="C762" s="147"/>
      <c r="D762" s="26"/>
      <c r="E762" s="147"/>
      <c r="F762" s="93"/>
      <c r="G762" s="28"/>
      <c r="H762" s="28"/>
      <c r="I762" s="28"/>
      <c r="J762" s="28"/>
      <c r="M762" s="24"/>
      <c r="N762" s="27"/>
      <c r="O762" s="189">
        <f t="shared" si="11"/>
        <v>676.51000000000931</v>
      </c>
    </row>
    <row r="763" spans="1:15" s="25" customFormat="1" ht="22.05" customHeight="1" x14ac:dyDescent="0.2">
      <c r="A763" s="26"/>
      <c r="B763" s="100" t="s">
        <v>1383</v>
      </c>
      <c r="C763" s="147"/>
      <c r="D763" s="26"/>
      <c r="E763" s="147"/>
      <c r="F763" s="93"/>
      <c r="G763" s="28"/>
      <c r="H763" s="28"/>
      <c r="I763" s="28"/>
      <c r="J763" s="28"/>
      <c r="M763" s="24"/>
      <c r="N763" s="27"/>
      <c r="O763" s="189">
        <f t="shared" si="11"/>
        <v>676.51000000000931</v>
      </c>
    </row>
    <row r="764" spans="1:15" s="25" customFormat="1" ht="22.05" customHeight="1" x14ac:dyDescent="0.2">
      <c r="A764" s="26"/>
      <c r="B764" s="100" t="s">
        <v>1383</v>
      </c>
      <c r="C764" s="147"/>
      <c r="D764" s="26"/>
      <c r="E764" s="147"/>
      <c r="F764" s="93"/>
      <c r="G764" s="28"/>
      <c r="H764" s="28"/>
      <c r="I764" s="28"/>
      <c r="J764" s="28"/>
      <c r="M764" s="24"/>
      <c r="N764" s="27"/>
      <c r="O764" s="189">
        <f t="shared" si="11"/>
        <v>676.51000000000931</v>
      </c>
    </row>
    <row r="765" spans="1:15" s="25" customFormat="1" ht="22.05" customHeight="1" x14ac:dyDescent="0.2">
      <c r="A765" s="26"/>
      <c r="B765" s="100" t="s">
        <v>1383</v>
      </c>
      <c r="C765" s="147"/>
      <c r="D765" s="26"/>
      <c r="E765" s="147"/>
      <c r="F765" s="93"/>
      <c r="G765" s="28"/>
      <c r="H765" s="28"/>
      <c r="I765" s="28"/>
      <c r="J765" s="28"/>
      <c r="M765" s="24"/>
      <c r="N765" s="27"/>
      <c r="O765" s="189">
        <f t="shared" si="11"/>
        <v>676.51000000000931</v>
      </c>
    </row>
    <row r="766" spans="1:15" s="25" customFormat="1" ht="22.05" customHeight="1" x14ac:dyDescent="0.2">
      <c r="A766" s="26"/>
      <c r="B766" s="100" t="s">
        <v>1383</v>
      </c>
      <c r="C766" s="147"/>
      <c r="D766" s="26"/>
      <c r="E766" s="147"/>
      <c r="F766" s="93"/>
      <c r="G766" s="28"/>
      <c r="H766" s="28"/>
      <c r="I766" s="28"/>
      <c r="J766" s="28"/>
      <c r="M766" s="24"/>
      <c r="N766" s="27"/>
      <c r="O766" s="189">
        <f t="shared" si="11"/>
        <v>676.51000000000931</v>
      </c>
    </row>
    <row r="767" spans="1:15" s="25" customFormat="1" ht="22.05" customHeight="1" x14ac:dyDescent="0.2">
      <c r="A767" s="26"/>
      <c r="B767" s="100" t="s">
        <v>1383</v>
      </c>
      <c r="C767" s="147"/>
      <c r="D767" s="26"/>
      <c r="E767" s="147"/>
      <c r="F767" s="93"/>
      <c r="G767" s="28"/>
      <c r="H767" s="28"/>
      <c r="I767" s="28"/>
      <c r="J767" s="28"/>
      <c r="M767" s="24"/>
      <c r="N767" s="27"/>
      <c r="O767" s="189">
        <f t="shared" si="11"/>
        <v>676.51000000000931</v>
      </c>
    </row>
    <row r="768" spans="1:15" s="25" customFormat="1" ht="22.05" customHeight="1" x14ac:dyDescent="0.2">
      <c r="A768" s="26"/>
      <c r="B768" s="100" t="s">
        <v>1383</v>
      </c>
      <c r="C768" s="147"/>
      <c r="D768" s="26"/>
      <c r="E768" s="147"/>
      <c r="F768" s="93"/>
      <c r="G768" s="28"/>
      <c r="H768" s="28"/>
      <c r="I768" s="28"/>
      <c r="J768" s="28"/>
      <c r="M768" s="24"/>
      <c r="N768" s="27"/>
      <c r="O768" s="189">
        <f t="shared" si="11"/>
        <v>676.51000000000931</v>
      </c>
    </row>
    <row r="769" spans="1:15" s="25" customFormat="1" ht="22.05" customHeight="1" x14ac:dyDescent="0.2">
      <c r="A769" s="26"/>
      <c r="B769" s="100" t="s">
        <v>1383</v>
      </c>
      <c r="C769" s="147"/>
      <c r="D769" s="26"/>
      <c r="E769" s="147"/>
      <c r="F769" s="93"/>
      <c r="G769" s="28"/>
      <c r="H769" s="28"/>
      <c r="I769" s="28"/>
      <c r="J769" s="28"/>
      <c r="M769" s="24"/>
      <c r="N769" s="27"/>
      <c r="O769" s="189">
        <f t="shared" si="11"/>
        <v>676.51000000000931</v>
      </c>
    </row>
    <row r="770" spans="1:15" s="25" customFormat="1" ht="22.05" customHeight="1" x14ac:dyDescent="0.2">
      <c r="A770" s="26"/>
      <c r="B770" s="100" t="s">
        <v>1383</v>
      </c>
      <c r="C770" s="147"/>
      <c r="D770" s="26"/>
      <c r="E770" s="147"/>
      <c r="F770" s="93"/>
      <c r="G770" s="28"/>
      <c r="H770" s="28"/>
      <c r="I770" s="28"/>
      <c r="J770" s="28"/>
      <c r="M770" s="24"/>
      <c r="N770" s="27"/>
      <c r="O770" s="189">
        <f t="shared" si="11"/>
        <v>676.51000000000931</v>
      </c>
    </row>
    <row r="771" spans="1:15" s="25" customFormat="1" ht="22.05" customHeight="1" x14ac:dyDescent="0.2">
      <c r="A771" s="26"/>
      <c r="B771" s="100" t="s">
        <v>1383</v>
      </c>
      <c r="C771" s="147"/>
      <c r="D771" s="26"/>
      <c r="E771" s="147"/>
      <c r="F771" s="93"/>
      <c r="G771" s="28"/>
      <c r="H771" s="28"/>
      <c r="I771" s="28"/>
      <c r="J771" s="28"/>
      <c r="M771" s="24"/>
      <c r="N771" s="27"/>
      <c r="O771" s="189">
        <f t="shared" si="11"/>
        <v>676.51000000000931</v>
      </c>
    </row>
    <row r="772" spans="1:15" s="25" customFormat="1" ht="22.05" customHeight="1" x14ac:dyDescent="0.2">
      <c r="A772" s="26"/>
      <c r="B772" s="100" t="s">
        <v>1383</v>
      </c>
      <c r="C772" s="147"/>
      <c r="D772" s="26"/>
      <c r="E772" s="147"/>
      <c r="F772" s="93"/>
      <c r="G772" s="28"/>
      <c r="H772" s="28"/>
      <c r="I772" s="28"/>
      <c r="J772" s="28"/>
      <c r="M772" s="24"/>
      <c r="N772" s="27"/>
      <c r="O772" s="189">
        <f t="shared" si="11"/>
        <v>676.51000000000931</v>
      </c>
    </row>
    <row r="773" spans="1:15" s="25" customFormat="1" ht="22.05" customHeight="1" x14ac:dyDescent="0.2">
      <c r="A773" s="26"/>
      <c r="B773" s="100" t="s">
        <v>1383</v>
      </c>
      <c r="C773" s="147"/>
      <c r="D773" s="26"/>
      <c r="E773" s="147"/>
      <c r="F773" s="93"/>
      <c r="G773" s="28"/>
      <c r="H773" s="28"/>
      <c r="I773" s="28"/>
      <c r="J773" s="28"/>
      <c r="M773" s="24"/>
      <c r="N773" s="27"/>
      <c r="O773" s="189">
        <f t="shared" ref="O773:O836" si="12">O772+M773-N773</f>
        <v>676.51000000000931</v>
      </c>
    </row>
    <row r="774" spans="1:15" s="25" customFormat="1" ht="22.05" customHeight="1" x14ac:dyDescent="0.2">
      <c r="A774" s="26"/>
      <c r="B774" s="100" t="s">
        <v>1383</v>
      </c>
      <c r="C774" s="147"/>
      <c r="D774" s="26"/>
      <c r="E774" s="147"/>
      <c r="F774" s="93"/>
      <c r="G774" s="28"/>
      <c r="H774" s="28"/>
      <c r="I774" s="28"/>
      <c r="J774" s="28"/>
      <c r="M774" s="24"/>
      <c r="N774" s="27"/>
      <c r="O774" s="189">
        <f t="shared" si="12"/>
        <v>676.51000000000931</v>
      </c>
    </row>
    <row r="775" spans="1:15" s="25" customFormat="1" ht="22.05" customHeight="1" x14ac:dyDescent="0.2">
      <c r="A775" s="26"/>
      <c r="B775" s="100" t="s">
        <v>1383</v>
      </c>
      <c r="C775" s="147"/>
      <c r="D775" s="26"/>
      <c r="E775" s="147"/>
      <c r="F775" s="93"/>
      <c r="G775" s="28"/>
      <c r="H775" s="28"/>
      <c r="I775" s="28"/>
      <c r="J775" s="28"/>
      <c r="M775" s="24"/>
      <c r="N775" s="27"/>
      <c r="O775" s="189">
        <f t="shared" si="12"/>
        <v>676.51000000000931</v>
      </c>
    </row>
    <row r="776" spans="1:15" s="25" customFormat="1" ht="22.05" customHeight="1" x14ac:dyDescent="0.2">
      <c r="A776" s="26"/>
      <c r="B776" s="100" t="s">
        <v>1383</v>
      </c>
      <c r="C776" s="147"/>
      <c r="D776" s="26"/>
      <c r="E776" s="147"/>
      <c r="F776" s="93"/>
      <c r="G776" s="28"/>
      <c r="H776" s="28"/>
      <c r="I776" s="28"/>
      <c r="J776" s="28"/>
      <c r="M776" s="24"/>
      <c r="N776" s="27"/>
      <c r="O776" s="189">
        <f t="shared" si="12"/>
        <v>676.51000000000931</v>
      </c>
    </row>
    <row r="777" spans="1:15" s="25" customFormat="1" ht="22.05" customHeight="1" x14ac:dyDescent="0.2">
      <c r="A777" s="26"/>
      <c r="B777" s="100" t="s">
        <v>1383</v>
      </c>
      <c r="C777" s="147"/>
      <c r="D777" s="26"/>
      <c r="E777" s="147"/>
      <c r="F777" s="93"/>
      <c r="G777" s="28"/>
      <c r="H777" s="28"/>
      <c r="I777" s="28"/>
      <c r="J777" s="28"/>
      <c r="M777" s="24"/>
      <c r="N777" s="27"/>
      <c r="O777" s="189">
        <f t="shared" si="12"/>
        <v>676.51000000000931</v>
      </c>
    </row>
    <row r="778" spans="1:15" s="25" customFormat="1" ht="22.05" customHeight="1" x14ac:dyDescent="0.2">
      <c r="A778" s="26"/>
      <c r="B778" s="100" t="s">
        <v>1383</v>
      </c>
      <c r="C778" s="147"/>
      <c r="D778" s="26"/>
      <c r="E778" s="147"/>
      <c r="F778" s="93"/>
      <c r="G778" s="28"/>
      <c r="H778" s="28"/>
      <c r="I778" s="28"/>
      <c r="J778" s="28"/>
      <c r="M778" s="24"/>
      <c r="N778" s="27"/>
      <c r="O778" s="189">
        <f t="shared" si="12"/>
        <v>676.51000000000931</v>
      </c>
    </row>
    <row r="779" spans="1:15" s="25" customFormat="1" ht="22.05" customHeight="1" x14ac:dyDescent="0.2">
      <c r="A779" s="26"/>
      <c r="B779" s="100" t="s">
        <v>1383</v>
      </c>
      <c r="C779" s="147"/>
      <c r="D779" s="26"/>
      <c r="E779" s="147"/>
      <c r="F779" s="93"/>
      <c r="G779" s="28"/>
      <c r="H779" s="28"/>
      <c r="I779" s="28"/>
      <c r="J779" s="28"/>
      <c r="M779" s="24"/>
      <c r="N779" s="27"/>
      <c r="O779" s="189">
        <f t="shared" si="12"/>
        <v>676.51000000000931</v>
      </c>
    </row>
    <row r="780" spans="1:15" s="25" customFormat="1" ht="22.05" customHeight="1" x14ac:dyDescent="0.2">
      <c r="A780" s="26"/>
      <c r="B780" s="100" t="s">
        <v>1383</v>
      </c>
      <c r="C780" s="147"/>
      <c r="D780" s="26"/>
      <c r="E780" s="147"/>
      <c r="F780" s="93"/>
      <c r="G780" s="28"/>
      <c r="H780" s="28"/>
      <c r="I780" s="28"/>
      <c r="J780" s="28"/>
      <c r="M780" s="24"/>
      <c r="N780" s="27"/>
      <c r="O780" s="189">
        <f t="shared" si="12"/>
        <v>676.51000000000931</v>
      </c>
    </row>
    <row r="781" spans="1:15" s="25" customFormat="1" ht="22.05" customHeight="1" x14ac:dyDescent="0.2">
      <c r="A781" s="26"/>
      <c r="B781" s="100" t="s">
        <v>1383</v>
      </c>
      <c r="C781" s="147"/>
      <c r="D781" s="26"/>
      <c r="E781" s="147"/>
      <c r="F781" s="93"/>
      <c r="G781" s="28"/>
      <c r="H781" s="28"/>
      <c r="I781" s="28"/>
      <c r="J781" s="28"/>
      <c r="M781" s="24"/>
      <c r="N781" s="27"/>
      <c r="O781" s="189">
        <f t="shared" si="12"/>
        <v>676.51000000000931</v>
      </c>
    </row>
    <row r="782" spans="1:15" s="25" customFormat="1" ht="22.05" customHeight="1" x14ac:dyDescent="0.2">
      <c r="A782" s="26"/>
      <c r="B782" s="100" t="s">
        <v>1383</v>
      </c>
      <c r="C782" s="147"/>
      <c r="D782" s="26"/>
      <c r="E782" s="147"/>
      <c r="F782" s="93"/>
      <c r="G782" s="28"/>
      <c r="H782" s="28"/>
      <c r="I782" s="28"/>
      <c r="J782" s="28"/>
      <c r="M782" s="24"/>
      <c r="N782" s="27"/>
      <c r="O782" s="189">
        <f t="shared" si="12"/>
        <v>676.51000000000931</v>
      </c>
    </row>
    <row r="783" spans="1:15" s="25" customFormat="1" ht="22.05" customHeight="1" x14ac:dyDescent="0.2">
      <c r="A783" s="26"/>
      <c r="B783" s="100" t="s">
        <v>1383</v>
      </c>
      <c r="C783" s="147"/>
      <c r="D783" s="26"/>
      <c r="E783" s="147"/>
      <c r="F783" s="93"/>
      <c r="G783" s="28"/>
      <c r="H783" s="28"/>
      <c r="I783" s="28"/>
      <c r="J783" s="28"/>
      <c r="M783" s="24"/>
      <c r="N783" s="27"/>
      <c r="O783" s="189">
        <f t="shared" si="12"/>
        <v>676.51000000000931</v>
      </c>
    </row>
    <row r="784" spans="1:15" s="25" customFormat="1" ht="22.05" customHeight="1" x14ac:dyDescent="0.2">
      <c r="A784" s="26"/>
      <c r="B784" s="100" t="s">
        <v>1383</v>
      </c>
      <c r="C784" s="147"/>
      <c r="D784" s="26"/>
      <c r="E784" s="147"/>
      <c r="F784" s="93"/>
      <c r="G784" s="28"/>
      <c r="H784" s="28"/>
      <c r="I784" s="28"/>
      <c r="J784" s="28"/>
      <c r="M784" s="24"/>
      <c r="N784" s="27"/>
      <c r="O784" s="189">
        <f t="shared" si="12"/>
        <v>676.51000000000931</v>
      </c>
    </row>
    <row r="785" spans="1:15" s="25" customFormat="1" ht="22.05" customHeight="1" x14ac:dyDescent="0.2">
      <c r="A785" s="26"/>
      <c r="B785" s="100" t="s">
        <v>1383</v>
      </c>
      <c r="C785" s="147"/>
      <c r="D785" s="26"/>
      <c r="E785" s="147"/>
      <c r="F785" s="93"/>
      <c r="G785" s="28"/>
      <c r="H785" s="28"/>
      <c r="I785" s="28"/>
      <c r="J785" s="28"/>
      <c r="M785" s="24"/>
      <c r="N785" s="27"/>
      <c r="O785" s="189">
        <f t="shared" si="12"/>
        <v>676.51000000000931</v>
      </c>
    </row>
    <row r="786" spans="1:15" s="25" customFormat="1" ht="22.05" customHeight="1" x14ac:dyDescent="0.2">
      <c r="A786" s="26"/>
      <c r="B786" s="100" t="s">
        <v>1383</v>
      </c>
      <c r="C786" s="147"/>
      <c r="D786" s="26"/>
      <c r="E786" s="147"/>
      <c r="F786" s="93"/>
      <c r="G786" s="28"/>
      <c r="H786" s="28"/>
      <c r="I786" s="28"/>
      <c r="J786" s="28"/>
      <c r="M786" s="24"/>
      <c r="N786" s="27"/>
      <c r="O786" s="189">
        <f t="shared" si="12"/>
        <v>676.51000000000931</v>
      </c>
    </row>
    <row r="787" spans="1:15" s="25" customFormat="1" ht="22.05" customHeight="1" x14ac:dyDescent="0.2">
      <c r="A787" s="26"/>
      <c r="B787" s="100" t="s">
        <v>1383</v>
      </c>
      <c r="C787" s="147"/>
      <c r="D787" s="26"/>
      <c r="E787" s="147"/>
      <c r="F787" s="93"/>
      <c r="G787" s="28"/>
      <c r="H787" s="28"/>
      <c r="I787" s="28"/>
      <c r="J787" s="28"/>
      <c r="M787" s="24"/>
      <c r="N787" s="27"/>
      <c r="O787" s="189">
        <f t="shared" si="12"/>
        <v>676.51000000000931</v>
      </c>
    </row>
    <row r="788" spans="1:15" s="25" customFormat="1" ht="22.05" customHeight="1" x14ac:dyDescent="0.2">
      <c r="A788" s="26"/>
      <c r="B788" s="100" t="s">
        <v>1383</v>
      </c>
      <c r="C788" s="147"/>
      <c r="D788" s="26"/>
      <c r="E788" s="147"/>
      <c r="F788" s="93"/>
      <c r="G788" s="28"/>
      <c r="H788" s="28"/>
      <c r="I788" s="28"/>
      <c r="J788" s="28"/>
      <c r="M788" s="24"/>
      <c r="N788" s="27"/>
      <c r="O788" s="189">
        <f t="shared" si="12"/>
        <v>676.51000000000931</v>
      </c>
    </row>
    <row r="789" spans="1:15" s="25" customFormat="1" ht="22.05" customHeight="1" x14ac:dyDescent="0.2">
      <c r="A789" s="26"/>
      <c r="B789" s="100" t="s">
        <v>1383</v>
      </c>
      <c r="C789" s="147"/>
      <c r="D789" s="26"/>
      <c r="E789" s="147"/>
      <c r="F789" s="93"/>
      <c r="G789" s="28"/>
      <c r="H789" s="28"/>
      <c r="I789" s="28"/>
      <c r="J789" s="28"/>
      <c r="M789" s="24"/>
      <c r="N789" s="27"/>
      <c r="O789" s="189">
        <f t="shared" si="12"/>
        <v>676.51000000000931</v>
      </c>
    </row>
    <row r="790" spans="1:15" s="25" customFormat="1" ht="22.05" customHeight="1" x14ac:dyDescent="0.2">
      <c r="A790" s="26"/>
      <c r="B790" s="100" t="s">
        <v>1383</v>
      </c>
      <c r="C790" s="147"/>
      <c r="D790" s="26"/>
      <c r="E790" s="147"/>
      <c r="F790" s="93"/>
      <c r="G790" s="28"/>
      <c r="H790" s="28"/>
      <c r="I790" s="28"/>
      <c r="J790" s="28"/>
      <c r="M790" s="24"/>
      <c r="N790" s="27"/>
      <c r="O790" s="189">
        <f t="shared" si="12"/>
        <v>676.51000000000931</v>
      </c>
    </row>
    <row r="791" spans="1:15" s="25" customFormat="1" ht="22.05" customHeight="1" x14ac:dyDescent="0.2">
      <c r="A791" s="26"/>
      <c r="B791" s="100" t="s">
        <v>1383</v>
      </c>
      <c r="C791" s="147"/>
      <c r="D791" s="26"/>
      <c r="E791" s="147"/>
      <c r="F791" s="93"/>
      <c r="G791" s="28"/>
      <c r="H791" s="28"/>
      <c r="I791" s="28"/>
      <c r="J791" s="28"/>
      <c r="M791" s="24"/>
      <c r="N791" s="27"/>
      <c r="O791" s="189">
        <f t="shared" si="12"/>
        <v>676.51000000000931</v>
      </c>
    </row>
    <row r="792" spans="1:15" s="25" customFormat="1" ht="22.05" customHeight="1" x14ac:dyDescent="0.2">
      <c r="A792" s="26"/>
      <c r="B792" s="100" t="s">
        <v>1383</v>
      </c>
      <c r="C792" s="147"/>
      <c r="D792" s="26"/>
      <c r="E792" s="147"/>
      <c r="F792" s="93"/>
      <c r="G792" s="28"/>
      <c r="H792" s="28"/>
      <c r="I792" s="28"/>
      <c r="J792" s="28"/>
      <c r="M792" s="24"/>
      <c r="N792" s="27"/>
      <c r="O792" s="189">
        <f t="shared" si="12"/>
        <v>676.51000000000931</v>
      </c>
    </row>
    <row r="793" spans="1:15" s="25" customFormat="1" ht="22.05" customHeight="1" x14ac:dyDescent="0.2">
      <c r="A793" s="26"/>
      <c r="B793" s="100" t="s">
        <v>1383</v>
      </c>
      <c r="C793" s="147"/>
      <c r="D793" s="26"/>
      <c r="E793" s="147"/>
      <c r="F793" s="93"/>
      <c r="G793" s="28"/>
      <c r="H793" s="28"/>
      <c r="I793" s="28"/>
      <c r="J793" s="28"/>
      <c r="M793" s="24"/>
      <c r="N793" s="27"/>
      <c r="O793" s="189">
        <f t="shared" si="12"/>
        <v>676.51000000000931</v>
      </c>
    </row>
    <row r="794" spans="1:15" s="25" customFormat="1" ht="22.05" customHeight="1" x14ac:dyDescent="0.2">
      <c r="A794" s="26"/>
      <c r="B794" s="100" t="s">
        <v>1383</v>
      </c>
      <c r="C794" s="147"/>
      <c r="D794" s="26"/>
      <c r="E794" s="147"/>
      <c r="F794" s="93"/>
      <c r="G794" s="28"/>
      <c r="H794" s="28"/>
      <c r="I794" s="28"/>
      <c r="J794" s="28"/>
      <c r="M794" s="24"/>
      <c r="N794" s="27"/>
      <c r="O794" s="189">
        <f t="shared" si="12"/>
        <v>676.51000000000931</v>
      </c>
    </row>
    <row r="795" spans="1:15" s="25" customFormat="1" ht="22.05" customHeight="1" x14ac:dyDescent="0.2">
      <c r="A795" s="26"/>
      <c r="B795" s="100" t="s">
        <v>1383</v>
      </c>
      <c r="C795" s="147"/>
      <c r="D795" s="26"/>
      <c r="E795" s="147"/>
      <c r="F795" s="93"/>
      <c r="G795" s="28"/>
      <c r="H795" s="28"/>
      <c r="I795" s="28"/>
      <c r="J795" s="28"/>
      <c r="M795" s="24"/>
      <c r="N795" s="27"/>
      <c r="O795" s="189">
        <f t="shared" si="12"/>
        <v>676.51000000000931</v>
      </c>
    </row>
    <row r="796" spans="1:15" s="25" customFormat="1" ht="22.05" customHeight="1" x14ac:dyDescent="0.2">
      <c r="A796" s="26"/>
      <c r="B796" s="100" t="s">
        <v>1383</v>
      </c>
      <c r="C796" s="147"/>
      <c r="D796" s="26"/>
      <c r="E796" s="147"/>
      <c r="F796" s="93"/>
      <c r="G796" s="28"/>
      <c r="H796" s="28"/>
      <c r="I796" s="28"/>
      <c r="J796" s="28"/>
      <c r="M796" s="24"/>
      <c r="N796" s="27"/>
      <c r="O796" s="189">
        <f t="shared" si="12"/>
        <v>676.51000000000931</v>
      </c>
    </row>
    <row r="797" spans="1:15" s="25" customFormat="1" ht="22.05" customHeight="1" x14ac:dyDescent="0.2">
      <c r="A797" s="26"/>
      <c r="B797" s="100" t="s">
        <v>1383</v>
      </c>
      <c r="C797" s="147"/>
      <c r="D797" s="26"/>
      <c r="E797" s="147"/>
      <c r="F797" s="93"/>
      <c r="G797" s="28"/>
      <c r="H797" s="28"/>
      <c r="I797" s="28"/>
      <c r="J797" s="28"/>
      <c r="M797" s="24"/>
      <c r="N797" s="27"/>
      <c r="O797" s="189">
        <f t="shared" si="12"/>
        <v>676.51000000000931</v>
      </c>
    </row>
    <row r="798" spans="1:15" s="25" customFormat="1" ht="22.05" customHeight="1" x14ac:dyDescent="0.2">
      <c r="A798" s="26"/>
      <c r="B798" s="100" t="s">
        <v>1383</v>
      </c>
      <c r="C798" s="147"/>
      <c r="D798" s="26"/>
      <c r="E798" s="147"/>
      <c r="F798" s="93"/>
      <c r="G798" s="28"/>
      <c r="H798" s="28"/>
      <c r="I798" s="28"/>
      <c r="J798" s="28"/>
      <c r="M798" s="24"/>
      <c r="N798" s="27"/>
      <c r="O798" s="189">
        <f t="shared" si="12"/>
        <v>676.51000000000931</v>
      </c>
    </row>
    <row r="799" spans="1:15" s="25" customFormat="1" ht="22.05" customHeight="1" x14ac:dyDescent="0.2">
      <c r="A799" s="26"/>
      <c r="B799" s="100" t="s">
        <v>1383</v>
      </c>
      <c r="C799" s="147"/>
      <c r="D799" s="26"/>
      <c r="E799" s="147"/>
      <c r="F799" s="93"/>
      <c r="G799" s="28"/>
      <c r="H799" s="28"/>
      <c r="I799" s="28"/>
      <c r="J799" s="28"/>
      <c r="M799" s="24"/>
      <c r="N799" s="27"/>
      <c r="O799" s="189">
        <f t="shared" si="12"/>
        <v>676.51000000000931</v>
      </c>
    </row>
    <row r="800" spans="1:15" s="25" customFormat="1" ht="22.05" customHeight="1" x14ac:dyDescent="0.2">
      <c r="A800" s="26"/>
      <c r="B800" s="100" t="s">
        <v>1383</v>
      </c>
      <c r="C800" s="147"/>
      <c r="D800" s="26"/>
      <c r="E800" s="147"/>
      <c r="F800" s="93"/>
      <c r="G800" s="28"/>
      <c r="H800" s="28"/>
      <c r="I800" s="28"/>
      <c r="J800" s="28"/>
      <c r="M800" s="24"/>
      <c r="N800" s="27"/>
      <c r="O800" s="189">
        <f t="shared" si="12"/>
        <v>676.51000000000931</v>
      </c>
    </row>
    <row r="801" spans="1:15" s="25" customFormat="1" ht="22.05" customHeight="1" x14ac:dyDescent="0.2">
      <c r="A801" s="26"/>
      <c r="B801" s="100" t="s">
        <v>1383</v>
      </c>
      <c r="C801" s="147"/>
      <c r="D801" s="26"/>
      <c r="E801" s="147"/>
      <c r="F801" s="93"/>
      <c r="G801" s="28"/>
      <c r="H801" s="28"/>
      <c r="I801" s="28"/>
      <c r="J801" s="28"/>
      <c r="M801" s="24"/>
      <c r="N801" s="27"/>
      <c r="O801" s="189">
        <f t="shared" si="12"/>
        <v>676.51000000000931</v>
      </c>
    </row>
    <row r="802" spans="1:15" s="25" customFormat="1" ht="22.05" customHeight="1" x14ac:dyDescent="0.2">
      <c r="A802" s="26"/>
      <c r="B802" s="100" t="s">
        <v>1383</v>
      </c>
      <c r="C802" s="147"/>
      <c r="D802" s="26"/>
      <c r="E802" s="147"/>
      <c r="F802" s="93"/>
      <c r="G802" s="28"/>
      <c r="H802" s="28"/>
      <c r="I802" s="28"/>
      <c r="J802" s="28"/>
      <c r="M802" s="24"/>
      <c r="N802" s="27"/>
      <c r="O802" s="189">
        <f t="shared" si="12"/>
        <v>676.51000000000931</v>
      </c>
    </row>
    <row r="803" spans="1:15" s="25" customFormat="1" ht="22.05" customHeight="1" x14ac:dyDescent="0.2">
      <c r="A803" s="26"/>
      <c r="B803" s="100" t="s">
        <v>1383</v>
      </c>
      <c r="C803" s="147"/>
      <c r="D803" s="26"/>
      <c r="E803" s="147"/>
      <c r="F803" s="93"/>
      <c r="G803" s="28"/>
      <c r="H803" s="28"/>
      <c r="I803" s="28"/>
      <c r="J803" s="28"/>
      <c r="M803" s="24"/>
      <c r="N803" s="27"/>
      <c r="O803" s="189">
        <f t="shared" si="12"/>
        <v>676.51000000000931</v>
      </c>
    </row>
    <row r="804" spans="1:15" s="25" customFormat="1" ht="22.05" customHeight="1" x14ac:dyDescent="0.2">
      <c r="A804" s="26"/>
      <c r="B804" s="100" t="s">
        <v>1383</v>
      </c>
      <c r="C804" s="147"/>
      <c r="D804" s="26"/>
      <c r="E804" s="147"/>
      <c r="F804" s="93"/>
      <c r="G804" s="28"/>
      <c r="H804" s="28"/>
      <c r="I804" s="28"/>
      <c r="J804" s="28"/>
      <c r="M804" s="24"/>
      <c r="N804" s="27"/>
      <c r="O804" s="189">
        <f t="shared" si="12"/>
        <v>676.51000000000931</v>
      </c>
    </row>
    <row r="805" spans="1:15" s="25" customFormat="1" ht="22.05" customHeight="1" x14ac:dyDescent="0.2">
      <c r="A805" s="26"/>
      <c r="B805" s="100" t="s">
        <v>1383</v>
      </c>
      <c r="C805" s="147"/>
      <c r="D805" s="26"/>
      <c r="E805" s="147"/>
      <c r="F805" s="93"/>
      <c r="G805" s="28"/>
      <c r="H805" s="28"/>
      <c r="I805" s="28"/>
      <c r="J805" s="28"/>
      <c r="M805" s="24"/>
      <c r="N805" s="27"/>
      <c r="O805" s="189">
        <f t="shared" si="12"/>
        <v>676.51000000000931</v>
      </c>
    </row>
    <row r="806" spans="1:15" s="25" customFormat="1" ht="22.05" customHeight="1" x14ac:dyDescent="0.2">
      <c r="A806" s="26"/>
      <c r="B806" s="100" t="s">
        <v>1383</v>
      </c>
      <c r="C806" s="147"/>
      <c r="D806" s="26"/>
      <c r="E806" s="147"/>
      <c r="F806" s="93"/>
      <c r="G806" s="28"/>
      <c r="H806" s="28"/>
      <c r="I806" s="28"/>
      <c r="J806" s="28"/>
      <c r="M806" s="24"/>
      <c r="N806" s="27"/>
      <c r="O806" s="189">
        <f t="shared" si="12"/>
        <v>676.51000000000931</v>
      </c>
    </row>
    <row r="807" spans="1:15" s="25" customFormat="1" ht="22.05" customHeight="1" x14ac:dyDescent="0.2">
      <c r="A807" s="26"/>
      <c r="B807" s="100" t="s">
        <v>1383</v>
      </c>
      <c r="C807" s="147"/>
      <c r="D807" s="26"/>
      <c r="E807" s="147"/>
      <c r="F807" s="93"/>
      <c r="G807" s="28"/>
      <c r="H807" s="28"/>
      <c r="I807" s="28"/>
      <c r="J807" s="28"/>
      <c r="M807" s="24"/>
      <c r="N807" s="27"/>
      <c r="O807" s="189">
        <f t="shared" si="12"/>
        <v>676.51000000000931</v>
      </c>
    </row>
    <row r="808" spans="1:15" s="25" customFormat="1" ht="22.05" customHeight="1" x14ac:dyDescent="0.2">
      <c r="A808" s="26"/>
      <c r="B808" s="100" t="s">
        <v>1383</v>
      </c>
      <c r="C808" s="147"/>
      <c r="D808" s="26"/>
      <c r="E808" s="147"/>
      <c r="F808" s="93"/>
      <c r="G808" s="28"/>
      <c r="H808" s="28"/>
      <c r="I808" s="28"/>
      <c r="J808" s="28"/>
      <c r="M808" s="24"/>
      <c r="N808" s="27"/>
      <c r="O808" s="189">
        <f t="shared" si="12"/>
        <v>676.51000000000931</v>
      </c>
    </row>
    <row r="809" spans="1:15" s="25" customFormat="1" ht="22.05" customHeight="1" x14ac:dyDescent="0.2">
      <c r="A809" s="26"/>
      <c r="B809" s="100" t="s">
        <v>1383</v>
      </c>
      <c r="C809" s="147"/>
      <c r="D809" s="26"/>
      <c r="E809" s="147"/>
      <c r="F809" s="93"/>
      <c r="G809" s="28"/>
      <c r="H809" s="28"/>
      <c r="I809" s="28"/>
      <c r="J809" s="28"/>
      <c r="M809" s="24"/>
      <c r="N809" s="27"/>
      <c r="O809" s="189">
        <f t="shared" si="12"/>
        <v>676.51000000000931</v>
      </c>
    </row>
    <row r="810" spans="1:15" s="25" customFormat="1" ht="22.05" customHeight="1" x14ac:dyDescent="0.2">
      <c r="A810" s="26"/>
      <c r="B810" s="100" t="s">
        <v>1383</v>
      </c>
      <c r="C810" s="147"/>
      <c r="D810" s="26"/>
      <c r="E810" s="147"/>
      <c r="F810" s="93"/>
      <c r="G810" s="28"/>
      <c r="H810" s="28"/>
      <c r="I810" s="28"/>
      <c r="J810" s="28"/>
      <c r="M810" s="24"/>
      <c r="N810" s="27"/>
      <c r="O810" s="189">
        <f t="shared" si="12"/>
        <v>676.51000000000931</v>
      </c>
    </row>
    <row r="811" spans="1:15" s="25" customFormat="1" ht="22.05" customHeight="1" x14ac:dyDescent="0.2">
      <c r="A811" s="26"/>
      <c r="B811" s="100" t="s">
        <v>1383</v>
      </c>
      <c r="C811" s="147"/>
      <c r="D811" s="26"/>
      <c r="E811" s="147"/>
      <c r="F811" s="93"/>
      <c r="G811" s="28"/>
      <c r="H811" s="28"/>
      <c r="I811" s="28"/>
      <c r="J811" s="28"/>
      <c r="M811" s="24"/>
      <c r="N811" s="27"/>
      <c r="O811" s="189">
        <f t="shared" si="12"/>
        <v>676.51000000000931</v>
      </c>
    </row>
    <row r="812" spans="1:15" s="25" customFormat="1" ht="22.05" customHeight="1" x14ac:dyDescent="0.2">
      <c r="A812" s="26"/>
      <c r="B812" s="100" t="s">
        <v>1383</v>
      </c>
      <c r="C812" s="147"/>
      <c r="D812" s="26"/>
      <c r="E812" s="147"/>
      <c r="F812" s="93"/>
      <c r="G812" s="28"/>
      <c r="H812" s="28"/>
      <c r="I812" s="28"/>
      <c r="J812" s="28"/>
      <c r="M812" s="24"/>
      <c r="N812" s="27"/>
      <c r="O812" s="189">
        <f t="shared" si="12"/>
        <v>676.51000000000931</v>
      </c>
    </row>
    <row r="813" spans="1:15" s="25" customFormat="1" ht="22.05" customHeight="1" x14ac:dyDescent="0.2">
      <c r="A813" s="26"/>
      <c r="B813" s="100" t="s">
        <v>1383</v>
      </c>
      <c r="C813" s="147"/>
      <c r="D813" s="26"/>
      <c r="E813" s="147"/>
      <c r="F813" s="93"/>
      <c r="G813" s="28"/>
      <c r="H813" s="28"/>
      <c r="I813" s="28"/>
      <c r="J813" s="28"/>
      <c r="M813" s="24"/>
      <c r="N813" s="27"/>
      <c r="O813" s="189">
        <f t="shared" si="12"/>
        <v>676.51000000000931</v>
      </c>
    </row>
    <row r="814" spans="1:15" s="25" customFormat="1" ht="22.05" customHeight="1" x14ac:dyDescent="0.2">
      <c r="A814" s="26"/>
      <c r="B814" s="100" t="s">
        <v>1383</v>
      </c>
      <c r="C814" s="147"/>
      <c r="D814" s="26"/>
      <c r="E814" s="147"/>
      <c r="F814" s="93"/>
      <c r="G814" s="28"/>
      <c r="H814" s="28"/>
      <c r="I814" s="28"/>
      <c r="J814" s="28"/>
      <c r="M814" s="24"/>
      <c r="N814" s="27"/>
      <c r="O814" s="189">
        <f t="shared" si="12"/>
        <v>676.51000000000931</v>
      </c>
    </row>
    <row r="815" spans="1:15" s="25" customFormat="1" ht="22.05" customHeight="1" x14ac:dyDescent="0.2">
      <c r="A815" s="26"/>
      <c r="B815" s="100" t="s">
        <v>1383</v>
      </c>
      <c r="C815" s="147"/>
      <c r="D815" s="26"/>
      <c r="E815" s="147"/>
      <c r="F815" s="93"/>
      <c r="G815" s="28"/>
      <c r="H815" s="28"/>
      <c r="I815" s="28"/>
      <c r="J815" s="28"/>
      <c r="M815" s="24"/>
      <c r="N815" s="27"/>
      <c r="O815" s="189">
        <f t="shared" si="12"/>
        <v>676.51000000000931</v>
      </c>
    </row>
    <row r="816" spans="1:15" s="25" customFormat="1" ht="22.05" customHeight="1" x14ac:dyDescent="0.2">
      <c r="A816" s="26"/>
      <c r="B816" s="100" t="s">
        <v>1383</v>
      </c>
      <c r="C816" s="147"/>
      <c r="D816" s="26"/>
      <c r="E816" s="147"/>
      <c r="F816" s="93"/>
      <c r="G816" s="28"/>
      <c r="H816" s="28"/>
      <c r="I816" s="28"/>
      <c r="J816" s="28"/>
      <c r="M816" s="24"/>
      <c r="N816" s="27"/>
      <c r="O816" s="189">
        <f t="shared" si="12"/>
        <v>676.51000000000931</v>
      </c>
    </row>
    <row r="817" spans="1:15" s="25" customFormat="1" ht="22.05" customHeight="1" x14ac:dyDescent="0.2">
      <c r="A817" s="26"/>
      <c r="B817" s="100" t="s">
        <v>1383</v>
      </c>
      <c r="C817" s="147"/>
      <c r="D817" s="26"/>
      <c r="E817" s="147"/>
      <c r="F817" s="93"/>
      <c r="G817" s="28"/>
      <c r="H817" s="28"/>
      <c r="I817" s="28"/>
      <c r="J817" s="28"/>
      <c r="M817" s="24"/>
      <c r="N817" s="27"/>
      <c r="O817" s="189">
        <f t="shared" si="12"/>
        <v>676.51000000000931</v>
      </c>
    </row>
    <row r="818" spans="1:15" s="25" customFormat="1" ht="22.05" customHeight="1" x14ac:dyDescent="0.2">
      <c r="A818" s="26"/>
      <c r="B818" s="100" t="s">
        <v>1383</v>
      </c>
      <c r="C818" s="147"/>
      <c r="D818" s="26"/>
      <c r="E818" s="147"/>
      <c r="F818" s="93"/>
      <c r="G818" s="28"/>
      <c r="H818" s="28"/>
      <c r="I818" s="28"/>
      <c r="J818" s="28"/>
      <c r="M818" s="24"/>
      <c r="N818" s="27"/>
      <c r="O818" s="189">
        <f t="shared" si="12"/>
        <v>676.51000000000931</v>
      </c>
    </row>
    <row r="819" spans="1:15" s="25" customFormat="1" ht="22.05" customHeight="1" x14ac:dyDescent="0.2">
      <c r="A819" s="26"/>
      <c r="B819" s="100" t="s">
        <v>1383</v>
      </c>
      <c r="C819" s="147"/>
      <c r="D819" s="26"/>
      <c r="E819" s="147"/>
      <c r="F819" s="93"/>
      <c r="G819" s="28"/>
      <c r="H819" s="28"/>
      <c r="I819" s="28"/>
      <c r="J819" s="28"/>
      <c r="M819" s="24"/>
      <c r="N819" s="27"/>
      <c r="O819" s="189">
        <f t="shared" si="12"/>
        <v>676.51000000000931</v>
      </c>
    </row>
    <row r="820" spans="1:15" s="25" customFormat="1" ht="22.05" customHeight="1" x14ac:dyDescent="0.2">
      <c r="A820" s="26"/>
      <c r="B820" s="100" t="s">
        <v>1383</v>
      </c>
      <c r="C820" s="147"/>
      <c r="D820" s="26"/>
      <c r="E820" s="147"/>
      <c r="F820" s="93"/>
      <c r="G820" s="28"/>
      <c r="H820" s="28"/>
      <c r="I820" s="28"/>
      <c r="J820" s="28"/>
      <c r="M820" s="24"/>
      <c r="N820" s="27"/>
      <c r="O820" s="189">
        <f t="shared" si="12"/>
        <v>676.51000000000931</v>
      </c>
    </row>
    <row r="821" spans="1:15" s="25" customFormat="1" ht="22.05" customHeight="1" x14ac:dyDescent="0.2">
      <c r="A821" s="26"/>
      <c r="B821" s="100" t="s">
        <v>1383</v>
      </c>
      <c r="C821" s="147"/>
      <c r="D821" s="26"/>
      <c r="E821" s="147"/>
      <c r="F821" s="93"/>
      <c r="G821" s="28"/>
      <c r="H821" s="28"/>
      <c r="I821" s="28"/>
      <c r="J821" s="28"/>
      <c r="M821" s="24"/>
      <c r="N821" s="27"/>
      <c r="O821" s="189">
        <f t="shared" si="12"/>
        <v>676.51000000000931</v>
      </c>
    </row>
    <row r="822" spans="1:15" s="25" customFormat="1" ht="22.05" customHeight="1" x14ac:dyDescent="0.2">
      <c r="A822" s="26"/>
      <c r="B822" s="100" t="s">
        <v>1383</v>
      </c>
      <c r="C822" s="147"/>
      <c r="D822" s="26"/>
      <c r="E822" s="147"/>
      <c r="F822" s="93"/>
      <c r="G822" s="28"/>
      <c r="H822" s="28"/>
      <c r="I822" s="28"/>
      <c r="J822" s="28"/>
      <c r="M822" s="24"/>
      <c r="N822" s="27"/>
      <c r="O822" s="189">
        <f t="shared" si="12"/>
        <v>676.51000000000931</v>
      </c>
    </row>
    <row r="823" spans="1:15" s="25" customFormat="1" ht="22.05" customHeight="1" x14ac:dyDescent="0.2">
      <c r="A823" s="26"/>
      <c r="B823" s="100" t="s">
        <v>1383</v>
      </c>
      <c r="C823" s="147"/>
      <c r="D823" s="26"/>
      <c r="E823" s="147"/>
      <c r="F823" s="93"/>
      <c r="G823" s="28"/>
      <c r="H823" s="28"/>
      <c r="I823" s="28"/>
      <c r="J823" s="28"/>
      <c r="M823" s="24"/>
      <c r="N823" s="27"/>
      <c r="O823" s="189">
        <f t="shared" si="12"/>
        <v>676.51000000000931</v>
      </c>
    </row>
    <row r="824" spans="1:15" s="25" customFormat="1" ht="22.05" customHeight="1" x14ac:dyDescent="0.2">
      <c r="A824" s="26"/>
      <c r="B824" s="100" t="s">
        <v>1383</v>
      </c>
      <c r="C824" s="147"/>
      <c r="D824" s="26"/>
      <c r="E824" s="147"/>
      <c r="F824" s="93"/>
      <c r="G824" s="28"/>
      <c r="H824" s="28"/>
      <c r="I824" s="28"/>
      <c r="J824" s="28"/>
      <c r="M824" s="24"/>
      <c r="N824" s="27"/>
      <c r="O824" s="189">
        <f t="shared" si="12"/>
        <v>676.51000000000931</v>
      </c>
    </row>
    <row r="825" spans="1:15" s="25" customFormat="1" ht="22.05" customHeight="1" x14ac:dyDescent="0.2">
      <c r="A825" s="26"/>
      <c r="B825" s="100" t="s">
        <v>1383</v>
      </c>
      <c r="C825" s="147"/>
      <c r="D825" s="26"/>
      <c r="E825" s="147"/>
      <c r="F825" s="93"/>
      <c r="G825" s="28"/>
      <c r="H825" s="28"/>
      <c r="I825" s="28"/>
      <c r="J825" s="28"/>
      <c r="M825" s="24"/>
      <c r="N825" s="27"/>
      <c r="O825" s="189">
        <f t="shared" si="12"/>
        <v>676.51000000000931</v>
      </c>
    </row>
    <row r="826" spans="1:15" s="25" customFormat="1" ht="22.05" customHeight="1" x14ac:dyDescent="0.2">
      <c r="A826" s="26"/>
      <c r="B826" s="100" t="s">
        <v>1383</v>
      </c>
      <c r="C826" s="147"/>
      <c r="D826" s="26"/>
      <c r="E826" s="147"/>
      <c r="F826" s="93"/>
      <c r="G826" s="28"/>
      <c r="H826" s="28"/>
      <c r="I826" s="28"/>
      <c r="J826" s="28"/>
      <c r="M826" s="24"/>
      <c r="N826" s="27"/>
      <c r="O826" s="189">
        <f t="shared" si="12"/>
        <v>676.51000000000931</v>
      </c>
    </row>
    <row r="827" spans="1:15" s="25" customFormat="1" ht="22.05" customHeight="1" x14ac:dyDescent="0.2">
      <c r="A827" s="26"/>
      <c r="B827" s="100" t="s">
        <v>1383</v>
      </c>
      <c r="C827" s="147"/>
      <c r="D827" s="26"/>
      <c r="E827" s="147"/>
      <c r="F827" s="93"/>
      <c r="G827" s="28"/>
      <c r="H827" s="28"/>
      <c r="I827" s="28"/>
      <c r="J827" s="28"/>
      <c r="M827" s="24"/>
      <c r="N827" s="27"/>
      <c r="O827" s="189">
        <f t="shared" si="12"/>
        <v>676.51000000000931</v>
      </c>
    </row>
    <row r="828" spans="1:15" s="25" customFormat="1" ht="22.05" customHeight="1" x14ac:dyDescent="0.2">
      <c r="A828" s="26"/>
      <c r="B828" s="100" t="s">
        <v>1383</v>
      </c>
      <c r="C828" s="147"/>
      <c r="D828" s="26"/>
      <c r="E828" s="147"/>
      <c r="F828" s="93"/>
      <c r="G828" s="28"/>
      <c r="H828" s="28"/>
      <c r="I828" s="28"/>
      <c r="J828" s="28"/>
      <c r="M828" s="24"/>
      <c r="N828" s="27"/>
      <c r="O828" s="189">
        <f t="shared" si="12"/>
        <v>676.51000000000931</v>
      </c>
    </row>
    <row r="829" spans="1:15" s="25" customFormat="1" ht="22.05" customHeight="1" x14ac:dyDescent="0.2">
      <c r="A829" s="26"/>
      <c r="B829" s="100" t="s">
        <v>1383</v>
      </c>
      <c r="C829" s="147"/>
      <c r="D829" s="26"/>
      <c r="E829" s="147"/>
      <c r="F829" s="93"/>
      <c r="G829" s="28"/>
      <c r="H829" s="28"/>
      <c r="I829" s="28"/>
      <c r="J829" s="28"/>
      <c r="M829" s="24"/>
      <c r="N829" s="27"/>
      <c r="O829" s="189">
        <f t="shared" si="12"/>
        <v>676.51000000000931</v>
      </c>
    </row>
    <row r="830" spans="1:15" s="25" customFormat="1" ht="22.05" customHeight="1" x14ac:dyDescent="0.2">
      <c r="A830" s="26"/>
      <c r="B830" s="100" t="s">
        <v>1383</v>
      </c>
      <c r="C830" s="147"/>
      <c r="D830" s="26"/>
      <c r="E830" s="147"/>
      <c r="F830" s="93"/>
      <c r="G830" s="28"/>
      <c r="H830" s="28"/>
      <c r="I830" s="28"/>
      <c r="J830" s="28"/>
      <c r="M830" s="24"/>
      <c r="N830" s="27"/>
      <c r="O830" s="189">
        <f t="shared" si="12"/>
        <v>676.51000000000931</v>
      </c>
    </row>
    <row r="831" spans="1:15" s="25" customFormat="1" ht="22.05" customHeight="1" x14ac:dyDescent="0.2">
      <c r="A831" s="26"/>
      <c r="B831" s="100" t="s">
        <v>1383</v>
      </c>
      <c r="C831" s="147"/>
      <c r="D831" s="26"/>
      <c r="E831" s="147"/>
      <c r="F831" s="93"/>
      <c r="G831" s="28"/>
      <c r="H831" s="28"/>
      <c r="I831" s="28"/>
      <c r="J831" s="28"/>
      <c r="M831" s="24"/>
      <c r="N831" s="27"/>
      <c r="O831" s="189">
        <f t="shared" si="12"/>
        <v>676.51000000000931</v>
      </c>
    </row>
    <row r="832" spans="1:15" s="25" customFormat="1" ht="22.05" customHeight="1" x14ac:dyDescent="0.2">
      <c r="A832" s="26"/>
      <c r="B832" s="100" t="s">
        <v>1383</v>
      </c>
      <c r="C832" s="147"/>
      <c r="D832" s="26"/>
      <c r="E832" s="147"/>
      <c r="F832" s="93"/>
      <c r="G832" s="28"/>
      <c r="H832" s="28"/>
      <c r="I832" s="28"/>
      <c r="J832" s="28"/>
      <c r="M832" s="24"/>
      <c r="N832" s="27"/>
      <c r="O832" s="189">
        <f t="shared" si="12"/>
        <v>676.51000000000931</v>
      </c>
    </row>
    <row r="833" spans="1:15" s="25" customFormat="1" ht="22.05" customHeight="1" x14ac:dyDescent="0.2">
      <c r="A833" s="26"/>
      <c r="B833" s="100" t="s">
        <v>1383</v>
      </c>
      <c r="C833" s="147"/>
      <c r="D833" s="26"/>
      <c r="E833" s="147"/>
      <c r="F833" s="93"/>
      <c r="G833" s="28"/>
      <c r="H833" s="28"/>
      <c r="I833" s="28"/>
      <c r="J833" s="28"/>
      <c r="M833" s="24"/>
      <c r="N833" s="27"/>
      <c r="O833" s="189">
        <f t="shared" si="12"/>
        <v>676.51000000000931</v>
      </c>
    </row>
    <row r="834" spans="1:15" s="25" customFormat="1" ht="22.05" customHeight="1" x14ac:dyDescent="0.2">
      <c r="A834" s="26"/>
      <c r="B834" s="100" t="s">
        <v>1383</v>
      </c>
      <c r="C834" s="147"/>
      <c r="D834" s="26"/>
      <c r="E834" s="147"/>
      <c r="F834" s="93"/>
      <c r="G834" s="28"/>
      <c r="H834" s="28"/>
      <c r="I834" s="28"/>
      <c r="J834" s="28"/>
      <c r="M834" s="24"/>
      <c r="N834" s="27"/>
      <c r="O834" s="189">
        <f t="shared" si="12"/>
        <v>676.51000000000931</v>
      </c>
    </row>
    <row r="835" spans="1:15" s="25" customFormat="1" ht="22.05" customHeight="1" x14ac:dyDescent="0.2">
      <c r="A835" s="26"/>
      <c r="B835" s="100" t="s">
        <v>1383</v>
      </c>
      <c r="C835" s="147"/>
      <c r="D835" s="26"/>
      <c r="E835" s="147"/>
      <c r="F835" s="93"/>
      <c r="G835" s="28"/>
      <c r="H835" s="28"/>
      <c r="I835" s="28"/>
      <c r="J835" s="28"/>
      <c r="M835" s="24"/>
      <c r="N835" s="27"/>
      <c r="O835" s="189">
        <f t="shared" si="12"/>
        <v>676.51000000000931</v>
      </c>
    </row>
    <row r="836" spans="1:15" s="25" customFormat="1" ht="22.05" customHeight="1" x14ac:dyDescent="0.2">
      <c r="A836" s="26"/>
      <c r="B836" s="100" t="s">
        <v>1383</v>
      </c>
      <c r="C836" s="147"/>
      <c r="D836" s="26"/>
      <c r="E836" s="147"/>
      <c r="F836" s="93"/>
      <c r="G836" s="28"/>
      <c r="H836" s="28"/>
      <c r="I836" s="28"/>
      <c r="J836" s="28"/>
      <c r="M836" s="24"/>
      <c r="N836" s="27"/>
      <c r="O836" s="189">
        <f t="shared" si="12"/>
        <v>676.51000000000931</v>
      </c>
    </row>
    <row r="837" spans="1:15" s="25" customFormat="1" ht="22.05" customHeight="1" x14ac:dyDescent="0.2">
      <c r="A837" s="26"/>
      <c r="B837" s="100" t="s">
        <v>1383</v>
      </c>
      <c r="C837" s="147"/>
      <c r="D837" s="26"/>
      <c r="E837" s="147"/>
      <c r="F837" s="93"/>
      <c r="G837" s="28"/>
      <c r="H837" s="28"/>
      <c r="I837" s="28"/>
      <c r="J837" s="28"/>
      <c r="M837" s="24"/>
      <c r="N837" s="27"/>
      <c r="O837" s="189">
        <f t="shared" ref="O837:O900" si="13">O836+M837-N837</f>
        <v>676.51000000000931</v>
      </c>
    </row>
    <row r="838" spans="1:15" s="25" customFormat="1" ht="22.05" customHeight="1" x14ac:dyDescent="0.2">
      <c r="A838" s="26"/>
      <c r="B838" s="100" t="s">
        <v>1383</v>
      </c>
      <c r="C838" s="147"/>
      <c r="D838" s="26"/>
      <c r="E838" s="147"/>
      <c r="F838" s="93"/>
      <c r="G838" s="28"/>
      <c r="H838" s="28"/>
      <c r="I838" s="28"/>
      <c r="J838" s="28"/>
      <c r="M838" s="24"/>
      <c r="N838" s="27"/>
      <c r="O838" s="189">
        <f t="shared" si="13"/>
        <v>676.51000000000931</v>
      </c>
    </row>
    <row r="839" spans="1:15" s="25" customFormat="1" ht="22.05" customHeight="1" x14ac:dyDescent="0.2">
      <c r="A839" s="26"/>
      <c r="B839" s="100" t="s">
        <v>1383</v>
      </c>
      <c r="C839" s="147"/>
      <c r="D839" s="26"/>
      <c r="E839" s="147"/>
      <c r="F839" s="93"/>
      <c r="G839" s="28"/>
      <c r="H839" s="28"/>
      <c r="I839" s="28"/>
      <c r="J839" s="28"/>
      <c r="M839" s="24"/>
      <c r="N839" s="27"/>
      <c r="O839" s="189">
        <f t="shared" si="13"/>
        <v>676.51000000000931</v>
      </c>
    </row>
    <row r="840" spans="1:15" s="25" customFormat="1" ht="22.05" customHeight="1" x14ac:dyDescent="0.2">
      <c r="A840" s="26"/>
      <c r="B840" s="100" t="s">
        <v>1383</v>
      </c>
      <c r="C840" s="147"/>
      <c r="D840" s="26"/>
      <c r="E840" s="147"/>
      <c r="F840" s="93"/>
      <c r="G840" s="28"/>
      <c r="H840" s="28"/>
      <c r="I840" s="28"/>
      <c r="J840" s="28"/>
      <c r="M840" s="24"/>
      <c r="N840" s="27"/>
      <c r="O840" s="189">
        <f t="shared" si="13"/>
        <v>676.51000000000931</v>
      </c>
    </row>
    <row r="841" spans="1:15" s="25" customFormat="1" ht="22.05" customHeight="1" x14ac:dyDescent="0.2">
      <c r="A841" s="26"/>
      <c r="B841" s="100" t="s">
        <v>1383</v>
      </c>
      <c r="C841" s="147"/>
      <c r="D841" s="26"/>
      <c r="E841" s="147"/>
      <c r="F841" s="93"/>
      <c r="G841" s="28"/>
      <c r="H841" s="28"/>
      <c r="I841" s="28"/>
      <c r="J841" s="28"/>
      <c r="M841" s="24"/>
      <c r="N841" s="27"/>
      <c r="O841" s="189">
        <f t="shared" si="13"/>
        <v>676.51000000000931</v>
      </c>
    </row>
    <row r="842" spans="1:15" s="25" customFormat="1" ht="22.05" customHeight="1" x14ac:dyDescent="0.2">
      <c r="A842" s="26"/>
      <c r="B842" s="100" t="s">
        <v>1383</v>
      </c>
      <c r="C842" s="147"/>
      <c r="D842" s="26"/>
      <c r="E842" s="147"/>
      <c r="F842" s="93"/>
      <c r="G842" s="28"/>
      <c r="H842" s="28"/>
      <c r="I842" s="28"/>
      <c r="J842" s="28"/>
      <c r="M842" s="24"/>
      <c r="N842" s="27"/>
      <c r="O842" s="189">
        <f t="shared" si="13"/>
        <v>676.51000000000931</v>
      </c>
    </row>
    <row r="843" spans="1:15" s="25" customFormat="1" ht="22.05" customHeight="1" x14ac:dyDescent="0.2">
      <c r="A843" s="26"/>
      <c r="B843" s="100" t="s">
        <v>1383</v>
      </c>
      <c r="C843" s="147"/>
      <c r="D843" s="26"/>
      <c r="E843" s="147"/>
      <c r="F843" s="93"/>
      <c r="G843" s="28"/>
      <c r="H843" s="28"/>
      <c r="I843" s="28"/>
      <c r="J843" s="28"/>
      <c r="M843" s="24"/>
      <c r="N843" s="27"/>
      <c r="O843" s="189">
        <f t="shared" si="13"/>
        <v>676.51000000000931</v>
      </c>
    </row>
    <row r="844" spans="1:15" s="25" customFormat="1" ht="22.05" customHeight="1" x14ac:dyDescent="0.2">
      <c r="A844" s="26"/>
      <c r="B844" s="100" t="s">
        <v>1383</v>
      </c>
      <c r="C844" s="147"/>
      <c r="D844" s="26"/>
      <c r="E844" s="147"/>
      <c r="F844" s="93"/>
      <c r="G844" s="28"/>
      <c r="H844" s="28"/>
      <c r="I844" s="28"/>
      <c r="J844" s="28"/>
      <c r="M844" s="24"/>
      <c r="N844" s="27"/>
      <c r="O844" s="189">
        <f t="shared" si="13"/>
        <v>676.51000000000931</v>
      </c>
    </row>
    <row r="845" spans="1:15" s="25" customFormat="1" ht="22.05" customHeight="1" x14ac:dyDescent="0.2">
      <c r="A845" s="26"/>
      <c r="B845" s="100" t="s">
        <v>1383</v>
      </c>
      <c r="C845" s="147"/>
      <c r="D845" s="26"/>
      <c r="E845" s="147"/>
      <c r="F845" s="93"/>
      <c r="G845" s="28"/>
      <c r="H845" s="28"/>
      <c r="I845" s="28"/>
      <c r="J845" s="28"/>
      <c r="M845" s="24"/>
      <c r="N845" s="27"/>
      <c r="O845" s="189">
        <f t="shared" si="13"/>
        <v>676.51000000000931</v>
      </c>
    </row>
    <row r="846" spans="1:15" s="25" customFormat="1" ht="22.05" customHeight="1" x14ac:dyDescent="0.2">
      <c r="A846" s="26"/>
      <c r="B846" s="100" t="s">
        <v>1383</v>
      </c>
      <c r="C846" s="147"/>
      <c r="D846" s="26"/>
      <c r="E846" s="147"/>
      <c r="F846" s="93"/>
      <c r="G846" s="28"/>
      <c r="H846" s="28"/>
      <c r="I846" s="28"/>
      <c r="J846" s="28"/>
      <c r="M846" s="24"/>
      <c r="N846" s="27"/>
      <c r="O846" s="189">
        <f t="shared" si="13"/>
        <v>676.51000000000931</v>
      </c>
    </row>
    <row r="847" spans="1:15" s="25" customFormat="1" ht="22.05" customHeight="1" x14ac:dyDescent="0.2">
      <c r="A847" s="26"/>
      <c r="B847" s="100" t="s">
        <v>1383</v>
      </c>
      <c r="C847" s="147"/>
      <c r="D847" s="26"/>
      <c r="E847" s="147"/>
      <c r="F847" s="93"/>
      <c r="G847" s="28"/>
      <c r="H847" s="28"/>
      <c r="I847" s="28"/>
      <c r="J847" s="28"/>
      <c r="M847" s="24"/>
      <c r="N847" s="27"/>
      <c r="O847" s="189">
        <f t="shared" si="13"/>
        <v>676.51000000000931</v>
      </c>
    </row>
    <row r="848" spans="1:15" s="25" customFormat="1" ht="22.05" customHeight="1" x14ac:dyDescent="0.2">
      <c r="A848" s="26"/>
      <c r="B848" s="100" t="s">
        <v>1383</v>
      </c>
      <c r="C848" s="147"/>
      <c r="D848" s="26"/>
      <c r="E848" s="147"/>
      <c r="F848" s="93"/>
      <c r="G848" s="28"/>
      <c r="H848" s="28"/>
      <c r="I848" s="28"/>
      <c r="J848" s="28"/>
      <c r="M848" s="24"/>
      <c r="N848" s="27"/>
      <c r="O848" s="189">
        <f t="shared" si="13"/>
        <v>676.51000000000931</v>
      </c>
    </row>
    <row r="849" spans="1:15" s="25" customFormat="1" ht="22.05" customHeight="1" x14ac:dyDescent="0.2">
      <c r="A849" s="26"/>
      <c r="B849" s="100" t="s">
        <v>1383</v>
      </c>
      <c r="C849" s="147"/>
      <c r="D849" s="26"/>
      <c r="E849" s="147"/>
      <c r="F849" s="93"/>
      <c r="G849" s="28"/>
      <c r="H849" s="28"/>
      <c r="I849" s="28"/>
      <c r="J849" s="28"/>
      <c r="M849" s="24"/>
      <c r="N849" s="27"/>
      <c r="O849" s="189">
        <f t="shared" si="13"/>
        <v>676.51000000000931</v>
      </c>
    </row>
    <row r="850" spans="1:15" s="25" customFormat="1" ht="22.05" customHeight="1" x14ac:dyDescent="0.2">
      <c r="A850" s="26"/>
      <c r="B850" s="100" t="s">
        <v>1383</v>
      </c>
      <c r="C850" s="147"/>
      <c r="D850" s="26"/>
      <c r="E850" s="147"/>
      <c r="F850" s="93"/>
      <c r="G850" s="28"/>
      <c r="H850" s="28"/>
      <c r="I850" s="28"/>
      <c r="J850" s="28"/>
      <c r="M850" s="24"/>
      <c r="N850" s="27"/>
      <c r="O850" s="189">
        <f t="shared" si="13"/>
        <v>676.51000000000931</v>
      </c>
    </row>
    <row r="851" spans="1:15" s="25" customFormat="1" ht="22.05" customHeight="1" x14ac:dyDescent="0.2">
      <c r="A851" s="26"/>
      <c r="B851" s="100" t="s">
        <v>1383</v>
      </c>
      <c r="C851" s="147"/>
      <c r="D851" s="26"/>
      <c r="E851" s="147"/>
      <c r="F851" s="93"/>
      <c r="G851" s="28"/>
      <c r="H851" s="28"/>
      <c r="I851" s="28"/>
      <c r="J851" s="28"/>
      <c r="M851" s="24"/>
      <c r="N851" s="27"/>
      <c r="O851" s="189">
        <f t="shared" si="13"/>
        <v>676.51000000000931</v>
      </c>
    </row>
    <row r="852" spans="1:15" s="25" customFormat="1" ht="22.05" customHeight="1" x14ac:dyDescent="0.2">
      <c r="A852" s="26"/>
      <c r="B852" s="100" t="s">
        <v>1383</v>
      </c>
      <c r="C852" s="147"/>
      <c r="D852" s="26"/>
      <c r="E852" s="147"/>
      <c r="F852" s="93"/>
      <c r="G852" s="28"/>
      <c r="H852" s="28"/>
      <c r="I852" s="28"/>
      <c r="J852" s="28"/>
      <c r="M852" s="24"/>
      <c r="N852" s="27"/>
      <c r="O852" s="189">
        <f t="shared" si="13"/>
        <v>676.51000000000931</v>
      </c>
    </row>
    <row r="853" spans="1:15" s="25" customFormat="1" ht="22.05" customHeight="1" x14ac:dyDescent="0.2">
      <c r="A853" s="26"/>
      <c r="B853" s="100" t="s">
        <v>1383</v>
      </c>
      <c r="C853" s="147"/>
      <c r="D853" s="26"/>
      <c r="E853" s="147"/>
      <c r="F853" s="93"/>
      <c r="G853" s="28"/>
      <c r="H853" s="28"/>
      <c r="I853" s="28"/>
      <c r="J853" s="28"/>
      <c r="M853" s="24"/>
      <c r="N853" s="27"/>
      <c r="O853" s="189">
        <f t="shared" si="13"/>
        <v>676.51000000000931</v>
      </c>
    </row>
    <row r="854" spans="1:15" s="25" customFormat="1" ht="22.05" customHeight="1" x14ac:dyDescent="0.2">
      <c r="A854" s="26"/>
      <c r="B854" s="100" t="s">
        <v>1383</v>
      </c>
      <c r="C854" s="147"/>
      <c r="D854" s="26"/>
      <c r="E854" s="147"/>
      <c r="F854" s="93"/>
      <c r="G854" s="28"/>
      <c r="H854" s="28"/>
      <c r="I854" s="28"/>
      <c r="J854" s="28"/>
      <c r="M854" s="24"/>
      <c r="N854" s="27"/>
      <c r="O854" s="189">
        <f t="shared" si="13"/>
        <v>676.51000000000931</v>
      </c>
    </row>
    <row r="855" spans="1:15" s="25" customFormat="1" ht="22.05" customHeight="1" x14ac:dyDescent="0.2">
      <c r="A855" s="26"/>
      <c r="B855" s="100" t="s">
        <v>1383</v>
      </c>
      <c r="C855" s="147"/>
      <c r="D855" s="26"/>
      <c r="E855" s="147"/>
      <c r="F855" s="93"/>
      <c r="G855" s="28"/>
      <c r="H855" s="28"/>
      <c r="I855" s="28"/>
      <c r="J855" s="28"/>
      <c r="M855" s="24"/>
      <c r="N855" s="27"/>
      <c r="O855" s="189">
        <f t="shared" si="13"/>
        <v>676.51000000000931</v>
      </c>
    </row>
    <row r="856" spans="1:15" s="25" customFormat="1" ht="22.05" customHeight="1" x14ac:dyDescent="0.2">
      <c r="A856" s="26"/>
      <c r="B856" s="100" t="s">
        <v>1383</v>
      </c>
      <c r="C856" s="147"/>
      <c r="D856" s="26"/>
      <c r="E856" s="147"/>
      <c r="F856" s="93"/>
      <c r="G856" s="28"/>
      <c r="H856" s="28"/>
      <c r="I856" s="28"/>
      <c r="J856" s="28"/>
      <c r="M856" s="24"/>
      <c r="N856" s="27"/>
      <c r="O856" s="189">
        <f t="shared" si="13"/>
        <v>676.51000000000931</v>
      </c>
    </row>
    <row r="857" spans="1:15" s="25" customFormat="1" ht="22.05" customHeight="1" x14ac:dyDescent="0.2">
      <c r="A857" s="26"/>
      <c r="B857" s="100" t="s">
        <v>1383</v>
      </c>
      <c r="C857" s="147"/>
      <c r="D857" s="26"/>
      <c r="E857" s="147"/>
      <c r="F857" s="93"/>
      <c r="G857" s="28"/>
      <c r="H857" s="28"/>
      <c r="I857" s="28"/>
      <c r="J857" s="28"/>
      <c r="M857" s="24"/>
      <c r="N857" s="27"/>
      <c r="O857" s="189">
        <f t="shared" si="13"/>
        <v>676.51000000000931</v>
      </c>
    </row>
    <row r="858" spans="1:15" s="25" customFormat="1" ht="22.05" customHeight="1" x14ac:dyDescent="0.2">
      <c r="A858" s="26"/>
      <c r="B858" s="100" t="s">
        <v>1383</v>
      </c>
      <c r="C858" s="147"/>
      <c r="D858" s="26"/>
      <c r="E858" s="147"/>
      <c r="F858" s="93"/>
      <c r="G858" s="28"/>
      <c r="H858" s="28"/>
      <c r="I858" s="28"/>
      <c r="J858" s="28"/>
      <c r="M858" s="24"/>
      <c r="N858" s="27"/>
      <c r="O858" s="189">
        <f t="shared" si="13"/>
        <v>676.51000000000931</v>
      </c>
    </row>
    <row r="859" spans="1:15" s="25" customFormat="1" ht="22.05" customHeight="1" x14ac:dyDescent="0.2">
      <c r="A859" s="26"/>
      <c r="B859" s="100" t="s">
        <v>1383</v>
      </c>
      <c r="C859" s="147"/>
      <c r="D859" s="26"/>
      <c r="E859" s="147"/>
      <c r="F859" s="93"/>
      <c r="G859" s="28"/>
      <c r="H859" s="28"/>
      <c r="I859" s="28"/>
      <c r="J859" s="28"/>
      <c r="M859" s="24"/>
      <c r="N859" s="27"/>
      <c r="O859" s="189">
        <f t="shared" si="13"/>
        <v>676.51000000000931</v>
      </c>
    </row>
    <row r="860" spans="1:15" s="25" customFormat="1" ht="22.05" customHeight="1" x14ac:dyDescent="0.2">
      <c r="A860" s="26"/>
      <c r="B860" s="100" t="s">
        <v>1383</v>
      </c>
      <c r="C860" s="147"/>
      <c r="D860" s="26"/>
      <c r="E860" s="147"/>
      <c r="F860" s="93"/>
      <c r="G860" s="28"/>
      <c r="H860" s="28"/>
      <c r="I860" s="28"/>
      <c r="J860" s="28"/>
      <c r="M860" s="24"/>
      <c r="N860" s="27"/>
      <c r="O860" s="189">
        <f t="shared" si="13"/>
        <v>676.51000000000931</v>
      </c>
    </row>
    <row r="861" spans="1:15" s="25" customFormat="1" ht="22.05" customHeight="1" x14ac:dyDescent="0.2">
      <c r="A861" s="26"/>
      <c r="B861" s="100" t="s">
        <v>1383</v>
      </c>
      <c r="C861" s="147"/>
      <c r="D861" s="26"/>
      <c r="E861" s="147"/>
      <c r="F861" s="93"/>
      <c r="G861" s="28"/>
      <c r="H861" s="28"/>
      <c r="I861" s="28"/>
      <c r="J861" s="28"/>
      <c r="M861" s="24"/>
      <c r="N861" s="27"/>
      <c r="O861" s="189">
        <f t="shared" si="13"/>
        <v>676.51000000000931</v>
      </c>
    </row>
    <row r="862" spans="1:15" s="25" customFormat="1" ht="22.05" customHeight="1" x14ac:dyDescent="0.2">
      <c r="A862" s="26"/>
      <c r="B862" s="100" t="s">
        <v>1383</v>
      </c>
      <c r="C862" s="147"/>
      <c r="D862" s="26"/>
      <c r="E862" s="147"/>
      <c r="F862" s="93"/>
      <c r="G862" s="28"/>
      <c r="H862" s="28"/>
      <c r="I862" s="28"/>
      <c r="J862" s="28"/>
      <c r="M862" s="24"/>
      <c r="N862" s="27"/>
      <c r="O862" s="189">
        <f t="shared" si="13"/>
        <v>676.51000000000931</v>
      </c>
    </row>
    <row r="863" spans="1:15" s="25" customFormat="1" ht="22.05" customHeight="1" x14ac:dyDescent="0.2">
      <c r="A863" s="26"/>
      <c r="B863" s="100" t="s">
        <v>1383</v>
      </c>
      <c r="C863" s="147"/>
      <c r="D863" s="26"/>
      <c r="E863" s="147"/>
      <c r="F863" s="93"/>
      <c r="G863" s="28"/>
      <c r="H863" s="28"/>
      <c r="I863" s="28"/>
      <c r="J863" s="28"/>
      <c r="M863" s="24"/>
      <c r="N863" s="27"/>
      <c r="O863" s="189">
        <f t="shared" si="13"/>
        <v>676.51000000000931</v>
      </c>
    </row>
    <row r="864" spans="1:15" s="25" customFormat="1" ht="22.05" customHeight="1" x14ac:dyDescent="0.2">
      <c r="A864" s="26"/>
      <c r="B864" s="100" t="s">
        <v>1383</v>
      </c>
      <c r="C864" s="147"/>
      <c r="D864" s="26"/>
      <c r="E864" s="147"/>
      <c r="F864" s="93"/>
      <c r="G864" s="28"/>
      <c r="H864" s="28"/>
      <c r="I864" s="28"/>
      <c r="J864" s="28"/>
      <c r="M864" s="24"/>
      <c r="N864" s="27"/>
      <c r="O864" s="189">
        <f t="shared" si="13"/>
        <v>676.51000000000931</v>
      </c>
    </row>
    <row r="865" spans="1:15" s="25" customFormat="1" ht="22.05" customHeight="1" x14ac:dyDescent="0.2">
      <c r="A865" s="26"/>
      <c r="B865" s="100" t="s">
        <v>1383</v>
      </c>
      <c r="C865" s="147"/>
      <c r="D865" s="26"/>
      <c r="E865" s="147"/>
      <c r="F865" s="93"/>
      <c r="G865" s="28"/>
      <c r="H865" s="28"/>
      <c r="I865" s="28"/>
      <c r="J865" s="28"/>
      <c r="M865" s="24"/>
      <c r="N865" s="27"/>
      <c r="O865" s="189">
        <f t="shared" si="13"/>
        <v>676.51000000000931</v>
      </c>
    </row>
    <row r="866" spans="1:15" s="25" customFormat="1" ht="22.05" customHeight="1" x14ac:dyDescent="0.2">
      <c r="A866" s="26"/>
      <c r="B866" s="100" t="s">
        <v>1383</v>
      </c>
      <c r="C866" s="147"/>
      <c r="D866" s="26"/>
      <c r="E866" s="147"/>
      <c r="F866" s="93"/>
      <c r="G866" s="28"/>
      <c r="H866" s="28"/>
      <c r="I866" s="28"/>
      <c r="J866" s="28"/>
      <c r="M866" s="24"/>
      <c r="N866" s="27"/>
      <c r="O866" s="189">
        <f t="shared" si="13"/>
        <v>676.51000000000931</v>
      </c>
    </row>
    <row r="867" spans="1:15" s="25" customFormat="1" ht="22.05" customHeight="1" x14ac:dyDescent="0.2">
      <c r="A867" s="26"/>
      <c r="B867" s="100" t="s">
        <v>1383</v>
      </c>
      <c r="C867" s="147"/>
      <c r="D867" s="26"/>
      <c r="E867" s="147"/>
      <c r="F867" s="93"/>
      <c r="G867" s="28"/>
      <c r="H867" s="28"/>
      <c r="I867" s="28"/>
      <c r="J867" s="28"/>
      <c r="M867" s="24"/>
      <c r="N867" s="27"/>
      <c r="O867" s="189">
        <f t="shared" si="13"/>
        <v>676.51000000000931</v>
      </c>
    </row>
    <row r="868" spans="1:15" s="25" customFormat="1" ht="22.05" customHeight="1" x14ac:dyDescent="0.2">
      <c r="A868" s="26"/>
      <c r="B868" s="100" t="s">
        <v>1383</v>
      </c>
      <c r="C868" s="147"/>
      <c r="D868" s="26"/>
      <c r="E868" s="147"/>
      <c r="F868" s="93"/>
      <c r="G868" s="28"/>
      <c r="H868" s="28"/>
      <c r="I868" s="28"/>
      <c r="J868" s="28"/>
      <c r="M868" s="24"/>
      <c r="N868" s="27"/>
      <c r="O868" s="189">
        <f t="shared" si="13"/>
        <v>676.51000000000931</v>
      </c>
    </row>
    <row r="869" spans="1:15" s="25" customFormat="1" ht="22.05" customHeight="1" x14ac:dyDescent="0.2">
      <c r="A869" s="26"/>
      <c r="B869" s="100" t="s">
        <v>1383</v>
      </c>
      <c r="C869" s="147"/>
      <c r="D869" s="26"/>
      <c r="E869" s="147"/>
      <c r="F869" s="93"/>
      <c r="G869" s="28"/>
      <c r="H869" s="28"/>
      <c r="I869" s="28"/>
      <c r="J869" s="28"/>
      <c r="M869" s="24"/>
      <c r="N869" s="27"/>
      <c r="O869" s="189">
        <f t="shared" si="13"/>
        <v>676.51000000000931</v>
      </c>
    </row>
    <row r="870" spans="1:15" s="25" customFormat="1" ht="22.05" customHeight="1" x14ac:dyDescent="0.2">
      <c r="A870" s="26"/>
      <c r="B870" s="100" t="s">
        <v>1383</v>
      </c>
      <c r="C870" s="147"/>
      <c r="D870" s="26"/>
      <c r="E870" s="147"/>
      <c r="F870" s="93"/>
      <c r="G870" s="28"/>
      <c r="H870" s="28"/>
      <c r="I870" s="28"/>
      <c r="J870" s="28"/>
      <c r="M870" s="24"/>
      <c r="N870" s="27"/>
      <c r="O870" s="189">
        <f t="shared" si="13"/>
        <v>676.51000000000931</v>
      </c>
    </row>
    <row r="871" spans="1:15" s="25" customFormat="1" ht="22.05" customHeight="1" x14ac:dyDescent="0.2">
      <c r="A871" s="26"/>
      <c r="B871" s="100" t="s">
        <v>1383</v>
      </c>
      <c r="C871" s="147"/>
      <c r="D871" s="26"/>
      <c r="E871" s="147"/>
      <c r="F871" s="93"/>
      <c r="G871" s="28"/>
      <c r="H871" s="28"/>
      <c r="I871" s="28"/>
      <c r="J871" s="28"/>
      <c r="M871" s="24"/>
      <c r="N871" s="27"/>
      <c r="O871" s="189">
        <f t="shared" si="13"/>
        <v>676.51000000000931</v>
      </c>
    </row>
    <row r="872" spans="1:15" s="25" customFormat="1" ht="22.05" customHeight="1" x14ac:dyDescent="0.2">
      <c r="A872" s="26"/>
      <c r="B872" s="100" t="s">
        <v>1383</v>
      </c>
      <c r="C872" s="147"/>
      <c r="D872" s="26"/>
      <c r="E872" s="147"/>
      <c r="F872" s="93"/>
      <c r="G872" s="28"/>
      <c r="H872" s="28"/>
      <c r="I872" s="28"/>
      <c r="J872" s="28"/>
      <c r="M872" s="24"/>
      <c r="N872" s="27"/>
      <c r="O872" s="189">
        <f t="shared" si="13"/>
        <v>676.51000000000931</v>
      </c>
    </row>
    <row r="873" spans="1:15" s="25" customFormat="1" ht="22.05" customHeight="1" x14ac:dyDescent="0.2">
      <c r="A873" s="26"/>
      <c r="B873" s="100" t="s">
        <v>1383</v>
      </c>
      <c r="C873" s="147"/>
      <c r="D873" s="26"/>
      <c r="E873" s="147"/>
      <c r="F873" s="93"/>
      <c r="G873" s="28"/>
      <c r="H873" s="28"/>
      <c r="I873" s="28"/>
      <c r="J873" s="28"/>
      <c r="M873" s="24"/>
      <c r="N873" s="27"/>
      <c r="O873" s="189">
        <f t="shared" si="13"/>
        <v>676.51000000000931</v>
      </c>
    </row>
    <row r="874" spans="1:15" s="25" customFormat="1" ht="22.05" customHeight="1" x14ac:dyDescent="0.2">
      <c r="A874" s="26"/>
      <c r="B874" s="100" t="s">
        <v>1383</v>
      </c>
      <c r="C874" s="147"/>
      <c r="D874" s="26"/>
      <c r="E874" s="147"/>
      <c r="F874" s="93"/>
      <c r="G874" s="28"/>
      <c r="H874" s="28"/>
      <c r="I874" s="28"/>
      <c r="J874" s="28"/>
      <c r="M874" s="24"/>
      <c r="N874" s="27"/>
      <c r="O874" s="189">
        <f t="shared" si="13"/>
        <v>676.51000000000931</v>
      </c>
    </row>
    <row r="875" spans="1:15" s="25" customFormat="1" ht="22.05" customHeight="1" x14ac:dyDescent="0.2">
      <c r="A875" s="26"/>
      <c r="B875" s="100" t="s">
        <v>1383</v>
      </c>
      <c r="C875" s="147"/>
      <c r="D875" s="26"/>
      <c r="E875" s="147"/>
      <c r="F875" s="93"/>
      <c r="G875" s="28"/>
      <c r="H875" s="28"/>
      <c r="I875" s="28"/>
      <c r="J875" s="28"/>
      <c r="M875" s="24"/>
      <c r="N875" s="27"/>
      <c r="O875" s="189">
        <f t="shared" si="13"/>
        <v>676.51000000000931</v>
      </c>
    </row>
    <row r="876" spans="1:15" s="25" customFormat="1" ht="22.05" customHeight="1" x14ac:dyDescent="0.2">
      <c r="A876" s="26"/>
      <c r="B876" s="100" t="s">
        <v>1383</v>
      </c>
      <c r="C876" s="147"/>
      <c r="D876" s="26"/>
      <c r="E876" s="147"/>
      <c r="F876" s="93"/>
      <c r="G876" s="28"/>
      <c r="H876" s="28"/>
      <c r="I876" s="28"/>
      <c r="J876" s="28"/>
      <c r="M876" s="24"/>
      <c r="N876" s="27"/>
      <c r="O876" s="189">
        <f t="shared" si="13"/>
        <v>676.51000000000931</v>
      </c>
    </row>
    <row r="877" spans="1:15" s="25" customFormat="1" ht="22.05" customHeight="1" x14ac:dyDescent="0.2">
      <c r="A877" s="26"/>
      <c r="B877" s="100" t="s">
        <v>1383</v>
      </c>
      <c r="C877" s="147"/>
      <c r="D877" s="26"/>
      <c r="E877" s="147"/>
      <c r="F877" s="93"/>
      <c r="G877" s="28"/>
      <c r="H877" s="28"/>
      <c r="I877" s="28"/>
      <c r="J877" s="28"/>
      <c r="M877" s="24"/>
      <c r="N877" s="27"/>
      <c r="O877" s="189">
        <f t="shared" si="13"/>
        <v>676.51000000000931</v>
      </c>
    </row>
    <row r="878" spans="1:15" s="25" customFormat="1" ht="22.05" customHeight="1" x14ac:dyDescent="0.2">
      <c r="A878" s="26"/>
      <c r="B878" s="100" t="s">
        <v>1383</v>
      </c>
      <c r="C878" s="147"/>
      <c r="D878" s="26"/>
      <c r="E878" s="147"/>
      <c r="F878" s="93"/>
      <c r="G878" s="28"/>
      <c r="H878" s="28"/>
      <c r="I878" s="28"/>
      <c r="J878" s="28"/>
      <c r="M878" s="24"/>
      <c r="N878" s="27"/>
      <c r="O878" s="189">
        <f t="shared" si="13"/>
        <v>676.51000000000931</v>
      </c>
    </row>
    <row r="879" spans="1:15" s="25" customFormat="1" ht="22.05" customHeight="1" x14ac:dyDescent="0.2">
      <c r="A879" s="26"/>
      <c r="B879" s="100" t="s">
        <v>1383</v>
      </c>
      <c r="C879" s="147"/>
      <c r="D879" s="26"/>
      <c r="E879" s="147"/>
      <c r="F879" s="93"/>
      <c r="G879" s="28"/>
      <c r="H879" s="28"/>
      <c r="I879" s="28"/>
      <c r="J879" s="28"/>
      <c r="M879" s="24"/>
      <c r="N879" s="27"/>
      <c r="O879" s="189">
        <f t="shared" si="13"/>
        <v>676.51000000000931</v>
      </c>
    </row>
    <row r="880" spans="1:15" s="25" customFormat="1" ht="22.05" customHeight="1" x14ac:dyDescent="0.2">
      <c r="A880" s="26"/>
      <c r="B880" s="100" t="s">
        <v>1383</v>
      </c>
      <c r="C880" s="147"/>
      <c r="D880" s="26"/>
      <c r="E880" s="147"/>
      <c r="F880" s="93"/>
      <c r="G880" s="28"/>
      <c r="H880" s="28"/>
      <c r="I880" s="28"/>
      <c r="J880" s="28"/>
      <c r="M880" s="24"/>
      <c r="N880" s="27"/>
      <c r="O880" s="189">
        <f t="shared" si="13"/>
        <v>676.51000000000931</v>
      </c>
    </row>
    <row r="881" spans="1:15" s="25" customFormat="1" ht="22.05" customHeight="1" x14ac:dyDescent="0.2">
      <c r="A881" s="26"/>
      <c r="B881" s="100" t="s">
        <v>1383</v>
      </c>
      <c r="C881" s="147"/>
      <c r="D881" s="26"/>
      <c r="E881" s="147"/>
      <c r="F881" s="93"/>
      <c r="G881" s="28"/>
      <c r="H881" s="28"/>
      <c r="I881" s="28"/>
      <c r="J881" s="28"/>
      <c r="M881" s="24"/>
      <c r="N881" s="27"/>
      <c r="O881" s="189">
        <f t="shared" si="13"/>
        <v>676.51000000000931</v>
      </c>
    </row>
    <row r="882" spans="1:15" s="25" customFormat="1" ht="22.05" customHeight="1" x14ac:dyDescent="0.2">
      <c r="A882" s="26"/>
      <c r="B882" s="100" t="s">
        <v>1383</v>
      </c>
      <c r="C882" s="147"/>
      <c r="D882" s="26"/>
      <c r="E882" s="147"/>
      <c r="F882" s="93"/>
      <c r="G882" s="28"/>
      <c r="H882" s="28"/>
      <c r="I882" s="28"/>
      <c r="J882" s="28"/>
      <c r="M882" s="24"/>
      <c r="N882" s="27"/>
      <c r="O882" s="189">
        <f t="shared" si="13"/>
        <v>676.51000000000931</v>
      </c>
    </row>
    <row r="883" spans="1:15" s="25" customFormat="1" ht="22.05" customHeight="1" x14ac:dyDescent="0.2">
      <c r="A883" s="26"/>
      <c r="B883" s="100" t="s">
        <v>1383</v>
      </c>
      <c r="C883" s="147"/>
      <c r="D883" s="26"/>
      <c r="E883" s="147"/>
      <c r="F883" s="93"/>
      <c r="G883" s="28"/>
      <c r="H883" s="28"/>
      <c r="I883" s="28"/>
      <c r="J883" s="28"/>
      <c r="M883" s="24"/>
      <c r="N883" s="27"/>
      <c r="O883" s="189">
        <f t="shared" si="13"/>
        <v>676.51000000000931</v>
      </c>
    </row>
    <row r="884" spans="1:15" s="25" customFormat="1" ht="22.05" customHeight="1" x14ac:dyDescent="0.2">
      <c r="A884" s="26"/>
      <c r="B884" s="100" t="s">
        <v>1383</v>
      </c>
      <c r="C884" s="147"/>
      <c r="D884" s="26"/>
      <c r="E884" s="147"/>
      <c r="F884" s="93"/>
      <c r="G884" s="28"/>
      <c r="H884" s="28"/>
      <c r="I884" s="28"/>
      <c r="J884" s="28"/>
      <c r="M884" s="24"/>
      <c r="N884" s="27"/>
      <c r="O884" s="189">
        <f t="shared" si="13"/>
        <v>676.51000000000931</v>
      </c>
    </row>
    <row r="885" spans="1:15" s="25" customFormat="1" ht="22.05" customHeight="1" x14ac:dyDescent="0.2">
      <c r="A885" s="26"/>
      <c r="B885" s="100" t="s">
        <v>1383</v>
      </c>
      <c r="C885" s="147"/>
      <c r="D885" s="26"/>
      <c r="E885" s="147"/>
      <c r="F885" s="93"/>
      <c r="G885" s="28"/>
      <c r="H885" s="28"/>
      <c r="I885" s="28"/>
      <c r="J885" s="28"/>
      <c r="M885" s="24"/>
      <c r="N885" s="27"/>
      <c r="O885" s="189">
        <f t="shared" si="13"/>
        <v>676.51000000000931</v>
      </c>
    </row>
    <row r="886" spans="1:15" s="25" customFormat="1" ht="22.05" customHeight="1" x14ac:dyDescent="0.2">
      <c r="A886" s="26"/>
      <c r="B886" s="100" t="s">
        <v>1383</v>
      </c>
      <c r="C886" s="147"/>
      <c r="D886" s="26"/>
      <c r="E886" s="147"/>
      <c r="F886" s="93"/>
      <c r="G886" s="28"/>
      <c r="H886" s="28"/>
      <c r="I886" s="28"/>
      <c r="J886" s="28"/>
      <c r="M886" s="24"/>
      <c r="N886" s="27"/>
      <c r="O886" s="189">
        <f t="shared" si="13"/>
        <v>676.51000000000931</v>
      </c>
    </row>
    <row r="887" spans="1:15" s="25" customFormat="1" ht="22.05" customHeight="1" x14ac:dyDescent="0.2">
      <c r="A887" s="26"/>
      <c r="B887" s="100" t="s">
        <v>1383</v>
      </c>
      <c r="C887" s="147"/>
      <c r="D887" s="26"/>
      <c r="E887" s="147"/>
      <c r="F887" s="93"/>
      <c r="G887" s="28"/>
      <c r="H887" s="28"/>
      <c r="I887" s="28"/>
      <c r="J887" s="28"/>
      <c r="M887" s="24"/>
      <c r="N887" s="27"/>
      <c r="O887" s="189">
        <f t="shared" si="13"/>
        <v>676.51000000000931</v>
      </c>
    </row>
    <row r="888" spans="1:15" s="25" customFormat="1" ht="22.05" customHeight="1" x14ac:dyDescent="0.2">
      <c r="A888" s="26"/>
      <c r="B888" s="100" t="s">
        <v>1383</v>
      </c>
      <c r="C888" s="147"/>
      <c r="D888" s="26"/>
      <c r="E888" s="147"/>
      <c r="F888" s="93"/>
      <c r="G888" s="28"/>
      <c r="H888" s="28"/>
      <c r="I888" s="28"/>
      <c r="J888" s="28"/>
      <c r="M888" s="24"/>
      <c r="N888" s="27"/>
      <c r="O888" s="189">
        <f t="shared" si="13"/>
        <v>676.51000000000931</v>
      </c>
    </row>
    <row r="889" spans="1:15" s="25" customFormat="1" ht="22.05" customHeight="1" x14ac:dyDescent="0.2">
      <c r="A889" s="26"/>
      <c r="B889" s="100" t="s">
        <v>1383</v>
      </c>
      <c r="C889" s="147"/>
      <c r="D889" s="26"/>
      <c r="E889" s="147"/>
      <c r="F889" s="93"/>
      <c r="G889" s="28"/>
      <c r="H889" s="28"/>
      <c r="I889" s="28"/>
      <c r="J889" s="28"/>
      <c r="M889" s="24"/>
      <c r="N889" s="27"/>
      <c r="O889" s="189">
        <f t="shared" si="13"/>
        <v>676.51000000000931</v>
      </c>
    </row>
    <row r="890" spans="1:15" s="25" customFormat="1" ht="22.05" customHeight="1" x14ac:dyDescent="0.2">
      <c r="A890" s="26"/>
      <c r="B890" s="100" t="s">
        <v>1383</v>
      </c>
      <c r="C890" s="147"/>
      <c r="D890" s="26"/>
      <c r="E890" s="147"/>
      <c r="F890" s="93"/>
      <c r="G890" s="28"/>
      <c r="H890" s="28"/>
      <c r="I890" s="28"/>
      <c r="J890" s="28"/>
      <c r="M890" s="24"/>
      <c r="N890" s="27"/>
      <c r="O890" s="189">
        <f t="shared" si="13"/>
        <v>676.51000000000931</v>
      </c>
    </row>
    <row r="891" spans="1:15" s="25" customFormat="1" ht="22.05" customHeight="1" x14ac:dyDescent="0.2">
      <c r="A891" s="26"/>
      <c r="B891" s="100" t="s">
        <v>1383</v>
      </c>
      <c r="C891" s="147"/>
      <c r="D891" s="26"/>
      <c r="E891" s="147"/>
      <c r="F891" s="93"/>
      <c r="G891" s="28"/>
      <c r="H891" s="28"/>
      <c r="I891" s="28"/>
      <c r="J891" s="28"/>
      <c r="M891" s="24"/>
      <c r="N891" s="27"/>
      <c r="O891" s="189">
        <f t="shared" si="13"/>
        <v>676.51000000000931</v>
      </c>
    </row>
    <row r="892" spans="1:15" s="25" customFormat="1" ht="22.05" customHeight="1" x14ac:dyDescent="0.2">
      <c r="A892" s="26"/>
      <c r="B892" s="100" t="s">
        <v>1383</v>
      </c>
      <c r="C892" s="147"/>
      <c r="D892" s="26"/>
      <c r="E892" s="147"/>
      <c r="F892" s="93"/>
      <c r="G892" s="28"/>
      <c r="H892" s="28"/>
      <c r="I892" s="28"/>
      <c r="J892" s="28"/>
      <c r="M892" s="24"/>
      <c r="N892" s="27"/>
      <c r="O892" s="189">
        <f t="shared" si="13"/>
        <v>676.51000000000931</v>
      </c>
    </row>
    <row r="893" spans="1:15" s="25" customFormat="1" ht="22.05" customHeight="1" x14ac:dyDescent="0.2">
      <c r="A893" s="26"/>
      <c r="B893" s="100" t="s">
        <v>1383</v>
      </c>
      <c r="C893" s="147"/>
      <c r="D893" s="26"/>
      <c r="E893" s="147"/>
      <c r="F893" s="93"/>
      <c r="G893" s="28"/>
      <c r="H893" s="28"/>
      <c r="I893" s="28"/>
      <c r="J893" s="28"/>
      <c r="M893" s="24"/>
      <c r="N893" s="27"/>
      <c r="O893" s="189">
        <f t="shared" si="13"/>
        <v>676.51000000000931</v>
      </c>
    </row>
    <row r="894" spans="1:15" s="25" customFormat="1" ht="22.05" customHeight="1" x14ac:dyDescent="0.2">
      <c r="A894" s="26"/>
      <c r="B894" s="100" t="s">
        <v>1383</v>
      </c>
      <c r="C894" s="147"/>
      <c r="D894" s="26"/>
      <c r="E894" s="147"/>
      <c r="F894" s="93"/>
      <c r="G894" s="28"/>
      <c r="H894" s="28"/>
      <c r="I894" s="28"/>
      <c r="J894" s="28"/>
      <c r="M894" s="24"/>
      <c r="N894" s="27"/>
      <c r="O894" s="189">
        <f t="shared" si="13"/>
        <v>676.51000000000931</v>
      </c>
    </row>
    <row r="895" spans="1:15" s="25" customFormat="1" ht="22.05" customHeight="1" x14ac:dyDescent="0.2">
      <c r="A895" s="26"/>
      <c r="B895" s="100" t="s">
        <v>1383</v>
      </c>
      <c r="C895" s="147"/>
      <c r="D895" s="26"/>
      <c r="E895" s="147"/>
      <c r="F895" s="93"/>
      <c r="G895" s="28"/>
      <c r="H895" s="28"/>
      <c r="I895" s="28"/>
      <c r="J895" s="28"/>
      <c r="M895" s="24"/>
      <c r="N895" s="27"/>
      <c r="O895" s="189">
        <f t="shared" si="13"/>
        <v>676.51000000000931</v>
      </c>
    </row>
    <row r="896" spans="1:15" s="25" customFormat="1" ht="22.05" customHeight="1" x14ac:dyDescent="0.2">
      <c r="A896" s="26"/>
      <c r="B896" s="100" t="s">
        <v>1383</v>
      </c>
      <c r="C896" s="147"/>
      <c r="D896" s="26"/>
      <c r="E896" s="147"/>
      <c r="F896" s="93"/>
      <c r="G896" s="28"/>
      <c r="H896" s="28"/>
      <c r="I896" s="28"/>
      <c r="J896" s="28"/>
      <c r="M896" s="24"/>
      <c r="N896" s="27"/>
      <c r="O896" s="189">
        <f t="shared" si="13"/>
        <v>676.51000000000931</v>
      </c>
    </row>
    <row r="897" spans="1:15" s="25" customFormat="1" ht="22.05" customHeight="1" x14ac:dyDescent="0.2">
      <c r="A897" s="26"/>
      <c r="B897" s="100" t="s">
        <v>1383</v>
      </c>
      <c r="C897" s="147"/>
      <c r="D897" s="26"/>
      <c r="E897" s="147"/>
      <c r="F897" s="93"/>
      <c r="G897" s="28"/>
      <c r="H897" s="28"/>
      <c r="I897" s="28"/>
      <c r="J897" s="28"/>
      <c r="M897" s="24"/>
      <c r="N897" s="27"/>
      <c r="O897" s="189">
        <f t="shared" si="13"/>
        <v>676.51000000000931</v>
      </c>
    </row>
    <row r="898" spans="1:15" s="25" customFormat="1" ht="22.05" customHeight="1" x14ac:dyDescent="0.2">
      <c r="A898" s="26"/>
      <c r="B898" s="100" t="s">
        <v>1383</v>
      </c>
      <c r="C898" s="147"/>
      <c r="D898" s="26"/>
      <c r="E898" s="147"/>
      <c r="F898" s="93"/>
      <c r="G898" s="28"/>
      <c r="H898" s="28"/>
      <c r="I898" s="28"/>
      <c r="J898" s="28"/>
      <c r="M898" s="24"/>
      <c r="N898" s="27"/>
      <c r="O898" s="189">
        <f t="shared" si="13"/>
        <v>676.51000000000931</v>
      </c>
    </row>
    <row r="899" spans="1:15" s="25" customFormat="1" ht="22.05" customHeight="1" x14ac:dyDescent="0.2">
      <c r="A899" s="26"/>
      <c r="B899" s="100" t="s">
        <v>1383</v>
      </c>
      <c r="C899" s="147"/>
      <c r="D899" s="26"/>
      <c r="E899" s="147"/>
      <c r="F899" s="93"/>
      <c r="G899" s="28"/>
      <c r="H899" s="28"/>
      <c r="I899" s="28"/>
      <c r="J899" s="28"/>
      <c r="M899" s="24"/>
      <c r="N899" s="27"/>
      <c r="O899" s="189">
        <f t="shared" si="13"/>
        <v>676.51000000000931</v>
      </c>
    </row>
    <row r="900" spans="1:15" s="25" customFormat="1" ht="22.05" customHeight="1" x14ac:dyDescent="0.2">
      <c r="A900" s="26"/>
      <c r="B900" s="100" t="s">
        <v>1383</v>
      </c>
      <c r="C900" s="147"/>
      <c r="D900" s="26"/>
      <c r="E900" s="147"/>
      <c r="F900" s="93"/>
      <c r="G900" s="28"/>
      <c r="H900" s="28"/>
      <c r="I900" s="28"/>
      <c r="J900" s="28"/>
      <c r="M900" s="24"/>
      <c r="N900" s="27"/>
      <c r="O900" s="189">
        <f t="shared" si="13"/>
        <v>676.51000000000931</v>
      </c>
    </row>
    <row r="901" spans="1:15" s="25" customFormat="1" ht="22.05" customHeight="1" x14ac:dyDescent="0.2">
      <c r="A901" s="26"/>
      <c r="B901" s="100" t="s">
        <v>1383</v>
      </c>
      <c r="C901" s="147"/>
      <c r="D901" s="26"/>
      <c r="E901" s="147"/>
      <c r="F901" s="93"/>
      <c r="G901" s="28"/>
      <c r="H901" s="28"/>
      <c r="I901" s="28"/>
      <c r="J901" s="28"/>
      <c r="M901" s="24"/>
      <c r="N901" s="27"/>
      <c r="O901" s="189">
        <f t="shared" ref="O901:O964" si="14">O900+M901-N901</f>
        <v>676.51000000000931</v>
      </c>
    </row>
    <row r="902" spans="1:15" s="25" customFormat="1" ht="22.05" customHeight="1" x14ac:dyDescent="0.2">
      <c r="A902" s="26"/>
      <c r="B902" s="100" t="s">
        <v>1383</v>
      </c>
      <c r="C902" s="147"/>
      <c r="D902" s="26"/>
      <c r="E902" s="147"/>
      <c r="F902" s="93"/>
      <c r="G902" s="28"/>
      <c r="H902" s="28"/>
      <c r="I902" s="28"/>
      <c r="J902" s="28"/>
      <c r="M902" s="24"/>
      <c r="N902" s="27"/>
      <c r="O902" s="189">
        <f t="shared" si="14"/>
        <v>676.51000000000931</v>
      </c>
    </row>
    <row r="903" spans="1:15" s="25" customFormat="1" ht="22.05" customHeight="1" x14ac:dyDescent="0.2">
      <c r="A903" s="26"/>
      <c r="B903" s="100" t="s">
        <v>1383</v>
      </c>
      <c r="C903" s="147"/>
      <c r="D903" s="26"/>
      <c r="E903" s="147"/>
      <c r="F903" s="93"/>
      <c r="G903" s="28"/>
      <c r="H903" s="28"/>
      <c r="I903" s="28"/>
      <c r="J903" s="28"/>
      <c r="M903" s="24"/>
      <c r="N903" s="27"/>
      <c r="O903" s="189">
        <f t="shared" si="14"/>
        <v>676.51000000000931</v>
      </c>
    </row>
    <row r="904" spans="1:15" s="25" customFormat="1" ht="22.05" customHeight="1" x14ac:dyDescent="0.2">
      <c r="A904" s="26"/>
      <c r="B904" s="100" t="s">
        <v>1383</v>
      </c>
      <c r="C904" s="147"/>
      <c r="D904" s="26"/>
      <c r="E904" s="147"/>
      <c r="F904" s="93"/>
      <c r="G904" s="28"/>
      <c r="H904" s="28"/>
      <c r="I904" s="28"/>
      <c r="J904" s="28"/>
      <c r="M904" s="24"/>
      <c r="N904" s="27"/>
      <c r="O904" s="189">
        <f t="shared" si="14"/>
        <v>676.51000000000931</v>
      </c>
    </row>
    <row r="905" spans="1:15" s="25" customFormat="1" ht="22.05" customHeight="1" x14ac:dyDescent="0.2">
      <c r="A905" s="26"/>
      <c r="B905" s="100" t="s">
        <v>1383</v>
      </c>
      <c r="C905" s="147"/>
      <c r="D905" s="26"/>
      <c r="E905" s="147"/>
      <c r="F905" s="93"/>
      <c r="G905" s="28"/>
      <c r="H905" s="28"/>
      <c r="I905" s="28"/>
      <c r="J905" s="28"/>
      <c r="M905" s="24"/>
      <c r="N905" s="27"/>
      <c r="O905" s="189">
        <f t="shared" si="14"/>
        <v>676.51000000000931</v>
      </c>
    </row>
    <row r="906" spans="1:15" s="25" customFormat="1" ht="22.05" customHeight="1" x14ac:dyDescent="0.2">
      <c r="A906" s="26"/>
      <c r="B906" s="100" t="s">
        <v>1383</v>
      </c>
      <c r="C906" s="147"/>
      <c r="D906" s="26"/>
      <c r="E906" s="147"/>
      <c r="F906" s="93"/>
      <c r="G906" s="28"/>
      <c r="H906" s="28"/>
      <c r="I906" s="28"/>
      <c r="J906" s="28"/>
      <c r="M906" s="24"/>
      <c r="N906" s="27"/>
      <c r="O906" s="189">
        <f t="shared" si="14"/>
        <v>676.51000000000931</v>
      </c>
    </row>
    <row r="907" spans="1:15" s="25" customFormat="1" ht="22.05" customHeight="1" x14ac:dyDescent="0.2">
      <c r="A907" s="26"/>
      <c r="B907" s="100" t="s">
        <v>1383</v>
      </c>
      <c r="C907" s="147"/>
      <c r="D907" s="26"/>
      <c r="E907" s="147"/>
      <c r="F907" s="93"/>
      <c r="G907" s="28"/>
      <c r="H907" s="28"/>
      <c r="I907" s="28"/>
      <c r="J907" s="28"/>
      <c r="M907" s="24"/>
      <c r="N907" s="27"/>
      <c r="O907" s="189">
        <f t="shared" si="14"/>
        <v>676.51000000000931</v>
      </c>
    </row>
    <row r="908" spans="1:15" s="25" customFormat="1" ht="22.05" customHeight="1" x14ac:dyDescent="0.2">
      <c r="A908" s="26"/>
      <c r="B908" s="100" t="s">
        <v>1383</v>
      </c>
      <c r="C908" s="147"/>
      <c r="D908" s="26"/>
      <c r="E908" s="147"/>
      <c r="F908" s="93"/>
      <c r="G908" s="28"/>
      <c r="H908" s="28"/>
      <c r="I908" s="28"/>
      <c r="J908" s="28"/>
      <c r="M908" s="24"/>
      <c r="N908" s="27"/>
      <c r="O908" s="189">
        <f t="shared" si="14"/>
        <v>676.51000000000931</v>
      </c>
    </row>
    <row r="909" spans="1:15" s="25" customFormat="1" ht="22.05" customHeight="1" x14ac:dyDescent="0.2">
      <c r="A909" s="26"/>
      <c r="B909" s="100" t="s">
        <v>1383</v>
      </c>
      <c r="C909" s="147"/>
      <c r="D909" s="26"/>
      <c r="E909" s="147"/>
      <c r="F909" s="93"/>
      <c r="G909" s="28"/>
      <c r="H909" s="28"/>
      <c r="I909" s="28"/>
      <c r="J909" s="28"/>
      <c r="M909" s="24"/>
      <c r="N909" s="27"/>
      <c r="O909" s="189">
        <f t="shared" si="14"/>
        <v>676.51000000000931</v>
      </c>
    </row>
    <row r="910" spans="1:15" s="25" customFormat="1" ht="22.05" customHeight="1" x14ac:dyDescent="0.2">
      <c r="A910" s="26"/>
      <c r="B910" s="100" t="s">
        <v>1383</v>
      </c>
      <c r="C910" s="147"/>
      <c r="D910" s="26"/>
      <c r="E910" s="147"/>
      <c r="F910" s="93"/>
      <c r="G910" s="28"/>
      <c r="H910" s="28"/>
      <c r="I910" s="28"/>
      <c r="J910" s="28"/>
      <c r="M910" s="24"/>
      <c r="N910" s="27"/>
      <c r="O910" s="189">
        <f t="shared" si="14"/>
        <v>676.51000000000931</v>
      </c>
    </row>
    <row r="911" spans="1:15" s="25" customFormat="1" ht="22.05" customHeight="1" x14ac:dyDescent="0.2">
      <c r="A911" s="26"/>
      <c r="B911" s="100" t="s">
        <v>1383</v>
      </c>
      <c r="C911" s="147"/>
      <c r="D911" s="26"/>
      <c r="E911" s="147"/>
      <c r="F911" s="93"/>
      <c r="G911" s="28"/>
      <c r="H911" s="28"/>
      <c r="I911" s="28"/>
      <c r="J911" s="28"/>
      <c r="M911" s="24"/>
      <c r="N911" s="27"/>
      <c r="O911" s="189">
        <f t="shared" si="14"/>
        <v>676.51000000000931</v>
      </c>
    </row>
    <row r="912" spans="1:15" s="25" customFormat="1" ht="22.05" customHeight="1" x14ac:dyDescent="0.2">
      <c r="A912" s="26"/>
      <c r="B912" s="100" t="s">
        <v>1383</v>
      </c>
      <c r="C912" s="147"/>
      <c r="D912" s="26"/>
      <c r="E912" s="147"/>
      <c r="F912" s="93"/>
      <c r="G912" s="28"/>
      <c r="H912" s="28"/>
      <c r="I912" s="28"/>
      <c r="J912" s="28"/>
      <c r="M912" s="24"/>
      <c r="N912" s="27"/>
      <c r="O912" s="189">
        <f t="shared" si="14"/>
        <v>676.51000000000931</v>
      </c>
    </row>
    <row r="913" spans="1:15" s="25" customFormat="1" ht="22.05" customHeight="1" x14ac:dyDescent="0.2">
      <c r="A913" s="26"/>
      <c r="B913" s="100" t="s">
        <v>1383</v>
      </c>
      <c r="C913" s="147"/>
      <c r="D913" s="26"/>
      <c r="E913" s="147"/>
      <c r="F913" s="93"/>
      <c r="G913" s="28"/>
      <c r="H913" s="28"/>
      <c r="I913" s="28"/>
      <c r="J913" s="28"/>
      <c r="M913" s="24"/>
      <c r="N913" s="27"/>
      <c r="O913" s="189">
        <f t="shared" si="14"/>
        <v>676.51000000000931</v>
      </c>
    </row>
    <row r="914" spans="1:15" s="25" customFormat="1" ht="22.05" customHeight="1" x14ac:dyDescent="0.2">
      <c r="A914" s="26"/>
      <c r="B914" s="100" t="s">
        <v>1383</v>
      </c>
      <c r="C914" s="147"/>
      <c r="D914" s="26"/>
      <c r="E914" s="147"/>
      <c r="F914" s="93"/>
      <c r="G914" s="28"/>
      <c r="H914" s="28"/>
      <c r="I914" s="28"/>
      <c r="J914" s="28"/>
      <c r="M914" s="24"/>
      <c r="N914" s="27"/>
      <c r="O914" s="189">
        <f t="shared" si="14"/>
        <v>676.51000000000931</v>
      </c>
    </row>
    <row r="915" spans="1:15" s="25" customFormat="1" ht="22.05" customHeight="1" x14ac:dyDescent="0.2">
      <c r="A915" s="26"/>
      <c r="B915" s="100" t="s">
        <v>1383</v>
      </c>
      <c r="C915" s="147"/>
      <c r="D915" s="26"/>
      <c r="E915" s="147"/>
      <c r="F915" s="93"/>
      <c r="G915" s="28"/>
      <c r="H915" s="28"/>
      <c r="I915" s="28"/>
      <c r="J915" s="28"/>
      <c r="M915" s="24"/>
      <c r="N915" s="27"/>
      <c r="O915" s="189">
        <f t="shared" si="14"/>
        <v>676.51000000000931</v>
      </c>
    </row>
    <row r="916" spans="1:15" s="25" customFormat="1" ht="22.05" customHeight="1" x14ac:dyDescent="0.2">
      <c r="A916" s="26"/>
      <c r="B916" s="100" t="s">
        <v>1383</v>
      </c>
      <c r="C916" s="147"/>
      <c r="D916" s="26"/>
      <c r="E916" s="147"/>
      <c r="F916" s="93"/>
      <c r="G916" s="28"/>
      <c r="H916" s="28"/>
      <c r="I916" s="28"/>
      <c r="J916" s="28"/>
      <c r="M916" s="24"/>
      <c r="N916" s="27"/>
      <c r="O916" s="189">
        <f t="shared" si="14"/>
        <v>676.51000000000931</v>
      </c>
    </row>
    <row r="917" spans="1:15" s="25" customFormat="1" ht="22.05" customHeight="1" x14ac:dyDescent="0.2">
      <c r="A917" s="26"/>
      <c r="B917" s="100" t="s">
        <v>1383</v>
      </c>
      <c r="C917" s="147"/>
      <c r="D917" s="26"/>
      <c r="E917" s="147"/>
      <c r="F917" s="93"/>
      <c r="G917" s="28"/>
      <c r="H917" s="28"/>
      <c r="I917" s="28"/>
      <c r="J917" s="28"/>
      <c r="M917" s="24"/>
      <c r="N917" s="27"/>
      <c r="O917" s="189">
        <f t="shared" si="14"/>
        <v>676.51000000000931</v>
      </c>
    </row>
    <row r="918" spans="1:15" s="25" customFormat="1" ht="22.05" customHeight="1" x14ac:dyDescent="0.2">
      <c r="A918" s="26"/>
      <c r="B918" s="100" t="s">
        <v>1383</v>
      </c>
      <c r="C918" s="147"/>
      <c r="D918" s="26"/>
      <c r="E918" s="147"/>
      <c r="F918" s="93"/>
      <c r="G918" s="28"/>
      <c r="H918" s="28"/>
      <c r="I918" s="28"/>
      <c r="J918" s="28"/>
      <c r="M918" s="24"/>
      <c r="N918" s="27"/>
      <c r="O918" s="189">
        <f t="shared" si="14"/>
        <v>676.51000000000931</v>
      </c>
    </row>
    <row r="919" spans="1:15" s="25" customFormat="1" ht="22.05" customHeight="1" x14ac:dyDescent="0.2">
      <c r="A919" s="26"/>
      <c r="B919" s="100" t="s">
        <v>1383</v>
      </c>
      <c r="C919" s="147"/>
      <c r="D919" s="26"/>
      <c r="E919" s="147"/>
      <c r="F919" s="93"/>
      <c r="G919" s="28"/>
      <c r="H919" s="28"/>
      <c r="I919" s="28"/>
      <c r="J919" s="28"/>
      <c r="M919" s="24"/>
      <c r="N919" s="27"/>
      <c r="O919" s="189">
        <f t="shared" si="14"/>
        <v>676.51000000000931</v>
      </c>
    </row>
    <row r="920" spans="1:15" s="25" customFormat="1" ht="22.05" customHeight="1" x14ac:dyDescent="0.2">
      <c r="A920" s="26"/>
      <c r="B920" s="100" t="s">
        <v>1383</v>
      </c>
      <c r="C920" s="147"/>
      <c r="D920" s="26"/>
      <c r="E920" s="147"/>
      <c r="F920" s="93"/>
      <c r="G920" s="28"/>
      <c r="H920" s="28"/>
      <c r="I920" s="28"/>
      <c r="J920" s="28"/>
      <c r="M920" s="24"/>
      <c r="N920" s="27"/>
      <c r="O920" s="189">
        <f t="shared" si="14"/>
        <v>676.51000000000931</v>
      </c>
    </row>
    <row r="921" spans="1:15" s="25" customFormat="1" ht="22.05" customHeight="1" x14ac:dyDescent="0.2">
      <c r="A921" s="26"/>
      <c r="B921" s="100" t="s">
        <v>1383</v>
      </c>
      <c r="C921" s="147"/>
      <c r="D921" s="26"/>
      <c r="E921" s="147"/>
      <c r="F921" s="93"/>
      <c r="G921" s="28"/>
      <c r="H921" s="28"/>
      <c r="I921" s="28"/>
      <c r="J921" s="28"/>
      <c r="M921" s="24"/>
      <c r="N921" s="27"/>
      <c r="O921" s="189">
        <f t="shared" si="14"/>
        <v>676.51000000000931</v>
      </c>
    </row>
    <row r="922" spans="1:15" s="25" customFormat="1" ht="22.05" customHeight="1" x14ac:dyDescent="0.2">
      <c r="A922" s="26"/>
      <c r="B922" s="100" t="s">
        <v>1383</v>
      </c>
      <c r="C922" s="147"/>
      <c r="D922" s="26"/>
      <c r="E922" s="147"/>
      <c r="F922" s="93"/>
      <c r="G922" s="28"/>
      <c r="H922" s="28"/>
      <c r="I922" s="28"/>
      <c r="J922" s="28"/>
      <c r="M922" s="24"/>
      <c r="N922" s="27"/>
      <c r="O922" s="189">
        <f t="shared" si="14"/>
        <v>676.51000000000931</v>
      </c>
    </row>
    <row r="923" spans="1:15" s="25" customFormat="1" ht="22.05" customHeight="1" x14ac:dyDescent="0.2">
      <c r="A923" s="26"/>
      <c r="B923" s="100" t="s">
        <v>1383</v>
      </c>
      <c r="C923" s="147"/>
      <c r="D923" s="26"/>
      <c r="E923" s="147"/>
      <c r="F923" s="93"/>
      <c r="G923" s="28"/>
      <c r="H923" s="28"/>
      <c r="I923" s="28"/>
      <c r="J923" s="28"/>
      <c r="M923" s="24"/>
      <c r="N923" s="27"/>
      <c r="O923" s="189">
        <f t="shared" si="14"/>
        <v>676.51000000000931</v>
      </c>
    </row>
    <row r="924" spans="1:15" s="25" customFormat="1" ht="22.05" customHeight="1" x14ac:dyDescent="0.2">
      <c r="A924" s="26"/>
      <c r="B924" s="100" t="s">
        <v>1383</v>
      </c>
      <c r="C924" s="147"/>
      <c r="D924" s="26"/>
      <c r="E924" s="147"/>
      <c r="F924" s="93"/>
      <c r="G924" s="28"/>
      <c r="H924" s="28"/>
      <c r="I924" s="28"/>
      <c r="J924" s="28"/>
      <c r="M924" s="24"/>
      <c r="N924" s="27"/>
      <c r="O924" s="189">
        <f t="shared" si="14"/>
        <v>676.51000000000931</v>
      </c>
    </row>
    <row r="925" spans="1:15" s="25" customFormat="1" ht="22.05" customHeight="1" x14ac:dyDescent="0.2">
      <c r="A925" s="26"/>
      <c r="B925" s="100" t="s">
        <v>1383</v>
      </c>
      <c r="C925" s="147"/>
      <c r="D925" s="26"/>
      <c r="E925" s="147"/>
      <c r="F925" s="93"/>
      <c r="G925" s="28"/>
      <c r="H925" s="28"/>
      <c r="I925" s="28"/>
      <c r="J925" s="28"/>
      <c r="M925" s="24"/>
      <c r="N925" s="27"/>
      <c r="O925" s="189">
        <f t="shared" si="14"/>
        <v>676.51000000000931</v>
      </c>
    </row>
    <row r="926" spans="1:15" s="25" customFormat="1" ht="22.05" customHeight="1" x14ac:dyDescent="0.2">
      <c r="A926" s="26"/>
      <c r="B926" s="100" t="s">
        <v>1383</v>
      </c>
      <c r="C926" s="147"/>
      <c r="D926" s="26"/>
      <c r="E926" s="147"/>
      <c r="F926" s="93"/>
      <c r="G926" s="28"/>
      <c r="H926" s="28"/>
      <c r="I926" s="28"/>
      <c r="J926" s="28"/>
      <c r="M926" s="24"/>
      <c r="N926" s="27"/>
      <c r="O926" s="189">
        <f t="shared" si="14"/>
        <v>676.51000000000931</v>
      </c>
    </row>
    <row r="927" spans="1:15" s="25" customFormat="1" ht="22.05" customHeight="1" x14ac:dyDescent="0.2">
      <c r="A927" s="26"/>
      <c r="B927" s="100" t="s">
        <v>1383</v>
      </c>
      <c r="C927" s="147"/>
      <c r="D927" s="26"/>
      <c r="E927" s="147"/>
      <c r="F927" s="93"/>
      <c r="G927" s="28"/>
      <c r="H927" s="28"/>
      <c r="I927" s="28"/>
      <c r="J927" s="28"/>
      <c r="M927" s="24"/>
      <c r="N927" s="27"/>
      <c r="O927" s="189">
        <f t="shared" si="14"/>
        <v>676.51000000000931</v>
      </c>
    </row>
    <row r="928" spans="1:15" s="25" customFormat="1" ht="22.05" customHeight="1" x14ac:dyDescent="0.2">
      <c r="A928" s="26"/>
      <c r="B928" s="100" t="s">
        <v>1383</v>
      </c>
      <c r="C928" s="147"/>
      <c r="D928" s="26"/>
      <c r="E928" s="147"/>
      <c r="F928" s="93"/>
      <c r="G928" s="28"/>
      <c r="H928" s="28"/>
      <c r="I928" s="28"/>
      <c r="J928" s="28"/>
      <c r="M928" s="24"/>
      <c r="N928" s="27"/>
      <c r="O928" s="189">
        <f t="shared" si="14"/>
        <v>676.51000000000931</v>
      </c>
    </row>
    <row r="929" spans="1:15" s="25" customFormat="1" ht="22.05" customHeight="1" x14ac:dyDescent="0.2">
      <c r="A929" s="26"/>
      <c r="B929" s="100" t="s">
        <v>1383</v>
      </c>
      <c r="C929" s="147"/>
      <c r="D929" s="26"/>
      <c r="E929" s="147"/>
      <c r="F929" s="93"/>
      <c r="G929" s="28"/>
      <c r="H929" s="28"/>
      <c r="I929" s="28"/>
      <c r="J929" s="28"/>
      <c r="M929" s="24"/>
      <c r="N929" s="27"/>
      <c r="O929" s="189">
        <f t="shared" si="14"/>
        <v>676.51000000000931</v>
      </c>
    </row>
    <row r="930" spans="1:15" s="25" customFormat="1" ht="22.05" customHeight="1" x14ac:dyDescent="0.2">
      <c r="A930" s="26"/>
      <c r="B930" s="100" t="s">
        <v>1383</v>
      </c>
      <c r="C930" s="147"/>
      <c r="D930" s="26"/>
      <c r="E930" s="147"/>
      <c r="F930" s="93"/>
      <c r="G930" s="28"/>
      <c r="H930" s="28"/>
      <c r="I930" s="28"/>
      <c r="J930" s="28"/>
      <c r="M930" s="24"/>
      <c r="N930" s="27"/>
      <c r="O930" s="189">
        <f t="shared" si="14"/>
        <v>676.51000000000931</v>
      </c>
    </row>
    <row r="931" spans="1:15" s="25" customFormat="1" ht="22.05" customHeight="1" x14ac:dyDescent="0.2">
      <c r="A931" s="26"/>
      <c r="B931" s="100" t="s">
        <v>1383</v>
      </c>
      <c r="C931" s="147"/>
      <c r="D931" s="26"/>
      <c r="E931" s="147"/>
      <c r="F931" s="93"/>
      <c r="G931" s="28"/>
      <c r="H931" s="28"/>
      <c r="I931" s="28"/>
      <c r="J931" s="28"/>
      <c r="M931" s="24"/>
      <c r="N931" s="27"/>
      <c r="O931" s="189">
        <f t="shared" si="14"/>
        <v>676.51000000000931</v>
      </c>
    </row>
    <row r="932" spans="1:15" s="25" customFormat="1" ht="22.05" customHeight="1" x14ac:dyDescent="0.2">
      <c r="A932" s="26"/>
      <c r="B932" s="100" t="s">
        <v>1383</v>
      </c>
      <c r="C932" s="147"/>
      <c r="D932" s="26"/>
      <c r="E932" s="147"/>
      <c r="F932" s="93"/>
      <c r="G932" s="28"/>
      <c r="H932" s="28"/>
      <c r="I932" s="28"/>
      <c r="J932" s="28"/>
      <c r="M932" s="24"/>
      <c r="N932" s="27"/>
      <c r="O932" s="189">
        <f t="shared" si="14"/>
        <v>676.51000000000931</v>
      </c>
    </row>
    <row r="933" spans="1:15" s="25" customFormat="1" ht="22.05" customHeight="1" x14ac:dyDescent="0.2">
      <c r="A933" s="26"/>
      <c r="B933" s="100" t="s">
        <v>1383</v>
      </c>
      <c r="C933" s="147"/>
      <c r="D933" s="26"/>
      <c r="E933" s="147"/>
      <c r="F933" s="93"/>
      <c r="G933" s="28"/>
      <c r="H933" s="28"/>
      <c r="I933" s="28"/>
      <c r="J933" s="28"/>
      <c r="M933" s="24"/>
      <c r="N933" s="27"/>
      <c r="O933" s="189">
        <f t="shared" si="14"/>
        <v>676.51000000000931</v>
      </c>
    </row>
    <row r="934" spans="1:15" s="25" customFormat="1" ht="22.05" customHeight="1" x14ac:dyDescent="0.2">
      <c r="A934" s="26"/>
      <c r="B934" s="100" t="s">
        <v>1383</v>
      </c>
      <c r="C934" s="147"/>
      <c r="D934" s="26"/>
      <c r="E934" s="147"/>
      <c r="F934" s="93"/>
      <c r="G934" s="28"/>
      <c r="H934" s="28"/>
      <c r="I934" s="28"/>
      <c r="J934" s="28"/>
      <c r="M934" s="24"/>
      <c r="N934" s="27"/>
      <c r="O934" s="189">
        <f t="shared" si="14"/>
        <v>676.51000000000931</v>
      </c>
    </row>
    <row r="935" spans="1:15" s="25" customFormat="1" ht="22.05" customHeight="1" x14ac:dyDescent="0.2">
      <c r="A935" s="26"/>
      <c r="B935" s="100" t="s">
        <v>1383</v>
      </c>
      <c r="C935" s="147"/>
      <c r="D935" s="26"/>
      <c r="E935" s="147"/>
      <c r="F935" s="93"/>
      <c r="G935" s="28"/>
      <c r="H935" s="28"/>
      <c r="I935" s="28"/>
      <c r="J935" s="28"/>
      <c r="M935" s="24"/>
      <c r="N935" s="27"/>
      <c r="O935" s="189">
        <f t="shared" si="14"/>
        <v>676.51000000000931</v>
      </c>
    </row>
    <row r="936" spans="1:15" s="25" customFormat="1" ht="22.05" customHeight="1" x14ac:dyDescent="0.2">
      <c r="A936" s="26"/>
      <c r="B936" s="100" t="s">
        <v>1383</v>
      </c>
      <c r="C936" s="147"/>
      <c r="D936" s="26"/>
      <c r="E936" s="147"/>
      <c r="F936" s="93"/>
      <c r="G936" s="28"/>
      <c r="H936" s="28"/>
      <c r="I936" s="28"/>
      <c r="J936" s="28"/>
      <c r="M936" s="24"/>
      <c r="N936" s="27"/>
      <c r="O936" s="189">
        <f t="shared" si="14"/>
        <v>676.51000000000931</v>
      </c>
    </row>
    <row r="937" spans="1:15" s="25" customFormat="1" ht="22.05" customHeight="1" x14ac:dyDescent="0.2">
      <c r="A937" s="26"/>
      <c r="B937" s="100" t="s">
        <v>1383</v>
      </c>
      <c r="C937" s="147"/>
      <c r="D937" s="26"/>
      <c r="E937" s="147"/>
      <c r="F937" s="93"/>
      <c r="G937" s="28"/>
      <c r="H937" s="28"/>
      <c r="I937" s="28"/>
      <c r="J937" s="28"/>
      <c r="M937" s="24"/>
      <c r="N937" s="27"/>
      <c r="O937" s="189">
        <f t="shared" si="14"/>
        <v>676.51000000000931</v>
      </c>
    </row>
    <row r="938" spans="1:15" s="25" customFormat="1" ht="22.05" customHeight="1" x14ac:dyDescent="0.2">
      <c r="A938" s="26"/>
      <c r="B938" s="100" t="s">
        <v>1383</v>
      </c>
      <c r="C938" s="147"/>
      <c r="D938" s="26"/>
      <c r="E938" s="147"/>
      <c r="F938" s="93"/>
      <c r="G938" s="28"/>
      <c r="H938" s="28"/>
      <c r="I938" s="28"/>
      <c r="J938" s="28"/>
      <c r="M938" s="24"/>
      <c r="N938" s="27"/>
      <c r="O938" s="189">
        <f t="shared" si="14"/>
        <v>676.51000000000931</v>
      </c>
    </row>
    <row r="939" spans="1:15" s="25" customFormat="1" ht="22.05" customHeight="1" x14ac:dyDescent="0.2">
      <c r="A939" s="26"/>
      <c r="B939" s="100" t="s">
        <v>1383</v>
      </c>
      <c r="C939" s="147"/>
      <c r="D939" s="26"/>
      <c r="E939" s="147"/>
      <c r="F939" s="93"/>
      <c r="G939" s="28"/>
      <c r="H939" s="28"/>
      <c r="I939" s="28"/>
      <c r="J939" s="28"/>
      <c r="M939" s="24"/>
      <c r="N939" s="27"/>
      <c r="O939" s="189">
        <f t="shared" si="14"/>
        <v>676.51000000000931</v>
      </c>
    </row>
    <row r="940" spans="1:15" s="25" customFormat="1" ht="22.05" customHeight="1" x14ac:dyDescent="0.2">
      <c r="A940" s="26"/>
      <c r="B940" s="100" t="s">
        <v>1383</v>
      </c>
      <c r="C940" s="147"/>
      <c r="D940" s="26"/>
      <c r="E940" s="147"/>
      <c r="F940" s="93"/>
      <c r="G940" s="28"/>
      <c r="H940" s="28"/>
      <c r="I940" s="28"/>
      <c r="J940" s="28"/>
      <c r="M940" s="24"/>
      <c r="N940" s="27"/>
      <c r="O940" s="189">
        <f t="shared" si="14"/>
        <v>676.51000000000931</v>
      </c>
    </row>
    <row r="941" spans="1:15" s="25" customFormat="1" ht="22.05" customHeight="1" x14ac:dyDescent="0.2">
      <c r="A941" s="26"/>
      <c r="B941" s="100" t="s">
        <v>1383</v>
      </c>
      <c r="C941" s="147"/>
      <c r="D941" s="26"/>
      <c r="E941" s="147"/>
      <c r="F941" s="93"/>
      <c r="G941" s="28"/>
      <c r="H941" s="28"/>
      <c r="I941" s="28"/>
      <c r="J941" s="28"/>
      <c r="M941" s="24"/>
      <c r="N941" s="27"/>
      <c r="O941" s="189">
        <f t="shared" si="14"/>
        <v>676.51000000000931</v>
      </c>
    </row>
    <row r="942" spans="1:15" s="25" customFormat="1" ht="22.05" customHeight="1" x14ac:dyDescent="0.2">
      <c r="A942" s="26"/>
      <c r="B942" s="100" t="s">
        <v>1383</v>
      </c>
      <c r="C942" s="147"/>
      <c r="D942" s="26"/>
      <c r="E942" s="147"/>
      <c r="F942" s="93"/>
      <c r="G942" s="28"/>
      <c r="H942" s="28"/>
      <c r="I942" s="28"/>
      <c r="J942" s="28"/>
      <c r="M942" s="24"/>
      <c r="N942" s="27"/>
      <c r="O942" s="189">
        <f t="shared" si="14"/>
        <v>676.51000000000931</v>
      </c>
    </row>
    <row r="943" spans="1:15" s="25" customFormat="1" ht="22.05" customHeight="1" x14ac:dyDescent="0.2">
      <c r="A943" s="26"/>
      <c r="B943" s="100" t="s">
        <v>1383</v>
      </c>
      <c r="C943" s="147"/>
      <c r="D943" s="26"/>
      <c r="E943" s="147"/>
      <c r="F943" s="93"/>
      <c r="G943" s="28"/>
      <c r="H943" s="28"/>
      <c r="I943" s="28"/>
      <c r="J943" s="28"/>
      <c r="M943" s="24"/>
      <c r="N943" s="27"/>
      <c r="O943" s="189">
        <f t="shared" si="14"/>
        <v>676.51000000000931</v>
      </c>
    </row>
    <row r="944" spans="1:15" s="25" customFormat="1" ht="22.05" customHeight="1" x14ac:dyDescent="0.2">
      <c r="A944" s="26"/>
      <c r="B944" s="100" t="s">
        <v>1383</v>
      </c>
      <c r="C944" s="147"/>
      <c r="D944" s="26"/>
      <c r="E944" s="147"/>
      <c r="F944" s="93"/>
      <c r="G944" s="28"/>
      <c r="H944" s="28"/>
      <c r="I944" s="28"/>
      <c r="J944" s="28"/>
      <c r="M944" s="24"/>
      <c r="N944" s="27"/>
      <c r="O944" s="189">
        <f t="shared" si="14"/>
        <v>676.51000000000931</v>
      </c>
    </row>
    <row r="945" spans="1:15" s="25" customFormat="1" ht="22.05" customHeight="1" x14ac:dyDescent="0.2">
      <c r="A945" s="26"/>
      <c r="B945" s="100" t="s">
        <v>1383</v>
      </c>
      <c r="C945" s="147"/>
      <c r="D945" s="26"/>
      <c r="E945" s="147"/>
      <c r="F945" s="93"/>
      <c r="G945" s="28"/>
      <c r="H945" s="28"/>
      <c r="I945" s="28"/>
      <c r="J945" s="28"/>
      <c r="M945" s="24"/>
      <c r="N945" s="27"/>
      <c r="O945" s="189">
        <f t="shared" si="14"/>
        <v>676.51000000000931</v>
      </c>
    </row>
    <row r="946" spans="1:15" s="25" customFormat="1" ht="22.05" customHeight="1" x14ac:dyDescent="0.2">
      <c r="A946" s="26"/>
      <c r="B946" s="100" t="s">
        <v>1383</v>
      </c>
      <c r="C946" s="147"/>
      <c r="D946" s="26"/>
      <c r="E946" s="147"/>
      <c r="F946" s="93"/>
      <c r="G946" s="28"/>
      <c r="H946" s="28"/>
      <c r="I946" s="28"/>
      <c r="J946" s="28"/>
      <c r="M946" s="24"/>
      <c r="N946" s="27"/>
      <c r="O946" s="189">
        <f t="shared" si="14"/>
        <v>676.51000000000931</v>
      </c>
    </row>
    <row r="947" spans="1:15" s="25" customFormat="1" ht="22.05" customHeight="1" x14ac:dyDescent="0.2">
      <c r="A947" s="26"/>
      <c r="B947" s="100" t="s">
        <v>1383</v>
      </c>
      <c r="C947" s="147"/>
      <c r="D947" s="26"/>
      <c r="E947" s="147"/>
      <c r="F947" s="93"/>
      <c r="G947" s="28"/>
      <c r="H947" s="28"/>
      <c r="I947" s="28"/>
      <c r="J947" s="28"/>
      <c r="M947" s="24"/>
      <c r="N947" s="27"/>
      <c r="O947" s="189">
        <f t="shared" si="14"/>
        <v>676.51000000000931</v>
      </c>
    </row>
    <row r="948" spans="1:15" s="25" customFormat="1" ht="22.05" customHeight="1" x14ac:dyDescent="0.2">
      <c r="A948" s="26"/>
      <c r="B948" s="100" t="s">
        <v>1383</v>
      </c>
      <c r="C948" s="147"/>
      <c r="D948" s="26"/>
      <c r="E948" s="147"/>
      <c r="F948" s="93"/>
      <c r="G948" s="28"/>
      <c r="H948" s="28"/>
      <c r="I948" s="28"/>
      <c r="J948" s="28"/>
      <c r="M948" s="24"/>
      <c r="N948" s="27"/>
      <c r="O948" s="189">
        <f t="shared" si="14"/>
        <v>676.51000000000931</v>
      </c>
    </row>
    <row r="949" spans="1:15" s="25" customFormat="1" ht="22.05" customHeight="1" x14ac:dyDescent="0.2">
      <c r="A949" s="26"/>
      <c r="B949" s="100" t="s">
        <v>1383</v>
      </c>
      <c r="C949" s="147"/>
      <c r="D949" s="26"/>
      <c r="E949" s="147"/>
      <c r="F949" s="93"/>
      <c r="G949" s="28"/>
      <c r="H949" s="28"/>
      <c r="I949" s="28"/>
      <c r="J949" s="28"/>
      <c r="M949" s="24"/>
      <c r="N949" s="27"/>
      <c r="O949" s="189">
        <f t="shared" si="14"/>
        <v>676.51000000000931</v>
      </c>
    </row>
    <row r="950" spans="1:15" s="25" customFormat="1" ht="22.05" customHeight="1" x14ac:dyDescent="0.2">
      <c r="A950" s="26"/>
      <c r="B950" s="100" t="s">
        <v>1383</v>
      </c>
      <c r="C950" s="147"/>
      <c r="D950" s="26"/>
      <c r="E950" s="147"/>
      <c r="F950" s="93"/>
      <c r="G950" s="28"/>
      <c r="H950" s="28"/>
      <c r="I950" s="28"/>
      <c r="J950" s="28"/>
      <c r="M950" s="24"/>
      <c r="N950" s="27"/>
      <c r="O950" s="189">
        <f t="shared" si="14"/>
        <v>676.51000000000931</v>
      </c>
    </row>
    <row r="951" spans="1:15" s="25" customFormat="1" ht="22.05" customHeight="1" x14ac:dyDescent="0.2">
      <c r="A951" s="26"/>
      <c r="B951" s="100" t="s">
        <v>1383</v>
      </c>
      <c r="C951" s="147"/>
      <c r="D951" s="26"/>
      <c r="E951" s="147"/>
      <c r="F951" s="93"/>
      <c r="G951" s="28"/>
      <c r="H951" s="28"/>
      <c r="I951" s="28"/>
      <c r="J951" s="28"/>
      <c r="M951" s="24"/>
      <c r="N951" s="27"/>
      <c r="O951" s="189">
        <f t="shared" si="14"/>
        <v>676.51000000000931</v>
      </c>
    </row>
    <row r="952" spans="1:15" s="25" customFormat="1" ht="22.05" customHeight="1" x14ac:dyDescent="0.2">
      <c r="A952" s="26"/>
      <c r="B952" s="100" t="s">
        <v>1383</v>
      </c>
      <c r="C952" s="147"/>
      <c r="D952" s="26"/>
      <c r="E952" s="147"/>
      <c r="F952" s="93"/>
      <c r="G952" s="28"/>
      <c r="H952" s="28"/>
      <c r="I952" s="28"/>
      <c r="J952" s="28"/>
      <c r="M952" s="24"/>
      <c r="N952" s="27"/>
      <c r="O952" s="189">
        <f t="shared" si="14"/>
        <v>676.51000000000931</v>
      </c>
    </row>
    <row r="953" spans="1:15" s="25" customFormat="1" ht="22.05" customHeight="1" x14ac:dyDescent="0.2">
      <c r="A953" s="26"/>
      <c r="B953" s="100" t="s">
        <v>1383</v>
      </c>
      <c r="C953" s="147"/>
      <c r="D953" s="26"/>
      <c r="E953" s="147"/>
      <c r="F953" s="93"/>
      <c r="G953" s="28"/>
      <c r="H953" s="28"/>
      <c r="I953" s="28"/>
      <c r="J953" s="28"/>
      <c r="M953" s="24"/>
      <c r="N953" s="27"/>
      <c r="O953" s="189">
        <f t="shared" si="14"/>
        <v>676.51000000000931</v>
      </c>
    </row>
    <row r="954" spans="1:15" s="25" customFormat="1" ht="22.05" customHeight="1" x14ac:dyDescent="0.2">
      <c r="A954" s="26"/>
      <c r="B954" s="100" t="s">
        <v>1383</v>
      </c>
      <c r="C954" s="147"/>
      <c r="D954" s="26"/>
      <c r="E954" s="147"/>
      <c r="F954" s="93"/>
      <c r="G954" s="28"/>
      <c r="H954" s="28"/>
      <c r="I954" s="28"/>
      <c r="J954" s="28"/>
      <c r="M954" s="24"/>
      <c r="N954" s="27"/>
      <c r="O954" s="189">
        <f t="shared" si="14"/>
        <v>676.51000000000931</v>
      </c>
    </row>
    <row r="955" spans="1:15" s="25" customFormat="1" ht="22.05" customHeight="1" x14ac:dyDescent="0.2">
      <c r="A955" s="26"/>
      <c r="B955" s="100" t="s">
        <v>1383</v>
      </c>
      <c r="C955" s="147"/>
      <c r="D955" s="26"/>
      <c r="E955" s="147"/>
      <c r="F955" s="93"/>
      <c r="G955" s="28"/>
      <c r="H955" s="28"/>
      <c r="I955" s="28"/>
      <c r="J955" s="28"/>
      <c r="M955" s="24"/>
      <c r="N955" s="27"/>
      <c r="O955" s="189">
        <f t="shared" si="14"/>
        <v>676.51000000000931</v>
      </c>
    </row>
    <row r="956" spans="1:15" s="25" customFormat="1" ht="22.05" customHeight="1" x14ac:dyDescent="0.2">
      <c r="A956" s="26"/>
      <c r="B956" s="100" t="s">
        <v>1383</v>
      </c>
      <c r="C956" s="147"/>
      <c r="D956" s="26"/>
      <c r="E956" s="147"/>
      <c r="F956" s="93"/>
      <c r="G956" s="28"/>
      <c r="H956" s="28"/>
      <c r="I956" s="28"/>
      <c r="J956" s="28"/>
      <c r="M956" s="24"/>
      <c r="N956" s="27"/>
      <c r="O956" s="189">
        <f t="shared" si="14"/>
        <v>676.51000000000931</v>
      </c>
    </row>
    <row r="957" spans="1:15" s="25" customFormat="1" ht="22.05" customHeight="1" x14ac:dyDescent="0.2">
      <c r="A957" s="26"/>
      <c r="B957" s="100" t="s">
        <v>1383</v>
      </c>
      <c r="C957" s="147"/>
      <c r="D957" s="26"/>
      <c r="E957" s="147"/>
      <c r="F957" s="93"/>
      <c r="G957" s="28"/>
      <c r="H957" s="28"/>
      <c r="I957" s="28"/>
      <c r="J957" s="28"/>
      <c r="M957" s="24"/>
      <c r="N957" s="27"/>
      <c r="O957" s="189">
        <f t="shared" si="14"/>
        <v>676.51000000000931</v>
      </c>
    </row>
    <row r="958" spans="1:15" s="25" customFormat="1" ht="22.05" customHeight="1" x14ac:dyDescent="0.2">
      <c r="A958" s="26"/>
      <c r="B958" s="100" t="s">
        <v>1383</v>
      </c>
      <c r="C958" s="147"/>
      <c r="D958" s="26"/>
      <c r="E958" s="147"/>
      <c r="F958" s="93"/>
      <c r="G958" s="28"/>
      <c r="H958" s="28"/>
      <c r="I958" s="28"/>
      <c r="J958" s="28"/>
      <c r="M958" s="24"/>
      <c r="N958" s="27"/>
      <c r="O958" s="189">
        <f t="shared" si="14"/>
        <v>676.51000000000931</v>
      </c>
    </row>
    <row r="959" spans="1:15" s="25" customFormat="1" ht="22.05" customHeight="1" x14ac:dyDescent="0.2">
      <c r="A959" s="26"/>
      <c r="B959" s="100" t="s">
        <v>1383</v>
      </c>
      <c r="C959" s="147"/>
      <c r="D959" s="26"/>
      <c r="E959" s="147"/>
      <c r="F959" s="93"/>
      <c r="G959" s="28"/>
      <c r="H959" s="28"/>
      <c r="I959" s="28"/>
      <c r="J959" s="28"/>
      <c r="M959" s="24"/>
      <c r="N959" s="27"/>
      <c r="O959" s="189">
        <f t="shared" si="14"/>
        <v>676.51000000000931</v>
      </c>
    </row>
    <row r="960" spans="1:15" s="25" customFormat="1" ht="22.05" customHeight="1" x14ac:dyDescent="0.2">
      <c r="A960" s="26"/>
      <c r="B960" s="100" t="s">
        <v>1383</v>
      </c>
      <c r="C960" s="147"/>
      <c r="D960" s="26"/>
      <c r="E960" s="147"/>
      <c r="F960" s="93"/>
      <c r="G960" s="28"/>
      <c r="H960" s="28"/>
      <c r="I960" s="28"/>
      <c r="J960" s="28"/>
      <c r="M960" s="24"/>
      <c r="N960" s="27"/>
      <c r="O960" s="189">
        <f t="shared" si="14"/>
        <v>676.51000000000931</v>
      </c>
    </row>
    <row r="961" spans="1:15" s="25" customFormat="1" ht="22.05" customHeight="1" x14ac:dyDescent="0.2">
      <c r="A961" s="26"/>
      <c r="B961" s="100" t="s">
        <v>1383</v>
      </c>
      <c r="C961" s="147"/>
      <c r="D961" s="26"/>
      <c r="E961" s="147"/>
      <c r="F961" s="93"/>
      <c r="G961" s="28"/>
      <c r="H961" s="28"/>
      <c r="I961" s="28"/>
      <c r="J961" s="28"/>
      <c r="M961" s="24"/>
      <c r="N961" s="27"/>
      <c r="O961" s="189">
        <f t="shared" si="14"/>
        <v>676.51000000000931</v>
      </c>
    </row>
    <row r="962" spans="1:15" s="25" customFormat="1" ht="22.05" customHeight="1" x14ac:dyDescent="0.2">
      <c r="A962" s="26"/>
      <c r="B962" s="100" t="s">
        <v>1383</v>
      </c>
      <c r="C962" s="147"/>
      <c r="D962" s="26"/>
      <c r="E962" s="147"/>
      <c r="F962" s="93"/>
      <c r="G962" s="28"/>
      <c r="H962" s="28"/>
      <c r="I962" s="28"/>
      <c r="J962" s="28"/>
      <c r="M962" s="24"/>
      <c r="N962" s="27"/>
      <c r="O962" s="189">
        <f t="shared" si="14"/>
        <v>676.51000000000931</v>
      </c>
    </row>
    <row r="963" spans="1:15" s="25" customFormat="1" ht="22.05" customHeight="1" x14ac:dyDescent="0.2">
      <c r="A963" s="26"/>
      <c r="B963" s="100" t="s">
        <v>1383</v>
      </c>
      <c r="C963" s="147"/>
      <c r="D963" s="26"/>
      <c r="E963" s="147"/>
      <c r="F963" s="93"/>
      <c r="G963" s="28"/>
      <c r="H963" s="28"/>
      <c r="I963" s="28"/>
      <c r="J963" s="28"/>
      <c r="M963" s="24"/>
      <c r="N963" s="27"/>
      <c r="O963" s="189">
        <f t="shared" si="14"/>
        <v>676.51000000000931</v>
      </c>
    </row>
    <row r="964" spans="1:15" s="25" customFormat="1" ht="22.05" customHeight="1" x14ac:dyDescent="0.2">
      <c r="A964" s="26"/>
      <c r="B964" s="100" t="s">
        <v>1383</v>
      </c>
      <c r="C964" s="147"/>
      <c r="D964" s="26"/>
      <c r="E964" s="147"/>
      <c r="F964" s="93"/>
      <c r="G964" s="28"/>
      <c r="H964" s="28"/>
      <c r="I964" s="28"/>
      <c r="J964" s="28"/>
      <c r="M964" s="24"/>
      <c r="N964" s="27"/>
      <c r="O964" s="189">
        <f t="shared" si="14"/>
        <v>676.51000000000931</v>
      </c>
    </row>
    <row r="965" spans="1:15" s="25" customFormat="1" ht="22.05" customHeight="1" x14ac:dyDescent="0.2">
      <c r="A965" s="26"/>
      <c r="B965" s="100" t="s">
        <v>1383</v>
      </c>
      <c r="C965" s="147"/>
      <c r="D965" s="26"/>
      <c r="E965" s="147"/>
      <c r="F965" s="93"/>
      <c r="G965" s="28"/>
      <c r="H965" s="28"/>
      <c r="I965" s="28"/>
      <c r="J965" s="28"/>
      <c r="M965" s="24"/>
      <c r="N965" s="27"/>
      <c r="O965" s="189">
        <f t="shared" ref="O965:O1016" si="15">O964+M965-N965</f>
        <v>676.51000000000931</v>
      </c>
    </row>
    <row r="966" spans="1:15" s="25" customFormat="1" ht="22.05" customHeight="1" x14ac:dyDescent="0.2">
      <c r="A966" s="26"/>
      <c r="B966" s="100" t="s">
        <v>1383</v>
      </c>
      <c r="C966" s="147"/>
      <c r="D966" s="26"/>
      <c r="E966" s="147"/>
      <c r="F966" s="93"/>
      <c r="G966" s="28"/>
      <c r="H966" s="28"/>
      <c r="I966" s="28"/>
      <c r="J966" s="28"/>
      <c r="M966" s="24"/>
      <c r="N966" s="27"/>
      <c r="O966" s="189">
        <f t="shared" si="15"/>
        <v>676.51000000000931</v>
      </c>
    </row>
    <row r="967" spans="1:15" s="25" customFormat="1" ht="22.05" customHeight="1" x14ac:dyDescent="0.2">
      <c r="A967" s="26"/>
      <c r="B967" s="100" t="s">
        <v>1383</v>
      </c>
      <c r="C967" s="147"/>
      <c r="D967" s="26"/>
      <c r="E967" s="147"/>
      <c r="F967" s="93"/>
      <c r="G967" s="28"/>
      <c r="H967" s="28"/>
      <c r="I967" s="28"/>
      <c r="J967" s="28"/>
      <c r="M967" s="24"/>
      <c r="N967" s="27"/>
      <c r="O967" s="189">
        <f t="shared" si="15"/>
        <v>676.51000000000931</v>
      </c>
    </row>
    <row r="968" spans="1:15" s="25" customFormat="1" ht="22.05" customHeight="1" x14ac:dyDescent="0.2">
      <c r="A968" s="26"/>
      <c r="B968" s="100" t="s">
        <v>1383</v>
      </c>
      <c r="C968" s="147"/>
      <c r="D968" s="26"/>
      <c r="E968" s="147"/>
      <c r="F968" s="93"/>
      <c r="G968" s="28"/>
      <c r="H968" s="28"/>
      <c r="I968" s="28"/>
      <c r="J968" s="28"/>
      <c r="M968" s="24"/>
      <c r="N968" s="27"/>
      <c r="O968" s="189">
        <f t="shared" si="15"/>
        <v>676.51000000000931</v>
      </c>
    </row>
    <row r="969" spans="1:15" s="25" customFormat="1" ht="22.05" customHeight="1" x14ac:dyDescent="0.2">
      <c r="A969" s="26"/>
      <c r="B969" s="100" t="s">
        <v>1383</v>
      </c>
      <c r="C969" s="147"/>
      <c r="D969" s="26"/>
      <c r="E969" s="147"/>
      <c r="F969" s="93"/>
      <c r="G969" s="28"/>
      <c r="H969" s="28"/>
      <c r="I969" s="28"/>
      <c r="J969" s="28"/>
      <c r="M969" s="24"/>
      <c r="N969" s="27"/>
      <c r="O969" s="189">
        <f t="shared" si="15"/>
        <v>676.51000000000931</v>
      </c>
    </row>
    <row r="970" spans="1:15" s="25" customFormat="1" ht="22.05" customHeight="1" x14ac:dyDescent="0.2">
      <c r="A970" s="26"/>
      <c r="B970" s="100" t="s">
        <v>1383</v>
      </c>
      <c r="C970" s="147"/>
      <c r="D970" s="26"/>
      <c r="E970" s="147"/>
      <c r="F970" s="93"/>
      <c r="G970" s="28"/>
      <c r="H970" s="28"/>
      <c r="I970" s="28"/>
      <c r="J970" s="28"/>
      <c r="M970" s="24"/>
      <c r="N970" s="27"/>
      <c r="O970" s="189">
        <f t="shared" si="15"/>
        <v>676.51000000000931</v>
      </c>
    </row>
    <row r="971" spans="1:15" s="25" customFormat="1" ht="22.05" customHeight="1" x14ac:dyDescent="0.2">
      <c r="A971" s="26"/>
      <c r="B971" s="100" t="s">
        <v>1383</v>
      </c>
      <c r="C971" s="147"/>
      <c r="D971" s="26"/>
      <c r="E971" s="147"/>
      <c r="F971" s="93"/>
      <c r="G971" s="28"/>
      <c r="H971" s="28"/>
      <c r="I971" s="28"/>
      <c r="J971" s="28"/>
      <c r="M971" s="24"/>
      <c r="N971" s="27"/>
      <c r="O971" s="189">
        <f t="shared" si="15"/>
        <v>676.51000000000931</v>
      </c>
    </row>
    <row r="972" spans="1:15" s="25" customFormat="1" ht="22.05" customHeight="1" x14ac:dyDescent="0.2">
      <c r="A972" s="26"/>
      <c r="B972" s="100" t="s">
        <v>1383</v>
      </c>
      <c r="C972" s="147"/>
      <c r="D972" s="26"/>
      <c r="E972" s="147"/>
      <c r="F972" s="93"/>
      <c r="G972" s="28"/>
      <c r="H972" s="28"/>
      <c r="I972" s="28"/>
      <c r="J972" s="28"/>
      <c r="M972" s="24"/>
      <c r="N972" s="27"/>
      <c r="O972" s="189">
        <f t="shared" si="15"/>
        <v>676.51000000000931</v>
      </c>
    </row>
    <row r="973" spans="1:15" s="25" customFormat="1" ht="22.05" customHeight="1" x14ac:dyDescent="0.2">
      <c r="A973" s="26"/>
      <c r="B973" s="100" t="s">
        <v>1383</v>
      </c>
      <c r="C973" s="147"/>
      <c r="D973" s="26"/>
      <c r="E973" s="147"/>
      <c r="F973" s="93"/>
      <c r="G973" s="28"/>
      <c r="H973" s="28"/>
      <c r="I973" s="28"/>
      <c r="J973" s="28"/>
      <c r="M973" s="24"/>
      <c r="N973" s="27"/>
      <c r="O973" s="189">
        <f t="shared" si="15"/>
        <v>676.51000000000931</v>
      </c>
    </row>
    <row r="974" spans="1:15" s="25" customFormat="1" ht="22.05" customHeight="1" x14ac:dyDescent="0.2">
      <c r="A974" s="26"/>
      <c r="B974" s="100" t="s">
        <v>1383</v>
      </c>
      <c r="C974" s="147"/>
      <c r="D974" s="26"/>
      <c r="E974" s="147"/>
      <c r="F974" s="93"/>
      <c r="G974" s="28"/>
      <c r="H974" s="28"/>
      <c r="I974" s="28"/>
      <c r="J974" s="28"/>
      <c r="M974" s="24"/>
      <c r="N974" s="27"/>
      <c r="O974" s="189">
        <f t="shared" si="15"/>
        <v>676.51000000000931</v>
      </c>
    </row>
    <row r="975" spans="1:15" s="25" customFormat="1" ht="22.05" customHeight="1" x14ac:dyDescent="0.2">
      <c r="A975" s="26"/>
      <c r="B975" s="100" t="s">
        <v>1383</v>
      </c>
      <c r="C975" s="147"/>
      <c r="D975" s="26"/>
      <c r="E975" s="147"/>
      <c r="F975" s="93"/>
      <c r="G975" s="28"/>
      <c r="H975" s="28"/>
      <c r="I975" s="28"/>
      <c r="J975" s="28"/>
      <c r="M975" s="24"/>
      <c r="N975" s="27"/>
      <c r="O975" s="189">
        <f t="shared" si="15"/>
        <v>676.51000000000931</v>
      </c>
    </row>
    <row r="976" spans="1:15" s="25" customFormat="1" ht="22.05" customHeight="1" x14ac:dyDescent="0.2">
      <c r="A976" s="26"/>
      <c r="B976" s="100" t="s">
        <v>1383</v>
      </c>
      <c r="C976" s="147"/>
      <c r="D976" s="26"/>
      <c r="E976" s="147"/>
      <c r="F976" s="93"/>
      <c r="G976" s="28"/>
      <c r="H976" s="28"/>
      <c r="I976" s="28"/>
      <c r="J976" s="28"/>
      <c r="M976" s="24"/>
      <c r="N976" s="27"/>
      <c r="O976" s="189">
        <f t="shared" si="15"/>
        <v>676.51000000000931</v>
      </c>
    </row>
    <row r="977" spans="1:15" s="25" customFormat="1" ht="22.05" customHeight="1" x14ac:dyDescent="0.2">
      <c r="A977" s="26"/>
      <c r="B977" s="100" t="s">
        <v>1383</v>
      </c>
      <c r="C977" s="147"/>
      <c r="D977" s="26"/>
      <c r="E977" s="147"/>
      <c r="F977" s="93"/>
      <c r="G977" s="28"/>
      <c r="H977" s="28"/>
      <c r="I977" s="28"/>
      <c r="J977" s="28"/>
      <c r="M977" s="24"/>
      <c r="N977" s="27"/>
      <c r="O977" s="189">
        <f t="shared" si="15"/>
        <v>676.51000000000931</v>
      </c>
    </row>
    <row r="978" spans="1:15" s="25" customFormat="1" ht="22.05" customHeight="1" x14ac:dyDescent="0.2">
      <c r="A978" s="26"/>
      <c r="B978" s="100" t="s">
        <v>1383</v>
      </c>
      <c r="C978" s="147"/>
      <c r="D978" s="26"/>
      <c r="E978" s="147"/>
      <c r="F978" s="93"/>
      <c r="G978" s="28"/>
      <c r="H978" s="28"/>
      <c r="I978" s="28"/>
      <c r="J978" s="28"/>
      <c r="M978" s="24"/>
      <c r="N978" s="27"/>
      <c r="O978" s="189">
        <f t="shared" si="15"/>
        <v>676.51000000000931</v>
      </c>
    </row>
    <row r="979" spans="1:15" s="25" customFormat="1" ht="22.05" customHeight="1" x14ac:dyDescent="0.2">
      <c r="A979" s="26"/>
      <c r="B979" s="100" t="s">
        <v>1383</v>
      </c>
      <c r="C979" s="147"/>
      <c r="D979" s="26"/>
      <c r="E979" s="147"/>
      <c r="F979" s="93"/>
      <c r="G979" s="28"/>
      <c r="H979" s="28"/>
      <c r="I979" s="28"/>
      <c r="J979" s="28"/>
      <c r="M979" s="24"/>
      <c r="N979" s="27"/>
      <c r="O979" s="189">
        <f t="shared" si="15"/>
        <v>676.51000000000931</v>
      </c>
    </row>
    <row r="980" spans="1:15" s="25" customFormat="1" ht="22.05" customHeight="1" x14ac:dyDescent="0.2">
      <c r="A980" s="26"/>
      <c r="B980" s="100" t="s">
        <v>1383</v>
      </c>
      <c r="C980" s="147"/>
      <c r="D980" s="26"/>
      <c r="E980" s="147"/>
      <c r="F980" s="93"/>
      <c r="G980" s="28"/>
      <c r="H980" s="28"/>
      <c r="I980" s="28"/>
      <c r="J980" s="28"/>
      <c r="M980" s="24"/>
      <c r="N980" s="27"/>
      <c r="O980" s="189">
        <f t="shared" si="15"/>
        <v>676.51000000000931</v>
      </c>
    </row>
    <row r="981" spans="1:15" s="25" customFormat="1" ht="22.05" customHeight="1" x14ac:dyDescent="0.2">
      <c r="A981" s="26"/>
      <c r="B981" s="100" t="s">
        <v>1383</v>
      </c>
      <c r="C981" s="147"/>
      <c r="D981" s="26"/>
      <c r="E981" s="147"/>
      <c r="F981" s="93"/>
      <c r="G981" s="28"/>
      <c r="H981" s="28"/>
      <c r="I981" s="28"/>
      <c r="J981" s="28"/>
      <c r="M981" s="24"/>
      <c r="N981" s="27"/>
      <c r="O981" s="189">
        <f t="shared" si="15"/>
        <v>676.51000000000931</v>
      </c>
    </row>
    <row r="982" spans="1:15" s="25" customFormat="1" ht="22.05" customHeight="1" x14ac:dyDescent="0.2">
      <c r="A982" s="26"/>
      <c r="B982" s="100" t="s">
        <v>1383</v>
      </c>
      <c r="C982" s="147"/>
      <c r="D982" s="26"/>
      <c r="E982" s="147"/>
      <c r="F982" s="93"/>
      <c r="G982" s="28"/>
      <c r="H982" s="28"/>
      <c r="I982" s="28"/>
      <c r="J982" s="28"/>
      <c r="M982" s="24"/>
      <c r="N982" s="27"/>
      <c r="O982" s="189">
        <f t="shared" si="15"/>
        <v>676.51000000000931</v>
      </c>
    </row>
    <row r="983" spans="1:15" s="25" customFormat="1" ht="22.05" customHeight="1" x14ac:dyDescent="0.2">
      <c r="A983" s="26"/>
      <c r="B983" s="100" t="s">
        <v>1383</v>
      </c>
      <c r="C983" s="147"/>
      <c r="D983" s="26"/>
      <c r="E983" s="147"/>
      <c r="F983" s="93"/>
      <c r="G983" s="28"/>
      <c r="H983" s="28"/>
      <c r="I983" s="28"/>
      <c r="J983" s="28"/>
      <c r="M983" s="24"/>
      <c r="N983" s="27"/>
      <c r="O983" s="189">
        <f t="shared" si="15"/>
        <v>676.51000000000931</v>
      </c>
    </row>
    <row r="984" spans="1:15" s="25" customFormat="1" ht="22.05" customHeight="1" x14ac:dyDescent="0.2">
      <c r="A984" s="26"/>
      <c r="B984" s="100" t="s">
        <v>1383</v>
      </c>
      <c r="C984" s="147"/>
      <c r="D984" s="26"/>
      <c r="E984" s="147"/>
      <c r="F984" s="93"/>
      <c r="G984" s="28"/>
      <c r="H984" s="28"/>
      <c r="I984" s="28"/>
      <c r="J984" s="28"/>
      <c r="M984" s="24"/>
      <c r="N984" s="27"/>
      <c r="O984" s="189">
        <f t="shared" si="15"/>
        <v>676.51000000000931</v>
      </c>
    </row>
    <row r="985" spans="1:15" s="25" customFormat="1" ht="22.05" customHeight="1" x14ac:dyDescent="0.2">
      <c r="A985" s="26"/>
      <c r="B985" s="100" t="s">
        <v>1383</v>
      </c>
      <c r="C985" s="147"/>
      <c r="D985" s="26"/>
      <c r="E985" s="147"/>
      <c r="F985" s="93"/>
      <c r="G985" s="28"/>
      <c r="H985" s="28"/>
      <c r="I985" s="28"/>
      <c r="J985" s="28"/>
      <c r="M985" s="24"/>
      <c r="N985" s="27"/>
      <c r="O985" s="189">
        <f t="shared" si="15"/>
        <v>676.51000000000931</v>
      </c>
    </row>
    <row r="986" spans="1:15" s="25" customFormat="1" ht="22.05" customHeight="1" x14ac:dyDescent="0.2">
      <c r="A986" s="26"/>
      <c r="B986" s="100" t="s">
        <v>1383</v>
      </c>
      <c r="C986" s="147"/>
      <c r="D986" s="26"/>
      <c r="E986" s="147"/>
      <c r="F986" s="93"/>
      <c r="G986" s="28"/>
      <c r="H986" s="28"/>
      <c r="I986" s="28"/>
      <c r="J986" s="28"/>
      <c r="M986" s="24"/>
      <c r="N986" s="27"/>
      <c r="O986" s="189">
        <f t="shared" si="15"/>
        <v>676.51000000000931</v>
      </c>
    </row>
    <row r="987" spans="1:15" s="25" customFormat="1" ht="22.05" customHeight="1" x14ac:dyDescent="0.2">
      <c r="A987" s="26"/>
      <c r="B987" s="100" t="s">
        <v>1383</v>
      </c>
      <c r="C987" s="147"/>
      <c r="D987" s="26"/>
      <c r="E987" s="147"/>
      <c r="F987" s="93"/>
      <c r="G987" s="28"/>
      <c r="H987" s="28"/>
      <c r="I987" s="28"/>
      <c r="J987" s="28"/>
      <c r="M987" s="24"/>
      <c r="N987" s="27"/>
      <c r="O987" s="189">
        <f t="shared" si="15"/>
        <v>676.51000000000931</v>
      </c>
    </row>
    <row r="988" spans="1:15" s="25" customFormat="1" ht="22.05" customHeight="1" x14ac:dyDescent="0.2">
      <c r="A988" s="26"/>
      <c r="B988" s="100" t="s">
        <v>1383</v>
      </c>
      <c r="C988" s="147"/>
      <c r="D988" s="26"/>
      <c r="E988" s="147"/>
      <c r="F988" s="93"/>
      <c r="G988" s="28"/>
      <c r="H988" s="28"/>
      <c r="I988" s="28"/>
      <c r="J988" s="28"/>
      <c r="M988" s="24"/>
      <c r="N988" s="27"/>
      <c r="O988" s="189">
        <f t="shared" si="15"/>
        <v>676.51000000000931</v>
      </c>
    </row>
    <row r="989" spans="1:15" s="25" customFormat="1" ht="22.05" customHeight="1" x14ac:dyDescent="0.2">
      <c r="A989" s="26"/>
      <c r="B989" s="100" t="s">
        <v>1383</v>
      </c>
      <c r="C989" s="147"/>
      <c r="D989" s="26"/>
      <c r="E989" s="147"/>
      <c r="F989" s="93"/>
      <c r="G989" s="28"/>
      <c r="H989" s="28"/>
      <c r="I989" s="28"/>
      <c r="J989" s="28"/>
      <c r="M989" s="24"/>
      <c r="N989" s="27"/>
      <c r="O989" s="189">
        <f t="shared" si="15"/>
        <v>676.51000000000931</v>
      </c>
    </row>
    <row r="990" spans="1:15" s="25" customFormat="1" ht="22.05" customHeight="1" x14ac:dyDescent="0.2">
      <c r="A990" s="26"/>
      <c r="B990" s="100" t="s">
        <v>1383</v>
      </c>
      <c r="C990" s="147"/>
      <c r="D990" s="26"/>
      <c r="E990" s="147"/>
      <c r="F990" s="93"/>
      <c r="G990" s="28"/>
      <c r="H990" s="28"/>
      <c r="I990" s="28"/>
      <c r="J990" s="28"/>
      <c r="M990" s="24"/>
      <c r="N990" s="27"/>
      <c r="O990" s="189">
        <f t="shared" si="15"/>
        <v>676.51000000000931</v>
      </c>
    </row>
    <row r="991" spans="1:15" s="25" customFormat="1" ht="22.05" customHeight="1" x14ac:dyDescent="0.2">
      <c r="A991" s="26"/>
      <c r="B991" s="100" t="s">
        <v>1383</v>
      </c>
      <c r="C991" s="147"/>
      <c r="D991" s="26"/>
      <c r="E991" s="147"/>
      <c r="F991" s="93"/>
      <c r="G991" s="28"/>
      <c r="H991" s="28"/>
      <c r="I991" s="28"/>
      <c r="J991" s="28"/>
      <c r="M991" s="24"/>
      <c r="N991" s="27"/>
      <c r="O991" s="189">
        <f t="shared" si="15"/>
        <v>676.51000000000931</v>
      </c>
    </row>
    <row r="992" spans="1:15" s="25" customFormat="1" ht="22.05" customHeight="1" x14ac:dyDescent="0.2">
      <c r="A992" s="26"/>
      <c r="B992" s="100" t="s">
        <v>1383</v>
      </c>
      <c r="C992" s="147"/>
      <c r="D992" s="26"/>
      <c r="E992" s="147"/>
      <c r="F992" s="93"/>
      <c r="G992" s="28"/>
      <c r="H992" s="28"/>
      <c r="I992" s="28"/>
      <c r="J992" s="28"/>
      <c r="M992" s="24"/>
      <c r="N992" s="27"/>
      <c r="O992" s="189">
        <f t="shared" si="15"/>
        <v>676.51000000000931</v>
      </c>
    </row>
    <row r="993" spans="1:15" s="25" customFormat="1" ht="22.05" customHeight="1" x14ac:dyDescent="0.2">
      <c r="A993" s="26"/>
      <c r="B993" s="100" t="s">
        <v>1383</v>
      </c>
      <c r="C993" s="147"/>
      <c r="D993" s="26"/>
      <c r="E993" s="147"/>
      <c r="F993" s="93"/>
      <c r="G993" s="28"/>
      <c r="H993" s="28"/>
      <c r="I993" s="28"/>
      <c r="J993" s="28"/>
      <c r="M993" s="24"/>
      <c r="N993" s="27"/>
      <c r="O993" s="189">
        <f t="shared" si="15"/>
        <v>676.51000000000931</v>
      </c>
    </row>
    <row r="994" spans="1:15" s="25" customFormat="1" ht="22.05" customHeight="1" x14ac:dyDescent="0.2">
      <c r="A994" s="26"/>
      <c r="B994" s="100" t="s">
        <v>1383</v>
      </c>
      <c r="C994" s="147"/>
      <c r="D994" s="26"/>
      <c r="E994" s="147"/>
      <c r="F994" s="93"/>
      <c r="G994" s="28"/>
      <c r="H994" s="28"/>
      <c r="I994" s="28"/>
      <c r="J994" s="28"/>
      <c r="M994" s="24"/>
      <c r="N994" s="27"/>
      <c r="O994" s="189">
        <f t="shared" si="15"/>
        <v>676.51000000000931</v>
      </c>
    </row>
    <row r="995" spans="1:15" s="25" customFormat="1" ht="22.05" customHeight="1" x14ac:dyDescent="0.2">
      <c r="A995" s="26"/>
      <c r="B995" s="100" t="s">
        <v>1383</v>
      </c>
      <c r="C995" s="147"/>
      <c r="D995" s="26"/>
      <c r="E995" s="147"/>
      <c r="F995" s="93"/>
      <c r="G995" s="28"/>
      <c r="H995" s="28"/>
      <c r="I995" s="28"/>
      <c r="J995" s="28"/>
      <c r="M995" s="24"/>
      <c r="N995" s="27"/>
      <c r="O995" s="189">
        <f t="shared" si="15"/>
        <v>676.51000000000931</v>
      </c>
    </row>
    <row r="996" spans="1:15" s="25" customFormat="1" ht="22.05" customHeight="1" x14ac:dyDescent="0.2">
      <c r="A996" s="26"/>
      <c r="B996" s="100" t="s">
        <v>1383</v>
      </c>
      <c r="C996" s="147"/>
      <c r="D996" s="26"/>
      <c r="E996" s="147"/>
      <c r="F996" s="93"/>
      <c r="G996" s="28"/>
      <c r="H996" s="28"/>
      <c r="I996" s="28"/>
      <c r="J996" s="28"/>
      <c r="M996" s="24"/>
      <c r="N996" s="27"/>
      <c r="O996" s="189">
        <f t="shared" si="15"/>
        <v>676.51000000000931</v>
      </c>
    </row>
    <row r="997" spans="1:15" s="25" customFormat="1" ht="22.05" customHeight="1" x14ac:dyDescent="0.2">
      <c r="A997" s="26"/>
      <c r="B997" s="100" t="s">
        <v>1383</v>
      </c>
      <c r="C997" s="147"/>
      <c r="D997" s="26"/>
      <c r="E997" s="147"/>
      <c r="F997" s="93"/>
      <c r="G997" s="28"/>
      <c r="H997" s="28"/>
      <c r="I997" s="28"/>
      <c r="J997" s="28"/>
      <c r="M997" s="24"/>
      <c r="N997" s="27"/>
      <c r="O997" s="189">
        <f t="shared" si="15"/>
        <v>676.51000000000931</v>
      </c>
    </row>
    <row r="998" spans="1:15" s="25" customFormat="1" ht="22.05" customHeight="1" x14ac:dyDescent="0.2">
      <c r="A998" s="26"/>
      <c r="B998" s="100" t="s">
        <v>1383</v>
      </c>
      <c r="C998" s="147"/>
      <c r="D998" s="26"/>
      <c r="E998" s="147"/>
      <c r="F998" s="93"/>
      <c r="G998" s="28"/>
      <c r="H998" s="28"/>
      <c r="I998" s="28"/>
      <c r="J998" s="28"/>
      <c r="M998" s="24"/>
      <c r="N998" s="27"/>
      <c r="O998" s="189">
        <f t="shared" si="15"/>
        <v>676.51000000000931</v>
      </c>
    </row>
    <row r="999" spans="1:15" s="25" customFormat="1" ht="22.05" customHeight="1" x14ac:dyDescent="0.2">
      <c r="A999" s="26"/>
      <c r="B999" s="100" t="s">
        <v>1383</v>
      </c>
      <c r="C999" s="147"/>
      <c r="D999" s="26"/>
      <c r="E999" s="147"/>
      <c r="F999" s="93"/>
      <c r="G999" s="28"/>
      <c r="H999" s="28"/>
      <c r="I999" s="28"/>
      <c r="J999" s="28"/>
      <c r="M999" s="24"/>
      <c r="N999" s="27"/>
      <c r="O999" s="189">
        <f t="shared" si="15"/>
        <v>676.51000000000931</v>
      </c>
    </row>
    <row r="1000" spans="1:15" s="25" customFormat="1" ht="22.05" customHeight="1" x14ac:dyDescent="0.2">
      <c r="A1000" s="26"/>
      <c r="B1000" s="100" t="s">
        <v>1383</v>
      </c>
      <c r="C1000" s="147"/>
      <c r="D1000" s="26"/>
      <c r="E1000" s="147"/>
      <c r="F1000" s="93"/>
      <c r="G1000" s="28"/>
      <c r="H1000" s="28"/>
      <c r="I1000" s="28"/>
      <c r="J1000" s="28"/>
      <c r="M1000" s="24"/>
      <c r="N1000" s="27"/>
      <c r="O1000" s="189">
        <f t="shared" si="15"/>
        <v>676.51000000000931</v>
      </c>
    </row>
    <row r="1001" spans="1:15" s="25" customFormat="1" ht="22.05" customHeight="1" x14ac:dyDescent="0.2">
      <c r="A1001" s="26"/>
      <c r="B1001" s="100" t="s">
        <v>1383</v>
      </c>
      <c r="C1001" s="147"/>
      <c r="D1001" s="26"/>
      <c r="E1001" s="147"/>
      <c r="F1001" s="93"/>
      <c r="G1001" s="28"/>
      <c r="H1001" s="28"/>
      <c r="I1001" s="28"/>
      <c r="J1001" s="28"/>
      <c r="M1001" s="24"/>
      <c r="N1001" s="27"/>
      <c r="O1001" s="189">
        <f t="shared" si="15"/>
        <v>676.51000000000931</v>
      </c>
    </row>
    <row r="1002" spans="1:15" s="25" customFormat="1" ht="22.05" customHeight="1" x14ac:dyDescent="0.2">
      <c r="A1002" s="26"/>
      <c r="B1002" s="100" t="s">
        <v>1383</v>
      </c>
      <c r="C1002" s="147"/>
      <c r="D1002" s="26"/>
      <c r="E1002" s="147"/>
      <c r="F1002" s="93"/>
      <c r="G1002" s="28"/>
      <c r="H1002" s="28"/>
      <c r="I1002" s="28"/>
      <c r="J1002" s="28"/>
      <c r="M1002" s="24"/>
      <c r="N1002" s="27"/>
      <c r="O1002" s="189">
        <f t="shared" si="15"/>
        <v>676.51000000000931</v>
      </c>
    </row>
    <row r="1003" spans="1:15" s="25" customFormat="1" ht="22.05" customHeight="1" x14ac:dyDescent="0.2">
      <c r="A1003" s="26"/>
      <c r="B1003" s="100" t="s">
        <v>1383</v>
      </c>
      <c r="C1003" s="147"/>
      <c r="D1003" s="26"/>
      <c r="E1003" s="147"/>
      <c r="F1003" s="93"/>
      <c r="G1003" s="28"/>
      <c r="H1003" s="28"/>
      <c r="I1003" s="28"/>
      <c r="J1003" s="28"/>
      <c r="M1003" s="24"/>
      <c r="N1003" s="27"/>
      <c r="O1003" s="189">
        <f t="shared" si="15"/>
        <v>676.51000000000931</v>
      </c>
    </row>
    <row r="1004" spans="1:15" s="25" customFormat="1" ht="22.05" customHeight="1" x14ac:dyDescent="0.2">
      <c r="A1004" s="26"/>
      <c r="B1004" s="100" t="s">
        <v>1383</v>
      </c>
      <c r="C1004" s="147"/>
      <c r="D1004" s="26"/>
      <c r="E1004" s="147"/>
      <c r="F1004" s="93"/>
      <c r="G1004" s="28"/>
      <c r="H1004" s="28"/>
      <c r="I1004" s="28"/>
      <c r="J1004" s="28"/>
      <c r="M1004" s="24"/>
      <c r="N1004" s="27"/>
      <c r="O1004" s="189">
        <f t="shared" si="15"/>
        <v>676.51000000000931</v>
      </c>
    </row>
    <row r="1005" spans="1:15" s="25" customFormat="1" ht="22.05" customHeight="1" x14ac:dyDescent="0.2">
      <c r="A1005" s="26"/>
      <c r="B1005" s="100" t="s">
        <v>1383</v>
      </c>
      <c r="C1005" s="147"/>
      <c r="D1005" s="26"/>
      <c r="E1005" s="147"/>
      <c r="F1005" s="93"/>
      <c r="G1005" s="28"/>
      <c r="H1005" s="28"/>
      <c r="I1005" s="28"/>
      <c r="J1005" s="28"/>
      <c r="M1005" s="24"/>
      <c r="N1005" s="27"/>
      <c r="O1005" s="189">
        <f t="shared" si="15"/>
        <v>676.51000000000931</v>
      </c>
    </row>
    <row r="1006" spans="1:15" s="25" customFormat="1" ht="22.05" customHeight="1" x14ac:dyDescent="0.2">
      <c r="A1006" s="26"/>
      <c r="B1006" s="100" t="s">
        <v>1383</v>
      </c>
      <c r="C1006" s="147"/>
      <c r="D1006" s="26"/>
      <c r="E1006" s="147"/>
      <c r="F1006" s="93"/>
      <c r="G1006" s="28"/>
      <c r="H1006" s="28"/>
      <c r="I1006" s="28"/>
      <c r="J1006" s="28"/>
      <c r="M1006" s="24"/>
      <c r="N1006" s="27"/>
      <c r="O1006" s="189">
        <f t="shared" si="15"/>
        <v>676.51000000000931</v>
      </c>
    </row>
    <row r="1007" spans="1:15" s="25" customFormat="1" ht="22.05" customHeight="1" x14ac:dyDescent="0.2">
      <c r="A1007" s="26"/>
      <c r="B1007" s="100" t="s">
        <v>1383</v>
      </c>
      <c r="C1007" s="147"/>
      <c r="D1007" s="26"/>
      <c r="E1007" s="147"/>
      <c r="F1007" s="93"/>
      <c r="G1007" s="28"/>
      <c r="H1007" s="28"/>
      <c r="I1007" s="28"/>
      <c r="J1007" s="28"/>
      <c r="M1007" s="24"/>
      <c r="N1007" s="27"/>
      <c r="O1007" s="189">
        <f t="shared" si="15"/>
        <v>676.51000000000931</v>
      </c>
    </row>
    <row r="1008" spans="1:15" s="25" customFormat="1" ht="22.05" customHeight="1" x14ac:dyDescent="0.2">
      <c r="A1008" s="26"/>
      <c r="B1008" s="100" t="s">
        <v>1383</v>
      </c>
      <c r="C1008" s="147"/>
      <c r="D1008" s="26"/>
      <c r="E1008" s="147"/>
      <c r="F1008" s="93"/>
      <c r="G1008" s="28"/>
      <c r="H1008" s="28"/>
      <c r="I1008" s="28"/>
      <c r="J1008" s="28"/>
      <c r="M1008" s="24"/>
      <c r="N1008" s="27"/>
      <c r="O1008" s="189">
        <f t="shared" si="15"/>
        <v>676.51000000000931</v>
      </c>
    </row>
    <row r="1009" spans="1:15" s="25" customFormat="1" ht="22.05" customHeight="1" x14ac:dyDescent="0.2">
      <c r="A1009" s="26"/>
      <c r="B1009" s="100" t="s">
        <v>1383</v>
      </c>
      <c r="C1009" s="147"/>
      <c r="D1009" s="26"/>
      <c r="E1009" s="147"/>
      <c r="F1009" s="93"/>
      <c r="G1009" s="28"/>
      <c r="H1009" s="28"/>
      <c r="I1009" s="28"/>
      <c r="J1009" s="28"/>
      <c r="M1009" s="24"/>
      <c r="N1009" s="27"/>
      <c r="O1009" s="189">
        <f t="shared" si="15"/>
        <v>676.51000000000931</v>
      </c>
    </row>
    <row r="1010" spans="1:15" s="25" customFormat="1" ht="22.05" customHeight="1" x14ac:dyDescent="0.2">
      <c r="A1010" s="26"/>
      <c r="B1010" s="100" t="s">
        <v>1383</v>
      </c>
      <c r="C1010" s="147"/>
      <c r="D1010" s="26"/>
      <c r="E1010" s="147"/>
      <c r="F1010" s="93"/>
      <c r="G1010" s="28"/>
      <c r="H1010" s="28"/>
      <c r="I1010" s="28"/>
      <c r="J1010" s="28"/>
      <c r="M1010" s="24"/>
      <c r="N1010" s="27"/>
      <c r="O1010" s="189">
        <f t="shared" si="15"/>
        <v>676.51000000000931</v>
      </c>
    </row>
    <row r="1011" spans="1:15" s="25" customFormat="1" ht="22.05" customHeight="1" x14ac:dyDescent="0.2">
      <c r="A1011" s="26"/>
      <c r="B1011" s="100" t="s">
        <v>1383</v>
      </c>
      <c r="C1011" s="147"/>
      <c r="D1011" s="26"/>
      <c r="E1011" s="147"/>
      <c r="F1011" s="93"/>
      <c r="G1011" s="28"/>
      <c r="H1011" s="28"/>
      <c r="I1011" s="28"/>
      <c r="J1011" s="28"/>
      <c r="M1011" s="24"/>
      <c r="N1011" s="27"/>
      <c r="O1011" s="189">
        <f t="shared" si="15"/>
        <v>676.51000000000931</v>
      </c>
    </row>
    <row r="1012" spans="1:15" s="25" customFormat="1" ht="22.05" customHeight="1" x14ac:dyDescent="0.2">
      <c r="A1012" s="26"/>
      <c r="B1012" s="100" t="s">
        <v>1383</v>
      </c>
      <c r="C1012" s="147"/>
      <c r="D1012" s="26"/>
      <c r="E1012" s="147"/>
      <c r="F1012" s="93"/>
      <c r="G1012" s="28"/>
      <c r="H1012" s="28"/>
      <c r="I1012" s="28"/>
      <c r="J1012" s="28"/>
      <c r="M1012" s="24"/>
      <c r="N1012" s="27"/>
      <c r="O1012" s="189">
        <f t="shared" si="15"/>
        <v>676.51000000000931</v>
      </c>
    </row>
    <row r="1013" spans="1:15" s="25" customFormat="1" ht="22.05" customHeight="1" x14ac:dyDescent="0.2">
      <c r="A1013" s="26"/>
      <c r="B1013" s="100" t="s">
        <v>1383</v>
      </c>
      <c r="C1013" s="147"/>
      <c r="D1013" s="26"/>
      <c r="E1013" s="147"/>
      <c r="F1013" s="93"/>
      <c r="G1013" s="28"/>
      <c r="H1013" s="28"/>
      <c r="I1013" s="28"/>
      <c r="J1013" s="28"/>
      <c r="M1013" s="24"/>
      <c r="N1013" s="27"/>
      <c r="O1013" s="189">
        <f t="shared" si="15"/>
        <v>676.51000000000931</v>
      </c>
    </row>
    <row r="1014" spans="1:15" s="25" customFormat="1" ht="22.05" customHeight="1" x14ac:dyDescent="0.2">
      <c r="A1014" s="26"/>
      <c r="B1014" s="100" t="s">
        <v>1383</v>
      </c>
      <c r="C1014" s="147"/>
      <c r="D1014" s="26"/>
      <c r="E1014" s="147"/>
      <c r="F1014" s="93"/>
      <c r="G1014" s="28"/>
      <c r="H1014" s="28"/>
      <c r="I1014" s="28"/>
      <c r="J1014" s="28"/>
      <c r="M1014" s="24"/>
      <c r="N1014" s="27"/>
      <c r="O1014" s="189">
        <f t="shared" si="15"/>
        <v>676.51000000000931</v>
      </c>
    </row>
    <row r="1015" spans="1:15" s="25" customFormat="1" ht="22.05" customHeight="1" x14ac:dyDescent="0.2">
      <c r="A1015" s="26"/>
      <c r="B1015" s="100" t="s">
        <v>1383</v>
      </c>
      <c r="C1015" s="147"/>
      <c r="D1015" s="26"/>
      <c r="E1015" s="147"/>
      <c r="F1015" s="93"/>
      <c r="G1015" s="28"/>
      <c r="H1015" s="28"/>
      <c r="I1015" s="28"/>
      <c r="J1015" s="28"/>
      <c r="M1015" s="24"/>
      <c r="N1015" s="27"/>
      <c r="O1015" s="189">
        <f t="shared" si="15"/>
        <v>676.51000000000931</v>
      </c>
    </row>
    <row r="1016" spans="1:15" s="25" customFormat="1" ht="22.05" customHeight="1" x14ac:dyDescent="0.2">
      <c r="A1016" s="26"/>
      <c r="B1016" s="100" t="s">
        <v>1383</v>
      </c>
      <c r="C1016" s="147"/>
      <c r="D1016" s="26"/>
      <c r="E1016" s="147"/>
      <c r="F1016" s="93"/>
      <c r="G1016" s="28"/>
      <c r="H1016" s="28"/>
      <c r="I1016" s="28"/>
      <c r="J1016" s="28"/>
      <c r="M1016" s="24"/>
      <c r="N1016" s="27"/>
      <c r="O1016" s="189">
        <f t="shared" si="15"/>
        <v>676.51000000000931</v>
      </c>
    </row>
  </sheetData>
  <sheetProtection formatCells="0" formatColumns="0" formatRows="0" autoFilter="0" pivotTables="0"/>
  <autoFilter ref="A1:P1016" xr:uid="{C69A5454-55DE-4DE7-8DDD-AB6930884044}"/>
  <dataValidations count="7">
    <dataValidation type="list" allowBlank="1" showInputMessage="1" showErrorMessage="1" sqref="I2:I1263" xr:uid="{7BA6F604-E54E-41FA-9D19-2D2FEF3B0182}">
      <formula1>INDIRECT($H2)</formula1>
    </dataValidation>
    <dataValidation type="list" allowBlank="1" showInputMessage="1" showErrorMessage="1" sqref="F2:F1048" xr:uid="{F0398221-9DE3-4464-B111-FE7F73C28B89}">
      <formula1>ESTADO</formula1>
    </dataValidation>
    <dataValidation type="list" allowBlank="1" showInputMessage="1" showErrorMessage="1" sqref="H2:H1048" xr:uid="{E593A071-372E-4547-BB41-AF1E01B61495}">
      <formula1>TIPO</formula1>
    </dataValidation>
    <dataValidation type="list" allowBlank="1" showInputMessage="1" showErrorMessage="1" sqref="B2:B1271" xr:uid="{3AF7E041-9E3D-41AA-BF4F-1940E8144BDC}">
      <formula1>BANCO</formula1>
    </dataValidation>
    <dataValidation type="list" allowBlank="1" showInputMessage="1" showErrorMessage="1" sqref="J962 J1272 J2:J931" xr:uid="{03046C28-E136-4310-8B17-BEC38B552F1E}">
      <formula1>INDIRECT($I2)</formula1>
    </dataValidation>
    <dataValidation type="date" allowBlank="1" showInputMessage="1" showErrorMessage="1" sqref="A984:A1048 C984:E1048 B1017:B1048" xr:uid="{4F1AF347-A892-4152-86A5-B65EDF14EED4}">
      <formula1>45292</formula1>
      <formula2>45657</formula2>
    </dataValidation>
    <dataValidation type="list" allowBlank="1" showInputMessage="1" showErrorMessage="1" error="VERIFICA CONCEPTO EN LISTA" sqref="J932:J961 J963:J1048" xr:uid="{ACE1F4BF-9F51-45A3-AD47-B32EB38D4DF3}">
      <formula1>INDIRECT($I932)</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713C2-FCB7-4C49-80F3-C0EAAFE8ABD0}">
  <sheetPr>
    <tabColor rgb="FF66FF99"/>
  </sheetPr>
  <dimension ref="A1:P1006"/>
  <sheetViews>
    <sheetView workbookViewId="0">
      <pane xSplit="1" ySplit="1" topLeftCell="B78" activePane="bottomRight" state="frozen"/>
      <selection pane="topRight" activeCell="B1" sqref="B1"/>
      <selection pane="bottomLeft" activeCell="A2" sqref="A2"/>
      <selection pane="bottomRight" activeCell="J113" sqref="J113"/>
    </sheetView>
  </sheetViews>
  <sheetFormatPr baseColWidth="10" defaultColWidth="11.44140625" defaultRowHeight="22.05" customHeight="1" x14ac:dyDescent="0.2"/>
  <cols>
    <col min="1" max="1" width="12.44140625" style="26" customWidth="1"/>
    <col min="2" max="2" width="9.77734375" style="8" customWidth="1"/>
    <col min="3" max="3" width="12.44140625" style="147" customWidth="1"/>
    <col min="4" max="4" width="16.6640625" style="26" customWidth="1"/>
    <col min="5" max="5" width="29.44140625" style="147" customWidth="1"/>
    <col min="6" max="6" width="18.77734375" style="93" customWidth="1"/>
    <col min="7" max="7" width="10.109375" style="28" customWidth="1"/>
    <col min="8" max="8" width="12.109375" style="28" customWidth="1"/>
    <col min="9" max="9" width="15.6640625" style="28" customWidth="1"/>
    <col min="10" max="10" width="33.109375" style="28" customWidth="1"/>
    <col min="11" max="11" width="24" style="25" customWidth="1"/>
    <col min="12" max="12" width="18" style="25" customWidth="1"/>
    <col min="13" max="13" width="15.44140625" style="24" customWidth="1"/>
    <col min="14" max="14" width="18.33203125" style="27" customWidth="1"/>
    <col min="15" max="15" width="15.6640625" style="150" customWidth="1"/>
    <col min="16" max="16" width="22.33203125" style="25" customWidth="1"/>
    <col min="17" max="16384" width="11.44140625" style="8"/>
  </cols>
  <sheetData>
    <row r="1" spans="1:16" ht="22.05" customHeight="1" x14ac:dyDescent="0.2">
      <c r="A1" s="42" t="s">
        <v>0</v>
      </c>
      <c r="B1" s="43" t="s">
        <v>6</v>
      </c>
      <c r="C1" s="155" t="s">
        <v>74</v>
      </c>
      <c r="D1" s="54" t="s">
        <v>75</v>
      </c>
      <c r="E1" s="155" t="s">
        <v>7</v>
      </c>
      <c r="F1" s="43" t="s">
        <v>76</v>
      </c>
      <c r="G1" s="44" t="s">
        <v>1</v>
      </c>
      <c r="H1" s="43" t="s">
        <v>8</v>
      </c>
      <c r="I1" s="43" t="s">
        <v>12</v>
      </c>
      <c r="J1" s="43" t="s">
        <v>10</v>
      </c>
      <c r="K1" s="44" t="s">
        <v>9</v>
      </c>
      <c r="L1" s="44" t="s">
        <v>119</v>
      </c>
      <c r="M1" s="45" t="s">
        <v>2</v>
      </c>
      <c r="N1" s="71" t="s">
        <v>3</v>
      </c>
      <c r="O1" s="244" t="s">
        <v>4</v>
      </c>
      <c r="P1" s="46" t="s">
        <v>20</v>
      </c>
    </row>
    <row r="2" spans="1:16" ht="22.05" customHeight="1" x14ac:dyDescent="0.2">
      <c r="A2" s="186">
        <v>45658</v>
      </c>
      <c r="B2" s="20" t="s">
        <v>47</v>
      </c>
      <c r="C2" s="122"/>
      <c r="D2" s="123"/>
      <c r="E2" s="187" t="s">
        <v>4</v>
      </c>
      <c r="F2" s="20" t="s">
        <v>27</v>
      </c>
      <c r="G2" s="22"/>
      <c r="H2" s="21" t="s">
        <v>27</v>
      </c>
      <c r="I2" s="21" t="s">
        <v>27</v>
      </c>
      <c r="J2" s="21" t="s">
        <v>27</v>
      </c>
      <c r="K2" s="207" t="s">
        <v>23</v>
      </c>
      <c r="L2" s="207"/>
      <c r="M2" s="187"/>
      <c r="N2" s="357"/>
      <c r="O2" s="208">
        <v>424.99</v>
      </c>
    </row>
    <row r="3" spans="1:16" ht="22.05" customHeight="1" x14ac:dyDescent="0.2">
      <c r="A3" s="186">
        <v>45660</v>
      </c>
      <c r="B3" s="20" t="s">
        <v>47</v>
      </c>
      <c r="C3" s="122">
        <v>379521</v>
      </c>
      <c r="D3" s="123"/>
      <c r="E3" s="122" t="s">
        <v>1193</v>
      </c>
      <c r="F3" s="22" t="s">
        <v>99</v>
      </c>
      <c r="G3" s="41"/>
      <c r="H3" s="21" t="s">
        <v>21</v>
      </c>
      <c r="I3" s="21" t="s">
        <v>81</v>
      </c>
      <c r="J3" s="21" t="s">
        <v>167</v>
      </c>
      <c r="K3" s="122" t="s">
        <v>1162</v>
      </c>
      <c r="L3" s="49"/>
      <c r="M3" s="208">
        <v>200265</v>
      </c>
      <c r="N3" s="188"/>
      <c r="O3" s="189">
        <f>O2+M3-N3</f>
        <v>200689.99</v>
      </c>
    </row>
    <row r="4" spans="1:16" ht="22.05" customHeight="1" x14ac:dyDescent="0.2">
      <c r="A4" s="186">
        <v>45660</v>
      </c>
      <c r="B4" s="20" t="s">
        <v>47</v>
      </c>
      <c r="C4" s="122"/>
      <c r="D4" s="123"/>
      <c r="E4" s="123" t="s">
        <v>1194</v>
      </c>
      <c r="F4" s="22" t="s">
        <v>78</v>
      </c>
      <c r="G4" s="41">
        <v>263</v>
      </c>
      <c r="H4" s="21" t="s">
        <v>22</v>
      </c>
      <c r="I4" s="21" t="s">
        <v>81</v>
      </c>
      <c r="J4" s="21" t="s">
        <v>33</v>
      </c>
      <c r="K4" s="122" t="s">
        <v>617</v>
      </c>
      <c r="L4" s="49"/>
      <c r="M4" s="204"/>
      <c r="N4" s="190">
        <v>200000</v>
      </c>
      <c r="O4" s="189">
        <f t="shared" ref="O4:O48" si="0">O3+M4-N4</f>
        <v>689.98999999999069</v>
      </c>
    </row>
    <row r="5" spans="1:16" ht="22.05" customHeight="1" x14ac:dyDescent="0.2">
      <c r="A5" s="186">
        <v>45674</v>
      </c>
      <c r="B5" s="20" t="s">
        <v>47</v>
      </c>
      <c r="C5" s="122">
        <v>508993</v>
      </c>
      <c r="D5" s="123"/>
      <c r="E5" s="123" t="s">
        <v>1195</v>
      </c>
      <c r="F5" s="22" t="s">
        <v>99</v>
      </c>
      <c r="G5" s="41"/>
      <c r="H5" s="21" t="s">
        <v>21</v>
      </c>
      <c r="I5" s="21" t="s">
        <v>81</v>
      </c>
      <c r="J5" s="21" t="s">
        <v>167</v>
      </c>
      <c r="K5" s="122" t="s">
        <v>1162</v>
      </c>
      <c r="L5" s="49"/>
      <c r="M5" s="204">
        <v>163925</v>
      </c>
      <c r="N5" s="192"/>
      <c r="O5" s="189">
        <f t="shared" si="0"/>
        <v>164614.99</v>
      </c>
    </row>
    <row r="6" spans="1:16" ht="22.05" customHeight="1" x14ac:dyDescent="0.2">
      <c r="A6" s="186">
        <v>45674</v>
      </c>
      <c r="B6" s="20" t="s">
        <v>47</v>
      </c>
      <c r="C6" s="122"/>
      <c r="D6" s="123"/>
      <c r="E6" s="123" t="s">
        <v>1194</v>
      </c>
      <c r="F6" s="22" t="s">
        <v>78</v>
      </c>
      <c r="G6" s="41">
        <v>164</v>
      </c>
      <c r="H6" s="21" t="s">
        <v>22</v>
      </c>
      <c r="I6" s="21" t="s">
        <v>81</v>
      </c>
      <c r="J6" s="21" t="s">
        <v>33</v>
      </c>
      <c r="K6" s="122" t="s">
        <v>617</v>
      </c>
      <c r="L6" s="49"/>
      <c r="M6" s="204"/>
      <c r="N6" s="193">
        <v>160000</v>
      </c>
      <c r="O6" s="189">
        <f t="shared" si="0"/>
        <v>4614.9899999999907</v>
      </c>
    </row>
    <row r="7" spans="1:16" ht="22.05" customHeight="1" x14ac:dyDescent="0.2">
      <c r="A7" s="186">
        <v>45674</v>
      </c>
      <c r="B7" s="20" t="s">
        <v>47</v>
      </c>
      <c r="C7" s="122">
        <v>710425</v>
      </c>
      <c r="D7" s="123"/>
      <c r="E7" s="123" t="s">
        <v>1196</v>
      </c>
      <c r="F7" s="22" t="s">
        <v>99</v>
      </c>
      <c r="G7" s="41"/>
      <c r="H7" s="21" t="s">
        <v>22</v>
      </c>
      <c r="I7" s="21" t="s">
        <v>56</v>
      </c>
      <c r="J7" s="21" t="s">
        <v>89</v>
      </c>
      <c r="K7" s="122" t="s">
        <v>636</v>
      </c>
      <c r="L7" s="49"/>
      <c r="M7" s="204"/>
      <c r="N7" s="193">
        <v>3197.24</v>
      </c>
      <c r="O7" s="189">
        <f t="shared" si="0"/>
        <v>1417.7499999999909</v>
      </c>
    </row>
    <row r="8" spans="1:16" ht="22.05" customHeight="1" x14ac:dyDescent="0.2">
      <c r="A8" s="186">
        <v>45678</v>
      </c>
      <c r="B8" s="20" t="s">
        <v>47</v>
      </c>
      <c r="C8" s="122">
        <v>237227</v>
      </c>
      <c r="D8" s="123"/>
      <c r="E8" s="123" t="s">
        <v>1197</v>
      </c>
      <c r="F8" s="22" t="s">
        <v>99</v>
      </c>
      <c r="G8" s="22"/>
      <c r="H8" s="21" t="s">
        <v>21</v>
      </c>
      <c r="I8" s="21" t="s">
        <v>81</v>
      </c>
      <c r="J8" s="21" t="s">
        <v>167</v>
      </c>
      <c r="K8" s="122" t="s">
        <v>1162</v>
      </c>
      <c r="L8" s="39"/>
      <c r="M8" s="204">
        <v>1975</v>
      </c>
      <c r="N8" s="193"/>
      <c r="O8" s="189">
        <f t="shared" si="0"/>
        <v>3392.7499999999909</v>
      </c>
    </row>
    <row r="9" spans="1:16" ht="22.05" customHeight="1" x14ac:dyDescent="0.2">
      <c r="A9" s="186">
        <v>45678</v>
      </c>
      <c r="B9" s="20" t="s">
        <v>47</v>
      </c>
      <c r="C9" s="122">
        <v>71253</v>
      </c>
      <c r="D9" s="123"/>
      <c r="E9" s="187" t="s">
        <v>59</v>
      </c>
      <c r="F9" s="255" t="s">
        <v>99</v>
      </c>
      <c r="G9" s="22"/>
      <c r="H9" s="21" t="s">
        <v>22</v>
      </c>
      <c r="I9" s="21" t="s">
        <v>59</v>
      </c>
      <c r="J9" s="21" t="s">
        <v>59</v>
      </c>
      <c r="K9" s="207" t="s">
        <v>635</v>
      </c>
      <c r="L9" s="39"/>
      <c r="M9" s="208"/>
      <c r="N9" s="193">
        <v>1531</v>
      </c>
      <c r="O9" s="189">
        <f t="shared" si="0"/>
        <v>1861.7499999999909</v>
      </c>
    </row>
    <row r="10" spans="1:16" ht="22.05" customHeight="1" x14ac:dyDescent="0.2">
      <c r="A10" s="186">
        <v>45679</v>
      </c>
      <c r="B10" s="20" t="s">
        <v>47</v>
      </c>
      <c r="C10" s="122">
        <v>246322</v>
      </c>
      <c r="D10" s="123"/>
      <c r="E10" s="123" t="s">
        <v>608</v>
      </c>
      <c r="F10" s="22" t="s">
        <v>77</v>
      </c>
      <c r="G10" s="22"/>
      <c r="H10" s="21" t="s">
        <v>22</v>
      </c>
      <c r="I10" s="21" t="s">
        <v>57</v>
      </c>
      <c r="J10" s="21" t="s">
        <v>85</v>
      </c>
      <c r="K10" s="122" t="s">
        <v>611</v>
      </c>
      <c r="L10" s="39"/>
      <c r="M10" s="210"/>
      <c r="N10" s="198">
        <v>490</v>
      </c>
      <c r="O10" s="189">
        <f t="shared" si="0"/>
        <v>1371.7499999999909</v>
      </c>
    </row>
    <row r="11" spans="1:16" ht="22.05" customHeight="1" thickBot="1" x14ac:dyDescent="0.25">
      <c r="A11" s="358">
        <v>45679</v>
      </c>
      <c r="B11" s="47" t="s">
        <v>47</v>
      </c>
      <c r="C11" s="359">
        <v>243622</v>
      </c>
      <c r="D11" s="360"/>
      <c r="E11" s="390" t="s">
        <v>609</v>
      </c>
      <c r="F11" s="389" t="s">
        <v>77</v>
      </c>
      <c r="G11" s="48"/>
      <c r="H11" s="30" t="s">
        <v>22</v>
      </c>
      <c r="I11" s="30" t="s">
        <v>57</v>
      </c>
      <c r="J11" s="30" t="s">
        <v>85</v>
      </c>
      <c r="K11" s="390" t="s">
        <v>611</v>
      </c>
      <c r="L11" s="375"/>
      <c r="M11" s="372"/>
      <c r="N11" s="373">
        <v>78.400000000000006</v>
      </c>
      <c r="O11" s="507">
        <f t="shared" si="0"/>
        <v>1293.3499999999908</v>
      </c>
      <c r="P11" s="89"/>
    </row>
    <row r="12" spans="1:16" ht="22.05" customHeight="1" x14ac:dyDescent="0.2">
      <c r="A12" s="186">
        <v>45705</v>
      </c>
      <c r="B12" s="20" t="s">
        <v>47</v>
      </c>
      <c r="C12" s="122">
        <v>310749</v>
      </c>
      <c r="D12" s="123"/>
      <c r="E12" s="123" t="s">
        <v>1909</v>
      </c>
      <c r="F12" s="22" t="s">
        <v>99</v>
      </c>
      <c r="G12" s="22"/>
      <c r="H12" s="21" t="s">
        <v>21</v>
      </c>
      <c r="I12" s="21" t="s">
        <v>81</v>
      </c>
      <c r="J12" s="21" t="s">
        <v>167</v>
      </c>
      <c r="K12" s="123" t="s">
        <v>1162</v>
      </c>
      <c r="L12" s="39"/>
      <c r="M12" s="189">
        <v>1580</v>
      </c>
      <c r="N12" s="198"/>
      <c r="O12" s="189">
        <f t="shared" si="0"/>
        <v>2873.3499999999908</v>
      </c>
    </row>
    <row r="13" spans="1:16" ht="22.05" customHeight="1" x14ac:dyDescent="0.2">
      <c r="A13" s="186">
        <v>45705</v>
      </c>
      <c r="B13" s="20" t="s">
        <v>47</v>
      </c>
      <c r="C13" s="122">
        <v>474282</v>
      </c>
      <c r="D13" s="123"/>
      <c r="E13" s="123" t="s">
        <v>1196</v>
      </c>
      <c r="F13" s="22"/>
      <c r="G13" s="22"/>
      <c r="H13" s="21" t="s">
        <v>22</v>
      </c>
      <c r="I13" s="21" t="s">
        <v>56</v>
      </c>
      <c r="J13" s="21" t="s">
        <v>89</v>
      </c>
      <c r="K13" s="122" t="s">
        <v>636</v>
      </c>
      <c r="L13" s="39"/>
      <c r="M13" s="210"/>
      <c r="N13" s="192">
        <v>1257.8399999999999</v>
      </c>
      <c r="O13" s="189">
        <f t="shared" si="0"/>
        <v>1615.5099999999909</v>
      </c>
    </row>
    <row r="14" spans="1:16" ht="22.05" customHeight="1" x14ac:dyDescent="0.2">
      <c r="A14" s="186">
        <v>45709</v>
      </c>
      <c r="B14" s="20" t="s">
        <v>47</v>
      </c>
      <c r="C14" s="122">
        <v>131826</v>
      </c>
      <c r="D14" s="123"/>
      <c r="E14" s="123" t="s">
        <v>1910</v>
      </c>
      <c r="F14" s="22" t="s">
        <v>99</v>
      </c>
      <c r="G14" s="22"/>
      <c r="H14" s="21" t="s">
        <v>21</v>
      </c>
      <c r="I14" s="21" t="s">
        <v>81</v>
      </c>
      <c r="J14" s="21" t="s">
        <v>167</v>
      </c>
      <c r="K14" s="122" t="s">
        <v>1162</v>
      </c>
      <c r="L14" s="39"/>
      <c r="M14" s="210">
        <v>94800</v>
      </c>
      <c r="N14" s="198"/>
      <c r="O14" s="189">
        <f t="shared" si="0"/>
        <v>96415.51</v>
      </c>
    </row>
    <row r="15" spans="1:16" ht="22.05" customHeight="1" x14ac:dyDescent="0.2">
      <c r="A15" s="186">
        <v>45709</v>
      </c>
      <c r="B15" s="20" t="s">
        <v>47</v>
      </c>
      <c r="C15" s="122">
        <v>489022</v>
      </c>
      <c r="D15" s="123"/>
      <c r="E15" s="187" t="s">
        <v>1194</v>
      </c>
      <c r="F15" s="255" t="s">
        <v>1911</v>
      </c>
      <c r="G15" s="22"/>
      <c r="H15" s="21" t="s">
        <v>22</v>
      </c>
      <c r="I15" s="21" t="s">
        <v>81</v>
      </c>
      <c r="J15" s="21" t="s">
        <v>33</v>
      </c>
      <c r="K15" s="207" t="s">
        <v>617</v>
      </c>
      <c r="L15" s="39"/>
      <c r="M15" s="208"/>
      <c r="N15" s="198">
        <v>95000</v>
      </c>
      <c r="O15" s="189">
        <f t="shared" si="0"/>
        <v>1415.5099999999948</v>
      </c>
    </row>
    <row r="16" spans="1:16" ht="22.05" customHeight="1" x14ac:dyDescent="0.2">
      <c r="A16" s="186">
        <v>45713</v>
      </c>
      <c r="B16" s="20" t="s">
        <v>47</v>
      </c>
      <c r="C16" s="122">
        <v>280774</v>
      </c>
      <c r="D16" s="123"/>
      <c r="E16" s="187" t="s">
        <v>608</v>
      </c>
      <c r="F16" s="255" t="s">
        <v>77</v>
      </c>
      <c r="G16" s="22"/>
      <c r="H16" s="21" t="s">
        <v>22</v>
      </c>
      <c r="I16" s="21" t="s">
        <v>57</v>
      </c>
      <c r="J16" s="21" t="s">
        <v>85</v>
      </c>
      <c r="K16" s="207" t="s">
        <v>611</v>
      </c>
      <c r="L16" s="39"/>
      <c r="M16" s="208"/>
      <c r="N16" s="198">
        <v>490</v>
      </c>
      <c r="O16" s="189">
        <f t="shared" si="0"/>
        <v>925.50999999999476</v>
      </c>
    </row>
    <row r="17" spans="1:15" ht="22.05" customHeight="1" x14ac:dyDescent="0.2">
      <c r="A17" s="186">
        <v>45713</v>
      </c>
      <c r="B17" s="20" t="s">
        <v>47</v>
      </c>
      <c r="C17" s="122">
        <v>280774</v>
      </c>
      <c r="D17" s="123"/>
      <c r="E17" s="187" t="s">
        <v>609</v>
      </c>
      <c r="F17" s="255" t="s">
        <v>77</v>
      </c>
      <c r="G17" s="22"/>
      <c r="H17" s="21" t="s">
        <v>22</v>
      </c>
      <c r="I17" s="21" t="s">
        <v>57</v>
      </c>
      <c r="J17" s="21" t="s">
        <v>85</v>
      </c>
      <c r="K17" s="187" t="s">
        <v>611</v>
      </c>
      <c r="L17" s="39"/>
      <c r="M17" s="189"/>
      <c r="N17" s="198">
        <v>78.400000000000006</v>
      </c>
      <c r="O17" s="189">
        <f t="shared" si="0"/>
        <v>847.10999999999478</v>
      </c>
    </row>
    <row r="18" spans="1:15" ht="22.05" customHeight="1" x14ac:dyDescent="0.2">
      <c r="A18" s="186">
        <v>45716</v>
      </c>
      <c r="B18" s="20" t="s">
        <v>47</v>
      </c>
      <c r="C18" s="122">
        <v>140682</v>
      </c>
      <c r="D18" s="123"/>
      <c r="E18" s="122" t="s">
        <v>1205</v>
      </c>
      <c r="F18" s="22" t="s">
        <v>99</v>
      </c>
      <c r="G18" s="22"/>
      <c r="H18" s="21" t="s">
        <v>21</v>
      </c>
      <c r="I18" s="21" t="s">
        <v>81</v>
      </c>
      <c r="J18" s="21" t="s">
        <v>167</v>
      </c>
      <c r="K18" s="122" t="s">
        <v>1162</v>
      </c>
      <c r="L18" s="39"/>
      <c r="M18" s="208">
        <v>350562.5</v>
      </c>
      <c r="N18" s="192"/>
      <c r="O18" s="189">
        <f t="shared" si="0"/>
        <v>351409.61</v>
      </c>
    </row>
    <row r="19" spans="1:15" ht="22.05" customHeight="1" thickBot="1" x14ac:dyDescent="0.25">
      <c r="A19" s="358">
        <v>45716</v>
      </c>
      <c r="B19" s="47" t="s">
        <v>47</v>
      </c>
      <c r="C19" s="359"/>
      <c r="D19" s="360"/>
      <c r="E19" s="359" t="s">
        <v>1194</v>
      </c>
      <c r="F19" s="48" t="s">
        <v>78</v>
      </c>
      <c r="G19" s="48">
        <v>266</v>
      </c>
      <c r="H19" s="30" t="s">
        <v>22</v>
      </c>
      <c r="I19" s="30" t="s">
        <v>81</v>
      </c>
      <c r="J19" s="30" t="s">
        <v>33</v>
      </c>
      <c r="K19" s="359" t="s">
        <v>617</v>
      </c>
      <c r="L19" s="375"/>
      <c r="M19" s="428"/>
      <c r="N19" s="364">
        <v>350000</v>
      </c>
      <c r="O19" s="507">
        <f t="shared" si="0"/>
        <v>1409.609999999986</v>
      </c>
    </row>
    <row r="20" spans="1:15" ht="22.05" customHeight="1" x14ac:dyDescent="0.2">
      <c r="A20" s="186">
        <v>45728</v>
      </c>
      <c r="B20" s="20" t="s">
        <v>47</v>
      </c>
      <c r="C20" s="122">
        <v>272043</v>
      </c>
      <c r="D20" s="123"/>
      <c r="E20" s="187" t="s">
        <v>1105</v>
      </c>
      <c r="F20" s="255" t="s">
        <v>99</v>
      </c>
      <c r="G20" s="22"/>
      <c r="H20" s="21" t="s">
        <v>22</v>
      </c>
      <c r="I20" s="21" t="s">
        <v>81</v>
      </c>
      <c r="J20" s="21" t="s">
        <v>167</v>
      </c>
      <c r="K20" s="207" t="s">
        <v>1162</v>
      </c>
      <c r="L20" s="39"/>
      <c r="M20" s="208"/>
      <c r="N20" s="193">
        <v>1400</v>
      </c>
      <c r="O20" s="189">
        <f t="shared" si="0"/>
        <v>9.6099999999860302</v>
      </c>
    </row>
    <row r="21" spans="1:15" ht="22.05" customHeight="1" x14ac:dyDescent="0.2">
      <c r="A21" s="186">
        <v>45730</v>
      </c>
      <c r="B21" s="20" t="s">
        <v>47</v>
      </c>
      <c r="C21" s="122">
        <v>426300</v>
      </c>
      <c r="D21" s="123"/>
      <c r="E21" s="123" t="s">
        <v>3505</v>
      </c>
      <c r="F21" s="22" t="s">
        <v>99</v>
      </c>
      <c r="G21" s="22"/>
      <c r="H21" s="21" t="s">
        <v>21</v>
      </c>
      <c r="I21" s="21" t="s">
        <v>81</v>
      </c>
      <c r="J21" s="21" t="s">
        <v>167</v>
      </c>
      <c r="K21" s="122" t="s">
        <v>1162</v>
      </c>
      <c r="L21" s="39"/>
      <c r="M21" s="210">
        <v>300200</v>
      </c>
      <c r="N21" s="198"/>
      <c r="O21" s="189">
        <f t="shared" si="0"/>
        <v>300209.61</v>
      </c>
    </row>
    <row r="22" spans="1:15" ht="22.05" customHeight="1" x14ac:dyDescent="0.2">
      <c r="A22" s="186">
        <v>45730</v>
      </c>
      <c r="B22" s="20" t="s">
        <v>47</v>
      </c>
      <c r="C22" s="122"/>
      <c r="D22" s="123"/>
      <c r="E22" s="207" t="s">
        <v>1194</v>
      </c>
      <c r="F22" s="255" t="s">
        <v>78</v>
      </c>
      <c r="G22" s="22">
        <v>267</v>
      </c>
      <c r="H22" s="21" t="s">
        <v>22</v>
      </c>
      <c r="I22" s="21" t="s">
        <v>81</v>
      </c>
      <c r="J22" s="21" t="s">
        <v>33</v>
      </c>
      <c r="K22" s="207" t="s">
        <v>617</v>
      </c>
      <c r="L22" s="39"/>
      <c r="M22" s="210"/>
      <c r="N22" s="193">
        <v>300000</v>
      </c>
      <c r="O22" s="189">
        <f t="shared" si="0"/>
        <v>209.60999999998603</v>
      </c>
    </row>
    <row r="23" spans="1:15" ht="22.05" customHeight="1" x14ac:dyDescent="0.2">
      <c r="A23" s="186">
        <v>45733</v>
      </c>
      <c r="B23" s="20" t="s">
        <v>47</v>
      </c>
      <c r="C23" s="122">
        <v>345895</v>
      </c>
      <c r="D23" s="123"/>
      <c r="E23" s="123" t="s">
        <v>3506</v>
      </c>
      <c r="F23" s="22" t="s">
        <v>99</v>
      </c>
      <c r="G23" s="22"/>
      <c r="H23" s="21" t="s">
        <v>21</v>
      </c>
      <c r="I23" s="21" t="s">
        <v>81</v>
      </c>
      <c r="J23" s="21" t="s">
        <v>167</v>
      </c>
      <c r="K23" s="123" t="s">
        <v>1162</v>
      </c>
      <c r="L23" s="39"/>
      <c r="M23" s="189">
        <v>3555</v>
      </c>
      <c r="N23" s="195"/>
      <c r="O23" s="189">
        <f t="shared" si="0"/>
        <v>3764.609999999986</v>
      </c>
    </row>
    <row r="24" spans="1:15" ht="22.05" customHeight="1" x14ac:dyDescent="0.2">
      <c r="A24" s="186">
        <v>45734</v>
      </c>
      <c r="B24" s="20" t="s">
        <v>47</v>
      </c>
      <c r="C24" s="122">
        <v>81299</v>
      </c>
      <c r="D24" s="123"/>
      <c r="E24" s="123" t="s">
        <v>1196</v>
      </c>
      <c r="F24" s="22" t="s">
        <v>99</v>
      </c>
      <c r="G24" s="22"/>
      <c r="H24" s="21" t="s">
        <v>22</v>
      </c>
      <c r="I24" s="21" t="s">
        <v>56</v>
      </c>
      <c r="J24" s="21" t="s">
        <v>89</v>
      </c>
      <c r="K24" s="122" t="s">
        <v>636</v>
      </c>
      <c r="L24" s="39"/>
      <c r="M24" s="208"/>
      <c r="N24" s="192">
        <v>3498.73</v>
      </c>
      <c r="O24" s="189">
        <f t="shared" si="0"/>
        <v>265.87999999998601</v>
      </c>
    </row>
    <row r="25" spans="1:15" ht="22.05" customHeight="1" x14ac:dyDescent="0.2">
      <c r="A25" s="186">
        <v>45736</v>
      </c>
      <c r="B25" s="20" t="s">
        <v>47</v>
      </c>
      <c r="C25" s="122">
        <v>286723</v>
      </c>
      <c r="D25" s="123"/>
      <c r="E25" s="123" t="s">
        <v>3507</v>
      </c>
      <c r="F25" s="22" t="s">
        <v>99</v>
      </c>
      <c r="G25" s="22"/>
      <c r="H25" s="21" t="s">
        <v>21</v>
      </c>
      <c r="I25" s="21" t="s">
        <v>81</v>
      </c>
      <c r="J25" s="21" t="s">
        <v>167</v>
      </c>
      <c r="K25" s="122" t="s">
        <v>1162</v>
      </c>
      <c r="L25" s="39"/>
      <c r="M25" s="208">
        <v>200462.5</v>
      </c>
      <c r="N25" s="198"/>
      <c r="O25" s="189">
        <f t="shared" si="0"/>
        <v>200728.37999999998</v>
      </c>
    </row>
    <row r="26" spans="1:15" ht="22.05" customHeight="1" x14ac:dyDescent="0.2">
      <c r="A26" s="186">
        <v>45736</v>
      </c>
      <c r="B26" s="20" t="s">
        <v>47</v>
      </c>
      <c r="C26" s="122">
        <v>748385</v>
      </c>
      <c r="D26" s="123"/>
      <c r="E26" s="187" t="s">
        <v>1194</v>
      </c>
      <c r="F26" s="255" t="s">
        <v>78</v>
      </c>
      <c r="G26" s="22">
        <v>268</v>
      </c>
      <c r="H26" s="21" t="s">
        <v>22</v>
      </c>
      <c r="I26" s="21" t="s">
        <v>81</v>
      </c>
      <c r="J26" s="21" t="s">
        <v>33</v>
      </c>
      <c r="K26" s="207" t="s">
        <v>617</v>
      </c>
      <c r="L26" s="39"/>
      <c r="M26" s="208"/>
      <c r="N26" s="198">
        <v>200000</v>
      </c>
      <c r="O26" s="189">
        <f t="shared" si="0"/>
        <v>728.37999999997555</v>
      </c>
    </row>
    <row r="27" spans="1:15" ht="22.05" customHeight="1" x14ac:dyDescent="0.2">
      <c r="A27" s="186">
        <v>45741</v>
      </c>
      <c r="B27" s="20" t="s">
        <v>47</v>
      </c>
      <c r="C27" s="122">
        <v>268615</v>
      </c>
      <c r="D27" s="123"/>
      <c r="E27" s="187" t="s">
        <v>608</v>
      </c>
      <c r="F27" s="255" t="s">
        <v>77</v>
      </c>
      <c r="G27" s="22"/>
      <c r="H27" s="21" t="s">
        <v>22</v>
      </c>
      <c r="I27" s="21" t="s">
        <v>57</v>
      </c>
      <c r="J27" s="21" t="s">
        <v>85</v>
      </c>
      <c r="K27" s="187" t="s">
        <v>611</v>
      </c>
      <c r="L27" s="39"/>
      <c r="M27" s="189"/>
      <c r="N27" s="198">
        <v>490</v>
      </c>
      <c r="O27" s="189">
        <f t="shared" si="0"/>
        <v>238.37999999997555</v>
      </c>
    </row>
    <row r="28" spans="1:15" ht="22.05" customHeight="1" x14ac:dyDescent="0.2">
      <c r="A28" s="186">
        <v>45741</v>
      </c>
      <c r="B28" s="20" t="s">
        <v>47</v>
      </c>
      <c r="C28" s="122">
        <v>268615</v>
      </c>
      <c r="D28" s="123"/>
      <c r="E28" s="187" t="s">
        <v>609</v>
      </c>
      <c r="F28" s="255" t="s">
        <v>77</v>
      </c>
      <c r="G28" s="22"/>
      <c r="H28" s="21" t="s">
        <v>22</v>
      </c>
      <c r="I28" s="21" t="s">
        <v>57</v>
      </c>
      <c r="J28" s="21" t="s">
        <v>85</v>
      </c>
      <c r="K28" s="207" t="s">
        <v>611</v>
      </c>
      <c r="L28" s="39"/>
      <c r="M28" s="210"/>
      <c r="N28" s="192">
        <v>78.400000000000006</v>
      </c>
      <c r="O28" s="189">
        <f t="shared" si="0"/>
        <v>159.97999999997555</v>
      </c>
    </row>
    <row r="29" spans="1:15" ht="22.05" customHeight="1" x14ac:dyDescent="0.2">
      <c r="A29" s="186">
        <v>45744</v>
      </c>
      <c r="B29" s="20" t="s">
        <v>47</v>
      </c>
      <c r="C29" s="122">
        <v>264532</v>
      </c>
      <c r="D29" s="123"/>
      <c r="E29" s="123" t="s">
        <v>3508</v>
      </c>
      <c r="F29" s="22" t="s">
        <v>99</v>
      </c>
      <c r="G29" s="22"/>
      <c r="H29" s="21" t="s">
        <v>21</v>
      </c>
      <c r="I29" s="21" t="s">
        <v>81</v>
      </c>
      <c r="J29" s="21" t="s">
        <v>167</v>
      </c>
      <c r="K29" s="122" t="s">
        <v>1162</v>
      </c>
      <c r="L29" s="39"/>
      <c r="M29" s="210">
        <v>150100</v>
      </c>
      <c r="N29" s="195"/>
      <c r="O29" s="189">
        <f t="shared" si="0"/>
        <v>150259.97999999998</v>
      </c>
    </row>
    <row r="30" spans="1:15" ht="22.05" customHeight="1" thickBot="1" x14ac:dyDescent="0.25">
      <c r="A30" s="358">
        <v>45744</v>
      </c>
      <c r="B30" s="47" t="s">
        <v>47</v>
      </c>
      <c r="C30" s="359">
        <v>818833</v>
      </c>
      <c r="D30" s="360"/>
      <c r="E30" s="430" t="s">
        <v>1194</v>
      </c>
      <c r="F30" s="389" t="s">
        <v>78</v>
      </c>
      <c r="G30" s="48">
        <v>270</v>
      </c>
      <c r="H30" s="30" t="s">
        <v>22</v>
      </c>
      <c r="I30" s="30" t="s">
        <v>81</v>
      </c>
      <c r="J30" s="30" t="s">
        <v>33</v>
      </c>
      <c r="K30" s="390" t="s">
        <v>617</v>
      </c>
      <c r="L30" s="375"/>
      <c r="M30" s="406"/>
      <c r="N30" s="407">
        <v>150000</v>
      </c>
      <c r="O30" s="507">
        <f t="shared" si="0"/>
        <v>259.97999999998137</v>
      </c>
    </row>
    <row r="31" spans="1:15" ht="22.05" customHeight="1" x14ac:dyDescent="0.2">
      <c r="A31" s="186">
        <v>45762</v>
      </c>
      <c r="B31" s="20" t="s">
        <v>47</v>
      </c>
      <c r="C31" s="122">
        <v>715588</v>
      </c>
      <c r="D31" s="123"/>
      <c r="E31" s="123" t="s">
        <v>1909</v>
      </c>
      <c r="F31" s="22" t="s">
        <v>99</v>
      </c>
      <c r="G31" s="22"/>
      <c r="H31" s="21" t="s">
        <v>21</v>
      </c>
      <c r="I31" s="21" t="s">
        <v>81</v>
      </c>
      <c r="J31" s="21" t="s">
        <v>167</v>
      </c>
      <c r="K31" s="123" t="s">
        <v>1162</v>
      </c>
      <c r="L31" s="39"/>
      <c r="M31" s="189">
        <v>1580</v>
      </c>
      <c r="N31" s="195"/>
      <c r="O31" s="189">
        <f t="shared" si="0"/>
        <v>1839.9799999999814</v>
      </c>
    </row>
    <row r="32" spans="1:15" ht="22.05" customHeight="1" x14ac:dyDescent="0.2">
      <c r="A32" s="186">
        <v>45762</v>
      </c>
      <c r="B32" s="20" t="s">
        <v>47</v>
      </c>
      <c r="C32" s="122">
        <v>715588</v>
      </c>
      <c r="D32" s="123"/>
      <c r="E32" s="123" t="s">
        <v>608</v>
      </c>
      <c r="F32" s="22" t="s">
        <v>77</v>
      </c>
      <c r="G32" s="22"/>
      <c r="H32" s="21" t="s">
        <v>22</v>
      </c>
      <c r="I32" s="21" t="s">
        <v>57</v>
      </c>
      <c r="J32" s="21" t="s">
        <v>85</v>
      </c>
      <c r="K32" s="122" t="s">
        <v>611</v>
      </c>
      <c r="L32" s="39"/>
      <c r="M32" s="208"/>
      <c r="N32" s="192">
        <v>490</v>
      </c>
      <c r="O32" s="189">
        <f t="shared" si="0"/>
        <v>1349.9799999999814</v>
      </c>
    </row>
    <row r="33" spans="1:15" ht="22.05" customHeight="1" x14ac:dyDescent="0.2">
      <c r="A33" s="186">
        <v>45762</v>
      </c>
      <c r="B33" s="20" t="s">
        <v>47</v>
      </c>
      <c r="C33" s="122">
        <v>715588</v>
      </c>
      <c r="D33" s="123"/>
      <c r="E33" s="123" t="s">
        <v>609</v>
      </c>
      <c r="F33" s="22" t="s">
        <v>77</v>
      </c>
      <c r="G33" s="22"/>
      <c r="H33" s="21" t="s">
        <v>22</v>
      </c>
      <c r="I33" s="21" t="s">
        <v>57</v>
      </c>
      <c r="J33" s="21" t="s">
        <v>85</v>
      </c>
      <c r="K33" s="122" t="s">
        <v>611</v>
      </c>
      <c r="L33" s="39"/>
      <c r="M33" s="208"/>
      <c r="N33" s="198">
        <v>78.400000000000006</v>
      </c>
      <c r="O33" s="189">
        <f t="shared" si="0"/>
        <v>1271.5799999999813</v>
      </c>
    </row>
    <row r="34" spans="1:15" ht="22.05" customHeight="1" x14ac:dyDescent="0.2">
      <c r="A34" s="186">
        <v>45762</v>
      </c>
      <c r="B34" s="20" t="s">
        <v>47</v>
      </c>
      <c r="C34" s="122">
        <v>791905</v>
      </c>
      <c r="D34" s="123"/>
      <c r="E34" s="123" t="s">
        <v>29</v>
      </c>
      <c r="F34" s="22" t="s">
        <v>99</v>
      </c>
      <c r="G34" s="22"/>
      <c r="H34" s="21" t="s">
        <v>21</v>
      </c>
      <c r="I34" s="21" t="s">
        <v>81</v>
      </c>
      <c r="J34" s="21" t="s">
        <v>171</v>
      </c>
      <c r="K34" s="123" t="s">
        <v>621</v>
      </c>
      <c r="L34" s="39"/>
      <c r="M34" s="189">
        <v>500</v>
      </c>
      <c r="N34" s="198"/>
      <c r="O34" s="189">
        <f t="shared" si="0"/>
        <v>1771.5799999999813</v>
      </c>
    </row>
    <row r="35" spans="1:15" ht="22.05" customHeight="1" x14ac:dyDescent="0.2">
      <c r="A35" s="186">
        <v>45762</v>
      </c>
      <c r="B35" s="20" t="s">
        <v>47</v>
      </c>
      <c r="C35" s="122">
        <v>795735</v>
      </c>
      <c r="D35" s="123"/>
      <c r="E35" s="123" t="s">
        <v>1196</v>
      </c>
      <c r="F35" s="22" t="s">
        <v>99</v>
      </c>
      <c r="G35" s="22"/>
      <c r="H35" s="21" t="s">
        <v>22</v>
      </c>
      <c r="I35" s="21" t="s">
        <v>56</v>
      </c>
      <c r="J35" s="21" t="s">
        <v>89</v>
      </c>
      <c r="K35" s="123" t="s">
        <v>636</v>
      </c>
      <c r="L35" s="39"/>
      <c r="M35" s="189"/>
      <c r="N35" s="192">
        <v>1286.74</v>
      </c>
      <c r="O35" s="189">
        <f t="shared" si="0"/>
        <v>484.83999999998127</v>
      </c>
    </row>
    <row r="36" spans="1:15" ht="22.05" customHeight="1" x14ac:dyDescent="0.2">
      <c r="A36" s="186">
        <v>45769</v>
      </c>
      <c r="B36" s="20" t="s">
        <v>47</v>
      </c>
      <c r="C36" s="122">
        <v>176793</v>
      </c>
      <c r="D36" s="123"/>
      <c r="E36" s="123" t="s">
        <v>3509</v>
      </c>
      <c r="F36" s="22" t="s">
        <v>99</v>
      </c>
      <c r="G36" s="22"/>
      <c r="H36" s="21" t="s">
        <v>21</v>
      </c>
      <c r="I36" s="21" t="s">
        <v>81</v>
      </c>
      <c r="J36" s="21" t="s">
        <v>167</v>
      </c>
      <c r="K36" s="122" t="s">
        <v>1162</v>
      </c>
      <c r="L36" s="39"/>
      <c r="M36" s="208">
        <v>6912.5</v>
      </c>
      <c r="N36" s="192"/>
      <c r="O36" s="189">
        <f t="shared" si="0"/>
        <v>7397.339999999981</v>
      </c>
    </row>
    <row r="37" spans="1:15" ht="22.05" customHeight="1" x14ac:dyDescent="0.2">
      <c r="A37" s="186">
        <v>45769</v>
      </c>
      <c r="B37" s="20" t="s">
        <v>47</v>
      </c>
      <c r="C37" s="122">
        <v>31344</v>
      </c>
      <c r="D37" s="123"/>
      <c r="E37" s="187" t="s">
        <v>3469</v>
      </c>
      <c r="F37" s="255" t="s">
        <v>99</v>
      </c>
      <c r="G37" s="22"/>
      <c r="H37" s="21" t="s">
        <v>22</v>
      </c>
      <c r="I37" s="21" t="s">
        <v>59</v>
      </c>
      <c r="J37" s="21" t="s">
        <v>59</v>
      </c>
      <c r="K37" s="207" t="s">
        <v>635</v>
      </c>
      <c r="L37" s="39"/>
      <c r="M37" s="208"/>
      <c r="N37" s="198">
        <v>6368</v>
      </c>
      <c r="O37" s="189">
        <f t="shared" si="0"/>
        <v>1029.339999999981</v>
      </c>
    </row>
    <row r="38" spans="1:15" ht="22.05" customHeight="1" x14ac:dyDescent="0.2">
      <c r="A38" s="186">
        <v>45777</v>
      </c>
      <c r="B38" s="20" t="s">
        <v>47</v>
      </c>
      <c r="C38" s="122">
        <v>338000</v>
      </c>
      <c r="D38" s="123"/>
      <c r="E38" s="123" t="s">
        <v>3510</v>
      </c>
      <c r="F38" s="22" t="s">
        <v>99</v>
      </c>
      <c r="G38" s="22"/>
      <c r="H38" s="21" t="s">
        <v>21</v>
      </c>
      <c r="I38" s="21" t="s">
        <v>81</v>
      </c>
      <c r="J38" s="21" t="s">
        <v>167</v>
      </c>
      <c r="K38" s="122" t="s">
        <v>1162</v>
      </c>
      <c r="L38" s="39"/>
      <c r="M38" s="210">
        <v>650762.5</v>
      </c>
      <c r="N38" s="198"/>
      <c r="O38" s="189">
        <f t="shared" si="0"/>
        <v>651791.84</v>
      </c>
    </row>
    <row r="39" spans="1:15" ht="22.05" customHeight="1" x14ac:dyDescent="0.2">
      <c r="A39" s="186">
        <v>45777</v>
      </c>
      <c r="B39" s="20" t="s">
        <v>47</v>
      </c>
      <c r="C39" s="122"/>
      <c r="D39" s="123"/>
      <c r="E39" s="123" t="s">
        <v>1194</v>
      </c>
      <c r="F39" s="22" t="s">
        <v>78</v>
      </c>
      <c r="G39" s="22">
        <v>272</v>
      </c>
      <c r="H39" s="21" t="s">
        <v>22</v>
      </c>
      <c r="I39" s="21" t="s">
        <v>81</v>
      </c>
      <c r="J39" s="21" t="s">
        <v>33</v>
      </c>
      <c r="K39" s="122" t="s">
        <v>617</v>
      </c>
      <c r="L39" s="39"/>
      <c r="M39" s="208"/>
      <c r="N39" s="192">
        <v>350000</v>
      </c>
      <c r="O39" s="189">
        <f t="shared" si="0"/>
        <v>301791.83999999997</v>
      </c>
    </row>
    <row r="40" spans="1:15" ht="22.05" customHeight="1" thickBot="1" x14ac:dyDescent="0.25">
      <c r="A40" s="358">
        <v>45777</v>
      </c>
      <c r="B40" s="47" t="s">
        <v>47</v>
      </c>
      <c r="C40" s="359"/>
      <c r="D40" s="360"/>
      <c r="E40" s="430" t="s">
        <v>1194</v>
      </c>
      <c r="F40" s="389" t="s">
        <v>78</v>
      </c>
      <c r="G40" s="48">
        <v>273</v>
      </c>
      <c r="H40" s="30" t="s">
        <v>22</v>
      </c>
      <c r="I40" s="30" t="s">
        <v>81</v>
      </c>
      <c r="J40" s="30" t="s">
        <v>33</v>
      </c>
      <c r="K40" s="430" t="s">
        <v>617</v>
      </c>
      <c r="L40" s="375"/>
      <c r="M40" s="365"/>
      <c r="N40" s="364">
        <v>300000</v>
      </c>
      <c r="O40" s="507">
        <f t="shared" si="0"/>
        <v>1791.8399999999674</v>
      </c>
    </row>
    <row r="41" spans="1:15" ht="22.05" customHeight="1" x14ac:dyDescent="0.2">
      <c r="A41" s="186">
        <v>45779</v>
      </c>
      <c r="B41" s="20" t="s">
        <v>47</v>
      </c>
      <c r="C41" s="122">
        <v>385676</v>
      </c>
      <c r="D41" s="123"/>
      <c r="E41" s="122" t="s">
        <v>1198</v>
      </c>
      <c r="F41" s="22" t="s">
        <v>99</v>
      </c>
      <c r="G41" s="22"/>
      <c r="H41" s="21" t="s">
        <v>21</v>
      </c>
      <c r="I41" s="21" t="s">
        <v>81</v>
      </c>
      <c r="J41" s="21" t="s">
        <v>167</v>
      </c>
      <c r="K41" s="122" t="s">
        <v>1162</v>
      </c>
      <c r="L41" s="39"/>
      <c r="M41" s="208">
        <v>300200</v>
      </c>
      <c r="N41" s="192"/>
      <c r="O41" s="189">
        <f t="shared" si="0"/>
        <v>301991.83999999997</v>
      </c>
    </row>
    <row r="42" spans="1:15" ht="22.05" customHeight="1" x14ac:dyDescent="0.2">
      <c r="A42" s="186">
        <v>45779</v>
      </c>
      <c r="B42" s="20" t="s">
        <v>47</v>
      </c>
      <c r="C42" s="122"/>
      <c r="D42" s="123"/>
      <c r="E42" s="123" t="s">
        <v>1194</v>
      </c>
      <c r="F42" s="22" t="s">
        <v>78</v>
      </c>
      <c r="G42" s="22">
        <v>274</v>
      </c>
      <c r="H42" s="21" t="s">
        <v>22</v>
      </c>
      <c r="I42" s="21" t="s">
        <v>81</v>
      </c>
      <c r="J42" s="21" t="s">
        <v>33</v>
      </c>
      <c r="K42" s="122" t="s">
        <v>617</v>
      </c>
      <c r="L42" s="39"/>
      <c r="M42" s="208"/>
      <c r="N42" s="198">
        <v>300000</v>
      </c>
      <c r="O42" s="189">
        <f t="shared" si="0"/>
        <v>1991.8399999999674</v>
      </c>
    </row>
    <row r="43" spans="1:15" ht="22.05" customHeight="1" x14ac:dyDescent="0.2">
      <c r="A43" s="186">
        <v>45793</v>
      </c>
      <c r="B43" s="20" t="s">
        <v>47</v>
      </c>
      <c r="C43" s="122">
        <v>186715</v>
      </c>
      <c r="D43" s="123"/>
      <c r="E43" s="123" t="s">
        <v>4128</v>
      </c>
      <c r="F43" s="22" t="s">
        <v>99</v>
      </c>
      <c r="G43" s="55"/>
      <c r="H43" s="21" t="s">
        <v>21</v>
      </c>
      <c r="I43" s="21" t="s">
        <v>81</v>
      </c>
      <c r="J43" s="21" t="s">
        <v>167</v>
      </c>
      <c r="K43" s="122" t="s">
        <v>1162</v>
      </c>
      <c r="L43" s="49"/>
      <c r="M43" s="208">
        <v>267217.5</v>
      </c>
      <c r="N43" s="198"/>
      <c r="O43" s="189">
        <f t="shared" si="0"/>
        <v>269209.33999999997</v>
      </c>
    </row>
    <row r="44" spans="1:15" ht="22.05" customHeight="1" x14ac:dyDescent="0.2">
      <c r="A44" s="186">
        <v>45793</v>
      </c>
      <c r="B44" s="20" t="s">
        <v>47</v>
      </c>
      <c r="C44" s="122">
        <v>371846</v>
      </c>
      <c r="D44" s="123"/>
      <c r="E44" s="123" t="s">
        <v>1194</v>
      </c>
      <c r="F44" s="22" t="s">
        <v>78</v>
      </c>
      <c r="G44" s="55">
        <v>276</v>
      </c>
      <c r="H44" s="21" t="s">
        <v>22</v>
      </c>
      <c r="I44" s="21" t="s">
        <v>81</v>
      </c>
      <c r="J44" s="21" t="s">
        <v>33</v>
      </c>
      <c r="K44" s="122" t="s">
        <v>617</v>
      </c>
      <c r="L44" s="49"/>
      <c r="M44" s="208"/>
      <c r="N44" s="198">
        <v>250000</v>
      </c>
      <c r="O44" s="189">
        <f t="shared" si="0"/>
        <v>19209.339999999967</v>
      </c>
    </row>
    <row r="45" spans="1:15" ht="22.05" customHeight="1" x14ac:dyDescent="0.2">
      <c r="A45" s="186">
        <v>45793</v>
      </c>
      <c r="B45" s="20" t="s">
        <v>47</v>
      </c>
      <c r="C45" s="122">
        <v>363911</v>
      </c>
      <c r="D45" s="123"/>
      <c r="E45" s="122" t="s">
        <v>3535</v>
      </c>
      <c r="F45" s="22"/>
      <c r="G45" s="55"/>
      <c r="H45" s="21" t="s">
        <v>22</v>
      </c>
      <c r="I45" s="21" t="s">
        <v>56</v>
      </c>
      <c r="J45" s="21" t="s">
        <v>116</v>
      </c>
      <c r="K45" s="122" t="s">
        <v>611</v>
      </c>
      <c r="L45" s="49"/>
      <c r="M45" s="208"/>
      <c r="N45" s="198">
        <v>900</v>
      </c>
      <c r="O45" s="189">
        <f t="shared" si="0"/>
        <v>18309.339999999967</v>
      </c>
    </row>
    <row r="46" spans="1:15" ht="22.05" customHeight="1" x14ac:dyDescent="0.2">
      <c r="A46" s="186">
        <v>45793</v>
      </c>
      <c r="B46" s="20" t="s">
        <v>47</v>
      </c>
      <c r="C46" s="122">
        <v>363911</v>
      </c>
      <c r="D46" s="123"/>
      <c r="E46" s="123" t="s">
        <v>609</v>
      </c>
      <c r="F46" s="22"/>
      <c r="G46" s="41"/>
      <c r="H46" s="21" t="s">
        <v>22</v>
      </c>
      <c r="I46" s="21" t="s">
        <v>56</v>
      </c>
      <c r="J46" s="21" t="s">
        <v>116</v>
      </c>
      <c r="K46" s="123" t="s">
        <v>611</v>
      </c>
      <c r="L46" s="39"/>
      <c r="M46" s="189"/>
      <c r="N46" s="198">
        <v>144</v>
      </c>
      <c r="O46" s="189">
        <f t="shared" si="0"/>
        <v>18165.339999999967</v>
      </c>
    </row>
    <row r="47" spans="1:15" ht="22.05" customHeight="1" x14ac:dyDescent="0.2">
      <c r="A47" s="186">
        <v>45793</v>
      </c>
      <c r="B47" s="20" t="s">
        <v>47</v>
      </c>
      <c r="C47" s="122">
        <v>364816</v>
      </c>
      <c r="D47" s="123"/>
      <c r="E47" s="123" t="s">
        <v>3535</v>
      </c>
      <c r="F47" s="22"/>
      <c r="G47" s="41"/>
      <c r="H47" s="21" t="s">
        <v>22</v>
      </c>
      <c r="I47" s="21" t="s">
        <v>56</v>
      </c>
      <c r="J47" s="21" t="s">
        <v>116</v>
      </c>
      <c r="K47" s="122" t="s">
        <v>611</v>
      </c>
      <c r="L47" s="39"/>
      <c r="M47" s="210"/>
      <c r="N47" s="192">
        <v>900</v>
      </c>
      <c r="O47" s="189">
        <f t="shared" si="0"/>
        <v>17265.339999999967</v>
      </c>
    </row>
    <row r="48" spans="1:15" ht="22.05" customHeight="1" x14ac:dyDescent="0.2">
      <c r="A48" s="186">
        <v>45793</v>
      </c>
      <c r="B48" s="20" t="s">
        <v>47</v>
      </c>
      <c r="C48" s="122">
        <v>364816</v>
      </c>
      <c r="D48" s="123"/>
      <c r="E48" s="123" t="s">
        <v>609</v>
      </c>
      <c r="F48" s="22"/>
      <c r="G48" s="41"/>
      <c r="H48" s="21" t="s">
        <v>22</v>
      </c>
      <c r="I48" s="21" t="s">
        <v>56</v>
      </c>
      <c r="J48" s="21" t="s">
        <v>116</v>
      </c>
      <c r="K48" s="123" t="s">
        <v>611</v>
      </c>
      <c r="L48" s="39"/>
      <c r="M48" s="189"/>
      <c r="N48" s="193">
        <v>144</v>
      </c>
      <c r="O48" s="189">
        <f t="shared" si="0"/>
        <v>17121.339999999967</v>
      </c>
    </row>
    <row r="49" spans="1:15" ht="22.05" customHeight="1" x14ac:dyDescent="0.2">
      <c r="A49" s="186">
        <v>45796</v>
      </c>
      <c r="B49" s="20" t="s">
        <v>47</v>
      </c>
      <c r="C49" s="122">
        <v>9022406136</v>
      </c>
      <c r="D49" s="123" t="s">
        <v>1133</v>
      </c>
      <c r="E49" s="123" t="s">
        <v>4129</v>
      </c>
      <c r="F49" s="22" t="s">
        <v>99</v>
      </c>
      <c r="G49" s="41"/>
      <c r="H49" s="21" t="s">
        <v>21</v>
      </c>
      <c r="I49" s="21" t="s">
        <v>81</v>
      </c>
      <c r="J49" s="21" t="s">
        <v>167</v>
      </c>
      <c r="K49" s="122" t="s">
        <v>1162</v>
      </c>
      <c r="L49" s="39"/>
      <c r="M49" s="208">
        <v>4147.5</v>
      </c>
      <c r="N49" s="192"/>
      <c r="O49" s="189">
        <f>O48+M49-N49</f>
        <v>21268.839999999967</v>
      </c>
    </row>
    <row r="50" spans="1:15" ht="22.05" customHeight="1" x14ac:dyDescent="0.2">
      <c r="A50" s="186">
        <v>45796</v>
      </c>
      <c r="B50" s="20" t="s">
        <v>47</v>
      </c>
      <c r="C50" s="122">
        <v>630554</v>
      </c>
      <c r="D50" s="123"/>
      <c r="E50" s="207" t="s">
        <v>1196</v>
      </c>
      <c r="F50" s="255" t="s">
        <v>99</v>
      </c>
      <c r="G50" s="41"/>
      <c r="H50" s="21" t="s">
        <v>22</v>
      </c>
      <c r="I50" s="21" t="s">
        <v>56</v>
      </c>
      <c r="J50" s="21" t="s">
        <v>89</v>
      </c>
      <c r="K50" s="187" t="s">
        <v>636</v>
      </c>
      <c r="L50" s="39"/>
      <c r="M50" s="189"/>
      <c r="N50" s="198">
        <v>3660.91</v>
      </c>
      <c r="O50" s="189">
        <f t="shared" ref="O50:O115" si="1">O49+M50-N50</f>
        <v>17607.929999999968</v>
      </c>
    </row>
    <row r="51" spans="1:15" ht="22.05" customHeight="1" x14ac:dyDescent="0.2">
      <c r="A51" s="186">
        <v>45797</v>
      </c>
      <c r="B51" s="20" t="s">
        <v>47</v>
      </c>
      <c r="C51" s="122">
        <v>18268</v>
      </c>
      <c r="D51" s="123"/>
      <c r="E51" s="207" t="s">
        <v>4106</v>
      </c>
      <c r="F51" s="255" t="s">
        <v>99</v>
      </c>
      <c r="G51" s="41"/>
      <c r="H51" s="21" t="s">
        <v>22</v>
      </c>
      <c r="I51" s="21" t="s">
        <v>59</v>
      </c>
      <c r="J51" s="21" t="s">
        <v>59</v>
      </c>
      <c r="K51" s="207" t="s">
        <v>635</v>
      </c>
      <c r="L51" s="39"/>
      <c r="M51" s="210"/>
      <c r="N51" s="192">
        <v>8345</v>
      </c>
      <c r="O51" s="189">
        <f t="shared" si="1"/>
        <v>9262.9299999999675</v>
      </c>
    </row>
    <row r="52" spans="1:15" ht="22.05" customHeight="1" x14ac:dyDescent="0.2">
      <c r="A52" s="186">
        <v>45797</v>
      </c>
      <c r="B52" s="20" t="s">
        <v>47</v>
      </c>
      <c r="C52" s="122"/>
      <c r="D52" s="123"/>
      <c r="E52" s="207" t="s">
        <v>1194</v>
      </c>
      <c r="F52" s="255" t="s">
        <v>78</v>
      </c>
      <c r="G52" s="41"/>
      <c r="H52" s="21" t="s">
        <v>22</v>
      </c>
      <c r="I52" s="21" t="s">
        <v>81</v>
      </c>
      <c r="J52" s="21" t="s">
        <v>33</v>
      </c>
      <c r="K52" s="187" t="s">
        <v>617</v>
      </c>
      <c r="L52" s="39"/>
      <c r="M52" s="189"/>
      <c r="N52" s="195">
        <v>8000</v>
      </c>
      <c r="O52" s="189">
        <f t="shared" si="1"/>
        <v>1262.9299999999675</v>
      </c>
    </row>
    <row r="53" spans="1:15" ht="22.05" customHeight="1" x14ac:dyDescent="0.2">
      <c r="A53" s="186">
        <v>45797</v>
      </c>
      <c r="B53" s="20" t="s">
        <v>47</v>
      </c>
      <c r="C53" s="58">
        <v>620686</v>
      </c>
      <c r="D53" s="123"/>
      <c r="E53" s="207" t="s">
        <v>608</v>
      </c>
      <c r="F53" s="255" t="s">
        <v>77</v>
      </c>
      <c r="G53" s="41"/>
      <c r="H53" s="21" t="s">
        <v>22</v>
      </c>
      <c r="I53" s="21" t="s">
        <v>57</v>
      </c>
      <c r="J53" s="21" t="s">
        <v>85</v>
      </c>
      <c r="K53" s="187" t="s">
        <v>611</v>
      </c>
      <c r="L53" s="39"/>
      <c r="M53" s="189"/>
      <c r="N53" s="195">
        <v>490</v>
      </c>
      <c r="O53" s="189">
        <f t="shared" si="1"/>
        <v>772.92999999996755</v>
      </c>
    </row>
    <row r="54" spans="1:15" ht="22.05" customHeight="1" x14ac:dyDescent="0.2">
      <c r="A54" s="186">
        <v>45797</v>
      </c>
      <c r="B54" s="20" t="s">
        <v>47</v>
      </c>
      <c r="C54" s="58">
        <v>620686</v>
      </c>
      <c r="D54" s="123"/>
      <c r="E54" s="207" t="s">
        <v>608</v>
      </c>
      <c r="F54" s="255" t="s">
        <v>77</v>
      </c>
      <c r="G54" s="41"/>
      <c r="H54" s="21" t="s">
        <v>22</v>
      </c>
      <c r="I54" s="21" t="s">
        <v>57</v>
      </c>
      <c r="J54" s="21" t="s">
        <v>85</v>
      </c>
      <c r="K54" s="187" t="s">
        <v>611</v>
      </c>
      <c r="L54" s="39"/>
      <c r="M54" s="189"/>
      <c r="N54" s="195">
        <v>78.400000000000006</v>
      </c>
      <c r="O54" s="189">
        <f t="shared" si="1"/>
        <v>694.52999999996757</v>
      </c>
    </row>
    <row r="55" spans="1:15" ht="22.05" customHeight="1" x14ac:dyDescent="0.2">
      <c r="A55" s="186">
        <v>45806</v>
      </c>
      <c r="B55" s="20" t="s">
        <v>47</v>
      </c>
      <c r="C55" s="122">
        <v>344584</v>
      </c>
      <c r="D55" s="123"/>
      <c r="E55" s="123" t="s">
        <v>4130</v>
      </c>
      <c r="F55" s="22" t="s">
        <v>99</v>
      </c>
      <c r="G55" s="41"/>
      <c r="H55" s="21" t="s">
        <v>21</v>
      </c>
      <c r="I55" s="21" t="s">
        <v>81</v>
      </c>
      <c r="J55" s="21" t="s">
        <v>167</v>
      </c>
      <c r="K55" s="122" t="s">
        <v>1162</v>
      </c>
      <c r="L55" s="39"/>
      <c r="M55" s="204">
        <v>213300</v>
      </c>
      <c r="N55" s="193"/>
      <c r="O55" s="189">
        <f t="shared" si="1"/>
        <v>213994.52999999997</v>
      </c>
    </row>
    <row r="56" spans="1:15" ht="22.05" customHeight="1" thickBot="1" x14ac:dyDescent="0.25">
      <c r="A56" s="358">
        <v>45806</v>
      </c>
      <c r="B56" s="47" t="s">
        <v>47</v>
      </c>
      <c r="C56" s="359"/>
      <c r="D56" s="360"/>
      <c r="E56" s="360" t="s">
        <v>1194</v>
      </c>
      <c r="F56" s="48" t="s">
        <v>78</v>
      </c>
      <c r="G56" s="50"/>
      <c r="H56" s="30" t="s">
        <v>22</v>
      </c>
      <c r="I56" s="30" t="s">
        <v>81</v>
      </c>
      <c r="J56" s="30" t="s">
        <v>33</v>
      </c>
      <c r="K56" s="360" t="s">
        <v>617</v>
      </c>
      <c r="L56" s="375"/>
      <c r="M56" s="365"/>
      <c r="N56" s="388">
        <v>213000</v>
      </c>
      <c r="O56" s="507">
        <f t="shared" si="1"/>
        <v>994.52999999996973</v>
      </c>
    </row>
    <row r="57" spans="1:15" ht="22.05" customHeight="1" x14ac:dyDescent="0.2">
      <c r="A57" s="186">
        <v>45814</v>
      </c>
      <c r="B57" s="20" t="s">
        <v>47</v>
      </c>
      <c r="C57" s="122">
        <v>586924</v>
      </c>
      <c r="D57" s="123"/>
      <c r="E57" s="123" t="s">
        <v>3527</v>
      </c>
      <c r="F57" s="22" t="s">
        <v>99</v>
      </c>
      <c r="G57" s="41"/>
      <c r="H57" s="21" t="s">
        <v>21</v>
      </c>
      <c r="I57" s="21" t="s">
        <v>81</v>
      </c>
      <c r="J57" s="21" t="s">
        <v>167</v>
      </c>
      <c r="K57" s="122" t="s">
        <v>1162</v>
      </c>
      <c r="L57" s="39"/>
      <c r="M57" s="204">
        <v>100725</v>
      </c>
      <c r="N57" s="192"/>
      <c r="O57" s="189">
        <f t="shared" si="1"/>
        <v>101719.52999999997</v>
      </c>
    </row>
    <row r="58" spans="1:15" ht="22.05" customHeight="1" x14ac:dyDescent="0.2">
      <c r="A58" s="186">
        <v>45814</v>
      </c>
      <c r="B58" s="20" t="s">
        <v>47</v>
      </c>
      <c r="C58" s="122">
        <v>414359</v>
      </c>
      <c r="D58" s="123"/>
      <c r="E58" s="123" t="s">
        <v>1194</v>
      </c>
      <c r="F58" s="22" t="s">
        <v>78</v>
      </c>
      <c r="G58" s="41">
        <v>279</v>
      </c>
      <c r="H58" s="21" t="s">
        <v>22</v>
      </c>
      <c r="I58" s="21" t="s">
        <v>81</v>
      </c>
      <c r="J58" s="21" t="s">
        <v>33</v>
      </c>
      <c r="K58" s="123" t="s">
        <v>617</v>
      </c>
      <c r="L58" s="39"/>
      <c r="M58" s="189"/>
      <c r="N58" s="193">
        <v>100000</v>
      </c>
      <c r="O58" s="189">
        <f t="shared" si="1"/>
        <v>1719.5299999999697</v>
      </c>
    </row>
    <row r="59" spans="1:15" ht="22.05" customHeight="1" x14ac:dyDescent="0.2">
      <c r="A59" s="186">
        <v>45819</v>
      </c>
      <c r="B59" s="20" t="s">
        <v>47</v>
      </c>
      <c r="C59" s="122">
        <v>180144</v>
      </c>
      <c r="D59" s="123"/>
      <c r="E59" s="123" t="s">
        <v>5036</v>
      </c>
      <c r="F59" s="22" t="s">
        <v>99</v>
      </c>
      <c r="G59" s="41"/>
      <c r="H59" s="21" t="s">
        <v>21</v>
      </c>
      <c r="I59" s="21" t="s">
        <v>81</v>
      </c>
      <c r="J59" s="21" t="s">
        <v>167</v>
      </c>
      <c r="K59" s="122" t="s">
        <v>1162</v>
      </c>
      <c r="L59" s="39"/>
      <c r="M59" s="204">
        <v>98700</v>
      </c>
      <c r="N59" s="192"/>
      <c r="O59" s="189">
        <f t="shared" si="1"/>
        <v>100419.52999999997</v>
      </c>
    </row>
    <row r="60" spans="1:15" ht="22.05" customHeight="1" x14ac:dyDescent="0.2">
      <c r="A60" s="186">
        <v>45819</v>
      </c>
      <c r="B60" s="20" t="s">
        <v>47</v>
      </c>
      <c r="C60" s="122">
        <v>445898</v>
      </c>
      <c r="D60" s="123"/>
      <c r="E60" s="123" t="s">
        <v>1194</v>
      </c>
      <c r="F60" s="22" t="s">
        <v>78</v>
      </c>
      <c r="G60" s="41">
        <v>280</v>
      </c>
      <c r="H60" s="21" t="s">
        <v>22</v>
      </c>
      <c r="I60" s="21" t="s">
        <v>81</v>
      </c>
      <c r="J60" s="21" t="s">
        <v>33</v>
      </c>
      <c r="K60" s="122" t="s">
        <v>617</v>
      </c>
      <c r="L60" s="39"/>
      <c r="M60" s="204"/>
      <c r="N60" s="193">
        <v>100000</v>
      </c>
      <c r="O60" s="189">
        <f t="shared" si="1"/>
        <v>419.52999999996973</v>
      </c>
    </row>
    <row r="61" spans="1:15" ht="22.05" customHeight="1" x14ac:dyDescent="0.2">
      <c r="A61" s="186">
        <v>45825</v>
      </c>
      <c r="B61" s="20" t="s">
        <v>47</v>
      </c>
      <c r="C61" s="122">
        <v>2089118035</v>
      </c>
      <c r="D61" s="123" t="s">
        <v>1133</v>
      </c>
      <c r="E61" s="123" t="s">
        <v>1909</v>
      </c>
      <c r="F61" s="22" t="s">
        <v>99</v>
      </c>
      <c r="G61" s="41"/>
      <c r="H61" s="21" t="s">
        <v>21</v>
      </c>
      <c r="I61" s="21" t="s">
        <v>81</v>
      </c>
      <c r="J61" s="21" t="s">
        <v>168</v>
      </c>
      <c r="K61" s="122" t="s">
        <v>1162</v>
      </c>
      <c r="L61" s="39"/>
      <c r="M61" s="204">
        <v>1580</v>
      </c>
      <c r="N61" s="193"/>
      <c r="O61" s="189">
        <f t="shared" si="1"/>
        <v>1999.5299999999697</v>
      </c>
    </row>
    <row r="62" spans="1:15" ht="22.05" customHeight="1" x14ac:dyDescent="0.2">
      <c r="A62" s="186">
        <v>45825</v>
      </c>
      <c r="B62" s="20" t="s">
        <v>47</v>
      </c>
      <c r="C62" s="122">
        <v>230849</v>
      </c>
      <c r="D62" s="123"/>
      <c r="E62" s="123" t="s">
        <v>1196</v>
      </c>
      <c r="F62" s="22" t="s">
        <v>99</v>
      </c>
      <c r="G62" s="41"/>
      <c r="H62" s="21" t="s">
        <v>22</v>
      </c>
      <c r="I62" s="21" t="s">
        <v>56</v>
      </c>
      <c r="J62" s="21" t="s">
        <v>89</v>
      </c>
      <c r="K62" s="123" t="s">
        <v>636</v>
      </c>
      <c r="L62" s="39"/>
      <c r="M62" s="189"/>
      <c r="N62" s="193">
        <v>1286.74</v>
      </c>
      <c r="O62" s="189">
        <f t="shared" si="1"/>
        <v>712.78999999996972</v>
      </c>
    </row>
    <row r="63" spans="1:15" ht="22.05" customHeight="1" x14ac:dyDescent="0.2">
      <c r="A63" s="186">
        <v>45825</v>
      </c>
      <c r="B63" s="20" t="s">
        <v>47</v>
      </c>
      <c r="C63" s="122">
        <v>269238</v>
      </c>
      <c r="D63" s="123"/>
      <c r="E63" s="123" t="s">
        <v>608</v>
      </c>
      <c r="F63" s="22" t="s">
        <v>77</v>
      </c>
      <c r="G63" s="41"/>
      <c r="H63" s="21" t="s">
        <v>22</v>
      </c>
      <c r="I63" s="21" t="s">
        <v>57</v>
      </c>
      <c r="J63" s="21" t="s">
        <v>85</v>
      </c>
      <c r="K63" s="123" t="s">
        <v>611</v>
      </c>
      <c r="L63" s="39"/>
      <c r="M63" s="189"/>
      <c r="N63" s="192">
        <v>490</v>
      </c>
      <c r="O63" s="189">
        <f t="shared" si="1"/>
        <v>222.78999999996972</v>
      </c>
    </row>
    <row r="64" spans="1:15" ht="22.05" customHeight="1" x14ac:dyDescent="0.2">
      <c r="A64" s="186">
        <v>45825</v>
      </c>
      <c r="B64" s="20" t="s">
        <v>47</v>
      </c>
      <c r="C64" s="122">
        <v>269238</v>
      </c>
      <c r="D64" s="123"/>
      <c r="E64" s="123" t="s">
        <v>609</v>
      </c>
      <c r="F64" s="22" t="s">
        <v>77</v>
      </c>
      <c r="G64" s="41"/>
      <c r="H64" s="21" t="s">
        <v>22</v>
      </c>
      <c r="I64" s="21" t="s">
        <v>57</v>
      </c>
      <c r="J64" s="21" t="s">
        <v>85</v>
      </c>
      <c r="K64" s="122" t="s">
        <v>611</v>
      </c>
      <c r="L64" s="39"/>
      <c r="M64" s="204"/>
      <c r="N64" s="192">
        <v>78.400000000000006</v>
      </c>
      <c r="O64" s="189">
        <f t="shared" si="1"/>
        <v>144.38999999996972</v>
      </c>
    </row>
    <row r="65" spans="1:16" ht="22.05" customHeight="1" x14ac:dyDescent="0.2">
      <c r="A65" s="186">
        <v>45826</v>
      </c>
      <c r="B65" s="20" t="s">
        <v>47</v>
      </c>
      <c r="C65" s="122">
        <v>5145005941</v>
      </c>
      <c r="D65" s="123" t="s">
        <v>1133</v>
      </c>
      <c r="E65" s="123" t="s">
        <v>5037</v>
      </c>
      <c r="F65" s="22" t="s">
        <v>99</v>
      </c>
      <c r="G65" s="41"/>
      <c r="H65" s="21" t="s">
        <v>21</v>
      </c>
      <c r="I65" s="21" t="s">
        <v>81</v>
      </c>
      <c r="J65" s="21" t="s">
        <v>168</v>
      </c>
      <c r="K65" s="122" t="s">
        <v>1162</v>
      </c>
      <c r="L65" s="39"/>
      <c r="M65" s="204">
        <v>9480</v>
      </c>
      <c r="N65" s="193"/>
      <c r="O65" s="189">
        <f t="shared" si="1"/>
        <v>9624.3899999999703</v>
      </c>
    </row>
    <row r="66" spans="1:16" ht="22.05" customHeight="1" x14ac:dyDescent="0.2">
      <c r="A66" s="186">
        <v>45826</v>
      </c>
      <c r="B66" s="20" t="s">
        <v>47</v>
      </c>
      <c r="C66" s="122">
        <v>7575005963</v>
      </c>
      <c r="D66" s="123" t="s">
        <v>1133</v>
      </c>
      <c r="E66" s="123" t="s">
        <v>5038</v>
      </c>
      <c r="F66" s="22" t="s">
        <v>99</v>
      </c>
      <c r="G66" s="41"/>
      <c r="H66" s="21" t="s">
        <v>21</v>
      </c>
      <c r="I66" s="21" t="s">
        <v>81</v>
      </c>
      <c r="J66" s="21" t="s">
        <v>168</v>
      </c>
      <c r="K66" s="122" t="s">
        <v>1162</v>
      </c>
      <c r="L66" s="39"/>
      <c r="M66" s="204">
        <v>296.25</v>
      </c>
      <c r="N66" s="193"/>
      <c r="O66" s="189">
        <f t="shared" si="1"/>
        <v>9920.6399999999703</v>
      </c>
    </row>
    <row r="67" spans="1:16" ht="22.05" customHeight="1" x14ac:dyDescent="0.2">
      <c r="A67" s="186">
        <v>45826</v>
      </c>
      <c r="B67" s="20" t="s">
        <v>47</v>
      </c>
      <c r="C67" s="122">
        <v>608733</v>
      </c>
      <c r="D67" s="123"/>
      <c r="E67" s="123" t="s">
        <v>5039</v>
      </c>
      <c r="F67" s="22" t="s">
        <v>99</v>
      </c>
      <c r="G67" s="41"/>
      <c r="H67" s="21" t="s">
        <v>21</v>
      </c>
      <c r="I67" s="21" t="s">
        <v>81</v>
      </c>
      <c r="J67" s="21" t="s">
        <v>167</v>
      </c>
      <c r="K67" s="122" t="s">
        <v>1162</v>
      </c>
      <c r="L67" s="39"/>
      <c r="M67" s="204">
        <v>98.75</v>
      </c>
      <c r="N67" s="193"/>
      <c r="O67" s="189">
        <f t="shared" si="1"/>
        <v>10019.38999999997</v>
      </c>
    </row>
    <row r="68" spans="1:16" ht="22.05" customHeight="1" x14ac:dyDescent="0.2">
      <c r="A68" s="186">
        <v>45826</v>
      </c>
      <c r="B68" s="20" t="s">
        <v>47</v>
      </c>
      <c r="C68" s="122">
        <v>93299</v>
      </c>
      <c r="D68" s="123"/>
      <c r="E68" s="123" t="s">
        <v>5022</v>
      </c>
      <c r="F68" s="22" t="s">
        <v>99</v>
      </c>
      <c r="G68" s="41"/>
      <c r="H68" s="21" t="s">
        <v>22</v>
      </c>
      <c r="I68" s="21" t="s">
        <v>59</v>
      </c>
      <c r="J68" s="21" t="s">
        <v>59</v>
      </c>
      <c r="K68" s="123" t="s">
        <v>635</v>
      </c>
      <c r="L68" s="39"/>
      <c r="M68" s="189"/>
      <c r="N68" s="193">
        <v>9935</v>
      </c>
      <c r="O68" s="189">
        <f t="shared" si="1"/>
        <v>84.389999999970314</v>
      </c>
    </row>
    <row r="69" spans="1:16" ht="22.05" customHeight="1" x14ac:dyDescent="0.2">
      <c r="A69" s="186">
        <v>45828</v>
      </c>
      <c r="B69" s="20" t="s">
        <v>47</v>
      </c>
      <c r="C69" s="122">
        <v>327030</v>
      </c>
      <c r="D69" s="123"/>
      <c r="E69" s="123" t="s">
        <v>4135</v>
      </c>
      <c r="F69" s="22" t="s">
        <v>99</v>
      </c>
      <c r="G69" s="41"/>
      <c r="H69" s="21" t="s">
        <v>21</v>
      </c>
      <c r="I69" s="21" t="s">
        <v>81</v>
      </c>
      <c r="J69" s="21" t="s">
        <v>167</v>
      </c>
      <c r="K69" s="122" t="s">
        <v>1162</v>
      </c>
      <c r="L69" s="39"/>
      <c r="M69" s="204">
        <v>250035</v>
      </c>
      <c r="N69" s="192"/>
      <c r="O69" s="189">
        <f t="shared" si="1"/>
        <v>250119.38999999996</v>
      </c>
    </row>
    <row r="70" spans="1:16" ht="22.05" customHeight="1" x14ac:dyDescent="0.2">
      <c r="A70" s="186">
        <v>45828</v>
      </c>
      <c r="B70" s="20" t="s">
        <v>47</v>
      </c>
      <c r="C70" s="122"/>
      <c r="D70" s="123"/>
      <c r="E70" s="123" t="s">
        <v>1194</v>
      </c>
      <c r="F70" s="22" t="s">
        <v>78</v>
      </c>
      <c r="G70" s="41">
        <v>281</v>
      </c>
      <c r="H70" s="21" t="s">
        <v>22</v>
      </c>
      <c r="I70" s="21" t="s">
        <v>81</v>
      </c>
      <c r="J70" s="21" t="s">
        <v>33</v>
      </c>
      <c r="K70" s="123" t="s">
        <v>617</v>
      </c>
      <c r="L70" s="39"/>
      <c r="M70" s="189"/>
      <c r="N70" s="193">
        <v>250000</v>
      </c>
      <c r="O70" s="189">
        <f t="shared" si="1"/>
        <v>119.38999999995576</v>
      </c>
    </row>
    <row r="71" spans="1:16" ht="22.05" customHeight="1" x14ac:dyDescent="0.2">
      <c r="A71" s="186">
        <v>45835</v>
      </c>
      <c r="B71" s="20" t="s">
        <v>47</v>
      </c>
      <c r="C71" s="122">
        <v>250128</v>
      </c>
      <c r="D71" s="123"/>
      <c r="E71" s="123" t="s">
        <v>5040</v>
      </c>
      <c r="F71" s="22" t="s">
        <v>99</v>
      </c>
      <c r="G71" s="41"/>
      <c r="H71" s="21" t="s">
        <v>21</v>
      </c>
      <c r="I71" s="21" t="s">
        <v>81</v>
      </c>
      <c r="J71" s="21" t="s">
        <v>167</v>
      </c>
      <c r="K71" s="122" t="s">
        <v>1162</v>
      </c>
      <c r="L71" s="39"/>
      <c r="M71" s="204">
        <v>99737.5</v>
      </c>
      <c r="N71" s="192"/>
      <c r="O71" s="189">
        <f t="shared" si="1"/>
        <v>99856.889999999956</v>
      </c>
    </row>
    <row r="72" spans="1:16" ht="22.05" customHeight="1" thickBot="1" x14ac:dyDescent="0.25">
      <c r="A72" s="358">
        <v>45835</v>
      </c>
      <c r="B72" s="47" t="s">
        <v>47</v>
      </c>
      <c r="C72" s="359"/>
      <c r="D72" s="360"/>
      <c r="E72" s="360" t="s">
        <v>1194</v>
      </c>
      <c r="F72" s="48" t="s">
        <v>78</v>
      </c>
      <c r="G72" s="50">
        <v>282</v>
      </c>
      <c r="H72" s="30" t="s">
        <v>22</v>
      </c>
      <c r="I72" s="30" t="s">
        <v>81</v>
      </c>
      <c r="J72" s="30" t="s">
        <v>33</v>
      </c>
      <c r="K72" s="360" t="s">
        <v>617</v>
      </c>
      <c r="L72" s="375"/>
      <c r="M72" s="365"/>
      <c r="N72" s="388">
        <v>99500</v>
      </c>
      <c r="O72" s="507">
        <f t="shared" si="1"/>
        <v>356.88999999995576</v>
      </c>
    </row>
    <row r="73" spans="1:16" ht="22.05" customHeight="1" x14ac:dyDescent="0.2">
      <c r="A73" s="186">
        <v>45853</v>
      </c>
      <c r="B73" s="20" t="s">
        <v>47</v>
      </c>
      <c r="C73" s="122">
        <v>8116796948</v>
      </c>
      <c r="D73" s="123" t="s">
        <v>1133</v>
      </c>
      <c r="E73" s="122" t="s">
        <v>5742</v>
      </c>
      <c r="F73" s="22" t="s">
        <v>99</v>
      </c>
      <c r="G73" s="41"/>
      <c r="H73" s="21" t="s">
        <v>21</v>
      </c>
      <c r="I73" s="21" t="s">
        <v>81</v>
      </c>
      <c r="J73" s="21" t="s">
        <v>168</v>
      </c>
      <c r="K73" s="123" t="s">
        <v>1162</v>
      </c>
      <c r="L73" s="39"/>
      <c r="M73" s="189">
        <v>4345</v>
      </c>
      <c r="N73" s="192"/>
      <c r="O73" s="189">
        <f t="shared" si="1"/>
        <v>4701.8899999999558</v>
      </c>
    </row>
    <row r="74" spans="1:16" ht="22.05" customHeight="1" x14ac:dyDescent="0.2">
      <c r="A74" s="186">
        <v>45853</v>
      </c>
      <c r="B74" s="20" t="s">
        <v>47</v>
      </c>
      <c r="C74" s="122">
        <v>808614</v>
      </c>
      <c r="D74" s="123"/>
      <c r="E74" s="122" t="s">
        <v>1196</v>
      </c>
      <c r="F74" s="22" t="s">
        <v>99</v>
      </c>
      <c r="G74" s="41"/>
      <c r="H74" s="21" t="s">
        <v>22</v>
      </c>
      <c r="I74" s="21" t="s">
        <v>56</v>
      </c>
      <c r="J74" s="21" t="s">
        <v>89</v>
      </c>
      <c r="K74" s="123" t="s">
        <v>636</v>
      </c>
      <c r="L74" s="39"/>
      <c r="M74" s="189"/>
      <c r="N74" s="192">
        <v>3660.91</v>
      </c>
      <c r="O74" s="189">
        <f t="shared" si="1"/>
        <v>1040.9799999999559</v>
      </c>
    </row>
    <row r="75" spans="1:16" ht="22.05" customHeight="1" x14ac:dyDescent="0.2">
      <c r="A75" s="186">
        <v>45859</v>
      </c>
      <c r="B75" s="20" t="s">
        <v>47</v>
      </c>
      <c r="C75" s="122">
        <v>1377480946</v>
      </c>
      <c r="D75" s="123" t="s">
        <v>1133</v>
      </c>
      <c r="E75" s="123" t="s">
        <v>5743</v>
      </c>
      <c r="F75" s="22" t="s">
        <v>99</v>
      </c>
      <c r="G75" s="41"/>
      <c r="H75" s="21" t="s">
        <v>21</v>
      </c>
      <c r="I75" s="21" t="s">
        <v>81</v>
      </c>
      <c r="J75" s="21" t="s">
        <v>168</v>
      </c>
      <c r="K75" s="122" t="s">
        <v>1162</v>
      </c>
      <c r="L75" s="39"/>
      <c r="M75" s="204">
        <v>3950</v>
      </c>
      <c r="N75" s="192"/>
      <c r="O75" s="189">
        <f t="shared" si="1"/>
        <v>4990.9799999999559</v>
      </c>
    </row>
    <row r="76" spans="1:16" ht="22.05" customHeight="1" x14ac:dyDescent="0.2">
      <c r="A76" s="186">
        <v>45859</v>
      </c>
      <c r="B76" s="20" t="s">
        <v>47</v>
      </c>
      <c r="C76" s="122">
        <v>144382</v>
      </c>
      <c r="D76" s="123"/>
      <c r="E76" s="123" t="s">
        <v>5744</v>
      </c>
      <c r="F76" s="22" t="s">
        <v>99</v>
      </c>
      <c r="G76" s="41"/>
      <c r="H76" s="21" t="s">
        <v>22</v>
      </c>
      <c r="I76" s="21" t="s">
        <v>59</v>
      </c>
      <c r="J76" s="21" t="s">
        <v>59</v>
      </c>
      <c r="K76" s="122" t="s">
        <v>635</v>
      </c>
      <c r="L76" s="39"/>
      <c r="M76" s="204"/>
      <c r="N76" s="193">
        <v>3932</v>
      </c>
      <c r="O76" s="189">
        <f t="shared" si="1"/>
        <v>1058.9799999999559</v>
      </c>
    </row>
    <row r="77" spans="1:16" ht="22.05" customHeight="1" x14ac:dyDescent="0.2">
      <c r="A77" s="186">
        <v>45860</v>
      </c>
      <c r="B77" s="20" t="s">
        <v>47</v>
      </c>
      <c r="C77" s="122">
        <v>306562</v>
      </c>
      <c r="D77" s="123"/>
      <c r="E77" s="123" t="s">
        <v>608</v>
      </c>
      <c r="F77" s="22" t="s">
        <v>77</v>
      </c>
      <c r="G77" s="41"/>
      <c r="H77" s="21" t="s">
        <v>22</v>
      </c>
      <c r="I77" s="21" t="s">
        <v>57</v>
      </c>
      <c r="J77" s="21" t="s">
        <v>85</v>
      </c>
      <c r="K77" s="122" t="s">
        <v>611</v>
      </c>
      <c r="L77" s="39"/>
      <c r="M77" s="204"/>
      <c r="N77" s="193">
        <v>490</v>
      </c>
      <c r="O77" s="189">
        <f t="shared" si="1"/>
        <v>568.97999999995591</v>
      </c>
    </row>
    <row r="78" spans="1:16" ht="22.05" customHeight="1" x14ac:dyDescent="0.2">
      <c r="A78" s="186">
        <v>45860</v>
      </c>
      <c r="B78" s="20" t="s">
        <v>47</v>
      </c>
      <c r="C78" s="122">
        <v>306562</v>
      </c>
      <c r="D78" s="123"/>
      <c r="E78" s="123" t="s">
        <v>609</v>
      </c>
      <c r="F78" s="22" t="s">
        <v>77</v>
      </c>
      <c r="G78" s="41"/>
      <c r="H78" s="21" t="s">
        <v>22</v>
      </c>
      <c r="I78" s="21" t="s">
        <v>57</v>
      </c>
      <c r="J78" s="21" t="s">
        <v>85</v>
      </c>
      <c r="K78" s="122" t="s">
        <v>611</v>
      </c>
      <c r="L78" s="39"/>
      <c r="M78" s="204"/>
      <c r="N78" s="193">
        <v>78.400000000000006</v>
      </c>
      <c r="O78" s="189">
        <f t="shared" si="1"/>
        <v>490.57999999995593</v>
      </c>
    </row>
    <row r="79" spans="1:16" ht="22.05" customHeight="1" x14ac:dyDescent="0.2">
      <c r="A79" s="496">
        <v>45866</v>
      </c>
      <c r="B79" s="508" t="s">
        <v>47</v>
      </c>
      <c r="C79" s="498">
        <v>566395</v>
      </c>
      <c r="D79" s="550"/>
      <c r="E79" s="550" t="s">
        <v>1105</v>
      </c>
      <c r="F79" s="499" t="s">
        <v>99</v>
      </c>
      <c r="G79" s="551"/>
      <c r="H79" s="500" t="s">
        <v>22</v>
      </c>
      <c r="I79" s="500" t="s">
        <v>81</v>
      </c>
      <c r="J79" s="500" t="s">
        <v>167</v>
      </c>
      <c r="K79" s="498" t="s">
        <v>1162</v>
      </c>
      <c r="L79" s="502"/>
      <c r="M79" s="552"/>
      <c r="N79" s="553">
        <v>450</v>
      </c>
      <c r="O79" s="549">
        <f t="shared" si="1"/>
        <v>40.57999999995593</v>
      </c>
      <c r="P79" s="505"/>
    </row>
    <row r="80" spans="1:16" ht="22.05" customHeight="1" x14ac:dyDescent="0.2">
      <c r="A80" s="186">
        <v>45887</v>
      </c>
      <c r="B80" s="20" t="s">
        <v>47</v>
      </c>
      <c r="C80" s="122">
        <v>753393</v>
      </c>
      <c r="D80" s="123"/>
      <c r="E80" s="123" t="s">
        <v>1197</v>
      </c>
      <c r="F80" s="22" t="s">
        <v>99</v>
      </c>
      <c r="G80" s="41"/>
      <c r="H80" s="21" t="s">
        <v>21</v>
      </c>
      <c r="I80" s="21" t="s">
        <v>81</v>
      </c>
      <c r="J80" s="21" t="s">
        <v>167</v>
      </c>
      <c r="K80" s="123" t="s">
        <v>1162</v>
      </c>
      <c r="L80" s="39"/>
      <c r="M80" s="189">
        <v>1975</v>
      </c>
      <c r="N80" s="193"/>
      <c r="O80" s="189">
        <f t="shared" si="1"/>
        <v>2015.5799999999558</v>
      </c>
    </row>
    <row r="81" spans="1:16" ht="22.05" customHeight="1" x14ac:dyDescent="0.2">
      <c r="A81" s="186">
        <v>45887</v>
      </c>
      <c r="B81" s="20" t="s">
        <v>47</v>
      </c>
      <c r="C81" s="122">
        <v>814524</v>
      </c>
      <c r="D81" s="123"/>
      <c r="E81" s="123" t="s">
        <v>1196</v>
      </c>
      <c r="F81" s="22" t="s">
        <v>99</v>
      </c>
      <c r="G81" s="41"/>
      <c r="H81" s="21" t="s">
        <v>22</v>
      </c>
      <c r="I81" s="21" t="s">
        <v>56</v>
      </c>
      <c r="J81" s="21" t="s">
        <v>89</v>
      </c>
      <c r="K81" s="122" t="s">
        <v>636</v>
      </c>
      <c r="L81" s="39"/>
      <c r="M81" s="204"/>
      <c r="N81" s="192">
        <v>1286.74</v>
      </c>
      <c r="O81" s="189">
        <f t="shared" si="1"/>
        <v>728.83999999995581</v>
      </c>
    </row>
    <row r="82" spans="1:16" ht="22.05" customHeight="1" x14ac:dyDescent="0.2">
      <c r="A82" s="186">
        <v>45888</v>
      </c>
      <c r="B82" s="20" t="s">
        <v>47</v>
      </c>
      <c r="C82" s="122">
        <v>362828</v>
      </c>
      <c r="D82" s="123"/>
      <c r="E82" s="123" t="s">
        <v>608</v>
      </c>
      <c r="F82" s="22" t="s">
        <v>77</v>
      </c>
      <c r="G82" s="41"/>
      <c r="H82" s="21" t="s">
        <v>22</v>
      </c>
      <c r="I82" s="21" t="s">
        <v>57</v>
      </c>
      <c r="J82" s="21" t="s">
        <v>85</v>
      </c>
      <c r="K82" s="122" t="s">
        <v>611</v>
      </c>
      <c r="L82" s="39"/>
      <c r="M82" s="204"/>
      <c r="N82" s="193">
        <v>490</v>
      </c>
      <c r="O82" s="189">
        <f t="shared" si="1"/>
        <v>238.83999999995581</v>
      </c>
    </row>
    <row r="83" spans="1:16" ht="22.05" customHeight="1" x14ac:dyDescent="0.2">
      <c r="A83" s="496">
        <v>45888</v>
      </c>
      <c r="B83" s="508" t="s">
        <v>47</v>
      </c>
      <c r="C83" s="498">
        <v>362828</v>
      </c>
      <c r="D83" s="551"/>
      <c r="E83" s="554" t="s">
        <v>609</v>
      </c>
      <c r="F83" s="551" t="s">
        <v>77</v>
      </c>
      <c r="G83" s="551"/>
      <c r="H83" s="551" t="s">
        <v>22</v>
      </c>
      <c r="I83" s="551" t="s">
        <v>57</v>
      </c>
      <c r="J83" s="551" t="s">
        <v>85</v>
      </c>
      <c r="K83" s="555" t="s">
        <v>611</v>
      </c>
      <c r="L83" s="555"/>
      <c r="M83" s="556"/>
      <c r="N83" s="553">
        <v>78.400000000000006</v>
      </c>
      <c r="O83" s="549">
        <f t="shared" si="1"/>
        <v>160.4399999999558</v>
      </c>
      <c r="P83" s="505"/>
    </row>
    <row r="84" spans="1:16" ht="22.05" customHeight="1" x14ac:dyDescent="0.2">
      <c r="A84" s="186">
        <v>45917</v>
      </c>
      <c r="B84" s="20" t="s">
        <v>47</v>
      </c>
      <c r="C84" s="122">
        <v>105649</v>
      </c>
      <c r="D84" s="41"/>
      <c r="E84" s="203" t="s">
        <v>1118</v>
      </c>
      <c r="F84" s="41" t="s">
        <v>99</v>
      </c>
      <c r="G84" s="41"/>
      <c r="H84" s="21" t="s">
        <v>21</v>
      </c>
      <c r="I84" s="21" t="s">
        <v>81</v>
      </c>
      <c r="J84" s="21" t="s">
        <v>167</v>
      </c>
      <c r="K84" s="55" t="s">
        <v>1162</v>
      </c>
      <c r="L84" s="55"/>
      <c r="M84" s="215">
        <v>4500</v>
      </c>
      <c r="N84" s="249"/>
      <c r="O84" s="189">
        <f t="shared" si="1"/>
        <v>4660.4399999999559</v>
      </c>
    </row>
    <row r="85" spans="1:16" ht="22.05" customHeight="1" x14ac:dyDescent="0.2">
      <c r="A85" s="186">
        <v>45917</v>
      </c>
      <c r="B85" s="20" t="s">
        <v>47</v>
      </c>
      <c r="C85" s="122">
        <v>174414</v>
      </c>
      <c r="D85" s="41"/>
      <c r="E85" s="203" t="s">
        <v>603</v>
      </c>
      <c r="F85" s="41" t="s">
        <v>99</v>
      </c>
      <c r="G85" s="41"/>
      <c r="H85" s="21" t="s">
        <v>22</v>
      </c>
      <c r="I85" s="21" t="s">
        <v>56</v>
      </c>
      <c r="J85" s="21" t="s">
        <v>89</v>
      </c>
      <c r="K85" s="55" t="s">
        <v>636</v>
      </c>
      <c r="L85" s="55"/>
      <c r="M85" s="215"/>
      <c r="N85" s="193">
        <v>3742.03</v>
      </c>
      <c r="O85" s="189">
        <f t="shared" si="1"/>
        <v>918.40999999995574</v>
      </c>
    </row>
    <row r="86" spans="1:16" ht="22.05" customHeight="1" x14ac:dyDescent="0.2">
      <c r="A86" s="186">
        <v>45923</v>
      </c>
      <c r="B86" s="20" t="s">
        <v>47</v>
      </c>
      <c r="C86" s="122">
        <v>486904</v>
      </c>
      <c r="D86" s="41"/>
      <c r="E86" s="203" t="s">
        <v>608</v>
      </c>
      <c r="F86" s="41" t="s">
        <v>77</v>
      </c>
      <c r="G86" s="41"/>
      <c r="H86" s="21" t="s">
        <v>22</v>
      </c>
      <c r="I86" s="21" t="s">
        <v>57</v>
      </c>
      <c r="J86" s="21" t="s">
        <v>85</v>
      </c>
      <c r="K86" s="55" t="s">
        <v>611</v>
      </c>
      <c r="L86" s="55"/>
      <c r="M86" s="215"/>
      <c r="N86" s="249">
        <v>490</v>
      </c>
      <c r="O86" s="189">
        <f t="shared" si="1"/>
        <v>428.40999999995574</v>
      </c>
    </row>
    <row r="87" spans="1:16" ht="22.05" customHeight="1" x14ac:dyDescent="0.2">
      <c r="A87" s="496">
        <v>45923</v>
      </c>
      <c r="B87" s="508" t="s">
        <v>47</v>
      </c>
      <c r="C87" s="498">
        <v>486904</v>
      </c>
      <c r="D87" s="551"/>
      <c r="E87" s="554" t="s">
        <v>609</v>
      </c>
      <c r="F87" s="551" t="s">
        <v>77</v>
      </c>
      <c r="G87" s="551"/>
      <c r="H87" s="551" t="s">
        <v>22</v>
      </c>
      <c r="I87" s="551" t="s">
        <v>57</v>
      </c>
      <c r="J87" s="551" t="s">
        <v>85</v>
      </c>
      <c r="K87" s="555" t="s">
        <v>611</v>
      </c>
      <c r="L87" s="555"/>
      <c r="M87" s="556"/>
      <c r="N87" s="557">
        <v>78.400000000000006</v>
      </c>
      <c r="O87" s="549">
        <f t="shared" si="1"/>
        <v>350.00999999995577</v>
      </c>
      <c r="P87" s="505"/>
    </row>
    <row r="88" spans="1:16" ht="22.05" customHeight="1" x14ac:dyDescent="0.2">
      <c r="A88" s="186">
        <v>45947</v>
      </c>
      <c r="B88" s="20" t="s">
        <v>47</v>
      </c>
      <c r="C88" s="122">
        <v>616377</v>
      </c>
      <c r="D88" s="41"/>
      <c r="E88" s="203" t="s">
        <v>5743</v>
      </c>
      <c r="F88" s="41" t="s">
        <v>99</v>
      </c>
      <c r="G88" s="41"/>
      <c r="H88" s="21" t="s">
        <v>21</v>
      </c>
      <c r="I88" s="21" t="s">
        <v>81</v>
      </c>
      <c r="J88" s="21" t="s">
        <v>167</v>
      </c>
      <c r="K88" s="55" t="s">
        <v>1162</v>
      </c>
      <c r="L88" s="55"/>
      <c r="M88" s="215">
        <v>1975</v>
      </c>
      <c r="N88" s="249"/>
      <c r="O88" s="189">
        <f t="shared" si="1"/>
        <v>2325.0099999999557</v>
      </c>
    </row>
    <row r="89" spans="1:16" ht="22.05" customHeight="1" x14ac:dyDescent="0.2">
      <c r="A89" s="186">
        <v>45947</v>
      </c>
      <c r="B89" s="20" t="s">
        <v>47</v>
      </c>
      <c r="C89" s="122">
        <v>616377</v>
      </c>
      <c r="D89" s="41"/>
      <c r="E89" s="203" t="s">
        <v>608</v>
      </c>
      <c r="F89" s="41" t="s">
        <v>77</v>
      </c>
      <c r="G89" s="41"/>
      <c r="H89" s="21" t="s">
        <v>22</v>
      </c>
      <c r="I89" s="21" t="s">
        <v>57</v>
      </c>
      <c r="J89" s="21" t="s">
        <v>85</v>
      </c>
      <c r="K89" s="55" t="s">
        <v>611</v>
      </c>
      <c r="L89" s="55"/>
      <c r="M89" s="215"/>
      <c r="N89" s="249">
        <v>490</v>
      </c>
      <c r="O89" s="189">
        <f t="shared" si="1"/>
        <v>1835.0099999999557</v>
      </c>
    </row>
    <row r="90" spans="1:16" ht="22.05" customHeight="1" x14ac:dyDescent="0.2">
      <c r="A90" s="186">
        <v>45947</v>
      </c>
      <c r="B90" s="20" t="s">
        <v>47</v>
      </c>
      <c r="C90" s="122">
        <v>616377</v>
      </c>
      <c r="D90" s="41"/>
      <c r="E90" s="203" t="s">
        <v>609</v>
      </c>
      <c r="F90" s="41" t="s">
        <v>77</v>
      </c>
      <c r="G90" s="41"/>
      <c r="H90" s="21" t="s">
        <v>22</v>
      </c>
      <c r="I90" s="21" t="s">
        <v>57</v>
      </c>
      <c r="J90" s="21" t="s">
        <v>85</v>
      </c>
      <c r="K90" s="55" t="s">
        <v>611</v>
      </c>
      <c r="L90" s="55"/>
      <c r="M90" s="215"/>
      <c r="N90" s="249">
        <v>78.400000000000006</v>
      </c>
      <c r="O90" s="189">
        <f t="shared" si="1"/>
        <v>1756.6099999999556</v>
      </c>
    </row>
    <row r="91" spans="1:16" ht="22.05" customHeight="1" thickBot="1" x14ac:dyDescent="0.25">
      <c r="A91" s="358">
        <v>45947</v>
      </c>
      <c r="B91" s="47" t="s">
        <v>47</v>
      </c>
      <c r="C91" s="359">
        <v>696955</v>
      </c>
      <c r="D91" s="50"/>
      <c r="E91" s="206" t="s">
        <v>603</v>
      </c>
      <c r="F91" s="50" t="s">
        <v>99</v>
      </c>
      <c r="G91" s="50"/>
      <c r="H91" s="50" t="s">
        <v>22</v>
      </c>
      <c r="I91" s="50" t="s">
        <v>56</v>
      </c>
      <c r="J91" s="50" t="s">
        <v>89</v>
      </c>
      <c r="K91" s="101" t="s">
        <v>636</v>
      </c>
      <c r="L91" s="101"/>
      <c r="M91" s="410"/>
      <c r="N91" s="411">
        <v>1245.22</v>
      </c>
      <c r="O91" s="507">
        <f t="shared" si="1"/>
        <v>511.38999999995553</v>
      </c>
      <c r="P91" s="89"/>
    </row>
    <row r="92" spans="1:16" ht="22.05" customHeight="1" x14ac:dyDescent="0.2">
      <c r="A92" s="186">
        <v>45979</v>
      </c>
      <c r="B92" s="20" t="s">
        <v>47</v>
      </c>
      <c r="C92" s="122">
        <v>314979</v>
      </c>
      <c r="D92" s="41"/>
      <c r="E92" s="203" t="s">
        <v>7825</v>
      </c>
      <c r="F92" s="41" t="s">
        <v>99</v>
      </c>
      <c r="G92" s="41"/>
      <c r="H92" s="21" t="s">
        <v>21</v>
      </c>
      <c r="I92" s="21" t="s">
        <v>81</v>
      </c>
      <c r="J92" s="21" t="s">
        <v>167</v>
      </c>
      <c r="K92" s="55" t="s">
        <v>1162</v>
      </c>
      <c r="L92" s="55"/>
      <c r="M92" s="215">
        <v>4542.5</v>
      </c>
      <c r="N92" s="249"/>
      <c r="O92" s="189">
        <f t="shared" si="1"/>
        <v>5053.8899999999558</v>
      </c>
    </row>
    <row r="93" spans="1:16" ht="22.05" customHeight="1" x14ac:dyDescent="0.2">
      <c r="A93" s="186">
        <v>45979</v>
      </c>
      <c r="B93" s="20" t="s">
        <v>47</v>
      </c>
      <c r="C93" s="122">
        <v>368771</v>
      </c>
      <c r="D93" s="41"/>
      <c r="E93" s="203" t="s">
        <v>603</v>
      </c>
      <c r="F93" s="41" t="s">
        <v>99</v>
      </c>
      <c r="G93" s="41"/>
      <c r="H93" s="21" t="s">
        <v>22</v>
      </c>
      <c r="I93" s="21" t="s">
        <v>56</v>
      </c>
      <c r="J93" s="21" t="s">
        <v>89</v>
      </c>
      <c r="K93" s="55" t="s">
        <v>636</v>
      </c>
      <c r="L93" s="55"/>
      <c r="M93" s="215"/>
      <c r="N93" s="249">
        <v>3702.43</v>
      </c>
      <c r="O93" s="189">
        <f t="shared" si="1"/>
        <v>1351.4599999999559</v>
      </c>
    </row>
    <row r="94" spans="1:16" ht="22.05" customHeight="1" x14ac:dyDescent="0.2">
      <c r="A94" s="186">
        <v>45979</v>
      </c>
      <c r="B94" s="20" t="s">
        <v>47</v>
      </c>
      <c r="C94" s="122">
        <v>222530</v>
      </c>
      <c r="D94" s="41"/>
      <c r="E94" s="203" t="s">
        <v>608</v>
      </c>
      <c r="F94" s="41" t="s">
        <v>77</v>
      </c>
      <c r="G94" s="41"/>
      <c r="H94" s="21" t="s">
        <v>22</v>
      </c>
      <c r="I94" s="21" t="s">
        <v>57</v>
      </c>
      <c r="J94" s="21" t="s">
        <v>85</v>
      </c>
      <c r="K94" s="55" t="s">
        <v>611</v>
      </c>
      <c r="L94" s="55"/>
      <c r="M94" s="215"/>
      <c r="N94" s="249">
        <v>490</v>
      </c>
      <c r="O94" s="189">
        <f t="shared" si="1"/>
        <v>861.45999999995593</v>
      </c>
    </row>
    <row r="95" spans="1:16" ht="22.05" customHeight="1" thickBot="1" x14ac:dyDescent="0.25">
      <c r="A95" s="358">
        <v>45979</v>
      </c>
      <c r="B95" s="47" t="s">
        <v>47</v>
      </c>
      <c r="C95" s="206">
        <v>222530</v>
      </c>
      <c r="D95" s="50"/>
      <c r="E95" s="206" t="s">
        <v>609</v>
      </c>
      <c r="F95" s="50" t="s">
        <v>77</v>
      </c>
      <c r="G95" s="50"/>
      <c r="H95" s="50" t="s">
        <v>22</v>
      </c>
      <c r="I95" s="50" t="s">
        <v>57</v>
      </c>
      <c r="J95" s="50" t="s">
        <v>85</v>
      </c>
      <c r="K95" s="101" t="s">
        <v>611</v>
      </c>
      <c r="L95" s="101"/>
      <c r="M95" s="410"/>
      <c r="N95" s="411">
        <v>78.400000000000006</v>
      </c>
      <c r="O95" s="507">
        <f t="shared" si="1"/>
        <v>783.05999999995595</v>
      </c>
      <c r="P95" s="89"/>
    </row>
    <row r="96" spans="1:16" ht="22.05" customHeight="1" x14ac:dyDescent="0.2">
      <c r="A96" s="186">
        <v>46007</v>
      </c>
      <c r="B96" s="20" t="s">
        <v>47</v>
      </c>
      <c r="C96" s="203">
        <v>216544</v>
      </c>
      <c r="D96" s="41"/>
      <c r="E96" s="203" t="s">
        <v>608</v>
      </c>
      <c r="F96" s="41" t="s">
        <v>77</v>
      </c>
      <c r="G96" s="41"/>
      <c r="H96" s="21" t="s">
        <v>22</v>
      </c>
      <c r="I96" s="21" t="s">
        <v>57</v>
      </c>
      <c r="J96" s="21" t="s">
        <v>85</v>
      </c>
      <c r="K96" s="55" t="s">
        <v>611</v>
      </c>
      <c r="L96" s="55"/>
      <c r="M96" s="215"/>
      <c r="N96" s="249">
        <v>490</v>
      </c>
      <c r="O96" s="189">
        <f t="shared" si="1"/>
        <v>293.05999999995595</v>
      </c>
    </row>
    <row r="97" spans="1:16" ht="22.05" customHeight="1" x14ac:dyDescent="0.2">
      <c r="A97" s="186">
        <v>46007</v>
      </c>
      <c r="B97" s="20" t="s">
        <v>47</v>
      </c>
      <c r="C97" s="203">
        <v>216544</v>
      </c>
      <c r="D97" s="41"/>
      <c r="E97" s="203" t="s">
        <v>609</v>
      </c>
      <c r="F97" s="41" t="s">
        <v>77</v>
      </c>
      <c r="G97" s="41"/>
      <c r="H97" s="21" t="s">
        <v>22</v>
      </c>
      <c r="I97" s="21" t="s">
        <v>57</v>
      </c>
      <c r="J97" s="21" t="s">
        <v>85</v>
      </c>
      <c r="K97" s="55" t="s">
        <v>611</v>
      </c>
      <c r="L97" s="55"/>
      <c r="M97" s="215"/>
      <c r="N97" s="249">
        <v>78.400000000000006</v>
      </c>
      <c r="O97" s="189">
        <f t="shared" si="1"/>
        <v>214.65999999995594</v>
      </c>
    </row>
    <row r="98" spans="1:16" ht="22.05" customHeight="1" x14ac:dyDescent="0.2">
      <c r="A98" s="186">
        <v>46008</v>
      </c>
      <c r="B98" s="20" t="s">
        <v>47</v>
      </c>
      <c r="C98" s="203">
        <v>226789046</v>
      </c>
      <c r="D98" s="41" t="s">
        <v>1133</v>
      </c>
      <c r="E98" s="203" t="s">
        <v>29</v>
      </c>
      <c r="F98" s="41" t="s">
        <v>99</v>
      </c>
      <c r="G98" s="41"/>
      <c r="H98" s="21" t="s">
        <v>21</v>
      </c>
      <c r="I98" s="21" t="s">
        <v>81</v>
      </c>
      <c r="J98" s="21" t="s">
        <v>168</v>
      </c>
      <c r="K98" s="55" t="s">
        <v>1162</v>
      </c>
      <c r="L98" s="55"/>
      <c r="M98" s="215">
        <v>1500</v>
      </c>
      <c r="N98" s="249"/>
      <c r="O98" s="189">
        <f t="shared" si="1"/>
        <v>1714.659999999956</v>
      </c>
    </row>
    <row r="99" spans="1:16" ht="22.05" customHeight="1" x14ac:dyDescent="0.2">
      <c r="A99" s="186">
        <v>46008</v>
      </c>
      <c r="B99" s="20" t="s">
        <v>47</v>
      </c>
      <c r="C99" s="203">
        <v>447325</v>
      </c>
      <c r="D99" s="41"/>
      <c r="E99" s="203" t="s">
        <v>1196</v>
      </c>
      <c r="F99" s="41" t="s">
        <v>99</v>
      </c>
      <c r="G99" s="41"/>
      <c r="H99" s="41" t="s">
        <v>22</v>
      </c>
      <c r="I99" s="41" t="s">
        <v>56</v>
      </c>
      <c r="J99" s="41" t="s">
        <v>89</v>
      </c>
      <c r="K99" s="55" t="s">
        <v>636</v>
      </c>
      <c r="L99" s="55"/>
      <c r="M99" s="215"/>
      <c r="N99" s="249">
        <v>1245.22</v>
      </c>
      <c r="O99" s="189">
        <f t="shared" si="1"/>
        <v>469.43999999995594</v>
      </c>
    </row>
    <row r="100" spans="1:16" ht="22.05" customHeight="1" x14ac:dyDescent="0.2">
      <c r="A100" s="186">
        <v>46017</v>
      </c>
      <c r="B100" s="20" t="s">
        <v>47</v>
      </c>
      <c r="C100" s="156">
        <v>436248</v>
      </c>
      <c r="D100" s="28"/>
      <c r="E100" s="156" t="s">
        <v>29</v>
      </c>
      <c r="F100" s="93" t="s">
        <v>99</v>
      </c>
      <c r="H100" s="21" t="s">
        <v>21</v>
      </c>
      <c r="I100" s="21" t="s">
        <v>81</v>
      </c>
      <c r="J100" s="21" t="s">
        <v>167</v>
      </c>
      <c r="K100" s="25" t="s">
        <v>1162</v>
      </c>
      <c r="M100" s="252">
        <v>350000</v>
      </c>
      <c r="N100" s="249"/>
      <c r="O100" s="189">
        <f t="shared" si="1"/>
        <v>350469.43999999994</v>
      </c>
    </row>
    <row r="101" spans="1:16" ht="22.05" customHeight="1" x14ac:dyDescent="0.2">
      <c r="A101" s="186">
        <v>46017</v>
      </c>
      <c r="B101" s="20" t="s">
        <v>47</v>
      </c>
      <c r="C101" s="156"/>
      <c r="D101" s="28"/>
      <c r="E101" s="156" t="s">
        <v>1194</v>
      </c>
      <c r="F101" s="93" t="s">
        <v>8767</v>
      </c>
      <c r="H101" s="28" t="s">
        <v>22</v>
      </c>
      <c r="I101" s="28" t="s">
        <v>81</v>
      </c>
      <c r="J101" s="28" t="s">
        <v>33</v>
      </c>
      <c r="K101" s="25" t="s">
        <v>617</v>
      </c>
      <c r="M101" s="252"/>
      <c r="N101" s="253">
        <v>350000</v>
      </c>
      <c r="O101" s="189">
        <f t="shared" si="1"/>
        <v>469.43999999994412</v>
      </c>
    </row>
    <row r="102" spans="1:16" ht="22.05" customHeight="1" x14ac:dyDescent="0.2">
      <c r="A102" s="186">
        <v>46022</v>
      </c>
      <c r="B102" s="20" t="s">
        <v>47</v>
      </c>
      <c r="C102" s="156">
        <v>163021</v>
      </c>
      <c r="D102" s="28"/>
      <c r="E102" s="156" t="s">
        <v>29</v>
      </c>
      <c r="F102" s="93" t="s">
        <v>99</v>
      </c>
      <c r="H102" s="21" t="s">
        <v>21</v>
      </c>
      <c r="I102" s="21" t="s">
        <v>81</v>
      </c>
      <c r="J102" s="21" t="s">
        <v>167</v>
      </c>
      <c r="K102" s="25" t="s">
        <v>1162</v>
      </c>
      <c r="M102" s="252">
        <v>272700</v>
      </c>
      <c r="N102" s="253"/>
      <c r="O102" s="189">
        <f t="shared" si="1"/>
        <v>273169.43999999994</v>
      </c>
    </row>
    <row r="103" spans="1:16" ht="22.05" customHeight="1" x14ac:dyDescent="0.2">
      <c r="A103" s="496">
        <v>46022</v>
      </c>
      <c r="B103" s="508" t="s">
        <v>47</v>
      </c>
      <c r="C103" s="510"/>
      <c r="D103" s="509"/>
      <c r="E103" s="510" t="s">
        <v>1194</v>
      </c>
      <c r="F103" s="535" t="s">
        <v>8768</v>
      </c>
      <c r="G103" s="509"/>
      <c r="H103" s="509" t="s">
        <v>22</v>
      </c>
      <c r="I103" s="509" t="s">
        <v>81</v>
      </c>
      <c r="J103" s="509" t="s">
        <v>33</v>
      </c>
      <c r="K103" s="505" t="s">
        <v>617</v>
      </c>
      <c r="L103" s="505"/>
      <c r="M103" s="511"/>
      <c r="N103" s="512">
        <v>272500</v>
      </c>
      <c r="O103" s="549">
        <f t="shared" si="1"/>
        <v>669.43999999994412</v>
      </c>
      <c r="P103" s="505"/>
    </row>
    <row r="104" spans="1:16" ht="22.05" customHeight="1" x14ac:dyDescent="0.2">
      <c r="A104" s="186"/>
      <c r="B104" s="20" t="s">
        <v>47</v>
      </c>
      <c r="C104" s="156"/>
      <c r="D104" s="28"/>
      <c r="E104" s="156"/>
      <c r="M104" s="252"/>
      <c r="N104" s="253"/>
      <c r="O104" s="189">
        <f t="shared" si="1"/>
        <v>669.43999999994412</v>
      </c>
    </row>
    <row r="105" spans="1:16" ht="22.05" customHeight="1" x14ac:dyDescent="0.2">
      <c r="A105" s="186"/>
      <c r="B105" s="20" t="s">
        <v>47</v>
      </c>
      <c r="C105" s="156"/>
      <c r="D105" s="28"/>
      <c r="E105" s="156"/>
      <c r="M105" s="252"/>
      <c r="N105" s="253"/>
      <c r="O105" s="189">
        <f t="shared" si="1"/>
        <v>669.43999999994412</v>
      </c>
    </row>
    <row r="106" spans="1:16" ht="22.05" customHeight="1" x14ac:dyDescent="0.2">
      <c r="A106" s="186"/>
      <c r="B106" s="20" t="s">
        <v>47</v>
      </c>
      <c r="C106" s="156"/>
      <c r="D106" s="28"/>
      <c r="E106" s="156"/>
      <c r="M106" s="252"/>
      <c r="N106" s="253"/>
      <c r="O106" s="189">
        <f t="shared" si="1"/>
        <v>669.43999999994412</v>
      </c>
    </row>
    <row r="107" spans="1:16" ht="22.05" customHeight="1" x14ac:dyDescent="0.2">
      <c r="A107" s="186"/>
      <c r="B107" s="20" t="s">
        <v>47</v>
      </c>
      <c r="C107" s="156"/>
      <c r="D107" s="28"/>
      <c r="E107" s="156"/>
      <c r="M107" s="252"/>
      <c r="N107" s="253"/>
      <c r="O107" s="189">
        <f t="shared" si="1"/>
        <v>669.43999999994412</v>
      </c>
    </row>
    <row r="108" spans="1:16" ht="22.05" customHeight="1" x14ac:dyDescent="0.2">
      <c r="A108" s="186"/>
      <c r="B108" s="20" t="s">
        <v>47</v>
      </c>
      <c r="C108" s="156"/>
      <c r="D108" s="28"/>
      <c r="E108" s="156"/>
      <c r="M108" s="252"/>
      <c r="N108" s="253"/>
      <c r="O108" s="189">
        <f t="shared" si="1"/>
        <v>669.43999999994412</v>
      </c>
    </row>
    <row r="109" spans="1:16" ht="22.05" customHeight="1" x14ac:dyDescent="0.2">
      <c r="A109" s="186"/>
      <c r="B109" s="20" t="s">
        <v>47</v>
      </c>
      <c r="C109" s="156"/>
      <c r="D109" s="28"/>
      <c r="E109" s="156"/>
      <c r="M109" s="252"/>
      <c r="N109" s="253"/>
      <c r="O109" s="189">
        <f t="shared" si="1"/>
        <v>669.43999999994412</v>
      </c>
    </row>
    <row r="110" spans="1:16" ht="22.05" customHeight="1" x14ac:dyDescent="0.2">
      <c r="A110" s="186"/>
      <c r="B110" s="20" t="s">
        <v>47</v>
      </c>
      <c r="C110" s="156"/>
      <c r="D110" s="28"/>
      <c r="E110" s="156"/>
      <c r="M110" s="252"/>
      <c r="N110" s="253"/>
      <c r="O110" s="189">
        <f t="shared" si="1"/>
        <v>669.43999999994412</v>
      </c>
    </row>
    <row r="111" spans="1:16" ht="22.05" customHeight="1" x14ac:dyDescent="0.2">
      <c r="A111" s="186"/>
      <c r="B111" s="20" t="s">
        <v>47</v>
      </c>
      <c r="C111" s="156"/>
      <c r="D111" s="28"/>
      <c r="E111" s="156"/>
      <c r="M111" s="252"/>
      <c r="N111" s="253"/>
      <c r="O111" s="189">
        <f t="shared" si="1"/>
        <v>669.43999999994412</v>
      </c>
    </row>
    <row r="112" spans="1:16" ht="22.05" customHeight="1" x14ac:dyDescent="0.2">
      <c r="A112" s="186"/>
      <c r="B112" s="20" t="s">
        <v>47</v>
      </c>
      <c r="C112" s="156"/>
      <c r="D112" s="28"/>
      <c r="E112" s="156"/>
      <c r="M112" s="252"/>
      <c r="N112" s="253"/>
      <c r="O112" s="189">
        <f t="shared" si="1"/>
        <v>669.43999999994412</v>
      </c>
    </row>
    <row r="113" spans="1:15" ht="22.05" customHeight="1" x14ac:dyDescent="0.2">
      <c r="A113" s="186"/>
      <c r="B113" s="20" t="s">
        <v>47</v>
      </c>
      <c r="C113" s="156"/>
      <c r="D113" s="28"/>
      <c r="E113" s="156"/>
      <c r="M113" s="252"/>
      <c r="N113" s="253"/>
      <c r="O113" s="189">
        <f t="shared" si="1"/>
        <v>669.43999999994412</v>
      </c>
    </row>
    <row r="114" spans="1:15" ht="22.05" customHeight="1" x14ac:dyDescent="0.2">
      <c r="A114" s="186"/>
      <c r="B114" s="20" t="s">
        <v>47</v>
      </c>
      <c r="C114" s="156"/>
      <c r="D114" s="28"/>
      <c r="E114" s="156"/>
      <c r="M114" s="252"/>
      <c r="N114" s="253"/>
      <c r="O114" s="189">
        <f t="shared" si="1"/>
        <v>669.43999999994412</v>
      </c>
    </row>
    <row r="115" spans="1:15" ht="22.05" customHeight="1" x14ac:dyDescent="0.2">
      <c r="A115" s="186"/>
      <c r="B115" s="20" t="s">
        <v>47</v>
      </c>
      <c r="C115" s="156"/>
      <c r="D115" s="28"/>
      <c r="E115" s="156"/>
      <c r="M115" s="252"/>
      <c r="N115" s="253"/>
      <c r="O115" s="189">
        <f t="shared" si="1"/>
        <v>669.43999999994412</v>
      </c>
    </row>
    <row r="116" spans="1:15" ht="22.05" customHeight="1" x14ac:dyDescent="0.2">
      <c r="A116" s="186"/>
      <c r="B116" s="20" t="s">
        <v>47</v>
      </c>
      <c r="C116" s="156"/>
      <c r="D116" s="28"/>
      <c r="E116" s="156"/>
      <c r="M116" s="252"/>
      <c r="N116" s="253"/>
      <c r="O116" s="189">
        <f t="shared" ref="O116:O179" si="2">O115+M116-N116</f>
        <v>669.43999999994412</v>
      </c>
    </row>
    <row r="117" spans="1:15" ht="22.05" customHeight="1" x14ac:dyDescent="0.2">
      <c r="B117" s="20" t="s">
        <v>47</v>
      </c>
      <c r="C117" s="156"/>
      <c r="D117" s="28"/>
      <c r="E117" s="156"/>
      <c r="M117" s="252"/>
      <c r="N117" s="253"/>
      <c r="O117" s="189">
        <f t="shared" si="2"/>
        <v>669.43999999994412</v>
      </c>
    </row>
    <row r="118" spans="1:15" ht="22.05" customHeight="1" x14ac:dyDescent="0.2">
      <c r="B118" s="20" t="s">
        <v>47</v>
      </c>
      <c r="C118" s="156"/>
      <c r="D118" s="28"/>
      <c r="E118" s="156"/>
      <c r="M118" s="252"/>
      <c r="N118" s="253"/>
      <c r="O118" s="189">
        <f t="shared" si="2"/>
        <v>669.43999999994412</v>
      </c>
    </row>
    <row r="119" spans="1:15" ht="22.05" customHeight="1" x14ac:dyDescent="0.2">
      <c r="B119" s="20" t="s">
        <v>47</v>
      </c>
      <c r="C119" s="156"/>
      <c r="D119" s="28"/>
      <c r="E119" s="156"/>
      <c r="M119" s="252"/>
      <c r="N119" s="253"/>
      <c r="O119" s="189">
        <f t="shared" si="2"/>
        <v>669.43999999994412</v>
      </c>
    </row>
    <row r="120" spans="1:15" ht="22.05" customHeight="1" x14ac:dyDescent="0.2">
      <c r="B120" s="20" t="s">
        <v>47</v>
      </c>
      <c r="C120" s="156"/>
      <c r="D120" s="28"/>
      <c r="E120" s="156"/>
      <c r="M120" s="252"/>
      <c r="N120" s="253"/>
      <c r="O120" s="189">
        <f t="shared" si="2"/>
        <v>669.43999999994412</v>
      </c>
    </row>
    <row r="121" spans="1:15" ht="22.05" customHeight="1" x14ac:dyDescent="0.2">
      <c r="B121" s="20" t="s">
        <v>47</v>
      </c>
      <c r="N121" s="253"/>
      <c r="O121" s="189">
        <f t="shared" si="2"/>
        <v>669.43999999994412</v>
      </c>
    </row>
    <row r="122" spans="1:15" ht="22.05" customHeight="1" x14ac:dyDescent="0.2">
      <c r="B122" s="20" t="s">
        <v>47</v>
      </c>
      <c r="O122" s="189">
        <f t="shared" si="2"/>
        <v>669.43999999994412</v>
      </c>
    </row>
    <row r="123" spans="1:15" ht="22.05" customHeight="1" x14ac:dyDescent="0.2">
      <c r="B123" s="20" t="s">
        <v>47</v>
      </c>
      <c r="O123" s="189">
        <f t="shared" si="2"/>
        <v>669.43999999994412</v>
      </c>
    </row>
    <row r="124" spans="1:15" ht="22.05" customHeight="1" x14ac:dyDescent="0.2">
      <c r="B124" s="20" t="s">
        <v>47</v>
      </c>
      <c r="O124" s="189">
        <f t="shared" si="2"/>
        <v>669.43999999994412</v>
      </c>
    </row>
    <row r="125" spans="1:15" ht="22.05" customHeight="1" x14ac:dyDescent="0.2">
      <c r="B125" s="20" t="s">
        <v>47</v>
      </c>
      <c r="O125" s="189">
        <f t="shared" si="2"/>
        <v>669.43999999994412</v>
      </c>
    </row>
    <row r="126" spans="1:15" ht="22.05" customHeight="1" x14ac:dyDescent="0.2">
      <c r="B126" s="20" t="s">
        <v>47</v>
      </c>
      <c r="O126" s="189">
        <f t="shared" si="2"/>
        <v>669.43999999994412</v>
      </c>
    </row>
    <row r="127" spans="1:15" ht="22.05" customHeight="1" x14ac:dyDescent="0.2">
      <c r="B127" s="20" t="s">
        <v>47</v>
      </c>
      <c r="O127" s="189">
        <f t="shared" si="2"/>
        <v>669.43999999994412</v>
      </c>
    </row>
    <row r="128" spans="1:15" ht="22.05" customHeight="1" x14ac:dyDescent="0.2">
      <c r="B128" s="20" t="s">
        <v>47</v>
      </c>
      <c r="O128" s="189">
        <f t="shared" si="2"/>
        <v>669.43999999994412</v>
      </c>
    </row>
    <row r="129" spans="2:15" ht="22.05" customHeight="1" x14ac:dyDescent="0.2">
      <c r="B129" s="20" t="s">
        <v>47</v>
      </c>
      <c r="O129" s="189">
        <f t="shared" si="2"/>
        <v>669.43999999994412</v>
      </c>
    </row>
    <row r="130" spans="2:15" ht="22.05" customHeight="1" x14ac:dyDescent="0.2">
      <c r="B130" s="20" t="s">
        <v>47</v>
      </c>
      <c r="O130" s="189">
        <f t="shared" si="2"/>
        <v>669.43999999994412</v>
      </c>
    </row>
    <row r="131" spans="2:15" ht="22.05" customHeight="1" x14ac:dyDescent="0.2">
      <c r="B131" s="20" t="s">
        <v>47</v>
      </c>
      <c r="O131" s="189">
        <f t="shared" si="2"/>
        <v>669.43999999994412</v>
      </c>
    </row>
    <row r="132" spans="2:15" ht="22.05" customHeight="1" x14ac:dyDescent="0.2">
      <c r="B132" s="20" t="s">
        <v>47</v>
      </c>
      <c r="O132" s="189">
        <f t="shared" si="2"/>
        <v>669.43999999994412</v>
      </c>
    </row>
    <row r="133" spans="2:15" ht="22.05" customHeight="1" x14ac:dyDescent="0.2">
      <c r="B133" s="20" t="s">
        <v>47</v>
      </c>
      <c r="O133" s="189">
        <f t="shared" si="2"/>
        <v>669.43999999994412</v>
      </c>
    </row>
    <row r="134" spans="2:15" ht="22.05" customHeight="1" x14ac:dyDescent="0.2">
      <c r="B134" s="20" t="s">
        <v>47</v>
      </c>
      <c r="O134" s="189">
        <f t="shared" si="2"/>
        <v>669.43999999994412</v>
      </c>
    </row>
    <row r="135" spans="2:15" ht="22.05" customHeight="1" x14ac:dyDescent="0.2">
      <c r="B135" s="20" t="s">
        <v>47</v>
      </c>
      <c r="O135" s="189">
        <f t="shared" si="2"/>
        <v>669.43999999994412</v>
      </c>
    </row>
    <row r="136" spans="2:15" ht="22.05" customHeight="1" x14ac:dyDescent="0.2">
      <c r="B136" s="20" t="s">
        <v>47</v>
      </c>
      <c r="O136" s="189">
        <f t="shared" si="2"/>
        <v>669.43999999994412</v>
      </c>
    </row>
    <row r="137" spans="2:15" ht="22.05" customHeight="1" x14ac:dyDescent="0.2">
      <c r="B137" s="20" t="s">
        <v>47</v>
      </c>
      <c r="O137" s="189">
        <f t="shared" si="2"/>
        <v>669.43999999994412</v>
      </c>
    </row>
    <row r="138" spans="2:15" ht="22.05" customHeight="1" x14ac:dyDescent="0.2">
      <c r="B138" s="20" t="s">
        <v>47</v>
      </c>
      <c r="O138" s="189">
        <f t="shared" si="2"/>
        <v>669.43999999994412</v>
      </c>
    </row>
    <row r="139" spans="2:15" ht="22.05" customHeight="1" x14ac:dyDescent="0.2">
      <c r="B139" s="20" t="s">
        <v>47</v>
      </c>
      <c r="O139" s="189">
        <f t="shared" si="2"/>
        <v>669.43999999994412</v>
      </c>
    </row>
    <row r="140" spans="2:15" ht="22.05" customHeight="1" x14ac:dyDescent="0.2">
      <c r="B140" s="20" t="s">
        <v>47</v>
      </c>
      <c r="O140" s="189">
        <f t="shared" si="2"/>
        <v>669.43999999994412</v>
      </c>
    </row>
    <row r="141" spans="2:15" ht="22.05" customHeight="1" x14ac:dyDescent="0.2">
      <c r="B141" s="20" t="s">
        <v>47</v>
      </c>
      <c r="O141" s="189">
        <f t="shared" si="2"/>
        <v>669.43999999994412</v>
      </c>
    </row>
    <row r="142" spans="2:15" ht="22.05" customHeight="1" x14ac:dyDescent="0.2">
      <c r="B142" s="20" t="s">
        <v>47</v>
      </c>
      <c r="O142" s="189">
        <f t="shared" si="2"/>
        <v>669.43999999994412</v>
      </c>
    </row>
    <row r="143" spans="2:15" ht="22.05" customHeight="1" x14ac:dyDescent="0.2">
      <c r="B143" s="20" t="s">
        <v>47</v>
      </c>
      <c r="O143" s="189">
        <f t="shared" si="2"/>
        <v>669.43999999994412</v>
      </c>
    </row>
    <row r="144" spans="2:15" ht="22.05" customHeight="1" x14ac:dyDescent="0.2">
      <c r="B144" s="20" t="s">
        <v>47</v>
      </c>
      <c r="O144" s="189">
        <f t="shared" si="2"/>
        <v>669.43999999994412</v>
      </c>
    </row>
    <row r="145" spans="2:15" ht="22.05" customHeight="1" x14ac:dyDescent="0.2">
      <c r="B145" s="20" t="s">
        <v>47</v>
      </c>
      <c r="O145" s="189">
        <f t="shared" si="2"/>
        <v>669.43999999994412</v>
      </c>
    </row>
    <row r="146" spans="2:15" ht="22.05" customHeight="1" x14ac:dyDescent="0.2">
      <c r="B146" s="20" t="s">
        <v>47</v>
      </c>
      <c r="O146" s="189">
        <f t="shared" si="2"/>
        <v>669.43999999994412</v>
      </c>
    </row>
    <row r="147" spans="2:15" ht="22.05" customHeight="1" x14ac:dyDescent="0.2">
      <c r="B147" s="20" t="s">
        <v>47</v>
      </c>
      <c r="O147" s="189">
        <f t="shared" si="2"/>
        <v>669.43999999994412</v>
      </c>
    </row>
    <row r="148" spans="2:15" ht="22.05" customHeight="1" x14ac:dyDescent="0.2">
      <c r="B148" s="20" t="s">
        <v>47</v>
      </c>
      <c r="O148" s="189">
        <f t="shared" si="2"/>
        <v>669.43999999994412</v>
      </c>
    </row>
    <row r="149" spans="2:15" ht="22.05" customHeight="1" x14ac:dyDescent="0.2">
      <c r="B149" s="20" t="s">
        <v>47</v>
      </c>
      <c r="O149" s="189">
        <f t="shared" si="2"/>
        <v>669.43999999994412</v>
      </c>
    </row>
    <row r="150" spans="2:15" ht="22.05" customHeight="1" x14ac:dyDescent="0.2">
      <c r="B150" s="20" t="s">
        <v>47</v>
      </c>
      <c r="O150" s="189">
        <f t="shared" si="2"/>
        <v>669.43999999994412</v>
      </c>
    </row>
    <row r="151" spans="2:15" ht="22.05" customHeight="1" x14ac:dyDescent="0.2">
      <c r="B151" s="20" t="s">
        <v>47</v>
      </c>
      <c r="O151" s="189">
        <f t="shared" si="2"/>
        <v>669.43999999994412</v>
      </c>
    </row>
    <row r="152" spans="2:15" ht="22.05" customHeight="1" x14ac:dyDescent="0.2">
      <c r="B152" s="20" t="s">
        <v>47</v>
      </c>
      <c r="O152" s="189">
        <f t="shared" si="2"/>
        <v>669.43999999994412</v>
      </c>
    </row>
    <row r="153" spans="2:15" ht="22.05" customHeight="1" x14ac:dyDescent="0.2">
      <c r="B153" s="20" t="s">
        <v>47</v>
      </c>
      <c r="O153" s="189">
        <f t="shared" si="2"/>
        <v>669.43999999994412</v>
      </c>
    </row>
    <row r="154" spans="2:15" ht="22.05" customHeight="1" x14ac:dyDescent="0.2">
      <c r="B154" s="20" t="s">
        <v>47</v>
      </c>
      <c r="O154" s="189">
        <f t="shared" si="2"/>
        <v>669.43999999994412</v>
      </c>
    </row>
    <row r="155" spans="2:15" ht="22.05" customHeight="1" x14ac:dyDescent="0.2">
      <c r="B155" s="20" t="s">
        <v>47</v>
      </c>
      <c r="O155" s="189">
        <f t="shared" si="2"/>
        <v>669.43999999994412</v>
      </c>
    </row>
    <row r="156" spans="2:15" ht="22.05" customHeight="1" x14ac:dyDescent="0.2">
      <c r="B156" s="20" t="s">
        <v>47</v>
      </c>
      <c r="O156" s="189">
        <f t="shared" si="2"/>
        <v>669.43999999994412</v>
      </c>
    </row>
    <row r="157" spans="2:15" ht="22.05" customHeight="1" x14ac:dyDescent="0.2">
      <c r="B157" s="20" t="s">
        <v>47</v>
      </c>
      <c r="O157" s="189">
        <f t="shared" si="2"/>
        <v>669.43999999994412</v>
      </c>
    </row>
    <row r="158" spans="2:15" ht="22.05" customHeight="1" x14ac:dyDescent="0.2">
      <c r="B158" s="20" t="s">
        <v>47</v>
      </c>
      <c r="O158" s="189">
        <f t="shared" si="2"/>
        <v>669.43999999994412</v>
      </c>
    </row>
    <row r="159" spans="2:15" ht="22.05" customHeight="1" x14ac:dyDescent="0.2">
      <c r="B159" s="20" t="s">
        <v>47</v>
      </c>
      <c r="O159" s="189">
        <f t="shared" si="2"/>
        <v>669.43999999994412</v>
      </c>
    </row>
    <row r="160" spans="2:15" ht="22.05" customHeight="1" x14ac:dyDescent="0.2">
      <c r="B160" s="20" t="s">
        <v>47</v>
      </c>
      <c r="O160" s="189">
        <f t="shared" si="2"/>
        <v>669.43999999994412</v>
      </c>
    </row>
    <row r="161" spans="2:15" ht="22.05" customHeight="1" x14ac:dyDescent="0.2">
      <c r="B161" s="20" t="s">
        <v>47</v>
      </c>
      <c r="O161" s="189">
        <f t="shared" si="2"/>
        <v>669.43999999994412</v>
      </c>
    </row>
    <row r="162" spans="2:15" ht="22.05" customHeight="1" x14ac:dyDescent="0.2">
      <c r="B162" s="20" t="s">
        <v>47</v>
      </c>
      <c r="O162" s="189">
        <f t="shared" si="2"/>
        <v>669.43999999994412</v>
      </c>
    </row>
    <row r="163" spans="2:15" ht="22.05" customHeight="1" x14ac:dyDescent="0.2">
      <c r="B163" s="20" t="s">
        <v>47</v>
      </c>
      <c r="O163" s="189">
        <f t="shared" si="2"/>
        <v>669.43999999994412</v>
      </c>
    </row>
    <row r="164" spans="2:15" ht="22.05" customHeight="1" x14ac:dyDescent="0.2">
      <c r="B164" s="20" t="s">
        <v>47</v>
      </c>
      <c r="O164" s="189">
        <f t="shared" si="2"/>
        <v>669.43999999994412</v>
      </c>
    </row>
    <row r="165" spans="2:15" ht="22.05" customHeight="1" x14ac:dyDescent="0.2">
      <c r="B165" s="20" t="s">
        <v>47</v>
      </c>
      <c r="O165" s="189">
        <f t="shared" si="2"/>
        <v>669.43999999994412</v>
      </c>
    </row>
    <row r="166" spans="2:15" ht="22.05" customHeight="1" x14ac:dyDescent="0.2">
      <c r="B166" s="20" t="s">
        <v>47</v>
      </c>
      <c r="O166" s="189">
        <f t="shared" si="2"/>
        <v>669.43999999994412</v>
      </c>
    </row>
    <row r="167" spans="2:15" ht="22.05" customHeight="1" x14ac:dyDescent="0.2">
      <c r="B167" s="20" t="s">
        <v>47</v>
      </c>
      <c r="O167" s="189">
        <f t="shared" si="2"/>
        <v>669.43999999994412</v>
      </c>
    </row>
    <row r="168" spans="2:15" ht="22.05" customHeight="1" x14ac:dyDescent="0.2">
      <c r="B168" s="20" t="s">
        <v>47</v>
      </c>
      <c r="O168" s="189">
        <f t="shared" si="2"/>
        <v>669.43999999994412</v>
      </c>
    </row>
    <row r="169" spans="2:15" ht="22.05" customHeight="1" x14ac:dyDescent="0.2">
      <c r="B169" s="20" t="s">
        <v>47</v>
      </c>
      <c r="O169" s="189">
        <f t="shared" si="2"/>
        <v>669.43999999994412</v>
      </c>
    </row>
    <row r="170" spans="2:15" ht="22.05" customHeight="1" x14ac:dyDescent="0.2">
      <c r="B170" s="20" t="s">
        <v>47</v>
      </c>
      <c r="O170" s="189">
        <f t="shared" si="2"/>
        <v>669.43999999994412</v>
      </c>
    </row>
    <row r="171" spans="2:15" ht="22.05" customHeight="1" x14ac:dyDescent="0.2">
      <c r="B171" s="20" t="s">
        <v>47</v>
      </c>
      <c r="O171" s="189">
        <f t="shared" si="2"/>
        <v>669.43999999994412</v>
      </c>
    </row>
    <row r="172" spans="2:15" ht="22.05" customHeight="1" x14ac:dyDescent="0.2">
      <c r="B172" s="20" t="s">
        <v>47</v>
      </c>
      <c r="O172" s="189">
        <f t="shared" si="2"/>
        <v>669.43999999994412</v>
      </c>
    </row>
    <row r="173" spans="2:15" ht="22.05" customHeight="1" x14ac:dyDescent="0.2">
      <c r="B173" s="20" t="s">
        <v>47</v>
      </c>
      <c r="O173" s="189">
        <f t="shared" si="2"/>
        <v>669.43999999994412</v>
      </c>
    </row>
    <row r="174" spans="2:15" ht="22.05" customHeight="1" x14ac:dyDescent="0.2">
      <c r="B174" s="20" t="s">
        <v>47</v>
      </c>
      <c r="O174" s="189">
        <f t="shared" si="2"/>
        <v>669.43999999994412</v>
      </c>
    </row>
    <row r="175" spans="2:15" ht="22.05" customHeight="1" x14ac:dyDescent="0.2">
      <c r="B175" s="20" t="s">
        <v>47</v>
      </c>
      <c r="O175" s="189">
        <f t="shared" si="2"/>
        <v>669.43999999994412</v>
      </c>
    </row>
    <row r="176" spans="2:15" ht="22.05" customHeight="1" x14ac:dyDescent="0.2">
      <c r="B176" s="20" t="s">
        <v>47</v>
      </c>
      <c r="O176" s="189">
        <f t="shared" si="2"/>
        <v>669.43999999994412</v>
      </c>
    </row>
    <row r="177" spans="2:15" ht="22.05" customHeight="1" x14ac:dyDescent="0.2">
      <c r="B177" s="20" t="s">
        <v>47</v>
      </c>
      <c r="O177" s="189">
        <f t="shared" si="2"/>
        <v>669.43999999994412</v>
      </c>
    </row>
    <row r="178" spans="2:15" ht="22.05" customHeight="1" x14ac:dyDescent="0.2">
      <c r="B178" s="20" t="s">
        <v>47</v>
      </c>
      <c r="O178" s="189">
        <f t="shared" si="2"/>
        <v>669.43999999994412</v>
      </c>
    </row>
    <row r="179" spans="2:15" ht="22.05" customHeight="1" x14ac:dyDescent="0.2">
      <c r="B179" s="20" t="s">
        <v>47</v>
      </c>
      <c r="O179" s="189">
        <f t="shared" si="2"/>
        <v>669.43999999994412</v>
      </c>
    </row>
    <row r="180" spans="2:15" ht="22.05" customHeight="1" x14ac:dyDescent="0.2">
      <c r="B180" s="20" t="s">
        <v>47</v>
      </c>
      <c r="O180" s="189">
        <f t="shared" ref="O180:O243" si="3">O179+M180-N180</f>
        <v>669.43999999994412</v>
      </c>
    </row>
    <row r="181" spans="2:15" ht="22.05" customHeight="1" x14ac:dyDescent="0.2">
      <c r="B181" s="20" t="s">
        <v>47</v>
      </c>
      <c r="O181" s="189">
        <f t="shared" si="3"/>
        <v>669.43999999994412</v>
      </c>
    </row>
    <row r="182" spans="2:15" ht="22.05" customHeight="1" x14ac:dyDescent="0.2">
      <c r="B182" s="20" t="s">
        <v>47</v>
      </c>
      <c r="O182" s="189">
        <f t="shared" si="3"/>
        <v>669.43999999994412</v>
      </c>
    </row>
    <row r="183" spans="2:15" ht="22.05" customHeight="1" x14ac:dyDescent="0.2">
      <c r="B183" s="20" t="s">
        <v>47</v>
      </c>
      <c r="O183" s="189">
        <f t="shared" si="3"/>
        <v>669.43999999994412</v>
      </c>
    </row>
    <row r="184" spans="2:15" ht="22.05" customHeight="1" x14ac:dyDescent="0.2">
      <c r="B184" s="20" t="s">
        <v>47</v>
      </c>
      <c r="O184" s="189">
        <f t="shared" si="3"/>
        <v>669.43999999994412</v>
      </c>
    </row>
    <row r="185" spans="2:15" ht="22.05" customHeight="1" x14ac:dyDescent="0.2">
      <c r="B185" s="20" t="s">
        <v>47</v>
      </c>
      <c r="O185" s="189">
        <f t="shared" si="3"/>
        <v>669.43999999994412</v>
      </c>
    </row>
    <row r="186" spans="2:15" ht="22.05" customHeight="1" x14ac:dyDescent="0.2">
      <c r="B186" s="20" t="s">
        <v>47</v>
      </c>
      <c r="O186" s="189">
        <f t="shared" si="3"/>
        <v>669.43999999994412</v>
      </c>
    </row>
    <row r="187" spans="2:15" ht="22.05" customHeight="1" x14ac:dyDescent="0.2">
      <c r="B187" s="20" t="s">
        <v>47</v>
      </c>
      <c r="O187" s="189">
        <f t="shared" si="3"/>
        <v>669.43999999994412</v>
      </c>
    </row>
    <row r="188" spans="2:15" ht="22.05" customHeight="1" x14ac:dyDescent="0.2">
      <c r="B188" s="20" t="s">
        <v>47</v>
      </c>
      <c r="O188" s="189">
        <f t="shared" si="3"/>
        <v>669.43999999994412</v>
      </c>
    </row>
    <row r="189" spans="2:15" ht="22.05" customHeight="1" x14ac:dyDescent="0.2">
      <c r="B189" s="20" t="s">
        <v>47</v>
      </c>
      <c r="O189" s="189">
        <f t="shared" si="3"/>
        <v>669.43999999994412</v>
      </c>
    </row>
    <row r="190" spans="2:15" ht="22.05" customHeight="1" x14ac:dyDescent="0.2">
      <c r="B190" s="20" t="s">
        <v>47</v>
      </c>
      <c r="O190" s="189">
        <f t="shared" si="3"/>
        <v>669.43999999994412</v>
      </c>
    </row>
    <row r="191" spans="2:15" ht="22.05" customHeight="1" x14ac:dyDescent="0.2">
      <c r="B191" s="20" t="s">
        <v>47</v>
      </c>
      <c r="O191" s="189">
        <f t="shared" si="3"/>
        <v>669.43999999994412</v>
      </c>
    </row>
    <row r="192" spans="2:15" ht="22.05" customHeight="1" x14ac:dyDescent="0.2">
      <c r="B192" s="20" t="s">
        <v>47</v>
      </c>
      <c r="O192" s="189">
        <f t="shared" si="3"/>
        <v>669.43999999994412</v>
      </c>
    </row>
    <row r="193" spans="2:15" ht="22.05" customHeight="1" x14ac:dyDescent="0.2">
      <c r="B193" s="20" t="s">
        <v>47</v>
      </c>
      <c r="O193" s="189">
        <f t="shared" si="3"/>
        <v>669.43999999994412</v>
      </c>
    </row>
    <row r="194" spans="2:15" ht="22.05" customHeight="1" x14ac:dyDescent="0.2">
      <c r="B194" s="20" t="s">
        <v>47</v>
      </c>
      <c r="O194" s="189">
        <f t="shared" si="3"/>
        <v>669.43999999994412</v>
      </c>
    </row>
    <row r="195" spans="2:15" ht="22.05" customHeight="1" x14ac:dyDescent="0.2">
      <c r="B195" s="20" t="s">
        <v>47</v>
      </c>
      <c r="O195" s="189">
        <f t="shared" si="3"/>
        <v>669.43999999994412</v>
      </c>
    </row>
    <row r="196" spans="2:15" ht="22.05" customHeight="1" x14ac:dyDescent="0.2">
      <c r="B196" s="20" t="s">
        <v>47</v>
      </c>
      <c r="O196" s="189">
        <f t="shared" si="3"/>
        <v>669.43999999994412</v>
      </c>
    </row>
    <row r="197" spans="2:15" ht="22.05" customHeight="1" x14ac:dyDescent="0.2">
      <c r="B197" s="20" t="s">
        <v>47</v>
      </c>
      <c r="O197" s="189">
        <f t="shared" si="3"/>
        <v>669.43999999994412</v>
      </c>
    </row>
    <row r="198" spans="2:15" ht="22.05" customHeight="1" x14ac:dyDescent="0.2">
      <c r="B198" s="20" t="s">
        <v>47</v>
      </c>
      <c r="O198" s="189">
        <f t="shared" si="3"/>
        <v>669.43999999994412</v>
      </c>
    </row>
    <row r="199" spans="2:15" ht="22.05" customHeight="1" x14ac:dyDescent="0.2">
      <c r="B199" s="20" t="s">
        <v>47</v>
      </c>
      <c r="O199" s="189">
        <f t="shared" si="3"/>
        <v>669.43999999994412</v>
      </c>
    </row>
    <row r="200" spans="2:15" ht="22.05" customHeight="1" x14ac:dyDescent="0.2">
      <c r="B200" s="20" t="s">
        <v>47</v>
      </c>
      <c r="O200" s="189">
        <f t="shared" si="3"/>
        <v>669.43999999994412</v>
      </c>
    </row>
    <row r="201" spans="2:15" ht="22.05" customHeight="1" x14ac:dyDescent="0.2">
      <c r="B201" s="20" t="s">
        <v>47</v>
      </c>
      <c r="O201" s="189">
        <f t="shared" si="3"/>
        <v>669.43999999994412</v>
      </c>
    </row>
    <row r="202" spans="2:15" ht="22.05" customHeight="1" x14ac:dyDescent="0.2">
      <c r="B202" s="20" t="s">
        <v>47</v>
      </c>
      <c r="O202" s="189">
        <f t="shared" si="3"/>
        <v>669.43999999994412</v>
      </c>
    </row>
    <row r="203" spans="2:15" ht="22.05" customHeight="1" x14ac:dyDescent="0.2">
      <c r="B203" s="20" t="s">
        <v>47</v>
      </c>
      <c r="O203" s="189">
        <f t="shared" si="3"/>
        <v>669.43999999994412</v>
      </c>
    </row>
    <row r="204" spans="2:15" ht="22.05" customHeight="1" x14ac:dyDescent="0.2">
      <c r="B204" s="20" t="s">
        <v>47</v>
      </c>
      <c r="O204" s="189">
        <f t="shared" si="3"/>
        <v>669.43999999994412</v>
      </c>
    </row>
    <row r="205" spans="2:15" ht="22.05" customHeight="1" x14ac:dyDescent="0.2">
      <c r="B205" s="20" t="s">
        <v>47</v>
      </c>
      <c r="O205" s="189">
        <f t="shared" si="3"/>
        <v>669.43999999994412</v>
      </c>
    </row>
    <row r="206" spans="2:15" ht="22.05" customHeight="1" x14ac:dyDescent="0.2">
      <c r="B206" s="20" t="s">
        <v>47</v>
      </c>
      <c r="O206" s="189">
        <f t="shared" si="3"/>
        <v>669.43999999994412</v>
      </c>
    </row>
    <row r="207" spans="2:15" ht="22.05" customHeight="1" x14ac:dyDescent="0.2">
      <c r="B207" s="20" t="s">
        <v>47</v>
      </c>
      <c r="O207" s="189">
        <f t="shared" si="3"/>
        <v>669.43999999994412</v>
      </c>
    </row>
    <row r="208" spans="2:15" ht="22.05" customHeight="1" x14ac:dyDescent="0.2">
      <c r="B208" s="20" t="s">
        <v>47</v>
      </c>
      <c r="O208" s="189">
        <f t="shared" si="3"/>
        <v>669.43999999994412</v>
      </c>
    </row>
    <row r="209" spans="2:15" ht="22.05" customHeight="1" x14ac:dyDescent="0.2">
      <c r="B209" s="20" t="s">
        <v>47</v>
      </c>
      <c r="O209" s="189">
        <f t="shared" si="3"/>
        <v>669.43999999994412</v>
      </c>
    </row>
    <row r="210" spans="2:15" ht="22.05" customHeight="1" x14ac:dyDescent="0.2">
      <c r="B210" s="20" t="s">
        <v>47</v>
      </c>
      <c r="O210" s="189">
        <f t="shared" si="3"/>
        <v>669.43999999994412</v>
      </c>
    </row>
    <row r="211" spans="2:15" ht="22.05" customHeight="1" x14ac:dyDescent="0.2">
      <c r="B211" s="20" t="s">
        <v>47</v>
      </c>
      <c r="O211" s="189">
        <f t="shared" si="3"/>
        <v>669.43999999994412</v>
      </c>
    </row>
    <row r="212" spans="2:15" ht="22.05" customHeight="1" x14ac:dyDescent="0.2">
      <c r="B212" s="20" t="s">
        <v>47</v>
      </c>
      <c r="O212" s="189">
        <f t="shared" si="3"/>
        <v>669.43999999994412</v>
      </c>
    </row>
    <row r="213" spans="2:15" ht="22.05" customHeight="1" x14ac:dyDescent="0.2">
      <c r="B213" s="20" t="s">
        <v>47</v>
      </c>
      <c r="O213" s="189">
        <f t="shared" si="3"/>
        <v>669.43999999994412</v>
      </c>
    </row>
    <row r="214" spans="2:15" ht="22.05" customHeight="1" x14ac:dyDescent="0.2">
      <c r="B214" s="20" t="s">
        <v>47</v>
      </c>
      <c r="O214" s="189">
        <f t="shared" si="3"/>
        <v>669.43999999994412</v>
      </c>
    </row>
    <row r="215" spans="2:15" ht="22.05" customHeight="1" x14ac:dyDescent="0.2">
      <c r="B215" s="20" t="s">
        <v>47</v>
      </c>
      <c r="O215" s="189">
        <f t="shared" si="3"/>
        <v>669.43999999994412</v>
      </c>
    </row>
    <row r="216" spans="2:15" ht="22.05" customHeight="1" x14ac:dyDescent="0.2">
      <c r="B216" s="20" t="s">
        <v>47</v>
      </c>
      <c r="O216" s="189">
        <f t="shared" si="3"/>
        <v>669.43999999994412</v>
      </c>
    </row>
    <row r="217" spans="2:15" ht="22.05" customHeight="1" x14ac:dyDescent="0.2">
      <c r="B217" s="20" t="s">
        <v>47</v>
      </c>
      <c r="O217" s="189">
        <f t="shared" si="3"/>
        <v>669.43999999994412</v>
      </c>
    </row>
    <row r="218" spans="2:15" ht="22.05" customHeight="1" x14ac:dyDescent="0.2">
      <c r="B218" s="20" t="s">
        <v>47</v>
      </c>
      <c r="O218" s="189">
        <f t="shared" si="3"/>
        <v>669.43999999994412</v>
      </c>
    </row>
    <row r="219" spans="2:15" ht="22.05" customHeight="1" x14ac:dyDescent="0.2">
      <c r="B219" s="20" t="s">
        <v>47</v>
      </c>
      <c r="O219" s="189">
        <f t="shared" si="3"/>
        <v>669.43999999994412</v>
      </c>
    </row>
    <row r="220" spans="2:15" ht="22.05" customHeight="1" x14ac:dyDescent="0.2">
      <c r="B220" s="20" t="s">
        <v>47</v>
      </c>
      <c r="O220" s="189">
        <f t="shared" si="3"/>
        <v>669.43999999994412</v>
      </c>
    </row>
    <row r="221" spans="2:15" ht="22.05" customHeight="1" x14ac:dyDescent="0.2">
      <c r="B221" s="20" t="s">
        <v>47</v>
      </c>
      <c r="O221" s="189">
        <f t="shared" si="3"/>
        <v>669.43999999994412</v>
      </c>
    </row>
    <row r="222" spans="2:15" ht="22.05" customHeight="1" x14ac:dyDescent="0.2">
      <c r="B222" s="20" t="s">
        <v>47</v>
      </c>
      <c r="O222" s="189">
        <f t="shared" si="3"/>
        <v>669.43999999994412</v>
      </c>
    </row>
    <row r="223" spans="2:15" ht="22.05" customHeight="1" x14ac:dyDescent="0.2">
      <c r="B223" s="20" t="s">
        <v>47</v>
      </c>
      <c r="O223" s="189">
        <f t="shared" si="3"/>
        <v>669.43999999994412</v>
      </c>
    </row>
    <row r="224" spans="2:15" ht="22.05" customHeight="1" x14ac:dyDescent="0.2">
      <c r="B224" s="20" t="s">
        <v>47</v>
      </c>
      <c r="O224" s="189">
        <f t="shared" si="3"/>
        <v>669.43999999994412</v>
      </c>
    </row>
    <row r="225" spans="2:15" ht="22.05" customHeight="1" x14ac:dyDescent="0.2">
      <c r="B225" s="20" t="s">
        <v>47</v>
      </c>
      <c r="O225" s="189">
        <f t="shared" si="3"/>
        <v>669.43999999994412</v>
      </c>
    </row>
    <row r="226" spans="2:15" ht="22.05" customHeight="1" x14ac:dyDescent="0.2">
      <c r="B226" s="20" t="s">
        <v>47</v>
      </c>
      <c r="O226" s="189">
        <f t="shared" si="3"/>
        <v>669.43999999994412</v>
      </c>
    </row>
    <row r="227" spans="2:15" ht="22.05" customHeight="1" x14ac:dyDescent="0.2">
      <c r="B227" s="20" t="s">
        <v>47</v>
      </c>
      <c r="O227" s="189">
        <f t="shared" si="3"/>
        <v>669.43999999994412</v>
      </c>
    </row>
    <row r="228" spans="2:15" ht="22.05" customHeight="1" x14ac:dyDescent="0.2">
      <c r="B228" s="20" t="s">
        <v>47</v>
      </c>
      <c r="O228" s="189">
        <f t="shared" si="3"/>
        <v>669.43999999994412</v>
      </c>
    </row>
    <row r="229" spans="2:15" ht="22.05" customHeight="1" x14ac:dyDescent="0.2">
      <c r="B229" s="20" t="s">
        <v>47</v>
      </c>
      <c r="O229" s="189">
        <f t="shared" si="3"/>
        <v>669.43999999994412</v>
      </c>
    </row>
    <row r="230" spans="2:15" ht="22.05" customHeight="1" x14ac:dyDescent="0.2">
      <c r="B230" s="20" t="s">
        <v>47</v>
      </c>
      <c r="O230" s="189">
        <f t="shared" si="3"/>
        <v>669.43999999994412</v>
      </c>
    </row>
    <row r="231" spans="2:15" ht="22.05" customHeight="1" x14ac:dyDescent="0.2">
      <c r="B231" s="20" t="s">
        <v>47</v>
      </c>
      <c r="O231" s="189">
        <f t="shared" si="3"/>
        <v>669.43999999994412</v>
      </c>
    </row>
    <row r="232" spans="2:15" ht="22.05" customHeight="1" x14ac:dyDescent="0.2">
      <c r="B232" s="20" t="s">
        <v>47</v>
      </c>
      <c r="O232" s="189">
        <f t="shared" si="3"/>
        <v>669.43999999994412</v>
      </c>
    </row>
    <row r="233" spans="2:15" ht="22.05" customHeight="1" x14ac:dyDescent="0.2">
      <c r="B233" s="20" t="s">
        <v>47</v>
      </c>
      <c r="O233" s="189">
        <f t="shared" si="3"/>
        <v>669.43999999994412</v>
      </c>
    </row>
    <row r="234" spans="2:15" ht="22.05" customHeight="1" x14ac:dyDescent="0.2">
      <c r="B234" s="20" t="s">
        <v>47</v>
      </c>
      <c r="O234" s="189">
        <f t="shared" si="3"/>
        <v>669.43999999994412</v>
      </c>
    </row>
    <row r="235" spans="2:15" ht="22.05" customHeight="1" x14ac:dyDescent="0.2">
      <c r="B235" s="20" t="s">
        <v>47</v>
      </c>
      <c r="O235" s="189">
        <f t="shared" si="3"/>
        <v>669.43999999994412</v>
      </c>
    </row>
    <row r="236" spans="2:15" ht="22.05" customHeight="1" x14ac:dyDescent="0.2">
      <c r="B236" s="20" t="s">
        <v>47</v>
      </c>
      <c r="O236" s="189">
        <f t="shared" si="3"/>
        <v>669.43999999994412</v>
      </c>
    </row>
    <row r="237" spans="2:15" ht="22.05" customHeight="1" x14ac:dyDescent="0.2">
      <c r="B237" s="20" t="s">
        <v>47</v>
      </c>
      <c r="O237" s="189">
        <f t="shared" si="3"/>
        <v>669.43999999994412</v>
      </c>
    </row>
    <row r="238" spans="2:15" ht="22.05" customHeight="1" x14ac:dyDescent="0.2">
      <c r="B238" s="20" t="s">
        <v>47</v>
      </c>
      <c r="O238" s="189">
        <f t="shared" si="3"/>
        <v>669.43999999994412</v>
      </c>
    </row>
    <row r="239" spans="2:15" ht="22.05" customHeight="1" x14ac:dyDescent="0.2">
      <c r="B239" s="20" t="s">
        <v>47</v>
      </c>
      <c r="O239" s="189">
        <f t="shared" si="3"/>
        <v>669.43999999994412</v>
      </c>
    </row>
    <row r="240" spans="2:15" ht="22.05" customHeight="1" x14ac:dyDescent="0.2">
      <c r="B240" s="20" t="s">
        <v>47</v>
      </c>
      <c r="O240" s="189">
        <f t="shared" si="3"/>
        <v>669.43999999994412</v>
      </c>
    </row>
    <row r="241" spans="2:15" ht="22.05" customHeight="1" x14ac:dyDescent="0.2">
      <c r="B241" s="20" t="s">
        <v>47</v>
      </c>
      <c r="O241" s="189">
        <f t="shared" si="3"/>
        <v>669.43999999994412</v>
      </c>
    </row>
    <row r="242" spans="2:15" ht="22.05" customHeight="1" x14ac:dyDescent="0.2">
      <c r="B242" s="20" t="s">
        <v>47</v>
      </c>
      <c r="O242" s="189">
        <f t="shared" si="3"/>
        <v>669.43999999994412</v>
      </c>
    </row>
    <row r="243" spans="2:15" ht="22.05" customHeight="1" x14ac:dyDescent="0.2">
      <c r="B243" s="20" t="s">
        <v>47</v>
      </c>
      <c r="O243" s="189">
        <f t="shared" si="3"/>
        <v>669.43999999994412</v>
      </c>
    </row>
    <row r="244" spans="2:15" ht="22.05" customHeight="1" x14ac:dyDescent="0.2">
      <c r="B244" s="20" t="s">
        <v>47</v>
      </c>
      <c r="O244" s="189">
        <f t="shared" ref="O244:O307" si="4">O243+M244-N244</f>
        <v>669.43999999994412</v>
      </c>
    </row>
    <row r="245" spans="2:15" ht="22.05" customHeight="1" x14ac:dyDescent="0.2">
      <c r="B245" s="20" t="s">
        <v>47</v>
      </c>
      <c r="O245" s="189">
        <f t="shared" si="4"/>
        <v>669.43999999994412</v>
      </c>
    </row>
    <row r="246" spans="2:15" ht="22.05" customHeight="1" x14ac:dyDescent="0.2">
      <c r="B246" s="20" t="s">
        <v>47</v>
      </c>
      <c r="O246" s="189">
        <f t="shared" si="4"/>
        <v>669.43999999994412</v>
      </c>
    </row>
    <row r="247" spans="2:15" ht="22.05" customHeight="1" x14ac:dyDescent="0.2">
      <c r="B247" s="20" t="s">
        <v>47</v>
      </c>
      <c r="O247" s="189">
        <f t="shared" si="4"/>
        <v>669.43999999994412</v>
      </c>
    </row>
    <row r="248" spans="2:15" ht="22.05" customHeight="1" x14ac:dyDescent="0.2">
      <c r="B248" s="20" t="s">
        <v>47</v>
      </c>
      <c r="O248" s="189">
        <f t="shared" si="4"/>
        <v>669.43999999994412</v>
      </c>
    </row>
    <row r="249" spans="2:15" ht="22.05" customHeight="1" x14ac:dyDescent="0.2">
      <c r="B249" s="20" t="s">
        <v>47</v>
      </c>
      <c r="O249" s="189">
        <f t="shared" si="4"/>
        <v>669.43999999994412</v>
      </c>
    </row>
    <row r="250" spans="2:15" ht="22.05" customHeight="1" x14ac:dyDescent="0.2">
      <c r="B250" s="20" t="s">
        <v>47</v>
      </c>
      <c r="O250" s="189">
        <f t="shared" si="4"/>
        <v>669.43999999994412</v>
      </c>
    </row>
    <row r="251" spans="2:15" ht="22.05" customHeight="1" x14ac:dyDescent="0.2">
      <c r="B251" s="20" t="s">
        <v>47</v>
      </c>
      <c r="O251" s="189">
        <f t="shared" si="4"/>
        <v>669.43999999994412</v>
      </c>
    </row>
    <row r="252" spans="2:15" ht="22.05" customHeight="1" x14ac:dyDescent="0.2">
      <c r="B252" s="20" t="s">
        <v>47</v>
      </c>
      <c r="O252" s="189">
        <f t="shared" si="4"/>
        <v>669.43999999994412</v>
      </c>
    </row>
    <row r="253" spans="2:15" ht="22.05" customHeight="1" x14ac:dyDescent="0.2">
      <c r="B253" s="20" t="s">
        <v>47</v>
      </c>
      <c r="O253" s="189">
        <f t="shared" si="4"/>
        <v>669.43999999994412</v>
      </c>
    </row>
    <row r="254" spans="2:15" ht="22.05" customHeight="1" x14ac:dyDescent="0.2">
      <c r="B254" s="20" t="s">
        <v>47</v>
      </c>
      <c r="O254" s="189">
        <f t="shared" si="4"/>
        <v>669.43999999994412</v>
      </c>
    </row>
    <row r="255" spans="2:15" ht="22.05" customHeight="1" x14ac:dyDescent="0.2">
      <c r="B255" s="20" t="s">
        <v>47</v>
      </c>
      <c r="O255" s="189">
        <f t="shared" si="4"/>
        <v>669.43999999994412</v>
      </c>
    </row>
    <row r="256" spans="2:15" ht="22.05" customHeight="1" x14ac:dyDescent="0.2">
      <c r="B256" s="20" t="s">
        <v>47</v>
      </c>
      <c r="O256" s="189">
        <f t="shared" si="4"/>
        <v>669.43999999994412</v>
      </c>
    </row>
    <row r="257" spans="2:15" ht="22.05" customHeight="1" x14ac:dyDescent="0.2">
      <c r="B257" s="20" t="s">
        <v>47</v>
      </c>
      <c r="O257" s="189">
        <f t="shared" si="4"/>
        <v>669.43999999994412</v>
      </c>
    </row>
    <row r="258" spans="2:15" ht="22.05" customHeight="1" x14ac:dyDescent="0.2">
      <c r="B258" s="20" t="s">
        <v>47</v>
      </c>
      <c r="O258" s="189">
        <f t="shared" si="4"/>
        <v>669.43999999994412</v>
      </c>
    </row>
    <row r="259" spans="2:15" ht="22.05" customHeight="1" x14ac:dyDescent="0.2">
      <c r="B259" s="20" t="s">
        <v>47</v>
      </c>
      <c r="O259" s="189">
        <f t="shared" si="4"/>
        <v>669.43999999994412</v>
      </c>
    </row>
    <row r="260" spans="2:15" ht="22.05" customHeight="1" x14ac:dyDescent="0.2">
      <c r="B260" s="20" t="s">
        <v>47</v>
      </c>
      <c r="O260" s="189">
        <f t="shared" si="4"/>
        <v>669.43999999994412</v>
      </c>
    </row>
    <row r="261" spans="2:15" ht="22.05" customHeight="1" x14ac:dyDescent="0.2">
      <c r="B261" s="20" t="s">
        <v>47</v>
      </c>
      <c r="O261" s="189">
        <f t="shared" si="4"/>
        <v>669.43999999994412</v>
      </c>
    </row>
    <row r="262" spans="2:15" ht="22.05" customHeight="1" x14ac:dyDescent="0.2">
      <c r="B262" s="20" t="s">
        <v>47</v>
      </c>
      <c r="O262" s="189">
        <f t="shared" si="4"/>
        <v>669.43999999994412</v>
      </c>
    </row>
    <row r="263" spans="2:15" ht="22.05" customHeight="1" x14ac:dyDescent="0.2">
      <c r="B263" s="20" t="s">
        <v>47</v>
      </c>
      <c r="O263" s="189">
        <f t="shared" si="4"/>
        <v>669.43999999994412</v>
      </c>
    </row>
    <row r="264" spans="2:15" ht="22.05" customHeight="1" x14ac:dyDescent="0.2">
      <c r="B264" s="20" t="s">
        <v>47</v>
      </c>
      <c r="O264" s="189">
        <f t="shared" si="4"/>
        <v>669.43999999994412</v>
      </c>
    </row>
    <row r="265" spans="2:15" ht="22.05" customHeight="1" x14ac:dyDescent="0.2">
      <c r="B265" s="20" t="s">
        <v>47</v>
      </c>
      <c r="O265" s="189">
        <f t="shared" si="4"/>
        <v>669.43999999994412</v>
      </c>
    </row>
    <row r="266" spans="2:15" ht="22.05" customHeight="1" x14ac:dyDescent="0.2">
      <c r="B266" s="20" t="s">
        <v>47</v>
      </c>
      <c r="O266" s="189">
        <f t="shared" si="4"/>
        <v>669.43999999994412</v>
      </c>
    </row>
    <row r="267" spans="2:15" ht="22.05" customHeight="1" x14ac:dyDescent="0.2">
      <c r="B267" s="20" t="s">
        <v>47</v>
      </c>
      <c r="O267" s="189">
        <f t="shared" si="4"/>
        <v>669.43999999994412</v>
      </c>
    </row>
    <row r="268" spans="2:15" ht="22.05" customHeight="1" x14ac:dyDescent="0.2">
      <c r="B268" s="20" t="s">
        <v>47</v>
      </c>
      <c r="O268" s="189">
        <f t="shared" si="4"/>
        <v>669.43999999994412</v>
      </c>
    </row>
    <row r="269" spans="2:15" ht="22.05" customHeight="1" x14ac:dyDescent="0.2">
      <c r="B269" s="20" t="s">
        <v>47</v>
      </c>
      <c r="O269" s="189">
        <f t="shared" si="4"/>
        <v>669.43999999994412</v>
      </c>
    </row>
    <row r="270" spans="2:15" ht="22.05" customHeight="1" x14ac:dyDescent="0.2">
      <c r="B270" s="20" t="s">
        <v>47</v>
      </c>
      <c r="O270" s="189">
        <f t="shared" si="4"/>
        <v>669.43999999994412</v>
      </c>
    </row>
    <row r="271" spans="2:15" ht="22.05" customHeight="1" x14ac:dyDescent="0.2">
      <c r="B271" s="20" t="s">
        <v>47</v>
      </c>
      <c r="O271" s="189">
        <f t="shared" si="4"/>
        <v>669.43999999994412</v>
      </c>
    </row>
    <row r="272" spans="2:15" ht="22.05" customHeight="1" x14ac:dyDescent="0.2">
      <c r="B272" s="20" t="s">
        <v>47</v>
      </c>
      <c r="O272" s="189">
        <f t="shared" si="4"/>
        <v>669.43999999994412</v>
      </c>
    </row>
    <row r="273" spans="2:15" ht="22.05" customHeight="1" x14ac:dyDescent="0.2">
      <c r="B273" s="20" t="s">
        <v>47</v>
      </c>
      <c r="O273" s="189">
        <f t="shared" si="4"/>
        <v>669.43999999994412</v>
      </c>
    </row>
    <row r="274" spans="2:15" ht="22.05" customHeight="1" x14ac:dyDescent="0.2">
      <c r="B274" s="20" t="s">
        <v>47</v>
      </c>
      <c r="O274" s="189">
        <f t="shared" si="4"/>
        <v>669.43999999994412</v>
      </c>
    </row>
    <row r="275" spans="2:15" ht="22.05" customHeight="1" x14ac:dyDescent="0.2">
      <c r="B275" s="20" t="s">
        <v>47</v>
      </c>
      <c r="O275" s="189">
        <f t="shared" si="4"/>
        <v>669.43999999994412</v>
      </c>
    </row>
    <row r="276" spans="2:15" ht="22.05" customHeight="1" x14ac:dyDescent="0.2">
      <c r="B276" s="20" t="s">
        <v>47</v>
      </c>
      <c r="O276" s="189">
        <f t="shared" si="4"/>
        <v>669.43999999994412</v>
      </c>
    </row>
    <row r="277" spans="2:15" ht="22.05" customHeight="1" x14ac:dyDescent="0.2">
      <c r="B277" s="20" t="s">
        <v>47</v>
      </c>
      <c r="O277" s="189">
        <f t="shared" si="4"/>
        <v>669.43999999994412</v>
      </c>
    </row>
    <row r="278" spans="2:15" ht="22.05" customHeight="1" x14ac:dyDescent="0.2">
      <c r="B278" s="20" t="s">
        <v>47</v>
      </c>
      <c r="O278" s="189">
        <f t="shared" si="4"/>
        <v>669.43999999994412</v>
      </c>
    </row>
    <row r="279" spans="2:15" ht="22.05" customHeight="1" x14ac:dyDescent="0.2">
      <c r="B279" s="20" t="s">
        <v>47</v>
      </c>
      <c r="O279" s="189">
        <f t="shared" si="4"/>
        <v>669.43999999994412</v>
      </c>
    </row>
    <row r="280" spans="2:15" ht="22.05" customHeight="1" x14ac:dyDescent="0.2">
      <c r="B280" s="20" t="s">
        <v>47</v>
      </c>
      <c r="O280" s="189">
        <f t="shared" si="4"/>
        <v>669.43999999994412</v>
      </c>
    </row>
    <row r="281" spans="2:15" ht="22.05" customHeight="1" x14ac:dyDescent="0.2">
      <c r="B281" s="20" t="s">
        <v>47</v>
      </c>
      <c r="O281" s="189">
        <f t="shared" si="4"/>
        <v>669.43999999994412</v>
      </c>
    </row>
    <row r="282" spans="2:15" ht="22.05" customHeight="1" x14ac:dyDescent="0.2">
      <c r="B282" s="20" t="s">
        <v>47</v>
      </c>
      <c r="O282" s="189">
        <f t="shared" si="4"/>
        <v>669.43999999994412</v>
      </c>
    </row>
    <row r="283" spans="2:15" ht="22.05" customHeight="1" x14ac:dyDescent="0.2">
      <c r="B283" s="20" t="s">
        <v>47</v>
      </c>
      <c r="O283" s="189">
        <f t="shared" si="4"/>
        <v>669.43999999994412</v>
      </c>
    </row>
    <row r="284" spans="2:15" ht="22.05" customHeight="1" x14ac:dyDescent="0.2">
      <c r="B284" s="20" t="s">
        <v>47</v>
      </c>
      <c r="O284" s="189">
        <f t="shared" si="4"/>
        <v>669.43999999994412</v>
      </c>
    </row>
    <row r="285" spans="2:15" ht="22.05" customHeight="1" x14ac:dyDescent="0.2">
      <c r="B285" s="20" t="s">
        <v>47</v>
      </c>
      <c r="O285" s="189">
        <f t="shared" si="4"/>
        <v>669.43999999994412</v>
      </c>
    </row>
    <row r="286" spans="2:15" ht="22.05" customHeight="1" x14ac:dyDescent="0.2">
      <c r="B286" s="20" t="s">
        <v>47</v>
      </c>
      <c r="O286" s="189">
        <f t="shared" si="4"/>
        <v>669.43999999994412</v>
      </c>
    </row>
    <row r="287" spans="2:15" ht="22.05" customHeight="1" x14ac:dyDescent="0.2">
      <c r="B287" s="20" t="s">
        <v>47</v>
      </c>
      <c r="O287" s="189">
        <f t="shared" si="4"/>
        <v>669.43999999994412</v>
      </c>
    </row>
    <row r="288" spans="2:15" ht="22.05" customHeight="1" x14ac:dyDescent="0.2">
      <c r="B288" s="20" t="s">
        <v>47</v>
      </c>
      <c r="O288" s="189">
        <f t="shared" si="4"/>
        <v>669.43999999994412</v>
      </c>
    </row>
    <row r="289" spans="2:15" ht="22.05" customHeight="1" x14ac:dyDescent="0.2">
      <c r="B289" s="20" t="s">
        <v>47</v>
      </c>
      <c r="O289" s="189">
        <f t="shared" si="4"/>
        <v>669.43999999994412</v>
      </c>
    </row>
    <row r="290" spans="2:15" ht="22.05" customHeight="1" x14ac:dyDescent="0.2">
      <c r="B290" s="20" t="s">
        <v>47</v>
      </c>
      <c r="O290" s="189">
        <f t="shared" si="4"/>
        <v>669.43999999994412</v>
      </c>
    </row>
    <row r="291" spans="2:15" ht="22.05" customHeight="1" x14ac:dyDescent="0.2">
      <c r="B291" s="20" t="s">
        <v>47</v>
      </c>
      <c r="O291" s="189">
        <f t="shared" si="4"/>
        <v>669.43999999994412</v>
      </c>
    </row>
    <row r="292" spans="2:15" ht="22.05" customHeight="1" x14ac:dyDescent="0.2">
      <c r="B292" s="20" t="s">
        <v>47</v>
      </c>
      <c r="O292" s="189">
        <f t="shared" si="4"/>
        <v>669.43999999994412</v>
      </c>
    </row>
    <row r="293" spans="2:15" ht="22.05" customHeight="1" x14ac:dyDescent="0.2">
      <c r="B293" s="20" t="s">
        <v>47</v>
      </c>
      <c r="O293" s="189">
        <f t="shared" si="4"/>
        <v>669.43999999994412</v>
      </c>
    </row>
    <row r="294" spans="2:15" ht="22.05" customHeight="1" x14ac:dyDescent="0.2">
      <c r="B294" s="20" t="s">
        <v>47</v>
      </c>
      <c r="O294" s="189">
        <f t="shared" si="4"/>
        <v>669.43999999994412</v>
      </c>
    </row>
    <row r="295" spans="2:15" ht="22.05" customHeight="1" x14ac:dyDescent="0.2">
      <c r="B295" s="20" t="s">
        <v>47</v>
      </c>
      <c r="O295" s="189">
        <f t="shared" si="4"/>
        <v>669.43999999994412</v>
      </c>
    </row>
    <row r="296" spans="2:15" ht="22.05" customHeight="1" x14ac:dyDescent="0.2">
      <c r="B296" s="20" t="s">
        <v>47</v>
      </c>
      <c r="O296" s="189">
        <f t="shared" si="4"/>
        <v>669.43999999994412</v>
      </c>
    </row>
    <row r="297" spans="2:15" ht="22.05" customHeight="1" x14ac:dyDescent="0.2">
      <c r="B297" s="20" t="s">
        <v>47</v>
      </c>
      <c r="O297" s="189">
        <f t="shared" si="4"/>
        <v>669.43999999994412</v>
      </c>
    </row>
    <row r="298" spans="2:15" ht="22.05" customHeight="1" x14ac:dyDescent="0.2">
      <c r="B298" s="20" t="s">
        <v>47</v>
      </c>
      <c r="O298" s="189">
        <f t="shared" si="4"/>
        <v>669.43999999994412</v>
      </c>
    </row>
    <row r="299" spans="2:15" ht="22.05" customHeight="1" x14ac:dyDescent="0.2">
      <c r="B299" s="20" t="s">
        <v>47</v>
      </c>
      <c r="O299" s="189">
        <f t="shared" si="4"/>
        <v>669.43999999994412</v>
      </c>
    </row>
    <row r="300" spans="2:15" ht="22.05" customHeight="1" x14ac:dyDescent="0.2">
      <c r="B300" s="20" t="s">
        <v>47</v>
      </c>
      <c r="O300" s="189">
        <f t="shared" si="4"/>
        <v>669.43999999994412</v>
      </c>
    </row>
    <row r="301" spans="2:15" ht="22.05" customHeight="1" x14ac:dyDescent="0.2">
      <c r="B301" s="20" t="s">
        <v>47</v>
      </c>
      <c r="O301" s="189">
        <f t="shared" si="4"/>
        <v>669.43999999994412</v>
      </c>
    </row>
    <row r="302" spans="2:15" ht="22.05" customHeight="1" x14ac:dyDescent="0.2">
      <c r="B302" s="20" t="s">
        <v>47</v>
      </c>
      <c r="O302" s="189">
        <f t="shared" si="4"/>
        <v>669.43999999994412</v>
      </c>
    </row>
    <row r="303" spans="2:15" ht="22.05" customHeight="1" x14ac:dyDescent="0.2">
      <c r="B303" s="20" t="s">
        <v>47</v>
      </c>
      <c r="O303" s="189">
        <f t="shared" si="4"/>
        <v>669.43999999994412</v>
      </c>
    </row>
    <row r="304" spans="2:15" ht="22.05" customHeight="1" x14ac:dyDescent="0.2">
      <c r="B304" s="20" t="s">
        <v>47</v>
      </c>
      <c r="O304" s="189">
        <f t="shared" si="4"/>
        <v>669.43999999994412</v>
      </c>
    </row>
    <row r="305" spans="2:15" ht="22.05" customHeight="1" x14ac:dyDescent="0.2">
      <c r="B305" s="20" t="s">
        <v>47</v>
      </c>
      <c r="O305" s="189">
        <f t="shared" si="4"/>
        <v>669.43999999994412</v>
      </c>
    </row>
    <row r="306" spans="2:15" ht="22.05" customHeight="1" x14ac:dyDescent="0.2">
      <c r="B306" s="20" t="s">
        <v>47</v>
      </c>
      <c r="O306" s="189">
        <f t="shared" si="4"/>
        <v>669.43999999994412</v>
      </c>
    </row>
    <row r="307" spans="2:15" ht="22.05" customHeight="1" x14ac:dyDescent="0.2">
      <c r="B307" s="20" t="s">
        <v>47</v>
      </c>
      <c r="O307" s="189">
        <f t="shared" si="4"/>
        <v>669.43999999994412</v>
      </c>
    </row>
    <row r="308" spans="2:15" ht="22.05" customHeight="1" x14ac:dyDescent="0.2">
      <c r="B308" s="20" t="s">
        <v>47</v>
      </c>
      <c r="O308" s="189">
        <f t="shared" ref="O308:O371" si="5">O307+M308-N308</f>
        <v>669.43999999994412</v>
      </c>
    </row>
    <row r="309" spans="2:15" ht="22.05" customHeight="1" x14ac:dyDescent="0.2">
      <c r="B309" s="20" t="s">
        <v>47</v>
      </c>
      <c r="O309" s="189">
        <f t="shared" si="5"/>
        <v>669.43999999994412</v>
      </c>
    </row>
    <row r="310" spans="2:15" ht="22.05" customHeight="1" x14ac:dyDescent="0.2">
      <c r="B310" s="20" t="s">
        <v>47</v>
      </c>
      <c r="O310" s="189">
        <f t="shared" si="5"/>
        <v>669.43999999994412</v>
      </c>
    </row>
    <row r="311" spans="2:15" ht="22.05" customHeight="1" x14ac:dyDescent="0.2">
      <c r="B311" s="20" t="s">
        <v>47</v>
      </c>
      <c r="O311" s="189">
        <f t="shared" si="5"/>
        <v>669.43999999994412</v>
      </c>
    </row>
    <row r="312" spans="2:15" ht="22.05" customHeight="1" x14ac:dyDescent="0.2">
      <c r="B312" s="20" t="s">
        <v>47</v>
      </c>
      <c r="O312" s="189">
        <f t="shared" si="5"/>
        <v>669.43999999994412</v>
      </c>
    </row>
    <row r="313" spans="2:15" ht="22.05" customHeight="1" x14ac:dyDescent="0.2">
      <c r="B313" s="20" t="s">
        <v>47</v>
      </c>
      <c r="O313" s="189">
        <f t="shared" si="5"/>
        <v>669.43999999994412</v>
      </c>
    </row>
    <row r="314" spans="2:15" ht="22.05" customHeight="1" x14ac:dyDescent="0.2">
      <c r="B314" s="20" t="s">
        <v>47</v>
      </c>
      <c r="O314" s="189">
        <f t="shared" si="5"/>
        <v>669.43999999994412</v>
      </c>
    </row>
    <row r="315" spans="2:15" ht="22.05" customHeight="1" x14ac:dyDescent="0.2">
      <c r="B315" s="20" t="s">
        <v>47</v>
      </c>
      <c r="O315" s="189">
        <f t="shared" si="5"/>
        <v>669.43999999994412</v>
      </c>
    </row>
    <row r="316" spans="2:15" ht="22.05" customHeight="1" x14ac:dyDescent="0.2">
      <c r="B316" s="20" t="s">
        <v>47</v>
      </c>
      <c r="O316" s="189">
        <f t="shared" si="5"/>
        <v>669.43999999994412</v>
      </c>
    </row>
    <row r="317" spans="2:15" ht="22.05" customHeight="1" x14ac:dyDescent="0.2">
      <c r="B317" s="20" t="s">
        <v>47</v>
      </c>
      <c r="O317" s="189">
        <f t="shared" si="5"/>
        <v>669.43999999994412</v>
      </c>
    </row>
    <row r="318" spans="2:15" ht="22.05" customHeight="1" x14ac:dyDescent="0.2">
      <c r="B318" s="20" t="s">
        <v>47</v>
      </c>
      <c r="O318" s="189">
        <f t="shared" si="5"/>
        <v>669.43999999994412</v>
      </c>
    </row>
    <row r="319" spans="2:15" ht="22.05" customHeight="1" x14ac:dyDescent="0.2">
      <c r="B319" s="20" t="s">
        <v>47</v>
      </c>
      <c r="O319" s="189">
        <f t="shared" si="5"/>
        <v>669.43999999994412</v>
      </c>
    </row>
    <row r="320" spans="2:15" ht="22.05" customHeight="1" x14ac:dyDescent="0.2">
      <c r="B320" s="20" t="s">
        <v>47</v>
      </c>
      <c r="O320" s="189">
        <f t="shared" si="5"/>
        <v>669.43999999994412</v>
      </c>
    </row>
    <row r="321" spans="2:15" ht="22.05" customHeight="1" x14ac:dyDescent="0.2">
      <c r="B321" s="20" t="s">
        <v>47</v>
      </c>
      <c r="O321" s="189">
        <f t="shared" si="5"/>
        <v>669.43999999994412</v>
      </c>
    </row>
    <row r="322" spans="2:15" ht="22.05" customHeight="1" x14ac:dyDescent="0.2">
      <c r="B322" s="20" t="s">
        <v>47</v>
      </c>
      <c r="O322" s="189">
        <f t="shared" si="5"/>
        <v>669.43999999994412</v>
      </c>
    </row>
    <row r="323" spans="2:15" ht="22.05" customHeight="1" x14ac:dyDescent="0.2">
      <c r="B323" s="20" t="s">
        <v>47</v>
      </c>
      <c r="O323" s="189">
        <f t="shared" si="5"/>
        <v>669.43999999994412</v>
      </c>
    </row>
    <row r="324" spans="2:15" ht="22.05" customHeight="1" x14ac:dyDescent="0.2">
      <c r="B324" s="20" t="s">
        <v>47</v>
      </c>
      <c r="O324" s="189">
        <f t="shared" si="5"/>
        <v>669.43999999994412</v>
      </c>
    </row>
    <row r="325" spans="2:15" ht="22.05" customHeight="1" x14ac:dyDescent="0.2">
      <c r="B325" s="20" t="s">
        <v>47</v>
      </c>
      <c r="O325" s="189">
        <f t="shared" si="5"/>
        <v>669.43999999994412</v>
      </c>
    </row>
    <row r="326" spans="2:15" ht="22.05" customHeight="1" x14ac:dyDescent="0.2">
      <c r="B326" s="20" t="s">
        <v>47</v>
      </c>
      <c r="O326" s="189">
        <f t="shared" si="5"/>
        <v>669.43999999994412</v>
      </c>
    </row>
    <row r="327" spans="2:15" ht="22.05" customHeight="1" x14ac:dyDescent="0.2">
      <c r="B327" s="20" t="s">
        <v>47</v>
      </c>
      <c r="O327" s="189">
        <f t="shared" si="5"/>
        <v>669.43999999994412</v>
      </c>
    </row>
    <row r="328" spans="2:15" ht="22.05" customHeight="1" x14ac:dyDescent="0.2">
      <c r="B328" s="20" t="s">
        <v>47</v>
      </c>
      <c r="O328" s="189">
        <f t="shared" si="5"/>
        <v>669.43999999994412</v>
      </c>
    </row>
    <row r="329" spans="2:15" ht="22.05" customHeight="1" x14ac:dyDescent="0.2">
      <c r="B329" s="20" t="s">
        <v>47</v>
      </c>
      <c r="O329" s="189">
        <f t="shared" si="5"/>
        <v>669.43999999994412</v>
      </c>
    </row>
    <row r="330" spans="2:15" ht="22.05" customHeight="1" x14ac:dyDescent="0.2">
      <c r="B330" s="20" t="s">
        <v>47</v>
      </c>
      <c r="O330" s="189">
        <f t="shared" si="5"/>
        <v>669.43999999994412</v>
      </c>
    </row>
    <row r="331" spans="2:15" ht="22.05" customHeight="1" x14ac:dyDescent="0.2">
      <c r="B331" s="20" t="s">
        <v>47</v>
      </c>
      <c r="O331" s="189">
        <f t="shared" si="5"/>
        <v>669.43999999994412</v>
      </c>
    </row>
    <row r="332" spans="2:15" ht="22.05" customHeight="1" x14ac:dyDescent="0.2">
      <c r="B332" s="20" t="s">
        <v>47</v>
      </c>
      <c r="O332" s="189">
        <f t="shared" si="5"/>
        <v>669.43999999994412</v>
      </c>
    </row>
    <row r="333" spans="2:15" ht="22.05" customHeight="1" x14ac:dyDescent="0.2">
      <c r="B333" s="20" t="s">
        <v>47</v>
      </c>
      <c r="O333" s="189">
        <f t="shared" si="5"/>
        <v>669.43999999994412</v>
      </c>
    </row>
    <row r="334" spans="2:15" ht="22.05" customHeight="1" x14ac:dyDescent="0.2">
      <c r="B334" s="20" t="s">
        <v>47</v>
      </c>
      <c r="O334" s="189">
        <f t="shared" si="5"/>
        <v>669.43999999994412</v>
      </c>
    </row>
    <row r="335" spans="2:15" ht="22.05" customHeight="1" x14ac:dyDescent="0.2">
      <c r="B335" s="20" t="s">
        <v>47</v>
      </c>
      <c r="O335" s="189">
        <f t="shared" si="5"/>
        <v>669.43999999994412</v>
      </c>
    </row>
    <row r="336" spans="2:15" ht="22.05" customHeight="1" x14ac:dyDescent="0.2">
      <c r="B336" s="20" t="s">
        <v>47</v>
      </c>
      <c r="O336" s="189">
        <f t="shared" si="5"/>
        <v>669.43999999994412</v>
      </c>
    </row>
    <row r="337" spans="2:15" ht="22.05" customHeight="1" x14ac:dyDescent="0.2">
      <c r="B337" s="20" t="s">
        <v>47</v>
      </c>
      <c r="O337" s="189">
        <f t="shared" si="5"/>
        <v>669.43999999994412</v>
      </c>
    </row>
    <row r="338" spans="2:15" ht="22.05" customHeight="1" x14ac:dyDescent="0.2">
      <c r="B338" s="20" t="s">
        <v>47</v>
      </c>
      <c r="O338" s="189">
        <f t="shared" si="5"/>
        <v>669.43999999994412</v>
      </c>
    </row>
    <row r="339" spans="2:15" ht="22.05" customHeight="1" x14ac:dyDescent="0.2">
      <c r="B339" s="20" t="s">
        <v>47</v>
      </c>
      <c r="O339" s="189">
        <f t="shared" si="5"/>
        <v>669.43999999994412</v>
      </c>
    </row>
    <row r="340" spans="2:15" ht="22.05" customHeight="1" x14ac:dyDescent="0.2">
      <c r="B340" s="20" t="s">
        <v>47</v>
      </c>
      <c r="O340" s="189">
        <f t="shared" si="5"/>
        <v>669.43999999994412</v>
      </c>
    </row>
    <row r="341" spans="2:15" ht="22.05" customHeight="1" x14ac:dyDescent="0.2">
      <c r="B341" s="20" t="s">
        <v>47</v>
      </c>
      <c r="O341" s="189">
        <f t="shared" si="5"/>
        <v>669.43999999994412</v>
      </c>
    </row>
    <row r="342" spans="2:15" ht="22.05" customHeight="1" x14ac:dyDescent="0.2">
      <c r="B342" s="20" t="s">
        <v>47</v>
      </c>
      <c r="O342" s="189">
        <f t="shared" si="5"/>
        <v>669.43999999994412</v>
      </c>
    </row>
    <row r="343" spans="2:15" ht="22.05" customHeight="1" x14ac:dyDescent="0.2">
      <c r="B343" s="20" t="s">
        <v>47</v>
      </c>
      <c r="O343" s="189">
        <f t="shared" si="5"/>
        <v>669.43999999994412</v>
      </c>
    </row>
    <row r="344" spans="2:15" ht="22.05" customHeight="1" x14ac:dyDescent="0.2">
      <c r="B344" s="20" t="s">
        <v>47</v>
      </c>
      <c r="O344" s="189">
        <f t="shared" si="5"/>
        <v>669.43999999994412</v>
      </c>
    </row>
    <row r="345" spans="2:15" ht="22.05" customHeight="1" x14ac:dyDescent="0.2">
      <c r="B345" s="20" t="s">
        <v>47</v>
      </c>
      <c r="O345" s="189">
        <f t="shared" si="5"/>
        <v>669.43999999994412</v>
      </c>
    </row>
    <row r="346" spans="2:15" ht="22.05" customHeight="1" x14ac:dyDescent="0.2">
      <c r="B346" s="20" t="s">
        <v>47</v>
      </c>
      <c r="O346" s="189">
        <f t="shared" si="5"/>
        <v>669.43999999994412</v>
      </c>
    </row>
    <row r="347" spans="2:15" ht="22.05" customHeight="1" x14ac:dyDescent="0.2">
      <c r="B347" s="20" t="s">
        <v>47</v>
      </c>
      <c r="O347" s="189">
        <f t="shared" si="5"/>
        <v>669.43999999994412</v>
      </c>
    </row>
    <row r="348" spans="2:15" ht="22.05" customHeight="1" x14ac:dyDescent="0.2">
      <c r="B348" s="20" t="s">
        <v>47</v>
      </c>
      <c r="O348" s="189">
        <f t="shared" si="5"/>
        <v>669.43999999994412</v>
      </c>
    </row>
    <row r="349" spans="2:15" ht="22.05" customHeight="1" x14ac:dyDescent="0.2">
      <c r="B349" s="20" t="s">
        <v>47</v>
      </c>
      <c r="O349" s="189">
        <f t="shared" si="5"/>
        <v>669.43999999994412</v>
      </c>
    </row>
    <row r="350" spans="2:15" ht="22.05" customHeight="1" x14ac:dyDescent="0.2">
      <c r="B350" s="20" t="s">
        <v>47</v>
      </c>
      <c r="O350" s="189">
        <f t="shared" si="5"/>
        <v>669.43999999994412</v>
      </c>
    </row>
    <row r="351" spans="2:15" ht="22.05" customHeight="1" x14ac:dyDescent="0.2">
      <c r="B351" s="20" t="s">
        <v>47</v>
      </c>
      <c r="O351" s="189">
        <f t="shared" si="5"/>
        <v>669.43999999994412</v>
      </c>
    </row>
    <row r="352" spans="2:15" ht="22.05" customHeight="1" x14ac:dyDescent="0.2">
      <c r="B352" s="20" t="s">
        <v>47</v>
      </c>
      <c r="O352" s="189">
        <f t="shared" si="5"/>
        <v>669.43999999994412</v>
      </c>
    </row>
    <row r="353" spans="2:15" ht="22.05" customHeight="1" x14ac:dyDescent="0.2">
      <c r="B353" s="20" t="s">
        <v>47</v>
      </c>
      <c r="O353" s="189">
        <f t="shared" si="5"/>
        <v>669.43999999994412</v>
      </c>
    </row>
    <row r="354" spans="2:15" ht="22.05" customHeight="1" x14ac:dyDescent="0.2">
      <c r="B354" s="20" t="s">
        <v>47</v>
      </c>
      <c r="O354" s="189">
        <f t="shared" si="5"/>
        <v>669.43999999994412</v>
      </c>
    </row>
    <row r="355" spans="2:15" ht="22.05" customHeight="1" x14ac:dyDescent="0.2">
      <c r="B355" s="20" t="s">
        <v>47</v>
      </c>
      <c r="O355" s="189">
        <f t="shared" si="5"/>
        <v>669.43999999994412</v>
      </c>
    </row>
    <row r="356" spans="2:15" ht="22.05" customHeight="1" x14ac:dyDescent="0.2">
      <c r="B356" s="20" t="s">
        <v>47</v>
      </c>
      <c r="O356" s="189">
        <f t="shared" si="5"/>
        <v>669.43999999994412</v>
      </c>
    </row>
    <row r="357" spans="2:15" ht="22.05" customHeight="1" x14ac:dyDescent="0.2">
      <c r="B357" s="20" t="s">
        <v>47</v>
      </c>
      <c r="O357" s="189">
        <f t="shared" si="5"/>
        <v>669.43999999994412</v>
      </c>
    </row>
    <row r="358" spans="2:15" ht="22.05" customHeight="1" x14ac:dyDescent="0.2">
      <c r="B358" s="20" t="s">
        <v>47</v>
      </c>
      <c r="O358" s="189">
        <f t="shared" si="5"/>
        <v>669.43999999994412</v>
      </c>
    </row>
    <row r="359" spans="2:15" ht="22.05" customHeight="1" x14ac:dyDescent="0.2">
      <c r="B359" s="20" t="s">
        <v>47</v>
      </c>
      <c r="O359" s="189">
        <f t="shared" si="5"/>
        <v>669.43999999994412</v>
      </c>
    </row>
    <row r="360" spans="2:15" ht="22.05" customHeight="1" x14ac:dyDescent="0.2">
      <c r="B360" s="20" t="s">
        <v>47</v>
      </c>
      <c r="O360" s="189">
        <f t="shared" si="5"/>
        <v>669.43999999994412</v>
      </c>
    </row>
    <row r="361" spans="2:15" ht="22.05" customHeight="1" x14ac:dyDescent="0.2">
      <c r="B361" s="20" t="s">
        <v>47</v>
      </c>
      <c r="O361" s="189">
        <f t="shared" si="5"/>
        <v>669.43999999994412</v>
      </c>
    </row>
    <row r="362" spans="2:15" ht="22.05" customHeight="1" x14ac:dyDescent="0.2">
      <c r="B362" s="20" t="s">
        <v>47</v>
      </c>
      <c r="O362" s="189">
        <f t="shared" si="5"/>
        <v>669.43999999994412</v>
      </c>
    </row>
    <row r="363" spans="2:15" ht="22.05" customHeight="1" x14ac:dyDescent="0.2">
      <c r="B363" s="20" t="s">
        <v>47</v>
      </c>
      <c r="O363" s="189">
        <f t="shared" si="5"/>
        <v>669.43999999994412</v>
      </c>
    </row>
    <row r="364" spans="2:15" ht="22.05" customHeight="1" x14ac:dyDescent="0.2">
      <c r="B364" s="20" t="s">
        <v>47</v>
      </c>
      <c r="O364" s="189">
        <f t="shared" si="5"/>
        <v>669.43999999994412</v>
      </c>
    </row>
    <row r="365" spans="2:15" ht="22.05" customHeight="1" x14ac:dyDescent="0.2">
      <c r="B365" s="20" t="s">
        <v>47</v>
      </c>
      <c r="O365" s="189">
        <f t="shared" si="5"/>
        <v>669.43999999994412</v>
      </c>
    </row>
    <row r="366" spans="2:15" ht="22.05" customHeight="1" x14ac:dyDescent="0.2">
      <c r="B366" s="20" t="s">
        <v>47</v>
      </c>
      <c r="O366" s="189">
        <f t="shared" si="5"/>
        <v>669.43999999994412</v>
      </c>
    </row>
    <row r="367" spans="2:15" ht="22.05" customHeight="1" x14ac:dyDescent="0.2">
      <c r="B367" s="20" t="s">
        <v>47</v>
      </c>
      <c r="O367" s="189">
        <f t="shared" si="5"/>
        <v>669.43999999994412</v>
      </c>
    </row>
    <row r="368" spans="2:15" ht="22.05" customHeight="1" x14ac:dyDescent="0.2">
      <c r="B368" s="20" t="s">
        <v>47</v>
      </c>
      <c r="O368" s="189">
        <f t="shared" si="5"/>
        <v>669.43999999994412</v>
      </c>
    </row>
    <row r="369" spans="2:15" ht="22.05" customHeight="1" x14ac:dyDescent="0.2">
      <c r="B369" s="20" t="s">
        <v>47</v>
      </c>
      <c r="O369" s="189">
        <f t="shared" si="5"/>
        <v>669.43999999994412</v>
      </c>
    </row>
    <row r="370" spans="2:15" ht="22.05" customHeight="1" x14ac:dyDescent="0.2">
      <c r="B370" s="20" t="s">
        <v>47</v>
      </c>
      <c r="O370" s="189">
        <f t="shared" si="5"/>
        <v>669.43999999994412</v>
      </c>
    </row>
    <row r="371" spans="2:15" ht="22.05" customHeight="1" x14ac:dyDescent="0.2">
      <c r="B371" s="20" t="s">
        <v>47</v>
      </c>
      <c r="O371" s="189">
        <f t="shared" si="5"/>
        <v>669.43999999994412</v>
      </c>
    </row>
    <row r="372" spans="2:15" ht="22.05" customHeight="1" x14ac:dyDescent="0.2">
      <c r="B372" s="20" t="s">
        <v>47</v>
      </c>
      <c r="O372" s="189">
        <f t="shared" ref="O372:O435" si="6">O371+M372-N372</f>
        <v>669.43999999994412</v>
      </c>
    </row>
    <row r="373" spans="2:15" ht="22.05" customHeight="1" x14ac:dyDescent="0.2">
      <c r="B373" s="20" t="s">
        <v>47</v>
      </c>
      <c r="O373" s="189">
        <f t="shared" si="6"/>
        <v>669.43999999994412</v>
      </c>
    </row>
    <row r="374" spans="2:15" ht="22.05" customHeight="1" x14ac:dyDescent="0.2">
      <c r="B374" s="20" t="s">
        <v>47</v>
      </c>
      <c r="O374" s="189">
        <f t="shared" si="6"/>
        <v>669.43999999994412</v>
      </c>
    </row>
    <row r="375" spans="2:15" ht="22.05" customHeight="1" x14ac:dyDescent="0.2">
      <c r="B375" s="20" t="s">
        <v>47</v>
      </c>
      <c r="O375" s="189">
        <f t="shared" si="6"/>
        <v>669.43999999994412</v>
      </c>
    </row>
    <row r="376" spans="2:15" ht="22.05" customHeight="1" x14ac:dyDescent="0.2">
      <c r="B376" s="20" t="s">
        <v>47</v>
      </c>
      <c r="O376" s="189">
        <f t="shared" si="6"/>
        <v>669.43999999994412</v>
      </c>
    </row>
    <row r="377" spans="2:15" ht="22.05" customHeight="1" x14ac:dyDescent="0.2">
      <c r="B377" s="20" t="s">
        <v>47</v>
      </c>
      <c r="O377" s="189">
        <f t="shared" si="6"/>
        <v>669.43999999994412</v>
      </c>
    </row>
    <row r="378" spans="2:15" ht="22.05" customHeight="1" x14ac:dyDescent="0.2">
      <c r="B378" s="20" t="s">
        <v>47</v>
      </c>
      <c r="O378" s="189">
        <f t="shared" si="6"/>
        <v>669.43999999994412</v>
      </c>
    </row>
    <row r="379" spans="2:15" ht="22.05" customHeight="1" x14ac:dyDescent="0.2">
      <c r="B379" s="20" t="s">
        <v>47</v>
      </c>
      <c r="O379" s="189">
        <f t="shared" si="6"/>
        <v>669.43999999994412</v>
      </c>
    </row>
    <row r="380" spans="2:15" ht="22.05" customHeight="1" x14ac:dyDescent="0.2">
      <c r="B380" s="20" t="s">
        <v>47</v>
      </c>
      <c r="O380" s="189">
        <f t="shared" si="6"/>
        <v>669.43999999994412</v>
      </c>
    </row>
    <row r="381" spans="2:15" ht="22.05" customHeight="1" x14ac:dyDescent="0.2">
      <c r="B381" s="20" t="s">
        <v>47</v>
      </c>
      <c r="O381" s="189">
        <f t="shared" si="6"/>
        <v>669.43999999994412</v>
      </c>
    </row>
    <row r="382" spans="2:15" ht="22.05" customHeight="1" x14ac:dyDescent="0.2">
      <c r="B382" s="20" t="s">
        <v>47</v>
      </c>
      <c r="O382" s="189">
        <f t="shared" si="6"/>
        <v>669.43999999994412</v>
      </c>
    </row>
    <row r="383" spans="2:15" ht="22.05" customHeight="1" x14ac:dyDescent="0.2">
      <c r="B383" s="20" t="s">
        <v>47</v>
      </c>
      <c r="O383" s="189">
        <f t="shared" si="6"/>
        <v>669.43999999994412</v>
      </c>
    </row>
    <row r="384" spans="2:15" ht="22.05" customHeight="1" x14ac:dyDescent="0.2">
      <c r="B384" s="20" t="s">
        <v>47</v>
      </c>
      <c r="O384" s="189">
        <f t="shared" si="6"/>
        <v>669.43999999994412</v>
      </c>
    </row>
    <row r="385" spans="2:15" ht="22.05" customHeight="1" x14ac:dyDescent="0.2">
      <c r="B385" s="20" t="s">
        <v>47</v>
      </c>
      <c r="O385" s="189">
        <f t="shared" si="6"/>
        <v>669.43999999994412</v>
      </c>
    </row>
    <row r="386" spans="2:15" ht="22.05" customHeight="1" x14ac:dyDescent="0.2">
      <c r="B386" s="20" t="s">
        <v>47</v>
      </c>
      <c r="O386" s="189">
        <f t="shared" si="6"/>
        <v>669.43999999994412</v>
      </c>
    </row>
    <row r="387" spans="2:15" ht="22.05" customHeight="1" x14ac:dyDescent="0.2">
      <c r="B387" s="20" t="s">
        <v>47</v>
      </c>
      <c r="O387" s="189">
        <f t="shared" si="6"/>
        <v>669.43999999994412</v>
      </c>
    </row>
    <row r="388" spans="2:15" ht="22.05" customHeight="1" x14ac:dyDescent="0.2">
      <c r="B388" s="20" t="s">
        <v>47</v>
      </c>
      <c r="O388" s="189">
        <f t="shared" si="6"/>
        <v>669.43999999994412</v>
      </c>
    </row>
    <row r="389" spans="2:15" ht="22.05" customHeight="1" x14ac:dyDescent="0.2">
      <c r="B389" s="20" t="s">
        <v>47</v>
      </c>
      <c r="O389" s="189">
        <f t="shared" si="6"/>
        <v>669.43999999994412</v>
      </c>
    </row>
    <row r="390" spans="2:15" ht="22.05" customHeight="1" x14ac:dyDescent="0.2">
      <c r="B390" s="20" t="s">
        <v>47</v>
      </c>
      <c r="O390" s="189">
        <f t="shared" si="6"/>
        <v>669.43999999994412</v>
      </c>
    </row>
    <row r="391" spans="2:15" ht="22.05" customHeight="1" x14ac:dyDescent="0.2">
      <c r="B391" s="20" t="s">
        <v>47</v>
      </c>
      <c r="O391" s="189">
        <f t="shared" si="6"/>
        <v>669.43999999994412</v>
      </c>
    </row>
    <row r="392" spans="2:15" ht="22.05" customHeight="1" x14ac:dyDescent="0.2">
      <c r="B392" s="20" t="s">
        <v>47</v>
      </c>
      <c r="O392" s="189">
        <f t="shared" si="6"/>
        <v>669.43999999994412</v>
      </c>
    </row>
    <row r="393" spans="2:15" ht="22.05" customHeight="1" x14ac:dyDescent="0.2">
      <c r="B393" s="20" t="s">
        <v>47</v>
      </c>
      <c r="O393" s="189">
        <f t="shared" si="6"/>
        <v>669.43999999994412</v>
      </c>
    </row>
    <row r="394" spans="2:15" ht="22.05" customHeight="1" x14ac:dyDescent="0.2">
      <c r="B394" s="20" t="s">
        <v>47</v>
      </c>
      <c r="O394" s="189">
        <f t="shared" si="6"/>
        <v>669.43999999994412</v>
      </c>
    </row>
    <row r="395" spans="2:15" ht="22.05" customHeight="1" x14ac:dyDescent="0.2">
      <c r="B395" s="20" t="s">
        <v>47</v>
      </c>
      <c r="O395" s="189">
        <f t="shared" si="6"/>
        <v>669.43999999994412</v>
      </c>
    </row>
    <row r="396" spans="2:15" ht="22.05" customHeight="1" x14ac:dyDescent="0.2">
      <c r="B396" s="20" t="s">
        <v>47</v>
      </c>
      <c r="O396" s="189">
        <f t="shared" si="6"/>
        <v>669.43999999994412</v>
      </c>
    </row>
    <row r="397" spans="2:15" ht="22.05" customHeight="1" x14ac:dyDescent="0.2">
      <c r="B397" s="20" t="s">
        <v>47</v>
      </c>
      <c r="O397" s="189">
        <f t="shared" si="6"/>
        <v>669.43999999994412</v>
      </c>
    </row>
    <row r="398" spans="2:15" ht="22.05" customHeight="1" x14ac:dyDescent="0.2">
      <c r="B398" s="20" t="s">
        <v>47</v>
      </c>
      <c r="O398" s="189">
        <f t="shared" si="6"/>
        <v>669.43999999994412</v>
      </c>
    </row>
    <row r="399" spans="2:15" ht="22.05" customHeight="1" x14ac:dyDescent="0.2">
      <c r="B399" s="20" t="s">
        <v>47</v>
      </c>
      <c r="O399" s="189">
        <f t="shared" si="6"/>
        <v>669.43999999994412</v>
      </c>
    </row>
    <row r="400" spans="2:15" ht="22.05" customHeight="1" x14ac:dyDescent="0.2">
      <c r="B400" s="20" t="s">
        <v>47</v>
      </c>
      <c r="O400" s="189">
        <f t="shared" si="6"/>
        <v>669.43999999994412</v>
      </c>
    </row>
    <row r="401" spans="2:15" ht="22.05" customHeight="1" x14ac:dyDescent="0.2">
      <c r="B401" s="20" t="s">
        <v>47</v>
      </c>
      <c r="O401" s="189">
        <f t="shared" si="6"/>
        <v>669.43999999994412</v>
      </c>
    </row>
    <row r="402" spans="2:15" ht="22.05" customHeight="1" x14ac:dyDescent="0.2">
      <c r="B402" s="20" t="s">
        <v>47</v>
      </c>
      <c r="O402" s="189">
        <f t="shared" si="6"/>
        <v>669.43999999994412</v>
      </c>
    </row>
    <row r="403" spans="2:15" ht="22.05" customHeight="1" x14ac:dyDescent="0.2">
      <c r="B403" s="20" t="s">
        <v>47</v>
      </c>
      <c r="O403" s="189">
        <f t="shared" si="6"/>
        <v>669.43999999994412</v>
      </c>
    </row>
    <row r="404" spans="2:15" ht="22.05" customHeight="1" x14ac:dyDescent="0.2">
      <c r="B404" s="20" t="s">
        <v>47</v>
      </c>
      <c r="O404" s="189">
        <f t="shared" si="6"/>
        <v>669.43999999994412</v>
      </c>
    </row>
    <row r="405" spans="2:15" ht="22.05" customHeight="1" x14ac:dyDescent="0.2">
      <c r="B405" s="20" t="s">
        <v>47</v>
      </c>
      <c r="O405" s="189">
        <f t="shared" si="6"/>
        <v>669.43999999994412</v>
      </c>
    </row>
    <row r="406" spans="2:15" ht="22.05" customHeight="1" x14ac:dyDescent="0.2">
      <c r="B406" s="20" t="s">
        <v>47</v>
      </c>
      <c r="O406" s="189">
        <f t="shared" si="6"/>
        <v>669.43999999994412</v>
      </c>
    </row>
    <row r="407" spans="2:15" ht="22.05" customHeight="1" x14ac:dyDescent="0.2">
      <c r="B407" s="20" t="s">
        <v>47</v>
      </c>
      <c r="O407" s="189">
        <f t="shared" si="6"/>
        <v>669.43999999994412</v>
      </c>
    </row>
    <row r="408" spans="2:15" ht="22.05" customHeight="1" x14ac:dyDescent="0.2">
      <c r="B408" s="20" t="s">
        <v>47</v>
      </c>
      <c r="O408" s="189">
        <f t="shared" si="6"/>
        <v>669.43999999994412</v>
      </c>
    </row>
    <row r="409" spans="2:15" ht="22.05" customHeight="1" x14ac:dyDescent="0.2">
      <c r="B409" s="20" t="s">
        <v>47</v>
      </c>
      <c r="O409" s="189">
        <f t="shared" si="6"/>
        <v>669.43999999994412</v>
      </c>
    </row>
    <row r="410" spans="2:15" ht="22.05" customHeight="1" x14ac:dyDescent="0.2">
      <c r="B410" s="20" t="s">
        <v>47</v>
      </c>
      <c r="O410" s="189">
        <f t="shared" si="6"/>
        <v>669.43999999994412</v>
      </c>
    </row>
    <row r="411" spans="2:15" ht="22.05" customHeight="1" x14ac:dyDescent="0.2">
      <c r="B411" s="20" t="s">
        <v>47</v>
      </c>
      <c r="O411" s="189">
        <f t="shared" si="6"/>
        <v>669.43999999994412</v>
      </c>
    </row>
    <row r="412" spans="2:15" ht="22.05" customHeight="1" x14ac:dyDescent="0.2">
      <c r="B412" s="20" t="s">
        <v>47</v>
      </c>
      <c r="O412" s="189">
        <f t="shared" si="6"/>
        <v>669.43999999994412</v>
      </c>
    </row>
    <row r="413" spans="2:15" ht="22.05" customHeight="1" x14ac:dyDescent="0.2">
      <c r="B413" s="20" t="s">
        <v>47</v>
      </c>
      <c r="O413" s="189">
        <f t="shared" si="6"/>
        <v>669.43999999994412</v>
      </c>
    </row>
    <row r="414" spans="2:15" ht="22.05" customHeight="1" x14ac:dyDescent="0.2">
      <c r="B414" s="20" t="s">
        <v>47</v>
      </c>
      <c r="O414" s="189">
        <f t="shared" si="6"/>
        <v>669.43999999994412</v>
      </c>
    </row>
    <row r="415" spans="2:15" ht="22.05" customHeight="1" x14ac:dyDescent="0.2">
      <c r="B415" s="20" t="s">
        <v>47</v>
      </c>
      <c r="O415" s="189">
        <f t="shared" si="6"/>
        <v>669.43999999994412</v>
      </c>
    </row>
    <row r="416" spans="2:15" ht="22.05" customHeight="1" x14ac:dyDescent="0.2">
      <c r="B416" s="20" t="s">
        <v>47</v>
      </c>
      <c r="O416" s="189">
        <f t="shared" si="6"/>
        <v>669.43999999994412</v>
      </c>
    </row>
    <row r="417" spans="2:15" ht="22.05" customHeight="1" x14ac:dyDescent="0.2">
      <c r="B417" s="20" t="s">
        <v>47</v>
      </c>
      <c r="O417" s="189">
        <f t="shared" si="6"/>
        <v>669.43999999994412</v>
      </c>
    </row>
    <row r="418" spans="2:15" ht="22.05" customHeight="1" x14ac:dyDescent="0.2">
      <c r="B418" s="20" t="s">
        <v>47</v>
      </c>
      <c r="O418" s="189">
        <f t="shared" si="6"/>
        <v>669.43999999994412</v>
      </c>
    </row>
    <row r="419" spans="2:15" ht="22.05" customHeight="1" x14ac:dyDescent="0.2">
      <c r="B419" s="20" t="s">
        <v>47</v>
      </c>
      <c r="O419" s="189">
        <f t="shared" si="6"/>
        <v>669.43999999994412</v>
      </c>
    </row>
    <row r="420" spans="2:15" ht="22.05" customHeight="1" x14ac:dyDescent="0.2">
      <c r="B420" s="20" t="s">
        <v>47</v>
      </c>
      <c r="O420" s="189">
        <f t="shared" si="6"/>
        <v>669.43999999994412</v>
      </c>
    </row>
    <row r="421" spans="2:15" ht="22.05" customHeight="1" x14ac:dyDescent="0.2">
      <c r="B421" s="20" t="s">
        <v>47</v>
      </c>
      <c r="O421" s="189">
        <f t="shared" si="6"/>
        <v>669.43999999994412</v>
      </c>
    </row>
    <row r="422" spans="2:15" ht="22.05" customHeight="1" x14ac:dyDescent="0.2">
      <c r="B422" s="20" t="s">
        <v>47</v>
      </c>
      <c r="O422" s="189">
        <f t="shared" si="6"/>
        <v>669.43999999994412</v>
      </c>
    </row>
    <row r="423" spans="2:15" ht="22.05" customHeight="1" x14ac:dyDescent="0.2">
      <c r="B423" s="20" t="s">
        <v>47</v>
      </c>
      <c r="O423" s="189">
        <f t="shared" si="6"/>
        <v>669.43999999994412</v>
      </c>
    </row>
    <row r="424" spans="2:15" ht="22.05" customHeight="1" x14ac:dyDescent="0.2">
      <c r="B424" s="20" t="s">
        <v>47</v>
      </c>
      <c r="O424" s="189">
        <f t="shared" si="6"/>
        <v>669.43999999994412</v>
      </c>
    </row>
    <row r="425" spans="2:15" ht="22.05" customHeight="1" x14ac:dyDescent="0.2">
      <c r="B425" s="20" t="s">
        <v>47</v>
      </c>
      <c r="O425" s="189">
        <f t="shared" si="6"/>
        <v>669.43999999994412</v>
      </c>
    </row>
    <row r="426" spans="2:15" ht="22.05" customHeight="1" x14ac:dyDescent="0.2">
      <c r="B426" s="20" t="s">
        <v>47</v>
      </c>
      <c r="O426" s="189">
        <f t="shared" si="6"/>
        <v>669.43999999994412</v>
      </c>
    </row>
    <row r="427" spans="2:15" ht="22.05" customHeight="1" x14ac:dyDescent="0.2">
      <c r="B427" s="20" t="s">
        <v>47</v>
      </c>
      <c r="O427" s="189">
        <f t="shared" si="6"/>
        <v>669.43999999994412</v>
      </c>
    </row>
    <row r="428" spans="2:15" ht="22.05" customHeight="1" x14ac:dyDescent="0.2">
      <c r="B428" s="20" t="s">
        <v>47</v>
      </c>
      <c r="O428" s="189">
        <f t="shared" si="6"/>
        <v>669.43999999994412</v>
      </c>
    </row>
    <row r="429" spans="2:15" ht="22.05" customHeight="1" x14ac:dyDescent="0.2">
      <c r="B429" s="20" t="s">
        <v>47</v>
      </c>
      <c r="O429" s="189">
        <f t="shared" si="6"/>
        <v>669.43999999994412</v>
      </c>
    </row>
    <row r="430" spans="2:15" ht="22.05" customHeight="1" x14ac:dyDescent="0.2">
      <c r="B430" s="20" t="s">
        <v>47</v>
      </c>
      <c r="O430" s="189">
        <f t="shared" si="6"/>
        <v>669.43999999994412</v>
      </c>
    </row>
    <row r="431" spans="2:15" ht="22.05" customHeight="1" x14ac:dyDescent="0.2">
      <c r="B431" s="20" t="s">
        <v>47</v>
      </c>
      <c r="O431" s="189">
        <f t="shared" si="6"/>
        <v>669.43999999994412</v>
      </c>
    </row>
    <row r="432" spans="2:15" ht="22.05" customHeight="1" x14ac:dyDescent="0.2">
      <c r="B432" s="20" t="s">
        <v>47</v>
      </c>
      <c r="O432" s="189">
        <f t="shared" si="6"/>
        <v>669.43999999994412</v>
      </c>
    </row>
    <row r="433" spans="2:15" ht="22.05" customHeight="1" x14ac:dyDescent="0.2">
      <c r="B433" s="20" t="s">
        <v>47</v>
      </c>
      <c r="O433" s="189">
        <f t="shared" si="6"/>
        <v>669.43999999994412</v>
      </c>
    </row>
    <row r="434" spans="2:15" ht="22.05" customHeight="1" x14ac:dyDescent="0.2">
      <c r="B434" s="20" t="s">
        <v>47</v>
      </c>
      <c r="O434" s="189">
        <f t="shared" si="6"/>
        <v>669.43999999994412</v>
      </c>
    </row>
    <row r="435" spans="2:15" ht="22.05" customHeight="1" x14ac:dyDescent="0.2">
      <c r="B435" s="20" t="s">
        <v>47</v>
      </c>
      <c r="O435" s="189">
        <f t="shared" si="6"/>
        <v>669.43999999994412</v>
      </c>
    </row>
    <row r="436" spans="2:15" ht="22.05" customHeight="1" x14ac:dyDescent="0.2">
      <c r="B436" s="20" t="s">
        <v>47</v>
      </c>
      <c r="O436" s="189">
        <f t="shared" ref="O436:O445" si="7">O435+M436-N436</f>
        <v>669.43999999994412</v>
      </c>
    </row>
    <row r="437" spans="2:15" ht="22.05" customHeight="1" x14ac:dyDescent="0.2">
      <c r="B437" s="20" t="s">
        <v>47</v>
      </c>
      <c r="O437" s="189">
        <f t="shared" si="7"/>
        <v>669.43999999994412</v>
      </c>
    </row>
    <row r="438" spans="2:15" ht="22.05" customHeight="1" x14ac:dyDescent="0.2">
      <c r="B438" s="20" t="s">
        <v>47</v>
      </c>
      <c r="O438" s="189">
        <f t="shared" si="7"/>
        <v>669.43999999994412</v>
      </c>
    </row>
    <row r="439" spans="2:15" ht="22.05" customHeight="1" x14ac:dyDescent="0.2">
      <c r="B439" s="20" t="s">
        <v>47</v>
      </c>
      <c r="O439" s="189">
        <f t="shared" si="7"/>
        <v>669.43999999994412</v>
      </c>
    </row>
    <row r="440" spans="2:15" ht="22.05" customHeight="1" x14ac:dyDescent="0.2">
      <c r="B440" s="20" t="s">
        <v>47</v>
      </c>
      <c r="O440" s="189">
        <f t="shared" si="7"/>
        <v>669.43999999994412</v>
      </c>
    </row>
    <row r="441" spans="2:15" ht="22.05" customHeight="1" x14ac:dyDescent="0.2">
      <c r="B441" s="20" t="s">
        <v>47</v>
      </c>
      <c r="O441" s="189">
        <f t="shared" si="7"/>
        <v>669.43999999994412</v>
      </c>
    </row>
    <row r="442" spans="2:15" ht="22.05" customHeight="1" x14ac:dyDescent="0.2">
      <c r="B442" s="20" t="s">
        <v>47</v>
      </c>
      <c r="O442" s="189">
        <f t="shared" si="7"/>
        <v>669.43999999994412</v>
      </c>
    </row>
    <row r="443" spans="2:15" ht="22.05" customHeight="1" x14ac:dyDescent="0.2">
      <c r="B443" s="20" t="s">
        <v>47</v>
      </c>
      <c r="O443" s="189">
        <f t="shared" si="7"/>
        <v>669.43999999994412</v>
      </c>
    </row>
    <row r="444" spans="2:15" ht="22.05" customHeight="1" x14ac:dyDescent="0.2">
      <c r="B444" s="20" t="s">
        <v>47</v>
      </c>
      <c r="O444" s="189">
        <f t="shared" si="7"/>
        <v>669.43999999994412</v>
      </c>
    </row>
    <row r="445" spans="2:15" ht="22.05" customHeight="1" x14ac:dyDescent="0.2">
      <c r="B445" s="20" t="s">
        <v>47</v>
      </c>
      <c r="O445" s="189">
        <f t="shared" si="7"/>
        <v>669.43999999994412</v>
      </c>
    </row>
    <row r="446" spans="2:15" ht="22.05" customHeight="1" x14ac:dyDescent="0.2">
      <c r="B446" s="20" t="s">
        <v>47</v>
      </c>
      <c r="O446" s="114"/>
    </row>
    <row r="447" spans="2:15" ht="22.05" customHeight="1" x14ac:dyDescent="0.2">
      <c r="B447" s="20" t="s">
        <v>47</v>
      </c>
      <c r="O447" s="114"/>
    </row>
    <row r="448" spans="2:15" ht="22.05" customHeight="1" x14ac:dyDescent="0.2">
      <c r="B448" s="20" t="s">
        <v>47</v>
      </c>
      <c r="O448" s="114"/>
    </row>
    <row r="449" spans="2:15" ht="22.05" customHeight="1" x14ac:dyDescent="0.2">
      <c r="B449" s="20" t="s">
        <v>47</v>
      </c>
      <c r="O449" s="114"/>
    </row>
    <row r="450" spans="2:15" ht="22.05" customHeight="1" x14ac:dyDescent="0.2">
      <c r="B450" s="20" t="s">
        <v>47</v>
      </c>
      <c r="O450" s="114"/>
    </row>
    <row r="451" spans="2:15" ht="22.05" customHeight="1" x14ac:dyDescent="0.2">
      <c r="B451" s="20" t="s">
        <v>47</v>
      </c>
      <c r="O451" s="114"/>
    </row>
    <row r="452" spans="2:15" ht="22.05" customHeight="1" x14ac:dyDescent="0.2">
      <c r="B452" s="20" t="s">
        <v>47</v>
      </c>
      <c r="O452" s="114"/>
    </row>
    <row r="453" spans="2:15" ht="22.05" customHeight="1" x14ac:dyDescent="0.2">
      <c r="B453" s="20" t="s">
        <v>47</v>
      </c>
      <c r="O453" s="114"/>
    </row>
    <row r="454" spans="2:15" ht="22.05" customHeight="1" x14ac:dyDescent="0.2">
      <c r="B454" s="20" t="s">
        <v>47</v>
      </c>
      <c r="O454" s="114"/>
    </row>
    <row r="455" spans="2:15" ht="22.05" customHeight="1" x14ac:dyDescent="0.2">
      <c r="B455" s="20" t="s">
        <v>47</v>
      </c>
      <c r="O455" s="114"/>
    </row>
    <row r="456" spans="2:15" ht="22.05" customHeight="1" x14ac:dyDescent="0.2">
      <c r="B456" s="20" t="s">
        <v>47</v>
      </c>
      <c r="O456" s="114"/>
    </row>
    <row r="457" spans="2:15" ht="22.05" customHeight="1" x14ac:dyDescent="0.2">
      <c r="B457" s="20" t="s">
        <v>47</v>
      </c>
      <c r="O457" s="114"/>
    </row>
    <row r="458" spans="2:15" ht="22.05" customHeight="1" x14ac:dyDescent="0.2">
      <c r="B458" s="20" t="s">
        <v>47</v>
      </c>
      <c r="O458" s="114"/>
    </row>
    <row r="459" spans="2:15" ht="22.05" customHeight="1" x14ac:dyDescent="0.2">
      <c r="B459" s="20" t="s">
        <v>47</v>
      </c>
      <c r="O459" s="114"/>
    </row>
    <row r="460" spans="2:15" ht="22.05" customHeight="1" x14ac:dyDescent="0.2">
      <c r="B460" s="20" t="s">
        <v>47</v>
      </c>
      <c r="O460" s="114"/>
    </row>
    <row r="461" spans="2:15" ht="22.05" customHeight="1" x14ac:dyDescent="0.2">
      <c r="B461" s="20" t="s">
        <v>47</v>
      </c>
      <c r="O461" s="114"/>
    </row>
    <row r="462" spans="2:15" ht="22.05" customHeight="1" x14ac:dyDescent="0.2">
      <c r="B462" s="20" t="s">
        <v>47</v>
      </c>
      <c r="O462" s="114"/>
    </row>
    <row r="463" spans="2:15" ht="22.05" customHeight="1" x14ac:dyDescent="0.2">
      <c r="B463" s="20" t="s">
        <v>47</v>
      </c>
      <c r="O463" s="114"/>
    </row>
    <row r="464" spans="2:15" ht="22.05" customHeight="1" x14ac:dyDescent="0.2">
      <c r="B464" s="20" t="s">
        <v>47</v>
      </c>
      <c r="O464" s="114"/>
    </row>
    <row r="465" spans="2:15" ht="22.05" customHeight="1" x14ac:dyDescent="0.2">
      <c r="B465" s="20" t="s">
        <v>47</v>
      </c>
      <c r="O465" s="114"/>
    </row>
    <row r="466" spans="2:15" ht="22.05" customHeight="1" x14ac:dyDescent="0.2">
      <c r="B466" s="20" t="s">
        <v>47</v>
      </c>
      <c r="O466" s="114"/>
    </row>
    <row r="467" spans="2:15" ht="22.05" customHeight="1" x14ac:dyDescent="0.2">
      <c r="B467" s="20" t="s">
        <v>47</v>
      </c>
      <c r="O467" s="114"/>
    </row>
    <row r="468" spans="2:15" ht="22.05" customHeight="1" x14ac:dyDescent="0.2">
      <c r="B468" s="20" t="s">
        <v>47</v>
      </c>
      <c r="O468" s="114"/>
    </row>
    <row r="469" spans="2:15" ht="22.05" customHeight="1" x14ac:dyDescent="0.2">
      <c r="B469" s="20" t="s">
        <v>47</v>
      </c>
      <c r="O469" s="114"/>
    </row>
    <row r="470" spans="2:15" ht="22.05" customHeight="1" x14ac:dyDescent="0.2">
      <c r="B470" s="20" t="s">
        <v>47</v>
      </c>
      <c r="O470" s="114"/>
    </row>
    <row r="471" spans="2:15" ht="22.05" customHeight="1" x14ac:dyDescent="0.2">
      <c r="B471" s="20" t="s">
        <v>47</v>
      </c>
      <c r="O471" s="114"/>
    </row>
    <row r="472" spans="2:15" ht="22.05" customHeight="1" x14ac:dyDescent="0.2">
      <c r="B472" s="20" t="s">
        <v>47</v>
      </c>
      <c r="O472" s="114"/>
    </row>
    <row r="473" spans="2:15" ht="22.05" customHeight="1" x14ac:dyDescent="0.2">
      <c r="B473" s="20" t="s">
        <v>47</v>
      </c>
      <c r="O473" s="114"/>
    </row>
    <row r="474" spans="2:15" ht="22.05" customHeight="1" x14ac:dyDescent="0.2">
      <c r="B474" s="20" t="s">
        <v>47</v>
      </c>
      <c r="O474" s="114"/>
    </row>
    <row r="475" spans="2:15" ht="22.05" customHeight="1" x14ac:dyDescent="0.2">
      <c r="B475" s="20" t="s">
        <v>47</v>
      </c>
      <c r="O475" s="114"/>
    </row>
    <row r="476" spans="2:15" ht="22.05" customHeight="1" x14ac:dyDescent="0.2">
      <c r="B476" s="20" t="s">
        <v>47</v>
      </c>
      <c r="O476" s="114"/>
    </row>
    <row r="477" spans="2:15" ht="22.05" customHeight="1" x14ac:dyDescent="0.2">
      <c r="B477" s="20" t="s">
        <v>47</v>
      </c>
      <c r="O477" s="114"/>
    </row>
    <row r="478" spans="2:15" ht="22.05" customHeight="1" x14ac:dyDescent="0.2">
      <c r="B478" s="20" t="s">
        <v>47</v>
      </c>
      <c r="O478" s="114"/>
    </row>
    <row r="479" spans="2:15" ht="22.05" customHeight="1" x14ac:dyDescent="0.2">
      <c r="B479" s="20" t="s">
        <v>47</v>
      </c>
      <c r="O479" s="114"/>
    </row>
    <row r="480" spans="2:15" ht="22.05" customHeight="1" x14ac:dyDescent="0.2">
      <c r="B480" s="20" t="s">
        <v>47</v>
      </c>
      <c r="O480" s="114"/>
    </row>
    <row r="481" spans="2:15" ht="22.05" customHeight="1" x14ac:dyDescent="0.2">
      <c r="B481" s="20" t="s">
        <v>47</v>
      </c>
      <c r="O481" s="114"/>
    </row>
    <row r="482" spans="2:15" ht="22.05" customHeight="1" x14ac:dyDescent="0.2">
      <c r="B482" s="20" t="s">
        <v>47</v>
      </c>
      <c r="O482" s="114"/>
    </row>
    <row r="483" spans="2:15" ht="22.05" customHeight="1" x14ac:dyDescent="0.2">
      <c r="B483" s="20" t="s">
        <v>47</v>
      </c>
      <c r="O483" s="114"/>
    </row>
    <row r="484" spans="2:15" ht="22.05" customHeight="1" x14ac:dyDescent="0.2">
      <c r="B484" s="20" t="s">
        <v>47</v>
      </c>
      <c r="O484" s="114"/>
    </row>
    <row r="485" spans="2:15" ht="22.05" customHeight="1" x14ac:dyDescent="0.2">
      <c r="B485" s="20" t="s">
        <v>47</v>
      </c>
      <c r="O485" s="114"/>
    </row>
    <row r="486" spans="2:15" ht="22.05" customHeight="1" x14ac:dyDescent="0.2">
      <c r="B486" s="20" t="s">
        <v>47</v>
      </c>
      <c r="O486" s="114"/>
    </row>
    <row r="487" spans="2:15" ht="22.05" customHeight="1" x14ac:dyDescent="0.2">
      <c r="B487" s="20" t="s">
        <v>47</v>
      </c>
      <c r="O487" s="114"/>
    </row>
    <row r="488" spans="2:15" ht="22.05" customHeight="1" x14ac:dyDescent="0.2">
      <c r="B488" s="20" t="s">
        <v>47</v>
      </c>
      <c r="O488" s="114"/>
    </row>
    <row r="489" spans="2:15" ht="22.05" customHeight="1" x14ac:dyDescent="0.2">
      <c r="B489" s="20" t="s">
        <v>47</v>
      </c>
      <c r="O489" s="114"/>
    </row>
    <row r="490" spans="2:15" ht="22.05" customHeight="1" x14ac:dyDescent="0.2">
      <c r="B490" s="20" t="s">
        <v>47</v>
      </c>
      <c r="O490" s="114"/>
    </row>
    <row r="491" spans="2:15" ht="22.05" customHeight="1" x14ac:dyDescent="0.2">
      <c r="B491" s="20" t="s">
        <v>47</v>
      </c>
      <c r="O491" s="114"/>
    </row>
    <row r="492" spans="2:15" ht="22.05" customHeight="1" x14ac:dyDescent="0.2">
      <c r="B492" s="20" t="s">
        <v>47</v>
      </c>
      <c r="O492" s="114"/>
    </row>
    <row r="493" spans="2:15" ht="22.05" customHeight="1" x14ac:dyDescent="0.2">
      <c r="B493" s="20" t="s">
        <v>47</v>
      </c>
      <c r="O493" s="114"/>
    </row>
    <row r="494" spans="2:15" ht="22.05" customHeight="1" x14ac:dyDescent="0.2">
      <c r="B494" s="20" t="s">
        <v>47</v>
      </c>
      <c r="O494" s="114"/>
    </row>
    <row r="495" spans="2:15" ht="22.05" customHeight="1" x14ac:dyDescent="0.2">
      <c r="B495" s="20" t="s">
        <v>47</v>
      </c>
      <c r="O495" s="114"/>
    </row>
    <row r="496" spans="2:15" ht="22.05" customHeight="1" x14ac:dyDescent="0.2">
      <c r="B496" s="20" t="s">
        <v>47</v>
      </c>
      <c r="O496" s="114"/>
    </row>
    <row r="497" spans="2:15" ht="22.05" customHeight="1" x14ac:dyDescent="0.2">
      <c r="B497" s="20" t="s">
        <v>47</v>
      </c>
      <c r="O497" s="114"/>
    </row>
    <row r="498" spans="2:15" ht="22.05" customHeight="1" x14ac:dyDescent="0.2">
      <c r="B498" s="20" t="s">
        <v>47</v>
      </c>
      <c r="O498" s="114"/>
    </row>
    <row r="499" spans="2:15" ht="22.05" customHeight="1" x14ac:dyDescent="0.2">
      <c r="B499" s="20" t="s">
        <v>47</v>
      </c>
      <c r="O499" s="114"/>
    </row>
    <row r="500" spans="2:15" ht="22.05" customHeight="1" x14ac:dyDescent="0.2">
      <c r="B500" s="20" t="s">
        <v>47</v>
      </c>
      <c r="O500" s="114"/>
    </row>
    <row r="501" spans="2:15" ht="22.05" customHeight="1" x14ac:dyDescent="0.2">
      <c r="B501" s="20" t="s">
        <v>47</v>
      </c>
      <c r="O501" s="114"/>
    </row>
    <row r="502" spans="2:15" ht="22.05" customHeight="1" x14ac:dyDescent="0.2">
      <c r="B502" s="20" t="s">
        <v>47</v>
      </c>
      <c r="O502" s="114"/>
    </row>
    <row r="503" spans="2:15" ht="22.05" customHeight="1" x14ac:dyDescent="0.2">
      <c r="B503" s="20" t="s">
        <v>47</v>
      </c>
      <c r="O503" s="114"/>
    </row>
    <row r="504" spans="2:15" ht="22.05" customHeight="1" x14ac:dyDescent="0.2">
      <c r="B504" s="20" t="s">
        <v>47</v>
      </c>
      <c r="O504" s="114"/>
    </row>
    <row r="505" spans="2:15" ht="22.05" customHeight="1" x14ac:dyDescent="0.2">
      <c r="B505" s="20" t="s">
        <v>47</v>
      </c>
      <c r="O505" s="114"/>
    </row>
    <row r="506" spans="2:15" ht="22.05" customHeight="1" x14ac:dyDescent="0.2">
      <c r="B506" s="20" t="s">
        <v>47</v>
      </c>
      <c r="O506" s="114"/>
    </row>
    <row r="507" spans="2:15" ht="22.05" customHeight="1" x14ac:dyDescent="0.2">
      <c r="B507" s="20" t="s">
        <v>47</v>
      </c>
      <c r="O507" s="114"/>
    </row>
    <row r="508" spans="2:15" ht="22.05" customHeight="1" x14ac:dyDescent="0.2">
      <c r="B508" s="20" t="s">
        <v>47</v>
      </c>
      <c r="O508" s="114"/>
    </row>
    <row r="509" spans="2:15" ht="22.05" customHeight="1" x14ac:dyDescent="0.2">
      <c r="B509" s="20" t="s">
        <v>47</v>
      </c>
      <c r="O509" s="114"/>
    </row>
    <row r="510" spans="2:15" ht="22.05" customHeight="1" x14ac:dyDescent="0.2">
      <c r="B510" s="20" t="s">
        <v>47</v>
      </c>
      <c r="O510" s="114"/>
    </row>
    <row r="511" spans="2:15" ht="22.05" customHeight="1" x14ac:dyDescent="0.2">
      <c r="B511" s="20" t="s">
        <v>47</v>
      </c>
      <c r="O511" s="114"/>
    </row>
    <row r="512" spans="2:15" ht="22.05" customHeight="1" x14ac:dyDescent="0.2">
      <c r="B512" s="20" t="s">
        <v>47</v>
      </c>
      <c r="O512" s="114"/>
    </row>
    <row r="513" spans="2:15" ht="22.05" customHeight="1" x14ac:dyDescent="0.2">
      <c r="B513" s="20" t="s">
        <v>47</v>
      </c>
      <c r="O513" s="114"/>
    </row>
    <row r="514" spans="2:15" ht="22.05" customHeight="1" x14ac:dyDescent="0.2">
      <c r="B514" s="20" t="s">
        <v>47</v>
      </c>
      <c r="O514" s="114"/>
    </row>
    <row r="515" spans="2:15" ht="22.05" customHeight="1" x14ac:dyDescent="0.2">
      <c r="B515" s="20" t="s">
        <v>47</v>
      </c>
      <c r="O515" s="114"/>
    </row>
    <row r="516" spans="2:15" ht="22.05" customHeight="1" x14ac:dyDescent="0.2">
      <c r="B516" s="20" t="s">
        <v>47</v>
      </c>
      <c r="O516" s="114"/>
    </row>
    <row r="517" spans="2:15" ht="22.05" customHeight="1" x14ac:dyDescent="0.2">
      <c r="B517" s="20" t="s">
        <v>47</v>
      </c>
      <c r="O517" s="114"/>
    </row>
    <row r="518" spans="2:15" ht="22.05" customHeight="1" x14ac:dyDescent="0.2">
      <c r="B518" s="20" t="s">
        <v>47</v>
      </c>
      <c r="O518" s="114"/>
    </row>
    <row r="519" spans="2:15" ht="22.05" customHeight="1" x14ac:dyDescent="0.2">
      <c r="B519" s="20" t="s">
        <v>47</v>
      </c>
      <c r="O519" s="114"/>
    </row>
    <row r="520" spans="2:15" ht="22.05" customHeight="1" x14ac:dyDescent="0.2">
      <c r="B520" s="20" t="s">
        <v>47</v>
      </c>
      <c r="O520" s="114"/>
    </row>
    <row r="521" spans="2:15" ht="22.05" customHeight="1" x14ac:dyDescent="0.2">
      <c r="B521" s="20" t="s">
        <v>47</v>
      </c>
      <c r="O521" s="114"/>
    </row>
    <row r="522" spans="2:15" ht="22.05" customHeight="1" x14ac:dyDescent="0.2">
      <c r="B522" s="20" t="s">
        <v>47</v>
      </c>
      <c r="O522" s="114"/>
    </row>
    <row r="523" spans="2:15" ht="22.05" customHeight="1" x14ac:dyDescent="0.2">
      <c r="B523" s="20" t="s">
        <v>47</v>
      </c>
      <c r="O523" s="114"/>
    </row>
    <row r="524" spans="2:15" ht="22.05" customHeight="1" x14ac:dyDescent="0.2">
      <c r="B524" s="20" t="s">
        <v>47</v>
      </c>
      <c r="O524" s="114"/>
    </row>
    <row r="525" spans="2:15" ht="22.05" customHeight="1" x14ac:dyDescent="0.2">
      <c r="B525" s="20" t="s">
        <v>47</v>
      </c>
      <c r="O525" s="114"/>
    </row>
    <row r="526" spans="2:15" ht="22.05" customHeight="1" x14ac:dyDescent="0.2">
      <c r="B526" s="20" t="s">
        <v>47</v>
      </c>
      <c r="O526" s="114"/>
    </row>
    <row r="527" spans="2:15" ht="22.05" customHeight="1" x14ac:dyDescent="0.2">
      <c r="B527" s="20" t="s">
        <v>47</v>
      </c>
      <c r="O527" s="114"/>
    </row>
    <row r="528" spans="2:15" ht="22.05" customHeight="1" x14ac:dyDescent="0.2">
      <c r="B528" s="20" t="s">
        <v>47</v>
      </c>
      <c r="O528" s="114"/>
    </row>
    <row r="529" spans="2:15" ht="22.05" customHeight="1" x14ac:dyDescent="0.2">
      <c r="B529" s="20" t="s">
        <v>47</v>
      </c>
      <c r="O529" s="114"/>
    </row>
    <row r="530" spans="2:15" ht="22.05" customHeight="1" x14ac:dyDescent="0.2">
      <c r="B530" s="20" t="s">
        <v>47</v>
      </c>
      <c r="O530" s="114"/>
    </row>
    <row r="531" spans="2:15" ht="22.05" customHeight="1" x14ac:dyDescent="0.2">
      <c r="B531" s="20" t="s">
        <v>47</v>
      </c>
      <c r="O531" s="114"/>
    </row>
    <row r="532" spans="2:15" ht="22.05" customHeight="1" x14ac:dyDescent="0.2">
      <c r="B532" s="20" t="s">
        <v>47</v>
      </c>
      <c r="O532" s="114"/>
    </row>
    <row r="533" spans="2:15" ht="22.05" customHeight="1" x14ac:dyDescent="0.2">
      <c r="B533" s="20" t="s">
        <v>47</v>
      </c>
      <c r="O533" s="114"/>
    </row>
    <row r="534" spans="2:15" ht="22.05" customHeight="1" x14ac:dyDescent="0.2">
      <c r="B534" s="20" t="s">
        <v>47</v>
      </c>
      <c r="O534" s="114"/>
    </row>
    <row r="535" spans="2:15" ht="22.05" customHeight="1" x14ac:dyDescent="0.2">
      <c r="B535" s="20" t="s">
        <v>47</v>
      </c>
      <c r="O535" s="114"/>
    </row>
    <row r="536" spans="2:15" ht="22.05" customHeight="1" x14ac:dyDescent="0.2">
      <c r="B536" s="20" t="s">
        <v>47</v>
      </c>
      <c r="O536" s="114"/>
    </row>
    <row r="537" spans="2:15" ht="22.05" customHeight="1" x14ac:dyDescent="0.2">
      <c r="B537" s="20" t="s">
        <v>47</v>
      </c>
      <c r="O537" s="114"/>
    </row>
    <row r="538" spans="2:15" ht="22.05" customHeight="1" x14ac:dyDescent="0.2">
      <c r="B538" s="20" t="s">
        <v>47</v>
      </c>
      <c r="O538" s="114"/>
    </row>
    <row r="539" spans="2:15" ht="22.05" customHeight="1" x14ac:dyDescent="0.2">
      <c r="B539" s="20" t="s">
        <v>47</v>
      </c>
      <c r="O539" s="114"/>
    </row>
    <row r="540" spans="2:15" ht="22.05" customHeight="1" x14ac:dyDescent="0.2">
      <c r="B540" s="20" t="s">
        <v>47</v>
      </c>
      <c r="O540" s="114"/>
    </row>
    <row r="541" spans="2:15" ht="22.05" customHeight="1" x14ac:dyDescent="0.2">
      <c r="B541" s="20" t="s">
        <v>47</v>
      </c>
      <c r="O541" s="114"/>
    </row>
    <row r="542" spans="2:15" ht="22.05" customHeight="1" x14ac:dyDescent="0.2">
      <c r="B542" s="20" t="s">
        <v>47</v>
      </c>
      <c r="O542" s="114"/>
    </row>
    <row r="543" spans="2:15" ht="22.05" customHeight="1" x14ac:dyDescent="0.2">
      <c r="B543" s="20" t="s">
        <v>47</v>
      </c>
      <c r="O543" s="114"/>
    </row>
    <row r="544" spans="2:15" ht="22.05" customHeight="1" x14ac:dyDescent="0.2">
      <c r="B544" s="20" t="s">
        <v>47</v>
      </c>
      <c r="O544" s="114"/>
    </row>
    <row r="545" spans="2:15" ht="22.05" customHeight="1" x14ac:dyDescent="0.2">
      <c r="B545" s="20" t="s">
        <v>47</v>
      </c>
      <c r="O545" s="114"/>
    </row>
    <row r="546" spans="2:15" ht="22.05" customHeight="1" x14ac:dyDescent="0.2">
      <c r="B546" s="20" t="s">
        <v>47</v>
      </c>
      <c r="O546" s="114"/>
    </row>
    <row r="547" spans="2:15" ht="22.05" customHeight="1" x14ac:dyDescent="0.2">
      <c r="B547" s="20" t="s">
        <v>47</v>
      </c>
      <c r="O547" s="114"/>
    </row>
    <row r="548" spans="2:15" ht="22.05" customHeight="1" x14ac:dyDescent="0.2">
      <c r="B548" s="20" t="s">
        <v>47</v>
      </c>
      <c r="O548" s="114"/>
    </row>
    <row r="549" spans="2:15" ht="22.05" customHeight="1" x14ac:dyDescent="0.2">
      <c r="B549" s="20" t="s">
        <v>47</v>
      </c>
      <c r="O549" s="114"/>
    </row>
    <row r="550" spans="2:15" ht="22.05" customHeight="1" x14ac:dyDescent="0.2">
      <c r="B550" s="20" t="s">
        <v>47</v>
      </c>
      <c r="O550" s="114"/>
    </row>
    <row r="551" spans="2:15" ht="22.05" customHeight="1" x14ac:dyDescent="0.2">
      <c r="B551" s="20" t="s">
        <v>47</v>
      </c>
      <c r="O551" s="114"/>
    </row>
    <row r="552" spans="2:15" ht="22.05" customHeight="1" x14ac:dyDescent="0.2">
      <c r="B552" s="20" t="s">
        <v>47</v>
      </c>
      <c r="O552" s="114"/>
    </row>
    <row r="553" spans="2:15" ht="22.05" customHeight="1" x14ac:dyDescent="0.2">
      <c r="B553" s="20" t="s">
        <v>47</v>
      </c>
      <c r="O553" s="114"/>
    </row>
    <row r="554" spans="2:15" ht="22.05" customHeight="1" x14ac:dyDescent="0.2">
      <c r="B554" s="20" t="s">
        <v>47</v>
      </c>
      <c r="O554" s="114"/>
    </row>
    <row r="555" spans="2:15" ht="22.05" customHeight="1" x14ac:dyDescent="0.2">
      <c r="B555" s="20" t="s">
        <v>47</v>
      </c>
      <c r="O555" s="114"/>
    </row>
    <row r="556" spans="2:15" ht="22.05" customHeight="1" x14ac:dyDescent="0.2">
      <c r="B556" s="20" t="s">
        <v>47</v>
      </c>
      <c r="O556" s="114"/>
    </row>
    <row r="557" spans="2:15" ht="22.05" customHeight="1" x14ac:dyDescent="0.2">
      <c r="B557" s="20" t="s">
        <v>47</v>
      </c>
      <c r="O557" s="114"/>
    </row>
    <row r="558" spans="2:15" ht="22.05" customHeight="1" x14ac:dyDescent="0.2">
      <c r="B558" s="20" t="s">
        <v>47</v>
      </c>
      <c r="O558" s="114"/>
    </row>
    <row r="559" spans="2:15" ht="22.05" customHeight="1" x14ac:dyDescent="0.2">
      <c r="B559" s="20" t="s">
        <v>47</v>
      </c>
      <c r="O559" s="114"/>
    </row>
    <row r="560" spans="2:15" ht="22.05" customHeight="1" x14ac:dyDescent="0.2">
      <c r="B560" s="20" t="s">
        <v>47</v>
      </c>
      <c r="O560" s="114"/>
    </row>
    <row r="561" spans="2:15" ht="22.05" customHeight="1" x14ac:dyDescent="0.2">
      <c r="B561" s="20" t="s">
        <v>47</v>
      </c>
      <c r="O561" s="114"/>
    </row>
    <row r="562" spans="2:15" ht="22.05" customHeight="1" x14ac:dyDescent="0.2">
      <c r="B562" s="20" t="s">
        <v>47</v>
      </c>
      <c r="O562" s="114"/>
    </row>
    <row r="563" spans="2:15" ht="22.05" customHeight="1" x14ac:dyDescent="0.2">
      <c r="B563" s="20" t="s">
        <v>47</v>
      </c>
      <c r="O563" s="114"/>
    </row>
    <row r="564" spans="2:15" ht="22.05" customHeight="1" x14ac:dyDescent="0.2">
      <c r="B564" s="20" t="s">
        <v>47</v>
      </c>
      <c r="O564" s="114"/>
    </row>
    <row r="565" spans="2:15" ht="22.05" customHeight="1" x14ac:dyDescent="0.2">
      <c r="B565" s="20" t="s">
        <v>47</v>
      </c>
      <c r="O565" s="114"/>
    </row>
    <row r="566" spans="2:15" ht="22.05" customHeight="1" x14ac:dyDescent="0.2">
      <c r="B566" s="20" t="s">
        <v>47</v>
      </c>
      <c r="O566" s="114"/>
    </row>
    <row r="567" spans="2:15" ht="22.05" customHeight="1" x14ac:dyDescent="0.2">
      <c r="B567" s="20" t="s">
        <v>47</v>
      </c>
      <c r="O567" s="114"/>
    </row>
    <row r="568" spans="2:15" ht="22.05" customHeight="1" x14ac:dyDescent="0.2">
      <c r="B568" s="20" t="s">
        <v>47</v>
      </c>
      <c r="O568" s="114"/>
    </row>
    <row r="569" spans="2:15" ht="22.05" customHeight="1" x14ac:dyDescent="0.2">
      <c r="B569" s="20" t="s">
        <v>47</v>
      </c>
      <c r="O569" s="114"/>
    </row>
    <row r="570" spans="2:15" ht="22.05" customHeight="1" x14ac:dyDescent="0.2">
      <c r="B570" s="20" t="s">
        <v>47</v>
      </c>
      <c r="O570" s="114"/>
    </row>
    <row r="571" spans="2:15" ht="22.05" customHeight="1" x14ac:dyDescent="0.2">
      <c r="B571" s="20" t="s">
        <v>47</v>
      </c>
      <c r="O571" s="114"/>
    </row>
    <row r="572" spans="2:15" ht="22.05" customHeight="1" x14ac:dyDescent="0.2">
      <c r="B572" s="20" t="s">
        <v>47</v>
      </c>
      <c r="O572" s="114"/>
    </row>
    <row r="573" spans="2:15" ht="22.05" customHeight="1" x14ac:dyDescent="0.2">
      <c r="B573" s="20" t="s">
        <v>47</v>
      </c>
      <c r="O573" s="114"/>
    </row>
    <row r="574" spans="2:15" ht="22.05" customHeight="1" x14ac:dyDescent="0.2">
      <c r="B574" s="20" t="s">
        <v>47</v>
      </c>
      <c r="O574" s="114"/>
    </row>
    <row r="575" spans="2:15" ht="22.05" customHeight="1" x14ac:dyDescent="0.2">
      <c r="B575" s="20" t="s">
        <v>47</v>
      </c>
      <c r="O575" s="114"/>
    </row>
    <row r="576" spans="2:15" ht="22.05" customHeight="1" x14ac:dyDescent="0.2">
      <c r="B576" s="20" t="s">
        <v>47</v>
      </c>
      <c r="O576" s="114"/>
    </row>
    <row r="577" spans="2:15" ht="22.05" customHeight="1" x14ac:dyDescent="0.2">
      <c r="B577" s="20" t="s">
        <v>47</v>
      </c>
      <c r="O577" s="114"/>
    </row>
    <row r="578" spans="2:15" ht="22.05" customHeight="1" x14ac:dyDescent="0.2">
      <c r="B578" s="20" t="s">
        <v>47</v>
      </c>
      <c r="O578" s="114"/>
    </row>
    <row r="579" spans="2:15" ht="22.05" customHeight="1" x14ac:dyDescent="0.2">
      <c r="B579" s="20" t="s">
        <v>47</v>
      </c>
      <c r="O579" s="114"/>
    </row>
    <row r="580" spans="2:15" ht="22.05" customHeight="1" x14ac:dyDescent="0.2">
      <c r="B580" s="20" t="s">
        <v>47</v>
      </c>
      <c r="O580" s="114"/>
    </row>
    <row r="581" spans="2:15" ht="22.05" customHeight="1" x14ac:dyDescent="0.2">
      <c r="B581" s="20" t="s">
        <v>47</v>
      </c>
      <c r="O581" s="114"/>
    </row>
    <row r="582" spans="2:15" ht="22.05" customHeight="1" x14ac:dyDescent="0.2">
      <c r="B582" s="20" t="s">
        <v>47</v>
      </c>
      <c r="O582" s="114"/>
    </row>
    <row r="583" spans="2:15" ht="22.05" customHeight="1" x14ac:dyDescent="0.2">
      <c r="B583" s="20" t="s">
        <v>47</v>
      </c>
      <c r="O583" s="114"/>
    </row>
    <row r="584" spans="2:15" ht="22.05" customHeight="1" x14ac:dyDescent="0.2">
      <c r="B584" s="20" t="s">
        <v>47</v>
      </c>
      <c r="O584" s="114"/>
    </row>
    <row r="585" spans="2:15" ht="22.05" customHeight="1" x14ac:dyDescent="0.2">
      <c r="B585" s="20" t="s">
        <v>47</v>
      </c>
      <c r="O585" s="114"/>
    </row>
    <row r="586" spans="2:15" ht="22.05" customHeight="1" x14ac:dyDescent="0.2">
      <c r="B586" s="20" t="s">
        <v>47</v>
      </c>
      <c r="O586" s="114"/>
    </row>
    <row r="587" spans="2:15" ht="22.05" customHeight="1" x14ac:dyDescent="0.2">
      <c r="B587" s="20" t="s">
        <v>47</v>
      </c>
      <c r="O587" s="114"/>
    </row>
    <row r="588" spans="2:15" ht="22.05" customHeight="1" x14ac:dyDescent="0.2">
      <c r="B588" s="20" t="s">
        <v>47</v>
      </c>
      <c r="O588" s="114"/>
    </row>
    <row r="589" spans="2:15" ht="22.05" customHeight="1" x14ac:dyDescent="0.2">
      <c r="B589" s="20" t="s">
        <v>47</v>
      </c>
      <c r="O589" s="114"/>
    </row>
    <row r="590" spans="2:15" ht="22.05" customHeight="1" x14ac:dyDescent="0.2">
      <c r="B590" s="20" t="s">
        <v>47</v>
      </c>
      <c r="O590" s="114"/>
    </row>
    <row r="591" spans="2:15" ht="22.05" customHeight="1" x14ac:dyDescent="0.2">
      <c r="B591" s="20" t="s">
        <v>47</v>
      </c>
      <c r="O591" s="114"/>
    </row>
    <row r="592" spans="2:15" ht="22.05" customHeight="1" x14ac:dyDescent="0.2">
      <c r="B592" s="20" t="s">
        <v>47</v>
      </c>
      <c r="O592" s="114"/>
    </row>
    <row r="593" spans="2:15" ht="22.05" customHeight="1" x14ac:dyDescent="0.2">
      <c r="B593" s="20" t="s">
        <v>47</v>
      </c>
      <c r="O593" s="114"/>
    </row>
    <row r="594" spans="2:15" ht="22.05" customHeight="1" x14ac:dyDescent="0.2">
      <c r="B594" s="20" t="s">
        <v>47</v>
      </c>
      <c r="O594" s="114"/>
    </row>
    <row r="595" spans="2:15" ht="22.05" customHeight="1" x14ac:dyDescent="0.2">
      <c r="B595" s="20" t="s">
        <v>47</v>
      </c>
      <c r="O595" s="114"/>
    </row>
    <row r="596" spans="2:15" ht="22.05" customHeight="1" x14ac:dyDescent="0.2">
      <c r="B596" s="20" t="s">
        <v>47</v>
      </c>
      <c r="O596" s="114"/>
    </row>
    <row r="597" spans="2:15" ht="22.05" customHeight="1" x14ac:dyDescent="0.2">
      <c r="B597" s="20" t="s">
        <v>47</v>
      </c>
      <c r="O597" s="114"/>
    </row>
    <row r="598" spans="2:15" ht="22.05" customHeight="1" x14ac:dyDescent="0.2">
      <c r="B598" s="20" t="s">
        <v>47</v>
      </c>
      <c r="O598" s="114"/>
    </row>
    <row r="599" spans="2:15" ht="22.05" customHeight="1" x14ac:dyDescent="0.2">
      <c r="B599" s="20" t="s">
        <v>47</v>
      </c>
      <c r="O599" s="114"/>
    </row>
    <row r="600" spans="2:15" ht="22.05" customHeight="1" x14ac:dyDescent="0.2">
      <c r="B600" s="20" t="s">
        <v>47</v>
      </c>
      <c r="O600" s="114"/>
    </row>
    <row r="601" spans="2:15" ht="22.05" customHeight="1" x14ac:dyDescent="0.2">
      <c r="B601" s="20" t="s">
        <v>47</v>
      </c>
      <c r="O601" s="114"/>
    </row>
    <row r="602" spans="2:15" ht="22.05" customHeight="1" x14ac:dyDescent="0.2">
      <c r="B602" s="20" t="s">
        <v>47</v>
      </c>
      <c r="O602" s="114"/>
    </row>
    <row r="603" spans="2:15" ht="22.05" customHeight="1" x14ac:dyDescent="0.2">
      <c r="B603" s="20" t="s">
        <v>47</v>
      </c>
      <c r="O603" s="114"/>
    </row>
    <row r="604" spans="2:15" ht="22.05" customHeight="1" x14ac:dyDescent="0.2">
      <c r="B604" s="20" t="s">
        <v>47</v>
      </c>
      <c r="O604" s="114"/>
    </row>
    <row r="605" spans="2:15" ht="22.05" customHeight="1" x14ac:dyDescent="0.2">
      <c r="B605" s="20" t="s">
        <v>47</v>
      </c>
      <c r="O605" s="114"/>
    </row>
    <row r="606" spans="2:15" ht="22.05" customHeight="1" x14ac:dyDescent="0.2">
      <c r="B606" s="20" t="s">
        <v>47</v>
      </c>
      <c r="O606" s="114"/>
    </row>
    <row r="607" spans="2:15" ht="22.05" customHeight="1" x14ac:dyDescent="0.2">
      <c r="B607" s="20" t="s">
        <v>47</v>
      </c>
      <c r="O607" s="114"/>
    </row>
    <row r="608" spans="2:15" ht="22.05" customHeight="1" x14ac:dyDescent="0.2">
      <c r="B608" s="20" t="s">
        <v>47</v>
      </c>
      <c r="O608" s="114"/>
    </row>
    <row r="609" spans="2:15" ht="22.05" customHeight="1" x14ac:dyDescent="0.2">
      <c r="B609" s="20" t="s">
        <v>47</v>
      </c>
      <c r="O609" s="114"/>
    </row>
    <row r="610" spans="2:15" ht="22.05" customHeight="1" x14ac:dyDescent="0.2">
      <c r="B610" s="20" t="s">
        <v>47</v>
      </c>
      <c r="O610" s="114"/>
    </row>
    <row r="611" spans="2:15" ht="22.05" customHeight="1" x14ac:dyDescent="0.2">
      <c r="B611" s="20" t="s">
        <v>47</v>
      </c>
      <c r="O611" s="114"/>
    </row>
    <row r="612" spans="2:15" ht="22.05" customHeight="1" x14ac:dyDescent="0.2">
      <c r="B612" s="20" t="s">
        <v>47</v>
      </c>
      <c r="O612" s="114"/>
    </row>
    <row r="613" spans="2:15" ht="22.05" customHeight="1" x14ac:dyDescent="0.2">
      <c r="B613" s="20" t="s">
        <v>47</v>
      </c>
      <c r="O613" s="114"/>
    </row>
    <row r="614" spans="2:15" ht="22.05" customHeight="1" x14ac:dyDescent="0.2">
      <c r="B614" s="20" t="s">
        <v>47</v>
      </c>
      <c r="O614" s="114"/>
    </row>
    <row r="615" spans="2:15" ht="22.05" customHeight="1" x14ac:dyDescent="0.2">
      <c r="B615" s="20" t="s">
        <v>47</v>
      </c>
      <c r="O615" s="114"/>
    </row>
    <row r="616" spans="2:15" ht="22.05" customHeight="1" x14ac:dyDescent="0.2">
      <c r="B616" s="20" t="s">
        <v>47</v>
      </c>
      <c r="O616" s="114"/>
    </row>
    <row r="617" spans="2:15" ht="22.05" customHeight="1" x14ac:dyDescent="0.2">
      <c r="B617" s="20" t="s">
        <v>47</v>
      </c>
      <c r="O617" s="114"/>
    </row>
    <row r="618" spans="2:15" ht="22.05" customHeight="1" x14ac:dyDescent="0.2">
      <c r="B618" s="20" t="s">
        <v>47</v>
      </c>
      <c r="O618" s="114"/>
    </row>
    <row r="619" spans="2:15" ht="22.05" customHeight="1" x14ac:dyDescent="0.2">
      <c r="B619" s="20" t="s">
        <v>47</v>
      </c>
      <c r="O619" s="114"/>
    </row>
    <row r="620" spans="2:15" ht="22.05" customHeight="1" x14ac:dyDescent="0.2">
      <c r="B620" s="20" t="s">
        <v>47</v>
      </c>
      <c r="O620" s="114"/>
    </row>
    <row r="621" spans="2:15" ht="22.05" customHeight="1" x14ac:dyDescent="0.2">
      <c r="B621" s="20" t="s">
        <v>47</v>
      </c>
      <c r="O621" s="114"/>
    </row>
    <row r="622" spans="2:15" ht="22.05" customHeight="1" x14ac:dyDescent="0.2">
      <c r="B622" s="20" t="s">
        <v>47</v>
      </c>
      <c r="O622" s="114"/>
    </row>
    <row r="623" spans="2:15" ht="22.05" customHeight="1" x14ac:dyDescent="0.2">
      <c r="B623" s="20" t="s">
        <v>47</v>
      </c>
      <c r="O623" s="114"/>
    </row>
    <row r="624" spans="2:15" ht="22.05" customHeight="1" x14ac:dyDescent="0.2">
      <c r="B624" s="20" t="s">
        <v>47</v>
      </c>
      <c r="O624" s="114"/>
    </row>
    <row r="625" spans="2:15" ht="22.05" customHeight="1" x14ac:dyDescent="0.2">
      <c r="B625" s="20" t="s">
        <v>47</v>
      </c>
      <c r="O625" s="114"/>
    </row>
    <row r="626" spans="2:15" ht="22.05" customHeight="1" x14ac:dyDescent="0.2">
      <c r="B626" s="20" t="s">
        <v>47</v>
      </c>
      <c r="O626" s="114"/>
    </row>
    <row r="627" spans="2:15" ht="22.05" customHeight="1" x14ac:dyDescent="0.2">
      <c r="B627" s="20" t="s">
        <v>47</v>
      </c>
      <c r="O627" s="114"/>
    </row>
    <row r="628" spans="2:15" ht="22.05" customHeight="1" x14ac:dyDescent="0.2">
      <c r="B628" s="20" t="s">
        <v>47</v>
      </c>
      <c r="O628" s="114"/>
    </row>
    <row r="629" spans="2:15" ht="22.05" customHeight="1" x14ac:dyDescent="0.2">
      <c r="B629" s="20" t="s">
        <v>47</v>
      </c>
      <c r="O629" s="114"/>
    </row>
    <row r="630" spans="2:15" ht="22.05" customHeight="1" x14ac:dyDescent="0.2">
      <c r="B630" s="20" t="s">
        <v>47</v>
      </c>
      <c r="O630" s="114"/>
    </row>
    <row r="631" spans="2:15" ht="22.05" customHeight="1" x14ac:dyDescent="0.2">
      <c r="B631" s="20" t="s">
        <v>47</v>
      </c>
      <c r="O631" s="114"/>
    </row>
    <row r="632" spans="2:15" ht="22.05" customHeight="1" x14ac:dyDescent="0.2">
      <c r="B632" s="20" t="s">
        <v>47</v>
      </c>
      <c r="O632" s="114"/>
    </row>
    <row r="633" spans="2:15" ht="22.05" customHeight="1" x14ac:dyDescent="0.2">
      <c r="B633" s="20" t="s">
        <v>47</v>
      </c>
      <c r="O633" s="114"/>
    </row>
    <row r="634" spans="2:15" ht="22.05" customHeight="1" x14ac:dyDescent="0.2">
      <c r="B634" s="20" t="s">
        <v>47</v>
      </c>
      <c r="O634" s="114"/>
    </row>
    <row r="635" spans="2:15" ht="22.05" customHeight="1" x14ac:dyDescent="0.2">
      <c r="B635" s="20" t="s">
        <v>47</v>
      </c>
      <c r="O635" s="114"/>
    </row>
    <row r="636" spans="2:15" ht="22.05" customHeight="1" x14ac:dyDescent="0.2">
      <c r="B636" s="20" t="s">
        <v>47</v>
      </c>
      <c r="O636" s="114"/>
    </row>
    <row r="637" spans="2:15" ht="22.05" customHeight="1" x14ac:dyDescent="0.2">
      <c r="B637" s="20" t="s">
        <v>47</v>
      </c>
      <c r="O637" s="114"/>
    </row>
    <row r="638" spans="2:15" ht="22.05" customHeight="1" x14ac:dyDescent="0.2">
      <c r="B638" s="20" t="s">
        <v>47</v>
      </c>
      <c r="O638" s="114"/>
    </row>
    <row r="639" spans="2:15" ht="22.05" customHeight="1" x14ac:dyDescent="0.2">
      <c r="B639" s="20" t="s">
        <v>47</v>
      </c>
      <c r="O639" s="114"/>
    </row>
    <row r="640" spans="2:15" ht="22.05" customHeight="1" x14ac:dyDescent="0.2">
      <c r="B640" s="20" t="s">
        <v>47</v>
      </c>
      <c r="O640" s="114"/>
    </row>
    <row r="641" spans="2:15" ht="22.05" customHeight="1" x14ac:dyDescent="0.2">
      <c r="B641" s="20" t="s">
        <v>47</v>
      </c>
      <c r="O641" s="114"/>
    </row>
    <row r="642" spans="2:15" ht="22.05" customHeight="1" x14ac:dyDescent="0.2">
      <c r="B642" s="20" t="s">
        <v>47</v>
      </c>
      <c r="O642" s="114"/>
    </row>
    <row r="643" spans="2:15" ht="22.05" customHeight="1" x14ac:dyDescent="0.2">
      <c r="B643" s="20" t="s">
        <v>47</v>
      </c>
      <c r="O643" s="114"/>
    </row>
    <row r="644" spans="2:15" ht="22.05" customHeight="1" x14ac:dyDescent="0.2">
      <c r="B644" s="20" t="s">
        <v>47</v>
      </c>
      <c r="O644" s="114"/>
    </row>
    <row r="645" spans="2:15" ht="22.05" customHeight="1" x14ac:dyDescent="0.2">
      <c r="B645" s="20" t="s">
        <v>47</v>
      </c>
      <c r="O645" s="114"/>
    </row>
    <row r="646" spans="2:15" ht="22.05" customHeight="1" x14ac:dyDescent="0.2">
      <c r="B646" s="20" t="s">
        <v>47</v>
      </c>
      <c r="O646" s="114"/>
    </row>
    <row r="647" spans="2:15" ht="22.05" customHeight="1" x14ac:dyDescent="0.2">
      <c r="B647" s="20" t="s">
        <v>47</v>
      </c>
      <c r="O647" s="114"/>
    </row>
    <row r="648" spans="2:15" ht="22.05" customHeight="1" x14ac:dyDescent="0.2">
      <c r="B648" s="20" t="s">
        <v>47</v>
      </c>
      <c r="O648" s="114"/>
    </row>
    <row r="649" spans="2:15" ht="22.05" customHeight="1" x14ac:dyDescent="0.2">
      <c r="B649" s="20" t="s">
        <v>47</v>
      </c>
      <c r="O649" s="114"/>
    </row>
    <row r="650" spans="2:15" ht="22.05" customHeight="1" x14ac:dyDescent="0.2">
      <c r="B650" s="20" t="s">
        <v>47</v>
      </c>
      <c r="O650" s="114"/>
    </row>
    <row r="651" spans="2:15" ht="22.05" customHeight="1" x14ac:dyDescent="0.2">
      <c r="B651" s="20" t="s">
        <v>47</v>
      </c>
      <c r="O651" s="114"/>
    </row>
    <row r="652" spans="2:15" ht="22.05" customHeight="1" x14ac:dyDescent="0.2">
      <c r="B652" s="20" t="s">
        <v>47</v>
      </c>
      <c r="O652" s="114"/>
    </row>
    <row r="653" spans="2:15" ht="22.05" customHeight="1" x14ac:dyDescent="0.2">
      <c r="B653" s="20" t="s">
        <v>47</v>
      </c>
      <c r="O653" s="114"/>
    </row>
    <row r="654" spans="2:15" ht="22.05" customHeight="1" x14ac:dyDescent="0.2">
      <c r="B654" s="20" t="s">
        <v>47</v>
      </c>
      <c r="O654" s="114"/>
    </row>
    <row r="655" spans="2:15" ht="22.05" customHeight="1" x14ac:dyDescent="0.2">
      <c r="B655" s="20" t="s">
        <v>47</v>
      </c>
      <c r="O655" s="114"/>
    </row>
    <row r="656" spans="2:15" ht="22.05" customHeight="1" x14ac:dyDescent="0.2">
      <c r="B656" s="20" t="s">
        <v>47</v>
      </c>
      <c r="O656" s="114"/>
    </row>
    <row r="657" spans="2:15" ht="22.05" customHeight="1" x14ac:dyDescent="0.2">
      <c r="B657" s="20" t="s">
        <v>47</v>
      </c>
      <c r="O657" s="114"/>
    </row>
    <row r="658" spans="2:15" ht="22.05" customHeight="1" x14ac:dyDescent="0.2">
      <c r="B658" s="20" t="s">
        <v>47</v>
      </c>
      <c r="O658" s="114"/>
    </row>
    <row r="659" spans="2:15" ht="22.05" customHeight="1" x14ac:dyDescent="0.2">
      <c r="B659" s="20" t="s">
        <v>47</v>
      </c>
      <c r="O659" s="114"/>
    </row>
    <row r="660" spans="2:15" ht="22.05" customHeight="1" x14ac:dyDescent="0.2">
      <c r="B660" s="20" t="s">
        <v>47</v>
      </c>
      <c r="O660" s="114"/>
    </row>
    <row r="661" spans="2:15" ht="22.05" customHeight="1" x14ac:dyDescent="0.2">
      <c r="B661" s="20" t="s">
        <v>47</v>
      </c>
      <c r="O661" s="114"/>
    </row>
    <row r="662" spans="2:15" ht="22.05" customHeight="1" x14ac:dyDescent="0.2">
      <c r="B662" s="20" t="s">
        <v>47</v>
      </c>
      <c r="O662" s="114"/>
    </row>
    <row r="663" spans="2:15" ht="22.05" customHeight="1" x14ac:dyDescent="0.2">
      <c r="B663" s="20" t="s">
        <v>47</v>
      </c>
      <c r="O663" s="114"/>
    </row>
    <row r="664" spans="2:15" ht="22.05" customHeight="1" x14ac:dyDescent="0.2">
      <c r="B664" s="20" t="s">
        <v>47</v>
      </c>
      <c r="O664" s="114"/>
    </row>
    <row r="665" spans="2:15" ht="22.05" customHeight="1" x14ac:dyDescent="0.2">
      <c r="B665" s="20" t="s">
        <v>47</v>
      </c>
      <c r="O665" s="114"/>
    </row>
    <row r="666" spans="2:15" ht="22.05" customHeight="1" x14ac:dyDescent="0.2">
      <c r="B666" s="20" t="s">
        <v>47</v>
      </c>
      <c r="O666" s="114"/>
    </row>
    <row r="667" spans="2:15" ht="22.05" customHeight="1" x14ac:dyDescent="0.2">
      <c r="B667" s="20" t="s">
        <v>47</v>
      </c>
      <c r="O667" s="114"/>
    </row>
    <row r="668" spans="2:15" ht="22.05" customHeight="1" x14ac:dyDescent="0.2">
      <c r="B668" s="20" t="s">
        <v>47</v>
      </c>
      <c r="O668" s="114"/>
    </row>
    <row r="669" spans="2:15" ht="22.05" customHeight="1" x14ac:dyDescent="0.2">
      <c r="B669" s="20" t="s">
        <v>47</v>
      </c>
      <c r="O669" s="114"/>
    </row>
    <row r="670" spans="2:15" ht="22.05" customHeight="1" x14ac:dyDescent="0.2">
      <c r="B670" s="20" t="s">
        <v>47</v>
      </c>
      <c r="O670" s="114"/>
    </row>
    <row r="671" spans="2:15" ht="22.05" customHeight="1" x14ac:dyDescent="0.2">
      <c r="B671" s="20" t="s">
        <v>47</v>
      </c>
      <c r="O671" s="114"/>
    </row>
    <row r="672" spans="2:15" ht="22.05" customHeight="1" x14ac:dyDescent="0.2">
      <c r="B672" s="20" t="s">
        <v>47</v>
      </c>
      <c r="O672" s="114"/>
    </row>
    <row r="673" spans="2:15" ht="22.05" customHeight="1" x14ac:dyDescent="0.2">
      <c r="B673" s="20" t="s">
        <v>47</v>
      </c>
      <c r="O673" s="114"/>
    </row>
    <row r="674" spans="2:15" ht="22.05" customHeight="1" x14ac:dyDescent="0.2">
      <c r="B674" s="20" t="s">
        <v>47</v>
      </c>
      <c r="O674" s="114"/>
    </row>
    <row r="675" spans="2:15" ht="22.05" customHeight="1" x14ac:dyDescent="0.2">
      <c r="B675" s="20" t="s">
        <v>47</v>
      </c>
      <c r="O675" s="114"/>
    </row>
    <row r="676" spans="2:15" ht="22.05" customHeight="1" x14ac:dyDescent="0.2">
      <c r="B676" s="20" t="s">
        <v>47</v>
      </c>
      <c r="O676" s="114"/>
    </row>
    <row r="677" spans="2:15" ht="22.05" customHeight="1" x14ac:dyDescent="0.2">
      <c r="B677" s="20" t="s">
        <v>47</v>
      </c>
      <c r="O677" s="114"/>
    </row>
    <row r="678" spans="2:15" ht="22.05" customHeight="1" x14ac:dyDescent="0.2">
      <c r="B678" s="20" t="s">
        <v>47</v>
      </c>
      <c r="O678" s="114"/>
    </row>
    <row r="679" spans="2:15" ht="22.05" customHeight="1" x14ac:dyDescent="0.2">
      <c r="B679" s="20" t="s">
        <v>47</v>
      </c>
      <c r="O679" s="114"/>
    </row>
    <row r="680" spans="2:15" ht="22.05" customHeight="1" x14ac:dyDescent="0.2">
      <c r="B680" s="20" t="s">
        <v>47</v>
      </c>
      <c r="O680" s="114"/>
    </row>
    <row r="681" spans="2:15" ht="22.05" customHeight="1" x14ac:dyDescent="0.2">
      <c r="B681" s="20" t="s">
        <v>47</v>
      </c>
      <c r="O681" s="114"/>
    </row>
    <row r="682" spans="2:15" ht="22.05" customHeight="1" x14ac:dyDescent="0.2">
      <c r="B682" s="20" t="s">
        <v>47</v>
      </c>
      <c r="O682" s="114"/>
    </row>
    <row r="683" spans="2:15" ht="22.05" customHeight="1" x14ac:dyDescent="0.2">
      <c r="B683" s="20" t="s">
        <v>47</v>
      </c>
      <c r="O683" s="114"/>
    </row>
    <row r="684" spans="2:15" ht="22.05" customHeight="1" x14ac:dyDescent="0.2">
      <c r="B684" s="20" t="s">
        <v>47</v>
      </c>
      <c r="O684" s="114"/>
    </row>
    <row r="685" spans="2:15" ht="22.05" customHeight="1" x14ac:dyDescent="0.2">
      <c r="B685" s="20" t="s">
        <v>47</v>
      </c>
      <c r="O685" s="114"/>
    </row>
    <row r="686" spans="2:15" ht="22.05" customHeight="1" x14ac:dyDescent="0.2">
      <c r="B686" s="20" t="s">
        <v>47</v>
      </c>
      <c r="O686" s="114"/>
    </row>
    <row r="687" spans="2:15" ht="22.05" customHeight="1" x14ac:dyDescent="0.2">
      <c r="B687" s="20" t="s">
        <v>47</v>
      </c>
      <c r="O687" s="114"/>
    </row>
    <row r="688" spans="2:15" ht="22.05" customHeight="1" x14ac:dyDescent="0.2">
      <c r="B688" s="20" t="s">
        <v>47</v>
      </c>
      <c r="O688" s="114"/>
    </row>
    <row r="689" spans="2:15" ht="22.05" customHeight="1" x14ac:dyDescent="0.2">
      <c r="B689" s="20" t="s">
        <v>47</v>
      </c>
      <c r="O689" s="114"/>
    </row>
    <row r="690" spans="2:15" ht="22.05" customHeight="1" x14ac:dyDescent="0.2">
      <c r="B690" s="20" t="s">
        <v>47</v>
      </c>
      <c r="O690" s="114"/>
    </row>
    <row r="691" spans="2:15" ht="22.05" customHeight="1" x14ac:dyDescent="0.2">
      <c r="B691" s="20" t="s">
        <v>47</v>
      </c>
      <c r="O691" s="114"/>
    </row>
    <row r="692" spans="2:15" ht="22.05" customHeight="1" x14ac:dyDescent="0.2">
      <c r="B692" s="20" t="s">
        <v>47</v>
      </c>
      <c r="O692" s="114"/>
    </row>
    <row r="693" spans="2:15" ht="22.05" customHeight="1" x14ac:dyDescent="0.2">
      <c r="B693" s="20" t="s">
        <v>47</v>
      </c>
      <c r="O693" s="114"/>
    </row>
    <row r="694" spans="2:15" ht="22.05" customHeight="1" x14ac:dyDescent="0.2">
      <c r="B694" s="20" t="s">
        <v>47</v>
      </c>
      <c r="O694" s="114"/>
    </row>
    <row r="695" spans="2:15" ht="22.05" customHeight="1" x14ac:dyDescent="0.2">
      <c r="B695" s="20" t="s">
        <v>47</v>
      </c>
      <c r="O695" s="114"/>
    </row>
    <row r="696" spans="2:15" ht="22.05" customHeight="1" x14ac:dyDescent="0.2">
      <c r="B696" s="20" t="s">
        <v>47</v>
      </c>
      <c r="O696" s="114"/>
    </row>
    <row r="697" spans="2:15" ht="22.05" customHeight="1" x14ac:dyDescent="0.2">
      <c r="B697" s="20" t="s">
        <v>47</v>
      </c>
      <c r="O697" s="114"/>
    </row>
    <row r="698" spans="2:15" ht="22.05" customHeight="1" x14ac:dyDescent="0.2">
      <c r="B698" s="20" t="s">
        <v>47</v>
      </c>
      <c r="O698" s="114"/>
    </row>
    <row r="699" spans="2:15" ht="22.05" customHeight="1" x14ac:dyDescent="0.2">
      <c r="B699" s="20" t="s">
        <v>47</v>
      </c>
      <c r="O699" s="114"/>
    </row>
    <row r="700" spans="2:15" ht="22.05" customHeight="1" x14ac:dyDescent="0.2">
      <c r="B700" s="20" t="s">
        <v>47</v>
      </c>
      <c r="O700" s="114"/>
    </row>
    <row r="701" spans="2:15" ht="22.05" customHeight="1" x14ac:dyDescent="0.2">
      <c r="B701" s="20" t="s">
        <v>47</v>
      </c>
      <c r="O701" s="114"/>
    </row>
    <row r="702" spans="2:15" ht="22.05" customHeight="1" x14ac:dyDescent="0.2">
      <c r="B702" s="20" t="s">
        <v>47</v>
      </c>
      <c r="O702" s="114"/>
    </row>
    <row r="703" spans="2:15" ht="22.05" customHeight="1" x14ac:dyDescent="0.2">
      <c r="B703" s="20" t="s">
        <v>47</v>
      </c>
      <c r="O703" s="114"/>
    </row>
    <row r="704" spans="2:15" ht="22.05" customHeight="1" x14ac:dyDescent="0.2">
      <c r="B704" s="20" t="s">
        <v>47</v>
      </c>
      <c r="O704" s="114"/>
    </row>
    <row r="705" spans="2:15" ht="22.05" customHeight="1" x14ac:dyDescent="0.2">
      <c r="B705" s="20" t="s">
        <v>47</v>
      </c>
      <c r="O705" s="114"/>
    </row>
    <row r="706" spans="2:15" ht="22.05" customHeight="1" x14ac:dyDescent="0.2">
      <c r="B706" s="20" t="s">
        <v>47</v>
      </c>
      <c r="O706" s="114"/>
    </row>
    <row r="707" spans="2:15" ht="22.05" customHeight="1" x14ac:dyDescent="0.2">
      <c r="B707" s="20" t="s">
        <v>47</v>
      </c>
      <c r="O707" s="114"/>
    </row>
    <row r="708" spans="2:15" ht="22.05" customHeight="1" x14ac:dyDescent="0.2">
      <c r="B708" s="20" t="s">
        <v>47</v>
      </c>
      <c r="O708" s="114"/>
    </row>
    <row r="709" spans="2:15" ht="22.05" customHeight="1" x14ac:dyDescent="0.2">
      <c r="B709" s="20" t="s">
        <v>47</v>
      </c>
      <c r="O709" s="114"/>
    </row>
    <row r="710" spans="2:15" ht="22.05" customHeight="1" x14ac:dyDescent="0.2">
      <c r="B710" s="20" t="s">
        <v>47</v>
      </c>
      <c r="O710" s="114"/>
    </row>
    <row r="711" spans="2:15" ht="22.05" customHeight="1" x14ac:dyDescent="0.2">
      <c r="B711" s="20" t="s">
        <v>47</v>
      </c>
      <c r="O711" s="114"/>
    </row>
    <row r="712" spans="2:15" ht="22.05" customHeight="1" x14ac:dyDescent="0.2">
      <c r="B712" s="20" t="s">
        <v>47</v>
      </c>
      <c r="O712" s="114"/>
    </row>
    <row r="713" spans="2:15" ht="22.05" customHeight="1" x14ac:dyDescent="0.2">
      <c r="B713" s="20" t="s">
        <v>47</v>
      </c>
      <c r="O713" s="114"/>
    </row>
    <row r="714" spans="2:15" ht="22.05" customHeight="1" x14ac:dyDescent="0.2">
      <c r="B714" s="20" t="s">
        <v>47</v>
      </c>
      <c r="O714" s="114"/>
    </row>
    <row r="715" spans="2:15" ht="22.05" customHeight="1" x14ac:dyDescent="0.2">
      <c r="B715" s="20" t="s">
        <v>47</v>
      </c>
      <c r="O715" s="114"/>
    </row>
    <row r="716" spans="2:15" ht="22.05" customHeight="1" x14ac:dyDescent="0.2">
      <c r="B716" s="20" t="s">
        <v>47</v>
      </c>
      <c r="O716" s="114"/>
    </row>
    <row r="717" spans="2:15" ht="22.05" customHeight="1" x14ac:dyDescent="0.2">
      <c r="B717" s="20" t="s">
        <v>47</v>
      </c>
      <c r="O717" s="114"/>
    </row>
    <row r="718" spans="2:15" ht="22.05" customHeight="1" x14ac:dyDescent="0.2">
      <c r="B718" s="20" t="s">
        <v>47</v>
      </c>
      <c r="O718" s="114"/>
    </row>
    <row r="719" spans="2:15" ht="22.05" customHeight="1" x14ac:dyDescent="0.2">
      <c r="B719" s="20" t="s">
        <v>47</v>
      </c>
      <c r="O719" s="114"/>
    </row>
    <row r="720" spans="2:15" ht="22.05" customHeight="1" x14ac:dyDescent="0.2">
      <c r="B720" s="20" t="s">
        <v>47</v>
      </c>
      <c r="O720" s="114"/>
    </row>
    <row r="721" spans="2:15" ht="22.05" customHeight="1" x14ac:dyDescent="0.2">
      <c r="B721" s="20" t="s">
        <v>47</v>
      </c>
      <c r="O721" s="114"/>
    </row>
    <row r="722" spans="2:15" ht="22.05" customHeight="1" x14ac:dyDescent="0.2">
      <c r="B722" s="20" t="s">
        <v>47</v>
      </c>
      <c r="O722" s="114"/>
    </row>
    <row r="723" spans="2:15" ht="22.05" customHeight="1" x14ac:dyDescent="0.2">
      <c r="B723" s="20" t="s">
        <v>47</v>
      </c>
      <c r="O723" s="114"/>
    </row>
    <row r="724" spans="2:15" ht="22.05" customHeight="1" x14ac:dyDescent="0.2">
      <c r="B724" s="20" t="s">
        <v>47</v>
      </c>
      <c r="O724" s="114"/>
    </row>
    <row r="725" spans="2:15" ht="22.05" customHeight="1" x14ac:dyDescent="0.2">
      <c r="B725" s="20" t="s">
        <v>47</v>
      </c>
      <c r="O725" s="114"/>
    </row>
    <row r="726" spans="2:15" ht="22.05" customHeight="1" x14ac:dyDescent="0.2">
      <c r="B726" s="20" t="s">
        <v>47</v>
      </c>
      <c r="O726" s="114"/>
    </row>
    <row r="727" spans="2:15" ht="22.05" customHeight="1" x14ac:dyDescent="0.2">
      <c r="B727" s="20" t="s">
        <v>47</v>
      </c>
      <c r="O727" s="114"/>
    </row>
    <row r="728" spans="2:15" ht="22.05" customHeight="1" x14ac:dyDescent="0.2">
      <c r="B728" s="20" t="s">
        <v>47</v>
      </c>
      <c r="O728" s="114"/>
    </row>
    <row r="729" spans="2:15" ht="22.05" customHeight="1" x14ac:dyDescent="0.2">
      <c r="B729" s="20" t="s">
        <v>47</v>
      </c>
      <c r="O729" s="114"/>
    </row>
    <row r="730" spans="2:15" ht="22.05" customHeight="1" x14ac:dyDescent="0.2">
      <c r="B730" s="20" t="s">
        <v>47</v>
      </c>
      <c r="O730" s="114"/>
    </row>
    <row r="731" spans="2:15" ht="22.05" customHeight="1" x14ac:dyDescent="0.2">
      <c r="B731" s="20" t="s">
        <v>47</v>
      </c>
      <c r="O731" s="114"/>
    </row>
    <row r="732" spans="2:15" ht="22.05" customHeight="1" x14ac:dyDescent="0.2">
      <c r="B732" s="20" t="s">
        <v>47</v>
      </c>
      <c r="O732" s="114"/>
    </row>
    <row r="733" spans="2:15" ht="22.05" customHeight="1" x14ac:dyDescent="0.2">
      <c r="B733" s="20" t="s">
        <v>47</v>
      </c>
      <c r="O733" s="114"/>
    </row>
    <row r="734" spans="2:15" ht="22.05" customHeight="1" x14ac:dyDescent="0.2">
      <c r="B734" s="20" t="s">
        <v>47</v>
      </c>
      <c r="O734" s="114"/>
    </row>
    <row r="735" spans="2:15" ht="22.05" customHeight="1" x14ac:dyDescent="0.2">
      <c r="B735" s="20" t="s">
        <v>47</v>
      </c>
      <c r="O735" s="114"/>
    </row>
    <row r="736" spans="2:15" ht="22.05" customHeight="1" x14ac:dyDescent="0.2">
      <c r="B736" s="20" t="s">
        <v>47</v>
      </c>
      <c r="O736" s="114"/>
    </row>
    <row r="737" spans="2:15" ht="22.05" customHeight="1" x14ac:dyDescent="0.2">
      <c r="B737" s="20" t="s">
        <v>47</v>
      </c>
      <c r="O737" s="114"/>
    </row>
    <row r="738" spans="2:15" ht="22.05" customHeight="1" x14ac:dyDescent="0.2">
      <c r="B738" s="20" t="s">
        <v>47</v>
      </c>
      <c r="O738" s="114"/>
    </row>
    <row r="739" spans="2:15" ht="22.05" customHeight="1" x14ac:dyDescent="0.2">
      <c r="B739" s="20" t="s">
        <v>47</v>
      </c>
      <c r="O739" s="114"/>
    </row>
    <row r="740" spans="2:15" ht="22.05" customHeight="1" x14ac:dyDescent="0.2">
      <c r="B740" s="20" t="s">
        <v>47</v>
      </c>
      <c r="O740" s="114"/>
    </row>
    <row r="741" spans="2:15" ht="22.05" customHeight="1" x14ac:dyDescent="0.2">
      <c r="B741" s="20" t="s">
        <v>47</v>
      </c>
      <c r="O741" s="114"/>
    </row>
    <row r="742" spans="2:15" ht="22.05" customHeight="1" x14ac:dyDescent="0.2">
      <c r="B742" s="20" t="s">
        <v>47</v>
      </c>
      <c r="O742" s="114"/>
    </row>
    <row r="743" spans="2:15" ht="22.05" customHeight="1" x14ac:dyDescent="0.2">
      <c r="B743" s="20" t="s">
        <v>47</v>
      </c>
      <c r="O743" s="114"/>
    </row>
    <row r="744" spans="2:15" ht="22.05" customHeight="1" x14ac:dyDescent="0.2">
      <c r="B744" s="20" t="s">
        <v>47</v>
      </c>
      <c r="O744" s="114"/>
    </row>
    <row r="745" spans="2:15" ht="22.05" customHeight="1" x14ac:dyDescent="0.2">
      <c r="B745" s="20" t="s">
        <v>47</v>
      </c>
      <c r="O745" s="114"/>
    </row>
    <row r="746" spans="2:15" ht="22.05" customHeight="1" x14ac:dyDescent="0.2">
      <c r="B746" s="20" t="s">
        <v>47</v>
      </c>
      <c r="O746" s="114"/>
    </row>
    <row r="747" spans="2:15" ht="22.05" customHeight="1" x14ac:dyDescent="0.2">
      <c r="B747" s="20" t="s">
        <v>47</v>
      </c>
      <c r="O747" s="114"/>
    </row>
    <row r="748" spans="2:15" ht="22.05" customHeight="1" x14ac:dyDescent="0.2">
      <c r="B748" s="20" t="s">
        <v>47</v>
      </c>
      <c r="O748" s="114"/>
    </row>
    <row r="749" spans="2:15" ht="22.05" customHeight="1" x14ac:dyDescent="0.2">
      <c r="B749" s="20" t="s">
        <v>47</v>
      </c>
      <c r="O749" s="114"/>
    </row>
    <row r="750" spans="2:15" ht="22.05" customHeight="1" x14ac:dyDescent="0.2">
      <c r="B750" s="20" t="s">
        <v>47</v>
      </c>
      <c r="O750" s="114"/>
    </row>
    <row r="751" spans="2:15" ht="22.05" customHeight="1" x14ac:dyDescent="0.2">
      <c r="B751" s="20" t="s">
        <v>47</v>
      </c>
      <c r="O751" s="114"/>
    </row>
    <row r="752" spans="2:15" ht="22.05" customHeight="1" x14ac:dyDescent="0.2">
      <c r="B752" s="20" t="s">
        <v>47</v>
      </c>
      <c r="O752" s="114"/>
    </row>
    <row r="753" spans="2:15" ht="22.05" customHeight="1" x14ac:dyDescent="0.2">
      <c r="B753" s="20" t="s">
        <v>47</v>
      </c>
      <c r="O753" s="114"/>
    </row>
    <row r="754" spans="2:15" ht="22.05" customHeight="1" x14ac:dyDescent="0.2">
      <c r="B754" s="20" t="s">
        <v>47</v>
      </c>
      <c r="O754" s="114"/>
    </row>
    <row r="755" spans="2:15" ht="22.05" customHeight="1" x14ac:dyDescent="0.2">
      <c r="B755" s="20" t="s">
        <v>47</v>
      </c>
      <c r="O755" s="114"/>
    </row>
    <row r="756" spans="2:15" ht="22.05" customHeight="1" x14ac:dyDescent="0.2">
      <c r="B756" s="20" t="s">
        <v>47</v>
      </c>
      <c r="O756" s="114"/>
    </row>
    <row r="757" spans="2:15" ht="22.05" customHeight="1" x14ac:dyDescent="0.2">
      <c r="B757" s="20" t="s">
        <v>47</v>
      </c>
      <c r="O757" s="114"/>
    </row>
    <row r="758" spans="2:15" ht="22.05" customHeight="1" x14ac:dyDescent="0.2">
      <c r="B758" s="20" t="s">
        <v>47</v>
      </c>
      <c r="O758" s="114"/>
    </row>
    <row r="759" spans="2:15" ht="22.05" customHeight="1" x14ac:dyDescent="0.2">
      <c r="B759" s="20" t="s">
        <v>47</v>
      </c>
      <c r="O759" s="114"/>
    </row>
    <row r="760" spans="2:15" ht="22.05" customHeight="1" x14ac:dyDescent="0.2">
      <c r="B760" s="20" t="s">
        <v>47</v>
      </c>
      <c r="O760" s="114"/>
    </row>
    <row r="761" spans="2:15" ht="22.05" customHeight="1" x14ac:dyDescent="0.2">
      <c r="B761" s="20" t="s">
        <v>47</v>
      </c>
      <c r="O761" s="114"/>
    </row>
    <row r="762" spans="2:15" ht="22.05" customHeight="1" x14ac:dyDescent="0.2">
      <c r="B762" s="20" t="s">
        <v>47</v>
      </c>
      <c r="O762" s="114"/>
    </row>
    <row r="763" spans="2:15" ht="22.05" customHeight="1" x14ac:dyDescent="0.2">
      <c r="B763" s="20" t="s">
        <v>47</v>
      </c>
      <c r="O763" s="114"/>
    </row>
    <row r="764" spans="2:15" ht="22.05" customHeight="1" x14ac:dyDescent="0.2">
      <c r="B764" s="20" t="s">
        <v>47</v>
      </c>
      <c r="O764" s="114"/>
    </row>
    <row r="765" spans="2:15" ht="22.05" customHeight="1" x14ac:dyDescent="0.2">
      <c r="B765" s="20" t="s">
        <v>47</v>
      </c>
      <c r="O765" s="114"/>
    </row>
    <row r="766" spans="2:15" ht="22.05" customHeight="1" x14ac:dyDescent="0.2">
      <c r="B766" s="20" t="s">
        <v>47</v>
      </c>
      <c r="O766" s="114"/>
    </row>
    <row r="767" spans="2:15" ht="22.05" customHeight="1" x14ac:dyDescent="0.2">
      <c r="B767" s="20" t="s">
        <v>47</v>
      </c>
      <c r="O767" s="114"/>
    </row>
    <row r="768" spans="2:15" ht="22.05" customHeight="1" x14ac:dyDescent="0.2">
      <c r="B768" s="20" t="s">
        <v>47</v>
      </c>
      <c r="O768" s="114"/>
    </row>
    <row r="769" spans="2:15" ht="22.05" customHeight="1" x14ac:dyDescent="0.2">
      <c r="B769" s="20" t="s">
        <v>47</v>
      </c>
      <c r="O769" s="114"/>
    </row>
    <row r="770" spans="2:15" ht="22.05" customHeight="1" x14ac:dyDescent="0.2">
      <c r="B770" s="20" t="s">
        <v>47</v>
      </c>
      <c r="O770" s="114"/>
    </row>
    <row r="771" spans="2:15" ht="22.05" customHeight="1" x14ac:dyDescent="0.2">
      <c r="B771" s="20" t="s">
        <v>47</v>
      </c>
      <c r="O771" s="114"/>
    </row>
    <row r="772" spans="2:15" ht="22.05" customHeight="1" x14ac:dyDescent="0.2">
      <c r="B772" s="20" t="s">
        <v>47</v>
      </c>
      <c r="O772" s="114"/>
    </row>
    <row r="773" spans="2:15" ht="22.05" customHeight="1" x14ac:dyDescent="0.2">
      <c r="B773" s="20" t="s">
        <v>47</v>
      </c>
      <c r="O773" s="114"/>
    </row>
    <row r="774" spans="2:15" ht="22.05" customHeight="1" x14ac:dyDescent="0.2">
      <c r="B774" s="20" t="s">
        <v>47</v>
      </c>
      <c r="O774" s="114"/>
    </row>
    <row r="775" spans="2:15" ht="22.05" customHeight="1" x14ac:dyDescent="0.2">
      <c r="B775" s="20" t="s">
        <v>47</v>
      </c>
      <c r="O775" s="114"/>
    </row>
    <row r="776" spans="2:15" ht="22.05" customHeight="1" x14ac:dyDescent="0.2">
      <c r="B776" s="20" t="s">
        <v>47</v>
      </c>
      <c r="O776" s="114"/>
    </row>
    <row r="777" spans="2:15" ht="22.05" customHeight="1" x14ac:dyDescent="0.2">
      <c r="B777" s="20" t="s">
        <v>47</v>
      </c>
      <c r="O777" s="114"/>
    </row>
    <row r="778" spans="2:15" ht="22.05" customHeight="1" x14ac:dyDescent="0.2">
      <c r="B778" s="20" t="s">
        <v>47</v>
      </c>
      <c r="O778" s="114"/>
    </row>
    <row r="779" spans="2:15" ht="22.05" customHeight="1" x14ac:dyDescent="0.2">
      <c r="B779" s="20" t="s">
        <v>47</v>
      </c>
      <c r="O779" s="114"/>
    </row>
    <row r="780" spans="2:15" ht="22.05" customHeight="1" x14ac:dyDescent="0.2">
      <c r="B780" s="20" t="s">
        <v>47</v>
      </c>
      <c r="O780" s="114"/>
    </row>
    <row r="781" spans="2:15" ht="22.05" customHeight="1" x14ac:dyDescent="0.2">
      <c r="B781" s="20" t="s">
        <v>47</v>
      </c>
      <c r="O781" s="114"/>
    </row>
    <row r="782" spans="2:15" ht="22.05" customHeight="1" x14ac:dyDescent="0.2">
      <c r="B782" s="20" t="s">
        <v>47</v>
      </c>
      <c r="O782" s="114"/>
    </row>
    <row r="783" spans="2:15" ht="22.05" customHeight="1" x14ac:dyDescent="0.2">
      <c r="B783" s="20" t="s">
        <v>47</v>
      </c>
      <c r="O783" s="114"/>
    </row>
    <row r="784" spans="2:15" ht="22.05" customHeight="1" x14ac:dyDescent="0.2">
      <c r="B784" s="20" t="s">
        <v>47</v>
      </c>
      <c r="O784" s="114"/>
    </row>
    <row r="785" spans="2:15" ht="22.05" customHeight="1" x14ac:dyDescent="0.2">
      <c r="B785" s="20" t="s">
        <v>47</v>
      </c>
      <c r="O785" s="114"/>
    </row>
    <row r="786" spans="2:15" ht="22.05" customHeight="1" x14ac:dyDescent="0.2">
      <c r="B786" s="20" t="s">
        <v>47</v>
      </c>
      <c r="O786" s="114"/>
    </row>
    <row r="787" spans="2:15" ht="22.05" customHeight="1" x14ac:dyDescent="0.2">
      <c r="B787" s="20" t="s">
        <v>47</v>
      </c>
      <c r="O787" s="114"/>
    </row>
    <row r="788" spans="2:15" ht="22.05" customHeight="1" x14ac:dyDescent="0.2">
      <c r="B788" s="20" t="s">
        <v>47</v>
      </c>
      <c r="O788" s="114"/>
    </row>
    <row r="789" spans="2:15" ht="22.05" customHeight="1" x14ac:dyDescent="0.2">
      <c r="B789" s="20" t="s">
        <v>47</v>
      </c>
      <c r="O789" s="114"/>
    </row>
    <row r="790" spans="2:15" ht="22.05" customHeight="1" x14ac:dyDescent="0.2">
      <c r="B790" s="20" t="s">
        <v>47</v>
      </c>
      <c r="O790" s="114"/>
    </row>
    <row r="791" spans="2:15" ht="22.05" customHeight="1" x14ac:dyDescent="0.2">
      <c r="B791" s="20" t="s">
        <v>47</v>
      </c>
      <c r="O791" s="114"/>
    </row>
    <row r="792" spans="2:15" ht="22.05" customHeight="1" x14ac:dyDescent="0.2">
      <c r="B792" s="20" t="s">
        <v>47</v>
      </c>
      <c r="O792" s="114"/>
    </row>
    <row r="793" spans="2:15" ht="22.05" customHeight="1" x14ac:dyDescent="0.2">
      <c r="B793" s="20" t="s">
        <v>47</v>
      </c>
      <c r="O793" s="114"/>
    </row>
    <row r="794" spans="2:15" ht="22.05" customHeight="1" x14ac:dyDescent="0.2">
      <c r="B794" s="20" t="s">
        <v>47</v>
      </c>
      <c r="O794" s="114"/>
    </row>
    <row r="795" spans="2:15" ht="22.05" customHeight="1" x14ac:dyDescent="0.2">
      <c r="B795" s="20" t="s">
        <v>47</v>
      </c>
      <c r="O795" s="114"/>
    </row>
    <row r="796" spans="2:15" ht="22.05" customHeight="1" x14ac:dyDescent="0.2">
      <c r="B796" s="20" t="s">
        <v>47</v>
      </c>
      <c r="O796" s="114"/>
    </row>
    <row r="797" spans="2:15" ht="22.05" customHeight="1" x14ac:dyDescent="0.2">
      <c r="B797" s="20" t="s">
        <v>47</v>
      </c>
      <c r="O797" s="114"/>
    </row>
    <row r="798" spans="2:15" ht="22.05" customHeight="1" x14ac:dyDescent="0.2">
      <c r="B798" s="20" t="s">
        <v>47</v>
      </c>
      <c r="O798" s="114"/>
    </row>
    <row r="799" spans="2:15" ht="22.05" customHeight="1" x14ac:dyDescent="0.2">
      <c r="B799" s="20" t="s">
        <v>47</v>
      </c>
      <c r="O799" s="114"/>
    </row>
    <row r="800" spans="2:15" ht="22.05" customHeight="1" x14ac:dyDescent="0.2">
      <c r="B800" s="20" t="s">
        <v>47</v>
      </c>
      <c r="O800" s="114"/>
    </row>
    <row r="801" spans="2:15" ht="22.05" customHeight="1" x14ac:dyDescent="0.2">
      <c r="B801" s="20" t="s">
        <v>47</v>
      </c>
      <c r="O801" s="114"/>
    </row>
    <row r="802" spans="2:15" ht="22.05" customHeight="1" x14ac:dyDescent="0.2">
      <c r="B802" s="20" t="s">
        <v>47</v>
      </c>
      <c r="O802" s="114"/>
    </row>
    <row r="803" spans="2:15" ht="22.05" customHeight="1" x14ac:dyDescent="0.2">
      <c r="B803" s="20" t="s">
        <v>47</v>
      </c>
      <c r="O803" s="114"/>
    </row>
    <row r="804" spans="2:15" ht="22.05" customHeight="1" x14ac:dyDescent="0.2">
      <c r="B804" s="20" t="s">
        <v>47</v>
      </c>
      <c r="O804" s="114"/>
    </row>
    <row r="805" spans="2:15" ht="22.05" customHeight="1" x14ac:dyDescent="0.2">
      <c r="B805" s="20" t="s">
        <v>47</v>
      </c>
      <c r="O805" s="114"/>
    </row>
    <row r="806" spans="2:15" ht="22.05" customHeight="1" x14ac:dyDescent="0.2">
      <c r="B806" s="20" t="s">
        <v>47</v>
      </c>
      <c r="O806" s="114"/>
    </row>
    <row r="807" spans="2:15" ht="22.05" customHeight="1" x14ac:dyDescent="0.2">
      <c r="B807" s="20" t="s">
        <v>47</v>
      </c>
      <c r="O807" s="114"/>
    </row>
    <row r="808" spans="2:15" ht="22.05" customHeight="1" x14ac:dyDescent="0.2">
      <c r="B808" s="20" t="s">
        <v>47</v>
      </c>
      <c r="O808" s="114"/>
    </row>
    <row r="809" spans="2:15" ht="22.05" customHeight="1" x14ac:dyDescent="0.2">
      <c r="B809" s="20" t="s">
        <v>47</v>
      </c>
      <c r="O809" s="114"/>
    </row>
    <row r="810" spans="2:15" ht="22.05" customHeight="1" x14ac:dyDescent="0.2">
      <c r="B810" s="20" t="s">
        <v>47</v>
      </c>
      <c r="O810" s="114"/>
    </row>
    <row r="811" spans="2:15" ht="22.05" customHeight="1" x14ac:dyDescent="0.2">
      <c r="B811" s="20" t="s">
        <v>47</v>
      </c>
      <c r="O811" s="114"/>
    </row>
    <row r="812" spans="2:15" ht="22.05" customHeight="1" x14ac:dyDescent="0.2">
      <c r="B812" s="20" t="s">
        <v>47</v>
      </c>
      <c r="O812" s="114"/>
    </row>
    <row r="813" spans="2:15" ht="22.05" customHeight="1" x14ac:dyDescent="0.2">
      <c r="B813" s="20" t="s">
        <v>47</v>
      </c>
      <c r="O813" s="114"/>
    </row>
    <row r="814" spans="2:15" ht="22.05" customHeight="1" x14ac:dyDescent="0.2">
      <c r="B814" s="20" t="s">
        <v>47</v>
      </c>
      <c r="O814" s="114"/>
    </row>
    <row r="815" spans="2:15" ht="22.05" customHeight="1" x14ac:dyDescent="0.2">
      <c r="B815" s="20" t="s">
        <v>47</v>
      </c>
      <c r="O815" s="114"/>
    </row>
    <row r="816" spans="2:15" ht="22.05" customHeight="1" x14ac:dyDescent="0.2">
      <c r="B816" s="20" t="s">
        <v>47</v>
      </c>
      <c r="O816" s="114"/>
    </row>
    <row r="817" spans="2:15" ht="22.05" customHeight="1" x14ac:dyDescent="0.2">
      <c r="B817" s="20" t="s">
        <v>47</v>
      </c>
      <c r="O817" s="114"/>
    </row>
    <row r="818" spans="2:15" ht="22.05" customHeight="1" x14ac:dyDescent="0.2">
      <c r="B818" s="20" t="s">
        <v>47</v>
      </c>
      <c r="O818" s="114"/>
    </row>
    <row r="819" spans="2:15" ht="22.05" customHeight="1" x14ac:dyDescent="0.2">
      <c r="B819" s="20" t="s">
        <v>47</v>
      </c>
      <c r="O819" s="114"/>
    </row>
    <row r="820" spans="2:15" ht="22.05" customHeight="1" x14ac:dyDescent="0.2">
      <c r="B820" s="20" t="s">
        <v>47</v>
      </c>
      <c r="O820" s="114"/>
    </row>
    <row r="821" spans="2:15" ht="22.05" customHeight="1" x14ac:dyDescent="0.2">
      <c r="B821" s="20" t="s">
        <v>47</v>
      </c>
      <c r="O821" s="114"/>
    </row>
    <row r="822" spans="2:15" ht="22.05" customHeight="1" x14ac:dyDescent="0.2">
      <c r="B822" s="20" t="s">
        <v>47</v>
      </c>
      <c r="O822" s="114"/>
    </row>
    <row r="823" spans="2:15" ht="22.05" customHeight="1" x14ac:dyDescent="0.2">
      <c r="B823" s="20" t="s">
        <v>47</v>
      </c>
      <c r="O823" s="114"/>
    </row>
    <row r="824" spans="2:15" ht="22.05" customHeight="1" x14ac:dyDescent="0.2">
      <c r="B824" s="20" t="s">
        <v>47</v>
      </c>
      <c r="O824" s="114"/>
    </row>
    <row r="825" spans="2:15" ht="22.05" customHeight="1" x14ac:dyDescent="0.2">
      <c r="B825" s="20" t="s">
        <v>47</v>
      </c>
      <c r="O825" s="114"/>
    </row>
    <row r="826" spans="2:15" ht="22.05" customHeight="1" x14ac:dyDescent="0.2">
      <c r="B826" s="20" t="s">
        <v>47</v>
      </c>
      <c r="O826" s="114"/>
    </row>
    <row r="827" spans="2:15" ht="22.05" customHeight="1" x14ac:dyDescent="0.2">
      <c r="B827" s="20" t="s">
        <v>47</v>
      </c>
      <c r="O827" s="114"/>
    </row>
    <row r="828" spans="2:15" ht="22.05" customHeight="1" x14ac:dyDescent="0.2">
      <c r="B828" s="20" t="s">
        <v>47</v>
      </c>
      <c r="O828" s="114"/>
    </row>
    <row r="829" spans="2:15" ht="22.05" customHeight="1" x14ac:dyDescent="0.2">
      <c r="B829" s="20" t="s">
        <v>47</v>
      </c>
      <c r="O829" s="114"/>
    </row>
    <row r="830" spans="2:15" ht="22.05" customHeight="1" x14ac:dyDescent="0.2">
      <c r="B830" s="20" t="s">
        <v>47</v>
      </c>
      <c r="O830" s="114"/>
    </row>
    <row r="831" spans="2:15" ht="22.05" customHeight="1" x14ac:dyDescent="0.2">
      <c r="B831" s="20" t="s">
        <v>47</v>
      </c>
      <c r="O831" s="114"/>
    </row>
    <row r="832" spans="2:15" ht="22.05" customHeight="1" x14ac:dyDescent="0.2">
      <c r="B832" s="20" t="s">
        <v>47</v>
      </c>
      <c r="O832" s="114"/>
    </row>
    <row r="833" spans="2:15" ht="22.05" customHeight="1" x14ac:dyDescent="0.2">
      <c r="B833" s="20" t="s">
        <v>47</v>
      </c>
      <c r="O833" s="114"/>
    </row>
    <row r="834" spans="2:15" ht="22.05" customHeight="1" x14ac:dyDescent="0.2">
      <c r="B834" s="20" t="s">
        <v>47</v>
      </c>
      <c r="O834" s="114"/>
    </row>
    <row r="835" spans="2:15" ht="22.05" customHeight="1" x14ac:dyDescent="0.2">
      <c r="B835" s="20" t="s">
        <v>47</v>
      </c>
      <c r="O835" s="114"/>
    </row>
    <row r="836" spans="2:15" ht="22.05" customHeight="1" x14ac:dyDescent="0.2">
      <c r="B836" s="20" t="s">
        <v>47</v>
      </c>
      <c r="O836" s="114"/>
    </row>
    <row r="837" spans="2:15" ht="22.05" customHeight="1" x14ac:dyDescent="0.2">
      <c r="B837" s="20" t="s">
        <v>47</v>
      </c>
      <c r="O837" s="114"/>
    </row>
    <row r="838" spans="2:15" ht="22.05" customHeight="1" x14ac:dyDescent="0.2">
      <c r="B838" s="20" t="s">
        <v>47</v>
      </c>
      <c r="O838" s="114"/>
    </row>
    <row r="839" spans="2:15" ht="22.05" customHeight="1" x14ac:dyDescent="0.2">
      <c r="B839" s="20" t="s">
        <v>47</v>
      </c>
      <c r="O839" s="114"/>
    </row>
    <row r="840" spans="2:15" ht="22.05" customHeight="1" x14ac:dyDescent="0.2">
      <c r="B840" s="20" t="s">
        <v>47</v>
      </c>
      <c r="O840" s="114"/>
    </row>
    <row r="841" spans="2:15" ht="22.05" customHeight="1" x14ac:dyDescent="0.2">
      <c r="B841" s="20" t="s">
        <v>47</v>
      </c>
      <c r="O841" s="114"/>
    </row>
    <row r="842" spans="2:15" ht="22.05" customHeight="1" x14ac:dyDescent="0.2">
      <c r="B842" s="20" t="s">
        <v>47</v>
      </c>
      <c r="O842" s="114"/>
    </row>
    <row r="843" spans="2:15" ht="22.05" customHeight="1" x14ac:dyDescent="0.2">
      <c r="B843" s="20" t="s">
        <v>47</v>
      </c>
      <c r="O843" s="114"/>
    </row>
    <row r="844" spans="2:15" ht="22.05" customHeight="1" x14ac:dyDescent="0.2">
      <c r="B844" s="20" t="s">
        <v>47</v>
      </c>
      <c r="O844" s="114"/>
    </row>
    <row r="845" spans="2:15" ht="22.05" customHeight="1" x14ac:dyDescent="0.2">
      <c r="B845" s="20" t="s">
        <v>47</v>
      </c>
      <c r="O845" s="114"/>
    </row>
    <row r="846" spans="2:15" ht="22.05" customHeight="1" x14ac:dyDescent="0.2">
      <c r="B846" s="20" t="s">
        <v>47</v>
      </c>
      <c r="O846" s="114"/>
    </row>
    <row r="847" spans="2:15" ht="22.05" customHeight="1" x14ac:dyDescent="0.2">
      <c r="B847" s="20" t="s">
        <v>47</v>
      </c>
      <c r="O847" s="114"/>
    </row>
    <row r="848" spans="2:15" ht="22.05" customHeight="1" x14ac:dyDescent="0.2">
      <c r="B848" s="20" t="s">
        <v>47</v>
      </c>
      <c r="O848" s="114"/>
    </row>
    <row r="849" spans="2:15" ht="22.05" customHeight="1" x14ac:dyDescent="0.2">
      <c r="B849" s="20" t="s">
        <v>47</v>
      </c>
      <c r="O849" s="114"/>
    </row>
    <row r="850" spans="2:15" ht="22.05" customHeight="1" x14ac:dyDescent="0.2">
      <c r="B850" s="20" t="s">
        <v>47</v>
      </c>
      <c r="O850" s="114"/>
    </row>
    <row r="851" spans="2:15" ht="22.05" customHeight="1" x14ac:dyDescent="0.2">
      <c r="B851" s="20" t="s">
        <v>47</v>
      </c>
      <c r="O851" s="114"/>
    </row>
    <row r="852" spans="2:15" ht="22.05" customHeight="1" x14ac:dyDescent="0.2">
      <c r="B852" s="20" t="s">
        <v>47</v>
      </c>
      <c r="O852" s="114"/>
    </row>
    <row r="853" spans="2:15" ht="22.05" customHeight="1" x14ac:dyDescent="0.2">
      <c r="B853" s="20" t="s">
        <v>47</v>
      </c>
      <c r="O853" s="114"/>
    </row>
    <row r="854" spans="2:15" ht="22.05" customHeight="1" x14ac:dyDescent="0.2">
      <c r="B854" s="20" t="s">
        <v>47</v>
      </c>
      <c r="O854" s="114"/>
    </row>
    <row r="855" spans="2:15" ht="22.05" customHeight="1" x14ac:dyDescent="0.2">
      <c r="B855" s="20" t="s">
        <v>47</v>
      </c>
      <c r="O855" s="114"/>
    </row>
    <row r="856" spans="2:15" ht="22.05" customHeight="1" x14ac:dyDescent="0.2">
      <c r="B856" s="20" t="s">
        <v>47</v>
      </c>
      <c r="O856" s="114"/>
    </row>
    <row r="857" spans="2:15" ht="22.05" customHeight="1" x14ac:dyDescent="0.2">
      <c r="B857" s="20" t="s">
        <v>47</v>
      </c>
      <c r="O857" s="114"/>
    </row>
    <row r="858" spans="2:15" ht="22.05" customHeight="1" x14ac:dyDescent="0.2">
      <c r="B858" s="20" t="s">
        <v>47</v>
      </c>
      <c r="O858" s="114"/>
    </row>
    <row r="859" spans="2:15" ht="22.05" customHeight="1" x14ac:dyDescent="0.2">
      <c r="B859" s="20" t="s">
        <v>47</v>
      </c>
      <c r="O859" s="114"/>
    </row>
    <row r="860" spans="2:15" ht="22.05" customHeight="1" x14ac:dyDescent="0.2">
      <c r="B860" s="20" t="s">
        <v>47</v>
      </c>
      <c r="O860" s="114"/>
    </row>
    <row r="861" spans="2:15" ht="22.05" customHeight="1" x14ac:dyDescent="0.2">
      <c r="B861" s="20" t="s">
        <v>47</v>
      </c>
      <c r="O861" s="114"/>
    </row>
    <row r="862" spans="2:15" ht="22.05" customHeight="1" x14ac:dyDescent="0.2">
      <c r="B862" s="20" t="s">
        <v>47</v>
      </c>
      <c r="O862" s="114"/>
    </row>
    <row r="863" spans="2:15" ht="22.05" customHeight="1" x14ac:dyDescent="0.2">
      <c r="B863" s="20" t="s">
        <v>47</v>
      </c>
      <c r="O863" s="114"/>
    </row>
    <row r="864" spans="2:15" ht="22.05" customHeight="1" x14ac:dyDescent="0.2">
      <c r="B864" s="20" t="s">
        <v>47</v>
      </c>
      <c r="O864" s="114"/>
    </row>
    <row r="865" spans="2:15" ht="22.05" customHeight="1" x14ac:dyDescent="0.2">
      <c r="B865" s="20" t="s">
        <v>47</v>
      </c>
      <c r="O865" s="114"/>
    </row>
    <row r="866" spans="2:15" ht="22.05" customHeight="1" x14ac:dyDescent="0.2">
      <c r="B866" s="20" t="s">
        <v>47</v>
      </c>
      <c r="O866" s="114"/>
    </row>
    <row r="867" spans="2:15" ht="22.05" customHeight="1" x14ac:dyDescent="0.2">
      <c r="B867" s="20" t="s">
        <v>47</v>
      </c>
      <c r="O867" s="114"/>
    </row>
    <row r="868" spans="2:15" ht="22.05" customHeight="1" x14ac:dyDescent="0.2">
      <c r="B868" s="20" t="s">
        <v>47</v>
      </c>
      <c r="O868" s="114"/>
    </row>
    <row r="869" spans="2:15" ht="22.05" customHeight="1" x14ac:dyDescent="0.2">
      <c r="B869" s="20" t="s">
        <v>47</v>
      </c>
      <c r="O869" s="114"/>
    </row>
    <row r="870" spans="2:15" ht="22.05" customHeight="1" x14ac:dyDescent="0.2">
      <c r="B870" s="20" t="s">
        <v>47</v>
      </c>
      <c r="O870" s="114"/>
    </row>
    <row r="871" spans="2:15" ht="22.05" customHeight="1" x14ac:dyDescent="0.2">
      <c r="B871" s="20" t="s">
        <v>47</v>
      </c>
      <c r="O871" s="114"/>
    </row>
    <row r="872" spans="2:15" ht="22.05" customHeight="1" x14ac:dyDescent="0.2">
      <c r="B872" s="20" t="s">
        <v>47</v>
      </c>
      <c r="O872" s="114"/>
    </row>
    <row r="873" spans="2:15" ht="22.05" customHeight="1" x14ac:dyDescent="0.2">
      <c r="B873" s="20" t="s">
        <v>47</v>
      </c>
      <c r="O873" s="114"/>
    </row>
    <row r="874" spans="2:15" ht="22.05" customHeight="1" x14ac:dyDescent="0.2">
      <c r="B874" s="20" t="s">
        <v>47</v>
      </c>
      <c r="O874" s="114"/>
    </row>
    <row r="875" spans="2:15" ht="22.05" customHeight="1" x14ac:dyDescent="0.2">
      <c r="B875" s="20" t="s">
        <v>47</v>
      </c>
      <c r="O875" s="114"/>
    </row>
    <row r="876" spans="2:15" ht="22.05" customHeight="1" x14ac:dyDescent="0.2">
      <c r="B876" s="20" t="s">
        <v>47</v>
      </c>
      <c r="O876" s="114"/>
    </row>
    <row r="877" spans="2:15" ht="22.05" customHeight="1" x14ac:dyDescent="0.2">
      <c r="B877" s="20" t="s">
        <v>47</v>
      </c>
      <c r="O877" s="114"/>
    </row>
    <row r="878" spans="2:15" ht="22.05" customHeight="1" x14ac:dyDescent="0.2">
      <c r="B878" s="20" t="s">
        <v>47</v>
      </c>
      <c r="O878" s="114"/>
    </row>
    <row r="879" spans="2:15" ht="22.05" customHeight="1" x14ac:dyDescent="0.2">
      <c r="B879" s="20" t="s">
        <v>47</v>
      </c>
      <c r="O879" s="114"/>
    </row>
    <row r="880" spans="2:15" ht="22.05" customHeight="1" x14ac:dyDescent="0.2">
      <c r="B880" s="20" t="s">
        <v>47</v>
      </c>
      <c r="O880" s="114"/>
    </row>
    <row r="881" spans="2:15" ht="22.05" customHeight="1" x14ac:dyDescent="0.2">
      <c r="B881" s="20" t="s">
        <v>47</v>
      </c>
      <c r="O881" s="114"/>
    </row>
    <row r="882" spans="2:15" ht="22.05" customHeight="1" x14ac:dyDescent="0.2">
      <c r="B882" s="20" t="s">
        <v>47</v>
      </c>
      <c r="O882" s="114"/>
    </row>
    <row r="883" spans="2:15" ht="22.05" customHeight="1" x14ac:dyDescent="0.2">
      <c r="B883" s="20" t="s">
        <v>47</v>
      </c>
      <c r="O883" s="114"/>
    </row>
    <row r="884" spans="2:15" ht="22.05" customHeight="1" x14ac:dyDescent="0.2">
      <c r="B884" s="20" t="s">
        <v>47</v>
      </c>
      <c r="O884" s="114"/>
    </row>
    <row r="885" spans="2:15" ht="22.05" customHeight="1" x14ac:dyDescent="0.2">
      <c r="B885" s="20" t="s">
        <v>47</v>
      </c>
      <c r="O885" s="114"/>
    </row>
    <row r="886" spans="2:15" ht="22.05" customHeight="1" x14ac:dyDescent="0.2">
      <c r="B886" s="20" t="s">
        <v>47</v>
      </c>
      <c r="O886" s="114"/>
    </row>
    <row r="887" spans="2:15" ht="22.05" customHeight="1" x14ac:dyDescent="0.2">
      <c r="B887" s="20" t="s">
        <v>47</v>
      </c>
      <c r="O887" s="114"/>
    </row>
    <row r="888" spans="2:15" ht="22.05" customHeight="1" x14ac:dyDescent="0.2">
      <c r="B888" s="20" t="s">
        <v>47</v>
      </c>
      <c r="O888" s="114"/>
    </row>
    <row r="889" spans="2:15" ht="22.05" customHeight="1" x14ac:dyDescent="0.2">
      <c r="B889" s="20" t="s">
        <v>47</v>
      </c>
      <c r="O889" s="114"/>
    </row>
    <row r="890" spans="2:15" ht="22.05" customHeight="1" x14ac:dyDescent="0.2">
      <c r="B890" s="20" t="s">
        <v>47</v>
      </c>
      <c r="O890" s="114"/>
    </row>
    <row r="891" spans="2:15" ht="22.05" customHeight="1" x14ac:dyDescent="0.2">
      <c r="B891" s="20" t="s">
        <v>47</v>
      </c>
      <c r="O891" s="114"/>
    </row>
    <row r="892" spans="2:15" ht="22.05" customHeight="1" x14ac:dyDescent="0.2">
      <c r="B892" s="20" t="s">
        <v>47</v>
      </c>
      <c r="O892" s="114"/>
    </row>
    <row r="893" spans="2:15" ht="22.05" customHeight="1" x14ac:dyDescent="0.2">
      <c r="B893" s="20" t="s">
        <v>47</v>
      </c>
      <c r="O893" s="114"/>
    </row>
    <row r="894" spans="2:15" ht="22.05" customHeight="1" x14ac:dyDescent="0.2">
      <c r="B894" s="20" t="s">
        <v>47</v>
      </c>
      <c r="O894" s="114"/>
    </row>
    <row r="895" spans="2:15" ht="22.05" customHeight="1" x14ac:dyDescent="0.2">
      <c r="B895" s="20" t="s">
        <v>47</v>
      </c>
      <c r="O895" s="114"/>
    </row>
    <row r="896" spans="2:15" ht="22.05" customHeight="1" x14ac:dyDescent="0.2">
      <c r="B896" s="20" t="s">
        <v>47</v>
      </c>
      <c r="O896" s="114"/>
    </row>
    <row r="897" spans="2:15" ht="22.05" customHeight="1" x14ac:dyDescent="0.2">
      <c r="B897" s="20" t="s">
        <v>47</v>
      </c>
      <c r="O897" s="114"/>
    </row>
    <row r="898" spans="2:15" ht="22.05" customHeight="1" x14ac:dyDescent="0.2">
      <c r="B898" s="20" t="s">
        <v>47</v>
      </c>
      <c r="O898" s="114"/>
    </row>
    <row r="899" spans="2:15" ht="22.05" customHeight="1" x14ac:dyDescent="0.2">
      <c r="B899" s="20" t="s">
        <v>47</v>
      </c>
      <c r="O899" s="114"/>
    </row>
    <row r="900" spans="2:15" ht="22.05" customHeight="1" x14ac:dyDescent="0.2">
      <c r="B900" s="20" t="s">
        <v>47</v>
      </c>
      <c r="O900" s="114"/>
    </row>
    <row r="901" spans="2:15" ht="22.05" customHeight="1" x14ac:dyDescent="0.2">
      <c r="B901" s="20" t="s">
        <v>47</v>
      </c>
      <c r="O901" s="114"/>
    </row>
    <row r="902" spans="2:15" ht="22.05" customHeight="1" x14ac:dyDescent="0.2">
      <c r="B902" s="20" t="s">
        <v>47</v>
      </c>
      <c r="O902" s="114"/>
    </row>
    <row r="903" spans="2:15" ht="22.05" customHeight="1" x14ac:dyDescent="0.2">
      <c r="B903" s="20" t="s">
        <v>47</v>
      </c>
      <c r="O903" s="114"/>
    </row>
    <row r="904" spans="2:15" ht="22.05" customHeight="1" x14ac:dyDescent="0.2">
      <c r="B904" s="20" t="s">
        <v>47</v>
      </c>
      <c r="O904" s="114"/>
    </row>
    <row r="905" spans="2:15" ht="22.05" customHeight="1" x14ac:dyDescent="0.2">
      <c r="B905" s="20" t="s">
        <v>47</v>
      </c>
      <c r="O905" s="114"/>
    </row>
    <row r="906" spans="2:15" ht="22.05" customHeight="1" x14ac:dyDescent="0.2">
      <c r="B906" s="20" t="s">
        <v>47</v>
      </c>
      <c r="O906" s="114"/>
    </row>
    <row r="907" spans="2:15" ht="22.05" customHeight="1" x14ac:dyDescent="0.2">
      <c r="B907" s="20" t="s">
        <v>47</v>
      </c>
      <c r="O907" s="114"/>
    </row>
    <row r="908" spans="2:15" ht="22.05" customHeight="1" x14ac:dyDescent="0.2">
      <c r="B908" s="20" t="s">
        <v>47</v>
      </c>
      <c r="O908" s="114"/>
    </row>
    <row r="909" spans="2:15" ht="22.05" customHeight="1" x14ac:dyDescent="0.2">
      <c r="B909" s="20" t="s">
        <v>47</v>
      </c>
      <c r="O909" s="114"/>
    </row>
    <row r="910" spans="2:15" ht="22.05" customHeight="1" x14ac:dyDescent="0.2">
      <c r="B910" s="20" t="s">
        <v>47</v>
      </c>
      <c r="O910" s="114"/>
    </row>
    <row r="911" spans="2:15" ht="22.05" customHeight="1" x14ac:dyDescent="0.2">
      <c r="B911" s="20" t="s">
        <v>47</v>
      </c>
      <c r="O911" s="114"/>
    </row>
    <row r="912" spans="2:15" ht="22.05" customHeight="1" x14ac:dyDescent="0.2">
      <c r="B912" s="20" t="s">
        <v>47</v>
      </c>
      <c r="O912" s="114"/>
    </row>
    <row r="913" spans="2:15" ht="22.05" customHeight="1" x14ac:dyDescent="0.2">
      <c r="B913" s="20" t="s">
        <v>47</v>
      </c>
      <c r="O913" s="114"/>
    </row>
    <row r="914" spans="2:15" ht="22.05" customHeight="1" x14ac:dyDescent="0.2">
      <c r="B914" s="20" t="s">
        <v>47</v>
      </c>
      <c r="O914" s="114"/>
    </row>
    <row r="915" spans="2:15" ht="22.05" customHeight="1" x14ac:dyDescent="0.2">
      <c r="B915" s="20" t="s">
        <v>47</v>
      </c>
      <c r="O915" s="114"/>
    </row>
    <row r="916" spans="2:15" ht="22.05" customHeight="1" x14ac:dyDescent="0.2">
      <c r="B916" s="20" t="s">
        <v>47</v>
      </c>
      <c r="O916" s="114"/>
    </row>
    <row r="917" spans="2:15" ht="22.05" customHeight="1" x14ac:dyDescent="0.2">
      <c r="B917" s="20" t="s">
        <v>47</v>
      </c>
      <c r="O917" s="114"/>
    </row>
    <row r="918" spans="2:15" ht="22.05" customHeight="1" x14ac:dyDescent="0.2">
      <c r="B918" s="20" t="s">
        <v>47</v>
      </c>
      <c r="O918" s="114"/>
    </row>
    <row r="919" spans="2:15" ht="22.05" customHeight="1" x14ac:dyDescent="0.2">
      <c r="B919" s="20" t="s">
        <v>47</v>
      </c>
      <c r="O919" s="114"/>
    </row>
    <row r="920" spans="2:15" ht="22.05" customHeight="1" x14ac:dyDescent="0.2">
      <c r="B920" s="20" t="s">
        <v>47</v>
      </c>
      <c r="O920" s="114"/>
    </row>
    <row r="921" spans="2:15" ht="22.05" customHeight="1" x14ac:dyDescent="0.2">
      <c r="B921" s="20" t="s">
        <v>47</v>
      </c>
      <c r="O921" s="114"/>
    </row>
    <row r="922" spans="2:15" ht="22.05" customHeight="1" x14ac:dyDescent="0.2">
      <c r="B922" s="20" t="s">
        <v>47</v>
      </c>
      <c r="O922" s="114"/>
    </row>
    <row r="923" spans="2:15" ht="22.05" customHeight="1" x14ac:dyDescent="0.2">
      <c r="B923" s="20" t="s">
        <v>47</v>
      </c>
      <c r="O923" s="114"/>
    </row>
    <row r="924" spans="2:15" ht="22.05" customHeight="1" x14ac:dyDescent="0.2">
      <c r="B924" s="20" t="s">
        <v>47</v>
      </c>
      <c r="O924" s="114"/>
    </row>
    <row r="925" spans="2:15" ht="22.05" customHeight="1" x14ac:dyDescent="0.2">
      <c r="B925" s="20" t="s">
        <v>47</v>
      </c>
      <c r="O925" s="114"/>
    </row>
    <row r="926" spans="2:15" ht="22.05" customHeight="1" x14ac:dyDescent="0.2">
      <c r="B926" s="20" t="s">
        <v>47</v>
      </c>
      <c r="O926" s="114"/>
    </row>
    <row r="927" spans="2:15" ht="22.05" customHeight="1" x14ac:dyDescent="0.2">
      <c r="B927" s="20" t="s">
        <v>47</v>
      </c>
      <c r="O927" s="114"/>
    </row>
    <row r="928" spans="2:15" ht="22.05" customHeight="1" x14ac:dyDescent="0.2">
      <c r="B928" s="20" t="s">
        <v>47</v>
      </c>
      <c r="O928" s="114"/>
    </row>
    <row r="929" spans="2:15" ht="22.05" customHeight="1" x14ac:dyDescent="0.2">
      <c r="B929" s="20" t="s">
        <v>47</v>
      </c>
      <c r="O929" s="114"/>
    </row>
    <row r="930" spans="2:15" ht="22.05" customHeight="1" x14ac:dyDescent="0.2">
      <c r="B930" s="20" t="s">
        <v>47</v>
      </c>
      <c r="O930" s="114"/>
    </row>
    <row r="931" spans="2:15" ht="22.05" customHeight="1" x14ac:dyDescent="0.2">
      <c r="B931" s="20" t="s">
        <v>47</v>
      </c>
      <c r="O931" s="114"/>
    </row>
    <row r="932" spans="2:15" ht="22.05" customHeight="1" x14ac:dyDescent="0.2">
      <c r="B932" s="20" t="s">
        <v>47</v>
      </c>
      <c r="O932" s="114"/>
    </row>
    <row r="933" spans="2:15" ht="22.05" customHeight="1" x14ac:dyDescent="0.2">
      <c r="B933" s="20" t="s">
        <v>47</v>
      </c>
      <c r="O933" s="114"/>
    </row>
    <row r="934" spans="2:15" ht="22.05" customHeight="1" x14ac:dyDescent="0.2">
      <c r="B934" s="20" t="s">
        <v>47</v>
      </c>
      <c r="O934" s="114"/>
    </row>
    <row r="935" spans="2:15" ht="22.05" customHeight="1" x14ac:dyDescent="0.2">
      <c r="B935" s="20" t="s">
        <v>47</v>
      </c>
      <c r="O935" s="114"/>
    </row>
    <row r="936" spans="2:15" ht="22.05" customHeight="1" x14ac:dyDescent="0.2">
      <c r="B936" s="20" t="s">
        <v>47</v>
      </c>
      <c r="O936" s="114"/>
    </row>
    <row r="937" spans="2:15" ht="22.05" customHeight="1" x14ac:dyDescent="0.2">
      <c r="B937" s="20" t="s">
        <v>47</v>
      </c>
      <c r="O937" s="114"/>
    </row>
    <row r="938" spans="2:15" ht="22.05" customHeight="1" x14ac:dyDescent="0.2">
      <c r="B938" s="20" t="s">
        <v>47</v>
      </c>
      <c r="O938" s="114"/>
    </row>
    <row r="939" spans="2:15" ht="22.05" customHeight="1" x14ac:dyDescent="0.2">
      <c r="B939" s="20" t="s">
        <v>47</v>
      </c>
      <c r="O939" s="114"/>
    </row>
    <row r="940" spans="2:15" ht="22.05" customHeight="1" x14ac:dyDescent="0.2">
      <c r="B940" s="20" t="s">
        <v>47</v>
      </c>
      <c r="O940" s="114"/>
    </row>
    <row r="941" spans="2:15" ht="22.05" customHeight="1" x14ac:dyDescent="0.2">
      <c r="B941" s="20" t="s">
        <v>47</v>
      </c>
      <c r="O941" s="114"/>
    </row>
    <row r="942" spans="2:15" ht="22.05" customHeight="1" x14ac:dyDescent="0.2">
      <c r="B942" s="20" t="s">
        <v>47</v>
      </c>
      <c r="O942" s="114"/>
    </row>
    <row r="943" spans="2:15" ht="22.05" customHeight="1" x14ac:dyDescent="0.2">
      <c r="B943" s="20" t="s">
        <v>47</v>
      </c>
      <c r="O943" s="114"/>
    </row>
    <row r="944" spans="2:15" ht="22.05" customHeight="1" x14ac:dyDescent="0.2">
      <c r="B944" s="20" t="s">
        <v>47</v>
      </c>
      <c r="O944" s="114"/>
    </row>
    <row r="945" spans="2:15" ht="22.05" customHeight="1" x14ac:dyDescent="0.2">
      <c r="B945" s="20" t="s">
        <v>47</v>
      </c>
      <c r="O945" s="114"/>
    </row>
    <row r="946" spans="2:15" ht="22.05" customHeight="1" x14ac:dyDescent="0.2">
      <c r="B946" s="20" t="s">
        <v>47</v>
      </c>
      <c r="O946" s="114"/>
    </row>
    <row r="947" spans="2:15" ht="22.05" customHeight="1" x14ac:dyDescent="0.2">
      <c r="B947" s="20" t="s">
        <v>47</v>
      </c>
      <c r="O947" s="114"/>
    </row>
    <row r="948" spans="2:15" ht="22.05" customHeight="1" x14ac:dyDescent="0.2">
      <c r="B948" s="20" t="s">
        <v>47</v>
      </c>
      <c r="O948" s="114"/>
    </row>
    <row r="949" spans="2:15" ht="22.05" customHeight="1" x14ac:dyDescent="0.2">
      <c r="B949" s="20" t="s">
        <v>47</v>
      </c>
      <c r="O949" s="114"/>
    </row>
    <row r="950" spans="2:15" ht="22.05" customHeight="1" x14ac:dyDescent="0.2">
      <c r="B950" s="20" t="s">
        <v>47</v>
      </c>
      <c r="O950" s="114"/>
    </row>
    <row r="951" spans="2:15" ht="22.05" customHeight="1" x14ac:dyDescent="0.2">
      <c r="B951" s="20" t="s">
        <v>47</v>
      </c>
      <c r="O951" s="114"/>
    </row>
    <row r="952" spans="2:15" ht="22.05" customHeight="1" x14ac:dyDescent="0.2">
      <c r="B952" s="20" t="s">
        <v>47</v>
      </c>
      <c r="O952" s="114"/>
    </row>
    <row r="953" spans="2:15" ht="22.05" customHeight="1" x14ac:dyDescent="0.2">
      <c r="B953" s="20" t="s">
        <v>47</v>
      </c>
      <c r="O953" s="114"/>
    </row>
    <row r="954" spans="2:15" ht="22.05" customHeight="1" x14ac:dyDescent="0.2">
      <c r="B954" s="20" t="s">
        <v>47</v>
      </c>
      <c r="O954" s="114"/>
    </row>
    <row r="955" spans="2:15" ht="22.05" customHeight="1" x14ac:dyDescent="0.2">
      <c r="B955" s="20" t="s">
        <v>47</v>
      </c>
      <c r="O955" s="114"/>
    </row>
    <row r="956" spans="2:15" ht="22.05" customHeight="1" x14ac:dyDescent="0.2">
      <c r="B956" s="20" t="s">
        <v>47</v>
      </c>
      <c r="O956" s="114"/>
    </row>
    <row r="957" spans="2:15" ht="22.05" customHeight="1" x14ac:dyDescent="0.2">
      <c r="B957" s="20" t="s">
        <v>47</v>
      </c>
      <c r="O957" s="114"/>
    </row>
    <row r="958" spans="2:15" ht="22.05" customHeight="1" x14ac:dyDescent="0.2">
      <c r="B958" s="20" t="s">
        <v>47</v>
      </c>
      <c r="O958" s="114"/>
    </row>
    <row r="959" spans="2:15" ht="22.05" customHeight="1" x14ac:dyDescent="0.2">
      <c r="B959" s="20" t="s">
        <v>47</v>
      </c>
      <c r="O959" s="114"/>
    </row>
    <row r="960" spans="2:15" ht="22.05" customHeight="1" x14ac:dyDescent="0.2">
      <c r="B960" s="20" t="s">
        <v>47</v>
      </c>
      <c r="O960" s="114"/>
    </row>
    <row r="961" spans="2:15" ht="22.05" customHeight="1" x14ac:dyDescent="0.2">
      <c r="B961" s="20" t="s">
        <v>47</v>
      </c>
      <c r="O961" s="114"/>
    </row>
    <row r="962" spans="2:15" ht="22.05" customHeight="1" x14ac:dyDescent="0.2">
      <c r="B962" s="20" t="s">
        <v>47</v>
      </c>
      <c r="O962" s="114"/>
    </row>
    <row r="963" spans="2:15" ht="22.05" customHeight="1" x14ac:dyDescent="0.2">
      <c r="B963" s="20" t="s">
        <v>47</v>
      </c>
      <c r="O963" s="114"/>
    </row>
    <row r="964" spans="2:15" ht="22.05" customHeight="1" x14ac:dyDescent="0.2">
      <c r="B964" s="20" t="s">
        <v>47</v>
      </c>
      <c r="O964" s="114"/>
    </row>
    <row r="965" spans="2:15" ht="22.05" customHeight="1" x14ac:dyDescent="0.2">
      <c r="B965" s="20" t="s">
        <v>47</v>
      </c>
      <c r="O965" s="114"/>
    </row>
    <row r="966" spans="2:15" ht="22.05" customHeight="1" x14ac:dyDescent="0.2">
      <c r="B966" s="20" t="s">
        <v>47</v>
      </c>
      <c r="O966" s="114"/>
    </row>
    <row r="967" spans="2:15" ht="22.05" customHeight="1" x14ac:dyDescent="0.2">
      <c r="B967" s="20" t="s">
        <v>47</v>
      </c>
      <c r="O967" s="114"/>
    </row>
    <row r="968" spans="2:15" ht="22.05" customHeight="1" x14ac:dyDescent="0.2">
      <c r="B968" s="20" t="s">
        <v>47</v>
      </c>
      <c r="O968" s="114"/>
    </row>
    <row r="969" spans="2:15" ht="22.05" customHeight="1" x14ac:dyDescent="0.2">
      <c r="B969" s="20" t="s">
        <v>47</v>
      </c>
      <c r="O969" s="114"/>
    </row>
    <row r="970" spans="2:15" ht="22.05" customHeight="1" x14ac:dyDescent="0.2">
      <c r="B970" s="20" t="s">
        <v>47</v>
      </c>
      <c r="O970" s="114"/>
    </row>
    <row r="971" spans="2:15" ht="22.05" customHeight="1" x14ac:dyDescent="0.2">
      <c r="B971" s="20" t="s">
        <v>47</v>
      </c>
      <c r="O971" s="114"/>
    </row>
    <row r="972" spans="2:15" ht="22.05" customHeight="1" x14ac:dyDescent="0.2">
      <c r="B972" s="20" t="s">
        <v>47</v>
      </c>
      <c r="O972" s="114"/>
    </row>
    <row r="973" spans="2:15" ht="22.05" customHeight="1" x14ac:dyDescent="0.2">
      <c r="B973" s="20" t="s">
        <v>47</v>
      </c>
      <c r="O973" s="114"/>
    </row>
    <row r="974" spans="2:15" ht="22.05" customHeight="1" x14ac:dyDescent="0.2">
      <c r="B974" s="20" t="s">
        <v>47</v>
      </c>
      <c r="O974" s="114"/>
    </row>
    <row r="975" spans="2:15" ht="22.05" customHeight="1" x14ac:dyDescent="0.2">
      <c r="B975" s="20" t="s">
        <v>47</v>
      </c>
      <c r="O975" s="114"/>
    </row>
    <row r="976" spans="2:15" ht="22.05" customHeight="1" x14ac:dyDescent="0.2">
      <c r="B976" s="20" t="s">
        <v>47</v>
      </c>
      <c r="O976" s="114"/>
    </row>
    <row r="977" spans="2:15" ht="22.05" customHeight="1" x14ac:dyDescent="0.2">
      <c r="B977" s="20" t="s">
        <v>47</v>
      </c>
      <c r="O977" s="114"/>
    </row>
    <row r="978" spans="2:15" ht="22.05" customHeight="1" x14ac:dyDescent="0.2">
      <c r="B978" s="20" t="s">
        <v>47</v>
      </c>
      <c r="O978" s="114"/>
    </row>
    <row r="979" spans="2:15" ht="22.05" customHeight="1" x14ac:dyDescent="0.2">
      <c r="B979" s="20" t="s">
        <v>47</v>
      </c>
      <c r="O979" s="114"/>
    </row>
    <row r="980" spans="2:15" ht="22.05" customHeight="1" x14ac:dyDescent="0.2">
      <c r="B980" s="20" t="s">
        <v>47</v>
      </c>
      <c r="O980" s="114"/>
    </row>
    <row r="981" spans="2:15" ht="22.05" customHeight="1" x14ac:dyDescent="0.2">
      <c r="B981" s="20" t="s">
        <v>47</v>
      </c>
      <c r="O981" s="114"/>
    </row>
    <row r="982" spans="2:15" ht="22.05" customHeight="1" x14ac:dyDescent="0.2">
      <c r="B982" s="20" t="s">
        <v>47</v>
      </c>
      <c r="O982" s="114"/>
    </row>
    <row r="983" spans="2:15" ht="22.05" customHeight="1" x14ac:dyDescent="0.2">
      <c r="B983" s="20" t="s">
        <v>47</v>
      </c>
      <c r="O983" s="114"/>
    </row>
    <row r="984" spans="2:15" ht="22.05" customHeight="1" x14ac:dyDescent="0.2">
      <c r="B984" s="20" t="s">
        <v>47</v>
      </c>
      <c r="O984" s="114"/>
    </row>
    <row r="985" spans="2:15" ht="22.05" customHeight="1" x14ac:dyDescent="0.2">
      <c r="B985" s="20" t="s">
        <v>47</v>
      </c>
      <c r="O985" s="114"/>
    </row>
    <row r="986" spans="2:15" ht="22.05" customHeight="1" x14ac:dyDescent="0.2">
      <c r="B986" s="20" t="s">
        <v>47</v>
      </c>
      <c r="O986" s="114"/>
    </row>
    <row r="987" spans="2:15" ht="22.05" customHeight="1" x14ac:dyDescent="0.2">
      <c r="B987" s="20" t="s">
        <v>47</v>
      </c>
      <c r="O987" s="114"/>
    </row>
    <row r="988" spans="2:15" ht="22.05" customHeight="1" x14ac:dyDescent="0.2">
      <c r="B988" s="20" t="s">
        <v>47</v>
      </c>
      <c r="O988" s="114"/>
    </row>
    <row r="989" spans="2:15" ht="22.05" customHeight="1" x14ac:dyDescent="0.2">
      <c r="B989" s="20" t="s">
        <v>47</v>
      </c>
      <c r="O989" s="114"/>
    </row>
    <row r="990" spans="2:15" ht="22.05" customHeight="1" x14ac:dyDescent="0.2">
      <c r="B990" s="20" t="s">
        <v>47</v>
      </c>
      <c r="O990" s="114"/>
    </row>
    <row r="991" spans="2:15" ht="22.05" customHeight="1" x14ac:dyDescent="0.2">
      <c r="B991" s="20" t="s">
        <v>47</v>
      </c>
      <c r="O991" s="114"/>
    </row>
    <row r="992" spans="2:15" ht="22.05" customHeight="1" x14ac:dyDescent="0.2">
      <c r="B992" s="20" t="s">
        <v>47</v>
      </c>
      <c r="O992" s="114"/>
    </row>
    <row r="993" spans="2:15" ht="22.05" customHeight="1" x14ac:dyDescent="0.2">
      <c r="B993" s="20" t="s">
        <v>47</v>
      </c>
      <c r="O993" s="114"/>
    </row>
    <row r="994" spans="2:15" ht="22.05" customHeight="1" x14ac:dyDescent="0.2">
      <c r="B994" s="20" t="s">
        <v>47</v>
      </c>
      <c r="O994" s="114"/>
    </row>
    <row r="995" spans="2:15" ht="22.05" customHeight="1" x14ac:dyDescent="0.2">
      <c r="B995" s="20" t="s">
        <v>47</v>
      </c>
      <c r="O995" s="114"/>
    </row>
    <row r="996" spans="2:15" ht="22.05" customHeight="1" x14ac:dyDescent="0.2">
      <c r="B996" s="20" t="s">
        <v>47</v>
      </c>
      <c r="O996" s="114"/>
    </row>
    <row r="997" spans="2:15" ht="22.05" customHeight="1" x14ac:dyDescent="0.2">
      <c r="B997" s="20" t="s">
        <v>47</v>
      </c>
      <c r="O997" s="114"/>
    </row>
    <row r="998" spans="2:15" ht="22.05" customHeight="1" x14ac:dyDescent="0.2">
      <c r="B998" s="20" t="s">
        <v>47</v>
      </c>
      <c r="O998" s="114"/>
    </row>
    <row r="999" spans="2:15" ht="22.05" customHeight="1" x14ac:dyDescent="0.2">
      <c r="B999" s="20" t="s">
        <v>47</v>
      </c>
      <c r="O999" s="114"/>
    </row>
    <row r="1000" spans="2:15" ht="22.05" customHeight="1" x14ac:dyDescent="0.2">
      <c r="B1000" s="20" t="s">
        <v>47</v>
      </c>
      <c r="O1000" s="114"/>
    </row>
    <row r="1001" spans="2:15" ht="22.05" customHeight="1" x14ac:dyDescent="0.2">
      <c r="B1001" s="20" t="s">
        <v>47</v>
      </c>
      <c r="O1001" s="114"/>
    </row>
    <row r="1002" spans="2:15" ht="22.05" customHeight="1" x14ac:dyDescent="0.2">
      <c r="B1002" s="20" t="s">
        <v>47</v>
      </c>
      <c r="O1002" s="114"/>
    </row>
    <row r="1003" spans="2:15" ht="22.05" customHeight="1" x14ac:dyDescent="0.2">
      <c r="B1003" s="20" t="s">
        <v>47</v>
      </c>
      <c r="O1003" s="114"/>
    </row>
    <row r="1004" spans="2:15" ht="22.05" customHeight="1" x14ac:dyDescent="0.2">
      <c r="B1004" s="20" t="s">
        <v>47</v>
      </c>
      <c r="O1004" s="114"/>
    </row>
    <row r="1005" spans="2:15" ht="22.05" customHeight="1" x14ac:dyDescent="0.2">
      <c r="B1005" s="20" t="s">
        <v>47</v>
      </c>
      <c r="O1005" s="114"/>
    </row>
    <row r="1006" spans="2:15" ht="22.05" customHeight="1" x14ac:dyDescent="0.2">
      <c r="B1006" s="20" t="s">
        <v>47</v>
      </c>
      <c r="O1006" s="114"/>
    </row>
  </sheetData>
  <sheetProtection formatCells="0" formatColumns="0" autoFilter="0" pivotTables="0"/>
  <autoFilter ref="A1:P1006" xr:uid="{5CC713C2-FCB7-4C49-80F3-C0EAAFE8ABD0}"/>
  <dataValidations count="7">
    <dataValidation type="list" allowBlank="1" showInputMessage="1" showErrorMessage="1" sqref="I2:I1256" xr:uid="{A83103C1-A05E-453A-A141-FB6BAD5736FC}">
      <formula1>INDIRECT($H2)</formula1>
    </dataValidation>
    <dataValidation type="list" allowBlank="1" showInputMessage="1" showErrorMessage="1" sqref="J955 J1265 J2:J924" xr:uid="{F65B8A99-580D-45AA-A316-428E6BC0F0B6}">
      <formula1>INDIRECT($I2)</formula1>
    </dataValidation>
    <dataValidation type="list" allowBlank="1" showInputMessage="1" showErrorMessage="1" sqref="F2:F1041" xr:uid="{5F64E933-A76F-48D9-A937-CC08C63AD39E}">
      <formula1>ESTADO</formula1>
    </dataValidation>
    <dataValidation type="list" allowBlank="1" showInputMessage="1" showErrorMessage="1" sqref="H2:H1041" xr:uid="{E5AF70F3-C341-4D79-B83B-C942DDF3C71C}">
      <formula1>TIPO</formula1>
    </dataValidation>
    <dataValidation type="date" allowBlank="1" showInputMessage="1" showErrorMessage="1" sqref="A977:A1041 C977:E1041 B1007:B1041" xr:uid="{CB9BCE5D-4B84-4E1C-97EC-610D109B904A}">
      <formula1>45292</formula1>
      <formula2>45657</formula2>
    </dataValidation>
    <dataValidation type="list" allowBlank="1" showInputMessage="1" showErrorMessage="1" sqref="B2:B1264" xr:uid="{3352D85C-A95A-4E3A-AA8D-8D06BA86405E}">
      <formula1>BANCO</formula1>
    </dataValidation>
    <dataValidation type="list" allowBlank="1" showInputMessage="1" showErrorMessage="1" error="VERIFICA CONCEPTO EN LISTA" sqref="J925:J954 J956:J1041" xr:uid="{784417D1-2290-4764-AC49-C19EFF8D14FB}">
      <formula1>INDIRECT($I925)</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7F388-3B33-45DB-8B60-3979C76DEDE3}">
  <sheetPr>
    <tabColor rgb="FFFFFF99"/>
  </sheetPr>
  <dimension ref="A1:P1003"/>
  <sheetViews>
    <sheetView workbookViewId="0">
      <pane xSplit="1" ySplit="1" topLeftCell="F76" activePane="bottomRight" state="frozen"/>
      <selection pane="topRight" activeCell="B1" sqref="B1"/>
      <selection pane="bottomLeft" activeCell="A2" sqref="A2"/>
      <selection pane="bottomRight" activeCell="F99" sqref="F99"/>
    </sheetView>
  </sheetViews>
  <sheetFormatPr baseColWidth="10" defaultColWidth="11.44140625" defaultRowHeight="22.05" customHeight="1" x14ac:dyDescent="0.2"/>
  <cols>
    <col min="1" max="1" width="12.44140625" style="26" customWidth="1"/>
    <col min="2" max="2" width="12.44140625" style="8" bestFit="1" customWidth="1"/>
    <col min="3" max="3" width="12.44140625" style="147" customWidth="1"/>
    <col min="4" max="4" width="16.6640625" style="26" customWidth="1"/>
    <col min="5" max="5" width="25.33203125" style="147" bestFit="1" customWidth="1"/>
    <col min="6" max="6" width="18.77734375" style="93" customWidth="1"/>
    <col min="7" max="7" width="10.109375" style="28" customWidth="1"/>
    <col min="8" max="8" width="12.109375" style="28" customWidth="1"/>
    <col min="9" max="9" width="15.6640625" style="28" customWidth="1"/>
    <col min="10" max="10" width="27.109375" style="28" customWidth="1"/>
    <col min="11" max="11" width="28" style="25" customWidth="1"/>
    <col min="12" max="12" width="12.109375" style="25" customWidth="1"/>
    <col min="13" max="13" width="15.44140625" style="24" customWidth="1"/>
    <col min="14" max="14" width="18.33203125" style="27" customWidth="1"/>
    <col min="15" max="15" width="15.6640625" style="150" customWidth="1"/>
    <col min="16" max="16" width="22.33203125" style="25" customWidth="1"/>
    <col min="17" max="16384" width="11.44140625" style="8"/>
  </cols>
  <sheetData>
    <row r="1" spans="1:16" ht="22.05" customHeight="1" x14ac:dyDescent="0.2">
      <c r="A1" s="42" t="s">
        <v>0</v>
      </c>
      <c r="B1" s="43" t="s">
        <v>6</v>
      </c>
      <c r="C1" s="155" t="s">
        <v>74</v>
      </c>
      <c r="D1" s="54" t="s">
        <v>75</v>
      </c>
      <c r="E1" s="155" t="s">
        <v>7</v>
      </c>
      <c r="F1" s="43" t="s">
        <v>76</v>
      </c>
      <c r="G1" s="44" t="s">
        <v>1</v>
      </c>
      <c r="H1" s="43" t="s">
        <v>8</v>
      </c>
      <c r="I1" s="43" t="s">
        <v>12</v>
      </c>
      <c r="J1" s="43" t="s">
        <v>10</v>
      </c>
      <c r="K1" s="44" t="s">
        <v>9</v>
      </c>
      <c r="L1" s="44" t="s">
        <v>119</v>
      </c>
      <c r="M1" s="45" t="s">
        <v>2</v>
      </c>
      <c r="N1" s="71" t="s">
        <v>3</v>
      </c>
      <c r="O1" s="244" t="s">
        <v>4</v>
      </c>
      <c r="P1" s="46" t="s">
        <v>20</v>
      </c>
    </row>
    <row r="2" spans="1:16" ht="22.05" customHeight="1" x14ac:dyDescent="0.2">
      <c r="A2" s="186">
        <v>45658</v>
      </c>
      <c r="B2" s="100" t="s">
        <v>48</v>
      </c>
      <c r="C2" s="122"/>
      <c r="D2" s="122"/>
      <c r="E2" s="207" t="s">
        <v>4</v>
      </c>
      <c r="F2" s="20" t="s">
        <v>27</v>
      </c>
      <c r="G2" s="22"/>
      <c r="H2" s="21" t="s">
        <v>27</v>
      </c>
      <c r="I2" s="21" t="s">
        <v>27</v>
      </c>
      <c r="J2" s="21" t="s">
        <v>27</v>
      </c>
      <c r="K2" s="207" t="s">
        <v>23</v>
      </c>
      <c r="L2" s="207"/>
      <c r="M2" s="187"/>
      <c r="N2" s="188"/>
      <c r="O2" s="189">
        <v>1092.0899999999999</v>
      </c>
    </row>
    <row r="3" spans="1:16" ht="22.05" customHeight="1" x14ac:dyDescent="0.2">
      <c r="A3" s="186">
        <v>45667</v>
      </c>
      <c r="B3" s="100" t="s">
        <v>48</v>
      </c>
      <c r="C3" s="122">
        <v>479674</v>
      </c>
      <c r="D3" s="123"/>
      <c r="E3" s="123" t="s">
        <v>1198</v>
      </c>
      <c r="F3" s="211" t="s">
        <v>99</v>
      </c>
      <c r="G3" s="41"/>
      <c r="H3" s="21" t="s">
        <v>21</v>
      </c>
      <c r="I3" s="21" t="s">
        <v>81</v>
      </c>
      <c r="J3" s="21" t="s">
        <v>167</v>
      </c>
      <c r="K3" s="123" t="s">
        <v>1162</v>
      </c>
      <c r="L3" s="49"/>
      <c r="M3" s="189">
        <v>300200</v>
      </c>
      <c r="N3" s="190"/>
      <c r="O3" s="189">
        <f>O2+M3-N3</f>
        <v>301292.09000000003</v>
      </c>
    </row>
    <row r="4" spans="1:16" ht="22.05" customHeight="1" x14ac:dyDescent="0.2">
      <c r="A4" s="186">
        <v>45667</v>
      </c>
      <c r="B4" s="100" t="s">
        <v>48</v>
      </c>
      <c r="C4" s="122"/>
      <c r="D4" s="123"/>
      <c r="E4" s="123" t="s">
        <v>1199</v>
      </c>
      <c r="F4" s="211" t="s">
        <v>78</v>
      </c>
      <c r="G4" s="41">
        <v>313</v>
      </c>
      <c r="H4" s="21" t="s">
        <v>22</v>
      </c>
      <c r="I4" s="21" t="s">
        <v>81</v>
      </c>
      <c r="J4" s="21" t="s">
        <v>33</v>
      </c>
      <c r="K4" s="123" t="s">
        <v>629</v>
      </c>
      <c r="L4" s="49"/>
      <c r="M4" s="189"/>
      <c r="N4" s="192">
        <v>300000</v>
      </c>
      <c r="O4" s="189">
        <f t="shared" ref="O4:O65" si="0">O3+M4-N4</f>
        <v>1292.0900000000256</v>
      </c>
    </row>
    <row r="5" spans="1:16" ht="22.05" customHeight="1" x14ac:dyDescent="0.2">
      <c r="A5" s="186">
        <v>45670</v>
      </c>
      <c r="B5" s="100" t="s">
        <v>48</v>
      </c>
      <c r="C5" s="122">
        <v>616135</v>
      </c>
      <c r="D5" s="123"/>
      <c r="E5" s="123" t="s">
        <v>608</v>
      </c>
      <c r="F5" s="211" t="s">
        <v>77</v>
      </c>
      <c r="G5" s="41"/>
      <c r="H5" s="21" t="s">
        <v>22</v>
      </c>
      <c r="I5" s="21" t="s">
        <v>57</v>
      </c>
      <c r="J5" s="21" t="s">
        <v>85</v>
      </c>
      <c r="K5" s="123" t="s">
        <v>611</v>
      </c>
      <c r="L5" s="49"/>
      <c r="M5" s="189"/>
      <c r="N5" s="192">
        <v>165</v>
      </c>
      <c r="O5" s="189">
        <f t="shared" si="0"/>
        <v>1127.0900000000256</v>
      </c>
    </row>
    <row r="6" spans="1:16" ht="22.05" customHeight="1" x14ac:dyDescent="0.2">
      <c r="A6" s="186">
        <v>45670</v>
      </c>
      <c r="B6" s="100" t="s">
        <v>48</v>
      </c>
      <c r="C6" s="122">
        <v>616135</v>
      </c>
      <c r="D6" s="122"/>
      <c r="E6" s="122" t="s">
        <v>609</v>
      </c>
      <c r="F6" s="197" t="s">
        <v>77</v>
      </c>
      <c r="G6" s="41"/>
      <c r="H6" s="21" t="s">
        <v>22</v>
      </c>
      <c r="I6" s="21" t="s">
        <v>57</v>
      </c>
      <c r="J6" s="21" t="s">
        <v>85</v>
      </c>
      <c r="K6" s="122" t="s">
        <v>611</v>
      </c>
      <c r="L6" s="49"/>
      <c r="M6" s="208"/>
      <c r="N6" s="198">
        <v>26.4</v>
      </c>
      <c r="O6" s="189">
        <f t="shared" si="0"/>
        <v>1100.6900000000255</v>
      </c>
    </row>
    <row r="7" spans="1:16" ht="22.05" customHeight="1" x14ac:dyDescent="0.2">
      <c r="A7" s="186">
        <v>45670</v>
      </c>
      <c r="B7" s="100" t="s">
        <v>48</v>
      </c>
      <c r="C7" s="122">
        <v>138264</v>
      </c>
      <c r="D7" s="122" t="s">
        <v>1200</v>
      </c>
      <c r="E7" s="122" t="s">
        <v>1201</v>
      </c>
      <c r="F7" s="197" t="s">
        <v>79</v>
      </c>
      <c r="G7" s="41"/>
      <c r="H7" s="21" t="s">
        <v>21</v>
      </c>
      <c r="I7" s="21" t="s">
        <v>28</v>
      </c>
      <c r="J7" s="21" t="s">
        <v>123</v>
      </c>
      <c r="K7" s="122" t="s">
        <v>629</v>
      </c>
      <c r="L7" s="49"/>
      <c r="M7" s="208">
        <v>8000</v>
      </c>
      <c r="N7" s="198"/>
      <c r="O7" s="189">
        <f t="shared" si="0"/>
        <v>9100.690000000026</v>
      </c>
    </row>
    <row r="8" spans="1:16" ht="22.05" customHeight="1" x14ac:dyDescent="0.2">
      <c r="A8" s="186">
        <v>45673</v>
      </c>
      <c r="B8" s="100" t="s">
        <v>48</v>
      </c>
      <c r="C8" s="122">
        <v>53839</v>
      </c>
      <c r="D8" s="122" t="s">
        <v>1200</v>
      </c>
      <c r="E8" s="122" t="s">
        <v>1202</v>
      </c>
      <c r="F8" s="197" t="s">
        <v>120</v>
      </c>
      <c r="G8" s="22"/>
      <c r="H8" s="21" t="s">
        <v>22</v>
      </c>
      <c r="I8" s="21" t="s">
        <v>124</v>
      </c>
      <c r="J8" s="21" t="s">
        <v>125</v>
      </c>
      <c r="K8" s="122" t="s">
        <v>638</v>
      </c>
      <c r="L8" s="39"/>
      <c r="M8" s="208"/>
      <c r="N8" s="198">
        <v>7586.43</v>
      </c>
      <c r="O8" s="189">
        <f t="shared" si="0"/>
        <v>1514.2600000000257</v>
      </c>
    </row>
    <row r="9" spans="1:16" ht="22.05" customHeight="1" x14ac:dyDescent="0.2">
      <c r="A9" s="186">
        <v>45673</v>
      </c>
      <c r="B9" s="100" t="s">
        <v>48</v>
      </c>
      <c r="C9" s="122">
        <v>303176</v>
      </c>
      <c r="D9" s="123"/>
      <c r="E9" s="123" t="s">
        <v>1203</v>
      </c>
      <c r="F9" s="211" t="s">
        <v>99</v>
      </c>
      <c r="G9" s="22"/>
      <c r="H9" s="21" t="s">
        <v>21</v>
      </c>
      <c r="I9" s="21" t="s">
        <v>81</v>
      </c>
      <c r="J9" s="21" t="s">
        <v>167</v>
      </c>
      <c r="K9" s="123" t="s">
        <v>1162</v>
      </c>
      <c r="L9" s="39"/>
      <c r="M9" s="189">
        <v>50066.25</v>
      </c>
      <c r="N9" s="192"/>
      <c r="O9" s="189">
        <f t="shared" si="0"/>
        <v>51580.510000000024</v>
      </c>
    </row>
    <row r="10" spans="1:16" ht="22.05" customHeight="1" x14ac:dyDescent="0.2">
      <c r="A10" s="186">
        <v>45673</v>
      </c>
      <c r="B10" s="100" t="s">
        <v>48</v>
      </c>
      <c r="C10" s="122"/>
      <c r="D10" s="123"/>
      <c r="E10" s="187" t="s">
        <v>1199</v>
      </c>
      <c r="F10" s="214" t="s">
        <v>78</v>
      </c>
      <c r="G10" s="22">
        <v>314</v>
      </c>
      <c r="H10" s="21" t="s">
        <v>22</v>
      </c>
      <c r="I10" s="21" t="s">
        <v>81</v>
      </c>
      <c r="J10" s="21" t="s">
        <v>33</v>
      </c>
      <c r="K10" s="187" t="s">
        <v>629</v>
      </c>
      <c r="L10" s="39"/>
      <c r="M10" s="189"/>
      <c r="N10" s="196">
        <v>51000</v>
      </c>
      <c r="O10" s="189">
        <f t="shared" si="0"/>
        <v>580.51000000002387</v>
      </c>
    </row>
    <row r="11" spans="1:16" ht="22.05" customHeight="1" x14ac:dyDescent="0.2">
      <c r="A11" s="186">
        <v>45680</v>
      </c>
      <c r="B11" s="100" t="s">
        <v>48</v>
      </c>
      <c r="C11" s="122">
        <v>120195</v>
      </c>
      <c r="D11" s="123"/>
      <c r="E11" s="123" t="s">
        <v>1204</v>
      </c>
      <c r="F11" s="211" t="s">
        <v>99</v>
      </c>
      <c r="G11" s="22"/>
      <c r="H11" s="21" t="s">
        <v>21</v>
      </c>
      <c r="I11" s="21" t="s">
        <v>81</v>
      </c>
      <c r="J11" s="21" t="s">
        <v>167</v>
      </c>
      <c r="K11" s="123" t="s">
        <v>1162</v>
      </c>
      <c r="L11" s="39"/>
      <c r="M11" s="189">
        <v>4937.5</v>
      </c>
      <c r="N11" s="192"/>
      <c r="O11" s="189">
        <f t="shared" si="0"/>
        <v>5518.0100000000239</v>
      </c>
    </row>
    <row r="12" spans="1:16" ht="22.05" customHeight="1" x14ac:dyDescent="0.2">
      <c r="A12" s="186">
        <v>45680</v>
      </c>
      <c r="B12" s="100" t="s">
        <v>48</v>
      </c>
      <c r="C12" s="122">
        <v>50116</v>
      </c>
      <c r="D12" s="122"/>
      <c r="E12" s="207" t="s">
        <v>59</v>
      </c>
      <c r="F12" s="214" t="s">
        <v>99</v>
      </c>
      <c r="G12" s="22"/>
      <c r="H12" s="21" t="s">
        <v>22</v>
      </c>
      <c r="I12" s="21" t="s">
        <v>59</v>
      </c>
      <c r="J12" s="21" t="s">
        <v>59</v>
      </c>
      <c r="K12" s="187" t="s">
        <v>635</v>
      </c>
      <c r="L12" s="39"/>
      <c r="M12" s="208"/>
      <c r="N12" s="198">
        <v>4858</v>
      </c>
      <c r="O12" s="189">
        <f t="shared" si="0"/>
        <v>660.01000000002387</v>
      </c>
    </row>
    <row r="13" spans="1:16" ht="22.05" customHeight="1" x14ac:dyDescent="0.2">
      <c r="A13" s="186">
        <v>45688</v>
      </c>
      <c r="B13" s="100" t="s">
        <v>48</v>
      </c>
      <c r="C13" s="122">
        <v>411103</v>
      </c>
      <c r="D13" s="122"/>
      <c r="E13" s="122" t="s">
        <v>1205</v>
      </c>
      <c r="F13" s="197" t="s">
        <v>99</v>
      </c>
      <c r="G13" s="22"/>
      <c r="H13" s="21" t="s">
        <v>21</v>
      </c>
      <c r="I13" s="21" t="s">
        <v>81</v>
      </c>
      <c r="J13" s="21" t="s">
        <v>167</v>
      </c>
      <c r="K13" s="123" t="s">
        <v>1162</v>
      </c>
      <c r="L13" s="39"/>
      <c r="M13" s="208">
        <v>350562.5</v>
      </c>
      <c r="N13" s="198"/>
      <c r="O13" s="189">
        <f t="shared" si="0"/>
        <v>351222.51</v>
      </c>
    </row>
    <row r="14" spans="1:16" ht="22.05" customHeight="1" thickBot="1" x14ac:dyDescent="0.25">
      <c r="A14" s="358">
        <v>45688</v>
      </c>
      <c r="B14" s="385" t="s">
        <v>48</v>
      </c>
      <c r="C14" s="359"/>
      <c r="D14" s="360"/>
      <c r="E14" s="360" t="s">
        <v>1199</v>
      </c>
      <c r="F14" s="386" t="s">
        <v>78</v>
      </c>
      <c r="G14" s="48">
        <v>315</v>
      </c>
      <c r="H14" s="30" t="s">
        <v>22</v>
      </c>
      <c r="I14" s="30" t="s">
        <v>81</v>
      </c>
      <c r="J14" s="30" t="s">
        <v>33</v>
      </c>
      <c r="K14" s="360" t="s">
        <v>629</v>
      </c>
      <c r="L14" s="375"/>
      <c r="M14" s="365"/>
      <c r="N14" s="373">
        <v>350000</v>
      </c>
      <c r="O14" s="507">
        <f t="shared" si="0"/>
        <v>1222.5100000000093</v>
      </c>
    </row>
    <row r="15" spans="1:16" ht="22.05" customHeight="1" x14ac:dyDescent="0.2">
      <c r="A15" s="186">
        <v>45700</v>
      </c>
      <c r="B15" s="100" t="s">
        <v>48</v>
      </c>
      <c r="C15" s="122">
        <v>78985</v>
      </c>
      <c r="D15" s="123"/>
      <c r="E15" s="123" t="s">
        <v>608</v>
      </c>
      <c r="F15" s="197" t="s">
        <v>77</v>
      </c>
      <c r="G15" s="22"/>
      <c r="H15" s="21" t="s">
        <v>22</v>
      </c>
      <c r="I15" s="21" t="s">
        <v>57</v>
      </c>
      <c r="J15" s="21" t="s">
        <v>85</v>
      </c>
      <c r="K15" s="123" t="s">
        <v>611</v>
      </c>
      <c r="L15" s="39"/>
      <c r="M15" s="189"/>
      <c r="N15" s="196">
        <v>165</v>
      </c>
      <c r="O15" s="189">
        <f t="shared" si="0"/>
        <v>1057.5100000000093</v>
      </c>
    </row>
    <row r="16" spans="1:16" ht="22.05" customHeight="1" x14ac:dyDescent="0.2">
      <c r="A16" s="186">
        <v>45700</v>
      </c>
      <c r="B16" s="100" t="s">
        <v>48</v>
      </c>
      <c r="C16" s="122">
        <v>78985</v>
      </c>
      <c r="D16" s="123"/>
      <c r="E16" s="123" t="s">
        <v>609</v>
      </c>
      <c r="F16" s="197" t="s">
        <v>77</v>
      </c>
      <c r="G16" s="22"/>
      <c r="H16" s="21" t="s">
        <v>22</v>
      </c>
      <c r="I16" s="21" t="s">
        <v>57</v>
      </c>
      <c r="J16" s="21" t="s">
        <v>85</v>
      </c>
      <c r="K16" s="123" t="s">
        <v>611</v>
      </c>
      <c r="L16" s="39"/>
      <c r="M16" s="189"/>
      <c r="N16" s="196">
        <v>26.4</v>
      </c>
      <c r="O16" s="189">
        <f t="shared" si="0"/>
        <v>1031.1100000000092</v>
      </c>
    </row>
    <row r="17" spans="1:15" ht="22.05" customHeight="1" x14ac:dyDescent="0.2">
      <c r="A17" s="186">
        <v>45701</v>
      </c>
      <c r="B17" s="100" t="s">
        <v>48</v>
      </c>
      <c r="C17" s="122">
        <v>544969</v>
      </c>
      <c r="D17" s="123"/>
      <c r="E17" s="123" t="s">
        <v>1201</v>
      </c>
      <c r="F17" s="211" t="s">
        <v>79</v>
      </c>
      <c r="G17" s="22"/>
      <c r="H17" s="21" t="s">
        <v>21</v>
      </c>
      <c r="I17" s="21" t="s">
        <v>28</v>
      </c>
      <c r="J17" s="21" t="s">
        <v>123</v>
      </c>
      <c r="K17" s="123" t="s">
        <v>629</v>
      </c>
      <c r="L17" s="39"/>
      <c r="M17" s="189">
        <v>8000</v>
      </c>
      <c r="N17" s="192"/>
      <c r="O17" s="189">
        <f t="shared" si="0"/>
        <v>9031.1100000000097</v>
      </c>
    </row>
    <row r="18" spans="1:15" ht="22.05" customHeight="1" thickBot="1" x14ac:dyDescent="0.25">
      <c r="A18" s="358">
        <v>45705</v>
      </c>
      <c r="B18" s="385" t="s">
        <v>48</v>
      </c>
      <c r="C18" s="359">
        <v>254598</v>
      </c>
      <c r="D18" s="360"/>
      <c r="E18" s="360" t="s">
        <v>1202</v>
      </c>
      <c r="F18" s="386" t="s">
        <v>120</v>
      </c>
      <c r="G18" s="48"/>
      <c r="H18" s="30" t="s">
        <v>22</v>
      </c>
      <c r="I18" s="30" t="s">
        <v>124</v>
      </c>
      <c r="J18" s="30" t="s">
        <v>125</v>
      </c>
      <c r="K18" s="360" t="s">
        <v>638</v>
      </c>
      <c r="L18" s="375"/>
      <c r="M18" s="365"/>
      <c r="N18" s="373">
        <v>7826.67</v>
      </c>
      <c r="O18" s="507">
        <f t="shared" si="0"/>
        <v>1204.4400000000096</v>
      </c>
    </row>
    <row r="19" spans="1:15" ht="22.05" customHeight="1" x14ac:dyDescent="0.2">
      <c r="A19" s="186">
        <v>45723</v>
      </c>
      <c r="B19" s="100" t="s">
        <v>48</v>
      </c>
      <c r="C19" s="122">
        <v>568808</v>
      </c>
      <c r="D19" s="123"/>
      <c r="E19" s="123" t="s">
        <v>1920</v>
      </c>
      <c r="F19" s="211" t="s">
        <v>99</v>
      </c>
      <c r="G19" s="22"/>
      <c r="H19" s="21" t="s">
        <v>21</v>
      </c>
      <c r="I19" s="21" t="s">
        <v>81</v>
      </c>
      <c r="J19" s="21" t="s">
        <v>167</v>
      </c>
      <c r="K19" s="207" t="s">
        <v>1162</v>
      </c>
      <c r="L19" s="39"/>
      <c r="M19" s="189">
        <v>350760</v>
      </c>
      <c r="N19" s="192"/>
      <c r="O19" s="189">
        <f t="shared" si="0"/>
        <v>351964.44</v>
      </c>
    </row>
    <row r="20" spans="1:15" ht="22.05" customHeight="1" x14ac:dyDescent="0.2">
      <c r="A20" s="186">
        <v>45723</v>
      </c>
      <c r="B20" s="100" t="s">
        <v>48</v>
      </c>
      <c r="C20" s="122"/>
      <c r="D20" s="122"/>
      <c r="E20" s="207" t="s">
        <v>1199</v>
      </c>
      <c r="F20" s="214" t="s">
        <v>78</v>
      </c>
      <c r="G20" s="22">
        <v>316</v>
      </c>
      <c r="H20" s="21" t="s">
        <v>22</v>
      </c>
      <c r="I20" s="21" t="s">
        <v>81</v>
      </c>
      <c r="J20" s="21" t="s">
        <v>33</v>
      </c>
      <c r="K20" s="122" t="s">
        <v>629</v>
      </c>
      <c r="L20" s="39"/>
      <c r="M20" s="208"/>
      <c r="N20" s="198">
        <v>350000</v>
      </c>
      <c r="O20" s="189">
        <f t="shared" si="0"/>
        <v>1964.4400000000023</v>
      </c>
    </row>
    <row r="21" spans="1:15" ht="22.05" customHeight="1" x14ac:dyDescent="0.2">
      <c r="A21" s="186">
        <v>45728</v>
      </c>
      <c r="B21" s="100" t="s">
        <v>48</v>
      </c>
      <c r="C21" s="122">
        <v>259527</v>
      </c>
      <c r="D21" s="122"/>
      <c r="E21" s="207" t="s">
        <v>1105</v>
      </c>
      <c r="F21" s="214" t="s">
        <v>99</v>
      </c>
      <c r="G21" s="22"/>
      <c r="H21" s="21" t="s">
        <v>22</v>
      </c>
      <c r="I21" s="21" t="s">
        <v>81</v>
      </c>
      <c r="J21" s="21" t="s">
        <v>167</v>
      </c>
      <c r="K21" s="207" t="s">
        <v>1162</v>
      </c>
      <c r="L21" s="39"/>
      <c r="M21" s="208"/>
      <c r="N21" s="198">
        <v>1700</v>
      </c>
      <c r="O21" s="189">
        <f t="shared" si="0"/>
        <v>264.44000000000233</v>
      </c>
    </row>
    <row r="22" spans="1:15" ht="22.05" customHeight="1" x14ac:dyDescent="0.2">
      <c r="A22" s="186">
        <v>45728</v>
      </c>
      <c r="B22" s="100" t="s">
        <v>48</v>
      </c>
      <c r="C22" s="122">
        <v>77486</v>
      </c>
      <c r="D22" s="122"/>
      <c r="E22" s="207" t="s">
        <v>608</v>
      </c>
      <c r="F22" s="214" t="s">
        <v>77</v>
      </c>
      <c r="G22" s="22"/>
      <c r="H22" s="21" t="s">
        <v>22</v>
      </c>
      <c r="I22" s="21" t="s">
        <v>57</v>
      </c>
      <c r="J22" s="21" t="s">
        <v>85</v>
      </c>
      <c r="K22" s="207" t="s">
        <v>611</v>
      </c>
      <c r="L22" s="39"/>
      <c r="M22" s="208"/>
      <c r="N22" s="198">
        <v>165</v>
      </c>
      <c r="O22" s="189">
        <f t="shared" si="0"/>
        <v>99.440000000002328</v>
      </c>
    </row>
    <row r="23" spans="1:15" ht="22.05" customHeight="1" x14ac:dyDescent="0.2">
      <c r="A23" s="186">
        <v>45728</v>
      </c>
      <c r="B23" s="100" t="s">
        <v>48</v>
      </c>
      <c r="C23" s="122">
        <v>77846</v>
      </c>
      <c r="D23" s="122"/>
      <c r="E23" s="207" t="s">
        <v>609</v>
      </c>
      <c r="F23" s="214" t="s">
        <v>77</v>
      </c>
      <c r="G23" s="22"/>
      <c r="H23" s="21" t="s">
        <v>22</v>
      </c>
      <c r="I23" s="21" t="s">
        <v>57</v>
      </c>
      <c r="J23" s="21" t="s">
        <v>85</v>
      </c>
      <c r="K23" s="207" t="s">
        <v>611</v>
      </c>
      <c r="L23" s="39"/>
      <c r="M23" s="208"/>
      <c r="N23" s="198">
        <v>26.4</v>
      </c>
      <c r="O23" s="189">
        <f t="shared" si="0"/>
        <v>73.040000000002323</v>
      </c>
    </row>
    <row r="24" spans="1:15" ht="22.05" customHeight="1" x14ac:dyDescent="0.2">
      <c r="A24" s="186">
        <v>45728</v>
      </c>
      <c r="B24" s="100" t="s">
        <v>48</v>
      </c>
      <c r="C24" s="122">
        <v>871880</v>
      </c>
      <c r="D24" s="122"/>
      <c r="E24" s="207" t="s">
        <v>1201</v>
      </c>
      <c r="F24" s="214" t="s">
        <v>79</v>
      </c>
      <c r="G24" s="22"/>
      <c r="H24" s="21" t="s">
        <v>21</v>
      </c>
      <c r="I24" s="21" t="s">
        <v>28</v>
      </c>
      <c r="J24" s="21" t="s">
        <v>123</v>
      </c>
      <c r="K24" s="187" t="s">
        <v>629</v>
      </c>
      <c r="L24" s="39"/>
      <c r="M24" s="208">
        <v>8000</v>
      </c>
      <c r="N24" s="198"/>
      <c r="O24" s="189">
        <f t="shared" si="0"/>
        <v>8073.0400000000027</v>
      </c>
    </row>
    <row r="25" spans="1:15" ht="22.05" customHeight="1" x14ac:dyDescent="0.2">
      <c r="A25" s="186">
        <v>45734</v>
      </c>
      <c r="B25" s="100" t="s">
        <v>48</v>
      </c>
      <c r="C25" s="122">
        <v>745657</v>
      </c>
      <c r="D25" s="123"/>
      <c r="E25" s="123" t="s">
        <v>3511</v>
      </c>
      <c r="F25" s="211" t="s">
        <v>99</v>
      </c>
      <c r="G25" s="22"/>
      <c r="H25" s="21" t="s">
        <v>21</v>
      </c>
      <c r="I25" s="21" t="s">
        <v>81</v>
      </c>
      <c r="J25" s="21" t="s">
        <v>167</v>
      </c>
      <c r="K25" s="122" t="s">
        <v>1162</v>
      </c>
      <c r="L25" s="39"/>
      <c r="M25" s="189">
        <v>50362.5</v>
      </c>
      <c r="N25" s="337"/>
      <c r="O25" s="189">
        <f t="shared" si="0"/>
        <v>58435.54</v>
      </c>
    </row>
    <row r="26" spans="1:15" ht="22.05" customHeight="1" x14ac:dyDescent="0.2">
      <c r="A26" s="186">
        <v>45734</v>
      </c>
      <c r="B26" s="100" t="s">
        <v>48</v>
      </c>
      <c r="C26" s="122"/>
      <c r="D26" s="122"/>
      <c r="E26" s="123" t="s">
        <v>1199</v>
      </c>
      <c r="F26" s="197" t="s">
        <v>78</v>
      </c>
      <c r="G26" s="22">
        <v>317</v>
      </c>
      <c r="H26" s="21" t="s">
        <v>22</v>
      </c>
      <c r="I26" s="21" t="s">
        <v>81</v>
      </c>
      <c r="J26" s="21" t="s">
        <v>33</v>
      </c>
      <c r="K26" s="123" t="s">
        <v>629</v>
      </c>
      <c r="L26" s="39"/>
      <c r="M26" s="208"/>
      <c r="N26" s="198">
        <v>50000</v>
      </c>
      <c r="O26" s="189">
        <f t="shared" si="0"/>
        <v>8435.5400000000009</v>
      </c>
    </row>
    <row r="27" spans="1:15" ht="22.05" customHeight="1" x14ac:dyDescent="0.2">
      <c r="A27" s="186">
        <v>45734</v>
      </c>
      <c r="B27" s="100" t="s">
        <v>48</v>
      </c>
      <c r="C27" s="122">
        <v>275102</v>
      </c>
      <c r="D27" s="123"/>
      <c r="E27" s="156" t="s">
        <v>1202</v>
      </c>
      <c r="F27" s="211" t="s">
        <v>120</v>
      </c>
      <c r="G27" s="22"/>
      <c r="H27" s="21" t="s">
        <v>22</v>
      </c>
      <c r="I27" s="21" t="s">
        <v>124</v>
      </c>
      <c r="J27" s="21" t="s">
        <v>125</v>
      </c>
      <c r="K27" s="122" t="s">
        <v>638</v>
      </c>
      <c r="L27" s="39"/>
      <c r="M27" s="189"/>
      <c r="N27" s="192">
        <v>7702.87</v>
      </c>
      <c r="O27" s="189">
        <f t="shared" si="0"/>
        <v>732.67000000000098</v>
      </c>
    </row>
    <row r="28" spans="1:15" ht="22.05" customHeight="1" x14ac:dyDescent="0.2">
      <c r="A28" s="186">
        <v>45736</v>
      </c>
      <c r="B28" s="100" t="s">
        <v>48</v>
      </c>
      <c r="C28" s="122">
        <v>286727</v>
      </c>
      <c r="D28" s="122"/>
      <c r="E28" s="122" t="s">
        <v>3507</v>
      </c>
      <c r="F28" s="197" t="s">
        <v>99</v>
      </c>
      <c r="G28" s="22"/>
      <c r="H28" s="21" t="s">
        <v>21</v>
      </c>
      <c r="I28" s="21" t="s">
        <v>81</v>
      </c>
      <c r="J28" s="21" t="s">
        <v>167</v>
      </c>
      <c r="K28" s="123" t="s">
        <v>1162</v>
      </c>
      <c r="L28" s="39"/>
      <c r="M28" s="208">
        <v>200462.5</v>
      </c>
      <c r="N28" s="198"/>
      <c r="O28" s="189">
        <f t="shared" si="0"/>
        <v>201195.17</v>
      </c>
    </row>
    <row r="29" spans="1:15" ht="22.05" customHeight="1" thickBot="1" x14ac:dyDescent="0.25">
      <c r="A29" s="358">
        <v>45736</v>
      </c>
      <c r="B29" s="385" t="s">
        <v>48</v>
      </c>
      <c r="C29" s="359"/>
      <c r="D29" s="360"/>
      <c r="E29" s="360" t="s">
        <v>1199</v>
      </c>
      <c r="F29" s="386" t="s">
        <v>78</v>
      </c>
      <c r="G29" s="48">
        <v>318</v>
      </c>
      <c r="H29" s="30" t="s">
        <v>22</v>
      </c>
      <c r="I29" s="30" t="s">
        <v>81</v>
      </c>
      <c r="J29" s="30" t="s">
        <v>33</v>
      </c>
      <c r="K29" s="359" t="s">
        <v>629</v>
      </c>
      <c r="L29" s="375"/>
      <c r="M29" s="365"/>
      <c r="N29" s="373">
        <v>200000</v>
      </c>
      <c r="O29" s="507">
        <f t="shared" si="0"/>
        <v>1195.1700000000128</v>
      </c>
    </row>
    <row r="30" spans="1:15" ht="22.05" customHeight="1" x14ac:dyDescent="0.2">
      <c r="A30" s="186">
        <v>45751</v>
      </c>
      <c r="B30" s="100" t="s">
        <v>48</v>
      </c>
      <c r="C30" s="122">
        <v>515196</v>
      </c>
      <c r="D30" s="122"/>
      <c r="E30" s="122" t="s">
        <v>1198</v>
      </c>
      <c r="F30" s="197" t="s">
        <v>99</v>
      </c>
      <c r="G30" s="22"/>
      <c r="H30" s="21" t="s">
        <v>21</v>
      </c>
      <c r="I30" s="21" t="s">
        <v>81</v>
      </c>
      <c r="J30" s="21" t="s">
        <v>167</v>
      </c>
      <c r="K30" s="123" t="s">
        <v>1162</v>
      </c>
      <c r="L30" s="39"/>
      <c r="M30" s="208">
        <v>300200</v>
      </c>
      <c r="N30" s="198"/>
      <c r="O30" s="189">
        <f t="shared" si="0"/>
        <v>301395.17000000004</v>
      </c>
    </row>
    <row r="31" spans="1:15" ht="22.05" customHeight="1" x14ac:dyDescent="0.2">
      <c r="A31" s="186">
        <v>45751</v>
      </c>
      <c r="B31" s="100" t="s">
        <v>48</v>
      </c>
      <c r="C31" s="122"/>
      <c r="D31" s="123"/>
      <c r="E31" s="123" t="s">
        <v>1199</v>
      </c>
      <c r="F31" s="211" t="s">
        <v>78</v>
      </c>
      <c r="G31" s="22">
        <v>319</v>
      </c>
      <c r="H31" s="21" t="s">
        <v>22</v>
      </c>
      <c r="I31" s="21" t="s">
        <v>81</v>
      </c>
      <c r="J31" s="21" t="s">
        <v>33</v>
      </c>
      <c r="K31" s="122" t="s">
        <v>629</v>
      </c>
      <c r="L31" s="39"/>
      <c r="M31" s="189"/>
      <c r="N31" s="192">
        <v>300000</v>
      </c>
      <c r="O31" s="189">
        <f t="shared" si="0"/>
        <v>1395.1700000000419</v>
      </c>
    </row>
    <row r="32" spans="1:15" ht="22.05" customHeight="1" x14ac:dyDescent="0.2">
      <c r="A32" s="186">
        <v>45761</v>
      </c>
      <c r="B32" s="100" t="s">
        <v>48</v>
      </c>
      <c r="C32" s="122">
        <v>246763</v>
      </c>
      <c r="D32" s="122" t="s">
        <v>1200</v>
      </c>
      <c r="E32" s="122" t="s">
        <v>3512</v>
      </c>
      <c r="F32" s="197" t="s">
        <v>79</v>
      </c>
      <c r="G32" s="22"/>
      <c r="H32" s="21" t="s">
        <v>21</v>
      </c>
      <c r="I32" s="21" t="s">
        <v>28</v>
      </c>
      <c r="J32" s="21" t="s">
        <v>123</v>
      </c>
      <c r="K32" s="187" t="s">
        <v>629</v>
      </c>
      <c r="L32" s="39"/>
      <c r="M32" s="208">
        <v>8000</v>
      </c>
      <c r="N32" s="198"/>
      <c r="O32" s="189">
        <f t="shared" si="0"/>
        <v>9395.1700000000419</v>
      </c>
    </row>
    <row r="33" spans="1:15" ht="22.05" customHeight="1" x14ac:dyDescent="0.2">
      <c r="A33" s="186">
        <v>45761</v>
      </c>
      <c r="B33" s="100" t="s">
        <v>48</v>
      </c>
      <c r="C33" s="122">
        <v>79038</v>
      </c>
      <c r="D33" s="123"/>
      <c r="E33" s="123" t="s">
        <v>608</v>
      </c>
      <c r="F33" s="211" t="s">
        <v>77</v>
      </c>
      <c r="G33" s="22"/>
      <c r="H33" s="21" t="s">
        <v>22</v>
      </c>
      <c r="I33" s="21" t="s">
        <v>57</v>
      </c>
      <c r="J33" s="21" t="s">
        <v>85</v>
      </c>
      <c r="K33" s="122" t="s">
        <v>611</v>
      </c>
      <c r="L33" s="39"/>
      <c r="M33" s="189"/>
      <c r="N33" s="192">
        <v>165</v>
      </c>
      <c r="O33" s="189">
        <f t="shared" si="0"/>
        <v>9230.1700000000419</v>
      </c>
    </row>
    <row r="34" spans="1:15" ht="22.05" customHeight="1" x14ac:dyDescent="0.2">
      <c r="A34" s="186">
        <v>45761</v>
      </c>
      <c r="B34" s="100" t="s">
        <v>48</v>
      </c>
      <c r="C34" s="122">
        <v>79038</v>
      </c>
      <c r="D34" s="122"/>
      <c r="E34" s="122" t="s">
        <v>609</v>
      </c>
      <c r="F34" s="197" t="s">
        <v>77</v>
      </c>
      <c r="G34" s="22"/>
      <c r="H34" s="21" t="s">
        <v>22</v>
      </c>
      <c r="I34" s="21" t="s">
        <v>57</v>
      </c>
      <c r="J34" s="21" t="s">
        <v>85</v>
      </c>
      <c r="K34" s="187" t="s">
        <v>611</v>
      </c>
      <c r="L34" s="39"/>
      <c r="M34" s="208"/>
      <c r="N34" s="198">
        <v>26.4</v>
      </c>
      <c r="O34" s="189">
        <f t="shared" si="0"/>
        <v>9203.7700000000423</v>
      </c>
    </row>
    <row r="35" spans="1:15" ht="22.05" customHeight="1" x14ac:dyDescent="0.2">
      <c r="A35" s="186">
        <v>45762</v>
      </c>
      <c r="B35" s="100" t="s">
        <v>48</v>
      </c>
      <c r="C35" s="122">
        <v>255045</v>
      </c>
      <c r="D35" s="123"/>
      <c r="E35" s="123" t="s">
        <v>1202</v>
      </c>
      <c r="F35" s="211" t="s">
        <v>120</v>
      </c>
      <c r="G35" s="22"/>
      <c r="H35" s="21" t="s">
        <v>22</v>
      </c>
      <c r="I35" s="21" t="s">
        <v>124</v>
      </c>
      <c r="J35" s="21" t="s">
        <v>125</v>
      </c>
      <c r="K35" s="207" t="s">
        <v>638</v>
      </c>
      <c r="L35" s="39"/>
      <c r="M35" s="189"/>
      <c r="N35" s="192">
        <v>7700.56</v>
      </c>
      <c r="O35" s="189">
        <f t="shared" si="0"/>
        <v>1503.2100000000419</v>
      </c>
    </row>
    <row r="36" spans="1:15" ht="22.05" customHeight="1" x14ac:dyDescent="0.2">
      <c r="A36" s="186">
        <v>45770</v>
      </c>
      <c r="B36" s="100" t="s">
        <v>48</v>
      </c>
      <c r="C36" s="122">
        <v>227698</v>
      </c>
      <c r="D36" s="122"/>
      <c r="E36" s="122" t="s">
        <v>1197</v>
      </c>
      <c r="F36" s="197" t="s">
        <v>99</v>
      </c>
      <c r="G36" s="22"/>
      <c r="H36" s="21" t="s">
        <v>21</v>
      </c>
      <c r="I36" s="21" t="s">
        <v>81</v>
      </c>
      <c r="J36" s="21" t="s">
        <v>167</v>
      </c>
      <c r="K36" s="122" t="s">
        <v>1162</v>
      </c>
      <c r="L36" s="39"/>
      <c r="M36" s="208">
        <v>1975</v>
      </c>
      <c r="N36" s="198"/>
      <c r="O36" s="189">
        <f t="shared" si="0"/>
        <v>3478.2100000000419</v>
      </c>
    </row>
    <row r="37" spans="1:15" ht="22.05" customHeight="1" x14ac:dyDescent="0.2">
      <c r="A37" s="186">
        <v>45770</v>
      </c>
      <c r="B37" s="100" t="s">
        <v>48</v>
      </c>
      <c r="C37" s="122">
        <v>39354</v>
      </c>
      <c r="D37" s="122"/>
      <c r="E37" s="122" t="s">
        <v>3469</v>
      </c>
      <c r="F37" s="197" t="s">
        <v>99</v>
      </c>
      <c r="G37" s="22"/>
      <c r="H37" s="21" t="s">
        <v>22</v>
      </c>
      <c r="I37" s="21" t="s">
        <v>59</v>
      </c>
      <c r="J37" s="21" t="s">
        <v>59</v>
      </c>
      <c r="K37" s="122" t="s">
        <v>635</v>
      </c>
      <c r="L37" s="39"/>
      <c r="M37" s="208"/>
      <c r="N37" s="198">
        <v>2982</v>
      </c>
      <c r="O37" s="189">
        <f t="shared" si="0"/>
        <v>496.21000000004187</v>
      </c>
    </row>
    <row r="38" spans="1:15" ht="22.05" customHeight="1" x14ac:dyDescent="0.2">
      <c r="A38" s="186">
        <v>45772</v>
      </c>
      <c r="B38" s="100" t="s">
        <v>48</v>
      </c>
      <c r="C38" s="122">
        <v>487861</v>
      </c>
      <c r="D38" s="122"/>
      <c r="E38" s="122" t="s">
        <v>3513</v>
      </c>
      <c r="F38" s="197" t="s">
        <v>99</v>
      </c>
      <c r="G38" s="22"/>
      <c r="H38" s="21" t="s">
        <v>21</v>
      </c>
      <c r="I38" s="21" t="s">
        <v>81</v>
      </c>
      <c r="J38" s="21" t="s">
        <v>167</v>
      </c>
      <c r="K38" s="123" t="s">
        <v>1162</v>
      </c>
      <c r="L38" s="39"/>
      <c r="M38" s="208">
        <v>313037.5</v>
      </c>
      <c r="N38" s="198"/>
      <c r="O38" s="189">
        <f t="shared" si="0"/>
        <v>313533.71000000002</v>
      </c>
    </row>
    <row r="39" spans="1:15" ht="22.05" customHeight="1" thickBot="1" x14ac:dyDescent="0.25">
      <c r="A39" s="358">
        <v>45772</v>
      </c>
      <c r="B39" s="385" t="s">
        <v>48</v>
      </c>
      <c r="C39" s="359"/>
      <c r="D39" s="360"/>
      <c r="E39" s="360" t="s">
        <v>1199</v>
      </c>
      <c r="F39" s="386" t="s">
        <v>78</v>
      </c>
      <c r="G39" s="48">
        <v>320</v>
      </c>
      <c r="H39" s="30" t="s">
        <v>22</v>
      </c>
      <c r="I39" s="30" t="s">
        <v>81</v>
      </c>
      <c r="J39" s="30" t="s">
        <v>33</v>
      </c>
      <c r="K39" s="359" t="s">
        <v>629</v>
      </c>
      <c r="L39" s="375"/>
      <c r="M39" s="365"/>
      <c r="N39" s="373">
        <v>313000</v>
      </c>
      <c r="O39" s="507">
        <f t="shared" si="0"/>
        <v>533.71000000002095</v>
      </c>
    </row>
    <row r="40" spans="1:15" ht="22.05" customHeight="1" x14ac:dyDescent="0.2">
      <c r="A40" s="186">
        <v>45779</v>
      </c>
      <c r="B40" s="100" t="s">
        <v>48</v>
      </c>
      <c r="C40" s="122">
        <v>828989</v>
      </c>
      <c r="D40" s="122"/>
      <c r="E40" s="122" t="s">
        <v>1198</v>
      </c>
      <c r="F40" s="197" t="s">
        <v>99</v>
      </c>
      <c r="G40" s="22"/>
      <c r="H40" s="21" t="s">
        <v>21</v>
      </c>
      <c r="I40" s="21" t="s">
        <v>81</v>
      </c>
      <c r="J40" s="21" t="s">
        <v>167</v>
      </c>
      <c r="K40" s="123" t="s">
        <v>1162</v>
      </c>
      <c r="L40" s="39"/>
      <c r="M40" s="204">
        <v>300200</v>
      </c>
      <c r="N40" s="193"/>
      <c r="O40" s="189">
        <f t="shared" si="0"/>
        <v>300733.71000000002</v>
      </c>
    </row>
    <row r="41" spans="1:15" ht="22.05" customHeight="1" x14ac:dyDescent="0.2">
      <c r="A41" s="186">
        <v>45779</v>
      </c>
      <c r="B41" s="100" t="s">
        <v>48</v>
      </c>
      <c r="C41" s="122"/>
      <c r="D41" s="123"/>
      <c r="E41" s="123" t="s">
        <v>1199</v>
      </c>
      <c r="F41" s="211" t="s">
        <v>3514</v>
      </c>
      <c r="G41" s="22"/>
      <c r="H41" s="21" t="s">
        <v>22</v>
      </c>
      <c r="I41" s="21" t="s">
        <v>81</v>
      </c>
      <c r="J41" s="21" t="s">
        <v>33</v>
      </c>
      <c r="K41" s="122" t="s">
        <v>629</v>
      </c>
      <c r="L41" s="39"/>
      <c r="M41" s="189"/>
      <c r="N41" s="192">
        <v>150000</v>
      </c>
      <c r="O41" s="189">
        <f t="shared" si="0"/>
        <v>150733.71000000002</v>
      </c>
    </row>
    <row r="42" spans="1:15" ht="22.05" customHeight="1" x14ac:dyDescent="0.2">
      <c r="A42" s="186">
        <v>45779</v>
      </c>
      <c r="B42" s="100" t="s">
        <v>48</v>
      </c>
      <c r="C42" s="122"/>
      <c r="D42" s="122"/>
      <c r="E42" s="207" t="s">
        <v>1199</v>
      </c>
      <c r="F42" s="197" t="s">
        <v>78</v>
      </c>
      <c r="G42" s="22">
        <v>322</v>
      </c>
      <c r="H42" s="21" t="s">
        <v>22</v>
      </c>
      <c r="I42" s="21" t="s">
        <v>81</v>
      </c>
      <c r="J42" s="21" t="s">
        <v>33</v>
      </c>
      <c r="K42" s="187" t="s">
        <v>629</v>
      </c>
      <c r="L42" s="39"/>
      <c r="M42" s="204"/>
      <c r="N42" s="193">
        <v>150000</v>
      </c>
      <c r="O42" s="189">
        <f t="shared" si="0"/>
        <v>733.71000000002095</v>
      </c>
    </row>
    <row r="43" spans="1:15" ht="22.05" customHeight="1" x14ac:dyDescent="0.2">
      <c r="A43" s="186">
        <v>45784</v>
      </c>
      <c r="B43" s="100" t="s">
        <v>48</v>
      </c>
      <c r="C43" s="122">
        <v>190635</v>
      </c>
      <c r="D43" s="123"/>
      <c r="E43" s="123" t="s">
        <v>4131</v>
      </c>
      <c r="F43" s="211" t="s">
        <v>99</v>
      </c>
      <c r="G43" s="41"/>
      <c r="H43" s="21" t="s">
        <v>21</v>
      </c>
      <c r="I43" s="21" t="s">
        <v>81</v>
      </c>
      <c r="J43" s="21" t="s">
        <v>167</v>
      </c>
      <c r="K43" s="122" t="s">
        <v>1162</v>
      </c>
      <c r="L43" s="49"/>
      <c r="M43" s="189">
        <v>255762.5</v>
      </c>
      <c r="N43" s="192"/>
      <c r="O43" s="189">
        <f t="shared" si="0"/>
        <v>256496.21000000002</v>
      </c>
    </row>
    <row r="44" spans="1:15" ht="22.05" customHeight="1" x14ac:dyDescent="0.2">
      <c r="A44" s="186">
        <v>45784</v>
      </c>
      <c r="B44" s="100" t="s">
        <v>48</v>
      </c>
      <c r="C44" s="122">
        <v>168571</v>
      </c>
      <c r="D44" s="122"/>
      <c r="E44" s="207" t="s">
        <v>1199</v>
      </c>
      <c r="F44" s="214" t="s">
        <v>78</v>
      </c>
      <c r="G44" s="41">
        <v>323</v>
      </c>
      <c r="H44" s="21" t="s">
        <v>22</v>
      </c>
      <c r="I44" s="21" t="s">
        <v>81</v>
      </c>
      <c r="J44" s="21" t="s">
        <v>33</v>
      </c>
      <c r="K44" s="187" t="s">
        <v>629</v>
      </c>
      <c r="L44" s="49"/>
      <c r="M44" s="204"/>
      <c r="N44" s="193">
        <v>255500</v>
      </c>
      <c r="O44" s="189">
        <f t="shared" si="0"/>
        <v>996.21000000002095</v>
      </c>
    </row>
    <row r="45" spans="1:15" ht="22.05" customHeight="1" x14ac:dyDescent="0.2">
      <c r="A45" s="186">
        <v>45789</v>
      </c>
      <c r="B45" s="100" t="s">
        <v>48</v>
      </c>
      <c r="C45" s="122">
        <v>576991</v>
      </c>
      <c r="D45" s="123"/>
      <c r="E45" s="123" t="s">
        <v>1201</v>
      </c>
      <c r="F45" s="211" t="s">
        <v>79</v>
      </c>
      <c r="G45" s="41"/>
      <c r="H45" s="21" t="s">
        <v>21</v>
      </c>
      <c r="I45" s="21" t="s">
        <v>28</v>
      </c>
      <c r="J45" s="21" t="s">
        <v>123</v>
      </c>
      <c r="K45" s="123" t="s">
        <v>629</v>
      </c>
      <c r="L45" s="49"/>
      <c r="M45" s="189">
        <v>8000</v>
      </c>
      <c r="N45" s="190"/>
      <c r="O45" s="189">
        <f t="shared" si="0"/>
        <v>8996.210000000021</v>
      </c>
    </row>
    <row r="46" spans="1:15" ht="22.05" customHeight="1" x14ac:dyDescent="0.2">
      <c r="A46" s="186">
        <v>45790</v>
      </c>
      <c r="B46" s="100" t="s">
        <v>48</v>
      </c>
      <c r="C46" s="122">
        <v>569488</v>
      </c>
      <c r="D46" s="123"/>
      <c r="E46" s="123" t="s">
        <v>608</v>
      </c>
      <c r="F46" s="211" t="s">
        <v>77</v>
      </c>
      <c r="G46" s="41"/>
      <c r="H46" s="21" t="s">
        <v>22</v>
      </c>
      <c r="I46" s="21" t="s">
        <v>57</v>
      </c>
      <c r="J46" s="21" t="s">
        <v>85</v>
      </c>
      <c r="K46" s="122" t="s">
        <v>611</v>
      </c>
      <c r="L46" s="39"/>
      <c r="M46" s="189"/>
      <c r="N46" s="192">
        <v>165</v>
      </c>
      <c r="O46" s="189">
        <f t="shared" si="0"/>
        <v>8831.210000000021</v>
      </c>
    </row>
    <row r="47" spans="1:15" ht="22.05" customHeight="1" x14ac:dyDescent="0.2">
      <c r="A47" s="186">
        <v>45790</v>
      </c>
      <c r="B47" s="100" t="s">
        <v>48</v>
      </c>
      <c r="C47" s="122">
        <v>569488</v>
      </c>
      <c r="D47" s="122"/>
      <c r="E47" s="122" t="s">
        <v>609</v>
      </c>
      <c r="F47" s="197" t="s">
        <v>77</v>
      </c>
      <c r="G47" s="41"/>
      <c r="H47" s="21" t="s">
        <v>22</v>
      </c>
      <c r="I47" s="21" t="s">
        <v>57</v>
      </c>
      <c r="J47" s="21" t="s">
        <v>85</v>
      </c>
      <c r="K47" s="123" t="s">
        <v>611</v>
      </c>
      <c r="L47" s="39"/>
      <c r="M47" s="204"/>
      <c r="N47" s="193">
        <v>26.4</v>
      </c>
      <c r="O47" s="189">
        <f t="shared" si="0"/>
        <v>8804.8100000000213</v>
      </c>
    </row>
    <row r="48" spans="1:15" ht="22.05" customHeight="1" x14ac:dyDescent="0.2">
      <c r="A48" s="186">
        <v>45793</v>
      </c>
      <c r="B48" s="100" t="s">
        <v>48</v>
      </c>
      <c r="C48" s="122">
        <v>88449</v>
      </c>
      <c r="D48" s="123"/>
      <c r="E48" s="187" t="s">
        <v>1202</v>
      </c>
      <c r="F48" s="345" t="s">
        <v>120</v>
      </c>
      <c r="G48" s="41"/>
      <c r="H48" s="21" t="s">
        <v>22</v>
      </c>
      <c r="I48" s="21" t="s">
        <v>124</v>
      </c>
      <c r="J48" s="21" t="s">
        <v>125</v>
      </c>
      <c r="K48" s="207" t="s">
        <v>638</v>
      </c>
      <c r="L48" s="39"/>
      <c r="M48" s="189"/>
      <c r="N48" s="192">
        <v>8548.07</v>
      </c>
      <c r="O48" s="189">
        <f t="shared" si="0"/>
        <v>256.74000000002161</v>
      </c>
    </row>
    <row r="49" spans="1:15" ht="22.05" customHeight="1" x14ac:dyDescent="0.2">
      <c r="A49" s="186">
        <v>45797</v>
      </c>
      <c r="B49" s="100" t="s">
        <v>48</v>
      </c>
      <c r="C49" s="122">
        <v>476047</v>
      </c>
      <c r="D49" s="122"/>
      <c r="E49" s="122" t="s">
        <v>3531</v>
      </c>
      <c r="F49" s="197" t="s">
        <v>99</v>
      </c>
      <c r="G49" s="41"/>
      <c r="H49" s="21" t="s">
        <v>21</v>
      </c>
      <c r="I49" s="21" t="s">
        <v>81</v>
      </c>
      <c r="J49" s="21" t="s">
        <v>167</v>
      </c>
      <c r="K49" s="123" t="s">
        <v>1162</v>
      </c>
      <c r="L49" s="39"/>
      <c r="M49" s="204">
        <v>7900</v>
      </c>
      <c r="N49" s="193"/>
      <c r="O49" s="189">
        <f t="shared" si="0"/>
        <v>8156.7400000000216</v>
      </c>
    </row>
    <row r="50" spans="1:15" ht="22.05" customHeight="1" x14ac:dyDescent="0.2">
      <c r="A50" s="186">
        <v>45797</v>
      </c>
      <c r="B50" s="100" t="s">
        <v>48</v>
      </c>
      <c r="C50" s="122">
        <v>669290</v>
      </c>
      <c r="D50" s="123" t="s">
        <v>4132</v>
      </c>
      <c r="E50" s="123" t="s">
        <v>1202</v>
      </c>
      <c r="F50" s="211" t="s">
        <v>79</v>
      </c>
      <c r="G50" s="41"/>
      <c r="H50" s="21" t="s">
        <v>21</v>
      </c>
      <c r="I50" s="21" t="s">
        <v>28</v>
      </c>
      <c r="J50" s="21" t="s">
        <v>123</v>
      </c>
      <c r="K50" s="122" t="s">
        <v>629</v>
      </c>
      <c r="L50" s="39"/>
      <c r="M50" s="189">
        <v>8500</v>
      </c>
      <c r="N50" s="192"/>
      <c r="O50" s="189">
        <f t="shared" si="0"/>
        <v>16656.74000000002</v>
      </c>
    </row>
    <row r="51" spans="1:15" ht="22.05" customHeight="1" x14ac:dyDescent="0.2">
      <c r="A51" s="186">
        <v>45798</v>
      </c>
      <c r="B51" s="100" t="s">
        <v>48</v>
      </c>
      <c r="C51" s="122">
        <v>123429</v>
      </c>
      <c r="D51" s="122"/>
      <c r="E51" s="122" t="s">
        <v>4133</v>
      </c>
      <c r="F51" s="197" t="s">
        <v>99</v>
      </c>
      <c r="G51" s="41"/>
      <c r="H51" s="21" t="s">
        <v>22</v>
      </c>
      <c r="I51" s="21" t="s">
        <v>59</v>
      </c>
      <c r="J51" s="21" t="s">
        <v>59</v>
      </c>
      <c r="K51" s="122" t="s">
        <v>635</v>
      </c>
      <c r="L51" s="39"/>
      <c r="M51" s="204"/>
      <c r="N51" s="193">
        <v>7788</v>
      </c>
      <c r="O51" s="189">
        <f t="shared" si="0"/>
        <v>8868.7400000000198</v>
      </c>
    </row>
    <row r="52" spans="1:15" ht="22.05" customHeight="1" x14ac:dyDescent="0.2">
      <c r="A52" s="186">
        <v>45798</v>
      </c>
      <c r="B52" s="100" t="s">
        <v>48</v>
      </c>
      <c r="C52" s="122">
        <v>103185</v>
      </c>
      <c r="D52" s="122"/>
      <c r="E52" s="122" t="s">
        <v>4134</v>
      </c>
      <c r="F52" s="197" t="s">
        <v>99</v>
      </c>
      <c r="G52" s="41"/>
      <c r="H52" s="21" t="s">
        <v>22</v>
      </c>
      <c r="I52" s="21" t="s">
        <v>124</v>
      </c>
      <c r="J52" s="21" t="s">
        <v>125</v>
      </c>
      <c r="K52" s="122" t="s">
        <v>638</v>
      </c>
      <c r="L52" s="39"/>
      <c r="M52" s="204"/>
      <c r="N52" s="193">
        <v>8470.98</v>
      </c>
      <c r="O52" s="189">
        <f t="shared" si="0"/>
        <v>397.76000000002023</v>
      </c>
    </row>
    <row r="53" spans="1:15" ht="22.05" customHeight="1" x14ac:dyDescent="0.2">
      <c r="A53" s="186">
        <v>45800</v>
      </c>
      <c r="B53" s="100" t="s">
        <v>48</v>
      </c>
      <c r="C53" s="122">
        <v>309753</v>
      </c>
      <c r="D53" s="122"/>
      <c r="E53" s="122" t="s">
        <v>4135</v>
      </c>
      <c r="F53" s="197" t="s">
        <v>99</v>
      </c>
      <c r="G53" s="41"/>
      <c r="H53" s="21" t="s">
        <v>21</v>
      </c>
      <c r="I53" s="21" t="s">
        <v>81</v>
      </c>
      <c r="J53" s="21" t="s">
        <v>167</v>
      </c>
      <c r="K53" s="122" t="s">
        <v>1162</v>
      </c>
      <c r="L53" s="39"/>
      <c r="M53" s="204">
        <v>250035</v>
      </c>
      <c r="N53" s="193"/>
      <c r="O53" s="189">
        <f t="shared" si="0"/>
        <v>250432.76</v>
      </c>
    </row>
    <row r="54" spans="1:15" ht="22.05" customHeight="1" thickBot="1" x14ac:dyDescent="0.25">
      <c r="A54" s="358">
        <v>45800</v>
      </c>
      <c r="B54" s="385" t="s">
        <v>48</v>
      </c>
      <c r="C54" s="359"/>
      <c r="D54" s="359"/>
      <c r="E54" s="390" t="s">
        <v>1199</v>
      </c>
      <c r="F54" s="405" t="s">
        <v>78</v>
      </c>
      <c r="G54" s="50">
        <v>324</v>
      </c>
      <c r="H54" s="30" t="s">
        <v>22</v>
      </c>
      <c r="I54" s="30" t="s">
        <v>81</v>
      </c>
      <c r="J54" s="30" t="s">
        <v>33</v>
      </c>
      <c r="K54" s="390" t="s">
        <v>629</v>
      </c>
      <c r="L54" s="375"/>
      <c r="M54" s="428"/>
      <c r="N54" s="388">
        <v>250000</v>
      </c>
      <c r="O54" s="507">
        <f t="shared" si="0"/>
        <v>432.76000000000931</v>
      </c>
    </row>
    <row r="55" spans="1:15" ht="22.05" customHeight="1" x14ac:dyDescent="0.2">
      <c r="A55" s="186">
        <v>45813</v>
      </c>
      <c r="B55" s="100" t="s">
        <v>48</v>
      </c>
      <c r="C55" s="122">
        <v>240387</v>
      </c>
      <c r="D55" s="122"/>
      <c r="E55" s="122" t="s">
        <v>3515</v>
      </c>
      <c r="F55" s="197" t="s">
        <v>99</v>
      </c>
      <c r="G55" s="41"/>
      <c r="H55" s="21" t="s">
        <v>21</v>
      </c>
      <c r="I55" s="21" t="s">
        <v>81</v>
      </c>
      <c r="J55" s="21" t="s">
        <v>167</v>
      </c>
      <c r="K55" s="123" t="s">
        <v>1162</v>
      </c>
      <c r="L55" s="39"/>
      <c r="M55" s="204">
        <v>300792.5</v>
      </c>
      <c r="N55" s="193"/>
      <c r="O55" s="189">
        <f t="shared" si="0"/>
        <v>301225.26</v>
      </c>
    </row>
    <row r="56" spans="1:15" ht="22.05" customHeight="1" x14ac:dyDescent="0.2">
      <c r="A56" s="186">
        <v>45813</v>
      </c>
      <c r="B56" s="100" t="s">
        <v>48</v>
      </c>
      <c r="C56" s="122"/>
      <c r="D56" s="123"/>
      <c r="E56" s="123" t="s">
        <v>1199</v>
      </c>
      <c r="F56" s="211" t="s">
        <v>78</v>
      </c>
      <c r="G56" s="41">
        <v>325</v>
      </c>
      <c r="H56" s="21" t="s">
        <v>22</v>
      </c>
      <c r="I56" s="21" t="s">
        <v>81</v>
      </c>
      <c r="J56" s="21" t="s">
        <v>33</v>
      </c>
      <c r="K56" s="122" t="s">
        <v>629</v>
      </c>
      <c r="L56" s="39"/>
      <c r="M56" s="189"/>
      <c r="N56" s="192">
        <v>300000</v>
      </c>
      <c r="O56" s="189">
        <f t="shared" si="0"/>
        <v>1225.2600000000093</v>
      </c>
    </row>
    <row r="57" spans="1:15" ht="22.05" customHeight="1" x14ac:dyDescent="0.2">
      <c r="A57" s="186">
        <v>45820</v>
      </c>
      <c r="B57" s="100" t="s">
        <v>48</v>
      </c>
      <c r="C57" s="122"/>
      <c r="D57" s="123"/>
      <c r="E57" s="123" t="s">
        <v>608</v>
      </c>
      <c r="F57" s="211" t="s">
        <v>77</v>
      </c>
      <c r="G57" s="41"/>
      <c r="H57" s="21" t="s">
        <v>22</v>
      </c>
      <c r="I57" s="21" t="s">
        <v>57</v>
      </c>
      <c r="J57" s="21" t="s">
        <v>85</v>
      </c>
      <c r="K57" s="122" t="s">
        <v>611</v>
      </c>
      <c r="L57" s="39"/>
      <c r="M57" s="189"/>
      <c r="N57" s="192">
        <v>165</v>
      </c>
      <c r="O57" s="189">
        <f t="shared" si="0"/>
        <v>1060.2600000000093</v>
      </c>
    </row>
    <row r="58" spans="1:15" ht="22.05" customHeight="1" x14ac:dyDescent="0.2">
      <c r="A58" s="186">
        <v>45820</v>
      </c>
      <c r="B58" s="100" t="s">
        <v>48</v>
      </c>
      <c r="C58" s="122"/>
      <c r="D58" s="123"/>
      <c r="E58" s="123" t="s">
        <v>609</v>
      </c>
      <c r="F58" s="211" t="s">
        <v>77</v>
      </c>
      <c r="G58" s="41"/>
      <c r="H58" s="21" t="s">
        <v>22</v>
      </c>
      <c r="I58" s="21" t="s">
        <v>57</v>
      </c>
      <c r="J58" s="21" t="s">
        <v>85</v>
      </c>
      <c r="K58" s="122" t="s">
        <v>611</v>
      </c>
      <c r="L58" s="39"/>
      <c r="M58" s="189"/>
      <c r="N58" s="192">
        <v>26.4</v>
      </c>
      <c r="O58" s="189">
        <f t="shared" si="0"/>
        <v>1033.8600000000092</v>
      </c>
    </row>
    <row r="59" spans="1:15" ht="22.05" customHeight="1" x14ac:dyDescent="0.2">
      <c r="A59" s="186">
        <v>45821</v>
      </c>
      <c r="B59" s="100" t="s">
        <v>48</v>
      </c>
      <c r="C59" s="122">
        <v>273699</v>
      </c>
      <c r="D59" s="122"/>
      <c r="E59" s="122" t="s">
        <v>5041</v>
      </c>
      <c r="F59" s="197" t="s">
        <v>99</v>
      </c>
      <c r="G59" s="41"/>
      <c r="H59" s="21" t="s">
        <v>21</v>
      </c>
      <c r="I59" s="21" t="s">
        <v>81</v>
      </c>
      <c r="J59" s="21" t="s">
        <v>167</v>
      </c>
      <c r="K59" s="122" t="s">
        <v>1162</v>
      </c>
      <c r="L59" s="39"/>
      <c r="M59" s="204">
        <v>107045</v>
      </c>
      <c r="N59" s="193"/>
      <c r="O59" s="189">
        <f t="shared" si="0"/>
        <v>108078.86000000002</v>
      </c>
    </row>
    <row r="60" spans="1:15" ht="22.05" customHeight="1" x14ac:dyDescent="0.2">
      <c r="A60" s="186">
        <v>45821</v>
      </c>
      <c r="B60" s="100" t="s">
        <v>48</v>
      </c>
      <c r="C60" s="122"/>
      <c r="D60" s="122"/>
      <c r="E60" s="122" t="s">
        <v>1199</v>
      </c>
      <c r="F60" s="197" t="s">
        <v>78</v>
      </c>
      <c r="G60" s="41">
        <v>326</v>
      </c>
      <c r="H60" s="21" t="s">
        <v>22</v>
      </c>
      <c r="I60" s="21" t="s">
        <v>81</v>
      </c>
      <c r="J60" s="21" t="s">
        <v>33</v>
      </c>
      <c r="K60" s="122" t="s">
        <v>629</v>
      </c>
      <c r="L60" s="39"/>
      <c r="M60" s="204"/>
      <c r="N60" s="192">
        <v>107308.37</v>
      </c>
      <c r="O60" s="189">
        <f t="shared" si="0"/>
        <v>770.49000000001979</v>
      </c>
    </row>
    <row r="61" spans="1:15" ht="22.05" customHeight="1" x14ac:dyDescent="0.2">
      <c r="A61" s="186">
        <v>45821</v>
      </c>
      <c r="B61" s="100" t="s">
        <v>48</v>
      </c>
      <c r="C61" s="122">
        <v>953953</v>
      </c>
      <c r="D61" s="122"/>
      <c r="E61" s="122" t="s">
        <v>1201</v>
      </c>
      <c r="F61" s="197" t="s">
        <v>79</v>
      </c>
      <c r="G61" s="41"/>
      <c r="H61" s="21" t="s">
        <v>21</v>
      </c>
      <c r="I61" s="21" t="s">
        <v>28</v>
      </c>
      <c r="J61" s="21" t="s">
        <v>123</v>
      </c>
      <c r="K61" s="122" t="s">
        <v>629</v>
      </c>
      <c r="L61" s="39"/>
      <c r="M61" s="204">
        <v>8000</v>
      </c>
      <c r="N61" s="192"/>
      <c r="O61" s="189">
        <f t="shared" si="0"/>
        <v>8770.4900000000198</v>
      </c>
    </row>
    <row r="62" spans="1:15" ht="22.05" customHeight="1" x14ac:dyDescent="0.2">
      <c r="A62" s="186">
        <v>45824</v>
      </c>
      <c r="B62" s="100" t="s">
        <v>48</v>
      </c>
      <c r="C62" s="122">
        <v>244064</v>
      </c>
      <c r="D62" s="122"/>
      <c r="E62" s="122" t="s">
        <v>1202</v>
      </c>
      <c r="F62" s="197" t="s">
        <v>77</v>
      </c>
      <c r="G62" s="41"/>
      <c r="H62" s="21" t="s">
        <v>22</v>
      </c>
      <c r="I62" s="21" t="s">
        <v>124</v>
      </c>
      <c r="J62" s="21" t="s">
        <v>125</v>
      </c>
      <c r="K62" s="122" t="s">
        <v>638</v>
      </c>
      <c r="L62" s="39"/>
      <c r="M62" s="204"/>
      <c r="N62" s="192">
        <v>7802.17</v>
      </c>
      <c r="O62" s="189">
        <f t="shared" si="0"/>
        <v>968.32000000001972</v>
      </c>
    </row>
    <row r="63" spans="1:15" ht="22.05" customHeight="1" x14ac:dyDescent="0.2">
      <c r="A63" s="186">
        <v>45828</v>
      </c>
      <c r="B63" s="100" t="s">
        <v>48</v>
      </c>
      <c r="C63" s="122">
        <v>327032</v>
      </c>
      <c r="D63" s="122"/>
      <c r="E63" s="122" t="s">
        <v>5042</v>
      </c>
      <c r="F63" s="197" t="s">
        <v>99</v>
      </c>
      <c r="G63" s="41"/>
      <c r="H63" s="21" t="s">
        <v>21</v>
      </c>
      <c r="I63" s="21" t="s">
        <v>81</v>
      </c>
      <c r="J63" s="21" t="s">
        <v>167</v>
      </c>
      <c r="K63" s="55" t="s">
        <v>1162</v>
      </c>
      <c r="L63" s="39"/>
      <c r="M63" s="189">
        <v>249837.5</v>
      </c>
      <c r="N63" s="193"/>
      <c r="O63" s="189">
        <f t="shared" si="0"/>
        <v>250805.82</v>
      </c>
    </row>
    <row r="64" spans="1:15" ht="22.05" customHeight="1" x14ac:dyDescent="0.2">
      <c r="A64" s="186">
        <v>45828</v>
      </c>
      <c r="B64" s="100" t="s">
        <v>48</v>
      </c>
      <c r="C64" s="122"/>
      <c r="D64" s="41"/>
      <c r="E64" s="203" t="s">
        <v>1199</v>
      </c>
      <c r="F64" s="41" t="s">
        <v>78</v>
      </c>
      <c r="G64" s="41">
        <v>327</v>
      </c>
      <c r="H64" s="41" t="s">
        <v>22</v>
      </c>
      <c r="I64" s="41" t="s">
        <v>81</v>
      </c>
      <c r="J64" s="41" t="s">
        <v>33</v>
      </c>
      <c r="K64" s="55" t="s">
        <v>629</v>
      </c>
      <c r="L64" s="55"/>
      <c r="M64" s="215"/>
      <c r="N64" s="249">
        <v>250200</v>
      </c>
      <c r="O64" s="189">
        <f t="shared" si="0"/>
        <v>605.82000000000698</v>
      </c>
    </row>
    <row r="65" spans="1:16" ht="22.05" customHeight="1" x14ac:dyDescent="0.2">
      <c r="A65" s="186">
        <v>45831</v>
      </c>
      <c r="B65" s="100" t="s">
        <v>48</v>
      </c>
      <c r="C65" s="122">
        <v>6665716350</v>
      </c>
      <c r="D65" s="41" t="s">
        <v>1133</v>
      </c>
      <c r="E65" s="203" t="s">
        <v>5043</v>
      </c>
      <c r="F65" s="41" t="s">
        <v>99</v>
      </c>
      <c r="G65" s="41"/>
      <c r="H65" s="41" t="s">
        <v>21</v>
      </c>
      <c r="I65" s="41" t="s">
        <v>81</v>
      </c>
      <c r="J65" s="41" t="s">
        <v>168</v>
      </c>
      <c r="K65" s="55" t="s">
        <v>1162</v>
      </c>
      <c r="L65" s="55"/>
      <c r="M65" s="215">
        <v>10467.5</v>
      </c>
      <c r="N65" s="249"/>
      <c r="O65" s="189">
        <f t="shared" si="0"/>
        <v>11073.320000000007</v>
      </c>
    </row>
    <row r="66" spans="1:16" ht="22.05" customHeight="1" thickBot="1" x14ac:dyDescent="0.25">
      <c r="A66" s="358">
        <v>45831</v>
      </c>
      <c r="B66" s="385" t="s">
        <v>48</v>
      </c>
      <c r="C66" s="359">
        <v>71323</v>
      </c>
      <c r="D66" s="50"/>
      <c r="E66" s="206" t="s">
        <v>5044</v>
      </c>
      <c r="F66" s="50" t="s">
        <v>99</v>
      </c>
      <c r="G66" s="50"/>
      <c r="H66" s="50" t="s">
        <v>22</v>
      </c>
      <c r="I66" s="50" t="s">
        <v>59</v>
      </c>
      <c r="J66" s="50" t="s">
        <v>59</v>
      </c>
      <c r="K66" s="101" t="s">
        <v>635</v>
      </c>
      <c r="L66" s="101"/>
      <c r="M66" s="410"/>
      <c r="N66" s="411">
        <v>10303</v>
      </c>
      <c r="O66" s="518">
        <f>O65+M66-N66</f>
        <v>770.32000000000698</v>
      </c>
    </row>
    <row r="67" spans="1:16" ht="22.05" customHeight="1" x14ac:dyDescent="0.2">
      <c r="A67" s="186">
        <v>45852</v>
      </c>
      <c r="B67" s="100" t="s">
        <v>48</v>
      </c>
      <c r="C67" s="122">
        <v>728781</v>
      </c>
      <c r="D67" s="41"/>
      <c r="E67" s="203" t="s">
        <v>1201</v>
      </c>
      <c r="F67" s="41" t="s">
        <v>79</v>
      </c>
      <c r="G67" s="41"/>
      <c r="H67" s="41" t="s">
        <v>21</v>
      </c>
      <c r="I67" s="41" t="s">
        <v>28</v>
      </c>
      <c r="J67" s="41" t="s">
        <v>123</v>
      </c>
      <c r="K67" s="55" t="s">
        <v>629</v>
      </c>
      <c r="L67" s="55"/>
      <c r="M67" s="215">
        <v>8000</v>
      </c>
      <c r="N67" s="249"/>
      <c r="O67" s="215">
        <f t="shared" ref="O67:O75" si="1">O66+M67-N67</f>
        <v>8770.320000000007</v>
      </c>
    </row>
    <row r="68" spans="1:16" ht="22.05" customHeight="1" x14ac:dyDescent="0.2">
      <c r="A68" s="186">
        <v>45852</v>
      </c>
      <c r="B68" s="100" t="s">
        <v>48</v>
      </c>
      <c r="C68" s="122">
        <v>70999</v>
      </c>
      <c r="D68" s="41"/>
      <c r="E68" s="203" t="s">
        <v>608</v>
      </c>
      <c r="F68" s="41" t="s">
        <v>77</v>
      </c>
      <c r="G68" s="41"/>
      <c r="H68" s="41" t="s">
        <v>22</v>
      </c>
      <c r="I68" s="41" t="s">
        <v>57</v>
      </c>
      <c r="J68" s="41" t="s">
        <v>85</v>
      </c>
      <c r="K68" s="55" t="s">
        <v>611</v>
      </c>
      <c r="L68" s="55"/>
      <c r="M68" s="215"/>
      <c r="N68" s="249">
        <v>165</v>
      </c>
      <c r="O68" s="215">
        <f t="shared" si="1"/>
        <v>8605.320000000007</v>
      </c>
    </row>
    <row r="69" spans="1:16" ht="22.05" customHeight="1" x14ac:dyDescent="0.2">
      <c r="A69" s="186">
        <v>45852</v>
      </c>
      <c r="B69" s="100" t="s">
        <v>48</v>
      </c>
      <c r="C69" s="122">
        <v>70999</v>
      </c>
      <c r="D69" s="41"/>
      <c r="E69" s="203" t="s">
        <v>609</v>
      </c>
      <c r="F69" s="41" t="s">
        <v>77</v>
      </c>
      <c r="G69" s="41"/>
      <c r="H69" s="41" t="s">
        <v>22</v>
      </c>
      <c r="I69" s="41" t="s">
        <v>57</v>
      </c>
      <c r="J69" s="41" t="s">
        <v>85</v>
      </c>
      <c r="K69" s="55" t="s">
        <v>611</v>
      </c>
      <c r="L69" s="55"/>
      <c r="M69" s="215"/>
      <c r="N69" s="249">
        <v>26.4</v>
      </c>
      <c r="O69" s="215">
        <f t="shared" si="1"/>
        <v>8578.9200000000073</v>
      </c>
    </row>
    <row r="70" spans="1:16" ht="22.05" customHeight="1" x14ac:dyDescent="0.2">
      <c r="A70" s="186">
        <v>45854</v>
      </c>
      <c r="B70" s="100" t="s">
        <v>48</v>
      </c>
      <c r="C70" s="122">
        <v>11081</v>
      </c>
      <c r="D70" s="41"/>
      <c r="E70" s="203" t="s">
        <v>1202</v>
      </c>
      <c r="F70" s="41" t="s">
        <v>120</v>
      </c>
      <c r="G70" s="41"/>
      <c r="H70" s="41" t="s">
        <v>22</v>
      </c>
      <c r="I70" s="41" t="s">
        <v>124</v>
      </c>
      <c r="J70" s="41" t="s">
        <v>125</v>
      </c>
      <c r="K70" s="55" t="s">
        <v>638</v>
      </c>
      <c r="L70" s="55"/>
      <c r="M70" s="215"/>
      <c r="N70" s="249">
        <v>7700.89</v>
      </c>
      <c r="O70" s="215">
        <f t="shared" si="1"/>
        <v>878.03000000000702</v>
      </c>
    </row>
    <row r="71" spans="1:16" ht="22.05" customHeight="1" x14ac:dyDescent="0.2">
      <c r="A71" s="186">
        <v>45859</v>
      </c>
      <c r="B71" s="100" t="s">
        <v>48</v>
      </c>
      <c r="C71" s="203">
        <v>1158720280</v>
      </c>
      <c r="D71" s="41" t="s">
        <v>1133</v>
      </c>
      <c r="E71" s="203" t="s">
        <v>5745</v>
      </c>
      <c r="F71" s="41" t="s">
        <v>99</v>
      </c>
      <c r="G71" s="41"/>
      <c r="H71" s="41" t="s">
        <v>21</v>
      </c>
      <c r="I71" s="41" t="s">
        <v>81</v>
      </c>
      <c r="J71" s="41" t="s">
        <v>168</v>
      </c>
      <c r="K71" s="55" t="s">
        <v>1162</v>
      </c>
      <c r="L71" s="55"/>
      <c r="M71" s="215">
        <v>8492.5</v>
      </c>
      <c r="N71" s="249"/>
      <c r="O71" s="215">
        <f t="shared" si="1"/>
        <v>9370.5300000000061</v>
      </c>
    </row>
    <row r="72" spans="1:16" ht="22.05" customHeight="1" x14ac:dyDescent="0.2">
      <c r="A72" s="186">
        <v>45859</v>
      </c>
      <c r="B72" s="100" t="s">
        <v>48</v>
      </c>
      <c r="C72" s="203">
        <v>148040</v>
      </c>
      <c r="D72" s="41"/>
      <c r="E72" s="203" t="s">
        <v>5556</v>
      </c>
      <c r="F72" s="41" t="s">
        <v>99</v>
      </c>
      <c r="G72" s="41"/>
      <c r="H72" s="41" t="s">
        <v>22</v>
      </c>
      <c r="I72" s="41" t="s">
        <v>59</v>
      </c>
      <c r="J72" s="41" t="s">
        <v>59</v>
      </c>
      <c r="K72" s="55" t="s">
        <v>635</v>
      </c>
      <c r="L72" s="55"/>
      <c r="M72" s="215"/>
      <c r="N72" s="249">
        <v>8458</v>
      </c>
      <c r="O72" s="215">
        <f t="shared" si="1"/>
        <v>912.53000000000611</v>
      </c>
    </row>
    <row r="73" spans="1:16" ht="22.05" customHeight="1" thickBot="1" x14ac:dyDescent="0.25">
      <c r="A73" s="358">
        <v>45866</v>
      </c>
      <c r="B73" s="385" t="s">
        <v>48</v>
      </c>
      <c r="C73" s="206">
        <v>581257</v>
      </c>
      <c r="D73" s="50"/>
      <c r="E73" s="206" t="s">
        <v>1105</v>
      </c>
      <c r="F73" s="50" t="s">
        <v>99</v>
      </c>
      <c r="G73" s="50"/>
      <c r="H73" s="50" t="s">
        <v>22</v>
      </c>
      <c r="I73" s="50" t="s">
        <v>81</v>
      </c>
      <c r="J73" s="50" t="s">
        <v>167</v>
      </c>
      <c r="K73" s="101" t="s">
        <v>1162</v>
      </c>
      <c r="L73" s="101"/>
      <c r="M73" s="410"/>
      <c r="N73" s="411">
        <v>500</v>
      </c>
      <c r="O73" s="518">
        <f t="shared" si="1"/>
        <v>412.53000000000611</v>
      </c>
      <c r="P73" s="89"/>
    </row>
    <row r="74" spans="1:16" ht="22.05" customHeight="1" x14ac:dyDescent="0.2">
      <c r="A74" s="186">
        <v>45880</v>
      </c>
      <c r="B74" s="100" t="s">
        <v>48</v>
      </c>
      <c r="C74" s="203"/>
      <c r="D74" s="41"/>
      <c r="E74" s="203" t="s">
        <v>608</v>
      </c>
      <c r="F74" s="41" t="s">
        <v>77</v>
      </c>
      <c r="G74" s="41"/>
      <c r="H74" s="41" t="s">
        <v>22</v>
      </c>
      <c r="I74" s="41" t="s">
        <v>57</v>
      </c>
      <c r="J74" s="41" t="s">
        <v>85</v>
      </c>
      <c r="K74" s="55" t="s">
        <v>611</v>
      </c>
      <c r="L74" s="55"/>
      <c r="M74" s="215"/>
      <c r="N74" s="249">
        <v>165</v>
      </c>
      <c r="O74" s="215">
        <f t="shared" si="1"/>
        <v>247.53000000000611</v>
      </c>
    </row>
    <row r="75" spans="1:16" ht="22.05" customHeight="1" x14ac:dyDescent="0.2">
      <c r="A75" s="186">
        <v>45880</v>
      </c>
      <c r="B75" s="100" t="s">
        <v>48</v>
      </c>
      <c r="C75" s="203"/>
      <c r="D75" s="41"/>
      <c r="E75" s="203" t="s">
        <v>609</v>
      </c>
      <c r="F75" s="41" t="s">
        <v>77</v>
      </c>
      <c r="G75" s="41"/>
      <c r="H75" s="41" t="s">
        <v>22</v>
      </c>
      <c r="I75" s="41" t="s">
        <v>57</v>
      </c>
      <c r="J75" s="41" t="s">
        <v>85</v>
      </c>
      <c r="K75" s="25" t="s">
        <v>611</v>
      </c>
      <c r="L75" s="55"/>
      <c r="M75" s="215"/>
      <c r="N75" s="249">
        <v>26.4</v>
      </c>
      <c r="O75" s="215">
        <f t="shared" si="1"/>
        <v>221.13000000000611</v>
      </c>
    </row>
    <row r="76" spans="1:16" ht="22.05" customHeight="1" x14ac:dyDescent="0.2">
      <c r="A76" s="186">
        <v>45881</v>
      </c>
      <c r="B76" s="100" t="s">
        <v>48</v>
      </c>
      <c r="C76" s="156"/>
      <c r="D76" s="28"/>
      <c r="E76" s="156" t="s">
        <v>1201</v>
      </c>
      <c r="F76" s="93" t="s">
        <v>79</v>
      </c>
      <c r="H76" s="28" t="s">
        <v>21</v>
      </c>
      <c r="I76" s="531" t="s">
        <v>28</v>
      </c>
      <c r="J76" s="531" t="s">
        <v>123</v>
      </c>
      <c r="K76" s="560" t="s">
        <v>629</v>
      </c>
      <c r="M76" s="252">
        <v>8000</v>
      </c>
      <c r="N76" s="253"/>
      <c r="O76" s="150">
        <f>O75+M76-N76</f>
        <v>8221.1300000000065</v>
      </c>
    </row>
    <row r="77" spans="1:16" ht="22.05" customHeight="1" thickBot="1" x14ac:dyDescent="0.25">
      <c r="A77" s="358">
        <v>45887</v>
      </c>
      <c r="B77" s="385" t="s">
        <v>48</v>
      </c>
      <c r="C77" s="427"/>
      <c r="D77" s="69"/>
      <c r="E77" s="427" t="s">
        <v>1202</v>
      </c>
      <c r="F77" s="377" t="s">
        <v>120</v>
      </c>
      <c r="G77" s="69"/>
      <c r="H77" s="69" t="s">
        <v>22</v>
      </c>
      <c r="I77" s="69" t="s">
        <v>124</v>
      </c>
      <c r="J77" s="69" t="s">
        <v>125</v>
      </c>
      <c r="K77" s="89" t="s">
        <v>638</v>
      </c>
      <c r="L77" s="89"/>
      <c r="M77" s="447"/>
      <c r="N77" s="448">
        <v>7701.25</v>
      </c>
      <c r="O77" s="515">
        <f t="shared" ref="O77:O140" si="2">O76+M77-N77</f>
        <v>519.88000000000648</v>
      </c>
      <c r="P77" s="89"/>
    </row>
    <row r="78" spans="1:16" ht="22.05" customHeight="1" x14ac:dyDescent="0.2">
      <c r="A78" s="186">
        <v>45915</v>
      </c>
      <c r="B78" s="100" t="s">
        <v>48</v>
      </c>
      <c r="C78" s="156"/>
      <c r="D78" s="28"/>
      <c r="E78" s="156" t="s">
        <v>608</v>
      </c>
      <c r="F78" s="93" t="s">
        <v>77</v>
      </c>
      <c r="H78" s="41" t="s">
        <v>22</v>
      </c>
      <c r="I78" s="41" t="s">
        <v>57</v>
      </c>
      <c r="J78" s="41" t="s">
        <v>85</v>
      </c>
      <c r="K78" s="25" t="s">
        <v>611</v>
      </c>
      <c r="M78" s="252"/>
      <c r="N78" s="253">
        <v>165</v>
      </c>
      <c r="O78" s="150">
        <f t="shared" si="2"/>
        <v>354.88000000000648</v>
      </c>
    </row>
    <row r="79" spans="1:16" ht="22.05" customHeight="1" x14ac:dyDescent="0.2">
      <c r="A79" s="186">
        <v>45915</v>
      </c>
      <c r="B79" s="100" t="s">
        <v>48</v>
      </c>
      <c r="C79" s="156"/>
      <c r="D79" s="28"/>
      <c r="E79" s="156" t="s">
        <v>609</v>
      </c>
      <c r="F79" s="93" t="s">
        <v>77</v>
      </c>
      <c r="H79" s="41" t="s">
        <v>22</v>
      </c>
      <c r="I79" s="41" t="s">
        <v>57</v>
      </c>
      <c r="J79" s="41" t="s">
        <v>85</v>
      </c>
      <c r="K79" s="25" t="s">
        <v>611</v>
      </c>
      <c r="M79" s="252"/>
      <c r="N79" s="253">
        <v>26.4</v>
      </c>
      <c r="O79" s="150">
        <f t="shared" si="2"/>
        <v>328.4800000000065</v>
      </c>
    </row>
    <row r="80" spans="1:16" ht="22.05" customHeight="1" x14ac:dyDescent="0.2">
      <c r="A80" s="186">
        <v>45915</v>
      </c>
      <c r="B80" s="100" t="s">
        <v>48</v>
      </c>
      <c r="C80" s="156"/>
      <c r="D80" s="28"/>
      <c r="E80" s="156" t="s">
        <v>1201</v>
      </c>
      <c r="F80" s="93" t="s">
        <v>79</v>
      </c>
      <c r="H80" s="28" t="s">
        <v>21</v>
      </c>
      <c r="I80" s="531" t="s">
        <v>28</v>
      </c>
      <c r="J80" s="531" t="s">
        <v>123</v>
      </c>
      <c r="K80" s="560" t="s">
        <v>629</v>
      </c>
      <c r="M80" s="252">
        <v>8000</v>
      </c>
      <c r="N80" s="253"/>
      <c r="O80" s="150">
        <f t="shared" si="2"/>
        <v>8328.4800000000068</v>
      </c>
    </row>
    <row r="81" spans="1:16" ht="22.05" customHeight="1" thickBot="1" x14ac:dyDescent="0.25">
      <c r="A81" s="358">
        <v>45917</v>
      </c>
      <c r="B81" s="385" t="s">
        <v>48</v>
      </c>
      <c r="C81" s="427"/>
      <c r="D81" s="69"/>
      <c r="E81" s="427" t="s">
        <v>1202</v>
      </c>
      <c r="F81" s="377" t="s">
        <v>120</v>
      </c>
      <c r="G81" s="69"/>
      <c r="H81" s="69" t="s">
        <v>22</v>
      </c>
      <c r="I81" s="69" t="s">
        <v>124</v>
      </c>
      <c r="J81" s="69" t="s">
        <v>125</v>
      </c>
      <c r="K81" s="89" t="s">
        <v>638</v>
      </c>
      <c r="L81" s="89"/>
      <c r="M81" s="447"/>
      <c r="N81" s="448">
        <v>7705.56</v>
      </c>
      <c r="O81" s="515">
        <f t="shared" si="2"/>
        <v>622.92000000000644</v>
      </c>
      <c r="P81" s="89"/>
    </row>
    <row r="82" spans="1:16" ht="22.05" customHeight="1" x14ac:dyDescent="0.2">
      <c r="A82" s="186">
        <v>45944</v>
      </c>
      <c r="B82" s="100" t="s">
        <v>48</v>
      </c>
      <c r="C82" s="156"/>
      <c r="D82" s="28"/>
      <c r="E82" s="156" t="s">
        <v>1201</v>
      </c>
      <c r="F82" s="93" t="s">
        <v>79</v>
      </c>
      <c r="H82" s="28" t="s">
        <v>21</v>
      </c>
      <c r="I82" s="531" t="s">
        <v>28</v>
      </c>
      <c r="J82" s="531" t="s">
        <v>123</v>
      </c>
      <c r="K82" s="25" t="s">
        <v>629</v>
      </c>
      <c r="M82" s="252">
        <v>8000</v>
      </c>
      <c r="N82" s="253"/>
      <c r="O82" s="150">
        <f t="shared" si="2"/>
        <v>8622.9200000000055</v>
      </c>
    </row>
    <row r="83" spans="1:16" ht="22.05" customHeight="1" x14ac:dyDescent="0.2">
      <c r="A83" s="186">
        <v>45946</v>
      </c>
      <c r="B83" s="100" t="s">
        <v>48</v>
      </c>
      <c r="C83" s="156"/>
      <c r="D83" s="28"/>
      <c r="E83" s="156" t="s">
        <v>1202</v>
      </c>
      <c r="F83" s="93" t="s">
        <v>120</v>
      </c>
      <c r="H83" s="28" t="s">
        <v>22</v>
      </c>
      <c r="I83" s="531" t="s">
        <v>124</v>
      </c>
      <c r="J83" s="531" t="s">
        <v>125</v>
      </c>
      <c r="K83" s="25" t="s">
        <v>638</v>
      </c>
      <c r="M83" s="252"/>
      <c r="N83" s="253">
        <v>7802.92</v>
      </c>
      <c r="O83" s="150">
        <f t="shared" si="2"/>
        <v>820.00000000000546</v>
      </c>
    </row>
    <row r="84" spans="1:16" ht="22.05" customHeight="1" x14ac:dyDescent="0.2">
      <c r="A84" s="26">
        <v>45946</v>
      </c>
      <c r="B84" s="100" t="s">
        <v>48</v>
      </c>
      <c r="C84" s="156"/>
      <c r="D84" s="28"/>
      <c r="E84" s="156" t="s">
        <v>608</v>
      </c>
      <c r="F84" s="93" t="s">
        <v>77</v>
      </c>
      <c r="H84" s="41" t="s">
        <v>22</v>
      </c>
      <c r="I84" s="41" t="s">
        <v>57</v>
      </c>
      <c r="J84" s="41" t="s">
        <v>85</v>
      </c>
      <c r="K84" s="25" t="s">
        <v>611</v>
      </c>
      <c r="M84" s="252"/>
      <c r="N84" s="253">
        <v>165</v>
      </c>
      <c r="O84" s="150">
        <f t="shared" si="2"/>
        <v>655.00000000000546</v>
      </c>
    </row>
    <row r="85" spans="1:16" ht="22.05" customHeight="1" thickBot="1" x14ac:dyDescent="0.25">
      <c r="A85" s="374">
        <v>45946</v>
      </c>
      <c r="B85" s="385" t="s">
        <v>48</v>
      </c>
      <c r="C85" s="427"/>
      <c r="D85" s="69"/>
      <c r="E85" s="427" t="s">
        <v>609</v>
      </c>
      <c r="F85" s="377" t="s">
        <v>77</v>
      </c>
      <c r="G85" s="69"/>
      <c r="H85" s="69" t="s">
        <v>22</v>
      </c>
      <c r="I85" s="69" t="s">
        <v>57</v>
      </c>
      <c r="J85" s="69" t="s">
        <v>85</v>
      </c>
      <c r="K85" s="89" t="s">
        <v>611</v>
      </c>
      <c r="L85" s="89"/>
      <c r="M85" s="447"/>
      <c r="N85" s="448">
        <v>26.4</v>
      </c>
      <c r="O85" s="515">
        <f t="shared" si="2"/>
        <v>628.60000000000548</v>
      </c>
      <c r="P85" s="89"/>
    </row>
    <row r="86" spans="1:16" ht="22.05" customHeight="1" x14ac:dyDescent="0.2">
      <c r="A86" s="26">
        <v>45973</v>
      </c>
      <c r="B86" s="100" t="s">
        <v>48</v>
      </c>
      <c r="C86" s="156"/>
      <c r="D86" s="28"/>
      <c r="E86" s="156" t="s">
        <v>608</v>
      </c>
      <c r="F86" s="93" t="s">
        <v>77</v>
      </c>
      <c r="H86" s="41" t="s">
        <v>22</v>
      </c>
      <c r="I86" s="41" t="s">
        <v>57</v>
      </c>
      <c r="J86" s="41" t="s">
        <v>85</v>
      </c>
      <c r="K86" s="25" t="s">
        <v>611</v>
      </c>
      <c r="M86" s="252"/>
      <c r="N86" s="253">
        <v>165</v>
      </c>
      <c r="O86" s="150">
        <f t="shared" si="2"/>
        <v>463.60000000000548</v>
      </c>
    </row>
    <row r="87" spans="1:16" ht="22.05" customHeight="1" x14ac:dyDescent="0.2">
      <c r="A87" s="26">
        <v>45973</v>
      </c>
      <c r="B87" s="100" t="s">
        <v>48</v>
      </c>
      <c r="C87" s="156"/>
      <c r="D87" s="28"/>
      <c r="E87" s="156" t="s">
        <v>609</v>
      </c>
      <c r="F87" s="93" t="s">
        <v>77</v>
      </c>
      <c r="H87" s="41" t="s">
        <v>22</v>
      </c>
      <c r="I87" s="41" t="s">
        <v>57</v>
      </c>
      <c r="J87" s="41" t="s">
        <v>85</v>
      </c>
      <c r="K87" s="25" t="s">
        <v>611</v>
      </c>
      <c r="M87" s="252"/>
      <c r="N87" s="253">
        <v>26.4</v>
      </c>
      <c r="O87" s="150">
        <f t="shared" si="2"/>
        <v>437.2000000000055</v>
      </c>
    </row>
    <row r="88" spans="1:16" ht="22.05" customHeight="1" x14ac:dyDescent="0.2">
      <c r="A88" s="26">
        <v>45973</v>
      </c>
      <c r="B88" s="100" t="s">
        <v>48</v>
      </c>
      <c r="C88" s="156"/>
      <c r="D88" s="28"/>
      <c r="E88" s="156" t="s">
        <v>1201</v>
      </c>
      <c r="F88" s="93" t="s">
        <v>79</v>
      </c>
      <c r="H88" s="28" t="s">
        <v>21</v>
      </c>
      <c r="I88" s="531" t="s">
        <v>28</v>
      </c>
      <c r="J88" s="531" t="s">
        <v>123</v>
      </c>
      <c r="K88" s="560" t="s">
        <v>629</v>
      </c>
      <c r="M88" s="252">
        <v>8000</v>
      </c>
      <c r="N88" s="253"/>
      <c r="O88" s="150">
        <f t="shared" si="2"/>
        <v>8437.2000000000062</v>
      </c>
    </row>
    <row r="89" spans="1:16" ht="22.05" customHeight="1" thickBot="1" x14ac:dyDescent="0.25">
      <c r="A89" s="374">
        <v>45980</v>
      </c>
      <c r="B89" s="385" t="s">
        <v>48</v>
      </c>
      <c r="C89" s="427"/>
      <c r="D89" s="69"/>
      <c r="E89" s="427" t="s">
        <v>1202</v>
      </c>
      <c r="F89" s="377" t="s">
        <v>120</v>
      </c>
      <c r="G89" s="69"/>
      <c r="H89" s="69" t="s">
        <v>22</v>
      </c>
      <c r="I89" s="534" t="s">
        <v>124</v>
      </c>
      <c r="J89" s="534" t="s">
        <v>125</v>
      </c>
      <c r="K89" s="89" t="s">
        <v>638</v>
      </c>
      <c r="L89" s="89"/>
      <c r="M89" s="447"/>
      <c r="N89" s="448">
        <v>7725.76</v>
      </c>
      <c r="O89" s="515">
        <f t="shared" si="2"/>
        <v>711.44000000000597</v>
      </c>
      <c r="P89" s="89"/>
    </row>
    <row r="90" spans="1:16" ht="22.05" customHeight="1" x14ac:dyDescent="0.2">
      <c r="A90" s="26">
        <v>46006</v>
      </c>
      <c r="B90" s="100" t="s">
        <v>48</v>
      </c>
      <c r="C90" s="156"/>
      <c r="D90" s="28"/>
      <c r="E90" s="156" t="s">
        <v>608</v>
      </c>
      <c r="F90" s="93" t="s">
        <v>77</v>
      </c>
      <c r="H90" s="41" t="s">
        <v>22</v>
      </c>
      <c r="I90" s="41" t="s">
        <v>57</v>
      </c>
      <c r="J90" s="41" t="s">
        <v>85</v>
      </c>
      <c r="K90" s="25" t="s">
        <v>611</v>
      </c>
      <c r="M90" s="252"/>
      <c r="N90" s="253">
        <v>165</v>
      </c>
      <c r="O90" s="150">
        <f t="shared" si="2"/>
        <v>546.44000000000597</v>
      </c>
    </row>
    <row r="91" spans="1:16" ht="22.05" customHeight="1" x14ac:dyDescent="0.2">
      <c r="A91" s="26">
        <v>46006</v>
      </c>
      <c r="B91" s="100" t="s">
        <v>48</v>
      </c>
      <c r="C91" s="156"/>
      <c r="D91" s="28"/>
      <c r="E91" s="156" t="s">
        <v>609</v>
      </c>
      <c r="F91" s="93" t="s">
        <v>77</v>
      </c>
      <c r="H91" s="41" t="s">
        <v>22</v>
      </c>
      <c r="I91" s="41" t="s">
        <v>57</v>
      </c>
      <c r="J91" s="41" t="s">
        <v>85</v>
      </c>
      <c r="K91" s="25" t="s">
        <v>611</v>
      </c>
      <c r="M91" s="252"/>
      <c r="N91" s="253">
        <v>26.4</v>
      </c>
      <c r="O91" s="150">
        <f t="shared" si="2"/>
        <v>520.04000000000599</v>
      </c>
    </row>
    <row r="92" spans="1:16" ht="22.05" customHeight="1" x14ac:dyDescent="0.2">
      <c r="A92" s="26">
        <v>46006</v>
      </c>
      <c r="B92" s="100" t="s">
        <v>48</v>
      </c>
      <c r="C92" s="156"/>
      <c r="D92" s="28"/>
      <c r="E92" s="156" t="s">
        <v>1201</v>
      </c>
      <c r="F92" s="93" t="s">
        <v>79</v>
      </c>
      <c r="H92" s="28" t="s">
        <v>21</v>
      </c>
      <c r="I92" s="531" t="s">
        <v>28</v>
      </c>
      <c r="J92" s="531" t="s">
        <v>123</v>
      </c>
      <c r="K92" s="560" t="s">
        <v>629</v>
      </c>
      <c r="M92" s="252">
        <v>8000</v>
      </c>
      <c r="N92" s="253"/>
      <c r="O92" s="150">
        <f t="shared" si="2"/>
        <v>8520.0400000000063</v>
      </c>
    </row>
    <row r="93" spans="1:16" ht="22.05" customHeight="1" x14ac:dyDescent="0.2">
      <c r="A93" s="26">
        <v>46007</v>
      </c>
      <c r="B93" s="100" t="s">
        <v>48</v>
      </c>
      <c r="C93" s="156"/>
      <c r="D93" s="28"/>
      <c r="E93" s="156" t="s">
        <v>1202</v>
      </c>
      <c r="F93" s="93" t="s">
        <v>120</v>
      </c>
      <c r="H93" s="28" t="s">
        <v>22</v>
      </c>
      <c r="I93" s="531" t="s">
        <v>124</v>
      </c>
      <c r="J93" s="531" t="s">
        <v>125</v>
      </c>
      <c r="K93" s="25" t="s">
        <v>638</v>
      </c>
      <c r="M93" s="252"/>
      <c r="N93" s="253">
        <v>2703.29</v>
      </c>
      <c r="O93" s="150">
        <f t="shared" si="2"/>
        <v>5816.7500000000064</v>
      </c>
    </row>
    <row r="94" spans="1:16" ht="22.05" customHeight="1" x14ac:dyDescent="0.2">
      <c r="A94" s="26">
        <v>46007</v>
      </c>
      <c r="B94" s="100" t="s">
        <v>48</v>
      </c>
      <c r="C94" s="156"/>
      <c r="D94" s="28"/>
      <c r="E94" s="156" t="s">
        <v>1202</v>
      </c>
      <c r="F94" s="93" t="s">
        <v>120</v>
      </c>
      <c r="H94" s="28" t="s">
        <v>22</v>
      </c>
      <c r="I94" s="531" t="s">
        <v>124</v>
      </c>
      <c r="J94" s="531" t="s">
        <v>125</v>
      </c>
      <c r="K94" s="25" t="s">
        <v>638</v>
      </c>
      <c r="N94" s="27">
        <v>5000</v>
      </c>
      <c r="O94" s="150">
        <f t="shared" si="2"/>
        <v>816.75000000000637</v>
      </c>
    </row>
    <row r="95" spans="1:16" ht="22.05" customHeight="1" x14ac:dyDescent="0.2">
      <c r="A95" s="26">
        <v>46010</v>
      </c>
      <c r="B95" s="100" t="s">
        <v>48</v>
      </c>
      <c r="C95" s="156">
        <v>269793</v>
      </c>
      <c r="D95" s="28"/>
      <c r="E95" s="156" t="s">
        <v>29</v>
      </c>
      <c r="F95" s="93" t="s">
        <v>99</v>
      </c>
      <c r="H95" s="28" t="s">
        <v>21</v>
      </c>
      <c r="I95" s="28" t="s">
        <v>81</v>
      </c>
      <c r="J95" s="28" t="s">
        <v>167</v>
      </c>
      <c r="K95" s="25" t="s">
        <v>1162</v>
      </c>
      <c r="M95" s="24">
        <v>200000</v>
      </c>
      <c r="O95" s="150">
        <f t="shared" si="2"/>
        <v>200816.75</v>
      </c>
    </row>
    <row r="96" spans="1:16" ht="22.05" customHeight="1" thickBot="1" x14ac:dyDescent="0.25">
      <c r="A96" s="374">
        <v>46010</v>
      </c>
      <c r="B96" s="385" t="s">
        <v>48</v>
      </c>
      <c r="C96" s="427"/>
      <c r="D96" s="69"/>
      <c r="E96" s="427" t="s">
        <v>1199</v>
      </c>
      <c r="F96" s="377" t="s">
        <v>8769</v>
      </c>
      <c r="G96" s="69"/>
      <c r="H96" s="69" t="s">
        <v>22</v>
      </c>
      <c r="I96" s="69" t="s">
        <v>81</v>
      </c>
      <c r="J96" s="69" t="s">
        <v>33</v>
      </c>
      <c r="K96" s="89" t="s">
        <v>629</v>
      </c>
      <c r="L96" s="89"/>
      <c r="M96" s="380"/>
      <c r="N96" s="381">
        <v>199500</v>
      </c>
      <c r="O96" s="515">
        <f t="shared" si="2"/>
        <v>1316.75</v>
      </c>
      <c r="P96" s="89"/>
    </row>
    <row r="97" spans="2:15" ht="22.05" customHeight="1" x14ac:dyDescent="0.2">
      <c r="B97" s="100" t="s">
        <v>48</v>
      </c>
      <c r="O97" s="150">
        <f t="shared" si="2"/>
        <v>1316.75</v>
      </c>
    </row>
    <row r="98" spans="2:15" ht="22.05" customHeight="1" x14ac:dyDescent="0.2">
      <c r="B98" s="100" t="s">
        <v>48</v>
      </c>
      <c r="O98" s="150">
        <f t="shared" si="2"/>
        <v>1316.75</v>
      </c>
    </row>
    <row r="99" spans="2:15" ht="22.05" customHeight="1" x14ac:dyDescent="0.2">
      <c r="B99" s="100" t="s">
        <v>48</v>
      </c>
      <c r="O99" s="150">
        <f t="shared" si="2"/>
        <v>1316.75</v>
      </c>
    </row>
    <row r="100" spans="2:15" ht="22.05" customHeight="1" x14ac:dyDescent="0.2">
      <c r="B100" s="100" t="s">
        <v>48</v>
      </c>
      <c r="O100" s="150">
        <f t="shared" si="2"/>
        <v>1316.75</v>
      </c>
    </row>
    <row r="101" spans="2:15" ht="22.05" customHeight="1" x14ac:dyDescent="0.2">
      <c r="B101" s="100" t="s">
        <v>48</v>
      </c>
      <c r="O101" s="150">
        <f t="shared" si="2"/>
        <v>1316.75</v>
      </c>
    </row>
    <row r="102" spans="2:15" ht="22.05" customHeight="1" x14ac:dyDescent="0.2">
      <c r="B102" s="100" t="s">
        <v>48</v>
      </c>
      <c r="O102" s="150">
        <f t="shared" si="2"/>
        <v>1316.75</v>
      </c>
    </row>
    <row r="103" spans="2:15" ht="22.05" customHeight="1" x14ac:dyDescent="0.2">
      <c r="B103" s="100" t="s">
        <v>48</v>
      </c>
      <c r="O103" s="150">
        <f t="shared" si="2"/>
        <v>1316.75</v>
      </c>
    </row>
    <row r="104" spans="2:15" ht="22.05" customHeight="1" x14ac:dyDescent="0.2">
      <c r="B104" s="100" t="s">
        <v>48</v>
      </c>
      <c r="O104" s="150">
        <f t="shared" si="2"/>
        <v>1316.75</v>
      </c>
    </row>
    <row r="105" spans="2:15" ht="22.05" customHeight="1" x14ac:dyDescent="0.2">
      <c r="B105" s="100" t="s">
        <v>48</v>
      </c>
      <c r="O105" s="150">
        <f t="shared" si="2"/>
        <v>1316.75</v>
      </c>
    </row>
    <row r="106" spans="2:15" ht="22.05" customHeight="1" x14ac:dyDescent="0.2">
      <c r="B106" s="100" t="s">
        <v>48</v>
      </c>
      <c r="O106" s="150">
        <f t="shared" si="2"/>
        <v>1316.75</v>
      </c>
    </row>
    <row r="107" spans="2:15" ht="22.05" customHeight="1" x14ac:dyDescent="0.2">
      <c r="B107" s="100" t="s">
        <v>48</v>
      </c>
      <c r="O107" s="150">
        <f t="shared" si="2"/>
        <v>1316.75</v>
      </c>
    </row>
    <row r="108" spans="2:15" ht="22.05" customHeight="1" x14ac:dyDescent="0.2">
      <c r="B108" s="100" t="s">
        <v>48</v>
      </c>
      <c r="O108" s="150">
        <f t="shared" si="2"/>
        <v>1316.75</v>
      </c>
    </row>
    <row r="109" spans="2:15" ht="22.05" customHeight="1" x14ac:dyDescent="0.2">
      <c r="B109" s="100" t="s">
        <v>48</v>
      </c>
      <c r="O109" s="150">
        <f t="shared" si="2"/>
        <v>1316.75</v>
      </c>
    </row>
    <row r="110" spans="2:15" ht="22.05" customHeight="1" x14ac:dyDescent="0.2">
      <c r="B110" s="100" t="s">
        <v>48</v>
      </c>
      <c r="O110" s="150">
        <f t="shared" si="2"/>
        <v>1316.75</v>
      </c>
    </row>
    <row r="111" spans="2:15" ht="22.05" customHeight="1" x14ac:dyDescent="0.2">
      <c r="B111" s="100" t="s">
        <v>48</v>
      </c>
      <c r="O111" s="150">
        <f t="shared" si="2"/>
        <v>1316.75</v>
      </c>
    </row>
    <row r="112" spans="2:15" ht="22.05" customHeight="1" x14ac:dyDescent="0.2">
      <c r="B112" s="100" t="s">
        <v>48</v>
      </c>
      <c r="O112" s="150">
        <f t="shared" si="2"/>
        <v>1316.75</v>
      </c>
    </row>
    <row r="113" spans="2:15" ht="22.05" customHeight="1" x14ac:dyDescent="0.2">
      <c r="B113" s="100" t="s">
        <v>48</v>
      </c>
      <c r="O113" s="150">
        <f t="shared" si="2"/>
        <v>1316.75</v>
      </c>
    </row>
    <row r="114" spans="2:15" ht="22.05" customHeight="1" x14ac:dyDescent="0.2">
      <c r="B114" s="100" t="s">
        <v>48</v>
      </c>
      <c r="O114" s="150">
        <f t="shared" si="2"/>
        <v>1316.75</v>
      </c>
    </row>
    <row r="115" spans="2:15" ht="22.05" customHeight="1" x14ac:dyDescent="0.2">
      <c r="B115" s="100" t="s">
        <v>48</v>
      </c>
      <c r="O115" s="150">
        <f t="shared" si="2"/>
        <v>1316.75</v>
      </c>
    </row>
    <row r="116" spans="2:15" ht="22.05" customHeight="1" x14ac:dyDescent="0.2">
      <c r="B116" s="100" t="s">
        <v>48</v>
      </c>
      <c r="O116" s="150">
        <f t="shared" si="2"/>
        <v>1316.75</v>
      </c>
    </row>
    <row r="117" spans="2:15" ht="22.05" customHeight="1" x14ac:dyDescent="0.2">
      <c r="B117" s="100" t="s">
        <v>48</v>
      </c>
      <c r="O117" s="150">
        <f t="shared" si="2"/>
        <v>1316.75</v>
      </c>
    </row>
    <row r="118" spans="2:15" ht="22.05" customHeight="1" x14ac:dyDescent="0.2">
      <c r="B118" s="100" t="s">
        <v>48</v>
      </c>
      <c r="O118" s="150">
        <f t="shared" si="2"/>
        <v>1316.75</v>
      </c>
    </row>
    <row r="119" spans="2:15" ht="22.05" customHeight="1" x14ac:dyDescent="0.2">
      <c r="B119" s="100" t="s">
        <v>48</v>
      </c>
      <c r="O119" s="150">
        <f t="shared" si="2"/>
        <v>1316.75</v>
      </c>
    </row>
    <row r="120" spans="2:15" ht="22.05" customHeight="1" x14ac:dyDescent="0.2">
      <c r="B120" s="100" t="s">
        <v>48</v>
      </c>
      <c r="O120" s="150">
        <f t="shared" si="2"/>
        <v>1316.75</v>
      </c>
    </row>
    <row r="121" spans="2:15" ht="22.05" customHeight="1" x14ac:dyDescent="0.2">
      <c r="B121" s="100" t="s">
        <v>48</v>
      </c>
      <c r="O121" s="150">
        <f t="shared" si="2"/>
        <v>1316.75</v>
      </c>
    </row>
    <row r="122" spans="2:15" ht="22.05" customHeight="1" x14ac:dyDescent="0.2">
      <c r="B122" s="100" t="s">
        <v>48</v>
      </c>
      <c r="O122" s="150">
        <f t="shared" si="2"/>
        <v>1316.75</v>
      </c>
    </row>
    <row r="123" spans="2:15" ht="22.05" customHeight="1" x14ac:dyDescent="0.2">
      <c r="B123" s="100" t="s">
        <v>48</v>
      </c>
      <c r="O123" s="150">
        <f t="shared" si="2"/>
        <v>1316.75</v>
      </c>
    </row>
    <row r="124" spans="2:15" ht="22.05" customHeight="1" x14ac:dyDescent="0.2">
      <c r="B124" s="100" t="s">
        <v>48</v>
      </c>
      <c r="O124" s="150">
        <f t="shared" si="2"/>
        <v>1316.75</v>
      </c>
    </row>
    <row r="125" spans="2:15" ht="22.05" customHeight="1" x14ac:dyDescent="0.2">
      <c r="B125" s="100" t="s">
        <v>48</v>
      </c>
      <c r="O125" s="150">
        <f t="shared" si="2"/>
        <v>1316.75</v>
      </c>
    </row>
    <row r="126" spans="2:15" ht="22.05" customHeight="1" x14ac:dyDescent="0.2">
      <c r="B126" s="100" t="s">
        <v>48</v>
      </c>
      <c r="O126" s="150">
        <f t="shared" si="2"/>
        <v>1316.75</v>
      </c>
    </row>
    <row r="127" spans="2:15" ht="22.05" customHeight="1" x14ac:dyDescent="0.2">
      <c r="B127" s="100" t="s">
        <v>48</v>
      </c>
      <c r="O127" s="150">
        <f t="shared" si="2"/>
        <v>1316.75</v>
      </c>
    </row>
    <row r="128" spans="2:15" ht="22.05" customHeight="1" x14ac:dyDescent="0.2">
      <c r="B128" s="100" t="s">
        <v>48</v>
      </c>
      <c r="O128" s="150">
        <f t="shared" si="2"/>
        <v>1316.75</v>
      </c>
    </row>
    <row r="129" spans="2:15" ht="22.05" customHeight="1" x14ac:dyDescent="0.2">
      <c r="B129" s="100" t="s">
        <v>48</v>
      </c>
      <c r="O129" s="150">
        <f t="shared" si="2"/>
        <v>1316.75</v>
      </c>
    </row>
    <row r="130" spans="2:15" ht="22.05" customHeight="1" x14ac:dyDescent="0.2">
      <c r="B130" s="100" t="s">
        <v>48</v>
      </c>
      <c r="O130" s="150">
        <f t="shared" si="2"/>
        <v>1316.75</v>
      </c>
    </row>
    <row r="131" spans="2:15" ht="22.05" customHeight="1" x14ac:dyDescent="0.2">
      <c r="B131" s="100" t="s">
        <v>48</v>
      </c>
      <c r="O131" s="150">
        <f t="shared" si="2"/>
        <v>1316.75</v>
      </c>
    </row>
    <row r="132" spans="2:15" ht="22.05" customHeight="1" x14ac:dyDescent="0.2">
      <c r="B132" s="100" t="s">
        <v>48</v>
      </c>
      <c r="O132" s="150">
        <f t="shared" si="2"/>
        <v>1316.75</v>
      </c>
    </row>
    <row r="133" spans="2:15" ht="22.05" customHeight="1" x14ac:dyDescent="0.2">
      <c r="B133" s="100" t="s">
        <v>48</v>
      </c>
      <c r="O133" s="150">
        <f t="shared" si="2"/>
        <v>1316.75</v>
      </c>
    </row>
    <row r="134" spans="2:15" ht="22.05" customHeight="1" x14ac:dyDescent="0.2">
      <c r="B134" s="100" t="s">
        <v>48</v>
      </c>
      <c r="O134" s="150">
        <f t="shared" si="2"/>
        <v>1316.75</v>
      </c>
    </row>
    <row r="135" spans="2:15" ht="22.05" customHeight="1" x14ac:dyDescent="0.2">
      <c r="B135" s="100" t="s">
        <v>48</v>
      </c>
      <c r="O135" s="150">
        <f t="shared" si="2"/>
        <v>1316.75</v>
      </c>
    </row>
    <row r="136" spans="2:15" ht="22.05" customHeight="1" x14ac:dyDescent="0.2">
      <c r="B136" s="100" t="s">
        <v>48</v>
      </c>
      <c r="O136" s="150">
        <f t="shared" si="2"/>
        <v>1316.75</v>
      </c>
    </row>
    <row r="137" spans="2:15" ht="22.05" customHeight="1" x14ac:dyDescent="0.2">
      <c r="B137" s="100" t="s">
        <v>48</v>
      </c>
      <c r="O137" s="150">
        <f t="shared" si="2"/>
        <v>1316.75</v>
      </c>
    </row>
    <row r="138" spans="2:15" ht="22.05" customHeight="1" x14ac:dyDescent="0.2">
      <c r="B138" s="100" t="s">
        <v>48</v>
      </c>
      <c r="O138" s="150">
        <f t="shared" si="2"/>
        <v>1316.75</v>
      </c>
    </row>
    <row r="139" spans="2:15" ht="22.05" customHeight="1" x14ac:dyDescent="0.2">
      <c r="B139" s="100" t="s">
        <v>48</v>
      </c>
      <c r="O139" s="150">
        <f t="shared" si="2"/>
        <v>1316.75</v>
      </c>
    </row>
    <row r="140" spans="2:15" ht="22.05" customHeight="1" x14ac:dyDescent="0.2">
      <c r="B140" s="100" t="s">
        <v>48</v>
      </c>
      <c r="O140" s="150">
        <f t="shared" si="2"/>
        <v>1316.75</v>
      </c>
    </row>
    <row r="141" spans="2:15" ht="22.05" customHeight="1" x14ac:dyDescent="0.2">
      <c r="B141" s="100" t="s">
        <v>48</v>
      </c>
      <c r="O141" s="150">
        <f t="shared" ref="O141:O204" si="3">O140+M141-N141</f>
        <v>1316.75</v>
      </c>
    </row>
    <row r="142" spans="2:15" ht="22.05" customHeight="1" x14ac:dyDescent="0.2">
      <c r="B142" s="100" t="s">
        <v>48</v>
      </c>
      <c r="O142" s="150">
        <f t="shared" si="3"/>
        <v>1316.75</v>
      </c>
    </row>
    <row r="143" spans="2:15" ht="22.05" customHeight="1" x14ac:dyDescent="0.2">
      <c r="B143" s="100" t="s">
        <v>48</v>
      </c>
      <c r="O143" s="150">
        <f t="shared" si="3"/>
        <v>1316.75</v>
      </c>
    </row>
    <row r="144" spans="2:15" ht="22.05" customHeight="1" x14ac:dyDescent="0.2">
      <c r="B144" s="100" t="s">
        <v>48</v>
      </c>
      <c r="O144" s="150">
        <f t="shared" si="3"/>
        <v>1316.75</v>
      </c>
    </row>
    <row r="145" spans="2:15" ht="22.05" customHeight="1" x14ac:dyDescent="0.2">
      <c r="B145" s="100" t="s">
        <v>48</v>
      </c>
      <c r="O145" s="150">
        <f t="shared" si="3"/>
        <v>1316.75</v>
      </c>
    </row>
    <row r="146" spans="2:15" ht="22.05" customHeight="1" x14ac:dyDescent="0.2">
      <c r="B146" s="100" t="s">
        <v>48</v>
      </c>
      <c r="O146" s="150">
        <f t="shared" si="3"/>
        <v>1316.75</v>
      </c>
    </row>
    <row r="147" spans="2:15" ht="22.05" customHeight="1" x14ac:dyDescent="0.2">
      <c r="B147" s="100" t="s">
        <v>48</v>
      </c>
      <c r="O147" s="150">
        <f t="shared" si="3"/>
        <v>1316.75</v>
      </c>
    </row>
    <row r="148" spans="2:15" ht="22.05" customHeight="1" x14ac:dyDescent="0.2">
      <c r="B148" s="100" t="s">
        <v>48</v>
      </c>
      <c r="O148" s="150">
        <f t="shared" si="3"/>
        <v>1316.75</v>
      </c>
    </row>
    <row r="149" spans="2:15" ht="22.05" customHeight="1" x14ac:dyDescent="0.2">
      <c r="B149" s="100" t="s">
        <v>48</v>
      </c>
      <c r="O149" s="150">
        <f t="shared" si="3"/>
        <v>1316.75</v>
      </c>
    </row>
    <row r="150" spans="2:15" ht="22.05" customHeight="1" x14ac:dyDescent="0.2">
      <c r="B150" s="100" t="s">
        <v>48</v>
      </c>
      <c r="O150" s="150">
        <f t="shared" si="3"/>
        <v>1316.75</v>
      </c>
    </row>
    <row r="151" spans="2:15" ht="22.05" customHeight="1" x14ac:dyDescent="0.2">
      <c r="B151" s="100" t="s">
        <v>48</v>
      </c>
      <c r="O151" s="150">
        <f t="shared" si="3"/>
        <v>1316.75</v>
      </c>
    </row>
    <row r="152" spans="2:15" ht="22.05" customHeight="1" x14ac:dyDescent="0.2">
      <c r="B152" s="100" t="s">
        <v>48</v>
      </c>
      <c r="O152" s="150">
        <f t="shared" si="3"/>
        <v>1316.75</v>
      </c>
    </row>
    <row r="153" spans="2:15" ht="22.05" customHeight="1" x14ac:dyDescent="0.2">
      <c r="B153" s="100" t="s">
        <v>48</v>
      </c>
      <c r="O153" s="150">
        <f t="shared" si="3"/>
        <v>1316.75</v>
      </c>
    </row>
    <row r="154" spans="2:15" ht="22.05" customHeight="1" x14ac:dyDescent="0.2">
      <c r="B154" s="100" t="s">
        <v>48</v>
      </c>
      <c r="O154" s="150">
        <f t="shared" si="3"/>
        <v>1316.75</v>
      </c>
    </row>
    <row r="155" spans="2:15" ht="22.05" customHeight="1" x14ac:dyDescent="0.2">
      <c r="B155" s="100" t="s">
        <v>48</v>
      </c>
      <c r="O155" s="150">
        <f t="shared" si="3"/>
        <v>1316.75</v>
      </c>
    </row>
    <row r="156" spans="2:15" ht="22.05" customHeight="1" x14ac:dyDescent="0.2">
      <c r="B156" s="100" t="s">
        <v>48</v>
      </c>
      <c r="O156" s="150">
        <f t="shared" si="3"/>
        <v>1316.75</v>
      </c>
    </row>
    <row r="157" spans="2:15" ht="22.05" customHeight="1" x14ac:dyDescent="0.2">
      <c r="B157" s="100" t="s">
        <v>48</v>
      </c>
      <c r="O157" s="150">
        <f t="shared" si="3"/>
        <v>1316.75</v>
      </c>
    </row>
    <row r="158" spans="2:15" ht="22.05" customHeight="1" x14ac:dyDescent="0.2">
      <c r="B158" s="100" t="s">
        <v>48</v>
      </c>
      <c r="O158" s="150">
        <f t="shared" si="3"/>
        <v>1316.75</v>
      </c>
    </row>
    <row r="159" spans="2:15" ht="22.05" customHeight="1" x14ac:dyDescent="0.2">
      <c r="B159" s="100" t="s">
        <v>48</v>
      </c>
      <c r="O159" s="150">
        <f t="shared" si="3"/>
        <v>1316.75</v>
      </c>
    </row>
    <row r="160" spans="2:15" ht="22.05" customHeight="1" x14ac:dyDescent="0.2">
      <c r="B160" s="100" t="s">
        <v>48</v>
      </c>
      <c r="O160" s="150">
        <f t="shared" si="3"/>
        <v>1316.75</v>
      </c>
    </row>
    <row r="161" spans="2:15" ht="22.05" customHeight="1" x14ac:dyDescent="0.2">
      <c r="B161" s="100" t="s">
        <v>48</v>
      </c>
      <c r="O161" s="150">
        <f t="shared" si="3"/>
        <v>1316.75</v>
      </c>
    </row>
    <row r="162" spans="2:15" ht="22.05" customHeight="1" x14ac:dyDescent="0.2">
      <c r="B162" s="100" t="s">
        <v>48</v>
      </c>
      <c r="O162" s="150">
        <f t="shared" si="3"/>
        <v>1316.75</v>
      </c>
    </row>
    <row r="163" spans="2:15" ht="22.05" customHeight="1" x14ac:dyDescent="0.2">
      <c r="B163" s="100" t="s">
        <v>48</v>
      </c>
      <c r="O163" s="150">
        <f t="shared" si="3"/>
        <v>1316.75</v>
      </c>
    </row>
    <row r="164" spans="2:15" ht="22.05" customHeight="1" x14ac:dyDescent="0.2">
      <c r="B164" s="100" t="s">
        <v>48</v>
      </c>
      <c r="O164" s="150">
        <f t="shared" si="3"/>
        <v>1316.75</v>
      </c>
    </row>
    <row r="165" spans="2:15" ht="22.05" customHeight="1" x14ac:dyDescent="0.2">
      <c r="B165" s="100" t="s">
        <v>48</v>
      </c>
      <c r="O165" s="150">
        <f t="shared" si="3"/>
        <v>1316.75</v>
      </c>
    </row>
    <row r="166" spans="2:15" ht="22.05" customHeight="1" x14ac:dyDescent="0.2">
      <c r="B166" s="100" t="s">
        <v>48</v>
      </c>
      <c r="O166" s="150">
        <f t="shared" si="3"/>
        <v>1316.75</v>
      </c>
    </row>
    <row r="167" spans="2:15" ht="22.05" customHeight="1" x14ac:dyDescent="0.2">
      <c r="B167" s="100" t="s">
        <v>48</v>
      </c>
      <c r="O167" s="150">
        <f t="shared" si="3"/>
        <v>1316.75</v>
      </c>
    </row>
    <row r="168" spans="2:15" ht="22.05" customHeight="1" x14ac:dyDescent="0.2">
      <c r="B168" s="100" t="s">
        <v>48</v>
      </c>
      <c r="O168" s="150">
        <f t="shared" si="3"/>
        <v>1316.75</v>
      </c>
    </row>
    <row r="169" spans="2:15" ht="22.05" customHeight="1" x14ac:dyDescent="0.2">
      <c r="B169" s="100" t="s">
        <v>48</v>
      </c>
      <c r="O169" s="150">
        <f t="shared" si="3"/>
        <v>1316.75</v>
      </c>
    </row>
    <row r="170" spans="2:15" ht="22.05" customHeight="1" x14ac:dyDescent="0.2">
      <c r="B170" s="100" t="s">
        <v>48</v>
      </c>
      <c r="O170" s="150">
        <f t="shared" si="3"/>
        <v>1316.75</v>
      </c>
    </row>
    <row r="171" spans="2:15" ht="22.05" customHeight="1" x14ac:dyDescent="0.2">
      <c r="B171" s="100" t="s">
        <v>48</v>
      </c>
      <c r="O171" s="150">
        <f t="shared" si="3"/>
        <v>1316.75</v>
      </c>
    </row>
    <row r="172" spans="2:15" ht="22.05" customHeight="1" x14ac:dyDescent="0.2">
      <c r="B172" s="100" t="s">
        <v>48</v>
      </c>
      <c r="O172" s="150">
        <f t="shared" si="3"/>
        <v>1316.75</v>
      </c>
    </row>
    <row r="173" spans="2:15" ht="22.05" customHeight="1" x14ac:dyDescent="0.2">
      <c r="B173" s="100" t="s">
        <v>48</v>
      </c>
      <c r="O173" s="150">
        <f t="shared" si="3"/>
        <v>1316.75</v>
      </c>
    </row>
    <row r="174" spans="2:15" ht="22.05" customHeight="1" x14ac:dyDescent="0.2">
      <c r="B174" s="100" t="s">
        <v>48</v>
      </c>
      <c r="O174" s="150">
        <f t="shared" si="3"/>
        <v>1316.75</v>
      </c>
    </row>
    <row r="175" spans="2:15" ht="22.05" customHeight="1" x14ac:dyDescent="0.2">
      <c r="B175" s="100" t="s">
        <v>48</v>
      </c>
      <c r="O175" s="150">
        <f t="shared" si="3"/>
        <v>1316.75</v>
      </c>
    </row>
    <row r="176" spans="2:15" ht="22.05" customHeight="1" x14ac:dyDescent="0.2">
      <c r="B176" s="100" t="s">
        <v>48</v>
      </c>
      <c r="O176" s="150">
        <f t="shared" si="3"/>
        <v>1316.75</v>
      </c>
    </row>
    <row r="177" spans="2:15" ht="22.05" customHeight="1" x14ac:dyDescent="0.2">
      <c r="B177" s="100" t="s">
        <v>48</v>
      </c>
      <c r="O177" s="150">
        <f t="shared" si="3"/>
        <v>1316.75</v>
      </c>
    </row>
    <row r="178" spans="2:15" ht="22.05" customHeight="1" x14ac:dyDescent="0.2">
      <c r="B178" s="100" t="s">
        <v>48</v>
      </c>
      <c r="O178" s="150">
        <f t="shared" si="3"/>
        <v>1316.75</v>
      </c>
    </row>
    <row r="179" spans="2:15" ht="22.05" customHeight="1" x14ac:dyDescent="0.2">
      <c r="B179" s="100" t="s">
        <v>48</v>
      </c>
      <c r="O179" s="150">
        <f t="shared" si="3"/>
        <v>1316.75</v>
      </c>
    </row>
    <row r="180" spans="2:15" ht="22.05" customHeight="1" x14ac:dyDescent="0.2">
      <c r="B180" s="100" t="s">
        <v>48</v>
      </c>
      <c r="O180" s="150">
        <f t="shared" si="3"/>
        <v>1316.75</v>
      </c>
    </row>
    <row r="181" spans="2:15" ht="22.05" customHeight="1" x14ac:dyDescent="0.2">
      <c r="B181" s="100" t="s">
        <v>48</v>
      </c>
      <c r="O181" s="150">
        <f t="shared" si="3"/>
        <v>1316.75</v>
      </c>
    </row>
    <row r="182" spans="2:15" ht="22.05" customHeight="1" x14ac:dyDescent="0.2">
      <c r="B182" s="100" t="s">
        <v>48</v>
      </c>
      <c r="O182" s="150">
        <f t="shared" si="3"/>
        <v>1316.75</v>
      </c>
    </row>
    <row r="183" spans="2:15" ht="22.05" customHeight="1" x14ac:dyDescent="0.2">
      <c r="B183" s="100" t="s">
        <v>48</v>
      </c>
      <c r="O183" s="150">
        <f t="shared" si="3"/>
        <v>1316.75</v>
      </c>
    </row>
    <row r="184" spans="2:15" ht="22.05" customHeight="1" x14ac:dyDescent="0.2">
      <c r="B184" s="100" t="s">
        <v>48</v>
      </c>
      <c r="O184" s="150">
        <f t="shared" si="3"/>
        <v>1316.75</v>
      </c>
    </row>
    <row r="185" spans="2:15" ht="22.05" customHeight="1" x14ac:dyDescent="0.2">
      <c r="B185" s="100" t="s">
        <v>48</v>
      </c>
      <c r="O185" s="150">
        <f t="shared" si="3"/>
        <v>1316.75</v>
      </c>
    </row>
    <row r="186" spans="2:15" ht="22.05" customHeight="1" x14ac:dyDescent="0.2">
      <c r="B186" s="100" t="s">
        <v>48</v>
      </c>
      <c r="O186" s="150">
        <f t="shared" si="3"/>
        <v>1316.75</v>
      </c>
    </row>
    <row r="187" spans="2:15" ht="22.05" customHeight="1" x14ac:dyDescent="0.2">
      <c r="B187" s="100" t="s">
        <v>48</v>
      </c>
      <c r="O187" s="150">
        <f t="shared" si="3"/>
        <v>1316.75</v>
      </c>
    </row>
    <row r="188" spans="2:15" ht="22.05" customHeight="1" x14ac:dyDescent="0.2">
      <c r="B188" s="100" t="s">
        <v>48</v>
      </c>
      <c r="O188" s="150">
        <f t="shared" si="3"/>
        <v>1316.75</v>
      </c>
    </row>
    <row r="189" spans="2:15" ht="22.05" customHeight="1" x14ac:dyDescent="0.2">
      <c r="B189" s="100" t="s">
        <v>48</v>
      </c>
      <c r="O189" s="150">
        <f t="shared" si="3"/>
        <v>1316.75</v>
      </c>
    </row>
    <row r="190" spans="2:15" ht="22.05" customHeight="1" x14ac:dyDescent="0.2">
      <c r="B190" s="100" t="s">
        <v>48</v>
      </c>
      <c r="O190" s="150">
        <f t="shared" si="3"/>
        <v>1316.75</v>
      </c>
    </row>
    <row r="191" spans="2:15" ht="22.05" customHeight="1" x14ac:dyDescent="0.2">
      <c r="B191" s="100" t="s">
        <v>48</v>
      </c>
      <c r="O191" s="150">
        <f t="shared" si="3"/>
        <v>1316.75</v>
      </c>
    </row>
    <row r="192" spans="2:15" ht="22.05" customHeight="1" x14ac:dyDescent="0.2">
      <c r="B192" s="100" t="s">
        <v>48</v>
      </c>
      <c r="O192" s="150">
        <f t="shared" si="3"/>
        <v>1316.75</v>
      </c>
    </row>
    <row r="193" spans="2:15" ht="22.05" customHeight="1" x14ac:dyDescent="0.2">
      <c r="B193" s="100" t="s">
        <v>48</v>
      </c>
      <c r="O193" s="150">
        <f t="shared" si="3"/>
        <v>1316.75</v>
      </c>
    </row>
    <row r="194" spans="2:15" ht="22.05" customHeight="1" x14ac:dyDescent="0.2">
      <c r="B194" s="100" t="s">
        <v>48</v>
      </c>
      <c r="O194" s="150">
        <f t="shared" si="3"/>
        <v>1316.75</v>
      </c>
    </row>
    <row r="195" spans="2:15" ht="22.05" customHeight="1" x14ac:dyDescent="0.2">
      <c r="B195" s="100" t="s">
        <v>48</v>
      </c>
      <c r="O195" s="150">
        <f t="shared" si="3"/>
        <v>1316.75</v>
      </c>
    </row>
    <row r="196" spans="2:15" ht="22.05" customHeight="1" x14ac:dyDescent="0.2">
      <c r="B196" s="100" t="s">
        <v>48</v>
      </c>
      <c r="O196" s="150">
        <f t="shared" si="3"/>
        <v>1316.75</v>
      </c>
    </row>
    <row r="197" spans="2:15" ht="22.05" customHeight="1" x14ac:dyDescent="0.2">
      <c r="B197" s="100" t="s">
        <v>48</v>
      </c>
      <c r="O197" s="150">
        <f t="shared" si="3"/>
        <v>1316.75</v>
      </c>
    </row>
    <row r="198" spans="2:15" ht="22.05" customHeight="1" x14ac:dyDescent="0.2">
      <c r="B198" s="100" t="s">
        <v>48</v>
      </c>
      <c r="O198" s="150">
        <f t="shared" si="3"/>
        <v>1316.75</v>
      </c>
    </row>
    <row r="199" spans="2:15" ht="22.05" customHeight="1" x14ac:dyDescent="0.2">
      <c r="B199" s="100" t="s">
        <v>48</v>
      </c>
      <c r="O199" s="150">
        <f t="shared" si="3"/>
        <v>1316.75</v>
      </c>
    </row>
    <row r="200" spans="2:15" ht="22.05" customHeight="1" x14ac:dyDescent="0.2">
      <c r="B200" s="100" t="s">
        <v>48</v>
      </c>
      <c r="O200" s="150">
        <f t="shared" si="3"/>
        <v>1316.75</v>
      </c>
    </row>
    <row r="201" spans="2:15" ht="22.05" customHeight="1" x14ac:dyDescent="0.2">
      <c r="B201" s="100" t="s">
        <v>48</v>
      </c>
      <c r="O201" s="150">
        <f t="shared" si="3"/>
        <v>1316.75</v>
      </c>
    </row>
    <row r="202" spans="2:15" ht="22.05" customHeight="1" x14ac:dyDescent="0.2">
      <c r="B202" s="100" t="s">
        <v>48</v>
      </c>
      <c r="O202" s="150">
        <f t="shared" si="3"/>
        <v>1316.75</v>
      </c>
    </row>
    <row r="203" spans="2:15" ht="22.05" customHeight="1" x14ac:dyDescent="0.2">
      <c r="B203" s="100" t="s">
        <v>48</v>
      </c>
      <c r="O203" s="150">
        <f t="shared" si="3"/>
        <v>1316.75</v>
      </c>
    </row>
    <row r="204" spans="2:15" ht="22.05" customHeight="1" x14ac:dyDescent="0.2">
      <c r="B204" s="100" t="s">
        <v>48</v>
      </c>
      <c r="O204" s="150">
        <f t="shared" si="3"/>
        <v>1316.75</v>
      </c>
    </row>
    <row r="205" spans="2:15" ht="22.05" customHeight="1" x14ac:dyDescent="0.2">
      <c r="B205" s="100" t="s">
        <v>48</v>
      </c>
      <c r="O205" s="150">
        <f t="shared" ref="O205:O268" si="4">O204+M205-N205</f>
        <v>1316.75</v>
      </c>
    </row>
    <row r="206" spans="2:15" ht="22.05" customHeight="1" x14ac:dyDescent="0.2">
      <c r="B206" s="100" t="s">
        <v>48</v>
      </c>
      <c r="O206" s="150">
        <f t="shared" si="4"/>
        <v>1316.75</v>
      </c>
    </row>
    <row r="207" spans="2:15" ht="22.05" customHeight="1" x14ac:dyDescent="0.2">
      <c r="B207" s="100" t="s">
        <v>48</v>
      </c>
      <c r="O207" s="150">
        <f t="shared" si="4"/>
        <v>1316.75</v>
      </c>
    </row>
    <row r="208" spans="2:15" ht="22.05" customHeight="1" x14ac:dyDescent="0.2">
      <c r="B208" s="100" t="s">
        <v>48</v>
      </c>
      <c r="O208" s="150">
        <f t="shared" si="4"/>
        <v>1316.75</v>
      </c>
    </row>
    <row r="209" spans="2:15" ht="22.05" customHeight="1" x14ac:dyDescent="0.2">
      <c r="B209" s="100" t="s">
        <v>48</v>
      </c>
      <c r="O209" s="150">
        <f t="shared" si="4"/>
        <v>1316.75</v>
      </c>
    </row>
    <row r="210" spans="2:15" ht="22.05" customHeight="1" x14ac:dyDescent="0.2">
      <c r="B210" s="100" t="s">
        <v>48</v>
      </c>
      <c r="O210" s="150">
        <f t="shared" si="4"/>
        <v>1316.75</v>
      </c>
    </row>
    <row r="211" spans="2:15" ht="22.05" customHeight="1" x14ac:dyDescent="0.2">
      <c r="B211" s="100" t="s">
        <v>48</v>
      </c>
      <c r="O211" s="150">
        <f t="shared" si="4"/>
        <v>1316.75</v>
      </c>
    </row>
    <row r="212" spans="2:15" ht="22.05" customHeight="1" x14ac:dyDescent="0.2">
      <c r="B212" s="100" t="s">
        <v>48</v>
      </c>
      <c r="O212" s="150">
        <f t="shared" si="4"/>
        <v>1316.75</v>
      </c>
    </row>
    <row r="213" spans="2:15" ht="22.05" customHeight="1" x14ac:dyDescent="0.2">
      <c r="B213" s="100" t="s">
        <v>48</v>
      </c>
      <c r="O213" s="150">
        <f t="shared" si="4"/>
        <v>1316.75</v>
      </c>
    </row>
    <row r="214" spans="2:15" ht="22.05" customHeight="1" x14ac:dyDescent="0.2">
      <c r="B214" s="100" t="s">
        <v>48</v>
      </c>
      <c r="O214" s="150">
        <f t="shared" si="4"/>
        <v>1316.75</v>
      </c>
    </row>
    <row r="215" spans="2:15" ht="22.05" customHeight="1" x14ac:dyDescent="0.2">
      <c r="B215" s="100" t="s">
        <v>48</v>
      </c>
      <c r="O215" s="150">
        <f t="shared" si="4"/>
        <v>1316.75</v>
      </c>
    </row>
    <row r="216" spans="2:15" ht="22.05" customHeight="1" x14ac:dyDescent="0.2">
      <c r="B216" s="100" t="s">
        <v>48</v>
      </c>
      <c r="O216" s="150">
        <f t="shared" si="4"/>
        <v>1316.75</v>
      </c>
    </row>
    <row r="217" spans="2:15" ht="22.05" customHeight="1" x14ac:dyDescent="0.2">
      <c r="B217" s="100" t="s">
        <v>48</v>
      </c>
      <c r="O217" s="150">
        <f t="shared" si="4"/>
        <v>1316.75</v>
      </c>
    </row>
    <row r="218" spans="2:15" ht="22.05" customHeight="1" x14ac:dyDescent="0.2">
      <c r="B218" s="100" t="s">
        <v>48</v>
      </c>
      <c r="O218" s="150">
        <f t="shared" si="4"/>
        <v>1316.75</v>
      </c>
    </row>
    <row r="219" spans="2:15" ht="22.05" customHeight="1" x14ac:dyDescent="0.2">
      <c r="B219" s="100" t="s">
        <v>48</v>
      </c>
      <c r="O219" s="150">
        <f t="shared" si="4"/>
        <v>1316.75</v>
      </c>
    </row>
    <row r="220" spans="2:15" ht="22.05" customHeight="1" x14ac:dyDescent="0.2">
      <c r="B220" s="100" t="s">
        <v>48</v>
      </c>
      <c r="O220" s="150">
        <f t="shared" si="4"/>
        <v>1316.75</v>
      </c>
    </row>
    <row r="221" spans="2:15" ht="22.05" customHeight="1" x14ac:dyDescent="0.2">
      <c r="B221" s="100" t="s">
        <v>48</v>
      </c>
      <c r="O221" s="150">
        <f t="shared" si="4"/>
        <v>1316.75</v>
      </c>
    </row>
    <row r="222" spans="2:15" ht="22.05" customHeight="1" x14ac:dyDescent="0.2">
      <c r="B222" s="100" t="s">
        <v>48</v>
      </c>
      <c r="O222" s="150">
        <f t="shared" si="4"/>
        <v>1316.75</v>
      </c>
    </row>
    <row r="223" spans="2:15" ht="22.05" customHeight="1" x14ac:dyDescent="0.2">
      <c r="B223" s="100" t="s">
        <v>48</v>
      </c>
      <c r="O223" s="150">
        <f t="shared" si="4"/>
        <v>1316.75</v>
      </c>
    </row>
    <row r="224" spans="2:15" ht="22.05" customHeight="1" x14ac:dyDescent="0.2">
      <c r="B224" s="100" t="s">
        <v>48</v>
      </c>
      <c r="O224" s="150">
        <f t="shared" si="4"/>
        <v>1316.75</v>
      </c>
    </row>
    <row r="225" spans="2:15" ht="22.05" customHeight="1" x14ac:dyDescent="0.2">
      <c r="B225" s="100" t="s">
        <v>48</v>
      </c>
      <c r="O225" s="150">
        <f t="shared" si="4"/>
        <v>1316.75</v>
      </c>
    </row>
    <row r="226" spans="2:15" ht="22.05" customHeight="1" x14ac:dyDescent="0.2">
      <c r="B226" s="100" t="s">
        <v>48</v>
      </c>
      <c r="O226" s="150">
        <f t="shared" si="4"/>
        <v>1316.75</v>
      </c>
    </row>
    <row r="227" spans="2:15" ht="22.05" customHeight="1" x14ac:dyDescent="0.2">
      <c r="B227" s="100" t="s">
        <v>48</v>
      </c>
      <c r="O227" s="150">
        <f t="shared" si="4"/>
        <v>1316.75</v>
      </c>
    </row>
    <row r="228" spans="2:15" ht="22.05" customHeight="1" x14ac:dyDescent="0.2">
      <c r="B228" s="100" t="s">
        <v>48</v>
      </c>
      <c r="O228" s="150">
        <f t="shared" si="4"/>
        <v>1316.75</v>
      </c>
    </row>
    <row r="229" spans="2:15" ht="22.05" customHeight="1" x14ac:dyDescent="0.2">
      <c r="B229" s="100" t="s">
        <v>48</v>
      </c>
      <c r="O229" s="150">
        <f t="shared" si="4"/>
        <v>1316.75</v>
      </c>
    </row>
    <row r="230" spans="2:15" ht="22.05" customHeight="1" x14ac:dyDescent="0.2">
      <c r="B230" s="100" t="s">
        <v>48</v>
      </c>
      <c r="O230" s="150">
        <f t="shared" si="4"/>
        <v>1316.75</v>
      </c>
    </row>
    <row r="231" spans="2:15" ht="22.05" customHeight="1" x14ac:dyDescent="0.2">
      <c r="B231" s="100" t="s">
        <v>48</v>
      </c>
      <c r="O231" s="150">
        <f t="shared" si="4"/>
        <v>1316.75</v>
      </c>
    </row>
    <row r="232" spans="2:15" ht="22.05" customHeight="1" x14ac:dyDescent="0.2">
      <c r="B232" s="100" t="s">
        <v>48</v>
      </c>
      <c r="O232" s="150">
        <f t="shared" si="4"/>
        <v>1316.75</v>
      </c>
    </row>
    <row r="233" spans="2:15" ht="22.05" customHeight="1" x14ac:dyDescent="0.2">
      <c r="B233" s="100" t="s">
        <v>48</v>
      </c>
      <c r="O233" s="150">
        <f t="shared" si="4"/>
        <v>1316.75</v>
      </c>
    </row>
    <row r="234" spans="2:15" ht="22.05" customHeight="1" x14ac:dyDescent="0.2">
      <c r="B234" s="100" t="s">
        <v>48</v>
      </c>
      <c r="O234" s="150">
        <f t="shared" si="4"/>
        <v>1316.75</v>
      </c>
    </row>
    <row r="235" spans="2:15" ht="22.05" customHeight="1" x14ac:dyDescent="0.2">
      <c r="B235" s="100" t="s">
        <v>48</v>
      </c>
      <c r="O235" s="150">
        <f t="shared" si="4"/>
        <v>1316.75</v>
      </c>
    </row>
    <row r="236" spans="2:15" ht="22.05" customHeight="1" x14ac:dyDescent="0.2">
      <c r="B236" s="100" t="s">
        <v>48</v>
      </c>
      <c r="O236" s="150">
        <f t="shared" si="4"/>
        <v>1316.75</v>
      </c>
    </row>
    <row r="237" spans="2:15" ht="22.05" customHeight="1" x14ac:dyDescent="0.2">
      <c r="B237" s="100" t="s">
        <v>48</v>
      </c>
      <c r="O237" s="150">
        <f t="shared" si="4"/>
        <v>1316.75</v>
      </c>
    </row>
    <row r="238" spans="2:15" ht="22.05" customHeight="1" x14ac:dyDescent="0.2">
      <c r="B238" s="100" t="s">
        <v>48</v>
      </c>
      <c r="O238" s="150">
        <f t="shared" si="4"/>
        <v>1316.75</v>
      </c>
    </row>
    <row r="239" spans="2:15" ht="22.05" customHeight="1" x14ac:dyDescent="0.2">
      <c r="B239" s="100" t="s">
        <v>48</v>
      </c>
      <c r="O239" s="150">
        <f t="shared" si="4"/>
        <v>1316.75</v>
      </c>
    </row>
    <row r="240" spans="2:15" ht="22.05" customHeight="1" x14ac:dyDescent="0.2">
      <c r="B240" s="100" t="s">
        <v>48</v>
      </c>
      <c r="O240" s="150">
        <f t="shared" si="4"/>
        <v>1316.75</v>
      </c>
    </row>
    <row r="241" spans="2:15" ht="22.05" customHeight="1" x14ac:dyDescent="0.2">
      <c r="B241" s="100" t="s">
        <v>48</v>
      </c>
      <c r="O241" s="150">
        <f t="shared" si="4"/>
        <v>1316.75</v>
      </c>
    </row>
    <row r="242" spans="2:15" ht="22.05" customHeight="1" x14ac:dyDescent="0.2">
      <c r="B242" s="100" t="s">
        <v>48</v>
      </c>
      <c r="O242" s="150">
        <f t="shared" si="4"/>
        <v>1316.75</v>
      </c>
    </row>
    <row r="243" spans="2:15" ht="22.05" customHeight="1" x14ac:dyDescent="0.2">
      <c r="B243" s="100" t="s">
        <v>48</v>
      </c>
      <c r="O243" s="150">
        <f t="shared" si="4"/>
        <v>1316.75</v>
      </c>
    </row>
    <row r="244" spans="2:15" ht="22.05" customHeight="1" x14ac:dyDescent="0.2">
      <c r="B244" s="100" t="s">
        <v>48</v>
      </c>
      <c r="O244" s="150">
        <f t="shared" si="4"/>
        <v>1316.75</v>
      </c>
    </row>
    <row r="245" spans="2:15" ht="22.05" customHeight="1" x14ac:dyDescent="0.2">
      <c r="B245" s="100" t="s">
        <v>48</v>
      </c>
      <c r="O245" s="150">
        <f t="shared" si="4"/>
        <v>1316.75</v>
      </c>
    </row>
    <row r="246" spans="2:15" ht="22.05" customHeight="1" x14ac:dyDescent="0.2">
      <c r="B246" s="100" t="s">
        <v>48</v>
      </c>
      <c r="O246" s="150">
        <f t="shared" si="4"/>
        <v>1316.75</v>
      </c>
    </row>
    <row r="247" spans="2:15" ht="22.05" customHeight="1" x14ac:dyDescent="0.2">
      <c r="B247" s="100" t="s">
        <v>48</v>
      </c>
      <c r="O247" s="150">
        <f t="shared" si="4"/>
        <v>1316.75</v>
      </c>
    </row>
    <row r="248" spans="2:15" ht="22.05" customHeight="1" x14ac:dyDescent="0.2">
      <c r="B248" s="100" t="s">
        <v>48</v>
      </c>
      <c r="O248" s="150">
        <f t="shared" si="4"/>
        <v>1316.75</v>
      </c>
    </row>
    <row r="249" spans="2:15" ht="22.05" customHeight="1" x14ac:dyDescent="0.2">
      <c r="B249" s="100" t="s">
        <v>48</v>
      </c>
      <c r="O249" s="150">
        <f t="shared" si="4"/>
        <v>1316.75</v>
      </c>
    </row>
    <row r="250" spans="2:15" ht="22.05" customHeight="1" x14ac:dyDescent="0.2">
      <c r="B250" s="100" t="s">
        <v>48</v>
      </c>
      <c r="O250" s="150">
        <f t="shared" si="4"/>
        <v>1316.75</v>
      </c>
    </row>
    <row r="251" spans="2:15" ht="22.05" customHeight="1" x14ac:dyDescent="0.2">
      <c r="B251" s="100" t="s">
        <v>48</v>
      </c>
      <c r="O251" s="150">
        <f t="shared" si="4"/>
        <v>1316.75</v>
      </c>
    </row>
    <row r="252" spans="2:15" ht="22.05" customHeight="1" x14ac:dyDescent="0.2">
      <c r="B252" s="100" t="s">
        <v>48</v>
      </c>
      <c r="O252" s="150">
        <f t="shared" si="4"/>
        <v>1316.75</v>
      </c>
    </row>
    <row r="253" spans="2:15" ht="22.05" customHeight="1" x14ac:dyDescent="0.2">
      <c r="B253" s="100" t="s">
        <v>48</v>
      </c>
      <c r="O253" s="150">
        <f t="shared" si="4"/>
        <v>1316.75</v>
      </c>
    </row>
    <row r="254" spans="2:15" ht="22.05" customHeight="1" x14ac:dyDescent="0.2">
      <c r="B254" s="100" t="s">
        <v>48</v>
      </c>
      <c r="O254" s="150">
        <f t="shared" si="4"/>
        <v>1316.75</v>
      </c>
    </row>
    <row r="255" spans="2:15" ht="22.05" customHeight="1" x14ac:dyDescent="0.2">
      <c r="B255" s="100" t="s">
        <v>48</v>
      </c>
      <c r="O255" s="150">
        <f t="shared" si="4"/>
        <v>1316.75</v>
      </c>
    </row>
    <row r="256" spans="2:15" ht="22.05" customHeight="1" x14ac:dyDescent="0.2">
      <c r="B256" s="100" t="s">
        <v>48</v>
      </c>
      <c r="O256" s="150">
        <f t="shared" si="4"/>
        <v>1316.75</v>
      </c>
    </row>
    <row r="257" spans="2:15" ht="22.05" customHeight="1" x14ac:dyDescent="0.2">
      <c r="B257" s="100" t="s">
        <v>48</v>
      </c>
      <c r="O257" s="150">
        <f t="shared" si="4"/>
        <v>1316.75</v>
      </c>
    </row>
    <row r="258" spans="2:15" ht="22.05" customHeight="1" x14ac:dyDescent="0.2">
      <c r="B258" s="100" t="s">
        <v>48</v>
      </c>
      <c r="O258" s="150">
        <f t="shared" si="4"/>
        <v>1316.75</v>
      </c>
    </row>
    <row r="259" spans="2:15" ht="22.05" customHeight="1" x14ac:dyDescent="0.2">
      <c r="B259" s="100" t="s">
        <v>48</v>
      </c>
      <c r="O259" s="150">
        <f t="shared" si="4"/>
        <v>1316.75</v>
      </c>
    </row>
    <row r="260" spans="2:15" ht="22.05" customHeight="1" x14ac:dyDescent="0.2">
      <c r="B260" s="100" t="s">
        <v>48</v>
      </c>
      <c r="O260" s="150">
        <f t="shared" si="4"/>
        <v>1316.75</v>
      </c>
    </row>
    <row r="261" spans="2:15" ht="22.05" customHeight="1" x14ac:dyDescent="0.2">
      <c r="B261" s="100" t="s">
        <v>48</v>
      </c>
      <c r="O261" s="150">
        <f t="shared" si="4"/>
        <v>1316.75</v>
      </c>
    </row>
    <row r="262" spans="2:15" ht="22.05" customHeight="1" x14ac:dyDescent="0.2">
      <c r="B262" s="100" t="s">
        <v>48</v>
      </c>
      <c r="O262" s="150">
        <f t="shared" si="4"/>
        <v>1316.75</v>
      </c>
    </row>
    <row r="263" spans="2:15" ht="22.05" customHeight="1" x14ac:dyDescent="0.2">
      <c r="B263" s="100" t="s">
        <v>48</v>
      </c>
      <c r="O263" s="150">
        <f t="shared" si="4"/>
        <v>1316.75</v>
      </c>
    </row>
    <row r="264" spans="2:15" ht="22.05" customHeight="1" x14ac:dyDescent="0.2">
      <c r="B264" s="100" t="s">
        <v>48</v>
      </c>
      <c r="O264" s="150">
        <f t="shared" si="4"/>
        <v>1316.75</v>
      </c>
    </row>
    <row r="265" spans="2:15" ht="22.05" customHeight="1" x14ac:dyDescent="0.2">
      <c r="B265" s="100" t="s">
        <v>48</v>
      </c>
      <c r="O265" s="150">
        <f t="shared" si="4"/>
        <v>1316.75</v>
      </c>
    </row>
    <row r="266" spans="2:15" ht="22.05" customHeight="1" x14ac:dyDescent="0.2">
      <c r="B266" s="100" t="s">
        <v>48</v>
      </c>
      <c r="O266" s="150">
        <f t="shared" si="4"/>
        <v>1316.75</v>
      </c>
    </row>
    <row r="267" spans="2:15" ht="22.05" customHeight="1" x14ac:dyDescent="0.2">
      <c r="B267" s="100" t="s">
        <v>48</v>
      </c>
      <c r="O267" s="150">
        <f t="shared" si="4"/>
        <v>1316.75</v>
      </c>
    </row>
    <row r="268" spans="2:15" ht="22.05" customHeight="1" x14ac:dyDescent="0.2">
      <c r="B268" s="100" t="s">
        <v>48</v>
      </c>
      <c r="O268" s="150">
        <f t="shared" si="4"/>
        <v>1316.75</v>
      </c>
    </row>
    <row r="269" spans="2:15" ht="22.05" customHeight="1" x14ac:dyDescent="0.2">
      <c r="B269" s="100" t="s">
        <v>48</v>
      </c>
      <c r="O269" s="150">
        <f t="shared" ref="O269:O332" si="5">O268+M269-N269</f>
        <v>1316.75</v>
      </c>
    </row>
    <row r="270" spans="2:15" ht="22.05" customHeight="1" x14ac:dyDescent="0.2">
      <c r="B270" s="100" t="s">
        <v>48</v>
      </c>
      <c r="O270" s="150">
        <f t="shared" si="5"/>
        <v>1316.75</v>
      </c>
    </row>
    <row r="271" spans="2:15" ht="22.05" customHeight="1" x14ac:dyDescent="0.2">
      <c r="B271" s="100" t="s">
        <v>48</v>
      </c>
      <c r="O271" s="150">
        <f t="shared" si="5"/>
        <v>1316.75</v>
      </c>
    </row>
    <row r="272" spans="2:15" ht="22.05" customHeight="1" x14ac:dyDescent="0.2">
      <c r="B272" s="100" t="s">
        <v>48</v>
      </c>
      <c r="O272" s="150">
        <f t="shared" si="5"/>
        <v>1316.75</v>
      </c>
    </row>
    <row r="273" spans="2:15" ht="22.05" customHeight="1" x14ac:dyDescent="0.2">
      <c r="B273" s="100" t="s">
        <v>48</v>
      </c>
      <c r="O273" s="150">
        <f t="shared" si="5"/>
        <v>1316.75</v>
      </c>
    </row>
    <row r="274" spans="2:15" ht="22.05" customHeight="1" x14ac:dyDescent="0.2">
      <c r="B274" s="100" t="s">
        <v>48</v>
      </c>
      <c r="O274" s="150">
        <f t="shared" si="5"/>
        <v>1316.75</v>
      </c>
    </row>
    <row r="275" spans="2:15" ht="22.05" customHeight="1" x14ac:dyDescent="0.2">
      <c r="B275" s="100" t="s">
        <v>48</v>
      </c>
      <c r="O275" s="150">
        <f t="shared" si="5"/>
        <v>1316.75</v>
      </c>
    </row>
    <row r="276" spans="2:15" ht="22.05" customHeight="1" x14ac:dyDescent="0.2">
      <c r="B276" s="100" t="s">
        <v>48</v>
      </c>
      <c r="O276" s="150">
        <f t="shared" si="5"/>
        <v>1316.75</v>
      </c>
    </row>
    <row r="277" spans="2:15" ht="22.05" customHeight="1" x14ac:dyDescent="0.2">
      <c r="B277" s="100" t="s">
        <v>48</v>
      </c>
      <c r="O277" s="150">
        <f t="shared" si="5"/>
        <v>1316.75</v>
      </c>
    </row>
    <row r="278" spans="2:15" ht="22.05" customHeight="1" x14ac:dyDescent="0.2">
      <c r="B278" s="100" t="s">
        <v>48</v>
      </c>
      <c r="O278" s="150">
        <f t="shared" si="5"/>
        <v>1316.75</v>
      </c>
    </row>
    <row r="279" spans="2:15" ht="22.05" customHeight="1" x14ac:dyDescent="0.2">
      <c r="B279" s="100" t="s">
        <v>48</v>
      </c>
      <c r="O279" s="150">
        <f t="shared" si="5"/>
        <v>1316.75</v>
      </c>
    </row>
    <row r="280" spans="2:15" ht="22.05" customHeight="1" x14ac:dyDescent="0.2">
      <c r="B280" s="100" t="s">
        <v>48</v>
      </c>
      <c r="O280" s="150">
        <f t="shared" si="5"/>
        <v>1316.75</v>
      </c>
    </row>
    <row r="281" spans="2:15" ht="22.05" customHeight="1" x14ac:dyDescent="0.2">
      <c r="B281" s="100" t="s">
        <v>48</v>
      </c>
      <c r="O281" s="150">
        <f t="shared" si="5"/>
        <v>1316.75</v>
      </c>
    </row>
    <row r="282" spans="2:15" ht="22.05" customHeight="1" x14ac:dyDescent="0.2">
      <c r="B282" s="100" t="s">
        <v>48</v>
      </c>
      <c r="O282" s="150">
        <f t="shared" si="5"/>
        <v>1316.75</v>
      </c>
    </row>
    <row r="283" spans="2:15" ht="22.05" customHeight="1" x14ac:dyDescent="0.2">
      <c r="B283" s="100" t="s">
        <v>48</v>
      </c>
      <c r="O283" s="150">
        <f t="shared" si="5"/>
        <v>1316.75</v>
      </c>
    </row>
    <row r="284" spans="2:15" ht="22.05" customHeight="1" x14ac:dyDescent="0.2">
      <c r="B284" s="100" t="s">
        <v>48</v>
      </c>
      <c r="O284" s="150">
        <f t="shared" si="5"/>
        <v>1316.75</v>
      </c>
    </row>
    <row r="285" spans="2:15" ht="22.05" customHeight="1" x14ac:dyDescent="0.2">
      <c r="B285" s="100" t="s">
        <v>48</v>
      </c>
      <c r="O285" s="150">
        <f t="shared" si="5"/>
        <v>1316.75</v>
      </c>
    </row>
    <row r="286" spans="2:15" ht="22.05" customHeight="1" x14ac:dyDescent="0.2">
      <c r="B286" s="100" t="s">
        <v>48</v>
      </c>
      <c r="O286" s="150">
        <f t="shared" si="5"/>
        <v>1316.75</v>
      </c>
    </row>
    <row r="287" spans="2:15" ht="22.05" customHeight="1" x14ac:dyDescent="0.2">
      <c r="B287" s="100" t="s">
        <v>48</v>
      </c>
      <c r="O287" s="150">
        <f t="shared" si="5"/>
        <v>1316.75</v>
      </c>
    </row>
    <row r="288" spans="2:15" ht="22.05" customHeight="1" x14ac:dyDescent="0.2">
      <c r="B288" s="100" t="s">
        <v>48</v>
      </c>
      <c r="O288" s="150">
        <f t="shared" si="5"/>
        <v>1316.75</v>
      </c>
    </row>
    <row r="289" spans="2:15" ht="22.05" customHeight="1" x14ac:dyDescent="0.2">
      <c r="B289" s="100" t="s">
        <v>48</v>
      </c>
      <c r="O289" s="150">
        <f t="shared" si="5"/>
        <v>1316.75</v>
      </c>
    </row>
    <row r="290" spans="2:15" ht="22.05" customHeight="1" x14ac:dyDescent="0.2">
      <c r="B290" s="100" t="s">
        <v>48</v>
      </c>
      <c r="O290" s="150">
        <f t="shared" si="5"/>
        <v>1316.75</v>
      </c>
    </row>
    <row r="291" spans="2:15" ht="22.05" customHeight="1" x14ac:dyDescent="0.2">
      <c r="B291" s="100" t="s">
        <v>48</v>
      </c>
      <c r="O291" s="150">
        <f t="shared" si="5"/>
        <v>1316.75</v>
      </c>
    </row>
    <row r="292" spans="2:15" ht="22.05" customHeight="1" x14ac:dyDescent="0.2">
      <c r="B292" s="100" t="s">
        <v>48</v>
      </c>
      <c r="O292" s="150">
        <f t="shared" si="5"/>
        <v>1316.75</v>
      </c>
    </row>
    <row r="293" spans="2:15" ht="22.05" customHeight="1" x14ac:dyDescent="0.2">
      <c r="B293" s="100" t="s">
        <v>48</v>
      </c>
      <c r="O293" s="150">
        <f t="shared" si="5"/>
        <v>1316.75</v>
      </c>
    </row>
    <row r="294" spans="2:15" ht="22.05" customHeight="1" x14ac:dyDescent="0.2">
      <c r="B294" s="100" t="s">
        <v>48</v>
      </c>
      <c r="O294" s="150">
        <f t="shared" si="5"/>
        <v>1316.75</v>
      </c>
    </row>
    <row r="295" spans="2:15" ht="22.05" customHeight="1" x14ac:dyDescent="0.2">
      <c r="B295" s="100" t="s">
        <v>48</v>
      </c>
      <c r="O295" s="150">
        <f t="shared" si="5"/>
        <v>1316.75</v>
      </c>
    </row>
    <row r="296" spans="2:15" ht="22.05" customHeight="1" x14ac:dyDescent="0.2">
      <c r="B296" s="100" t="s">
        <v>48</v>
      </c>
      <c r="O296" s="150">
        <f t="shared" si="5"/>
        <v>1316.75</v>
      </c>
    </row>
    <row r="297" spans="2:15" ht="22.05" customHeight="1" x14ac:dyDescent="0.2">
      <c r="B297" s="100" t="s">
        <v>48</v>
      </c>
      <c r="O297" s="150">
        <f t="shared" si="5"/>
        <v>1316.75</v>
      </c>
    </row>
    <row r="298" spans="2:15" ht="22.05" customHeight="1" x14ac:dyDescent="0.2">
      <c r="B298" s="100" t="s">
        <v>48</v>
      </c>
      <c r="O298" s="150">
        <f t="shared" si="5"/>
        <v>1316.75</v>
      </c>
    </row>
    <row r="299" spans="2:15" ht="22.05" customHeight="1" x14ac:dyDescent="0.2">
      <c r="B299" s="100" t="s">
        <v>48</v>
      </c>
      <c r="O299" s="150">
        <f t="shared" si="5"/>
        <v>1316.75</v>
      </c>
    </row>
    <row r="300" spans="2:15" ht="22.05" customHeight="1" x14ac:dyDescent="0.2">
      <c r="B300" s="100" t="s">
        <v>48</v>
      </c>
      <c r="O300" s="150">
        <f t="shared" si="5"/>
        <v>1316.75</v>
      </c>
    </row>
    <row r="301" spans="2:15" ht="22.05" customHeight="1" x14ac:dyDescent="0.2">
      <c r="B301" s="100" t="s">
        <v>48</v>
      </c>
      <c r="O301" s="150">
        <f t="shared" si="5"/>
        <v>1316.75</v>
      </c>
    </row>
    <row r="302" spans="2:15" ht="22.05" customHeight="1" x14ac:dyDescent="0.2">
      <c r="B302" s="100" t="s">
        <v>48</v>
      </c>
      <c r="O302" s="150">
        <f t="shared" si="5"/>
        <v>1316.75</v>
      </c>
    </row>
    <row r="303" spans="2:15" ht="22.05" customHeight="1" x14ac:dyDescent="0.2">
      <c r="B303" s="100" t="s">
        <v>48</v>
      </c>
      <c r="O303" s="150">
        <f t="shared" si="5"/>
        <v>1316.75</v>
      </c>
    </row>
    <row r="304" spans="2:15" ht="22.05" customHeight="1" x14ac:dyDescent="0.2">
      <c r="B304" s="100" t="s">
        <v>48</v>
      </c>
      <c r="O304" s="150">
        <f t="shared" si="5"/>
        <v>1316.75</v>
      </c>
    </row>
    <row r="305" spans="2:15" ht="22.05" customHeight="1" x14ac:dyDescent="0.2">
      <c r="B305" s="100" t="s">
        <v>48</v>
      </c>
      <c r="O305" s="150">
        <f t="shared" si="5"/>
        <v>1316.75</v>
      </c>
    </row>
    <row r="306" spans="2:15" ht="22.05" customHeight="1" x14ac:dyDescent="0.2">
      <c r="B306" s="100" t="s">
        <v>48</v>
      </c>
      <c r="O306" s="150">
        <f t="shared" si="5"/>
        <v>1316.75</v>
      </c>
    </row>
    <row r="307" spans="2:15" ht="22.05" customHeight="1" x14ac:dyDescent="0.2">
      <c r="B307" s="100" t="s">
        <v>48</v>
      </c>
      <c r="O307" s="150">
        <f t="shared" si="5"/>
        <v>1316.75</v>
      </c>
    </row>
    <row r="308" spans="2:15" ht="22.05" customHeight="1" x14ac:dyDescent="0.2">
      <c r="B308" s="100" t="s">
        <v>48</v>
      </c>
      <c r="O308" s="150">
        <f t="shared" si="5"/>
        <v>1316.75</v>
      </c>
    </row>
    <row r="309" spans="2:15" ht="22.05" customHeight="1" x14ac:dyDescent="0.2">
      <c r="B309" s="100" t="s">
        <v>48</v>
      </c>
      <c r="O309" s="150">
        <f t="shared" si="5"/>
        <v>1316.75</v>
      </c>
    </row>
    <row r="310" spans="2:15" ht="22.05" customHeight="1" x14ac:dyDescent="0.2">
      <c r="B310" s="100" t="s">
        <v>48</v>
      </c>
      <c r="O310" s="150">
        <f t="shared" si="5"/>
        <v>1316.75</v>
      </c>
    </row>
    <row r="311" spans="2:15" ht="22.05" customHeight="1" x14ac:dyDescent="0.2">
      <c r="B311" s="100" t="s">
        <v>48</v>
      </c>
      <c r="O311" s="150">
        <f t="shared" si="5"/>
        <v>1316.75</v>
      </c>
    </row>
    <row r="312" spans="2:15" ht="22.05" customHeight="1" x14ac:dyDescent="0.2">
      <c r="B312" s="100" t="s">
        <v>48</v>
      </c>
      <c r="O312" s="150">
        <f t="shared" si="5"/>
        <v>1316.75</v>
      </c>
    </row>
    <row r="313" spans="2:15" ht="22.05" customHeight="1" x14ac:dyDescent="0.2">
      <c r="B313" s="100" t="s">
        <v>48</v>
      </c>
      <c r="O313" s="150">
        <f t="shared" si="5"/>
        <v>1316.75</v>
      </c>
    </row>
    <row r="314" spans="2:15" ht="22.05" customHeight="1" x14ac:dyDescent="0.2">
      <c r="B314" s="100" t="s">
        <v>48</v>
      </c>
      <c r="O314" s="150">
        <f t="shared" si="5"/>
        <v>1316.75</v>
      </c>
    </row>
    <row r="315" spans="2:15" ht="22.05" customHeight="1" x14ac:dyDescent="0.2">
      <c r="B315" s="100" t="s">
        <v>48</v>
      </c>
      <c r="O315" s="150">
        <f t="shared" si="5"/>
        <v>1316.75</v>
      </c>
    </row>
    <row r="316" spans="2:15" ht="22.05" customHeight="1" x14ac:dyDescent="0.2">
      <c r="B316" s="100" t="s">
        <v>48</v>
      </c>
      <c r="O316" s="150">
        <f t="shared" si="5"/>
        <v>1316.75</v>
      </c>
    </row>
    <row r="317" spans="2:15" ht="22.05" customHeight="1" x14ac:dyDescent="0.2">
      <c r="B317" s="100" t="s">
        <v>48</v>
      </c>
      <c r="O317" s="150">
        <f t="shared" si="5"/>
        <v>1316.75</v>
      </c>
    </row>
    <row r="318" spans="2:15" ht="22.05" customHeight="1" x14ac:dyDescent="0.2">
      <c r="B318" s="100" t="s">
        <v>48</v>
      </c>
      <c r="O318" s="150">
        <f t="shared" si="5"/>
        <v>1316.75</v>
      </c>
    </row>
    <row r="319" spans="2:15" ht="22.05" customHeight="1" x14ac:dyDescent="0.2">
      <c r="B319" s="100" t="s">
        <v>48</v>
      </c>
      <c r="O319" s="150">
        <f t="shared" si="5"/>
        <v>1316.75</v>
      </c>
    </row>
    <row r="320" spans="2:15" ht="22.05" customHeight="1" x14ac:dyDescent="0.2">
      <c r="B320" s="100" t="s">
        <v>48</v>
      </c>
      <c r="O320" s="150">
        <f t="shared" si="5"/>
        <v>1316.75</v>
      </c>
    </row>
    <row r="321" spans="2:15" ht="22.05" customHeight="1" x14ac:dyDescent="0.2">
      <c r="B321" s="100" t="s">
        <v>48</v>
      </c>
      <c r="O321" s="150">
        <f t="shared" si="5"/>
        <v>1316.75</v>
      </c>
    </row>
    <row r="322" spans="2:15" ht="22.05" customHeight="1" x14ac:dyDescent="0.2">
      <c r="B322" s="100" t="s">
        <v>48</v>
      </c>
      <c r="O322" s="150">
        <f t="shared" si="5"/>
        <v>1316.75</v>
      </c>
    </row>
    <row r="323" spans="2:15" ht="22.05" customHeight="1" x14ac:dyDescent="0.2">
      <c r="B323" s="100" t="s">
        <v>48</v>
      </c>
      <c r="O323" s="150">
        <f t="shared" si="5"/>
        <v>1316.75</v>
      </c>
    </row>
    <row r="324" spans="2:15" ht="22.05" customHeight="1" x14ac:dyDescent="0.2">
      <c r="B324" s="100" t="s">
        <v>48</v>
      </c>
      <c r="O324" s="150">
        <f t="shared" si="5"/>
        <v>1316.75</v>
      </c>
    </row>
    <row r="325" spans="2:15" ht="22.05" customHeight="1" x14ac:dyDescent="0.2">
      <c r="B325" s="100" t="s">
        <v>48</v>
      </c>
      <c r="O325" s="150">
        <f t="shared" si="5"/>
        <v>1316.75</v>
      </c>
    </row>
    <row r="326" spans="2:15" ht="22.05" customHeight="1" x14ac:dyDescent="0.2">
      <c r="B326" s="100" t="s">
        <v>48</v>
      </c>
      <c r="O326" s="150">
        <f t="shared" si="5"/>
        <v>1316.75</v>
      </c>
    </row>
    <row r="327" spans="2:15" ht="22.05" customHeight="1" x14ac:dyDescent="0.2">
      <c r="B327" s="100" t="s">
        <v>48</v>
      </c>
      <c r="O327" s="150">
        <f t="shared" si="5"/>
        <v>1316.75</v>
      </c>
    </row>
    <row r="328" spans="2:15" ht="22.05" customHeight="1" x14ac:dyDescent="0.2">
      <c r="B328" s="100" t="s">
        <v>48</v>
      </c>
      <c r="O328" s="150">
        <f t="shared" si="5"/>
        <v>1316.75</v>
      </c>
    </row>
    <row r="329" spans="2:15" ht="22.05" customHeight="1" x14ac:dyDescent="0.2">
      <c r="B329" s="100" t="s">
        <v>48</v>
      </c>
      <c r="O329" s="150">
        <f t="shared" si="5"/>
        <v>1316.75</v>
      </c>
    </row>
    <row r="330" spans="2:15" ht="22.05" customHeight="1" x14ac:dyDescent="0.2">
      <c r="B330" s="100" t="s">
        <v>48</v>
      </c>
      <c r="O330" s="150">
        <f t="shared" si="5"/>
        <v>1316.75</v>
      </c>
    </row>
    <row r="331" spans="2:15" ht="22.05" customHeight="1" x14ac:dyDescent="0.2">
      <c r="B331" s="100" t="s">
        <v>48</v>
      </c>
      <c r="O331" s="150">
        <f t="shared" si="5"/>
        <v>1316.75</v>
      </c>
    </row>
    <row r="332" spans="2:15" ht="22.05" customHeight="1" x14ac:dyDescent="0.2">
      <c r="B332" s="100" t="s">
        <v>48</v>
      </c>
      <c r="O332" s="150">
        <f t="shared" si="5"/>
        <v>1316.75</v>
      </c>
    </row>
    <row r="333" spans="2:15" ht="22.05" customHeight="1" x14ac:dyDescent="0.2">
      <c r="B333" s="100" t="s">
        <v>48</v>
      </c>
      <c r="O333" s="150">
        <f t="shared" ref="O333:O396" si="6">O332+M333-N333</f>
        <v>1316.75</v>
      </c>
    </row>
    <row r="334" spans="2:15" ht="22.05" customHeight="1" x14ac:dyDescent="0.2">
      <c r="B334" s="100" t="s">
        <v>48</v>
      </c>
      <c r="O334" s="150">
        <f t="shared" si="6"/>
        <v>1316.75</v>
      </c>
    </row>
    <row r="335" spans="2:15" ht="22.05" customHeight="1" x14ac:dyDescent="0.2">
      <c r="B335" s="100" t="s">
        <v>48</v>
      </c>
      <c r="O335" s="150">
        <f t="shared" si="6"/>
        <v>1316.75</v>
      </c>
    </row>
    <row r="336" spans="2:15" ht="22.05" customHeight="1" x14ac:dyDescent="0.2">
      <c r="B336" s="100" t="s">
        <v>48</v>
      </c>
      <c r="O336" s="150">
        <f t="shared" si="6"/>
        <v>1316.75</v>
      </c>
    </row>
    <row r="337" spans="2:15" ht="22.05" customHeight="1" x14ac:dyDescent="0.2">
      <c r="B337" s="100" t="s">
        <v>48</v>
      </c>
      <c r="O337" s="150">
        <f t="shared" si="6"/>
        <v>1316.75</v>
      </c>
    </row>
    <row r="338" spans="2:15" ht="22.05" customHeight="1" x14ac:dyDescent="0.2">
      <c r="B338" s="100" t="s">
        <v>48</v>
      </c>
      <c r="O338" s="150">
        <f t="shared" si="6"/>
        <v>1316.75</v>
      </c>
    </row>
    <row r="339" spans="2:15" ht="22.05" customHeight="1" x14ac:dyDescent="0.2">
      <c r="B339" s="100" t="s">
        <v>48</v>
      </c>
      <c r="O339" s="150">
        <f t="shared" si="6"/>
        <v>1316.75</v>
      </c>
    </row>
    <row r="340" spans="2:15" ht="22.05" customHeight="1" x14ac:dyDescent="0.2">
      <c r="B340" s="100" t="s">
        <v>48</v>
      </c>
      <c r="O340" s="150">
        <f t="shared" si="6"/>
        <v>1316.75</v>
      </c>
    </row>
    <row r="341" spans="2:15" ht="22.05" customHeight="1" x14ac:dyDescent="0.2">
      <c r="B341" s="100" t="s">
        <v>48</v>
      </c>
      <c r="O341" s="150">
        <f t="shared" si="6"/>
        <v>1316.75</v>
      </c>
    </row>
    <row r="342" spans="2:15" ht="22.05" customHeight="1" x14ac:dyDescent="0.2">
      <c r="B342" s="100" t="s">
        <v>48</v>
      </c>
      <c r="O342" s="150">
        <f t="shared" si="6"/>
        <v>1316.75</v>
      </c>
    </row>
    <row r="343" spans="2:15" ht="22.05" customHeight="1" x14ac:dyDescent="0.2">
      <c r="B343" s="100" t="s">
        <v>48</v>
      </c>
      <c r="O343" s="150">
        <f t="shared" si="6"/>
        <v>1316.75</v>
      </c>
    </row>
    <row r="344" spans="2:15" ht="22.05" customHeight="1" x14ac:dyDescent="0.2">
      <c r="B344" s="100" t="s">
        <v>48</v>
      </c>
      <c r="O344" s="150">
        <f t="shared" si="6"/>
        <v>1316.75</v>
      </c>
    </row>
    <row r="345" spans="2:15" ht="22.05" customHeight="1" x14ac:dyDescent="0.2">
      <c r="B345" s="100" t="s">
        <v>48</v>
      </c>
      <c r="O345" s="150">
        <f t="shared" si="6"/>
        <v>1316.75</v>
      </c>
    </row>
    <row r="346" spans="2:15" ht="22.05" customHeight="1" x14ac:dyDescent="0.2">
      <c r="B346" s="100" t="s">
        <v>48</v>
      </c>
      <c r="O346" s="150">
        <f t="shared" si="6"/>
        <v>1316.75</v>
      </c>
    </row>
    <row r="347" spans="2:15" ht="22.05" customHeight="1" x14ac:dyDescent="0.2">
      <c r="B347" s="100" t="s">
        <v>48</v>
      </c>
      <c r="O347" s="150">
        <f t="shared" si="6"/>
        <v>1316.75</v>
      </c>
    </row>
    <row r="348" spans="2:15" ht="22.05" customHeight="1" x14ac:dyDescent="0.2">
      <c r="B348" s="100" t="s">
        <v>48</v>
      </c>
      <c r="O348" s="150">
        <f t="shared" si="6"/>
        <v>1316.75</v>
      </c>
    </row>
    <row r="349" spans="2:15" ht="22.05" customHeight="1" x14ac:dyDescent="0.2">
      <c r="B349" s="100" t="s">
        <v>48</v>
      </c>
      <c r="O349" s="150">
        <f t="shared" si="6"/>
        <v>1316.75</v>
      </c>
    </row>
    <row r="350" spans="2:15" ht="22.05" customHeight="1" x14ac:dyDescent="0.2">
      <c r="B350" s="100" t="s">
        <v>48</v>
      </c>
      <c r="O350" s="150">
        <f t="shared" si="6"/>
        <v>1316.75</v>
      </c>
    </row>
    <row r="351" spans="2:15" ht="22.05" customHeight="1" x14ac:dyDescent="0.2">
      <c r="B351" s="100" t="s">
        <v>48</v>
      </c>
      <c r="O351" s="150">
        <f t="shared" si="6"/>
        <v>1316.75</v>
      </c>
    </row>
    <row r="352" spans="2:15" ht="22.05" customHeight="1" x14ac:dyDescent="0.2">
      <c r="B352" s="100" t="s">
        <v>48</v>
      </c>
      <c r="O352" s="150">
        <f t="shared" si="6"/>
        <v>1316.75</v>
      </c>
    </row>
    <row r="353" spans="2:15" ht="22.05" customHeight="1" x14ac:dyDescent="0.2">
      <c r="B353" s="100" t="s">
        <v>48</v>
      </c>
      <c r="O353" s="150">
        <f t="shared" si="6"/>
        <v>1316.75</v>
      </c>
    </row>
    <row r="354" spans="2:15" ht="22.05" customHeight="1" x14ac:dyDescent="0.2">
      <c r="B354" s="100" t="s">
        <v>48</v>
      </c>
      <c r="O354" s="150">
        <f t="shared" si="6"/>
        <v>1316.75</v>
      </c>
    </row>
    <row r="355" spans="2:15" ht="22.05" customHeight="1" x14ac:dyDescent="0.2">
      <c r="B355" s="100" t="s">
        <v>48</v>
      </c>
      <c r="O355" s="150">
        <f t="shared" si="6"/>
        <v>1316.75</v>
      </c>
    </row>
    <row r="356" spans="2:15" ht="22.05" customHeight="1" x14ac:dyDescent="0.2">
      <c r="B356" s="100" t="s">
        <v>48</v>
      </c>
      <c r="O356" s="150">
        <f t="shared" si="6"/>
        <v>1316.75</v>
      </c>
    </row>
    <row r="357" spans="2:15" ht="22.05" customHeight="1" x14ac:dyDescent="0.2">
      <c r="B357" s="100" t="s">
        <v>48</v>
      </c>
      <c r="O357" s="150">
        <f t="shared" si="6"/>
        <v>1316.75</v>
      </c>
    </row>
    <row r="358" spans="2:15" ht="22.05" customHeight="1" x14ac:dyDescent="0.2">
      <c r="B358" s="100" t="s">
        <v>48</v>
      </c>
      <c r="O358" s="150">
        <f t="shared" si="6"/>
        <v>1316.75</v>
      </c>
    </row>
    <row r="359" spans="2:15" ht="22.05" customHeight="1" x14ac:dyDescent="0.2">
      <c r="B359" s="100" t="s">
        <v>48</v>
      </c>
      <c r="O359" s="150">
        <f t="shared" si="6"/>
        <v>1316.75</v>
      </c>
    </row>
    <row r="360" spans="2:15" ht="22.05" customHeight="1" x14ac:dyDescent="0.2">
      <c r="B360" s="100" t="s">
        <v>48</v>
      </c>
      <c r="O360" s="150">
        <f t="shared" si="6"/>
        <v>1316.75</v>
      </c>
    </row>
    <row r="361" spans="2:15" ht="22.05" customHeight="1" x14ac:dyDescent="0.2">
      <c r="B361" s="100" t="s">
        <v>48</v>
      </c>
      <c r="O361" s="150">
        <f t="shared" si="6"/>
        <v>1316.75</v>
      </c>
    </row>
    <row r="362" spans="2:15" ht="22.05" customHeight="1" x14ac:dyDescent="0.2">
      <c r="B362" s="100" t="s">
        <v>48</v>
      </c>
      <c r="O362" s="150">
        <f t="shared" si="6"/>
        <v>1316.75</v>
      </c>
    </row>
    <row r="363" spans="2:15" ht="22.05" customHeight="1" x14ac:dyDescent="0.2">
      <c r="B363" s="100" t="s">
        <v>48</v>
      </c>
      <c r="O363" s="150">
        <f t="shared" si="6"/>
        <v>1316.75</v>
      </c>
    </row>
    <row r="364" spans="2:15" ht="22.05" customHeight="1" x14ac:dyDescent="0.2">
      <c r="B364" s="100" t="s">
        <v>48</v>
      </c>
      <c r="O364" s="150">
        <f t="shared" si="6"/>
        <v>1316.75</v>
      </c>
    </row>
    <row r="365" spans="2:15" ht="22.05" customHeight="1" x14ac:dyDescent="0.2">
      <c r="B365" s="100" t="s">
        <v>48</v>
      </c>
      <c r="O365" s="150">
        <f t="shared" si="6"/>
        <v>1316.75</v>
      </c>
    </row>
    <row r="366" spans="2:15" ht="22.05" customHeight="1" x14ac:dyDescent="0.2">
      <c r="B366" s="100" t="s">
        <v>48</v>
      </c>
      <c r="O366" s="150">
        <f t="shared" si="6"/>
        <v>1316.75</v>
      </c>
    </row>
    <row r="367" spans="2:15" ht="22.05" customHeight="1" x14ac:dyDescent="0.2">
      <c r="B367" s="100" t="s">
        <v>48</v>
      </c>
      <c r="O367" s="150">
        <f t="shared" si="6"/>
        <v>1316.75</v>
      </c>
    </row>
    <row r="368" spans="2:15" ht="22.05" customHeight="1" x14ac:dyDescent="0.2">
      <c r="B368" s="100" t="s">
        <v>48</v>
      </c>
      <c r="O368" s="150">
        <f t="shared" si="6"/>
        <v>1316.75</v>
      </c>
    </row>
    <row r="369" spans="2:15" ht="22.05" customHeight="1" x14ac:dyDescent="0.2">
      <c r="B369" s="100" t="s">
        <v>48</v>
      </c>
      <c r="O369" s="150">
        <f t="shared" si="6"/>
        <v>1316.75</v>
      </c>
    </row>
    <row r="370" spans="2:15" ht="22.05" customHeight="1" x14ac:dyDescent="0.2">
      <c r="B370" s="100" t="s">
        <v>48</v>
      </c>
      <c r="O370" s="150">
        <f t="shared" si="6"/>
        <v>1316.75</v>
      </c>
    </row>
    <row r="371" spans="2:15" ht="22.05" customHeight="1" x14ac:dyDescent="0.2">
      <c r="B371" s="100" t="s">
        <v>48</v>
      </c>
      <c r="O371" s="150">
        <f t="shared" si="6"/>
        <v>1316.75</v>
      </c>
    </row>
    <row r="372" spans="2:15" ht="22.05" customHeight="1" x14ac:dyDescent="0.2">
      <c r="B372" s="100" t="s">
        <v>48</v>
      </c>
      <c r="O372" s="150">
        <f t="shared" si="6"/>
        <v>1316.75</v>
      </c>
    </row>
    <row r="373" spans="2:15" ht="22.05" customHeight="1" x14ac:dyDescent="0.2">
      <c r="B373" s="100" t="s">
        <v>48</v>
      </c>
      <c r="O373" s="150">
        <f t="shared" si="6"/>
        <v>1316.75</v>
      </c>
    </row>
    <row r="374" spans="2:15" ht="22.05" customHeight="1" x14ac:dyDescent="0.2">
      <c r="B374" s="100" t="s">
        <v>48</v>
      </c>
      <c r="O374" s="150">
        <f t="shared" si="6"/>
        <v>1316.75</v>
      </c>
    </row>
    <row r="375" spans="2:15" ht="22.05" customHeight="1" x14ac:dyDescent="0.2">
      <c r="B375" s="100" t="s">
        <v>48</v>
      </c>
      <c r="O375" s="150">
        <f t="shared" si="6"/>
        <v>1316.75</v>
      </c>
    </row>
    <row r="376" spans="2:15" ht="22.05" customHeight="1" x14ac:dyDescent="0.2">
      <c r="B376" s="100" t="s">
        <v>48</v>
      </c>
      <c r="O376" s="150">
        <f t="shared" si="6"/>
        <v>1316.75</v>
      </c>
    </row>
    <row r="377" spans="2:15" ht="22.05" customHeight="1" x14ac:dyDescent="0.2">
      <c r="B377" s="100" t="s">
        <v>48</v>
      </c>
      <c r="O377" s="150">
        <f t="shared" si="6"/>
        <v>1316.75</v>
      </c>
    </row>
    <row r="378" spans="2:15" ht="22.05" customHeight="1" x14ac:dyDescent="0.2">
      <c r="B378" s="100" t="s">
        <v>48</v>
      </c>
      <c r="O378" s="150">
        <f t="shared" si="6"/>
        <v>1316.75</v>
      </c>
    </row>
    <row r="379" spans="2:15" ht="22.05" customHeight="1" x14ac:dyDescent="0.2">
      <c r="B379" s="100" t="s">
        <v>48</v>
      </c>
      <c r="O379" s="150">
        <f t="shared" si="6"/>
        <v>1316.75</v>
      </c>
    </row>
    <row r="380" spans="2:15" ht="22.05" customHeight="1" x14ac:dyDescent="0.2">
      <c r="B380" s="100" t="s">
        <v>48</v>
      </c>
      <c r="O380" s="150">
        <f t="shared" si="6"/>
        <v>1316.75</v>
      </c>
    </row>
    <row r="381" spans="2:15" ht="22.05" customHeight="1" x14ac:dyDescent="0.2">
      <c r="B381" s="100" t="s">
        <v>48</v>
      </c>
      <c r="O381" s="150">
        <f t="shared" si="6"/>
        <v>1316.75</v>
      </c>
    </row>
    <row r="382" spans="2:15" ht="22.05" customHeight="1" x14ac:dyDescent="0.2">
      <c r="B382" s="100" t="s">
        <v>48</v>
      </c>
      <c r="O382" s="150">
        <f t="shared" si="6"/>
        <v>1316.75</v>
      </c>
    </row>
    <row r="383" spans="2:15" ht="22.05" customHeight="1" x14ac:dyDescent="0.2">
      <c r="B383" s="100" t="s">
        <v>48</v>
      </c>
      <c r="O383" s="150">
        <f t="shared" si="6"/>
        <v>1316.75</v>
      </c>
    </row>
    <row r="384" spans="2:15" ht="22.05" customHeight="1" x14ac:dyDescent="0.2">
      <c r="B384" s="100" t="s">
        <v>48</v>
      </c>
      <c r="O384" s="150">
        <f t="shared" si="6"/>
        <v>1316.75</v>
      </c>
    </row>
    <row r="385" spans="2:15" ht="22.05" customHeight="1" x14ac:dyDescent="0.2">
      <c r="B385" s="100" t="s">
        <v>48</v>
      </c>
      <c r="O385" s="150">
        <f t="shared" si="6"/>
        <v>1316.75</v>
      </c>
    </row>
    <row r="386" spans="2:15" ht="22.05" customHeight="1" x14ac:dyDescent="0.2">
      <c r="B386" s="100" t="s">
        <v>48</v>
      </c>
      <c r="O386" s="150">
        <f t="shared" si="6"/>
        <v>1316.75</v>
      </c>
    </row>
    <row r="387" spans="2:15" ht="22.05" customHeight="1" x14ac:dyDescent="0.2">
      <c r="B387" s="100" t="s">
        <v>48</v>
      </c>
      <c r="O387" s="150">
        <f t="shared" si="6"/>
        <v>1316.75</v>
      </c>
    </row>
    <row r="388" spans="2:15" ht="22.05" customHeight="1" x14ac:dyDescent="0.2">
      <c r="B388" s="100" t="s">
        <v>48</v>
      </c>
      <c r="O388" s="150">
        <f t="shared" si="6"/>
        <v>1316.75</v>
      </c>
    </row>
    <row r="389" spans="2:15" ht="22.05" customHeight="1" x14ac:dyDescent="0.2">
      <c r="B389" s="100" t="s">
        <v>48</v>
      </c>
      <c r="O389" s="150">
        <f t="shared" si="6"/>
        <v>1316.75</v>
      </c>
    </row>
    <row r="390" spans="2:15" ht="22.05" customHeight="1" x14ac:dyDescent="0.2">
      <c r="B390" s="100" t="s">
        <v>48</v>
      </c>
      <c r="O390" s="150">
        <f t="shared" si="6"/>
        <v>1316.75</v>
      </c>
    </row>
    <row r="391" spans="2:15" ht="22.05" customHeight="1" x14ac:dyDescent="0.2">
      <c r="B391" s="100" t="s">
        <v>48</v>
      </c>
      <c r="O391" s="150">
        <f t="shared" si="6"/>
        <v>1316.75</v>
      </c>
    </row>
    <row r="392" spans="2:15" ht="22.05" customHeight="1" x14ac:dyDescent="0.2">
      <c r="B392" s="100" t="s">
        <v>48</v>
      </c>
      <c r="O392" s="150">
        <f t="shared" si="6"/>
        <v>1316.75</v>
      </c>
    </row>
    <row r="393" spans="2:15" ht="22.05" customHeight="1" x14ac:dyDescent="0.2">
      <c r="B393" s="100" t="s">
        <v>48</v>
      </c>
      <c r="O393" s="150">
        <f t="shared" si="6"/>
        <v>1316.75</v>
      </c>
    </row>
    <row r="394" spans="2:15" ht="22.05" customHeight="1" x14ac:dyDescent="0.2">
      <c r="B394" s="100" t="s">
        <v>48</v>
      </c>
      <c r="O394" s="150">
        <f t="shared" si="6"/>
        <v>1316.75</v>
      </c>
    </row>
    <row r="395" spans="2:15" ht="22.05" customHeight="1" x14ac:dyDescent="0.2">
      <c r="B395" s="100" t="s">
        <v>48</v>
      </c>
      <c r="O395" s="150">
        <f t="shared" si="6"/>
        <v>1316.75</v>
      </c>
    </row>
    <row r="396" spans="2:15" ht="22.05" customHeight="1" x14ac:dyDescent="0.2">
      <c r="B396" s="100" t="s">
        <v>48</v>
      </c>
      <c r="O396" s="150">
        <f t="shared" si="6"/>
        <v>1316.75</v>
      </c>
    </row>
    <row r="397" spans="2:15" ht="22.05" customHeight="1" x14ac:dyDescent="0.2">
      <c r="B397" s="100" t="s">
        <v>48</v>
      </c>
      <c r="O397" s="150">
        <f t="shared" ref="O397:O460" si="7">O396+M397-N397</f>
        <v>1316.75</v>
      </c>
    </row>
    <row r="398" spans="2:15" ht="22.05" customHeight="1" x14ac:dyDescent="0.2">
      <c r="B398" s="100" t="s">
        <v>48</v>
      </c>
      <c r="O398" s="150">
        <f t="shared" si="7"/>
        <v>1316.75</v>
      </c>
    </row>
    <row r="399" spans="2:15" ht="22.05" customHeight="1" x14ac:dyDescent="0.2">
      <c r="B399" s="100" t="s">
        <v>48</v>
      </c>
      <c r="O399" s="150">
        <f t="shared" si="7"/>
        <v>1316.75</v>
      </c>
    </row>
    <row r="400" spans="2:15" ht="22.05" customHeight="1" x14ac:dyDescent="0.2">
      <c r="B400" s="100" t="s">
        <v>48</v>
      </c>
      <c r="O400" s="150">
        <f t="shared" si="7"/>
        <v>1316.75</v>
      </c>
    </row>
    <row r="401" spans="2:15" ht="22.05" customHeight="1" x14ac:dyDescent="0.2">
      <c r="B401" s="100" t="s">
        <v>48</v>
      </c>
      <c r="O401" s="150">
        <f t="shared" si="7"/>
        <v>1316.75</v>
      </c>
    </row>
    <row r="402" spans="2:15" ht="22.05" customHeight="1" x14ac:dyDescent="0.2">
      <c r="B402" s="100" t="s">
        <v>48</v>
      </c>
      <c r="O402" s="150">
        <f t="shared" si="7"/>
        <v>1316.75</v>
      </c>
    </row>
    <row r="403" spans="2:15" ht="22.05" customHeight="1" x14ac:dyDescent="0.2">
      <c r="B403" s="100" t="s">
        <v>48</v>
      </c>
      <c r="O403" s="150">
        <f t="shared" si="7"/>
        <v>1316.75</v>
      </c>
    </row>
    <row r="404" spans="2:15" ht="22.05" customHeight="1" x14ac:dyDescent="0.2">
      <c r="B404" s="100" t="s">
        <v>48</v>
      </c>
      <c r="O404" s="150">
        <f t="shared" si="7"/>
        <v>1316.75</v>
      </c>
    </row>
    <row r="405" spans="2:15" ht="22.05" customHeight="1" x14ac:dyDescent="0.2">
      <c r="B405" s="100" t="s">
        <v>48</v>
      </c>
      <c r="O405" s="150">
        <f t="shared" si="7"/>
        <v>1316.75</v>
      </c>
    </row>
    <row r="406" spans="2:15" ht="22.05" customHeight="1" x14ac:dyDescent="0.2">
      <c r="B406" s="100" t="s">
        <v>48</v>
      </c>
      <c r="O406" s="150">
        <f t="shared" si="7"/>
        <v>1316.75</v>
      </c>
    </row>
    <row r="407" spans="2:15" ht="22.05" customHeight="1" x14ac:dyDescent="0.2">
      <c r="B407" s="100" t="s">
        <v>48</v>
      </c>
      <c r="O407" s="150">
        <f t="shared" si="7"/>
        <v>1316.75</v>
      </c>
    </row>
    <row r="408" spans="2:15" ht="22.05" customHeight="1" x14ac:dyDescent="0.2">
      <c r="B408" s="100" t="s">
        <v>48</v>
      </c>
      <c r="O408" s="150">
        <f t="shared" si="7"/>
        <v>1316.75</v>
      </c>
    </row>
    <row r="409" spans="2:15" ht="22.05" customHeight="1" x14ac:dyDescent="0.2">
      <c r="B409" s="100" t="s">
        <v>48</v>
      </c>
      <c r="O409" s="150">
        <f t="shared" si="7"/>
        <v>1316.75</v>
      </c>
    </row>
    <row r="410" spans="2:15" ht="22.05" customHeight="1" x14ac:dyDescent="0.2">
      <c r="B410" s="100" t="s">
        <v>48</v>
      </c>
      <c r="O410" s="150">
        <f t="shared" si="7"/>
        <v>1316.75</v>
      </c>
    </row>
    <row r="411" spans="2:15" ht="22.05" customHeight="1" x14ac:dyDescent="0.2">
      <c r="B411" s="100" t="s">
        <v>48</v>
      </c>
      <c r="O411" s="150">
        <f t="shared" si="7"/>
        <v>1316.75</v>
      </c>
    </row>
    <row r="412" spans="2:15" ht="22.05" customHeight="1" x14ac:dyDescent="0.2">
      <c r="B412" s="100" t="s">
        <v>48</v>
      </c>
      <c r="O412" s="150">
        <f t="shared" si="7"/>
        <v>1316.75</v>
      </c>
    </row>
    <row r="413" spans="2:15" ht="22.05" customHeight="1" x14ac:dyDescent="0.2">
      <c r="B413" s="100" t="s">
        <v>48</v>
      </c>
      <c r="O413" s="150">
        <f t="shared" si="7"/>
        <v>1316.75</v>
      </c>
    </row>
    <row r="414" spans="2:15" ht="22.05" customHeight="1" x14ac:dyDescent="0.2">
      <c r="B414" s="100" t="s">
        <v>48</v>
      </c>
      <c r="O414" s="150">
        <f t="shared" si="7"/>
        <v>1316.75</v>
      </c>
    </row>
    <row r="415" spans="2:15" ht="22.05" customHeight="1" x14ac:dyDescent="0.2">
      <c r="B415" s="100" t="s">
        <v>48</v>
      </c>
      <c r="O415" s="150">
        <f t="shared" si="7"/>
        <v>1316.75</v>
      </c>
    </row>
    <row r="416" spans="2:15" ht="22.05" customHeight="1" x14ac:dyDescent="0.2">
      <c r="B416" s="100" t="s">
        <v>48</v>
      </c>
      <c r="O416" s="150">
        <f t="shared" si="7"/>
        <v>1316.75</v>
      </c>
    </row>
    <row r="417" spans="2:15" ht="22.05" customHeight="1" x14ac:dyDescent="0.2">
      <c r="B417" s="100" t="s">
        <v>48</v>
      </c>
      <c r="O417" s="150">
        <f t="shared" si="7"/>
        <v>1316.75</v>
      </c>
    </row>
    <row r="418" spans="2:15" ht="22.05" customHeight="1" x14ac:dyDescent="0.2">
      <c r="B418" s="100" t="s">
        <v>48</v>
      </c>
      <c r="O418" s="150">
        <f t="shared" si="7"/>
        <v>1316.75</v>
      </c>
    </row>
    <row r="419" spans="2:15" ht="22.05" customHeight="1" x14ac:dyDescent="0.2">
      <c r="B419" s="100" t="s">
        <v>48</v>
      </c>
      <c r="O419" s="150">
        <f t="shared" si="7"/>
        <v>1316.75</v>
      </c>
    </row>
    <row r="420" spans="2:15" ht="22.05" customHeight="1" x14ac:dyDescent="0.2">
      <c r="B420" s="100" t="s">
        <v>48</v>
      </c>
      <c r="O420" s="150">
        <f t="shared" si="7"/>
        <v>1316.75</v>
      </c>
    </row>
    <row r="421" spans="2:15" ht="22.05" customHeight="1" x14ac:dyDescent="0.2">
      <c r="B421" s="100" t="s">
        <v>48</v>
      </c>
      <c r="O421" s="150">
        <f t="shared" si="7"/>
        <v>1316.75</v>
      </c>
    </row>
    <row r="422" spans="2:15" ht="22.05" customHeight="1" x14ac:dyDescent="0.2">
      <c r="B422" s="100" t="s">
        <v>48</v>
      </c>
      <c r="O422" s="150">
        <f t="shared" si="7"/>
        <v>1316.75</v>
      </c>
    </row>
    <row r="423" spans="2:15" ht="22.05" customHeight="1" x14ac:dyDescent="0.2">
      <c r="B423" s="100" t="s">
        <v>48</v>
      </c>
      <c r="O423" s="150">
        <f t="shared" si="7"/>
        <v>1316.75</v>
      </c>
    </row>
    <row r="424" spans="2:15" ht="22.05" customHeight="1" x14ac:dyDescent="0.2">
      <c r="B424" s="100" t="s">
        <v>48</v>
      </c>
      <c r="O424" s="150">
        <f t="shared" si="7"/>
        <v>1316.75</v>
      </c>
    </row>
    <row r="425" spans="2:15" ht="22.05" customHeight="1" x14ac:dyDescent="0.2">
      <c r="B425" s="100" t="s">
        <v>48</v>
      </c>
      <c r="O425" s="150">
        <f t="shared" si="7"/>
        <v>1316.75</v>
      </c>
    </row>
    <row r="426" spans="2:15" ht="22.05" customHeight="1" x14ac:dyDescent="0.2">
      <c r="B426" s="100" t="s">
        <v>48</v>
      </c>
      <c r="O426" s="150">
        <f t="shared" si="7"/>
        <v>1316.75</v>
      </c>
    </row>
    <row r="427" spans="2:15" ht="22.05" customHeight="1" x14ac:dyDescent="0.2">
      <c r="B427" s="100" t="s">
        <v>48</v>
      </c>
      <c r="O427" s="150">
        <f t="shared" si="7"/>
        <v>1316.75</v>
      </c>
    </row>
    <row r="428" spans="2:15" ht="22.05" customHeight="1" x14ac:dyDescent="0.2">
      <c r="B428" s="100" t="s">
        <v>48</v>
      </c>
      <c r="O428" s="150">
        <f t="shared" si="7"/>
        <v>1316.75</v>
      </c>
    </row>
    <row r="429" spans="2:15" ht="22.05" customHeight="1" x14ac:dyDescent="0.2">
      <c r="B429" s="100" t="s">
        <v>48</v>
      </c>
      <c r="O429" s="150">
        <f t="shared" si="7"/>
        <v>1316.75</v>
      </c>
    </row>
    <row r="430" spans="2:15" ht="22.05" customHeight="1" x14ac:dyDescent="0.2">
      <c r="B430" s="100" t="s">
        <v>48</v>
      </c>
      <c r="O430" s="150">
        <f t="shared" si="7"/>
        <v>1316.75</v>
      </c>
    </row>
    <row r="431" spans="2:15" ht="22.05" customHeight="1" x14ac:dyDescent="0.2">
      <c r="B431" s="100" t="s">
        <v>48</v>
      </c>
      <c r="O431" s="150">
        <f t="shared" si="7"/>
        <v>1316.75</v>
      </c>
    </row>
    <row r="432" spans="2:15" ht="22.05" customHeight="1" x14ac:dyDescent="0.2">
      <c r="B432" s="100" t="s">
        <v>48</v>
      </c>
      <c r="O432" s="150">
        <f t="shared" si="7"/>
        <v>1316.75</v>
      </c>
    </row>
    <row r="433" spans="2:15" ht="22.05" customHeight="1" x14ac:dyDescent="0.2">
      <c r="B433" s="100" t="s">
        <v>48</v>
      </c>
      <c r="O433" s="150">
        <f t="shared" si="7"/>
        <v>1316.75</v>
      </c>
    </row>
    <row r="434" spans="2:15" ht="22.05" customHeight="1" x14ac:dyDescent="0.2">
      <c r="B434" s="100" t="s">
        <v>48</v>
      </c>
      <c r="O434" s="150">
        <f t="shared" si="7"/>
        <v>1316.75</v>
      </c>
    </row>
    <row r="435" spans="2:15" ht="22.05" customHeight="1" x14ac:dyDescent="0.2">
      <c r="B435" s="100" t="s">
        <v>48</v>
      </c>
      <c r="O435" s="150">
        <f t="shared" si="7"/>
        <v>1316.75</v>
      </c>
    </row>
    <row r="436" spans="2:15" ht="22.05" customHeight="1" x14ac:dyDescent="0.2">
      <c r="B436" s="100" t="s">
        <v>48</v>
      </c>
      <c r="O436" s="150">
        <f t="shared" si="7"/>
        <v>1316.75</v>
      </c>
    </row>
    <row r="437" spans="2:15" ht="22.05" customHeight="1" x14ac:dyDescent="0.2">
      <c r="B437" s="100" t="s">
        <v>48</v>
      </c>
      <c r="O437" s="150">
        <f t="shared" si="7"/>
        <v>1316.75</v>
      </c>
    </row>
    <row r="438" spans="2:15" ht="22.05" customHeight="1" x14ac:dyDescent="0.2">
      <c r="B438" s="100" t="s">
        <v>48</v>
      </c>
      <c r="O438" s="150">
        <f t="shared" si="7"/>
        <v>1316.75</v>
      </c>
    </row>
    <row r="439" spans="2:15" ht="22.05" customHeight="1" x14ac:dyDescent="0.2">
      <c r="B439" s="100" t="s">
        <v>48</v>
      </c>
      <c r="O439" s="150">
        <f t="shared" si="7"/>
        <v>1316.75</v>
      </c>
    </row>
    <row r="440" spans="2:15" ht="22.05" customHeight="1" x14ac:dyDescent="0.2">
      <c r="B440" s="100" t="s">
        <v>48</v>
      </c>
      <c r="O440" s="150">
        <f t="shared" si="7"/>
        <v>1316.75</v>
      </c>
    </row>
    <row r="441" spans="2:15" ht="22.05" customHeight="1" x14ac:dyDescent="0.2">
      <c r="B441" s="100" t="s">
        <v>48</v>
      </c>
      <c r="O441" s="150">
        <f t="shared" si="7"/>
        <v>1316.75</v>
      </c>
    </row>
    <row r="442" spans="2:15" ht="22.05" customHeight="1" x14ac:dyDescent="0.2">
      <c r="B442" s="100" t="s">
        <v>48</v>
      </c>
      <c r="O442" s="150">
        <f t="shared" si="7"/>
        <v>1316.75</v>
      </c>
    </row>
    <row r="443" spans="2:15" ht="22.05" customHeight="1" x14ac:dyDescent="0.2">
      <c r="B443" s="100" t="s">
        <v>48</v>
      </c>
      <c r="O443" s="150">
        <f t="shared" si="7"/>
        <v>1316.75</v>
      </c>
    </row>
    <row r="444" spans="2:15" ht="22.05" customHeight="1" x14ac:dyDescent="0.2">
      <c r="B444" s="100" t="s">
        <v>48</v>
      </c>
      <c r="O444" s="150">
        <f t="shared" si="7"/>
        <v>1316.75</v>
      </c>
    </row>
    <row r="445" spans="2:15" ht="22.05" customHeight="1" x14ac:dyDescent="0.2">
      <c r="B445" s="100" t="s">
        <v>48</v>
      </c>
      <c r="O445" s="150">
        <f t="shared" si="7"/>
        <v>1316.75</v>
      </c>
    </row>
    <row r="446" spans="2:15" ht="22.05" customHeight="1" x14ac:dyDescent="0.2">
      <c r="B446" s="100" t="s">
        <v>48</v>
      </c>
      <c r="O446" s="150">
        <f t="shared" si="7"/>
        <v>1316.75</v>
      </c>
    </row>
    <row r="447" spans="2:15" ht="22.05" customHeight="1" x14ac:dyDescent="0.2">
      <c r="B447" s="100" t="s">
        <v>48</v>
      </c>
      <c r="O447" s="150">
        <f t="shared" si="7"/>
        <v>1316.75</v>
      </c>
    </row>
    <row r="448" spans="2:15" ht="22.05" customHeight="1" x14ac:dyDescent="0.2">
      <c r="B448" s="100" t="s">
        <v>48</v>
      </c>
      <c r="O448" s="150">
        <f t="shared" si="7"/>
        <v>1316.75</v>
      </c>
    </row>
    <row r="449" spans="2:15" ht="22.05" customHeight="1" x14ac:dyDescent="0.2">
      <c r="B449" s="100" t="s">
        <v>48</v>
      </c>
      <c r="O449" s="150">
        <f t="shared" si="7"/>
        <v>1316.75</v>
      </c>
    </row>
    <row r="450" spans="2:15" ht="22.05" customHeight="1" x14ac:dyDescent="0.2">
      <c r="B450" s="100" t="s">
        <v>48</v>
      </c>
      <c r="O450" s="150">
        <f t="shared" si="7"/>
        <v>1316.75</v>
      </c>
    </row>
    <row r="451" spans="2:15" ht="22.05" customHeight="1" x14ac:dyDescent="0.2">
      <c r="B451" s="100" t="s">
        <v>48</v>
      </c>
      <c r="O451" s="150">
        <f t="shared" si="7"/>
        <v>1316.75</v>
      </c>
    </row>
    <row r="452" spans="2:15" ht="22.05" customHeight="1" x14ac:dyDescent="0.2">
      <c r="B452" s="100" t="s">
        <v>48</v>
      </c>
      <c r="O452" s="150">
        <f t="shared" si="7"/>
        <v>1316.75</v>
      </c>
    </row>
    <row r="453" spans="2:15" ht="22.05" customHeight="1" x14ac:dyDescent="0.2">
      <c r="B453" s="100" t="s">
        <v>48</v>
      </c>
      <c r="O453" s="150">
        <f t="shared" si="7"/>
        <v>1316.75</v>
      </c>
    </row>
    <row r="454" spans="2:15" ht="22.05" customHeight="1" x14ac:dyDescent="0.2">
      <c r="B454" s="100" t="s">
        <v>48</v>
      </c>
      <c r="O454" s="150">
        <f t="shared" si="7"/>
        <v>1316.75</v>
      </c>
    </row>
    <row r="455" spans="2:15" ht="22.05" customHeight="1" x14ac:dyDescent="0.2">
      <c r="B455" s="100" t="s">
        <v>48</v>
      </c>
      <c r="O455" s="150">
        <f t="shared" si="7"/>
        <v>1316.75</v>
      </c>
    </row>
    <row r="456" spans="2:15" ht="22.05" customHeight="1" x14ac:dyDescent="0.2">
      <c r="B456" s="100" t="s">
        <v>48</v>
      </c>
      <c r="O456" s="150">
        <f t="shared" si="7"/>
        <v>1316.75</v>
      </c>
    </row>
    <row r="457" spans="2:15" ht="22.05" customHeight="1" x14ac:dyDescent="0.2">
      <c r="B457" s="100" t="s">
        <v>48</v>
      </c>
      <c r="O457" s="150">
        <f t="shared" si="7"/>
        <v>1316.75</v>
      </c>
    </row>
    <row r="458" spans="2:15" ht="22.05" customHeight="1" x14ac:dyDescent="0.2">
      <c r="B458" s="100" t="s">
        <v>48</v>
      </c>
      <c r="O458" s="150">
        <f t="shared" si="7"/>
        <v>1316.75</v>
      </c>
    </row>
    <row r="459" spans="2:15" ht="22.05" customHeight="1" x14ac:dyDescent="0.2">
      <c r="B459" s="100" t="s">
        <v>48</v>
      </c>
      <c r="O459" s="150">
        <f t="shared" si="7"/>
        <v>1316.75</v>
      </c>
    </row>
    <row r="460" spans="2:15" ht="22.05" customHeight="1" x14ac:dyDescent="0.2">
      <c r="B460" s="100" t="s">
        <v>48</v>
      </c>
      <c r="O460" s="150">
        <f t="shared" si="7"/>
        <v>1316.75</v>
      </c>
    </row>
    <row r="461" spans="2:15" ht="22.05" customHeight="1" x14ac:dyDescent="0.2">
      <c r="B461" s="100" t="s">
        <v>48</v>
      </c>
      <c r="O461" s="150">
        <f t="shared" ref="O461:O524" si="8">O460+M461-N461</f>
        <v>1316.75</v>
      </c>
    </row>
    <row r="462" spans="2:15" ht="22.05" customHeight="1" x14ac:dyDescent="0.2">
      <c r="B462" s="100" t="s">
        <v>48</v>
      </c>
      <c r="O462" s="150">
        <f t="shared" si="8"/>
        <v>1316.75</v>
      </c>
    </row>
    <row r="463" spans="2:15" ht="22.05" customHeight="1" x14ac:dyDescent="0.2">
      <c r="B463" s="100" t="s">
        <v>48</v>
      </c>
      <c r="O463" s="150">
        <f t="shared" si="8"/>
        <v>1316.75</v>
      </c>
    </row>
    <row r="464" spans="2:15" ht="22.05" customHeight="1" x14ac:dyDescent="0.2">
      <c r="B464" s="100" t="s">
        <v>48</v>
      </c>
      <c r="O464" s="150">
        <f t="shared" si="8"/>
        <v>1316.75</v>
      </c>
    </row>
    <row r="465" spans="2:15" ht="22.05" customHeight="1" x14ac:dyDescent="0.2">
      <c r="B465" s="100" t="s">
        <v>48</v>
      </c>
      <c r="O465" s="150">
        <f t="shared" si="8"/>
        <v>1316.75</v>
      </c>
    </row>
    <row r="466" spans="2:15" ht="22.05" customHeight="1" x14ac:dyDescent="0.2">
      <c r="B466" s="100" t="s">
        <v>48</v>
      </c>
      <c r="O466" s="150">
        <f t="shared" si="8"/>
        <v>1316.75</v>
      </c>
    </row>
    <row r="467" spans="2:15" ht="22.05" customHeight="1" x14ac:dyDescent="0.2">
      <c r="B467" s="100" t="s">
        <v>48</v>
      </c>
      <c r="O467" s="150">
        <f t="shared" si="8"/>
        <v>1316.75</v>
      </c>
    </row>
    <row r="468" spans="2:15" ht="22.05" customHeight="1" x14ac:dyDescent="0.2">
      <c r="B468" s="100" t="s">
        <v>48</v>
      </c>
      <c r="O468" s="150">
        <f t="shared" si="8"/>
        <v>1316.75</v>
      </c>
    </row>
    <row r="469" spans="2:15" ht="22.05" customHeight="1" x14ac:dyDescent="0.2">
      <c r="B469" s="100" t="s">
        <v>48</v>
      </c>
      <c r="O469" s="150">
        <f t="shared" si="8"/>
        <v>1316.75</v>
      </c>
    </row>
    <row r="470" spans="2:15" ht="22.05" customHeight="1" x14ac:dyDescent="0.2">
      <c r="B470" s="100" t="s">
        <v>48</v>
      </c>
      <c r="O470" s="150">
        <f t="shared" si="8"/>
        <v>1316.75</v>
      </c>
    </row>
    <row r="471" spans="2:15" ht="22.05" customHeight="1" x14ac:dyDescent="0.2">
      <c r="B471" s="100" t="s">
        <v>48</v>
      </c>
      <c r="O471" s="150">
        <f t="shared" si="8"/>
        <v>1316.75</v>
      </c>
    </row>
    <row r="472" spans="2:15" ht="22.05" customHeight="1" x14ac:dyDescent="0.2">
      <c r="B472" s="100" t="s">
        <v>48</v>
      </c>
      <c r="O472" s="150">
        <f t="shared" si="8"/>
        <v>1316.75</v>
      </c>
    </row>
    <row r="473" spans="2:15" ht="22.05" customHeight="1" x14ac:dyDescent="0.2">
      <c r="B473" s="100" t="s">
        <v>48</v>
      </c>
      <c r="O473" s="150">
        <f t="shared" si="8"/>
        <v>1316.75</v>
      </c>
    </row>
    <row r="474" spans="2:15" ht="22.05" customHeight="1" x14ac:dyDescent="0.2">
      <c r="B474" s="100" t="s">
        <v>48</v>
      </c>
      <c r="O474" s="150">
        <f t="shared" si="8"/>
        <v>1316.75</v>
      </c>
    </row>
    <row r="475" spans="2:15" ht="22.05" customHeight="1" x14ac:dyDescent="0.2">
      <c r="B475" s="100" t="s">
        <v>48</v>
      </c>
      <c r="O475" s="150">
        <f t="shared" si="8"/>
        <v>1316.75</v>
      </c>
    </row>
    <row r="476" spans="2:15" ht="22.05" customHeight="1" x14ac:dyDescent="0.2">
      <c r="B476" s="100" t="s">
        <v>48</v>
      </c>
      <c r="O476" s="150">
        <f t="shared" si="8"/>
        <v>1316.75</v>
      </c>
    </row>
    <row r="477" spans="2:15" ht="22.05" customHeight="1" x14ac:dyDescent="0.2">
      <c r="B477" s="100" t="s">
        <v>48</v>
      </c>
      <c r="O477" s="150">
        <f t="shared" si="8"/>
        <v>1316.75</v>
      </c>
    </row>
    <row r="478" spans="2:15" ht="22.05" customHeight="1" x14ac:dyDescent="0.2">
      <c r="B478" s="100" t="s">
        <v>48</v>
      </c>
      <c r="O478" s="150">
        <f t="shared" si="8"/>
        <v>1316.75</v>
      </c>
    </row>
    <row r="479" spans="2:15" ht="22.05" customHeight="1" x14ac:dyDescent="0.2">
      <c r="B479" s="100" t="s">
        <v>48</v>
      </c>
      <c r="O479" s="150">
        <f t="shared" si="8"/>
        <v>1316.75</v>
      </c>
    </row>
    <row r="480" spans="2:15" ht="22.05" customHeight="1" x14ac:dyDescent="0.2">
      <c r="B480" s="100" t="s">
        <v>48</v>
      </c>
      <c r="O480" s="150">
        <f t="shared" si="8"/>
        <v>1316.75</v>
      </c>
    </row>
    <row r="481" spans="2:15" ht="22.05" customHeight="1" x14ac:dyDescent="0.2">
      <c r="B481" s="100" t="s">
        <v>48</v>
      </c>
      <c r="O481" s="150">
        <f t="shared" si="8"/>
        <v>1316.75</v>
      </c>
    </row>
    <row r="482" spans="2:15" ht="22.05" customHeight="1" x14ac:dyDescent="0.2">
      <c r="B482" s="100" t="s">
        <v>48</v>
      </c>
      <c r="O482" s="150">
        <f t="shared" si="8"/>
        <v>1316.75</v>
      </c>
    </row>
    <row r="483" spans="2:15" ht="22.05" customHeight="1" x14ac:dyDescent="0.2">
      <c r="B483" s="100" t="s">
        <v>48</v>
      </c>
      <c r="O483" s="150">
        <f t="shared" si="8"/>
        <v>1316.75</v>
      </c>
    </row>
    <row r="484" spans="2:15" ht="22.05" customHeight="1" x14ac:dyDescent="0.2">
      <c r="B484" s="100" t="s">
        <v>48</v>
      </c>
      <c r="O484" s="150">
        <f t="shared" si="8"/>
        <v>1316.75</v>
      </c>
    </row>
    <row r="485" spans="2:15" ht="22.05" customHeight="1" x14ac:dyDescent="0.2">
      <c r="B485" s="100" t="s">
        <v>48</v>
      </c>
      <c r="O485" s="150">
        <f t="shared" si="8"/>
        <v>1316.75</v>
      </c>
    </row>
    <row r="486" spans="2:15" ht="22.05" customHeight="1" x14ac:dyDescent="0.2">
      <c r="B486" s="100" t="s">
        <v>48</v>
      </c>
      <c r="O486" s="150">
        <f t="shared" si="8"/>
        <v>1316.75</v>
      </c>
    </row>
    <row r="487" spans="2:15" ht="22.05" customHeight="1" x14ac:dyDescent="0.2">
      <c r="B487" s="100" t="s">
        <v>48</v>
      </c>
      <c r="O487" s="150">
        <f t="shared" si="8"/>
        <v>1316.75</v>
      </c>
    </row>
    <row r="488" spans="2:15" ht="22.05" customHeight="1" x14ac:dyDescent="0.2">
      <c r="B488" s="100" t="s">
        <v>48</v>
      </c>
      <c r="O488" s="150">
        <f t="shared" si="8"/>
        <v>1316.75</v>
      </c>
    </row>
    <row r="489" spans="2:15" ht="22.05" customHeight="1" x14ac:dyDescent="0.2">
      <c r="B489" s="100" t="s">
        <v>48</v>
      </c>
      <c r="O489" s="150">
        <f t="shared" si="8"/>
        <v>1316.75</v>
      </c>
    </row>
    <row r="490" spans="2:15" ht="22.05" customHeight="1" x14ac:dyDescent="0.2">
      <c r="B490" s="100" t="s">
        <v>48</v>
      </c>
      <c r="O490" s="150">
        <f t="shared" si="8"/>
        <v>1316.75</v>
      </c>
    </row>
    <row r="491" spans="2:15" ht="22.05" customHeight="1" x14ac:dyDescent="0.2">
      <c r="B491" s="100" t="s">
        <v>48</v>
      </c>
      <c r="O491" s="150">
        <f t="shared" si="8"/>
        <v>1316.75</v>
      </c>
    </row>
    <row r="492" spans="2:15" ht="22.05" customHeight="1" x14ac:dyDescent="0.2">
      <c r="B492" s="100" t="s">
        <v>48</v>
      </c>
      <c r="O492" s="150">
        <f t="shared" si="8"/>
        <v>1316.75</v>
      </c>
    </row>
    <row r="493" spans="2:15" ht="22.05" customHeight="1" x14ac:dyDescent="0.2">
      <c r="B493" s="100" t="s">
        <v>48</v>
      </c>
      <c r="O493" s="150">
        <f t="shared" si="8"/>
        <v>1316.75</v>
      </c>
    </row>
    <row r="494" spans="2:15" ht="22.05" customHeight="1" x14ac:dyDescent="0.2">
      <c r="B494" s="100" t="s">
        <v>48</v>
      </c>
      <c r="O494" s="150">
        <f t="shared" si="8"/>
        <v>1316.75</v>
      </c>
    </row>
    <row r="495" spans="2:15" ht="22.05" customHeight="1" x14ac:dyDescent="0.2">
      <c r="B495" s="100" t="s">
        <v>48</v>
      </c>
      <c r="O495" s="150">
        <f t="shared" si="8"/>
        <v>1316.75</v>
      </c>
    </row>
    <row r="496" spans="2:15" ht="22.05" customHeight="1" x14ac:dyDescent="0.2">
      <c r="B496" s="100" t="s">
        <v>48</v>
      </c>
      <c r="O496" s="150">
        <f t="shared" si="8"/>
        <v>1316.75</v>
      </c>
    </row>
    <row r="497" spans="2:15" ht="22.05" customHeight="1" x14ac:dyDescent="0.2">
      <c r="B497" s="100" t="s">
        <v>48</v>
      </c>
      <c r="O497" s="150">
        <f t="shared" si="8"/>
        <v>1316.75</v>
      </c>
    </row>
    <row r="498" spans="2:15" ht="22.05" customHeight="1" x14ac:dyDescent="0.2">
      <c r="B498" s="100" t="s">
        <v>48</v>
      </c>
      <c r="O498" s="150">
        <f t="shared" si="8"/>
        <v>1316.75</v>
      </c>
    </row>
    <row r="499" spans="2:15" ht="22.05" customHeight="1" x14ac:dyDescent="0.2">
      <c r="B499" s="100" t="s">
        <v>48</v>
      </c>
      <c r="O499" s="150">
        <f t="shared" si="8"/>
        <v>1316.75</v>
      </c>
    </row>
    <row r="500" spans="2:15" ht="22.05" customHeight="1" x14ac:dyDescent="0.2">
      <c r="B500" s="100" t="s">
        <v>48</v>
      </c>
      <c r="O500" s="150">
        <f t="shared" si="8"/>
        <v>1316.75</v>
      </c>
    </row>
    <row r="501" spans="2:15" ht="22.05" customHeight="1" x14ac:dyDescent="0.2">
      <c r="B501" s="100" t="s">
        <v>48</v>
      </c>
      <c r="O501" s="150">
        <f t="shared" si="8"/>
        <v>1316.75</v>
      </c>
    </row>
    <row r="502" spans="2:15" ht="22.05" customHeight="1" x14ac:dyDescent="0.2">
      <c r="B502" s="100" t="s">
        <v>48</v>
      </c>
      <c r="O502" s="150">
        <f t="shared" si="8"/>
        <v>1316.75</v>
      </c>
    </row>
    <row r="503" spans="2:15" ht="22.05" customHeight="1" x14ac:dyDescent="0.2">
      <c r="B503" s="100" t="s">
        <v>48</v>
      </c>
      <c r="O503" s="150">
        <f t="shared" si="8"/>
        <v>1316.75</v>
      </c>
    </row>
    <row r="504" spans="2:15" ht="22.05" customHeight="1" x14ac:dyDescent="0.2">
      <c r="B504" s="100" t="s">
        <v>48</v>
      </c>
      <c r="O504" s="150">
        <f t="shared" si="8"/>
        <v>1316.75</v>
      </c>
    </row>
    <row r="505" spans="2:15" ht="22.05" customHeight="1" x14ac:dyDescent="0.2">
      <c r="B505" s="100" t="s">
        <v>48</v>
      </c>
      <c r="O505" s="150">
        <f t="shared" si="8"/>
        <v>1316.75</v>
      </c>
    </row>
    <row r="506" spans="2:15" ht="22.05" customHeight="1" x14ac:dyDescent="0.2">
      <c r="B506" s="100" t="s">
        <v>48</v>
      </c>
      <c r="O506" s="150">
        <f t="shared" si="8"/>
        <v>1316.75</v>
      </c>
    </row>
    <row r="507" spans="2:15" ht="22.05" customHeight="1" x14ac:dyDescent="0.2">
      <c r="B507" s="100" t="s">
        <v>48</v>
      </c>
      <c r="O507" s="150">
        <f t="shared" si="8"/>
        <v>1316.75</v>
      </c>
    </row>
    <row r="508" spans="2:15" ht="22.05" customHeight="1" x14ac:dyDescent="0.2">
      <c r="B508" s="100" t="s">
        <v>48</v>
      </c>
      <c r="O508" s="150">
        <f t="shared" si="8"/>
        <v>1316.75</v>
      </c>
    </row>
    <row r="509" spans="2:15" ht="22.05" customHeight="1" x14ac:dyDescent="0.2">
      <c r="B509" s="100" t="s">
        <v>48</v>
      </c>
      <c r="O509" s="150">
        <f t="shared" si="8"/>
        <v>1316.75</v>
      </c>
    </row>
    <row r="510" spans="2:15" ht="22.05" customHeight="1" x14ac:dyDescent="0.2">
      <c r="B510" s="100" t="s">
        <v>48</v>
      </c>
      <c r="O510" s="150">
        <f t="shared" si="8"/>
        <v>1316.75</v>
      </c>
    </row>
    <row r="511" spans="2:15" ht="22.05" customHeight="1" x14ac:dyDescent="0.2">
      <c r="B511" s="100" t="s">
        <v>48</v>
      </c>
      <c r="O511" s="150">
        <f t="shared" si="8"/>
        <v>1316.75</v>
      </c>
    </row>
    <row r="512" spans="2:15" ht="22.05" customHeight="1" x14ac:dyDescent="0.2">
      <c r="B512" s="100" t="s">
        <v>48</v>
      </c>
      <c r="O512" s="150">
        <f t="shared" si="8"/>
        <v>1316.75</v>
      </c>
    </row>
    <row r="513" spans="2:15" ht="22.05" customHeight="1" x14ac:dyDescent="0.2">
      <c r="B513" s="100" t="s">
        <v>48</v>
      </c>
      <c r="O513" s="150">
        <f t="shared" si="8"/>
        <v>1316.75</v>
      </c>
    </row>
    <row r="514" spans="2:15" ht="22.05" customHeight="1" x14ac:dyDescent="0.2">
      <c r="B514" s="100" t="s">
        <v>48</v>
      </c>
      <c r="O514" s="150">
        <f t="shared" si="8"/>
        <v>1316.75</v>
      </c>
    </row>
    <row r="515" spans="2:15" ht="22.05" customHeight="1" x14ac:dyDescent="0.2">
      <c r="B515" s="100" t="s">
        <v>48</v>
      </c>
      <c r="O515" s="150">
        <f t="shared" si="8"/>
        <v>1316.75</v>
      </c>
    </row>
    <row r="516" spans="2:15" ht="22.05" customHeight="1" x14ac:dyDescent="0.2">
      <c r="B516" s="100" t="s">
        <v>48</v>
      </c>
      <c r="O516" s="150">
        <f t="shared" si="8"/>
        <v>1316.75</v>
      </c>
    </row>
    <row r="517" spans="2:15" ht="22.05" customHeight="1" x14ac:dyDescent="0.2">
      <c r="B517" s="100" t="s">
        <v>48</v>
      </c>
      <c r="O517" s="150">
        <f t="shared" si="8"/>
        <v>1316.75</v>
      </c>
    </row>
    <row r="518" spans="2:15" ht="22.05" customHeight="1" x14ac:dyDescent="0.2">
      <c r="B518" s="100" t="s">
        <v>48</v>
      </c>
      <c r="O518" s="150">
        <f t="shared" si="8"/>
        <v>1316.75</v>
      </c>
    </row>
    <row r="519" spans="2:15" ht="22.05" customHeight="1" x14ac:dyDescent="0.2">
      <c r="B519" s="100" t="s">
        <v>48</v>
      </c>
      <c r="O519" s="150">
        <f t="shared" si="8"/>
        <v>1316.75</v>
      </c>
    </row>
    <row r="520" spans="2:15" ht="22.05" customHeight="1" x14ac:dyDescent="0.2">
      <c r="B520" s="100" t="s">
        <v>48</v>
      </c>
      <c r="O520" s="150">
        <f t="shared" si="8"/>
        <v>1316.75</v>
      </c>
    </row>
    <row r="521" spans="2:15" ht="22.05" customHeight="1" x14ac:dyDescent="0.2">
      <c r="B521" s="100" t="s">
        <v>48</v>
      </c>
      <c r="O521" s="150">
        <f t="shared" si="8"/>
        <v>1316.75</v>
      </c>
    </row>
    <row r="522" spans="2:15" ht="22.05" customHeight="1" x14ac:dyDescent="0.2">
      <c r="B522" s="100" t="s">
        <v>48</v>
      </c>
      <c r="O522" s="150">
        <f t="shared" si="8"/>
        <v>1316.75</v>
      </c>
    </row>
    <row r="523" spans="2:15" ht="22.05" customHeight="1" x14ac:dyDescent="0.2">
      <c r="B523" s="100" t="s">
        <v>48</v>
      </c>
      <c r="O523" s="150">
        <f t="shared" si="8"/>
        <v>1316.75</v>
      </c>
    </row>
    <row r="524" spans="2:15" ht="22.05" customHeight="1" x14ac:dyDescent="0.2">
      <c r="B524" s="100" t="s">
        <v>48</v>
      </c>
      <c r="O524" s="150">
        <f t="shared" si="8"/>
        <v>1316.75</v>
      </c>
    </row>
    <row r="525" spans="2:15" ht="22.05" customHeight="1" x14ac:dyDescent="0.2">
      <c r="B525" s="100" t="s">
        <v>48</v>
      </c>
      <c r="O525" s="150">
        <f t="shared" ref="O525:O588" si="9">O524+M525-N525</f>
        <v>1316.75</v>
      </c>
    </row>
    <row r="526" spans="2:15" ht="22.05" customHeight="1" x14ac:dyDescent="0.2">
      <c r="B526" s="100" t="s">
        <v>48</v>
      </c>
      <c r="O526" s="150">
        <f t="shared" si="9"/>
        <v>1316.75</v>
      </c>
    </row>
    <row r="527" spans="2:15" ht="22.05" customHeight="1" x14ac:dyDescent="0.2">
      <c r="B527" s="100" t="s">
        <v>48</v>
      </c>
      <c r="O527" s="150">
        <f t="shared" si="9"/>
        <v>1316.75</v>
      </c>
    </row>
    <row r="528" spans="2:15" ht="22.05" customHeight="1" x14ac:dyDescent="0.2">
      <c r="B528" s="100" t="s">
        <v>48</v>
      </c>
      <c r="O528" s="150">
        <f t="shared" si="9"/>
        <v>1316.75</v>
      </c>
    </row>
    <row r="529" spans="2:15" ht="22.05" customHeight="1" x14ac:dyDescent="0.2">
      <c r="B529" s="100" t="s">
        <v>48</v>
      </c>
      <c r="O529" s="150">
        <f t="shared" si="9"/>
        <v>1316.75</v>
      </c>
    </row>
    <row r="530" spans="2:15" ht="22.05" customHeight="1" x14ac:dyDescent="0.2">
      <c r="B530" s="100" t="s">
        <v>48</v>
      </c>
      <c r="O530" s="150">
        <f t="shared" si="9"/>
        <v>1316.75</v>
      </c>
    </row>
    <row r="531" spans="2:15" ht="22.05" customHeight="1" x14ac:dyDescent="0.2">
      <c r="B531" s="100" t="s">
        <v>48</v>
      </c>
      <c r="O531" s="150">
        <f t="shared" si="9"/>
        <v>1316.75</v>
      </c>
    </row>
    <row r="532" spans="2:15" ht="22.05" customHeight="1" x14ac:dyDescent="0.2">
      <c r="B532" s="100" t="s">
        <v>48</v>
      </c>
      <c r="O532" s="150">
        <f t="shared" si="9"/>
        <v>1316.75</v>
      </c>
    </row>
    <row r="533" spans="2:15" ht="22.05" customHeight="1" x14ac:dyDescent="0.2">
      <c r="B533" s="100" t="s">
        <v>48</v>
      </c>
      <c r="O533" s="150">
        <f t="shared" si="9"/>
        <v>1316.75</v>
      </c>
    </row>
    <row r="534" spans="2:15" ht="22.05" customHeight="1" x14ac:dyDescent="0.2">
      <c r="B534" s="100" t="s">
        <v>48</v>
      </c>
      <c r="O534" s="150">
        <f t="shared" si="9"/>
        <v>1316.75</v>
      </c>
    </row>
    <row r="535" spans="2:15" ht="22.05" customHeight="1" x14ac:dyDescent="0.2">
      <c r="B535" s="100" t="s">
        <v>48</v>
      </c>
      <c r="O535" s="150">
        <f t="shared" si="9"/>
        <v>1316.75</v>
      </c>
    </row>
    <row r="536" spans="2:15" ht="22.05" customHeight="1" x14ac:dyDescent="0.2">
      <c r="B536" s="100" t="s">
        <v>48</v>
      </c>
      <c r="O536" s="150">
        <f t="shared" si="9"/>
        <v>1316.75</v>
      </c>
    </row>
    <row r="537" spans="2:15" ht="22.05" customHeight="1" x14ac:dyDescent="0.2">
      <c r="B537" s="100" t="s">
        <v>48</v>
      </c>
      <c r="O537" s="150">
        <f t="shared" si="9"/>
        <v>1316.75</v>
      </c>
    </row>
    <row r="538" spans="2:15" ht="22.05" customHeight="1" x14ac:dyDescent="0.2">
      <c r="B538" s="100" t="s">
        <v>48</v>
      </c>
      <c r="O538" s="150">
        <f t="shared" si="9"/>
        <v>1316.75</v>
      </c>
    </row>
    <row r="539" spans="2:15" ht="22.05" customHeight="1" x14ac:dyDescent="0.2">
      <c r="B539" s="100" t="s">
        <v>48</v>
      </c>
      <c r="O539" s="150">
        <f t="shared" si="9"/>
        <v>1316.75</v>
      </c>
    </row>
    <row r="540" spans="2:15" ht="22.05" customHeight="1" x14ac:dyDescent="0.2">
      <c r="B540" s="100" t="s">
        <v>48</v>
      </c>
      <c r="O540" s="150">
        <f t="shared" si="9"/>
        <v>1316.75</v>
      </c>
    </row>
    <row r="541" spans="2:15" ht="22.05" customHeight="1" x14ac:dyDescent="0.2">
      <c r="B541" s="100" t="s">
        <v>48</v>
      </c>
      <c r="O541" s="150">
        <f t="shared" si="9"/>
        <v>1316.75</v>
      </c>
    </row>
    <row r="542" spans="2:15" ht="22.05" customHeight="1" x14ac:dyDescent="0.2">
      <c r="B542" s="100" t="s">
        <v>48</v>
      </c>
      <c r="O542" s="150">
        <f t="shared" si="9"/>
        <v>1316.75</v>
      </c>
    </row>
    <row r="543" spans="2:15" ht="22.05" customHeight="1" x14ac:dyDescent="0.2">
      <c r="B543" s="100" t="s">
        <v>48</v>
      </c>
      <c r="O543" s="150">
        <f t="shared" si="9"/>
        <v>1316.75</v>
      </c>
    </row>
    <row r="544" spans="2:15" ht="22.05" customHeight="1" x14ac:dyDescent="0.2">
      <c r="B544" s="100" t="s">
        <v>48</v>
      </c>
      <c r="O544" s="150">
        <f t="shared" si="9"/>
        <v>1316.75</v>
      </c>
    </row>
    <row r="545" spans="2:15" ht="22.05" customHeight="1" x14ac:dyDescent="0.2">
      <c r="B545" s="100" t="s">
        <v>48</v>
      </c>
      <c r="O545" s="150">
        <f t="shared" si="9"/>
        <v>1316.75</v>
      </c>
    </row>
    <row r="546" spans="2:15" ht="22.05" customHeight="1" x14ac:dyDescent="0.2">
      <c r="B546" s="100" t="s">
        <v>48</v>
      </c>
      <c r="O546" s="150">
        <f t="shared" si="9"/>
        <v>1316.75</v>
      </c>
    </row>
    <row r="547" spans="2:15" ht="22.05" customHeight="1" x14ac:dyDescent="0.2">
      <c r="B547" s="100" t="s">
        <v>48</v>
      </c>
      <c r="O547" s="150">
        <f t="shared" si="9"/>
        <v>1316.75</v>
      </c>
    </row>
    <row r="548" spans="2:15" ht="22.05" customHeight="1" x14ac:dyDescent="0.2">
      <c r="B548" s="100" t="s">
        <v>48</v>
      </c>
      <c r="O548" s="150">
        <f t="shared" si="9"/>
        <v>1316.75</v>
      </c>
    </row>
    <row r="549" spans="2:15" ht="22.05" customHeight="1" x14ac:dyDescent="0.2">
      <c r="B549" s="100" t="s">
        <v>48</v>
      </c>
      <c r="O549" s="150">
        <f t="shared" si="9"/>
        <v>1316.75</v>
      </c>
    </row>
    <row r="550" spans="2:15" ht="22.05" customHeight="1" x14ac:dyDescent="0.2">
      <c r="B550" s="100" t="s">
        <v>48</v>
      </c>
      <c r="O550" s="150">
        <f t="shared" si="9"/>
        <v>1316.75</v>
      </c>
    </row>
    <row r="551" spans="2:15" ht="22.05" customHeight="1" x14ac:dyDescent="0.2">
      <c r="B551" s="100" t="s">
        <v>48</v>
      </c>
      <c r="O551" s="150">
        <f t="shared" si="9"/>
        <v>1316.75</v>
      </c>
    </row>
    <row r="552" spans="2:15" ht="22.05" customHeight="1" x14ac:dyDescent="0.2">
      <c r="B552" s="100" t="s">
        <v>48</v>
      </c>
      <c r="O552" s="150">
        <f t="shared" si="9"/>
        <v>1316.75</v>
      </c>
    </row>
    <row r="553" spans="2:15" ht="22.05" customHeight="1" x14ac:dyDescent="0.2">
      <c r="B553" s="100" t="s">
        <v>48</v>
      </c>
      <c r="O553" s="150">
        <f t="shared" si="9"/>
        <v>1316.75</v>
      </c>
    </row>
    <row r="554" spans="2:15" ht="22.05" customHeight="1" x14ac:dyDescent="0.2">
      <c r="B554" s="100" t="s">
        <v>48</v>
      </c>
      <c r="O554" s="150">
        <f t="shared" si="9"/>
        <v>1316.75</v>
      </c>
    </row>
    <row r="555" spans="2:15" ht="22.05" customHeight="1" x14ac:dyDescent="0.2">
      <c r="B555" s="100" t="s">
        <v>48</v>
      </c>
      <c r="O555" s="150">
        <f t="shared" si="9"/>
        <v>1316.75</v>
      </c>
    </row>
    <row r="556" spans="2:15" ht="22.05" customHeight="1" x14ac:dyDescent="0.2">
      <c r="B556" s="100" t="s">
        <v>48</v>
      </c>
      <c r="O556" s="150">
        <f t="shared" si="9"/>
        <v>1316.75</v>
      </c>
    </row>
    <row r="557" spans="2:15" ht="22.05" customHeight="1" x14ac:dyDescent="0.2">
      <c r="B557" s="100" t="s">
        <v>48</v>
      </c>
      <c r="O557" s="150">
        <f t="shared" si="9"/>
        <v>1316.75</v>
      </c>
    </row>
    <row r="558" spans="2:15" ht="22.05" customHeight="1" x14ac:dyDescent="0.2">
      <c r="B558" s="100" t="s">
        <v>48</v>
      </c>
      <c r="O558" s="150">
        <f t="shared" si="9"/>
        <v>1316.75</v>
      </c>
    </row>
    <row r="559" spans="2:15" ht="22.05" customHeight="1" x14ac:dyDescent="0.2">
      <c r="B559" s="100" t="s">
        <v>48</v>
      </c>
      <c r="O559" s="150">
        <f t="shared" si="9"/>
        <v>1316.75</v>
      </c>
    </row>
    <row r="560" spans="2:15" ht="22.05" customHeight="1" x14ac:dyDescent="0.2">
      <c r="B560" s="100" t="s">
        <v>48</v>
      </c>
      <c r="O560" s="150">
        <f t="shared" si="9"/>
        <v>1316.75</v>
      </c>
    </row>
    <row r="561" spans="2:15" ht="22.05" customHeight="1" x14ac:dyDescent="0.2">
      <c r="B561" s="100" t="s">
        <v>48</v>
      </c>
      <c r="O561" s="150">
        <f t="shared" si="9"/>
        <v>1316.75</v>
      </c>
    </row>
    <row r="562" spans="2:15" ht="22.05" customHeight="1" x14ac:dyDescent="0.2">
      <c r="B562" s="100" t="s">
        <v>48</v>
      </c>
      <c r="O562" s="150">
        <f t="shared" si="9"/>
        <v>1316.75</v>
      </c>
    </row>
    <row r="563" spans="2:15" ht="22.05" customHeight="1" x14ac:dyDescent="0.2">
      <c r="B563" s="100" t="s">
        <v>48</v>
      </c>
      <c r="O563" s="150">
        <f t="shared" si="9"/>
        <v>1316.75</v>
      </c>
    </row>
    <row r="564" spans="2:15" ht="22.05" customHeight="1" x14ac:dyDescent="0.2">
      <c r="B564" s="100" t="s">
        <v>48</v>
      </c>
      <c r="O564" s="150">
        <f t="shared" si="9"/>
        <v>1316.75</v>
      </c>
    </row>
    <row r="565" spans="2:15" ht="22.05" customHeight="1" x14ac:dyDescent="0.2">
      <c r="B565" s="100" t="s">
        <v>48</v>
      </c>
      <c r="O565" s="150">
        <f t="shared" si="9"/>
        <v>1316.75</v>
      </c>
    </row>
    <row r="566" spans="2:15" ht="22.05" customHeight="1" x14ac:dyDescent="0.2">
      <c r="B566" s="100" t="s">
        <v>48</v>
      </c>
      <c r="O566" s="150">
        <f t="shared" si="9"/>
        <v>1316.75</v>
      </c>
    </row>
    <row r="567" spans="2:15" ht="22.05" customHeight="1" x14ac:dyDescent="0.2">
      <c r="B567" s="100" t="s">
        <v>48</v>
      </c>
      <c r="O567" s="150">
        <f t="shared" si="9"/>
        <v>1316.75</v>
      </c>
    </row>
    <row r="568" spans="2:15" ht="22.05" customHeight="1" x14ac:dyDescent="0.2">
      <c r="B568" s="100" t="s">
        <v>48</v>
      </c>
      <c r="O568" s="150">
        <f t="shared" si="9"/>
        <v>1316.75</v>
      </c>
    </row>
    <row r="569" spans="2:15" ht="22.05" customHeight="1" x14ac:dyDescent="0.2">
      <c r="B569" s="100" t="s">
        <v>48</v>
      </c>
      <c r="O569" s="150">
        <f t="shared" si="9"/>
        <v>1316.75</v>
      </c>
    </row>
    <row r="570" spans="2:15" ht="22.05" customHeight="1" x14ac:dyDescent="0.2">
      <c r="B570" s="100" t="s">
        <v>48</v>
      </c>
      <c r="O570" s="150">
        <f t="shared" si="9"/>
        <v>1316.75</v>
      </c>
    </row>
    <row r="571" spans="2:15" ht="22.05" customHeight="1" x14ac:dyDescent="0.2">
      <c r="B571" s="100" t="s">
        <v>48</v>
      </c>
      <c r="O571" s="150">
        <f t="shared" si="9"/>
        <v>1316.75</v>
      </c>
    </row>
    <row r="572" spans="2:15" ht="22.05" customHeight="1" x14ac:dyDescent="0.2">
      <c r="B572" s="100" t="s">
        <v>48</v>
      </c>
      <c r="O572" s="150">
        <f t="shared" si="9"/>
        <v>1316.75</v>
      </c>
    </row>
    <row r="573" spans="2:15" ht="22.05" customHeight="1" x14ac:dyDescent="0.2">
      <c r="B573" s="100" t="s">
        <v>48</v>
      </c>
      <c r="O573" s="150">
        <f t="shared" si="9"/>
        <v>1316.75</v>
      </c>
    </row>
    <row r="574" spans="2:15" ht="22.05" customHeight="1" x14ac:dyDescent="0.2">
      <c r="B574" s="100" t="s">
        <v>48</v>
      </c>
      <c r="O574" s="150">
        <f t="shared" si="9"/>
        <v>1316.75</v>
      </c>
    </row>
    <row r="575" spans="2:15" ht="22.05" customHeight="1" x14ac:dyDescent="0.2">
      <c r="B575" s="100" t="s">
        <v>48</v>
      </c>
      <c r="O575" s="150">
        <f t="shared" si="9"/>
        <v>1316.75</v>
      </c>
    </row>
    <row r="576" spans="2:15" ht="22.05" customHeight="1" x14ac:dyDescent="0.2">
      <c r="B576" s="100" t="s">
        <v>48</v>
      </c>
      <c r="O576" s="150">
        <f t="shared" si="9"/>
        <v>1316.75</v>
      </c>
    </row>
    <row r="577" spans="2:15" ht="22.05" customHeight="1" x14ac:dyDescent="0.2">
      <c r="B577" s="100" t="s">
        <v>48</v>
      </c>
      <c r="O577" s="150">
        <f t="shared" si="9"/>
        <v>1316.75</v>
      </c>
    </row>
    <row r="578" spans="2:15" ht="22.05" customHeight="1" x14ac:dyDescent="0.2">
      <c r="B578" s="100" t="s">
        <v>48</v>
      </c>
      <c r="O578" s="150">
        <f t="shared" si="9"/>
        <v>1316.75</v>
      </c>
    </row>
    <row r="579" spans="2:15" ht="22.05" customHeight="1" x14ac:dyDescent="0.2">
      <c r="B579" s="100" t="s">
        <v>48</v>
      </c>
      <c r="O579" s="150">
        <f t="shared" si="9"/>
        <v>1316.75</v>
      </c>
    </row>
    <row r="580" spans="2:15" ht="22.05" customHeight="1" x14ac:dyDescent="0.2">
      <c r="B580" s="100" t="s">
        <v>48</v>
      </c>
      <c r="O580" s="150">
        <f t="shared" si="9"/>
        <v>1316.75</v>
      </c>
    </row>
    <row r="581" spans="2:15" ht="22.05" customHeight="1" x14ac:dyDescent="0.2">
      <c r="B581" s="100" t="s">
        <v>48</v>
      </c>
      <c r="O581" s="150">
        <f t="shared" si="9"/>
        <v>1316.75</v>
      </c>
    </row>
    <row r="582" spans="2:15" ht="22.05" customHeight="1" x14ac:dyDescent="0.2">
      <c r="B582" s="100" t="s">
        <v>48</v>
      </c>
      <c r="O582" s="150">
        <f t="shared" si="9"/>
        <v>1316.75</v>
      </c>
    </row>
    <row r="583" spans="2:15" ht="22.05" customHeight="1" x14ac:dyDescent="0.2">
      <c r="B583" s="100" t="s">
        <v>48</v>
      </c>
      <c r="O583" s="150">
        <f t="shared" si="9"/>
        <v>1316.75</v>
      </c>
    </row>
    <row r="584" spans="2:15" ht="22.05" customHeight="1" x14ac:dyDescent="0.2">
      <c r="B584" s="100" t="s">
        <v>48</v>
      </c>
      <c r="O584" s="150">
        <f t="shared" si="9"/>
        <v>1316.75</v>
      </c>
    </row>
    <row r="585" spans="2:15" ht="22.05" customHeight="1" x14ac:dyDescent="0.2">
      <c r="B585" s="100" t="s">
        <v>48</v>
      </c>
      <c r="O585" s="150">
        <f t="shared" si="9"/>
        <v>1316.75</v>
      </c>
    </row>
    <row r="586" spans="2:15" ht="22.05" customHeight="1" x14ac:dyDescent="0.2">
      <c r="B586" s="100" t="s">
        <v>48</v>
      </c>
      <c r="O586" s="150">
        <f t="shared" si="9"/>
        <v>1316.75</v>
      </c>
    </row>
    <row r="587" spans="2:15" ht="22.05" customHeight="1" x14ac:dyDescent="0.2">
      <c r="B587" s="100" t="s">
        <v>48</v>
      </c>
      <c r="O587" s="150">
        <f t="shared" si="9"/>
        <v>1316.75</v>
      </c>
    </row>
    <row r="588" spans="2:15" ht="22.05" customHeight="1" x14ac:dyDescent="0.2">
      <c r="B588" s="100" t="s">
        <v>48</v>
      </c>
      <c r="O588" s="150">
        <f t="shared" si="9"/>
        <v>1316.75</v>
      </c>
    </row>
    <row r="589" spans="2:15" ht="22.05" customHeight="1" x14ac:dyDescent="0.2">
      <c r="B589" s="100" t="s">
        <v>48</v>
      </c>
      <c r="O589" s="150">
        <f t="shared" ref="O589:O652" si="10">O588+M589-N589</f>
        <v>1316.75</v>
      </c>
    </row>
    <row r="590" spans="2:15" ht="22.05" customHeight="1" x14ac:dyDescent="0.2">
      <c r="B590" s="100" t="s">
        <v>48</v>
      </c>
      <c r="O590" s="150">
        <f t="shared" si="10"/>
        <v>1316.75</v>
      </c>
    </row>
    <row r="591" spans="2:15" ht="22.05" customHeight="1" x14ac:dyDescent="0.2">
      <c r="B591" s="100" t="s">
        <v>48</v>
      </c>
      <c r="O591" s="150">
        <f t="shared" si="10"/>
        <v>1316.75</v>
      </c>
    </row>
    <row r="592" spans="2:15" ht="22.05" customHeight="1" x14ac:dyDescent="0.2">
      <c r="B592" s="100" t="s">
        <v>48</v>
      </c>
      <c r="O592" s="150">
        <f t="shared" si="10"/>
        <v>1316.75</v>
      </c>
    </row>
    <row r="593" spans="2:15" ht="22.05" customHeight="1" x14ac:dyDescent="0.2">
      <c r="B593" s="100" t="s">
        <v>48</v>
      </c>
      <c r="O593" s="150">
        <f t="shared" si="10"/>
        <v>1316.75</v>
      </c>
    </row>
    <row r="594" spans="2:15" ht="22.05" customHeight="1" x14ac:dyDescent="0.2">
      <c r="B594" s="100" t="s">
        <v>48</v>
      </c>
      <c r="O594" s="150">
        <f t="shared" si="10"/>
        <v>1316.75</v>
      </c>
    </row>
    <row r="595" spans="2:15" ht="22.05" customHeight="1" x14ac:dyDescent="0.2">
      <c r="B595" s="100" t="s">
        <v>48</v>
      </c>
      <c r="O595" s="150">
        <f t="shared" si="10"/>
        <v>1316.75</v>
      </c>
    </row>
    <row r="596" spans="2:15" ht="22.05" customHeight="1" x14ac:dyDescent="0.2">
      <c r="B596" s="100" t="s">
        <v>48</v>
      </c>
      <c r="O596" s="150">
        <f t="shared" si="10"/>
        <v>1316.75</v>
      </c>
    </row>
    <row r="597" spans="2:15" ht="22.05" customHeight="1" x14ac:dyDescent="0.2">
      <c r="B597" s="100" t="s">
        <v>48</v>
      </c>
      <c r="O597" s="150">
        <f t="shared" si="10"/>
        <v>1316.75</v>
      </c>
    </row>
    <row r="598" spans="2:15" ht="22.05" customHeight="1" x14ac:dyDescent="0.2">
      <c r="B598" s="100" t="s">
        <v>48</v>
      </c>
      <c r="O598" s="150">
        <f t="shared" si="10"/>
        <v>1316.75</v>
      </c>
    </row>
    <row r="599" spans="2:15" ht="22.05" customHeight="1" x14ac:dyDescent="0.2">
      <c r="B599" s="100" t="s">
        <v>48</v>
      </c>
      <c r="O599" s="150">
        <f t="shared" si="10"/>
        <v>1316.75</v>
      </c>
    </row>
    <row r="600" spans="2:15" ht="22.05" customHeight="1" x14ac:dyDescent="0.2">
      <c r="B600" s="100" t="s">
        <v>48</v>
      </c>
      <c r="O600" s="150">
        <f t="shared" si="10"/>
        <v>1316.75</v>
      </c>
    </row>
    <row r="601" spans="2:15" ht="22.05" customHeight="1" x14ac:dyDescent="0.2">
      <c r="B601" s="100" t="s">
        <v>48</v>
      </c>
      <c r="O601" s="150">
        <f t="shared" si="10"/>
        <v>1316.75</v>
      </c>
    </row>
    <row r="602" spans="2:15" ht="22.05" customHeight="1" x14ac:dyDescent="0.2">
      <c r="B602" s="100" t="s">
        <v>48</v>
      </c>
      <c r="O602" s="150">
        <f t="shared" si="10"/>
        <v>1316.75</v>
      </c>
    </row>
    <row r="603" spans="2:15" ht="22.05" customHeight="1" x14ac:dyDescent="0.2">
      <c r="B603" s="100" t="s">
        <v>48</v>
      </c>
      <c r="O603" s="150">
        <f t="shared" si="10"/>
        <v>1316.75</v>
      </c>
    </row>
    <row r="604" spans="2:15" ht="22.05" customHeight="1" x14ac:dyDescent="0.2">
      <c r="B604" s="100" t="s">
        <v>48</v>
      </c>
      <c r="O604" s="150">
        <f t="shared" si="10"/>
        <v>1316.75</v>
      </c>
    </row>
    <row r="605" spans="2:15" ht="22.05" customHeight="1" x14ac:dyDescent="0.2">
      <c r="B605" s="100" t="s">
        <v>48</v>
      </c>
      <c r="O605" s="150">
        <f t="shared" si="10"/>
        <v>1316.75</v>
      </c>
    </row>
    <row r="606" spans="2:15" ht="22.05" customHeight="1" x14ac:dyDescent="0.2">
      <c r="B606" s="100" t="s">
        <v>48</v>
      </c>
      <c r="O606" s="150">
        <f t="shared" si="10"/>
        <v>1316.75</v>
      </c>
    </row>
    <row r="607" spans="2:15" ht="22.05" customHeight="1" x14ac:dyDescent="0.2">
      <c r="B607" s="100" t="s">
        <v>48</v>
      </c>
      <c r="O607" s="150">
        <f t="shared" si="10"/>
        <v>1316.75</v>
      </c>
    </row>
    <row r="608" spans="2:15" ht="22.05" customHeight="1" x14ac:dyDescent="0.2">
      <c r="B608" s="100" t="s">
        <v>48</v>
      </c>
      <c r="O608" s="150">
        <f t="shared" si="10"/>
        <v>1316.75</v>
      </c>
    </row>
    <row r="609" spans="2:15" ht="22.05" customHeight="1" x14ac:dyDescent="0.2">
      <c r="B609" s="100" t="s">
        <v>48</v>
      </c>
      <c r="O609" s="150">
        <f t="shared" si="10"/>
        <v>1316.75</v>
      </c>
    </row>
    <row r="610" spans="2:15" ht="22.05" customHeight="1" x14ac:dyDescent="0.2">
      <c r="B610" s="100" t="s">
        <v>48</v>
      </c>
      <c r="O610" s="150">
        <f t="shared" si="10"/>
        <v>1316.75</v>
      </c>
    </row>
    <row r="611" spans="2:15" ht="22.05" customHeight="1" x14ac:dyDescent="0.2">
      <c r="B611" s="100" t="s">
        <v>48</v>
      </c>
      <c r="O611" s="150">
        <f t="shared" si="10"/>
        <v>1316.75</v>
      </c>
    </row>
    <row r="612" spans="2:15" ht="22.05" customHeight="1" x14ac:dyDescent="0.2">
      <c r="B612" s="100" t="s">
        <v>48</v>
      </c>
      <c r="O612" s="150">
        <f t="shared" si="10"/>
        <v>1316.75</v>
      </c>
    </row>
    <row r="613" spans="2:15" ht="22.05" customHeight="1" x14ac:dyDescent="0.2">
      <c r="B613" s="100" t="s">
        <v>48</v>
      </c>
      <c r="O613" s="150">
        <f t="shared" si="10"/>
        <v>1316.75</v>
      </c>
    </row>
    <row r="614" spans="2:15" ht="22.05" customHeight="1" x14ac:dyDescent="0.2">
      <c r="B614" s="100" t="s">
        <v>48</v>
      </c>
      <c r="O614" s="150">
        <f t="shared" si="10"/>
        <v>1316.75</v>
      </c>
    </row>
    <row r="615" spans="2:15" ht="22.05" customHeight="1" x14ac:dyDescent="0.2">
      <c r="B615" s="100" t="s">
        <v>48</v>
      </c>
      <c r="O615" s="150">
        <f t="shared" si="10"/>
        <v>1316.75</v>
      </c>
    </row>
    <row r="616" spans="2:15" ht="22.05" customHeight="1" x14ac:dyDescent="0.2">
      <c r="B616" s="100" t="s">
        <v>48</v>
      </c>
      <c r="O616" s="150">
        <f t="shared" si="10"/>
        <v>1316.75</v>
      </c>
    </row>
    <row r="617" spans="2:15" ht="22.05" customHeight="1" x14ac:dyDescent="0.2">
      <c r="B617" s="100" t="s">
        <v>48</v>
      </c>
      <c r="O617" s="150">
        <f t="shared" si="10"/>
        <v>1316.75</v>
      </c>
    </row>
    <row r="618" spans="2:15" ht="22.05" customHeight="1" x14ac:dyDescent="0.2">
      <c r="B618" s="100" t="s">
        <v>48</v>
      </c>
      <c r="O618" s="150">
        <f t="shared" si="10"/>
        <v>1316.75</v>
      </c>
    </row>
    <row r="619" spans="2:15" ht="22.05" customHeight="1" x14ac:dyDescent="0.2">
      <c r="B619" s="100" t="s">
        <v>48</v>
      </c>
      <c r="O619" s="150">
        <f t="shared" si="10"/>
        <v>1316.75</v>
      </c>
    </row>
    <row r="620" spans="2:15" ht="22.05" customHeight="1" x14ac:dyDescent="0.2">
      <c r="B620" s="100" t="s">
        <v>48</v>
      </c>
      <c r="O620" s="150">
        <f t="shared" si="10"/>
        <v>1316.75</v>
      </c>
    </row>
    <row r="621" spans="2:15" ht="22.05" customHeight="1" x14ac:dyDescent="0.2">
      <c r="B621" s="100" t="s">
        <v>48</v>
      </c>
      <c r="O621" s="150">
        <f t="shared" si="10"/>
        <v>1316.75</v>
      </c>
    </row>
    <row r="622" spans="2:15" ht="22.05" customHeight="1" x14ac:dyDescent="0.2">
      <c r="B622" s="100" t="s">
        <v>48</v>
      </c>
      <c r="O622" s="150">
        <f t="shared" si="10"/>
        <v>1316.75</v>
      </c>
    </row>
    <row r="623" spans="2:15" ht="22.05" customHeight="1" x14ac:dyDescent="0.2">
      <c r="B623" s="100" t="s">
        <v>48</v>
      </c>
      <c r="O623" s="150">
        <f t="shared" si="10"/>
        <v>1316.75</v>
      </c>
    </row>
    <row r="624" spans="2:15" ht="22.05" customHeight="1" x14ac:dyDescent="0.2">
      <c r="B624" s="100" t="s">
        <v>48</v>
      </c>
      <c r="O624" s="150">
        <f t="shared" si="10"/>
        <v>1316.75</v>
      </c>
    </row>
    <row r="625" spans="2:15" ht="22.05" customHeight="1" x14ac:dyDescent="0.2">
      <c r="B625" s="100" t="s">
        <v>48</v>
      </c>
      <c r="O625" s="150">
        <f t="shared" si="10"/>
        <v>1316.75</v>
      </c>
    </row>
    <row r="626" spans="2:15" ht="22.05" customHeight="1" x14ac:dyDescent="0.2">
      <c r="B626" s="100" t="s">
        <v>48</v>
      </c>
      <c r="O626" s="150">
        <f t="shared" si="10"/>
        <v>1316.75</v>
      </c>
    </row>
    <row r="627" spans="2:15" ht="22.05" customHeight="1" x14ac:dyDescent="0.2">
      <c r="B627" s="100" t="s">
        <v>48</v>
      </c>
      <c r="O627" s="150">
        <f t="shared" si="10"/>
        <v>1316.75</v>
      </c>
    </row>
    <row r="628" spans="2:15" ht="22.05" customHeight="1" x14ac:dyDescent="0.2">
      <c r="B628" s="100" t="s">
        <v>48</v>
      </c>
      <c r="O628" s="150">
        <f t="shared" si="10"/>
        <v>1316.75</v>
      </c>
    </row>
    <row r="629" spans="2:15" ht="22.05" customHeight="1" x14ac:dyDescent="0.2">
      <c r="B629" s="100" t="s">
        <v>48</v>
      </c>
      <c r="O629" s="150">
        <f t="shared" si="10"/>
        <v>1316.75</v>
      </c>
    </row>
    <row r="630" spans="2:15" ht="22.05" customHeight="1" x14ac:dyDescent="0.2">
      <c r="B630" s="100" t="s">
        <v>48</v>
      </c>
      <c r="O630" s="150">
        <f t="shared" si="10"/>
        <v>1316.75</v>
      </c>
    </row>
    <row r="631" spans="2:15" ht="22.05" customHeight="1" x14ac:dyDescent="0.2">
      <c r="B631" s="100" t="s">
        <v>48</v>
      </c>
      <c r="O631" s="150">
        <f t="shared" si="10"/>
        <v>1316.75</v>
      </c>
    </row>
    <row r="632" spans="2:15" ht="22.05" customHeight="1" x14ac:dyDescent="0.2">
      <c r="B632" s="100" t="s">
        <v>48</v>
      </c>
      <c r="O632" s="150">
        <f t="shared" si="10"/>
        <v>1316.75</v>
      </c>
    </row>
    <row r="633" spans="2:15" ht="22.05" customHeight="1" x14ac:dyDescent="0.2">
      <c r="B633" s="100" t="s">
        <v>48</v>
      </c>
      <c r="O633" s="150">
        <f t="shared" si="10"/>
        <v>1316.75</v>
      </c>
    </row>
    <row r="634" spans="2:15" ht="22.05" customHeight="1" x14ac:dyDescent="0.2">
      <c r="B634" s="100" t="s">
        <v>48</v>
      </c>
      <c r="O634" s="150">
        <f t="shared" si="10"/>
        <v>1316.75</v>
      </c>
    </row>
    <row r="635" spans="2:15" ht="22.05" customHeight="1" x14ac:dyDescent="0.2">
      <c r="B635" s="100" t="s">
        <v>48</v>
      </c>
      <c r="O635" s="150">
        <f t="shared" si="10"/>
        <v>1316.75</v>
      </c>
    </row>
    <row r="636" spans="2:15" ht="22.05" customHeight="1" x14ac:dyDescent="0.2">
      <c r="B636" s="100" t="s">
        <v>48</v>
      </c>
      <c r="O636" s="150">
        <f t="shared" si="10"/>
        <v>1316.75</v>
      </c>
    </row>
    <row r="637" spans="2:15" ht="22.05" customHeight="1" x14ac:dyDescent="0.2">
      <c r="B637" s="100" t="s">
        <v>48</v>
      </c>
      <c r="O637" s="150">
        <f t="shared" si="10"/>
        <v>1316.75</v>
      </c>
    </row>
    <row r="638" spans="2:15" ht="22.05" customHeight="1" x14ac:dyDescent="0.2">
      <c r="B638" s="100" t="s">
        <v>48</v>
      </c>
      <c r="O638" s="150">
        <f t="shared" si="10"/>
        <v>1316.75</v>
      </c>
    </row>
    <row r="639" spans="2:15" ht="22.05" customHeight="1" x14ac:dyDescent="0.2">
      <c r="B639" s="100" t="s">
        <v>48</v>
      </c>
      <c r="O639" s="150">
        <f t="shared" si="10"/>
        <v>1316.75</v>
      </c>
    </row>
    <row r="640" spans="2:15" ht="22.05" customHeight="1" x14ac:dyDescent="0.2">
      <c r="B640" s="100" t="s">
        <v>48</v>
      </c>
      <c r="O640" s="150">
        <f t="shared" si="10"/>
        <v>1316.75</v>
      </c>
    </row>
    <row r="641" spans="2:15" ht="22.05" customHeight="1" x14ac:dyDescent="0.2">
      <c r="B641" s="100" t="s">
        <v>48</v>
      </c>
      <c r="O641" s="150">
        <f t="shared" si="10"/>
        <v>1316.75</v>
      </c>
    </row>
    <row r="642" spans="2:15" ht="22.05" customHeight="1" x14ac:dyDescent="0.2">
      <c r="B642" s="100" t="s">
        <v>48</v>
      </c>
      <c r="O642" s="150">
        <f t="shared" si="10"/>
        <v>1316.75</v>
      </c>
    </row>
    <row r="643" spans="2:15" ht="22.05" customHeight="1" x14ac:dyDescent="0.2">
      <c r="B643" s="100" t="s">
        <v>48</v>
      </c>
      <c r="O643" s="150">
        <f t="shared" si="10"/>
        <v>1316.75</v>
      </c>
    </row>
    <row r="644" spans="2:15" ht="22.05" customHeight="1" x14ac:dyDescent="0.2">
      <c r="B644" s="100" t="s">
        <v>48</v>
      </c>
      <c r="O644" s="150">
        <f t="shared" si="10"/>
        <v>1316.75</v>
      </c>
    </row>
    <row r="645" spans="2:15" ht="22.05" customHeight="1" x14ac:dyDescent="0.2">
      <c r="B645" s="100" t="s">
        <v>48</v>
      </c>
      <c r="O645" s="150">
        <f t="shared" si="10"/>
        <v>1316.75</v>
      </c>
    </row>
    <row r="646" spans="2:15" ht="22.05" customHeight="1" x14ac:dyDescent="0.2">
      <c r="B646" s="100" t="s">
        <v>48</v>
      </c>
      <c r="O646" s="150">
        <f t="shared" si="10"/>
        <v>1316.75</v>
      </c>
    </row>
    <row r="647" spans="2:15" ht="22.05" customHeight="1" x14ac:dyDescent="0.2">
      <c r="B647" s="100" t="s">
        <v>48</v>
      </c>
      <c r="O647" s="150">
        <f t="shared" si="10"/>
        <v>1316.75</v>
      </c>
    </row>
    <row r="648" spans="2:15" ht="22.05" customHeight="1" x14ac:dyDescent="0.2">
      <c r="B648" s="100" t="s">
        <v>48</v>
      </c>
      <c r="O648" s="150">
        <f t="shared" si="10"/>
        <v>1316.75</v>
      </c>
    </row>
    <row r="649" spans="2:15" ht="22.05" customHeight="1" x14ac:dyDescent="0.2">
      <c r="B649" s="100" t="s">
        <v>48</v>
      </c>
      <c r="O649" s="150">
        <f t="shared" si="10"/>
        <v>1316.75</v>
      </c>
    </row>
    <row r="650" spans="2:15" ht="22.05" customHeight="1" x14ac:dyDescent="0.2">
      <c r="B650" s="100" t="s">
        <v>48</v>
      </c>
      <c r="O650" s="150">
        <f t="shared" si="10"/>
        <v>1316.75</v>
      </c>
    </row>
    <row r="651" spans="2:15" ht="22.05" customHeight="1" x14ac:dyDescent="0.2">
      <c r="B651" s="100" t="s">
        <v>48</v>
      </c>
      <c r="O651" s="150">
        <f t="shared" si="10"/>
        <v>1316.75</v>
      </c>
    </row>
    <row r="652" spans="2:15" ht="22.05" customHeight="1" x14ac:dyDescent="0.2">
      <c r="B652" s="100" t="s">
        <v>48</v>
      </c>
      <c r="O652" s="150">
        <f t="shared" si="10"/>
        <v>1316.75</v>
      </c>
    </row>
    <row r="653" spans="2:15" ht="22.05" customHeight="1" x14ac:dyDescent="0.2">
      <c r="B653" s="100" t="s">
        <v>48</v>
      </c>
      <c r="O653" s="150">
        <f t="shared" ref="O653:O716" si="11">O652+M653-N653</f>
        <v>1316.75</v>
      </c>
    </row>
    <row r="654" spans="2:15" ht="22.05" customHeight="1" x14ac:dyDescent="0.2">
      <c r="B654" s="100" t="s">
        <v>48</v>
      </c>
      <c r="O654" s="150">
        <f t="shared" si="11"/>
        <v>1316.75</v>
      </c>
    </row>
    <row r="655" spans="2:15" ht="22.05" customHeight="1" x14ac:dyDescent="0.2">
      <c r="B655" s="100" t="s">
        <v>48</v>
      </c>
      <c r="O655" s="150">
        <f t="shared" si="11"/>
        <v>1316.75</v>
      </c>
    </row>
    <row r="656" spans="2:15" ht="22.05" customHeight="1" x14ac:dyDescent="0.2">
      <c r="B656" s="100" t="s">
        <v>48</v>
      </c>
      <c r="O656" s="150">
        <f t="shared" si="11"/>
        <v>1316.75</v>
      </c>
    </row>
    <row r="657" spans="2:15" ht="22.05" customHeight="1" x14ac:dyDescent="0.2">
      <c r="B657" s="100" t="s">
        <v>48</v>
      </c>
      <c r="O657" s="150">
        <f t="shared" si="11"/>
        <v>1316.75</v>
      </c>
    </row>
    <row r="658" spans="2:15" ht="22.05" customHeight="1" x14ac:dyDescent="0.2">
      <c r="B658" s="100" t="s">
        <v>48</v>
      </c>
      <c r="O658" s="150">
        <f t="shared" si="11"/>
        <v>1316.75</v>
      </c>
    </row>
    <row r="659" spans="2:15" ht="22.05" customHeight="1" x14ac:dyDescent="0.2">
      <c r="B659" s="100" t="s">
        <v>48</v>
      </c>
      <c r="O659" s="150">
        <f t="shared" si="11"/>
        <v>1316.75</v>
      </c>
    </row>
    <row r="660" spans="2:15" ht="22.05" customHeight="1" x14ac:dyDescent="0.2">
      <c r="B660" s="100" t="s">
        <v>48</v>
      </c>
      <c r="O660" s="150">
        <f t="shared" si="11"/>
        <v>1316.75</v>
      </c>
    </row>
    <row r="661" spans="2:15" ht="22.05" customHeight="1" x14ac:dyDescent="0.2">
      <c r="B661" s="100" t="s">
        <v>48</v>
      </c>
      <c r="O661" s="150">
        <f t="shared" si="11"/>
        <v>1316.75</v>
      </c>
    </row>
    <row r="662" spans="2:15" ht="22.05" customHeight="1" x14ac:dyDescent="0.2">
      <c r="B662" s="100" t="s">
        <v>48</v>
      </c>
      <c r="O662" s="150">
        <f t="shared" si="11"/>
        <v>1316.75</v>
      </c>
    </row>
    <row r="663" spans="2:15" ht="22.05" customHeight="1" x14ac:dyDescent="0.2">
      <c r="B663" s="100" t="s">
        <v>48</v>
      </c>
      <c r="O663" s="150">
        <f t="shared" si="11"/>
        <v>1316.75</v>
      </c>
    </row>
    <row r="664" spans="2:15" ht="22.05" customHeight="1" x14ac:dyDescent="0.2">
      <c r="B664" s="100" t="s">
        <v>48</v>
      </c>
      <c r="O664" s="150">
        <f t="shared" si="11"/>
        <v>1316.75</v>
      </c>
    </row>
    <row r="665" spans="2:15" ht="22.05" customHeight="1" x14ac:dyDescent="0.2">
      <c r="B665" s="100" t="s">
        <v>48</v>
      </c>
      <c r="O665" s="150">
        <f t="shared" si="11"/>
        <v>1316.75</v>
      </c>
    </row>
    <row r="666" spans="2:15" ht="22.05" customHeight="1" x14ac:dyDescent="0.2">
      <c r="B666" s="100" t="s">
        <v>48</v>
      </c>
      <c r="O666" s="150">
        <f t="shared" si="11"/>
        <v>1316.75</v>
      </c>
    </row>
    <row r="667" spans="2:15" ht="22.05" customHeight="1" x14ac:dyDescent="0.2">
      <c r="B667" s="100" t="s">
        <v>48</v>
      </c>
      <c r="O667" s="150">
        <f t="shared" si="11"/>
        <v>1316.75</v>
      </c>
    </row>
    <row r="668" spans="2:15" ht="22.05" customHeight="1" x14ac:dyDescent="0.2">
      <c r="B668" s="100" t="s">
        <v>48</v>
      </c>
      <c r="O668" s="150">
        <f t="shared" si="11"/>
        <v>1316.75</v>
      </c>
    </row>
    <row r="669" spans="2:15" ht="22.05" customHeight="1" x14ac:dyDescent="0.2">
      <c r="B669" s="100" t="s">
        <v>48</v>
      </c>
      <c r="O669" s="150">
        <f t="shared" si="11"/>
        <v>1316.75</v>
      </c>
    </row>
    <row r="670" spans="2:15" ht="22.05" customHeight="1" x14ac:dyDescent="0.2">
      <c r="B670" s="100" t="s">
        <v>48</v>
      </c>
      <c r="O670" s="150">
        <f t="shared" si="11"/>
        <v>1316.75</v>
      </c>
    </row>
    <row r="671" spans="2:15" ht="22.05" customHeight="1" x14ac:dyDescent="0.2">
      <c r="B671" s="100" t="s">
        <v>48</v>
      </c>
      <c r="O671" s="150">
        <f t="shared" si="11"/>
        <v>1316.75</v>
      </c>
    </row>
    <row r="672" spans="2:15" ht="22.05" customHeight="1" x14ac:dyDescent="0.2">
      <c r="B672" s="100" t="s">
        <v>48</v>
      </c>
      <c r="O672" s="150">
        <f t="shared" si="11"/>
        <v>1316.75</v>
      </c>
    </row>
    <row r="673" spans="2:15" ht="22.05" customHeight="1" x14ac:dyDescent="0.2">
      <c r="B673" s="100" t="s">
        <v>48</v>
      </c>
      <c r="O673" s="150">
        <f t="shared" si="11"/>
        <v>1316.75</v>
      </c>
    </row>
    <row r="674" spans="2:15" ht="22.05" customHeight="1" x14ac:dyDescent="0.2">
      <c r="B674" s="100" t="s">
        <v>48</v>
      </c>
      <c r="O674" s="150">
        <f t="shared" si="11"/>
        <v>1316.75</v>
      </c>
    </row>
    <row r="675" spans="2:15" ht="22.05" customHeight="1" x14ac:dyDescent="0.2">
      <c r="B675" s="100" t="s">
        <v>48</v>
      </c>
      <c r="O675" s="150">
        <f t="shared" si="11"/>
        <v>1316.75</v>
      </c>
    </row>
    <row r="676" spans="2:15" ht="22.05" customHeight="1" x14ac:dyDescent="0.2">
      <c r="B676" s="100" t="s">
        <v>48</v>
      </c>
      <c r="O676" s="150">
        <f t="shared" si="11"/>
        <v>1316.75</v>
      </c>
    </row>
    <row r="677" spans="2:15" ht="22.05" customHeight="1" x14ac:dyDescent="0.2">
      <c r="B677" s="100" t="s">
        <v>48</v>
      </c>
      <c r="O677" s="150">
        <f t="shared" si="11"/>
        <v>1316.75</v>
      </c>
    </row>
    <row r="678" spans="2:15" ht="22.05" customHeight="1" x14ac:dyDescent="0.2">
      <c r="B678" s="100" t="s">
        <v>48</v>
      </c>
      <c r="O678" s="150">
        <f t="shared" si="11"/>
        <v>1316.75</v>
      </c>
    </row>
    <row r="679" spans="2:15" ht="22.05" customHeight="1" x14ac:dyDescent="0.2">
      <c r="B679" s="100" t="s">
        <v>48</v>
      </c>
      <c r="O679" s="150">
        <f t="shared" si="11"/>
        <v>1316.75</v>
      </c>
    </row>
    <row r="680" spans="2:15" ht="22.05" customHeight="1" x14ac:dyDescent="0.2">
      <c r="B680" s="100" t="s">
        <v>48</v>
      </c>
      <c r="O680" s="150">
        <f t="shared" si="11"/>
        <v>1316.75</v>
      </c>
    </row>
    <row r="681" spans="2:15" ht="22.05" customHeight="1" x14ac:dyDescent="0.2">
      <c r="B681" s="100" t="s">
        <v>48</v>
      </c>
      <c r="O681" s="150">
        <f t="shared" si="11"/>
        <v>1316.75</v>
      </c>
    </row>
    <row r="682" spans="2:15" ht="22.05" customHeight="1" x14ac:dyDescent="0.2">
      <c r="B682" s="100" t="s">
        <v>48</v>
      </c>
      <c r="O682" s="150">
        <f t="shared" si="11"/>
        <v>1316.75</v>
      </c>
    </row>
    <row r="683" spans="2:15" ht="22.05" customHeight="1" x14ac:dyDescent="0.2">
      <c r="B683" s="100" t="s">
        <v>48</v>
      </c>
      <c r="O683" s="150">
        <f t="shared" si="11"/>
        <v>1316.75</v>
      </c>
    </row>
    <row r="684" spans="2:15" ht="22.05" customHeight="1" x14ac:dyDescent="0.2">
      <c r="B684" s="100" t="s">
        <v>48</v>
      </c>
      <c r="O684" s="150">
        <f t="shared" si="11"/>
        <v>1316.75</v>
      </c>
    </row>
    <row r="685" spans="2:15" ht="22.05" customHeight="1" x14ac:dyDescent="0.2">
      <c r="B685" s="100" t="s">
        <v>48</v>
      </c>
      <c r="O685" s="150">
        <f t="shared" si="11"/>
        <v>1316.75</v>
      </c>
    </row>
    <row r="686" spans="2:15" ht="22.05" customHeight="1" x14ac:dyDescent="0.2">
      <c r="B686" s="100" t="s">
        <v>48</v>
      </c>
      <c r="O686" s="150">
        <f t="shared" si="11"/>
        <v>1316.75</v>
      </c>
    </row>
    <row r="687" spans="2:15" ht="22.05" customHeight="1" x14ac:dyDescent="0.2">
      <c r="B687" s="100" t="s">
        <v>48</v>
      </c>
      <c r="O687" s="150">
        <f t="shared" si="11"/>
        <v>1316.75</v>
      </c>
    </row>
    <row r="688" spans="2:15" ht="22.05" customHeight="1" x14ac:dyDescent="0.2">
      <c r="B688" s="100" t="s">
        <v>48</v>
      </c>
      <c r="O688" s="150">
        <f t="shared" si="11"/>
        <v>1316.75</v>
      </c>
    </row>
    <row r="689" spans="2:15" ht="22.05" customHeight="1" x14ac:dyDescent="0.2">
      <c r="B689" s="100" t="s">
        <v>48</v>
      </c>
      <c r="O689" s="150">
        <f t="shared" si="11"/>
        <v>1316.75</v>
      </c>
    </row>
    <row r="690" spans="2:15" ht="22.05" customHeight="1" x14ac:dyDescent="0.2">
      <c r="B690" s="100" t="s">
        <v>48</v>
      </c>
      <c r="O690" s="150">
        <f t="shared" si="11"/>
        <v>1316.75</v>
      </c>
    </row>
    <row r="691" spans="2:15" ht="22.05" customHeight="1" x14ac:dyDescent="0.2">
      <c r="B691" s="100" t="s">
        <v>48</v>
      </c>
      <c r="O691" s="150">
        <f t="shared" si="11"/>
        <v>1316.75</v>
      </c>
    </row>
    <row r="692" spans="2:15" ht="22.05" customHeight="1" x14ac:dyDescent="0.2">
      <c r="B692" s="100" t="s">
        <v>48</v>
      </c>
      <c r="O692" s="150">
        <f t="shared" si="11"/>
        <v>1316.75</v>
      </c>
    </row>
    <row r="693" spans="2:15" ht="22.05" customHeight="1" x14ac:dyDescent="0.2">
      <c r="B693" s="100" t="s">
        <v>48</v>
      </c>
      <c r="O693" s="150">
        <f t="shared" si="11"/>
        <v>1316.75</v>
      </c>
    </row>
    <row r="694" spans="2:15" ht="22.05" customHeight="1" x14ac:dyDescent="0.2">
      <c r="B694" s="100" t="s">
        <v>48</v>
      </c>
      <c r="O694" s="150">
        <f t="shared" si="11"/>
        <v>1316.75</v>
      </c>
    </row>
    <row r="695" spans="2:15" ht="22.05" customHeight="1" x14ac:dyDescent="0.2">
      <c r="B695" s="100" t="s">
        <v>48</v>
      </c>
      <c r="O695" s="150">
        <f t="shared" si="11"/>
        <v>1316.75</v>
      </c>
    </row>
    <row r="696" spans="2:15" ht="22.05" customHeight="1" x14ac:dyDescent="0.2">
      <c r="B696" s="100" t="s">
        <v>48</v>
      </c>
      <c r="O696" s="150">
        <f t="shared" si="11"/>
        <v>1316.75</v>
      </c>
    </row>
    <row r="697" spans="2:15" ht="22.05" customHeight="1" x14ac:dyDescent="0.2">
      <c r="B697" s="100" t="s">
        <v>48</v>
      </c>
      <c r="O697" s="150">
        <f t="shared" si="11"/>
        <v>1316.75</v>
      </c>
    </row>
    <row r="698" spans="2:15" ht="22.05" customHeight="1" x14ac:dyDescent="0.2">
      <c r="B698" s="100" t="s">
        <v>48</v>
      </c>
      <c r="O698" s="150">
        <f t="shared" si="11"/>
        <v>1316.75</v>
      </c>
    </row>
    <row r="699" spans="2:15" ht="22.05" customHeight="1" x14ac:dyDescent="0.2">
      <c r="B699" s="100" t="s">
        <v>48</v>
      </c>
      <c r="O699" s="150">
        <f t="shared" si="11"/>
        <v>1316.75</v>
      </c>
    </row>
    <row r="700" spans="2:15" ht="22.05" customHeight="1" x14ac:dyDescent="0.2">
      <c r="B700" s="100" t="s">
        <v>48</v>
      </c>
      <c r="O700" s="150">
        <f t="shared" si="11"/>
        <v>1316.75</v>
      </c>
    </row>
    <row r="701" spans="2:15" ht="22.05" customHeight="1" x14ac:dyDescent="0.2">
      <c r="B701" s="100" t="s">
        <v>48</v>
      </c>
      <c r="O701" s="150">
        <f t="shared" si="11"/>
        <v>1316.75</v>
      </c>
    </row>
    <row r="702" spans="2:15" ht="22.05" customHeight="1" x14ac:dyDescent="0.2">
      <c r="B702" s="100" t="s">
        <v>48</v>
      </c>
      <c r="O702" s="150">
        <f t="shared" si="11"/>
        <v>1316.75</v>
      </c>
    </row>
    <row r="703" spans="2:15" ht="22.05" customHeight="1" x14ac:dyDescent="0.2">
      <c r="B703" s="100" t="s">
        <v>48</v>
      </c>
      <c r="O703" s="150">
        <f t="shared" si="11"/>
        <v>1316.75</v>
      </c>
    </row>
    <row r="704" spans="2:15" ht="22.05" customHeight="1" x14ac:dyDescent="0.2">
      <c r="B704" s="100" t="s">
        <v>48</v>
      </c>
      <c r="O704" s="150">
        <f t="shared" si="11"/>
        <v>1316.75</v>
      </c>
    </row>
    <row r="705" spans="2:15" ht="22.05" customHeight="1" x14ac:dyDescent="0.2">
      <c r="B705" s="100" t="s">
        <v>48</v>
      </c>
      <c r="O705" s="150">
        <f t="shared" si="11"/>
        <v>1316.75</v>
      </c>
    </row>
    <row r="706" spans="2:15" ht="22.05" customHeight="1" x14ac:dyDescent="0.2">
      <c r="B706" s="100" t="s">
        <v>48</v>
      </c>
      <c r="O706" s="150">
        <f t="shared" si="11"/>
        <v>1316.75</v>
      </c>
    </row>
    <row r="707" spans="2:15" ht="22.05" customHeight="1" x14ac:dyDescent="0.2">
      <c r="B707" s="100" t="s">
        <v>48</v>
      </c>
      <c r="O707" s="150">
        <f t="shared" si="11"/>
        <v>1316.75</v>
      </c>
    </row>
    <row r="708" spans="2:15" ht="22.05" customHeight="1" x14ac:dyDescent="0.2">
      <c r="B708" s="100" t="s">
        <v>48</v>
      </c>
      <c r="O708" s="150">
        <f t="shared" si="11"/>
        <v>1316.75</v>
      </c>
    </row>
    <row r="709" spans="2:15" ht="22.05" customHeight="1" x14ac:dyDescent="0.2">
      <c r="B709" s="100" t="s">
        <v>48</v>
      </c>
      <c r="O709" s="150">
        <f t="shared" si="11"/>
        <v>1316.75</v>
      </c>
    </row>
    <row r="710" spans="2:15" ht="22.05" customHeight="1" x14ac:dyDescent="0.2">
      <c r="B710" s="100" t="s">
        <v>48</v>
      </c>
      <c r="O710" s="150">
        <f t="shared" si="11"/>
        <v>1316.75</v>
      </c>
    </row>
    <row r="711" spans="2:15" ht="22.05" customHeight="1" x14ac:dyDescent="0.2">
      <c r="B711" s="100" t="s">
        <v>48</v>
      </c>
      <c r="O711" s="150">
        <f t="shared" si="11"/>
        <v>1316.75</v>
      </c>
    </row>
    <row r="712" spans="2:15" ht="22.05" customHeight="1" x14ac:dyDescent="0.2">
      <c r="B712" s="100" t="s">
        <v>48</v>
      </c>
      <c r="O712" s="150">
        <f t="shared" si="11"/>
        <v>1316.75</v>
      </c>
    </row>
    <row r="713" spans="2:15" ht="22.05" customHeight="1" x14ac:dyDescent="0.2">
      <c r="B713" s="100" t="s">
        <v>48</v>
      </c>
      <c r="O713" s="150">
        <f t="shared" si="11"/>
        <v>1316.75</v>
      </c>
    </row>
    <row r="714" spans="2:15" ht="22.05" customHeight="1" x14ac:dyDescent="0.2">
      <c r="B714" s="100" t="s">
        <v>48</v>
      </c>
      <c r="O714" s="150">
        <f t="shared" si="11"/>
        <v>1316.75</v>
      </c>
    </row>
    <row r="715" spans="2:15" ht="22.05" customHeight="1" x14ac:dyDescent="0.2">
      <c r="B715" s="100" t="s">
        <v>48</v>
      </c>
      <c r="O715" s="150">
        <f t="shared" si="11"/>
        <v>1316.75</v>
      </c>
    </row>
    <row r="716" spans="2:15" ht="22.05" customHeight="1" x14ac:dyDescent="0.2">
      <c r="B716" s="100" t="s">
        <v>48</v>
      </c>
      <c r="O716" s="150">
        <f t="shared" si="11"/>
        <v>1316.75</v>
      </c>
    </row>
    <row r="717" spans="2:15" ht="22.05" customHeight="1" x14ac:dyDescent="0.2">
      <c r="B717" s="100" t="s">
        <v>48</v>
      </c>
      <c r="O717" s="150">
        <f t="shared" ref="O717:O780" si="12">O716+M717-N717</f>
        <v>1316.75</v>
      </c>
    </row>
    <row r="718" spans="2:15" ht="22.05" customHeight="1" x14ac:dyDescent="0.2">
      <c r="B718" s="100" t="s">
        <v>48</v>
      </c>
      <c r="O718" s="150">
        <f t="shared" si="12"/>
        <v>1316.75</v>
      </c>
    </row>
    <row r="719" spans="2:15" ht="22.05" customHeight="1" x14ac:dyDescent="0.2">
      <c r="B719" s="100" t="s">
        <v>48</v>
      </c>
      <c r="O719" s="150">
        <f t="shared" si="12"/>
        <v>1316.75</v>
      </c>
    </row>
    <row r="720" spans="2:15" ht="22.05" customHeight="1" x14ac:dyDescent="0.2">
      <c r="B720" s="100" t="s">
        <v>48</v>
      </c>
      <c r="O720" s="150">
        <f t="shared" si="12"/>
        <v>1316.75</v>
      </c>
    </row>
    <row r="721" spans="2:15" ht="22.05" customHeight="1" x14ac:dyDescent="0.2">
      <c r="B721" s="100" t="s">
        <v>48</v>
      </c>
      <c r="O721" s="150">
        <f t="shared" si="12"/>
        <v>1316.75</v>
      </c>
    </row>
    <row r="722" spans="2:15" ht="22.05" customHeight="1" x14ac:dyDescent="0.2">
      <c r="B722" s="100" t="s">
        <v>48</v>
      </c>
      <c r="O722" s="150">
        <f t="shared" si="12"/>
        <v>1316.75</v>
      </c>
    </row>
    <row r="723" spans="2:15" ht="22.05" customHeight="1" x14ac:dyDescent="0.2">
      <c r="B723" s="100" t="s">
        <v>48</v>
      </c>
      <c r="O723" s="150">
        <f t="shared" si="12"/>
        <v>1316.75</v>
      </c>
    </row>
    <row r="724" spans="2:15" ht="22.05" customHeight="1" x14ac:dyDescent="0.2">
      <c r="B724" s="100" t="s">
        <v>48</v>
      </c>
      <c r="O724" s="150">
        <f t="shared" si="12"/>
        <v>1316.75</v>
      </c>
    </row>
    <row r="725" spans="2:15" ht="22.05" customHeight="1" x14ac:dyDescent="0.2">
      <c r="B725" s="100" t="s">
        <v>48</v>
      </c>
      <c r="O725" s="150">
        <f t="shared" si="12"/>
        <v>1316.75</v>
      </c>
    </row>
    <row r="726" spans="2:15" ht="22.05" customHeight="1" x14ac:dyDescent="0.2">
      <c r="B726" s="100" t="s">
        <v>48</v>
      </c>
      <c r="O726" s="150">
        <f t="shared" si="12"/>
        <v>1316.75</v>
      </c>
    </row>
    <row r="727" spans="2:15" ht="22.05" customHeight="1" x14ac:dyDescent="0.2">
      <c r="B727" s="100" t="s">
        <v>48</v>
      </c>
      <c r="O727" s="150">
        <f t="shared" si="12"/>
        <v>1316.75</v>
      </c>
    </row>
    <row r="728" spans="2:15" ht="22.05" customHeight="1" x14ac:dyDescent="0.2">
      <c r="B728" s="100" t="s">
        <v>48</v>
      </c>
      <c r="O728" s="150">
        <f t="shared" si="12"/>
        <v>1316.75</v>
      </c>
    </row>
    <row r="729" spans="2:15" ht="22.05" customHeight="1" x14ac:dyDescent="0.2">
      <c r="B729" s="100" t="s">
        <v>48</v>
      </c>
      <c r="O729" s="150">
        <f t="shared" si="12"/>
        <v>1316.75</v>
      </c>
    </row>
    <row r="730" spans="2:15" ht="22.05" customHeight="1" x14ac:dyDescent="0.2">
      <c r="B730" s="100" t="s">
        <v>48</v>
      </c>
      <c r="O730" s="150">
        <f t="shared" si="12"/>
        <v>1316.75</v>
      </c>
    </row>
    <row r="731" spans="2:15" ht="22.05" customHeight="1" x14ac:dyDescent="0.2">
      <c r="B731" s="100" t="s">
        <v>48</v>
      </c>
      <c r="O731" s="150">
        <f t="shared" si="12"/>
        <v>1316.75</v>
      </c>
    </row>
    <row r="732" spans="2:15" ht="22.05" customHeight="1" x14ac:dyDescent="0.2">
      <c r="B732" s="100" t="s">
        <v>48</v>
      </c>
      <c r="O732" s="150">
        <f t="shared" si="12"/>
        <v>1316.75</v>
      </c>
    </row>
    <row r="733" spans="2:15" ht="22.05" customHeight="1" x14ac:dyDescent="0.2">
      <c r="B733" s="100" t="s">
        <v>48</v>
      </c>
      <c r="O733" s="150">
        <f t="shared" si="12"/>
        <v>1316.75</v>
      </c>
    </row>
    <row r="734" spans="2:15" ht="22.05" customHeight="1" x14ac:dyDescent="0.2">
      <c r="B734" s="100" t="s">
        <v>48</v>
      </c>
      <c r="O734" s="150">
        <f t="shared" si="12"/>
        <v>1316.75</v>
      </c>
    </row>
    <row r="735" spans="2:15" ht="22.05" customHeight="1" x14ac:dyDescent="0.2">
      <c r="B735" s="100" t="s">
        <v>48</v>
      </c>
      <c r="O735" s="150">
        <f t="shared" si="12"/>
        <v>1316.75</v>
      </c>
    </row>
    <row r="736" spans="2:15" ht="22.05" customHeight="1" x14ac:dyDescent="0.2">
      <c r="B736" s="100" t="s">
        <v>48</v>
      </c>
      <c r="O736" s="150">
        <f t="shared" si="12"/>
        <v>1316.75</v>
      </c>
    </row>
    <row r="737" spans="2:15" ht="22.05" customHeight="1" x14ac:dyDescent="0.2">
      <c r="B737" s="100" t="s">
        <v>48</v>
      </c>
      <c r="O737" s="150">
        <f t="shared" si="12"/>
        <v>1316.75</v>
      </c>
    </row>
    <row r="738" spans="2:15" ht="22.05" customHeight="1" x14ac:dyDescent="0.2">
      <c r="B738" s="100" t="s">
        <v>48</v>
      </c>
      <c r="O738" s="150">
        <f t="shared" si="12"/>
        <v>1316.75</v>
      </c>
    </row>
    <row r="739" spans="2:15" ht="22.05" customHeight="1" x14ac:dyDescent="0.2">
      <c r="B739" s="100" t="s">
        <v>48</v>
      </c>
      <c r="O739" s="150">
        <f t="shared" si="12"/>
        <v>1316.75</v>
      </c>
    </row>
    <row r="740" spans="2:15" ht="22.05" customHeight="1" x14ac:dyDescent="0.2">
      <c r="B740" s="100" t="s">
        <v>48</v>
      </c>
      <c r="O740" s="150">
        <f t="shared" si="12"/>
        <v>1316.75</v>
      </c>
    </row>
    <row r="741" spans="2:15" ht="22.05" customHeight="1" x14ac:dyDescent="0.2">
      <c r="B741" s="100" t="s">
        <v>48</v>
      </c>
      <c r="O741" s="150">
        <f t="shared" si="12"/>
        <v>1316.75</v>
      </c>
    </row>
    <row r="742" spans="2:15" ht="22.05" customHeight="1" x14ac:dyDescent="0.2">
      <c r="B742" s="100" t="s">
        <v>48</v>
      </c>
      <c r="O742" s="150">
        <f t="shared" si="12"/>
        <v>1316.75</v>
      </c>
    </row>
    <row r="743" spans="2:15" ht="22.05" customHeight="1" x14ac:dyDescent="0.2">
      <c r="B743" s="100" t="s">
        <v>48</v>
      </c>
      <c r="O743" s="150">
        <f t="shared" si="12"/>
        <v>1316.75</v>
      </c>
    </row>
    <row r="744" spans="2:15" ht="22.05" customHeight="1" x14ac:dyDescent="0.2">
      <c r="B744" s="100" t="s">
        <v>48</v>
      </c>
      <c r="O744" s="150">
        <f t="shared" si="12"/>
        <v>1316.75</v>
      </c>
    </row>
    <row r="745" spans="2:15" ht="22.05" customHeight="1" x14ac:dyDescent="0.2">
      <c r="B745" s="100" t="s">
        <v>48</v>
      </c>
      <c r="O745" s="150">
        <f t="shared" si="12"/>
        <v>1316.75</v>
      </c>
    </row>
    <row r="746" spans="2:15" ht="22.05" customHeight="1" x14ac:dyDescent="0.2">
      <c r="B746" s="100" t="s">
        <v>48</v>
      </c>
      <c r="O746" s="150">
        <f t="shared" si="12"/>
        <v>1316.75</v>
      </c>
    </row>
    <row r="747" spans="2:15" ht="22.05" customHeight="1" x14ac:dyDescent="0.2">
      <c r="B747" s="100" t="s">
        <v>48</v>
      </c>
      <c r="O747" s="150">
        <f t="shared" si="12"/>
        <v>1316.75</v>
      </c>
    </row>
    <row r="748" spans="2:15" ht="22.05" customHeight="1" x14ac:dyDescent="0.2">
      <c r="B748" s="100" t="s">
        <v>48</v>
      </c>
      <c r="O748" s="150">
        <f t="shared" si="12"/>
        <v>1316.75</v>
      </c>
    </row>
    <row r="749" spans="2:15" ht="22.05" customHeight="1" x14ac:dyDescent="0.2">
      <c r="B749" s="100" t="s">
        <v>48</v>
      </c>
      <c r="O749" s="150">
        <f t="shared" si="12"/>
        <v>1316.75</v>
      </c>
    </row>
    <row r="750" spans="2:15" ht="22.05" customHeight="1" x14ac:dyDescent="0.2">
      <c r="B750" s="100" t="s">
        <v>48</v>
      </c>
      <c r="O750" s="150">
        <f t="shared" si="12"/>
        <v>1316.75</v>
      </c>
    </row>
    <row r="751" spans="2:15" ht="22.05" customHeight="1" x14ac:dyDescent="0.2">
      <c r="B751" s="100" t="s">
        <v>48</v>
      </c>
      <c r="O751" s="150">
        <f t="shared" si="12"/>
        <v>1316.75</v>
      </c>
    </row>
    <row r="752" spans="2:15" ht="22.05" customHeight="1" x14ac:dyDescent="0.2">
      <c r="B752" s="100" t="s">
        <v>48</v>
      </c>
      <c r="O752" s="150">
        <f t="shared" si="12"/>
        <v>1316.75</v>
      </c>
    </row>
    <row r="753" spans="2:15" ht="22.05" customHeight="1" x14ac:dyDescent="0.2">
      <c r="B753" s="100" t="s">
        <v>48</v>
      </c>
      <c r="O753" s="150">
        <f t="shared" si="12"/>
        <v>1316.75</v>
      </c>
    </row>
    <row r="754" spans="2:15" ht="22.05" customHeight="1" x14ac:dyDescent="0.2">
      <c r="B754" s="100" t="s">
        <v>48</v>
      </c>
      <c r="O754" s="150">
        <f t="shared" si="12"/>
        <v>1316.75</v>
      </c>
    </row>
    <row r="755" spans="2:15" ht="22.05" customHeight="1" x14ac:dyDescent="0.2">
      <c r="B755" s="100" t="s">
        <v>48</v>
      </c>
      <c r="O755" s="150">
        <f t="shared" si="12"/>
        <v>1316.75</v>
      </c>
    </row>
    <row r="756" spans="2:15" ht="22.05" customHeight="1" x14ac:dyDescent="0.2">
      <c r="B756" s="100" t="s">
        <v>48</v>
      </c>
      <c r="O756" s="150">
        <f t="shared" si="12"/>
        <v>1316.75</v>
      </c>
    </row>
    <row r="757" spans="2:15" ht="22.05" customHeight="1" x14ac:dyDescent="0.2">
      <c r="B757" s="100" t="s">
        <v>48</v>
      </c>
      <c r="O757" s="150">
        <f t="shared" si="12"/>
        <v>1316.75</v>
      </c>
    </row>
    <row r="758" spans="2:15" ht="22.05" customHeight="1" x14ac:dyDescent="0.2">
      <c r="B758" s="100" t="s">
        <v>48</v>
      </c>
      <c r="O758" s="150">
        <f t="shared" si="12"/>
        <v>1316.75</v>
      </c>
    </row>
    <row r="759" spans="2:15" ht="22.05" customHeight="1" x14ac:dyDescent="0.2">
      <c r="B759" s="100" t="s">
        <v>48</v>
      </c>
      <c r="O759" s="150">
        <f t="shared" si="12"/>
        <v>1316.75</v>
      </c>
    </row>
    <row r="760" spans="2:15" ht="22.05" customHeight="1" x14ac:dyDescent="0.2">
      <c r="B760" s="100" t="s">
        <v>48</v>
      </c>
      <c r="O760" s="150">
        <f t="shared" si="12"/>
        <v>1316.75</v>
      </c>
    </row>
    <row r="761" spans="2:15" ht="22.05" customHeight="1" x14ac:dyDescent="0.2">
      <c r="B761" s="100" t="s">
        <v>48</v>
      </c>
      <c r="O761" s="150">
        <f t="shared" si="12"/>
        <v>1316.75</v>
      </c>
    </row>
    <row r="762" spans="2:15" ht="22.05" customHeight="1" x14ac:dyDescent="0.2">
      <c r="B762" s="100" t="s">
        <v>48</v>
      </c>
      <c r="O762" s="150">
        <f t="shared" si="12"/>
        <v>1316.75</v>
      </c>
    </row>
    <row r="763" spans="2:15" ht="22.05" customHeight="1" x14ac:dyDescent="0.2">
      <c r="B763" s="100" t="s">
        <v>48</v>
      </c>
      <c r="O763" s="150">
        <f t="shared" si="12"/>
        <v>1316.75</v>
      </c>
    </row>
    <row r="764" spans="2:15" ht="22.05" customHeight="1" x14ac:dyDescent="0.2">
      <c r="B764" s="100" t="s">
        <v>48</v>
      </c>
      <c r="O764" s="150">
        <f t="shared" si="12"/>
        <v>1316.75</v>
      </c>
    </row>
    <row r="765" spans="2:15" ht="22.05" customHeight="1" x14ac:dyDescent="0.2">
      <c r="B765" s="100" t="s">
        <v>48</v>
      </c>
      <c r="O765" s="150">
        <f t="shared" si="12"/>
        <v>1316.75</v>
      </c>
    </row>
    <row r="766" spans="2:15" ht="22.05" customHeight="1" x14ac:dyDescent="0.2">
      <c r="B766" s="100" t="s">
        <v>48</v>
      </c>
      <c r="O766" s="150">
        <f t="shared" si="12"/>
        <v>1316.75</v>
      </c>
    </row>
    <row r="767" spans="2:15" ht="22.05" customHeight="1" x14ac:dyDescent="0.2">
      <c r="B767" s="100" t="s">
        <v>48</v>
      </c>
      <c r="O767" s="150">
        <f t="shared" si="12"/>
        <v>1316.75</v>
      </c>
    </row>
    <row r="768" spans="2:15" ht="22.05" customHeight="1" x14ac:dyDescent="0.2">
      <c r="B768" s="100" t="s">
        <v>48</v>
      </c>
      <c r="O768" s="150">
        <f t="shared" si="12"/>
        <v>1316.75</v>
      </c>
    </row>
    <row r="769" spans="2:15" ht="22.05" customHeight="1" x14ac:dyDescent="0.2">
      <c r="B769" s="100" t="s">
        <v>48</v>
      </c>
      <c r="O769" s="150">
        <f t="shared" si="12"/>
        <v>1316.75</v>
      </c>
    </row>
    <row r="770" spans="2:15" ht="22.05" customHeight="1" x14ac:dyDescent="0.2">
      <c r="B770" s="100" t="s">
        <v>48</v>
      </c>
      <c r="O770" s="150">
        <f t="shared" si="12"/>
        <v>1316.75</v>
      </c>
    </row>
    <row r="771" spans="2:15" ht="22.05" customHeight="1" x14ac:dyDescent="0.2">
      <c r="B771" s="100" t="s">
        <v>48</v>
      </c>
      <c r="O771" s="150">
        <f t="shared" si="12"/>
        <v>1316.75</v>
      </c>
    </row>
    <row r="772" spans="2:15" ht="22.05" customHeight="1" x14ac:dyDescent="0.2">
      <c r="B772" s="100" t="s">
        <v>48</v>
      </c>
      <c r="O772" s="150">
        <f t="shared" si="12"/>
        <v>1316.75</v>
      </c>
    </row>
    <row r="773" spans="2:15" ht="22.05" customHeight="1" x14ac:dyDescent="0.2">
      <c r="B773" s="100" t="s">
        <v>48</v>
      </c>
      <c r="O773" s="150">
        <f t="shared" si="12"/>
        <v>1316.75</v>
      </c>
    </row>
    <row r="774" spans="2:15" ht="22.05" customHeight="1" x14ac:dyDescent="0.2">
      <c r="B774" s="100" t="s">
        <v>48</v>
      </c>
      <c r="O774" s="150">
        <f t="shared" si="12"/>
        <v>1316.75</v>
      </c>
    </row>
    <row r="775" spans="2:15" ht="22.05" customHeight="1" x14ac:dyDescent="0.2">
      <c r="B775" s="100" t="s">
        <v>48</v>
      </c>
      <c r="O775" s="150">
        <f t="shared" si="12"/>
        <v>1316.75</v>
      </c>
    </row>
    <row r="776" spans="2:15" ht="22.05" customHeight="1" x14ac:dyDescent="0.2">
      <c r="B776" s="100" t="s">
        <v>48</v>
      </c>
      <c r="O776" s="150">
        <f t="shared" si="12"/>
        <v>1316.75</v>
      </c>
    </row>
    <row r="777" spans="2:15" ht="22.05" customHeight="1" x14ac:dyDescent="0.2">
      <c r="B777" s="100" t="s">
        <v>48</v>
      </c>
      <c r="O777" s="150">
        <f t="shared" si="12"/>
        <v>1316.75</v>
      </c>
    </row>
    <row r="778" spans="2:15" ht="22.05" customHeight="1" x14ac:dyDescent="0.2">
      <c r="B778" s="100" t="s">
        <v>48</v>
      </c>
      <c r="O778" s="150">
        <f t="shared" si="12"/>
        <v>1316.75</v>
      </c>
    </row>
    <row r="779" spans="2:15" ht="22.05" customHeight="1" x14ac:dyDescent="0.2">
      <c r="B779" s="100" t="s">
        <v>48</v>
      </c>
      <c r="O779" s="150">
        <f t="shared" si="12"/>
        <v>1316.75</v>
      </c>
    </row>
    <row r="780" spans="2:15" ht="22.05" customHeight="1" x14ac:dyDescent="0.2">
      <c r="B780" s="100" t="s">
        <v>48</v>
      </c>
      <c r="O780" s="150">
        <f t="shared" si="12"/>
        <v>1316.75</v>
      </c>
    </row>
    <row r="781" spans="2:15" ht="22.05" customHeight="1" x14ac:dyDescent="0.2">
      <c r="B781" s="100" t="s">
        <v>48</v>
      </c>
      <c r="O781" s="150">
        <f t="shared" ref="O781:O844" si="13">O780+M781-N781</f>
        <v>1316.75</v>
      </c>
    </row>
    <row r="782" spans="2:15" ht="22.05" customHeight="1" x14ac:dyDescent="0.2">
      <c r="B782" s="100" t="s">
        <v>48</v>
      </c>
      <c r="O782" s="150">
        <f t="shared" si="13"/>
        <v>1316.75</v>
      </c>
    </row>
    <row r="783" spans="2:15" ht="22.05" customHeight="1" x14ac:dyDescent="0.2">
      <c r="B783" s="100" t="s">
        <v>48</v>
      </c>
      <c r="O783" s="150">
        <f t="shared" si="13"/>
        <v>1316.75</v>
      </c>
    </row>
    <row r="784" spans="2:15" ht="22.05" customHeight="1" x14ac:dyDescent="0.2">
      <c r="B784" s="100" t="s">
        <v>48</v>
      </c>
      <c r="O784" s="150">
        <f t="shared" si="13"/>
        <v>1316.75</v>
      </c>
    </row>
    <row r="785" spans="2:15" ht="22.05" customHeight="1" x14ac:dyDescent="0.2">
      <c r="B785" s="100" t="s">
        <v>48</v>
      </c>
      <c r="O785" s="150">
        <f t="shared" si="13"/>
        <v>1316.75</v>
      </c>
    </row>
    <row r="786" spans="2:15" ht="22.05" customHeight="1" x14ac:dyDescent="0.2">
      <c r="B786" s="100" t="s">
        <v>48</v>
      </c>
      <c r="O786" s="150">
        <f t="shared" si="13"/>
        <v>1316.75</v>
      </c>
    </row>
    <row r="787" spans="2:15" ht="22.05" customHeight="1" x14ac:dyDescent="0.2">
      <c r="B787" s="100" t="s">
        <v>48</v>
      </c>
      <c r="O787" s="150">
        <f t="shared" si="13"/>
        <v>1316.75</v>
      </c>
    </row>
    <row r="788" spans="2:15" ht="22.05" customHeight="1" x14ac:dyDescent="0.2">
      <c r="B788" s="100" t="s">
        <v>48</v>
      </c>
      <c r="O788" s="150">
        <f t="shared" si="13"/>
        <v>1316.75</v>
      </c>
    </row>
    <row r="789" spans="2:15" ht="22.05" customHeight="1" x14ac:dyDescent="0.2">
      <c r="B789" s="100" t="s">
        <v>48</v>
      </c>
      <c r="O789" s="150">
        <f t="shared" si="13"/>
        <v>1316.75</v>
      </c>
    </row>
    <row r="790" spans="2:15" ht="22.05" customHeight="1" x14ac:dyDescent="0.2">
      <c r="B790" s="100" t="s">
        <v>48</v>
      </c>
      <c r="O790" s="150">
        <f t="shared" si="13"/>
        <v>1316.75</v>
      </c>
    </row>
    <row r="791" spans="2:15" ht="22.05" customHeight="1" x14ac:dyDescent="0.2">
      <c r="B791" s="100" t="s">
        <v>48</v>
      </c>
      <c r="O791" s="150">
        <f t="shared" si="13"/>
        <v>1316.75</v>
      </c>
    </row>
    <row r="792" spans="2:15" ht="22.05" customHeight="1" x14ac:dyDescent="0.2">
      <c r="B792" s="100" t="s">
        <v>48</v>
      </c>
      <c r="O792" s="150">
        <f t="shared" si="13"/>
        <v>1316.75</v>
      </c>
    </row>
    <row r="793" spans="2:15" ht="22.05" customHeight="1" x14ac:dyDescent="0.2">
      <c r="B793" s="100" t="s">
        <v>48</v>
      </c>
      <c r="O793" s="150">
        <f t="shared" si="13"/>
        <v>1316.75</v>
      </c>
    </row>
    <row r="794" spans="2:15" ht="22.05" customHeight="1" x14ac:dyDescent="0.2">
      <c r="B794" s="100" t="s">
        <v>48</v>
      </c>
      <c r="O794" s="150">
        <f t="shared" si="13"/>
        <v>1316.75</v>
      </c>
    </row>
    <row r="795" spans="2:15" ht="22.05" customHeight="1" x14ac:dyDescent="0.2">
      <c r="B795" s="100" t="s">
        <v>48</v>
      </c>
      <c r="O795" s="150">
        <f t="shared" si="13"/>
        <v>1316.75</v>
      </c>
    </row>
    <row r="796" spans="2:15" ht="22.05" customHeight="1" x14ac:dyDescent="0.2">
      <c r="B796" s="100" t="s">
        <v>48</v>
      </c>
      <c r="O796" s="150">
        <f t="shared" si="13"/>
        <v>1316.75</v>
      </c>
    </row>
    <row r="797" spans="2:15" ht="22.05" customHeight="1" x14ac:dyDescent="0.2">
      <c r="B797" s="100" t="s">
        <v>48</v>
      </c>
      <c r="O797" s="150">
        <f t="shared" si="13"/>
        <v>1316.75</v>
      </c>
    </row>
    <row r="798" spans="2:15" ht="22.05" customHeight="1" x14ac:dyDescent="0.2">
      <c r="B798" s="100" t="s">
        <v>48</v>
      </c>
      <c r="O798" s="150">
        <f t="shared" si="13"/>
        <v>1316.75</v>
      </c>
    </row>
    <row r="799" spans="2:15" ht="22.05" customHeight="1" x14ac:dyDescent="0.2">
      <c r="B799" s="100" t="s">
        <v>48</v>
      </c>
      <c r="O799" s="150">
        <f t="shared" si="13"/>
        <v>1316.75</v>
      </c>
    </row>
    <row r="800" spans="2:15" ht="22.05" customHeight="1" x14ac:dyDescent="0.2">
      <c r="B800" s="100" t="s">
        <v>48</v>
      </c>
      <c r="O800" s="150">
        <f t="shared" si="13"/>
        <v>1316.75</v>
      </c>
    </row>
    <row r="801" spans="2:15" ht="22.05" customHeight="1" x14ac:dyDescent="0.2">
      <c r="B801" s="100" t="s">
        <v>48</v>
      </c>
      <c r="O801" s="150">
        <f t="shared" si="13"/>
        <v>1316.75</v>
      </c>
    </row>
    <row r="802" spans="2:15" ht="22.05" customHeight="1" x14ac:dyDescent="0.2">
      <c r="B802" s="100" t="s">
        <v>48</v>
      </c>
      <c r="O802" s="150">
        <f t="shared" si="13"/>
        <v>1316.75</v>
      </c>
    </row>
    <row r="803" spans="2:15" ht="22.05" customHeight="1" x14ac:dyDescent="0.2">
      <c r="B803" s="100" t="s">
        <v>48</v>
      </c>
      <c r="O803" s="150">
        <f t="shared" si="13"/>
        <v>1316.75</v>
      </c>
    </row>
    <row r="804" spans="2:15" ht="22.05" customHeight="1" x14ac:dyDescent="0.2">
      <c r="B804" s="100" t="s">
        <v>48</v>
      </c>
      <c r="O804" s="150">
        <f t="shared" si="13"/>
        <v>1316.75</v>
      </c>
    </row>
    <row r="805" spans="2:15" ht="22.05" customHeight="1" x14ac:dyDescent="0.2">
      <c r="B805" s="100" t="s">
        <v>48</v>
      </c>
      <c r="O805" s="150">
        <f t="shared" si="13"/>
        <v>1316.75</v>
      </c>
    </row>
    <row r="806" spans="2:15" ht="22.05" customHeight="1" x14ac:dyDescent="0.2">
      <c r="B806" s="100" t="s">
        <v>48</v>
      </c>
      <c r="O806" s="150">
        <f t="shared" si="13"/>
        <v>1316.75</v>
      </c>
    </row>
    <row r="807" spans="2:15" ht="22.05" customHeight="1" x14ac:dyDescent="0.2">
      <c r="B807" s="100" t="s">
        <v>48</v>
      </c>
      <c r="O807" s="150">
        <f t="shared" si="13"/>
        <v>1316.75</v>
      </c>
    </row>
    <row r="808" spans="2:15" ht="22.05" customHeight="1" x14ac:dyDescent="0.2">
      <c r="B808" s="100" t="s">
        <v>48</v>
      </c>
      <c r="O808" s="150">
        <f t="shared" si="13"/>
        <v>1316.75</v>
      </c>
    </row>
    <row r="809" spans="2:15" ht="22.05" customHeight="1" x14ac:dyDescent="0.2">
      <c r="B809" s="100" t="s">
        <v>48</v>
      </c>
      <c r="O809" s="150">
        <f t="shared" si="13"/>
        <v>1316.75</v>
      </c>
    </row>
    <row r="810" spans="2:15" ht="22.05" customHeight="1" x14ac:dyDescent="0.2">
      <c r="B810" s="100" t="s">
        <v>48</v>
      </c>
      <c r="O810" s="150">
        <f t="shared" si="13"/>
        <v>1316.75</v>
      </c>
    </row>
    <row r="811" spans="2:15" ht="22.05" customHeight="1" x14ac:dyDescent="0.2">
      <c r="B811" s="100" t="s">
        <v>48</v>
      </c>
      <c r="O811" s="150">
        <f t="shared" si="13"/>
        <v>1316.75</v>
      </c>
    </row>
    <row r="812" spans="2:15" ht="22.05" customHeight="1" x14ac:dyDescent="0.2">
      <c r="B812" s="100" t="s">
        <v>48</v>
      </c>
      <c r="O812" s="150">
        <f t="shared" si="13"/>
        <v>1316.75</v>
      </c>
    </row>
    <row r="813" spans="2:15" ht="22.05" customHeight="1" x14ac:dyDescent="0.2">
      <c r="B813" s="100" t="s">
        <v>48</v>
      </c>
      <c r="O813" s="150">
        <f t="shared" si="13"/>
        <v>1316.75</v>
      </c>
    </row>
    <row r="814" spans="2:15" ht="22.05" customHeight="1" x14ac:dyDescent="0.2">
      <c r="B814" s="100" t="s">
        <v>48</v>
      </c>
      <c r="O814" s="150">
        <f t="shared" si="13"/>
        <v>1316.75</v>
      </c>
    </row>
    <row r="815" spans="2:15" ht="22.05" customHeight="1" x14ac:dyDescent="0.2">
      <c r="B815" s="100" t="s">
        <v>48</v>
      </c>
      <c r="O815" s="150">
        <f t="shared" si="13"/>
        <v>1316.75</v>
      </c>
    </row>
    <row r="816" spans="2:15" ht="22.05" customHeight="1" x14ac:dyDescent="0.2">
      <c r="B816" s="100" t="s">
        <v>48</v>
      </c>
      <c r="O816" s="150">
        <f t="shared" si="13"/>
        <v>1316.75</v>
      </c>
    </row>
    <row r="817" spans="2:15" ht="22.05" customHeight="1" x14ac:dyDescent="0.2">
      <c r="B817" s="100" t="s">
        <v>48</v>
      </c>
      <c r="O817" s="150">
        <f t="shared" si="13"/>
        <v>1316.75</v>
      </c>
    </row>
    <row r="818" spans="2:15" ht="22.05" customHeight="1" x14ac:dyDescent="0.2">
      <c r="B818" s="100" t="s">
        <v>48</v>
      </c>
      <c r="O818" s="150">
        <f t="shared" si="13"/>
        <v>1316.75</v>
      </c>
    </row>
    <row r="819" spans="2:15" ht="22.05" customHeight="1" x14ac:dyDescent="0.2">
      <c r="B819" s="100" t="s">
        <v>48</v>
      </c>
      <c r="O819" s="150">
        <f t="shared" si="13"/>
        <v>1316.75</v>
      </c>
    </row>
    <row r="820" spans="2:15" ht="22.05" customHeight="1" x14ac:dyDescent="0.2">
      <c r="B820" s="100" t="s">
        <v>48</v>
      </c>
      <c r="O820" s="150">
        <f t="shared" si="13"/>
        <v>1316.75</v>
      </c>
    </row>
    <row r="821" spans="2:15" ht="22.05" customHeight="1" x14ac:dyDescent="0.2">
      <c r="B821" s="100" t="s">
        <v>48</v>
      </c>
      <c r="O821" s="150">
        <f t="shared" si="13"/>
        <v>1316.75</v>
      </c>
    </row>
    <row r="822" spans="2:15" ht="22.05" customHeight="1" x14ac:dyDescent="0.2">
      <c r="B822" s="100" t="s">
        <v>48</v>
      </c>
      <c r="O822" s="150">
        <f t="shared" si="13"/>
        <v>1316.75</v>
      </c>
    </row>
    <row r="823" spans="2:15" ht="22.05" customHeight="1" x14ac:dyDescent="0.2">
      <c r="B823" s="100" t="s">
        <v>48</v>
      </c>
      <c r="O823" s="150">
        <f t="shared" si="13"/>
        <v>1316.75</v>
      </c>
    </row>
    <row r="824" spans="2:15" ht="22.05" customHeight="1" x14ac:dyDescent="0.2">
      <c r="B824" s="100" t="s">
        <v>48</v>
      </c>
      <c r="O824" s="150">
        <f t="shared" si="13"/>
        <v>1316.75</v>
      </c>
    </row>
    <row r="825" spans="2:15" ht="22.05" customHeight="1" x14ac:dyDescent="0.2">
      <c r="B825" s="100" t="s">
        <v>48</v>
      </c>
      <c r="O825" s="150">
        <f t="shared" si="13"/>
        <v>1316.75</v>
      </c>
    </row>
    <row r="826" spans="2:15" ht="22.05" customHeight="1" x14ac:dyDescent="0.2">
      <c r="B826" s="100" t="s">
        <v>48</v>
      </c>
      <c r="O826" s="150">
        <f t="shared" si="13"/>
        <v>1316.75</v>
      </c>
    </row>
    <row r="827" spans="2:15" ht="22.05" customHeight="1" x14ac:dyDescent="0.2">
      <c r="B827" s="100" t="s">
        <v>48</v>
      </c>
      <c r="O827" s="150">
        <f t="shared" si="13"/>
        <v>1316.75</v>
      </c>
    </row>
    <row r="828" spans="2:15" ht="22.05" customHeight="1" x14ac:dyDescent="0.2">
      <c r="B828" s="100" t="s">
        <v>48</v>
      </c>
      <c r="O828" s="150">
        <f t="shared" si="13"/>
        <v>1316.75</v>
      </c>
    </row>
    <row r="829" spans="2:15" ht="22.05" customHeight="1" x14ac:dyDescent="0.2">
      <c r="B829" s="100" t="s">
        <v>48</v>
      </c>
      <c r="O829" s="150">
        <f t="shared" si="13"/>
        <v>1316.75</v>
      </c>
    </row>
    <row r="830" spans="2:15" ht="22.05" customHeight="1" x14ac:dyDescent="0.2">
      <c r="B830" s="100" t="s">
        <v>48</v>
      </c>
      <c r="O830" s="150">
        <f t="shared" si="13"/>
        <v>1316.75</v>
      </c>
    </row>
    <row r="831" spans="2:15" ht="22.05" customHeight="1" x14ac:dyDescent="0.2">
      <c r="B831" s="100" t="s">
        <v>48</v>
      </c>
      <c r="O831" s="150">
        <f t="shared" si="13"/>
        <v>1316.75</v>
      </c>
    </row>
    <row r="832" spans="2:15" ht="22.05" customHeight="1" x14ac:dyDescent="0.2">
      <c r="B832" s="100" t="s">
        <v>48</v>
      </c>
      <c r="O832" s="150">
        <f t="shared" si="13"/>
        <v>1316.75</v>
      </c>
    </row>
    <row r="833" spans="2:15" ht="22.05" customHeight="1" x14ac:dyDescent="0.2">
      <c r="B833" s="100" t="s">
        <v>48</v>
      </c>
      <c r="O833" s="150">
        <f t="shared" si="13"/>
        <v>1316.75</v>
      </c>
    </row>
    <row r="834" spans="2:15" ht="22.05" customHeight="1" x14ac:dyDescent="0.2">
      <c r="B834" s="100" t="s">
        <v>48</v>
      </c>
      <c r="O834" s="150">
        <f t="shared" si="13"/>
        <v>1316.75</v>
      </c>
    </row>
    <row r="835" spans="2:15" ht="22.05" customHeight="1" x14ac:dyDescent="0.2">
      <c r="B835" s="100" t="s">
        <v>48</v>
      </c>
      <c r="O835" s="150">
        <f t="shared" si="13"/>
        <v>1316.75</v>
      </c>
    </row>
    <row r="836" spans="2:15" ht="22.05" customHeight="1" x14ac:dyDescent="0.2">
      <c r="B836" s="100" t="s">
        <v>48</v>
      </c>
      <c r="O836" s="150">
        <f t="shared" si="13"/>
        <v>1316.75</v>
      </c>
    </row>
    <row r="837" spans="2:15" ht="22.05" customHeight="1" x14ac:dyDescent="0.2">
      <c r="B837" s="100" t="s">
        <v>48</v>
      </c>
      <c r="O837" s="150">
        <f t="shared" si="13"/>
        <v>1316.75</v>
      </c>
    </row>
    <row r="838" spans="2:15" ht="22.05" customHeight="1" x14ac:dyDescent="0.2">
      <c r="B838" s="100" t="s">
        <v>48</v>
      </c>
      <c r="O838" s="150">
        <f t="shared" si="13"/>
        <v>1316.75</v>
      </c>
    </row>
    <row r="839" spans="2:15" ht="22.05" customHeight="1" x14ac:dyDescent="0.2">
      <c r="B839" s="100" t="s">
        <v>48</v>
      </c>
      <c r="O839" s="150">
        <f t="shared" si="13"/>
        <v>1316.75</v>
      </c>
    </row>
    <row r="840" spans="2:15" ht="22.05" customHeight="1" x14ac:dyDescent="0.2">
      <c r="B840" s="100" t="s">
        <v>48</v>
      </c>
      <c r="O840" s="150">
        <f t="shared" si="13"/>
        <v>1316.75</v>
      </c>
    </row>
    <row r="841" spans="2:15" ht="22.05" customHeight="1" x14ac:dyDescent="0.2">
      <c r="B841" s="100" t="s">
        <v>48</v>
      </c>
      <c r="O841" s="150">
        <f t="shared" si="13"/>
        <v>1316.75</v>
      </c>
    </row>
    <row r="842" spans="2:15" ht="22.05" customHeight="1" x14ac:dyDescent="0.2">
      <c r="B842" s="100" t="s">
        <v>48</v>
      </c>
      <c r="O842" s="150">
        <f t="shared" si="13"/>
        <v>1316.75</v>
      </c>
    </row>
    <row r="843" spans="2:15" ht="22.05" customHeight="1" x14ac:dyDescent="0.2">
      <c r="B843" s="100" t="s">
        <v>48</v>
      </c>
      <c r="O843" s="150">
        <f t="shared" si="13"/>
        <v>1316.75</v>
      </c>
    </row>
    <row r="844" spans="2:15" ht="22.05" customHeight="1" x14ac:dyDescent="0.2">
      <c r="B844" s="100" t="s">
        <v>48</v>
      </c>
      <c r="O844" s="150">
        <f t="shared" si="13"/>
        <v>1316.75</v>
      </c>
    </row>
    <row r="845" spans="2:15" ht="22.05" customHeight="1" x14ac:dyDescent="0.2">
      <c r="B845" s="100" t="s">
        <v>48</v>
      </c>
      <c r="O845" s="150">
        <f t="shared" ref="O845:O908" si="14">O844+M845-N845</f>
        <v>1316.75</v>
      </c>
    </row>
    <row r="846" spans="2:15" ht="22.05" customHeight="1" x14ac:dyDescent="0.2">
      <c r="B846" s="100" t="s">
        <v>48</v>
      </c>
      <c r="O846" s="150">
        <f t="shared" si="14"/>
        <v>1316.75</v>
      </c>
    </row>
    <row r="847" spans="2:15" ht="22.05" customHeight="1" x14ac:dyDescent="0.2">
      <c r="B847" s="100" t="s">
        <v>48</v>
      </c>
      <c r="O847" s="150">
        <f t="shared" si="14"/>
        <v>1316.75</v>
      </c>
    </row>
    <row r="848" spans="2:15" ht="22.05" customHeight="1" x14ac:dyDescent="0.2">
      <c r="B848" s="100" t="s">
        <v>48</v>
      </c>
      <c r="O848" s="150">
        <f t="shared" si="14"/>
        <v>1316.75</v>
      </c>
    </row>
    <row r="849" spans="2:15" ht="22.05" customHeight="1" x14ac:dyDescent="0.2">
      <c r="B849" s="100" t="s">
        <v>48</v>
      </c>
      <c r="O849" s="150">
        <f t="shared" si="14"/>
        <v>1316.75</v>
      </c>
    </row>
    <row r="850" spans="2:15" ht="22.05" customHeight="1" x14ac:dyDescent="0.2">
      <c r="B850" s="100" t="s">
        <v>48</v>
      </c>
      <c r="O850" s="150">
        <f t="shared" si="14"/>
        <v>1316.75</v>
      </c>
    </row>
    <row r="851" spans="2:15" ht="22.05" customHeight="1" x14ac:dyDescent="0.2">
      <c r="B851" s="100" t="s">
        <v>48</v>
      </c>
      <c r="O851" s="150">
        <f t="shared" si="14"/>
        <v>1316.75</v>
      </c>
    </row>
    <row r="852" spans="2:15" ht="22.05" customHeight="1" x14ac:dyDescent="0.2">
      <c r="B852" s="100" t="s">
        <v>48</v>
      </c>
      <c r="O852" s="150">
        <f t="shared" si="14"/>
        <v>1316.75</v>
      </c>
    </row>
    <row r="853" spans="2:15" ht="22.05" customHeight="1" x14ac:dyDescent="0.2">
      <c r="B853" s="100" t="s">
        <v>48</v>
      </c>
      <c r="O853" s="150">
        <f t="shared" si="14"/>
        <v>1316.75</v>
      </c>
    </row>
    <row r="854" spans="2:15" ht="22.05" customHeight="1" x14ac:dyDescent="0.2">
      <c r="B854" s="100" t="s">
        <v>48</v>
      </c>
      <c r="O854" s="150">
        <f t="shared" si="14"/>
        <v>1316.75</v>
      </c>
    </row>
    <row r="855" spans="2:15" ht="22.05" customHeight="1" x14ac:dyDescent="0.2">
      <c r="B855" s="100" t="s">
        <v>48</v>
      </c>
      <c r="O855" s="150">
        <f t="shared" si="14"/>
        <v>1316.75</v>
      </c>
    </row>
    <row r="856" spans="2:15" ht="22.05" customHeight="1" x14ac:dyDescent="0.2">
      <c r="B856" s="100" t="s">
        <v>48</v>
      </c>
      <c r="O856" s="150">
        <f t="shared" si="14"/>
        <v>1316.75</v>
      </c>
    </row>
    <row r="857" spans="2:15" ht="22.05" customHeight="1" x14ac:dyDescent="0.2">
      <c r="B857" s="100" t="s">
        <v>48</v>
      </c>
      <c r="O857" s="150">
        <f t="shared" si="14"/>
        <v>1316.75</v>
      </c>
    </row>
    <row r="858" spans="2:15" ht="22.05" customHeight="1" x14ac:dyDescent="0.2">
      <c r="B858" s="100" t="s">
        <v>48</v>
      </c>
      <c r="O858" s="150">
        <f t="shared" si="14"/>
        <v>1316.75</v>
      </c>
    </row>
    <row r="859" spans="2:15" ht="22.05" customHeight="1" x14ac:dyDescent="0.2">
      <c r="B859" s="100" t="s">
        <v>48</v>
      </c>
      <c r="O859" s="150">
        <f t="shared" si="14"/>
        <v>1316.75</v>
      </c>
    </row>
    <row r="860" spans="2:15" ht="22.05" customHeight="1" x14ac:dyDescent="0.2">
      <c r="B860" s="100" t="s">
        <v>48</v>
      </c>
      <c r="O860" s="150">
        <f t="shared" si="14"/>
        <v>1316.75</v>
      </c>
    </row>
    <row r="861" spans="2:15" ht="22.05" customHeight="1" x14ac:dyDescent="0.2">
      <c r="B861" s="100" t="s">
        <v>48</v>
      </c>
      <c r="O861" s="150">
        <f t="shared" si="14"/>
        <v>1316.75</v>
      </c>
    </row>
    <row r="862" spans="2:15" ht="22.05" customHeight="1" x14ac:dyDescent="0.2">
      <c r="B862" s="100" t="s">
        <v>48</v>
      </c>
      <c r="O862" s="150">
        <f t="shared" si="14"/>
        <v>1316.75</v>
      </c>
    </row>
    <row r="863" spans="2:15" ht="22.05" customHeight="1" x14ac:dyDescent="0.2">
      <c r="B863" s="100" t="s">
        <v>48</v>
      </c>
      <c r="O863" s="150">
        <f t="shared" si="14"/>
        <v>1316.75</v>
      </c>
    </row>
    <row r="864" spans="2:15" ht="22.05" customHeight="1" x14ac:dyDescent="0.2">
      <c r="B864" s="100" t="s">
        <v>48</v>
      </c>
      <c r="O864" s="150">
        <f t="shared" si="14"/>
        <v>1316.75</v>
      </c>
    </row>
    <row r="865" spans="2:15" ht="22.05" customHeight="1" x14ac:dyDescent="0.2">
      <c r="B865" s="100" t="s">
        <v>48</v>
      </c>
      <c r="O865" s="150">
        <f t="shared" si="14"/>
        <v>1316.75</v>
      </c>
    </row>
    <row r="866" spans="2:15" ht="22.05" customHeight="1" x14ac:dyDescent="0.2">
      <c r="B866" s="100" t="s">
        <v>48</v>
      </c>
      <c r="O866" s="150">
        <f t="shared" si="14"/>
        <v>1316.75</v>
      </c>
    </row>
    <row r="867" spans="2:15" ht="22.05" customHeight="1" x14ac:dyDescent="0.2">
      <c r="B867" s="100" t="s">
        <v>48</v>
      </c>
      <c r="O867" s="150">
        <f t="shared" si="14"/>
        <v>1316.75</v>
      </c>
    </row>
    <row r="868" spans="2:15" ht="22.05" customHeight="1" x14ac:dyDescent="0.2">
      <c r="B868" s="100" t="s">
        <v>48</v>
      </c>
      <c r="O868" s="150">
        <f t="shared" si="14"/>
        <v>1316.75</v>
      </c>
    </row>
    <row r="869" spans="2:15" ht="22.05" customHeight="1" x14ac:dyDescent="0.2">
      <c r="B869" s="100" t="s">
        <v>48</v>
      </c>
      <c r="O869" s="150">
        <f t="shared" si="14"/>
        <v>1316.75</v>
      </c>
    </row>
    <row r="870" spans="2:15" ht="22.05" customHeight="1" x14ac:dyDescent="0.2">
      <c r="B870" s="100" t="s">
        <v>48</v>
      </c>
      <c r="O870" s="150">
        <f t="shared" si="14"/>
        <v>1316.75</v>
      </c>
    </row>
    <row r="871" spans="2:15" ht="22.05" customHeight="1" x14ac:dyDescent="0.2">
      <c r="B871" s="100" t="s">
        <v>48</v>
      </c>
      <c r="O871" s="150">
        <f t="shared" si="14"/>
        <v>1316.75</v>
      </c>
    </row>
    <row r="872" spans="2:15" ht="22.05" customHeight="1" x14ac:dyDescent="0.2">
      <c r="B872" s="100" t="s">
        <v>48</v>
      </c>
      <c r="O872" s="150">
        <f t="shared" si="14"/>
        <v>1316.75</v>
      </c>
    </row>
    <row r="873" spans="2:15" ht="22.05" customHeight="1" x14ac:dyDescent="0.2">
      <c r="B873" s="100" t="s">
        <v>48</v>
      </c>
      <c r="O873" s="150">
        <f t="shared" si="14"/>
        <v>1316.75</v>
      </c>
    </row>
    <row r="874" spans="2:15" ht="22.05" customHeight="1" x14ac:dyDescent="0.2">
      <c r="B874" s="100" t="s">
        <v>48</v>
      </c>
      <c r="O874" s="150">
        <f t="shared" si="14"/>
        <v>1316.75</v>
      </c>
    </row>
    <row r="875" spans="2:15" ht="22.05" customHeight="1" x14ac:dyDescent="0.2">
      <c r="B875" s="100" t="s">
        <v>48</v>
      </c>
      <c r="O875" s="150">
        <f t="shared" si="14"/>
        <v>1316.75</v>
      </c>
    </row>
    <row r="876" spans="2:15" ht="22.05" customHeight="1" x14ac:dyDescent="0.2">
      <c r="B876" s="100" t="s">
        <v>48</v>
      </c>
      <c r="O876" s="150">
        <f t="shared" si="14"/>
        <v>1316.75</v>
      </c>
    </row>
    <row r="877" spans="2:15" ht="22.05" customHeight="1" x14ac:dyDescent="0.2">
      <c r="B877" s="100" t="s">
        <v>48</v>
      </c>
      <c r="O877" s="150">
        <f t="shared" si="14"/>
        <v>1316.75</v>
      </c>
    </row>
    <row r="878" spans="2:15" ht="22.05" customHeight="1" x14ac:dyDescent="0.2">
      <c r="B878" s="100" t="s">
        <v>48</v>
      </c>
      <c r="O878" s="150">
        <f t="shared" si="14"/>
        <v>1316.75</v>
      </c>
    </row>
    <row r="879" spans="2:15" ht="22.05" customHeight="1" x14ac:dyDescent="0.2">
      <c r="B879" s="100" t="s">
        <v>48</v>
      </c>
      <c r="O879" s="150">
        <f t="shared" si="14"/>
        <v>1316.75</v>
      </c>
    </row>
    <row r="880" spans="2:15" ht="22.05" customHeight="1" x14ac:dyDescent="0.2">
      <c r="B880" s="100" t="s">
        <v>48</v>
      </c>
      <c r="O880" s="150">
        <f t="shared" si="14"/>
        <v>1316.75</v>
      </c>
    </row>
    <row r="881" spans="2:15" ht="22.05" customHeight="1" x14ac:dyDescent="0.2">
      <c r="B881" s="100" t="s">
        <v>48</v>
      </c>
      <c r="O881" s="150">
        <f t="shared" si="14"/>
        <v>1316.75</v>
      </c>
    </row>
    <row r="882" spans="2:15" ht="22.05" customHeight="1" x14ac:dyDescent="0.2">
      <c r="B882" s="100" t="s">
        <v>48</v>
      </c>
      <c r="O882" s="150">
        <f t="shared" si="14"/>
        <v>1316.75</v>
      </c>
    </row>
    <row r="883" spans="2:15" ht="22.05" customHeight="1" x14ac:dyDescent="0.2">
      <c r="B883" s="100" t="s">
        <v>48</v>
      </c>
      <c r="O883" s="150">
        <f t="shared" si="14"/>
        <v>1316.75</v>
      </c>
    </row>
    <row r="884" spans="2:15" ht="22.05" customHeight="1" x14ac:dyDescent="0.2">
      <c r="B884" s="100" t="s">
        <v>48</v>
      </c>
      <c r="O884" s="150">
        <f t="shared" si="14"/>
        <v>1316.75</v>
      </c>
    </row>
    <row r="885" spans="2:15" ht="22.05" customHeight="1" x14ac:dyDescent="0.2">
      <c r="B885" s="100" t="s">
        <v>48</v>
      </c>
      <c r="O885" s="150">
        <f t="shared" si="14"/>
        <v>1316.75</v>
      </c>
    </row>
    <row r="886" spans="2:15" ht="22.05" customHeight="1" x14ac:dyDescent="0.2">
      <c r="B886" s="100" t="s">
        <v>48</v>
      </c>
      <c r="O886" s="150">
        <f t="shared" si="14"/>
        <v>1316.75</v>
      </c>
    </row>
    <row r="887" spans="2:15" ht="22.05" customHeight="1" x14ac:dyDescent="0.2">
      <c r="B887" s="100" t="s">
        <v>48</v>
      </c>
      <c r="O887" s="150">
        <f t="shared" si="14"/>
        <v>1316.75</v>
      </c>
    </row>
    <row r="888" spans="2:15" ht="22.05" customHeight="1" x14ac:dyDescent="0.2">
      <c r="B888" s="100" t="s">
        <v>48</v>
      </c>
      <c r="O888" s="150">
        <f t="shared" si="14"/>
        <v>1316.75</v>
      </c>
    </row>
    <row r="889" spans="2:15" ht="22.05" customHeight="1" x14ac:dyDescent="0.2">
      <c r="B889" s="100" t="s">
        <v>48</v>
      </c>
      <c r="O889" s="150">
        <f t="shared" si="14"/>
        <v>1316.75</v>
      </c>
    </row>
    <row r="890" spans="2:15" ht="22.05" customHeight="1" x14ac:dyDescent="0.2">
      <c r="B890" s="100" t="s">
        <v>48</v>
      </c>
      <c r="O890" s="150">
        <f t="shared" si="14"/>
        <v>1316.75</v>
      </c>
    </row>
    <row r="891" spans="2:15" ht="22.05" customHeight="1" x14ac:dyDescent="0.2">
      <c r="B891" s="100" t="s">
        <v>48</v>
      </c>
      <c r="O891" s="150">
        <f t="shared" si="14"/>
        <v>1316.75</v>
      </c>
    </row>
    <row r="892" spans="2:15" ht="22.05" customHeight="1" x14ac:dyDescent="0.2">
      <c r="B892" s="100" t="s">
        <v>48</v>
      </c>
      <c r="O892" s="150">
        <f t="shared" si="14"/>
        <v>1316.75</v>
      </c>
    </row>
    <row r="893" spans="2:15" ht="22.05" customHeight="1" x14ac:dyDescent="0.2">
      <c r="B893" s="100" t="s">
        <v>48</v>
      </c>
      <c r="O893" s="150">
        <f t="shared" si="14"/>
        <v>1316.75</v>
      </c>
    </row>
    <row r="894" spans="2:15" ht="22.05" customHeight="1" x14ac:dyDescent="0.2">
      <c r="B894" s="100" t="s">
        <v>48</v>
      </c>
      <c r="O894" s="150">
        <f t="shared" si="14"/>
        <v>1316.75</v>
      </c>
    </row>
    <row r="895" spans="2:15" ht="22.05" customHeight="1" x14ac:dyDescent="0.2">
      <c r="B895" s="100" t="s">
        <v>48</v>
      </c>
      <c r="O895" s="150">
        <f t="shared" si="14"/>
        <v>1316.75</v>
      </c>
    </row>
    <row r="896" spans="2:15" ht="22.05" customHeight="1" x14ac:dyDescent="0.2">
      <c r="B896" s="100" t="s">
        <v>48</v>
      </c>
      <c r="O896" s="150">
        <f t="shared" si="14"/>
        <v>1316.75</v>
      </c>
    </row>
    <row r="897" spans="2:15" ht="22.05" customHeight="1" x14ac:dyDescent="0.2">
      <c r="B897" s="100" t="s">
        <v>48</v>
      </c>
      <c r="O897" s="150">
        <f t="shared" si="14"/>
        <v>1316.75</v>
      </c>
    </row>
    <row r="898" spans="2:15" ht="22.05" customHeight="1" x14ac:dyDescent="0.2">
      <c r="B898" s="100" t="s">
        <v>48</v>
      </c>
      <c r="O898" s="150">
        <f t="shared" si="14"/>
        <v>1316.75</v>
      </c>
    </row>
    <row r="899" spans="2:15" ht="22.05" customHeight="1" x14ac:dyDescent="0.2">
      <c r="B899" s="100" t="s">
        <v>48</v>
      </c>
      <c r="O899" s="150">
        <f t="shared" si="14"/>
        <v>1316.75</v>
      </c>
    </row>
    <row r="900" spans="2:15" ht="22.05" customHeight="1" x14ac:dyDescent="0.2">
      <c r="B900" s="100" t="s">
        <v>48</v>
      </c>
      <c r="O900" s="150">
        <f t="shared" si="14"/>
        <v>1316.75</v>
      </c>
    </row>
    <row r="901" spans="2:15" ht="22.05" customHeight="1" x14ac:dyDescent="0.2">
      <c r="B901" s="100" t="s">
        <v>48</v>
      </c>
      <c r="O901" s="150">
        <f t="shared" si="14"/>
        <v>1316.75</v>
      </c>
    </row>
    <row r="902" spans="2:15" ht="22.05" customHeight="1" x14ac:dyDescent="0.2">
      <c r="B902" s="100" t="s">
        <v>48</v>
      </c>
      <c r="O902" s="150">
        <f t="shared" si="14"/>
        <v>1316.75</v>
      </c>
    </row>
    <row r="903" spans="2:15" ht="22.05" customHeight="1" x14ac:dyDescent="0.2">
      <c r="B903" s="100" t="s">
        <v>48</v>
      </c>
      <c r="O903" s="150">
        <f t="shared" si="14"/>
        <v>1316.75</v>
      </c>
    </row>
    <row r="904" spans="2:15" ht="22.05" customHeight="1" x14ac:dyDescent="0.2">
      <c r="B904" s="100" t="s">
        <v>48</v>
      </c>
      <c r="O904" s="150">
        <f t="shared" si="14"/>
        <v>1316.75</v>
      </c>
    </row>
    <row r="905" spans="2:15" ht="22.05" customHeight="1" x14ac:dyDescent="0.2">
      <c r="B905" s="100" t="s">
        <v>48</v>
      </c>
      <c r="O905" s="150">
        <f t="shared" si="14"/>
        <v>1316.75</v>
      </c>
    </row>
    <row r="906" spans="2:15" ht="22.05" customHeight="1" x14ac:dyDescent="0.2">
      <c r="B906" s="100" t="s">
        <v>48</v>
      </c>
      <c r="O906" s="150">
        <f t="shared" si="14"/>
        <v>1316.75</v>
      </c>
    </row>
    <row r="907" spans="2:15" ht="22.05" customHeight="1" x14ac:dyDescent="0.2">
      <c r="B907" s="100" t="s">
        <v>48</v>
      </c>
      <c r="O907" s="150">
        <f t="shared" si="14"/>
        <v>1316.75</v>
      </c>
    </row>
    <row r="908" spans="2:15" ht="22.05" customHeight="1" x14ac:dyDescent="0.2">
      <c r="B908" s="100" t="s">
        <v>48</v>
      </c>
      <c r="O908" s="150">
        <f t="shared" si="14"/>
        <v>1316.75</v>
      </c>
    </row>
    <row r="909" spans="2:15" ht="22.05" customHeight="1" x14ac:dyDescent="0.2">
      <c r="B909" s="100" t="s">
        <v>48</v>
      </c>
      <c r="O909" s="150">
        <f t="shared" ref="O909:O972" si="15">O908+M909-N909</f>
        <v>1316.75</v>
      </c>
    </row>
    <row r="910" spans="2:15" ht="22.05" customHeight="1" x14ac:dyDescent="0.2">
      <c r="B910" s="100" t="s">
        <v>48</v>
      </c>
      <c r="O910" s="150">
        <f t="shared" si="15"/>
        <v>1316.75</v>
      </c>
    </row>
    <row r="911" spans="2:15" ht="22.05" customHeight="1" x14ac:dyDescent="0.2">
      <c r="B911" s="100" t="s">
        <v>48</v>
      </c>
      <c r="O911" s="150">
        <f t="shared" si="15"/>
        <v>1316.75</v>
      </c>
    </row>
    <row r="912" spans="2:15" ht="22.05" customHeight="1" x14ac:dyDescent="0.2">
      <c r="B912" s="100" t="s">
        <v>48</v>
      </c>
      <c r="O912" s="150">
        <f t="shared" si="15"/>
        <v>1316.75</v>
      </c>
    </row>
    <row r="913" spans="2:15" ht="22.05" customHeight="1" x14ac:dyDescent="0.2">
      <c r="B913" s="100" t="s">
        <v>48</v>
      </c>
      <c r="O913" s="150">
        <f t="shared" si="15"/>
        <v>1316.75</v>
      </c>
    </row>
    <row r="914" spans="2:15" ht="22.05" customHeight="1" x14ac:dyDescent="0.2">
      <c r="B914" s="100" t="s">
        <v>48</v>
      </c>
      <c r="O914" s="150">
        <f t="shared" si="15"/>
        <v>1316.75</v>
      </c>
    </row>
    <row r="915" spans="2:15" ht="22.05" customHeight="1" x14ac:dyDescent="0.2">
      <c r="B915" s="100" t="s">
        <v>48</v>
      </c>
      <c r="O915" s="150">
        <f t="shared" si="15"/>
        <v>1316.75</v>
      </c>
    </row>
    <row r="916" spans="2:15" ht="22.05" customHeight="1" x14ac:dyDescent="0.2">
      <c r="B916" s="100" t="s">
        <v>48</v>
      </c>
      <c r="O916" s="150">
        <f t="shared" si="15"/>
        <v>1316.75</v>
      </c>
    </row>
    <row r="917" spans="2:15" ht="22.05" customHeight="1" x14ac:dyDescent="0.2">
      <c r="B917" s="100" t="s">
        <v>48</v>
      </c>
      <c r="O917" s="150">
        <f t="shared" si="15"/>
        <v>1316.75</v>
      </c>
    </row>
    <row r="918" spans="2:15" ht="22.05" customHeight="1" x14ac:dyDescent="0.2">
      <c r="B918" s="100" t="s">
        <v>48</v>
      </c>
      <c r="O918" s="150">
        <f t="shared" si="15"/>
        <v>1316.75</v>
      </c>
    </row>
    <row r="919" spans="2:15" ht="22.05" customHeight="1" x14ac:dyDescent="0.2">
      <c r="B919" s="100" t="s">
        <v>48</v>
      </c>
      <c r="O919" s="150">
        <f t="shared" si="15"/>
        <v>1316.75</v>
      </c>
    </row>
    <row r="920" spans="2:15" ht="22.05" customHeight="1" x14ac:dyDescent="0.2">
      <c r="B920" s="100" t="s">
        <v>48</v>
      </c>
      <c r="O920" s="150">
        <f t="shared" si="15"/>
        <v>1316.75</v>
      </c>
    </row>
    <row r="921" spans="2:15" ht="22.05" customHeight="1" x14ac:dyDescent="0.2">
      <c r="B921" s="100" t="s">
        <v>48</v>
      </c>
      <c r="O921" s="150">
        <f t="shared" si="15"/>
        <v>1316.75</v>
      </c>
    </row>
    <row r="922" spans="2:15" ht="22.05" customHeight="1" x14ac:dyDescent="0.2">
      <c r="B922" s="100" t="s">
        <v>48</v>
      </c>
      <c r="O922" s="150">
        <f t="shared" si="15"/>
        <v>1316.75</v>
      </c>
    </row>
    <row r="923" spans="2:15" ht="22.05" customHeight="1" x14ac:dyDescent="0.2">
      <c r="B923" s="100" t="s">
        <v>48</v>
      </c>
      <c r="O923" s="150">
        <f t="shared" si="15"/>
        <v>1316.75</v>
      </c>
    </row>
    <row r="924" spans="2:15" ht="22.05" customHeight="1" x14ac:dyDescent="0.2">
      <c r="B924" s="100" t="s">
        <v>48</v>
      </c>
      <c r="O924" s="150">
        <f t="shared" si="15"/>
        <v>1316.75</v>
      </c>
    </row>
    <row r="925" spans="2:15" ht="22.05" customHeight="1" x14ac:dyDescent="0.2">
      <c r="B925" s="100" t="s">
        <v>48</v>
      </c>
      <c r="O925" s="150">
        <f t="shared" si="15"/>
        <v>1316.75</v>
      </c>
    </row>
    <row r="926" spans="2:15" ht="22.05" customHeight="1" x14ac:dyDescent="0.2">
      <c r="B926" s="100" t="s">
        <v>48</v>
      </c>
      <c r="O926" s="150">
        <f t="shared" si="15"/>
        <v>1316.75</v>
      </c>
    </row>
    <row r="927" spans="2:15" ht="22.05" customHeight="1" x14ac:dyDescent="0.2">
      <c r="B927" s="100" t="s">
        <v>48</v>
      </c>
      <c r="O927" s="150">
        <f t="shared" si="15"/>
        <v>1316.75</v>
      </c>
    </row>
    <row r="928" spans="2:15" ht="22.05" customHeight="1" x14ac:dyDescent="0.2">
      <c r="B928" s="100" t="s">
        <v>48</v>
      </c>
      <c r="O928" s="150">
        <f t="shared" si="15"/>
        <v>1316.75</v>
      </c>
    </row>
    <row r="929" spans="2:15" ht="22.05" customHeight="1" x14ac:dyDescent="0.2">
      <c r="B929" s="100" t="s">
        <v>48</v>
      </c>
      <c r="O929" s="150">
        <f t="shared" si="15"/>
        <v>1316.75</v>
      </c>
    </row>
    <row r="930" spans="2:15" ht="22.05" customHeight="1" x14ac:dyDescent="0.2">
      <c r="B930" s="100" t="s">
        <v>48</v>
      </c>
      <c r="O930" s="150">
        <f t="shared" si="15"/>
        <v>1316.75</v>
      </c>
    </row>
    <row r="931" spans="2:15" ht="22.05" customHeight="1" x14ac:dyDescent="0.2">
      <c r="B931" s="100" t="s">
        <v>48</v>
      </c>
      <c r="O931" s="150">
        <f t="shared" si="15"/>
        <v>1316.75</v>
      </c>
    </row>
    <row r="932" spans="2:15" ht="22.05" customHeight="1" x14ac:dyDescent="0.2">
      <c r="B932" s="100" t="s">
        <v>48</v>
      </c>
      <c r="O932" s="150">
        <f t="shared" si="15"/>
        <v>1316.75</v>
      </c>
    </row>
    <row r="933" spans="2:15" ht="22.05" customHeight="1" x14ac:dyDescent="0.2">
      <c r="B933" s="100" t="s">
        <v>48</v>
      </c>
      <c r="O933" s="150">
        <f t="shared" si="15"/>
        <v>1316.75</v>
      </c>
    </row>
    <row r="934" spans="2:15" ht="22.05" customHeight="1" x14ac:dyDescent="0.2">
      <c r="B934" s="100" t="s">
        <v>48</v>
      </c>
      <c r="O934" s="150">
        <f t="shared" si="15"/>
        <v>1316.75</v>
      </c>
    </row>
    <row r="935" spans="2:15" ht="22.05" customHeight="1" x14ac:dyDescent="0.2">
      <c r="B935" s="100" t="s">
        <v>48</v>
      </c>
      <c r="O935" s="150">
        <f t="shared" si="15"/>
        <v>1316.75</v>
      </c>
    </row>
    <row r="936" spans="2:15" ht="22.05" customHeight="1" x14ac:dyDescent="0.2">
      <c r="B936" s="100" t="s">
        <v>48</v>
      </c>
      <c r="O936" s="150">
        <f t="shared" si="15"/>
        <v>1316.75</v>
      </c>
    </row>
    <row r="937" spans="2:15" ht="22.05" customHeight="1" x14ac:dyDescent="0.2">
      <c r="B937" s="100" t="s">
        <v>48</v>
      </c>
      <c r="O937" s="150">
        <f t="shared" si="15"/>
        <v>1316.75</v>
      </c>
    </row>
    <row r="938" spans="2:15" ht="22.05" customHeight="1" x14ac:dyDescent="0.2">
      <c r="B938" s="100" t="s">
        <v>48</v>
      </c>
      <c r="O938" s="150">
        <f t="shared" si="15"/>
        <v>1316.75</v>
      </c>
    </row>
    <row r="939" spans="2:15" ht="22.05" customHeight="1" x14ac:dyDescent="0.2">
      <c r="B939" s="100" t="s">
        <v>48</v>
      </c>
      <c r="O939" s="150">
        <f t="shared" si="15"/>
        <v>1316.75</v>
      </c>
    </row>
    <row r="940" spans="2:15" ht="22.05" customHeight="1" x14ac:dyDescent="0.2">
      <c r="B940" s="100" t="s">
        <v>48</v>
      </c>
      <c r="O940" s="150">
        <f t="shared" si="15"/>
        <v>1316.75</v>
      </c>
    </row>
    <row r="941" spans="2:15" ht="22.05" customHeight="1" x14ac:dyDescent="0.2">
      <c r="B941" s="100" t="s">
        <v>48</v>
      </c>
      <c r="O941" s="150">
        <f t="shared" si="15"/>
        <v>1316.75</v>
      </c>
    </row>
    <row r="942" spans="2:15" ht="22.05" customHeight="1" x14ac:dyDescent="0.2">
      <c r="B942" s="100" t="s">
        <v>48</v>
      </c>
      <c r="O942" s="150">
        <f t="shared" si="15"/>
        <v>1316.75</v>
      </c>
    </row>
    <row r="943" spans="2:15" ht="22.05" customHeight="1" x14ac:dyDescent="0.2">
      <c r="B943" s="100" t="s">
        <v>48</v>
      </c>
      <c r="O943" s="150">
        <f t="shared" si="15"/>
        <v>1316.75</v>
      </c>
    </row>
    <row r="944" spans="2:15" ht="22.05" customHeight="1" x14ac:dyDescent="0.2">
      <c r="B944" s="100" t="s">
        <v>48</v>
      </c>
      <c r="O944" s="150">
        <f t="shared" si="15"/>
        <v>1316.75</v>
      </c>
    </row>
    <row r="945" spans="2:15" ht="22.05" customHeight="1" x14ac:dyDescent="0.2">
      <c r="B945" s="100" t="s">
        <v>48</v>
      </c>
      <c r="O945" s="150">
        <f t="shared" si="15"/>
        <v>1316.75</v>
      </c>
    </row>
    <row r="946" spans="2:15" ht="22.05" customHeight="1" x14ac:dyDescent="0.2">
      <c r="B946" s="100" t="s">
        <v>48</v>
      </c>
      <c r="O946" s="150">
        <f t="shared" si="15"/>
        <v>1316.75</v>
      </c>
    </row>
    <row r="947" spans="2:15" ht="22.05" customHeight="1" x14ac:dyDescent="0.2">
      <c r="B947" s="100" t="s">
        <v>48</v>
      </c>
      <c r="O947" s="150">
        <f t="shared" si="15"/>
        <v>1316.75</v>
      </c>
    </row>
    <row r="948" spans="2:15" ht="22.05" customHeight="1" x14ac:dyDescent="0.2">
      <c r="B948" s="100" t="s">
        <v>48</v>
      </c>
      <c r="O948" s="150">
        <f t="shared" si="15"/>
        <v>1316.75</v>
      </c>
    </row>
    <row r="949" spans="2:15" ht="22.05" customHeight="1" x14ac:dyDescent="0.2">
      <c r="B949" s="100" t="s">
        <v>48</v>
      </c>
      <c r="O949" s="150">
        <f t="shared" si="15"/>
        <v>1316.75</v>
      </c>
    </row>
    <row r="950" spans="2:15" ht="22.05" customHeight="1" x14ac:dyDescent="0.2">
      <c r="B950" s="100" t="s">
        <v>48</v>
      </c>
      <c r="O950" s="150">
        <f t="shared" si="15"/>
        <v>1316.75</v>
      </c>
    </row>
    <row r="951" spans="2:15" ht="22.05" customHeight="1" x14ac:dyDescent="0.2">
      <c r="B951" s="100" t="s">
        <v>48</v>
      </c>
      <c r="O951" s="150">
        <f t="shared" si="15"/>
        <v>1316.75</v>
      </c>
    </row>
    <row r="952" spans="2:15" ht="22.05" customHeight="1" x14ac:dyDescent="0.2">
      <c r="B952" s="100" t="s">
        <v>48</v>
      </c>
      <c r="O952" s="150">
        <f t="shared" si="15"/>
        <v>1316.75</v>
      </c>
    </row>
    <row r="953" spans="2:15" ht="22.05" customHeight="1" x14ac:dyDescent="0.2">
      <c r="B953" s="100" t="s">
        <v>48</v>
      </c>
      <c r="O953" s="150">
        <f t="shared" si="15"/>
        <v>1316.75</v>
      </c>
    </row>
    <row r="954" spans="2:15" ht="22.05" customHeight="1" x14ac:dyDescent="0.2">
      <c r="B954" s="100" t="s">
        <v>48</v>
      </c>
      <c r="O954" s="150">
        <f t="shared" si="15"/>
        <v>1316.75</v>
      </c>
    </row>
    <row r="955" spans="2:15" ht="22.05" customHeight="1" x14ac:dyDescent="0.2">
      <c r="B955" s="100" t="s">
        <v>48</v>
      </c>
      <c r="O955" s="150">
        <f t="shared" si="15"/>
        <v>1316.75</v>
      </c>
    </row>
    <row r="956" spans="2:15" ht="22.05" customHeight="1" x14ac:dyDescent="0.2">
      <c r="B956" s="100" t="s">
        <v>48</v>
      </c>
      <c r="O956" s="150">
        <f t="shared" si="15"/>
        <v>1316.75</v>
      </c>
    </row>
    <row r="957" spans="2:15" ht="22.05" customHeight="1" x14ac:dyDescent="0.2">
      <c r="B957" s="100" t="s">
        <v>48</v>
      </c>
      <c r="O957" s="150">
        <f t="shared" si="15"/>
        <v>1316.75</v>
      </c>
    </row>
    <row r="958" spans="2:15" ht="22.05" customHeight="1" x14ac:dyDescent="0.2">
      <c r="B958" s="100" t="s">
        <v>48</v>
      </c>
      <c r="O958" s="150">
        <f t="shared" si="15"/>
        <v>1316.75</v>
      </c>
    </row>
    <row r="959" spans="2:15" ht="22.05" customHeight="1" x14ac:dyDescent="0.2">
      <c r="B959" s="100" t="s">
        <v>48</v>
      </c>
      <c r="O959" s="150">
        <f t="shared" si="15"/>
        <v>1316.75</v>
      </c>
    </row>
    <row r="960" spans="2:15" ht="22.05" customHeight="1" x14ac:dyDescent="0.2">
      <c r="B960" s="100" t="s">
        <v>48</v>
      </c>
      <c r="O960" s="150">
        <f t="shared" si="15"/>
        <v>1316.75</v>
      </c>
    </row>
    <row r="961" spans="2:15" ht="22.05" customHeight="1" x14ac:dyDescent="0.2">
      <c r="B961" s="100" t="s">
        <v>48</v>
      </c>
      <c r="O961" s="150">
        <f t="shared" si="15"/>
        <v>1316.75</v>
      </c>
    </row>
    <row r="962" spans="2:15" ht="22.05" customHeight="1" x14ac:dyDescent="0.2">
      <c r="B962" s="100" t="s">
        <v>48</v>
      </c>
      <c r="O962" s="150">
        <f t="shared" si="15"/>
        <v>1316.75</v>
      </c>
    </row>
    <row r="963" spans="2:15" ht="22.05" customHeight="1" x14ac:dyDescent="0.2">
      <c r="B963" s="100" t="s">
        <v>48</v>
      </c>
      <c r="O963" s="150">
        <f t="shared" si="15"/>
        <v>1316.75</v>
      </c>
    </row>
    <row r="964" spans="2:15" ht="22.05" customHeight="1" x14ac:dyDescent="0.2">
      <c r="B964" s="100" t="s">
        <v>48</v>
      </c>
      <c r="O964" s="150">
        <f t="shared" si="15"/>
        <v>1316.75</v>
      </c>
    </row>
    <row r="965" spans="2:15" ht="22.05" customHeight="1" x14ac:dyDescent="0.2">
      <c r="B965" s="100" t="s">
        <v>48</v>
      </c>
      <c r="O965" s="150">
        <f t="shared" si="15"/>
        <v>1316.75</v>
      </c>
    </row>
    <row r="966" spans="2:15" ht="22.05" customHeight="1" x14ac:dyDescent="0.2">
      <c r="B966" s="100" t="s">
        <v>48</v>
      </c>
      <c r="O966" s="150">
        <f t="shared" si="15"/>
        <v>1316.75</v>
      </c>
    </row>
    <row r="967" spans="2:15" ht="22.05" customHeight="1" x14ac:dyDescent="0.2">
      <c r="B967" s="100" t="s">
        <v>48</v>
      </c>
      <c r="O967" s="150">
        <f t="shared" si="15"/>
        <v>1316.75</v>
      </c>
    </row>
    <row r="968" spans="2:15" ht="22.05" customHeight="1" x14ac:dyDescent="0.2">
      <c r="B968" s="100" t="s">
        <v>48</v>
      </c>
      <c r="O968" s="150">
        <f t="shared" si="15"/>
        <v>1316.75</v>
      </c>
    </row>
    <row r="969" spans="2:15" ht="22.05" customHeight="1" x14ac:dyDescent="0.2">
      <c r="B969" s="100" t="s">
        <v>48</v>
      </c>
      <c r="O969" s="150">
        <f t="shared" si="15"/>
        <v>1316.75</v>
      </c>
    </row>
    <row r="970" spans="2:15" ht="22.05" customHeight="1" x14ac:dyDescent="0.2">
      <c r="B970" s="100" t="s">
        <v>48</v>
      </c>
      <c r="O970" s="150">
        <f t="shared" si="15"/>
        <v>1316.75</v>
      </c>
    </row>
    <row r="971" spans="2:15" ht="22.05" customHeight="1" x14ac:dyDescent="0.2">
      <c r="B971" s="100" t="s">
        <v>48</v>
      </c>
      <c r="O971" s="150">
        <f t="shared" si="15"/>
        <v>1316.75</v>
      </c>
    </row>
    <row r="972" spans="2:15" ht="22.05" customHeight="1" x14ac:dyDescent="0.2">
      <c r="B972" s="100" t="s">
        <v>48</v>
      </c>
      <c r="O972" s="150">
        <f t="shared" si="15"/>
        <v>1316.75</v>
      </c>
    </row>
    <row r="973" spans="2:15" ht="22.05" customHeight="1" x14ac:dyDescent="0.2">
      <c r="B973" s="100" t="s">
        <v>48</v>
      </c>
      <c r="O973" s="150">
        <f t="shared" ref="O973:O1003" si="16">O972+M973-N973</f>
        <v>1316.75</v>
      </c>
    </row>
    <row r="974" spans="2:15" ht="22.05" customHeight="1" x14ac:dyDescent="0.2">
      <c r="B974" s="100" t="s">
        <v>48</v>
      </c>
      <c r="O974" s="150">
        <f t="shared" si="16"/>
        <v>1316.75</v>
      </c>
    </row>
    <row r="975" spans="2:15" ht="22.05" customHeight="1" x14ac:dyDescent="0.2">
      <c r="B975" s="100" t="s">
        <v>48</v>
      </c>
      <c r="O975" s="150">
        <f t="shared" si="16"/>
        <v>1316.75</v>
      </c>
    </row>
    <row r="976" spans="2:15" ht="22.05" customHeight="1" x14ac:dyDescent="0.2">
      <c r="B976" s="100" t="s">
        <v>48</v>
      </c>
      <c r="O976" s="150">
        <f t="shared" si="16"/>
        <v>1316.75</v>
      </c>
    </row>
    <row r="977" spans="2:15" ht="22.05" customHeight="1" x14ac:dyDescent="0.2">
      <c r="B977" s="100" t="s">
        <v>48</v>
      </c>
      <c r="O977" s="150">
        <f t="shared" si="16"/>
        <v>1316.75</v>
      </c>
    </row>
    <row r="978" spans="2:15" ht="22.05" customHeight="1" x14ac:dyDescent="0.2">
      <c r="B978" s="100" t="s">
        <v>48</v>
      </c>
      <c r="O978" s="150">
        <f t="shared" si="16"/>
        <v>1316.75</v>
      </c>
    </row>
    <row r="979" spans="2:15" ht="22.05" customHeight="1" x14ac:dyDescent="0.2">
      <c r="B979" s="100" t="s">
        <v>48</v>
      </c>
      <c r="O979" s="150">
        <f t="shared" si="16"/>
        <v>1316.75</v>
      </c>
    </row>
    <row r="980" spans="2:15" ht="22.05" customHeight="1" x14ac:dyDescent="0.2">
      <c r="B980" s="100" t="s">
        <v>48</v>
      </c>
      <c r="O980" s="150">
        <f t="shared" si="16"/>
        <v>1316.75</v>
      </c>
    </row>
    <row r="981" spans="2:15" ht="22.05" customHeight="1" x14ac:dyDescent="0.2">
      <c r="B981" s="100" t="s">
        <v>48</v>
      </c>
      <c r="O981" s="150">
        <f t="shared" si="16"/>
        <v>1316.75</v>
      </c>
    </row>
    <row r="982" spans="2:15" ht="22.05" customHeight="1" x14ac:dyDescent="0.2">
      <c r="B982" s="100" t="s">
        <v>48</v>
      </c>
      <c r="O982" s="150">
        <f t="shared" si="16"/>
        <v>1316.75</v>
      </c>
    </row>
    <row r="983" spans="2:15" ht="22.05" customHeight="1" x14ac:dyDescent="0.2">
      <c r="B983" s="100" t="s">
        <v>48</v>
      </c>
      <c r="O983" s="150">
        <f t="shared" si="16"/>
        <v>1316.75</v>
      </c>
    </row>
    <row r="984" spans="2:15" ht="22.05" customHeight="1" x14ac:dyDescent="0.2">
      <c r="B984" s="100" t="s">
        <v>48</v>
      </c>
      <c r="O984" s="150">
        <f t="shared" si="16"/>
        <v>1316.75</v>
      </c>
    </row>
    <row r="985" spans="2:15" ht="22.05" customHeight="1" x14ac:dyDescent="0.2">
      <c r="B985" s="100" t="s">
        <v>48</v>
      </c>
      <c r="O985" s="150">
        <f t="shared" si="16"/>
        <v>1316.75</v>
      </c>
    </row>
    <row r="986" spans="2:15" ht="22.05" customHeight="1" x14ac:dyDescent="0.2">
      <c r="B986" s="100" t="s">
        <v>48</v>
      </c>
      <c r="O986" s="150">
        <f t="shared" si="16"/>
        <v>1316.75</v>
      </c>
    </row>
    <row r="987" spans="2:15" ht="22.05" customHeight="1" x14ac:dyDescent="0.2">
      <c r="B987" s="100" t="s">
        <v>48</v>
      </c>
      <c r="O987" s="150">
        <f t="shared" si="16"/>
        <v>1316.75</v>
      </c>
    </row>
    <row r="988" spans="2:15" ht="22.05" customHeight="1" x14ac:dyDescent="0.2">
      <c r="B988" s="100" t="s">
        <v>48</v>
      </c>
      <c r="O988" s="150">
        <f t="shared" si="16"/>
        <v>1316.75</v>
      </c>
    </row>
    <row r="989" spans="2:15" ht="22.05" customHeight="1" x14ac:dyDescent="0.2">
      <c r="B989" s="100" t="s">
        <v>48</v>
      </c>
      <c r="O989" s="150">
        <f t="shared" si="16"/>
        <v>1316.75</v>
      </c>
    </row>
    <row r="990" spans="2:15" ht="22.05" customHeight="1" x14ac:dyDescent="0.2">
      <c r="B990" s="100" t="s">
        <v>48</v>
      </c>
      <c r="O990" s="150">
        <f t="shared" si="16"/>
        <v>1316.75</v>
      </c>
    </row>
    <row r="991" spans="2:15" ht="22.05" customHeight="1" x14ac:dyDescent="0.2">
      <c r="B991" s="100" t="s">
        <v>48</v>
      </c>
      <c r="O991" s="150">
        <f t="shared" si="16"/>
        <v>1316.75</v>
      </c>
    </row>
    <row r="992" spans="2:15" ht="22.05" customHeight="1" x14ac:dyDescent="0.2">
      <c r="B992" s="100" t="s">
        <v>48</v>
      </c>
      <c r="O992" s="150">
        <f t="shared" si="16"/>
        <v>1316.75</v>
      </c>
    </row>
    <row r="993" spans="2:15" ht="22.05" customHeight="1" x14ac:dyDescent="0.2">
      <c r="B993" s="100" t="s">
        <v>48</v>
      </c>
      <c r="O993" s="150">
        <f t="shared" si="16"/>
        <v>1316.75</v>
      </c>
    </row>
    <row r="994" spans="2:15" ht="22.05" customHeight="1" x14ac:dyDescent="0.2">
      <c r="B994" s="100" t="s">
        <v>48</v>
      </c>
      <c r="O994" s="150">
        <f t="shared" si="16"/>
        <v>1316.75</v>
      </c>
    </row>
    <row r="995" spans="2:15" ht="22.05" customHeight="1" x14ac:dyDescent="0.2">
      <c r="B995" s="100" t="s">
        <v>48</v>
      </c>
      <c r="O995" s="150">
        <f t="shared" si="16"/>
        <v>1316.75</v>
      </c>
    </row>
    <row r="996" spans="2:15" ht="22.05" customHeight="1" x14ac:dyDescent="0.2">
      <c r="B996" s="100" t="s">
        <v>48</v>
      </c>
      <c r="O996" s="150">
        <f t="shared" si="16"/>
        <v>1316.75</v>
      </c>
    </row>
    <row r="997" spans="2:15" ht="22.05" customHeight="1" x14ac:dyDescent="0.2">
      <c r="B997" s="100" t="s">
        <v>48</v>
      </c>
      <c r="O997" s="150">
        <f t="shared" si="16"/>
        <v>1316.75</v>
      </c>
    </row>
    <row r="998" spans="2:15" ht="22.05" customHeight="1" x14ac:dyDescent="0.2">
      <c r="B998" s="100" t="s">
        <v>48</v>
      </c>
      <c r="O998" s="150">
        <f t="shared" si="16"/>
        <v>1316.75</v>
      </c>
    </row>
    <row r="999" spans="2:15" ht="22.05" customHeight="1" x14ac:dyDescent="0.2">
      <c r="B999" s="100" t="s">
        <v>48</v>
      </c>
      <c r="O999" s="150">
        <f t="shared" si="16"/>
        <v>1316.75</v>
      </c>
    </row>
    <row r="1000" spans="2:15" ht="22.05" customHeight="1" x14ac:dyDescent="0.2">
      <c r="B1000" s="100" t="s">
        <v>48</v>
      </c>
      <c r="O1000" s="150">
        <f t="shared" si="16"/>
        <v>1316.75</v>
      </c>
    </row>
    <row r="1001" spans="2:15" ht="22.05" customHeight="1" x14ac:dyDescent="0.2">
      <c r="B1001" s="100" t="s">
        <v>48</v>
      </c>
      <c r="O1001" s="150">
        <f t="shared" si="16"/>
        <v>1316.75</v>
      </c>
    </row>
    <row r="1002" spans="2:15" ht="22.05" customHeight="1" x14ac:dyDescent="0.2">
      <c r="B1002" s="100" t="s">
        <v>48</v>
      </c>
      <c r="O1002" s="150">
        <f t="shared" si="16"/>
        <v>1316.75</v>
      </c>
    </row>
    <row r="1003" spans="2:15" ht="22.05" customHeight="1" x14ac:dyDescent="0.2">
      <c r="B1003" s="100" t="s">
        <v>48</v>
      </c>
      <c r="O1003" s="150">
        <f t="shared" si="16"/>
        <v>1316.75</v>
      </c>
    </row>
  </sheetData>
  <sheetProtection formatCells="0" formatColumns="0" autoFilter="0" pivotTables="0"/>
  <autoFilter ref="A1:P1003" xr:uid="{3FA7F388-3B33-45DB-8B60-3979C76DEDE3}"/>
  <dataValidations count="7">
    <dataValidation type="list" allowBlank="1" showInputMessage="1" showErrorMessage="1" sqref="I2:I1250" xr:uid="{8A820D6C-D725-44E2-897F-DEB06F0741E6}">
      <formula1>INDIRECT($H2)</formula1>
    </dataValidation>
    <dataValidation type="list" allowBlank="1" showInputMessage="1" showErrorMessage="1" sqref="J949 J1259 J2:J918" xr:uid="{E3A0D3C2-0F97-4A13-8925-BC12EE7253E2}">
      <formula1>INDIRECT($I2)</formula1>
    </dataValidation>
    <dataValidation type="list" allowBlank="1" showInputMessage="1" showErrorMessage="1" sqref="F2:F1035" xr:uid="{3FD818EA-A852-4850-AB1C-7E5C4ADD90D2}">
      <formula1>ESTADO</formula1>
    </dataValidation>
    <dataValidation type="list" allowBlank="1" showInputMessage="1" showErrorMessage="1" sqref="H2:H1035" xr:uid="{2F15CAAC-4C94-4938-AA3B-043E06AB365E}">
      <formula1>TIPO</formula1>
    </dataValidation>
    <dataValidation type="date" allowBlank="1" showInputMessage="1" showErrorMessage="1" sqref="A971:A1035 C971:E1035 B1004:B1035" xr:uid="{0F5825A2-F235-4C53-AE4B-45FB8D57CBB6}">
      <formula1>45292</formula1>
      <formula2>45657</formula2>
    </dataValidation>
    <dataValidation type="list" allowBlank="1" showInputMessage="1" showErrorMessage="1" sqref="B2:B1258" xr:uid="{F200FE5E-5B32-4FAF-9C34-C442E32FFAE5}">
      <formula1>BANCO</formula1>
    </dataValidation>
    <dataValidation type="list" allowBlank="1" showInputMessage="1" showErrorMessage="1" error="VERIFICA CONCEPTO EN LISTA" sqref="J919:J948 J950:J1035" xr:uid="{20805759-6BDB-479A-B290-955DEE696E2B}">
      <formula1>INDIRECT($I919)</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DCA81-4BC6-4C76-A658-40635093A1DC}">
  <sheetPr>
    <tabColor rgb="FFE5AFD0"/>
  </sheetPr>
  <dimension ref="A1:P1005"/>
  <sheetViews>
    <sheetView zoomScaleNormal="100" workbookViewId="0">
      <pane xSplit="1" ySplit="1" topLeftCell="I79" activePane="bottomRight" state="frozen"/>
      <selection pane="topRight" activeCell="B1" sqref="B1"/>
      <selection pane="bottomLeft" activeCell="A2" sqref="A2"/>
      <selection pane="bottomRight" activeCell="L96" sqref="L96"/>
    </sheetView>
  </sheetViews>
  <sheetFormatPr baseColWidth="10" defaultColWidth="11.44140625" defaultRowHeight="22.05" customHeight="1" x14ac:dyDescent="0.2"/>
  <cols>
    <col min="1" max="1" width="12.44140625" style="26" customWidth="1"/>
    <col min="2" max="2" width="10.77734375" style="8" bestFit="1" customWidth="1"/>
    <col min="3" max="3" width="12.44140625" style="147" customWidth="1"/>
    <col min="4" max="4" width="16.6640625" style="26" customWidth="1"/>
    <col min="5" max="5" width="29.44140625" style="147" customWidth="1"/>
    <col min="6" max="6" width="18.77734375" style="93" customWidth="1"/>
    <col min="7" max="7" width="10.109375" style="28" customWidth="1"/>
    <col min="8" max="8" width="12.109375" style="28" customWidth="1"/>
    <col min="9" max="9" width="15.6640625" style="28" customWidth="1"/>
    <col min="10" max="10" width="43.44140625" style="28" customWidth="1"/>
    <col min="11" max="11" width="35.109375" style="25" customWidth="1"/>
    <col min="12" max="12" width="18" style="25" customWidth="1"/>
    <col min="13" max="13" width="15.44140625" style="24" customWidth="1"/>
    <col min="14" max="14" width="18.33203125" style="27" customWidth="1"/>
    <col min="15" max="15" width="15.6640625" style="150" customWidth="1"/>
    <col min="16" max="16" width="22.33203125" style="25" customWidth="1"/>
    <col min="17" max="16384" width="11.44140625" style="8"/>
  </cols>
  <sheetData>
    <row r="1" spans="1:16" ht="22.05" customHeight="1" x14ac:dyDescent="0.2">
      <c r="A1" s="42" t="s">
        <v>0</v>
      </c>
      <c r="B1" s="43" t="s">
        <v>6</v>
      </c>
      <c r="C1" s="155" t="s">
        <v>74</v>
      </c>
      <c r="D1" s="54" t="s">
        <v>75</v>
      </c>
      <c r="E1" s="155" t="s">
        <v>7</v>
      </c>
      <c r="F1" s="43" t="s">
        <v>76</v>
      </c>
      <c r="G1" s="44" t="s">
        <v>1</v>
      </c>
      <c r="H1" s="43" t="s">
        <v>8</v>
      </c>
      <c r="I1" s="43" t="s">
        <v>12</v>
      </c>
      <c r="J1" s="43" t="s">
        <v>10</v>
      </c>
      <c r="K1" s="44" t="s">
        <v>9</v>
      </c>
      <c r="L1" s="44" t="s">
        <v>119</v>
      </c>
      <c r="M1" s="45" t="s">
        <v>2</v>
      </c>
      <c r="N1" s="71" t="s">
        <v>3</v>
      </c>
      <c r="O1" s="244" t="s">
        <v>4</v>
      </c>
      <c r="P1" s="46" t="s">
        <v>20</v>
      </c>
    </row>
    <row r="2" spans="1:16" ht="22.05" customHeight="1" x14ac:dyDescent="0.2">
      <c r="A2" s="186">
        <v>45658</v>
      </c>
      <c r="B2" s="100" t="s">
        <v>49</v>
      </c>
      <c r="C2" s="122"/>
      <c r="D2" s="122"/>
      <c r="E2" s="207" t="s">
        <v>23</v>
      </c>
      <c r="F2" s="20" t="s">
        <v>27</v>
      </c>
      <c r="G2" s="22"/>
      <c r="H2" s="21" t="s">
        <v>27</v>
      </c>
      <c r="I2" s="21" t="s">
        <v>27</v>
      </c>
      <c r="J2" s="21" t="s">
        <v>27</v>
      </c>
      <c r="K2" s="207" t="s">
        <v>23</v>
      </c>
      <c r="L2" s="207"/>
      <c r="M2" s="187"/>
      <c r="N2" s="188"/>
      <c r="O2" s="189">
        <v>184.93</v>
      </c>
    </row>
    <row r="3" spans="1:16" ht="22.05" customHeight="1" x14ac:dyDescent="0.2">
      <c r="A3" s="186">
        <v>45679</v>
      </c>
      <c r="B3" s="100" t="s">
        <v>49</v>
      </c>
      <c r="C3" s="122">
        <v>151581</v>
      </c>
      <c r="D3" s="123"/>
      <c r="E3" s="123" t="s">
        <v>1206</v>
      </c>
      <c r="F3" s="211" t="s">
        <v>99</v>
      </c>
      <c r="G3" s="41"/>
      <c r="H3" s="21" t="s">
        <v>21</v>
      </c>
      <c r="I3" s="21" t="s">
        <v>81</v>
      </c>
      <c r="J3" s="21" t="s">
        <v>167</v>
      </c>
      <c r="K3" s="123" t="s">
        <v>1162</v>
      </c>
      <c r="L3" s="49"/>
      <c r="M3" s="189">
        <v>50757.5</v>
      </c>
      <c r="N3" s="190"/>
      <c r="O3" s="189">
        <f>O2+M3-N3</f>
        <v>50942.43</v>
      </c>
    </row>
    <row r="4" spans="1:16" ht="22.05" customHeight="1" x14ac:dyDescent="0.2">
      <c r="A4" s="186">
        <v>45679</v>
      </c>
      <c r="B4" s="100" t="s">
        <v>49</v>
      </c>
      <c r="C4" s="122"/>
      <c r="D4" s="123"/>
      <c r="E4" s="123" t="s">
        <v>1044</v>
      </c>
      <c r="F4" s="211" t="s">
        <v>78</v>
      </c>
      <c r="G4" s="41">
        <v>200</v>
      </c>
      <c r="H4" s="21" t="s">
        <v>22</v>
      </c>
      <c r="I4" s="21" t="s">
        <v>81</v>
      </c>
      <c r="J4" s="21" t="s">
        <v>33</v>
      </c>
      <c r="K4" s="123" t="s">
        <v>848</v>
      </c>
      <c r="L4" s="49"/>
      <c r="M4" s="189"/>
      <c r="N4" s="196">
        <v>50000</v>
      </c>
      <c r="O4" s="189">
        <f t="shared" ref="O4:O62" si="0">O3+M4-N4</f>
        <v>942.43000000000029</v>
      </c>
    </row>
    <row r="5" spans="1:16" ht="22.05" customHeight="1" x14ac:dyDescent="0.2">
      <c r="A5" s="186">
        <v>45679</v>
      </c>
      <c r="B5" s="100" t="s">
        <v>49</v>
      </c>
      <c r="C5" s="122">
        <v>8436162320</v>
      </c>
      <c r="D5" s="123" t="s">
        <v>1133</v>
      </c>
      <c r="E5" s="123" t="s">
        <v>1207</v>
      </c>
      <c r="F5" s="211" t="s">
        <v>99</v>
      </c>
      <c r="G5" s="41"/>
      <c r="H5" s="21" t="s">
        <v>21</v>
      </c>
      <c r="I5" s="21" t="s">
        <v>81</v>
      </c>
      <c r="J5" s="21" t="s">
        <v>168</v>
      </c>
      <c r="K5" s="123" t="s">
        <v>1162</v>
      </c>
      <c r="L5" s="49"/>
      <c r="M5" s="189">
        <v>2865</v>
      </c>
      <c r="N5" s="196"/>
      <c r="O5" s="189">
        <f t="shared" si="0"/>
        <v>3807.4300000000003</v>
      </c>
    </row>
    <row r="6" spans="1:16" ht="22.05" customHeight="1" x14ac:dyDescent="0.2">
      <c r="A6" s="186">
        <v>45679</v>
      </c>
      <c r="B6" s="100" t="s">
        <v>49</v>
      </c>
      <c r="C6" s="122">
        <v>63779</v>
      </c>
      <c r="D6" s="123"/>
      <c r="E6" s="123" t="s">
        <v>59</v>
      </c>
      <c r="F6" s="211" t="s">
        <v>99</v>
      </c>
      <c r="G6" s="41"/>
      <c r="H6" s="21" t="s">
        <v>22</v>
      </c>
      <c r="I6" s="21" t="s">
        <v>59</v>
      </c>
      <c r="J6" s="21" t="s">
        <v>59</v>
      </c>
      <c r="K6" s="123" t="s">
        <v>635</v>
      </c>
      <c r="L6" s="49"/>
      <c r="M6" s="189"/>
      <c r="N6" s="196">
        <v>2750</v>
      </c>
      <c r="O6" s="189">
        <f t="shared" si="0"/>
        <v>1057.4300000000003</v>
      </c>
    </row>
    <row r="7" spans="1:16" ht="22.05" customHeight="1" x14ac:dyDescent="0.2">
      <c r="A7" s="186">
        <v>45680</v>
      </c>
      <c r="B7" s="100" t="s">
        <v>49</v>
      </c>
      <c r="C7" s="122">
        <v>136673</v>
      </c>
      <c r="D7" s="123"/>
      <c r="E7" s="123" t="s">
        <v>1208</v>
      </c>
      <c r="F7" s="211" t="s">
        <v>99</v>
      </c>
      <c r="G7" s="41"/>
      <c r="H7" s="21" t="s">
        <v>21</v>
      </c>
      <c r="I7" s="21" t="s">
        <v>81</v>
      </c>
      <c r="J7" s="21" t="s">
        <v>167</v>
      </c>
      <c r="K7" s="123" t="s">
        <v>1162</v>
      </c>
      <c r="L7" s="49"/>
      <c r="M7" s="189">
        <v>49375</v>
      </c>
      <c r="N7" s="192"/>
      <c r="O7" s="189">
        <f t="shared" si="0"/>
        <v>50432.43</v>
      </c>
    </row>
    <row r="8" spans="1:16" ht="22.05" customHeight="1" x14ac:dyDescent="0.2">
      <c r="A8" s="186">
        <v>45680</v>
      </c>
      <c r="B8" s="100" t="s">
        <v>49</v>
      </c>
      <c r="C8" s="122"/>
      <c r="D8" s="122"/>
      <c r="E8" s="207" t="s">
        <v>1044</v>
      </c>
      <c r="F8" s="345" t="s">
        <v>78</v>
      </c>
      <c r="G8" s="22">
        <v>251</v>
      </c>
      <c r="H8" s="21" t="s">
        <v>22</v>
      </c>
      <c r="I8" s="21" t="s">
        <v>81</v>
      </c>
      <c r="J8" s="21" t="s">
        <v>33</v>
      </c>
      <c r="K8" s="123" t="s">
        <v>848</v>
      </c>
      <c r="L8" s="39"/>
      <c r="M8" s="208"/>
      <c r="N8" s="198">
        <v>50000</v>
      </c>
      <c r="O8" s="189">
        <f t="shared" si="0"/>
        <v>432.43000000000029</v>
      </c>
    </row>
    <row r="9" spans="1:16" ht="22.05" customHeight="1" x14ac:dyDescent="0.2">
      <c r="A9" s="186">
        <v>45681</v>
      </c>
      <c r="B9" s="100" t="s">
        <v>49</v>
      </c>
      <c r="C9" s="122">
        <v>126842</v>
      </c>
      <c r="D9" s="123"/>
      <c r="E9" s="123" t="s">
        <v>1209</v>
      </c>
      <c r="F9" s="211" t="s">
        <v>99</v>
      </c>
      <c r="G9" s="22"/>
      <c r="H9" s="21" t="s">
        <v>21</v>
      </c>
      <c r="I9" s="21" t="s">
        <v>81</v>
      </c>
      <c r="J9" s="21" t="s">
        <v>167</v>
      </c>
      <c r="K9" s="123" t="s">
        <v>1162</v>
      </c>
      <c r="L9" s="39"/>
      <c r="M9" s="189">
        <v>100330</v>
      </c>
      <c r="N9" s="192"/>
      <c r="O9" s="189">
        <f t="shared" si="0"/>
        <v>100762.43</v>
      </c>
    </row>
    <row r="10" spans="1:16" ht="22.05" customHeight="1" x14ac:dyDescent="0.2">
      <c r="A10" s="186">
        <v>45681</v>
      </c>
      <c r="B10" s="100" t="s">
        <v>49</v>
      </c>
      <c r="C10" s="122"/>
      <c r="D10" s="122"/>
      <c r="E10" s="207" t="s">
        <v>1044</v>
      </c>
      <c r="F10" s="345" t="s">
        <v>78</v>
      </c>
      <c r="G10" s="22">
        <v>252</v>
      </c>
      <c r="H10" s="21" t="s">
        <v>22</v>
      </c>
      <c r="I10" s="21" t="s">
        <v>81</v>
      </c>
      <c r="J10" s="21" t="s">
        <v>33</v>
      </c>
      <c r="K10" s="123" t="s">
        <v>848</v>
      </c>
      <c r="L10" s="39"/>
      <c r="M10" s="208"/>
      <c r="N10" s="198">
        <v>100000</v>
      </c>
      <c r="O10" s="189">
        <f t="shared" si="0"/>
        <v>762.42999999999302</v>
      </c>
    </row>
    <row r="11" spans="1:16" ht="22.05" customHeight="1" x14ac:dyDescent="0.2">
      <c r="A11" s="186">
        <v>45681</v>
      </c>
      <c r="B11" s="100" t="s">
        <v>49</v>
      </c>
      <c r="C11" s="122">
        <v>453274</v>
      </c>
      <c r="D11" s="123"/>
      <c r="E11" s="123" t="s">
        <v>1210</v>
      </c>
      <c r="F11" s="211" t="s">
        <v>99</v>
      </c>
      <c r="G11" s="22"/>
      <c r="H11" s="21" t="s">
        <v>21</v>
      </c>
      <c r="I11" s="21" t="s">
        <v>81</v>
      </c>
      <c r="J11" s="21" t="s">
        <v>167</v>
      </c>
      <c r="K11" s="123" t="s">
        <v>1162</v>
      </c>
      <c r="L11" s="39"/>
      <c r="M11" s="189">
        <v>370312.5</v>
      </c>
      <c r="N11" s="192"/>
      <c r="O11" s="189">
        <f t="shared" si="0"/>
        <v>371074.93</v>
      </c>
    </row>
    <row r="12" spans="1:16" ht="22.05" customHeight="1" x14ac:dyDescent="0.2">
      <c r="A12" s="186">
        <v>45681</v>
      </c>
      <c r="B12" s="100" t="s">
        <v>49</v>
      </c>
      <c r="C12" s="122"/>
      <c r="D12" s="122"/>
      <c r="E12" s="207" t="s">
        <v>1044</v>
      </c>
      <c r="F12" s="345" t="s">
        <v>78</v>
      </c>
      <c r="G12" s="22">
        <v>259</v>
      </c>
      <c r="H12" s="21" t="s">
        <v>22</v>
      </c>
      <c r="I12" s="21" t="s">
        <v>81</v>
      </c>
      <c r="J12" s="21" t="s">
        <v>33</v>
      </c>
      <c r="K12" s="123" t="s">
        <v>848</v>
      </c>
      <c r="L12" s="39"/>
      <c r="M12" s="208"/>
      <c r="N12" s="198">
        <v>370000</v>
      </c>
      <c r="O12" s="189">
        <f t="shared" si="0"/>
        <v>1074.929999999993</v>
      </c>
    </row>
    <row r="13" spans="1:16" ht="22.05" customHeight="1" x14ac:dyDescent="0.2">
      <c r="A13" s="186">
        <v>45688</v>
      </c>
      <c r="B13" s="100" t="s">
        <v>49</v>
      </c>
      <c r="C13" s="122">
        <v>10413440</v>
      </c>
      <c r="D13" s="123"/>
      <c r="E13" s="123" t="s">
        <v>608</v>
      </c>
      <c r="F13" s="211" t="s">
        <v>77</v>
      </c>
      <c r="G13" s="22"/>
      <c r="H13" s="21" t="s">
        <v>22</v>
      </c>
      <c r="I13" s="21" t="s">
        <v>57</v>
      </c>
      <c r="J13" s="21" t="s">
        <v>85</v>
      </c>
      <c r="K13" s="123" t="s">
        <v>611</v>
      </c>
      <c r="L13" s="39"/>
      <c r="M13" s="189"/>
      <c r="N13" s="196">
        <v>60</v>
      </c>
      <c r="O13" s="189">
        <f t="shared" si="0"/>
        <v>1014.929999999993</v>
      </c>
    </row>
    <row r="14" spans="1:16" ht="22.05" customHeight="1" x14ac:dyDescent="0.2">
      <c r="A14" s="186">
        <v>45688</v>
      </c>
      <c r="B14" s="100" t="s">
        <v>49</v>
      </c>
      <c r="C14" s="122">
        <v>10413440</v>
      </c>
      <c r="D14" s="122"/>
      <c r="E14" s="207" t="s">
        <v>609</v>
      </c>
      <c r="F14" s="214" t="s">
        <v>77</v>
      </c>
      <c r="G14" s="22"/>
      <c r="H14" s="21" t="s">
        <v>22</v>
      </c>
      <c r="I14" s="21" t="s">
        <v>57</v>
      </c>
      <c r="J14" s="21" t="s">
        <v>85</v>
      </c>
      <c r="K14" s="207" t="s">
        <v>611</v>
      </c>
      <c r="L14" s="39"/>
      <c r="M14" s="208"/>
      <c r="N14" s="198">
        <v>9.6</v>
      </c>
      <c r="O14" s="189">
        <f t="shared" si="0"/>
        <v>1005.329999999993</v>
      </c>
    </row>
    <row r="15" spans="1:16" ht="22.05" customHeight="1" x14ac:dyDescent="0.2">
      <c r="A15" s="186">
        <v>45688</v>
      </c>
      <c r="B15" s="100" t="s">
        <v>49</v>
      </c>
      <c r="C15" s="122">
        <v>10413440</v>
      </c>
      <c r="D15" s="122"/>
      <c r="E15" s="207" t="s">
        <v>608</v>
      </c>
      <c r="F15" s="214" t="s">
        <v>77</v>
      </c>
      <c r="G15" s="22"/>
      <c r="H15" s="21" t="s">
        <v>22</v>
      </c>
      <c r="I15" s="21" t="s">
        <v>57</v>
      </c>
      <c r="J15" s="21" t="s">
        <v>85</v>
      </c>
      <c r="K15" s="207" t="s">
        <v>611</v>
      </c>
      <c r="L15" s="39"/>
      <c r="M15" s="208"/>
      <c r="N15" s="198">
        <v>250</v>
      </c>
      <c r="O15" s="189">
        <f t="shared" si="0"/>
        <v>755.32999999999299</v>
      </c>
    </row>
    <row r="16" spans="1:16" ht="22.05" customHeight="1" thickBot="1" x14ac:dyDescent="0.25">
      <c r="A16" s="358">
        <v>45688</v>
      </c>
      <c r="B16" s="385" t="s">
        <v>49</v>
      </c>
      <c r="C16" s="359">
        <v>10413440</v>
      </c>
      <c r="D16" s="359"/>
      <c r="E16" s="390" t="s">
        <v>609</v>
      </c>
      <c r="F16" s="405" t="s">
        <v>77</v>
      </c>
      <c r="G16" s="48"/>
      <c r="H16" s="30" t="s">
        <v>22</v>
      </c>
      <c r="I16" s="30" t="s">
        <v>57</v>
      </c>
      <c r="J16" s="30" t="s">
        <v>85</v>
      </c>
      <c r="K16" s="390" t="s">
        <v>611</v>
      </c>
      <c r="L16" s="375"/>
      <c r="M16" s="372"/>
      <c r="N16" s="364">
        <v>40</v>
      </c>
      <c r="O16" s="507">
        <f t="shared" si="0"/>
        <v>715.32999999999299</v>
      </c>
      <c r="P16" s="89"/>
    </row>
    <row r="17" spans="1:15" ht="22.05" customHeight="1" x14ac:dyDescent="0.2">
      <c r="A17" s="186">
        <v>45702</v>
      </c>
      <c r="B17" s="100" t="s">
        <v>49</v>
      </c>
      <c r="C17" s="122">
        <v>583214</v>
      </c>
      <c r="D17" s="123"/>
      <c r="E17" s="123" t="s">
        <v>1912</v>
      </c>
      <c r="F17" s="211" t="s">
        <v>99</v>
      </c>
      <c r="G17" s="22"/>
      <c r="H17" s="21" t="s">
        <v>21</v>
      </c>
      <c r="I17" s="21" t="s">
        <v>81</v>
      </c>
      <c r="J17" s="21" t="s">
        <v>167</v>
      </c>
      <c r="K17" s="123" t="s">
        <v>1162</v>
      </c>
      <c r="L17" s="39"/>
      <c r="M17" s="209">
        <v>190587.5</v>
      </c>
      <c r="N17" s="192"/>
      <c r="O17" s="189">
        <f t="shared" si="0"/>
        <v>191302.83</v>
      </c>
    </row>
    <row r="18" spans="1:15" ht="22.05" customHeight="1" x14ac:dyDescent="0.2">
      <c r="A18" s="186">
        <v>45702</v>
      </c>
      <c r="B18" s="100" t="s">
        <v>49</v>
      </c>
      <c r="C18" s="122"/>
      <c r="D18" s="122"/>
      <c r="E18" s="207" t="s">
        <v>1044</v>
      </c>
      <c r="F18" s="345" t="s">
        <v>78</v>
      </c>
      <c r="G18" s="22">
        <v>253</v>
      </c>
      <c r="H18" s="21" t="s">
        <v>22</v>
      </c>
      <c r="I18" s="21" t="s">
        <v>81</v>
      </c>
      <c r="J18" s="21" t="s">
        <v>33</v>
      </c>
      <c r="K18" s="123" t="s">
        <v>848</v>
      </c>
      <c r="L18" s="39"/>
      <c r="M18" s="208"/>
      <c r="N18" s="198">
        <v>190000</v>
      </c>
      <c r="O18" s="189">
        <f t="shared" si="0"/>
        <v>1302.8299999999872</v>
      </c>
    </row>
    <row r="19" spans="1:15" ht="22.05" customHeight="1" x14ac:dyDescent="0.2">
      <c r="A19" s="186">
        <v>45714</v>
      </c>
      <c r="B19" s="100" t="s">
        <v>49</v>
      </c>
      <c r="C19" s="122">
        <v>536639</v>
      </c>
      <c r="D19" s="123"/>
      <c r="E19" s="123" t="s">
        <v>1105</v>
      </c>
      <c r="F19" s="211" t="s">
        <v>99</v>
      </c>
      <c r="G19" s="22"/>
      <c r="H19" s="21" t="s">
        <v>22</v>
      </c>
      <c r="I19" s="21" t="s">
        <v>81</v>
      </c>
      <c r="J19" s="21" t="s">
        <v>167</v>
      </c>
      <c r="K19" s="123" t="s">
        <v>1162</v>
      </c>
      <c r="L19" s="39"/>
      <c r="M19" s="189"/>
      <c r="N19" s="192">
        <v>1000</v>
      </c>
      <c r="O19" s="189">
        <f t="shared" si="0"/>
        <v>302.82999999998719</v>
      </c>
    </row>
    <row r="20" spans="1:15" ht="22.05" customHeight="1" x14ac:dyDescent="0.2">
      <c r="A20" s="186">
        <v>45716</v>
      </c>
      <c r="B20" s="100" t="s">
        <v>49</v>
      </c>
      <c r="C20" s="122">
        <v>10412742</v>
      </c>
      <c r="D20" s="123"/>
      <c r="E20" s="123" t="s">
        <v>608</v>
      </c>
      <c r="F20" s="211" t="s">
        <v>77</v>
      </c>
      <c r="G20" s="22"/>
      <c r="H20" s="21" t="s">
        <v>22</v>
      </c>
      <c r="I20" s="21" t="s">
        <v>57</v>
      </c>
      <c r="J20" s="21" t="s">
        <v>85</v>
      </c>
      <c r="K20" s="123" t="s">
        <v>611</v>
      </c>
      <c r="L20" s="39"/>
      <c r="M20" s="189"/>
      <c r="N20" s="196">
        <v>15</v>
      </c>
      <c r="O20" s="189">
        <f t="shared" si="0"/>
        <v>287.82999999998719</v>
      </c>
    </row>
    <row r="21" spans="1:15" ht="22.05" customHeight="1" x14ac:dyDescent="0.2">
      <c r="A21" s="186">
        <v>45716</v>
      </c>
      <c r="B21" s="100" t="s">
        <v>49</v>
      </c>
      <c r="C21" s="122">
        <v>10412742</v>
      </c>
      <c r="D21" s="123"/>
      <c r="E21" s="123" t="s">
        <v>609</v>
      </c>
      <c r="F21" s="211" t="s">
        <v>77</v>
      </c>
      <c r="G21" s="22"/>
      <c r="H21" s="21" t="s">
        <v>22</v>
      </c>
      <c r="I21" s="21" t="s">
        <v>57</v>
      </c>
      <c r="J21" s="21" t="s">
        <v>85</v>
      </c>
      <c r="K21" s="123" t="s">
        <v>611</v>
      </c>
      <c r="L21" s="39"/>
      <c r="M21" s="189"/>
      <c r="N21" s="196">
        <v>2.4</v>
      </c>
      <c r="O21" s="189">
        <f t="shared" si="0"/>
        <v>285.42999999998722</v>
      </c>
    </row>
    <row r="22" spans="1:15" ht="22.05" customHeight="1" x14ac:dyDescent="0.2">
      <c r="A22" s="186">
        <v>45716</v>
      </c>
      <c r="B22" s="100" t="s">
        <v>49</v>
      </c>
      <c r="C22" s="122">
        <v>10412742</v>
      </c>
      <c r="D22" s="123"/>
      <c r="E22" s="123" t="s">
        <v>608</v>
      </c>
      <c r="F22" s="211" t="s">
        <v>77</v>
      </c>
      <c r="G22" s="22"/>
      <c r="H22" s="21" t="s">
        <v>22</v>
      </c>
      <c r="I22" s="21" t="s">
        <v>57</v>
      </c>
      <c r="J22" s="21" t="s">
        <v>85</v>
      </c>
      <c r="K22" s="123" t="s">
        <v>611</v>
      </c>
      <c r="L22" s="39"/>
      <c r="M22" s="189"/>
      <c r="N22" s="196">
        <v>246.06</v>
      </c>
      <c r="O22" s="189">
        <f t="shared" si="0"/>
        <v>39.369999999987215</v>
      </c>
    </row>
    <row r="23" spans="1:15" ht="22.05" customHeight="1" thickBot="1" x14ac:dyDescent="0.25">
      <c r="A23" s="358">
        <v>45716</v>
      </c>
      <c r="B23" s="385" t="s">
        <v>49</v>
      </c>
      <c r="C23" s="359">
        <v>10412742</v>
      </c>
      <c r="D23" s="360"/>
      <c r="E23" s="360" t="s">
        <v>609</v>
      </c>
      <c r="F23" s="386" t="s">
        <v>77</v>
      </c>
      <c r="G23" s="48"/>
      <c r="H23" s="30" t="s">
        <v>22</v>
      </c>
      <c r="I23" s="30" t="s">
        <v>57</v>
      </c>
      <c r="J23" s="30" t="s">
        <v>85</v>
      </c>
      <c r="K23" s="360" t="s">
        <v>611</v>
      </c>
      <c r="L23" s="375"/>
      <c r="M23" s="365"/>
      <c r="N23" s="439">
        <v>39.369999999999997</v>
      </c>
      <c r="O23" s="507">
        <f t="shared" si="0"/>
        <v>-1.2782663816324202E-11</v>
      </c>
    </row>
    <row r="24" spans="1:15" ht="22.05" customHeight="1" x14ac:dyDescent="0.2">
      <c r="A24" s="186">
        <v>45730</v>
      </c>
      <c r="B24" s="100" t="s">
        <v>49</v>
      </c>
      <c r="C24" s="122">
        <v>426194</v>
      </c>
      <c r="D24" s="123"/>
      <c r="E24" s="123" t="s">
        <v>3515</v>
      </c>
      <c r="F24" s="211" t="s">
        <v>99</v>
      </c>
      <c r="G24" s="22"/>
      <c r="H24" s="21" t="s">
        <v>21</v>
      </c>
      <c r="I24" s="21" t="s">
        <v>81</v>
      </c>
      <c r="J24" s="21" t="s">
        <v>167</v>
      </c>
      <c r="K24" s="123" t="s">
        <v>1162</v>
      </c>
      <c r="L24" s="39"/>
      <c r="M24" s="189">
        <v>300792.5</v>
      </c>
      <c r="N24" s="196"/>
      <c r="O24" s="189">
        <f t="shared" si="0"/>
        <v>300792.5</v>
      </c>
    </row>
    <row r="25" spans="1:15" ht="22.05" customHeight="1" x14ac:dyDescent="0.2">
      <c r="A25" s="186">
        <v>45730</v>
      </c>
      <c r="B25" s="100" t="s">
        <v>49</v>
      </c>
      <c r="C25" s="122">
        <v>426294</v>
      </c>
      <c r="D25" s="122"/>
      <c r="E25" s="122" t="s">
        <v>608</v>
      </c>
      <c r="F25" s="197" t="s">
        <v>77</v>
      </c>
      <c r="G25" s="22"/>
      <c r="H25" s="21" t="s">
        <v>22</v>
      </c>
      <c r="I25" s="21" t="s">
        <v>57</v>
      </c>
      <c r="J25" s="21" t="s">
        <v>85</v>
      </c>
      <c r="K25" s="122" t="s">
        <v>611</v>
      </c>
      <c r="L25" s="39"/>
      <c r="M25" s="208"/>
      <c r="N25" s="337">
        <v>3.94</v>
      </c>
      <c r="O25" s="189">
        <f t="shared" si="0"/>
        <v>300788.56</v>
      </c>
    </row>
    <row r="26" spans="1:15" ht="22.05" customHeight="1" x14ac:dyDescent="0.2">
      <c r="A26" s="186">
        <v>45730</v>
      </c>
      <c r="B26" s="100" t="s">
        <v>49</v>
      </c>
      <c r="C26" s="122">
        <v>426294</v>
      </c>
      <c r="D26" s="122"/>
      <c r="E26" s="207" t="s">
        <v>609</v>
      </c>
      <c r="F26" s="345" t="s">
        <v>77</v>
      </c>
      <c r="G26" s="22"/>
      <c r="H26" s="21" t="s">
        <v>22</v>
      </c>
      <c r="I26" s="21" t="s">
        <v>57</v>
      </c>
      <c r="J26" s="21" t="s">
        <v>85</v>
      </c>
      <c r="K26" s="207" t="s">
        <v>611</v>
      </c>
      <c r="L26" s="39"/>
      <c r="M26" s="208"/>
      <c r="N26" s="198">
        <v>0.63</v>
      </c>
      <c r="O26" s="189">
        <f t="shared" si="0"/>
        <v>300787.93</v>
      </c>
    </row>
    <row r="27" spans="1:15" ht="22.05" customHeight="1" x14ac:dyDescent="0.2">
      <c r="A27" s="186">
        <v>45730</v>
      </c>
      <c r="B27" s="100" t="s">
        <v>49</v>
      </c>
      <c r="C27" s="122">
        <v>699808</v>
      </c>
      <c r="D27" s="122"/>
      <c r="E27" s="122" t="s">
        <v>1044</v>
      </c>
      <c r="F27" s="197" t="s">
        <v>78</v>
      </c>
      <c r="G27" s="22">
        <v>255</v>
      </c>
      <c r="H27" s="21" t="s">
        <v>22</v>
      </c>
      <c r="I27" s="21" t="s">
        <v>81</v>
      </c>
      <c r="J27" s="21" t="s">
        <v>33</v>
      </c>
      <c r="K27" s="122" t="s">
        <v>848</v>
      </c>
      <c r="L27" s="39"/>
      <c r="M27" s="208"/>
      <c r="N27" s="198">
        <v>300000</v>
      </c>
      <c r="O27" s="189">
        <f t="shared" si="0"/>
        <v>787.92999999999302</v>
      </c>
    </row>
    <row r="28" spans="1:15" ht="22.05" customHeight="1" x14ac:dyDescent="0.2">
      <c r="A28" s="186">
        <v>45743</v>
      </c>
      <c r="B28" s="100" t="s">
        <v>49</v>
      </c>
      <c r="C28" s="122">
        <v>240448</v>
      </c>
      <c r="D28" s="123"/>
      <c r="E28" s="123" t="s">
        <v>3516</v>
      </c>
      <c r="F28" s="211" t="s">
        <v>99</v>
      </c>
      <c r="G28" s="22"/>
      <c r="H28" s="21" t="s">
        <v>21</v>
      </c>
      <c r="I28" s="21" t="s">
        <v>81</v>
      </c>
      <c r="J28" s="21" t="s">
        <v>167</v>
      </c>
      <c r="K28" s="123" t="s">
        <v>1162</v>
      </c>
      <c r="L28" s="39"/>
      <c r="M28" s="189">
        <v>250430</v>
      </c>
      <c r="N28" s="196"/>
      <c r="O28" s="189">
        <f t="shared" si="0"/>
        <v>251217.93</v>
      </c>
    </row>
    <row r="29" spans="1:15" ht="22.05" customHeight="1" x14ac:dyDescent="0.2">
      <c r="A29" s="186">
        <v>45743</v>
      </c>
      <c r="B29" s="100" t="s">
        <v>49</v>
      </c>
      <c r="C29" s="122">
        <v>808530</v>
      </c>
      <c r="D29" s="122"/>
      <c r="E29" s="207" t="s">
        <v>1044</v>
      </c>
      <c r="F29" s="214" t="s">
        <v>78</v>
      </c>
      <c r="G29" s="22">
        <v>257</v>
      </c>
      <c r="H29" s="21" t="s">
        <v>22</v>
      </c>
      <c r="I29" s="21" t="s">
        <v>81</v>
      </c>
      <c r="J29" s="21" t="s">
        <v>33</v>
      </c>
      <c r="K29" s="207" t="s">
        <v>848</v>
      </c>
      <c r="L29" s="39"/>
      <c r="M29" s="208"/>
      <c r="N29" s="198">
        <v>250000</v>
      </c>
      <c r="O29" s="189">
        <f t="shared" si="0"/>
        <v>1217.929999999993</v>
      </c>
    </row>
    <row r="30" spans="1:15" ht="22.05" customHeight="1" x14ac:dyDescent="0.2">
      <c r="A30" s="186">
        <v>45747</v>
      </c>
      <c r="B30" s="100" t="s">
        <v>49</v>
      </c>
      <c r="C30" s="122">
        <v>10417326</v>
      </c>
      <c r="D30" s="122"/>
      <c r="E30" s="207" t="s">
        <v>608</v>
      </c>
      <c r="F30" s="345" t="s">
        <v>77</v>
      </c>
      <c r="G30" s="22"/>
      <c r="H30" s="21" t="s">
        <v>22</v>
      </c>
      <c r="I30" s="21" t="s">
        <v>57</v>
      </c>
      <c r="J30" s="21" t="s">
        <v>85</v>
      </c>
      <c r="K30" s="207" t="s">
        <v>611</v>
      </c>
      <c r="L30" s="39"/>
      <c r="M30" s="208"/>
      <c r="N30" s="198">
        <v>30</v>
      </c>
      <c r="O30" s="189">
        <f t="shared" si="0"/>
        <v>1187.929999999993</v>
      </c>
    </row>
    <row r="31" spans="1:15" ht="22.05" customHeight="1" x14ac:dyDescent="0.2">
      <c r="A31" s="186">
        <v>45747</v>
      </c>
      <c r="B31" s="100" t="s">
        <v>49</v>
      </c>
      <c r="C31" s="122">
        <v>10417326</v>
      </c>
      <c r="D31" s="123"/>
      <c r="E31" s="123" t="s">
        <v>609</v>
      </c>
      <c r="F31" s="211" t="s">
        <v>77</v>
      </c>
      <c r="G31" s="22"/>
      <c r="H31" s="21" t="s">
        <v>22</v>
      </c>
      <c r="I31" s="21" t="s">
        <v>57</v>
      </c>
      <c r="J31" s="21" t="s">
        <v>85</v>
      </c>
      <c r="K31" s="123" t="s">
        <v>611</v>
      </c>
      <c r="L31" s="39"/>
      <c r="M31" s="189"/>
      <c r="N31" s="192">
        <v>4.8</v>
      </c>
      <c r="O31" s="189">
        <f t="shared" si="0"/>
        <v>1183.1299999999931</v>
      </c>
    </row>
    <row r="32" spans="1:15" ht="22.05" customHeight="1" x14ac:dyDescent="0.2">
      <c r="A32" s="186">
        <v>45747</v>
      </c>
      <c r="B32" s="100" t="s">
        <v>49</v>
      </c>
      <c r="C32" s="122">
        <v>10417326</v>
      </c>
      <c r="D32" s="122"/>
      <c r="E32" s="207" t="s">
        <v>608</v>
      </c>
      <c r="F32" s="345" t="s">
        <v>77</v>
      </c>
      <c r="G32" s="22"/>
      <c r="H32" s="21" t="s">
        <v>22</v>
      </c>
      <c r="I32" s="21" t="s">
        <v>57</v>
      </c>
      <c r="J32" s="21" t="s">
        <v>85</v>
      </c>
      <c r="K32" s="207" t="s">
        <v>611</v>
      </c>
      <c r="L32" s="39"/>
      <c r="M32" s="208"/>
      <c r="N32" s="198">
        <v>250</v>
      </c>
      <c r="O32" s="189">
        <f t="shared" si="0"/>
        <v>933.12999999999306</v>
      </c>
    </row>
    <row r="33" spans="1:15" ht="22.05" customHeight="1" thickBot="1" x14ac:dyDescent="0.25">
      <c r="A33" s="358">
        <v>45747</v>
      </c>
      <c r="B33" s="385" t="s">
        <v>49</v>
      </c>
      <c r="C33" s="359">
        <v>10417326</v>
      </c>
      <c r="D33" s="359"/>
      <c r="E33" s="390" t="s">
        <v>609</v>
      </c>
      <c r="F33" s="405" t="s">
        <v>77</v>
      </c>
      <c r="G33" s="48"/>
      <c r="H33" s="30" t="s">
        <v>22</v>
      </c>
      <c r="I33" s="30" t="s">
        <v>57</v>
      </c>
      <c r="J33" s="30" t="s">
        <v>85</v>
      </c>
      <c r="K33" s="390" t="s">
        <v>611</v>
      </c>
      <c r="L33" s="375"/>
      <c r="M33" s="372"/>
      <c r="N33" s="364">
        <v>40</v>
      </c>
      <c r="O33" s="507">
        <f t="shared" si="0"/>
        <v>893.12999999999306</v>
      </c>
    </row>
    <row r="34" spans="1:15" ht="22.05" customHeight="1" x14ac:dyDescent="0.2">
      <c r="A34" s="186">
        <v>45758</v>
      </c>
      <c r="B34" s="100" t="s">
        <v>49</v>
      </c>
      <c r="C34" s="122">
        <v>558554</v>
      </c>
      <c r="D34" s="122"/>
      <c r="E34" s="122" t="s">
        <v>3517</v>
      </c>
      <c r="F34" s="197" t="s">
        <v>99</v>
      </c>
      <c r="G34" s="22"/>
      <c r="H34" s="21" t="s">
        <v>21</v>
      </c>
      <c r="I34" s="21" t="s">
        <v>81</v>
      </c>
      <c r="J34" s="21" t="s">
        <v>167</v>
      </c>
      <c r="K34" s="122" t="s">
        <v>1162</v>
      </c>
      <c r="L34" s="39"/>
      <c r="M34" s="208">
        <v>121462.5</v>
      </c>
      <c r="N34" s="198"/>
      <c r="O34" s="189">
        <f t="shared" si="0"/>
        <v>122355.62999999999</v>
      </c>
    </row>
    <row r="35" spans="1:15" ht="22.05" customHeight="1" x14ac:dyDescent="0.2">
      <c r="A35" s="186">
        <v>45758</v>
      </c>
      <c r="B35" s="100" t="s">
        <v>49</v>
      </c>
      <c r="C35" s="122">
        <v>963831</v>
      </c>
      <c r="D35" s="122"/>
      <c r="E35" s="207" t="s">
        <v>1044</v>
      </c>
      <c r="F35" s="214" t="s">
        <v>78</v>
      </c>
      <c r="G35" s="22">
        <v>260</v>
      </c>
      <c r="H35" s="21" t="s">
        <v>22</v>
      </c>
      <c r="I35" s="21" t="s">
        <v>81</v>
      </c>
      <c r="J35" s="21" t="s">
        <v>33</v>
      </c>
      <c r="K35" s="207" t="s">
        <v>848</v>
      </c>
      <c r="L35" s="39"/>
      <c r="M35" s="208"/>
      <c r="N35" s="198">
        <v>121000</v>
      </c>
      <c r="O35" s="189">
        <f t="shared" si="0"/>
        <v>1355.6299999999901</v>
      </c>
    </row>
    <row r="36" spans="1:15" ht="22.05" customHeight="1" x14ac:dyDescent="0.2">
      <c r="A36" s="186">
        <v>45762</v>
      </c>
      <c r="B36" s="100" t="s">
        <v>49</v>
      </c>
      <c r="C36" s="122">
        <v>423183</v>
      </c>
      <c r="D36" s="122"/>
      <c r="E36" s="122" t="s">
        <v>3518</v>
      </c>
      <c r="F36" s="197" t="s">
        <v>99</v>
      </c>
      <c r="G36" s="22"/>
      <c r="H36" s="21" t="s">
        <v>21</v>
      </c>
      <c r="I36" s="21" t="s">
        <v>81</v>
      </c>
      <c r="J36" s="21" t="s">
        <v>167</v>
      </c>
      <c r="K36" s="122" t="s">
        <v>1162</v>
      </c>
      <c r="L36" s="39"/>
      <c r="M36" s="208">
        <v>250825</v>
      </c>
      <c r="N36" s="198"/>
      <c r="O36" s="189">
        <f t="shared" si="0"/>
        <v>252180.63</v>
      </c>
    </row>
    <row r="37" spans="1:15" ht="22.05" customHeight="1" x14ac:dyDescent="0.2">
      <c r="A37" s="186">
        <v>45762</v>
      </c>
      <c r="B37" s="100" t="s">
        <v>49</v>
      </c>
      <c r="C37" s="122">
        <v>989886</v>
      </c>
      <c r="D37" s="123"/>
      <c r="E37" s="123" t="s">
        <v>1044</v>
      </c>
      <c r="F37" s="211" t="s">
        <v>78</v>
      </c>
      <c r="G37" s="22">
        <v>261</v>
      </c>
      <c r="H37" s="21" t="s">
        <v>22</v>
      </c>
      <c r="I37" s="21" t="s">
        <v>81</v>
      </c>
      <c r="J37" s="21" t="s">
        <v>33</v>
      </c>
      <c r="K37" s="123" t="s">
        <v>848</v>
      </c>
      <c r="L37" s="39"/>
      <c r="M37" s="189"/>
      <c r="N37" s="192">
        <v>250000</v>
      </c>
      <c r="O37" s="189">
        <f t="shared" si="0"/>
        <v>2180.6300000000047</v>
      </c>
    </row>
    <row r="38" spans="1:15" ht="22.05" customHeight="1" x14ac:dyDescent="0.2">
      <c r="A38" s="186">
        <v>45770</v>
      </c>
      <c r="B38" s="100" t="s">
        <v>49</v>
      </c>
      <c r="C38" s="122">
        <v>227704</v>
      </c>
      <c r="D38" s="122"/>
      <c r="E38" s="122" t="s">
        <v>3519</v>
      </c>
      <c r="F38" s="211" t="s">
        <v>99</v>
      </c>
      <c r="G38" s="22"/>
      <c r="H38" s="21" t="s">
        <v>21</v>
      </c>
      <c r="I38" s="21" t="s">
        <v>81</v>
      </c>
      <c r="J38" s="21" t="s">
        <v>167</v>
      </c>
      <c r="K38" s="122" t="s">
        <v>1162</v>
      </c>
      <c r="L38" s="39"/>
      <c r="M38" s="204">
        <v>2962.5</v>
      </c>
      <c r="N38" s="193"/>
      <c r="O38" s="189">
        <f t="shared" si="0"/>
        <v>5143.1300000000047</v>
      </c>
    </row>
    <row r="39" spans="1:15" ht="22.05" customHeight="1" x14ac:dyDescent="0.2">
      <c r="A39" s="186">
        <v>45770</v>
      </c>
      <c r="B39" s="100" t="s">
        <v>49</v>
      </c>
      <c r="C39" s="122">
        <v>33681</v>
      </c>
      <c r="D39" s="122"/>
      <c r="E39" s="122" t="s">
        <v>3469</v>
      </c>
      <c r="F39" s="211" t="s">
        <v>99</v>
      </c>
      <c r="G39" s="22"/>
      <c r="H39" s="21" t="s">
        <v>22</v>
      </c>
      <c r="I39" s="21" t="s">
        <v>59</v>
      </c>
      <c r="J39" s="21" t="s">
        <v>59</v>
      </c>
      <c r="K39" s="122" t="s">
        <v>635</v>
      </c>
      <c r="L39" s="39"/>
      <c r="M39" s="204"/>
      <c r="N39" s="193">
        <v>3825</v>
      </c>
      <c r="O39" s="189">
        <f t="shared" si="0"/>
        <v>1318.1300000000047</v>
      </c>
    </row>
    <row r="40" spans="1:15" ht="22.05" customHeight="1" x14ac:dyDescent="0.2">
      <c r="A40" s="186">
        <v>45772</v>
      </c>
      <c r="B40" s="100" t="s">
        <v>49</v>
      </c>
      <c r="C40" s="122">
        <v>487856</v>
      </c>
      <c r="D40" s="123"/>
      <c r="E40" s="123" t="s">
        <v>3513</v>
      </c>
      <c r="F40" s="211" t="s">
        <v>99</v>
      </c>
      <c r="G40" s="22"/>
      <c r="H40" s="21" t="s">
        <v>21</v>
      </c>
      <c r="I40" s="21" t="s">
        <v>81</v>
      </c>
      <c r="J40" s="21" t="s">
        <v>167</v>
      </c>
      <c r="K40" s="123" t="s">
        <v>1162</v>
      </c>
      <c r="L40" s="39"/>
      <c r="M40" s="189">
        <v>313037.5</v>
      </c>
      <c r="N40" s="192"/>
      <c r="O40" s="189">
        <f t="shared" si="0"/>
        <v>314355.63</v>
      </c>
    </row>
    <row r="41" spans="1:15" ht="22.05" customHeight="1" x14ac:dyDescent="0.2">
      <c r="A41" s="186">
        <v>45772</v>
      </c>
      <c r="B41" s="100" t="s">
        <v>49</v>
      </c>
      <c r="C41" s="122"/>
      <c r="D41" s="122"/>
      <c r="E41" s="122" t="s">
        <v>1044</v>
      </c>
      <c r="F41" s="211" t="s">
        <v>78</v>
      </c>
      <c r="G41" s="22">
        <v>362</v>
      </c>
      <c r="H41" s="21" t="s">
        <v>22</v>
      </c>
      <c r="I41" s="21" t="s">
        <v>81</v>
      </c>
      <c r="J41" s="21" t="s">
        <v>33</v>
      </c>
      <c r="K41" s="122" t="s">
        <v>848</v>
      </c>
      <c r="L41" s="39"/>
      <c r="M41" s="204"/>
      <c r="N41" s="193">
        <v>313000</v>
      </c>
      <c r="O41" s="189">
        <f>O40+M41-N41</f>
        <v>1355.6300000000047</v>
      </c>
    </row>
    <row r="42" spans="1:15" ht="22.05" customHeight="1" x14ac:dyDescent="0.2">
      <c r="A42" s="186">
        <v>45777</v>
      </c>
      <c r="B42" s="100" t="s">
        <v>49</v>
      </c>
      <c r="C42" s="122">
        <v>10272470</v>
      </c>
      <c r="D42" s="123"/>
      <c r="E42" s="123" t="s">
        <v>608</v>
      </c>
      <c r="F42" s="211" t="s">
        <v>77</v>
      </c>
      <c r="G42" s="22"/>
      <c r="H42" s="21" t="s">
        <v>22</v>
      </c>
      <c r="I42" s="21" t="s">
        <v>57</v>
      </c>
      <c r="J42" s="21" t="s">
        <v>85</v>
      </c>
      <c r="K42" s="123" t="s">
        <v>611</v>
      </c>
      <c r="L42" s="39"/>
      <c r="M42" s="189"/>
      <c r="N42" s="192">
        <v>45</v>
      </c>
      <c r="O42" s="189">
        <f t="shared" ref="O42:O48" si="1">O41+M42-N42</f>
        <v>1310.6300000000047</v>
      </c>
    </row>
    <row r="43" spans="1:15" ht="22.05" customHeight="1" x14ac:dyDescent="0.2">
      <c r="A43" s="186">
        <v>45777</v>
      </c>
      <c r="B43" s="100" t="s">
        <v>49</v>
      </c>
      <c r="C43" s="122">
        <v>10272470</v>
      </c>
      <c r="D43" s="123"/>
      <c r="E43" s="123" t="s">
        <v>609</v>
      </c>
      <c r="F43" s="211" t="s">
        <v>77</v>
      </c>
      <c r="G43" s="22"/>
      <c r="H43" s="21" t="s">
        <v>22</v>
      </c>
      <c r="I43" s="21" t="s">
        <v>57</v>
      </c>
      <c r="J43" s="21" t="s">
        <v>85</v>
      </c>
      <c r="K43" s="123" t="s">
        <v>611</v>
      </c>
      <c r="L43" s="39"/>
      <c r="M43" s="189"/>
      <c r="N43" s="192">
        <v>7.2</v>
      </c>
      <c r="O43" s="189">
        <f t="shared" si="1"/>
        <v>1303.4300000000046</v>
      </c>
    </row>
    <row r="44" spans="1:15" ht="22.05" customHeight="1" x14ac:dyDescent="0.2">
      <c r="A44" s="186">
        <v>45777</v>
      </c>
      <c r="B44" s="100" t="s">
        <v>49</v>
      </c>
      <c r="C44" s="122">
        <v>10272470</v>
      </c>
      <c r="D44" s="123"/>
      <c r="E44" s="123" t="s">
        <v>608</v>
      </c>
      <c r="F44" s="211" t="s">
        <v>77</v>
      </c>
      <c r="G44" s="22"/>
      <c r="H44" s="21" t="s">
        <v>22</v>
      </c>
      <c r="I44" s="21" t="s">
        <v>57</v>
      </c>
      <c r="J44" s="21" t="s">
        <v>85</v>
      </c>
      <c r="K44" s="123" t="s">
        <v>611</v>
      </c>
      <c r="L44" s="39"/>
      <c r="M44" s="189"/>
      <c r="N44" s="192">
        <v>250</v>
      </c>
      <c r="O44" s="189">
        <f t="shared" si="1"/>
        <v>1053.4300000000046</v>
      </c>
    </row>
    <row r="45" spans="1:15" ht="22.05" customHeight="1" thickBot="1" x14ac:dyDescent="0.25">
      <c r="A45" s="358">
        <v>45777</v>
      </c>
      <c r="B45" s="385" t="s">
        <v>49</v>
      </c>
      <c r="C45" s="440">
        <v>10272470</v>
      </c>
      <c r="D45" s="124"/>
      <c r="E45" s="440" t="s">
        <v>609</v>
      </c>
      <c r="F45" s="377" t="s">
        <v>77</v>
      </c>
      <c r="G45" s="124"/>
      <c r="H45" s="377" t="s">
        <v>22</v>
      </c>
      <c r="I45" s="377" t="s">
        <v>57</v>
      </c>
      <c r="J45" s="377" t="s">
        <v>85</v>
      </c>
      <c r="K45" s="124" t="s">
        <v>611</v>
      </c>
      <c r="L45" s="124"/>
      <c r="M45" s="124"/>
      <c r="N45" s="441">
        <v>40</v>
      </c>
      <c r="O45" s="507">
        <f t="shared" si="1"/>
        <v>1013.4300000000046</v>
      </c>
    </row>
    <row r="46" spans="1:15" ht="22.05" customHeight="1" x14ac:dyDescent="0.2">
      <c r="A46" s="186">
        <v>45779</v>
      </c>
      <c r="B46" s="100" t="s">
        <v>49</v>
      </c>
      <c r="C46" s="122">
        <v>317629</v>
      </c>
      <c r="D46" s="123"/>
      <c r="E46" s="123" t="s">
        <v>1198</v>
      </c>
      <c r="F46" s="211" t="s">
        <v>99</v>
      </c>
      <c r="G46" s="22"/>
      <c r="H46" s="21" t="s">
        <v>21</v>
      </c>
      <c r="I46" s="21" t="s">
        <v>81</v>
      </c>
      <c r="J46" s="21" t="s">
        <v>167</v>
      </c>
      <c r="K46" s="123" t="s">
        <v>1162</v>
      </c>
      <c r="L46" s="39"/>
      <c r="M46" s="189">
        <v>300200</v>
      </c>
      <c r="N46" s="192"/>
      <c r="O46" s="189">
        <f t="shared" si="1"/>
        <v>301213.43</v>
      </c>
    </row>
    <row r="47" spans="1:15" ht="22.05" customHeight="1" x14ac:dyDescent="0.2">
      <c r="A47" s="186">
        <v>45779</v>
      </c>
      <c r="B47" s="100" t="s">
        <v>49</v>
      </c>
      <c r="C47" s="122"/>
      <c r="D47" s="122"/>
      <c r="E47" s="122" t="s">
        <v>1044</v>
      </c>
      <c r="F47" s="197" t="s">
        <v>78</v>
      </c>
      <c r="G47" s="41">
        <v>363</v>
      </c>
      <c r="H47" s="21" t="s">
        <v>22</v>
      </c>
      <c r="I47" s="21" t="s">
        <v>81</v>
      </c>
      <c r="J47" s="21" t="s">
        <v>33</v>
      </c>
      <c r="K47" s="122" t="s">
        <v>848</v>
      </c>
      <c r="L47" s="49"/>
      <c r="M47" s="204"/>
      <c r="N47" s="193">
        <v>300000</v>
      </c>
      <c r="O47" s="189">
        <f t="shared" si="1"/>
        <v>1213.429999999993</v>
      </c>
    </row>
    <row r="48" spans="1:15" ht="22.05" customHeight="1" x14ac:dyDescent="0.2">
      <c r="A48" s="186">
        <v>45792</v>
      </c>
      <c r="B48" s="100" t="s">
        <v>49</v>
      </c>
      <c r="C48" s="122">
        <v>228451</v>
      </c>
      <c r="D48" s="123"/>
      <c r="E48" s="123" t="s">
        <v>4128</v>
      </c>
      <c r="F48" s="211" t="s">
        <v>99</v>
      </c>
      <c r="G48" s="41"/>
      <c r="H48" s="21" t="s">
        <v>21</v>
      </c>
      <c r="I48" s="21" t="s">
        <v>81</v>
      </c>
      <c r="J48" s="21" t="s">
        <v>167</v>
      </c>
      <c r="K48" s="123" t="s">
        <v>1162</v>
      </c>
      <c r="L48" s="49"/>
      <c r="M48" s="189">
        <v>267217.5</v>
      </c>
      <c r="N48" s="192"/>
      <c r="O48" s="189">
        <f t="shared" si="1"/>
        <v>268430.93</v>
      </c>
    </row>
    <row r="49" spans="1:15" ht="22.05" customHeight="1" x14ac:dyDescent="0.2">
      <c r="A49" s="186">
        <v>45703</v>
      </c>
      <c r="B49" s="100" t="s">
        <v>49</v>
      </c>
      <c r="C49" s="122"/>
      <c r="D49" s="122"/>
      <c r="E49" s="122" t="s">
        <v>1044</v>
      </c>
      <c r="F49" s="211" t="s">
        <v>78</v>
      </c>
      <c r="G49" s="41">
        <v>364</v>
      </c>
      <c r="H49" s="21" t="s">
        <v>22</v>
      </c>
      <c r="I49" s="21" t="s">
        <v>81</v>
      </c>
      <c r="J49" s="21" t="s">
        <v>33</v>
      </c>
      <c r="K49" s="122" t="s">
        <v>848</v>
      </c>
      <c r="L49" s="49"/>
      <c r="M49" s="204"/>
      <c r="N49" s="193">
        <v>267120</v>
      </c>
      <c r="O49" s="189">
        <f t="shared" si="0"/>
        <v>1310.929999999993</v>
      </c>
    </row>
    <row r="50" spans="1:15" ht="22.05" customHeight="1" x14ac:dyDescent="0.2">
      <c r="A50" s="186">
        <v>45797</v>
      </c>
      <c r="B50" s="100" t="s">
        <v>49</v>
      </c>
      <c r="C50" s="122">
        <v>476050</v>
      </c>
      <c r="D50" s="123"/>
      <c r="E50" s="123" t="s">
        <v>4136</v>
      </c>
      <c r="F50" s="211" t="s">
        <v>99</v>
      </c>
      <c r="G50" s="41"/>
      <c r="H50" s="21" t="s">
        <v>21</v>
      </c>
      <c r="I50" s="21" t="s">
        <v>81</v>
      </c>
      <c r="J50" s="21" t="s">
        <v>167</v>
      </c>
      <c r="K50" s="123" t="s">
        <v>1162</v>
      </c>
      <c r="L50" s="39"/>
      <c r="M50" s="189">
        <v>8986.25</v>
      </c>
      <c r="N50" s="192"/>
      <c r="O50" s="189">
        <f t="shared" si="0"/>
        <v>10297.179999999993</v>
      </c>
    </row>
    <row r="51" spans="1:15" ht="22.05" customHeight="1" x14ac:dyDescent="0.2">
      <c r="A51" s="186">
        <v>45798</v>
      </c>
      <c r="B51" s="100" t="s">
        <v>49</v>
      </c>
      <c r="C51" s="122">
        <v>8545</v>
      </c>
      <c r="D51" s="122"/>
      <c r="E51" s="122" t="s">
        <v>4106</v>
      </c>
      <c r="F51" s="211" t="s">
        <v>99</v>
      </c>
      <c r="G51" s="41"/>
      <c r="H51" s="21" t="s">
        <v>22</v>
      </c>
      <c r="I51" s="21" t="s">
        <v>59</v>
      </c>
      <c r="J51" s="21" t="s">
        <v>59</v>
      </c>
      <c r="K51" s="122" t="s">
        <v>635</v>
      </c>
      <c r="L51" s="39"/>
      <c r="M51" s="204"/>
      <c r="N51" s="193">
        <v>8713</v>
      </c>
      <c r="O51" s="189">
        <f t="shared" si="0"/>
        <v>1584.179999999993</v>
      </c>
    </row>
    <row r="52" spans="1:15" ht="22.05" customHeight="1" x14ac:dyDescent="0.2">
      <c r="A52" s="186">
        <v>45800</v>
      </c>
      <c r="B52" s="100" t="s">
        <v>49</v>
      </c>
      <c r="C52" s="122">
        <v>309753</v>
      </c>
      <c r="D52" s="123"/>
      <c r="E52" s="123" t="s">
        <v>4135</v>
      </c>
      <c r="F52" s="211" t="s">
        <v>99</v>
      </c>
      <c r="G52" s="41"/>
      <c r="H52" s="21" t="s">
        <v>21</v>
      </c>
      <c r="I52" s="21" t="s">
        <v>81</v>
      </c>
      <c r="J52" s="21" t="s">
        <v>167</v>
      </c>
      <c r="K52" s="123" t="s">
        <v>1162</v>
      </c>
      <c r="L52" s="39"/>
      <c r="M52" s="189">
        <v>250035</v>
      </c>
      <c r="N52" s="192"/>
      <c r="O52" s="189">
        <f t="shared" si="0"/>
        <v>251619.18</v>
      </c>
    </row>
    <row r="53" spans="1:15" ht="22.05" customHeight="1" x14ac:dyDescent="0.2">
      <c r="A53" s="186">
        <v>45800</v>
      </c>
      <c r="B53" s="100" t="s">
        <v>49</v>
      </c>
      <c r="C53" s="122"/>
      <c r="D53" s="122"/>
      <c r="E53" s="122" t="s">
        <v>1044</v>
      </c>
      <c r="F53" s="211" t="s">
        <v>78</v>
      </c>
      <c r="G53" s="41">
        <v>265</v>
      </c>
      <c r="H53" s="21" t="s">
        <v>22</v>
      </c>
      <c r="I53" s="21" t="s">
        <v>81</v>
      </c>
      <c r="J53" s="21" t="s">
        <v>33</v>
      </c>
      <c r="K53" s="122" t="s">
        <v>848</v>
      </c>
      <c r="L53" s="39"/>
      <c r="M53" s="204"/>
      <c r="N53" s="193">
        <v>250000</v>
      </c>
      <c r="O53" s="189">
        <f t="shared" si="0"/>
        <v>1619.179999999993</v>
      </c>
    </row>
    <row r="54" spans="1:15" ht="22.05" customHeight="1" x14ac:dyDescent="0.2">
      <c r="A54" s="186">
        <v>45807</v>
      </c>
      <c r="B54" s="100" t="s">
        <v>49</v>
      </c>
      <c r="C54" s="122">
        <v>0</v>
      </c>
      <c r="D54" s="123"/>
      <c r="E54" s="123" t="s">
        <v>608</v>
      </c>
      <c r="F54" s="211" t="s">
        <v>77</v>
      </c>
      <c r="G54" s="41"/>
      <c r="H54" s="21" t="s">
        <v>22</v>
      </c>
      <c r="I54" s="21" t="s">
        <v>57</v>
      </c>
      <c r="J54" s="21" t="s">
        <v>85</v>
      </c>
      <c r="K54" s="123" t="s">
        <v>611</v>
      </c>
      <c r="L54" s="39"/>
      <c r="M54" s="189"/>
      <c r="N54" s="193">
        <v>45</v>
      </c>
      <c r="O54" s="189">
        <f t="shared" si="0"/>
        <v>1574.179999999993</v>
      </c>
    </row>
    <row r="55" spans="1:15" ht="22.05" customHeight="1" x14ac:dyDescent="0.2">
      <c r="A55" s="186">
        <v>45807</v>
      </c>
      <c r="B55" s="100" t="s">
        <v>49</v>
      </c>
      <c r="C55" s="122">
        <v>0</v>
      </c>
      <c r="D55" s="122"/>
      <c r="E55" s="122" t="s">
        <v>609</v>
      </c>
      <c r="F55" s="197" t="s">
        <v>77</v>
      </c>
      <c r="G55" s="41"/>
      <c r="H55" s="21" t="s">
        <v>22</v>
      </c>
      <c r="I55" s="21" t="s">
        <v>57</v>
      </c>
      <c r="J55" s="21" t="s">
        <v>85</v>
      </c>
      <c r="K55" s="122" t="s">
        <v>611</v>
      </c>
      <c r="L55" s="39"/>
      <c r="M55" s="204"/>
      <c r="N55" s="193">
        <v>7.2</v>
      </c>
      <c r="O55" s="189">
        <f t="shared" si="0"/>
        <v>1566.979999999993</v>
      </c>
    </row>
    <row r="56" spans="1:15" ht="22.05" customHeight="1" x14ac:dyDescent="0.2">
      <c r="A56" s="186">
        <v>45807</v>
      </c>
      <c r="B56" s="100" t="s">
        <v>49</v>
      </c>
      <c r="C56" s="122">
        <v>0</v>
      </c>
      <c r="D56" s="122"/>
      <c r="E56" s="122" t="s">
        <v>608</v>
      </c>
      <c r="F56" s="197" t="s">
        <v>77</v>
      </c>
      <c r="G56" s="41"/>
      <c r="H56" s="21" t="s">
        <v>22</v>
      </c>
      <c r="I56" s="21" t="s">
        <v>57</v>
      </c>
      <c r="J56" s="21" t="s">
        <v>85</v>
      </c>
      <c r="K56" s="122" t="s">
        <v>611</v>
      </c>
      <c r="L56" s="39"/>
      <c r="M56" s="204"/>
      <c r="N56" s="193">
        <v>250</v>
      </c>
      <c r="O56" s="189">
        <f t="shared" si="0"/>
        <v>1316.979999999993</v>
      </c>
    </row>
    <row r="57" spans="1:15" ht="22.05" customHeight="1" thickBot="1" x14ac:dyDescent="0.25">
      <c r="A57" s="358">
        <v>45807</v>
      </c>
      <c r="B57" s="385" t="s">
        <v>49</v>
      </c>
      <c r="C57" s="359">
        <v>0</v>
      </c>
      <c r="D57" s="359"/>
      <c r="E57" s="359" t="s">
        <v>609</v>
      </c>
      <c r="F57" s="387" t="s">
        <v>77</v>
      </c>
      <c r="G57" s="50"/>
      <c r="H57" s="30" t="s">
        <v>22</v>
      </c>
      <c r="I57" s="30" t="s">
        <v>57</v>
      </c>
      <c r="J57" s="30" t="s">
        <v>85</v>
      </c>
      <c r="K57" s="359" t="s">
        <v>611</v>
      </c>
      <c r="L57" s="375"/>
      <c r="M57" s="428"/>
      <c r="N57" s="388">
        <v>40</v>
      </c>
      <c r="O57" s="507">
        <f t="shared" si="0"/>
        <v>1276.979999999993</v>
      </c>
    </row>
    <row r="58" spans="1:15" ht="22.05" customHeight="1" x14ac:dyDescent="0.2">
      <c r="A58" s="186">
        <v>45813</v>
      </c>
      <c r="B58" s="100" t="s">
        <v>49</v>
      </c>
      <c r="C58" s="122">
        <v>240389</v>
      </c>
      <c r="D58" s="122"/>
      <c r="E58" s="122" t="s">
        <v>3515</v>
      </c>
      <c r="F58" s="197" t="s">
        <v>99</v>
      </c>
      <c r="G58" s="41"/>
      <c r="H58" s="21" t="s">
        <v>21</v>
      </c>
      <c r="I58" s="21" t="s">
        <v>81</v>
      </c>
      <c r="J58" s="21" t="s">
        <v>167</v>
      </c>
      <c r="K58" s="122" t="s">
        <v>1162</v>
      </c>
      <c r="L58" s="39"/>
      <c r="M58" s="204">
        <v>300792.5</v>
      </c>
      <c r="N58" s="193"/>
      <c r="O58" s="189">
        <f t="shared" si="0"/>
        <v>302069.48</v>
      </c>
    </row>
    <row r="59" spans="1:15" ht="22.05" customHeight="1" x14ac:dyDescent="0.2">
      <c r="A59" s="186">
        <v>45813</v>
      </c>
      <c r="B59" s="100" t="s">
        <v>49</v>
      </c>
      <c r="C59" s="122"/>
      <c r="D59" s="122"/>
      <c r="E59" s="122" t="s">
        <v>1044</v>
      </c>
      <c r="F59" s="197" t="s">
        <v>78</v>
      </c>
      <c r="G59" s="41">
        <v>266</v>
      </c>
      <c r="H59" s="21" t="s">
        <v>22</v>
      </c>
      <c r="I59" s="21" t="s">
        <v>81</v>
      </c>
      <c r="J59" s="21" t="s">
        <v>33</v>
      </c>
      <c r="K59" s="122" t="s">
        <v>848</v>
      </c>
      <c r="L59" s="39"/>
      <c r="M59" s="204"/>
      <c r="N59" s="193">
        <v>300000</v>
      </c>
      <c r="O59" s="189">
        <f t="shared" si="0"/>
        <v>2069.4799999999814</v>
      </c>
    </row>
    <row r="60" spans="1:15" ht="22.05" customHeight="1" x14ac:dyDescent="0.2">
      <c r="A60" s="186">
        <v>45821</v>
      </c>
      <c r="B60" s="100" t="s">
        <v>49</v>
      </c>
      <c r="C60" s="122">
        <v>277702</v>
      </c>
      <c r="D60" s="122"/>
      <c r="E60" s="122" t="s">
        <v>5041</v>
      </c>
      <c r="F60" s="197" t="s">
        <v>99</v>
      </c>
      <c r="G60" s="41"/>
      <c r="H60" s="21" t="s">
        <v>21</v>
      </c>
      <c r="I60" s="21" t="s">
        <v>81</v>
      </c>
      <c r="J60" s="21" t="s">
        <v>167</v>
      </c>
      <c r="K60" s="122" t="s">
        <v>1162</v>
      </c>
      <c r="L60" s="39"/>
      <c r="M60" s="204">
        <v>107045</v>
      </c>
      <c r="N60" s="193"/>
      <c r="O60" s="189">
        <f t="shared" si="0"/>
        <v>109114.47999999998</v>
      </c>
    </row>
    <row r="61" spans="1:15" ht="22.05" customHeight="1" x14ac:dyDescent="0.2">
      <c r="A61" s="186">
        <v>45821</v>
      </c>
      <c r="B61" s="100" t="s">
        <v>49</v>
      </c>
      <c r="C61" s="122"/>
      <c r="D61" s="123"/>
      <c r="E61" s="123" t="s">
        <v>1044</v>
      </c>
      <c r="F61" s="211" t="s">
        <v>78</v>
      </c>
      <c r="G61" s="41">
        <v>267</v>
      </c>
      <c r="H61" s="21" t="s">
        <v>22</v>
      </c>
      <c r="I61" s="21" t="s">
        <v>81</v>
      </c>
      <c r="J61" s="21" t="s">
        <v>33</v>
      </c>
      <c r="K61" s="123" t="s">
        <v>848</v>
      </c>
      <c r="L61" s="39"/>
      <c r="M61" s="189"/>
      <c r="N61" s="192">
        <v>108000</v>
      </c>
      <c r="O61" s="189">
        <f t="shared" si="0"/>
        <v>1114.4799999999814</v>
      </c>
    </row>
    <row r="62" spans="1:15" ht="22.05" customHeight="1" x14ac:dyDescent="0.2">
      <c r="A62" s="186">
        <v>45827</v>
      </c>
      <c r="B62" s="100" t="s">
        <v>49</v>
      </c>
      <c r="C62" s="122">
        <v>6182606013</v>
      </c>
      <c r="D62" s="122" t="s">
        <v>1133</v>
      </c>
      <c r="E62" s="122" t="s">
        <v>5045</v>
      </c>
      <c r="F62" s="197" t="s">
        <v>99</v>
      </c>
      <c r="G62" s="41"/>
      <c r="H62" s="21" t="s">
        <v>21</v>
      </c>
      <c r="I62" s="21" t="s">
        <v>81</v>
      </c>
      <c r="J62" s="21" t="s">
        <v>168</v>
      </c>
      <c r="K62" s="122" t="s">
        <v>1162</v>
      </c>
      <c r="L62" s="39"/>
      <c r="M62" s="425">
        <v>10072.5</v>
      </c>
      <c r="N62" s="193"/>
      <c r="O62" s="189">
        <f t="shared" si="0"/>
        <v>11186.979999999981</v>
      </c>
    </row>
    <row r="63" spans="1:15" ht="22.05" customHeight="1" x14ac:dyDescent="0.2">
      <c r="A63" s="186">
        <v>45827</v>
      </c>
      <c r="B63" s="100" t="s">
        <v>49</v>
      </c>
      <c r="C63" s="122">
        <v>44140</v>
      </c>
      <c r="D63" s="41"/>
      <c r="E63" s="203" t="s">
        <v>5022</v>
      </c>
      <c r="F63" s="41" t="s">
        <v>99</v>
      </c>
      <c r="G63" s="41"/>
      <c r="H63" s="41" t="s">
        <v>22</v>
      </c>
      <c r="I63" s="41" t="s">
        <v>59</v>
      </c>
      <c r="J63" s="41" t="s">
        <v>59</v>
      </c>
      <c r="K63" s="55" t="s">
        <v>635</v>
      </c>
      <c r="L63" s="55"/>
      <c r="M63" s="215"/>
      <c r="N63" s="249">
        <v>10461</v>
      </c>
      <c r="O63" s="215">
        <f>O62+M63-N63</f>
        <v>725.97999999998137</v>
      </c>
    </row>
    <row r="64" spans="1:15" ht="22.05" customHeight="1" x14ac:dyDescent="0.2">
      <c r="A64" s="186">
        <v>45828</v>
      </c>
      <c r="B64" s="100" t="s">
        <v>49</v>
      </c>
      <c r="C64" s="122">
        <v>327022</v>
      </c>
      <c r="D64" s="41"/>
      <c r="E64" s="203" t="s">
        <v>5046</v>
      </c>
      <c r="F64" s="41" t="s">
        <v>99</v>
      </c>
      <c r="G64" s="41"/>
      <c r="H64" s="41" t="s">
        <v>21</v>
      </c>
      <c r="I64" s="41" t="s">
        <v>81</v>
      </c>
      <c r="J64" s="41" t="s">
        <v>167</v>
      </c>
      <c r="K64" s="55" t="s">
        <v>1162</v>
      </c>
      <c r="L64" s="55"/>
      <c r="M64" s="215">
        <v>199870</v>
      </c>
      <c r="N64" s="249"/>
      <c r="O64" s="215">
        <f t="shared" ref="O64:O128" si="2">O63+M64-N64</f>
        <v>200595.97999999998</v>
      </c>
    </row>
    <row r="65" spans="1:16" ht="22.05" customHeight="1" x14ac:dyDescent="0.2">
      <c r="A65" s="186">
        <v>45828</v>
      </c>
      <c r="B65" s="100" t="s">
        <v>49</v>
      </c>
      <c r="C65" s="122"/>
      <c r="D65" s="41"/>
      <c r="E65" s="203" t="s">
        <v>1044</v>
      </c>
      <c r="F65" s="41" t="s">
        <v>78</v>
      </c>
      <c r="G65" s="41">
        <v>268</v>
      </c>
      <c r="H65" s="41" t="s">
        <v>22</v>
      </c>
      <c r="I65" s="41" t="s">
        <v>81</v>
      </c>
      <c r="J65" s="41" t="s">
        <v>33</v>
      </c>
      <c r="K65" s="55" t="s">
        <v>848</v>
      </c>
      <c r="L65" s="55"/>
      <c r="M65" s="215"/>
      <c r="N65" s="249">
        <v>200300</v>
      </c>
      <c r="O65" s="215">
        <f t="shared" si="2"/>
        <v>295.97999999998137</v>
      </c>
    </row>
    <row r="66" spans="1:16" ht="22.05" customHeight="1" x14ac:dyDescent="0.2">
      <c r="A66" s="186">
        <v>45838</v>
      </c>
      <c r="B66" s="100" t="s">
        <v>49</v>
      </c>
      <c r="C66" s="122">
        <v>8952738</v>
      </c>
      <c r="D66" s="41"/>
      <c r="E66" s="203" t="s">
        <v>608</v>
      </c>
      <c r="F66" s="41" t="s">
        <v>77</v>
      </c>
      <c r="G66" s="41"/>
      <c r="H66" s="41" t="s">
        <v>22</v>
      </c>
      <c r="I66" s="41" t="s">
        <v>57</v>
      </c>
      <c r="J66" s="41" t="s">
        <v>85</v>
      </c>
      <c r="K66" s="55" t="s">
        <v>611</v>
      </c>
      <c r="L66" s="55"/>
      <c r="M66" s="215"/>
      <c r="N66" s="249">
        <v>45</v>
      </c>
      <c r="O66" s="215">
        <f t="shared" si="2"/>
        <v>250.97999999998137</v>
      </c>
    </row>
    <row r="67" spans="1:16" ht="22.05" customHeight="1" x14ac:dyDescent="0.2">
      <c r="A67" s="186">
        <v>45838</v>
      </c>
      <c r="B67" s="100" t="s">
        <v>49</v>
      </c>
      <c r="C67" s="203">
        <v>8952738</v>
      </c>
      <c r="D67" s="41"/>
      <c r="E67" s="203" t="s">
        <v>609</v>
      </c>
      <c r="F67" s="41" t="s">
        <v>77</v>
      </c>
      <c r="G67" s="41"/>
      <c r="H67" s="41" t="s">
        <v>22</v>
      </c>
      <c r="I67" s="41" t="s">
        <v>57</v>
      </c>
      <c r="J67" s="41" t="s">
        <v>85</v>
      </c>
      <c r="K67" s="55" t="s">
        <v>611</v>
      </c>
      <c r="L67" s="55"/>
      <c r="M67" s="215"/>
      <c r="N67" s="249">
        <v>7.2</v>
      </c>
      <c r="O67" s="215">
        <f t="shared" si="2"/>
        <v>243.77999999998138</v>
      </c>
    </row>
    <row r="68" spans="1:16" ht="22.05" customHeight="1" x14ac:dyDescent="0.2">
      <c r="A68" s="186">
        <v>45838</v>
      </c>
      <c r="B68" s="100" t="s">
        <v>49</v>
      </c>
      <c r="C68" s="203">
        <v>8952738</v>
      </c>
      <c r="D68" s="41"/>
      <c r="E68" s="203" t="s">
        <v>608</v>
      </c>
      <c r="F68" s="41" t="s">
        <v>77</v>
      </c>
      <c r="G68" s="41"/>
      <c r="H68" s="41" t="s">
        <v>22</v>
      </c>
      <c r="I68" s="41" t="s">
        <v>57</v>
      </c>
      <c r="J68" s="41" t="s">
        <v>85</v>
      </c>
      <c r="K68" s="55" t="s">
        <v>611</v>
      </c>
      <c r="L68" s="55"/>
      <c r="M68" s="215"/>
      <c r="N68" s="249">
        <v>210.16</v>
      </c>
      <c r="O68" s="215">
        <f t="shared" si="2"/>
        <v>33.619999999981388</v>
      </c>
    </row>
    <row r="69" spans="1:16" ht="22.05" customHeight="1" thickBot="1" x14ac:dyDescent="0.25">
      <c r="A69" s="374">
        <v>45838</v>
      </c>
      <c r="B69" s="385" t="s">
        <v>49</v>
      </c>
      <c r="C69" s="427">
        <v>8952738</v>
      </c>
      <c r="D69" s="69"/>
      <c r="E69" s="427" t="s">
        <v>609</v>
      </c>
      <c r="F69" s="377" t="s">
        <v>77</v>
      </c>
      <c r="G69" s="69"/>
      <c r="H69" s="69" t="s">
        <v>22</v>
      </c>
      <c r="I69" s="69" t="s">
        <v>57</v>
      </c>
      <c r="J69" s="69" t="s">
        <v>85</v>
      </c>
      <c r="K69" s="89" t="s">
        <v>611</v>
      </c>
      <c r="L69" s="89"/>
      <c r="M69" s="447"/>
      <c r="N69" s="448">
        <v>33.619999999999997</v>
      </c>
      <c r="O69" s="515">
        <f t="shared" si="2"/>
        <v>-1.8609114249557024E-11</v>
      </c>
    </row>
    <row r="70" spans="1:16" ht="22.05" customHeight="1" x14ac:dyDescent="0.2">
      <c r="A70" s="26">
        <v>45859</v>
      </c>
      <c r="B70" s="100" t="s">
        <v>49</v>
      </c>
      <c r="C70" s="156">
        <v>198889</v>
      </c>
      <c r="D70" s="28"/>
      <c r="E70" s="156" t="s">
        <v>1221</v>
      </c>
      <c r="F70" s="93" t="s">
        <v>99</v>
      </c>
      <c r="H70" s="28" t="s">
        <v>21</v>
      </c>
      <c r="I70" s="28" t="s">
        <v>81</v>
      </c>
      <c r="J70" s="28" t="s">
        <v>167</v>
      </c>
      <c r="K70" s="25" t="s">
        <v>1162</v>
      </c>
      <c r="M70" s="252">
        <v>5925</v>
      </c>
      <c r="N70" s="253"/>
      <c r="O70" s="150">
        <f t="shared" si="2"/>
        <v>5924.9999999999818</v>
      </c>
    </row>
    <row r="71" spans="1:16" ht="22.05" customHeight="1" x14ac:dyDescent="0.2">
      <c r="A71" s="26">
        <v>45859</v>
      </c>
      <c r="B71" s="100" t="s">
        <v>49</v>
      </c>
      <c r="C71" s="156">
        <v>198889</v>
      </c>
      <c r="D71" s="28"/>
      <c r="E71" s="156" t="s">
        <v>608</v>
      </c>
      <c r="F71" s="93" t="s">
        <v>77</v>
      </c>
      <c r="H71" s="28" t="s">
        <v>22</v>
      </c>
      <c r="I71" s="28" t="s">
        <v>57</v>
      </c>
      <c r="J71" s="28" t="s">
        <v>85</v>
      </c>
      <c r="K71" s="25" t="s">
        <v>611</v>
      </c>
      <c r="M71" s="252"/>
      <c r="N71" s="253">
        <v>39.840000000000003</v>
      </c>
      <c r="O71" s="150">
        <f t="shared" si="2"/>
        <v>5885.1599999999817</v>
      </c>
    </row>
    <row r="72" spans="1:16" ht="22.05" customHeight="1" x14ac:dyDescent="0.2">
      <c r="A72" s="26">
        <v>45859</v>
      </c>
      <c r="B72" s="100" t="s">
        <v>49</v>
      </c>
      <c r="C72" s="156">
        <v>198889</v>
      </c>
      <c r="D72" s="28"/>
      <c r="E72" s="156" t="s">
        <v>609</v>
      </c>
      <c r="F72" s="93" t="s">
        <v>77</v>
      </c>
      <c r="H72" s="28" t="s">
        <v>22</v>
      </c>
      <c r="I72" s="28" t="s">
        <v>57</v>
      </c>
      <c r="J72" s="28" t="s">
        <v>85</v>
      </c>
      <c r="K72" s="25" t="s">
        <v>611</v>
      </c>
      <c r="M72" s="252"/>
      <c r="N72" s="253">
        <v>6.37</v>
      </c>
      <c r="O72" s="150">
        <f>O71+M72-N72</f>
        <v>5878.7899999999818</v>
      </c>
    </row>
    <row r="73" spans="1:16" ht="22.05" customHeight="1" x14ac:dyDescent="0.2">
      <c r="A73" s="26">
        <v>45859</v>
      </c>
      <c r="B73" s="100" t="s">
        <v>49</v>
      </c>
      <c r="C73" s="156">
        <v>222992</v>
      </c>
      <c r="D73" s="28"/>
      <c r="E73" s="156" t="s">
        <v>5556</v>
      </c>
      <c r="F73" s="93" t="s">
        <v>99</v>
      </c>
      <c r="H73" s="28" t="s">
        <v>22</v>
      </c>
      <c r="I73" s="28" t="s">
        <v>59</v>
      </c>
      <c r="J73" s="28" t="s">
        <v>59</v>
      </c>
      <c r="K73" s="25" t="s">
        <v>635</v>
      </c>
      <c r="M73" s="252"/>
      <c r="N73" s="253">
        <v>5290</v>
      </c>
      <c r="O73" s="150">
        <f>O72+M73-N73</f>
        <v>588.78999999998177</v>
      </c>
    </row>
    <row r="74" spans="1:16" ht="22.05" customHeight="1" x14ac:dyDescent="0.2">
      <c r="A74" s="26">
        <v>45869</v>
      </c>
      <c r="B74" s="100" t="s">
        <v>49</v>
      </c>
      <c r="C74" s="156">
        <v>8964224</v>
      </c>
      <c r="D74" s="28"/>
      <c r="E74" s="156" t="s">
        <v>608</v>
      </c>
      <c r="F74" s="93" t="s">
        <v>77</v>
      </c>
      <c r="H74" s="28" t="s">
        <v>22</v>
      </c>
      <c r="I74" s="28" t="s">
        <v>57</v>
      </c>
      <c r="J74" s="28" t="s">
        <v>85</v>
      </c>
      <c r="K74" s="25" t="s">
        <v>611</v>
      </c>
      <c r="M74" s="252"/>
      <c r="N74" s="253">
        <v>250</v>
      </c>
      <c r="O74" s="150">
        <f t="shared" si="2"/>
        <v>338.78999999998177</v>
      </c>
    </row>
    <row r="75" spans="1:16" ht="22.05" customHeight="1" thickBot="1" x14ac:dyDescent="0.25">
      <c r="A75" s="374">
        <v>45869</v>
      </c>
      <c r="B75" s="385" t="s">
        <v>49</v>
      </c>
      <c r="C75" s="427">
        <v>8964224</v>
      </c>
      <c r="D75" s="69"/>
      <c r="E75" s="427" t="s">
        <v>609</v>
      </c>
      <c r="F75" s="377" t="s">
        <v>77</v>
      </c>
      <c r="G75" s="69"/>
      <c r="H75" s="69" t="s">
        <v>22</v>
      </c>
      <c r="I75" s="69" t="s">
        <v>57</v>
      </c>
      <c r="J75" s="69" t="s">
        <v>85</v>
      </c>
      <c r="K75" s="89" t="s">
        <v>611</v>
      </c>
      <c r="L75" s="89"/>
      <c r="M75" s="447"/>
      <c r="N75" s="448">
        <v>40</v>
      </c>
      <c r="O75" s="515">
        <f t="shared" si="2"/>
        <v>298.78999999998177</v>
      </c>
      <c r="P75" s="89"/>
    </row>
    <row r="76" spans="1:16" ht="22.05" customHeight="1" x14ac:dyDescent="0.2">
      <c r="A76" s="26">
        <v>45898</v>
      </c>
      <c r="B76" s="100" t="s">
        <v>49</v>
      </c>
      <c r="C76" s="156">
        <v>8977913</v>
      </c>
      <c r="D76" s="28"/>
      <c r="E76" s="156" t="s">
        <v>608</v>
      </c>
      <c r="F76" s="93" t="s">
        <v>77</v>
      </c>
      <c r="H76" s="28" t="s">
        <v>22</v>
      </c>
      <c r="I76" s="28" t="s">
        <v>57</v>
      </c>
      <c r="J76" s="28" t="s">
        <v>85</v>
      </c>
      <c r="K76" s="25" t="s">
        <v>611</v>
      </c>
      <c r="M76" s="252"/>
      <c r="N76" s="253">
        <v>250</v>
      </c>
      <c r="O76" s="150">
        <f t="shared" si="2"/>
        <v>48.789999999981774</v>
      </c>
    </row>
    <row r="77" spans="1:16" ht="22.05" customHeight="1" thickBot="1" x14ac:dyDescent="0.25">
      <c r="A77" s="374">
        <v>45898</v>
      </c>
      <c r="B77" s="385" t="s">
        <v>49</v>
      </c>
      <c r="C77" s="427">
        <v>8977913</v>
      </c>
      <c r="D77" s="69"/>
      <c r="E77" s="427" t="s">
        <v>609</v>
      </c>
      <c r="F77" s="377" t="s">
        <v>77</v>
      </c>
      <c r="G77" s="69"/>
      <c r="H77" s="69" t="s">
        <v>22</v>
      </c>
      <c r="I77" s="69" t="s">
        <v>57</v>
      </c>
      <c r="J77" s="69" t="s">
        <v>85</v>
      </c>
      <c r="K77" s="89" t="s">
        <v>611</v>
      </c>
      <c r="L77" s="89"/>
      <c r="M77" s="447"/>
      <c r="N77" s="448">
        <v>40</v>
      </c>
      <c r="O77" s="515">
        <f t="shared" si="2"/>
        <v>8.7899999999817737</v>
      </c>
      <c r="P77" s="89"/>
    </row>
    <row r="78" spans="1:16" ht="22.05" customHeight="1" x14ac:dyDescent="0.2">
      <c r="A78" s="26">
        <v>45919</v>
      </c>
      <c r="B78" s="100" t="s">
        <v>49</v>
      </c>
      <c r="C78" s="156">
        <v>161571</v>
      </c>
      <c r="D78" s="28"/>
      <c r="E78" s="156" t="s">
        <v>29</v>
      </c>
      <c r="F78" s="93" t="s">
        <v>99</v>
      </c>
      <c r="H78" s="28" t="s">
        <v>21</v>
      </c>
      <c r="I78" s="28" t="s">
        <v>81</v>
      </c>
      <c r="J78" s="28" t="s">
        <v>167</v>
      </c>
      <c r="K78" s="25" t="s">
        <v>1162</v>
      </c>
      <c r="M78" s="252">
        <v>420000</v>
      </c>
      <c r="N78" s="253"/>
      <c r="O78" s="150">
        <f t="shared" si="2"/>
        <v>420008.79</v>
      </c>
    </row>
    <row r="79" spans="1:16" ht="22.05" customHeight="1" x14ac:dyDescent="0.2">
      <c r="A79" s="26">
        <v>45919</v>
      </c>
      <c r="B79" s="100" t="s">
        <v>49</v>
      </c>
      <c r="C79" s="156">
        <v>269</v>
      </c>
      <c r="D79" s="28"/>
      <c r="E79" s="156" t="s">
        <v>1044</v>
      </c>
      <c r="F79" s="93" t="s">
        <v>7826</v>
      </c>
      <c r="H79" s="28" t="s">
        <v>22</v>
      </c>
      <c r="I79" s="28" t="s">
        <v>81</v>
      </c>
      <c r="J79" s="28" t="s">
        <v>33</v>
      </c>
      <c r="K79" s="25" t="s">
        <v>848</v>
      </c>
      <c r="N79" s="27">
        <v>420000</v>
      </c>
      <c r="O79" s="150">
        <f t="shared" si="2"/>
        <v>8.7899999999790452</v>
      </c>
    </row>
    <row r="80" spans="1:16" ht="22.05" customHeight="1" x14ac:dyDescent="0.2">
      <c r="A80" s="26">
        <v>45930</v>
      </c>
      <c r="B80" s="100" t="s">
        <v>49</v>
      </c>
      <c r="C80" s="156">
        <v>0</v>
      </c>
      <c r="D80" s="28"/>
      <c r="E80" s="156" t="s">
        <v>608</v>
      </c>
      <c r="F80" s="93" t="s">
        <v>77</v>
      </c>
      <c r="H80" s="28" t="s">
        <v>22</v>
      </c>
      <c r="I80" s="28" t="s">
        <v>57</v>
      </c>
      <c r="J80" s="28" t="s">
        <v>85</v>
      </c>
      <c r="K80" s="25" t="s">
        <v>611</v>
      </c>
      <c r="N80" s="27">
        <v>7.58</v>
      </c>
      <c r="O80" s="150">
        <f t="shared" si="2"/>
        <v>1.2099999999790452</v>
      </c>
    </row>
    <row r="81" spans="1:16" ht="22.05" customHeight="1" thickBot="1" x14ac:dyDescent="0.25">
      <c r="A81" s="374">
        <v>45930</v>
      </c>
      <c r="B81" s="385" t="s">
        <v>49</v>
      </c>
      <c r="C81" s="427">
        <v>0</v>
      </c>
      <c r="D81" s="69"/>
      <c r="E81" s="427" t="s">
        <v>609</v>
      </c>
      <c r="F81" s="377" t="s">
        <v>77</v>
      </c>
      <c r="G81" s="69"/>
      <c r="H81" s="69" t="s">
        <v>22</v>
      </c>
      <c r="I81" s="69" t="s">
        <v>57</v>
      </c>
      <c r="J81" s="69" t="s">
        <v>85</v>
      </c>
      <c r="K81" s="89" t="s">
        <v>611</v>
      </c>
      <c r="L81" s="89"/>
      <c r="M81" s="380"/>
      <c r="N81" s="381">
        <v>1.21</v>
      </c>
      <c r="O81" s="515">
        <f t="shared" si="2"/>
        <v>-2.0954793455985055E-11</v>
      </c>
      <c r="P81" s="89"/>
    </row>
    <row r="82" spans="1:16" ht="22.05" customHeight="1" thickBot="1" x14ac:dyDescent="0.25">
      <c r="A82" s="522">
        <v>45931</v>
      </c>
      <c r="B82" s="558"/>
      <c r="C82" s="559"/>
      <c r="D82" s="526"/>
      <c r="E82" s="559" t="s">
        <v>8791</v>
      </c>
      <c r="F82" s="525"/>
      <c r="G82" s="526"/>
      <c r="H82" s="526"/>
      <c r="I82" s="526"/>
      <c r="J82" s="526"/>
      <c r="K82" s="527"/>
      <c r="L82" s="527"/>
      <c r="M82" s="528"/>
      <c r="N82" s="529"/>
      <c r="O82" s="530">
        <f>O81+M82-N82</f>
        <v>-2.0954793455985055E-11</v>
      </c>
      <c r="P82" s="527"/>
    </row>
    <row r="83" spans="1:16" ht="22.05" customHeight="1" x14ac:dyDescent="0.2">
      <c r="A83" s="26">
        <v>45967</v>
      </c>
      <c r="B83" s="100" t="s">
        <v>49</v>
      </c>
      <c r="C83" s="156">
        <v>310529</v>
      </c>
      <c r="D83" s="28"/>
      <c r="E83" s="156" t="s">
        <v>29</v>
      </c>
      <c r="F83" s="93" t="s">
        <v>99</v>
      </c>
      <c r="H83" s="28" t="s">
        <v>21</v>
      </c>
      <c r="I83" s="28" t="s">
        <v>81</v>
      </c>
      <c r="J83" s="28" t="s">
        <v>167</v>
      </c>
      <c r="K83" s="25" t="s">
        <v>1162</v>
      </c>
      <c r="M83" s="24">
        <v>1000</v>
      </c>
      <c r="O83" s="150">
        <f>O82+M83-N83</f>
        <v>999.99999999997908</v>
      </c>
    </row>
    <row r="84" spans="1:16" ht="22.05" customHeight="1" x14ac:dyDescent="0.2">
      <c r="A84" s="26">
        <v>45967</v>
      </c>
      <c r="B84" s="100" t="s">
        <v>49</v>
      </c>
      <c r="C84" s="156">
        <v>310529</v>
      </c>
      <c r="D84" s="28"/>
      <c r="E84" s="156" t="s">
        <v>608</v>
      </c>
      <c r="F84" s="93" t="s">
        <v>77</v>
      </c>
      <c r="H84" s="28" t="s">
        <v>22</v>
      </c>
      <c r="I84" s="28" t="s">
        <v>57</v>
      </c>
      <c r="J84" s="28" t="s">
        <v>85</v>
      </c>
      <c r="K84" s="25" t="s">
        <v>611</v>
      </c>
      <c r="N84" s="27">
        <v>7.42</v>
      </c>
      <c r="O84" s="150">
        <f t="shared" si="2"/>
        <v>992.57999999997912</v>
      </c>
    </row>
    <row r="85" spans="1:16" ht="22.05" customHeight="1" x14ac:dyDescent="0.2">
      <c r="A85" s="26">
        <v>45967</v>
      </c>
      <c r="B85" s="100" t="s">
        <v>49</v>
      </c>
      <c r="C85" s="156">
        <v>310529</v>
      </c>
      <c r="D85" s="28"/>
      <c r="E85" s="156" t="s">
        <v>609</v>
      </c>
      <c r="F85" s="93" t="s">
        <v>77</v>
      </c>
      <c r="H85" s="28" t="s">
        <v>22</v>
      </c>
      <c r="I85" s="28" t="s">
        <v>57</v>
      </c>
      <c r="J85" s="28" t="s">
        <v>85</v>
      </c>
      <c r="K85" s="25" t="s">
        <v>611</v>
      </c>
      <c r="N85" s="27">
        <v>1.19</v>
      </c>
      <c r="O85" s="150">
        <f t="shared" si="2"/>
        <v>991.38999999997907</v>
      </c>
    </row>
    <row r="86" spans="1:16" ht="22.05" customHeight="1" x14ac:dyDescent="0.2">
      <c r="A86" s="26">
        <v>45967</v>
      </c>
      <c r="B86" s="100" t="s">
        <v>49</v>
      </c>
      <c r="C86" s="156">
        <v>310529</v>
      </c>
      <c r="D86" s="28"/>
      <c r="E86" s="156" t="s">
        <v>608</v>
      </c>
      <c r="F86" s="93" t="s">
        <v>77</v>
      </c>
      <c r="H86" s="28" t="s">
        <v>22</v>
      </c>
      <c r="I86" s="28" t="s">
        <v>57</v>
      </c>
      <c r="J86" s="28" t="s">
        <v>85</v>
      </c>
      <c r="K86" s="25" t="s">
        <v>611</v>
      </c>
      <c r="N86" s="27">
        <v>500</v>
      </c>
      <c r="O86" s="150">
        <f t="shared" si="2"/>
        <v>491.38999999997907</v>
      </c>
    </row>
    <row r="87" spans="1:16" ht="22.05" customHeight="1" x14ac:dyDescent="0.2">
      <c r="A87" s="26">
        <v>45967</v>
      </c>
      <c r="B87" s="100" t="s">
        <v>49</v>
      </c>
      <c r="C87" s="156">
        <v>310529</v>
      </c>
      <c r="D87" s="28"/>
      <c r="E87" s="156" t="s">
        <v>609</v>
      </c>
      <c r="F87" s="93" t="s">
        <v>77</v>
      </c>
      <c r="H87" s="28" t="s">
        <v>22</v>
      </c>
      <c r="I87" s="28" t="s">
        <v>57</v>
      </c>
      <c r="J87" s="28" t="s">
        <v>85</v>
      </c>
      <c r="K87" s="25" t="s">
        <v>611</v>
      </c>
      <c r="N87" s="27">
        <v>80</v>
      </c>
      <c r="O87" s="150">
        <f t="shared" si="2"/>
        <v>411.38999999997907</v>
      </c>
    </row>
    <row r="88" spans="1:16" ht="22.05" customHeight="1" x14ac:dyDescent="0.2">
      <c r="A88" s="26">
        <v>45989</v>
      </c>
      <c r="B88" s="100" t="s">
        <v>49</v>
      </c>
      <c r="C88" s="156"/>
      <c r="D88" s="28"/>
      <c r="E88" s="156" t="s">
        <v>608</v>
      </c>
      <c r="F88" s="93" t="s">
        <v>77</v>
      </c>
      <c r="H88" s="28" t="s">
        <v>22</v>
      </c>
      <c r="I88" s="28" t="s">
        <v>57</v>
      </c>
      <c r="J88" s="28" t="s">
        <v>85</v>
      </c>
      <c r="K88" s="25" t="s">
        <v>611</v>
      </c>
      <c r="N88" s="27">
        <v>250</v>
      </c>
      <c r="O88" s="150">
        <f t="shared" si="2"/>
        <v>161.38999999997907</v>
      </c>
    </row>
    <row r="89" spans="1:16" ht="22.05" customHeight="1" thickBot="1" x14ac:dyDescent="0.25">
      <c r="A89" s="374">
        <v>45989</v>
      </c>
      <c r="B89" s="385" t="s">
        <v>49</v>
      </c>
      <c r="C89" s="427"/>
      <c r="D89" s="69"/>
      <c r="E89" s="427" t="s">
        <v>609</v>
      </c>
      <c r="F89" s="377" t="s">
        <v>77</v>
      </c>
      <c r="G89" s="69"/>
      <c r="H89" s="69" t="s">
        <v>22</v>
      </c>
      <c r="I89" s="69" t="s">
        <v>57</v>
      </c>
      <c r="J89" s="69" t="s">
        <v>85</v>
      </c>
      <c r="K89" s="89" t="s">
        <v>611</v>
      </c>
      <c r="L89" s="89"/>
      <c r="M89" s="380"/>
      <c r="N89" s="381">
        <v>40</v>
      </c>
      <c r="O89" s="515">
        <f t="shared" si="2"/>
        <v>121.38999999997907</v>
      </c>
      <c r="P89" s="89"/>
    </row>
    <row r="90" spans="1:16" ht="22.05" customHeight="1" x14ac:dyDescent="0.2">
      <c r="A90" s="26">
        <v>46010</v>
      </c>
      <c r="B90" s="100" t="s">
        <v>49</v>
      </c>
      <c r="C90" s="156">
        <v>269796</v>
      </c>
      <c r="D90" s="28"/>
      <c r="E90" s="156" t="s">
        <v>29</v>
      </c>
      <c r="F90" s="93" t="s">
        <v>99</v>
      </c>
      <c r="H90" s="28" t="s">
        <v>21</v>
      </c>
      <c r="I90" s="28" t="s">
        <v>81</v>
      </c>
      <c r="J90" s="28" t="s">
        <v>167</v>
      </c>
      <c r="K90" s="25" t="s">
        <v>1162</v>
      </c>
      <c r="M90" s="24">
        <v>205000</v>
      </c>
      <c r="O90" s="150">
        <f t="shared" si="2"/>
        <v>205121.38999999998</v>
      </c>
    </row>
    <row r="91" spans="1:16" ht="22.05" customHeight="1" x14ac:dyDescent="0.2">
      <c r="A91" s="26">
        <v>46010</v>
      </c>
      <c r="B91" s="100" t="s">
        <v>49</v>
      </c>
      <c r="C91" s="156"/>
      <c r="D91" s="28"/>
      <c r="E91" s="156" t="s">
        <v>1044</v>
      </c>
      <c r="F91" s="93" t="s">
        <v>8770</v>
      </c>
      <c r="H91" s="28" t="s">
        <v>22</v>
      </c>
      <c r="I91" s="28" t="s">
        <v>81</v>
      </c>
      <c r="J91" s="28" t="s">
        <v>33</v>
      </c>
      <c r="K91" s="25" t="s">
        <v>848</v>
      </c>
      <c r="N91" s="27">
        <v>204500</v>
      </c>
      <c r="O91" s="150">
        <f t="shared" si="2"/>
        <v>621.38999999998487</v>
      </c>
    </row>
    <row r="92" spans="1:16" ht="22.05" customHeight="1" x14ac:dyDescent="0.2">
      <c r="A92" s="26">
        <v>46022</v>
      </c>
      <c r="B92" s="100" t="s">
        <v>49</v>
      </c>
      <c r="C92" s="156"/>
      <c r="D92" s="28"/>
      <c r="E92" s="156" t="s">
        <v>608</v>
      </c>
      <c r="F92" s="93" t="s">
        <v>77</v>
      </c>
      <c r="H92" s="28" t="s">
        <v>22</v>
      </c>
      <c r="I92" s="28" t="s">
        <v>57</v>
      </c>
      <c r="J92" s="28" t="s">
        <v>85</v>
      </c>
      <c r="K92" s="25" t="s">
        <v>611</v>
      </c>
      <c r="N92" s="27">
        <v>15</v>
      </c>
      <c r="O92" s="150">
        <f t="shared" si="2"/>
        <v>606.38999999998487</v>
      </c>
    </row>
    <row r="93" spans="1:16" ht="22.05" customHeight="1" x14ac:dyDescent="0.2">
      <c r="A93" s="26">
        <v>46022</v>
      </c>
      <c r="B93" s="100" t="s">
        <v>49</v>
      </c>
      <c r="C93" s="156"/>
      <c r="D93" s="28"/>
      <c r="E93" s="156" t="s">
        <v>609</v>
      </c>
      <c r="F93" s="93" t="s">
        <v>77</v>
      </c>
      <c r="H93" s="28" t="s">
        <v>22</v>
      </c>
      <c r="I93" s="28" t="s">
        <v>57</v>
      </c>
      <c r="J93" s="28" t="s">
        <v>85</v>
      </c>
      <c r="K93" s="25" t="s">
        <v>611</v>
      </c>
      <c r="N93" s="27">
        <v>2.4</v>
      </c>
      <c r="O93" s="150">
        <f t="shared" si="2"/>
        <v>603.98999999998489</v>
      </c>
    </row>
    <row r="94" spans="1:16" ht="22.05" customHeight="1" x14ac:dyDescent="0.2">
      <c r="A94" s="26">
        <v>46022</v>
      </c>
      <c r="B94" s="100" t="s">
        <v>49</v>
      </c>
      <c r="C94" s="156"/>
      <c r="D94" s="28"/>
      <c r="E94" s="156" t="s">
        <v>608</v>
      </c>
      <c r="F94" s="93" t="s">
        <v>77</v>
      </c>
      <c r="H94" s="28" t="s">
        <v>22</v>
      </c>
      <c r="I94" s="28" t="s">
        <v>57</v>
      </c>
      <c r="J94" s="28" t="s">
        <v>85</v>
      </c>
      <c r="K94" s="25" t="s">
        <v>611</v>
      </c>
      <c r="N94" s="27">
        <v>250</v>
      </c>
      <c r="O94" s="150">
        <f t="shared" si="2"/>
        <v>353.98999999998489</v>
      </c>
    </row>
    <row r="95" spans="1:16" ht="22.05" customHeight="1" thickBot="1" x14ac:dyDescent="0.25">
      <c r="A95" s="374">
        <v>46022</v>
      </c>
      <c r="B95" s="385" t="s">
        <v>49</v>
      </c>
      <c r="C95" s="427"/>
      <c r="D95" s="69"/>
      <c r="E95" s="427" t="s">
        <v>609</v>
      </c>
      <c r="F95" s="377" t="s">
        <v>77</v>
      </c>
      <c r="G95" s="69"/>
      <c r="H95" s="69" t="s">
        <v>22</v>
      </c>
      <c r="I95" s="69" t="s">
        <v>57</v>
      </c>
      <c r="J95" s="69" t="s">
        <v>85</v>
      </c>
      <c r="K95" s="89" t="s">
        <v>611</v>
      </c>
      <c r="L95" s="89"/>
      <c r="M95" s="380"/>
      <c r="N95" s="381">
        <v>40</v>
      </c>
      <c r="O95" s="515">
        <f t="shared" si="2"/>
        <v>313.98999999998489</v>
      </c>
      <c r="P95" s="89"/>
    </row>
    <row r="96" spans="1:16" ht="22.05" customHeight="1" x14ac:dyDescent="0.2">
      <c r="B96" s="100" t="s">
        <v>49</v>
      </c>
      <c r="O96" s="150">
        <f t="shared" si="2"/>
        <v>313.98999999998489</v>
      </c>
    </row>
    <row r="97" spans="2:15" ht="22.05" customHeight="1" x14ac:dyDescent="0.2">
      <c r="B97" s="100" t="s">
        <v>49</v>
      </c>
      <c r="O97" s="150">
        <f t="shared" si="2"/>
        <v>313.98999999998489</v>
      </c>
    </row>
    <row r="98" spans="2:15" ht="22.05" customHeight="1" x14ac:dyDescent="0.2">
      <c r="B98" s="100" t="s">
        <v>49</v>
      </c>
      <c r="O98" s="150">
        <f t="shared" si="2"/>
        <v>313.98999999998489</v>
      </c>
    </row>
    <row r="99" spans="2:15" ht="22.05" customHeight="1" x14ac:dyDescent="0.2">
      <c r="B99" s="100" t="s">
        <v>49</v>
      </c>
      <c r="O99" s="150">
        <f t="shared" si="2"/>
        <v>313.98999999998489</v>
      </c>
    </row>
    <row r="100" spans="2:15" ht="22.05" customHeight="1" x14ac:dyDescent="0.2">
      <c r="B100" s="100" t="s">
        <v>49</v>
      </c>
      <c r="O100" s="150">
        <f t="shared" si="2"/>
        <v>313.98999999998489</v>
      </c>
    </row>
    <row r="101" spans="2:15" ht="22.05" customHeight="1" x14ac:dyDescent="0.2">
      <c r="B101" s="100" t="s">
        <v>49</v>
      </c>
      <c r="O101" s="150">
        <f t="shared" si="2"/>
        <v>313.98999999998489</v>
      </c>
    </row>
    <row r="102" spans="2:15" ht="22.05" customHeight="1" x14ac:dyDescent="0.2">
      <c r="B102" s="100" t="s">
        <v>49</v>
      </c>
      <c r="O102" s="150">
        <f t="shared" si="2"/>
        <v>313.98999999998489</v>
      </c>
    </row>
    <row r="103" spans="2:15" ht="22.05" customHeight="1" x14ac:dyDescent="0.2">
      <c r="B103" s="100" t="s">
        <v>49</v>
      </c>
      <c r="O103" s="150">
        <f t="shared" si="2"/>
        <v>313.98999999998489</v>
      </c>
    </row>
    <row r="104" spans="2:15" ht="22.05" customHeight="1" x14ac:dyDescent="0.2">
      <c r="B104" s="100" t="s">
        <v>49</v>
      </c>
      <c r="O104" s="150">
        <f t="shared" si="2"/>
        <v>313.98999999998489</v>
      </c>
    </row>
    <row r="105" spans="2:15" ht="22.05" customHeight="1" x14ac:dyDescent="0.2">
      <c r="B105" s="100" t="s">
        <v>49</v>
      </c>
      <c r="O105" s="150">
        <f t="shared" si="2"/>
        <v>313.98999999998489</v>
      </c>
    </row>
    <row r="106" spans="2:15" ht="22.05" customHeight="1" x14ac:dyDescent="0.2">
      <c r="B106" s="100" t="s">
        <v>49</v>
      </c>
      <c r="O106" s="150">
        <f t="shared" si="2"/>
        <v>313.98999999998489</v>
      </c>
    </row>
    <row r="107" spans="2:15" ht="22.05" customHeight="1" x14ac:dyDescent="0.2">
      <c r="B107" s="100" t="s">
        <v>49</v>
      </c>
      <c r="O107" s="150">
        <f t="shared" si="2"/>
        <v>313.98999999998489</v>
      </c>
    </row>
    <row r="108" spans="2:15" ht="22.05" customHeight="1" x14ac:dyDescent="0.2">
      <c r="B108" s="100" t="s">
        <v>49</v>
      </c>
      <c r="O108" s="150">
        <f t="shared" si="2"/>
        <v>313.98999999998489</v>
      </c>
    </row>
    <row r="109" spans="2:15" ht="22.05" customHeight="1" x14ac:dyDescent="0.2">
      <c r="B109" s="100" t="s">
        <v>49</v>
      </c>
      <c r="O109" s="150">
        <f t="shared" si="2"/>
        <v>313.98999999998489</v>
      </c>
    </row>
    <row r="110" spans="2:15" ht="22.05" customHeight="1" x14ac:dyDescent="0.2">
      <c r="B110" s="100" t="s">
        <v>49</v>
      </c>
      <c r="O110" s="150">
        <f t="shared" si="2"/>
        <v>313.98999999998489</v>
      </c>
    </row>
    <row r="111" spans="2:15" ht="22.05" customHeight="1" x14ac:dyDescent="0.2">
      <c r="B111" s="100" t="s">
        <v>49</v>
      </c>
      <c r="O111" s="150">
        <f t="shared" si="2"/>
        <v>313.98999999998489</v>
      </c>
    </row>
    <row r="112" spans="2:15" ht="22.05" customHeight="1" x14ac:dyDescent="0.2">
      <c r="B112" s="100" t="s">
        <v>49</v>
      </c>
      <c r="O112" s="150">
        <f t="shared" si="2"/>
        <v>313.98999999998489</v>
      </c>
    </row>
    <row r="113" spans="2:15" ht="22.05" customHeight="1" x14ac:dyDescent="0.2">
      <c r="B113" s="100" t="s">
        <v>49</v>
      </c>
      <c r="O113" s="150">
        <f t="shared" si="2"/>
        <v>313.98999999998489</v>
      </c>
    </row>
    <row r="114" spans="2:15" ht="22.05" customHeight="1" x14ac:dyDescent="0.2">
      <c r="B114" s="100" t="s">
        <v>49</v>
      </c>
      <c r="O114" s="150">
        <f t="shared" si="2"/>
        <v>313.98999999998489</v>
      </c>
    </row>
    <row r="115" spans="2:15" ht="22.05" customHeight="1" x14ac:dyDescent="0.2">
      <c r="B115" s="100" t="s">
        <v>49</v>
      </c>
      <c r="O115" s="150">
        <f t="shared" si="2"/>
        <v>313.98999999998489</v>
      </c>
    </row>
    <row r="116" spans="2:15" ht="22.05" customHeight="1" x14ac:dyDescent="0.2">
      <c r="B116" s="100" t="s">
        <v>49</v>
      </c>
      <c r="O116" s="150">
        <f t="shared" si="2"/>
        <v>313.98999999998489</v>
      </c>
    </row>
    <row r="117" spans="2:15" ht="22.05" customHeight="1" x14ac:dyDescent="0.2">
      <c r="B117" s="100" t="s">
        <v>49</v>
      </c>
      <c r="O117" s="150">
        <f t="shared" si="2"/>
        <v>313.98999999998489</v>
      </c>
    </row>
    <row r="118" spans="2:15" ht="22.05" customHeight="1" x14ac:dyDescent="0.2">
      <c r="B118" s="100" t="s">
        <v>49</v>
      </c>
      <c r="O118" s="150">
        <f t="shared" si="2"/>
        <v>313.98999999998489</v>
      </c>
    </row>
    <row r="119" spans="2:15" ht="22.05" customHeight="1" x14ac:dyDescent="0.2">
      <c r="B119" s="100" t="s">
        <v>49</v>
      </c>
      <c r="O119" s="150">
        <f t="shared" si="2"/>
        <v>313.98999999998489</v>
      </c>
    </row>
    <row r="120" spans="2:15" ht="22.05" customHeight="1" x14ac:dyDescent="0.2">
      <c r="B120" s="100" t="s">
        <v>49</v>
      </c>
      <c r="O120" s="150">
        <f t="shared" si="2"/>
        <v>313.98999999998489</v>
      </c>
    </row>
    <row r="121" spans="2:15" ht="22.05" customHeight="1" x14ac:dyDescent="0.2">
      <c r="B121" s="100" t="s">
        <v>49</v>
      </c>
      <c r="O121" s="150">
        <f t="shared" si="2"/>
        <v>313.98999999998489</v>
      </c>
    </row>
    <row r="122" spans="2:15" ht="22.05" customHeight="1" x14ac:dyDescent="0.2">
      <c r="B122" s="100" t="s">
        <v>49</v>
      </c>
      <c r="O122" s="150">
        <f t="shared" si="2"/>
        <v>313.98999999998489</v>
      </c>
    </row>
    <row r="123" spans="2:15" ht="22.05" customHeight="1" x14ac:dyDescent="0.2">
      <c r="B123" s="100" t="s">
        <v>49</v>
      </c>
      <c r="O123" s="150">
        <f t="shared" si="2"/>
        <v>313.98999999998489</v>
      </c>
    </row>
    <row r="124" spans="2:15" ht="22.05" customHeight="1" x14ac:dyDescent="0.2">
      <c r="B124" s="100" t="s">
        <v>49</v>
      </c>
      <c r="O124" s="150">
        <f t="shared" si="2"/>
        <v>313.98999999998489</v>
      </c>
    </row>
    <row r="125" spans="2:15" ht="22.05" customHeight="1" x14ac:dyDescent="0.2">
      <c r="B125" s="100" t="s">
        <v>49</v>
      </c>
      <c r="O125" s="150">
        <f t="shared" si="2"/>
        <v>313.98999999998489</v>
      </c>
    </row>
    <row r="126" spans="2:15" ht="22.05" customHeight="1" x14ac:dyDescent="0.2">
      <c r="B126" s="100" t="s">
        <v>49</v>
      </c>
      <c r="O126" s="150">
        <f t="shared" si="2"/>
        <v>313.98999999998489</v>
      </c>
    </row>
    <row r="127" spans="2:15" ht="22.05" customHeight="1" x14ac:dyDescent="0.2">
      <c r="B127" s="100" t="s">
        <v>49</v>
      </c>
      <c r="O127" s="150">
        <f t="shared" si="2"/>
        <v>313.98999999998489</v>
      </c>
    </row>
    <row r="128" spans="2:15" ht="22.05" customHeight="1" x14ac:dyDescent="0.2">
      <c r="B128" s="100" t="s">
        <v>49</v>
      </c>
      <c r="O128" s="150">
        <f t="shared" si="2"/>
        <v>313.98999999998489</v>
      </c>
    </row>
    <row r="129" spans="2:15" ht="22.05" customHeight="1" x14ac:dyDescent="0.2">
      <c r="B129" s="100" t="s">
        <v>49</v>
      </c>
      <c r="O129" s="150">
        <f t="shared" ref="O129:O192" si="3">O128+M129-N129</f>
        <v>313.98999999998489</v>
      </c>
    </row>
    <row r="130" spans="2:15" ht="22.05" customHeight="1" x14ac:dyDescent="0.2">
      <c r="B130" s="100" t="s">
        <v>49</v>
      </c>
      <c r="O130" s="150">
        <f t="shared" si="3"/>
        <v>313.98999999998489</v>
      </c>
    </row>
    <row r="131" spans="2:15" ht="22.05" customHeight="1" x14ac:dyDescent="0.2">
      <c r="B131" s="100" t="s">
        <v>49</v>
      </c>
      <c r="O131" s="150">
        <f t="shared" si="3"/>
        <v>313.98999999998489</v>
      </c>
    </row>
    <row r="132" spans="2:15" ht="22.05" customHeight="1" x14ac:dyDescent="0.2">
      <c r="B132" s="100" t="s">
        <v>49</v>
      </c>
      <c r="O132" s="150">
        <f t="shared" si="3"/>
        <v>313.98999999998489</v>
      </c>
    </row>
    <row r="133" spans="2:15" ht="22.05" customHeight="1" x14ac:dyDescent="0.2">
      <c r="B133" s="100" t="s">
        <v>49</v>
      </c>
      <c r="O133" s="150">
        <f t="shared" si="3"/>
        <v>313.98999999998489</v>
      </c>
    </row>
    <row r="134" spans="2:15" ht="22.05" customHeight="1" x14ac:dyDescent="0.2">
      <c r="B134" s="100" t="s">
        <v>49</v>
      </c>
      <c r="O134" s="150">
        <f t="shared" si="3"/>
        <v>313.98999999998489</v>
      </c>
    </row>
    <row r="135" spans="2:15" ht="22.05" customHeight="1" x14ac:dyDescent="0.2">
      <c r="B135" s="100" t="s">
        <v>49</v>
      </c>
      <c r="O135" s="150">
        <f t="shared" si="3"/>
        <v>313.98999999998489</v>
      </c>
    </row>
    <row r="136" spans="2:15" ht="22.05" customHeight="1" x14ac:dyDescent="0.2">
      <c r="B136" s="100" t="s">
        <v>49</v>
      </c>
      <c r="O136" s="150">
        <f t="shared" si="3"/>
        <v>313.98999999998489</v>
      </c>
    </row>
    <row r="137" spans="2:15" ht="22.05" customHeight="1" x14ac:dyDescent="0.2">
      <c r="B137" s="100" t="s">
        <v>49</v>
      </c>
      <c r="O137" s="150">
        <f t="shared" si="3"/>
        <v>313.98999999998489</v>
      </c>
    </row>
    <row r="138" spans="2:15" ht="22.05" customHeight="1" x14ac:dyDescent="0.2">
      <c r="B138" s="100" t="s">
        <v>49</v>
      </c>
      <c r="O138" s="150">
        <f t="shared" si="3"/>
        <v>313.98999999998489</v>
      </c>
    </row>
    <row r="139" spans="2:15" ht="22.05" customHeight="1" x14ac:dyDescent="0.2">
      <c r="B139" s="100" t="s">
        <v>49</v>
      </c>
      <c r="O139" s="150">
        <f t="shared" si="3"/>
        <v>313.98999999998489</v>
      </c>
    </row>
    <row r="140" spans="2:15" ht="22.05" customHeight="1" x14ac:dyDescent="0.2">
      <c r="B140" s="100" t="s">
        <v>49</v>
      </c>
      <c r="O140" s="150">
        <f t="shared" si="3"/>
        <v>313.98999999998489</v>
      </c>
    </row>
    <row r="141" spans="2:15" ht="22.05" customHeight="1" x14ac:dyDescent="0.2">
      <c r="B141" s="100" t="s">
        <v>49</v>
      </c>
      <c r="O141" s="150">
        <f t="shared" si="3"/>
        <v>313.98999999998489</v>
      </c>
    </row>
    <row r="142" spans="2:15" ht="22.05" customHeight="1" x14ac:dyDescent="0.2">
      <c r="B142" s="100" t="s">
        <v>49</v>
      </c>
      <c r="O142" s="150">
        <f t="shared" si="3"/>
        <v>313.98999999998489</v>
      </c>
    </row>
    <row r="143" spans="2:15" ht="22.05" customHeight="1" x14ac:dyDescent="0.2">
      <c r="B143" s="100" t="s">
        <v>49</v>
      </c>
      <c r="O143" s="150">
        <f t="shared" si="3"/>
        <v>313.98999999998489</v>
      </c>
    </row>
    <row r="144" spans="2:15" ht="22.05" customHeight="1" x14ac:dyDescent="0.2">
      <c r="B144" s="100" t="s">
        <v>49</v>
      </c>
      <c r="O144" s="150">
        <f t="shared" si="3"/>
        <v>313.98999999998489</v>
      </c>
    </row>
    <row r="145" spans="2:15" ht="22.05" customHeight="1" x14ac:dyDescent="0.2">
      <c r="B145" s="100" t="s">
        <v>49</v>
      </c>
      <c r="O145" s="150">
        <f t="shared" si="3"/>
        <v>313.98999999998489</v>
      </c>
    </row>
    <row r="146" spans="2:15" ht="22.05" customHeight="1" x14ac:dyDescent="0.2">
      <c r="B146" s="100" t="s">
        <v>49</v>
      </c>
      <c r="O146" s="150">
        <f t="shared" si="3"/>
        <v>313.98999999998489</v>
      </c>
    </row>
    <row r="147" spans="2:15" ht="22.05" customHeight="1" x14ac:dyDescent="0.2">
      <c r="B147" s="100" t="s">
        <v>49</v>
      </c>
      <c r="O147" s="150">
        <f t="shared" si="3"/>
        <v>313.98999999998489</v>
      </c>
    </row>
    <row r="148" spans="2:15" ht="22.05" customHeight="1" x14ac:dyDescent="0.2">
      <c r="B148" s="100" t="s">
        <v>49</v>
      </c>
      <c r="O148" s="150">
        <f t="shared" si="3"/>
        <v>313.98999999998489</v>
      </c>
    </row>
    <row r="149" spans="2:15" ht="22.05" customHeight="1" x14ac:dyDescent="0.2">
      <c r="B149" s="100" t="s">
        <v>49</v>
      </c>
      <c r="O149" s="150">
        <f t="shared" si="3"/>
        <v>313.98999999998489</v>
      </c>
    </row>
    <row r="150" spans="2:15" ht="22.05" customHeight="1" x14ac:dyDescent="0.2">
      <c r="B150" s="100" t="s">
        <v>49</v>
      </c>
      <c r="O150" s="150">
        <f t="shared" si="3"/>
        <v>313.98999999998489</v>
      </c>
    </row>
    <row r="151" spans="2:15" ht="22.05" customHeight="1" x14ac:dyDescent="0.2">
      <c r="B151" s="100" t="s">
        <v>49</v>
      </c>
      <c r="O151" s="150">
        <f t="shared" si="3"/>
        <v>313.98999999998489</v>
      </c>
    </row>
    <row r="152" spans="2:15" ht="22.05" customHeight="1" x14ac:dyDescent="0.2">
      <c r="B152" s="100" t="s">
        <v>49</v>
      </c>
      <c r="O152" s="150">
        <f t="shared" si="3"/>
        <v>313.98999999998489</v>
      </c>
    </row>
    <row r="153" spans="2:15" ht="22.05" customHeight="1" x14ac:dyDescent="0.2">
      <c r="B153" s="100" t="s">
        <v>49</v>
      </c>
      <c r="O153" s="150">
        <f t="shared" si="3"/>
        <v>313.98999999998489</v>
      </c>
    </row>
    <row r="154" spans="2:15" ht="22.05" customHeight="1" x14ac:dyDescent="0.2">
      <c r="B154" s="100" t="s">
        <v>49</v>
      </c>
      <c r="O154" s="150">
        <f t="shared" si="3"/>
        <v>313.98999999998489</v>
      </c>
    </row>
    <row r="155" spans="2:15" ht="22.05" customHeight="1" x14ac:dyDescent="0.2">
      <c r="B155" s="100" t="s">
        <v>49</v>
      </c>
      <c r="O155" s="150">
        <f t="shared" si="3"/>
        <v>313.98999999998489</v>
      </c>
    </row>
    <row r="156" spans="2:15" ht="22.05" customHeight="1" x14ac:dyDescent="0.2">
      <c r="B156" s="100" t="s">
        <v>49</v>
      </c>
      <c r="O156" s="150">
        <f t="shared" si="3"/>
        <v>313.98999999998489</v>
      </c>
    </row>
    <row r="157" spans="2:15" ht="22.05" customHeight="1" x14ac:dyDescent="0.2">
      <c r="B157" s="100" t="s">
        <v>49</v>
      </c>
      <c r="O157" s="150">
        <f t="shared" si="3"/>
        <v>313.98999999998489</v>
      </c>
    </row>
    <row r="158" spans="2:15" ht="22.05" customHeight="1" x14ac:dyDescent="0.2">
      <c r="B158" s="100" t="s">
        <v>49</v>
      </c>
      <c r="O158" s="150">
        <f t="shared" si="3"/>
        <v>313.98999999998489</v>
      </c>
    </row>
    <row r="159" spans="2:15" ht="22.05" customHeight="1" x14ac:dyDescent="0.2">
      <c r="B159" s="100" t="s">
        <v>49</v>
      </c>
      <c r="O159" s="150">
        <f t="shared" si="3"/>
        <v>313.98999999998489</v>
      </c>
    </row>
    <row r="160" spans="2:15" ht="22.05" customHeight="1" x14ac:dyDescent="0.2">
      <c r="B160" s="100" t="s">
        <v>49</v>
      </c>
      <c r="O160" s="150">
        <f t="shared" si="3"/>
        <v>313.98999999998489</v>
      </c>
    </row>
    <row r="161" spans="2:15" ht="22.05" customHeight="1" x14ac:dyDescent="0.2">
      <c r="B161" s="100" t="s">
        <v>49</v>
      </c>
      <c r="O161" s="150">
        <f t="shared" si="3"/>
        <v>313.98999999998489</v>
      </c>
    </row>
    <row r="162" spans="2:15" ht="22.05" customHeight="1" x14ac:dyDescent="0.2">
      <c r="B162" s="100" t="s">
        <v>49</v>
      </c>
      <c r="O162" s="150">
        <f t="shared" si="3"/>
        <v>313.98999999998489</v>
      </c>
    </row>
    <row r="163" spans="2:15" ht="22.05" customHeight="1" x14ac:dyDescent="0.2">
      <c r="B163" s="100" t="s">
        <v>49</v>
      </c>
      <c r="O163" s="150">
        <f t="shared" si="3"/>
        <v>313.98999999998489</v>
      </c>
    </row>
    <row r="164" spans="2:15" ht="22.05" customHeight="1" x14ac:dyDescent="0.2">
      <c r="B164" s="100" t="s">
        <v>49</v>
      </c>
      <c r="O164" s="150">
        <f t="shared" si="3"/>
        <v>313.98999999998489</v>
      </c>
    </row>
    <row r="165" spans="2:15" ht="22.05" customHeight="1" x14ac:dyDescent="0.2">
      <c r="B165" s="100" t="s">
        <v>49</v>
      </c>
      <c r="O165" s="150">
        <f t="shared" si="3"/>
        <v>313.98999999998489</v>
      </c>
    </row>
    <row r="166" spans="2:15" ht="22.05" customHeight="1" x14ac:dyDescent="0.2">
      <c r="B166" s="100" t="s">
        <v>49</v>
      </c>
      <c r="O166" s="150">
        <f t="shared" si="3"/>
        <v>313.98999999998489</v>
      </c>
    </row>
    <row r="167" spans="2:15" ht="22.05" customHeight="1" x14ac:dyDescent="0.2">
      <c r="B167" s="100" t="s">
        <v>49</v>
      </c>
      <c r="O167" s="150">
        <f t="shared" si="3"/>
        <v>313.98999999998489</v>
      </c>
    </row>
    <row r="168" spans="2:15" ht="22.05" customHeight="1" x14ac:dyDescent="0.2">
      <c r="B168" s="100" t="s">
        <v>49</v>
      </c>
      <c r="O168" s="150">
        <f t="shared" si="3"/>
        <v>313.98999999998489</v>
      </c>
    </row>
    <row r="169" spans="2:15" ht="22.05" customHeight="1" x14ac:dyDescent="0.2">
      <c r="B169" s="100" t="s">
        <v>49</v>
      </c>
      <c r="O169" s="150">
        <f t="shared" si="3"/>
        <v>313.98999999998489</v>
      </c>
    </row>
    <row r="170" spans="2:15" ht="22.05" customHeight="1" x14ac:dyDescent="0.2">
      <c r="B170" s="100" t="s">
        <v>49</v>
      </c>
      <c r="O170" s="150">
        <f t="shared" si="3"/>
        <v>313.98999999998489</v>
      </c>
    </row>
    <row r="171" spans="2:15" ht="22.05" customHeight="1" x14ac:dyDescent="0.2">
      <c r="B171" s="100" t="s">
        <v>49</v>
      </c>
      <c r="O171" s="150">
        <f t="shared" si="3"/>
        <v>313.98999999998489</v>
      </c>
    </row>
    <row r="172" spans="2:15" ht="22.05" customHeight="1" x14ac:dyDescent="0.2">
      <c r="B172" s="100" t="s">
        <v>49</v>
      </c>
      <c r="O172" s="150">
        <f t="shared" si="3"/>
        <v>313.98999999998489</v>
      </c>
    </row>
    <row r="173" spans="2:15" ht="22.05" customHeight="1" x14ac:dyDescent="0.2">
      <c r="B173" s="100" t="s">
        <v>49</v>
      </c>
      <c r="O173" s="150">
        <f t="shared" si="3"/>
        <v>313.98999999998489</v>
      </c>
    </row>
    <row r="174" spans="2:15" ht="22.05" customHeight="1" x14ac:dyDescent="0.2">
      <c r="B174" s="100" t="s">
        <v>49</v>
      </c>
      <c r="O174" s="150">
        <f t="shared" si="3"/>
        <v>313.98999999998489</v>
      </c>
    </row>
    <row r="175" spans="2:15" ht="22.05" customHeight="1" x14ac:dyDescent="0.2">
      <c r="B175" s="100" t="s">
        <v>49</v>
      </c>
      <c r="O175" s="150">
        <f t="shared" si="3"/>
        <v>313.98999999998489</v>
      </c>
    </row>
    <row r="176" spans="2:15" ht="22.05" customHeight="1" x14ac:dyDescent="0.2">
      <c r="B176" s="100" t="s">
        <v>49</v>
      </c>
      <c r="O176" s="150">
        <f t="shared" si="3"/>
        <v>313.98999999998489</v>
      </c>
    </row>
    <row r="177" spans="2:15" ht="22.05" customHeight="1" x14ac:dyDescent="0.2">
      <c r="B177" s="100" t="s">
        <v>49</v>
      </c>
      <c r="O177" s="150">
        <f t="shared" si="3"/>
        <v>313.98999999998489</v>
      </c>
    </row>
    <row r="178" spans="2:15" ht="22.05" customHeight="1" x14ac:dyDescent="0.2">
      <c r="B178" s="100" t="s">
        <v>49</v>
      </c>
      <c r="O178" s="150">
        <f t="shared" si="3"/>
        <v>313.98999999998489</v>
      </c>
    </row>
    <row r="179" spans="2:15" ht="22.05" customHeight="1" x14ac:dyDescent="0.2">
      <c r="B179" s="100" t="s">
        <v>49</v>
      </c>
      <c r="O179" s="150">
        <f t="shared" si="3"/>
        <v>313.98999999998489</v>
      </c>
    </row>
    <row r="180" spans="2:15" ht="22.05" customHeight="1" x14ac:dyDescent="0.2">
      <c r="B180" s="100" t="s">
        <v>49</v>
      </c>
      <c r="O180" s="150">
        <f t="shared" si="3"/>
        <v>313.98999999998489</v>
      </c>
    </row>
    <row r="181" spans="2:15" ht="22.05" customHeight="1" x14ac:dyDescent="0.2">
      <c r="B181" s="100" t="s">
        <v>49</v>
      </c>
      <c r="O181" s="150">
        <f t="shared" si="3"/>
        <v>313.98999999998489</v>
      </c>
    </row>
    <row r="182" spans="2:15" ht="22.05" customHeight="1" x14ac:dyDescent="0.2">
      <c r="B182" s="100" t="s">
        <v>49</v>
      </c>
      <c r="O182" s="150">
        <f t="shared" si="3"/>
        <v>313.98999999998489</v>
      </c>
    </row>
    <row r="183" spans="2:15" ht="22.05" customHeight="1" x14ac:dyDescent="0.2">
      <c r="B183" s="100" t="s">
        <v>49</v>
      </c>
      <c r="O183" s="150">
        <f t="shared" si="3"/>
        <v>313.98999999998489</v>
      </c>
    </row>
    <row r="184" spans="2:15" ht="22.05" customHeight="1" x14ac:dyDescent="0.2">
      <c r="B184" s="100" t="s">
        <v>49</v>
      </c>
      <c r="O184" s="150">
        <f t="shared" si="3"/>
        <v>313.98999999998489</v>
      </c>
    </row>
    <row r="185" spans="2:15" ht="22.05" customHeight="1" x14ac:dyDescent="0.2">
      <c r="B185" s="100" t="s">
        <v>49</v>
      </c>
      <c r="O185" s="150">
        <f t="shared" si="3"/>
        <v>313.98999999998489</v>
      </c>
    </row>
    <row r="186" spans="2:15" ht="22.05" customHeight="1" x14ac:dyDescent="0.2">
      <c r="B186" s="100" t="s">
        <v>49</v>
      </c>
      <c r="O186" s="150">
        <f t="shared" si="3"/>
        <v>313.98999999998489</v>
      </c>
    </row>
    <row r="187" spans="2:15" ht="22.05" customHeight="1" x14ac:dyDescent="0.2">
      <c r="B187" s="100" t="s">
        <v>49</v>
      </c>
      <c r="O187" s="150">
        <f t="shared" si="3"/>
        <v>313.98999999998489</v>
      </c>
    </row>
    <row r="188" spans="2:15" ht="22.05" customHeight="1" x14ac:dyDescent="0.2">
      <c r="B188" s="100" t="s">
        <v>49</v>
      </c>
      <c r="O188" s="150">
        <f t="shared" si="3"/>
        <v>313.98999999998489</v>
      </c>
    </row>
    <row r="189" spans="2:15" ht="22.05" customHeight="1" x14ac:dyDescent="0.2">
      <c r="B189" s="100" t="s">
        <v>49</v>
      </c>
      <c r="O189" s="150">
        <f t="shared" si="3"/>
        <v>313.98999999998489</v>
      </c>
    </row>
    <row r="190" spans="2:15" ht="22.05" customHeight="1" x14ac:dyDescent="0.2">
      <c r="B190" s="100" t="s">
        <v>49</v>
      </c>
      <c r="O190" s="150">
        <f t="shared" si="3"/>
        <v>313.98999999998489</v>
      </c>
    </row>
    <row r="191" spans="2:15" ht="22.05" customHeight="1" x14ac:dyDescent="0.2">
      <c r="B191" s="100" t="s">
        <v>49</v>
      </c>
      <c r="O191" s="150">
        <f t="shared" si="3"/>
        <v>313.98999999998489</v>
      </c>
    </row>
    <row r="192" spans="2:15" ht="22.05" customHeight="1" x14ac:dyDescent="0.2">
      <c r="B192" s="100" t="s">
        <v>49</v>
      </c>
      <c r="O192" s="150">
        <f t="shared" si="3"/>
        <v>313.98999999998489</v>
      </c>
    </row>
    <row r="193" spans="2:15" ht="22.05" customHeight="1" x14ac:dyDescent="0.2">
      <c r="B193" s="100" t="s">
        <v>49</v>
      </c>
      <c r="O193" s="150">
        <f t="shared" ref="O193:O256" si="4">O192+M193-N193</f>
        <v>313.98999999998489</v>
      </c>
    </row>
    <row r="194" spans="2:15" ht="22.05" customHeight="1" x14ac:dyDescent="0.2">
      <c r="B194" s="100" t="s">
        <v>49</v>
      </c>
      <c r="O194" s="150">
        <f t="shared" si="4"/>
        <v>313.98999999998489</v>
      </c>
    </row>
    <row r="195" spans="2:15" ht="22.05" customHeight="1" x14ac:dyDescent="0.2">
      <c r="B195" s="100" t="s">
        <v>49</v>
      </c>
      <c r="O195" s="150">
        <f t="shared" si="4"/>
        <v>313.98999999998489</v>
      </c>
    </row>
    <row r="196" spans="2:15" ht="22.05" customHeight="1" x14ac:dyDescent="0.2">
      <c r="B196" s="100" t="s">
        <v>49</v>
      </c>
      <c r="O196" s="150">
        <f t="shared" si="4"/>
        <v>313.98999999998489</v>
      </c>
    </row>
    <row r="197" spans="2:15" ht="22.05" customHeight="1" x14ac:dyDescent="0.2">
      <c r="B197" s="100" t="s">
        <v>49</v>
      </c>
      <c r="O197" s="150">
        <f t="shared" si="4"/>
        <v>313.98999999998489</v>
      </c>
    </row>
    <row r="198" spans="2:15" ht="22.05" customHeight="1" x14ac:dyDescent="0.2">
      <c r="B198" s="100" t="s">
        <v>49</v>
      </c>
      <c r="O198" s="150">
        <f t="shared" si="4"/>
        <v>313.98999999998489</v>
      </c>
    </row>
    <row r="199" spans="2:15" ht="22.05" customHeight="1" x14ac:dyDescent="0.2">
      <c r="B199" s="100" t="s">
        <v>49</v>
      </c>
      <c r="O199" s="150">
        <f t="shared" si="4"/>
        <v>313.98999999998489</v>
      </c>
    </row>
    <row r="200" spans="2:15" ht="22.05" customHeight="1" x14ac:dyDescent="0.2">
      <c r="B200" s="100" t="s">
        <v>49</v>
      </c>
      <c r="O200" s="150">
        <f t="shared" si="4"/>
        <v>313.98999999998489</v>
      </c>
    </row>
    <row r="201" spans="2:15" ht="22.05" customHeight="1" x14ac:dyDescent="0.2">
      <c r="B201" s="100" t="s">
        <v>49</v>
      </c>
      <c r="O201" s="150">
        <f t="shared" si="4"/>
        <v>313.98999999998489</v>
      </c>
    </row>
    <row r="202" spans="2:15" ht="22.05" customHeight="1" x14ac:dyDescent="0.2">
      <c r="B202" s="100" t="s">
        <v>49</v>
      </c>
      <c r="O202" s="150">
        <f t="shared" si="4"/>
        <v>313.98999999998489</v>
      </c>
    </row>
    <row r="203" spans="2:15" ht="22.05" customHeight="1" x14ac:dyDescent="0.2">
      <c r="B203" s="100" t="s">
        <v>49</v>
      </c>
      <c r="O203" s="150">
        <f t="shared" si="4"/>
        <v>313.98999999998489</v>
      </c>
    </row>
    <row r="204" spans="2:15" ht="22.05" customHeight="1" x14ac:dyDescent="0.2">
      <c r="B204" s="100" t="s">
        <v>49</v>
      </c>
      <c r="O204" s="150">
        <f t="shared" si="4"/>
        <v>313.98999999998489</v>
      </c>
    </row>
    <row r="205" spans="2:15" ht="22.05" customHeight="1" x14ac:dyDescent="0.2">
      <c r="B205" s="100" t="s">
        <v>49</v>
      </c>
      <c r="O205" s="150">
        <f t="shared" si="4"/>
        <v>313.98999999998489</v>
      </c>
    </row>
    <row r="206" spans="2:15" ht="22.05" customHeight="1" x14ac:dyDescent="0.2">
      <c r="B206" s="100" t="s">
        <v>49</v>
      </c>
      <c r="O206" s="150">
        <f t="shared" si="4"/>
        <v>313.98999999998489</v>
      </c>
    </row>
    <row r="207" spans="2:15" ht="22.05" customHeight="1" x14ac:dyDescent="0.2">
      <c r="B207" s="100" t="s">
        <v>49</v>
      </c>
      <c r="O207" s="150">
        <f t="shared" si="4"/>
        <v>313.98999999998489</v>
      </c>
    </row>
    <row r="208" spans="2:15" ht="22.05" customHeight="1" x14ac:dyDescent="0.2">
      <c r="B208" s="100" t="s">
        <v>49</v>
      </c>
      <c r="O208" s="150">
        <f t="shared" si="4"/>
        <v>313.98999999998489</v>
      </c>
    </row>
    <row r="209" spans="2:15" ht="22.05" customHeight="1" x14ac:dyDescent="0.2">
      <c r="B209" s="100" t="s">
        <v>49</v>
      </c>
      <c r="O209" s="150">
        <f t="shared" si="4"/>
        <v>313.98999999998489</v>
      </c>
    </row>
    <row r="210" spans="2:15" ht="22.05" customHeight="1" x14ac:dyDescent="0.2">
      <c r="B210" s="100" t="s">
        <v>49</v>
      </c>
      <c r="O210" s="150">
        <f t="shared" si="4"/>
        <v>313.98999999998489</v>
      </c>
    </row>
    <row r="211" spans="2:15" ht="22.05" customHeight="1" x14ac:dyDescent="0.2">
      <c r="B211" s="100" t="s">
        <v>49</v>
      </c>
      <c r="O211" s="150">
        <f t="shared" si="4"/>
        <v>313.98999999998489</v>
      </c>
    </row>
    <row r="212" spans="2:15" ht="22.05" customHeight="1" x14ac:dyDescent="0.2">
      <c r="B212" s="100" t="s">
        <v>49</v>
      </c>
      <c r="O212" s="150">
        <f t="shared" si="4"/>
        <v>313.98999999998489</v>
      </c>
    </row>
    <row r="213" spans="2:15" ht="22.05" customHeight="1" x14ac:dyDescent="0.2">
      <c r="B213" s="100" t="s">
        <v>49</v>
      </c>
      <c r="O213" s="150">
        <f t="shared" si="4"/>
        <v>313.98999999998489</v>
      </c>
    </row>
    <row r="214" spans="2:15" ht="22.05" customHeight="1" x14ac:dyDescent="0.2">
      <c r="B214" s="100" t="s">
        <v>49</v>
      </c>
      <c r="O214" s="150">
        <f t="shared" si="4"/>
        <v>313.98999999998489</v>
      </c>
    </row>
    <row r="215" spans="2:15" ht="22.05" customHeight="1" x14ac:dyDescent="0.2">
      <c r="B215" s="100" t="s">
        <v>49</v>
      </c>
      <c r="O215" s="150">
        <f t="shared" si="4"/>
        <v>313.98999999998489</v>
      </c>
    </row>
    <row r="216" spans="2:15" ht="22.05" customHeight="1" x14ac:dyDescent="0.2">
      <c r="B216" s="100" t="s">
        <v>49</v>
      </c>
      <c r="O216" s="150">
        <f t="shared" si="4"/>
        <v>313.98999999998489</v>
      </c>
    </row>
    <row r="217" spans="2:15" ht="22.05" customHeight="1" x14ac:dyDescent="0.2">
      <c r="B217" s="100" t="s">
        <v>49</v>
      </c>
      <c r="O217" s="150">
        <f t="shared" si="4"/>
        <v>313.98999999998489</v>
      </c>
    </row>
    <row r="218" spans="2:15" ht="22.05" customHeight="1" x14ac:dyDescent="0.2">
      <c r="B218" s="100" t="s">
        <v>49</v>
      </c>
      <c r="O218" s="150">
        <f t="shared" si="4"/>
        <v>313.98999999998489</v>
      </c>
    </row>
    <row r="219" spans="2:15" ht="22.05" customHeight="1" x14ac:dyDescent="0.2">
      <c r="B219" s="100" t="s">
        <v>49</v>
      </c>
      <c r="O219" s="150">
        <f t="shared" si="4"/>
        <v>313.98999999998489</v>
      </c>
    </row>
    <row r="220" spans="2:15" ht="22.05" customHeight="1" x14ac:dyDescent="0.2">
      <c r="B220" s="100" t="s">
        <v>49</v>
      </c>
      <c r="O220" s="150">
        <f t="shared" si="4"/>
        <v>313.98999999998489</v>
      </c>
    </row>
    <row r="221" spans="2:15" ht="22.05" customHeight="1" x14ac:dyDescent="0.2">
      <c r="B221" s="100" t="s">
        <v>49</v>
      </c>
      <c r="O221" s="150">
        <f t="shared" si="4"/>
        <v>313.98999999998489</v>
      </c>
    </row>
    <row r="222" spans="2:15" ht="22.05" customHeight="1" x14ac:dyDescent="0.2">
      <c r="B222" s="100" t="s">
        <v>49</v>
      </c>
      <c r="O222" s="150">
        <f t="shared" si="4"/>
        <v>313.98999999998489</v>
      </c>
    </row>
    <row r="223" spans="2:15" ht="22.05" customHeight="1" x14ac:dyDescent="0.2">
      <c r="B223" s="100" t="s">
        <v>49</v>
      </c>
      <c r="O223" s="150">
        <f t="shared" si="4"/>
        <v>313.98999999998489</v>
      </c>
    </row>
    <row r="224" spans="2:15" ht="22.05" customHeight="1" x14ac:dyDescent="0.2">
      <c r="B224" s="100" t="s">
        <v>49</v>
      </c>
      <c r="O224" s="150">
        <f t="shared" si="4"/>
        <v>313.98999999998489</v>
      </c>
    </row>
    <row r="225" spans="2:15" ht="22.05" customHeight="1" x14ac:dyDescent="0.2">
      <c r="B225" s="100" t="s">
        <v>49</v>
      </c>
      <c r="O225" s="150">
        <f t="shared" si="4"/>
        <v>313.98999999998489</v>
      </c>
    </row>
    <row r="226" spans="2:15" ht="22.05" customHeight="1" x14ac:dyDescent="0.2">
      <c r="B226" s="100" t="s">
        <v>49</v>
      </c>
      <c r="O226" s="150">
        <f t="shared" si="4"/>
        <v>313.98999999998489</v>
      </c>
    </row>
    <row r="227" spans="2:15" ht="22.05" customHeight="1" x14ac:dyDescent="0.2">
      <c r="B227" s="100" t="s">
        <v>49</v>
      </c>
      <c r="O227" s="150">
        <f t="shared" si="4"/>
        <v>313.98999999998489</v>
      </c>
    </row>
    <row r="228" spans="2:15" ht="22.05" customHeight="1" x14ac:dyDescent="0.2">
      <c r="B228" s="100" t="s">
        <v>49</v>
      </c>
      <c r="O228" s="150">
        <f t="shared" si="4"/>
        <v>313.98999999998489</v>
      </c>
    </row>
    <row r="229" spans="2:15" ht="22.05" customHeight="1" x14ac:dyDescent="0.2">
      <c r="B229" s="100" t="s">
        <v>49</v>
      </c>
      <c r="O229" s="150">
        <f t="shared" si="4"/>
        <v>313.98999999998489</v>
      </c>
    </row>
    <row r="230" spans="2:15" ht="22.05" customHeight="1" x14ac:dyDescent="0.2">
      <c r="B230" s="100" t="s">
        <v>49</v>
      </c>
      <c r="O230" s="150">
        <f t="shared" si="4"/>
        <v>313.98999999998489</v>
      </c>
    </row>
    <row r="231" spans="2:15" ht="22.05" customHeight="1" x14ac:dyDescent="0.2">
      <c r="B231" s="100" t="s">
        <v>49</v>
      </c>
      <c r="O231" s="150">
        <f t="shared" si="4"/>
        <v>313.98999999998489</v>
      </c>
    </row>
    <row r="232" spans="2:15" ht="22.05" customHeight="1" x14ac:dyDescent="0.2">
      <c r="B232" s="100" t="s">
        <v>49</v>
      </c>
      <c r="O232" s="150">
        <f t="shared" si="4"/>
        <v>313.98999999998489</v>
      </c>
    </row>
    <row r="233" spans="2:15" ht="22.05" customHeight="1" x14ac:dyDescent="0.2">
      <c r="B233" s="100" t="s">
        <v>49</v>
      </c>
      <c r="O233" s="150">
        <f t="shared" si="4"/>
        <v>313.98999999998489</v>
      </c>
    </row>
    <row r="234" spans="2:15" ht="22.05" customHeight="1" x14ac:dyDescent="0.2">
      <c r="B234" s="100" t="s">
        <v>49</v>
      </c>
      <c r="O234" s="150">
        <f t="shared" si="4"/>
        <v>313.98999999998489</v>
      </c>
    </row>
    <row r="235" spans="2:15" ht="22.05" customHeight="1" x14ac:dyDescent="0.2">
      <c r="B235" s="100" t="s">
        <v>49</v>
      </c>
      <c r="O235" s="150">
        <f t="shared" si="4"/>
        <v>313.98999999998489</v>
      </c>
    </row>
    <row r="236" spans="2:15" ht="22.05" customHeight="1" x14ac:dyDescent="0.2">
      <c r="B236" s="100" t="s">
        <v>49</v>
      </c>
      <c r="O236" s="150">
        <f t="shared" si="4"/>
        <v>313.98999999998489</v>
      </c>
    </row>
    <row r="237" spans="2:15" ht="22.05" customHeight="1" x14ac:dyDescent="0.2">
      <c r="B237" s="100" t="s">
        <v>49</v>
      </c>
      <c r="O237" s="150">
        <f t="shared" si="4"/>
        <v>313.98999999998489</v>
      </c>
    </row>
    <row r="238" spans="2:15" ht="22.05" customHeight="1" x14ac:dyDescent="0.2">
      <c r="B238" s="100" t="s">
        <v>49</v>
      </c>
      <c r="O238" s="150">
        <f t="shared" si="4"/>
        <v>313.98999999998489</v>
      </c>
    </row>
    <row r="239" spans="2:15" ht="22.05" customHeight="1" x14ac:dyDescent="0.2">
      <c r="B239" s="100" t="s">
        <v>49</v>
      </c>
      <c r="O239" s="150">
        <f t="shared" si="4"/>
        <v>313.98999999998489</v>
      </c>
    </row>
    <row r="240" spans="2:15" ht="22.05" customHeight="1" x14ac:dyDescent="0.2">
      <c r="B240" s="100" t="s">
        <v>49</v>
      </c>
      <c r="O240" s="150">
        <f t="shared" si="4"/>
        <v>313.98999999998489</v>
      </c>
    </row>
    <row r="241" spans="2:15" ht="22.05" customHeight="1" x14ac:dyDescent="0.2">
      <c r="B241" s="100" t="s">
        <v>49</v>
      </c>
      <c r="O241" s="150">
        <f t="shared" si="4"/>
        <v>313.98999999998489</v>
      </c>
    </row>
    <row r="242" spans="2:15" ht="22.05" customHeight="1" x14ac:dyDescent="0.2">
      <c r="B242" s="100" t="s">
        <v>49</v>
      </c>
      <c r="O242" s="150">
        <f t="shared" si="4"/>
        <v>313.98999999998489</v>
      </c>
    </row>
    <row r="243" spans="2:15" ht="22.05" customHeight="1" x14ac:dyDescent="0.2">
      <c r="B243" s="100" t="s">
        <v>49</v>
      </c>
      <c r="O243" s="150">
        <f t="shared" si="4"/>
        <v>313.98999999998489</v>
      </c>
    </row>
    <row r="244" spans="2:15" ht="22.05" customHeight="1" x14ac:dyDescent="0.2">
      <c r="B244" s="100" t="s">
        <v>49</v>
      </c>
      <c r="O244" s="150">
        <f t="shared" si="4"/>
        <v>313.98999999998489</v>
      </c>
    </row>
    <row r="245" spans="2:15" ht="22.05" customHeight="1" x14ac:dyDescent="0.2">
      <c r="B245" s="100" t="s">
        <v>49</v>
      </c>
      <c r="O245" s="150">
        <f t="shared" si="4"/>
        <v>313.98999999998489</v>
      </c>
    </row>
    <row r="246" spans="2:15" ht="22.05" customHeight="1" x14ac:dyDescent="0.2">
      <c r="B246" s="100" t="s">
        <v>49</v>
      </c>
      <c r="O246" s="150">
        <f t="shared" si="4"/>
        <v>313.98999999998489</v>
      </c>
    </row>
    <row r="247" spans="2:15" ht="22.05" customHeight="1" x14ac:dyDescent="0.2">
      <c r="B247" s="100" t="s">
        <v>49</v>
      </c>
      <c r="O247" s="150">
        <f t="shared" si="4"/>
        <v>313.98999999998489</v>
      </c>
    </row>
    <row r="248" spans="2:15" ht="22.05" customHeight="1" x14ac:dyDescent="0.2">
      <c r="B248" s="100" t="s">
        <v>49</v>
      </c>
      <c r="O248" s="150">
        <f t="shared" si="4"/>
        <v>313.98999999998489</v>
      </c>
    </row>
    <row r="249" spans="2:15" ht="22.05" customHeight="1" x14ac:dyDescent="0.2">
      <c r="B249" s="100" t="s">
        <v>49</v>
      </c>
      <c r="O249" s="150">
        <f t="shared" si="4"/>
        <v>313.98999999998489</v>
      </c>
    </row>
    <row r="250" spans="2:15" ht="22.05" customHeight="1" x14ac:dyDescent="0.2">
      <c r="B250" s="100" t="s">
        <v>49</v>
      </c>
      <c r="O250" s="150">
        <f t="shared" si="4"/>
        <v>313.98999999998489</v>
      </c>
    </row>
    <row r="251" spans="2:15" ht="22.05" customHeight="1" x14ac:dyDescent="0.2">
      <c r="B251" s="100" t="s">
        <v>49</v>
      </c>
      <c r="O251" s="150">
        <f t="shared" si="4"/>
        <v>313.98999999998489</v>
      </c>
    </row>
    <row r="252" spans="2:15" ht="22.05" customHeight="1" x14ac:dyDescent="0.2">
      <c r="B252" s="100" t="s">
        <v>49</v>
      </c>
      <c r="O252" s="150">
        <f t="shared" si="4"/>
        <v>313.98999999998489</v>
      </c>
    </row>
    <row r="253" spans="2:15" ht="22.05" customHeight="1" x14ac:dyDescent="0.2">
      <c r="B253" s="100" t="s">
        <v>49</v>
      </c>
      <c r="O253" s="150">
        <f t="shared" si="4"/>
        <v>313.98999999998489</v>
      </c>
    </row>
    <row r="254" spans="2:15" ht="22.05" customHeight="1" x14ac:dyDescent="0.2">
      <c r="B254" s="100" t="s">
        <v>49</v>
      </c>
      <c r="O254" s="150">
        <f t="shared" si="4"/>
        <v>313.98999999998489</v>
      </c>
    </row>
    <row r="255" spans="2:15" ht="22.05" customHeight="1" x14ac:dyDescent="0.2">
      <c r="B255" s="100" t="s">
        <v>49</v>
      </c>
      <c r="O255" s="150">
        <f t="shared" si="4"/>
        <v>313.98999999998489</v>
      </c>
    </row>
    <row r="256" spans="2:15" ht="22.05" customHeight="1" x14ac:dyDescent="0.2">
      <c r="B256" s="100" t="s">
        <v>49</v>
      </c>
      <c r="O256" s="150">
        <f t="shared" si="4"/>
        <v>313.98999999998489</v>
      </c>
    </row>
    <row r="257" spans="2:15" ht="22.05" customHeight="1" x14ac:dyDescent="0.2">
      <c r="B257" s="100" t="s">
        <v>49</v>
      </c>
      <c r="O257" s="150">
        <f t="shared" ref="O257:O320" si="5">O256+M257-N257</f>
        <v>313.98999999998489</v>
      </c>
    </row>
    <row r="258" spans="2:15" ht="22.05" customHeight="1" x14ac:dyDescent="0.2">
      <c r="B258" s="100" t="s">
        <v>49</v>
      </c>
      <c r="O258" s="150">
        <f t="shared" si="5"/>
        <v>313.98999999998489</v>
      </c>
    </row>
    <row r="259" spans="2:15" ht="22.05" customHeight="1" x14ac:dyDescent="0.2">
      <c r="B259" s="100" t="s">
        <v>49</v>
      </c>
      <c r="O259" s="150">
        <f t="shared" si="5"/>
        <v>313.98999999998489</v>
      </c>
    </row>
    <row r="260" spans="2:15" ht="22.05" customHeight="1" x14ac:dyDescent="0.2">
      <c r="B260" s="100" t="s">
        <v>49</v>
      </c>
      <c r="O260" s="150">
        <f t="shared" si="5"/>
        <v>313.98999999998489</v>
      </c>
    </row>
    <row r="261" spans="2:15" ht="22.05" customHeight="1" x14ac:dyDescent="0.2">
      <c r="B261" s="100" t="s">
        <v>49</v>
      </c>
      <c r="O261" s="150">
        <f t="shared" si="5"/>
        <v>313.98999999998489</v>
      </c>
    </row>
    <row r="262" spans="2:15" ht="22.05" customHeight="1" x14ac:dyDescent="0.2">
      <c r="B262" s="100" t="s">
        <v>49</v>
      </c>
      <c r="O262" s="150">
        <f t="shared" si="5"/>
        <v>313.98999999998489</v>
      </c>
    </row>
    <row r="263" spans="2:15" ht="22.05" customHeight="1" x14ac:dyDescent="0.2">
      <c r="B263" s="100" t="s">
        <v>49</v>
      </c>
      <c r="O263" s="150">
        <f t="shared" si="5"/>
        <v>313.98999999998489</v>
      </c>
    </row>
    <row r="264" spans="2:15" ht="22.05" customHeight="1" x14ac:dyDescent="0.2">
      <c r="B264" s="100" t="s">
        <v>49</v>
      </c>
      <c r="O264" s="150">
        <f t="shared" si="5"/>
        <v>313.98999999998489</v>
      </c>
    </row>
    <row r="265" spans="2:15" ht="22.05" customHeight="1" x14ac:dyDescent="0.2">
      <c r="B265" s="100" t="s">
        <v>49</v>
      </c>
      <c r="O265" s="150">
        <f t="shared" si="5"/>
        <v>313.98999999998489</v>
      </c>
    </row>
    <row r="266" spans="2:15" ht="22.05" customHeight="1" x14ac:dyDescent="0.2">
      <c r="B266" s="100" t="s">
        <v>49</v>
      </c>
      <c r="O266" s="150">
        <f t="shared" si="5"/>
        <v>313.98999999998489</v>
      </c>
    </row>
    <row r="267" spans="2:15" ht="22.05" customHeight="1" x14ac:dyDescent="0.2">
      <c r="B267" s="100" t="s">
        <v>49</v>
      </c>
      <c r="O267" s="150">
        <f t="shared" si="5"/>
        <v>313.98999999998489</v>
      </c>
    </row>
    <row r="268" spans="2:15" ht="22.05" customHeight="1" x14ac:dyDescent="0.2">
      <c r="B268" s="100" t="s">
        <v>49</v>
      </c>
      <c r="O268" s="150">
        <f t="shared" si="5"/>
        <v>313.98999999998489</v>
      </c>
    </row>
    <row r="269" spans="2:15" ht="22.05" customHeight="1" x14ac:dyDescent="0.2">
      <c r="B269" s="100" t="s">
        <v>49</v>
      </c>
      <c r="O269" s="150">
        <f t="shared" si="5"/>
        <v>313.98999999998489</v>
      </c>
    </row>
    <row r="270" spans="2:15" ht="22.05" customHeight="1" x14ac:dyDescent="0.2">
      <c r="B270" s="100" t="s">
        <v>49</v>
      </c>
      <c r="O270" s="150">
        <f t="shared" si="5"/>
        <v>313.98999999998489</v>
      </c>
    </row>
    <row r="271" spans="2:15" ht="22.05" customHeight="1" x14ac:dyDescent="0.2">
      <c r="B271" s="100" t="s">
        <v>49</v>
      </c>
      <c r="O271" s="150">
        <f t="shared" si="5"/>
        <v>313.98999999998489</v>
      </c>
    </row>
    <row r="272" spans="2:15" ht="22.05" customHeight="1" x14ac:dyDescent="0.2">
      <c r="B272" s="100" t="s">
        <v>49</v>
      </c>
      <c r="O272" s="150">
        <f t="shared" si="5"/>
        <v>313.98999999998489</v>
      </c>
    </row>
    <row r="273" spans="2:15" ht="22.05" customHeight="1" x14ac:dyDescent="0.2">
      <c r="B273" s="100" t="s">
        <v>49</v>
      </c>
      <c r="O273" s="150">
        <f t="shared" si="5"/>
        <v>313.98999999998489</v>
      </c>
    </row>
    <row r="274" spans="2:15" ht="22.05" customHeight="1" x14ac:dyDescent="0.2">
      <c r="B274" s="100" t="s">
        <v>49</v>
      </c>
      <c r="O274" s="150">
        <f t="shared" si="5"/>
        <v>313.98999999998489</v>
      </c>
    </row>
    <row r="275" spans="2:15" ht="22.05" customHeight="1" x14ac:dyDescent="0.2">
      <c r="B275" s="100" t="s">
        <v>49</v>
      </c>
      <c r="O275" s="150">
        <f t="shared" si="5"/>
        <v>313.98999999998489</v>
      </c>
    </row>
    <row r="276" spans="2:15" ht="22.05" customHeight="1" x14ac:dyDescent="0.2">
      <c r="B276" s="100" t="s">
        <v>49</v>
      </c>
      <c r="O276" s="150">
        <f t="shared" si="5"/>
        <v>313.98999999998489</v>
      </c>
    </row>
    <row r="277" spans="2:15" ht="22.05" customHeight="1" x14ac:dyDescent="0.2">
      <c r="B277" s="100" t="s">
        <v>49</v>
      </c>
      <c r="O277" s="150">
        <f t="shared" si="5"/>
        <v>313.98999999998489</v>
      </c>
    </row>
    <row r="278" spans="2:15" ht="22.05" customHeight="1" x14ac:dyDescent="0.2">
      <c r="B278" s="100" t="s">
        <v>49</v>
      </c>
      <c r="O278" s="150">
        <f t="shared" si="5"/>
        <v>313.98999999998489</v>
      </c>
    </row>
    <row r="279" spans="2:15" ht="22.05" customHeight="1" x14ac:dyDescent="0.2">
      <c r="B279" s="100" t="s">
        <v>49</v>
      </c>
      <c r="O279" s="150">
        <f t="shared" si="5"/>
        <v>313.98999999998489</v>
      </c>
    </row>
    <row r="280" spans="2:15" ht="22.05" customHeight="1" x14ac:dyDescent="0.2">
      <c r="B280" s="100" t="s">
        <v>49</v>
      </c>
      <c r="O280" s="150">
        <f t="shared" si="5"/>
        <v>313.98999999998489</v>
      </c>
    </row>
    <row r="281" spans="2:15" ht="22.05" customHeight="1" x14ac:dyDescent="0.2">
      <c r="B281" s="100" t="s">
        <v>49</v>
      </c>
      <c r="O281" s="150">
        <f t="shared" si="5"/>
        <v>313.98999999998489</v>
      </c>
    </row>
    <row r="282" spans="2:15" ht="22.05" customHeight="1" x14ac:dyDescent="0.2">
      <c r="B282" s="100" t="s">
        <v>49</v>
      </c>
      <c r="O282" s="150">
        <f t="shared" si="5"/>
        <v>313.98999999998489</v>
      </c>
    </row>
    <row r="283" spans="2:15" ht="22.05" customHeight="1" x14ac:dyDescent="0.2">
      <c r="B283" s="100" t="s">
        <v>49</v>
      </c>
      <c r="O283" s="150">
        <f t="shared" si="5"/>
        <v>313.98999999998489</v>
      </c>
    </row>
    <row r="284" spans="2:15" ht="22.05" customHeight="1" x14ac:dyDescent="0.2">
      <c r="B284" s="100" t="s">
        <v>49</v>
      </c>
      <c r="O284" s="150">
        <f t="shared" si="5"/>
        <v>313.98999999998489</v>
      </c>
    </row>
    <row r="285" spans="2:15" ht="22.05" customHeight="1" x14ac:dyDescent="0.2">
      <c r="B285" s="100" t="s">
        <v>49</v>
      </c>
      <c r="O285" s="150">
        <f t="shared" si="5"/>
        <v>313.98999999998489</v>
      </c>
    </row>
    <row r="286" spans="2:15" ht="22.05" customHeight="1" x14ac:dyDescent="0.2">
      <c r="B286" s="100" t="s">
        <v>49</v>
      </c>
      <c r="O286" s="150">
        <f t="shared" si="5"/>
        <v>313.98999999998489</v>
      </c>
    </row>
    <row r="287" spans="2:15" ht="22.05" customHeight="1" x14ac:dyDescent="0.2">
      <c r="B287" s="100" t="s">
        <v>49</v>
      </c>
      <c r="O287" s="150">
        <f t="shared" si="5"/>
        <v>313.98999999998489</v>
      </c>
    </row>
    <row r="288" spans="2:15" ht="22.05" customHeight="1" x14ac:dyDescent="0.2">
      <c r="B288" s="100" t="s">
        <v>49</v>
      </c>
      <c r="O288" s="150">
        <f t="shared" si="5"/>
        <v>313.98999999998489</v>
      </c>
    </row>
    <row r="289" spans="2:15" ht="22.05" customHeight="1" x14ac:dyDescent="0.2">
      <c r="B289" s="100" t="s">
        <v>49</v>
      </c>
      <c r="O289" s="150">
        <f t="shared" si="5"/>
        <v>313.98999999998489</v>
      </c>
    </row>
    <row r="290" spans="2:15" ht="22.05" customHeight="1" x14ac:dyDescent="0.2">
      <c r="B290" s="100" t="s">
        <v>49</v>
      </c>
      <c r="O290" s="150">
        <f t="shared" si="5"/>
        <v>313.98999999998489</v>
      </c>
    </row>
    <row r="291" spans="2:15" ht="22.05" customHeight="1" x14ac:dyDescent="0.2">
      <c r="B291" s="100" t="s">
        <v>49</v>
      </c>
      <c r="O291" s="150">
        <f t="shared" si="5"/>
        <v>313.98999999998489</v>
      </c>
    </row>
    <row r="292" spans="2:15" ht="22.05" customHeight="1" x14ac:dyDescent="0.2">
      <c r="B292" s="100" t="s">
        <v>49</v>
      </c>
      <c r="O292" s="150">
        <f t="shared" si="5"/>
        <v>313.98999999998489</v>
      </c>
    </row>
    <row r="293" spans="2:15" ht="22.05" customHeight="1" x14ac:dyDescent="0.2">
      <c r="B293" s="100" t="s">
        <v>49</v>
      </c>
      <c r="O293" s="150">
        <f t="shared" si="5"/>
        <v>313.98999999998489</v>
      </c>
    </row>
    <row r="294" spans="2:15" ht="22.05" customHeight="1" x14ac:dyDescent="0.2">
      <c r="B294" s="100" t="s">
        <v>49</v>
      </c>
      <c r="O294" s="150">
        <f t="shared" si="5"/>
        <v>313.98999999998489</v>
      </c>
    </row>
    <row r="295" spans="2:15" ht="22.05" customHeight="1" x14ac:dyDescent="0.2">
      <c r="B295" s="100" t="s">
        <v>49</v>
      </c>
      <c r="O295" s="150">
        <f t="shared" si="5"/>
        <v>313.98999999998489</v>
      </c>
    </row>
    <row r="296" spans="2:15" ht="22.05" customHeight="1" x14ac:dyDescent="0.2">
      <c r="B296" s="100" t="s">
        <v>49</v>
      </c>
      <c r="O296" s="150">
        <f t="shared" si="5"/>
        <v>313.98999999998489</v>
      </c>
    </row>
    <row r="297" spans="2:15" ht="22.05" customHeight="1" x14ac:dyDescent="0.2">
      <c r="B297" s="100" t="s">
        <v>49</v>
      </c>
      <c r="O297" s="150">
        <f t="shared" si="5"/>
        <v>313.98999999998489</v>
      </c>
    </row>
    <row r="298" spans="2:15" ht="22.05" customHeight="1" x14ac:dyDescent="0.2">
      <c r="B298" s="100" t="s">
        <v>49</v>
      </c>
      <c r="O298" s="150">
        <f t="shared" si="5"/>
        <v>313.98999999998489</v>
      </c>
    </row>
    <row r="299" spans="2:15" ht="22.05" customHeight="1" x14ac:dyDescent="0.2">
      <c r="B299" s="100" t="s">
        <v>49</v>
      </c>
      <c r="O299" s="150">
        <f t="shared" si="5"/>
        <v>313.98999999998489</v>
      </c>
    </row>
    <row r="300" spans="2:15" ht="22.05" customHeight="1" x14ac:dyDescent="0.2">
      <c r="B300" s="100" t="s">
        <v>49</v>
      </c>
      <c r="O300" s="150">
        <f t="shared" si="5"/>
        <v>313.98999999998489</v>
      </c>
    </row>
    <row r="301" spans="2:15" ht="22.05" customHeight="1" x14ac:dyDescent="0.2">
      <c r="B301" s="100" t="s">
        <v>49</v>
      </c>
      <c r="O301" s="150">
        <f t="shared" si="5"/>
        <v>313.98999999998489</v>
      </c>
    </row>
    <row r="302" spans="2:15" ht="22.05" customHeight="1" x14ac:dyDescent="0.2">
      <c r="B302" s="100" t="s">
        <v>49</v>
      </c>
      <c r="O302" s="150">
        <f t="shared" si="5"/>
        <v>313.98999999998489</v>
      </c>
    </row>
    <row r="303" spans="2:15" ht="22.05" customHeight="1" x14ac:dyDescent="0.2">
      <c r="B303" s="100" t="s">
        <v>49</v>
      </c>
      <c r="O303" s="150">
        <f t="shared" si="5"/>
        <v>313.98999999998489</v>
      </c>
    </row>
    <row r="304" spans="2:15" ht="22.05" customHeight="1" x14ac:dyDescent="0.2">
      <c r="B304" s="100" t="s">
        <v>49</v>
      </c>
      <c r="O304" s="150">
        <f t="shared" si="5"/>
        <v>313.98999999998489</v>
      </c>
    </row>
    <row r="305" spans="2:15" ht="22.05" customHeight="1" x14ac:dyDescent="0.2">
      <c r="B305" s="100" t="s">
        <v>49</v>
      </c>
      <c r="O305" s="150">
        <f t="shared" si="5"/>
        <v>313.98999999998489</v>
      </c>
    </row>
    <row r="306" spans="2:15" ht="22.05" customHeight="1" x14ac:dyDescent="0.2">
      <c r="B306" s="100" t="s">
        <v>49</v>
      </c>
      <c r="O306" s="150">
        <f t="shared" si="5"/>
        <v>313.98999999998489</v>
      </c>
    </row>
    <row r="307" spans="2:15" ht="22.05" customHeight="1" x14ac:dyDescent="0.2">
      <c r="B307" s="100" t="s">
        <v>49</v>
      </c>
      <c r="O307" s="150">
        <f t="shared" si="5"/>
        <v>313.98999999998489</v>
      </c>
    </row>
    <row r="308" spans="2:15" ht="22.05" customHeight="1" x14ac:dyDescent="0.2">
      <c r="B308" s="100" t="s">
        <v>49</v>
      </c>
      <c r="O308" s="150">
        <f t="shared" si="5"/>
        <v>313.98999999998489</v>
      </c>
    </row>
    <row r="309" spans="2:15" ht="22.05" customHeight="1" x14ac:dyDescent="0.2">
      <c r="B309" s="100" t="s">
        <v>49</v>
      </c>
      <c r="O309" s="150">
        <f t="shared" si="5"/>
        <v>313.98999999998489</v>
      </c>
    </row>
    <row r="310" spans="2:15" ht="22.05" customHeight="1" x14ac:dyDescent="0.2">
      <c r="B310" s="100" t="s">
        <v>49</v>
      </c>
      <c r="O310" s="150">
        <f t="shared" si="5"/>
        <v>313.98999999998489</v>
      </c>
    </row>
    <row r="311" spans="2:15" ht="22.05" customHeight="1" x14ac:dyDescent="0.2">
      <c r="B311" s="100" t="s">
        <v>49</v>
      </c>
      <c r="O311" s="150">
        <f t="shared" si="5"/>
        <v>313.98999999998489</v>
      </c>
    </row>
    <row r="312" spans="2:15" ht="22.05" customHeight="1" x14ac:dyDescent="0.2">
      <c r="B312" s="100" t="s">
        <v>49</v>
      </c>
      <c r="O312" s="150">
        <f t="shared" si="5"/>
        <v>313.98999999998489</v>
      </c>
    </row>
    <row r="313" spans="2:15" ht="22.05" customHeight="1" x14ac:dyDescent="0.2">
      <c r="B313" s="100" t="s">
        <v>49</v>
      </c>
      <c r="O313" s="150">
        <f t="shared" si="5"/>
        <v>313.98999999998489</v>
      </c>
    </row>
    <row r="314" spans="2:15" ht="22.05" customHeight="1" x14ac:dyDescent="0.2">
      <c r="B314" s="100" t="s">
        <v>49</v>
      </c>
      <c r="O314" s="150">
        <f t="shared" si="5"/>
        <v>313.98999999998489</v>
      </c>
    </row>
    <row r="315" spans="2:15" ht="22.05" customHeight="1" x14ac:dyDescent="0.2">
      <c r="B315" s="100" t="s">
        <v>49</v>
      </c>
      <c r="O315" s="150">
        <f t="shared" si="5"/>
        <v>313.98999999998489</v>
      </c>
    </row>
    <row r="316" spans="2:15" ht="22.05" customHeight="1" x14ac:dyDescent="0.2">
      <c r="B316" s="100" t="s">
        <v>49</v>
      </c>
      <c r="O316" s="150">
        <f t="shared" si="5"/>
        <v>313.98999999998489</v>
      </c>
    </row>
    <row r="317" spans="2:15" ht="22.05" customHeight="1" x14ac:dyDescent="0.2">
      <c r="B317" s="100" t="s">
        <v>49</v>
      </c>
      <c r="O317" s="150">
        <f t="shared" si="5"/>
        <v>313.98999999998489</v>
      </c>
    </row>
    <row r="318" spans="2:15" ht="22.05" customHeight="1" x14ac:dyDescent="0.2">
      <c r="B318" s="100" t="s">
        <v>49</v>
      </c>
      <c r="O318" s="150">
        <f t="shared" si="5"/>
        <v>313.98999999998489</v>
      </c>
    </row>
    <row r="319" spans="2:15" ht="22.05" customHeight="1" x14ac:dyDescent="0.2">
      <c r="B319" s="100" t="s">
        <v>49</v>
      </c>
      <c r="O319" s="150">
        <f t="shared" si="5"/>
        <v>313.98999999998489</v>
      </c>
    </row>
    <row r="320" spans="2:15" ht="22.05" customHeight="1" x14ac:dyDescent="0.2">
      <c r="B320" s="100" t="s">
        <v>49</v>
      </c>
      <c r="O320" s="150">
        <f t="shared" si="5"/>
        <v>313.98999999998489</v>
      </c>
    </row>
    <row r="321" spans="2:15" ht="22.05" customHeight="1" x14ac:dyDescent="0.2">
      <c r="B321" s="100" t="s">
        <v>49</v>
      </c>
      <c r="O321" s="150">
        <f t="shared" ref="O321:O384" si="6">O320+M321-N321</f>
        <v>313.98999999998489</v>
      </c>
    </row>
    <row r="322" spans="2:15" ht="22.05" customHeight="1" x14ac:dyDescent="0.2">
      <c r="B322" s="100" t="s">
        <v>49</v>
      </c>
      <c r="O322" s="150">
        <f t="shared" si="6"/>
        <v>313.98999999998489</v>
      </c>
    </row>
    <row r="323" spans="2:15" ht="22.05" customHeight="1" x14ac:dyDescent="0.2">
      <c r="B323" s="100" t="s">
        <v>49</v>
      </c>
      <c r="O323" s="150">
        <f t="shared" si="6"/>
        <v>313.98999999998489</v>
      </c>
    </row>
    <row r="324" spans="2:15" ht="22.05" customHeight="1" x14ac:dyDescent="0.2">
      <c r="B324" s="100" t="s">
        <v>49</v>
      </c>
      <c r="O324" s="150">
        <f t="shared" si="6"/>
        <v>313.98999999998489</v>
      </c>
    </row>
    <row r="325" spans="2:15" ht="22.05" customHeight="1" x14ac:dyDescent="0.2">
      <c r="B325" s="100" t="s">
        <v>49</v>
      </c>
      <c r="O325" s="150">
        <f t="shared" si="6"/>
        <v>313.98999999998489</v>
      </c>
    </row>
    <row r="326" spans="2:15" ht="22.05" customHeight="1" x14ac:dyDescent="0.2">
      <c r="B326" s="100" t="s">
        <v>49</v>
      </c>
      <c r="O326" s="150">
        <f t="shared" si="6"/>
        <v>313.98999999998489</v>
      </c>
    </row>
    <row r="327" spans="2:15" ht="22.05" customHeight="1" x14ac:dyDescent="0.2">
      <c r="B327" s="100" t="s">
        <v>49</v>
      </c>
      <c r="O327" s="150">
        <f t="shared" si="6"/>
        <v>313.98999999998489</v>
      </c>
    </row>
    <row r="328" spans="2:15" ht="22.05" customHeight="1" x14ac:dyDescent="0.2">
      <c r="B328" s="100" t="s">
        <v>49</v>
      </c>
      <c r="O328" s="150">
        <f t="shared" si="6"/>
        <v>313.98999999998489</v>
      </c>
    </row>
    <row r="329" spans="2:15" ht="22.05" customHeight="1" x14ac:dyDescent="0.2">
      <c r="B329" s="100" t="s">
        <v>49</v>
      </c>
      <c r="O329" s="150">
        <f t="shared" si="6"/>
        <v>313.98999999998489</v>
      </c>
    </row>
    <row r="330" spans="2:15" ht="22.05" customHeight="1" x14ac:dyDescent="0.2">
      <c r="B330" s="100" t="s">
        <v>49</v>
      </c>
      <c r="O330" s="150">
        <f t="shared" si="6"/>
        <v>313.98999999998489</v>
      </c>
    </row>
    <row r="331" spans="2:15" ht="22.05" customHeight="1" x14ac:dyDescent="0.2">
      <c r="B331" s="100" t="s">
        <v>49</v>
      </c>
      <c r="O331" s="150">
        <f t="shared" si="6"/>
        <v>313.98999999998489</v>
      </c>
    </row>
    <row r="332" spans="2:15" ht="22.05" customHeight="1" x14ac:dyDescent="0.2">
      <c r="B332" s="100" t="s">
        <v>49</v>
      </c>
      <c r="O332" s="150">
        <f t="shared" si="6"/>
        <v>313.98999999998489</v>
      </c>
    </row>
    <row r="333" spans="2:15" ht="22.05" customHeight="1" x14ac:dyDescent="0.2">
      <c r="B333" s="100" t="s">
        <v>49</v>
      </c>
      <c r="O333" s="150">
        <f t="shared" si="6"/>
        <v>313.98999999998489</v>
      </c>
    </row>
    <row r="334" spans="2:15" ht="22.05" customHeight="1" x14ac:dyDescent="0.2">
      <c r="B334" s="100" t="s">
        <v>49</v>
      </c>
      <c r="O334" s="150">
        <f t="shared" si="6"/>
        <v>313.98999999998489</v>
      </c>
    </row>
    <row r="335" spans="2:15" ht="22.05" customHeight="1" x14ac:dyDescent="0.2">
      <c r="B335" s="100" t="s">
        <v>49</v>
      </c>
      <c r="O335" s="150">
        <f t="shared" si="6"/>
        <v>313.98999999998489</v>
      </c>
    </row>
    <row r="336" spans="2:15" ht="22.05" customHeight="1" x14ac:dyDescent="0.2">
      <c r="B336" s="100" t="s">
        <v>49</v>
      </c>
      <c r="O336" s="150">
        <f t="shared" si="6"/>
        <v>313.98999999998489</v>
      </c>
    </row>
    <row r="337" spans="2:15" ht="22.05" customHeight="1" x14ac:dyDescent="0.2">
      <c r="B337" s="100" t="s">
        <v>49</v>
      </c>
      <c r="O337" s="150">
        <f t="shared" si="6"/>
        <v>313.98999999998489</v>
      </c>
    </row>
    <row r="338" spans="2:15" ht="22.05" customHeight="1" x14ac:dyDescent="0.2">
      <c r="B338" s="100" t="s">
        <v>49</v>
      </c>
      <c r="O338" s="150">
        <f t="shared" si="6"/>
        <v>313.98999999998489</v>
      </c>
    </row>
    <row r="339" spans="2:15" ht="22.05" customHeight="1" x14ac:dyDescent="0.2">
      <c r="B339" s="100" t="s">
        <v>49</v>
      </c>
      <c r="O339" s="150">
        <f t="shared" si="6"/>
        <v>313.98999999998489</v>
      </c>
    </row>
    <row r="340" spans="2:15" ht="22.05" customHeight="1" x14ac:dyDescent="0.2">
      <c r="B340" s="100" t="s">
        <v>49</v>
      </c>
      <c r="O340" s="150">
        <f t="shared" si="6"/>
        <v>313.98999999998489</v>
      </c>
    </row>
    <row r="341" spans="2:15" ht="22.05" customHeight="1" x14ac:dyDescent="0.2">
      <c r="B341" s="100" t="s">
        <v>49</v>
      </c>
      <c r="O341" s="150">
        <f t="shared" si="6"/>
        <v>313.98999999998489</v>
      </c>
    </row>
    <row r="342" spans="2:15" ht="22.05" customHeight="1" x14ac:dyDescent="0.2">
      <c r="B342" s="100" t="s">
        <v>49</v>
      </c>
      <c r="O342" s="150">
        <f t="shared" si="6"/>
        <v>313.98999999998489</v>
      </c>
    </row>
    <row r="343" spans="2:15" ht="22.05" customHeight="1" x14ac:dyDescent="0.2">
      <c r="B343" s="100" t="s">
        <v>49</v>
      </c>
      <c r="O343" s="150">
        <f t="shared" si="6"/>
        <v>313.98999999998489</v>
      </c>
    </row>
    <row r="344" spans="2:15" ht="22.05" customHeight="1" x14ac:dyDescent="0.2">
      <c r="B344" s="100" t="s">
        <v>49</v>
      </c>
      <c r="O344" s="150">
        <f t="shared" si="6"/>
        <v>313.98999999998489</v>
      </c>
    </row>
    <row r="345" spans="2:15" ht="22.05" customHeight="1" x14ac:dyDescent="0.2">
      <c r="B345" s="100" t="s">
        <v>49</v>
      </c>
      <c r="O345" s="150">
        <f t="shared" si="6"/>
        <v>313.98999999998489</v>
      </c>
    </row>
    <row r="346" spans="2:15" ht="22.05" customHeight="1" x14ac:dyDescent="0.2">
      <c r="B346" s="100" t="s">
        <v>49</v>
      </c>
      <c r="O346" s="150">
        <f t="shared" si="6"/>
        <v>313.98999999998489</v>
      </c>
    </row>
    <row r="347" spans="2:15" ht="22.05" customHeight="1" x14ac:dyDescent="0.2">
      <c r="B347" s="100" t="s">
        <v>49</v>
      </c>
      <c r="O347" s="150">
        <f t="shared" si="6"/>
        <v>313.98999999998489</v>
      </c>
    </row>
    <row r="348" spans="2:15" ht="22.05" customHeight="1" x14ac:dyDescent="0.2">
      <c r="B348" s="100" t="s">
        <v>49</v>
      </c>
      <c r="O348" s="150">
        <f t="shared" si="6"/>
        <v>313.98999999998489</v>
      </c>
    </row>
    <row r="349" spans="2:15" ht="22.05" customHeight="1" x14ac:dyDescent="0.2">
      <c r="B349" s="100" t="s">
        <v>49</v>
      </c>
      <c r="O349" s="150">
        <f t="shared" si="6"/>
        <v>313.98999999998489</v>
      </c>
    </row>
    <row r="350" spans="2:15" ht="22.05" customHeight="1" x14ac:dyDescent="0.2">
      <c r="B350" s="100" t="s">
        <v>49</v>
      </c>
      <c r="O350" s="150">
        <f t="shared" si="6"/>
        <v>313.98999999998489</v>
      </c>
    </row>
    <row r="351" spans="2:15" ht="22.05" customHeight="1" x14ac:dyDescent="0.2">
      <c r="B351" s="100" t="s">
        <v>49</v>
      </c>
      <c r="O351" s="150">
        <f t="shared" si="6"/>
        <v>313.98999999998489</v>
      </c>
    </row>
    <row r="352" spans="2:15" ht="22.05" customHeight="1" x14ac:dyDescent="0.2">
      <c r="B352" s="100" t="s">
        <v>49</v>
      </c>
      <c r="O352" s="150">
        <f t="shared" si="6"/>
        <v>313.98999999998489</v>
      </c>
    </row>
    <row r="353" spans="2:15" ht="22.05" customHeight="1" x14ac:dyDescent="0.2">
      <c r="B353" s="100" t="s">
        <v>49</v>
      </c>
      <c r="O353" s="150">
        <f t="shared" si="6"/>
        <v>313.98999999998489</v>
      </c>
    </row>
    <row r="354" spans="2:15" ht="22.05" customHeight="1" x14ac:dyDescent="0.2">
      <c r="B354" s="100" t="s">
        <v>49</v>
      </c>
      <c r="O354" s="150">
        <f t="shared" si="6"/>
        <v>313.98999999998489</v>
      </c>
    </row>
    <row r="355" spans="2:15" ht="22.05" customHeight="1" x14ac:dyDescent="0.2">
      <c r="B355" s="100" t="s">
        <v>49</v>
      </c>
      <c r="O355" s="150">
        <f t="shared" si="6"/>
        <v>313.98999999998489</v>
      </c>
    </row>
    <row r="356" spans="2:15" ht="22.05" customHeight="1" x14ac:dyDescent="0.2">
      <c r="B356" s="100" t="s">
        <v>49</v>
      </c>
      <c r="O356" s="150">
        <f t="shared" si="6"/>
        <v>313.98999999998489</v>
      </c>
    </row>
    <row r="357" spans="2:15" ht="22.05" customHeight="1" x14ac:dyDescent="0.2">
      <c r="B357" s="100" t="s">
        <v>49</v>
      </c>
      <c r="O357" s="150">
        <f t="shared" si="6"/>
        <v>313.98999999998489</v>
      </c>
    </row>
    <row r="358" spans="2:15" ht="22.05" customHeight="1" x14ac:dyDescent="0.2">
      <c r="B358" s="100" t="s">
        <v>49</v>
      </c>
      <c r="O358" s="150">
        <f t="shared" si="6"/>
        <v>313.98999999998489</v>
      </c>
    </row>
    <row r="359" spans="2:15" ht="22.05" customHeight="1" x14ac:dyDescent="0.2">
      <c r="B359" s="100" t="s">
        <v>49</v>
      </c>
      <c r="O359" s="150">
        <f t="shared" si="6"/>
        <v>313.98999999998489</v>
      </c>
    </row>
    <row r="360" spans="2:15" ht="22.05" customHeight="1" x14ac:dyDescent="0.2">
      <c r="B360" s="100" t="s">
        <v>49</v>
      </c>
      <c r="O360" s="150">
        <f t="shared" si="6"/>
        <v>313.98999999998489</v>
      </c>
    </row>
    <row r="361" spans="2:15" ht="22.05" customHeight="1" x14ac:dyDescent="0.2">
      <c r="B361" s="100" t="s">
        <v>49</v>
      </c>
      <c r="O361" s="150">
        <f t="shared" si="6"/>
        <v>313.98999999998489</v>
      </c>
    </row>
    <row r="362" spans="2:15" ht="22.05" customHeight="1" x14ac:dyDescent="0.2">
      <c r="B362" s="100" t="s">
        <v>49</v>
      </c>
      <c r="O362" s="150">
        <f t="shared" si="6"/>
        <v>313.98999999998489</v>
      </c>
    </row>
    <row r="363" spans="2:15" ht="22.05" customHeight="1" x14ac:dyDescent="0.2">
      <c r="B363" s="100" t="s">
        <v>49</v>
      </c>
      <c r="O363" s="150">
        <f t="shared" si="6"/>
        <v>313.98999999998489</v>
      </c>
    </row>
    <row r="364" spans="2:15" ht="22.05" customHeight="1" x14ac:dyDescent="0.2">
      <c r="B364" s="100" t="s">
        <v>49</v>
      </c>
      <c r="O364" s="150">
        <f t="shared" si="6"/>
        <v>313.98999999998489</v>
      </c>
    </row>
    <row r="365" spans="2:15" ht="22.05" customHeight="1" x14ac:dyDescent="0.2">
      <c r="B365" s="100" t="s">
        <v>49</v>
      </c>
      <c r="O365" s="150">
        <f t="shared" si="6"/>
        <v>313.98999999998489</v>
      </c>
    </row>
    <row r="366" spans="2:15" ht="22.05" customHeight="1" x14ac:dyDescent="0.2">
      <c r="B366" s="100" t="s">
        <v>49</v>
      </c>
      <c r="O366" s="150">
        <f t="shared" si="6"/>
        <v>313.98999999998489</v>
      </c>
    </row>
    <row r="367" spans="2:15" ht="22.05" customHeight="1" x14ac:dyDescent="0.2">
      <c r="B367" s="100" t="s">
        <v>49</v>
      </c>
      <c r="O367" s="150">
        <f t="shared" si="6"/>
        <v>313.98999999998489</v>
      </c>
    </row>
    <row r="368" spans="2:15" ht="22.05" customHeight="1" x14ac:dyDescent="0.2">
      <c r="B368" s="100" t="s">
        <v>49</v>
      </c>
      <c r="O368" s="150">
        <f t="shared" si="6"/>
        <v>313.98999999998489</v>
      </c>
    </row>
    <row r="369" spans="2:15" ht="22.05" customHeight="1" x14ac:dyDescent="0.2">
      <c r="B369" s="100" t="s">
        <v>49</v>
      </c>
      <c r="O369" s="150">
        <f t="shared" si="6"/>
        <v>313.98999999998489</v>
      </c>
    </row>
    <row r="370" spans="2:15" ht="22.05" customHeight="1" x14ac:dyDescent="0.2">
      <c r="B370" s="100" t="s">
        <v>49</v>
      </c>
      <c r="O370" s="150">
        <f t="shared" si="6"/>
        <v>313.98999999998489</v>
      </c>
    </row>
    <row r="371" spans="2:15" ht="22.05" customHeight="1" x14ac:dyDescent="0.2">
      <c r="B371" s="100" t="s">
        <v>49</v>
      </c>
      <c r="O371" s="150">
        <f t="shared" si="6"/>
        <v>313.98999999998489</v>
      </c>
    </row>
    <row r="372" spans="2:15" ht="22.05" customHeight="1" x14ac:dyDescent="0.2">
      <c r="B372" s="100" t="s">
        <v>49</v>
      </c>
      <c r="O372" s="150">
        <f t="shared" si="6"/>
        <v>313.98999999998489</v>
      </c>
    </row>
    <row r="373" spans="2:15" ht="22.05" customHeight="1" x14ac:dyDescent="0.2">
      <c r="B373" s="100" t="s">
        <v>49</v>
      </c>
      <c r="O373" s="150">
        <f t="shared" si="6"/>
        <v>313.98999999998489</v>
      </c>
    </row>
    <row r="374" spans="2:15" ht="22.05" customHeight="1" x14ac:dyDescent="0.2">
      <c r="B374" s="100" t="s">
        <v>49</v>
      </c>
      <c r="O374" s="150">
        <f t="shared" si="6"/>
        <v>313.98999999998489</v>
      </c>
    </row>
    <row r="375" spans="2:15" ht="22.05" customHeight="1" x14ac:dyDescent="0.2">
      <c r="B375" s="100" t="s">
        <v>49</v>
      </c>
      <c r="O375" s="150">
        <f t="shared" si="6"/>
        <v>313.98999999998489</v>
      </c>
    </row>
    <row r="376" spans="2:15" ht="22.05" customHeight="1" x14ac:dyDescent="0.2">
      <c r="B376" s="100" t="s">
        <v>49</v>
      </c>
      <c r="O376" s="150">
        <f t="shared" si="6"/>
        <v>313.98999999998489</v>
      </c>
    </row>
    <row r="377" spans="2:15" ht="22.05" customHeight="1" x14ac:dyDescent="0.2">
      <c r="B377" s="100" t="s">
        <v>49</v>
      </c>
      <c r="O377" s="150">
        <f t="shared" si="6"/>
        <v>313.98999999998489</v>
      </c>
    </row>
    <row r="378" spans="2:15" ht="22.05" customHeight="1" x14ac:dyDescent="0.2">
      <c r="B378" s="100" t="s">
        <v>49</v>
      </c>
      <c r="O378" s="150">
        <f t="shared" si="6"/>
        <v>313.98999999998489</v>
      </c>
    </row>
    <row r="379" spans="2:15" ht="22.05" customHeight="1" x14ac:dyDescent="0.2">
      <c r="B379" s="100" t="s">
        <v>49</v>
      </c>
      <c r="O379" s="150">
        <f t="shared" si="6"/>
        <v>313.98999999998489</v>
      </c>
    </row>
    <row r="380" spans="2:15" ht="22.05" customHeight="1" x14ac:dyDescent="0.2">
      <c r="B380" s="100" t="s">
        <v>49</v>
      </c>
      <c r="O380" s="150">
        <f t="shared" si="6"/>
        <v>313.98999999998489</v>
      </c>
    </row>
    <row r="381" spans="2:15" ht="22.05" customHeight="1" x14ac:dyDescent="0.2">
      <c r="B381" s="100" t="s">
        <v>49</v>
      </c>
      <c r="O381" s="150">
        <f t="shared" si="6"/>
        <v>313.98999999998489</v>
      </c>
    </row>
    <row r="382" spans="2:15" ht="22.05" customHeight="1" x14ac:dyDescent="0.2">
      <c r="B382" s="100" t="s">
        <v>49</v>
      </c>
      <c r="O382" s="150">
        <f t="shared" si="6"/>
        <v>313.98999999998489</v>
      </c>
    </row>
    <row r="383" spans="2:15" ht="22.05" customHeight="1" x14ac:dyDescent="0.2">
      <c r="B383" s="100" t="s">
        <v>49</v>
      </c>
      <c r="O383" s="150">
        <f t="shared" si="6"/>
        <v>313.98999999998489</v>
      </c>
    </row>
    <row r="384" spans="2:15" ht="22.05" customHeight="1" x14ac:dyDescent="0.2">
      <c r="B384" s="100" t="s">
        <v>49</v>
      </c>
      <c r="O384" s="150">
        <f t="shared" si="6"/>
        <v>313.98999999998489</v>
      </c>
    </row>
    <row r="385" spans="2:15" ht="22.05" customHeight="1" x14ac:dyDescent="0.2">
      <c r="B385" s="100" t="s">
        <v>49</v>
      </c>
      <c r="O385" s="150">
        <f t="shared" ref="O385:O448" si="7">O384+M385-N385</f>
        <v>313.98999999998489</v>
      </c>
    </row>
    <row r="386" spans="2:15" ht="22.05" customHeight="1" x14ac:dyDescent="0.2">
      <c r="B386" s="100" t="s">
        <v>49</v>
      </c>
      <c r="O386" s="150">
        <f t="shared" si="7"/>
        <v>313.98999999998489</v>
      </c>
    </row>
    <row r="387" spans="2:15" ht="22.05" customHeight="1" x14ac:dyDescent="0.2">
      <c r="B387" s="100" t="s">
        <v>49</v>
      </c>
      <c r="O387" s="150">
        <f t="shared" si="7"/>
        <v>313.98999999998489</v>
      </c>
    </row>
    <row r="388" spans="2:15" ht="22.05" customHeight="1" x14ac:dyDescent="0.2">
      <c r="B388" s="100" t="s">
        <v>49</v>
      </c>
      <c r="O388" s="150">
        <f t="shared" si="7"/>
        <v>313.98999999998489</v>
      </c>
    </row>
    <row r="389" spans="2:15" ht="22.05" customHeight="1" x14ac:dyDescent="0.2">
      <c r="B389" s="100" t="s">
        <v>49</v>
      </c>
      <c r="O389" s="150">
        <f t="shared" si="7"/>
        <v>313.98999999998489</v>
      </c>
    </row>
    <row r="390" spans="2:15" ht="22.05" customHeight="1" x14ac:dyDescent="0.2">
      <c r="B390" s="100" t="s">
        <v>49</v>
      </c>
      <c r="O390" s="150">
        <f t="shared" si="7"/>
        <v>313.98999999998489</v>
      </c>
    </row>
    <row r="391" spans="2:15" ht="22.05" customHeight="1" x14ac:dyDescent="0.2">
      <c r="B391" s="100" t="s">
        <v>49</v>
      </c>
      <c r="O391" s="150">
        <f t="shared" si="7"/>
        <v>313.98999999998489</v>
      </c>
    </row>
    <row r="392" spans="2:15" ht="22.05" customHeight="1" x14ac:dyDescent="0.2">
      <c r="B392" s="100" t="s">
        <v>49</v>
      </c>
      <c r="O392" s="150">
        <f t="shared" si="7"/>
        <v>313.98999999998489</v>
      </c>
    </row>
    <row r="393" spans="2:15" ht="22.05" customHeight="1" x14ac:dyDescent="0.2">
      <c r="B393" s="100" t="s">
        <v>49</v>
      </c>
      <c r="O393" s="150">
        <f t="shared" si="7"/>
        <v>313.98999999998489</v>
      </c>
    </row>
    <row r="394" spans="2:15" ht="22.05" customHeight="1" x14ac:dyDescent="0.2">
      <c r="B394" s="100" t="s">
        <v>49</v>
      </c>
      <c r="O394" s="150">
        <f t="shared" si="7"/>
        <v>313.98999999998489</v>
      </c>
    </row>
    <row r="395" spans="2:15" ht="22.05" customHeight="1" x14ac:dyDescent="0.2">
      <c r="B395" s="100" t="s">
        <v>49</v>
      </c>
      <c r="O395" s="150">
        <f t="shared" si="7"/>
        <v>313.98999999998489</v>
      </c>
    </row>
    <row r="396" spans="2:15" ht="22.05" customHeight="1" x14ac:dyDescent="0.2">
      <c r="B396" s="100" t="s">
        <v>49</v>
      </c>
      <c r="O396" s="150">
        <f t="shared" si="7"/>
        <v>313.98999999998489</v>
      </c>
    </row>
    <row r="397" spans="2:15" ht="22.05" customHeight="1" x14ac:dyDescent="0.2">
      <c r="B397" s="100" t="s">
        <v>49</v>
      </c>
      <c r="O397" s="150">
        <f t="shared" si="7"/>
        <v>313.98999999998489</v>
      </c>
    </row>
    <row r="398" spans="2:15" ht="22.05" customHeight="1" x14ac:dyDescent="0.2">
      <c r="B398" s="100" t="s">
        <v>49</v>
      </c>
      <c r="O398" s="150">
        <f t="shared" si="7"/>
        <v>313.98999999998489</v>
      </c>
    </row>
    <row r="399" spans="2:15" ht="22.05" customHeight="1" x14ac:dyDescent="0.2">
      <c r="B399" s="100" t="s">
        <v>49</v>
      </c>
      <c r="O399" s="150">
        <f t="shared" si="7"/>
        <v>313.98999999998489</v>
      </c>
    </row>
    <row r="400" spans="2:15" ht="22.05" customHeight="1" x14ac:dyDescent="0.2">
      <c r="B400" s="100" t="s">
        <v>49</v>
      </c>
      <c r="O400" s="150">
        <f t="shared" si="7"/>
        <v>313.98999999998489</v>
      </c>
    </row>
    <row r="401" spans="2:15" ht="22.05" customHeight="1" x14ac:dyDescent="0.2">
      <c r="B401" s="100" t="s">
        <v>49</v>
      </c>
      <c r="O401" s="150">
        <f t="shared" si="7"/>
        <v>313.98999999998489</v>
      </c>
    </row>
    <row r="402" spans="2:15" ht="22.05" customHeight="1" x14ac:dyDescent="0.2">
      <c r="B402" s="100" t="s">
        <v>49</v>
      </c>
      <c r="O402" s="150">
        <f t="shared" si="7"/>
        <v>313.98999999998489</v>
      </c>
    </row>
    <row r="403" spans="2:15" ht="22.05" customHeight="1" x14ac:dyDescent="0.2">
      <c r="B403" s="100" t="s">
        <v>49</v>
      </c>
      <c r="O403" s="150">
        <f t="shared" si="7"/>
        <v>313.98999999998489</v>
      </c>
    </row>
    <row r="404" spans="2:15" ht="22.05" customHeight="1" x14ac:dyDescent="0.2">
      <c r="B404" s="100" t="s">
        <v>49</v>
      </c>
      <c r="O404" s="150">
        <f t="shared" si="7"/>
        <v>313.98999999998489</v>
      </c>
    </row>
    <row r="405" spans="2:15" ht="22.05" customHeight="1" x14ac:dyDescent="0.2">
      <c r="B405" s="100" t="s">
        <v>49</v>
      </c>
      <c r="O405" s="150">
        <f t="shared" si="7"/>
        <v>313.98999999998489</v>
      </c>
    </row>
    <row r="406" spans="2:15" ht="22.05" customHeight="1" x14ac:dyDescent="0.2">
      <c r="B406" s="100" t="s">
        <v>49</v>
      </c>
      <c r="O406" s="150">
        <f t="shared" si="7"/>
        <v>313.98999999998489</v>
      </c>
    </row>
    <row r="407" spans="2:15" ht="22.05" customHeight="1" x14ac:dyDescent="0.2">
      <c r="B407" s="100" t="s">
        <v>49</v>
      </c>
      <c r="O407" s="150">
        <f t="shared" si="7"/>
        <v>313.98999999998489</v>
      </c>
    </row>
    <row r="408" spans="2:15" ht="22.05" customHeight="1" x14ac:dyDescent="0.2">
      <c r="B408" s="100" t="s">
        <v>49</v>
      </c>
      <c r="O408" s="150">
        <f t="shared" si="7"/>
        <v>313.98999999998489</v>
      </c>
    </row>
    <row r="409" spans="2:15" ht="22.05" customHeight="1" x14ac:dyDescent="0.2">
      <c r="B409" s="100" t="s">
        <v>49</v>
      </c>
      <c r="O409" s="150">
        <f t="shared" si="7"/>
        <v>313.98999999998489</v>
      </c>
    </row>
    <row r="410" spans="2:15" ht="22.05" customHeight="1" x14ac:dyDescent="0.2">
      <c r="B410" s="100" t="s">
        <v>49</v>
      </c>
      <c r="O410" s="150">
        <f t="shared" si="7"/>
        <v>313.98999999998489</v>
      </c>
    </row>
    <row r="411" spans="2:15" ht="22.05" customHeight="1" x14ac:dyDescent="0.2">
      <c r="B411" s="100" t="s">
        <v>49</v>
      </c>
      <c r="O411" s="150">
        <f t="shared" si="7"/>
        <v>313.98999999998489</v>
      </c>
    </row>
    <row r="412" spans="2:15" ht="22.05" customHeight="1" x14ac:dyDescent="0.2">
      <c r="B412" s="100" t="s">
        <v>49</v>
      </c>
      <c r="O412" s="150">
        <f t="shared" si="7"/>
        <v>313.98999999998489</v>
      </c>
    </row>
    <row r="413" spans="2:15" ht="22.05" customHeight="1" x14ac:dyDescent="0.2">
      <c r="B413" s="100" t="s">
        <v>49</v>
      </c>
      <c r="O413" s="150">
        <f t="shared" si="7"/>
        <v>313.98999999998489</v>
      </c>
    </row>
    <row r="414" spans="2:15" ht="22.05" customHeight="1" x14ac:dyDescent="0.2">
      <c r="B414" s="100" t="s">
        <v>49</v>
      </c>
      <c r="O414" s="150">
        <f t="shared" si="7"/>
        <v>313.98999999998489</v>
      </c>
    </row>
    <row r="415" spans="2:15" ht="22.05" customHeight="1" x14ac:dyDescent="0.2">
      <c r="B415" s="100" t="s">
        <v>49</v>
      </c>
      <c r="O415" s="150">
        <f t="shared" si="7"/>
        <v>313.98999999998489</v>
      </c>
    </row>
    <row r="416" spans="2:15" ht="22.05" customHeight="1" x14ac:dyDescent="0.2">
      <c r="B416" s="100" t="s">
        <v>49</v>
      </c>
      <c r="O416" s="150">
        <f t="shared" si="7"/>
        <v>313.98999999998489</v>
      </c>
    </row>
    <row r="417" spans="2:15" ht="22.05" customHeight="1" x14ac:dyDescent="0.2">
      <c r="B417" s="100" t="s">
        <v>49</v>
      </c>
      <c r="O417" s="150">
        <f t="shared" si="7"/>
        <v>313.98999999998489</v>
      </c>
    </row>
    <row r="418" spans="2:15" ht="22.05" customHeight="1" x14ac:dyDescent="0.2">
      <c r="B418" s="100" t="s">
        <v>49</v>
      </c>
      <c r="O418" s="150">
        <f t="shared" si="7"/>
        <v>313.98999999998489</v>
      </c>
    </row>
    <row r="419" spans="2:15" ht="22.05" customHeight="1" x14ac:dyDescent="0.2">
      <c r="B419" s="100" t="s">
        <v>49</v>
      </c>
      <c r="O419" s="150">
        <f t="shared" si="7"/>
        <v>313.98999999998489</v>
      </c>
    </row>
    <row r="420" spans="2:15" ht="22.05" customHeight="1" x14ac:dyDescent="0.2">
      <c r="B420" s="100" t="s">
        <v>49</v>
      </c>
      <c r="O420" s="150">
        <f t="shared" si="7"/>
        <v>313.98999999998489</v>
      </c>
    </row>
    <row r="421" spans="2:15" ht="22.05" customHeight="1" x14ac:dyDescent="0.2">
      <c r="B421" s="100" t="s">
        <v>49</v>
      </c>
      <c r="O421" s="150">
        <f t="shared" si="7"/>
        <v>313.98999999998489</v>
      </c>
    </row>
    <row r="422" spans="2:15" ht="22.05" customHeight="1" x14ac:dyDescent="0.2">
      <c r="B422" s="100" t="s">
        <v>49</v>
      </c>
      <c r="O422" s="150">
        <f t="shared" si="7"/>
        <v>313.98999999998489</v>
      </c>
    </row>
    <row r="423" spans="2:15" ht="22.05" customHeight="1" x14ac:dyDescent="0.2">
      <c r="B423" s="100" t="s">
        <v>49</v>
      </c>
      <c r="O423" s="150">
        <f t="shared" si="7"/>
        <v>313.98999999998489</v>
      </c>
    </row>
    <row r="424" spans="2:15" ht="22.05" customHeight="1" x14ac:dyDescent="0.2">
      <c r="B424" s="100" t="s">
        <v>49</v>
      </c>
      <c r="O424" s="150">
        <f t="shared" si="7"/>
        <v>313.98999999998489</v>
      </c>
    </row>
    <row r="425" spans="2:15" ht="22.05" customHeight="1" x14ac:dyDescent="0.2">
      <c r="B425" s="100" t="s">
        <v>49</v>
      </c>
      <c r="O425" s="150">
        <f t="shared" si="7"/>
        <v>313.98999999998489</v>
      </c>
    </row>
    <row r="426" spans="2:15" ht="22.05" customHeight="1" x14ac:dyDescent="0.2">
      <c r="B426" s="100" t="s">
        <v>49</v>
      </c>
      <c r="O426" s="150">
        <f t="shared" si="7"/>
        <v>313.98999999998489</v>
      </c>
    </row>
    <row r="427" spans="2:15" ht="22.05" customHeight="1" x14ac:dyDescent="0.2">
      <c r="B427" s="100" t="s">
        <v>49</v>
      </c>
      <c r="O427" s="150">
        <f t="shared" si="7"/>
        <v>313.98999999998489</v>
      </c>
    </row>
    <row r="428" spans="2:15" ht="22.05" customHeight="1" x14ac:dyDescent="0.2">
      <c r="B428" s="100" t="s">
        <v>49</v>
      </c>
      <c r="O428" s="150">
        <f t="shared" si="7"/>
        <v>313.98999999998489</v>
      </c>
    </row>
    <row r="429" spans="2:15" ht="22.05" customHeight="1" x14ac:dyDescent="0.2">
      <c r="B429" s="100" t="s">
        <v>49</v>
      </c>
      <c r="O429" s="150">
        <f t="shared" si="7"/>
        <v>313.98999999998489</v>
      </c>
    </row>
    <row r="430" spans="2:15" ht="22.05" customHeight="1" x14ac:dyDescent="0.2">
      <c r="B430" s="100" t="s">
        <v>49</v>
      </c>
      <c r="O430" s="150">
        <f t="shared" si="7"/>
        <v>313.98999999998489</v>
      </c>
    </row>
    <row r="431" spans="2:15" ht="22.05" customHeight="1" x14ac:dyDescent="0.2">
      <c r="B431" s="100" t="s">
        <v>49</v>
      </c>
      <c r="O431" s="150">
        <f t="shared" si="7"/>
        <v>313.98999999998489</v>
      </c>
    </row>
    <row r="432" spans="2:15" ht="22.05" customHeight="1" x14ac:dyDescent="0.2">
      <c r="B432" s="100" t="s">
        <v>49</v>
      </c>
      <c r="O432" s="150">
        <f t="shared" si="7"/>
        <v>313.98999999998489</v>
      </c>
    </row>
    <row r="433" spans="2:15" ht="22.05" customHeight="1" x14ac:dyDescent="0.2">
      <c r="B433" s="100" t="s">
        <v>49</v>
      </c>
      <c r="O433" s="150">
        <f t="shared" si="7"/>
        <v>313.98999999998489</v>
      </c>
    </row>
    <row r="434" spans="2:15" ht="22.05" customHeight="1" x14ac:dyDescent="0.2">
      <c r="B434" s="100" t="s">
        <v>49</v>
      </c>
      <c r="O434" s="150">
        <f t="shared" si="7"/>
        <v>313.98999999998489</v>
      </c>
    </row>
    <row r="435" spans="2:15" ht="22.05" customHeight="1" x14ac:dyDescent="0.2">
      <c r="B435" s="100" t="s">
        <v>49</v>
      </c>
      <c r="O435" s="150">
        <f t="shared" si="7"/>
        <v>313.98999999998489</v>
      </c>
    </row>
    <row r="436" spans="2:15" ht="22.05" customHeight="1" x14ac:dyDescent="0.2">
      <c r="B436" s="100" t="s">
        <v>49</v>
      </c>
      <c r="O436" s="150">
        <f t="shared" si="7"/>
        <v>313.98999999998489</v>
      </c>
    </row>
    <row r="437" spans="2:15" ht="22.05" customHeight="1" x14ac:dyDescent="0.2">
      <c r="B437" s="100" t="s">
        <v>49</v>
      </c>
      <c r="O437" s="150">
        <f t="shared" si="7"/>
        <v>313.98999999998489</v>
      </c>
    </row>
    <row r="438" spans="2:15" ht="22.05" customHeight="1" x14ac:dyDescent="0.2">
      <c r="B438" s="100" t="s">
        <v>49</v>
      </c>
      <c r="O438" s="150">
        <f t="shared" si="7"/>
        <v>313.98999999998489</v>
      </c>
    </row>
    <row r="439" spans="2:15" ht="22.05" customHeight="1" x14ac:dyDescent="0.2">
      <c r="B439" s="100" t="s">
        <v>49</v>
      </c>
      <c r="O439" s="150">
        <f t="shared" si="7"/>
        <v>313.98999999998489</v>
      </c>
    </row>
    <row r="440" spans="2:15" ht="22.05" customHeight="1" x14ac:dyDescent="0.2">
      <c r="B440" s="100" t="s">
        <v>49</v>
      </c>
      <c r="O440" s="150">
        <f t="shared" si="7"/>
        <v>313.98999999998489</v>
      </c>
    </row>
    <row r="441" spans="2:15" ht="22.05" customHeight="1" x14ac:dyDescent="0.2">
      <c r="B441" s="100" t="s">
        <v>49</v>
      </c>
      <c r="O441" s="150">
        <f t="shared" si="7"/>
        <v>313.98999999998489</v>
      </c>
    </row>
    <row r="442" spans="2:15" ht="22.05" customHeight="1" x14ac:dyDescent="0.2">
      <c r="B442" s="100" t="s">
        <v>49</v>
      </c>
      <c r="O442" s="150">
        <f t="shared" si="7"/>
        <v>313.98999999998489</v>
      </c>
    </row>
    <row r="443" spans="2:15" ht="22.05" customHeight="1" x14ac:dyDescent="0.2">
      <c r="B443" s="100" t="s">
        <v>49</v>
      </c>
      <c r="O443" s="150">
        <f t="shared" si="7"/>
        <v>313.98999999998489</v>
      </c>
    </row>
    <row r="444" spans="2:15" ht="22.05" customHeight="1" x14ac:dyDescent="0.2">
      <c r="B444" s="100" t="s">
        <v>49</v>
      </c>
      <c r="O444" s="150">
        <f t="shared" si="7"/>
        <v>313.98999999998489</v>
      </c>
    </row>
    <row r="445" spans="2:15" ht="22.05" customHeight="1" x14ac:dyDescent="0.2">
      <c r="B445" s="100" t="s">
        <v>49</v>
      </c>
      <c r="O445" s="150">
        <f t="shared" si="7"/>
        <v>313.98999999998489</v>
      </c>
    </row>
    <row r="446" spans="2:15" ht="22.05" customHeight="1" x14ac:dyDescent="0.2">
      <c r="B446" s="100" t="s">
        <v>49</v>
      </c>
      <c r="O446" s="150">
        <f t="shared" si="7"/>
        <v>313.98999999998489</v>
      </c>
    </row>
    <row r="447" spans="2:15" ht="22.05" customHeight="1" x14ac:dyDescent="0.2">
      <c r="B447" s="100" t="s">
        <v>49</v>
      </c>
      <c r="O447" s="150">
        <f t="shared" si="7"/>
        <v>313.98999999998489</v>
      </c>
    </row>
    <row r="448" spans="2:15" ht="22.05" customHeight="1" x14ac:dyDescent="0.2">
      <c r="B448" s="100" t="s">
        <v>49</v>
      </c>
      <c r="O448" s="150">
        <f t="shared" si="7"/>
        <v>313.98999999998489</v>
      </c>
    </row>
    <row r="449" spans="2:15" ht="22.05" customHeight="1" x14ac:dyDescent="0.2">
      <c r="B449" s="100" t="s">
        <v>49</v>
      </c>
      <c r="O449" s="150">
        <f t="shared" ref="O449:O512" si="8">O448+M449-N449</f>
        <v>313.98999999998489</v>
      </c>
    </row>
    <row r="450" spans="2:15" ht="22.05" customHeight="1" x14ac:dyDescent="0.2">
      <c r="B450" s="100" t="s">
        <v>49</v>
      </c>
      <c r="O450" s="150">
        <f t="shared" si="8"/>
        <v>313.98999999998489</v>
      </c>
    </row>
    <row r="451" spans="2:15" ht="22.05" customHeight="1" x14ac:dyDescent="0.2">
      <c r="B451" s="100" t="s">
        <v>49</v>
      </c>
      <c r="O451" s="150">
        <f t="shared" si="8"/>
        <v>313.98999999998489</v>
      </c>
    </row>
    <row r="452" spans="2:15" ht="22.05" customHeight="1" x14ac:dyDescent="0.2">
      <c r="B452" s="100" t="s">
        <v>49</v>
      </c>
      <c r="O452" s="150">
        <f t="shared" si="8"/>
        <v>313.98999999998489</v>
      </c>
    </row>
    <row r="453" spans="2:15" ht="22.05" customHeight="1" x14ac:dyDescent="0.2">
      <c r="B453" s="100" t="s">
        <v>49</v>
      </c>
      <c r="O453" s="150">
        <f t="shared" si="8"/>
        <v>313.98999999998489</v>
      </c>
    </row>
    <row r="454" spans="2:15" ht="22.05" customHeight="1" x14ac:dyDescent="0.2">
      <c r="B454" s="100" t="s">
        <v>49</v>
      </c>
      <c r="O454" s="150">
        <f t="shared" si="8"/>
        <v>313.98999999998489</v>
      </c>
    </row>
    <row r="455" spans="2:15" ht="22.05" customHeight="1" x14ac:dyDescent="0.2">
      <c r="B455" s="100" t="s">
        <v>49</v>
      </c>
      <c r="O455" s="150">
        <f t="shared" si="8"/>
        <v>313.98999999998489</v>
      </c>
    </row>
    <row r="456" spans="2:15" ht="22.05" customHeight="1" x14ac:dyDescent="0.2">
      <c r="B456" s="100" t="s">
        <v>49</v>
      </c>
      <c r="O456" s="150">
        <f t="shared" si="8"/>
        <v>313.98999999998489</v>
      </c>
    </row>
    <row r="457" spans="2:15" ht="22.05" customHeight="1" x14ac:dyDescent="0.2">
      <c r="B457" s="100" t="s">
        <v>49</v>
      </c>
      <c r="O457" s="150">
        <f t="shared" si="8"/>
        <v>313.98999999998489</v>
      </c>
    </row>
    <row r="458" spans="2:15" ht="22.05" customHeight="1" x14ac:dyDescent="0.2">
      <c r="B458" s="100" t="s">
        <v>49</v>
      </c>
      <c r="O458" s="150">
        <f t="shared" si="8"/>
        <v>313.98999999998489</v>
      </c>
    </row>
    <row r="459" spans="2:15" ht="22.05" customHeight="1" x14ac:dyDescent="0.2">
      <c r="B459" s="100" t="s">
        <v>49</v>
      </c>
      <c r="O459" s="150">
        <f t="shared" si="8"/>
        <v>313.98999999998489</v>
      </c>
    </row>
    <row r="460" spans="2:15" ht="22.05" customHeight="1" x14ac:dyDescent="0.2">
      <c r="B460" s="100" t="s">
        <v>49</v>
      </c>
      <c r="O460" s="150">
        <f t="shared" si="8"/>
        <v>313.98999999998489</v>
      </c>
    </row>
    <row r="461" spans="2:15" ht="22.05" customHeight="1" x14ac:dyDescent="0.2">
      <c r="B461" s="100" t="s">
        <v>49</v>
      </c>
      <c r="O461" s="150">
        <f t="shared" si="8"/>
        <v>313.98999999998489</v>
      </c>
    </row>
    <row r="462" spans="2:15" ht="22.05" customHeight="1" x14ac:dyDescent="0.2">
      <c r="B462" s="100" t="s">
        <v>49</v>
      </c>
      <c r="O462" s="150">
        <f t="shared" si="8"/>
        <v>313.98999999998489</v>
      </c>
    </row>
    <row r="463" spans="2:15" ht="22.05" customHeight="1" x14ac:dyDescent="0.2">
      <c r="B463" s="100" t="s">
        <v>49</v>
      </c>
      <c r="O463" s="150">
        <f t="shared" si="8"/>
        <v>313.98999999998489</v>
      </c>
    </row>
    <row r="464" spans="2:15" ht="22.05" customHeight="1" x14ac:dyDescent="0.2">
      <c r="B464" s="100" t="s">
        <v>49</v>
      </c>
      <c r="O464" s="150">
        <f t="shared" si="8"/>
        <v>313.98999999998489</v>
      </c>
    </row>
    <row r="465" spans="2:15" ht="22.05" customHeight="1" x14ac:dyDescent="0.2">
      <c r="B465" s="100" t="s">
        <v>49</v>
      </c>
      <c r="O465" s="150">
        <f t="shared" si="8"/>
        <v>313.98999999998489</v>
      </c>
    </row>
    <row r="466" spans="2:15" ht="22.05" customHeight="1" x14ac:dyDescent="0.2">
      <c r="B466" s="100" t="s">
        <v>49</v>
      </c>
      <c r="O466" s="150">
        <f t="shared" si="8"/>
        <v>313.98999999998489</v>
      </c>
    </row>
    <row r="467" spans="2:15" ht="22.05" customHeight="1" x14ac:dyDescent="0.2">
      <c r="B467" s="100" t="s">
        <v>49</v>
      </c>
      <c r="O467" s="150">
        <f t="shared" si="8"/>
        <v>313.98999999998489</v>
      </c>
    </row>
    <row r="468" spans="2:15" ht="22.05" customHeight="1" x14ac:dyDescent="0.2">
      <c r="B468" s="100" t="s">
        <v>49</v>
      </c>
      <c r="O468" s="150">
        <f t="shared" si="8"/>
        <v>313.98999999998489</v>
      </c>
    </row>
    <row r="469" spans="2:15" ht="22.05" customHeight="1" x14ac:dyDescent="0.2">
      <c r="B469" s="100" t="s">
        <v>49</v>
      </c>
      <c r="O469" s="150">
        <f t="shared" si="8"/>
        <v>313.98999999998489</v>
      </c>
    </row>
    <row r="470" spans="2:15" ht="22.05" customHeight="1" x14ac:dyDescent="0.2">
      <c r="B470" s="100" t="s">
        <v>49</v>
      </c>
      <c r="O470" s="150">
        <f t="shared" si="8"/>
        <v>313.98999999998489</v>
      </c>
    </row>
    <row r="471" spans="2:15" ht="22.05" customHeight="1" x14ac:dyDescent="0.2">
      <c r="B471" s="100" t="s">
        <v>49</v>
      </c>
      <c r="O471" s="150">
        <f t="shared" si="8"/>
        <v>313.98999999998489</v>
      </c>
    </row>
    <row r="472" spans="2:15" ht="22.05" customHeight="1" x14ac:dyDescent="0.2">
      <c r="B472" s="100" t="s">
        <v>49</v>
      </c>
      <c r="O472" s="150">
        <f t="shared" si="8"/>
        <v>313.98999999998489</v>
      </c>
    </row>
    <row r="473" spans="2:15" ht="22.05" customHeight="1" x14ac:dyDescent="0.2">
      <c r="B473" s="100" t="s">
        <v>49</v>
      </c>
      <c r="O473" s="150">
        <f t="shared" si="8"/>
        <v>313.98999999998489</v>
      </c>
    </row>
    <row r="474" spans="2:15" ht="22.05" customHeight="1" x14ac:dyDescent="0.2">
      <c r="B474" s="100" t="s">
        <v>49</v>
      </c>
      <c r="O474" s="150">
        <f t="shared" si="8"/>
        <v>313.98999999998489</v>
      </c>
    </row>
    <row r="475" spans="2:15" ht="22.05" customHeight="1" x14ac:dyDescent="0.2">
      <c r="B475" s="100" t="s">
        <v>49</v>
      </c>
      <c r="O475" s="150">
        <f t="shared" si="8"/>
        <v>313.98999999998489</v>
      </c>
    </row>
    <row r="476" spans="2:15" ht="22.05" customHeight="1" x14ac:dyDescent="0.2">
      <c r="B476" s="100" t="s">
        <v>49</v>
      </c>
      <c r="O476" s="150">
        <f t="shared" si="8"/>
        <v>313.98999999998489</v>
      </c>
    </row>
    <row r="477" spans="2:15" ht="22.05" customHeight="1" x14ac:dyDescent="0.2">
      <c r="B477" s="100" t="s">
        <v>49</v>
      </c>
      <c r="O477" s="150">
        <f t="shared" si="8"/>
        <v>313.98999999998489</v>
      </c>
    </row>
    <row r="478" spans="2:15" ht="22.05" customHeight="1" x14ac:dyDescent="0.2">
      <c r="B478" s="100" t="s">
        <v>49</v>
      </c>
      <c r="O478" s="150">
        <f t="shared" si="8"/>
        <v>313.98999999998489</v>
      </c>
    </row>
    <row r="479" spans="2:15" ht="22.05" customHeight="1" x14ac:dyDescent="0.2">
      <c r="B479" s="100" t="s">
        <v>49</v>
      </c>
      <c r="O479" s="150">
        <f t="shared" si="8"/>
        <v>313.98999999998489</v>
      </c>
    </row>
    <row r="480" spans="2:15" ht="22.05" customHeight="1" x14ac:dyDescent="0.2">
      <c r="B480" s="100" t="s">
        <v>49</v>
      </c>
      <c r="O480" s="150">
        <f t="shared" si="8"/>
        <v>313.98999999998489</v>
      </c>
    </row>
    <row r="481" spans="2:15" ht="22.05" customHeight="1" x14ac:dyDescent="0.2">
      <c r="B481" s="100" t="s">
        <v>49</v>
      </c>
      <c r="O481" s="150">
        <f t="shared" si="8"/>
        <v>313.98999999998489</v>
      </c>
    </row>
    <row r="482" spans="2:15" ht="22.05" customHeight="1" x14ac:dyDescent="0.2">
      <c r="B482" s="100" t="s">
        <v>49</v>
      </c>
      <c r="O482" s="150">
        <f t="shared" si="8"/>
        <v>313.98999999998489</v>
      </c>
    </row>
    <row r="483" spans="2:15" ht="22.05" customHeight="1" x14ac:dyDescent="0.2">
      <c r="B483" s="100" t="s">
        <v>49</v>
      </c>
      <c r="O483" s="150">
        <f t="shared" si="8"/>
        <v>313.98999999998489</v>
      </c>
    </row>
    <row r="484" spans="2:15" ht="22.05" customHeight="1" x14ac:dyDescent="0.2">
      <c r="B484" s="100" t="s">
        <v>49</v>
      </c>
      <c r="O484" s="150">
        <f t="shared" si="8"/>
        <v>313.98999999998489</v>
      </c>
    </row>
    <row r="485" spans="2:15" ht="22.05" customHeight="1" x14ac:dyDescent="0.2">
      <c r="B485" s="100" t="s">
        <v>49</v>
      </c>
      <c r="O485" s="150">
        <f t="shared" si="8"/>
        <v>313.98999999998489</v>
      </c>
    </row>
    <row r="486" spans="2:15" ht="22.05" customHeight="1" x14ac:dyDescent="0.2">
      <c r="B486" s="100" t="s">
        <v>49</v>
      </c>
      <c r="O486" s="150">
        <f t="shared" si="8"/>
        <v>313.98999999998489</v>
      </c>
    </row>
    <row r="487" spans="2:15" ht="22.05" customHeight="1" x14ac:dyDescent="0.2">
      <c r="B487" s="100" t="s">
        <v>49</v>
      </c>
      <c r="O487" s="150">
        <f t="shared" si="8"/>
        <v>313.98999999998489</v>
      </c>
    </row>
    <row r="488" spans="2:15" ht="22.05" customHeight="1" x14ac:dyDescent="0.2">
      <c r="B488" s="100" t="s">
        <v>49</v>
      </c>
      <c r="O488" s="150">
        <f t="shared" si="8"/>
        <v>313.98999999998489</v>
      </c>
    </row>
    <row r="489" spans="2:15" ht="22.05" customHeight="1" x14ac:dyDescent="0.2">
      <c r="B489" s="100" t="s">
        <v>49</v>
      </c>
      <c r="O489" s="150">
        <f t="shared" si="8"/>
        <v>313.98999999998489</v>
      </c>
    </row>
    <row r="490" spans="2:15" ht="22.05" customHeight="1" x14ac:dyDescent="0.2">
      <c r="B490" s="100" t="s">
        <v>49</v>
      </c>
      <c r="O490" s="150">
        <f t="shared" si="8"/>
        <v>313.98999999998489</v>
      </c>
    </row>
    <row r="491" spans="2:15" ht="22.05" customHeight="1" x14ac:dyDescent="0.2">
      <c r="B491" s="100" t="s">
        <v>49</v>
      </c>
      <c r="O491" s="150">
        <f t="shared" si="8"/>
        <v>313.98999999998489</v>
      </c>
    </row>
    <row r="492" spans="2:15" ht="22.05" customHeight="1" x14ac:dyDescent="0.2">
      <c r="B492" s="100" t="s">
        <v>49</v>
      </c>
      <c r="O492" s="150">
        <f t="shared" si="8"/>
        <v>313.98999999998489</v>
      </c>
    </row>
    <row r="493" spans="2:15" ht="22.05" customHeight="1" x14ac:dyDescent="0.2">
      <c r="B493" s="100" t="s">
        <v>49</v>
      </c>
      <c r="O493" s="150">
        <f t="shared" si="8"/>
        <v>313.98999999998489</v>
      </c>
    </row>
    <row r="494" spans="2:15" ht="22.05" customHeight="1" x14ac:dyDescent="0.2">
      <c r="B494" s="100" t="s">
        <v>49</v>
      </c>
      <c r="O494" s="150">
        <f t="shared" si="8"/>
        <v>313.98999999998489</v>
      </c>
    </row>
    <row r="495" spans="2:15" ht="22.05" customHeight="1" x14ac:dyDescent="0.2">
      <c r="B495" s="100" t="s">
        <v>49</v>
      </c>
      <c r="O495" s="150">
        <f t="shared" si="8"/>
        <v>313.98999999998489</v>
      </c>
    </row>
    <row r="496" spans="2:15" ht="22.05" customHeight="1" x14ac:dyDescent="0.2">
      <c r="B496" s="100" t="s">
        <v>49</v>
      </c>
      <c r="O496" s="150">
        <f t="shared" si="8"/>
        <v>313.98999999998489</v>
      </c>
    </row>
    <row r="497" spans="2:15" ht="22.05" customHeight="1" x14ac:dyDescent="0.2">
      <c r="B497" s="100" t="s">
        <v>49</v>
      </c>
      <c r="O497" s="150">
        <f t="shared" si="8"/>
        <v>313.98999999998489</v>
      </c>
    </row>
    <row r="498" spans="2:15" ht="22.05" customHeight="1" x14ac:dyDescent="0.2">
      <c r="B498" s="100" t="s">
        <v>49</v>
      </c>
      <c r="O498" s="150">
        <f t="shared" si="8"/>
        <v>313.98999999998489</v>
      </c>
    </row>
    <row r="499" spans="2:15" ht="22.05" customHeight="1" x14ac:dyDescent="0.2">
      <c r="B499" s="100" t="s">
        <v>49</v>
      </c>
      <c r="O499" s="150">
        <f t="shared" si="8"/>
        <v>313.98999999998489</v>
      </c>
    </row>
    <row r="500" spans="2:15" ht="22.05" customHeight="1" x14ac:dyDescent="0.2">
      <c r="B500" s="100" t="s">
        <v>49</v>
      </c>
      <c r="O500" s="150">
        <f t="shared" si="8"/>
        <v>313.98999999998489</v>
      </c>
    </row>
    <row r="501" spans="2:15" ht="22.05" customHeight="1" x14ac:dyDescent="0.2">
      <c r="B501" s="100" t="s">
        <v>49</v>
      </c>
      <c r="O501" s="150">
        <f t="shared" si="8"/>
        <v>313.98999999998489</v>
      </c>
    </row>
    <row r="502" spans="2:15" ht="22.05" customHeight="1" x14ac:dyDescent="0.2">
      <c r="B502" s="100" t="s">
        <v>49</v>
      </c>
      <c r="O502" s="150">
        <f t="shared" si="8"/>
        <v>313.98999999998489</v>
      </c>
    </row>
    <row r="503" spans="2:15" ht="22.05" customHeight="1" x14ac:dyDescent="0.2">
      <c r="B503" s="100" t="s">
        <v>49</v>
      </c>
      <c r="O503" s="150">
        <f t="shared" si="8"/>
        <v>313.98999999998489</v>
      </c>
    </row>
    <row r="504" spans="2:15" ht="22.05" customHeight="1" x14ac:dyDescent="0.2">
      <c r="B504" s="100" t="s">
        <v>49</v>
      </c>
      <c r="O504" s="150">
        <f t="shared" si="8"/>
        <v>313.98999999998489</v>
      </c>
    </row>
    <row r="505" spans="2:15" ht="22.05" customHeight="1" x14ac:dyDescent="0.2">
      <c r="B505" s="100" t="s">
        <v>49</v>
      </c>
      <c r="O505" s="150">
        <f t="shared" si="8"/>
        <v>313.98999999998489</v>
      </c>
    </row>
    <row r="506" spans="2:15" ht="22.05" customHeight="1" x14ac:dyDescent="0.2">
      <c r="B506" s="100" t="s">
        <v>49</v>
      </c>
      <c r="O506" s="150">
        <f t="shared" si="8"/>
        <v>313.98999999998489</v>
      </c>
    </row>
    <row r="507" spans="2:15" ht="22.05" customHeight="1" x14ac:dyDescent="0.2">
      <c r="B507" s="100" t="s">
        <v>49</v>
      </c>
      <c r="O507" s="150">
        <f t="shared" si="8"/>
        <v>313.98999999998489</v>
      </c>
    </row>
    <row r="508" spans="2:15" ht="22.05" customHeight="1" x14ac:dyDescent="0.2">
      <c r="B508" s="100" t="s">
        <v>49</v>
      </c>
      <c r="O508" s="150">
        <f t="shared" si="8"/>
        <v>313.98999999998489</v>
      </c>
    </row>
    <row r="509" spans="2:15" ht="22.05" customHeight="1" x14ac:dyDescent="0.2">
      <c r="B509" s="100" t="s">
        <v>49</v>
      </c>
      <c r="O509" s="150">
        <f t="shared" si="8"/>
        <v>313.98999999998489</v>
      </c>
    </row>
    <row r="510" spans="2:15" ht="22.05" customHeight="1" x14ac:dyDescent="0.2">
      <c r="B510" s="100" t="s">
        <v>49</v>
      </c>
      <c r="O510" s="150">
        <f t="shared" si="8"/>
        <v>313.98999999998489</v>
      </c>
    </row>
    <row r="511" spans="2:15" ht="22.05" customHeight="1" x14ac:dyDescent="0.2">
      <c r="B511" s="100" t="s">
        <v>49</v>
      </c>
      <c r="O511" s="150">
        <f t="shared" si="8"/>
        <v>313.98999999998489</v>
      </c>
    </row>
    <row r="512" spans="2:15" ht="22.05" customHeight="1" x14ac:dyDescent="0.2">
      <c r="B512" s="100" t="s">
        <v>49</v>
      </c>
      <c r="O512" s="150">
        <f t="shared" si="8"/>
        <v>313.98999999998489</v>
      </c>
    </row>
    <row r="513" spans="2:15" ht="22.05" customHeight="1" x14ac:dyDescent="0.2">
      <c r="B513" s="100" t="s">
        <v>49</v>
      </c>
      <c r="O513" s="150">
        <f t="shared" ref="O513:O576" si="9">O512+M513-N513</f>
        <v>313.98999999998489</v>
      </c>
    </row>
    <row r="514" spans="2:15" ht="22.05" customHeight="1" x14ac:dyDescent="0.2">
      <c r="B514" s="100" t="s">
        <v>49</v>
      </c>
      <c r="O514" s="150">
        <f t="shared" si="9"/>
        <v>313.98999999998489</v>
      </c>
    </row>
    <row r="515" spans="2:15" ht="22.05" customHeight="1" x14ac:dyDescent="0.2">
      <c r="B515" s="100" t="s">
        <v>49</v>
      </c>
      <c r="O515" s="150">
        <f t="shared" si="9"/>
        <v>313.98999999998489</v>
      </c>
    </row>
    <row r="516" spans="2:15" ht="22.05" customHeight="1" x14ac:dyDescent="0.2">
      <c r="B516" s="100" t="s">
        <v>49</v>
      </c>
      <c r="O516" s="150">
        <f t="shared" si="9"/>
        <v>313.98999999998489</v>
      </c>
    </row>
    <row r="517" spans="2:15" ht="22.05" customHeight="1" x14ac:dyDescent="0.2">
      <c r="B517" s="100" t="s">
        <v>49</v>
      </c>
      <c r="O517" s="150">
        <f t="shared" si="9"/>
        <v>313.98999999998489</v>
      </c>
    </row>
    <row r="518" spans="2:15" ht="22.05" customHeight="1" x14ac:dyDescent="0.2">
      <c r="B518" s="100" t="s">
        <v>49</v>
      </c>
      <c r="O518" s="150">
        <f t="shared" si="9"/>
        <v>313.98999999998489</v>
      </c>
    </row>
    <row r="519" spans="2:15" ht="22.05" customHeight="1" x14ac:dyDescent="0.2">
      <c r="B519" s="100" t="s">
        <v>49</v>
      </c>
      <c r="O519" s="150">
        <f t="shared" si="9"/>
        <v>313.98999999998489</v>
      </c>
    </row>
    <row r="520" spans="2:15" ht="22.05" customHeight="1" x14ac:dyDescent="0.2">
      <c r="B520" s="100" t="s">
        <v>49</v>
      </c>
      <c r="O520" s="150">
        <f t="shared" si="9"/>
        <v>313.98999999998489</v>
      </c>
    </row>
    <row r="521" spans="2:15" ht="22.05" customHeight="1" x14ac:dyDescent="0.2">
      <c r="B521" s="100" t="s">
        <v>49</v>
      </c>
      <c r="O521" s="150">
        <f t="shared" si="9"/>
        <v>313.98999999998489</v>
      </c>
    </row>
    <row r="522" spans="2:15" ht="22.05" customHeight="1" x14ac:dyDescent="0.2">
      <c r="B522" s="100" t="s">
        <v>49</v>
      </c>
      <c r="O522" s="150">
        <f t="shared" si="9"/>
        <v>313.98999999998489</v>
      </c>
    </row>
    <row r="523" spans="2:15" ht="22.05" customHeight="1" x14ac:dyDescent="0.2">
      <c r="B523" s="100" t="s">
        <v>49</v>
      </c>
      <c r="O523" s="150">
        <f t="shared" si="9"/>
        <v>313.98999999998489</v>
      </c>
    </row>
    <row r="524" spans="2:15" ht="22.05" customHeight="1" x14ac:dyDescent="0.2">
      <c r="B524" s="100" t="s">
        <v>49</v>
      </c>
      <c r="O524" s="150">
        <f t="shared" si="9"/>
        <v>313.98999999998489</v>
      </c>
    </row>
    <row r="525" spans="2:15" ht="22.05" customHeight="1" x14ac:dyDescent="0.2">
      <c r="B525" s="100" t="s">
        <v>49</v>
      </c>
      <c r="O525" s="150">
        <f t="shared" si="9"/>
        <v>313.98999999998489</v>
      </c>
    </row>
    <row r="526" spans="2:15" ht="22.05" customHeight="1" x14ac:dyDescent="0.2">
      <c r="B526" s="100" t="s">
        <v>49</v>
      </c>
      <c r="O526" s="150">
        <f t="shared" si="9"/>
        <v>313.98999999998489</v>
      </c>
    </row>
    <row r="527" spans="2:15" ht="22.05" customHeight="1" x14ac:dyDescent="0.2">
      <c r="B527" s="100" t="s">
        <v>49</v>
      </c>
      <c r="O527" s="150">
        <f t="shared" si="9"/>
        <v>313.98999999998489</v>
      </c>
    </row>
    <row r="528" spans="2:15" ht="22.05" customHeight="1" x14ac:dyDescent="0.2">
      <c r="B528" s="100" t="s">
        <v>49</v>
      </c>
      <c r="O528" s="150">
        <f t="shared" si="9"/>
        <v>313.98999999998489</v>
      </c>
    </row>
    <row r="529" spans="2:15" ht="22.05" customHeight="1" x14ac:dyDescent="0.2">
      <c r="B529" s="100" t="s">
        <v>49</v>
      </c>
      <c r="O529" s="150">
        <f t="shared" si="9"/>
        <v>313.98999999998489</v>
      </c>
    </row>
    <row r="530" spans="2:15" ht="22.05" customHeight="1" x14ac:dyDescent="0.2">
      <c r="B530" s="100" t="s">
        <v>49</v>
      </c>
      <c r="O530" s="150">
        <f t="shared" si="9"/>
        <v>313.98999999998489</v>
      </c>
    </row>
    <row r="531" spans="2:15" ht="22.05" customHeight="1" x14ac:dyDescent="0.2">
      <c r="B531" s="100" t="s">
        <v>49</v>
      </c>
      <c r="O531" s="150">
        <f t="shared" si="9"/>
        <v>313.98999999998489</v>
      </c>
    </row>
    <row r="532" spans="2:15" ht="22.05" customHeight="1" x14ac:dyDescent="0.2">
      <c r="B532" s="100" t="s">
        <v>49</v>
      </c>
      <c r="O532" s="150">
        <f t="shared" si="9"/>
        <v>313.98999999998489</v>
      </c>
    </row>
    <row r="533" spans="2:15" ht="22.05" customHeight="1" x14ac:dyDescent="0.2">
      <c r="B533" s="100" t="s">
        <v>49</v>
      </c>
      <c r="O533" s="150">
        <f t="shared" si="9"/>
        <v>313.98999999998489</v>
      </c>
    </row>
    <row r="534" spans="2:15" ht="22.05" customHeight="1" x14ac:dyDescent="0.2">
      <c r="B534" s="100" t="s">
        <v>49</v>
      </c>
      <c r="O534" s="150">
        <f t="shared" si="9"/>
        <v>313.98999999998489</v>
      </c>
    </row>
    <row r="535" spans="2:15" ht="22.05" customHeight="1" x14ac:dyDescent="0.2">
      <c r="B535" s="100" t="s">
        <v>49</v>
      </c>
      <c r="O535" s="150">
        <f t="shared" si="9"/>
        <v>313.98999999998489</v>
      </c>
    </row>
    <row r="536" spans="2:15" ht="22.05" customHeight="1" x14ac:dyDescent="0.2">
      <c r="B536" s="100" t="s">
        <v>49</v>
      </c>
      <c r="O536" s="150">
        <f t="shared" si="9"/>
        <v>313.98999999998489</v>
      </c>
    </row>
    <row r="537" spans="2:15" ht="22.05" customHeight="1" x14ac:dyDescent="0.2">
      <c r="B537" s="100" t="s">
        <v>49</v>
      </c>
      <c r="O537" s="150">
        <f t="shared" si="9"/>
        <v>313.98999999998489</v>
      </c>
    </row>
    <row r="538" spans="2:15" ht="22.05" customHeight="1" x14ac:dyDescent="0.2">
      <c r="B538" s="100" t="s">
        <v>49</v>
      </c>
      <c r="O538" s="150">
        <f t="shared" si="9"/>
        <v>313.98999999998489</v>
      </c>
    </row>
    <row r="539" spans="2:15" ht="22.05" customHeight="1" x14ac:dyDescent="0.2">
      <c r="B539" s="100" t="s">
        <v>49</v>
      </c>
      <c r="O539" s="150">
        <f t="shared" si="9"/>
        <v>313.98999999998489</v>
      </c>
    </row>
    <row r="540" spans="2:15" ht="22.05" customHeight="1" x14ac:dyDescent="0.2">
      <c r="B540" s="100" t="s">
        <v>49</v>
      </c>
      <c r="O540" s="150">
        <f t="shared" si="9"/>
        <v>313.98999999998489</v>
      </c>
    </row>
    <row r="541" spans="2:15" ht="22.05" customHeight="1" x14ac:dyDescent="0.2">
      <c r="B541" s="100" t="s">
        <v>49</v>
      </c>
      <c r="O541" s="150">
        <f t="shared" si="9"/>
        <v>313.98999999998489</v>
      </c>
    </row>
    <row r="542" spans="2:15" ht="22.05" customHeight="1" x14ac:dyDescent="0.2">
      <c r="B542" s="100" t="s">
        <v>49</v>
      </c>
      <c r="O542" s="150">
        <f t="shared" si="9"/>
        <v>313.98999999998489</v>
      </c>
    </row>
    <row r="543" spans="2:15" ht="22.05" customHeight="1" x14ac:dyDescent="0.2">
      <c r="B543" s="100" t="s">
        <v>49</v>
      </c>
      <c r="O543" s="150">
        <f t="shared" si="9"/>
        <v>313.98999999998489</v>
      </c>
    </row>
    <row r="544" spans="2:15" ht="22.05" customHeight="1" x14ac:dyDescent="0.2">
      <c r="B544" s="100" t="s">
        <v>49</v>
      </c>
      <c r="O544" s="150">
        <f t="shared" si="9"/>
        <v>313.98999999998489</v>
      </c>
    </row>
    <row r="545" spans="2:15" ht="22.05" customHeight="1" x14ac:dyDescent="0.2">
      <c r="B545" s="100" t="s">
        <v>49</v>
      </c>
      <c r="O545" s="150">
        <f t="shared" si="9"/>
        <v>313.98999999998489</v>
      </c>
    </row>
    <row r="546" spans="2:15" ht="22.05" customHeight="1" x14ac:dyDescent="0.2">
      <c r="B546" s="100" t="s">
        <v>49</v>
      </c>
      <c r="O546" s="150">
        <f t="shared" si="9"/>
        <v>313.98999999998489</v>
      </c>
    </row>
    <row r="547" spans="2:15" ht="22.05" customHeight="1" x14ac:dyDescent="0.2">
      <c r="B547" s="100" t="s">
        <v>49</v>
      </c>
      <c r="O547" s="150">
        <f t="shared" si="9"/>
        <v>313.98999999998489</v>
      </c>
    </row>
    <row r="548" spans="2:15" ht="22.05" customHeight="1" x14ac:dyDescent="0.2">
      <c r="B548" s="100" t="s">
        <v>49</v>
      </c>
      <c r="O548" s="150">
        <f t="shared" si="9"/>
        <v>313.98999999998489</v>
      </c>
    </row>
    <row r="549" spans="2:15" ht="22.05" customHeight="1" x14ac:dyDescent="0.2">
      <c r="B549" s="100" t="s">
        <v>49</v>
      </c>
      <c r="O549" s="150">
        <f t="shared" si="9"/>
        <v>313.98999999998489</v>
      </c>
    </row>
    <row r="550" spans="2:15" ht="22.05" customHeight="1" x14ac:dyDescent="0.2">
      <c r="B550" s="100" t="s">
        <v>49</v>
      </c>
      <c r="O550" s="150">
        <f t="shared" si="9"/>
        <v>313.98999999998489</v>
      </c>
    </row>
    <row r="551" spans="2:15" ht="22.05" customHeight="1" x14ac:dyDescent="0.2">
      <c r="B551" s="100" t="s">
        <v>49</v>
      </c>
      <c r="O551" s="150">
        <f t="shared" si="9"/>
        <v>313.98999999998489</v>
      </c>
    </row>
    <row r="552" spans="2:15" ht="22.05" customHeight="1" x14ac:dyDescent="0.2">
      <c r="B552" s="100" t="s">
        <v>49</v>
      </c>
      <c r="O552" s="150">
        <f t="shared" si="9"/>
        <v>313.98999999998489</v>
      </c>
    </row>
    <row r="553" spans="2:15" ht="22.05" customHeight="1" x14ac:dyDescent="0.2">
      <c r="B553" s="100" t="s">
        <v>49</v>
      </c>
      <c r="O553" s="150">
        <f t="shared" si="9"/>
        <v>313.98999999998489</v>
      </c>
    </row>
    <row r="554" spans="2:15" ht="22.05" customHeight="1" x14ac:dyDescent="0.2">
      <c r="B554" s="100" t="s">
        <v>49</v>
      </c>
      <c r="O554" s="150">
        <f t="shared" si="9"/>
        <v>313.98999999998489</v>
      </c>
    </row>
    <row r="555" spans="2:15" ht="22.05" customHeight="1" x14ac:dyDescent="0.2">
      <c r="B555" s="100" t="s">
        <v>49</v>
      </c>
      <c r="O555" s="150">
        <f t="shared" si="9"/>
        <v>313.98999999998489</v>
      </c>
    </row>
    <row r="556" spans="2:15" ht="22.05" customHeight="1" x14ac:dyDescent="0.2">
      <c r="B556" s="100" t="s">
        <v>49</v>
      </c>
      <c r="O556" s="150">
        <f t="shared" si="9"/>
        <v>313.98999999998489</v>
      </c>
    </row>
    <row r="557" spans="2:15" ht="22.05" customHeight="1" x14ac:dyDescent="0.2">
      <c r="B557" s="100" t="s">
        <v>49</v>
      </c>
      <c r="O557" s="150">
        <f t="shared" si="9"/>
        <v>313.98999999998489</v>
      </c>
    </row>
    <row r="558" spans="2:15" ht="22.05" customHeight="1" x14ac:dyDescent="0.2">
      <c r="B558" s="100" t="s">
        <v>49</v>
      </c>
      <c r="O558" s="150">
        <f t="shared" si="9"/>
        <v>313.98999999998489</v>
      </c>
    </row>
    <row r="559" spans="2:15" ht="22.05" customHeight="1" x14ac:dyDescent="0.2">
      <c r="B559" s="100" t="s">
        <v>49</v>
      </c>
      <c r="O559" s="150">
        <f t="shared" si="9"/>
        <v>313.98999999998489</v>
      </c>
    </row>
    <row r="560" spans="2:15" ht="22.05" customHeight="1" x14ac:dyDescent="0.2">
      <c r="B560" s="100" t="s">
        <v>49</v>
      </c>
      <c r="O560" s="150">
        <f t="shared" si="9"/>
        <v>313.98999999998489</v>
      </c>
    </row>
    <row r="561" spans="2:15" ht="22.05" customHeight="1" x14ac:dyDescent="0.2">
      <c r="B561" s="100" t="s">
        <v>49</v>
      </c>
      <c r="O561" s="150">
        <f t="shared" si="9"/>
        <v>313.98999999998489</v>
      </c>
    </row>
    <row r="562" spans="2:15" ht="22.05" customHeight="1" x14ac:dyDescent="0.2">
      <c r="B562" s="100" t="s">
        <v>49</v>
      </c>
      <c r="O562" s="150">
        <f t="shared" si="9"/>
        <v>313.98999999998489</v>
      </c>
    </row>
    <row r="563" spans="2:15" ht="22.05" customHeight="1" x14ac:dyDescent="0.2">
      <c r="B563" s="100" t="s">
        <v>49</v>
      </c>
      <c r="O563" s="150">
        <f t="shared" si="9"/>
        <v>313.98999999998489</v>
      </c>
    </row>
    <row r="564" spans="2:15" ht="22.05" customHeight="1" x14ac:dyDescent="0.2">
      <c r="B564" s="100" t="s">
        <v>49</v>
      </c>
      <c r="O564" s="150">
        <f t="shared" si="9"/>
        <v>313.98999999998489</v>
      </c>
    </row>
    <row r="565" spans="2:15" ht="22.05" customHeight="1" x14ac:dyDescent="0.2">
      <c r="B565" s="100" t="s">
        <v>49</v>
      </c>
      <c r="O565" s="150">
        <f t="shared" si="9"/>
        <v>313.98999999998489</v>
      </c>
    </row>
    <row r="566" spans="2:15" ht="22.05" customHeight="1" x14ac:dyDescent="0.2">
      <c r="B566" s="100" t="s">
        <v>49</v>
      </c>
      <c r="O566" s="150">
        <f t="shared" si="9"/>
        <v>313.98999999998489</v>
      </c>
    </row>
    <row r="567" spans="2:15" ht="22.05" customHeight="1" x14ac:dyDescent="0.2">
      <c r="B567" s="100" t="s">
        <v>49</v>
      </c>
      <c r="O567" s="150">
        <f t="shared" si="9"/>
        <v>313.98999999998489</v>
      </c>
    </row>
    <row r="568" spans="2:15" ht="22.05" customHeight="1" x14ac:dyDescent="0.2">
      <c r="B568" s="100" t="s">
        <v>49</v>
      </c>
      <c r="O568" s="150">
        <f t="shared" si="9"/>
        <v>313.98999999998489</v>
      </c>
    </row>
    <row r="569" spans="2:15" ht="22.05" customHeight="1" x14ac:dyDescent="0.2">
      <c r="B569" s="100" t="s">
        <v>49</v>
      </c>
      <c r="O569" s="150">
        <f t="shared" si="9"/>
        <v>313.98999999998489</v>
      </c>
    </row>
    <row r="570" spans="2:15" ht="22.05" customHeight="1" x14ac:dyDescent="0.2">
      <c r="B570" s="100" t="s">
        <v>49</v>
      </c>
      <c r="O570" s="150">
        <f t="shared" si="9"/>
        <v>313.98999999998489</v>
      </c>
    </row>
    <row r="571" spans="2:15" ht="22.05" customHeight="1" x14ac:dyDescent="0.2">
      <c r="B571" s="100" t="s">
        <v>49</v>
      </c>
      <c r="O571" s="150">
        <f t="shared" si="9"/>
        <v>313.98999999998489</v>
      </c>
    </row>
    <row r="572" spans="2:15" ht="22.05" customHeight="1" x14ac:dyDescent="0.2">
      <c r="B572" s="100" t="s">
        <v>49</v>
      </c>
      <c r="O572" s="150">
        <f t="shared" si="9"/>
        <v>313.98999999998489</v>
      </c>
    </row>
    <row r="573" spans="2:15" ht="22.05" customHeight="1" x14ac:dyDescent="0.2">
      <c r="B573" s="100" t="s">
        <v>49</v>
      </c>
      <c r="O573" s="150">
        <f t="shared" si="9"/>
        <v>313.98999999998489</v>
      </c>
    </row>
    <row r="574" spans="2:15" ht="22.05" customHeight="1" x14ac:dyDescent="0.2">
      <c r="B574" s="100" t="s">
        <v>49</v>
      </c>
      <c r="O574" s="150">
        <f t="shared" si="9"/>
        <v>313.98999999998489</v>
      </c>
    </row>
    <row r="575" spans="2:15" ht="22.05" customHeight="1" x14ac:dyDescent="0.2">
      <c r="B575" s="100" t="s">
        <v>49</v>
      </c>
      <c r="O575" s="150">
        <f t="shared" si="9"/>
        <v>313.98999999998489</v>
      </c>
    </row>
    <row r="576" spans="2:15" ht="22.05" customHeight="1" x14ac:dyDescent="0.2">
      <c r="B576" s="100" t="s">
        <v>49</v>
      </c>
      <c r="O576" s="150">
        <f t="shared" si="9"/>
        <v>313.98999999998489</v>
      </c>
    </row>
    <row r="577" spans="2:15" ht="22.05" customHeight="1" x14ac:dyDescent="0.2">
      <c r="B577" s="100" t="s">
        <v>49</v>
      </c>
      <c r="O577" s="150">
        <f t="shared" ref="O577:O640" si="10">O576+M577-N577</f>
        <v>313.98999999998489</v>
      </c>
    </row>
    <row r="578" spans="2:15" ht="22.05" customHeight="1" x14ac:dyDescent="0.2">
      <c r="B578" s="100" t="s">
        <v>49</v>
      </c>
      <c r="O578" s="150">
        <f t="shared" si="10"/>
        <v>313.98999999998489</v>
      </c>
    </row>
    <row r="579" spans="2:15" ht="22.05" customHeight="1" x14ac:dyDescent="0.2">
      <c r="B579" s="100" t="s">
        <v>49</v>
      </c>
      <c r="O579" s="150">
        <f t="shared" si="10"/>
        <v>313.98999999998489</v>
      </c>
    </row>
    <row r="580" spans="2:15" ht="22.05" customHeight="1" x14ac:dyDescent="0.2">
      <c r="B580" s="100" t="s">
        <v>49</v>
      </c>
      <c r="O580" s="150">
        <f t="shared" si="10"/>
        <v>313.98999999998489</v>
      </c>
    </row>
    <row r="581" spans="2:15" ht="22.05" customHeight="1" x14ac:dyDescent="0.2">
      <c r="B581" s="100" t="s">
        <v>49</v>
      </c>
      <c r="O581" s="150">
        <f t="shared" si="10"/>
        <v>313.98999999998489</v>
      </c>
    </row>
    <row r="582" spans="2:15" ht="22.05" customHeight="1" x14ac:dyDescent="0.2">
      <c r="B582" s="100" t="s">
        <v>49</v>
      </c>
      <c r="O582" s="150">
        <f t="shared" si="10"/>
        <v>313.98999999998489</v>
      </c>
    </row>
    <row r="583" spans="2:15" ht="22.05" customHeight="1" x14ac:dyDescent="0.2">
      <c r="B583" s="100" t="s">
        <v>49</v>
      </c>
      <c r="O583" s="150">
        <f t="shared" si="10"/>
        <v>313.98999999998489</v>
      </c>
    </row>
    <row r="584" spans="2:15" ht="22.05" customHeight="1" x14ac:dyDescent="0.2">
      <c r="B584" s="100" t="s">
        <v>49</v>
      </c>
      <c r="O584" s="150">
        <f t="shared" si="10"/>
        <v>313.98999999998489</v>
      </c>
    </row>
    <row r="585" spans="2:15" ht="22.05" customHeight="1" x14ac:dyDescent="0.2">
      <c r="B585" s="100" t="s">
        <v>49</v>
      </c>
      <c r="O585" s="150">
        <f t="shared" si="10"/>
        <v>313.98999999998489</v>
      </c>
    </row>
    <row r="586" spans="2:15" ht="22.05" customHeight="1" x14ac:dyDescent="0.2">
      <c r="B586" s="100" t="s">
        <v>49</v>
      </c>
      <c r="O586" s="150">
        <f t="shared" si="10"/>
        <v>313.98999999998489</v>
      </c>
    </row>
    <row r="587" spans="2:15" ht="22.05" customHeight="1" x14ac:dyDescent="0.2">
      <c r="B587" s="100" t="s">
        <v>49</v>
      </c>
      <c r="O587" s="150">
        <f t="shared" si="10"/>
        <v>313.98999999998489</v>
      </c>
    </row>
    <row r="588" spans="2:15" ht="22.05" customHeight="1" x14ac:dyDescent="0.2">
      <c r="B588" s="100" t="s">
        <v>49</v>
      </c>
      <c r="O588" s="150">
        <f t="shared" si="10"/>
        <v>313.98999999998489</v>
      </c>
    </row>
    <row r="589" spans="2:15" ht="22.05" customHeight="1" x14ac:dyDescent="0.2">
      <c r="B589" s="100" t="s">
        <v>49</v>
      </c>
      <c r="O589" s="150">
        <f t="shared" si="10"/>
        <v>313.98999999998489</v>
      </c>
    </row>
    <row r="590" spans="2:15" ht="22.05" customHeight="1" x14ac:dyDescent="0.2">
      <c r="B590" s="100" t="s">
        <v>49</v>
      </c>
      <c r="O590" s="150">
        <f t="shared" si="10"/>
        <v>313.98999999998489</v>
      </c>
    </row>
    <row r="591" spans="2:15" ht="22.05" customHeight="1" x14ac:dyDescent="0.2">
      <c r="B591" s="100" t="s">
        <v>49</v>
      </c>
      <c r="O591" s="150">
        <f t="shared" si="10"/>
        <v>313.98999999998489</v>
      </c>
    </row>
    <row r="592" spans="2:15" ht="22.05" customHeight="1" x14ac:dyDescent="0.2">
      <c r="B592" s="100" t="s">
        <v>49</v>
      </c>
      <c r="O592" s="150">
        <f t="shared" si="10"/>
        <v>313.98999999998489</v>
      </c>
    </row>
    <row r="593" spans="2:15" ht="22.05" customHeight="1" x14ac:dyDescent="0.2">
      <c r="B593" s="100" t="s">
        <v>49</v>
      </c>
      <c r="O593" s="150">
        <f t="shared" si="10"/>
        <v>313.98999999998489</v>
      </c>
    </row>
    <row r="594" spans="2:15" ht="22.05" customHeight="1" x14ac:dyDescent="0.2">
      <c r="B594" s="100" t="s">
        <v>49</v>
      </c>
      <c r="O594" s="150">
        <f t="shared" si="10"/>
        <v>313.98999999998489</v>
      </c>
    </row>
    <row r="595" spans="2:15" ht="22.05" customHeight="1" x14ac:dyDescent="0.2">
      <c r="B595" s="100" t="s">
        <v>49</v>
      </c>
      <c r="O595" s="150">
        <f t="shared" si="10"/>
        <v>313.98999999998489</v>
      </c>
    </row>
    <row r="596" spans="2:15" ht="22.05" customHeight="1" x14ac:dyDescent="0.2">
      <c r="B596" s="100" t="s">
        <v>49</v>
      </c>
      <c r="O596" s="150">
        <f t="shared" si="10"/>
        <v>313.98999999998489</v>
      </c>
    </row>
    <row r="597" spans="2:15" ht="22.05" customHeight="1" x14ac:dyDescent="0.2">
      <c r="B597" s="100" t="s">
        <v>49</v>
      </c>
      <c r="O597" s="150">
        <f t="shared" si="10"/>
        <v>313.98999999998489</v>
      </c>
    </row>
    <row r="598" spans="2:15" ht="22.05" customHeight="1" x14ac:dyDescent="0.2">
      <c r="B598" s="100" t="s">
        <v>49</v>
      </c>
      <c r="O598" s="150">
        <f t="shared" si="10"/>
        <v>313.98999999998489</v>
      </c>
    </row>
    <row r="599" spans="2:15" ht="22.05" customHeight="1" x14ac:dyDescent="0.2">
      <c r="B599" s="100" t="s">
        <v>49</v>
      </c>
      <c r="O599" s="150">
        <f t="shared" si="10"/>
        <v>313.98999999998489</v>
      </c>
    </row>
    <row r="600" spans="2:15" ht="22.05" customHeight="1" x14ac:dyDescent="0.2">
      <c r="B600" s="100" t="s">
        <v>49</v>
      </c>
      <c r="O600" s="150">
        <f t="shared" si="10"/>
        <v>313.98999999998489</v>
      </c>
    </row>
    <row r="601" spans="2:15" ht="22.05" customHeight="1" x14ac:dyDescent="0.2">
      <c r="B601" s="100" t="s">
        <v>49</v>
      </c>
      <c r="O601" s="150">
        <f t="shared" si="10"/>
        <v>313.98999999998489</v>
      </c>
    </row>
    <row r="602" spans="2:15" ht="22.05" customHeight="1" x14ac:dyDescent="0.2">
      <c r="B602" s="100" t="s">
        <v>49</v>
      </c>
      <c r="O602" s="150">
        <f t="shared" si="10"/>
        <v>313.98999999998489</v>
      </c>
    </row>
    <row r="603" spans="2:15" ht="22.05" customHeight="1" x14ac:dyDescent="0.2">
      <c r="B603" s="100" t="s">
        <v>49</v>
      </c>
      <c r="O603" s="150">
        <f t="shared" si="10"/>
        <v>313.98999999998489</v>
      </c>
    </row>
    <row r="604" spans="2:15" ht="22.05" customHeight="1" x14ac:dyDescent="0.2">
      <c r="B604" s="100" t="s">
        <v>49</v>
      </c>
      <c r="O604" s="150">
        <f t="shared" si="10"/>
        <v>313.98999999998489</v>
      </c>
    </row>
    <row r="605" spans="2:15" ht="22.05" customHeight="1" x14ac:dyDescent="0.2">
      <c r="B605" s="100" t="s">
        <v>49</v>
      </c>
      <c r="O605" s="150">
        <f t="shared" si="10"/>
        <v>313.98999999998489</v>
      </c>
    </row>
    <row r="606" spans="2:15" ht="22.05" customHeight="1" x14ac:dyDescent="0.2">
      <c r="B606" s="100" t="s">
        <v>49</v>
      </c>
      <c r="O606" s="150">
        <f t="shared" si="10"/>
        <v>313.98999999998489</v>
      </c>
    </row>
    <row r="607" spans="2:15" ht="22.05" customHeight="1" x14ac:dyDescent="0.2">
      <c r="B607" s="100" t="s">
        <v>49</v>
      </c>
      <c r="O607" s="150">
        <f t="shared" si="10"/>
        <v>313.98999999998489</v>
      </c>
    </row>
    <row r="608" spans="2:15" ht="22.05" customHeight="1" x14ac:dyDescent="0.2">
      <c r="B608" s="100" t="s">
        <v>49</v>
      </c>
      <c r="O608" s="150">
        <f t="shared" si="10"/>
        <v>313.98999999998489</v>
      </c>
    </row>
    <row r="609" spans="2:15" ht="22.05" customHeight="1" x14ac:dyDescent="0.2">
      <c r="B609" s="100" t="s">
        <v>49</v>
      </c>
      <c r="O609" s="150">
        <f t="shared" si="10"/>
        <v>313.98999999998489</v>
      </c>
    </row>
    <row r="610" spans="2:15" ht="22.05" customHeight="1" x14ac:dyDescent="0.2">
      <c r="B610" s="100" t="s">
        <v>49</v>
      </c>
      <c r="O610" s="150">
        <f t="shared" si="10"/>
        <v>313.98999999998489</v>
      </c>
    </row>
    <row r="611" spans="2:15" ht="22.05" customHeight="1" x14ac:dyDescent="0.2">
      <c r="B611" s="100" t="s">
        <v>49</v>
      </c>
      <c r="O611" s="150">
        <f t="shared" si="10"/>
        <v>313.98999999998489</v>
      </c>
    </row>
    <row r="612" spans="2:15" ht="22.05" customHeight="1" x14ac:dyDescent="0.2">
      <c r="B612" s="100" t="s">
        <v>49</v>
      </c>
      <c r="O612" s="150">
        <f t="shared" si="10"/>
        <v>313.98999999998489</v>
      </c>
    </row>
    <row r="613" spans="2:15" ht="22.05" customHeight="1" x14ac:dyDescent="0.2">
      <c r="B613" s="100" t="s">
        <v>49</v>
      </c>
      <c r="O613" s="150">
        <f t="shared" si="10"/>
        <v>313.98999999998489</v>
      </c>
    </row>
    <row r="614" spans="2:15" ht="22.05" customHeight="1" x14ac:dyDescent="0.2">
      <c r="B614" s="100" t="s">
        <v>49</v>
      </c>
      <c r="O614" s="150">
        <f t="shared" si="10"/>
        <v>313.98999999998489</v>
      </c>
    </row>
    <row r="615" spans="2:15" ht="22.05" customHeight="1" x14ac:dyDescent="0.2">
      <c r="B615" s="100" t="s">
        <v>49</v>
      </c>
      <c r="O615" s="150">
        <f t="shared" si="10"/>
        <v>313.98999999998489</v>
      </c>
    </row>
    <row r="616" spans="2:15" ht="22.05" customHeight="1" x14ac:dyDescent="0.2">
      <c r="B616" s="100" t="s">
        <v>49</v>
      </c>
      <c r="O616" s="150">
        <f t="shared" si="10"/>
        <v>313.98999999998489</v>
      </c>
    </row>
    <row r="617" spans="2:15" ht="22.05" customHeight="1" x14ac:dyDescent="0.2">
      <c r="B617" s="100" t="s">
        <v>49</v>
      </c>
      <c r="O617" s="150">
        <f t="shared" si="10"/>
        <v>313.98999999998489</v>
      </c>
    </row>
    <row r="618" spans="2:15" ht="22.05" customHeight="1" x14ac:dyDescent="0.2">
      <c r="B618" s="100" t="s">
        <v>49</v>
      </c>
      <c r="O618" s="150">
        <f t="shared" si="10"/>
        <v>313.98999999998489</v>
      </c>
    </row>
    <row r="619" spans="2:15" ht="22.05" customHeight="1" x14ac:dyDescent="0.2">
      <c r="B619" s="100" t="s">
        <v>49</v>
      </c>
      <c r="O619" s="150">
        <f t="shared" si="10"/>
        <v>313.98999999998489</v>
      </c>
    </row>
    <row r="620" spans="2:15" ht="22.05" customHeight="1" x14ac:dyDescent="0.2">
      <c r="B620" s="100" t="s">
        <v>49</v>
      </c>
      <c r="O620" s="150">
        <f t="shared" si="10"/>
        <v>313.98999999998489</v>
      </c>
    </row>
    <row r="621" spans="2:15" ht="22.05" customHeight="1" x14ac:dyDescent="0.2">
      <c r="B621" s="100" t="s">
        <v>49</v>
      </c>
      <c r="O621" s="150">
        <f t="shared" si="10"/>
        <v>313.98999999998489</v>
      </c>
    </row>
    <row r="622" spans="2:15" ht="22.05" customHeight="1" x14ac:dyDescent="0.2">
      <c r="B622" s="100" t="s">
        <v>49</v>
      </c>
      <c r="O622" s="150">
        <f t="shared" si="10"/>
        <v>313.98999999998489</v>
      </c>
    </row>
    <row r="623" spans="2:15" ht="22.05" customHeight="1" x14ac:dyDescent="0.2">
      <c r="B623" s="100" t="s">
        <v>49</v>
      </c>
      <c r="O623" s="150">
        <f t="shared" si="10"/>
        <v>313.98999999998489</v>
      </c>
    </row>
    <row r="624" spans="2:15" ht="22.05" customHeight="1" x14ac:dyDescent="0.2">
      <c r="B624" s="100" t="s">
        <v>49</v>
      </c>
      <c r="O624" s="150">
        <f t="shared" si="10"/>
        <v>313.98999999998489</v>
      </c>
    </row>
    <row r="625" spans="2:15" ht="22.05" customHeight="1" x14ac:dyDescent="0.2">
      <c r="B625" s="100" t="s">
        <v>49</v>
      </c>
      <c r="O625" s="150">
        <f t="shared" si="10"/>
        <v>313.98999999998489</v>
      </c>
    </row>
    <row r="626" spans="2:15" ht="22.05" customHeight="1" x14ac:dyDescent="0.2">
      <c r="B626" s="100" t="s">
        <v>49</v>
      </c>
      <c r="O626" s="150">
        <f t="shared" si="10"/>
        <v>313.98999999998489</v>
      </c>
    </row>
    <row r="627" spans="2:15" ht="22.05" customHeight="1" x14ac:dyDescent="0.2">
      <c r="B627" s="100" t="s">
        <v>49</v>
      </c>
      <c r="O627" s="150">
        <f t="shared" si="10"/>
        <v>313.98999999998489</v>
      </c>
    </row>
    <row r="628" spans="2:15" ht="22.05" customHeight="1" x14ac:dyDescent="0.2">
      <c r="B628" s="100" t="s">
        <v>49</v>
      </c>
      <c r="O628" s="150">
        <f t="shared" si="10"/>
        <v>313.98999999998489</v>
      </c>
    </row>
    <row r="629" spans="2:15" ht="22.05" customHeight="1" x14ac:dyDescent="0.2">
      <c r="B629" s="100" t="s">
        <v>49</v>
      </c>
      <c r="O629" s="150">
        <f t="shared" si="10"/>
        <v>313.98999999998489</v>
      </c>
    </row>
    <row r="630" spans="2:15" ht="22.05" customHeight="1" x14ac:dyDescent="0.2">
      <c r="B630" s="100" t="s">
        <v>49</v>
      </c>
      <c r="O630" s="150">
        <f t="shared" si="10"/>
        <v>313.98999999998489</v>
      </c>
    </row>
    <row r="631" spans="2:15" ht="22.05" customHeight="1" x14ac:dyDescent="0.2">
      <c r="B631" s="100" t="s">
        <v>49</v>
      </c>
      <c r="O631" s="150">
        <f t="shared" si="10"/>
        <v>313.98999999998489</v>
      </c>
    </row>
    <row r="632" spans="2:15" ht="22.05" customHeight="1" x14ac:dyDescent="0.2">
      <c r="B632" s="100" t="s">
        <v>49</v>
      </c>
      <c r="O632" s="150">
        <f t="shared" si="10"/>
        <v>313.98999999998489</v>
      </c>
    </row>
    <row r="633" spans="2:15" ht="22.05" customHeight="1" x14ac:dyDescent="0.2">
      <c r="B633" s="100" t="s">
        <v>49</v>
      </c>
      <c r="O633" s="150">
        <f t="shared" si="10"/>
        <v>313.98999999998489</v>
      </c>
    </row>
    <row r="634" spans="2:15" ht="22.05" customHeight="1" x14ac:dyDescent="0.2">
      <c r="B634" s="100" t="s">
        <v>49</v>
      </c>
      <c r="O634" s="150">
        <f t="shared" si="10"/>
        <v>313.98999999998489</v>
      </c>
    </row>
    <row r="635" spans="2:15" ht="22.05" customHeight="1" x14ac:dyDescent="0.2">
      <c r="B635" s="100" t="s">
        <v>49</v>
      </c>
      <c r="O635" s="150">
        <f t="shared" si="10"/>
        <v>313.98999999998489</v>
      </c>
    </row>
    <row r="636" spans="2:15" ht="22.05" customHeight="1" x14ac:dyDescent="0.2">
      <c r="B636" s="100" t="s">
        <v>49</v>
      </c>
      <c r="O636" s="150">
        <f t="shared" si="10"/>
        <v>313.98999999998489</v>
      </c>
    </row>
    <row r="637" spans="2:15" ht="22.05" customHeight="1" x14ac:dyDescent="0.2">
      <c r="B637" s="100" t="s">
        <v>49</v>
      </c>
      <c r="O637" s="150">
        <f t="shared" si="10"/>
        <v>313.98999999998489</v>
      </c>
    </row>
    <row r="638" spans="2:15" ht="22.05" customHeight="1" x14ac:dyDescent="0.2">
      <c r="B638" s="100" t="s">
        <v>49</v>
      </c>
      <c r="O638" s="150">
        <f t="shared" si="10"/>
        <v>313.98999999998489</v>
      </c>
    </row>
    <row r="639" spans="2:15" ht="22.05" customHeight="1" x14ac:dyDescent="0.2">
      <c r="B639" s="100" t="s">
        <v>49</v>
      </c>
      <c r="O639" s="150">
        <f t="shared" si="10"/>
        <v>313.98999999998489</v>
      </c>
    </row>
    <row r="640" spans="2:15" ht="22.05" customHeight="1" x14ac:dyDescent="0.2">
      <c r="B640" s="100" t="s">
        <v>49</v>
      </c>
      <c r="O640" s="150">
        <f t="shared" si="10"/>
        <v>313.98999999998489</v>
      </c>
    </row>
    <row r="641" spans="2:15" ht="22.05" customHeight="1" x14ac:dyDescent="0.2">
      <c r="B641" s="100" t="s">
        <v>49</v>
      </c>
      <c r="O641" s="150">
        <f t="shared" ref="O641:O704" si="11">O640+M641-N641</f>
        <v>313.98999999998489</v>
      </c>
    </row>
    <row r="642" spans="2:15" ht="22.05" customHeight="1" x14ac:dyDescent="0.2">
      <c r="B642" s="100" t="s">
        <v>49</v>
      </c>
      <c r="O642" s="150">
        <f t="shared" si="11"/>
        <v>313.98999999998489</v>
      </c>
    </row>
    <row r="643" spans="2:15" ht="22.05" customHeight="1" x14ac:dyDescent="0.2">
      <c r="B643" s="100" t="s">
        <v>49</v>
      </c>
      <c r="O643" s="150">
        <f t="shared" si="11"/>
        <v>313.98999999998489</v>
      </c>
    </row>
    <row r="644" spans="2:15" ht="22.05" customHeight="1" x14ac:dyDescent="0.2">
      <c r="B644" s="100" t="s">
        <v>49</v>
      </c>
      <c r="O644" s="150">
        <f t="shared" si="11"/>
        <v>313.98999999998489</v>
      </c>
    </row>
    <row r="645" spans="2:15" ht="22.05" customHeight="1" x14ac:dyDescent="0.2">
      <c r="B645" s="100" t="s">
        <v>49</v>
      </c>
      <c r="O645" s="150">
        <f t="shared" si="11"/>
        <v>313.98999999998489</v>
      </c>
    </row>
    <row r="646" spans="2:15" ht="22.05" customHeight="1" x14ac:dyDescent="0.2">
      <c r="B646" s="100" t="s">
        <v>49</v>
      </c>
      <c r="O646" s="150">
        <f t="shared" si="11"/>
        <v>313.98999999998489</v>
      </c>
    </row>
    <row r="647" spans="2:15" ht="22.05" customHeight="1" x14ac:dyDescent="0.2">
      <c r="B647" s="100" t="s">
        <v>49</v>
      </c>
      <c r="O647" s="150">
        <f t="shared" si="11"/>
        <v>313.98999999998489</v>
      </c>
    </row>
    <row r="648" spans="2:15" ht="22.05" customHeight="1" x14ac:dyDescent="0.2">
      <c r="B648" s="100" t="s">
        <v>49</v>
      </c>
      <c r="O648" s="150">
        <f t="shared" si="11"/>
        <v>313.98999999998489</v>
      </c>
    </row>
    <row r="649" spans="2:15" ht="22.05" customHeight="1" x14ac:dyDescent="0.2">
      <c r="B649" s="100" t="s">
        <v>49</v>
      </c>
      <c r="O649" s="150">
        <f t="shared" si="11"/>
        <v>313.98999999998489</v>
      </c>
    </row>
    <row r="650" spans="2:15" ht="22.05" customHeight="1" x14ac:dyDescent="0.2">
      <c r="B650" s="100" t="s">
        <v>49</v>
      </c>
      <c r="O650" s="150">
        <f t="shared" si="11"/>
        <v>313.98999999998489</v>
      </c>
    </row>
    <row r="651" spans="2:15" ht="22.05" customHeight="1" x14ac:dyDescent="0.2">
      <c r="B651" s="100" t="s">
        <v>49</v>
      </c>
      <c r="O651" s="150">
        <f t="shared" si="11"/>
        <v>313.98999999998489</v>
      </c>
    </row>
    <row r="652" spans="2:15" ht="22.05" customHeight="1" x14ac:dyDescent="0.2">
      <c r="B652" s="100" t="s">
        <v>49</v>
      </c>
      <c r="O652" s="150">
        <f t="shared" si="11"/>
        <v>313.98999999998489</v>
      </c>
    </row>
    <row r="653" spans="2:15" ht="22.05" customHeight="1" x14ac:dyDescent="0.2">
      <c r="B653" s="100" t="s">
        <v>49</v>
      </c>
      <c r="O653" s="150">
        <f t="shared" si="11"/>
        <v>313.98999999998489</v>
      </c>
    </row>
    <row r="654" spans="2:15" ht="22.05" customHeight="1" x14ac:dyDescent="0.2">
      <c r="B654" s="100" t="s">
        <v>49</v>
      </c>
      <c r="O654" s="150">
        <f t="shared" si="11"/>
        <v>313.98999999998489</v>
      </c>
    </row>
    <row r="655" spans="2:15" ht="22.05" customHeight="1" x14ac:dyDescent="0.2">
      <c r="B655" s="100" t="s">
        <v>49</v>
      </c>
      <c r="O655" s="150">
        <f t="shared" si="11"/>
        <v>313.98999999998489</v>
      </c>
    </row>
    <row r="656" spans="2:15" ht="22.05" customHeight="1" x14ac:dyDescent="0.2">
      <c r="B656" s="100" t="s">
        <v>49</v>
      </c>
      <c r="O656" s="150">
        <f t="shared" si="11"/>
        <v>313.98999999998489</v>
      </c>
    </row>
    <row r="657" spans="2:15" ht="22.05" customHeight="1" x14ac:dyDescent="0.2">
      <c r="B657" s="100" t="s">
        <v>49</v>
      </c>
      <c r="O657" s="150">
        <f t="shared" si="11"/>
        <v>313.98999999998489</v>
      </c>
    </row>
    <row r="658" spans="2:15" ht="22.05" customHeight="1" x14ac:dyDescent="0.2">
      <c r="B658" s="100" t="s">
        <v>49</v>
      </c>
      <c r="O658" s="150">
        <f t="shared" si="11"/>
        <v>313.98999999998489</v>
      </c>
    </row>
    <row r="659" spans="2:15" ht="22.05" customHeight="1" x14ac:dyDescent="0.2">
      <c r="B659" s="100" t="s">
        <v>49</v>
      </c>
      <c r="O659" s="150">
        <f t="shared" si="11"/>
        <v>313.98999999998489</v>
      </c>
    </row>
    <row r="660" spans="2:15" ht="22.05" customHeight="1" x14ac:dyDescent="0.2">
      <c r="B660" s="100" t="s">
        <v>49</v>
      </c>
      <c r="O660" s="150">
        <f t="shared" si="11"/>
        <v>313.98999999998489</v>
      </c>
    </row>
    <row r="661" spans="2:15" ht="22.05" customHeight="1" x14ac:dyDescent="0.2">
      <c r="B661" s="100" t="s">
        <v>49</v>
      </c>
      <c r="O661" s="150">
        <f t="shared" si="11"/>
        <v>313.98999999998489</v>
      </c>
    </row>
    <row r="662" spans="2:15" ht="22.05" customHeight="1" x14ac:dyDescent="0.2">
      <c r="B662" s="100" t="s">
        <v>49</v>
      </c>
      <c r="O662" s="150">
        <f t="shared" si="11"/>
        <v>313.98999999998489</v>
      </c>
    </row>
    <row r="663" spans="2:15" ht="22.05" customHeight="1" x14ac:dyDescent="0.2">
      <c r="B663" s="100" t="s">
        <v>49</v>
      </c>
      <c r="O663" s="150">
        <f t="shared" si="11"/>
        <v>313.98999999998489</v>
      </c>
    </row>
    <row r="664" spans="2:15" ht="22.05" customHeight="1" x14ac:dyDescent="0.2">
      <c r="B664" s="100" t="s">
        <v>49</v>
      </c>
      <c r="O664" s="150">
        <f t="shared" si="11"/>
        <v>313.98999999998489</v>
      </c>
    </row>
    <row r="665" spans="2:15" ht="22.05" customHeight="1" x14ac:dyDescent="0.2">
      <c r="B665" s="100" t="s">
        <v>49</v>
      </c>
      <c r="O665" s="150">
        <f t="shared" si="11"/>
        <v>313.98999999998489</v>
      </c>
    </row>
    <row r="666" spans="2:15" ht="22.05" customHeight="1" x14ac:dyDescent="0.2">
      <c r="B666" s="100" t="s">
        <v>49</v>
      </c>
      <c r="O666" s="150">
        <f t="shared" si="11"/>
        <v>313.98999999998489</v>
      </c>
    </row>
    <row r="667" spans="2:15" ht="22.05" customHeight="1" x14ac:dyDescent="0.2">
      <c r="B667" s="100" t="s">
        <v>49</v>
      </c>
      <c r="O667" s="150">
        <f t="shared" si="11"/>
        <v>313.98999999998489</v>
      </c>
    </row>
    <row r="668" spans="2:15" ht="22.05" customHeight="1" x14ac:dyDescent="0.2">
      <c r="B668" s="100" t="s">
        <v>49</v>
      </c>
      <c r="O668" s="150">
        <f t="shared" si="11"/>
        <v>313.98999999998489</v>
      </c>
    </row>
    <row r="669" spans="2:15" ht="22.05" customHeight="1" x14ac:dyDescent="0.2">
      <c r="B669" s="100" t="s">
        <v>49</v>
      </c>
      <c r="O669" s="150">
        <f t="shared" si="11"/>
        <v>313.98999999998489</v>
      </c>
    </row>
    <row r="670" spans="2:15" ht="22.05" customHeight="1" x14ac:dyDescent="0.2">
      <c r="B670" s="100" t="s">
        <v>49</v>
      </c>
      <c r="O670" s="150">
        <f t="shared" si="11"/>
        <v>313.98999999998489</v>
      </c>
    </row>
    <row r="671" spans="2:15" ht="22.05" customHeight="1" x14ac:dyDescent="0.2">
      <c r="B671" s="100" t="s">
        <v>49</v>
      </c>
      <c r="O671" s="150">
        <f t="shared" si="11"/>
        <v>313.98999999998489</v>
      </c>
    </row>
    <row r="672" spans="2:15" ht="22.05" customHeight="1" x14ac:dyDescent="0.2">
      <c r="B672" s="100" t="s">
        <v>49</v>
      </c>
      <c r="O672" s="150">
        <f t="shared" si="11"/>
        <v>313.98999999998489</v>
      </c>
    </row>
    <row r="673" spans="2:15" ht="22.05" customHeight="1" x14ac:dyDescent="0.2">
      <c r="B673" s="100" t="s">
        <v>49</v>
      </c>
      <c r="O673" s="150">
        <f t="shared" si="11"/>
        <v>313.98999999998489</v>
      </c>
    </row>
    <row r="674" spans="2:15" ht="22.05" customHeight="1" x14ac:dyDescent="0.2">
      <c r="B674" s="100" t="s">
        <v>49</v>
      </c>
      <c r="O674" s="150">
        <f t="shared" si="11"/>
        <v>313.98999999998489</v>
      </c>
    </row>
    <row r="675" spans="2:15" ht="22.05" customHeight="1" x14ac:dyDescent="0.2">
      <c r="B675" s="100" t="s">
        <v>49</v>
      </c>
      <c r="O675" s="150">
        <f t="shared" si="11"/>
        <v>313.98999999998489</v>
      </c>
    </row>
    <row r="676" spans="2:15" ht="22.05" customHeight="1" x14ac:dyDescent="0.2">
      <c r="B676" s="100" t="s">
        <v>49</v>
      </c>
      <c r="O676" s="150">
        <f t="shared" si="11"/>
        <v>313.98999999998489</v>
      </c>
    </row>
    <row r="677" spans="2:15" ht="22.05" customHeight="1" x14ac:dyDescent="0.2">
      <c r="B677" s="100" t="s">
        <v>49</v>
      </c>
      <c r="O677" s="150">
        <f t="shared" si="11"/>
        <v>313.98999999998489</v>
      </c>
    </row>
    <row r="678" spans="2:15" ht="22.05" customHeight="1" x14ac:dyDescent="0.2">
      <c r="B678" s="100" t="s">
        <v>49</v>
      </c>
      <c r="O678" s="150">
        <f t="shared" si="11"/>
        <v>313.98999999998489</v>
      </c>
    </row>
    <row r="679" spans="2:15" ht="22.05" customHeight="1" x14ac:dyDescent="0.2">
      <c r="B679" s="100" t="s">
        <v>49</v>
      </c>
      <c r="O679" s="150">
        <f t="shared" si="11"/>
        <v>313.98999999998489</v>
      </c>
    </row>
    <row r="680" spans="2:15" ht="22.05" customHeight="1" x14ac:dyDescent="0.2">
      <c r="B680" s="100" t="s">
        <v>49</v>
      </c>
      <c r="O680" s="150">
        <f t="shared" si="11"/>
        <v>313.98999999998489</v>
      </c>
    </row>
    <row r="681" spans="2:15" ht="22.05" customHeight="1" x14ac:dyDescent="0.2">
      <c r="B681" s="100" t="s">
        <v>49</v>
      </c>
      <c r="O681" s="150">
        <f t="shared" si="11"/>
        <v>313.98999999998489</v>
      </c>
    </row>
    <row r="682" spans="2:15" ht="22.05" customHeight="1" x14ac:dyDescent="0.2">
      <c r="B682" s="100" t="s">
        <v>49</v>
      </c>
      <c r="O682" s="150">
        <f t="shared" si="11"/>
        <v>313.98999999998489</v>
      </c>
    </row>
    <row r="683" spans="2:15" ht="22.05" customHeight="1" x14ac:dyDescent="0.2">
      <c r="B683" s="100" t="s">
        <v>49</v>
      </c>
      <c r="O683" s="150">
        <f t="shared" si="11"/>
        <v>313.98999999998489</v>
      </c>
    </row>
    <row r="684" spans="2:15" ht="22.05" customHeight="1" x14ac:dyDescent="0.2">
      <c r="B684" s="100" t="s">
        <v>49</v>
      </c>
      <c r="O684" s="150">
        <f t="shared" si="11"/>
        <v>313.98999999998489</v>
      </c>
    </row>
    <row r="685" spans="2:15" ht="22.05" customHeight="1" x14ac:dyDescent="0.2">
      <c r="B685" s="100" t="s">
        <v>49</v>
      </c>
      <c r="O685" s="150">
        <f t="shared" si="11"/>
        <v>313.98999999998489</v>
      </c>
    </row>
    <row r="686" spans="2:15" ht="22.05" customHeight="1" x14ac:dyDescent="0.2">
      <c r="B686" s="100" t="s">
        <v>49</v>
      </c>
      <c r="O686" s="150">
        <f t="shared" si="11"/>
        <v>313.98999999998489</v>
      </c>
    </row>
    <row r="687" spans="2:15" ht="22.05" customHeight="1" x14ac:dyDescent="0.2">
      <c r="B687" s="100" t="s">
        <v>49</v>
      </c>
      <c r="O687" s="150">
        <f t="shared" si="11"/>
        <v>313.98999999998489</v>
      </c>
    </row>
    <row r="688" spans="2:15" ht="22.05" customHeight="1" x14ac:dyDescent="0.2">
      <c r="B688" s="100" t="s">
        <v>49</v>
      </c>
      <c r="O688" s="150">
        <f t="shared" si="11"/>
        <v>313.98999999998489</v>
      </c>
    </row>
    <row r="689" spans="2:15" ht="22.05" customHeight="1" x14ac:dyDescent="0.2">
      <c r="B689" s="100" t="s">
        <v>49</v>
      </c>
      <c r="O689" s="150">
        <f t="shared" si="11"/>
        <v>313.98999999998489</v>
      </c>
    </row>
    <row r="690" spans="2:15" ht="22.05" customHeight="1" x14ac:dyDescent="0.2">
      <c r="B690" s="100" t="s">
        <v>49</v>
      </c>
      <c r="O690" s="150">
        <f t="shared" si="11"/>
        <v>313.98999999998489</v>
      </c>
    </row>
    <row r="691" spans="2:15" ht="22.05" customHeight="1" x14ac:dyDescent="0.2">
      <c r="B691" s="100" t="s">
        <v>49</v>
      </c>
      <c r="O691" s="150">
        <f t="shared" si="11"/>
        <v>313.98999999998489</v>
      </c>
    </row>
    <row r="692" spans="2:15" ht="22.05" customHeight="1" x14ac:dyDescent="0.2">
      <c r="B692" s="100" t="s">
        <v>49</v>
      </c>
      <c r="O692" s="150">
        <f t="shared" si="11"/>
        <v>313.98999999998489</v>
      </c>
    </row>
    <row r="693" spans="2:15" ht="22.05" customHeight="1" x14ac:dyDescent="0.2">
      <c r="B693" s="100" t="s">
        <v>49</v>
      </c>
      <c r="O693" s="150">
        <f t="shared" si="11"/>
        <v>313.98999999998489</v>
      </c>
    </row>
    <row r="694" spans="2:15" ht="22.05" customHeight="1" x14ac:dyDescent="0.2">
      <c r="B694" s="100" t="s">
        <v>49</v>
      </c>
      <c r="O694" s="150">
        <f t="shared" si="11"/>
        <v>313.98999999998489</v>
      </c>
    </row>
    <row r="695" spans="2:15" ht="22.05" customHeight="1" x14ac:dyDescent="0.2">
      <c r="B695" s="100" t="s">
        <v>49</v>
      </c>
      <c r="O695" s="150">
        <f t="shared" si="11"/>
        <v>313.98999999998489</v>
      </c>
    </row>
    <row r="696" spans="2:15" ht="22.05" customHeight="1" x14ac:dyDescent="0.2">
      <c r="B696" s="100" t="s">
        <v>49</v>
      </c>
      <c r="O696" s="150">
        <f t="shared" si="11"/>
        <v>313.98999999998489</v>
      </c>
    </row>
    <row r="697" spans="2:15" ht="22.05" customHeight="1" x14ac:dyDescent="0.2">
      <c r="B697" s="100" t="s">
        <v>49</v>
      </c>
      <c r="O697" s="150">
        <f t="shared" si="11"/>
        <v>313.98999999998489</v>
      </c>
    </row>
    <row r="698" spans="2:15" ht="22.05" customHeight="1" x14ac:dyDescent="0.2">
      <c r="B698" s="100" t="s">
        <v>49</v>
      </c>
      <c r="O698" s="150">
        <f t="shared" si="11"/>
        <v>313.98999999998489</v>
      </c>
    </row>
    <row r="699" spans="2:15" ht="22.05" customHeight="1" x14ac:dyDescent="0.2">
      <c r="B699" s="100" t="s">
        <v>49</v>
      </c>
      <c r="O699" s="150">
        <f t="shared" si="11"/>
        <v>313.98999999998489</v>
      </c>
    </row>
    <row r="700" spans="2:15" ht="22.05" customHeight="1" x14ac:dyDescent="0.2">
      <c r="B700" s="100" t="s">
        <v>49</v>
      </c>
      <c r="O700" s="150">
        <f t="shared" si="11"/>
        <v>313.98999999998489</v>
      </c>
    </row>
    <row r="701" spans="2:15" ht="22.05" customHeight="1" x14ac:dyDescent="0.2">
      <c r="B701" s="100" t="s">
        <v>49</v>
      </c>
      <c r="O701" s="150">
        <f t="shared" si="11"/>
        <v>313.98999999998489</v>
      </c>
    </row>
    <row r="702" spans="2:15" ht="22.05" customHeight="1" x14ac:dyDescent="0.2">
      <c r="B702" s="100" t="s">
        <v>49</v>
      </c>
      <c r="O702" s="150">
        <f t="shared" si="11"/>
        <v>313.98999999998489</v>
      </c>
    </row>
    <row r="703" spans="2:15" ht="22.05" customHeight="1" x14ac:dyDescent="0.2">
      <c r="B703" s="100" t="s">
        <v>49</v>
      </c>
      <c r="O703" s="150">
        <f t="shared" si="11"/>
        <v>313.98999999998489</v>
      </c>
    </row>
    <row r="704" spans="2:15" ht="22.05" customHeight="1" x14ac:dyDescent="0.2">
      <c r="B704" s="100" t="s">
        <v>49</v>
      </c>
      <c r="O704" s="150">
        <f t="shared" si="11"/>
        <v>313.98999999998489</v>
      </c>
    </row>
    <row r="705" spans="2:15" ht="22.05" customHeight="1" x14ac:dyDescent="0.2">
      <c r="B705" s="100" t="s">
        <v>49</v>
      </c>
      <c r="O705" s="150">
        <f t="shared" ref="O705:O768" si="12">O704+M705-N705</f>
        <v>313.98999999998489</v>
      </c>
    </row>
    <row r="706" spans="2:15" ht="22.05" customHeight="1" x14ac:dyDescent="0.2">
      <c r="B706" s="100" t="s">
        <v>49</v>
      </c>
      <c r="O706" s="150">
        <f t="shared" si="12"/>
        <v>313.98999999998489</v>
      </c>
    </row>
    <row r="707" spans="2:15" ht="22.05" customHeight="1" x14ac:dyDescent="0.2">
      <c r="B707" s="100" t="s">
        <v>49</v>
      </c>
      <c r="O707" s="150">
        <f t="shared" si="12"/>
        <v>313.98999999998489</v>
      </c>
    </row>
    <row r="708" spans="2:15" ht="22.05" customHeight="1" x14ac:dyDescent="0.2">
      <c r="B708" s="100" t="s">
        <v>49</v>
      </c>
      <c r="O708" s="150">
        <f t="shared" si="12"/>
        <v>313.98999999998489</v>
      </c>
    </row>
    <row r="709" spans="2:15" ht="22.05" customHeight="1" x14ac:dyDescent="0.2">
      <c r="B709" s="100" t="s">
        <v>49</v>
      </c>
      <c r="O709" s="150">
        <f t="shared" si="12"/>
        <v>313.98999999998489</v>
      </c>
    </row>
    <row r="710" spans="2:15" ht="22.05" customHeight="1" x14ac:dyDescent="0.2">
      <c r="B710" s="100" t="s">
        <v>49</v>
      </c>
      <c r="O710" s="150">
        <f t="shared" si="12"/>
        <v>313.98999999998489</v>
      </c>
    </row>
    <row r="711" spans="2:15" ht="22.05" customHeight="1" x14ac:dyDescent="0.2">
      <c r="B711" s="100" t="s">
        <v>49</v>
      </c>
      <c r="O711" s="150">
        <f t="shared" si="12"/>
        <v>313.98999999998489</v>
      </c>
    </row>
    <row r="712" spans="2:15" ht="22.05" customHeight="1" x14ac:dyDescent="0.2">
      <c r="B712" s="100" t="s">
        <v>49</v>
      </c>
      <c r="O712" s="150">
        <f t="shared" si="12"/>
        <v>313.98999999998489</v>
      </c>
    </row>
    <row r="713" spans="2:15" ht="22.05" customHeight="1" x14ac:dyDescent="0.2">
      <c r="B713" s="100" t="s">
        <v>49</v>
      </c>
      <c r="O713" s="150">
        <f t="shared" si="12"/>
        <v>313.98999999998489</v>
      </c>
    </row>
    <row r="714" spans="2:15" ht="22.05" customHeight="1" x14ac:dyDescent="0.2">
      <c r="B714" s="100" t="s">
        <v>49</v>
      </c>
      <c r="O714" s="150">
        <f t="shared" si="12"/>
        <v>313.98999999998489</v>
      </c>
    </row>
    <row r="715" spans="2:15" ht="22.05" customHeight="1" x14ac:dyDescent="0.2">
      <c r="B715" s="100" t="s">
        <v>49</v>
      </c>
      <c r="O715" s="150">
        <f t="shared" si="12"/>
        <v>313.98999999998489</v>
      </c>
    </row>
    <row r="716" spans="2:15" ht="22.05" customHeight="1" x14ac:dyDescent="0.2">
      <c r="B716" s="100" t="s">
        <v>49</v>
      </c>
      <c r="O716" s="150">
        <f t="shared" si="12"/>
        <v>313.98999999998489</v>
      </c>
    </row>
    <row r="717" spans="2:15" ht="22.05" customHeight="1" x14ac:dyDescent="0.2">
      <c r="B717" s="100" t="s">
        <v>49</v>
      </c>
      <c r="O717" s="150">
        <f t="shared" si="12"/>
        <v>313.98999999998489</v>
      </c>
    </row>
    <row r="718" spans="2:15" ht="22.05" customHeight="1" x14ac:dyDescent="0.2">
      <c r="B718" s="100" t="s">
        <v>49</v>
      </c>
      <c r="O718" s="150">
        <f t="shared" si="12"/>
        <v>313.98999999998489</v>
      </c>
    </row>
    <row r="719" spans="2:15" ht="22.05" customHeight="1" x14ac:dyDescent="0.2">
      <c r="B719" s="100" t="s">
        <v>49</v>
      </c>
      <c r="O719" s="150">
        <f t="shared" si="12"/>
        <v>313.98999999998489</v>
      </c>
    </row>
    <row r="720" spans="2:15" ht="22.05" customHeight="1" x14ac:dyDescent="0.2">
      <c r="B720" s="100" t="s">
        <v>49</v>
      </c>
      <c r="O720" s="150">
        <f t="shared" si="12"/>
        <v>313.98999999998489</v>
      </c>
    </row>
    <row r="721" spans="2:15" ht="22.05" customHeight="1" x14ac:dyDescent="0.2">
      <c r="B721" s="100" t="s">
        <v>49</v>
      </c>
      <c r="O721" s="150">
        <f t="shared" si="12"/>
        <v>313.98999999998489</v>
      </c>
    </row>
    <row r="722" spans="2:15" ht="22.05" customHeight="1" x14ac:dyDescent="0.2">
      <c r="B722" s="100" t="s">
        <v>49</v>
      </c>
      <c r="O722" s="150">
        <f t="shared" si="12"/>
        <v>313.98999999998489</v>
      </c>
    </row>
    <row r="723" spans="2:15" ht="22.05" customHeight="1" x14ac:dyDescent="0.2">
      <c r="B723" s="100" t="s">
        <v>49</v>
      </c>
      <c r="O723" s="150">
        <f t="shared" si="12"/>
        <v>313.98999999998489</v>
      </c>
    </row>
    <row r="724" spans="2:15" ht="22.05" customHeight="1" x14ac:dyDescent="0.2">
      <c r="B724" s="100" t="s">
        <v>49</v>
      </c>
      <c r="O724" s="150">
        <f t="shared" si="12"/>
        <v>313.98999999998489</v>
      </c>
    </row>
    <row r="725" spans="2:15" ht="22.05" customHeight="1" x14ac:dyDescent="0.2">
      <c r="B725" s="100" t="s">
        <v>49</v>
      </c>
      <c r="O725" s="150">
        <f t="shared" si="12"/>
        <v>313.98999999998489</v>
      </c>
    </row>
    <row r="726" spans="2:15" ht="22.05" customHeight="1" x14ac:dyDescent="0.2">
      <c r="B726" s="100" t="s">
        <v>49</v>
      </c>
      <c r="O726" s="150">
        <f t="shared" si="12"/>
        <v>313.98999999998489</v>
      </c>
    </row>
    <row r="727" spans="2:15" ht="22.05" customHeight="1" x14ac:dyDescent="0.2">
      <c r="B727" s="100" t="s">
        <v>49</v>
      </c>
      <c r="O727" s="150">
        <f t="shared" si="12"/>
        <v>313.98999999998489</v>
      </c>
    </row>
    <row r="728" spans="2:15" ht="22.05" customHeight="1" x14ac:dyDescent="0.2">
      <c r="B728" s="100" t="s">
        <v>49</v>
      </c>
      <c r="O728" s="150">
        <f t="shared" si="12"/>
        <v>313.98999999998489</v>
      </c>
    </row>
    <row r="729" spans="2:15" ht="22.05" customHeight="1" x14ac:dyDescent="0.2">
      <c r="B729" s="100" t="s">
        <v>49</v>
      </c>
      <c r="O729" s="150">
        <f t="shared" si="12"/>
        <v>313.98999999998489</v>
      </c>
    </row>
    <row r="730" spans="2:15" ht="22.05" customHeight="1" x14ac:dyDescent="0.2">
      <c r="B730" s="100" t="s">
        <v>49</v>
      </c>
      <c r="O730" s="150">
        <f t="shared" si="12"/>
        <v>313.98999999998489</v>
      </c>
    </row>
    <row r="731" spans="2:15" ht="22.05" customHeight="1" x14ac:dyDescent="0.2">
      <c r="B731" s="100" t="s">
        <v>49</v>
      </c>
      <c r="O731" s="150">
        <f t="shared" si="12"/>
        <v>313.98999999998489</v>
      </c>
    </row>
    <row r="732" spans="2:15" ht="22.05" customHeight="1" x14ac:dyDescent="0.2">
      <c r="B732" s="100" t="s">
        <v>49</v>
      </c>
      <c r="O732" s="150">
        <f t="shared" si="12"/>
        <v>313.98999999998489</v>
      </c>
    </row>
    <row r="733" spans="2:15" ht="22.05" customHeight="1" x14ac:dyDescent="0.2">
      <c r="B733" s="100" t="s">
        <v>49</v>
      </c>
      <c r="O733" s="150">
        <f t="shared" si="12"/>
        <v>313.98999999998489</v>
      </c>
    </row>
    <row r="734" spans="2:15" ht="22.05" customHeight="1" x14ac:dyDescent="0.2">
      <c r="B734" s="100" t="s">
        <v>49</v>
      </c>
      <c r="O734" s="150">
        <f t="shared" si="12"/>
        <v>313.98999999998489</v>
      </c>
    </row>
    <row r="735" spans="2:15" ht="22.05" customHeight="1" x14ac:dyDescent="0.2">
      <c r="B735" s="100" t="s">
        <v>49</v>
      </c>
      <c r="O735" s="150">
        <f t="shared" si="12"/>
        <v>313.98999999998489</v>
      </c>
    </row>
    <row r="736" spans="2:15" ht="22.05" customHeight="1" x14ac:dyDescent="0.2">
      <c r="B736" s="100" t="s">
        <v>49</v>
      </c>
      <c r="O736" s="150">
        <f t="shared" si="12"/>
        <v>313.98999999998489</v>
      </c>
    </row>
    <row r="737" spans="2:15" ht="22.05" customHeight="1" x14ac:dyDescent="0.2">
      <c r="B737" s="100" t="s">
        <v>49</v>
      </c>
      <c r="O737" s="150">
        <f t="shared" si="12"/>
        <v>313.98999999998489</v>
      </c>
    </row>
    <row r="738" spans="2:15" ht="22.05" customHeight="1" x14ac:dyDescent="0.2">
      <c r="B738" s="100" t="s">
        <v>49</v>
      </c>
      <c r="O738" s="150">
        <f t="shared" si="12"/>
        <v>313.98999999998489</v>
      </c>
    </row>
    <row r="739" spans="2:15" ht="22.05" customHeight="1" x14ac:dyDescent="0.2">
      <c r="B739" s="100" t="s">
        <v>49</v>
      </c>
      <c r="O739" s="150">
        <f t="shared" si="12"/>
        <v>313.98999999998489</v>
      </c>
    </row>
    <row r="740" spans="2:15" ht="22.05" customHeight="1" x14ac:dyDescent="0.2">
      <c r="B740" s="100" t="s">
        <v>49</v>
      </c>
      <c r="O740" s="150">
        <f t="shared" si="12"/>
        <v>313.98999999998489</v>
      </c>
    </row>
    <row r="741" spans="2:15" ht="22.05" customHeight="1" x14ac:dyDescent="0.2">
      <c r="B741" s="100" t="s">
        <v>49</v>
      </c>
      <c r="O741" s="150">
        <f t="shared" si="12"/>
        <v>313.98999999998489</v>
      </c>
    </row>
    <row r="742" spans="2:15" ht="22.05" customHeight="1" x14ac:dyDescent="0.2">
      <c r="B742" s="100" t="s">
        <v>49</v>
      </c>
      <c r="O742" s="150">
        <f t="shared" si="12"/>
        <v>313.98999999998489</v>
      </c>
    </row>
    <row r="743" spans="2:15" ht="22.05" customHeight="1" x14ac:dyDescent="0.2">
      <c r="B743" s="100" t="s">
        <v>49</v>
      </c>
      <c r="O743" s="150">
        <f t="shared" si="12"/>
        <v>313.98999999998489</v>
      </c>
    </row>
    <row r="744" spans="2:15" ht="22.05" customHeight="1" x14ac:dyDescent="0.2">
      <c r="B744" s="100" t="s">
        <v>49</v>
      </c>
      <c r="O744" s="150">
        <f t="shared" si="12"/>
        <v>313.98999999998489</v>
      </c>
    </row>
    <row r="745" spans="2:15" ht="22.05" customHeight="1" x14ac:dyDescent="0.2">
      <c r="B745" s="100" t="s">
        <v>49</v>
      </c>
      <c r="O745" s="150">
        <f t="shared" si="12"/>
        <v>313.98999999998489</v>
      </c>
    </row>
    <row r="746" spans="2:15" ht="22.05" customHeight="1" x14ac:dyDescent="0.2">
      <c r="B746" s="100" t="s">
        <v>49</v>
      </c>
      <c r="O746" s="150">
        <f t="shared" si="12"/>
        <v>313.98999999998489</v>
      </c>
    </row>
    <row r="747" spans="2:15" ht="22.05" customHeight="1" x14ac:dyDescent="0.2">
      <c r="B747" s="100" t="s">
        <v>49</v>
      </c>
      <c r="O747" s="150">
        <f t="shared" si="12"/>
        <v>313.98999999998489</v>
      </c>
    </row>
    <row r="748" spans="2:15" ht="22.05" customHeight="1" x14ac:dyDescent="0.2">
      <c r="B748" s="100" t="s">
        <v>49</v>
      </c>
      <c r="O748" s="150">
        <f t="shared" si="12"/>
        <v>313.98999999998489</v>
      </c>
    </row>
    <row r="749" spans="2:15" ht="22.05" customHeight="1" x14ac:dyDescent="0.2">
      <c r="B749" s="100" t="s">
        <v>49</v>
      </c>
      <c r="O749" s="150">
        <f t="shared" si="12"/>
        <v>313.98999999998489</v>
      </c>
    </row>
    <row r="750" spans="2:15" ht="22.05" customHeight="1" x14ac:dyDescent="0.2">
      <c r="B750" s="100" t="s">
        <v>49</v>
      </c>
      <c r="O750" s="150">
        <f t="shared" si="12"/>
        <v>313.98999999998489</v>
      </c>
    </row>
    <row r="751" spans="2:15" ht="22.05" customHeight="1" x14ac:dyDescent="0.2">
      <c r="B751" s="100" t="s">
        <v>49</v>
      </c>
      <c r="O751" s="150">
        <f t="shared" si="12"/>
        <v>313.98999999998489</v>
      </c>
    </row>
    <row r="752" spans="2:15" ht="22.05" customHeight="1" x14ac:dyDescent="0.2">
      <c r="B752" s="100" t="s">
        <v>49</v>
      </c>
      <c r="O752" s="150">
        <f t="shared" si="12"/>
        <v>313.98999999998489</v>
      </c>
    </row>
    <row r="753" spans="2:15" ht="22.05" customHeight="1" x14ac:dyDescent="0.2">
      <c r="B753" s="100" t="s">
        <v>49</v>
      </c>
      <c r="O753" s="150">
        <f t="shared" si="12"/>
        <v>313.98999999998489</v>
      </c>
    </row>
    <row r="754" spans="2:15" ht="22.05" customHeight="1" x14ac:dyDescent="0.2">
      <c r="B754" s="100" t="s">
        <v>49</v>
      </c>
      <c r="O754" s="150">
        <f t="shared" si="12"/>
        <v>313.98999999998489</v>
      </c>
    </row>
    <row r="755" spans="2:15" ht="22.05" customHeight="1" x14ac:dyDescent="0.2">
      <c r="B755" s="100" t="s">
        <v>49</v>
      </c>
      <c r="O755" s="150">
        <f t="shared" si="12"/>
        <v>313.98999999998489</v>
      </c>
    </row>
    <row r="756" spans="2:15" ht="22.05" customHeight="1" x14ac:dyDescent="0.2">
      <c r="B756" s="100" t="s">
        <v>49</v>
      </c>
      <c r="O756" s="150">
        <f t="shared" si="12"/>
        <v>313.98999999998489</v>
      </c>
    </row>
    <row r="757" spans="2:15" ht="22.05" customHeight="1" x14ac:dyDescent="0.2">
      <c r="B757" s="100" t="s">
        <v>49</v>
      </c>
      <c r="O757" s="150">
        <f t="shared" si="12"/>
        <v>313.98999999998489</v>
      </c>
    </row>
    <row r="758" spans="2:15" ht="22.05" customHeight="1" x14ac:dyDescent="0.2">
      <c r="B758" s="100" t="s">
        <v>49</v>
      </c>
      <c r="O758" s="150">
        <f t="shared" si="12"/>
        <v>313.98999999998489</v>
      </c>
    </row>
    <row r="759" spans="2:15" ht="22.05" customHeight="1" x14ac:dyDescent="0.2">
      <c r="B759" s="100" t="s">
        <v>49</v>
      </c>
      <c r="O759" s="150">
        <f t="shared" si="12"/>
        <v>313.98999999998489</v>
      </c>
    </row>
    <row r="760" spans="2:15" ht="22.05" customHeight="1" x14ac:dyDescent="0.2">
      <c r="B760" s="100" t="s">
        <v>49</v>
      </c>
      <c r="O760" s="150">
        <f t="shared" si="12"/>
        <v>313.98999999998489</v>
      </c>
    </row>
    <row r="761" spans="2:15" ht="22.05" customHeight="1" x14ac:dyDescent="0.2">
      <c r="B761" s="100" t="s">
        <v>49</v>
      </c>
      <c r="O761" s="150">
        <f t="shared" si="12"/>
        <v>313.98999999998489</v>
      </c>
    </row>
    <row r="762" spans="2:15" ht="22.05" customHeight="1" x14ac:dyDescent="0.2">
      <c r="B762" s="100" t="s">
        <v>49</v>
      </c>
      <c r="O762" s="150">
        <f t="shared" si="12"/>
        <v>313.98999999998489</v>
      </c>
    </row>
    <row r="763" spans="2:15" ht="22.05" customHeight="1" x14ac:dyDescent="0.2">
      <c r="B763" s="100" t="s">
        <v>49</v>
      </c>
      <c r="O763" s="150">
        <f t="shared" si="12"/>
        <v>313.98999999998489</v>
      </c>
    </row>
    <row r="764" spans="2:15" ht="22.05" customHeight="1" x14ac:dyDescent="0.2">
      <c r="B764" s="100" t="s">
        <v>49</v>
      </c>
      <c r="O764" s="150">
        <f t="shared" si="12"/>
        <v>313.98999999998489</v>
      </c>
    </row>
    <row r="765" spans="2:15" ht="22.05" customHeight="1" x14ac:dyDescent="0.2">
      <c r="B765" s="100" t="s">
        <v>49</v>
      </c>
      <c r="O765" s="150">
        <f t="shared" si="12"/>
        <v>313.98999999998489</v>
      </c>
    </row>
    <row r="766" spans="2:15" ht="22.05" customHeight="1" x14ac:dyDescent="0.2">
      <c r="B766" s="100" t="s">
        <v>49</v>
      </c>
      <c r="O766" s="150">
        <f t="shared" si="12"/>
        <v>313.98999999998489</v>
      </c>
    </row>
    <row r="767" spans="2:15" ht="22.05" customHeight="1" x14ac:dyDescent="0.2">
      <c r="B767" s="100" t="s">
        <v>49</v>
      </c>
      <c r="O767" s="150">
        <f t="shared" si="12"/>
        <v>313.98999999998489</v>
      </c>
    </row>
    <row r="768" spans="2:15" ht="22.05" customHeight="1" x14ac:dyDescent="0.2">
      <c r="B768" s="100" t="s">
        <v>49</v>
      </c>
      <c r="O768" s="150">
        <f t="shared" si="12"/>
        <v>313.98999999998489</v>
      </c>
    </row>
    <row r="769" spans="2:15" ht="22.05" customHeight="1" x14ac:dyDescent="0.2">
      <c r="B769" s="100" t="s">
        <v>49</v>
      </c>
      <c r="O769" s="150">
        <f t="shared" ref="O769:O832" si="13">O768+M769-N769</f>
        <v>313.98999999998489</v>
      </c>
    </row>
    <row r="770" spans="2:15" ht="22.05" customHeight="1" x14ac:dyDescent="0.2">
      <c r="B770" s="100" t="s">
        <v>49</v>
      </c>
      <c r="O770" s="150">
        <f t="shared" si="13"/>
        <v>313.98999999998489</v>
      </c>
    </row>
    <row r="771" spans="2:15" ht="22.05" customHeight="1" x14ac:dyDescent="0.2">
      <c r="B771" s="100" t="s">
        <v>49</v>
      </c>
      <c r="O771" s="150">
        <f t="shared" si="13"/>
        <v>313.98999999998489</v>
      </c>
    </row>
    <row r="772" spans="2:15" ht="22.05" customHeight="1" x14ac:dyDescent="0.2">
      <c r="B772" s="100" t="s">
        <v>49</v>
      </c>
      <c r="O772" s="150">
        <f t="shared" si="13"/>
        <v>313.98999999998489</v>
      </c>
    </row>
    <row r="773" spans="2:15" ht="22.05" customHeight="1" x14ac:dyDescent="0.2">
      <c r="B773" s="100" t="s">
        <v>49</v>
      </c>
      <c r="O773" s="150">
        <f t="shared" si="13"/>
        <v>313.98999999998489</v>
      </c>
    </row>
    <row r="774" spans="2:15" ht="22.05" customHeight="1" x14ac:dyDescent="0.2">
      <c r="B774" s="100" t="s">
        <v>49</v>
      </c>
      <c r="O774" s="150">
        <f t="shared" si="13"/>
        <v>313.98999999998489</v>
      </c>
    </row>
    <row r="775" spans="2:15" ht="22.05" customHeight="1" x14ac:dyDescent="0.2">
      <c r="B775" s="100" t="s">
        <v>49</v>
      </c>
      <c r="O775" s="150">
        <f t="shared" si="13"/>
        <v>313.98999999998489</v>
      </c>
    </row>
    <row r="776" spans="2:15" ht="22.05" customHeight="1" x14ac:dyDescent="0.2">
      <c r="B776" s="100" t="s">
        <v>49</v>
      </c>
      <c r="O776" s="150">
        <f t="shared" si="13"/>
        <v>313.98999999998489</v>
      </c>
    </row>
    <row r="777" spans="2:15" ht="22.05" customHeight="1" x14ac:dyDescent="0.2">
      <c r="B777" s="100" t="s">
        <v>49</v>
      </c>
      <c r="O777" s="150">
        <f t="shared" si="13"/>
        <v>313.98999999998489</v>
      </c>
    </row>
    <row r="778" spans="2:15" ht="22.05" customHeight="1" x14ac:dyDescent="0.2">
      <c r="B778" s="100" t="s">
        <v>49</v>
      </c>
      <c r="O778" s="150">
        <f t="shared" si="13"/>
        <v>313.98999999998489</v>
      </c>
    </row>
    <row r="779" spans="2:15" ht="22.05" customHeight="1" x14ac:dyDescent="0.2">
      <c r="B779" s="100" t="s">
        <v>49</v>
      </c>
      <c r="O779" s="150">
        <f t="shared" si="13"/>
        <v>313.98999999998489</v>
      </c>
    </row>
    <row r="780" spans="2:15" ht="22.05" customHeight="1" x14ac:dyDescent="0.2">
      <c r="B780" s="100" t="s">
        <v>49</v>
      </c>
      <c r="O780" s="150">
        <f t="shared" si="13"/>
        <v>313.98999999998489</v>
      </c>
    </row>
    <row r="781" spans="2:15" ht="22.05" customHeight="1" x14ac:dyDescent="0.2">
      <c r="B781" s="100" t="s">
        <v>49</v>
      </c>
      <c r="O781" s="150">
        <f t="shared" si="13"/>
        <v>313.98999999998489</v>
      </c>
    </row>
    <row r="782" spans="2:15" ht="22.05" customHeight="1" x14ac:dyDescent="0.2">
      <c r="B782" s="100" t="s">
        <v>49</v>
      </c>
      <c r="O782" s="150">
        <f t="shared" si="13"/>
        <v>313.98999999998489</v>
      </c>
    </row>
    <row r="783" spans="2:15" ht="22.05" customHeight="1" x14ac:dyDescent="0.2">
      <c r="B783" s="100" t="s">
        <v>49</v>
      </c>
      <c r="O783" s="150">
        <f t="shared" si="13"/>
        <v>313.98999999998489</v>
      </c>
    </row>
    <row r="784" spans="2:15" ht="22.05" customHeight="1" x14ac:dyDescent="0.2">
      <c r="B784" s="100" t="s">
        <v>49</v>
      </c>
      <c r="O784" s="150">
        <f t="shared" si="13"/>
        <v>313.98999999998489</v>
      </c>
    </row>
    <row r="785" spans="2:15" ht="22.05" customHeight="1" x14ac:dyDescent="0.2">
      <c r="B785" s="100" t="s">
        <v>49</v>
      </c>
      <c r="O785" s="150">
        <f t="shared" si="13"/>
        <v>313.98999999998489</v>
      </c>
    </row>
    <row r="786" spans="2:15" ht="22.05" customHeight="1" x14ac:dyDescent="0.2">
      <c r="B786" s="100" t="s">
        <v>49</v>
      </c>
      <c r="O786" s="150">
        <f t="shared" si="13"/>
        <v>313.98999999998489</v>
      </c>
    </row>
    <row r="787" spans="2:15" ht="22.05" customHeight="1" x14ac:dyDescent="0.2">
      <c r="B787" s="100" t="s">
        <v>49</v>
      </c>
      <c r="O787" s="150">
        <f t="shared" si="13"/>
        <v>313.98999999998489</v>
      </c>
    </row>
    <row r="788" spans="2:15" ht="22.05" customHeight="1" x14ac:dyDescent="0.2">
      <c r="B788" s="100" t="s">
        <v>49</v>
      </c>
      <c r="O788" s="150">
        <f t="shared" si="13"/>
        <v>313.98999999998489</v>
      </c>
    </row>
    <row r="789" spans="2:15" ht="22.05" customHeight="1" x14ac:dyDescent="0.2">
      <c r="B789" s="100" t="s">
        <v>49</v>
      </c>
      <c r="O789" s="150">
        <f t="shared" si="13"/>
        <v>313.98999999998489</v>
      </c>
    </row>
    <row r="790" spans="2:15" ht="22.05" customHeight="1" x14ac:dyDescent="0.2">
      <c r="B790" s="100" t="s">
        <v>49</v>
      </c>
      <c r="O790" s="150">
        <f t="shared" si="13"/>
        <v>313.98999999998489</v>
      </c>
    </row>
    <row r="791" spans="2:15" ht="22.05" customHeight="1" x14ac:dyDescent="0.2">
      <c r="B791" s="100" t="s">
        <v>49</v>
      </c>
      <c r="O791" s="150">
        <f t="shared" si="13"/>
        <v>313.98999999998489</v>
      </c>
    </row>
    <row r="792" spans="2:15" ht="22.05" customHeight="1" x14ac:dyDescent="0.2">
      <c r="B792" s="100" t="s">
        <v>49</v>
      </c>
      <c r="O792" s="150">
        <f t="shared" si="13"/>
        <v>313.98999999998489</v>
      </c>
    </row>
    <row r="793" spans="2:15" ht="22.05" customHeight="1" x14ac:dyDescent="0.2">
      <c r="B793" s="100" t="s">
        <v>49</v>
      </c>
      <c r="O793" s="150">
        <f t="shared" si="13"/>
        <v>313.98999999998489</v>
      </c>
    </row>
    <row r="794" spans="2:15" ht="22.05" customHeight="1" x14ac:dyDescent="0.2">
      <c r="B794" s="100" t="s">
        <v>49</v>
      </c>
      <c r="O794" s="150">
        <f t="shared" si="13"/>
        <v>313.98999999998489</v>
      </c>
    </row>
    <row r="795" spans="2:15" ht="22.05" customHeight="1" x14ac:dyDescent="0.2">
      <c r="B795" s="100" t="s">
        <v>49</v>
      </c>
      <c r="O795" s="150">
        <f t="shared" si="13"/>
        <v>313.98999999998489</v>
      </c>
    </row>
    <row r="796" spans="2:15" ht="22.05" customHeight="1" x14ac:dyDescent="0.2">
      <c r="B796" s="100" t="s">
        <v>49</v>
      </c>
      <c r="O796" s="150">
        <f t="shared" si="13"/>
        <v>313.98999999998489</v>
      </c>
    </row>
    <row r="797" spans="2:15" ht="22.05" customHeight="1" x14ac:dyDescent="0.2">
      <c r="B797" s="100" t="s">
        <v>49</v>
      </c>
      <c r="O797" s="150">
        <f t="shared" si="13"/>
        <v>313.98999999998489</v>
      </c>
    </row>
    <row r="798" spans="2:15" ht="22.05" customHeight="1" x14ac:dyDescent="0.2">
      <c r="B798" s="100" t="s">
        <v>49</v>
      </c>
      <c r="O798" s="150">
        <f t="shared" si="13"/>
        <v>313.98999999998489</v>
      </c>
    </row>
    <row r="799" spans="2:15" ht="22.05" customHeight="1" x14ac:dyDescent="0.2">
      <c r="B799" s="100" t="s">
        <v>49</v>
      </c>
      <c r="O799" s="150">
        <f t="shared" si="13"/>
        <v>313.98999999998489</v>
      </c>
    </row>
    <row r="800" spans="2:15" ht="22.05" customHeight="1" x14ac:dyDescent="0.2">
      <c r="B800" s="100" t="s">
        <v>49</v>
      </c>
      <c r="O800" s="150">
        <f t="shared" si="13"/>
        <v>313.98999999998489</v>
      </c>
    </row>
    <row r="801" spans="2:15" ht="22.05" customHeight="1" x14ac:dyDescent="0.2">
      <c r="B801" s="100" t="s">
        <v>49</v>
      </c>
      <c r="O801" s="150">
        <f t="shared" si="13"/>
        <v>313.98999999998489</v>
      </c>
    </row>
    <row r="802" spans="2:15" ht="22.05" customHeight="1" x14ac:dyDescent="0.2">
      <c r="B802" s="100" t="s">
        <v>49</v>
      </c>
      <c r="O802" s="150">
        <f t="shared" si="13"/>
        <v>313.98999999998489</v>
      </c>
    </row>
    <row r="803" spans="2:15" ht="22.05" customHeight="1" x14ac:dyDescent="0.2">
      <c r="B803" s="100" t="s">
        <v>49</v>
      </c>
      <c r="O803" s="150">
        <f t="shared" si="13"/>
        <v>313.98999999998489</v>
      </c>
    </row>
    <row r="804" spans="2:15" ht="22.05" customHeight="1" x14ac:dyDescent="0.2">
      <c r="B804" s="100" t="s">
        <v>49</v>
      </c>
      <c r="O804" s="150">
        <f t="shared" si="13"/>
        <v>313.98999999998489</v>
      </c>
    </row>
    <row r="805" spans="2:15" ht="22.05" customHeight="1" x14ac:dyDescent="0.2">
      <c r="B805" s="100" t="s">
        <v>49</v>
      </c>
      <c r="O805" s="150">
        <f t="shared" si="13"/>
        <v>313.98999999998489</v>
      </c>
    </row>
    <row r="806" spans="2:15" ht="22.05" customHeight="1" x14ac:dyDescent="0.2">
      <c r="B806" s="100" t="s">
        <v>49</v>
      </c>
      <c r="O806" s="150">
        <f t="shared" si="13"/>
        <v>313.98999999998489</v>
      </c>
    </row>
    <row r="807" spans="2:15" ht="22.05" customHeight="1" x14ac:dyDescent="0.2">
      <c r="B807" s="100" t="s">
        <v>49</v>
      </c>
      <c r="O807" s="150">
        <f t="shared" si="13"/>
        <v>313.98999999998489</v>
      </c>
    </row>
    <row r="808" spans="2:15" ht="22.05" customHeight="1" x14ac:dyDescent="0.2">
      <c r="B808" s="100" t="s">
        <v>49</v>
      </c>
      <c r="O808" s="150">
        <f t="shared" si="13"/>
        <v>313.98999999998489</v>
      </c>
    </row>
    <row r="809" spans="2:15" ht="22.05" customHeight="1" x14ac:dyDescent="0.2">
      <c r="B809" s="100" t="s">
        <v>49</v>
      </c>
      <c r="O809" s="150">
        <f t="shared" si="13"/>
        <v>313.98999999998489</v>
      </c>
    </row>
    <row r="810" spans="2:15" ht="22.05" customHeight="1" x14ac:dyDescent="0.2">
      <c r="B810" s="100" t="s">
        <v>49</v>
      </c>
      <c r="O810" s="150">
        <f t="shared" si="13"/>
        <v>313.98999999998489</v>
      </c>
    </row>
    <row r="811" spans="2:15" ht="22.05" customHeight="1" x14ac:dyDescent="0.2">
      <c r="B811" s="100" t="s">
        <v>49</v>
      </c>
      <c r="O811" s="150">
        <f t="shared" si="13"/>
        <v>313.98999999998489</v>
      </c>
    </row>
    <row r="812" spans="2:15" ht="22.05" customHeight="1" x14ac:dyDescent="0.2">
      <c r="B812" s="100" t="s">
        <v>49</v>
      </c>
      <c r="O812" s="150">
        <f t="shared" si="13"/>
        <v>313.98999999998489</v>
      </c>
    </row>
    <row r="813" spans="2:15" ht="22.05" customHeight="1" x14ac:dyDescent="0.2">
      <c r="B813" s="100" t="s">
        <v>49</v>
      </c>
      <c r="O813" s="150">
        <f t="shared" si="13"/>
        <v>313.98999999998489</v>
      </c>
    </row>
    <row r="814" spans="2:15" ht="22.05" customHeight="1" x14ac:dyDescent="0.2">
      <c r="B814" s="100" t="s">
        <v>49</v>
      </c>
      <c r="O814" s="150">
        <f t="shared" si="13"/>
        <v>313.98999999998489</v>
      </c>
    </row>
    <row r="815" spans="2:15" ht="22.05" customHeight="1" x14ac:dyDescent="0.2">
      <c r="B815" s="100" t="s">
        <v>49</v>
      </c>
      <c r="O815" s="150">
        <f t="shared" si="13"/>
        <v>313.98999999998489</v>
      </c>
    </row>
    <row r="816" spans="2:15" ht="22.05" customHeight="1" x14ac:dyDescent="0.2">
      <c r="B816" s="100" t="s">
        <v>49</v>
      </c>
      <c r="O816" s="150">
        <f t="shared" si="13"/>
        <v>313.98999999998489</v>
      </c>
    </row>
    <row r="817" spans="2:15" ht="22.05" customHeight="1" x14ac:dyDescent="0.2">
      <c r="B817" s="100" t="s">
        <v>49</v>
      </c>
      <c r="O817" s="150">
        <f t="shared" si="13"/>
        <v>313.98999999998489</v>
      </c>
    </row>
    <row r="818" spans="2:15" ht="22.05" customHeight="1" x14ac:dyDescent="0.2">
      <c r="B818" s="100" t="s">
        <v>49</v>
      </c>
      <c r="O818" s="150">
        <f t="shared" si="13"/>
        <v>313.98999999998489</v>
      </c>
    </row>
    <row r="819" spans="2:15" ht="22.05" customHeight="1" x14ac:dyDescent="0.2">
      <c r="B819" s="100" t="s">
        <v>49</v>
      </c>
      <c r="O819" s="150">
        <f t="shared" si="13"/>
        <v>313.98999999998489</v>
      </c>
    </row>
    <row r="820" spans="2:15" ht="22.05" customHeight="1" x14ac:dyDescent="0.2">
      <c r="B820" s="100" t="s">
        <v>49</v>
      </c>
      <c r="O820" s="150">
        <f t="shared" si="13"/>
        <v>313.98999999998489</v>
      </c>
    </row>
    <row r="821" spans="2:15" ht="22.05" customHeight="1" x14ac:dyDescent="0.2">
      <c r="B821" s="100" t="s">
        <v>49</v>
      </c>
      <c r="O821" s="150">
        <f t="shared" si="13"/>
        <v>313.98999999998489</v>
      </c>
    </row>
    <row r="822" spans="2:15" ht="22.05" customHeight="1" x14ac:dyDescent="0.2">
      <c r="B822" s="100" t="s">
        <v>49</v>
      </c>
      <c r="O822" s="150">
        <f t="shared" si="13"/>
        <v>313.98999999998489</v>
      </c>
    </row>
    <row r="823" spans="2:15" ht="22.05" customHeight="1" x14ac:dyDescent="0.2">
      <c r="B823" s="100" t="s">
        <v>49</v>
      </c>
      <c r="O823" s="150">
        <f t="shared" si="13"/>
        <v>313.98999999998489</v>
      </c>
    </row>
    <row r="824" spans="2:15" ht="22.05" customHeight="1" x14ac:dyDescent="0.2">
      <c r="B824" s="100" t="s">
        <v>49</v>
      </c>
      <c r="O824" s="150">
        <f t="shared" si="13"/>
        <v>313.98999999998489</v>
      </c>
    </row>
    <row r="825" spans="2:15" ht="22.05" customHeight="1" x14ac:dyDescent="0.2">
      <c r="B825" s="100" t="s">
        <v>49</v>
      </c>
      <c r="O825" s="150">
        <f t="shared" si="13"/>
        <v>313.98999999998489</v>
      </c>
    </row>
    <row r="826" spans="2:15" ht="22.05" customHeight="1" x14ac:dyDescent="0.2">
      <c r="B826" s="100" t="s">
        <v>49</v>
      </c>
      <c r="O826" s="150">
        <f t="shared" si="13"/>
        <v>313.98999999998489</v>
      </c>
    </row>
    <row r="827" spans="2:15" ht="22.05" customHeight="1" x14ac:dyDescent="0.2">
      <c r="B827" s="100" t="s">
        <v>49</v>
      </c>
      <c r="O827" s="150">
        <f t="shared" si="13"/>
        <v>313.98999999998489</v>
      </c>
    </row>
    <row r="828" spans="2:15" ht="22.05" customHeight="1" x14ac:dyDescent="0.2">
      <c r="B828" s="100" t="s">
        <v>49</v>
      </c>
      <c r="O828" s="150">
        <f t="shared" si="13"/>
        <v>313.98999999998489</v>
      </c>
    </row>
    <row r="829" spans="2:15" ht="22.05" customHeight="1" x14ac:dyDescent="0.2">
      <c r="B829" s="100" t="s">
        <v>49</v>
      </c>
      <c r="O829" s="150">
        <f t="shared" si="13"/>
        <v>313.98999999998489</v>
      </c>
    </row>
    <row r="830" spans="2:15" ht="22.05" customHeight="1" x14ac:dyDescent="0.2">
      <c r="B830" s="100" t="s">
        <v>49</v>
      </c>
      <c r="O830" s="150">
        <f t="shared" si="13"/>
        <v>313.98999999998489</v>
      </c>
    </row>
    <row r="831" spans="2:15" ht="22.05" customHeight="1" x14ac:dyDescent="0.2">
      <c r="B831" s="100" t="s">
        <v>49</v>
      </c>
      <c r="O831" s="150">
        <f t="shared" si="13"/>
        <v>313.98999999998489</v>
      </c>
    </row>
    <row r="832" spans="2:15" ht="22.05" customHeight="1" x14ac:dyDescent="0.2">
      <c r="B832" s="100" t="s">
        <v>49</v>
      </c>
      <c r="O832" s="150">
        <f t="shared" si="13"/>
        <v>313.98999999998489</v>
      </c>
    </row>
    <row r="833" spans="2:15" ht="22.05" customHeight="1" x14ac:dyDescent="0.2">
      <c r="B833" s="100" t="s">
        <v>49</v>
      </c>
      <c r="O833" s="150">
        <f t="shared" ref="O833:O896" si="14">O832+M833-N833</f>
        <v>313.98999999998489</v>
      </c>
    </row>
    <row r="834" spans="2:15" ht="22.05" customHeight="1" x14ac:dyDescent="0.2">
      <c r="B834" s="100" t="s">
        <v>49</v>
      </c>
      <c r="O834" s="150">
        <f t="shared" si="14"/>
        <v>313.98999999998489</v>
      </c>
    </row>
    <row r="835" spans="2:15" ht="22.05" customHeight="1" x14ac:dyDescent="0.2">
      <c r="B835" s="100" t="s">
        <v>49</v>
      </c>
      <c r="O835" s="150">
        <f t="shared" si="14"/>
        <v>313.98999999998489</v>
      </c>
    </row>
    <row r="836" spans="2:15" ht="22.05" customHeight="1" x14ac:dyDescent="0.2">
      <c r="B836" s="100" t="s">
        <v>49</v>
      </c>
      <c r="O836" s="150">
        <f t="shared" si="14"/>
        <v>313.98999999998489</v>
      </c>
    </row>
    <row r="837" spans="2:15" ht="22.05" customHeight="1" x14ac:dyDescent="0.2">
      <c r="B837" s="100" t="s">
        <v>49</v>
      </c>
      <c r="O837" s="150">
        <f t="shared" si="14"/>
        <v>313.98999999998489</v>
      </c>
    </row>
    <row r="838" spans="2:15" ht="22.05" customHeight="1" x14ac:dyDescent="0.2">
      <c r="B838" s="100" t="s">
        <v>49</v>
      </c>
      <c r="O838" s="150">
        <f t="shared" si="14"/>
        <v>313.98999999998489</v>
      </c>
    </row>
    <row r="839" spans="2:15" ht="22.05" customHeight="1" x14ac:dyDescent="0.2">
      <c r="B839" s="100" t="s">
        <v>49</v>
      </c>
      <c r="O839" s="150">
        <f t="shared" si="14"/>
        <v>313.98999999998489</v>
      </c>
    </row>
    <row r="840" spans="2:15" ht="22.05" customHeight="1" x14ac:dyDescent="0.2">
      <c r="B840" s="100" t="s">
        <v>49</v>
      </c>
      <c r="O840" s="150">
        <f t="shared" si="14"/>
        <v>313.98999999998489</v>
      </c>
    </row>
    <row r="841" spans="2:15" ht="22.05" customHeight="1" x14ac:dyDescent="0.2">
      <c r="B841" s="100" t="s">
        <v>49</v>
      </c>
      <c r="O841" s="150">
        <f t="shared" si="14"/>
        <v>313.98999999998489</v>
      </c>
    </row>
    <row r="842" spans="2:15" ht="22.05" customHeight="1" x14ac:dyDescent="0.2">
      <c r="B842" s="100" t="s">
        <v>49</v>
      </c>
      <c r="O842" s="150">
        <f t="shared" si="14"/>
        <v>313.98999999998489</v>
      </c>
    </row>
    <row r="843" spans="2:15" ht="22.05" customHeight="1" x14ac:dyDescent="0.2">
      <c r="B843" s="100" t="s">
        <v>49</v>
      </c>
      <c r="O843" s="150">
        <f t="shared" si="14"/>
        <v>313.98999999998489</v>
      </c>
    </row>
    <row r="844" spans="2:15" ht="22.05" customHeight="1" x14ac:dyDescent="0.2">
      <c r="B844" s="100" t="s">
        <v>49</v>
      </c>
      <c r="O844" s="150">
        <f t="shared" si="14"/>
        <v>313.98999999998489</v>
      </c>
    </row>
    <row r="845" spans="2:15" ht="22.05" customHeight="1" x14ac:dyDescent="0.2">
      <c r="B845" s="100" t="s">
        <v>49</v>
      </c>
      <c r="O845" s="150">
        <f t="shared" si="14"/>
        <v>313.98999999998489</v>
      </c>
    </row>
    <row r="846" spans="2:15" ht="22.05" customHeight="1" x14ac:dyDescent="0.2">
      <c r="B846" s="100" t="s">
        <v>49</v>
      </c>
      <c r="O846" s="150">
        <f t="shared" si="14"/>
        <v>313.98999999998489</v>
      </c>
    </row>
    <row r="847" spans="2:15" ht="22.05" customHeight="1" x14ac:dyDescent="0.2">
      <c r="B847" s="100" t="s">
        <v>49</v>
      </c>
      <c r="O847" s="150">
        <f t="shared" si="14"/>
        <v>313.98999999998489</v>
      </c>
    </row>
    <row r="848" spans="2:15" ht="22.05" customHeight="1" x14ac:dyDescent="0.2">
      <c r="B848" s="100" t="s">
        <v>49</v>
      </c>
      <c r="O848" s="150">
        <f t="shared" si="14"/>
        <v>313.98999999998489</v>
      </c>
    </row>
    <row r="849" spans="2:15" ht="22.05" customHeight="1" x14ac:dyDescent="0.2">
      <c r="B849" s="100" t="s">
        <v>49</v>
      </c>
      <c r="O849" s="150">
        <f t="shared" si="14"/>
        <v>313.98999999998489</v>
      </c>
    </row>
    <row r="850" spans="2:15" ht="22.05" customHeight="1" x14ac:dyDescent="0.2">
      <c r="B850" s="100" t="s">
        <v>49</v>
      </c>
      <c r="O850" s="150">
        <f t="shared" si="14"/>
        <v>313.98999999998489</v>
      </c>
    </row>
    <row r="851" spans="2:15" ht="22.05" customHeight="1" x14ac:dyDescent="0.2">
      <c r="B851" s="100" t="s">
        <v>49</v>
      </c>
      <c r="O851" s="150">
        <f t="shared" si="14"/>
        <v>313.98999999998489</v>
      </c>
    </row>
    <row r="852" spans="2:15" ht="22.05" customHeight="1" x14ac:dyDescent="0.2">
      <c r="B852" s="100" t="s">
        <v>49</v>
      </c>
      <c r="O852" s="150">
        <f t="shared" si="14"/>
        <v>313.98999999998489</v>
      </c>
    </row>
    <row r="853" spans="2:15" ht="22.05" customHeight="1" x14ac:dyDescent="0.2">
      <c r="B853" s="100" t="s">
        <v>49</v>
      </c>
      <c r="O853" s="150">
        <f t="shared" si="14"/>
        <v>313.98999999998489</v>
      </c>
    </row>
    <row r="854" spans="2:15" ht="22.05" customHeight="1" x14ac:dyDescent="0.2">
      <c r="B854" s="100" t="s">
        <v>49</v>
      </c>
      <c r="O854" s="150">
        <f t="shared" si="14"/>
        <v>313.98999999998489</v>
      </c>
    </row>
    <row r="855" spans="2:15" ht="22.05" customHeight="1" x14ac:dyDescent="0.2">
      <c r="B855" s="100" t="s">
        <v>49</v>
      </c>
      <c r="O855" s="150">
        <f t="shared" si="14"/>
        <v>313.98999999998489</v>
      </c>
    </row>
    <row r="856" spans="2:15" ht="22.05" customHeight="1" x14ac:dyDescent="0.2">
      <c r="B856" s="100" t="s">
        <v>49</v>
      </c>
      <c r="O856" s="150">
        <f t="shared" si="14"/>
        <v>313.98999999998489</v>
      </c>
    </row>
    <row r="857" spans="2:15" ht="22.05" customHeight="1" x14ac:dyDescent="0.2">
      <c r="B857" s="100" t="s">
        <v>49</v>
      </c>
      <c r="O857" s="150">
        <f t="shared" si="14"/>
        <v>313.98999999998489</v>
      </c>
    </row>
    <row r="858" spans="2:15" ht="22.05" customHeight="1" x14ac:dyDescent="0.2">
      <c r="B858" s="100" t="s">
        <v>49</v>
      </c>
      <c r="O858" s="150">
        <f t="shared" si="14"/>
        <v>313.98999999998489</v>
      </c>
    </row>
    <row r="859" spans="2:15" ht="22.05" customHeight="1" x14ac:dyDescent="0.2">
      <c r="B859" s="100" t="s">
        <v>49</v>
      </c>
      <c r="O859" s="150">
        <f t="shared" si="14"/>
        <v>313.98999999998489</v>
      </c>
    </row>
    <row r="860" spans="2:15" ht="22.05" customHeight="1" x14ac:dyDescent="0.2">
      <c r="B860" s="100" t="s">
        <v>49</v>
      </c>
      <c r="O860" s="150">
        <f t="shared" si="14"/>
        <v>313.98999999998489</v>
      </c>
    </row>
    <row r="861" spans="2:15" ht="22.05" customHeight="1" x14ac:dyDescent="0.2">
      <c r="B861" s="100" t="s">
        <v>49</v>
      </c>
      <c r="O861" s="150">
        <f t="shared" si="14"/>
        <v>313.98999999998489</v>
      </c>
    </row>
    <row r="862" spans="2:15" ht="22.05" customHeight="1" x14ac:dyDescent="0.2">
      <c r="B862" s="100" t="s">
        <v>49</v>
      </c>
      <c r="O862" s="150">
        <f t="shared" si="14"/>
        <v>313.98999999998489</v>
      </c>
    </row>
    <row r="863" spans="2:15" ht="22.05" customHeight="1" x14ac:dyDescent="0.2">
      <c r="B863" s="100" t="s">
        <v>49</v>
      </c>
      <c r="O863" s="150">
        <f t="shared" si="14"/>
        <v>313.98999999998489</v>
      </c>
    </row>
    <row r="864" spans="2:15" ht="22.05" customHeight="1" x14ac:dyDescent="0.2">
      <c r="B864" s="100" t="s">
        <v>49</v>
      </c>
      <c r="O864" s="150">
        <f t="shared" si="14"/>
        <v>313.98999999998489</v>
      </c>
    </row>
    <row r="865" spans="2:15" ht="22.05" customHeight="1" x14ac:dyDescent="0.2">
      <c r="B865" s="100" t="s">
        <v>49</v>
      </c>
      <c r="O865" s="150">
        <f t="shared" si="14"/>
        <v>313.98999999998489</v>
      </c>
    </row>
    <row r="866" spans="2:15" ht="22.05" customHeight="1" x14ac:dyDescent="0.2">
      <c r="B866" s="100" t="s">
        <v>49</v>
      </c>
      <c r="O866" s="150">
        <f t="shared" si="14"/>
        <v>313.98999999998489</v>
      </c>
    </row>
    <row r="867" spans="2:15" ht="22.05" customHeight="1" x14ac:dyDescent="0.2">
      <c r="B867" s="100" t="s">
        <v>49</v>
      </c>
      <c r="O867" s="150">
        <f t="shared" si="14"/>
        <v>313.98999999998489</v>
      </c>
    </row>
    <row r="868" spans="2:15" ht="22.05" customHeight="1" x14ac:dyDescent="0.2">
      <c r="B868" s="100" t="s">
        <v>49</v>
      </c>
      <c r="O868" s="150">
        <f t="shared" si="14"/>
        <v>313.98999999998489</v>
      </c>
    </row>
    <row r="869" spans="2:15" ht="22.05" customHeight="1" x14ac:dyDescent="0.2">
      <c r="B869" s="100" t="s">
        <v>49</v>
      </c>
      <c r="O869" s="150">
        <f t="shared" si="14"/>
        <v>313.98999999998489</v>
      </c>
    </row>
    <row r="870" spans="2:15" ht="22.05" customHeight="1" x14ac:dyDescent="0.2">
      <c r="B870" s="100" t="s">
        <v>49</v>
      </c>
      <c r="O870" s="150">
        <f t="shared" si="14"/>
        <v>313.98999999998489</v>
      </c>
    </row>
    <row r="871" spans="2:15" ht="22.05" customHeight="1" x14ac:dyDescent="0.2">
      <c r="B871" s="100" t="s">
        <v>49</v>
      </c>
      <c r="O871" s="150">
        <f t="shared" si="14"/>
        <v>313.98999999998489</v>
      </c>
    </row>
    <row r="872" spans="2:15" ht="22.05" customHeight="1" x14ac:dyDescent="0.2">
      <c r="B872" s="100" t="s">
        <v>49</v>
      </c>
      <c r="O872" s="150">
        <f t="shared" si="14"/>
        <v>313.98999999998489</v>
      </c>
    </row>
    <row r="873" spans="2:15" ht="22.05" customHeight="1" x14ac:dyDescent="0.2">
      <c r="B873" s="100" t="s">
        <v>49</v>
      </c>
      <c r="O873" s="150">
        <f t="shared" si="14"/>
        <v>313.98999999998489</v>
      </c>
    </row>
    <row r="874" spans="2:15" ht="22.05" customHeight="1" x14ac:dyDescent="0.2">
      <c r="B874" s="100" t="s">
        <v>49</v>
      </c>
      <c r="O874" s="150">
        <f t="shared" si="14"/>
        <v>313.98999999998489</v>
      </c>
    </row>
    <row r="875" spans="2:15" ht="22.05" customHeight="1" x14ac:dyDescent="0.2">
      <c r="B875" s="100" t="s">
        <v>49</v>
      </c>
      <c r="O875" s="150">
        <f t="shared" si="14"/>
        <v>313.98999999998489</v>
      </c>
    </row>
    <row r="876" spans="2:15" ht="22.05" customHeight="1" x14ac:dyDescent="0.2">
      <c r="B876" s="100" t="s">
        <v>49</v>
      </c>
      <c r="O876" s="150">
        <f t="shared" si="14"/>
        <v>313.98999999998489</v>
      </c>
    </row>
    <row r="877" spans="2:15" ht="22.05" customHeight="1" x14ac:dyDescent="0.2">
      <c r="B877" s="100" t="s">
        <v>49</v>
      </c>
      <c r="O877" s="150">
        <f t="shared" si="14"/>
        <v>313.98999999998489</v>
      </c>
    </row>
    <row r="878" spans="2:15" ht="22.05" customHeight="1" x14ac:dyDescent="0.2">
      <c r="B878" s="100" t="s">
        <v>49</v>
      </c>
      <c r="O878" s="150">
        <f t="shared" si="14"/>
        <v>313.98999999998489</v>
      </c>
    </row>
    <row r="879" spans="2:15" ht="22.05" customHeight="1" x14ac:dyDescent="0.2">
      <c r="B879" s="100" t="s">
        <v>49</v>
      </c>
      <c r="O879" s="150">
        <f t="shared" si="14"/>
        <v>313.98999999998489</v>
      </c>
    </row>
    <row r="880" spans="2:15" ht="22.05" customHeight="1" x14ac:dyDescent="0.2">
      <c r="B880" s="100" t="s">
        <v>49</v>
      </c>
      <c r="O880" s="150">
        <f t="shared" si="14"/>
        <v>313.98999999998489</v>
      </c>
    </row>
    <row r="881" spans="2:15" ht="22.05" customHeight="1" x14ac:dyDescent="0.2">
      <c r="B881" s="100" t="s">
        <v>49</v>
      </c>
      <c r="O881" s="150">
        <f t="shared" si="14"/>
        <v>313.98999999998489</v>
      </c>
    </row>
    <row r="882" spans="2:15" ht="22.05" customHeight="1" x14ac:dyDescent="0.2">
      <c r="B882" s="100" t="s">
        <v>49</v>
      </c>
      <c r="O882" s="150">
        <f t="shared" si="14"/>
        <v>313.98999999998489</v>
      </c>
    </row>
    <row r="883" spans="2:15" ht="22.05" customHeight="1" x14ac:dyDescent="0.2">
      <c r="B883" s="100" t="s">
        <v>49</v>
      </c>
      <c r="O883" s="150">
        <f t="shared" si="14"/>
        <v>313.98999999998489</v>
      </c>
    </row>
    <row r="884" spans="2:15" ht="22.05" customHeight="1" x14ac:dyDescent="0.2">
      <c r="B884" s="100" t="s">
        <v>49</v>
      </c>
      <c r="O884" s="150">
        <f t="shared" si="14"/>
        <v>313.98999999998489</v>
      </c>
    </row>
    <row r="885" spans="2:15" ht="22.05" customHeight="1" x14ac:dyDescent="0.2">
      <c r="B885" s="100" t="s">
        <v>49</v>
      </c>
      <c r="O885" s="150">
        <f t="shared" si="14"/>
        <v>313.98999999998489</v>
      </c>
    </row>
    <row r="886" spans="2:15" ht="22.05" customHeight="1" x14ac:dyDescent="0.2">
      <c r="B886" s="100" t="s">
        <v>49</v>
      </c>
      <c r="O886" s="150">
        <f t="shared" si="14"/>
        <v>313.98999999998489</v>
      </c>
    </row>
    <row r="887" spans="2:15" ht="22.05" customHeight="1" x14ac:dyDescent="0.2">
      <c r="B887" s="100" t="s">
        <v>49</v>
      </c>
      <c r="O887" s="150">
        <f t="shared" si="14"/>
        <v>313.98999999998489</v>
      </c>
    </row>
    <row r="888" spans="2:15" ht="22.05" customHeight="1" x14ac:dyDescent="0.2">
      <c r="B888" s="100" t="s">
        <v>49</v>
      </c>
      <c r="O888" s="150">
        <f t="shared" si="14"/>
        <v>313.98999999998489</v>
      </c>
    </row>
    <row r="889" spans="2:15" ht="22.05" customHeight="1" x14ac:dyDescent="0.2">
      <c r="B889" s="100" t="s">
        <v>49</v>
      </c>
      <c r="O889" s="150">
        <f t="shared" si="14"/>
        <v>313.98999999998489</v>
      </c>
    </row>
    <row r="890" spans="2:15" ht="22.05" customHeight="1" x14ac:dyDescent="0.2">
      <c r="B890" s="100" t="s">
        <v>49</v>
      </c>
      <c r="O890" s="150">
        <f t="shared" si="14"/>
        <v>313.98999999998489</v>
      </c>
    </row>
    <row r="891" spans="2:15" ht="22.05" customHeight="1" x14ac:dyDescent="0.2">
      <c r="B891" s="100" t="s">
        <v>49</v>
      </c>
      <c r="O891" s="150">
        <f t="shared" si="14"/>
        <v>313.98999999998489</v>
      </c>
    </row>
    <row r="892" spans="2:15" ht="22.05" customHeight="1" x14ac:dyDescent="0.2">
      <c r="B892" s="100" t="s">
        <v>49</v>
      </c>
      <c r="O892" s="150">
        <f t="shared" si="14"/>
        <v>313.98999999998489</v>
      </c>
    </row>
    <row r="893" spans="2:15" ht="22.05" customHeight="1" x14ac:dyDescent="0.2">
      <c r="B893" s="100" t="s">
        <v>49</v>
      </c>
      <c r="O893" s="150">
        <f t="shared" si="14"/>
        <v>313.98999999998489</v>
      </c>
    </row>
    <row r="894" spans="2:15" ht="22.05" customHeight="1" x14ac:dyDescent="0.2">
      <c r="B894" s="100" t="s">
        <v>49</v>
      </c>
      <c r="O894" s="150">
        <f t="shared" si="14"/>
        <v>313.98999999998489</v>
      </c>
    </row>
    <row r="895" spans="2:15" ht="22.05" customHeight="1" x14ac:dyDescent="0.2">
      <c r="B895" s="100" t="s">
        <v>49</v>
      </c>
      <c r="O895" s="150">
        <f t="shared" si="14"/>
        <v>313.98999999998489</v>
      </c>
    </row>
    <row r="896" spans="2:15" ht="22.05" customHeight="1" x14ac:dyDescent="0.2">
      <c r="B896" s="100" t="s">
        <v>49</v>
      </c>
      <c r="O896" s="150">
        <f t="shared" si="14"/>
        <v>313.98999999998489</v>
      </c>
    </row>
    <row r="897" spans="2:15" ht="22.05" customHeight="1" x14ac:dyDescent="0.2">
      <c r="B897" s="100" t="s">
        <v>49</v>
      </c>
      <c r="O897" s="150">
        <f t="shared" ref="O897:O960" si="15">O896+M897-N897</f>
        <v>313.98999999998489</v>
      </c>
    </row>
    <row r="898" spans="2:15" ht="22.05" customHeight="1" x14ac:dyDescent="0.2">
      <c r="B898" s="100" t="s">
        <v>49</v>
      </c>
      <c r="O898" s="150">
        <f t="shared" si="15"/>
        <v>313.98999999998489</v>
      </c>
    </row>
    <row r="899" spans="2:15" ht="22.05" customHeight="1" x14ac:dyDescent="0.2">
      <c r="B899" s="100" t="s">
        <v>49</v>
      </c>
      <c r="O899" s="150">
        <f t="shared" si="15"/>
        <v>313.98999999998489</v>
      </c>
    </row>
    <row r="900" spans="2:15" ht="22.05" customHeight="1" x14ac:dyDescent="0.2">
      <c r="B900" s="100" t="s">
        <v>49</v>
      </c>
      <c r="O900" s="150">
        <f t="shared" si="15"/>
        <v>313.98999999998489</v>
      </c>
    </row>
    <row r="901" spans="2:15" ht="22.05" customHeight="1" x14ac:dyDescent="0.2">
      <c r="B901" s="100" t="s">
        <v>49</v>
      </c>
      <c r="O901" s="150">
        <f t="shared" si="15"/>
        <v>313.98999999998489</v>
      </c>
    </row>
    <row r="902" spans="2:15" ht="22.05" customHeight="1" x14ac:dyDescent="0.2">
      <c r="B902" s="100" t="s">
        <v>49</v>
      </c>
      <c r="O902" s="150">
        <f t="shared" si="15"/>
        <v>313.98999999998489</v>
      </c>
    </row>
    <row r="903" spans="2:15" ht="22.05" customHeight="1" x14ac:dyDescent="0.2">
      <c r="B903" s="100" t="s">
        <v>49</v>
      </c>
      <c r="O903" s="150">
        <f t="shared" si="15"/>
        <v>313.98999999998489</v>
      </c>
    </row>
    <row r="904" spans="2:15" ht="22.05" customHeight="1" x14ac:dyDescent="0.2">
      <c r="B904" s="100" t="s">
        <v>49</v>
      </c>
      <c r="O904" s="150">
        <f t="shared" si="15"/>
        <v>313.98999999998489</v>
      </c>
    </row>
    <row r="905" spans="2:15" ht="22.05" customHeight="1" x14ac:dyDescent="0.2">
      <c r="B905" s="100" t="s">
        <v>49</v>
      </c>
      <c r="O905" s="150">
        <f t="shared" si="15"/>
        <v>313.98999999998489</v>
      </c>
    </row>
    <row r="906" spans="2:15" ht="22.05" customHeight="1" x14ac:dyDescent="0.2">
      <c r="B906" s="100" t="s">
        <v>49</v>
      </c>
      <c r="O906" s="150">
        <f t="shared" si="15"/>
        <v>313.98999999998489</v>
      </c>
    </row>
    <row r="907" spans="2:15" ht="22.05" customHeight="1" x14ac:dyDescent="0.2">
      <c r="B907" s="100" t="s">
        <v>49</v>
      </c>
      <c r="O907" s="150">
        <f t="shared" si="15"/>
        <v>313.98999999998489</v>
      </c>
    </row>
    <row r="908" spans="2:15" ht="22.05" customHeight="1" x14ac:dyDescent="0.2">
      <c r="B908" s="100" t="s">
        <v>49</v>
      </c>
      <c r="O908" s="150">
        <f t="shared" si="15"/>
        <v>313.98999999998489</v>
      </c>
    </row>
    <row r="909" spans="2:15" ht="22.05" customHeight="1" x14ac:dyDescent="0.2">
      <c r="B909" s="100" t="s">
        <v>49</v>
      </c>
      <c r="O909" s="150">
        <f t="shared" si="15"/>
        <v>313.98999999998489</v>
      </c>
    </row>
    <row r="910" spans="2:15" ht="22.05" customHeight="1" x14ac:dyDescent="0.2">
      <c r="B910" s="100" t="s">
        <v>49</v>
      </c>
      <c r="O910" s="150">
        <f t="shared" si="15"/>
        <v>313.98999999998489</v>
      </c>
    </row>
    <row r="911" spans="2:15" ht="22.05" customHeight="1" x14ac:dyDescent="0.2">
      <c r="B911" s="100" t="s">
        <v>49</v>
      </c>
      <c r="O911" s="150">
        <f t="shared" si="15"/>
        <v>313.98999999998489</v>
      </c>
    </row>
    <row r="912" spans="2:15" ht="22.05" customHeight="1" x14ac:dyDescent="0.2">
      <c r="B912" s="100" t="s">
        <v>49</v>
      </c>
      <c r="O912" s="150">
        <f t="shared" si="15"/>
        <v>313.98999999998489</v>
      </c>
    </row>
    <row r="913" spans="2:15" ht="22.05" customHeight="1" x14ac:dyDescent="0.2">
      <c r="B913" s="100" t="s">
        <v>49</v>
      </c>
      <c r="O913" s="150">
        <f t="shared" si="15"/>
        <v>313.98999999998489</v>
      </c>
    </row>
    <row r="914" spans="2:15" ht="22.05" customHeight="1" x14ac:dyDescent="0.2">
      <c r="B914" s="100" t="s">
        <v>49</v>
      </c>
      <c r="O914" s="150">
        <f t="shared" si="15"/>
        <v>313.98999999998489</v>
      </c>
    </row>
    <row r="915" spans="2:15" ht="22.05" customHeight="1" x14ac:dyDescent="0.2">
      <c r="B915" s="100" t="s">
        <v>49</v>
      </c>
      <c r="O915" s="150">
        <f t="shared" si="15"/>
        <v>313.98999999998489</v>
      </c>
    </row>
    <row r="916" spans="2:15" ht="22.05" customHeight="1" x14ac:dyDescent="0.2">
      <c r="B916" s="100" t="s">
        <v>49</v>
      </c>
      <c r="O916" s="150">
        <f t="shared" si="15"/>
        <v>313.98999999998489</v>
      </c>
    </row>
    <row r="917" spans="2:15" ht="22.05" customHeight="1" x14ac:dyDescent="0.2">
      <c r="B917" s="100" t="s">
        <v>49</v>
      </c>
      <c r="O917" s="150">
        <f t="shared" si="15"/>
        <v>313.98999999998489</v>
      </c>
    </row>
    <row r="918" spans="2:15" ht="22.05" customHeight="1" x14ac:dyDescent="0.2">
      <c r="B918" s="100" t="s">
        <v>49</v>
      </c>
      <c r="O918" s="150">
        <f t="shared" si="15"/>
        <v>313.98999999998489</v>
      </c>
    </row>
    <row r="919" spans="2:15" ht="22.05" customHeight="1" x14ac:dyDescent="0.2">
      <c r="B919" s="100" t="s">
        <v>49</v>
      </c>
      <c r="O919" s="150">
        <f t="shared" si="15"/>
        <v>313.98999999998489</v>
      </c>
    </row>
    <row r="920" spans="2:15" ht="22.05" customHeight="1" x14ac:dyDescent="0.2">
      <c r="B920" s="100" t="s">
        <v>49</v>
      </c>
      <c r="O920" s="150">
        <f t="shared" si="15"/>
        <v>313.98999999998489</v>
      </c>
    </row>
    <row r="921" spans="2:15" ht="22.05" customHeight="1" x14ac:dyDescent="0.2">
      <c r="B921" s="100" t="s">
        <v>49</v>
      </c>
      <c r="O921" s="150">
        <f t="shared" si="15"/>
        <v>313.98999999998489</v>
      </c>
    </row>
    <row r="922" spans="2:15" ht="22.05" customHeight="1" x14ac:dyDescent="0.2">
      <c r="B922" s="100" t="s">
        <v>49</v>
      </c>
      <c r="O922" s="150">
        <f t="shared" si="15"/>
        <v>313.98999999998489</v>
      </c>
    </row>
    <row r="923" spans="2:15" ht="22.05" customHeight="1" x14ac:dyDescent="0.2">
      <c r="B923" s="100" t="s">
        <v>49</v>
      </c>
      <c r="O923" s="150">
        <f t="shared" si="15"/>
        <v>313.98999999998489</v>
      </c>
    </row>
    <row r="924" spans="2:15" ht="22.05" customHeight="1" x14ac:dyDescent="0.2">
      <c r="B924" s="100" t="s">
        <v>49</v>
      </c>
      <c r="O924" s="150">
        <f t="shared" si="15"/>
        <v>313.98999999998489</v>
      </c>
    </row>
    <row r="925" spans="2:15" ht="22.05" customHeight="1" x14ac:dyDescent="0.2">
      <c r="B925" s="100" t="s">
        <v>49</v>
      </c>
      <c r="O925" s="150">
        <f t="shared" si="15"/>
        <v>313.98999999998489</v>
      </c>
    </row>
    <row r="926" spans="2:15" ht="22.05" customHeight="1" x14ac:dyDescent="0.2">
      <c r="B926" s="100" t="s">
        <v>49</v>
      </c>
      <c r="O926" s="150">
        <f t="shared" si="15"/>
        <v>313.98999999998489</v>
      </c>
    </row>
    <row r="927" spans="2:15" ht="22.05" customHeight="1" x14ac:dyDescent="0.2">
      <c r="B927" s="100" t="s">
        <v>49</v>
      </c>
      <c r="O927" s="150">
        <f t="shared" si="15"/>
        <v>313.98999999998489</v>
      </c>
    </row>
    <row r="928" spans="2:15" ht="22.05" customHeight="1" x14ac:dyDescent="0.2">
      <c r="B928" s="100" t="s">
        <v>49</v>
      </c>
      <c r="O928" s="150">
        <f t="shared" si="15"/>
        <v>313.98999999998489</v>
      </c>
    </row>
    <row r="929" spans="2:15" ht="22.05" customHeight="1" x14ac:dyDescent="0.2">
      <c r="B929" s="100" t="s">
        <v>49</v>
      </c>
      <c r="O929" s="150">
        <f t="shared" si="15"/>
        <v>313.98999999998489</v>
      </c>
    </row>
    <row r="930" spans="2:15" ht="22.05" customHeight="1" x14ac:dyDescent="0.2">
      <c r="B930" s="100" t="s">
        <v>49</v>
      </c>
      <c r="O930" s="150">
        <f t="shared" si="15"/>
        <v>313.98999999998489</v>
      </c>
    </row>
    <row r="931" spans="2:15" ht="22.05" customHeight="1" x14ac:dyDescent="0.2">
      <c r="B931" s="100" t="s">
        <v>49</v>
      </c>
      <c r="O931" s="150">
        <f t="shared" si="15"/>
        <v>313.98999999998489</v>
      </c>
    </row>
    <row r="932" spans="2:15" ht="22.05" customHeight="1" x14ac:dyDescent="0.2">
      <c r="B932" s="100" t="s">
        <v>49</v>
      </c>
      <c r="O932" s="150">
        <f t="shared" si="15"/>
        <v>313.98999999998489</v>
      </c>
    </row>
    <row r="933" spans="2:15" ht="22.05" customHeight="1" x14ac:dyDescent="0.2">
      <c r="B933" s="100" t="s">
        <v>49</v>
      </c>
      <c r="O933" s="150">
        <f t="shared" si="15"/>
        <v>313.98999999998489</v>
      </c>
    </row>
    <row r="934" spans="2:15" ht="22.05" customHeight="1" x14ac:dyDescent="0.2">
      <c r="B934" s="100" t="s">
        <v>49</v>
      </c>
      <c r="O934" s="150">
        <f t="shared" si="15"/>
        <v>313.98999999998489</v>
      </c>
    </row>
    <row r="935" spans="2:15" ht="22.05" customHeight="1" x14ac:dyDescent="0.2">
      <c r="B935" s="100" t="s">
        <v>49</v>
      </c>
      <c r="O935" s="150">
        <f t="shared" si="15"/>
        <v>313.98999999998489</v>
      </c>
    </row>
    <row r="936" spans="2:15" ht="22.05" customHeight="1" x14ac:dyDescent="0.2">
      <c r="B936" s="100" t="s">
        <v>49</v>
      </c>
      <c r="O936" s="150">
        <f t="shared" si="15"/>
        <v>313.98999999998489</v>
      </c>
    </row>
    <row r="937" spans="2:15" ht="22.05" customHeight="1" x14ac:dyDescent="0.2">
      <c r="B937" s="100" t="s">
        <v>49</v>
      </c>
      <c r="O937" s="150">
        <f t="shared" si="15"/>
        <v>313.98999999998489</v>
      </c>
    </row>
    <row r="938" spans="2:15" ht="22.05" customHeight="1" x14ac:dyDescent="0.2">
      <c r="B938" s="100" t="s">
        <v>49</v>
      </c>
      <c r="O938" s="150">
        <f t="shared" si="15"/>
        <v>313.98999999998489</v>
      </c>
    </row>
    <row r="939" spans="2:15" ht="22.05" customHeight="1" x14ac:dyDescent="0.2">
      <c r="B939" s="100" t="s">
        <v>49</v>
      </c>
      <c r="O939" s="150">
        <f t="shared" si="15"/>
        <v>313.98999999998489</v>
      </c>
    </row>
    <row r="940" spans="2:15" ht="22.05" customHeight="1" x14ac:dyDescent="0.2">
      <c r="B940" s="100" t="s">
        <v>49</v>
      </c>
      <c r="O940" s="150">
        <f t="shared" si="15"/>
        <v>313.98999999998489</v>
      </c>
    </row>
    <row r="941" spans="2:15" ht="22.05" customHeight="1" x14ac:dyDescent="0.2">
      <c r="B941" s="100" t="s">
        <v>49</v>
      </c>
      <c r="O941" s="150">
        <f t="shared" si="15"/>
        <v>313.98999999998489</v>
      </c>
    </row>
    <row r="942" spans="2:15" ht="22.05" customHeight="1" x14ac:dyDescent="0.2">
      <c r="B942" s="100" t="s">
        <v>49</v>
      </c>
      <c r="O942" s="150">
        <f t="shared" si="15"/>
        <v>313.98999999998489</v>
      </c>
    </row>
    <row r="943" spans="2:15" ht="22.05" customHeight="1" x14ac:dyDescent="0.2">
      <c r="B943" s="100" t="s">
        <v>49</v>
      </c>
      <c r="O943" s="150">
        <f t="shared" si="15"/>
        <v>313.98999999998489</v>
      </c>
    </row>
    <row r="944" spans="2:15" ht="22.05" customHeight="1" x14ac:dyDescent="0.2">
      <c r="B944" s="100" t="s">
        <v>49</v>
      </c>
      <c r="O944" s="150">
        <f t="shared" si="15"/>
        <v>313.98999999998489</v>
      </c>
    </row>
    <row r="945" spans="2:15" ht="22.05" customHeight="1" x14ac:dyDescent="0.2">
      <c r="B945" s="100" t="s">
        <v>49</v>
      </c>
      <c r="O945" s="150">
        <f t="shared" si="15"/>
        <v>313.98999999998489</v>
      </c>
    </row>
    <row r="946" spans="2:15" ht="22.05" customHeight="1" x14ac:dyDescent="0.2">
      <c r="B946" s="100" t="s">
        <v>49</v>
      </c>
      <c r="O946" s="150">
        <f t="shared" si="15"/>
        <v>313.98999999998489</v>
      </c>
    </row>
    <row r="947" spans="2:15" ht="22.05" customHeight="1" x14ac:dyDescent="0.2">
      <c r="B947" s="100" t="s">
        <v>49</v>
      </c>
      <c r="O947" s="150">
        <f t="shared" si="15"/>
        <v>313.98999999998489</v>
      </c>
    </row>
    <row r="948" spans="2:15" ht="22.05" customHeight="1" x14ac:dyDescent="0.2">
      <c r="B948" s="100" t="s">
        <v>49</v>
      </c>
      <c r="O948" s="150">
        <f t="shared" si="15"/>
        <v>313.98999999998489</v>
      </c>
    </row>
    <row r="949" spans="2:15" ht="22.05" customHeight="1" x14ac:dyDescent="0.2">
      <c r="B949" s="100" t="s">
        <v>49</v>
      </c>
      <c r="O949" s="150">
        <f t="shared" si="15"/>
        <v>313.98999999998489</v>
      </c>
    </row>
    <row r="950" spans="2:15" ht="22.05" customHeight="1" x14ac:dyDescent="0.2">
      <c r="B950" s="100" t="s">
        <v>49</v>
      </c>
      <c r="O950" s="150">
        <f t="shared" si="15"/>
        <v>313.98999999998489</v>
      </c>
    </row>
    <row r="951" spans="2:15" ht="22.05" customHeight="1" x14ac:dyDescent="0.2">
      <c r="B951" s="100" t="s">
        <v>49</v>
      </c>
      <c r="O951" s="150">
        <f t="shared" si="15"/>
        <v>313.98999999998489</v>
      </c>
    </row>
    <row r="952" spans="2:15" ht="22.05" customHeight="1" x14ac:dyDescent="0.2">
      <c r="B952" s="100" t="s">
        <v>49</v>
      </c>
      <c r="O952" s="150">
        <f t="shared" si="15"/>
        <v>313.98999999998489</v>
      </c>
    </row>
    <row r="953" spans="2:15" ht="22.05" customHeight="1" x14ac:dyDescent="0.2">
      <c r="B953" s="100" t="s">
        <v>49</v>
      </c>
      <c r="O953" s="150">
        <f t="shared" si="15"/>
        <v>313.98999999998489</v>
      </c>
    </row>
    <row r="954" spans="2:15" ht="22.05" customHeight="1" x14ac:dyDescent="0.2">
      <c r="B954" s="100" t="s">
        <v>49</v>
      </c>
      <c r="O954" s="150">
        <f t="shared" si="15"/>
        <v>313.98999999998489</v>
      </c>
    </row>
    <row r="955" spans="2:15" ht="22.05" customHeight="1" x14ac:dyDescent="0.2">
      <c r="B955" s="100" t="s">
        <v>49</v>
      </c>
      <c r="O955" s="150">
        <f t="shared" si="15"/>
        <v>313.98999999998489</v>
      </c>
    </row>
    <row r="956" spans="2:15" ht="22.05" customHeight="1" x14ac:dyDescent="0.2">
      <c r="B956" s="100" t="s">
        <v>49</v>
      </c>
      <c r="O956" s="150">
        <f t="shared" si="15"/>
        <v>313.98999999998489</v>
      </c>
    </row>
    <row r="957" spans="2:15" ht="22.05" customHeight="1" x14ac:dyDescent="0.2">
      <c r="B957" s="100" t="s">
        <v>49</v>
      </c>
      <c r="O957" s="150">
        <f t="shared" si="15"/>
        <v>313.98999999998489</v>
      </c>
    </row>
    <row r="958" spans="2:15" ht="22.05" customHeight="1" x14ac:dyDescent="0.2">
      <c r="B958" s="100" t="s">
        <v>49</v>
      </c>
      <c r="O958" s="150">
        <f t="shared" si="15"/>
        <v>313.98999999998489</v>
      </c>
    </row>
    <row r="959" spans="2:15" ht="22.05" customHeight="1" x14ac:dyDescent="0.2">
      <c r="B959" s="100" t="s">
        <v>49</v>
      </c>
      <c r="O959" s="150">
        <f t="shared" si="15"/>
        <v>313.98999999998489</v>
      </c>
    </row>
    <row r="960" spans="2:15" ht="22.05" customHeight="1" x14ac:dyDescent="0.2">
      <c r="B960" s="100" t="s">
        <v>49</v>
      </c>
      <c r="O960" s="150">
        <f t="shared" si="15"/>
        <v>313.98999999998489</v>
      </c>
    </row>
    <row r="961" spans="2:15" ht="22.05" customHeight="1" x14ac:dyDescent="0.2">
      <c r="B961" s="100" t="s">
        <v>49</v>
      </c>
      <c r="O961" s="150">
        <f t="shared" ref="O961:O1005" si="16">O960+M961-N961</f>
        <v>313.98999999998489</v>
      </c>
    </row>
    <row r="962" spans="2:15" ht="22.05" customHeight="1" x14ac:dyDescent="0.2">
      <c r="B962" s="100" t="s">
        <v>49</v>
      </c>
      <c r="O962" s="150">
        <f t="shared" si="16"/>
        <v>313.98999999998489</v>
      </c>
    </row>
    <row r="963" spans="2:15" ht="22.05" customHeight="1" x14ac:dyDescent="0.2">
      <c r="B963" s="100" t="s">
        <v>49</v>
      </c>
      <c r="O963" s="150">
        <f t="shared" si="16"/>
        <v>313.98999999998489</v>
      </c>
    </row>
    <row r="964" spans="2:15" ht="22.05" customHeight="1" x14ac:dyDescent="0.2">
      <c r="B964" s="100" t="s">
        <v>49</v>
      </c>
      <c r="O964" s="150">
        <f t="shared" si="16"/>
        <v>313.98999999998489</v>
      </c>
    </row>
    <row r="965" spans="2:15" ht="22.05" customHeight="1" x14ac:dyDescent="0.2">
      <c r="B965" s="100" t="s">
        <v>49</v>
      </c>
      <c r="O965" s="150">
        <f t="shared" si="16"/>
        <v>313.98999999998489</v>
      </c>
    </row>
    <row r="966" spans="2:15" ht="22.05" customHeight="1" x14ac:dyDescent="0.2">
      <c r="B966" s="100" t="s">
        <v>49</v>
      </c>
      <c r="O966" s="150">
        <f t="shared" si="16"/>
        <v>313.98999999998489</v>
      </c>
    </row>
    <row r="967" spans="2:15" ht="22.05" customHeight="1" x14ac:dyDescent="0.2">
      <c r="B967" s="100" t="s">
        <v>49</v>
      </c>
      <c r="O967" s="150">
        <f t="shared" si="16"/>
        <v>313.98999999998489</v>
      </c>
    </row>
    <row r="968" spans="2:15" ht="22.05" customHeight="1" x14ac:dyDescent="0.2">
      <c r="B968" s="100" t="s">
        <v>49</v>
      </c>
      <c r="O968" s="150">
        <f t="shared" si="16"/>
        <v>313.98999999998489</v>
      </c>
    </row>
    <row r="969" spans="2:15" ht="22.05" customHeight="1" x14ac:dyDescent="0.2">
      <c r="B969" s="100" t="s">
        <v>49</v>
      </c>
      <c r="O969" s="150">
        <f t="shared" si="16"/>
        <v>313.98999999998489</v>
      </c>
    </row>
    <row r="970" spans="2:15" ht="22.05" customHeight="1" x14ac:dyDescent="0.2">
      <c r="B970" s="100" t="s">
        <v>49</v>
      </c>
      <c r="O970" s="150">
        <f t="shared" si="16"/>
        <v>313.98999999998489</v>
      </c>
    </row>
    <row r="971" spans="2:15" ht="22.05" customHeight="1" x14ac:dyDescent="0.2">
      <c r="B971" s="100" t="s">
        <v>49</v>
      </c>
      <c r="O971" s="150">
        <f t="shared" si="16"/>
        <v>313.98999999998489</v>
      </c>
    </row>
    <row r="972" spans="2:15" ht="22.05" customHeight="1" x14ac:dyDescent="0.2">
      <c r="B972" s="100" t="s">
        <v>49</v>
      </c>
      <c r="O972" s="150">
        <f t="shared" si="16"/>
        <v>313.98999999998489</v>
      </c>
    </row>
    <row r="973" spans="2:15" ht="22.05" customHeight="1" x14ac:dyDescent="0.2">
      <c r="B973" s="100" t="s">
        <v>49</v>
      </c>
      <c r="O973" s="150">
        <f t="shared" si="16"/>
        <v>313.98999999998489</v>
      </c>
    </row>
    <row r="974" spans="2:15" ht="22.05" customHeight="1" x14ac:dyDescent="0.2">
      <c r="B974" s="100" t="s">
        <v>49</v>
      </c>
      <c r="O974" s="150">
        <f t="shared" si="16"/>
        <v>313.98999999998489</v>
      </c>
    </row>
    <row r="975" spans="2:15" ht="22.05" customHeight="1" x14ac:dyDescent="0.2">
      <c r="B975" s="100" t="s">
        <v>49</v>
      </c>
      <c r="O975" s="150">
        <f t="shared" si="16"/>
        <v>313.98999999998489</v>
      </c>
    </row>
    <row r="976" spans="2:15" ht="22.05" customHeight="1" x14ac:dyDescent="0.2">
      <c r="B976" s="100" t="s">
        <v>49</v>
      </c>
      <c r="O976" s="150">
        <f t="shared" si="16"/>
        <v>313.98999999998489</v>
      </c>
    </row>
    <row r="977" spans="2:15" ht="22.05" customHeight="1" x14ac:dyDescent="0.2">
      <c r="B977" s="100" t="s">
        <v>49</v>
      </c>
      <c r="O977" s="150">
        <f t="shared" si="16"/>
        <v>313.98999999998489</v>
      </c>
    </row>
    <row r="978" spans="2:15" ht="22.05" customHeight="1" x14ac:dyDescent="0.2">
      <c r="B978" s="100" t="s">
        <v>49</v>
      </c>
      <c r="O978" s="150">
        <f t="shared" si="16"/>
        <v>313.98999999998489</v>
      </c>
    </row>
    <row r="979" spans="2:15" ht="22.05" customHeight="1" x14ac:dyDescent="0.2">
      <c r="B979" s="100" t="s">
        <v>49</v>
      </c>
      <c r="O979" s="150">
        <f t="shared" si="16"/>
        <v>313.98999999998489</v>
      </c>
    </row>
    <row r="980" spans="2:15" ht="22.05" customHeight="1" x14ac:dyDescent="0.2">
      <c r="B980" s="100" t="s">
        <v>49</v>
      </c>
      <c r="O980" s="150">
        <f t="shared" si="16"/>
        <v>313.98999999998489</v>
      </c>
    </row>
    <row r="981" spans="2:15" ht="22.05" customHeight="1" x14ac:dyDescent="0.2">
      <c r="B981" s="100" t="s">
        <v>49</v>
      </c>
      <c r="O981" s="150">
        <f t="shared" si="16"/>
        <v>313.98999999998489</v>
      </c>
    </row>
    <row r="982" spans="2:15" ht="22.05" customHeight="1" x14ac:dyDescent="0.2">
      <c r="B982" s="100" t="s">
        <v>49</v>
      </c>
      <c r="O982" s="150">
        <f t="shared" si="16"/>
        <v>313.98999999998489</v>
      </c>
    </row>
    <row r="983" spans="2:15" ht="22.05" customHeight="1" x14ac:dyDescent="0.2">
      <c r="B983" s="100" t="s">
        <v>49</v>
      </c>
      <c r="O983" s="150">
        <f t="shared" si="16"/>
        <v>313.98999999998489</v>
      </c>
    </row>
    <row r="984" spans="2:15" ht="22.05" customHeight="1" x14ac:dyDescent="0.2">
      <c r="B984" s="100" t="s">
        <v>49</v>
      </c>
      <c r="O984" s="150">
        <f t="shared" si="16"/>
        <v>313.98999999998489</v>
      </c>
    </row>
    <row r="985" spans="2:15" ht="22.05" customHeight="1" x14ac:dyDescent="0.2">
      <c r="B985" s="100" t="s">
        <v>49</v>
      </c>
      <c r="O985" s="150">
        <f t="shared" si="16"/>
        <v>313.98999999998489</v>
      </c>
    </row>
    <row r="986" spans="2:15" ht="22.05" customHeight="1" x14ac:dyDescent="0.2">
      <c r="B986" s="100" t="s">
        <v>49</v>
      </c>
      <c r="O986" s="150">
        <f t="shared" si="16"/>
        <v>313.98999999998489</v>
      </c>
    </row>
    <row r="987" spans="2:15" ht="22.05" customHeight="1" x14ac:dyDescent="0.2">
      <c r="B987" s="100" t="s">
        <v>49</v>
      </c>
      <c r="O987" s="150">
        <f t="shared" si="16"/>
        <v>313.98999999998489</v>
      </c>
    </row>
    <row r="988" spans="2:15" ht="22.05" customHeight="1" x14ac:dyDescent="0.2">
      <c r="B988" s="100" t="s">
        <v>49</v>
      </c>
      <c r="O988" s="150">
        <f t="shared" si="16"/>
        <v>313.98999999998489</v>
      </c>
    </row>
    <row r="989" spans="2:15" ht="22.05" customHeight="1" x14ac:dyDescent="0.2">
      <c r="B989" s="100" t="s">
        <v>49</v>
      </c>
      <c r="O989" s="150">
        <f t="shared" si="16"/>
        <v>313.98999999998489</v>
      </c>
    </row>
    <row r="990" spans="2:15" ht="22.05" customHeight="1" x14ac:dyDescent="0.2">
      <c r="B990" s="100" t="s">
        <v>49</v>
      </c>
      <c r="O990" s="150">
        <f t="shared" si="16"/>
        <v>313.98999999998489</v>
      </c>
    </row>
    <row r="991" spans="2:15" ht="22.05" customHeight="1" x14ac:dyDescent="0.2">
      <c r="B991" s="100" t="s">
        <v>49</v>
      </c>
      <c r="O991" s="150">
        <f t="shared" si="16"/>
        <v>313.98999999998489</v>
      </c>
    </row>
    <row r="992" spans="2:15" ht="22.05" customHeight="1" x14ac:dyDescent="0.2">
      <c r="B992" s="100" t="s">
        <v>49</v>
      </c>
      <c r="O992" s="150">
        <f t="shared" si="16"/>
        <v>313.98999999998489</v>
      </c>
    </row>
    <row r="993" spans="2:15" ht="22.05" customHeight="1" x14ac:dyDescent="0.2">
      <c r="B993" s="100" t="s">
        <v>49</v>
      </c>
      <c r="O993" s="150">
        <f t="shared" si="16"/>
        <v>313.98999999998489</v>
      </c>
    </row>
    <row r="994" spans="2:15" ht="22.05" customHeight="1" x14ac:dyDescent="0.2">
      <c r="B994" s="100" t="s">
        <v>49</v>
      </c>
      <c r="O994" s="150">
        <f t="shared" si="16"/>
        <v>313.98999999998489</v>
      </c>
    </row>
    <row r="995" spans="2:15" ht="22.05" customHeight="1" x14ac:dyDescent="0.2">
      <c r="B995" s="100" t="s">
        <v>49</v>
      </c>
      <c r="O995" s="150">
        <f t="shared" si="16"/>
        <v>313.98999999998489</v>
      </c>
    </row>
    <row r="996" spans="2:15" ht="22.05" customHeight="1" x14ac:dyDescent="0.2">
      <c r="B996" s="100" t="s">
        <v>49</v>
      </c>
      <c r="O996" s="150">
        <f t="shared" si="16"/>
        <v>313.98999999998489</v>
      </c>
    </row>
    <row r="997" spans="2:15" ht="22.05" customHeight="1" x14ac:dyDescent="0.2">
      <c r="B997" s="100" t="s">
        <v>49</v>
      </c>
      <c r="O997" s="150">
        <f t="shared" si="16"/>
        <v>313.98999999998489</v>
      </c>
    </row>
    <row r="998" spans="2:15" ht="22.05" customHeight="1" x14ac:dyDescent="0.2">
      <c r="B998" s="100" t="s">
        <v>49</v>
      </c>
      <c r="O998" s="150">
        <f t="shared" si="16"/>
        <v>313.98999999998489</v>
      </c>
    </row>
    <row r="999" spans="2:15" ht="22.05" customHeight="1" x14ac:dyDescent="0.2">
      <c r="B999" s="100" t="s">
        <v>49</v>
      </c>
      <c r="O999" s="150">
        <f t="shared" si="16"/>
        <v>313.98999999998489</v>
      </c>
    </row>
    <row r="1000" spans="2:15" ht="22.05" customHeight="1" x14ac:dyDescent="0.2">
      <c r="B1000" s="100" t="s">
        <v>49</v>
      </c>
      <c r="O1000" s="150">
        <f t="shared" si="16"/>
        <v>313.98999999998489</v>
      </c>
    </row>
    <row r="1001" spans="2:15" ht="22.05" customHeight="1" x14ac:dyDescent="0.2">
      <c r="B1001" s="100" t="s">
        <v>49</v>
      </c>
      <c r="O1001" s="150">
        <f t="shared" si="16"/>
        <v>313.98999999998489</v>
      </c>
    </row>
    <row r="1002" spans="2:15" ht="22.05" customHeight="1" x14ac:dyDescent="0.2">
      <c r="B1002" s="100" t="s">
        <v>49</v>
      </c>
      <c r="O1002" s="150">
        <f t="shared" si="16"/>
        <v>313.98999999998489</v>
      </c>
    </row>
    <row r="1003" spans="2:15" ht="22.05" customHeight="1" x14ac:dyDescent="0.2">
      <c r="B1003" s="100" t="s">
        <v>49</v>
      </c>
      <c r="O1003" s="150">
        <f t="shared" si="16"/>
        <v>313.98999999998489</v>
      </c>
    </row>
    <row r="1004" spans="2:15" ht="22.05" customHeight="1" x14ac:dyDescent="0.2">
      <c r="B1004" s="100" t="s">
        <v>49</v>
      </c>
      <c r="O1004" s="150">
        <f t="shared" si="16"/>
        <v>313.98999999998489</v>
      </c>
    </row>
    <row r="1005" spans="2:15" ht="22.05" customHeight="1" x14ac:dyDescent="0.2">
      <c r="B1005" s="100" t="s">
        <v>49</v>
      </c>
      <c r="O1005" s="150">
        <f t="shared" si="16"/>
        <v>313.98999999998489</v>
      </c>
    </row>
  </sheetData>
  <sheetProtection formatCells="0" formatColumns="0" autoFilter="0" pivotTables="0"/>
  <autoFilter ref="A1:P1005" xr:uid="{FA6DCA81-4BC6-4C76-A658-40635093A1DC}"/>
  <dataValidations count="7">
    <dataValidation type="list" allowBlank="1" showInputMessage="1" showErrorMessage="1" sqref="J950 J1260 J2:J44 J46:J919" xr:uid="{9CD785E6-56F8-4E12-9957-99C017B471FA}">
      <formula1>INDIRECT($I2)</formula1>
    </dataValidation>
    <dataValidation type="date" allowBlank="1" showInputMessage="1" showErrorMessage="1" sqref="A972:A1036 C972:E1036 B1006:B1036" xr:uid="{BAD1D189-F754-4BEC-8510-1BE7AF985088}">
      <formula1>45292</formula1>
      <formula2>45657</formula2>
    </dataValidation>
    <dataValidation type="list" allowBlank="1" showInputMessage="1" showErrorMessage="1" error="VERIFICA CONCEPTO EN LISTA" sqref="J920:J949 J951:J1036" xr:uid="{D4434699-54DE-40E2-94ED-64FC9508BDFB}">
      <formula1>INDIRECT($I920)</formula1>
    </dataValidation>
    <dataValidation type="list" allowBlank="1" showInputMessage="1" showErrorMessage="1" sqref="I2:I44 I46:I1251" xr:uid="{041D6B44-9893-4872-9725-D24501E5BC88}">
      <formula1>INDIRECT($H2)</formula1>
    </dataValidation>
    <dataValidation type="list" allowBlank="1" showInputMessage="1" showErrorMessage="1" sqref="F46:F1036 F2:F44" xr:uid="{8E83CA68-8C90-4BEB-BDE5-8D48A1033900}">
      <formula1>ESTADO</formula1>
    </dataValidation>
    <dataValidation type="list" allowBlank="1" showInputMessage="1" showErrorMessage="1" sqref="H2:H44 H46:H1036" xr:uid="{F1088E15-4024-4D9E-8E3C-41A8145703F1}">
      <formula1>TIPO</formula1>
    </dataValidation>
    <dataValidation type="list" allowBlank="1" showInputMessage="1" showErrorMessage="1" sqref="B2:B1259" xr:uid="{AF5A129E-51E0-42D9-877F-037B757F26E1}">
      <formula1>BANCO</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12051-FA6F-914A-B1B4-922B38779BC1}">
  <dimension ref="A1:P268"/>
  <sheetViews>
    <sheetView topLeftCell="E68" workbookViewId="0">
      <selection activeCell="A75" sqref="A75"/>
    </sheetView>
  </sheetViews>
  <sheetFormatPr baseColWidth="10" defaultColWidth="11.44140625" defaultRowHeight="22.05" customHeight="1" x14ac:dyDescent="0.2"/>
  <cols>
    <col min="1" max="1" width="12.44140625" style="26" customWidth="1"/>
    <col min="2" max="2" width="14.33203125" style="93" customWidth="1"/>
    <col min="3" max="3" width="15.44140625" style="26" bestFit="1" customWidth="1"/>
    <col min="4" max="4" width="16.6640625" style="26" customWidth="1"/>
    <col min="5" max="5" width="29.44140625" style="147" customWidth="1"/>
    <col min="6" max="6" width="18.77734375" style="93" customWidth="1"/>
    <col min="7" max="7" width="10.109375" style="28" customWidth="1"/>
    <col min="8" max="8" width="12.109375" style="28" customWidth="1"/>
    <col min="9" max="9" width="15.6640625" style="28" customWidth="1"/>
    <col min="10" max="10" width="28.6640625" style="28" customWidth="1"/>
    <col min="11" max="11" width="35.109375" style="25" customWidth="1"/>
    <col min="12" max="12" width="19" style="25" customWidth="1"/>
    <col min="13" max="13" width="15.44140625" style="24" customWidth="1"/>
    <col min="14" max="14" width="18.33203125" style="27" customWidth="1"/>
    <col min="15" max="15" width="15.6640625" style="6" customWidth="1"/>
    <col min="16" max="16" width="22.33203125" style="25" customWidth="1"/>
    <col min="17" max="16384" width="11.44140625" style="8"/>
  </cols>
  <sheetData>
    <row r="1" spans="1:16" ht="22.05" customHeight="1" x14ac:dyDescent="0.2">
      <c r="A1" s="42" t="s">
        <v>0</v>
      </c>
      <c r="B1" s="43" t="s">
        <v>6</v>
      </c>
      <c r="C1" s="54" t="s">
        <v>74</v>
      </c>
      <c r="D1" s="54" t="s">
        <v>75</v>
      </c>
      <c r="E1" s="155" t="s">
        <v>7</v>
      </c>
      <c r="F1" s="43" t="s">
        <v>76</v>
      </c>
      <c r="G1" s="44" t="s">
        <v>1</v>
      </c>
      <c r="H1" s="43" t="s">
        <v>8</v>
      </c>
      <c r="I1" s="43" t="s">
        <v>12</v>
      </c>
      <c r="J1" s="43" t="s">
        <v>10</v>
      </c>
      <c r="K1" s="44" t="s">
        <v>9</v>
      </c>
      <c r="L1" s="44" t="s">
        <v>119</v>
      </c>
      <c r="M1" s="45" t="s">
        <v>2</v>
      </c>
      <c r="N1" s="71" t="s">
        <v>3</v>
      </c>
      <c r="O1" s="45" t="s">
        <v>4</v>
      </c>
      <c r="P1" s="298" t="s">
        <v>20</v>
      </c>
    </row>
    <row r="2" spans="1:16" ht="22.05" customHeight="1" x14ac:dyDescent="0.2">
      <c r="A2" s="291">
        <v>45658</v>
      </c>
      <c r="B2" s="20" t="s">
        <v>279</v>
      </c>
      <c r="C2" s="112"/>
      <c r="D2" s="113"/>
      <c r="E2" s="292"/>
      <c r="F2" s="20" t="s">
        <v>27</v>
      </c>
      <c r="G2" s="22"/>
      <c r="H2" s="21" t="s">
        <v>27</v>
      </c>
      <c r="I2" s="21" t="s">
        <v>27</v>
      </c>
      <c r="J2" s="293" t="s">
        <v>27</v>
      </c>
      <c r="K2" s="115" t="s">
        <v>23</v>
      </c>
      <c r="L2" s="115"/>
      <c r="M2" s="292"/>
      <c r="N2" s="294"/>
      <c r="O2" s="114">
        <v>399.92</v>
      </c>
      <c r="P2" s="28"/>
    </row>
    <row r="3" spans="1:16" ht="22.05" customHeight="1" x14ac:dyDescent="0.2">
      <c r="A3" s="26">
        <v>45659</v>
      </c>
      <c r="B3" s="20" t="s">
        <v>279</v>
      </c>
      <c r="C3" s="112"/>
      <c r="D3" s="113"/>
      <c r="E3" s="292" t="s">
        <v>608</v>
      </c>
      <c r="F3" s="20" t="s">
        <v>77</v>
      </c>
      <c r="G3" s="22"/>
      <c r="H3" s="21" t="s">
        <v>22</v>
      </c>
      <c r="I3" s="21" t="s">
        <v>57</v>
      </c>
      <c r="J3" s="28" t="s">
        <v>85</v>
      </c>
      <c r="K3" s="115" t="s">
        <v>1261</v>
      </c>
      <c r="L3" s="115"/>
      <c r="M3" s="292"/>
      <c r="N3" s="288">
        <v>90</v>
      </c>
      <c r="O3" s="114">
        <f>O2+M3-N3</f>
        <v>309.92</v>
      </c>
      <c r="P3" s="28"/>
    </row>
    <row r="4" spans="1:16" ht="22.05" customHeight="1" x14ac:dyDescent="0.2">
      <c r="A4" s="26">
        <v>45659</v>
      </c>
      <c r="B4" s="20" t="s">
        <v>279</v>
      </c>
      <c r="C4" s="112"/>
      <c r="D4" s="113"/>
      <c r="E4" s="292" t="s">
        <v>609</v>
      </c>
      <c r="F4" s="20" t="s">
        <v>77</v>
      </c>
      <c r="G4" s="22"/>
      <c r="H4" s="21" t="s">
        <v>22</v>
      </c>
      <c r="I4" s="21" t="s">
        <v>57</v>
      </c>
      <c r="J4" s="28" t="s">
        <v>85</v>
      </c>
      <c r="K4" s="115" t="s">
        <v>1261</v>
      </c>
      <c r="L4" s="115"/>
      <c r="M4" s="292"/>
      <c r="N4" s="288">
        <v>14.4</v>
      </c>
      <c r="O4" s="114">
        <f t="shared" ref="O4:O7" si="0">O3+M4-N4</f>
        <v>295.52000000000004</v>
      </c>
      <c r="P4" s="28"/>
    </row>
    <row r="5" spans="1:16" ht="22.05" customHeight="1" x14ac:dyDescent="0.2">
      <c r="A5" s="26">
        <v>45663</v>
      </c>
      <c r="B5" s="20" t="s">
        <v>279</v>
      </c>
      <c r="C5" s="28">
        <v>71377011</v>
      </c>
      <c r="D5" s="28"/>
      <c r="E5" s="156" t="s">
        <v>1211</v>
      </c>
      <c r="F5" s="93" t="s">
        <v>99</v>
      </c>
      <c r="H5" s="28" t="s">
        <v>21</v>
      </c>
      <c r="I5" s="28" t="s">
        <v>81</v>
      </c>
      <c r="J5" s="28" t="s">
        <v>168</v>
      </c>
      <c r="K5" s="25" t="s">
        <v>1162</v>
      </c>
      <c r="M5" s="234">
        <v>100132.5</v>
      </c>
      <c r="N5" s="235"/>
      <c r="O5" s="114">
        <f t="shared" si="0"/>
        <v>100428.02</v>
      </c>
    </row>
    <row r="6" spans="1:16" ht="22.05" customHeight="1" x14ac:dyDescent="0.2">
      <c r="A6" s="26">
        <v>45663</v>
      </c>
      <c r="B6" s="20" t="s">
        <v>279</v>
      </c>
      <c r="C6" s="28"/>
      <c r="D6" s="28"/>
      <c r="E6" s="382" t="s">
        <v>1212</v>
      </c>
      <c r="F6" s="347" t="s">
        <v>78</v>
      </c>
      <c r="G6" s="28">
        <v>92</v>
      </c>
      <c r="H6" s="28" t="s">
        <v>22</v>
      </c>
      <c r="I6" s="28" t="s">
        <v>81</v>
      </c>
      <c r="J6" s="28" t="s">
        <v>33</v>
      </c>
      <c r="K6" s="295" t="s">
        <v>897</v>
      </c>
      <c r="M6" s="234"/>
      <c r="N6" s="235">
        <v>100000</v>
      </c>
      <c r="O6" s="114">
        <f t="shared" si="0"/>
        <v>428.02000000000407</v>
      </c>
    </row>
    <row r="7" spans="1:16" ht="22.05" customHeight="1" x14ac:dyDescent="0.2">
      <c r="A7" s="26">
        <v>45664</v>
      </c>
      <c r="B7" s="20" t="s">
        <v>279</v>
      </c>
      <c r="C7" s="28"/>
      <c r="D7" s="28"/>
      <c r="E7" s="382" t="s">
        <v>608</v>
      </c>
      <c r="F7" s="347" t="s">
        <v>77</v>
      </c>
      <c r="H7" s="28" t="s">
        <v>22</v>
      </c>
      <c r="I7" s="28" t="s">
        <v>57</v>
      </c>
      <c r="J7" s="28" t="s">
        <v>85</v>
      </c>
      <c r="K7" s="295" t="s">
        <v>1261</v>
      </c>
      <c r="M7" s="234"/>
      <c r="N7" s="235">
        <v>5</v>
      </c>
      <c r="O7" s="114">
        <f t="shared" si="0"/>
        <v>423.02000000000407</v>
      </c>
    </row>
    <row r="8" spans="1:16" ht="22.05" customHeight="1" x14ac:dyDescent="0.2">
      <c r="A8" s="26">
        <v>45664</v>
      </c>
      <c r="B8" s="20" t="s">
        <v>279</v>
      </c>
      <c r="C8" s="28"/>
      <c r="D8" s="28"/>
      <c r="E8" s="382" t="s">
        <v>609</v>
      </c>
      <c r="F8" s="347" t="s">
        <v>77</v>
      </c>
      <c r="H8" s="28" t="s">
        <v>22</v>
      </c>
      <c r="I8" s="28" t="s">
        <v>57</v>
      </c>
      <c r="J8" s="28" t="s">
        <v>85</v>
      </c>
      <c r="K8" s="295" t="s">
        <v>1261</v>
      </c>
      <c r="M8" s="234"/>
      <c r="N8" s="235">
        <v>0.8</v>
      </c>
      <c r="O8" s="236">
        <f t="shared" ref="O8:O79" si="1">O7+M8-N8</f>
        <v>422.22000000000406</v>
      </c>
    </row>
    <row r="9" spans="1:16" ht="22.05" customHeight="1" x14ac:dyDescent="0.2">
      <c r="A9" s="26">
        <v>45674</v>
      </c>
      <c r="B9" s="20" t="s">
        <v>279</v>
      </c>
      <c r="C9" s="28">
        <v>36626014</v>
      </c>
      <c r="D9" s="28"/>
      <c r="E9" s="156" t="s">
        <v>1213</v>
      </c>
      <c r="F9" s="93" t="s">
        <v>99</v>
      </c>
      <c r="H9" s="28" t="s">
        <v>21</v>
      </c>
      <c r="I9" s="28" t="s">
        <v>81</v>
      </c>
      <c r="J9" s="28" t="s">
        <v>168</v>
      </c>
      <c r="K9" s="25" t="s">
        <v>1162</v>
      </c>
      <c r="M9" s="234">
        <v>350266.25</v>
      </c>
      <c r="N9" s="235"/>
      <c r="O9" s="236">
        <f t="shared" si="1"/>
        <v>350688.47000000003</v>
      </c>
    </row>
    <row r="10" spans="1:16" ht="22.05" customHeight="1" x14ac:dyDescent="0.2">
      <c r="A10" s="26">
        <v>45674</v>
      </c>
      <c r="B10" s="20" t="s">
        <v>279</v>
      </c>
      <c r="C10" s="28"/>
      <c r="D10" s="28"/>
      <c r="E10" s="382" t="s">
        <v>1212</v>
      </c>
      <c r="F10" s="347" t="s">
        <v>78</v>
      </c>
      <c r="G10" s="28">
        <v>87</v>
      </c>
      <c r="H10" s="28" t="s">
        <v>22</v>
      </c>
      <c r="I10" s="28" t="s">
        <v>81</v>
      </c>
      <c r="J10" s="28" t="s">
        <v>33</v>
      </c>
      <c r="K10" s="295" t="s">
        <v>1217</v>
      </c>
      <c r="M10" s="234"/>
      <c r="N10" s="235">
        <v>350000</v>
      </c>
      <c r="O10" s="236">
        <f t="shared" si="1"/>
        <v>688.47000000003027</v>
      </c>
    </row>
    <row r="11" spans="1:16" ht="22.05" customHeight="1" x14ac:dyDescent="0.2">
      <c r="A11" s="26">
        <v>45674</v>
      </c>
      <c r="B11" s="20" t="s">
        <v>279</v>
      </c>
      <c r="C11" s="28">
        <v>78873011</v>
      </c>
      <c r="D11" s="28"/>
      <c r="E11" s="156" t="s">
        <v>1214</v>
      </c>
      <c r="F11" s="93" t="s">
        <v>99</v>
      </c>
      <c r="H11" s="28" t="s">
        <v>21</v>
      </c>
      <c r="I11" s="28" t="s">
        <v>81</v>
      </c>
      <c r="J11" s="28" t="s">
        <v>168</v>
      </c>
      <c r="K11" s="25" t="s">
        <v>1162</v>
      </c>
      <c r="M11" s="234">
        <v>499714.5</v>
      </c>
      <c r="N11" s="235"/>
      <c r="O11" s="236">
        <f t="shared" si="1"/>
        <v>500402.97000000003</v>
      </c>
    </row>
    <row r="12" spans="1:16" ht="22.05" customHeight="1" x14ac:dyDescent="0.2">
      <c r="A12" s="26">
        <v>45674</v>
      </c>
      <c r="B12" s="20" t="s">
        <v>279</v>
      </c>
      <c r="C12" s="28"/>
      <c r="D12" s="28"/>
      <c r="E12" s="156" t="s">
        <v>1262</v>
      </c>
      <c r="F12" s="93" t="s">
        <v>79</v>
      </c>
      <c r="H12" s="28" t="s">
        <v>21</v>
      </c>
      <c r="I12" s="28" t="s">
        <v>81</v>
      </c>
      <c r="J12" s="28" t="s">
        <v>33</v>
      </c>
      <c r="K12" s="25" t="s">
        <v>1263</v>
      </c>
      <c r="M12" s="234">
        <v>2500</v>
      </c>
      <c r="N12" s="235"/>
      <c r="O12" s="236">
        <f t="shared" si="1"/>
        <v>502902.97000000003</v>
      </c>
    </row>
    <row r="13" spans="1:16" ht="22.05" customHeight="1" x14ac:dyDescent="0.2">
      <c r="A13" s="26">
        <v>45674</v>
      </c>
      <c r="B13" s="20" t="s">
        <v>279</v>
      </c>
      <c r="C13" s="28"/>
      <c r="D13" s="28"/>
      <c r="E13" s="382" t="s">
        <v>1212</v>
      </c>
      <c r="F13" s="347" t="s">
        <v>78</v>
      </c>
      <c r="G13" s="28">
        <v>93</v>
      </c>
      <c r="H13" s="28" t="s">
        <v>22</v>
      </c>
      <c r="I13" s="28" t="s">
        <v>81</v>
      </c>
      <c r="J13" s="28" t="s">
        <v>33</v>
      </c>
      <c r="K13" s="295" t="s">
        <v>897</v>
      </c>
      <c r="M13" s="234"/>
      <c r="N13" s="235">
        <v>500000</v>
      </c>
      <c r="O13" s="236">
        <f t="shared" si="1"/>
        <v>2902.9700000000303</v>
      </c>
    </row>
    <row r="14" spans="1:16" ht="22.05" customHeight="1" x14ac:dyDescent="0.2">
      <c r="A14" s="26">
        <v>45677</v>
      </c>
      <c r="B14" s="20" t="s">
        <v>279</v>
      </c>
      <c r="C14" s="28"/>
      <c r="D14" s="28"/>
      <c r="E14" s="382" t="s">
        <v>1264</v>
      </c>
      <c r="F14" s="347" t="s">
        <v>77</v>
      </c>
      <c r="H14" s="28" t="s">
        <v>22</v>
      </c>
      <c r="I14" s="28" t="s">
        <v>57</v>
      </c>
      <c r="J14" s="28" t="s">
        <v>85</v>
      </c>
      <c r="K14" s="295" t="s">
        <v>1261</v>
      </c>
      <c r="M14" s="234"/>
      <c r="N14" s="235">
        <v>1020</v>
      </c>
      <c r="O14" s="236">
        <f t="shared" si="1"/>
        <v>1882.9700000000303</v>
      </c>
    </row>
    <row r="15" spans="1:16" ht="22.05" customHeight="1" x14ac:dyDescent="0.2">
      <c r="A15" s="26">
        <v>45677</v>
      </c>
      <c r="B15" s="20" t="s">
        <v>279</v>
      </c>
      <c r="C15" s="28"/>
      <c r="D15" s="28"/>
      <c r="E15" s="382" t="s">
        <v>609</v>
      </c>
      <c r="F15" s="347" t="s">
        <v>77</v>
      </c>
      <c r="H15" s="28" t="s">
        <v>22</v>
      </c>
      <c r="I15" s="28" t="s">
        <v>57</v>
      </c>
      <c r="J15" s="28" t="s">
        <v>85</v>
      </c>
      <c r="K15" s="295" t="s">
        <v>1261</v>
      </c>
      <c r="M15" s="234"/>
      <c r="N15" s="235">
        <v>163.19999999999999</v>
      </c>
      <c r="O15" s="236">
        <f t="shared" si="1"/>
        <v>1719.7700000000302</v>
      </c>
    </row>
    <row r="16" spans="1:16" ht="22.05" customHeight="1" x14ac:dyDescent="0.2">
      <c r="A16" s="26">
        <v>45677</v>
      </c>
      <c r="B16" s="20" t="s">
        <v>279</v>
      </c>
      <c r="C16" s="28"/>
      <c r="D16" s="28"/>
      <c r="E16" s="382" t="s">
        <v>1264</v>
      </c>
      <c r="F16" s="347" t="s">
        <v>77</v>
      </c>
      <c r="H16" s="28" t="s">
        <v>22</v>
      </c>
      <c r="I16" s="28" t="s">
        <v>57</v>
      </c>
      <c r="J16" s="28" t="s">
        <v>85</v>
      </c>
      <c r="K16" s="295" t="s">
        <v>1261</v>
      </c>
      <c r="M16" s="234"/>
      <c r="N16" s="235">
        <v>1020</v>
      </c>
      <c r="O16" s="236">
        <f t="shared" si="1"/>
        <v>699.77000000003022</v>
      </c>
    </row>
    <row r="17" spans="1:16" ht="22.05" customHeight="1" x14ac:dyDescent="0.2">
      <c r="A17" s="26">
        <v>45677</v>
      </c>
      <c r="B17" s="20" t="s">
        <v>279</v>
      </c>
      <c r="C17" s="28"/>
      <c r="D17" s="28"/>
      <c r="E17" s="382" t="s">
        <v>609</v>
      </c>
      <c r="F17" s="347" t="s">
        <v>77</v>
      </c>
      <c r="H17" s="28" t="s">
        <v>22</v>
      </c>
      <c r="I17" s="28" t="s">
        <v>57</v>
      </c>
      <c r="J17" s="28" t="s">
        <v>85</v>
      </c>
      <c r="K17" s="295" t="s">
        <v>1261</v>
      </c>
      <c r="M17" s="234"/>
      <c r="N17" s="235">
        <v>163.19999999999999</v>
      </c>
      <c r="O17" s="236">
        <f t="shared" si="1"/>
        <v>536.57000000003018</v>
      </c>
    </row>
    <row r="18" spans="1:16" ht="22.05" customHeight="1" x14ac:dyDescent="0.2">
      <c r="A18" s="26">
        <v>45679</v>
      </c>
      <c r="B18" s="93" t="s">
        <v>279</v>
      </c>
      <c r="C18" s="28">
        <v>61623011</v>
      </c>
      <c r="D18" s="28"/>
      <c r="E18" s="156" t="s">
        <v>1215</v>
      </c>
      <c r="F18" s="93" t="s">
        <v>99</v>
      </c>
      <c r="H18" s="28" t="s">
        <v>21</v>
      </c>
      <c r="I18" s="28" t="s">
        <v>81</v>
      </c>
      <c r="J18" s="28" t="s">
        <v>168</v>
      </c>
      <c r="K18" s="25" t="s">
        <v>1162</v>
      </c>
      <c r="M18" s="24">
        <v>19157.5</v>
      </c>
      <c r="O18" s="236">
        <f t="shared" si="1"/>
        <v>19694.070000000029</v>
      </c>
    </row>
    <row r="19" spans="1:16" ht="22.05" customHeight="1" x14ac:dyDescent="0.2">
      <c r="A19" s="26">
        <v>45679</v>
      </c>
      <c r="B19" s="93" t="s">
        <v>279</v>
      </c>
      <c r="C19" s="28">
        <v>120225741334</v>
      </c>
      <c r="D19" s="28"/>
      <c r="E19" s="156" t="s">
        <v>59</v>
      </c>
      <c r="F19" s="93" t="s">
        <v>99</v>
      </c>
      <c r="H19" s="28" t="s">
        <v>22</v>
      </c>
      <c r="I19" s="28" t="s">
        <v>59</v>
      </c>
      <c r="J19" s="28" t="s">
        <v>59</v>
      </c>
      <c r="K19" s="25" t="s">
        <v>635</v>
      </c>
      <c r="N19" s="27">
        <v>19120</v>
      </c>
      <c r="O19" s="236">
        <f t="shared" si="1"/>
        <v>574.07000000002881</v>
      </c>
    </row>
    <row r="20" spans="1:16" ht="22.05" customHeight="1" x14ac:dyDescent="0.2">
      <c r="A20" s="26">
        <v>45681</v>
      </c>
      <c r="B20" s="93" t="s">
        <v>279</v>
      </c>
      <c r="C20" s="28">
        <v>150013</v>
      </c>
      <c r="D20" s="28"/>
      <c r="E20" s="156" t="s">
        <v>1205</v>
      </c>
      <c r="F20" s="93" t="s">
        <v>99</v>
      </c>
      <c r="H20" s="28" t="s">
        <v>21</v>
      </c>
      <c r="I20" s="28" t="s">
        <v>81</v>
      </c>
      <c r="J20" s="28" t="s">
        <v>168</v>
      </c>
      <c r="K20" s="25" t="s">
        <v>1162</v>
      </c>
      <c r="M20" s="24">
        <v>350562.5</v>
      </c>
      <c r="O20" s="236">
        <f t="shared" si="1"/>
        <v>351136.57</v>
      </c>
    </row>
    <row r="21" spans="1:16" ht="22.05" customHeight="1" thickBot="1" x14ac:dyDescent="0.25">
      <c r="A21" s="374">
        <v>45681</v>
      </c>
      <c r="B21" s="377" t="s">
        <v>279</v>
      </c>
      <c r="C21" s="69"/>
      <c r="D21" s="69"/>
      <c r="E21" s="383" t="s">
        <v>1212</v>
      </c>
      <c r="F21" s="378" t="s">
        <v>78</v>
      </c>
      <c r="G21" s="69">
        <v>94</v>
      </c>
      <c r="H21" s="69" t="s">
        <v>22</v>
      </c>
      <c r="I21" s="69" t="s">
        <v>81</v>
      </c>
      <c r="J21" s="69" t="s">
        <v>33</v>
      </c>
      <c r="K21" s="379" t="s">
        <v>897</v>
      </c>
      <c r="L21" s="89"/>
      <c r="M21" s="380"/>
      <c r="N21" s="381">
        <v>350000</v>
      </c>
      <c r="O21" s="515">
        <f t="shared" si="1"/>
        <v>1136.570000000007</v>
      </c>
      <c r="P21" s="89"/>
    </row>
    <row r="22" spans="1:16" ht="22.05" customHeight="1" x14ac:dyDescent="0.2">
      <c r="A22" s="26">
        <v>45692</v>
      </c>
      <c r="B22" s="93" t="s">
        <v>279</v>
      </c>
      <c r="C22" s="28"/>
      <c r="D22" s="28"/>
      <c r="E22" s="382" t="s">
        <v>608</v>
      </c>
      <c r="F22" s="347" t="s">
        <v>77</v>
      </c>
      <c r="H22" s="28" t="s">
        <v>22</v>
      </c>
      <c r="I22" s="28" t="s">
        <v>57</v>
      </c>
      <c r="J22" s="28" t="s">
        <v>85</v>
      </c>
      <c r="K22" s="295" t="s">
        <v>1261</v>
      </c>
      <c r="M22" s="234"/>
      <c r="N22" s="235">
        <v>72</v>
      </c>
      <c r="O22" s="236">
        <f t="shared" si="1"/>
        <v>1064.570000000007</v>
      </c>
    </row>
    <row r="23" spans="1:16" ht="22.05" customHeight="1" x14ac:dyDescent="0.2">
      <c r="A23" s="26">
        <v>45692</v>
      </c>
      <c r="B23" s="93" t="s">
        <v>279</v>
      </c>
      <c r="C23" s="28"/>
      <c r="D23" s="28"/>
      <c r="E23" s="382" t="s">
        <v>609</v>
      </c>
      <c r="F23" s="347" t="s">
        <v>77</v>
      </c>
      <c r="H23" s="28" t="s">
        <v>22</v>
      </c>
      <c r="I23" s="28" t="s">
        <v>57</v>
      </c>
      <c r="J23" s="28" t="s">
        <v>85</v>
      </c>
      <c r="K23" s="295" t="s">
        <v>1261</v>
      </c>
      <c r="M23" s="234"/>
      <c r="N23" s="235">
        <v>11.52</v>
      </c>
      <c r="O23" s="236">
        <f t="shared" si="1"/>
        <v>1053.050000000007</v>
      </c>
    </row>
    <row r="24" spans="1:16" ht="22.05" customHeight="1" x14ac:dyDescent="0.2">
      <c r="A24" s="26">
        <v>45694</v>
      </c>
      <c r="B24" s="93" t="s">
        <v>279</v>
      </c>
      <c r="C24" s="28">
        <v>58654037</v>
      </c>
      <c r="D24" s="28"/>
      <c r="E24" s="156" t="s">
        <v>1216</v>
      </c>
      <c r="F24" s="93" t="s">
        <v>99</v>
      </c>
      <c r="H24" s="28" t="s">
        <v>21</v>
      </c>
      <c r="I24" s="28" t="s">
        <v>81</v>
      </c>
      <c r="J24" s="28" t="s">
        <v>168</v>
      </c>
      <c r="K24" s="25" t="s">
        <v>1162</v>
      </c>
      <c r="M24" s="24">
        <v>500662.5</v>
      </c>
      <c r="O24" s="236">
        <f t="shared" si="1"/>
        <v>501715.55</v>
      </c>
    </row>
    <row r="25" spans="1:16" ht="22.05" customHeight="1" x14ac:dyDescent="0.2">
      <c r="A25" s="26">
        <v>45694</v>
      </c>
      <c r="B25" s="93" t="s">
        <v>279</v>
      </c>
      <c r="C25" s="28"/>
      <c r="D25" s="28"/>
      <c r="E25" s="382" t="s">
        <v>1212</v>
      </c>
      <c r="F25" s="347" t="s">
        <v>78</v>
      </c>
      <c r="G25" s="28">
        <v>95</v>
      </c>
      <c r="H25" s="28" t="s">
        <v>22</v>
      </c>
      <c r="I25" s="28" t="s">
        <v>81</v>
      </c>
      <c r="J25" s="28" t="s">
        <v>33</v>
      </c>
      <c r="K25" s="295" t="s">
        <v>897</v>
      </c>
      <c r="N25" s="27">
        <v>250000</v>
      </c>
      <c r="O25" s="236">
        <f t="shared" si="1"/>
        <v>251715.55</v>
      </c>
    </row>
    <row r="26" spans="1:16" ht="22.05" customHeight="1" x14ac:dyDescent="0.2">
      <c r="A26" s="26">
        <v>45694</v>
      </c>
      <c r="B26" s="93" t="s">
        <v>279</v>
      </c>
      <c r="C26" s="28"/>
      <c r="D26" s="28"/>
      <c r="E26" s="156" t="s">
        <v>1212</v>
      </c>
      <c r="F26" s="93" t="s">
        <v>78</v>
      </c>
      <c r="G26" s="28">
        <v>96</v>
      </c>
      <c r="H26" s="28" t="s">
        <v>22</v>
      </c>
      <c r="I26" s="28" t="s">
        <v>81</v>
      </c>
      <c r="J26" s="28" t="s">
        <v>33</v>
      </c>
      <c r="K26" s="25" t="s">
        <v>897</v>
      </c>
      <c r="N26" s="27">
        <v>250000</v>
      </c>
      <c r="O26" s="236">
        <f t="shared" si="1"/>
        <v>1715.5499999999884</v>
      </c>
    </row>
    <row r="27" spans="1:16" ht="22.05" customHeight="1" x14ac:dyDescent="0.2">
      <c r="A27" s="26">
        <v>45702</v>
      </c>
      <c r="B27" s="93" t="s">
        <v>279</v>
      </c>
      <c r="C27" s="28">
        <v>20454012</v>
      </c>
      <c r="D27" s="28"/>
      <c r="E27" s="156" t="s">
        <v>1913</v>
      </c>
      <c r="F27" s="93" t="s">
        <v>99</v>
      </c>
      <c r="H27" s="28" t="s">
        <v>21</v>
      </c>
      <c r="I27" s="28" t="s">
        <v>81</v>
      </c>
      <c r="J27" s="28" t="s">
        <v>168</v>
      </c>
      <c r="K27" s="25" t="s">
        <v>1162</v>
      </c>
      <c r="M27" s="24">
        <v>170837.5</v>
      </c>
      <c r="O27" s="236">
        <f t="shared" si="1"/>
        <v>172553.05</v>
      </c>
    </row>
    <row r="28" spans="1:16" ht="22.05" customHeight="1" x14ac:dyDescent="0.2">
      <c r="A28" s="26">
        <v>45702</v>
      </c>
      <c r="B28" s="93" t="s">
        <v>279</v>
      </c>
      <c r="C28" s="28"/>
      <c r="D28" s="28"/>
      <c r="E28" s="156" t="s">
        <v>1212</v>
      </c>
      <c r="F28" s="93" t="s">
        <v>78</v>
      </c>
      <c r="G28" s="28">
        <v>97</v>
      </c>
      <c r="H28" s="28" t="s">
        <v>22</v>
      </c>
      <c r="I28" s="28" t="s">
        <v>81</v>
      </c>
      <c r="J28" s="28" t="s">
        <v>33</v>
      </c>
      <c r="K28" s="25" t="s">
        <v>897</v>
      </c>
      <c r="N28" s="27">
        <v>170000</v>
      </c>
      <c r="O28" s="236">
        <f t="shared" si="1"/>
        <v>2553.0499999999884</v>
      </c>
    </row>
    <row r="29" spans="1:16" ht="22.05" customHeight="1" thickBot="1" x14ac:dyDescent="0.25">
      <c r="A29" s="374">
        <v>45707</v>
      </c>
      <c r="B29" s="377" t="s">
        <v>279</v>
      </c>
      <c r="C29" s="69">
        <v>497617524</v>
      </c>
      <c r="D29" s="69"/>
      <c r="E29" s="383" t="s">
        <v>29</v>
      </c>
      <c r="F29" s="378" t="s">
        <v>99</v>
      </c>
      <c r="G29" s="69"/>
      <c r="H29" s="69" t="s">
        <v>22</v>
      </c>
      <c r="I29" s="69" t="s">
        <v>81</v>
      </c>
      <c r="J29" s="69" t="s">
        <v>174</v>
      </c>
      <c r="K29" s="379" t="s">
        <v>623</v>
      </c>
      <c r="L29" s="89"/>
      <c r="M29" s="380"/>
      <c r="N29" s="381">
        <v>2500</v>
      </c>
      <c r="O29" s="515">
        <f t="shared" si="1"/>
        <v>53.049999999988358</v>
      </c>
    </row>
    <row r="30" spans="1:16" ht="22.05" customHeight="1" x14ac:dyDescent="0.2">
      <c r="A30" s="26">
        <v>45720</v>
      </c>
      <c r="B30" s="93" t="s">
        <v>279</v>
      </c>
      <c r="C30" s="28"/>
      <c r="D30" s="28"/>
      <c r="E30" s="382" t="s">
        <v>608</v>
      </c>
      <c r="F30" s="347" t="s">
        <v>77</v>
      </c>
      <c r="H30" s="28" t="s">
        <v>22</v>
      </c>
      <c r="I30" s="28" t="s">
        <v>57</v>
      </c>
      <c r="J30" s="28" t="s">
        <v>85</v>
      </c>
      <c r="K30" s="295" t="s">
        <v>893</v>
      </c>
      <c r="N30" s="27">
        <v>45.73</v>
      </c>
      <c r="O30" s="236">
        <f t="shared" si="1"/>
        <v>7.3199999999883616</v>
      </c>
    </row>
    <row r="31" spans="1:16" ht="22.05" customHeight="1" x14ac:dyDescent="0.2">
      <c r="A31" s="26">
        <v>45720</v>
      </c>
      <c r="B31" s="93" t="s">
        <v>279</v>
      </c>
      <c r="C31" s="28"/>
      <c r="D31" s="28"/>
      <c r="E31" s="382" t="s">
        <v>609</v>
      </c>
      <c r="F31" s="347" t="s">
        <v>77</v>
      </c>
      <c r="H31" s="28" t="s">
        <v>22</v>
      </c>
      <c r="I31" s="28" t="s">
        <v>57</v>
      </c>
      <c r="J31" s="28" t="s">
        <v>85</v>
      </c>
      <c r="K31" s="295" t="s">
        <v>893</v>
      </c>
      <c r="N31" s="27">
        <v>7.32</v>
      </c>
      <c r="O31" s="236">
        <f t="shared" si="1"/>
        <v>-1.1638690011750441E-11</v>
      </c>
    </row>
    <row r="32" spans="1:16" ht="22.05" customHeight="1" x14ac:dyDescent="0.2">
      <c r="A32" s="26">
        <v>45736</v>
      </c>
      <c r="B32" s="93" t="s">
        <v>279</v>
      </c>
      <c r="C32" s="28">
        <v>98683011</v>
      </c>
      <c r="D32" s="28"/>
      <c r="E32" s="156" t="s">
        <v>3520</v>
      </c>
      <c r="F32" s="93" t="s">
        <v>99</v>
      </c>
      <c r="H32" s="28" t="s">
        <v>21</v>
      </c>
      <c r="I32" s="28" t="s">
        <v>81</v>
      </c>
      <c r="J32" s="28" t="s">
        <v>168</v>
      </c>
      <c r="K32" s="25" t="s">
        <v>1162</v>
      </c>
      <c r="M32" s="24">
        <v>9035.6299999999992</v>
      </c>
      <c r="O32" s="236">
        <f t="shared" si="1"/>
        <v>9035.6299999999883</v>
      </c>
    </row>
    <row r="33" spans="1:15" ht="22.05" customHeight="1" x14ac:dyDescent="0.2">
      <c r="A33" s="26">
        <v>45736</v>
      </c>
      <c r="B33" s="93" t="s">
        <v>279</v>
      </c>
      <c r="C33" s="28">
        <v>5502384</v>
      </c>
      <c r="D33" s="28"/>
      <c r="E33" s="382" t="s">
        <v>59</v>
      </c>
      <c r="F33" s="347" t="s">
        <v>99</v>
      </c>
      <c r="H33" s="28" t="s">
        <v>22</v>
      </c>
      <c r="I33" s="28" t="s">
        <v>59</v>
      </c>
      <c r="J33" s="28" t="s">
        <v>59</v>
      </c>
      <c r="K33" s="295" t="s">
        <v>635</v>
      </c>
      <c r="N33" s="27">
        <v>8500</v>
      </c>
      <c r="O33" s="236">
        <f t="shared" si="1"/>
        <v>535.62999999998829</v>
      </c>
    </row>
    <row r="34" spans="1:15" ht="22.05" customHeight="1" x14ac:dyDescent="0.2">
      <c r="A34" s="26">
        <v>45737</v>
      </c>
      <c r="B34" s="93" t="s">
        <v>279</v>
      </c>
      <c r="C34" s="28"/>
      <c r="D34" s="28"/>
      <c r="E34" s="156" t="s">
        <v>608</v>
      </c>
      <c r="F34" s="93" t="s">
        <v>77</v>
      </c>
      <c r="H34" s="28" t="s">
        <v>22</v>
      </c>
      <c r="I34" s="28" t="s">
        <v>57</v>
      </c>
      <c r="J34" s="28" t="s">
        <v>85</v>
      </c>
      <c r="K34" s="25" t="s">
        <v>893</v>
      </c>
      <c r="N34" s="27">
        <v>8.27</v>
      </c>
      <c r="O34" s="236">
        <f t="shared" si="1"/>
        <v>527.3599999999883</v>
      </c>
    </row>
    <row r="35" spans="1:15" ht="22.05" customHeight="1" x14ac:dyDescent="0.2">
      <c r="A35" s="26">
        <v>45737</v>
      </c>
      <c r="B35" s="93" t="s">
        <v>279</v>
      </c>
      <c r="C35" s="28"/>
      <c r="D35" s="28"/>
      <c r="E35" s="156" t="s">
        <v>609</v>
      </c>
      <c r="F35" s="93" t="s">
        <v>77</v>
      </c>
      <c r="H35" s="28" t="s">
        <v>22</v>
      </c>
      <c r="I35" s="28" t="s">
        <v>57</v>
      </c>
      <c r="J35" s="28" t="s">
        <v>85</v>
      </c>
      <c r="K35" s="25" t="s">
        <v>893</v>
      </c>
      <c r="N35" s="27">
        <v>1.32</v>
      </c>
      <c r="O35" s="236">
        <f t="shared" si="1"/>
        <v>526.03999999998825</v>
      </c>
    </row>
    <row r="36" spans="1:15" ht="22.05" customHeight="1" x14ac:dyDescent="0.2">
      <c r="A36" s="26">
        <v>45737</v>
      </c>
      <c r="B36" s="93" t="s">
        <v>279</v>
      </c>
      <c r="C36" s="28"/>
      <c r="D36" s="28"/>
      <c r="E36" s="156" t="s">
        <v>608</v>
      </c>
      <c r="F36" s="93" t="s">
        <v>77</v>
      </c>
      <c r="H36" s="28" t="s">
        <v>22</v>
      </c>
      <c r="I36" s="28" t="s">
        <v>57</v>
      </c>
      <c r="J36" s="28" t="s">
        <v>85</v>
      </c>
      <c r="K36" s="25" t="s">
        <v>893</v>
      </c>
      <c r="N36" s="27">
        <v>5</v>
      </c>
      <c r="O36" s="236">
        <f t="shared" si="1"/>
        <v>521.03999999998825</v>
      </c>
    </row>
    <row r="37" spans="1:15" ht="22.05" customHeight="1" thickBot="1" x14ac:dyDescent="0.25">
      <c r="A37" s="374">
        <v>45737</v>
      </c>
      <c r="B37" s="377" t="s">
        <v>279</v>
      </c>
      <c r="C37" s="69"/>
      <c r="D37" s="69"/>
      <c r="E37" s="427" t="s">
        <v>609</v>
      </c>
      <c r="F37" s="377" t="s">
        <v>77</v>
      </c>
      <c r="G37" s="69"/>
      <c r="H37" s="69" t="s">
        <v>22</v>
      </c>
      <c r="I37" s="69" t="s">
        <v>57</v>
      </c>
      <c r="J37" s="69" t="s">
        <v>85</v>
      </c>
      <c r="K37" s="89" t="s">
        <v>893</v>
      </c>
      <c r="L37" s="89"/>
      <c r="M37" s="380"/>
      <c r="N37" s="381">
        <v>0.8</v>
      </c>
      <c r="O37" s="515">
        <f t="shared" si="1"/>
        <v>520.2399999999883</v>
      </c>
    </row>
    <row r="38" spans="1:15" ht="22.05" customHeight="1" x14ac:dyDescent="0.2">
      <c r="A38" s="26">
        <v>45777</v>
      </c>
      <c r="B38" s="93" t="s">
        <v>279</v>
      </c>
      <c r="C38" s="28">
        <v>2026011</v>
      </c>
      <c r="D38" s="28"/>
      <c r="E38" s="156" t="s">
        <v>1205</v>
      </c>
      <c r="F38" s="93" t="s">
        <v>99</v>
      </c>
      <c r="H38" s="28" t="s">
        <v>21</v>
      </c>
      <c r="I38" s="28" t="s">
        <v>81</v>
      </c>
      <c r="J38" s="28" t="s">
        <v>168</v>
      </c>
      <c r="K38" s="25" t="s">
        <v>1162</v>
      </c>
      <c r="M38" s="24">
        <v>350562.5</v>
      </c>
      <c r="O38" s="236">
        <f t="shared" si="1"/>
        <v>351082.74</v>
      </c>
    </row>
    <row r="39" spans="1:15" ht="22.05" customHeight="1" thickBot="1" x14ac:dyDescent="0.25">
      <c r="A39" s="374">
        <v>45777</v>
      </c>
      <c r="B39" s="377" t="s">
        <v>279</v>
      </c>
      <c r="C39" s="69"/>
      <c r="D39" s="69"/>
      <c r="E39" s="427" t="s">
        <v>1212</v>
      </c>
      <c r="F39" s="377" t="s">
        <v>3521</v>
      </c>
      <c r="G39" s="69">
        <v>98</v>
      </c>
      <c r="H39" s="69" t="s">
        <v>22</v>
      </c>
      <c r="I39" s="69" t="s">
        <v>81</v>
      </c>
      <c r="J39" s="69" t="s">
        <v>33</v>
      </c>
      <c r="K39" s="89" t="s">
        <v>897</v>
      </c>
      <c r="L39" s="89"/>
      <c r="M39" s="380"/>
      <c r="N39" s="381">
        <v>350000</v>
      </c>
      <c r="O39" s="515">
        <f t="shared" si="1"/>
        <v>1082.7399999999907</v>
      </c>
    </row>
    <row r="40" spans="1:15" ht="22.05" customHeight="1" x14ac:dyDescent="0.2">
      <c r="A40" s="26">
        <v>45779</v>
      </c>
      <c r="B40" s="93" t="s">
        <v>279</v>
      </c>
      <c r="C40" s="28"/>
      <c r="D40" s="28"/>
      <c r="E40" s="156" t="s">
        <v>608</v>
      </c>
      <c r="F40" s="93" t="s">
        <v>77</v>
      </c>
      <c r="H40" s="28" t="s">
        <v>22</v>
      </c>
      <c r="I40" s="28" t="s">
        <v>57</v>
      </c>
      <c r="J40" s="28" t="s">
        <v>85</v>
      </c>
      <c r="K40" s="25" t="s">
        <v>893</v>
      </c>
      <c r="N40" s="27">
        <v>20</v>
      </c>
      <c r="O40" s="236">
        <f t="shared" si="1"/>
        <v>1062.7399999999907</v>
      </c>
    </row>
    <row r="41" spans="1:15" ht="22.05" customHeight="1" x14ac:dyDescent="0.2">
      <c r="A41" s="26">
        <v>45779</v>
      </c>
      <c r="B41" s="93" t="s">
        <v>279</v>
      </c>
      <c r="C41" s="28"/>
      <c r="D41" s="28"/>
      <c r="E41" s="156" t="s">
        <v>609</v>
      </c>
      <c r="F41" s="93" t="s">
        <v>77</v>
      </c>
      <c r="H41" s="28" t="s">
        <v>22</v>
      </c>
      <c r="I41" s="28" t="s">
        <v>57</v>
      </c>
      <c r="J41" s="28" t="s">
        <v>85</v>
      </c>
      <c r="K41" s="25" t="s">
        <v>893</v>
      </c>
      <c r="N41" s="27">
        <v>3.2</v>
      </c>
      <c r="O41" s="236">
        <f t="shared" si="1"/>
        <v>1059.5399999999906</v>
      </c>
    </row>
    <row r="42" spans="1:15" ht="22.05" customHeight="1" x14ac:dyDescent="0.2">
      <c r="A42" s="26">
        <v>45797</v>
      </c>
      <c r="B42" s="93" t="s">
        <v>279</v>
      </c>
      <c r="C42" s="28">
        <v>34479014</v>
      </c>
      <c r="D42" s="28"/>
      <c r="E42" s="156" t="s">
        <v>4137</v>
      </c>
      <c r="F42" s="93" t="s">
        <v>99</v>
      </c>
      <c r="H42" s="28" t="s">
        <v>21</v>
      </c>
      <c r="I42" s="28" t="s">
        <v>81</v>
      </c>
      <c r="J42" s="28" t="s">
        <v>168</v>
      </c>
      <c r="K42" s="25" t="s">
        <v>1162</v>
      </c>
      <c r="M42" s="24">
        <v>192562.5</v>
      </c>
      <c r="O42" s="236">
        <f t="shared" si="1"/>
        <v>193622.03999999998</v>
      </c>
    </row>
    <row r="43" spans="1:15" ht="22.05" customHeight="1" x14ac:dyDescent="0.2">
      <c r="A43" s="26">
        <v>45797</v>
      </c>
      <c r="B43" s="93" t="s">
        <v>279</v>
      </c>
      <c r="C43" s="28" t="s">
        <v>4138</v>
      </c>
      <c r="D43" s="28"/>
      <c r="E43" s="156" t="s">
        <v>4106</v>
      </c>
      <c r="F43" s="93" t="s">
        <v>99</v>
      </c>
      <c r="H43" s="28" t="s">
        <v>22</v>
      </c>
      <c r="I43" s="28" t="s">
        <v>59</v>
      </c>
      <c r="J43" s="28" t="s">
        <v>59</v>
      </c>
      <c r="K43" s="25" t="s">
        <v>635</v>
      </c>
      <c r="N43" s="27">
        <v>4438</v>
      </c>
      <c r="O43" s="236">
        <f t="shared" si="1"/>
        <v>189184.03999999998</v>
      </c>
    </row>
    <row r="44" spans="1:15" ht="22.05" customHeight="1" x14ac:dyDescent="0.2">
      <c r="A44" s="26">
        <v>45797</v>
      </c>
      <c r="B44" s="93" t="s">
        <v>279</v>
      </c>
      <c r="C44" s="28"/>
      <c r="D44" s="28"/>
      <c r="E44" s="156" t="s">
        <v>1212</v>
      </c>
      <c r="F44" s="93" t="s">
        <v>78</v>
      </c>
      <c r="G44" s="28">
        <v>99</v>
      </c>
      <c r="H44" s="28" t="s">
        <v>22</v>
      </c>
      <c r="I44" s="28" t="s">
        <v>81</v>
      </c>
      <c r="J44" s="28" t="s">
        <v>33</v>
      </c>
      <c r="K44" s="25" t="s">
        <v>897</v>
      </c>
      <c r="N44" s="27">
        <v>188000</v>
      </c>
      <c r="O44" s="236">
        <f t="shared" si="1"/>
        <v>1184.039999999979</v>
      </c>
    </row>
    <row r="45" spans="1:15" ht="22.05" customHeight="1" x14ac:dyDescent="0.2">
      <c r="A45" s="26">
        <v>45806</v>
      </c>
      <c r="B45" s="93" t="s">
        <v>279</v>
      </c>
      <c r="C45" s="28">
        <v>34325011</v>
      </c>
      <c r="D45" s="28"/>
      <c r="E45" s="156" t="s">
        <v>4139</v>
      </c>
      <c r="F45" s="93" t="s">
        <v>99</v>
      </c>
      <c r="H45" s="28" t="s">
        <v>21</v>
      </c>
      <c r="I45" s="28" t="s">
        <v>81</v>
      </c>
      <c r="J45" s="28" t="s">
        <v>168</v>
      </c>
      <c r="K45" s="25" t="s">
        <v>1162</v>
      </c>
      <c r="M45" s="24">
        <v>400925</v>
      </c>
      <c r="O45" s="236">
        <f t="shared" si="1"/>
        <v>402109.04</v>
      </c>
    </row>
    <row r="46" spans="1:15" ht="22.05" customHeight="1" thickBot="1" x14ac:dyDescent="0.25">
      <c r="A46" s="374">
        <v>45806</v>
      </c>
      <c r="B46" s="377" t="s">
        <v>279</v>
      </c>
      <c r="C46" s="69"/>
      <c r="D46" s="69"/>
      <c r="E46" s="427" t="s">
        <v>1212</v>
      </c>
      <c r="F46" s="377" t="s">
        <v>78</v>
      </c>
      <c r="G46" s="69">
        <v>100</v>
      </c>
      <c r="H46" s="69" t="s">
        <v>22</v>
      </c>
      <c r="I46" s="69" t="s">
        <v>81</v>
      </c>
      <c r="J46" s="69" t="s">
        <v>33</v>
      </c>
      <c r="K46" s="89" t="s">
        <v>897</v>
      </c>
      <c r="L46" s="89"/>
      <c r="M46" s="380"/>
      <c r="N46" s="381">
        <v>400000</v>
      </c>
      <c r="O46" s="515">
        <f t="shared" si="1"/>
        <v>2109.039999999979</v>
      </c>
    </row>
    <row r="47" spans="1:15" ht="22.05" customHeight="1" x14ac:dyDescent="0.2">
      <c r="A47" s="26">
        <v>45810</v>
      </c>
      <c r="B47" s="93" t="s">
        <v>279</v>
      </c>
      <c r="C47" s="28"/>
      <c r="D47" s="28"/>
      <c r="E47" s="156" t="s">
        <v>608</v>
      </c>
      <c r="F47" s="93" t="s">
        <v>77</v>
      </c>
      <c r="H47" s="28" t="s">
        <v>22</v>
      </c>
      <c r="I47" s="28" t="s">
        <v>57</v>
      </c>
      <c r="J47" s="28" t="s">
        <v>85</v>
      </c>
      <c r="K47" s="25" t="s">
        <v>893</v>
      </c>
      <c r="N47" s="27">
        <v>40</v>
      </c>
      <c r="O47" s="236">
        <f t="shared" si="1"/>
        <v>2069.039999999979</v>
      </c>
    </row>
    <row r="48" spans="1:15" ht="22.05" customHeight="1" x14ac:dyDescent="0.2">
      <c r="A48" s="26">
        <v>45810</v>
      </c>
      <c r="B48" s="93" t="s">
        <v>279</v>
      </c>
      <c r="C48" s="28"/>
      <c r="D48" s="28"/>
      <c r="E48" s="156" t="s">
        <v>609</v>
      </c>
      <c r="F48" s="93" t="s">
        <v>77</v>
      </c>
      <c r="H48" s="28" t="s">
        <v>22</v>
      </c>
      <c r="I48" s="28" t="s">
        <v>57</v>
      </c>
      <c r="J48" s="28" t="s">
        <v>85</v>
      </c>
      <c r="K48" s="25" t="s">
        <v>893</v>
      </c>
      <c r="N48" s="27">
        <v>6.4</v>
      </c>
      <c r="O48" s="236">
        <f t="shared" si="1"/>
        <v>2062.639999999979</v>
      </c>
    </row>
    <row r="49" spans="1:16" ht="22.05" customHeight="1" x14ac:dyDescent="0.2">
      <c r="A49" s="26">
        <v>45813</v>
      </c>
      <c r="B49" s="93" t="s">
        <v>279</v>
      </c>
      <c r="C49" s="28">
        <v>24968013</v>
      </c>
      <c r="D49" s="28"/>
      <c r="E49" s="156" t="s">
        <v>5047</v>
      </c>
      <c r="F49" s="93" t="s">
        <v>99</v>
      </c>
      <c r="H49" s="28" t="s">
        <v>21</v>
      </c>
      <c r="I49" s="28" t="s">
        <v>81</v>
      </c>
      <c r="J49" s="28" t="s">
        <v>168</v>
      </c>
      <c r="K49" s="25" t="s">
        <v>1162</v>
      </c>
      <c r="M49" s="24">
        <v>115537.5</v>
      </c>
      <c r="O49" s="236">
        <f t="shared" si="1"/>
        <v>117600.13999999998</v>
      </c>
    </row>
    <row r="50" spans="1:16" ht="22.05" customHeight="1" x14ac:dyDescent="0.2">
      <c r="A50" s="26">
        <v>45813</v>
      </c>
      <c r="B50" s="93" t="s">
        <v>279</v>
      </c>
      <c r="C50" s="28"/>
      <c r="D50" s="28"/>
      <c r="E50" s="156" t="s">
        <v>1212</v>
      </c>
      <c r="F50" s="93" t="s">
        <v>78</v>
      </c>
      <c r="G50" s="28">
        <v>101</v>
      </c>
      <c r="H50" s="28" t="s">
        <v>22</v>
      </c>
      <c r="I50" s="28" t="s">
        <v>81</v>
      </c>
      <c r="J50" s="28" t="s">
        <v>33</v>
      </c>
      <c r="K50" s="25" t="s">
        <v>897</v>
      </c>
      <c r="N50" s="27">
        <v>117000</v>
      </c>
      <c r="O50" s="236">
        <f t="shared" si="1"/>
        <v>600.13999999998487</v>
      </c>
    </row>
    <row r="51" spans="1:16" ht="22.05" customHeight="1" x14ac:dyDescent="0.2">
      <c r="A51" s="26">
        <v>45819</v>
      </c>
      <c r="B51" s="93" t="s">
        <v>279</v>
      </c>
      <c r="C51" s="28">
        <v>52408023</v>
      </c>
      <c r="D51" s="28"/>
      <c r="E51" s="156" t="s">
        <v>5048</v>
      </c>
      <c r="F51" s="93" t="s">
        <v>99</v>
      </c>
      <c r="H51" s="28" t="s">
        <v>21</v>
      </c>
      <c r="I51" s="28" t="s">
        <v>81</v>
      </c>
      <c r="J51" s="28" t="s">
        <v>168</v>
      </c>
      <c r="K51" s="25" t="s">
        <v>1162</v>
      </c>
      <c r="M51" s="24">
        <v>250331.5</v>
      </c>
      <c r="O51" s="236">
        <f t="shared" si="1"/>
        <v>250931.63999999998</v>
      </c>
    </row>
    <row r="52" spans="1:16" ht="22.05" customHeight="1" x14ac:dyDescent="0.2">
      <c r="A52" s="26">
        <v>45819</v>
      </c>
      <c r="B52" s="93" t="s">
        <v>279</v>
      </c>
      <c r="C52" s="28"/>
      <c r="D52" s="28"/>
      <c r="E52" s="156" t="s">
        <v>1212</v>
      </c>
      <c r="F52" s="93" t="s">
        <v>78</v>
      </c>
      <c r="G52" s="28">
        <v>102</v>
      </c>
      <c r="H52" s="28" t="s">
        <v>22</v>
      </c>
      <c r="I52" s="28" t="s">
        <v>81</v>
      </c>
      <c r="J52" s="28" t="s">
        <v>33</v>
      </c>
      <c r="K52" s="25" t="s">
        <v>897</v>
      </c>
      <c r="N52" s="27">
        <v>250000</v>
      </c>
      <c r="O52" s="236">
        <f t="shared" si="1"/>
        <v>931.63999999998487</v>
      </c>
    </row>
    <row r="53" spans="1:16" ht="22.05" customHeight="1" x14ac:dyDescent="0.2">
      <c r="A53" s="26">
        <v>45821</v>
      </c>
      <c r="B53" s="93" t="s">
        <v>279</v>
      </c>
      <c r="C53" s="28">
        <v>60983019</v>
      </c>
      <c r="D53" s="28"/>
      <c r="E53" s="156" t="s">
        <v>5049</v>
      </c>
      <c r="F53" s="93" t="s">
        <v>99</v>
      </c>
      <c r="H53" s="28" t="s">
        <v>21</v>
      </c>
      <c r="I53" s="28" t="s">
        <v>81</v>
      </c>
      <c r="J53" s="28" t="s">
        <v>168</v>
      </c>
      <c r="K53" s="25" t="s">
        <v>1162</v>
      </c>
      <c r="M53" s="24">
        <v>149310</v>
      </c>
      <c r="O53" s="236">
        <f t="shared" si="1"/>
        <v>150241.63999999998</v>
      </c>
    </row>
    <row r="54" spans="1:16" ht="22.05" customHeight="1" x14ac:dyDescent="0.2">
      <c r="A54" s="26">
        <v>45821</v>
      </c>
      <c r="B54" s="93" t="s">
        <v>279</v>
      </c>
      <c r="C54" s="28"/>
      <c r="D54" s="28"/>
      <c r="E54" s="156" t="s">
        <v>1212</v>
      </c>
      <c r="F54" s="93" t="s">
        <v>78</v>
      </c>
      <c r="G54" s="28">
        <v>103</v>
      </c>
      <c r="H54" s="28" t="s">
        <v>22</v>
      </c>
      <c r="I54" s="28" t="s">
        <v>81</v>
      </c>
      <c r="J54" s="28" t="s">
        <v>33</v>
      </c>
      <c r="K54" s="25" t="s">
        <v>897</v>
      </c>
      <c r="N54" s="27">
        <v>150000</v>
      </c>
      <c r="O54" s="236">
        <f t="shared" si="1"/>
        <v>241.63999999998487</v>
      </c>
    </row>
    <row r="55" spans="1:16" ht="22.05" customHeight="1" x14ac:dyDescent="0.2">
      <c r="A55" s="26">
        <v>45827</v>
      </c>
      <c r="B55" s="93" t="s">
        <v>279</v>
      </c>
      <c r="C55" s="28">
        <v>26060028</v>
      </c>
      <c r="D55" s="28"/>
      <c r="E55" s="156" t="s">
        <v>3531</v>
      </c>
      <c r="F55" s="93" t="s">
        <v>99</v>
      </c>
      <c r="H55" s="28" t="s">
        <v>21</v>
      </c>
      <c r="I55" s="28" t="s">
        <v>81</v>
      </c>
      <c r="J55" s="28" t="s">
        <v>168</v>
      </c>
      <c r="K55" s="25" t="s">
        <v>1162</v>
      </c>
      <c r="M55" s="24">
        <v>7900</v>
      </c>
      <c r="O55" s="236">
        <f t="shared" si="1"/>
        <v>8141.6399999999849</v>
      </c>
    </row>
    <row r="56" spans="1:16" ht="22.05" customHeight="1" thickBot="1" x14ac:dyDescent="0.25">
      <c r="A56" s="374">
        <v>45827</v>
      </c>
      <c r="B56" s="377" t="s">
        <v>279</v>
      </c>
      <c r="C56" s="69"/>
      <c r="D56" s="69"/>
      <c r="E56" s="427" t="s">
        <v>5022</v>
      </c>
      <c r="F56" s="377" t="s">
        <v>99</v>
      </c>
      <c r="G56" s="69"/>
      <c r="H56" s="69" t="s">
        <v>22</v>
      </c>
      <c r="I56" s="69" t="s">
        <v>59</v>
      </c>
      <c r="J56" s="69" t="s">
        <v>59</v>
      </c>
      <c r="K56" s="89" t="s">
        <v>635</v>
      </c>
      <c r="L56" s="89"/>
      <c r="M56" s="380"/>
      <c r="N56" s="381">
        <v>7513</v>
      </c>
      <c r="O56" s="515">
        <f t="shared" si="1"/>
        <v>628.63999999998487</v>
      </c>
    </row>
    <row r="57" spans="1:16" ht="22.05" customHeight="1" x14ac:dyDescent="0.2">
      <c r="A57" s="26">
        <v>45839</v>
      </c>
      <c r="B57" s="93" t="s">
        <v>279</v>
      </c>
      <c r="C57" s="28"/>
      <c r="D57" s="28"/>
      <c r="E57" s="156" t="s">
        <v>608</v>
      </c>
      <c r="F57" s="93" t="s">
        <v>77</v>
      </c>
      <c r="H57" s="28" t="s">
        <v>22</v>
      </c>
      <c r="I57" s="28" t="s">
        <v>57</v>
      </c>
      <c r="J57" s="28" t="s">
        <v>85</v>
      </c>
      <c r="K57" s="25" t="s">
        <v>893</v>
      </c>
      <c r="N57" s="27">
        <v>60</v>
      </c>
      <c r="O57" s="236">
        <f t="shared" si="1"/>
        <v>568.63999999998487</v>
      </c>
    </row>
    <row r="58" spans="1:16" ht="22.05" customHeight="1" x14ac:dyDescent="0.2">
      <c r="A58" s="26">
        <v>45839</v>
      </c>
      <c r="B58" s="93" t="s">
        <v>279</v>
      </c>
      <c r="C58" s="28"/>
      <c r="D58" s="28"/>
      <c r="E58" s="156" t="s">
        <v>609</v>
      </c>
      <c r="F58" s="93" t="s">
        <v>77</v>
      </c>
      <c r="H58" s="28" t="s">
        <v>22</v>
      </c>
      <c r="I58" s="28" t="s">
        <v>57</v>
      </c>
      <c r="J58" s="28" t="s">
        <v>85</v>
      </c>
      <c r="K58" s="25" t="s">
        <v>893</v>
      </c>
      <c r="N58" s="27">
        <v>9.6</v>
      </c>
      <c r="O58" s="236">
        <f t="shared" si="1"/>
        <v>559.03999999998484</v>
      </c>
    </row>
    <row r="59" spans="1:16" ht="22.05" customHeight="1" x14ac:dyDescent="0.2">
      <c r="A59" s="26">
        <v>45859</v>
      </c>
      <c r="B59" s="93" t="s">
        <v>279</v>
      </c>
      <c r="C59" s="28">
        <v>87202037</v>
      </c>
      <c r="D59" s="28"/>
      <c r="E59" s="156" t="s">
        <v>3523</v>
      </c>
      <c r="F59" s="93" t="s">
        <v>99</v>
      </c>
      <c r="H59" s="28" t="s">
        <v>21</v>
      </c>
      <c r="I59" s="28" t="s">
        <v>81</v>
      </c>
      <c r="J59" s="28" t="s">
        <v>168</v>
      </c>
      <c r="K59" s="25" t="s">
        <v>1162</v>
      </c>
      <c r="M59" s="24">
        <v>3555</v>
      </c>
      <c r="O59" s="236">
        <f t="shared" si="1"/>
        <v>4114.0399999999845</v>
      </c>
    </row>
    <row r="60" spans="1:16" ht="22.05" customHeight="1" x14ac:dyDescent="0.2">
      <c r="A60" s="26">
        <v>45859</v>
      </c>
      <c r="B60" s="93" t="s">
        <v>279</v>
      </c>
      <c r="C60" s="28">
        <v>122025905985</v>
      </c>
      <c r="D60" s="28"/>
      <c r="E60" s="156" t="s">
        <v>5556</v>
      </c>
      <c r="F60" s="93" t="s">
        <v>99</v>
      </c>
      <c r="H60" s="28" t="s">
        <v>22</v>
      </c>
      <c r="I60" s="28" t="s">
        <v>59</v>
      </c>
      <c r="J60" s="28" t="s">
        <v>59</v>
      </c>
      <c r="K60" s="25" t="s">
        <v>635</v>
      </c>
      <c r="N60" s="27">
        <v>3453</v>
      </c>
      <c r="O60" s="236">
        <f t="shared" si="1"/>
        <v>661.0399999999845</v>
      </c>
    </row>
    <row r="61" spans="1:16" ht="22.05" customHeight="1" x14ac:dyDescent="0.2">
      <c r="A61" s="26">
        <v>45863</v>
      </c>
      <c r="B61" s="93" t="s">
        <v>279</v>
      </c>
      <c r="C61" s="28"/>
      <c r="D61" s="28"/>
      <c r="E61" s="156" t="s">
        <v>29</v>
      </c>
      <c r="F61" s="93" t="s">
        <v>99</v>
      </c>
      <c r="H61" s="28" t="s">
        <v>21</v>
      </c>
      <c r="I61" s="28" t="s">
        <v>81</v>
      </c>
      <c r="J61" s="28" t="s">
        <v>168</v>
      </c>
      <c r="K61" s="25" t="s">
        <v>1162</v>
      </c>
      <c r="M61" s="24">
        <v>175500</v>
      </c>
      <c r="O61" s="236">
        <f t="shared" si="1"/>
        <v>176161.03999999998</v>
      </c>
    </row>
    <row r="62" spans="1:16" ht="22.05" customHeight="1" x14ac:dyDescent="0.2">
      <c r="A62" s="26">
        <v>45863</v>
      </c>
      <c r="B62" s="93" t="s">
        <v>279</v>
      </c>
      <c r="C62" s="28"/>
      <c r="D62" s="28"/>
      <c r="E62" s="156" t="s">
        <v>1212</v>
      </c>
      <c r="F62" s="93" t="s">
        <v>78</v>
      </c>
      <c r="G62" s="28">
        <v>381</v>
      </c>
      <c r="H62" s="28" t="s">
        <v>22</v>
      </c>
      <c r="I62" s="28" t="s">
        <v>81</v>
      </c>
      <c r="J62" s="28" t="s">
        <v>33</v>
      </c>
      <c r="K62" s="25" t="s">
        <v>897</v>
      </c>
      <c r="N62" s="27">
        <v>75000</v>
      </c>
      <c r="O62" s="236">
        <f t="shared" si="1"/>
        <v>101161.03999999998</v>
      </c>
    </row>
    <row r="63" spans="1:16" ht="22.05" customHeight="1" thickBot="1" x14ac:dyDescent="0.25">
      <c r="A63" s="374">
        <v>45863</v>
      </c>
      <c r="B63" s="377" t="s">
        <v>279</v>
      </c>
      <c r="C63" s="69"/>
      <c r="D63" s="69"/>
      <c r="E63" s="427" t="s">
        <v>1212</v>
      </c>
      <c r="F63" s="377" t="s">
        <v>78</v>
      </c>
      <c r="G63" s="69">
        <v>383</v>
      </c>
      <c r="H63" s="69" t="s">
        <v>22</v>
      </c>
      <c r="I63" s="69" t="s">
        <v>81</v>
      </c>
      <c r="J63" s="69" t="s">
        <v>33</v>
      </c>
      <c r="K63" s="89" t="s">
        <v>897</v>
      </c>
      <c r="L63" s="89"/>
      <c r="M63" s="380"/>
      <c r="N63" s="381">
        <v>100000</v>
      </c>
      <c r="O63" s="515">
        <f t="shared" si="1"/>
        <v>1161.039999999979</v>
      </c>
      <c r="P63" s="89"/>
    </row>
    <row r="64" spans="1:16" ht="22.05" customHeight="1" x14ac:dyDescent="0.2">
      <c r="A64" s="26">
        <v>45870</v>
      </c>
      <c r="B64" s="93" t="s">
        <v>279</v>
      </c>
      <c r="E64" s="156" t="s">
        <v>608</v>
      </c>
      <c r="F64" s="93" t="s">
        <v>77</v>
      </c>
      <c r="H64" s="28" t="s">
        <v>22</v>
      </c>
      <c r="I64" s="28" t="s">
        <v>57</v>
      </c>
      <c r="J64" s="28" t="s">
        <v>85</v>
      </c>
      <c r="K64" s="25" t="s">
        <v>893</v>
      </c>
      <c r="N64" s="484">
        <v>40</v>
      </c>
      <c r="O64" s="236">
        <f t="shared" si="1"/>
        <v>1121.039999999979</v>
      </c>
    </row>
    <row r="65" spans="1:16" ht="22.05" customHeight="1" thickBot="1" x14ac:dyDescent="0.25">
      <c r="A65" s="374">
        <v>45870</v>
      </c>
      <c r="B65" s="377" t="s">
        <v>279</v>
      </c>
      <c r="C65" s="374"/>
      <c r="D65" s="374"/>
      <c r="E65" s="427" t="s">
        <v>609</v>
      </c>
      <c r="F65" s="377" t="s">
        <v>77</v>
      </c>
      <c r="G65" s="69"/>
      <c r="H65" s="69" t="s">
        <v>22</v>
      </c>
      <c r="I65" s="69" t="s">
        <v>57</v>
      </c>
      <c r="J65" s="69" t="s">
        <v>85</v>
      </c>
      <c r="K65" s="89" t="s">
        <v>893</v>
      </c>
      <c r="L65" s="89"/>
      <c r="M65" s="380"/>
      <c r="N65" s="381">
        <v>6.4</v>
      </c>
      <c r="O65" s="515">
        <f t="shared" si="1"/>
        <v>1114.639999999979</v>
      </c>
      <c r="P65" s="89"/>
    </row>
    <row r="66" spans="1:16" ht="22.05" customHeight="1" thickBot="1" x14ac:dyDescent="0.25">
      <c r="A66" s="522">
        <v>45930</v>
      </c>
      <c r="B66" s="525"/>
      <c r="C66" s="522"/>
      <c r="D66" s="522"/>
      <c r="E66" s="559" t="s">
        <v>8791</v>
      </c>
      <c r="F66" s="525"/>
      <c r="G66" s="526"/>
      <c r="H66" s="526"/>
      <c r="I66" s="526"/>
      <c r="J66" s="526"/>
      <c r="K66" s="527"/>
      <c r="L66" s="527"/>
      <c r="M66" s="528"/>
      <c r="N66" s="529"/>
      <c r="O66" s="530">
        <f>O65+M66-N66</f>
        <v>1114.639999999979</v>
      </c>
      <c r="P66" s="527"/>
    </row>
    <row r="67" spans="1:16" ht="22.05" customHeight="1" x14ac:dyDescent="0.2">
      <c r="A67" s="366">
        <v>45960</v>
      </c>
      <c r="B67" s="561" t="s">
        <v>279</v>
      </c>
      <c r="C67" s="562">
        <v>6433011</v>
      </c>
      <c r="D67" s="562"/>
      <c r="E67" s="455" t="s">
        <v>29</v>
      </c>
      <c r="F67" s="561" t="s">
        <v>99</v>
      </c>
      <c r="G67" s="562"/>
      <c r="H67" s="562" t="s">
        <v>21</v>
      </c>
      <c r="I67" s="562" t="s">
        <v>81</v>
      </c>
      <c r="J67" s="562" t="s">
        <v>168</v>
      </c>
      <c r="K67" s="563" t="s">
        <v>1162</v>
      </c>
      <c r="L67" s="563"/>
      <c r="M67" s="564">
        <v>200000</v>
      </c>
      <c r="N67" s="565"/>
      <c r="O67" s="566">
        <f>O66+M67-N67</f>
        <v>201114.63999999998</v>
      </c>
      <c r="P67" s="563"/>
    </row>
    <row r="68" spans="1:16" ht="22.05" customHeight="1" thickBot="1" x14ac:dyDescent="0.25">
      <c r="A68" s="374">
        <v>45961</v>
      </c>
      <c r="B68" s="377" t="s">
        <v>279</v>
      </c>
      <c r="C68" s="69"/>
      <c r="D68" s="69"/>
      <c r="E68" s="427" t="s">
        <v>1212</v>
      </c>
      <c r="F68" s="377" t="s">
        <v>7827</v>
      </c>
      <c r="G68" s="69"/>
      <c r="H68" s="69" t="s">
        <v>22</v>
      </c>
      <c r="I68" s="69" t="s">
        <v>81</v>
      </c>
      <c r="J68" s="69" t="s">
        <v>33</v>
      </c>
      <c r="K68" s="89" t="s">
        <v>897</v>
      </c>
      <c r="L68" s="89"/>
      <c r="M68" s="380"/>
      <c r="N68" s="381">
        <v>200000</v>
      </c>
      <c r="O68" s="515">
        <f t="shared" si="1"/>
        <v>1114.6399999999849</v>
      </c>
      <c r="P68" s="89"/>
    </row>
    <row r="69" spans="1:16" ht="22.05" customHeight="1" x14ac:dyDescent="0.2">
      <c r="A69" s="26">
        <v>45964</v>
      </c>
      <c r="B69" s="93" t="s">
        <v>279</v>
      </c>
      <c r="C69" s="28"/>
      <c r="D69" s="28"/>
      <c r="E69" s="156" t="s">
        <v>7828</v>
      </c>
      <c r="F69" s="93" t="s">
        <v>77</v>
      </c>
      <c r="H69" s="28" t="s">
        <v>22</v>
      </c>
      <c r="I69" s="28" t="s">
        <v>57</v>
      </c>
      <c r="J69" s="28" t="s">
        <v>85</v>
      </c>
      <c r="K69" s="25" t="s">
        <v>893</v>
      </c>
      <c r="N69" s="27">
        <v>20</v>
      </c>
      <c r="O69" s="236">
        <f t="shared" si="1"/>
        <v>1094.6399999999849</v>
      </c>
    </row>
    <row r="70" spans="1:16" ht="22.05" customHeight="1" x14ac:dyDescent="0.2">
      <c r="A70" s="26">
        <v>45964</v>
      </c>
      <c r="B70" s="93" t="s">
        <v>279</v>
      </c>
      <c r="C70" s="28"/>
      <c r="D70" s="28"/>
      <c r="E70" s="156" t="s">
        <v>609</v>
      </c>
      <c r="F70" s="93" t="s">
        <v>77</v>
      </c>
      <c r="H70" s="28" t="s">
        <v>22</v>
      </c>
      <c r="I70" s="28" t="s">
        <v>57</v>
      </c>
      <c r="J70" s="28" t="s">
        <v>85</v>
      </c>
      <c r="K70" s="25" t="s">
        <v>893</v>
      </c>
      <c r="N70" s="27">
        <v>3.2</v>
      </c>
      <c r="O70" s="236">
        <f t="shared" si="1"/>
        <v>1091.4399999999848</v>
      </c>
    </row>
    <row r="71" spans="1:16" ht="22.05" customHeight="1" x14ac:dyDescent="0.2">
      <c r="A71" s="26">
        <v>45989</v>
      </c>
      <c r="B71" s="93" t="s">
        <v>279</v>
      </c>
      <c r="C71" s="28">
        <v>18134011</v>
      </c>
      <c r="D71" s="28"/>
      <c r="E71" s="156" t="s">
        <v>29</v>
      </c>
      <c r="F71" s="93" t="s">
        <v>99</v>
      </c>
      <c r="H71" s="28" t="s">
        <v>21</v>
      </c>
      <c r="I71" s="28" t="s">
        <v>81</v>
      </c>
      <c r="J71" s="28" t="s">
        <v>167</v>
      </c>
      <c r="K71" s="25" t="s">
        <v>1162</v>
      </c>
      <c r="M71" s="24">
        <v>400000</v>
      </c>
      <c r="O71" s="236">
        <f t="shared" si="1"/>
        <v>401091.44</v>
      </c>
    </row>
    <row r="72" spans="1:16" ht="22.05" customHeight="1" x14ac:dyDescent="0.2">
      <c r="A72" s="26">
        <v>45989</v>
      </c>
      <c r="B72" s="93" t="s">
        <v>279</v>
      </c>
      <c r="C72" s="28"/>
      <c r="D72" s="28"/>
      <c r="E72" s="156" t="s">
        <v>1212</v>
      </c>
      <c r="F72" s="93" t="s">
        <v>7829</v>
      </c>
      <c r="H72" s="28" t="s">
        <v>22</v>
      </c>
      <c r="I72" s="28" t="s">
        <v>81</v>
      </c>
      <c r="J72" s="28" t="s">
        <v>33</v>
      </c>
      <c r="K72" s="25" t="s">
        <v>897</v>
      </c>
      <c r="M72" s="234"/>
      <c r="N72" s="235">
        <v>200000</v>
      </c>
      <c r="O72" s="236">
        <f t="shared" si="1"/>
        <v>201091.44</v>
      </c>
    </row>
    <row r="73" spans="1:16" ht="22.05" customHeight="1" thickBot="1" x14ac:dyDescent="0.25">
      <c r="A73" s="374">
        <v>45989</v>
      </c>
      <c r="B73" s="377" t="s">
        <v>279</v>
      </c>
      <c r="C73" s="69"/>
      <c r="D73" s="69"/>
      <c r="E73" s="427" t="s">
        <v>1212</v>
      </c>
      <c r="F73" s="377" t="s">
        <v>5552</v>
      </c>
      <c r="G73" s="69"/>
      <c r="H73" s="69" t="s">
        <v>22</v>
      </c>
      <c r="I73" s="69" t="s">
        <v>81</v>
      </c>
      <c r="J73" s="69" t="s">
        <v>33</v>
      </c>
      <c r="K73" s="89" t="s">
        <v>897</v>
      </c>
      <c r="L73" s="89"/>
      <c r="M73" s="380"/>
      <c r="N73" s="381">
        <v>200000</v>
      </c>
      <c r="O73" s="515">
        <f t="shared" si="1"/>
        <v>1091.4400000000023</v>
      </c>
      <c r="P73" s="89"/>
    </row>
    <row r="74" spans="1:16" ht="22.05" customHeight="1" x14ac:dyDescent="0.2">
      <c r="A74" s="366">
        <v>45992</v>
      </c>
      <c r="B74" s="561" t="s">
        <v>279</v>
      </c>
      <c r="C74" s="562"/>
      <c r="D74" s="562"/>
      <c r="E74" s="455" t="s">
        <v>608</v>
      </c>
      <c r="F74" s="561" t="s">
        <v>77</v>
      </c>
      <c r="G74" s="562"/>
      <c r="H74" s="562" t="s">
        <v>22</v>
      </c>
      <c r="I74" s="562" t="s">
        <v>57</v>
      </c>
      <c r="J74" s="562" t="s">
        <v>85</v>
      </c>
      <c r="K74" s="563" t="s">
        <v>893</v>
      </c>
      <c r="L74" s="563"/>
      <c r="M74" s="564"/>
      <c r="N74" s="565">
        <v>40</v>
      </c>
      <c r="O74" s="566">
        <f t="shared" si="1"/>
        <v>1051.4400000000023</v>
      </c>
      <c r="P74" s="563"/>
    </row>
    <row r="75" spans="1:16" ht="22.05" customHeight="1" thickBot="1" x14ac:dyDescent="0.25">
      <c r="A75" s="374">
        <v>45992</v>
      </c>
      <c r="B75" s="377" t="s">
        <v>279</v>
      </c>
      <c r="C75" s="69"/>
      <c r="D75" s="69"/>
      <c r="E75" s="427" t="s">
        <v>609</v>
      </c>
      <c r="F75" s="377" t="s">
        <v>77</v>
      </c>
      <c r="G75" s="69"/>
      <c r="H75" s="69" t="s">
        <v>22</v>
      </c>
      <c r="I75" s="69" t="s">
        <v>57</v>
      </c>
      <c r="J75" s="69" t="s">
        <v>85</v>
      </c>
      <c r="K75" s="89" t="s">
        <v>893</v>
      </c>
      <c r="L75" s="89"/>
      <c r="M75" s="380"/>
      <c r="N75" s="381">
        <v>6.4</v>
      </c>
      <c r="O75" s="515">
        <f t="shared" si="1"/>
        <v>1045.0400000000022</v>
      </c>
      <c r="P75" s="89"/>
    </row>
    <row r="76" spans="1:16" ht="22.05" customHeight="1" x14ac:dyDescent="0.2">
      <c r="B76" s="93" t="s">
        <v>279</v>
      </c>
      <c r="O76" s="236">
        <f t="shared" si="1"/>
        <v>1045.0400000000022</v>
      </c>
    </row>
    <row r="77" spans="1:16" ht="22.05" customHeight="1" x14ac:dyDescent="0.2">
      <c r="B77" s="93" t="s">
        <v>279</v>
      </c>
      <c r="O77" s="236">
        <f t="shared" si="1"/>
        <v>1045.0400000000022</v>
      </c>
    </row>
    <row r="78" spans="1:16" ht="22.05" customHeight="1" x14ac:dyDescent="0.2">
      <c r="B78" s="93" t="s">
        <v>279</v>
      </c>
      <c r="O78" s="236">
        <f t="shared" si="1"/>
        <v>1045.0400000000022</v>
      </c>
    </row>
    <row r="79" spans="1:16" ht="22.05" customHeight="1" x14ac:dyDescent="0.2">
      <c r="B79" s="93" t="s">
        <v>279</v>
      </c>
      <c r="O79" s="236">
        <f t="shared" si="1"/>
        <v>1045.0400000000022</v>
      </c>
    </row>
    <row r="80" spans="1:16" ht="22.05" customHeight="1" x14ac:dyDescent="0.2">
      <c r="B80" s="93" t="s">
        <v>279</v>
      </c>
      <c r="O80" s="236">
        <f t="shared" ref="O80:O143" si="2">O79+M80-N80</f>
        <v>1045.0400000000022</v>
      </c>
    </row>
    <row r="81" spans="2:15" ht="22.05" customHeight="1" x14ac:dyDescent="0.2">
      <c r="B81" s="93" t="s">
        <v>279</v>
      </c>
      <c r="O81" s="236">
        <f t="shared" si="2"/>
        <v>1045.0400000000022</v>
      </c>
    </row>
    <row r="82" spans="2:15" ht="22.05" customHeight="1" x14ac:dyDescent="0.2">
      <c r="B82" s="93" t="s">
        <v>279</v>
      </c>
      <c r="O82" s="236">
        <f t="shared" si="2"/>
        <v>1045.0400000000022</v>
      </c>
    </row>
    <row r="83" spans="2:15" ht="22.05" customHeight="1" x14ac:dyDescent="0.2">
      <c r="B83" s="93" t="s">
        <v>279</v>
      </c>
      <c r="O83" s="236">
        <f t="shared" si="2"/>
        <v>1045.0400000000022</v>
      </c>
    </row>
    <row r="84" spans="2:15" ht="22.05" customHeight="1" x14ac:dyDescent="0.2">
      <c r="B84" s="93" t="s">
        <v>279</v>
      </c>
      <c r="O84" s="236">
        <f t="shared" si="2"/>
        <v>1045.0400000000022</v>
      </c>
    </row>
    <row r="85" spans="2:15" ht="22.05" customHeight="1" x14ac:dyDescent="0.2">
      <c r="B85" s="93" t="s">
        <v>279</v>
      </c>
      <c r="O85" s="236">
        <f t="shared" si="2"/>
        <v>1045.0400000000022</v>
      </c>
    </row>
    <row r="86" spans="2:15" ht="22.05" customHeight="1" x14ac:dyDescent="0.2">
      <c r="B86" s="93" t="s">
        <v>279</v>
      </c>
      <c r="O86" s="236">
        <f t="shared" si="2"/>
        <v>1045.0400000000022</v>
      </c>
    </row>
    <row r="87" spans="2:15" ht="22.05" customHeight="1" x14ac:dyDescent="0.2">
      <c r="B87" s="93" t="s">
        <v>279</v>
      </c>
      <c r="O87" s="236">
        <f t="shared" si="2"/>
        <v>1045.0400000000022</v>
      </c>
    </row>
    <row r="88" spans="2:15" ht="22.05" customHeight="1" x14ac:dyDescent="0.2">
      <c r="B88" s="93" t="s">
        <v>279</v>
      </c>
      <c r="O88" s="236">
        <f t="shared" si="2"/>
        <v>1045.0400000000022</v>
      </c>
    </row>
    <row r="89" spans="2:15" ht="22.05" customHeight="1" x14ac:dyDescent="0.2">
      <c r="B89" s="93" t="s">
        <v>279</v>
      </c>
      <c r="O89" s="236">
        <f t="shared" si="2"/>
        <v>1045.0400000000022</v>
      </c>
    </row>
    <row r="90" spans="2:15" ht="22.05" customHeight="1" x14ac:dyDescent="0.2">
      <c r="B90" s="93" t="s">
        <v>279</v>
      </c>
      <c r="O90" s="236">
        <f t="shared" si="2"/>
        <v>1045.0400000000022</v>
      </c>
    </row>
    <row r="91" spans="2:15" ht="22.05" customHeight="1" x14ac:dyDescent="0.2">
      <c r="B91" s="93" t="s">
        <v>279</v>
      </c>
      <c r="O91" s="236">
        <f t="shared" si="2"/>
        <v>1045.0400000000022</v>
      </c>
    </row>
    <row r="92" spans="2:15" ht="22.05" customHeight="1" x14ac:dyDescent="0.2">
      <c r="B92" s="93" t="s">
        <v>279</v>
      </c>
      <c r="O92" s="236">
        <f t="shared" si="2"/>
        <v>1045.0400000000022</v>
      </c>
    </row>
    <row r="93" spans="2:15" ht="22.05" customHeight="1" x14ac:dyDescent="0.2">
      <c r="B93" s="93" t="s">
        <v>279</v>
      </c>
      <c r="O93" s="236">
        <f t="shared" si="2"/>
        <v>1045.0400000000022</v>
      </c>
    </row>
    <row r="94" spans="2:15" ht="22.05" customHeight="1" x14ac:dyDescent="0.2">
      <c r="B94" s="93" t="s">
        <v>279</v>
      </c>
      <c r="O94" s="236">
        <f t="shared" si="2"/>
        <v>1045.0400000000022</v>
      </c>
    </row>
    <row r="95" spans="2:15" ht="22.05" customHeight="1" x14ac:dyDescent="0.2">
      <c r="B95" s="93" t="s">
        <v>279</v>
      </c>
      <c r="O95" s="236">
        <f t="shared" si="2"/>
        <v>1045.0400000000022</v>
      </c>
    </row>
    <row r="96" spans="2:15" ht="22.05" customHeight="1" x14ac:dyDescent="0.2">
      <c r="B96" s="93" t="s">
        <v>279</v>
      </c>
      <c r="O96" s="236">
        <f t="shared" si="2"/>
        <v>1045.0400000000022</v>
      </c>
    </row>
    <row r="97" spans="2:15" ht="22.05" customHeight="1" x14ac:dyDescent="0.2">
      <c r="B97" s="93" t="s">
        <v>279</v>
      </c>
      <c r="O97" s="236">
        <f t="shared" si="2"/>
        <v>1045.0400000000022</v>
      </c>
    </row>
    <row r="98" spans="2:15" ht="22.05" customHeight="1" x14ac:dyDescent="0.2">
      <c r="B98" s="93" t="s">
        <v>279</v>
      </c>
      <c r="O98" s="236">
        <f t="shared" si="2"/>
        <v>1045.0400000000022</v>
      </c>
    </row>
    <row r="99" spans="2:15" ht="22.05" customHeight="1" x14ac:dyDescent="0.2">
      <c r="B99" s="93" t="s">
        <v>279</v>
      </c>
      <c r="O99" s="236">
        <f t="shared" si="2"/>
        <v>1045.0400000000022</v>
      </c>
    </row>
    <row r="100" spans="2:15" ht="22.05" customHeight="1" x14ac:dyDescent="0.2">
      <c r="B100" s="93" t="s">
        <v>279</v>
      </c>
      <c r="O100" s="236">
        <f t="shared" si="2"/>
        <v>1045.0400000000022</v>
      </c>
    </row>
    <row r="101" spans="2:15" ht="22.05" customHeight="1" x14ac:dyDescent="0.2">
      <c r="B101" s="93" t="s">
        <v>279</v>
      </c>
      <c r="O101" s="236">
        <f t="shared" si="2"/>
        <v>1045.0400000000022</v>
      </c>
    </row>
    <row r="102" spans="2:15" ht="22.05" customHeight="1" x14ac:dyDescent="0.2">
      <c r="B102" s="93" t="s">
        <v>279</v>
      </c>
      <c r="O102" s="236">
        <f t="shared" si="2"/>
        <v>1045.0400000000022</v>
      </c>
    </row>
    <row r="103" spans="2:15" ht="22.05" customHeight="1" x14ac:dyDescent="0.2">
      <c r="B103" s="93" t="s">
        <v>279</v>
      </c>
      <c r="O103" s="236">
        <f t="shared" si="2"/>
        <v>1045.0400000000022</v>
      </c>
    </row>
    <row r="104" spans="2:15" ht="22.05" customHeight="1" x14ac:dyDescent="0.2">
      <c r="B104" s="93" t="s">
        <v>279</v>
      </c>
      <c r="O104" s="236">
        <f t="shared" si="2"/>
        <v>1045.0400000000022</v>
      </c>
    </row>
    <row r="105" spans="2:15" ht="22.05" customHeight="1" x14ac:dyDescent="0.2">
      <c r="B105" s="93" t="s">
        <v>279</v>
      </c>
      <c r="O105" s="236">
        <f t="shared" si="2"/>
        <v>1045.0400000000022</v>
      </c>
    </row>
    <row r="106" spans="2:15" ht="22.05" customHeight="1" x14ac:dyDescent="0.2">
      <c r="B106" s="93" t="s">
        <v>279</v>
      </c>
      <c r="O106" s="236">
        <f t="shared" si="2"/>
        <v>1045.0400000000022</v>
      </c>
    </row>
    <row r="107" spans="2:15" ht="22.05" customHeight="1" x14ac:dyDescent="0.2">
      <c r="B107" s="93" t="s">
        <v>279</v>
      </c>
      <c r="O107" s="236">
        <f t="shared" si="2"/>
        <v>1045.0400000000022</v>
      </c>
    </row>
    <row r="108" spans="2:15" ht="22.05" customHeight="1" x14ac:dyDescent="0.2">
      <c r="B108" s="93" t="s">
        <v>279</v>
      </c>
      <c r="O108" s="236">
        <f t="shared" si="2"/>
        <v>1045.0400000000022</v>
      </c>
    </row>
    <row r="109" spans="2:15" ht="22.05" customHeight="1" x14ac:dyDescent="0.2">
      <c r="B109" s="93" t="s">
        <v>279</v>
      </c>
      <c r="O109" s="236">
        <f t="shared" si="2"/>
        <v>1045.0400000000022</v>
      </c>
    </row>
    <row r="110" spans="2:15" ht="22.05" customHeight="1" x14ac:dyDescent="0.2">
      <c r="B110" s="93" t="s">
        <v>279</v>
      </c>
      <c r="O110" s="236">
        <f t="shared" si="2"/>
        <v>1045.0400000000022</v>
      </c>
    </row>
    <row r="111" spans="2:15" ht="22.05" customHeight="1" x14ac:dyDescent="0.2">
      <c r="B111" s="93" t="s">
        <v>279</v>
      </c>
      <c r="O111" s="236">
        <f t="shared" si="2"/>
        <v>1045.0400000000022</v>
      </c>
    </row>
    <row r="112" spans="2:15" ht="22.05" customHeight="1" x14ac:dyDescent="0.2">
      <c r="B112" s="93" t="s">
        <v>279</v>
      </c>
      <c r="O112" s="236">
        <f t="shared" si="2"/>
        <v>1045.0400000000022</v>
      </c>
    </row>
    <row r="113" spans="2:15" ht="22.05" customHeight="1" x14ac:dyDescent="0.2">
      <c r="B113" s="93" t="s">
        <v>279</v>
      </c>
      <c r="O113" s="236">
        <f t="shared" si="2"/>
        <v>1045.0400000000022</v>
      </c>
    </row>
    <row r="114" spans="2:15" ht="22.05" customHeight="1" x14ac:dyDescent="0.2">
      <c r="B114" s="93" t="s">
        <v>279</v>
      </c>
      <c r="O114" s="236">
        <f t="shared" si="2"/>
        <v>1045.0400000000022</v>
      </c>
    </row>
    <row r="115" spans="2:15" ht="22.05" customHeight="1" x14ac:dyDescent="0.2">
      <c r="B115" s="93" t="s">
        <v>279</v>
      </c>
      <c r="O115" s="236">
        <f t="shared" si="2"/>
        <v>1045.0400000000022</v>
      </c>
    </row>
    <row r="116" spans="2:15" ht="22.05" customHeight="1" x14ac:dyDescent="0.2">
      <c r="B116" s="93" t="s">
        <v>279</v>
      </c>
      <c r="O116" s="236">
        <f t="shared" si="2"/>
        <v>1045.0400000000022</v>
      </c>
    </row>
    <row r="117" spans="2:15" ht="22.05" customHeight="1" x14ac:dyDescent="0.2">
      <c r="B117" s="93" t="s">
        <v>279</v>
      </c>
      <c r="O117" s="236">
        <f t="shared" si="2"/>
        <v>1045.0400000000022</v>
      </c>
    </row>
    <row r="118" spans="2:15" ht="22.05" customHeight="1" x14ac:dyDescent="0.2">
      <c r="B118" s="93" t="s">
        <v>279</v>
      </c>
      <c r="O118" s="236">
        <f t="shared" si="2"/>
        <v>1045.0400000000022</v>
      </c>
    </row>
    <row r="119" spans="2:15" ht="22.05" customHeight="1" x14ac:dyDescent="0.2">
      <c r="B119" s="93" t="s">
        <v>279</v>
      </c>
      <c r="O119" s="236">
        <f t="shared" si="2"/>
        <v>1045.0400000000022</v>
      </c>
    </row>
    <row r="120" spans="2:15" ht="22.05" customHeight="1" x14ac:dyDescent="0.2">
      <c r="B120" s="93" t="s">
        <v>279</v>
      </c>
      <c r="O120" s="236">
        <f t="shared" si="2"/>
        <v>1045.0400000000022</v>
      </c>
    </row>
    <row r="121" spans="2:15" ht="22.05" customHeight="1" x14ac:dyDescent="0.2">
      <c r="B121" s="93" t="s">
        <v>279</v>
      </c>
      <c r="O121" s="236">
        <f t="shared" si="2"/>
        <v>1045.0400000000022</v>
      </c>
    </row>
    <row r="122" spans="2:15" ht="22.05" customHeight="1" x14ac:dyDescent="0.2">
      <c r="B122" s="93" t="s">
        <v>279</v>
      </c>
      <c r="O122" s="236">
        <f t="shared" si="2"/>
        <v>1045.0400000000022</v>
      </c>
    </row>
    <row r="123" spans="2:15" ht="22.05" customHeight="1" x14ac:dyDescent="0.2">
      <c r="B123" s="93" t="s">
        <v>279</v>
      </c>
      <c r="O123" s="236">
        <f t="shared" si="2"/>
        <v>1045.0400000000022</v>
      </c>
    </row>
    <row r="124" spans="2:15" ht="22.05" customHeight="1" x14ac:dyDescent="0.2">
      <c r="B124" s="93" t="s">
        <v>279</v>
      </c>
      <c r="O124" s="236">
        <f t="shared" si="2"/>
        <v>1045.0400000000022</v>
      </c>
    </row>
    <row r="125" spans="2:15" ht="22.05" customHeight="1" x14ac:dyDescent="0.2">
      <c r="B125" s="93" t="s">
        <v>279</v>
      </c>
      <c r="O125" s="236">
        <f t="shared" si="2"/>
        <v>1045.0400000000022</v>
      </c>
    </row>
    <row r="126" spans="2:15" ht="22.05" customHeight="1" x14ac:dyDescent="0.2">
      <c r="B126" s="93" t="s">
        <v>279</v>
      </c>
      <c r="O126" s="236">
        <f t="shared" si="2"/>
        <v>1045.0400000000022</v>
      </c>
    </row>
    <row r="127" spans="2:15" ht="22.05" customHeight="1" x14ac:dyDescent="0.2">
      <c r="B127" s="93" t="s">
        <v>279</v>
      </c>
      <c r="O127" s="236">
        <f t="shared" si="2"/>
        <v>1045.0400000000022</v>
      </c>
    </row>
    <row r="128" spans="2:15" ht="22.05" customHeight="1" x14ac:dyDescent="0.2">
      <c r="B128" s="93" t="s">
        <v>279</v>
      </c>
      <c r="O128" s="236">
        <f t="shared" si="2"/>
        <v>1045.0400000000022</v>
      </c>
    </row>
    <row r="129" spans="2:15" ht="22.05" customHeight="1" x14ac:dyDescent="0.2">
      <c r="B129" s="93" t="s">
        <v>279</v>
      </c>
      <c r="O129" s="236">
        <f t="shared" si="2"/>
        <v>1045.0400000000022</v>
      </c>
    </row>
    <row r="130" spans="2:15" ht="22.05" customHeight="1" x14ac:dyDescent="0.2">
      <c r="B130" s="93" t="s">
        <v>279</v>
      </c>
      <c r="O130" s="236">
        <f t="shared" si="2"/>
        <v>1045.0400000000022</v>
      </c>
    </row>
    <row r="131" spans="2:15" ht="22.05" customHeight="1" x14ac:dyDescent="0.2">
      <c r="B131" s="93" t="s">
        <v>279</v>
      </c>
      <c r="O131" s="236">
        <f t="shared" si="2"/>
        <v>1045.0400000000022</v>
      </c>
    </row>
    <row r="132" spans="2:15" ht="22.05" customHeight="1" x14ac:dyDescent="0.2">
      <c r="B132" s="93" t="s">
        <v>279</v>
      </c>
      <c r="O132" s="236">
        <f t="shared" si="2"/>
        <v>1045.0400000000022</v>
      </c>
    </row>
    <row r="133" spans="2:15" ht="22.05" customHeight="1" x14ac:dyDescent="0.2">
      <c r="B133" s="93" t="s">
        <v>279</v>
      </c>
      <c r="O133" s="236">
        <f t="shared" si="2"/>
        <v>1045.0400000000022</v>
      </c>
    </row>
    <row r="134" spans="2:15" ht="22.05" customHeight="1" x14ac:dyDescent="0.2">
      <c r="B134" s="93" t="s">
        <v>279</v>
      </c>
      <c r="O134" s="236">
        <f t="shared" si="2"/>
        <v>1045.0400000000022</v>
      </c>
    </row>
    <row r="135" spans="2:15" ht="22.05" customHeight="1" x14ac:dyDescent="0.2">
      <c r="B135" s="93" t="s">
        <v>279</v>
      </c>
      <c r="O135" s="236">
        <f t="shared" si="2"/>
        <v>1045.0400000000022</v>
      </c>
    </row>
    <row r="136" spans="2:15" ht="22.05" customHeight="1" x14ac:dyDescent="0.2">
      <c r="B136" s="93" t="s">
        <v>279</v>
      </c>
      <c r="O136" s="236">
        <f t="shared" si="2"/>
        <v>1045.0400000000022</v>
      </c>
    </row>
    <row r="137" spans="2:15" ht="22.05" customHeight="1" x14ac:dyDescent="0.2">
      <c r="B137" s="93" t="s">
        <v>279</v>
      </c>
      <c r="O137" s="236">
        <f t="shared" si="2"/>
        <v>1045.0400000000022</v>
      </c>
    </row>
    <row r="138" spans="2:15" ht="22.05" customHeight="1" x14ac:dyDescent="0.2">
      <c r="B138" s="93" t="s">
        <v>279</v>
      </c>
      <c r="O138" s="236">
        <f t="shared" si="2"/>
        <v>1045.0400000000022</v>
      </c>
    </row>
    <row r="139" spans="2:15" ht="22.05" customHeight="1" x14ac:dyDescent="0.2">
      <c r="B139" s="93" t="s">
        <v>279</v>
      </c>
      <c r="O139" s="236">
        <f t="shared" si="2"/>
        <v>1045.0400000000022</v>
      </c>
    </row>
    <row r="140" spans="2:15" ht="22.05" customHeight="1" x14ac:dyDescent="0.2">
      <c r="B140" s="93" t="s">
        <v>279</v>
      </c>
      <c r="O140" s="236">
        <f t="shared" si="2"/>
        <v>1045.0400000000022</v>
      </c>
    </row>
    <row r="141" spans="2:15" ht="22.05" customHeight="1" x14ac:dyDescent="0.2">
      <c r="B141" s="93" t="s">
        <v>279</v>
      </c>
      <c r="O141" s="236">
        <f t="shared" si="2"/>
        <v>1045.0400000000022</v>
      </c>
    </row>
    <row r="142" spans="2:15" ht="22.05" customHeight="1" x14ac:dyDescent="0.2">
      <c r="B142" s="93" t="s">
        <v>279</v>
      </c>
      <c r="O142" s="236">
        <f t="shared" si="2"/>
        <v>1045.0400000000022</v>
      </c>
    </row>
    <row r="143" spans="2:15" ht="22.05" customHeight="1" x14ac:dyDescent="0.2">
      <c r="B143" s="93" t="s">
        <v>279</v>
      </c>
      <c r="O143" s="236">
        <f t="shared" si="2"/>
        <v>1045.0400000000022</v>
      </c>
    </row>
    <row r="144" spans="2:15" ht="22.05" customHeight="1" x14ac:dyDescent="0.2">
      <c r="B144" s="93" t="s">
        <v>279</v>
      </c>
      <c r="O144" s="236">
        <f t="shared" ref="O144:O207" si="3">O143+M144-N144</f>
        <v>1045.0400000000022</v>
      </c>
    </row>
    <row r="145" spans="2:15" ht="22.05" customHeight="1" x14ac:dyDescent="0.2">
      <c r="B145" s="93" t="s">
        <v>279</v>
      </c>
      <c r="O145" s="236">
        <f t="shared" si="3"/>
        <v>1045.0400000000022</v>
      </c>
    </row>
    <row r="146" spans="2:15" ht="22.05" customHeight="1" x14ac:dyDescent="0.2">
      <c r="B146" s="93" t="s">
        <v>279</v>
      </c>
      <c r="O146" s="236">
        <f t="shared" si="3"/>
        <v>1045.0400000000022</v>
      </c>
    </row>
    <row r="147" spans="2:15" ht="22.05" customHeight="1" x14ac:dyDescent="0.2">
      <c r="B147" s="93" t="s">
        <v>279</v>
      </c>
      <c r="O147" s="236">
        <f t="shared" si="3"/>
        <v>1045.0400000000022</v>
      </c>
    </row>
    <row r="148" spans="2:15" ht="22.05" customHeight="1" x14ac:dyDescent="0.2">
      <c r="B148" s="93" t="s">
        <v>279</v>
      </c>
      <c r="O148" s="236">
        <f t="shared" si="3"/>
        <v>1045.0400000000022</v>
      </c>
    </row>
    <row r="149" spans="2:15" ht="22.05" customHeight="1" x14ac:dyDescent="0.2">
      <c r="B149" s="93" t="s">
        <v>279</v>
      </c>
      <c r="O149" s="236">
        <f t="shared" si="3"/>
        <v>1045.0400000000022</v>
      </c>
    </row>
    <row r="150" spans="2:15" ht="22.05" customHeight="1" x14ac:dyDescent="0.2">
      <c r="B150" s="93" t="s">
        <v>279</v>
      </c>
      <c r="O150" s="236">
        <f t="shared" si="3"/>
        <v>1045.0400000000022</v>
      </c>
    </row>
    <row r="151" spans="2:15" ht="22.05" customHeight="1" x14ac:dyDescent="0.2">
      <c r="B151" s="93" t="s">
        <v>279</v>
      </c>
      <c r="O151" s="236">
        <f t="shared" si="3"/>
        <v>1045.0400000000022</v>
      </c>
    </row>
    <row r="152" spans="2:15" ht="22.05" customHeight="1" x14ac:dyDescent="0.2">
      <c r="B152" s="93" t="s">
        <v>279</v>
      </c>
      <c r="O152" s="236">
        <f t="shared" si="3"/>
        <v>1045.0400000000022</v>
      </c>
    </row>
    <row r="153" spans="2:15" ht="22.05" customHeight="1" x14ac:dyDescent="0.2">
      <c r="B153" s="93" t="s">
        <v>279</v>
      </c>
      <c r="O153" s="236">
        <f t="shared" si="3"/>
        <v>1045.0400000000022</v>
      </c>
    </row>
    <row r="154" spans="2:15" ht="22.05" customHeight="1" x14ac:dyDescent="0.2">
      <c r="B154" s="93" t="s">
        <v>279</v>
      </c>
      <c r="O154" s="236">
        <f t="shared" si="3"/>
        <v>1045.0400000000022</v>
      </c>
    </row>
    <row r="155" spans="2:15" ht="22.05" customHeight="1" x14ac:dyDescent="0.2">
      <c r="B155" s="93" t="s">
        <v>279</v>
      </c>
      <c r="O155" s="236">
        <f t="shared" si="3"/>
        <v>1045.0400000000022</v>
      </c>
    </row>
    <row r="156" spans="2:15" ht="22.05" customHeight="1" x14ac:dyDescent="0.2">
      <c r="B156" s="93" t="s">
        <v>279</v>
      </c>
      <c r="O156" s="236">
        <f t="shared" si="3"/>
        <v>1045.0400000000022</v>
      </c>
    </row>
    <row r="157" spans="2:15" ht="22.05" customHeight="1" x14ac:dyDescent="0.2">
      <c r="B157" s="93" t="s">
        <v>279</v>
      </c>
      <c r="O157" s="236">
        <f t="shared" si="3"/>
        <v>1045.0400000000022</v>
      </c>
    </row>
    <row r="158" spans="2:15" ht="22.05" customHeight="1" x14ac:dyDescent="0.2">
      <c r="B158" s="93" t="s">
        <v>279</v>
      </c>
      <c r="O158" s="236">
        <f t="shared" si="3"/>
        <v>1045.0400000000022</v>
      </c>
    </row>
    <row r="159" spans="2:15" ht="22.05" customHeight="1" x14ac:dyDescent="0.2">
      <c r="B159" s="93" t="s">
        <v>279</v>
      </c>
      <c r="O159" s="236">
        <f t="shared" si="3"/>
        <v>1045.0400000000022</v>
      </c>
    </row>
    <row r="160" spans="2:15" ht="22.05" customHeight="1" x14ac:dyDescent="0.2">
      <c r="B160" s="93" t="s">
        <v>279</v>
      </c>
      <c r="O160" s="236">
        <f t="shared" si="3"/>
        <v>1045.0400000000022</v>
      </c>
    </row>
    <row r="161" spans="2:15" ht="22.05" customHeight="1" x14ac:dyDescent="0.2">
      <c r="B161" s="93" t="s">
        <v>279</v>
      </c>
      <c r="O161" s="236">
        <f t="shared" si="3"/>
        <v>1045.0400000000022</v>
      </c>
    </row>
    <row r="162" spans="2:15" ht="22.05" customHeight="1" x14ac:dyDescent="0.2">
      <c r="B162" s="93" t="s">
        <v>279</v>
      </c>
      <c r="O162" s="236">
        <f t="shared" si="3"/>
        <v>1045.0400000000022</v>
      </c>
    </row>
    <row r="163" spans="2:15" ht="22.05" customHeight="1" x14ac:dyDescent="0.2">
      <c r="B163" s="93" t="s">
        <v>279</v>
      </c>
      <c r="O163" s="236">
        <f t="shared" si="3"/>
        <v>1045.0400000000022</v>
      </c>
    </row>
    <row r="164" spans="2:15" ht="22.05" customHeight="1" x14ac:dyDescent="0.2">
      <c r="B164" s="93" t="s">
        <v>279</v>
      </c>
      <c r="O164" s="236">
        <f t="shared" si="3"/>
        <v>1045.0400000000022</v>
      </c>
    </row>
    <row r="165" spans="2:15" ht="22.05" customHeight="1" x14ac:dyDescent="0.2">
      <c r="B165" s="93" t="s">
        <v>279</v>
      </c>
      <c r="O165" s="236">
        <f t="shared" si="3"/>
        <v>1045.0400000000022</v>
      </c>
    </row>
    <row r="166" spans="2:15" ht="22.05" customHeight="1" x14ac:dyDescent="0.2">
      <c r="B166" s="93" t="s">
        <v>279</v>
      </c>
      <c r="O166" s="236">
        <f t="shared" si="3"/>
        <v>1045.0400000000022</v>
      </c>
    </row>
    <row r="167" spans="2:15" ht="22.05" customHeight="1" x14ac:dyDescent="0.2">
      <c r="B167" s="93" t="s">
        <v>279</v>
      </c>
      <c r="O167" s="236">
        <f t="shared" si="3"/>
        <v>1045.0400000000022</v>
      </c>
    </row>
    <row r="168" spans="2:15" ht="22.05" customHeight="1" x14ac:dyDescent="0.2">
      <c r="B168" s="93" t="s">
        <v>279</v>
      </c>
      <c r="O168" s="236">
        <f t="shared" si="3"/>
        <v>1045.0400000000022</v>
      </c>
    </row>
    <row r="169" spans="2:15" ht="22.05" customHeight="1" x14ac:dyDescent="0.2">
      <c r="B169" s="93" t="s">
        <v>279</v>
      </c>
      <c r="O169" s="236">
        <f t="shared" si="3"/>
        <v>1045.0400000000022</v>
      </c>
    </row>
    <row r="170" spans="2:15" ht="22.05" customHeight="1" x14ac:dyDescent="0.2">
      <c r="B170" s="93" t="s">
        <v>279</v>
      </c>
      <c r="O170" s="236">
        <f t="shared" si="3"/>
        <v>1045.0400000000022</v>
      </c>
    </row>
    <row r="171" spans="2:15" ht="22.05" customHeight="1" x14ac:dyDescent="0.2">
      <c r="B171" s="93" t="s">
        <v>279</v>
      </c>
      <c r="O171" s="236">
        <f t="shared" si="3"/>
        <v>1045.0400000000022</v>
      </c>
    </row>
    <row r="172" spans="2:15" ht="22.05" customHeight="1" x14ac:dyDescent="0.2">
      <c r="B172" s="93" t="s">
        <v>279</v>
      </c>
      <c r="O172" s="236">
        <f t="shared" si="3"/>
        <v>1045.0400000000022</v>
      </c>
    </row>
    <row r="173" spans="2:15" ht="22.05" customHeight="1" x14ac:dyDescent="0.2">
      <c r="B173" s="93" t="s">
        <v>279</v>
      </c>
      <c r="O173" s="236">
        <f t="shared" si="3"/>
        <v>1045.0400000000022</v>
      </c>
    </row>
    <row r="174" spans="2:15" ht="22.05" customHeight="1" x14ac:dyDescent="0.2">
      <c r="B174" s="93" t="s">
        <v>279</v>
      </c>
      <c r="O174" s="236">
        <f t="shared" si="3"/>
        <v>1045.0400000000022</v>
      </c>
    </row>
    <row r="175" spans="2:15" ht="22.05" customHeight="1" x14ac:dyDescent="0.2">
      <c r="B175" s="93" t="s">
        <v>279</v>
      </c>
      <c r="O175" s="236">
        <f t="shared" si="3"/>
        <v>1045.0400000000022</v>
      </c>
    </row>
    <row r="176" spans="2:15" ht="22.05" customHeight="1" x14ac:dyDescent="0.2">
      <c r="B176" s="93" t="s">
        <v>279</v>
      </c>
      <c r="O176" s="236">
        <f t="shared" si="3"/>
        <v>1045.0400000000022</v>
      </c>
    </row>
    <row r="177" spans="2:15" ht="22.05" customHeight="1" x14ac:dyDescent="0.2">
      <c r="B177" s="93" t="s">
        <v>279</v>
      </c>
      <c r="O177" s="236">
        <f t="shared" si="3"/>
        <v>1045.0400000000022</v>
      </c>
    </row>
    <row r="178" spans="2:15" ht="22.05" customHeight="1" x14ac:dyDescent="0.2">
      <c r="B178" s="93" t="s">
        <v>279</v>
      </c>
      <c r="O178" s="236">
        <f t="shared" si="3"/>
        <v>1045.0400000000022</v>
      </c>
    </row>
    <row r="179" spans="2:15" ht="22.05" customHeight="1" x14ac:dyDescent="0.2">
      <c r="B179" s="93" t="s">
        <v>279</v>
      </c>
      <c r="O179" s="236">
        <f t="shared" si="3"/>
        <v>1045.0400000000022</v>
      </c>
    </row>
    <row r="180" spans="2:15" ht="22.05" customHeight="1" x14ac:dyDescent="0.2">
      <c r="B180" s="93" t="s">
        <v>279</v>
      </c>
      <c r="O180" s="236">
        <f t="shared" si="3"/>
        <v>1045.0400000000022</v>
      </c>
    </row>
    <row r="181" spans="2:15" ht="22.05" customHeight="1" x14ac:dyDescent="0.2">
      <c r="B181" s="93" t="s">
        <v>279</v>
      </c>
      <c r="O181" s="236">
        <f t="shared" si="3"/>
        <v>1045.0400000000022</v>
      </c>
    </row>
    <row r="182" spans="2:15" ht="22.05" customHeight="1" x14ac:dyDescent="0.2">
      <c r="B182" s="93" t="s">
        <v>279</v>
      </c>
      <c r="O182" s="236">
        <f t="shared" si="3"/>
        <v>1045.0400000000022</v>
      </c>
    </row>
    <row r="183" spans="2:15" ht="22.05" customHeight="1" x14ac:dyDescent="0.2">
      <c r="B183" s="93" t="s">
        <v>279</v>
      </c>
      <c r="O183" s="236">
        <f t="shared" si="3"/>
        <v>1045.0400000000022</v>
      </c>
    </row>
    <row r="184" spans="2:15" ht="22.05" customHeight="1" x14ac:dyDescent="0.2">
      <c r="B184" s="93" t="s">
        <v>279</v>
      </c>
      <c r="O184" s="236">
        <f t="shared" si="3"/>
        <v>1045.0400000000022</v>
      </c>
    </row>
    <row r="185" spans="2:15" ht="22.05" customHeight="1" x14ac:dyDescent="0.2">
      <c r="B185" s="93" t="s">
        <v>279</v>
      </c>
      <c r="O185" s="236">
        <f t="shared" si="3"/>
        <v>1045.0400000000022</v>
      </c>
    </row>
    <row r="186" spans="2:15" ht="22.05" customHeight="1" x14ac:dyDescent="0.2">
      <c r="B186" s="93" t="s">
        <v>279</v>
      </c>
      <c r="O186" s="236">
        <f t="shared" si="3"/>
        <v>1045.0400000000022</v>
      </c>
    </row>
    <row r="187" spans="2:15" ht="22.05" customHeight="1" x14ac:dyDescent="0.2">
      <c r="B187" s="93" t="s">
        <v>279</v>
      </c>
      <c r="O187" s="236">
        <f t="shared" si="3"/>
        <v>1045.0400000000022</v>
      </c>
    </row>
    <row r="188" spans="2:15" ht="22.05" customHeight="1" x14ac:dyDescent="0.2">
      <c r="B188" s="93" t="s">
        <v>279</v>
      </c>
      <c r="O188" s="236">
        <f t="shared" si="3"/>
        <v>1045.0400000000022</v>
      </c>
    </row>
    <row r="189" spans="2:15" ht="22.05" customHeight="1" x14ac:dyDescent="0.2">
      <c r="B189" s="93" t="s">
        <v>279</v>
      </c>
      <c r="O189" s="236">
        <f t="shared" si="3"/>
        <v>1045.0400000000022</v>
      </c>
    </row>
    <row r="190" spans="2:15" ht="22.05" customHeight="1" x14ac:dyDescent="0.2">
      <c r="B190" s="93" t="s">
        <v>279</v>
      </c>
      <c r="O190" s="236">
        <f t="shared" si="3"/>
        <v>1045.0400000000022</v>
      </c>
    </row>
    <row r="191" spans="2:15" ht="22.05" customHeight="1" x14ac:dyDescent="0.2">
      <c r="B191" s="93" t="s">
        <v>279</v>
      </c>
      <c r="O191" s="236">
        <f t="shared" si="3"/>
        <v>1045.0400000000022</v>
      </c>
    </row>
    <row r="192" spans="2:15" ht="22.05" customHeight="1" x14ac:dyDescent="0.2">
      <c r="B192" s="93" t="s">
        <v>279</v>
      </c>
      <c r="O192" s="236">
        <f t="shared" si="3"/>
        <v>1045.0400000000022</v>
      </c>
    </row>
    <row r="193" spans="2:15" ht="22.05" customHeight="1" x14ac:dyDescent="0.2">
      <c r="B193" s="93" t="s">
        <v>279</v>
      </c>
      <c r="O193" s="236">
        <f t="shared" si="3"/>
        <v>1045.0400000000022</v>
      </c>
    </row>
    <row r="194" spans="2:15" ht="22.05" customHeight="1" x14ac:dyDescent="0.2">
      <c r="B194" s="93" t="s">
        <v>279</v>
      </c>
      <c r="O194" s="236">
        <f t="shared" si="3"/>
        <v>1045.0400000000022</v>
      </c>
    </row>
    <row r="195" spans="2:15" ht="22.05" customHeight="1" x14ac:dyDescent="0.2">
      <c r="B195" s="93" t="s">
        <v>279</v>
      </c>
      <c r="O195" s="236">
        <f t="shared" si="3"/>
        <v>1045.0400000000022</v>
      </c>
    </row>
    <row r="196" spans="2:15" ht="22.05" customHeight="1" x14ac:dyDescent="0.2">
      <c r="B196" s="93" t="s">
        <v>279</v>
      </c>
      <c r="O196" s="236">
        <f t="shared" si="3"/>
        <v>1045.0400000000022</v>
      </c>
    </row>
    <row r="197" spans="2:15" ht="22.05" customHeight="1" x14ac:dyDescent="0.2">
      <c r="B197" s="93" t="s">
        <v>279</v>
      </c>
      <c r="O197" s="236">
        <f t="shared" si="3"/>
        <v>1045.0400000000022</v>
      </c>
    </row>
    <row r="198" spans="2:15" ht="22.05" customHeight="1" x14ac:dyDescent="0.2">
      <c r="B198" s="93" t="s">
        <v>279</v>
      </c>
      <c r="O198" s="236">
        <f t="shared" si="3"/>
        <v>1045.0400000000022</v>
      </c>
    </row>
    <row r="199" spans="2:15" ht="22.05" customHeight="1" x14ac:dyDescent="0.2">
      <c r="B199" s="93" t="s">
        <v>279</v>
      </c>
      <c r="O199" s="236">
        <f t="shared" si="3"/>
        <v>1045.0400000000022</v>
      </c>
    </row>
    <row r="200" spans="2:15" ht="22.05" customHeight="1" x14ac:dyDescent="0.2">
      <c r="B200" s="93" t="s">
        <v>279</v>
      </c>
      <c r="O200" s="236">
        <f t="shared" si="3"/>
        <v>1045.0400000000022</v>
      </c>
    </row>
    <row r="201" spans="2:15" ht="22.05" customHeight="1" x14ac:dyDescent="0.2">
      <c r="B201" s="93" t="s">
        <v>279</v>
      </c>
      <c r="O201" s="236">
        <f t="shared" si="3"/>
        <v>1045.0400000000022</v>
      </c>
    </row>
    <row r="202" spans="2:15" ht="22.05" customHeight="1" x14ac:dyDescent="0.2">
      <c r="B202" s="93" t="s">
        <v>279</v>
      </c>
      <c r="O202" s="236">
        <f t="shared" si="3"/>
        <v>1045.0400000000022</v>
      </c>
    </row>
    <row r="203" spans="2:15" ht="22.05" customHeight="1" x14ac:dyDescent="0.2">
      <c r="B203" s="93" t="s">
        <v>279</v>
      </c>
      <c r="O203" s="236">
        <f t="shared" si="3"/>
        <v>1045.0400000000022</v>
      </c>
    </row>
    <row r="204" spans="2:15" ht="22.05" customHeight="1" x14ac:dyDescent="0.2">
      <c r="B204" s="93" t="s">
        <v>279</v>
      </c>
      <c r="O204" s="236">
        <f t="shared" si="3"/>
        <v>1045.0400000000022</v>
      </c>
    </row>
    <row r="205" spans="2:15" ht="22.05" customHeight="1" x14ac:dyDescent="0.2">
      <c r="B205" s="93" t="s">
        <v>279</v>
      </c>
      <c r="O205" s="236">
        <f t="shared" si="3"/>
        <v>1045.0400000000022</v>
      </c>
    </row>
    <row r="206" spans="2:15" ht="22.05" customHeight="1" x14ac:dyDescent="0.2">
      <c r="B206" s="93" t="s">
        <v>279</v>
      </c>
      <c r="O206" s="236">
        <f t="shared" si="3"/>
        <v>1045.0400000000022</v>
      </c>
    </row>
    <row r="207" spans="2:15" ht="22.05" customHeight="1" x14ac:dyDescent="0.2">
      <c r="B207" s="93" t="s">
        <v>279</v>
      </c>
      <c r="O207" s="236">
        <f t="shared" si="3"/>
        <v>1045.0400000000022</v>
      </c>
    </row>
    <row r="208" spans="2:15" ht="22.05" customHeight="1" x14ac:dyDescent="0.2">
      <c r="B208" s="93" t="s">
        <v>279</v>
      </c>
      <c r="O208" s="236">
        <f t="shared" ref="O208:O268" si="4">O207+M208-N208</f>
        <v>1045.0400000000022</v>
      </c>
    </row>
    <row r="209" spans="2:15" ht="22.05" customHeight="1" x14ac:dyDescent="0.2">
      <c r="B209" s="93" t="s">
        <v>279</v>
      </c>
      <c r="O209" s="236">
        <f t="shared" si="4"/>
        <v>1045.0400000000022</v>
      </c>
    </row>
    <row r="210" spans="2:15" ht="22.05" customHeight="1" x14ac:dyDescent="0.2">
      <c r="B210" s="93" t="s">
        <v>279</v>
      </c>
      <c r="O210" s="236">
        <f t="shared" si="4"/>
        <v>1045.0400000000022</v>
      </c>
    </row>
    <row r="211" spans="2:15" ht="22.05" customHeight="1" x14ac:dyDescent="0.2">
      <c r="B211" s="93" t="s">
        <v>279</v>
      </c>
      <c r="O211" s="236">
        <f t="shared" si="4"/>
        <v>1045.0400000000022</v>
      </c>
    </row>
    <row r="212" spans="2:15" ht="22.05" customHeight="1" x14ac:dyDescent="0.2">
      <c r="B212" s="93" t="s">
        <v>279</v>
      </c>
      <c r="O212" s="236">
        <f t="shared" si="4"/>
        <v>1045.0400000000022</v>
      </c>
    </row>
    <row r="213" spans="2:15" ht="22.05" customHeight="1" x14ac:dyDescent="0.2">
      <c r="B213" s="93" t="s">
        <v>279</v>
      </c>
      <c r="O213" s="236">
        <f t="shared" si="4"/>
        <v>1045.0400000000022</v>
      </c>
    </row>
    <row r="214" spans="2:15" ht="22.05" customHeight="1" x14ac:dyDescent="0.2">
      <c r="B214" s="93" t="s">
        <v>279</v>
      </c>
      <c r="O214" s="236">
        <f t="shared" si="4"/>
        <v>1045.0400000000022</v>
      </c>
    </row>
    <row r="215" spans="2:15" ht="22.05" customHeight="1" x14ac:dyDescent="0.2">
      <c r="B215" s="93" t="s">
        <v>279</v>
      </c>
      <c r="O215" s="236">
        <f t="shared" si="4"/>
        <v>1045.0400000000022</v>
      </c>
    </row>
    <row r="216" spans="2:15" ht="22.05" customHeight="1" x14ac:dyDescent="0.2">
      <c r="B216" s="93" t="s">
        <v>279</v>
      </c>
      <c r="O216" s="236">
        <f t="shared" si="4"/>
        <v>1045.0400000000022</v>
      </c>
    </row>
    <row r="217" spans="2:15" ht="22.05" customHeight="1" x14ac:dyDescent="0.2">
      <c r="B217" s="93" t="s">
        <v>279</v>
      </c>
      <c r="O217" s="236">
        <f t="shared" si="4"/>
        <v>1045.0400000000022</v>
      </c>
    </row>
    <row r="218" spans="2:15" ht="22.05" customHeight="1" x14ac:dyDescent="0.2">
      <c r="B218" s="93" t="s">
        <v>279</v>
      </c>
      <c r="O218" s="236">
        <f t="shared" si="4"/>
        <v>1045.0400000000022</v>
      </c>
    </row>
    <row r="219" spans="2:15" ht="22.05" customHeight="1" x14ac:dyDescent="0.2">
      <c r="B219" s="93" t="s">
        <v>279</v>
      </c>
      <c r="O219" s="236">
        <f t="shared" si="4"/>
        <v>1045.0400000000022</v>
      </c>
    </row>
    <row r="220" spans="2:15" ht="22.05" customHeight="1" x14ac:dyDescent="0.2">
      <c r="B220" s="93" t="s">
        <v>279</v>
      </c>
      <c r="O220" s="236">
        <f t="shared" si="4"/>
        <v>1045.0400000000022</v>
      </c>
    </row>
    <row r="221" spans="2:15" ht="22.05" customHeight="1" x14ac:dyDescent="0.2">
      <c r="B221" s="93" t="s">
        <v>279</v>
      </c>
      <c r="O221" s="236">
        <f t="shared" si="4"/>
        <v>1045.0400000000022</v>
      </c>
    </row>
    <row r="222" spans="2:15" ht="22.05" customHeight="1" x14ac:dyDescent="0.2">
      <c r="B222" s="93" t="s">
        <v>279</v>
      </c>
      <c r="O222" s="236">
        <f t="shared" si="4"/>
        <v>1045.0400000000022</v>
      </c>
    </row>
    <row r="223" spans="2:15" ht="22.05" customHeight="1" x14ac:dyDescent="0.2">
      <c r="B223" s="93" t="s">
        <v>279</v>
      </c>
      <c r="O223" s="236">
        <f t="shared" si="4"/>
        <v>1045.0400000000022</v>
      </c>
    </row>
    <row r="224" spans="2:15" ht="22.05" customHeight="1" x14ac:dyDescent="0.2">
      <c r="B224" s="93" t="s">
        <v>279</v>
      </c>
      <c r="O224" s="236">
        <f t="shared" si="4"/>
        <v>1045.0400000000022</v>
      </c>
    </row>
    <row r="225" spans="2:15" ht="22.05" customHeight="1" x14ac:dyDescent="0.2">
      <c r="B225" s="93" t="s">
        <v>279</v>
      </c>
      <c r="O225" s="236">
        <f t="shared" si="4"/>
        <v>1045.0400000000022</v>
      </c>
    </row>
    <row r="226" spans="2:15" ht="22.05" customHeight="1" x14ac:dyDescent="0.2">
      <c r="B226" s="93" t="s">
        <v>279</v>
      </c>
      <c r="O226" s="236">
        <f t="shared" si="4"/>
        <v>1045.0400000000022</v>
      </c>
    </row>
    <row r="227" spans="2:15" ht="22.05" customHeight="1" x14ac:dyDescent="0.2">
      <c r="B227" s="93" t="s">
        <v>279</v>
      </c>
      <c r="O227" s="236">
        <f t="shared" si="4"/>
        <v>1045.0400000000022</v>
      </c>
    </row>
    <row r="228" spans="2:15" ht="22.05" customHeight="1" x14ac:dyDescent="0.2">
      <c r="B228" s="93" t="s">
        <v>279</v>
      </c>
      <c r="O228" s="236">
        <f t="shared" si="4"/>
        <v>1045.0400000000022</v>
      </c>
    </row>
    <row r="229" spans="2:15" ht="22.05" customHeight="1" x14ac:dyDescent="0.2">
      <c r="B229" s="93" t="s">
        <v>279</v>
      </c>
      <c r="O229" s="236">
        <f t="shared" si="4"/>
        <v>1045.0400000000022</v>
      </c>
    </row>
    <row r="230" spans="2:15" ht="22.05" customHeight="1" x14ac:dyDescent="0.2">
      <c r="B230" s="93" t="s">
        <v>279</v>
      </c>
      <c r="O230" s="236">
        <f t="shared" si="4"/>
        <v>1045.0400000000022</v>
      </c>
    </row>
    <row r="231" spans="2:15" ht="22.05" customHeight="1" x14ac:dyDescent="0.2">
      <c r="B231" s="93" t="s">
        <v>279</v>
      </c>
      <c r="O231" s="236">
        <f t="shared" si="4"/>
        <v>1045.0400000000022</v>
      </c>
    </row>
    <row r="232" spans="2:15" ht="22.05" customHeight="1" x14ac:dyDescent="0.2">
      <c r="B232" s="93" t="s">
        <v>279</v>
      </c>
      <c r="O232" s="236">
        <f t="shared" si="4"/>
        <v>1045.0400000000022</v>
      </c>
    </row>
    <row r="233" spans="2:15" ht="22.05" customHeight="1" x14ac:dyDescent="0.2">
      <c r="B233" s="93" t="s">
        <v>279</v>
      </c>
      <c r="O233" s="236">
        <f t="shared" si="4"/>
        <v>1045.0400000000022</v>
      </c>
    </row>
    <row r="234" spans="2:15" ht="22.05" customHeight="1" x14ac:dyDescent="0.2">
      <c r="B234" s="93" t="s">
        <v>279</v>
      </c>
      <c r="O234" s="236">
        <f t="shared" si="4"/>
        <v>1045.0400000000022</v>
      </c>
    </row>
    <row r="235" spans="2:15" ht="22.05" customHeight="1" x14ac:dyDescent="0.2">
      <c r="B235" s="93" t="s">
        <v>279</v>
      </c>
      <c r="O235" s="236">
        <f t="shared" si="4"/>
        <v>1045.0400000000022</v>
      </c>
    </row>
    <row r="236" spans="2:15" ht="22.05" customHeight="1" x14ac:dyDescent="0.2">
      <c r="B236" s="93" t="s">
        <v>279</v>
      </c>
      <c r="O236" s="236">
        <f t="shared" si="4"/>
        <v>1045.0400000000022</v>
      </c>
    </row>
    <row r="237" spans="2:15" ht="22.05" customHeight="1" x14ac:dyDescent="0.2">
      <c r="B237" s="93" t="s">
        <v>279</v>
      </c>
      <c r="O237" s="236">
        <f t="shared" si="4"/>
        <v>1045.0400000000022</v>
      </c>
    </row>
    <row r="238" spans="2:15" ht="22.05" customHeight="1" x14ac:dyDescent="0.2">
      <c r="B238" s="93" t="s">
        <v>279</v>
      </c>
      <c r="O238" s="236">
        <f t="shared" si="4"/>
        <v>1045.0400000000022</v>
      </c>
    </row>
    <row r="239" spans="2:15" ht="22.05" customHeight="1" x14ac:dyDescent="0.2">
      <c r="B239" s="93" t="s">
        <v>279</v>
      </c>
      <c r="O239" s="236">
        <f t="shared" si="4"/>
        <v>1045.0400000000022</v>
      </c>
    </row>
    <row r="240" spans="2:15" ht="22.05" customHeight="1" x14ac:dyDescent="0.2">
      <c r="B240" s="93" t="s">
        <v>279</v>
      </c>
      <c r="O240" s="236">
        <f t="shared" si="4"/>
        <v>1045.0400000000022</v>
      </c>
    </row>
    <row r="241" spans="2:15" ht="22.05" customHeight="1" x14ac:dyDescent="0.2">
      <c r="B241" s="93" t="s">
        <v>279</v>
      </c>
      <c r="O241" s="236">
        <f t="shared" si="4"/>
        <v>1045.0400000000022</v>
      </c>
    </row>
    <row r="242" spans="2:15" ht="22.05" customHeight="1" x14ac:dyDescent="0.2">
      <c r="B242" s="93" t="s">
        <v>279</v>
      </c>
      <c r="O242" s="236">
        <f t="shared" si="4"/>
        <v>1045.0400000000022</v>
      </c>
    </row>
    <row r="243" spans="2:15" ht="22.05" customHeight="1" x14ac:dyDescent="0.2">
      <c r="B243" s="93" t="s">
        <v>279</v>
      </c>
      <c r="O243" s="236">
        <f t="shared" si="4"/>
        <v>1045.0400000000022</v>
      </c>
    </row>
    <row r="244" spans="2:15" ht="22.05" customHeight="1" x14ac:dyDescent="0.2">
      <c r="B244" s="93" t="s">
        <v>279</v>
      </c>
      <c r="O244" s="236">
        <f t="shared" si="4"/>
        <v>1045.0400000000022</v>
      </c>
    </row>
    <row r="245" spans="2:15" ht="22.05" customHeight="1" x14ac:dyDescent="0.2">
      <c r="B245" s="93" t="s">
        <v>279</v>
      </c>
      <c r="O245" s="236">
        <f t="shared" si="4"/>
        <v>1045.0400000000022</v>
      </c>
    </row>
    <row r="246" spans="2:15" ht="22.05" customHeight="1" x14ac:dyDescent="0.2">
      <c r="B246" s="93" t="s">
        <v>279</v>
      </c>
      <c r="O246" s="236">
        <f t="shared" si="4"/>
        <v>1045.0400000000022</v>
      </c>
    </row>
    <row r="247" spans="2:15" ht="22.05" customHeight="1" x14ac:dyDescent="0.2">
      <c r="B247" s="93" t="s">
        <v>279</v>
      </c>
      <c r="O247" s="236">
        <f t="shared" si="4"/>
        <v>1045.0400000000022</v>
      </c>
    </row>
    <row r="248" spans="2:15" ht="22.05" customHeight="1" x14ac:dyDescent="0.2">
      <c r="B248" s="93" t="s">
        <v>279</v>
      </c>
      <c r="O248" s="236">
        <f t="shared" si="4"/>
        <v>1045.0400000000022</v>
      </c>
    </row>
    <row r="249" spans="2:15" ht="22.05" customHeight="1" x14ac:dyDescent="0.2">
      <c r="B249" s="93" t="s">
        <v>279</v>
      </c>
      <c r="O249" s="236">
        <f t="shared" si="4"/>
        <v>1045.0400000000022</v>
      </c>
    </row>
    <row r="250" spans="2:15" ht="22.05" customHeight="1" x14ac:dyDescent="0.2">
      <c r="B250" s="93" t="s">
        <v>279</v>
      </c>
      <c r="O250" s="236">
        <f t="shared" si="4"/>
        <v>1045.0400000000022</v>
      </c>
    </row>
    <row r="251" spans="2:15" ht="22.05" customHeight="1" x14ac:dyDescent="0.2">
      <c r="B251" s="93" t="s">
        <v>279</v>
      </c>
      <c r="O251" s="236">
        <f t="shared" si="4"/>
        <v>1045.0400000000022</v>
      </c>
    </row>
    <row r="252" spans="2:15" ht="22.05" customHeight="1" x14ac:dyDescent="0.2">
      <c r="B252" s="93" t="s">
        <v>279</v>
      </c>
      <c r="O252" s="236">
        <f t="shared" si="4"/>
        <v>1045.0400000000022</v>
      </c>
    </row>
    <row r="253" spans="2:15" ht="22.05" customHeight="1" x14ac:dyDescent="0.2">
      <c r="B253" s="93" t="s">
        <v>279</v>
      </c>
      <c r="O253" s="236">
        <f t="shared" si="4"/>
        <v>1045.0400000000022</v>
      </c>
    </row>
    <row r="254" spans="2:15" ht="22.05" customHeight="1" x14ac:dyDescent="0.2">
      <c r="B254" s="93" t="s">
        <v>279</v>
      </c>
      <c r="O254" s="236">
        <f t="shared" si="4"/>
        <v>1045.0400000000022</v>
      </c>
    </row>
    <row r="255" spans="2:15" ht="22.05" customHeight="1" x14ac:dyDescent="0.2">
      <c r="B255" s="93" t="s">
        <v>279</v>
      </c>
      <c r="O255" s="236">
        <f t="shared" si="4"/>
        <v>1045.0400000000022</v>
      </c>
    </row>
    <row r="256" spans="2:15" ht="22.05" customHeight="1" x14ac:dyDescent="0.2">
      <c r="B256" s="93" t="s">
        <v>279</v>
      </c>
      <c r="O256" s="236">
        <f t="shared" si="4"/>
        <v>1045.0400000000022</v>
      </c>
    </row>
    <row r="257" spans="2:15" ht="22.05" customHeight="1" x14ac:dyDescent="0.2">
      <c r="B257" s="93" t="s">
        <v>279</v>
      </c>
      <c r="O257" s="236">
        <f t="shared" si="4"/>
        <v>1045.0400000000022</v>
      </c>
    </row>
    <row r="258" spans="2:15" ht="22.05" customHeight="1" x14ac:dyDescent="0.2">
      <c r="B258" s="93" t="s">
        <v>279</v>
      </c>
      <c r="O258" s="236">
        <f t="shared" si="4"/>
        <v>1045.0400000000022</v>
      </c>
    </row>
    <row r="259" spans="2:15" ht="22.05" customHeight="1" x14ac:dyDescent="0.2">
      <c r="B259" s="93" t="s">
        <v>279</v>
      </c>
      <c r="O259" s="236">
        <f t="shared" si="4"/>
        <v>1045.0400000000022</v>
      </c>
    </row>
    <row r="260" spans="2:15" ht="22.05" customHeight="1" x14ac:dyDescent="0.2">
      <c r="B260" s="93" t="s">
        <v>279</v>
      </c>
      <c r="O260" s="236">
        <f t="shared" si="4"/>
        <v>1045.0400000000022</v>
      </c>
    </row>
    <row r="261" spans="2:15" ht="22.05" customHeight="1" x14ac:dyDescent="0.2">
      <c r="B261" s="93" t="s">
        <v>279</v>
      </c>
      <c r="O261" s="236">
        <f t="shared" si="4"/>
        <v>1045.0400000000022</v>
      </c>
    </row>
    <row r="262" spans="2:15" ht="22.05" customHeight="1" x14ac:dyDescent="0.2">
      <c r="B262" s="93" t="s">
        <v>279</v>
      </c>
      <c r="O262" s="236">
        <f t="shared" si="4"/>
        <v>1045.0400000000022</v>
      </c>
    </row>
    <row r="263" spans="2:15" ht="22.05" customHeight="1" x14ac:dyDescent="0.2">
      <c r="B263" s="93" t="s">
        <v>279</v>
      </c>
      <c r="O263" s="236">
        <f t="shared" si="4"/>
        <v>1045.0400000000022</v>
      </c>
    </row>
    <row r="264" spans="2:15" ht="22.05" customHeight="1" x14ac:dyDescent="0.2">
      <c r="B264" s="93" t="s">
        <v>279</v>
      </c>
      <c r="O264" s="236">
        <f t="shared" si="4"/>
        <v>1045.0400000000022</v>
      </c>
    </row>
    <row r="265" spans="2:15" ht="22.05" customHeight="1" x14ac:dyDescent="0.2">
      <c r="B265" s="93" t="s">
        <v>279</v>
      </c>
      <c r="O265" s="236">
        <f t="shared" si="4"/>
        <v>1045.0400000000022</v>
      </c>
    </row>
    <row r="266" spans="2:15" ht="22.05" customHeight="1" x14ac:dyDescent="0.2">
      <c r="B266" s="93" t="s">
        <v>279</v>
      </c>
      <c r="O266" s="236">
        <f t="shared" si="4"/>
        <v>1045.0400000000022</v>
      </c>
    </row>
    <row r="267" spans="2:15" ht="22.05" customHeight="1" x14ac:dyDescent="0.2">
      <c r="B267" s="93" t="s">
        <v>279</v>
      </c>
      <c r="O267" s="236">
        <f t="shared" si="4"/>
        <v>1045.0400000000022</v>
      </c>
    </row>
    <row r="268" spans="2:15" ht="22.05" customHeight="1" x14ac:dyDescent="0.2">
      <c r="B268" s="93" t="s">
        <v>279</v>
      </c>
      <c r="O268" s="236">
        <f t="shared" si="4"/>
        <v>1045.0400000000022</v>
      </c>
    </row>
  </sheetData>
  <dataValidations count="7">
    <dataValidation type="list" allowBlank="1" showInputMessage="1" showErrorMessage="1" error="VERIFICA CONCEPTO EN LISTA" sqref="J926:J955 J957:J1042" xr:uid="{4BF6A447-1E09-D74F-856C-49012F79BDD1}">
      <formula1>INDIRECT($I926)</formula1>
    </dataValidation>
    <dataValidation type="date" allowBlank="1" showInputMessage="1" showErrorMessage="1" sqref="A978:E1042" xr:uid="{5F0151BF-5256-5F4C-9B97-D1478024B2C3}">
      <formula1>45292</formula1>
      <formula2>45657</formula2>
    </dataValidation>
    <dataValidation type="list" allowBlank="1" showInputMessage="1" showErrorMessage="1" sqref="J956 J1266 J2:J925" xr:uid="{15AE1F2C-22C0-A942-B733-4F7DFB650CE3}">
      <formula1>INDIRECT($I2)</formula1>
    </dataValidation>
    <dataValidation type="list" allowBlank="1" showInputMessage="1" showErrorMessage="1" sqref="B2:B1265" xr:uid="{0D7A2DA3-A4ED-CF46-900D-A97EC5A41D43}">
      <formula1>BANCO</formula1>
    </dataValidation>
    <dataValidation type="list" allowBlank="1" showInputMessage="1" showErrorMessage="1" sqref="H2:H1042" xr:uid="{E4C5263E-DA9F-BE4B-B04A-163813A0E1DE}">
      <formula1>TIPO</formula1>
    </dataValidation>
    <dataValidation type="list" allowBlank="1" showInputMessage="1" showErrorMessage="1" sqref="F2:F1042" xr:uid="{D417EF5B-2F83-8E43-85BE-E5A5BACECE7F}">
      <formula1>ESTADO</formula1>
    </dataValidation>
    <dataValidation type="list" allowBlank="1" showInputMessage="1" showErrorMessage="1" sqref="I2:I1257" xr:uid="{EADA9D2B-5EF1-FD44-9334-6D3BB0FCB1EF}">
      <formula1>INDIRECT($H2)</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9DBF9-1DEA-4215-A828-6A1AF877B5E6}">
  <sheetPr>
    <tabColor rgb="FF00B0F0"/>
  </sheetPr>
  <dimension ref="A1:P1005"/>
  <sheetViews>
    <sheetView zoomScaleNormal="100" workbookViewId="0">
      <pane xSplit="1" ySplit="1" topLeftCell="B93" activePane="bottomRight" state="frozen"/>
      <selection pane="topRight" activeCell="B1" sqref="B1"/>
      <selection pane="bottomLeft" activeCell="A2" sqref="A2"/>
      <selection pane="bottomRight" activeCell="A109" sqref="A109"/>
    </sheetView>
  </sheetViews>
  <sheetFormatPr baseColWidth="10" defaultColWidth="11.44140625" defaultRowHeight="22.05" customHeight="1" x14ac:dyDescent="0.2"/>
  <cols>
    <col min="1" max="1" width="12.44140625" style="26" customWidth="1"/>
    <col min="2" max="2" width="9.77734375" style="8" customWidth="1"/>
    <col min="3" max="3" width="12.44140625" style="147" customWidth="1"/>
    <col min="4" max="4" width="16.6640625" style="26" customWidth="1"/>
    <col min="5" max="5" width="29.44140625" style="147" customWidth="1"/>
    <col min="6" max="6" width="18.77734375" style="93" customWidth="1"/>
    <col min="7" max="7" width="10.109375" style="28" customWidth="1"/>
    <col min="8" max="8" width="12.109375" style="28" customWidth="1"/>
    <col min="9" max="9" width="15.6640625" style="28" customWidth="1"/>
    <col min="10" max="10" width="22.33203125" style="28" customWidth="1"/>
    <col min="11" max="11" width="35.109375" style="25" customWidth="1"/>
    <col min="12" max="12" width="18" style="25" customWidth="1"/>
    <col min="13" max="13" width="15.44140625" style="24" customWidth="1"/>
    <col min="14" max="14" width="18.33203125" style="27" customWidth="1"/>
    <col min="15" max="15" width="15.6640625" style="150" customWidth="1"/>
    <col min="16" max="16" width="16.77734375" style="25" bestFit="1" customWidth="1"/>
    <col min="17" max="16384" width="11.44140625" style="8"/>
  </cols>
  <sheetData>
    <row r="1" spans="1:16" ht="22.05" customHeight="1" x14ac:dyDescent="0.2">
      <c r="A1" s="42" t="s">
        <v>0</v>
      </c>
      <c r="B1" s="43" t="s">
        <v>6</v>
      </c>
      <c r="C1" s="155" t="s">
        <v>74</v>
      </c>
      <c r="D1" s="54" t="s">
        <v>75</v>
      </c>
      <c r="E1" s="155" t="s">
        <v>7</v>
      </c>
      <c r="F1" s="43" t="s">
        <v>76</v>
      </c>
      <c r="G1" s="44" t="s">
        <v>1</v>
      </c>
      <c r="H1" s="43" t="s">
        <v>8</v>
      </c>
      <c r="I1" s="43" t="s">
        <v>12</v>
      </c>
      <c r="J1" s="43" t="s">
        <v>10</v>
      </c>
      <c r="K1" s="44" t="s">
        <v>9</v>
      </c>
      <c r="L1" s="44" t="s">
        <v>119</v>
      </c>
      <c r="M1" s="45" t="s">
        <v>2</v>
      </c>
      <c r="N1" s="276" t="s">
        <v>3</v>
      </c>
      <c r="O1" s="278" t="s">
        <v>4</v>
      </c>
      <c r="P1" s="297" t="s">
        <v>20</v>
      </c>
    </row>
    <row r="2" spans="1:16" ht="22.05" customHeight="1" x14ac:dyDescent="0.2">
      <c r="A2" s="186">
        <v>45658</v>
      </c>
      <c r="B2" s="20" t="s">
        <v>50</v>
      </c>
      <c r="C2" s="122"/>
      <c r="D2" s="122"/>
      <c r="E2" s="207" t="s">
        <v>4</v>
      </c>
      <c r="F2" s="20" t="s">
        <v>27</v>
      </c>
      <c r="G2" s="22"/>
      <c r="H2" s="21" t="s">
        <v>27</v>
      </c>
      <c r="I2" s="21" t="s">
        <v>27</v>
      </c>
      <c r="J2" s="21" t="s">
        <v>27</v>
      </c>
      <c r="K2" s="207" t="s">
        <v>23</v>
      </c>
      <c r="L2" s="207"/>
      <c r="M2" s="187"/>
      <c r="N2" s="188"/>
      <c r="O2" s="208">
        <v>139.66999999999999</v>
      </c>
    </row>
    <row r="3" spans="1:16" ht="22.05" customHeight="1" x14ac:dyDescent="0.2">
      <c r="A3" s="186">
        <v>45660</v>
      </c>
      <c r="B3" s="20" t="s">
        <v>50</v>
      </c>
      <c r="C3" s="122">
        <v>379520</v>
      </c>
      <c r="D3" s="123"/>
      <c r="E3" s="123" t="s">
        <v>1193</v>
      </c>
      <c r="F3" s="211" t="s">
        <v>99</v>
      </c>
      <c r="G3" s="41"/>
      <c r="H3" s="21" t="s">
        <v>21</v>
      </c>
      <c r="I3" s="21" t="s">
        <v>81</v>
      </c>
      <c r="J3" s="21" t="s">
        <v>167</v>
      </c>
      <c r="K3" s="123" t="s">
        <v>1162</v>
      </c>
      <c r="L3" s="49"/>
      <c r="M3" s="189">
        <v>200265</v>
      </c>
      <c r="N3" s="190"/>
      <c r="O3" s="189">
        <f>O2+M3-N3</f>
        <v>200404.67</v>
      </c>
    </row>
    <row r="4" spans="1:16" ht="22.05" customHeight="1" x14ac:dyDescent="0.2">
      <c r="A4" s="186">
        <v>45660</v>
      </c>
      <c r="B4" s="20" t="s">
        <v>50</v>
      </c>
      <c r="C4" s="122">
        <v>379520</v>
      </c>
      <c r="D4" s="122"/>
      <c r="E4" s="122" t="s">
        <v>1218</v>
      </c>
      <c r="F4" s="197" t="s">
        <v>77</v>
      </c>
      <c r="G4" s="41"/>
      <c r="H4" s="21" t="s">
        <v>22</v>
      </c>
      <c r="I4" s="21" t="s">
        <v>57</v>
      </c>
      <c r="J4" s="21" t="s">
        <v>85</v>
      </c>
      <c r="K4" s="122" t="s">
        <v>611</v>
      </c>
      <c r="L4" s="49"/>
      <c r="M4" s="208"/>
      <c r="N4" s="198">
        <v>490</v>
      </c>
      <c r="O4" s="189">
        <f t="shared" ref="O4:O71" si="0">O3+M4-N4</f>
        <v>199914.67</v>
      </c>
    </row>
    <row r="5" spans="1:16" ht="22.05" customHeight="1" x14ac:dyDescent="0.2">
      <c r="A5" s="186">
        <v>45660</v>
      </c>
      <c r="B5" s="20" t="s">
        <v>50</v>
      </c>
      <c r="C5" s="122">
        <v>379520</v>
      </c>
      <c r="D5" s="122"/>
      <c r="E5" s="122" t="s">
        <v>609</v>
      </c>
      <c r="F5" s="197" t="s">
        <v>77</v>
      </c>
      <c r="G5" s="41"/>
      <c r="H5" s="21" t="s">
        <v>22</v>
      </c>
      <c r="I5" s="21" t="s">
        <v>57</v>
      </c>
      <c r="J5" s="21" t="s">
        <v>85</v>
      </c>
      <c r="K5" s="122" t="s">
        <v>611</v>
      </c>
      <c r="L5" s="49"/>
      <c r="M5" s="208"/>
      <c r="N5" s="198">
        <v>78.400000000000006</v>
      </c>
      <c r="O5" s="189">
        <f t="shared" si="0"/>
        <v>199836.27000000002</v>
      </c>
    </row>
    <row r="6" spans="1:16" ht="22.05" customHeight="1" x14ac:dyDescent="0.2">
      <c r="A6" s="186">
        <v>45660</v>
      </c>
      <c r="B6" s="20" t="s">
        <v>50</v>
      </c>
      <c r="C6" s="122">
        <v>387253</v>
      </c>
      <c r="D6" s="122"/>
      <c r="E6" s="122" t="s">
        <v>1219</v>
      </c>
      <c r="F6" s="197" t="s">
        <v>99</v>
      </c>
      <c r="G6" s="41"/>
      <c r="H6" s="21" t="s">
        <v>21</v>
      </c>
      <c r="I6" s="21" t="s">
        <v>81</v>
      </c>
      <c r="J6" s="21" t="s">
        <v>167</v>
      </c>
      <c r="K6" s="122" t="s">
        <v>1162</v>
      </c>
      <c r="L6" s="49"/>
      <c r="M6" s="208">
        <v>493.75</v>
      </c>
      <c r="N6" s="198"/>
      <c r="O6" s="189">
        <f t="shared" si="0"/>
        <v>200330.02000000002</v>
      </c>
    </row>
    <row r="7" spans="1:16" ht="22.05" customHeight="1" x14ac:dyDescent="0.2">
      <c r="A7" s="186">
        <v>45660</v>
      </c>
      <c r="B7" s="20" t="s">
        <v>50</v>
      </c>
      <c r="C7" s="122">
        <v>113655</v>
      </c>
      <c r="D7" s="122"/>
      <c r="E7" s="207" t="s">
        <v>1199</v>
      </c>
      <c r="F7" s="214" t="s">
        <v>78</v>
      </c>
      <c r="G7" s="41">
        <v>193</v>
      </c>
      <c r="H7" s="21" t="s">
        <v>22</v>
      </c>
      <c r="I7" s="21" t="s">
        <v>81</v>
      </c>
      <c r="J7" s="21" t="s">
        <v>33</v>
      </c>
      <c r="K7" s="207" t="s">
        <v>616</v>
      </c>
      <c r="L7" s="49"/>
      <c r="M7" s="204"/>
      <c r="N7" s="193">
        <v>200000</v>
      </c>
      <c r="O7" s="189">
        <f t="shared" si="0"/>
        <v>330.02000000001863</v>
      </c>
    </row>
    <row r="8" spans="1:16" ht="22.05" customHeight="1" x14ac:dyDescent="0.2">
      <c r="A8" s="186">
        <v>45674</v>
      </c>
      <c r="B8" s="20" t="s">
        <v>50</v>
      </c>
      <c r="C8" s="122">
        <v>526053</v>
      </c>
      <c r="D8" s="123"/>
      <c r="E8" s="123" t="s">
        <v>1220</v>
      </c>
      <c r="F8" s="211" t="s">
        <v>99</v>
      </c>
      <c r="G8" s="22"/>
      <c r="H8" s="21" t="s">
        <v>21</v>
      </c>
      <c r="I8" s="21" t="s">
        <v>81</v>
      </c>
      <c r="J8" s="21" t="s">
        <v>167</v>
      </c>
      <c r="K8" s="123" t="s">
        <v>1162</v>
      </c>
      <c r="L8" s="39"/>
      <c r="M8" s="189">
        <v>3357.5</v>
      </c>
      <c r="N8" s="196"/>
      <c r="O8" s="189">
        <f t="shared" si="0"/>
        <v>3687.5200000000186</v>
      </c>
    </row>
    <row r="9" spans="1:16" ht="22.05" customHeight="1" x14ac:dyDescent="0.2">
      <c r="A9" s="186">
        <v>45674</v>
      </c>
      <c r="B9" s="20" t="s">
        <v>50</v>
      </c>
      <c r="C9" s="122">
        <v>743868</v>
      </c>
      <c r="D9" s="123"/>
      <c r="E9" s="187" t="s">
        <v>603</v>
      </c>
      <c r="F9" s="345" t="s">
        <v>99</v>
      </c>
      <c r="G9" s="22"/>
      <c r="H9" s="21" t="s">
        <v>22</v>
      </c>
      <c r="I9" s="21" t="s">
        <v>56</v>
      </c>
      <c r="J9" s="21" t="s">
        <v>89</v>
      </c>
      <c r="K9" s="187" t="s">
        <v>636</v>
      </c>
      <c r="L9" s="39"/>
      <c r="M9" s="189"/>
      <c r="N9" s="192">
        <v>3197.24</v>
      </c>
      <c r="O9" s="189">
        <f t="shared" si="0"/>
        <v>490.28000000001884</v>
      </c>
    </row>
    <row r="10" spans="1:16" ht="22.05" customHeight="1" x14ac:dyDescent="0.2">
      <c r="A10" s="186">
        <v>45678</v>
      </c>
      <c r="B10" s="20" t="s">
        <v>50</v>
      </c>
      <c r="C10" s="122">
        <v>237230</v>
      </c>
      <c r="D10" s="123"/>
      <c r="E10" s="123" t="s">
        <v>1221</v>
      </c>
      <c r="F10" s="197" t="s">
        <v>99</v>
      </c>
      <c r="G10" s="22"/>
      <c r="H10" s="21" t="s">
        <v>21</v>
      </c>
      <c r="I10" s="21" t="s">
        <v>81</v>
      </c>
      <c r="J10" s="21" t="s">
        <v>167</v>
      </c>
      <c r="K10" s="123" t="s">
        <v>1162</v>
      </c>
      <c r="L10" s="39"/>
      <c r="M10" s="189">
        <v>5925</v>
      </c>
      <c r="N10" s="196"/>
      <c r="O10" s="189">
        <f t="shared" si="0"/>
        <v>6415.2800000000188</v>
      </c>
    </row>
    <row r="11" spans="1:16" ht="22.05" customHeight="1" x14ac:dyDescent="0.2">
      <c r="A11" s="186">
        <v>45678</v>
      </c>
      <c r="B11" s="20" t="s">
        <v>50</v>
      </c>
      <c r="C11" s="122">
        <v>73490</v>
      </c>
      <c r="D11" s="123"/>
      <c r="E11" s="123" t="s">
        <v>59</v>
      </c>
      <c r="F11" s="211" t="s">
        <v>99</v>
      </c>
      <c r="G11" s="22"/>
      <c r="H11" s="21" t="s">
        <v>22</v>
      </c>
      <c r="I11" s="21" t="s">
        <v>59</v>
      </c>
      <c r="J11" s="21" t="s">
        <v>59</v>
      </c>
      <c r="K11" s="123" t="s">
        <v>635</v>
      </c>
      <c r="L11" s="39"/>
      <c r="M11" s="189"/>
      <c r="N11" s="196">
        <v>5705</v>
      </c>
      <c r="O11" s="189">
        <f t="shared" si="0"/>
        <v>710.28000000001884</v>
      </c>
    </row>
    <row r="12" spans="1:16" ht="22.05" customHeight="1" x14ac:dyDescent="0.2">
      <c r="A12" s="186">
        <v>45679</v>
      </c>
      <c r="B12" s="20" t="s">
        <v>50</v>
      </c>
      <c r="C12" s="122">
        <v>201055</v>
      </c>
      <c r="D12" s="123"/>
      <c r="E12" s="123" t="s">
        <v>1218</v>
      </c>
      <c r="F12" s="211" t="s">
        <v>77</v>
      </c>
      <c r="G12" s="22"/>
      <c r="H12" s="21" t="s">
        <v>22</v>
      </c>
      <c r="I12" s="21" t="s">
        <v>57</v>
      </c>
      <c r="J12" s="21" t="s">
        <v>85</v>
      </c>
      <c r="K12" s="123" t="s">
        <v>611</v>
      </c>
      <c r="L12" s="39"/>
      <c r="M12" s="189"/>
      <c r="N12" s="196">
        <v>490</v>
      </c>
      <c r="O12" s="189">
        <f t="shared" si="0"/>
        <v>220.28000000001884</v>
      </c>
    </row>
    <row r="13" spans="1:16" ht="22.05" customHeight="1" x14ac:dyDescent="0.2">
      <c r="A13" s="186">
        <v>45679</v>
      </c>
      <c r="B13" s="20" t="s">
        <v>50</v>
      </c>
      <c r="C13" s="122">
        <v>201055</v>
      </c>
      <c r="D13" s="123"/>
      <c r="E13" s="123" t="s">
        <v>609</v>
      </c>
      <c r="F13" s="211" t="s">
        <v>77</v>
      </c>
      <c r="G13" s="22"/>
      <c r="H13" s="21" t="s">
        <v>22</v>
      </c>
      <c r="I13" s="21" t="s">
        <v>57</v>
      </c>
      <c r="J13" s="21" t="s">
        <v>85</v>
      </c>
      <c r="K13" s="123" t="s">
        <v>611</v>
      </c>
      <c r="L13" s="39"/>
      <c r="M13" s="189"/>
      <c r="N13" s="196">
        <v>78.400000000000006</v>
      </c>
      <c r="O13" s="189">
        <f t="shared" si="0"/>
        <v>141.88000000001884</v>
      </c>
    </row>
    <row r="14" spans="1:16" ht="22.05" customHeight="1" x14ac:dyDescent="0.2">
      <c r="A14" s="186">
        <v>45688</v>
      </c>
      <c r="B14" s="20" t="s">
        <v>50</v>
      </c>
      <c r="C14" s="122">
        <v>411100</v>
      </c>
      <c r="D14" s="123"/>
      <c r="E14" s="123" t="s">
        <v>1222</v>
      </c>
      <c r="F14" s="211" t="s">
        <v>99</v>
      </c>
      <c r="G14" s="22"/>
      <c r="H14" s="21" t="s">
        <v>21</v>
      </c>
      <c r="I14" s="21" t="s">
        <v>81</v>
      </c>
      <c r="J14" s="21" t="s">
        <v>167</v>
      </c>
      <c r="K14" s="123" t="s">
        <v>1162</v>
      </c>
      <c r="L14" s="39"/>
      <c r="M14" s="189">
        <v>400530</v>
      </c>
      <c r="N14" s="196"/>
      <c r="O14" s="189">
        <f t="shared" si="0"/>
        <v>400671.88</v>
      </c>
    </row>
    <row r="15" spans="1:16" ht="22.05" customHeight="1" thickBot="1" x14ac:dyDescent="0.25">
      <c r="A15" s="358">
        <v>45688</v>
      </c>
      <c r="B15" s="47" t="s">
        <v>50</v>
      </c>
      <c r="C15" s="359"/>
      <c r="D15" s="360"/>
      <c r="E15" s="360" t="s">
        <v>1199</v>
      </c>
      <c r="F15" s="386" t="s">
        <v>78</v>
      </c>
      <c r="G15" s="48">
        <v>194</v>
      </c>
      <c r="H15" s="30" t="s">
        <v>22</v>
      </c>
      <c r="I15" s="30" t="s">
        <v>81</v>
      </c>
      <c r="J15" s="30" t="s">
        <v>33</v>
      </c>
      <c r="K15" s="360" t="s">
        <v>616</v>
      </c>
      <c r="L15" s="375"/>
      <c r="M15" s="365"/>
      <c r="N15" s="373">
        <v>400000</v>
      </c>
      <c r="O15" s="507">
        <f t="shared" si="0"/>
        <v>671.88000000000466</v>
      </c>
      <c r="P15" s="89"/>
    </row>
    <row r="16" spans="1:16" ht="22.05" customHeight="1" x14ac:dyDescent="0.2">
      <c r="A16" s="186">
        <v>45705</v>
      </c>
      <c r="B16" s="20" t="s">
        <v>50</v>
      </c>
      <c r="C16" s="122">
        <v>310756</v>
      </c>
      <c r="D16" s="123"/>
      <c r="E16" s="123" t="s">
        <v>1909</v>
      </c>
      <c r="F16" s="197" t="s">
        <v>99</v>
      </c>
      <c r="G16" s="22"/>
      <c r="H16" s="21" t="s">
        <v>21</v>
      </c>
      <c r="I16" s="21" t="s">
        <v>81</v>
      </c>
      <c r="J16" s="21" t="s">
        <v>167</v>
      </c>
      <c r="K16" s="123" t="s">
        <v>1162</v>
      </c>
      <c r="L16" s="39"/>
      <c r="M16" s="209">
        <v>1580</v>
      </c>
      <c r="N16" s="192"/>
      <c r="O16" s="189">
        <f t="shared" si="0"/>
        <v>2251.8800000000047</v>
      </c>
    </row>
    <row r="17" spans="1:16" ht="22.05" customHeight="1" x14ac:dyDescent="0.2">
      <c r="A17" s="186">
        <v>45705</v>
      </c>
      <c r="B17" s="20" t="s">
        <v>50</v>
      </c>
      <c r="C17" s="122">
        <v>458454</v>
      </c>
      <c r="D17" s="123"/>
      <c r="E17" s="123" t="s">
        <v>603</v>
      </c>
      <c r="F17" s="211" t="s">
        <v>99</v>
      </c>
      <c r="G17" s="22"/>
      <c r="H17" s="21" t="s">
        <v>22</v>
      </c>
      <c r="I17" s="21" t="s">
        <v>56</v>
      </c>
      <c r="J17" s="21" t="s">
        <v>89</v>
      </c>
      <c r="K17" s="123" t="s">
        <v>636</v>
      </c>
      <c r="L17" s="39"/>
      <c r="M17" s="189"/>
      <c r="N17" s="192">
        <v>1257.8399999999999</v>
      </c>
      <c r="O17" s="189">
        <f t="shared" si="0"/>
        <v>994.04000000000474</v>
      </c>
    </row>
    <row r="18" spans="1:16" ht="22.05" customHeight="1" thickBot="1" x14ac:dyDescent="0.25">
      <c r="A18" s="358">
        <v>45706</v>
      </c>
      <c r="B18" s="47" t="s">
        <v>50</v>
      </c>
      <c r="C18" s="359">
        <v>459304</v>
      </c>
      <c r="D18" s="360"/>
      <c r="E18" s="360" t="s">
        <v>1914</v>
      </c>
      <c r="F18" s="387" t="s">
        <v>99</v>
      </c>
      <c r="G18" s="48"/>
      <c r="H18" s="30" t="s">
        <v>22</v>
      </c>
      <c r="I18" s="30" t="s">
        <v>56</v>
      </c>
      <c r="J18" s="30" t="s">
        <v>116</v>
      </c>
      <c r="K18" s="360" t="s">
        <v>1161</v>
      </c>
      <c r="L18" s="375"/>
      <c r="M18" s="403"/>
      <c r="N18" s="373">
        <v>464</v>
      </c>
      <c r="O18" s="507">
        <f t="shared" si="0"/>
        <v>530.04000000000474</v>
      </c>
      <c r="P18" s="89"/>
    </row>
    <row r="19" spans="1:16" ht="22.05" customHeight="1" x14ac:dyDescent="0.2">
      <c r="A19" s="186">
        <v>45723</v>
      </c>
      <c r="B19" s="20" t="s">
        <v>50</v>
      </c>
      <c r="C19" s="122">
        <v>568807</v>
      </c>
      <c r="D19" s="123"/>
      <c r="E19" s="123" t="s">
        <v>1915</v>
      </c>
      <c r="F19" s="211" t="s">
        <v>99</v>
      </c>
      <c r="G19" s="22"/>
      <c r="H19" s="21" t="s">
        <v>21</v>
      </c>
      <c r="I19" s="21" t="s">
        <v>81</v>
      </c>
      <c r="J19" s="21" t="s">
        <v>167</v>
      </c>
      <c r="K19" s="123" t="s">
        <v>1162</v>
      </c>
      <c r="L19" s="39"/>
      <c r="M19" s="189">
        <v>442795</v>
      </c>
      <c r="N19" s="192"/>
      <c r="O19" s="189">
        <f t="shared" si="0"/>
        <v>443325.04</v>
      </c>
    </row>
    <row r="20" spans="1:16" ht="22.05" customHeight="1" x14ac:dyDescent="0.2">
      <c r="A20" s="186">
        <v>45723</v>
      </c>
      <c r="B20" s="20" t="s">
        <v>50</v>
      </c>
      <c r="C20" s="122"/>
      <c r="D20" s="123"/>
      <c r="E20" s="123" t="s">
        <v>1199</v>
      </c>
      <c r="F20" s="211" t="s">
        <v>78</v>
      </c>
      <c r="G20" s="22">
        <v>195</v>
      </c>
      <c r="H20" s="21" t="s">
        <v>22</v>
      </c>
      <c r="I20" s="21" t="s">
        <v>81</v>
      </c>
      <c r="J20" s="21" t="s">
        <v>33</v>
      </c>
      <c r="K20" s="123" t="s">
        <v>616</v>
      </c>
      <c r="L20" s="39"/>
      <c r="M20" s="189"/>
      <c r="N20" s="192">
        <v>442000</v>
      </c>
      <c r="O20" s="189">
        <f t="shared" si="0"/>
        <v>1325.039999999979</v>
      </c>
    </row>
    <row r="21" spans="1:16" ht="22.05" customHeight="1" x14ac:dyDescent="0.2">
      <c r="A21" s="186">
        <v>45730</v>
      </c>
      <c r="B21" s="20" t="s">
        <v>50</v>
      </c>
      <c r="C21" s="122">
        <v>426297</v>
      </c>
      <c r="D21" s="122"/>
      <c r="E21" s="122" t="s">
        <v>3522</v>
      </c>
      <c r="F21" s="197" t="s">
        <v>99</v>
      </c>
      <c r="G21" s="22"/>
      <c r="H21" s="21" t="s">
        <v>21</v>
      </c>
      <c r="I21" s="21" t="s">
        <v>81</v>
      </c>
      <c r="J21" s="21" t="s">
        <v>167</v>
      </c>
      <c r="K21" s="123" t="s">
        <v>1162</v>
      </c>
      <c r="L21" s="39"/>
      <c r="M21" s="208">
        <v>299212.5</v>
      </c>
      <c r="N21" s="198"/>
      <c r="O21" s="189">
        <f t="shared" si="0"/>
        <v>300537.53999999998</v>
      </c>
    </row>
    <row r="22" spans="1:16" ht="22.05" customHeight="1" x14ac:dyDescent="0.2">
      <c r="A22" s="186">
        <v>45730</v>
      </c>
      <c r="B22" s="20" t="s">
        <v>50</v>
      </c>
      <c r="C22" s="122"/>
      <c r="D22" s="122"/>
      <c r="E22" s="122" t="s">
        <v>1199</v>
      </c>
      <c r="F22" s="197" t="s">
        <v>78</v>
      </c>
      <c r="G22" s="22">
        <v>196</v>
      </c>
      <c r="H22" s="21" t="s">
        <v>22</v>
      </c>
      <c r="I22" s="21" t="s">
        <v>81</v>
      </c>
      <c r="J22" s="21" t="s">
        <v>33</v>
      </c>
      <c r="K22" s="122" t="s">
        <v>616</v>
      </c>
      <c r="L22" s="39"/>
      <c r="M22" s="204"/>
      <c r="N22" s="193">
        <v>300000</v>
      </c>
      <c r="O22" s="189">
        <f t="shared" si="0"/>
        <v>537.53999999997905</v>
      </c>
    </row>
    <row r="23" spans="1:16" ht="22.05" customHeight="1" x14ac:dyDescent="0.2">
      <c r="A23" s="186">
        <v>45733</v>
      </c>
      <c r="B23" s="20" t="s">
        <v>50</v>
      </c>
      <c r="C23" s="122">
        <v>345893</v>
      </c>
      <c r="D23" s="122"/>
      <c r="E23" s="122" t="s">
        <v>3523</v>
      </c>
      <c r="F23" s="197" t="s">
        <v>99</v>
      </c>
      <c r="G23" s="22"/>
      <c r="H23" s="21" t="s">
        <v>21</v>
      </c>
      <c r="I23" s="21" t="s">
        <v>81</v>
      </c>
      <c r="J23" s="21" t="s">
        <v>167</v>
      </c>
      <c r="K23" s="122" t="s">
        <v>1162</v>
      </c>
      <c r="L23" s="39"/>
      <c r="M23" s="210">
        <v>3555</v>
      </c>
      <c r="N23" s="195"/>
      <c r="O23" s="189">
        <f t="shared" si="0"/>
        <v>4092.539999999979</v>
      </c>
    </row>
    <row r="24" spans="1:16" ht="22.05" customHeight="1" x14ac:dyDescent="0.2">
      <c r="A24" s="186">
        <v>45734</v>
      </c>
      <c r="B24" s="20" t="s">
        <v>50</v>
      </c>
      <c r="C24" s="122">
        <v>288737</v>
      </c>
      <c r="D24" s="123"/>
      <c r="E24" s="123" t="s">
        <v>1218</v>
      </c>
      <c r="F24" s="211" t="s">
        <v>77</v>
      </c>
      <c r="G24" s="22"/>
      <c r="H24" s="21" t="s">
        <v>22</v>
      </c>
      <c r="I24" s="21" t="s">
        <v>57</v>
      </c>
      <c r="J24" s="21" t="s">
        <v>85</v>
      </c>
      <c r="K24" s="123" t="s">
        <v>611</v>
      </c>
      <c r="L24" s="39"/>
      <c r="M24" s="189"/>
      <c r="N24" s="192">
        <v>490</v>
      </c>
      <c r="O24" s="189">
        <f t="shared" si="0"/>
        <v>3602.539999999979</v>
      </c>
    </row>
    <row r="25" spans="1:16" ht="22.05" customHeight="1" x14ac:dyDescent="0.2">
      <c r="A25" s="186">
        <v>45734</v>
      </c>
      <c r="B25" s="20" t="s">
        <v>50</v>
      </c>
      <c r="C25" s="122">
        <v>388737</v>
      </c>
      <c r="D25" s="122"/>
      <c r="E25" s="122" t="s">
        <v>609</v>
      </c>
      <c r="F25" s="197" t="s">
        <v>77</v>
      </c>
      <c r="G25" s="22"/>
      <c r="H25" s="21" t="s">
        <v>22</v>
      </c>
      <c r="I25" s="21" t="s">
        <v>57</v>
      </c>
      <c r="J25" s="21" t="s">
        <v>85</v>
      </c>
      <c r="K25" s="122" t="s">
        <v>611</v>
      </c>
      <c r="L25" s="39"/>
      <c r="M25" s="210"/>
      <c r="N25" s="195">
        <v>78.400000000000006</v>
      </c>
      <c r="O25" s="189">
        <f t="shared" si="0"/>
        <v>3524.139999999979</v>
      </c>
    </row>
    <row r="26" spans="1:16" ht="22.05" customHeight="1" x14ac:dyDescent="0.2">
      <c r="A26" s="186">
        <v>45734</v>
      </c>
      <c r="B26" s="20" t="s">
        <v>50</v>
      </c>
      <c r="C26" s="122">
        <v>302746</v>
      </c>
      <c r="D26" s="122"/>
      <c r="E26" s="122" t="s">
        <v>1218</v>
      </c>
      <c r="F26" s="197" t="s">
        <v>77</v>
      </c>
      <c r="G26" s="22"/>
      <c r="H26" s="21" t="s">
        <v>22</v>
      </c>
      <c r="I26" s="21" t="s">
        <v>57</v>
      </c>
      <c r="J26" s="21" t="s">
        <v>85</v>
      </c>
      <c r="K26" s="122" t="s">
        <v>611</v>
      </c>
      <c r="L26" s="39"/>
      <c r="M26" s="210"/>
      <c r="N26" s="195">
        <v>490</v>
      </c>
      <c r="O26" s="189">
        <f t="shared" si="0"/>
        <v>3034.139999999979</v>
      </c>
    </row>
    <row r="27" spans="1:16" ht="22.05" customHeight="1" x14ac:dyDescent="0.2">
      <c r="A27" s="186">
        <v>45734</v>
      </c>
      <c r="B27" s="20" t="s">
        <v>50</v>
      </c>
      <c r="C27" s="122">
        <v>302746</v>
      </c>
      <c r="D27" s="122"/>
      <c r="E27" s="122" t="s">
        <v>609</v>
      </c>
      <c r="F27" s="197" t="s">
        <v>77</v>
      </c>
      <c r="G27" s="22"/>
      <c r="H27" s="21" t="s">
        <v>22</v>
      </c>
      <c r="I27" s="21" t="s">
        <v>57</v>
      </c>
      <c r="J27" s="21" t="s">
        <v>85</v>
      </c>
      <c r="K27" s="122" t="s">
        <v>611</v>
      </c>
      <c r="L27" s="39"/>
      <c r="M27" s="210"/>
      <c r="N27" s="195">
        <v>78.400000000000006</v>
      </c>
      <c r="O27" s="189">
        <f t="shared" si="0"/>
        <v>2955.7399999999789</v>
      </c>
    </row>
    <row r="28" spans="1:16" ht="22.05" customHeight="1" x14ac:dyDescent="0.2">
      <c r="A28" s="186">
        <v>45734</v>
      </c>
      <c r="B28" s="20" t="s">
        <v>50</v>
      </c>
      <c r="C28" s="122">
        <v>96859</v>
      </c>
      <c r="D28" s="122"/>
      <c r="E28" s="122" t="s">
        <v>29</v>
      </c>
      <c r="F28" s="197" t="s">
        <v>99</v>
      </c>
      <c r="G28" s="22"/>
      <c r="H28" s="21" t="s">
        <v>21</v>
      </c>
      <c r="I28" s="21" t="s">
        <v>81</v>
      </c>
      <c r="J28" s="21" t="s">
        <v>167</v>
      </c>
      <c r="K28" s="122" t="s">
        <v>1162</v>
      </c>
      <c r="L28" s="39"/>
      <c r="M28" s="210">
        <v>500</v>
      </c>
      <c r="N28" s="195"/>
      <c r="O28" s="189">
        <f t="shared" si="0"/>
        <v>3455.7399999999789</v>
      </c>
    </row>
    <row r="29" spans="1:16" ht="22.05" customHeight="1" x14ac:dyDescent="0.2">
      <c r="A29" s="186">
        <v>45734</v>
      </c>
      <c r="B29" s="20" t="s">
        <v>50</v>
      </c>
      <c r="C29" s="122">
        <v>106563</v>
      </c>
      <c r="D29" s="122"/>
      <c r="E29" s="122" t="s">
        <v>29</v>
      </c>
      <c r="F29" s="197" t="s">
        <v>99</v>
      </c>
      <c r="G29" s="22"/>
      <c r="H29" s="21" t="s">
        <v>21</v>
      </c>
      <c r="I29" s="21" t="s">
        <v>81</v>
      </c>
      <c r="J29" s="21" t="s">
        <v>171</v>
      </c>
      <c r="K29" s="122" t="s">
        <v>621</v>
      </c>
      <c r="L29" s="39"/>
      <c r="M29" s="210">
        <v>1000</v>
      </c>
      <c r="N29" s="195"/>
      <c r="O29" s="189">
        <f t="shared" si="0"/>
        <v>4455.7399999999789</v>
      </c>
    </row>
    <row r="30" spans="1:16" ht="22.05" customHeight="1" thickBot="1" x14ac:dyDescent="0.25">
      <c r="A30" s="358">
        <v>45734</v>
      </c>
      <c r="B30" s="47" t="s">
        <v>50</v>
      </c>
      <c r="C30" s="359">
        <v>110283</v>
      </c>
      <c r="D30" s="360"/>
      <c r="E30" s="360" t="s">
        <v>603</v>
      </c>
      <c r="F30" s="386" t="s">
        <v>99</v>
      </c>
      <c r="G30" s="48"/>
      <c r="H30" s="30" t="s">
        <v>22</v>
      </c>
      <c r="I30" s="30" t="s">
        <v>56</v>
      </c>
      <c r="J30" s="30" t="s">
        <v>89</v>
      </c>
      <c r="K30" s="360" t="s">
        <v>636</v>
      </c>
      <c r="L30" s="375"/>
      <c r="M30" s="365"/>
      <c r="N30" s="373">
        <v>3498.73</v>
      </c>
      <c r="O30" s="507">
        <f t="shared" si="0"/>
        <v>957.00999999997885</v>
      </c>
      <c r="P30" s="89"/>
    </row>
    <row r="31" spans="1:16" ht="22.05" customHeight="1" x14ac:dyDescent="0.2">
      <c r="A31" s="186">
        <v>45751</v>
      </c>
      <c r="B31" s="20" t="s">
        <v>50</v>
      </c>
      <c r="C31" s="122">
        <v>515197</v>
      </c>
      <c r="D31" s="123"/>
      <c r="E31" s="123" t="s">
        <v>3524</v>
      </c>
      <c r="F31" s="197" t="s">
        <v>99</v>
      </c>
      <c r="G31" s="22"/>
      <c r="H31" s="21" t="s">
        <v>21</v>
      </c>
      <c r="I31" s="21" t="s">
        <v>81</v>
      </c>
      <c r="J31" s="21" t="s">
        <v>167</v>
      </c>
      <c r="K31" s="123" t="s">
        <v>1162</v>
      </c>
      <c r="L31" s="39"/>
      <c r="M31" s="189">
        <v>170245</v>
      </c>
      <c r="N31" s="196"/>
      <c r="O31" s="189">
        <f t="shared" si="0"/>
        <v>171202.00999999998</v>
      </c>
    </row>
    <row r="32" spans="1:16" ht="22.05" customHeight="1" x14ac:dyDescent="0.2">
      <c r="A32" s="186">
        <v>45751</v>
      </c>
      <c r="B32" s="20" t="s">
        <v>50</v>
      </c>
      <c r="C32" s="122"/>
      <c r="D32" s="123"/>
      <c r="E32" s="123" t="s">
        <v>1199</v>
      </c>
      <c r="F32" s="211" t="s">
        <v>78</v>
      </c>
      <c r="G32" s="22"/>
      <c r="H32" s="21" t="s">
        <v>22</v>
      </c>
      <c r="I32" s="21" t="s">
        <v>81</v>
      </c>
      <c r="J32" s="21" t="s">
        <v>33</v>
      </c>
      <c r="K32" s="123" t="s">
        <v>616</v>
      </c>
      <c r="L32" s="39"/>
      <c r="M32" s="189"/>
      <c r="N32" s="192">
        <v>170000</v>
      </c>
      <c r="O32" s="189">
        <f t="shared" si="0"/>
        <v>1202.0099999999802</v>
      </c>
    </row>
    <row r="33" spans="1:16" ht="22.05" customHeight="1" x14ac:dyDescent="0.2">
      <c r="A33" s="186">
        <v>45762</v>
      </c>
      <c r="B33" s="20" t="s">
        <v>50</v>
      </c>
      <c r="C33" s="122">
        <v>423183</v>
      </c>
      <c r="D33" s="123"/>
      <c r="E33" s="123" t="s">
        <v>3518</v>
      </c>
      <c r="F33" s="211" t="s">
        <v>99</v>
      </c>
      <c r="G33" s="22"/>
      <c r="H33" s="21" t="s">
        <v>21</v>
      </c>
      <c r="I33" s="21" t="s">
        <v>81</v>
      </c>
      <c r="J33" s="21" t="s">
        <v>167</v>
      </c>
      <c r="K33" s="123" t="s">
        <v>1162</v>
      </c>
      <c r="L33" s="39"/>
      <c r="M33" s="189">
        <v>250825</v>
      </c>
      <c r="N33" s="192"/>
      <c r="O33" s="189">
        <f t="shared" si="0"/>
        <v>252027.00999999998</v>
      </c>
    </row>
    <row r="34" spans="1:16" ht="22.05" customHeight="1" x14ac:dyDescent="0.2">
      <c r="A34" s="186">
        <v>45762</v>
      </c>
      <c r="B34" s="20" t="s">
        <v>50</v>
      </c>
      <c r="C34" s="123">
        <v>228268</v>
      </c>
      <c r="D34" s="123"/>
      <c r="E34" s="123" t="s">
        <v>1218</v>
      </c>
      <c r="F34" s="211" t="s">
        <v>77</v>
      </c>
      <c r="G34" s="22"/>
      <c r="H34" s="21" t="s">
        <v>22</v>
      </c>
      <c r="I34" s="21" t="s">
        <v>57</v>
      </c>
      <c r="J34" s="21" t="s">
        <v>85</v>
      </c>
      <c r="K34" s="123" t="s">
        <v>611</v>
      </c>
      <c r="L34" s="39"/>
      <c r="M34" s="189"/>
      <c r="N34" s="192">
        <v>490</v>
      </c>
      <c r="O34" s="189">
        <f t="shared" si="0"/>
        <v>251537.00999999998</v>
      </c>
    </row>
    <row r="35" spans="1:16" ht="22.05" customHeight="1" x14ac:dyDescent="0.2">
      <c r="A35" s="186">
        <v>45762</v>
      </c>
      <c r="B35" s="20" t="s">
        <v>50</v>
      </c>
      <c r="C35" s="123">
        <v>228268</v>
      </c>
      <c r="D35" s="123"/>
      <c r="E35" s="123" t="s">
        <v>609</v>
      </c>
      <c r="F35" s="211" t="s">
        <v>77</v>
      </c>
      <c r="G35" s="22"/>
      <c r="H35" s="21" t="s">
        <v>22</v>
      </c>
      <c r="I35" s="21" t="s">
        <v>57</v>
      </c>
      <c r="J35" s="21" t="s">
        <v>85</v>
      </c>
      <c r="K35" s="123" t="s">
        <v>611</v>
      </c>
      <c r="L35" s="39"/>
      <c r="M35" s="189"/>
      <c r="N35" s="192">
        <v>78.400000000000006</v>
      </c>
      <c r="O35" s="189">
        <f t="shared" si="0"/>
        <v>251458.61</v>
      </c>
    </row>
    <row r="36" spans="1:16" ht="22.05" customHeight="1" x14ac:dyDescent="0.2">
      <c r="A36" s="186">
        <v>45762</v>
      </c>
      <c r="B36" s="20" t="s">
        <v>50</v>
      </c>
      <c r="C36" s="122">
        <v>715589</v>
      </c>
      <c r="D36" s="123"/>
      <c r="E36" s="123" t="s">
        <v>1199</v>
      </c>
      <c r="F36" s="211" t="s">
        <v>78</v>
      </c>
      <c r="G36" s="22">
        <v>200</v>
      </c>
      <c r="H36" s="21" t="s">
        <v>22</v>
      </c>
      <c r="I36" s="21" t="s">
        <v>81</v>
      </c>
      <c r="J36" s="21" t="s">
        <v>33</v>
      </c>
      <c r="K36" s="123" t="s">
        <v>616</v>
      </c>
      <c r="L36" s="39"/>
      <c r="M36" s="189"/>
      <c r="N36" s="192">
        <v>250000</v>
      </c>
      <c r="O36" s="189">
        <f t="shared" si="0"/>
        <v>1458.609999999986</v>
      </c>
    </row>
    <row r="37" spans="1:16" ht="22.05" customHeight="1" x14ac:dyDescent="0.2">
      <c r="A37" s="186">
        <v>45762</v>
      </c>
      <c r="B37" s="20" t="s">
        <v>50</v>
      </c>
      <c r="C37" s="123">
        <v>715589</v>
      </c>
      <c r="D37" s="123"/>
      <c r="E37" s="123" t="s">
        <v>1909</v>
      </c>
      <c r="F37" s="197" t="s">
        <v>99</v>
      </c>
      <c r="G37" s="22"/>
      <c r="H37" s="21" t="s">
        <v>21</v>
      </c>
      <c r="I37" s="21" t="s">
        <v>81</v>
      </c>
      <c r="J37" s="21" t="s">
        <v>167</v>
      </c>
      <c r="K37" s="123" t="s">
        <v>1162</v>
      </c>
      <c r="L37" s="39"/>
      <c r="M37" s="189">
        <v>1580</v>
      </c>
      <c r="N37" s="192"/>
      <c r="O37" s="189">
        <f t="shared" si="0"/>
        <v>3038.609999999986</v>
      </c>
    </row>
    <row r="38" spans="1:16" ht="22.05" customHeight="1" x14ac:dyDescent="0.2">
      <c r="A38" s="186">
        <v>45762</v>
      </c>
      <c r="B38" s="20" t="s">
        <v>50</v>
      </c>
      <c r="C38" s="123">
        <v>787833</v>
      </c>
      <c r="D38" s="123"/>
      <c r="E38" s="123" t="s">
        <v>603</v>
      </c>
      <c r="F38" s="211" t="s">
        <v>99</v>
      </c>
      <c r="G38" s="22"/>
      <c r="H38" s="21" t="s">
        <v>22</v>
      </c>
      <c r="I38" s="21" t="s">
        <v>56</v>
      </c>
      <c r="J38" s="21" t="s">
        <v>89</v>
      </c>
      <c r="K38" s="123" t="s">
        <v>636</v>
      </c>
      <c r="L38" s="39"/>
      <c r="M38" s="189"/>
      <c r="N38" s="192">
        <v>1286.74</v>
      </c>
      <c r="O38" s="189">
        <f t="shared" si="0"/>
        <v>1751.869999999986</v>
      </c>
    </row>
    <row r="39" spans="1:16" ht="22.05" customHeight="1" x14ac:dyDescent="0.2">
      <c r="A39" s="186">
        <v>45769</v>
      </c>
      <c r="B39" s="20" t="s">
        <v>50</v>
      </c>
      <c r="C39" s="123">
        <v>176797</v>
      </c>
      <c r="D39" s="123"/>
      <c r="E39" s="123" t="s">
        <v>1909</v>
      </c>
      <c r="F39" s="211" t="s">
        <v>99</v>
      </c>
      <c r="G39" s="22"/>
      <c r="H39" s="21" t="s">
        <v>21</v>
      </c>
      <c r="I39" s="21" t="s">
        <v>81</v>
      </c>
      <c r="J39" s="21" t="s">
        <v>167</v>
      </c>
      <c r="K39" s="123" t="s">
        <v>1162</v>
      </c>
      <c r="L39" s="39"/>
      <c r="M39" s="189">
        <v>1580</v>
      </c>
      <c r="N39" s="192"/>
      <c r="O39" s="189">
        <f t="shared" si="0"/>
        <v>3331.8699999999862</v>
      </c>
    </row>
    <row r="40" spans="1:16" ht="22.05" customHeight="1" x14ac:dyDescent="0.2">
      <c r="A40" s="186">
        <v>45769</v>
      </c>
      <c r="B40" s="20" t="s">
        <v>50</v>
      </c>
      <c r="C40" s="123">
        <v>34616</v>
      </c>
      <c r="D40" s="123"/>
      <c r="E40" s="123" t="s">
        <v>3469</v>
      </c>
      <c r="F40" s="211" t="s">
        <v>99</v>
      </c>
      <c r="G40" s="22"/>
      <c r="H40" s="21" t="s">
        <v>22</v>
      </c>
      <c r="I40" s="21" t="s">
        <v>59</v>
      </c>
      <c r="J40" s="21" t="s">
        <v>59</v>
      </c>
      <c r="K40" s="123" t="s">
        <v>635</v>
      </c>
      <c r="L40" s="39"/>
      <c r="M40" s="189"/>
      <c r="N40" s="192">
        <v>2435</v>
      </c>
      <c r="O40" s="189">
        <f t="shared" si="0"/>
        <v>896.86999999998625</v>
      </c>
    </row>
    <row r="41" spans="1:16" ht="22.05" customHeight="1" x14ac:dyDescent="0.2">
      <c r="A41" s="186">
        <v>45772</v>
      </c>
      <c r="B41" s="20" t="s">
        <v>50</v>
      </c>
      <c r="C41" s="123">
        <v>195393</v>
      </c>
      <c r="D41" s="123"/>
      <c r="E41" s="123" t="s">
        <v>3525</v>
      </c>
      <c r="F41" s="211" t="s">
        <v>99</v>
      </c>
      <c r="G41" s="22"/>
      <c r="H41" s="21" t="s">
        <v>21</v>
      </c>
      <c r="I41" s="21" t="s">
        <v>81</v>
      </c>
      <c r="J41" s="21" t="s">
        <v>167</v>
      </c>
      <c r="K41" s="123" t="s">
        <v>1162</v>
      </c>
      <c r="L41" s="39"/>
      <c r="M41" s="189">
        <v>48387.199999999997</v>
      </c>
      <c r="N41" s="192"/>
      <c r="O41" s="189">
        <f t="shared" si="0"/>
        <v>49284.069999999985</v>
      </c>
    </row>
    <row r="42" spans="1:16" ht="22.05" customHeight="1" x14ac:dyDescent="0.2">
      <c r="A42" s="186">
        <v>45772</v>
      </c>
      <c r="B42" s="20" t="s">
        <v>50</v>
      </c>
      <c r="C42" s="122">
        <v>203704</v>
      </c>
      <c r="D42" s="123"/>
      <c r="E42" s="123" t="s">
        <v>1105</v>
      </c>
      <c r="F42" s="211" t="s">
        <v>99</v>
      </c>
      <c r="G42" s="22"/>
      <c r="H42" s="21" t="s">
        <v>22</v>
      </c>
      <c r="I42" s="21" t="s">
        <v>81</v>
      </c>
      <c r="J42" s="21" t="s">
        <v>167</v>
      </c>
      <c r="K42" s="123" t="s">
        <v>1162</v>
      </c>
      <c r="L42" s="39"/>
      <c r="M42" s="189"/>
      <c r="N42" s="192">
        <v>12500</v>
      </c>
      <c r="O42" s="189">
        <f t="shared" si="0"/>
        <v>36784.069999999985</v>
      </c>
    </row>
    <row r="43" spans="1:16" ht="22.05" customHeight="1" x14ac:dyDescent="0.2">
      <c r="A43" s="186">
        <v>45772</v>
      </c>
      <c r="B43" s="20" t="s">
        <v>50</v>
      </c>
      <c r="C43" s="122"/>
      <c r="D43" s="122"/>
      <c r="E43" s="122" t="s">
        <v>1199</v>
      </c>
      <c r="F43" s="197" t="s">
        <v>78</v>
      </c>
      <c r="G43" s="22">
        <v>203</v>
      </c>
      <c r="H43" s="21" t="s">
        <v>22</v>
      </c>
      <c r="I43" s="21" t="s">
        <v>81</v>
      </c>
      <c r="J43" s="21" t="s">
        <v>33</v>
      </c>
      <c r="K43" s="122" t="s">
        <v>616</v>
      </c>
      <c r="L43" s="39"/>
      <c r="M43" s="208"/>
      <c r="N43" s="198">
        <v>36400</v>
      </c>
      <c r="O43" s="189">
        <f t="shared" si="0"/>
        <v>384.06999999998516</v>
      </c>
    </row>
    <row r="44" spans="1:16" ht="22.05" customHeight="1" x14ac:dyDescent="0.2">
      <c r="A44" s="186">
        <v>45772</v>
      </c>
      <c r="B44" s="20" t="s">
        <v>50</v>
      </c>
      <c r="C44" s="122">
        <v>487858</v>
      </c>
      <c r="D44" s="123"/>
      <c r="E44" s="123" t="s">
        <v>3526</v>
      </c>
      <c r="F44" s="211" t="s">
        <v>99</v>
      </c>
      <c r="G44" s="22"/>
      <c r="H44" s="21" t="s">
        <v>21</v>
      </c>
      <c r="I44" s="21" t="s">
        <v>81</v>
      </c>
      <c r="J44" s="21" t="s">
        <v>167</v>
      </c>
      <c r="K44" s="123" t="s">
        <v>1162</v>
      </c>
      <c r="L44" s="39"/>
      <c r="M44" s="189">
        <v>314117.5</v>
      </c>
      <c r="N44" s="192"/>
      <c r="O44" s="189">
        <f t="shared" si="0"/>
        <v>314501.57</v>
      </c>
    </row>
    <row r="45" spans="1:16" ht="22.05" customHeight="1" x14ac:dyDescent="0.2">
      <c r="A45" s="186">
        <v>45772</v>
      </c>
      <c r="B45" s="20" t="s">
        <v>50</v>
      </c>
      <c r="C45" s="122"/>
      <c r="D45" s="122"/>
      <c r="E45" s="122" t="s">
        <v>1199</v>
      </c>
      <c r="F45" s="197" t="s">
        <v>78</v>
      </c>
      <c r="G45" s="41"/>
      <c r="H45" s="21" t="s">
        <v>22</v>
      </c>
      <c r="I45" s="21" t="s">
        <v>81</v>
      </c>
      <c r="J45" s="21" t="s">
        <v>33</v>
      </c>
      <c r="K45" s="122" t="s">
        <v>616</v>
      </c>
      <c r="L45" s="49"/>
      <c r="M45" s="208"/>
      <c r="N45" s="198">
        <v>48100</v>
      </c>
      <c r="O45" s="189">
        <f t="shared" si="0"/>
        <v>266401.57</v>
      </c>
    </row>
    <row r="46" spans="1:16" ht="22.05" customHeight="1" thickBot="1" x14ac:dyDescent="0.25">
      <c r="A46" s="358">
        <v>45772</v>
      </c>
      <c r="B46" s="47" t="s">
        <v>50</v>
      </c>
      <c r="C46" s="359"/>
      <c r="D46" s="360"/>
      <c r="E46" s="360" t="s">
        <v>1199</v>
      </c>
      <c r="F46" s="386" t="s">
        <v>78</v>
      </c>
      <c r="G46" s="101"/>
      <c r="H46" s="30" t="s">
        <v>22</v>
      </c>
      <c r="I46" s="30" t="s">
        <v>81</v>
      </c>
      <c r="J46" s="30" t="s">
        <v>33</v>
      </c>
      <c r="K46" s="360" t="s">
        <v>616</v>
      </c>
      <c r="L46" s="362"/>
      <c r="M46" s="365"/>
      <c r="N46" s="373">
        <v>265900</v>
      </c>
      <c r="O46" s="507">
        <f t="shared" si="0"/>
        <v>501.57000000000698</v>
      </c>
      <c r="P46" s="89"/>
    </row>
    <row r="47" spans="1:16" ht="22.05" customHeight="1" x14ac:dyDescent="0.2">
      <c r="A47" s="186">
        <v>45779</v>
      </c>
      <c r="B47" s="20" t="s">
        <v>50</v>
      </c>
      <c r="C47" s="122">
        <v>385678</v>
      </c>
      <c r="D47" s="122"/>
      <c r="E47" s="122" t="s">
        <v>3527</v>
      </c>
      <c r="F47" s="197" t="s">
        <v>99</v>
      </c>
      <c r="G47" s="41"/>
      <c r="H47" s="21" t="s">
        <v>21</v>
      </c>
      <c r="I47" s="21" t="s">
        <v>81</v>
      </c>
      <c r="J47" s="21" t="s">
        <v>167</v>
      </c>
      <c r="K47" s="122" t="s">
        <v>1162</v>
      </c>
      <c r="L47" s="49"/>
      <c r="M47" s="208">
        <v>100725</v>
      </c>
      <c r="N47" s="198"/>
      <c r="O47" s="189">
        <f t="shared" si="0"/>
        <v>101226.57</v>
      </c>
    </row>
    <row r="48" spans="1:16" ht="22.05" customHeight="1" x14ac:dyDescent="0.2">
      <c r="A48" s="186">
        <v>45779</v>
      </c>
      <c r="B48" s="20" t="s">
        <v>50</v>
      </c>
      <c r="C48" s="122"/>
      <c r="D48" s="123"/>
      <c r="E48" s="123" t="s">
        <v>1199</v>
      </c>
      <c r="F48" s="211" t="s">
        <v>3528</v>
      </c>
      <c r="G48" s="41"/>
      <c r="H48" s="21" t="s">
        <v>22</v>
      </c>
      <c r="I48" s="21" t="s">
        <v>81</v>
      </c>
      <c r="J48" s="21" t="s">
        <v>33</v>
      </c>
      <c r="K48" s="123" t="s">
        <v>616</v>
      </c>
      <c r="L48" s="39"/>
      <c r="M48" s="189"/>
      <c r="N48" s="192">
        <v>100000</v>
      </c>
      <c r="O48" s="189">
        <f t="shared" si="0"/>
        <v>1226.570000000007</v>
      </c>
    </row>
    <row r="49" spans="1:16" ht="22.05" customHeight="1" x14ac:dyDescent="0.2">
      <c r="A49" s="186">
        <v>45784</v>
      </c>
      <c r="B49" s="20" t="s">
        <v>50</v>
      </c>
      <c r="C49" s="122">
        <v>190634</v>
      </c>
      <c r="D49" s="122"/>
      <c r="E49" s="122" t="s">
        <v>4131</v>
      </c>
      <c r="F49" s="197" t="s">
        <v>99</v>
      </c>
      <c r="G49" s="41"/>
      <c r="H49" s="21" t="s">
        <v>21</v>
      </c>
      <c r="I49" s="21" t="s">
        <v>81</v>
      </c>
      <c r="J49" s="21" t="s">
        <v>167</v>
      </c>
      <c r="K49" s="122" t="s">
        <v>1162</v>
      </c>
      <c r="L49" s="39"/>
      <c r="M49" s="208">
        <v>255762.5</v>
      </c>
      <c r="N49" s="198"/>
      <c r="O49" s="189">
        <f t="shared" si="0"/>
        <v>256989.07</v>
      </c>
    </row>
    <row r="50" spans="1:16" ht="22.05" customHeight="1" x14ac:dyDescent="0.2">
      <c r="A50" s="186">
        <v>45784</v>
      </c>
      <c r="B50" s="20" t="s">
        <v>50</v>
      </c>
      <c r="C50" s="122"/>
      <c r="D50" s="123"/>
      <c r="E50" s="123" t="s">
        <v>1199</v>
      </c>
      <c r="F50" s="211" t="s">
        <v>78</v>
      </c>
      <c r="G50" s="41"/>
      <c r="H50" s="21" t="s">
        <v>22</v>
      </c>
      <c r="I50" s="21" t="s">
        <v>81</v>
      </c>
      <c r="J50" s="21" t="s">
        <v>33</v>
      </c>
      <c r="K50" s="123" t="s">
        <v>616</v>
      </c>
      <c r="L50" s="39"/>
      <c r="M50" s="189"/>
      <c r="N50" s="192">
        <v>255500</v>
      </c>
      <c r="O50" s="189">
        <f t="shared" si="0"/>
        <v>1489.070000000007</v>
      </c>
    </row>
    <row r="51" spans="1:16" ht="22.05" customHeight="1" x14ac:dyDescent="0.2">
      <c r="A51" s="186">
        <v>45793</v>
      </c>
      <c r="B51" s="20" t="s">
        <v>50</v>
      </c>
      <c r="C51" s="122">
        <v>186717</v>
      </c>
      <c r="D51" s="122"/>
      <c r="E51" s="122" t="s">
        <v>4128</v>
      </c>
      <c r="F51" s="197" t="s">
        <v>99</v>
      </c>
      <c r="G51" s="41"/>
      <c r="H51" s="21" t="s">
        <v>21</v>
      </c>
      <c r="I51" s="21" t="s">
        <v>81</v>
      </c>
      <c r="J51" s="21" t="s">
        <v>167</v>
      </c>
      <c r="K51" s="122" t="s">
        <v>1162</v>
      </c>
      <c r="L51" s="39"/>
      <c r="M51" s="204">
        <v>267217.5</v>
      </c>
      <c r="N51" s="193"/>
      <c r="O51" s="189">
        <f t="shared" si="0"/>
        <v>268706.57</v>
      </c>
    </row>
    <row r="52" spans="1:16" ht="22.05" customHeight="1" x14ac:dyDescent="0.2">
      <c r="A52" s="186">
        <v>45793</v>
      </c>
      <c r="B52" s="20" t="s">
        <v>50</v>
      </c>
      <c r="C52" s="122">
        <v>363906</v>
      </c>
      <c r="D52" s="123"/>
      <c r="E52" s="123" t="s">
        <v>4140</v>
      </c>
      <c r="F52" s="211" t="s">
        <v>77</v>
      </c>
      <c r="G52" s="41"/>
      <c r="H52" s="21" t="s">
        <v>22</v>
      </c>
      <c r="I52" s="21" t="s">
        <v>56</v>
      </c>
      <c r="J52" s="21" t="s">
        <v>116</v>
      </c>
      <c r="K52" s="123" t="s">
        <v>611</v>
      </c>
      <c r="L52" s="39"/>
      <c r="M52" s="189"/>
      <c r="N52" s="192">
        <v>900</v>
      </c>
      <c r="O52" s="189">
        <f t="shared" si="0"/>
        <v>267806.57</v>
      </c>
    </row>
    <row r="53" spans="1:16" ht="22.05" customHeight="1" x14ac:dyDescent="0.2">
      <c r="A53" s="186">
        <v>45793</v>
      </c>
      <c r="B53" s="20" t="s">
        <v>50</v>
      </c>
      <c r="C53" s="122">
        <v>36390</v>
      </c>
      <c r="D53" s="123"/>
      <c r="E53" s="123" t="s">
        <v>609</v>
      </c>
      <c r="F53" s="211" t="s">
        <v>77</v>
      </c>
      <c r="G53" s="41"/>
      <c r="H53" s="21" t="s">
        <v>22</v>
      </c>
      <c r="I53" s="21" t="s">
        <v>56</v>
      </c>
      <c r="J53" s="21" t="s">
        <v>116</v>
      </c>
      <c r="K53" s="123" t="s">
        <v>611</v>
      </c>
      <c r="L53" s="39"/>
      <c r="M53" s="189"/>
      <c r="N53" s="192">
        <v>144</v>
      </c>
      <c r="O53" s="189">
        <f t="shared" si="0"/>
        <v>267662.57</v>
      </c>
    </row>
    <row r="54" spans="1:16" ht="22.05" customHeight="1" x14ac:dyDescent="0.2">
      <c r="A54" s="186">
        <v>45793</v>
      </c>
      <c r="B54" s="20" t="s">
        <v>50</v>
      </c>
      <c r="C54" s="122">
        <v>364821</v>
      </c>
      <c r="D54" s="122"/>
      <c r="E54" s="122" t="s">
        <v>4140</v>
      </c>
      <c r="F54" s="197" t="s">
        <v>77</v>
      </c>
      <c r="G54" s="41"/>
      <c r="H54" s="21" t="s">
        <v>22</v>
      </c>
      <c r="I54" s="21" t="s">
        <v>56</v>
      </c>
      <c r="J54" s="21" t="s">
        <v>116</v>
      </c>
      <c r="K54" s="122" t="s">
        <v>611</v>
      </c>
      <c r="L54" s="39"/>
      <c r="M54" s="204"/>
      <c r="N54" s="193">
        <v>900</v>
      </c>
      <c r="O54" s="189">
        <f t="shared" si="0"/>
        <v>266762.57</v>
      </c>
    </row>
    <row r="55" spans="1:16" ht="22.05" customHeight="1" x14ac:dyDescent="0.2">
      <c r="A55" s="186">
        <v>45793</v>
      </c>
      <c r="B55" s="20" t="s">
        <v>50</v>
      </c>
      <c r="C55" s="122">
        <v>364821</v>
      </c>
      <c r="D55" s="122"/>
      <c r="E55" s="122" t="s">
        <v>609</v>
      </c>
      <c r="F55" s="197" t="s">
        <v>77</v>
      </c>
      <c r="G55" s="41"/>
      <c r="H55" s="21" t="s">
        <v>22</v>
      </c>
      <c r="I55" s="21" t="s">
        <v>56</v>
      </c>
      <c r="J55" s="21" t="s">
        <v>116</v>
      </c>
      <c r="K55" s="122" t="s">
        <v>611</v>
      </c>
      <c r="L55" s="39"/>
      <c r="M55" s="204"/>
      <c r="N55" s="193">
        <v>144</v>
      </c>
      <c r="O55" s="189">
        <f t="shared" si="0"/>
        <v>266618.57</v>
      </c>
    </row>
    <row r="56" spans="1:16" ht="22.05" customHeight="1" x14ac:dyDescent="0.2">
      <c r="A56" s="186">
        <v>45793</v>
      </c>
      <c r="B56" s="20" t="s">
        <v>50</v>
      </c>
      <c r="C56" s="122"/>
      <c r="D56" s="123"/>
      <c r="E56" s="187" t="s">
        <v>1199</v>
      </c>
      <c r="F56" s="345" t="s">
        <v>4141</v>
      </c>
      <c r="G56" s="41"/>
      <c r="H56" s="21" t="s">
        <v>22</v>
      </c>
      <c r="I56" s="21" t="s">
        <v>81</v>
      </c>
      <c r="J56" s="21" t="s">
        <v>33</v>
      </c>
      <c r="K56" s="187" t="s">
        <v>616</v>
      </c>
      <c r="L56" s="39"/>
      <c r="M56" s="189"/>
      <c r="N56" s="192">
        <v>250000</v>
      </c>
      <c r="O56" s="189">
        <f t="shared" si="0"/>
        <v>16618.570000000007</v>
      </c>
    </row>
    <row r="57" spans="1:16" ht="22.05" customHeight="1" x14ac:dyDescent="0.2">
      <c r="A57" s="186">
        <v>45796</v>
      </c>
      <c r="B57" s="20" t="s">
        <v>50</v>
      </c>
      <c r="C57" s="122">
        <v>636880</v>
      </c>
      <c r="D57" s="122"/>
      <c r="E57" s="122" t="s">
        <v>603</v>
      </c>
      <c r="F57" s="197" t="s">
        <v>99</v>
      </c>
      <c r="G57" s="41"/>
      <c r="H57" s="21" t="s">
        <v>22</v>
      </c>
      <c r="I57" s="21" t="s">
        <v>56</v>
      </c>
      <c r="J57" s="21" t="s">
        <v>89</v>
      </c>
      <c r="K57" s="122" t="s">
        <v>636</v>
      </c>
      <c r="L57" s="39"/>
      <c r="M57" s="204"/>
      <c r="N57" s="193">
        <v>3660.91</v>
      </c>
      <c r="O57" s="189">
        <f t="shared" si="0"/>
        <v>12957.660000000007</v>
      </c>
    </row>
    <row r="58" spans="1:16" ht="22.05" customHeight="1" x14ac:dyDescent="0.2">
      <c r="A58" s="186">
        <v>45797</v>
      </c>
      <c r="B58" s="20" t="s">
        <v>50</v>
      </c>
      <c r="C58" s="122">
        <v>20508</v>
      </c>
      <c r="D58" s="122"/>
      <c r="E58" s="207" t="s">
        <v>4106</v>
      </c>
      <c r="F58" s="214" t="s">
        <v>99</v>
      </c>
      <c r="G58" s="41"/>
      <c r="H58" s="21" t="s">
        <v>22</v>
      </c>
      <c r="I58" s="21" t="s">
        <v>59</v>
      </c>
      <c r="J58" s="21" t="s">
        <v>59</v>
      </c>
      <c r="K58" s="207" t="s">
        <v>635</v>
      </c>
      <c r="L58" s="39"/>
      <c r="M58" s="204"/>
      <c r="N58" s="193">
        <v>9958</v>
      </c>
      <c r="O58" s="189">
        <f t="shared" si="0"/>
        <v>2999.6600000000071</v>
      </c>
    </row>
    <row r="59" spans="1:16" ht="22.05" customHeight="1" x14ac:dyDescent="0.2">
      <c r="A59" s="186">
        <v>45797</v>
      </c>
      <c r="B59" s="20" t="s">
        <v>50</v>
      </c>
      <c r="C59" s="122"/>
      <c r="D59" s="122"/>
      <c r="E59" s="122" t="s">
        <v>1199</v>
      </c>
      <c r="F59" s="197" t="s">
        <v>78</v>
      </c>
      <c r="G59" s="41"/>
      <c r="H59" s="21" t="s">
        <v>22</v>
      </c>
      <c r="I59" s="21" t="s">
        <v>81</v>
      </c>
      <c r="J59" s="21" t="s">
        <v>33</v>
      </c>
      <c r="K59" s="122" t="s">
        <v>616</v>
      </c>
      <c r="L59" s="39"/>
      <c r="M59" s="204"/>
      <c r="N59" s="193">
        <v>2000</v>
      </c>
      <c r="O59" s="189">
        <f t="shared" si="0"/>
        <v>999.66000000000713</v>
      </c>
    </row>
    <row r="60" spans="1:16" ht="22.05" customHeight="1" x14ac:dyDescent="0.2">
      <c r="A60" s="186">
        <v>45797</v>
      </c>
      <c r="B60" s="20" t="s">
        <v>50</v>
      </c>
      <c r="C60" s="122">
        <v>576166</v>
      </c>
      <c r="D60" s="122"/>
      <c r="E60" s="122" t="s">
        <v>608</v>
      </c>
      <c r="F60" s="197" t="s">
        <v>77</v>
      </c>
      <c r="G60" s="41"/>
      <c r="H60" s="21" t="s">
        <v>22</v>
      </c>
      <c r="I60" s="21" t="s">
        <v>57</v>
      </c>
      <c r="J60" s="21" t="s">
        <v>85</v>
      </c>
      <c r="K60" s="122" t="s">
        <v>611</v>
      </c>
      <c r="L60" s="39"/>
      <c r="M60" s="204"/>
      <c r="N60" s="193">
        <v>490</v>
      </c>
      <c r="O60" s="189">
        <f t="shared" si="0"/>
        <v>509.66000000000713</v>
      </c>
    </row>
    <row r="61" spans="1:16" ht="22.05" customHeight="1" x14ac:dyDescent="0.2">
      <c r="A61" s="186">
        <v>45797</v>
      </c>
      <c r="B61" s="20" t="s">
        <v>50</v>
      </c>
      <c r="C61" s="122">
        <v>576166</v>
      </c>
      <c r="D61" s="122"/>
      <c r="E61" s="122" t="s">
        <v>608</v>
      </c>
      <c r="F61" s="197" t="s">
        <v>77</v>
      </c>
      <c r="G61" s="41"/>
      <c r="H61" s="21" t="s">
        <v>22</v>
      </c>
      <c r="I61" s="21" t="s">
        <v>57</v>
      </c>
      <c r="J61" s="21" t="s">
        <v>85</v>
      </c>
      <c r="K61" s="122" t="s">
        <v>611</v>
      </c>
      <c r="L61" s="39"/>
      <c r="M61" s="204"/>
      <c r="N61" s="193">
        <v>78.400000000000006</v>
      </c>
      <c r="O61" s="189">
        <f t="shared" si="0"/>
        <v>431.26000000000715</v>
      </c>
    </row>
    <row r="62" spans="1:16" ht="22.05" customHeight="1" x14ac:dyDescent="0.2">
      <c r="A62" s="186">
        <v>45806</v>
      </c>
      <c r="B62" s="20" t="s">
        <v>50</v>
      </c>
      <c r="C62" s="122">
        <v>344582</v>
      </c>
      <c r="D62" s="123"/>
      <c r="E62" s="123" t="s">
        <v>4130</v>
      </c>
      <c r="F62" s="211" t="s">
        <v>99</v>
      </c>
      <c r="G62" s="41"/>
      <c r="H62" s="21" t="s">
        <v>21</v>
      </c>
      <c r="I62" s="21" t="s">
        <v>81</v>
      </c>
      <c r="J62" s="21" t="s">
        <v>167</v>
      </c>
      <c r="K62" s="123" t="s">
        <v>1162</v>
      </c>
      <c r="L62" s="39"/>
      <c r="M62" s="189">
        <v>213300</v>
      </c>
      <c r="N62" s="192"/>
      <c r="O62" s="189">
        <f t="shared" si="0"/>
        <v>213731.26</v>
      </c>
    </row>
    <row r="63" spans="1:16" ht="22.05" customHeight="1" thickBot="1" x14ac:dyDescent="0.25">
      <c r="A63" s="358">
        <v>45806</v>
      </c>
      <c r="B63" s="47" t="s">
        <v>50</v>
      </c>
      <c r="C63" s="359"/>
      <c r="D63" s="359"/>
      <c r="E63" s="359" t="s">
        <v>1199</v>
      </c>
      <c r="F63" s="387" t="s">
        <v>78</v>
      </c>
      <c r="G63" s="50"/>
      <c r="H63" s="30" t="s">
        <v>22</v>
      </c>
      <c r="I63" s="30" t="s">
        <v>81</v>
      </c>
      <c r="J63" s="30" t="s">
        <v>33</v>
      </c>
      <c r="K63" s="359" t="s">
        <v>616</v>
      </c>
      <c r="L63" s="375"/>
      <c r="M63" s="428"/>
      <c r="N63" s="388">
        <v>213000</v>
      </c>
      <c r="O63" s="507">
        <f t="shared" si="0"/>
        <v>731.26000000000931</v>
      </c>
      <c r="P63" s="89"/>
    </row>
    <row r="64" spans="1:16" ht="22.05" customHeight="1" x14ac:dyDescent="0.2">
      <c r="A64" s="186">
        <v>45819</v>
      </c>
      <c r="B64" s="20" t="s">
        <v>50</v>
      </c>
      <c r="C64" s="122">
        <v>180148</v>
      </c>
      <c r="D64" s="122"/>
      <c r="E64" s="122" t="s">
        <v>5048</v>
      </c>
      <c r="F64" s="197" t="s">
        <v>99</v>
      </c>
      <c r="G64" s="41"/>
      <c r="H64" s="21" t="s">
        <v>21</v>
      </c>
      <c r="I64" s="21" t="s">
        <v>81</v>
      </c>
      <c r="J64" s="21" t="s">
        <v>167</v>
      </c>
      <c r="K64" s="122" t="s">
        <v>1162</v>
      </c>
      <c r="L64" s="39"/>
      <c r="M64" s="204">
        <v>250331.5</v>
      </c>
      <c r="N64" s="193"/>
      <c r="O64" s="189">
        <f t="shared" si="0"/>
        <v>251062.76</v>
      </c>
    </row>
    <row r="65" spans="1:16" ht="22.05" customHeight="1" x14ac:dyDescent="0.2">
      <c r="A65" s="186">
        <v>45819</v>
      </c>
      <c r="B65" s="20" t="s">
        <v>50</v>
      </c>
      <c r="C65" s="122">
        <v>445894</v>
      </c>
      <c r="D65" s="122"/>
      <c r="E65" s="122" t="s">
        <v>1199</v>
      </c>
      <c r="F65" s="197" t="s">
        <v>78</v>
      </c>
      <c r="G65" s="41">
        <v>211</v>
      </c>
      <c r="H65" s="21" t="s">
        <v>22</v>
      </c>
      <c r="I65" s="21" t="s">
        <v>81</v>
      </c>
      <c r="J65" s="21" t="s">
        <v>33</v>
      </c>
      <c r="K65" s="122" t="s">
        <v>616</v>
      </c>
      <c r="L65" s="39"/>
      <c r="M65" s="204"/>
      <c r="N65" s="193">
        <v>250000</v>
      </c>
      <c r="O65" s="189">
        <f t="shared" si="0"/>
        <v>1062.7600000000093</v>
      </c>
    </row>
    <row r="66" spans="1:16" ht="22.05" customHeight="1" x14ac:dyDescent="0.2">
      <c r="A66" s="186">
        <v>45825</v>
      </c>
      <c r="B66" s="20" t="s">
        <v>50</v>
      </c>
      <c r="C66" s="122">
        <v>6769118024</v>
      </c>
      <c r="D66" s="123" t="s">
        <v>1133</v>
      </c>
      <c r="E66" s="123" t="s">
        <v>1909</v>
      </c>
      <c r="F66" s="211" t="s">
        <v>99</v>
      </c>
      <c r="G66" s="41"/>
      <c r="H66" s="21" t="s">
        <v>21</v>
      </c>
      <c r="I66" s="21" t="s">
        <v>81</v>
      </c>
      <c r="J66" s="21" t="s">
        <v>168</v>
      </c>
      <c r="K66" s="123" t="s">
        <v>1162</v>
      </c>
      <c r="L66" s="39"/>
      <c r="M66" s="189">
        <v>1580</v>
      </c>
      <c r="N66" s="192"/>
      <c r="O66" s="189">
        <f t="shared" si="0"/>
        <v>2642.7600000000093</v>
      </c>
    </row>
    <row r="67" spans="1:16" ht="22.05" customHeight="1" x14ac:dyDescent="0.2">
      <c r="A67" s="186">
        <v>45825</v>
      </c>
      <c r="B67" s="20" t="s">
        <v>50</v>
      </c>
      <c r="C67" s="122">
        <v>248553</v>
      </c>
      <c r="D67" s="122"/>
      <c r="E67" s="122" t="s">
        <v>603</v>
      </c>
      <c r="F67" s="197" t="s">
        <v>99</v>
      </c>
      <c r="G67" s="41"/>
      <c r="H67" s="21" t="s">
        <v>22</v>
      </c>
      <c r="I67" s="21" t="s">
        <v>56</v>
      </c>
      <c r="J67" s="21" t="s">
        <v>89</v>
      </c>
      <c r="K67" s="122" t="s">
        <v>636</v>
      </c>
      <c r="L67" s="39"/>
      <c r="M67" s="204"/>
      <c r="N67" s="193">
        <v>1286.74</v>
      </c>
      <c r="O67" s="189">
        <f t="shared" si="0"/>
        <v>1356.0200000000093</v>
      </c>
    </row>
    <row r="68" spans="1:16" ht="22.05" customHeight="1" x14ac:dyDescent="0.2">
      <c r="A68" s="186">
        <v>45825</v>
      </c>
      <c r="B68" s="20" t="s">
        <v>50</v>
      </c>
      <c r="C68" s="122">
        <v>252074</v>
      </c>
      <c r="D68" s="123"/>
      <c r="E68" s="123" t="s">
        <v>1105</v>
      </c>
      <c r="F68" s="211" t="s">
        <v>99</v>
      </c>
      <c r="G68" s="41"/>
      <c r="H68" s="21" t="s">
        <v>22</v>
      </c>
      <c r="I68" s="21" t="s">
        <v>81</v>
      </c>
      <c r="J68" s="21" t="s">
        <v>167</v>
      </c>
      <c r="K68" s="123" t="s">
        <v>1162</v>
      </c>
      <c r="L68" s="39"/>
      <c r="M68" s="189"/>
      <c r="N68" s="192">
        <v>1000</v>
      </c>
      <c r="O68" s="189">
        <f t="shared" si="0"/>
        <v>356.0200000000093</v>
      </c>
    </row>
    <row r="69" spans="1:16" ht="22.05" customHeight="1" x14ac:dyDescent="0.2">
      <c r="A69" s="186">
        <v>45826</v>
      </c>
      <c r="B69" s="20" t="s">
        <v>50</v>
      </c>
      <c r="C69" s="122">
        <v>835005930</v>
      </c>
      <c r="D69" s="122" t="s">
        <v>1133</v>
      </c>
      <c r="E69" s="122" t="s">
        <v>5050</v>
      </c>
      <c r="F69" s="197" t="s">
        <v>99</v>
      </c>
      <c r="G69" s="41"/>
      <c r="H69" s="21" t="s">
        <v>21</v>
      </c>
      <c r="I69" s="21" t="s">
        <v>81</v>
      </c>
      <c r="J69" s="21" t="s">
        <v>168</v>
      </c>
      <c r="K69" s="122" t="s">
        <v>1162</v>
      </c>
      <c r="L69" s="39"/>
      <c r="M69" s="204">
        <v>10595.88</v>
      </c>
      <c r="N69" s="193"/>
      <c r="O69" s="189">
        <f t="shared" si="0"/>
        <v>10951.900000000009</v>
      </c>
    </row>
    <row r="70" spans="1:16" ht="22.05" customHeight="1" x14ac:dyDescent="0.2">
      <c r="A70" s="186">
        <v>45826</v>
      </c>
      <c r="B70" s="20" t="s">
        <v>50</v>
      </c>
      <c r="C70" s="122">
        <v>1135702</v>
      </c>
      <c r="D70" s="122"/>
      <c r="E70" s="122" t="s">
        <v>608</v>
      </c>
      <c r="F70" s="197" t="s">
        <v>77</v>
      </c>
      <c r="G70" s="41"/>
      <c r="H70" s="21" t="s">
        <v>22</v>
      </c>
      <c r="I70" s="21" t="s">
        <v>57</v>
      </c>
      <c r="J70" s="21" t="s">
        <v>85</v>
      </c>
      <c r="K70" s="122" t="s">
        <v>611</v>
      </c>
      <c r="L70" s="39"/>
      <c r="M70" s="204"/>
      <c r="N70" s="193">
        <v>490</v>
      </c>
      <c r="O70" s="189">
        <f t="shared" si="0"/>
        <v>10461.900000000009</v>
      </c>
    </row>
    <row r="71" spans="1:16" ht="22.05" customHeight="1" x14ac:dyDescent="0.2">
      <c r="A71" s="186">
        <v>45826</v>
      </c>
      <c r="B71" s="20" t="s">
        <v>50</v>
      </c>
      <c r="C71" s="122">
        <v>1135702</v>
      </c>
      <c r="D71" s="122"/>
      <c r="E71" s="122" t="s">
        <v>609</v>
      </c>
      <c r="F71" s="197" t="s">
        <v>77</v>
      </c>
      <c r="G71" s="41"/>
      <c r="H71" s="21" t="s">
        <v>22</v>
      </c>
      <c r="I71" s="21" t="s">
        <v>57</v>
      </c>
      <c r="J71" s="21" t="s">
        <v>85</v>
      </c>
      <c r="K71" s="122" t="s">
        <v>611</v>
      </c>
      <c r="L71" s="39"/>
      <c r="M71" s="204"/>
      <c r="N71" s="193">
        <v>78.400000000000006</v>
      </c>
      <c r="O71" s="189">
        <f t="shared" si="0"/>
        <v>10383.500000000009</v>
      </c>
    </row>
    <row r="72" spans="1:16" ht="22.05" customHeight="1" x14ac:dyDescent="0.2">
      <c r="A72" s="186">
        <v>45826</v>
      </c>
      <c r="B72" s="20" t="s">
        <v>50</v>
      </c>
      <c r="C72" s="122">
        <v>616744</v>
      </c>
      <c r="D72" s="123"/>
      <c r="E72" s="123" t="s">
        <v>5051</v>
      </c>
      <c r="F72" s="211" t="s">
        <v>99</v>
      </c>
      <c r="G72" s="41"/>
      <c r="H72" s="21" t="s">
        <v>21</v>
      </c>
      <c r="I72" s="21" t="s">
        <v>81</v>
      </c>
      <c r="J72" s="21" t="s">
        <v>167</v>
      </c>
      <c r="K72" s="123" t="s">
        <v>1162</v>
      </c>
      <c r="L72" s="39"/>
      <c r="M72" s="189">
        <v>286.38</v>
      </c>
      <c r="N72" s="192"/>
      <c r="O72" s="189">
        <f t="shared" ref="O72:O77" si="1">O71+M72-N72</f>
        <v>10669.880000000008</v>
      </c>
    </row>
    <row r="73" spans="1:16" ht="22.05" customHeight="1" x14ac:dyDescent="0.2">
      <c r="A73" s="186">
        <v>45824</v>
      </c>
      <c r="B73" s="20" t="s">
        <v>50</v>
      </c>
      <c r="C73" s="122">
        <v>94015</v>
      </c>
      <c r="D73" s="122"/>
      <c r="E73" s="122" t="s">
        <v>5022</v>
      </c>
      <c r="F73" s="197" t="s">
        <v>99</v>
      </c>
      <c r="G73" s="41"/>
      <c r="H73" s="21" t="s">
        <v>22</v>
      </c>
      <c r="I73" s="21" t="s">
        <v>59</v>
      </c>
      <c r="J73" s="21" t="s">
        <v>59</v>
      </c>
      <c r="K73" s="122" t="s">
        <v>635</v>
      </c>
      <c r="L73" s="39"/>
      <c r="M73" s="204"/>
      <c r="N73" s="193">
        <v>10595</v>
      </c>
      <c r="O73" s="189">
        <f t="shared" si="1"/>
        <v>74.880000000008295</v>
      </c>
    </row>
    <row r="74" spans="1:16" ht="22.05" customHeight="1" x14ac:dyDescent="0.2">
      <c r="A74" s="186">
        <v>45828</v>
      </c>
      <c r="B74" s="20" t="s">
        <v>50</v>
      </c>
      <c r="C74" s="122">
        <v>327024</v>
      </c>
      <c r="D74" s="123"/>
      <c r="E74" s="123" t="s">
        <v>5046</v>
      </c>
      <c r="F74" s="211" t="s">
        <v>99</v>
      </c>
      <c r="G74" s="41"/>
      <c r="H74" s="21" t="s">
        <v>21</v>
      </c>
      <c r="I74" s="21" t="s">
        <v>81</v>
      </c>
      <c r="J74" s="21" t="s">
        <v>167</v>
      </c>
      <c r="K74" s="123" t="s">
        <v>1162</v>
      </c>
      <c r="L74" s="39"/>
      <c r="M74" s="189">
        <v>199870</v>
      </c>
      <c r="N74" s="192"/>
      <c r="O74" s="189">
        <f t="shared" si="1"/>
        <v>199944.88</v>
      </c>
    </row>
    <row r="75" spans="1:16" ht="22.05" customHeight="1" thickBot="1" x14ac:dyDescent="0.25">
      <c r="A75" s="358">
        <v>45828</v>
      </c>
      <c r="B75" s="47" t="s">
        <v>50</v>
      </c>
      <c r="C75" s="359"/>
      <c r="D75" s="360"/>
      <c r="E75" s="360" t="s">
        <v>1199</v>
      </c>
      <c r="F75" s="386" t="s">
        <v>78</v>
      </c>
      <c r="G75" s="50">
        <v>212</v>
      </c>
      <c r="H75" s="30" t="s">
        <v>22</v>
      </c>
      <c r="I75" s="30" t="s">
        <v>81</v>
      </c>
      <c r="J75" s="30" t="s">
        <v>33</v>
      </c>
      <c r="K75" s="360" t="s">
        <v>616</v>
      </c>
      <c r="L75" s="375"/>
      <c r="M75" s="365"/>
      <c r="N75" s="373">
        <v>199500</v>
      </c>
      <c r="O75" s="507">
        <f t="shared" si="1"/>
        <v>444.88000000000466</v>
      </c>
      <c r="P75" s="89"/>
    </row>
    <row r="76" spans="1:16" ht="22.05" customHeight="1" x14ac:dyDescent="0.2">
      <c r="A76" s="186">
        <v>45853</v>
      </c>
      <c r="B76" s="20" t="s">
        <v>50</v>
      </c>
      <c r="C76" s="122">
        <v>8676796937</v>
      </c>
      <c r="D76" s="123" t="s">
        <v>1133</v>
      </c>
      <c r="E76" s="123" t="s">
        <v>5742</v>
      </c>
      <c r="F76" s="211" t="s">
        <v>99</v>
      </c>
      <c r="G76" s="41"/>
      <c r="H76" s="21" t="s">
        <v>21</v>
      </c>
      <c r="I76" s="21" t="s">
        <v>81</v>
      </c>
      <c r="J76" s="21" t="s">
        <v>168</v>
      </c>
      <c r="K76" s="123" t="s">
        <v>1162</v>
      </c>
      <c r="L76" s="39"/>
      <c r="M76" s="189">
        <v>4345</v>
      </c>
      <c r="N76" s="192"/>
      <c r="O76" s="189">
        <f t="shared" si="1"/>
        <v>4789.8800000000047</v>
      </c>
    </row>
    <row r="77" spans="1:16" ht="22.05" customHeight="1" x14ac:dyDescent="0.2">
      <c r="A77" s="186">
        <v>45853</v>
      </c>
      <c r="B77" s="20" t="s">
        <v>50</v>
      </c>
      <c r="C77" s="122">
        <v>816235</v>
      </c>
      <c r="D77" s="122"/>
      <c r="E77" s="122" t="s">
        <v>603</v>
      </c>
      <c r="F77" s="197" t="s">
        <v>99</v>
      </c>
      <c r="G77" s="41"/>
      <c r="H77" s="21" t="s">
        <v>22</v>
      </c>
      <c r="I77" s="21" t="s">
        <v>56</v>
      </c>
      <c r="J77" s="21" t="s">
        <v>89</v>
      </c>
      <c r="K77" s="122" t="s">
        <v>636</v>
      </c>
      <c r="L77" s="39"/>
      <c r="M77" s="204"/>
      <c r="N77" s="193">
        <v>3660.91</v>
      </c>
      <c r="O77" s="189">
        <f t="shared" si="1"/>
        <v>1128.9700000000048</v>
      </c>
    </row>
    <row r="78" spans="1:16" ht="22.05" customHeight="1" x14ac:dyDescent="0.2">
      <c r="A78" s="186">
        <v>45859</v>
      </c>
      <c r="B78" s="20" t="s">
        <v>50</v>
      </c>
      <c r="C78" s="122">
        <v>3478720216</v>
      </c>
      <c r="D78" s="41"/>
      <c r="E78" s="203" t="s">
        <v>1221</v>
      </c>
      <c r="F78" s="41" t="s">
        <v>99</v>
      </c>
      <c r="G78" s="41"/>
      <c r="H78" s="41" t="s">
        <v>21</v>
      </c>
      <c r="I78" s="41" t="s">
        <v>81</v>
      </c>
      <c r="J78" s="41" t="s">
        <v>167</v>
      </c>
      <c r="K78" s="55" t="s">
        <v>1162</v>
      </c>
      <c r="L78" s="55"/>
      <c r="M78" s="215">
        <v>5920</v>
      </c>
      <c r="N78" s="249"/>
      <c r="O78" s="215">
        <f>O77+M78-N78</f>
        <v>7048.9700000000048</v>
      </c>
    </row>
    <row r="79" spans="1:16" ht="22.05" customHeight="1" x14ac:dyDescent="0.2">
      <c r="A79" s="186">
        <v>45859</v>
      </c>
      <c r="B79" s="20" t="s">
        <v>50</v>
      </c>
      <c r="C79" s="122">
        <v>5198720228</v>
      </c>
      <c r="D79" s="41"/>
      <c r="E79" s="203" t="s">
        <v>5930</v>
      </c>
      <c r="F79" s="41" t="s">
        <v>99</v>
      </c>
      <c r="G79" s="41"/>
      <c r="H79" s="41" t="s">
        <v>21</v>
      </c>
      <c r="I79" s="41" t="s">
        <v>81</v>
      </c>
      <c r="J79" s="41" t="s">
        <v>167</v>
      </c>
      <c r="K79" s="55" t="s">
        <v>1162</v>
      </c>
      <c r="L79" s="55"/>
      <c r="M79" s="215">
        <v>5</v>
      </c>
      <c r="N79" s="249"/>
      <c r="O79" s="215">
        <f t="shared" ref="O79:O143" si="2">O78+M79-N79</f>
        <v>7053.9700000000048</v>
      </c>
    </row>
    <row r="80" spans="1:16" ht="22.05" customHeight="1" x14ac:dyDescent="0.2">
      <c r="A80" s="186">
        <v>45859</v>
      </c>
      <c r="B80" s="20" t="s">
        <v>50</v>
      </c>
      <c r="C80" s="122">
        <v>145097</v>
      </c>
      <c r="D80" s="41"/>
      <c r="E80" s="203" t="s">
        <v>5556</v>
      </c>
      <c r="F80" s="41" t="s">
        <v>99</v>
      </c>
      <c r="G80" s="41"/>
      <c r="H80" s="41" t="s">
        <v>22</v>
      </c>
      <c r="I80" s="41" t="s">
        <v>59</v>
      </c>
      <c r="J80" s="41" t="s">
        <v>59</v>
      </c>
      <c r="K80" s="55" t="s">
        <v>635</v>
      </c>
      <c r="L80" s="55"/>
      <c r="M80" s="215"/>
      <c r="N80" s="249">
        <v>5857</v>
      </c>
      <c r="O80" s="215">
        <f t="shared" si="2"/>
        <v>1196.9700000000048</v>
      </c>
    </row>
    <row r="81" spans="1:16" ht="22.05" customHeight="1" x14ac:dyDescent="0.2">
      <c r="A81" s="186">
        <v>45860</v>
      </c>
      <c r="B81" s="20" t="s">
        <v>50</v>
      </c>
      <c r="C81" s="122">
        <v>265163</v>
      </c>
      <c r="D81" s="41"/>
      <c r="E81" s="203" t="s">
        <v>608</v>
      </c>
      <c r="F81" s="41" t="s">
        <v>77</v>
      </c>
      <c r="G81" s="41"/>
      <c r="H81" s="41" t="s">
        <v>22</v>
      </c>
      <c r="I81" s="41" t="s">
        <v>57</v>
      </c>
      <c r="J81" s="41" t="s">
        <v>85</v>
      </c>
      <c r="K81" s="55" t="s">
        <v>611</v>
      </c>
      <c r="L81" s="55"/>
      <c r="M81" s="215"/>
      <c r="N81" s="249">
        <v>490</v>
      </c>
      <c r="O81" s="215">
        <f t="shared" si="2"/>
        <v>706.9700000000048</v>
      </c>
    </row>
    <row r="82" spans="1:16" ht="22.05" customHeight="1" x14ac:dyDescent="0.2">
      <c r="A82" s="186">
        <v>45860</v>
      </c>
      <c r="B82" s="20" t="s">
        <v>50</v>
      </c>
      <c r="C82" s="122">
        <v>265163</v>
      </c>
      <c r="D82" s="41"/>
      <c r="E82" s="203" t="s">
        <v>609</v>
      </c>
      <c r="F82" s="41" t="s">
        <v>77</v>
      </c>
      <c r="G82" s="41"/>
      <c r="H82" s="41" t="s">
        <v>22</v>
      </c>
      <c r="I82" s="41" t="s">
        <v>57</v>
      </c>
      <c r="J82" s="41" t="s">
        <v>85</v>
      </c>
      <c r="K82" s="55" t="s">
        <v>611</v>
      </c>
      <c r="L82" s="55"/>
      <c r="M82" s="215"/>
      <c r="N82" s="249">
        <v>78.400000000000006</v>
      </c>
      <c r="O82" s="215">
        <f t="shared" si="2"/>
        <v>628.57000000000482</v>
      </c>
    </row>
    <row r="83" spans="1:16" ht="22.05" customHeight="1" thickBot="1" x14ac:dyDescent="0.25">
      <c r="A83" s="358">
        <v>45866</v>
      </c>
      <c r="B83" s="47" t="s">
        <v>50</v>
      </c>
      <c r="C83" s="359">
        <v>570422</v>
      </c>
      <c r="D83" s="50"/>
      <c r="E83" s="206" t="s">
        <v>1105</v>
      </c>
      <c r="F83" s="50" t="s">
        <v>99</v>
      </c>
      <c r="G83" s="50"/>
      <c r="H83" s="50" t="s">
        <v>22</v>
      </c>
      <c r="I83" s="50" t="s">
        <v>81</v>
      </c>
      <c r="J83" s="50" t="s">
        <v>167</v>
      </c>
      <c r="K83" s="101" t="s">
        <v>1162</v>
      </c>
      <c r="L83" s="101"/>
      <c r="M83" s="410"/>
      <c r="N83" s="411">
        <v>600</v>
      </c>
      <c r="O83" s="518">
        <f t="shared" si="2"/>
        <v>28.570000000004825</v>
      </c>
      <c r="P83" s="89"/>
    </row>
    <row r="84" spans="1:16" ht="22.05" customHeight="1" x14ac:dyDescent="0.2">
      <c r="A84" s="186">
        <v>45887</v>
      </c>
      <c r="B84" s="20" t="s">
        <v>50</v>
      </c>
      <c r="C84" s="122">
        <v>753395</v>
      </c>
      <c r="D84" s="41"/>
      <c r="E84" s="203" t="s">
        <v>1197</v>
      </c>
      <c r="F84" s="41" t="s">
        <v>99</v>
      </c>
      <c r="G84" s="41"/>
      <c r="H84" s="41" t="s">
        <v>21</v>
      </c>
      <c r="I84" s="41" t="s">
        <v>81</v>
      </c>
      <c r="J84" s="41" t="s">
        <v>167</v>
      </c>
      <c r="K84" s="55" t="s">
        <v>1162</v>
      </c>
      <c r="L84" s="55"/>
      <c r="M84" s="215">
        <v>1975</v>
      </c>
      <c r="N84" s="249"/>
      <c r="O84" s="215">
        <f t="shared" si="2"/>
        <v>2003.5700000000047</v>
      </c>
    </row>
    <row r="85" spans="1:16" ht="22.05" customHeight="1" x14ac:dyDescent="0.2">
      <c r="A85" s="186">
        <v>45887</v>
      </c>
      <c r="B85" s="20" t="s">
        <v>50</v>
      </c>
      <c r="C85" s="122">
        <v>786934</v>
      </c>
      <c r="D85" s="41"/>
      <c r="E85" s="203" t="s">
        <v>603</v>
      </c>
      <c r="F85" s="41" t="s">
        <v>99</v>
      </c>
      <c r="G85" s="41"/>
      <c r="H85" s="41" t="s">
        <v>22</v>
      </c>
      <c r="I85" s="41" t="s">
        <v>56</v>
      </c>
      <c r="J85" s="41" t="s">
        <v>89</v>
      </c>
      <c r="K85" s="55" t="s">
        <v>636</v>
      </c>
      <c r="L85" s="55"/>
      <c r="M85" s="215"/>
      <c r="N85" s="249">
        <v>1286.74</v>
      </c>
      <c r="O85" s="215">
        <f t="shared" si="2"/>
        <v>716.8300000000047</v>
      </c>
    </row>
    <row r="86" spans="1:16" ht="22.05" customHeight="1" x14ac:dyDescent="0.2">
      <c r="A86" s="186">
        <v>45887</v>
      </c>
      <c r="B86" s="20" t="s">
        <v>50</v>
      </c>
      <c r="C86" s="122">
        <v>340540</v>
      </c>
      <c r="D86" s="41"/>
      <c r="E86" s="203" t="s">
        <v>608</v>
      </c>
      <c r="F86" s="41" t="s">
        <v>77</v>
      </c>
      <c r="G86" s="41"/>
      <c r="H86" s="41" t="s">
        <v>22</v>
      </c>
      <c r="I86" s="41" t="s">
        <v>57</v>
      </c>
      <c r="J86" s="41" t="s">
        <v>85</v>
      </c>
      <c r="K86" s="55" t="s">
        <v>611</v>
      </c>
      <c r="L86" s="55"/>
      <c r="M86" s="215"/>
      <c r="N86" s="249">
        <v>490</v>
      </c>
      <c r="O86" s="215">
        <f t="shared" si="2"/>
        <v>226.8300000000047</v>
      </c>
    </row>
    <row r="87" spans="1:16" ht="22.05" customHeight="1" thickBot="1" x14ac:dyDescent="0.25">
      <c r="A87" s="358">
        <v>45887</v>
      </c>
      <c r="B87" s="47" t="s">
        <v>50</v>
      </c>
      <c r="C87" s="359">
        <v>340540</v>
      </c>
      <c r="D87" s="50"/>
      <c r="E87" s="206" t="s">
        <v>609</v>
      </c>
      <c r="F87" s="50" t="s">
        <v>77</v>
      </c>
      <c r="G87" s="50"/>
      <c r="H87" s="50" t="s">
        <v>22</v>
      </c>
      <c r="I87" s="50" t="s">
        <v>57</v>
      </c>
      <c r="J87" s="50" t="s">
        <v>85</v>
      </c>
      <c r="K87" s="101" t="s">
        <v>611</v>
      </c>
      <c r="L87" s="101"/>
      <c r="M87" s="410"/>
      <c r="N87" s="411">
        <v>78.400000000000006</v>
      </c>
      <c r="O87" s="518">
        <f t="shared" si="2"/>
        <v>148.4300000000047</v>
      </c>
      <c r="P87" s="89"/>
    </row>
    <row r="88" spans="1:16" ht="22.05" customHeight="1" x14ac:dyDescent="0.2">
      <c r="A88" s="186">
        <v>45917</v>
      </c>
      <c r="B88" s="20" t="s">
        <v>50</v>
      </c>
      <c r="C88" s="122">
        <v>105652</v>
      </c>
      <c r="D88" s="41"/>
      <c r="E88" s="203" t="s">
        <v>1118</v>
      </c>
      <c r="F88" s="41" t="s">
        <v>99</v>
      </c>
      <c r="G88" s="41"/>
      <c r="H88" s="41" t="s">
        <v>21</v>
      </c>
      <c r="I88" s="41" t="s">
        <v>81</v>
      </c>
      <c r="J88" s="41" t="s">
        <v>167</v>
      </c>
      <c r="K88" s="55" t="s">
        <v>1162</v>
      </c>
      <c r="L88" s="55"/>
      <c r="M88" s="215">
        <v>4500</v>
      </c>
      <c r="N88" s="249"/>
      <c r="O88" s="215">
        <f t="shared" si="2"/>
        <v>4648.4300000000048</v>
      </c>
    </row>
    <row r="89" spans="1:16" ht="22.05" customHeight="1" x14ac:dyDescent="0.2">
      <c r="A89" s="186">
        <v>45917</v>
      </c>
      <c r="B89" s="20" t="s">
        <v>50</v>
      </c>
      <c r="C89" s="122">
        <v>105652</v>
      </c>
      <c r="D89" s="41"/>
      <c r="E89" s="203" t="s">
        <v>608</v>
      </c>
      <c r="F89" s="41" t="s">
        <v>77</v>
      </c>
      <c r="G89" s="41"/>
      <c r="H89" s="41" t="s">
        <v>22</v>
      </c>
      <c r="I89" s="41" t="s">
        <v>57</v>
      </c>
      <c r="J89" s="41" t="s">
        <v>85</v>
      </c>
      <c r="K89" s="55" t="s">
        <v>611</v>
      </c>
      <c r="L89" s="55"/>
      <c r="M89" s="215"/>
      <c r="N89" s="249">
        <v>490</v>
      </c>
      <c r="O89" s="215">
        <f t="shared" si="2"/>
        <v>4158.4300000000048</v>
      </c>
    </row>
    <row r="90" spans="1:16" ht="22.05" customHeight="1" x14ac:dyDescent="0.2">
      <c r="A90" s="186">
        <v>45917</v>
      </c>
      <c r="B90" s="20" t="s">
        <v>50</v>
      </c>
      <c r="C90" s="122">
        <v>105652</v>
      </c>
      <c r="D90" s="41"/>
      <c r="E90" s="203" t="s">
        <v>609</v>
      </c>
      <c r="F90" s="41" t="s">
        <v>77</v>
      </c>
      <c r="G90" s="41"/>
      <c r="H90" s="41" t="s">
        <v>22</v>
      </c>
      <c r="I90" s="41" t="s">
        <v>57</v>
      </c>
      <c r="J90" s="41" t="s">
        <v>85</v>
      </c>
      <c r="K90" s="55" t="s">
        <v>611</v>
      </c>
      <c r="L90" s="55"/>
      <c r="M90" s="215"/>
      <c r="N90" s="249">
        <v>78.400000000000006</v>
      </c>
      <c r="O90" s="215">
        <f t="shared" si="2"/>
        <v>4080.0300000000047</v>
      </c>
    </row>
    <row r="91" spans="1:16" ht="22.05" customHeight="1" thickBot="1" x14ac:dyDescent="0.25">
      <c r="A91" s="358">
        <v>45917</v>
      </c>
      <c r="B91" s="47" t="s">
        <v>50</v>
      </c>
      <c r="C91" s="359">
        <v>180322</v>
      </c>
      <c r="D91" s="50"/>
      <c r="E91" s="206" t="s">
        <v>603</v>
      </c>
      <c r="F91" s="50" t="s">
        <v>99</v>
      </c>
      <c r="G91" s="50"/>
      <c r="H91" s="50" t="s">
        <v>22</v>
      </c>
      <c r="I91" s="50" t="s">
        <v>56</v>
      </c>
      <c r="J91" s="50" t="s">
        <v>89</v>
      </c>
      <c r="K91" s="101" t="s">
        <v>636</v>
      </c>
      <c r="L91" s="101"/>
      <c r="M91" s="410"/>
      <c r="N91" s="411">
        <v>3742.03</v>
      </c>
      <c r="O91" s="518">
        <f t="shared" si="2"/>
        <v>338.00000000000455</v>
      </c>
      <c r="P91" s="89"/>
    </row>
    <row r="92" spans="1:16" ht="22.05" customHeight="1" x14ac:dyDescent="0.2">
      <c r="A92" s="186">
        <v>45947</v>
      </c>
      <c r="B92" s="20" t="s">
        <v>50</v>
      </c>
      <c r="C92" s="122">
        <v>616374</v>
      </c>
      <c r="D92" s="41"/>
      <c r="E92" s="203" t="s">
        <v>5743</v>
      </c>
      <c r="F92" s="41" t="s">
        <v>99</v>
      </c>
      <c r="G92" s="41"/>
      <c r="H92" s="41" t="s">
        <v>21</v>
      </c>
      <c r="I92" s="41" t="s">
        <v>81</v>
      </c>
      <c r="J92" s="41" t="s">
        <v>167</v>
      </c>
      <c r="K92" s="55" t="s">
        <v>1162</v>
      </c>
      <c r="L92" s="55"/>
      <c r="M92" s="215">
        <v>1975</v>
      </c>
      <c r="N92" s="249"/>
      <c r="O92" s="215">
        <f t="shared" si="2"/>
        <v>2313.0000000000045</v>
      </c>
    </row>
    <row r="93" spans="1:16" ht="22.05" customHeight="1" x14ac:dyDescent="0.2">
      <c r="A93" s="186">
        <v>45947</v>
      </c>
      <c r="B93" s="20" t="s">
        <v>50</v>
      </c>
      <c r="C93" s="122">
        <v>616374</v>
      </c>
      <c r="D93" s="41"/>
      <c r="E93" s="203" t="s">
        <v>608</v>
      </c>
      <c r="F93" s="41" t="s">
        <v>77</v>
      </c>
      <c r="G93" s="41"/>
      <c r="H93" s="41" t="s">
        <v>22</v>
      </c>
      <c r="I93" s="41" t="s">
        <v>57</v>
      </c>
      <c r="J93" s="41" t="s">
        <v>85</v>
      </c>
      <c r="K93" s="55" t="s">
        <v>611</v>
      </c>
      <c r="L93" s="55"/>
      <c r="M93" s="215"/>
      <c r="N93" s="249">
        <v>490</v>
      </c>
      <c r="O93" s="215">
        <f t="shared" si="2"/>
        <v>1823.0000000000045</v>
      </c>
    </row>
    <row r="94" spans="1:16" ht="22.05" customHeight="1" x14ac:dyDescent="0.2">
      <c r="A94" s="186">
        <v>45947</v>
      </c>
      <c r="B94" s="20" t="s">
        <v>50</v>
      </c>
      <c r="C94" s="122">
        <v>616374</v>
      </c>
      <c r="D94" s="41"/>
      <c r="E94" s="203" t="s">
        <v>609</v>
      </c>
      <c r="F94" s="41" t="s">
        <v>77</v>
      </c>
      <c r="G94" s="41"/>
      <c r="H94" s="41" t="s">
        <v>22</v>
      </c>
      <c r="I94" s="41" t="s">
        <v>57</v>
      </c>
      <c r="J94" s="41" t="s">
        <v>85</v>
      </c>
      <c r="K94" s="55" t="s">
        <v>611</v>
      </c>
      <c r="L94" s="55"/>
      <c r="M94" s="215"/>
      <c r="N94" s="249">
        <v>78.400000000000006</v>
      </c>
      <c r="O94" s="215">
        <f t="shared" si="2"/>
        <v>1744.6000000000045</v>
      </c>
    </row>
    <row r="95" spans="1:16" ht="22.05" customHeight="1" thickBot="1" x14ac:dyDescent="0.25">
      <c r="A95" s="358">
        <v>45947</v>
      </c>
      <c r="B95" s="47" t="s">
        <v>50</v>
      </c>
      <c r="C95" s="206">
        <v>709610</v>
      </c>
      <c r="D95" s="50"/>
      <c r="E95" s="206" t="s">
        <v>603</v>
      </c>
      <c r="F95" s="50" t="s">
        <v>99</v>
      </c>
      <c r="G95" s="50"/>
      <c r="H95" s="50" t="s">
        <v>22</v>
      </c>
      <c r="I95" s="50" t="s">
        <v>56</v>
      </c>
      <c r="J95" s="50" t="s">
        <v>89</v>
      </c>
      <c r="K95" s="101" t="s">
        <v>636</v>
      </c>
      <c r="L95" s="101"/>
      <c r="M95" s="410"/>
      <c r="N95" s="411">
        <v>1245.22</v>
      </c>
      <c r="O95" s="518">
        <f t="shared" si="2"/>
        <v>499.38000000000443</v>
      </c>
      <c r="P95" s="89"/>
    </row>
    <row r="96" spans="1:16" ht="22.05" customHeight="1" x14ac:dyDescent="0.2">
      <c r="A96" s="186">
        <v>45979</v>
      </c>
      <c r="B96" s="20" t="s">
        <v>50</v>
      </c>
      <c r="C96" s="203">
        <v>314974</v>
      </c>
      <c r="D96" s="41"/>
      <c r="E96" s="203" t="s">
        <v>7830</v>
      </c>
      <c r="F96" s="41" t="s">
        <v>99</v>
      </c>
      <c r="G96" s="41"/>
      <c r="H96" s="41" t="s">
        <v>21</v>
      </c>
      <c r="I96" s="41" t="s">
        <v>81</v>
      </c>
      <c r="J96" s="41" t="s">
        <v>167</v>
      </c>
      <c r="K96" s="55" t="s">
        <v>1162</v>
      </c>
      <c r="L96" s="55"/>
      <c r="M96" s="215">
        <v>4542.5</v>
      </c>
      <c r="N96" s="249"/>
      <c r="O96" s="215">
        <f t="shared" si="2"/>
        <v>5041.8800000000047</v>
      </c>
    </row>
    <row r="97" spans="1:16" ht="22.05" customHeight="1" x14ac:dyDescent="0.2">
      <c r="A97" s="186">
        <v>45979</v>
      </c>
      <c r="B97" s="20" t="s">
        <v>50</v>
      </c>
      <c r="C97" s="203">
        <v>376233</v>
      </c>
      <c r="D97" s="41"/>
      <c r="E97" s="203" t="s">
        <v>603</v>
      </c>
      <c r="F97" s="41" t="s">
        <v>99</v>
      </c>
      <c r="G97" s="41"/>
      <c r="H97" s="41" t="s">
        <v>22</v>
      </c>
      <c r="I97" s="41" t="s">
        <v>56</v>
      </c>
      <c r="J97" s="41" t="s">
        <v>89</v>
      </c>
      <c r="K97" s="55" t="s">
        <v>636</v>
      </c>
      <c r="L97" s="55"/>
      <c r="M97" s="215"/>
      <c r="N97" s="249">
        <v>3702.43</v>
      </c>
      <c r="O97" s="215">
        <f t="shared" si="2"/>
        <v>1339.4500000000048</v>
      </c>
    </row>
    <row r="98" spans="1:16" ht="22.05" customHeight="1" x14ac:dyDescent="0.2">
      <c r="A98" s="186">
        <v>45979</v>
      </c>
      <c r="B98" s="20" t="s">
        <v>50</v>
      </c>
      <c r="C98" s="156">
        <v>179593</v>
      </c>
      <c r="D98" s="28"/>
      <c r="E98" s="156" t="s">
        <v>608</v>
      </c>
      <c r="F98" s="93" t="s">
        <v>77</v>
      </c>
      <c r="H98" s="28" t="s">
        <v>22</v>
      </c>
      <c r="I98" s="28" t="s">
        <v>57</v>
      </c>
      <c r="J98" s="28" t="s">
        <v>85</v>
      </c>
      <c r="K98" s="25" t="s">
        <v>611</v>
      </c>
      <c r="M98" s="252"/>
      <c r="N98" s="253">
        <v>490</v>
      </c>
      <c r="O98" s="150">
        <f t="shared" si="2"/>
        <v>849.45000000000482</v>
      </c>
    </row>
    <row r="99" spans="1:16" ht="22.05" customHeight="1" thickBot="1" x14ac:dyDescent="0.25">
      <c r="A99" s="358">
        <v>45979</v>
      </c>
      <c r="B99" s="47" t="s">
        <v>50</v>
      </c>
      <c r="C99" s="427">
        <v>179593</v>
      </c>
      <c r="D99" s="69"/>
      <c r="E99" s="427" t="s">
        <v>609</v>
      </c>
      <c r="F99" s="377" t="s">
        <v>77</v>
      </c>
      <c r="G99" s="69"/>
      <c r="H99" s="69" t="s">
        <v>22</v>
      </c>
      <c r="I99" s="69" t="s">
        <v>57</v>
      </c>
      <c r="J99" s="69" t="s">
        <v>85</v>
      </c>
      <c r="K99" s="89" t="s">
        <v>611</v>
      </c>
      <c r="L99" s="89"/>
      <c r="M99" s="447"/>
      <c r="N99" s="448">
        <v>78.400000000000006</v>
      </c>
      <c r="O99" s="515">
        <f t="shared" si="2"/>
        <v>771.05000000000484</v>
      </c>
      <c r="P99" s="89"/>
    </row>
    <row r="100" spans="1:16" ht="22.05" customHeight="1" x14ac:dyDescent="0.2">
      <c r="A100" s="186">
        <v>46007</v>
      </c>
      <c r="B100" s="20" t="s">
        <v>50</v>
      </c>
      <c r="C100" s="156">
        <v>176531</v>
      </c>
      <c r="D100" s="28"/>
      <c r="E100" s="156" t="s">
        <v>608</v>
      </c>
      <c r="F100" s="93" t="s">
        <v>77</v>
      </c>
      <c r="H100" s="28" t="s">
        <v>22</v>
      </c>
      <c r="I100" s="28" t="s">
        <v>57</v>
      </c>
      <c r="J100" s="28" t="s">
        <v>85</v>
      </c>
      <c r="K100" s="25" t="s">
        <v>611</v>
      </c>
      <c r="M100" s="252"/>
      <c r="N100" s="253">
        <v>490</v>
      </c>
      <c r="O100" s="150">
        <f t="shared" si="2"/>
        <v>281.05000000000484</v>
      </c>
    </row>
    <row r="101" spans="1:16" ht="22.05" customHeight="1" x14ac:dyDescent="0.2">
      <c r="A101" s="186">
        <v>46007</v>
      </c>
      <c r="B101" s="20" t="s">
        <v>50</v>
      </c>
      <c r="C101" s="156">
        <v>176531</v>
      </c>
      <c r="D101" s="28"/>
      <c r="E101" s="156" t="s">
        <v>609</v>
      </c>
      <c r="F101" s="93" t="s">
        <v>77</v>
      </c>
      <c r="H101" s="28" t="s">
        <v>22</v>
      </c>
      <c r="I101" s="28" t="s">
        <v>57</v>
      </c>
      <c r="J101" s="28" t="s">
        <v>85</v>
      </c>
      <c r="K101" s="25" t="s">
        <v>611</v>
      </c>
      <c r="M101" s="252"/>
      <c r="N101" s="253">
        <v>78.400000000000006</v>
      </c>
      <c r="O101" s="150">
        <f t="shared" si="2"/>
        <v>202.65000000000484</v>
      </c>
    </row>
    <row r="102" spans="1:16" ht="22.05" customHeight="1" x14ac:dyDescent="0.2">
      <c r="A102" s="186">
        <v>46008</v>
      </c>
      <c r="B102" s="20" t="s">
        <v>50</v>
      </c>
      <c r="C102" s="156">
        <v>9806789035</v>
      </c>
      <c r="D102" s="28" t="s">
        <v>1133</v>
      </c>
      <c r="E102" s="156" t="s">
        <v>29</v>
      </c>
      <c r="F102" s="93" t="s">
        <v>99</v>
      </c>
      <c r="H102" s="28" t="s">
        <v>21</v>
      </c>
      <c r="I102" s="28" t="s">
        <v>81</v>
      </c>
      <c r="J102" s="28" t="s">
        <v>168</v>
      </c>
      <c r="K102" s="25" t="s">
        <v>1162</v>
      </c>
      <c r="M102" s="252">
        <v>1500</v>
      </c>
      <c r="N102" s="253"/>
      <c r="O102" s="150">
        <f t="shared" si="2"/>
        <v>1702.6500000000049</v>
      </c>
    </row>
    <row r="103" spans="1:16" ht="22.05" customHeight="1" x14ac:dyDescent="0.2">
      <c r="A103" s="186">
        <v>46008</v>
      </c>
      <c r="B103" s="20" t="s">
        <v>50</v>
      </c>
      <c r="C103" s="156">
        <v>465246</v>
      </c>
      <c r="D103" s="28"/>
      <c r="E103" s="156" t="s">
        <v>603</v>
      </c>
      <c r="F103" s="93" t="s">
        <v>99</v>
      </c>
      <c r="H103" s="28" t="s">
        <v>22</v>
      </c>
      <c r="I103" s="28" t="s">
        <v>56</v>
      </c>
      <c r="J103" s="28" t="s">
        <v>89</v>
      </c>
      <c r="K103" s="25" t="s">
        <v>636</v>
      </c>
      <c r="M103" s="252"/>
      <c r="N103" s="253">
        <v>1245.22</v>
      </c>
      <c r="O103" s="150">
        <f t="shared" si="2"/>
        <v>457.43000000000484</v>
      </c>
    </row>
    <row r="104" spans="1:16" ht="22.05" customHeight="1" x14ac:dyDescent="0.2">
      <c r="A104" s="186">
        <v>46017</v>
      </c>
      <c r="B104" s="20" t="s">
        <v>50</v>
      </c>
      <c r="C104" s="156">
        <v>436249</v>
      </c>
      <c r="D104" s="28"/>
      <c r="E104" s="156" t="s">
        <v>29</v>
      </c>
      <c r="F104" s="93" t="s">
        <v>99</v>
      </c>
      <c r="H104" s="28" t="s">
        <v>21</v>
      </c>
      <c r="I104" s="28" t="s">
        <v>81</v>
      </c>
      <c r="J104" s="28" t="s">
        <v>167</v>
      </c>
      <c r="K104" s="25" t="s">
        <v>1162</v>
      </c>
      <c r="M104" s="252">
        <v>350000</v>
      </c>
      <c r="N104" s="253"/>
      <c r="O104" s="150">
        <f t="shared" si="2"/>
        <v>350457.43</v>
      </c>
    </row>
    <row r="105" spans="1:16" ht="22.05" customHeight="1" x14ac:dyDescent="0.2">
      <c r="A105" s="296">
        <v>46017</v>
      </c>
      <c r="B105" s="20" t="s">
        <v>50</v>
      </c>
      <c r="C105" s="156"/>
      <c r="D105" s="28"/>
      <c r="E105" s="156" t="s">
        <v>1199</v>
      </c>
      <c r="F105" s="93" t="s">
        <v>8771</v>
      </c>
      <c r="H105" s="28" t="s">
        <v>22</v>
      </c>
      <c r="I105" s="28" t="s">
        <v>81</v>
      </c>
      <c r="J105" s="28" t="s">
        <v>33</v>
      </c>
      <c r="K105" s="25" t="s">
        <v>616</v>
      </c>
      <c r="M105" s="252"/>
      <c r="N105" s="253">
        <v>350000</v>
      </c>
      <c r="O105" s="150">
        <f t="shared" si="2"/>
        <v>457.42999999999302</v>
      </c>
    </row>
    <row r="106" spans="1:16" ht="22.05" customHeight="1" x14ac:dyDescent="0.2">
      <c r="A106" s="296">
        <v>46022</v>
      </c>
      <c r="B106" s="20" t="s">
        <v>50</v>
      </c>
      <c r="C106" s="156">
        <v>163020</v>
      </c>
      <c r="D106" s="28"/>
      <c r="E106" s="156" t="s">
        <v>29</v>
      </c>
      <c r="F106" s="93" t="s">
        <v>99</v>
      </c>
      <c r="H106" s="28" t="s">
        <v>21</v>
      </c>
      <c r="I106" s="28" t="s">
        <v>81</v>
      </c>
      <c r="J106" s="28" t="s">
        <v>167</v>
      </c>
      <c r="K106" s="25" t="s">
        <v>1162</v>
      </c>
      <c r="M106" s="252">
        <v>272900</v>
      </c>
      <c r="N106" s="253"/>
      <c r="O106" s="150">
        <f t="shared" si="2"/>
        <v>273357.43</v>
      </c>
    </row>
    <row r="107" spans="1:16" ht="22.05" customHeight="1" thickBot="1" x14ac:dyDescent="0.25">
      <c r="A107" s="567">
        <v>46022</v>
      </c>
      <c r="B107" s="47" t="s">
        <v>50</v>
      </c>
      <c r="C107" s="427"/>
      <c r="D107" s="69"/>
      <c r="E107" s="427">
        <v>459289</v>
      </c>
      <c r="F107" s="377" t="s">
        <v>8772</v>
      </c>
      <c r="G107" s="69"/>
      <c r="H107" s="69" t="s">
        <v>22</v>
      </c>
      <c r="I107" s="69" t="s">
        <v>81</v>
      </c>
      <c r="J107" s="69" t="s">
        <v>33</v>
      </c>
      <c r="K107" s="89" t="s">
        <v>616</v>
      </c>
      <c r="L107" s="89"/>
      <c r="M107" s="447"/>
      <c r="N107" s="448">
        <v>272500</v>
      </c>
      <c r="O107" s="515">
        <f t="shared" si="2"/>
        <v>857.42999999999302</v>
      </c>
      <c r="P107" s="89"/>
    </row>
    <row r="108" spans="1:16" ht="22.05" customHeight="1" x14ac:dyDescent="0.2">
      <c r="A108" s="296"/>
      <c r="B108" s="20" t="s">
        <v>50</v>
      </c>
      <c r="C108" s="156"/>
      <c r="D108" s="28"/>
      <c r="E108" s="156"/>
      <c r="M108" s="252"/>
      <c r="N108" s="253"/>
      <c r="O108" s="150">
        <f t="shared" si="2"/>
        <v>857.42999999999302</v>
      </c>
    </row>
    <row r="109" spans="1:16" ht="22.05" customHeight="1" x14ac:dyDescent="0.2">
      <c r="A109" s="296"/>
      <c r="B109" s="20" t="s">
        <v>50</v>
      </c>
      <c r="C109" s="156"/>
      <c r="D109" s="28"/>
      <c r="E109" s="156"/>
      <c r="M109" s="252"/>
      <c r="N109" s="253"/>
      <c r="O109" s="150">
        <f t="shared" si="2"/>
        <v>857.42999999999302</v>
      </c>
    </row>
    <row r="110" spans="1:16" ht="22.05" customHeight="1" x14ac:dyDescent="0.2">
      <c r="A110" s="296"/>
      <c r="B110" s="20" t="s">
        <v>50</v>
      </c>
      <c r="C110" s="156"/>
      <c r="D110" s="28"/>
      <c r="E110" s="156"/>
      <c r="M110" s="252"/>
      <c r="N110" s="253"/>
      <c r="O110" s="150">
        <f t="shared" si="2"/>
        <v>857.42999999999302</v>
      </c>
    </row>
    <row r="111" spans="1:16" ht="22.05" customHeight="1" x14ac:dyDescent="0.2">
      <c r="A111" s="296"/>
      <c r="B111" s="20" t="s">
        <v>50</v>
      </c>
      <c r="C111" s="156"/>
      <c r="D111" s="28"/>
      <c r="E111" s="156"/>
      <c r="M111" s="252"/>
      <c r="N111" s="253"/>
      <c r="O111" s="150">
        <f t="shared" si="2"/>
        <v>857.42999999999302</v>
      </c>
    </row>
    <row r="112" spans="1:16" ht="22.05" customHeight="1" x14ac:dyDescent="0.2">
      <c r="B112" s="20" t="s">
        <v>50</v>
      </c>
      <c r="O112" s="150">
        <f t="shared" si="2"/>
        <v>857.42999999999302</v>
      </c>
    </row>
    <row r="113" spans="2:15" ht="22.05" customHeight="1" x14ac:dyDescent="0.2">
      <c r="B113" s="20" t="s">
        <v>50</v>
      </c>
      <c r="O113" s="150">
        <f t="shared" si="2"/>
        <v>857.42999999999302</v>
      </c>
    </row>
    <row r="114" spans="2:15" ht="22.05" customHeight="1" x14ac:dyDescent="0.2">
      <c r="B114" s="20" t="s">
        <v>50</v>
      </c>
      <c r="O114" s="150">
        <f t="shared" si="2"/>
        <v>857.42999999999302</v>
      </c>
    </row>
    <row r="115" spans="2:15" ht="22.05" customHeight="1" x14ac:dyDescent="0.2">
      <c r="B115" s="20" t="s">
        <v>50</v>
      </c>
      <c r="O115" s="150">
        <f t="shared" si="2"/>
        <v>857.42999999999302</v>
      </c>
    </row>
    <row r="116" spans="2:15" ht="22.05" customHeight="1" x14ac:dyDescent="0.2">
      <c r="B116" s="20" t="s">
        <v>50</v>
      </c>
      <c r="O116" s="150">
        <f t="shared" si="2"/>
        <v>857.42999999999302</v>
      </c>
    </row>
    <row r="117" spans="2:15" ht="22.05" customHeight="1" x14ac:dyDescent="0.2">
      <c r="B117" s="20" t="s">
        <v>50</v>
      </c>
      <c r="O117" s="150">
        <f t="shared" si="2"/>
        <v>857.42999999999302</v>
      </c>
    </row>
    <row r="118" spans="2:15" ht="22.05" customHeight="1" x14ac:dyDescent="0.2">
      <c r="B118" s="20" t="s">
        <v>50</v>
      </c>
      <c r="O118" s="150">
        <f t="shared" si="2"/>
        <v>857.42999999999302</v>
      </c>
    </row>
    <row r="119" spans="2:15" ht="22.05" customHeight="1" x14ac:dyDescent="0.2">
      <c r="B119" s="20" t="s">
        <v>50</v>
      </c>
      <c r="O119" s="150">
        <f t="shared" si="2"/>
        <v>857.42999999999302</v>
      </c>
    </row>
    <row r="120" spans="2:15" ht="22.05" customHeight="1" x14ac:dyDescent="0.2">
      <c r="B120" s="20" t="s">
        <v>50</v>
      </c>
      <c r="O120" s="150">
        <f t="shared" si="2"/>
        <v>857.42999999999302</v>
      </c>
    </row>
    <row r="121" spans="2:15" ht="22.05" customHeight="1" x14ac:dyDescent="0.2">
      <c r="B121" s="20" t="s">
        <v>50</v>
      </c>
      <c r="O121" s="150">
        <f t="shared" si="2"/>
        <v>857.42999999999302</v>
      </c>
    </row>
    <row r="122" spans="2:15" ht="22.05" customHeight="1" x14ac:dyDescent="0.2">
      <c r="B122" s="20" t="s">
        <v>50</v>
      </c>
      <c r="O122" s="150">
        <f t="shared" si="2"/>
        <v>857.42999999999302</v>
      </c>
    </row>
    <row r="123" spans="2:15" ht="22.05" customHeight="1" x14ac:dyDescent="0.2">
      <c r="B123" s="20" t="s">
        <v>50</v>
      </c>
      <c r="O123" s="150">
        <f t="shared" si="2"/>
        <v>857.42999999999302</v>
      </c>
    </row>
    <row r="124" spans="2:15" ht="22.05" customHeight="1" x14ac:dyDescent="0.2">
      <c r="B124" s="20" t="s">
        <v>50</v>
      </c>
      <c r="O124" s="150">
        <f t="shared" si="2"/>
        <v>857.42999999999302</v>
      </c>
    </row>
    <row r="125" spans="2:15" ht="22.05" customHeight="1" x14ac:dyDescent="0.2">
      <c r="B125" s="20" t="s">
        <v>50</v>
      </c>
      <c r="O125" s="150">
        <f t="shared" si="2"/>
        <v>857.42999999999302</v>
      </c>
    </row>
    <row r="126" spans="2:15" ht="22.05" customHeight="1" x14ac:dyDescent="0.2">
      <c r="B126" s="20" t="s">
        <v>50</v>
      </c>
      <c r="O126" s="150">
        <f t="shared" si="2"/>
        <v>857.42999999999302</v>
      </c>
    </row>
    <row r="127" spans="2:15" ht="22.05" customHeight="1" x14ac:dyDescent="0.2">
      <c r="B127" s="20" t="s">
        <v>50</v>
      </c>
      <c r="O127" s="150">
        <f t="shared" si="2"/>
        <v>857.42999999999302</v>
      </c>
    </row>
    <row r="128" spans="2:15" ht="22.05" customHeight="1" x14ac:dyDescent="0.2">
      <c r="B128" s="20" t="s">
        <v>50</v>
      </c>
      <c r="O128" s="150">
        <f t="shared" si="2"/>
        <v>857.42999999999302</v>
      </c>
    </row>
    <row r="129" spans="2:15" ht="22.05" customHeight="1" x14ac:dyDescent="0.2">
      <c r="B129" s="20" t="s">
        <v>50</v>
      </c>
      <c r="O129" s="150">
        <f t="shared" si="2"/>
        <v>857.42999999999302</v>
      </c>
    </row>
    <row r="130" spans="2:15" ht="22.05" customHeight="1" x14ac:dyDescent="0.2">
      <c r="B130" s="20" t="s">
        <v>50</v>
      </c>
      <c r="O130" s="150">
        <f t="shared" si="2"/>
        <v>857.42999999999302</v>
      </c>
    </row>
    <row r="131" spans="2:15" ht="22.05" customHeight="1" x14ac:dyDescent="0.2">
      <c r="B131" s="20" t="s">
        <v>50</v>
      </c>
      <c r="O131" s="150">
        <f t="shared" si="2"/>
        <v>857.42999999999302</v>
      </c>
    </row>
    <row r="132" spans="2:15" ht="22.05" customHeight="1" x14ac:dyDescent="0.2">
      <c r="B132" s="20" t="s">
        <v>50</v>
      </c>
      <c r="O132" s="150">
        <f t="shared" si="2"/>
        <v>857.42999999999302</v>
      </c>
    </row>
    <row r="133" spans="2:15" ht="22.05" customHeight="1" x14ac:dyDescent="0.2">
      <c r="B133" s="20" t="s">
        <v>50</v>
      </c>
      <c r="O133" s="150">
        <f t="shared" si="2"/>
        <v>857.42999999999302</v>
      </c>
    </row>
    <row r="134" spans="2:15" ht="22.05" customHeight="1" x14ac:dyDescent="0.2">
      <c r="B134" s="20" t="s">
        <v>50</v>
      </c>
      <c r="O134" s="150">
        <f t="shared" si="2"/>
        <v>857.42999999999302</v>
      </c>
    </row>
    <row r="135" spans="2:15" ht="22.05" customHeight="1" x14ac:dyDescent="0.2">
      <c r="B135" s="20" t="s">
        <v>50</v>
      </c>
      <c r="O135" s="150">
        <f t="shared" si="2"/>
        <v>857.42999999999302</v>
      </c>
    </row>
    <row r="136" spans="2:15" ht="22.05" customHeight="1" x14ac:dyDescent="0.2">
      <c r="B136" s="20" t="s">
        <v>50</v>
      </c>
      <c r="O136" s="150">
        <f t="shared" si="2"/>
        <v>857.42999999999302</v>
      </c>
    </row>
    <row r="137" spans="2:15" ht="22.05" customHeight="1" x14ac:dyDescent="0.2">
      <c r="B137" s="20" t="s">
        <v>50</v>
      </c>
      <c r="O137" s="150">
        <f t="shared" si="2"/>
        <v>857.42999999999302</v>
      </c>
    </row>
    <row r="138" spans="2:15" ht="22.05" customHeight="1" x14ac:dyDescent="0.2">
      <c r="B138" s="20" t="s">
        <v>50</v>
      </c>
      <c r="O138" s="150">
        <f t="shared" si="2"/>
        <v>857.42999999999302</v>
      </c>
    </row>
    <row r="139" spans="2:15" ht="22.05" customHeight="1" x14ac:dyDescent="0.2">
      <c r="B139" s="20" t="s">
        <v>50</v>
      </c>
      <c r="O139" s="150">
        <f t="shared" si="2"/>
        <v>857.42999999999302</v>
      </c>
    </row>
    <row r="140" spans="2:15" ht="22.05" customHeight="1" x14ac:dyDescent="0.2">
      <c r="B140" s="20" t="s">
        <v>50</v>
      </c>
      <c r="O140" s="150">
        <f t="shared" si="2"/>
        <v>857.42999999999302</v>
      </c>
    </row>
    <row r="141" spans="2:15" ht="22.05" customHeight="1" x14ac:dyDescent="0.2">
      <c r="B141" s="20" t="s">
        <v>50</v>
      </c>
      <c r="O141" s="150">
        <f t="shared" si="2"/>
        <v>857.42999999999302</v>
      </c>
    </row>
    <row r="142" spans="2:15" ht="22.05" customHeight="1" x14ac:dyDescent="0.2">
      <c r="B142" s="20" t="s">
        <v>50</v>
      </c>
      <c r="O142" s="150">
        <f t="shared" si="2"/>
        <v>857.42999999999302</v>
      </c>
    </row>
    <row r="143" spans="2:15" ht="22.05" customHeight="1" x14ac:dyDescent="0.2">
      <c r="B143" s="20" t="s">
        <v>50</v>
      </c>
      <c r="O143" s="150">
        <f t="shared" si="2"/>
        <v>857.42999999999302</v>
      </c>
    </row>
    <row r="144" spans="2:15" ht="22.05" customHeight="1" x14ac:dyDescent="0.2">
      <c r="B144" s="20" t="s">
        <v>50</v>
      </c>
      <c r="O144" s="150">
        <f t="shared" ref="O144:O207" si="3">O143+M144-N144</f>
        <v>857.42999999999302</v>
      </c>
    </row>
    <row r="145" spans="2:15" ht="22.05" customHeight="1" x14ac:dyDescent="0.2">
      <c r="B145" s="20" t="s">
        <v>50</v>
      </c>
      <c r="O145" s="150">
        <f t="shared" si="3"/>
        <v>857.42999999999302</v>
      </c>
    </row>
    <row r="146" spans="2:15" ht="22.05" customHeight="1" x14ac:dyDescent="0.2">
      <c r="B146" s="20" t="s">
        <v>50</v>
      </c>
      <c r="O146" s="150">
        <f t="shared" si="3"/>
        <v>857.42999999999302</v>
      </c>
    </row>
    <row r="147" spans="2:15" ht="22.05" customHeight="1" x14ac:dyDescent="0.2">
      <c r="B147" s="20" t="s">
        <v>50</v>
      </c>
      <c r="O147" s="150">
        <f t="shared" si="3"/>
        <v>857.42999999999302</v>
      </c>
    </row>
    <row r="148" spans="2:15" ht="22.05" customHeight="1" x14ac:dyDescent="0.2">
      <c r="B148" s="20" t="s">
        <v>50</v>
      </c>
      <c r="O148" s="150">
        <f t="shared" si="3"/>
        <v>857.42999999999302</v>
      </c>
    </row>
    <row r="149" spans="2:15" ht="22.05" customHeight="1" x14ac:dyDescent="0.2">
      <c r="B149" s="20" t="s">
        <v>50</v>
      </c>
      <c r="O149" s="150">
        <f t="shared" si="3"/>
        <v>857.42999999999302</v>
      </c>
    </row>
    <row r="150" spans="2:15" ht="22.05" customHeight="1" x14ac:dyDescent="0.2">
      <c r="B150" s="20" t="s">
        <v>50</v>
      </c>
      <c r="O150" s="150">
        <f t="shared" si="3"/>
        <v>857.42999999999302</v>
      </c>
    </row>
    <row r="151" spans="2:15" ht="22.05" customHeight="1" x14ac:dyDescent="0.2">
      <c r="B151" s="20" t="s">
        <v>50</v>
      </c>
      <c r="O151" s="150">
        <f t="shared" si="3"/>
        <v>857.42999999999302</v>
      </c>
    </row>
    <row r="152" spans="2:15" ht="22.05" customHeight="1" x14ac:dyDescent="0.2">
      <c r="B152" s="20" t="s">
        <v>50</v>
      </c>
      <c r="O152" s="150">
        <f t="shared" si="3"/>
        <v>857.42999999999302</v>
      </c>
    </row>
    <row r="153" spans="2:15" ht="22.05" customHeight="1" x14ac:dyDescent="0.2">
      <c r="B153" s="20" t="s">
        <v>50</v>
      </c>
      <c r="O153" s="150">
        <f t="shared" si="3"/>
        <v>857.42999999999302</v>
      </c>
    </row>
    <row r="154" spans="2:15" ht="22.05" customHeight="1" x14ac:dyDescent="0.2">
      <c r="B154" s="20" t="s">
        <v>50</v>
      </c>
      <c r="O154" s="150">
        <f t="shared" si="3"/>
        <v>857.42999999999302</v>
      </c>
    </row>
    <row r="155" spans="2:15" ht="22.05" customHeight="1" x14ac:dyDescent="0.2">
      <c r="B155" s="20" t="s">
        <v>50</v>
      </c>
      <c r="O155" s="150">
        <f t="shared" si="3"/>
        <v>857.42999999999302</v>
      </c>
    </row>
    <row r="156" spans="2:15" ht="22.05" customHeight="1" x14ac:dyDescent="0.2">
      <c r="B156" s="20" t="s">
        <v>50</v>
      </c>
      <c r="O156" s="150">
        <f t="shared" si="3"/>
        <v>857.42999999999302</v>
      </c>
    </row>
    <row r="157" spans="2:15" ht="22.05" customHeight="1" x14ac:dyDescent="0.2">
      <c r="B157" s="20" t="s">
        <v>50</v>
      </c>
      <c r="O157" s="150">
        <f t="shared" si="3"/>
        <v>857.42999999999302</v>
      </c>
    </row>
    <row r="158" spans="2:15" ht="22.05" customHeight="1" x14ac:dyDescent="0.2">
      <c r="B158" s="20" t="s">
        <v>50</v>
      </c>
      <c r="O158" s="150">
        <f t="shared" si="3"/>
        <v>857.42999999999302</v>
      </c>
    </row>
    <row r="159" spans="2:15" ht="22.05" customHeight="1" x14ac:dyDescent="0.2">
      <c r="B159" s="20" t="s">
        <v>50</v>
      </c>
      <c r="O159" s="150">
        <f t="shared" si="3"/>
        <v>857.42999999999302</v>
      </c>
    </row>
    <row r="160" spans="2:15" ht="22.05" customHeight="1" x14ac:dyDescent="0.2">
      <c r="B160" s="20" t="s">
        <v>50</v>
      </c>
      <c r="O160" s="150">
        <f t="shared" si="3"/>
        <v>857.42999999999302</v>
      </c>
    </row>
    <row r="161" spans="2:15" ht="22.05" customHeight="1" x14ac:dyDescent="0.2">
      <c r="B161" s="20" t="s">
        <v>50</v>
      </c>
      <c r="O161" s="150">
        <f t="shared" si="3"/>
        <v>857.42999999999302</v>
      </c>
    </row>
    <row r="162" spans="2:15" ht="22.05" customHeight="1" x14ac:dyDescent="0.2">
      <c r="B162" s="20" t="s">
        <v>50</v>
      </c>
      <c r="O162" s="150">
        <f t="shared" si="3"/>
        <v>857.42999999999302</v>
      </c>
    </row>
    <row r="163" spans="2:15" ht="22.05" customHeight="1" x14ac:dyDescent="0.2">
      <c r="B163" s="20" t="s">
        <v>50</v>
      </c>
      <c r="O163" s="150">
        <f t="shared" si="3"/>
        <v>857.42999999999302</v>
      </c>
    </row>
    <row r="164" spans="2:15" ht="22.05" customHeight="1" x14ac:dyDescent="0.2">
      <c r="B164" s="20" t="s">
        <v>50</v>
      </c>
      <c r="O164" s="150">
        <f t="shared" si="3"/>
        <v>857.42999999999302</v>
      </c>
    </row>
    <row r="165" spans="2:15" ht="22.05" customHeight="1" x14ac:dyDescent="0.2">
      <c r="B165" s="20" t="s">
        <v>50</v>
      </c>
      <c r="O165" s="150">
        <f t="shared" si="3"/>
        <v>857.42999999999302</v>
      </c>
    </row>
    <row r="166" spans="2:15" ht="22.05" customHeight="1" x14ac:dyDescent="0.2">
      <c r="B166" s="20" t="s">
        <v>50</v>
      </c>
      <c r="O166" s="150">
        <f t="shared" si="3"/>
        <v>857.42999999999302</v>
      </c>
    </row>
    <row r="167" spans="2:15" ht="22.05" customHeight="1" x14ac:dyDescent="0.2">
      <c r="B167" s="20" t="s">
        <v>50</v>
      </c>
      <c r="O167" s="150">
        <f t="shared" si="3"/>
        <v>857.42999999999302</v>
      </c>
    </row>
    <row r="168" spans="2:15" ht="22.05" customHeight="1" x14ac:dyDescent="0.2">
      <c r="B168" s="20" t="s">
        <v>50</v>
      </c>
      <c r="O168" s="150">
        <f t="shared" si="3"/>
        <v>857.42999999999302</v>
      </c>
    </row>
    <row r="169" spans="2:15" ht="22.05" customHeight="1" x14ac:dyDescent="0.2">
      <c r="B169" s="20" t="s">
        <v>50</v>
      </c>
      <c r="O169" s="150">
        <f t="shared" si="3"/>
        <v>857.42999999999302</v>
      </c>
    </row>
    <row r="170" spans="2:15" ht="22.05" customHeight="1" x14ac:dyDescent="0.2">
      <c r="B170" s="20" t="s">
        <v>50</v>
      </c>
      <c r="O170" s="150">
        <f t="shared" si="3"/>
        <v>857.42999999999302</v>
      </c>
    </row>
    <row r="171" spans="2:15" ht="22.05" customHeight="1" x14ac:dyDescent="0.2">
      <c r="B171" s="20" t="s">
        <v>50</v>
      </c>
      <c r="O171" s="150">
        <f t="shared" si="3"/>
        <v>857.42999999999302</v>
      </c>
    </row>
    <row r="172" spans="2:15" ht="22.05" customHeight="1" x14ac:dyDescent="0.2">
      <c r="B172" s="20" t="s">
        <v>50</v>
      </c>
      <c r="O172" s="150">
        <f t="shared" si="3"/>
        <v>857.42999999999302</v>
      </c>
    </row>
    <row r="173" spans="2:15" ht="22.05" customHeight="1" x14ac:dyDescent="0.2">
      <c r="B173" s="20" t="s">
        <v>50</v>
      </c>
      <c r="O173" s="150">
        <f t="shared" si="3"/>
        <v>857.42999999999302</v>
      </c>
    </row>
    <row r="174" spans="2:15" ht="22.05" customHeight="1" x14ac:dyDescent="0.2">
      <c r="B174" s="20" t="s">
        <v>50</v>
      </c>
      <c r="O174" s="150">
        <f t="shared" si="3"/>
        <v>857.42999999999302</v>
      </c>
    </row>
    <row r="175" spans="2:15" ht="22.05" customHeight="1" x14ac:dyDescent="0.2">
      <c r="B175" s="20" t="s">
        <v>50</v>
      </c>
      <c r="O175" s="150">
        <f t="shared" si="3"/>
        <v>857.42999999999302</v>
      </c>
    </row>
    <row r="176" spans="2:15" ht="22.05" customHeight="1" x14ac:dyDescent="0.2">
      <c r="B176" s="20" t="s">
        <v>50</v>
      </c>
      <c r="O176" s="150">
        <f t="shared" si="3"/>
        <v>857.42999999999302</v>
      </c>
    </row>
    <row r="177" spans="2:15" ht="22.05" customHeight="1" x14ac:dyDescent="0.2">
      <c r="B177" s="20" t="s">
        <v>50</v>
      </c>
      <c r="O177" s="150">
        <f t="shared" si="3"/>
        <v>857.42999999999302</v>
      </c>
    </row>
    <row r="178" spans="2:15" ht="22.05" customHeight="1" x14ac:dyDescent="0.2">
      <c r="B178" s="20" t="s">
        <v>50</v>
      </c>
      <c r="O178" s="150">
        <f t="shared" si="3"/>
        <v>857.42999999999302</v>
      </c>
    </row>
    <row r="179" spans="2:15" ht="22.05" customHeight="1" x14ac:dyDescent="0.2">
      <c r="B179" s="20" t="s">
        <v>50</v>
      </c>
      <c r="O179" s="150">
        <f t="shared" si="3"/>
        <v>857.42999999999302</v>
      </c>
    </row>
    <row r="180" spans="2:15" ht="22.05" customHeight="1" x14ac:dyDescent="0.2">
      <c r="B180" s="20" t="s">
        <v>50</v>
      </c>
      <c r="O180" s="150">
        <f t="shared" si="3"/>
        <v>857.42999999999302</v>
      </c>
    </row>
    <row r="181" spans="2:15" ht="22.05" customHeight="1" x14ac:dyDescent="0.2">
      <c r="B181" s="20" t="s">
        <v>50</v>
      </c>
      <c r="O181" s="150">
        <f t="shared" si="3"/>
        <v>857.42999999999302</v>
      </c>
    </row>
    <row r="182" spans="2:15" ht="22.05" customHeight="1" x14ac:dyDescent="0.2">
      <c r="B182" s="20" t="s">
        <v>50</v>
      </c>
      <c r="O182" s="150">
        <f t="shared" si="3"/>
        <v>857.42999999999302</v>
      </c>
    </row>
    <row r="183" spans="2:15" ht="22.05" customHeight="1" x14ac:dyDescent="0.2">
      <c r="B183" s="20" t="s">
        <v>50</v>
      </c>
      <c r="O183" s="150">
        <f t="shared" si="3"/>
        <v>857.42999999999302</v>
      </c>
    </row>
    <row r="184" spans="2:15" ht="22.05" customHeight="1" x14ac:dyDescent="0.2">
      <c r="B184" s="20" t="s">
        <v>50</v>
      </c>
      <c r="O184" s="150">
        <f t="shared" si="3"/>
        <v>857.42999999999302</v>
      </c>
    </row>
    <row r="185" spans="2:15" ht="22.05" customHeight="1" x14ac:dyDescent="0.2">
      <c r="B185" s="20" t="s">
        <v>50</v>
      </c>
      <c r="O185" s="150">
        <f t="shared" si="3"/>
        <v>857.42999999999302</v>
      </c>
    </row>
    <row r="186" spans="2:15" ht="22.05" customHeight="1" x14ac:dyDescent="0.2">
      <c r="B186" s="20" t="s">
        <v>50</v>
      </c>
      <c r="O186" s="150">
        <f t="shared" si="3"/>
        <v>857.42999999999302</v>
      </c>
    </row>
    <row r="187" spans="2:15" ht="22.05" customHeight="1" x14ac:dyDescent="0.2">
      <c r="B187" s="20" t="s">
        <v>50</v>
      </c>
      <c r="O187" s="150">
        <f t="shared" si="3"/>
        <v>857.42999999999302</v>
      </c>
    </row>
    <row r="188" spans="2:15" ht="22.05" customHeight="1" x14ac:dyDescent="0.2">
      <c r="B188" s="20" t="s">
        <v>50</v>
      </c>
      <c r="O188" s="150">
        <f t="shared" si="3"/>
        <v>857.42999999999302</v>
      </c>
    </row>
    <row r="189" spans="2:15" ht="22.05" customHeight="1" x14ac:dyDescent="0.2">
      <c r="B189" s="20" t="s">
        <v>50</v>
      </c>
      <c r="O189" s="150">
        <f t="shared" si="3"/>
        <v>857.42999999999302</v>
      </c>
    </row>
    <row r="190" spans="2:15" ht="22.05" customHeight="1" x14ac:dyDescent="0.2">
      <c r="B190" s="20" t="s">
        <v>50</v>
      </c>
      <c r="O190" s="150">
        <f t="shared" si="3"/>
        <v>857.42999999999302</v>
      </c>
    </row>
    <row r="191" spans="2:15" ht="22.05" customHeight="1" x14ac:dyDescent="0.2">
      <c r="B191" s="20" t="s">
        <v>50</v>
      </c>
      <c r="O191" s="150">
        <f t="shared" si="3"/>
        <v>857.42999999999302</v>
      </c>
    </row>
    <row r="192" spans="2:15" ht="22.05" customHeight="1" x14ac:dyDescent="0.2">
      <c r="B192" s="20" t="s">
        <v>50</v>
      </c>
      <c r="O192" s="150">
        <f t="shared" si="3"/>
        <v>857.42999999999302</v>
      </c>
    </row>
    <row r="193" spans="2:15" ht="22.05" customHeight="1" x14ac:dyDescent="0.2">
      <c r="B193" s="20" t="s">
        <v>50</v>
      </c>
      <c r="O193" s="150">
        <f t="shared" si="3"/>
        <v>857.42999999999302</v>
      </c>
    </row>
    <row r="194" spans="2:15" ht="22.05" customHeight="1" x14ac:dyDescent="0.2">
      <c r="B194" s="20" t="s">
        <v>50</v>
      </c>
      <c r="O194" s="150">
        <f t="shared" si="3"/>
        <v>857.42999999999302</v>
      </c>
    </row>
    <row r="195" spans="2:15" ht="22.05" customHeight="1" x14ac:dyDescent="0.2">
      <c r="B195" s="20" t="s">
        <v>50</v>
      </c>
      <c r="O195" s="150">
        <f t="shared" si="3"/>
        <v>857.42999999999302</v>
      </c>
    </row>
    <row r="196" spans="2:15" ht="22.05" customHeight="1" x14ac:dyDescent="0.2">
      <c r="B196" s="20" t="s">
        <v>50</v>
      </c>
      <c r="O196" s="150">
        <f t="shared" si="3"/>
        <v>857.42999999999302</v>
      </c>
    </row>
    <row r="197" spans="2:15" ht="22.05" customHeight="1" x14ac:dyDescent="0.2">
      <c r="B197" s="20" t="s">
        <v>50</v>
      </c>
      <c r="O197" s="150">
        <f t="shared" si="3"/>
        <v>857.42999999999302</v>
      </c>
    </row>
    <row r="198" spans="2:15" ht="22.05" customHeight="1" x14ac:dyDescent="0.2">
      <c r="B198" s="20" t="s">
        <v>50</v>
      </c>
      <c r="O198" s="150">
        <f t="shared" si="3"/>
        <v>857.42999999999302</v>
      </c>
    </row>
    <row r="199" spans="2:15" ht="22.05" customHeight="1" x14ac:dyDescent="0.2">
      <c r="B199" s="20" t="s">
        <v>50</v>
      </c>
      <c r="O199" s="150">
        <f t="shared" si="3"/>
        <v>857.42999999999302</v>
      </c>
    </row>
    <row r="200" spans="2:15" ht="22.05" customHeight="1" x14ac:dyDescent="0.2">
      <c r="B200" s="20" t="s">
        <v>50</v>
      </c>
      <c r="O200" s="150">
        <f t="shared" si="3"/>
        <v>857.42999999999302</v>
      </c>
    </row>
    <row r="201" spans="2:15" ht="22.05" customHeight="1" x14ac:dyDescent="0.2">
      <c r="B201" s="20" t="s">
        <v>50</v>
      </c>
      <c r="O201" s="150">
        <f t="shared" si="3"/>
        <v>857.42999999999302</v>
      </c>
    </row>
    <row r="202" spans="2:15" ht="22.05" customHeight="1" x14ac:dyDescent="0.2">
      <c r="B202" s="20" t="s">
        <v>50</v>
      </c>
      <c r="O202" s="150">
        <f t="shared" si="3"/>
        <v>857.42999999999302</v>
      </c>
    </row>
    <row r="203" spans="2:15" ht="22.05" customHeight="1" x14ac:dyDescent="0.2">
      <c r="B203" s="20" t="s">
        <v>50</v>
      </c>
      <c r="O203" s="150">
        <f t="shared" si="3"/>
        <v>857.42999999999302</v>
      </c>
    </row>
    <row r="204" spans="2:15" ht="22.05" customHeight="1" x14ac:dyDescent="0.2">
      <c r="B204" s="20" t="s">
        <v>50</v>
      </c>
      <c r="O204" s="150">
        <f t="shared" si="3"/>
        <v>857.42999999999302</v>
      </c>
    </row>
    <row r="205" spans="2:15" ht="22.05" customHeight="1" x14ac:dyDescent="0.2">
      <c r="B205" s="20" t="s">
        <v>50</v>
      </c>
      <c r="O205" s="150">
        <f t="shared" si="3"/>
        <v>857.42999999999302</v>
      </c>
    </row>
    <row r="206" spans="2:15" ht="22.05" customHeight="1" x14ac:dyDescent="0.2">
      <c r="B206" s="20" t="s">
        <v>50</v>
      </c>
      <c r="O206" s="150">
        <f t="shared" si="3"/>
        <v>857.42999999999302</v>
      </c>
    </row>
    <row r="207" spans="2:15" ht="22.05" customHeight="1" x14ac:dyDescent="0.2">
      <c r="B207" s="20" t="s">
        <v>50</v>
      </c>
      <c r="O207" s="150">
        <f t="shared" si="3"/>
        <v>857.42999999999302</v>
      </c>
    </row>
    <row r="208" spans="2:15" ht="22.05" customHeight="1" x14ac:dyDescent="0.2">
      <c r="B208" s="20" t="s">
        <v>50</v>
      </c>
      <c r="O208" s="150">
        <f t="shared" ref="O208:O271" si="4">O207+M208-N208</f>
        <v>857.42999999999302</v>
      </c>
    </row>
    <row r="209" spans="2:15" ht="22.05" customHeight="1" x14ac:dyDescent="0.2">
      <c r="B209" s="20" t="s">
        <v>50</v>
      </c>
      <c r="O209" s="150">
        <f t="shared" si="4"/>
        <v>857.42999999999302</v>
      </c>
    </row>
    <row r="210" spans="2:15" ht="22.05" customHeight="1" x14ac:dyDescent="0.2">
      <c r="B210" s="20" t="s">
        <v>50</v>
      </c>
      <c r="O210" s="150">
        <f t="shared" si="4"/>
        <v>857.42999999999302</v>
      </c>
    </row>
    <row r="211" spans="2:15" ht="22.05" customHeight="1" x14ac:dyDescent="0.2">
      <c r="B211" s="20" t="s">
        <v>50</v>
      </c>
      <c r="O211" s="150">
        <f t="shared" si="4"/>
        <v>857.42999999999302</v>
      </c>
    </row>
    <row r="212" spans="2:15" ht="22.05" customHeight="1" x14ac:dyDescent="0.2">
      <c r="B212" s="20" t="s">
        <v>50</v>
      </c>
      <c r="O212" s="150">
        <f t="shared" si="4"/>
        <v>857.42999999999302</v>
      </c>
    </row>
    <row r="213" spans="2:15" ht="22.05" customHeight="1" x14ac:dyDescent="0.2">
      <c r="B213" s="20" t="s">
        <v>50</v>
      </c>
      <c r="O213" s="150">
        <f t="shared" si="4"/>
        <v>857.42999999999302</v>
      </c>
    </row>
    <row r="214" spans="2:15" ht="22.05" customHeight="1" x14ac:dyDescent="0.2">
      <c r="B214" s="20" t="s">
        <v>50</v>
      </c>
      <c r="O214" s="150">
        <f t="shared" si="4"/>
        <v>857.42999999999302</v>
      </c>
    </row>
    <row r="215" spans="2:15" ht="22.05" customHeight="1" x14ac:dyDescent="0.2">
      <c r="B215" s="20" t="s">
        <v>50</v>
      </c>
      <c r="O215" s="150">
        <f t="shared" si="4"/>
        <v>857.42999999999302</v>
      </c>
    </row>
    <row r="216" spans="2:15" ht="22.05" customHeight="1" x14ac:dyDescent="0.2">
      <c r="B216" s="20" t="s">
        <v>50</v>
      </c>
      <c r="O216" s="150">
        <f t="shared" si="4"/>
        <v>857.42999999999302</v>
      </c>
    </row>
    <row r="217" spans="2:15" ht="22.05" customHeight="1" x14ac:dyDescent="0.2">
      <c r="B217" s="20" t="s">
        <v>50</v>
      </c>
      <c r="O217" s="150">
        <f t="shared" si="4"/>
        <v>857.42999999999302</v>
      </c>
    </row>
    <row r="218" spans="2:15" ht="22.05" customHeight="1" x14ac:dyDescent="0.2">
      <c r="B218" s="20" t="s">
        <v>50</v>
      </c>
      <c r="O218" s="150">
        <f t="shared" si="4"/>
        <v>857.42999999999302</v>
      </c>
    </row>
    <row r="219" spans="2:15" ht="22.05" customHeight="1" x14ac:dyDescent="0.2">
      <c r="B219" s="20" t="s">
        <v>50</v>
      </c>
      <c r="O219" s="150">
        <f t="shared" si="4"/>
        <v>857.42999999999302</v>
      </c>
    </row>
    <row r="220" spans="2:15" ht="22.05" customHeight="1" x14ac:dyDescent="0.2">
      <c r="B220" s="20" t="s">
        <v>50</v>
      </c>
      <c r="O220" s="150">
        <f t="shared" si="4"/>
        <v>857.42999999999302</v>
      </c>
    </row>
    <row r="221" spans="2:15" ht="22.05" customHeight="1" x14ac:dyDescent="0.2">
      <c r="B221" s="20" t="s">
        <v>50</v>
      </c>
      <c r="O221" s="150">
        <f t="shared" si="4"/>
        <v>857.42999999999302</v>
      </c>
    </row>
    <row r="222" spans="2:15" ht="22.05" customHeight="1" x14ac:dyDescent="0.2">
      <c r="B222" s="20" t="s">
        <v>50</v>
      </c>
      <c r="O222" s="150">
        <f t="shared" si="4"/>
        <v>857.42999999999302</v>
      </c>
    </row>
    <row r="223" spans="2:15" ht="22.05" customHeight="1" x14ac:dyDescent="0.2">
      <c r="B223" s="20" t="s">
        <v>50</v>
      </c>
      <c r="O223" s="150">
        <f t="shared" si="4"/>
        <v>857.42999999999302</v>
      </c>
    </row>
    <row r="224" spans="2:15" ht="22.05" customHeight="1" x14ac:dyDescent="0.2">
      <c r="B224" s="20" t="s">
        <v>50</v>
      </c>
      <c r="O224" s="150">
        <f t="shared" si="4"/>
        <v>857.42999999999302</v>
      </c>
    </row>
    <row r="225" spans="2:15" ht="22.05" customHeight="1" x14ac:dyDescent="0.2">
      <c r="B225" s="20" t="s">
        <v>50</v>
      </c>
      <c r="O225" s="150">
        <f t="shared" si="4"/>
        <v>857.42999999999302</v>
      </c>
    </row>
    <row r="226" spans="2:15" ht="22.05" customHeight="1" x14ac:dyDescent="0.2">
      <c r="B226" s="20" t="s">
        <v>50</v>
      </c>
      <c r="O226" s="150">
        <f t="shared" si="4"/>
        <v>857.42999999999302</v>
      </c>
    </row>
    <row r="227" spans="2:15" ht="22.05" customHeight="1" x14ac:dyDescent="0.2">
      <c r="B227" s="20" t="s">
        <v>50</v>
      </c>
      <c r="O227" s="150">
        <f t="shared" si="4"/>
        <v>857.42999999999302</v>
      </c>
    </row>
    <row r="228" spans="2:15" ht="22.05" customHeight="1" x14ac:dyDescent="0.2">
      <c r="B228" s="20" t="s">
        <v>50</v>
      </c>
      <c r="O228" s="150">
        <f t="shared" si="4"/>
        <v>857.42999999999302</v>
      </c>
    </row>
    <row r="229" spans="2:15" ht="22.05" customHeight="1" x14ac:dyDescent="0.2">
      <c r="B229" s="20" t="s">
        <v>50</v>
      </c>
      <c r="O229" s="150">
        <f t="shared" si="4"/>
        <v>857.42999999999302</v>
      </c>
    </row>
    <row r="230" spans="2:15" ht="22.05" customHeight="1" x14ac:dyDescent="0.2">
      <c r="B230" s="20" t="s">
        <v>50</v>
      </c>
      <c r="O230" s="150">
        <f t="shared" si="4"/>
        <v>857.42999999999302</v>
      </c>
    </row>
    <row r="231" spans="2:15" ht="22.05" customHeight="1" x14ac:dyDescent="0.2">
      <c r="B231" s="20" t="s">
        <v>50</v>
      </c>
      <c r="O231" s="150">
        <f t="shared" si="4"/>
        <v>857.42999999999302</v>
      </c>
    </row>
    <row r="232" spans="2:15" ht="22.05" customHeight="1" x14ac:dyDescent="0.2">
      <c r="B232" s="20" t="s">
        <v>50</v>
      </c>
      <c r="O232" s="150">
        <f t="shared" si="4"/>
        <v>857.42999999999302</v>
      </c>
    </row>
    <row r="233" spans="2:15" ht="22.05" customHeight="1" x14ac:dyDescent="0.2">
      <c r="B233" s="20" t="s">
        <v>50</v>
      </c>
      <c r="O233" s="150">
        <f t="shared" si="4"/>
        <v>857.42999999999302</v>
      </c>
    </row>
    <row r="234" spans="2:15" ht="22.05" customHeight="1" x14ac:dyDescent="0.2">
      <c r="B234" s="20" t="s">
        <v>50</v>
      </c>
      <c r="O234" s="150">
        <f t="shared" si="4"/>
        <v>857.42999999999302</v>
      </c>
    </row>
    <row r="235" spans="2:15" ht="22.05" customHeight="1" x14ac:dyDescent="0.2">
      <c r="B235" s="20" t="s">
        <v>50</v>
      </c>
      <c r="O235" s="150">
        <f t="shared" si="4"/>
        <v>857.42999999999302</v>
      </c>
    </row>
    <row r="236" spans="2:15" ht="22.05" customHeight="1" x14ac:dyDescent="0.2">
      <c r="B236" s="20" t="s">
        <v>50</v>
      </c>
      <c r="O236" s="150">
        <f t="shared" si="4"/>
        <v>857.42999999999302</v>
      </c>
    </row>
    <row r="237" spans="2:15" ht="22.05" customHeight="1" x14ac:dyDescent="0.2">
      <c r="B237" s="20" t="s">
        <v>50</v>
      </c>
      <c r="O237" s="150">
        <f t="shared" si="4"/>
        <v>857.42999999999302</v>
      </c>
    </row>
    <row r="238" spans="2:15" ht="22.05" customHeight="1" x14ac:dyDescent="0.2">
      <c r="B238" s="20" t="s">
        <v>50</v>
      </c>
      <c r="O238" s="150">
        <f t="shared" si="4"/>
        <v>857.42999999999302</v>
      </c>
    </row>
    <row r="239" spans="2:15" ht="22.05" customHeight="1" x14ac:dyDescent="0.2">
      <c r="B239" s="20" t="s">
        <v>50</v>
      </c>
      <c r="O239" s="150">
        <f t="shared" si="4"/>
        <v>857.42999999999302</v>
      </c>
    </row>
    <row r="240" spans="2:15" ht="22.05" customHeight="1" x14ac:dyDescent="0.2">
      <c r="B240" s="20" t="s">
        <v>50</v>
      </c>
      <c r="O240" s="150">
        <f t="shared" si="4"/>
        <v>857.42999999999302</v>
      </c>
    </row>
    <row r="241" spans="2:15" ht="22.05" customHeight="1" x14ac:dyDescent="0.2">
      <c r="B241" s="20" t="s">
        <v>50</v>
      </c>
      <c r="O241" s="150">
        <f t="shared" si="4"/>
        <v>857.42999999999302</v>
      </c>
    </row>
    <row r="242" spans="2:15" ht="22.05" customHeight="1" x14ac:dyDescent="0.2">
      <c r="B242" s="20" t="s">
        <v>50</v>
      </c>
      <c r="O242" s="150">
        <f t="shared" si="4"/>
        <v>857.42999999999302</v>
      </c>
    </row>
    <row r="243" spans="2:15" ht="22.05" customHeight="1" x14ac:dyDescent="0.2">
      <c r="B243" s="20" t="s">
        <v>50</v>
      </c>
      <c r="O243" s="150">
        <f t="shared" si="4"/>
        <v>857.42999999999302</v>
      </c>
    </row>
    <row r="244" spans="2:15" ht="22.05" customHeight="1" x14ac:dyDescent="0.2">
      <c r="B244" s="20" t="s">
        <v>50</v>
      </c>
      <c r="O244" s="150">
        <f t="shared" si="4"/>
        <v>857.42999999999302</v>
      </c>
    </row>
    <row r="245" spans="2:15" ht="22.05" customHeight="1" x14ac:dyDescent="0.2">
      <c r="B245" s="20" t="s">
        <v>50</v>
      </c>
      <c r="O245" s="150">
        <f t="shared" si="4"/>
        <v>857.42999999999302</v>
      </c>
    </row>
    <row r="246" spans="2:15" ht="22.05" customHeight="1" x14ac:dyDescent="0.2">
      <c r="B246" s="20" t="s">
        <v>50</v>
      </c>
      <c r="O246" s="150">
        <f t="shared" si="4"/>
        <v>857.42999999999302</v>
      </c>
    </row>
    <row r="247" spans="2:15" ht="22.05" customHeight="1" x14ac:dyDescent="0.2">
      <c r="B247" s="20" t="s">
        <v>50</v>
      </c>
      <c r="O247" s="150">
        <f t="shared" si="4"/>
        <v>857.42999999999302</v>
      </c>
    </row>
    <row r="248" spans="2:15" ht="22.05" customHeight="1" x14ac:dyDescent="0.2">
      <c r="B248" s="20" t="s">
        <v>50</v>
      </c>
      <c r="O248" s="150">
        <f t="shared" si="4"/>
        <v>857.42999999999302</v>
      </c>
    </row>
    <row r="249" spans="2:15" ht="22.05" customHeight="1" x14ac:dyDescent="0.2">
      <c r="B249" s="20" t="s">
        <v>50</v>
      </c>
      <c r="O249" s="150">
        <f t="shared" si="4"/>
        <v>857.42999999999302</v>
      </c>
    </row>
    <row r="250" spans="2:15" ht="22.05" customHeight="1" x14ac:dyDescent="0.2">
      <c r="B250" s="20" t="s">
        <v>50</v>
      </c>
      <c r="O250" s="150">
        <f t="shared" si="4"/>
        <v>857.42999999999302</v>
      </c>
    </row>
    <row r="251" spans="2:15" ht="22.05" customHeight="1" x14ac:dyDescent="0.2">
      <c r="B251" s="20" t="s">
        <v>50</v>
      </c>
      <c r="O251" s="150">
        <f t="shared" si="4"/>
        <v>857.42999999999302</v>
      </c>
    </row>
    <row r="252" spans="2:15" ht="22.05" customHeight="1" x14ac:dyDescent="0.2">
      <c r="B252" s="20" t="s">
        <v>50</v>
      </c>
      <c r="O252" s="150">
        <f t="shared" si="4"/>
        <v>857.42999999999302</v>
      </c>
    </row>
    <row r="253" spans="2:15" ht="22.05" customHeight="1" x14ac:dyDescent="0.2">
      <c r="B253" s="20" t="s">
        <v>50</v>
      </c>
      <c r="O253" s="150">
        <f t="shared" si="4"/>
        <v>857.42999999999302</v>
      </c>
    </row>
    <row r="254" spans="2:15" ht="22.05" customHeight="1" x14ac:dyDescent="0.2">
      <c r="B254" s="20" t="s">
        <v>50</v>
      </c>
      <c r="O254" s="150">
        <f t="shared" si="4"/>
        <v>857.42999999999302</v>
      </c>
    </row>
    <row r="255" spans="2:15" ht="22.05" customHeight="1" x14ac:dyDescent="0.2">
      <c r="B255" s="20" t="s">
        <v>50</v>
      </c>
      <c r="O255" s="150">
        <f t="shared" si="4"/>
        <v>857.42999999999302</v>
      </c>
    </row>
    <row r="256" spans="2:15" ht="22.05" customHeight="1" x14ac:dyDescent="0.2">
      <c r="B256" s="20" t="s">
        <v>50</v>
      </c>
      <c r="O256" s="150">
        <f t="shared" si="4"/>
        <v>857.42999999999302</v>
      </c>
    </row>
    <row r="257" spans="2:15" ht="22.05" customHeight="1" x14ac:dyDescent="0.2">
      <c r="B257" s="20" t="s">
        <v>50</v>
      </c>
      <c r="O257" s="150">
        <f t="shared" si="4"/>
        <v>857.42999999999302</v>
      </c>
    </row>
    <row r="258" spans="2:15" ht="22.05" customHeight="1" x14ac:dyDescent="0.2">
      <c r="B258" s="20" t="s">
        <v>50</v>
      </c>
      <c r="O258" s="150">
        <f t="shared" si="4"/>
        <v>857.42999999999302</v>
      </c>
    </row>
    <row r="259" spans="2:15" ht="22.05" customHeight="1" x14ac:dyDescent="0.2">
      <c r="B259" s="20" t="s">
        <v>50</v>
      </c>
      <c r="O259" s="150">
        <f t="shared" si="4"/>
        <v>857.42999999999302</v>
      </c>
    </row>
    <row r="260" spans="2:15" ht="22.05" customHeight="1" x14ac:dyDescent="0.2">
      <c r="B260" s="20" t="s">
        <v>50</v>
      </c>
      <c r="O260" s="150">
        <f t="shared" si="4"/>
        <v>857.42999999999302</v>
      </c>
    </row>
    <row r="261" spans="2:15" ht="22.05" customHeight="1" x14ac:dyDescent="0.2">
      <c r="B261" s="20" t="s">
        <v>50</v>
      </c>
      <c r="O261" s="150">
        <f t="shared" si="4"/>
        <v>857.42999999999302</v>
      </c>
    </row>
    <row r="262" spans="2:15" ht="22.05" customHeight="1" x14ac:dyDescent="0.2">
      <c r="B262" s="20" t="s">
        <v>50</v>
      </c>
      <c r="O262" s="150">
        <f t="shared" si="4"/>
        <v>857.42999999999302</v>
      </c>
    </row>
    <row r="263" spans="2:15" ht="22.05" customHeight="1" x14ac:dyDescent="0.2">
      <c r="B263" s="20" t="s">
        <v>50</v>
      </c>
      <c r="O263" s="150">
        <f t="shared" si="4"/>
        <v>857.42999999999302</v>
      </c>
    </row>
    <row r="264" spans="2:15" ht="22.05" customHeight="1" x14ac:dyDescent="0.2">
      <c r="B264" s="20" t="s">
        <v>50</v>
      </c>
      <c r="O264" s="150">
        <f t="shared" si="4"/>
        <v>857.42999999999302</v>
      </c>
    </row>
    <row r="265" spans="2:15" ht="22.05" customHeight="1" x14ac:dyDescent="0.2">
      <c r="B265" s="20" t="s">
        <v>50</v>
      </c>
      <c r="O265" s="150">
        <f t="shared" si="4"/>
        <v>857.42999999999302</v>
      </c>
    </row>
    <row r="266" spans="2:15" ht="22.05" customHeight="1" x14ac:dyDescent="0.2">
      <c r="B266" s="20" t="s">
        <v>50</v>
      </c>
      <c r="O266" s="150">
        <f t="shared" si="4"/>
        <v>857.42999999999302</v>
      </c>
    </row>
    <row r="267" spans="2:15" ht="22.05" customHeight="1" x14ac:dyDescent="0.2">
      <c r="B267" s="20" t="s">
        <v>50</v>
      </c>
      <c r="O267" s="150">
        <f t="shared" si="4"/>
        <v>857.42999999999302</v>
      </c>
    </row>
    <row r="268" spans="2:15" ht="22.05" customHeight="1" x14ac:dyDescent="0.2">
      <c r="B268" s="20" t="s">
        <v>50</v>
      </c>
      <c r="O268" s="150">
        <f t="shared" si="4"/>
        <v>857.42999999999302</v>
      </c>
    </row>
    <row r="269" spans="2:15" ht="22.05" customHeight="1" x14ac:dyDescent="0.2">
      <c r="B269" s="20" t="s">
        <v>50</v>
      </c>
      <c r="O269" s="150">
        <f t="shared" si="4"/>
        <v>857.42999999999302</v>
      </c>
    </row>
    <row r="270" spans="2:15" ht="22.05" customHeight="1" x14ac:dyDescent="0.2">
      <c r="B270" s="20" t="s">
        <v>50</v>
      </c>
      <c r="O270" s="150">
        <f t="shared" si="4"/>
        <v>857.42999999999302</v>
      </c>
    </row>
    <row r="271" spans="2:15" ht="22.05" customHeight="1" x14ac:dyDescent="0.2">
      <c r="B271" s="20" t="s">
        <v>50</v>
      </c>
      <c r="O271" s="150">
        <f t="shared" si="4"/>
        <v>857.42999999999302</v>
      </c>
    </row>
    <row r="272" spans="2:15" ht="22.05" customHeight="1" x14ac:dyDescent="0.2">
      <c r="B272" s="20" t="s">
        <v>50</v>
      </c>
      <c r="O272" s="150">
        <f t="shared" ref="O272:O335" si="5">O271+M272-N272</f>
        <v>857.42999999999302</v>
      </c>
    </row>
    <row r="273" spans="2:15" ht="22.05" customHeight="1" x14ac:dyDescent="0.2">
      <c r="B273" s="20" t="s">
        <v>50</v>
      </c>
      <c r="O273" s="150">
        <f t="shared" si="5"/>
        <v>857.42999999999302</v>
      </c>
    </row>
    <row r="274" spans="2:15" ht="22.05" customHeight="1" x14ac:dyDescent="0.2">
      <c r="B274" s="20" t="s">
        <v>50</v>
      </c>
      <c r="O274" s="150">
        <f t="shared" si="5"/>
        <v>857.42999999999302</v>
      </c>
    </row>
    <row r="275" spans="2:15" ht="22.05" customHeight="1" x14ac:dyDescent="0.2">
      <c r="B275" s="20" t="s">
        <v>50</v>
      </c>
      <c r="O275" s="150">
        <f t="shared" si="5"/>
        <v>857.42999999999302</v>
      </c>
    </row>
    <row r="276" spans="2:15" ht="22.05" customHeight="1" x14ac:dyDescent="0.2">
      <c r="B276" s="20" t="s">
        <v>50</v>
      </c>
      <c r="O276" s="150">
        <f t="shared" si="5"/>
        <v>857.42999999999302</v>
      </c>
    </row>
    <row r="277" spans="2:15" ht="22.05" customHeight="1" x14ac:dyDescent="0.2">
      <c r="B277" s="20" t="s">
        <v>50</v>
      </c>
      <c r="O277" s="150">
        <f t="shared" si="5"/>
        <v>857.42999999999302</v>
      </c>
    </row>
    <row r="278" spans="2:15" ht="22.05" customHeight="1" x14ac:dyDescent="0.2">
      <c r="B278" s="20" t="s">
        <v>50</v>
      </c>
      <c r="O278" s="150">
        <f t="shared" si="5"/>
        <v>857.42999999999302</v>
      </c>
    </row>
    <row r="279" spans="2:15" ht="22.05" customHeight="1" x14ac:dyDescent="0.2">
      <c r="B279" s="20" t="s">
        <v>50</v>
      </c>
      <c r="O279" s="150">
        <f t="shared" si="5"/>
        <v>857.42999999999302</v>
      </c>
    </row>
    <row r="280" spans="2:15" ht="22.05" customHeight="1" x14ac:dyDescent="0.2">
      <c r="B280" s="20" t="s">
        <v>50</v>
      </c>
      <c r="O280" s="150">
        <f t="shared" si="5"/>
        <v>857.42999999999302</v>
      </c>
    </row>
    <row r="281" spans="2:15" ht="22.05" customHeight="1" x14ac:dyDescent="0.2">
      <c r="B281" s="20" t="s">
        <v>50</v>
      </c>
      <c r="O281" s="150">
        <f t="shared" si="5"/>
        <v>857.42999999999302</v>
      </c>
    </row>
    <row r="282" spans="2:15" ht="22.05" customHeight="1" x14ac:dyDescent="0.2">
      <c r="B282" s="20" t="s">
        <v>50</v>
      </c>
      <c r="O282" s="150">
        <f t="shared" si="5"/>
        <v>857.42999999999302</v>
      </c>
    </row>
    <row r="283" spans="2:15" ht="22.05" customHeight="1" x14ac:dyDescent="0.2">
      <c r="B283" s="20" t="s">
        <v>50</v>
      </c>
      <c r="O283" s="150">
        <f t="shared" si="5"/>
        <v>857.42999999999302</v>
      </c>
    </row>
    <row r="284" spans="2:15" ht="22.05" customHeight="1" x14ac:dyDescent="0.2">
      <c r="B284" s="20" t="s">
        <v>50</v>
      </c>
      <c r="O284" s="150">
        <f t="shared" si="5"/>
        <v>857.42999999999302</v>
      </c>
    </row>
    <row r="285" spans="2:15" ht="22.05" customHeight="1" x14ac:dyDescent="0.2">
      <c r="B285" s="20" t="s">
        <v>50</v>
      </c>
      <c r="O285" s="150">
        <f t="shared" si="5"/>
        <v>857.42999999999302</v>
      </c>
    </row>
    <row r="286" spans="2:15" ht="22.05" customHeight="1" x14ac:dyDescent="0.2">
      <c r="B286" s="20" t="s">
        <v>50</v>
      </c>
      <c r="O286" s="150">
        <f t="shared" si="5"/>
        <v>857.42999999999302</v>
      </c>
    </row>
    <row r="287" spans="2:15" ht="22.05" customHeight="1" x14ac:dyDescent="0.2">
      <c r="B287" s="20" t="s">
        <v>50</v>
      </c>
      <c r="O287" s="150">
        <f t="shared" si="5"/>
        <v>857.42999999999302</v>
      </c>
    </row>
    <row r="288" spans="2:15" ht="22.05" customHeight="1" x14ac:dyDescent="0.2">
      <c r="B288" s="20" t="s">
        <v>50</v>
      </c>
      <c r="O288" s="150">
        <f t="shared" si="5"/>
        <v>857.42999999999302</v>
      </c>
    </row>
    <row r="289" spans="2:15" ht="22.05" customHeight="1" x14ac:dyDescent="0.2">
      <c r="B289" s="20" t="s">
        <v>50</v>
      </c>
      <c r="O289" s="150">
        <f t="shared" si="5"/>
        <v>857.42999999999302</v>
      </c>
    </row>
    <row r="290" spans="2:15" ht="22.05" customHeight="1" x14ac:dyDescent="0.2">
      <c r="B290" s="20" t="s">
        <v>50</v>
      </c>
      <c r="O290" s="150">
        <f t="shared" si="5"/>
        <v>857.42999999999302</v>
      </c>
    </row>
    <row r="291" spans="2:15" ht="22.05" customHeight="1" x14ac:dyDescent="0.2">
      <c r="B291" s="20" t="s">
        <v>50</v>
      </c>
      <c r="O291" s="150">
        <f t="shared" si="5"/>
        <v>857.42999999999302</v>
      </c>
    </row>
    <row r="292" spans="2:15" ht="22.05" customHeight="1" x14ac:dyDescent="0.2">
      <c r="B292" s="20" t="s">
        <v>50</v>
      </c>
      <c r="O292" s="150">
        <f t="shared" si="5"/>
        <v>857.42999999999302</v>
      </c>
    </row>
    <row r="293" spans="2:15" ht="22.05" customHeight="1" x14ac:dyDescent="0.2">
      <c r="B293" s="20" t="s">
        <v>50</v>
      </c>
      <c r="O293" s="150">
        <f t="shared" si="5"/>
        <v>857.42999999999302</v>
      </c>
    </row>
    <row r="294" spans="2:15" ht="22.05" customHeight="1" x14ac:dyDescent="0.2">
      <c r="B294" s="20" t="s">
        <v>50</v>
      </c>
      <c r="O294" s="150">
        <f t="shared" si="5"/>
        <v>857.42999999999302</v>
      </c>
    </row>
    <row r="295" spans="2:15" ht="22.05" customHeight="1" x14ac:dyDescent="0.2">
      <c r="B295" s="20" t="s">
        <v>50</v>
      </c>
      <c r="O295" s="150">
        <f t="shared" si="5"/>
        <v>857.42999999999302</v>
      </c>
    </row>
    <row r="296" spans="2:15" ht="22.05" customHeight="1" x14ac:dyDescent="0.2">
      <c r="B296" s="20" t="s">
        <v>50</v>
      </c>
      <c r="O296" s="150">
        <f t="shared" si="5"/>
        <v>857.42999999999302</v>
      </c>
    </row>
    <row r="297" spans="2:15" ht="22.05" customHeight="1" x14ac:dyDescent="0.2">
      <c r="B297" s="20" t="s">
        <v>50</v>
      </c>
      <c r="O297" s="150">
        <f t="shared" si="5"/>
        <v>857.42999999999302</v>
      </c>
    </row>
    <row r="298" spans="2:15" ht="22.05" customHeight="1" x14ac:dyDescent="0.2">
      <c r="B298" s="20" t="s">
        <v>50</v>
      </c>
      <c r="O298" s="150">
        <f t="shared" si="5"/>
        <v>857.42999999999302</v>
      </c>
    </row>
    <row r="299" spans="2:15" ht="22.05" customHeight="1" x14ac:dyDescent="0.2">
      <c r="B299" s="20" t="s">
        <v>50</v>
      </c>
      <c r="O299" s="150">
        <f t="shared" si="5"/>
        <v>857.42999999999302</v>
      </c>
    </row>
    <row r="300" spans="2:15" ht="22.05" customHeight="1" x14ac:dyDescent="0.2">
      <c r="B300" s="20" t="s">
        <v>50</v>
      </c>
      <c r="O300" s="150">
        <f t="shared" si="5"/>
        <v>857.42999999999302</v>
      </c>
    </row>
    <row r="301" spans="2:15" ht="22.05" customHeight="1" x14ac:dyDescent="0.2">
      <c r="B301" s="20" t="s">
        <v>50</v>
      </c>
      <c r="O301" s="150">
        <f t="shared" si="5"/>
        <v>857.42999999999302</v>
      </c>
    </row>
    <row r="302" spans="2:15" ht="22.05" customHeight="1" x14ac:dyDescent="0.2">
      <c r="B302" s="20" t="s">
        <v>50</v>
      </c>
      <c r="O302" s="150">
        <f t="shared" si="5"/>
        <v>857.42999999999302</v>
      </c>
    </row>
    <row r="303" spans="2:15" ht="22.05" customHeight="1" x14ac:dyDescent="0.2">
      <c r="B303" s="20" t="s">
        <v>50</v>
      </c>
      <c r="O303" s="150">
        <f t="shared" si="5"/>
        <v>857.42999999999302</v>
      </c>
    </row>
    <row r="304" spans="2:15" ht="22.05" customHeight="1" x14ac:dyDescent="0.2">
      <c r="B304" s="20" t="s">
        <v>50</v>
      </c>
      <c r="O304" s="150">
        <f t="shared" si="5"/>
        <v>857.42999999999302</v>
      </c>
    </row>
    <row r="305" spans="2:15" ht="22.05" customHeight="1" x14ac:dyDescent="0.2">
      <c r="B305" s="20" t="s">
        <v>50</v>
      </c>
      <c r="O305" s="150">
        <f t="shared" si="5"/>
        <v>857.42999999999302</v>
      </c>
    </row>
    <row r="306" spans="2:15" ht="22.05" customHeight="1" x14ac:dyDescent="0.2">
      <c r="B306" s="20" t="s">
        <v>50</v>
      </c>
      <c r="O306" s="150">
        <f t="shared" si="5"/>
        <v>857.42999999999302</v>
      </c>
    </row>
    <row r="307" spans="2:15" ht="22.05" customHeight="1" x14ac:dyDescent="0.2">
      <c r="B307" s="20" t="s">
        <v>50</v>
      </c>
      <c r="O307" s="150">
        <f t="shared" si="5"/>
        <v>857.42999999999302</v>
      </c>
    </row>
    <row r="308" spans="2:15" ht="22.05" customHeight="1" x14ac:dyDescent="0.2">
      <c r="B308" s="20" t="s">
        <v>50</v>
      </c>
      <c r="O308" s="150">
        <f t="shared" si="5"/>
        <v>857.42999999999302</v>
      </c>
    </row>
    <row r="309" spans="2:15" ht="22.05" customHeight="1" x14ac:dyDescent="0.2">
      <c r="B309" s="20" t="s">
        <v>50</v>
      </c>
      <c r="O309" s="150">
        <f t="shared" si="5"/>
        <v>857.42999999999302</v>
      </c>
    </row>
    <row r="310" spans="2:15" ht="22.05" customHeight="1" x14ac:dyDescent="0.2">
      <c r="B310" s="20" t="s">
        <v>50</v>
      </c>
      <c r="O310" s="150">
        <f t="shared" si="5"/>
        <v>857.42999999999302</v>
      </c>
    </row>
    <row r="311" spans="2:15" ht="22.05" customHeight="1" x14ac:dyDescent="0.2">
      <c r="B311" s="20" t="s">
        <v>50</v>
      </c>
      <c r="O311" s="150">
        <f t="shared" si="5"/>
        <v>857.42999999999302</v>
      </c>
    </row>
    <row r="312" spans="2:15" ht="22.05" customHeight="1" x14ac:dyDescent="0.2">
      <c r="B312" s="20" t="s">
        <v>50</v>
      </c>
      <c r="O312" s="150">
        <f t="shared" si="5"/>
        <v>857.42999999999302</v>
      </c>
    </row>
    <row r="313" spans="2:15" ht="22.05" customHeight="1" x14ac:dyDescent="0.2">
      <c r="B313" s="20" t="s">
        <v>50</v>
      </c>
      <c r="O313" s="150">
        <f t="shared" si="5"/>
        <v>857.42999999999302</v>
      </c>
    </row>
    <row r="314" spans="2:15" ht="22.05" customHeight="1" x14ac:dyDescent="0.2">
      <c r="B314" s="20" t="s">
        <v>50</v>
      </c>
      <c r="O314" s="150">
        <f t="shared" si="5"/>
        <v>857.42999999999302</v>
      </c>
    </row>
    <row r="315" spans="2:15" ht="22.05" customHeight="1" x14ac:dyDescent="0.2">
      <c r="B315" s="20" t="s">
        <v>50</v>
      </c>
      <c r="O315" s="150">
        <f t="shared" si="5"/>
        <v>857.42999999999302</v>
      </c>
    </row>
    <row r="316" spans="2:15" ht="22.05" customHeight="1" x14ac:dyDescent="0.2">
      <c r="B316" s="20" t="s">
        <v>50</v>
      </c>
      <c r="O316" s="150">
        <f t="shared" si="5"/>
        <v>857.42999999999302</v>
      </c>
    </row>
    <row r="317" spans="2:15" ht="22.05" customHeight="1" x14ac:dyDescent="0.2">
      <c r="B317" s="20" t="s">
        <v>50</v>
      </c>
      <c r="O317" s="150">
        <f t="shared" si="5"/>
        <v>857.42999999999302</v>
      </c>
    </row>
    <row r="318" spans="2:15" ht="22.05" customHeight="1" x14ac:dyDescent="0.2">
      <c r="B318" s="20" t="s">
        <v>50</v>
      </c>
      <c r="O318" s="150">
        <f t="shared" si="5"/>
        <v>857.42999999999302</v>
      </c>
    </row>
    <row r="319" spans="2:15" ht="22.05" customHeight="1" x14ac:dyDescent="0.2">
      <c r="B319" s="20" t="s">
        <v>50</v>
      </c>
      <c r="O319" s="150">
        <f t="shared" si="5"/>
        <v>857.42999999999302</v>
      </c>
    </row>
    <row r="320" spans="2:15" ht="22.05" customHeight="1" x14ac:dyDescent="0.2">
      <c r="B320" s="20" t="s">
        <v>50</v>
      </c>
      <c r="O320" s="150">
        <f t="shared" si="5"/>
        <v>857.42999999999302</v>
      </c>
    </row>
    <row r="321" spans="2:15" ht="22.05" customHeight="1" x14ac:dyDescent="0.2">
      <c r="B321" s="20" t="s">
        <v>50</v>
      </c>
      <c r="O321" s="150">
        <f t="shared" si="5"/>
        <v>857.42999999999302</v>
      </c>
    </row>
    <row r="322" spans="2:15" ht="22.05" customHeight="1" x14ac:dyDescent="0.2">
      <c r="B322" s="20" t="s">
        <v>50</v>
      </c>
      <c r="O322" s="150">
        <f t="shared" si="5"/>
        <v>857.42999999999302</v>
      </c>
    </row>
    <row r="323" spans="2:15" ht="22.05" customHeight="1" x14ac:dyDescent="0.2">
      <c r="B323" s="20" t="s">
        <v>50</v>
      </c>
      <c r="O323" s="150">
        <f t="shared" si="5"/>
        <v>857.42999999999302</v>
      </c>
    </row>
    <row r="324" spans="2:15" ht="22.05" customHeight="1" x14ac:dyDescent="0.2">
      <c r="B324" s="20" t="s">
        <v>50</v>
      </c>
      <c r="O324" s="150">
        <f t="shared" si="5"/>
        <v>857.42999999999302</v>
      </c>
    </row>
    <row r="325" spans="2:15" ht="22.05" customHeight="1" x14ac:dyDescent="0.2">
      <c r="B325" s="20" t="s">
        <v>50</v>
      </c>
      <c r="O325" s="150">
        <f t="shared" si="5"/>
        <v>857.42999999999302</v>
      </c>
    </row>
    <row r="326" spans="2:15" ht="22.05" customHeight="1" x14ac:dyDescent="0.2">
      <c r="B326" s="20" t="s">
        <v>50</v>
      </c>
      <c r="O326" s="150">
        <f t="shared" si="5"/>
        <v>857.42999999999302</v>
      </c>
    </row>
    <row r="327" spans="2:15" ht="22.05" customHeight="1" x14ac:dyDescent="0.2">
      <c r="B327" s="20" t="s">
        <v>50</v>
      </c>
      <c r="O327" s="150">
        <f t="shared" si="5"/>
        <v>857.42999999999302</v>
      </c>
    </row>
    <row r="328" spans="2:15" ht="22.05" customHeight="1" x14ac:dyDescent="0.2">
      <c r="B328" s="20" t="s">
        <v>50</v>
      </c>
      <c r="O328" s="150">
        <f t="shared" si="5"/>
        <v>857.42999999999302</v>
      </c>
    </row>
    <row r="329" spans="2:15" ht="22.05" customHeight="1" x14ac:dyDescent="0.2">
      <c r="B329" s="20" t="s">
        <v>50</v>
      </c>
      <c r="O329" s="150">
        <f t="shared" si="5"/>
        <v>857.42999999999302</v>
      </c>
    </row>
    <row r="330" spans="2:15" ht="22.05" customHeight="1" x14ac:dyDescent="0.2">
      <c r="B330" s="20" t="s">
        <v>50</v>
      </c>
      <c r="O330" s="150">
        <f t="shared" si="5"/>
        <v>857.42999999999302</v>
      </c>
    </row>
    <row r="331" spans="2:15" ht="22.05" customHeight="1" x14ac:dyDescent="0.2">
      <c r="B331" s="20" t="s">
        <v>50</v>
      </c>
      <c r="O331" s="150">
        <f t="shared" si="5"/>
        <v>857.42999999999302</v>
      </c>
    </row>
    <row r="332" spans="2:15" ht="22.05" customHeight="1" x14ac:dyDescent="0.2">
      <c r="B332" s="20" t="s">
        <v>50</v>
      </c>
      <c r="O332" s="150">
        <f t="shared" si="5"/>
        <v>857.42999999999302</v>
      </c>
    </row>
    <row r="333" spans="2:15" ht="22.05" customHeight="1" x14ac:dyDescent="0.2">
      <c r="B333" s="20" t="s">
        <v>50</v>
      </c>
      <c r="O333" s="150">
        <f t="shared" si="5"/>
        <v>857.42999999999302</v>
      </c>
    </row>
    <row r="334" spans="2:15" ht="22.05" customHeight="1" x14ac:dyDescent="0.2">
      <c r="B334" s="20" t="s">
        <v>50</v>
      </c>
      <c r="O334" s="150">
        <f t="shared" si="5"/>
        <v>857.42999999999302</v>
      </c>
    </row>
    <row r="335" spans="2:15" ht="22.05" customHeight="1" x14ac:dyDescent="0.2">
      <c r="B335" s="20" t="s">
        <v>50</v>
      </c>
      <c r="O335" s="150">
        <f t="shared" si="5"/>
        <v>857.42999999999302</v>
      </c>
    </row>
    <row r="336" spans="2:15" ht="22.05" customHeight="1" x14ac:dyDescent="0.2">
      <c r="B336" s="20" t="s">
        <v>50</v>
      </c>
      <c r="O336" s="150">
        <f t="shared" ref="O336:O399" si="6">O335+M336-N336</f>
        <v>857.42999999999302</v>
      </c>
    </row>
    <row r="337" spans="2:15" ht="22.05" customHeight="1" x14ac:dyDescent="0.2">
      <c r="B337" s="20" t="s">
        <v>50</v>
      </c>
      <c r="O337" s="150">
        <f t="shared" si="6"/>
        <v>857.42999999999302</v>
      </c>
    </row>
    <row r="338" spans="2:15" ht="22.05" customHeight="1" x14ac:dyDescent="0.2">
      <c r="B338" s="20" t="s">
        <v>50</v>
      </c>
      <c r="O338" s="150">
        <f t="shared" si="6"/>
        <v>857.42999999999302</v>
      </c>
    </row>
    <row r="339" spans="2:15" ht="22.05" customHeight="1" x14ac:dyDescent="0.2">
      <c r="B339" s="20" t="s">
        <v>50</v>
      </c>
      <c r="O339" s="150">
        <f t="shared" si="6"/>
        <v>857.42999999999302</v>
      </c>
    </row>
    <row r="340" spans="2:15" ht="22.05" customHeight="1" x14ac:dyDescent="0.2">
      <c r="B340" s="20" t="s">
        <v>50</v>
      </c>
      <c r="O340" s="150">
        <f t="shared" si="6"/>
        <v>857.42999999999302</v>
      </c>
    </row>
    <row r="341" spans="2:15" ht="22.05" customHeight="1" x14ac:dyDescent="0.2">
      <c r="B341" s="20" t="s">
        <v>50</v>
      </c>
      <c r="O341" s="150">
        <f t="shared" si="6"/>
        <v>857.42999999999302</v>
      </c>
    </row>
    <row r="342" spans="2:15" ht="22.05" customHeight="1" x14ac:dyDescent="0.2">
      <c r="B342" s="20" t="s">
        <v>50</v>
      </c>
      <c r="O342" s="150">
        <f t="shared" si="6"/>
        <v>857.42999999999302</v>
      </c>
    </row>
    <row r="343" spans="2:15" ht="22.05" customHeight="1" x14ac:dyDescent="0.2">
      <c r="B343" s="20" t="s">
        <v>50</v>
      </c>
      <c r="O343" s="150">
        <f t="shared" si="6"/>
        <v>857.42999999999302</v>
      </c>
    </row>
    <row r="344" spans="2:15" ht="22.05" customHeight="1" x14ac:dyDescent="0.2">
      <c r="B344" s="20" t="s">
        <v>50</v>
      </c>
      <c r="O344" s="150">
        <f t="shared" si="6"/>
        <v>857.42999999999302</v>
      </c>
    </row>
    <row r="345" spans="2:15" ht="22.05" customHeight="1" x14ac:dyDescent="0.2">
      <c r="B345" s="20" t="s">
        <v>50</v>
      </c>
      <c r="O345" s="150">
        <f t="shared" si="6"/>
        <v>857.42999999999302</v>
      </c>
    </row>
    <row r="346" spans="2:15" ht="22.05" customHeight="1" x14ac:dyDescent="0.2">
      <c r="B346" s="20" t="s">
        <v>50</v>
      </c>
      <c r="O346" s="150">
        <f t="shared" si="6"/>
        <v>857.42999999999302</v>
      </c>
    </row>
    <row r="347" spans="2:15" ht="22.05" customHeight="1" x14ac:dyDescent="0.2">
      <c r="B347" s="20" t="s">
        <v>50</v>
      </c>
      <c r="O347" s="150">
        <f t="shared" si="6"/>
        <v>857.42999999999302</v>
      </c>
    </row>
    <row r="348" spans="2:15" ht="22.05" customHeight="1" x14ac:dyDescent="0.2">
      <c r="B348" s="20" t="s">
        <v>50</v>
      </c>
      <c r="O348" s="150">
        <f t="shared" si="6"/>
        <v>857.42999999999302</v>
      </c>
    </row>
    <row r="349" spans="2:15" ht="22.05" customHeight="1" x14ac:dyDescent="0.2">
      <c r="B349" s="20" t="s">
        <v>50</v>
      </c>
      <c r="O349" s="150">
        <f t="shared" si="6"/>
        <v>857.42999999999302</v>
      </c>
    </row>
    <row r="350" spans="2:15" ht="22.05" customHeight="1" x14ac:dyDescent="0.2">
      <c r="B350" s="20" t="s">
        <v>50</v>
      </c>
      <c r="O350" s="150">
        <f t="shared" si="6"/>
        <v>857.42999999999302</v>
      </c>
    </row>
    <row r="351" spans="2:15" ht="22.05" customHeight="1" x14ac:dyDescent="0.2">
      <c r="B351" s="20" t="s">
        <v>50</v>
      </c>
      <c r="O351" s="150">
        <f t="shared" si="6"/>
        <v>857.42999999999302</v>
      </c>
    </row>
    <row r="352" spans="2:15" ht="22.05" customHeight="1" x14ac:dyDescent="0.2">
      <c r="B352" s="20" t="s">
        <v>50</v>
      </c>
      <c r="O352" s="150">
        <f t="shared" si="6"/>
        <v>857.42999999999302</v>
      </c>
    </row>
    <row r="353" spans="2:15" ht="22.05" customHeight="1" x14ac:dyDescent="0.2">
      <c r="B353" s="20" t="s">
        <v>50</v>
      </c>
      <c r="O353" s="150">
        <f t="shared" si="6"/>
        <v>857.42999999999302</v>
      </c>
    </row>
    <row r="354" spans="2:15" ht="22.05" customHeight="1" x14ac:dyDescent="0.2">
      <c r="B354" s="20" t="s">
        <v>50</v>
      </c>
      <c r="O354" s="150">
        <f t="shared" si="6"/>
        <v>857.42999999999302</v>
      </c>
    </row>
    <row r="355" spans="2:15" ht="22.05" customHeight="1" x14ac:dyDescent="0.2">
      <c r="B355" s="20" t="s">
        <v>50</v>
      </c>
      <c r="O355" s="150">
        <f t="shared" si="6"/>
        <v>857.42999999999302</v>
      </c>
    </row>
    <row r="356" spans="2:15" ht="22.05" customHeight="1" x14ac:dyDescent="0.2">
      <c r="B356" s="20" t="s">
        <v>50</v>
      </c>
      <c r="O356" s="150">
        <f t="shared" si="6"/>
        <v>857.42999999999302</v>
      </c>
    </row>
    <row r="357" spans="2:15" ht="22.05" customHeight="1" x14ac:dyDescent="0.2">
      <c r="B357" s="20" t="s">
        <v>50</v>
      </c>
      <c r="O357" s="150">
        <f t="shared" si="6"/>
        <v>857.42999999999302</v>
      </c>
    </row>
    <row r="358" spans="2:15" ht="22.05" customHeight="1" x14ac:dyDescent="0.2">
      <c r="B358" s="20" t="s">
        <v>50</v>
      </c>
      <c r="O358" s="150">
        <f t="shared" si="6"/>
        <v>857.42999999999302</v>
      </c>
    </row>
    <row r="359" spans="2:15" ht="22.05" customHeight="1" x14ac:dyDescent="0.2">
      <c r="B359" s="20" t="s">
        <v>50</v>
      </c>
      <c r="O359" s="150">
        <f t="shared" si="6"/>
        <v>857.42999999999302</v>
      </c>
    </row>
    <row r="360" spans="2:15" ht="22.05" customHeight="1" x14ac:dyDescent="0.2">
      <c r="B360" s="20" t="s">
        <v>50</v>
      </c>
      <c r="O360" s="150">
        <f t="shared" si="6"/>
        <v>857.42999999999302</v>
      </c>
    </row>
    <row r="361" spans="2:15" ht="22.05" customHeight="1" x14ac:dyDescent="0.2">
      <c r="B361" s="20" t="s">
        <v>50</v>
      </c>
      <c r="O361" s="150">
        <f t="shared" si="6"/>
        <v>857.42999999999302</v>
      </c>
    </row>
    <row r="362" spans="2:15" ht="22.05" customHeight="1" x14ac:dyDescent="0.2">
      <c r="B362" s="20" t="s">
        <v>50</v>
      </c>
      <c r="O362" s="150">
        <f t="shared" si="6"/>
        <v>857.42999999999302</v>
      </c>
    </row>
    <row r="363" spans="2:15" ht="22.05" customHeight="1" x14ac:dyDescent="0.2">
      <c r="B363" s="20" t="s">
        <v>50</v>
      </c>
      <c r="O363" s="150">
        <f t="shared" si="6"/>
        <v>857.42999999999302</v>
      </c>
    </row>
    <row r="364" spans="2:15" ht="22.05" customHeight="1" x14ac:dyDescent="0.2">
      <c r="B364" s="20" t="s">
        <v>50</v>
      </c>
      <c r="O364" s="150">
        <f t="shared" si="6"/>
        <v>857.42999999999302</v>
      </c>
    </row>
    <row r="365" spans="2:15" ht="22.05" customHeight="1" x14ac:dyDescent="0.2">
      <c r="B365" s="20" t="s">
        <v>50</v>
      </c>
      <c r="O365" s="150">
        <f t="shared" si="6"/>
        <v>857.42999999999302</v>
      </c>
    </row>
    <row r="366" spans="2:15" ht="22.05" customHeight="1" x14ac:dyDescent="0.2">
      <c r="B366" s="20" t="s">
        <v>50</v>
      </c>
      <c r="O366" s="150">
        <f t="shared" si="6"/>
        <v>857.42999999999302</v>
      </c>
    </row>
    <row r="367" spans="2:15" ht="22.05" customHeight="1" x14ac:dyDescent="0.2">
      <c r="B367" s="20" t="s">
        <v>50</v>
      </c>
      <c r="O367" s="150">
        <f t="shared" si="6"/>
        <v>857.42999999999302</v>
      </c>
    </row>
    <row r="368" spans="2:15" ht="22.05" customHeight="1" x14ac:dyDescent="0.2">
      <c r="B368" s="20" t="s">
        <v>50</v>
      </c>
      <c r="O368" s="150">
        <f t="shared" si="6"/>
        <v>857.42999999999302</v>
      </c>
    </row>
    <row r="369" spans="2:15" ht="22.05" customHeight="1" x14ac:dyDescent="0.2">
      <c r="B369" s="20" t="s">
        <v>50</v>
      </c>
      <c r="O369" s="150">
        <f t="shared" si="6"/>
        <v>857.42999999999302</v>
      </c>
    </row>
    <row r="370" spans="2:15" ht="22.05" customHeight="1" x14ac:dyDescent="0.2">
      <c r="B370" s="20" t="s">
        <v>50</v>
      </c>
      <c r="O370" s="150">
        <f t="shared" si="6"/>
        <v>857.42999999999302</v>
      </c>
    </row>
    <row r="371" spans="2:15" ht="22.05" customHeight="1" x14ac:dyDescent="0.2">
      <c r="B371" s="20" t="s">
        <v>50</v>
      </c>
      <c r="O371" s="150">
        <f t="shared" si="6"/>
        <v>857.42999999999302</v>
      </c>
    </row>
    <row r="372" spans="2:15" ht="22.05" customHeight="1" x14ac:dyDescent="0.2">
      <c r="B372" s="20" t="s">
        <v>50</v>
      </c>
      <c r="O372" s="150">
        <f t="shared" si="6"/>
        <v>857.42999999999302</v>
      </c>
    </row>
    <row r="373" spans="2:15" ht="22.05" customHeight="1" x14ac:dyDescent="0.2">
      <c r="B373" s="20" t="s">
        <v>50</v>
      </c>
      <c r="O373" s="150">
        <f t="shared" si="6"/>
        <v>857.42999999999302</v>
      </c>
    </row>
    <row r="374" spans="2:15" ht="22.05" customHeight="1" x14ac:dyDescent="0.2">
      <c r="B374" s="20" t="s">
        <v>50</v>
      </c>
      <c r="O374" s="150">
        <f t="shared" si="6"/>
        <v>857.42999999999302</v>
      </c>
    </row>
    <row r="375" spans="2:15" ht="22.05" customHeight="1" x14ac:dyDescent="0.2">
      <c r="B375" s="20" t="s">
        <v>50</v>
      </c>
      <c r="O375" s="150">
        <f t="shared" si="6"/>
        <v>857.42999999999302</v>
      </c>
    </row>
    <row r="376" spans="2:15" ht="22.05" customHeight="1" x14ac:dyDescent="0.2">
      <c r="B376" s="20" t="s">
        <v>50</v>
      </c>
      <c r="O376" s="150">
        <f t="shared" si="6"/>
        <v>857.42999999999302</v>
      </c>
    </row>
    <row r="377" spans="2:15" ht="22.05" customHeight="1" x14ac:dyDescent="0.2">
      <c r="B377" s="20" t="s">
        <v>50</v>
      </c>
      <c r="O377" s="150">
        <f t="shared" si="6"/>
        <v>857.42999999999302</v>
      </c>
    </row>
    <row r="378" spans="2:15" ht="22.05" customHeight="1" x14ac:dyDescent="0.2">
      <c r="B378" s="20" t="s">
        <v>50</v>
      </c>
      <c r="O378" s="150">
        <f t="shared" si="6"/>
        <v>857.42999999999302</v>
      </c>
    </row>
    <row r="379" spans="2:15" ht="22.05" customHeight="1" x14ac:dyDescent="0.2">
      <c r="B379" s="20" t="s">
        <v>50</v>
      </c>
      <c r="O379" s="150">
        <f t="shared" si="6"/>
        <v>857.42999999999302</v>
      </c>
    </row>
    <row r="380" spans="2:15" ht="22.05" customHeight="1" x14ac:dyDescent="0.2">
      <c r="B380" s="20" t="s">
        <v>50</v>
      </c>
      <c r="O380" s="150">
        <f t="shared" si="6"/>
        <v>857.42999999999302</v>
      </c>
    </row>
    <row r="381" spans="2:15" ht="22.05" customHeight="1" x14ac:dyDescent="0.2">
      <c r="B381" s="20" t="s">
        <v>50</v>
      </c>
      <c r="O381" s="150">
        <f t="shared" si="6"/>
        <v>857.42999999999302</v>
      </c>
    </row>
    <row r="382" spans="2:15" ht="22.05" customHeight="1" x14ac:dyDescent="0.2">
      <c r="B382" s="20" t="s">
        <v>50</v>
      </c>
      <c r="O382" s="150">
        <f t="shared" si="6"/>
        <v>857.42999999999302</v>
      </c>
    </row>
    <row r="383" spans="2:15" ht="22.05" customHeight="1" x14ac:dyDescent="0.2">
      <c r="B383" s="20" t="s">
        <v>50</v>
      </c>
      <c r="O383" s="150">
        <f t="shared" si="6"/>
        <v>857.42999999999302</v>
      </c>
    </row>
    <row r="384" spans="2:15" ht="22.05" customHeight="1" x14ac:dyDescent="0.2">
      <c r="B384" s="20" t="s">
        <v>50</v>
      </c>
      <c r="O384" s="150">
        <f t="shared" si="6"/>
        <v>857.42999999999302</v>
      </c>
    </row>
    <row r="385" spans="2:15" ht="22.05" customHeight="1" x14ac:dyDescent="0.2">
      <c r="B385" s="20" t="s">
        <v>50</v>
      </c>
      <c r="O385" s="150">
        <f t="shared" si="6"/>
        <v>857.42999999999302</v>
      </c>
    </row>
    <row r="386" spans="2:15" ht="22.05" customHeight="1" x14ac:dyDescent="0.2">
      <c r="B386" s="20" t="s">
        <v>50</v>
      </c>
      <c r="O386" s="150">
        <f t="shared" si="6"/>
        <v>857.42999999999302</v>
      </c>
    </row>
    <row r="387" spans="2:15" ht="22.05" customHeight="1" x14ac:dyDescent="0.2">
      <c r="B387" s="20" t="s">
        <v>50</v>
      </c>
      <c r="O387" s="150">
        <f t="shared" si="6"/>
        <v>857.42999999999302</v>
      </c>
    </row>
    <row r="388" spans="2:15" ht="22.05" customHeight="1" x14ac:dyDescent="0.2">
      <c r="B388" s="20" t="s">
        <v>50</v>
      </c>
      <c r="O388" s="150">
        <f t="shared" si="6"/>
        <v>857.42999999999302</v>
      </c>
    </row>
    <row r="389" spans="2:15" ht="22.05" customHeight="1" x14ac:dyDescent="0.2">
      <c r="B389" s="20" t="s">
        <v>50</v>
      </c>
      <c r="O389" s="150">
        <f t="shared" si="6"/>
        <v>857.42999999999302</v>
      </c>
    </row>
    <row r="390" spans="2:15" ht="22.05" customHeight="1" x14ac:dyDescent="0.2">
      <c r="B390" s="20" t="s">
        <v>50</v>
      </c>
      <c r="O390" s="150">
        <f t="shared" si="6"/>
        <v>857.42999999999302</v>
      </c>
    </row>
    <row r="391" spans="2:15" ht="22.05" customHeight="1" x14ac:dyDescent="0.2">
      <c r="B391" s="20" t="s">
        <v>50</v>
      </c>
      <c r="O391" s="150">
        <f t="shared" si="6"/>
        <v>857.42999999999302</v>
      </c>
    </row>
    <row r="392" spans="2:15" ht="22.05" customHeight="1" x14ac:dyDescent="0.2">
      <c r="B392" s="20" t="s">
        <v>50</v>
      </c>
      <c r="O392" s="150">
        <f t="shared" si="6"/>
        <v>857.42999999999302</v>
      </c>
    </row>
    <row r="393" spans="2:15" ht="22.05" customHeight="1" x14ac:dyDescent="0.2">
      <c r="B393" s="20" t="s">
        <v>50</v>
      </c>
      <c r="O393" s="150">
        <f t="shared" si="6"/>
        <v>857.42999999999302</v>
      </c>
    </row>
    <row r="394" spans="2:15" ht="22.05" customHeight="1" x14ac:dyDescent="0.2">
      <c r="B394" s="20" t="s">
        <v>50</v>
      </c>
      <c r="O394" s="150">
        <f t="shared" si="6"/>
        <v>857.42999999999302</v>
      </c>
    </row>
    <row r="395" spans="2:15" ht="22.05" customHeight="1" x14ac:dyDescent="0.2">
      <c r="B395" s="20" t="s">
        <v>50</v>
      </c>
      <c r="O395" s="150">
        <f t="shared" si="6"/>
        <v>857.42999999999302</v>
      </c>
    </row>
    <row r="396" spans="2:15" ht="22.05" customHeight="1" x14ac:dyDescent="0.2">
      <c r="B396" s="20" t="s">
        <v>50</v>
      </c>
      <c r="O396" s="150">
        <f t="shared" si="6"/>
        <v>857.42999999999302</v>
      </c>
    </row>
    <row r="397" spans="2:15" ht="22.05" customHeight="1" x14ac:dyDescent="0.2">
      <c r="B397" s="20" t="s">
        <v>50</v>
      </c>
      <c r="O397" s="150">
        <f t="shared" si="6"/>
        <v>857.42999999999302</v>
      </c>
    </row>
    <row r="398" spans="2:15" ht="22.05" customHeight="1" x14ac:dyDescent="0.2">
      <c r="B398" s="20" t="s">
        <v>50</v>
      </c>
      <c r="O398" s="150">
        <f t="shared" si="6"/>
        <v>857.42999999999302</v>
      </c>
    </row>
    <row r="399" spans="2:15" ht="22.05" customHeight="1" x14ac:dyDescent="0.2">
      <c r="B399" s="20" t="s">
        <v>50</v>
      </c>
      <c r="O399" s="150">
        <f t="shared" si="6"/>
        <v>857.42999999999302</v>
      </c>
    </row>
    <row r="400" spans="2:15" ht="22.05" customHeight="1" x14ac:dyDescent="0.2">
      <c r="B400" s="20" t="s">
        <v>50</v>
      </c>
      <c r="O400" s="150">
        <f t="shared" ref="O400:O463" si="7">O399+M400-N400</f>
        <v>857.42999999999302</v>
      </c>
    </row>
    <row r="401" spans="2:15" ht="22.05" customHeight="1" x14ac:dyDescent="0.2">
      <c r="B401" s="20" t="s">
        <v>50</v>
      </c>
      <c r="O401" s="150">
        <f t="shared" si="7"/>
        <v>857.42999999999302</v>
      </c>
    </row>
    <row r="402" spans="2:15" ht="22.05" customHeight="1" x14ac:dyDescent="0.2">
      <c r="B402" s="20" t="s">
        <v>50</v>
      </c>
      <c r="O402" s="150">
        <f t="shared" si="7"/>
        <v>857.42999999999302</v>
      </c>
    </row>
    <row r="403" spans="2:15" ht="22.05" customHeight="1" x14ac:dyDescent="0.2">
      <c r="B403" s="20" t="s">
        <v>50</v>
      </c>
      <c r="O403" s="150">
        <f t="shared" si="7"/>
        <v>857.42999999999302</v>
      </c>
    </row>
    <row r="404" spans="2:15" ht="22.05" customHeight="1" x14ac:dyDescent="0.2">
      <c r="B404" s="20" t="s">
        <v>50</v>
      </c>
      <c r="O404" s="150">
        <f t="shared" si="7"/>
        <v>857.42999999999302</v>
      </c>
    </row>
    <row r="405" spans="2:15" ht="22.05" customHeight="1" x14ac:dyDescent="0.2">
      <c r="B405" s="20" t="s">
        <v>50</v>
      </c>
      <c r="O405" s="150">
        <f t="shared" si="7"/>
        <v>857.42999999999302</v>
      </c>
    </row>
    <row r="406" spans="2:15" ht="22.05" customHeight="1" x14ac:dyDescent="0.2">
      <c r="B406" s="20" t="s">
        <v>50</v>
      </c>
      <c r="O406" s="150">
        <f t="shared" si="7"/>
        <v>857.42999999999302</v>
      </c>
    </row>
    <row r="407" spans="2:15" ht="22.05" customHeight="1" x14ac:dyDescent="0.2">
      <c r="B407" s="20" t="s">
        <v>50</v>
      </c>
      <c r="O407" s="150">
        <f t="shared" si="7"/>
        <v>857.42999999999302</v>
      </c>
    </row>
    <row r="408" spans="2:15" ht="22.05" customHeight="1" x14ac:dyDescent="0.2">
      <c r="B408" s="20" t="s">
        <v>50</v>
      </c>
      <c r="O408" s="150">
        <f t="shared" si="7"/>
        <v>857.42999999999302</v>
      </c>
    </row>
    <row r="409" spans="2:15" ht="22.05" customHeight="1" x14ac:dyDescent="0.2">
      <c r="B409" s="20" t="s">
        <v>50</v>
      </c>
      <c r="O409" s="150">
        <f t="shared" si="7"/>
        <v>857.42999999999302</v>
      </c>
    </row>
    <row r="410" spans="2:15" ht="22.05" customHeight="1" x14ac:dyDescent="0.2">
      <c r="B410" s="20" t="s">
        <v>50</v>
      </c>
      <c r="O410" s="150">
        <f t="shared" si="7"/>
        <v>857.42999999999302</v>
      </c>
    </row>
    <row r="411" spans="2:15" ht="22.05" customHeight="1" x14ac:dyDescent="0.2">
      <c r="B411" s="20" t="s">
        <v>50</v>
      </c>
      <c r="O411" s="150">
        <f t="shared" si="7"/>
        <v>857.42999999999302</v>
      </c>
    </row>
    <row r="412" spans="2:15" ht="22.05" customHeight="1" x14ac:dyDescent="0.2">
      <c r="B412" s="20" t="s">
        <v>50</v>
      </c>
      <c r="O412" s="150">
        <f t="shared" si="7"/>
        <v>857.42999999999302</v>
      </c>
    </row>
    <row r="413" spans="2:15" ht="22.05" customHeight="1" x14ac:dyDescent="0.2">
      <c r="B413" s="20" t="s">
        <v>50</v>
      </c>
      <c r="O413" s="150">
        <f t="shared" si="7"/>
        <v>857.42999999999302</v>
      </c>
    </row>
    <row r="414" spans="2:15" ht="22.05" customHeight="1" x14ac:dyDescent="0.2">
      <c r="B414" s="20" t="s">
        <v>50</v>
      </c>
      <c r="O414" s="150">
        <f t="shared" si="7"/>
        <v>857.42999999999302</v>
      </c>
    </row>
    <row r="415" spans="2:15" ht="22.05" customHeight="1" x14ac:dyDescent="0.2">
      <c r="B415" s="20" t="s">
        <v>50</v>
      </c>
      <c r="O415" s="150">
        <f t="shared" si="7"/>
        <v>857.42999999999302</v>
      </c>
    </row>
    <row r="416" spans="2:15" ht="22.05" customHeight="1" x14ac:dyDescent="0.2">
      <c r="B416" s="20" t="s">
        <v>50</v>
      </c>
      <c r="O416" s="150">
        <f t="shared" si="7"/>
        <v>857.42999999999302</v>
      </c>
    </row>
    <row r="417" spans="2:15" ht="22.05" customHeight="1" x14ac:dyDescent="0.2">
      <c r="B417" s="20" t="s">
        <v>50</v>
      </c>
      <c r="O417" s="150">
        <f t="shared" si="7"/>
        <v>857.42999999999302</v>
      </c>
    </row>
    <row r="418" spans="2:15" ht="22.05" customHeight="1" x14ac:dyDescent="0.2">
      <c r="B418" s="20" t="s">
        <v>50</v>
      </c>
      <c r="O418" s="150">
        <f t="shared" si="7"/>
        <v>857.42999999999302</v>
      </c>
    </row>
    <row r="419" spans="2:15" ht="22.05" customHeight="1" x14ac:dyDescent="0.2">
      <c r="B419" s="20" t="s">
        <v>50</v>
      </c>
      <c r="O419" s="150">
        <f t="shared" si="7"/>
        <v>857.42999999999302</v>
      </c>
    </row>
    <row r="420" spans="2:15" ht="22.05" customHeight="1" x14ac:dyDescent="0.2">
      <c r="B420" s="20" t="s">
        <v>50</v>
      </c>
      <c r="O420" s="150">
        <f t="shared" si="7"/>
        <v>857.42999999999302</v>
      </c>
    </row>
    <row r="421" spans="2:15" ht="22.05" customHeight="1" x14ac:dyDescent="0.2">
      <c r="B421" s="20" t="s">
        <v>50</v>
      </c>
      <c r="O421" s="150">
        <f t="shared" si="7"/>
        <v>857.42999999999302</v>
      </c>
    </row>
    <row r="422" spans="2:15" ht="22.05" customHeight="1" x14ac:dyDescent="0.2">
      <c r="B422" s="20" t="s">
        <v>50</v>
      </c>
      <c r="O422" s="150">
        <f t="shared" si="7"/>
        <v>857.42999999999302</v>
      </c>
    </row>
    <row r="423" spans="2:15" ht="22.05" customHeight="1" x14ac:dyDescent="0.2">
      <c r="B423" s="20" t="s">
        <v>50</v>
      </c>
      <c r="O423" s="150">
        <f t="shared" si="7"/>
        <v>857.42999999999302</v>
      </c>
    </row>
    <row r="424" spans="2:15" ht="22.05" customHeight="1" x14ac:dyDescent="0.2">
      <c r="B424" s="20" t="s">
        <v>50</v>
      </c>
      <c r="O424" s="150">
        <f t="shared" si="7"/>
        <v>857.42999999999302</v>
      </c>
    </row>
    <row r="425" spans="2:15" ht="22.05" customHeight="1" x14ac:dyDescent="0.2">
      <c r="B425" s="20" t="s">
        <v>50</v>
      </c>
      <c r="O425" s="150">
        <f t="shared" si="7"/>
        <v>857.42999999999302</v>
      </c>
    </row>
    <row r="426" spans="2:15" ht="22.05" customHeight="1" x14ac:dyDescent="0.2">
      <c r="B426" s="20" t="s">
        <v>50</v>
      </c>
      <c r="O426" s="150">
        <f t="shared" si="7"/>
        <v>857.42999999999302</v>
      </c>
    </row>
    <row r="427" spans="2:15" ht="22.05" customHeight="1" x14ac:dyDescent="0.2">
      <c r="B427" s="20" t="s">
        <v>50</v>
      </c>
      <c r="O427" s="150">
        <f t="shared" si="7"/>
        <v>857.42999999999302</v>
      </c>
    </row>
    <row r="428" spans="2:15" ht="22.05" customHeight="1" x14ac:dyDescent="0.2">
      <c r="B428" s="20" t="s">
        <v>50</v>
      </c>
      <c r="O428" s="150">
        <f t="shared" si="7"/>
        <v>857.42999999999302</v>
      </c>
    </row>
    <row r="429" spans="2:15" ht="22.05" customHeight="1" x14ac:dyDescent="0.2">
      <c r="B429" s="20" t="s">
        <v>50</v>
      </c>
      <c r="O429" s="150">
        <f t="shared" si="7"/>
        <v>857.42999999999302</v>
      </c>
    </row>
    <row r="430" spans="2:15" ht="22.05" customHeight="1" x14ac:dyDescent="0.2">
      <c r="B430" s="20" t="s">
        <v>50</v>
      </c>
      <c r="O430" s="150">
        <f t="shared" si="7"/>
        <v>857.42999999999302</v>
      </c>
    </row>
    <row r="431" spans="2:15" ht="22.05" customHeight="1" x14ac:dyDescent="0.2">
      <c r="B431" s="20" t="s">
        <v>50</v>
      </c>
      <c r="O431" s="150">
        <f t="shared" si="7"/>
        <v>857.42999999999302</v>
      </c>
    </row>
    <row r="432" spans="2:15" ht="22.05" customHeight="1" x14ac:dyDescent="0.2">
      <c r="B432" s="20" t="s">
        <v>50</v>
      </c>
      <c r="O432" s="150">
        <f t="shared" si="7"/>
        <v>857.42999999999302</v>
      </c>
    </row>
    <row r="433" spans="2:15" ht="22.05" customHeight="1" x14ac:dyDescent="0.2">
      <c r="B433" s="20" t="s">
        <v>50</v>
      </c>
      <c r="O433" s="150">
        <f t="shared" si="7"/>
        <v>857.42999999999302</v>
      </c>
    </row>
    <row r="434" spans="2:15" ht="22.05" customHeight="1" x14ac:dyDescent="0.2">
      <c r="B434" s="20" t="s">
        <v>50</v>
      </c>
      <c r="O434" s="150">
        <f t="shared" si="7"/>
        <v>857.42999999999302</v>
      </c>
    </row>
    <row r="435" spans="2:15" ht="22.05" customHeight="1" x14ac:dyDescent="0.2">
      <c r="B435" s="20" t="s">
        <v>50</v>
      </c>
      <c r="O435" s="150">
        <f t="shared" si="7"/>
        <v>857.42999999999302</v>
      </c>
    </row>
    <row r="436" spans="2:15" ht="22.05" customHeight="1" x14ac:dyDescent="0.2">
      <c r="B436" s="20" t="s">
        <v>50</v>
      </c>
      <c r="O436" s="150">
        <f t="shared" si="7"/>
        <v>857.42999999999302</v>
      </c>
    </row>
    <row r="437" spans="2:15" ht="22.05" customHeight="1" x14ac:dyDescent="0.2">
      <c r="B437" s="20" t="s">
        <v>50</v>
      </c>
      <c r="O437" s="150">
        <f t="shared" si="7"/>
        <v>857.42999999999302</v>
      </c>
    </row>
    <row r="438" spans="2:15" ht="22.05" customHeight="1" x14ac:dyDescent="0.2">
      <c r="B438" s="20" t="s">
        <v>50</v>
      </c>
      <c r="O438" s="150">
        <f t="shared" si="7"/>
        <v>857.42999999999302</v>
      </c>
    </row>
    <row r="439" spans="2:15" ht="22.05" customHeight="1" x14ac:dyDescent="0.2">
      <c r="B439" s="20" t="s">
        <v>50</v>
      </c>
      <c r="O439" s="150">
        <f t="shared" si="7"/>
        <v>857.42999999999302</v>
      </c>
    </row>
    <row r="440" spans="2:15" ht="22.05" customHeight="1" x14ac:dyDescent="0.2">
      <c r="B440" s="20" t="s">
        <v>50</v>
      </c>
      <c r="O440" s="150">
        <f t="shared" si="7"/>
        <v>857.42999999999302</v>
      </c>
    </row>
    <row r="441" spans="2:15" ht="22.05" customHeight="1" x14ac:dyDescent="0.2">
      <c r="B441" s="20" t="s">
        <v>50</v>
      </c>
      <c r="O441" s="150">
        <f t="shared" si="7"/>
        <v>857.42999999999302</v>
      </c>
    </row>
    <row r="442" spans="2:15" ht="22.05" customHeight="1" x14ac:dyDescent="0.2">
      <c r="B442" s="20" t="s">
        <v>50</v>
      </c>
      <c r="O442" s="150">
        <f t="shared" si="7"/>
        <v>857.42999999999302</v>
      </c>
    </row>
    <row r="443" spans="2:15" ht="22.05" customHeight="1" x14ac:dyDescent="0.2">
      <c r="B443" s="20" t="s">
        <v>50</v>
      </c>
      <c r="O443" s="150">
        <f t="shared" si="7"/>
        <v>857.42999999999302</v>
      </c>
    </row>
    <row r="444" spans="2:15" ht="22.05" customHeight="1" x14ac:dyDescent="0.2">
      <c r="B444" s="20" t="s">
        <v>50</v>
      </c>
      <c r="O444" s="150">
        <f t="shared" si="7"/>
        <v>857.42999999999302</v>
      </c>
    </row>
    <row r="445" spans="2:15" ht="22.05" customHeight="1" x14ac:dyDescent="0.2">
      <c r="B445" s="20" t="s">
        <v>50</v>
      </c>
      <c r="O445" s="150">
        <f t="shared" si="7"/>
        <v>857.42999999999302</v>
      </c>
    </row>
    <row r="446" spans="2:15" ht="22.05" customHeight="1" x14ac:dyDescent="0.2">
      <c r="B446" s="20" t="s">
        <v>50</v>
      </c>
      <c r="O446" s="150">
        <f t="shared" si="7"/>
        <v>857.42999999999302</v>
      </c>
    </row>
    <row r="447" spans="2:15" ht="22.05" customHeight="1" x14ac:dyDescent="0.2">
      <c r="B447" s="20" t="s">
        <v>50</v>
      </c>
      <c r="O447" s="150">
        <f t="shared" si="7"/>
        <v>857.42999999999302</v>
      </c>
    </row>
    <row r="448" spans="2:15" ht="22.05" customHeight="1" x14ac:dyDescent="0.2">
      <c r="B448" s="20" t="s">
        <v>50</v>
      </c>
      <c r="O448" s="150">
        <f t="shared" si="7"/>
        <v>857.42999999999302</v>
      </c>
    </row>
    <row r="449" spans="2:15" ht="22.05" customHeight="1" x14ac:dyDescent="0.2">
      <c r="B449" s="20" t="s">
        <v>50</v>
      </c>
      <c r="O449" s="150">
        <f t="shared" si="7"/>
        <v>857.42999999999302</v>
      </c>
    </row>
    <row r="450" spans="2:15" ht="22.05" customHeight="1" x14ac:dyDescent="0.2">
      <c r="B450" s="20" t="s">
        <v>50</v>
      </c>
      <c r="O450" s="150">
        <f t="shared" si="7"/>
        <v>857.42999999999302</v>
      </c>
    </row>
    <row r="451" spans="2:15" ht="22.05" customHeight="1" x14ac:dyDescent="0.2">
      <c r="B451" s="20" t="s">
        <v>50</v>
      </c>
      <c r="O451" s="150">
        <f t="shared" si="7"/>
        <v>857.42999999999302</v>
      </c>
    </row>
    <row r="452" spans="2:15" ht="22.05" customHeight="1" x14ac:dyDescent="0.2">
      <c r="B452" s="20" t="s">
        <v>50</v>
      </c>
      <c r="O452" s="150">
        <f t="shared" si="7"/>
        <v>857.42999999999302</v>
      </c>
    </row>
    <row r="453" spans="2:15" ht="22.05" customHeight="1" x14ac:dyDescent="0.2">
      <c r="B453" s="20" t="s">
        <v>50</v>
      </c>
      <c r="O453" s="150">
        <f t="shared" si="7"/>
        <v>857.42999999999302</v>
      </c>
    </row>
    <row r="454" spans="2:15" ht="22.05" customHeight="1" x14ac:dyDescent="0.2">
      <c r="B454" s="20" t="s">
        <v>50</v>
      </c>
      <c r="O454" s="150">
        <f t="shared" si="7"/>
        <v>857.42999999999302</v>
      </c>
    </row>
    <row r="455" spans="2:15" ht="22.05" customHeight="1" x14ac:dyDescent="0.2">
      <c r="B455" s="20" t="s">
        <v>50</v>
      </c>
      <c r="O455" s="150">
        <f t="shared" si="7"/>
        <v>857.42999999999302</v>
      </c>
    </row>
    <row r="456" spans="2:15" ht="22.05" customHeight="1" x14ac:dyDescent="0.2">
      <c r="B456" s="20" t="s">
        <v>50</v>
      </c>
      <c r="O456" s="150">
        <f t="shared" si="7"/>
        <v>857.42999999999302</v>
      </c>
    </row>
    <row r="457" spans="2:15" ht="22.05" customHeight="1" x14ac:dyDescent="0.2">
      <c r="B457" s="20" t="s">
        <v>50</v>
      </c>
      <c r="O457" s="150">
        <f t="shared" si="7"/>
        <v>857.42999999999302</v>
      </c>
    </row>
    <row r="458" spans="2:15" ht="22.05" customHeight="1" x14ac:dyDescent="0.2">
      <c r="B458" s="20" t="s">
        <v>50</v>
      </c>
      <c r="O458" s="150">
        <f t="shared" si="7"/>
        <v>857.42999999999302</v>
      </c>
    </row>
    <row r="459" spans="2:15" ht="22.05" customHeight="1" x14ac:dyDescent="0.2">
      <c r="B459" s="20" t="s">
        <v>50</v>
      </c>
      <c r="O459" s="150">
        <f t="shared" si="7"/>
        <v>857.42999999999302</v>
      </c>
    </row>
    <row r="460" spans="2:15" ht="22.05" customHeight="1" x14ac:dyDescent="0.2">
      <c r="B460" s="20" t="s">
        <v>50</v>
      </c>
      <c r="O460" s="150">
        <f t="shared" si="7"/>
        <v>857.42999999999302</v>
      </c>
    </row>
    <row r="461" spans="2:15" ht="22.05" customHeight="1" x14ac:dyDescent="0.2">
      <c r="B461" s="20" t="s">
        <v>50</v>
      </c>
      <c r="O461" s="150">
        <f t="shared" si="7"/>
        <v>857.42999999999302</v>
      </c>
    </row>
    <row r="462" spans="2:15" ht="22.05" customHeight="1" x14ac:dyDescent="0.2">
      <c r="B462" s="20" t="s">
        <v>50</v>
      </c>
      <c r="O462" s="150">
        <f t="shared" si="7"/>
        <v>857.42999999999302</v>
      </c>
    </row>
    <row r="463" spans="2:15" ht="22.05" customHeight="1" x14ac:dyDescent="0.2">
      <c r="B463" s="20" t="s">
        <v>50</v>
      </c>
      <c r="O463" s="150">
        <f t="shared" si="7"/>
        <v>857.42999999999302</v>
      </c>
    </row>
    <row r="464" spans="2:15" ht="22.05" customHeight="1" x14ac:dyDescent="0.2">
      <c r="B464" s="20" t="s">
        <v>50</v>
      </c>
      <c r="O464" s="150">
        <f t="shared" ref="O464:O527" si="8">O463+M464-N464</f>
        <v>857.42999999999302</v>
      </c>
    </row>
    <row r="465" spans="2:15" ht="22.05" customHeight="1" x14ac:dyDescent="0.2">
      <c r="B465" s="20" t="s">
        <v>50</v>
      </c>
      <c r="O465" s="150">
        <f t="shared" si="8"/>
        <v>857.42999999999302</v>
      </c>
    </row>
    <row r="466" spans="2:15" ht="22.05" customHeight="1" x14ac:dyDescent="0.2">
      <c r="B466" s="20" t="s">
        <v>50</v>
      </c>
      <c r="O466" s="150">
        <f t="shared" si="8"/>
        <v>857.42999999999302</v>
      </c>
    </row>
    <row r="467" spans="2:15" ht="22.05" customHeight="1" x14ac:dyDescent="0.2">
      <c r="B467" s="20" t="s">
        <v>50</v>
      </c>
      <c r="O467" s="150">
        <f t="shared" si="8"/>
        <v>857.42999999999302</v>
      </c>
    </row>
    <row r="468" spans="2:15" ht="22.05" customHeight="1" x14ac:dyDescent="0.2">
      <c r="B468" s="20" t="s">
        <v>50</v>
      </c>
      <c r="O468" s="150">
        <f t="shared" si="8"/>
        <v>857.42999999999302</v>
      </c>
    </row>
    <row r="469" spans="2:15" ht="22.05" customHeight="1" x14ac:dyDescent="0.2">
      <c r="B469" s="20" t="s">
        <v>50</v>
      </c>
      <c r="O469" s="150">
        <f t="shared" si="8"/>
        <v>857.42999999999302</v>
      </c>
    </row>
    <row r="470" spans="2:15" ht="22.05" customHeight="1" x14ac:dyDescent="0.2">
      <c r="B470" s="20" t="s">
        <v>50</v>
      </c>
      <c r="O470" s="150">
        <f t="shared" si="8"/>
        <v>857.42999999999302</v>
      </c>
    </row>
    <row r="471" spans="2:15" ht="22.05" customHeight="1" x14ac:dyDescent="0.2">
      <c r="B471" s="20" t="s">
        <v>50</v>
      </c>
      <c r="O471" s="150">
        <f t="shared" si="8"/>
        <v>857.42999999999302</v>
      </c>
    </row>
    <row r="472" spans="2:15" ht="22.05" customHeight="1" x14ac:dyDescent="0.2">
      <c r="B472" s="20" t="s">
        <v>50</v>
      </c>
      <c r="O472" s="150">
        <f t="shared" si="8"/>
        <v>857.42999999999302</v>
      </c>
    </row>
    <row r="473" spans="2:15" ht="22.05" customHeight="1" x14ac:dyDescent="0.2">
      <c r="B473" s="20" t="s">
        <v>50</v>
      </c>
      <c r="O473" s="150">
        <f t="shared" si="8"/>
        <v>857.42999999999302</v>
      </c>
    </row>
    <row r="474" spans="2:15" ht="22.05" customHeight="1" x14ac:dyDescent="0.2">
      <c r="B474" s="20" t="s">
        <v>50</v>
      </c>
      <c r="O474" s="150">
        <f t="shared" si="8"/>
        <v>857.42999999999302</v>
      </c>
    </row>
    <row r="475" spans="2:15" ht="22.05" customHeight="1" x14ac:dyDescent="0.2">
      <c r="B475" s="20" t="s">
        <v>50</v>
      </c>
      <c r="O475" s="150">
        <f t="shared" si="8"/>
        <v>857.42999999999302</v>
      </c>
    </row>
    <row r="476" spans="2:15" ht="22.05" customHeight="1" x14ac:dyDescent="0.2">
      <c r="B476" s="20" t="s">
        <v>50</v>
      </c>
      <c r="O476" s="150">
        <f t="shared" si="8"/>
        <v>857.42999999999302</v>
      </c>
    </row>
    <row r="477" spans="2:15" ht="22.05" customHeight="1" x14ac:dyDescent="0.2">
      <c r="B477" s="20" t="s">
        <v>50</v>
      </c>
      <c r="O477" s="150">
        <f t="shared" si="8"/>
        <v>857.42999999999302</v>
      </c>
    </row>
    <row r="478" spans="2:15" ht="22.05" customHeight="1" x14ac:dyDescent="0.2">
      <c r="B478" s="20" t="s">
        <v>50</v>
      </c>
      <c r="O478" s="150">
        <f t="shared" si="8"/>
        <v>857.42999999999302</v>
      </c>
    </row>
    <row r="479" spans="2:15" ht="22.05" customHeight="1" x14ac:dyDescent="0.2">
      <c r="B479" s="20" t="s">
        <v>50</v>
      </c>
      <c r="O479" s="150">
        <f t="shared" si="8"/>
        <v>857.42999999999302</v>
      </c>
    </row>
    <row r="480" spans="2:15" ht="22.05" customHeight="1" x14ac:dyDescent="0.2">
      <c r="B480" s="20" t="s">
        <v>50</v>
      </c>
      <c r="O480" s="150">
        <f t="shared" si="8"/>
        <v>857.42999999999302</v>
      </c>
    </row>
    <row r="481" spans="2:15" ht="22.05" customHeight="1" x14ac:dyDescent="0.2">
      <c r="B481" s="20" t="s">
        <v>50</v>
      </c>
      <c r="O481" s="150">
        <f t="shared" si="8"/>
        <v>857.42999999999302</v>
      </c>
    </row>
    <row r="482" spans="2:15" ht="22.05" customHeight="1" x14ac:dyDescent="0.2">
      <c r="B482" s="20" t="s">
        <v>50</v>
      </c>
      <c r="O482" s="150">
        <f t="shared" si="8"/>
        <v>857.42999999999302</v>
      </c>
    </row>
    <row r="483" spans="2:15" ht="22.05" customHeight="1" x14ac:dyDescent="0.2">
      <c r="B483" s="20" t="s">
        <v>50</v>
      </c>
      <c r="O483" s="150">
        <f t="shared" si="8"/>
        <v>857.42999999999302</v>
      </c>
    </row>
    <row r="484" spans="2:15" ht="22.05" customHeight="1" x14ac:dyDescent="0.2">
      <c r="B484" s="20" t="s">
        <v>50</v>
      </c>
      <c r="O484" s="150">
        <f t="shared" si="8"/>
        <v>857.42999999999302</v>
      </c>
    </row>
    <row r="485" spans="2:15" ht="22.05" customHeight="1" x14ac:dyDescent="0.2">
      <c r="B485" s="20" t="s">
        <v>50</v>
      </c>
      <c r="O485" s="150">
        <f t="shared" si="8"/>
        <v>857.42999999999302</v>
      </c>
    </row>
    <row r="486" spans="2:15" ht="22.05" customHeight="1" x14ac:dyDescent="0.2">
      <c r="B486" s="20" t="s">
        <v>50</v>
      </c>
      <c r="O486" s="150">
        <f t="shared" si="8"/>
        <v>857.42999999999302</v>
      </c>
    </row>
    <row r="487" spans="2:15" ht="22.05" customHeight="1" x14ac:dyDescent="0.2">
      <c r="B487" s="20" t="s">
        <v>50</v>
      </c>
      <c r="O487" s="150">
        <f t="shared" si="8"/>
        <v>857.42999999999302</v>
      </c>
    </row>
    <row r="488" spans="2:15" ht="22.05" customHeight="1" x14ac:dyDescent="0.2">
      <c r="B488" s="20" t="s">
        <v>50</v>
      </c>
      <c r="O488" s="150">
        <f t="shared" si="8"/>
        <v>857.42999999999302</v>
      </c>
    </row>
    <row r="489" spans="2:15" ht="22.05" customHeight="1" x14ac:dyDescent="0.2">
      <c r="B489" s="20" t="s">
        <v>50</v>
      </c>
      <c r="O489" s="150">
        <f t="shared" si="8"/>
        <v>857.42999999999302</v>
      </c>
    </row>
    <row r="490" spans="2:15" ht="22.05" customHeight="1" x14ac:dyDescent="0.2">
      <c r="B490" s="20" t="s">
        <v>50</v>
      </c>
      <c r="O490" s="150">
        <f t="shared" si="8"/>
        <v>857.42999999999302</v>
      </c>
    </row>
    <row r="491" spans="2:15" ht="22.05" customHeight="1" x14ac:dyDescent="0.2">
      <c r="B491" s="20" t="s">
        <v>50</v>
      </c>
      <c r="O491" s="150">
        <f t="shared" si="8"/>
        <v>857.42999999999302</v>
      </c>
    </row>
    <row r="492" spans="2:15" ht="22.05" customHeight="1" x14ac:dyDescent="0.2">
      <c r="B492" s="20" t="s">
        <v>50</v>
      </c>
      <c r="O492" s="150">
        <f t="shared" si="8"/>
        <v>857.42999999999302</v>
      </c>
    </row>
    <row r="493" spans="2:15" ht="22.05" customHeight="1" x14ac:dyDescent="0.2">
      <c r="B493" s="20" t="s">
        <v>50</v>
      </c>
      <c r="O493" s="150">
        <f t="shared" si="8"/>
        <v>857.42999999999302</v>
      </c>
    </row>
    <row r="494" spans="2:15" ht="22.05" customHeight="1" x14ac:dyDescent="0.2">
      <c r="B494" s="20" t="s">
        <v>50</v>
      </c>
      <c r="O494" s="150">
        <f t="shared" si="8"/>
        <v>857.42999999999302</v>
      </c>
    </row>
    <row r="495" spans="2:15" ht="22.05" customHeight="1" x14ac:dyDescent="0.2">
      <c r="B495" s="20" t="s">
        <v>50</v>
      </c>
      <c r="O495" s="150">
        <f t="shared" si="8"/>
        <v>857.42999999999302</v>
      </c>
    </row>
    <row r="496" spans="2:15" ht="22.05" customHeight="1" x14ac:dyDescent="0.2">
      <c r="B496" s="20" t="s">
        <v>50</v>
      </c>
      <c r="O496" s="150">
        <f t="shared" si="8"/>
        <v>857.42999999999302</v>
      </c>
    </row>
    <row r="497" spans="2:15" ht="22.05" customHeight="1" x14ac:dyDescent="0.2">
      <c r="B497" s="20" t="s">
        <v>50</v>
      </c>
      <c r="O497" s="150">
        <f t="shared" si="8"/>
        <v>857.42999999999302</v>
      </c>
    </row>
    <row r="498" spans="2:15" ht="22.05" customHeight="1" x14ac:dyDescent="0.2">
      <c r="B498" s="20" t="s">
        <v>50</v>
      </c>
      <c r="O498" s="150">
        <f t="shared" si="8"/>
        <v>857.42999999999302</v>
      </c>
    </row>
    <row r="499" spans="2:15" ht="22.05" customHeight="1" x14ac:dyDescent="0.2">
      <c r="B499" s="20" t="s">
        <v>50</v>
      </c>
      <c r="O499" s="150">
        <f t="shared" si="8"/>
        <v>857.42999999999302</v>
      </c>
    </row>
    <row r="500" spans="2:15" ht="22.05" customHeight="1" x14ac:dyDescent="0.2">
      <c r="B500" s="20" t="s">
        <v>50</v>
      </c>
      <c r="O500" s="150">
        <f t="shared" si="8"/>
        <v>857.42999999999302</v>
      </c>
    </row>
    <row r="501" spans="2:15" ht="22.05" customHeight="1" x14ac:dyDescent="0.2">
      <c r="B501" s="20" t="s">
        <v>50</v>
      </c>
      <c r="O501" s="150">
        <f t="shared" si="8"/>
        <v>857.42999999999302</v>
      </c>
    </row>
    <row r="502" spans="2:15" ht="22.05" customHeight="1" x14ac:dyDescent="0.2">
      <c r="B502" s="20" t="s">
        <v>50</v>
      </c>
      <c r="O502" s="150">
        <f t="shared" si="8"/>
        <v>857.42999999999302</v>
      </c>
    </row>
    <row r="503" spans="2:15" ht="22.05" customHeight="1" x14ac:dyDescent="0.2">
      <c r="B503" s="20" t="s">
        <v>50</v>
      </c>
      <c r="O503" s="150">
        <f t="shared" si="8"/>
        <v>857.42999999999302</v>
      </c>
    </row>
    <row r="504" spans="2:15" ht="22.05" customHeight="1" x14ac:dyDescent="0.2">
      <c r="B504" s="20" t="s">
        <v>50</v>
      </c>
      <c r="O504" s="150">
        <f t="shared" si="8"/>
        <v>857.42999999999302</v>
      </c>
    </row>
    <row r="505" spans="2:15" ht="22.05" customHeight="1" x14ac:dyDescent="0.2">
      <c r="B505" s="20" t="s">
        <v>50</v>
      </c>
      <c r="O505" s="150">
        <f t="shared" si="8"/>
        <v>857.42999999999302</v>
      </c>
    </row>
    <row r="506" spans="2:15" ht="22.05" customHeight="1" x14ac:dyDescent="0.2">
      <c r="B506" s="20" t="s">
        <v>50</v>
      </c>
      <c r="O506" s="150">
        <f t="shared" si="8"/>
        <v>857.42999999999302</v>
      </c>
    </row>
    <row r="507" spans="2:15" ht="22.05" customHeight="1" x14ac:dyDescent="0.2">
      <c r="B507" s="20" t="s">
        <v>50</v>
      </c>
      <c r="O507" s="150">
        <f t="shared" si="8"/>
        <v>857.42999999999302</v>
      </c>
    </row>
    <row r="508" spans="2:15" ht="22.05" customHeight="1" x14ac:dyDescent="0.2">
      <c r="B508" s="20" t="s">
        <v>50</v>
      </c>
      <c r="O508" s="150">
        <f t="shared" si="8"/>
        <v>857.42999999999302</v>
      </c>
    </row>
    <row r="509" spans="2:15" ht="22.05" customHeight="1" x14ac:dyDescent="0.2">
      <c r="B509" s="20" t="s">
        <v>50</v>
      </c>
      <c r="O509" s="150">
        <f t="shared" si="8"/>
        <v>857.42999999999302</v>
      </c>
    </row>
    <row r="510" spans="2:15" ht="22.05" customHeight="1" x14ac:dyDescent="0.2">
      <c r="B510" s="20" t="s">
        <v>50</v>
      </c>
      <c r="O510" s="150">
        <f t="shared" si="8"/>
        <v>857.42999999999302</v>
      </c>
    </row>
    <row r="511" spans="2:15" ht="22.05" customHeight="1" x14ac:dyDescent="0.2">
      <c r="B511" s="20" t="s">
        <v>50</v>
      </c>
      <c r="O511" s="150">
        <f t="shared" si="8"/>
        <v>857.42999999999302</v>
      </c>
    </row>
    <row r="512" spans="2:15" ht="22.05" customHeight="1" x14ac:dyDescent="0.2">
      <c r="B512" s="20" t="s">
        <v>50</v>
      </c>
      <c r="O512" s="150">
        <f t="shared" si="8"/>
        <v>857.42999999999302</v>
      </c>
    </row>
    <row r="513" spans="2:15" ht="22.05" customHeight="1" x14ac:dyDescent="0.2">
      <c r="B513" s="20" t="s">
        <v>50</v>
      </c>
      <c r="O513" s="150">
        <f t="shared" si="8"/>
        <v>857.42999999999302</v>
      </c>
    </row>
    <row r="514" spans="2:15" ht="22.05" customHeight="1" x14ac:dyDescent="0.2">
      <c r="B514" s="20" t="s">
        <v>50</v>
      </c>
      <c r="O514" s="150">
        <f t="shared" si="8"/>
        <v>857.42999999999302</v>
      </c>
    </row>
    <row r="515" spans="2:15" ht="22.05" customHeight="1" x14ac:dyDescent="0.2">
      <c r="B515" s="20" t="s">
        <v>50</v>
      </c>
      <c r="O515" s="150">
        <f t="shared" si="8"/>
        <v>857.42999999999302</v>
      </c>
    </row>
    <row r="516" spans="2:15" ht="22.05" customHeight="1" x14ac:dyDescent="0.2">
      <c r="B516" s="20" t="s">
        <v>50</v>
      </c>
      <c r="O516" s="150">
        <f t="shared" si="8"/>
        <v>857.42999999999302</v>
      </c>
    </row>
    <row r="517" spans="2:15" ht="22.05" customHeight="1" x14ac:dyDescent="0.2">
      <c r="B517" s="20" t="s">
        <v>50</v>
      </c>
      <c r="O517" s="150">
        <f t="shared" si="8"/>
        <v>857.42999999999302</v>
      </c>
    </row>
    <row r="518" spans="2:15" ht="22.05" customHeight="1" x14ac:dyDescent="0.2">
      <c r="B518" s="20" t="s">
        <v>50</v>
      </c>
      <c r="O518" s="150">
        <f t="shared" si="8"/>
        <v>857.42999999999302</v>
      </c>
    </row>
    <row r="519" spans="2:15" ht="22.05" customHeight="1" x14ac:dyDescent="0.2">
      <c r="B519" s="20" t="s">
        <v>50</v>
      </c>
      <c r="O519" s="150">
        <f t="shared" si="8"/>
        <v>857.42999999999302</v>
      </c>
    </row>
    <row r="520" spans="2:15" ht="22.05" customHeight="1" x14ac:dyDescent="0.2">
      <c r="B520" s="20" t="s">
        <v>50</v>
      </c>
      <c r="O520" s="150">
        <f t="shared" si="8"/>
        <v>857.42999999999302</v>
      </c>
    </row>
    <row r="521" spans="2:15" ht="22.05" customHeight="1" x14ac:dyDescent="0.2">
      <c r="B521" s="20" t="s">
        <v>50</v>
      </c>
      <c r="O521" s="150">
        <f t="shared" si="8"/>
        <v>857.42999999999302</v>
      </c>
    </row>
    <row r="522" spans="2:15" ht="22.05" customHeight="1" x14ac:dyDescent="0.2">
      <c r="B522" s="20" t="s">
        <v>50</v>
      </c>
      <c r="O522" s="150">
        <f t="shared" si="8"/>
        <v>857.42999999999302</v>
      </c>
    </row>
    <row r="523" spans="2:15" ht="22.05" customHeight="1" x14ac:dyDescent="0.2">
      <c r="B523" s="20" t="s">
        <v>50</v>
      </c>
      <c r="O523" s="150">
        <f t="shared" si="8"/>
        <v>857.42999999999302</v>
      </c>
    </row>
    <row r="524" spans="2:15" ht="22.05" customHeight="1" x14ac:dyDescent="0.2">
      <c r="B524" s="20" t="s">
        <v>50</v>
      </c>
      <c r="O524" s="150">
        <f t="shared" si="8"/>
        <v>857.42999999999302</v>
      </c>
    </row>
    <row r="525" spans="2:15" ht="22.05" customHeight="1" x14ac:dyDescent="0.2">
      <c r="B525" s="20" t="s">
        <v>50</v>
      </c>
      <c r="O525" s="150">
        <f t="shared" si="8"/>
        <v>857.42999999999302</v>
      </c>
    </row>
    <row r="526" spans="2:15" ht="22.05" customHeight="1" x14ac:dyDescent="0.2">
      <c r="B526" s="20" t="s">
        <v>50</v>
      </c>
      <c r="O526" s="150">
        <f t="shared" si="8"/>
        <v>857.42999999999302</v>
      </c>
    </row>
    <row r="527" spans="2:15" ht="22.05" customHeight="1" x14ac:dyDescent="0.2">
      <c r="B527" s="20" t="s">
        <v>50</v>
      </c>
      <c r="O527" s="150">
        <f t="shared" si="8"/>
        <v>857.42999999999302</v>
      </c>
    </row>
    <row r="528" spans="2:15" ht="22.05" customHeight="1" x14ac:dyDescent="0.2">
      <c r="B528" s="20" t="s">
        <v>50</v>
      </c>
      <c r="O528" s="150">
        <f t="shared" ref="O528:O591" si="9">O527+M528-N528</f>
        <v>857.42999999999302</v>
      </c>
    </row>
    <row r="529" spans="2:15" ht="22.05" customHeight="1" x14ac:dyDescent="0.2">
      <c r="B529" s="20" t="s">
        <v>50</v>
      </c>
      <c r="O529" s="150">
        <f t="shared" si="9"/>
        <v>857.42999999999302</v>
      </c>
    </row>
    <row r="530" spans="2:15" ht="22.05" customHeight="1" x14ac:dyDescent="0.2">
      <c r="B530" s="20" t="s">
        <v>50</v>
      </c>
      <c r="O530" s="150">
        <f t="shared" si="9"/>
        <v>857.42999999999302</v>
      </c>
    </row>
    <row r="531" spans="2:15" ht="22.05" customHeight="1" x14ac:dyDescent="0.2">
      <c r="B531" s="20" t="s">
        <v>50</v>
      </c>
      <c r="O531" s="150">
        <f t="shared" si="9"/>
        <v>857.42999999999302</v>
      </c>
    </row>
    <row r="532" spans="2:15" ht="22.05" customHeight="1" x14ac:dyDescent="0.2">
      <c r="B532" s="20" t="s">
        <v>50</v>
      </c>
      <c r="O532" s="150">
        <f t="shared" si="9"/>
        <v>857.42999999999302</v>
      </c>
    </row>
    <row r="533" spans="2:15" ht="22.05" customHeight="1" x14ac:dyDescent="0.2">
      <c r="B533" s="20" t="s">
        <v>50</v>
      </c>
      <c r="O533" s="150">
        <f t="shared" si="9"/>
        <v>857.42999999999302</v>
      </c>
    </row>
    <row r="534" spans="2:15" ht="22.05" customHeight="1" x14ac:dyDescent="0.2">
      <c r="B534" s="20" t="s">
        <v>50</v>
      </c>
      <c r="O534" s="150">
        <f t="shared" si="9"/>
        <v>857.42999999999302</v>
      </c>
    </row>
    <row r="535" spans="2:15" ht="22.05" customHeight="1" x14ac:dyDescent="0.2">
      <c r="B535" s="20" t="s">
        <v>50</v>
      </c>
      <c r="O535" s="150">
        <f t="shared" si="9"/>
        <v>857.42999999999302</v>
      </c>
    </row>
    <row r="536" spans="2:15" ht="22.05" customHeight="1" x14ac:dyDescent="0.2">
      <c r="B536" s="20" t="s">
        <v>50</v>
      </c>
      <c r="O536" s="150">
        <f t="shared" si="9"/>
        <v>857.42999999999302</v>
      </c>
    </row>
    <row r="537" spans="2:15" ht="22.05" customHeight="1" x14ac:dyDescent="0.2">
      <c r="B537" s="20" t="s">
        <v>50</v>
      </c>
      <c r="O537" s="150">
        <f t="shared" si="9"/>
        <v>857.42999999999302</v>
      </c>
    </row>
    <row r="538" spans="2:15" ht="22.05" customHeight="1" x14ac:dyDescent="0.2">
      <c r="B538" s="20" t="s">
        <v>50</v>
      </c>
      <c r="O538" s="150">
        <f t="shared" si="9"/>
        <v>857.42999999999302</v>
      </c>
    </row>
    <row r="539" spans="2:15" ht="22.05" customHeight="1" x14ac:dyDescent="0.2">
      <c r="B539" s="20" t="s">
        <v>50</v>
      </c>
      <c r="O539" s="150">
        <f t="shared" si="9"/>
        <v>857.42999999999302</v>
      </c>
    </row>
    <row r="540" spans="2:15" ht="22.05" customHeight="1" x14ac:dyDescent="0.2">
      <c r="B540" s="20" t="s">
        <v>50</v>
      </c>
      <c r="O540" s="150">
        <f t="shared" si="9"/>
        <v>857.42999999999302</v>
      </c>
    </row>
    <row r="541" spans="2:15" ht="22.05" customHeight="1" x14ac:dyDescent="0.2">
      <c r="B541" s="20" t="s">
        <v>50</v>
      </c>
      <c r="O541" s="150">
        <f t="shared" si="9"/>
        <v>857.42999999999302</v>
      </c>
    </row>
    <row r="542" spans="2:15" ht="22.05" customHeight="1" x14ac:dyDescent="0.2">
      <c r="B542" s="20" t="s">
        <v>50</v>
      </c>
      <c r="O542" s="150">
        <f t="shared" si="9"/>
        <v>857.42999999999302</v>
      </c>
    </row>
    <row r="543" spans="2:15" ht="22.05" customHeight="1" x14ac:dyDescent="0.2">
      <c r="B543" s="20" t="s">
        <v>50</v>
      </c>
      <c r="O543" s="150">
        <f t="shared" si="9"/>
        <v>857.42999999999302</v>
      </c>
    </row>
    <row r="544" spans="2:15" ht="22.05" customHeight="1" x14ac:dyDescent="0.2">
      <c r="B544" s="20" t="s">
        <v>50</v>
      </c>
      <c r="O544" s="150">
        <f t="shared" si="9"/>
        <v>857.42999999999302</v>
      </c>
    </row>
    <row r="545" spans="2:15" ht="22.05" customHeight="1" x14ac:dyDescent="0.2">
      <c r="B545" s="20" t="s">
        <v>50</v>
      </c>
      <c r="O545" s="150">
        <f t="shared" si="9"/>
        <v>857.42999999999302</v>
      </c>
    </row>
    <row r="546" spans="2:15" ht="22.05" customHeight="1" x14ac:dyDescent="0.2">
      <c r="B546" s="20" t="s">
        <v>50</v>
      </c>
      <c r="O546" s="150">
        <f t="shared" si="9"/>
        <v>857.42999999999302</v>
      </c>
    </row>
    <row r="547" spans="2:15" ht="22.05" customHeight="1" x14ac:dyDescent="0.2">
      <c r="B547" s="20" t="s">
        <v>50</v>
      </c>
      <c r="O547" s="150">
        <f t="shared" si="9"/>
        <v>857.42999999999302</v>
      </c>
    </row>
    <row r="548" spans="2:15" ht="22.05" customHeight="1" x14ac:dyDescent="0.2">
      <c r="B548" s="20" t="s">
        <v>50</v>
      </c>
      <c r="O548" s="150">
        <f t="shared" si="9"/>
        <v>857.42999999999302</v>
      </c>
    </row>
    <row r="549" spans="2:15" ht="22.05" customHeight="1" x14ac:dyDescent="0.2">
      <c r="B549" s="20" t="s">
        <v>50</v>
      </c>
      <c r="O549" s="150">
        <f t="shared" si="9"/>
        <v>857.42999999999302</v>
      </c>
    </row>
    <row r="550" spans="2:15" ht="22.05" customHeight="1" x14ac:dyDescent="0.2">
      <c r="B550" s="20" t="s">
        <v>50</v>
      </c>
      <c r="O550" s="150">
        <f t="shared" si="9"/>
        <v>857.42999999999302</v>
      </c>
    </row>
    <row r="551" spans="2:15" ht="22.05" customHeight="1" x14ac:dyDescent="0.2">
      <c r="B551" s="20" t="s">
        <v>50</v>
      </c>
      <c r="O551" s="150">
        <f t="shared" si="9"/>
        <v>857.42999999999302</v>
      </c>
    </row>
    <row r="552" spans="2:15" ht="22.05" customHeight="1" x14ac:dyDescent="0.2">
      <c r="B552" s="20" t="s">
        <v>50</v>
      </c>
      <c r="O552" s="150">
        <f t="shared" si="9"/>
        <v>857.42999999999302</v>
      </c>
    </row>
    <row r="553" spans="2:15" ht="22.05" customHeight="1" x14ac:dyDescent="0.2">
      <c r="B553" s="20" t="s">
        <v>50</v>
      </c>
      <c r="O553" s="150">
        <f t="shared" si="9"/>
        <v>857.42999999999302</v>
      </c>
    </row>
    <row r="554" spans="2:15" ht="22.05" customHeight="1" x14ac:dyDescent="0.2">
      <c r="B554" s="20" t="s">
        <v>50</v>
      </c>
      <c r="O554" s="150">
        <f t="shared" si="9"/>
        <v>857.42999999999302</v>
      </c>
    </row>
    <row r="555" spans="2:15" ht="22.05" customHeight="1" x14ac:dyDescent="0.2">
      <c r="B555" s="20" t="s">
        <v>50</v>
      </c>
      <c r="O555" s="150">
        <f t="shared" si="9"/>
        <v>857.42999999999302</v>
      </c>
    </row>
    <row r="556" spans="2:15" ht="22.05" customHeight="1" x14ac:dyDescent="0.2">
      <c r="B556" s="20" t="s">
        <v>50</v>
      </c>
      <c r="O556" s="150">
        <f t="shared" si="9"/>
        <v>857.42999999999302</v>
      </c>
    </row>
    <row r="557" spans="2:15" ht="22.05" customHeight="1" x14ac:dyDescent="0.2">
      <c r="B557" s="20" t="s">
        <v>50</v>
      </c>
      <c r="O557" s="150">
        <f t="shared" si="9"/>
        <v>857.42999999999302</v>
      </c>
    </row>
    <row r="558" spans="2:15" ht="22.05" customHeight="1" x14ac:dyDescent="0.2">
      <c r="B558" s="20" t="s">
        <v>50</v>
      </c>
      <c r="O558" s="150">
        <f t="shared" si="9"/>
        <v>857.42999999999302</v>
      </c>
    </row>
    <row r="559" spans="2:15" ht="22.05" customHeight="1" x14ac:dyDescent="0.2">
      <c r="B559" s="20" t="s">
        <v>50</v>
      </c>
      <c r="O559" s="150">
        <f t="shared" si="9"/>
        <v>857.42999999999302</v>
      </c>
    </row>
    <row r="560" spans="2:15" ht="22.05" customHeight="1" x14ac:dyDescent="0.2">
      <c r="B560" s="20" t="s">
        <v>50</v>
      </c>
      <c r="O560" s="150">
        <f t="shared" si="9"/>
        <v>857.42999999999302</v>
      </c>
    </row>
    <row r="561" spans="2:15" ht="22.05" customHeight="1" x14ac:dyDescent="0.2">
      <c r="B561" s="20" t="s">
        <v>50</v>
      </c>
      <c r="O561" s="150">
        <f t="shared" si="9"/>
        <v>857.42999999999302</v>
      </c>
    </row>
    <row r="562" spans="2:15" ht="22.05" customHeight="1" x14ac:dyDescent="0.2">
      <c r="B562" s="20" t="s">
        <v>50</v>
      </c>
      <c r="O562" s="150">
        <f t="shared" si="9"/>
        <v>857.42999999999302</v>
      </c>
    </row>
    <row r="563" spans="2:15" ht="22.05" customHeight="1" x14ac:dyDescent="0.2">
      <c r="B563" s="20" t="s">
        <v>50</v>
      </c>
      <c r="O563" s="150">
        <f t="shared" si="9"/>
        <v>857.42999999999302</v>
      </c>
    </row>
    <row r="564" spans="2:15" ht="22.05" customHeight="1" x14ac:dyDescent="0.2">
      <c r="B564" s="20" t="s">
        <v>50</v>
      </c>
      <c r="O564" s="150">
        <f t="shared" si="9"/>
        <v>857.42999999999302</v>
      </c>
    </row>
    <row r="565" spans="2:15" ht="22.05" customHeight="1" x14ac:dyDescent="0.2">
      <c r="B565" s="20" t="s">
        <v>50</v>
      </c>
      <c r="O565" s="150">
        <f t="shared" si="9"/>
        <v>857.42999999999302</v>
      </c>
    </row>
    <row r="566" spans="2:15" ht="22.05" customHeight="1" x14ac:dyDescent="0.2">
      <c r="B566" s="20" t="s">
        <v>50</v>
      </c>
      <c r="O566" s="150">
        <f t="shared" si="9"/>
        <v>857.42999999999302</v>
      </c>
    </row>
    <row r="567" spans="2:15" ht="22.05" customHeight="1" x14ac:dyDescent="0.2">
      <c r="B567" s="20" t="s">
        <v>50</v>
      </c>
      <c r="O567" s="150">
        <f t="shared" si="9"/>
        <v>857.42999999999302</v>
      </c>
    </row>
    <row r="568" spans="2:15" ht="22.05" customHeight="1" x14ac:dyDescent="0.2">
      <c r="B568" s="20" t="s">
        <v>50</v>
      </c>
      <c r="O568" s="150">
        <f t="shared" si="9"/>
        <v>857.42999999999302</v>
      </c>
    </row>
    <row r="569" spans="2:15" ht="22.05" customHeight="1" x14ac:dyDescent="0.2">
      <c r="B569" s="20" t="s">
        <v>50</v>
      </c>
      <c r="O569" s="150">
        <f t="shared" si="9"/>
        <v>857.42999999999302</v>
      </c>
    </row>
    <row r="570" spans="2:15" ht="22.05" customHeight="1" x14ac:dyDescent="0.2">
      <c r="B570" s="20" t="s">
        <v>50</v>
      </c>
      <c r="O570" s="150">
        <f t="shared" si="9"/>
        <v>857.42999999999302</v>
      </c>
    </row>
    <row r="571" spans="2:15" ht="22.05" customHeight="1" x14ac:dyDescent="0.2">
      <c r="B571" s="20" t="s">
        <v>50</v>
      </c>
      <c r="O571" s="150">
        <f t="shared" si="9"/>
        <v>857.42999999999302</v>
      </c>
    </row>
    <row r="572" spans="2:15" ht="22.05" customHeight="1" x14ac:dyDescent="0.2">
      <c r="B572" s="20" t="s">
        <v>50</v>
      </c>
      <c r="O572" s="150">
        <f t="shared" si="9"/>
        <v>857.42999999999302</v>
      </c>
    </row>
    <row r="573" spans="2:15" ht="22.05" customHeight="1" x14ac:dyDescent="0.2">
      <c r="B573" s="20" t="s">
        <v>50</v>
      </c>
      <c r="O573" s="150">
        <f t="shared" si="9"/>
        <v>857.42999999999302</v>
      </c>
    </row>
    <row r="574" spans="2:15" ht="22.05" customHeight="1" x14ac:dyDescent="0.2">
      <c r="B574" s="20" t="s">
        <v>50</v>
      </c>
      <c r="O574" s="150">
        <f t="shared" si="9"/>
        <v>857.42999999999302</v>
      </c>
    </row>
    <row r="575" spans="2:15" ht="22.05" customHeight="1" x14ac:dyDescent="0.2">
      <c r="B575" s="20" t="s">
        <v>50</v>
      </c>
      <c r="O575" s="150">
        <f t="shared" si="9"/>
        <v>857.42999999999302</v>
      </c>
    </row>
    <row r="576" spans="2:15" ht="22.05" customHeight="1" x14ac:dyDescent="0.2">
      <c r="B576" s="20" t="s">
        <v>50</v>
      </c>
      <c r="O576" s="150">
        <f t="shared" si="9"/>
        <v>857.42999999999302</v>
      </c>
    </row>
    <row r="577" spans="2:15" ht="22.05" customHeight="1" x14ac:dyDescent="0.2">
      <c r="B577" s="20" t="s">
        <v>50</v>
      </c>
      <c r="O577" s="150">
        <f t="shared" si="9"/>
        <v>857.42999999999302</v>
      </c>
    </row>
    <row r="578" spans="2:15" ht="22.05" customHeight="1" x14ac:dyDescent="0.2">
      <c r="B578" s="20" t="s">
        <v>50</v>
      </c>
      <c r="O578" s="150">
        <f t="shared" si="9"/>
        <v>857.42999999999302</v>
      </c>
    </row>
    <row r="579" spans="2:15" ht="22.05" customHeight="1" x14ac:dyDescent="0.2">
      <c r="B579" s="20" t="s">
        <v>50</v>
      </c>
      <c r="O579" s="150">
        <f t="shared" si="9"/>
        <v>857.42999999999302</v>
      </c>
    </row>
    <row r="580" spans="2:15" ht="22.05" customHeight="1" x14ac:dyDescent="0.2">
      <c r="B580" s="20" t="s">
        <v>50</v>
      </c>
      <c r="O580" s="150">
        <f t="shared" si="9"/>
        <v>857.42999999999302</v>
      </c>
    </row>
    <row r="581" spans="2:15" ht="22.05" customHeight="1" x14ac:dyDescent="0.2">
      <c r="B581" s="20" t="s">
        <v>50</v>
      </c>
      <c r="O581" s="150">
        <f t="shared" si="9"/>
        <v>857.42999999999302</v>
      </c>
    </row>
    <row r="582" spans="2:15" ht="22.05" customHeight="1" x14ac:dyDescent="0.2">
      <c r="B582" s="20" t="s">
        <v>50</v>
      </c>
      <c r="O582" s="150">
        <f t="shared" si="9"/>
        <v>857.42999999999302</v>
      </c>
    </row>
    <row r="583" spans="2:15" ht="22.05" customHeight="1" x14ac:dyDescent="0.2">
      <c r="B583" s="20" t="s">
        <v>50</v>
      </c>
      <c r="O583" s="150">
        <f t="shared" si="9"/>
        <v>857.42999999999302</v>
      </c>
    </row>
    <row r="584" spans="2:15" ht="22.05" customHeight="1" x14ac:dyDescent="0.2">
      <c r="B584" s="20" t="s">
        <v>50</v>
      </c>
      <c r="O584" s="150">
        <f t="shared" si="9"/>
        <v>857.42999999999302</v>
      </c>
    </row>
    <row r="585" spans="2:15" ht="22.05" customHeight="1" x14ac:dyDescent="0.2">
      <c r="B585" s="20" t="s">
        <v>50</v>
      </c>
      <c r="O585" s="150">
        <f t="shared" si="9"/>
        <v>857.42999999999302</v>
      </c>
    </row>
    <row r="586" spans="2:15" ht="22.05" customHeight="1" x14ac:dyDescent="0.2">
      <c r="B586" s="20" t="s">
        <v>50</v>
      </c>
      <c r="O586" s="150">
        <f t="shared" si="9"/>
        <v>857.42999999999302</v>
      </c>
    </row>
    <row r="587" spans="2:15" ht="22.05" customHeight="1" x14ac:dyDescent="0.2">
      <c r="B587" s="20" t="s">
        <v>50</v>
      </c>
      <c r="O587" s="150">
        <f t="shared" si="9"/>
        <v>857.42999999999302</v>
      </c>
    </row>
    <row r="588" spans="2:15" ht="22.05" customHeight="1" x14ac:dyDescent="0.2">
      <c r="B588" s="20" t="s">
        <v>50</v>
      </c>
      <c r="O588" s="150">
        <f t="shared" si="9"/>
        <v>857.42999999999302</v>
      </c>
    </row>
    <row r="589" spans="2:15" ht="22.05" customHeight="1" x14ac:dyDescent="0.2">
      <c r="B589" s="20" t="s">
        <v>50</v>
      </c>
      <c r="O589" s="150">
        <f t="shared" si="9"/>
        <v>857.42999999999302</v>
      </c>
    </row>
    <row r="590" spans="2:15" ht="22.05" customHeight="1" x14ac:dyDescent="0.2">
      <c r="B590" s="20" t="s">
        <v>50</v>
      </c>
      <c r="O590" s="150">
        <f t="shared" si="9"/>
        <v>857.42999999999302</v>
      </c>
    </row>
    <row r="591" spans="2:15" ht="22.05" customHeight="1" x14ac:dyDescent="0.2">
      <c r="B591" s="20" t="s">
        <v>50</v>
      </c>
      <c r="O591" s="150">
        <f t="shared" si="9"/>
        <v>857.42999999999302</v>
      </c>
    </row>
    <row r="592" spans="2:15" ht="22.05" customHeight="1" x14ac:dyDescent="0.2">
      <c r="B592" s="20" t="s">
        <v>50</v>
      </c>
      <c r="O592" s="150">
        <f t="shared" ref="O592:O655" si="10">O591+M592-N592</f>
        <v>857.42999999999302</v>
      </c>
    </row>
    <row r="593" spans="2:15" ht="22.05" customHeight="1" x14ac:dyDescent="0.2">
      <c r="B593" s="20" t="s">
        <v>50</v>
      </c>
      <c r="O593" s="150">
        <f t="shared" si="10"/>
        <v>857.42999999999302</v>
      </c>
    </row>
    <row r="594" spans="2:15" ht="22.05" customHeight="1" x14ac:dyDescent="0.2">
      <c r="B594" s="20" t="s">
        <v>50</v>
      </c>
      <c r="O594" s="150">
        <f t="shared" si="10"/>
        <v>857.42999999999302</v>
      </c>
    </row>
    <row r="595" spans="2:15" ht="22.05" customHeight="1" x14ac:dyDescent="0.2">
      <c r="B595" s="20" t="s">
        <v>50</v>
      </c>
      <c r="O595" s="150">
        <f t="shared" si="10"/>
        <v>857.42999999999302</v>
      </c>
    </row>
    <row r="596" spans="2:15" ht="22.05" customHeight="1" x14ac:dyDescent="0.2">
      <c r="B596" s="20" t="s">
        <v>50</v>
      </c>
      <c r="O596" s="150">
        <f t="shared" si="10"/>
        <v>857.42999999999302</v>
      </c>
    </row>
    <row r="597" spans="2:15" ht="22.05" customHeight="1" x14ac:dyDescent="0.2">
      <c r="B597" s="20" t="s">
        <v>50</v>
      </c>
      <c r="O597" s="150">
        <f t="shared" si="10"/>
        <v>857.42999999999302</v>
      </c>
    </row>
    <row r="598" spans="2:15" ht="22.05" customHeight="1" x14ac:dyDescent="0.2">
      <c r="B598" s="20" t="s">
        <v>50</v>
      </c>
      <c r="O598" s="150">
        <f t="shared" si="10"/>
        <v>857.42999999999302</v>
      </c>
    </row>
    <row r="599" spans="2:15" ht="22.05" customHeight="1" x14ac:dyDescent="0.2">
      <c r="B599" s="20" t="s">
        <v>50</v>
      </c>
      <c r="O599" s="150">
        <f t="shared" si="10"/>
        <v>857.42999999999302</v>
      </c>
    </row>
    <row r="600" spans="2:15" ht="22.05" customHeight="1" x14ac:dyDescent="0.2">
      <c r="B600" s="20" t="s">
        <v>50</v>
      </c>
      <c r="O600" s="150">
        <f t="shared" si="10"/>
        <v>857.42999999999302</v>
      </c>
    </row>
    <row r="601" spans="2:15" ht="22.05" customHeight="1" x14ac:dyDescent="0.2">
      <c r="B601" s="20" t="s">
        <v>50</v>
      </c>
      <c r="O601" s="150">
        <f t="shared" si="10"/>
        <v>857.42999999999302</v>
      </c>
    </row>
    <row r="602" spans="2:15" ht="22.05" customHeight="1" x14ac:dyDescent="0.2">
      <c r="B602" s="20" t="s">
        <v>50</v>
      </c>
      <c r="O602" s="150">
        <f t="shared" si="10"/>
        <v>857.42999999999302</v>
      </c>
    </row>
    <row r="603" spans="2:15" ht="22.05" customHeight="1" x14ac:dyDescent="0.2">
      <c r="B603" s="20" t="s">
        <v>50</v>
      </c>
      <c r="O603" s="150">
        <f t="shared" si="10"/>
        <v>857.42999999999302</v>
      </c>
    </row>
    <row r="604" spans="2:15" ht="22.05" customHeight="1" x14ac:dyDescent="0.2">
      <c r="B604" s="20" t="s">
        <v>50</v>
      </c>
      <c r="O604" s="150">
        <f t="shared" si="10"/>
        <v>857.42999999999302</v>
      </c>
    </row>
    <row r="605" spans="2:15" ht="22.05" customHeight="1" x14ac:dyDescent="0.2">
      <c r="B605" s="20" t="s">
        <v>50</v>
      </c>
      <c r="O605" s="150">
        <f t="shared" si="10"/>
        <v>857.42999999999302</v>
      </c>
    </row>
    <row r="606" spans="2:15" ht="22.05" customHeight="1" x14ac:dyDescent="0.2">
      <c r="B606" s="20" t="s">
        <v>50</v>
      </c>
      <c r="O606" s="150">
        <f t="shared" si="10"/>
        <v>857.42999999999302</v>
      </c>
    </row>
    <row r="607" spans="2:15" ht="22.05" customHeight="1" x14ac:dyDescent="0.2">
      <c r="B607" s="20" t="s">
        <v>50</v>
      </c>
      <c r="O607" s="150">
        <f t="shared" si="10"/>
        <v>857.42999999999302</v>
      </c>
    </row>
    <row r="608" spans="2:15" ht="22.05" customHeight="1" x14ac:dyDescent="0.2">
      <c r="B608" s="20" t="s">
        <v>50</v>
      </c>
      <c r="O608" s="150">
        <f t="shared" si="10"/>
        <v>857.42999999999302</v>
      </c>
    </row>
    <row r="609" spans="2:15" ht="22.05" customHeight="1" x14ac:dyDescent="0.2">
      <c r="B609" s="20" t="s">
        <v>50</v>
      </c>
      <c r="O609" s="150">
        <f t="shared" si="10"/>
        <v>857.42999999999302</v>
      </c>
    </row>
    <row r="610" spans="2:15" ht="22.05" customHeight="1" x14ac:dyDescent="0.2">
      <c r="B610" s="20" t="s">
        <v>50</v>
      </c>
      <c r="O610" s="150">
        <f t="shared" si="10"/>
        <v>857.42999999999302</v>
      </c>
    </row>
    <row r="611" spans="2:15" ht="22.05" customHeight="1" x14ac:dyDescent="0.2">
      <c r="B611" s="20" t="s">
        <v>50</v>
      </c>
      <c r="O611" s="150">
        <f t="shared" si="10"/>
        <v>857.42999999999302</v>
      </c>
    </row>
    <row r="612" spans="2:15" ht="22.05" customHeight="1" x14ac:dyDescent="0.2">
      <c r="B612" s="20" t="s">
        <v>50</v>
      </c>
      <c r="O612" s="150">
        <f t="shared" si="10"/>
        <v>857.42999999999302</v>
      </c>
    </row>
    <row r="613" spans="2:15" ht="22.05" customHeight="1" x14ac:dyDescent="0.2">
      <c r="B613" s="20" t="s">
        <v>50</v>
      </c>
      <c r="O613" s="150">
        <f t="shared" si="10"/>
        <v>857.42999999999302</v>
      </c>
    </row>
    <row r="614" spans="2:15" ht="22.05" customHeight="1" x14ac:dyDescent="0.2">
      <c r="B614" s="20" t="s">
        <v>50</v>
      </c>
      <c r="O614" s="150">
        <f t="shared" si="10"/>
        <v>857.42999999999302</v>
      </c>
    </row>
    <row r="615" spans="2:15" ht="22.05" customHeight="1" x14ac:dyDescent="0.2">
      <c r="B615" s="20" t="s">
        <v>50</v>
      </c>
      <c r="O615" s="150">
        <f t="shared" si="10"/>
        <v>857.42999999999302</v>
      </c>
    </row>
    <row r="616" spans="2:15" ht="22.05" customHeight="1" x14ac:dyDescent="0.2">
      <c r="B616" s="20" t="s">
        <v>50</v>
      </c>
      <c r="O616" s="150">
        <f t="shared" si="10"/>
        <v>857.42999999999302</v>
      </c>
    </row>
    <row r="617" spans="2:15" ht="22.05" customHeight="1" x14ac:dyDescent="0.2">
      <c r="B617" s="20" t="s">
        <v>50</v>
      </c>
      <c r="O617" s="150">
        <f t="shared" si="10"/>
        <v>857.42999999999302</v>
      </c>
    </row>
    <row r="618" spans="2:15" ht="22.05" customHeight="1" x14ac:dyDescent="0.2">
      <c r="B618" s="20" t="s">
        <v>50</v>
      </c>
      <c r="O618" s="150">
        <f t="shared" si="10"/>
        <v>857.42999999999302</v>
      </c>
    </row>
    <row r="619" spans="2:15" ht="22.05" customHeight="1" x14ac:dyDescent="0.2">
      <c r="B619" s="20" t="s">
        <v>50</v>
      </c>
      <c r="O619" s="150">
        <f t="shared" si="10"/>
        <v>857.42999999999302</v>
      </c>
    </row>
    <row r="620" spans="2:15" ht="22.05" customHeight="1" x14ac:dyDescent="0.2">
      <c r="B620" s="20" t="s">
        <v>50</v>
      </c>
      <c r="O620" s="150">
        <f t="shared" si="10"/>
        <v>857.42999999999302</v>
      </c>
    </row>
    <row r="621" spans="2:15" ht="22.05" customHeight="1" x14ac:dyDescent="0.2">
      <c r="B621" s="20" t="s">
        <v>50</v>
      </c>
      <c r="O621" s="150">
        <f t="shared" si="10"/>
        <v>857.42999999999302</v>
      </c>
    </row>
    <row r="622" spans="2:15" ht="22.05" customHeight="1" x14ac:dyDescent="0.2">
      <c r="B622" s="20" t="s">
        <v>50</v>
      </c>
      <c r="O622" s="150">
        <f t="shared" si="10"/>
        <v>857.42999999999302</v>
      </c>
    </row>
    <row r="623" spans="2:15" ht="22.05" customHeight="1" x14ac:dyDescent="0.2">
      <c r="B623" s="20" t="s">
        <v>50</v>
      </c>
      <c r="O623" s="150">
        <f t="shared" si="10"/>
        <v>857.42999999999302</v>
      </c>
    </row>
    <row r="624" spans="2:15" ht="22.05" customHeight="1" x14ac:dyDescent="0.2">
      <c r="B624" s="20" t="s">
        <v>50</v>
      </c>
      <c r="O624" s="150">
        <f t="shared" si="10"/>
        <v>857.42999999999302</v>
      </c>
    </row>
    <row r="625" spans="2:15" ht="22.05" customHeight="1" x14ac:dyDescent="0.2">
      <c r="B625" s="20" t="s">
        <v>50</v>
      </c>
      <c r="O625" s="150">
        <f t="shared" si="10"/>
        <v>857.42999999999302</v>
      </c>
    </row>
    <row r="626" spans="2:15" ht="22.05" customHeight="1" x14ac:dyDescent="0.2">
      <c r="B626" s="20" t="s">
        <v>50</v>
      </c>
      <c r="O626" s="150">
        <f t="shared" si="10"/>
        <v>857.42999999999302</v>
      </c>
    </row>
    <row r="627" spans="2:15" ht="22.05" customHeight="1" x14ac:dyDescent="0.2">
      <c r="B627" s="20" t="s">
        <v>50</v>
      </c>
      <c r="O627" s="150">
        <f t="shared" si="10"/>
        <v>857.42999999999302</v>
      </c>
    </row>
    <row r="628" spans="2:15" ht="22.05" customHeight="1" x14ac:dyDescent="0.2">
      <c r="B628" s="20" t="s">
        <v>50</v>
      </c>
      <c r="O628" s="150">
        <f t="shared" si="10"/>
        <v>857.42999999999302</v>
      </c>
    </row>
    <row r="629" spans="2:15" ht="22.05" customHeight="1" x14ac:dyDescent="0.2">
      <c r="B629" s="20" t="s">
        <v>50</v>
      </c>
      <c r="O629" s="150">
        <f t="shared" si="10"/>
        <v>857.42999999999302</v>
      </c>
    </row>
    <row r="630" spans="2:15" ht="22.05" customHeight="1" x14ac:dyDescent="0.2">
      <c r="B630" s="20" t="s">
        <v>50</v>
      </c>
      <c r="O630" s="150">
        <f t="shared" si="10"/>
        <v>857.42999999999302</v>
      </c>
    </row>
    <row r="631" spans="2:15" ht="22.05" customHeight="1" x14ac:dyDescent="0.2">
      <c r="B631" s="20" t="s">
        <v>50</v>
      </c>
      <c r="O631" s="150">
        <f t="shared" si="10"/>
        <v>857.42999999999302</v>
      </c>
    </row>
    <row r="632" spans="2:15" ht="22.05" customHeight="1" x14ac:dyDescent="0.2">
      <c r="B632" s="20" t="s">
        <v>50</v>
      </c>
      <c r="O632" s="150">
        <f t="shared" si="10"/>
        <v>857.42999999999302</v>
      </c>
    </row>
    <row r="633" spans="2:15" ht="22.05" customHeight="1" x14ac:dyDescent="0.2">
      <c r="B633" s="20" t="s">
        <v>50</v>
      </c>
      <c r="O633" s="150">
        <f t="shared" si="10"/>
        <v>857.42999999999302</v>
      </c>
    </row>
    <row r="634" spans="2:15" ht="22.05" customHeight="1" x14ac:dyDescent="0.2">
      <c r="B634" s="20" t="s">
        <v>50</v>
      </c>
      <c r="O634" s="150">
        <f t="shared" si="10"/>
        <v>857.42999999999302</v>
      </c>
    </row>
    <row r="635" spans="2:15" ht="22.05" customHeight="1" x14ac:dyDescent="0.2">
      <c r="B635" s="20" t="s">
        <v>50</v>
      </c>
      <c r="O635" s="150">
        <f t="shared" si="10"/>
        <v>857.42999999999302</v>
      </c>
    </row>
    <row r="636" spans="2:15" ht="22.05" customHeight="1" x14ac:dyDescent="0.2">
      <c r="B636" s="20" t="s">
        <v>50</v>
      </c>
      <c r="O636" s="150">
        <f t="shared" si="10"/>
        <v>857.42999999999302</v>
      </c>
    </row>
    <row r="637" spans="2:15" ht="22.05" customHeight="1" x14ac:dyDescent="0.2">
      <c r="B637" s="20" t="s">
        <v>50</v>
      </c>
      <c r="O637" s="150">
        <f t="shared" si="10"/>
        <v>857.42999999999302</v>
      </c>
    </row>
    <row r="638" spans="2:15" ht="22.05" customHeight="1" x14ac:dyDescent="0.2">
      <c r="B638" s="20" t="s">
        <v>50</v>
      </c>
      <c r="O638" s="150">
        <f t="shared" si="10"/>
        <v>857.42999999999302</v>
      </c>
    </row>
    <row r="639" spans="2:15" ht="22.05" customHeight="1" x14ac:dyDescent="0.2">
      <c r="B639" s="20" t="s">
        <v>50</v>
      </c>
      <c r="O639" s="150">
        <f t="shared" si="10"/>
        <v>857.42999999999302</v>
      </c>
    </row>
    <row r="640" spans="2:15" ht="22.05" customHeight="1" x14ac:dyDescent="0.2">
      <c r="B640" s="20" t="s">
        <v>50</v>
      </c>
      <c r="O640" s="150">
        <f t="shared" si="10"/>
        <v>857.42999999999302</v>
      </c>
    </row>
    <row r="641" spans="2:15" ht="22.05" customHeight="1" x14ac:dyDescent="0.2">
      <c r="B641" s="20" t="s">
        <v>50</v>
      </c>
      <c r="O641" s="150">
        <f t="shared" si="10"/>
        <v>857.42999999999302</v>
      </c>
    </row>
    <row r="642" spans="2:15" ht="22.05" customHeight="1" x14ac:dyDescent="0.2">
      <c r="B642" s="20" t="s">
        <v>50</v>
      </c>
      <c r="O642" s="150">
        <f t="shared" si="10"/>
        <v>857.42999999999302</v>
      </c>
    </row>
    <row r="643" spans="2:15" ht="22.05" customHeight="1" x14ac:dyDescent="0.2">
      <c r="B643" s="20" t="s">
        <v>50</v>
      </c>
      <c r="O643" s="150">
        <f t="shared" si="10"/>
        <v>857.42999999999302</v>
      </c>
    </row>
    <row r="644" spans="2:15" ht="22.05" customHeight="1" x14ac:dyDescent="0.2">
      <c r="B644" s="20" t="s">
        <v>50</v>
      </c>
      <c r="O644" s="150">
        <f t="shared" si="10"/>
        <v>857.42999999999302</v>
      </c>
    </row>
    <row r="645" spans="2:15" ht="22.05" customHeight="1" x14ac:dyDescent="0.2">
      <c r="B645" s="20" t="s">
        <v>50</v>
      </c>
      <c r="O645" s="150">
        <f t="shared" si="10"/>
        <v>857.42999999999302</v>
      </c>
    </row>
    <row r="646" spans="2:15" ht="22.05" customHeight="1" x14ac:dyDescent="0.2">
      <c r="B646" s="20" t="s">
        <v>50</v>
      </c>
      <c r="O646" s="150">
        <f t="shared" si="10"/>
        <v>857.42999999999302</v>
      </c>
    </row>
    <row r="647" spans="2:15" ht="22.05" customHeight="1" x14ac:dyDescent="0.2">
      <c r="B647" s="20" t="s">
        <v>50</v>
      </c>
      <c r="O647" s="150">
        <f t="shared" si="10"/>
        <v>857.42999999999302</v>
      </c>
    </row>
    <row r="648" spans="2:15" ht="22.05" customHeight="1" x14ac:dyDescent="0.2">
      <c r="B648" s="20" t="s">
        <v>50</v>
      </c>
      <c r="O648" s="150">
        <f t="shared" si="10"/>
        <v>857.42999999999302</v>
      </c>
    </row>
    <row r="649" spans="2:15" ht="22.05" customHeight="1" x14ac:dyDescent="0.2">
      <c r="B649" s="20" t="s">
        <v>50</v>
      </c>
      <c r="O649" s="150">
        <f t="shared" si="10"/>
        <v>857.42999999999302</v>
      </c>
    </row>
    <row r="650" spans="2:15" ht="22.05" customHeight="1" x14ac:dyDescent="0.2">
      <c r="B650" s="20" t="s">
        <v>50</v>
      </c>
      <c r="O650" s="150">
        <f t="shared" si="10"/>
        <v>857.42999999999302</v>
      </c>
    </row>
    <row r="651" spans="2:15" ht="22.05" customHeight="1" x14ac:dyDescent="0.2">
      <c r="B651" s="20" t="s">
        <v>50</v>
      </c>
      <c r="O651" s="150">
        <f t="shared" si="10"/>
        <v>857.42999999999302</v>
      </c>
    </row>
    <row r="652" spans="2:15" ht="22.05" customHeight="1" x14ac:dyDescent="0.2">
      <c r="B652" s="20" t="s">
        <v>50</v>
      </c>
      <c r="O652" s="150">
        <f t="shared" si="10"/>
        <v>857.42999999999302</v>
      </c>
    </row>
    <row r="653" spans="2:15" ht="22.05" customHeight="1" x14ac:dyDescent="0.2">
      <c r="B653" s="20" t="s">
        <v>50</v>
      </c>
      <c r="O653" s="150">
        <f t="shared" si="10"/>
        <v>857.42999999999302</v>
      </c>
    </row>
    <row r="654" spans="2:15" ht="22.05" customHeight="1" x14ac:dyDescent="0.2">
      <c r="B654" s="20" t="s">
        <v>50</v>
      </c>
      <c r="O654" s="150">
        <f t="shared" si="10"/>
        <v>857.42999999999302</v>
      </c>
    </row>
    <row r="655" spans="2:15" ht="22.05" customHeight="1" x14ac:dyDescent="0.2">
      <c r="B655" s="20" t="s">
        <v>50</v>
      </c>
      <c r="O655" s="150">
        <f t="shared" si="10"/>
        <v>857.42999999999302</v>
      </c>
    </row>
    <row r="656" spans="2:15" ht="22.05" customHeight="1" x14ac:dyDescent="0.2">
      <c r="B656" s="20" t="s">
        <v>50</v>
      </c>
      <c r="O656" s="150">
        <f t="shared" ref="O656:O719" si="11">O655+M656-N656</f>
        <v>857.42999999999302</v>
      </c>
    </row>
    <row r="657" spans="2:15" ht="22.05" customHeight="1" x14ac:dyDescent="0.2">
      <c r="B657" s="20" t="s">
        <v>50</v>
      </c>
      <c r="O657" s="150">
        <f t="shared" si="11"/>
        <v>857.42999999999302</v>
      </c>
    </row>
    <row r="658" spans="2:15" ht="22.05" customHeight="1" x14ac:dyDescent="0.2">
      <c r="B658" s="20" t="s">
        <v>50</v>
      </c>
      <c r="O658" s="150">
        <f t="shared" si="11"/>
        <v>857.42999999999302</v>
      </c>
    </row>
    <row r="659" spans="2:15" ht="22.05" customHeight="1" x14ac:dyDescent="0.2">
      <c r="B659" s="20" t="s">
        <v>50</v>
      </c>
      <c r="O659" s="150">
        <f t="shared" si="11"/>
        <v>857.42999999999302</v>
      </c>
    </row>
    <row r="660" spans="2:15" ht="22.05" customHeight="1" x14ac:dyDescent="0.2">
      <c r="B660" s="20" t="s">
        <v>50</v>
      </c>
      <c r="O660" s="150">
        <f t="shared" si="11"/>
        <v>857.42999999999302</v>
      </c>
    </row>
    <row r="661" spans="2:15" ht="22.05" customHeight="1" x14ac:dyDescent="0.2">
      <c r="B661" s="20" t="s">
        <v>50</v>
      </c>
      <c r="O661" s="150">
        <f t="shared" si="11"/>
        <v>857.42999999999302</v>
      </c>
    </row>
    <row r="662" spans="2:15" ht="22.05" customHeight="1" x14ac:dyDescent="0.2">
      <c r="B662" s="20" t="s">
        <v>50</v>
      </c>
      <c r="O662" s="150">
        <f t="shared" si="11"/>
        <v>857.42999999999302</v>
      </c>
    </row>
    <row r="663" spans="2:15" ht="22.05" customHeight="1" x14ac:dyDescent="0.2">
      <c r="B663" s="20" t="s">
        <v>50</v>
      </c>
      <c r="O663" s="150">
        <f t="shared" si="11"/>
        <v>857.42999999999302</v>
      </c>
    </row>
    <row r="664" spans="2:15" ht="22.05" customHeight="1" x14ac:dyDescent="0.2">
      <c r="B664" s="20" t="s">
        <v>50</v>
      </c>
      <c r="O664" s="150">
        <f t="shared" si="11"/>
        <v>857.42999999999302</v>
      </c>
    </row>
    <row r="665" spans="2:15" ht="22.05" customHeight="1" x14ac:dyDescent="0.2">
      <c r="B665" s="20" t="s">
        <v>50</v>
      </c>
      <c r="O665" s="150">
        <f t="shared" si="11"/>
        <v>857.42999999999302</v>
      </c>
    </row>
    <row r="666" spans="2:15" ht="22.05" customHeight="1" x14ac:dyDescent="0.2">
      <c r="B666" s="20" t="s">
        <v>50</v>
      </c>
      <c r="O666" s="150">
        <f t="shared" si="11"/>
        <v>857.42999999999302</v>
      </c>
    </row>
    <row r="667" spans="2:15" ht="22.05" customHeight="1" x14ac:dyDescent="0.2">
      <c r="B667" s="20" t="s">
        <v>50</v>
      </c>
      <c r="O667" s="150">
        <f t="shared" si="11"/>
        <v>857.42999999999302</v>
      </c>
    </row>
    <row r="668" spans="2:15" ht="22.05" customHeight="1" x14ac:dyDescent="0.2">
      <c r="B668" s="20" t="s">
        <v>50</v>
      </c>
      <c r="O668" s="150">
        <f t="shared" si="11"/>
        <v>857.42999999999302</v>
      </c>
    </row>
    <row r="669" spans="2:15" ht="22.05" customHeight="1" x14ac:dyDescent="0.2">
      <c r="B669" s="20" t="s">
        <v>50</v>
      </c>
      <c r="O669" s="150">
        <f t="shared" si="11"/>
        <v>857.42999999999302</v>
      </c>
    </row>
    <row r="670" spans="2:15" ht="22.05" customHeight="1" x14ac:dyDescent="0.2">
      <c r="B670" s="20" t="s">
        <v>50</v>
      </c>
      <c r="O670" s="150">
        <f t="shared" si="11"/>
        <v>857.42999999999302</v>
      </c>
    </row>
    <row r="671" spans="2:15" ht="22.05" customHeight="1" x14ac:dyDescent="0.2">
      <c r="B671" s="20" t="s">
        <v>50</v>
      </c>
      <c r="O671" s="150">
        <f t="shared" si="11"/>
        <v>857.42999999999302</v>
      </c>
    </row>
    <row r="672" spans="2:15" ht="22.05" customHeight="1" x14ac:dyDescent="0.2">
      <c r="B672" s="20" t="s">
        <v>50</v>
      </c>
      <c r="O672" s="150">
        <f t="shared" si="11"/>
        <v>857.42999999999302</v>
      </c>
    </row>
    <row r="673" spans="2:15" ht="22.05" customHeight="1" x14ac:dyDescent="0.2">
      <c r="B673" s="20" t="s">
        <v>50</v>
      </c>
      <c r="O673" s="150">
        <f t="shared" si="11"/>
        <v>857.42999999999302</v>
      </c>
    </row>
    <row r="674" spans="2:15" ht="22.05" customHeight="1" x14ac:dyDescent="0.2">
      <c r="B674" s="20" t="s">
        <v>50</v>
      </c>
      <c r="O674" s="150">
        <f t="shared" si="11"/>
        <v>857.42999999999302</v>
      </c>
    </row>
    <row r="675" spans="2:15" ht="22.05" customHeight="1" x14ac:dyDescent="0.2">
      <c r="B675" s="20" t="s">
        <v>50</v>
      </c>
      <c r="O675" s="150">
        <f t="shared" si="11"/>
        <v>857.42999999999302</v>
      </c>
    </row>
    <row r="676" spans="2:15" ht="22.05" customHeight="1" x14ac:dyDescent="0.2">
      <c r="B676" s="20" t="s">
        <v>50</v>
      </c>
      <c r="O676" s="150">
        <f t="shared" si="11"/>
        <v>857.42999999999302</v>
      </c>
    </row>
    <row r="677" spans="2:15" ht="22.05" customHeight="1" x14ac:dyDescent="0.2">
      <c r="B677" s="20" t="s">
        <v>50</v>
      </c>
      <c r="O677" s="150">
        <f t="shared" si="11"/>
        <v>857.42999999999302</v>
      </c>
    </row>
    <row r="678" spans="2:15" ht="22.05" customHeight="1" x14ac:dyDescent="0.2">
      <c r="B678" s="20" t="s">
        <v>50</v>
      </c>
      <c r="O678" s="150">
        <f t="shared" si="11"/>
        <v>857.42999999999302</v>
      </c>
    </row>
    <row r="679" spans="2:15" ht="22.05" customHeight="1" x14ac:dyDescent="0.2">
      <c r="B679" s="20" t="s">
        <v>50</v>
      </c>
      <c r="O679" s="150">
        <f t="shared" si="11"/>
        <v>857.42999999999302</v>
      </c>
    </row>
    <row r="680" spans="2:15" ht="22.05" customHeight="1" x14ac:dyDescent="0.2">
      <c r="B680" s="20" t="s">
        <v>50</v>
      </c>
      <c r="O680" s="150">
        <f t="shared" si="11"/>
        <v>857.42999999999302</v>
      </c>
    </row>
    <row r="681" spans="2:15" ht="22.05" customHeight="1" x14ac:dyDescent="0.2">
      <c r="B681" s="20" t="s">
        <v>50</v>
      </c>
      <c r="O681" s="150">
        <f t="shared" si="11"/>
        <v>857.42999999999302</v>
      </c>
    </row>
    <row r="682" spans="2:15" ht="22.05" customHeight="1" x14ac:dyDescent="0.2">
      <c r="B682" s="20" t="s">
        <v>50</v>
      </c>
      <c r="O682" s="150">
        <f t="shared" si="11"/>
        <v>857.42999999999302</v>
      </c>
    </row>
    <row r="683" spans="2:15" ht="22.05" customHeight="1" x14ac:dyDescent="0.2">
      <c r="B683" s="20" t="s">
        <v>50</v>
      </c>
      <c r="O683" s="150">
        <f t="shared" si="11"/>
        <v>857.42999999999302</v>
      </c>
    </row>
    <row r="684" spans="2:15" ht="22.05" customHeight="1" x14ac:dyDescent="0.2">
      <c r="B684" s="20" t="s">
        <v>50</v>
      </c>
      <c r="O684" s="150">
        <f t="shared" si="11"/>
        <v>857.42999999999302</v>
      </c>
    </row>
    <row r="685" spans="2:15" ht="22.05" customHeight="1" x14ac:dyDescent="0.2">
      <c r="B685" s="20" t="s">
        <v>50</v>
      </c>
      <c r="O685" s="150">
        <f t="shared" si="11"/>
        <v>857.42999999999302</v>
      </c>
    </row>
    <row r="686" spans="2:15" ht="22.05" customHeight="1" x14ac:dyDescent="0.2">
      <c r="B686" s="20" t="s">
        <v>50</v>
      </c>
      <c r="O686" s="150">
        <f t="shared" si="11"/>
        <v>857.42999999999302</v>
      </c>
    </row>
    <row r="687" spans="2:15" ht="22.05" customHeight="1" x14ac:dyDescent="0.2">
      <c r="B687" s="20" t="s">
        <v>50</v>
      </c>
      <c r="O687" s="150">
        <f t="shared" si="11"/>
        <v>857.42999999999302</v>
      </c>
    </row>
    <row r="688" spans="2:15" ht="22.05" customHeight="1" x14ac:dyDescent="0.2">
      <c r="B688" s="20" t="s">
        <v>50</v>
      </c>
      <c r="O688" s="150">
        <f t="shared" si="11"/>
        <v>857.42999999999302</v>
      </c>
    </row>
    <row r="689" spans="2:15" ht="22.05" customHeight="1" x14ac:dyDescent="0.2">
      <c r="B689" s="20" t="s">
        <v>50</v>
      </c>
      <c r="O689" s="150">
        <f t="shared" si="11"/>
        <v>857.42999999999302</v>
      </c>
    </row>
    <row r="690" spans="2:15" ht="22.05" customHeight="1" x14ac:dyDescent="0.2">
      <c r="B690" s="20" t="s">
        <v>50</v>
      </c>
      <c r="O690" s="150">
        <f t="shared" si="11"/>
        <v>857.42999999999302</v>
      </c>
    </row>
    <row r="691" spans="2:15" ht="22.05" customHeight="1" x14ac:dyDescent="0.2">
      <c r="B691" s="20" t="s">
        <v>50</v>
      </c>
      <c r="O691" s="150">
        <f t="shared" si="11"/>
        <v>857.42999999999302</v>
      </c>
    </row>
    <row r="692" spans="2:15" ht="22.05" customHeight="1" x14ac:dyDescent="0.2">
      <c r="B692" s="20" t="s">
        <v>50</v>
      </c>
      <c r="O692" s="150">
        <f t="shared" si="11"/>
        <v>857.42999999999302</v>
      </c>
    </row>
    <row r="693" spans="2:15" ht="22.05" customHeight="1" x14ac:dyDescent="0.2">
      <c r="B693" s="20" t="s">
        <v>50</v>
      </c>
      <c r="O693" s="150">
        <f t="shared" si="11"/>
        <v>857.42999999999302</v>
      </c>
    </row>
    <row r="694" spans="2:15" ht="22.05" customHeight="1" x14ac:dyDescent="0.2">
      <c r="B694" s="20" t="s">
        <v>50</v>
      </c>
      <c r="O694" s="150">
        <f t="shared" si="11"/>
        <v>857.42999999999302</v>
      </c>
    </row>
    <row r="695" spans="2:15" ht="22.05" customHeight="1" x14ac:dyDescent="0.2">
      <c r="B695" s="20" t="s">
        <v>50</v>
      </c>
      <c r="O695" s="150">
        <f t="shared" si="11"/>
        <v>857.42999999999302</v>
      </c>
    </row>
    <row r="696" spans="2:15" ht="22.05" customHeight="1" x14ac:dyDescent="0.2">
      <c r="B696" s="20" t="s">
        <v>50</v>
      </c>
      <c r="O696" s="150">
        <f t="shared" si="11"/>
        <v>857.42999999999302</v>
      </c>
    </row>
    <row r="697" spans="2:15" ht="22.05" customHeight="1" x14ac:dyDescent="0.2">
      <c r="B697" s="20" t="s">
        <v>50</v>
      </c>
      <c r="O697" s="150">
        <f t="shared" si="11"/>
        <v>857.42999999999302</v>
      </c>
    </row>
    <row r="698" spans="2:15" ht="22.05" customHeight="1" x14ac:dyDescent="0.2">
      <c r="B698" s="20" t="s">
        <v>50</v>
      </c>
      <c r="O698" s="150">
        <f t="shared" si="11"/>
        <v>857.42999999999302</v>
      </c>
    </row>
    <row r="699" spans="2:15" ht="22.05" customHeight="1" x14ac:dyDescent="0.2">
      <c r="B699" s="20" t="s">
        <v>50</v>
      </c>
      <c r="O699" s="150">
        <f t="shared" si="11"/>
        <v>857.42999999999302</v>
      </c>
    </row>
    <row r="700" spans="2:15" ht="22.05" customHeight="1" x14ac:dyDescent="0.2">
      <c r="B700" s="20" t="s">
        <v>50</v>
      </c>
      <c r="O700" s="150">
        <f t="shared" si="11"/>
        <v>857.42999999999302</v>
      </c>
    </row>
    <row r="701" spans="2:15" ht="22.05" customHeight="1" x14ac:dyDescent="0.2">
      <c r="B701" s="20" t="s">
        <v>50</v>
      </c>
      <c r="O701" s="150">
        <f t="shared" si="11"/>
        <v>857.42999999999302</v>
      </c>
    </row>
    <row r="702" spans="2:15" ht="22.05" customHeight="1" x14ac:dyDescent="0.2">
      <c r="B702" s="20" t="s">
        <v>50</v>
      </c>
      <c r="O702" s="150">
        <f t="shared" si="11"/>
        <v>857.42999999999302</v>
      </c>
    </row>
    <row r="703" spans="2:15" ht="22.05" customHeight="1" x14ac:dyDescent="0.2">
      <c r="B703" s="20" t="s">
        <v>50</v>
      </c>
      <c r="O703" s="150">
        <f t="shared" si="11"/>
        <v>857.42999999999302</v>
      </c>
    </row>
    <row r="704" spans="2:15" ht="22.05" customHeight="1" x14ac:dyDescent="0.2">
      <c r="B704" s="20" t="s">
        <v>50</v>
      </c>
      <c r="O704" s="150">
        <f t="shared" si="11"/>
        <v>857.42999999999302</v>
      </c>
    </row>
    <row r="705" spans="2:15" ht="22.05" customHeight="1" x14ac:dyDescent="0.2">
      <c r="B705" s="20" t="s">
        <v>50</v>
      </c>
      <c r="O705" s="150">
        <f t="shared" si="11"/>
        <v>857.42999999999302</v>
      </c>
    </row>
    <row r="706" spans="2:15" ht="22.05" customHeight="1" x14ac:dyDescent="0.2">
      <c r="B706" s="20" t="s">
        <v>50</v>
      </c>
      <c r="O706" s="150">
        <f t="shared" si="11"/>
        <v>857.42999999999302</v>
      </c>
    </row>
    <row r="707" spans="2:15" ht="22.05" customHeight="1" x14ac:dyDescent="0.2">
      <c r="B707" s="20" t="s">
        <v>50</v>
      </c>
      <c r="O707" s="150">
        <f t="shared" si="11"/>
        <v>857.42999999999302</v>
      </c>
    </row>
    <row r="708" spans="2:15" ht="22.05" customHeight="1" x14ac:dyDescent="0.2">
      <c r="B708" s="20" t="s">
        <v>50</v>
      </c>
      <c r="O708" s="150">
        <f t="shared" si="11"/>
        <v>857.42999999999302</v>
      </c>
    </row>
    <row r="709" spans="2:15" ht="22.05" customHeight="1" x14ac:dyDescent="0.2">
      <c r="B709" s="20" t="s">
        <v>50</v>
      </c>
      <c r="O709" s="150">
        <f t="shared" si="11"/>
        <v>857.42999999999302</v>
      </c>
    </row>
    <row r="710" spans="2:15" ht="22.05" customHeight="1" x14ac:dyDescent="0.2">
      <c r="B710" s="20" t="s">
        <v>50</v>
      </c>
      <c r="O710" s="150">
        <f t="shared" si="11"/>
        <v>857.42999999999302</v>
      </c>
    </row>
    <row r="711" spans="2:15" ht="22.05" customHeight="1" x14ac:dyDescent="0.2">
      <c r="B711" s="20" t="s">
        <v>50</v>
      </c>
      <c r="O711" s="150">
        <f t="shared" si="11"/>
        <v>857.42999999999302</v>
      </c>
    </row>
    <row r="712" spans="2:15" ht="22.05" customHeight="1" x14ac:dyDescent="0.2">
      <c r="B712" s="20" t="s">
        <v>50</v>
      </c>
      <c r="O712" s="150">
        <f t="shared" si="11"/>
        <v>857.42999999999302</v>
      </c>
    </row>
    <row r="713" spans="2:15" ht="22.05" customHeight="1" x14ac:dyDescent="0.2">
      <c r="B713" s="20" t="s">
        <v>50</v>
      </c>
      <c r="O713" s="150">
        <f t="shared" si="11"/>
        <v>857.42999999999302</v>
      </c>
    </row>
    <row r="714" spans="2:15" ht="22.05" customHeight="1" x14ac:dyDescent="0.2">
      <c r="B714" s="20" t="s">
        <v>50</v>
      </c>
      <c r="O714" s="150">
        <f t="shared" si="11"/>
        <v>857.42999999999302</v>
      </c>
    </row>
    <row r="715" spans="2:15" ht="22.05" customHeight="1" x14ac:dyDescent="0.2">
      <c r="B715" s="20" t="s">
        <v>50</v>
      </c>
      <c r="O715" s="150">
        <f t="shared" si="11"/>
        <v>857.42999999999302</v>
      </c>
    </row>
    <row r="716" spans="2:15" ht="22.05" customHeight="1" x14ac:dyDescent="0.2">
      <c r="B716" s="20" t="s">
        <v>50</v>
      </c>
      <c r="O716" s="150">
        <f t="shared" si="11"/>
        <v>857.42999999999302</v>
      </c>
    </row>
    <row r="717" spans="2:15" ht="22.05" customHeight="1" x14ac:dyDescent="0.2">
      <c r="B717" s="20" t="s">
        <v>50</v>
      </c>
      <c r="O717" s="150">
        <f t="shared" si="11"/>
        <v>857.42999999999302</v>
      </c>
    </row>
    <row r="718" spans="2:15" ht="22.05" customHeight="1" x14ac:dyDescent="0.2">
      <c r="B718" s="20" t="s">
        <v>50</v>
      </c>
      <c r="O718" s="150">
        <f t="shared" si="11"/>
        <v>857.42999999999302</v>
      </c>
    </row>
    <row r="719" spans="2:15" ht="22.05" customHeight="1" x14ac:dyDescent="0.2">
      <c r="B719" s="20" t="s">
        <v>50</v>
      </c>
      <c r="O719" s="150">
        <f t="shared" si="11"/>
        <v>857.42999999999302</v>
      </c>
    </row>
    <row r="720" spans="2:15" ht="22.05" customHeight="1" x14ac:dyDescent="0.2">
      <c r="B720" s="20" t="s">
        <v>50</v>
      </c>
      <c r="O720" s="150">
        <f t="shared" ref="O720:O783" si="12">O719+M720-N720</f>
        <v>857.42999999999302</v>
      </c>
    </row>
    <row r="721" spans="2:15" ht="22.05" customHeight="1" x14ac:dyDescent="0.2">
      <c r="B721" s="20" t="s">
        <v>50</v>
      </c>
      <c r="O721" s="150">
        <f t="shared" si="12"/>
        <v>857.42999999999302</v>
      </c>
    </row>
    <row r="722" spans="2:15" ht="22.05" customHeight="1" x14ac:dyDescent="0.2">
      <c r="B722" s="20" t="s">
        <v>50</v>
      </c>
      <c r="O722" s="150">
        <f t="shared" si="12"/>
        <v>857.42999999999302</v>
      </c>
    </row>
    <row r="723" spans="2:15" ht="22.05" customHeight="1" x14ac:dyDescent="0.2">
      <c r="B723" s="20" t="s">
        <v>50</v>
      </c>
      <c r="O723" s="150">
        <f t="shared" si="12"/>
        <v>857.42999999999302</v>
      </c>
    </row>
    <row r="724" spans="2:15" ht="22.05" customHeight="1" x14ac:dyDescent="0.2">
      <c r="B724" s="20" t="s">
        <v>50</v>
      </c>
      <c r="O724" s="150">
        <f t="shared" si="12"/>
        <v>857.42999999999302</v>
      </c>
    </row>
    <row r="725" spans="2:15" ht="22.05" customHeight="1" x14ac:dyDescent="0.2">
      <c r="B725" s="20" t="s">
        <v>50</v>
      </c>
      <c r="O725" s="150">
        <f t="shared" si="12"/>
        <v>857.42999999999302</v>
      </c>
    </row>
    <row r="726" spans="2:15" ht="22.05" customHeight="1" x14ac:dyDescent="0.2">
      <c r="B726" s="20" t="s">
        <v>50</v>
      </c>
      <c r="O726" s="150">
        <f t="shared" si="12"/>
        <v>857.42999999999302</v>
      </c>
    </row>
    <row r="727" spans="2:15" ht="22.05" customHeight="1" x14ac:dyDescent="0.2">
      <c r="B727" s="20" t="s">
        <v>50</v>
      </c>
      <c r="O727" s="150">
        <f t="shared" si="12"/>
        <v>857.42999999999302</v>
      </c>
    </row>
    <row r="728" spans="2:15" ht="22.05" customHeight="1" x14ac:dyDescent="0.2">
      <c r="B728" s="20" t="s">
        <v>50</v>
      </c>
      <c r="O728" s="150">
        <f t="shared" si="12"/>
        <v>857.42999999999302</v>
      </c>
    </row>
    <row r="729" spans="2:15" ht="22.05" customHeight="1" x14ac:dyDescent="0.2">
      <c r="B729" s="20" t="s">
        <v>50</v>
      </c>
      <c r="O729" s="150">
        <f t="shared" si="12"/>
        <v>857.42999999999302</v>
      </c>
    </row>
    <row r="730" spans="2:15" ht="22.05" customHeight="1" x14ac:dyDescent="0.2">
      <c r="B730" s="20" t="s">
        <v>50</v>
      </c>
      <c r="O730" s="150">
        <f t="shared" si="12"/>
        <v>857.42999999999302</v>
      </c>
    </row>
    <row r="731" spans="2:15" ht="22.05" customHeight="1" x14ac:dyDescent="0.2">
      <c r="B731" s="20" t="s">
        <v>50</v>
      </c>
      <c r="O731" s="150">
        <f t="shared" si="12"/>
        <v>857.42999999999302</v>
      </c>
    </row>
    <row r="732" spans="2:15" ht="22.05" customHeight="1" x14ac:dyDescent="0.2">
      <c r="B732" s="20" t="s">
        <v>50</v>
      </c>
      <c r="O732" s="150">
        <f t="shared" si="12"/>
        <v>857.42999999999302</v>
      </c>
    </row>
    <row r="733" spans="2:15" ht="22.05" customHeight="1" x14ac:dyDescent="0.2">
      <c r="B733" s="20" t="s">
        <v>50</v>
      </c>
      <c r="O733" s="150">
        <f t="shared" si="12"/>
        <v>857.42999999999302</v>
      </c>
    </row>
    <row r="734" spans="2:15" ht="22.05" customHeight="1" x14ac:dyDescent="0.2">
      <c r="B734" s="20" t="s">
        <v>50</v>
      </c>
      <c r="O734" s="150">
        <f t="shared" si="12"/>
        <v>857.42999999999302</v>
      </c>
    </row>
    <row r="735" spans="2:15" ht="22.05" customHeight="1" x14ac:dyDescent="0.2">
      <c r="B735" s="20" t="s">
        <v>50</v>
      </c>
      <c r="O735" s="150">
        <f t="shared" si="12"/>
        <v>857.42999999999302</v>
      </c>
    </row>
    <row r="736" spans="2:15" ht="22.05" customHeight="1" x14ac:dyDescent="0.2">
      <c r="B736" s="20" t="s">
        <v>50</v>
      </c>
      <c r="O736" s="150">
        <f t="shared" si="12"/>
        <v>857.42999999999302</v>
      </c>
    </row>
    <row r="737" spans="2:15" ht="22.05" customHeight="1" x14ac:dyDescent="0.2">
      <c r="B737" s="20" t="s">
        <v>50</v>
      </c>
      <c r="O737" s="150">
        <f t="shared" si="12"/>
        <v>857.42999999999302</v>
      </c>
    </row>
    <row r="738" spans="2:15" ht="22.05" customHeight="1" x14ac:dyDescent="0.2">
      <c r="B738" s="20" t="s">
        <v>50</v>
      </c>
      <c r="O738" s="150">
        <f t="shared" si="12"/>
        <v>857.42999999999302</v>
      </c>
    </row>
    <row r="739" spans="2:15" ht="22.05" customHeight="1" x14ac:dyDescent="0.2">
      <c r="B739" s="20" t="s">
        <v>50</v>
      </c>
      <c r="O739" s="150">
        <f t="shared" si="12"/>
        <v>857.42999999999302</v>
      </c>
    </row>
    <row r="740" spans="2:15" ht="22.05" customHeight="1" x14ac:dyDescent="0.2">
      <c r="B740" s="20" t="s">
        <v>50</v>
      </c>
      <c r="O740" s="150">
        <f t="shared" si="12"/>
        <v>857.42999999999302</v>
      </c>
    </row>
    <row r="741" spans="2:15" ht="22.05" customHeight="1" x14ac:dyDescent="0.2">
      <c r="B741" s="20" t="s">
        <v>50</v>
      </c>
      <c r="O741" s="150">
        <f t="shared" si="12"/>
        <v>857.42999999999302</v>
      </c>
    </row>
    <row r="742" spans="2:15" ht="22.05" customHeight="1" x14ac:dyDescent="0.2">
      <c r="B742" s="20" t="s">
        <v>50</v>
      </c>
      <c r="O742" s="150">
        <f t="shared" si="12"/>
        <v>857.42999999999302</v>
      </c>
    </row>
    <row r="743" spans="2:15" ht="22.05" customHeight="1" x14ac:dyDescent="0.2">
      <c r="B743" s="20" t="s">
        <v>50</v>
      </c>
      <c r="O743" s="150">
        <f t="shared" si="12"/>
        <v>857.42999999999302</v>
      </c>
    </row>
    <row r="744" spans="2:15" ht="22.05" customHeight="1" x14ac:dyDescent="0.2">
      <c r="B744" s="20" t="s">
        <v>50</v>
      </c>
      <c r="O744" s="150">
        <f t="shared" si="12"/>
        <v>857.42999999999302</v>
      </c>
    </row>
    <row r="745" spans="2:15" ht="22.05" customHeight="1" x14ac:dyDescent="0.2">
      <c r="B745" s="20" t="s">
        <v>50</v>
      </c>
      <c r="O745" s="150">
        <f t="shared" si="12"/>
        <v>857.42999999999302</v>
      </c>
    </row>
    <row r="746" spans="2:15" ht="22.05" customHeight="1" x14ac:dyDescent="0.2">
      <c r="B746" s="20" t="s">
        <v>50</v>
      </c>
      <c r="O746" s="150">
        <f t="shared" si="12"/>
        <v>857.42999999999302</v>
      </c>
    </row>
    <row r="747" spans="2:15" ht="22.05" customHeight="1" x14ac:dyDescent="0.2">
      <c r="B747" s="20" t="s">
        <v>50</v>
      </c>
      <c r="O747" s="150">
        <f t="shared" si="12"/>
        <v>857.42999999999302</v>
      </c>
    </row>
    <row r="748" spans="2:15" ht="22.05" customHeight="1" x14ac:dyDescent="0.2">
      <c r="B748" s="20" t="s">
        <v>50</v>
      </c>
      <c r="O748" s="150">
        <f t="shared" si="12"/>
        <v>857.42999999999302</v>
      </c>
    </row>
    <row r="749" spans="2:15" ht="22.05" customHeight="1" x14ac:dyDescent="0.2">
      <c r="B749" s="20" t="s">
        <v>50</v>
      </c>
      <c r="O749" s="150">
        <f t="shared" si="12"/>
        <v>857.42999999999302</v>
      </c>
    </row>
    <row r="750" spans="2:15" ht="22.05" customHeight="1" x14ac:dyDescent="0.2">
      <c r="B750" s="20" t="s">
        <v>50</v>
      </c>
      <c r="O750" s="150">
        <f t="shared" si="12"/>
        <v>857.42999999999302</v>
      </c>
    </row>
    <row r="751" spans="2:15" ht="22.05" customHeight="1" x14ac:dyDescent="0.2">
      <c r="B751" s="20" t="s">
        <v>50</v>
      </c>
      <c r="O751" s="150">
        <f t="shared" si="12"/>
        <v>857.42999999999302</v>
      </c>
    </row>
    <row r="752" spans="2:15" ht="22.05" customHeight="1" x14ac:dyDescent="0.2">
      <c r="B752" s="20" t="s">
        <v>50</v>
      </c>
      <c r="O752" s="150">
        <f t="shared" si="12"/>
        <v>857.42999999999302</v>
      </c>
    </row>
    <row r="753" spans="2:15" ht="22.05" customHeight="1" x14ac:dyDescent="0.2">
      <c r="B753" s="20" t="s">
        <v>50</v>
      </c>
      <c r="O753" s="150">
        <f t="shared" si="12"/>
        <v>857.42999999999302</v>
      </c>
    </row>
    <row r="754" spans="2:15" ht="22.05" customHeight="1" x14ac:dyDescent="0.2">
      <c r="B754" s="20" t="s">
        <v>50</v>
      </c>
      <c r="O754" s="150">
        <f t="shared" si="12"/>
        <v>857.42999999999302</v>
      </c>
    </row>
    <row r="755" spans="2:15" ht="22.05" customHeight="1" x14ac:dyDescent="0.2">
      <c r="B755" s="20" t="s">
        <v>50</v>
      </c>
      <c r="O755" s="150">
        <f t="shared" si="12"/>
        <v>857.42999999999302</v>
      </c>
    </row>
    <row r="756" spans="2:15" ht="22.05" customHeight="1" x14ac:dyDescent="0.2">
      <c r="B756" s="20" t="s">
        <v>50</v>
      </c>
      <c r="O756" s="150">
        <f t="shared" si="12"/>
        <v>857.42999999999302</v>
      </c>
    </row>
    <row r="757" spans="2:15" ht="22.05" customHeight="1" x14ac:dyDescent="0.2">
      <c r="B757" s="20" t="s">
        <v>50</v>
      </c>
      <c r="O757" s="150">
        <f t="shared" si="12"/>
        <v>857.42999999999302</v>
      </c>
    </row>
    <row r="758" spans="2:15" ht="22.05" customHeight="1" x14ac:dyDescent="0.2">
      <c r="B758" s="20" t="s">
        <v>50</v>
      </c>
      <c r="O758" s="150">
        <f t="shared" si="12"/>
        <v>857.42999999999302</v>
      </c>
    </row>
    <row r="759" spans="2:15" ht="22.05" customHeight="1" x14ac:dyDescent="0.2">
      <c r="B759" s="20" t="s">
        <v>50</v>
      </c>
      <c r="O759" s="150">
        <f t="shared" si="12"/>
        <v>857.42999999999302</v>
      </c>
    </row>
    <row r="760" spans="2:15" ht="22.05" customHeight="1" x14ac:dyDescent="0.2">
      <c r="B760" s="20" t="s">
        <v>50</v>
      </c>
      <c r="O760" s="150">
        <f t="shared" si="12"/>
        <v>857.42999999999302</v>
      </c>
    </row>
    <row r="761" spans="2:15" ht="22.05" customHeight="1" x14ac:dyDescent="0.2">
      <c r="B761" s="20" t="s">
        <v>50</v>
      </c>
      <c r="O761" s="150">
        <f t="shared" si="12"/>
        <v>857.42999999999302</v>
      </c>
    </row>
    <row r="762" spans="2:15" ht="22.05" customHeight="1" x14ac:dyDescent="0.2">
      <c r="B762" s="20" t="s">
        <v>50</v>
      </c>
      <c r="O762" s="150">
        <f t="shared" si="12"/>
        <v>857.42999999999302</v>
      </c>
    </row>
    <row r="763" spans="2:15" ht="22.05" customHeight="1" x14ac:dyDescent="0.2">
      <c r="B763" s="20" t="s">
        <v>50</v>
      </c>
      <c r="O763" s="150">
        <f t="shared" si="12"/>
        <v>857.42999999999302</v>
      </c>
    </row>
    <row r="764" spans="2:15" ht="22.05" customHeight="1" x14ac:dyDescent="0.2">
      <c r="B764" s="20" t="s">
        <v>50</v>
      </c>
      <c r="O764" s="150">
        <f t="shared" si="12"/>
        <v>857.42999999999302</v>
      </c>
    </row>
    <row r="765" spans="2:15" ht="22.05" customHeight="1" x14ac:dyDescent="0.2">
      <c r="B765" s="20" t="s">
        <v>50</v>
      </c>
      <c r="O765" s="150">
        <f t="shared" si="12"/>
        <v>857.42999999999302</v>
      </c>
    </row>
    <row r="766" spans="2:15" ht="22.05" customHeight="1" x14ac:dyDescent="0.2">
      <c r="B766" s="20" t="s">
        <v>50</v>
      </c>
      <c r="O766" s="150">
        <f t="shared" si="12"/>
        <v>857.42999999999302</v>
      </c>
    </row>
    <row r="767" spans="2:15" ht="22.05" customHeight="1" x14ac:dyDescent="0.2">
      <c r="B767" s="20" t="s">
        <v>50</v>
      </c>
      <c r="O767" s="150">
        <f t="shared" si="12"/>
        <v>857.42999999999302</v>
      </c>
    </row>
    <row r="768" spans="2:15" ht="22.05" customHeight="1" x14ac:dyDescent="0.2">
      <c r="B768" s="20" t="s">
        <v>50</v>
      </c>
      <c r="O768" s="150">
        <f t="shared" si="12"/>
        <v>857.42999999999302</v>
      </c>
    </row>
    <row r="769" spans="2:15" ht="22.05" customHeight="1" x14ac:dyDescent="0.2">
      <c r="B769" s="20" t="s">
        <v>50</v>
      </c>
      <c r="O769" s="150">
        <f t="shared" si="12"/>
        <v>857.42999999999302</v>
      </c>
    </row>
    <row r="770" spans="2:15" ht="22.05" customHeight="1" x14ac:dyDescent="0.2">
      <c r="B770" s="20" t="s">
        <v>50</v>
      </c>
      <c r="O770" s="150">
        <f t="shared" si="12"/>
        <v>857.42999999999302</v>
      </c>
    </row>
    <row r="771" spans="2:15" ht="22.05" customHeight="1" x14ac:dyDescent="0.2">
      <c r="B771" s="20" t="s">
        <v>50</v>
      </c>
      <c r="O771" s="150">
        <f t="shared" si="12"/>
        <v>857.42999999999302</v>
      </c>
    </row>
    <row r="772" spans="2:15" ht="22.05" customHeight="1" x14ac:dyDescent="0.2">
      <c r="B772" s="20" t="s">
        <v>50</v>
      </c>
      <c r="O772" s="150">
        <f t="shared" si="12"/>
        <v>857.42999999999302</v>
      </c>
    </row>
    <row r="773" spans="2:15" ht="22.05" customHeight="1" x14ac:dyDescent="0.2">
      <c r="B773" s="20" t="s">
        <v>50</v>
      </c>
      <c r="O773" s="150">
        <f t="shared" si="12"/>
        <v>857.42999999999302</v>
      </c>
    </row>
    <row r="774" spans="2:15" ht="22.05" customHeight="1" x14ac:dyDescent="0.2">
      <c r="B774" s="20" t="s">
        <v>50</v>
      </c>
      <c r="O774" s="150">
        <f t="shared" si="12"/>
        <v>857.42999999999302</v>
      </c>
    </row>
    <row r="775" spans="2:15" ht="22.05" customHeight="1" x14ac:dyDescent="0.2">
      <c r="B775" s="20" t="s">
        <v>50</v>
      </c>
      <c r="O775" s="150">
        <f t="shared" si="12"/>
        <v>857.42999999999302</v>
      </c>
    </row>
    <row r="776" spans="2:15" ht="22.05" customHeight="1" x14ac:dyDescent="0.2">
      <c r="B776" s="20" t="s">
        <v>50</v>
      </c>
      <c r="O776" s="150">
        <f t="shared" si="12"/>
        <v>857.42999999999302</v>
      </c>
    </row>
    <row r="777" spans="2:15" ht="22.05" customHeight="1" x14ac:dyDescent="0.2">
      <c r="B777" s="20" t="s">
        <v>50</v>
      </c>
      <c r="O777" s="150">
        <f t="shared" si="12"/>
        <v>857.42999999999302</v>
      </c>
    </row>
    <row r="778" spans="2:15" ht="22.05" customHeight="1" x14ac:dyDescent="0.2">
      <c r="B778" s="20" t="s">
        <v>50</v>
      </c>
      <c r="O778" s="150">
        <f t="shared" si="12"/>
        <v>857.42999999999302</v>
      </c>
    </row>
    <row r="779" spans="2:15" ht="22.05" customHeight="1" x14ac:dyDescent="0.2">
      <c r="B779" s="20" t="s">
        <v>50</v>
      </c>
      <c r="O779" s="150">
        <f t="shared" si="12"/>
        <v>857.42999999999302</v>
      </c>
    </row>
    <row r="780" spans="2:15" ht="22.05" customHeight="1" x14ac:dyDescent="0.2">
      <c r="B780" s="20" t="s">
        <v>50</v>
      </c>
      <c r="O780" s="150">
        <f t="shared" si="12"/>
        <v>857.42999999999302</v>
      </c>
    </row>
    <row r="781" spans="2:15" ht="22.05" customHeight="1" x14ac:dyDescent="0.2">
      <c r="B781" s="20" t="s">
        <v>50</v>
      </c>
      <c r="O781" s="150">
        <f t="shared" si="12"/>
        <v>857.42999999999302</v>
      </c>
    </row>
    <row r="782" spans="2:15" ht="22.05" customHeight="1" x14ac:dyDescent="0.2">
      <c r="B782" s="20" t="s">
        <v>50</v>
      </c>
      <c r="O782" s="150">
        <f t="shared" si="12"/>
        <v>857.42999999999302</v>
      </c>
    </row>
    <row r="783" spans="2:15" ht="22.05" customHeight="1" x14ac:dyDescent="0.2">
      <c r="B783" s="20" t="s">
        <v>50</v>
      </c>
      <c r="O783" s="150">
        <f t="shared" si="12"/>
        <v>857.42999999999302</v>
      </c>
    </row>
    <row r="784" spans="2:15" ht="22.05" customHeight="1" x14ac:dyDescent="0.2">
      <c r="B784" s="20" t="s">
        <v>50</v>
      </c>
      <c r="O784" s="150">
        <f t="shared" ref="O784:O847" si="13">O783+M784-N784</f>
        <v>857.42999999999302</v>
      </c>
    </row>
    <row r="785" spans="2:15" ht="22.05" customHeight="1" x14ac:dyDescent="0.2">
      <c r="B785" s="20" t="s">
        <v>50</v>
      </c>
      <c r="O785" s="150">
        <f t="shared" si="13"/>
        <v>857.42999999999302</v>
      </c>
    </row>
    <row r="786" spans="2:15" ht="22.05" customHeight="1" x14ac:dyDescent="0.2">
      <c r="B786" s="20" t="s">
        <v>50</v>
      </c>
      <c r="O786" s="150">
        <f t="shared" si="13"/>
        <v>857.42999999999302</v>
      </c>
    </row>
    <row r="787" spans="2:15" ht="22.05" customHeight="1" x14ac:dyDescent="0.2">
      <c r="B787" s="20" t="s">
        <v>50</v>
      </c>
      <c r="O787" s="150">
        <f t="shared" si="13"/>
        <v>857.42999999999302</v>
      </c>
    </row>
    <row r="788" spans="2:15" ht="22.05" customHeight="1" x14ac:dyDescent="0.2">
      <c r="B788" s="20" t="s">
        <v>50</v>
      </c>
      <c r="O788" s="150">
        <f t="shared" si="13"/>
        <v>857.42999999999302</v>
      </c>
    </row>
    <row r="789" spans="2:15" ht="22.05" customHeight="1" x14ac:dyDescent="0.2">
      <c r="B789" s="20" t="s">
        <v>50</v>
      </c>
      <c r="O789" s="150">
        <f t="shared" si="13"/>
        <v>857.42999999999302</v>
      </c>
    </row>
    <row r="790" spans="2:15" ht="22.05" customHeight="1" x14ac:dyDescent="0.2">
      <c r="B790" s="20" t="s">
        <v>50</v>
      </c>
      <c r="O790" s="150">
        <f t="shared" si="13"/>
        <v>857.42999999999302</v>
      </c>
    </row>
    <row r="791" spans="2:15" ht="22.05" customHeight="1" x14ac:dyDescent="0.2">
      <c r="B791" s="20" t="s">
        <v>50</v>
      </c>
      <c r="O791" s="150">
        <f t="shared" si="13"/>
        <v>857.42999999999302</v>
      </c>
    </row>
    <row r="792" spans="2:15" ht="22.05" customHeight="1" x14ac:dyDescent="0.2">
      <c r="B792" s="20" t="s">
        <v>50</v>
      </c>
      <c r="O792" s="150">
        <f t="shared" si="13"/>
        <v>857.42999999999302</v>
      </c>
    </row>
    <row r="793" spans="2:15" ht="22.05" customHeight="1" x14ac:dyDescent="0.2">
      <c r="B793" s="20" t="s">
        <v>50</v>
      </c>
      <c r="O793" s="150">
        <f t="shared" si="13"/>
        <v>857.42999999999302</v>
      </c>
    </row>
    <row r="794" spans="2:15" ht="22.05" customHeight="1" x14ac:dyDescent="0.2">
      <c r="B794" s="20" t="s">
        <v>50</v>
      </c>
      <c r="O794" s="150">
        <f t="shared" si="13"/>
        <v>857.42999999999302</v>
      </c>
    </row>
    <row r="795" spans="2:15" ht="22.05" customHeight="1" x14ac:dyDescent="0.2">
      <c r="B795" s="20" t="s">
        <v>50</v>
      </c>
      <c r="O795" s="150">
        <f t="shared" si="13"/>
        <v>857.42999999999302</v>
      </c>
    </row>
    <row r="796" spans="2:15" ht="22.05" customHeight="1" x14ac:dyDescent="0.2">
      <c r="B796" s="20" t="s">
        <v>50</v>
      </c>
      <c r="O796" s="150">
        <f t="shared" si="13"/>
        <v>857.42999999999302</v>
      </c>
    </row>
    <row r="797" spans="2:15" ht="22.05" customHeight="1" x14ac:dyDescent="0.2">
      <c r="B797" s="20" t="s">
        <v>50</v>
      </c>
      <c r="O797" s="150">
        <f t="shared" si="13"/>
        <v>857.42999999999302</v>
      </c>
    </row>
    <row r="798" spans="2:15" ht="22.05" customHeight="1" x14ac:dyDescent="0.2">
      <c r="B798" s="20" t="s">
        <v>50</v>
      </c>
      <c r="O798" s="150">
        <f t="shared" si="13"/>
        <v>857.42999999999302</v>
      </c>
    </row>
    <row r="799" spans="2:15" ht="22.05" customHeight="1" x14ac:dyDescent="0.2">
      <c r="B799" s="20" t="s">
        <v>50</v>
      </c>
      <c r="O799" s="150">
        <f t="shared" si="13"/>
        <v>857.42999999999302</v>
      </c>
    </row>
    <row r="800" spans="2:15" ht="22.05" customHeight="1" x14ac:dyDescent="0.2">
      <c r="B800" s="20" t="s">
        <v>50</v>
      </c>
      <c r="O800" s="150">
        <f t="shared" si="13"/>
        <v>857.42999999999302</v>
      </c>
    </row>
    <row r="801" spans="2:15" ht="22.05" customHeight="1" x14ac:dyDescent="0.2">
      <c r="B801" s="20" t="s">
        <v>50</v>
      </c>
      <c r="O801" s="150">
        <f t="shared" si="13"/>
        <v>857.42999999999302</v>
      </c>
    </row>
    <row r="802" spans="2:15" ht="22.05" customHeight="1" x14ac:dyDescent="0.2">
      <c r="B802" s="20" t="s">
        <v>50</v>
      </c>
      <c r="O802" s="150">
        <f t="shared" si="13"/>
        <v>857.42999999999302</v>
      </c>
    </row>
    <row r="803" spans="2:15" ht="22.05" customHeight="1" x14ac:dyDescent="0.2">
      <c r="B803" s="20" t="s">
        <v>50</v>
      </c>
      <c r="O803" s="150">
        <f t="shared" si="13"/>
        <v>857.42999999999302</v>
      </c>
    </row>
    <row r="804" spans="2:15" ht="22.05" customHeight="1" x14ac:dyDescent="0.2">
      <c r="B804" s="20" t="s">
        <v>50</v>
      </c>
      <c r="O804" s="150">
        <f t="shared" si="13"/>
        <v>857.42999999999302</v>
      </c>
    </row>
    <row r="805" spans="2:15" ht="22.05" customHeight="1" x14ac:dyDescent="0.2">
      <c r="B805" s="20" t="s">
        <v>50</v>
      </c>
      <c r="O805" s="150">
        <f t="shared" si="13"/>
        <v>857.42999999999302</v>
      </c>
    </row>
    <row r="806" spans="2:15" ht="22.05" customHeight="1" x14ac:dyDescent="0.2">
      <c r="B806" s="20" t="s">
        <v>50</v>
      </c>
      <c r="O806" s="150">
        <f t="shared" si="13"/>
        <v>857.42999999999302</v>
      </c>
    </row>
    <row r="807" spans="2:15" ht="22.05" customHeight="1" x14ac:dyDescent="0.2">
      <c r="B807" s="20" t="s">
        <v>50</v>
      </c>
      <c r="O807" s="150">
        <f t="shared" si="13"/>
        <v>857.42999999999302</v>
      </c>
    </row>
    <row r="808" spans="2:15" ht="22.05" customHeight="1" x14ac:dyDescent="0.2">
      <c r="B808" s="20" t="s">
        <v>50</v>
      </c>
      <c r="O808" s="150">
        <f t="shared" si="13"/>
        <v>857.42999999999302</v>
      </c>
    </row>
    <row r="809" spans="2:15" ht="22.05" customHeight="1" x14ac:dyDescent="0.2">
      <c r="B809" s="20" t="s">
        <v>50</v>
      </c>
      <c r="O809" s="150">
        <f t="shared" si="13"/>
        <v>857.42999999999302</v>
      </c>
    </row>
    <row r="810" spans="2:15" ht="22.05" customHeight="1" x14ac:dyDescent="0.2">
      <c r="B810" s="20" t="s">
        <v>50</v>
      </c>
      <c r="O810" s="150">
        <f t="shared" si="13"/>
        <v>857.42999999999302</v>
      </c>
    </row>
    <row r="811" spans="2:15" ht="22.05" customHeight="1" x14ac:dyDescent="0.2">
      <c r="B811" s="20" t="s">
        <v>50</v>
      </c>
      <c r="O811" s="150">
        <f t="shared" si="13"/>
        <v>857.42999999999302</v>
      </c>
    </row>
    <row r="812" spans="2:15" ht="22.05" customHeight="1" x14ac:dyDescent="0.2">
      <c r="B812" s="20" t="s">
        <v>50</v>
      </c>
      <c r="O812" s="150">
        <f t="shared" si="13"/>
        <v>857.42999999999302</v>
      </c>
    </row>
    <row r="813" spans="2:15" ht="22.05" customHeight="1" x14ac:dyDescent="0.2">
      <c r="B813" s="20" t="s">
        <v>50</v>
      </c>
      <c r="O813" s="150">
        <f t="shared" si="13"/>
        <v>857.42999999999302</v>
      </c>
    </row>
    <row r="814" spans="2:15" ht="22.05" customHeight="1" x14ac:dyDescent="0.2">
      <c r="B814" s="20" t="s">
        <v>50</v>
      </c>
      <c r="O814" s="150">
        <f t="shared" si="13"/>
        <v>857.42999999999302</v>
      </c>
    </row>
    <row r="815" spans="2:15" ht="22.05" customHeight="1" x14ac:dyDescent="0.2">
      <c r="B815" s="20" t="s">
        <v>50</v>
      </c>
      <c r="O815" s="150">
        <f t="shared" si="13"/>
        <v>857.42999999999302</v>
      </c>
    </row>
    <row r="816" spans="2:15" ht="22.05" customHeight="1" x14ac:dyDescent="0.2">
      <c r="B816" s="20" t="s">
        <v>50</v>
      </c>
      <c r="O816" s="150">
        <f t="shared" si="13"/>
        <v>857.42999999999302</v>
      </c>
    </row>
    <row r="817" spans="2:15" ht="22.05" customHeight="1" x14ac:dyDescent="0.2">
      <c r="B817" s="20" t="s">
        <v>50</v>
      </c>
      <c r="O817" s="150">
        <f t="shared" si="13"/>
        <v>857.42999999999302</v>
      </c>
    </row>
    <row r="818" spans="2:15" ht="22.05" customHeight="1" x14ac:dyDescent="0.2">
      <c r="B818" s="20" t="s">
        <v>50</v>
      </c>
      <c r="O818" s="150">
        <f t="shared" si="13"/>
        <v>857.42999999999302</v>
      </c>
    </row>
    <row r="819" spans="2:15" ht="22.05" customHeight="1" x14ac:dyDescent="0.2">
      <c r="B819" s="20" t="s">
        <v>50</v>
      </c>
      <c r="O819" s="150">
        <f t="shared" si="13"/>
        <v>857.42999999999302</v>
      </c>
    </row>
    <row r="820" spans="2:15" ht="22.05" customHeight="1" x14ac:dyDescent="0.2">
      <c r="B820" s="20" t="s">
        <v>50</v>
      </c>
      <c r="O820" s="150">
        <f t="shared" si="13"/>
        <v>857.42999999999302</v>
      </c>
    </row>
    <row r="821" spans="2:15" ht="22.05" customHeight="1" x14ac:dyDescent="0.2">
      <c r="B821" s="20" t="s">
        <v>50</v>
      </c>
      <c r="O821" s="150">
        <f t="shared" si="13"/>
        <v>857.42999999999302</v>
      </c>
    </row>
    <row r="822" spans="2:15" ht="22.05" customHeight="1" x14ac:dyDescent="0.2">
      <c r="B822" s="20" t="s">
        <v>50</v>
      </c>
      <c r="O822" s="150">
        <f t="shared" si="13"/>
        <v>857.42999999999302</v>
      </c>
    </row>
    <row r="823" spans="2:15" ht="22.05" customHeight="1" x14ac:dyDescent="0.2">
      <c r="B823" s="20" t="s">
        <v>50</v>
      </c>
      <c r="O823" s="150">
        <f t="shared" si="13"/>
        <v>857.42999999999302</v>
      </c>
    </row>
    <row r="824" spans="2:15" ht="22.05" customHeight="1" x14ac:dyDescent="0.2">
      <c r="B824" s="20" t="s">
        <v>50</v>
      </c>
      <c r="O824" s="150">
        <f t="shared" si="13"/>
        <v>857.42999999999302</v>
      </c>
    </row>
    <row r="825" spans="2:15" ht="22.05" customHeight="1" x14ac:dyDescent="0.2">
      <c r="B825" s="20" t="s">
        <v>50</v>
      </c>
      <c r="O825" s="150">
        <f t="shared" si="13"/>
        <v>857.42999999999302</v>
      </c>
    </row>
    <row r="826" spans="2:15" ht="22.05" customHeight="1" x14ac:dyDescent="0.2">
      <c r="B826" s="20" t="s">
        <v>50</v>
      </c>
      <c r="O826" s="150">
        <f t="shared" si="13"/>
        <v>857.42999999999302</v>
      </c>
    </row>
    <row r="827" spans="2:15" ht="22.05" customHeight="1" x14ac:dyDescent="0.2">
      <c r="B827" s="20" t="s">
        <v>50</v>
      </c>
      <c r="O827" s="150">
        <f t="shared" si="13"/>
        <v>857.42999999999302</v>
      </c>
    </row>
    <row r="828" spans="2:15" ht="22.05" customHeight="1" x14ac:dyDescent="0.2">
      <c r="B828" s="20" t="s">
        <v>50</v>
      </c>
      <c r="O828" s="150">
        <f t="shared" si="13"/>
        <v>857.42999999999302</v>
      </c>
    </row>
    <row r="829" spans="2:15" ht="22.05" customHeight="1" x14ac:dyDescent="0.2">
      <c r="B829" s="20" t="s">
        <v>50</v>
      </c>
      <c r="O829" s="150">
        <f t="shared" si="13"/>
        <v>857.42999999999302</v>
      </c>
    </row>
    <row r="830" spans="2:15" ht="22.05" customHeight="1" x14ac:dyDescent="0.2">
      <c r="B830" s="20" t="s">
        <v>50</v>
      </c>
      <c r="O830" s="150">
        <f t="shared" si="13"/>
        <v>857.42999999999302</v>
      </c>
    </row>
    <row r="831" spans="2:15" ht="22.05" customHeight="1" x14ac:dyDescent="0.2">
      <c r="B831" s="20" t="s">
        <v>50</v>
      </c>
      <c r="O831" s="150">
        <f t="shared" si="13"/>
        <v>857.42999999999302</v>
      </c>
    </row>
    <row r="832" spans="2:15" ht="22.05" customHeight="1" x14ac:dyDescent="0.2">
      <c r="B832" s="20" t="s">
        <v>50</v>
      </c>
      <c r="O832" s="150">
        <f t="shared" si="13"/>
        <v>857.42999999999302</v>
      </c>
    </row>
    <row r="833" spans="2:15" ht="22.05" customHeight="1" x14ac:dyDescent="0.2">
      <c r="B833" s="20" t="s">
        <v>50</v>
      </c>
      <c r="O833" s="150">
        <f t="shared" si="13"/>
        <v>857.42999999999302</v>
      </c>
    </row>
    <row r="834" spans="2:15" ht="22.05" customHeight="1" x14ac:dyDescent="0.2">
      <c r="B834" s="20" t="s">
        <v>50</v>
      </c>
      <c r="O834" s="150">
        <f t="shared" si="13"/>
        <v>857.42999999999302</v>
      </c>
    </row>
    <row r="835" spans="2:15" ht="22.05" customHeight="1" x14ac:dyDescent="0.2">
      <c r="B835" s="20" t="s">
        <v>50</v>
      </c>
      <c r="O835" s="150">
        <f t="shared" si="13"/>
        <v>857.42999999999302</v>
      </c>
    </row>
    <row r="836" spans="2:15" ht="22.05" customHeight="1" x14ac:dyDescent="0.2">
      <c r="B836" s="20" t="s">
        <v>50</v>
      </c>
      <c r="O836" s="150">
        <f t="shared" si="13"/>
        <v>857.42999999999302</v>
      </c>
    </row>
    <row r="837" spans="2:15" ht="22.05" customHeight="1" x14ac:dyDescent="0.2">
      <c r="B837" s="20" t="s">
        <v>50</v>
      </c>
      <c r="O837" s="150">
        <f t="shared" si="13"/>
        <v>857.42999999999302</v>
      </c>
    </row>
    <row r="838" spans="2:15" ht="22.05" customHeight="1" x14ac:dyDescent="0.2">
      <c r="B838" s="20" t="s">
        <v>50</v>
      </c>
      <c r="O838" s="150">
        <f t="shared" si="13"/>
        <v>857.42999999999302</v>
      </c>
    </row>
    <row r="839" spans="2:15" ht="22.05" customHeight="1" x14ac:dyDescent="0.2">
      <c r="B839" s="20" t="s">
        <v>50</v>
      </c>
      <c r="O839" s="150">
        <f t="shared" si="13"/>
        <v>857.42999999999302</v>
      </c>
    </row>
    <row r="840" spans="2:15" ht="22.05" customHeight="1" x14ac:dyDescent="0.2">
      <c r="B840" s="20" t="s">
        <v>50</v>
      </c>
      <c r="O840" s="150">
        <f t="shared" si="13"/>
        <v>857.42999999999302</v>
      </c>
    </row>
    <row r="841" spans="2:15" ht="22.05" customHeight="1" x14ac:dyDescent="0.2">
      <c r="B841" s="20" t="s">
        <v>50</v>
      </c>
      <c r="O841" s="150">
        <f t="shared" si="13"/>
        <v>857.42999999999302</v>
      </c>
    </row>
    <row r="842" spans="2:15" ht="22.05" customHeight="1" x14ac:dyDescent="0.2">
      <c r="B842" s="20" t="s">
        <v>50</v>
      </c>
      <c r="O842" s="150">
        <f t="shared" si="13"/>
        <v>857.42999999999302</v>
      </c>
    </row>
    <row r="843" spans="2:15" ht="22.05" customHeight="1" x14ac:dyDescent="0.2">
      <c r="B843" s="20" t="s">
        <v>50</v>
      </c>
      <c r="O843" s="150">
        <f t="shared" si="13"/>
        <v>857.42999999999302</v>
      </c>
    </row>
    <row r="844" spans="2:15" ht="22.05" customHeight="1" x14ac:dyDescent="0.2">
      <c r="B844" s="20" t="s">
        <v>50</v>
      </c>
      <c r="O844" s="150">
        <f t="shared" si="13"/>
        <v>857.42999999999302</v>
      </c>
    </row>
    <row r="845" spans="2:15" ht="22.05" customHeight="1" x14ac:dyDescent="0.2">
      <c r="B845" s="20" t="s">
        <v>50</v>
      </c>
      <c r="O845" s="150">
        <f t="shared" si="13"/>
        <v>857.42999999999302</v>
      </c>
    </row>
    <row r="846" spans="2:15" ht="22.05" customHeight="1" x14ac:dyDescent="0.2">
      <c r="B846" s="20" t="s">
        <v>50</v>
      </c>
      <c r="O846" s="150">
        <f t="shared" si="13"/>
        <v>857.42999999999302</v>
      </c>
    </row>
    <row r="847" spans="2:15" ht="22.05" customHeight="1" x14ac:dyDescent="0.2">
      <c r="B847" s="20" t="s">
        <v>50</v>
      </c>
      <c r="O847" s="150">
        <f t="shared" si="13"/>
        <v>857.42999999999302</v>
      </c>
    </row>
    <row r="848" spans="2:15" ht="22.05" customHeight="1" x14ac:dyDescent="0.2">
      <c r="B848" s="20" t="s">
        <v>50</v>
      </c>
      <c r="O848" s="150">
        <f t="shared" ref="O848:O911" si="14">O847+M848-N848</f>
        <v>857.42999999999302</v>
      </c>
    </row>
    <row r="849" spans="2:15" ht="22.05" customHeight="1" x14ac:dyDescent="0.2">
      <c r="B849" s="20" t="s">
        <v>50</v>
      </c>
      <c r="O849" s="150">
        <f t="shared" si="14"/>
        <v>857.42999999999302</v>
      </c>
    </row>
    <row r="850" spans="2:15" ht="22.05" customHeight="1" x14ac:dyDescent="0.2">
      <c r="B850" s="20" t="s">
        <v>50</v>
      </c>
      <c r="O850" s="150">
        <f t="shared" si="14"/>
        <v>857.42999999999302</v>
      </c>
    </row>
    <row r="851" spans="2:15" ht="22.05" customHeight="1" x14ac:dyDescent="0.2">
      <c r="B851" s="20" t="s">
        <v>50</v>
      </c>
      <c r="O851" s="150">
        <f t="shared" si="14"/>
        <v>857.42999999999302</v>
      </c>
    </row>
    <row r="852" spans="2:15" ht="22.05" customHeight="1" x14ac:dyDescent="0.2">
      <c r="B852" s="20" t="s">
        <v>50</v>
      </c>
      <c r="O852" s="150">
        <f t="shared" si="14"/>
        <v>857.42999999999302</v>
      </c>
    </row>
    <row r="853" spans="2:15" ht="22.05" customHeight="1" x14ac:dyDescent="0.2">
      <c r="B853" s="20" t="s">
        <v>50</v>
      </c>
      <c r="O853" s="150">
        <f t="shared" si="14"/>
        <v>857.42999999999302</v>
      </c>
    </row>
    <row r="854" spans="2:15" ht="22.05" customHeight="1" x14ac:dyDescent="0.2">
      <c r="B854" s="20" t="s">
        <v>50</v>
      </c>
      <c r="O854" s="150">
        <f t="shared" si="14"/>
        <v>857.42999999999302</v>
      </c>
    </row>
    <row r="855" spans="2:15" ht="22.05" customHeight="1" x14ac:dyDescent="0.2">
      <c r="B855" s="20" t="s">
        <v>50</v>
      </c>
      <c r="O855" s="150">
        <f t="shared" si="14"/>
        <v>857.42999999999302</v>
      </c>
    </row>
    <row r="856" spans="2:15" ht="22.05" customHeight="1" x14ac:dyDescent="0.2">
      <c r="B856" s="20" t="s">
        <v>50</v>
      </c>
      <c r="O856" s="150">
        <f t="shared" si="14"/>
        <v>857.42999999999302</v>
      </c>
    </row>
    <row r="857" spans="2:15" ht="22.05" customHeight="1" x14ac:dyDescent="0.2">
      <c r="B857" s="20" t="s">
        <v>50</v>
      </c>
      <c r="O857" s="150">
        <f t="shared" si="14"/>
        <v>857.42999999999302</v>
      </c>
    </row>
    <row r="858" spans="2:15" ht="22.05" customHeight="1" x14ac:dyDescent="0.2">
      <c r="B858" s="20" t="s">
        <v>50</v>
      </c>
      <c r="O858" s="150">
        <f t="shared" si="14"/>
        <v>857.42999999999302</v>
      </c>
    </row>
    <row r="859" spans="2:15" ht="22.05" customHeight="1" x14ac:dyDescent="0.2">
      <c r="B859" s="20" t="s">
        <v>50</v>
      </c>
      <c r="O859" s="150">
        <f t="shared" si="14"/>
        <v>857.42999999999302</v>
      </c>
    </row>
    <row r="860" spans="2:15" ht="22.05" customHeight="1" x14ac:dyDescent="0.2">
      <c r="B860" s="20" t="s">
        <v>50</v>
      </c>
      <c r="O860" s="150">
        <f t="shared" si="14"/>
        <v>857.42999999999302</v>
      </c>
    </row>
    <row r="861" spans="2:15" ht="22.05" customHeight="1" x14ac:dyDescent="0.2">
      <c r="B861" s="20" t="s">
        <v>50</v>
      </c>
      <c r="O861" s="150">
        <f t="shared" si="14"/>
        <v>857.42999999999302</v>
      </c>
    </row>
    <row r="862" spans="2:15" ht="22.05" customHeight="1" x14ac:dyDescent="0.2">
      <c r="B862" s="20" t="s">
        <v>50</v>
      </c>
      <c r="O862" s="150">
        <f t="shared" si="14"/>
        <v>857.42999999999302</v>
      </c>
    </row>
    <row r="863" spans="2:15" ht="22.05" customHeight="1" x14ac:dyDescent="0.2">
      <c r="B863" s="20" t="s">
        <v>50</v>
      </c>
      <c r="O863" s="150">
        <f t="shared" si="14"/>
        <v>857.42999999999302</v>
      </c>
    </row>
    <row r="864" spans="2:15" ht="22.05" customHeight="1" x14ac:dyDescent="0.2">
      <c r="B864" s="20" t="s">
        <v>50</v>
      </c>
      <c r="O864" s="150">
        <f t="shared" si="14"/>
        <v>857.42999999999302</v>
      </c>
    </row>
    <row r="865" spans="2:15" ht="22.05" customHeight="1" x14ac:dyDescent="0.2">
      <c r="B865" s="20" t="s">
        <v>50</v>
      </c>
      <c r="O865" s="150">
        <f t="shared" si="14"/>
        <v>857.42999999999302</v>
      </c>
    </row>
    <row r="866" spans="2:15" ht="22.05" customHeight="1" x14ac:dyDescent="0.2">
      <c r="B866" s="20" t="s">
        <v>50</v>
      </c>
      <c r="O866" s="150">
        <f t="shared" si="14"/>
        <v>857.42999999999302</v>
      </c>
    </row>
    <row r="867" spans="2:15" ht="22.05" customHeight="1" x14ac:dyDescent="0.2">
      <c r="B867" s="20" t="s">
        <v>50</v>
      </c>
      <c r="O867" s="150">
        <f t="shared" si="14"/>
        <v>857.42999999999302</v>
      </c>
    </row>
    <row r="868" spans="2:15" ht="22.05" customHeight="1" x14ac:dyDescent="0.2">
      <c r="B868" s="20" t="s">
        <v>50</v>
      </c>
      <c r="O868" s="150">
        <f t="shared" si="14"/>
        <v>857.42999999999302</v>
      </c>
    </row>
    <row r="869" spans="2:15" ht="22.05" customHeight="1" x14ac:dyDescent="0.2">
      <c r="B869" s="20" t="s">
        <v>50</v>
      </c>
      <c r="O869" s="150">
        <f t="shared" si="14"/>
        <v>857.42999999999302</v>
      </c>
    </row>
    <row r="870" spans="2:15" ht="22.05" customHeight="1" x14ac:dyDescent="0.2">
      <c r="B870" s="20" t="s">
        <v>50</v>
      </c>
      <c r="O870" s="150">
        <f t="shared" si="14"/>
        <v>857.42999999999302</v>
      </c>
    </row>
    <row r="871" spans="2:15" ht="22.05" customHeight="1" x14ac:dyDescent="0.2">
      <c r="B871" s="20" t="s">
        <v>50</v>
      </c>
      <c r="O871" s="150">
        <f t="shared" si="14"/>
        <v>857.42999999999302</v>
      </c>
    </row>
    <row r="872" spans="2:15" ht="22.05" customHeight="1" x14ac:dyDescent="0.2">
      <c r="B872" s="20" t="s">
        <v>50</v>
      </c>
      <c r="O872" s="150">
        <f t="shared" si="14"/>
        <v>857.42999999999302</v>
      </c>
    </row>
    <row r="873" spans="2:15" ht="22.05" customHeight="1" x14ac:dyDescent="0.2">
      <c r="B873" s="20" t="s">
        <v>50</v>
      </c>
      <c r="O873" s="150">
        <f t="shared" si="14"/>
        <v>857.42999999999302</v>
      </c>
    </row>
    <row r="874" spans="2:15" ht="22.05" customHeight="1" x14ac:dyDescent="0.2">
      <c r="B874" s="20" t="s">
        <v>50</v>
      </c>
      <c r="O874" s="150">
        <f t="shared" si="14"/>
        <v>857.42999999999302</v>
      </c>
    </row>
    <row r="875" spans="2:15" ht="22.05" customHeight="1" x14ac:dyDescent="0.2">
      <c r="B875" s="20" t="s">
        <v>50</v>
      </c>
      <c r="O875" s="150">
        <f t="shared" si="14"/>
        <v>857.42999999999302</v>
      </c>
    </row>
    <row r="876" spans="2:15" ht="22.05" customHeight="1" x14ac:dyDescent="0.2">
      <c r="B876" s="20" t="s">
        <v>50</v>
      </c>
      <c r="O876" s="150">
        <f t="shared" si="14"/>
        <v>857.42999999999302</v>
      </c>
    </row>
    <row r="877" spans="2:15" ht="22.05" customHeight="1" x14ac:dyDescent="0.2">
      <c r="B877" s="20" t="s">
        <v>50</v>
      </c>
      <c r="O877" s="150">
        <f t="shared" si="14"/>
        <v>857.42999999999302</v>
      </c>
    </row>
    <row r="878" spans="2:15" ht="22.05" customHeight="1" x14ac:dyDescent="0.2">
      <c r="B878" s="20" t="s">
        <v>50</v>
      </c>
      <c r="O878" s="150">
        <f t="shared" si="14"/>
        <v>857.42999999999302</v>
      </c>
    </row>
    <row r="879" spans="2:15" ht="22.05" customHeight="1" x14ac:dyDescent="0.2">
      <c r="B879" s="20" t="s">
        <v>50</v>
      </c>
      <c r="O879" s="150">
        <f t="shared" si="14"/>
        <v>857.42999999999302</v>
      </c>
    </row>
    <row r="880" spans="2:15" ht="22.05" customHeight="1" x14ac:dyDescent="0.2">
      <c r="B880" s="20" t="s">
        <v>50</v>
      </c>
      <c r="O880" s="150">
        <f t="shared" si="14"/>
        <v>857.42999999999302</v>
      </c>
    </row>
    <row r="881" spans="2:15" ht="22.05" customHeight="1" x14ac:dyDescent="0.2">
      <c r="B881" s="20" t="s">
        <v>50</v>
      </c>
      <c r="O881" s="150">
        <f t="shared" si="14"/>
        <v>857.42999999999302</v>
      </c>
    </row>
    <row r="882" spans="2:15" ht="22.05" customHeight="1" x14ac:dyDescent="0.2">
      <c r="B882" s="20" t="s">
        <v>50</v>
      </c>
      <c r="O882" s="150">
        <f t="shared" si="14"/>
        <v>857.42999999999302</v>
      </c>
    </row>
    <row r="883" spans="2:15" ht="22.05" customHeight="1" x14ac:dyDescent="0.2">
      <c r="B883" s="20" t="s">
        <v>50</v>
      </c>
      <c r="O883" s="150">
        <f t="shared" si="14"/>
        <v>857.42999999999302</v>
      </c>
    </row>
    <row r="884" spans="2:15" ht="22.05" customHeight="1" x14ac:dyDescent="0.2">
      <c r="B884" s="20" t="s">
        <v>50</v>
      </c>
      <c r="O884" s="150">
        <f t="shared" si="14"/>
        <v>857.42999999999302</v>
      </c>
    </row>
    <row r="885" spans="2:15" ht="22.05" customHeight="1" x14ac:dyDescent="0.2">
      <c r="B885" s="20" t="s">
        <v>50</v>
      </c>
      <c r="O885" s="150">
        <f t="shared" si="14"/>
        <v>857.42999999999302</v>
      </c>
    </row>
    <row r="886" spans="2:15" ht="22.05" customHeight="1" x14ac:dyDescent="0.2">
      <c r="B886" s="20" t="s">
        <v>50</v>
      </c>
      <c r="O886" s="150">
        <f t="shared" si="14"/>
        <v>857.42999999999302</v>
      </c>
    </row>
    <row r="887" spans="2:15" ht="22.05" customHeight="1" x14ac:dyDescent="0.2">
      <c r="B887" s="20" t="s">
        <v>50</v>
      </c>
      <c r="O887" s="150">
        <f t="shared" si="14"/>
        <v>857.42999999999302</v>
      </c>
    </row>
    <row r="888" spans="2:15" ht="22.05" customHeight="1" x14ac:dyDescent="0.2">
      <c r="B888" s="20" t="s">
        <v>50</v>
      </c>
      <c r="O888" s="150">
        <f t="shared" si="14"/>
        <v>857.42999999999302</v>
      </c>
    </row>
    <row r="889" spans="2:15" ht="22.05" customHeight="1" x14ac:dyDescent="0.2">
      <c r="B889" s="20" t="s">
        <v>50</v>
      </c>
      <c r="O889" s="150">
        <f t="shared" si="14"/>
        <v>857.42999999999302</v>
      </c>
    </row>
    <row r="890" spans="2:15" ht="22.05" customHeight="1" x14ac:dyDescent="0.2">
      <c r="B890" s="20" t="s">
        <v>50</v>
      </c>
      <c r="O890" s="150">
        <f t="shared" si="14"/>
        <v>857.42999999999302</v>
      </c>
    </row>
    <row r="891" spans="2:15" ht="22.05" customHeight="1" x14ac:dyDescent="0.2">
      <c r="B891" s="20" t="s">
        <v>50</v>
      </c>
      <c r="O891" s="150">
        <f t="shared" si="14"/>
        <v>857.42999999999302</v>
      </c>
    </row>
    <row r="892" spans="2:15" ht="22.05" customHeight="1" x14ac:dyDescent="0.2">
      <c r="B892" s="20" t="s">
        <v>50</v>
      </c>
      <c r="O892" s="150">
        <f t="shared" si="14"/>
        <v>857.42999999999302</v>
      </c>
    </row>
    <row r="893" spans="2:15" ht="22.05" customHeight="1" x14ac:dyDescent="0.2">
      <c r="B893" s="20" t="s">
        <v>50</v>
      </c>
      <c r="O893" s="150">
        <f t="shared" si="14"/>
        <v>857.42999999999302</v>
      </c>
    </row>
    <row r="894" spans="2:15" ht="22.05" customHeight="1" x14ac:dyDescent="0.2">
      <c r="B894" s="20" t="s">
        <v>50</v>
      </c>
      <c r="O894" s="150">
        <f t="shared" si="14"/>
        <v>857.42999999999302</v>
      </c>
    </row>
    <row r="895" spans="2:15" ht="22.05" customHeight="1" x14ac:dyDescent="0.2">
      <c r="B895" s="20" t="s">
        <v>50</v>
      </c>
      <c r="O895" s="150">
        <f t="shared" si="14"/>
        <v>857.42999999999302</v>
      </c>
    </row>
    <row r="896" spans="2:15" ht="22.05" customHeight="1" x14ac:dyDescent="0.2">
      <c r="B896" s="20" t="s">
        <v>50</v>
      </c>
      <c r="O896" s="150">
        <f t="shared" si="14"/>
        <v>857.42999999999302</v>
      </c>
    </row>
    <row r="897" spans="2:15" ht="22.05" customHeight="1" x14ac:dyDescent="0.2">
      <c r="B897" s="20" t="s">
        <v>50</v>
      </c>
      <c r="O897" s="150">
        <f t="shared" si="14"/>
        <v>857.42999999999302</v>
      </c>
    </row>
    <row r="898" spans="2:15" ht="22.05" customHeight="1" x14ac:dyDescent="0.2">
      <c r="B898" s="20" t="s">
        <v>50</v>
      </c>
      <c r="O898" s="150">
        <f t="shared" si="14"/>
        <v>857.42999999999302</v>
      </c>
    </row>
    <row r="899" spans="2:15" ht="22.05" customHeight="1" x14ac:dyDescent="0.2">
      <c r="B899" s="20" t="s">
        <v>50</v>
      </c>
      <c r="O899" s="150">
        <f t="shared" si="14"/>
        <v>857.42999999999302</v>
      </c>
    </row>
    <row r="900" spans="2:15" ht="22.05" customHeight="1" x14ac:dyDescent="0.2">
      <c r="B900" s="20" t="s">
        <v>50</v>
      </c>
      <c r="O900" s="150">
        <f t="shared" si="14"/>
        <v>857.42999999999302</v>
      </c>
    </row>
    <row r="901" spans="2:15" ht="22.05" customHeight="1" x14ac:dyDescent="0.2">
      <c r="B901" s="20" t="s">
        <v>50</v>
      </c>
      <c r="O901" s="150">
        <f t="shared" si="14"/>
        <v>857.42999999999302</v>
      </c>
    </row>
    <row r="902" spans="2:15" ht="22.05" customHeight="1" x14ac:dyDescent="0.2">
      <c r="B902" s="20" t="s">
        <v>50</v>
      </c>
      <c r="O902" s="150">
        <f t="shared" si="14"/>
        <v>857.42999999999302</v>
      </c>
    </row>
    <row r="903" spans="2:15" ht="22.05" customHeight="1" x14ac:dyDescent="0.2">
      <c r="B903" s="20" t="s">
        <v>50</v>
      </c>
      <c r="O903" s="150">
        <f t="shared" si="14"/>
        <v>857.42999999999302</v>
      </c>
    </row>
    <row r="904" spans="2:15" ht="22.05" customHeight="1" x14ac:dyDescent="0.2">
      <c r="B904" s="20" t="s">
        <v>50</v>
      </c>
      <c r="O904" s="150">
        <f t="shared" si="14"/>
        <v>857.42999999999302</v>
      </c>
    </row>
    <row r="905" spans="2:15" ht="22.05" customHeight="1" x14ac:dyDescent="0.2">
      <c r="B905" s="20" t="s">
        <v>50</v>
      </c>
      <c r="O905" s="150">
        <f t="shared" si="14"/>
        <v>857.42999999999302</v>
      </c>
    </row>
    <row r="906" spans="2:15" ht="22.05" customHeight="1" x14ac:dyDescent="0.2">
      <c r="B906" s="20" t="s">
        <v>50</v>
      </c>
      <c r="O906" s="150">
        <f t="shared" si="14"/>
        <v>857.42999999999302</v>
      </c>
    </row>
    <row r="907" spans="2:15" ht="22.05" customHeight="1" x14ac:dyDescent="0.2">
      <c r="B907" s="20" t="s">
        <v>50</v>
      </c>
      <c r="O907" s="150">
        <f t="shared" si="14"/>
        <v>857.42999999999302</v>
      </c>
    </row>
    <row r="908" spans="2:15" ht="22.05" customHeight="1" x14ac:dyDescent="0.2">
      <c r="B908" s="20" t="s">
        <v>50</v>
      </c>
      <c r="O908" s="150">
        <f t="shared" si="14"/>
        <v>857.42999999999302</v>
      </c>
    </row>
    <row r="909" spans="2:15" ht="22.05" customHeight="1" x14ac:dyDescent="0.2">
      <c r="B909" s="20" t="s">
        <v>50</v>
      </c>
      <c r="O909" s="150">
        <f t="shared" si="14"/>
        <v>857.42999999999302</v>
      </c>
    </row>
    <row r="910" spans="2:15" ht="22.05" customHeight="1" x14ac:dyDescent="0.2">
      <c r="B910" s="20" t="s">
        <v>50</v>
      </c>
      <c r="O910" s="150">
        <f t="shared" si="14"/>
        <v>857.42999999999302</v>
      </c>
    </row>
    <row r="911" spans="2:15" ht="22.05" customHeight="1" x14ac:dyDescent="0.2">
      <c r="B911" s="20" t="s">
        <v>50</v>
      </c>
      <c r="O911" s="150">
        <f t="shared" si="14"/>
        <v>857.42999999999302</v>
      </c>
    </row>
    <row r="912" spans="2:15" ht="22.05" customHeight="1" x14ac:dyDescent="0.2">
      <c r="B912" s="20" t="s">
        <v>50</v>
      </c>
      <c r="O912" s="150">
        <f t="shared" ref="O912:O975" si="15">O911+M912-N912</f>
        <v>857.42999999999302</v>
      </c>
    </row>
    <row r="913" spans="2:15" ht="22.05" customHeight="1" x14ac:dyDescent="0.2">
      <c r="B913" s="20" t="s">
        <v>50</v>
      </c>
      <c r="O913" s="150">
        <f t="shared" si="15"/>
        <v>857.42999999999302</v>
      </c>
    </row>
    <row r="914" spans="2:15" ht="22.05" customHeight="1" x14ac:dyDescent="0.2">
      <c r="B914" s="20" t="s">
        <v>50</v>
      </c>
      <c r="O914" s="150">
        <f t="shared" si="15"/>
        <v>857.42999999999302</v>
      </c>
    </row>
    <row r="915" spans="2:15" ht="22.05" customHeight="1" x14ac:dyDescent="0.2">
      <c r="B915" s="20" t="s">
        <v>50</v>
      </c>
      <c r="O915" s="150">
        <f t="shared" si="15"/>
        <v>857.42999999999302</v>
      </c>
    </row>
    <row r="916" spans="2:15" ht="22.05" customHeight="1" x14ac:dyDescent="0.2">
      <c r="B916" s="20" t="s">
        <v>50</v>
      </c>
      <c r="O916" s="150">
        <f t="shared" si="15"/>
        <v>857.42999999999302</v>
      </c>
    </row>
    <row r="917" spans="2:15" ht="22.05" customHeight="1" x14ac:dyDescent="0.2">
      <c r="B917" s="20" t="s">
        <v>50</v>
      </c>
      <c r="O917" s="150">
        <f t="shared" si="15"/>
        <v>857.42999999999302</v>
      </c>
    </row>
    <row r="918" spans="2:15" ht="22.05" customHeight="1" x14ac:dyDescent="0.2">
      <c r="B918" s="20" t="s">
        <v>50</v>
      </c>
      <c r="O918" s="150">
        <f t="shared" si="15"/>
        <v>857.42999999999302</v>
      </c>
    </row>
    <row r="919" spans="2:15" ht="22.05" customHeight="1" x14ac:dyDescent="0.2">
      <c r="B919" s="20" t="s">
        <v>50</v>
      </c>
      <c r="O919" s="150">
        <f t="shared" si="15"/>
        <v>857.42999999999302</v>
      </c>
    </row>
    <row r="920" spans="2:15" ht="22.05" customHeight="1" x14ac:dyDescent="0.2">
      <c r="B920" s="20" t="s">
        <v>50</v>
      </c>
      <c r="O920" s="150">
        <f t="shared" si="15"/>
        <v>857.42999999999302</v>
      </c>
    </row>
    <row r="921" spans="2:15" ht="22.05" customHeight="1" x14ac:dyDescent="0.2">
      <c r="B921" s="20" t="s">
        <v>50</v>
      </c>
      <c r="O921" s="150">
        <f t="shared" si="15"/>
        <v>857.42999999999302</v>
      </c>
    </row>
    <row r="922" spans="2:15" ht="22.05" customHeight="1" x14ac:dyDescent="0.2">
      <c r="B922" s="20" t="s">
        <v>50</v>
      </c>
      <c r="O922" s="150">
        <f t="shared" si="15"/>
        <v>857.42999999999302</v>
      </c>
    </row>
    <row r="923" spans="2:15" ht="22.05" customHeight="1" x14ac:dyDescent="0.2">
      <c r="B923" s="20" t="s">
        <v>50</v>
      </c>
      <c r="O923" s="150">
        <f t="shared" si="15"/>
        <v>857.42999999999302</v>
      </c>
    </row>
    <row r="924" spans="2:15" ht="22.05" customHeight="1" x14ac:dyDescent="0.2">
      <c r="B924" s="20" t="s">
        <v>50</v>
      </c>
      <c r="O924" s="150">
        <f t="shared" si="15"/>
        <v>857.42999999999302</v>
      </c>
    </row>
    <row r="925" spans="2:15" ht="22.05" customHeight="1" x14ac:dyDescent="0.2">
      <c r="B925" s="20" t="s">
        <v>50</v>
      </c>
      <c r="O925" s="150">
        <f t="shared" si="15"/>
        <v>857.42999999999302</v>
      </c>
    </row>
    <row r="926" spans="2:15" ht="22.05" customHeight="1" x14ac:dyDescent="0.2">
      <c r="B926" s="20" t="s">
        <v>50</v>
      </c>
      <c r="O926" s="150">
        <f t="shared" si="15"/>
        <v>857.42999999999302</v>
      </c>
    </row>
    <row r="927" spans="2:15" ht="22.05" customHeight="1" x14ac:dyDescent="0.2">
      <c r="B927" s="20" t="s">
        <v>50</v>
      </c>
      <c r="O927" s="150">
        <f t="shared" si="15"/>
        <v>857.42999999999302</v>
      </c>
    </row>
    <row r="928" spans="2:15" ht="22.05" customHeight="1" x14ac:dyDescent="0.2">
      <c r="B928" s="20" t="s">
        <v>50</v>
      </c>
      <c r="O928" s="150">
        <f t="shared" si="15"/>
        <v>857.42999999999302</v>
      </c>
    </row>
    <row r="929" spans="2:15" ht="22.05" customHeight="1" x14ac:dyDescent="0.2">
      <c r="B929" s="20" t="s">
        <v>50</v>
      </c>
      <c r="O929" s="150">
        <f t="shared" si="15"/>
        <v>857.42999999999302</v>
      </c>
    </row>
    <row r="930" spans="2:15" ht="22.05" customHeight="1" x14ac:dyDescent="0.2">
      <c r="B930" s="20" t="s">
        <v>50</v>
      </c>
      <c r="O930" s="150">
        <f t="shared" si="15"/>
        <v>857.42999999999302</v>
      </c>
    </row>
    <row r="931" spans="2:15" ht="22.05" customHeight="1" x14ac:dyDescent="0.2">
      <c r="B931" s="20" t="s">
        <v>50</v>
      </c>
      <c r="O931" s="150">
        <f t="shared" si="15"/>
        <v>857.42999999999302</v>
      </c>
    </row>
    <row r="932" spans="2:15" ht="22.05" customHeight="1" x14ac:dyDescent="0.2">
      <c r="B932" s="20" t="s">
        <v>50</v>
      </c>
      <c r="O932" s="150">
        <f t="shared" si="15"/>
        <v>857.42999999999302</v>
      </c>
    </row>
    <row r="933" spans="2:15" ht="22.05" customHeight="1" x14ac:dyDescent="0.2">
      <c r="B933" s="20" t="s">
        <v>50</v>
      </c>
      <c r="O933" s="150">
        <f t="shared" si="15"/>
        <v>857.42999999999302</v>
      </c>
    </row>
    <row r="934" spans="2:15" ht="22.05" customHeight="1" x14ac:dyDescent="0.2">
      <c r="B934" s="20" t="s">
        <v>50</v>
      </c>
      <c r="O934" s="150">
        <f t="shared" si="15"/>
        <v>857.42999999999302</v>
      </c>
    </row>
    <row r="935" spans="2:15" ht="22.05" customHeight="1" x14ac:dyDescent="0.2">
      <c r="B935" s="20" t="s">
        <v>50</v>
      </c>
      <c r="O935" s="150">
        <f t="shared" si="15"/>
        <v>857.42999999999302</v>
      </c>
    </row>
    <row r="936" spans="2:15" ht="22.05" customHeight="1" x14ac:dyDescent="0.2">
      <c r="B936" s="20" t="s">
        <v>50</v>
      </c>
      <c r="O936" s="150">
        <f t="shared" si="15"/>
        <v>857.42999999999302</v>
      </c>
    </row>
    <row r="937" spans="2:15" ht="22.05" customHeight="1" x14ac:dyDescent="0.2">
      <c r="B937" s="20" t="s">
        <v>50</v>
      </c>
      <c r="O937" s="150">
        <f t="shared" si="15"/>
        <v>857.42999999999302</v>
      </c>
    </row>
    <row r="938" spans="2:15" ht="22.05" customHeight="1" x14ac:dyDescent="0.2">
      <c r="B938" s="20" t="s">
        <v>50</v>
      </c>
      <c r="O938" s="150">
        <f t="shared" si="15"/>
        <v>857.42999999999302</v>
      </c>
    </row>
    <row r="939" spans="2:15" ht="22.05" customHeight="1" x14ac:dyDescent="0.2">
      <c r="B939" s="20" t="s">
        <v>50</v>
      </c>
      <c r="O939" s="150">
        <f t="shared" si="15"/>
        <v>857.42999999999302</v>
      </c>
    </row>
    <row r="940" spans="2:15" ht="22.05" customHeight="1" x14ac:dyDescent="0.2">
      <c r="B940" s="20" t="s">
        <v>50</v>
      </c>
      <c r="O940" s="150">
        <f t="shared" si="15"/>
        <v>857.42999999999302</v>
      </c>
    </row>
    <row r="941" spans="2:15" ht="22.05" customHeight="1" x14ac:dyDescent="0.2">
      <c r="B941" s="20" t="s">
        <v>50</v>
      </c>
      <c r="O941" s="150">
        <f t="shared" si="15"/>
        <v>857.42999999999302</v>
      </c>
    </row>
    <row r="942" spans="2:15" ht="22.05" customHeight="1" x14ac:dyDescent="0.2">
      <c r="B942" s="20" t="s">
        <v>50</v>
      </c>
      <c r="O942" s="150">
        <f t="shared" si="15"/>
        <v>857.42999999999302</v>
      </c>
    </row>
    <row r="943" spans="2:15" ht="22.05" customHeight="1" x14ac:dyDescent="0.2">
      <c r="B943" s="20" t="s">
        <v>50</v>
      </c>
      <c r="O943" s="150">
        <f t="shared" si="15"/>
        <v>857.42999999999302</v>
      </c>
    </row>
    <row r="944" spans="2:15" ht="22.05" customHeight="1" x14ac:dyDescent="0.2">
      <c r="B944" s="20" t="s">
        <v>50</v>
      </c>
      <c r="O944" s="150">
        <f t="shared" si="15"/>
        <v>857.42999999999302</v>
      </c>
    </row>
    <row r="945" spans="2:15" ht="22.05" customHeight="1" x14ac:dyDescent="0.2">
      <c r="B945" s="20" t="s">
        <v>50</v>
      </c>
      <c r="O945" s="150">
        <f t="shared" si="15"/>
        <v>857.42999999999302</v>
      </c>
    </row>
    <row r="946" spans="2:15" ht="22.05" customHeight="1" x14ac:dyDescent="0.2">
      <c r="B946" s="20" t="s">
        <v>50</v>
      </c>
      <c r="O946" s="150">
        <f t="shared" si="15"/>
        <v>857.42999999999302</v>
      </c>
    </row>
    <row r="947" spans="2:15" ht="22.05" customHeight="1" x14ac:dyDescent="0.2">
      <c r="B947" s="20" t="s">
        <v>50</v>
      </c>
      <c r="O947" s="150">
        <f t="shared" si="15"/>
        <v>857.42999999999302</v>
      </c>
    </row>
    <row r="948" spans="2:15" ht="22.05" customHeight="1" x14ac:dyDescent="0.2">
      <c r="B948" s="20" t="s">
        <v>50</v>
      </c>
      <c r="O948" s="150">
        <f t="shared" si="15"/>
        <v>857.42999999999302</v>
      </c>
    </row>
    <row r="949" spans="2:15" ht="22.05" customHeight="1" x14ac:dyDescent="0.2">
      <c r="B949" s="20" t="s">
        <v>50</v>
      </c>
      <c r="O949" s="150">
        <f t="shared" si="15"/>
        <v>857.42999999999302</v>
      </c>
    </row>
    <row r="950" spans="2:15" ht="22.05" customHeight="1" x14ac:dyDescent="0.2">
      <c r="B950" s="20" t="s">
        <v>50</v>
      </c>
      <c r="O950" s="150">
        <f t="shared" si="15"/>
        <v>857.42999999999302</v>
      </c>
    </row>
    <row r="951" spans="2:15" ht="22.05" customHeight="1" x14ac:dyDescent="0.2">
      <c r="B951" s="20" t="s">
        <v>50</v>
      </c>
      <c r="O951" s="150">
        <f t="shared" si="15"/>
        <v>857.42999999999302</v>
      </c>
    </row>
    <row r="952" spans="2:15" ht="22.05" customHeight="1" x14ac:dyDescent="0.2">
      <c r="B952" s="20" t="s">
        <v>50</v>
      </c>
      <c r="O952" s="150">
        <f t="shared" si="15"/>
        <v>857.42999999999302</v>
      </c>
    </row>
    <row r="953" spans="2:15" ht="22.05" customHeight="1" x14ac:dyDescent="0.2">
      <c r="B953" s="20" t="s">
        <v>50</v>
      </c>
      <c r="O953" s="150">
        <f t="shared" si="15"/>
        <v>857.42999999999302</v>
      </c>
    </row>
    <row r="954" spans="2:15" ht="22.05" customHeight="1" x14ac:dyDescent="0.2">
      <c r="B954" s="20" t="s">
        <v>50</v>
      </c>
      <c r="O954" s="150">
        <f t="shared" si="15"/>
        <v>857.42999999999302</v>
      </c>
    </row>
    <row r="955" spans="2:15" ht="22.05" customHeight="1" x14ac:dyDescent="0.2">
      <c r="B955" s="20" t="s">
        <v>50</v>
      </c>
      <c r="O955" s="150">
        <f t="shared" si="15"/>
        <v>857.42999999999302</v>
      </c>
    </row>
    <row r="956" spans="2:15" ht="22.05" customHeight="1" x14ac:dyDescent="0.2">
      <c r="B956" s="20" t="s">
        <v>50</v>
      </c>
      <c r="O956" s="150">
        <f t="shared" si="15"/>
        <v>857.42999999999302</v>
      </c>
    </row>
    <row r="957" spans="2:15" ht="22.05" customHeight="1" x14ac:dyDescent="0.2">
      <c r="B957" s="20" t="s">
        <v>50</v>
      </c>
      <c r="O957" s="150">
        <f t="shared" si="15"/>
        <v>857.42999999999302</v>
      </c>
    </row>
    <row r="958" spans="2:15" ht="22.05" customHeight="1" x14ac:dyDescent="0.2">
      <c r="B958" s="20" t="s">
        <v>50</v>
      </c>
      <c r="O958" s="150">
        <f t="shared" si="15"/>
        <v>857.42999999999302</v>
      </c>
    </row>
    <row r="959" spans="2:15" ht="22.05" customHeight="1" x14ac:dyDescent="0.2">
      <c r="B959" s="20" t="s">
        <v>50</v>
      </c>
      <c r="O959" s="150">
        <f t="shared" si="15"/>
        <v>857.42999999999302</v>
      </c>
    </row>
    <row r="960" spans="2:15" ht="22.05" customHeight="1" x14ac:dyDescent="0.2">
      <c r="B960" s="20" t="s">
        <v>50</v>
      </c>
      <c r="O960" s="150">
        <f t="shared" si="15"/>
        <v>857.42999999999302</v>
      </c>
    </row>
    <row r="961" spans="2:15" ht="22.05" customHeight="1" x14ac:dyDescent="0.2">
      <c r="B961" s="20" t="s">
        <v>50</v>
      </c>
      <c r="O961" s="150">
        <f t="shared" si="15"/>
        <v>857.42999999999302</v>
      </c>
    </row>
    <row r="962" spans="2:15" ht="22.05" customHeight="1" x14ac:dyDescent="0.2">
      <c r="B962" s="20" t="s">
        <v>50</v>
      </c>
      <c r="O962" s="150">
        <f t="shared" si="15"/>
        <v>857.42999999999302</v>
      </c>
    </row>
    <row r="963" spans="2:15" ht="22.05" customHeight="1" x14ac:dyDescent="0.2">
      <c r="B963" s="20" t="s">
        <v>50</v>
      </c>
      <c r="O963" s="150">
        <f t="shared" si="15"/>
        <v>857.42999999999302</v>
      </c>
    </row>
    <row r="964" spans="2:15" ht="22.05" customHeight="1" x14ac:dyDescent="0.2">
      <c r="B964" s="20" t="s">
        <v>50</v>
      </c>
      <c r="O964" s="150">
        <f t="shared" si="15"/>
        <v>857.42999999999302</v>
      </c>
    </row>
    <row r="965" spans="2:15" ht="22.05" customHeight="1" x14ac:dyDescent="0.2">
      <c r="B965" s="20" t="s">
        <v>50</v>
      </c>
      <c r="O965" s="150">
        <f t="shared" si="15"/>
        <v>857.42999999999302</v>
      </c>
    </row>
    <row r="966" spans="2:15" ht="22.05" customHeight="1" x14ac:dyDescent="0.2">
      <c r="B966" s="20" t="s">
        <v>50</v>
      </c>
      <c r="O966" s="150">
        <f t="shared" si="15"/>
        <v>857.42999999999302</v>
      </c>
    </row>
    <row r="967" spans="2:15" ht="22.05" customHeight="1" x14ac:dyDescent="0.2">
      <c r="B967" s="20" t="s">
        <v>50</v>
      </c>
      <c r="O967" s="150">
        <f t="shared" si="15"/>
        <v>857.42999999999302</v>
      </c>
    </row>
    <row r="968" spans="2:15" ht="22.05" customHeight="1" x14ac:dyDescent="0.2">
      <c r="B968" s="20" t="s">
        <v>50</v>
      </c>
      <c r="O968" s="150">
        <f t="shared" si="15"/>
        <v>857.42999999999302</v>
      </c>
    </row>
    <row r="969" spans="2:15" ht="22.05" customHeight="1" x14ac:dyDescent="0.2">
      <c r="B969" s="20" t="s">
        <v>50</v>
      </c>
      <c r="O969" s="150">
        <f t="shared" si="15"/>
        <v>857.42999999999302</v>
      </c>
    </row>
    <row r="970" spans="2:15" ht="22.05" customHeight="1" x14ac:dyDescent="0.2">
      <c r="B970" s="20" t="s">
        <v>50</v>
      </c>
      <c r="O970" s="150">
        <f t="shared" si="15"/>
        <v>857.42999999999302</v>
      </c>
    </row>
    <row r="971" spans="2:15" ht="22.05" customHeight="1" x14ac:dyDescent="0.2">
      <c r="B971" s="20" t="s">
        <v>50</v>
      </c>
      <c r="O971" s="150">
        <f t="shared" si="15"/>
        <v>857.42999999999302</v>
      </c>
    </row>
    <row r="972" spans="2:15" ht="22.05" customHeight="1" x14ac:dyDescent="0.2">
      <c r="B972" s="20" t="s">
        <v>50</v>
      </c>
      <c r="O972" s="150">
        <f t="shared" si="15"/>
        <v>857.42999999999302</v>
      </c>
    </row>
    <row r="973" spans="2:15" ht="22.05" customHeight="1" x14ac:dyDescent="0.2">
      <c r="B973" s="20" t="s">
        <v>50</v>
      </c>
      <c r="O973" s="150">
        <f t="shared" si="15"/>
        <v>857.42999999999302</v>
      </c>
    </row>
    <row r="974" spans="2:15" ht="22.05" customHeight="1" x14ac:dyDescent="0.2">
      <c r="B974" s="20" t="s">
        <v>50</v>
      </c>
      <c r="O974" s="150">
        <f t="shared" si="15"/>
        <v>857.42999999999302</v>
      </c>
    </row>
    <row r="975" spans="2:15" ht="22.05" customHeight="1" x14ac:dyDescent="0.2">
      <c r="B975" s="20" t="s">
        <v>50</v>
      </c>
      <c r="O975" s="150">
        <f t="shared" si="15"/>
        <v>857.42999999999302</v>
      </c>
    </row>
    <row r="976" spans="2:15" ht="22.05" customHeight="1" x14ac:dyDescent="0.2">
      <c r="B976" s="20" t="s">
        <v>50</v>
      </c>
      <c r="O976" s="150">
        <f t="shared" ref="O976:O1005" si="16">O975+M976-N976</f>
        <v>857.42999999999302</v>
      </c>
    </row>
    <row r="977" spans="2:15" ht="22.05" customHeight="1" x14ac:dyDescent="0.2">
      <c r="B977" s="20" t="s">
        <v>50</v>
      </c>
      <c r="O977" s="150">
        <f t="shared" si="16"/>
        <v>857.42999999999302</v>
      </c>
    </row>
    <row r="978" spans="2:15" ht="22.05" customHeight="1" x14ac:dyDescent="0.2">
      <c r="B978" s="20" t="s">
        <v>50</v>
      </c>
      <c r="O978" s="150">
        <f t="shared" si="16"/>
        <v>857.42999999999302</v>
      </c>
    </row>
    <row r="979" spans="2:15" ht="22.05" customHeight="1" x14ac:dyDescent="0.2">
      <c r="B979" s="20" t="s">
        <v>50</v>
      </c>
      <c r="O979" s="150">
        <f t="shared" si="16"/>
        <v>857.42999999999302</v>
      </c>
    </row>
    <row r="980" spans="2:15" ht="22.05" customHeight="1" x14ac:dyDescent="0.2">
      <c r="B980" s="20" t="s">
        <v>50</v>
      </c>
      <c r="O980" s="150">
        <f t="shared" si="16"/>
        <v>857.42999999999302</v>
      </c>
    </row>
    <row r="981" spans="2:15" ht="22.05" customHeight="1" x14ac:dyDescent="0.2">
      <c r="B981" s="20" t="s">
        <v>50</v>
      </c>
      <c r="O981" s="150">
        <f t="shared" si="16"/>
        <v>857.42999999999302</v>
      </c>
    </row>
    <row r="982" spans="2:15" ht="22.05" customHeight="1" x14ac:dyDescent="0.2">
      <c r="B982" s="20" t="s">
        <v>50</v>
      </c>
      <c r="O982" s="150">
        <f t="shared" si="16"/>
        <v>857.42999999999302</v>
      </c>
    </row>
    <row r="983" spans="2:15" ht="22.05" customHeight="1" x14ac:dyDescent="0.2">
      <c r="B983" s="20" t="s">
        <v>50</v>
      </c>
      <c r="O983" s="150">
        <f t="shared" si="16"/>
        <v>857.42999999999302</v>
      </c>
    </row>
    <row r="984" spans="2:15" ht="22.05" customHeight="1" x14ac:dyDescent="0.2">
      <c r="B984" s="20" t="s">
        <v>50</v>
      </c>
      <c r="O984" s="150">
        <f t="shared" si="16"/>
        <v>857.42999999999302</v>
      </c>
    </row>
    <row r="985" spans="2:15" ht="22.05" customHeight="1" x14ac:dyDescent="0.2">
      <c r="B985" s="20" t="s">
        <v>50</v>
      </c>
      <c r="O985" s="150">
        <f t="shared" si="16"/>
        <v>857.42999999999302</v>
      </c>
    </row>
    <row r="986" spans="2:15" ht="22.05" customHeight="1" x14ac:dyDescent="0.2">
      <c r="B986" s="20" t="s">
        <v>50</v>
      </c>
      <c r="O986" s="150">
        <f t="shared" si="16"/>
        <v>857.42999999999302</v>
      </c>
    </row>
    <row r="987" spans="2:15" ht="22.05" customHeight="1" x14ac:dyDescent="0.2">
      <c r="B987" s="20" t="s">
        <v>50</v>
      </c>
      <c r="O987" s="150">
        <f t="shared" si="16"/>
        <v>857.42999999999302</v>
      </c>
    </row>
    <row r="988" spans="2:15" ht="22.05" customHeight="1" x14ac:dyDescent="0.2">
      <c r="B988" s="20" t="s">
        <v>50</v>
      </c>
      <c r="O988" s="150">
        <f t="shared" si="16"/>
        <v>857.42999999999302</v>
      </c>
    </row>
    <row r="989" spans="2:15" ht="22.05" customHeight="1" x14ac:dyDescent="0.2">
      <c r="B989" s="20" t="s">
        <v>50</v>
      </c>
      <c r="O989" s="150">
        <f t="shared" si="16"/>
        <v>857.42999999999302</v>
      </c>
    </row>
    <row r="990" spans="2:15" ht="22.05" customHeight="1" x14ac:dyDescent="0.2">
      <c r="B990" s="20" t="s">
        <v>50</v>
      </c>
      <c r="O990" s="150">
        <f t="shared" si="16"/>
        <v>857.42999999999302</v>
      </c>
    </row>
    <row r="991" spans="2:15" ht="22.05" customHeight="1" x14ac:dyDescent="0.2">
      <c r="B991" s="20" t="s">
        <v>50</v>
      </c>
      <c r="O991" s="150">
        <f t="shared" si="16"/>
        <v>857.42999999999302</v>
      </c>
    </row>
    <row r="992" spans="2:15" ht="22.05" customHeight="1" x14ac:dyDescent="0.2">
      <c r="B992" s="20" t="s">
        <v>50</v>
      </c>
      <c r="O992" s="150">
        <f t="shared" si="16"/>
        <v>857.42999999999302</v>
      </c>
    </row>
    <row r="993" spans="2:15" ht="22.05" customHeight="1" x14ac:dyDescent="0.2">
      <c r="B993" s="20" t="s">
        <v>50</v>
      </c>
      <c r="O993" s="150">
        <f t="shared" si="16"/>
        <v>857.42999999999302</v>
      </c>
    </row>
    <row r="994" spans="2:15" ht="22.05" customHeight="1" x14ac:dyDescent="0.2">
      <c r="B994" s="20" t="s">
        <v>50</v>
      </c>
      <c r="O994" s="150">
        <f t="shared" si="16"/>
        <v>857.42999999999302</v>
      </c>
    </row>
    <row r="995" spans="2:15" ht="22.05" customHeight="1" x14ac:dyDescent="0.2">
      <c r="B995" s="20" t="s">
        <v>50</v>
      </c>
      <c r="O995" s="150">
        <f t="shared" si="16"/>
        <v>857.42999999999302</v>
      </c>
    </row>
    <row r="996" spans="2:15" ht="22.05" customHeight="1" x14ac:dyDescent="0.2">
      <c r="B996" s="20" t="s">
        <v>50</v>
      </c>
      <c r="O996" s="150">
        <f t="shared" si="16"/>
        <v>857.42999999999302</v>
      </c>
    </row>
    <row r="997" spans="2:15" ht="22.05" customHeight="1" x14ac:dyDescent="0.2">
      <c r="B997" s="20" t="s">
        <v>50</v>
      </c>
      <c r="O997" s="150">
        <f t="shared" si="16"/>
        <v>857.42999999999302</v>
      </c>
    </row>
    <row r="998" spans="2:15" ht="22.05" customHeight="1" x14ac:dyDescent="0.2">
      <c r="B998" s="20" t="s">
        <v>50</v>
      </c>
      <c r="O998" s="150">
        <f t="shared" si="16"/>
        <v>857.42999999999302</v>
      </c>
    </row>
    <row r="999" spans="2:15" ht="22.05" customHeight="1" x14ac:dyDescent="0.2">
      <c r="B999" s="20" t="s">
        <v>50</v>
      </c>
      <c r="O999" s="150">
        <f t="shared" si="16"/>
        <v>857.42999999999302</v>
      </c>
    </row>
    <row r="1000" spans="2:15" ht="22.05" customHeight="1" x14ac:dyDescent="0.2">
      <c r="B1000" s="20" t="s">
        <v>50</v>
      </c>
      <c r="O1000" s="150">
        <f t="shared" si="16"/>
        <v>857.42999999999302</v>
      </c>
    </row>
    <row r="1001" spans="2:15" ht="22.05" customHeight="1" x14ac:dyDescent="0.2">
      <c r="B1001" s="20" t="s">
        <v>50</v>
      </c>
      <c r="O1001" s="150">
        <f t="shared" si="16"/>
        <v>857.42999999999302</v>
      </c>
    </row>
    <row r="1002" spans="2:15" ht="22.05" customHeight="1" x14ac:dyDescent="0.2">
      <c r="B1002" s="20" t="s">
        <v>50</v>
      </c>
      <c r="O1002" s="150">
        <f t="shared" si="16"/>
        <v>857.42999999999302</v>
      </c>
    </row>
    <row r="1003" spans="2:15" ht="22.05" customHeight="1" x14ac:dyDescent="0.2">
      <c r="B1003" s="20" t="s">
        <v>50</v>
      </c>
      <c r="O1003" s="150">
        <f t="shared" si="16"/>
        <v>857.42999999999302</v>
      </c>
    </row>
    <row r="1004" spans="2:15" ht="22.05" customHeight="1" x14ac:dyDescent="0.2">
      <c r="B1004" s="20" t="s">
        <v>50</v>
      </c>
      <c r="O1004" s="150">
        <f t="shared" si="16"/>
        <v>857.42999999999302</v>
      </c>
    </row>
    <row r="1005" spans="2:15" ht="22.05" customHeight="1" x14ac:dyDescent="0.2">
      <c r="B1005" s="20" t="s">
        <v>50</v>
      </c>
      <c r="O1005" s="150">
        <f t="shared" si="16"/>
        <v>857.42999999999302</v>
      </c>
    </row>
  </sheetData>
  <sheetProtection formatCells="0" formatColumns="0" autoFilter="0" pivotTables="0"/>
  <autoFilter ref="A1:P1005" xr:uid="{35A9DBF9-1DEA-4215-A828-6A1AF877B5E6}"/>
  <dataValidations count="7">
    <dataValidation type="list" allowBlank="1" showInputMessage="1" showErrorMessage="1" error="VERIFICA CONCEPTO EN LISTA" sqref="J920:J949 J951:J1036" xr:uid="{2BDCEB7B-C995-4B11-860C-C844D659607E}">
      <formula1>INDIRECT($I920)</formula1>
    </dataValidation>
    <dataValidation type="list" allowBlank="1" showInputMessage="1" showErrorMessage="1" sqref="B2:B1259" xr:uid="{6C92DCB3-9838-48CB-8E29-405AD727C5AC}">
      <formula1>BANCO</formula1>
    </dataValidation>
    <dataValidation type="date" allowBlank="1" showInputMessage="1" showErrorMessage="1" sqref="A972:A1036 C972:E1036 B1006:B1036" xr:uid="{499E60C3-54AF-4F68-ABC4-15EDD4271B4F}">
      <formula1>45292</formula1>
      <formula2>45657</formula2>
    </dataValidation>
    <dataValidation type="list" allowBlank="1" showInputMessage="1" showErrorMessage="1" sqref="H2:H1036" xr:uid="{5C8DF802-DB66-4D5D-922D-1613F124EE91}">
      <formula1>TIPO</formula1>
    </dataValidation>
    <dataValidation type="list" allowBlank="1" showInputMessage="1" showErrorMessage="1" sqref="F2:F1036" xr:uid="{72899814-C496-43E5-A5A0-8855D6FF4D91}">
      <formula1>ESTADO</formula1>
    </dataValidation>
    <dataValidation type="list" allowBlank="1" showInputMessage="1" showErrorMessage="1" sqref="J950 J1260 J2:J919" xr:uid="{FD4E0621-79FC-4B29-9885-0418C81C37BE}">
      <formula1>INDIRECT($I2)</formula1>
    </dataValidation>
    <dataValidation type="list" allowBlank="1" showInputMessage="1" showErrorMessage="1" sqref="I2:I1251" xr:uid="{60CCA35E-2E83-4E70-A843-F0C3ACAFF74F}">
      <formula1>INDIRECT($H2)</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DD47-4DE4-4ADC-85E5-8108CAD17361}">
  <sheetPr>
    <tabColor rgb="FFFF7C80"/>
  </sheetPr>
  <dimension ref="A1:P1014"/>
  <sheetViews>
    <sheetView workbookViewId="0">
      <pane xSplit="1" ySplit="1" topLeftCell="B107" activePane="bottomRight" state="frozen"/>
      <selection pane="topRight" activeCell="B1" sqref="B1"/>
      <selection pane="bottomLeft" activeCell="A2" sqref="A2"/>
      <selection pane="bottomRight" activeCell="A113" sqref="A113"/>
    </sheetView>
  </sheetViews>
  <sheetFormatPr baseColWidth="10" defaultColWidth="11.44140625" defaultRowHeight="22.05" customHeight="1" x14ac:dyDescent="0.2"/>
  <cols>
    <col min="1" max="1" width="12.44140625" style="26" customWidth="1"/>
    <col min="2" max="2" width="9.77734375" style="8" customWidth="1"/>
    <col min="3" max="3" width="12.44140625" style="147" customWidth="1"/>
    <col min="4" max="4" width="16.6640625" style="26" customWidth="1"/>
    <col min="5" max="5" width="29.44140625" style="147" customWidth="1"/>
    <col min="6" max="6" width="13.109375" style="93" customWidth="1"/>
    <col min="7" max="7" width="10.109375" style="28" customWidth="1"/>
    <col min="8" max="8" width="12.109375" style="28" customWidth="1"/>
    <col min="9" max="9" width="15.6640625" style="28" customWidth="1"/>
    <col min="10" max="10" width="30.44140625" style="28" customWidth="1"/>
    <col min="11" max="11" width="35.109375" style="25" customWidth="1"/>
    <col min="12" max="12" width="18" style="25" customWidth="1"/>
    <col min="13" max="13" width="15.44140625" style="24" customWidth="1"/>
    <col min="14" max="14" width="18.33203125" style="27" customWidth="1"/>
    <col min="15" max="15" width="15.6640625" style="150" customWidth="1"/>
    <col min="16" max="16" width="16.77734375" style="25" bestFit="1" customWidth="1"/>
    <col min="17" max="16384" width="11.44140625" style="8"/>
  </cols>
  <sheetData>
    <row r="1" spans="1:16" ht="22.05" customHeight="1" x14ac:dyDescent="0.2">
      <c r="A1" s="42" t="s">
        <v>0</v>
      </c>
      <c r="B1" s="43" t="s">
        <v>6</v>
      </c>
      <c r="C1" s="155" t="s">
        <v>74</v>
      </c>
      <c r="D1" s="54" t="s">
        <v>75</v>
      </c>
      <c r="E1" s="155" t="s">
        <v>7</v>
      </c>
      <c r="F1" s="43" t="s">
        <v>76</v>
      </c>
      <c r="G1" s="44" t="s">
        <v>1</v>
      </c>
      <c r="H1" s="43" t="s">
        <v>8</v>
      </c>
      <c r="I1" s="43" t="s">
        <v>12</v>
      </c>
      <c r="J1" s="43" t="s">
        <v>10</v>
      </c>
      <c r="K1" s="44" t="s">
        <v>9</v>
      </c>
      <c r="L1" s="44" t="s">
        <v>119</v>
      </c>
      <c r="M1" s="45" t="s">
        <v>2</v>
      </c>
      <c r="N1" s="71" t="s">
        <v>3</v>
      </c>
      <c r="O1" s="244" t="s">
        <v>4</v>
      </c>
      <c r="P1" s="46" t="s">
        <v>20</v>
      </c>
    </row>
    <row r="2" spans="1:16" ht="22.05" customHeight="1" x14ac:dyDescent="0.2">
      <c r="A2" s="186">
        <v>45292</v>
      </c>
      <c r="B2" s="20" t="s">
        <v>51</v>
      </c>
      <c r="C2" s="122"/>
      <c r="D2" s="122"/>
      <c r="E2" s="207" t="s">
        <v>23</v>
      </c>
      <c r="F2" s="20" t="s">
        <v>27</v>
      </c>
      <c r="G2" s="22"/>
      <c r="H2" s="21" t="s">
        <v>27</v>
      </c>
      <c r="I2" s="21" t="s">
        <v>27</v>
      </c>
      <c r="J2" s="21" t="s">
        <v>27</v>
      </c>
      <c r="K2" s="207" t="s">
        <v>23</v>
      </c>
      <c r="L2" s="207"/>
      <c r="M2" s="187"/>
      <c r="N2" s="188"/>
      <c r="O2" s="208"/>
    </row>
    <row r="3" spans="1:16" ht="22.05" customHeight="1" x14ac:dyDescent="0.2">
      <c r="A3" s="186">
        <v>45667</v>
      </c>
      <c r="B3" s="20" t="s">
        <v>51</v>
      </c>
      <c r="C3" s="122">
        <v>479671</v>
      </c>
      <c r="D3" s="123"/>
      <c r="E3" s="123" t="s">
        <v>1223</v>
      </c>
      <c r="F3" s="22" t="s">
        <v>99</v>
      </c>
      <c r="G3" s="41"/>
      <c r="H3" s="21" t="s">
        <v>21</v>
      </c>
      <c r="I3" s="21" t="s">
        <v>81</v>
      </c>
      <c r="J3" s="21" t="s">
        <v>167</v>
      </c>
      <c r="K3" s="123" t="s">
        <v>1162</v>
      </c>
      <c r="L3" s="49"/>
      <c r="M3" s="189">
        <v>350957.5</v>
      </c>
      <c r="N3" s="190"/>
      <c r="O3" s="189">
        <f>O2+M3-N3</f>
        <v>350957.5</v>
      </c>
    </row>
    <row r="4" spans="1:16" ht="22.05" customHeight="1" x14ac:dyDescent="0.2">
      <c r="A4" s="186">
        <v>45667</v>
      </c>
      <c r="B4" s="20" t="s">
        <v>51</v>
      </c>
      <c r="C4" s="122">
        <v>479671</v>
      </c>
      <c r="D4" s="122"/>
      <c r="E4" s="122" t="s">
        <v>1224</v>
      </c>
      <c r="F4" s="22" t="s">
        <v>77</v>
      </c>
      <c r="G4" s="41"/>
      <c r="H4" s="21" t="s">
        <v>22</v>
      </c>
      <c r="I4" s="21" t="s">
        <v>57</v>
      </c>
      <c r="J4" s="21" t="s">
        <v>85</v>
      </c>
      <c r="K4" s="122" t="s">
        <v>611</v>
      </c>
      <c r="L4" s="49"/>
      <c r="M4" s="208"/>
      <c r="N4" s="198">
        <v>244.07</v>
      </c>
      <c r="O4" s="189">
        <f t="shared" ref="O4:O77" si="0">O3+M4-N4</f>
        <v>350713.43</v>
      </c>
    </row>
    <row r="5" spans="1:16" ht="22.05" customHeight="1" x14ac:dyDescent="0.2">
      <c r="A5" s="186">
        <v>45667</v>
      </c>
      <c r="B5" s="20" t="s">
        <v>51</v>
      </c>
      <c r="C5" s="122">
        <v>479671</v>
      </c>
      <c r="D5" s="122"/>
      <c r="E5" s="122" t="s">
        <v>609</v>
      </c>
      <c r="F5" s="22" t="s">
        <v>77</v>
      </c>
      <c r="G5" s="41"/>
      <c r="H5" s="21" t="s">
        <v>22</v>
      </c>
      <c r="I5" s="21" t="s">
        <v>57</v>
      </c>
      <c r="J5" s="21" t="s">
        <v>85</v>
      </c>
      <c r="K5" s="122" t="s">
        <v>611</v>
      </c>
      <c r="L5" s="49"/>
      <c r="M5" s="208"/>
      <c r="N5" s="198">
        <v>39.049999999999997</v>
      </c>
      <c r="O5" s="189">
        <f t="shared" si="0"/>
        <v>350674.38</v>
      </c>
    </row>
    <row r="6" spans="1:16" ht="22.05" customHeight="1" x14ac:dyDescent="0.2">
      <c r="A6" s="186">
        <v>45667</v>
      </c>
      <c r="B6" s="20" t="s">
        <v>51</v>
      </c>
      <c r="C6" s="122">
        <v>479671</v>
      </c>
      <c r="D6" s="123"/>
      <c r="E6" s="123" t="s">
        <v>1225</v>
      </c>
      <c r="F6" s="22" t="s">
        <v>120</v>
      </c>
      <c r="G6" s="41"/>
      <c r="H6" s="21" t="s">
        <v>22</v>
      </c>
      <c r="I6" s="21" t="s">
        <v>56</v>
      </c>
      <c r="J6" s="21" t="s">
        <v>116</v>
      </c>
      <c r="K6" s="123" t="s">
        <v>611</v>
      </c>
      <c r="L6" s="49"/>
      <c r="M6" s="189"/>
      <c r="N6" s="192">
        <v>475.94</v>
      </c>
      <c r="O6" s="189">
        <f t="shared" si="0"/>
        <v>350198.44</v>
      </c>
    </row>
    <row r="7" spans="1:16" ht="22.05" customHeight="1" x14ac:dyDescent="0.2">
      <c r="A7" s="186">
        <v>45667</v>
      </c>
      <c r="B7" s="20" t="s">
        <v>51</v>
      </c>
      <c r="C7" s="122"/>
      <c r="D7" s="122"/>
      <c r="E7" s="207" t="s">
        <v>1199</v>
      </c>
      <c r="F7" s="255" t="s">
        <v>78</v>
      </c>
      <c r="G7" s="41">
        <v>177</v>
      </c>
      <c r="H7" s="21" t="s">
        <v>22</v>
      </c>
      <c r="I7" s="21" t="s">
        <v>81</v>
      </c>
      <c r="J7" s="21" t="s">
        <v>33</v>
      </c>
      <c r="K7" s="207" t="s">
        <v>1227</v>
      </c>
      <c r="L7" s="49"/>
      <c r="M7" s="208"/>
      <c r="N7" s="198">
        <v>200000</v>
      </c>
      <c r="O7" s="189">
        <f t="shared" si="0"/>
        <v>150198.44</v>
      </c>
    </row>
    <row r="8" spans="1:16" ht="22.05" customHeight="1" x14ac:dyDescent="0.2">
      <c r="A8" s="186">
        <v>45667</v>
      </c>
      <c r="B8" s="20" t="s">
        <v>51</v>
      </c>
      <c r="C8" s="122"/>
      <c r="D8" s="122"/>
      <c r="E8" s="207" t="s">
        <v>1199</v>
      </c>
      <c r="F8" s="255" t="s">
        <v>78</v>
      </c>
      <c r="G8" s="22">
        <v>178</v>
      </c>
      <c r="H8" s="21" t="s">
        <v>22</v>
      </c>
      <c r="I8" s="21" t="s">
        <v>81</v>
      </c>
      <c r="J8" s="21" t="s">
        <v>33</v>
      </c>
      <c r="K8" s="207" t="s">
        <v>1227</v>
      </c>
      <c r="L8" s="39"/>
      <c r="M8" s="208"/>
      <c r="N8" s="198">
        <v>150000</v>
      </c>
      <c r="O8" s="189">
        <f t="shared" si="0"/>
        <v>198.44000000000233</v>
      </c>
    </row>
    <row r="9" spans="1:16" ht="22.05" customHeight="1" x14ac:dyDescent="0.2">
      <c r="A9" s="186">
        <v>45678</v>
      </c>
      <c r="B9" s="20" t="s">
        <v>51</v>
      </c>
      <c r="C9" s="122">
        <v>2084618920</v>
      </c>
      <c r="D9" s="122"/>
      <c r="E9" s="122" t="s">
        <v>1226</v>
      </c>
      <c r="F9" s="22" t="s">
        <v>99</v>
      </c>
      <c r="G9" s="22"/>
      <c r="H9" s="21" t="s">
        <v>21</v>
      </c>
      <c r="I9" s="21" t="s">
        <v>81</v>
      </c>
      <c r="J9" s="21" t="s">
        <v>168</v>
      </c>
      <c r="K9" s="122" t="s">
        <v>1228</v>
      </c>
      <c r="L9" s="39"/>
      <c r="M9" s="208">
        <v>365078.75</v>
      </c>
      <c r="N9" s="198"/>
      <c r="O9" s="189">
        <f t="shared" si="0"/>
        <v>365277.19</v>
      </c>
    </row>
    <row r="10" spans="1:16" ht="22.05" customHeight="1" x14ac:dyDescent="0.2">
      <c r="A10" s="186">
        <v>45678</v>
      </c>
      <c r="B10" s="20" t="s">
        <v>51</v>
      </c>
      <c r="C10" s="122">
        <v>170118</v>
      </c>
      <c r="D10" s="122"/>
      <c r="E10" s="207" t="s">
        <v>29</v>
      </c>
      <c r="F10" s="255" t="s">
        <v>99</v>
      </c>
      <c r="G10" s="22"/>
      <c r="H10" s="21" t="s">
        <v>22</v>
      </c>
      <c r="I10" s="21" t="s">
        <v>81</v>
      </c>
      <c r="J10" s="21" t="s">
        <v>171</v>
      </c>
      <c r="K10" s="207" t="s">
        <v>621</v>
      </c>
      <c r="L10" s="39"/>
      <c r="M10" s="208"/>
      <c r="N10" s="198">
        <v>365000</v>
      </c>
      <c r="O10" s="189">
        <f t="shared" si="0"/>
        <v>277.19000000000233</v>
      </c>
    </row>
    <row r="11" spans="1:16" ht="22.05" customHeight="1" x14ac:dyDescent="0.2">
      <c r="A11" s="186">
        <v>45688</v>
      </c>
      <c r="B11" s="20" t="s">
        <v>51</v>
      </c>
      <c r="C11" s="122">
        <v>10426061</v>
      </c>
      <c r="D11" s="122"/>
      <c r="E11" s="207" t="s">
        <v>1224</v>
      </c>
      <c r="F11" s="255" t="s">
        <v>77</v>
      </c>
      <c r="G11" s="22"/>
      <c r="H11" s="21" t="s">
        <v>22</v>
      </c>
      <c r="I11" s="21" t="s">
        <v>57</v>
      </c>
      <c r="J11" s="21" t="s">
        <v>85</v>
      </c>
      <c r="K11" s="207" t="s">
        <v>611</v>
      </c>
      <c r="L11" s="39"/>
      <c r="M11" s="208"/>
      <c r="N11" s="198">
        <v>30</v>
      </c>
      <c r="O11" s="189">
        <f t="shared" si="0"/>
        <v>247.19000000000233</v>
      </c>
    </row>
    <row r="12" spans="1:16" ht="22.05" customHeight="1" x14ac:dyDescent="0.2">
      <c r="A12" s="186">
        <v>45688</v>
      </c>
      <c r="B12" s="20" t="s">
        <v>51</v>
      </c>
      <c r="C12" s="122">
        <v>10426061</v>
      </c>
      <c r="D12" s="122"/>
      <c r="E12" s="207" t="s">
        <v>609</v>
      </c>
      <c r="F12" s="255" t="s">
        <v>77</v>
      </c>
      <c r="G12" s="22"/>
      <c r="H12" s="21" t="s">
        <v>22</v>
      </c>
      <c r="I12" s="21" t="s">
        <v>57</v>
      </c>
      <c r="J12" s="21" t="s">
        <v>85</v>
      </c>
      <c r="K12" s="207" t="s">
        <v>611</v>
      </c>
      <c r="L12" s="39"/>
      <c r="M12" s="208"/>
      <c r="N12" s="198">
        <v>4.8</v>
      </c>
      <c r="O12" s="258">
        <f t="shared" si="0"/>
        <v>242.39000000000232</v>
      </c>
    </row>
    <row r="13" spans="1:16" ht="22.05" customHeight="1" x14ac:dyDescent="0.2">
      <c r="A13" s="186">
        <v>45688</v>
      </c>
      <c r="B13" s="20" t="s">
        <v>51</v>
      </c>
      <c r="C13" s="122">
        <v>10426061</v>
      </c>
      <c r="D13" s="123"/>
      <c r="E13" s="187" t="s">
        <v>1224</v>
      </c>
      <c r="F13" s="255" t="s">
        <v>77</v>
      </c>
      <c r="G13" s="22"/>
      <c r="H13" s="21" t="s">
        <v>22</v>
      </c>
      <c r="I13" s="21" t="s">
        <v>57</v>
      </c>
      <c r="J13" s="21" t="s">
        <v>85</v>
      </c>
      <c r="K13" s="187" t="s">
        <v>611</v>
      </c>
      <c r="L13" s="39"/>
      <c r="M13" s="189"/>
      <c r="N13" s="192">
        <v>208.96</v>
      </c>
      <c r="O13" s="189">
        <f t="shared" si="0"/>
        <v>33.430000000002309</v>
      </c>
    </row>
    <row r="14" spans="1:16" ht="22.05" customHeight="1" thickBot="1" x14ac:dyDescent="0.25">
      <c r="A14" s="358">
        <v>45688</v>
      </c>
      <c r="B14" s="47" t="s">
        <v>51</v>
      </c>
      <c r="C14" s="359">
        <v>10426061</v>
      </c>
      <c r="D14" s="359"/>
      <c r="E14" s="390" t="s">
        <v>609</v>
      </c>
      <c r="F14" s="389" t="s">
        <v>77</v>
      </c>
      <c r="G14" s="48"/>
      <c r="H14" s="30" t="s">
        <v>22</v>
      </c>
      <c r="I14" s="30" t="s">
        <v>57</v>
      </c>
      <c r="J14" s="30" t="s">
        <v>85</v>
      </c>
      <c r="K14" s="390" t="s">
        <v>611</v>
      </c>
      <c r="L14" s="375"/>
      <c r="M14" s="406"/>
      <c r="N14" s="407">
        <v>33.43</v>
      </c>
      <c r="O14" s="507">
        <f t="shared" si="0"/>
        <v>2.3092638912203256E-12</v>
      </c>
      <c r="P14" s="89"/>
    </row>
    <row r="15" spans="1:16" ht="22.05" customHeight="1" x14ac:dyDescent="0.2">
      <c r="A15" s="186">
        <v>45716</v>
      </c>
      <c r="B15" s="20" t="s">
        <v>51</v>
      </c>
      <c r="C15" s="122">
        <v>530792</v>
      </c>
      <c r="D15" s="123"/>
      <c r="E15" s="123" t="s">
        <v>1916</v>
      </c>
      <c r="F15" s="22" t="s">
        <v>99</v>
      </c>
      <c r="G15" s="22"/>
      <c r="H15" s="21" t="s">
        <v>21</v>
      </c>
      <c r="I15" s="21" t="s">
        <v>81</v>
      </c>
      <c r="J15" s="21" t="s">
        <v>167</v>
      </c>
      <c r="K15" s="123" t="s">
        <v>1162</v>
      </c>
      <c r="L15" s="39"/>
      <c r="M15" s="189">
        <v>910968.75</v>
      </c>
      <c r="N15" s="192"/>
      <c r="O15" s="189">
        <f t="shared" si="0"/>
        <v>910968.75</v>
      </c>
    </row>
    <row r="16" spans="1:16" ht="22.05" customHeight="1" x14ac:dyDescent="0.2">
      <c r="A16" s="186">
        <v>45716</v>
      </c>
      <c r="B16" s="20" t="s">
        <v>51</v>
      </c>
      <c r="C16" s="122">
        <v>530792</v>
      </c>
      <c r="D16" s="123"/>
      <c r="E16" s="123" t="s">
        <v>1224</v>
      </c>
      <c r="F16" s="22" t="s">
        <v>77</v>
      </c>
      <c r="G16" s="22"/>
      <c r="H16" s="21" t="s">
        <v>22</v>
      </c>
      <c r="I16" s="21" t="s">
        <v>57</v>
      </c>
      <c r="J16" s="21" t="s">
        <v>85</v>
      </c>
      <c r="K16" s="123" t="s">
        <v>611</v>
      </c>
      <c r="L16" s="39"/>
      <c r="M16" s="189"/>
      <c r="N16" s="192">
        <v>41.04</v>
      </c>
      <c r="O16" s="189">
        <f t="shared" si="0"/>
        <v>910927.71</v>
      </c>
    </row>
    <row r="17" spans="1:16" ht="22.05" customHeight="1" x14ac:dyDescent="0.2">
      <c r="A17" s="186">
        <v>45716</v>
      </c>
      <c r="B17" s="20" t="s">
        <v>51</v>
      </c>
      <c r="C17" s="122">
        <v>530792</v>
      </c>
      <c r="D17" s="123"/>
      <c r="E17" s="123" t="s">
        <v>609</v>
      </c>
      <c r="F17" s="22" t="s">
        <v>77</v>
      </c>
      <c r="G17" s="22"/>
      <c r="H17" s="21" t="s">
        <v>22</v>
      </c>
      <c r="I17" s="21" t="s">
        <v>57</v>
      </c>
      <c r="J17" s="21" t="s">
        <v>85</v>
      </c>
      <c r="K17" s="123" t="s">
        <v>611</v>
      </c>
      <c r="L17" s="39"/>
      <c r="M17" s="189"/>
      <c r="N17" s="192">
        <v>6.57</v>
      </c>
      <c r="O17" s="189">
        <f t="shared" si="0"/>
        <v>910921.14</v>
      </c>
    </row>
    <row r="18" spans="1:16" ht="22.05" customHeight="1" x14ac:dyDescent="0.2">
      <c r="A18" s="186">
        <v>45716</v>
      </c>
      <c r="B18" s="20" t="s">
        <v>51</v>
      </c>
      <c r="C18" s="122">
        <v>530792</v>
      </c>
      <c r="D18" s="123"/>
      <c r="E18" s="123" t="s">
        <v>1225</v>
      </c>
      <c r="F18" s="22" t="s">
        <v>120</v>
      </c>
      <c r="G18" s="22"/>
      <c r="H18" s="21" t="s">
        <v>22</v>
      </c>
      <c r="I18" s="21" t="s">
        <v>56</v>
      </c>
      <c r="J18" s="21" t="s">
        <v>116</v>
      </c>
      <c r="K18" s="123" t="s">
        <v>611</v>
      </c>
      <c r="L18" s="39"/>
      <c r="M18" s="189"/>
      <c r="N18" s="192">
        <v>475.94</v>
      </c>
      <c r="O18" s="189">
        <f t="shared" si="0"/>
        <v>910445.20000000007</v>
      </c>
    </row>
    <row r="19" spans="1:16" ht="22.05" customHeight="1" x14ac:dyDescent="0.2">
      <c r="A19" s="186">
        <v>45716</v>
      </c>
      <c r="B19" s="20" t="s">
        <v>51</v>
      </c>
      <c r="C19" s="122">
        <v>370531</v>
      </c>
      <c r="D19" s="122"/>
      <c r="E19" s="122" t="s">
        <v>1199</v>
      </c>
      <c r="F19" s="22" t="s">
        <v>78</v>
      </c>
      <c r="G19" s="22">
        <v>183</v>
      </c>
      <c r="H19" s="21" t="s">
        <v>22</v>
      </c>
      <c r="I19" s="21" t="s">
        <v>81</v>
      </c>
      <c r="J19" s="21" t="s">
        <v>33</v>
      </c>
      <c r="K19" s="122" t="s">
        <v>628</v>
      </c>
      <c r="L19" s="39"/>
      <c r="M19" s="210"/>
      <c r="N19" s="195">
        <v>310000</v>
      </c>
      <c r="O19" s="189">
        <f t="shared" si="0"/>
        <v>600445.20000000007</v>
      </c>
    </row>
    <row r="20" spans="1:16" ht="22.05" customHeight="1" x14ac:dyDescent="0.2">
      <c r="A20" s="186">
        <v>45716</v>
      </c>
      <c r="B20" s="20" t="s">
        <v>51</v>
      </c>
      <c r="C20" s="122">
        <v>570445</v>
      </c>
      <c r="D20" s="122"/>
      <c r="E20" s="122" t="s">
        <v>1199</v>
      </c>
      <c r="F20" s="22" t="s">
        <v>78</v>
      </c>
      <c r="G20" s="22">
        <v>184</v>
      </c>
      <c r="H20" s="21" t="s">
        <v>22</v>
      </c>
      <c r="I20" s="21" t="s">
        <v>81</v>
      </c>
      <c r="J20" s="21" t="s">
        <v>33</v>
      </c>
      <c r="K20" s="122" t="s">
        <v>628</v>
      </c>
      <c r="L20" s="39"/>
      <c r="M20" s="210"/>
      <c r="N20" s="195">
        <v>300000</v>
      </c>
      <c r="O20" s="189">
        <f t="shared" si="0"/>
        <v>300445.20000000007</v>
      </c>
    </row>
    <row r="21" spans="1:16" ht="22.05" customHeight="1" x14ac:dyDescent="0.2">
      <c r="A21" s="186">
        <v>45716</v>
      </c>
      <c r="B21" s="20" t="s">
        <v>51</v>
      </c>
      <c r="C21" s="122">
        <v>573769</v>
      </c>
      <c r="D21" s="122"/>
      <c r="E21" s="122" t="s">
        <v>1199</v>
      </c>
      <c r="F21" s="22" t="s">
        <v>78</v>
      </c>
      <c r="G21" s="22">
        <v>185</v>
      </c>
      <c r="H21" s="21" t="s">
        <v>22</v>
      </c>
      <c r="I21" s="21" t="s">
        <v>81</v>
      </c>
      <c r="J21" s="21" t="s">
        <v>33</v>
      </c>
      <c r="K21" s="122" t="s">
        <v>628</v>
      </c>
      <c r="L21" s="39"/>
      <c r="M21" s="208"/>
      <c r="N21" s="198">
        <v>300000</v>
      </c>
      <c r="O21" s="189">
        <f t="shared" si="0"/>
        <v>445.20000000006985</v>
      </c>
    </row>
    <row r="22" spans="1:16" ht="22.05" customHeight="1" x14ac:dyDescent="0.2">
      <c r="A22" s="186">
        <v>45716</v>
      </c>
      <c r="B22" s="20" t="s">
        <v>51</v>
      </c>
      <c r="C22" s="122">
        <v>10425277</v>
      </c>
      <c r="D22" s="122"/>
      <c r="E22" s="122" t="s">
        <v>1224</v>
      </c>
      <c r="F22" s="22" t="s">
        <v>77</v>
      </c>
      <c r="G22" s="22"/>
      <c r="H22" s="21" t="s">
        <v>22</v>
      </c>
      <c r="I22" s="21" t="s">
        <v>57</v>
      </c>
      <c r="J22" s="21" t="s">
        <v>85</v>
      </c>
      <c r="K22" s="122" t="s">
        <v>611</v>
      </c>
      <c r="L22" s="39"/>
      <c r="M22" s="210"/>
      <c r="N22" s="195">
        <v>45</v>
      </c>
      <c r="O22" s="189">
        <f t="shared" si="0"/>
        <v>400.20000000006985</v>
      </c>
    </row>
    <row r="23" spans="1:16" ht="22.05" customHeight="1" x14ac:dyDescent="0.2">
      <c r="A23" s="186">
        <v>45716</v>
      </c>
      <c r="B23" s="20" t="s">
        <v>51</v>
      </c>
      <c r="C23" s="122">
        <v>10425277</v>
      </c>
      <c r="D23" s="123"/>
      <c r="E23" s="123" t="s">
        <v>609</v>
      </c>
      <c r="F23" s="22" t="s">
        <v>77</v>
      </c>
      <c r="G23" s="22"/>
      <c r="H23" s="21" t="s">
        <v>22</v>
      </c>
      <c r="I23" s="21" t="s">
        <v>57</v>
      </c>
      <c r="J23" s="21" t="s">
        <v>85</v>
      </c>
      <c r="K23" s="123" t="s">
        <v>611</v>
      </c>
      <c r="L23" s="39"/>
      <c r="M23" s="189"/>
      <c r="N23" s="192">
        <v>7.2</v>
      </c>
      <c r="O23" s="189">
        <f t="shared" si="0"/>
        <v>393.00000000006986</v>
      </c>
    </row>
    <row r="24" spans="1:16" ht="22.05" customHeight="1" x14ac:dyDescent="0.2">
      <c r="A24" s="186">
        <v>45716</v>
      </c>
      <c r="B24" s="20" t="s">
        <v>51</v>
      </c>
      <c r="C24" s="122">
        <v>10425277</v>
      </c>
      <c r="D24" s="122"/>
      <c r="E24" s="207" t="s">
        <v>1224</v>
      </c>
      <c r="F24" s="255" t="s">
        <v>77</v>
      </c>
      <c r="G24" s="22"/>
      <c r="H24" s="21" t="s">
        <v>22</v>
      </c>
      <c r="I24" s="21" t="s">
        <v>57</v>
      </c>
      <c r="J24" s="21" t="s">
        <v>85</v>
      </c>
      <c r="K24" s="207" t="s">
        <v>611</v>
      </c>
      <c r="L24" s="39"/>
      <c r="M24" s="208"/>
      <c r="N24" s="198">
        <v>250</v>
      </c>
      <c r="O24" s="189">
        <f t="shared" si="0"/>
        <v>143.00000000006986</v>
      </c>
    </row>
    <row r="25" spans="1:16" ht="22.05" customHeight="1" thickBot="1" x14ac:dyDescent="0.25">
      <c r="A25" s="358">
        <v>45716</v>
      </c>
      <c r="B25" s="47" t="s">
        <v>51</v>
      </c>
      <c r="C25" s="359">
        <v>10425277</v>
      </c>
      <c r="D25" s="360"/>
      <c r="E25" s="360" t="s">
        <v>609</v>
      </c>
      <c r="F25" s="48" t="s">
        <v>77</v>
      </c>
      <c r="G25" s="48"/>
      <c r="H25" s="30" t="s">
        <v>22</v>
      </c>
      <c r="I25" s="30" t="s">
        <v>57</v>
      </c>
      <c r="J25" s="30" t="s">
        <v>85</v>
      </c>
      <c r="K25" s="360" t="s">
        <v>611</v>
      </c>
      <c r="L25" s="375"/>
      <c r="M25" s="365"/>
      <c r="N25" s="373">
        <v>40</v>
      </c>
      <c r="O25" s="507">
        <f t="shared" si="0"/>
        <v>103.00000000006986</v>
      </c>
      <c r="P25" s="89"/>
    </row>
    <row r="26" spans="1:16" ht="22.05" customHeight="1" x14ac:dyDescent="0.2">
      <c r="A26" s="186">
        <v>38442</v>
      </c>
      <c r="B26" s="20" t="s">
        <v>51</v>
      </c>
      <c r="C26" s="122">
        <v>10429762</v>
      </c>
      <c r="D26" s="122"/>
      <c r="E26" s="207" t="s">
        <v>1224</v>
      </c>
      <c r="F26" s="255" t="s">
        <v>77</v>
      </c>
      <c r="G26" s="22"/>
      <c r="H26" s="21" t="s">
        <v>22</v>
      </c>
      <c r="I26" s="21" t="s">
        <v>57</v>
      </c>
      <c r="J26" s="21" t="s">
        <v>85</v>
      </c>
      <c r="K26" s="207" t="s">
        <v>611</v>
      </c>
      <c r="L26" s="39"/>
      <c r="M26" s="208"/>
      <c r="N26" s="198">
        <v>88.79</v>
      </c>
      <c r="O26" s="189">
        <f t="shared" si="0"/>
        <v>14.210000000069854</v>
      </c>
    </row>
    <row r="27" spans="1:16" ht="22.05" customHeight="1" thickBot="1" x14ac:dyDescent="0.25">
      <c r="A27" s="358">
        <v>45747</v>
      </c>
      <c r="B27" s="47" t="s">
        <v>51</v>
      </c>
      <c r="C27" s="359">
        <v>10429762</v>
      </c>
      <c r="D27" s="360"/>
      <c r="E27" s="360" t="s">
        <v>609</v>
      </c>
      <c r="F27" s="48" t="s">
        <v>77</v>
      </c>
      <c r="G27" s="48"/>
      <c r="H27" s="30" t="s">
        <v>22</v>
      </c>
      <c r="I27" s="30" t="s">
        <v>57</v>
      </c>
      <c r="J27" s="30" t="s">
        <v>85</v>
      </c>
      <c r="K27" s="360" t="s">
        <v>611</v>
      </c>
      <c r="L27" s="375"/>
      <c r="M27" s="365"/>
      <c r="N27" s="373">
        <v>14.21</v>
      </c>
      <c r="O27" s="507">
        <f t="shared" si="0"/>
        <v>6.9853456352575449E-11</v>
      </c>
      <c r="P27" s="89"/>
    </row>
    <row r="28" spans="1:16" ht="22.05" customHeight="1" x14ac:dyDescent="0.2">
      <c r="A28" s="186">
        <v>45751</v>
      </c>
      <c r="B28" s="20" t="s">
        <v>51</v>
      </c>
      <c r="C28" s="122">
        <v>515193</v>
      </c>
      <c r="D28" s="123"/>
      <c r="E28" s="123" t="s">
        <v>3529</v>
      </c>
      <c r="F28" s="22" t="s">
        <v>99</v>
      </c>
      <c r="G28" s="22"/>
      <c r="H28" s="21" t="s">
        <v>21</v>
      </c>
      <c r="I28" s="21" t="s">
        <v>81</v>
      </c>
      <c r="J28" s="21" t="s">
        <v>167</v>
      </c>
      <c r="K28" s="123" t="s">
        <v>1162</v>
      </c>
      <c r="L28" s="39"/>
      <c r="M28" s="189">
        <v>250825</v>
      </c>
      <c r="N28" s="192"/>
      <c r="O28" s="189">
        <f t="shared" si="0"/>
        <v>250825.00000000006</v>
      </c>
    </row>
    <row r="29" spans="1:16" ht="22.05" customHeight="1" x14ac:dyDescent="0.2">
      <c r="A29" s="186">
        <v>45751</v>
      </c>
      <c r="B29" s="20" t="s">
        <v>51</v>
      </c>
      <c r="C29" s="122">
        <v>515193</v>
      </c>
      <c r="D29" s="122"/>
      <c r="E29" s="122" t="s">
        <v>1224</v>
      </c>
      <c r="F29" s="22" t="s">
        <v>77</v>
      </c>
      <c r="G29" s="22"/>
      <c r="H29" s="21" t="s">
        <v>22</v>
      </c>
      <c r="I29" s="21" t="s">
        <v>57</v>
      </c>
      <c r="J29" s="21" t="s">
        <v>85</v>
      </c>
      <c r="K29" s="122" t="s">
        <v>611</v>
      </c>
      <c r="L29" s="39"/>
      <c r="M29" s="208"/>
      <c r="N29" s="198">
        <v>161.21</v>
      </c>
      <c r="O29" s="189">
        <f t="shared" si="0"/>
        <v>250663.79000000007</v>
      </c>
    </row>
    <row r="30" spans="1:16" ht="22.05" customHeight="1" x14ac:dyDescent="0.2">
      <c r="A30" s="186">
        <v>45751</v>
      </c>
      <c r="B30" s="20" t="s">
        <v>51</v>
      </c>
      <c r="C30" s="122">
        <v>515193</v>
      </c>
      <c r="D30" s="122"/>
      <c r="E30" s="122" t="s">
        <v>609</v>
      </c>
      <c r="F30" s="22" t="s">
        <v>77</v>
      </c>
      <c r="G30" s="22"/>
      <c r="H30" s="21" t="s">
        <v>22</v>
      </c>
      <c r="I30" s="21" t="s">
        <v>57</v>
      </c>
      <c r="J30" s="21" t="s">
        <v>85</v>
      </c>
      <c r="K30" s="122" t="s">
        <v>611</v>
      </c>
      <c r="L30" s="39"/>
      <c r="M30" s="208"/>
      <c r="N30" s="198">
        <v>25.79</v>
      </c>
      <c r="O30" s="189">
        <f t="shared" si="0"/>
        <v>250638.00000000006</v>
      </c>
    </row>
    <row r="31" spans="1:16" ht="22.05" customHeight="1" x14ac:dyDescent="0.2">
      <c r="A31" s="186">
        <v>45751</v>
      </c>
      <c r="B31" s="20" t="s">
        <v>51</v>
      </c>
      <c r="C31" s="122"/>
      <c r="D31" s="123"/>
      <c r="E31" s="187" t="s">
        <v>1199</v>
      </c>
      <c r="F31" s="255" t="s">
        <v>78</v>
      </c>
      <c r="G31" s="22">
        <v>186</v>
      </c>
      <c r="H31" s="21" t="s">
        <v>22</v>
      </c>
      <c r="I31" s="21" t="s">
        <v>81</v>
      </c>
      <c r="J31" s="21" t="s">
        <v>33</v>
      </c>
      <c r="K31" s="187" t="s">
        <v>628</v>
      </c>
      <c r="L31" s="39"/>
      <c r="M31" s="189"/>
      <c r="N31" s="196">
        <v>250000</v>
      </c>
      <c r="O31" s="189">
        <f t="shared" si="0"/>
        <v>638.00000000005821</v>
      </c>
    </row>
    <row r="32" spans="1:16" ht="22.05" customHeight="1" x14ac:dyDescent="0.2">
      <c r="A32" s="186">
        <v>45757</v>
      </c>
      <c r="B32" s="20" t="s">
        <v>51</v>
      </c>
      <c r="C32" s="122">
        <v>54343</v>
      </c>
      <c r="D32" s="122"/>
      <c r="E32" s="207" t="s">
        <v>1225</v>
      </c>
      <c r="F32" s="255" t="s">
        <v>120</v>
      </c>
      <c r="G32" s="22"/>
      <c r="H32" s="21" t="s">
        <v>22</v>
      </c>
      <c r="I32" s="21" t="s">
        <v>56</v>
      </c>
      <c r="J32" s="21" t="s">
        <v>116</v>
      </c>
      <c r="K32" s="207" t="s">
        <v>611</v>
      </c>
      <c r="L32" s="39"/>
      <c r="M32" s="208"/>
      <c r="N32" s="198">
        <v>475.94</v>
      </c>
      <c r="O32" s="189">
        <f t="shared" si="0"/>
        <v>162.06000000005821</v>
      </c>
    </row>
    <row r="33" spans="1:16" ht="22.05" customHeight="1" x14ac:dyDescent="0.2">
      <c r="A33" s="186">
        <v>45763</v>
      </c>
      <c r="B33" s="20" t="s">
        <v>51</v>
      </c>
      <c r="C33" s="122">
        <v>287572</v>
      </c>
      <c r="D33" s="122"/>
      <c r="E33" s="122" t="s">
        <v>3530</v>
      </c>
      <c r="F33" s="22" t="s">
        <v>99</v>
      </c>
      <c r="G33" s="22"/>
      <c r="H33" s="21" t="s">
        <v>21</v>
      </c>
      <c r="I33" s="21" t="s">
        <v>81</v>
      </c>
      <c r="J33" s="21" t="s">
        <v>167</v>
      </c>
      <c r="K33" s="122" t="s">
        <v>1162</v>
      </c>
      <c r="L33" s="39"/>
      <c r="M33" s="208">
        <v>130745</v>
      </c>
      <c r="N33" s="198"/>
      <c r="O33" s="189">
        <f t="shared" si="0"/>
        <v>130907.06000000006</v>
      </c>
    </row>
    <row r="34" spans="1:16" ht="22.05" customHeight="1" x14ac:dyDescent="0.2">
      <c r="A34" s="186">
        <v>45763</v>
      </c>
      <c r="B34" s="20" t="s">
        <v>51</v>
      </c>
      <c r="C34" s="123">
        <v>287572</v>
      </c>
      <c r="D34" s="123"/>
      <c r="E34" s="123" t="s">
        <v>1225</v>
      </c>
      <c r="F34" s="22" t="s">
        <v>120</v>
      </c>
      <c r="G34" s="22"/>
      <c r="H34" s="21" t="s">
        <v>22</v>
      </c>
      <c r="I34" s="21" t="s">
        <v>56</v>
      </c>
      <c r="J34" s="21" t="s">
        <v>116</v>
      </c>
      <c r="K34" s="123" t="s">
        <v>3533</v>
      </c>
      <c r="L34" s="39"/>
      <c r="M34" s="189"/>
      <c r="N34" s="196">
        <v>475.94</v>
      </c>
      <c r="O34" s="189">
        <f t="shared" si="0"/>
        <v>130431.12000000005</v>
      </c>
    </row>
    <row r="35" spans="1:16" ht="22.05" customHeight="1" x14ac:dyDescent="0.2">
      <c r="A35" s="186">
        <v>45763</v>
      </c>
      <c r="B35" s="20" t="s">
        <v>51</v>
      </c>
      <c r="C35" s="122"/>
      <c r="D35" s="122"/>
      <c r="E35" s="207" t="s">
        <v>1199</v>
      </c>
      <c r="F35" s="255" t="s">
        <v>78</v>
      </c>
      <c r="G35" s="22">
        <v>187</v>
      </c>
      <c r="H35" s="21" t="s">
        <v>22</v>
      </c>
      <c r="I35" s="21" t="s">
        <v>81</v>
      </c>
      <c r="J35" s="21" t="s">
        <v>33</v>
      </c>
      <c r="K35" s="207" t="s">
        <v>628</v>
      </c>
      <c r="L35" s="39"/>
      <c r="M35" s="208"/>
      <c r="N35" s="198">
        <v>130000</v>
      </c>
      <c r="O35" s="189">
        <f t="shared" si="0"/>
        <v>431.12000000005355</v>
      </c>
    </row>
    <row r="36" spans="1:16" ht="22.05" customHeight="1" x14ac:dyDescent="0.2">
      <c r="A36" s="186">
        <v>45770</v>
      </c>
      <c r="B36" s="20" t="s">
        <v>51</v>
      </c>
      <c r="C36" s="122">
        <v>227695</v>
      </c>
      <c r="D36" s="122"/>
      <c r="E36" s="122" t="s">
        <v>3531</v>
      </c>
      <c r="F36" s="22" t="s">
        <v>99</v>
      </c>
      <c r="G36" s="22"/>
      <c r="H36" s="21" t="s">
        <v>21</v>
      </c>
      <c r="I36" s="21" t="s">
        <v>81</v>
      </c>
      <c r="J36" s="21" t="s">
        <v>167</v>
      </c>
      <c r="K36" s="122" t="s">
        <v>1162</v>
      </c>
      <c r="L36" s="39"/>
      <c r="M36" s="208">
        <v>7900</v>
      </c>
      <c r="N36" s="198"/>
      <c r="O36" s="189">
        <f t="shared" si="0"/>
        <v>8331.1200000000536</v>
      </c>
    </row>
    <row r="37" spans="1:16" ht="22.05" customHeight="1" x14ac:dyDescent="0.2">
      <c r="A37" s="186">
        <v>45770</v>
      </c>
      <c r="B37" s="20" t="s">
        <v>51</v>
      </c>
      <c r="C37" s="122">
        <v>35445</v>
      </c>
      <c r="D37" s="123"/>
      <c r="E37" s="123" t="s">
        <v>3532</v>
      </c>
      <c r="F37" s="22" t="s">
        <v>99</v>
      </c>
      <c r="G37" s="22"/>
      <c r="H37" s="21" t="s">
        <v>22</v>
      </c>
      <c r="I37" s="21" t="s">
        <v>59</v>
      </c>
      <c r="J37" s="21" t="s">
        <v>59</v>
      </c>
      <c r="K37" s="123" t="s">
        <v>635</v>
      </c>
      <c r="L37" s="39"/>
      <c r="M37" s="189"/>
      <c r="N37" s="192">
        <v>7392</v>
      </c>
      <c r="O37" s="189">
        <f t="shared" si="0"/>
        <v>939.12000000005355</v>
      </c>
    </row>
    <row r="38" spans="1:16" ht="22.05" customHeight="1" x14ac:dyDescent="0.2">
      <c r="A38" s="186">
        <v>45776</v>
      </c>
      <c r="B38" s="20" t="s">
        <v>51</v>
      </c>
      <c r="C38" s="122">
        <v>46478</v>
      </c>
      <c r="D38" s="123"/>
      <c r="E38" s="123" t="s">
        <v>1225</v>
      </c>
      <c r="F38" s="22" t="s">
        <v>120</v>
      </c>
      <c r="G38" s="22"/>
      <c r="H38" s="21" t="s">
        <v>22</v>
      </c>
      <c r="I38" s="21" t="s">
        <v>56</v>
      </c>
      <c r="J38" s="21" t="s">
        <v>116</v>
      </c>
      <c r="K38" s="123" t="s">
        <v>611</v>
      </c>
      <c r="L38" s="39"/>
      <c r="M38" s="189"/>
      <c r="N38" s="192">
        <v>475.94</v>
      </c>
      <c r="O38" s="189">
        <f t="shared" si="0"/>
        <v>463.18000000005355</v>
      </c>
    </row>
    <row r="39" spans="1:16" ht="22.05" customHeight="1" x14ac:dyDescent="0.2">
      <c r="A39" s="186">
        <v>45777</v>
      </c>
      <c r="B39" s="20" t="s">
        <v>51</v>
      </c>
      <c r="C39" s="122">
        <v>10284825</v>
      </c>
      <c r="D39" s="123"/>
      <c r="E39" s="123" t="s">
        <v>1224</v>
      </c>
      <c r="F39" s="22" t="s">
        <v>77</v>
      </c>
      <c r="G39" s="22"/>
      <c r="H39" s="21" t="s">
        <v>22</v>
      </c>
      <c r="I39" s="21" t="s">
        <v>57</v>
      </c>
      <c r="J39" s="21" t="s">
        <v>85</v>
      </c>
      <c r="K39" s="123" t="s">
        <v>611</v>
      </c>
      <c r="L39" s="39"/>
      <c r="M39" s="189"/>
      <c r="N39" s="192">
        <v>30</v>
      </c>
      <c r="O39" s="189">
        <f t="shared" si="0"/>
        <v>433.18000000005355</v>
      </c>
    </row>
    <row r="40" spans="1:16" ht="22.05" customHeight="1" x14ac:dyDescent="0.2">
      <c r="A40" s="186">
        <v>45777</v>
      </c>
      <c r="B40" s="20" t="s">
        <v>51</v>
      </c>
      <c r="C40" s="122">
        <v>10284825</v>
      </c>
      <c r="D40" s="123"/>
      <c r="E40" s="123" t="s">
        <v>609</v>
      </c>
      <c r="F40" s="22" t="s">
        <v>77</v>
      </c>
      <c r="G40" s="22"/>
      <c r="H40" s="21" t="s">
        <v>22</v>
      </c>
      <c r="I40" s="21" t="s">
        <v>57</v>
      </c>
      <c r="J40" s="21" t="s">
        <v>85</v>
      </c>
      <c r="K40" s="123" t="s">
        <v>611</v>
      </c>
      <c r="L40" s="39"/>
      <c r="M40" s="189"/>
      <c r="N40" s="192">
        <v>4.8</v>
      </c>
      <c r="O40" s="189">
        <f t="shared" si="0"/>
        <v>428.38000000005354</v>
      </c>
    </row>
    <row r="41" spans="1:16" ht="22.05" customHeight="1" x14ac:dyDescent="0.2">
      <c r="A41" s="186">
        <v>45777</v>
      </c>
      <c r="B41" s="20" t="s">
        <v>51</v>
      </c>
      <c r="C41" s="122">
        <v>10284825</v>
      </c>
      <c r="D41" s="123"/>
      <c r="E41" s="123" t="s">
        <v>1224</v>
      </c>
      <c r="F41" s="22" t="s">
        <v>77</v>
      </c>
      <c r="G41" s="22"/>
      <c r="H41" s="21" t="s">
        <v>22</v>
      </c>
      <c r="I41" s="21" t="s">
        <v>57</v>
      </c>
      <c r="J41" s="21" t="s">
        <v>85</v>
      </c>
      <c r="K41" s="123" t="s">
        <v>611</v>
      </c>
      <c r="L41" s="39"/>
      <c r="M41" s="189"/>
      <c r="N41" s="192">
        <v>250</v>
      </c>
      <c r="O41" s="189">
        <f t="shared" si="0"/>
        <v>178.38000000005354</v>
      </c>
    </row>
    <row r="42" spans="1:16" ht="22.05" customHeight="1" thickBot="1" x14ac:dyDescent="0.25">
      <c r="A42" s="358">
        <v>45777</v>
      </c>
      <c r="B42" s="47" t="s">
        <v>51</v>
      </c>
      <c r="C42" s="359">
        <v>10284825</v>
      </c>
      <c r="D42" s="360"/>
      <c r="E42" s="360" t="s">
        <v>609</v>
      </c>
      <c r="F42" s="48" t="s">
        <v>77</v>
      </c>
      <c r="G42" s="48"/>
      <c r="H42" s="30" t="s">
        <v>22</v>
      </c>
      <c r="I42" s="30" t="s">
        <v>57</v>
      </c>
      <c r="J42" s="30" t="s">
        <v>85</v>
      </c>
      <c r="K42" s="360" t="s">
        <v>611</v>
      </c>
      <c r="L42" s="375"/>
      <c r="M42" s="365"/>
      <c r="N42" s="373">
        <v>40</v>
      </c>
      <c r="O42" s="507">
        <f t="shared" si="0"/>
        <v>138.38000000005354</v>
      </c>
      <c r="P42" s="89"/>
    </row>
    <row r="43" spans="1:16" ht="22.05" customHeight="1" x14ac:dyDescent="0.2">
      <c r="A43" s="186">
        <v>45779</v>
      </c>
      <c r="B43" s="20" t="s">
        <v>51</v>
      </c>
      <c r="C43" s="122">
        <v>317633</v>
      </c>
      <c r="D43" s="122"/>
      <c r="E43" s="122" t="s">
        <v>1198</v>
      </c>
      <c r="F43" s="22" t="s">
        <v>99</v>
      </c>
      <c r="G43" s="22"/>
      <c r="H43" s="21" t="s">
        <v>21</v>
      </c>
      <c r="I43" s="21" t="s">
        <v>81</v>
      </c>
      <c r="J43" s="21" t="s">
        <v>167</v>
      </c>
      <c r="K43" s="122" t="s">
        <v>1162</v>
      </c>
      <c r="L43" s="39"/>
      <c r="M43" s="208">
        <v>300200</v>
      </c>
      <c r="N43" s="198"/>
      <c r="O43" s="189">
        <f t="shared" si="0"/>
        <v>300338.38000000006</v>
      </c>
    </row>
    <row r="44" spans="1:16" ht="22.05" customHeight="1" x14ac:dyDescent="0.2">
      <c r="A44" s="186">
        <v>45779</v>
      </c>
      <c r="B44" s="20" t="s">
        <v>51</v>
      </c>
      <c r="C44" s="122"/>
      <c r="D44" s="122"/>
      <c r="E44" s="122" t="s">
        <v>1199</v>
      </c>
      <c r="F44" s="22" t="s">
        <v>78</v>
      </c>
      <c r="G44" s="22">
        <v>188</v>
      </c>
      <c r="H44" s="21" t="s">
        <v>22</v>
      </c>
      <c r="I44" s="21" t="s">
        <v>81</v>
      </c>
      <c r="J44" s="21" t="s">
        <v>33</v>
      </c>
      <c r="K44" s="122" t="s">
        <v>628</v>
      </c>
      <c r="L44" s="39"/>
      <c r="M44" s="208"/>
      <c r="N44" s="198">
        <v>300000</v>
      </c>
      <c r="O44" s="189">
        <f t="shared" si="0"/>
        <v>338.38000000006286</v>
      </c>
    </row>
    <row r="45" spans="1:16" ht="22.05" customHeight="1" x14ac:dyDescent="0.2">
      <c r="A45" s="186">
        <v>45792</v>
      </c>
      <c r="B45" s="20" t="s">
        <v>51</v>
      </c>
      <c r="C45" s="122">
        <v>228453</v>
      </c>
      <c r="D45" s="123"/>
      <c r="E45" s="123" t="s">
        <v>4128</v>
      </c>
      <c r="F45" s="22" t="s">
        <v>99</v>
      </c>
      <c r="G45" s="22"/>
      <c r="H45" s="21" t="s">
        <v>21</v>
      </c>
      <c r="I45" s="21" t="s">
        <v>81</v>
      </c>
      <c r="J45" s="21" t="s">
        <v>167</v>
      </c>
      <c r="K45" s="123" t="s">
        <v>1162</v>
      </c>
      <c r="L45" s="39"/>
      <c r="M45" s="189">
        <v>267217.5</v>
      </c>
      <c r="N45" s="192"/>
      <c r="O45" s="189">
        <f t="shared" si="0"/>
        <v>267555.88000000006</v>
      </c>
    </row>
    <row r="46" spans="1:16" ht="22.05" customHeight="1" x14ac:dyDescent="0.2">
      <c r="A46" s="186">
        <v>45792</v>
      </c>
      <c r="B46" s="20" t="s">
        <v>51</v>
      </c>
      <c r="C46" s="122"/>
      <c r="D46" s="122"/>
      <c r="E46" s="122" t="s">
        <v>1199</v>
      </c>
      <c r="F46" s="22" t="s">
        <v>78</v>
      </c>
      <c r="G46" s="22">
        <v>189</v>
      </c>
      <c r="H46" s="21" t="s">
        <v>22</v>
      </c>
      <c r="I46" s="21" t="s">
        <v>81</v>
      </c>
      <c r="J46" s="21" t="s">
        <v>33</v>
      </c>
      <c r="K46" s="122" t="s">
        <v>628</v>
      </c>
      <c r="L46" s="39"/>
      <c r="M46" s="208"/>
      <c r="N46" s="198">
        <v>267120</v>
      </c>
      <c r="O46" s="189">
        <f t="shared" si="0"/>
        <v>435.88000000006286</v>
      </c>
    </row>
    <row r="47" spans="1:16" ht="22.05" customHeight="1" x14ac:dyDescent="0.2">
      <c r="A47" s="186">
        <v>45797</v>
      </c>
      <c r="B47" s="20" t="s">
        <v>51</v>
      </c>
      <c r="C47" s="122">
        <v>476053</v>
      </c>
      <c r="D47" s="123"/>
      <c r="E47" s="123" t="s">
        <v>4142</v>
      </c>
      <c r="F47" s="22" t="s">
        <v>99</v>
      </c>
      <c r="G47" s="22"/>
      <c r="H47" s="21" t="s">
        <v>21</v>
      </c>
      <c r="I47" s="21" t="s">
        <v>81</v>
      </c>
      <c r="J47" s="21" t="s">
        <v>167</v>
      </c>
      <c r="K47" s="123" t="s">
        <v>1162</v>
      </c>
      <c r="L47" s="39"/>
      <c r="M47" s="189">
        <v>5036.25</v>
      </c>
      <c r="N47" s="192"/>
      <c r="O47" s="189">
        <f t="shared" si="0"/>
        <v>5472.1300000000629</v>
      </c>
    </row>
    <row r="48" spans="1:16" ht="22.05" customHeight="1" x14ac:dyDescent="0.2">
      <c r="A48" s="186">
        <v>45798</v>
      </c>
      <c r="B48" s="20" t="s">
        <v>51</v>
      </c>
      <c r="C48" s="122">
        <v>9109</v>
      </c>
      <c r="D48" s="122"/>
      <c r="E48" s="122" t="s">
        <v>4106</v>
      </c>
      <c r="F48" s="22" t="s">
        <v>99</v>
      </c>
      <c r="G48" s="22"/>
      <c r="H48" s="21" t="s">
        <v>22</v>
      </c>
      <c r="I48" s="21" t="s">
        <v>59</v>
      </c>
      <c r="J48" s="21" t="s">
        <v>59</v>
      </c>
      <c r="K48" s="122" t="s">
        <v>635</v>
      </c>
      <c r="L48" s="39"/>
      <c r="M48" s="204"/>
      <c r="N48" s="193">
        <v>4930</v>
      </c>
      <c r="O48" s="189">
        <f t="shared" si="0"/>
        <v>542.13000000006286</v>
      </c>
    </row>
    <row r="49" spans="1:16" ht="22.05" customHeight="1" x14ac:dyDescent="0.2">
      <c r="A49" s="186">
        <v>45806</v>
      </c>
      <c r="B49" s="20" t="s">
        <v>51</v>
      </c>
      <c r="C49" s="122">
        <v>344587</v>
      </c>
      <c r="D49" s="122"/>
      <c r="E49" s="122" t="s">
        <v>4130</v>
      </c>
      <c r="F49" s="22" t="s">
        <v>99</v>
      </c>
      <c r="G49" s="22"/>
      <c r="H49" s="21" t="s">
        <v>21</v>
      </c>
      <c r="I49" s="21" t="s">
        <v>81</v>
      </c>
      <c r="J49" s="21" t="s">
        <v>167</v>
      </c>
      <c r="K49" s="122" t="s">
        <v>1162</v>
      </c>
      <c r="L49" s="39"/>
      <c r="M49" s="208">
        <v>213300</v>
      </c>
      <c r="N49" s="198"/>
      <c r="O49" s="189">
        <f t="shared" si="0"/>
        <v>213842.13000000006</v>
      </c>
    </row>
    <row r="50" spans="1:16" ht="22.05" customHeight="1" x14ac:dyDescent="0.2">
      <c r="A50" s="186">
        <v>45806</v>
      </c>
      <c r="B50" s="20" t="s">
        <v>51</v>
      </c>
      <c r="C50" s="122"/>
      <c r="D50" s="122"/>
      <c r="E50" s="122" t="s">
        <v>1199</v>
      </c>
      <c r="F50" s="22" t="s">
        <v>78</v>
      </c>
      <c r="G50" s="22">
        <v>190</v>
      </c>
      <c r="H50" s="21" t="s">
        <v>22</v>
      </c>
      <c r="I50" s="21" t="s">
        <v>81</v>
      </c>
      <c r="J50" s="21" t="s">
        <v>33</v>
      </c>
      <c r="K50" s="122" t="s">
        <v>4143</v>
      </c>
      <c r="L50" s="39"/>
      <c r="M50" s="208"/>
      <c r="N50" s="198">
        <v>213000</v>
      </c>
      <c r="O50" s="189">
        <f t="shared" si="0"/>
        <v>842.13000000006286</v>
      </c>
    </row>
    <row r="51" spans="1:16" ht="22.05" customHeight="1" x14ac:dyDescent="0.2">
      <c r="A51" s="186">
        <v>45807</v>
      </c>
      <c r="B51" s="20" t="s">
        <v>51</v>
      </c>
      <c r="C51" s="122">
        <v>8705367</v>
      </c>
      <c r="D51" s="122"/>
      <c r="E51" s="122" t="s">
        <v>1225</v>
      </c>
      <c r="F51" s="22" t="s">
        <v>77</v>
      </c>
      <c r="G51" s="55"/>
      <c r="H51" s="21" t="s">
        <v>22</v>
      </c>
      <c r="I51" s="21" t="s">
        <v>56</v>
      </c>
      <c r="J51" s="21" t="s">
        <v>116</v>
      </c>
      <c r="K51" s="122" t="s">
        <v>611</v>
      </c>
      <c r="L51" s="49"/>
      <c r="M51" s="208"/>
      <c r="N51" s="198">
        <v>491.93</v>
      </c>
      <c r="O51" s="189">
        <f t="shared" si="0"/>
        <v>350.20000000006286</v>
      </c>
    </row>
    <row r="52" spans="1:16" ht="22.05" customHeight="1" x14ac:dyDescent="0.2">
      <c r="A52" s="186">
        <v>45807</v>
      </c>
      <c r="B52" s="20" t="s">
        <v>51</v>
      </c>
      <c r="C52" s="122">
        <v>0</v>
      </c>
      <c r="D52" s="122"/>
      <c r="E52" s="122" t="s">
        <v>1224</v>
      </c>
      <c r="F52" s="22" t="s">
        <v>77</v>
      </c>
      <c r="G52" s="55"/>
      <c r="H52" s="21" t="s">
        <v>22</v>
      </c>
      <c r="I52" s="21" t="s">
        <v>57</v>
      </c>
      <c r="J52" s="21" t="s">
        <v>85</v>
      </c>
      <c r="K52" s="122" t="s">
        <v>611</v>
      </c>
      <c r="L52" s="49"/>
      <c r="M52" s="208"/>
      <c r="N52" s="198">
        <v>45</v>
      </c>
      <c r="O52" s="189">
        <f t="shared" si="0"/>
        <v>305.20000000006286</v>
      </c>
    </row>
    <row r="53" spans="1:16" ht="22.05" customHeight="1" x14ac:dyDescent="0.2">
      <c r="A53" s="186">
        <v>45807</v>
      </c>
      <c r="B53" s="20" t="s">
        <v>51</v>
      </c>
      <c r="C53" s="122">
        <v>0</v>
      </c>
      <c r="D53" s="123"/>
      <c r="E53" s="123" t="s">
        <v>609</v>
      </c>
      <c r="F53" s="22" t="s">
        <v>77</v>
      </c>
      <c r="G53" s="55"/>
      <c r="H53" s="21" t="s">
        <v>22</v>
      </c>
      <c r="I53" s="21" t="s">
        <v>57</v>
      </c>
      <c r="J53" s="21" t="s">
        <v>85</v>
      </c>
      <c r="K53" s="123" t="s">
        <v>611</v>
      </c>
      <c r="L53" s="49"/>
      <c r="M53" s="189"/>
      <c r="N53" s="196">
        <v>7.2</v>
      </c>
      <c r="O53" s="258">
        <f t="shared" si="0"/>
        <v>298.00000000006287</v>
      </c>
    </row>
    <row r="54" spans="1:16" ht="22.05" customHeight="1" x14ac:dyDescent="0.2">
      <c r="A54" s="186">
        <v>45807</v>
      </c>
      <c r="B54" s="20" t="s">
        <v>51</v>
      </c>
      <c r="C54" s="122">
        <v>0</v>
      </c>
      <c r="D54" s="123"/>
      <c r="E54" s="123" t="s">
        <v>1224</v>
      </c>
      <c r="F54" s="22" t="s">
        <v>77</v>
      </c>
      <c r="G54" s="41"/>
      <c r="H54" s="21" t="s">
        <v>22</v>
      </c>
      <c r="I54" s="21" t="s">
        <v>57</v>
      </c>
      <c r="J54" s="21" t="s">
        <v>85</v>
      </c>
      <c r="K54" s="123" t="s">
        <v>611</v>
      </c>
      <c r="L54" s="39"/>
      <c r="M54" s="189"/>
      <c r="N54" s="192">
        <v>250</v>
      </c>
      <c r="O54" s="189">
        <f t="shared" si="0"/>
        <v>48.000000000062869</v>
      </c>
    </row>
    <row r="55" spans="1:16" ht="22.05" customHeight="1" thickBot="1" x14ac:dyDescent="0.25">
      <c r="A55" s="358">
        <v>45807</v>
      </c>
      <c r="B55" s="47" t="s">
        <v>51</v>
      </c>
      <c r="C55" s="359">
        <v>0</v>
      </c>
      <c r="D55" s="359"/>
      <c r="E55" s="359" t="s">
        <v>609</v>
      </c>
      <c r="F55" s="48" t="s">
        <v>77</v>
      </c>
      <c r="G55" s="50"/>
      <c r="H55" s="30" t="s">
        <v>22</v>
      </c>
      <c r="I55" s="30" t="s">
        <v>57</v>
      </c>
      <c r="J55" s="30" t="s">
        <v>85</v>
      </c>
      <c r="K55" s="359" t="s">
        <v>611</v>
      </c>
      <c r="L55" s="375"/>
      <c r="M55" s="428"/>
      <c r="N55" s="388">
        <v>40</v>
      </c>
      <c r="O55" s="507">
        <f t="shared" si="0"/>
        <v>8.0000000000628688</v>
      </c>
      <c r="P55" s="89"/>
    </row>
    <row r="56" spans="1:16" ht="22.05" customHeight="1" x14ac:dyDescent="0.2">
      <c r="A56" s="186">
        <v>45813</v>
      </c>
      <c r="B56" s="20" t="s">
        <v>51</v>
      </c>
      <c r="C56" s="122">
        <v>270385</v>
      </c>
      <c r="D56" s="123"/>
      <c r="E56" s="123" t="s">
        <v>5052</v>
      </c>
      <c r="F56" s="22" t="s">
        <v>99</v>
      </c>
      <c r="G56" s="41"/>
      <c r="H56" s="21" t="s">
        <v>21</v>
      </c>
      <c r="I56" s="21" t="s">
        <v>81</v>
      </c>
      <c r="J56" s="21" t="s">
        <v>167</v>
      </c>
      <c r="K56" s="123" t="s">
        <v>1162</v>
      </c>
      <c r="L56" s="39"/>
      <c r="M56" s="189">
        <v>35550</v>
      </c>
      <c r="N56" s="192"/>
      <c r="O56" s="189">
        <f t="shared" si="0"/>
        <v>35558.000000000065</v>
      </c>
    </row>
    <row r="57" spans="1:16" ht="22.05" customHeight="1" x14ac:dyDescent="0.2">
      <c r="A57" s="186">
        <v>45813</v>
      </c>
      <c r="B57" s="20" t="s">
        <v>51</v>
      </c>
      <c r="C57" s="122"/>
      <c r="D57" s="122"/>
      <c r="E57" s="207" t="s">
        <v>1199</v>
      </c>
      <c r="F57" s="255" t="s">
        <v>78</v>
      </c>
      <c r="G57" s="41">
        <v>191</v>
      </c>
      <c r="H57" s="21" t="s">
        <v>22</v>
      </c>
      <c r="I57" s="21" t="s">
        <v>81</v>
      </c>
      <c r="J57" s="21" t="s">
        <v>33</v>
      </c>
      <c r="K57" s="207" t="s">
        <v>628</v>
      </c>
      <c r="L57" s="39"/>
      <c r="M57" s="204"/>
      <c r="N57" s="193">
        <v>35000</v>
      </c>
      <c r="O57" s="189">
        <f t="shared" si="0"/>
        <v>558.00000000006548</v>
      </c>
    </row>
    <row r="58" spans="1:16" ht="22.05" customHeight="1" x14ac:dyDescent="0.2">
      <c r="A58" s="186">
        <v>45814</v>
      </c>
      <c r="B58" s="20" t="s">
        <v>51</v>
      </c>
      <c r="C58" s="122">
        <v>531589</v>
      </c>
      <c r="D58" s="123"/>
      <c r="E58" s="123" t="s">
        <v>5053</v>
      </c>
      <c r="F58" s="22" t="s">
        <v>99</v>
      </c>
      <c r="G58" s="41"/>
      <c r="H58" s="21" t="s">
        <v>21</v>
      </c>
      <c r="I58" s="21" t="s">
        <v>81</v>
      </c>
      <c r="J58" s="21" t="s">
        <v>167</v>
      </c>
      <c r="K58" s="123" t="s">
        <v>1162</v>
      </c>
      <c r="L58" s="39"/>
      <c r="M58" s="189">
        <v>200462.5</v>
      </c>
      <c r="N58" s="192"/>
      <c r="O58" s="189">
        <f t="shared" si="0"/>
        <v>201020.50000000006</v>
      </c>
    </row>
    <row r="59" spans="1:16" ht="22.05" customHeight="1" x14ac:dyDescent="0.2">
      <c r="A59" s="186">
        <v>45814</v>
      </c>
      <c r="B59" s="20" t="s">
        <v>51</v>
      </c>
      <c r="C59" s="122">
        <v>192</v>
      </c>
      <c r="D59" s="122"/>
      <c r="E59" s="207" t="s">
        <v>1199</v>
      </c>
      <c r="F59" s="255" t="s">
        <v>78</v>
      </c>
      <c r="G59" s="41">
        <v>192</v>
      </c>
      <c r="H59" s="21" t="s">
        <v>22</v>
      </c>
      <c r="I59" s="21" t="s">
        <v>81</v>
      </c>
      <c r="J59" s="21" t="s">
        <v>33</v>
      </c>
      <c r="K59" s="207" t="s">
        <v>628</v>
      </c>
      <c r="L59" s="39"/>
      <c r="M59" s="204"/>
      <c r="N59" s="193">
        <v>200000</v>
      </c>
      <c r="O59" s="189">
        <f t="shared" si="0"/>
        <v>1020.5000000000582</v>
      </c>
    </row>
    <row r="60" spans="1:16" ht="22.05" customHeight="1" x14ac:dyDescent="0.2">
      <c r="A60" s="186">
        <v>45819</v>
      </c>
      <c r="B60" s="20" t="s">
        <v>51</v>
      </c>
      <c r="C60" s="122">
        <v>180150</v>
      </c>
      <c r="D60" s="123"/>
      <c r="E60" s="123" t="s">
        <v>1193</v>
      </c>
      <c r="F60" s="22" t="s">
        <v>99</v>
      </c>
      <c r="G60" s="41"/>
      <c r="H60" s="21" t="s">
        <v>21</v>
      </c>
      <c r="I60" s="21" t="s">
        <v>81</v>
      </c>
      <c r="J60" s="21" t="s">
        <v>167</v>
      </c>
      <c r="K60" s="123" t="s">
        <v>1162</v>
      </c>
      <c r="L60" s="39"/>
      <c r="M60" s="189">
        <v>200265</v>
      </c>
      <c r="N60" s="192"/>
      <c r="O60" s="189">
        <f t="shared" si="0"/>
        <v>201285.50000000006</v>
      </c>
    </row>
    <row r="61" spans="1:16" ht="22.05" customHeight="1" x14ac:dyDescent="0.2">
      <c r="A61" s="186">
        <v>45819</v>
      </c>
      <c r="B61" s="20" t="s">
        <v>51</v>
      </c>
      <c r="C61" s="122"/>
      <c r="D61" s="122"/>
      <c r="E61" s="122" t="s">
        <v>1199</v>
      </c>
      <c r="F61" s="22" t="s">
        <v>78</v>
      </c>
      <c r="G61" s="41">
        <v>193</v>
      </c>
      <c r="H61" s="21" t="s">
        <v>22</v>
      </c>
      <c r="I61" s="21" t="s">
        <v>81</v>
      </c>
      <c r="J61" s="21" t="s">
        <v>33</v>
      </c>
      <c r="K61" s="122" t="s">
        <v>628</v>
      </c>
      <c r="L61" s="39"/>
      <c r="M61" s="204"/>
      <c r="N61" s="193">
        <v>200000</v>
      </c>
      <c r="O61" s="189">
        <f t="shared" si="0"/>
        <v>1285.5000000000582</v>
      </c>
    </row>
    <row r="62" spans="1:16" ht="22.05" customHeight="1" x14ac:dyDescent="0.2">
      <c r="A62" s="186">
        <v>45828</v>
      </c>
      <c r="B62" s="20" t="s">
        <v>51</v>
      </c>
      <c r="C62" s="122">
        <v>327027</v>
      </c>
      <c r="D62" s="123"/>
      <c r="E62" s="123" t="s">
        <v>5054</v>
      </c>
      <c r="F62" s="22" t="s">
        <v>99</v>
      </c>
      <c r="G62" s="41"/>
      <c r="H62" s="21" t="s">
        <v>21</v>
      </c>
      <c r="I62" s="21" t="s">
        <v>81</v>
      </c>
      <c r="J62" s="21" t="s">
        <v>167</v>
      </c>
      <c r="K62" s="123" t="s">
        <v>1162</v>
      </c>
      <c r="L62" s="39"/>
      <c r="M62" s="189">
        <v>99540</v>
      </c>
      <c r="N62" s="192"/>
      <c r="O62" s="189">
        <f t="shared" si="0"/>
        <v>100825.50000000006</v>
      </c>
    </row>
    <row r="63" spans="1:16" ht="22.05" customHeight="1" x14ac:dyDescent="0.2">
      <c r="A63" s="186">
        <v>45828</v>
      </c>
      <c r="B63" s="20" t="s">
        <v>51</v>
      </c>
      <c r="C63" s="122"/>
      <c r="D63" s="122"/>
      <c r="E63" s="122" t="s">
        <v>1199</v>
      </c>
      <c r="F63" s="22" t="s">
        <v>78</v>
      </c>
      <c r="G63" s="41">
        <v>194</v>
      </c>
      <c r="H63" s="21" t="s">
        <v>22</v>
      </c>
      <c r="I63" s="21" t="s">
        <v>81</v>
      </c>
      <c r="J63" s="21" t="s">
        <v>33</v>
      </c>
      <c r="K63" s="122" t="s">
        <v>628</v>
      </c>
      <c r="L63" s="39"/>
      <c r="M63" s="204"/>
      <c r="N63" s="193">
        <v>100000</v>
      </c>
      <c r="O63" s="189">
        <f t="shared" si="0"/>
        <v>825.50000000005821</v>
      </c>
    </row>
    <row r="64" spans="1:16" ht="22.05" customHeight="1" x14ac:dyDescent="0.2">
      <c r="A64" s="186">
        <v>45831</v>
      </c>
      <c r="B64" s="20" t="s">
        <v>51</v>
      </c>
      <c r="C64" s="122">
        <v>1815716313</v>
      </c>
      <c r="D64" s="122" t="s">
        <v>1133</v>
      </c>
      <c r="E64" s="122" t="s">
        <v>5045</v>
      </c>
      <c r="F64" s="22" t="s">
        <v>99</v>
      </c>
      <c r="G64" s="41"/>
      <c r="H64" s="21" t="s">
        <v>21</v>
      </c>
      <c r="I64" s="21" t="s">
        <v>81</v>
      </c>
      <c r="J64" s="21" t="s">
        <v>167</v>
      </c>
      <c r="K64" s="122" t="s">
        <v>1162</v>
      </c>
      <c r="L64" s="39"/>
      <c r="M64" s="204">
        <v>10072.5</v>
      </c>
      <c r="N64" s="193"/>
      <c r="O64" s="189">
        <f t="shared" si="0"/>
        <v>10898.000000000058</v>
      </c>
    </row>
    <row r="65" spans="1:16" ht="22.05" customHeight="1" x14ac:dyDescent="0.2">
      <c r="A65" s="186">
        <v>45831</v>
      </c>
      <c r="B65" s="20" t="s">
        <v>51</v>
      </c>
      <c r="C65" s="122">
        <v>72497</v>
      </c>
      <c r="D65" s="123"/>
      <c r="E65" s="123" t="s">
        <v>5022</v>
      </c>
      <c r="F65" s="22" t="s">
        <v>99</v>
      </c>
      <c r="G65" s="41"/>
      <c r="H65" s="21" t="s">
        <v>22</v>
      </c>
      <c r="I65" s="21" t="s">
        <v>59</v>
      </c>
      <c r="J65" s="21" t="s">
        <v>59</v>
      </c>
      <c r="K65" s="123" t="s">
        <v>635</v>
      </c>
      <c r="L65" s="39"/>
      <c r="M65" s="189"/>
      <c r="N65" s="192">
        <v>9946</v>
      </c>
      <c r="O65" s="189">
        <f t="shared" si="0"/>
        <v>952.00000000005821</v>
      </c>
    </row>
    <row r="66" spans="1:16" ht="22.05" customHeight="1" x14ac:dyDescent="0.2">
      <c r="A66" s="186">
        <v>45835</v>
      </c>
      <c r="B66" s="20" t="s">
        <v>51</v>
      </c>
      <c r="C66" s="122">
        <v>63284</v>
      </c>
      <c r="D66" s="123"/>
      <c r="E66" s="123" t="s">
        <v>1225</v>
      </c>
      <c r="F66" s="22" t="s">
        <v>120</v>
      </c>
      <c r="G66" s="41"/>
      <c r="H66" s="21" t="s">
        <v>22</v>
      </c>
      <c r="I66" s="21" t="s">
        <v>56</v>
      </c>
      <c r="J66" s="21" t="s">
        <v>116</v>
      </c>
      <c r="K66" s="123" t="s">
        <v>611</v>
      </c>
      <c r="L66" s="39"/>
      <c r="M66" s="189"/>
      <c r="N66" s="192">
        <v>492.06</v>
      </c>
      <c r="O66" s="189">
        <f t="shared" si="0"/>
        <v>459.94000000005821</v>
      </c>
    </row>
    <row r="67" spans="1:16" ht="22.05" customHeight="1" x14ac:dyDescent="0.2">
      <c r="A67" s="186">
        <v>45835</v>
      </c>
      <c r="B67" s="20" t="s">
        <v>51</v>
      </c>
      <c r="C67" s="122">
        <v>250129</v>
      </c>
      <c r="D67" s="122"/>
      <c r="E67" s="122" t="s">
        <v>1211</v>
      </c>
      <c r="F67" s="22" t="s">
        <v>99</v>
      </c>
      <c r="G67" s="41"/>
      <c r="H67" s="21" t="s">
        <v>21</v>
      </c>
      <c r="I67" s="21" t="s">
        <v>81</v>
      </c>
      <c r="J67" s="21" t="s">
        <v>167</v>
      </c>
      <c r="K67" s="122" t="s">
        <v>1162</v>
      </c>
      <c r="L67" s="39"/>
      <c r="M67" s="204">
        <v>100132.5</v>
      </c>
      <c r="N67" s="193"/>
      <c r="O67" s="189">
        <f t="shared" si="0"/>
        <v>100592.44000000006</v>
      </c>
    </row>
    <row r="68" spans="1:16" ht="22.05" customHeight="1" x14ac:dyDescent="0.2">
      <c r="A68" s="186">
        <v>45835</v>
      </c>
      <c r="B68" s="20" t="s">
        <v>51</v>
      </c>
      <c r="C68" s="122"/>
      <c r="D68" s="122"/>
      <c r="E68" s="122" t="s">
        <v>1199</v>
      </c>
      <c r="F68" s="22" t="s">
        <v>78</v>
      </c>
      <c r="G68" s="41">
        <v>195</v>
      </c>
      <c r="H68" s="21" t="s">
        <v>22</v>
      </c>
      <c r="I68" s="21" t="s">
        <v>81</v>
      </c>
      <c r="J68" s="21" t="s">
        <v>33</v>
      </c>
      <c r="K68" s="122" t="s">
        <v>628</v>
      </c>
      <c r="L68" s="39"/>
      <c r="M68" s="204"/>
      <c r="N68" s="193">
        <v>100000</v>
      </c>
      <c r="O68" s="189">
        <f t="shared" si="0"/>
        <v>592.44000000006054</v>
      </c>
    </row>
    <row r="69" spans="1:16" ht="22.05" customHeight="1" x14ac:dyDescent="0.2">
      <c r="A69" s="186">
        <v>45838</v>
      </c>
      <c r="B69" s="20" t="s">
        <v>51</v>
      </c>
      <c r="C69" s="122">
        <v>8964958</v>
      </c>
      <c r="D69" s="122"/>
      <c r="E69" s="122" t="s">
        <v>1224</v>
      </c>
      <c r="F69" s="22" t="s">
        <v>77</v>
      </c>
      <c r="G69" s="41"/>
      <c r="H69" s="21" t="s">
        <v>22</v>
      </c>
      <c r="I69" s="21" t="s">
        <v>57</v>
      </c>
      <c r="J69" s="21" t="s">
        <v>85</v>
      </c>
      <c r="K69" s="122" t="s">
        <v>611</v>
      </c>
      <c r="L69" s="39"/>
      <c r="M69" s="204"/>
      <c r="N69" s="193">
        <v>75</v>
      </c>
      <c r="O69" s="189">
        <f t="shared" si="0"/>
        <v>517.44000000006054</v>
      </c>
    </row>
    <row r="70" spans="1:16" ht="22.05" customHeight="1" x14ac:dyDescent="0.2">
      <c r="A70" s="186">
        <v>45838</v>
      </c>
      <c r="B70" s="20" t="s">
        <v>51</v>
      </c>
      <c r="C70" s="122">
        <v>8964958</v>
      </c>
      <c r="D70" s="122"/>
      <c r="E70" s="122" t="s">
        <v>609</v>
      </c>
      <c r="F70" s="22" t="s">
        <v>77</v>
      </c>
      <c r="G70" s="41"/>
      <c r="H70" s="21" t="s">
        <v>22</v>
      </c>
      <c r="I70" s="21" t="s">
        <v>57</v>
      </c>
      <c r="J70" s="21" t="s">
        <v>85</v>
      </c>
      <c r="K70" s="122" t="s">
        <v>611</v>
      </c>
      <c r="L70" s="39"/>
      <c r="M70" s="204"/>
      <c r="N70" s="193">
        <v>12</v>
      </c>
      <c r="O70" s="189">
        <f t="shared" si="0"/>
        <v>505.44000000006054</v>
      </c>
    </row>
    <row r="71" spans="1:16" ht="22.05" customHeight="1" x14ac:dyDescent="0.2">
      <c r="A71" s="186">
        <v>45838</v>
      </c>
      <c r="B71" s="20" t="s">
        <v>51</v>
      </c>
      <c r="C71" s="122">
        <v>8964958</v>
      </c>
      <c r="D71" s="122"/>
      <c r="E71" s="122" t="s">
        <v>1224</v>
      </c>
      <c r="F71" s="22" t="s">
        <v>77</v>
      </c>
      <c r="G71" s="41"/>
      <c r="H71" s="21" t="s">
        <v>22</v>
      </c>
      <c r="I71" s="21" t="s">
        <v>57</v>
      </c>
      <c r="J71" s="21" t="s">
        <v>85</v>
      </c>
      <c r="K71" s="122" t="s">
        <v>611</v>
      </c>
      <c r="L71" s="39"/>
      <c r="M71" s="204"/>
      <c r="N71" s="193">
        <v>250</v>
      </c>
      <c r="O71" s="189">
        <f t="shared" si="0"/>
        <v>255.44000000006054</v>
      </c>
    </row>
    <row r="72" spans="1:16" ht="22.05" customHeight="1" thickBot="1" x14ac:dyDescent="0.25">
      <c r="A72" s="358">
        <v>45838</v>
      </c>
      <c r="B72" s="47" t="s">
        <v>51</v>
      </c>
      <c r="C72" s="359">
        <v>8964958</v>
      </c>
      <c r="D72" s="360"/>
      <c r="E72" s="360" t="s">
        <v>609</v>
      </c>
      <c r="F72" s="48" t="s">
        <v>77</v>
      </c>
      <c r="G72" s="50"/>
      <c r="H72" s="30" t="s">
        <v>22</v>
      </c>
      <c r="I72" s="30" t="s">
        <v>57</v>
      </c>
      <c r="J72" s="30" t="s">
        <v>85</v>
      </c>
      <c r="K72" s="360" t="s">
        <v>611</v>
      </c>
      <c r="L72" s="375"/>
      <c r="M72" s="365"/>
      <c r="N72" s="373">
        <v>40</v>
      </c>
      <c r="O72" s="507">
        <f t="shared" si="0"/>
        <v>215.44000000006054</v>
      </c>
      <c r="P72" s="89"/>
    </row>
    <row r="73" spans="1:16" ht="22.05" customHeight="1" x14ac:dyDescent="0.2">
      <c r="A73" s="186">
        <v>45859</v>
      </c>
      <c r="B73" s="20" t="s">
        <v>51</v>
      </c>
      <c r="C73" s="122">
        <v>171338</v>
      </c>
      <c r="D73" s="122"/>
      <c r="E73" s="122" t="s">
        <v>29</v>
      </c>
      <c r="F73" s="22" t="s">
        <v>99</v>
      </c>
      <c r="G73" s="41"/>
      <c r="H73" s="21" t="s">
        <v>21</v>
      </c>
      <c r="I73" s="21" t="s">
        <v>81</v>
      </c>
      <c r="J73" s="21" t="s">
        <v>167</v>
      </c>
      <c r="K73" s="122" t="s">
        <v>1162</v>
      </c>
      <c r="L73" s="39"/>
      <c r="M73" s="204">
        <v>261000</v>
      </c>
      <c r="N73" s="193"/>
      <c r="O73" s="189">
        <f t="shared" si="0"/>
        <v>261215.44000000006</v>
      </c>
    </row>
    <row r="74" spans="1:16" ht="22.05" customHeight="1" x14ac:dyDescent="0.2">
      <c r="A74" s="186">
        <v>45859</v>
      </c>
      <c r="B74" s="20" t="s">
        <v>51</v>
      </c>
      <c r="C74" s="122"/>
      <c r="D74" s="122"/>
      <c r="E74" s="122" t="s">
        <v>1199</v>
      </c>
      <c r="F74" s="22" t="s">
        <v>78</v>
      </c>
      <c r="G74" s="41">
        <v>196</v>
      </c>
      <c r="H74" s="21" t="s">
        <v>22</v>
      </c>
      <c r="I74" s="21" t="s">
        <v>81</v>
      </c>
      <c r="J74" s="21" t="s">
        <v>33</v>
      </c>
      <c r="K74" s="122" t="s">
        <v>628</v>
      </c>
      <c r="L74" s="39"/>
      <c r="M74" s="204"/>
      <c r="N74" s="193">
        <v>260000</v>
      </c>
      <c r="O74" s="189">
        <f t="shared" si="0"/>
        <v>1215.4400000000605</v>
      </c>
    </row>
    <row r="75" spans="1:16" ht="22.05" customHeight="1" x14ac:dyDescent="0.2">
      <c r="A75" s="186">
        <v>45859</v>
      </c>
      <c r="B75" s="20" t="s">
        <v>51</v>
      </c>
      <c r="C75" s="122">
        <v>9798720258</v>
      </c>
      <c r="D75" s="123" t="s">
        <v>1133</v>
      </c>
      <c r="E75" s="123" t="s">
        <v>5931</v>
      </c>
      <c r="F75" s="22" t="s">
        <v>99</v>
      </c>
      <c r="G75" s="41"/>
      <c r="H75" s="21" t="s">
        <v>21</v>
      </c>
      <c r="I75" s="21" t="s">
        <v>81</v>
      </c>
      <c r="J75" s="21" t="s">
        <v>168</v>
      </c>
      <c r="K75" s="123" t="s">
        <v>1162</v>
      </c>
      <c r="L75" s="39"/>
      <c r="M75" s="189">
        <v>5628.75</v>
      </c>
      <c r="N75" s="192"/>
      <c r="O75" s="189">
        <f t="shared" si="0"/>
        <v>6844.1900000000605</v>
      </c>
    </row>
    <row r="76" spans="1:16" ht="22.05" customHeight="1" x14ac:dyDescent="0.2">
      <c r="A76" s="186">
        <v>45859</v>
      </c>
      <c r="B76" s="20" t="s">
        <v>51</v>
      </c>
      <c r="C76" s="122">
        <v>146960</v>
      </c>
      <c r="D76" s="122"/>
      <c r="E76" s="122" t="s">
        <v>5556</v>
      </c>
      <c r="F76" s="22" t="s">
        <v>99</v>
      </c>
      <c r="G76" s="41"/>
      <c r="H76" s="21" t="s">
        <v>22</v>
      </c>
      <c r="I76" s="21" t="s">
        <v>59</v>
      </c>
      <c r="J76" s="21" t="s">
        <v>59</v>
      </c>
      <c r="K76" s="122" t="s">
        <v>635</v>
      </c>
      <c r="L76" s="39"/>
      <c r="M76" s="204"/>
      <c r="N76" s="193">
        <v>5643</v>
      </c>
      <c r="O76" s="189">
        <f t="shared" si="0"/>
        <v>1201.1900000000605</v>
      </c>
    </row>
    <row r="77" spans="1:16" ht="22.05" customHeight="1" x14ac:dyDescent="0.2">
      <c r="A77" s="186">
        <v>45868</v>
      </c>
      <c r="B77" s="20" t="s">
        <v>51</v>
      </c>
      <c r="C77" s="122">
        <v>60109</v>
      </c>
      <c r="D77" s="123"/>
      <c r="E77" s="123" t="s">
        <v>1225</v>
      </c>
      <c r="F77" s="22" t="s">
        <v>120</v>
      </c>
      <c r="G77" s="41"/>
      <c r="H77" s="21" t="s">
        <v>22</v>
      </c>
      <c r="I77" s="21" t="s">
        <v>56</v>
      </c>
      <c r="J77" s="21" t="s">
        <v>116</v>
      </c>
      <c r="K77" s="123" t="s">
        <v>611</v>
      </c>
      <c r="L77" s="39"/>
      <c r="M77" s="189"/>
      <c r="N77" s="192">
        <v>492.06</v>
      </c>
      <c r="O77" s="189">
        <f t="shared" si="0"/>
        <v>709.13000000006059</v>
      </c>
    </row>
    <row r="78" spans="1:16" ht="22.05" customHeight="1" x14ac:dyDescent="0.2">
      <c r="A78" s="186">
        <v>45869</v>
      </c>
      <c r="B78" s="20" t="s">
        <v>51</v>
      </c>
      <c r="C78" s="122">
        <v>8976374</v>
      </c>
      <c r="D78" s="122"/>
      <c r="E78" s="122" t="s">
        <v>5932</v>
      </c>
      <c r="F78" s="22" t="s">
        <v>77</v>
      </c>
      <c r="G78" s="41"/>
      <c r="H78" s="21" t="s">
        <v>22</v>
      </c>
      <c r="I78" s="21" t="s">
        <v>57</v>
      </c>
      <c r="J78" s="21" t="s">
        <v>85</v>
      </c>
      <c r="K78" s="122" t="s">
        <v>611</v>
      </c>
      <c r="L78" s="39"/>
      <c r="M78" s="204"/>
      <c r="N78" s="193">
        <v>15</v>
      </c>
      <c r="O78" s="189">
        <f t="shared" ref="O78:O79" si="1">O77+M78-N78</f>
        <v>694.13000000006059</v>
      </c>
    </row>
    <row r="79" spans="1:16" ht="22.05" customHeight="1" x14ac:dyDescent="0.2">
      <c r="A79" s="186">
        <v>45869</v>
      </c>
      <c r="B79" s="20" t="s">
        <v>51</v>
      </c>
      <c r="C79" s="122">
        <v>8976374</v>
      </c>
      <c r="D79" s="122"/>
      <c r="E79" s="122" t="s">
        <v>609</v>
      </c>
      <c r="F79" s="22" t="s">
        <v>77</v>
      </c>
      <c r="G79" s="41"/>
      <c r="H79" s="21" t="s">
        <v>22</v>
      </c>
      <c r="I79" s="21" t="s">
        <v>57</v>
      </c>
      <c r="J79" s="21" t="s">
        <v>85</v>
      </c>
      <c r="K79" s="122" t="s">
        <v>611</v>
      </c>
      <c r="L79" s="39"/>
      <c r="M79" s="204"/>
      <c r="N79" s="193">
        <v>2.4</v>
      </c>
      <c r="O79" s="189">
        <f t="shared" si="1"/>
        <v>691.73000000006061</v>
      </c>
    </row>
    <row r="80" spans="1:16" ht="22.05" customHeight="1" x14ac:dyDescent="0.2">
      <c r="A80" s="186">
        <v>45869</v>
      </c>
      <c r="B80" s="20" t="s">
        <v>51</v>
      </c>
      <c r="C80" s="122">
        <v>8976374</v>
      </c>
      <c r="D80" s="41"/>
      <c r="E80" s="203" t="s">
        <v>1224</v>
      </c>
      <c r="F80" s="41" t="s">
        <v>77</v>
      </c>
      <c r="G80" s="41"/>
      <c r="H80" s="41" t="s">
        <v>22</v>
      </c>
      <c r="I80" s="41" t="s">
        <v>57</v>
      </c>
      <c r="J80" s="41" t="s">
        <v>85</v>
      </c>
      <c r="K80" s="55" t="s">
        <v>611</v>
      </c>
      <c r="L80" s="55"/>
      <c r="M80" s="215"/>
      <c r="N80" s="249">
        <v>250</v>
      </c>
      <c r="O80" s="215">
        <f>O79+M80-N80</f>
        <v>441.73000000006061</v>
      </c>
    </row>
    <row r="81" spans="1:16" ht="22.05" customHeight="1" thickBot="1" x14ac:dyDescent="0.25">
      <c r="A81" s="358">
        <v>45869</v>
      </c>
      <c r="B81" s="47" t="s">
        <v>51</v>
      </c>
      <c r="C81" s="359">
        <v>8976374</v>
      </c>
      <c r="D81" s="50"/>
      <c r="E81" s="206" t="s">
        <v>609</v>
      </c>
      <c r="F81" s="50" t="s">
        <v>77</v>
      </c>
      <c r="G81" s="50"/>
      <c r="H81" s="50" t="s">
        <v>22</v>
      </c>
      <c r="I81" s="50" t="s">
        <v>57</v>
      </c>
      <c r="J81" s="50" t="s">
        <v>85</v>
      </c>
      <c r="K81" s="101" t="s">
        <v>611</v>
      </c>
      <c r="L81" s="101"/>
      <c r="M81" s="410"/>
      <c r="N81" s="411">
        <v>40</v>
      </c>
      <c r="O81" s="518">
        <f t="shared" ref="O81:O149" si="2">O80+M81-N81</f>
        <v>401.73000000006061</v>
      </c>
      <c r="P81" s="89"/>
    </row>
    <row r="82" spans="1:16" ht="22.05" customHeight="1" x14ac:dyDescent="0.2">
      <c r="A82" s="186">
        <v>45898</v>
      </c>
      <c r="B82" s="20" t="s">
        <v>51</v>
      </c>
      <c r="C82" s="122"/>
      <c r="D82" s="41"/>
      <c r="E82" s="203" t="s">
        <v>608</v>
      </c>
      <c r="F82" s="41" t="s">
        <v>77</v>
      </c>
      <c r="G82" s="41"/>
      <c r="H82" s="41" t="s">
        <v>22</v>
      </c>
      <c r="I82" s="41" t="s">
        <v>57</v>
      </c>
      <c r="J82" s="41" t="s">
        <v>85</v>
      </c>
      <c r="K82" s="55" t="s">
        <v>611</v>
      </c>
      <c r="L82" s="55"/>
      <c r="M82" s="215"/>
      <c r="N82" s="249">
        <v>250</v>
      </c>
      <c r="O82" s="215">
        <f t="shared" si="2"/>
        <v>151.73000000006061</v>
      </c>
    </row>
    <row r="83" spans="1:16" ht="22.05" customHeight="1" thickBot="1" x14ac:dyDescent="0.25">
      <c r="A83" s="358">
        <v>45898</v>
      </c>
      <c r="B83" s="47" t="s">
        <v>51</v>
      </c>
      <c r="C83" s="359"/>
      <c r="D83" s="50"/>
      <c r="E83" s="206" t="s">
        <v>609</v>
      </c>
      <c r="F83" s="50" t="s">
        <v>77</v>
      </c>
      <c r="G83" s="50"/>
      <c r="H83" s="50" t="s">
        <v>22</v>
      </c>
      <c r="I83" s="50" t="s">
        <v>57</v>
      </c>
      <c r="J83" s="50" t="s">
        <v>85</v>
      </c>
      <c r="K83" s="101" t="s">
        <v>611</v>
      </c>
      <c r="L83" s="101"/>
      <c r="M83" s="410"/>
      <c r="N83" s="411">
        <v>40</v>
      </c>
      <c r="O83" s="518">
        <f t="shared" si="2"/>
        <v>111.73000000006061</v>
      </c>
      <c r="P83" s="89"/>
    </row>
    <row r="84" spans="1:16" ht="22.05" customHeight="1" x14ac:dyDescent="0.2">
      <c r="A84" s="186">
        <v>45912</v>
      </c>
      <c r="B84" s="20" t="s">
        <v>51</v>
      </c>
      <c r="C84" s="122">
        <v>183841</v>
      </c>
      <c r="D84" s="41"/>
      <c r="E84" s="203" t="s">
        <v>29</v>
      </c>
      <c r="F84" s="41" t="s">
        <v>99</v>
      </c>
      <c r="G84" s="41"/>
      <c r="H84" s="41" t="s">
        <v>21</v>
      </c>
      <c r="I84" s="41" t="s">
        <v>81</v>
      </c>
      <c r="J84" s="41" t="s">
        <v>167</v>
      </c>
      <c r="K84" s="55" t="s">
        <v>1162</v>
      </c>
      <c r="L84" s="55"/>
      <c r="M84" s="215">
        <v>450000</v>
      </c>
      <c r="N84" s="249"/>
      <c r="O84" s="215">
        <f t="shared" si="2"/>
        <v>450111.73000000004</v>
      </c>
    </row>
    <row r="85" spans="1:16" ht="22.05" customHeight="1" x14ac:dyDescent="0.2">
      <c r="A85" s="186">
        <v>45912</v>
      </c>
      <c r="B85" s="20" t="s">
        <v>51</v>
      </c>
      <c r="C85" s="122">
        <v>136785</v>
      </c>
      <c r="D85" s="186"/>
      <c r="E85" s="205" t="s">
        <v>1225</v>
      </c>
      <c r="F85" s="41" t="s">
        <v>120</v>
      </c>
      <c r="G85" s="41"/>
      <c r="H85" s="41" t="s">
        <v>22</v>
      </c>
      <c r="I85" s="41" t="s">
        <v>56</v>
      </c>
      <c r="J85" s="41" t="s">
        <v>116</v>
      </c>
      <c r="K85" s="55" t="s">
        <v>611</v>
      </c>
      <c r="L85" s="55"/>
      <c r="M85" s="215"/>
      <c r="N85" s="249">
        <v>492.06</v>
      </c>
      <c r="O85" s="215">
        <f t="shared" si="2"/>
        <v>449619.67000000004</v>
      </c>
    </row>
    <row r="86" spans="1:16" ht="22.05" customHeight="1" x14ac:dyDescent="0.2">
      <c r="A86" s="186">
        <v>45912</v>
      </c>
      <c r="B86" s="20" t="s">
        <v>51</v>
      </c>
      <c r="C86" s="122"/>
      <c r="D86" s="41"/>
      <c r="E86" s="203" t="s">
        <v>1199</v>
      </c>
      <c r="F86" s="41" t="s">
        <v>78</v>
      </c>
      <c r="G86" s="41">
        <v>197</v>
      </c>
      <c r="H86" s="41" t="s">
        <v>22</v>
      </c>
      <c r="I86" s="41" t="s">
        <v>81</v>
      </c>
      <c r="J86" s="41" t="s">
        <v>33</v>
      </c>
      <c r="K86" s="55" t="s">
        <v>6373</v>
      </c>
      <c r="L86" s="55"/>
      <c r="M86" s="215"/>
      <c r="N86" s="249">
        <v>449000</v>
      </c>
      <c r="O86" s="215">
        <f t="shared" si="2"/>
        <v>619.67000000004191</v>
      </c>
    </row>
    <row r="87" spans="1:16" ht="22.05" customHeight="1" x14ac:dyDescent="0.2">
      <c r="A87" s="186">
        <v>45929</v>
      </c>
      <c r="B87" s="20" t="s">
        <v>51</v>
      </c>
      <c r="C87" s="122">
        <v>6346710</v>
      </c>
      <c r="D87" s="186"/>
      <c r="E87" s="205" t="s">
        <v>1225</v>
      </c>
      <c r="F87" s="41" t="s">
        <v>120</v>
      </c>
      <c r="G87" s="41"/>
      <c r="H87" s="41" t="s">
        <v>22</v>
      </c>
      <c r="I87" s="41" t="s">
        <v>56</v>
      </c>
      <c r="J87" s="41" t="s">
        <v>116</v>
      </c>
      <c r="K87" s="55" t="s">
        <v>611</v>
      </c>
      <c r="L87" s="55"/>
      <c r="N87" s="249">
        <v>492.06</v>
      </c>
      <c r="O87" s="215">
        <f t="shared" si="2"/>
        <v>127.61000000004191</v>
      </c>
    </row>
    <row r="88" spans="1:16" ht="22.05" customHeight="1" x14ac:dyDescent="0.2">
      <c r="A88" s="186">
        <v>45930</v>
      </c>
      <c r="B88" s="20" t="s">
        <v>51</v>
      </c>
      <c r="C88" s="122">
        <v>0</v>
      </c>
      <c r="D88" s="186"/>
      <c r="E88" s="205" t="s">
        <v>608</v>
      </c>
      <c r="F88" s="41" t="s">
        <v>77</v>
      </c>
      <c r="G88" s="41"/>
      <c r="H88" s="28" t="s">
        <v>22</v>
      </c>
      <c r="I88" s="28" t="s">
        <v>57</v>
      </c>
      <c r="J88" s="28" t="s">
        <v>85</v>
      </c>
      <c r="K88" s="55" t="s">
        <v>611</v>
      </c>
      <c r="L88" s="55"/>
      <c r="M88" s="215"/>
      <c r="N88" s="249">
        <v>15</v>
      </c>
      <c r="O88" s="215">
        <f t="shared" si="2"/>
        <v>112.61000000004191</v>
      </c>
    </row>
    <row r="89" spans="1:16" ht="22.05" customHeight="1" x14ac:dyDescent="0.2">
      <c r="A89" s="186">
        <v>45930</v>
      </c>
      <c r="B89" s="20" t="s">
        <v>51</v>
      </c>
      <c r="C89" s="122">
        <v>0</v>
      </c>
      <c r="D89" s="186"/>
      <c r="E89" s="205" t="s">
        <v>609</v>
      </c>
      <c r="F89" s="41" t="s">
        <v>77</v>
      </c>
      <c r="G89" s="41"/>
      <c r="H89" s="28" t="s">
        <v>22</v>
      </c>
      <c r="I89" s="28" t="s">
        <v>57</v>
      </c>
      <c r="J89" s="28" t="s">
        <v>85</v>
      </c>
      <c r="K89" s="55" t="s">
        <v>611</v>
      </c>
      <c r="L89" s="55"/>
      <c r="M89" s="215"/>
      <c r="N89" s="249">
        <v>2.4</v>
      </c>
      <c r="O89" s="215">
        <f t="shared" si="2"/>
        <v>110.2100000000419</v>
      </c>
    </row>
    <row r="90" spans="1:16" ht="22.05" customHeight="1" x14ac:dyDescent="0.2">
      <c r="A90" s="186">
        <v>45930</v>
      </c>
      <c r="B90" s="20" t="s">
        <v>51</v>
      </c>
      <c r="C90" s="122">
        <v>0</v>
      </c>
      <c r="D90" s="186"/>
      <c r="E90" s="205" t="s">
        <v>608</v>
      </c>
      <c r="F90" s="41" t="s">
        <v>77</v>
      </c>
      <c r="G90" s="41"/>
      <c r="H90" s="28" t="s">
        <v>22</v>
      </c>
      <c r="I90" s="28" t="s">
        <v>57</v>
      </c>
      <c r="J90" s="28" t="s">
        <v>85</v>
      </c>
      <c r="K90" s="55" t="s">
        <v>611</v>
      </c>
      <c r="L90" s="55"/>
      <c r="M90" s="215"/>
      <c r="N90" s="249">
        <v>95.01</v>
      </c>
      <c r="O90" s="215">
        <f t="shared" si="2"/>
        <v>15.200000000041896</v>
      </c>
    </row>
    <row r="91" spans="1:16" ht="22.05" customHeight="1" thickBot="1" x14ac:dyDescent="0.25">
      <c r="A91" s="358">
        <v>45930</v>
      </c>
      <c r="B91" s="47" t="s">
        <v>51</v>
      </c>
      <c r="C91" s="359">
        <v>0</v>
      </c>
      <c r="D91" s="358"/>
      <c r="E91" s="568" t="s">
        <v>609</v>
      </c>
      <c r="F91" s="50" t="s">
        <v>77</v>
      </c>
      <c r="G91" s="50"/>
      <c r="H91" s="50" t="s">
        <v>22</v>
      </c>
      <c r="I91" s="50" t="s">
        <v>57</v>
      </c>
      <c r="J91" s="50" t="s">
        <v>85</v>
      </c>
      <c r="K91" s="101" t="s">
        <v>611</v>
      </c>
      <c r="L91" s="101"/>
      <c r="M91" s="410"/>
      <c r="N91" s="411">
        <v>15.2</v>
      </c>
      <c r="O91" s="518">
        <f t="shared" si="2"/>
        <v>4.1897152414094307E-11</v>
      </c>
      <c r="P91" s="89"/>
    </row>
    <row r="92" spans="1:16" ht="22.05" customHeight="1" thickBot="1" x14ac:dyDescent="0.25">
      <c r="A92" s="540">
        <v>45960</v>
      </c>
      <c r="B92" s="523"/>
      <c r="C92" s="541"/>
      <c r="D92" s="540"/>
      <c r="E92" s="569" t="s">
        <v>8796</v>
      </c>
      <c r="F92" s="570"/>
      <c r="G92" s="570"/>
      <c r="H92" s="570"/>
      <c r="I92" s="570"/>
      <c r="J92" s="570"/>
      <c r="K92" s="571"/>
      <c r="L92" s="571"/>
      <c r="M92" s="572"/>
      <c r="N92" s="573"/>
      <c r="O92" s="572">
        <f>O91+M92-N92</f>
        <v>4.1897152414094307E-11</v>
      </c>
      <c r="P92" s="527"/>
    </row>
    <row r="93" spans="1:16" ht="22.05" customHeight="1" x14ac:dyDescent="0.2">
      <c r="A93" s="186">
        <v>45967</v>
      </c>
      <c r="B93" s="20" t="s">
        <v>51</v>
      </c>
      <c r="C93" s="122">
        <v>310528</v>
      </c>
      <c r="D93" s="186"/>
      <c r="E93" s="205" t="s">
        <v>29</v>
      </c>
      <c r="F93" s="41" t="s">
        <v>99</v>
      </c>
      <c r="G93" s="41"/>
      <c r="H93" s="41" t="s">
        <v>21</v>
      </c>
      <c r="I93" s="41" t="s">
        <v>81</v>
      </c>
      <c r="J93" s="41" t="s">
        <v>167</v>
      </c>
      <c r="K93" s="55" t="s">
        <v>1162</v>
      </c>
      <c r="L93" s="55"/>
      <c r="M93" s="215">
        <v>1000</v>
      </c>
      <c r="N93" s="249"/>
      <c r="O93" s="215">
        <f>O92+M93-N93</f>
        <v>1000.000000000042</v>
      </c>
    </row>
    <row r="94" spans="1:16" ht="22.05" customHeight="1" x14ac:dyDescent="0.2">
      <c r="A94" s="186">
        <v>45967</v>
      </c>
      <c r="B94" s="20" t="s">
        <v>51</v>
      </c>
      <c r="C94" s="203">
        <v>310528</v>
      </c>
      <c r="D94" s="186"/>
      <c r="E94" s="203" t="s">
        <v>608</v>
      </c>
      <c r="F94" s="41" t="s">
        <v>77</v>
      </c>
      <c r="G94" s="41"/>
      <c r="H94" s="28" t="s">
        <v>22</v>
      </c>
      <c r="I94" s="28" t="s">
        <v>57</v>
      </c>
      <c r="J94" s="28" t="s">
        <v>85</v>
      </c>
      <c r="K94" s="55" t="s">
        <v>611</v>
      </c>
      <c r="L94" s="55"/>
      <c r="M94" s="215"/>
      <c r="N94" s="249">
        <v>404.99</v>
      </c>
      <c r="O94" s="215">
        <f>O93+M94-N94</f>
        <v>595.01000000004194</v>
      </c>
    </row>
    <row r="95" spans="1:16" ht="22.05" customHeight="1" x14ac:dyDescent="0.2">
      <c r="A95" s="186">
        <v>45967</v>
      </c>
      <c r="B95" s="20" t="s">
        <v>51</v>
      </c>
      <c r="C95" s="203">
        <v>310528</v>
      </c>
      <c r="D95" s="186"/>
      <c r="E95" s="203" t="s">
        <v>609</v>
      </c>
      <c r="F95" s="41" t="s">
        <v>77</v>
      </c>
      <c r="G95" s="41"/>
      <c r="H95" s="28" t="s">
        <v>22</v>
      </c>
      <c r="I95" s="28" t="s">
        <v>57</v>
      </c>
      <c r="J95" s="28" t="s">
        <v>85</v>
      </c>
      <c r="K95" s="55" t="s">
        <v>611</v>
      </c>
      <c r="L95" s="55"/>
      <c r="M95" s="215"/>
      <c r="N95" s="249">
        <v>64.8</v>
      </c>
      <c r="O95" s="215">
        <f t="shared" si="2"/>
        <v>530.21000000004199</v>
      </c>
    </row>
    <row r="96" spans="1:16" ht="22.05" customHeight="1" x14ac:dyDescent="0.2">
      <c r="A96" s="186">
        <v>45967</v>
      </c>
      <c r="B96" s="20" t="s">
        <v>51</v>
      </c>
      <c r="C96" s="203">
        <v>310528</v>
      </c>
      <c r="D96" s="186"/>
      <c r="E96" s="203" t="s">
        <v>1225</v>
      </c>
      <c r="F96" s="41" t="s">
        <v>77</v>
      </c>
      <c r="G96" s="41"/>
      <c r="H96" s="41" t="s">
        <v>22</v>
      </c>
      <c r="I96" s="41" t="s">
        <v>56</v>
      </c>
      <c r="J96" s="41" t="s">
        <v>116</v>
      </c>
      <c r="K96" s="55" t="s">
        <v>611</v>
      </c>
      <c r="L96" s="55"/>
      <c r="M96" s="215"/>
      <c r="N96" s="249">
        <v>492.06</v>
      </c>
      <c r="O96" s="215">
        <f t="shared" si="2"/>
        <v>38.150000000041985</v>
      </c>
    </row>
    <row r="97" spans="1:16" ht="22.05" customHeight="1" x14ac:dyDescent="0.2">
      <c r="A97" s="186">
        <v>45975</v>
      </c>
      <c r="B97" s="20" t="s">
        <v>51</v>
      </c>
      <c r="C97" s="203">
        <v>644808</v>
      </c>
      <c r="D97" s="186"/>
      <c r="E97" s="203" t="s">
        <v>29</v>
      </c>
      <c r="F97" s="41" t="s">
        <v>99</v>
      </c>
      <c r="G97" s="41"/>
      <c r="H97" s="41" t="s">
        <v>21</v>
      </c>
      <c r="I97" s="41" t="s">
        <v>81</v>
      </c>
      <c r="J97" s="41" t="s">
        <v>167</v>
      </c>
      <c r="K97" s="55" t="s">
        <v>1162</v>
      </c>
      <c r="L97" s="55"/>
      <c r="M97" s="215">
        <v>251000</v>
      </c>
      <c r="N97" s="249"/>
      <c r="O97" s="215">
        <f t="shared" si="2"/>
        <v>251038.15000000005</v>
      </c>
    </row>
    <row r="98" spans="1:16" ht="22.05" customHeight="1" x14ac:dyDescent="0.2">
      <c r="A98" s="186">
        <v>45975</v>
      </c>
      <c r="B98" s="20" t="s">
        <v>51</v>
      </c>
      <c r="C98" s="203"/>
      <c r="D98" s="186"/>
      <c r="E98" s="203" t="s">
        <v>1199</v>
      </c>
      <c r="F98" s="41" t="s">
        <v>7831</v>
      </c>
      <c r="G98" s="41"/>
      <c r="H98" s="41" t="s">
        <v>22</v>
      </c>
      <c r="I98" s="41" t="s">
        <v>81</v>
      </c>
      <c r="J98" s="41" t="s">
        <v>33</v>
      </c>
      <c r="K98" s="55" t="s">
        <v>628</v>
      </c>
      <c r="L98" s="55"/>
      <c r="M98" s="215"/>
      <c r="N98" s="249">
        <v>250000</v>
      </c>
      <c r="O98" s="215">
        <f t="shared" si="2"/>
        <v>1038.1500000000524</v>
      </c>
    </row>
    <row r="99" spans="1:16" ht="22.05" customHeight="1" x14ac:dyDescent="0.2">
      <c r="A99" s="186">
        <v>45989</v>
      </c>
      <c r="B99" s="20" t="s">
        <v>51</v>
      </c>
      <c r="C99" s="156">
        <v>154435</v>
      </c>
      <c r="D99" s="28"/>
      <c r="E99" s="156" t="s">
        <v>1225</v>
      </c>
      <c r="F99" s="93" t="s">
        <v>77</v>
      </c>
      <c r="H99" s="28" t="s">
        <v>22</v>
      </c>
      <c r="I99" s="28" t="s">
        <v>56</v>
      </c>
      <c r="J99" s="28" t="s">
        <v>116</v>
      </c>
      <c r="K99" s="25" t="s">
        <v>611</v>
      </c>
      <c r="M99" s="252"/>
      <c r="N99" s="253">
        <v>492.06</v>
      </c>
      <c r="O99" s="150">
        <f t="shared" si="2"/>
        <v>546.09000000005244</v>
      </c>
    </row>
    <row r="100" spans="1:16" ht="22.05" customHeight="1" x14ac:dyDescent="0.2">
      <c r="A100" s="186">
        <v>45989</v>
      </c>
      <c r="B100" s="20" t="s">
        <v>51</v>
      </c>
      <c r="C100" s="156">
        <v>0</v>
      </c>
      <c r="D100" s="28"/>
      <c r="E100" s="156" t="s">
        <v>608</v>
      </c>
      <c r="F100" s="93" t="s">
        <v>77</v>
      </c>
      <c r="H100" s="28" t="s">
        <v>22</v>
      </c>
      <c r="I100" s="28" t="s">
        <v>57</v>
      </c>
      <c r="J100" s="28" t="s">
        <v>85</v>
      </c>
      <c r="K100" s="25" t="s">
        <v>611</v>
      </c>
      <c r="M100" s="252"/>
      <c r="N100" s="253">
        <v>15</v>
      </c>
      <c r="O100" s="150">
        <f t="shared" si="2"/>
        <v>531.09000000005244</v>
      </c>
    </row>
    <row r="101" spans="1:16" ht="22.05" customHeight="1" x14ac:dyDescent="0.2">
      <c r="A101" s="186">
        <v>45989</v>
      </c>
      <c r="B101" s="20" t="s">
        <v>51</v>
      </c>
      <c r="C101" s="156">
        <v>0</v>
      </c>
      <c r="D101" s="28"/>
      <c r="E101" s="156" t="s">
        <v>609</v>
      </c>
      <c r="F101" s="93" t="s">
        <v>77</v>
      </c>
      <c r="H101" s="28" t="s">
        <v>22</v>
      </c>
      <c r="I101" s="28" t="s">
        <v>57</v>
      </c>
      <c r="J101" s="28" t="s">
        <v>85</v>
      </c>
      <c r="K101" s="25" t="s">
        <v>611</v>
      </c>
      <c r="M101" s="252"/>
      <c r="N101" s="253">
        <v>2.4</v>
      </c>
      <c r="O101" s="150">
        <f t="shared" si="2"/>
        <v>528.69000000005246</v>
      </c>
    </row>
    <row r="102" spans="1:16" ht="22.05" customHeight="1" x14ac:dyDescent="0.2">
      <c r="A102" s="186">
        <v>45989</v>
      </c>
      <c r="B102" s="20" t="s">
        <v>51</v>
      </c>
      <c r="C102" s="156">
        <v>0</v>
      </c>
      <c r="D102" s="28"/>
      <c r="E102" s="156" t="s">
        <v>608</v>
      </c>
      <c r="F102" s="93" t="s">
        <v>77</v>
      </c>
      <c r="H102" s="28" t="s">
        <v>22</v>
      </c>
      <c r="I102" s="28" t="s">
        <v>57</v>
      </c>
      <c r="J102" s="28" t="s">
        <v>85</v>
      </c>
      <c r="K102" s="25" t="s">
        <v>611</v>
      </c>
      <c r="M102" s="252"/>
      <c r="N102" s="253">
        <v>250</v>
      </c>
      <c r="O102" s="150">
        <f t="shared" si="2"/>
        <v>278.69000000005246</v>
      </c>
    </row>
    <row r="103" spans="1:16" ht="22.05" customHeight="1" thickBot="1" x14ac:dyDescent="0.25">
      <c r="A103" s="358">
        <v>45989</v>
      </c>
      <c r="B103" s="47" t="s">
        <v>51</v>
      </c>
      <c r="C103" s="427">
        <v>0</v>
      </c>
      <c r="D103" s="69"/>
      <c r="E103" s="427" t="s">
        <v>609</v>
      </c>
      <c r="F103" s="377" t="s">
        <v>77</v>
      </c>
      <c r="G103" s="69"/>
      <c r="H103" s="69" t="s">
        <v>22</v>
      </c>
      <c r="I103" s="69" t="s">
        <v>57</v>
      </c>
      <c r="J103" s="69" t="s">
        <v>85</v>
      </c>
      <c r="K103" s="89" t="s">
        <v>611</v>
      </c>
      <c r="L103" s="89"/>
      <c r="M103" s="447"/>
      <c r="N103" s="448">
        <v>40</v>
      </c>
      <c r="O103" s="515">
        <f t="shared" si="2"/>
        <v>238.69000000005246</v>
      </c>
      <c r="P103" s="89"/>
    </row>
    <row r="104" spans="1:16" ht="22.05" customHeight="1" x14ac:dyDescent="0.2">
      <c r="A104" s="186">
        <v>45995</v>
      </c>
      <c r="B104" s="20" t="s">
        <v>51</v>
      </c>
      <c r="C104" s="156">
        <v>409494</v>
      </c>
      <c r="D104" s="28"/>
      <c r="E104" s="156" t="s">
        <v>7832</v>
      </c>
      <c r="F104" s="93" t="s">
        <v>99</v>
      </c>
      <c r="H104" s="531" t="s">
        <v>22</v>
      </c>
      <c r="I104" s="531" t="s">
        <v>56</v>
      </c>
      <c r="J104" s="531" t="s">
        <v>116</v>
      </c>
      <c r="K104" s="25" t="s">
        <v>1191</v>
      </c>
      <c r="M104" s="252"/>
      <c r="N104" s="253">
        <v>229</v>
      </c>
      <c r="O104" s="150">
        <f t="shared" si="2"/>
        <v>9.6900000000524642</v>
      </c>
    </row>
    <row r="105" spans="1:16" ht="22.05" customHeight="1" x14ac:dyDescent="0.2">
      <c r="A105" s="186">
        <v>45996</v>
      </c>
      <c r="B105" s="20" t="s">
        <v>51</v>
      </c>
      <c r="C105" s="156"/>
      <c r="D105" s="28"/>
      <c r="E105" s="156" t="s">
        <v>29</v>
      </c>
      <c r="F105" s="93" t="s">
        <v>99</v>
      </c>
      <c r="H105" s="41" t="s">
        <v>21</v>
      </c>
      <c r="I105" s="41" t="s">
        <v>81</v>
      </c>
      <c r="J105" s="41" t="s">
        <v>167</v>
      </c>
      <c r="K105" s="25" t="s">
        <v>1162</v>
      </c>
      <c r="M105" s="252">
        <v>201000</v>
      </c>
      <c r="N105" s="253"/>
      <c r="O105" s="150">
        <f t="shared" si="2"/>
        <v>201009.69000000006</v>
      </c>
    </row>
    <row r="106" spans="1:16" ht="22.05" customHeight="1" x14ac:dyDescent="0.2">
      <c r="A106" s="186">
        <v>45996</v>
      </c>
      <c r="B106" s="20" t="s">
        <v>51</v>
      </c>
      <c r="C106" s="156"/>
      <c r="D106" s="28"/>
      <c r="E106" s="156" t="s">
        <v>1199</v>
      </c>
      <c r="F106" s="93" t="s">
        <v>7833</v>
      </c>
      <c r="H106" s="41" t="s">
        <v>22</v>
      </c>
      <c r="I106" s="41" t="s">
        <v>81</v>
      </c>
      <c r="J106" s="41" t="s">
        <v>33</v>
      </c>
      <c r="K106" s="25" t="s">
        <v>628</v>
      </c>
      <c r="M106" s="252"/>
      <c r="N106" s="253">
        <v>200000</v>
      </c>
      <c r="O106" s="150">
        <f t="shared" si="2"/>
        <v>1009.6900000000605</v>
      </c>
    </row>
    <row r="107" spans="1:16" ht="22.05" customHeight="1" x14ac:dyDescent="0.2">
      <c r="A107" s="186">
        <v>46012</v>
      </c>
      <c r="B107" s="20" t="s">
        <v>51</v>
      </c>
      <c r="C107" s="156">
        <v>416068</v>
      </c>
      <c r="D107" s="28"/>
      <c r="E107" s="156" t="s">
        <v>29</v>
      </c>
      <c r="F107" s="93" t="s">
        <v>99</v>
      </c>
      <c r="H107" s="41" t="s">
        <v>21</v>
      </c>
      <c r="I107" s="41" t="s">
        <v>81</v>
      </c>
      <c r="J107" s="41" t="s">
        <v>167</v>
      </c>
      <c r="K107" s="25" t="s">
        <v>1162</v>
      </c>
      <c r="M107" s="252">
        <v>300000</v>
      </c>
      <c r="N107" s="253"/>
      <c r="O107" s="150">
        <f t="shared" si="2"/>
        <v>301009.69000000006</v>
      </c>
    </row>
    <row r="108" spans="1:16" ht="22.05" customHeight="1" x14ac:dyDescent="0.2">
      <c r="A108" s="186">
        <v>46013</v>
      </c>
      <c r="B108" s="20" t="s">
        <v>51</v>
      </c>
      <c r="C108" s="156">
        <v>416068</v>
      </c>
      <c r="D108" s="28"/>
      <c r="E108" s="156" t="s">
        <v>1199</v>
      </c>
      <c r="F108" s="93" t="s">
        <v>8773</v>
      </c>
      <c r="H108" s="41" t="s">
        <v>22</v>
      </c>
      <c r="I108" s="41" t="s">
        <v>81</v>
      </c>
      <c r="J108" s="41" t="s">
        <v>33</v>
      </c>
      <c r="K108" s="25" t="s">
        <v>628</v>
      </c>
      <c r="M108" s="252"/>
      <c r="N108" s="253">
        <v>300000</v>
      </c>
      <c r="O108" s="150">
        <f t="shared" si="2"/>
        <v>1009.6900000000605</v>
      </c>
    </row>
    <row r="109" spans="1:16" ht="22.05" customHeight="1" x14ac:dyDescent="0.2">
      <c r="A109" s="186">
        <v>46021</v>
      </c>
      <c r="B109" s="20" t="s">
        <v>51</v>
      </c>
      <c r="C109" s="156"/>
      <c r="D109" s="28"/>
      <c r="E109" s="156" t="s">
        <v>1225</v>
      </c>
      <c r="F109" s="93" t="s">
        <v>120</v>
      </c>
      <c r="H109" s="28" t="s">
        <v>22</v>
      </c>
      <c r="I109" s="28" t="s">
        <v>56</v>
      </c>
      <c r="J109" s="28" t="s">
        <v>116</v>
      </c>
      <c r="K109" s="25" t="s">
        <v>611</v>
      </c>
      <c r="M109" s="252"/>
      <c r="N109" s="253">
        <v>492.06</v>
      </c>
      <c r="O109" s="150">
        <f t="shared" si="2"/>
        <v>517.63000000006059</v>
      </c>
    </row>
    <row r="110" spans="1:16" ht="22.05" customHeight="1" x14ac:dyDescent="0.2">
      <c r="A110" s="186">
        <v>46022</v>
      </c>
      <c r="B110" s="20" t="s">
        <v>51</v>
      </c>
      <c r="C110" s="156"/>
      <c r="D110" s="28"/>
      <c r="E110" s="156" t="s">
        <v>608</v>
      </c>
      <c r="F110" s="93" t="s">
        <v>77</v>
      </c>
      <c r="H110" s="28" t="s">
        <v>22</v>
      </c>
      <c r="I110" s="28" t="s">
        <v>57</v>
      </c>
      <c r="J110" s="28" t="s">
        <v>85</v>
      </c>
      <c r="K110" s="25" t="s">
        <v>611</v>
      </c>
      <c r="M110" s="252"/>
      <c r="N110" s="253">
        <v>30</v>
      </c>
      <c r="O110" s="150">
        <f t="shared" si="2"/>
        <v>487.63000000006059</v>
      </c>
    </row>
    <row r="111" spans="1:16" ht="22.05" customHeight="1" x14ac:dyDescent="0.2">
      <c r="A111" s="186">
        <v>46022</v>
      </c>
      <c r="B111" s="20" t="s">
        <v>51</v>
      </c>
      <c r="C111" s="156"/>
      <c r="D111" s="28"/>
      <c r="E111" s="156" t="s">
        <v>609</v>
      </c>
      <c r="F111" s="93" t="s">
        <v>77</v>
      </c>
      <c r="H111" s="28" t="s">
        <v>22</v>
      </c>
      <c r="I111" s="28" t="s">
        <v>57</v>
      </c>
      <c r="J111" s="28" t="s">
        <v>85</v>
      </c>
      <c r="K111" s="25" t="s">
        <v>611</v>
      </c>
      <c r="M111" s="252"/>
      <c r="N111" s="253">
        <v>4.8</v>
      </c>
      <c r="O111" s="150">
        <f t="shared" si="2"/>
        <v>482.83000000006058</v>
      </c>
    </row>
    <row r="112" spans="1:16" ht="22.05" customHeight="1" x14ac:dyDescent="0.2">
      <c r="A112" s="186">
        <v>46022</v>
      </c>
      <c r="B112" s="20" t="s">
        <v>51</v>
      </c>
      <c r="C112" s="156"/>
      <c r="D112" s="28"/>
      <c r="E112" s="156" t="s">
        <v>917</v>
      </c>
      <c r="F112" s="93" t="s">
        <v>77</v>
      </c>
      <c r="H112" s="28" t="s">
        <v>22</v>
      </c>
      <c r="I112" s="28" t="s">
        <v>57</v>
      </c>
      <c r="J112" s="28" t="s">
        <v>85</v>
      </c>
      <c r="K112" s="25" t="s">
        <v>611</v>
      </c>
      <c r="M112" s="252"/>
      <c r="N112" s="253">
        <v>250</v>
      </c>
      <c r="O112" s="150">
        <f t="shared" si="2"/>
        <v>232.83000000006058</v>
      </c>
    </row>
    <row r="113" spans="1:16" ht="22.05" customHeight="1" thickBot="1" x14ac:dyDescent="0.25">
      <c r="A113" s="358">
        <v>46022</v>
      </c>
      <c r="B113" s="47" t="s">
        <v>51</v>
      </c>
      <c r="C113" s="427"/>
      <c r="D113" s="69"/>
      <c r="E113" s="427" t="s">
        <v>609</v>
      </c>
      <c r="F113" s="377" t="s">
        <v>77</v>
      </c>
      <c r="G113" s="69"/>
      <c r="H113" s="69" t="s">
        <v>22</v>
      </c>
      <c r="I113" s="69" t="s">
        <v>57</v>
      </c>
      <c r="J113" s="69" t="s">
        <v>85</v>
      </c>
      <c r="K113" s="89" t="s">
        <v>611</v>
      </c>
      <c r="L113" s="89"/>
      <c r="M113" s="447"/>
      <c r="N113" s="448">
        <v>40</v>
      </c>
      <c r="O113" s="449">
        <f t="shared" si="2"/>
        <v>192.83000000006058</v>
      </c>
      <c r="P113" s="89"/>
    </row>
    <row r="114" spans="1:16" ht="22.05" customHeight="1" x14ac:dyDescent="0.2">
      <c r="B114" s="20" t="s">
        <v>51</v>
      </c>
      <c r="C114" s="156"/>
      <c r="D114" s="28"/>
      <c r="E114" s="156"/>
      <c r="M114" s="252"/>
      <c r="N114" s="253"/>
      <c r="O114" s="150">
        <f t="shared" si="2"/>
        <v>192.83000000006058</v>
      </c>
    </row>
    <row r="115" spans="1:16" ht="22.05" customHeight="1" x14ac:dyDescent="0.2">
      <c r="B115" s="20" t="s">
        <v>51</v>
      </c>
      <c r="C115" s="156"/>
      <c r="D115" s="28"/>
      <c r="E115" s="156"/>
      <c r="M115" s="252"/>
      <c r="N115" s="253"/>
      <c r="O115" s="150">
        <f t="shared" si="2"/>
        <v>192.83000000006058</v>
      </c>
    </row>
    <row r="116" spans="1:16" ht="22.05" customHeight="1" x14ac:dyDescent="0.2">
      <c r="B116" s="20" t="s">
        <v>51</v>
      </c>
      <c r="C116" s="156"/>
      <c r="D116" s="28"/>
      <c r="E116" s="156"/>
      <c r="M116" s="252"/>
      <c r="N116" s="253"/>
      <c r="O116" s="150">
        <f t="shared" si="2"/>
        <v>192.83000000006058</v>
      </c>
    </row>
    <row r="117" spans="1:16" ht="22.05" customHeight="1" x14ac:dyDescent="0.2">
      <c r="B117" s="20" t="s">
        <v>51</v>
      </c>
      <c r="C117" s="156"/>
      <c r="D117" s="28"/>
      <c r="E117" s="156"/>
      <c r="M117" s="252"/>
      <c r="N117" s="253"/>
      <c r="O117" s="150">
        <f t="shared" si="2"/>
        <v>192.83000000006058</v>
      </c>
    </row>
    <row r="118" spans="1:16" ht="22.05" customHeight="1" x14ac:dyDescent="0.2">
      <c r="B118" s="20" t="s">
        <v>51</v>
      </c>
      <c r="C118" s="156"/>
      <c r="D118" s="28"/>
      <c r="E118" s="156"/>
      <c r="M118" s="252"/>
      <c r="N118" s="253"/>
      <c r="O118" s="150">
        <f t="shared" si="2"/>
        <v>192.83000000006058</v>
      </c>
    </row>
    <row r="119" spans="1:16" ht="22.05" customHeight="1" x14ac:dyDescent="0.2">
      <c r="B119" s="20" t="s">
        <v>51</v>
      </c>
      <c r="C119" s="156"/>
      <c r="D119" s="28"/>
      <c r="E119" s="156"/>
      <c r="O119" s="150">
        <f t="shared" si="2"/>
        <v>192.83000000006058</v>
      </c>
    </row>
    <row r="120" spans="1:16" ht="22.05" customHeight="1" x14ac:dyDescent="0.2">
      <c r="B120" s="20" t="s">
        <v>51</v>
      </c>
      <c r="O120" s="150">
        <f t="shared" si="2"/>
        <v>192.83000000006058</v>
      </c>
    </row>
    <row r="121" spans="1:16" ht="22.05" customHeight="1" x14ac:dyDescent="0.2">
      <c r="B121" s="20" t="s">
        <v>51</v>
      </c>
      <c r="O121" s="150">
        <f t="shared" si="2"/>
        <v>192.83000000006058</v>
      </c>
    </row>
    <row r="122" spans="1:16" ht="22.05" customHeight="1" x14ac:dyDescent="0.2">
      <c r="B122" s="20" t="s">
        <v>51</v>
      </c>
      <c r="O122" s="150">
        <f t="shared" si="2"/>
        <v>192.83000000006058</v>
      </c>
    </row>
    <row r="123" spans="1:16" ht="22.05" customHeight="1" x14ac:dyDescent="0.2">
      <c r="B123" s="20" t="s">
        <v>51</v>
      </c>
      <c r="O123" s="150">
        <f t="shared" si="2"/>
        <v>192.83000000006058</v>
      </c>
    </row>
    <row r="124" spans="1:16" ht="22.05" customHeight="1" x14ac:dyDescent="0.2">
      <c r="B124" s="20" t="s">
        <v>51</v>
      </c>
      <c r="O124" s="150">
        <f t="shared" si="2"/>
        <v>192.83000000006058</v>
      </c>
    </row>
    <row r="125" spans="1:16" ht="22.05" customHeight="1" x14ac:dyDescent="0.2">
      <c r="B125" s="20" t="s">
        <v>51</v>
      </c>
      <c r="O125" s="150">
        <f t="shared" si="2"/>
        <v>192.83000000006058</v>
      </c>
    </row>
    <row r="126" spans="1:16" ht="22.05" customHeight="1" x14ac:dyDescent="0.2">
      <c r="B126" s="20" t="s">
        <v>51</v>
      </c>
      <c r="O126" s="150">
        <f t="shared" si="2"/>
        <v>192.83000000006058</v>
      </c>
    </row>
    <row r="127" spans="1:16" ht="22.05" customHeight="1" x14ac:dyDescent="0.2">
      <c r="B127" s="20" t="s">
        <v>51</v>
      </c>
      <c r="O127" s="150">
        <f t="shared" si="2"/>
        <v>192.83000000006058</v>
      </c>
    </row>
    <row r="128" spans="1:16" ht="22.05" customHeight="1" x14ac:dyDescent="0.2">
      <c r="B128" s="20" t="s">
        <v>51</v>
      </c>
      <c r="O128" s="150">
        <f t="shared" si="2"/>
        <v>192.83000000006058</v>
      </c>
    </row>
    <row r="129" spans="2:15" ht="22.05" customHeight="1" x14ac:dyDescent="0.2">
      <c r="B129" s="20" t="s">
        <v>51</v>
      </c>
      <c r="O129" s="150">
        <f t="shared" si="2"/>
        <v>192.83000000006058</v>
      </c>
    </row>
    <row r="130" spans="2:15" ht="22.05" customHeight="1" x14ac:dyDescent="0.2">
      <c r="B130" s="20" t="s">
        <v>51</v>
      </c>
      <c r="O130" s="150">
        <f t="shared" si="2"/>
        <v>192.83000000006058</v>
      </c>
    </row>
    <row r="131" spans="2:15" ht="22.05" customHeight="1" x14ac:dyDescent="0.2">
      <c r="B131" s="20" t="s">
        <v>51</v>
      </c>
      <c r="O131" s="150">
        <f t="shared" si="2"/>
        <v>192.83000000006058</v>
      </c>
    </row>
    <row r="132" spans="2:15" ht="22.05" customHeight="1" x14ac:dyDescent="0.2">
      <c r="B132" s="20" t="s">
        <v>51</v>
      </c>
      <c r="O132" s="150">
        <f t="shared" si="2"/>
        <v>192.83000000006058</v>
      </c>
    </row>
    <row r="133" spans="2:15" ht="22.05" customHeight="1" x14ac:dyDescent="0.2">
      <c r="B133" s="20" t="s">
        <v>51</v>
      </c>
      <c r="O133" s="150">
        <f t="shared" si="2"/>
        <v>192.83000000006058</v>
      </c>
    </row>
    <row r="134" spans="2:15" ht="22.05" customHeight="1" x14ac:dyDescent="0.2">
      <c r="B134" s="20" t="s">
        <v>51</v>
      </c>
      <c r="O134" s="150">
        <f t="shared" si="2"/>
        <v>192.83000000006058</v>
      </c>
    </row>
    <row r="135" spans="2:15" ht="22.05" customHeight="1" x14ac:dyDescent="0.2">
      <c r="B135" s="20" t="s">
        <v>51</v>
      </c>
      <c r="O135" s="150">
        <f t="shared" si="2"/>
        <v>192.83000000006058</v>
      </c>
    </row>
    <row r="136" spans="2:15" ht="22.05" customHeight="1" x14ac:dyDescent="0.2">
      <c r="B136" s="20" t="s">
        <v>51</v>
      </c>
      <c r="O136" s="150">
        <f t="shared" si="2"/>
        <v>192.83000000006058</v>
      </c>
    </row>
    <row r="137" spans="2:15" ht="22.05" customHeight="1" x14ac:dyDescent="0.2">
      <c r="B137" s="20" t="s">
        <v>51</v>
      </c>
      <c r="O137" s="150">
        <f t="shared" si="2"/>
        <v>192.83000000006058</v>
      </c>
    </row>
    <row r="138" spans="2:15" ht="22.05" customHeight="1" x14ac:dyDescent="0.2">
      <c r="B138" s="20" t="s">
        <v>51</v>
      </c>
      <c r="O138" s="150">
        <f t="shared" si="2"/>
        <v>192.83000000006058</v>
      </c>
    </row>
    <row r="139" spans="2:15" ht="22.05" customHeight="1" x14ac:dyDescent="0.2">
      <c r="B139" s="20" t="s">
        <v>51</v>
      </c>
      <c r="O139" s="150">
        <f t="shared" si="2"/>
        <v>192.83000000006058</v>
      </c>
    </row>
    <row r="140" spans="2:15" ht="22.05" customHeight="1" x14ac:dyDescent="0.2">
      <c r="B140" s="20" t="s">
        <v>51</v>
      </c>
      <c r="O140" s="150">
        <f t="shared" si="2"/>
        <v>192.83000000006058</v>
      </c>
    </row>
    <row r="141" spans="2:15" ht="22.05" customHeight="1" x14ac:dyDescent="0.2">
      <c r="B141" s="20" t="s">
        <v>51</v>
      </c>
      <c r="O141" s="150">
        <f t="shared" si="2"/>
        <v>192.83000000006058</v>
      </c>
    </row>
    <row r="142" spans="2:15" ht="22.05" customHeight="1" x14ac:dyDescent="0.2">
      <c r="B142" s="20" t="s">
        <v>51</v>
      </c>
      <c r="O142" s="150">
        <f t="shared" si="2"/>
        <v>192.83000000006058</v>
      </c>
    </row>
    <row r="143" spans="2:15" ht="22.05" customHeight="1" x14ac:dyDescent="0.2">
      <c r="B143" s="20" t="s">
        <v>51</v>
      </c>
      <c r="O143" s="150">
        <f t="shared" si="2"/>
        <v>192.83000000006058</v>
      </c>
    </row>
    <row r="144" spans="2:15" ht="22.05" customHeight="1" x14ac:dyDescent="0.2">
      <c r="B144" s="20" t="s">
        <v>51</v>
      </c>
      <c r="O144" s="150">
        <f t="shared" si="2"/>
        <v>192.83000000006058</v>
      </c>
    </row>
    <row r="145" spans="2:15" ht="22.05" customHeight="1" x14ac:dyDescent="0.2">
      <c r="B145" s="20" t="s">
        <v>51</v>
      </c>
      <c r="O145" s="150">
        <f t="shared" si="2"/>
        <v>192.83000000006058</v>
      </c>
    </row>
    <row r="146" spans="2:15" ht="22.05" customHeight="1" x14ac:dyDescent="0.2">
      <c r="B146" s="20" t="s">
        <v>51</v>
      </c>
      <c r="O146" s="150">
        <f t="shared" si="2"/>
        <v>192.83000000006058</v>
      </c>
    </row>
    <row r="147" spans="2:15" ht="22.05" customHeight="1" x14ac:dyDescent="0.2">
      <c r="B147" s="20" t="s">
        <v>51</v>
      </c>
      <c r="O147" s="150">
        <f t="shared" si="2"/>
        <v>192.83000000006058</v>
      </c>
    </row>
    <row r="148" spans="2:15" ht="22.05" customHeight="1" x14ac:dyDescent="0.2">
      <c r="B148" s="20" t="s">
        <v>51</v>
      </c>
      <c r="O148" s="150">
        <f t="shared" si="2"/>
        <v>192.83000000006058</v>
      </c>
    </row>
    <row r="149" spans="2:15" ht="22.05" customHeight="1" x14ac:dyDescent="0.2">
      <c r="B149" s="20" t="s">
        <v>51</v>
      </c>
      <c r="O149" s="150">
        <f t="shared" si="2"/>
        <v>192.83000000006058</v>
      </c>
    </row>
    <row r="150" spans="2:15" ht="22.05" customHeight="1" x14ac:dyDescent="0.2">
      <c r="B150" s="20" t="s">
        <v>51</v>
      </c>
      <c r="O150" s="150">
        <f t="shared" ref="O150:O213" si="3">O149+M150-N150</f>
        <v>192.83000000006058</v>
      </c>
    </row>
    <row r="151" spans="2:15" ht="22.05" customHeight="1" x14ac:dyDescent="0.2">
      <c r="B151" s="20" t="s">
        <v>51</v>
      </c>
      <c r="O151" s="150">
        <f t="shared" si="3"/>
        <v>192.83000000006058</v>
      </c>
    </row>
    <row r="152" spans="2:15" ht="22.05" customHeight="1" x14ac:dyDescent="0.2">
      <c r="B152" s="20" t="s">
        <v>51</v>
      </c>
      <c r="O152" s="150">
        <f t="shared" si="3"/>
        <v>192.83000000006058</v>
      </c>
    </row>
    <row r="153" spans="2:15" ht="22.05" customHeight="1" x14ac:dyDescent="0.2">
      <c r="B153" s="20" t="s">
        <v>51</v>
      </c>
      <c r="O153" s="150">
        <f t="shared" si="3"/>
        <v>192.83000000006058</v>
      </c>
    </row>
    <row r="154" spans="2:15" ht="22.05" customHeight="1" x14ac:dyDescent="0.2">
      <c r="B154" s="20" t="s">
        <v>51</v>
      </c>
      <c r="O154" s="150">
        <f t="shared" si="3"/>
        <v>192.83000000006058</v>
      </c>
    </row>
    <row r="155" spans="2:15" ht="22.05" customHeight="1" x14ac:dyDescent="0.2">
      <c r="B155" s="20" t="s">
        <v>51</v>
      </c>
      <c r="O155" s="150">
        <f t="shared" si="3"/>
        <v>192.83000000006058</v>
      </c>
    </row>
    <row r="156" spans="2:15" ht="22.05" customHeight="1" x14ac:dyDescent="0.2">
      <c r="B156" s="20" t="s">
        <v>51</v>
      </c>
      <c r="O156" s="150">
        <f t="shared" si="3"/>
        <v>192.83000000006058</v>
      </c>
    </row>
    <row r="157" spans="2:15" ht="22.05" customHeight="1" x14ac:dyDescent="0.2">
      <c r="B157" s="20" t="s">
        <v>51</v>
      </c>
      <c r="O157" s="150">
        <f t="shared" si="3"/>
        <v>192.83000000006058</v>
      </c>
    </row>
    <row r="158" spans="2:15" ht="22.05" customHeight="1" x14ac:dyDescent="0.2">
      <c r="B158" s="20" t="s">
        <v>51</v>
      </c>
      <c r="O158" s="150">
        <f t="shared" si="3"/>
        <v>192.83000000006058</v>
      </c>
    </row>
    <row r="159" spans="2:15" ht="22.05" customHeight="1" x14ac:dyDescent="0.2">
      <c r="B159" s="20" t="s">
        <v>51</v>
      </c>
      <c r="O159" s="150">
        <f t="shared" si="3"/>
        <v>192.83000000006058</v>
      </c>
    </row>
    <row r="160" spans="2:15" ht="22.05" customHeight="1" x14ac:dyDescent="0.2">
      <c r="B160" s="20" t="s">
        <v>51</v>
      </c>
      <c r="O160" s="150">
        <f t="shared" si="3"/>
        <v>192.83000000006058</v>
      </c>
    </row>
    <row r="161" spans="2:15" ht="22.05" customHeight="1" x14ac:dyDescent="0.2">
      <c r="B161" s="20" t="s">
        <v>51</v>
      </c>
      <c r="O161" s="150">
        <f t="shared" si="3"/>
        <v>192.83000000006058</v>
      </c>
    </row>
    <row r="162" spans="2:15" ht="22.05" customHeight="1" x14ac:dyDescent="0.2">
      <c r="B162" s="20" t="s">
        <v>51</v>
      </c>
      <c r="O162" s="150">
        <f t="shared" si="3"/>
        <v>192.83000000006058</v>
      </c>
    </row>
    <row r="163" spans="2:15" ht="22.05" customHeight="1" x14ac:dyDescent="0.2">
      <c r="B163" s="20" t="s">
        <v>51</v>
      </c>
      <c r="O163" s="150">
        <f t="shared" si="3"/>
        <v>192.83000000006058</v>
      </c>
    </row>
    <row r="164" spans="2:15" ht="22.05" customHeight="1" x14ac:dyDescent="0.2">
      <c r="B164" s="20" t="s">
        <v>51</v>
      </c>
      <c r="O164" s="150">
        <f t="shared" si="3"/>
        <v>192.83000000006058</v>
      </c>
    </row>
    <row r="165" spans="2:15" ht="22.05" customHeight="1" x14ac:dyDescent="0.2">
      <c r="B165" s="20" t="s">
        <v>51</v>
      </c>
      <c r="O165" s="150">
        <f t="shared" si="3"/>
        <v>192.83000000006058</v>
      </c>
    </row>
    <row r="166" spans="2:15" ht="22.05" customHeight="1" x14ac:dyDescent="0.2">
      <c r="B166" s="20" t="s">
        <v>51</v>
      </c>
      <c r="O166" s="150">
        <f t="shared" si="3"/>
        <v>192.83000000006058</v>
      </c>
    </row>
    <row r="167" spans="2:15" ht="22.05" customHeight="1" x14ac:dyDescent="0.2">
      <c r="B167" s="20" t="s">
        <v>51</v>
      </c>
      <c r="O167" s="150">
        <f t="shared" si="3"/>
        <v>192.83000000006058</v>
      </c>
    </row>
    <row r="168" spans="2:15" ht="22.05" customHeight="1" x14ac:dyDescent="0.2">
      <c r="B168" s="20" t="s">
        <v>51</v>
      </c>
      <c r="O168" s="150">
        <f t="shared" si="3"/>
        <v>192.83000000006058</v>
      </c>
    </row>
    <row r="169" spans="2:15" ht="22.05" customHeight="1" x14ac:dyDescent="0.2">
      <c r="B169" s="20" t="s">
        <v>51</v>
      </c>
      <c r="O169" s="150">
        <f t="shared" si="3"/>
        <v>192.83000000006058</v>
      </c>
    </row>
    <row r="170" spans="2:15" ht="22.05" customHeight="1" x14ac:dyDescent="0.2">
      <c r="B170" s="20" t="s">
        <v>51</v>
      </c>
      <c r="O170" s="150">
        <f t="shared" si="3"/>
        <v>192.83000000006058</v>
      </c>
    </row>
    <row r="171" spans="2:15" ht="22.05" customHeight="1" x14ac:dyDescent="0.2">
      <c r="B171" s="20" t="s">
        <v>51</v>
      </c>
      <c r="O171" s="150">
        <f t="shared" si="3"/>
        <v>192.83000000006058</v>
      </c>
    </row>
    <row r="172" spans="2:15" ht="22.05" customHeight="1" x14ac:dyDescent="0.2">
      <c r="B172" s="20" t="s">
        <v>51</v>
      </c>
      <c r="O172" s="150">
        <f t="shared" si="3"/>
        <v>192.83000000006058</v>
      </c>
    </row>
    <row r="173" spans="2:15" ht="22.05" customHeight="1" x14ac:dyDescent="0.2">
      <c r="B173" s="20" t="s">
        <v>51</v>
      </c>
      <c r="O173" s="150">
        <f t="shared" si="3"/>
        <v>192.83000000006058</v>
      </c>
    </row>
    <row r="174" spans="2:15" ht="22.05" customHeight="1" x14ac:dyDescent="0.2">
      <c r="B174" s="20" t="s">
        <v>51</v>
      </c>
      <c r="O174" s="150">
        <f t="shared" si="3"/>
        <v>192.83000000006058</v>
      </c>
    </row>
    <row r="175" spans="2:15" ht="22.05" customHeight="1" x14ac:dyDescent="0.2">
      <c r="B175" s="20" t="s">
        <v>51</v>
      </c>
      <c r="O175" s="150">
        <f t="shared" si="3"/>
        <v>192.83000000006058</v>
      </c>
    </row>
    <row r="176" spans="2:15" ht="22.05" customHeight="1" x14ac:dyDescent="0.2">
      <c r="B176" s="20" t="s">
        <v>51</v>
      </c>
      <c r="O176" s="150">
        <f t="shared" si="3"/>
        <v>192.83000000006058</v>
      </c>
    </row>
    <row r="177" spans="2:15" ht="22.05" customHeight="1" x14ac:dyDescent="0.2">
      <c r="B177" s="20" t="s">
        <v>51</v>
      </c>
      <c r="O177" s="150">
        <f t="shared" si="3"/>
        <v>192.83000000006058</v>
      </c>
    </row>
    <row r="178" spans="2:15" ht="22.05" customHeight="1" x14ac:dyDescent="0.2">
      <c r="B178" s="20" t="s">
        <v>51</v>
      </c>
      <c r="O178" s="150">
        <f t="shared" si="3"/>
        <v>192.83000000006058</v>
      </c>
    </row>
    <row r="179" spans="2:15" ht="22.05" customHeight="1" x14ac:dyDescent="0.2">
      <c r="B179" s="20" t="s">
        <v>51</v>
      </c>
      <c r="O179" s="150">
        <f t="shared" si="3"/>
        <v>192.83000000006058</v>
      </c>
    </row>
    <row r="180" spans="2:15" ht="22.05" customHeight="1" x14ac:dyDescent="0.2">
      <c r="B180" s="20" t="s">
        <v>51</v>
      </c>
      <c r="O180" s="150">
        <f t="shared" si="3"/>
        <v>192.83000000006058</v>
      </c>
    </row>
    <row r="181" spans="2:15" ht="22.05" customHeight="1" x14ac:dyDescent="0.2">
      <c r="B181" s="20" t="s">
        <v>51</v>
      </c>
      <c r="O181" s="150">
        <f t="shared" si="3"/>
        <v>192.83000000006058</v>
      </c>
    </row>
    <row r="182" spans="2:15" ht="22.05" customHeight="1" x14ac:dyDescent="0.2">
      <c r="B182" s="20" t="s">
        <v>51</v>
      </c>
      <c r="O182" s="150">
        <f t="shared" si="3"/>
        <v>192.83000000006058</v>
      </c>
    </row>
    <row r="183" spans="2:15" ht="22.05" customHeight="1" x14ac:dyDescent="0.2">
      <c r="B183" s="20" t="s">
        <v>51</v>
      </c>
      <c r="O183" s="150">
        <f t="shared" si="3"/>
        <v>192.83000000006058</v>
      </c>
    </row>
    <row r="184" spans="2:15" ht="22.05" customHeight="1" x14ac:dyDescent="0.2">
      <c r="B184" s="20" t="s">
        <v>51</v>
      </c>
      <c r="O184" s="150">
        <f t="shared" si="3"/>
        <v>192.83000000006058</v>
      </c>
    </row>
    <row r="185" spans="2:15" ht="22.05" customHeight="1" x14ac:dyDescent="0.2">
      <c r="B185" s="20" t="s">
        <v>51</v>
      </c>
      <c r="O185" s="150">
        <f t="shared" si="3"/>
        <v>192.83000000006058</v>
      </c>
    </row>
    <row r="186" spans="2:15" ht="22.05" customHeight="1" x14ac:dyDescent="0.2">
      <c r="B186" s="20" t="s">
        <v>51</v>
      </c>
      <c r="O186" s="150">
        <f t="shared" si="3"/>
        <v>192.83000000006058</v>
      </c>
    </row>
    <row r="187" spans="2:15" ht="22.05" customHeight="1" x14ac:dyDescent="0.2">
      <c r="B187" s="20" t="s">
        <v>51</v>
      </c>
      <c r="O187" s="150">
        <f t="shared" si="3"/>
        <v>192.83000000006058</v>
      </c>
    </row>
    <row r="188" spans="2:15" ht="22.05" customHeight="1" x14ac:dyDescent="0.2">
      <c r="B188" s="20" t="s">
        <v>51</v>
      </c>
      <c r="O188" s="150">
        <f t="shared" si="3"/>
        <v>192.83000000006058</v>
      </c>
    </row>
    <row r="189" spans="2:15" ht="22.05" customHeight="1" x14ac:dyDescent="0.2">
      <c r="B189" s="20" t="s">
        <v>51</v>
      </c>
      <c r="O189" s="150">
        <f t="shared" si="3"/>
        <v>192.83000000006058</v>
      </c>
    </row>
    <row r="190" spans="2:15" ht="22.05" customHeight="1" x14ac:dyDescent="0.2">
      <c r="B190" s="20" t="s">
        <v>51</v>
      </c>
      <c r="O190" s="150">
        <f t="shared" si="3"/>
        <v>192.83000000006058</v>
      </c>
    </row>
    <row r="191" spans="2:15" ht="22.05" customHeight="1" x14ac:dyDescent="0.2">
      <c r="B191" s="20" t="s">
        <v>51</v>
      </c>
      <c r="O191" s="150">
        <f t="shared" si="3"/>
        <v>192.83000000006058</v>
      </c>
    </row>
    <row r="192" spans="2:15" ht="22.05" customHeight="1" x14ac:dyDescent="0.2">
      <c r="B192" s="20" t="s">
        <v>51</v>
      </c>
      <c r="O192" s="150">
        <f t="shared" si="3"/>
        <v>192.83000000006058</v>
      </c>
    </row>
    <row r="193" spans="2:15" ht="22.05" customHeight="1" x14ac:dyDescent="0.2">
      <c r="B193" s="20" t="s">
        <v>51</v>
      </c>
      <c r="O193" s="150">
        <f t="shared" si="3"/>
        <v>192.83000000006058</v>
      </c>
    </row>
    <row r="194" spans="2:15" ht="22.05" customHeight="1" x14ac:dyDescent="0.2">
      <c r="B194" s="20" t="s">
        <v>51</v>
      </c>
      <c r="O194" s="150">
        <f t="shared" si="3"/>
        <v>192.83000000006058</v>
      </c>
    </row>
    <row r="195" spans="2:15" ht="22.05" customHeight="1" x14ac:dyDescent="0.2">
      <c r="B195" s="20" t="s">
        <v>51</v>
      </c>
      <c r="O195" s="150">
        <f t="shared" si="3"/>
        <v>192.83000000006058</v>
      </c>
    </row>
    <row r="196" spans="2:15" ht="22.05" customHeight="1" x14ac:dyDescent="0.2">
      <c r="B196" s="20" t="s">
        <v>51</v>
      </c>
      <c r="O196" s="150">
        <f t="shared" si="3"/>
        <v>192.83000000006058</v>
      </c>
    </row>
    <row r="197" spans="2:15" ht="22.05" customHeight="1" x14ac:dyDescent="0.2">
      <c r="B197" s="20" t="s">
        <v>51</v>
      </c>
      <c r="O197" s="150">
        <f t="shared" si="3"/>
        <v>192.83000000006058</v>
      </c>
    </row>
    <row r="198" spans="2:15" ht="22.05" customHeight="1" x14ac:dyDescent="0.2">
      <c r="B198" s="20" t="s">
        <v>51</v>
      </c>
      <c r="O198" s="150">
        <f t="shared" si="3"/>
        <v>192.83000000006058</v>
      </c>
    </row>
    <row r="199" spans="2:15" ht="22.05" customHeight="1" x14ac:dyDescent="0.2">
      <c r="B199" s="20" t="s">
        <v>51</v>
      </c>
      <c r="O199" s="150">
        <f t="shared" si="3"/>
        <v>192.83000000006058</v>
      </c>
    </row>
    <row r="200" spans="2:15" ht="22.05" customHeight="1" x14ac:dyDescent="0.2">
      <c r="B200" s="20" t="s">
        <v>51</v>
      </c>
      <c r="O200" s="150">
        <f t="shared" si="3"/>
        <v>192.83000000006058</v>
      </c>
    </row>
    <row r="201" spans="2:15" ht="22.05" customHeight="1" x14ac:dyDescent="0.2">
      <c r="B201" s="20" t="s">
        <v>51</v>
      </c>
      <c r="O201" s="150">
        <f t="shared" si="3"/>
        <v>192.83000000006058</v>
      </c>
    </row>
    <row r="202" spans="2:15" ht="22.05" customHeight="1" x14ac:dyDescent="0.2">
      <c r="B202" s="20" t="s">
        <v>51</v>
      </c>
      <c r="O202" s="150">
        <f t="shared" si="3"/>
        <v>192.83000000006058</v>
      </c>
    </row>
    <row r="203" spans="2:15" ht="22.05" customHeight="1" x14ac:dyDescent="0.2">
      <c r="B203" s="20" t="s">
        <v>51</v>
      </c>
      <c r="O203" s="150">
        <f t="shared" si="3"/>
        <v>192.83000000006058</v>
      </c>
    </row>
    <row r="204" spans="2:15" ht="22.05" customHeight="1" x14ac:dyDescent="0.2">
      <c r="B204" s="20" t="s">
        <v>51</v>
      </c>
      <c r="O204" s="150">
        <f t="shared" si="3"/>
        <v>192.83000000006058</v>
      </c>
    </row>
    <row r="205" spans="2:15" ht="22.05" customHeight="1" x14ac:dyDescent="0.2">
      <c r="B205" s="20" t="s">
        <v>51</v>
      </c>
      <c r="O205" s="150">
        <f t="shared" si="3"/>
        <v>192.83000000006058</v>
      </c>
    </row>
    <row r="206" spans="2:15" ht="22.05" customHeight="1" x14ac:dyDescent="0.2">
      <c r="B206" s="20" t="s">
        <v>51</v>
      </c>
      <c r="O206" s="150">
        <f t="shared" si="3"/>
        <v>192.83000000006058</v>
      </c>
    </row>
    <row r="207" spans="2:15" ht="22.05" customHeight="1" x14ac:dyDescent="0.2">
      <c r="B207" s="20" t="s">
        <v>51</v>
      </c>
      <c r="O207" s="150">
        <f t="shared" si="3"/>
        <v>192.83000000006058</v>
      </c>
    </row>
    <row r="208" spans="2:15" ht="22.05" customHeight="1" x14ac:dyDescent="0.2">
      <c r="B208" s="20" t="s">
        <v>51</v>
      </c>
      <c r="O208" s="150">
        <f t="shared" si="3"/>
        <v>192.83000000006058</v>
      </c>
    </row>
    <row r="209" spans="2:15" ht="22.05" customHeight="1" x14ac:dyDescent="0.2">
      <c r="B209" s="20" t="s">
        <v>51</v>
      </c>
      <c r="O209" s="150">
        <f t="shared" si="3"/>
        <v>192.83000000006058</v>
      </c>
    </row>
    <row r="210" spans="2:15" ht="22.05" customHeight="1" x14ac:dyDescent="0.2">
      <c r="B210" s="20" t="s">
        <v>51</v>
      </c>
      <c r="O210" s="150">
        <f t="shared" si="3"/>
        <v>192.83000000006058</v>
      </c>
    </row>
    <row r="211" spans="2:15" ht="22.05" customHeight="1" x14ac:dyDescent="0.2">
      <c r="B211" s="20" t="s">
        <v>51</v>
      </c>
      <c r="O211" s="150">
        <f t="shared" si="3"/>
        <v>192.83000000006058</v>
      </c>
    </row>
    <row r="212" spans="2:15" ht="22.05" customHeight="1" x14ac:dyDescent="0.2">
      <c r="B212" s="20" t="s">
        <v>51</v>
      </c>
      <c r="O212" s="150">
        <f t="shared" si="3"/>
        <v>192.83000000006058</v>
      </c>
    </row>
    <row r="213" spans="2:15" ht="22.05" customHeight="1" x14ac:dyDescent="0.2">
      <c r="B213" s="20" t="s">
        <v>51</v>
      </c>
      <c r="O213" s="150">
        <f t="shared" si="3"/>
        <v>192.83000000006058</v>
      </c>
    </row>
    <row r="214" spans="2:15" ht="22.05" customHeight="1" x14ac:dyDescent="0.2">
      <c r="B214" s="20" t="s">
        <v>51</v>
      </c>
      <c r="O214" s="150">
        <f t="shared" ref="O214:O277" si="4">O213+M214-N214</f>
        <v>192.83000000006058</v>
      </c>
    </row>
    <row r="215" spans="2:15" ht="22.05" customHeight="1" x14ac:dyDescent="0.2">
      <c r="B215" s="20" t="s">
        <v>51</v>
      </c>
      <c r="O215" s="150">
        <f t="shared" si="4"/>
        <v>192.83000000006058</v>
      </c>
    </row>
    <row r="216" spans="2:15" ht="22.05" customHeight="1" x14ac:dyDescent="0.2">
      <c r="B216" s="20" t="s">
        <v>51</v>
      </c>
      <c r="O216" s="150">
        <f t="shared" si="4"/>
        <v>192.83000000006058</v>
      </c>
    </row>
    <row r="217" spans="2:15" ht="22.05" customHeight="1" x14ac:dyDescent="0.2">
      <c r="B217" s="20" t="s">
        <v>51</v>
      </c>
      <c r="O217" s="150">
        <f t="shared" si="4"/>
        <v>192.83000000006058</v>
      </c>
    </row>
    <row r="218" spans="2:15" ht="22.05" customHeight="1" x14ac:dyDescent="0.2">
      <c r="B218" s="20" t="s">
        <v>51</v>
      </c>
      <c r="O218" s="150">
        <f t="shared" si="4"/>
        <v>192.83000000006058</v>
      </c>
    </row>
    <row r="219" spans="2:15" ht="22.05" customHeight="1" x14ac:dyDescent="0.2">
      <c r="B219" s="20" t="s">
        <v>51</v>
      </c>
      <c r="O219" s="150">
        <f t="shared" si="4"/>
        <v>192.83000000006058</v>
      </c>
    </row>
    <row r="220" spans="2:15" ht="22.05" customHeight="1" x14ac:dyDescent="0.2">
      <c r="B220" s="20" t="s">
        <v>51</v>
      </c>
      <c r="O220" s="150">
        <f t="shared" si="4"/>
        <v>192.83000000006058</v>
      </c>
    </row>
    <row r="221" spans="2:15" ht="22.05" customHeight="1" x14ac:dyDescent="0.2">
      <c r="B221" s="20" t="s">
        <v>51</v>
      </c>
      <c r="O221" s="150">
        <f t="shared" si="4"/>
        <v>192.83000000006058</v>
      </c>
    </row>
    <row r="222" spans="2:15" ht="22.05" customHeight="1" x14ac:dyDescent="0.2">
      <c r="B222" s="20" t="s">
        <v>51</v>
      </c>
      <c r="O222" s="150">
        <f t="shared" si="4"/>
        <v>192.83000000006058</v>
      </c>
    </row>
    <row r="223" spans="2:15" ht="22.05" customHeight="1" x14ac:dyDescent="0.2">
      <c r="B223" s="20" t="s">
        <v>51</v>
      </c>
      <c r="O223" s="150">
        <f t="shared" si="4"/>
        <v>192.83000000006058</v>
      </c>
    </row>
    <row r="224" spans="2:15" ht="22.05" customHeight="1" x14ac:dyDescent="0.2">
      <c r="B224" s="20" t="s">
        <v>51</v>
      </c>
      <c r="O224" s="150">
        <f t="shared" si="4"/>
        <v>192.83000000006058</v>
      </c>
    </row>
    <row r="225" spans="2:15" ht="22.05" customHeight="1" x14ac:dyDescent="0.2">
      <c r="B225" s="20" t="s">
        <v>51</v>
      </c>
      <c r="O225" s="150">
        <f t="shared" si="4"/>
        <v>192.83000000006058</v>
      </c>
    </row>
    <row r="226" spans="2:15" ht="22.05" customHeight="1" x14ac:dyDescent="0.2">
      <c r="B226" s="20" t="s">
        <v>51</v>
      </c>
      <c r="O226" s="150">
        <f t="shared" si="4"/>
        <v>192.83000000006058</v>
      </c>
    </row>
    <row r="227" spans="2:15" ht="22.05" customHeight="1" x14ac:dyDescent="0.2">
      <c r="B227" s="20" t="s">
        <v>51</v>
      </c>
      <c r="O227" s="150">
        <f t="shared" si="4"/>
        <v>192.83000000006058</v>
      </c>
    </row>
    <row r="228" spans="2:15" ht="22.05" customHeight="1" x14ac:dyDescent="0.2">
      <c r="B228" s="20" t="s">
        <v>51</v>
      </c>
      <c r="O228" s="150">
        <f t="shared" si="4"/>
        <v>192.83000000006058</v>
      </c>
    </row>
    <row r="229" spans="2:15" ht="22.05" customHeight="1" x14ac:dyDescent="0.2">
      <c r="B229" s="20" t="s">
        <v>51</v>
      </c>
      <c r="O229" s="150">
        <f t="shared" si="4"/>
        <v>192.83000000006058</v>
      </c>
    </row>
    <row r="230" spans="2:15" ht="22.05" customHeight="1" x14ac:dyDescent="0.2">
      <c r="B230" s="20" t="s">
        <v>51</v>
      </c>
      <c r="O230" s="150">
        <f t="shared" si="4"/>
        <v>192.83000000006058</v>
      </c>
    </row>
    <row r="231" spans="2:15" ht="22.05" customHeight="1" x14ac:dyDescent="0.2">
      <c r="B231" s="20" t="s">
        <v>51</v>
      </c>
      <c r="O231" s="150">
        <f t="shared" si="4"/>
        <v>192.83000000006058</v>
      </c>
    </row>
    <row r="232" spans="2:15" ht="22.05" customHeight="1" x14ac:dyDescent="0.2">
      <c r="B232" s="20" t="s">
        <v>51</v>
      </c>
      <c r="O232" s="150">
        <f t="shared" si="4"/>
        <v>192.83000000006058</v>
      </c>
    </row>
    <row r="233" spans="2:15" ht="22.05" customHeight="1" x14ac:dyDescent="0.2">
      <c r="B233" s="20" t="s">
        <v>51</v>
      </c>
      <c r="O233" s="150">
        <f t="shared" si="4"/>
        <v>192.83000000006058</v>
      </c>
    </row>
    <row r="234" spans="2:15" ht="22.05" customHeight="1" x14ac:dyDescent="0.2">
      <c r="B234" s="20" t="s">
        <v>51</v>
      </c>
      <c r="O234" s="150">
        <f t="shared" si="4"/>
        <v>192.83000000006058</v>
      </c>
    </row>
    <row r="235" spans="2:15" ht="22.05" customHeight="1" x14ac:dyDescent="0.2">
      <c r="B235" s="20" t="s">
        <v>51</v>
      </c>
      <c r="O235" s="150">
        <f t="shared" si="4"/>
        <v>192.83000000006058</v>
      </c>
    </row>
    <row r="236" spans="2:15" ht="22.05" customHeight="1" x14ac:dyDescent="0.2">
      <c r="B236" s="20" t="s">
        <v>51</v>
      </c>
      <c r="O236" s="150">
        <f t="shared" si="4"/>
        <v>192.83000000006058</v>
      </c>
    </row>
    <row r="237" spans="2:15" ht="22.05" customHeight="1" x14ac:dyDescent="0.2">
      <c r="B237" s="20" t="s">
        <v>51</v>
      </c>
      <c r="O237" s="150">
        <f t="shared" si="4"/>
        <v>192.83000000006058</v>
      </c>
    </row>
    <row r="238" spans="2:15" ht="22.05" customHeight="1" x14ac:dyDescent="0.2">
      <c r="B238" s="20" t="s">
        <v>51</v>
      </c>
      <c r="O238" s="150">
        <f t="shared" si="4"/>
        <v>192.83000000006058</v>
      </c>
    </row>
    <row r="239" spans="2:15" ht="22.05" customHeight="1" x14ac:dyDescent="0.2">
      <c r="B239" s="20" t="s">
        <v>51</v>
      </c>
      <c r="O239" s="150">
        <f t="shared" si="4"/>
        <v>192.83000000006058</v>
      </c>
    </row>
    <row r="240" spans="2:15" ht="22.05" customHeight="1" x14ac:dyDescent="0.2">
      <c r="B240" s="20" t="s">
        <v>51</v>
      </c>
      <c r="O240" s="150">
        <f t="shared" si="4"/>
        <v>192.83000000006058</v>
      </c>
    </row>
    <row r="241" spans="2:15" ht="22.05" customHeight="1" x14ac:dyDescent="0.2">
      <c r="B241" s="20" t="s">
        <v>51</v>
      </c>
      <c r="O241" s="150">
        <f t="shared" si="4"/>
        <v>192.83000000006058</v>
      </c>
    </row>
    <row r="242" spans="2:15" ht="22.05" customHeight="1" x14ac:dyDescent="0.2">
      <c r="B242" s="20" t="s">
        <v>51</v>
      </c>
      <c r="O242" s="150">
        <f t="shared" si="4"/>
        <v>192.83000000006058</v>
      </c>
    </row>
    <row r="243" spans="2:15" ht="22.05" customHeight="1" x14ac:dyDescent="0.2">
      <c r="B243" s="20" t="s">
        <v>51</v>
      </c>
      <c r="O243" s="150">
        <f t="shared" si="4"/>
        <v>192.83000000006058</v>
      </c>
    </row>
    <row r="244" spans="2:15" ht="22.05" customHeight="1" x14ac:dyDescent="0.2">
      <c r="B244" s="20" t="s">
        <v>51</v>
      </c>
      <c r="O244" s="150">
        <f t="shared" si="4"/>
        <v>192.83000000006058</v>
      </c>
    </row>
    <row r="245" spans="2:15" ht="22.05" customHeight="1" x14ac:dyDescent="0.2">
      <c r="B245" s="20" t="s">
        <v>51</v>
      </c>
      <c r="O245" s="150">
        <f t="shared" si="4"/>
        <v>192.83000000006058</v>
      </c>
    </row>
    <row r="246" spans="2:15" ht="22.05" customHeight="1" x14ac:dyDescent="0.2">
      <c r="B246" s="20" t="s">
        <v>51</v>
      </c>
      <c r="O246" s="150">
        <f t="shared" si="4"/>
        <v>192.83000000006058</v>
      </c>
    </row>
    <row r="247" spans="2:15" ht="22.05" customHeight="1" x14ac:dyDescent="0.2">
      <c r="B247" s="20" t="s">
        <v>51</v>
      </c>
      <c r="O247" s="150">
        <f t="shared" si="4"/>
        <v>192.83000000006058</v>
      </c>
    </row>
    <row r="248" spans="2:15" ht="22.05" customHeight="1" x14ac:dyDescent="0.2">
      <c r="B248" s="20" t="s">
        <v>51</v>
      </c>
      <c r="O248" s="150">
        <f t="shared" si="4"/>
        <v>192.83000000006058</v>
      </c>
    </row>
    <row r="249" spans="2:15" ht="22.05" customHeight="1" x14ac:dyDescent="0.2">
      <c r="B249" s="20" t="s">
        <v>51</v>
      </c>
      <c r="O249" s="150">
        <f t="shared" si="4"/>
        <v>192.83000000006058</v>
      </c>
    </row>
    <row r="250" spans="2:15" ht="22.05" customHeight="1" x14ac:dyDescent="0.2">
      <c r="B250" s="20" t="s">
        <v>51</v>
      </c>
      <c r="O250" s="150">
        <f t="shared" si="4"/>
        <v>192.83000000006058</v>
      </c>
    </row>
    <row r="251" spans="2:15" ht="22.05" customHeight="1" x14ac:dyDescent="0.2">
      <c r="B251" s="20" t="s">
        <v>51</v>
      </c>
      <c r="O251" s="150">
        <f t="shared" si="4"/>
        <v>192.83000000006058</v>
      </c>
    </row>
    <row r="252" spans="2:15" ht="22.05" customHeight="1" x14ac:dyDescent="0.2">
      <c r="B252" s="20" t="s">
        <v>51</v>
      </c>
      <c r="O252" s="150">
        <f t="shared" si="4"/>
        <v>192.83000000006058</v>
      </c>
    </row>
    <row r="253" spans="2:15" ht="22.05" customHeight="1" x14ac:dyDescent="0.2">
      <c r="B253" s="20" t="s">
        <v>51</v>
      </c>
      <c r="O253" s="150">
        <f t="shared" si="4"/>
        <v>192.83000000006058</v>
      </c>
    </row>
    <row r="254" spans="2:15" ht="22.05" customHeight="1" x14ac:dyDescent="0.2">
      <c r="B254" s="20" t="s">
        <v>51</v>
      </c>
      <c r="O254" s="150">
        <f t="shared" si="4"/>
        <v>192.83000000006058</v>
      </c>
    </row>
    <row r="255" spans="2:15" ht="22.05" customHeight="1" x14ac:dyDescent="0.2">
      <c r="B255" s="20" t="s">
        <v>51</v>
      </c>
      <c r="O255" s="150">
        <f t="shared" si="4"/>
        <v>192.83000000006058</v>
      </c>
    </row>
    <row r="256" spans="2:15" ht="22.05" customHeight="1" x14ac:dyDescent="0.2">
      <c r="B256" s="20" t="s">
        <v>51</v>
      </c>
      <c r="O256" s="150">
        <f t="shared" si="4"/>
        <v>192.83000000006058</v>
      </c>
    </row>
    <row r="257" spans="2:15" ht="22.05" customHeight="1" x14ac:dyDescent="0.2">
      <c r="B257" s="20" t="s">
        <v>51</v>
      </c>
      <c r="O257" s="150">
        <f t="shared" si="4"/>
        <v>192.83000000006058</v>
      </c>
    </row>
    <row r="258" spans="2:15" ht="22.05" customHeight="1" x14ac:dyDescent="0.2">
      <c r="B258" s="20" t="s">
        <v>51</v>
      </c>
      <c r="O258" s="150">
        <f t="shared" si="4"/>
        <v>192.83000000006058</v>
      </c>
    </row>
    <row r="259" spans="2:15" ht="22.05" customHeight="1" x14ac:dyDescent="0.2">
      <c r="B259" s="20" t="s">
        <v>51</v>
      </c>
      <c r="O259" s="150">
        <f t="shared" si="4"/>
        <v>192.83000000006058</v>
      </c>
    </row>
    <row r="260" spans="2:15" ht="22.05" customHeight="1" x14ac:dyDescent="0.2">
      <c r="B260" s="20" t="s">
        <v>51</v>
      </c>
      <c r="O260" s="150">
        <f t="shared" si="4"/>
        <v>192.83000000006058</v>
      </c>
    </row>
    <row r="261" spans="2:15" ht="22.05" customHeight="1" x14ac:dyDescent="0.2">
      <c r="B261" s="20" t="s">
        <v>51</v>
      </c>
      <c r="O261" s="150">
        <f t="shared" si="4"/>
        <v>192.83000000006058</v>
      </c>
    </row>
    <row r="262" spans="2:15" ht="22.05" customHeight="1" x14ac:dyDescent="0.2">
      <c r="B262" s="20" t="s">
        <v>51</v>
      </c>
      <c r="O262" s="150">
        <f t="shared" si="4"/>
        <v>192.83000000006058</v>
      </c>
    </row>
    <row r="263" spans="2:15" ht="22.05" customHeight="1" x14ac:dyDescent="0.2">
      <c r="B263" s="20" t="s">
        <v>51</v>
      </c>
      <c r="O263" s="150">
        <f t="shared" si="4"/>
        <v>192.83000000006058</v>
      </c>
    </row>
    <row r="264" spans="2:15" ht="22.05" customHeight="1" x14ac:dyDescent="0.2">
      <c r="B264" s="20" t="s">
        <v>51</v>
      </c>
      <c r="O264" s="150">
        <f t="shared" si="4"/>
        <v>192.83000000006058</v>
      </c>
    </row>
    <row r="265" spans="2:15" ht="22.05" customHeight="1" x14ac:dyDescent="0.2">
      <c r="B265" s="20" t="s">
        <v>51</v>
      </c>
      <c r="O265" s="150">
        <f t="shared" si="4"/>
        <v>192.83000000006058</v>
      </c>
    </row>
    <row r="266" spans="2:15" ht="22.05" customHeight="1" x14ac:dyDescent="0.2">
      <c r="B266" s="20" t="s">
        <v>51</v>
      </c>
      <c r="O266" s="150">
        <f t="shared" si="4"/>
        <v>192.83000000006058</v>
      </c>
    </row>
    <row r="267" spans="2:15" ht="22.05" customHeight="1" x14ac:dyDescent="0.2">
      <c r="B267" s="20" t="s">
        <v>51</v>
      </c>
      <c r="O267" s="150">
        <f t="shared" si="4"/>
        <v>192.83000000006058</v>
      </c>
    </row>
    <row r="268" spans="2:15" ht="22.05" customHeight="1" x14ac:dyDescent="0.2">
      <c r="B268" s="20" t="s">
        <v>51</v>
      </c>
      <c r="O268" s="150">
        <f t="shared" si="4"/>
        <v>192.83000000006058</v>
      </c>
    </row>
    <row r="269" spans="2:15" ht="22.05" customHeight="1" x14ac:dyDescent="0.2">
      <c r="B269" s="20" t="s">
        <v>51</v>
      </c>
      <c r="O269" s="150">
        <f t="shared" si="4"/>
        <v>192.83000000006058</v>
      </c>
    </row>
    <row r="270" spans="2:15" ht="22.05" customHeight="1" x14ac:dyDescent="0.2">
      <c r="B270" s="20" t="s">
        <v>51</v>
      </c>
      <c r="O270" s="150">
        <f t="shared" si="4"/>
        <v>192.83000000006058</v>
      </c>
    </row>
    <row r="271" spans="2:15" ht="22.05" customHeight="1" x14ac:dyDescent="0.2">
      <c r="B271" s="20" t="s">
        <v>51</v>
      </c>
      <c r="O271" s="150">
        <f t="shared" si="4"/>
        <v>192.83000000006058</v>
      </c>
    </row>
    <row r="272" spans="2:15" ht="22.05" customHeight="1" x14ac:dyDescent="0.2">
      <c r="B272" s="20" t="s">
        <v>51</v>
      </c>
      <c r="O272" s="150">
        <f t="shared" si="4"/>
        <v>192.83000000006058</v>
      </c>
    </row>
    <row r="273" spans="2:15" ht="22.05" customHeight="1" x14ac:dyDescent="0.2">
      <c r="B273" s="20" t="s">
        <v>51</v>
      </c>
      <c r="O273" s="150">
        <f t="shared" si="4"/>
        <v>192.83000000006058</v>
      </c>
    </row>
    <row r="274" spans="2:15" ht="22.05" customHeight="1" x14ac:dyDescent="0.2">
      <c r="B274" s="20" t="s">
        <v>51</v>
      </c>
      <c r="O274" s="150">
        <f t="shared" si="4"/>
        <v>192.83000000006058</v>
      </c>
    </row>
    <row r="275" spans="2:15" ht="22.05" customHeight="1" x14ac:dyDescent="0.2">
      <c r="B275" s="20" t="s">
        <v>51</v>
      </c>
      <c r="O275" s="150">
        <f t="shared" si="4"/>
        <v>192.83000000006058</v>
      </c>
    </row>
    <row r="276" spans="2:15" ht="22.05" customHeight="1" x14ac:dyDescent="0.2">
      <c r="B276" s="20" t="s">
        <v>51</v>
      </c>
      <c r="O276" s="150">
        <f t="shared" si="4"/>
        <v>192.83000000006058</v>
      </c>
    </row>
    <row r="277" spans="2:15" ht="22.05" customHeight="1" x14ac:dyDescent="0.2">
      <c r="B277" s="20" t="s">
        <v>51</v>
      </c>
      <c r="O277" s="150">
        <f t="shared" si="4"/>
        <v>192.83000000006058</v>
      </c>
    </row>
    <row r="278" spans="2:15" ht="22.05" customHeight="1" x14ac:dyDescent="0.2">
      <c r="B278" s="20" t="s">
        <v>51</v>
      </c>
      <c r="O278" s="150">
        <f t="shared" ref="O278:O341" si="5">O277+M278-N278</f>
        <v>192.83000000006058</v>
      </c>
    </row>
    <row r="279" spans="2:15" ht="22.05" customHeight="1" x14ac:dyDescent="0.2">
      <c r="B279" s="20" t="s">
        <v>51</v>
      </c>
      <c r="O279" s="150">
        <f t="shared" si="5"/>
        <v>192.83000000006058</v>
      </c>
    </row>
    <row r="280" spans="2:15" ht="22.05" customHeight="1" x14ac:dyDescent="0.2">
      <c r="B280" s="20" t="s">
        <v>51</v>
      </c>
      <c r="O280" s="150">
        <f t="shared" si="5"/>
        <v>192.83000000006058</v>
      </c>
    </row>
    <row r="281" spans="2:15" ht="22.05" customHeight="1" x14ac:dyDescent="0.2">
      <c r="B281" s="20" t="s">
        <v>51</v>
      </c>
      <c r="O281" s="150">
        <f t="shared" si="5"/>
        <v>192.83000000006058</v>
      </c>
    </row>
    <row r="282" spans="2:15" ht="22.05" customHeight="1" x14ac:dyDescent="0.2">
      <c r="B282" s="20" t="s">
        <v>51</v>
      </c>
      <c r="O282" s="150">
        <f t="shared" si="5"/>
        <v>192.83000000006058</v>
      </c>
    </row>
    <row r="283" spans="2:15" ht="22.05" customHeight="1" x14ac:dyDescent="0.2">
      <c r="B283" s="20" t="s">
        <v>51</v>
      </c>
      <c r="O283" s="150">
        <f t="shared" si="5"/>
        <v>192.83000000006058</v>
      </c>
    </row>
    <row r="284" spans="2:15" ht="22.05" customHeight="1" x14ac:dyDescent="0.2">
      <c r="B284" s="20" t="s">
        <v>51</v>
      </c>
      <c r="O284" s="150">
        <f t="shared" si="5"/>
        <v>192.83000000006058</v>
      </c>
    </row>
    <row r="285" spans="2:15" ht="22.05" customHeight="1" x14ac:dyDescent="0.2">
      <c r="B285" s="20" t="s">
        <v>51</v>
      </c>
      <c r="O285" s="150">
        <f t="shared" si="5"/>
        <v>192.83000000006058</v>
      </c>
    </row>
    <row r="286" spans="2:15" ht="22.05" customHeight="1" x14ac:dyDescent="0.2">
      <c r="B286" s="20" t="s">
        <v>51</v>
      </c>
      <c r="O286" s="150">
        <f t="shared" si="5"/>
        <v>192.83000000006058</v>
      </c>
    </row>
    <row r="287" spans="2:15" ht="22.05" customHeight="1" x14ac:dyDescent="0.2">
      <c r="B287" s="20" t="s">
        <v>51</v>
      </c>
      <c r="O287" s="150">
        <f t="shared" si="5"/>
        <v>192.83000000006058</v>
      </c>
    </row>
    <row r="288" spans="2:15" ht="22.05" customHeight="1" x14ac:dyDescent="0.2">
      <c r="B288" s="20" t="s">
        <v>51</v>
      </c>
      <c r="O288" s="150">
        <f t="shared" si="5"/>
        <v>192.83000000006058</v>
      </c>
    </row>
    <row r="289" spans="2:15" ht="22.05" customHeight="1" x14ac:dyDescent="0.2">
      <c r="B289" s="20" t="s">
        <v>51</v>
      </c>
      <c r="O289" s="150">
        <f t="shared" si="5"/>
        <v>192.83000000006058</v>
      </c>
    </row>
    <row r="290" spans="2:15" ht="22.05" customHeight="1" x14ac:dyDescent="0.2">
      <c r="B290" s="20" t="s">
        <v>51</v>
      </c>
      <c r="O290" s="150">
        <f t="shared" si="5"/>
        <v>192.83000000006058</v>
      </c>
    </row>
    <row r="291" spans="2:15" ht="22.05" customHeight="1" x14ac:dyDescent="0.2">
      <c r="B291" s="20" t="s">
        <v>51</v>
      </c>
      <c r="O291" s="150">
        <f t="shared" si="5"/>
        <v>192.83000000006058</v>
      </c>
    </row>
    <row r="292" spans="2:15" ht="22.05" customHeight="1" x14ac:dyDescent="0.2">
      <c r="B292" s="20" t="s">
        <v>51</v>
      </c>
      <c r="O292" s="150">
        <f t="shared" si="5"/>
        <v>192.83000000006058</v>
      </c>
    </row>
    <row r="293" spans="2:15" ht="22.05" customHeight="1" x14ac:dyDescent="0.2">
      <c r="B293" s="20" t="s">
        <v>51</v>
      </c>
      <c r="O293" s="150">
        <f t="shared" si="5"/>
        <v>192.83000000006058</v>
      </c>
    </row>
    <row r="294" spans="2:15" ht="22.05" customHeight="1" x14ac:dyDescent="0.2">
      <c r="B294" s="20" t="s">
        <v>51</v>
      </c>
      <c r="O294" s="150">
        <f t="shared" si="5"/>
        <v>192.83000000006058</v>
      </c>
    </row>
    <row r="295" spans="2:15" ht="22.05" customHeight="1" x14ac:dyDescent="0.2">
      <c r="B295" s="20" t="s">
        <v>51</v>
      </c>
      <c r="O295" s="150">
        <f t="shared" si="5"/>
        <v>192.83000000006058</v>
      </c>
    </row>
    <row r="296" spans="2:15" ht="22.05" customHeight="1" x14ac:dyDescent="0.2">
      <c r="B296" s="20" t="s">
        <v>51</v>
      </c>
      <c r="O296" s="150">
        <f t="shared" si="5"/>
        <v>192.83000000006058</v>
      </c>
    </row>
    <row r="297" spans="2:15" ht="22.05" customHeight="1" x14ac:dyDescent="0.2">
      <c r="B297" s="20" t="s">
        <v>51</v>
      </c>
      <c r="O297" s="150">
        <f t="shared" si="5"/>
        <v>192.83000000006058</v>
      </c>
    </row>
    <row r="298" spans="2:15" ht="22.05" customHeight="1" x14ac:dyDescent="0.2">
      <c r="B298" s="20" t="s">
        <v>51</v>
      </c>
      <c r="O298" s="150">
        <f t="shared" si="5"/>
        <v>192.83000000006058</v>
      </c>
    </row>
    <row r="299" spans="2:15" ht="22.05" customHeight="1" x14ac:dyDescent="0.2">
      <c r="B299" s="20" t="s">
        <v>51</v>
      </c>
      <c r="O299" s="150">
        <f t="shared" si="5"/>
        <v>192.83000000006058</v>
      </c>
    </row>
    <row r="300" spans="2:15" ht="22.05" customHeight="1" x14ac:dyDescent="0.2">
      <c r="B300" s="20" t="s">
        <v>51</v>
      </c>
      <c r="O300" s="150">
        <f t="shared" si="5"/>
        <v>192.83000000006058</v>
      </c>
    </row>
    <row r="301" spans="2:15" ht="22.05" customHeight="1" x14ac:dyDescent="0.2">
      <c r="B301" s="20" t="s">
        <v>51</v>
      </c>
      <c r="O301" s="150">
        <f t="shared" si="5"/>
        <v>192.83000000006058</v>
      </c>
    </row>
    <row r="302" spans="2:15" ht="22.05" customHeight="1" x14ac:dyDescent="0.2">
      <c r="B302" s="20" t="s">
        <v>51</v>
      </c>
      <c r="O302" s="150">
        <f t="shared" si="5"/>
        <v>192.83000000006058</v>
      </c>
    </row>
    <row r="303" spans="2:15" ht="22.05" customHeight="1" x14ac:dyDescent="0.2">
      <c r="B303" s="20" t="s">
        <v>51</v>
      </c>
      <c r="O303" s="150">
        <f t="shared" si="5"/>
        <v>192.83000000006058</v>
      </c>
    </row>
    <row r="304" spans="2:15" ht="22.05" customHeight="1" x14ac:dyDescent="0.2">
      <c r="B304" s="20" t="s">
        <v>51</v>
      </c>
      <c r="O304" s="150">
        <f t="shared" si="5"/>
        <v>192.83000000006058</v>
      </c>
    </row>
    <row r="305" spans="2:15" ht="22.05" customHeight="1" x14ac:dyDescent="0.2">
      <c r="B305" s="20" t="s">
        <v>51</v>
      </c>
      <c r="O305" s="150">
        <f t="shared" si="5"/>
        <v>192.83000000006058</v>
      </c>
    </row>
    <row r="306" spans="2:15" ht="22.05" customHeight="1" x14ac:dyDescent="0.2">
      <c r="B306" s="20" t="s">
        <v>51</v>
      </c>
      <c r="O306" s="150">
        <f t="shared" si="5"/>
        <v>192.83000000006058</v>
      </c>
    </row>
    <row r="307" spans="2:15" ht="22.05" customHeight="1" x14ac:dyDescent="0.2">
      <c r="B307" s="20" t="s">
        <v>51</v>
      </c>
      <c r="O307" s="150">
        <f t="shared" si="5"/>
        <v>192.83000000006058</v>
      </c>
    </row>
    <row r="308" spans="2:15" ht="22.05" customHeight="1" x14ac:dyDescent="0.2">
      <c r="B308" s="20" t="s">
        <v>51</v>
      </c>
      <c r="O308" s="150">
        <f t="shared" si="5"/>
        <v>192.83000000006058</v>
      </c>
    </row>
    <row r="309" spans="2:15" ht="22.05" customHeight="1" x14ac:dyDescent="0.2">
      <c r="B309" s="20" t="s">
        <v>51</v>
      </c>
      <c r="O309" s="150">
        <f t="shared" si="5"/>
        <v>192.83000000006058</v>
      </c>
    </row>
    <row r="310" spans="2:15" ht="22.05" customHeight="1" x14ac:dyDescent="0.2">
      <c r="B310" s="20" t="s">
        <v>51</v>
      </c>
      <c r="O310" s="150">
        <f t="shared" si="5"/>
        <v>192.83000000006058</v>
      </c>
    </row>
    <row r="311" spans="2:15" ht="22.05" customHeight="1" x14ac:dyDescent="0.2">
      <c r="B311" s="20" t="s">
        <v>51</v>
      </c>
      <c r="O311" s="150">
        <f t="shared" si="5"/>
        <v>192.83000000006058</v>
      </c>
    </row>
    <row r="312" spans="2:15" ht="22.05" customHeight="1" x14ac:dyDescent="0.2">
      <c r="B312" s="20" t="s">
        <v>51</v>
      </c>
      <c r="O312" s="150">
        <f t="shared" si="5"/>
        <v>192.83000000006058</v>
      </c>
    </row>
    <row r="313" spans="2:15" ht="22.05" customHeight="1" x14ac:dyDescent="0.2">
      <c r="B313" s="20" t="s">
        <v>51</v>
      </c>
      <c r="O313" s="150">
        <f t="shared" si="5"/>
        <v>192.83000000006058</v>
      </c>
    </row>
    <row r="314" spans="2:15" ht="22.05" customHeight="1" x14ac:dyDescent="0.2">
      <c r="B314" s="20" t="s">
        <v>51</v>
      </c>
      <c r="O314" s="150">
        <f t="shared" si="5"/>
        <v>192.83000000006058</v>
      </c>
    </row>
    <row r="315" spans="2:15" ht="22.05" customHeight="1" x14ac:dyDescent="0.2">
      <c r="B315" s="20" t="s">
        <v>51</v>
      </c>
      <c r="O315" s="150">
        <f t="shared" si="5"/>
        <v>192.83000000006058</v>
      </c>
    </row>
    <row r="316" spans="2:15" ht="22.05" customHeight="1" x14ac:dyDescent="0.2">
      <c r="B316" s="20" t="s">
        <v>51</v>
      </c>
      <c r="O316" s="150">
        <f t="shared" si="5"/>
        <v>192.83000000006058</v>
      </c>
    </row>
    <row r="317" spans="2:15" ht="22.05" customHeight="1" x14ac:dyDescent="0.2">
      <c r="B317" s="20" t="s">
        <v>51</v>
      </c>
      <c r="O317" s="150">
        <f t="shared" si="5"/>
        <v>192.83000000006058</v>
      </c>
    </row>
    <row r="318" spans="2:15" ht="22.05" customHeight="1" x14ac:dyDescent="0.2">
      <c r="B318" s="20" t="s">
        <v>51</v>
      </c>
      <c r="O318" s="150">
        <f t="shared" si="5"/>
        <v>192.83000000006058</v>
      </c>
    </row>
    <row r="319" spans="2:15" ht="22.05" customHeight="1" x14ac:dyDescent="0.2">
      <c r="B319" s="20" t="s">
        <v>51</v>
      </c>
      <c r="O319" s="150">
        <f t="shared" si="5"/>
        <v>192.83000000006058</v>
      </c>
    </row>
    <row r="320" spans="2:15" ht="22.05" customHeight="1" x14ac:dyDescent="0.2">
      <c r="B320" s="20" t="s">
        <v>51</v>
      </c>
      <c r="O320" s="150">
        <f t="shared" si="5"/>
        <v>192.83000000006058</v>
      </c>
    </row>
    <row r="321" spans="2:15" ht="22.05" customHeight="1" x14ac:dyDescent="0.2">
      <c r="B321" s="20" t="s">
        <v>51</v>
      </c>
      <c r="O321" s="150">
        <f t="shared" si="5"/>
        <v>192.83000000006058</v>
      </c>
    </row>
    <row r="322" spans="2:15" ht="22.05" customHeight="1" x14ac:dyDescent="0.2">
      <c r="B322" s="20" t="s">
        <v>51</v>
      </c>
      <c r="O322" s="150">
        <f t="shared" si="5"/>
        <v>192.83000000006058</v>
      </c>
    </row>
    <row r="323" spans="2:15" ht="22.05" customHeight="1" x14ac:dyDescent="0.2">
      <c r="B323" s="20" t="s">
        <v>51</v>
      </c>
      <c r="O323" s="150">
        <f t="shared" si="5"/>
        <v>192.83000000006058</v>
      </c>
    </row>
    <row r="324" spans="2:15" ht="22.05" customHeight="1" x14ac:dyDescent="0.2">
      <c r="B324" s="20" t="s">
        <v>51</v>
      </c>
      <c r="O324" s="150">
        <f t="shared" si="5"/>
        <v>192.83000000006058</v>
      </c>
    </row>
    <row r="325" spans="2:15" ht="22.05" customHeight="1" x14ac:dyDescent="0.2">
      <c r="B325" s="20" t="s">
        <v>51</v>
      </c>
      <c r="O325" s="150">
        <f t="shared" si="5"/>
        <v>192.83000000006058</v>
      </c>
    </row>
    <row r="326" spans="2:15" ht="22.05" customHeight="1" x14ac:dyDescent="0.2">
      <c r="B326" s="20" t="s">
        <v>51</v>
      </c>
      <c r="O326" s="150">
        <f t="shared" si="5"/>
        <v>192.83000000006058</v>
      </c>
    </row>
    <row r="327" spans="2:15" ht="22.05" customHeight="1" x14ac:dyDescent="0.2">
      <c r="B327" s="20" t="s">
        <v>51</v>
      </c>
      <c r="O327" s="150">
        <f t="shared" si="5"/>
        <v>192.83000000006058</v>
      </c>
    </row>
    <row r="328" spans="2:15" ht="22.05" customHeight="1" x14ac:dyDescent="0.2">
      <c r="B328" s="20" t="s">
        <v>51</v>
      </c>
      <c r="O328" s="150">
        <f t="shared" si="5"/>
        <v>192.83000000006058</v>
      </c>
    </row>
    <row r="329" spans="2:15" ht="22.05" customHeight="1" x14ac:dyDescent="0.2">
      <c r="B329" s="20" t="s">
        <v>51</v>
      </c>
      <c r="O329" s="150">
        <f t="shared" si="5"/>
        <v>192.83000000006058</v>
      </c>
    </row>
    <row r="330" spans="2:15" ht="22.05" customHeight="1" x14ac:dyDescent="0.2">
      <c r="B330" s="20" t="s">
        <v>51</v>
      </c>
      <c r="O330" s="150">
        <f t="shared" si="5"/>
        <v>192.83000000006058</v>
      </c>
    </row>
    <row r="331" spans="2:15" ht="22.05" customHeight="1" x14ac:dyDescent="0.2">
      <c r="B331" s="20" t="s">
        <v>51</v>
      </c>
      <c r="O331" s="150">
        <f t="shared" si="5"/>
        <v>192.83000000006058</v>
      </c>
    </row>
    <row r="332" spans="2:15" ht="22.05" customHeight="1" x14ac:dyDescent="0.2">
      <c r="B332" s="20" t="s">
        <v>51</v>
      </c>
      <c r="O332" s="150">
        <f t="shared" si="5"/>
        <v>192.83000000006058</v>
      </c>
    </row>
    <row r="333" spans="2:15" ht="22.05" customHeight="1" x14ac:dyDescent="0.2">
      <c r="B333" s="20" t="s">
        <v>51</v>
      </c>
      <c r="O333" s="150">
        <f t="shared" si="5"/>
        <v>192.83000000006058</v>
      </c>
    </row>
    <row r="334" spans="2:15" ht="22.05" customHeight="1" x14ac:dyDescent="0.2">
      <c r="B334" s="20" t="s">
        <v>51</v>
      </c>
      <c r="O334" s="150">
        <f t="shared" si="5"/>
        <v>192.83000000006058</v>
      </c>
    </row>
    <row r="335" spans="2:15" ht="22.05" customHeight="1" x14ac:dyDescent="0.2">
      <c r="B335" s="20" t="s">
        <v>51</v>
      </c>
      <c r="O335" s="150">
        <f t="shared" si="5"/>
        <v>192.83000000006058</v>
      </c>
    </row>
    <row r="336" spans="2:15" ht="22.05" customHeight="1" x14ac:dyDescent="0.2">
      <c r="B336" s="20" t="s">
        <v>51</v>
      </c>
      <c r="O336" s="150">
        <f t="shared" si="5"/>
        <v>192.83000000006058</v>
      </c>
    </row>
    <row r="337" spans="2:15" ht="22.05" customHeight="1" x14ac:dyDescent="0.2">
      <c r="B337" s="20" t="s">
        <v>51</v>
      </c>
      <c r="O337" s="150">
        <f t="shared" si="5"/>
        <v>192.83000000006058</v>
      </c>
    </row>
    <row r="338" spans="2:15" ht="22.05" customHeight="1" x14ac:dyDescent="0.2">
      <c r="B338" s="20" t="s">
        <v>51</v>
      </c>
      <c r="O338" s="150">
        <f t="shared" si="5"/>
        <v>192.83000000006058</v>
      </c>
    </row>
    <row r="339" spans="2:15" ht="22.05" customHeight="1" x14ac:dyDescent="0.2">
      <c r="B339" s="20" t="s">
        <v>51</v>
      </c>
      <c r="O339" s="150">
        <f t="shared" si="5"/>
        <v>192.83000000006058</v>
      </c>
    </row>
    <row r="340" spans="2:15" ht="22.05" customHeight="1" x14ac:dyDescent="0.2">
      <c r="B340" s="20" t="s">
        <v>51</v>
      </c>
      <c r="O340" s="150">
        <f t="shared" si="5"/>
        <v>192.83000000006058</v>
      </c>
    </row>
    <row r="341" spans="2:15" ht="22.05" customHeight="1" x14ac:dyDescent="0.2">
      <c r="B341" s="20" t="s">
        <v>51</v>
      </c>
      <c r="O341" s="150">
        <f t="shared" si="5"/>
        <v>192.83000000006058</v>
      </c>
    </row>
    <row r="342" spans="2:15" ht="22.05" customHeight="1" x14ac:dyDescent="0.2">
      <c r="B342" s="20" t="s">
        <v>51</v>
      </c>
      <c r="O342" s="150">
        <f t="shared" ref="O342:O405" si="6">O341+M342-N342</f>
        <v>192.83000000006058</v>
      </c>
    </row>
    <row r="343" spans="2:15" ht="22.05" customHeight="1" x14ac:dyDescent="0.2">
      <c r="B343" s="20" t="s">
        <v>51</v>
      </c>
      <c r="O343" s="150">
        <f t="shared" si="6"/>
        <v>192.83000000006058</v>
      </c>
    </row>
    <row r="344" spans="2:15" ht="22.05" customHeight="1" x14ac:dyDescent="0.2">
      <c r="B344" s="20" t="s">
        <v>51</v>
      </c>
      <c r="O344" s="150">
        <f t="shared" si="6"/>
        <v>192.83000000006058</v>
      </c>
    </row>
    <row r="345" spans="2:15" ht="22.05" customHeight="1" x14ac:dyDescent="0.2">
      <c r="B345" s="20" t="s">
        <v>51</v>
      </c>
      <c r="O345" s="150">
        <f t="shared" si="6"/>
        <v>192.83000000006058</v>
      </c>
    </row>
    <row r="346" spans="2:15" ht="22.05" customHeight="1" x14ac:dyDescent="0.2">
      <c r="B346" s="20" t="s">
        <v>51</v>
      </c>
      <c r="O346" s="150">
        <f t="shared" si="6"/>
        <v>192.83000000006058</v>
      </c>
    </row>
    <row r="347" spans="2:15" ht="22.05" customHeight="1" x14ac:dyDescent="0.2">
      <c r="B347" s="20" t="s">
        <v>51</v>
      </c>
      <c r="O347" s="150">
        <f t="shared" si="6"/>
        <v>192.83000000006058</v>
      </c>
    </row>
    <row r="348" spans="2:15" ht="22.05" customHeight="1" x14ac:dyDescent="0.2">
      <c r="B348" s="20" t="s">
        <v>51</v>
      </c>
      <c r="O348" s="150">
        <f t="shared" si="6"/>
        <v>192.83000000006058</v>
      </c>
    </row>
    <row r="349" spans="2:15" ht="22.05" customHeight="1" x14ac:dyDescent="0.2">
      <c r="B349" s="20" t="s">
        <v>51</v>
      </c>
      <c r="O349" s="150">
        <f t="shared" si="6"/>
        <v>192.83000000006058</v>
      </c>
    </row>
    <row r="350" spans="2:15" ht="22.05" customHeight="1" x14ac:dyDescent="0.2">
      <c r="B350" s="20" t="s">
        <v>51</v>
      </c>
      <c r="O350" s="150">
        <f t="shared" si="6"/>
        <v>192.83000000006058</v>
      </c>
    </row>
    <row r="351" spans="2:15" ht="22.05" customHeight="1" x14ac:dyDescent="0.2">
      <c r="B351" s="20" t="s">
        <v>51</v>
      </c>
      <c r="O351" s="150">
        <f t="shared" si="6"/>
        <v>192.83000000006058</v>
      </c>
    </row>
    <row r="352" spans="2:15" ht="22.05" customHeight="1" x14ac:dyDescent="0.2">
      <c r="B352" s="20" t="s">
        <v>51</v>
      </c>
      <c r="O352" s="150">
        <f t="shared" si="6"/>
        <v>192.83000000006058</v>
      </c>
    </row>
    <row r="353" spans="2:15" ht="22.05" customHeight="1" x14ac:dyDescent="0.2">
      <c r="B353" s="20" t="s">
        <v>51</v>
      </c>
      <c r="O353" s="150">
        <f t="shared" si="6"/>
        <v>192.83000000006058</v>
      </c>
    </row>
    <row r="354" spans="2:15" ht="22.05" customHeight="1" x14ac:dyDescent="0.2">
      <c r="B354" s="20" t="s">
        <v>51</v>
      </c>
      <c r="O354" s="150">
        <f t="shared" si="6"/>
        <v>192.83000000006058</v>
      </c>
    </row>
    <row r="355" spans="2:15" ht="22.05" customHeight="1" x14ac:dyDescent="0.2">
      <c r="B355" s="20" t="s">
        <v>51</v>
      </c>
      <c r="O355" s="150">
        <f t="shared" si="6"/>
        <v>192.83000000006058</v>
      </c>
    </row>
    <row r="356" spans="2:15" ht="22.05" customHeight="1" x14ac:dyDescent="0.2">
      <c r="B356" s="20" t="s">
        <v>51</v>
      </c>
      <c r="O356" s="150">
        <f t="shared" si="6"/>
        <v>192.83000000006058</v>
      </c>
    </row>
    <row r="357" spans="2:15" ht="22.05" customHeight="1" x14ac:dyDescent="0.2">
      <c r="B357" s="20" t="s">
        <v>51</v>
      </c>
      <c r="O357" s="150">
        <f t="shared" si="6"/>
        <v>192.83000000006058</v>
      </c>
    </row>
    <row r="358" spans="2:15" ht="22.05" customHeight="1" x14ac:dyDescent="0.2">
      <c r="B358" s="20" t="s">
        <v>51</v>
      </c>
      <c r="O358" s="150">
        <f t="shared" si="6"/>
        <v>192.83000000006058</v>
      </c>
    </row>
    <row r="359" spans="2:15" ht="22.05" customHeight="1" x14ac:dyDescent="0.2">
      <c r="B359" s="20" t="s">
        <v>51</v>
      </c>
      <c r="O359" s="150">
        <f t="shared" si="6"/>
        <v>192.83000000006058</v>
      </c>
    </row>
    <row r="360" spans="2:15" ht="22.05" customHeight="1" x14ac:dyDescent="0.2">
      <c r="B360" s="20" t="s">
        <v>51</v>
      </c>
      <c r="O360" s="150">
        <f t="shared" si="6"/>
        <v>192.83000000006058</v>
      </c>
    </row>
    <row r="361" spans="2:15" ht="22.05" customHeight="1" x14ac:dyDescent="0.2">
      <c r="B361" s="20" t="s">
        <v>51</v>
      </c>
      <c r="O361" s="150">
        <f t="shared" si="6"/>
        <v>192.83000000006058</v>
      </c>
    </row>
    <row r="362" spans="2:15" ht="22.05" customHeight="1" x14ac:dyDescent="0.2">
      <c r="B362" s="20" t="s">
        <v>51</v>
      </c>
      <c r="O362" s="150">
        <f t="shared" si="6"/>
        <v>192.83000000006058</v>
      </c>
    </row>
    <row r="363" spans="2:15" ht="22.05" customHeight="1" x14ac:dyDescent="0.2">
      <c r="B363" s="20" t="s">
        <v>51</v>
      </c>
      <c r="O363" s="150">
        <f t="shared" si="6"/>
        <v>192.83000000006058</v>
      </c>
    </row>
    <row r="364" spans="2:15" ht="22.05" customHeight="1" x14ac:dyDescent="0.2">
      <c r="B364" s="20" t="s">
        <v>51</v>
      </c>
      <c r="O364" s="150">
        <f t="shared" si="6"/>
        <v>192.83000000006058</v>
      </c>
    </row>
    <row r="365" spans="2:15" ht="22.05" customHeight="1" x14ac:dyDescent="0.2">
      <c r="B365" s="20" t="s">
        <v>51</v>
      </c>
      <c r="O365" s="150">
        <f t="shared" si="6"/>
        <v>192.83000000006058</v>
      </c>
    </row>
    <row r="366" spans="2:15" ht="22.05" customHeight="1" x14ac:dyDescent="0.2">
      <c r="B366" s="20" t="s">
        <v>51</v>
      </c>
      <c r="O366" s="150">
        <f t="shared" si="6"/>
        <v>192.83000000006058</v>
      </c>
    </row>
    <row r="367" spans="2:15" ht="22.05" customHeight="1" x14ac:dyDescent="0.2">
      <c r="B367" s="20" t="s">
        <v>51</v>
      </c>
      <c r="O367" s="150">
        <f t="shared" si="6"/>
        <v>192.83000000006058</v>
      </c>
    </row>
    <row r="368" spans="2:15" ht="22.05" customHeight="1" x14ac:dyDescent="0.2">
      <c r="B368" s="20" t="s">
        <v>51</v>
      </c>
      <c r="O368" s="150">
        <f t="shared" si="6"/>
        <v>192.83000000006058</v>
      </c>
    </row>
    <row r="369" spans="2:15" ht="22.05" customHeight="1" x14ac:dyDescent="0.2">
      <c r="B369" s="20" t="s">
        <v>51</v>
      </c>
      <c r="O369" s="150">
        <f t="shared" si="6"/>
        <v>192.83000000006058</v>
      </c>
    </row>
    <row r="370" spans="2:15" ht="22.05" customHeight="1" x14ac:dyDescent="0.2">
      <c r="B370" s="20" t="s">
        <v>51</v>
      </c>
      <c r="O370" s="150">
        <f t="shared" si="6"/>
        <v>192.83000000006058</v>
      </c>
    </row>
    <row r="371" spans="2:15" ht="22.05" customHeight="1" x14ac:dyDescent="0.2">
      <c r="B371" s="20" t="s">
        <v>51</v>
      </c>
      <c r="O371" s="150">
        <f t="shared" si="6"/>
        <v>192.83000000006058</v>
      </c>
    </row>
    <row r="372" spans="2:15" ht="22.05" customHeight="1" x14ac:dyDescent="0.2">
      <c r="B372" s="20" t="s">
        <v>51</v>
      </c>
      <c r="O372" s="150">
        <f t="shared" si="6"/>
        <v>192.83000000006058</v>
      </c>
    </row>
    <row r="373" spans="2:15" ht="22.05" customHeight="1" x14ac:dyDescent="0.2">
      <c r="B373" s="20" t="s">
        <v>51</v>
      </c>
      <c r="O373" s="150">
        <f t="shared" si="6"/>
        <v>192.83000000006058</v>
      </c>
    </row>
    <row r="374" spans="2:15" ht="22.05" customHeight="1" x14ac:dyDescent="0.2">
      <c r="B374" s="20" t="s">
        <v>51</v>
      </c>
      <c r="O374" s="150">
        <f t="shared" si="6"/>
        <v>192.83000000006058</v>
      </c>
    </row>
    <row r="375" spans="2:15" ht="22.05" customHeight="1" x14ac:dyDescent="0.2">
      <c r="B375" s="20" t="s">
        <v>51</v>
      </c>
      <c r="O375" s="150">
        <f t="shared" si="6"/>
        <v>192.83000000006058</v>
      </c>
    </row>
    <row r="376" spans="2:15" ht="22.05" customHeight="1" x14ac:dyDescent="0.2">
      <c r="B376" s="20" t="s">
        <v>51</v>
      </c>
      <c r="O376" s="150">
        <f t="shared" si="6"/>
        <v>192.83000000006058</v>
      </c>
    </row>
    <row r="377" spans="2:15" ht="22.05" customHeight="1" x14ac:dyDescent="0.2">
      <c r="B377" s="20" t="s">
        <v>51</v>
      </c>
      <c r="O377" s="150">
        <f t="shared" si="6"/>
        <v>192.83000000006058</v>
      </c>
    </row>
    <row r="378" spans="2:15" ht="22.05" customHeight="1" x14ac:dyDescent="0.2">
      <c r="B378" s="20" t="s">
        <v>51</v>
      </c>
      <c r="O378" s="150">
        <f t="shared" si="6"/>
        <v>192.83000000006058</v>
      </c>
    </row>
    <row r="379" spans="2:15" ht="22.05" customHeight="1" x14ac:dyDescent="0.2">
      <c r="B379" s="20" t="s">
        <v>51</v>
      </c>
      <c r="O379" s="150">
        <f t="shared" si="6"/>
        <v>192.83000000006058</v>
      </c>
    </row>
    <row r="380" spans="2:15" ht="22.05" customHeight="1" x14ac:dyDescent="0.2">
      <c r="B380" s="20" t="s">
        <v>51</v>
      </c>
      <c r="O380" s="150">
        <f t="shared" si="6"/>
        <v>192.83000000006058</v>
      </c>
    </row>
    <row r="381" spans="2:15" ht="22.05" customHeight="1" x14ac:dyDescent="0.2">
      <c r="B381" s="20" t="s">
        <v>51</v>
      </c>
      <c r="O381" s="150">
        <f t="shared" si="6"/>
        <v>192.83000000006058</v>
      </c>
    </row>
    <row r="382" spans="2:15" ht="22.05" customHeight="1" x14ac:dyDescent="0.2">
      <c r="B382" s="20" t="s">
        <v>51</v>
      </c>
      <c r="O382" s="150">
        <f t="shared" si="6"/>
        <v>192.83000000006058</v>
      </c>
    </row>
    <row r="383" spans="2:15" ht="22.05" customHeight="1" x14ac:dyDescent="0.2">
      <c r="B383" s="20" t="s">
        <v>51</v>
      </c>
      <c r="O383" s="150">
        <f t="shared" si="6"/>
        <v>192.83000000006058</v>
      </c>
    </row>
    <row r="384" spans="2:15" ht="22.05" customHeight="1" x14ac:dyDescent="0.2">
      <c r="B384" s="20" t="s">
        <v>51</v>
      </c>
      <c r="O384" s="150">
        <f t="shared" si="6"/>
        <v>192.83000000006058</v>
      </c>
    </row>
    <row r="385" spans="2:15" ht="22.05" customHeight="1" x14ac:dyDescent="0.2">
      <c r="B385" s="20" t="s">
        <v>51</v>
      </c>
      <c r="O385" s="150">
        <f t="shared" si="6"/>
        <v>192.83000000006058</v>
      </c>
    </row>
    <row r="386" spans="2:15" ht="22.05" customHeight="1" x14ac:dyDescent="0.2">
      <c r="B386" s="20" t="s">
        <v>51</v>
      </c>
      <c r="O386" s="150">
        <f t="shared" si="6"/>
        <v>192.83000000006058</v>
      </c>
    </row>
    <row r="387" spans="2:15" ht="22.05" customHeight="1" x14ac:dyDescent="0.2">
      <c r="B387" s="20" t="s">
        <v>51</v>
      </c>
      <c r="O387" s="150">
        <f t="shared" si="6"/>
        <v>192.83000000006058</v>
      </c>
    </row>
    <row r="388" spans="2:15" ht="22.05" customHeight="1" x14ac:dyDescent="0.2">
      <c r="B388" s="20" t="s">
        <v>51</v>
      </c>
      <c r="O388" s="150">
        <f t="shared" si="6"/>
        <v>192.83000000006058</v>
      </c>
    </row>
    <row r="389" spans="2:15" ht="22.05" customHeight="1" x14ac:dyDescent="0.2">
      <c r="B389" s="20" t="s">
        <v>51</v>
      </c>
      <c r="O389" s="150">
        <f t="shared" si="6"/>
        <v>192.83000000006058</v>
      </c>
    </row>
    <row r="390" spans="2:15" ht="22.05" customHeight="1" x14ac:dyDescent="0.2">
      <c r="B390" s="20" t="s">
        <v>51</v>
      </c>
      <c r="O390" s="150">
        <f t="shared" si="6"/>
        <v>192.83000000006058</v>
      </c>
    </row>
    <row r="391" spans="2:15" ht="22.05" customHeight="1" x14ac:dyDescent="0.2">
      <c r="B391" s="20" t="s">
        <v>51</v>
      </c>
      <c r="O391" s="150">
        <f t="shared" si="6"/>
        <v>192.83000000006058</v>
      </c>
    </row>
    <row r="392" spans="2:15" ht="22.05" customHeight="1" x14ac:dyDescent="0.2">
      <c r="B392" s="20" t="s">
        <v>51</v>
      </c>
      <c r="O392" s="150">
        <f t="shared" si="6"/>
        <v>192.83000000006058</v>
      </c>
    </row>
    <row r="393" spans="2:15" ht="22.05" customHeight="1" x14ac:dyDescent="0.2">
      <c r="B393" s="20" t="s">
        <v>51</v>
      </c>
      <c r="O393" s="150">
        <f t="shared" si="6"/>
        <v>192.83000000006058</v>
      </c>
    </row>
    <row r="394" spans="2:15" ht="22.05" customHeight="1" x14ac:dyDescent="0.2">
      <c r="B394" s="20" t="s">
        <v>51</v>
      </c>
      <c r="O394" s="150">
        <f t="shared" si="6"/>
        <v>192.83000000006058</v>
      </c>
    </row>
    <row r="395" spans="2:15" ht="22.05" customHeight="1" x14ac:dyDescent="0.2">
      <c r="B395" s="20" t="s">
        <v>51</v>
      </c>
      <c r="O395" s="150">
        <f t="shared" si="6"/>
        <v>192.83000000006058</v>
      </c>
    </row>
    <row r="396" spans="2:15" ht="22.05" customHeight="1" x14ac:dyDescent="0.2">
      <c r="B396" s="20" t="s">
        <v>51</v>
      </c>
      <c r="O396" s="150">
        <f t="shared" si="6"/>
        <v>192.83000000006058</v>
      </c>
    </row>
    <row r="397" spans="2:15" ht="22.05" customHeight="1" x14ac:dyDescent="0.2">
      <c r="B397" s="20" t="s">
        <v>51</v>
      </c>
      <c r="O397" s="150">
        <f t="shared" si="6"/>
        <v>192.83000000006058</v>
      </c>
    </row>
    <row r="398" spans="2:15" ht="22.05" customHeight="1" x14ac:dyDescent="0.2">
      <c r="B398" s="20" t="s">
        <v>51</v>
      </c>
      <c r="O398" s="150">
        <f t="shared" si="6"/>
        <v>192.83000000006058</v>
      </c>
    </row>
    <row r="399" spans="2:15" ht="22.05" customHeight="1" x14ac:dyDescent="0.2">
      <c r="B399" s="20" t="s">
        <v>51</v>
      </c>
      <c r="O399" s="150">
        <f t="shared" si="6"/>
        <v>192.83000000006058</v>
      </c>
    </row>
    <row r="400" spans="2:15" ht="22.05" customHeight="1" x14ac:dyDescent="0.2">
      <c r="B400" s="20" t="s">
        <v>51</v>
      </c>
      <c r="O400" s="150">
        <f t="shared" si="6"/>
        <v>192.83000000006058</v>
      </c>
    </row>
    <row r="401" spans="2:15" ht="22.05" customHeight="1" x14ac:dyDescent="0.2">
      <c r="B401" s="20" t="s">
        <v>51</v>
      </c>
      <c r="O401" s="150">
        <f t="shared" si="6"/>
        <v>192.83000000006058</v>
      </c>
    </row>
    <row r="402" spans="2:15" ht="22.05" customHeight="1" x14ac:dyDescent="0.2">
      <c r="B402" s="20" t="s">
        <v>51</v>
      </c>
      <c r="O402" s="150">
        <f t="shared" si="6"/>
        <v>192.83000000006058</v>
      </c>
    </row>
    <row r="403" spans="2:15" ht="22.05" customHeight="1" x14ac:dyDescent="0.2">
      <c r="B403" s="20" t="s">
        <v>51</v>
      </c>
      <c r="O403" s="150">
        <f t="shared" si="6"/>
        <v>192.83000000006058</v>
      </c>
    </row>
    <row r="404" spans="2:15" ht="22.05" customHeight="1" x14ac:dyDescent="0.2">
      <c r="B404" s="20" t="s">
        <v>51</v>
      </c>
      <c r="O404" s="150">
        <f t="shared" si="6"/>
        <v>192.83000000006058</v>
      </c>
    </row>
    <row r="405" spans="2:15" ht="22.05" customHeight="1" x14ac:dyDescent="0.2">
      <c r="B405" s="20" t="s">
        <v>51</v>
      </c>
      <c r="O405" s="150">
        <f t="shared" si="6"/>
        <v>192.83000000006058</v>
      </c>
    </row>
    <row r="406" spans="2:15" ht="22.05" customHeight="1" x14ac:dyDescent="0.2">
      <c r="B406" s="20" t="s">
        <v>51</v>
      </c>
      <c r="O406" s="150">
        <f t="shared" ref="O406:O469" si="7">O405+M406-N406</f>
        <v>192.83000000006058</v>
      </c>
    </row>
    <row r="407" spans="2:15" ht="22.05" customHeight="1" x14ac:dyDescent="0.2">
      <c r="B407" s="20" t="s">
        <v>51</v>
      </c>
      <c r="O407" s="150">
        <f t="shared" si="7"/>
        <v>192.83000000006058</v>
      </c>
    </row>
    <row r="408" spans="2:15" ht="22.05" customHeight="1" x14ac:dyDescent="0.2">
      <c r="B408" s="20" t="s">
        <v>51</v>
      </c>
      <c r="O408" s="150">
        <f t="shared" si="7"/>
        <v>192.83000000006058</v>
      </c>
    </row>
    <row r="409" spans="2:15" ht="22.05" customHeight="1" x14ac:dyDescent="0.2">
      <c r="B409" s="20" t="s">
        <v>51</v>
      </c>
      <c r="O409" s="150">
        <f t="shared" si="7"/>
        <v>192.83000000006058</v>
      </c>
    </row>
    <row r="410" spans="2:15" ht="22.05" customHeight="1" x14ac:dyDescent="0.2">
      <c r="B410" s="20" t="s">
        <v>51</v>
      </c>
      <c r="O410" s="150">
        <f t="shared" si="7"/>
        <v>192.83000000006058</v>
      </c>
    </row>
    <row r="411" spans="2:15" ht="22.05" customHeight="1" x14ac:dyDescent="0.2">
      <c r="B411" s="20" t="s">
        <v>51</v>
      </c>
      <c r="O411" s="150">
        <f t="shared" si="7"/>
        <v>192.83000000006058</v>
      </c>
    </row>
    <row r="412" spans="2:15" ht="22.05" customHeight="1" x14ac:dyDescent="0.2">
      <c r="B412" s="20" t="s">
        <v>51</v>
      </c>
      <c r="O412" s="150">
        <f t="shared" si="7"/>
        <v>192.83000000006058</v>
      </c>
    </row>
    <row r="413" spans="2:15" ht="22.05" customHeight="1" x14ac:dyDescent="0.2">
      <c r="B413" s="20" t="s">
        <v>51</v>
      </c>
      <c r="O413" s="150">
        <f t="shared" si="7"/>
        <v>192.83000000006058</v>
      </c>
    </row>
    <row r="414" spans="2:15" ht="22.05" customHeight="1" x14ac:dyDescent="0.2">
      <c r="B414" s="20" t="s">
        <v>51</v>
      </c>
      <c r="O414" s="150">
        <f t="shared" si="7"/>
        <v>192.83000000006058</v>
      </c>
    </row>
    <row r="415" spans="2:15" ht="22.05" customHeight="1" x14ac:dyDescent="0.2">
      <c r="B415" s="20" t="s">
        <v>51</v>
      </c>
      <c r="O415" s="150">
        <f t="shared" si="7"/>
        <v>192.83000000006058</v>
      </c>
    </row>
    <row r="416" spans="2:15" ht="22.05" customHeight="1" x14ac:dyDescent="0.2">
      <c r="B416" s="20" t="s">
        <v>51</v>
      </c>
      <c r="O416" s="150">
        <f t="shared" si="7"/>
        <v>192.83000000006058</v>
      </c>
    </row>
    <row r="417" spans="2:15" ht="22.05" customHeight="1" x14ac:dyDescent="0.2">
      <c r="B417" s="20" t="s">
        <v>51</v>
      </c>
      <c r="O417" s="150">
        <f t="shared" si="7"/>
        <v>192.83000000006058</v>
      </c>
    </row>
    <row r="418" spans="2:15" ht="22.05" customHeight="1" x14ac:dyDescent="0.2">
      <c r="B418" s="20" t="s">
        <v>51</v>
      </c>
      <c r="O418" s="150">
        <f t="shared" si="7"/>
        <v>192.83000000006058</v>
      </c>
    </row>
    <row r="419" spans="2:15" ht="22.05" customHeight="1" x14ac:dyDescent="0.2">
      <c r="B419" s="20" t="s">
        <v>51</v>
      </c>
      <c r="O419" s="150">
        <f t="shared" si="7"/>
        <v>192.83000000006058</v>
      </c>
    </row>
    <row r="420" spans="2:15" ht="22.05" customHeight="1" x14ac:dyDescent="0.2">
      <c r="B420" s="20" t="s">
        <v>51</v>
      </c>
      <c r="O420" s="150">
        <f t="shared" si="7"/>
        <v>192.83000000006058</v>
      </c>
    </row>
    <row r="421" spans="2:15" ht="22.05" customHeight="1" x14ac:dyDescent="0.2">
      <c r="B421" s="20" t="s">
        <v>51</v>
      </c>
      <c r="O421" s="150">
        <f t="shared" si="7"/>
        <v>192.83000000006058</v>
      </c>
    </row>
    <row r="422" spans="2:15" ht="22.05" customHeight="1" x14ac:dyDescent="0.2">
      <c r="B422" s="20" t="s">
        <v>51</v>
      </c>
      <c r="O422" s="150">
        <f t="shared" si="7"/>
        <v>192.83000000006058</v>
      </c>
    </row>
    <row r="423" spans="2:15" ht="22.05" customHeight="1" x14ac:dyDescent="0.2">
      <c r="B423" s="20" t="s">
        <v>51</v>
      </c>
      <c r="O423" s="150">
        <f t="shared" si="7"/>
        <v>192.83000000006058</v>
      </c>
    </row>
    <row r="424" spans="2:15" ht="22.05" customHeight="1" x14ac:dyDescent="0.2">
      <c r="B424" s="20" t="s">
        <v>51</v>
      </c>
      <c r="O424" s="150">
        <f t="shared" si="7"/>
        <v>192.83000000006058</v>
      </c>
    </row>
    <row r="425" spans="2:15" ht="22.05" customHeight="1" x14ac:dyDescent="0.2">
      <c r="B425" s="20" t="s">
        <v>51</v>
      </c>
      <c r="O425" s="150">
        <f t="shared" si="7"/>
        <v>192.83000000006058</v>
      </c>
    </row>
    <row r="426" spans="2:15" ht="22.05" customHeight="1" x14ac:dyDescent="0.2">
      <c r="B426" s="20" t="s">
        <v>51</v>
      </c>
      <c r="O426" s="150">
        <f t="shared" si="7"/>
        <v>192.83000000006058</v>
      </c>
    </row>
    <row r="427" spans="2:15" ht="22.05" customHeight="1" x14ac:dyDescent="0.2">
      <c r="B427" s="20" t="s">
        <v>51</v>
      </c>
      <c r="O427" s="150">
        <f t="shared" si="7"/>
        <v>192.83000000006058</v>
      </c>
    </row>
    <row r="428" spans="2:15" ht="22.05" customHeight="1" x14ac:dyDescent="0.2">
      <c r="B428" s="20" t="s">
        <v>51</v>
      </c>
      <c r="O428" s="150">
        <f t="shared" si="7"/>
        <v>192.83000000006058</v>
      </c>
    </row>
    <row r="429" spans="2:15" ht="22.05" customHeight="1" x14ac:dyDescent="0.2">
      <c r="B429" s="20" t="s">
        <v>51</v>
      </c>
      <c r="O429" s="150">
        <f t="shared" si="7"/>
        <v>192.83000000006058</v>
      </c>
    </row>
    <row r="430" spans="2:15" ht="22.05" customHeight="1" x14ac:dyDescent="0.2">
      <c r="B430" s="20" t="s">
        <v>51</v>
      </c>
      <c r="O430" s="150">
        <f t="shared" si="7"/>
        <v>192.83000000006058</v>
      </c>
    </row>
    <row r="431" spans="2:15" ht="22.05" customHeight="1" x14ac:dyDescent="0.2">
      <c r="B431" s="20" t="s">
        <v>51</v>
      </c>
      <c r="O431" s="150">
        <f t="shared" si="7"/>
        <v>192.83000000006058</v>
      </c>
    </row>
    <row r="432" spans="2:15" ht="22.05" customHeight="1" x14ac:dyDescent="0.2">
      <c r="B432" s="20" t="s">
        <v>51</v>
      </c>
      <c r="O432" s="150">
        <f t="shared" si="7"/>
        <v>192.83000000006058</v>
      </c>
    </row>
    <row r="433" spans="2:15" ht="22.05" customHeight="1" x14ac:dyDescent="0.2">
      <c r="B433" s="20" t="s">
        <v>51</v>
      </c>
      <c r="O433" s="150">
        <f t="shared" si="7"/>
        <v>192.83000000006058</v>
      </c>
    </row>
    <row r="434" spans="2:15" ht="22.05" customHeight="1" x14ac:dyDescent="0.2">
      <c r="B434" s="20" t="s">
        <v>51</v>
      </c>
      <c r="O434" s="150">
        <f t="shared" si="7"/>
        <v>192.83000000006058</v>
      </c>
    </row>
    <row r="435" spans="2:15" ht="22.05" customHeight="1" x14ac:dyDescent="0.2">
      <c r="B435" s="20" t="s">
        <v>51</v>
      </c>
      <c r="O435" s="150">
        <f t="shared" si="7"/>
        <v>192.83000000006058</v>
      </c>
    </row>
    <row r="436" spans="2:15" ht="22.05" customHeight="1" x14ac:dyDescent="0.2">
      <c r="B436" s="20" t="s">
        <v>51</v>
      </c>
      <c r="O436" s="150">
        <f t="shared" si="7"/>
        <v>192.83000000006058</v>
      </c>
    </row>
    <row r="437" spans="2:15" ht="22.05" customHeight="1" x14ac:dyDescent="0.2">
      <c r="B437" s="20" t="s">
        <v>51</v>
      </c>
      <c r="O437" s="150">
        <f t="shared" si="7"/>
        <v>192.83000000006058</v>
      </c>
    </row>
    <row r="438" spans="2:15" ht="22.05" customHeight="1" x14ac:dyDescent="0.2">
      <c r="B438" s="20" t="s">
        <v>51</v>
      </c>
      <c r="O438" s="150">
        <f t="shared" si="7"/>
        <v>192.83000000006058</v>
      </c>
    </row>
    <row r="439" spans="2:15" ht="22.05" customHeight="1" x14ac:dyDescent="0.2">
      <c r="B439" s="20" t="s">
        <v>51</v>
      </c>
      <c r="O439" s="150">
        <f t="shared" si="7"/>
        <v>192.83000000006058</v>
      </c>
    </row>
    <row r="440" spans="2:15" ht="22.05" customHeight="1" x14ac:dyDescent="0.2">
      <c r="B440" s="20" t="s">
        <v>51</v>
      </c>
      <c r="O440" s="150">
        <f t="shared" si="7"/>
        <v>192.83000000006058</v>
      </c>
    </row>
    <row r="441" spans="2:15" ht="22.05" customHeight="1" x14ac:dyDescent="0.2">
      <c r="B441" s="20" t="s">
        <v>51</v>
      </c>
      <c r="O441" s="150">
        <f t="shared" si="7"/>
        <v>192.83000000006058</v>
      </c>
    </row>
    <row r="442" spans="2:15" ht="22.05" customHeight="1" x14ac:dyDescent="0.2">
      <c r="B442" s="20" t="s">
        <v>51</v>
      </c>
      <c r="O442" s="150">
        <f t="shared" si="7"/>
        <v>192.83000000006058</v>
      </c>
    </row>
    <row r="443" spans="2:15" ht="22.05" customHeight="1" x14ac:dyDescent="0.2">
      <c r="B443" s="20" t="s">
        <v>51</v>
      </c>
      <c r="O443" s="150">
        <f t="shared" si="7"/>
        <v>192.83000000006058</v>
      </c>
    </row>
    <row r="444" spans="2:15" ht="22.05" customHeight="1" x14ac:dyDescent="0.2">
      <c r="B444" s="20" t="s">
        <v>51</v>
      </c>
      <c r="O444" s="150">
        <f t="shared" si="7"/>
        <v>192.83000000006058</v>
      </c>
    </row>
    <row r="445" spans="2:15" ht="22.05" customHeight="1" x14ac:dyDescent="0.2">
      <c r="B445" s="20" t="s">
        <v>51</v>
      </c>
      <c r="O445" s="150">
        <f t="shared" si="7"/>
        <v>192.83000000006058</v>
      </c>
    </row>
    <row r="446" spans="2:15" ht="22.05" customHeight="1" x14ac:dyDescent="0.2">
      <c r="B446" s="20" t="s">
        <v>51</v>
      </c>
      <c r="O446" s="150">
        <f t="shared" si="7"/>
        <v>192.83000000006058</v>
      </c>
    </row>
    <row r="447" spans="2:15" ht="22.05" customHeight="1" x14ac:dyDescent="0.2">
      <c r="B447" s="20" t="s">
        <v>51</v>
      </c>
      <c r="O447" s="150">
        <f t="shared" si="7"/>
        <v>192.83000000006058</v>
      </c>
    </row>
    <row r="448" spans="2:15" ht="22.05" customHeight="1" x14ac:dyDescent="0.2">
      <c r="B448" s="20" t="s">
        <v>51</v>
      </c>
      <c r="O448" s="150">
        <f t="shared" si="7"/>
        <v>192.83000000006058</v>
      </c>
    </row>
    <row r="449" spans="2:15" ht="22.05" customHeight="1" x14ac:dyDescent="0.2">
      <c r="B449" s="20" t="s">
        <v>51</v>
      </c>
      <c r="O449" s="150">
        <f t="shared" si="7"/>
        <v>192.83000000006058</v>
      </c>
    </row>
    <row r="450" spans="2:15" ht="22.05" customHeight="1" x14ac:dyDescent="0.2">
      <c r="B450" s="20" t="s">
        <v>51</v>
      </c>
      <c r="O450" s="150">
        <f t="shared" si="7"/>
        <v>192.83000000006058</v>
      </c>
    </row>
    <row r="451" spans="2:15" ht="22.05" customHeight="1" x14ac:dyDescent="0.2">
      <c r="B451" s="20" t="s">
        <v>51</v>
      </c>
      <c r="O451" s="150">
        <f t="shared" si="7"/>
        <v>192.83000000006058</v>
      </c>
    </row>
    <row r="452" spans="2:15" ht="22.05" customHeight="1" x14ac:dyDescent="0.2">
      <c r="B452" s="20" t="s">
        <v>51</v>
      </c>
      <c r="O452" s="150">
        <f t="shared" si="7"/>
        <v>192.83000000006058</v>
      </c>
    </row>
    <row r="453" spans="2:15" ht="22.05" customHeight="1" x14ac:dyDescent="0.2">
      <c r="B453" s="20" t="s">
        <v>51</v>
      </c>
      <c r="O453" s="150">
        <f t="shared" si="7"/>
        <v>192.83000000006058</v>
      </c>
    </row>
    <row r="454" spans="2:15" ht="22.05" customHeight="1" x14ac:dyDescent="0.2">
      <c r="B454" s="20" t="s">
        <v>51</v>
      </c>
      <c r="O454" s="150">
        <f t="shared" si="7"/>
        <v>192.83000000006058</v>
      </c>
    </row>
    <row r="455" spans="2:15" ht="22.05" customHeight="1" x14ac:dyDescent="0.2">
      <c r="B455" s="20" t="s">
        <v>51</v>
      </c>
      <c r="O455" s="150">
        <f t="shared" si="7"/>
        <v>192.83000000006058</v>
      </c>
    </row>
    <row r="456" spans="2:15" ht="22.05" customHeight="1" x14ac:dyDescent="0.2">
      <c r="B456" s="20" t="s">
        <v>51</v>
      </c>
      <c r="O456" s="150">
        <f t="shared" si="7"/>
        <v>192.83000000006058</v>
      </c>
    </row>
    <row r="457" spans="2:15" ht="22.05" customHeight="1" x14ac:dyDescent="0.2">
      <c r="B457" s="20" t="s">
        <v>51</v>
      </c>
      <c r="O457" s="150">
        <f t="shared" si="7"/>
        <v>192.83000000006058</v>
      </c>
    </row>
    <row r="458" spans="2:15" ht="22.05" customHeight="1" x14ac:dyDescent="0.2">
      <c r="B458" s="20" t="s">
        <v>51</v>
      </c>
      <c r="O458" s="150">
        <f t="shared" si="7"/>
        <v>192.83000000006058</v>
      </c>
    </row>
    <row r="459" spans="2:15" ht="22.05" customHeight="1" x14ac:dyDescent="0.2">
      <c r="B459" s="20" t="s">
        <v>51</v>
      </c>
      <c r="O459" s="150">
        <f t="shared" si="7"/>
        <v>192.83000000006058</v>
      </c>
    </row>
    <row r="460" spans="2:15" ht="22.05" customHeight="1" x14ac:dyDescent="0.2">
      <c r="B460" s="20" t="s">
        <v>51</v>
      </c>
      <c r="O460" s="150">
        <f t="shared" si="7"/>
        <v>192.83000000006058</v>
      </c>
    </row>
    <row r="461" spans="2:15" ht="22.05" customHeight="1" x14ac:dyDescent="0.2">
      <c r="B461" s="20" t="s">
        <v>51</v>
      </c>
      <c r="O461" s="150">
        <f t="shared" si="7"/>
        <v>192.83000000006058</v>
      </c>
    </row>
    <row r="462" spans="2:15" ht="22.05" customHeight="1" x14ac:dyDescent="0.2">
      <c r="B462" s="20" t="s">
        <v>51</v>
      </c>
      <c r="O462" s="150">
        <f t="shared" si="7"/>
        <v>192.83000000006058</v>
      </c>
    </row>
    <row r="463" spans="2:15" ht="22.05" customHeight="1" x14ac:dyDescent="0.2">
      <c r="B463" s="20" t="s">
        <v>51</v>
      </c>
      <c r="O463" s="150">
        <f t="shared" si="7"/>
        <v>192.83000000006058</v>
      </c>
    </row>
    <row r="464" spans="2:15" ht="22.05" customHeight="1" x14ac:dyDescent="0.2">
      <c r="B464" s="20" t="s">
        <v>51</v>
      </c>
      <c r="O464" s="150">
        <f t="shared" si="7"/>
        <v>192.83000000006058</v>
      </c>
    </row>
    <row r="465" spans="2:15" ht="22.05" customHeight="1" x14ac:dyDescent="0.2">
      <c r="B465" s="20" t="s">
        <v>51</v>
      </c>
      <c r="O465" s="150">
        <f t="shared" si="7"/>
        <v>192.83000000006058</v>
      </c>
    </row>
    <row r="466" spans="2:15" ht="22.05" customHeight="1" x14ac:dyDescent="0.2">
      <c r="B466" s="20" t="s">
        <v>51</v>
      </c>
      <c r="O466" s="150">
        <f t="shared" si="7"/>
        <v>192.83000000006058</v>
      </c>
    </row>
    <row r="467" spans="2:15" ht="22.05" customHeight="1" x14ac:dyDescent="0.2">
      <c r="B467" s="20" t="s">
        <v>51</v>
      </c>
      <c r="O467" s="150">
        <f t="shared" si="7"/>
        <v>192.83000000006058</v>
      </c>
    </row>
    <row r="468" spans="2:15" ht="22.05" customHeight="1" x14ac:dyDescent="0.2">
      <c r="B468" s="20" t="s">
        <v>51</v>
      </c>
      <c r="O468" s="150">
        <f t="shared" si="7"/>
        <v>192.83000000006058</v>
      </c>
    </row>
    <row r="469" spans="2:15" ht="22.05" customHeight="1" x14ac:dyDescent="0.2">
      <c r="B469" s="20" t="s">
        <v>51</v>
      </c>
      <c r="O469" s="150">
        <f t="shared" si="7"/>
        <v>192.83000000006058</v>
      </c>
    </row>
    <row r="470" spans="2:15" ht="22.05" customHeight="1" x14ac:dyDescent="0.2">
      <c r="B470" s="20" t="s">
        <v>51</v>
      </c>
      <c r="O470" s="150">
        <f t="shared" ref="O470:O533" si="8">O469+M470-N470</f>
        <v>192.83000000006058</v>
      </c>
    </row>
    <row r="471" spans="2:15" ht="22.05" customHeight="1" x14ac:dyDescent="0.2">
      <c r="B471" s="20" t="s">
        <v>51</v>
      </c>
      <c r="O471" s="150">
        <f t="shared" si="8"/>
        <v>192.83000000006058</v>
      </c>
    </row>
    <row r="472" spans="2:15" ht="22.05" customHeight="1" x14ac:dyDescent="0.2">
      <c r="B472" s="20" t="s">
        <v>51</v>
      </c>
      <c r="O472" s="150">
        <f t="shared" si="8"/>
        <v>192.83000000006058</v>
      </c>
    </row>
    <row r="473" spans="2:15" ht="22.05" customHeight="1" x14ac:dyDescent="0.2">
      <c r="B473" s="20" t="s">
        <v>51</v>
      </c>
      <c r="O473" s="150">
        <f t="shared" si="8"/>
        <v>192.83000000006058</v>
      </c>
    </row>
    <row r="474" spans="2:15" ht="22.05" customHeight="1" x14ac:dyDescent="0.2">
      <c r="B474" s="20" t="s">
        <v>51</v>
      </c>
      <c r="O474" s="150">
        <f t="shared" si="8"/>
        <v>192.83000000006058</v>
      </c>
    </row>
    <row r="475" spans="2:15" ht="22.05" customHeight="1" x14ac:dyDescent="0.2">
      <c r="B475" s="20" t="s">
        <v>51</v>
      </c>
      <c r="O475" s="150">
        <f t="shared" si="8"/>
        <v>192.83000000006058</v>
      </c>
    </row>
    <row r="476" spans="2:15" ht="22.05" customHeight="1" x14ac:dyDescent="0.2">
      <c r="B476" s="20" t="s">
        <v>51</v>
      </c>
      <c r="O476" s="150">
        <f t="shared" si="8"/>
        <v>192.83000000006058</v>
      </c>
    </row>
    <row r="477" spans="2:15" ht="22.05" customHeight="1" x14ac:dyDescent="0.2">
      <c r="B477" s="20" t="s">
        <v>51</v>
      </c>
      <c r="O477" s="150">
        <f t="shared" si="8"/>
        <v>192.83000000006058</v>
      </c>
    </row>
    <row r="478" spans="2:15" ht="22.05" customHeight="1" x14ac:dyDescent="0.2">
      <c r="B478" s="20" t="s">
        <v>51</v>
      </c>
      <c r="O478" s="150">
        <f t="shared" si="8"/>
        <v>192.83000000006058</v>
      </c>
    </row>
    <row r="479" spans="2:15" ht="22.05" customHeight="1" x14ac:dyDescent="0.2">
      <c r="B479" s="20" t="s">
        <v>51</v>
      </c>
      <c r="O479" s="150">
        <f t="shared" si="8"/>
        <v>192.83000000006058</v>
      </c>
    </row>
    <row r="480" spans="2:15" ht="22.05" customHeight="1" x14ac:dyDescent="0.2">
      <c r="B480" s="20" t="s">
        <v>51</v>
      </c>
      <c r="O480" s="150">
        <f t="shared" si="8"/>
        <v>192.83000000006058</v>
      </c>
    </row>
    <row r="481" spans="2:15" ht="22.05" customHeight="1" x14ac:dyDescent="0.2">
      <c r="B481" s="20" t="s">
        <v>51</v>
      </c>
      <c r="O481" s="150">
        <f t="shared" si="8"/>
        <v>192.83000000006058</v>
      </c>
    </row>
    <row r="482" spans="2:15" ht="22.05" customHeight="1" x14ac:dyDescent="0.2">
      <c r="B482" s="20" t="s">
        <v>51</v>
      </c>
      <c r="O482" s="150">
        <f t="shared" si="8"/>
        <v>192.83000000006058</v>
      </c>
    </row>
    <row r="483" spans="2:15" ht="22.05" customHeight="1" x14ac:dyDescent="0.2">
      <c r="B483" s="20" t="s">
        <v>51</v>
      </c>
      <c r="O483" s="150">
        <f t="shared" si="8"/>
        <v>192.83000000006058</v>
      </c>
    </row>
    <row r="484" spans="2:15" ht="22.05" customHeight="1" x14ac:dyDescent="0.2">
      <c r="B484" s="20" t="s">
        <v>51</v>
      </c>
      <c r="O484" s="150">
        <f t="shared" si="8"/>
        <v>192.83000000006058</v>
      </c>
    </row>
    <row r="485" spans="2:15" ht="22.05" customHeight="1" x14ac:dyDescent="0.2">
      <c r="B485" s="20" t="s">
        <v>51</v>
      </c>
      <c r="O485" s="150">
        <f t="shared" si="8"/>
        <v>192.83000000006058</v>
      </c>
    </row>
    <row r="486" spans="2:15" ht="22.05" customHeight="1" x14ac:dyDescent="0.2">
      <c r="B486" s="20" t="s">
        <v>51</v>
      </c>
      <c r="O486" s="150">
        <f t="shared" si="8"/>
        <v>192.83000000006058</v>
      </c>
    </row>
    <row r="487" spans="2:15" ht="22.05" customHeight="1" x14ac:dyDescent="0.2">
      <c r="B487" s="20" t="s">
        <v>51</v>
      </c>
      <c r="O487" s="150">
        <f t="shared" si="8"/>
        <v>192.83000000006058</v>
      </c>
    </row>
    <row r="488" spans="2:15" ht="22.05" customHeight="1" x14ac:dyDescent="0.2">
      <c r="B488" s="20" t="s">
        <v>51</v>
      </c>
      <c r="O488" s="150">
        <f t="shared" si="8"/>
        <v>192.83000000006058</v>
      </c>
    </row>
    <row r="489" spans="2:15" ht="22.05" customHeight="1" x14ac:dyDescent="0.2">
      <c r="B489" s="20" t="s">
        <v>51</v>
      </c>
      <c r="O489" s="150">
        <f t="shared" si="8"/>
        <v>192.83000000006058</v>
      </c>
    </row>
    <row r="490" spans="2:15" ht="22.05" customHeight="1" x14ac:dyDescent="0.2">
      <c r="B490" s="20" t="s">
        <v>51</v>
      </c>
      <c r="O490" s="150">
        <f t="shared" si="8"/>
        <v>192.83000000006058</v>
      </c>
    </row>
    <row r="491" spans="2:15" ht="22.05" customHeight="1" x14ac:dyDescent="0.2">
      <c r="B491" s="20" t="s">
        <v>51</v>
      </c>
      <c r="O491" s="150">
        <f t="shared" si="8"/>
        <v>192.83000000006058</v>
      </c>
    </row>
    <row r="492" spans="2:15" ht="22.05" customHeight="1" x14ac:dyDescent="0.2">
      <c r="B492" s="20" t="s">
        <v>51</v>
      </c>
      <c r="O492" s="150">
        <f t="shared" si="8"/>
        <v>192.83000000006058</v>
      </c>
    </row>
    <row r="493" spans="2:15" ht="22.05" customHeight="1" x14ac:dyDescent="0.2">
      <c r="B493" s="20" t="s">
        <v>51</v>
      </c>
      <c r="O493" s="150">
        <f t="shared" si="8"/>
        <v>192.83000000006058</v>
      </c>
    </row>
    <row r="494" spans="2:15" ht="22.05" customHeight="1" x14ac:dyDescent="0.2">
      <c r="B494" s="20" t="s">
        <v>51</v>
      </c>
      <c r="O494" s="150">
        <f t="shared" si="8"/>
        <v>192.83000000006058</v>
      </c>
    </row>
    <row r="495" spans="2:15" ht="22.05" customHeight="1" x14ac:dyDescent="0.2">
      <c r="B495" s="20" t="s">
        <v>51</v>
      </c>
      <c r="O495" s="150">
        <f t="shared" si="8"/>
        <v>192.83000000006058</v>
      </c>
    </row>
    <row r="496" spans="2:15" ht="22.05" customHeight="1" x14ac:dyDescent="0.2">
      <c r="B496" s="20" t="s">
        <v>51</v>
      </c>
      <c r="O496" s="150">
        <f t="shared" si="8"/>
        <v>192.83000000006058</v>
      </c>
    </row>
    <row r="497" spans="2:15" ht="22.05" customHeight="1" x14ac:dyDescent="0.2">
      <c r="B497" s="20" t="s">
        <v>51</v>
      </c>
      <c r="O497" s="150">
        <f t="shared" si="8"/>
        <v>192.83000000006058</v>
      </c>
    </row>
    <row r="498" spans="2:15" ht="22.05" customHeight="1" x14ac:dyDescent="0.2">
      <c r="B498" s="20" t="s">
        <v>51</v>
      </c>
      <c r="O498" s="150">
        <f t="shared" si="8"/>
        <v>192.83000000006058</v>
      </c>
    </row>
    <row r="499" spans="2:15" ht="22.05" customHeight="1" x14ac:dyDescent="0.2">
      <c r="B499" s="20" t="s">
        <v>51</v>
      </c>
      <c r="O499" s="150">
        <f t="shared" si="8"/>
        <v>192.83000000006058</v>
      </c>
    </row>
    <row r="500" spans="2:15" ht="22.05" customHeight="1" x14ac:dyDescent="0.2">
      <c r="B500" s="20" t="s">
        <v>51</v>
      </c>
      <c r="O500" s="150">
        <f t="shared" si="8"/>
        <v>192.83000000006058</v>
      </c>
    </row>
    <row r="501" spans="2:15" ht="22.05" customHeight="1" x14ac:dyDescent="0.2">
      <c r="B501" s="20" t="s">
        <v>51</v>
      </c>
      <c r="O501" s="150">
        <f t="shared" si="8"/>
        <v>192.83000000006058</v>
      </c>
    </row>
    <row r="502" spans="2:15" ht="22.05" customHeight="1" x14ac:dyDescent="0.2">
      <c r="B502" s="20" t="s">
        <v>51</v>
      </c>
      <c r="O502" s="150">
        <f t="shared" si="8"/>
        <v>192.83000000006058</v>
      </c>
    </row>
    <row r="503" spans="2:15" ht="22.05" customHeight="1" x14ac:dyDescent="0.2">
      <c r="B503" s="20" t="s">
        <v>51</v>
      </c>
      <c r="O503" s="150">
        <f t="shared" si="8"/>
        <v>192.83000000006058</v>
      </c>
    </row>
    <row r="504" spans="2:15" ht="22.05" customHeight="1" x14ac:dyDescent="0.2">
      <c r="B504" s="20" t="s">
        <v>51</v>
      </c>
      <c r="O504" s="150">
        <f t="shared" si="8"/>
        <v>192.83000000006058</v>
      </c>
    </row>
    <row r="505" spans="2:15" ht="22.05" customHeight="1" x14ac:dyDescent="0.2">
      <c r="B505" s="20" t="s">
        <v>51</v>
      </c>
      <c r="O505" s="150">
        <f t="shared" si="8"/>
        <v>192.83000000006058</v>
      </c>
    </row>
    <row r="506" spans="2:15" ht="22.05" customHeight="1" x14ac:dyDescent="0.2">
      <c r="B506" s="20" t="s">
        <v>51</v>
      </c>
      <c r="O506" s="150">
        <f t="shared" si="8"/>
        <v>192.83000000006058</v>
      </c>
    </row>
    <row r="507" spans="2:15" ht="22.05" customHeight="1" x14ac:dyDescent="0.2">
      <c r="B507" s="20" t="s">
        <v>51</v>
      </c>
      <c r="O507" s="150">
        <f t="shared" si="8"/>
        <v>192.83000000006058</v>
      </c>
    </row>
    <row r="508" spans="2:15" ht="22.05" customHeight="1" x14ac:dyDescent="0.2">
      <c r="B508" s="20" t="s">
        <v>51</v>
      </c>
      <c r="O508" s="150">
        <f t="shared" si="8"/>
        <v>192.83000000006058</v>
      </c>
    </row>
    <row r="509" spans="2:15" ht="22.05" customHeight="1" x14ac:dyDescent="0.2">
      <c r="B509" s="20" t="s">
        <v>51</v>
      </c>
      <c r="O509" s="150">
        <f t="shared" si="8"/>
        <v>192.83000000006058</v>
      </c>
    </row>
    <row r="510" spans="2:15" ht="22.05" customHeight="1" x14ac:dyDescent="0.2">
      <c r="B510" s="20" t="s">
        <v>51</v>
      </c>
      <c r="O510" s="150">
        <f t="shared" si="8"/>
        <v>192.83000000006058</v>
      </c>
    </row>
    <row r="511" spans="2:15" ht="22.05" customHeight="1" x14ac:dyDescent="0.2">
      <c r="B511" s="20" t="s">
        <v>51</v>
      </c>
      <c r="O511" s="150">
        <f t="shared" si="8"/>
        <v>192.83000000006058</v>
      </c>
    </row>
    <row r="512" spans="2:15" ht="22.05" customHeight="1" x14ac:dyDescent="0.2">
      <c r="B512" s="20" t="s">
        <v>51</v>
      </c>
      <c r="O512" s="150">
        <f t="shared" si="8"/>
        <v>192.83000000006058</v>
      </c>
    </row>
    <row r="513" spans="2:15" ht="22.05" customHeight="1" x14ac:dyDescent="0.2">
      <c r="B513" s="20" t="s">
        <v>51</v>
      </c>
      <c r="O513" s="150">
        <f t="shared" si="8"/>
        <v>192.83000000006058</v>
      </c>
    </row>
    <row r="514" spans="2:15" ht="22.05" customHeight="1" x14ac:dyDescent="0.2">
      <c r="B514" s="20" t="s">
        <v>51</v>
      </c>
      <c r="O514" s="150">
        <f t="shared" si="8"/>
        <v>192.83000000006058</v>
      </c>
    </row>
    <row r="515" spans="2:15" ht="22.05" customHeight="1" x14ac:dyDescent="0.2">
      <c r="B515" s="20" t="s">
        <v>51</v>
      </c>
      <c r="O515" s="150">
        <f t="shared" si="8"/>
        <v>192.83000000006058</v>
      </c>
    </row>
    <row r="516" spans="2:15" ht="22.05" customHeight="1" x14ac:dyDescent="0.2">
      <c r="B516" s="20" t="s">
        <v>51</v>
      </c>
      <c r="O516" s="150">
        <f t="shared" si="8"/>
        <v>192.83000000006058</v>
      </c>
    </row>
    <row r="517" spans="2:15" ht="22.05" customHeight="1" x14ac:dyDescent="0.2">
      <c r="B517" s="20" t="s">
        <v>51</v>
      </c>
      <c r="O517" s="150">
        <f t="shared" si="8"/>
        <v>192.83000000006058</v>
      </c>
    </row>
    <row r="518" spans="2:15" ht="22.05" customHeight="1" x14ac:dyDescent="0.2">
      <c r="B518" s="20" t="s">
        <v>51</v>
      </c>
      <c r="O518" s="150">
        <f t="shared" si="8"/>
        <v>192.83000000006058</v>
      </c>
    </row>
    <row r="519" spans="2:15" ht="22.05" customHeight="1" x14ac:dyDescent="0.2">
      <c r="B519" s="20" t="s">
        <v>51</v>
      </c>
      <c r="O519" s="150">
        <f t="shared" si="8"/>
        <v>192.83000000006058</v>
      </c>
    </row>
    <row r="520" spans="2:15" ht="22.05" customHeight="1" x14ac:dyDescent="0.2">
      <c r="B520" s="20" t="s">
        <v>51</v>
      </c>
      <c r="O520" s="150">
        <f t="shared" si="8"/>
        <v>192.83000000006058</v>
      </c>
    </row>
    <row r="521" spans="2:15" ht="22.05" customHeight="1" x14ac:dyDescent="0.2">
      <c r="B521" s="20" t="s">
        <v>51</v>
      </c>
      <c r="O521" s="150">
        <f t="shared" si="8"/>
        <v>192.83000000006058</v>
      </c>
    </row>
    <row r="522" spans="2:15" ht="22.05" customHeight="1" x14ac:dyDescent="0.2">
      <c r="B522" s="20" t="s">
        <v>51</v>
      </c>
      <c r="O522" s="150">
        <f t="shared" si="8"/>
        <v>192.83000000006058</v>
      </c>
    </row>
    <row r="523" spans="2:15" ht="22.05" customHeight="1" x14ac:dyDescent="0.2">
      <c r="B523" s="20" t="s">
        <v>51</v>
      </c>
      <c r="O523" s="150">
        <f t="shared" si="8"/>
        <v>192.83000000006058</v>
      </c>
    </row>
    <row r="524" spans="2:15" ht="22.05" customHeight="1" x14ac:dyDescent="0.2">
      <c r="B524" s="20" t="s">
        <v>51</v>
      </c>
      <c r="O524" s="150">
        <f t="shared" si="8"/>
        <v>192.83000000006058</v>
      </c>
    </row>
    <row r="525" spans="2:15" ht="22.05" customHeight="1" x14ac:dyDescent="0.2">
      <c r="B525" s="20" t="s">
        <v>51</v>
      </c>
      <c r="O525" s="150">
        <f t="shared" si="8"/>
        <v>192.83000000006058</v>
      </c>
    </row>
    <row r="526" spans="2:15" ht="22.05" customHeight="1" x14ac:dyDescent="0.2">
      <c r="B526" s="20" t="s">
        <v>51</v>
      </c>
      <c r="O526" s="150">
        <f t="shared" si="8"/>
        <v>192.83000000006058</v>
      </c>
    </row>
    <row r="527" spans="2:15" ht="22.05" customHeight="1" x14ac:dyDescent="0.2">
      <c r="B527" s="20" t="s">
        <v>51</v>
      </c>
      <c r="O527" s="150">
        <f t="shared" si="8"/>
        <v>192.83000000006058</v>
      </c>
    </row>
    <row r="528" spans="2:15" ht="22.05" customHeight="1" x14ac:dyDescent="0.2">
      <c r="B528" s="20" t="s">
        <v>51</v>
      </c>
      <c r="O528" s="150">
        <f t="shared" si="8"/>
        <v>192.83000000006058</v>
      </c>
    </row>
    <row r="529" spans="2:15" ht="22.05" customHeight="1" x14ac:dyDescent="0.2">
      <c r="B529" s="20" t="s">
        <v>51</v>
      </c>
      <c r="O529" s="150">
        <f t="shared" si="8"/>
        <v>192.83000000006058</v>
      </c>
    </row>
    <row r="530" spans="2:15" ht="22.05" customHeight="1" x14ac:dyDescent="0.2">
      <c r="B530" s="20" t="s">
        <v>51</v>
      </c>
      <c r="O530" s="150">
        <f t="shared" si="8"/>
        <v>192.83000000006058</v>
      </c>
    </row>
    <row r="531" spans="2:15" ht="22.05" customHeight="1" x14ac:dyDescent="0.2">
      <c r="B531" s="20" t="s">
        <v>51</v>
      </c>
      <c r="O531" s="150">
        <f t="shared" si="8"/>
        <v>192.83000000006058</v>
      </c>
    </row>
    <row r="532" spans="2:15" ht="22.05" customHeight="1" x14ac:dyDescent="0.2">
      <c r="B532" s="20" t="s">
        <v>51</v>
      </c>
      <c r="O532" s="150">
        <f t="shared" si="8"/>
        <v>192.83000000006058</v>
      </c>
    </row>
    <row r="533" spans="2:15" ht="22.05" customHeight="1" x14ac:dyDescent="0.2">
      <c r="B533" s="20" t="s">
        <v>51</v>
      </c>
      <c r="O533" s="150">
        <f t="shared" si="8"/>
        <v>192.83000000006058</v>
      </c>
    </row>
    <row r="534" spans="2:15" ht="22.05" customHeight="1" x14ac:dyDescent="0.2">
      <c r="B534" s="20" t="s">
        <v>51</v>
      </c>
      <c r="O534" s="150">
        <f t="shared" ref="O534:O597" si="9">O533+M534-N534</f>
        <v>192.83000000006058</v>
      </c>
    </row>
    <row r="535" spans="2:15" ht="22.05" customHeight="1" x14ac:dyDescent="0.2">
      <c r="B535" s="20" t="s">
        <v>51</v>
      </c>
      <c r="O535" s="150">
        <f t="shared" si="9"/>
        <v>192.83000000006058</v>
      </c>
    </row>
    <row r="536" spans="2:15" ht="22.05" customHeight="1" x14ac:dyDescent="0.2">
      <c r="B536" s="20" t="s">
        <v>51</v>
      </c>
      <c r="O536" s="150">
        <f t="shared" si="9"/>
        <v>192.83000000006058</v>
      </c>
    </row>
    <row r="537" spans="2:15" ht="22.05" customHeight="1" x14ac:dyDescent="0.2">
      <c r="B537" s="20" t="s">
        <v>51</v>
      </c>
      <c r="O537" s="150">
        <f t="shared" si="9"/>
        <v>192.83000000006058</v>
      </c>
    </row>
    <row r="538" spans="2:15" ht="22.05" customHeight="1" x14ac:dyDescent="0.2">
      <c r="B538" s="20" t="s">
        <v>51</v>
      </c>
      <c r="O538" s="150">
        <f t="shared" si="9"/>
        <v>192.83000000006058</v>
      </c>
    </row>
    <row r="539" spans="2:15" ht="22.05" customHeight="1" x14ac:dyDescent="0.2">
      <c r="B539" s="20" t="s">
        <v>51</v>
      </c>
      <c r="O539" s="150">
        <f t="shared" si="9"/>
        <v>192.83000000006058</v>
      </c>
    </row>
    <row r="540" spans="2:15" ht="22.05" customHeight="1" x14ac:dyDescent="0.2">
      <c r="B540" s="20" t="s">
        <v>51</v>
      </c>
      <c r="O540" s="150">
        <f t="shared" si="9"/>
        <v>192.83000000006058</v>
      </c>
    </row>
    <row r="541" spans="2:15" ht="22.05" customHeight="1" x14ac:dyDescent="0.2">
      <c r="B541" s="20" t="s">
        <v>51</v>
      </c>
      <c r="O541" s="150">
        <f t="shared" si="9"/>
        <v>192.83000000006058</v>
      </c>
    </row>
    <row r="542" spans="2:15" ht="22.05" customHeight="1" x14ac:dyDescent="0.2">
      <c r="B542" s="20" t="s">
        <v>51</v>
      </c>
      <c r="O542" s="150">
        <f t="shared" si="9"/>
        <v>192.83000000006058</v>
      </c>
    </row>
    <row r="543" spans="2:15" ht="22.05" customHeight="1" x14ac:dyDescent="0.2">
      <c r="B543" s="20" t="s">
        <v>51</v>
      </c>
      <c r="O543" s="150">
        <f t="shared" si="9"/>
        <v>192.83000000006058</v>
      </c>
    </row>
    <row r="544" spans="2:15" ht="22.05" customHeight="1" x14ac:dyDescent="0.2">
      <c r="B544" s="20" t="s">
        <v>51</v>
      </c>
      <c r="O544" s="150">
        <f t="shared" si="9"/>
        <v>192.83000000006058</v>
      </c>
    </row>
    <row r="545" spans="2:15" ht="22.05" customHeight="1" x14ac:dyDescent="0.2">
      <c r="B545" s="20" t="s">
        <v>51</v>
      </c>
      <c r="O545" s="150">
        <f t="shared" si="9"/>
        <v>192.83000000006058</v>
      </c>
    </row>
    <row r="546" spans="2:15" ht="22.05" customHeight="1" x14ac:dyDescent="0.2">
      <c r="B546" s="20" t="s">
        <v>51</v>
      </c>
      <c r="O546" s="150">
        <f t="shared" si="9"/>
        <v>192.83000000006058</v>
      </c>
    </row>
    <row r="547" spans="2:15" ht="22.05" customHeight="1" x14ac:dyDescent="0.2">
      <c r="B547" s="20" t="s">
        <v>51</v>
      </c>
      <c r="O547" s="150">
        <f t="shared" si="9"/>
        <v>192.83000000006058</v>
      </c>
    </row>
    <row r="548" spans="2:15" ht="22.05" customHeight="1" x14ac:dyDescent="0.2">
      <c r="B548" s="20" t="s">
        <v>51</v>
      </c>
      <c r="O548" s="150">
        <f t="shared" si="9"/>
        <v>192.83000000006058</v>
      </c>
    </row>
    <row r="549" spans="2:15" ht="22.05" customHeight="1" x14ac:dyDescent="0.2">
      <c r="B549" s="20" t="s">
        <v>51</v>
      </c>
      <c r="O549" s="150">
        <f t="shared" si="9"/>
        <v>192.83000000006058</v>
      </c>
    </row>
    <row r="550" spans="2:15" ht="22.05" customHeight="1" x14ac:dyDescent="0.2">
      <c r="B550" s="20" t="s">
        <v>51</v>
      </c>
      <c r="O550" s="150">
        <f t="shared" si="9"/>
        <v>192.83000000006058</v>
      </c>
    </row>
    <row r="551" spans="2:15" ht="22.05" customHeight="1" x14ac:dyDescent="0.2">
      <c r="B551" s="20" t="s">
        <v>51</v>
      </c>
      <c r="O551" s="150">
        <f t="shared" si="9"/>
        <v>192.83000000006058</v>
      </c>
    </row>
    <row r="552" spans="2:15" ht="22.05" customHeight="1" x14ac:dyDescent="0.2">
      <c r="B552" s="20" t="s">
        <v>51</v>
      </c>
      <c r="O552" s="150">
        <f t="shared" si="9"/>
        <v>192.83000000006058</v>
      </c>
    </row>
    <row r="553" spans="2:15" ht="22.05" customHeight="1" x14ac:dyDescent="0.2">
      <c r="B553" s="20" t="s">
        <v>51</v>
      </c>
      <c r="O553" s="150">
        <f t="shared" si="9"/>
        <v>192.83000000006058</v>
      </c>
    </row>
    <row r="554" spans="2:15" ht="22.05" customHeight="1" x14ac:dyDescent="0.2">
      <c r="B554" s="20" t="s">
        <v>51</v>
      </c>
      <c r="O554" s="150">
        <f t="shared" si="9"/>
        <v>192.83000000006058</v>
      </c>
    </row>
    <row r="555" spans="2:15" ht="22.05" customHeight="1" x14ac:dyDescent="0.2">
      <c r="B555" s="20" t="s">
        <v>51</v>
      </c>
      <c r="O555" s="150">
        <f t="shared" si="9"/>
        <v>192.83000000006058</v>
      </c>
    </row>
    <row r="556" spans="2:15" ht="22.05" customHeight="1" x14ac:dyDescent="0.2">
      <c r="B556" s="20" t="s">
        <v>51</v>
      </c>
      <c r="O556" s="150">
        <f t="shared" si="9"/>
        <v>192.83000000006058</v>
      </c>
    </row>
    <row r="557" spans="2:15" ht="22.05" customHeight="1" x14ac:dyDescent="0.2">
      <c r="B557" s="20" t="s">
        <v>51</v>
      </c>
      <c r="O557" s="150">
        <f t="shared" si="9"/>
        <v>192.83000000006058</v>
      </c>
    </row>
    <row r="558" spans="2:15" ht="22.05" customHeight="1" x14ac:dyDescent="0.2">
      <c r="B558" s="20" t="s">
        <v>51</v>
      </c>
      <c r="O558" s="150">
        <f t="shared" si="9"/>
        <v>192.83000000006058</v>
      </c>
    </row>
    <row r="559" spans="2:15" ht="22.05" customHeight="1" x14ac:dyDescent="0.2">
      <c r="B559" s="20" t="s">
        <v>51</v>
      </c>
      <c r="O559" s="150">
        <f t="shared" si="9"/>
        <v>192.83000000006058</v>
      </c>
    </row>
    <row r="560" spans="2:15" ht="22.05" customHeight="1" x14ac:dyDescent="0.2">
      <c r="B560" s="20" t="s">
        <v>51</v>
      </c>
      <c r="O560" s="150">
        <f t="shared" si="9"/>
        <v>192.83000000006058</v>
      </c>
    </row>
    <row r="561" spans="2:15" ht="22.05" customHeight="1" x14ac:dyDescent="0.2">
      <c r="B561" s="20" t="s">
        <v>51</v>
      </c>
      <c r="O561" s="150">
        <f t="shared" si="9"/>
        <v>192.83000000006058</v>
      </c>
    </row>
    <row r="562" spans="2:15" ht="22.05" customHeight="1" x14ac:dyDescent="0.2">
      <c r="B562" s="20" t="s">
        <v>51</v>
      </c>
      <c r="O562" s="150">
        <f t="shared" si="9"/>
        <v>192.83000000006058</v>
      </c>
    </row>
    <row r="563" spans="2:15" ht="22.05" customHeight="1" x14ac:dyDescent="0.2">
      <c r="B563" s="20" t="s">
        <v>51</v>
      </c>
      <c r="O563" s="150">
        <f t="shared" si="9"/>
        <v>192.83000000006058</v>
      </c>
    </row>
    <row r="564" spans="2:15" ht="22.05" customHeight="1" x14ac:dyDescent="0.2">
      <c r="B564" s="20" t="s">
        <v>51</v>
      </c>
      <c r="O564" s="150">
        <f t="shared" si="9"/>
        <v>192.83000000006058</v>
      </c>
    </row>
    <row r="565" spans="2:15" ht="22.05" customHeight="1" x14ac:dyDescent="0.2">
      <c r="B565" s="20" t="s">
        <v>51</v>
      </c>
      <c r="O565" s="150">
        <f t="shared" si="9"/>
        <v>192.83000000006058</v>
      </c>
    </row>
    <row r="566" spans="2:15" ht="22.05" customHeight="1" x14ac:dyDescent="0.2">
      <c r="B566" s="20" t="s">
        <v>51</v>
      </c>
      <c r="O566" s="150">
        <f t="shared" si="9"/>
        <v>192.83000000006058</v>
      </c>
    </row>
    <row r="567" spans="2:15" ht="22.05" customHeight="1" x14ac:dyDescent="0.2">
      <c r="B567" s="20" t="s">
        <v>51</v>
      </c>
      <c r="O567" s="150">
        <f t="shared" si="9"/>
        <v>192.83000000006058</v>
      </c>
    </row>
    <row r="568" spans="2:15" ht="22.05" customHeight="1" x14ac:dyDescent="0.2">
      <c r="B568" s="20" t="s">
        <v>51</v>
      </c>
      <c r="O568" s="150">
        <f t="shared" si="9"/>
        <v>192.83000000006058</v>
      </c>
    </row>
    <row r="569" spans="2:15" ht="22.05" customHeight="1" x14ac:dyDescent="0.2">
      <c r="B569" s="20" t="s">
        <v>51</v>
      </c>
      <c r="O569" s="150">
        <f t="shared" si="9"/>
        <v>192.83000000006058</v>
      </c>
    </row>
    <row r="570" spans="2:15" ht="22.05" customHeight="1" x14ac:dyDescent="0.2">
      <c r="B570" s="20" t="s">
        <v>51</v>
      </c>
      <c r="O570" s="150">
        <f t="shared" si="9"/>
        <v>192.83000000006058</v>
      </c>
    </row>
    <row r="571" spans="2:15" ht="22.05" customHeight="1" x14ac:dyDescent="0.2">
      <c r="B571" s="20" t="s">
        <v>51</v>
      </c>
      <c r="O571" s="150">
        <f t="shared" si="9"/>
        <v>192.83000000006058</v>
      </c>
    </row>
    <row r="572" spans="2:15" ht="22.05" customHeight="1" x14ac:dyDescent="0.2">
      <c r="B572" s="20" t="s">
        <v>51</v>
      </c>
      <c r="O572" s="150">
        <f t="shared" si="9"/>
        <v>192.83000000006058</v>
      </c>
    </row>
    <row r="573" spans="2:15" ht="22.05" customHeight="1" x14ac:dyDescent="0.2">
      <c r="B573" s="20" t="s">
        <v>51</v>
      </c>
      <c r="O573" s="150">
        <f t="shared" si="9"/>
        <v>192.83000000006058</v>
      </c>
    </row>
    <row r="574" spans="2:15" ht="22.05" customHeight="1" x14ac:dyDescent="0.2">
      <c r="B574" s="20" t="s">
        <v>51</v>
      </c>
      <c r="O574" s="150">
        <f t="shared" si="9"/>
        <v>192.83000000006058</v>
      </c>
    </row>
    <row r="575" spans="2:15" ht="22.05" customHeight="1" x14ac:dyDescent="0.2">
      <c r="B575" s="20" t="s">
        <v>51</v>
      </c>
      <c r="O575" s="150">
        <f t="shared" si="9"/>
        <v>192.83000000006058</v>
      </c>
    </row>
    <row r="576" spans="2:15" ht="22.05" customHeight="1" x14ac:dyDescent="0.2">
      <c r="B576" s="20" t="s">
        <v>51</v>
      </c>
      <c r="O576" s="150">
        <f t="shared" si="9"/>
        <v>192.83000000006058</v>
      </c>
    </row>
    <row r="577" spans="2:15" ht="22.05" customHeight="1" x14ac:dyDescent="0.2">
      <c r="B577" s="20" t="s">
        <v>51</v>
      </c>
      <c r="O577" s="150">
        <f t="shared" si="9"/>
        <v>192.83000000006058</v>
      </c>
    </row>
    <row r="578" spans="2:15" ht="22.05" customHeight="1" x14ac:dyDescent="0.2">
      <c r="B578" s="20" t="s">
        <v>51</v>
      </c>
      <c r="O578" s="150">
        <f t="shared" si="9"/>
        <v>192.83000000006058</v>
      </c>
    </row>
    <row r="579" spans="2:15" ht="22.05" customHeight="1" x14ac:dyDescent="0.2">
      <c r="B579" s="20" t="s">
        <v>51</v>
      </c>
      <c r="O579" s="150">
        <f t="shared" si="9"/>
        <v>192.83000000006058</v>
      </c>
    </row>
    <row r="580" spans="2:15" ht="22.05" customHeight="1" x14ac:dyDescent="0.2">
      <c r="B580" s="20" t="s">
        <v>51</v>
      </c>
      <c r="O580" s="150">
        <f t="shared" si="9"/>
        <v>192.83000000006058</v>
      </c>
    </row>
    <row r="581" spans="2:15" ht="22.05" customHeight="1" x14ac:dyDescent="0.2">
      <c r="B581" s="20" t="s">
        <v>51</v>
      </c>
      <c r="O581" s="150">
        <f t="shared" si="9"/>
        <v>192.83000000006058</v>
      </c>
    </row>
    <row r="582" spans="2:15" ht="22.05" customHeight="1" x14ac:dyDescent="0.2">
      <c r="B582" s="20" t="s">
        <v>51</v>
      </c>
      <c r="O582" s="150">
        <f t="shared" si="9"/>
        <v>192.83000000006058</v>
      </c>
    </row>
    <row r="583" spans="2:15" ht="22.05" customHeight="1" x14ac:dyDescent="0.2">
      <c r="B583" s="20" t="s">
        <v>51</v>
      </c>
      <c r="O583" s="150">
        <f t="shared" si="9"/>
        <v>192.83000000006058</v>
      </c>
    </row>
    <row r="584" spans="2:15" ht="22.05" customHeight="1" x14ac:dyDescent="0.2">
      <c r="B584" s="20" t="s">
        <v>51</v>
      </c>
      <c r="O584" s="150">
        <f t="shared" si="9"/>
        <v>192.83000000006058</v>
      </c>
    </row>
    <row r="585" spans="2:15" ht="22.05" customHeight="1" x14ac:dyDescent="0.2">
      <c r="B585" s="20" t="s">
        <v>51</v>
      </c>
      <c r="O585" s="150">
        <f t="shared" si="9"/>
        <v>192.83000000006058</v>
      </c>
    </row>
    <row r="586" spans="2:15" ht="22.05" customHeight="1" x14ac:dyDescent="0.2">
      <c r="B586" s="20" t="s">
        <v>51</v>
      </c>
      <c r="O586" s="150">
        <f t="shared" si="9"/>
        <v>192.83000000006058</v>
      </c>
    </row>
    <row r="587" spans="2:15" ht="22.05" customHeight="1" x14ac:dyDescent="0.2">
      <c r="B587" s="20" t="s">
        <v>51</v>
      </c>
      <c r="O587" s="150">
        <f t="shared" si="9"/>
        <v>192.83000000006058</v>
      </c>
    </row>
    <row r="588" spans="2:15" ht="22.05" customHeight="1" x14ac:dyDescent="0.2">
      <c r="B588" s="20" t="s">
        <v>51</v>
      </c>
      <c r="O588" s="150">
        <f t="shared" si="9"/>
        <v>192.83000000006058</v>
      </c>
    </row>
    <row r="589" spans="2:15" ht="22.05" customHeight="1" x14ac:dyDescent="0.2">
      <c r="B589" s="20" t="s">
        <v>51</v>
      </c>
      <c r="O589" s="150">
        <f t="shared" si="9"/>
        <v>192.83000000006058</v>
      </c>
    </row>
    <row r="590" spans="2:15" ht="22.05" customHeight="1" x14ac:dyDescent="0.2">
      <c r="B590" s="20" t="s">
        <v>51</v>
      </c>
      <c r="O590" s="150">
        <f t="shared" si="9"/>
        <v>192.83000000006058</v>
      </c>
    </row>
    <row r="591" spans="2:15" ht="22.05" customHeight="1" x14ac:dyDescent="0.2">
      <c r="B591" s="20" t="s">
        <v>51</v>
      </c>
      <c r="O591" s="150">
        <f t="shared" si="9"/>
        <v>192.83000000006058</v>
      </c>
    </row>
    <row r="592" spans="2:15" ht="22.05" customHeight="1" x14ac:dyDescent="0.2">
      <c r="B592" s="20" t="s">
        <v>51</v>
      </c>
      <c r="O592" s="150">
        <f t="shared" si="9"/>
        <v>192.83000000006058</v>
      </c>
    </row>
    <row r="593" spans="2:15" ht="22.05" customHeight="1" x14ac:dyDescent="0.2">
      <c r="B593" s="20" t="s">
        <v>51</v>
      </c>
      <c r="O593" s="150">
        <f t="shared" si="9"/>
        <v>192.83000000006058</v>
      </c>
    </row>
    <row r="594" spans="2:15" ht="22.05" customHeight="1" x14ac:dyDescent="0.2">
      <c r="B594" s="20" t="s">
        <v>51</v>
      </c>
      <c r="O594" s="150">
        <f t="shared" si="9"/>
        <v>192.83000000006058</v>
      </c>
    </row>
    <row r="595" spans="2:15" ht="22.05" customHeight="1" x14ac:dyDescent="0.2">
      <c r="B595" s="20" t="s">
        <v>51</v>
      </c>
      <c r="O595" s="150">
        <f t="shared" si="9"/>
        <v>192.83000000006058</v>
      </c>
    </row>
    <row r="596" spans="2:15" ht="22.05" customHeight="1" x14ac:dyDescent="0.2">
      <c r="B596" s="20" t="s">
        <v>51</v>
      </c>
      <c r="O596" s="150">
        <f t="shared" si="9"/>
        <v>192.83000000006058</v>
      </c>
    </row>
    <row r="597" spans="2:15" ht="22.05" customHeight="1" x14ac:dyDescent="0.2">
      <c r="B597" s="20" t="s">
        <v>51</v>
      </c>
      <c r="O597" s="150">
        <f t="shared" si="9"/>
        <v>192.83000000006058</v>
      </c>
    </row>
    <row r="598" spans="2:15" ht="22.05" customHeight="1" x14ac:dyDescent="0.2">
      <c r="B598" s="20" t="s">
        <v>51</v>
      </c>
      <c r="O598" s="150">
        <f t="shared" ref="O598:O661" si="10">O597+M598-N598</f>
        <v>192.83000000006058</v>
      </c>
    </row>
    <row r="599" spans="2:15" ht="22.05" customHeight="1" x14ac:dyDescent="0.2">
      <c r="B599" s="20" t="s">
        <v>51</v>
      </c>
      <c r="O599" s="150">
        <f t="shared" si="10"/>
        <v>192.83000000006058</v>
      </c>
    </row>
    <row r="600" spans="2:15" ht="22.05" customHeight="1" x14ac:dyDescent="0.2">
      <c r="B600" s="20" t="s">
        <v>51</v>
      </c>
      <c r="O600" s="150">
        <f t="shared" si="10"/>
        <v>192.83000000006058</v>
      </c>
    </row>
    <row r="601" spans="2:15" ht="22.05" customHeight="1" x14ac:dyDescent="0.2">
      <c r="B601" s="20" t="s">
        <v>51</v>
      </c>
      <c r="O601" s="150">
        <f t="shared" si="10"/>
        <v>192.83000000006058</v>
      </c>
    </row>
    <row r="602" spans="2:15" ht="22.05" customHeight="1" x14ac:dyDescent="0.2">
      <c r="B602" s="20" t="s">
        <v>51</v>
      </c>
      <c r="O602" s="150">
        <f t="shared" si="10"/>
        <v>192.83000000006058</v>
      </c>
    </row>
    <row r="603" spans="2:15" ht="22.05" customHeight="1" x14ac:dyDescent="0.2">
      <c r="B603" s="20" t="s">
        <v>51</v>
      </c>
      <c r="O603" s="150">
        <f t="shared" si="10"/>
        <v>192.83000000006058</v>
      </c>
    </row>
    <row r="604" spans="2:15" ht="22.05" customHeight="1" x14ac:dyDescent="0.2">
      <c r="B604" s="20" t="s">
        <v>51</v>
      </c>
      <c r="O604" s="150">
        <f t="shared" si="10"/>
        <v>192.83000000006058</v>
      </c>
    </row>
    <row r="605" spans="2:15" ht="22.05" customHeight="1" x14ac:dyDescent="0.2">
      <c r="B605" s="20" t="s">
        <v>51</v>
      </c>
      <c r="O605" s="150">
        <f t="shared" si="10"/>
        <v>192.83000000006058</v>
      </c>
    </row>
    <row r="606" spans="2:15" ht="22.05" customHeight="1" x14ac:dyDescent="0.2">
      <c r="B606" s="20" t="s">
        <v>51</v>
      </c>
      <c r="O606" s="150">
        <f t="shared" si="10"/>
        <v>192.83000000006058</v>
      </c>
    </row>
    <row r="607" spans="2:15" ht="22.05" customHeight="1" x14ac:dyDescent="0.2">
      <c r="B607" s="20" t="s">
        <v>51</v>
      </c>
      <c r="O607" s="150">
        <f t="shared" si="10"/>
        <v>192.83000000006058</v>
      </c>
    </row>
    <row r="608" spans="2:15" ht="22.05" customHeight="1" x14ac:dyDescent="0.2">
      <c r="B608" s="20" t="s">
        <v>51</v>
      </c>
      <c r="O608" s="150">
        <f t="shared" si="10"/>
        <v>192.83000000006058</v>
      </c>
    </row>
    <row r="609" spans="2:15" ht="22.05" customHeight="1" x14ac:dyDescent="0.2">
      <c r="B609" s="20" t="s">
        <v>51</v>
      </c>
      <c r="O609" s="150">
        <f t="shared" si="10"/>
        <v>192.83000000006058</v>
      </c>
    </row>
    <row r="610" spans="2:15" ht="22.05" customHeight="1" x14ac:dyDescent="0.2">
      <c r="B610" s="20" t="s">
        <v>51</v>
      </c>
      <c r="O610" s="150">
        <f t="shared" si="10"/>
        <v>192.83000000006058</v>
      </c>
    </row>
    <row r="611" spans="2:15" ht="22.05" customHeight="1" x14ac:dyDescent="0.2">
      <c r="B611" s="20" t="s">
        <v>51</v>
      </c>
      <c r="O611" s="150">
        <f t="shared" si="10"/>
        <v>192.83000000006058</v>
      </c>
    </row>
    <row r="612" spans="2:15" ht="22.05" customHeight="1" x14ac:dyDescent="0.2">
      <c r="B612" s="20" t="s">
        <v>51</v>
      </c>
      <c r="O612" s="150">
        <f t="shared" si="10"/>
        <v>192.83000000006058</v>
      </c>
    </row>
    <row r="613" spans="2:15" ht="22.05" customHeight="1" x14ac:dyDescent="0.2">
      <c r="B613" s="20" t="s">
        <v>51</v>
      </c>
      <c r="O613" s="150">
        <f t="shared" si="10"/>
        <v>192.83000000006058</v>
      </c>
    </row>
    <row r="614" spans="2:15" ht="22.05" customHeight="1" x14ac:dyDescent="0.2">
      <c r="B614" s="20" t="s">
        <v>51</v>
      </c>
      <c r="O614" s="150">
        <f t="shared" si="10"/>
        <v>192.83000000006058</v>
      </c>
    </row>
    <row r="615" spans="2:15" ht="22.05" customHeight="1" x14ac:dyDescent="0.2">
      <c r="B615" s="20" t="s">
        <v>51</v>
      </c>
      <c r="O615" s="150">
        <f t="shared" si="10"/>
        <v>192.83000000006058</v>
      </c>
    </row>
    <row r="616" spans="2:15" ht="22.05" customHeight="1" x14ac:dyDescent="0.2">
      <c r="B616" s="20" t="s">
        <v>51</v>
      </c>
      <c r="O616" s="150">
        <f t="shared" si="10"/>
        <v>192.83000000006058</v>
      </c>
    </row>
    <row r="617" spans="2:15" ht="22.05" customHeight="1" x14ac:dyDescent="0.2">
      <c r="B617" s="20" t="s">
        <v>51</v>
      </c>
      <c r="O617" s="150">
        <f t="shared" si="10"/>
        <v>192.83000000006058</v>
      </c>
    </row>
    <row r="618" spans="2:15" ht="22.05" customHeight="1" x14ac:dyDescent="0.2">
      <c r="B618" s="20" t="s">
        <v>51</v>
      </c>
      <c r="O618" s="150">
        <f t="shared" si="10"/>
        <v>192.83000000006058</v>
      </c>
    </row>
    <row r="619" spans="2:15" ht="22.05" customHeight="1" x14ac:dyDescent="0.2">
      <c r="B619" s="20" t="s">
        <v>51</v>
      </c>
      <c r="O619" s="150">
        <f t="shared" si="10"/>
        <v>192.83000000006058</v>
      </c>
    </row>
    <row r="620" spans="2:15" ht="22.05" customHeight="1" x14ac:dyDescent="0.2">
      <c r="B620" s="20" t="s">
        <v>51</v>
      </c>
      <c r="O620" s="150">
        <f t="shared" si="10"/>
        <v>192.83000000006058</v>
      </c>
    </row>
    <row r="621" spans="2:15" ht="22.05" customHeight="1" x14ac:dyDescent="0.2">
      <c r="B621" s="20" t="s">
        <v>51</v>
      </c>
      <c r="O621" s="150">
        <f t="shared" si="10"/>
        <v>192.83000000006058</v>
      </c>
    </row>
    <row r="622" spans="2:15" ht="22.05" customHeight="1" x14ac:dyDescent="0.2">
      <c r="B622" s="20" t="s">
        <v>51</v>
      </c>
      <c r="O622" s="150">
        <f t="shared" si="10"/>
        <v>192.83000000006058</v>
      </c>
    </row>
    <row r="623" spans="2:15" ht="22.05" customHeight="1" x14ac:dyDescent="0.2">
      <c r="B623" s="20" t="s">
        <v>51</v>
      </c>
      <c r="O623" s="150">
        <f t="shared" si="10"/>
        <v>192.83000000006058</v>
      </c>
    </row>
    <row r="624" spans="2:15" ht="22.05" customHeight="1" x14ac:dyDescent="0.2">
      <c r="B624" s="20" t="s">
        <v>51</v>
      </c>
      <c r="O624" s="150">
        <f t="shared" si="10"/>
        <v>192.83000000006058</v>
      </c>
    </row>
    <row r="625" spans="2:15" ht="22.05" customHeight="1" x14ac:dyDescent="0.2">
      <c r="B625" s="20" t="s">
        <v>51</v>
      </c>
      <c r="O625" s="150">
        <f t="shared" si="10"/>
        <v>192.83000000006058</v>
      </c>
    </row>
    <row r="626" spans="2:15" ht="22.05" customHeight="1" x14ac:dyDescent="0.2">
      <c r="B626" s="20" t="s">
        <v>51</v>
      </c>
      <c r="O626" s="150">
        <f t="shared" si="10"/>
        <v>192.83000000006058</v>
      </c>
    </row>
    <row r="627" spans="2:15" ht="22.05" customHeight="1" x14ac:dyDescent="0.2">
      <c r="B627" s="20" t="s">
        <v>51</v>
      </c>
      <c r="O627" s="150">
        <f t="shared" si="10"/>
        <v>192.83000000006058</v>
      </c>
    </row>
    <row r="628" spans="2:15" ht="22.05" customHeight="1" x14ac:dyDescent="0.2">
      <c r="B628" s="20" t="s">
        <v>51</v>
      </c>
      <c r="O628" s="150">
        <f t="shared" si="10"/>
        <v>192.83000000006058</v>
      </c>
    </row>
    <row r="629" spans="2:15" ht="22.05" customHeight="1" x14ac:dyDescent="0.2">
      <c r="B629" s="20" t="s">
        <v>51</v>
      </c>
      <c r="O629" s="150">
        <f t="shared" si="10"/>
        <v>192.83000000006058</v>
      </c>
    </row>
    <row r="630" spans="2:15" ht="22.05" customHeight="1" x14ac:dyDescent="0.2">
      <c r="B630" s="20" t="s">
        <v>51</v>
      </c>
      <c r="O630" s="150">
        <f t="shared" si="10"/>
        <v>192.83000000006058</v>
      </c>
    </row>
    <row r="631" spans="2:15" ht="22.05" customHeight="1" x14ac:dyDescent="0.2">
      <c r="B631" s="20" t="s">
        <v>51</v>
      </c>
      <c r="O631" s="150">
        <f t="shared" si="10"/>
        <v>192.83000000006058</v>
      </c>
    </row>
    <row r="632" spans="2:15" ht="22.05" customHeight="1" x14ac:dyDescent="0.2">
      <c r="B632" s="20" t="s">
        <v>51</v>
      </c>
      <c r="O632" s="150">
        <f t="shared" si="10"/>
        <v>192.83000000006058</v>
      </c>
    </row>
    <row r="633" spans="2:15" ht="22.05" customHeight="1" x14ac:dyDescent="0.2">
      <c r="B633" s="20" t="s">
        <v>51</v>
      </c>
      <c r="O633" s="150">
        <f t="shared" si="10"/>
        <v>192.83000000006058</v>
      </c>
    </row>
    <row r="634" spans="2:15" ht="22.05" customHeight="1" x14ac:dyDescent="0.2">
      <c r="B634" s="20" t="s">
        <v>51</v>
      </c>
      <c r="O634" s="150">
        <f t="shared" si="10"/>
        <v>192.83000000006058</v>
      </c>
    </row>
    <row r="635" spans="2:15" ht="22.05" customHeight="1" x14ac:dyDescent="0.2">
      <c r="B635" s="20" t="s">
        <v>51</v>
      </c>
      <c r="O635" s="150">
        <f t="shared" si="10"/>
        <v>192.83000000006058</v>
      </c>
    </row>
    <row r="636" spans="2:15" ht="22.05" customHeight="1" x14ac:dyDescent="0.2">
      <c r="B636" s="20" t="s">
        <v>51</v>
      </c>
      <c r="O636" s="150">
        <f t="shared" si="10"/>
        <v>192.83000000006058</v>
      </c>
    </row>
    <row r="637" spans="2:15" ht="22.05" customHeight="1" x14ac:dyDescent="0.2">
      <c r="B637" s="20" t="s">
        <v>51</v>
      </c>
      <c r="O637" s="150">
        <f t="shared" si="10"/>
        <v>192.83000000006058</v>
      </c>
    </row>
    <row r="638" spans="2:15" ht="22.05" customHeight="1" x14ac:dyDescent="0.2">
      <c r="B638" s="20" t="s">
        <v>51</v>
      </c>
      <c r="O638" s="150">
        <f t="shared" si="10"/>
        <v>192.83000000006058</v>
      </c>
    </row>
    <row r="639" spans="2:15" ht="22.05" customHeight="1" x14ac:dyDescent="0.2">
      <c r="B639" s="20" t="s">
        <v>51</v>
      </c>
      <c r="O639" s="150">
        <f t="shared" si="10"/>
        <v>192.83000000006058</v>
      </c>
    </row>
    <row r="640" spans="2:15" ht="22.05" customHeight="1" x14ac:dyDescent="0.2">
      <c r="B640" s="20" t="s">
        <v>51</v>
      </c>
      <c r="O640" s="150">
        <f t="shared" si="10"/>
        <v>192.83000000006058</v>
      </c>
    </row>
    <row r="641" spans="2:15" ht="22.05" customHeight="1" x14ac:dyDescent="0.2">
      <c r="B641" s="20" t="s">
        <v>51</v>
      </c>
      <c r="O641" s="150">
        <f t="shared" si="10"/>
        <v>192.83000000006058</v>
      </c>
    </row>
    <row r="642" spans="2:15" ht="22.05" customHeight="1" x14ac:dyDescent="0.2">
      <c r="B642" s="20" t="s">
        <v>51</v>
      </c>
      <c r="O642" s="150">
        <f t="shared" si="10"/>
        <v>192.83000000006058</v>
      </c>
    </row>
    <row r="643" spans="2:15" ht="22.05" customHeight="1" x14ac:dyDescent="0.2">
      <c r="B643" s="20" t="s">
        <v>51</v>
      </c>
      <c r="O643" s="150">
        <f t="shared" si="10"/>
        <v>192.83000000006058</v>
      </c>
    </row>
    <row r="644" spans="2:15" ht="22.05" customHeight="1" x14ac:dyDescent="0.2">
      <c r="B644" s="20" t="s">
        <v>51</v>
      </c>
      <c r="O644" s="150">
        <f t="shared" si="10"/>
        <v>192.83000000006058</v>
      </c>
    </row>
    <row r="645" spans="2:15" ht="22.05" customHeight="1" x14ac:dyDescent="0.2">
      <c r="B645" s="20" t="s">
        <v>51</v>
      </c>
      <c r="O645" s="150">
        <f t="shared" si="10"/>
        <v>192.83000000006058</v>
      </c>
    </row>
    <row r="646" spans="2:15" ht="22.05" customHeight="1" x14ac:dyDescent="0.2">
      <c r="B646" s="20" t="s">
        <v>51</v>
      </c>
      <c r="O646" s="150">
        <f t="shared" si="10"/>
        <v>192.83000000006058</v>
      </c>
    </row>
    <row r="647" spans="2:15" ht="22.05" customHeight="1" x14ac:dyDescent="0.2">
      <c r="B647" s="20" t="s">
        <v>51</v>
      </c>
      <c r="O647" s="150">
        <f t="shared" si="10"/>
        <v>192.83000000006058</v>
      </c>
    </row>
    <row r="648" spans="2:15" ht="22.05" customHeight="1" x14ac:dyDescent="0.2">
      <c r="B648" s="20" t="s">
        <v>51</v>
      </c>
      <c r="O648" s="150">
        <f t="shared" si="10"/>
        <v>192.83000000006058</v>
      </c>
    </row>
    <row r="649" spans="2:15" ht="22.05" customHeight="1" x14ac:dyDescent="0.2">
      <c r="B649" s="20" t="s">
        <v>51</v>
      </c>
      <c r="O649" s="150">
        <f t="shared" si="10"/>
        <v>192.83000000006058</v>
      </c>
    </row>
    <row r="650" spans="2:15" ht="22.05" customHeight="1" x14ac:dyDescent="0.2">
      <c r="B650" s="20" t="s">
        <v>51</v>
      </c>
      <c r="O650" s="150">
        <f t="shared" si="10"/>
        <v>192.83000000006058</v>
      </c>
    </row>
    <row r="651" spans="2:15" ht="22.05" customHeight="1" x14ac:dyDescent="0.2">
      <c r="B651" s="20" t="s">
        <v>51</v>
      </c>
      <c r="O651" s="150">
        <f t="shared" si="10"/>
        <v>192.83000000006058</v>
      </c>
    </row>
    <row r="652" spans="2:15" ht="22.05" customHeight="1" x14ac:dyDescent="0.2">
      <c r="B652" s="20" t="s">
        <v>51</v>
      </c>
      <c r="O652" s="150">
        <f t="shared" si="10"/>
        <v>192.83000000006058</v>
      </c>
    </row>
    <row r="653" spans="2:15" ht="22.05" customHeight="1" x14ac:dyDescent="0.2">
      <c r="B653" s="20" t="s">
        <v>51</v>
      </c>
      <c r="O653" s="150">
        <f t="shared" si="10"/>
        <v>192.83000000006058</v>
      </c>
    </row>
    <row r="654" spans="2:15" ht="22.05" customHeight="1" x14ac:dyDescent="0.2">
      <c r="B654" s="20" t="s">
        <v>51</v>
      </c>
      <c r="O654" s="150">
        <f t="shared" si="10"/>
        <v>192.83000000006058</v>
      </c>
    </row>
    <row r="655" spans="2:15" ht="22.05" customHeight="1" x14ac:dyDescent="0.2">
      <c r="B655" s="20" t="s">
        <v>51</v>
      </c>
      <c r="O655" s="150">
        <f t="shared" si="10"/>
        <v>192.83000000006058</v>
      </c>
    </row>
    <row r="656" spans="2:15" ht="22.05" customHeight="1" x14ac:dyDescent="0.2">
      <c r="B656" s="20" t="s">
        <v>51</v>
      </c>
      <c r="O656" s="150">
        <f t="shared" si="10"/>
        <v>192.83000000006058</v>
      </c>
    </row>
    <row r="657" spans="2:15" ht="22.05" customHeight="1" x14ac:dyDescent="0.2">
      <c r="B657" s="20" t="s">
        <v>51</v>
      </c>
      <c r="O657" s="150">
        <f t="shared" si="10"/>
        <v>192.83000000006058</v>
      </c>
    </row>
    <row r="658" spans="2:15" ht="22.05" customHeight="1" x14ac:dyDescent="0.2">
      <c r="B658" s="20" t="s">
        <v>51</v>
      </c>
      <c r="O658" s="150">
        <f t="shared" si="10"/>
        <v>192.83000000006058</v>
      </c>
    </row>
    <row r="659" spans="2:15" ht="22.05" customHeight="1" x14ac:dyDescent="0.2">
      <c r="B659" s="20" t="s">
        <v>51</v>
      </c>
      <c r="O659" s="150">
        <f t="shared" si="10"/>
        <v>192.83000000006058</v>
      </c>
    </row>
    <row r="660" spans="2:15" ht="22.05" customHeight="1" x14ac:dyDescent="0.2">
      <c r="B660" s="20" t="s">
        <v>51</v>
      </c>
      <c r="O660" s="150">
        <f t="shared" si="10"/>
        <v>192.83000000006058</v>
      </c>
    </row>
    <row r="661" spans="2:15" ht="22.05" customHeight="1" x14ac:dyDescent="0.2">
      <c r="B661" s="20" t="s">
        <v>51</v>
      </c>
      <c r="O661" s="150">
        <f t="shared" si="10"/>
        <v>192.83000000006058</v>
      </c>
    </row>
    <row r="662" spans="2:15" ht="22.05" customHeight="1" x14ac:dyDescent="0.2">
      <c r="B662" s="20" t="s">
        <v>51</v>
      </c>
      <c r="O662" s="150">
        <f t="shared" ref="O662:O725" si="11">O661+M662-N662</f>
        <v>192.83000000006058</v>
      </c>
    </row>
    <row r="663" spans="2:15" ht="22.05" customHeight="1" x14ac:dyDescent="0.2">
      <c r="B663" s="20" t="s">
        <v>51</v>
      </c>
      <c r="O663" s="150">
        <f t="shared" si="11"/>
        <v>192.83000000006058</v>
      </c>
    </row>
    <row r="664" spans="2:15" ht="22.05" customHeight="1" x14ac:dyDescent="0.2">
      <c r="B664" s="20" t="s">
        <v>51</v>
      </c>
      <c r="O664" s="150">
        <f t="shared" si="11"/>
        <v>192.83000000006058</v>
      </c>
    </row>
    <row r="665" spans="2:15" ht="22.05" customHeight="1" x14ac:dyDescent="0.2">
      <c r="B665" s="20" t="s">
        <v>51</v>
      </c>
      <c r="O665" s="150">
        <f t="shared" si="11"/>
        <v>192.83000000006058</v>
      </c>
    </row>
    <row r="666" spans="2:15" ht="22.05" customHeight="1" x14ac:dyDescent="0.2">
      <c r="B666" s="20" t="s">
        <v>51</v>
      </c>
      <c r="O666" s="150">
        <f t="shared" si="11"/>
        <v>192.83000000006058</v>
      </c>
    </row>
    <row r="667" spans="2:15" ht="22.05" customHeight="1" x14ac:dyDescent="0.2">
      <c r="B667" s="20" t="s">
        <v>51</v>
      </c>
      <c r="O667" s="150">
        <f t="shared" si="11"/>
        <v>192.83000000006058</v>
      </c>
    </row>
    <row r="668" spans="2:15" ht="22.05" customHeight="1" x14ac:dyDescent="0.2">
      <c r="B668" s="20" t="s">
        <v>51</v>
      </c>
      <c r="O668" s="150">
        <f t="shared" si="11"/>
        <v>192.83000000006058</v>
      </c>
    </row>
    <row r="669" spans="2:15" ht="22.05" customHeight="1" x14ac:dyDescent="0.2">
      <c r="B669" s="20" t="s">
        <v>51</v>
      </c>
      <c r="O669" s="150">
        <f t="shared" si="11"/>
        <v>192.83000000006058</v>
      </c>
    </row>
    <row r="670" spans="2:15" ht="22.05" customHeight="1" x14ac:dyDescent="0.2">
      <c r="B670" s="20" t="s">
        <v>51</v>
      </c>
      <c r="O670" s="150">
        <f t="shared" si="11"/>
        <v>192.83000000006058</v>
      </c>
    </row>
    <row r="671" spans="2:15" ht="22.05" customHeight="1" x14ac:dyDescent="0.2">
      <c r="B671" s="20" t="s">
        <v>51</v>
      </c>
      <c r="O671" s="150">
        <f t="shared" si="11"/>
        <v>192.83000000006058</v>
      </c>
    </row>
    <row r="672" spans="2:15" ht="22.05" customHeight="1" x14ac:dyDescent="0.2">
      <c r="B672" s="20" t="s">
        <v>51</v>
      </c>
      <c r="O672" s="150">
        <f t="shared" si="11"/>
        <v>192.83000000006058</v>
      </c>
    </row>
    <row r="673" spans="2:15" ht="22.05" customHeight="1" x14ac:dyDescent="0.2">
      <c r="B673" s="20" t="s">
        <v>51</v>
      </c>
      <c r="O673" s="150">
        <f t="shared" si="11"/>
        <v>192.83000000006058</v>
      </c>
    </row>
    <row r="674" spans="2:15" ht="22.05" customHeight="1" x14ac:dyDescent="0.2">
      <c r="B674" s="20" t="s">
        <v>51</v>
      </c>
      <c r="O674" s="150">
        <f t="shared" si="11"/>
        <v>192.83000000006058</v>
      </c>
    </row>
    <row r="675" spans="2:15" ht="22.05" customHeight="1" x14ac:dyDescent="0.2">
      <c r="B675" s="20" t="s">
        <v>51</v>
      </c>
      <c r="O675" s="150">
        <f t="shared" si="11"/>
        <v>192.83000000006058</v>
      </c>
    </row>
    <row r="676" spans="2:15" ht="22.05" customHeight="1" x14ac:dyDescent="0.2">
      <c r="B676" s="20" t="s">
        <v>51</v>
      </c>
      <c r="O676" s="150">
        <f t="shared" si="11"/>
        <v>192.83000000006058</v>
      </c>
    </row>
    <row r="677" spans="2:15" ht="22.05" customHeight="1" x14ac:dyDescent="0.2">
      <c r="B677" s="20" t="s">
        <v>51</v>
      </c>
      <c r="O677" s="150">
        <f t="shared" si="11"/>
        <v>192.83000000006058</v>
      </c>
    </row>
    <row r="678" spans="2:15" ht="22.05" customHeight="1" x14ac:dyDescent="0.2">
      <c r="B678" s="20" t="s">
        <v>51</v>
      </c>
      <c r="O678" s="150">
        <f t="shared" si="11"/>
        <v>192.83000000006058</v>
      </c>
    </row>
    <row r="679" spans="2:15" ht="22.05" customHeight="1" x14ac:dyDescent="0.2">
      <c r="B679" s="20" t="s">
        <v>51</v>
      </c>
      <c r="O679" s="150">
        <f t="shared" si="11"/>
        <v>192.83000000006058</v>
      </c>
    </row>
    <row r="680" spans="2:15" ht="22.05" customHeight="1" x14ac:dyDescent="0.2">
      <c r="B680" s="20" t="s">
        <v>51</v>
      </c>
      <c r="O680" s="150">
        <f t="shared" si="11"/>
        <v>192.83000000006058</v>
      </c>
    </row>
    <row r="681" spans="2:15" ht="22.05" customHeight="1" x14ac:dyDescent="0.2">
      <c r="B681" s="20" t="s">
        <v>51</v>
      </c>
      <c r="O681" s="150">
        <f t="shared" si="11"/>
        <v>192.83000000006058</v>
      </c>
    </row>
    <row r="682" spans="2:15" ht="22.05" customHeight="1" x14ac:dyDescent="0.2">
      <c r="B682" s="20" t="s">
        <v>51</v>
      </c>
      <c r="O682" s="150">
        <f t="shared" si="11"/>
        <v>192.83000000006058</v>
      </c>
    </row>
    <row r="683" spans="2:15" ht="22.05" customHeight="1" x14ac:dyDescent="0.2">
      <c r="B683" s="20" t="s">
        <v>51</v>
      </c>
      <c r="O683" s="150">
        <f t="shared" si="11"/>
        <v>192.83000000006058</v>
      </c>
    </row>
    <row r="684" spans="2:15" ht="22.05" customHeight="1" x14ac:dyDescent="0.2">
      <c r="B684" s="20" t="s">
        <v>51</v>
      </c>
      <c r="O684" s="150">
        <f t="shared" si="11"/>
        <v>192.83000000006058</v>
      </c>
    </row>
    <row r="685" spans="2:15" ht="22.05" customHeight="1" x14ac:dyDescent="0.2">
      <c r="B685" s="20" t="s">
        <v>51</v>
      </c>
      <c r="O685" s="150">
        <f t="shared" si="11"/>
        <v>192.83000000006058</v>
      </c>
    </row>
    <row r="686" spans="2:15" ht="22.05" customHeight="1" x14ac:dyDescent="0.2">
      <c r="B686" s="20" t="s">
        <v>51</v>
      </c>
      <c r="O686" s="150">
        <f t="shared" si="11"/>
        <v>192.83000000006058</v>
      </c>
    </row>
    <row r="687" spans="2:15" ht="22.05" customHeight="1" x14ac:dyDescent="0.2">
      <c r="B687" s="20" t="s">
        <v>51</v>
      </c>
      <c r="O687" s="150">
        <f t="shared" si="11"/>
        <v>192.83000000006058</v>
      </c>
    </row>
    <row r="688" spans="2:15" ht="22.05" customHeight="1" x14ac:dyDescent="0.2">
      <c r="B688" s="20" t="s">
        <v>51</v>
      </c>
      <c r="O688" s="150">
        <f t="shared" si="11"/>
        <v>192.83000000006058</v>
      </c>
    </row>
    <row r="689" spans="2:15" ht="22.05" customHeight="1" x14ac:dyDescent="0.2">
      <c r="B689" s="20" t="s">
        <v>51</v>
      </c>
      <c r="O689" s="150">
        <f t="shared" si="11"/>
        <v>192.83000000006058</v>
      </c>
    </row>
    <row r="690" spans="2:15" ht="22.05" customHeight="1" x14ac:dyDescent="0.2">
      <c r="B690" s="20" t="s">
        <v>51</v>
      </c>
      <c r="O690" s="150">
        <f t="shared" si="11"/>
        <v>192.83000000006058</v>
      </c>
    </row>
    <row r="691" spans="2:15" ht="22.05" customHeight="1" x14ac:dyDescent="0.2">
      <c r="B691" s="20" t="s">
        <v>51</v>
      </c>
      <c r="O691" s="150">
        <f t="shared" si="11"/>
        <v>192.83000000006058</v>
      </c>
    </row>
    <row r="692" spans="2:15" ht="22.05" customHeight="1" x14ac:dyDescent="0.2">
      <c r="B692" s="20" t="s">
        <v>51</v>
      </c>
      <c r="O692" s="150">
        <f t="shared" si="11"/>
        <v>192.83000000006058</v>
      </c>
    </row>
    <row r="693" spans="2:15" ht="22.05" customHeight="1" x14ac:dyDescent="0.2">
      <c r="B693" s="20" t="s">
        <v>51</v>
      </c>
      <c r="O693" s="150">
        <f t="shared" si="11"/>
        <v>192.83000000006058</v>
      </c>
    </row>
    <row r="694" spans="2:15" ht="22.05" customHeight="1" x14ac:dyDescent="0.2">
      <c r="B694" s="20" t="s">
        <v>51</v>
      </c>
      <c r="O694" s="150">
        <f t="shared" si="11"/>
        <v>192.83000000006058</v>
      </c>
    </row>
    <row r="695" spans="2:15" ht="22.05" customHeight="1" x14ac:dyDescent="0.2">
      <c r="B695" s="20" t="s">
        <v>51</v>
      </c>
      <c r="O695" s="150">
        <f t="shared" si="11"/>
        <v>192.83000000006058</v>
      </c>
    </row>
    <row r="696" spans="2:15" ht="22.05" customHeight="1" x14ac:dyDescent="0.2">
      <c r="B696" s="20" t="s">
        <v>51</v>
      </c>
      <c r="O696" s="150">
        <f t="shared" si="11"/>
        <v>192.83000000006058</v>
      </c>
    </row>
    <row r="697" spans="2:15" ht="22.05" customHeight="1" x14ac:dyDescent="0.2">
      <c r="B697" s="20" t="s">
        <v>51</v>
      </c>
      <c r="O697" s="150">
        <f t="shared" si="11"/>
        <v>192.83000000006058</v>
      </c>
    </row>
    <row r="698" spans="2:15" ht="22.05" customHeight="1" x14ac:dyDescent="0.2">
      <c r="B698" s="20" t="s">
        <v>51</v>
      </c>
      <c r="O698" s="150">
        <f t="shared" si="11"/>
        <v>192.83000000006058</v>
      </c>
    </row>
    <row r="699" spans="2:15" ht="22.05" customHeight="1" x14ac:dyDescent="0.2">
      <c r="B699" s="20" t="s">
        <v>51</v>
      </c>
      <c r="O699" s="150">
        <f t="shared" si="11"/>
        <v>192.83000000006058</v>
      </c>
    </row>
    <row r="700" spans="2:15" ht="22.05" customHeight="1" x14ac:dyDescent="0.2">
      <c r="B700" s="20" t="s">
        <v>51</v>
      </c>
      <c r="O700" s="150">
        <f t="shared" si="11"/>
        <v>192.83000000006058</v>
      </c>
    </row>
    <row r="701" spans="2:15" ht="22.05" customHeight="1" x14ac:dyDescent="0.2">
      <c r="B701" s="20" t="s">
        <v>51</v>
      </c>
      <c r="O701" s="150">
        <f t="shared" si="11"/>
        <v>192.83000000006058</v>
      </c>
    </row>
    <row r="702" spans="2:15" ht="22.05" customHeight="1" x14ac:dyDescent="0.2">
      <c r="B702" s="20" t="s">
        <v>51</v>
      </c>
      <c r="O702" s="150">
        <f t="shared" si="11"/>
        <v>192.83000000006058</v>
      </c>
    </row>
    <row r="703" spans="2:15" ht="22.05" customHeight="1" x14ac:dyDescent="0.2">
      <c r="B703" s="20" t="s">
        <v>51</v>
      </c>
      <c r="O703" s="150">
        <f t="shared" si="11"/>
        <v>192.83000000006058</v>
      </c>
    </row>
    <row r="704" spans="2:15" ht="22.05" customHeight="1" x14ac:dyDescent="0.2">
      <c r="B704" s="20" t="s">
        <v>51</v>
      </c>
      <c r="O704" s="150">
        <f t="shared" si="11"/>
        <v>192.83000000006058</v>
      </c>
    </row>
    <row r="705" spans="2:15" ht="22.05" customHeight="1" x14ac:dyDescent="0.2">
      <c r="B705" s="20" t="s">
        <v>51</v>
      </c>
      <c r="O705" s="150">
        <f t="shared" si="11"/>
        <v>192.83000000006058</v>
      </c>
    </row>
    <row r="706" spans="2:15" ht="22.05" customHeight="1" x14ac:dyDescent="0.2">
      <c r="B706" s="20" t="s">
        <v>51</v>
      </c>
      <c r="O706" s="150">
        <f t="shared" si="11"/>
        <v>192.83000000006058</v>
      </c>
    </row>
    <row r="707" spans="2:15" ht="22.05" customHeight="1" x14ac:dyDescent="0.2">
      <c r="B707" s="20" t="s">
        <v>51</v>
      </c>
      <c r="O707" s="150">
        <f t="shared" si="11"/>
        <v>192.83000000006058</v>
      </c>
    </row>
    <row r="708" spans="2:15" ht="22.05" customHeight="1" x14ac:dyDescent="0.2">
      <c r="B708" s="20" t="s">
        <v>51</v>
      </c>
      <c r="O708" s="150">
        <f t="shared" si="11"/>
        <v>192.83000000006058</v>
      </c>
    </row>
    <row r="709" spans="2:15" ht="22.05" customHeight="1" x14ac:dyDescent="0.2">
      <c r="B709" s="20" t="s">
        <v>51</v>
      </c>
      <c r="O709" s="150">
        <f t="shared" si="11"/>
        <v>192.83000000006058</v>
      </c>
    </row>
    <row r="710" spans="2:15" ht="22.05" customHeight="1" x14ac:dyDescent="0.2">
      <c r="B710" s="20" t="s">
        <v>51</v>
      </c>
      <c r="O710" s="150">
        <f t="shared" si="11"/>
        <v>192.83000000006058</v>
      </c>
    </row>
    <row r="711" spans="2:15" ht="22.05" customHeight="1" x14ac:dyDescent="0.2">
      <c r="B711" s="20" t="s">
        <v>51</v>
      </c>
      <c r="O711" s="150">
        <f t="shared" si="11"/>
        <v>192.83000000006058</v>
      </c>
    </row>
    <row r="712" spans="2:15" ht="22.05" customHeight="1" x14ac:dyDescent="0.2">
      <c r="B712" s="20" t="s">
        <v>51</v>
      </c>
      <c r="O712" s="150">
        <f t="shared" si="11"/>
        <v>192.83000000006058</v>
      </c>
    </row>
    <row r="713" spans="2:15" ht="22.05" customHeight="1" x14ac:dyDescent="0.2">
      <c r="B713" s="20" t="s">
        <v>51</v>
      </c>
      <c r="O713" s="150">
        <f t="shared" si="11"/>
        <v>192.83000000006058</v>
      </c>
    </row>
    <row r="714" spans="2:15" ht="22.05" customHeight="1" x14ac:dyDescent="0.2">
      <c r="B714" s="20" t="s">
        <v>51</v>
      </c>
      <c r="O714" s="150">
        <f t="shared" si="11"/>
        <v>192.83000000006058</v>
      </c>
    </row>
    <row r="715" spans="2:15" ht="22.05" customHeight="1" x14ac:dyDescent="0.2">
      <c r="B715" s="20" t="s">
        <v>51</v>
      </c>
      <c r="O715" s="150">
        <f t="shared" si="11"/>
        <v>192.83000000006058</v>
      </c>
    </row>
    <row r="716" spans="2:15" ht="22.05" customHeight="1" x14ac:dyDescent="0.2">
      <c r="B716" s="20" t="s">
        <v>51</v>
      </c>
      <c r="O716" s="150">
        <f t="shared" si="11"/>
        <v>192.83000000006058</v>
      </c>
    </row>
    <row r="717" spans="2:15" ht="22.05" customHeight="1" x14ac:dyDescent="0.2">
      <c r="B717" s="20" t="s">
        <v>51</v>
      </c>
      <c r="O717" s="150">
        <f t="shared" si="11"/>
        <v>192.83000000006058</v>
      </c>
    </row>
    <row r="718" spans="2:15" ht="22.05" customHeight="1" x14ac:dyDescent="0.2">
      <c r="B718" s="20" t="s">
        <v>51</v>
      </c>
      <c r="O718" s="150">
        <f t="shared" si="11"/>
        <v>192.83000000006058</v>
      </c>
    </row>
    <row r="719" spans="2:15" ht="22.05" customHeight="1" x14ac:dyDescent="0.2">
      <c r="B719" s="20" t="s">
        <v>51</v>
      </c>
      <c r="O719" s="150">
        <f t="shared" si="11"/>
        <v>192.83000000006058</v>
      </c>
    </row>
    <row r="720" spans="2:15" ht="22.05" customHeight="1" x14ac:dyDescent="0.2">
      <c r="B720" s="20" t="s">
        <v>51</v>
      </c>
      <c r="O720" s="150">
        <f t="shared" si="11"/>
        <v>192.83000000006058</v>
      </c>
    </row>
    <row r="721" spans="2:15" ht="22.05" customHeight="1" x14ac:dyDescent="0.2">
      <c r="B721" s="20" t="s">
        <v>51</v>
      </c>
      <c r="O721" s="150">
        <f t="shared" si="11"/>
        <v>192.83000000006058</v>
      </c>
    </row>
    <row r="722" spans="2:15" ht="22.05" customHeight="1" x14ac:dyDescent="0.2">
      <c r="B722" s="20" t="s">
        <v>51</v>
      </c>
      <c r="O722" s="150">
        <f t="shared" si="11"/>
        <v>192.83000000006058</v>
      </c>
    </row>
    <row r="723" spans="2:15" ht="22.05" customHeight="1" x14ac:dyDescent="0.2">
      <c r="B723" s="20" t="s">
        <v>51</v>
      </c>
      <c r="O723" s="150">
        <f t="shared" si="11"/>
        <v>192.83000000006058</v>
      </c>
    </row>
    <row r="724" spans="2:15" ht="22.05" customHeight="1" x14ac:dyDescent="0.2">
      <c r="B724" s="20" t="s">
        <v>51</v>
      </c>
      <c r="O724" s="150">
        <f t="shared" si="11"/>
        <v>192.83000000006058</v>
      </c>
    </row>
    <row r="725" spans="2:15" ht="22.05" customHeight="1" x14ac:dyDescent="0.2">
      <c r="B725" s="20" t="s">
        <v>51</v>
      </c>
      <c r="O725" s="150">
        <f t="shared" si="11"/>
        <v>192.83000000006058</v>
      </c>
    </row>
    <row r="726" spans="2:15" ht="22.05" customHeight="1" x14ac:dyDescent="0.2">
      <c r="B726" s="20" t="s">
        <v>51</v>
      </c>
      <c r="O726" s="150">
        <f t="shared" ref="O726:O789" si="12">O725+M726-N726</f>
        <v>192.83000000006058</v>
      </c>
    </row>
    <row r="727" spans="2:15" ht="22.05" customHeight="1" x14ac:dyDescent="0.2">
      <c r="B727" s="20" t="s">
        <v>51</v>
      </c>
      <c r="O727" s="150">
        <f t="shared" si="12"/>
        <v>192.83000000006058</v>
      </c>
    </row>
    <row r="728" spans="2:15" ht="22.05" customHeight="1" x14ac:dyDescent="0.2">
      <c r="B728" s="20" t="s">
        <v>51</v>
      </c>
      <c r="O728" s="150">
        <f t="shared" si="12"/>
        <v>192.83000000006058</v>
      </c>
    </row>
    <row r="729" spans="2:15" ht="22.05" customHeight="1" x14ac:dyDescent="0.2">
      <c r="B729" s="20" t="s">
        <v>51</v>
      </c>
      <c r="O729" s="150">
        <f t="shared" si="12"/>
        <v>192.83000000006058</v>
      </c>
    </row>
    <row r="730" spans="2:15" ht="22.05" customHeight="1" x14ac:dyDescent="0.2">
      <c r="B730" s="20" t="s">
        <v>51</v>
      </c>
      <c r="O730" s="150">
        <f t="shared" si="12"/>
        <v>192.83000000006058</v>
      </c>
    </row>
    <row r="731" spans="2:15" ht="22.05" customHeight="1" x14ac:dyDescent="0.2">
      <c r="B731" s="20" t="s">
        <v>51</v>
      </c>
      <c r="O731" s="150">
        <f t="shared" si="12"/>
        <v>192.83000000006058</v>
      </c>
    </row>
    <row r="732" spans="2:15" ht="22.05" customHeight="1" x14ac:dyDescent="0.2">
      <c r="B732" s="20" t="s">
        <v>51</v>
      </c>
      <c r="O732" s="150">
        <f t="shared" si="12"/>
        <v>192.83000000006058</v>
      </c>
    </row>
    <row r="733" spans="2:15" ht="22.05" customHeight="1" x14ac:dyDescent="0.2">
      <c r="B733" s="20" t="s">
        <v>51</v>
      </c>
      <c r="O733" s="150">
        <f t="shared" si="12"/>
        <v>192.83000000006058</v>
      </c>
    </row>
    <row r="734" spans="2:15" ht="22.05" customHeight="1" x14ac:dyDescent="0.2">
      <c r="B734" s="20" t="s">
        <v>51</v>
      </c>
      <c r="O734" s="150">
        <f t="shared" si="12"/>
        <v>192.83000000006058</v>
      </c>
    </row>
    <row r="735" spans="2:15" ht="22.05" customHeight="1" x14ac:dyDescent="0.2">
      <c r="B735" s="20" t="s">
        <v>51</v>
      </c>
      <c r="O735" s="150">
        <f t="shared" si="12"/>
        <v>192.83000000006058</v>
      </c>
    </row>
    <row r="736" spans="2:15" ht="22.05" customHeight="1" x14ac:dyDescent="0.2">
      <c r="B736" s="20" t="s">
        <v>51</v>
      </c>
      <c r="O736" s="150">
        <f t="shared" si="12"/>
        <v>192.83000000006058</v>
      </c>
    </row>
    <row r="737" spans="2:15" ht="22.05" customHeight="1" x14ac:dyDescent="0.2">
      <c r="B737" s="20" t="s">
        <v>51</v>
      </c>
      <c r="O737" s="150">
        <f t="shared" si="12"/>
        <v>192.83000000006058</v>
      </c>
    </row>
    <row r="738" spans="2:15" ht="22.05" customHeight="1" x14ac:dyDescent="0.2">
      <c r="B738" s="20" t="s">
        <v>51</v>
      </c>
      <c r="O738" s="150">
        <f t="shared" si="12"/>
        <v>192.83000000006058</v>
      </c>
    </row>
    <row r="739" spans="2:15" ht="22.05" customHeight="1" x14ac:dyDescent="0.2">
      <c r="B739" s="20" t="s">
        <v>51</v>
      </c>
      <c r="O739" s="150">
        <f t="shared" si="12"/>
        <v>192.83000000006058</v>
      </c>
    </row>
    <row r="740" spans="2:15" ht="22.05" customHeight="1" x14ac:dyDescent="0.2">
      <c r="B740" s="20" t="s">
        <v>51</v>
      </c>
      <c r="O740" s="150">
        <f t="shared" si="12"/>
        <v>192.83000000006058</v>
      </c>
    </row>
    <row r="741" spans="2:15" ht="22.05" customHeight="1" x14ac:dyDescent="0.2">
      <c r="B741" s="20" t="s">
        <v>51</v>
      </c>
      <c r="O741" s="150">
        <f t="shared" si="12"/>
        <v>192.83000000006058</v>
      </c>
    </row>
    <row r="742" spans="2:15" ht="22.05" customHeight="1" x14ac:dyDescent="0.2">
      <c r="B742" s="20" t="s">
        <v>51</v>
      </c>
      <c r="O742" s="150">
        <f t="shared" si="12"/>
        <v>192.83000000006058</v>
      </c>
    </row>
    <row r="743" spans="2:15" ht="22.05" customHeight="1" x14ac:dyDescent="0.2">
      <c r="B743" s="20" t="s">
        <v>51</v>
      </c>
      <c r="O743" s="150">
        <f t="shared" si="12"/>
        <v>192.83000000006058</v>
      </c>
    </row>
    <row r="744" spans="2:15" ht="22.05" customHeight="1" x14ac:dyDescent="0.2">
      <c r="B744" s="20" t="s">
        <v>51</v>
      </c>
      <c r="O744" s="150">
        <f t="shared" si="12"/>
        <v>192.83000000006058</v>
      </c>
    </row>
    <row r="745" spans="2:15" ht="22.05" customHeight="1" x14ac:dyDescent="0.2">
      <c r="B745" s="20" t="s">
        <v>51</v>
      </c>
      <c r="O745" s="150">
        <f t="shared" si="12"/>
        <v>192.83000000006058</v>
      </c>
    </row>
    <row r="746" spans="2:15" ht="22.05" customHeight="1" x14ac:dyDescent="0.2">
      <c r="B746" s="20" t="s">
        <v>51</v>
      </c>
      <c r="O746" s="150">
        <f t="shared" si="12"/>
        <v>192.83000000006058</v>
      </c>
    </row>
    <row r="747" spans="2:15" ht="22.05" customHeight="1" x14ac:dyDescent="0.2">
      <c r="B747" s="20" t="s">
        <v>51</v>
      </c>
      <c r="O747" s="150">
        <f t="shared" si="12"/>
        <v>192.83000000006058</v>
      </c>
    </row>
    <row r="748" spans="2:15" ht="22.05" customHeight="1" x14ac:dyDescent="0.2">
      <c r="B748" s="20" t="s">
        <v>51</v>
      </c>
      <c r="O748" s="150">
        <f t="shared" si="12"/>
        <v>192.83000000006058</v>
      </c>
    </row>
    <row r="749" spans="2:15" ht="22.05" customHeight="1" x14ac:dyDescent="0.2">
      <c r="B749" s="20" t="s">
        <v>51</v>
      </c>
      <c r="O749" s="150">
        <f t="shared" si="12"/>
        <v>192.83000000006058</v>
      </c>
    </row>
    <row r="750" spans="2:15" ht="22.05" customHeight="1" x14ac:dyDescent="0.2">
      <c r="B750" s="20" t="s">
        <v>51</v>
      </c>
      <c r="O750" s="150">
        <f t="shared" si="12"/>
        <v>192.83000000006058</v>
      </c>
    </row>
    <row r="751" spans="2:15" ht="22.05" customHeight="1" x14ac:dyDescent="0.2">
      <c r="B751" s="20" t="s">
        <v>51</v>
      </c>
      <c r="O751" s="150">
        <f t="shared" si="12"/>
        <v>192.83000000006058</v>
      </c>
    </row>
    <row r="752" spans="2:15" ht="22.05" customHeight="1" x14ac:dyDescent="0.2">
      <c r="B752" s="20" t="s">
        <v>51</v>
      </c>
      <c r="O752" s="150">
        <f t="shared" si="12"/>
        <v>192.83000000006058</v>
      </c>
    </row>
    <row r="753" spans="2:15" ht="22.05" customHeight="1" x14ac:dyDescent="0.2">
      <c r="B753" s="20" t="s">
        <v>51</v>
      </c>
      <c r="O753" s="150">
        <f t="shared" si="12"/>
        <v>192.83000000006058</v>
      </c>
    </row>
    <row r="754" spans="2:15" ht="22.05" customHeight="1" x14ac:dyDescent="0.2">
      <c r="B754" s="20" t="s">
        <v>51</v>
      </c>
      <c r="O754" s="150">
        <f t="shared" si="12"/>
        <v>192.83000000006058</v>
      </c>
    </row>
    <row r="755" spans="2:15" ht="22.05" customHeight="1" x14ac:dyDescent="0.2">
      <c r="B755" s="20" t="s">
        <v>51</v>
      </c>
      <c r="O755" s="150">
        <f t="shared" si="12"/>
        <v>192.83000000006058</v>
      </c>
    </row>
    <row r="756" spans="2:15" ht="22.05" customHeight="1" x14ac:dyDescent="0.2">
      <c r="B756" s="20" t="s">
        <v>51</v>
      </c>
      <c r="O756" s="150">
        <f t="shared" si="12"/>
        <v>192.83000000006058</v>
      </c>
    </row>
    <row r="757" spans="2:15" ht="22.05" customHeight="1" x14ac:dyDescent="0.2">
      <c r="B757" s="20" t="s">
        <v>51</v>
      </c>
      <c r="O757" s="150">
        <f t="shared" si="12"/>
        <v>192.83000000006058</v>
      </c>
    </row>
    <row r="758" spans="2:15" ht="22.05" customHeight="1" x14ac:dyDescent="0.2">
      <c r="B758" s="20" t="s">
        <v>51</v>
      </c>
      <c r="O758" s="150">
        <f t="shared" si="12"/>
        <v>192.83000000006058</v>
      </c>
    </row>
    <row r="759" spans="2:15" ht="22.05" customHeight="1" x14ac:dyDescent="0.2">
      <c r="B759" s="20" t="s">
        <v>51</v>
      </c>
      <c r="O759" s="150">
        <f t="shared" si="12"/>
        <v>192.83000000006058</v>
      </c>
    </row>
    <row r="760" spans="2:15" ht="22.05" customHeight="1" x14ac:dyDescent="0.2">
      <c r="B760" s="20" t="s">
        <v>51</v>
      </c>
      <c r="O760" s="150">
        <f t="shared" si="12"/>
        <v>192.83000000006058</v>
      </c>
    </row>
    <row r="761" spans="2:15" ht="22.05" customHeight="1" x14ac:dyDescent="0.2">
      <c r="B761" s="20" t="s">
        <v>51</v>
      </c>
      <c r="O761" s="150">
        <f t="shared" si="12"/>
        <v>192.83000000006058</v>
      </c>
    </row>
    <row r="762" spans="2:15" ht="22.05" customHeight="1" x14ac:dyDescent="0.2">
      <c r="B762" s="20" t="s">
        <v>51</v>
      </c>
      <c r="O762" s="150">
        <f t="shared" si="12"/>
        <v>192.83000000006058</v>
      </c>
    </row>
    <row r="763" spans="2:15" ht="22.05" customHeight="1" x14ac:dyDescent="0.2">
      <c r="B763" s="20" t="s">
        <v>51</v>
      </c>
      <c r="O763" s="150">
        <f t="shared" si="12"/>
        <v>192.83000000006058</v>
      </c>
    </row>
    <row r="764" spans="2:15" ht="22.05" customHeight="1" x14ac:dyDescent="0.2">
      <c r="B764" s="20" t="s">
        <v>51</v>
      </c>
      <c r="O764" s="150">
        <f t="shared" si="12"/>
        <v>192.83000000006058</v>
      </c>
    </row>
    <row r="765" spans="2:15" ht="22.05" customHeight="1" x14ac:dyDescent="0.2">
      <c r="B765" s="20" t="s">
        <v>51</v>
      </c>
      <c r="O765" s="150">
        <f t="shared" si="12"/>
        <v>192.83000000006058</v>
      </c>
    </row>
    <row r="766" spans="2:15" ht="22.05" customHeight="1" x14ac:dyDescent="0.2">
      <c r="B766" s="20" t="s">
        <v>51</v>
      </c>
      <c r="O766" s="150">
        <f t="shared" si="12"/>
        <v>192.83000000006058</v>
      </c>
    </row>
    <row r="767" spans="2:15" ht="22.05" customHeight="1" x14ac:dyDescent="0.2">
      <c r="B767" s="20" t="s">
        <v>51</v>
      </c>
      <c r="O767" s="150">
        <f t="shared" si="12"/>
        <v>192.83000000006058</v>
      </c>
    </row>
    <row r="768" spans="2:15" ht="22.05" customHeight="1" x14ac:dyDescent="0.2">
      <c r="B768" s="20" t="s">
        <v>51</v>
      </c>
      <c r="O768" s="150">
        <f t="shared" si="12"/>
        <v>192.83000000006058</v>
      </c>
    </row>
    <row r="769" spans="2:15" ht="22.05" customHeight="1" x14ac:dyDescent="0.2">
      <c r="B769" s="20" t="s">
        <v>51</v>
      </c>
      <c r="O769" s="150">
        <f t="shared" si="12"/>
        <v>192.83000000006058</v>
      </c>
    </row>
    <row r="770" spans="2:15" ht="22.05" customHeight="1" x14ac:dyDescent="0.2">
      <c r="B770" s="20" t="s">
        <v>51</v>
      </c>
      <c r="O770" s="150">
        <f t="shared" si="12"/>
        <v>192.83000000006058</v>
      </c>
    </row>
    <row r="771" spans="2:15" ht="22.05" customHeight="1" x14ac:dyDescent="0.2">
      <c r="B771" s="20" t="s">
        <v>51</v>
      </c>
      <c r="O771" s="150">
        <f t="shared" si="12"/>
        <v>192.83000000006058</v>
      </c>
    </row>
    <row r="772" spans="2:15" ht="22.05" customHeight="1" x14ac:dyDescent="0.2">
      <c r="B772" s="20" t="s">
        <v>51</v>
      </c>
      <c r="O772" s="150">
        <f t="shared" si="12"/>
        <v>192.83000000006058</v>
      </c>
    </row>
    <row r="773" spans="2:15" ht="22.05" customHeight="1" x14ac:dyDescent="0.2">
      <c r="B773" s="20" t="s">
        <v>51</v>
      </c>
      <c r="O773" s="150">
        <f t="shared" si="12"/>
        <v>192.83000000006058</v>
      </c>
    </row>
    <row r="774" spans="2:15" ht="22.05" customHeight="1" x14ac:dyDescent="0.2">
      <c r="B774" s="20" t="s">
        <v>51</v>
      </c>
      <c r="O774" s="150">
        <f t="shared" si="12"/>
        <v>192.83000000006058</v>
      </c>
    </row>
    <row r="775" spans="2:15" ht="22.05" customHeight="1" x14ac:dyDescent="0.2">
      <c r="B775" s="20" t="s">
        <v>51</v>
      </c>
      <c r="O775" s="150">
        <f t="shared" si="12"/>
        <v>192.83000000006058</v>
      </c>
    </row>
    <row r="776" spans="2:15" ht="22.05" customHeight="1" x14ac:dyDescent="0.2">
      <c r="B776" s="20" t="s">
        <v>51</v>
      </c>
      <c r="O776" s="150">
        <f t="shared" si="12"/>
        <v>192.83000000006058</v>
      </c>
    </row>
    <row r="777" spans="2:15" ht="22.05" customHeight="1" x14ac:dyDescent="0.2">
      <c r="B777" s="20" t="s">
        <v>51</v>
      </c>
      <c r="O777" s="150">
        <f t="shared" si="12"/>
        <v>192.83000000006058</v>
      </c>
    </row>
    <row r="778" spans="2:15" ht="22.05" customHeight="1" x14ac:dyDescent="0.2">
      <c r="B778" s="20" t="s">
        <v>51</v>
      </c>
      <c r="O778" s="150">
        <f t="shared" si="12"/>
        <v>192.83000000006058</v>
      </c>
    </row>
    <row r="779" spans="2:15" ht="22.05" customHeight="1" x14ac:dyDescent="0.2">
      <c r="B779" s="20" t="s">
        <v>51</v>
      </c>
      <c r="O779" s="150">
        <f t="shared" si="12"/>
        <v>192.83000000006058</v>
      </c>
    </row>
    <row r="780" spans="2:15" ht="22.05" customHeight="1" x14ac:dyDescent="0.2">
      <c r="B780" s="20" t="s">
        <v>51</v>
      </c>
      <c r="O780" s="150">
        <f t="shared" si="12"/>
        <v>192.83000000006058</v>
      </c>
    </row>
    <row r="781" spans="2:15" ht="22.05" customHeight="1" x14ac:dyDescent="0.2">
      <c r="B781" s="20" t="s">
        <v>51</v>
      </c>
      <c r="O781" s="150">
        <f t="shared" si="12"/>
        <v>192.83000000006058</v>
      </c>
    </row>
    <row r="782" spans="2:15" ht="22.05" customHeight="1" x14ac:dyDescent="0.2">
      <c r="B782" s="20" t="s">
        <v>51</v>
      </c>
      <c r="O782" s="150">
        <f t="shared" si="12"/>
        <v>192.83000000006058</v>
      </c>
    </row>
    <row r="783" spans="2:15" ht="22.05" customHeight="1" x14ac:dyDescent="0.2">
      <c r="B783" s="20" t="s">
        <v>51</v>
      </c>
      <c r="O783" s="150">
        <f t="shared" si="12"/>
        <v>192.83000000006058</v>
      </c>
    </row>
    <row r="784" spans="2:15" ht="22.05" customHeight="1" x14ac:dyDescent="0.2">
      <c r="B784" s="20" t="s">
        <v>51</v>
      </c>
      <c r="O784" s="150">
        <f t="shared" si="12"/>
        <v>192.83000000006058</v>
      </c>
    </row>
    <row r="785" spans="2:15" ht="22.05" customHeight="1" x14ac:dyDescent="0.2">
      <c r="B785" s="20" t="s">
        <v>51</v>
      </c>
      <c r="O785" s="150">
        <f t="shared" si="12"/>
        <v>192.83000000006058</v>
      </c>
    </row>
    <row r="786" spans="2:15" ht="22.05" customHeight="1" x14ac:dyDescent="0.2">
      <c r="B786" s="20" t="s">
        <v>51</v>
      </c>
      <c r="O786" s="150">
        <f t="shared" si="12"/>
        <v>192.83000000006058</v>
      </c>
    </row>
    <row r="787" spans="2:15" ht="22.05" customHeight="1" x14ac:dyDescent="0.2">
      <c r="B787" s="20" t="s">
        <v>51</v>
      </c>
      <c r="O787" s="150">
        <f t="shared" si="12"/>
        <v>192.83000000006058</v>
      </c>
    </row>
    <row r="788" spans="2:15" ht="22.05" customHeight="1" x14ac:dyDescent="0.2">
      <c r="B788" s="20" t="s">
        <v>51</v>
      </c>
      <c r="O788" s="150">
        <f t="shared" si="12"/>
        <v>192.83000000006058</v>
      </c>
    </row>
    <row r="789" spans="2:15" ht="22.05" customHeight="1" x14ac:dyDescent="0.2">
      <c r="B789" s="20" t="s">
        <v>51</v>
      </c>
      <c r="O789" s="150">
        <f t="shared" si="12"/>
        <v>192.83000000006058</v>
      </c>
    </row>
    <row r="790" spans="2:15" ht="22.05" customHeight="1" x14ac:dyDescent="0.2">
      <c r="B790" s="20" t="s">
        <v>51</v>
      </c>
      <c r="O790" s="150">
        <f t="shared" ref="O790:O853" si="13">O789+M790-N790</f>
        <v>192.83000000006058</v>
      </c>
    </row>
    <row r="791" spans="2:15" ht="22.05" customHeight="1" x14ac:dyDescent="0.2">
      <c r="B791" s="20" t="s">
        <v>51</v>
      </c>
      <c r="O791" s="150">
        <f t="shared" si="13"/>
        <v>192.83000000006058</v>
      </c>
    </row>
    <row r="792" spans="2:15" ht="22.05" customHeight="1" x14ac:dyDescent="0.2">
      <c r="B792" s="20" t="s">
        <v>51</v>
      </c>
      <c r="O792" s="150">
        <f t="shared" si="13"/>
        <v>192.83000000006058</v>
      </c>
    </row>
    <row r="793" spans="2:15" ht="22.05" customHeight="1" x14ac:dyDescent="0.2">
      <c r="B793" s="20" t="s">
        <v>51</v>
      </c>
      <c r="O793" s="150">
        <f t="shared" si="13"/>
        <v>192.83000000006058</v>
      </c>
    </row>
    <row r="794" spans="2:15" ht="22.05" customHeight="1" x14ac:dyDescent="0.2">
      <c r="B794" s="20" t="s">
        <v>51</v>
      </c>
      <c r="O794" s="150">
        <f t="shared" si="13"/>
        <v>192.83000000006058</v>
      </c>
    </row>
    <row r="795" spans="2:15" ht="22.05" customHeight="1" x14ac:dyDescent="0.2">
      <c r="B795" s="20" t="s">
        <v>51</v>
      </c>
      <c r="O795" s="150">
        <f t="shared" si="13"/>
        <v>192.83000000006058</v>
      </c>
    </row>
    <row r="796" spans="2:15" ht="22.05" customHeight="1" x14ac:dyDescent="0.2">
      <c r="B796" s="20" t="s">
        <v>51</v>
      </c>
      <c r="O796" s="150">
        <f t="shared" si="13"/>
        <v>192.83000000006058</v>
      </c>
    </row>
    <row r="797" spans="2:15" ht="22.05" customHeight="1" x14ac:dyDescent="0.2">
      <c r="B797" s="20" t="s">
        <v>51</v>
      </c>
      <c r="O797" s="150">
        <f t="shared" si="13"/>
        <v>192.83000000006058</v>
      </c>
    </row>
    <row r="798" spans="2:15" ht="22.05" customHeight="1" x14ac:dyDescent="0.2">
      <c r="B798" s="20" t="s">
        <v>51</v>
      </c>
      <c r="O798" s="150">
        <f t="shared" si="13"/>
        <v>192.83000000006058</v>
      </c>
    </row>
    <row r="799" spans="2:15" ht="22.05" customHeight="1" x14ac:dyDescent="0.2">
      <c r="B799" s="20" t="s">
        <v>51</v>
      </c>
      <c r="O799" s="150">
        <f t="shared" si="13"/>
        <v>192.83000000006058</v>
      </c>
    </row>
    <row r="800" spans="2:15" ht="22.05" customHeight="1" x14ac:dyDescent="0.2">
      <c r="B800" s="20" t="s">
        <v>51</v>
      </c>
      <c r="O800" s="150">
        <f t="shared" si="13"/>
        <v>192.83000000006058</v>
      </c>
    </row>
    <row r="801" spans="2:15" ht="22.05" customHeight="1" x14ac:dyDescent="0.2">
      <c r="B801" s="20" t="s">
        <v>51</v>
      </c>
      <c r="O801" s="150">
        <f t="shared" si="13"/>
        <v>192.83000000006058</v>
      </c>
    </row>
    <row r="802" spans="2:15" ht="22.05" customHeight="1" x14ac:dyDescent="0.2">
      <c r="B802" s="20" t="s">
        <v>51</v>
      </c>
      <c r="O802" s="150">
        <f t="shared" si="13"/>
        <v>192.83000000006058</v>
      </c>
    </row>
    <row r="803" spans="2:15" ht="22.05" customHeight="1" x14ac:dyDescent="0.2">
      <c r="B803" s="20" t="s">
        <v>51</v>
      </c>
      <c r="O803" s="150">
        <f t="shared" si="13"/>
        <v>192.83000000006058</v>
      </c>
    </row>
    <row r="804" spans="2:15" ht="22.05" customHeight="1" x14ac:dyDescent="0.2">
      <c r="B804" s="20" t="s">
        <v>51</v>
      </c>
      <c r="O804" s="150">
        <f t="shared" si="13"/>
        <v>192.83000000006058</v>
      </c>
    </row>
    <row r="805" spans="2:15" ht="22.05" customHeight="1" x14ac:dyDescent="0.2">
      <c r="B805" s="20" t="s">
        <v>51</v>
      </c>
      <c r="O805" s="150">
        <f t="shared" si="13"/>
        <v>192.83000000006058</v>
      </c>
    </row>
    <row r="806" spans="2:15" ht="22.05" customHeight="1" x14ac:dyDescent="0.2">
      <c r="B806" s="20" t="s">
        <v>51</v>
      </c>
      <c r="O806" s="150">
        <f t="shared" si="13"/>
        <v>192.83000000006058</v>
      </c>
    </row>
    <row r="807" spans="2:15" ht="22.05" customHeight="1" x14ac:dyDescent="0.2">
      <c r="B807" s="20" t="s">
        <v>51</v>
      </c>
      <c r="O807" s="150">
        <f t="shared" si="13"/>
        <v>192.83000000006058</v>
      </c>
    </row>
    <row r="808" spans="2:15" ht="22.05" customHeight="1" x14ac:dyDescent="0.2">
      <c r="B808" s="20" t="s">
        <v>51</v>
      </c>
      <c r="O808" s="150">
        <f t="shared" si="13"/>
        <v>192.83000000006058</v>
      </c>
    </row>
    <row r="809" spans="2:15" ht="22.05" customHeight="1" x14ac:dyDescent="0.2">
      <c r="B809" s="20" t="s">
        <v>51</v>
      </c>
      <c r="O809" s="150">
        <f t="shared" si="13"/>
        <v>192.83000000006058</v>
      </c>
    </row>
    <row r="810" spans="2:15" ht="22.05" customHeight="1" x14ac:dyDescent="0.2">
      <c r="B810" s="20" t="s">
        <v>51</v>
      </c>
      <c r="O810" s="150">
        <f t="shared" si="13"/>
        <v>192.83000000006058</v>
      </c>
    </row>
    <row r="811" spans="2:15" ht="22.05" customHeight="1" x14ac:dyDescent="0.2">
      <c r="B811" s="20" t="s">
        <v>51</v>
      </c>
      <c r="O811" s="150">
        <f t="shared" si="13"/>
        <v>192.83000000006058</v>
      </c>
    </row>
    <row r="812" spans="2:15" ht="22.05" customHeight="1" x14ac:dyDescent="0.2">
      <c r="B812" s="20" t="s">
        <v>51</v>
      </c>
      <c r="O812" s="150">
        <f t="shared" si="13"/>
        <v>192.83000000006058</v>
      </c>
    </row>
    <row r="813" spans="2:15" ht="22.05" customHeight="1" x14ac:dyDescent="0.2">
      <c r="B813" s="20" t="s">
        <v>51</v>
      </c>
      <c r="O813" s="150">
        <f t="shared" si="13"/>
        <v>192.83000000006058</v>
      </c>
    </row>
    <row r="814" spans="2:15" ht="22.05" customHeight="1" x14ac:dyDescent="0.2">
      <c r="B814" s="20" t="s">
        <v>51</v>
      </c>
      <c r="O814" s="150">
        <f t="shared" si="13"/>
        <v>192.83000000006058</v>
      </c>
    </row>
    <row r="815" spans="2:15" ht="22.05" customHeight="1" x14ac:dyDescent="0.2">
      <c r="B815" s="20" t="s">
        <v>51</v>
      </c>
      <c r="O815" s="150">
        <f t="shared" si="13"/>
        <v>192.83000000006058</v>
      </c>
    </row>
    <row r="816" spans="2:15" ht="22.05" customHeight="1" x14ac:dyDescent="0.2">
      <c r="B816" s="20" t="s">
        <v>51</v>
      </c>
      <c r="O816" s="150">
        <f t="shared" si="13"/>
        <v>192.83000000006058</v>
      </c>
    </row>
    <row r="817" spans="2:15" ht="22.05" customHeight="1" x14ac:dyDescent="0.2">
      <c r="B817" s="20" t="s">
        <v>51</v>
      </c>
      <c r="O817" s="150">
        <f t="shared" si="13"/>
        <v>192.83000000006058</v>
      </c>
    </row>
    <row r="818" spans="2:15" ht="22.05" customHeight="1" x14ac:dyDescent="0.2">
      <c r="B818" s="20" t="s">
        <v>51</v>
      </c>
      <c r="O818" s="150">
        <f t="shared" si="13"/>
        <v>192.83000000006058</v>
      </c>
    </row>
    <row r="819" spans="2:15" ht="22.05" customHeight="1" x14ac:dyDescent="0.2">
      <c r="B819" s="20" t="s">
        <v>51</v>
      </c>
      <c r="O819" s="150">
        <f t="shared" si="13"/>
        <v>192.83000000006058</v>
      </c>
    </row>
    <row r="820" spans="2:15" ht="22.05" customHeight="1" x14ac:dyDescent="0.2">
      <c r="B820" s="20" t="s">
        <v>51</v>
      </c>
      <c r="O820" s="150">
        <f t="shared" si="13"/>
        <v>192.83000000006058</v>
      </c>
    </row>
    <row r="821" spans="2:15" ht="22.05" customHeight="1" x14ac:dyDescent="0.2">
      <c r="B821" s="20" t="s">
        <v>51</v>
      </c>
      <c r="O821" s="150">
        <f t="shared" si="13"/>
        <v>192.83000000006058</v>
      </c>
    </row>
    <row r="822" spans="2:15" ht="22.05" customHeight="1" x14ac:dyDescent="0.2">
      <c r="B822" s="20" t="s">
        <v>51</v>
      </c>
      <c r="O822" s="150">
        <f t="shared" si="13"/>
        <v>192.83000000006058</v>
      </c>
    </row>
    <row r="823" spans="2:15" ht="22.05" customHeight="1" x14ac:dyDescent="0.2">
      <c r="B823" s="20" t="s">
        <v>51</v>
      </c>
      <c r="O823" s="150">
        <f t="shared" si="13"/>
        <v>192.83000000006058</v>
      </c>
    </row>
    <row r="824" spans="2:15" ht="22.05" customHeight="1" x14ac:dyDescent="0.2">
      <c r="B824" s="20" t="s">
        <v>51</v>
      </c>
      <c r="O824" s="150">
        <f t="shared" si="13"/>
        <v>192.83000000006058</v>
      </c>
    </row>
    <row r="825" spans="2:15" ht="22.05" customHeight="1" x14ac:dyDescent="0.2">
      <c r="B825" s="20" t="s">
        <v>51</v>
      </c>
      <c r="O825" s="150">
        <f t="shared" si="13"/>
        <v>192.83000000006058</v>
      </c>
    </row>
    <row r="826" spans="2:15" ht="22.05" customHeight="1" x14ac:dyDescent="0.2">
      <c r="B826" s="20" t="s">
        <v>51</v>
      </c>
      <c r="O826" s="150">
        <f t="shared" si="13"/>
        <v>192.83000000006058</v>
      </c>
    </row>
    <row r="827" spans="2:15" ht="22.05" customHeight="1" x14ac:dyDescent="0.2">
      <c r="B827" s="20" t="s">
        <v>51</v>
      </c>
      <c r="O827" s="150">
        <f t="shared" si="13"/>
        <v>192.83000000006058</v>
      </c>
    </row>
    <row r="828" spans="2:15" ht="22.05" customHeight="1" x14ac:dyDescent="0.2">
      <c r="B828" s="20" t="s">
        <v>51</v>
      </c>
      <c r="O828" s="150">
        <f t="shared" si="13"/>
        <v>192.83000000006058</v>
      </c>
    </row>
    <row r="829" spans="2:15" ht="22.05" customHeight="1" x14ac:dyDescent="0.2">
      <c r="B829" s="20" t="s">
        <v>51</v>
      </c>
      <c r="O829" s="150">
        <f t="shared" si="13"/>
        <v>192.83000000006058</v>
      </c>
    </row>
    <row r="830" spans="2:15" ht="22.05" customHeight="1" x14ac:dyDescent="0.2">
      <c r="B830" s="20" t="s">
        <v>51</v>
      </c>
      <c r="O830" s="150">
        <f t="shared" si="13"/>
        <v>192.83000000006058</v>
      </c>
    </row>
    <row r="831" spans="2:15" ht="22.05" customHeight="1" x14ac:dyDescent="0.2">
      <c r="B831" s="20" t="s">
        <v>51</v>
      </c>
      <c r="O831" s="150">
        <f t="shared" si="13"/>
        <v>192.83000000006058</v>
      </c>
    </row>
    <row r="832" spans="2:15" ht="22.05" customHeight="1" x14ac:dyDescent="0.2">
      <c r="B832" s="20" t="s">
        <v>51</v>
      </c>
      <c r="O832" s="150">
        <f t="shared" si="13"/>
        <v>192.83000000006058</v>
      </c>
    </row>
    <row r="833" spans="2:15" ht="22.05" customHeight="1" x14ac:dyDescent="0.2">
      <c r="B833" s="20" t="s">
        <v>51</v>
      </c>
      <c r="O833" s="150">
        <f t="shared" si="13"/>
        <v>192.83000000006058</v>
      </c>
    </row>
    <row r="834" spans="2:15" ht="22.05" customHeight="1" x14ac:dyDescent="0.2">
      <c r="B834" s="20" t="s">
        <v>51</v>
      </c>
      <c r="O834" s="150">
        <f t="shared" si="13"/>
        <v>192.83000000006058</v>
      </c>
    </row>
    <row r="835" spans="2:15" ht="22.05" customHeight="1" x14ac:dyDescent="0.2">
      <c r="B835" s="20" t="s">
        <v>51</v>
      </c>
      <c r="O835" s="150">
        <f t="shared" si="13"/>
        <v>192.83000000006058</v>
      </c>
    </row>
    <row r="836" spans="2:15" ht="22.05" customHeight="1" x14ac:dyDescent="0.2">
      <c r="B836" s="20" t="s">
        <v>51</v>
      </c>
      <c r="O836" s="150">
        <f t="shared" si="13"/>
        <v>192.83000000006058</v>
      </c>
    </row>
    <row r="837" spans="2:15" ht="22.05" customHeight="1" x14ac:dyDescent="0.2">
      <c r="B837" s="20" t="s">
        <v>51</v>
      </c>
      <c r="O837" s="150">
        <f t="shared" si="13"/>
        <v>192.83000000006058</v>
      </c>
    </row>
    <row r="838" spans="2:15" ht="22.05" customHeight="1" x14ac:dyDescent="0.2">
      <c r="B838" s="20" t="s">
        <v>51</v>
      </c>
      <c r="O838" s="150">
        <f t="shared" si="13"/>
        <v>192.83000000006058</v>
      </c>
    </row>
    <row r="839" spans="2:15" ht="22.05" customHeight="1" x14ac:dyDescent="0.2">
      <c r="B839" s="20" t="s">
        <v>51</v>
      </c>
      <c r="O839" s="150">
        <f t="shared" si="13"/>
        <v>192.83000000006058</v>
      </c>
    </row>
    <row r="840" spans="2:15" ht="22.05" customHeight="1" x14ac:dyDescent="0.2">
      <c r="B840" s="20" t="s">
        <v>51</v>
      </c>
      <c r="O840" s="150">
        <f t="shared" si="13"/>
        <v>192.83000000006058</v>
      </c>
    </row>
    <row r="841" spans="2:15" ht="22.05" customHeight="1" x14ac:dyDescent="0.2">
      <c r="B841" s="20" t="s">
        <v>51</v>
      </c>
      <c r="O841" s="150">
        <f t="shared" si="13"/>
        <v>192.83000000006058</v>
      </c>
    </row>
    <row r="842" spans="2:15" ht="22.05" customHeight="1" x14ac:dyDescent="0.2">
      <c r="B842" s="20" t="s">
        <v>51</v>
      </c>
      <c r="O842" s="150">
        <f t="shared" si="13"/>
        <v>192.83000000006058</v>
      </c>
    </row>
    <row r="843" spans="2:15" ht="22.05" customHeight="1" x14ac:dyDescent="0.2">
      <c r="B843" s="20" t="s">
        <v>51</v>
      </c>
      <c r="O843" s="150">
        <f t="shared" si="13"/>
        <v>192.83000000006058</v>
      </c>
    </row>
    <row r="844" spans="2:15" ht="22.05" customHeight="1" x14ac:dyDescent="0.2">
      <c r="B844" s="20" t="s">
        <v>51</v>
      </c>
      <c r="O844" s="150">
        <f t="shared" si="13"/>
        <v>192.83000000006058</v>
      </c>
    </row>
    <row r="845" spans="2:15" ht="22.05" customHeight="1" x14ac:dyDescent="0.2">
      <c r="B845" s="20" t="s">
        <v>51</v>
      </c>
      <c r="O845" s="150">
        <f t="shared" si="13"/>
        <v>192.83000000006058</v>
      </c>
    </row>
    <row r="846" spans="2:15" ht="22.05" customHeight="1" x14ac:dyDescent="0.2">
      <c r="B846" s="20" t="s">
        <v>51</v>
      </c>
      <c r="O846" s="150">
        <f t="shared" si="13"/>
        <v>192.83000000006058</v>
      </c>
    </row>
    <row r="847" spans="2:15" ht="22.05" customHeight="1" x14ac:dyDescent="0.2">
      <c r="B847" s="20" t="s">
        <v>51</v>
      </c>
      <c r="O847" s="150">
        <f t="shared" si="13"/>
        <v>192.83000000006058</v>
      </c>
    </row>
    <row r="848" spans="2:15" ht="22.05" customHeight="1" x14ac:dyDescent="0.2">
      <c r="B848" s="20" t="s">
        <v>51</v>
      </c>
      <c r="O848" s="150">
        <f t="shared" si="13"/>
        <v>192.83000000006058</v>
      </c>
    </row>
    <row r="849" spans="2:15" ht="22.05" customHeight="1" x14ac:dyDescent="0.2">
      <c r="B849" s="20" t="s">
        <v>51</v>
      </c>
      <c r="O849" s="150">
        <f t="shared" si="13"/>
        <v>192.83000000006058</v>
      </c>
    </row>
    <row r="850" spans="2:15" ht="22.05" customHeight="1" x14ac:dyDescent="0.2">
      <c r="B850" s="20" t="s">
        <v>51</v>
      </c>
      <c r="O850" s="150">
        <f t="shared" si="13"/>
        <v>192.83000000006058</v>
      </c>
    </row>
    <row r="851" spans="2:15" ht="22.05" customHeight="1" x14ac:dyDescent="0.2">
      <c r="B851" s="20" t="s">
        <v>51</v>
      </c>
      <c r="O851" s="150">
        <f t="shared" si="13"/>
        <v>192.83000000006058</v>
      </c>
    </row>
    <row r="852" spans="2:15" ht="22.05" customHeight="1" x14ac:dyDescent="0.2">
      <c r="B852" s="20" t="s">
        <v>51</v>
      </c>
      <c r="O852" s="150">
        <f t="shared" si="13"/>
        <v>192.83000000006058</v>
      </c>
    </row>
    <row r="853" spans="2:15" ht="22.05" customHeight="1" x14ac:dyDescent="0.2">
      <c r="B853" s="20" t="s">
        <v>51</v>
      </c>
      <c r="O853" s="150">
        <f t="shared" si="13"/>
        <v>192.83000000006058</v>
      </c>
    </row>
    <row r="854" spans="2:15" ht="22.05" customHeight="1" x14ac:dyDescent="0.2">
      <c r="B854" s="20" t="s">
        <v>51</v>
      </c>
      <c r="O854" s="150">
        <f t="shared" ref="O854:O917" si="14">O853+M854-N854</f>
        <v>192.83000000006058</v>
      </c>
    </row>
    <row r="855" spans="2:15" ht="22.05" customHeight="1" x14ac:dyDescent="0.2">
      <c r="B855" s="20" t="s">
        <v>51</v>
      </c>
      <c r="O855" s="150">
        <f t="shared" si="14"/>
        <v>192.83000000006058</v>
      </c>
    </row>
    <row r="856" spans="2:15" ht="22.05" customHeight="1" x14ac:dyDescent="0.2">
      <c r="B856" s="20" t="s">
        <v>51</v>
      </c>
      <c r="O856" s="150">
        <f t="shared" si="14"/>
        <v>192.83000000006058</v>
      </c>
    </row>
    <row r="857" spans="2:15" ht="22.05" customHeight="1" x14ac:dyDescent="0.2">
      <c r="B857" s="20" t="s">
        <v>51</v>
      </c>
      <c r="O857" s="150">
        <f t="shared" si="14"/>
        <v>192.83000000006058</v>
      </c>
    </row>
    <row r="858" spans="2:15" ht="22.05" customHeight="1" x14ac:dyDescent="0.2">
      <c r="B858" s="20" t="s">
        <v>51</v>
      </c>
      <c r="O858" s="150">
        <f t="shared" si="14"/>
        <v>192.83000000006058</v>
      </c>
    </row>
    <row r="859" spans="2:15" ht="22.05" customHeight="1" x14ac:dyDescent="0.2">
      <c r="B859" s="20" t="s">
        <v>51</v>
      </c>
      <c r="O859" s="150">
        <f t="shared" si="14"/>
        <v>192.83000000006058</v>
      </c>
    </row>
    <row r="860" spans="2:15" ht="22.05" customHeight="1" x14ac:dyDescent="0.2">
      <c r="B860" s="20" t="s">
        <v>51</v>
      </c>
      <c r="O860" s="150">
        <f t="shared" si="14"/>
        <v>192.83000000006058</v>
      </c>
    </row>
    <row r="861" spans="2:15" ht="22.05" customHeight="1" x14ac:dyDescent="0.2">
      <c r="B861" s="20" t="s">
        <v>51</v>
      </c>
      <c r="O861" s="150">
        <f t="shared" si="14"/>
        <v>192.83000000006058</v>
      </c>
    </row>
    <row r="862" spans="2:15" ht="22.05" customHeight="1" x14ac:dyDescent="0.2">
      <c r="B862" s="20" t="s">
        <v>51</v>
      </c>
      <c r="O862" s="150">
        <f t="shared" si="14"/>
        <v>192.83000000006058</v>
      </c>
    </row>
    <row r="863" spans="2:15" ht="22.05" customHeight="1" x14ac:dyDescent="0.2">
      <c r="B863" s="20" t="s">
        <v>51</v>
      </c>
      <c r="O863" s="150">
        <f t="shared" si="14"/>
        <v>192.83000000006058</v>
      </c>
    </row>
    <row r="864" spans="2:15" ht="22.05" customHeight="1" x14ac:dyDescent="0.2">
      <c r="B864" s="20" t="s">
        <v>51</v>
      </c>
      <c r="O864" s="150">
        <f t="shared" si="14"/>
        <v>192.83000000006058</v>
      </c>
    </row>
    <row r="865" spans="2:15" ht="22.05" customHeight="1" x14ac:dyDescent="0.2">
      <c r="B865" s="20" t="s">
        <v>51</v>
      </c>
      <c r="O865" s="150">
        <f t="shared" si="14"/>
        <v>192.83000000006058</v>
      </c>
    </row>
    <row r="866" spans="2:15" ht="22.05" customHeight="1" x14ac:dyDescent="0.2">
      <c r="B866" s="20" t="s">
        <v>51</v>
      </c>
      <c r="O866" s="150">
        <f t="shared" si="14"/>
        <v>192.83000000006058</v>
      </c>
    </row>
    <row r="867" spans="2:15" ht="22.05" customHeight="1" x14ac:dyDescent="0.2">
      <c r="B867" s="20" t="s">
        <v>51</v>
      </c>
      <c r="O867" s="150">
        <f t="shared" si="14"/>
        <v>192.83000000006058</v>
      </c>
    </row>
    <row r="868" spans="2:15" ht="22.05" customHeight="1" x14ac:dyDescent="0.2">
      <c r="B868" s="20" t="s">
        <v>51</v>
      </c>
      <c r="O868" s="150">
        <f t="shared" si="14"/>
        <v>192.83000000006058</v>
      </c>
    </row>
    <row r="869" spans="2:15" ht="22.05" customHeight="1" x14ac:dyDescent="0.2">
      <c r="B869" s="20" t="s">
        <v>51</v>
      </c>
      <c r="O869" s="150">
        <f t="shared" si="14"/>
        <v>192.83000000006058</v>
      </c>
    </row>
    <row r="870" spans="2:15" ht="22.05" customHeight="1" x14ac:dyDescent="0.2">
      <c r="B870" s="20" t="s">
        <v>51</v>
      </c>
      <c r="O870" s="150">
        <f t="shared" si="14"/>
        <v>192.83000000006058</v>
      </c>
    </row>
    <row r="871" spans="2:15" ht="22.05" customHeight="1" x14ac:dyDescent="0.2">
      <c r="B871" s="20" t="s">
        <v>51</v>
      </c>
      <c r="O871" s="150">
        <f t="shared" si="14"/>
        <v>192.83000000006058</v>
      </c>
    </row>
    <row r="872" spans="2:15" ht="22.05" customHeight="1" x14ac:dyDescent="0.2">
      <c r="B872" s="20" t="s">
        <v>51</v>
      </c>
      <c r="O872" s="150">
        <f t="shared" si="14"/>
        <v>192.83000000006058</v>
      </c>
    </row>
    <row r="873" spans="2:15" ht="22.05" customHeight="1" x14ac:dyDescent="0.2">
      <c r="B873" s="20" t="s">
        <v>51</v>
      </c>
      <c r="O873" s="150">
        <f t="shared" si="14"/>
        <v>192.83000000006058</v>
      </c>
    </row>
    <row r="874" spans="2:15" ht="22.05" customHeight="1" x14ac:dyDescent="0.2">
      <c r="B874" s="20" t="s">
        <v>51</v>
      </c>
      <c r="O874" s="150">
        <f t="shared" si="14"/>
        <v>192.83000000006058</v>
      </c>
    </row>
    <row r="875" spans="2:15" ht="22.05" customHeight="1" x14ac:dyDescent="0.2">
      <c r="B875" s="20" t="s">
        <v>51</v>
      </c>
      <c r="O875" s="150">
        <f t="shared" si="14"/>
        <v>192.83000000006058</v>
      </c>
    </row>
    <row r="876" spans="2:15" ht="22.05" customHeight="1" x14ac:dyDescent="0.2">
      <c r="B876" s="20" t="s">
        <v>51</v>
      </c>
      <c r="O876" s="150">
        <f t="shared" si="14"/>
        <v>192.83000000006058</v>
      </c>
    </row>
    <row r="877" spans="2:15" ht="22.05" customHeight="1" x14ac:dyDescent="0.2">
      <c r="B877" s="20" t="s">
        <v>51</v>
      </c>
      <c r="O877" s="150">
        <f t="shared" si="14"/>
        <v>192.83000000006058</v>
      </c>
    </row>
    <row r="878" spans="2:15" ht="22.05" customHeight="1" x14ac:dyDescent="0.2">
      <c r="B878" s="20" t="s">
        <v>51</v>
      </c>
      <c r="O878" s="150">
        <f t="shared" si="14"/>
        <v>192.83000000006058</v>
      </c>
    </row>
    <row r="879" spans="2:15" ht="22.05" customHeight="1" x14ac:dyDescent="0.2">
      <c r="B879" s="20" t="s">
        <v>51</v>
      </c>
      <c r="O879" s="150">
        <f t="shared" si="14"/>
        <v>192.83000000006058</v>
      </c>
    </row>
    <row r="880" spans="2:15" ht="22.05" customHeight="1" x14ac:dyDescent="0.2">
      <c r="B880" s="20" t="s">
        <v>51</v>
      </c>
      <c r="O880" s="150">
        <f t="shared" si="14"/>
        <v>192.83000000006058</v>
      </c>
    </row>
    <row r="881" spans="2:15" ht="22.05" customHeight="1" x14ac:dyDescent="0.2">
      <c r="B881" s="20" t="s">
        <v>51</v>
      </c>
      <c r="O881" s="150">
        <f t="shared" si="14"/>
        <v>192.83000000006058</v>
      </c>
    </row>
    <row r="882" spans="2:15" ht="22.05" customHeight="1" x14ac:dyDescent="0.2">
      <c r="B882" s="20" t="s">
        <v>51</v>
      </c>
      <c r="O882" s="150">
        <f t="shared" si="14"/>
        <v>192.83000000006058</v>
      </c>
    </row>
    <row r="883" spans="2:15" ht="22.05" customHeight="1" x14ac:dyDescent="0.2">
      <c r="B883" s="20" t="s">
        <v>51</v>
      </c>
      <c r="O883" s="150">
        <f t="shared" si="14"/>
        <v>192.83000000006058</v>
      </c>
    </row>
    <row r="884" spans="2:15" ht="22.05" customHeight="1" x14ac:dyDescent="0.2">
      <c r="B884" s="20" t="s">
        <v>51</v>
      </c>
      <c r="O884" s="150">
        <f t="shared" si="14"/>
        <v>192.83000000006058</v>
      </c>
    </row>
    <row r="885" spans="2:15" ht="22.05" customHeight="1" x14ac:dyDescent="0.2">
      <c r="B885" s="20" t="s">
        <v>51</v>
      </c>
      <c r="O885" s="150">
        <f t="shared" si="14"/>
        <v>192.83000000006058</v>
      </c>
    </row>
    <row r="886" spans="2:15" ht="22.05" customHeight="1" x14ac:dyDescent="0.2">
      <c r="B886" s="20" t="s">
        <v>51</v>
      </c>
      <c r="O886" s="150">
        <f t="shared" si="14"/>
        <v>192.83000000006058</v>
      </c>
    </row>
    <row r="887" spans="2:15" ht="22.05" customHeight="1" x14ac:dyDescent="0.2">
      <c r="B887" s="20" t="s">
        <v>51</v>
      </c>
      <c r="O887" s="150">
        <f t="shared" si="14"/>
        <v>192.83000000006058</v>
      </c>
    </row>
    <row r="888" spans="2:15" ht="22.05" customHeight="1" x14ac:dyDescent="0.2">
      <c r="B888" s="20" t="s">
        <v>51</v>
      </c>
      <c r="O888" s="150">
        <f t="shared" si="14"/>
        <v>192.83000000006058</v>
      </c>
    </row>
    <row r="889" spans="2:15" ht="22.05" customHeight="1" x14ac:dyDescent="0.2">
      <c r="B889" s="20" t="s">
        <v>51</v>
      </c>
      <c r="O889" s="150">
        <f t="shared" si="14"/>
        <v>192.83000000006058</v>
      </c>
    </row>
    <row r="890" spans="2:15" ht="22.05" customHeight="1" x14ac:dyDescent="0.2">
      <c r="B890" s="20" t="s">
        <v>51</v>
      </c>
      <c r="O890" s="150">
        <f t="shared" si="14"/>
        <v>192.83000000006058</v>
      </c>
    </row>
    <row r="891" spans="2:15" ht="22.05" customHeight="1" x14ac:dyDescent="0.2">
      <c r="B891" s="20" t="s">
        <v>51</v>
      </c>
      <c r="O891" s="150">
        <f t="shared" si="14"/>
        <v>192.83000000006058</v>
      </c>
    </row>
    <row r="892" spans="2:15" ht="22.05" customHeight="1" x14ac:dyDescent="0.2">
      <c r="B892" s="20" t="s">
        <v>51</v>
      </c>
      <c r="O892" s="150">
        <f t="shared" si="14"/>
        <v>192.83000000006058</v>
      </c>
    </row>
    <row r="893" spans="2:15" ht="22.05" customHeight="1" x14ac:dyDescent="0.2">
      <c r="B893" s="20" t="s">
        <v>51</v>
      </c>
      <c r="O893" s="150">
        <f t="shared" si="14"/>
        <v>192.83000000006058</v>
      </c>
    </row>
    <row r="894" spans="2:15" ht="22.05" customHeight="1" x14ac:dyDescent="0.2">
      <c r="B894" s="20" t="s">
        <v>51</v>
      </c>
      <c r="O894" s="150">
        <f t="shared" si="14"/>
        <v>192.83000000006058</v>
      </c>
    </row>
    <row r="895" spans="2:15" ht="22.05" customHeight="1" x14ac:dyDescent="0.2">
      <c r="B895" s="20" t="s">
        <v>51</v>
      </c>
      <c r="O895" s="150">
        <f t="shared" si="14"/>
        <v>192.83000000006058</v>
      </c>
    </row>
    <row r="896" spans="2:15" ht="22.05" customHeight="1" x14ac:dyDescent="0.2">
      <c r="B896" s="20" t="s">
        <v>51</v>
      </c>
      <c r="O896" s="150">
        <f t="shared" si="14"/>
        <v>192.83000000006058</v>
      </c>
    </row>
    <row r="897" spans="2:15" ht="22.05" customHeight="1" x14ac:dyDescent="0.2">
      <c r="B897" s="20" t="s">
        <v>51</v>
      </c>
      <c r="O897" s="150">
        <f t="shared" si="14"/>
        <v>192.83000000006058</v>
      </c>
    </row>
    <row r="898" spans="2:15" ht="22.05" customHeight="1" x14ac:dyDescent="0.2">
      <c r="B898" s="20" t="s">
        <v>51</v>
      </c>
      <c r="O898" s="150">
        <f t="shared" si="14"/>
        <v>192.83000000006058</v>
      </c>
    </row>
    <row r="899" spans="2:15" ht="22.05" customHeight="1" x14ac:dyDescent="0.2">
      <c r="B899" s="20" t="s">
        <v>51</v>
      </c>
      <c r="O899" s="150">
        <f t="shared" si="14"/>
        <v>192.83000000006058</v>
      </c>
    </row>
    <row r="900" spans="2:15" ht="22.05" customHeight="1" x14ac:dyDescent="0.2">
      <c r="B900" s="20" t="s">
        <v>51</v>
      </c>
      <c r="O900" s="150">
        <f t="shared" si="14"/>
        <v>192.83000000006058</v>
      </c>
    </row>
    <row r="901" spans="2:15" ht="22.05" customHeight="1" x14ac:dyDescent="0.2">
      <c r="B901" s="20" t="s">
        <v>51</v>
      </c>
      <c r="O901" s="150">
        <f t="shared" si="14"/>
        <v>192.83000000006058</v>
      </c>
    </row>
    <row r="902" spans="2:15" ht="22.05" customHeight="1" x14ac:dyDescent="0.2">
      <c r="B902" s="20" t="s">
        <v>51</v>
      </c>
      <c r="O902" s="150">
        <f t="shared" si="14"/>
        <v>192.83000000006058</v>
      </c>
    </row>
    <row r="903" spans="2:15" ht="22.05" customHeight="1" x14ac:dyDescent="0.2">
      <c r="B903" s="20" t="s">
        <v>51</v>
      </c>
      <c r="O903" s="150">
        <f t="shared" si="14"/>
        <v>192.83000000006058</v>
      </c>
    </row>
    <row r="904" spans="2:15" ht="22.05" customHeight="1" x14ac:dyDescent="0.2">
      <c r="B904" s="20" t="s">
        <v>51</v>
      </c>
      <c r="O904" s="150">
        <f t="shared" si="14"/>
        <v>192.83000000006058</v>
      </c>
    </row>
    <row r="905" spans="2:15" ht="22.05" customHeight="1" x14ac:dyDescent="0.2">
      <c r="B905" s="20" t="s">
        <v>51</v>
      </c>
      <c r="O905" s="150">
        <f t="shared" si="14"/>
        <v>192.83000000006058</v>
      </c>
    </row>
    <row r="906" spans="2:15" ht="22.05" customHeight="1" x14ac:dyDescent="0.2">
      <c r="B906" s="20" t="s">
        <v>51</v>
      </c>
      <c r="O906" s="150">
        <f t="shared" si="14"/>
        <v>192.83000000006058</v>
      </c>
    </row>
    <row r="907" spans="2:15" ht="22.05" customHeight="1" x14ac:dyDescent="0.2">
      <c r="B907" s="20" t="s">
        <v>51</v>
      </c>
      <c r="O907" s="150">
        <f t="shared" si="14"/>
        <v>192.83000000006058</v>
      </c>
    </row>
    <row r="908" spans="2:15" ht="22.05" customHeight="1" x14ac:dyDescent="0.2">
      <c r="B908" s="20" t="s">
        <v>51</v>
      </c>
      <c r="O908" s="150">
        <f t="shared" si="14"/>
        <v>192.83000000006058</v>
      </c>
    </row>
    <row r="909" spans="2:15" ht="22.05" customHeight="1" x14ac:dyDescent="0.2">
      <c r="B909" s="20" t="s">
        <v>51</v>
      </c>
      <c r="O909" s="150">
        <f t="shared" si="14"/>
        <v>192.83000000006058</v>
      </c>
    </row>
    <row r="910" spans="2:15" ht="22.05" customHeight="1" x14ac:dyDescent="0.2">
      <c r="B910" s="20" t="s">
        <v>51</v>
      </c>
      <c r="O910" s="150">
        <f t="shared" si="14"/>
        <v>192.83000000006058</v>
      </c>
    </row>
    <row r="911" spans="2:15" ht="22.05" customHeight="1" x14ac:dyDescent="0.2">
      <c r="B911" s="20" t="s">
        <v>51</v>
      </c>
      <c r="O911" s="150">
        <f t="shared" si="14"/>
        <v>192.83000000006058</v>
      </c>
    </row>
    <row r="912" spans="2:15" ht="22.05" customHeight="1" x14ac:dyDescent="0.2">
      <c r="B912" s="20" t="s">
        <v>51</v>
      </c>
      <c r="O912" s="150">
        <f t="shared" si="14"/>
        <v>192.83000000006058</v>
      </c>
    </row>
    <row r="913" spans="2:15" ht="22.05" customHeight="1" x14ac:dyDescent="0.2">
      <c r="B913" s="20" t="s">
        <v>51</v>
      </c>
      <c r="O913" s="150">
        <f t="shared" si="14"/>
        <v>192.83000000006058</v>
      </c>
    </row>
    <row r="914" spans="2:15" ht="22.05" customHeight="1" x14ac:dyDescent="0.2">
      <c r="B914" s="20" t="s">
        <v>51</v>
      </c>
      <c r="O914" s="150">
        <f t="shared" si="14"/>
        <v>192.83000000006058</v>
      </c>
    </row>
    <row r="915" spans="2:15" ht="22.05" customHeight="1" x14ac:dyDescent="0.2">
      <c r="B915" s="20" t="s">
        <v>51</v>
      </c>
      <c r="O915" s="150">
        <f t="shared" si="14"/>
        <v>192.83000000006058</v>
      </c>
    </row>
    <row r="916" spans="2:15" ht="22.05" customHeight="1" x14ac:dyDescent="0.2">
      <c r="B916" s="20" t="s">
        <v>51</v>
      </c>
      <c r="O916" s="150">
        <f t="shared" si="14"/>
        <v>192.83000000006058</v>
      </c>
    </row>
    <row r="917" spans="2:15" ht="22.05" customHeight="1" x14ac:dyDescent="0.2">
      <c r="B917" s="20" t="s">
        <v>51</v>
      </c>
      <c r="O917" s="150">
        <f t="shared" si="14"/>
        <v>192.83000000006058</v>
      </c>
    </row>
    <row r="918" spans="2:15" ht="22.05" customHeight="1" x14ac:dyDescent="0.2">
      <c r="B918" s="20" t="s">
        <v>51</v>
      </c>
      <c r="O918" s="150">
        <f t="shared" ref="O918:O981" si="15">O917+M918-N918</f>
        <v>192.83000000006058</v>
      </c>
    </row>
    <row r="919" spans="2:15" ht="22.05" customHeight="1" x14ac:dyDescent="0.2">
      <c r="B919" s="20" t="s">
        <v>51</v>
      </c>
      <c r="O919" s="150">
        <f t="shared" si="15"/>
        <v>192.83000000006058</v>
      </c>
    </row>
    <row r="920" spans="2:15" ht="22.05" customHeight="1" x14ac:dyDescent="0.2">
      <c r="B920" s="20" t="s">
        <v>51</v>
      </c>
      <c r="O920" s="150">
        <f t="shared" si="15"/>
        <v>192.83000000006058</v>
      </c>
    </row>
    <row r="921" spans="2:15" ht="22.05" customHeight="1" x14ac:dyDescent="0.2">
      <c r="B921" s="20" t="s">
        <v>51</v>
      </c>
      <c r="O921" s="150">
        <f t="shared" si="15"/>
        <v>192.83000000006058</v>
      </c>
    </row>
    <row r="922" spans="2:15" ht="22.05" customHeight="1" x14ac:dyDescent="0.2">
      <c r="B922" s="20" t="s">
        <v>51</v>
      </c>
      <c r="O922" s="150">
        <f t="shared" si="15"/>
        <v>192.83000000006058</v>
      </c>
    </row>
    <row r="923" spans="2:15" ht="22.05" customHeight="1" x14ac:dyDescent="0.2">
      <c r="B923" s="20" t="s">
        <v>51</v>
      </c>
      <c r="O923" s="150">
        <f t="shared" si="15"/>
        <v>192.83000000006058</v>
      </c>
    </row>
    <row r="924" spans="2:15" ht="22.05" customHeight="1" x14ac:dyDescent="0.2">
      <c r="B924" s="20" t="s">
        <v>51</v>
      </c>
      <c r="O924" s="150">
        <f t="shared" si="15"/>
        <v>192.83000000006058</v>
      </c>
    </row>
    <row r="925" spans="2:15" ht="22.05" customHeight="1" x14ac:dyDescent="0.2">
      <c r="B925" s="20" t="s">
        <v>51</v>
      </c>
      <c r="O925" s="150">
        <f t="shared" si="15"/>
        <v>192.83000000006058</v>
      </c>
    </row>
    <row r="926" spans="2:15" ht="22.05" customHeight="1" x14ac:dyDescent="0.2">
      <c r="B926" s="20" t="s">
        <v>51</v>
      </c>
      <c r="O926" s="150">
        <f t="shared" si="15"/>
        <v>192.83000000006058</v>
      </c>
    </row>
    <row r="927" spans="2:15" ht="22.05" customHeight="1" x14ac:dyDescent="0.2">
      <c r="B927" s="20" t="s">
        <v>51</v>
      </c>
      <c r="O927" s="150">
        <f t="shared" si="15"/>
        <v>192.83000000006058</v>
      </c>
    </row>
    <row r="928" spans="2:15" ht="22.05" customHeight="1" x14ac:dyDescent="0.2">
      <c r="B928" s="20" t="s">
        <v>51</v>
      </c>
      <c r="O928" s="150">
        <f t="shared" si="15"/>
        <v>192.83000000006058</v>
      </c>
    </row>
    <row r="929" spans="2:15" ht="22.05" customHeight="1" x14ac:dyDescent="0.2">
      <c r="B929" s="20" t="s">
        <v>51</v>
      </c>
      <c r="O929" s="150">
        <f t="shared" si="15"/>
        <v>192.83000000006058</v>
      </c>
    </row>
    <row r="930" spans="2:15" ht="22.05" customHeight="1" x14ac:dyDescent="0.2">
      <c r="B930" s="20" t="s">
        <v>51</v>
      </c>
      <c r="O930" s="150">
        <f t="shared" si="15"/>
        <v>192.83000000006058</v>
      </c>
    </row>
    <row r="931" spans="2:15" ht="22.05" customHeight="1" x14ac:dyDescent="0.2">
      <c r="B931" s="20" t="s">
        <v>51</v>
      </c>
      <c r="O931" s="150">
        <f t="shared" si="15"/>
        <v>192.83000000006058</v>
      </c>
    </row>
    <row r="932" spans="2:15" ht="22.05" customHeight="1" x14ac:dyDescent="0.2">
      <c r="B932" s="20" t="s">
        <v>51</v>
      </c>
      <c r="O932" s="150">
        <f t="shared" si="15"/>
        <v>192.83000000006058</v>
      </c>
    </row>
    <row r="933" spans="2:15" ht="22.05" customHeight="1" x14ac:dyDescent="0.2">
      <c r="B933" s="20" t="s">
        <v>51</v>
      </c>
      <c r="O933" s="150">
        <f t="shared" si="15"/>
        <v>192.83000000006058</v>
      </c>
    </row>
    <row r="934" spans="2:15" ht="22.05" customHeight="1" x14ac:dyDescent="0.2">
      <c r="B934" s="20" t="s">
        <v>51</v>
      </c>
      <c r="O934" s="150">
        <f t="shared" si="15"/>
        <v>192.83000000006058</v>
      </c>
    </row>
    <row r="935" spans="2:15" ht="22.05" customHeight="1" x14ac:dyDescent="0.2">
      <c r="B935" s="20" t="s">
        <v>51</v>
      </c>
      <c r="O935" s="150">
        <f t="shared" si="15"/>
        <v>192.83000000006058</v>
      </c>
    </row>
    <row r="936" spans="2:15" ht="22.05" customHeight="1" x14ac:dyDescent="0.2">
      <c r="B936" s="20" t="s">
        <v>51</v>
      </c>
      <c r="O936" s="150">
        <f t="shared" si="15"/>
        <v>192.83000000006058</v>
      </c>
    </row>
    <row r="937" spans="2:15" ht="22.05" customHeight="1" x14ac:dyDescent="0.2">
      <c r="B937" s="20" t="s">
        <v>51</v>
      </c>
      <c r="O937" s="150">
        <f t="shared" si="15"/>
        <v>192.83000000006058</v>
      </c>
    </row>
    <row r="938" spans="2:15" ht="22.05" customHeight="1" x14ac:dyDescent="0.2">
      <c r="B938" s="20" t="s">
        <v>51</v>
      </c>
      <c r="O938" s="150">
        <f t="shared" si="15"/>
        <v>192.83000000006058</v>
      </c>
    </row>
    <row r="939" spans="2:15" ht="22.05" customHeight="1" x14ac:dyDescent="0.2">
      <c r="B939" s="20" t="s">
        <v>51</v>
      </c>
      <c r="O939" s="150">
        <f t="shared" si="15"/>
        <v>192.83000000006058</v>
      </c>
    </row>
    <row r="940" spans="2:15" ht="22.05" customHeight="1" x14ac:dyDescent="0.2">
      <c r="B940" s="20" t="s">
        <v>51</v>
      </c>
      <c r="O940" s="150">
        <f t="shared" si="15"/>
        <v>192.83000000006058</v>
      </c>
    </row>
    <row r="941" spans="2:15" ht="22.05" customHeight="1" x14ac:dyDescent="0.2">
      <c r="B941" s="20" t="s">
        <v>51</v>
      </c>
      <c r="O941" s="150">
        <f t="shared" si="15"/>
        <v>192.83000000006058</v>
      </c>
    </row>
    <row r="942" spans="2:15" ht="22.05" customHeight="1" x14ac:dyDescent="0.2">
      <c r="B942" s="20" t="s">
        <v>51</v>
      </c>
      <c r="O942" s="150">
        <f t="shared" si="15"/>
        <v>192.83000000006058</v>
      </c>
    </row>
    <row r="943" spans="2:15" ht="22.05" customHeight="1" x14ac:dyDescent="0.2">
      <c r="B943" s="20" t="s">
        <v>51</v>
      </c>
      <c r="O943" s="150">
        <f t="shared" si="15"/>
        <v>192.83000000006058</v>
      </c>
    </row>
    <row r="944" spans="2:15" ht="22.05" customHeight="1" x14ac:dyDescent="0.2">
      <c r="B944" s="20" t="s">
        <v>51</v>
      </c>
      <c r="O944" s="150">
        <f t="shared" si="15"/>
        <v>192.83000000006058</v>
      </c>
    </row>
    <row r="945" spans="2:15" ht="22.05" customHeight="1" x14ac:dyDescent="0.2">
      <c r="B945" s="20" t="s">
        <v>51</v>
      </c>
      <c r="O945" s="150">
        <f t="shared" si="15"/>
        <v>192.83000000006058</v>
      </c>
    </row>
    <row r="946" spans="2:15" ht="22.05" customHeight="1" x14ac:dyDescent="0.2">
      <c r="B946" s="20" t="s">
        <v>51</v>
      </c>
      <c r="O946" s="150">
        <f t="shared" si="15"/>
        <v>192.83000000006058</v>
      </c>
    </row>
    <row r="947" spans="2:15" ht="22.05" customHeight="1" x14ac:dyDescent="0.2">
      <c r="B947" s="20" t="s">
        <v>51</v>
      </c>
      <c r="O947" s="150">
        <f t="shared" si="15"/>
        <v>192.83000000006058</v>
      </c>
    </row>
    <row r="948" spans="2:15" ht="22.05" customHeight="1" x14ac:dyDescent="0.2">
      <c r="B948" s="20" t="s">
        <v>51</v>
      </c>
      <c r="O948" s="150">
        <f t="shared" si="15"/>
        <v>192.83000000006058</v>
      </c>
    </row>
    <row r="949" spans="2:15" ht="22.05" customHeight="1" x14ac:dyDescent="0.2">
      <c r="B949" s="20" t="s">
        <v>51</v>
      </c>
      <c r="O949" s="150">
        <f t="shared" si="15"/>
        <v>192.83000000006058</v>
      </c>
    </row>
    <row r="950" spans="2:15" ht="22.05" customHeight="1" x14ac:dyDescent="0.2">
      <c r="B950" s="20" t="s">
        <v>51</v>
      </c>
      <c r="O950" s="150">
        <f t="shared" si="15"/>
        <v>192.83000000006058</v>
      </c>
    </row>
    <row r="951" spans="2:15" ht="22.05" customHeight="1" x14ac:dyDescent="0.2">
      <c r="B951" s="20" t="s">
        <v>51</v>
      </c>
      <c r="O951" s="150">
        <f t="shared" si="15"/>
        <v>192.83000000006058</v>
      </c>
    </row>
    <row r="952" spans="2:15" ht="22.05" customHeight="1" x14ac:dyDescent="0.2">
      <c r="B952" s="20" t="s">
        <v>51</v>
      </c>
      <c r="O952" s="150">
        <f t="shared" si="15"/>
        <v>192.83000000006058</v>
      </c>
    </row>
    <row r="953" spans="2:15" ht="22.05" customHeight="1" x14ac:dyDescent="0.2">
      <c r="B953" s="20" t="s">
        <v>51</v>
      </c>
      <c r="O953" s="150">
        <f t="shared" si="15"/>
        <v>192.83000000006058</v>
      </c>
    </row>
    <row r="954" spans="2:15" ht="22.05" customHeight="1" x14ac:dyDescent="0.2">
      <c r="B954" s="20" t="s">
        <v>51</v>
      </c>
      <c r="O954" s="150">
        <f t="shared" si="15"/>
        <v>192.83000000006058</v>
      </c>
    </row>
    <row r="955" spans="2:15" ht="22.05" customHeight="1" x14ac:dyDescent="0.2">
      <c r="B955" s="20" t="s">
        <v>51</v>
      </c>
      <c r="O955" s="150">
        <f t="shared" si="15"/>
        <v>192.83000000006058</v>
      </c>
    </row>
    <row r="956" spans="2:15" ht="22.05" customHeight="1" x14ac:dyDescent="0.2">
      <c r="B956" s="20" t="s">
        <v>51</v>
      </c>
      <c r="O956" s="150">
        <f t="shared" si="15"/>
        <v>192.83000000006058</v>
      </c>
    </row>
    <row r="957" spans="2:15" ht="22.05" customHeight="1" x14ac:dyDescent="0.2">
      <c r="B957" s="20" t="s">
        <v>51</v>
      </c>
      <c r="O957" s="150">
        <f t="shared" si="15"/>
        <v>192.83000000006058</v>
      </c>
    </row>
    <row r="958" spans="2:15" ht="22.05" customHeight="1" x14ac:dyDescent="0.2">
      <c r="B958" s="20" t="s">
        <v>51</v>
      </c>
      <c r="O958" s="150">
        <f t="shared" si="15"/>
        <v>192.83000000006058</v>
      </c>
    </row>
    <row r="959" spans="2:15" ht="22.05" customHeight="1" x14ac:dyDescent="0.2">
      <c r="B959" s="20" t="s">
        <v>51</v>
      </c>
      <c r="O959" s="150">
        <f t="shared" si="15"/>
        <v>192.83000000006058</v>
      </c>
    </row>
    <row r="960" spans="2:15" ht="22.05" customHeight="1" x14ac:dyDescent="0.2">
      <c r="B960" s="20" t="s">
        <v>51</v>
      </c>
      <c r="O960" s="150">
        <f t="shared" si="15"/>
        <v>192.83000000006058</v>
      </c>
    </row>
    <row r="961" spans="2:15" ht="22.05" customHeight="1" x14ac:dyDescent="0.2">
      <c r="B961" s="20" t="s">
        <v>51</v>
      </c>
      <c r="O961" s="150">
        <f t="shared" si="15"/>
        <v>192.83000000006058</v>
      </c>
    </row>
    <row r="962" spans="2:15" ht="22.05" customHeight="1" x14ac:dyDescent="0.2">
      <c r="B962" s="20" t="s">
        <v>51</v>
      </c>
      <c r="O962" s="150">
        <f t="shared" si="15"/>
        <v>192.83000000006058</v>
      </c>
    </row>
    <row r="963" spans="2:15" ht="22.05" customHeight="1" x14ac:dyDescent="0.2">
      <c r="B963" s="20" t="s">
        <v>51</v>
      </c>
      <c r="O963" s="150">
        <f t="shared" si="15"/>
        <v>192.83000000006058</v>
      </c>
    </row>
    <row r="964" spans="2:15" ht="22.05" customHeight="1" x14ac:dyDescent="0.2">
      <c r="B964" s="20" t="s">
        <v>51</v>
      </c>
      <c r="O964" s="150">
        <f t="shared" si="15"/>
        <v>192.83000000006058</v>
      </c>
    </row>
    <row r="965" spans="2:15" ht="22.05" customHeight="1" x14ac:dyDescent="0.2">
      <c r="B965" s="20" t="s">
        <v>51</v>
      </c>
      <c r="O965" s="150">
        <f t="shared" si="15"/>
        <v>192.83000000006058</v>
      </c>
    </row>
    <row r="966" spans="2:15" ht="22.05" customHeight="1" x14ac:dyDescent="0.2">
      <c r="B966" s="20" t="s">
        <v>51</v>
      </c>
      <c r="O966" s="150">
        <f t="shared" si="15"/>
        <v>192.83000000006058</v>
      </c>
    </row>
    <row r="967" spans="2:15" ht="22.05" customHeight="1" x14ac:dyDescent="0.2">
      <c r="B967" s="20" t="s">
        <v>51</v>
      </c>
      <c r="O967" s="150">
        <f t="shared" si="15"/>
        <v>192.83000000006058</v>
      </c>
    </row>
    <row r="968" spans="2:15" ht="22.05" customHeight="1" x14ac:dyDescent="0.2">
      <c r="B968" s="20" t="s">
        <v>51</v>
      </c>
      <c r="O968" s="150">
        <f t="shared" si="15"/>
        <v>192.83000000006058</v>
      </c>
    </row>
    <row r="969" spans="2:15" ht="22.05" customHeight="1" x14ac:dyDescent="0.2">
      <c r="B969" s="20" t="s">
        <v>51</v>
      </c>
      <c r="O969" s="150">
        <f t="shared" si="15"/>
        <v>192.83000000006058</v>
      </c>
    </row>
    <row r="970" spans="2:15" ht="22.05" customHeight="1" x14ac:dyDescent="0.2">
      <c r="B970" s="20" t="s">
        <v>51</v>
      </c>
      <c r="O970" s="150">
        <f t="shared" si="15"/>
        <v>192.83000000006058</v>
      </c>
    </row>
    <row r="971" spans="2:15" ht="22.05" customHeight="1" x14ac:dyDescent="0.2">
      <c r="B971" s="20" t="s">
        <v>51</v>
      </c>
      <c r="O971" s="150">
        <f t="shared" si="15"/>
        <v>192.83000000006058</v>
      </c>
    </row>
    <row r="972" spans="2:15" ht="22.05" customHeight="1" x14ac:dyDescent="0.2">
      <c r="B972" s="20" t="s">
        <v>51</v>
      </c>
      <c r="O972" s="150">
        <f t="shared" si="15"/>
        <v>192.83000000006058</v>
      </c>
    </row>
    <row r="973" spans="2:15" ht="22.05" customHeight="1" x14ac:dyDescent="0.2">
      <c r="B973" s="20" t="s">
        <v>51</v>
      </c>
      <c r="O973" s="150">
        <f t="shared" si="15"/>
        <v>192.83000000006058</v>
      </c>
    </row>
    <row r="974" spans="2:15" ht="22.05" customHeight="1" x14ac:dyDescent="0.2">
      <c r="B974" s="20" t="s">
        <v>51</v>
      </c>
      <c r="O974" s="150">
        <f t="shared" si="15"/>
        <v>192.83000000006058</v>
      </c>
    </row>
    <row r="975" spans="2:15" ht="22.05" customHeight="1" x14ac:dyDescent="0.2">
      <c r="B975" s="20" t="s">
        <v>51</v>
      </c>
      <c r="O975" s="150">
        <f t="shared" si="15"/>
        <v>192.83000000006058</v>
      </c>
    </row>
    <row r="976" spans="2:15" ht="22.05" customHeight="1" x14ac:dyDescent="0.2">
      <c r="B976" s="20" t="s">
        <v>51</v>
      </c>
      <c r="O976" s="150">
        <f t="shared" si="15"/>
        <v>192.83000000006058</v>
      </c>
    </row>
    <row r="977" spans="2:15" ht="22.05" customHeight="1" x14ac:dyDescent="0.2">
      <c r="B977" s="20" t="s">
        <v>51</v>
      </c>
      <c r="O977" s="150">
        <f t="shared" si="15"/>
        <v>192.83000000006058</v>
      </c>
    </row>
    <row r="978" spans="2:15" ht="22.05" customHeight="1" x14ac:dyDescent="0.2">
      <c r="B978" s="20" t="s">
        <v>51</v>
      </c>
      <c r="O978" s="150">
        <f t="shared" si="15"/>
        <v>192.83000000006058</v>
      </c>
    </row>
    <row r="979" spans="2:15" ht="22.05" customHeight="1" x14ac:dyDescent="0.2">
      <c r="B979" s="20" t="s">
        <v>51</v>
      </c>
      <c r="O979" s="150">
        <f t="shared" si="15"/>
        <v>192.83000000006058</v>
      </c>
    </row>
    <row r="980" spans="2:15" ht="22.05" customHeight="1" x14ac:dyDescent="0.2">
      <c r="B980" s="20" t="s">
        <v>51</v>
      </c>
      <c r="O980" s="150">
        <f t="shared" si="15"/>
        <v>192.83000000006058</v>
      </c>
    </row>
    <row r="981" spans="2:15" ht="22.05" customHeight="1" x14ac:dyDescent="0.2">
      <c r="B981" s="20" t="s">
        <v>51</v>
      </c>
      <c r="O981" s="150">
        <f t="shared" si="15"/>
        <v>192.83000000006058</v>
      </c>
    </row>
    <row r="982" spans="2:15" ht="22.05" customHeight="1" x14ac:dyDescent="0.2">
      <c r="B982" s="20" t="s">
        <v>51</v>
      </c>
      <c r="O982" s="150">
        <f t="shared" ref="O982:O1014" si="16">O981+M982-N982</f>
        <v>192.83000000006058</v>
      </c>
    </row>
    <row r="983" spans="2:15" ht="22.05" customHeight="1" x14ac:dyDescent="0.2">
      <c r="B983" s="20" t="s">
        <v>51</v>
      </c>
      <c r="O983" s="150">
        <f t="shared" si="16"/>
        <v>192.83000000006058</v>
      </c>
    </row>
    <row r="984" spans="2:15" ht="22.05" customHeight="1" x14ac:dyDescent="0.2">
      <c r="B984" s="20" t="s">
        <v>51</v>
      </c>
      <c r="O984" s="150">
        <f t="shared" si="16"/>
        <v>192.83000000006058</v>
      </c>
    </row>
    <row r="985" spans="2:15" ht="22.05" customHeight="1" x14ac:dyDescent="0.2">
      <c r="B985" s="20" t="s">
        <v>51</v>
      </c>
      <c r="O985" s="150">
        <f t="shared" si="16"/>
        <v>192.83000000006058</v>
      </c>
    </row>
    <row r="986" spans="2:15" ht="22.05" customHeight="1" x14ac:dyDescent="0.2">
      <c r="B986" s="20" t="s">
        <v>51</v>
      </c>
      <c r="O986" s="150">
        <f t="shared" si="16"/>
        <v>192.83000000006058</v>
      </c>
    </row>
    <row r="987" spans="2:15" ht="22.05" customHeight="1" x14ac:dyDescent="0.2">
      <c r="B987" s="20" t="s">
        <v>51</v>
      </c>
      <c r="O987" s="150">
        <f t="shared" si="16"/>
        <v>192.83000000006058</v>
      </c>
    </row>
    <row r="988" spans="2:15" ht="22.05" customHeight="1" x14ac:dyDescent="0.2">
      <c r="B988" s="20" t="s">
        <v>51</v>
      </c>
      <c r="O988" s="150">
        <f t="shared" si="16"/>
        <v>192.83000000006058</v>
      </c>
    </row>
    <row r="989" spans="2:15" ht="22.05" customHeight="1" x14ac:dyDescent="0.2">
      <c r="B989" s="20" t="s">
        <v>51</v>
      </c>
      <c r="O989" s="150">
        <f t="shared" si="16"/>
        <v>192.83000000006058</v>
      </c>
    </row>
    <row r="990" spans="2:15" ht="22.05" customHeight="1" x14ac:dyDescent="0.2">
      <c r="B990" s="20" t="s">
        <v>51</v>
      </c>
      <c r="O990" s="150">
        <f t="shared" si="16"/>
        <v>192.83000000006058</v>
      </c>
    </row>
    <row r="991" spans="2:15" ht="22.05" customHeight="1" x14ac:dyDescent="0.2">
      <c r="B991" s="20" t="s">
        <v>51</v>
      </c>
      <c r="O991" s="150">
        <f t="shared" si="16"/>
        <v>192.83000000006058</v>
      </c>
    </row>
    <row r="992" spans="2:15" ht="22.05" customHeight="1" x14ac:dyDescent="0.2">
      <c r="B992" s="20" t="s">
        <v>51</v>
      </c>
      <c r="O992" s="150">
        <f t="shared" si="16"/>
        <v>192.83000000006058</v>
      </c>
    </row>
    <row r="993" spans="2:15" ht="22.05" customHeight="1" x14ac:dyDescent="0.2">
      <c r="B993" s="20" t="s">
        <v>51</v>
      </c>
      <c r="O993" s="150">
        <f t="shared" si="16"/>
        <v>192.83000000006058</v>
      </c>
    </row>
    <row r="994" spans="2:15" ht="22.05" customHeight="1" x14ac:dyDescent="0.2">
      <c r="B994" s="20" t="s">
        <v>51</v>
      </c>
      <c r="O994" s="150">
        <f t="shared" si="16"/>
        <v>192.83000000006058</v>
      </c>
    </row>
    <row r="995" spans="2:15" ht="22.05" customHeight="1" x14ac:dyDescent="0.2">
      <c r="B995" s="20" t="s">
        <v>51</v>
      </c>
      <c r="O995" s="150">
        <f t="shared" si="16"/>
        <v>192.83000000006058</v>
      </c>
    </row>
    <row r="996" spans="2:15" ht="22.05" customHeight="1" x14ac:dyDescent="0.2">
      <c r="B996" s="20" t="s">
        <v>51</v>
      </c>
      <c r="O996" s="150">
        <f t="shared" si="16"/>
        <v>192.83000000006058</v>
      </c>
    </row>
    <row r="997" spans="2:15" ht="22.05" customHeight="1" x14ac:dyDescent="0.2">
      <c r="B997" s="20" t="s">
        <v>51</v>
      </c>
      <c r="O997" s="150">
        <f t="shared" si="16"/>
        <v>192.83000000006058</v>
      </c>
    </row>
    <row r="998" spans="2:15" ht="22.05" customHeight="1" x14ac:dyDescent="0.2">
      <c r="B998" s="20" t="s">
        <v>51</v>
      </c>
      <c r="O998" s="150">
        <f t="shared" si="16"/>
        <v>192.83000000006058</v>
      </c>
    </row>
    <row r="999" spans="2:15" ht="22.05" customHeight="1" x14ac:dyDescent="0.2">
      <c r="B999" s="20" t="s">
        <v>51</v>
      </c>
      <c r="O999" s="150">
        <f t="shared" si="16"/>
        <v>192.83000000006058</v>
      </c>
    </row>
    <row r="1000" spans="2:15" ht="22.05" customHeight="1" x14ac:dyDescent="0.2">
      <c r="B1000" s="20" t="s">
        <v>51</v>
      </c>
      <c r="O1000" s="150">
        <f t="shared" si="16"/>
        <v>192.83000000006058</v>
      </c>
    </row>
    <row r="1001" spans="2:15" ht="22.05" customHeight="1" x14ac:dyDescent="0.2">
      <c r="B1001" s="20" t="s">
        <v>51</v>
      </c>
      <c r="O1001" s="150">
        <f t="shared" si="16"/>
        <v>192.83000000006058</v>
      </c>
    </row>
    <row r="1002" spans="2:15" ht="22.05" customHeight="1" x14ac:dyDescent="0.2">
      <c r="B1002" s="20" t="s">
        <v>51</v>
      </c>
      <c r="O1002" s="150">
        <f t="shared" si="16"/>
        <v>192.83000000006058</v>
      </c>
    </row>
    <row r="1003" spans="2:15" ht="22.05" customHeight="1" x14ac:dyDescent="0.2">
      <c r="B1003" s="20" t="s">
        <v>51</v>
      </c>
      <c r="O1003" s="150">
        <f t="shared" si="16"/>
        <v>192.83000000006058</v>
      </c>
    </row>
    <row r="1004" spans="2:15" ht="22.05" customHeight="1" x14ac:dyDescent="0.2">
      <c r="B1004" s="20" t="s">
        <v>51</v>
      </c>
      <c r="O1004" s="150">
        <f t="shared" si="16"/>
        <v>192.83000000006058</v>
      </c>
    </row>
    <row r="1005" spans="2:15" ht="22.05" customHeight="1" x14ac:dyDescent="0.2">
      <c r="B1005" s="20" t="s">
        <v>51</v>
      </c>
      <c r="O1005" s="150">
        <f t="shared" si="16"/>
        <v>192.83000000006058</v>
      </c>
    </row>
    <row r="1006" spans="2:15" ht="22.05" customHeight="1" x14ac:dyDescent="0.2">
      <c r="B1006" s="20" t="s">
        <v>51</v>
      </c>
      <c r="O1006" s="150">
        <f t="shared" si="16"/>
        <v>192.83000000006058</v>
      </c>
    </row>
    <row r="1007" spans="2:15" ht="22.05" customHeight="1" x14ac:dyDescent="0.2">
      <c r="B1007" s="20" t="s">
        <v>51</v>
      </c>
      <c r="O1007" s="150">
        <f t="shared" si="16"/>
        <v>192.83000000006058</v>
      </c>
    </row>
    <row r="1008" spans="2:15" ht="22.05" customHeight="1" x14ac:dyDescent="0.2">
      <c r="B1008" s="20" t="s">
        <v>51</v>
      </c>
      <c r="O1008" s="150">
        <f t="shared" si="16"/>
        <v>192.83000000006058</v>
      </c>
    </row>
    <row r="1009" spans="2:15" ht="22.05" customHeight="1" x14ac:dyDescent="0.2">
      <c r="B1009" s="20" t="s">
        <v>51</v>
      </c>
      <c r="O1009" s="150">
        <f t="shared" si="16"/>
        <v>192.83000000006058</v>
      </c>
    </row>
    <row r="1010" spans="2:15" ht="22.05" customHeight="1" x14ac:dyDescent="0.2">
      <c r="B1010" s="20" t="s">
        <v>51</v>
      </c>
      <c r="O1010" s="150">
        <f t="shared" si="16"/>
        <v>192.83000000006058</v>
      </c>
    </row>
    <row r="1011" spans="2:15" ht="22.05" customHeight="1" x14ac:dyDescent="0.2">
      <c r="B1011" s="20" t="s">
        <v>51</v>
      </c>
      <c r="O1011" s="150">
        <f t="shared" si="16"/>
        <v>192.83000000006058</v>
      </c>
    </row>
    <row r="1012" spans="2:15" ht="22.05" customHeight="1" x14ac:dyDescent="0.2">
      <c r="B1012" s="20" t="s">
        <v>51</v>
      </c>
      <c r="O1012" s="150">
        <f t="shared" si="16"/>
        <v>192.83000000006058</v>
      </c>
    </row>
    <row r="1013" spans="2:15" ht="22.05" customHeight="1" x14ac:dyDescent="0.2">
      <c r="B1013" s="20" t="s">
        <v>51</v>
      </c>
      <c r="O1013" s="150">
        <f t="shared" si="16"/>
        <v>192.83000000006058</v>
      </c>
    </row>
    <row r="1014" spans="2:15" ht="22.05" customHeight="1" x14ac:dyDescent="0.2">
      <c r="B1014" s="20" t="s">
        <v>51</v>
      </c>
      <c r="O1014" s="150">
        <f t="shared" si="16"/>
        <v>192.83000000006058</v>
      </c>
    </row>
  </sheetData>
  <sheetProtection formatCells="0" formatColumns="0" formatRows="0" autoFilter="0" pivotTables="0"/>
  <autoFilter ref="A1:P1014" xr:uid="{1EA0DD47-4DE4-4ADC-85E5-8108CAD17361}"/>
  <dataValidations count="7">
    <dataValidation type="list" allowBlank="1" showInputMessage="1" showErrorMessage="1" sqref="I2:I1261" xr:uid="{D76F1E86-EB9C-468D-8041-21354B275E5C}">
      <formula1>INDIRECT($H2)</formula1>
    </dataValidation>
    <dataValidation type="list" allowBlank="1" showInputMessage="1" showErrorMessage="1" sqref="J960 J1270 J2:J929" xr:uid="{129C5A77-9050-44FB-9E28-B952213AEE30}">
      <formula1>INDIRECT($I2)</formula1>
    </dataValidation>
    <dataValidation type="list" allowBlank="1" showInputMessage="1" showErrorMessage="1" sqref="F2:F1046" xr:uid="{AD1B04A5-F2AA-44B2-AED9-7C354826EC70}">
      <formula1>ESTADO</formula1>
    </dataValidation>
    <dataValidation type="list" allowBlank="1" showInputMessage="1" showErrorMessage="1" sqref="H2:H1046" xr:uid="{CCE20178-260C-4911-994E-7E2CAF7B174D}">
      <formula1>TIPO</formula1>
    </dataValidation>
    <dataValidation type="date" allowBlank="1" showInputMessage="1" showErrorMessage="1" sqref="A982:A1046 C982:E1046 B1015:B1046" xr:uid="{79EA06BC-849B-49D9-82A7-EFCE4A848F33}">
      <formula1>45292</formula1>
      <formula2>45657</formula2>
    </dataValidation>
    <dataValidation type="list" allowBlank="1" showInputMessage="1" showErrorMessage="1" sqref="B2:B1269" xr:uid="{CC477294-842A-48C5-A6FC-B34DF60EEBB3}">
      <formula1>BANCO</formula1>
    </dataValidation>
    <dataValidation type="list" allowBlank="1" showInputMessage="1" showErrorMessage="1" error="VERIFICA CONCEPTO EN LISTA" sqref="J930:J959 J961:J1046" xr:uid="{EE8BDFE1-FC0C-4A40-96EC-A755D853A953}">
      <formula1>INDIRECT($I930)</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AA9AF-1765-4895-83EA-2CFDE309AA1D}">
  <sheetPr>
    <tabColor rgb="FF99CC00"/>
  </sheetPr>
  <dimension ref="A1:P1004"/>
  <sheetViews>
    <sheetView zoomScaleNormal="100" workbookViewId="0">
      <pane xSplit="1" ySplit="1" topLeftCell="J76" activePane="bottomRight" state="frozen"/>
      <selection pane="topRight" activeCell="B1" sqref="B1"/>
      <selection pane="bottomLeft" activeCell="A2" sqref="A2"/>
      <selection pane="bottomRight" activeCell="A80" sqref="A80"/>
    </sheetView>
  </sheetViews>
  <sheetFormatPr baseColWidth="10" defaultColWidth="11.44140625" defaultRowHeight="22.05" customHeight="1" x14ac:dyDescent="0.2"/>
  <cols>
    <col min="1" max="1" width="12.44140625" style="26" customWidth="1"/>
    <col min="2" max="2" width="9.77734375" style="8" customWidth="1"/>
    <col min="3" max="3" width="12.44140625" style="26" customWidth="1"/>
    <col min="4" max="4" width="16.6640625" style="26" customWidth="1"/>
    <col min="5" max="5" width="29.44140625" style="147" customWidth="1"/>
    <col min="6" max="6" width="18.77734375" style="93" customWidth="1"/>
    <col min="7" max="7" width="10.109375" style="28" customWidth="1"/>
    <col min="8" max="8" width="12.109375" style="28" customWidth="1"/>
    <col min="9" max="9" width="15.6640625" style="28" customWidth="1"/>
    <col min="10" max="10" width="27.77734375" style="28" customWidth="1"/>
    <col min="11" max="11" width="30.109375" style="25" bestFit="1" customWidth="1"/>
    <col min="12" max="12" width="15.109375" style="25" customWidth="1"/>
    <col min="13" max="13" width="15.44140625" style="24" customWidth="1"/>
    <col min="14" max="14" width="18.33203125" style="27" customWidth="1"/>
    <col min="15" max="15" width="15.6640625" style="150" customWidth="1"/>
    <col min="16" max="16" width="22.33203125" style="25" customWidth="1"/>
    <col min="17" max="16384" width="11.44140625" style="8"/>
  </cols>
  <sheetData>
    <row r="1" spans="1:16" ht="22.05" customHeight="1" thickBot="1" x14ac:dyDescent="0.25">
      <c r="A1" s="42" t="s">
        <v>0</v>
      </c>
      <c r="B1" s="238" t="s">
        <v>6</v>
      </c>
      <c r="C1" s="54" t="s">
        <v>74</v>
      </c>
      <c r="D1" s="54" t="s">
        <v>75</v>
      </c>
      <c r="E1" s="155" t="s">
        <v>7</v>
      </c>
      <c r="F1" s="43" t="s">
        <v>76</v>
      </c>
      <c r="G1" s="44" t="s">
        <v>1</v>
      </c>
      <c r="H1" s="43" t="s">
        <v>8</v>
      </c>
      <c r="I1" s="43" t="s">
        <v>12</v>
      </c>
      <c r="J1" s="43" t="s">
        <v>10</v>
      </c>
      <c r="K1" s="44" t="s">
        <v>9</v>
      </c>
      <c r="L1" s="44" t="s">
        <v>119</v>
      </c>
      <c r="M1" s="45" t="s">
        <v>2</v>
      </c>
      <c r="N1" s="71" t="s">
        <v>3</v>
      </c>
      <c r="O1" s="244" t="s">
        <v>4</v>
      </c>
      <c r="P1" s="46" t="s">
        <v>20</v>
      </c>
    </row>
    <row r="2" spans="1:16" ht="22.05" customHeight="1" x14ac:dyDescent="0.2">
      <c r="A2" s="299">
        <v>45658</v>
      </c>
      <c r="B2" s="20" t="s">
        <v>52</v>
      </c>
      <c r="C2" s="269"/>
      <c r="D2" s="270"/>
      <c r="E2" s="271"/>
      <c r="F2" s="268" t="s">
        <v>27</v>
      </c>
      <c r="G2" s="22"/>
      <c r="H2" s="21" t="s">
        <v>27</v>
      </c>
      <c r="I2" s="21" t="s">
        <v>27</v>
      </c>
      <c r="J2" s="273" t="s">
        <v>27</v>
      </c>
      <c r="K2" s="207" t="s">
        <v>23</v>
      </c>
      <c r="L2" s="207"/>
      <c r="M2" s="187"/>
      <c r="N2" s="188"/>
      <c r="O2" s="189">
        <v>1734.32</v>
      </c>
      <c r="P2" s="25" t="s">
        <v>1187</v>
      </c>
    </row>
    <row r="3" spans="1:16" ht="22.05" customHeight="1" x14ac:dyDescent="0.2">
      <c r="A3" s="186">
        <v>45679</v>
      </c>
      <c r="B3" s="20" t="s">
        <v>52</v>
      </c>
      <c r="C3" s="122">
        <v>120196</v>
      </c>
      <c r="D3" s="123"/>
      <c r="E3" s="123" t="s">
        <v>1229</v>
      </c>
      <c r="F3" s="22" t="s">
        <v>99</v>
      </c>
      <c r="G3" s="41"/>
      <c r="H3" s="21" t="s">
        <v>21</v>
      </c>
      <c r="I3" s="21" t="s">
        <v>81</v>
      </c>
      <c r="J3" s="21" t="s">
        <v>167</v>
      </c>
      <c r="K3" s="123" t="s">
        <v>1162</v>
      </c>
      <c r="L3" s="49"/>
      <c r="M3" s="204">
        <v>10862.5</v>
      </c>
      <c r="N3" s="190"/>
      <c r="O3" s="189">
        <f>O2+M3-N3</f>
        <v>12596.82</v>
      </c>
    </row>
    <row r="4" spans="1:16" ht="22.05" customHeight="1" x14ac:dyDescent="0.2">
      <c r="A4" s="186">
        <v>45680</v>
      </c>
      <c r="B4" s="20" t="s">
        <v>52</v>
      </c>
      <c r="C4" s="122"/>
      <c r="D4" s="122"/>
      <c r="E4" s="207" t="s">
        <v>59</v>
      </c>
      <c r="F4" s="255" t="s">
        <v>78</v>
      </c>
      <c r="G4" s="41">
        <v>28</v>
      </c>
      <c r="H4" s="21" t="s">
        <v>22</v>
      </c>
      <c r="I4" s="21" t="s">
        <v>59</v>
      </c>
      <c r="J4" s="21" t="s">
        <v>59</v>
      </c>
      <c r="K4" s="187" t="s">
        <v>1230</v>
      </c>
      <c r="L4" s="49"/>
      <c r="M4" s="189"/>
      <c r="N4" s="192">
        <v>10711</v>
      </c>
      <c r="O4" s="189">
        <f>O3+M4-N4</f>
        <v>1885.8199999999997</v>
      </c>
    </row>
    <row r="5" spans="1:16" ht="22.05" customHeight="1" x14ac:dyDescent="0.2">
      <c r="A5" s="186">
        <v>45688</v>
      </c>
      <c r="B5" s="20" t="s">
        <v>52</v>
      </c>
      <c r="C5" s="122"/>
      <c r="D5" s="41"/>
      <c r="E5" s="285" t="s">
        <v>608</v>
      </c>
      <c r="F5" s="344" t="s">
        <v>77</v>
      </c>
      <c r="G5" s="41"/>
      <c r="H5" s="41" t="s">
        <v>22</v>
      </c>
      <c r="I5" s="41" t="s">
        <v>57</v>
      </c>
      <c r="J5" s="41" t="s">
        <v>85</v>
      </c>
      <c r="K5" s="404" t="s">
        <v>1918</v>
      </c>
      <c r="L5" s="55"/>
      <c r="M5" s="215"/>
      <c r="N5" s="249">
        <v>280</v>
      </c>
      <c r="O5" s="215">
        <f>O4+M5-N5</f>
        <v>1605.8199999999997</v>
      </c>
    </row>
    <row r="6" spans="1:16" ht="22.05" customHeight="1" thickBot="1" x14ac:dyDescent="0.25">
      <c r="A6" s="358">
        <v>45688</v>
      </c>
      <c r="B6" s="47" t="s">
        <v>52</v>
      </c>
      <c r="C6" s="359"/>
      <c r="D6" s="50"/>
      <c r="E6" s="412" t="s">
        <v>609</v>
      </c>
      <c r="F6" s="408" t="s">
        <v>77</v>
      </c>
      <c r="G6" s="50"/>
      <c r="H6" s="50" t="s">
        <v>22</v>
      </c>
      <c r="I6" s="50" t="s">
        <v>57</v>
      </c>
      <c r="J6" s="50" t="s">
        <v>85</v>
      </c>
      <c r="K6" s="409" t="s">
        <v>1918</v>
      </c>
      <c r="L6" s="101"/>
      <c r="M6" s="410"/>
      <c r="N6" s="411">
        <v>44.8</v>
      </c>
      <c r="O6" s="518">
        <f t="shared" ref="O6:O20" si="0">O5+M6-N6</f>
        <v>1561.0199999999998</v>
      </c>
      <c r="P6" s="89"/>
    </row>
    <row r="7" spans="1:16" ht="22.05" customHeight="1" x14ac:dyDescent="0.2">
      <c r="A7" s="186">
        <v>45698</v>
      </c>
      <c r="B7" s="20" t="s">
        <v>52</v>
      </c>
      <c r="C7" s="122"/>
      <c r="D7" s="41"/>
      <c r="E7" s="285" t="s">
        <v>1229</v>
      </c>
      <c r="F7" s="344" t="s">
        <v>99</v>
      </c>
      <c r="G7" s="41"/>
      <c r="H7" s="41" t="s">
        <v>21</v>
      </c>
      <c r="I7" s="41" t="s">
        <v>29</v>
      </c>
      <c r="J7" s="41" t="s">
        <v>84</v>
      </c>
      <c r="K7" s="404" t="s">
        <v>1391</v>
      </c>
      <c r="L7" s="55"/>
      <c r="M7" s="215">
        <v>100000</v>
      </c>
      <c r="N7" s="249"/>
      <c r="O7" s="215">
        <f t="shared" si="0"/>
        <v>101561.02</v>
      </c>
    </row>
    <row r="8" spans="1:16" ht="22.05" customHeight="1" x14ac:dyDescent="0.2">
      <c r="A8" s="186">
        <v>45700</v>
      </c>
      <c r="B8" s="20" t="s">
        <v>52</v>
      </c>
      <c r="C8" s="122">
        <v>575564</v>
      </c>
      <c r="D8" s="41"/>
      <c r="E8" s="203" t="s">
        <v>1198</v>
      </c>
      <c r="F8" s="41" t="s">
        <v>99</v>
      </c>
      <c r="G8" s="41"/>
      <c r="H8" s="41" t="s">
        <v>21</v>
      </c>
      <c r="I8" s="41" t="s">
        <v>81</v>
      </c>
      <c r="J8" s="41" t="s">
        <v>167</v>
      </c>
      <c r="K8" s="55" t="s">
        <v>1162</v>
      </c>
      <c r="L8" s="55"/>
      <c r="M8" s="215">
        <v>300200</v>
      </c>
      <c r="N8" s="249"/>
      <c r="O8" s="215">
        <f t="shared" si="0"/>
        <v>401761.02</v>
      </c>
    </row>
    <row r="9" spans="1:16" ht="22.05" customHeight="1" x14ac:dyDescent="0.2">
      <c r="A9" s="186">
        <v>45701</v>
      </c>
      <c r="B9" s="20" t="s">
        <v>52</v>
      </c>
      <c r="C9" s="122"/>
      <c r="D9" s="41"/>
      <c r="E9" s="285" t="s">
        <v>1917</v>
      </c>
      <c r="F9" s="344" t="s">
        <v>99</v>
      </c>
      <c r="G9" s="41"/>
      <c r="H9" s="41" t="s">
        <v>22</v>
      </c>
      <c r="I9" s="41" t="s">
        <v>81</v>
      </c>
      <c r="J9" s="41" t="s">
        <v>33</v>
      </c>
      <c r="K9" s="404" t="s">
        <v>849</v>
      </c>
      <c r="L9" s="55"/>
      <c r="M9" s="215"/>
      <c r="N9" s="249">
        <v>400000</v>
      </c>
      <c r="O9" s="215">
        <f t="shared" si="0"/>
        <v>1761.0200000000186</v>
      </c>
    </row>
    <row r="10" spans="1:16" ht="22.05" customHeight="1" x14ac:dyDescent="0.2">
      <c r="A10" s="186">
        <v>45708</v>
      </c>
      <c r="B10" s="20" t="s">
        <v>52</v>
      </c>
      <c r="C10" s="122">
        <v>546699</v>
      </c>
      <c r="D10" s="41"/>
      <c r="E10" s="203" t="s">
        <v>1216</v>
      </c>
      <c r="F10" s="41" t="s">
        <v>99</v>
      </c>
      <c r="G10" s="41"/>
      <c r="H10" s="41" t="s">
        <v>21</v>
      </c>
      <c r="I10" s="41" t="s">
        <v>81</v>
      </c>
      <c r="J10" s="41" t="s">
        <v>167</v>
      </c>
      <c r="K10" s="55" t="s">
        <v>1162</v>
      </c>
      <c r="L10" s="55"/>
      <c r="M10" s="215">
        <v>500662.5</v>
      </c>
      <c r="N10" s="249"/>
      <c r="O10" s="215">
        <f t="shared" si="0"/>
        <v>502423.52</v>
      </c>
    </row>
    <row r="11" spans="1:16" ht="22.05" customHeight="1" x14ac:dyDescent="0.2">
      <c r="A11" s="186">
        <v>45709</v>
      </c>
      <c r="B11" s="20" t="s">
        <v>52</v>
      </c>
      <c r="C11" s="122"/>
      <c r="D11" s="41"/>
      <c r="E11" s="285" t="s">
        <v>1917</v>
      </c>
      <c r="F11" s="344" t="s">
        <v>78</v>
      </c>
      <c r="G11" s="41">
        <v>16</v>
      </c>
      <c r="H11" s="41" t="s">
        <v>22</v>
      </c>
      <c r="I11" s="41" t="s">
        <v>81</v>
      </c>
      <c r="J11" s="41" t="s">
        <v>33</v>
      </c>
      <c r="K11" s="404" t="s">
        <v>849</v>
      </c>
      <c r="L11" s="55"/>
      <c r="M11" s="215"/>
      <c r="N11" s="249">
        <v>250000</v>
      </c>
      <c r="O11" s="215">
        <f t="shared" si="0"/>
        <v>252423.52000000002</v>
      </c>
    </row>
    <row r="12" spans="1:16" ht="22.05" customHeight="1" thickBot="1" x14ac:dyDescent="0.25">
      <c r="A12" s="358">
        <v>45709</v>
      </c>
      <c r="B12" s="47" t="s">
        <v>52</v>
      </c>
      <c r="C12" s="359"/>
      <c r="D12" s="50"/>
      <c r="E12" s="412" t="s">
        <v>1917</v>
      </c>
      <c r="F12" s="408" t="s">
        <v>78</v>
      </c>
      <c r="G12" s="50">
        <v>17</v>
      </c>
      <c r="H12" s="50" t="s">
        <v>22</v>
      </c>
      <c r="I12" s="50" t="s">
        <v>81</v>
      </c>
      <c r="J12" s="50" t="s">
        <v>33</v>
      </c>
      <c r="K12" s="409" t="s">
        <v>849</v>
      </c>
      <c r="L12" s="101"/>
      <c r="M12" s="410"/>
      <c r="N12" s="411">
        <v>250000</v>
      </c>
      <c r="O12" s="518">
        <f t="shared" si="0"/>
        <v>2423.5200000000186</v>
      </c>
      <c r="P12" s="89"/>
    </row>
    <row r="13" spans="1:16" ht="22.05" customHeight="1" x14ac:dyDescent="0.2">
      <c r="A13" s="186">
        <v>45726</v>
      </c>
      <c r="B13" s="20" t="s">
        <v>52</v>
      </c>
      <c r="C13" s="122"/>
      <c r="D13" s="41"/>
      <c r="E13" s="285" t="s">
        <v>569</v>
      </c>
      <c r="F13" s="344" t="s">
        <v>79</v>
      </c>
      <c r="G13" s="41"/>
      <c r="H13" s="41" t="s">
        <v>21</v>
      </c>
      <c r="I13" s="41" t="s">
        <v>28</v>
      </c>
      <c r="J13" s="41" t="s">
        <v>30</v>
      </c>
      <c r="K13" s="404" t="s">
        <v>626</v>
      </c>
      <c r="L13" s="55"/>
      <c r="M13" s="215">
        <v>100000</v>
      </c>
      <c r="N13" s="249"/>
      <c r="O13" s="215">
        <f t="shared" si="0"/>
        <v>102423.52000000002</v>
      </c>
    </row>
    <row r="14" spans="1:16" ht="22.05" customHeight="1" x14ac:dyDescent="0.2">
      <c r="A14" s="186">
        <v>45726</v>
      </c>
      <c r="B14" s="20" t="s">
        <v>52</v>
      </c>
      <c r="C14" s="122"/>
      <c r="D14" s="41"/>
      <c r="E14" s="285" t="s">
        <v>1917</v>
      </c>
      <c r="F14" s="344" t="s">
        <v>78</v>
      </c>
      <c r="G14" s="41">
        <v>18</v>
      </c>
      <c r="H14" s="41" t="s">
        <v>22</v>
      </c>
      <c r="I14" s="41" t="s">
        <v>81</v>
      </c>
      <c r="J14" s="41" t="s">
        <v>33</v>
      </c>
      <c r="K14" s="404" t="s">
        <v>849</v>
      </c>
      <c r="L14" s="55"/>
      <c r="M14" s="215"/>
      <c r="N14" s="249">
        <v>50000</v>
      </c>
      <c r="O14" s="215">
        <f t="shared" si="0"/>
        <v>52423.520000000019</v>
      </c>
    </row>
    <row r="15" spans="1:16" ht="22.05" customHeight="1" x14ac:dyDescent="0.2">
      <c r="A15" s="186">
        <v>45726</v>
      </c>
      <c r="B15" s="20" t="s">
        <v>52</v>
      </c>
      <c r="C15" s="122"/>
      <c r="D15" s="41"/>
      <c r="E15" s="285" t="s">
        <v>1917</v>
      </c>
      <c r="F15" s="344" t="s">
        <v>78</v>
      </c>
      <c r="G15" s="41">
        <v>20</v>
      </c>
      <c r="H15" s="41" t="s">
        <v>22</v>
      </c>
      <c r="I15" s="41" t="s">
        <v>81</v>
      </c>
      <c r="J15" s="41" t="s">
        <v>33</v>
      </c>
      <c r="K15" s="404" t="s">
        <v>849</v>
      </c>
      <c r="L15" s="55"/>
      <c r="M15" s="215"/>
      <c r="N15" s="249">
        <v>20000</v>
      </c>
      <c r="O15" s="215">
        <f t="shared" si="0"/>
        <v>32423.520000000019</v>
      </c>
    </row>
    <row r="16" spans="1:16" ht="22.05" customHeight="1" x14ac:dyDescent="0.2">
      <c r="A16" s="186">
        <v>45727</v>
      </c>
      <c r="B16" s="20" t="s">
        <v>52</v>
      </c>
      <c r="C16" s="122"/>
      <c r="D16" s="41"/>
      <c r="E16" s="285" t="s">
        <v>2550</v>
      </c>
      <c r="F16" s="344" t="s">
        <v>78</v>
      </c>
      <c r="G16" s="41">
        <v>21</v>
      </c>
      <c r="H16" s="41" t="s">
        <v>22</v>
      </c>
      <c r="I16" s="41" t="s">
        <v>55</v>
      </c>
      <c r="J16" s="41" t="s">
        <v>70</v>
      </c>
      <c r="K16" s="404" t="s">
        <v>612</v>
      </c>
      <c r="L16" s="55"/>
      <c r="M16" s="215"/>
      <c r="N16" s="249">
        <v>16000</v>
      </c>
      <c r="O16" s="215">
        <f t="shared" si="0"/>
        <v>16423.520000000019</v>
      </c>
    </row>
    <row r="17" spans="1:16" ht="22.05" customHeight="1" x14ac:dyDescent="0.2">
      <c r="A17" s="186">
        <v>45727</v>
      </c>
      <c r="B17" s="20" t="s">
        <v>52</v>
      </c>
      <c r="C17" s="122"/>
      <c r="D17" s="41"/>
      <c r="E17" s="285" t="s">
        <v>3534</v>
      </c>
      <c r="F17" s="344" t="s">
        <v>78</v>
      </c>
      <c r="G17" s="41">
        <v>22</v>
      </c>
      <c r="H17" s="41" t="s">
        <v>22</v>
      </c>
      <c r="I17" s="41" t="s">
        <v>55</v>
      </c>
      <c r="J17" s="41" t="s">
        <v>70</v>
      </c>
      <c r="K17" s="404" t="s">
        <v>612</v>
      </c>
      <c r="L17" s="55"/>
      <c r="M17" s="215"/>
      <c r="N17" s="249">
        <v>2000</v>
      </c>
      <c r="O17" s="215">
        <f t="shared" si="0"/>
        <v>14423.520000000019</v>
      </c>
    </row>
    <row r="18" spans="1:16" ht="22.05" customHeight="1" x14ac:dyDescent="0.2">
      <c r="A18" s="186">
        <v>45727</v>
      </c>
      <c r="B18" s="20" t="s">
        <v>52</v>
      </c>
      <c r="C18" s="122"/>
      <c r="D18" s="41"/>
      <c r="E18" s="285" t="s">
        <v>1917</v>
      </c>
      <c r="F18" s="344" t="s">
        <v>78</v>
      </c>
      <c r="G18" s="41">
        <v>23</v>
      </c>
      <c r="H18" s="41" t="s">
        <v>22</v>
      </c>
      <c r="I18" s="41" t="s">
        <v>81</v>
      </c>
      <c r="J18" s="41" t="s">
        <v>33</v>
      </c>
      <c r="K18" s="404" t="s">
        <v>849</v>
      </c>
      <c r="L18" s="55"/>
      <c r="M18" s="215"/>
      <c r="N18" s="249">
        <v>14000</v>
      </c>
      <c r="O18" s="215">
        <f t="shared" si="0"/>
        <v>423.52000000001863</v>
      </c>
    </row>
    <row r="19" spans="1:16" ht="22.05" customHeight="1" x14ac:dyDescent="0.2">
      <c r="A19" s="186">
        <v>45728</v>
      </c>
      <c r="B19" s="20" t="s">
        <v>52</v>
      </c>
      <c r="C19" s="122"/>
      <c r="D19" s="41"/>
      <c r="E19" s="285" t="s">
        <v>3535</v>
      </c>
      <c r="F19" s="344" t="s">
        <v>77</v>
      </c>
      <c r="G19" s="41"/>
      <c r="H19" s="41" t="s">
        <v>22</v>
      </c>
      <c r="I19" s="41" t="s">
        <v>56</v>
      </c>
      <c r="J19" s="41" t="s">
        <v>116</v>
      </c>
      <c r="K19" s="404" t="s">
        <v>1918</v>
      </c>
      <c r="L19" s="55"/>
      <c r="M19" s="215"/>
      <c r="N19" s="249">
        <v>365.1</v>
      </c>
      <c r="O19" s="215">
        <f t="shared" si="0"/>
        <v>58.420000000018604</v>
      </c>
    </row>
    <row r="20" spans="1:16" ht="22.05" customHeight="1" x14ac:dyDescent="0.2">
      <c r="A20" s="186">
        <v>45728</v>
      </c>
      <c r="B20" s="20" t="s">
        <v>52</v>
      </c>
      <c r="C20" s="122"/>
      <c r="D20" s="41"/>
      <c r="E20" s="285" t="s">
        <v>3536</v>
      </c>
      <c r="F20" s="344" t="s">
        <v>77</v>
      </c>
      <c r="G20" s="41"/>
      <c r="H20" s="41" t="s">
        <v>22</v>
      </c>
      <c r="I20" s="41" t="s">
        <v>56</v>
      </c>
      <c r="J20" s="41" t="s">
        <v>116</v>
      </c>
      <c r="K20" s="404" t="s">
        <v>1918</v>
      </c>
      <c r="L20" s="55"/>
      <c r="M20" s="215"/>
      <c r="N20" s="249">
        <v>58.42</v>
      </c>
      <c r="O20" s="215">
        <f t="shared" si="0"/>
        <v>1.8602008822199423E-11</v>
      </c>
    </row>
    <row r="21" spans="1:16" ht="22.05" customHeight="1" x14ac:dyDescent="0.2">
      <c r="A21" s="186">
        <v>45736</v>
      </c>
      <c r="B21" s="20" t="s">
        <v>52</v>
      </c>
      <c r="C21" s="122"/>
      <c r="D21" s="41"/>
      <c r="E21" s="285" t="s">
        <v>3535</v>
      </c>
      <c r="F21" s="344" t="s">
        <v>77</v>
      </c>
      <c r="G21" s="41"/>
      <c r="H21" s="41" t="s">
        <v>22</v>
      </c>
      <c r="I21" s="41" t="s">
        <v>56</v>
      </c>
      <c r="J21" s="186" t="s">
        <v>116</v>
      </c>
      <c r="K21" s="404" t="s">
        <v>1918</v>
      </c>
      <c r="L21" s="55"/>
      <c r="M21" s="215"/>
      <c r="N21" s="249">
        <v>524.9</v>
      </c>
      <c r="O21" s="215">
        <f>O20+M21-N21</f>
        <v>-524.89999999998133</v>
      </c>
    </row>
    <row r="22" spans="1:16" ht="22.05" customHeight="1" x14ac:dyDescent="0.2">
      <c r="A22" s="186">
        <v>45736</v>
      </c>
      <c r="B22" s="20" t="s">
        <v>52</v>
      </c>
      <c r="C22" s="122"/>
      <c r="D22" s="41"/>
      <c r="E22" s="285" t="s">
        <v>3536</v>
      </c>
      <c r="F22" s="344" t="s">
        <v>77</v>
      </c>
      <c r="G22" s="41"/>
      <c r="H22" s="41" t="s">
        <v>22</v>
      </c>
      <c r="I22" s="41" t="s">
        <v>56</v>
      </c>
      <c r="J22" s="41" t="s">
        <v>116</v>
      </c>
      <c r="K22" s="404" t="s">
        <v>1918</v>
      </c>
      <c r="L22" s="55"/>
      <c r="M22" s="215"/>
      <c r="N22" s="249">
        <v>83.98</v>
      </c>
      <c r="O22" s="215">
        <f>O21+M22-N22</f>
        <v>-608.87999999998135</v>
      </c>
    </row>
    <row r="23" spans="1:16" ht="22.05" customHeight="1" x14ac:dyDescent="0.2">
      <c r="A23" s="186">
        <v>45736</v>
      </c>
      <c r="B23" s="20" t="s">
        <v>52</v>
      </c>
      <c r="C23" s="122">
        <v>294330</v>
      </c>
      <c r="D23" s="41"/>
      <c r="E23" s="203" t="s">
        <v>1216</v>
      </c>
      <c r="F23" s="41" t="s">
        <v>99</v>
      </c>
      <c r="G23" s="41"/>
      <c r="H23" s="41" t="s">
        <v>21</v>
      </c>
      <c r="I23" s="41" t="s">
        <v>81</v>
      </c>
      <c r="J23" s="41" t="s">
        <v>167</v>
      </c>
      <c r="K23" s="55" t="s">
        <v>1162</v>
      </c>
      <c r="L23" s="55"/>
      <c r="M23" s="215">
        <v>500662.5</v>
      </c>
      <c r="N23" s="249"/>
      <c r="O23" s="215">
        <f t="shared" ref="O23:O33" si="1">O22+M23-N23</f>
        <v>500053.62</v>
      </c>
    </row>
    <row r="24" spans="1:16" ht="22.05" customHeight="1" x14ac:dyDescent="0.2">
      <c r="A24" s="186">
        <v>45737</v>
      </c>
      <c r="B24" s="20" t="s">
        <v>52</v>
      </c>
      <c r="C24" s="122"/>
      <c r="D24" s="41"/>
      <c r="E24" s="285" t="s">
        <v>1917</v>
      </c>
      <c r="F24" s="344" t="s">
        <v>78</v>
      </c>
      <c r="G24" s="41">
        <v>24</v>
      </c>
      <c r="H24" s="41" t="s">
        <v>22</v>
      </c>
      <c r="I24" s="41" t="s">
        <v>81</v>
      </c>
      <c r="J24" s="41" t="s">
        <v>33</v>
      </c>
      <c r="K24" s="404" t="s">
        <v>849</v>
      </c>
      <c r="L24" s="55"/>
      <c r="M24" s="215"/>
      <c r="N24" s="249">
        <v>250000</v>
      </c>
      <c r="O24" s="215">
        <f t="shared" si="1"/>
        <v>250053.62</v>
      </c>
    </row>
    <row r="25" spans="1:16" ht="22.05" customHeight="1" x14ac:dyDescent="0.2">
      <c r="A25" s="186">
        <v>45737</v>
      </c>
      <c r="B25" s="20" t="s">
        <v>52</v>
      </c>
      <c r="C25" s="122"/>
      <c r="D25" s="41"/>
      <c r="E25" s="285" t="s">
        <v>1917</v>
      </c>
      <c r="F25" s="344" t="s">
        <v>78</v>
      </c>
      <c r="G25" s="41">
        <v>25</v>
      </c>
      <c r="H25" s="41" t="s">
        <v>22</v>
      </c>
      <c r="I25" s="41" t="s">
        <v>81</v>
      </c>
      <c r="J25" s="41" t="s">
        <v>33</v>
      </c>
      <c r="K25" s="404" t="s">
        <v>849</v>
      </c>
      <c r="L25" s="55"/>
      <c r="M25" s="215"/>
      <c r="N25" s="249">
        <v>250000</v>
      </c>
      <c r="O25" s="215">
        <f t="shared" si="1"/>
        <v>53.619999999995343</v>
      </c>
    </row>
    <row r="26" spans="1:16" ht="22.05" customHeight="1" x14ac:dyDescent="0.2">
      <c r="A26" s="186">
        <v>45743</v>
      </c>
      <c r="B26" s="20" t="s">
        <v>52</v>
      </c>
      <c r="C26" s="122">
        <v>544618</v>
      </c>
      <c r="D26" s="41"/>
      <c r="E26" s="203" t="s">
        <v>3537</v>
      </c>
      <c r="F26" s="41" t="s">
        <v>99</v>
      </c>
      <c r="G26" s="41"/>
      <c r="H26" s="41" t="s">
        <v>21</v>
      </c>
      <c r="I26" s="41" t="s">
        <v>81</v>
      </c>
      <c r="J26" s="41" t="s">
        <v>167</v>
      </c>
      <c r="K26" s="55" t="s">
        <v>1162</v>
      </c>
      <c r="L26" s="55"/>
      <c r="M26" s="215">
        <v>700137.5</v>
      </c>
      <c r="N26" s="249"/>
      <c r="O26" s="215">
        <f t="shared" si="1"/>
        <v>700191.12</v>
      </c>
    </row>
    <row r="27" spans="1:16" ht="22.05" customHeight="1" x14ac:dyDescent="0.2">
      <c r="A27" s="186">
        <v>45743</v>
      </c>
      <c r="B27" s="20" t="s">
        <v>52</v>
      </c>
      <c r="C27" s="122"/>
      <c r="D27" s="41"/>
      <c r="E27" s="203" t="s">
        <v>608</v>
      </c>
      <c r="F27" s="41" t="s">
        <v>77</v>
      </c>
      <c r="G27" s="41"/>
      <c r="H27" s="41" t="s">
        <v>21</v>
      </c>
      <c r="I27" s="41" t="s">
        <v>28</v>
      </c>
      <c r="J27" s="41" t="s">
        <v>34</v>
      </c>
      <c r="K27" s="55" t="s">
        <v>1918</v>
      </c>
      <c r="L27" s="55"/>
      <c r="M27" s="215">
        <v>7.0000000000000007E-2</v>
      </c>
      <c r="N27" s="249"/>
      <c r="O27" s="215">
        <f t="shared" si="1"/>
        <v>700191.19</v>
      </c>
    </row>
    <row r="28" spans="1:16" ht="22.05" customHeight="1" x14ac:dyDescent="0.2">
      <c r="A28" s="186">
        <v>45744</v>
      </c>
      <c r="B28" s="20" t="s">
        <v>52</v>
      </c>
      <c r="C28" s="122"/>
      <c r="D28" s="41"/>
      <c r="E28" s="203" t="s">
        <v>1917</v>
      </c>
      <c r="F28" s="41" t="s">
        <v>78</v>
      </c>
      <c r="G28" s="41">
        <v>26</v>
      </c>
      <c r="H28" s="41" t="s">
        <v>22</v>
      </c>
      <c r="I28" s="41" t="s">
        <v>81</v>
      </c>
      <c r="J28" s="41" t="s">
        <v>33</v>
      </c>
      <c r="K28" s="55" t="s">
        <v>849</v>
      </c>
      <c r="L28" s="55"/>
      <c r="M28" s="215"/>
      <c r="N28" s="249">
        <v>250000</v>
      </c>
      <c r="O28" s="215">
        <f t="shared" si="1"/>
        <v>450191.18999999994</v>
      </c>
    </row>
    <row r="29" spans="1:16" ht="22.05" customHeight="1" x14ac:dyDescent="0.2">
      <c r="A29" s="186">
        <v>45744</v>
      </c>
      <c r="B29" s="20" t="s">
        <v>52</v>
      </c>
      <c r="C29" s="122"/>
      <c r="D29" s="41"/>
      <c r="E29" s="203" t="s">
        <v>1917</v>
      </c>
      <c r="F29" s="344" t="s">
        <v>78</v>
      </c>
      <c r="G29" s="41">
        <v>29</v>
      </c>
      <c r="H29" s="41" t="s">
        <v>22</v>
      </c>
      <c r="I29" s="41" t="s">
        <v>81</v>
      </c>
      <c r="J29" s="41" t="s">
        <v>33</v>
      </c>
      <c r="K29" s="55" t="s">
        <v>849</v>
      </c>
      <c r="L29" s="55"/>
      <c r="M29" s="215"/>
      <c r="N29" s="249">
        <v>250000</v>
      </c>
      <c r="O29" s="215">
        <f t="shared" si="1"/>
        <v>200191.18999999994</v>
      </c>
    </row>
    <row r="30" spans="1:16" ht="22.05" customHeight="1" x14ac:dyDescent="0.2">
      <c r="A30" s="186">
        <v>45744</v>
      </c>
      <c r="B30" s="20" t="s">
        <v>52</v>
      </c>
      <c r="C30" s="122"/>
      <c r="D30" s="41"/>
      <c r="E30" s="203" t="s">
        <v>1917</v>
      </c>
      <c r="F30" s="41" t="s">
        <v>78</v>
      </c>
      <c r="G30" s="41">
        <v>30</v>
      </c>
      <c r="H30" s="41" t="s">
        <v>22</v>
      </c>
      <c r="I30" s="41" t="s">
        <v>81</v>
      </c>
      <c r="J30" s="41" t="s">
        <v>33</v>
      </c>
      <c r="K30" s="55" t="s">
        <v>849</v>
      </c>
      <c r="L30" s="55"/>
      <c r="M30" s="215"/>
      <c r="N30" s="249">
        <v>200000</v>
      </c>
      <c r="O30" s="215">
        <f t="shared" si="1"/>
        <v>191.18999999994412</v>
      </c>
    </row>
    <row r="31" spans="1:16" ht="22.05" customHeight="1" x14ac:dyDescent="0.2">
      <c r="A31" s="186">
        <v>45747</v>
      </c>
      <c r="B31" s="20" t="s">
        <v>52</v>
      </c>
      <c r="C31" s="122"/>
      <c r="D31" s="41"/>
      <c r="E31" s="203" t="s">
        <v>608</v>
      </c>
      <c r="F31" s="41" t="s">
        <v>77</v>
      </c>
      <c r="G31" s="41"/>
      <c r="H31" s="41" t="s">
        <v>22</v>
      </c>
      <c r="I31" s="41" t="s">
        <v>57</v>
      </c>
      <c r="J31" s="41" t="s">
        <v>85</v>
      </c>
      <c r="K31" s="55" t="s">
        <v>1918</v>
      </c>
      <c r="L31" s="55"/>
      <c r="M31" s="215"/>
      <c r="N31" s="249">
        <v>78</v>
      </c>
      <c r="O31" s="215">
        <f t="shared" si="1"/>
        <v>113.18999999994412</v>
      </c>
    </row>
    <row r="32" spans="1:16" ht="22.05" customHeight="1" thickBot="1" x14ac:dyDescent="0.25">
      <c r="A32" s="358">
        <v>45747</v>
      </c>
      <c r="B32" s="47" t="s">
        <v>52</v>
      </c>
      <c r="C32" s="359"/>
      <c r="D32" s="50"/>
      <c r="E32" s="206" t="s">
        <v>609</v>
      </c>
      <c r="F32" s="50" t="s">
        <v>77</v>
      </c>
      <c r="G32" s="50"/>
      <c r="H32" s="50" t="s">
        <v>22</v>
      </c>
      <c r="I32" s="50" t="s">
        <v>57</v>
      </c>
      <c r="J32" s="50" t="s">
        <v>85</v>
      </c>
      <c r="K32" s="101" t="s">
        <v>1918</v>
      </c>
      <c r="L32" s="101"/>
      <c r="M32" s="410"/>
      <c r="N32" s="411">
        <v>12.48</v>
      </c>
      <c r="O32" s="518">
        <f t="shared" si="1"/>
        <v>100.70999999994412</v>
      </c>
      <c r="P32" s="89"/>
    </row>
    <row r="33" spans="1:16" ht="22.05" customHeight="1" x14ac:dyDescent="0.2">
      <c r="A33" s="186">
        <v>45750</v>
      </c>
      <c r="B33" s="20" t="s">
        <v>52</v>
      </c>
      <c r="C33" s="122"/>
      <c r="D33" s="41"/>
      <c r="E33" s="203" t="s">
        <v>569</v>
      </c>
      <c r="F33" s="41" t="s">
        <v>99</v>
      </c>
      <c r="G33" s="41"/>
      <c r="H33" s="41" t="s">
        <v>21</v>
      </c>
      <c r="I33" s="41" t="s">
        <v>28</v>
      </c>
      <c r="J33" s="41" t="s">
        <v>30</v>
      </c>
      <c r="K33" s="55" t="s">
        <v>3539</v>
      </c>
      <c r="L33" s="55"/>
      <c r="M33" s="215">
        <v>123785</v>
      </c>
      <c r="N33" s="249"/>
      <c r="O33" s="215">
        <f t="shared" si="1"/>
        <v>123885.70999999995</v>
      </c>
    </row>
    <row r="34" spans="1:16" ht="22.05" customHeight="1" x14ac:dyDescent="0.2">
      <c r="A34" s="186">
        <v>45751</v>
      </c>
      <c r="B34" s="20" t="s">
        <v>52</v>
      </c>
      <c r="C34" s="122"/>
      <c r="D34" s="41"/>
      <c r="E34" s="203" t="s">
        <v>1917</v>
      </c>
      <c r="F34" s="41" t="s">
        <v>78</v>
      </c>
      <c r="G34" s="41">
        <v>31</v>
      </c>
      <c r="H34" s="41" t="s">
        <v>22</v>
      </c>
      <c r="I34" s="41" t="s">
        <v>81</v>
      </c>
      <c r="J34" s="41" t="s">
        <v>33</v>
      </c>
      <c r="K34" s="55" t="s">
        <v>849</v>
      </c>
      <c r="L34" s="55"/>
      <c r="M34" s="215"/>
      <c r="N34" s="249">
        <v>123500</v>
      </c>
      <c r="O34" s="215">
        <f>O33+M34-N34</f>
        <v>385.7099999999482</v>
      </c>
    </row>
    <row r="35" spans="1:16" ht="22.05" customHeight="1" x14ac:dyDescent="0.2">
      <c r="A35" s="186">
        <v>45757</v>
      </c>
      <c r="B35" s="20" t="s">
        <v>52</v>
      </c>
      <c r="C35" s="122"/>
      <c r="D35" s="41"/>
      <c r="E35" s="203" t="s">
        <v>569</v>
      </c>
      <c r="F35" s="41" t="s">
        <v>79</v>
      </c>
      <c r="G35" s="41"/>
      <c r="H35" s="41" t="s">
        <v>21</v>
      </c>
      <c r="I35" s="41" t="s">
        <v>28</v>
      </c>
      <c r="J35" s="41" t="s">
        <v>30</v>
      </c>
      <c r="K35" s="55" t="s">
        <v>3540</v>
      </c>
      <c r="L35" s="55"/>
      <c r="M35" s="215">
        <v>129020</v>
      </c>
      <c r="N35" s="249"/>
      <c r="O35" s="215">
        <f>O34+M35-N35</f>
        <v>129405.70999999995</v>
      </c>
    </row>
    <row r="36" spans="1:16" ht="22.05" customHeight="1" x14ac:dyDescent="0.2">
      <c r="A36" s="186">
        <v>45758</v>
      </c>
      <c r="B36" s="20" t="s">
        <v>52</v>
      </c>
      <c r="C36" s="122"/>
      <c r="D36" s="41"/>
      <c r="E36" s="203" t="s">
        <v>1917</v>
      </c>
      <c r="F36" s="41" t="s">
        <v>78</v>
      </c>
      <c r="G36" s="41">
        <v>32</v>
      </c>
      <c r="H36" s="41" t="s">
        <v>22</v>
      </c>
      <c r="I36" s="41" t="s">
        <v>81</v>
      </c>
      <c r="J36" s="41" t="s">
        <v>33</v>
      </c>
      <c r="K36" s="55" t="s">
        <v>849</v>
      </c>
      <c r="L36" s="55"/>
      <c r="M36" s="215"/>
      <c r="N36" s="249">
        <v>129000</v>
      </c>
      <c r="O36" s="215">
        <f>O35+M36-N36</f>
        <v>405.7099999999482</v>
      </c>
    </row>
    <row r="37" spans="1:16" ht="22.05" customHeight="1" x14ac:dyDescent="0.2">
      <c r="A37" s="186">
        <v>45770</v>
      </c>
      <c r="B37" s="20" t="s">
        <v>52</v>
      </c>
      <c r="C37" s="122">
        <v>227705</v>
      </c>
      <c r="D37" s="41"/>
      <c r="E37" s="203" t="s">
        <v>3538</v>
      </c>
      <c r="F37" s="41" t="s">
        <v>99</v>
      </c>
      <c r="G37" s="41"/>
      <c r="H37" s="41" t="s">
        <v>21</v>
      </c>
      <c r="I37" s="41" t="s">
        <v>81</v>
      </c>
      <c r="J37" s="41" t="s">
        <v>167</v>
      </c>
      <c r="K37" s="55" t="s">
        <v>1162</v>
      </c>
      <c r="L37" s="55"/>
      <c r="M37" s="215">
        <v>18762.5</v>
      </c>
      <c r="N37" s="249"/>
      <c r="O37" s="215">
        <f t="shared" ref="O37:O101" si="2">O36+M37-N37</f>
        <v>19168.209999999948</v>
      </c>
    </row>
    <row r="38" spans="1:16" ht="22.05" customHeight="1" thickBot="1" x14ac:dyDescent="0.25">
      <c r="A38" s="358">
        <v>45770</v>
      </c>
      <c r="B38" s="47" t="s">
        <v>52</v>
      </c>
      <c r="C38" s="359">
        <v>48804705</v>
      </c>
      <c r="D38" s="50"/>
      <c r="E38" s="206" t="s">
        <v>3469</v>
      </c>
      <c r="F38" s="50" t="s">
        <v>99</v>
      </c>
      <c r="G38" s="50"/>
      <c r="H38" s="50" t="s">
        <v>22</v>
      </c>
      <c r="I38" s="50" t="s">
        <v>59</v>
      </c>
      <c r="J38" s="50" t="s">
        <v>59</v>
      </c>
      <c r="K38" s="101" t="s">
        <v>635</v>
      </c>
      <c r="L38" s="101"/>
      <c r="M38" s="410"/>
      <c r="N38" s="411">
        <v>17700</v>
      </c>
      <c r="O38" s="518">
        <f t="shared" si="2"/>
        <v>1468.2099999999482</v>
      </c>
      <c r="P38" s="89"/>
    </row>
    <row r="39" spans="1:16" ht="22.05" customHeight="1" x14ac:dyDescent="0.2">
      <c r="A39" s="186">
        <v>45783</v>
      </c>
      <c r="B39" s="20" t="s">
        <v>52</v>
      </c>
      <c r="C39" s="122"/>
      <c r="D39" s="41"/>
      <c r="E39" s="203" t="s">
        <v>569</v>
      </c>
      <c r="F39" s="41" t="s">
        <v>79</v>
      </c>
      <c r="G39" s="41"/>
      <c r="H39" s="41" t="s">
        <v>21</v>
      </c>
      <c r="I39" s="41" t="s">
        <v>28</v>
      </c>
      <c r="J39" s="41" t="s">
        <v>30</v>
      </c>
      <c r="K39" s="55" t="s">
        <v>3900</v>
      </c>
      <c r="L39" s="55"/>
      <c r="M39" s="215">
        <v>25000</v>
      </c>
      <c r="N39" s="249"/>
      <c r="O39" s="215">
        <f t="shared" si="2"/>
        <v>26468.209999999948</v>
      </c>
    </row>
    <row r="40" spans="1:16" ht="22.05" customHeight="1" x14ac:dyDescent="0.2">
      <c r="A40" s="186">
        <v>45783</v>
      </c>
      <c r="B40" s="20" t="s">
        <v>52</v>
      </c>
      <c r="C40" s="122"/>
      <c r="D40" s="41"/>
      <c r="E40" s="203" t="s">
        <v>569</v>
      </c>
      <c r="F40" s="41" t="s">
        <v>79</v>
      </c>
      <c r="G40" s="41"/>
      <c r="H40" s="41" t="s">
        <v>21</v>
      </c>
      <c r="I40" s="41" t="s">
        <v>28</v>
      </c>
      <c r="J40" s="41" t="s">
        <v>30</v>
      </c>
      <c r="K40" s="55" t="s">
        <v>3899</v>
      </c>
      <c r="L40" s="55"/>
      <c r="M40" s="215">
        <v>25000</v>
      </c>
      <c r="N40" s="249"/>
      <c r="O40" s="215">
        <f t="shared" si="2"/>
        <v>51468.209999999948</v>
      </c>
    </row>
    <row r="41" spans="1:16" ht="22.05" customHeight="1" x14ac:dyDescent="0.2">
      <c r="A41" s="186">
        <v>45783</v>
      </c>
      <c r="B41" s="20" t="s">
        <v>52</v>
      </c>
      <c r="C41" s="122"/>
      <c r="D41" s="41"/>
      <c r="E41" s="203" t="s">
        <v>569</v>
      </c>
      <c r="F41" s="41" t="s">
        <v>79</v>
      </c>
      <c r="G41" s="41"/>
      <c r="H41" s="41" t="s">
        <v>21</v>
      </c>
      <c r="I41" s="41" t="s">
        <v>28</v>
      </c>
      <c r="J41" s="41" t="s">
        <v>30</v>
      </c>
      <c r="K41" s="55" t="s">
        <v>3899</v>
      </c>
      <c r="L41" s="55"/>
      <c r="M41" s="215">
        <v>25000</v>
      </c>
      <c r="N41" s="249"/>
      <c r="O41" s="215">
        <f t="shared" si="2"/>
        <v>76468.209999999948</v>
      </c>
    </row>
    <row r="42" spans="1:16" ht="22.05" customHeight="1" x14ac:dyDescent="0.2">
      <c r="A42" s="186">
        <v>45783</v>
      </c>
      <c r="B42" s="20" t="s">
        <v>52</v>
      </c>
      <c r="C42" s="122"/>
      <c r="D42" s="41"/>
      <c r="E42" s="203" t="s">
        <v>569</v>
      </c>
      <c r="F42" s="41" t="s">
        <v>79</v>
      </c>
      <c r="G42" s="41"/>
      <c r="H42" s="41" t="s">
        <v>21</v>
      </c>
      <c r="I42" s="41" t="s">
        <v>28</v>
      </c>
      <c r="J42" s="41" t="s">
        <v>30</v>
      </c>
      <c r="K42" s="55" t="s">
        <v>3899</v>
      </c>
      <c r="L42" s="55"/>
      <c r="M42" s="215">
        <v>24000</v>
      </c>
      <c r="N42" s="249"/>
      <c r="O42" s="215">
        <f t="shared" si="2"/>
        <v>100468.20999999995</v>
      </c>
    </row>
    <row r="43" spans="1:16" ht="22.05" customHeight="1" x14ac:dyDescent="0.2">
      <c r="A43" s="186">
        <v>45783</v>
      </c>
      <c r="B43" s="20" t="s">
        <v>52</v>
      </c>
      <c r="C43" s="122"/>
      <c r="D43" s="41"/>
      <c r="E43" s="203" t="s">
        <v>569</v>
      </c>
      <c r="F43" s="41" t="s">
        <v>79</v>
      </c>
      <c r="G43" s="41"/>
      <c r="H43" s="41" t="s">
        <v>21</v>
      </c>
      <c r="I43" s="41" t="s">
        <v>28</v>
      </c>
      <c r="J43" s="41" t="s">
        <v>30</v>
      </c>
      <c r="K43" s="55" t="s">
        <v>3899</v>
      </c>
      <c r="L43" s="55"/>
      <c r="M43" s="215">
        <v>1000</v>
      </c>
      <c r="N43" s="249"/>
      <c r="O43" s="215">
        <f t="shared" si="2"/>
        <v>101468.20999999995</v>
      </c>
    </row>
    <row r="44" spans="1:16" ht="22.05" customHeight="1" x14ac:dyDescent="0.2">
      <c r="A44" s="186">
        <v>45783</v>
      </c>
      <c r="B44" s="20" t="s">
        <v>52</v>
      </c>
      <c r="C44" s="122"/>
      <c r="D44" s="41"/>
      <c r="E44" s="203" t="s">
        <v>569</v>
      </c>
      <c r="F44" s="41" t="s">
        <v>99</v>
      </c>
      <c r="G44" s="41"/>
      <c r="H44" s="41" t="s">
        <v>21</v>
      </c>
      <c r="I44" s="41" t="s">
        <v>28</v>
      </c>
      <c r="J44" s="41" t="s">
        <v>30</v>
      </c>
      <c r="K44" s="55" t="s">
        <v>3539</v>
      </c>
      <c r="L44" s="55"/>
      <c r="M44" s="215">
        <v>152855</v>
      </c>
      <c r="N44" s="249"/>
      <c r="O44" s="215">
        <f t="shared" si="2"/>
        <v>254323.20999999996</v>
      </c>
    </row>
    <row r="45" spans="1:16" ht="22.05" customHeight="1" x14ac:dyDescent="0.2">
      <c r="A45" s="186">
        <v>45784</v>
      </c>
      <c r="B45" s="20" t="s">
        <v>52</v>
      </c>
      <c r="C45" s="122"/>
      <c r="D45" s="41"/>
      <c r="E45" s="203" t="s">
        <v>1917</v>
      </c>
      <c r="F45" s="41" t="s">
        <v>78</v>
      </c>
      <c r="G45" s="41">
        <v>33</v>
      </c>
      <c r="H45" s="41" t="s">
        <v>22</v>
      </c>
      <c r="I45" s="41" t="s">
        <v>81</v>
      </c>
      <c r="J45" s="41" t="s">
        <v>33</v>
      </c>
      <c r="K45" s="55" t="s">
        <v>849</v>
      </c>
      <c r="L45" s="55"/>
      <c r="M45" s="215"/>
      <c r="N45" s="249">
        <v>254000</v>
      </c>
      <c r="O45" s="215">
        <f t="shared" si="2"/>
        <v>323.20999999996275</v>
      </c>
    </row>
    <row r="46" spans="1:16" ht="22.05" customHeight="1" x14ac:dyDescent="0.2">
      <c r="A46" s="26">
        <v>45797</v>
      </c>
      <c r="B46" s="20" t="s">
        <v>52</v>
      </c>
      <c r="C46" s="122">
        <v>476056</v>
      </c>
      <c r="D46" s="41"/>
      <c r="E46" s="203" t="s">
        <v>4144</v>
      </c>
      <c r="F46" s="41" t="s">
        <v>99</v>
      </c>
      <c r="G46" s="41"/>
      <c r="H46" s="41" t="s">
        <v>21</v>
      </c>
      <c r="I46" s="41" t="s">
        <v>81</v>
      </c>
      <c r="J46" s="41" t="s">
        <v>167</v>
      </c>
      <c r="K46" s="55" t="s">
        <v>1162</v>
      </c>
      <c r="L46" s="55"/>
      <c r="M46" s="215">
        <v>6912.5</v>
      </c>
      <c r="N46" s="249"/>
      <c r="O46" s="215">
        <f t="shared" si="2"/>
        <v>7235.7099999999627</v>
      </c>
    </row>
    <row r="47" spans="1:16" ht="22.05" customHeight="1" x14ac:dyDescent="0.2">
      <c r="A47" s="26">
        <v>45798</v>
      </c>
      <c r="B47" s="20" t="s">
        <v>52</v>
      </c>
      <c r="C47" s="122">
        <v>49185749</v>
      </c>
      <c r="D47" s="41"/>
      <c r="E47" s="203" t="s">
        <v>4106</v>
      </c>
      <c r="F47" s="41" t="s">
        <v>99</v>
      </c>
      <c r="G47" s="41"/>
      <c r="H47" s="41" t="s">
        <v>22</v>
      </c>
      <c r="I47" s="41" t="s">
        <v>59</v>
      </c>
      <c r="J47" s="41" t="s">
        <v>59</v>
      </c>
      <c r="K47" s="55" t="s">
        <v>635</v>
      </c>
      <c r="L47" s="55"/>
      <c r="M47" s="215"/>
      <c r="N47" s="249">
        <v>6558</v>
      </c>
      <c r="O47" s="215">
        <f t="shared" si="2"/>
        <v>677.70999999996275</v>
      </c>
    </row>
    <row r="48" spans="1:16" ht="22.05" customHeight="1" x14ac:dyDescent="0.2">
      <c r="A48" s="26">
        <v>45799</v>
      </c>
      <c r="B48" s="20" t="s">
        <v>52</v>
      </c>
      <c r="C48" s="112">
        <v>527145</v>
      </c>
      <c r="D48" s="28"/>
      <c r="E48" s="156" t="s">
        <v>4145</v>
      </c>
      <c r="F48" s="93" t="s">
        <v>99</v>
      </c>
      <c r="H48" s="28" t="s">
        <v>21</v>
      </c>
      <c r="I48" s="28" t="s">
        <v>81</v>
      </c>
      <c r="J48" s="28" t="s">
        <v>167</v>
      </c>
      <c r="K48" s="25" t="s">
        <v>1162</v>
      </c>
      <c r="M48" s="252">
        <v>350068.75</v>
      </c>
      <c r="N48" s="253"/>
      <c r="O48" s="150">
        <f t="shared" si="2"/>
        <v>350746.45999999996</v>
      </c>
    </row>
    <row r="49" spans="1:16" ht="22.05" customHeight="1" x14ac:dyDescent="0.2">
      <c r="A49" s="26">
        <v>45800</v>
      </c>
      <c r="B49" s="20" t="s">
        <v>52</v>
      </c>
      <c r="C49" s="112"/>
      <c r="D49" s="28"/>
      <c r="E49" s="156" t="s">
        <v>1917</v>
      </c>
      <c r="F49" s="93" t="s">
        <v>78</v>
      </c>
      <c r="G49" s="28">
        <v>34</v>
      </c>
      <c r="H49" s="28" t="s">
        <v>22</v>
      </c>
      <c r="I49" s="28" t="s">
        <v>81</v>
      </c>
      <c r="J49" s="28" t="s">
        <v>33</v>
      </c>
      <c r="K49" s="25" t="s">
        <v>4146</v>
      </c>
      <c r="M49" s="252"/>
      <c r="N49" s="253">
        <v>350000</v>
      </c>
      <c r="O49" s="150">
        <f t="shared" si="2"/>
        <v>746.45999999996275</v>
      </c>
    </row>
    <row r="50" spans="1:16" ht="22.05" customHeight="1" x14ac:dyDescent="0.2">
      <c r="A50" s="26">
        <v>45805</v>
      </c>
      <c r="B50" s="20" t="s">
        <v>52</v>
      </c>
      <c r="C50" s="112"/>
      <c r="D50" s="28"/>
      <c r="E50" s="156" t="s">
        <v>569</v>
      </c>
      <c r="F50" s="93" t="s">
        <v>79</v>
      </c>
      <c r="H50" s="28" t="s">
        <v>21</v>
      </c>
      <c r="I50" s="28" t="s">
        <v>28</v>
      </c>
      <c r="J50" s="28" t="s">
        <v>30</v>
      </c>
      <c r="K50" s="25" t="s">
        <v>626</v>
      </c>
      <c r="M50" s="252">
        <v>189600</v>
      </c>
      <c r="N50" s="253"/>
      <c r="O50" s="150">
        <f t="shared" si="2"/>
        <v>190346.45999999996</v>
      </c>
    </row>
    <row r="51" spans="1:16" ht="22.05" customHeight="1" thickBot="1" x14ac:dyDescent="0.25">
      <c r="A51" s="374">
        <v>45805</v>
      </c>
      <c r="B51" s="47" t="s">
        <v>52</v>
      </c>
      <c r="C51" s="108"/>
      <c r="D51" s="69"/>
      <c r="E51" s="427" t="s">
        <v>1917</v>
      </c>
      <c r="F51" s="377" t="s">
        <v>78</v>
      </c>
      <c r="G51" s="69">
        <v>35</v>
      </c>
      <c r="H51" s="69" t="s">
        <v>22</v>
      </c>
      <c r="I51" s="69" t="s">
        <v>81</v>
      </c>
      <c r="J51" s="69" t="s">
        <v>33</v>
      </c>
      <c r="K51" s="89" t="s">
        <v>849</v>
      </c>
      <c r="L51" s="460"/>
      <c r="M51" s="447"/>
      <c r="N51" s="448">
        <v>188000</v>
      </c>
      <c r="O51" s="515">
        <f t="shared" si="2"/>
        <v>2346.4599999999627</v>
      </c>
      <c r="P51" s="89"/>
    </row>
    <row r="52" spans="1:16" ht="22.05" customHeight="1" x14ac:dyDescent="0.2">
      <c r="A52" s="26">
        <v>45831</v>
      </c>
      <c r="B52" s="20" t="s">
        <v>52</v>
      </c>
      <c r="C52" s="112">
        <v>1802892</v>
      </c>
      <c r="D52" s="28" t="s">
        <v>5055</v>
      </c>
      <c r="E52" s="156" t="s">
        <v>5056</v>
      </c>
      <c r="F52" s="93" t="s">
        <v>99</v>
      </c>
      <c r="H52" s="28" t="s">
        <v>22</v>
      </c>
      <c r="I52" s="28" t="s">
        <v>55</v>
      </c>
      <c r="J52" s="28" t="s">
        <v>70</v>
      </c>
      <c r="K52" s="25" t="s">
        <v>625</v>
      </c>
      <c r="L52" s="158"/>
      <c r="M52" s="252"/>
      <c r="N52" s="253">
        <v>2200</v>
      </c>
      <c r="O52" s="150">
        <f t="shared" si="2"/>
        <v>146.45999999996275</v>
      </c>
    </row>
    <row r="53" spans="1:16" ht="22.05" customHeight="1" x14ac:dyDescent="0.2">
      <c r="A53" s="26">
        <v>45831</v>
      </c>
      <c r="B53" s="20" t="s">
        <v>52</v>
      </c>
      <c r="C53" s="112">
        <v>7085716337</v>
      </c>
      <c r="D53" s="28" t="s">
        <v>1133</v>
      </c>
      <c r="E53" s="156" t="s">
        <v>5057</v>
      </c>
      <c r="F53" s="93" t="s">
        <v>99</v>
      </c>
      <c r="H53" s="28" t="s">
        <v>21</v>
      </c>
      <c r="I53" s="28" t="s">
        <v>81</v>
      </c>
      <c r="J53" s="28" t="s">
        <v>168</v>
      </c>
      <c r="K53" s="25" t="s">
        <v>1162</v>
      </c>
      <c r="L53" s="158"/>
      <c r="M53" s="252">
        <v>15602.5</v>
      </c>
      <c r="N53" s="253"/>
      <c r="O53" s="150">
        <f t="shared" si="2"/>
        <v>15748.959999999963</v>
      </c>
    </row>
    <row r="54" spans="1:16" ht="22.05" customHeight="1" x14ac:dyDescent="0.2">
      <c r="A54" s="26">
        <v>45831</v>
      </c>
      <c r="B54" s="20" t="s">
        <v>52</v>
      </c>
      <c r="C54" s="112">
        <v>49604156</v>
      </c>
      <c r="D54" s="28"/>
      <c r="E54" s="156" t="s">
        <v>5022</v>
      </c>
      <c r="F54" s="93" t="s">
        <v>99</v>
      </c>
      <c r="H54" s="28" t="s">
        <v>22</v>
      </c>
      <c r="I54" s="28" t="s">
        <v>59</v>
      </c>
      <c r="J54" s="28" t="s">
        <v>59</v>
      </c>
      <c r="K54" s="25" t="s">
        <v>635</v>
      </c>
      <c r="L54" s="158"/>
      <c r="M54" s="252"/>
      <c r="N54" s="253">
        <v>15580</v>
      </c>
      <c r="O54" s="150">
        <f t="shared" si="2"/>
        <v>168.95999999996275</v>
      </c>
    </row>
    <row r="55" spans="1:16" ht="22.05" customHeight="1" x14ac:dyDescent="0.2">
      <c r="A55" s="26">
        <v>45838</v>
      </c>
      <c r="B55" s="20" t="s">
        <v>52</v>
      </c>
      <c r="C55" s="112"/>
      <c r="D55" s="28"/>
      <c r="E55" s="156" t="s">
        <v>608</v>
      </c>
      <c r="F55" s="93" t="s">
        <v>77</v>
      </c>
      <c r="H55" s="28" t="s">
        <v>22</v>
      </c>
      <c r="I55" s="28" t="s">
        <v>57</v>
      </c>
      <c r="J55" s="28" t="s">
        <v>85</v>
      </c>
      <c r="K55" s="25" t="s">
        <v>1918</v>
      </c>
      <c r="M55" s="252"/>
      <c r="N55" s="253">
        <v>145.65</v>
      </c>
      <c r="O55" s="150">
        <f t="shared" si="2"/>
        <v>23.309999999962741</v>
      </c>
    </row>
    <row r="56" spans="1:16" ht="22.05" customHeight="1" thickBot="1" x14ac:dyDescent="0.25">
      <c r="A56" s="374">
        <v>45838</v>
      </c>
      <c r="B56" s="47" t="s">
        <v>52</v>
      </c>
      <c r="C56" s="108"/>
      <c r="D56" s="69"/>
      <c r="E56" s="427" t="s">
        <v>609</v>
      </c>
      <c r="F56" s="377" t="s">
        <v>77</v>
      </c>
      <c r="G56" s="69"/>
      <c r="H56" s="69" t="s">
        <v>22</v>
      </c>
      <c r="I56" s="69" t="s">
        <v>57</v>
      </c>
      <c r="J56" s="69" t="s">
        <v>85</v>
      </c>
      <c r="K56" s="89" t="s">
        <v>1918</v>
      </c>
      <c r="L56" s="89"/>
      <c r="M56" s="447"/>
      <c r="N56" s="448">
        <v>23.31</v>
      </c>
      <c r="O56" s="515">
        <f t="shared" si="2"/>
        <v>-3.7257308349580853E-11</v>
      </c>
      <c r="P56" s="89"/>
    </row>
    <row r="57" spans="1:16" ht="22.05" customHeight="1" thickBot="1" x14ac:dyDescent="0.25">
      <c r="A57" s="522">
        <v>45868</v>
      </c>
      <c r="B57" s="523"/>
      <c r="C57" s="574"/>
      <c r="D57" s="526"/>
      <c r="E57" s="559" t="s">
        <v>8796</v>
      </c>
      <c r="F57" s="525"/>
      <c r="G57" s="526"/>
      <c r="H57" s="526"/>
      <c r="I57" s="526"/>
      <c r="J57" s="526"/>
      <c r="K57" s="527"/>
      <c r="L57" s="527"/>
      <c r="M57" s="575"/>
      <c r="N57" s="576"/>
      <c r="O57" s="530">
        <f>O56+M57-N57</f>
        <v>-3.7257308349580853E-11</v>
      </c>
      <c r="P57" s="527"/>
    </row>
    <row r="58" spans="1:16" ht="22.05" customHeight="1" x14ac:dyDescent="0.2">
      <c r="A58" s="26">
        <v>45874</v>
      </c>
      <c r="B58" s="20" t="s">
        <v>52</v>
      </c>
      <c r="C58" s="112"/>
      <c r="D58" s="28"/>
      <c r="E58" s="156" t="s">
        <v>569</v>
      </c>
      <c r="F58" s="93" t="s">
        <v>99</v>
      </c>
      <c r="H58" s="28" t="s">
        <v>21</v>
      </c>
      <c r="I58" s="28" t="s">
        <v>28</v>
      </c>
      <c r="J58" s="28" t="s">
        <v>30</v>
      </c>
      <c r="K58" s="25" t="s">
        <v>626</v>
      </c>
      <c r="M58" s="252">
        <v>100000</v>
      </c>
      <c r="N58" s="253"/>
      <c r="O58" s="150">
        <f>O57+M58-N58</f>
        <v>99999.999999999956</v>
      </c>
    </row>
    <row r="59" spans="1:16" ht="22.05" customHeight="1" x14ac:dyDescent="0.2">
      <c r="A59" s="26">
        <v>45874</v>
      </c>
      <c r="B59" s="20" t="s">
        <v>52</v>
      </c>
      <c r="C59" s="112"/>
      <c r="D59" s="28"/>
      <c r="E59" s="156" t="s">
        <v>608</v>
      </c>
      <c r="F59" s="93" t="s">
        <v>77</v>
      </c>
      <c r="H59" s="28" t="s">
        <v>22</v>
      </c>
      <c r="I59" s="28" t="s">
        <v>57</v>
      </c>
      <c r="J59" s="28" t="s">
        <v>85</v>
      </c>
      <c r="K59" s="25" t="s">
        <v>1918</v>
      </c>
      <c r="M59" s="252"/>
      <c r="N59" s="253">
        <v>134.35</v>
      </c>
      <c r="O59" s="150">
        <f t="shared" si="2"/>
        <v>99865.649999999951</v>
      </c>
    </row>
    <row r="60" spans="1:16" ht="22.05" customHeight="1" x14ac:dyDescent="0.2">
      <c r="A60" s="26">
        <v>45874</v>
      </c>
      <c r="B60" s="20" t="s">
        <v>52</v>
      </c>
      <c r="C60" s="112"/>
      <c r="D60" s="28"/>
      <c r="E60" s="156" t="s">
        <v>609</v>
      </c>
      <c r="F60" s="93" t="s">
        <v>77</v>
      </c>
      <c r="H60" s="28" t="s">
        <v>22</v>
      </c>
      <c r="I60" s="28" t="s">
        <v>57</v>
      </c>
      <c r="J60" s="28" t="s">
        <v>85</v>
      </c>
      <c r="K60" s="25" t="s">
        <v>1918</v>
      </c>
      <c r="N60" s="27">
        <v>21.49</v>
      </c>
      <c r="O60" s="150">
        <f t="shared" si="2"/>
        <v>99844.159999999945</v>
      </c>
    </row>
    <row r="61" spans="1:16" ht="22.05" customHeight="1" x14ac:dyDescent="0.2">
      <c r="A61" s="26">
        <v>45874</v>
      </c>
      <c r="B61" s="20" t="s">
        <v>52</v>
      </c>
      <c r="C61" s="112"/>
      <c r="D61" s="28"/>
      <c r="E61" s="156" t="s">
        <v>608</v>
      </c>
      <c r="F61" s="93" t="s">
        <v>77</v>
      </c>
      <c r="H61" s="28" t="s">
        <v>22</v>
      </c>
      <c r="I61" s="28" t="s">
        <v>57</v>
      </c>
      <c r="J61" s="28" t="s">
        <v>85</v>
      </c>
      <c r="K61" s="25" t="s">
        <v>1918</v>
      </c>
      <c r="N61" s="27">
        <v>280</v>
      </c>
      <c r="O61" s="150">
        <f t="shared" si="2"/>
        <v>99564.159999999945</v>
      </c>
    </row>
    <row r="62" spans="1:16" ht="22.05" customHeight="1" x14ac:dyDescent="0.2">
      <c r="A62" s="26">
        <v>45874</v>
      </c>
      <c r="B62" s="20" t="s">
        <v>52</v>
      </c>
      <c r="C62" s="112"/>
      <c r="D62" s="28"/>
      <c r="E62" s="156" t="s">
        <v>609</v>
      </c>
      <c r="F62" s="93" t="s">
        <v>77</v>
      </c>
      <c r="H62" s="28" t="s">
        <v>22</v>
      </c>
      <c r="I62" s="28" t="s">
        <v>57</v>
      </c>
      <c r="J62" s="28" t="s">
        <v>85</v>
      </c>
      <c r="K62" s="25" t="s">
        <v>1918</v>
      </c>
      <c r="N62" s="27">
        <v>44.8</v>
      </c>
      <c r="O62" s="150">
        <f t="shared" si="2"/>
        <v>99519.359999999942</v>
      </c>
    </row>
    <row r="63" spans="1:16" ht="22.05" customHeight="1" x14ac:dyDescent="0.2">
      <c r="A63" s="26">
        <v>45875</v>
      </c>
      <c r="B63" s="20" t="s">
        <v>52</v>
      </c>
      <c r="C63" s="112">
        <v>194529964</v>
      </c>
      <c r="D63" s="28"/>
      <c r="E63" s="156" t="s">
        <v>1105</v>
      </c>
      <c r="F63" s="93" t="s">
        <v>99</v>
      </c>
      <c r="H63" s="28" t="s">
        <v>22</v>
      </c>
      <c r="I63" s="28" t="s">
        <v>81</v>
      </c>
      <c r="J63" s="28" t="s">
        <v>167</v>
      </c>
      <c r="K63" s="25" t="s">
        <v>1162</v>
      </c>
      <c r="N63" s="27">
        <v>500</v>
      </c>
      <c r="O63" s="150">
        <f t="shared" si="2"/>
        <v>99019.359999999942</v>
      </c>
    </row>
    <row r="64" spans="1:16" ht="22.05" customHeight="1" x14ac:dyDescent="0.2">
      <c r="A64" s="26">
        <v>45875</v>
      </c>
      <c r="B64" s="20" t="s">
        <v>52</v>
      </c>
      <c r="C64" s="112">
        <v>484881550</v>
      </c>
      <c r="D64" s="28"/>
      <c r="E64" s="156" t="s">
        <v>1105</v>
      </c>
      <c r="F64" s="93" t="s">
        <v>99</v>
      </c>
      <c r="H64" s="28" t="s">
        <v>22</v>
      </c>
      <c r="I64" s="28" t="s">
        <v>81</v>
      </c>
      <c r="J64" s="28" t="s">
        <v>167</v>
      </c>
      <c r="K64" s="25" t="s">
        <v>1162</v>
      </c>
      <c r="N64" s="27">
        <v>77000</v>
      </c>
      <c r="O64" s="150">
        <f t="shared" si="2"/>
        <v>22019.359999999942</v>
      </c>
    </row>
    <row r="65" spans="1:16" ht="22.05" customHeight="1" x14ac:dyDescent="0.2">
      <c r="A65" s="26">
        <v>45875</v>
      </c>
      <c r="B65" s="20" t="s">
        <v>52</v>
      </c>
      <c r="C65" s="112"/>
      <c r="D65" s="28"/>
      <c r="E65" s="156" t="s">
        <v>1917</v>
      </c>
      <c r="F65" s="93" t="s">
        <v>78</v>
      </c>
      <c r="G65" s="28">
        <v>36</v>
      </c>
      <c r="H65" s="28" t="s">
        <v>22</v>
      </c>
      <c r="I65" s="28" t="s">
        <v>81</v>
      </c>
      <c r="J65" s="28" t="s">
        <v>33</v>
      </c>
      <c r="K65" s="25" t="s">
        <v>849</v>
      </c>
      <c r="N65" s="27">
        <v>20000</v>
      </c>
      <c r="O65" s="150">
        <f t="shared" si="2"/>
        <v>2019.3599999999424</v>
      </c>
    </row>
    <row r="66" spans="1:16" ht="22.05" customHeight="1" thickBot="1" x14ac:dyDescent="0.25">
      <c r="A66" s="374">
        <v>45891</v>
      </c>
      <c r="B66" s="47" t="s">
        <v>52</v>
      </c>
      <c r="C66" s="108">
        <v>1668124</v>
      </c>
      <c r="D66" s="69"/>
      <c r="E66" s="427" t="s">
        <v>1105</v>
      </c>
      <c r="F66" s="377" t="s">
        <v>99</v>
      </c>
      <c r="G66" s="69"/>
      <c r="H66" s="69" t="s">
        <v>22</v>
      </c>
      <c r="I66" s="69" t="s">
        <v>81</v>
      </c>
      <c r="J66" s="69" t="s">
        <v>167</v>
      </c>
      <c r="K66" s="89" t="s">
        <v>1162</v>
      </c>
      <c r="L66" s="89"/>
      <c r="M66" s="380"/>
      <c r="N66" s="381">
        <v>2000</v>
      </c>
      <c r="O66" s="515">
        <f t="shared" si="2"/>
        <v>19.359999999942374</v>
      </c>
      <c r="P66" s="89"/>
    </row>
    <row r="67" spans="1:16" ht="22.05" customHeight="1" x14ac:dyDescent="0.2">
      <c r="A67" s="26">
        <v>45905</v>
      </c>
      <c r="B67" s="20" t="s">
        <v>52</v>
      </c>
      <c r="C67" s="112"/>
      <c r="D67" s="28"/>
      <c r="E67" s="156" t="s">
        <v>569</v>
      </c>
      <c r="F67" s="93" t="s">
        <v>79</v>
      </c>
      <c r="H67" s="28" t="s">
        <v>21</v>
      </c>
      <c r="I67" s="28" t="s">
        <v>28</v>
      </c>
      <c r="J67" s="28" t="s">
        <v>30</v>
      </c>
      <c r="K67" s="25" t="s">
        <v>626</v>
      </c>
      <c r="M67" s="24">
        <v>60000</v>
      </c>
      <c r="O67" s="150">
        <f t="shared" si="2"/>
        <v>60019.359999999942</v>
      </c>
    </row>
    <row r="68" spans="1:16" ht="22.05" customHeight="1" x14ac:dyDescent="0.2">
      <c r="A68" s="26">
        <v>45905</v>
      </c>
      <c r="B68" s="20" t="s">
        <v>52</v>
      </c>
      <c r="C68" s="112"/>
      <c r="D68" s="28"/>
      <c r="E68" s="156" t="s">
        <v>569</v>
      </c>
      <c r="F68" s="93" t="s">
        <v>79</v>
      </c>
      <c r="H68" s="28" t="s">
        <v>21</v>
      </c>
      <c r="I68" s="28" t="s">
        <v>28</v>
      </c>
      <c r="J68" s="28" t="s">
        <v>30</v>
      </c>
      <c r="K68" s="25" t="s">
        <v>626</v>
      </c>
      <c r="M68" s="24">
        <v>63000</v>
      </c>
      <c r="O68" s="150">
        <f t="shared" si="2"/>
        <v>123019.35999999994</v>
      </c>
    </row>
    <row r="69" spans="1:16" ht="22.05" customHeight="1" x14ac:dyDescent="0.2">
      <c r="A69" s="26">
        <v>45905</v>
      </c>
      <c r="B69" s="20" t="s">
        <v>52</v>
      </c>
      <c r="C69" s="112"/>
      <c r="D69" s="28"/>
      <c r="E69" s="156" t="s">
        <v>1917</v>
      </c>
      <c r="F69" s="93" t="s">
        <v>78</v>
      </c>
      <c r="G69" s="28">
        <v>37</v>
      </c>
      <c r="H69" s="28" t="s">
        <v>22</v>
      </c>
      <c r="I69" s="28" t="s">
        <v>81</v>
      </c>
      <c r="J69" s="28" t="s">
        <v>33</v>
      </c>
      <c r="K69" s="25" t="s">
        <v>849</v>
      </c>
      <c r="N69" s="27">
        <v>122500</v>
      </c>
      <c r="O69" s="150">
        <f t="shared" si="2"/>
        <v>519.35999999994237</v>
      </c>
    </row>
    <row r="70" spans="1:16" ht="22.05" customHeight="1" x14ac:dyDescent="0.2">
      <c r="A70" s="26">
        <v>45918</v>
      </c>
      <c r="B70" s="20" t="s">
        <v>52</v>
      </c>
      <c r="C70" s="112">
        <v>290111</v>
      </c>
      <c r="E70" s="147" t="s">
        <v>29</v>
      </c>
      <c r="F70" s="93" t="s">
        <v>99</v>
      </c>
      <c r="H70" s="28" t="s">
        <v>21</v>
      </c>
      <c r="I70" s="28" t="s">
        <v>81</v>
      </c>
      <c r="J70" s="28" t="s">
        <v>167</v>
      </c>
      <c r="K70" s="25" t="s">
        <v>1162</v>
      </c>
      <c r="M70" s="24">
        <v>300000</v>
      </c>
      <c r="O70" s="150">
        <f t="shared" si="2"/>
        <v>300519.35999999993</v>
      </c>
    </row>
    <row r="71" spans="1:16" ht="22.05" customHeight="1" x14ac:dyDescent="0.2">
      <c r="A71" s="26">
        <v>45888</v>
      </c>
      <c r="B71" s="20" t="s">
        <v>52</v>
      </c>
      <c r="C71" s="112"/>
      <c r="E71" s="147" t="s">
        <v>1917</v>
      </c>
      <c r="F71" s="93" t="s">
        <v>7834</v>
      </c>
      <c r="H71" s="28" t="s">
        <v>22</v>
      </c>
      <c r="I71" s="28" t="s">
        <v>81</v>
      </c>
      <c r="J71" s="28" t="s">
        <v>33</v>
      </c>
      <c r="K71" s="25" t="s">
        <v>849</v>
      </c>
      <c r="N71" s="27">
        <v>300000</v>
      </c>
      <c r="O71" s="150">
        <f t="shared" si="2"/>
        <v>519.35999999992782</v>
      </c>
    </row>
    <row r="72" spans="1:16" ht="22.05" customHeight="1" x14ac:dyDescent="0.2">
      <c r="A72" s="26">
        <v>45922</v>
      </c>
      <c r="B72" s="20" t="s">
        <v>52</v>
      </c>
      <c r="C72" s="112">
        <v>249108</v>
      </c>
      <c r="E72" s="147" t="s">
        <v>1118</v>
      </c>
      <c r="F72" s="93" t="s">
        <v>99</v>
      </c>
      <c r="H72" s="28" t="s">
        <v>21</v>
      </c>
      <c r="I72" s="28" t="s">
        <v>81</v>
      </c>
      <c r="J72" s="28" t="s">
        <v>167</v>
      </c>
      <c r="K72" s="25" t="s">
        <v>1162</v>
      </c>
      <c r="M72" s="24">
        <v>2500</v>
      </c>
      <c r="O72" s="150">
        <f t="shared" si="2"/>
        <v>3019.3599999999278</v>
      </c>
    </row>
    <row r="73" spans="1:16" ht="22.05" customHeight="1" thickBot="1" x14ac:dyDescent="0.25">
      <c r="A73" s="374">
        <v>45922</v>
      </c>
      <c r="B73" s="47" t="s">
        <v>52</v>
      </c>
      <c r="C73" s="108">
        <v>50685276</v>
      </c>
      <c r="D73" s="374"/>
      <c r="E73" s="521" t="s">
        <v>7006</v>
      </c>
      <c r="F73" s="377" t="s">
        <v>99</v>
      </c>
      <c r="G73" s="69"/>
      <c r="H73" s="69" t="s">
        <v>22</v>
      </c>
      <c r="I73" s="69" t="s">
        <v>59</v>
      </c>
      <c r="J73" s="69" t="s">
        <v>59</v>
      </c>
      <c r="K73" s="89" t="s">
        <v>635</v>
      </c>
      <c r="L73" s="89"/>
      <c r="M73" s="380"/>
      <c r="N73" s="381">
        <v>2000</v>
      </c>
      <c r="O73" s="515">
        <f t="shared" si="2"/>
        <v>1019.3599999999278</v>
      </c>
      <c r="P73" s="89"/>
    </row>
    <row r="74" spans="1:16" ht="22.05" customHeight="1" x14ac:dyDescent="0.2">
      <c r="A74" s="26">
        <v>45952</v>
      </c>
      <c r="B74" s="20" t="s">
        <v>52</v>
      </c>
      <c r="C74" s="112">
        <v>163019</v>
      </c>
      <c r="E74" s="147" t="s">
        <v>1118</v>
      </c>
      <c r="F74" s="93" t="s">
        <v>99</v>
      </c>
      <c r="H74" s="28" t="s">
        <v>21</v>
      </c>
      <c r="I74" s="28" t="s">
        <v>81</v>
      </c>
      <c r="J74" s="28" t="s">
        <v>167</v>
      </c>
      <c r="K74" s="25" t="s">
        <v>1162</v>
      </c>
      <c r="M74" s="24">
        <v>2500</v>
      </c>
      <c r="O74" s="150">
        <f t="shared" si="2"/>
        <v>3519.3599999999278</v>
      </c>
    </row>
    <row r="75" spans="1:16" ht="22.05" customHeight="1" x14ac:dyDescent="0.2">
      <c r="A75" s="26">
        <v>45952</v>
      </c>
      <c r="B75" s="20" t="s">
        <v>52</v>
      </c>
      <c r="C75" s="112">
        <v>195099</v>
      </c>
      <c r="E75" s="147" t="s">
        <v>7780</v>
      </c>
      <c r="F75" s="93" t="s">
        <v>99</v>
      </c>
      <c r="H75" s="28" t="s">
        <v>22</v>
      </c>
      <c r="I75" s="28" t="s">
        <v>59</v>
      </c>
      <c r="J75" s="28" t="s">
        <v>59</v>
      </c>
      <c r="K75" s="25" t="s">
        <v>635</v>
      </c>
      <c r="N75" s="27">
        <v>2460</v>
      </c>
      <c r="O75" s="150">
        <f t="shared" si="2"/>
        <v>1059.3599999999278</v>
      </c>
    </row>
    <row r="76" spans="1:16" ht="22.05" customHeight="1" x14ac:dyDescent="0.2">
      <c r="A76" s="26">
        <v>45960</v>
      </c>
      <c r="B76" s="20" t="s">
        <v>52</v>
      </c>
      <c r="C76" s="112">
        <v>655153</v>
      </c>
      <c r="E76" s="147" t="s">
        <v>29</v>
      </c>
      <c r="F76" s="93" t="s">
        <v>99</v>
      </c>
      <c r="H76" s="28" t="s">
        <v>21</v>
      </c>
      <c r="I76" s="28" t="s">
        <v>81</v>
      </c>
      <c r="J76" s="28" t="s">
        <v>167</v>
      </c>
      <c r="K76" s="25" t="s">
        <v>1162</v>
      </c>
      <c r="M76" s="24">
        <v>200000</v>
      </c>
      <c r="O76" s="150">
        <f t="shared" si="2"/>
        <v>201059.35999999993</v>
      </c>
    </row>
    <row r="77" spans="1:16" ht="22.05" customHeight="1" thickBot="1" x14ac:dyDescent="0.25">
      <c r="A77" s="374">
        <v>45961</v>
      </c>
      <c r="B77" s="47" t="s">
        <v>52</v>
      </c>
      <c r="C77" s="108"/>
      <c r="D77" s="374"/>
      <c r="E77" s="521" t="s">
        <v>1917</v>
      </c>
      <c r="F77" s="377" t="s">
        <v>7835</v>
      </c>
      <c r="G77" s="69"/>
      <c r="H77" s="69" t="s">
        <v>22</v>
      </c>
      <c r="I77" s="69" t="s">
        <v>81</v>
      </c>
      <c r="J77" s="69" t="s">
        <v>33</v>
      </c>
      <c r="K77" s="89" t="s">
        <v>849</v>
      </c>
      <c r="L77" s="89"/>
      <c r="M77" s="380"/>
      <c r="N77" s="381">
        <v>200000</v>
      </c>
      <c r="O77" s="515">
        <f t="shared" si="2"/>
        <v>1059.3599999999278</v>
      </c>
      <c r="P77" s="89"/>
    </row>
    <row r="78" spans="1:16" ht="22.05" customHeight="1" x14ac:dyDescent="0.2">
      <c r="A78" s="26">
        <v>45989</v>
      </c>
      <c r="B78" s="20" t="s">
        <v>52</v>
      </c>
      <c r="C78" s="112"/>
      <c r="E78" s="147" t="s">
        <v>608</v>
      </c>
      <c r="F78" s="93" t="s">
        <v>77</v>
      </c>
      <c r="H78" s="28" t="s">
        <v>22</v>
      </c>
      <c r="I78" s="28" t="s">
        <v>57</v>
      </c>
      <c r="J78" s="28" t="s">
        <v>85</v>
      </c>
      <c r="K78" s="25" t="s">
        <v>7836</v>
      </c>
      <c r="N78" s="27">
        <v>280</v>
      </c>
      <c r="O78" s="150">
        <f t="shared" si="2"/>
        <v>779.35999999992782</v>
      </c>
    </row>
    <row r="79" spans="1:16" ht="22.05" customHeight="1" thickBot="1" x14ac:dyDescent="0.25">
      <c r="A79" s="374">
        <v>45989</v>
      </c>
      <c r="B79" s="47" t="s">
        <v>52</v>
      </c>
      <c r="C79" s="108"/>
      <c r="D79" s="374"/>
      <c r="E79" s="521" t="s">
        <v>609</v>
      </c>
      <c r="F79" s="377" t="s">
        <v>77</v>
      </c>
      <c r="G79" s="69"/>
      <c r="H79" s="69" t="s">
        <v>22</v>
      </c>
      <c r="I79" s="69" t="s">
        <v>57</v>
      </c>
      <c r="J79" s="69" t="s">
        <v>85</v>
      </c>
      <c r="K79" s="89" t="s">
        <v>7836</v>
      </c>
      <c r="L79" s="89"/>
      <c r="M79" s="380"/>
      <c r="N79" s="381">
        <v>44.8</v>
      </c>
      <c r="O79" s="515">
        <f t="shared" si="2"/>
        <v>734.55999999992787</v>
      </c>
      <c r="P79" s="89"/>
    </row>
    <row r="80" spans="1:16" ht="22.05" customHeight="1" x14ac:dyDescent="0.2">
      <c r="A80" s="26">
        <v>46022</v>
      </c>
      <c r="B80" s="20" t="s">
        <v>52</v>
      </c>
      <c r="C80" s="112"/>
      <c r="D80" s="28"/>
      <c r="E80" s="156" t="s">
        <v>608</v>
      </c>
      <c r="F80" s="93" t="s">
        <v>77</v>
      </c>
      <c r="H80" s="28" t="s">
        <v>22</v>
      </c>
      <c r="I80" s="28" t="s">
        <v>57</v>
      </c>
      <c r="J80" s="28" t="s">
        <v>85</v>
      </c>
      <c r="K80" s="25" t="s">
        <v>1918</v>
      </c>
      <c r="N80" s="27">
        <v>280</v>
      </c>
      <c r="O80" s="150">
        <f t="shared" si="2"/>
        <v>454.55999999992787</v>
      </c>
    </row>
    <row r="81" spans="1:16" ht="22.05" customHeight="1" thickBot="1" x14ac:dyDescent="0.25">
      <c r="A81" s="374">
        <v>46022</v>
      </c>
      <c r="B81" s="47" t="s">
        <v>52</v>
      </c>
      <c r="C81" s="108"/>
      <c r="D81" s="69"/>
      <c r="E81" s="427" t="s">
        <v>609</v>
      </c>
      <c r="F81" s="377" t="s">
        <v>77</v>
      </c>
      <c r="G81" s="69"/>
      <c r="H81" s="69" t="s">
        <v>22</v>
      </c>
      <c r="I81" s="69" t="s">
        <v>57</v>
      </c>
      <c r="J81" s="69" t="s">
        <v>85</v>
      </c>
      <c r="K81" s="89" t="s">
        <v>1918</v>
      </c>
      <c r="L81" s="89"/>
      <c r="M81" s="380"/>
      <c r="N81" s="381">
        <v>44.8</v>
      </c>
      <c r="O81" s="515">
        <f t="shared" si="2"/>
        <v>409.75999999992786</v>
      </c>
      <c r="P81" s="89"/>
    </row>
    <row r="82" spans="1:16" ht="22.05" customHeight="1" x14ac:dyDescent="0.2">
      <c r="B82" s="20" t="s">
        <v>52</v>
      </c>
      <c r="C82" s="112"/>
      <c r="O82" s="150">
        <f t="shared" si="2"/>
        <v>409.75999999992786</v>
      </c>
    </row>
    <row r="83" spans="1:16" ht="22.05" customHeight="1" x14ac:dyDescent="0.2">
      <c r="B83" s="20" t="s">
        <v>52</v>
      </c>
      <c r="C83" s="112"/>
      <c r="O83" s="150">
        <f t="shared" si="2"/>
        <v>409.75999999992786</v>
      </c>
    </row>
    <row r="84" spans="1:16" ht="22.05" customHeight="1" x14ac:dyDescent="0.2">
      <c r="B84" s="20" t="s">
        <v>52</v>
      </c>
      <c r="C84" s="112"/>
      <c r="O84" s="150">
        <f t="shared" si="2"/>
        <v>409.75999999992786</v>
      </c>
    </row>
    <row r="85" spans="1:16" ht="22.05" customHeight="1" x14ac:dyDescent="0.2">
      <c r="B85" s="20" t="s">
        <v>52</v>
      </c>
      <c r="C85" s="112"/>
      <c r="O85" s="150">
        <f t="shared" si="2"/>
        <v>409.75999999992786</v>
      </c>
    </row>
    <row r="86" spans="1:16" ht="22.05" customHeight="1" x14ac:dyDescent="0.2">
      <c r="B86" s="20" t="s">
        <v>52</v>
      </c>
      <c r="C86" s="112"/>
      <c r="O86" s="150">
        <f t="shared" si="2"/>
        <v>409.75999999992786</v>
      </c>
    </row>
    <row r="87" spans="1:16" ht="22.05" customHeight="1" x14ac:dyDescent="0.2">
      <c r="B87" s="20" t="s">
        <v>52</v>
      </c>
      <c r="C87" s="112"/>
      <c r="O87" s="150">
        <f t="shared" si="2"/>
        <v>409.75999999992786</v>
      </c>
    </row>
    <row r="88" spans="1:16" ht="22.05" customHeight="1" x14ac:dyDescent="0.2">
      <c r="B88" s="20" t="s">
        <v>52</v>
      </c>
      <c r="C88" s="112"/>
      <c r="O88" s="150">
        <f t="shared" si="2"/>
        <v>409.75999999992786</v>
      </c>
    </row>
    <row r="89" spans="1:16" ht="22.05" customHeight="1" x14ac:dyDescent="0.2">
      <c r="B89" s="20" t="s">
        <v>52</v>
      </c>
      <c r="C89" s="112"/>
      <c r="O89" s="150">
        <f t="shared" si="2"/>
        <v>409.75999999992786</v>
      </c>
    </row>
    <row r="90" spans="1:16" ht="22.05" customHeight="1" x14ac:dyDescent="0.2">
      <c r="B90" s="20" t="s">
        <v>52</v>
      </c>
      <c r="C90" s="112"/>
      <c r="O90" s="150">
        <f t="shared" si="2"/>
        <v>409.75999999992786</v>
      </c>
    </row>
    <row r="91" spans="1:16" ht="22.05" customHeight="1" x14ac:dyDescent="0.2">
      <c r="B91" s="20" t="s">
        <v>52</v>
      </c>
      <c r="C91" s="112"/>
      <c r="O91" s="150">
        <f t="shared" si="2"/>
        <v>409.75999999992786</v>
      </c>
    </row>
    <row r="92" spans="1:16" ht="22.05" customHeight="1" x14ac:dyDescent="0.2">
      <c r="B92" s="20" t="s">
        <v>52</v>
      </c>
      <c r="C92" s="112"/>
      <c r="O92" s="150">
        <f t="shared" si="2"/>
        <v>409.75999999992786</v>
      </c>
    </row>
    <row r="93" spans="1:16" ht="22.05" customHeight="1" x14ac:dyDescent="0.2">
      <c r="B93" s="20" t="s">
        <v>52</v>
      </c>
      <c r="C93" s="112"/>
      <c r="O93" s="150">
        <f t="shared" si="2"/>
        <v>409.75999999992786</v>
      </c>
    </row>
    <row r="94" spans="1:16" ht="22.05" customHeight="1" x14ac:dyDescent="0.2">
      <c r="B94" s="20" t="s">
        <v>52</v>
      </c>
      <c r="C94" s="112"/>
      <c r="O94" s="150">
        <f t="shared" si="2"/>
        <v>409.75999999992786</v>
      </c>
    </row>
    <row r="95" spans="1:16" ht="22.05" customHeight="1" x14ac:dyDescent="0.2">
      <c r="B95" s="20" t="s">
        <v>52</v>
      </c>
      <c r="C95" s="112"/>
      <c r="O95" s="150">
        <f t="shared" si="2"/>
        <v>409.75999999992786</v>
      </c>
    </row>
    <row r="96" spans="1:16" ht="22.05" customHeight="1" x14ac:dyDescent="0.2">
      <c r="B96" s="20" t="s">
        <v>52</v>
      </c>
      <c r="C96" s="112"/>
      <c r="O96" s="150">
        <f t="shared" si="2"/>
        <v>409.75999999992786</v>
      </c>
    </row>
    <row r="97" spans="2:15" ht="22.05" customHeight="1" x14ac:dyDescent="0.2">
      <c r="B97" s="20" t="s">
        <v>52</v>
      </c>
      <c r="C97" s="112"/>
      <c r="O97" s="150">
        <f t="shared" si="2"/>
        <v>409.75999999992786</v>
      </c>
    </row>
    <row r="98" spans="2:15" ht="22.05" customHeight="1" x14ac:dyDescent="0.2">
      <c r="B98" s="20" t="s">
        <v>52</v>
      </c>
      <c r="C98" s="112"/>
      <c r="O98" s="150">
        <f t="shared" si="2"/>
        <v>409.75999999992786</v>
      </c>
    </row>
    <row r="99" spans="2:15" ht="22.05" customHeight="1" x14ac:dyDescent="0.2">
      <c r="B99" s="20" t="s">
        <v>52</v>
      </c>
      <c r="C99" s="112"/>
      <c r="O99" s="150">
        <f t="shared" si="2"/>
        <v>409.75999999992786</v>
      </c>
    </row>
    <row r="100" spans="2:15" ht="22.05" customHeight="1" x14ac:dyDescent="0.2">
      <c r="B100" s="20" t="s">
        <v>52</v>
      </c>
      <c r="C100" s="112"/>
      <c r="O100" s="150">
        <f t="shared" si="2"/>
        <v>409.75999999992786</v>
      </c>
    </row>
    <row r="101" spans="2:15" ht="22.05" customHeight="1" x14ac:dyDescent="0.2">
      <c r="B101" s="20" t="s">
        <v>52</v>
      </c>
      <c r="C101" s="112"/>
      <c r="O101" s="150">
        <f t="shared" si="2"/>
        <v>409.75999999992786</v>
      </c>
    </row>
    <row r="102" spans="2:15" ht="22.05" customHeight="1" x14ac:dyDescent="0.2">
      <c r="B102" s="20" t="s">
        <v>52</v>
      </c>
      <c r="C102" s="112"/>
      <c r="O102" s="150">
        <f t="shared" ref="O102:O165" si="3">O101+M102-N102</f>
        <v>409.75999999992786</v>
      </c>
    </row>
    <row r="103" spans="2:15" ht="22.05" customHeight="1" x14ac:dyDescent="0.2">
      <c r="B103" s="20" t="s">
        <v>52</v>
      </c>
      <c r="C103" s="112"/>
      <c r="O103" s="150">
        <f t="shared" si="3"/>
        <v>409.75999999992786</v>
      </c>
    </row>
    <row r="104" spans="2:15" ht="22.05" customHeight="1" x14ac:dyDescent="0.2">
      <c r="B104" s="20" t="s">
        <v>52</v>
      </c>
      <c r="C104" s="112"/>
      <c r="O104" s="150">
        <f t="shared" si="3"/>
        <v>409.75999999992786</v>
      </c>
    </row>
    <row r="105" spans="2:15" ht="22.05" customHeight="1" x14ac:dyDescent="0.2">
      <c r="B105" s="20" t="s">
        <v>52</v>
      </c>
      <c r="C105" s="112"/>
      <c r="O105" s="150">
        <f t="shared" si="3"/>
        <v>409.75999999992786</v>
      </c>
    </row>
    <row r="106" spans="2:15" ht="22.05" customHeight="1" x14ac:dyDescent="0.2">
      <c r="B106" s="20" t="s">
        <v>52</v>
      </c>
      <c r="C106" s="112"/>
      <c r="O106" s="150">
        <f t="shared" si="3"/>
        <v>409.75999999992786</v>
      </c>
    </row>
    <row r="107" spans="2:15" ht="22.05" customHeight="1" x14ac:dyDescent="0.2">
      <c r="B107" s="20" t="s">
        <v>52</v>
      </c>
      <c r="C107" s="112"/>
      <c r="O107" s="150">
        <f t="shared" si="3"/>
        <v>409.75999999992786</v>
      </c>
    </row>
    <row r="108" spans="2:15" ht="22.05" customHeight="1" x14ac:dyDescent="0.2">
      <c r="B108" s="20" t="s">
        <v>52</v>
      </c>
      <c r="C108" s="112"/>
      <c r="O108" s="150">
        <f t="shared" si="3"/>
        <v>409.75999999992786</v>
      </c>
    </row>
    <row r="109" spans="2:15" ht="22.05" customHeight="1" x14ac:dyDescent="0.2">
      <c r="B109" s="20" t="s">
        <v>52</v>
      </c>
      <c r="C109" s="112"/>
      <c r="O109" s="150">
        <f t="shared" si="3"/>
        <v>409.75999999992786</v>
      </c>
    </row>
    <row r="110" spans="2:15" ht="22.05" customHeight="1" x14ac:dyDescent="0.2">
      <c r="B110" s="20" t="s">
        <v>52</v>
      </c>
      <c r="C110" s="112"/>
      <c r="O110" s="150">
        <f t="shared" si="3"/>
        <v>409.75999999992786</v>
      </c>
    </row>
    <row r="111" spans="2:15" ht="22.05" customHeight="1" x14ac:dyDescent="0.2">
      <c r="B111" s="20" t="s">
        <v>52</v>
      </c>
      <c r="C111" s="112"/>
      <c r="O111" s="150">
        <f t="shared" si="3"/>
        <v>409.75999999992786</v>
      </c>
    </row>
    <row r="112" spans="2:15" ht="22.05" customHeight="1" x14ac:dyDescent="0.2">
      <c r="B112" s="20" t="s">
        <v>52</v>
      </c>
      <c r="C112" s="112"/>
      <c r="O112" s="150">
        <f t="shared" si="3"/>
        <v>409.75999999992786</v>
      </c>
    </row>
    <row r="113" spans="2:15" ht="22.05" customHeight="1" x14ac:dyDescent="0.2">
      <c r="B113" s="20" t="s">
        <v>52</v>
      </c>
      <c r="C113" s="112"/>
      <c r="O113" s="150">
        <f t="shared" si="3"/>
        <v>409.75999999992786</v>
      </c>
    </row>
    <row r="114" spans="2:15" ht="22.05" customHeight="1" x14ac:dyDescent="0.2">
      <c r="B114" s="20" t="s">
        <v>52</v>
      </c>
      <c r="C114" s="112"/>
      <c r="O114" s="150">
        <f t="shared" si="3"/>
        <v>409.75999999992786</v>
      </c>
    </row>
    <row r="115" spans="2:15" ht="22.05" customHeight="1" x14ac:dyDescent="0.2">
      <c r="B115" s="20" t="s">
        <v>52</v>
      </c>
      <c r="C115" s="112"/>
      <c r="O115" s="150">
        <f t="shared" si="3"/>
        <v>409.75999999992786</v>
      </c>
    </row>
    <row r="116" spans="2:15" ht="22.05" customHeight="1" x14ac:dyDescent="0.2">
      <c r="B116" s="20" t="s">
        <v>52</v>
      </c>
      <c r="C116" s="112"/>
      <c r="O116" s="150">
        <f t="shared" si="3"/>
        <v>409.75999999992786</v>
      </c>
    </row>
    <row r="117" spans="2:15" ht="22.05" customHeight="1" x14ac:dyDescent="0.2">
      <c r="B117" s="20" t="s">
        <v>52</v>
      </c>
      <c r="C117" s="112"/>
      <c r="O117" s="150">
        <f t="shared" si="3"/>
        <v>409.75999999992786</v>
      </c>
    </row>
    <row r="118" spans="2:15" ht="22.05" customHeight="1" x14ac:dyDescent="0.2">
      <c r="B118" s="20" t="s">
        <v>52</v>
      </c>
      <c r="C118" s="112"/>
      <c r="O118" s="150">
        <f t="shared" si="3"/>
        <v>409.75999999992786</v>
      </c>
    </row>
    <row r="119" spans="2:15" ht="22.05" customHeight="1" x14ac:dyDescent="0.2">
      <c r="B119" s="20" t="s">
        <v>52</v>
      </c>
      <c r="C119" s="112"/>
      <c r="O119" s="150">
        <f t="shared" si="3"/>
        <v>409.75999999992786</v>
      </c>
    </row>
    <row r="120" spans="2:15" ht="22.05" customHeight="1" x14ac:dyDescent="0.2">
      <c r="B120" s="20" t="s">
        <v>52</v>
      </c>
      <c r="C120" s="112"/>
      <c r="O120" s="150">
        <f t="shared" si="3"/>
        <v>409.75999999992786</v>
      </c>
    </row>
    <row r="121" spans="2:15" ht="22.05" customHeight="1" x14ac:dyDescent="0.2">
      <c r="B121" s="20" t="s">
        <v>52</v>
      </c>
      <c r="C121" s="112"/>
      <c r="O121" s="150">
        <f t="shared" si="3"/>
        <v>409.75999999992786</v>
      </c>
    </row>
    <row r="122" spans="2:15" ht="22.05" customHeight="1" x14ac:dyDescent="0.2">
      <c r="B122" s="20" t="s">
        <v>52</v>
      </c>
      <c r="C122" s="112"/>
      <c r="O122" s="150">
        <f t="shared" si="3"/>
        <v>409.75999999992786</v>
      </c>
    </row>
    <row r="123" spans="2:15" ht="22.05" customHeight="1" x14ac:dyDescent="0.2">
      <c r="B123" s="20" t="s">
        <v>52</v>
      </c>
      <c r="C123" s="112"/>
      <c r="O123" s="150">
        <f t="shared" si="3"/>
        <v>409.75999999992786</v>
      </c>
    </row>
    <row r="124" spans="2:15" ht="22.05" customHeight="1" x14ac:dyDescent="0.2">
      <c r="B124" s="20" t="s">
        <v>52</v>
      </c>
      <c r="C124" s="112"/>
      <c r="O124" s="150">
        <f t="shared" si="3"/>
        <v>409.75999999992786</v>
      </c>
    </row>
    <row r="125" spans="2:15" ht="22.05" customHeight="1" x14ac:dyDescent="0.2">
      <c r="B125" s="20" t="s">
        <v>52</v>
      </c>
      <c r="C125" s="112"/>
      <c r="O125" s="150">
        <f t="shared" si="3"/>
        <v>409.75999999992786</v>
      </c>
    </row>
    <row r="126" spans="2:15" ht="22.05" customHeight="1" x14ac:dyDescent="0.2">
      <c r="B126" s="20" t="s">
        <v>52</v>
      </c>
      <c r="C126" s="112"/>
      <c r="O126" s="150">
        <f t="shared" si="3"/>
        <v>409.75999999992786</v>
      </c>
    </row>
    <row r="127" spans="2:15" ht="22.05" customHeight="1" x14ac:dyDescent="0.2">
      <c r="B127" s="20" t="s">
        <v>52</v>
      </c>
      <c r="C127" s="112"/>
      <c r="O127" s="150">
        <f t="shared" si="3"/>
        <v>409.75999999992786</v>
      </c>
    </row>
    <row r="128" spans="2:15" ht="22.05" customHeight="1" x14ac:dyDescent="0.2">
      <c r="B128" s="20" t="s">
        <v>52</v>
      </c>
      <c r="C128" s="112"/>
      <c r="O128" s="150">
        <f t="shared" si="3"/>
        <v>409.75999999992786</v>
      </c>
    </row>
    <row r="129" spans="2:15" ht="22.05" customHeight="1" x14ac:dyDescent="0.2">
      <c r="B129" s="20" t="s">
        <v>52</v>
      </c>
      <c r="C129" s="112"/>
      <c r="O129" s="150">
        <f t="shared" si="3"/>
        <v>409.75999999992786</v>
      </c>
    </row>
    <row r="130" spans="2:15" ht="22.05" customHeight="1" x14ac:dyDescent="0.2">
      <c r="B130" s="20" t="s">
        <v>52</v>
      </c>
      <c r="C130" s="112"/>
      <c r="O130" s="150">
        <f t="shared" si="3"/>
        <v>409.75999999992786</v>
      </c>
    </row>
    <row r="131" spans="2:15" ht="22.05" customHeight="1" x14ac:dyDescent="0.2">
      <c r="B131" s="20" t="s">
        <v>52</v>
      </c>
      <c r="C131" s="112"/>
      <c r="O131" s="150">
        <f t="shared" si="3"/>
        <v>409.75999999992786</v>
      </c>
    </row>
    <row r="132" spans="2:15" ht="22.05" customHeight="1" x14ac:dyDescent="0.2">
      <c r="B132" s="20" t="s">
        <v>52</v>
      </c>
      <c r="C132" s="112"/>
      <c r="O132" s="150">
        <f t="shared" si="3"/>
        <v>409.75999999992786</v>
      </c>
    </row>
    <row r="133" spans="2:15" ht="22.05" customHeight="1" x14ac:dyDescent="0.2">
      <c r="B133" s="20" t="s">
        <v>52</v>
      </c>
      <c r="C133" s="112"/>
      <c r="O133" s="150">
        <f t="shared" si="3"/>
        <v>409.75999999992786</v>
      </c>
    </row>
    <row r="134" spans="2:15" ht="22.05" customHeight="1" x14ac:dyDescent="0.2">
      <c r="B134" s="20" t="s">
        <v>52</v>
      </c>
      <c r="C134" s="112"/>
      <c r="O134" s="150">
        <f t="shared" si="3"/>
        <v>409.75999999992786</v>
      </c>
    </row>
    <row r="135" spans="2:15" ht="22.05" customHeight="1" x14ac:dyDescent="0.2">
      <c r="B135" s="20" t="s">
        <v>52</v>
      </c>
      <c r="C135" s="112"/>
      <c r="O135" s="150">
        <f t="shared" si="3"/>
        <v>409.75999999992786</v>
      </c>
    </row>
    <row r="136" spans="2:15" ht="22.05" customHeight="1" x14ac:dyDescent="0.2">
      <c r="B136" s="20" t="s">
        <v>52</v>
      </c>
      <c r="C136" s="112"/>
      <c r="O136" s="150">
        <f t="shared" si="3"/>
        <v>409.75999999992786</v>
      </c>
    </row>
    <row r="137" spans="2:15" ht="22.05" customHeight="1" x14ac:dyDescent="0.2">
      <c r="B137" s="20" t="s">
        <v>52</v>
      </c>
      <c r="C137" s="112"/>
      <c r="O137" s="150">
        <f t="shared" si="3"/>
        <v>409.75999999992786</v>
      </c>
    </row>
    <row r="138" spans="2:15" ht="22.05" customHeight="1" x14ac:dyDescent="0.2">
      <c r="B138" s="20" t="s">
        <v>52</v>
      </c>
      <c r="C138" s="112"/>
      <c r="O138" s="150">
        <f t="shared" si="3"/>
        <v>409.75999999992786</v>
      </c>
    </row>
    <row r="139" spans="2:15" ht="22.05" customHeight="1" x14ac:dyDescent="0.2">
      <c r="B139" s="20" t="s">
        <v>52</v>
      </c>
      <c r="C139" s="112"/>
      <c r="O139" s="150">
        <f t="shared" si="3"/>
        <v>409.75999999992786</v>
      </c>
    </row>
    <row r="140" spans="2:15" ht="22.05" customHeight="1" x14ac:dyDescent="0.2">
      <c r="B140" s="20" t="s">
        <v>52</v>
      </c>
      <c r="C140" s="112"/>
      <c r="O140" s="150">
        <f t="shared" si="3"/>
        <v>409.75999999992786</v>
      </c>
    </row>
    <row r="141" spans="2:15" ht="22.05" customHeight="1" x14ac:dyDescent="0.2">
      <c r="B141" s="20" t="s">
        <v>52</v>
      </c>
      <c r="C141" s="112"/>
      <c r="O141" s="150">
        <f t="shared" si="3"/>
        <v>409.75999999992786</v>
      </c>
    </row>
    <row r="142" spans="2:15" ht="22.05" customHeight="1" x14ac:dyDescent="0.2">
      <c r="B142" s="20" t="s">
        <v>52</v>
      </c>
      <c r="C142" s="112"/>
      <c r="O142" s="150">
        <f t="shared" si="3"/>
        <v>409.75999999992786</v>
      </c>
    </row>
    <row r="143" spans="2:15" ht="22.05" customHeight="1" x14ac:dyDescent="0.2">
      <c r="B143" s="20" t="s">
        <v>52</v>
      </c>
      <c r="C143" s="112"/>
      <c r="O143" s="150">
        <f t="shared" si="3"/>
        <v>409.75999999992786</v>
      </c>
    </row>
    <row r="144" spans="2:15" ht="22.05" customHeight="1" x14ac:dyDescent="0.2">
      <c r="B144" s="20" t="s">
        <v>52</v>
      </c>
      <c r="C144" s="112"/>
      <c r="O144" s="150">
        <f t="shared" si="3"/>
        <v>409.75999999992786</v>
      </c>
    </row>
    <row r="145" spans="2:15" ht="22.05" customHeight="1" x14ac:dyDescent="0.2">
      <c r="B145" s="20" t="s">
        <v>52</v>
      </c>
      <c r="C145" s="112"/>
      <c r="O145" s="150">
        <f t="shared" si="3"/>
        <v>409.75999999992786</v>
      </c>
    </row>
    <row r="146" spans="2:15" ht="22.05" customHeight="1" x14ac:dyDescent="0.2">
      <c r="B146" s="20" t="s">
        <v>52</v>
      </c>
      <c r="C146" s="112"/>
      <c r="O146" s="150">
        <f t="shared" si="3"/>
        <v>409.75999999992786</v>
      </c>
    </row>
    <row r="147" spans="2:15" ht="22.05" customHeight="1" x14ac:dyDescent="0.2">
      <c r="B147" s="20" t="s">
        <v>52</v>
      </c>
      <c r="C147" s="112"/>
      <c r="O147" s="150">
        <f t="shared" si="3"/>
        <v>409.75999999992786</v>
      </c>
    </row>
    <row r="148" spans="2:15" ht="22.05" customHeight="1" x14ac:dyDescent="0.2">
      <c r="B148" s="20" t="s">
        <v>52</v>
      </c>
      <c r="C148" s="112"/>
      <c r="O148" s="150">
        <f t="shared" si="3"/>
        <v>409.75999999992786</v>
      </c>
    </row>
    <row r="149" spans="2:15" ht="22.05" customHeight="1" x14ac:dyDescent="0.2">
      <c r="B149" s="20" t="s">
        <v>52</v>
      </c>
      <c r="C149" s="112"/>
      <c r="O149" s="150">
        <f t="shared" si="3"/>
        <v>409.75999999992786</v>
      </c>
    </row>
    <row r="150" spans="2:15" ht="22.05" customHeight="1" x14ac:dyDescent="0.2">
      <c r="B150" s="20" t="s">
        <v>52</v>
      </c>
      <c r="C150" s="112"/>
      <c r="O150" s="150">
        <f t="shared" si="3"/>
        <v>409.75999999992786</v>
      </c>
    </row>
    <row r="151" spans="2:15" ht="22.05" customHeight="1" x14ac:dyDescent="0.2">
      <c r="B151" s="20" t="s">
        <v>52</v>
      </c>
      <c r="C151" s="112"/>
      <c r="O151" s="150">
        <f t="shared" si="3"/>
        <v>409.75999999992786</v>
      </c>
    </row>
    <row r="152" spans="2:15" ht="22.05" customHeight="1" x14ac:dyDescent="0.2">
      <c r="B152" s="20" t="s">
        <v>52</v>
      </c>
      <c r="C152" s="112"/>
      <c r="O152" s="150">
        <f t="shared" si="3"/>
        <v>409.75999999992786</v>
      </c>
    </row>
    <row r="153" spans="2:15" ht="22.05" customHeight="1" x14ac:dyDescent="0.2">
      <c r="B153" s="20" t="s">
        <v>52</v>
      </c>
      <c r="C153" s="112"/>
      <c r="O153" s="150">
        <f t="shared" si="3"/>
        <v>409.75999999992786</v>
      </c>
    </row>
    <row r="154" spans="2:15" ht="22.05" customHeight="1" x14ac:dyDescent="0.2">
      <c r="B154" s="20" t="s">
        <v>52</v>
      </c>
      <c r="C154" s="112"/>
      <c r="O154" s="150">
        <f t="shared" si="3"/>
        <v>409.75999999992786</v>
      </c>
    </row>
    <row r="155" spans="2:15" ht="22.05" customHeight="1" x14ac:dyDescent="0.2">
      <c r="B155" s="20" t="s">
        <v>52</v>
      </c>
      <c r="C155" s="112"/>
      <c r="O155" s="150">
        <f t="shared" si="3"/>
        <v>409.75999999992786</v>
      </c>
    </row>
    <row r="156" spans="2:15" ht="22.05" customHeight="1" x14ac:dyDescent="0.2">
      <c r="B156" s="20" t="s">
        <v>52</v>
      </c>
      <c r="C156" s="112"/>
      <c r="O156" s="150">
        <f t="shared" si="3"/>
        <v>409.75999999992786</v>
      </c>
    </row>
    <row r="157" spans="2:15" ht="22.05" customHeight="1" x14ac:dyDescent="0.2">
      <c r="B157" s="20" t="s">
        <v>52</v>
      </c>
      <c r="C157" s="112"/>
      <c r="O157" s="150">
        <f t="shared" si="3"/>
        <v>409.75999999992786</v>
      </c>
    </row>
    <row r="158" spans="2:15" ht="22.05" customHeight="1" x14ac:dyDescent="0.2">
      <c r="B158" s="20" t="s">
        <v>52</v>
      </c>
      <c r="C158" s="112"/>
      <c r="O158" s="150">
        <f t="shared" si="3"/>
        <v>409.75999999992786</v>
      </c>
    </row>
    <row r="159" spans="2:15" ht="22.05" customHeight="1" x14ac:dyDescent="0.2">
      <c r="B159" s="20" t="s">
        <v>52</v>
      </c>
      <c r="C159" s="112"/>
      <c r="O159" s="150">
        <f t="shared" si="3"/>
        <v>409.75999999992786</v>
      </c>
    </row>
    <row r="160" spans="2:15" ht="22.05" customHeight="1" x14ac:dyDescent="0.2">
      <c r="B160" s="20" t="s">
        <v>52</v>
      </c>
      <c r="C160" s="112"/>
      <c r="O160" s="150">
        <f t="shared" si="3"/>
        <v>409.75999999992786</v>
      </c>
    </row>
    <row r="161" spans="2:15" ht="22.05" customHeight="1" x14ac:dyDescent="0.2">
      <c r="B161" s="20" t="s">
        <v>52</v>
      </c>
      <c r="C161" s="112"/>
      <c r="O161" s="150">
        <f t="shared" si="3"/>
        <v>409.75999999992786</v>
      </c>
    </row>
    <row r="162" spans="2:15" ht="22.05" customHeight="1" x14ac:dyDescent="0.2">
      <c r="B162" s="20" t="s">
        <v>52</v>
      </c>
      <c r="C162" s="112"/>
      <c r="O162" s="150">
        <f t="shared" si="3"/>
        <v>409.75999999992786</v>
      </c>
    </row>
    <row r="163" spans="2:15" ht="22.05" customHeight="1" x14ac:dyDescent="0.2">
      <c r="B163" s="20" t="s">
        <v>52</v>
      </c>
      <c r="C163" s="112"/>
      <c r="O163" s="150">
        <f t="shared" si="3"/>
        <v>409.75999999992786</v>
      </c>
    </row>
    <row r="164" spans="2:15" ht="22.05" customHeight="1" x14ac:dyDescent="0.2">
      <c r="B164" s="20" t="s">
        <v>52</v>
      </c>
      <c r="C164" s="112"/>
      <c r="O164" s="150">
        <f t="shared" si="3"/>
        <v>409.75999999992786</v>
      </c>
    </row>
    <row r="165" spans="2:15" ht="22.05" customHeight="1" x14ac:dyDescent="0.2">
      <c r="B165" s="20" t="s">
        <v>52</v>
      </c>
      <c r="C165" s="112"/>
      <c r="O165" s="150">
        <f t="shared" si="3"/>
        <v>409.75999999992786</v>
      </c>
    </row>
    <row r="166" spans="2:15" ht="22.05" customHeight="1" x14ac:dyDescent="0.2">
      <c r="B166" s="20" t="s">
        <v>52</v>
      </c>
      <c r="C166" s="112"/>
      <c r="O166" s="150">
        <f t="shared" ref="O166:O229" si="4">O165+M166-N166</f>
        <v>409.75999999992786</v>
      </c>
    </row>
    <row r="167" spans="2:15" ht="22.05" customHeight="1" x14ac:dyDescent="0.2">
      <c r="B167" s="20" t="s">
        <v>52</v>
      </c>
      <c r="C167" s="112"/>
      <c r="O167" s="150">
        <f t="shared" si="4"/>
        <v>409.75999999992786</v>
      </c>
    </row>
    <row r="168" spans="2:15" ht="22.05" customHeight="1" x14ac:dyDescent="0.2">
      <c r="B168" s="20" t="s">
        <v>52</v>
      </c>
      <c r="C168" s="112"/>
      <c r="O168" s="150">
        <f t="shared" si="4"/>
        <v>409.75999999992786</v>
      </c>
    </row>
    <row r="169" spans="2:15" ht="22.05" customHeight="1" x14ac:dyDescent="0.2">
      <c r="B169" s="20" t="s">
        <v>52</v>
      </c>
      <c r="C169" s="112"/>
      <c r="O169" s="150">
        <f t="shared" si="4"/>
        <v>409.75999999992786</v>
      </c>
    </row>
    <row r="170" spans="2:15" ht="22.05" customHeight="1" x14ac:dyDescent="0.2">
      <c r="B170" s="20" t="s">
        <v>52</v>
      </c>
      <c r="C170" s="112"/>
      <c r="O170" s="150">
        <f t="shared" si="4"/>
        <v>409.75999999992786</v>
      </c>
    </row>
    <row r="171" spans="2:15" ht="22.05" customHeight="1" x14ac:dyDescent="0.2">
      <c r="B171" s="20" t="s">
        <v>52</v>
      </c>
      <c r="C171" s="112"/>
      <c r="O171" s="150">
        <f t="shared" si="4"/>
        <v>409.75999999992786</v>
      </c>
    </row>
    <row r="172" spans="2:15" ht="22.05" customHeight="1" x14ac:dyDescent="0.2">
      <c r="B172" s="20" t="s">
        <v>52</v>
      </c>
      <c r="C172" s="112"/>
      <c r="O172" s="150">
        <f t="shared" si="4"/>
        <v>409.75999999992786</v>
      </c>
    </row>
    <row r="173" spans="2:15" ht="22.05" customHeight="1" x14ac:dyDescent="0.2">
      <c r="B173" s="20" t="s">
        <v>52</v>
      </c>
      <c r="C173" s="112"/>
      <c r="O173" s="150">
        <f t="shared" si="4"/>
        <v>409.75999999992786</v>
      </c>
    </row>
    <row r="174" spans="2:15" ht="22.05" customHeight="1" x14ac:dyDescent="0.2">
      <c r="B174" s="20" t="s">
        <v>52</v>
      </c>
      <c r="C174" s="112"/>
      <c r="O174" s="150">
        <f t="shared" si="4"/>
        <v>409.75999999992786</v>
      </c>
    </row>
    <row r="175" spans="2:15" ht="22.05" customHeight="1" x14ac:dyDescent="0.2">
      <c r="B175" s="20" t="s">
        <v>52</v>
      </c>
      <c r="C175" s="112"/>
      <c r="O175" s="150">
        <f t="shared" si="4"/>
        <v>409.75999999992786</v>
      </c>
    </row>
    <row r="176" spans="2:15" ht="22.05" customHeight="1" x14ac:dyDescent="0.2">
      <c r="B176" s="20" t="s">
        <v>52</v>
      </c>
      <c r="C176" s="112"/>
      <c r="O176" s="150">
        <f t="shared" si="4"/>
        <v>409.75999999992786</v>
      </c>
    </row>
    <row r="177" spans="2:15" ht="22.05" customHeight="1" x14ac:dyDescent="0.2">
      <c r="B177" s="20" t="s">
        <v>52</v>
      </c>
      <c r="C177" s="112"/>
      <c r="O177" s="150">
        <f t="shared" si="4"/>
        <v>409.75999999992786</v>
      </c>
    </row>
    <row r="178" spans="2:15" ht="22.05" customHeight="1" x14ac:dyDescent="0.2">
      <c r="B178" s="20" t="s">
        <v>52</v>
      </c>
      <c r="C178" s="112"/>
      <c r="O178" s="150">
        <f t="shared" si="4"/>
        <v>409.75999999992786</v>
      </c>
    </row>
    <row r="179" spans="2:15" ht="22.05" customHeight="1" x14ac:dyDescent="0.2">
      <c r="B179" s="20" t="s">
        <v>52</v>
      </c>
      <c r="C179" s="112"/>
      <c r="O179" s="150">
        <f t="shared" si="4"/>
        <v>409.75999999992786</v>
      </c>
    </row>
    <row r="180" spans="2:15" ht="22.05" customHeight="1" x14ac:dyDescent="0.2">
      <c r="B180" s="20" t="s">
        <v>52</v>
      </c>
      <c r="C180" s="112"/>
      <c r="O180" s="150">
        <f t="shared" si="4"/>
        <v>409.75999999992786</v>
      </c>
    </row>
    <row r="181" spans="2:15" ht="22.05" customHeight="1" x14ac:dyDescent="0.2">
      <c r="B181" s="20" t="s">
        <v>52</v>
      </c>
      <c r="C181" s="112"/>
      <c r="O181" s="150">
        <f t="shared" si="4"/>
        <v>409.75999999992786</v>
      </c>
    </row>
    <row r="182" spans="2:15" ht="22.05" customHeight="1" x14ac:dyDescent="0.2">
      <c r="B182" s="20" t="s">
        <v>52</v>
      </c>
      <c r="C182" s="112"/>
      <c r="O182" s="150">
        <f t="shared" si="4"/>
        <v>409.75999999992786</v>
      </c>
    </row>
    <row r="183" spans="2:15" ht="22.05" customHeight="1" x14ac:dyDescent="0.2">
      <c r="B183" s="20" t="s">
        <v>52</v>
      </c>
      <c r="C183" s="112"/>
      <c r="O183" s="150">
        <f t="shared" si="4"/>
        <v>409.75999999992786</v>
      </c>
    </row>
    <row r="184" spans="2:15" ht="22.05" customHeight="1" x14ac:dyDescent="0.2">
      <c r="B184" s="20" t="s">
        <v>52</v>
      </c>
      <c r="C184" s="112"/>
      <c r="O184" s="150">
        <f t="shared" si="4"/>
        <v>409.75999999992786</v>
      </c>
    </row>
    <row r="185" spans="2:15" ht="22.05" customHeight="1" x14ac:dyDescent="0.2">
      <c r="B185" s="20" t="s">
        <v>52</v>
      </c>
      <c r="C185" s="112"/>
      <c r="O185" s="150">
        <f t="shared" si="4"/>
        <v>409.75999999992786</v>
      </c>
    </row>
    <row r="186" spans="2:15" ht="22.05" customHeight="1" x14ac:dyDescent="0.2">
      <c r="B186" s="20" t="s">
        <v>52</v>
      </c>
      <c r="C186" s="112"/>
      <c r="O186" s="150">
        <f t="shared" si="4"/>
        <v>409.75999999992786</v>
      </c>
    </row>
    <row r="187" spans="2:15" ht="22.05" customHeight="1" x14ac:dyDescent="0.2">
      <c r="B187" s="20" t="s">
        <v>52</v>
      </c>
      <c r="C187" s="112"/>
      <c r="O187" s="150">
        <f t="shared" si="4"/>
        <v>409.75999999992786</v>
      </c>
    </row>
    <row r="188" spans="2:15" ht="22.05" customHeight="1" x14ac:dyDescent="0.2">
      <c r="B188" s="20" t="s">
        <v>52</v>
      </c>
      <c r="C188" s="112"/>
      <c r="O188" s="150">
        <f t="shared" si="4"/>
        <v>409.75999999992786</v>
      </c>
    </row>
    <row r="189" spans="2:15" ht="22.05" customHeight="1" x14ac:dyDescent="0.2">
      <c r="B189" s="20" t="s">
        <v>52</v>
      </c>
      <c r="C189" s="112"/>
      <c r="O189" s="150">
        <f t="shared" si="4"/>
        <v>409.75999999992786</v>
      </c>
    </row>
    <row r="190" spans="2:15" ht="22.05" customHeight="1" x14ac:dyDescent="0.2">
      <c r="B190" s="20" t="s">
        <v>52</v>
      </c>
      <c r="C190" s="112"/>
      <c r="O190" s="150">
        <f t="shared" si="4"/>
        <v>409.75999999992786</v>
      </c>
    </row>
    <row r="191" spans="2:15" ht="22.05" customHeight="1" x14ac:dyDescent="0.2">
      <c r="B191" s="20" t="s">
        <v>52</v>
      </c>
      <c r="C191" s="112"/>
      <c r="O191" s="150">
        <f t="shared" si="4"/>
        <v>409.75999999992786</v>
      </c>
    </row>
    <row r="192" spans="2:15" ht="22.05" customHeight="1" x14ac:dyDescent="0.2">
      <c r="B192" s="20" t="s">
        <v>52</v>
      </c>
      <c r="C192" s="112"/>
      <c r="O192" s="150">
        <f t="shared" si="4"/>
        <v>409.75999999992786</v>
      </c>
    </row>
    <row r="193" spans="2:15" ht="22.05" customHeight="1" x14ac:dyDescent="0.2">
      <c r="B193" s="20" t="s">
        <v>52</v>
      </c>
      <c r="C193" s="112"/>
      <c r="O193" s="150">
        <f t="shared" si="4"/>
        <v>409.75999999992786</v>
      </c>
    </row>
    <row r="194" spans="2:15" ht="22.05" customHeight="1" x14ac:dyDescent="0.2">
      <c r="B194" s="20" t="s">
        <v>52</v>
      </c>
      <c r="C194" s="112"/>
      <c r="O194" s="150">
        <f t="shared" si="4"/>
        <v>409.75999999992786</v>
      </c>
    </row>
    <row r="195" spans="2:15" ht="22.05" customHeight="1" x14ac:dyDescent="0.2">
      <c r="B195" s="20" t="s">
        <v>52</v>
      </c>
      <c r="C195" s="112"/>
      <c r="O195" s="150">
        <f t="shared" si="4"/>
        <v>409.75999999992786</v>
      </c>
    </row>
    <row r="196" spans="2:15" ht="22.05" customHeight="1" x14ac:dyDescent="0.2">
      <c r="B196" s="20" t="s">
        <v>52</v>
      </c>
      <c r="C196" s="112"/>
      <c r="O196" s="150">
        <f t="shared" si="4"/>
        <v>409.75999999992786</v>
      </c>
    </row>
    <row r="197" spans="2:15" ht="22.05" customHeight="1" x14ac:dyDescent="0.2">
      <c r="B197" s="20" t="s">
        <v>52</v>
      </c>
      <c r="C197" s="112"/>
      <c r="O197" s="150">
        <f t="shared" si="4"/>
        <v>409.75999999992786</v>
      </c>
    </row>
    <row r="198" spans="2:15" ht="22.05" customHeight="1" x14ac:dyDescent="0.2">
      <c r="B198" s="20" t="s">
        <v>52</v>
      </c>
      <c r="C198" s="112"/>
      <c r="O198" s="150">
        <f t="shared" si="4"/>
        <v>409.75999999992786</v>
      </c>
    </row>
    <row r="199" spans="2:15" ht="22.05" customHeight="1" x14ac:dyDescent="0.2">
      <c r="B199" s="20" t="s">
        <v>52</v>
      </c>
      <c r="C199" s="112"/>
      <c r="O199" s="150">
        <f t="shared" si="4"/>
        <v>409.75999999992786</v>
      </c>
    </row>
    <row r="200" spans="2:15" ht="22.05" customHeight="1" x14ac:dyDescent="0.2">
      <c r="B200" s="20" t="s">
        <v>52</v>
      </c>
      <c r="C200" s="112"/>
      <c r="O200" s="150">
        <f t="shared" si="4"/>
        <v>409.75999999992786</v>
      </c>
    </row>
    <row r="201" spans="2:15" ht="22.05" customHeight="1" x14ac:dyDescent="0.2">
      <c r="B201" s="20" t="s">
        <v>52</v>
      </c>
      <c r="C201" s="112"/>
      <c r="O201" s="150">
        <f t="shared" si="4"/>
        <v>409.75999999992786</v>
      </c>
    </row>
    <row r="202" spans="2:15" ht="22.05" customHeight="1" x14ac:dyDescent="0.2">
      <c r="B202" s="20" t="s">
        <v>52</v>
      </c>
      <c r="C202" s="112"/>
      <c r="O202" s="150">
        <f t="shared" si="4"/>
        <v>409.75999999992786</v>
      </c>
    </row>
    <row r="203" spans="2:15" ht="22.05" customHeight="1" x14ac:dyDescent="0.2">
      <c r="B203" s="20" t="s">
        <v>52</v>
      </c>
      <c r="C203" s="112"/>
      <c r="O203" s="150">
        <f t="shared" si="4"/>
        <v>409.75999999992786</v>
      </c>
    </row>
    <row r="204" spans="2:15" ht="22.05" customHeight="1" x14ac:dyDescent="0.2">
      <c r="B204" s="20" t="s">
        <v>52</v>
      </c>
      <c r="C204" s="112"/>
      <c r="O204" s="150">
        <f t="shared" si="4"/>
        <v>409.75999999992786</v>
      </c>
    </row>
    <row r="205" spans="2:15" ht="22.05" customHeight="1" x14ac:dyDescent="0.2">
      <c r="B205" s="20" t="s">
        <v>52</v>
      </c>
      <c r="C205" s="112"/>
      <c r="O205" s="150">
        <f t="shared" si="4"/>
        <v>409.75999999992786</v>
      </c>
    </row>
    <row r="206" spans="2:15" ht="22.05" customHeight="1" x14ac:dyDescent="0.2">
      <c r="B206" s="20" t="s">
        <v>52</v>
      </c>
      <c r="C206" s="112"/>
      <c r="O206" s="150">
        <f t="shared" si="4"/>
        <v>409.75999999992786</v>
      </c>
    </row>
    <row r="207" spans="2:15" ht="22.05" customHeight="1" x14ac:dyDescent="0.2">
      <c r="B207" s="20" t="s">
        <v>52</v>
      </c>
      <c r="C207" s="112"/>
      <c r="O207" s="150">
        <f t="shared" si="4"/>
        <v>409.75999999992786</v>
      </c>
    </row>
    <row r="208" spans="2:15" ht="22.05" customHeight="1" x14ac:dyDescent="0.2">
      <c r="B208" s="20" t="s">
        <v>52</v>
      </c>
      <c r="C208" s="112"/>
      <c r="O208" s="150">
        <f t="shared" si="4"/>
        <v>409.75999999992786</v>
      </c>
    </row>
    <row r="209" spans="2:15" ht="22.05" customHeight="1" x14ac:dyDescent="0.2">
      <c r="B209" s="20" t="s">
        <v>52</v>
      </c>
      <c r="C209" s="112"/>
      <c r="O209" s="150">
        <f t="shared" si="4"/>
        <v>409.75999999992786</v>
      </c>
    </row>
    <row r="210" spans="2:15" ht="22.05" customHeight="1" x14ac:dyDescent="0.2">
      <c r="B210" s="20" t="s">
        <v>52</v>
      </c>
      <c r="C210" s="112"/>
      <c r="O210" s="150">
        <f t="shared" si="4"/>
        <v>409.75999999992786</v>
      </c>
    </row>
    <row r="211" spans="2:15" ht="22.05" customHeight="1" x14ac:dyDescent="0.2">
      <c r="B211" s="20" t="s">
        <v>52</v>
      </c>
      <c r="C211" s="112"/>
      <c r="O211" s="150">
        <f t="shared" si="4"/>
        <v>409.75999999992786</v>
      </c>
    </row>
    <row r="212" spans="2:15" ht="22.05" customHeight="1" x14ac:dyDescent="0.2">
      <c r="B212" s="20" t="s">
        <v>52</v>
      </c>
      <c r="C212" s="112"/>
      <c r="O212" s="150">
        <f t="shared" si="4"/>
        <v>409.75999999992786</v>
      </c>
    </row>
    <row r="213" spans="2:15" ht="22.05" customHeight="1" x14ac:dyDescent="0.2">
      <c r="B213" s="20" t="s">
        <v>52</v>
      </c>
      <c r="C213" s="112"/>
      <c r="O213" s="150">
        <f t="shared" si="4"/>
        <v>409.75999999992786</v>
      </c>
    </row>
    <row r="214" spans="2:15" ht="22.05" customHeight="1" x14ac:dyDescent="0.2">
      <c r="B214" s="20" t="s">
        <v>52</v>
      </c>
      <c r="C214" s="112"/>
      <c r="O214" s="150">
        <f t="shared" si="4"/>
        <v>409.75999999992786</v>
      </c>
    </row>
    <row r="215" spans="2:15" ht="22.05" customHeight="1" x14ac:dyDescent="0.2">
      <c r="B215" s="20" t="s">
        <v>52</v>
      </c>
      <c r="C215" s="112"/>
      <c r="O215" s="150">
        <f t="shared" si="4"/>
        <v>409.75999999992786</v>
      </c>
    </row>
    <row r="216" spans="2:15" ht="22.05" customHeight="1" x14ac:dyDescent="0.2">
      <c r="B216" s="20" t="s">
        <v>52</v>
      </c>
      <c r="C216" s="112"/>
      <c r="O216" s="150">
        <f t="shared" si="4"/>
        <v>409.75999999992786</v>
      </c>
    </row>
    <row r="217" spans="2:15" ht="22.05" customHeight="1" x14ac:dyDescent="0.2">
      <c r="B217" s="20" t="s">
        <v>52</v>
      </c>
      <c r="C217" s="112"/>
      <c r="O217" s="150">
        <f t="shared" si="4"/>
        <v>409.75999999992786</v>
      </c>
    </row>
    <row r="218" spans="2:15" ht="22.05" customHeight="1" x14ac:dyDescent="0.2">
      <c r="B218" s="20" t="s">
        <v>52</v>
      </c>
      <c r="C218" s="112"/>
      <c r="O218" s="150">
        <f t="shared" si="4"/>
        <v>409.75999999992786</v>
      </c>
    </row>
    <row r="219" spans="2:15" ht="22.05" customHeight="1" x14ac:dyDescent="0.2">
      <c r="B219" s="20" t="s">
        <v>52</v>
      </c>
      <c r="C219" s="112"/>
      <c r="O219" s="150">
        <f t="shared" si="4"/>
        <v>409.75999999992786</v>
      </c>
    </row>
    <row r="220" spans="2:15" ht="22.05" customHeight="1" x14ac:dyDescent="0.2">
      <c r="B220" s="20" t="s">
        <v>52</v>
      </c>
      <c r="C220" s="112"/>
      <c r="O220" s="150">
        <f t="shared" si="4"/>
        <v>409.75999999992786</v>
      </c>
    </row>
    <row r="221" spans="2:15" ht="22.05" customHeight="1" x14ac:dyDescent="0.2">
      <c r="B221" s="20" t="s">
        <v>52</v>
      </c>
      <c r="C221" s="112"/>
      <c r="O221" s="150">
        <f t="shared" si="4"/>
        <v>409.75999999992786</v>
      </c>
    </row>
    <row r="222" spans="2:15" ht="22.05" customHeight="1" x14ac:dyDescent="0.2">
      <c r="B222" s="20" t="s">
        <v>52</v>
      </c>
      <c r="C222" s="112"/>
      <c r="O222" s="150">
        <f t="shared" si="4"/>
        <v>409.75999999992786</v>
      </c>
    </row>
    <row r="223" spans="2:15" ht="22.05" customHeight="1" x14ac:dyDescent="0.2">
      <c r="B223" s="20" t="s">
        <v>52</v>
      </c>
      <c r="C223" s="112"/>
      <c r="O223" s="150">
        <f t="shared" si="4"/>
        <v>409.75999999992786</v>
      </c>
    </row>
    <row r="224" spans="2:15" ht="22.05" customHeight="1" x14ac:dyDescent="0.2">
      <c r="B224" s="20" t="s">
        <v>52</v>
      </c>
      <c r="C224" s="112"/>
      <c r="O224" s="150">
        <f t="shared" si="4"/>
        <v>409.75999999992786</v>
      </c>
    </row>
    <row r="225" spans="2:15" ht="22.05" customHeight="1" x14ac:dyDescent="0.2">
      <c r="B225" s="20" t="s">
        <v>52</v>
      </c>
      <c r="C225" s="112"/>
      <c r="O225" s="150">
        <f t="shared" si="4"/>
        <v>409.75999999992786</v>
      </c>
    </row>
    <row r="226" spans="2:15" ht="22.05" customHeight="1" x14ac:dyDescent="0.2">
      <c r="B226" s="20" t="s">
        <v>52</v>
      </c>
      <c r="C226" s="112"/>
      <c r="O226" s="150">
        <f t="shared" si="4"/>
        <v>409.75999999992786</v>
      </c>
    </row>
    <row r="227" spans="2:15" ht="22.05" customHeight="1" x14ac:dyDescent="0.2">
      <c r="B227" s="20" t="s">
        <v>52</v>
      </c>
      <c r="C227" s="112"/>
      <c r="O227" s="150">
        <f t="shared" si="4"/>
        <v>409.75999999992786</v>
      </c>
    </row>
    <row r="228" spans="2:15" ht="22.05" customHeight="1" x14ac:dyDescent="0.2">
      <c r="B228" s="20" t="s">
        <v>52</v>
      </c>
      <c r="C228" s="112"/>
      <c r="O228" s="150">
        <f t="shared" si="4"/>
        <v>409.75999999992786</v>
      </c>
    </row>
    <row r="229" spans="2:15" ht="22.05" customHeight="1" x14ac:dyDescent="0.2">
      <c r="B229" s="20" t="s">
        <v>52</v>
      </c>
      <c r="C229" s="112"/>
      <c r="O229" s="150">
        <f t="shared" si="4"/>
        <v>409.75999999992786</v>
      </c>
    </row>
    <row r="230" spans="2:15" ht="22.05" customHeight="1" x14ac:dyDescent="0.2">
      <c r="B230" s="20" t="s">
        <v>52</v>
      </c>
      <c r="C230" s="112"/>
      <c r="O230" s="150">
        <f t="shared" ref="O230:O293" si="5">O229+M230-N230</f>
        <v>409.75999999992786</v>
      </c>
    </row>
    <row r="231" spans="2:15" ht="22.05" customHeight="1" x14ac:dyDescent="0.2">
      <c r="B231" s="20" t="s">
        <v>52</v>
      </c>
      <c r="C231" s="112"/>
      <c r="O231" s="150">
        <f t="shared" si="5"/>
        <v>409.75999999992786</v>
      </c>
    </row>
    <row r="232" spans="2:15" ht="22.05" customHeight="1" x14ac:dyDescent="0.2">
      <c r="B232" s="20" t="s">
        <v>52</v>
      </c>
      <c r="C232" s="112"/>
      <c r="O232" s="150">
        <f t="shared" si="5"/>
        <v>409.75999999992786</v>
      </c>
    </row>
    <row r="233" spans="2:15" ht="22.05" customHeight="1" x14ac:dyDescent="0.2">
      <c r="B233" s="20" t="s">
        <v>52</v>
      </c>
      <c r="C233" s="112"/>
      <c r="O233" s="150">
        <f t="shared" si="5"/>
        <v>409.75999999992786</v>
      </c>
    </row>
    <row r="234" spans="2:15" ht="22.05" customHeight="1" x14ac:dyDescent="0.2">
      <c r="B234" s="20" t="s">
        <v>52</v>
      </c>
      <c r="C234" s="112"/>
      <c r="O234" s="150">
        <f t="shared" si="5"/>
        <v>409.75999999992786</v>
      </c>
    </row>
    <row r="235" spans="2:15" ht="22.05" customHeight="1" x14ac:dyDescent="0.2">
      <c r="B235" s="20" t="s">
        <v>52</v>
      </c>
      <c r="C235" s="112"/>
      <c r="O235" s="150">
        <f t="shared" si="5"/>
        <v>409.75999999992786</v>
      </c>
    </row>
    <row r="236" spans="2:15" ht="22.05" customHeight="1" x14ac:dyDescent="0.2">
      <c r="B236" s="20" t="s">
        <v>52</v>
      </c>
      <c r="C236" s="112"/>
      <c r="O236" s="150">
        <f t="shared" si="5"/>
        <v>409.75999999992786</v>
      </c>
    </row>
    <row r="237" spans="2:15" ht="22.05" customHeight="1" x14ac:dyDescent="0.2">
      <c r="B237" s="20" t="s">
        <v>52</v>
      </c>
      <c r="C237" s="112"/>
      <c r="O237" s="150">
        <f t="shared" si="5"/>
        <v>409.75999999992786</v>
      </c>
    </row>
    <row r="238" spans="2:15" ht="22.05" customHeight="1" x14ac:dyDescent="0.2">
      <c r="B238" s="20" t="s">
        <v>52</v>
      </c>
      <c r="C238" s="112"/>
      <c r="O238" s="150">
        <f t="shared" si="5"/>
        <v>409.75999999992786</v>
      </c>
    </row>
    <row r="239" spans="2:15" ht="22.05" customHeight="1" x14ac:dyDescent="0.2">
      <c r="B239" s="20" t="s">
        <v>52</v>
      </c>
      <c r="C239" s="112"/>
      <c r="O239" s="150">
        <f t="shared" si="5"/>
        <v>409.75999999992786</v>
      </c>
    </row>
    <row r="240" spans="2:15" ht="22.05" customHeight="1" x14ac:dyDescent="0.2">
      <c r="B240" s="20" t="s">
        <v>52</v>
      </c>
      <c r="C240" s="112"/>
      <c r="O240" s="150">
        <f t="shared" si="5"/>
        <v>409.75999999992786</v>
      </c>
    </row>
    <row r="241" spans="2:15" ht="22.05" customHeight="1" x14ac:dyDescent="0.2">
      <c r="B241" s="20" t="s">
        <v>52</v>
      </c>
      <c r="C241" s="112"/>
      <c r="O241" s="150">
        <f t="shared" si="5"/>
        <v>409.75999999992786</v>
      </c>
    </row>
    <row r="242" spans="2:15" ht="22.05" customHeight="1" x14ac:dyDescent="0.2">
      <c r="B242" s="20" t="s">
        <v>52</v>
      </c>
      <c r="C242" s="112"/>
      <c r="O242" s="150">
        <f t="shared" si="5"/>
        <v>409.75999999992786</v>
      </c>
    </row>
    <row r="243" spans="2:15" ht="22.05" customHeight="1" x14ac:dyDescent="0.2">
      <c r="B243" s="20" t="s">
        <v>52</v>
      </c>
      <c r="C243" s="112"/>
      <c r="O243" s="150">
        <f t="shared" si="5"/>
        <v>409.75999999992786</v>
      </c>
    </row>
    <row r="244" spans="2:15" ht="22.05" customHeight="1" x14ac:dyDescent="0.2">
      <c r="B244" s="20" t="s">
        <v>52</v>
      </c>
      <c r="C244" s="112"/>
      <c r="O244" s="150">
        <f t="shared" si="5"/>
        <v>409.75999999992786</v>
      </c>
    </row>
    <row r="245" spans="2:15" ht="22.05" customHeight="1" x14ac:dyDescent="0.2">
      <c r="B245" s="20" t="s">
        <v>52</v>
      </c>
      <c r="C245" s="112"/>
      <c r="O245" s="150">
        <f t="shared" si="5"/>
        <v>409.75999999992786</v>
      </c>
    </row>
    <row r="246" spans="2:15" ht="22.05" customHeight="1" x14ac:dyDescent="0.2">
      <c r="B246" s="20" t="s">
        <v>52</v>
      </c>
      <c r="C246" s="112"/>
      <c r="O246" s="150">
        <f t="shared" si="5"/>
        <v>409.75999999992786</v>
      </c>
    </row>
    <row r="247" spans="2:15" ht="22.05" customHeight="1" x14ac:dyDescent="0.2">
      <c r="B247" s="20" t="s">
        <v>52</v>
      </c>
      <c r="C247" s="112"/>
      <c r="O247" s="150">
        <f t="shared" si="5"/>
        <v>409.75999999992786</v>
      </c>
    </row>
    <row r="248" spans="2:15" ht="22.05" customHeight="1" x14ac:dyDescent="0.2">
      <c r="B248" s="20" t="s">
        <v>52</v>
      </c>
      <c r="C248" s="112"/>
      <c r="O248" s="150">
        <f t="shared" si="5"/>
        <v>409.75999999992786</v>
      </c>
    </row>
    <row r="249" spans="2:15" ht="22.05" customHeight="1" x14ac:dyDescent="0.2">
      <c r="B249" s="20" t="s">
        <v>52</v>
      </c>
      <c r="C249" s="112"/>
      <c r="O249" s="150">
        <f t="shared" si="5"/>
        <v>409.75999999992786</v>
      </c>
    </row>
    <row r="250" spans="2:15" ht="22.05" customHeight="1" x14ac:dyDescent="0.2">
      <c r="B250" s="20" t="s">
        <v>52</v>
      </c>
      <c r="C250" s="112"/>
      <c r="O250" s="150">
        <f t="shared" si="5"/>
        <v>409.75999999992786</v>
      </c>
    </row>
    <row r="251" spans="2:15" ht="22.05" customHeight="1" x14ac:dyDescent="0.2">
      <c r="B251" s="20" t="s">
        <v>52</v>
      </c>
      <c r="C251" s="112"/>
      <c r="O251" s="150">
        <f t="shared" si="5"/>
        <v>409.75999999992786</v>
      </c>
    </row>
    <row r="252" spans="2:15" ht="22.05" customHeight="1" x14ac:dyDescent="0.2">
      <c r="B252" s="20" t="s">
        <v>52</v>
      </c>
      <c r="C252" s="112"/>
      <c r="O252" s="150">
        <f t="shared" si="5"/>
        <v>409.75999999992786</v>
      </c>
    </row>
    <row r="253" spans="2:15" ht="22.05" customHeight="1" x14ac:dyDescent="0.2">
      <c r="B253" s="20" t="s">
        <v>52</v>
      </c>
      <c r="C253" s="112"/>
      <c r="O253" s="150">
        <f t="shared" si="5"/>
        <v>409.75999999992786</v>
      </c>
    </row>
    <row r="254" spans="2:15" ht="22.05" customHeight="1" x14ac:dyDescent="0.2">
      <c r="B254" s="20" t="s">
        <v>52</v>
      </c>
      <c r="C254" s="112"/>
      <c r="O254" s="150">
        <f t="shared" si="5"/>
        <v>409.75999999992786</v>
      </c>
    </row>
    <row r="255" spans="2:15" ht="22.05" customHeight="1" x14ac:dyDescent="0.2">
      <c r="B255" s="20" t="s">
        <v>52</v>
      </c>
      <c r="C255" s="112"/>
      <c r="O255" s="150">
        <f t="shared" si="5"/>
        <v>409.75999999992786</v>
      </c>
    </row>
    <row r="256" spans="2:15" ht="22.05" customHeight="1" x14ac:dyDescent="0.2">
      <c r="B256" s="20" t="s">
        <v>52</v>
      </c>
      <c r="C256" s="112"/>
      <c r="O256" s="150">
        <f t="shared" si="5"/>
        <v>409.75999999992786</v>
      </c>
    </row>
    <row r="257" spans="2:15" ht="22.05" customHeight="1" x14ac:dyDescent="0.2">
      <c r="B257" s="20" t="s">
        <v>52</v>
      </c>
      <c r="C257" s="112"/>
      <c r="O257" s="150">
        <f t="shared" si="5"/>
        <v>409.75999999992786</v>
      </c>
    </row>
    <row r="258" spans="2:15" ht="22.05" customHeight="1" x14ac:dyDescent="0.2">
      <c r="B258" s="20" t="s">
        <v>52</v>
      </c>
      <c r="C258" s="112"/>
      <c r="O258" s="150">
        <f t="shared" si="5"/>
        <v>409.75999999992786</v>
      </c>
    </row>
    <row r="259" spans="2:15" ht="22.05" customHeight="1" x14ac:dyDescent="0.2">
      <c r="B259" s="20" t="s">
        <v>52</v>
      </c>
      <c r="C259" s="112"/>
      <c r="O259" s="150">
        <f t="shared" si="5"/>
        <v>409.75999999992786</v>
      </c>
    </row>
    <row r="260" spans="2:15" ht="22.05" customHeight="1" x14ac:dyDescent="0.2">
      <c r="B260" s="20" t="s">
        <v>52</v>
      </c>
      <c r="C260" s="112"/>
      <c r="O260" s="150">
        <f t="shared" si="5"/>
        <v>409.75999999992786</v>
      </c>
    </row>
    <row r="261" spans="2:15" ht="22.05" customHeight="1" x14ac:dyDescent="0.2">
      <c r="B261" s="20" t="s">
        <v>52</v>
      </c>
      <c r="C261" s="112"/>
      <c r="O261" s="150">
        <f t="shared" si="5"/>
        <v>409.75999999992786</v>
      </c>
    </row>
    <row r="262" spans="2:15" ht="22.05" customHeight="1" x14ac:dyDescent="0.2">
      <c r="B262" s="20" t="s">
        <v>52</v>
      </c>
      <c r="C262" s="112"/>
      <c r="O262" s="150">
        <f t="shared" si="5"/>
        <v>409.75999999992786</v>
      </c>
    </row>
    <row r="263" spans="2:15" ht="22.05" customHeight="1" x14ac:dyDescent="0.2">
      <c r="B263" s="20" t="s">
        <v>52</v>
      </c>
      <c r="C263" s="112"/>
      <c r="O263" s="150">
        <f t="shared" si="5"/>
        <v>409.75999999992786</v>
      </c>
    </row>
    <row r="264" spans="2:15" ht="22.05" customHeight="1" x14ac:dyDescent="0.2">
      <c r="B264" s="20" t="s">
        <v>52</v>
      </c>
      <c r="C264" s="112"/>
      <c r="O264" s="150">
        <f t="shared" si="5"/>
        <v>409.75999999992786</v>
      </c>
    </row>
    <row r="265" spans="2:15" ht="22.05" customHeight="1" x14ac:dyDescent="0.2">
      <c r="B265" s="20" t="s">
        <v>52</v>
      </c>
      <c r="C265" s="112"/>
      <c r="O265" s="150">
        <f t="shared" si="5"/>
        <v>409.75999999992786</v>
      </c>
    </row>
    <row r="266" spans="2:15" ht="22.05" customHeight="1" x14ac:dyDescent="0.2">
      <c r="B266" s="20" t="s">
        <v>52</v>
      </c>
      <c r="C266" s="112"/>
      <c r="O266" s="150">
        <f t="shared" si="5"/>
        <v>409.75999999992786</v>
      </c>
    </row>
    <row r="267" spans="2:15" ht="22.05" customHeight="1" x14ac:dyDescent="0.2">
      <c r="B267" s="20" t="s">
        <v>52</v>
      </c>
      <c r="C267" s="112"/>
      <c r="O267" s="150">
        <f t="shared" si="5"/>
        <v>409.75999999992786</v>
      </c>
    </row>
    <row r="268" spans="2:15" ht="22.05" customHeight="1" x14ac:dyDescent="0.2">
      <c r="B268" s="20" t="s">
        <v>52</v>
      </c>
      <c r="C268" s="112"/>
      <c r="O268" s="150">
        <f t="shared" si="5"/>
        <v>409.75999999992786</v>
      </c>
    </row>
    <row r="269" spans="2:15" ht="22.05" customHeight="1" x14ac:dyDescent="0.2">
      <c r="B269" s="20" t="s">
        <v>52</v>
      </c>
      <c r="C269" s="112"/>
      <c r="O269" s="150">
        <f t="shared" si="5"/>
        <v>409.75999999992786</v>
      </c>
    </row>
    <row r="270" spans="2:15" ht="22.05" customHeight="1" x14ac:dyDescent="0.2">
      <c r="B270" s="20" t="s">
        <v>52</v>
      </c>
      <c r="C270" s="112"/>
      <c r="O270" s="150">
        <f t="shared" si="5"/>
        <v>409.75999999992786</v>
      </c>
    </row>
    <row r="271" spans="2:15" ht="22.05" customHeight="1" x14ac:dyDescent="0.2">
      <c r="B271" s="20" t="s">
        <v>52</v>
      </c>
      <c r="C271" s="112"/>
      <c r="O271" s="150">
        <f t="shared" si="5"/>
        <v>409.75999999992786</v>
      </c>
    </row>
    <row r="272" spans="2:15" ht="22.05" customHeight="1" x14ac:dyDescent="0.2">
      <c r="B272" s="20" t="s">
        <v>52</v>
      </c>
      <c r="C272" s="112"/>
      <c r="O272" s="150">
        <f t="shared" si="5"/>
        <v>409.75999999992786</v>
      </c>
    </row>
    <row r="273" spans="2:15" ht="22.05" customHeight="1" x14ac:dyDescent="0.2">
      <c r="B273" s="20" t="s">
        <v>52</v>
      </c>
      <c r="C273" s="112"/>
      <c r="O273" s="150">
        <f t="shared" si="5"/>
        <v>409.75999999992786</v>
      </c>
    </row>
    <row r="274" spans="2:15" ht="22.05" customHeight="1" x14ac:dyDescent="0.2">
      <c r="B274" s="20" t="s">
        <v>52</v>
      </c>
      <c r="C274" s="112"/>
      <c r="O274" s="150">
        <f t="shared" si="5"/>
        <v>409.75999999992786</v>
      </c>
    </row>
    <row r="275" spans="2:15" ht="22.05" customHeight="1" x14ac:dyDescent="0.2">
      <c r="B275" s="20" t="s">
        <v>52</v>
      </c>
      <c r="C275" s="112"/>
      <c r="O275" s="150">
        <f t="shared" si="5"/>
        <v>409.75999999992786</v>
      </c>
    </row>
    <row r="276" spans="2:15" ht="22.05" customHeight="1" x14ac:dyDescent="0.2">
      <c r="B276" s="20" t="s">
        <v>52</v>
      </c>
      <c r="C276" s="112"/>
      <c r="O276" s="150">
        <f t="shared" si="5"/>
        <v>409.75999999992786</v>
      </c>
    </row>
    <row r="277" spans="2:15" ht="22.05" customHeight="1" x14ac:dyDescent="0.2">
      <c r="B277" s="20" t="s">
        <v>52</v>
      </c>
      <c r="C277" s="112"/>
      <c r="O277" s="150">
        <f t="shared" si="5"/>
        <v>409.75999999992786</v>
      </c>
    </row>
    <row r="278" spans="2:15" ht="22.05" customHeight="1" x14ac:dyDescent="0.2">
      <c r="B278" s="20" t="s">
        <v>52</v>
      </c>
      <c r="C278" s="112"/>
      <c r="O278" s="150">
        <f t="shared" si="5"/>
        <v>409.75999999992786</v>
      </c>
    </row>
    <row r="279" spans="2:15" ht="22.05" customHeight="1" x14ac:dyDescent="0.2">
      <c r="B279" s="20" t="s">
        <v>52</v>
      </c>
      <c r="C279" s="112"/>
      <c r="O279" s="150">
        <f t="shared" si="5"/>
        <v>409.75999999992786</v>
      </c>
    </row>
    <row r="280" spans="2:15" ht="22.05" customHeight="1" x14ac:dyDescent="0.2">
      <c r="B280" s="20" t="s">
        <v>52</v>
      </c>
      <c r="C280" s="112"/>
      <c r="O280" s="150">
        <f t="shared" si="5"/>
        <v>409.75999999992786</v>
      </c>
    </row>
    <row r="281" spans="2:15" ht="22.05" customHeight="1" x14ac:dyDescent="0.2">
      <c r="B281" s="20" t="s">
        <v>52</v>
      </c>
      <c r="C281" s="112"/>
      <c r="O281" s="150">
        <f t="shared" si="5"/>
        <v>409.75999999992786</v>
      </c>
    </row>
    <row r="282" spans="2:15" ht="22.05" customHeight="1" x14ac:dyDescent="0.2">
      <c r="B282" s="20" t="s">
        <v>52</v>
      </c>
      <c r="C282" s="112"/>
      <c r="O282" s="150">
        <f t="shared" si="5"/>
        <v>409.75999999992786</v>
      </c>
    </row>
    <row r="283" spans="2:15" ht="22.05" customHeight="1" x14ac:dyDescent="0.2">
      <c r="B283" s="20" t="s">
        <v>52</v>
      </c>
      <c r="C283" s="112"/>
      <c r="O283" s="150">
        <f t="shared" si="5"/>
        <v>409.75999999992786</v>
      </c>
    </row>
    <row r="284" spans="2:15" ht="22.05" customHeight="1" x14ac:dyDescent="0.2">
      <c r="B284" s="20" t="s">
        <v>52</v>
      </c>
      <c r="C284" s="112"/>
      <c r="O284" s="150">
        <f t="shared" si="5"/>
        <v>409.75999999992786</v>
      </c>
    </row>
    <row r="285" spans="2:15" ht="22.05" customHeight="1" x14ac:dyDescent="0.2">
      <c r="B285" s="20" t="s">
        <v>52</v>
      </c>
      <c r="C285" s="112"/>
      <c r="O285" s="150">
        <f t="shared" si="5"/>
        <v>409.75999999992786</v>
      </c>
    </row>
    <row r="286" spans="2:15" ht="22.05" customHeight="1" x14ac:dyDescent="0.2">
      <c r="B286" s="20" t="s">
        <v>52</v>
      </c>
      <c r="C286" s="112"/>
      <c r="O286" s="150">
        <f t="shared" si="5"/>
        <v>409.75999999992786</v>
      </c>
    </row>
    <row r="287" spans="2:15" ht="22.05" customHeight="1" x14ac:dyDescent="0.2">
      <c r="B287" s="20" t="s">
        <v>52</v>
      </c>
      <c r="C287" s="112"/>
      <c r="O287" s="150">
        <f t="shared" si="5"/>
        <v>409.75999999992786</v>
      </c>
    </row>
    <row r="288" spans="2:15" ht="22.05" customHeight="1" x14ac:dyDescent="0.2">
      <c r="B288" s="20" t="s">
        <v>52</v>
      </c>
      <c r="C288" s="112"/>
      <c r="O288" s="150">
        <f t="shared" si="5"/>
        <v>409.75999999992786</v>
      </c>
    </row>
    <row r="289" spans="2:15" ht="22.05" customHeight="1" x14ac:dyDescent="0.2">
      <c r="B289" s="20" t="s">
        <v>52</v>
      </c>
      <c r="C289" s="112"/>
      <c r="O289" s="150">
        <f t="shared" si="5"/>
        <v>409.75999999992786</v>
      </c>
    </row>
    <row r="290" spans="2:15" ht="22.05" customHeight="1" x14ac:dyDescent="0.2">
      <c r="B290" s="20" t="s">
        <v>52</v>
      </c>
      <c r="C290" s="112"/>
      <c r="O290" s="150">
        <f t="shared" si="5"/>
        <v>409.75999999992786</v>
      </c>
    </row>
    <row r="291" spans="2:15" ht="22.05" customHeight="1" x14ac:dyDescent="0.2">
      <c r="B291" s="20" t="s">
        <v>52</v>
      </c>
      <c r="C291" s="112"/>
      <c r="O291" s="150">
        <f t="shared" si="5"/>
        <v>409.75999999992786</v>
      </c>
    </row>
    <row r="292" spans="2:15" ht="22.05" customHeight="1" x14ac:dyDescent="0.2">
      <c r="B292" s="20" t="s">
        <v>52</v>
      </c>
      <c r="C292" s="112"/>
      <c r="O292" s="150">
        <f t="shared" si="5"/>
        <v>409.75999999992786</v>
      </c>
    </row>
    <row r="293" spans="2:15" ht="22.05" customHeight="1" x14ac:dyDescent="0.2">
      <c r="B293" s="20" t="s">
        <v>52</v>
      </c>
      <c r="C293" s="112"/>
      <c r="O293" s="150">
        <f t="shared" si="5"/>
        <v>409.75999999992786</v>
      </c>
    </row>
    <row r="294" spans="2:15" ht="22.05" customHeight="1" x14ac:dyDescent="0.2">
      <c r="B294" s="20" t="s">
        <v>52</v>
      </c>
      <c r="C294" s="112"/>
      <c r="O294" s="150">
        <f t="shared" ref="O294:O357" si="6">O293+M294-N294</f>
        <v>409.75999999992786</v>
      </c>
    </row>
    <row r="295" spans="2:15" ht="22.05" customHeight="1" x14ac:dyDescent="0.2">
      <c r="B295" s="20" t="s">
        <v>52</v>
      </c>
      <c r="C295" s="112"/>
      <c r="O295" s="150">
        <f t="shared" si="6"/>
        <v>409.75999999992786</v>
      </c>
    </row>
    <row r="296" spans="2:15" ht="22.05" customHeight="1" x14ac:dyDescent="0.2">
      <c r="B296" s="20" t="s">
        <v>52</v>
      </c>
      <c r="C296" s="112"/>
      <c r="O296" s="150">
        <f t="shared" si="6"/>
        <v>409.75999999992786</v>
      </c>
    </row>
    <row r="297" spans="2:15" ht="22.05" customHeight="1" x14ac:dyDescent="0.2">
      <c r="B297" s="20" t="s">
        <v>52</v>
      </c>
      <c r="C297" s="112"/>
      <c r="O297" s="150">
        <f t="shared" si="6"/>
        <v>409.75999999992786</v>
      </c>
    </row>
    <row r="298" spans="2:15" ht="22.05" customHeight="1" x14ac:dyDescent="0.2">
      <c r="B298" s="20" t="s">
        <v>52</v>
      </c>
      <c r="C298" s="112"/>
      <c r="O298" s="150">
        <f t="shared" si="6"/>
        <v>409.75999999992786</v>
      </c>
    </row>
    <row r="299" spans="2:15" ht="22.05" customHeight="1" x14ac:dyDescent="0.2">
      <c r="B299" s="20" t="s">
        <v>52</v>
      </c>
      <c r="C299" s="112"/>
      <c r="O299" s="150">
        <f t="shared" si="6"/>
        <v>409.75999999992786</v>
      </c>
    </row>
    <row r="300" spans="2:15" ht="22.05" customHeight="1" x14ac:dyDescent="0.2">
      <c r="B300" s="20" t="s">
        <v>52</v>
      </c>
      <c r="C300" s="112"/>
      <c r="O300" s="150">
        <f t="shared" si="6"/>
        <v>409.75999999992786</v>
      </c>
    </row>
    <row r="301" spans="2:15" ht="22.05" customHeight="1" x14ac:dyDescent="0.2">
      <c r="B301" s="20" t="s">
        <v>52</v>
      </c>
      <c r="C301" s="112"/>
      <c r="O301" s="150">
        <f t="shared" si="6"/>
        <v>409.75999999992786</v>
      </c>
    </row>
    <row r="302" spans="2:15" ht="22.05" customHeight="1" x14ac:dyDescent="0.2">
      <c r="B302" s="20" t="s">
        <v>52</v>
      </c>
      <c r="C302" s="112"/>
      <c r="O302" s="150">
        <f t="shared" si="6"/>
        <v>409.75999999992786</v>
      </c>
    </row>
    <row r="303" spans="2:15" ht="22.05" customHeight="1" x14ac:dyDescent="0.2">
      <c r="B303" s="20" t="s">
        <v>52</v>
      </c>
      <c r="C303" s="112"/>
      <c r="O303" s="150">
        <f t="shared" si="6"/>
        <v>409.75999999992786</v>
      </c>
    </row>
    <row r="304" spans="2:15" ht="22.05" customHeight="1" x14ac:dyDescent="0.2">
      <c r="B304" s="20" t="s">
        <v>52</v>
      </c>
      <c r="C304" s="112"/>
      <c r="O304" s="150">
        <f t="shared" si="6"/>
        <v>409.75999999992786</v>
      </c>
    </row>
    <row r="305" spans="2:15" ht="22.05" customHeight="1" x14ac:dyDescent="0.2">
      <c r="B305" s="20" t="s">
        <v>52</v>
      </c>
      <c r="C305" s="112"/>
      <c r="O305" s="150">
        <f t="shared" si="6"/>
        <v>409.75999999992786</v>
      </c>
    </row>
    <row r="306" spans="2:15" ht="22.05" customHeight="1" x14ac:dyDescent="0.2">
      <c r="B306" s="20" t="s">
        <v>52</v>
      </c>
      <c r="C306" s="112"/>
      <c r="O306" s="150">
        <f t="shared" si="6"/>
        <v>409.75999999992786</v>
      </c>
    </row>
    <row r="307" spans="2:15" ht="22.05" customHeight="1" x14ac:dyDescent="0.2">
      <c r="B307" s="20" t="s">
        <v>52</v>
      </c>
      <c r="C307" s="112"/>
      <c r="O307" s="150">
        <f t="shared" si="6"/>
        <v>409.75999999992786</v>
      </c>
    </row>
    <row r="308" spans="2:15" ht="22.05" customHeight="1" x14ac:dyDescent="0.2">
      <c r="B308" s="20" t="s">
        <v>52</v>
      </c>
      <c r="C308" s="112"/>
      <c r="O308" s="150">
        <f t="shared" si="6"/>
        <v>409.75999999992786</v>
      </c>
    </row>
    <row r="309" spans="2:15" ht="22.05" customHeight="1" x14ac:dyDescent="0.2">
      <c r="B309" s="20" t="s">
        <v>52</v>
      </c>
      <c r="C309" s="112"/>
      <c r="O309" s="150">
        <f t="shared" si="6"/>
        <v>409.75999999992786</v>
      </c>
    </row>
    <row r="310" spans="2:15" ht="22.05" customHeight="1" x14ac:dyDescent="0.2">
      <c r="B310" s="20" t="s">
        <v>52</v>
      </c>
      <c r="C310" s="112"/>
      <c r="O310" s="150">
        <f t="shared" si="6"/>
        <v>409.75999999992786</v>
      </c>
    </row>
    <row r="311" spans="2:15" ht="22.05" customHeight="1" x14ac:dyDescent="0.2">
      <c r="B311" s="20" t="s">
        <v>52</v>
      </c>
      <c r="C311" s="112"/>
      <c r="O311" s="150">
        <f t="shared" si="6"/>
        <v>409.75999999992786</v>
      </c>
    </row>
    <row r="312" spans="2:15" ht="22.05" customHeight="1" x14ac:dyDescent="0.2">
      <c r="B312" s="20" t="s">
        <v>52</v>
      </c>
      <c r="C312" s="112"/>
      <c r="O312" s="150">
        <f t="shared" si="6"/>
        <v>409.75999999992786</v>
      </c>
    </row>
    <row r="313" spans="2:15" ht="22.05" customHeight="1" x14ac:dyDescent="0.2">
      <c r="B313" s="20" t="s">
        <v>52</v>
      </c>
      <c r="C313" s="112"/>
      <c r="O313" s="150">
        <f t="shared" si="6"/>
        <v>409.75999999992786</v>
      </c>
    </row>
    <row r="314" spans="2:15" ht="22.05" customHeight="1" x14ac:dyDescent="0.2">
      <c r="B314" s="20" t="s">
        <v>52</v>
      </c>
      <c r="C314" s="112"/>
      <c r="O314" s="150">
        <f t="shared" si="6"/>
        <v>409.75999999992786</v>
      </c>
    </row>
    <row r="315" spans="2:15" ht="22.05" customHeight="1" x14ac:dyDescent="0.2">
      <c r="B315" s="20" t="s">
        <v>52</v>
      </c>
      <c r="C315" s="112"/>
      <c r="O315" s="150">
        <f t="shared" si="6"/>
        <v>409.75999999992786</v>
      </c>
    </row>
    <row r="316" spans="2:15" ht="22.05" customHeight="1" x14ac:dyDescent="0.2">
      <c r="B316" s="20" t="s">
        <v>52</v>
      </c>
      <c r="C316" s="112"/>
      <c r="O316" s="150">
        <f t="shared" si="6"/>
        <v>409.75999999992786</v>
      </c>
    </row>
    <row r="317" spans="2:15" ht="22.05" customHeight="1" x14ac:dyDescent="0.2">
      <c r="B317" s="20" t="s">
        <v>52</v>
      </c>
      <c r="C317" s="112"/>
      <c r="O317" s="150">
        <f t="shared" si="6"/>
        <v>409.75999999992786</v>
      </c>
    </row>
    <row r="318" spans="2:15" ht="22.05" customHeight="1" x14ac:dyDescent="0.2">
      <c r="B318" s="20" t="s">
        <v>52</v>
      </c>
      <c r="C318" s="112"/>
      <c r="O318" s="150">
        <f t="shared" si="6"/>
        <v>409.75999999992786</v>
      </c>
    </row>
    <row r="319" spans="2:15" ht="22.05" customHeight="1" x14ac:dyDescent="0.2">
      <c r="B319" s="20" t="s">
        <v>52</v>
      </c>
      <c r="C319" s="112"/>
      <c r="O319" s="150">
        <f t="shared" si="6"/>
        <v>409.75999999992786</v>
      </c>
    </row>
    <row r="320" spans="2:15" ht="22.05" customHeight="1" x14ac:dyDescent="0.2">
      <c r="B320" s="20" t="s">
        <v>52</v>
      </c>
      <c r="C320" s="112"/>
      <c r="O320" s="150">
        <f t="shared" si="6"/>
        <v>409.75999999992786</v>
      </c>
    </row>
    <row r="321" spans="2:15" ht="22.05" customHeight="1" x14ac:dyDescent="0.2">
      <c r="B321" s="20" t="s">
        <v>52</v>
      </c>
      <c r="C321" s="112"/>
      <c r="O321" s="150">
        <f t="shared" si="6"/>
        <v>409.75999999992786</v>
      </c>
    </row>
    <row r="322" spans="2:15" ht="22.05" customHeight="1" x14ac:dyDescent="0.2">
      <c r="B322" s="20" t="s">
        <v>52</v>
      </c>
      <c r="C322" s="112"/>
      <c r="O322" s="150">
        <f t="shared" si="6"/>
        <v>409.75999999992786</v>
      </c>
    </row>
    <row r="323" spans="2:15" ht="22.05" customHeight="1" x14ac:dyDescent="0.2">
      <c r="B323" s="20" t="s">
        <v>52</v>
      </c>
      <c r="C323" s="112"/>
      <c r="O323" s="150">
        <f t="shared" si="6"/>
        <v>409.75999999992786</v>
      </c>
    </row>
    <row r="324" spans="2:15" ht="22.05" customHeight="1" x14ac:dyDescent="0.2">
      <c r="B324" s="20" t="s">
        <v>52</v>
      </c>
      <c r="C324" s="112"/>
      <c r="O324" s="150">
        <f t="shared" si="6"/>
        <v>409.75999999992786</v>
      </c>
    </row>
    <row r="325" spans="2:15" ht="22.05" customHeight="1" x14ac:dyDescent="0.2">
      <c r="B325" s="20" t="s">
        <v>52</v>
      </c>
      <c r="C325" s="112"/>
      <c r="O325" s="150">
        <f t="shared" si="6"/>
        <v>409.75999999992786</v>
      </c>
    </row>
    <row r="326" spans="2:15" ht="22.05" customHeight="1" x14ac:dyDescent="0.2">
      <c r="B326" s="20" t="s">
        <v>52</v>
      </c>
      <c r="C326" s="112"/>
      <c r="O326" s="150">
        <f t="shared" si="6"/>
        <v>409.75999999992786</v>
      </c>
    </row>
    <row r="327" spans="2:15" ht="22.05" customHeight="1" x14ac:dyDescent="0.2">
      <c r="B327" s="20" t="s">
        <v>52</v>
      </c>
      <c r="C327" s="112"/>
      <c r="O327" s="150">
        <f t="shared" si="6"/>
        <v>409.75999999992786</v>
      </c>
    </row>
    <row r="328" spans="2:15" ht="22.05" customHeight="1" x14ac:dyDescent="0.2">
      <c r="B328" s="20" t="s">
        <v>52</v>
      </c>
      <c r="C328" s="112"/>
      <c r="O328" s="150">
        <f t="shared" si="6"/>
        <v>409.75999999992786</v>
      </c>
    </row>
    <row r="329" spans="2:15" ht="22.05" customHeight="1" x14ac:dyDescent="0.2">
      <c r="B329" s="20" t="s">
        <v>52</v>
      </c>
      <c r="C329" s="112"/>
      <c r="O329" s="150">
        <f t="shared" si="6"/>
        <v>409.75999999992786</v>
      </c>
    </row>
    <row r="330" spans="2:15" ht="22.05" customHeight="1" x14ac:dyDescent="0.2">
      <c r="B330" s="20" t="s">
        <v>52</v>
      </c>
      <c r="C330" s="112"/>
      <c r="O330" s="150">
        <f t="shared" si="6"/>
        <v>409.75999999992786</v>
      </c>
    </row>
    <row r="331" spans="2:15" ht="22.05" customHeight="1" x14ac:dyDescent="0.2">
      <c r="B331" s="20" t="s">
        <v>52</v>
      </c>
      <c r="C331" s="112"/>
      <c r="O331" s="150">
        <f t="shared" si="6"/>
        <v>409.75999999992786</v>
      </c>
    </row>
    <row r="332" spans="2:15" ht="22.05" customHeight="1" x14ac:dyDescent="0.2">
      <c r="B332" s="20" t="s">
        <v>52</v>
      </c>
      <c r="C332" s="112"/>
      <c r="O332" s="150">
        <f t="shared" si="6"/>
        <v>409.75999999992786</v>
      </c>
    </row>
    <row r="333" spans="2:15" ht="22.05" customHeight="1" x14ac:dyDescent="0.2">
      <c r="B333" s="20" t="s">
        <v>52</v>
      </c>
      <c r="C333" s="112"/>
      <c r="O333" s="150">
        <f t="shared" si="6"/>
        <v>409.75999999992786</v>
      </c>
    </row>
    <row r="334" spans="2:15" ht="22.05" customHeight="1" x14ac:dyDescent="0.2">
      <c r="B334" s="20" t="s">
        <v>52</v>
      </c>
      <c r="C334" s="112"/>
      <c r="O334" s="150">
        <f t="shared" si="6"/>
        <v>409.75999999992786</v>
      </c>
    </row>
    <row r="335" spans="2:15" ht="22.05" customHeight="1" x14ac:dyDescent="0.2">
      <c r="B335" s="20" t="s">
        <v>52</v>
      </c>
      <c r="C335" s="112"/>
      <c r="O335" s="150">
        <f t="shared" si="6"/>
        <v>409.75999999992786</v>
      </c>
    </row>
    <row r="336" spans="2:15" ht="22.05" customHeight="1" x14ac:dyDescent="0.2">
      <c r="B336" s="20" t="s">
        <v>52</v>
      </c>
      <c r="C336" s="112"/>
      <c r="O336" s="150">
        <f t="shared" si="6"/>
        <v>409.75999999992786</v>
      </c>
    </row>
    <row r="337" spans="2:15" ht="22.05" customHeight="1" x14ac:dyDescent="0.2">
      <c r="B337" s="20" t="s">
        <v>52</v>
      </c>
      <c r="C337" s="112"/>
      <c r="O337" s="150">
        <f t="shared" si="6"/>
        <v>409.75999999992786</v>
      </c>
    </row>
    <row r="338" spans="2:15" ht="22.05" customHeight="1" x14ac:dyDescent="0.2">
      <c r="B338" s="20" t="s">
        <v>52</v>
      </c>
      <c r="C338" s="112"/>
      <c r="O338" s="150">
        <f t="shared" si="6"/>
        <v>409.75999999992786</v>
      </c>
    </row>
    <row r="339" spans="2:15" ht="22.05" customHeight="1" x14ac:dyDescent="0.2">
      <c r="B339" s="20" t="s">
        <v>52</v>
      </c>
      <c r="C339" s="112"/>
      <c r="O339" s="150">
        <f t="shared" si="6"/>
        <v>409.75999999992786</v>
      </c>
    </row>
    <row r="340" spans="2:15" ht="22.05" customHeight="1" x14ac:dyDescent="0.2">
      <c r="B340" s="20" t="s">
        <v>52</v>
      </c>
      <c r="C340" s="112"/>
      <c r="O340" s="150">
        <f t="shared" si="6"/>
        <v>409.75999999992786</v>
      </c>
    </row>
    <row r="341" spans="2:15" ht="22.05" customHeight="1" x14ac:dyDescent="0.2">
      <c r="B341" s="20" t="s">
        <v>52</v>
      </c>
      <c r="C341" s="112"/>
      <c r="O341" s="150">
        <f t="shared" si="6"/>
        <v>409.75999999992786</v>
      </c>
    </row>
    <row r="342" spans="2:15" ht="22.05" customHeight="1" x14ac:dyDescent="0.2">
      <c r="B342" s="20" t="s">
        <v>52</v>
      </c>
      <c r="C342" s="112"/>
      <c r="O342" s="150">
        <f t="shared" si="6"/>
        <v>409.75999999992786</v>
      </c>
    </row>
    <row r="343" spans="2:15" ht="22.05" customHeight="1" x14ac:dyDescent="0.2">
      <c r="B343" s="20" t="s">
        <v>52</v>
      </c>
      <c r="C343" s="112"/>
      <c r="O343" s="150">
        <f t="shared" si="6"/>
        <v>409.75999999992786</v>
      </c>
    </row>
    <row r="344" spans="2:15" ht="22.05" customHeight="1" x14ac:dyDescent="0.2">
      <c r="B344" s="20" t="s">
        <v>52</v>
      </c>
      <c r="C344" s="112"/>
      <c r="O344" s="150">
        <f t="shared" si="6"/>
        <v>409.75999999992786</v>
      </c>
    </row>
    <row r="345" spans="2:15" ht="22.05" customHeight="1" x14ac:dyDescent="0.2">
      <c r="B345" s="20" t="s">
        <v>52</v>
      </c>
      <c r="C345" s="112"/>
      <c r="O345" s="150">
        <f t="shared" si="6"/>
        <v>409.75999999992786</v>
      </c>
    </row>
    <row r="346" spans="2:15" ht="22.05" customHeight="1" x14ac:dyDescent="0.2">
      <c r="B346" s="20" t="s">
        <v>52</v>
      </c>
      <c r="C346" s="112"/>
      <c r="O346" s="150">
        <f t="shared" si="6"/>
        <v>409.75999999992786</v>
      </c>
    </row>
    <row r="347" spans="2:15" ht="22.05" customHeight="1" x14ac:dyDescent="0.2">
      <c r="B347" s="20" t="s">
        <v>52</v>
      </c>
      <c r="C347" s="112"/>
      <c r="O347" s="150">
        <f t="shared" si="6"/>
        <v>409.75999999992786</v>
      </c>
    </row>
    <row r="348" spans="2:15" ht="22.05" customHeight="1" x14ac:dyDescent="0.2">
      <c r="B348" s="20" t="s">
        <v>52</v>
      </c>
      <c r="C348" s="112"/>
      <c r="O348" s="150">
        <f t="shared" si="6"/>
        <v>409.75999999992786</v>
      </c>
    </row>
    <row r="349" spans="2:15" ht="22.05" customHeight="1" x14ac:dyDescent="0.2">
      <c r="B349" s="20" t="s">
        <v>52</v>
      </c>
      <c r="C349" s="112"/>
      <c r="O349" s="150">
        <f t="shared" si="6"/>
        <v>409.75999999992786</v>
      </c>
    </row>
    <row r="350" spans="2:15" ht="22.05" customHeight="1" x14ac:dyDescent="0.2">
      <c r="B350" s="20" t="s">
        <v>52</v>
      </c>
      <c r="C350" s="112"/>
      <c r="O350" s="150">
        <f t="shared" si="6"/>
        <v>409.75999999992786</v>
      </c>
    </row>
    <row r="351" spans="2:15" ht="22.05" customHeight="1" x14ac:dyDescent="0.2">
      <c r="B351" s="20" t="s">
        <v>52</v>
      </c>
      <c r="C351" s="112"/>
      <c r="O351" s="150">
        <f t="shared" si="6"/>
        <v>409.75999999992786</v>
      </c>
    </row>
    <row r="352" spans="2:15" ht="22.05" customHeight="1" x14ac:dyDescent="0.2">
      <c r="B352" s="20" t="s">
        <v>52</v>
      </c>
      <c r="C352" s="112"/>
      <c r="O352" s="150">
        <f t="shared" si="6"/>
        <v>409.75999999992786</v>
      </c>
    </row>
    <row r="353" spans="2:15" ht="22.05" customHeight="1" x14ac:dyDescent="0.2">
      <c r="B353" s="20" t="s">
        <v>52</v>
      </c>
      <c r="C353" s="112"/>
      <c r="O353" s="150">
        <f t="shared" si="6"/>
        <v>409.75999999992786</v>
      </c>
    </row>
    <row r="354" spans="2:15" ht="22.05" customHeight="1" x14ac:dyDescent="0.2">
      <c r="B354" s="20" t="s">
        <v>52</v>
      </c>
      <c r="C354" s="112"/>
      <c r="O354" s="150">
        <f t="shared" si="6"/>
        <v>409.75999999992786</v>
      </c>
    </row>
    <row r="355" spans="2:15" ht="22.05" customHeight="1" x14ac:dyDescent="0.2">
      <c r="B355" s="20" t="s">
        <v>52</v>
      </c>
      <c r="C355" s="112"/>
      <c r="O355" s="150">
        <f t="shared" si="6"/>
        <v>409.75999999992786</v>
      </c>
    </row>
    <row r="356" spans="2:15" ht="22.05" customHeight="1" x14ac:dyDescent="0.2">
      <c r="B356" s="20" t="s">
        <v>52</v>
      </c>
      <c r="C356" s="112"/>
      <c r="O356" s="150">
        <f t="shared" si="6"/>
        <v>409.75999999992786</v>
      </c>
    </row>
    <row r="357" spans="2:15" ht="22.05" customHeight="1" x14ac:dyDescent="0.2">
      <c r="B357" s="20" t="s">
        <v>52</v>
      </c>
      <c r="C357" s="112"/>
      <c r="O357" s="150">
        <f t="shared" si="6"/>
        <v>409.75999999992786</v>
      </c>
    </row>
    <row r="358" spans="2:15" ht="22.05" customHeight="1" x14ac:dyDescent="0.2">
      <c r="B358" s="20" t="s">
        <v>52</v>
      </c>
      <c r="C358" s="112"/>
      <c r="O358" s="150">
        <f t="shared" ref="O358:O421" si="7">O357+M358-N358</f>
        <v>409.75999999992786</v>
      </c>
    </row>
    <row r="359" spans="2:15" ht="22.05" customHeight="1" x14ac:dyDescent="0.2">
      <c r="B359" s="20" t="s">
        <v>52</v>
      </c>
      <c r="C359" s="112"/>
      <c r="O359" s="150">
        <f t="shared" si="7"/>
        <v>409.75999999992786</v>
      </c>
    </row>
    <row r="360" spans="2:15" ht="22.05" customHeight="1" x14ac:dyDescent="0.2">
      <c r="B360" s="20" t="s">
        <v>52</v>
      </c>
      <c r="C360" s="112"/>
      <c r="O360" s="150">
        <f t="shared" si="7"/>
        <v>409.75999999992786</v>
      </c>
    </row>
    <row r="361" spans="2:15" ht="22.05" customHeight="1" x14ac:dyDescent="0.2">
      <c r="B361" s="20" t="s">
        <v>52</v>
      </c>
      <c r="C361" s="112"/>
      <c r="O361" s="150">
        <f t="shared" si="7"/>
        <v>409.75999999992786</v>
      </c>
    </row>
    <row r="362" spans="2:15" ht="22.05" customHeight="1" x14ac:dyDescent="0.2">
      <c r="B362" s="20" t="s">
        <v>52</v>
      </c>
      <c r="C362" s="112"/>
      <c r="O362" s="150">
        <f t="shared" si="7"/>
        <v>409.75999999992786</v>
      </c>
    </row>
    <row r="363" spans="2:15" ht="22.05" customHeight="1" x14ac:dyDescent="0.2">
      <c r="B363" s="20" t="s">
        <v>52</v>
      </c>
      <c r="C363" s="112"/>
      <c r="O363" s="150">
        <f t="shared" si="7"/>
        <v>409.75999999992786</v>
      </c>
    </row>
    <row r="364" spans="2:15" ht="22.05" customHeight="1" x14ac:dyDescent="0.2">
      <c r="B364" s="20" t="s">
        <v>52</v>
      </c>
      <c r="C364" s="112"/>
      <c r="O364" s="150">
        <f t="shared" si="7"/>
        <v>409.75999999992786</v>
      </c>
    </row>
    <row r="365" spans="2:15" ht="22.05" customHeight="1" x14ac:dyDescent="0.2">
      <c r="B365" s="20" t="s">
        <v>52</v>
      </c>
      <c r="C365" s="112"/>
      <c r="O365" s="150">
        <f t="shared" si="7"/>
        <v>409.75999999992786</v>
      </c>
    </row>
    <row r="366" spans="2:15" ht="22.05" customHeight="1" x14ac:dyDescent="0.2">
      <c r="B366" s="20" t="s">
        <v>52</v>
      </c>
      <c r="C366" s="112"/>
      <c r="O366" s="150">
        <f t="shared" si="7"/>
        <v>409.75999999992786</v>
      </c>
    </row>
    <row r="367" spans="2:15" ht="22.05" customHeight="1" x14ac:dyDescent="0.2">
      <c r="B367" s="20" t="s">
        <v>52</v>
      </c>
      <c r="C367" s="112"/>
      <c r="O367" s="150">
        <f t="shared" si="7"/>
        <v>409.75999999992786</v>
      </c>
    </row>
    <row r="368" spans="2:15" ht="22.05" customHeight="1" x14ac:dyDescent="0.2">
      <c r="B368" s="20" t="s">
        <v>52</v>
      </c>
      <c r="C368" s="112"/>
      <c r="O368" s="150">
        <f t="shared" si="7"/>
        <v>409.75999999992786</v>
      </c>
    </row>
    <row r="369" spans="2:15" ht="22.05" customHeight="1" x14ac:dyDescent="0.2">
      <c r="B369" s="20" t="s">
        <v>52</v>
      </c>
      <c r="C369" s="112"/>
      <c r="O369" s="150">
        <f t="shared" si="7"/>
        <v>409.75999999992786</v>
      </c>
    </row>
    <row r="370" spans="2:15" ht="22.05" customHeight="1" x14ac:dyDescent="0.2">
      <c r="B370" s="20" t="s">
        <v>52</v>
      </c>
      <c r="C370" s="112"/>
      <c r="O370" s="150">
        <f t="shared" si="7"/>
        <v>409.75999999992786</v>
      </c>
    </row>
    <row r="371" spans="2:15" ht="22.05" customHeight="1" x14ac:dyDescent="0.2">
      <c r="B371" s="20" t="s">
        <v>52</v>
      </c>
      <c r="C371" s="112"/>
      <c r="O371" s="150">
        <f t="shared" si="7"/>
        <v>409.75999999992786</v>
      </c>
    </row>
    <row r="372" spans="2:15" ht="22.05" customHeight="1" x14ac:dyDescent="0.2">
      <c r="B372" s="20" t="s">
        <v>52</v>
      </c>
      <c r="C372" s="112"/>
      <c r="O372" s="150">
        <f t="shared" si="7"/>
        <v>409.75999999992786</v>
      </c>
    </row>
    <row r="373" spans="2:15" ht="22.05" customHeight="1" x14ac:dyDescent="0.2">
      <c r="B373" s="20" t="s">
        <v>52</v>
      </c>
      <c r="C373" s="112"/>
      <c r="O373" s="150">
        <f t="shared" si="7"/>
        <v>409.75999999992786</v>
      </c>
    </row>
    <row r="374" spans="2:15" ht="22.05" customHeight="1" x14ac:dyDescent="0.2">
      <c r="B374" s="20" t="s">
        <v>52</v>
      </c>
      <c r="C374" s="112"/>
      <c r="O374" s="150">
        <f t="shared" si="7"/>
        <v>409.75999999992786</v>
      </c>
    </row>
    <row r="375" spans="2:15" ht="22.05" customHeight="1" x14ac:dyDescent="0.2">
      <c r="B375" s="20" t="s">
        <v>52</v>
      </c>
      <c r="C375" s="112"/>
      <c r="O375" s="150">
        <f t="shared" si="7"/>
        <v>409.75999999992786</v>
      </c>
    </row>
    <row r="376" spans="2:15" ht="22.05" customHeight="1" x14ac:dyDescent="0.2">
      <c r="B376" s="20" t="s">
        <v>52</v>
      </c>
      <c r="C376" s="112"/>
      <c r="O376" s="150">
        <f t="shared" si="7"/>
        <v>409.75999999992786</v>
      </c>
    </row>
    <row r="377" spans="2:15" ht="22.05" customHeight="1" x14ac:dyDescent="0.2">
      <c r="B377" s="20" t="s">
        <v>52</v>
      </c>
      <c r="C377" s="112"/>
      <c r="O377" s="150">
        <f t="shared" si="7"/>
        <v>409.75999999992786</v>
      </c>
    </row>
    <row r="378" spans="2:15" ht="22.05" customHeight="1" x14ac:dyDescent="0.2">
      <c r="B378" s="20" t="s">
        <v>52</v>
      </c>
      <c r="C378" s="112"/>
      <c r="O378" s="150">
        <f t="shared" si="7"/>
        <v>409.75999999992786</v>
      </c>
    </row>
    <row r="379" spans="2:15" ht="22.05" customHeight="1" x14ac:dyDescent="0.2">
      <c r="B379" s="20" t="s">
        <v>52</v>
      </c>
      <c r="C379" s="112"/>
      <c r="O379" s="150">
        <f t="shared" si="7"/>
        <v>409.75999999992786</v>
      </c>
    </row>
    <row r="380" spans="2:15" ht="22.05" customHeight="1" x14ac:dyDescent="0.2">
      <c r="B380" s="20" t="s">
        <v>52</v>
      </c>
      <c r="C380" s="112"/>
      <c r="O380" s="150">
        <f t="shared" si="7"/>
        <v>409.75999999992786</v>
      </c>
    </row>
    <row r="381" spans="2:15" ht="22.05" customHeight="1" x14ac:dyDescent="0.2">
      <c r="B381" s="20" t="s">
        <v>52</v>
      </c>
      <c r="C381" s="112"/>
      <c r="O381" s="150">
        <f t="shared" si="7"/>
        <v>409.75999999992786</v>
      </c>
    </row>
    <row r="382" spans="2:15" ht="22.05" customHeight="1" x14ac:dyDescent="0.2">
      <c r="B382" s="20" t="s">
        <v>52</v>
      </c>
      <c r="C382" s="112"/>
      <c r="O382" s="150">
        <f t="shared" si="7"/>
        <v>409.75999999992786</v>
      </c>
    </row>
    <row r="383" spans="2:15" ht="22.05" customHeight="1" x14ac:dyDescent="0.2">
      <c r="B383" s="20" t="s">
        <v>52</v>
      </c>
      <c r="C383" s="112"/>
      <c r="O383" s="150">
        <f t="shared" si="7"/>
        <v>409.75999999992786</v>
      </c>
    </row>
    <row r="384" spans="2:15" ht="22.05" customHeight="1" x14ac:dyDescent="0.2">
      <c r="B384" s="20" t="s">
        <v>52</v>
      </c>
      <c r="C384" s="112"/>
      <c r="O384" s="150">
        <f t="shared" si="7"/>
        <v>409.75999999992786</v>
      </c>
    </row>
    <row r="385" spans="2:15" ht="22.05" customHeight="1" x14ac:dyDescent="0.2">
      <c r="B385" s="20" t="s">
        <v>52</v>
      </c>
      <c r="C385" s="112"/>
      <c r="O385" s="150">
        <f t="shared" si="7"/>
        <v>409.75999999992786</v>
      </c>
    </row>
    <row r="386" spans="2:15" ht="22.05" customHeight="1" x14ac:dyDescent="0.2">
      <c r="B386" s="20" t="s">
        <v>52</v>
      </c>
      <c r="C386" s="112"/>
      <c r="O386" s="150">
        <f t="shared" si="7"/>
        <v>409.75999999992786</v>
      </c>
    </row>
    <row r="387" spans="2:15" ht="22.05" customHeight="1" x14ac:dyDescent="0.2">
      <c r="B387" s="20" t="s">
        <v>52</v>
      </c>
      <c r="C387" s="112"/>
      <c r="O387" s="150">
        <f t="shared" si="7"/>
        <v>409.75999999992786</v>
      </c>
    </row>
    <row r="388" spans="2:15" ht="22.05" customHeight="1" x14ac:dyDescent="0.2">
      <c r="B388" s="20" t="s">
        <v>52</v>
      </c>
      <c r="C388" s="112"/>
      <c r="O388" s="150">
        <f t="shared" si="7"/>
        <v>409.75999999992786</v>
      </c>
    </row>
    <row r="389" spans="2:15" ht="22.05" customHeight="1" x14ac:dyDescent="0.2">
      <c r="B389" s="20" t="s">
        <v>52</v>
      </c>
      <c r="C389" s="112"/>
      <c r="O389" s="150">
        <f t="shared" si="7"/>
        <v>409.75999999992786</v>
      </c>
    </row>
    <row r="390" spans="2:15" ht="22.05" customHeight="1" x14ac:dyDescent="0.2">
      <c r="B390" s="20" t="s">
        <v>52</v>
      </c>
      <c r="C390" s="112"/>
      <c r="O390" s="150">
        <f t="shared" si="7"/>
        <v>409.75999999992786</v>
      </c>
    </row>
    <row r="391" spans="2:15" ht="22.05" customHeight="1" x14ac:dyDescent="0.2">
      <c r="B391" s="20" t="s">
        <v>52</v>
      </c>
      <c r="C391" s="112"/>
      <c r="O391" s="150">
        <f t="shared" si="7"/>
        <v>409.75999999992786</v>
      </c>
    </row>
    <row r="392" spans="2:15" ht="22.05" customHeight="1" x14ac:dyDescent="0.2">
      <c r="B392" s="20" t="s">
        <v>52</v>
      </c>
      <c r="C392" s="112"/>
      <c r="O392" s="150">
        <f t="shared" si="7"/>
        <v>409.75999999992786</v>
      </c>
    </row>
    <row r="393" spans="2:15" ht="22.05" customHeight="1" x14ac:dyDescent="0.2">
      <c r="B393" s="20" t="s">
        <v>52</v>
      </c>
      <c r="C393" s="112"/>
      <c r="O393" s="150">
        <f t="shared" si="7"/>
        <v>409.75999999992786</v>
      </c>
    </row>
    <row r="394" spans="2:15" ht="22.05" customHeight="1" x14ac:dyDescent="0.2">
      <c r="B394" s="20" t="s">
        <v>52</v>
      </c>
      <c r="C394" s="112"/>
      <c r="O394" s="150">
        <f t="shared" si="7"/>
        <v>409.75999999992786</v>
      </c>
    </row>
    <row r="395" spans="2:15" ht="22.05" customHeight="1" x14ac:dyDescent="0.2">
      <c r="B395" s="20" t="s">
        <v>52</v>
      </c>
      <c r="C395" s="112"/>
      <c r="O395" s="150">
        <f t="shared" si="7"/>
        <v>409.75999999992786</v>
      </c>
    </row>
    <row r="396" spans="2:15" ht="22.05" customHeight="1" x14ac:dyDescent="0.2">
      <c r="B396" s="20" t="s">
        <v>52</v>
      </c>
      <c r="C396" s="112"/>
      <c r="O396" s="150">
        <f t="shared" si="7"/>
        <v>409.75999999992786</v>
      </c>
    </row>
    <row r="397" spans="2:15" ht="22.05" customHeight="1" x14ac:dyDescent="0.2">
      <c r="B397" s="20" t="s">
        <v>52</v>
      </c>
      <c r="C397" s="112"/>
      <c r="O397" s="150">
        <f t="shared" si="7"/>
        <v>409.75999999992786</v>
      </c>
    </row>
    <row r="398" spans="2:15" ht="22.05" customHeight="1" x14ac:dyDescent="0.2">
      <c r="B398" s="20" t="s">
        <v>52</v>
      </c>
      <c r="C398" s="112"/>
      <c r="O398" s="150">
        <f t="shared" si="7"/>
        <v>409.75999999992786</v>
      </c>
    </row>
    <row r="399" spans="2:15" ht="22.05" customHeight="1" x14ac:dyDescent="0.2">
      <c r="B399" s="20" t="s">
        <v>52</v>
      </c>
      <c r="C399" s="112"/>
      <c r="O399" s="150">
        <f t="shared" si="7"/>
        <v>409.75999999992786</v>
      </c>
    </row>
    <row r="400" spans="2:15" ht="22.05" customHeight="1" x14ac:dyDescent="0.2">
      <c r="B400" s="20" t="s">
        <v>52</v>
      </c>
      <c r="C400" s="112"/>
      <c r="O400" s="150">
        <f t="shared" si="7"/>
        <v>409.75999999992786</v>
      </c>
    </row>
    <row r="401" spans="2:15" ht="22.05" customHeight="1" x14ac:dyDescent="0.2">
      <c r="B401" s="20" t="s">
        <v>52</v>
      </c>
      <c r="C401" s="112"/>
      <c r="O401" s="150">
        <f t="shared" si="7"/>
        <v>409.75999999992786</v>
      </c>
    </row>
    <row r="402" spans="2:15" ht="22.05" customHeight="1" x14ac:dyDescent="0.2">
      <c r="B402" s="20" t="s">
        <v>52</v>
      </c>
      <c r="C402" s="112"/>
      <c r="O402" s="150">
        <f t="shared" si="7"/>
        <v>409.75999999992786</v>
      </c>
    </row>
    <row r="403" spans="2:15" ht="22.05" customHeight="1" x14ac:dyDescent="0.2">
      <c r="B403" s="20" t="s">
        <v>52</v>
      </c>
      <c r="C403" s="112"/>
      <c r="O403" s="150">
        <f t="shared" si="7"/>
        <v>409.75999999992786</v>
      </c>
    </row>
    <row r="404" spans="2:15" ht="22.05" customHeight="1" x14ac:dyDescent="0.2">
      <c r="B404" s="20" t="s">
        <v>52</v>
      </c>
      <c r="C404" s="112"/>
      <c r="O404" s="150">
        <f t="shared" si="7"/>
        <v>409.75999999992786</v>
      </c>
    </row>
    <row r="405" spans="2:15" ht="22.05" customHeight="1" x14ac:dyDescent="0.2">
      <c r="B405" s="20" t="s">
        <v>52</v>
      </c>
      <c r="C405" s="112"/>
      <c r="O405" s="150">
        <f t="shared" si="7"/>
        <v>409.75999999992786</v>
      </c>
    </row>
    <row r="406" spans="2:15" ht="22.05" customHeight="1" x14ac:dyDescent="0.2">
      <c r="B406" s="20" t="s">
        <v>52</v>
      </c>
      <c r="C406" s="112"/>
      <c r="O406" s="150">
        <f t="shared" si="7"/>
        <v>409.75999999992786</v>
      </c>
    </row>
    <row r="407" spans="2:15" ht="22.05" customHeight="1" x14ac:dyDescent="0.2">
      <c r="B407" s="20" t="s">
        <v>52</v>
      </c>
      <c r="C407" s="112"/>
      <c r="O407" s="150">
        <f t="shared" si="7"/>
        <v>409.75999999992786</v>
      </c>
    </row>
    <row r="408" spans="2:15" ht="22.05" customHeight="1" x14ac:dyDescent="0.2">
      <c r="B408" s="20" t="s">
        <v>52</v>
      </c>
      <c r="C408" s="112"/>
      <c r="O408" s="150">
        <f t="shared" si="7"/>
        <v>409.75999999992786</v>
      </c>
    </row>
    <row r="409" spans="2:15" ht="22.05" customHeight="1" x14ac:dyDescent="0.2">
      <c r="B409" s="20" t="s">
        <v>52</v>
      </c>
      <c r="C409" s="112"/>
      <c r="O409" s="150">
        <f t="shared" si="7"/>
        <v>409.75999999992786</v>
      </c>
    </row>
    <row r="410" spans="2:15" ht="22.05" customHeight="1" x14ac:dyDescent="0.2">
      <c r="B410" s="20" t="s">
        <v>52</v>
      </c>
      <c r="C410" s="112"/>
      <c r="O410" s="150">
        <f t="shared" si="7"/>
        <v>409.75999999992786</v>
      </c>
    </row>
    <row r="411" spans="2:15" ht="22.05" customHeight="1" x14ac:dyDescent="0.2">
      <c r="B411" s="20" t="s">
        <v>52</v>
      </c>
      <c r="C411" s="112"/>
      <c r="O411" s="150">
        <f t="shared" si="7"/>
        <v>409.75999999992786</v>
      </c>
    </row>
    <row r="412" spans="2:15" ht="22.05" customHeight="1" x14ac:dyDescent="0.2">
      <c r="B412" s="20" t="s">
        <v>52</v>
      </c>
      <c r="C412" s="112"/>
      <c r="O412" s="150">
        <f t="shared" si="7"/>
        <v>409.75999999992786</v>
      </c>
    </row>
    <row r="413" spans="2:15" ht="22.05" customHeight="1" x14ac:dyDescent="0.2">
      <c r="B413" s="20" t="s">
        <v>52</v>
      </c>
      <c r="C413" s="112"/>
      <c r="O413" s="150">
        <f t="shared" si="7"/>
        <v>409.75999999992786</v>
      </c>
    </row>
    <row r="414" spans="2:15" ht="22.05" customHeight="1" x14ac:dyDescent="0.2">
      <c r="B414" s="20" t="s">
        <v>52</v>
      </c>
      <c r="C414" s="112"/>
      <c r="O414" s="150">
        <f t="shared" si="7"/>
        <v>409.75999999992786</v>
      </c>
    </row>
    <row r="415" spans="2:15" ht="22.05" customHeight="1" x14ac:dyDescent="0.2">
      <c r="B415" s="20" t="s">
        <v>52</v>
      </c>
      <c r="C415" s="112"/>
      <c r="O415" s="150">
        <f t="shared" si="7"/>
        <v>409.75999999992786</v>
      </c>
    </row>
    <row r="416" spans="2:15" ht="22.05" customHeight="1" x14ac:dyDescent="0.2">
      <c r="B416" s="20" t="s">
        <v>52</v>
      </c>
      <c r="C416" s="112"/>
      <c r="O416" s="150">
        <f t="shared" si="7"/>
        <v>409.75999999992786</v>
      </c>
    </row>
    <row r="417" spans="2:15" ht="22.05" customHeight="1" x14ac:dyDescent="0.2">
      <c r="B417" s="20" t="s">
        <v>52</v>
      </c>
      <c r="C417" s="112"/>
      <c r="O417" s="150">
        <f t="shared" si="7"/>
        <v>409.75999999992786</v>
      </c>
    </row>
    <row r="418" spans="2:15" ht="22.05" customHeight="1" x14ac:dyDescent="0.2">
      <c r="B418" s="20" t="s">
        <v>52</v>
      </c>
      <c r="C418" s="112"/>
      <c r="O418" s="150">
        <f t="shared" si="7"/>
        <v>409.75999999992786</v>
      </c>
    </row>
    <row r="419" spans="2:15" ht="22.05" customHeight="1" x14ac:dyDescent="0.2">
      <c r="B419" s="20" t="s">
        <v>52</v>
      </c>
      <c r="C419" s="112"/>
      <c r="O419" s="150">
        <f t="shared" si="7"/>
        <v>409.75999999992786</v>
      </c>
    </row>
    <row r="420" spans="2:15" ht="22.05" customHeight="1" x14ac:dyDescent="0.2">
      <c r="B420" s="20" t="s">
        <v>52</v>
      </c>
      <c r="C420" s="112"/>
      <c r="O420" s="150">
        <f t="shared" si="7"/>
        <v>409.75999999992786</v>
      </c>
    </row>
    <row r="421" spans="2:15" ht="22.05" customHeight="1" x14ac:dyDescent="0.2">
      <c r="B421" s="20" t="s">
        <v>52</v>
      </c>
      <c r="C421" s="112"/>
      <c r="O421" s="150">
        <f t="shared" si="7"/>
        <v>409.75999999992786</v>
      </c>
    </row>
    <row r="422" spans="2:15" ht="22.05" customHeight="1" x14ac:dyDescent="0.2">
      <c r="B422" s="20" t="s">
        <v>52</v>
      </c>
      <c r="C422" s="112"/>
      <c r="O422" s="150">
        <f t="shared" ref="O422:O485" si="8">O421+M422-N422</f>
        <v>409.75999999992786</v>
      </c>
    </row>
    <row r="423" spans="2:15" ht="22.05" customHeight="1" x14ac:dyDescent="0.2">
      <c r="B423" s="20" t="s">
        <v>52</v>
      </c>
      <c r="C423" s="112"/>
      <c r="O423" s="150">
        <f t="shared" si="8"/>
        <v>409.75999999992786</v>
      </c>
    </row>
    <row r="424" spans="2:15" ht="22.05" customHeight="1" x14ac:dyDescent="0.2">
      <c r="B424" s="20" t="s">
        <v>52</v>
      </c>
      <c r="C424" s="112"/>
      <c r="O424" s="150">
        <f t="shared" si="8"/>
        <v>409.75999999992786</v>
      </c>
    </row>
    <row r="425" spans="2:15" ht="22.05" customHeight="1" x14ac:dyDescent="0.2">
      <c r="B425" s="20" t="s">
        <v>52</v>
      </c>
      <c r="C425" s="112"/>
      <c r="O425" s="150">
        <f t="shared" si="8"/>
        <v>409.75999999992786</v>
      </c>
    </row>
    <row r="426" spans="2:15" ht="22.05" customHeight="1" x14ac:dyDescent="0.2">
      <c r="B426" s="20" t="s">
        <v>52</v>
      </c>
      <c r="C426" s="112"/>
      <c r="O426" s="150">
        <f t="shared" si="8"/>
        <v>409.75999999992786</v>
      </c>
    </row>
    <row r="427" spans="2:15" ht="22.05" customHeight="1" x14ac:dyDescent="0.2">
      <c r="B427" s="20" t="s">
        <v>52</v>
      </c>
      <c r="C427" s="112"/>
      <c r="O427" s="150">
        <f t="shared" si="8"/>
        <v>409.75999999992786</v>
      </c>
    </row>
    <row r="428" spans="2:15" ht="22.05" customHeight="1" x14ac:dyDescent="0.2">
      <c r="B428" s="20" t="s">
        <v>52</v>
      </c>
      <c r="C428" s="112"/>
      <c r="O428" s="150">
        <f t="shared" si="8"/>
        <v>409.75999999992786</v>
      </c>
    </row>
    <row r="429" spans="2:15" ht="22.05" customHeight="1" x14ac:dyDescent="0.2">
      <c r="B429" s="20" t="s">
        <v>52</v>
      </c>
      <c r="C429" s="112"/>
      <c r="O429" s="150">
        <f t="shared" si="8"/>
        <v>409.75999999992786</v>
      </c>
    </row>
    <row r="430" spans="2:15" ht="22.05" customHeight="1" x14ac:dyDescent="0.2">
      <c r="B430" s="20" t="s">
        <v>52</v>
      </c>
      <c r="C430" s="112"/>
      <c r="O430" s="150">
        <f t="shared" si="8"/>
        <v>409.75999999992786</v>
      </c>
    </row>
    <row r="431" spans="2:15" ht="22.05" customHeight="1" x14ac:dyDescent="0.2">
      <c r="B431" s="20" t="s">
        <v>52</v>
      </c>
      <c r="C431" s="112"/>
      <c r="O431" s="150">
        <f t="shared" si="8"/>
        <v>409.75999999992786</v>
      </c>
    </row>
    <row r="432" spans="2:15" ht="22.05" customHeight="1" x14ac:dyDescent="0.2">
      <c r="B432" s="20" t="s">
        <v>52</v>
      </c>
      <c r="C432" s="112"/>
      <c r="O432" s="150">
        <f t="shared" si="8"/>
        <v>409.75999999992786</v>
      </c>
    </row>
    <row r="433" spans="2:15" ht="22.05" customHeight="1" x14ac:dyDescent="0.2">
      <c r="B433" s="20" t="s">
        <v>52</v>
      </c>
      <c r="C433" s="112"/>
      <c r="O433" s="150">
        <f t="shared" si="8"/>
        <v>409.75999999992786</v>
      </c>
    </row>
    <row r="434" spans="2:15" ht="22.05" customHeight="1" x14ac:dyDescent="0.2">
      <c r="B434" s="20" t="s">
        <v>52</v>
      </c>
      <c r="C434" s="112"/>
      <c r="O434" s="150">
        <f t="shared" si="8"/>
        <v>409.75999999992786</v>
      </c>
    </row>
    <row r="435" spans="2:15" ht="22.05" customHeight="1" x14ac:dyDescent="0.2">
      <c r="B435" s="20" t="s">
        <v>52</v>
      </c>
      <c r="C435" s="112"/>
      <c r="O435" s="150">
        <f t="shared" si="8"/>
        <v>409.75999999992786</v>
      </c>
    </row>
    <row r="436" spans="2:15" ht="22.05" customHeight="1" x14ac:dyDescent="0.2">
      <c r="B436" s="20" t="s">
        <v>52</v>
      </c>
      <c r="C436" s="112"/>
      <c r="O436" s="150">
        <f t="shared" si="8"/>
        <v>409.75999999992786</v>
      </c>
    </row>
    <row r="437" spans="2:15" ht="22.05" customHeight="1" x14ac:dyDescent="0.2">
      <c r="B437" s="20" t="s">
        <v>52</v>
      </c>
      <c r="C437" s="112"/>
      <c r="O437" s="150">
        <f t="shared" si="8"/>
        <v>409.75999999992786</v>
      </c>
    </row>
    <row r="438" spans="2:15" ht="22.05" customHeight="1" x14ac:dyDescent="0.2">
      <c r="B438" s="20" t="s">
        <v>52</v>
      </c>
      <c r="C438" s="112"/>
      <c r="O438" s="150">
        <f t="shared" si="8"/>
        <v>409.75999999992786</v>
      </c>
    </row>
    <row r="439" spans="2:15" ht="22.05" customHeight="1" x14ac:dyDescent="0.2">
      <c r="B439" s="20" t="s">
        <v>52</v>
      </c>
      <c r="C439" s="112"/>
      <c r="O439" s="150">
        <f t="shared" si="8"/>
        <v>409.75999999992786</v>
      </c>
    </row>
    <row r="440" spans="2:15" ht="22.05" customHeight="1" x14ac:dyDescent="0.2">
      <c r="B440" s="20" t="s">
        <v>52</v>
      </c>
      <c r="C440" s="112"/>
      <c r="O440" s="150">
        <f t="shared" si="8"/>
        <v>409.75999999992786</v>
      </c>
    </row>
    <row r="441" spans="2:15" ht="22.05" customHeight="1" x14ac:dyDescent="0.2">
      <c r="B441" s="20" t="s">
        <v>52</v>
      </c>
      <c r="C441" s="112"/>
      <c r="O441" s="150">
        <f t="shared" si="8"/>
        <v>409.75999999992786</v>
      </c>
    </row>
    <row r="442" spans="2:15" ht="22.05" customHeight="1" x14ac:dyDescent="0.2">
      <c r="B442" s="20" t="s">
        <v>52</v>
      </c>
      <c r="C442" s="112"/>
      <c r="O442" s="150">
        <f t="shared" si="8"/>
        <v>409.75999999992786</v>
      </c>
    </row>
    <row r="443" spans="2:15" ht="22.05" customHeight="1" x14ac:dyDescent="0.2">
      <c r="B443" s="20" t="s">
        <v>52</v>
      </c>
      <c r="C443" s="112"/>
      <c r="O443" s="150">
        <f t="shared" si="8"/>
        <v>409.75999999992786</v>
      </c>
    </row>
    <row r="444" spans="2:15" ht="22.05" customHeight="1" x14ac:dyDescent="0.2">
      <c r="B444" s="20" t="s">
        <v>52</v>
      </c>
      <c r="C444" s="112"/>
      <c r="O444" s="150">
        <f t="shared" si="8"/>
        <v>409.75999999992786</v>
      </c>
    </row>
    <row r="445" spans="2:15" ht="22.05" customHeight="1" x14ac:dyDescent="0.2">
      <c r="B445" s="20" t="s">
        <v>52</v>
      </c>
      <c r="C445" s="112"/>
      <c r="O445" s="150">
        <f t="shared" si="8"/>
        <v>409.75999999992786</v>
      </c>
    </row>
    <row r="446" spans="2:15" ht="22.05" customHeight="1" x14ac:dyDescent="0.2">
      <c r="B446" s="20" t="s">
        <v>52</v>
      </c>
      <c r="C446" s="112"/>
      <c r="O446" s="150">
        <f t="shared" si="8"/>
        <v>409.75999999992786</v>
      </c>
    </row>
    <row r="447" spans="2:15" ht="22.05" customHeight="1" x14ac:dyDescent="0.2">
      <c r="B447" s="20" t="s">
        <v>52</v>
      </c>
      <c r="C447" s="112"/>
      <c r="O447" s="150">
        <f t="shared" si="8"/>
        <v>409.75999999992786</v>
      </c>
    </row>
    <row r="448" spans="2:15" ht="22.05" customHeight="1" x14ac:dyDescent="0.2">
      <c r="B448" s="20" t="s">
        <v>52</v>
      </c>
      <c r="C448" s="112"/>
      <c r="O448" s="150">
        <f t="shared" si="8"/>
        <v>409.75999999992786</v>
      </c>
    </row>
    <row r="449" spans="2:15" ht="22.05" customHeight="1" x14ac:dyDescent="0.2">
      <c r="B449" s="20" t="s">
        <v>52</v>
      </c>
      <c r="C449" s="112"/>
      <c r="O449" s="150">
        <f t="shared" si="8"/>
        <v>409.75999999992786</v>
      </c>
    </row>
    <row r="450" spans="2:15" ht="22.05" customHeight="1" x14ac:dyDescent="0.2">
      <c r="B450" s="20" t="s">
        <v>52</v>
      </c>
      <c r="C450" s="112"/>
      <c r="O450" s="150">
        <f t="shared" si="8"/>
        <v>409.75999999992786</v>
      </c>
    </row>
    <row r="451" spans="2:15" ht="22.05" customHeight="1" x14ac:dyDescent="0.2">
      <c r="B451" s="20" t="s">
        <v>52</v>
      </c>
      <c r="C451" s="112"/>
      <c r="O451" s="150">
        <f t="shared" si="8"/>
        <v>409.75999999992786</v>
      </c>
    </row>
    <row r="452" spans="2:15" ht="22.05" customHeight="1" x14ac:dyDescent="0.2">
      <c r="B452" s="20" t="s">
        <v>52</v>
      </c>
      <c r="C452" s="112"/>
      <c r="O452" s="150">
        <f t="shared" si="8"/>
        <v>409.75999999992786</v>
      </c>
    </row>
    <row r="453" spans="2:15" ht="22.05" customHeight="1" x14ac:dyDescent="0.2">
      <c r="B453" s="20" t="s">
        <v>52</v>
      </c>
      <c r="C453" s="112"/>
      <c r="O453" s="150">
        <f t="shared" si="8"/>
        <v>409.75999999992786</v>
      </c>
    </row>
    <row r="454" spans="2:15" ht="22.05" customHeight="1" x14ac:dyDescent="0.2">
      <c r="B454" s="20" t="s">
        <v>52</v>
      </c>
      <c r="C454" s="112"/>
      <c r="O454" s="150">
        <f t="shared" si="8"/>
        <v>409.75999999992786</v>
      </c>
    </row>
    <row r="455" spans="2:15" ht="22.05" customHeight="1" x14ac:dyDescent="0.2">
      <c r="B455" s="20" t="s">
        <v>52</v>
      </c>
      <c r="C455" s="112"/>
      <c r="O455" s="150">
        <f t="shared" si="8"/>
        <v>409.75999999992786</v>
      </c>
    </row>
    <row r="456" spans="2:15" ht="22.05" customHeight="1" x14ac:dyDescent="0.2">
      <c r="B456" s="20" t="s">
        <v>52</v>
      </c>
      <c r="C456" s="112"/>
      <c r="O456" s="150">
        <f t="shared" si="8"/>
        <v>409.75999999992786</v>
      </c>
    </row>
    <row r="457" spans="2:15" ht="22.05" customHeight="1" x14ac:dyDescent="0.2">
      <c r="B457" s="20" t="s">
        <v>52</v>
      </c>
      <c r="C457" s="112"/>
      <c r="O457" s="150">
        <f t="shared" si="8"/>
        <v>409.75999999992786</v>
      </c>
    </row>
    <row r="458" spans="2:15" ht="22.05" customHeight="1" x14ac:dyDescent="0.2">
      <c r="B458" s="20" t="s">
        <v>52</v>
      </c>
      <c r="C458" s="112"/>
      <c r="O458" s="150">
        <f t="shared" si="8"/>
        <v>409.75999999992786</v>
      </c>
    </row>
    <row r="459" spans="2:15" ht="22.05" customHeight="1" x14ac:dyDescent="0.2">
      <c r="B459" s="20" t="s">
        <v>52</v>
      </c>
      <c r="C459" s="112"/>
      <c r="O459" s="150">
        <f t="shared" si="8"/>
        <v>409.75999999992786</v>
      </c>
    </row>
    <row r="460" spans="2:15" ht="22.05" customHeight="1" x14ac:dyDescent="0.2">
      <c r="B460" s="20" t="s">
        <v>52</v>
      </c>
      <c r="C460" s="112"/>
      <c r="O460" s="150">
        <f t="shared" si="8"/>
        <v>409.75999999992786</v>
      </c>
    </row>
    <row r="461" spans="2:15" ht="22.05" customHeight="1" x14ac:dyDescent="0.2">
      <c r="B461" s="20" t="s">
        <v>52</v>
      </c>
      <c r="C461" s="112"/>
      <c r="O461" s="150">
        <f t="shared" si="8"/>
        <v>409.75999999992786</v>
      </c>
    </row>
    <row r="462" spans="2:15" ht="22.05" customHeight="1" x14ac:dyDescent="0.2">
      <c r="B462" s="20" t="s">
        <v>52</v>
      </c>
      <c r="C462" s="112"/>
      <c r="O462" s="150">
        <f t="shared" si="8"/>
        <v>409.75999999992786</v>
      </c>
    </row>
    <row r="463" spans="2:15" ht="22.05" customHeight="1" x14ac:dyDescent="0.2">
      <c r="B463" s="20" t="s">
        <v>52</v>
      </c>
      <c r="C463" s="112"/>
      <c r="O463" s="150">
        <f t="shared" si="8"/>
        <v>409.75999999992786</v>
      </c>
    </row>
    <row r="464" spans="2:15" ht="22.05" customHeight="1" x14ac:dyDescent="0.2">
      <c r="B464" s="20" t="s">
        <v>52</v>
      </c>
      <c r="C464" s="112"/>
      <c r="O464" s="150">
        <f t="shared" si="8"/>
        <v>409.75999999992786</v>
      </c>
    </row>
    <row r="465" spans="2:15" ht="22.05" customHeight="1" x14ac:dyDescent="0.2">
      <c r="B465" s="20" t="s">
        <v>52</v>
      </c>
      <c r="C465" s="112"/>
      <c r="O465" s="150">
        <f t="shared" si="8"/>
        <v>409.75999999992786</v>
      </c>
    </row>
    <row r="466" spans="2:15" ht="22.05" customHeight="1" x14ac:dyDescent="0.2">
      <c r="B466" s="20" t="s">
        <v>52</v>
      </c>
      <c r="C466" s="112"/>
      <c r="O466" s="150">
        <f t="shared" si="8"/>
        <v>409.75999999992786</v>
      </c>
    </row>
    <row r="467" spans="2:15" ht="22.05" customHeight="1" x14ac:dyDescent="0.2">
      <c r="B467" s="20" t="s">
        <v>52</v>
      </c>
      <c r="C467" s="112"/>
      <c r="O467" s="150">
        <f t="shared" si="8"/>
        <v>409.75999999992786</v>
      </c>
    </row>
    <row r="468" spans="2:15" ht="22.05" customHeight="1" x14ac:dyDescent="0.2">
      <c r="B468" s="20" t="s">
        <v>52</v>
      </c>
      <c r="C468" s="112"/>
      <c r="O468" s="150">
        <f t="shared" si="8"/>
        <v>409.75999999992786</v>
      </c>
    </row>
    <row r="469" spans="2:15" ht="22.05" customHeight="1" x14ac:dyDescent="0.2">
      <c r="B469" s="20" t="s">
        <v>52</v>
      </c>
      <c r="C469" s="112"/>
      <c r="O469" s="150">
        <f t="shared" si="8"/>
        <v>409.75999999992786</v>
      </c>
    </row>
    <row r="470" spans="2:15" ht="22.05" customHeight="1" x14ac:dyDescent="0.2">
      <c r="B470" s="20" t="s">
        <v>52</v>
      </c>
      <c r="C470" s="112"/>
      <c r="O470" s="150">
        <f t="shared" si="8"/>
        <v>409.75999999992786</v>
      </c>
    </row>
    <row r="471" spans="2:15" ht="22.05" customHeight="1" x14ac:dyDescent="0.2">
      <c r="B471" s="20" t="s">
        <v>52</v>
      </c>
      <c r="C471" s="112"/>
      <c r="O471" s="150">
        <f t="shared" si="8"/>
        <v>409.75999999992786</v>
      </c>
    </row>
    <row r="472" spans="2:15" ht="22.05" customHeight="1" x14ac:dyDescent="0.2">
      <c r="B472" s="20" t="s">
        <v>52</v>
      </c>
      <c r="C472" s="112"/>
      <c r="O472" s="150">
        <f t="shared" si="8"/>
        <v>409.75999999992786</v>
      </c>
    </row>
    <row r="473" spans="2:15" ht="22.05" customHeight="1" x14ac:dyDescent="0.2">
      <c r="B473" s="20" t="s">
        <v>52</v>
      </c>
      <c r="C473" s="112"/>
      <c r="O473" s="150">
        <f t="shared" si="8"/>
        <v>409.75999999992786</v>
      </c>
    </row>
    <row r="474" spans="2:15" ht="22.05" customHeight="1" x14ac:dyDescent="0.2">
      <c r="B474" s="20" t="s">
        <v>52</v>
      </c>
      <c r="C474" s="112"/>
      <c r="O474" s="150">
        <f t="shared" si="8"/>
        <v>409.75999999992786</v>
      </c>
    </row>
    <row r="475" spans="2:15" ht="22.05" customHeight="1" x14ac:dyDescent="0.2">
      <c r="B475" s="20" t="s">
        <v>52</v>
      </c>
      <c r="C475" s="112"/>
      <c r="O475" s="150">
        <f t="shared" si="8"/>
        <v>409.75999999992786</v>
      </c>
    </row>
    <row r="476" spans="2:15" ht="22.05" customHeight="1" x14ac:dyDescent="0.2">
      <c r="B476" s="20" t="s">
        <v>52</v>
      </c>
      <c r="C476" s="112"/>
      <c r="O476" s="150">
        <f t="shared" si="8"/>
        <v>409.75999999992786</v>
      </c>
    </row>
    <row r="477" spans="2:15" ht="22.05" customHeight="1" x14ac:dyDescent="0.2">
      <c r="B477" s="20" t="s">
        <v>52</v>
      </c>
      <c r="C477" s="112"/>
      <c r="O477" s="150">
        <f t="shared" si="8"/>
        <v>409.75999999992786</v>
      </c>
    </row>
    <row r="478" spans="2:15" ht="22.05" customHeight="1" x14ac:dyDescent="0.2">
      <c r="B478" s="20" t="s">
        <v>52</v>
      </c>
      <c r="C478" s="112"/>
      <c r="O478" s="150">
        <f t="shared" si="8"/>
        <v>409.75999999992786</v>
      </c>
    </row>
    <row r="479" spans="2:15" ht="22.05" customHeight="1" x14ac:dyDescent="0.2">
      <c r="B479" s="20" t="s">
        <v>52</v>
      </c>
      <c r="C479" s="112"/>
      <c r="O479" s="150">
        <f t="shared" si="8"/>
        <v>409.75999999992786</v>
      </c>
    </row>
    <row r="480" spans="2:15" ht="22.05" customHeight="1" x14ac:dyDescent="0.2">
      <c r="B480" s="20" t="s">
        <v>52</v>
      </c>
      <c r="C480" s="112"/>
      <c r="O480" s="150">
        <f t="shared" si="8"/>
        <v>409.75999999992786</v>
      </c>
    </row>
    <row r="481" spans="2:15" ht="22.05" customHeight="1" x14ac:dyDescent="0.2">
      <c r="B481" s="20" t="s">
        <v>52</v>
      </c>
      <c r="C481" s="112"/>
      <c r="O481" s="150">
        <f t="shared" si="8"/>
        <v>409.75999999992786</v>
      </c>
    </row>
    <row r="482" spans="2:15" ht="22.05" customHeight="1" x14ac:dyDescent="0.2">
      <c r="B482" s="20" t="s">
        <v>52</v>
      </c>
      <c r="C482" s="112"/>
      <c r="O482" s="150">
        <f t="shared" si="8"/>
        <v>409.75999999992786</v>
      </c>
    </row>
    <row r="483" spans="2:15" ht="22.05" customHeight="1" x14ac:dyDescent="0.2">
      <c r="B483" s="20" t="s">
        <v>52</v>
      </c>
      <c r="C483" s="112"/>
      <c r="O483" s="150">
        <f t="shared" si="8"/>
        <v>409.75999999992786</v>
      </c>
    </row>
    <row r="484" spans="2:15" ht="22.05" customHeight="1" x14ac:dyDescent="0.2">
      <c r="B484" s="20" t="s">
        <v>52</v>
      </c>
      <c r="C484" s="112"/>
      <c r="O484" s="150">
        <f t="shared" si="8"/>
        <v>409.75999999992786</v>
      </c>
    </row>
    <row r="485" spans="2:15" ht="22.05" customHeight="1" x14ac:dyDescent="0.2">
      <c r="B485" s="20" t="s">
        <v>52</v>
      </c>
      <c r="C485" s="112"/>
      <c r="O485" s="150">
        <f t="shared" si="8"/>
        <v>409.75999999992786</v>
      </c>
    </row>
    <row r="486" spans="2:15" ht="22.05" customHeight="1" x14ac:dyDescent="0.2">
      <c r="B486" s="20" t="s">
        <v>52</v>
      </c>
      <c r="C486" s="112"/>
      <c r="O486" s="150">
        <f t="shared" ref="O486:O549" si="9">O485+M486-N486</f>
        <v>409.75999999992786</v>
      </c>
    </row>
    <row r="487" spans="2:15" ht="22.05" customHeight="1" x14ac:dyDescent="0.2">
      <c r="B487" s="20" t="s">
        <v>52</v>
      </c>
      <c r="C487" s="112"/>
      <c r="O487" s="150">
        <f t="shared" si="9"/>
        <v>409.75999999992786</v>
      </c>
    </row>
    <row r="488" spans="2:15" ht="22.05" customHeight="1" x14ac:dyDescent="0.2">
      <c r="B488" s="20" t="s">
        <v>52</v>
      </c>
      <c r="C488" s="112"/>
      <c r="O488" s="150">
        <f t="shared" si="9"/>
        <v>409.75999999992786</v>
      </c>
    </row>
    <row r="489" spans="2:15" ht="22.05" customHeight="1" x14ac:dyDescent="0.2">
      <c r="B489" s="20" t="s">
        <v>52</v>
      </c>
      <c r="C489" s="112"/>
      <c r="O489" s="150">
        <f t="shared" si="9"/>
        <v>409.75999999992786</v>
      </c>
    </row>
    <row r="490" spans="2:15" ht="22.05" customHeight="1" x14ac:dyDescent="0.2">
      <c r="B490" s="20" t="s">
        <v>52</v>
      </c>
      <c r="C490" s="112"/>
      <c r="O490" s="150">
        <f t="shared" si="9"/>
        <v>409.75999999992786</v>
      </c>
    </row>
    <row r="491" spans="2:15" ht="22.05" customHeight="1" x14ac:dyDescent="0.2">
      <c r="B491" s="20" t="s">
        <v>52</v>
      </c>
      <c r="C491" s="112"/>
      <c r="O491" s="150">
        <f t="shared" si="9"/>
        <v>409.75999999992786</v>
      </c>
    </row>
    <row r="492" spans="2:15" ht="22.05" customHeight="1" x14ac:dyDescent="0.2">
      <c r="B492" s="20" t="s">
        <v>52</v>
      </c>
      <c r="C492" s="112"/>
      <c r="O492" s="150">
        <f t="shared" si="9"/>
        <v>409.75999999992786</v>
      </c>
    </row>
    <row r="493" spans="2:15" ht="22.05" customHeight="1" x14ac:dyDescent="0.2">
      <c r="B493" s="20" t="s">
        <v>52</v>
      </c>
      <c r="C493" s="112"/>
      <c r="O493" s="150">
        <f t="shared" si="9"/>
        <v>409.75999999992786</v>
      </c>
    </row>
    <row r="494" spans="2:15" ht="22.05" customHeight="1" x14ac:dyDescent="0.2">
      <c r="B494" s="20" t="s">
        <v>52</v>
      </c>
      <c r="C494" s="112"/>
      <c r="O494" s="150">
        <f t="shared" si="9"/>
        <v>409.75999999992786</v>
      </c>
    </row>
    <row r="495" spans="2:15" ht="22.05" customHeight="1" x14ac:dyDescent="0.2">
      <c r="B495" s="20" t="s">
        <v>52</v>
      </c>
      <c r="C495" s="112"/>
      <c r="O495" s="150">
        <f t="shared" si="9"/>
        <v>409.75999999992786</v>
      </c>
    </row>
    <row r="496" spans="2:15" ht="22.05" customHeight="1" x14ac:dyDescent="0.2">
      <c r="B496" s="20" t="s">
        <v>52</v>
      </c>
      <c r="C496" s="112"/>
      <c r="O496" s="150">
        <f t="shared" si="9"/>
        <v>409.75999999992786</v>
      </c>
    </row>
    <row r="497" spans="2:15" ht="22.05" customHeight="1" x14ac:dyDescent="0.2">
      <c r="B497" s="20" t="s">
        <v>52</v>
      </c>
      <c r="C497" s="112"/>
      <c r="O497" s="150">
        <f t="shared" si="9"/>
        <v>409.75999999992786</v>
      </c>
    </row>
    <row r="498" spans="2:15" ht="22.05" customHeight="1" x14ac:dyDescent="0.2">
      <c r="B498" s="20" t="s">
        <v>52</v>
      </c>
      <c r="C498" s="112"/>
      <c r="O498" s="150">
        <f t="shared" si="9"/>
        <v>409.75999999992786</v>
      </c>
    </row>
    <row r="499" spans="2:15" ht="22.05" customHeight="1" x14ac:dyDescent="0.2">
      <c r="B499" s="20" t="s">
        <v>52</v>
      </c>
      <c r="C499" s="112"/>
      <c r="O499" s="150">
        <f t="shared" si="9"/>
        <v>409.75999999992786</v>
      </c>
    </row>
    <row r="500" spans="2:15" ht="22.05" customHeight="1" x14ac:dyDescent="0.2">
      <c r="B500" s="20" t="s">
        <v>52</v>
      </c>
      <c r="C500" s="112"/>
      <c r="O500" s="150">
        <f t="shared" si="9"/>
        <v>409.75999999992786</v>
      </c>
    </row>
    <row r="501" spans="2:15" ht="22.05" customHeight="1" x14ac:dyDescent="0.2">
      <c r="B501" s="20" t="s">
        <v>52</v>
      </c>
      <c r="C501" s="112"/>
      <c r="O501" s="150">
        <f t="shared" si="9"/>
        <v>409.75999999992786</v>
      </c>
    </row>
    <row r="502" spans="2:15" ht="22.05" customHeight="1" x14ac:dyDescent="0.2">
      <c r="B502" s="20" t="s">
        <v>52</v>
      </c>
      <c r="C502" s="112"/>
      <c r="O502" s="150">
        <f t="shared" si="9"/>
        <v>409.75999999992786</v>
      </c>
    </row>
    <row r="503" spans="2:15" ht="22.05" customHeight="1" x14ac:dyDescent="0.2">
      <c r="B503" s="20" t="s">
        <v>52</v>
      </c>
      <c r="C503" s="112"/>
      <c r="O503" s="150">
        <f t="shared" si="9"/>
        <v>409.75999999992786</v>
      </c>
    </row>
    <row r="504" spans="2:15" ht="22.05" customHeight="1" x14ac:dyDescent="0.2">
      <c r="B504" s="20" t="s">
        <v>52</v>
      </c>
      <c r="C504" s="112"/>
      <c r="O504" s="150">
        <f t="shared" si="9"/>
        <v>409.75999999992786</v>
      </c>
    </row>
    <row r="505" spans="2:15" ht="22.05" customHeight="1" x14ac:dyDescent="0.2">
      <c r="B505" s="20" t="s">
        <v>52</v>
      </c>
      <c r="C505" s="112"/>
      <c r="O505" s="150">
        <f t="shared" si="9"/>
        <v>409.75999999992786</v>
      </c>
    </row>
    <row r="506" spans="2:15" ht="22.05" customHeight="1" x14ac:dyDescent="0.2">
      <c r="B506" s="20" t="s">
        <v>52</v>
      </c>
      <c r="C506" s="112"/>
      <c r="O506" s="150">
        <f t="shared" si="9"/>
        <v>409.75999999992786</v>
      </c>
    </row>
    <row r="507" spans="2:15" ht="22.05" customHeight="1" x14ac:dyDescent="0.2">
      <c r="B507" s="20" t="s">
        <v>52</v>
      </c>
      <c r="C507" s="112"/>
      <c r="O507" s="150">
        <f t="shared" si="9"/>
        <v>409.75999999992786</v>
      </c>
    </row>
    <row r="508" spans="2:15" ht="22.05" customHeight="1" x14ac:dyDescent="0.2">
      <c r="B508" s="20" t="s">
        <v>52</v>
      </c>
      <c r="C508" s="112"/>
      <c r="O508" s="150">
        <f t="shared" si="9"/>
        <v>409.75999999992786</v>
      </c>
    </row>
    <row r="509" spans="2:15" ht="22.05" customHeight="1" x14ac:dyDescent="0.2">
      <c r="B509" s="20" t="s">
        <v>52</v>
      </c>
      <c r="C509" s="112"/>
      <c r="O509" s="150">
        <f t="shared" si="9"/>
        <v>409.75999999992786</v>
      </c>
    </row>
    <row r="510" spans="2:15" ht="22.05" customHeight="1" x14ac:dyDescent="0.2">
      <c r="B510" s="20" t="s">
        <v>52</v>
      </c>
      <c r="C510" s="112"/>
      <c r="O510" s="150">
        <f t="shared" si="9"/>
        <v>409.75999999992786</v>
      </c>
    </row>
    <row r="511" spans="2:15" ht="22.05" customHeight="1" x14ac:dyDescent="0.2">
      <c r="B511" s="20" t="s">
        <v>52</v>
      </c>
      <c r="C511" s="112"/>
      <c r="O511" s="150">
        <f t="shared" si="9"/>
        <v>409.75999999992786</v>
      </c>
    </row>
    <row r="512" spans="2:15" ht="22.05" customHeight="1" x14ac:dyDescent="0.2">
      <c r="B512" s="20" t="s">
        <v>52</v>
      </c>
      <c r="C512" s="112"/>
      <c r="O512" s="150">
        <f t="shared" si="9"/>
        <v>409.75999999992786</v>
      </c>
    </row>
    <row r="513" spans="2:15" ht="22.05" customHeight="1" x14ac:dyDescent="0.2">
      <c r="B513" s="20" t="s">
        <v>52</v>
      </c>
      <c r="C513" s="112"/>
      <c r="O513" s="150">
        <f t="shared" si="9"/>
        <v>409.75999999992786</v>
      </c>
    </row>
    <row r="514" spans="2:15" ht="22.05" customHeight="1" x14ac:dyDescent="0.2">
      <c r="B514" s="20" t="s">
        <v>52</v>
      </c>
      <c r="C514" s="112"/>
      <c r="O514" s="150">
        <f t="shared" si="9"/>
        <v>409.75999999992786</v>
      </c>
    </row>
    <row r="515" spans="2:15" ht="22.05" customHeight="1" x14ac:dyDescent="0.2">
      <c r="B515" s="20" t="s">
        <v>52</v>
      </c>
      <c r="C515" s="112"/>
      <c r="O515" s="150">
        <f t="shared" si="9"/>
        <v>409.75999999992786</v>
      </c>
    </row>
    <row r="516" spans="2:15" ht="22.05" customHeight="1" x14ac:dyDescent="0.2">
      <c r="B516" s="20" t="s">
        <v>52</v>
      </c>
      <c r="C516" s="112"/>
      <c r="O516" s="150">
        <f t="shared" si="9"/>
        <v>409.75999999992786</v>
      </c>
    </row>
    <row r="517" spans="2:15" ht="22.05" customHeight="1" x14ac:dyDescent="0.2">
      <c r="B517" s="20" t="s">
        <v>52</v>
      </c>
      <c r="C517" s="112"/>
      <c r="O517" s="150">
        <f t="shared" si="9"/>
        <v>409.75999999992786</v>
      </c>
    </row>
    <row r="518" spans="2:15" ht="22.05" customHeight="1" x14ac:dyDescent="0.2">
      <c r="B518" s="20" t="s">
        <v>52</v>
      </c>
      <c r="C518" s="112"/>
      <c r="O518" s="150">
        <f t="shared" si="9"/>
        <v>409.75999999992786</v>
      </c>
    </row>
    <row r="519" spans="2:15" ht="22.05" customHeight="1" x14ac:dyDescent="0.2">
      <c r="B519" s="20" t="s">
        <v>52</v>
      </c>
      <c r="C519" s="112"/>
      <c r="O519" s="150">
        <f t="shared" si="9"/>
        <v>409.75999999992786</v>
      </c>
    </row>
    <row r="520" spans="2:15" ht="22.05" customHeight="1" x14ac:dyDescent="0.2">
      <c r="B520" s="20" t="s">
        <v>52</v>
      </c>
      <c r="C520" s="112"/>
      <c r="O520" s="150">
        <f t="shared" si="9"/>
        <v>409.75999999992786</v>
      </c>
    </row>
    <row r="521" spans="2:15" ht="22.05" customHeight="1" x14ac:dyDescent="0.2">
      <c r="B521" s="20" t="s">
        <v>52</v>
      </c>
      <c r="C521" s="112"/>
      <c r="O521" s="150">
        <f t="shared" si="9"/>
        <v>409.75999999992786</v>
      </c>
    </row>
    <row r="522" spans="2:15" ht="22.05" customHeight="1" x14ac:dyDescent="0.2">
      <c r="B522" s="20" t="s">
        <v>52</v>
      </c>
      <c r="C522" s="112"/>
      <c r="O522" s="150">
        <f t="shared" si="9"/>
        <v>409.75999999992786</v>
      </c>
    </row>
    <row r="523" spans="2:15" ht="22.05" customHeight="1" x14ac:dyDescent="0.2">
      <c r="B523" s="20" t="s">
        <v>52</v>
      </c>
      <c r="C523" s="112"/>
      <c r="O523" s="150">
        <f t="shared" si="9"/>
        <v>409.75999999992786</v>
      </c>
    </row>
    <row r="524" spans="2:15" ht="22.05" customHeight="1" x14ac:dyDescent="0.2">
      <c r="B524" s="20" t="s">
        <v>52</v>
      </c>
      <c r="C524" s="112"/>
      <c r="O524" s="150">
        <f t="shared" si="9"/>
        <v>409.75999999992786</v>
      </c>
    </row>
    <row r="525" spans="2:15" ht="22.05" customHeight="1" x14ac:dyDescent="0.2">
      <c r="B525" s="20" t="s">
        <v>52</v>
      </c>
      <c r="C525" s="112"/>
      <c r="O525" s="150">
        <f t="shared" si="9"/>
        <v>409.75999999992786</v>
      </c>
    </row>
    <row r="526" spans="2:15" ht="22.05" customHeight="1" x14ac:dyDescent="0.2">
      <c r="B526" s="20" t="s">
        <v>52</v>
      </c>
      <c r="C526" s="112"/>
      <c r="O526" s="150">
        <f t="shared" si="9"/>
        <v>409.75999999992786</v>
      </c>
    </row>
    <row r="527" spans="2:15" ht="22.05" customHeight="1" x14ac:dyDescent="0.2">
      <c r="B527" s="20" t="s">
        <v>52</v>
      </c>
      <c r="C527" s="112"/>
      <c r="O527" s="150">
        <f t="shared" si="9"/>
        <v>409.75999999992786</v>
      </c>
    </row>
    <row r="528" spans="2:15" ht="22.05" customHeight="1" x14ac:dyDescent="0.2">
      <c r="B528" s="20" t="s">
        <v>52</v>
      </c>
      <c r="C528" s="112"/>
      <c r="O528" s="150">
        <f t="shared" si="9"/>
        <v>409.75999999992786</v>
      </c>
    </row>
    <row r="529" spans="2:15" ht="22.05" customHeight="1" x14ac:dyDescent="0.2">
      <c r="B529" s="20" t="s">
        <v>52</v>
      </c>
      <c r="C529" s="112"/>
      <c r="O529" s="150">
        <f t="shared" si="9"/>
        <v>409.75999999992786</v>
      </c>
    </row>
    <row r="530" spans="2:15" ht="22.05" customHeight="1" x14ac:dyDescent="0.2">
      <c r="B530" s="20" t="s">
        <v>52</v>
      </c>
      <c r="C530" s="112"/>
      <c r="O530" s="150">
        <f t="shared" si="9"/>
        <v>409.75999999992786</v>
      </c>
    </row>
    <row r="531" spans="2:15" ht="22.05" customHeight="1" x14ac:dyDescent="0.2">
      <c r="B531" s="20" t="s">
        <v>52</v>
      </c>
      <c r="C531" s="112"/>
      <c r="O531" s="150">
        <f t="shared" si="9"/>
        <v>409.75999999992786</v>
      </c>
    </row>
    <row r="532" spans="2:15" ht="22.05" customHeight="1" x14ac:dyDescent="0.2">
      <c r="B532" s="20" t="s">
        <v>52</v>
      </c>
      <c r="C532" s="112"/>
      <c r="O532" s="150">
        <f t="shared" si="9"/>
        <v>409.75999999992786</v>
      </c>
    </row>
    <row r="533" spans="2:15" ht="22.05" customHeight="1" x14ac:dyDescent="0.2">
      <c r="B533" s="20" t="s">
        <v>52</v>
      </c>
      <c r="C533" s="112"/>
      <c r="O533" s="150">
        <f t="shared" si="9"/>
        <v>409.75999999992786</v>
      </c>
    </row>
    <row r="534" spans="2:15" ht="22.05" customHeight="1" x14ac:dyDescent="0.2">
      <c r="B534" s="20" t="s">
        <v>52</v>
      </c>
      <c r="C534" s="112"/>
      <c r="O534" s="150">
        <f t="shared" si="9"/>
        <v>409.75999999992786</v>
      </c>
    </row>
    <row r="535" spans="2:15" ht="22.05" customHeight="1" x14ac:dyDescent="0.2">
      <c r="B535" s="20" t="s">
        <v>52</v>
      </c>
      <c r="C535" s="112"/>
      <c r="O535" s="150">
        <f t="shared" si="9"/>
        <v>409.75999999992786</v>
      </c>
    </row>
    <row r="536" spans="2:15" ht="22.05" customHeight="1" x14ac:dyDescent="0.2">
      <c r="B536" s="20" t="s">
        <v>52</v>
      </c>
      <c r="C536" s="112"/>
      <c r="O536" s="150">
        <f t="shared" si="9"/>
        <v>409.75999999992786</v>
      </c>
    </row>
    <row r="537" spans="2:15" ht="22.05" customHeight="1" x14ac:dyDescent="0.2">
      <c r="B537" s="20" t="s">
        <v>52</v>
      </c>
      <c r="C537" s="112"/>
      <c r="O537" s="150">
        <f t="shared" si="9"/>
        <v>409.75999999992786</v>
      </c>
    </row>
    <row r="538" spans="2:15" ht="22.05" customHeight="1" x14ac:dyDescent="0.2">
      <c r="B538" s="20" t="s">
        <v>52</v>
      </c>
      <c r="C538" s="112"/>
      <c r="O538" s="150">
        <f t="shared" si="9"/>
        <v>409.75999999992786</v>
      </c>
    </row>
    <row r="539" spans="2:15" ht="22.05" customHeight="1" x14ac:dyDescent="0.2">
      <c r="B539" s="20" t="s">
        <v>52</v>
      </c>
      <c r="C539" s="112"/>
      <c r="O539" s="150">
        <f t="shared" si="9"/>
        <v>409.75999999992786</v>
      </c>
    </row>
    <row r="540" spans="2:15" ht="22.05" customHeight="1" x14ac:dyDescent="0.2">
      <c r="B540" s="20" t="s">
        <v>52</v>
      </c>
      <c r="C540" s="112"/>
      <c r="O540" s="150">
        <f t="shared" si="9"/>
        <v>409.75999999992786</v>
      </c>
    </row>
    <row r="541" spans="2:15" ht="22.05" customHeight="1" x14ac:dyDescent="0.2">
      <c r="B541" s="20" t="s">
        <v>52</v>
      </c>
      <c r="C541" s="112"/>
      <c r="O541" s="150">
        <f t="shared" si="9"/>
        <v>409.75999999992786</v>
      </c>
    </row>
    <row r="542" spans="2:15" ht="22.05" customHeight="1" x14ac:dyDescent="0.2">
      <c r="B542" s="20" t="s">
        <v>52</v>
      </c>
      <c r="C542" s="112"/>
      <c r="O542" s="150">
        <f t="shared" si="9"/>
        <v>409.75999999992786</v>
      </c>
    </row>
    <row r="543" spans="2:15" ht="22.05" customHeight="1" x14ac:dyDescent="0.2">
      <c r="B543" s="20" t="s">
        <v>52</v>
      </c>
      <c r="C543" s="112"/>
      <c r="O543" s="150">
        <f t="shared" si="9"/>
        <v>409.75999999992786</v>
      </c>
    </row>
    <row r="544" spans="2:15" ht="22.05" customHeight="1" x14ac:dyDescent="0.2">
      <c r="B544" s="20" t="s">
        <v>52</v>
      </c>
      <c r="C544" s="112"/>
      <c r="O544" s="150">
        <f t="shared" si="9"/>
        <v>409.75999999992786</v>
      </c>
    </row>
    <row r="545" spans="2:15" ht="22.05" customHeight="1" x14ac:dyDescent="0.2">
      <c r="B545" s="20" t="s">
        <v>52</v>
      </c>
      <c r="C545" s="112"/>
      <c r="O545" s="150">
        <f t="shared" si="9"/>
        <v>409.75999999992786</v>
      </c>
    </row>
    <row r="546" spans="2:15" ht="22.05" customHeight="1" x14ac:dyDescent="0.2">
      <c r="B546" s="20" t="s">
        <v>52</v>
      </c>
      <c r="C546" s="112"/>
      <c r="O546" s="150">
        <f t="shared" si="9"/>
        <v>409.75999999992786</v>
      </c>
    </row>
    <row r="547" spans="2:15" ht="22.05" customHeight="1" x14ac:dyDescent="0.2">
      <c r="B547" s="20" t="s">
        <v>52</v>
      </c>
      <c r="C547" s="112"/>
      <c r="O547" s="150">
        <f t="shared" si="9"/>
        <v>409.75999999992786</v>
      </c>
    </row>
    <row r="548" spans="2:15" ht="22.05" customHeight="1" x14ac:dyDescent="0.2">
      <c r="B548" s="20" t="s">
        <v>52</v>
      </c>
      <c r="C548" s="112"/>
      <c r="O548" s="150">
        <f t="shared" si="9"/>
        <v>409.75999999992786</v>
      </c>
    </row>
    <row r="549" spans="2:15" ht="22.05" customHeight="1" x14ac:dyDescent="0.2">
      <c r="B549" s="20" t="s">
        <v>52</v>
      </c>
      <c r="C549" s="112"/>
      <c r="O549" s="150">
        <f t="shared" si="9"/>
        <v>409.75999999992786</v>
      </c>
    </row>
    <row r="550" spans="2:15" ht="22.05" customHeight="1" x14ac:dyDescent="0.2">
      <c r="B550" s="20" t="s">
        <v>52</v>
      </c>
      <c r="C550" s="112"/>
      <c r="O550" s="150">
        <f t="shared" ref="O550:O613" si="10">O549+M550-N550</f>
        <v>409.75999999992786</v>
      </c>
    </row>
    <row r="551" spans="2:15" ht="22.05" customHeight="1" x14ac:dyDescent="0.2">
      <c r="B551" s="20" t="s">
        <v>52</v>
      </c>
      <c r="C551" s="112"/>
      <c r="O551" s="150">
        <f t="shared" si="10"/>
        <v>409.75999999992786</v>
      </c>
    </row>
    <row r="552" spans="2:15" ht="22.05" customHeight="1" x14ac:dyDescent="0.2">
      <c r="B552" s="20" t="s">
        <v>52</v>
      </c>
      <c r="C552" s="112"/>
      <c r="O552" s="150">
        <f t="shared" si="10"/>
        <v>409.75999999992786</v>
      </c>
    </row>
    <row r="553" spans="2:15" ht="22.05" customHeight="1" x14ac:dyDescent="0.2">
      <c r="B553" s="20" t="s">
        <v>52</v>
      </c>
      <c r="C553" s="112"/>
      <c r="O553" s="150">
        <f t="shared" si="10"/>
        <v>409.75999999992786</v>
      </c>
    </row>
    <row r="554" spans="2:15" ht="22.05" customHeight="1" x14ac:dyDescent="0.2">
      <c r="B554" s="20" t="s">
        <v>52</v>
      </c>
      <c r="C554" s="112"/>
      <c r="O554" s="150">
        <f t="shared" si="10"/>
        <v>409.75999999992786</v>
      </c>
    </row>
    <row r="555" spans="2:15" ht="22.05" customHeight="1" x14ac:dyDescent="0.2">
      <c r="B555" s="20" t="s">
        <v>52</v>
      </c>
      <c r="C555" s="112"/>
      <c r="O555" s="150">
        <f t="shared" si="10"/>
        <v>409.75999999992786</v>
      </c>
    </row>
    <row r="556" spans="2:15" ht="22.05" customHeight="1" x14ac:dyDescent="0.2">
      <c r="B556" s="20" t="s">
        <v>52</v>
      </c>
      <c r="C556" s="112"/>
      <c r="O556" s="150">
        <f t="shared" si="10"/>
        <v>409.75999999992786</v>
      </c>
    </row>
    <row r="557" spans="2:15" ht="22.05" customHeight="1" x14ac:dyDescent="0.2">
      <c r="B557" s="20" t="s">
        <v>52</v>
      </c>
      <c r="C557" s="112"/>
      <c r="O557" s="150">
        <f t="shared" si="10"/>
        <v>409.75999999992786</v>
      </c>
    </row>
    <row r="558" spans="2:15" ht="22.05" customHeight="1" x14ac:dyDescent="0.2">
      <c r="B558" s="20" t="s">
        <v>52</v>
      </c>
      <c r="C558" s="112"/>
      <c r="O558" s="150">
        <f t="shared" si="10"/>
        <v>409.75999999992786</v>
      </c>
    </row>
    <row r="559" spans="2:15" ht="22.05" customHeight="1" x14ac:dyDescent="0.2">
      <c r="B559" s="20" t="s">
        <v>52</v>
      </c>
      <c r="C559" s="112"/>
      <c r="O559" s="150">
        <f t="shared" si="10"/>
        <v>409.75999999992786</v>
      </c>
    </row>
    <row r="560" spans="2:15" ht="22.05" customHeight="1" x14ac:dyDescent="0.2">
      <c r="B560" s="20" t="s">
        <v>52</v>
      </c>
      <c r="C560" s="112"/>
      <c r="O560" s="150">
        <f t="shared" si="10"/>
        <v>409.75999999992786</v>
      </c>
    </row>
    <row r="561" spans="2:15" ht="22.05" customHeight="1" x14ac:dyDescent="0.2">
      <c r="B561" s="20" t="s">
        <v>52</v>
      </c>
      <c r="C561" s="112"/>
      <c r="O561" s="150">
        <f t="shared" si="10"/>
        <v>409.75999999992786</v>
      </c>
    </row>
    <row r="562" spans="2:15" ht="22.05" customHeight="1" x14ac:dyDescent="0.2">
      <c r="B562" s="20" t="s">
        <v>52</v>
      </c>
      <c r="C562" s="112"/>
      <c r="O562" s="150">
        <f t="shared" si="10"/>
        <v>409.75999999992786</v>
      </c>
    </row>
    <row r="563" spans="2:15" ht="22.05" customHeight="1" x14ac:dyDescent="0.2">
      <c r="B563" s="20" t="s">
        <v>52</v>
      </c>
      <c r="C563" s="112"/>
      <c r="O563" s="150">
        <f t="shared" si="10"/>
        <v>409.75999999992786</v>
      </c>
    </row>
    <row r="564" spans="2:15" ht="22.05" customHeight="1" x14ac:dyDescent="0.2">
      <c r="B564" s="20" t="s">
        <v>52</v>
      </c>
      <c r="C564" s="112"/>
      <c r="O564" s="150">
        <f t="shared" si="10"/>
        <v>409.75999999992786</v>
      </c>
    </row>
    <row r="565" spans="2:15" ht="22.05" customHeight="1" x14ac:dyDescent="0.2">
      <c r="B565" s="20" t="s">
        <v>52</v>
      </c>
      <c r="C565" s="112"/>
      <c r="O565" s="150">
        <f t="shared" si="10"/>
        <v>409.75999999992786</v>
      </c>
    </row>
    <row r="566" spans="2:15" ht="22.05" customHeight="1" x14ac:dyDescent="0.2">
      <c r="B566" s="20" t="s">
        <v>52</v>
      </c>
      <c r="C566" s="112"/>
      <c r="O566" s="150">
        <f t="shared" si="10"/>
        <v>409.75999999992786</v>
      </c>
    </row>
    <row r="567" spans="2:15" ht="22.05" customHeight="1" x14ac:dyDescent="0.2">
      <c r="B567" s="20" t="s">
        <v>52</v>
      </c>
      <c r="C567" s="112"/>
      <c r="O567" s="150">
        <f t="shared" si="10"/>
        <v>409.75999999992786</v>
      </c>
    </row>
    <row r="568" spans="2:15" ht="22.05" customHeight="1" x14ac:dyDescent="0.2">
      <c r="B568" s="20" t="s">
        <v>52</v>
      </c>
      <c r="C568" s="112"/>
      <c r="O568" s="150">
        <f t="shared" si="10"/>
        <v>409.75999999992786</v>
      </c>
    </row>
    <row r="569" spans="2:15" ht="22.05" customHeight="1" x14ac:dyDescent="0.2">
      <c r="B569" s="20" t="s">
        <v>52</v>
      </c>
      <c r="C569" s="112"/>
      <c r="O569" s="150">
        <f t="shared" si="10"/>
        <v>409.75999999992786</v>
      </c>
    </row>
    <row r="570" spans="2:15" ht="22.05" customHeight="1" x14ac:dyDescent="0.2">
      <c r="B570" s="20" t="s">
        <v>52</v>
      </c>
      <c r="C570" s="112"/>
      <c r="O570" s="150">
        <f t="shared" si="10"/>
        <v>409.75999999992786</v>
      </c>
    </row>
    <row r="571" spans="2:15" ht="22.05" customHeight="1" x14ac:dyDescent="0.2">
      <c r="B571" s="20" t="s">
        <v>52</v>
      </c>
      <c r="C571" s="112"/>
      <c r="O571" s="150">
        <f t="shared" si="10"/>
        <v>409.75999999992786</v>
      </c>
    </row>
    <row r="572" spans="2:15" ht="22.05" customHeight="1" x14ac:dyDescent="0.2">
      <c r="B572" s="20" t="s">
        <v>52</v>
      </c>
      <c r="C572" s="112"/>
      <c r="O572" s="150">
        <f t="shared" si="10"/>
        <v>409.75999999992786</v>
      </c>
    </row>
    <row r="573" spans="2:15" ht="22.05" customHeight="1" x14ac:dyDescent="0.2">
      <c r="B573" s="20" t="s">
        <v>52</v>
      </c>
      <c r="C573" s="112"/>
      <c r="O573" s="150">
        <f t="shared" si="10"/>
        <v>409.75999999992786</v>
      </c>
    </row>
    <row r="574" spans="2:15" ht="22.05" customHeight="1" x14ac:dyDescent="0.2">
      <c r="B574" s="20" t="s">
        <v>52</v>
      </c>
      <c r="C574" s="112"/>
      <c r="O574" s="150">
        <f t="shared" si="10"/>
        <v>409.75999999992786</v>
      </c>
    </row>
    <row r="575" spans="2:15" ht="22.05" customHeight="1" x14ac:dyDescent="0.2">
      <c r="B575" s="20" t="s">
        <v>52</v>
      </c>
      <c r="C575" s="112"/>
      <c r="O575" s="150">
        <f t="shared" si="10"/>
        <v>409.75999999992786</v>
      </c>
    </row>
    <row r="576" spans="2:15" ht="22.05" customHeight="1" x14ac:dyDescent="0.2">
      <c r="B576" s="20" t="s">
        <v>52</v>
      </c>
      <c r="C576" s="112"/>
      <c r="O576" s="150">
        <f t="shared" si="10"/>
        <v>409.75999999992786</v>
      </c>
    </row>
    <row r="577" spans="2:15" ht="22.05" customHeight="1" x14ac:dyDescent="0.2">
      <c r="B577" s="20" t="s">
        <v>52</v>
      </c>
      <c r="C577" s="112"/>
      <c r="O577" s="150">
        <f t="shared" si="10"/>
        <v>409.75999999992786</v>
      </c>
    </row>
    <row r="578" spans="2:15" ht="22.05" customHeight="1" x14ac:dyDescent="0.2">
      <c r="B578" s="20" t="s">
        <v>52</v>
      </c>
      <c r="C578" s="112"/>
      <c r="O578" s="150">
        <f t="shared" si="10"/>
        <v>409.75999999992786</v>
      </c>
    </row>
    <row r="579" spans="2:15" ht="22.05" customHeight="1" x14ac:dyDescent="0.2">
      <c r="B579" s="20" t="s">
        <v>52</v>
      </c>
      <c r="C579" s="112"/>
      <c r="O579" s="150">
        <f t="shared" si="10"/>
        <v>409.75999999992786</v>
      </c>
    </row>
    <row r="580" spans="2:15" ht="22.05" customHeight="1" x14ac:dyDescent="0.2">
      <c r="B580" s="20" t="s">
        <v>52</v>
      </c>
      <c r="C580" s="112"/>
      <c r="O580" s="150">
        <f t="shared" si="10"/>
        <v>409.75999999992786</v>
      </c>
    </row>
    <row r="581" spans="2:15" ht="22.05" customHeight="1" x14ac:dyDescent="0.2">
      <c r="B581" s="20" t="s">
        <v>52</v>
      </c>
      <c r="C581" s="112"/>
      <c r="O581" s="150">
        <f t="shared" si="10"/>
        <v>409.75999999992786</v>
      </c>
    </row>
    <row r="582" spans="2:15" ht="22.05" customHeight="1" x14ac:dyDescent="0.2">
      <c r="B582" s="20" t="s">
        <v>52</v>
      </c>
      <c r="C582" s="112"/>
      <c r="O582" s="150">
        <f t="shared" si="10"/>
        <v>409.75999999992786</v>
      </c>
    </row>
    <row r="583" spans="2:15" ht="22.05" customHeight="1" x14ac:dyDescent="0.2">
      <c r="B583" s="20" t="s">
        <v>52</v>
      </c>
      <c r="C583" s="112"/>
      <c r="O583" s="150">
        <f t="shared" si="10"/>
        <v>409.75999999992786</v>
      </c>
    </row>
    <row r="584" spans="2:15" ht="22.05" customHeight="1" x14ac:dyDescent="0.2">
      <c r="B584" s="20" t="s">
        <v>52</v>
      </c>
      <c r="C584" s="112"/>
      <c r="O584" s="150">
        <f t="shared" si="10"/>
        <v>409.75999999992786</v>
      </c>
    </row>
    <row r="585" spans="2:15" ht="22.05" customHeight="1" x14ac:dyDescent="0.2">
      <c r="B585" s="20" t="s">
        <v>52</v>
      </c>
      <c r="C585" s="112"/>
      <c r="O585" s="150">
        <f t="shared" si="10"/>
        <v>409.75999999992786</v>
      </c>
    </row>
    <row r="586" spans="2:15" ht="22.05" customHeight="1" x14ac:dyDescent="0.2">
      <c r="B586" s="20" t="s">
        <v>52</v>
      </c>
      <c r="C586" s="112"/>
      <c r="O586" s="150">
        <f t="shared" si="10"/>
        <v>409.75999999992786</v>
      </c>
    </row>
    <row r="587" spans="2:15" ht="22.05" customHeight="1" x14ac:dyDescent="0.2">
      <c r="B587" s="20" t="s">
        <v>52</v>
      </c>
      <c r="C587" s="112"/>
      <c r="O587" s="150">
        <f t="shared" si="10"/>
        <v>409.75999999992786</v>
      </c>
    </row>
    <row r="588" spans="2:15" ht="22.05" customHeight="1" x14ac:dyDescent="0.2">
      <c r="B588" s="20" t="s">
        <v>52</v>
      </c>
      <c r="C588" s="112"/>
      <c r="O588" s="150">
        <f t="shared" si="10"/>
        <v>409.75999999992786</v>
      </c>
    </row>
    <row r="589" spans="2:15" ht="22.05" customHeight="1" x14ac:dyDescent="0.2">
      <c r="B589" s="20" t="s">
        <v>52</v>
      </c>
      <c r="C589" s="112"/>
      <c r="O589" s="150">
        <f t="shared" si="10"/>
        <v>409.75999999992786</v>
      </c>
    </row>
    <row r="590" spans="2:15" ht="22.05" customHeight="1" x14ac:dyDescent="0.2">
      <c r="B590" s="20" t="s">
        <v>52</v>
      </c>
      <c r="C590" s="112"/>
      <c r="O590" s="150">
        <f t="shared" si="10"/>
        <v>409.75999999992786</v>
      </c>
    </row>
    <row r="591" spans="2:15" ht="22.05" customHeight="1" x14ac:dyDescent="0.2">
      <c r="B591" s="20" t="s">
        <v>52</v>
      </c>
      <c r="C591" s="112"/>
      <c r="O591" s="150">
        <f t="shared" si="10"/>
        <v>409.75999999992786</v>
      </c>
    </row>
    <row r="592" spans="2:15" ht="22.05" customHeight="1" x14ac:dyDescent="0.2">
      <c r="B592" s="20" t="s">
        <v>52</v>
      </c>
      <c r="C592" s="112"/>
      <c r="O592" s="150">
        <f t="shared" si="10"/>
        <v>409.75999999992786</v>
      </c>
    </row>
    <row r="593" spans="2:15" ht="22.05" customHeight="1" x14ac:dyDescent="0.2">
      <c r="B593" s="20" t="s">
        <v>52</v>
      </c>
      <c r="C593" s="112"/>
      <c r="O593" s="150">
        <f t="shared" si="10"/>
        <v>409.75999999992786</v>
      </c>
    </row>
    <row r="594" spans="2:15" ht="22.05" customHeight="1" x14ac:dyDescent="0.2">
      <c r="B594" s="20" t="s">
        <v>52</v>
      </c>
      <c r="C594" s="112"/>
      <c r="O594" s="150">
        <f t="shared" si="10"/>
        <v>409.75999999992786</v>
      </c>
    </row>
    <row r="595" spans="2:15" ht="22.05" customHeight="1" x14ac:dyDescent="0.2">
      <c r="B595" s="20" t="s">
        <v>52</v>
      </c>
      <c r="C595" s="112"/>
      <c r="O595" s="150">
        <f t="shared" si="10"/>
        <v>409.75999999992786</v>
      </c>
    </row>
    <row r="596" spans="2:15" ht="22.05" customHeight="1" x14ac:dyDescent="0.2">
      <c r="B596" s="20" t="s">
        <v>52</v>
      </c>
      <c r="C596" s="112"/>
      <c r="O596" s="150">
        <f t="shared" si="10"/>
        <v>409.75999999992786</v>
      </c>
    </row>
    <row r="597" spans="2:15" ht="22.05" customHeight="1" x14ac:dyDescent="0.2">
      <c r="B597" s="20" t="s">
        <v>52</v>
      </c>
      <c r="C597" s="112"/>
      <c r="O597" s="150">
        <f t="shared" si="10"/>
        <v>409.75999999992786</v>
      </c>
    </row>
    <row r="598" spans="2:15" ht="22.05" customHeight="1" x14ac:dyDescent="0.2">
      <c r="B598" s="20" t="s">
        <v>52</v>
      </c>
      <c r="C598" s="112"/>
      <c r="O598" s="150">
        <f t="shared" si="10"/>
        <v>409.75999999992786</v>
      </c>
    </row>
    <row r="599" spans="2:15" ht="22.05" customHeight="1" x14ac:dyDescent="0.2">
      <c r="B599" s="20" t="s">
        <v>52</v>
      </c>
      <c r="C599" s="112"/>
      <c r="O599" s="150">
        <f t="shared" si="10"/>
        <v>409.75999999992786</v>
      </c>
    </row>
    <row r="600" spans="2:15" ht="22.05" customHeight="1" x14ac:dyDescent="0.2">
      <c r="B600" s="20" t="s">
        <v>52</v>
      </c>
      <c r="C600" s="112"/>
      <c r="O600" s="150">
        <f t="shared" si="10"/>
        <v>409.75999999992786</v>
      </c>
    </row>
    <row r="601" spans="2:15" ht="22.05" customHeight="1" x14ac:dyDescent="0.2">
      <c r="B601" s="20" t="s">
        <v>52</v>
      </c>
      <c r="C601" s="112"/>
      <c r="O601" s="150">
        <f t="shared" si="10"/>
        <v>409.75999999992786</v>
      </c>
    </row>
    <row r="602" spans="2:15" ht="22.05" customHeight="1" x14ac:dyDescent="0.2">
      <c r="B602" s="20" t="s">
        <v>52</v>
      </c>
      <c r="C602" s="112"/>
      <c r="O602" s="150">
        <f t="shared" si="10"/>
        <v>409.75999999992786</v>
      </c>
    </row>
    <row r="603" spans="2:15" ht="22.05" customHeight="1" x14ac:dyDescent="0.2">
      <c r="B603" s="20" t="s">
        <v>52</v>
      </c>
      <c r="C603" s="112"/>
      <c r="O603" s="150">
        <f t="shared" si="10"/>
        <v>409.75999999992786</v>
      </c>
    </row>
    <row r="604" spans="2:15" ht="22.05" customHeight="1" x14ac:dyDescent="0.2">
      <c r="B604" s="20" t="s">
        <v>52</v>
      </c>
      <c r="C604" s="112"/>
      <c r="O604" s="150">
        <f t="shared" si="10"/>
        <v>409.75999999992786</v>
      </c>
    </row>
    <row r="605" spans="2:15" ht="22.05" customHeight="1" x14ac:dyDescent="0.2">
      <c r="B605" s="20" t="s">
        <v>52</v>
      </c>
      <c r="C605" s="112"/>
      <c r="O605" s="150">
        <f t="shared" si="10"/>
        <v>409.75999999992786</v>
      </c>
    </row>
    <row r="606" spans="2:15" ht="22.05" customHeight="1" x14ac:dyDescent="0.2">
      <c r="B606" s="20" t="s">
        <v>52</v>
      </c>
      <c r="C606" s="112"/>
      <c r="O606" s="150">
        <f t="shared" si="10"/>
        <v>409.75999999992786</v>
      </c>
    </row>
    <row r="607" spans="2:15" ht="22.05" customHeight="1" x14ac:dyDescent="0.2">
      <c r="B607" s="20" t="s">
        <v>52</v>
      </c>
      <c r="C607" s="112"/>
      <c r="O607" s="150">
        <f t="shared" si="10"/>
        <v>409.75999999992786</v>
      </c>
    </row>
    <row r="608" spans="2:15" ht="22.05" customHeight="1" x14ac:dyDescent="0.2">
      <c r="B608" s="20" t="s">
        <v>52</v>
      </c>
      <c r="C608" s="112"/>
      <c r="O608" s="150">
        <f t="shared" si="10"/>
        <v>409.75999999992786</v>
      </c>
    </row>
    <row r="609" spans="2:15" ht="22.05" customHeight="1" x14ac:dyDescent="0.2">
      <c r="B609" s="20" t="s">
        <v>52</v>
      </c>
      <c r="C609" s="112"/>
      <c r="O609" s="150">
        <f t="shared" si="10"/>
        <v>409.75999999992786</v>
      </c>
    </row>
    <row r="610" spans="2:15" ht="22.05" customHeight="1" x14ac:dyDescent="0.2">
      <c r="B610" s="20" t="s">
        <v>52</v>
      </c>
      <c r="C610" s="112"/>
      <c r="O610" s="150">
        <f t="shared" si="10"/>
        <v>409.75999999992786</v>
      </c>
    </row>
    <row r="611" spans="2:15" ht="22.05" customHeight="1" x14ac:dyDescent="0.2">
      <c r="B611" s="20" t="s">
        <v>52</v>
      </c>
      <c r="C611" s="112"/>
      <c r="O611" s="150">
        <f t="shared" si="10"/>
        <v>409.75999999992786</v>
      </c>
    </row>
    <row r="612" spans="2:15" ht="22.05" customHeight="1" x14ac:dyDescent="0.2">
      <c r="B612" s="20" t="s">
        <v>52</v>
      </c>
      <c r="C612" s="112"/>
      <c r="O612" s="150">
        <f t="shared" si="10"/>
        <v>409.75999999992786</v>
      </c>
    </row>
    <row r="613" spans="2:15" ht="22.05" customHeight="1" x14ac:dyDescent="0.2">
      <c r="B613" s="20" t="s">
        <v>52</v>
      </c>
      <c r="C613" s="112"/>
      <c r="O613" s="150">
        <f t="shared" si="10"/>
        <v>409.75999999992786</v>
      </c>
    </row>
    <row r="614" spans="2:15" ht="22.05" customHeight="1" x14ac:dyDescent="0.2">
      <c r="B614" s="20" t="s">
        <v>52</v>
      </c>
      <c r="C614" s="112"/>
      <c r="O614" s="150">
        <f t="shared" ref="O614:O677" si="11">O613+M614-N614</f>
        <v>409.75999999992786</v>
      </c>
    </row>
    <row r="615" spans="2:15" ht="22.05" customHeight="1" x14ac:dyDescent="0.2">
      <c r="B615" s="20" t="s">
        <v>52</v>
      </c>
      <c r="C615" s="112"/>
      <c r="O615" s="150">
        <f t="shared" si="11"/>
        <v>409.75999999992786</v>
      </c>
    </row>
    <row r="616" spans="2:15" ht="22.05" customHeight="1" x14ac:dyDescent="0.2">
      <c r="B616" s="20" t="s">
        <v>52</v>
      </c>
      <c r="C616" s="112"/>
      <c r="O616" s="150">
        <f t="shared" si="11"/>
        <v>409.75999999992786</v>
      </c>
    </row>
    <row r="617" spans="2:15" ht="22.05" customHeight="1" x14ac:dyDescent="0.2">
      <c r="B617" s="20" t="s">
        <v>52</v>
      </c>
      <c r="C617" s="112"/>
      <c r="O617" s="150">
        <f t="shared" si="11"/>
        <v>409.75999999992786</v>
      </c>
    </row>
    <row r="618" spans="2:15" ht="22.05" customHeight="1" x14ac:dyDescent="0.2">
      <c r="B618" s="20" t="s">
        <v>52</v>
      </c>
      <c r="C618" s="112"/>
      <c r="O618" s="150">
        <f t="shared" si="11"/>
        <v>409.75999999992786</v>
      </c>
    </row>
    <row r="619" spans="2:15" ht="22.05" customHeight="1" x14ac:dyDescent="0.2">
      <c r="B619" s="20" t="s">
        <v>52</v>
      </c>
      <c r="C619" s="112"/>
      <c r="O619" s="150">
        <f t="shared" si="11"/>
        <v>409.75999999992786</v>
      </c>
    </row>
    <row r="620" spans="2:15" ht="22.05" customHeight="1" x14ac:dyDescent="0.2">
      <c r="B620" s="20" t="s">
        <v>52</v>
      </c>
      <c r="C620" s="112"/>
      <c r="O620" s="150">
        <f t="shared" si="11"/>
        <v>409.75999999992786</v>
      </c>
    </row>
    <row r="621" spans="2:15" ht="22.05" customHeight="1" x14ac:dyDescent="0.2">
      <c r="B621" s="20" t="s">
        <v>52</v>
      </c>
      <c r="C621" s="112"/>
      <c r="O621" s="150">
        <f t="shared" si="11"/>
        <v>409.75999999992786</v>
      </c>
    </row>
    <row r="622" spans="2:15" ht="22.05" customHeight="1" x14ac:dyDescent="0.2">
      <c r="B622" s="20" t="s">
        <v>52</v>
      </c>
      <c r="C622" s="112"/>
      <c r="O622" s="150">
        <f t="shared" si="11"/>
        <v>409.75999999992786</v>
      </c>
    </row>
    <row r="623" spans="2:15" ht="22.05" customHeight="1" x14ac:dyDescent="0.2">
      <c r="B623" s="20" t="s">
        <v>52</v>
      </c>
      <c r="C623" s="112"/>
      <c r="O623" s="150">
        <f t="shared" si="11"/>
        <v>409.75999999992786</v>
      </c>
    </row>
    <row r="624" spans="2:15" ht="22.05" customHeight="1" x14ac:dyDescent="0.2">
      <c r="B624" s="20" t="s">
        <v>52</v>
      </c>
      <c r="O624" s="150">
        <f t="shared" si="11"/>
        <v>409.75999999992786</v>
      </c>
    </row>
    <row r="625" spans="2:15" ht="22.05" customHeight="1" x14ac:dyDescent="0.2">
      <c r="B625" s="20" t="s">
        <v>52</v>
      </c>
      <c r="O625" s="150">
        <f t="shared" si="11"/>
        <v>409.75999999992786</v>
      </c>
    </row>
    <row r="626" spans="2:15" ht="22.05" customHeight="1" x14ac:dyDescent="0.2">
      <c r="B626" s="20" t="s">
        <v>52</v>
      </c>
      <c r="O626" s="150">
        <f t="shared" si="11"/>
        <v>409.75999999992786</v>
      </c>
    </row>
    <row r="627" spans="2:15" ht="22.05" customHeight="1" x14ac:dyDescent="0.2">
      <c r="B627" s="20" t="s">
        <v>52</v>
      </c>
      <c r="O627" s="150">
        <f t="shared" si="11"/>
        <v>409.75999999992786</v>
      </c>
    </row>
    <row r="628" spans="2:15" ht="22.05" customHeight="1" x14ac:dyDescent="0.2">
      <c r="B628" s="20" t="s">
        <v>52</v>
      </c>
      <c r="O628" s="150">
        <f t="shared" si="11"/>
        <v>409.75999999992786</v>
      </c>
    </row>
    <row r="629" spans="2:15" ht="22.05" customHeight="1" x14ac:dyDescent="0.2">
      <c r="B629" s="20" t="s">
        <v>52</v>
      </c>
      <c r="O629" s="150">
        <f t="shared" si="11"/>
        <v>409.75999999992786</v>
      </c>
    </row>
    <row r="630" spans="2:15" ht="22.05" customHeight="1" x14ac:dyDescent="0.2">
      <c r="B630" s="20" t="s">
        <v>52</v>
      </c>
      <c r="O630" s="150">
        <f t="shared" si="11"/>
        <v>409.75999999992786</v>
      </c>
    </row>
    <row r="631" spans="2:15" ht="22.05" customHeight="1" x14ac:dyDescent="0.2">
      <c r="B631" s="20" t="s">
        <v>52</v>
      </c>
      <c r="O631" s="150">
        <f t="shared" si="11"/>
        <v>409.75999999992786</v>
      </c>
    </row>
    <row r="632" spans="2:15" ht="22.05" customHeight="1" x14ac:dyDescent="0.2">
      <c r="B632" s="20" t="s">
        <v>52</v>
      </c>
      <c r="O632" s="150">
        <f t="shared" si="11"/>
        <v>409.75999999992786</v>
      </c>
    </row>
    <row r="633" spans="2:15" ht="22.05" customHeight="1" x14ac:dyDescent="0.2">
      <c r="B633" s="20" t="s">
        <v>52</v>
      </c>
      <c r="O633" s="150">
        <f t="shared" si="11"/>
        <v>409.75999999992786</v>
      </c>
    </row>
    <row r="634" spans="2:15" ht="22.05" customHeight="1" x14ac:dyDescent="0.2">
      <c r="B634" s="20" t="s">
        <v>52</v>
      </c>
      <c r="O634" s="150">
        <f t="shared" si="11"/>
        <v>409.75999999992786</v>
      </c>
    </row>
    <row r="635" spans="2:15" ht="22.05" customHeight="1" x14ac:dyDescent="0.2">
      <c r="B635" s="20" t="s">
        <v>52</v>
      </c>
      <c r="O635" s="150">
        <f t="shared" si="11"/>
        <v>409.75999999992786</v>
      </c>
    </row>
    <row r="636" spans="2:15" ht="22.05" customHeight="1" x14ac:dyDescent="0.2">
      <c r="B636" s="20" t="s">
        <v>52</v>
      </c>
      <c r="O636" s="150">
        <f t="shared" si="11"/>
        <v>409.75999999992786</v>
      </c>
    </row>
    <row r="637" spans="2:15" ht="22.05" customHeight="1" x14ac:dyDescent="0.2">
      <c r="B637" s="20" t="s">
        <v>52</v>
      </c>
      <c r="O637" s="150">
        <f t="shared" si="11"/>
        <v>409.75999999992786</v>
      </c>
    </row>
    <row r="638" spans="2:15" ht="22.05" customHeight="1" x14ac:dyDescent="0.2">
      <c r="B638" s="20" t="s">
        <v>52</v>
      </c>
      <c r="O638" s="150">
        <f t="shared" si="11"/>
        <v>409.75999999992786</v>
      </c>
    </row>
    <row r="639" spans="2:15" ht="22.05" customHeight="1" x14ac:dyDescent="0.2">
      <c r="B639" s="20" t="s">
        <v>52</v>
      </c>
      <c r="O639" s="150">
        <f t="shared" si="11"/>
        <v>409.75999999992786</v>
      </c>
    </row>
    <row r="640" spans="2:15" ht="22.05" customHeight="1" x14ac:dyDescent="0.2">
      <c r="B640" s="20" t="s">
        <v>52</v>
      </c>
      <c r="O640" s="150">
        <f t="shared" si="11"/>
        <v>409.75999999992786</v>
      </c>
    </row>
    <row r="641" spans="2:15" ht="22.05" customHeight="1" x14ac:dyDescent="0.2">
      <c r="B641" s="20" t="s">
        <v>52</v>
      </c>
      <c r="O641" s="150">
        <f t="shared" si="11"/>
        <v>409.75999999992786</v>
      </c>
    </row>
    <row r="642" spans="2:15" ht="22.05" customHeight="1" x14ac:dyDescent="0.2">
      <c r="B642" s="20" t="s">
        <v>52</v>
      </c>
      <c r="O642" s="150">
        <f t="shared" si="11"/>
        <v>409.75999999992786</v>
      </c>
    </row>
    <row r="643" spans="2:15" ht="22.05" customHeight="1" x14ac:dyDescent="0.2">
      <c r="B643" s="20" t="s">
        <v>52</v>
      </c>
      <c r="O643" s="150">
        <f t="shared" si="11"/>
        <v>409.75999999992786</v>
      </c>
    </row>
    <row r="644" spans="2:15" ht="22.05" customHeight="1" x14ac:dyDescent="0.2">
      <c r="B644" s="20" t="s">
        <v>52</v>
      </c>
      <c r="O644" s="150">
        <f t="shared" si="11"/>
        <v>409.75999999992786</v>
      </c>
    </row>
    <row r="645" spans="2:15" ht="22.05" customHeight="1" x14ac:dyDescent="0.2">
      <c r="B645" s="20" t="s">
        <v>52</v>
      </c>
      <c r="O645" s="150">
        <f t="shared" si="11"/>
        <v>409.75999999992786</v>
      </c>
    </row>
    <row r="646" spans="2:15" ht="22.05" customHeight="1" x14ac:dyDescent="0.2">
      <c r="B646" s="20" t="s">
        <v>52</v>
      </c>
      <c r="O646" s="150">
        <f t="shared" si="11"/>
        <v>409.75999999992786</v>
      </c>
    </row>
    <row r="647" spans="2:15" ht="22.05" customHeight="1" x14ac:dyDescent="0.2">
      <c r="B647" s="20" t="s">
        <v>52</v>
      </c>
      <c r="O647" s="150">
        <f t="shared" si="11"/>
        <v>409.75999999992786</v>
      </c>
    </row>
    <row r="648" spans="2:15" ht="22.05" customHeight="1" x14ac:dyDescent="0.2">
      <c r="B648" s="20" t="s">
        <v>52</v>
      </c>
      <c r="O648" s="150">
        <f t="shared" si="11"/>
        <v>409.75999999992786</v>
      </c>
    </row>
    <row r="649" spans="2:15" ht="22.05" customHeight="1" x14ac:dyDescent="0.2">
      <c r="B649" s="20" t="s">
        <v>52</v>
      </c>
      <c r="O649" s="150">
        <f t="shared" si="11"/>
        <v>409.75999999992786</v>
      </c>
    </row>
    <row r="650" spans="2:15" ht="22.05" customHeight="1" x14ac:dyDescent="0.2">
      <c r="B650" s="20" t="s">
        <v>52</v>
      </c>
      <c r="O650" s="150">
        <f t="shared" si="11"/>
        <v>409.75999999992786</v>
      </c>
    </row>
    <row r="651" spans="2:15" ht="22.05" customHeight="1" x14ac:dyDescent="0.2">
      <c r="B651" s="20" t="s">
        <v>52</v>
      </c>
      <c r="O651" s="150">
        <f t="shared" si="11"/>
        <v>409.75999999992786</v>
      </c>
    </row>
    <row r="652" spans="2:15" ht="22.05" customHeight="1" x14ac:dyDescent="0.2">
      <c r="B652" s="20" t="s">
        <v>52</v>
      </c>
      <c r="O652" s="150">
        <f t="shared" si="11"/>
        <v>409.75999999992786</v>
      </c>
    </row>
    <row r="653" spans="2:15" ht="22.05" customHeight="1" x14ac:dyDescent="0.2">
      <c r="B653" s="20" t="s">
        <v>52</v>
      </c>
      <c r="O653" s="150">
        <f t="shared" si="11"/>
        <v>409.75999999992786</v>
      </c>
    </row>
    <row r="654" spans="2:15" ht="22.05" customHeight="1" x14ac:dyDescent="0.2">
      <c r="B654" s="20" t="s">
        <v>52</v>
      </c>
      <c r="O654" s="150">
        <f t="shared" si="11"/>
        <v>409.75999999992786</v>
      </c>
    </row>
    <row r="655" spans="2:15" ht="22.05" customHeight="1" x14ac:dyDescent="0.2">
      <c r="B655" s="20" t="s">
        <v>52</v>
      </c>
      <c r="O655" s="150">
        <f t="shared" si="11"/>
        <v>409.75999999992786</v>
      </c>
    </row>
    <row r="656" spans="2:15" ht="22.05" customHeight="1" x14ac:dyDescent="0.2">
      <c r="B656" s="20" t="s">
        <v>52</v>
      </c>
      <c r="O656" s="150">
        <f t="shared" si="11"/>
        <v>409.75999999992786</v>
      </c>
    </row>
    <row r="657" spans="2:15" ht="22.05" customHeight="1" x14ac:dyDescent="0.2">
      <c r="B657" s="20" t="s">
        <v>52</v>
      </c>
      <c r="O657" s="150">
        <f t="shared" si="11"/>
        <v>409.75999999992786</v>
      </c>
    </row>
    <row r="658" spans="2:15" ht="22.05" customHeight="1" x14ac:dyDescent="0.2">
      <c r="B658" s="20" t="s">
        <v>52</v>
      </c>
      <c r="O658" s="150">
        <f t="shared" si="11"/>
        <v>409.75999999992786</v>
      </c>
    </row>
    <row r="659" spans="2:15" ht="22.05" customHeight="1" x14ac:dyDescent="0.2">
      <c r="B659" s="20" t="s">
        <v>52</v>
      </c>
      <c r="O659" s="150">
        <f t="shared" si="11"/>
        <v>409.75999999992786</v>
      </c>
    </row>
    <row r="660" spans="2:15" ht="22.05" customHeight="1" x14ac:dyDescent="0.2">
      <c r="B660" s="20" t="s">
        <v>52</v>
      </c>
      <c r="O660" s="150">
        <f t="shared" si="11"/>
        <v>409.75999999992786</v>
      </c>
    </row>
    <row r="661" spans="2:15" ht="22.05" customHeight="1" x14ac:dyDescent="0.2">
      <c r="B661" s="20" t="s">
        <v>52</v>
      </c>
      <c r="O661" s="150">
        <f t="shared" si="11"/>
        <v>409.75999999992786</v>
      </c>
    </row>
    <row r="662" spans="2:15" ht="22.05" customHeight="1" x14ac:dyDescent="0.2">
      <c r="B662" s="20" t="s">
        <v>52</v>
      </c>
      <c r="O662" s="150">
        <f t="shared" si="11"/>
        <v>409.75999999992786</v>
      </c>
    </row>
    <row r="663" spans="2:15" ht="22.05" customHeight="1" x14ac:dyDescent="0.2">
      <c r="B663" s="20" t="s">
        <v>52</v>
      </c>
      <c r="O663" s="150">
        <f t="shared" si="11"/>
        <v>409.75999999992786</v>
      </c>
    </row>
    <row r="664" spans="2:15" ht="22.05" customHeight="1" x14ac:dyDescent="0.2">
      <c r="B664" s="20" t="s">
        <v>52</v>
      </c>
      <c r="O664" s="150">
        <f t="shared" si="11"/>
        <v>409.75999999992786</v>
      </c>
    </row>
    <row r="665" spans="2:15" ht="22.05" customHeight="1" x14ac:dyDescent="0.2">
      <c r="B665" s="20" t="s">
        <v>52</v>
      </c>
      <c r="O665" s="150">
        <f t="shared" si="11"/>
        <v>409.75999999992786</v>
      </c>
    </row>
    <row r="666" spans="2:15" ht="22.05" customHeight="1" x14ac:dyDescent="0.2">
      <c r="B666" s="20" t="s">
        <v>52</v>
      </c>
      <c r="O666" s="150">
        <f t="shared" si="11"/>
        <v>409.75999999992786</v>
      </c>
    </row>
    <row r="667" spans="2:15" ht="22.05" customHeight="1" x14ac:dyDescent="0.2">
      <c r="B667" s="20" t="s">
        <v>52</v>
      </c>
      <c r="O667" s="150">
        <f t="shared" si="11"/>
        <v>409.75999999992786</v>
      </c>
    </row>
    <row r="668" spans="2:15" ht="22.05" customHeight="1" x14ac:dyDescent="0.2">
      <c r="B668" s="20" t="s">
        <v>52</v>
      </c>
      <c r="O668" s="150">
        <f t="shared" si="11"/>
        <v>409.75999999992786</v>
      </c>
    </row>
    <row r="669" spans="2:15" ht="22.05" customHeight="1" x14ac:dyDescent="0.2">
      <c r="B669" s="20" t="s">
        <v>52</v>
      </c>
      <c r="O669" s="150">
        <f t="shared" si="11"/>
        <v>409.75999999992786</v>
      </c>
    </row>
    <row r="670" spans="2:15" ht="22.05" customHeight="1" x14ac:dyDescent="0.2">
      <c r="B670" s="20" t="s">
        <v>52</v>
      </c>
      <c r="O670" s="150">
        <f t="shared" si="11"/>
        <v>409.75999999992786</v>
      </c>
    </row>
    <row r="671" spans="2:15" ht="22.05" customHeight="1" x14ac:dyDescent="0.2">
      <c r="B671" s="20" t="s">
        <v>52</v>
      </c>
      <c r="O671" s="150">
        <f t="shared" si="11"/>
        <v>409.75999999992786</v>
      </c>
    </row>
    <row r="672" spans="2:15" ht="22.05" customHeight="1" x14ac:dyDescent="0.2">
      <c r="B672" s="20" t="s">
        <v>52</v>
      </c>
      <c r="O672" s="150">
        <f t="shared" si="11"/>
        <v>409.75999999992786</v>
      </c>
    </row>
    <row r="673" spans="2:15" ht="22.05" customHeight="1" x14ac:dyDescent="0.2">
      <c r="B673" s="20" t="s">
        <v>52</v>
      </c>
      <c r="O673" s="150">
        <f t="shared" si="11"/>
        <v>409.75999999992786</v>
      </c>
    </row>
    <row r="674" spans="2:15" ht="22.05" customHeight="1" x14ac:dyDescent="0.2">
      <c r="B674" s="20" t="s">
        <v>52</v>
      </c>
      <c r="O674" s="150">
        <f t="shared" si="11"/>
        <v>409.75999999992786</v>
      </c>
    </row>
    <row r="675" spans="2:15" ht="22.05" customHeight="1" x14ac:dyDescent="0.2">
      <c r="B675" s="20" t="s">
        <v>52</v>
      </c>
      <c r="O675" s="150">
        <f t="shared" si="11"/>
        <v>409.75999999992786</v>
      </c>
    </row>
    <row r="676" spans="2:15" ht="22.05" customHeight="1" x14ac:dyDescent="0.2">
      <c r="B676" s="20" t="s">
        <v>52</v>
      </c>
      <c r="O676" s="150">
        <f t="shared" si="11"/>
        <v>409.75999999992786</v>
      </c>
    </row>
    <row r="677" spans="2:15" ht="22.05" customHeight="1" x14ac:dyDescent="0.2">
      <c r="B677" s="20" t="s">
        <v>52</v>
      </c>
      <c r="O677" s="150">
        <f t="shared" si="11"/>
        <v>409.75999999992786</v>
      </c>
    </row>
    <row r="678" spans="2:15" ht="22.05" customHeight="1" x14ac:dyDescent="0.2">
      <c r="B678" s="20" t="s">
        <v>52</v>
      </c>
      <c r="O678" s="150">
        <f t="shared" ref="O678:O741" si="12">O677+M678-N678</f>
        <v>409.75999999992786</v>
      </c>
    </row>
    <row r="679" spans="2:15" ht="22.05" customHeight="1" x14ac:dyDescent="0.2">
      <c r="B679" s="20" t="s">
        <v>52</v>
      </c>
      <c r="O679" s="150">
        <f t="shared" si="12"/>
        <v>409.75999999992786</v>
      </c>
    </row>
    <row r="680" spans="2:15" ht="22.05" customHeight="1" x14ac:dyDescent="0.2">
      <c r="B680" s="20" t="s">
        <v>52</v>
      </c>
      <c r="O680" s="150">
        <f t="shared" si="12"/>
        <v>409.75999999992786</v>
      </c>
    </row>
    <row r="681" spans="2:15" ht="22.05" customHeight="1" x14ac:dyDescent="0.2">
      <c r="B681" s="20" t="s">
        <v>52</v>
      </c>
      <c r="O681" s="150">
        <f t="shared" si="12"/>
        <v>409.75999999992786</v>
      </c>
    </row>
    <row r="682" spans="2:15" ht="22.05" customHeight="1" x14ac:dyDescent="0.2">
      <c r="B682" s="20" t="s">
        <v>52</v>
      </c>
      <c r="O682" s="150">
        <f t="shared" si="12"/>
        <v>409.75999999992786</v>
      </c>
    </row>
    <row r="683" spans="2:15" ht="22.05" customHeight="1" x14ac:dyDescent="0.2">
      <c r="B683" s="20" t="s">
        <v>52</v>
      </c>
      <c r="O683" s="150">
        <f t="shared" si="12"/>
        <v>409.75999999992786</v>
      </c>
    </row>
    <row r="684" spans="2:15" ht="22.05" customHeight="1" x14ac:dyDescent="0.2">
      <c r="B684" s="20" t="s">
        <v>52</v>
      </c>
      <c r="O684" s="150">
        <f t="shared" si="12"/>
        <v>409.75999999992786</v>
      </c>
    </row>
    <row r="685" spans="2:15" ht="22.05" customHeight="1" x14ac:dyDescent="0.2">
      <c r="B685" s="20" t="s">
        <v>52</v>
      </c>
      <c r="O685" s="150">
        <f t="shared" si="12"/>
        <v>409.75999999992786</v>
      </c>
    </row>
    <row r="686" spans="2:15" ht="22.05" customHeight="1" x14ac:dyDescent="0.2">
      <c r="B686" s="20" t="s">
        <v>52</v>
      </c>
      <c r="O686" s="150">
        <f t="shared" si="12"/>
        <v>409.75999999992786</v>
      </c>
    </row>
    <row r="687" spans="2:15" ht="22.05" customHeight="1" x14ac:dyDescent="0.2">
      <c r="B687" s="20" t="s">
        <v>52</v>
      </c>
      <c r="O687" s="150">
        <f t="shared" si="12"/>
        <v>409.75999999992786</v>
      </c>
    </row>
    <row r="688" spans="2:15" ht="22.05" customHeight="1" x14ac:dyDescent="0.2">
      <c r="B688" s="20" t="s">
        <v>52</v>
      </c>
      <c r="O688" s="150">
        <f t="shared" si="12"/>
        <v>409.75999999992786</v>
      </c>
    </row>
    <row r="689" spans="2:15" ht="22.05" customHeight="1" x14ac:dyDescent="0.2">
      <c r="B689" s="20" t="s">
        <v>52</v>
      </c>
      <c r="O689" s="150">
        <f t="shared" si="12"/>
        <v>409.75999999992786</v>
      </c>
    </row>
    <row r="690" spans="2:15" ht="22.05" customHeight="1" x14ac:dyDescent="0.2">
      <c r="B690" s="20" t="s">
        <v>52</v>
      </c>
      <c r="O690" s="150">
        <f t="shared" si="12"/>
        <v>409.75999999992786</v>
      </c>
    </row>
    <row r="691" spans="2:15" ht="22.05" customHeight="1" x14ac:dyDescent="0.2">
      <c r="B691" s="20" t="s">
        <v>52</v>
      </c>
      <c r="O691" s="150">
        <f t="shared" si="12"/>
        <v>409.75999999992786</v>
      </c>
    </row>
    <row r="692" spans="2:15" ht="22.05" customHeight="1" x14ac:dyDescent="0.2">
      <c r="B692" s="20" t="s">
        <v>52</v>
      </c>
      <c r="O692" s="150">
        <f t="shared" si="12"/>
        <v>409.75999999992786</v>
      </c>
    </row>
    <row r="693" spans="2:15" ht="22.05" customHeight="1" x14ac:dyDescent="0.2">
      <c r="B693" s="20" t="s">
        <v>52</v>
      </c>
      <c r="O693" s="150">
        <f t="shared" si="12"/>
        <v>409.75999999992786</v>
      </c>
    </row>
    <row r="694" spans="2:15" ht="22.05" customHeight="1" x14ac:dyDescent="0.2">
      <c r="B694" s="20" t="s">
        <v>52</v>
      </c>
      <c r="O694" s="150">
        <f t="shared" si="12"/>
        <v>409.75999999992786</v>
      </c>
    </row>
    <row r="695" spans="2:15" ht="22.05" customHeight="1" x14ac:dyDescent="0.2">
      <c r="B695" s="20" t="s">
        <v>52</v>
      </c>
      <c r="O695" s="150">
        <f t="shared" si="12"/>
        <v>409.75999999992786</v>
      </c>
    </row>
    <row r="696" spans="2:15" ht="22.05" customHeight="1" x14ac:dyDescent="0.2">
      <c r="B696" s="20" t="s">
        <v>52</v>
      </c>
      <c r="O696" s="150">
        <f t="shared" si="12"/>
        <v>409.75999999992786</v>
      </c>
    </row>
    <row r="697" spans="2:15" ht="22.05" customHeight="1" x14ac:dyDescent="0.2">
      <c r="B697" s="20" t="s">
        <v>52</v>
      </c>
      <c r="O697" s="150">
        <f t="shared" si="12"/>
        <v>409.75999999992786</v>
      </c>
    </row>
    <row r="698" spans="2:15" ht="22.05" customHeight="1" x14ac:dyDescent="0.2">
      <c r="B698" s="20" t="s">
        <v>52</v>
      </c>
      <c r="O698" s="150">
        <f t="shared" si="12"/>
        <v>409.75999999992786</v>
      </c>
    </row>
    <row r="699" spans="2:15" ht="22.05" customHeight="1" x14ac:dyDescent="0.2">
      <c r="B699" s="20" t="s">
        <v>52</v>
      </c>
      <c r="O699" s="150">
        <f t="shared" si="12"/>
        <v>409.75999999992786</v>
      </c>
    </row>
    <row r="700" spans="2:15" ht="22.05" customHeight="1" x14ac:dyDescent="0.2">
      <c r="B700" s="20" t="s">
        <v>52</v>
      </c>
      <c r="O700" s="150">
        <f t="shared" si="12"/>
        <v>409.75999999992786</v>
      </c>
    </row>
    <row r="701" spans="2:15" ht="22.05" customHeight="1" x14ac:dyDescent="0.2">
      <c r="B701" s="20" t="s">
        <v>52</v>
      </c>
      <c r="O701" s="150">
        <f t="shared" si="12"/>
        <v>409.75999999992786</v>
      </c>
    </row>
    <row r="702" spans="2:15" ht="22.05" customHeight="1" x14ac:dyDescent="0.2">
      <c r="B702" s="20" t="s">
        <v>52</v>
      </c>
      <c r="O702" s="150">
        <f t="shared" si="12"/>
        <v>409.75999999992786</v>
      </c>
    </row>
    <row r="703" spans="2:15" ht="22.05" customHeight="1" x14ac:dyDescent="0.2">
      <c r="B703" s="20" t="s">
        <v>52</v>
      </c>
      <c r="O703" s="150">
        <f t="shared" si="12"/>
        <v>409.75999999992786</v>
      </c>
    </row>
    <row r="704" spans="2:15" ht="22.05" customHeight="1" x14ac:dyDescent="0.2">
      <c r="B704" s="20" t="s">
        <v>52</v>
      </c>
      <c r="O704" s="150">
        <f t="shared" si="12"/>
        <v>409.75999999992786</v>
      </c>
    </row>
    <row r="705" spans="2:15" ht="22.05" customHeight="1" x14ac:dyDescent="0.2">
      <c r="B705" s="20" t="s">
        <v>52</v>
      </c>
      <c r="O705" s="150">
        <f t="shared" si="12"/>
        <v>409.75999999992786</v>
      </c>
    </row>
    <row r="706" spans="2:15" ht="22.05" customHeight="1" x14ac:dyDescent="0.2">
      <c r="B706" s="20" t="s">
        <v>52</v>
      </c>
      <c r="O706" s="150">
        <f t="shared" si="12"/>
        <v>409.75999999992786</v>
      </c>
    </row>
    <row r="707" spans="2:15" ht="22.05" customHeight="1" x14ac:dyDescent="0.2">
      <c r="B707" s="20" t="s">
        <v>52</v>
      </c>
      <c r="O707" s="150">
        <f t="shared" si="12"/>
        <v>409.75999999992786</v>
      </c>
    </row>
    <row r="708" spans="2:15" ht="22.05" customHeight="1" x14ac:dyDescent="0.2">
      <c r="B708" s="20" t="s">
        <v>52</v>
      </c>
      <c r="O708" s="150">
        <f t="shared" si="12"/>
        <v>409.75999999992786</v>
      </c>
    </row>
    <row r="709" spans="2:15" ht="22.05" customHeight="1" x14ac:dyDescent="0.2">
      <c r="B709" s="20" t="s">
        <v>52</v>
      </c>
      <c r="O709" s="150">
        <f t="shared" si="12"/>
        <v>409.75999999992786</v>
      </c>
    </row>
    <row r="710" spans="2:15" ht="22.05" customHeight="1" x14ac:dyDescent="0.2">
      <c r="B710" s="20" t="s">
        <v>52</v>
      </c>
      <c r="O710" s="150">
        <f t="shared" si="12"/>
        <v>409.75999999992786</v>
      </c>
    </row>
    <row r="711" spans="2:15" ht="22.05" customHeight="1" x14ac:dyDescent="0.2">
      <c r="B711" s="20" t="s">
        <v>52</v>
      </c>
      <c r="O711" s="150">
        <f t="shared" si="12"/>
        <v>409.75999999992786</v>
      </c>
    </row>
    <row r="712" spans="2:15" ht="22.05" customHeight="1" x14ac:dyDescent="0.2">
      <c r="B712" s="20" t="s">
        <v>52</v>
      </c>
      <c r="O712" s="150">
        <f t="shared" si="12"/>
        <v>409.75999999992786</v>
      </c>
    </row>
    <row r="713" spans="2:15" ht="22.05" customHeight="1" x14ac:dyDescent="0.2">
      <c r="B713" s="20" t="s">
        <v>52</v>
      </c>
      <c r="O713" s="150">
        <f t="shared" si="12"/>
        <v>409.75999999992786</v>
      </c>
    </row>
    <row r="714" spans="2:15" ht="22.05" customHeight="1" x14ac:dyDescent="0.2">
      <c r="B714" s="20" t="s">
        <v>52</v>
      </c>
      <c r="O714" s="150">
        <f t="shared" si="12"/>
        <v>409.75999999992786</v>
      </c>
    </row>
    <row r="715" spans="2:15" ht="22.05" customHeight="1" x14ac:dyDescent="0.2">
      <c r="B715" s="20" t="s">
        <v>52</v>
      </c>
      <c r="O715" s="150">
        <f t="shared" si="12"/>
        <v>409.75999999992786</v>
      </c>
    </row>
    <row r="716" spans="2:15" ht="22.05" customHeight="1" x14ac:dyDescent="0.2">
      <c r="B716" s="20" t="s">
        <v>52</v>
      </c>
      <c r="O716" s="150">
        <f t="shared" si="12"/>
        <v>409.75999999992786</v>
      </c>
    </row>
    <row r="717" spans="2:15" ht="22.05" customHeight="1" x14ac:dyDescent="0.2">
      <c r="B717" s="20" t="s">
        <v>52</v>
      </c>
      <c r="O717" s="150">
        <f t="shared" si="12"/>
        <v>409.75999999992786</v>
      </c>
    </row>
    <row r="718" spans="2:15" ht="22.05" customHeight="1" x14ac:dyDescent="0.2">
      <c r="B718" s="20" t="s">
        <v>52</v>
      </c>
      <c r="O718" s="150">
        <f t="shared" si="12"/>
        <v>409.75999999992786</v>
      </c>
    </row>
    <row r="719" spans="2:15" ht="22.05" customHeight="1" x14ac:dyDescent="0.2">
      <c r="B719" s="20" t="s">
        <v>52</v>
      </c>
      <c r="O719" s="150">
        <f t="shared" si="12"/>
        <v>409.75999999992786</v>
      </c>
    </row>
    <row r="720" spans="2:15" ht="22.05" customHeight="1" x14ac:dyDescent="0.2">
      <c r="B720" s="20" t="s">
        <v>52</v>
      </c>
      <c r="O720" s="150">
        <f t="shared" si="12"/>
        <v>409.75999999992786</v>
      </c>
    </row>
    <row r="721" spans="2:15" ht="22.05" customHeight="1" x14ac:dyDescent="0.2">
      <c r="B721" s="20" t="s">
        <v>52</v>
      </c>
      <c r="O721" s="150">
        <f t="shared" si="12"/>
        <v>409.75999999992786</v>
      </c>
    </row>
    <row r="722" spans="2:15" ht="22.05" customHeight="1" x14ac:dyDescent="0.2">
      <c r="B722" s="20" t="s">
        <v>52</v>
      </c>
      <c r="O722" s="150">
        <f t="shared" si="12"/>
        <v>409.75999999992786</v>
      </c>
    </row>
    <row r="723" spans="2:15" ht="22.05" customHeight="1" x14ac:dyDescent="0.2">
      <c r="B723" s="20" t="s">
        <v>52</v>
      </c>
      <c r="O723" s="150">
        <f t="shared" si="12"/>
        <v>409.75999999992786</v>
      </c>
    </row>
    <row r="724" spans="2:15" ht="22.05" customHeight="1" x14ac:dyDescent="0.2">
      <c r="B724" s="20" t="s">
        <v>52</v>
      </c>
      <c r="O724" s="150">
        <f t="shared" si="12"/>
        <v>409.75999999992786</v>
      </c>
    </row>
    <row r="725" spans="2:15" ht="22.05" customHeight="1" x14ac:dyDescent="0.2">
      <c r="B725" s="20" t="s">
        <v>52</v>
      </c>
      <c r="O725" s="150">
        <f t="shared" si="12"/>
        <v>409.75999999992786</v>
      </c>
    </row>
    <row r="726" spans="2:15" ht="22.05" customHeight="1" x14ac:dyDescent="0.2">
      <c r="B726" s="20" t="s">
        <v>52</v>
      </c>
      <c r="O726" s="150">
        <f t="shared" si="12"/>
        <v>409.75999999992786</v>
      </c>
    </row>
    <row r="727" spans="2:15" ht="22.05" customHeight="1" x14ac:dyDescent="0.2">
      <c r="B727" s="20" t="s">
        <v>52</v>
      </c>
      <c r="O727" s="150">
        <f t="shared" si="12"/>
        <v>409.75999999992786</v>
      </c>
    </row>
    <row r="728" spans="2:15" ht="22.05" customHeight="1" x14ac:dyDescent="0.2">
      <c r="B728" s="20" t="s">
        <v>52</v>
      </c>
      <c r="O728" s="150">
        <f t="shared" si="12"/>
        <v>409.75999999992786</v>
      </c>
    </row>
    <row r="729" spans="2:15" ht="22.05" customHeight="1" x14ac:dyDescent="0.2">
      <c r="B729" s="20" t="s">
        <v>52</v>
      </c>
      <c r="O729" s="150">
        <f t="shared" si="12"/>
        <v>409.75999999992786</v>
      </c>
    </row>
    <row r="730" spans="2:15" ht="22.05" customHeight="1" x14ac:dyDescent="0.2">
      <c r="B730" s="20" t="s">
        <v>52</v>
      </c>
      <c r="O730" s="150">
        <f t="shared" si="12"/>
        <v>409.75999999992786</v>
      </c>
    </row>
    <row r="731" spans="2:15" ht="22.05" customHeight="1" x14ac:dyDescent="0.2">
      <c r="B731" s="20" t="s">
        <v>52</v>
      </c>
      <c r="O731" s="150">
        <f t="shared" si="12"/>
        <v>409.75999999992786</v>
      </c>
    </row>
    <row r="732" spans="2:15" ht="22.05" customHeight="1" x14ac:dyDescent="0.2">
      <c r="B732" s="20" t="s">
        <v>52</v>
      </c>
      <c r="O732" s="150">
        <f t="shared" si="12"/>
        <v>409.75999999992786</v>
      </c>
    </row>
    <row r="733" spans="2:15" ht="22.05" customHeight="1" x14ac:dyDescent="0.2">
      <c r="B733" s="20" t="s">
        <v>52</v>
      </c>
      <c r="O733" s="150">
        <f t="shared" si="12"/>
        <v>409.75999999992786</v>
      </c>
    </row>
    <row r="734" spans="2:15" ht="22.05" customHeight="1" x14ac:dyDescent="0.2">
      <c r="B734" s="20" t="s">
        <v>52</v>
      </c>
      <c r="O734" s="150">
        <f t="shared" si="12"/>
        <v>409.75999999992786</v>
      </c>
    </row>
    <row r="735" spans="2:15" ht="22.05" customHeight="1" x14ac:dyDescent="0.2">
      <c r="B735" s="20" t="s">
        <v>52</v>
      </c>
      <c r="O735" s="150">
        <f t="shared" si="12"/>
        <v>409.75999999992786</v>
      </c>
    </row>
    <row r="736" spans="2:15" ht="22.05" customHeight="1" x14ac:dyDescent="0.2">
      <c r="B736" s="20" t="s">
        <v>52</v>
      </c>
      <c r="O736" s="150">
        <f t="shared" si="12"/>
        <v>409.75999999992786</v>
      </c>
    </row>
    <row r="737" spans="2:15" ht="22.05" customHeight="1" x14ac:dyDescent="0.2">
      <c r="B737" s="20" t="s">
        <v>52</v>
      </c>
      <c r="O737" s="150">
        <f t="shared" si="12"/>
        <v>409.75999999992786</v>
      </c>
    </row>
    <row r="738" spans="2:15" ht="22.05" customHeight="1" x14ac:dyDescent="0.2">
      <c r="B738" s="20" t="s">
        <v>52</v>
      </c>
      <c r="O738" s="150">
        <f t="shared" si="12"/>
        <v>409.75999999992786</v>
      </c>
    </row>
    <row r="739" spans="2:15" ht="22.05" customHeight="1" x14ac:dyDescent="0.2">
      <c r="B739" s="20" t="s">
        <v>52</v>
      </c>
      <c r="O739" s="150">
        <f t="shared" si="12"/>
        <v>409.75999999992786</v>
      </c>
    </row>
    <row r="740" spans="2:15" ht="22.05" customHeight="1" x14ac:dyDescent="0.2">
      <c r="B740" s="20" t="s">
        <v>52</v>
      </c>
      <c r="O740" s="150">
        <f t="shared" si="12"/>
        <v>409.75999999992786</v>
      </c>
    </row>
    <row r="741" spans="2:15" ht="22.05" customHeight="1" x14ac:dyDescent="0.2">
      <c r="B741" s="20" t="s">
        <v>52</v>
      </c>
      <c r="O741" s="150">
        <f t="shared" si="12"/>
        <v>409.75999999992786</v>
      </c>
    </row>
    <row r="742" spans="2:15" ht="22.05" customHeight="1" x14ac:dyDescent="0.2">
      <c r="B742" s="20" t="s">
        <v>52</v>
      </c>
      <c r="O742" s="150">
        <f t="shared" ref="O742:O805" si="13">O741+M742-N742</f>
        <v>409.75999999992786</v>
      </c>
    </row>
    <row r="743" spans="2:15" ht="22.05" customHeight="1" x14ac:dyDescent="0.2">
      <c r="B743" s="20" t="s">
        <v>52</v>
      </c>
      <c r="O743" s="150">
        <f t="shared" si="13"/>
        <v>409.75999999992786</v>
      </c>
    </row>
    <row r="744" spans="2:15" ht="22.05" customHeight="1" x14ac:dyDescent="0.2">
      <c r="B744" s="20" t="s">
        <v>52</v>
      </c>
      <c r="O744" s="150">
        <f t="shared" si="13"/>
        <v>409.75999999992786</v>
      </c>
    </row>
    <row r="745" spans="2:15" ht="22.05" customHeight="1" x14ac:dyDescent="0.2">
      <c r="B745" s="20" t="s">
        <v>52</v>
      </c>
      <c r="O745" s="150">
        <f t="shared" si="13"/>
        <v>409.75999999992786</v>
      </c>
    </row>
    <row r="746" spans="2:15" ht="22.05" customHeight="1" x14ac:dyDescent="0.2">
      <c r="B746" s="20" t="s">
        <v>52</v>
      </c>
      <c r="O746" s="150">
        <f t="shared" si="13"/>
        <v>409.75999999992786</v>
      </c>
    </row>
    <row r="747" spans="2:15" ht="22.05" customHeight="1" x14ac:dyDescent="0.2">
      <c r="B747" s="20" t="s">
        <v>52</v>
      </c>
      <c r="O747" s="150">
        <f t="shared" si="13"/>
        <v>409.75999999992786</v>
      </c>
    </row>
    <row r="748" spans="2:15" ht="22.05" customHeight="1" x14ac:dyDescent="0.2">
      <c r="B748" s="20" t="s">
        <v>52</v>
      </c>
      <c r="O748" s="150">
        <f t="shared" si="13"/>
        <v>409.75999999992786</v>
      </c>
    </row>
    <row r="749" spans="2:15" ht="22.05" customHeight="1" x14ac:dyDescent="0.2">
      <c r="B749" s="20" t="s">
        <v>52</v>
      </c>
      <c r="O749" s="150">
        <f t="shared" si="13"/>
        <v>409.75999999992786</v>
      </c>
    </row>
    <row r="750" spans="2:15" ht="22.05" customHeight="1" x14ac:dyDescent="0.2">
      <c r="B750" s="20" t="s">
        <v>52</v>
      </c>
      <c r="O750" s="150">
        <f t="shared" si="13"/>
        <v>409.75999999992786</v>
      </c>
    </row>
    <row r="751" spans="2:15" ht="22.05" customHeight="1" x14ac:dyDescent="0.2">
      <c r="B751" s="20" t="s">
        <v>52</v>
      </c>
      <c r="O751" s="150">
        <f t="shared" si="13"/>
        <v>409.75999999992786</v>
      </c>
    </row>
    <row r="752" spans="2:15" ht="22.05" customHeight="1" x14ac:dyDescent="0.2">
      <c r="B752" s="20" t="s">
        <v>52</v>
      </c>
      <c r="O752" s="150">
        <f t="shared" si="13"/>
        <v>409.75999999992786</v>
      </c>
    </row>
    <row r="753" spans="2:15" ht="22.05" customHeight="1" x14ac:dyDescent="0.2">
      <c r="B753" s="20" t="s">
        <v>52</v>
      </c>
      <c r="O753" s="150">
        <f t="shared" si="13"/>
        <v>409.75999999992786</v>
      </c>
    </row>
    <row r="754" spans="2:15" ht="22.05" customHeight="1" x14ac:dyDescent="0.2">
      <c r="B754" s="20" t="s">
        <v>52</v>
      </c>
      <c r="O754" s="150">
        <f t="shared" si="13"/>
        <v>409.75999999992786</v>
      </c>
    </row>
    <row r="755" spans="2:15" ht="22.05" customHeight="1" x14ac:dyDescent="0.2">
      <c r="B755" s="20" t="s">
        <v>52</v>
      </c>
      <c r="O755" s="150">
        <f t="shared" si="13"/>
        <v>409.75999999992786</v>
      </c>
    </row>
    <row r="756" spans="2:15" ht="22.05" customHeight="1" x14ac:dyDescent="0.2">
      <c r="B756" s="20" t="s">
        <v>52</v>
      </c>
      <c r="O756" s="150">
        <f t="shared" si="13"/>
        <v>409.75999999992786</v>
      </c>
    </row>
    <row r="757" spans="2:15" ht="22.05" customHeight="1" x14ac:dyDescent="0.2">
      <c r="B757" s="20" t="s">
        <v>52</v>
      </c>
      <c r="O757" s="150">
        <f t="shared" si="13"/>
        <v>409.75999999992786</v>
      </c>
    </row>
    <row r="758" spans="2:15" ht="22.05" customHeight="1" x14ac:dyDescent="0.2">
      <c r="B758" s="20" t="s">
        <v>52</v>
      </c>
      <c r="O758" s="150">
        <f t="shared" si="13"/>
        <v>409.75999999992786</v>
      </c>
    </row>
    <row r="759" spans="2:15" ht="22.05" customHeight="1" x14ac:dyDescent="0.2">
      <c r="B759" s="20" t="s">
        <v>52</v>
      </c>
      <c r="O759" s="150">
        <f t="shared" si="13"/>
        <v>409.75999999992786</v>
      </c>
    </row>
    <row r="760" spans="2:15" ht="22.05" customHeight="1" x14ac:dyDescent="0.2">
      <c r="B760" s="20" t="s">
        <v>52</v>
      </c>
      <c r="O760" s="150">
        <f t="shared" si="13"/>
        <v>409.75999999992786</v>
      </c>
    </row>
    <row r="761" spans="2:15" ht="22.05" customHeight="1" x14ac:dyDescent="0.2">
      <c r="B761" s="20" t="s">
        <v>52</v>
      </c>
      <c r="O761" s="150">
        <f t="shared" si="13"/>
        <v>409.75999999992786</v>
      </c>
    </row>
    <row r="762" spans="2:15" ht="22.05" customHeight="1" x14ac:dyDescent="0.2">
      <c r="B762" s="20" t="s">
        <v>52</v>
      </c>
      <c r="O762" s="150">
        <f t="shared" si="13"/>
        <v>409.75999999992786</v>
      </c>
    </row>
    <row r="763" spans="2:15" ht="22.05" customHeight="1" x14ac:dyDescent="0.2">
      <c r="B763" s="20" t="s">
        <v>52</v>
      </c>
      <c r="O763" s="150">
        <f t="shared" si="13"/>
        <v>409.75999999992786</v>
      </c>
    </row>
    <row r="764" spans="2:15" ht="22.05" customHeight="1" x14ac:dyDescent="0.2">
      <c r="B764" s="20" t="s">
        <v>52</v>
      </c>
      <c r="O764" s="150">
        <f t="shared" si="13"/>
        <v>409.75999999992786</v>
      </c>
    </row>
    <row r="765" spans="2:15" ht="22.05" customHeight="1" x14ac:dyDescent="0.2">
      <c r="B765" s="20" t="s">
        <v>52</v>
      </c>
      <c r="O765" s="150">
        <f t="shared" si="13"/>
        <v>409.75999999992786</v>
      </c>
    </row>
    <row r="766" spans="2:15" ht="22.05" customHeight="1" x14ac:dyDescent="0.2">
      <c r="B766" s="20" t="s">
        <v>52</v>
      </c>
      <c r="O766" s="150">
        <f t="shared" si="13"/>
        <v>409.75999999992786</v>
      </c>
    </row>
    <row r="767" spans="2:15" ht="22.05" customHeight="1" x14ac:dyDescent="0.2">
      <c r="B767" s="20" t="s">
        <v>52</v>
      </c>
      <c r="O767" s="150">
        <f t="shared" si="13"/>
        <v>409.75999999992786</v>
      </c>
    </row>
    <row r="768" spans="2:15" ht="22.05" customHeight="1" x14ac:dyDescent="0.2">
      <c r="B768" s="20" t="s">
        <v>52</v>
      </c>
      <c r="O768" s="150">
        <f t="shared" si="13"/>
        <v>409.75999999992786</v>
      </c>
    </row>
    <row r="769" spans="2:15" ht="22.05" customHeight="1" x14ac:dyDescent="0.2">
      <c r="B769" s="20" t="s">
        <v>52</v>
      </c>
      <c r="O769" s="150">
        <f t="shared" si="13"/>
        <v>409.75999999992786</v>
      </c>
    </row>
    <row r="770" spans="2:15" ht="22.05" customHeight="1" x14ac:dyDescent="0.2">
      <c r="B770" s="20" t="s">
        <v>52</v>
      </c>
      <c r="O770" s="150">
        <f t="shared" si="13"/>
        <v>409.75999999992786</v>
      </c>
    </row>
    <row r="771" spans="2:15" ht="22.05" customHeight="1" x14ac:dyDescent="0.2">
      <c r="B771" s="20" t="s">
        <v>52</v>
      </c>
      <c r="O771" s="150">
        <f t="shared" si="13"/>
        <v>409.75999999992786</v>
      </c>
    </row>
    <row r="772" spans="2:15" ht="22.05" customHeight="1" x14ac:dyDescent="0.2">
      <c r="B772" s="20" t="s">
        <v>52</v>
      </c>
      <c r="O772" s="150">
        <f t="shared" si="13"/>
        <v>409.75999999992786</v>
      </c>
    </row>
    <row r="773" spans="2:15" ht="22.05" customHeight="1" x14ac:dyDescent="0.2">
      <c r="B773" s="20" t="s">
        <v>52</v>
      </c>
      <c r="O773" s="150">
        <f t="shared" si="13"/>
        <v>409.75999999992786</v>
      </c>
    </row>
    <row r="774" spans="2:15" ht="22.05" customHeight="1" x14ac:dyDescent="0.2">
      <c r="B774" s="20" t="s">
        <v>52</v>
      </c>
      <c r="O774" s="150">
        <f t="shared" si="13"/>
        <v>409.75999999992786</v>
      </c>
    </row>
    <row r="775" spans="2:15" ht="22.05" customHeight="1" x14ac:dyDescent="0.2">
      <c r="B775" s="20" t="s">
        <v>52</v>
      </c>
      <c r="O775" s="150">
        <f t="shared" si="13"/>
        <v>409.75999999992786</v>
      </c>
    </row>
    <row r="776" spans="2:15" ht="22.05" customHeight="1" x14ac:dyDescent="0.2">
      <c r="B776" s="20" t="s">
        <v>52</v>
      </c>
      <c r="O776" s="150">
        <f t="shared" si="13"/>
        <v>409.75999999992786</v>
      </c>
    </row>
    <row r="777" spans="2:15" ht="22.05" customHeight="1" x14ac:dyDescent="0.2">
      <c r="B777" s="20" t="s">
        <v>52</v>
      </c>
      <c r="O777" s="150">
        <f t="shared" si="13"/>
        <v>409.75999999992786</v>
      </c>
    </row>
    <row r="778" spans="2:15" ht="22.05" customHeight="1" x14ac:dyDescent="0.2">
      <c r="B778" s="20" t="s">
        <v>52</v>
      </c>
      <c r="O778" s="150">
        <f t="shared" si="13"/>
        <v>409.75999999992786</v>
      </c>
    </row>
    <row r="779" spans="2:15" ht="22.05" customHeight="1" x14ac:dyDescent="0.2">
      <c r="B779" s="20" t="s">
        <v>52</v>
      </c>
      <c r="O779" s="150">
        <f t="shared" si="13"/>
        <v>409.75999999992786</v>
      </c>
    </row>
    <row r="780" spans="2:15" ht="22.05" customHeight="1" x14ac:dyDescent="0.2">
      <c r="B780" s="20" t="s">
        <v>52</v>
      </c>
      <c r="O780" s="150">
        <f t="shared" si="13"/>
        <v>409.75999999992786</v>
      </c>
    </row>
    <row r="781" spans="2:15" ht="22.05" customHeight="1" x14ac:dyDescent="0.2">
      <c r="B781" s="20" t="s">
        <v>52</v>
      </c>
      <c r="O781" s="150">
        <f t="shared" si="13"/>
        <v>409.75999999992786</v>
      </c>
    </row>
    <row r="782" spans="2:15" ht="22.05" customHeight="1" x14ac:dyDescent="0.2">
      <c r="B782" s="20" t="s">
        <v>52</v>
      </c>
      <c r="O782" s="150">
        <f t="shared" si="13"/>
        <v>409.75999999992786</v>
      </c>
    </row>
    <row r="783" spans="2:15" ht="22.05" customHeight="1" x14ac:dyDescent="0.2">
      <c r="B783" s="20" t="s">
        <v>52</v>
      </c>
      <c r="O783" s="150">
        <f t="shared" si="13"/>
        <v>409.75999999992786</v>
      </c>
    </row>
    <row r="784" spans="2:15" ht="22.05" customHeight="1" x14ac:dyDescent="0.2">
      <c r="B784" s="20" t="s">
        <v>52</v>
      </c>
      <c r="O784" s="150">
        <f t="shared" si="13"/>
        <v>409.75999999992786</v>
      </c>
    </row>
    <row r="785" spans="2:15" ht="22.05" customHeight="1" x14ac:dyDescent="0.2">
      <c r="B785" s="20" t="s">
        <v>52</v>
      </c>
      <c r="O785" s="150">
        <f t="shared" si="13"/>
        <v>409.75999999992786</v>
      </c>
    </row>
    <row r="786" spans="2:15" ht="22.05" customHeight="1" x14ac:dyDescent="0.2">
      <c r="B786" s="20" t="s">
        <v>52</v>
      </c>
      <c r="O786" s="150">
        <f t="shared" si="13"/>
        <v>409.75999999992786</v>
      </c>
    </row>
    <row r="787" spans="2:15" ht="22.05" customHeight="1" x14ac:dyDescent="0.2">
      <c r="B787" s="20" t="s">
        <v>52</v>
      </c>
      <c r="O787" s="150">
        <f t="shared" si="13"/>
        <v>409.75999999992786</v>
      </c>
    </row>
    <row r="788" spans="2:15" ht="22.05" customHeight="1" x14ac:dyDescent="0.2">
      <c r="B788" s="20" t="s">
        <v>52</v>
      </c>
      <c r="O788" s="150">
        <f t="shared" si="13"/>
        <v>409.75999999992786</v>
      </c>
    </row>
    <row r="789" spans="2:15" ht="22.05" customHeight="1" x14ac:dyDescent="0.2">
      <c r="B789" s="20" t="s">
        <v>52</v>
      </c>
      <c r="O789" s="150">
        <f t="shared" si="13"/>
        <v>409.75999999992786</v>
      </c>
    </row>
    <row r="790" spans="2:15" ht="22.05" customHeight="1" x14ac:dyDescent="0.2">
      <c r="B790" s="20" t="s">
        <v>52</v>
      </c>
      <c r="O790" s="150">
        <f t="shared" si="13"/>
        <v>409.75999999992786</v>
      </c>
    </row>
    <row r="791" spans="2:15" ht="22.05" customHeight="1" x14ac:dyDescent="0.2">
      <c r="B791" s="20" t="s">
        <v>52</v>
      </c>
      <c r="O791" s="150">
        <f t="shared" si="13"/>
        <v>409.75999999992786</v>
      </c>
    </row>
    <row r="792" spans="2:15" ht="22.05" customHeight="1" x14ac:dyDescent="0.2">
      <c r="B792" s="20" t="s">
        <v>52</v>
      </c>
      <c r="O792" s="150">
        <f t="shared" si="13"/>
        <v>409.75999999992786</v>
      </c>
    </row>
    <row r="793" spans="2:15" ht="22.05" customHeight="1" x14ac:dyDescent="0.2">
      <c r="B793" s="20" t="s">
        <v>52</v>
      </c>
      <c r="O793" s="150">
        <f t="shared" si="13"/>
        <v>409.75999999992786</v>
      </c>
    </row>
    <row r="794" spans="2:15" ht="22.05" customHeight="1" x14ac:dyDescent="0.2">
      <c r="B794" s="20" t="s">
        <v>52</v>
      </c>
      <c r="O794" s="150">
        <f t="shared" si="13"/>
        <v>409.75999999992786</v>
      </c>
    </row>
    <row r="795" spans="2:15" ht="22.05" customHeight="1" x14ac:dyDescent="0.2">
      <c r="B795" s="20" t="s">
        <v>52</v>
      </c>
      <c r="O795" s="150">
        <f t="shared" si="13"/>
        <v>409.75999999992786</v>
      </c>
    </row>
    <row r="796" spans="2:15" ht="22.05" customHeight="1" x14ac:dyDescent="0.2">
      <c r="B796" s="20" t="s">
        <v>52</v>
      </c>
      <c r="O796" s="150">
        <f t="shared" si="13"/>
        <v>409.75999999992786</v>
      </c>
    </row>
    <row r="797" spans="2:15" ht="22.05" customHeight="1" x14ac:dyDescent="0.2">
      <c r="B797" s="20" t="s">
        <v>52</v>
      </c>
      <c r="O797" s="150">
        <f t="shared" si="13"/>
        <v>409.75999999992786</v>
      </c>
    </row>
    <row r="798" spans="2:15" ht="22.05" customHeight="1" x14ac:dyDescent="0.2">
      <c r="B798" s="20" t="s">
        <v>52</v>
      </c>
      <c r="O798" s="150">
        <f t="shared" si="13"/>
        <v>409.75999999992786</v>
      </c>
    </row>
    <row r="799" spans="2:15" ht="22.05" customHeight="1" x14ac:dyDescent="0.2">
      <c r="B799" s="20" t="s">
        <v>52</v>
      </c>
      <c r="O799" s="150">
        <f t="shared" si="13"/>
        <v>409.75999999992786</v>
      </c>
    </row>
    <row r="800" spans="2:15" ht="22.05" customHeight="1" x14ac:dyDescent="0.2">
      <c r="B800" s="20" t="s">
        <v>52</v>
      </c>
      <c r="O800" s="150">
        <f t="shared" si="13"/>
        <v>409.75999999992786</v>
      </c>
    </row>
    <row r="801" spans="2:15" ht="22.05" customHeight="1" x14ac:dyDescent="0.2">
      <c r="B801" s="20" t="s">
        <v>52</v>
      </c>
      <c r="O801" s="150">
        <f t="shared" si="13"/>
        <v>409.75999999992786</v>
      </c>
    </row>
    <row r="802" spans="2:15" ht="22.05" customHeight="1" x14ac:dyDescent="0.2">
      <c r="B802" s="20" t="s">
        <v>52</v>
      </c>
      <c r="O802" s="150">
        <f t="shared" si="13"/>
        <v>409.75999999992786</v>
      </c>
    </row>
    <row r="803" spans="2:15" ht="22.05" customHeight="1" x14ac:dyDescent="0.2">
      <c r="B803" s="20" t="s">
        <v>52</v>
      </c>
      <c r="O803" s="150">
        <f t="shared" si="13"/>
        <v>409.75999999992786</v>
      </c>
    </row>
    <row r="804" spans="2:15" ht="22.05" customHeight="1" x14ac:dyDescent="0.2">
      <c r="B804" s="20" t="s">
        <v>52</v>
      </c>
      <c r="O804" s="150">
        <f t="shared" si="13"/>
        <v>409.75999999992786</v>
      </c>
    </row>
    <row r="805" spans="2:15" ht="22.05" customHeight="1" x14ac:dyDescent="0.2">
      <c r="B805" s="20" t="s">
        <v>52</v>
      </c>
      <c r="O805" s="150">
        <f t="shared" si="13"/>
        <v>409.75999999992786</v>
      </c>
    </row>
    <row r="806" spans="2:15" ht="22.05" customHeight="1" x14ac:dyDescent="0.2">
      <c r="B806" s="20" t="s">
        <v>52</v>
      </c>
      <c r="O806" s="150">
        <f t="shared" ref="O806:O869" si="14">O805+M806-N806</f>
        <v>409.75999999992786</v>
      </c>
    </row>
    <row r="807" spans="2:15" ht="22.05" customHeight="1" x14ac:dyDescent="0.2">
      <c r="B807" s="20" t="s">
        <v>52</v>
      </c>
      <c r="O807" s="150">
        <f t="shared" si="14"/>
        <v>409.75999999992786</v>
      </c>
    </row>
    <row r="808" spans="2:15" ht="22.05" customHeight="1" x14ac:dyDescent="0.2">
      <c r="B808" s="20" t="s">
        <v>52</v>
      </c>
      <c r="O808" s="150">
        <f t="shared" si="14"/>
        <v>409.75999999992786</v>
      </c>
    </row>
    <row r="809" spans="2:15" ht="22.05" customHeight="1" x14ac:dyDescent="0.2">
      <c r="B809" s="20" t="s">
        <v>52</v>
      </c>
      <c r="O809" s="150">
        <f t="shared" si="14"/>
        <v>409.75999999992786</v>
      </c>
    </row>
    <row r="810" spans="2:15" ht="22.05" customHeight="1" x14ac:dyDescent="0.2">
      <c r="B810" s="20" t="s">
        <v>52</v>
      </c>
      <c r="O810" s="150">
        <f t="shared" si="14"/>
        <v>409.75999999992786</v>
      </c>
    </row>
    <row r="811" spans="2:15" ht="22.05" customHeight="1" x14ac:dyDescent="0.2">
      <c r="B811" s="20" t="s">
        <v>52</v>
      </c>
      <c r="O811" s="150">
        <f t="shared" si="14"/>
        <v>409.75999999992786</v>
      </c>
    </row>
    <row r="812" spans="2:15" ht="22.05" customHeight="1" x14ac:dyDescent="0.2">
      <c r="B812" s="20" t="s">
        <v>52</v>
      </c>
      <c r="O812" s="150">
        <f t="shared" si="14"/>
        <v>409.75999999992786</v>
      </c>
    </row>
    <row r="813" spans="2:15" ht="22.05" customHeight="1" x14ac:dyDescent="0.2">
      <c r="B813" s="20" t="s">
        <v>52</v>
      </c>
      <c r="O813" s="150">
        <f t="shared" si="14"/>
        <v>409.75999999992786</v>
      </c>
    </row>
    <row r="814" spans="2:15" ht="22.05" customHeight="1" x14ac:dyDescent="0.2">
      <c r="B814" s="20" t="s">
        <v>52</v>
      </c>
      <c r="O814" s="150">
        <f t="shared" si="14"/>
        <v>409.75999999992786</v>
      </c>
    </row>
    <row r="815" spans="2:15" ht="22.05" customHeight="1" x14ac:dyDescent="0.2">
      <c r="B815" s="20" t="s">
        <v>52</v>
      </c>
      <c r="O815" s="150">
        <f t="shared" si="14"/>
        <v>409.75999999992786</v>
      </c>
    </row>
    <row r="816" spans="2:15" ht="22.05" customHeight="1" x14ac:dyDescent="0.2">
      <c r="B816" s="20" t="s">
        <v>52</v>
      </c>
      <c r="O816" s="150">
        <f t="shared" si="14"/>
        <v>409.75999999992786</v>
      </c>
    </row>
    <row r="817" spans="2:15" ht="22.05" customHeight="1" x14ac:dyDescent="0.2">
      <c r="B817" s="20" t="s">
        <v>52</v>
      </c>
      <c r="O817" s="150">
        <f t="shared" si="14"/>
        <v>409.75999999992786</v>
      </c>
    </row>
    <row r="818" spans="2:15" ht="22.05" customHeight="1" x14ac:dyDescent="0.2">
      <c r="B818" s="20" t="s">
        <v>52</v>
      </c>
      <c r="O818" s="150">
        <f t="shared" si="14"/>
        <v>409.75999999992786</v>
      </c>
    </row>
    <row r="819" spans="2:15" ht="22.05" customHeight="1" x14ac:dyDescent="0.2">
      <c r="B819" s="20" t="s">
        <v>52</v>
      </c>
      <c r="O819" s="150">
        <f t="shared" si="14"/>
        <v>409.75999999992786</v>
      </c>
    </row>
    <row r="820" spans="2:15" ht="22.05" customHeight="1" x14ac:dyDescent="0.2">
      <c r="B820" s="20" t="s">
        <v>52</v>
      </c>
      <c r="O820" s="150">
        <f t="shared" si="14"/>
        <v>409.75999999992786</v>
      </c>
    </row>
    <row r="821" spans="2:15" ht="22.05" customHeight="1" x14ac:dyDescent="0.2">
      <c r="B821" s="20" t="s">
        <v>52</v>
      </c>
      <c r="O821" s="150">
        <f t="shared" si="14"/>
        <v>409.75999999992786</v>
      </c>
    </row>
    <row r="822" spans="2:15" ht="22.05" customHeight="1" x14ac:dyDescent="0.2">
      <c r="B822" s="20" t="s">
        <v>52</v>
      </c>
      <c r="O822" s="150">
        <f t="shared" si="14"/>
        <v>409.75999999992786</v>
      </c>
    </row>
    <row r="823" spans="2:15" ht="22.05" customHeight="1" x14ac:dyDescent="0.2">
      <c r="B823" s="20" t="s">
        <v>52</v>
      </c>
      <c r="O823" s="150">
        <f t="shared" si="14"/>
        <v>409.75999999992786</v>
      </c>
    </row>
    <row r="824" spans="2:15" ht="22.05" customHeight="1" x14ac:dyDescent="0.2">
      <c r="B824" s="20" t="s">
        <v>52</v>
      </c>
      <c r="O824" s="150">
        <f t="shared" si="14"/>
        <v>409.75999999992786</v>
      </c>
    </row>
    <row r="825" spans="2:15" ht="22.05" customHeight="1" x14ac:dyDescent="0.2">
      <c r="B825" s="20" t="s">
        <v>52</v>
      </c>
      <c r="O825" s="150">
        <f t="shared" si="14"/>
        <v>409.75999999992786</v>
      </c>
    </row>
    <row r="826" spans="2:15" ht="22.05" customHeight="1" x14ac:dyDescent="0.2">
      <c r="B826" s="20" t="s">
        <v>52</v>
      </c>
      <c r="O826" s="150">
        <f t="shared" si="14"/>
        <v>409.75999999992786</v>
      </c>
    </row>
    <row r="827" spans="2:15" ht="22.05" customHeight="1" x14ac:dyDescent="0.2">
      <c r="B827" s="20" t="s">
        <v>52</v>
      </c>
      <c r="O827" s="150">
        <f t="shared" si="14"/>
        <v>409.75999999992786</v>
      </c>
    </row>
    <row r="828" spans="2:15" ht="22.05" customHeight="1" x14ac:dyDescent="0.2">
      <c r="B828" s="20" t="s">
        <v>52</v>
      </c>
      <c r="O828" s="150">
        <f t="shared" si="14"/>
        <v>409.75999999992786</v>
      </c>
    </row>
    <row r="829" spans="2:15" ht="22.05" customHeight="1" x14ac:dyDescent="0.2">
      <c r="B829" s="20" t="s">
        <v>52</v>
      </c>
      <c r="O829" s="150">
        <f t="shared" si="14"/>
        <v>409.75999999992786</v>
      </c>
    </row>
    <row r="830" spans="2:15" ht="22.05" customHeight="1" x14ac:dyDescent="0.2">
      <c r="B830" s="20" t="s">
        <v>52</v>
      </c>
      <c r="O830" s="150">
        <f t="shared" si="14"/>
        <v>409.75999999992786</v>
      </c>
    </row>
    <row r="831" spans="2:15" ht="22.05" customHeight="1" x14ac:dyDescent="0.2">
      <c r="B831" s="20" t="s">
        <v>52</v>
      </c>
      <c r="O831" s="150">
        <f t="shared" si="14"/>
        <v>409.75999999992786</v>
      </c>
    </row>
    <row r="832" spans="2:15" ht="22.05" customHeight="1" x14ac:dyDescent="0.2">
      <c r="B832" s="20" t="s">
        <v>52</v>
      </c>
      <c r="O832" s="150">
        <f t="shared" si="14"/>
        <v>409.75999999992786</v>
      </c>
    </row>
    <row r="833" spans="2:15" ht="22.05" customHeight="1" x14ac:dyDescent="0.2">
      <c r="B833" s="20" t="s">
        <v>52</v>
      </c>
      <c r="O833" s="150">
        <f t="shared" si="14"/>
        <v>409.75999999992786</v>
      </c>
    </row>
    <row r="834" spans="2:15" ht="22.05" customHeight="1" x14ac:dyDescent="0.2">
      <c r="B834" s="20" t="s">
        <v>52</v>
      </c>
      <c r="O834" s="150">
        <f t="shared" si="14"/>
        <v>409.75999999992786</v>
      </c>
    </row>
    <row r="835" spans="2:15" ht="22.05" customHeight="1" x14ac:dyDescent="0.2">
      <c r="B835" s="20" t="s">
        <v>52</v>
      </c>
      <c r="O835" s="150">
        <f t="shared" si="14"/>
        <v>409.75999999992786</v>
      </c>
    </row>
    <row r="836" spans="2:15" ht="22.05" customHeight="1" x14ac:dyDescent="0.2">
      <c r="B836" s="20" t="s">
        <v>52</v>
      </c>
      <c r="O836" s="150">
        <f t="shared" si="14"/>
        <v>409.75999999992786</v>
      </c>
    </row>
    <row r="837" spans="2:15" ht="22.05" customHeight="1" x14ac:dyDescent="0.2">
      <c r="B837" s="20" t="s">
        <v>52</v>
      </c>
      <c r="O837" s="150">
        <f t="shared" si="14"/>
        <v>409.75999999992786</v>
      </c>
    </row>
    <row r="838" spans="2:15" ht="22.05" customHeight="1" x14ac:dyDescent="0.2">
      <c r="B838" s="20" t="s">
        <v>52</v>
      </c>
      <c r="O838" s="150">
        <f t="shared" si="14"/>
        <v>409.75999999992786</v>
      </c>
    </row>
    <row r="839" spans="2:15" ht="22.05" customHeight="1" x14ac:dyDescent="0.2">
      <c r="B839" s="20" t="s">
        <v>52</v>
      </c>
      <c r="O839" s="150">
        <f t="shared" si="14"/>
        <v>409.75999999992786</v>
      </c>
    </row>
    <row r="840" spans="2:15" ht="22.05" customHeight="1" x14ac:dyDescent="0.2">
      <c r="B840" s="20" t="s">
        <v>52</v>
      </c>
      <c r="O840" s="150">
        <f t="shared" si="14"/>
        <v>409.75999999992786</v>
      </c>
    </row>
    <row r="841" spans="2:15" ht="22.05" customHeight="1" x14ac:dyDescent="0.2">
      <c r="B841" s="20" t="s">
        <v>52</v>
      </c>
      <c r="O841" s="150">
        <f t="shared" si="14"/>
        <v>409.75999999992786</v>
      </c>
    </row>
    <row r="842" spans="2:15" ht="22.05" customHeight="1" x14ac:dyDescent="0.2">
      <c r="B842" s="20" t="s">
        <v>52</v>
      </c>
      <c r="O842" s="150">
        <f t="shared" si="14"/>
        <v>409.75999999992786</v>
      </c>
    </row>
    <row r="843" spans="2:15" ht="22.05" customHeight="1" x14ac:dyDescent="0.2">
      <c r="B843" s="20" t="s">
        <v>52</v>
      </c>
      <c r="O843" s="150">
        <f t="shared" si="14"/>
        <v>409.75999999992786</v>
      </c>
    </row>
    <row r="844" spans="2:15" ht="22.05" customHeight="1" x14ac:dyDescent="0.2">
      <c r="B844" s="20" t="s">
        <v>52</v>
      </c>
      <c r="O844" s="150">
        <f t="shared" si="14"/>
        <v>409.75999999992786</v>
      </c>
    </row>
    <row r="845" spans="2:15" ht="22.05" customHeight="1" x14ac:dyDescent="0.2">
      <c r="B845" s="20" t="s">
        <v>52</v>
      </c>
      <c r="O845" s="150">
        <f t="shared" si="14"/>
        <v>409.75999999992786</v>
      </c>
    </row>
    <row r="846" spans="2:15" ht="22.05" customHeight="1" x14ac:dyDescent="0.2">
      <c r="B846" s="20" t="s">
        <v>52</v>
      </c>
      <c r="O846" s="150">
        <f t="shared" si="14"/>
        <v>409.75999999992786</v>
      </c>
    </row>
    <row r="847" spans="2:15" ht="22.05" customHeight="1" x14ac:dyDescent="0.2">
      <c r="B847" s="20" t="s">
        <v>52</v>
      </c>
      <c r="O847" s="150">
        <f t="shared" si="14"/>
        <v>409.75999999992786</v>
      </c>
    </row>
    <row r="848" spans="2:15" ht="22.05" customHeight="1" x14ac:dyDescent="0.2">
      <c r="B848" s="20" t="s">
        <v>52</v>
      </c>
      <c r="O848" s="150">
        <f t="shared" si="14"/>
        <v>409.75999999992786</v>
      </c>
    </row>
    <row r="849" spans="2:15" ht="22.05" customHeight="1" x14ac:dyDescent="0.2">
      <c r="B849" s="20" t="s">
        <v>52</v>
      </c>
      <c r="O849" s="150">
        <f t="shared" si="14"/>
        <v>409.75999999992786</v>
      </c>
    </row>
    <row r="850" spans="2:15" ht="22.05" customHeight="1" x14ac:dyDescent="0.2">
      <c r="B850" s="20" t="s">
        <v>52</v>
      </c>
      <c r="O850" s="150">
        <f t="shared" si="14"/>
        <v>409.75999999992786</v>
      </c>
    </row>
    <row r="851" spans="2:15" ht="22.05" customHeight="1" x14ac:dyDescent="0.2">
      <c r="B851" s="20" t="s">
        <v>52</v>
      </c>
      <c r="O851" s="150">
        <f t="shared" si="14"/>
        <v>409.75999999992786</v>
      </c>
    </row>
    <row r="852" spans="2:15" ht="22.05" customHeight="1" x14ac:dyDescent="0.2">
      <c r="B852" s="20" t="s">
        <v>52</v>
      </c>
      <c r="O852" s="150">
        <f t="shared" si="14"/>
        <v>409.75999999992786</v>
      </c>
    </row>
    <row r="853" spans="2:15" ht="22.05" customHeight="1" x14ac:dyDescent="0.2">
      <c r="B853" s="20" t="s">
        <v>52</v>
      </c>
      <c r="O853" s="150">
        <f t="shared" si="14"/>
        <v>409.75999999992786</v>
      </c>
    </row>
    <row r="854" spans="2:15" ht="22.05" customHeight="1" x14ac:dyDescent="0.2">
      <c r="B854" s="20" t="s">
        <v>52</v>
      </c>
      <c r="O854" s="150">
        <f t="shared" si="14"/>
        <v>409.75999999992786</v>
      </c>
    </row>
    <row r="855" spans="2:15" ht="22.05" customHeight="1" x14ac:dyDescent="0.2">
      <c r="B855" s="20" t="s">
        <v>52</v>
      </c>
      <c r="O855" s="150">
        <f t="shared" si="14"/>
        <v>409.75999999992786</v>
      </c>
    </row>
    <row r="856" spans="2:15" ht="22.05" customHeight="1" x14ac:dyDescent="0.2">
      <c r="B856" s="20" t="s">
        <v>52</v>
      </c>
      <c r="O856" s="150">
        <f t="shared" si="14"/>
        <v>409.75999999992786</v>
      </c>
    </row>
    <row r="857" spans="2:15" ht="22.05" customHeight="1" x14ac:dyDescent="0.2">
      <c r="B857" s="20" t="s">
        <v>52</v>
      </c>
      <c r="O857" s="150">
        <f t="shared" si="14"/>
        <v>409.75999999992786</v>
      </c>
    </row>
    <row r="858" spans="2:15" ht="22.05" customHeight="1" x14ac:dyDescent="0.2">
      <c r="B858" s="20" t="s">
        <v>52</v>
      </c>
      <c r="O858" s="150">
        <f t="shared" si="14"/>
        <v>409.75999999992786</v>
      </c>
    </row>
    <row r="859" spans="2:15" ht="22.05" customHeight="1" x14ac:dyDescent="0.2">
      <c r="B859" s="20" t="s">
        <v>52</v>
      </c>
      <c r="O859" s="150">
        <f t="shared" si="14"/>
        <v>409.75999999992786</v>
      </c>
    </row>
    <row r="860" spans="2:15" ht="22.05" customHeight="1" x14ac:dyDescent="0.2">
      <c r="B860" s="20" t="s">
        <v>52</v>
      </c>
      <c r="O860" s="150">
        <f t="shared" si="14"/>
        <v>409.75999999992786</v>
      </c>
    </row>
    <row r="861" spans="2:15" ht="22.05" customHeight="1" x14ac:dyDescent="0.2">
      <c r="B861" s="20" t="s">
        <v>52</v>
      </c>
      <c r="O861" s="150">
        <f t="shared" si="14"/>
        <v>409.75999999992786</v>
      </c>
    </row>
    <row r="862" spans="2:15" ht="22.05" customHeight="1" x14ac:dyDescent="0.2">
      <c r="B862" s="20" t="s">
        <v>52</v>
      </c>
      <c r="O862" s="150">
        <f t="shared" si="14"/>
        <v>409.75999999992786</v>
      </c>
    </row>
    <row r="863" spans="2:15" ht="22.05" customHeight="1" x14ac:dyDescent="0.2">
      <c r="B863" s="20" t="s">
        <v>52</v>
      </c>
      <c r="O863" s="150">
        <f t="shared" si="14"/>
        <v>409.75999999992786</v>
      </c>
    </row>
    <row r="864" spans="2:15" ht="22.05" customHeight="1" x14ac:dyDescent="0.2">
      <c r="B864" s="20" t="s">
        <v>52</v>
      </c>
      <c r="O864" s="150">
        <f t="shared" si="14"/>
        <v>409.75999999992786</v>
      </c>
    </row>
    <row r="865" spans="2:15" ht="22.05" customHeight="1" x14ac:dyDescent="0.2">
      <c r="B865" s="20" t="s">
        <v>52</v>
      </c>
      <c r="O865" s="150">
        <f t="shared" si="14"/>
        <v>409.75999999992786</v>
      </c>
    </row>
    <row r="866" spans="2:15" ht="22.05" customHeight="1" x14ac:dyDescent="0.2">
      <c r="B866" s="20" t="s">
        <v>52</v>
      </c>
      <c r="O866" s="150">
        <f t="shared" si="14"/>
        <v>409.75999999992786</v>
      </c>
    </row>
    <row r="867" spans="2:15" ht="22.05" customHeight="1" x14ac:dyDescent="0.2">
      <c r="B867" s="20" t="s">
        <v>52</v>
      </c>
      <c r="O867" s="150">
        <f t="shared" si="14"/>
        <v>409.75999999992786</v>
      </c>
    </row>
    <row r="868" spans="2:15" ht="22.05" customHeight="1" x14ac:dyDescent="0.2">
      <c r="B868" s="20" t="s">
        <v>52</v>
      </c>
      <c r="O868" s="150">
        <f t="shared" si="14"/>
        <v>409.75999999992786</v>
      </c>
    </row>
    <row r="869" spans="2:15" ht="22.05" customHeight="1" x14ac:dyDescent="0.2">
      <c r="B869" s="20" t="s">
        <v>52</v>
      </c>
      <c r="O869" s="150">
        <f t="shared" si="14"/>
        <v>409.75999999992786</v>
      </c>
    </row>
    <row r="870" spans="2:15" ht="22.05" customHeight="1" x14ac:dyDescent="0.2">
      <c r="B870" s="20" t="s">
        <v>52</v>
      </c>
      <c r="O870" s="150">
        <f t="shared" ref="O870:O933" si="15">O869+M870-N870</f>
        <v>409.75999999992786</v>
      </c>
    </row>
    <row r="871" spans="2:15" ht="22.05" customHeight="1" x14ac:dyDescent="0.2">
      <c r="B871" s="20" t="s">
        <v>52</v>
      </c>
      <c r="O871" s="150">
        <f t="shared" si="15"/>
        <v>409.75999999992786</v>
      </c>
    </row>
    <row r="872" spans="2:15" ht="22.05" customHeight="1" x14ac:dyDescent="0.2">
      <c r="B872" s="20" t="s">
        <v>52</v>
      </c>
      <c r="O872" s="150">
        <f t="shared" si="15"/>
        <v>409.75999999992786</v>
      </c>
    </row>
    <row r="873" spans="2:15" ht="22.05" customHeight="1" x14ac:dyDescent="0.2">
      <c r="B873" s="20" t="s">
        <v>52</v>
      </c>
      <c r="O873" s="150">
        <f t="shared" si="15"/>
        <v>409.75999999992786</v>
      </c>
    </row>
    <row r="874" spans="2:15" ht="22.05" customHeight="1" x14ac:dyDescent="0.2">
      <c r="B874" s="20" t="s">
        <v>52</v>
      </c>
      <c r="O874" s="150">
        <f t="shared" si="15"/>
        <v>409.75999999992786</v>
      </c>
    </row>
    <row r="875" spans="2:15" ht="22.05" customHeight="1" x14ac:dyDescent="0.2">
      <c r="B875" s="20" t="s">
        <v>52</v>
      </c>
      <c r="O875" s="150">
        <f t="shared" si="15"/>
        <v>409.75999999992786</v>
      </c>
    </row>
    <row r="876" spans="2:15" ht="22.05" customHeight="1" x14ac:dyDescent="0.2">
      <c r="B876" s="20" t="s">
        <v>52</v>
      </c>
      <c r="O876" s="150">
        <f t="shared" si="15"/>
        <v>409.75999999992786</v>
      </c>
    </row>
    <row r="877" spans="2:15" ht="22.05" customHeight="1" x14ac:dyDescent="0.2">
      <c r="B877" s="20" t="s">
        <v>52</v>
      </c>
      <c r="O877" s="150">
        <f t="shared" si="15"/>
        <v>409.75999999992786</v>
      </c>
    </row>
    <row r="878" spans="2:15" ht="22.05" customHeight="1" x14ac:dyDescent="0.2">
      <c r="B878" s="20" t="s">
        <v>52</v>
      </c>
      <c r="O878" s="150">
        <f t="shared" si="15"/>
        <v>409.75999999992786</v>
      </c>
    </row>
    <row r="879" spans="2:15" ht="22.05" customHeight="1" x14ac:dyDescent="0.2">
      <c r="B879" s="20" t="s">
        <v>52</v>
      </c>
      <c r="O879" s="150">
        <f t="shared" si="15"/>
        <v>409.75999999992786</v>
      </c>
    </row>
    <row r="880" spans="2:15" ht="22.05" customHeight="1" x14ac:dyDescent="0.2">
      <c r="B880" s="20" t="s">
        <v>52</v>
      </c>
      <c r="O880" s="150">
        <f t="shared" si="15"/>
        <v>409.75999999992786</v>
      </c>
    </row>
    <row r="881" spans="2:15" ht="22.05" customHeight="1" x14ac:dyDescent="0.2">
      <c r="B881" s="20" t="s">
        <v>52</v>
      </c>
      <c r="O881" s="150">
        <f t="shared" si="15"/>
        <v>409.75999999992786</v>
      </c>
    </row>
    <row r="882" spans="2:15" ht="22.05" customHeight="1" x14ac:dyDescent="0.2">
      <c r="B882" s="20" t="s">
        <v>52</v>
      </c>
      <c r="O882" s="150">
        <f t="shared" si="15"/>
        <v>409.75999999992786</v>
      </c>
    </row>
    <row r="883" spans="2:15" ht="22.05" customHeight="1" x14ac:dyDescent="0.2">
      <c r="B883" s="20" t="s">
        <v>52</v>
      </c>
      <c r="O883" s="150">
        <f t="shared" si="15"/>
        <v>409.75999999992786</v>
      </c>
    </row>
    <row r="884" spans="2:15" ht="22.05" customHeight="1" x14ac:dyDescent="0.2">
      <c r="B884" s="20" t="s">
        <v>52</v>
      </c>
      <c r="O884" s="150">
        <f t="shared" si="15"/>
        <v>409.75999999992786</v>
      </c>
    </row>
    <row r="885" spans="2:15" ht="22.05" customHeight="1" x14ac:dyDescent="0.2">
      <c r="B885" s="20" t="s">
        <v>52</v>
      </c>
      <c r="O885" s="150">
        <f t="shared" si="15"/>
        <v>409.75999999992786</v>
      </c>
    </row>
    <row r="886" spans="2:15" ht="22.05" customHeight="1" x14ac:dyDescent="0.2">
      <c r="B886" s="20" t="s">
        <v>52</v>
      </c>
      <c r="O886" s="150">
        <f t="shared" si="15"/>
        <v>409.75999999992786</v>
      </c>
    </row>
    <row r="887" spans="2:15" ht="22.05" customHeight="1" x14ac:dyDescent="0.2">
      <c r="B887" s="20" t="s">
        <v>52</v>
      </c>
      <c r="O887" s="150">
        <f t="shared" si="15"/>
        <v>409.75999999992786</v>
      </c>
    </row>
    <row r="888" spans="2:15" ht="22.05" customHeight="1" x14ac:dyDescent="0.2">
      <c r="B888" s="20" t="s">
        <v>52</v>
      </c>
      <c r="O888" s="150">
        <f t="shared" si="15"/>
        <v>409.75999999992786</v>
      </c>
    </row>
    <row r="889" spans="2:15" ht="22.05" customHeight="1" x14ac:dyDescent="0.2">
      <c r="B889" s="20" t="s">
        <v>52</v>
      </c>
      <c r="O889" s="150">
        <f t="shared" si="15"/>
        <v>409.75999999992786</v>
      </c>
    </row>
    <row r="890" spans="2:15" ht="22.05" customHeight="1" x14ac:dyDescent="0.2">
      <c r="B890" s="20" t="s">
        <v>52</v>
      </c>
      <c r="O890" s="150">
        <f t="shared" si="15"/>
        <v>409.75999999992786</v>
      </c>
    </row>
    <row r="891" spans="2:15" ht="22.05" customHeight="1" x14ac:dyDescent="0.2">
      <c r="B891" s="20" t="s">
        <v>52</v>
      </c>
      <c r="O891" s="150">
        <f t="shared" si="15"/>
        <v>409.75999999992786</v>
      </c>
    </row>
    <row r="892" spans="2:15" ht="22.05" customHeight="1" x14ac:dyDescent="0.2">
      <c r="B892" s="20" t="s">
        <v>52</v>
      </c>
      <c r="O892" s="150">
        <f t="shared" si="15"/>
        <v>409.75999999992786</v>
      </c>
    </row>
    <row r="893" spans="2:15" ht="22.05" customHeight="1" x14ac:dyDescent="0.2">
      <c r="B893" s="20" t="s">
        <v>52</v>
      </c>
      <c r="O893" s="150">
        <f t="shared" si="15"/>
        <v>409.75999999992786</v>
      </c>
    </row>
    <row r="894" spans="2:15" ht="22.05" customHeight="1" x14ac:dyDescent="0.2">
      <c r="B894" s="20" t="s">
        <v>52</v>
      </c>
      <c r="O894" s="150">
        <f t="shared" si="15"/>
        <v>409.75999999992786</v>
      </c>
    </row>
    <row r="895" spans="2:15" ht="22.05" customHeight="1" x14ac:dyDescent="0.2">
      <c r="B895" s="20" t="s">
        <v>52</v>
      </c>
      <c r="O895" s="150">
        <f t="shared" si="15"/>
        <v>409.75999999992786</v>
      </c>
    </row>
    <row r="896" spans="2:15" ht="22.05" customHeight="1" x14ac:dyDescent="0.2">
      <c r="B896" s="20" t="s">
        <v>52</v>
      </c>
      <c r="O896" s="150">
        <f t="shared" si="15"/>
        <v>409.75999999992786</v>
      </c>
    </row>
    <row r="897" spans="2:15" ht="22.05" customHeight="1" x14ac:dyDescent="0.2">
      <c r="B897" s="20" t="s">
        <v>52</v>
      </c>
      <c r="O897" s="150">
        <f t="shared" si="15"/>
        <v>409.75999999992786</v>
      </c>
    </row>
    <row r="898" spans="2:15" ht="22.05" customHeight="1" x14ac:dyDescent="0.2">
      <c r="B898" s="20" t="s">
        <v>52</v>
      </c>
      <c r="O898" s="150">
        <f t="shared" si="15"/>
        <v>409.75999999992786</v>
      </c>
    </row>
    <row r="899" spans="2:15" ht="22.05" customHeight="1" x14ac:dyDescent="0.2">
      <c r="B899" s="20" t="s">
        <v>52</v>
      </c>
      <c r="O899" s="150">
        <f t="shared" si="15"/>
        <v>409.75999999992786</v>
      </c>
    </row>
    <row r="900" spans="2:15" ht="22.05" customHeight="1" x14ac:dyDescent="0.2">
      <c r="B900" s="20" t="s">
        <v>52</v>
      </c>
      <c r="O900" s="150">
        <f t="shared" si="15"/>
        <v>409.75999999992786</v>
      </c>
    </row>
    <row r="901" spans="2:15" ht="22.05" customHeight="1" x14ac:dyDescent="0.2">
      <c r="B901" s="20" t="s">
        <v>52</v>
      </c>
      <c r="O901" s="150">
        <f t="shared" si="15"/>
        <v>409.75999999992786</v>
      </c>
    </row>
    <row r="902" spans="2:15" ht="22.05" customHeight="1" x14ac:dyDescent="0.2">
      <c r="B902" s="20" t="s">
        <v>52</v>
      </c>
      <c r="O902" s="150">
        <f t="shared" si="15"/>
        <v>409.75999999992786</v>
      </c>
    </row>
    <row r="903" spans="2:15" ht="22.05" customHeight="1" x14ac:dyDescent="0.2">
      <c r="B903" s="20" t="s">
        <v>52</v>
      </c>
      <c r="O903" s="150">
        <f t="shared" si="15"/>
        <v>409.75999999992786</v>
      </c>
    </row>
    <row r="904" spans="2:15" ht="22.05" customHeight="1" x14ac:dyDescent="0.2">
      <c r="B904" s="20" t="s">
        <v>52</v>
      </c>
      <c r="O904" s="150">
        <f t="shared" si="15"/>
        <v>409.75999999992786</v>
      </c>
    </row>
    <row r="905" spans="2:15" ht="22.05" customHeight="1" x14ac:dyDescent="0.2">
      <c r="B905" s="20" t="s">
        <v>52</v>
      </c>
      <c r="O905" s="150">
        <f t="shared" si="15"/>
        <v>409.75999999992786</v>
      </c>
    </row>
    <row r="906" spans="2:15" ht="22.05" customHeight="1" x14ac:dyDescent="0.2">
      <c r="B906" s="20" t="s">
        <v>52</v>
      </c>
      <c r="O906" s="150">
        <f t="shared" si="15"/>
        <v>409.75999999992786</v>
      </c>
    </row>
    <row r="907" spans="2:15" ht="22.05" customHeight="1" x14ac:dyDescent="0.2">
      <c r="B907" s="20" t="s">
        <v>52</v>
      </c>
      <c r="O907" s="150">
        <f t="shared" si="15"/>
        <v>409.75999999992786</v>
      </c>
    </row>
    <row r="908" spans="2:15" ht="22.05" customHeight="1" x14ac:dyDescent="0.2">
      <c r="B908" s="20" t="s">
        <v>52</v>
      </c>
      <c r="O908" s="150">
        <f t="shared" si="15"/>
        <v>409.75999999992786</v>
      </c>
    </row>
    <row r="909" spans="2:15" ht="22.05" customHeight="1" x14ac:dyDescent="0.2">
      <c r="B909" s="20" t="s">
        <v>52</v>
      </c>
      <c r="O909" s="150">
        <f t="shared" si="15"/>
        <v>409.75999999992786</v>
      </c>
    </row>
    <row r="910" spans="2:15" ht="22.05" customHeight="1" x14ac:dyDescent="0.2">
      <c r="B910" s="20" t="s">
        <v>52</v>
      </c>
      <c r="O910" s="150">
        <f t="shared" si="15"/>
        <v>409.75999999992786</v>
      </c>
    </row>
    <row r="911" spans="2:15" ht="22.05" customHeight="1" x14ac:dyDescent="0.2">
      <c r="B911" s="20" t="s">
        <v>52</v>
      </c>
      <c r="O911" s="150">
        <f t="shared" si="15"/>
        <v>409.75999999992786</v>
      </c>
    </row>
    <row r="912" spans="2:15" ht="22.05" customHeight="1" x14ac:dyDescent="0.2">
      <c r="B912" s="20" t="s">
        <v>52</v>
      </c>
      <c r="O912" s="150">
        <f t="shared" si="15"/>
        <v>409.75999999992786</v>
      </c>
    </row>
    <row r="913" spans="2:15" ht="22.05" customHeight="1" x14ac:dyDescent="0.2">
      <c r="B913" s="20" t="s">
        <v>52</v>
      </c>
      <c r="O913" s="150">
        <f t="shared" si="15"/>
        <v>409.75999999992786</v>
      </c>
    </row>
    <row r="914" spans="2:15" ht="22.05" customHeight="1" x14ac:dyDescent="0.2">
      <c r="B914" s="20" t="s">
        <v>52</v>
      </c>
      <c r="O914" s="150">
        <f t="shared" si="15"/>
        <v>409.75999999992786</v>
      </c>
    </row>
    <row r="915" spans="2:15" ht="22.05" customHeight="1" x14ac:dyDescent="0.2">
      <c r="B915" s="20" t="s">
        <v>52</v>
      </c>
      <c r="O915" s="150">
        <f t="shared" si="15"/>
        <v>409.75999999992786</v>
      </c>
    </row>
    <row r="916" spans="2:15" ht="22.05" customHeight="1" x14ac:dyDescent="0.2">
      <c r="B916" s="20" t="s">
        <v>52</v>
      </c>
      <c r="O916" s="150">
        <f t="shared" si="15"/>
        <v>409.75999999992786</v>
      </c>
    </row>
    <row r="917" spans="2:15" ht="22.05" customHeight="1" x14ac:dyDescent="0.2">
      <c r="B917" s="20" t="s">
        <v>52</v>
      </c>
      <c r="O917" s="150">
        <f t="shared" si="15"/>
        <v>409.75999999992786</v>
      </c>
    </row>
    <row r="918" spans="2:15" ht="22.05" customHeight="1" x14ac:dyDescent="0.2">
      <c r="B918" s="20" t="s">
        <v>52</v>
      </c>
      <c r="O918" s="150">
        <f t="shared" si="15"/>
        <v>409.75999999992786</v>
      </c>
    </row>
    <row r="919" spans="2:15" ht="22.05" customHeight="1" x14ac:dyDescent="0.2">
      <c r="B919" s="20" t="s">
        <v>52</v>
      </c>
      <c r="O919" s="150">
        <f t="shared" si="15"/>
        <v>409.75999999992786</v>
      </c>
    </row>
    <row r="920" spans="2:15" ht="22.05" customHeight="1" x14ac:dyDescent="0.2">
      <c r="B920" s="20" t="s">
        <v>52</v>
      </c>
      <c r="O920" s="150">
        <f t="shared" si="15"/>
        <v>409.75999999992786</v>
      </c>
    </row>
    <row r="921" spans="2:15" ht="22.05" customHeight="1" x14ac:dyDescent="0.2">
      <c r="B921" s="20" t="s">
        <v>52</v>
      </c>
      <c r="O921" s="150">
        <f t="shared" si="15"/>
        <v>409.75999999992786</v>
      </c>
    </row>
    <row r="922" spans="2:15" ht="22.05" customHeight="1" x14ac:dyDescent="0.2">
      <c r="B922" s="20" t="s">
        <v>52</v>
      </c>
      <c r="O922" s="150">
        <f t="shared" si="15"/>
        <v>409.75999999992786</v>
      </c>
    </row>
    <row r="923" spans="2:15" ht="22.05" customHeight="1" x14ac:dyDescent="0.2">
      <c r="B923" s="20" t="s">
        <v>52</v>
      </c>
      <c r="O923" s="150">
        <f t="shared" si="15"/>
        <v>409.75999999992786</v>
      </c>
    </row>
    <row r="924" spans="2:15" ht="22.05" customHeight="1" x14ac:dyDescent="0.2">
      <c r="B924" s="20" t="s">
        <v>52</v>
      </c>
      <c r="O924" s="150">
        <f t="shared" si="15"/>
        <v>409.75999999992786</v>
      </c>
    </row>
    <row r="925" spans="2:15" ht="22.05" customHeight="1" x14ac:dyDescent="0.2">
      <c r="B925" s="20" t="s">
        <v>52</v>
      </c>
      <c r="O925" s="150">
        <f t="shared" si="15"/>
        <v>409.75999999992786</v>
      </c>
    </row>
    <row r="926" spans="2:15" ht="22.05" customHeight="1" x14ac:dyDescent="0.2">
      <c r="B926" s="20" t="s">
        <v>52</v>
      </c>
      <c r="O926" s="150">
        <f t="shared" si="15"/>
        <v>409.75999999992786</v>
      </c>
    </row>
    <row r="927" spans="2:15" ht="22.05" customHeight="1" x14ac:dyDescent="0.2">
      <c r="B927" s="20" t="s">
        <v>52</v>
      </c>
      <c r="O927" s="150">
        <f t="shared" si="15"/>
        <v>409.75999999992786</v>
      </c>
    </row>
    <row r="928" spans="2:15" ht="22.05" customHeight="1" x14ac:dyDescent="0.2">
      <c r="B928" s="20" t="s">
        <v>52</v>
      </c>
      <c r="O928" s="150">
        <f t="shared" si="15"/>
        <v>409.75999999992786</v>
      </c>
    </row>
    <row r="929" spans="2:15" ht="22.05" customHeight="1" x14ac:dyDescent="0.2">
      <c r="B929" s="20" t="s">
        <v>52</v>
      </c>
      <c r="O929" s="150">
        <f t="shared" si="15"/>
        <v>409.75999999992786</v>
      </c>
    </row>
    <row r="930" spans="2:15" ht="22.05" customHeight="1" x14ac:dyDescent="0.2">
      <c r="B930" s="20" t="s">
        <v>52</v>
      </c>
      <c r="O930" s="150">
        <f t="shared" si="15"/>
        <v>409.75999999992786</v>
      </c>
    </row>
    <row r="931" spans="2:15" ht="22.05" customHeight="1" x14ac:dyDescent="0.2">
      <c r="B931" s="20" t="s">
        <v>52</v>
      </c>
      <c r="O931" s="150">
        <f t="shared" si="15"/>
        <v>409.75999999992786</v>
      </c>
    </row>
    <row r="932" spans="2:15" ht="22.05" customHeight="1" x14ac:dyDescent="0.2">
      <c r="B932" s="20" t="s">
        <v>52</v>
      </c>
      <c r="O932" s="150">
        <f t="shared" si="15"/>
        <v>409.75999999992786</v>
      </c>
    </row>
    <row r="933" spans="2:15" ht="22.05" customHeight="1" x14ac:dyDescent="0.2">
      <c r="B933" s="20" t="s">
        <v>52</v>
      </c>
      <c r="O933" s="150">
        <f t="shared" si="15"/>
        <v>409.75999999992786</v>
      </c>
    </row>
    <row r="934" spans="2:15" ht="22.05" customHeight="1" x14ac:dyDescent="0.2">
      <c r="B934" s="20" t="s">
        <v>52</v>
      </c>
      <c r="O934" s="150">
        <f t="shared" ref="O934:O997" si="16">O933+M934-N934</f>
        <v>409.75999999992786</v>
      </c>
    </row>
    <row r="935" spans="2:15" ht="22.05" customHeight="1" x14ac:dyDescent="0.2">
      <c r="B935" s="20" t="s">
        <v>52</v>
      </c>
      <c r="O935" s="150">
        <f t="shared" si="16"/>
        <v>409.75999999992786</v>
      </c>
    </row>
    <row r="936" spans="2:15" ht="22.05" customHeight="1" x14ac:dyDescent="0.2">
      <c r="B936" s="20" t="s">
        <v>52</v>
      </c>
      <c r="O936" s="150">
        <f t="shared" si="16"/>
        <v>409.75999999992786</v>
      </c>
    </row>
    <row r="937" spans="2:15" ht="22.05" customHeight="1" x14ac:dyDescent="0.2">
      <c r="B937" s="20" t="s">
        <v>52</v>
      </c>
      <c r="O937" s="150">
        <f t="shared" si="16"/>
        <v>409.75999999992786</v>
      </c>
    </row>
    <row r="938" spans="2:15" ht="22.05" customHeight="1" x14ac:dyDescent="0.2">
      <c r="B938" s="20" t="s">
        <v>52</v>
      </c>
      <c r="O938" s="150">
        <f t="shared" si="16"/>
        <v>409.75999999992786</v>
      </c>
    </row>
    <row r="939" spans="2:15" ht="22.05" customHeight="1" x14ac:dyDescent="0.2">
      <c r="B939" s="20" t="s">
        <v>52</v>
      </c>
      <c r="O939" s="150">
        <f t="shared" si="16"/>
        <v>409.75999999992786</v>
      </c>
    </row>
    <row r="940" spans="2:15" ht="22.05" customHeight="1" x14ac:dyDescent="0.2">
      <c r="B940" s="20" t="s">
        <v>52</v>
      </c>
      <c r="O940" s="150">
        <f t="shared" si="16"/>
        <v>409.75999999992786</v>
      </c>
    </row>
    <row r="941" spans="2:15" ht="22.05" customHeight="1" x14ac:dyDescent="0.2">
      <c r="B941" s="20" t="s">
        <v>52</v>
      </c>
      <c r="O941" s="150">
        <f t="shared" si="16"/>
        <v>409.75999999992786</v>
      </c>
    </row>
    <row r="942" spans="2:15" ht="22.05" customHeight="1" x14ac:dyDescent="0.2">
      <c r="B942" s="20" t="s">
        <v>52</v>
      </c>
      <c r="O942" s="150">
        <f t="shared" si="16"/>
        <v>409.75999999992786</v>
      </c>
    </row>
    <row r="943" spans="2:15" ht="22.05" customHeight="1" x14ac:dyDescent="0.2">
      <c r="B943" s="20" t="s">
        <v>52</v>
      </c>
      <c r="O943" s="150">
        <f t="shared" si="16"/>
        <v>409.75999999992786</v>
      </c>
    </row>
    <row r="944" spans="2:15" ht="22.05" customHeight="1" x14ac:dyDescent="0.2">
      <c r="B944" s="20" t="s">
        <v>52</v>
      </c>
      <c r="O944" s="150">
        <f t="shared" si="16"/>
        <v>409.75999999992786</v>
      </c>
    </row>
    <row r="945" spans="2:15" ht="22.05" customHeight="1" x14ac:dyDescent="0.2">
      <c r="B945" s="20" t="s">
        <v>52</v>
      </c>
      <c r="O945" s="150">
        <f t="shared" si="16"/>
        <v>409.75999999992786</v>
      </c>
    </row>
    <row r="946" spans="2:15" ht="22.05" customHeight="1" x14ac:dyDescent="0.2">
      <c r="B946" s="20" t="s">
        <v>52</v>
      </c>
      <c r="O946" s="150">
        <f t="shared" si="16"/>
        <v>409.75999999992786</v>
      </c>
    </row>
    <row r="947" spans="2:15" ht="22.05" customHeight="1" x14ac:dyDescent="0.2">
      <c r="B947" s="20" t="s">
        <v>52</v>
      </c>
      <c r="O947" s="150">
        <f t="shared" si="16"/>
        <v>409.75999999992786</v>
      </c>
    </row>
    <row r="948" spans="2:15" ht="22.05" customHeight="1" x14ac:dyDescent="0.2">
      <c r="B948" s="20" t="s">
        <v>52</v>
      </c>
      <c r="O948" s="150">
        <f t="shared" si="16"/>
        <v>409.75999999992786</v>
      </c>
    </row>
    <row r="949" spans="2:15" ht="22.05" customHeight="1" x14ac:dyDescent="0.2">
      <c r="B949" s="20" t="s">
        <v>52</v>
      </c>
      <c r="O949" s="150">
        <f t="shared" si="16"/>
        <v>409.75999999992786</v>
      </c>
    </row>
    <row r="950" spans="2:15" ht="22.05" customHeight="1" x14ac:dyDescent="0.2">
      <c r="B950" s="20" t="s">
        <v>52</v>
      </c>
      <c r="O950" s="150">
        <f t="shared" si="16"/>
        <v>409.75999999992786</v>
      </c>
    </row>
    <row r="951" spans="2:15" ht="22.05" customHeight="1" x14ac:dyDescent="0.2">
      <c r="B951" s="20" t="s">
        <v>52</v>
      </c>
      <c r="O951" s="150">
        <f t="shared" si="16"/>
        <v>409.75999999992786</v>
      </c>
    </row>
    <row r="952" spans="2:15" ht="22.05" customHeight="1" x14ac:dyDescent="0.2">
      <c r="B952" s="20" t="s">
        <v>52</v>
      </c>
      <c r="O952" s="150">
        <f t="shared" si="16"/>
        <v>409.75999999992786</v>
      </c>
    </row>
    <row r="953" spans="2:15" ht="22.05" customHeight="1" x14ac:dyDescent="0.2">
      <c r="B953" s="20" t="s">
        <v>52</v>
      </c>
      <c r="O953" s="150">
        <f t="shared" si="16"/>
        <v>409.75999999992786</v>
      </c>
    </row>
    <row r="954" spans="2:15" ht="22.05" customHeight="1" x14ac:dyDescent="0.2">
      <c r="B954" s="20" t="s">
        <v>52</v>
      </c>
      <c r="O954" s="150">
        <f t="shared" si="16"/>
        <v>409.75999999992786</v>
      </c>
    </row>
    <row r="955" spans="2:15" ht="22.05" customHeight="1" x14ac:dyDescent="0.2">
      <c r="B955" s="20" t="s">
        <v>52</v>
      </c>
      <c r="O955" s="150">
        <f t="shared" si="16"/>
        <v>409.75999999992786</v>
      </c>
    </row>
    <row r="956" spans="2:15" ht="22.05" customHeight="1" x14ac:dyDescent="0.2">
      <c r="B956" s="20" t="s">
        <v>52</v>
      </c>
      <c r="O956" s="150">
        <f t="shared" si="16"/>
        <v>409.75999999992786</v>
      </c>
    </row>
    <row r="957" spans="2:15" ht="22.05" customHeight="1" x14ac:dyDescent="0.2">
      <c r="B957" s="20" t="s">
        <v>52</v>
      </c>
      <c r="O957" s="150">
        <f t="shared" si="16"/>
        <v>409.75999999992786</v>
      </c>
    </row>
    <row r="958" spans="2:15" ht="22.05" customHeight="1" x14ac:dyDescent="0.2">
      <c r="B958" s="20" t="s">
        <v>52</v>
      </c>
      <c r="O958" s="150">
        <f t="shared" si="16"/>
        <v>409.75999999992786</v>
      </c>
    </row>
    <row r="959" spans="2:15" ht="22.05" customHeight="1" x14ac:dyDescent="0.2">
      <c r="B959" s="20" t="s">
        <v>52</v>
      </c>
      <c r="O959" s="150">
        <f t="shared" si="16"/>
        <v>409.75999999992786</v>
      </c>
    </row>
    <row r="960" spans="2:15" ht="22.05" customHeight="1" x14ac:dyDescent="0.2">
      <c r="B960" s="20" t="s">
        <v>52</v>
      </c>
      <c r="O960" s="150">
        <f t="shared" si="16"/>
        <v>409.75999999992786</v>
      </c>
    </row>
    <row r="961" spans="2:15" ht="22.05" customHeight="1" x14ac:dyDescent="0.2">
      <c r="B961" s="20" t="s">
        <v>52</v>
      </c>
      <c r="O961" s="150">
        <f t="shared" si="16"/>
        <v>409.75999999992786</v>
      </c>
    </row>
    <row r="962" spans="2:15" ht="22.05" customHeight="1" x14ac:dyDescent="0.2">
      <c r="B962" s="20" t="s">
        <v>52</v>
      </c>
      <c r="O962" s="150">
        <f t="shared" si="16"/>
        <v>409.75999999992786</v>
      </c>
    </row>
    <row r="963" spans="2:15" ht="22.05" customHeight="1" x14ac:dyDescent="0.2">
      <c r="B963" s="20" t="s">
        <v>52</v>
      </c>
      <c r="O963" s="150">
        <f t="shared" si="16"/>
        <v>409.75999999992786</v>
      </c>
    </row>
    <row r="964" spans="2:15" ht="22.05" customHeight="1" x14ac:dyDescent="0.2">
      <c r="B964" s="20" t="s">
        <v>52</v>
      </c>
      <c r="O964" s="150">
        <f t="shared" si="16"/>
        <v>409.75999999992786</v>
      </c>
    </row>
    <row r="965" spans="2:15" ht="22.05" customHeight="1" x14ac:dyDescent="0.2">
      <c r="B965" s="20" t="s">
        <v>52</v>
      </c>
      <c r="O965" s="150">
        <f t="shared" si="16"/>
        <v>409.75999999992786</v>
      </c>
    </row>
    <row r="966" spans="2:15" ht="22.05" customHeight="1" x14ac:dyDescent="0.2">
      <c r="B966" s="20" t="s">
        <v>52</v>
      </c>
      <c r="O966" s="150">
        <f t="shared" si="16"/>
        <v>409.75999999992786</v>
      </c>
    </row>
    <row r="967" spans="2:15" ht="22.05" customHeight="1" x14ac:dyDescent="0.2">
      <c r="B967" s="20" t="s">
        <v>52</v>
      </c>
      <c r="O967" s="150">
        <f t="shared" si="16"/>
        <v>409.75999999992786</v>
      </c>
    </row>
    <row r="968" spans="2:15" ht="22.05" customHeight="1" x14ac:dyDescent="0.2">
      <c r="B968" s="20" t="s">
        <v>52</v>
      </c>
      <c r="O968" s="150">
        <f t="shared" si="16"/>
        <v>409.75999999992786</v>
      </c>
    </row>
    <row r="969" spans="2:15" ht="22.05" customHeight="1" x14ac:dyDescent="0.2">
      <c r="B969" s="20" t="s">
        <v>52</v>
      </c>
      <c r="O969" s="150">
        <f t="shared" si="16"/>
        <v>409.75999999992786</v>
      </c>
    </row>
    <row r="970" spans="2:15" ht="22.05" customHeight="1" x14ac:dyDescent="0.2">
      <c r="B970" s="20" t="s">
        <v>52</v>
      </c>
      <c r="O970" s="150">
        <f t="shared" si="16"/>
        <v>409.75999999992786</v>
      </c>
    </row>
    <row r="971" spans="2:15" ht="22.05" customHeight="1" x14ac:dyDescent="0.2">
      <c r="B971" s="20" t="s">
        <v>52</v>
      </c>
      <c r="O971" s="150">
        <f t="shared" si="16"/>
        <v>409.75999999992786</v>
      </c>
    </row>
    <row r="972" spans="2:15" ht="22.05" customHeight="1" x14ac:dyDescent="0.2">
      <c r="B972" s="20" t="s">
        <v>52</v>
      </c>
      <c r="O972" s="150">
        <f t="shared" si="16"/>
        <v>409.75999999992786</v>
      </c>
    </row>
    <row r="973" spans="2:15" ht="22.05" customHeight="1" x14ac:dyDescent="0.2">
      <c r="B973" s="20" t="s">
        <v>52</v>
      </c>
      <c r="O973" s="150">
        <f t="shared" si="16"/>
        <v>409.75999999992786</v>
      </c>
    </row>
    <row r="974" spans="2:15" ht="22.05" customHeight="1" x14ac:dyDescent="0.2">
      <c r="B974" s="20" t="s">
        <v>52</v>
      </c>
      <c r="O974" s="150">
        <f t="shared" si="16"/>
        <v>409.75999999992786</v>
      </c>
    </row>
    <row r="975" spans="2:15" ht="22.05" customHeight="1" x14ac:dyDescent="0.2">
      <c r="B975" s="20" t="s">
        <v>52</v>
      </c>
      <c r="O975" s="150">
        <f t="shared" si="16"/>
        <v>409.75999999992786</v>
      </c>
    </row>
    <row r="976" spans="2:15" ht="22.05" customHeight="1" x14ac:dyDescent="0.2">
      <c r="B976" s="20" t="s">
        <v>52</v>
      </c>
      <c r="O976" s="150">
        <f t="shared" si="16"/>
        <v>409.75999999992786</v>
      </c>
    </row>
    <row r="977" spans="2:15" ht="22.05" customHeight="1" x14ac:dyDescent="0.2">
      <c r="B977" s="20" t="s">
        <v>52</v>
      </c>
      <c r="O977" s="150">
        <f t="shared" si="16"/>
        <v>409.75999999992786</v>
      </c>
    </row>
    <row r="978" spans="2:15" ht="22.05" customHeight="1" x14ac:dyDescent="0.2">
      <c r="B978" s="20" t="s">
        <v>52</v>
      </c>
      <c r="O978" s="150">
        <f t="shared" si="16"/>
        <v>409.75999999992786</v>
      </c>
    </row>
    <row r="979" spans="2:15" ht="22.05" customHeight="1" x14ac:dyDescent="0.2">
      <c r="B979" s="20" t="s">
        <v>52</v>
      </c>
      <c r="O979" s="150">
        <f t="shared" si="16"/>
        <v>409.75999999992786</v>
      </c>
    </row>
    <row r="980" spans="2:15" ht="22.05" customHeight="1" x14ac:dyDescent="0.2">
      <c r="B980" s="20" t="s">
        <v>52</v>
      </c>
      <c r="O980" s="150">
        <f t="shared" si="16"/>
        <v>409.75999999992786</v>
      </c>
    </row>
    <row r="981" spans="2:15" ht="22.05" customHeight="1" x14ac:dyDescent="0.2">
      <c r="B981" s="20" t="s">
        <v>52</v>
      </c>
      <c r="O981" s="150">
        <f t="shared" si="16"/>
        <v>409.75999999992786</v>
      </c>
    </row>
    <row r="982" spans="2:15" ht="22.05" customHeight="1" x14ac:dyDescent="0.2">
      <c r="B982" s="20" t="s">
        <v>52</v>
      </c>
      <c r="O982" s="150">
        <f t="shared" si="16"/>
        <v>409.75999999992786</v>
      </c>
    </row>
    <row r="983" spans="2:15" ht="22.05" customHeight="1" x14ac:dyDescent="0.2">
      <c r="B983" s="20" t="s">
        <v>52</v>
      </c>
      <c r="O983" s="150">
        <f t="shared" si="16"/>
        <v>409.75999999992786</v>
      </c>
    </row>
    <row r="984" spans="2:15" ht="22.05" customHeight="1" x14ac:dyDescent="0.2">
      <c r="B984" s="20" t="s">
        <v>52</v>
      </c>
      <c r="O984" s="150">
        <f t="shared" si="16"/>
        <v>409.75999999992786</v>
      </c>
    </row>
    <row r="985" spans="2:15" ht="22.05" customHeight="1" x14ac:dyDescent="0.2">
      <c r="B985" s="20" t="s">
        <v>52</v>
      </c>
      <c r="O985" s="150">
        <f t="shared" si="16"/>
        <v>409.75999999992786</v>
      </c>
    </row>
    <row r="986" spans="2:15" ht="22.05" customHeight="1" x14ac:dyDescent="0.2">
      <c r="B986" s="20" t="s">
        <v>52</v>
      </c>
      <c r="O986" s="150">
        <f t="shared" si="16"/>
        <v>409.75999999992786</v>
      </c>
    </row>
    <row r="987" spans="2:15" ht="22.05" customHeight="1" x14ac:dyDescent="0.2">
      <c r="B987" s="20" t="s">
        <v>52</v>
      </c>
      <c r="O987" s="150">
        <f t="shared" si="16"/>
        <v>409.75999999992786</v>
      </c>
    </row>
    <row r="988" spans="2:15" ht="22.05" customHeight="1" x14ac:dyDescent="0.2">
      <c r="B988" s="20" t="s">
        <v>52</v>
      </c>
      <c r="O988" s="150">
        <f t="shared" si="16"/>
        <v>409.75999999992786</v>
      </c>
    </row>
    <row r="989" spans="2:15" ht="22.05" customHeight="1" x14ac:dyDescent="0.2">
      <c r="B989" s="20" t="s">
        <v>52</v>
      </c>
      <c r="O989" s="150">
        <f t="shared" si="16"/>
        <v>409.75999999992786</v>
      </c>
    </row>
    <row r="990" spans="2:15" ht="22.05" customHeight="1" x14ac:dyDescent="0.2">
      <c r="B990" s="20" t="s">
        <v>52</v>
      </c>
      <c r="O990" s="150">
        <f t="shared" si="16"/>
        <v>409.75999999992786</v>
      </c>
    </row>
    <row r="991" spans="2:15" ht="22.05" customHeight="1" x14ac:dyDescent="0.2">
      <c r="B991" s="20" t="s">
        <v>52</v>
      </c>
      <c r="O991" s="150">
        <f t="shared" si="16"/>
        <v>409.75999999992786</v>
      </c>
    </row>
    <row r="992" spans="2:15" ht="22.05" customHeight="1" x14ac:dyDescent="0.2">
      <c r="B992" s="20" t="s">
        <v>52</v>
      </c>
      <c r="O992" s="150">
        <f t="shared" si="16"/>
        <v>409.75999999992786</v>
      </c>
    </row>
    <row r="993" spans="2:15" ht="22.05" customHeight="1" x14ac:dyDescent="0.2">
      <c r="B993" s="20" t="s">
        <v>52</v>
      </c>
      <c r="O993" s="150">
        <f t="shared" si="16"/>
        <v>409.75999999992786</v>
      </c>
    </row>
    <row r="994" spans="2:15" ht="22.05" customHeight="1" x14ac:dyDescent="0.2">
      <c r="B994" s="20" t="s">
        <v>52</v>
      </c>
      <c r="O994" s="150">
        <f t="shared" si="16"/>
        <v>409.75999999992786</v>
      </c>
    </row>
    <row r="995" spans="2:15" ht="22.05" customHeight="1" x14ac:dyDescent="0.2">
      <c r="B995" s="20" t="s">
        <v>52</v>
      </c>
      <c r="O995" s="150">
        <f t="shared" si="16"/>
        <v>409.75999999992786</v>
      </c>
    </row>
    <row r="996" spans="2:15" ht="22.05" customHeight="1" x14ac:dyDescent="0.2">
      <c r="B996" s="20" t="s">
        <v>52</v>
      </c>
      <c r="O996" s="150">
        <f t="shared" si="16"/>
        <v>409.75999999992786</v>
      </c>
    </row>
    <row r="997" spans="2:15" ht="22.05" customHeight="1" x14ac:dyDescent="0.2">
      <c r="B997" s="20" t="s">
        <v>52</v>
      </c>
      <c r="O997" s="150">
        <f t="shared" si="16"/>
        <v>409.75999999992786</v>
      </c>
    </row>
    <row r="998" spans="2:15" ht="22.05" customHeight="1" x14ac:dyDescent="0.2">
      <c r="B998" s="20" t="s">
        <v>52</v>
      </c>
      <c r="O998" s="150">
        <f t="shared" ref="O998:O1004" si="17">O997+M998-N998</f>
        <v>409.75999999992786</v>
      </c>
    </row>
    <row r="999" spans="2:15" ht="22.05" customHeight="1" x14ac:dyDescent="0.2">
      <c r="B999" s="20" t="s">
        <v>52</v>
      </c>
      <c r="O999" s="150">
        <f t="shared" si="17"/>
        <v>409.75999999992786</v>
      </c>
    </row>
    <row r="1000" spans="2:15" ht="22.05" customHeight="1" x14ac:dyDescent="0.2">
      <c r="B1000" s="20" t="s">
        <v>52</v>
      </c>
      <c r="O1000" s="150">
        <f t="shared" si="17"/>
        <v>409.75999999992786</v>
      </c>
    </row>
    <row r="1001" spans="2:15" ht="22.05" customHeight="1" x14ac:dyDescent="0.2">
      <c r="B1001" s="20" t="s">
        <v>52</v>
      </c>
      <c r="O1001" s="150">
        <f t="shared" si="17"/>
        <v>409.75999999992786</v>
      </c>
    </row>
    <row r="1002" spans="2:15" ht="22.05" customHeight="1" x14ac:dyDescent="0.2">
      <c r="B1002" s="20" t="s">
        <v>52</v>
      </c>
      <c r="O1002" s="150">
        <f t="shared" si="17"/>
        <v>409.75999999992786</v>
      </c>
    </row>
    <row r="1003" spans="2:15" ht="22.05" customHeight="1" x14ac:dyDescent="0.2">
      <c r="B1003" s="20" t="s">
        <v>52</v>
      </c>
      <c r="O1003" s="150">
        <f t="shared" si="17"/>
        <v>409.75999999992786</v>
      </c>
    </row>
    <row r="1004" spans="2:15" ht="22.05" customHeight="1" x14ac:dyDescent="0.2">
      <c r="B1004" s="20" t="s">
        <v>52</v>
      </c>
      <c r="O1004" s="150">
        <f t="shared" si="17"/>
        <v>409.75999999992786</v>
      </c>
    </row>
  </sheetData>
  <sheetProtection formatCells="0" formatColumns="0" formatRows="0" autoFilter="0" pivotTables="0"/>
  <autoFilter ref="A1:P1004" xr:uid="{01AAA9AF-1765-4895-83EA-2CFDE309AA1D}"/>
  <dataValidations count="7">
    <dataValidation type="list" allowBlank="1" showInputMessage="1" showErrorMessage="1" sqref="I2:I1250" xr:uid="{60C10E9D-5864-458F-A556-2930F0D19ED9}">
      <formula1>INDIRECT($H2)</formula1>
    </dataValidation>
    <dataValidation type="list" allowBlank="1" showInputMessage="1" showErrorMessage="1" sqref="J949 J1259 J2:J20 J22:J918" xr:uid="{BCF8CAFA-65E9-4377-A1AD-B6AC0C34D3B4}">
      <formula1>INDIRECT($I2)</formula1>
    </dataValidation>
    <dataValidation type="list" allowBlank="1" showInputMessage="1" showErrorMessage="1" sqref="F2:F1035" xr:uid="{6C7DE7D3-4DE3-497B-9246-33AEAD0778C6}">
      <formula1>ESTADO</formula1>
    </dataValidation>
    <dataValidation type="list" allowBlank="1" showInputMessage="1" showErrorMessage="1" sqref="H2:H1035" xr:uid="{0F3F227D-B66A-4B44-9016-3176F050D2B0}">
      <formula1>TIPO</formula1>
    </dataValidation>
    <dataValidation type="date" allowBlank="1" showInputMessage="1" showErrorMessage="1" sqref="A971:A1035 C971:E1035 B1005:B1035" xr:uid="{B81A253E-E538-4322-9F0F-4F801CD9B541}">
      <formula1>45292</formula1>
      <formula2>45657</formula2>
    </dataValidation>
    <dataValidation type="list" allowBlank="1" showInputMessage="1" showErrorMessage="1" sqref="B2:B1258" xr:uid="{615F132F-2CB3-4E74-A7AD-FE236E7251F9}">
      <formula1>BANCO</formula1>
    </dataValidation>
    <dataValidation type="list" allowBlank="1" showInputMessage="1" showErrorMessage="1" error="VERIFICA CONCEPTO EN LISTA" sqref="J919:J948 J950:J1035" xr:uid="{0F14A51F-4C92-4372-881F-7AB674FFE796}">
      <formula1>INDIRECT($I919)</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B21B8-155B-438E-B543-130C8824E8F6}">
  <sheetPr filterMode="1">
    <tabColor theme="4" tint="0.39997558519241921"/>
  </sheetPr>
  <dimension ref="A1:R9911"/>
  <sheetViews>
    <sheetView zoomScaleNormal="100" workbookViewId="0">
      <pane xSplit="1" ySplit="1" topLeftCell="G1801" activePane="bottomRight" state="frozen"/>
      <selection pane="topRight" activeCell="B1" sqref="B1"/>
      <selection pane="bottomLeft" activeCell="A2" sqref="A2"/>
      <selection pane="bottomRight" activeCell="M1815" sqref="M1815"/>
    </sheetView>
  </sheetViews>
  <sheetFormatPr baseColWidth="10" defaultColWidth="12" defaultRowHeight="22.05" customHeight="1" x14ac:dyDescent="0.2"/>
  <cols>
    <col min="1" max="1" width="13.6640625" style="25" bestFit="1" customWidth="1"/>
    <col min="2" max="2" width="12.77734375" style="25" customWidth="1"/>
    <col min="3" max="3" width="10.109375" style="28" customWidth="1"/>
    <col min="4" max="4" width="26.44140625" style="230" customWidth="1"/>
    <col min="5" max="5" width="35.21875" style="25" customWidth="1"/>
    <col min="6" max="6" width="14.6640625" style="25" customWidth="1"/>
    <col min="7" max="7" width="5" style="28" customWidth="1"/>
    <col min="8" max="8" width="12.44140625" style="28" customWidth="1"/>
    <col min="9" max="9" width="13.6640625" style="28" customWidth="1"/>
    <col min="10" max="10" width="28.77734375" style="28" customWidth="1"/>
    <col min="11" max="11" width="29" style="156" customWidth="1"/>
    <col min="12" max="12" width="18" style="25" customWidth="1"/>
    <col min="13" max="13" width="13.33203125" style="25" customWidth="1"/>
    <col min="14" max="14" width="14" style="25" customWidth="1"/>
    <col min="15" max="15" width="16.109375" style="25" bestFit="1" customWidth="1"/>
    <col min="16" max="16384" width="12" style="25"/>
  </cols>
  <sheetData>
    <row r="1" spans="1:16" ht="22.05" customHeight="1" x14ac:dyDescent="0.2">
      <c r="A1" s="222" t="s">
        <v>0</v>
      </c>
      <c r="B1" s="152" t="s">
        <v>6</v>
      </c>
      <c r="C1" s="223" t="s">
        <v>74</v>
      </c>
      <c r="D1" s="222" t="s">
        <v>75</v>
      </c>
      <c r="E1" s="222" t="s">
        <v>7</v>
      </c>
      <c r="F1" s="152" t="s">
        <v>76</v>
      </c>
      <c r="G1" s="224" t="s">
        <v>1</v>
      </c>
      <c r="H1" s="152" t="s">
        <v>8</v>
      </c>
      <c r="I1" s="152" t="s">
        <v>12</v>
      </c>
      <c r="J1" s="152" t="s">
        <v>10</v>
      </c>
      <c r="K1" s="224" t="s">
        <v>9</v>
      </c>
      <c r="L1" s="224" t="s">
        <v>119</v>
      </c>
      <c r="M1" s="225" t="s">
        <v>2</v>
      </c>
      <c r="N1" s="226" t="s">
        <v>3</v>
      </c>
      <c r="O1" s="225" t="s">
        <v>4</v>
      </c>
      <c r="P1" s="151" t="s">
        <v>20</v>
      </c>
    </row>
    <row r="2" spans="1:16" s="28" customFormat="1" ht="22.05" hidden="1" customHeight="1" x14ac:dyDescent="0.2">
      <c r="A2" s="216">
        <v>45658</v>
      </c>
      <c r="B2" s="20" t="s">
        <v>185</v>
      </c>
      <c r="C2" s="41">
        <v>52609</v>
      </c>
      <c r="D2" s="22"/>
      <c r="E2" s="55" t="s">
        <v>126</v>
      </c>
      <c r="F2" s="20" t="s">
        <v>79</v>
      </c>
      <c r="G2" s="41"/>
      <c r="H2" s="21" t="s">
        <v>27</v>
      </c>
      <c r="I2" s="21" t="s">
        <v>27</v>
      </c>
      <c r="J2" s="21" t="s">
        <v>27</v>
      </c>
      <c r="K2" s="104" t="s">
        <v>23</v>
      </c>
      <c r="L2" s="41"/>
      <c r="M2" s="217">
        <v>132450.18</v>
      </c>
      <c r="N2" s="217">
        <v>0</v>
      </c>
      <c r="O2" s="339">
        <f>M2-N2</f>
        <v>132450.18</v>
      </c>
    </row>
    <row r="3" spans="1:16" ht="22.05" hidden="1" customHeight="1" x14ac:dyDescent="0.2">
      <c r="A3" s="216">
        <v>45658</v>
      </c>
      <c r="B3" s="20" t="s">
        <v>185</v>
      </c>
      <c r="C3" s="41">
        <v>52610</v>
      </c>
      <c r="D3" s="22"/>
      <c r="E3" s="302" t="s">
        <v>287</v>
      </c>
      <c r="F3" s="20" t="s">
        <v>79</v>
      </c>
      <c r="G3" s="55"/>
      <c r="H3" s="21" t="s">
        <v>22</v>
      </c>
      <c r="I3" s="21" t="s">
        <v>53</v>
      </c>
      <c r="J3" s="21" t="s">
        <v>112</v>
      </c>
      <c r="K3" s="104" t="s">
        <v>288</v>
      </c>
      <c r="L3" s="55"/>
      <c r="M3" s="303"/>
      <c r="N3" s="303">
        <v>580</v>
      </c>
      <c r="O3" s="217">
        <f>O2+M3-N3</f>
        <v>131870.18</v>
      </c>
    </row>
    <row r="4" spans="1:16" ht="22.05" hidden="1" customHeight="1" x14ac:dyDescent="0.2">
      <c r="A4" s="216">
        <v>45659</v>
      </c>
      <c r="B4" s="20" t="s">
        <v>185</v>
      </c>
      <c r="C4" s="41">
        <v>52612</v>
      </c>
      <c r="D4" s="22"/>
      <c r="E4" s="55" t="s">
        <v>270</v>
      </c>
      <c r="F4" s="20" t="s">
        <v>79</v>
      </c>
      <c r="G4" s="55"/>
      <c r="H4" s="21" t="s">
        <v>22</v>
      </c>
      <c r="I4" s="21" t="s">
        <v>54</v>
      </c>
      <c r="J4" s="21" t="s">
        <v>64</v>
      </c>
      <c r="K4" s="203" t="s">
        <v>241</v>
      </c>
      <c r="L4" s="55"/>
      <c r="M4" s="217">
        <v>0</v>
      </c>
      <c r="N4" s="217">
        <v>1500</v>
      </c>
      <c r="O4" s="217">
        <f t="shared" ref="O4:O67" si="0">O3+M4-N4</f>
        <v>130370.18</v>
      </c>
    </row>
    <row r="5" spans="1:16" ht="22.05" hidden="1" customHeight="1" x14ac:dyDescent="0.2">
      <c r="A5" s="300">
        <v>45659</v>
      </c>
      <c r="B5" s="20" t="s">
        <v>185</v>
      </c>
      <c r="C5" s="301">
        <v>52613</v>
      </c>
      <c r="D5" s="22"/>
      <c r="E5" s="302" t="s">
        <v>228</v>
      </c>
      <c r="F5" s="20" t="s">
        <v>79</v>
      </c>
      <c r="G5" s="55"/>
      <c r="H5" s="21" t="s">
        <v>22</v>
      </c>
      <c r="I5" s="21" t="s">
        <v>56</v>
      </c>
      <c r="J5" s="21" t="s">
        <v>116</v>
      </c>
      <c r="K5" s="304" t="s">
        <v>165</v>
      </c>
      <c r="L5" s="55"/>
      <c r="M5" s="303">
        <v>0</v>
      </c>
      <c r="N5" s="303">
        <v>260</v>
      </c>
      <c r="O5" s="217">
        <f t="shared" si="0"/>
        <v>130110.18</v>
      </c>
    </row>
    <row r="6" spans="1:16" ht="22.05" hidden="1" customHeight="1" x14ac:dyDescent="0.2">
      <c r="A6" s="300">
        <v>45659</v>
      </c>
      <c r="B6" s="20" t="s">
        <v>185</v>
      </c>
      <c r="C6" s="301">
        <v>52614</v>
      </c>
      <c r="D6" s="22"/>
      <c r="E6" s="302" t="s">
        <v>289</v>
      </c>
      <c r="F6" s="20" t="s">
        <v>79</v>
      </c>
      <c r="G6" s="55"/>
      <c r="H6" s="21" t="s">
        <v>22</v>
      </c>
      <c r="I6" s="21" t="s">
        <v>103</v>
      </c>
      <c r="J6" s="21" t="s">
        <v>218</v>
      </c>
      <c r="K6" s="304" t="s">
        <v>291</v>
      </c>
      <c r="L6" s="55"/>
      <c r="M6" s="303">
        <v>0</v>
      </c>
      <c r="N6" s="303">
        <v>745</v>
      </c>
      <c r="O6" s="217">
        <f t="shared" si="0"/>
        <v>129365.18</v>
      </c>
    </row>
    <row r="7" spans="1:16" ht="22.05" hidden="1" customHeight="1" x14ac:dyDescent="0.2">
      <c r="A7" s="300">
        <v>45659</v>
      </c>
      <c r="B7" s="20" t="s">
        <v>185</v>
      </c>
      <c r="C7" s="301">
        <v>52615</v>
      </c>
      <c r="D7" s="22"/>
      <c r="E7" s="302" t="s">
        <v>290</v>
      </c>
      <c r="F7" s="20" t="s">
        <v>79</v>
      </c>
      <c r="G7" s="55"/>
      <c r="H7" s="21" t="s">
        <v>22</v>
      </c>
      <c r="I7" s="21" t="s">
        <v>54</v>
      </c>
      <c r="J7" s="21" t="s">
        <v>64</v>
      </c>
      <c r="K7" s="304" t="s">
        <v>241</v>
      </c>
      <c r="L7" s="55"/>
      <c r="M7" s="303">
        <v>0</v>
      </c>
      <c r="N7" s="303">
        <v>1200</v>
      </c>
      <c r="O7" s="217">
        <f t="shared" si="0"/>
        <v>128165.18</v>
      </c>
    </row>
    <row r="8" spans="1:16" ht="22.05" hidden="1" customHeight="1" x14ac:dyDescent="0.2">
      <c r="A8" s="300">
        <v>45659</v>
      </c>
      <c r="B8" s="20" t="s">
        <v>185</v>
      </c>
      <c r="C8" s="301">
        <v>52616</v>
      </c>
      <c r="D8" s="22"/>
      <c r="E8" s="302" t="s">
        <v>283</v>
      </c>
      <c r="F8" s="20" t="s">
        <v>79</v>
      </c>
      <c r="G8" s="55"/>
      <c r="H8" s="21" t="s">
        <v>22</v>
      </c>
      <c r="I8" s="21" t="s">
        <v>54</v>
      </c>
      <c r="J8" s="21" t="s">
        <v>64</v>
      </c>
      <c r="K8" s="304" t="s">
        <v>241</v>
      </c>
      <c r="L8" s="55"/>
      <c r="M8" s="303">
        <v>0</v>
      </c>
      <c r="N8" s="303">
        <v>20100</v>
      </c>
      <c r="O8" s="217">
        <f t="shared" si="0"/>
        <v>108065.18</v>
      </c>
    </row>
    <row r="9" spans="1:16" ht="22.05" hidden="1" customHeight="1" x14ac:dyDescent="0.2">
      <c r="A9" s="300">
        <v>45659</v>
      </c>
      <c r="B9" s="20" t="s">
        <v>185</v>
      </c>
      <c r="C9" s="301">
        <v>52617</v>
      </c>
      <c r="D9" s="22"/>
      <c r="E9" s="302" t="s">
        <v>281</v>
      </c>
      <c r="F9" s="20" t="s">
        <v>79</v>
      </c>
      <c r="G9" s="55"/>
      <c r="H9" s="21" t="s">
        <v>22</v>
      </c>
      <c r="I9" s="21" t="s">
        <v>54</v>
      </c>
      <c r="J9" s="21" t="s">
        <v>44</v>
      </c>
      <c r="K9" s="304" t="s">
        <v>235</v>
      </c>
      <c r="L9" s="55"/>
      <c r="M9" s="303">
        <v>0</v>
      </c>
      <c r="N9" s="303">
        <v>1000</v>
      </c>
      <c r="O9" s="217">
        <f t="shared" si="0"/>
        <v>107065.18</v>
      </c>
    </row>
    <row r="10" spans="1:16" ht="22.05" hidden="1" customHeight="1" x14ac:dyDescent="0.2">
      <c r="A10" s="300">
        <v>45659</v>
      </c>
      <c r="B10" s="20" t="s">
        <v>185</v>
      </c>
      <c r="C10" s="301">
        <v>52618</v>
      </c>
      <c r="D10" s="22"/>
      <c r="E10" s="302" t="s">
        <v>154</v>
      </c>
      <c r="F10" s="20" t="s">
        <v>79</v>
      </c>
      <c r="G10" s="55"/>
      <c r="H10" s="21" t="s">
        <v>22</v>
      </c>
      <c r="I10" s="21" t="s">
        <v>103</v>
      </c>
      <c r="J10" s="21" t="s">
        <v>219</v>
      </c>
      <c r="K10" s="304" t="s">
        <v>210</v>
      </c>
      <c r="L10" s="55"/>
      <c r="M10" s="303">
        <v>0</v>
      </c>
      <c r="N10" s="303">
        <v>660</v>
      </c>
      <c r="O10" s="217">
        <f t="shared" si="0"/>
        <v>106405.18</v>
      </c>
    </row>
    <row r="11" spans="1:16" ht="22.05" hidden="1" customHeight="1" x14ac:dyDescent="0.2">
      <c r="A11" s="300">
        <v>45660</v>
      </c>
      <c r="B11" s="20" t="s">
        <v>185</v>
      </c>
      <c r="C11" s="301">
        <v>52620</v>
      </c>
      <c r="D11" s="22"/>
      <c r="E11" s="302" t="s">
        <v>224</v>
      </c>
      <c r="F11" s="20" t="s">
        <v>79</v>
      </c>
      <c r="G11" s="55"/>
      <c r="H11" s="21" t="s">
        <v>21</v>
      </c>
      <c r="I11" s="21" t="s">
        <v>28</v>
      </c>
      <c r="J11" s="21" t="s">
        <v>199</v>
      </c>
      <c r="K11" s="304"/>
      <c r="L11" s="55"/>
      <c r="M11" s="303">
        <v>38540</v>
      </c>
      <c r="N11" s="303">
        <v>0</v>
      </c>
      <c r="O11" s="217">
        <f t="shared" si="0"/>
        <v>144945.18</v>
      </c>
    </row>
    <row r="12" spans="1:16" ht="22.05" hidden="1" customHeight="1" x14ac:dyDescent="0.2">
      <c r="A12" s="300">
        <v>45660</v>
      </c>
      <c r="B12" s="20" t="s">
        <v>185</v>
      </c>
      <c r="C12" s="301">
        <v>52621</v>
      </c>
      <c r="D12" s="22"/>
      <c r="E12" s="302" t="s">
        <v>292</v>
      </c>
      <c r="F12" s="20" t="s">
        <v>79</v>
      </c>
      <c r="G12" s="55"/>
      <c r="H12" s="21" t="s">
        <v>22</v>
      </c>
      <c r="I12" s="21" t="s">
        <v>103</v>
      </c>
      <c r="J12" s="21" t="s">
        <v>219</v>
      </c>
      <c r="K12" s="304" t="s">
        <v>266</v>
      </c>
      <c r="L12" s="55"/>
      <c r="M12" s="303">
        <v>0</v>
      </c>
      <c r="N12" s="303">
        <v>951</v>
      </c>
      <c r="O12" s="217">
        <f t="shared" si="0"/>
        <v>143994.18</v>
      </c>
    </row>
    <row r="13" spans="1:16" ht="22.05" hidden="1" customHeight="1" x14ac:dyDescent="0.2">
      <c r="A13" s="300">
        <v>45660</v>
      </c>
      <c r="B13" s="20" t="s">
        <v>185</v>
      </c>
      <c r="C13" s="301">
        <v>52622</v>
      </c>
      <c r="D13" s="22"/>
      <c r="E13" s="302" t="s">
        <v>236</v>
      </c>
      <c r="F13" s="20" t="s">
        <v>79</v>
      </c>
      <c r="G13" s="55"/>
      <c r="H13" s="21" t="s">
        <v>22</v>
      </c>
      <c r="I13" s="21" t="s">
        <v>103</v>
      </c>
      <c r="J13" s="21" t="s">
        <v>219</v>
      </c>
      <c r="K13" s="304" t="s">
        <v>266</v>
      </c>
      <c r="L13" s="55"/>
      <c r="M13" s="303">
        <v>0</v>
      </c>
      <c r="N13" s="303">
        <v>695</v>
      </c>
      <c r="O13" s="217">
        <f t="shared" si="0"/>
        <v>143299.18</v>
      </c>
    </row>
    <row r="14" spans="1:16" ht="22.05" hidden="1" customHeight="1" x14ac:dyDescent="0.2">
      <c r="A14" s="300">
        <v>45660</v>
      </c>
      <c r="B14" s="20" t="s">
        <v>185</v>
      </c>
      <c r="C14" s="301">
        <v>52623</v>
      </c>
      <c r="D14" s="22"/>
      <c r="E14" s="302" t="s">
        <v>293</v>
      </c>
      <c r="F14" s="20" t="s">
        <v>79</v>
      </c>
      <c r="G14" s="55"/>
      <c r="H14" s="21" t="s">
        <v>21</v>
      </c>
      <c r="I14" s="21" t="s">
        <v>28</v>
      </c>
      <c r="J14" s="21" t="s">
        <v>30</v>
      </c>
      <c r="K14" s="304"/>
      <c r="L14" s="55"/>
      <c r="M14" s="303">
        <v>90000</v>
      </c>
      <c r="N14" s="303">
        <v>0</v>
      </c>
      <c r="O14" s="217">
        <f t="shared" si="0"/>
        <v>233299.18</v>
      </c>
    </row>
    <row r="15" spans="1:16" ht="22.05" hidden="1" customHeight="1" x14ac:dyDescent="0.2">
      <c r="A15" s="300">
        <v>45660</v>
      </c>
      <c r="B15" s="20" t="s">
        <v>185</v>
      </c>
      <c r="C15" s="301">
        <v>52624</v>
      </c>
      <c r="D15" s="22"/>
      <c r="E15" s="302" t="s">
        <v>284</v>
      </c>
      <c r="F15" s="20" t="s">
        <v>79</v>
      </c>
      <c r="G15" s="55"/>
      <c r="H15" s="21" t="s">
        <v>22</v>
      </c>
      <c r="I15" s="21" t="s">
        <v>103</v>
      </c>
      <c r="J15" s="21" t="s">
        <v>102</v>
      </c>
      <c r="K15" s="304" t="s">
        <v>232</v>
      </c>
      <c r="L15" s="55"/>
      <c r="M15" s="303">
        <v>0</v>
      </c>
      <c r="N15" s="303">
        <v>1000</v>
      </c>
      <c r="O15" s="217">
        <f t="shared" si="0"/>
        <v>232299.18</v>
      </c>
    </row>
    <row r="16" spans="1:16" ht="22.05" hidden="1" customHeight="1" x14ac:dyDescent="0.2">
      <c r="A16" s="300">
        <v>45660</v>
      </c>
      <c r="B16" s="20" t="s">
        <v>185</v>
      </c>
      <c r="C16" s="301">
        <v>52625</v>
      </c>
      <c r="D16" s="22"/>
      <c r="E16" s="302" t="s">
        <v>239</v>
      </c>
      <c r="F16" s="20" t="s">
        <v>79</v>
      </c>
      <c r="G16" s="55"/>
      <c r="H16" s="21" t="s">
        <v>22</v>
      </c>
      <c r="I16" s="21" t="s">
        <v>54</v>
      </c>
      <c r="J16" s="21" t="s">
        <v>64</v>
      </c>
      <c r="K16" s="304" t="s">
        <v>298</v>
      </c>
      <c r="L16" s="55"/>
      <c r="M16" s="303">
        <v>0</v>
      </c>
      <c r="N16" s="303">
        <v>2000</v>
      </c>
      <c r="O16" s="217">
        <f t="shared" si="0"/>
        <v>230299.18</v>
      </c>
    </row>
    <row r="17" spans="1:15" ht="22.05" hidden="1" customHeight="1" x14ac:dyDescent="0.2">
      <c r="A17" s="300">
        <v>45660</v>
      </c>
      <c r="B17" s="20" t="s">
        <v>185</v>
      </c>
      <c r="C17" s="301">
        <v>52626</v>
      </c>
      <c r="D17" s="22"/>
      <c r="E17" s="302" t="s">
        <v>239</v>
      </c>
      <c r="F17" s="20" t="s">
        <v>79</v>
      </c>
      <c r="G17" s="55"/>
      <c r="H17" s="21" t="s">
        <v>22</v>
      </c>
      <c r="I17" s="21" t="s">
        <v>54</v>
      </c>
      <c r="J17" s="21" t="s">
        <v>64</v>
      </c>
      <c r="K17" s="304" t="s">
        <v>238</v>
      </c>
      <c r="L17" s="55"/>
      <c r="M17" s="303">
        <v>0</v>
      </c>
      <c r="N17" s="303">
        <v>1000</v>
      </c>
      <c r="O17" s="217">
        <f t="shared" si="0"/>
        <v>229299.18</v>
      </c>
    </row>
    <row r="18" spans="1:15" ht="22.05" hidden="1" customHeight="1" x14ac:dyDescent="0.2">
      <c r="A18" s="300">
        <v>45660</v>
      </c>
      <c r="B18" s="20" t="s">
        <v>185</v>
      </c>
      <c r="C18" s="301">
        <v>52627</v>
      </c>
      <c r="D18" s="22"/>
      <c r="E18" s="302" t="s">
        <v>294</v>
      </c>
      <c r="F18" s="20" t="s">
        <v>79</v>
      </c>
      <c r="G18" s="55"/>
      <c r="H18" s="21" t="s">
        <v>21</v>
      </c>
      <c r="I18" s="21" t="s">
        <v>81</v>
      </c>
      <c r="J18" s="21" t="s">
        <v>179</v>
      </c>
      <c r="K18" s="304"/>
      <c r="L18" s="55"/>
      <c r="M18" s="303">
        <v>200000</v>
      </c>
      <c r="N18" s="303">
        <v>0</v>
      </c>
      <c r="O18" s="217">
        <f t="shared" si="0"/>
        <v>429299.18</v>
      </c>
    </row>
    <row r="19" spans="1:15" ht="22.05" hidden="1" customHeight="1" x14ac:dyDescent="0.2">
      <c r="A19" s="300">
        <v>45660</v>
      </c>
      <c r="B19" s="20" t="s">
        <v>185</v>
      </c>
      <c r="C19" s="301">
        <v>52628</v>
      </c>
      <c r="D19" s="22"/>
      <c r="E19" s="302" t="s">
        <v>295</v>
      </c>
      <c r="F19" s="20" t="s">
        <v>79</v>
      </c>
      <c r="G19" s="55"/>
      <c r="H19" s="21" t="s">
        <v>21</v>
      </c>
      <c r="I19" s="21" t="s">
        <v>81</v>
      </c>
      <c r="J19" s="21" t="s">
        <v>182</v>
      </c>
      <c r="K19" s="304"/>
      <c r="L19" s="55"/>
      <c r="M19" s="303">
        <v>200000</v>
      </c>
      <c r="N19" s="303">
        <v>0</v>
      </c>
      <c r="O19" s="217">
        <f t="shared" si="0"/>
        <v>629299.17999999993</v>
      </c>
    </row>
    <row r="20" spans="1:15" ht="22.05" hidden="1" customHeight="1" x14ac:dyDescent="0.2">
      <c r="A20" s="300">
        <v>45660</v>
      </c>
      <c r="B20" s="20" t="s">
        <v>185</v>
      </c>
      <c r="C20" s="301">
        <v>52629</v>
      </c>
      <c r="D20" s="22"/>
      <c r="E20" s="302" t="s">
        <v>296</v>
      </c>
      <c r="F20" s="20" t="s">
        <v>79</v>
      </c>
      <c r="G20" s="55"/>
      <c r="H20" s="21" t="s">
        <v>22</v>
      </c>
      <c r="I20" s="21" t="s">
        <v>54</v>
      </c>
      <c r="J20" s="21" t="s">
        <v>41</v>
      </c>
      <c r="K20" s="304" t="s">
        <v>122</v>
      </c>
      <c r="L20" s="55"/>
      <c r="M20" s="303">
        <v>0</v>
      </c>
      <c r="N20" s="303">
        <v>1500</v>
      </c>
      <c r="O20" s="217">
        <f t="shared" si="0"/>
        <v>627799.17999999993</v>
      </c>
    </row>
    <row r="21" spans="1:15" ht="22.05" hidden="1" customHeight="1" x14ac:dyDescent="0.2">
      <c r="A21" s="300">
        <v>45660</v>
      </c>
      <c r="B21" s="20" t="s">
        <v>185</v>
      </c>
      <c r="C21" s="301">
        <v>52630</v>
      </c>
      <c r="D21" s="22"/>
      <c r="E21" s="302" t="s">
        <v>276</v>
      </c>
      <c r="F21" s="20" t="s">
        <v>79</v>
      </c>
      <c r="G21" s="55"/>
      <c r="H21" s="21" t="s">
        <v>22</v>
      </c>
      <c r="I21" s="21" t="s">
        <v>103</v>
      </c>
      <c r="J21" s="21" t="s">
        <v>60</v>
      </c>
      <c r="K21" s="304" t="s">
        <v>207</v>
      </c>
      <c r="L21" s="55"/>
      <c r="M21" s="303">
        <v>0</v>
      </c>
      <c r="N21" s="303">
        <v>6000</v>
      </c>
      <c r="O21" s="217">
        <f t="shared" si="0"/>
        <v>621799.17999999993</v>
      </c>
    </row>
    <row r="22" spans="1:15" ht="22.05" hidden="1" customHeight="1" x14ac:dyDescent="0.2">
      <c r="A22" s="300">
        <v>45660</v>
      </c>
      <c r="B22" s="20" t="s">
        <v>185</v>
      </c>
      <c r="C22" s="301">
        <v>52631</v>
      </c>
      <c r="D22" s="22"/>
      <c r="E22" s="302" t="s">
        <v>158</v>
      </c>
      <c r="F22" s="20" t="s">
        <v>79</v>
      </c>
      <c r="G22" s="55"/>
      <c r="H22" s="21" t="s">
        <v>22</v>
      </c>
      <c r="I22" s="21" t="s">
        <v>56</v>
      </c>
      <c r="J22" s="21" t="s">
        <v>116</v>
      </c>
      <c r="K22" s="304" t="s">
        <v>139</v>
      </c>
      <c r="L22" s="55"/>
      <c r="M22" s="303">
        <v>0</v>
      </c>
      <c r="N22" s="303">
        <v>850</v>
      </c>
      <c r="O22" s="217">
        <f t="shared" si="0"/>
        <v>620949.17999999993</v>
      </c>
    </row>
    <row r="23" spans="1:15" ht="22.05" hidden="1" customHeight="1" x14ac:dyDescent="0.2">
      <c r="A23" s="300">
        <v>45660</v>
      </c>
      <c r="B23" s="20" t="s">
        <v>185</v>
      </c>
      <c r="C23" s="301">
        <v>52632</v>
      </c>
      <c r="D23" s="22"/>
      <c r="E23" s="302" t="s">
        <v>154</v>
      </c>
      <c r="F23" s="20" t="s">
        <v>79</v>
      </c>
      <c r="G23" s="55"/>
      <c r="H23" s="21" t="s">
        <v>22</v>
      </c>
      <c r="I23" s="21" t="s">
        <v>103</v>
      </c>
      <c r="J23" s="21" t="s">
        <v>219</v>
      </c>
      <c r="K23" s="304" t="s">
        <v>266</v>
      </c>
      <c r="L23" s="55"/>
      <c r="M23" s="303">
        <v>0</v>
      </c>
      <c r="N23" s="303">
        <v>525</v>
      </c>
      <c r="O23" s="217">
        <f t="shared" si="0"/>
        <v>620424.17999999993</v>
      </c>
    </row>
    <row r="24" spans="1:15" ht="22.05" hidden="1" customHeight="1" x14ac:dyDescent="0.2">
      <c r="A24" s="300">
        <v>45660</v>
      </c>
      <c r="B24" s="20" t="s">
        <v>185</v>
      </c>
      <c r="C24" s="301">
        <v>52633</v>
      </c>
      <c r="D24" s="22"/>
      <c r="E24" s="302" t="s">
        <v>166</v>
      </c>
      <c r="F24" s="20" t="s">
        <v>79</v>
      </c>
      <c r="G24" s="55"/>
      <c r="H24" s="21" t="s">
        <v>22</v>
      </c>
      <c r="I24" s="21" t="s">
        <v>103</v>
      </c>
      <c r="J24" s="21" t="s">
        <v>60</v>
      </c>
      <c r="K24" s="304" t="s">
        <v>133</v>
      </c>
      <c r="L24" s="55"/>
      <c r="M24" s="303">
        <v>0</v>
      </c>
      <c r="N24" s="303">
        <v>200</v>
      </c>
      <c r="O24" s="217">
        <f t="shared" si="0"/>
        <v>620224.17999999993</v>
      </c>
    </row>
    <row r="25" spans="1:15" ht="22.05" hidden="1" customHeight="1" x14ac:dyDescent="0.2">
      <c r="A25" s="300">
        <v>45660</v>
      </c>
      <c r="B25" s="20" t="s">
        <v>185</v>
      </c>
      <c r="C25" s="301">
        <v>52634</v>
      </c>
      <c r="D25" s="22"/>
      <c r="E25" s="302" t="s">
        <v>297</v>
      </c>
      <c r="F25" s="20" t="s">
        <v>79</v>
      </c>
      <c r="G25" s="55"/>
      <c r="H25" s="21" t="s">
        <v>22</v>
      </c>
      <c r="I25" s="21" t="s">
        <v>103</v>
      </c>
      <c r="J25" s="21" t="s">
        <v>102</v>
      </c>
      <c r="K25" s="304" t="s">
        <v>299</v>
      </c>
      <c r="L25" s="55"/>
      <c r="M25" s="303">
        <v>0</v>
      </c>
      <c r="N25" s="303">
        <v>600</v>
      </c>
      <c r="O25" s="217">
        <f t="shared" si="0"/>
        <v>619624.17999999993</v>
      </c>
    </row>
    <row r="26" spans="1:15" ht="22.05" hidden="1" customHeight="1" x14ac:dyDescent="0.2">
      <c r="A26" s="300">
        <v>45661</v>
      </c>
      <c r="B26" s="20" t="s">
        <v>185</v>
      </c>
      <c r="C26" s="301">
        <v>52636</v>
      </c>
      <c r="D26" s="22"/>
      <c r="E26" s="302" t="s">
        <v>277</v>
      </c>
      <c r="F26" s="20" t="s">
        <v>79</v>
      </c>
      <c r="G26" s="55"/>
      <c r="H26" s="21" t="s">
        <v>22</v>
      </c>
      <c r="I26" s="21" t="s">
        <v>53</v>
      </c>
      <c r="J26" s="21" t="s">
        <v>112</v>
      </c>
      <c r="K26" s="304" t="s">
        <v>231</v>
      </c>
      <c r="L26" s="55"/>
      <c r="M26" s="303">
        <v>0</v>
      </c>
      <c r="N26" s="303">
        <v>17500</v>
      </c>
      <c r="O26" s="217">
        <f t="shared" si="0"/>
        <v>602124.17999999993</v>
      </c>
    </row>
    <row r="27" spans="1:15" ht="22.05" hidden="1" customHeight="1" x14ac:dyDescent="0.2">
      <c r="A27" s="300">
        <v>45661</v>
      </c>
      <c r="B27" s="20" t="s">
        <v>185</v>
      </c>
      <c r="C27" s="301">
        <v>52637</v>
      </c>
      <c r="D27" s="22"/>
      <c r="E27" s="302" t="s">
        <v>275</v>
      </c>
      <c r="F27" s="20" t="s">
        <v>79</v>
      </c>
      <c r="G27" s="55"/>
      <c r="H27" s="21" t="s">
        <v>22</v>
      </c>
      <c r="I27" s="21" t="s">
        <v>54</v>
      </c>
      <c r="J27" s="21" t="s">
        <v>41</v>
      </c>
      <c r="K27" s="304" t="s">
        <v>138</v>
      </c>
      <c r="L27" s="55"/>
      <c r="M27" s="303">
        <v>0</v>
      </c>
      <c r="N27" s="303">
        <v>1500</v>
      </c>
      <c r="O27" s="217">
        <f t="shared" si="0"/>
        <v>600624.17999999993</v>
      </c>
    </row>
    <row r="28" spans="1:15" ht="22.05" hidden="1" customHeight="1" x14ac:dyDescent="0.2">
      <c r="A28" s="300">
        <v>45661</v>
      </c>
      <c r="B28" s="20" t="s">
        <v>185</v>
      </c>
      <c r="C28" s="301">
        <v>52638</v>
      </c>
      <c r="D28" s="22"/>
      <c r="E28" s="302" t="s">
        <v>150</v>
      </c>
      <c r="F28" s="20" t="s">
        <v>79</v>
      </c>
      <c r="G28" s="55"/>
      <c r="H28" s="21" t="s">
        <v>22</v>
      </c>
      <c r="I28" s="21" t="s">
        <v>81</v>
      </c>
      <c r="J28" s="21" t="s">
        <v>200</v>
      </c>
      <c r="K28" s="304" t="s">
        <v>122</v>
      </c>
      <c r="L28" s="55"/>
      <c r="M28" s="303">
        <v>0</v>
      </c>
      <c r="N28" s="303">
        <v>200000</v>
      </c>
      <c r="O28" s="217">
        <f t="shared" si="0"/>
        <v>400624.17999999993</v>
      </c>
    </row>
    <row r="29" spans="1:15" ht="22.05" hidden="1" customHeight="1" x14ac:dyDescent="0.2">
      <c r="A29" s="300">
        <v>45661</v>
      </c>
      <c r="B29" s="20" t="s">
        <v>185</v>
      </c>
      <c r="C29" s="301">
        <v>52639</v>
      </c>
      <c r="D29" s="22"/>
      <c r="E29" s="302" t="s">
        <v>300</v>
      </c>
      <c r="F29" s="20" t="s">
        <v>79</v>
      </c>
      <c r="G29" s="55"/>
      <c r="H29" s="21" t="s">
        <v>22</v>
      </c>
      <c r="I29" s="21" t="s">
        <v>103</v>
      </c>
      <c r="J29" s="21" t="s">
        <v>60</v>
      </c>
      <c r="K29" s="304" t="s">
        <v>135</v>
      </c>
      <c r="L29" s="55"/>
      <c r="M29" s="303">
        <v>0</v>
      </c>
      <c r="N29" s="303">
        <v>350</v>
      </c>
      <c r="O29" s="217">
        <f t="shared" si="0"/>
        <v>400274.17999999993</v>
      </c>
    </row>
    <row r="30" spans="1:15" ht="22.05" hidden="1" customHeight="1" x14ac:dyDescent="0.2">
      <c r="A30" s="300">
        <v>45661</v>
      </c>
      <c r="B30" s="20" t="s">
        <v>185</v>
      </c>
      <c r="C30" s="301">
        <v>52640</v>
      </c>
      <c r="D30" s="22"/>
      <c r="E30" s="302" t="s">
        <v>301</v>
      </c>
      <c r="F30" s="20" t="s">
        <v>79</v>
      </c>
      <c r="G30" s="55"/>
      <c r="H30" s="21" t="s">
        <v>22</v>
      </c>
      <c r="I30" s="21" t="s">
        <v>103</v>
      </c>
      <c r="J30" s="21" t="s">
        <v>102</v>
      </c>
      <c r="K30" s="304" t="s">
        <v>312</v>
      </c>
      <c r="L30" s="55"/>
      <c r="M30" s="303">
        <v>0</v>
      </c>
      <c r="N30" s="303">
        <v>500</v>
      </c>
      <c r="O30" s="217">
        <f t="shared" si="0"/>
        <v>399774.17999999993</v>
      </c>
    </row>
    <row r="31" spans="1:15" ht="22.05" hidden="1" customHeight="1" x14ac:dyDescent="0.2">
      <c r="A31" s="300">
        <v>45661</v>
      </c>
      <c r="B31" s="20" t="s">
        <v>185</v>
      </c>
      <c r="C31" s="301">
        <v>52641</v>
      </c>
      <c r="D31" s="22"/>
      <c r="E31" s="302" t="s">
        <v>154</v>
      </c>
      <c r="F31" s="20" t="s">
        <v>79</v>
      </c>
      <c r="G31" s="55"/>
      <c r="H31" s="21" t="s">
        <v>22</v>
      </c>
      <c r="I31" s="21" t="s">
        <v>103</v>
      </c>
      <c r="J31" s="21" t="s">
        <v>219</v>
      </c>
      <c r="K31" s="304" t="s">
        <v>266</v>
      </c>
      <c r="L31" s="55"/>
      <c r="M31" s="303">
        <v>0</v>
      </c>
      <c r="N31" s="303">
        <v>1315</v>
      </c>
      <c r="O31" s="217">
        <f t="shared" si="0"/>
        <v>398459.17999999993</v>
      </c>
    </row>
    <row r="32" spans="1:15" ht="22.05" hidden="1" customHeight="1" x14ac:dyDescent="0.2">
      <c r="A32" s="300">
        <v>45661</v>
      </c>
      <c r="B32" s="20" t="s">
        <v>185</v>
      </c>
      <c r="C32" s="301">
        <v>52642</v>
      </c>
      <c r="D32" s="22"/>
      <c r="E32" s="302" t="s">
        <v>284</v>
      </c>
      <c r="F32" s="20" t="s">
        <v>79</v>
      </c>
      <c r="G32" s="55"/>
      <c r="H32" s="21" t="s">
        <v>22</v>
      </c>
      <c r="I32" s="21" t="s">
        <v>103</v>
      </c>
      <c r="J32" s="21" t="s">
        <v>102</v>
      </c>
      <c r="K32" s="304" t="s">
        <v>232</v>
      </c>
      <c r="L32" s="55"/>
      <c r="M32" s="303">
        <v>0</v>
      </c>
      <c r="N32" s="303">
        <v>1000</v>
      </c>
      <c r="O32" s="217">
        <f t="shared" si="0"/>
        <v>397459.17999999993</v>
      </c>
    </row>
    <row r="33" spans="1:15" ht="22.05" hidden="1" customHeight="1" x14ac:dyDescent="0.2">
      <c r="A33" s="300">
        <v>45661</v>
      </c>
      <c r="B33" s="20" t="s">
        <v>185</v>
      </c>
      <c r="C33" s="301">
        <v>52643</v>
      </c>
      <c r="D33" s="22"/>
      <c r="E33" s="302" t="s">
        <v>302</v>
      </c>
      <c r="F33" s="20" t="s">
        <v>79</v>
      </c>
      <c r="G33" s="55"/>
      <c r="H33" s="21" t="s">
        <v>22</v>
      </c>
      <c r="I33" s="21" t="s">
        <v>55</v>
      </c>
      <c r="J33" s="21" t="s">
        <v>73</v>
      </c>
      <c r="K33" s="304" t="s">
        <v>313</v>
      </c>
      <c r="L33" s="55"/>
      <c r="M33" s="303">
        <v>0</v>
      </c>
      <c r="N33" s="303">
        <v>8630</v>
      </c>
      <c r="O33" s="217">
        <f t="shared" si="0"/>
        <v>388829.17999999993</v>
      </c>
    </row>
    <row r="34" spans="1:15" ht="22.05" hidden="1" customHeight="1" x14ac:dyDescent="0.2">
      <c r="A34" s="300">
        <v>45661</v>
      </c>
      <c r="B34" s="20" t="s">
        <v>185</v>
      </c>
      <c r="C34" s="301">
        <v>52644</v>
      </c>
      <c r="D34" s="22"/>
      <c r="E34" s="302" t="s">
        <v>303</v>
      </c>
      <c r="F34" s="20" t="s">
        <v>79</v>
      </c>
      <c r="G34" s="55"/>
      <c r="H34" s="21" t="s">
        <v>22</v>
      </c>
      <c r="I34" s="21" t="s">
        <v>55</v>
      </c>
      <c r="J34" s="21" t="s">
        <v>261</v>
      </c>
      <c r="K34" s="304" t="s">
        <v>155</v>
      </c>
      <c r="L34" s="55"/>
      <c r="M34" s="303">
        <v>0</v>
      </c>
      <c r="N34" s="303">
        <v>4000</v>
      </c>
      <c r="O34" s="217">
        <f t="shared" si="0"/>
        <v>384829.17999999993</v>
      </c>
    </row>
    <row r="35" spans="1:15" ht="22.05" hidden="1" customHeight="1" x14ac:dyDescent="0.2">
      <c r="A35" s="300">
        <v>45661</v>
      </c>
      <c r="B35" s="20" t="s">
        <v>185</v>
      </c>
      <c r="C35" s="301">
        <v>52645</v>
      </c>
      <c r="D35" s="22"/>
      <c r="E35" s="302" t="s">
        <v>304</v>
      </c>
      <c r="F35" s="20" t="s">
        <v>79</v>
      </c>
      <c r="G35" s="55"/>
      <c r="H35" s="21" t="s">
        <v>22</v>
      </c>
      <c r="I35" s="21" t="s">
        <v>55</v>
      </c>
      <c r="J35" s="21" t="s">
        <v>73</v>
      </c>
      <c r="K35" s="304" t="s">
        <v>206</v>
      </c>
      <c r="L35" s="55"/>
      <c r="M35" s="303">
        <v>0</v>
      </c>
      <c r="N35" s="303">
        <v>190</v>
      </c>
      <c r="O35" s="217">
        <f t="shared" si="0"/>
        <v>384639.17999999993</v>
      </c>
    </row>
    <row r="36" spans="1:15" ht="22.05" hidden="1" customHeight="1" x14ac:dyDescent="0.2">
      <c r="A36" s="300">
        <v>45661</v>
      </c>
      <c r="B36" s="20" t="s">
        <v>185</v>
      </c>
      <c r="C36" s="301">
        <v>52646</v>
      </c>
      <c r="D36" s="22"/>
      <c r="E36" s="302" t="s">
        <v>305</v>
      </c>
      <c r="F36" s="20" t="s">
        <v>79</v>
      </c>
      <c r="G36" s="55"/>
      <c r="H36" s="21" t="s">
        <v>22</v>
      </c>
      <c r="I36" s="21" t="s">
        <v>55</v>
      </c>
      <c r="J36" s="21" t="s">
        <v>73</v>
      </c>
      <c r="K36" s="304" t="s">
        <v>140</v>
      </c>
      <c r="L36" s="55"/>
      <c r="M36" s="303">
        <v>0</v>
      </c>
      <c r="N36" s="303">
        <v>1500</v>
      </c>
      <c r="O36" s="217">
        <f t="shared" si="0"/>
        <v>383139.17999999993</v>
      </c>
    </row>
    <row r="37" spans="1:15" ht="22.05" hidden="1" customHeight="1" x14ac:dyDescent="0.2">
      <c r="A37" s="300">
        <v>45661</v>
      </c>
      <c r="B37" s="20" t="s">
        <v>185</v>
      </c>
      <c r="C37" s="301">
        <v>52647</v>
      </c>
      <c r="D37" s="22"/>
      <c r="E37" s="302" t="s">
        <v>306</v>
      </c>
      <c r="F37" s="20" t="s">
        <v>79</v>
      </c>
      <c r="G37" s="55"/>
      <c r="H37" s="21" t="s">
        <v>22</v>
      </c>
      <c r="I37" s="21" t="s">
        <v>103</v>
      </c>
      <c r="J37" s="21" t="s">
        <v>102</v>
      </c>
      <c r="K37" s="304" t="s">
        <v>274</v>
      </c>
      <c r="L37" s="55"/>
      <c r="M37" s="303">
        <v>0</v>
      </c>
      <c r="N37" s="303">
        <v>2400</v>
      </c>
      <c r="O37" s="217">
        <f t="shared" si="0"/>
        <v>380739.17999999993</v>
      </c>
    </row>
    <row r="38" spans="1:15" ht="22.05" hidden="1" customHeight="1" x14ac:dyDescent="0.2">
      <c r="A38" s="300">
        <v>45661</v>
      </c>
      <c r="B38" s="20" t="s">
        <v>185</v>
      </c>
      <c r="C38" s="301">
        <v>52648</v>
      </c>
      <c r="D38" s="22"/>
      <c r="E38" s="302" t="s">
        <v>285</v>
      </c>
      <c r="F38" s="20" t="s">
        <v>79</v>
      </c>
      <c r="G38" s="55"/>
      <c r="H38" s="21" t="s">
        <v>22</v>
      </c>
      <c r="I38" s="21" t="s">
        <v>53</v>
      </c>
      <c r="J38" s="21" t="s">
        <v>113</v>
      </c>
      <c r="K38" s="304" t="s">
        <v>274</v>
      </c>
      <c r="L38" s="55"/>
      <c r="M38" s="303">
        <v>0</v>
      </c>
      <c r="N38" s="303">
        <v>4800</v>
      </c>
      <c r="O38" s="217">
        <f t="shared" si="0"/>
        <v>375939.17999999993</v>
      </c>
    </row>
    <row r="39" spans="1:15" ht="22.05" hidden="1" customHeight="1" x14ac:dyDescent="0.2">
      <c r="A39" s="300">
        <v>45661</v>
      </c>
      <c r="B39" s="20" t="s">
        <v>185</v>
      </c>
      <c r="C39" s="301">
        <v>52649</v>
      </c>
      <c r="D39" s="22"/>
      <c r="E39" s="305" t="s">
        <v>162</v>
      </c>
      <c r="F39" s="20" t="s">
        <v>79</v>
      </c>
      <c r="G39" s="55"/>
      <c r="H39" s="21" t="s">
        <v>21</v>
      </c>
      <c r="I39" s="21" t="s">
        <v>81</v>
      </c>
      <c r="J39" s="21" t="s">
        <v>200</v>
      </c>
      <c r="K39" s="304"/>
      <c r="L39" s="55"/>
      <c r="M39" s="303">
        <v>12000</v>
      </c>
      <c r="N39" s="303">
        <v>0</v>
      </c>
      <c r="O39" s="217">
        <f t="shared" si="0"/>
        <v>387939.17999999993</v>
      </c>
    </row>
    <row r="40" spans="1:15" ht="22.05" hidden="1" customHeight="1" x14ac:dyDescent="0.2">
      <c r="A40" s="300">
        <v>45661</v>
      </c>
      <c r="B40" s="20" t="s">
        <v>185</v>
      </c>
      <c r="C40" s="301">
        <v>52650</v>
      </c>
      <c r="D40" s="22"/>
      <c r="E40" s="302" t="s">
        <v>154</v>
      </c>
      <c r="F40" s="20" t="s">
        <v>79</v>
      </c>
      <c r="G40" s="55"/>
      <c r="H40" s="21" t="s">
        <v>22</v>
      </c>
      <c r="I40" s="21" t="s">
        <v>103</v>
      </c>
      <c r="J40" s="21" t="s">
        <v>219</v>
      </c>
      <c r="K40" s="304" t="s">
        <v>266</v>
      </c>
      <c r="L40" s="55"/>
      <c r="M40" s="303">
        <v>0</v>
      </c>
      <c r="N40" s="303">
        <v>1600</v>
      </c>
      <c r="O40" s="217">
        <f t="shared" si="0"/>
        <v>386339.17999999993</v>
      </c>
    </row>
    <row r="41" spans="1:15" ht="22.05" hidden="1" customHeight="1" x14ac:dyDescent="0.2">
      <c r="A41" s="300">
        <v>45661</v>
      </c>
      <c r="B41" s="20" t="s">
        <v>185</v>
      </c>
      <c r="C41" s="301">
        <v>52651</v>
      </c>
      <c r="D41" s="22"/>
      <c r="E41" s="302" t="s">
        <v>204</v>
      </c>
      <c r="F41" s="20" t="s">
        <v>79</v>
      </c>
      <c r="G41" s="55"/>
      <c r="H41" s="21" t="s">
        <v>22</v>
      </c>
      <c r="I41" s="21" t="s">
        <v>103</v>
      </c>
      <c r="J41" s="21" t="s">
        <v>102</v>
      </c>
      <c r="K41" s="304" t="s">
        <v>235</v>
      </c>
      <c r="L41" s="55"/>
      <c r="M41" s="303">
        <v>0</v>
      </c>
      <c r="N41" s="303">
        <v>1000</v>
      </c>
      <c r="O41" s="217">
        <f t="shared" si="0"/>
        <v>385339.17999999993</v>
      </c>
    </row>
    <row r="42" spans="1:15" ht="22.05" hidden="1" customHeight="1" x14ac:dyDescent="0.2">
      <c r="A42" s="300">
        <v>45661</v>
      </c>
      <c r="B42" s="20" t="s">
        <v>185</v>
      </c>
      <c r="C42" s="301">
        <v>52652</v>
      </c>
      <c r="D42" s="22"/>
      <c r="E42" s="302" t="s">
        <v>307</v>
      </c>
      <c r="F42" s="20" t="s">
        <v>79</v>
      </c>
      <c r="G42" s="55"/>
      <c r="H42" s="21" t="s">
        <v>22</v>
      </c>
      <c r="I42" s="21" t="s">
        <v>80</v>
      </c>
      <c r="J42" s="21" t="s">
        <v>66</v>
      </c>
      <c r="K42" s="304" t="s">
        <v>142</v>
      </c>
      <c r="L42" s="55"/>
      <c r="M42" s="303">
        <v>0</v>
      </c>
      <c r="N42" s="303">
        <v>600</v>
      </c>
      <c r="O42" s="217">
        <f t="shared" si="0"/>
        <v>384739.17999999993</v>
      </c>
    </row>
    <row r="43" spans="1:15" ht="22.05" hidden="1" customHeight="1" x14ac:dyDescent="0.2">
      <c r="A43" s="300">
        <v>45661</v>
      </c>
      <c r="B43" s="20" t="s">
        <v>185</v>
      </c>
      <c r="C43" s="301">
        <v>52653</v>
      </c>
      <c r="D43" s="22"/>
      <c r="E43" s="302" t="s">
        <v>130</v>
      </c>
      <c r="F43" s="20" t="s">
        <v>79</v>
      </c>
      <c r="G43" s="55"/>
      <c r="H43" s="21" t="s">
        <v>22</v>
      </c>
      <c r="I43" s="21" t="s">
        <v>53</v>
      </c>
      <c r="J43" s="21" t="s">
        <v>113</v>
      </c>
      <c r="K43" s="304" t="s">
        <v>210</v>
      </c>
      <c r="L43" s="55"/>
      <c r="M43" s="303">
        <v>0</v>
      </c>
      <c r="N43" s="303">
        <v>2000</v>
      </c>
      <c r="O43" s="217">
        <f t="shared" si="0"/>
        <v>382739.17999999993</v>
      </c>
    </row>
    <row r="44" spans="1:15" ht="22.05" hidden="1" customHeight="1" x14ac:dyDescent="0.2">
      <c r="A44" s="300">
        <v>45661</v>
      </c>
      <c r="B44" s="20" t="s">
        <v>185</v>
      </c>
      <c r="C44" s="301">
        <v>52654</v>
      </c>
      <c r="D44" s="22"/>
      <c r="E44" s="302" t="s">
        <v>308</v>
      </c>
      <c r="F44" s="20" t="s">
        <v>79</v>
      </c>
      <c r="G44" s="55"/>
      <c r="H44" s="21" t="s">
        <v>22</v>
      </c>
      <c r="I44" s="21" t="s">
        <v>54</v>
      </c>
      <c r="J44" s="21" t="s">
        <v>64</v>
      </c>
      <c r="K44" s="304" t="s">
        <v>241</v>
      </c>
      <c r="L44" s="55"/>
      <c r="M44" s="303">
        <v>0</v>
      </c>
      <c r="N44" s="303">
        <v>2000</v>
      </c>
      <c r="O44" s="217">
        <f t="shared" si="0"/>
        <v>380739.17999999993</v>
      </c>
    </row>
    <row r="45" spans="1:15" ht="22.05" hidden="1" customHeight="1" x14ac:dyDescent="0.2">
      <c r="A45" s="300">
        <v>45661</v>
      </c>
      <c r="B45" s="20" t="s">
        <v>185</v>
      </c>
      <c r="C45" s="301">
        <v>52655</v>
      </c>
      <c r="D45" s="22"/>
      <c r="E45" s="302" t="s">
        <v>143</v>
      </c>
      <c r="F45" s="20" t="s">
        <v>79</v>
      </c>
      <c r="G45" s="55"/>
      <c r="H45" s="21" t="s">
        <v>22</v>
      </c>
      <c r="I45" s="21" t="s">
        <v>53</v>
      </c>
      <c r="J45" s="21" t="s">
        <v>114</v>
      </c>
      <c r="K45" s="304" t="s">
        <v>273</v>
      </c>
      <c r="L45" s="55"/>
      <c r="M45" s="303">
        <v>0</v>
      </c>
      <c r="N45" s="303">
        <v>6967</v>
      </c>
      <c r="O45" s="217">
        <f t="shared" si="0"/>
        <v>373772.17999999993</v>
      </c>
    </row>
    <row r="46" spans="1:15" ht="22.05" hidden="1" customHeight="1" x14ac:dyDescent="0.2">
      <c r="A46" s="300">
        <v>45661</v>
      </c>
      <c r="B46" s="20" t="s">
        <v>185</v>
      </c>
      <c r="C46" s="301">
        <v>52656</v>
      </c>
      <c r="D46" s="22"/>
      <c r="E46" s="302" t="s">
        <v>143</v>
      </c>
      <c r="F46" s="20" t="s">
        <v>79</v>
      </c>
      <c r="G46" s="55"/>
      <c r="H46" s="21" t="s">
        <v>22</v>
      </c>
      <c r="I46" s="21" t="s">
        <v>53</v>
      </c>
      <c r="J46" s="21" t="s">
        <v>114</v>
      </c>
      <c r="K46" s="304" t="s">
        <v>149</v>
      </c>
      <c r="L46" s="55"/>
      <c r="M46" s="303">
        <v>0</v>
      </c>
      <c r="N46" s="303">
        <v>21450</v>
      </c>
      <c r="O46" s="217">
        <f t="shared" si="0"/>
        <v>352322.17999999993</v>
      </c>
    </row>
    <row r="47" spans="1:15" ht="22.05" hidden="1" customHeight="1" x14ac:dyDescent="0.2">
      <c r="A47" s="300">
        <v>45661</v>
      </c>
      <c r="B47" s="20" t="s">
        <v>185</v>
      </c>
      <c r="C47" s="301">
        <v>52657</v>
      </c>
      <c r="D47" s="22"/>
      <c r="E47" s="302" t="s">
        <v>143</v>
      </c>
      <c r="F47" s="20" t="s">
        <v>79</v>
      </c>
      <c r="G47" s="55"/>
      <c r="H47" s="21" t="s">
        <v>22</v>
      </c>
      <c r="I47" s="21" t="s">
        <v>53</v>
      </c>
      <c r="J47" s="21" t="s">
        <v>112</v>
      </c>
      <c r="K47" s="304" t="s">
        <v>144</v>
      </c>
      <c r="L47" s="55"/>
      <c r="M47" s="303">
        <v>0</v>
      </c>
      <c r="N47" s="303">
        <v>2375</v>
      </c>
      <c r="O47" s="217">
        <f t="shared" si="0"/>
        <v>349947.17999999993</v>
      </c>
    </row>
    <row r="48" spans="1:15" ht="22.05" hidden="1" customHeight="1" x14ac:dyDescent="0.2">
      <c r="A48" s="300">
        <v>45661</v>
      </c>
      <c r="B48" s="20" t="s">
        <v>185</v>
      </c>
      <c r="C48" s="301">
        <v>52658</v>
      </c>
      <c r="D48" s="22"/>
      <c r="E48" s="302" t="s">
        <v>143</v>
      </c>
      <c r="F48" s="20" t="s">
        <v>79</v>
      </c>
      <c r="G48" s="55"/>
      <c r="H48" s="21" t="s">
        <v>22</v>
      </c>
      <c r="I48" s="21" t="s">
        <v>53</v>
      </c>
      <c r="J48" s="21" t="s">
        <v>112</v>
      </c>
      <c r="K48" s="304" t="s">
        <v>148</v>
      </c>
      <c r="L48" s="55"/>
      <c r="M48" s="303">
        <v>0</v>
      </c>
      <c r="N48" s="303">
        <v>4400</v>
      </c>
      <c r="O48" s="217">
        <f t="shared" si="0"/>
        <v>345547.17999999993</v>
      </c>
    </row>
    <row r="49" spans="1:15" ht="22.05" hidden="1" customHeight="1" x14ac:dyDescent="0.2">
      <c r="A49" s="300">
        <v>45661</v>
      </c>
      <c r="B49" s="20" t="s">
        <v>185</v>
      </c>
      <c r="C49" s="301">
        <v>52659</v>
      </c>
      <c r="D49" s="22"/>
      <c r="E49" s="302" t="s">
        <v>143</v>
      </c>
      <c r="F49" s="20" t="s">
        <v>79</v>
      </c>
      <c r="G49" s="55"/>
      <c r="H49" s="21" t="s">
        <v>22</v>
      </c>
      <c r="I49" s="21" t="s">
        <v>53</v>
      </c>
      <c r="J49" s="21" t="s">
        <v>112</v>
      </c>
      <c r="K49" s="304" t="s">
        <v>263</v>
      </c>
      <c r="L49" s="55"/>
      <c r="M49" s="303">
        <v>0</v>
      </c>
      <c r="N49" s="303">
        <v>4400</v>
      </c>
      <c r="O49" s="217">
        <f t="shared" si="0"/>
        <v>341147.17999999993</v>
      </c>
    </row>
    <row r="50" spans="1:15" ht="22.05" hidden="1" customHeight="1" x14ac:dyDescent="0.2">
      <c r="A50" s="300">
        <v>45661</v>
      </c>
      <c r="B50" s="20" t="s">
        <v>185</v>
      </c>
      <c r="C50" s="301">
        <v>52660</v>
      </c>
      <c r="D50" s="22"/>
      <c r="E50" s="302" t="s">
        <v>143</v>
      </c>
      <c r="F50" s="20" t="s">
        <v>79</v>
      </c>
      <c r="G50" s="55"/>
      <c r="H50" s="21" t="s">
        <v>22</v>
      </c>
      <c r="I50" s="21" t="s">
        <v>53</v>
      </c>
      <c r="J50" s="21" t="s">
        <v>112</v>
      </c>
      <c r="K50" s="304" t="s">
        <v>278</v>
      </c>
      <c r="L50" s="55"/>
      <c r="M50" s="303">
        <v>0</v>
      </c>
      <c r="N50" s="303">
        <v>14076</v>
      </c>
      <c r="O50" s="217">
        <f t="shared" si="0"/>
        <v>327071.17999999993</v>
      </c>
    </row>
    <row r="51" spans="1:15" ht="22.05" hidden="1" customHeight="1" x14ac:dyDescent="0.2">
      <c r="A51" s="300">
        <v>45661</v>
      </c>
      <c r="B51" s="20" t="s">
        <v>185</v>
      </c>
      <c r="C51" s="301">
        <v>52661</v>
      </c>
      <c r="D51" s="22"/>
      <c r="E51" s="328" t="s">
        <v>143</v>
      </c>
      <c r="F51" s="329" t="s">
        <v>79</v>
      </c>
      <c r="G51" s="330"/>
      <c r="H51" s="331" t="s">
        <v>22</v>
      </c>
      <c r="I51" s="331" t="s">
        <v>53</v>
      </c>
      <c r="J51" s="331" t="s">
        <v>112</v>
      </c>
      <c r="K51" s="332" t="s">
        <v>145</v>
      </c>
      <c r="L51" s="333">
        <v>36350</v>
      </c>
      <c r="M51" s="333">
        <v>0</v>
      </c>
      <c r="N51" s="333">
        <f>L51-N52-N53-N54-N55</f>
        <v>25250</v>
      </c>
      <c r="O51" s="217">
        <f t="shared" si="0"/>
        <v>301821.17999999993</v>
      </c>
    </row>
    <row r="52" spans="1:15" ht="22.05" hidden="1" customHeight="1" x14ac:dyDescent="0.2">
      <c r="A52" s="300">
        <v>45661</v>
      </c>
      <c r="B52" s="20" t="s">
        <v>185</v>
      </c>
      <c r="C52" s="301">
        <v>52661</v>
      </c>
      <c r="D52" s="22"/>
      <c r="E52" s="334" t="s">
        <v>558</v>
      </c>
      <c r="F52" s="329" t="s">
        <v>79</v>
      </c>
      <c r="G52" s="330"/>
      <c r="H52" s="331" t="s">
        <v>22</v>
      </c>
      <c r="I52" s="331" t="s">
        <v>54</v>
      </c>
      <c r="J52" s="331" t="s">
        <v>61</v>
      </c>
      <c r="K52" s="332" t="s">
        <v>145</v>
      </c>
      <c r="L52" s="333">
        <v>36350</v>
      </c>
      <c r="M52" s="333">
        <v>0</v>
      </c>
      <c r="N52" s="333">
        <v>1800</v>
      </c>
      <c r="O52" s="217">
        <f t="shared" si="0"/>
        <v>300021.17999999993</v>
      </c>
    </row>
    <row r="53" spans="1:15" ht="22.05" hidden="1" customHeight="1" x14ac:dyDescent="0.2">
      <c r="A53" s="300">
        <v>45661</v>
      </c>
      <c r="B53" s="20" t="s">
        <v>185</v>
      </c>
      <c r="C53" s="301">
        <v>52661</v>
      </c>
      <c r="D53" s="22"/>
      <c r="E53" s="328" t="s">
        <v>555</v>
      </c>
      <c r="F53" s="329" t="s">
        <v>79</v>
      </c>
      <c r="G53" s="330"/>
      <c r="H53" s="331" t="s">
        <v>22</v>
      </c>
      <c r="I53" s="331" t="s">
        <v>54</v>
      </c>
      <c r="J53" s="331" t="s">
        <v>61</v>
      </c>
      <c r="K53" s="332" t="s">
        <v>145</v>
      </c>
      <c r="L53" s="333">
        <v>36350</v>
      </c>
      <c r="M53" s="333">
        <v>0</v>
      </c>
      <c r="N53" s="333">
        <v>1500</v>
      </c>
      <c r="O53" s="217">
        <f t="shared" si="0"/>
        <v>298521.17999999993</v>
      </c>
    </row>
    <row r="54" spans="1:15" ht="22.05" hidden="1" customHeight="1" x14ac:dyDescent="0.2">
      <c r="A54" s="300">
        <v>45661</v>
      </c>
      <c r="B54" s="20" t="s">
        <v>185</v>
      </c>
      <c r="C54" s="301">
        <v>52661</v>
      </c>
      <c r="D54" s="22"/>
      <c r="E54" s="328" t="s">
        <v>556</v>
      </c>
      <c r="F54" s="329" t="s">
        <v>79</v>
      </c>
      <c r="G54" s="330"/>
      <c r="H54" s="331" t="s">
        <v>22</v>
      </c>
      <c r="I54" s="331" t="s">
        <v>54</v>
      </c>
      <c r="J54" s="331" t="s">
        <v>32</v>
      </c>
      <c r="K54" s="332" t="s">
        <v>145</v>
      </c>
      <c r="L54" s="333">
        <v>36350</v>
      </c>
      <c r="M54" s="333">
        <v>0</v>
      </c>
      <c r="N54" s="333">
        <v>6000</v>
      </c>
      <c r="O54" s="217">
        <f t="shared" si="0"/>
        <v>292521.17999999993</v>
      </c>
    </row>
    <row r="55" spans="1:15" ht="22.05" hidden="1" customHeight="1" x14ac:dyDescent="0.2">
      <c r="A55" s="300">
        <v>45661</v>
      </c>
      <c r="B55" s="20" t="s">
        <v>185</v>
      </c>
      <c r="C55" s="301">
        <v>52661</v>
      </c>
      <c r="D55" s="22"/>
      <c r="E55" s="328" t="s">
        <v>557</v>
      </c>
      <c r="F55" s="329" t="s">
        <v>79</v>
      </c>
      <c r="G55" s="330"/>
      <c r="H55" s="331" t="s">
        <v>22</v>
      </c>
      <c r="I55" s="331" t="s">
        <v>54</v>
      </c>
      <c r="J55" s="331" t="s">
        <v>63</v>
      </c>
      <c r="K55" s="332" t="s">
        <v>145</v>
      </c>
      <c r="L55" s="333">
        <v>36350</v>
      </c>
      <c r="M55" s="333">
        <v>0</v>
      </c>
      <c r="N55" s="333">
        <v>1800</v>
      </c>
      <c r="O55" s="217">
        <f t="shared" si="0"/>
        <v>290721.17999999993</v>
      </c>
    </row>
    <row r="56" spans="1:15" ht="22.05" hidden="1" customHeight="1" x14ac:dyDescent="0.2">
      <c r="A56" s="300">
        <v>45661</v>
      </c>
      <c r="B56" s="20" t="s">
        <v>185</v>
      </c>
      <c r="C56" s="301">
        <v>52662</v>
      </c>
      <c r="D56" s="22"/>
      <c r="E56" s="302" t="s">
        <v>143</v>
      </c>
      <c r="F56" s="20" t="s">
        <v>79</v>
      </c>
      <c r="G56" s="55"/>
      <c r="H56" s="21" t="s">
        <v>22</v>
      </c>
      <c r="I56" s="21" t="s">
        <v>53</v>
      </c>
      <c r="J56" s="21" t="s">
        <v>112</v>
      </c>
      <c r="K56" s="304" t="s">
        <v>56</v>
      </c>
      <c r="L56" s="55"/>
      <c r="M56" s="303">
        <v>0</v>
      </c>
      <c r="N56" s="303">
        <v>29800</v>
      </c>
      <c r="O56" s="217">
        <f t="shared" si="0"/>
        <v>260921.17999999993</v>
      </c>
    </row>
    <row r="57" spans="1:15" ht="22.05" hidden="1" customHeight="1" x14ac:dyDescent="0.2">
      <c r="A57" s="300">
        <v>45661</v>
      </c>
      <c r="B57" s="20" t="s">
        <v>185</v>
      </c>
      <c r="C57" s="301">
        <v>52663</v>
      </c>
      <c r="D57" s="22"/>
      <c r="E57" s="328" t="s">
        <v>559</v>
      </c>
      <c r="F57" s="329" t="s">
        <v>79</v>
      </c>
      <c r="G57" s="330"/>
      <c r="H57" s="331" t="s">
        <v>22</v>
      </c>
      <c r="I57" s="331" t="s">
        <v>54</v>
      </c>
      <c r="J57" s="331" t="s">
        <v>41</v>
      </c>
      <c r="K57" s="332" t="s">
        <v>225</v>
      </c>
      <c r="L57" s="333">
        <v>65000</v>
      </c>
      <c r="M57" s="333">
        <v>0</v>
      </c>
      <c r="N57" s="333">
        <v>20000</v>
      </c>
      <c r="O57" s="217">
        <f t="shared" si="0"/>
        <v>240921.17999999993</v>
      </c>
    </row>
    <row r="58" spans="1:15" ht="22.05" hidden="1" customHeight="1" x14ac:dyDescent="0.2">
      <c r="A58" s="300">
        <v>45661</v>
      </c>
      <c r="B58" s="20" t="s">
        <v>185</v>
      </c>
      <c r="C58" s="301">
        <v>52663</v>
      </c>
      <c r="D58" s="22"/>
      <c r="E58" s="328" t="s">
        <v>463</v>
      </c>
      <c r="F58" s="329" t="s">
        <v>79</v>
      </c>
      <c r="G58" s="330"/>
      <c r="H58" s="331" t="s">
        <v>22</v>
      </c>
      <c r="I58" s="331" t="s">
        <v>54</v>
      </c>
      <c r="J58" s="331" t="s">
        <v>62</v>
      </c>
      <c r="K58" s="332" t="s">
        <v>225</v>
      </c>
      <c r="L58" s="333">
        <v>65000</v>
      </c>
      <c r="M58" s="333">
        <v>0</v>
      </c>
      <c r="N58" s="333">
        <v>30000</v>
      </c>
      <c r="O58" s="217">
        <f t="shared" si="0"/>
        <v>210921.17999999993</v>
      </c>
    </row>
    <row r="59" spans="1:15" ht="22.05" hidden="1" customHeight="1" x14ac:dyDescent="0.2">
      <c r="A59" s="300">
        <v>45661</v>
      </c>
      <c r="B59" s="20" t="s">
        <v>185</v>
      </c>
      <c r="C59" s="301">
        <v>52663</v>
      </c>
      <c r="D59" s="22"/>
      <c r="E59" s="328" t="s">
        <v>560</v>
      </c>
      <c r="F59" s="329" t="s">
        <v>79</v>
      </c>
      <c r="G59" s="330"/>
      <c r="H59" s="331" t="s">
        <v>22</v>
      </c>
      <c r="I59" s="331" t="s">
        <v>29</v>
      </c>
      <c r="J59" s="331" t="s">
        <v>209</v>
      </c>
      <c r="K59" s="332" t="s">
        <v>225</v>
      </c>
      <c r="L59" s="333" t="s">
        <v>1518</v>
      </c>
      <c r="M59" s="333">
        <v>0</v>
      </c>
      <c r="N59" s="333">
        <v>10000</v>
      </c>
      <c r="O59" s="217">
        <f t="shared" si="0"/>
        <v>200921.17999999993</v>
      </c>
    </row>
    <row r="60" spans="1:15" ht="22.05" hidden="1" customHeight="1" x14ac:dyDescent="0.2">
      <c r="A60" s="300">
        <v>45661</v>
      </c>
      <c r="B60" s="20" t="s">
        <v>185</v>
      </c>
      <c r="C60" s="301">
        <v>52663</v>
      </c>
      <c r="D60" s="22"/>
      <c r="E60" s="328" t="s">
        <v>561</v>
      </c>
      <c r="F60" s="329" t="s">
        <v>79</v>
      </c>
      <c r="G60" s="330"/>
      <c r="H60" s="331" t="s">
        <v>22</v>
      </c>
      <c r="I60" s="331" t="s">
        <v>54</v>
      </c>
      <c r="J60" s="331" t="s">
        <v>63</v>
      </c>
      <c r="K60" s="332" t="s">
        <v>225</v>
      </c>
      <c r="L60" s="333">
        <v>65000</v>
      </c>
      <c r="M60" s="333">
        <v>0</v>
      </c>
      <c r="N60" s="333">
        <v>5000</v>
      </c>
      <c r="O60" s="217">
        <f t="shared" si="0"/>
        <v>195921.17999999993</v>
      </c>
    </row>
    <row r="61" spans="1:15" ht="22.05" hidden="1" customHeight="1" x14ac:dyDescent="0.2">
      <c r="A61" s="300">
        <v>45661</v>
      </c>
      <c r="B61" s="20" t="s">
        <v>185</v>
      </c>
      <c r="C61" s="301">
        <v>52664</v>
      </c>
      <c r="D61" s="22"/>
      <c r="E61" s="302" t="s">
        <v>143</v>
      </c>
      <c r="F61" s="20" t="s">
        <v>79</v>
      </c>
      <c r="G61" s="55"/>
      <c r="H61" s="21" t="s">
        <v>22</v>
      </c>
      <c r="I61" s="21" t="s">
        <v>53</v>
      </c>
      <c r="J61" s="21" t="s">
        <v>112</v>
      </c>
      <c r="K61" s="304" t="s">
        <v>264</v>
      </c>
      <c r="L61" s="55"/>
      <c r="M61" s="303">
        <v>0</v>
      </c>
      <c r="N61" s="303">
        <v>56360</v>
      </c>
      <c r="O61" s="217">
        <f t="shared" si="0"/>
        <v>139561.17999999993</v>
      </c>
    </row>
    <row r="62" spans="1:15" ht="22.05" hidden="1" customHeight="1" x14ac:dyDescent="0.2">
      <c r="A62" s="300">
        <v>45661</v>
      </c>
      <c r="B62" s="20" t="s">
        <v>185</v>
      </c>
      <c r="C62" s="301">
        <v>52665</v>
      </c>
      <c r="D62" s="306"/>
      <c r="E62" s="302" t="s">
        <v>143</v>
      </c>
      <c r="F62" s="20" t="s">
        <v>79</v>
      </c>
      <c r="G62" s="55"/>
      <c r="H62" s="21" t="s">
        <v>22</v>
      </c>
      <c r="I62" s="21" t="s">
        <v>53</v>
      </c>
      <c r="J62" s="21" t="s">
        <v>112</v>
      </c>
      <c r="K62" s="304" t="s">
        <v>146</v>
      </c>
      <c r="L62" s="55"/>
      <c r="M62" s="303">
        <v>0</v>
      </c>
      <c r="N62" s="303">
        <v>101130</v>
      </c>
      <c r="O62" s="217">
        <f t="shared" si="0"/>
        <v>38431.179999999935</v>
      </c>
    </row>
    <row r="63" spans="1:15" ht="22.05" hidden="1" customHeight="1" x14ac:dyDescent="0.2">
      <c r="A63" s="300">
        <v>45661</v>
      </c>
      <c r="B63" s="20" t="s">
        <v>185</v>
      </c>
      <c r="C63" s="301">
        <v>52666</v>
      </c>
      <c r="D63" s="22"/>
      <c r="E63" s="302" t="s">
        <v>309</v>
      </c>
      <c r="F63" s="20" t="s">
        <v>79</v>
      </c>
      <c r="G63" s="55"/>
      <c r="H63" s="21" t="s">
        <v>22</v>
      </c>
      <c r="I63" s="21" t="s">
        <v>103</v>
      </c>
      <c r="J63" s="21" t="s">
        <v>92</v>
      </c>
      <c r="K63" s="304" t="s">
        <v>314</v>
      </c>
      <c r="L63" s="55"/>
      <c r="M63" s="303">
        <v>0</v>
      </c>
      <c r="N63" s="303">
        <v>1100</v>
      </c>
      <c r="O63" s="217">
        <f t="shared" si="0"/>
        <v>37331.179999999935</v>
      </c>
    </row>
    <row r="64" spans="1:15" ht="22.05" hidden="1" customHeight="1" x14ac:dyDescent="0.2">
      <c r="A64" s="300">
        <v>45661</v>
      </c>
      <c r="B64" s="20" t="s">
        <v>185</v>
      </c>
      <c r="C64" s="301">
        <v>52667</v>
      </c>
      <c r="D64" s="306"/>
      <c r="E64" s="302" t="s">
        <v>240</v>
      </c>
      <c r="F64" s="20" t="s">
        <v>79</v>
      </c>
      <c r="G64" s="55"/>
      <c r="H64" s="21" t="s">
        <v>22</v>
      </c>
      <c r="I64" s="21" t="s">
        <v>54</v>
      </c>
      <c r="J64" s="21" t="s">
        <v>64</v>
      </c>
      <c r="K64" s="304" t="s">
        <v>241</v>
      </c>
      <c r="L64" s="55"/>
      <c r="M64" s="303">
        <v>0</v>
      </c>
      <c r="N64" s="303">
        <v>5500</v>
      </c>
      <c r="O64" s="217">
        <f t="shared" si="0"/>
        <v>31831.179999999935</v>
      </c>
    </row>
    <row r="65" spans="1:15" ht="22.05" hidden="1" customHeight="1" x14ac:dyDescent="0.2">
      <c r="A65" s="300">
        <v>45661</v>
      </c>
      <c r="B65" s="20" t="s">
        <v>185</v>
      </c>
      <c r="C65" s="301">
        <v>52668</v>
      </c>
      <c r="D65" s="22"/>
      <c r="E65" s="302" t="s">
        <v>239</v>
      </c>
      <c r="F65" s="20" t="s">
        <v>79</v>
      </c>
      <c r="G65" s="55"/>
      <c r="H65" s="21" t="s">
        <v>22</v>
      </c>
      <c r="I65" s="21" t="s">
        <v>54</v>
      </c>
      <c r="J65" s="21" t="s">
        <v>64</v>
      </c>
      <c r="K65" s="304" t="s">
        <v>242</v>
      </c>
      <c r="L65" s="55"/>
      <c r="M65" s="303">
        <v>0</v>
      </c>
      <c r="N65" s="303">
        <v>2000</v>
      </c>
      <c r="O65" s="217">
        <f t="shared" si="0"/>
        <v>29831.179999999935</v>
      </c>
    </row>
    <row r="66" spans="1:15" ht="22.05" hidden="1" customHeight="1" x14ac:dyDescent="0.2">
      <c r="A66" s="300">
        <v>45661</v>
      </c>
      <c r="B66" s="20" t="s">
        <v>185</v>
      </c>
      <c r="C66" s="301">
        <v>52669</v>
      </c>
      <c r="D66" s="22"/>
      <c r="E66" s="302" t="s">
        <v>310</v>
      </c>
      <c r="F66" s="20" t="s">
        <v>79</v>
      </c>
      <c r="G66" s="55"/>
      <c r="H66" s="21" t="s">
        <v>22</v>
      </c>
      <c r="I66" s="21" t="s">
        <v>103</v>
      </c>
      <c r="J66" s="21" t="s">
        <v>92</v>
      </c>
      <c r="K66" s="304" t="s">
        <v>230</v>
      </c>
      <c r="L66" s="55"/>
      <c r="M66" s="303">
        <v>0</v>
      </c>
      <c r="N66" s="303">
        <v>750</v>
      </c>
      <c r="O66" s="217">
        <f t="shared" si="0"/>
        <v>29081.179999999935</v>
      </c>
    </row>
    <row r="67" spans="1:15" ht="22.05" hidden="1" customHeight="1" x14ac:dyDescent="0.2">
      <c r="A67" s="300">
        <v>45661</v>
      </c>
      <c r="B67" s="20" t="s">
        <v>185</v>
      </c>
      <c r="C67" s="301">
        <v>52670</v>
      </c>
      <c r="D67" s="22"/>
      <c r="E67" s="302" t="s">
        <v>311</v>
      </c>
      <c r="F67" s="20" t="s">
        <v>79</v>
      </c>
      <c r="G67" s="55"/>
      <c r="H67" s="21" t="s">
        <v>22</v>
      </c>
      <c r="I67" s="21" t="s">
        <v>103</v>
      </c>
      <c r="J67" s="21" t="s">
        <v>92</v>
      </c>
      <c r="K67" s="304" t="s">
        <v>230</v>
      </c>
      <c r="L67" s="55"/>
      <c r="M67" s="303">
        <v>0</v>
      </c>
      <c r="N67" s="303">
        <v>1350</v>
      </c>
      <c r="O67" s="217">
        <f t="shared" si="0"/>
        <v>27731.179999999935</v>
      </c>
    </row>
    <row r="68" spans="1:15" ht="22.05" hidden="1" customHeight="1" x14ac:dyDescent="0.2">
      <c r="A68" s="300">
        <v>45661</v>
      </c>
      <c r="B68" s="20" t="s">
        <v>185</v>
      </c>
      <c r="C68" s="301">
        <v>52671</v>
      </c>
      <c r="D68" s="22"/>
      <c r="E68" s="302" t="s">
        <v>158</v>
      </c>
      <c r="F68" s="20" t="s">
        <v>79</v>
      </c>
      <c r="G68" s="55"/>
      <c r="H68" s="21" t="s">
        <v>22</v>
      </c>
      <c r="I68" s="21" t="s">
        <v>56</v>
      </c>
      <c r="J68" s="21" t="s">
        <v>116</v>
      </c>
      <c r="K68" s="304" t="s">
        <v>139</v>
      </c>
      <c r="L68" s="55"/>
      <c r="M68" s="303">
        <v>0</v>
      </c>
      <c r="N68" s="303">
        <v>550</v>
      </c>
      <c r="O68" s="217">
        <f t="shared" ref="O68:O131" si="1">O67+M68-N68</f>
        <v>27181.179999999935</v>
      </c>
    </row>
    <row r="69" spans="1:15" ht="22.05" hidden="1" customHeight="1" x14ac:dyDescent="0.2">
      <c r="A69" s="300">
        <v>45661</v>
      </c>
      <c r="B69" s="20" t="s">
        <v>185</v>
      </c>
      <c r="C69" s="301">
        <v>52672</v>
      </c>
      <c r="D69" s="22"/>
      <c r="E69" s="302" t="s">
        <v>127</v>
      </c>
      <c r="F69" s="20" t="s">
        <v>79</v>
      </c>
      <c r="G69" s="55"/>
      <c r="H69" s="21" t="s">
        <v>22</v>
      </c>
      <c r="I69" s="21" t="s">
        <v>54</v>
      </c>
      <c r="J69" s="21" t="s">
        <v>63</v>
      </c>
      <c r="K69" s="304" t="s">
        <v>141</v>
      </c>
      <c r="L69" s="55"/>
      <c r="M69" s="303">
        <v>0</v>
      </c>
      <c r="N69" s="303">
        <v>5000</v>
      </c>
      <c r="O69" s="217">
        <f t="shared" si="1"/>
        <v>22181.179999999935</v>
      </c>
    </row>
    <row r="70" spans="1:15" ht="22.05" hidden="1" customHeight="1" x14ac:dyDescent="0.2">
      <c r="A70" s="300">
        <v>45661</v>
      </c>
      <c r="B70" s="20" t="s">
        <v>185</v>
      </c>
      <c r="C70" s="301">
        <v>52673</v>
      </c>
      <c r="D70" s="22"/>
      <c r="E70" s="302" t="s">
        <v>143</v>
      </c>
      <c r="F70" s="20" t="s">
        <v>79</v>
      </c>
      <c r="G70" s="55"/>
      <c r="H70" s="21" t="s">
        <v>22</v>
      </c>
      <c r="I70" s="21" t="s">
        <v>53</v>
      </c>
      <c r="J70" s="21" t="s">
        <v>112</v>
      </c>
      <c r="K70" s="304" t="s">
        <v>147</v>
      </c>
      <c r="L70" s="55"/>
      <c r="M70" s="303">
        <v>0</v>
      </c>
      <c r="N70" s="303">
        <v>4370</v>
      </c>
      <c r="O70" s="217">
        <f t="shared" si="1"/>
        <v>17811.179999999935</v>
      </c>
    </row>
    <row r="71" spans="1:15" ht="22.05" hidden="1" customHeight="1" x14ac:dyDescent="0.2">
      <c r="A71" s="300">
        <v>45661</v>
      </c>
      <c r="B71" s="20" t="s">
        <v>185</v>
      </c>
      <c r="C71" s="301">
        <v>52674</v>
      </c>
      <c r="D71" s="22"/>
      <c r="E71" s="302" t="s">
        <v>223</v>
      </c>
      <c r="F71" s="20" t="s">
        <v>79</v>
      </c>
      <c r="G71" s="55"/>
      <c r="H71" s="21" t="s">
        <v>22</v>
      </c>
      <c r="I71" s="21" t="s">
        <v>103</v>
      </c>
      <c r="J71" s="21" t="s">
        <v>102</v>
      </c>
      <c r="K71" s="304" t="s">
        <v>315</v>
      </c>
      <c r="L71" s="55"/>
      <c r="M71" s="303">
        <v>0</v>
      </c>
      <c r="N71" s="303">
        <v>850</v>
      </c>
      <c r="O71" s="217">
        <f t="shared" si="1"/>
        <v>16961.179999999935</v>
      </c>
    </row>
    <row r="72" spans="1:15" ht="22.05" hidden="1" customHeight="1" x14ac:dyDescent="0.2">
      <c r="A72" s="300">
        <v>45661</v>
      </c>
      <c r="B72" s="20" t="s">
        <v>185</v>
      </c>
      <c r="C72" s="301">
        <v>52675</v>
      </c>
      <c r="D72" s="22"/>
      <c r="E72" s="302" t="s">
        <v>128</v>
      </c>
      <c r="F72" s="20" t="s">
        <v>79</v>
      </c>
      <c r="G72" s="55"/>
      <c r="H72" s="21" t="s">
        <v>22</v>
      </c>
      <c r="I72" s="21" t="s">
        <v>56</v>
      </c>
      <c r="J72" s="21" t="s">
        <v>116</v>
      </c>
      <c r="K72" s="304" t="s">
        <v>129</v>
      </c>
      <c r="L72" s="55"/>
      <c r="M72" s="303">
        <v>0</v>
      </c>
      <c r="N72" s="303">
        <v>60</v>
      </c>
      <c r="O72" s="217">
        <f t="shared" si="1"/>
        <v>16901.179999999935</v>
      </c>
    </row>
    <row r="73" spans="1:15" ht="22.05" hidden="1" customHeight="1" x14ac:dyDescent="0.2">
      <c r="A73" s="300">
        <v>45661</v>
      </c>
      <c r="B73" s="20" t="s">
        <v>185</v>
      </c>
      <c r="C73" s="301">
        <v>52676</v>
      </c>
      <c r="D73" s="22"/>
      <c r="E73" s="302" t="s">
        <v>161</v>
      </c>
      <c r="F73" s="20" t="s">
        <v>79</v>
      </c>
      <c r="G73" s="55"/>
      <c r="H73" s="21" t="s">
        <v>22</v>
      </c>
      <c r="I73" s="21" t="s">
        <v>103</v>
      </c>
      <c r="J73" s="21" t="s">
        <v>95</v>
      </c>
      <c r="K73" s="304" t="s">
        <v>153</v>
      </c>
      <c r="L73" s="55"/>
      <c r="M73" s="303">
        <v>0</v>
      </c>
      <c r="N73" s="303">
        <v>250</v>
      </c>
      <c r="O73" s="217">
        <f t="shared" si="1"/>
        <v>16651.179999999935</v>
      </c>
    </row>
    <row r="74" spans="1:15" ht="22.05" hidden="1" customHeight="1" x14ac:dyDescent="0.2">
      <c r="A74" s="300">
        <v>45662</v>
      </c>
      <c r="B74" s="20" t="s">
        <v>185</v>
      </c>
      <c r="C74" s="301">
        <v>52678</v>
      </c>
      <c r="D74" s="22"/>
      <c r="E74" s="302" t="s">
        <v>151</v>
      </c>
      <c r="F74" s="20" t="s">
        <v>79</v>
      </c>
      <c r="G74" s="55"/>
      <c r="H74" s="21" t="s">
        <v>22</v>
      </c>
      <c r="I74" s="21" t="s">
        <v>53</v>
      </c>
      <c r="J74" s="21" t="s">
        <v>112</v>
      </c>
      <c r="K74" s="304" t="s">
        <v>135</v>
      </c>
      <c r="L74" s="55"/>
      <c r="M74" s="303">
        <v>0</v>
      </c>
      <c r="N74" s="303">
        <v>500</v>
      </c>
      <c r="O74" s="217">
        <f t="shared" si="1"/>
        <v>16151.179999999935</v>
      </c>
    </row>
    <row r="75" spans="1:15" ht="22.05" hidden="1" customHeight="1" x14ac:dyDescent="0.2">
      <c r="A75" s="300">
        <v>45662</v>
      </c>
      <c r="B75" s="20" t="s">
        <v>185</v>
      </c>
      <c r="C75" s="301">
        <v>52679</v>
      </c>
      <c r="D75" s="22"/>
      <c r="E75" s="302" t="s">
        <v>160</v>
      </c>
      <c r="F75" s="20" t="s">
        <v>79</v>
      </c>
      <c r="G75" s="55"/>
      <c r="H75" s="21" t="s">
        <v>22</v>
      </c>
      <c r="I75" s="21" t="s">
        <v>103</v>
      </c>
      <c r="J75" s="21" t="s">
        <v>97</v>
      </c>
      <c r="K75" s="304" t="s">
        <v>134</v>
      </c>
      <c r="L75" s="55"/>
      <c r="M75" s="303">
        <v>0</v>
      </c>
      <c r="N75" s="303">
        <v>1600</v>
      </c>
      <c r="O75" s="217">
        <f t="shared" si="1"/>
        <v>14551.179999999935</v>
      </c>
    </row>
    <row r="76" spans="1:15" ht="22.05" hidden="1" customHeight="1" x14ac:dyDescent="0.2">
      <c r="A76" s="300">
        <v>45663</v>
      </c>
      <c r="B76" s="20" t="s">
        <v>185</v>
      </c>
      <c r="C76" s="301">
        <v>52681</v>
      </c>
      <c r="D76" s="22"/>
      <c r="E76" s="302" t="s">
        <v>262</v>
      </c>
      <c r="F76" s="20" t="s">
        <v>79</v>
      </c>
      <c r="G76" s="55"/>
      <c r="H76" s="21" t="s">
        <v>22</v>
      </c>
      <c r="I76" s="21" t="s">
        <v>54</v>
      </c>
      <c r="J76" s="21" t="s">
        <v>63</v>
      </c>
      <c r="K76" s="304" t="s">
        <v>156</v>
      </c>
      <c r="L76" s="55"/>
      <c r="M76" s="303">
        <v>0</v>
      </c>
      <c r="N76" s="303">
        <v>500</v>
      </c>
      <c r="O76" s="217">
        <f t="shared" si="1"/>
        <v>14051.179999999935</v>
      </c>
    </row>
    <row r="77" spans="1:15" ht="22.05" hidden="1" customHeight="1" x14ac:dyDescent="0.2">
      <c r="A77" s="300">
        <v>45663</v>
      </c>
      <c r="B77" s="20" t="s">
        <v>185</v>
      </c>
      <c r="C77" s="301">
        <v>52682</v>
      </c>
      <c r="D77" s="22"/>
      <c r="E77" s="302" t="s">
        <v>316</v>
      </c>
      <c r="F77" s="20" t="s">
        <v>79</v>
      </c>
      <c r="G77" s="55"/>
      <c r="H77" s="21" t="s">
        <v>22</v>
      </c>
      <c r="I77" s="21" t="s">
        <v>103</v>
      </c>
      <c r="J77" s="21" t="s">
        <v>97</v>
      </c>
      <c r="K77" s="304" t="s">
        <v>134</v>
      </c>
      <c r="L77" s="55"/>
      <c r="M77" s="303">
        <v>0</v>
      </c>
      <c r="N77" s="303">
        <v>1800</v>
      </c>
      <c r="O77" s="217">
        <f t="shared" si="1"/>
        <v>12251.179999999935</v>
      </c>
    </row>
    <row r="78" spans="1:15" ht="22.05" hidden="1" customHeight="1" x14ac:dyDescent="0.2">
      <c r="A78" s="300">
        <v>45663</v>
      </c>
      <c r="B78" s="20" t="s">
        <v>185</v>
      </c>
      <c r="C78" s="301">
        <v>52683</v>
      </c>
      <c r="D78" s="22"/>
      <c r="E78" s="302" t="s">
        <v>136</v>
      </c>
      <c r="F78" s="20" t="s">
        <v>79</v>
      </c>
      <c r="G78" s="55"/>
      <c r="H78" s="21" t="s">
        <v>22</v>
      </c>
      <c r="I78" s="21" t="s">
        <v>57</v>
      </c>
      <c r="J78" s="21" t="s">
        <v>87</v>
      </c>
      <c r="K78" s="304" t="s">
        <v>137</v>
      </c>
      <c r="L78" s="55"/>
      <c r="M78" s="303">
        <v>0</v>
      </c>
      <c r="N78" s="303">
        <v>4000</v>
      </c>
      <c r="O78" s="217">
        <f t="shared" si="1"/>
        <v>8251.1799999999348</v>
      </c>
    </row>
    <row r="79" spans="1:15" ht="22.05" hidden="1" customHeight="1" x14ac:dyDescent="0.2">
      <c r="A79" s="300">
        <v>45663</v>
      </c>
      <c r="B79" s="20" t="s">
        <v>185</v>
      </c>
      <c r="C79" s="301">
        <v>52684</v>
      </c>
      <c r="D79" s="22"/>
      <c r="E79" s="302" t="s">
        <v>317</v>
      </c>
      <c r="F79" s="20" t="s">
        <v>79</v>
      </c>
      <c r="G79" s="55"/>
      <c r="H79" s="21" t="s">
        <v>22</v>
      </c>
      <c r="I79" s="21" t="s">
        <v>54</v>
      </c>
      <c r="J79" s="21" t="s">
        <v>41</v>
      </c>
      <c r="K79" s="304" t="s">
        <v>210</v>
      </c>
      <c r="L79" s="303"/>
      <c r="M79" s="303">
        <v>0</v>
      </c>
      <c r="N79" s="303">
        <v>160</v>
      </c>
      <c r="O79" s="217">
        <f t="shared" si="1"/>
        <v>8091.1799999999348</v>
      </c>
    </row>
    <row r="80" spans="1:15" ht="22.05" hidden="1" customHeight="1" x14ac:dyDescent="0.2">
      <c r="A80" s="300">
        <v>45663</v>
      </c>
      <c r="B80" s="20" t="s">
        <v>185</v>
      </c>
      <c r="C80" s="301">
        <v>52685</v>
      </c>
      <c r="D80" s="22"/>
      <c r="E80" s="302" t="s">
        <v>318</v>
      </c>
      <c r="F80" s="20" t="s">
        <v>79</v>
      </c>
      <c r="G80" s="55"/>
      <c r="H80" s="21" t="s">
        <v>22</v>
      </c>
      <c r="I80" s="21" t="s">
        <v>103</v>
      </c>
      <c r="J80" s="21" t="s">
        <v>93</v>
      </c>
      <c r="K80" s="304" t="s">
        <v>205</v>
      </c>
      <c r="L80" s="303"/>
      <c r="M80" s="303">
        <v>0</v>
      </c>
      <c r="N80" s="303">
        <v>4500</v>
      </c>
      <c r="O80" s="217">
        <f t="shared" si="1"/>
        <v>3591.1799999999348</v>
      </c>
    </row>
    <row r="81" spans="1:15" ht="22.05" hidden="1" customHeight="1" x14ac:dyDescent="0.2">
      <c r="A81" s="300">
        <v>45663</v>
      </c>
      <c r="B81" s="20" t="s">
        <v>185</v>
      </c>
      <c r="C81" s="301">
        <v>52686</v>
      </c>
      <c r="D81" s="22"/>
      <c r="E81" s="302" t="s">
        <v>319</v>
      </c>
      <c r="F81" s="20" t="s">
        <v>79</v>
      </c>
      <c r="G81" s="55"/>
      <c r="H81" s="21" t="s">
        <v>22</v>
      </c>
      <c r="I81" s="21" t="s">
        <v>53</v>
      </c>
      <c r="J81" s="21" t="s">
        <v>113</v>
      </c>
      <c r="K81" s="304" t="s">
        <v>269</v>
      </c>
      <c r="L81" s="303"/>
      <c r="M81" s="303">
        <v>0</v>
      </c>
      <c r="N81" s="303">
        <v>3000</v>
      </c>
      <c r="O81" s="217">
        <f t="shared" si="1"/>
        <v>591.17999999993481</v>
      </c>
    </row>
    <row r="82" spans="1:15" ht="22.05" hidden="1" customHeight="1" x14ac:dyDescent="0.2">
      <c r="A82" s="300">
        <v>45663</v>
      </c>
      <c r="B82" s="20" t="s">
        <v>185</v>
      </c>
      <c r="C82" s="301">
        <v>52687</v>
      </c>
      <c r="D82" s="22"/>
      <c r="E82" s="302" t="s">
        <v>320</v>
      </c>
      <c r="F82" s="20" t="s">
        <v>79</v>
      </c>
      <c r="G82" s="55"/>
      <c r="H82" s="21" t="s">
        <v>22</v>
      </c>
      <c r="I82" s="21" t="s">
        <v>53</v>
      </c>
      <c r="J82" s="21" t="s">
        <v>113</v>
      </c>
      <c r="K82" s="304" t="s">
        <v>159</v>
      </c>
      <c r="L82" s="303"/>
      <c r="M82" s="303">
        <v>0</v>
      </c>
      <c r="N82" s="303">
        <v>7500</v>
      </c>
      <c r="O82" s="217">
        <f t="shared" si="1"/>
        <v>-6908.8200000000652</v>
      </c>
    </row>
    <row r="83" spans="1:15" ht="22.05" hidden="1" customHeight="1" x14ac:dyDescent="0.2">
      <c r="A83" s="300">
        <v>45663</v>
      </c>
      <c r="B83" s="20" t="s">
        <v>185</v>
      </c>
      <c r="C83" s="301">
        <v>52688</v>
      </c>
      <c r="D83" s="22"/>
      <c r="E83" s="302" t="s">
        <v>321</v>
      </c>
      <c r="F83" s="20" t="s">
        <v>79</v>
      </c>
      <c r="G83" s="55"/>
      <c r="H83" s="21" t="s">
        <v>22</v>
      </c>
      <c r="I83" s="21" t="s">
        <v>53</v>
      </c>
      <c r="J83" s="21" t="s">
        <v>113</v>
      </c>
      <c r="K83" s="304" t="s">
        <v>164</v>
      </c>
      <c r="L83" s="303"/>
      <c r="M83" s="303">
        <v>0</v>
      </c>
      <c r="N83" s="303">
        <v>5800</v>
      </c>
      <c r="O83" s="217">
        <f t="shared" si="1"/>
        <v>-12708.820000000065</v>
      </c>
    </row>
    <row r="84" spans="1:15" ht="22.05" hidden="1" customHeight="1" x14ac:dyDescent="0.2">
      <c r="A84" s="300">
        <v>45663</v>
      </c>
      <c r="B84" s="20" t="s">
        <v>185</v>
      </c>
      <c r="C84" s="301">
        <v>52689</v>
      </c>
      <c r="D84" s="22"/>
      <c r="E84" s="302" t="s">
        <v>229</v>
      </c>
      <c r="F84" s="20" t="s">
        <v>79</v>
      </c>
      <c r="G84" s="55"/>
      <c r="H84" s="21" t="s">
        <v>22</v>
      </c>
      <c r="I84" s="21" t="s">
        <v>103</v>
      </c>
      <c r="J84" s="21" t="s">
        <v>97</v>
      </c>
      <c r="K84" s="304" t="s">
        <v>272</v>
      </c>
      <c r="L84" s="55"/>
      <c r="M84" s="303">
        <v>0</v>
      </c>
      <c r="N84" s="303">
        <v>300</v>
      </c>
      <c r="O84" s="217">
        <f t="shared" si="1"/>
        <v>-13008.820000000065</v>
      </c>
    </row>
    <row r="85" spans="1:15" ht="22.05" hidden="1" customHeight="1" x14ac:dyDescent="0.2">
      <c r="A85" s="300">
        <v>45663</v>
      </c>
      <c r="B85" s="20" t="s">
        <v>185</v>
      </c>
      <c r="C85" s="301">
        <v>52690</v>
      </c>
      <c r="D85" s="22"/>
      <c r="E85" s="302" t="s">
        <v>227</v>
      </c>
      <c r="F85" s="20" t="s">
        <v>79</v>
      </c>
      <c r="G85" s="55"/>
      <c r="H85" s="21" t="s">
        <v>22</v>
      </c>
      <c r="I85" s="21" t="s">
        <v>53</v>
      </c>
      <c r="J85" s="21" t="s">
        <v>113</v>
      </c>
      <c r="K85" s="304" t="s">
        <v>226</v>
      </c>
      <c r="L85" s="303"/>
      <c r="M85" s="303">
        <v>0</v>
      </c>
      <c r="N85" s="303">
        <v>2000</v>
      </c>
      <c r="O85" s="217">
        <f t="shared" si="1"/>
        <v>-15008.820000000065</v>
      </c>
    </row>
    <row r="86" spans="1:15" ht="22.05" hidden="1" customHeight="1" x14ac:dyDescent="0.2">
      <c r="A86" s="300">
        <v>45663</v>
      </c>
      <c r="B86" s="20" t="s">
        <v>185</v>
      </c>
      <c r="C86" s="301">
        <v>52691</v>
      </c>
      <c r="D86" s="22"/>
      <c r="E86" s="302" t="s">
        <v>322</v>
      </c>
      <c r="F86" s="20" t="s">
        <v>79</v>
      </c>
      <c r="G86" s="55"/>
      <c r="H86" s="21" t="s">
        <v>22</v>
      </c>
      <c r="I86" s="21" t="s">
        <v>103</v>
      </c>
      <c r="J86" s="21" t="s">
        <v>102</v>
      </c>
      <c r="K86" s="304" t="s">
        <v>226</v>
      </c>
      <c r="L86" s="303"/>
      <c r="M86" s="303">
        <v>0</v>
      </c>
      <c r="N86" s="303">
        <v>1600</v>
      </c>
      <c r="O86" s="217">
        <f t="shared" si="1"/>
        <v>-16608.820000000065</v>
      </c>
    </row>
    <row r="87" spans="1:15" ht="22.05" hidden="1" customHeight="1" x14ac:dyDescent="0.2">
      <c r="A87" s="300">
        <v>45663</v>
      </c>
      <c r="B87" s="20" t="s">
        <v>185</v>
      </c>
      <c r="C87" s="301">
        <v>52692</v>
      </c>
      <c r="D87" s="22"/>
      <c r="E87" s="302" t="s">
        <v>323</v>
      </c>
      <c r="F87" s="20" t="s">
        <v>79</v>
      </c>
      <c r="G87" s="55"/>
      <c r="H87" s="21" t="s">
        <v>22</v>
      </c>
      <c r="I87" s="21" t="s">
        <v>103</v>
      </c>
      <c r="J87" s="21" t="s">
        <v>92</v>
      </c>
      <c r="K87" s="304" t="s">
        <v>291</v>
      </c>
      <c r="L87" s="303"/>
      <c r="M87" s="303">
        <v>0</v>
      </c>
      <c r="N87" s="303">
        <v>850</v>
      </c>
      <c r="O87" s="217">
        <f t="shared" si="1"/>
        <v>-17458.820000000065</v>
      </c>
    </row>
    <row r="88" spans="1:15" ht="22.05" hidden="1" customHeight="1" x14ac:dyDescent="0.2">
      <c r="A88" s="300">
        <v>45663</v>
      </c>
      <c r="B88" s="20" t="s">
        <v>185</v>
      </c>
      <c r="C88" s="301">
        <v>52693</v>
      </c>
      <c r="D88" s="22"/>
      <c r="E88" s="302" t="s">
        <v>324</v>
      </c>
      <c r="F88" s="20" t="s">
        <v>79</v>
      </c>
      <c r="G88" s="55"/>
      <c r="H88" s="21" t="s">
        <v>22</v>
      </c>
      <c r="I88" s="21" t="s">
        <v>103</v>
      </c>
      <c r="J88" s="21" t="s">
        <v>92</v>
      </c>
      <c r="K88" s="304" t="s">
        <v>153</v>
      </c>
      <c r="L88" s="303"/>
      <c r="M88" s="303">
        <v>0</v>
      </c>
      <c r="N88" s="303">
        <v>1600</v>
      </c>
      <c r="O88" s="217">
        <f t="shared" si="1"/>
        <v>-19058.820000000065</v>
      </c>
    </row>
    <row r="89" spans="1:15" ht="22.05" hidden="1" customHeight="1" x14ac:dyDescent="0.2">
      <c r="A89" s="300">
        <v>45663</v>
      </c>
      <c r="B89" s="20" t="s">
        <v>185</v>
      </c>
      <c r="C89" s="301">
        <v>52694</v>
      </c>
      <c r="D89" s="22"/>
      <c r="E89" s="302" t="s">
        <v>131</v>
      </c>
      <c r="F89" s="20" t="s">
        <v>79</v>
      </c>
      <c r="G89" s="55"/>
      <c r="H89" s="21" t="s">
        <v>22</v>
      </c>
      <c r="I89" s="21" t="s">
        <v>103</v>
      </c>
      <c r="J89" s="21" t="s">
        <v>214</v>
      </c>
      <c r="K89" s="304" t="s">
        <v>132</v>
      </c>
      <c r="L89" s="55"/>
      <c r="M89" s="303">
        <v>0</v>
      </c>
      <c r="N89" s="303">
        <v>400</v>
      </c>
      <c r="O89" s="217">
        <f t="shared" si="1"/>
        <v>-19458.820000000065</v>
      </c>
    </row>
    <row r="90" spans="1:15" ht="22.05" hidden="1" customHeight="1" x14ac:dyDescent="0.2">
      <c r="A90" s="300">
        <v>45663</v>
      </c>
      <c r="B90" s="20" t="s">
        <v>185</v>
      </c>
      <c r="C90" s="301">
        <v>52695</v>
      </c>
      <c r="D90" s="22"/>
      <c r="E90" s="302" t="s">
        <v>325</v>
      </c>
      <c r="F90" s="20" t="s">
        <v>79</v>
      </c>
      <c r="G90" s="55"/>
      <c r="H90" s="21" t="s">
        <v>22</v>
      </c>
      <c r="I90" s="21" t="s">
        <v>103</v>
      </c>
      <c r="J90" s="21" t="s">
        <v>219</v>
      </c>
      <c r="K90" s="304" t="s">
        <v>266</v>
      </c>
      <c r="L90" s="55"/>
      <c r="M90" s="303">
        <v>0</v>
      </c>
      <c r="N90" s="303">
        <v>1250</v>
      </c>
      <c r="O90" s="217">
        <f t="shared" si="1"/>
        <v>-20708.820000000065</v>
      </c>
    </row>
    <row r="91" spans="1:15" ht="22.05" hidden="1" customHeight="1" x14ac:dyDescent="0.2">
      <c r="A91" s="300">
        <v>45663</v>
      </c>
      <c r="B91" s="20" t="s">
        <v>185</v>
      </c>
      <c r="C91" s="301">
        <v>52696</v>
      </c>
      <c r="D91" s="22"/>
      <c r="E91" s="55" t="s">
        <v>1265</v>
      </c>
      <c r="F91" s="20" t="s">
        <v>79</v>
      </c>
      <c r="G91" s="55"/>
      <c r="H91" s="21" t="s">
        <v>21</v>
      </c>
      <c r="I91" s="21" t="s">
        <v>81</v>
      </c>
      <c r="J91" s="21" t="s">
        <v>280</v>
      </c>
      <c r="K91" s="304"/>
      <c r="L91" s="55"/>
      <c r="M91" s="303">
        <v>100000</v>
      </c>
      <c r="N91" s="303">
        <v>0</v>
      </c>
      <c r="O91" s="217">
        <f t="shared" si="1"/>
        <v>79291.179999999935</v>
      </c>
    </row>
    <row r="92" spans="1:15" ht="22.05" hidden="1" customHeight="1" x14ac:dyDescent="0.2">
      <c r="A92" s="300">
        <v>45663</v>
      </c>
      <c r="B92" s="20" t="s">
        <v>185</v>
      </c>
      <c r="C92" s="301">
        <v>52697</v>
      </c>
      <c r="D92" s="22"/>
      <c r="E92" s="302" t="s">
        <v>326</v>
      </c>
      <c r="F92" s="20" t="s">
        <v>79</v>
      </c>
      <c r="G92" s="55"/>
      <c r="H92" s="21" t="s">
        <v>22</v>
      </c>
      <c r="I92" s="21" t="s">
        <v>103</v>
      </c>
      <c r="J92" s="21" t="s">
        <v>96</v>
      </c>
      <c r="K92" s="304" t="s">
        <v>282</v>
      </c>
      <c r="L92" s="55"/>
      <c r="M92" s="303">
        <v>0</v>
      </c>
      <c r="N92" s="303">
        <v>14000</v>
      </c>
      <c r="O92" s="217">
        <f t="shared" si="1"/>
        <v>65291.179999999935</v>
      </c>
    </row>
    <row r="93" spans="1:15" ht="22.05" hidden="1" customHeight="1" x14ac:dyDescent="0.2">
      <c r="A93" s="300">
        <v>45663</v>
      </c>
      <c r="B93" s="20" t="s">
        <v>185</v>
      </c>
      <c r="C93" s="301">
        <v>52698</v>
      </c>
      <c r="D93" s="22"/>
      <c r="E93" s="302" t="s">
        <v>327</v>
      </c>
      <c r="F93" s="20" t="s">
        <v>79</v>
      </c>
      <c r="G93" s="55"/>
      <c r="H93" s="21" t="s">
        <v>22</v>
      </c>
      <c r="I93" s="21" t="s">
        <v>53</v>
      </c>
      <c r="J93" s="21" t="s">
        <v>112</v>
      </c>
      <c r="K93" s="304" t="s">
        <v>329</v>
      </c>
      <c r="L93" s="55"/>
      <c r="M93" s="303">
        <v>0</v>
      </c>
      <c r="N93" s="303">
        <v>10000</v>
      </c>
      <c r="O93" s="217">
        <f t="shared" si="1"/>
        <v>55291.179999999935</v>
      </c>
    </row>
    <row r="94" spans="1:15" ht="22.05" hidden="1" customHeight="1" x14ac:dyDescent="0.2">
      <c r="A94" s="300">
        <v>45663</v>
      </c>
      <c r="B94" s="20" t="s">
        <v>185</v>
      </c>
      <c r="C94" s="301">
        <v>52699</v>
      </c>
      <c r="D94" s="22"/>
      <c r="E94" s="302" t="s">
        <v>154</v>
      </c>
      <c r="F94" s="20" t="s">
        <v>79</v>
      </c>
      <c r="G94" s="55"/>
      <c r="H94" s="21" t="s">
        <v>22</v>
      </c>
      <c r="I94" s="21" t="s">
        <v>103</v>
      </c>
      <c r="J94" s="21" t="s">
        <v>219</v>
      </c>
      <c r="K94" s="304" t="s">
        <v>266</v>
      </c>
      <c r="L94" s="55"/>
      <c r="M94" s="303">
        <v>0</v>
      </c>
      <c r="N94" s="303">
        <v>450</v>
      </c>
      <c r="O94" s="217">
        <f t="shared" si="1"/>
        <v>54841.179999999935</v>
      </c>
    </row>
    <row r="95" spans="1:15" ht="22.05" hidden="1" customHeight="1" x14ac:dyDescent="0.2">
      <c r="A95" s="300">
        <v>45663</v>
      </c>
      <c r="B95" s="20" t="s">
        <v>185</v>
      </c>
      <c r="C95" s="301">
        <v>52700</v>
      </c>
      <c r="D95" s="22"/>
      <c r="E95" s="302" t="s">
        <v>152</v>
      </c>
      <c r="F95" s="20" t="s">
        <v>79</v>
      </c>
      <c r="G95" s="55"/>
      <c r="H95" s="21" t="s">
        <v>22</v>
      </c>
      <c r="I95" s="21" t="s">
        <v>53</v>
      </c>
      <c r="J95" s="21" t="s">
        <v>113</v>
      </c>
      <c r="K95" s="304" t="s">
        <v>163</v>
      </c>
      <c r="L95" s="55"/>
      <c r="M95" s="303">
        <v>0</v>
      </c>
      <c r="N95" s="303">
        <v>3300</v>
      </c>
      <c r="O95" s="217">
        <f t="shared" si="1"/>
        <v>51541.179999999935</v>
      </c>
    </row>
    <row r="96" spans="1:15" ht="22.05" hidden="1" customHeight="1" x14ac:dyDescent="0.2">
      <c r="A96" s="300">
        <v>45663</v>
      </c>
      <c r="B96" s="20" t="s">
        <v>185</v>
      </c>
      <c r="C96" s="301">
        <v>52701</v>
      </c>
      <c r="D96" s="22"/>
      <c r="E96" s="307" t="s">
        <v>328</v>
      </c>
      <c r="F96" s="20" t="s">
        <v>79</v>
      </c>
      <c r="G96" s="55"/>
      <c r="H96" s="21" t="s">
        <v>22</v>
      </c>
      <c r="I96" s="21" t="s">
        <v>54</v>
      </c>
      <c r="J96" s="21" t="s">
        <v>61</v>
      </c>
      <c r="K96" s="304" t="s">
        <v>235</v>
      </c>
      <c r="L96" s="55" t="s">
        <v>552</v>
      </c>
      <c r="M96" s="303">
        <v>0</v>
      </c>
      <c r="N96" s="303">
        <f>1000-700</f>
        <v>300</v>
      </c>
      <c r="O96" s="217">
        <f t="shared" si="1"/>
        <v>51241.179999999935</v>
      </c>
    </row>
    <row r="97" spans="1:15" ht="22.05" hidden="1" customHeight="1" x14ac:dyDescent="0.2">
      <c r="A97" s="300">
        <v>45664</v>
      </c>
      <c r="B97" s="20" t="s">
        <v>185</v>
      </c>
      <c r="C97" s="301">
        <v>52703</v>
      </c>
      <c r="D97" s="22"/>
      <c r="E97" s="302" t="s">
        <v>330</v>
      </c>
      <c r="F97" s="20" t="s">
        <v>79</v>
      </c>
      <c r="G97" s="55"/>
      <c r="H97" s="21" t="s">
        <v>22</v>
      </c>
      <c r="I97" s="21" t="s">
        <v>103</v>
      </c>
      <c r="J97" s="21" t="s">
        <v>92</v>
      </c>
      <c r="K97" s="304" t="s">
        <v>336</v>
      </c>
      <c r="L97" s="55"/>
      <c r="M97" s="303">
        <v>0</v>
      </c>
      <c r="N97" s="303">
        <v>460</v>
      </c>
      <c r="O97" s="217">
        <f t="shared" si="1"/>
        <v>50781.179999999935</v>
      </c>
    </row>
    <row r="98" spans="1:15" ht="22.05" hidden="1" customHeight="1" x14ac:dyDescent="0.2">
      <c r="A98" s="300">
        <v>45664</v>
      </c>
      <c r="B98" s="20" t="s">
        <v>185</v>
      </c>
      <c r="C98" s="301">
        <v>52704</v>
      </c>
      <c r="D98" s="22"/>
      <c r="E98" s="302" t="s">
        <v>237</v>
      </c>
      <c r="F98" s="20" t="s">
        <v>79</v>
      </c>
      <c r="G98" s="55"/>
      <c r="H98" s="21" t="s">
        <v>22</v>
      </c>
      <c r="I98" s="21" t="s">
        <v>103</v>
      </c>
      <c r="J98" s="21" t="s">
        <v>97</v>
      </c>
      <c r="K98" s="304" t="s">
        <v>134</v>
      </c>
      <c r="L98" s="55"/>
      <c r="M98" s="303">
        <v>0</v>
      </c>
      <c r="N98" s="303">
        <v>300</v>
      </c>
      <c r="O98" s="217">
        <f t="shared" si="1"/>
        <v>50481.179999999935</v>
      </c>
    </row>
    <row r="99" spans="1:15" ht="22.05" hidden="1" customHeight="1" x14ac:dyDescent="0.2">
      <c r="A99" s="300">
        <v>45664</v>
      </c>
      <c r="B99" s="20" t="s">
        <v>185</v>
      </c>
      <c r="C99" s="301">
        <v>52705</v>
      </c>
      <c r="D99" s="22"/>
      <c r="E99" s="302" t="s">
        <v>331</v>
      </c>
      <c r="F99" s="20" t="s">
        <v>79</v>
      </c>
      <c r="G99" s="55"/>
      <c r="H99" s="21" t="s">
        <v>22</v>
      </c>
      <c r="I99" s="21" t="s">
        <v>103</v>
      </c>
      <c r="J99" s="21" t="s">
        <v>93</v>
      </c>
      <c r="K99" s="304" t="s">
        <v>210</v>
      </c>
      <c r="L99" s="55"/>
      <c r="M99" s="303">
        <v>0</v>
      </c>
      <c r="N99" s="303">
        <v>190</v>
      </c>
      <c r="O99" s="217">
        <f t="shared" si="1"/>
        <v>50291.179999999935</v>
      </c>
    </row>
    <row r="100" spans="1:15" ht="22.05" hidden="1" customHeight="1" x14ac:dyDescent="0.2">
      <c r="A100" s="300">
        <v>45664</v>
      </c>
      <c r="B100" s="20" t="s">
        <v>185</v>
      </c>
      <c r="C100" s="301">
        <v>52706</v>
      </c>
      <c r="D100" s="22"/>
      <c r="E100" s="302" t="s">
        <v>157</v>
      </c>
      <c r="F100" s="20" t="s">
        <v>79</v>
      </c>
      <c r="G100" s="55"/>
      <c r="H100" s="21" t="s">
        <v>22</v>
      </c>
      <c r="I100" s="21" t="s">
        <v>103</v>
      </c>
      <c r="J100" s="21" t="s">
        <v>60</v>
      </c>
      <c r="K100" s="304" t="s">
        <v>135</v>
      </c>
      <c r="L100" s="55"/>
      <c r="M100" s="303">
        <v>0</v>
      </c>
      <c r="N100" s="303">
        <v>1600</v>
      </c>
      <c r="O100" s="217">
        <f t="shared" si="1"/>
        <v>48691.179999999935</v>
      </c>
    </row>
    <row r="101" spans="1:15" ht="22.05" hidden="1" customHeight="1" x14ac:dyDescent="0.2">
      <c r="A101" s="300">
        <v>45664</v>
      </c>
      <c r="B101" s="20" t="s">
        <v>185</v>
      </c>
      <c r="C101" s="301">
        <v>52707</v>
      </c>
      <c r="D101" s="22"/>
      <c r="E101" s="302" t="s">
        <v>267</v>
      </c>
      <c r="F101" s="20" t="s">
        <v>79</v>
      </c>
      <c r="G101" s="55"/>
      <c r="H101" s="21" t="s">
        <v>22</v>
      </c>
      <c r="I101" s="21" t="s">
        <v>103</v>
      </c>
      <c r="J101" s="21" t="s">
        <v>214</v>
      </c>
      <c r="K101" s="203" t="s">
        <v>156</v>
      </c>
      <c r="L101" s="55"/>
      <c r="M101" s="303">
        <v>0</v>
      </c>
      <c r="N101" s="303">
        <v>200</v>
      </c>
      <c r="O101" s="217">
        <f t="shared" si="1"/>
        <v>48491.179999999935</v>
      </c>
    </row>
    <row r="102" spans="1:15" ht="22.05" hidden="1" customHeight="1" x14ac:dyDescent="0.2">
      <c r="A102" s="300">
        <v>45664</v>
      </c>
      <c r="B102" s="20" t="s">
        <v>185</v>
      </c>
      <c r="C102" s="301">
        <v>52708</v>
      </c>
      <c r="D102" s="22"/>
      <c r="E102" s="302" t="s">
        <v>332</v>
      </c>
      <c r="F102" s="20" t="s">
        <v>79</v>
      </c>
      <c r="G102" s="55"/>
      <c r="H102" s="21" t="s">
        <v>22</v>
      </c>
      <c r="I102" s="21" t="s">
        <v>103</v>
      </c>
      <c r="J102" s="21" t="s">
        <v>93</v>
      </c>
      <c r="K102" s="304" t="s">
        <v>337</v>
      </c>
      <c r="L102" s="55"/>
      <c r="M102" s="303">
        <v>0</v>
      </c>
      <c r="N102" s="303">
        <v>3500</v>
      </c>
      <c r="O102" s="217">
        <f t="shared" si="1"/>
        <v>44991.179999999935</v>
      </c>
    </row>
    <row r="103" spans="1:15" ht="22.05" hidden="1" customHeight="1" x14ac:dyDescent="0.2">
      <c r="A103" s="300">
        <v>45664</v>
      </c>
      <c r="B103" s="20" t="s">
        <v>185</v>
      </c>
      <c r="C103" s="301">
        <v>52709</v>
      </c>
      <c r="D103" s="22"/>
      <c r="E103" s="302" t="s">
        <v>333</v>
      </c>
      <c r="F103" s="20" t="s">
        <v>79</v>
      </c>
      <c r="G103" s="55"/>
      <c r="H103" s="21" t="s">
        <v>22</v>
      </c>
      <c r="I103" s="21" t="s">
        <v>53</v>
      </c>
      <c r="J103" s="21" t="s">
        <v>112</v>
      </c>
      <c r="K103" s="304" t="s">
        <v>268</v>
      </c>
      <c r="L103" s="55"/>
      <c r="M103" s="303">
        <v>0</v>
      </c>
      <c r="N103" s="303">
        <v>600</v>
      </c>
      <c r="O103" s="217">
        <f t="shared" si="1"/>
        <v>44391.179999999935</v>
      </c>
    </row>
    <row r="104" spans="1:15" ht="22.05" hidden="1" customHeight="1" x14ac:dyDescent="0.2">
      <c r="A104" s="300">
        <v>45664</v>
      </c>
      <c r="B104" s="20" t="s">
        <v>185</v>
      </c>
      <c r="C104" s="301">
        <v>52710</v>
      </c>
      <c r="D104" s="22"/>
      <c r="E104" s="302" t="s">
        <v>203</v>
      </c>
      <c r="F104" s="20" t="s">
        <v>79</v>
      </c>
      <c r="G104" s="55"/>
      <c r="H104" s="21" t="s">
        <v>22</v>
      </c>
      <c r="I104" s="21" t="s">
        <v>56</v>
      </c>
      <c r="J104" s="21" t="s">
        <v>88</v>
      </c>
      <c r="K104" s="307" t="s">
        <v>265</v>
      </c>
      <c r="L104" s="55"/>
      <c r="M104" s="303">
        <v>0</v>
      </c>
      <c r="N104" s="303">
        <v>1500</v>
      </c>
      <c r="O104" s="217">
        <f t="shared" si="1"/>
        <v>42891.179999999935</v>
      </c>
    </row>
    <row r="105" spans="1:15" ht="22.05" hidden="1" customHeight="1" x14ac:dyDescent="0.2">
      <c r="A105" s="300">
        <v>45664</v>
      </c>
      <c r="B105" s="20" t="s">
        <v>185</v>
      </c>
      <c r="C105" s="301">
        <v>52711</v>
      </c>
      <c r="D105" s="22"/>
      <c r="E105" s="302" t="s">
        <v>154</v>
      </c>
      <c r="F105" s="20" t="s">
        <v>79</v>
      </c>
      <c r="G105" s="55"/>
      <c r="H105" s="21" t="s">
        <v>22</v>
      </c>
      <c r="I105" s="21" t="s">
        <v>103</v>
      </c>
      <c r="J105" s="21" t="s">
        <v>219</v>
      </c>
      <c r="K105" s="307" t="s">
        <v>266</v>
      </c>
      <c r="L105" s="55"/>
      <c r="M105" s="303">
        <v>0</v>
      </c>
      <c r="N105" s="303">
        <v>660</v>
      </c>
      <c r="O105" s="217">
        <f t="shared" si="1"/>
        <v>42231.179999999935</v>
      </c>
    </row>
    <row r="106" spans="1:15" ht="22.05" hidden="1" customHeight="1" x14ac:dyDescent="0.2">
      <c r="A106" s="300">
        <v>45664</v>
      </c>
      <c r="B106" s="20" t="s">
        <v>185</v>
      </c>
      <c r="C106" s="301">
        <v>52712</v>
      </c>
      <c r="D106" s="22"/>
      <c r="E106" s="302" t="s">
        <v>202</v>
      </c>
      <c r="F106" s="20" t="s">
        <v>79</v>
      </c>
      <c r="G106" s="55"/>
      <c r="H106" s="21" t="s">
        <v>22</v>
      </c>
      <c r="I106" s="21" t="s">
        <v>54</v>
      </c>
      <c r="J106" s="21" t="s">
        <v>41</v>
      </c>
      <c r="K106" s="304" t="s">
        <v>210</v>
      </c>
      <c r="L106" s="55"/>
      <c r="M106" s="303">
        <v>0</v>
      </c>
      <c r="N106" s="303">
        <v>80</v>
      </c>
      <c r="O106" s="217">
        <f t="shared" si="1"/>
        <v>42151.179999999935</v>
      </c>
    </row>
    <row r="107" spans="1:15" ht="22.05" hidden="1" customHeight="1" x14ac:dyDescent="0.2">
      <c r="A107" s="300">
        <v>45664</v>
      </c>
      <c r="B107" s="20" t="s">
        <v>185</v>
      </c>
      <c r="C107" s="301">
        <v>52713</v>
      </c>
      <c r="D107" s="22"/>
      <c r="E107" s="302" t="s">
        <v>334</v>
      </c>
      <c r="F107" s="20" t="s">
        <v>79</v>
      </c>
      <c r="G107" s="55"/>
      <c r="H107" s="21" t="s">
        <v>21</v>
      </c>
      <c r="I107" s="21" t="s">
        <v>28</v>
      </c>
      <c r="J107" s="21" t="s">
        <v>30</v>
      </c>
      <c r="K107" s="304"/>
      <c r="L107" s="55"/>
      <c r="M107" s="303">
        <v>51506</v>
      </c>
      <c r="N107" s="303">
        <v>0</v>
      </c>
      <c r="O107" s="217">
        <f t="shared" si="1"/>
        <v>93657.179999999935</v>
      </c>
    </row>
    <row r="108" spans="1:15" ht="22.05" hidden="1" customHeight="1" x14ac:dyDescent="0.2">
      <c r="A108" s="300">
        <v>45664</v>
      </c>
      <c r="B108" s="20" t="s">
        <v>185</v>
      </c>
      <c r="C108" s="301">
        <v>52714</v>
      </c>
      <c r="D108" s="22"/>
      <c r="E108" s="302" t="s">
        <v>335</v>
      </c>
      <c r="F108" s="20" t="s">
        <v>79</v>
      </c>
      <c r="G108" s="55"/>
      <c r="H108" s="21" t="s">
        <v>22</v>
      </c>
      <c r="I108" s="21" t="s">
        <v>54</v>
      </c>
      <c r="J108" s="21" t="s">
        <v>32</v>
      </c>
      <c r="K108" s="304" t="s">
        <v>338</v>
      </c>
      <c r="L108" s="55"/>
      <c r="M108" s="303">
        <v>0</v>
      </c>
      <c r="N108" s="303">
        <v>5500</v>
      </c>
      <c r="O108" s="217">
        <f t="shared" si="1"/>
        <v>88157.179999999935</v>
      </c>
    </row>
    <row r="109" spans="1:15" ht="22.05" hidden="1" customHeight="1" x14ac:dyDescent="0.2">
      <c r="A109" s="300">
        <v>45664</v>
      </c>
      <c r="B109" s="20" t="s">
        <v>185</v>
      </c>
      <c r="C109" s="301">
        <v>52715</v>
      </c>
      <c r="D109" s="22"/>
      <c r="E109" s="302" t="s">
        <v>270</v>
      </c>
      <c r="F109" s="20" t="s">
        <v>79</v>
      </c>
      <c r="G109" s="55"/>
      <c r="H109" s="21" t="s">
        <v>22</v>
      </c>
      <c r="I109" s="21" t="s">
        <v>54</v>
      </c>
      <c r="J109" s="21" t="s">
        <v>64</v>
      </c>
      <c r="K109" s="304" t="s">
        <v>241</v>
      </c>
      <c r="L109" s="55"/>
      <c r="M109" s="303">
        <v>0</v>
      </c>
      <c r="N109" s="303">
        <v>1500</v>
      </c>
      <c r="O109" s="217">
        <f t="shared" si="1"/>
        <v>86657.179999999935</v>
      </c>
    </row>
    <row r="110" spans="1:15" ht="22.05" hidden="1" customHeight="1" x14ac:dyDescent="0.2">
      <c r="A110" s="300">
        <v>45665</v>
      </c>
      <c r="B110" s="20" t="s">
        <v>185</v>
      </c>
      <c r="C110" s="301">
        <v>52717</v>
      </c>
      <c r="D110" s="22"/>
      <c r="E110" s="302" t="s">
        <v>339</v>
      </c>
      <c r="F110" s="20" t="s">
        <v>79</v>
      </c>
      <c r="G110" s="55"/>
      <c r="H110" s="21" t="s">
        <v>22</v>
      </c>
      <c r="I110" s="21" t="s">
        <v>54</v>
      </c>
      <c r="J110" s="21" t="s">
        <v>64</v>
      </c>
      <c r="K110" s="304" t="s">
        <v>354</v>
      </c>
      <c r="L110" s="55"/>
      <c r="M110" s="303">
        <v>0</v>
      </c>
      <c r="N110" s="303">
        <v>1100</v>
      </c>
      <c r="O110" s="217">
        <f t="shared" si="1"/>
        <v>85557.179999999935</v>
      </c>
    </row>
    <row r="111" spans="1:15" ht="22.05" hidden="1" customHeight="1" x14ac:dyDescent="0.2">
      <c r="A111" s="300">
        <v>45665</v>
      </c>
      <c r="B111" s="20" t="s">
        <v>185</v>
      </c>
      <c r="C111" s="301">
        <v>52718</v>
      </c>
      <c r="D111" s="22"/>
      <c r="E111" s="302" t="s">
        <v>157</v>
      </c>
      <c r="F111" s="20" t="s">
        <v>79</v>
      </c>
      <c r="G111" s="55"/>
      <c r="H111" s="21" t="s">
        <v>22</v>
      </c>
      <c r="I111" s="21" t="s">
        <v>103</v>
      </c>
      <c r="J111" s="21" t="s">
        <v>60</v>
      </c>
      <c r="K111" s="304" t="s">
        <v>135</v>
      </c>
      <c r="L111" s="55"/>
      <c r="M111" s="303">
        <v>0</v>
      </c>
      <c r="N111" s="303">
        <v>350</v>
      </c>
      <c r="O111" s="217">
        <f t="shared" si="1"/>
        <v>85207.179999999935</v>
      </c>
    </row>
    <row r="112" spans="1:15" ht="22.05" hidden="1" customHeight="1" x14ac:dyDescent="0.2">
      <c r="A112" s="300">
        <v>45665</v>
      </c>
      <c r="B112" s="20" t="s">
        <v>185</v>
      </c>
      <c r="C112" s="301">
        <v>52719</v>
      </c>
      <c r="D112" s="22"/>
      <c r="E112" s="302" t="s">
        <v>340</v>
      </c>
      <c r="F112" s="20" t="s">
        <v>79</v>
      </c>
      <c r="G112" s="55"/>
      <c r="H112" s="21" t="s">
        <v>22</v>
      </c>
      <c r="I112" s="21" t="s">
        <v>103</v>
      </c>
      <c r="J112" s="21" t="s">
        <v>95</v>
      </c>
      <c r="K112" s="304" t="s">
        <v>355</v>
      </c>
      <c r="L112" s="55"/>
      <c r="M112" s="303">
        <v>0</v>
      </c>
      <c r="N112" s="303">
        <v>350</v>
      </c>
      <c r="O112" s="217">
        <f t="shared" si="1"/>
        <v>84857.179999999935</v>
      </c>
    </row>
    <row r="113" spans="1:15" ht="22.05" hidden="1" customHeight="1" x14ac:dyDescent="0.2">
      <c r="A113" s="300">
        <v>45665</v>
      </c>
      <c r="B113" s="20" t="s">
        <v>185</v>
      </c>
      <c r="C113" s="301">
        <v>52720</v>
      </c>
      <c r="D113" s="22"/>
      <c r="E113" s="302" t="s">
        <v>341</v>
      </c>
      <c r="F113" s="20" t="s">
        <v>79</v>
      </c>
      <c r="G113" s="55"/>
      <c r="H113" s="21" t="s">
        <v>22</v>
      </c>
      <c r="I113" s="21" t="s">
        <v>103</v>
      </c>
      <c r="J113" s="21" t="s">
        <v>60</v>
      </c>
      <c r="K113" s="304" t="s">
        <v>133</v>
      </c>
      <c r="L113" s="55"/>
      <c r="M113" s="303">
        <v>0</v>
      </c>
      <c r="N113" s="303">
        <v>980</v>
      </c>
      <c r="O113" s="217">
        <f t="shared" si="1"/>
        <v>83877.179999999935</v>
      </c>
    </row>
    <row r="114" spans="1:15" ht="22.05" hidden="1" customHeight="1" x14ac:dyDescent="0.2">
      <c r="A114" s="300">
        <v>45665</v>
      </c>
      <c r="B114" s="20" t="s">
        <v>185</v>
      </c>
      <c r="C114" s="301">
        <v>52721</v>
      </c>
      <c r="D114" s="22"/>
      <c r="E114" s="302" t="s">
        <v>342</v>
      </c>
      <c r="F114" s="20" t="s">
        <v>79</v>
      </c>
      <c r="G114" s="55"/>
      <c r="H114" s="21" t="s">
        <v>22</v>
      </c>
      <c r="I114" s="21" t="s">
        <v>103</v>
      </c>
      <c r="J114" s="21" t="s">
        <v>60</v>
      </c>
      <c r="K114" s="304" t="s">
        <v>133</v>
      </c>
      <c r="L114" s="55"/>
      <c r="M114" s="303">
        <v>0</v>
      </c>
      <c r="N114" s="303">
        <v>590</v>
      </c>
      <c r="O114" s="217">
        <f t="shared" si="1"/>
        <v>83287.179999999935</v>
      </c>
    </row>
    <row r="115" spans="1:15" ht="22.05" hidden="1" customHeight="1" x14ac:dyDescent="0.2">
      <c r="A115" s="300">
        <v>45665</v>
      </c>
      <c r="B115" s="20" t="s">
        <v>185</v>
      </c>
      <c r="C115" s="301">
        <v>52722</v>
      </c>
      <c r="D115" s="22"/>
      <c r="E115" s="302" t="s">
        <v>343</v>
      </c>
      <c r="F115" s="20" t="s">
        <v>79</v>
      </c>
      <c r="G115" s="55"/>
      <c r="H115" s="21" t="s">
        <v>22</v>
      </c>
      <c r="I115" s="21" t="s">
        <v>55</v>
      </c>
      <c r="J115" s="21" t="s">
        <v>73</v>
      </c>
      <c r="K115" s="304" t="s">
        <v>356</v>
      </c>
      <c r="L115" s="55"/>
      <c r="M115" s="303">
        <v>0</v>
      </c>
      <c r="N115" s="303">
        <v>8736</v>
      </c>
      <c r="O115" s="217">
        <f t="shared" si="1"/>
        <v>74551.179999999935</v>
      </c>
    </row>
    <row r="116" spans="1:15" ht="22.05" hidden="1" customHeight="1" x14ac:dyDescent="0.2">
      <c r="A116" s="300">
        <v>45665</v>
      </c>
      <c r="B116" s="20" t="s">
        <v>185</v>
      </c>
      <c r="C116" s="301">
        <v>52723</v>
      </c>
      <c r="D116" s="22"/>
      <c r="E116" s="302" t="s">
        <v>344</v>
      </c>
      <c r="F116" s="20" t="s">
        <v>79</v>
      </c>
      <c r="G116" s="55"/>
      <c r="H116" s="21" t="s">
        <v>22</v>
      </c>
      <c r="I116" s="21" t="s">
        <v>55</v>
      </c>
      <c r="J116" s="21" t="s">
        <v>261</v>
      </c>
      <c r="K116" s="304" t="s">
        <v>357</v>
      </c>
      <c r="L116" s="55"/>
      <c r="M116" s="303">
        <v>0</v>
      </c>
      <c r="N116" s="303">
        <v>5000</v>
      </c>
      <c r="O116" s="217">
        <f t="shared" si="1"/>
        <v>69551.179999999935</v>
      </c>
    </row>
    <row r="117" spans="1:15" ht="22.05" hidden="1" customHeight="1" x14ac:dyDescent="0.2">
      <c r="A117" s="300">
        <v>45665</v>
      </c>
      <c r="B117" s="20" t="s">
        <v>185</v>
      </c>
      <c r="C117" s="301">
        <v>52724</v>
      </c>
      <c r="D117" s="22"/>
      <c r="E117" s="302" t="s">
        <v>345</v>
      </c>
      <c r="F117" s="20" t="s">
        <v>79</v>
      </c>
      <c r="G117" s="55"/>
      <c r="H117" s="21" t="s">
        <v>22</v>
      </c>
      <c r="I117" s="21" t="s">
        <v>55</v>
      </c>
      <c r="J117" s="21" t="s">
        <v>73</v>
      </c>
      <c r="K117" s="304" t="s">
        <v>358</v>
      </c>
      <c r="L117" s="55"/>
      <c r="M117" s="303">
        <v>0</v>
      </c>
      <c r="N117" s="303">
        <v>190</v>
      </c>
      <c r="O117" s="217">
        <f t="shared" si="1"/>
        <v>69361.179999999935</v>
      </c>
    </row>
    <row r="118" spans="1:15" ht="22.05" hidden="1" customHeight="1" x14ac:dyDescent="0.2">
      <c r="A118" s="300">
        <v>45665</v>
      </c>
      <c r="B118" s="20" t="s">
        <v>185</v>
      </c>
      <c r="C118" s="301">
        <v>52725</v>
      </c>
      <c r="D118" s="22"/>
      <c r="E118" s="302" t="s">
        <v>346</v>
      </c>
      <c r="F118" s="20" t="s">
        <v>79</v>
      </c>
      <c r="G118" s="55"/>
      <c r="H118" s="21" t="s">
        <v>22</v>
      </c>
      <c r="I118" s="21" t="s">
        <v>55</v>
      </c>
      <c r="J118" s="21" t="s">
        <v>73</v>
      </c>
      <c r="K118" s="304" t="s">
        <v>140</v>
      </c>
      <c r="L118" s="55"/>
      <c r="M118" s="303">
        <v>0</v>
      </c>
      <c r="N118" s="303">
        <v>2000</v>
      </c>
      <c r="O118" s="217">
        <f t="shared" si="1"/>
        <v>67361.179999999935</v>
      </c>
    </row>
    <row r="119" spans="1:15" ht="22.05" hidden="1" customHeight="1" x14ac:dyDescent="0.2">
      <c r="A119" s="300">
        <v>45665</v>
      </c>
      <c r="B119" s="20" t="s">
        <v>185</v>
      </c>
      <c r="C119" s="301">
        <v>52726</v>
      </c>
      <c r="D119" s="22"/>
      <c r="E119" s="302" t="s">
        <v>347</v>
      </c>
      <c r="F119" s="20" t="s">
        <v>79</v>
      </c>
      <c r="G119" s="55"/>
      <c r="H119" s="21" t="s">
        <v>22</v>
      </c>
      <c r="I119" s="21" t="s">
        <v>55</v>
      </c>
      <c r="J119" s="21" t="s">
        <v>73</v>
      </c>
      <c r="K119" s="304" t="s">
        <v>359</v>
      </c>
      <c r="L119" s="55"/>
      <c r="M119" s="303">
        <v>0</v>
      </c>
      <c r="N119" s="303">
        <v>9564</v>
      </c>
      <c r="O119" s="217">
        <f t="shared" si="1"/>
        <v>57797.179999999935</v>
      </c>
    </row>
    <row r="120" spans="1:15" ht="22.05" hidden="1" customHeight="1" x14ac:dyDescent="0.2">
      <c r="A120" s="300">
        <v>45665</v>
      </c>
      <c r="B120" s="20" t="s">
        <v>185</v>
      </c>
      <c r="C120" s="301">
        <v>52727</v>
      </c>
      <c r="D120" s="22"/>
      <c r="E120" s="302" t="s">
        <v>348</v>
      </c>
      <c r="F120" s="20" t="s">
        <v>79</v>
      </c>
      <c r="G120" s="55"/>
      <c r="H120" s="21" t="s">
        <v>22</v>
      </c>
      <c r="I120" s="21" t="s">
        <v>55</v>
      </c>
      <c r="J120" s="21" t="s">
        <v>73</v>
      </c>
      <c r="K120" s="304" t="s">
        <v>140</v>
      </c>
      <c r="L120" s="55"/>
      <c r="M120" s="303">
        <v>0</v>
      </c>
      <c r="N120" s="303">
        <v>2000</v>
      </c>
      <c r="O120" s="217">
        <f t="shared" si="1"/>
        <v>55797.179999999935</v>
      </c>
    </row>
    <row r="121" spans="1:15" ht="22.05" hidden="1" customHeight="1" x14ac:dyDescent="0.2">
      <c r="A121" s="300">
        <v>45665</v>
      </c>
      <c r="B121" s="20" t="s">
        <v>185</v>
      </c>
      <c r="C121" s="301">
        <v>52728</v>
      </c>
      <c r="D121" s="22"/>
      <c r="E121" s="302" t="s">
        <v>349</v>
      </c>
      <c r="F121" s="20" t="s">
        <v>79</v>
      </c>
      <c r="G121" s="55"/>
      <c r="H121" s="21" t="s">
        <v>22</v>
      </c>
      <c r="I121" s="21" t="s">
        <v>55</v>
      </c>
      <c r="J121" s="21" t="s">
        <v>73</v>
      </c>
      <c r="K121" s="304" t="s">
        <v>360</v>
      </c>
      <c r="L121" s="55"/>
      <c r="M121" s="303">
        <v>0</v>
      </c>
      <c r="N121" s="303">
        <v>5000</v>
      </c>
      <c r="O121" s="217">
        <f t="shared" si="1"/>
        <v>50797.179999999935</v>
      </c>
    </row>
    <row r="122" spans="1:15" ht="22.05" hidden="1" customHeight="1" x14ac:dyDescent="0.2">
      <c r="A122" s="300">
        <v>45665</v>
      </c>
      <c r="B122" s="20" t="s">
        <v>185</v>
      </c>
      <c r="C122" s="301">
        <v>52729</v>
      </c>
      <c r="D122" s="22"/>
      <c r="E122" s="302" t="s">
        <v>350</v>
      </c>
      <c r="F122" s="20" t="s">
        <v>79</v>
      </c>
      <c r="G122" s="55"/>
      <c r="H122" s="21" t="s">
        <v>22</v>
      </c>
      <c r="I122" s="21" t="s">
        <v>53</v>
      </c>
      <c r="J122" s="21" t="s">
        <v>113</v>
      </c>
      <c r="K122" s="304" t="s">
        <v>361</v>
      </c>
      <c r="L122" s="55"/>
      <c r="M122" s="303">
        <v>0</v>
      </c>
      <c r="N122" s="303">
        <v>6900</v>
      </c>
      <c r="O122" s="217">
        <f t="shared" si="1"/>
        <v>43897.179999999935</v>
      </c>
    </row>
    <row r="123" spans="1:15" ht="22.05" hidden="1" customHeight="1" x14ac:dyDescent="0.2">
      <c r="A123" s="300">
        <v>45665</v>
      </c>
      <c r="B123" s="20" t="s">
        <v>185</v>
      </c>
      <c r="C123" s="301">
        <v>52730</v>
      </c>
      <c r="D123" s="22"/>
      <c r="E123" s="302" t="s">
        <v>351</v>
      </c>
      <c r="F123" s="20" t="s">
        <v>79</v>
      </c>
      <c r="G123" s="55"/>
      <c r="H123" s="21" t="s">
        <v>22</v>
      </c>
      <c r="I123" s="21" t="s">
        <v>103</v>
      </c>
      <c r="J123" s="21" t="s">
        <v>93</v>
      </c>
      <c r="K123" s="304" t="s">
        <v>355</v>
      </c>
      <c r="L123" s="55"/>
      <c r="M123" s="303">
        <v>0</v>
      </c>
      <c r="N123" s="303">
        <v>350</v>
      </c>
      <c r="O123" s="217">
        <f t="shared" si="1"/>
        <v>43547.179999999935</v>
      </c>
    </row>
    <row r="124" spans="1:15" ht="22.05" hidden="1" customHeight="1" x14ac:dyDescent="0.2">
      <c r="A124" s="300">
        <v>45665</v>
      </c>
      <c r="B124" s="20" t="s">
        <v>185</v>
      </c>
      <c r="C124" s="301">
        <v>52731</v>
      </c>
      <c r="D124" s="22"/>
      <c r="E124" s="302" t="s">
        <v>352</v>
      </c>
      <c r="F124" s="20" t="s">
        <v>79</v>
      </c>
      <c r="G124" s="55"/>
      <c r="H124" s="21" t="s">
        <v>22</v>
      </c>
      <c r="I124" s="21" t="s">
        <v>103</v>
      </c>
      <c r="J124" s="21" t="s">
        <v>95</v>
      </c>
      <c r="K124" s="304" t="s">
        <v>210</v>
      </c>
      <c r="L124" s="55"/>
      <c r="M124" s="303">
        <v>0</v>
      </c>
      <c r="N124" s="303">
        <v>90</v>
      </c>
      <c r="O124" s="217">
        <f t="shared" si="1"/>
        <v>43457.179999999935</v>
      </c>
    </row>
    <row r="125" spans="1:15" ht="22.05" hidden="1" customHeight="1" x14ac:dyDescent="0.2">
      <c r="A125" s="300">
        <v>45665</v>
      </c>
      <c r="B125" s="20" t="s">
        <v>185</v>
      </c>
      <c r="C125" s="301">
        <v>52732</v>
      </c>
      <c r="D125" s="22"/>
      <c r="E125" s="302" t="s">
        <v>154</v>
      </c>
      <c r="F125" s="20" t="s">
        <v>79</v>
      </c>
      <c r="G125" s="55"/>
      <c r="H125" s="21" t="s">
        <v>22</v>
      </c>
      <c r="I125" s="21" t="s">
        <v>103</v>
      </c>
      <c r="J125" s="21" t="s">
        <v>219</v>
      </c>
      <c r="K125" s="304" t="s">
        <v>266</v>
      </c>
      <c r="L125" s="55"/>
      <c r="M125" s="303">
        <v>0</v>
      </c>
      <c r="N125" s="303">
        <v>927</v>
      </c>
      <c r="O125" s="217">
        <f t="shared" si="1"/>
        <v>42530.179999999935</v>
      </c>
    </row>
    <row r="126" spans="1:15" ht="22.05" hidden="1" customHeight="1" x14ac:dyDescent="0.2">
      <c r="A126" s="300">
        <v>45665</v>
      </c>
      <c r="B126" s="20" t="s">
        <v>185</v>
      </c>
      <c r="C126" s="301">
        <v>52733</v>
      </c>
      <c r="D126" s="22"/>
      <c r="E126" s="302" t="s">
        <v>128</v>
      </c>
      <c r="F126" s="20" t="s">
        <v>79</v>
      </c>
      <c r="G126" s="55"/>
      <c r="H126" s="21" t="s">
        <v>22</v>
      </c>
      <c r="I126" s="21" t="s">
        <v>56</v>
      </c>
      <c r="J126" s="21" t="s">
        <v>116</v>
      </c>
      <c r="K126" s="304" t="s">
        <v>129</v>
      </c>
      <c r="L126" s="55"/>
      <c r="M126" s="303">
        <v>0</v>
      </c>
      <c r="N126" s="303">
        <v>60</v>
      </c>
      <c r="O126" s="217">
        <f t="shared" si="1"/>
        <v>42470.179999999935</v>
      </c>
    </row>
    <row r="127" spans="1:15" ht="22.05" hidden="1" customHeight="1" x14ac:dyDescent="0.2">
      <c r="A127" s="300">
        <v>45665</v>
      </c>
      <c r="B127" s="20" t="s">
        <v>185</v>
      </c>
      <c r="C127" s="301">
        <v>52734</v>
      </c>
      <c r="D127" s="22"/>
      <c r="E127" s="302" t="s">
        <v>353</v>
      </c>
      <c r="F127" s="20" t="s">
        <v>79</v>
      </c>
      <c r="G127" s="55"/>
      <c r="H127" s="21" t="s">
        <v>22</v>
      </c>
      <c r="I127" s="21" t="s">
        <v>54</v>
      </c>
      <c r="J127" s="21" t="s">
        <v>64</v>
      </c>
      <c r="K127" s="304" t="s">
        <v>354</v>
      </c>
      <c r="L127" s="55"/>
      <c r="M127" s="303">
        <v>0</v>
      </c>
      <c r="N127" s="303">
        <v>1200</v>
      </c>
      <c r="O127" s="217">
        <f t="shared" si="1"/>
        <v>41270.179999999935</v>
      </c>
    </row>
    <row r="128" spans="1:15" ht="22.05" hidden="1" customHeight="1" x14ac:dyDescent="0.2">
      <c r="A128" s="300">
        <v>45666</v>
      </c>
      <c r="B128" s="20" t="s">
        <v>185</v>
      </c>
      <c r="C128" s="301">
        <v>52736</v>
      </c>
      <c r="D128" s="22"/>
      <c r="E128" s="302" t="s">
        <v>362</v>
      </c>
      <c r="F128" s="20" t="s">
        <v>79</v>
      </c>
      <c r="G128" s="55"/>
      <c r="H128" s="21" t="s">
        <v>22</v>
      </c>
      <c r="I128" s="21" t="s">
        <v>54</v>
      </c>
      <c r="J128" s="21" t="s">
        <v>63</v>
      </c>
      <c r="K128" s="304" t="s">
        <v>141</v>
      </c>
      <c r="L128" s="55"/>
      <c r="M128" s="303">
        <v>0</v>
      </c>
      <c r="N128" s="303">
        <v>11235</v>
      </c>
      <c r="O128" s="217">
        <f t="shared" si="1"/>
        <v>30035.179999999935</v>
      </c>
    </row>
    <row r="129" spans="1:15" ht="22.05" hidden="1" customHeight="1" x14ac:dyDescent="0.2">
      <c r="A129" s="300">
        <v>45666</v>
      </c>
      <c r="B129" s="20" t="s">
        <v>185</v>
      </c>
      <c r="C129" s="301">
        <v>52737</v>
      </c>
      <c r="D129" s="22"/>
      <c r="E129" s="302" t="s">
        <v>363</v>
      </c>
      <c r="F129" s="20" t="s">
        <v>79</v>
      </c>
      <c r="G129" s="55"/>
      <c r="H129" s="21" t="s">
        <v>22</v>
      </c>
      <c r="I129" s="21" t="s">
        <v>103</v>
      </c>
      <c r="J129" s="21" t="s">
        <v>95</v>
      </c>
      <c r="K129" s="304" t="s">
        <v>368</v>
      </c>
      <c r="L129" s="55"/>
      <c r="M129" s="303">
        <v>0</v>
      </c>
      <c r="N129" s="303">
        <v>690</v>
      </c>
      <c r="O129" s="217">
        <f t="shared" si="1"/>
        <v>29345.179999999935</v>
      </c>
    </row>
    <row r="130" spans="1:15" ht="22.05" hidden="1" customHeight="1" x14ac:dyDescent="0.2">
      <c r="A130" s="300">
        <v>45666</v>
      </c>
      <c r="B130" s="20" t="s">
        <v>185</v>
      </c>
      <c r="C130" s="301">
        <v>52738</v>
      </c>
      <c r="D130" s="22"/>
      <c r="E130" s="302" t="s">
        <v>364</v>
      </c>
      <c r="F130" s="20" t="s">
        <v>79</v>
      </c>
      <c r="G130" s="55"/>
      <c r="H130" s="21" t="s">
        <v>22</v>
      </c>
      <c r="I130" s="21" t="s">
        <v>103</v>
      </c>
      <c r="J130" s="21" t="s">
        <v>214</v>
      </c>
      <c r="K130" s="304" t="s">
        <v>156</v>
      </c>
      <c r="L130" s="55"/>
      <c r="M130" s="303">
        <v>0</v>
      </c>
      <c r="N130" s="303">
        <v>500</v>
      </c>
      <c r="O130" s="217">
        <f t="shared" si="1"/>
        <v>28845.179999999935</v>
      </c>
    </row>
    <row r="131" spans="1:15" ht="22.05" hidden="1" customHeight="1" x14ac:dyDescent="0.2">
      <c r="A131" s="300">
        <v>45666</v>
      </c>
      <c r="B131" s="20" t="s">
        <v>185</v>
      </c>
      <c r="C131" s="301">
        <v>52739</v>
      </c>
      <c r="D131" s="22"/>
      <c r="E131" s="302" t="s">
        <v>365</v>
      </c>
      <c r="F131" s="20" t="s">
        <v>79</v>
      </c>
      <c r="G131" s="55"/>
      <c r="H131" s="21" t="s">
        <v>21</v>
      </c>
      <c r="I131" s="21" t="s">
        <v>28</v>
      </c>
      <c r="J131" s="21" t="s">
        <v>100</v>
      </c>
      <c r="K131" s="304"/>
      <c r="L131" s="55"/>
      <c r="M131" s="303">
        <v>0</v>
      </c>
      <c r="N131" s="303">
        <v>0</v>
      </c>
      <c r="O131" s="217">
        <f t="shared" si="1"/>
        <v>28845.179999999935</v>
      </c>
    </row>
    <row r="132" spans="1:15" ht="22.05" hidden="1" customHeight="1" x14ac:dyDescent="0.2">
      <c r="A132" s="300">
        <v>45666</v>
      </c>
      <c r="B132" s="20" t="s">
        <v>185</v>
      </c>
      <c r="C132" s="301">
        <v>52740</v>
      </c>
      <c r="D132" s="22"/>
      <c r="E132" s="302" t="s">
        <v>366</v>
      </c>
      <c r="F132" s="20" t="s">
        <v>79</v>
      </c>
      <c r="G132" s="55"/>
      <c r="H132" s="21" t="s">
        <v>22</v>
      </c>
      <c r="I132" s="21" t="s">
        <v>56</v>
      </c>
      <c r="J132" s="21" t="s">
        <v>212</v>
      </c>
      <c r="K132" s="304" t="s">
        <v>369</v>
      </c>
      <c r="L132" s="55"/>
      <c r="M132" s="303">
        <v>0</v>
      </c>
      <c r="N132" s="303">
        <v>500</v>
      </c>
      <c r="O132" s="217">
        <f t="shared" ref="O132:O195" si="2">O131+M132-N132</f>
        <v>28345.179999999935</v>
      </c>
    </row>
    <row r="133" spans="1:15" ht="22.05" hidden="1" customHeight="1" x14ac:dyDescent="0.2">
      <c r="A133" s="300">
        <v>45666</v>
      </c>
      <c r="B133" s="20" t="s">
        <v>185</v>
      </c>
      <c r="C133" s="301">
        <v>52741</v>
      </c>
      <c r="D133" s="22"/>
      <c r="E133" s="305" t="s">
        <v>367</v>
      </c>
      <c r="F133" s="20" t="s">
        <v>79</v>
      </c>
      <c r="G133" s="55"/>
      <c r="H133" s="21" t="s">
        <v>22</v>
      </c>
      <c r="I133" s="21" t="s">
        <v>56</v>
      </c>
      <c r="J133" s="21" t="s">
        <v>116</v>
      </c>
      <c r="K133" s="304" t="s">
        <v>370</v>
      </c>
      <c r="L133" s="55"/>
      <c r="M133" s="303">
        <v>0</v>
      </c>
      <c r="N133" s="303">
        <v>250</v>
      </c>
      <c r="O133" s="217">
        <f t="shared" si="2"/>
        <v>28095.179999999935</v>
      </c>
    </row>
    <row r="134" spans="1:15" ht="22.05" hidden="1" customHeight="1" x14ac:dyDescent="0.2">
      <c r="A134" s="300">
        <v>45666</v>
      </c>
      <c r="B134" s="20" t="s">
        <v>185</v>
      </c>
      <c r="C134" s="301">
        <v>52742</v>
      </c>
      <c r="D134" s="22"/>
      <c r="E134" s="302" t="s">
        <v>154</v>
      </c>
      <c r="F134" s="20" t="s">
        <v>79</v>
      </c>
      <c r="G134" s="55"/>
      <c r="H134" s="21" t="s">
        <v>22</v>
      </c>
      <c r="I134" s="21" t="s">
        <v>103</v>
      </c>
      <c r="J134" s="21" t="s">
        <v>219</v>
      </c>
      <c r="K134" s="304" t="s">
        <v>266</v>
      </c>
      <c r="L134" s="55"/>
      <c r="M134" s="303">
        <v>0</v>
      </c>
      <c r="N134" s="303">
        <v>305</v>
      </c>
      <c r="O134" s="217">
        <f t="shared" si="2"/>
        <v>27790.179999999935</v>
      </c>
    </row>
    <row r="135" spans="1:15" ht="22.05" hidden="1" customHeight="1" x14ac:dyDescent="0.2">
      <c r="A135" s="300">
        <v>45667</v>
      </c>
      <c r="B135" s="20" t="s">
        <v>185</v>
      </c>
      <c r="C135" s="301">
        <v>52744</v>
      </c>
      <c r="D135" s="22"/>
      <c r="E135" s="302" t="s">
        <v>371</v>
      </c>
      <c r="F135" s="20" t="s">
        <v>79</v>
      </c>
      <c r="G135" s="55"/>
      <c r="H135" s="21" t="s">
        <v>22</v>
      </c>
      <c r="I135" s="21" t="s">
        <v>103</v>
      </c>
      <c r="J135" s="21" t="s">
        <v>214</v>
      </c>
      <c r="K135" s="304" t="s">
        <v>210</v>
      </c>
      <c r="L135" s="55"/>
      <c r="M135" s="303">
        <v>0</v>
      </c>
      <c r="N135" s="303">
        <v>500</v>
      </c>
      <c r="O135" s="217">
        <f t="shared" si="2"/>
        <v>27290.179999999935</v>
      </c>
    </row>
    <row r="136" spans="1:15" ht="22.05" hidden="1" customHeight="1" x14ac:dyDescent="0.2">
      <c r="A136" s="300">
        <v>45667</v>
      </c>
      <c r="B136" s="20" t="s">
        <v>185</v>
      </c>
      <c r="C136" s="301">
        <v>52745</v>
      </c>
      <c r="D136" s="22"/>
      <c r="E136" s="302" t="s">
        <v>372</v>
      </c>
      <c r="F136" s="20" t="s">
        <v>79</v>
      </c>
      <c r="G136" s="55"/>
      <c r="H136" s="21" t="s">
        <v>22</v>
      </c>
      <c r="I136" s="21" t="s">
        <v>54</v>
      </c>
      <c r="J136" s="21" t="s">
        <v>63</v>
      </c>
      <c r="K136" s="304" t="s">
        <v>156</v>
      </c>
      <c r="L136" s="55"/>
      <c r="M136" s="303">
        <v>0</v>
      </c>
      <c r="N136" s="303">
        <v>500</v>
      </c>
      <c r="O136" s="217">
        <f t="shared" si="2"/>
        <v>26790.179999999935</v>
      </c>
    </row>
    <row r="137" spans="1:15" ht="22.05" hidden="1" customHeight="1" x14ac:dyDescent="0.2">
      <c r="A137" s="300">
        <v>45667</v>
      </c>
      <c r="B137" s="20" t="s">
        <v>185</v>
      </c>
      <c r="C137" s="301">
        <v>52746</v>
      </c>
      <c r="D137" s="22"/>
      <c r="E137" s="302" t="s">
        <v>373</v>
      </c>
      <c r="F137" s="20" t="s">
        <v>79</v>
      </c>
      <c r="G137" s="55"/>
      <c r="H137" s="21" t="s">
        <v>21</v>
      </c>
      <c r="I137" s="21" t="s">
        <v>28</v>
      </c>
      <c r="J137" s="21" t="s">
        <v>30</v>
      </c>
      <c r="K137" s="304"/>
      <c r="L137" s="55"/>
      <c r="M137" s="303">
        <v>32060</v>
      </c>
      <c r="N137" s="303">
        <v>0</v>
      </c>
      <c r="O137" s="217">
        <f t="shared" si="2"/>
        <v>58850.179999999935</v>
      </c>
    </row>
    <row r="138" spans="1:15" ht="22.05" hidden="1" customHeight="1" x14ac:dyDescent="0.2">
      <c r="A138" s="300">
        <v>45667</v>
      </c>
      <c r="B138" s="20" t="s">
        <v>185</v>
      </c>
      <c r="C138" s="301">
        <v>52747</v>
      </c>
      <c r="D138" s="22"/>
      <c r="E138" s="302" t="s">
        <v>374</v>
      </c>
      <c r="F138" s="20" t="s">
        <v>79</v>
      </c>
      <c r="G138" s="55"/>
      <c r="H138" s="21" t="s">
        <v>21</v>
      </c>
      <c r="I138" s="21" t="s">
        <v>28</v>
      </c>
      <c r="J138" s="21" t="s">
        <v>30</v>
      </c>
      <c r="K138" s="304"/>
      <c r="L138" s="55"/>
      <c r="M138" s="303">
        <v>90000</v>
      </c>
      <c r="N138" s="303">
        <v>0</v>
      </c>
      <c r="O138" s="217">
        <f t="shared" si="2"/>
        <v>148850.17999999993</v>
      </c>
    </row>
    <row r="139" spans="1:15" ht="22.05" hidden="1" customHeight="1" x14ac:dyDescent="0.2">
      <c r="A139" s="300">
        <v>45667</v>
      </c>
      <c r="B139" s="20" t="s">
        <v>185</v>
      </c>
      <c r="C139" s="301">
        <v>52748</v>
      </c>
      <c r="D139" s="22"/>
      <c r="E139" s="302" t="s">
        <v>375</v>
      </c>
      <c r="F139" s="20" t="s">
        <v>79</v>
      </c>
      <c r="G139" s="55"/>
      <c r="H139" s="21" t="s">
        <v>22</v>
      </c>
      <c r="I139" s="21" t="s">
        <v>54</v>
      </c>
      <c r="J139" s="21" t="s">
        <v>61</v>
      </c>
      <c r="K139" s="304" t="s">
        <v>387</v>
      </c>
      <c r="L139" s="55"/>
      <c r="M139" s="303">
        <v>0</v>
      </c>
      <c r="N139" s="303">
        <v>2100</v>
      </c>
      <c r="O139" s="217">
        <f t="shared" si="2"/>
        <v>146750.17999999993</v>
      </c>
    </row>
    <row r="140" spans="1:15" ht="22.05" hidden="1" customHeight="1" x14ac:dyDescent="0.2">
      <c r="A140" s="300">
        <v>45667</v>
      </c>
      <c r="B140" s="20" t="s">
        <v>185</v>
      </c>
      <c r="C140" s="301">
        <v>52749</v>
      </c>
      <c r="D140" s="22"/>
      <c r="E140" s="302" t="s">
        <v>376</v>
      </c>
      <c r="F140" s="20" t="s">
        <v>79</v>
      </c>
      <c r="G140" s="55"/>
      <c r="H140" s="21" t="s">
        <v>22</v>
      </c>
      <c r="I140" s="21" t="s">
        <v>54</v>
      </c>
      <c r="J140" s="21" t="s">
        <v>41</v>
      </c>
      <c r="K140" s="304" t="s">
        <v>387</v>
      </c>
      <c r="L140" s="55"/>
      <c r="M140" s="303">
        <v>0</v>
      </c>
      <c r="N140" s="303">
        <v>2300</v>
      </c>
      <c r="O140" s="217">
        <f t="shared" si="2"/>
        <v>144450.17999999993</v>
      </c>
    </row>
    <row r="141" spans="1:15" ht="22.05" hidden="1" customHeight="1" x14ac:dyDescent="0.2">
      <c r="A141" s="300">
        <v>45667</v>
      </c>
      <c r="B141" s="20" t="s">
        <v>185</v>
      </c>
      <c r="C141" s="301">
        <v>52750</v>
      </c>
      <c r="D141" s="22"/>
      <c r="E141" s="302" t="s">
        <v>377</v>
      </c>
      <c r="F141" s="20" t="s">
        <v>79</v>
      </c>
      <c r="G141" s="55"/>
      <c r="H141" s="21" t="s">
        <v>22</v>
      </c>
      <c r="I141" s="21" t="s">
        <v>103</v>
      </c>
      <c r="J141" s="21" t="s">
        <v>92</v>
      </c>
      <c r="K141" s="304" t="s">
        <v>388</v>
      </c>
      <c r="L141" s="55"/>
      <c r="M141" s="303">
        <v>0</v>
      </c>
      <c r="N141" s="303">
        <v>1300</v>
      </c>
      <c r="O141" s="217">
        <f t="shared" si="2"/>
        <v>143150.17999999993</v>
      </c>
    </row>
    <row r="142" spans="1:15" ht="22.05" hidden="1" customHeight="1" x14ac:dyDescent="0.2">
      <c r="A142" s="300">
        <v>45667</v>
      </c>
      <c r="B142" s="20" t="s">
        <v>185</v>
      </c>
      <c r="C142" s="301">
        <v>52751</v>
      </c>
      <c r="D142" s="22"/>
      <c r="E142" s="302" t="s">
        <v>378</v>
      </c>
      <c r="F142" s="20" t="s">
        <v>79</v>
      </c>
      <c r="G142" s="55"/>
      <c r="H142" s="21" t="s">
        <v>22</v>
      </c>
      <c r="I142" s="21" t="s">
        <v>103</v>
      </c>
      <c r="J142" s="21" t="s">
        <v>96</v>
      </c>
      <c r="K142" s="304" t="s">
        <v>368</v>
      </c>
      <c r="L142" s="55"/>
      <c r="M142" s="303">
        <v>0</v>
      </c>
      <c r="N142" s="303">
        <v>200</v>
      </c>
      <c r="O142" s="217">
        <f t="shared" si="2"/>
        <v>142950.17999999993</v>
      </c>
    </row>
    <row r="143" spans="1:15" ht="22.05" hidden="1" customHeight="1" x14ac:dyDescent="0.2">
      <c r="A143" s="300">
        <v>45667</v>
      </c>
      <c r="B143" s="20" t="s">
        <v>185</v>
      </c>
      <c r="C143" s="301">
        <v>52752</v>
      </c>
      <c r="D143" s="22"/>
      <c r="E143" s="302" t="s">
        <v>379</v>
      </c>
      <c r="F143" s="20" t="s">
        <v>79</v>
      </c>
      <c r="G143" s="55"/>
      <c r="H143" s="21" t="s">
        <v>22</v>
      </c>
      <c r="I143" s="21" t="s">
        <v>103</v>
      </c>
      <c r="J143" s="21" t="s">
        <v>95</v>
      </c>
      <c r="K143" s="304" t="s">
        <v>266</v>
      </c>
      <c r="L143" s="55"/>
      <c r="M143" s="303">
        <v>0</v>
      </c>
      <c r="N143" s="303">
        <v>200</v>
      </c>
      <c r="O143" s="217">
        <f t="shared" si="2"/>
        <v>142750.17999999993</v>
      </c>
    </row>
    <row r="144" spans="1:15" ht="22.05" hidden="1" customHeight="1" x14ac:dyDescent="0.2">
      <c r="A144" s="300">
        <v>45667</v>
      </c>
      <c r="B144" s="20" t="s">
        <v>185</v>
      </c>
      <c r="C144" s="301">
        <v>52753</v>
      </c>
      <c r="D144" s="22"/>
      <c r="E144" s="302" t="s">
        <v>380</v>
      </c>
      <c r="F144" s="20" t="s">
        <v>79</v>
      </c>
      <c r="G144" s="55"/>
      <c r="H144" s="21" t="s">
        <v>21</v>
      </c>
      <c r="I144" s="21" t="s">
        <v>81</v>
      </c>
      <c r="J144" s="21" t="s">
        <v>180</v>
      </c>
      <c r="K144" s="304"/>
      <c r="L144" s="55"/>
      <c r="M144" s="303">
        <v>300000</v>
      </c>
      <c r="N144" s="303">
        <v>0</v>
      </c>
      <c r="O144" s="217">
        <f t="shared" si="2"/>
        <v>442750.17999999993</v>
      </c>
    </row>
    <row r="145" spans="1:17" ht="22.05" hidden="1" customHeight="1" x14ac:dyDescent="0.2">
      <c r="A145" s="300">
        <v>45667</v>
      </c>
      <c r="B145" s="20" t="s">
        <v>185</v>
      </c>
      <c r="C145" s="301">
        <v>52754</v>
      </c>
      <c r="D145" s="22"/>
      <c r="E145" s="302" t="s">
        <v>381</v>
      </c>
      <c r="F145" s="20" t="s">
        <v>79</v>
      </c>
      <c r="G145" s="55"/>
      <c r="H145" s="21" t="s">
        <v>21</v>
      </c>
      <c r="I145" s="21" t="s">
        <v>81</v>
      </c>
      <c r="J145" s="21" t="s">
        <v>183</v>
      </c>
      <c r="K145" s="304"/>
      <c r="L145" s="55"/>
      <c r="M145" s="303">
        <v>200000</v>
      </c>
      <c r="N145" s="303">
        <v>0</v>
      </c>
      <c r="O145" s="217">
        <f t="shared" si="2"/>
        <v>642750.17999999993</v>
      </c>
    </row>
    <row r="146" spans="1:17" ht="22.05" hidden="1" customHeight="1" x14ac:dyDescent="0.2">
      <c r="A146" s="300">
        <v>45667</v>
      </c>
      <c r="B146" s="20" t="s">
        <v>185</v>
      </c>
      <c r="C146" s="301">
        <v>52755</v>
      </c>
      <c r="D146" s="22"/>
      <c r="E146" s="302" t="s">
        <v>382</v>
      </c>
      <c r="F146" s="20" t="s">
        <v>79</v>
      </c>
      <c r="G146" s="55"/>
      <c r="H146" s="21" t="s">
        <v>21</v>
      </c>
      <c r="I146" s="21" t="s">
        <v>81</v>
      </c>
      <c r="J146" s="21" t="s">
        <v>183</v>
      </c>
      <c r="K146" s="304"/>
      <c r="L146" s="55"/>
      <c r="M146" s="303">
        <v>150000</v>
      </c>
      <c r="N146" s="303">
        <v>0</v>
      </c>
      <c r="O146" s="217">
        <f t="shared" si="2"/>
        <v>792750.17999999993</v>
      </c>
    </row>
    <row r="147" spans="1:17" ht="22.05" hidden="1" customHeight="1" x14ac:dyDescent="0.2">
      <c r="A147" s="300">
        <v>45667</v>
      </c>
      <c r="B147" s="20" t="s">
        <v>185</v>
      </c>
      <c r="C147" s="301">
        <v>52756</v>
      </c>
      <c r="D147" s="22"/>
      <c r="E147" s="302" t="s">
        <v>383</v>
      </c>
      <c r="F147" s="20" t="s">
        <v>79</v>
      </c>
      <c r="G147" s="55"/>
      <c r="H147" s="21" t="s">
        <v>22</v>
      </c>
      <c r="I147" s="21" t="s">
        <v>53</v>
      </c>
      <c r="J147" s="21" t="s">
        <v>112</v>
      </c>
      <c r="K147" s="304" t="s">
        <v>389</v>
      </c>
      <c r="L147" s="55"/>
      <c r="M147" s="303">
        <v>0</v>
      </c>
      <c r="N147" s="303">
        <v>5500</v>
      </c>
      <c r="O147" s="217">
        <f t="shared" si="2"/>
        <v>787250.17999999993</v>
      </c>
    </row>
    <row r="148" spans="1:17" ht="22.05" hidden="1" customHeight="1" x14ac:dyDescent="0.2">
      <c r="A148" s="300">
        <v>45667</v>
      </c>
      <c r="B148" s="20" t="s">
        <v>185</v>
      </c>
      <c r="C148" s="301">
        <v>52757</v>
      </c>
      <c r="D148" s="22"/>
      <c r="E148" s="302" t="s">
        <v>384</v>
      </c>
      <c r="F148" s="20" t="s">
        <v>79</v>
      </c>
      <c r="G148" s="55"/>
      <c r="H148" s="21" t="s">
        <v>22</v>
      </c>
      <c r="I148" s="21" t="s">
        <v>54</v>
      </c>
      <c r="J148" s="21" t="s">
        <v>32</v>
      </c>
      <c r="K148" s="304" t="s">
        <v>390</v>
      </c>
      <c r="L148" s="55"/>
      <c r="M148" s="303">
        <v>0</v>
      </c>
      <c r="N148" s="303">
        <v>6450</v>
      </c>
      <c r="O148" s="217">
        <f t="shared" si="2"/>
        <v>780800.17999999993</v>
      </c>
    </row>
    <row r="149" spans="1:17" ht="22.05" hidden="1" customHeight="1" x14ac:dyDescent="0.2">
      <c r="A149" s="300">
        <v>45667</v>
      </c>
      <c r="B149" s="20" t="s">
        <v>185</v>
      </c>
      <c r="C149" s="301">
        <v>52758</v>
      </c>
      <c r="D149" s="22"/>
      <c r="E149" s="302" t="s">
        <v>158</v>
      </c>
      <c r="F149" s="20" t="s">
        <v>79</v>
      </c>
      <c r="G149" s="55"/>
      <c r="H149" s="21" t="s">
        <v>22</v>
      </c>
      <c r="I149" s="21" t="s">
        <v>56</v>
      </c>
      <c r="J149" s="21" t="s">
        <v>116</v>
      </c>
      <c r="K149" s="304" t="s">
        <v>139</v>
      </c>
      <c r="L149" s="55"/>
      <c r="M149" s="303">
        <v>0</v>
      </c>
      <c r="N149" s="303">
        <v>950</v>
      </c>
      <c r="O149" s="217">
        <f t="shared" si="2"/>
        <v>779850.17999999993</v>
      </c>
    </row>
    <row r="150" spans="1:17" ht="22.05" hidden="1" customHeight="1" x14ac:dyDescent="0.2">
      <c r="A150" s="300">
        <v>45667</v>
      </c>
      <c r="B150" s="20" t="s">
        <v>185</v>
      </c>
      <c r="C150" s="301">
        <v>52759</v>
      </c>
      <c r="D150" s="22"/>
      <c r="E150" s="302" t="s">
        <v>385</v>
      </c>
      <c r="F150" s="20" t="s">
        <v>79</v>
      </c>
      <c r="G150" s="55"/>
      <c r="H150" s="21" t="s">
        <v>22</v>
      </c>
      <c r="I150" s="21" t="s">
        <v>103</v>
      </c>
      <c r="J150" s="21" t="s">
        <v>60</v>
      </c>
      <c r="K150" s="304" t="s">
        <v>391</v>
      </c>
      <c r="L150" s="55"/>
      <c r="M150" s="303">
        <v>0</v>
      </c>
      <c r="N150" s="303">
        <v>10000</v>
      </c>
      <c r="O150" s="217">
        <f t="shared" si="2"/>
        <v>769850.17999999993</v>
      </c>
    </row>
    <row r="151" spans="1:17" ht="22.05" hidden="1" customHeight="1" x14ac:dyDescent="0.2">
      <c r="A151" s="300">
        <v>45667</v>
      </c>
      <c r="B151" s="20" t="s">
        <v>185</v>
      </c>
      <c r="C151" s="301">
        <v>52760</v>
      </c>
      <c r="D151" s="22"/>
      <c r="E151" s="302" t="s">
        <v>154</v>
      </c>
      <c r="F151" s="20" t="s">
        <v>79</v>
      </c>
      <c r="G151" s="55"/>
      <c r="H151" s="21" t="s">
        <v>22</v>
      </c>
      <c r="I151" s="21" t="s">
        <v>103</v>
      </c>
      <c r="J151" s="21" t="s">
        <v>219</v>
      </c>
      <c r="K151" s="304" t="s">
        <v>266</v>
      </c>
      <c r="L151" s="55"/>
      <c r="M151" s="303">
        <v>0</v>
      </c>
      <c r="N151" s="303">
        <v>680</v>
      </c>
      <c r="O151" s="217">
        <f t="shared" si="2"/>
        <v>769170.17999999993</v>
      </c>
    </row>
    <row r="152" spans="1:17" ht="22.05" hidden="1" customHeight="1" x14ac:dyDescent="0.2">
      <c r="A152" s="300">
        <v>45667</v>
      </c>
      <c r="B152" s="20" t="s">
        <v>185</v>
      </c>
      <c r="C152" s="301">
        <v>52761</v>
      </c>
      <c r="D152" s="22"/>
      <c r="E152" s="302" t="s">
        <v>386</v>
      </c>
      <c r="F152" s="20" t="s">
        <v>79</v>
      </c>
      <c r="G152" s="55"/>
      <c r="H152" s="21" t="s">
        <v>22</v>
      </c>
      <c r="I152" s="21" t="s">
        <v>54</v>
      </c>
      <c r="J152" s="21" t="s">
        <v>64</v>
      </c>
      <c r="K152" s="304" t="s">
        <v>241</v>
      </c>
      <c r="L152" s="55"/>
      <c r="M152" s="303">
        <v>0</v>
      </c>
      <c r="N152" s="303">
        <v>3500</v>
      </c>
      <c r="O152" s="217">
        <f t="shared" si="2"/>
        <v>765670.17999999993</v>
      </c>
    </row>
    <row r="153" spans="1:17" ht="22.05" hidden="1" customHeight="1" x14ac:dyDescent="0.2">
      <c r="A153" s="300">
        <v>45668</v>
      </c>
      <c r="B153" s="20" t="s">
        <v>185</v>
      </c>
      <c r="C153" s="301">
        <v>52763</v>
      </c>
      <c r="D153" s="308"/>
      <c r="E153" s="302" t="s">
        <v>392</v>
      </c>
      <c r="F153" s="20" t="s">
        <v>79</v>
      </c>
      <c r="G153" s="55"/>
      <c r="H153" s="21" t="s">
        <v>22</v>
      </c>
      <c r="I153" s="21" t="s">
        <v>56</v>
      </c>
      <c r="J153" s="21" t="s">
        <v>116</v>
      </c>
      <c r="K153" s="304" t="s">
        <v>408</v>
      </c>
      <c r="L153" s="55"/>
      <c r="M153" s="303">
        <v>0</v>
      </c>
      <c r="N153" s="303">
        <v>1400</v>
      </c>
      <c r="O153" s="217">
        <f t="shared" si="2"/>
        <v>764270.17999999993</v>
      </c>
      <c r="P153" s="229"/>
      <c r="Q153" s="229"/>
    </row>
    <row r="154" spans="1:17" ht="22.05" hidden="1" customHeight="1" x14ac:dyDescent="0.2">
      <c r="A154" s="300">
        <v>45668</v>
      </c>
      <c r="B154" s="20" t="s">
        <v>185</v>
      </c>
      <c r="C154" s="301">
        <v>52764</v>
      </c>
      <c r="D154" s="22"/>
      <c r="E154" s="302" t="s">
        <v>158</v>
      </c>
      <c r="F154" s="20" t="s">
        <v>79</v>
      </c>
      <c r="G154" s="55"/>
      <c r="H154" s="21" t="s">
        <v>22</v>
      </c>
      <c r="I154" s="21" t="s">
        <v>56</v>
      </c>
      <c r="J154" s="21" t="s">
        <v>116</v>
      </c>
      <c r="K154" s="304" t="s">
        <v>139</v>
      </c>
      <c r="L154" s="55"/>
      <c r="M154" s="303">
        <v>0</v>
      </c>
      <c r="N154" s="303">
        <v>420</v>
      </c>
      <c r="O154" s="217">
        <f t="shared" si="2"/>
        <v>763850.17999999993</v>
      </c>
      <c r="P154" s="229"/>
    </row>
    <row r="155" spans="1:17" ht="22.05" hidden="1" customHeight="1" x14ac:dyDescent="0.2">
      <c r="A155" s="300">
        <v>45668</v>
      </c>
      <c r="B155" s="20" t="s">
        <v>185</v>
      </c>
      <c r="C155" s="301">
        <v>52765</v>
      </c>
      <c r="D155" s="22"/>
      <c r="E155" s="302" t="s">
        <v>393</v>
      </c>
      <c r="F155" s="20" t="s">
        <v>79</v>
      </c>
      <c r="G155" s="55"/>
      <c r="H155" s="21" t="s">
        <v>22</v>
      </c>
      <c r="I155" s="21" t="s">
        <v>103</v>
      </c>
      <c r="J155" s="21" t="s">
        <v>219</v>
      </c>
      <c r="K155" s="304" t="s">
        <v>266</v>
      </c>
      <c r="L155" s="55"/>
      <c r="M155" s="303">
        <v>0</v>
      </c>
      <c r="N155" s="303">
        <v>900</v>
      </c>
      <c r="O155" s="217">
        <f t="shared" si="2"/>
        <v>762950.17999999993</v>
      </c>
    </row>
    <row r="156" spans="1:17" ht="22.05" hidden="1" customHeight="1" x14ac:dyDescent="0.2">
      <c r="A156" s="300">
        <v>45668</v>
      </c>
      <c r="B156" s="20" t="s">
        <v>185</v>
      </c>
      <c r="C156" s="301">
        <v>52766</v>
      </c>
      <c r="D156" s="22"/>
      <c r="E156" s="302" t="s">
        <v>394</v>
      </c>
      <c r="F156" s="20" t="s">
        <v>79</v>
      </c>
      <c r="G156" s="55"/>
      <c r="H156" s="21" t="s">
        <v>22</v>
      </c>
      <c r="I156" s="21" t="s">
        <v>103</v>
      </c>
      <c r="J156" s="21" t="s">
        <v>60</v>
      </c>
      <c r="K156" s="304" t="s">
        <v>133</v>
      </c>
      <c r="L156" s="55"/>
      <c r="M156" s="303">
        <v>0</v>
      </c>
      <c r="N156" s="303">
        <v>240</v>
      </c>
      <c r="O156" s="217">
        <f t="shared" si="2"/>
        <v>762710.17999999993</v>
      </c>
    </row>
    <row r="157" spans="1:17" ht="22.05" hidden="1" customHeight="1" x14ac:dyDescent="0.2">
      <c r="A157" s="300">
        <v>45668</v>
      </c>
      <c r="B157" s="20" t="s">
        <v>185</v>
      </c>
      <c r="C157" s="301">
        <v>52767</v>
      </c>
      <c r="D157" s="22"/>
      <c r="E157" s="302" t="s">
        <v>395</v>
      </c>
      <c r="F157" s="20" t="s">
        <v>79</v>
      </c>
      <c r="G157" s="55"/>
      <c r="H157" s="21" t="s">
        <v>22</v>
      </c>
      <c r="I157" s="21" t="s">
        <v>103</v>
      </c>
      <c r="J157" s="21" t="s">
        <v>214</v>
      </c>
      <c r="K157" s="304" t="s">
        <v>132</v>
      </c>
      <c r="L157" s="55"/>
      <c r="M157" s="303">
        <v>0</v>
      </c>
      <c r="N157" s="303">
        <v>350</v>
      </c>
      <c r="O157" s="217">
        <f t="shared" si="2"/>
        <v>762360.17999999993</v>
      </c>
    </row>
    <row r="158" spans="1:17" ht="22.05" hidden="1" customHeight="1" x14ac:dyDescent="0.2">
      <c r="A158" s="300">
        <v>45668</v>
      </c>
      <c r="B158" s="20" t="s">
        <v>185</v>
      </c>
      <c r="C158" s="301">
        <v>52768</v>
      </c>
      <c r="D158" s="22"/>
      <c r="E158" s="302" t="s">
        <v>396</v>
      </c>
      <c r="F158" s="20" t="s">
        <v>79</v>
      </c>
      <c r="G158" s="55"/>
      <c r="H158" s="21" t="s">
        <v>22</v>
      </c>
      <c r="I158" s="21" t="s">
        <v>54</v>
      </c>
      <c r="J158" s="21" t="s">
        <v>64</v>
      </c>
      <c r="K158" s="304" t="s">
        <v>409</v>
      </c>
      <c r="L158" s="55"/>
      <c r="M158" s="303">
        <v>0</v>
      </c>
      <c r="N158" s="303">
        <v>2000</v>
      </c>
      <c r="O158" s="217">
        <f t="shared" si="2"/>
        <v>760360.17999999993</v>
      </c>
    </row>
    <row r="159" spans="1:17" ht="22.05" hidden="1" customHeight="1" x14ac:dyDescent="0.2">
      <c r="A159" s="300">
        <v>45668</v>
      </c>
      <c r="B159" s="20" t="s">
        <v>185</v>
      </c>
      <c r="C159" s="301">
        <v>52769</v>
      </c>
      <c r="D159" s="22"/>
      <c r="E159" s="302" t="s">
        <v>397</v>
      </c>
      <c r="F159" s="20" t="s">
        <v>79</v>
      </c>
      <c r="G159" s="55"/>
      <c r="H159" s="21" t="s">
        <v>22</v>
      </c>
      <c r="I159" s="21" t="s">
        <v>54</v>
      </c>
      <c r="J159" s="21" t="s">
        <v>64</v>
      </c>
      <c r="K159" s="304" t="s">
        <v>354</v>
      </c>
      <c r="L159" s="55"/>
      <c r="M159" s="303">
        <v>0</v>
      </c>
      <c r="N159" s="303">
        <v>5500</v>
      </c>
      <c r="O159" s="217">
        <f t="shared" si="2"/>
        <v>754860.17999999993</v>
      </c>
    </row>
    <row r="160" spans="1:17" ht="22.05" hidden="1" customHeight="1" x14ac:dyDescent="0.2">
      <c r="A160" s="300">
        <v>45668</v>
      </c>
      <c r="B160" s="20" t="s">
        <v>185</v>
      </c>
      <c r="C160" s="301">
        <v>52770</v>
      </c>
      <c r="D160" s="22"/>
      <c r="E160" s="302" t="s">
        <v>131</v>
      </c>
      <c r="F160" s="20" t="s">
        <v>79</v>
      </c>
      <c r="G160" s="55"/>
      <c r="H160" s="21" t="s">
        <v>22</v>
      </c>
      <c r="I160" s="21" t="s">
        <v>103</v>
      </c>
      <c r="J160" s="21" t="s">
        <v>214</v>
      </c>
      <c r="K160" s="304" t="s">
        <v>132</v>
      </c>
      <c r="L160" s="55"/>
      <c r="M160" s="303">
        <v>0</v>
      </c>
      <c r="N160" s="303">
        <v>400</v>
      </c>
      <c r="O160" s="217">
        <f t="shared" si="2"/>
        <v>754460.17999999993</v>
      </c>
    </row>
    <row r="161" spans="1:15" ht="22.05" hidden="1" customHeight="1" x14ac:dyDescent="0.2">
      <c r="A161" s="300">
        <v>45668</v>
      </c>
      <c r="B161" s="20" t="s">
        <v>185</v>
      </c>
      <c r="C161" s="301">
        <v>52771</v>
      </c>
      <c r="D161" s="22"/>
      <c r="E161" s="302" t="s">
        <v>398</v>
      </c>
      <c r="F161" s="20" t="s">
        <v>79</v>
      </c>
      <c r="G161" s="55"/>
      <c r="H161" s="21" t="s">
        <v>22</v>
      </c>
      <c r="I161" s="21" t="s">
        <v>103</v>
      </c>
      <c r="J161" s="21" t="s">
        <v>92</v>
      </c>
      <c r="K161" s="304" t="s">
        <v>410</v>
      </c>
      <c r="L161" s="55"/>
      <c r="M161" s="303">
        <v>0</v>
      </c>
      <c r="N161" s="303">
        <v>835</v>
      </c>
      <c r="O161" s="217">
        <f t="shared" si="2"/>
        <v>753625.17999999993</v>
      </c>
    </row>
    <row r="162" spans="1:15" ht="22.05" hidden="1" customHeight="1" x14ac:dyDescent="0.2">
      <c r="A162" s="300">
        <v>45668</v>
      </c>
      <c r="B162" s="20" t="s">
        <v>185</v>
      </c>
      <c r="C162" s="301">
        <v>52772</v>
      </c>
      <c r="D162" s="22"/>
      <c r="E162" s="302" t="s">
        <v>203</v>
      </c>
      <c r="F162" s="20" t="s">
        <v>79</v>
      </c>
      <c r="G162" s="55"/>
      <c r="H162" s="21" t="s">
        <v>22</v>
      </c>
      <c r="I162" s="21" t="s">
        <v>56</v>
      </c>
      <c r="J162" s="21" t="s">
        <v>88</v>
      </c>
      <c r="K162" s="304" t="s">
        <v>265</v>
      </c>
      <c r="L162" s="55"/>
      <c r="M162" s="303">
        <v>0</v>
      </c>
      <c r="N162" s="303">
        <v>1500</v>
      </c>
      <c r="O162" s="217">
        <f t="shared" si="2"/>
        <v>752125.17999999993</v>
      </c>
    </row>
    <row r="163" spans="1:15" ht="22.05" hidden="1" customHeight="1" x14ac:dyDescent="0.2">
      <c r="A163" s="300">
        <v>45668</v>
      </c>
      <c r="B163" s="20" t="s">
        <v>185</v>
      </c>
      <c r="C163" s="301">
        <v>52773</v>
      </c>
      <c r="D163" s="22"/>
      <c r="E163" s="302" t="s">
        <v>399</v>
      </c>
      <c r="F163" s="20" t="s">
        <v>79</v>
      </c>
      <c r="G163" s="55"/>
      <c r="H163" s="21" t="s">
        <v>22</v>
      </c>
      <c r="I163" s="21" t="s">
        <v>54</v>
      </c>
      <c r="J163" s="21" t="s">
        <v>61</v>
      </c>
      <c r="K163" s="304" t="s">
        <v>411</v>
      </c>
      <c r="L163" s="55"/>
      <c r="M163" s="303">
        <v>0</v>
      </c>
      <c r="N163" s="303">
        <v>14700</v>
      </c>
      <c r="O163" s="217">
        <f t="shared" si="2"/>
        <v>737425.17999999993</v>
      </c>
    </row>
    <row r="164" spans="1:15" ht="22.05" hidden="1" customHeight="1" x14ac:dyDescent="0.2">
      <c r="A164" s="300">
        <v>45668</v>
      </c>
      <c r="B164" s="20" t="s">
        <v>185</v>
      </c>
      <c r="C164" s="301">
        <v>52774</v>
      </c>
      <c r="D164" s="22"/>
      <c r="E164" s="302" t="s">
        <v>400</v>
      </c>
      <c r="F164" s="20" t="s">
        <v>79</v>
      </c>
      <c r="G164" s="55"/>
      <c r="H164" s="21" t="s">
        <v>22</v>
      </c>
      <c r="I164" s="21" t="s">
        <v>54</v>
      </c>
      <c r="J164" s="21" t="s">
        <v>63</v>
      </c>
      <c r="K164" s="304" t="s">
        <v>141</v>
      </c>
      <c r="L164" s="55"/>
      <c r="M164" s="303">
        <v>0</v>
      </c>
      <c r="N164" s="303">
        <v>5150</v>
      </c>
      <c r="O164" s="217">
        <f t="shared" si="2"/>
        <v>732275.17999999993</v>
      </c>
    </row>
    <row r="165" spans="1:15" ht="22.05" hidden="1" customHeight="1" x14ac:dyDescent="0.2">
      <c r="A165" s="300">
        <v>45668</v>
      </c>
      <c r="B165" s="20" t="s">
        <v>185</v>
      </c>
      <c r="C165" s="301">
        <v>52775</v>
      </c>
      <c r="D165" s="22"/>
      <c r="E165" s="302" t="s">
        <v>400</v>
      </c>
      <c r="F165" s="20" t="s">
        <v>79</v>
      </c>
      <c r="G165" s="55"/>
      <c r="H165" s="21" t="s">
        <v>22</v>
      </c>
      <c r="I165" s="21" t="s">
        <v>54</v>
      </c>
      <c r="J165" s="21" t="s">
        <v>44</v>
      </c>
      <c r="K165" s="304" t="s">
        <v>412</v>
      </c>
      <c r="L165" s="55"/>
      <c r="M165" s="303">
        <v>0</v>
      </c>
      <c r="N165" s="303">
        <v>6500</v>
      </c>
      <c r="O165" s="217">
        <f t="shared" si="2"/>
        <v>725775.17999999993</v>
      </c>
    </row>
    <row r="166" spans="1:15" ht="22.05" hidden="1" customHeight="1" x14ac:dyDescent="0.2">
      <c r="A166" s="300">
        <v>45668</v>
      </c>
      <c r="B166" s="20" t="s">
        <v>185</v>
      </c>
      <c r="C166" s="301">
        <v>52776</v>
      </c>
      <c r="D166" s="22"/>
      <c r="E166" s="302" t="s">
        <v>150</v>
      </c>
      <c r="F166" s="20" t="s">
        <v>79</v>
      </c>
      <c r="G166" s="55"/>
      <c r="H166" s="21" t="s">
        <v>22</v>
      </c>
      <c r="I166" s="21" t="s">
        <v>81</v>
      </c>
      <c r="J166" s="21" t="s">
        <v>200</v>
      </c>
      <c r="K166" s="304" t="s">
        <v>413</v>
      </c>
      <c r="L166" s="55"/>
      <c r="M166" s="303">
        <v>0</v>
      </c>
      <c r="N166" s="303">
        <v>265000</v>
      </c>
      <c r="O166" s="217">
        <f t="shared" si="2"/>
        <v>460775.17999999993</v>
      </c>
    </row>
    <row r="167" spans="1:15" ht="22.05" hidden="1" customHeight="1" x14ac:dyDescent="0.2">
      <c r="A167" s="300">
        <v>45668</v>
      </c>
      <c r="B167" s="20" t="s">
        <v>185</v>
      </c>
      <c r="C167" s="301">
        <v>52777</v>
      </c>
      <c r="D167" s="22"/>
      <c r="E167" s="305" t="s">
        <v>401</v>
      </c>
      <c r="F167" s="20" t="s">
        <v>79</v>
      </c>
      <c r="G167" s="55"/>
      <c r="H167" s="21" t="s">
        <v>21</v>
      </c>
      <c r="I167" s="21" t="s">
        <v>81</v>
      </c>
      <c r="J167" s="21" t="s">
        <v>200</v>
      </c>
      <c r="K167" s="304"/>
      <c r="L167" s="55"/>
      <c r="M167" s="303">
        <v>18000</v>
      </c>
      <c r="N167" s="303">
        <v>0</v>
      </c>
      <c r="O167" s="217">
        <f t="shared" si="2"/>
        <v>478775.17999999993</v>
      </c>
    </row>
    <row r="168" spans="1:15" ht="22.05" hidden="1" customHeight="1" x14ac:dyDescent="0.2">
      <c r="A168" s="300">
        <v>45668</v>
      </c>
      <c r="B168" s="20" t="s">
        <v>185</v>
      </c>
      <c r="C168" s="301">
        <v>52778</v>
      </c>
      <c r="D168" s="22"/>
      <c r="E168" s="309" t="s">
        <v>402</v>
      </c>
      <c r="F168" s="20" t="s">
        <v>79</v>
      </c>
      <c r="G168" s="55"/>
      <c r="H168" s="21" t="s">
        <v>22</v>
      </c>
      <c r="I168" s="21" t="s">
        <v>80</v>
      </c>
      <c r="J168" s="21" t="s">
        <v>66</v>
      </c>
      <c r="K168" s="304" t="s">
        <v>142</v>
      </c>
      <c r="L168" s="55"/>
      <c r="M168" s="303">
        <v>0</v>
      </c>
      <c r="N168" s="303">
        <v>700</v>
      </c>
      <c r="O168" s="217">
        <f t="shared" si="2"/>
        <v>478075.17999999993</v>
      </c>
    </row>
    <row r="169" spans="1:15" ht="22.05" hidden="1" customHeight="1" x14ac:dyDescent="0.2">
      <c r="A169" s="300">
        <v>45668</v>
      </c>
      <c r="B169" s="20" t="s">
        <v>185</v>
      </c>
      <c r="C169" s="301">
        <v>52779</v>
      </c>
      <c r="D169" s="22"/>
      <c r="E169" s="302" t="s">
        <v>396</v>
      </c>
      <c r="F169" s="20" t="s">
        <v>79</v>
      </c>
      <c r="G169" s="55"/>
      <c r="H169" s="21" t="s">
        <v>22</v>
      </c>
      <c r="I169" s="21" t="s">
        <v>54</v>
      </c>
      <c r="J169" s="21" t="s">
        <v>64</v>
      </c>
      <c r="K169" s="304" t="s">
        <v>414</v>
      </c>
      <c r="L169" s="55"/>
      <c r="M169" s="303">
        <v>0</v>
      </c>
      <c r="N169" s="303">
        <v>1000</v>
      </c>
      <c r="O169" s="217">
        <f t="shared" si="2"/>
        <v>477075.17999999993</v>
      </c>
    </row>
    <row r="170" spans="1:15" ht="22.05" hidden="1" customHeight="1" x14ac:dyDescent="0.2">
      <c r="A170" s="300">
        <v>45668</v>
      </c>
      <c r="B170" s="20" t="s">
        <v>185</v>
      </c>
      <c r="C170" s="301">
        <v>52780</v>
      </c>
      <c r="D170" s="22"/>
      <c r="E170" s="302" t="s">
        <v>403</v>
      </c>
      <c r="F170" s="20" t="s">
        <v>79</v>
      </c>
      <c r="G170" s="55"/>
      <c r="H170" s="21" t="s">
        <v>22</v>
      </c>
      <c r="I170" s="21" t="s">
        <v>56</v>
      </c>
      <c r="J170" s="21" t="s">
        <v>116</v>
      </c>
      <c r="K170" s="304" t="s">
        <v>210</v>
      </c>
      <c r="L170" s="55"/>
      <c r="M170" s="303">
        <v>0</v>
      </c>
      <c r="N170" s="303">
        <v>200</v>
      </c>
      <c r="O170" s="217">
        <f t="shared" si="2"/>
        <v>476875.17999999993</v>
      </c>
    </row>
    <row r="171" spans="1:15" ht="22.05" hidden="1" customHeight="1" x14ac:dyDescent="0.2">
      <c r="A171" s="300">
        <v>45668</v>
      </c>
      <c r="B171" s="20" t="s">
        <v>185</v>
      </c>
      <c r="C171" s="301">
        <v>52781</v>
      </c>
      <c r="D171" s="22"/>
      <c r="E171" s="302" t="s">
        <v>404</v>
      </c>
      <c r="F171" s="20" t="s">
        <v>79</v>
      </c>
      <c r="G171" s="55"/>
      <c r="H171" s="21" t="s">
        <v>22</v>
      </c>
      <c r="I171" s="21" t="s">
        <v>56</v>
      </c>
      <c r="J171" s="21" t="s">
        <v>116</v>
      </c>
      <c r="K171" s="304" t="s">
        <v>415</v>
      </c>
      <c r="L171" s="55"/>
      <c r="M171" s="303">
        <v>0</v>
      </c>
      <c r="N171" s="303">
        <v>250</v>
      </c>
      <c r="O171" s="217">
        <f t="shared" si="2"/>
        <v>476625.17999999993</v>
      </c>
    </row>
    <row r="172" spans="1:15" ht="22.05" hidden="1" customHeight="1" x14ac:dyDescent="0.2">
      <c r="A172" s="300">
        <v>45668</v>
      </c>
      <c r="B172" s="20" t="s">
        <v>185</v>
      </c>
      <c r="C172" s="301">
        <v>52782</v>
      </c>
      <c r="D172" s="22"/>
      <c r="E172" s="302" t="s">
        <v>143</v>
      </c>
      <c r="F172" s="20" t="s">
        <v>79</v>
      </c>
      <c r="G172" s="55"/>
      <c r="H172" s="21" t="s">
        <v>22</v>
      </c>
      <c r="I172" s="21" t="s">
        <v>53</v>
      </c>
      <c r="J172" s="21" t="s">
        <v>114</v>
      </c>
      <c r="K172" s="304" t="s">
        <v>149</v>
      </c>
      <c r="L172" s="55"/>
      <c r="M172" s="303">
        <v>0</v>
      </c>
      <c r="N172" s="303">
        <v>21450</v>
      </c>
      <c r="O172" s="217">
        <f t="shared" si="2"/>
        <v>455175.17999999993</v>
      </c>
    </row>
    <row r="173" spans="1:15" ht="22.05" hidden="1" customHeight="1" x14ac:dyDescent="0.2">
      <c r="A173" s="300">
        <v>45668</v>
      </c>
      <c r="B173" s="20" t="s">
        <v>185</v>
      </c>
      <c r="C173" s="301">
        <v>52783</v>
      </c>
      <c r="D173" s="22"/>
      <c r="E173" s="302" t="s">
        <v>143</v>
      </c>
      <c r="F173" s="20" t="s">
        <v>79</v>
      </c>
      <c r="G173" s="55"/>
      <c r="H173" s="21" t="s">
        <v>22</v>
      </c>
      <c r="I173" s="21" t="s">
        <v>53</v>
      </c>
      <c r="J173" s="21" t="s">
        <v>114</v>
      </c>
      <c r="K173" s="304" t="s">
        <v>273</v>
      </c>
      <c r="L173" s="55"/>
      <c r="M173" s="303">
        <v>0</v>
      </c>
      <c r="N173" s="303">
        <v>8800</v>
      </c>
      <c r="O173" s="217">
        <f t="shared" si="2"/>
        <v>446375.17999999993</v>
      </c>
    </row>
    <row r="174" spans="1:15" ht="22.05" hidden="1" customHeight="1" x14ac:dyDescent="0.2">
      <c r="A174" s="300">
        <v>45668</v>
      </c>
      <c r="B174" s="20" t="s">
        <v>185</v>
      </c>
      <c r="C174" s="301">
        <v>52784</v>
      </c>
      <c r="D174" s="22"/>
      <c r="E174" s="302" t="s">
        <v>143</v>
      </c>
      <c r="F174" s="20" t="s">
        <v>79</v>
      </c>
      <c r="G174" s="55"/>
      <c r="H174" s="21" t="s">
        <v>22</v>
      </c>
      <c r="I174" s="21" t="s">
        <v>53</v>
      </c>
      <c r="J174" s="21" t="s">
        <v>112</v>
      </c>
      <c r="K174" s="304" t="s">
        <v>416</v>
      </c>
      <c r="L174" s="55"/>
      <c r="M174" s="303">
        <v>0</v>
      </c>
      <c r="N174" s="303">
        <v>34888</v>
      </c>
      <c r="O174" s="217">
        <f t="shared" si="2"/>
        <v>411487.17999999993</v>
      </c>
    </row>
    <row r="175" spans="1:15" ht="22.05" hidden="1" customHeight="1" x14ac:dyDescent="0.2">
      <c r="A175" s="300">
        <v>45668</v>
      </c>
      <c r="B175" s="20" t="s">
        <v>185</v>
      </c>
      <c r="C175" s="301">
        <v>52785</v>
      </c>
      <c r="D175" s="22"/>
      <c r="E175" s="302" t="s">
        <v>143</v>
      </c>
      <c r="F175" s="20" t="s">
        <v>79</v>
      </c>
      <c r="G175" s="55"/>
      <c r="H175" s="21" t="s">
        <v>22</v>
      </c>
      <c r="I175" s="21" t="s">
        <v>53</v>
      </c>
      <c r="J175" s="21" t="s">
        <v>112</v>
      </c>
      <c r="K175" s="203" t="s">
        <v>417</v>
      </c>
      <c r="L175" s="55"/>
      <c r="M175" s="303">
        <v>0</v>
      </c>
      <c r="N175" s="303">
        <v>25156</v>
      </c>
      <c r="O175" s="217">
        <f t="shared" si="2"/>
        <v>386331.17999999993</v>
      </c>
    </row>
    <row r="176" spans="1:15" ht="22.05" hidden="1" customHeight="1" x14ac:dyDescent="0.2">
      <c r="A176" s="300">
        <v>45668</v>
      </c>
      <c r="B176" s="20" t="s">
        <v>185</v>
      </c>
      <c r="C176" s="301">
        <v>52786</v>
      </c>
      <c r="D176" s="22"/>
      <c r="E176" s="302" t="s">
        <v>143</v>
      </c>
      <c r="F176" s="20" t="s">
        <v>79</v>
      </c>
      <c r="G176" s="55"/>
      <c r="H176" s="21" t="s">
        <v>22</v>
      </c>
      <c r="I176" s="21" t="s">
        <v>53</v>
      </c>
      <c r="J176" s="21" t="s">
        <v>112</v>
      </c>
      <c r="K176" s="304" t="s">
        <v>264</v>
      </c>
      <c r="L176" s="55"/>
      <c r="M176" s="303">
        <v>0</v>
      </c>
      <c r="N176" s="303">
        <v>69978</v>
      </c>
      <c r="O176" s="217">
        <f t="shared" si="2"/>
        <v>316353.17999999993</v>
      </c>
    </row>
    <row r="177" spans="1:15" ht="22.05" hidden="1" customHeight="1" x14ac:dyDescent="0.2">
      <c r="A177" s="300">
        <v>45668</v>
      </c>
      <c r="B177" s="20" t="s">
        <v>185</v>
      </c>
      <c r="C177" s="301">
        <v>52787</v>
      </c>
      <c r="D177" s="22"/>
      <c r="E177" s="302" t="s">
        <v>143</v>
      </c>
      <c r="F177" s="20" t="s">
        <v>79</v>
      </c>
      <c r="G177" s="55"/>
      <c r="H177" s="21" t="s">
        <v>22</v>
      </c>
      <c r="I177" s="21" t="s">
        <v>53</v>
      </c>
      <c r="J177" s="21" t="s">
        <v>112</v>
      </c>
      <c r="K177" s="304" t="s">
        <v>278</v>
      </c>
      <c r="L177" s="55"/>
      <c r="M177" s="303">
        <v>0</v>
      </c>
      <c r="N177" s="303">
        <v>30095</v>
      </c>
      <c r="O177" s="217">
        <f t="shared" si="2"/>
        <v>286258.17999999993</v>
      </c>
    </row>
    <row r="178" spans="1:15" ht="22.05" hidden="1" customHeight="1" x14ac:dyDescent="0.2">
      <c r="A178" s="300">
        <v>45668</v>
      </c>
      <c r="B178" s="20" t="s">
        <v>185</v>
      </c>
      <c r="C178" s="301">
        <v>52788</v>
      </c>
      <c r="D178" s="22"/>
      <c r="E178" s="302" t="s">
        <v>143</v>
      </c>
      <c r="F178" s="20" t="s">
        <v>79</v>
      </c>
      <c r="G178" s="55"/>
      <c r="H178" s="21" t="s">
        <v>22</v>
      </c>
      <c r="I178" s="21" t="s">
        <v>53</v>
      </c>
      <c r="J178" s="21" t="s">
        <v>112</v>
      </c>
      <c r="K178" s="304" t="s">
        <v>148</v>
      </c>
      <c r="L178" s="55"/>
      <c r="M178" s="303">
        <v>0</v>
      </c>
      <c r="N178" s="303">
        <v>25077</v>
      </c>
      <c r="O178" s="217">
        <f t="shared" si="2"/>
        <v>261181.17999999993</v>
      </c>
    </row>
    <row r="179" spans="1:15" ht="22.05" hidden="1" customHeight="1" x14ac:dyDescent="0.2">
      <c r="A179" s="300">
        <v>45668</v>
      </c>
      <c r="B179" s="20" t="s">
        <v>185</v>
      </c>
      <c r="C179" s="301">
        <v>52789</v>
      </c>
      <c r="D179" s="22"/>
      <c r="E179" s="302" t="s">
        <v>143</v>
      </c>
      <c r="F179" s="20" t="s">
        <v>79</v>
      </c>
      <c r="G179" s="55"/>
      <c r="H179" s="21" t="s">
        <v>22</v>
      </c>
      <c r="I179" s="21" t="s">
        <v>53</v>
      </c>
      <c r="J179" s="21" t="s">
        <v>112</v>
      </c>
      <c r="K179" s="304" t="s">
        <v>144</v>
      </c>
      <c r="L179" s="55"/>
      <c r="M179" s="303">
        <v>0</v>
      </c>
      <c r="N179" s="303">
        <v>2565</v>
      </c>
      <c r="O179" s="217">
        <f t="shared" si="2"/>
        <v>258616.17999999993</v>
      </c>
    </row>
    <row r="180" spans="1:15" ht="22.05" hidden="1" customHeight="1" x14ac:dyDescent="0.2">
      <c r="A180" s="300">
        <v>45668</v>
      </c>
      <c r="B180" s="20" t="s">
        <v>185</v>
      </c>
      <c r="C180" s="301">
        <v>52790</v>
      </c>
      <c r="D180" s="22"/>
      <c r="E180" s="302" t="s">
        <v>143</v>
      </c>
      <c r="F180" s="20" t="s">
        <v>79</v>
      </c>
      <c r="G180" s="55"/>
      <c r="H180" s="21" t="s">
        <v>22</v>
      </c>
      <c r="I180" s="21" t="s">
        <v>53</v>
      </c>
      <c r="J180" s="21" t="s">
        <v>112</v>
      </c>
      <c r="K180" s="304" t="s">
        <v>263</v>
      </c>
      <c r="L180" s="55"/>
      <c r="M180" s="303">
        <v>0</v>
      </c>
      <c r="N180" s="303">
        <v>23474</v>
      </c>
      <c r="O180" s="217">
        <f t="shared" si="2"/>
        <v>235142.17999999993</v>
      </c>
    </row>
    <row r="181" spans="1:15" ht="22.05" hidden="1" customHeight="1" x14ac:dyDescent="0.2">
      <c r="A181" s="300">
        <v>45668</v>
      </c>
      <c r="B181" s="20" t="s">
        <v>185</v>
      </c>
      <c r="C181" s="301">
        <v>52791</v>
      </c>
      <c r="D181" s="22"/>
      <c r="E181" s="302" t="s">
        <v>143</v>
      </c>
      <c r="F181" s="20" t="s">
        <v>79</v>
      </c>
      <c r="G181" s="55"/>
      <c r="H181" s="21" t="s">
        <v>22</v>
      </c>
      <c r="I181" s="21" t="s">
        <v>53</v>
      </c>
      <c r="J181" s="21" t="s">
        <v>112</v>
      </c>
      <c r="K181" s="304" t="s">
        <v>418</v>
      </c>
      <c r="L181" s="55"/>
      <c r="M181" s="303">
        <v>0</v>
      </c>
      <c r="N181" s="303">
        <v>23714</v>
      </c>
      <c r="O181" s="217">
        <f t="shared" si="2"/>
        <v>211428.17999999993</v>
      </c>
    </row>
    <row r="182" spans="1:15" ht="22.05" hidden="1" customHeight="1" x14ac:dyDescent="0.2">
      <c r="A182" s="300">
        <v>45668</v>
      </c>
      <c r="B182" s="20" t="s">
        <v>185</v>
      </c>
      <c r="C182" s="301">
        <v>52792</v>
      </c>
      <c r="D182" s="22"/>
      <c r="E182" s="328" t="s">
        <v>141</v>
      </c>
      <c r="F182" s="329" t="s">
        <v>79</v>
      </c>
      <c r="G182" s="330"/>
      <c r="H182" s="331" t="s">
        <v>22</v>
      </c>
      <c r="I182" s="331" t="s">
        <v>54</v>
      </c>
      <c r="J182" s="331" t="s">
        <v>63</v>
      </c>
      <c r="K182" s="332" t="s">
        <v>225</v>
      </c>
      <c r="L182" s="333">
        <v>75000</v>
      </c>
      <c r="M182" s="333">
        <v>0</v>
      </c>
      <c r="N182" s="333">
        <v>10000</v>
      </c>
      <c r="O182" s="217">
        <f t="shared" si="2"/>
        <v>201428.17999999993</v>
      </c>
    </row>
    <row r="183" spans="1:15" ht="22.05" hidden="1" customHeight="1" x14ac:dyDescent="0.2">
      <c r="A183" s="300">
        <v>45668</v>
      </c>
      <c r="B183" s="20" t="s">
        <v>185</v>
      </c>
      <c r="C183" s="301">
        <v>52792</v>
      </c>
      <c r="D183" s="22"/>
      <c r="E183" s="328" t="s">
        <v>559</v>
      </c>
      <c r="F183" s="329" t="s">
        <v>79</v>
      </c>
      <c r="G183" s="330"/>
      <c r="H183" s="331" t="s">
        <v>22</v>
      </c>
      <c r="I183" s="331" t="s">
        <v>54</v>
      </c>
      <c r="J183" s="331" t="s">
        <v>41</v>
      </c>
      <c r="K183" s="332" t="s">
        <v>225</v>
      </c>
      <c r="L183" s="333">
        <v>75000</v>
      </c>
      <c r="M183" s="333">
        <v>0</v>
      </c>
      <c r="N183" s="333">
        <v>20000</v>
      </c>
      <c r="O183" s="217">
        <f t="shared" si="2"/>
        <v>181428.17999999993</v>
      </c>
    </row>
    <row r="184" spans="1:15" ht="22.05" hidden="1" customHeight="1" x14ac:dyDescent="0.2">
      <c r="A184" s="300">
        <v>45668</v>
      </c>
      <c r="B184" s="20" t="s">
        <v>185</v>
      </c>
      <c r="C184" s="301">
        <v>52792</v>
      </c>
      <c r="D184" s="22"/>
      <c r="E184" s="328" t="s">
        <v>463</v>
      </c>
      <c r="F184" s="329" t="s">
        <v>79</v>
      </c>
      <c r="G184" s="330"/>
      <c r="H184" s="331" t="s">
        <v>22</v>
      </c>
      <c r="I184" s="331" t="s">
        <v>54</v>
      </c>
      <c r="J184" s="331" t="s">
        <v>62</v>
      </c>
      <c r="K184" s="332" t="s">
        <v>225</v>
      </c>
      <c r="L184" s="333">
        <v>75000</v>
      </c>
      <c r="M184" s="333">
        <v>0</v>
      </c>
      <c r="N184" s="333">
        <v>30000</v>
      </c>
      <c r="O184" s="217">
        <f t="shared" si="2"/>
        <v>151428.17999999993</v>
      </c>
    </row>
    <row r="185" spans="1:15" ht="22.05" hidden="1" customHeight="1" x14ac:dyDescent="0.2">
      <c r="A185" s="300">
        <v>45668</v>
      </c>
      <c r="B185" s="20" t="s">
        <v>185</v>
      </c>
      <c r="C185" s="301">
        <v>52792</v>
      </c>
      <c r="D185" s="22"/>
      <c r="E185" s="328" t="s">
        <v>560</v>
      </c>
      <c r="F185" s="329" t="s">
        <v>79</v>
      </c>
      <c r="G185" s="330"/>
      <c r="H185" s="331" t="s">
        <v>22</v>
      </c>
      <c r="I185" s="331" t="s">
        <v>29</v>
      </c>
      <c r="J185" s="331" t="s">
        <v>209</v>
      </c>
      <c r="K185" s="332" t="s">
        <v>225</v>
      </c>
      <c r="L185" s="333" t="s">
        <v>1518</v>
      </c>
      <c r="M185" s="333">
        <v>0</v>
      </c>
      <c r="N185" s="333">
        <v>10000</v>
      </c>
      <c r="O185" s="217">
        <f t="shared" si="2"/>
        <v>141428.17999999993</v>
      </c>
    </row>
    <row r="186" spans="1:15" ht="22.05" hidden="1" customHeight="1" x14ac:dyDescent="0.2">
      <c r="A186" s="300">
        <v>45668</v>
      </c>
      <c r="B186" s="20" t="s">
        <v>185</v>
      </c>
      <c r="C186" s="301">
        <v>52792</v>
      </c>
      <c r="D186" s="22"/>
      <c r="E186" s="328" t="s">
        <v>561</v>
      </c>
      <c r="F186" s="329" t="s">
        <v>79</v>
      </c>
      <c r="G186" s="330"/>
      <c r="H186" s="331" t="s">
        <v>22</v>
      </c>
      <c r="I186" s="331" t="s">
        <v>54</v>
      </c>
      <c r="J186" s="331" t="s">
        <v>63</v>
      </c>
      <c r="K186" s="332" t="s">
        <v>225</v>
      </c>
      <c r="L186" s="333">
        <v>75000</v>
      </c>
      <c r="M186" s="333">
        <v>0</v>
      </c>
      <c r="N186" s="333">
        <v>5000</v>
      </c>
      <c r="O186" s="217">
        <f t="shared" si="2"/>
        <v>136428.17999999993</v>
      </c>
    </row>
    <row r="187" spans="1:15" ht="22.05" hidden="1" customHeight="1" x14ac:dyDescent="0.2">
      <c r="A187" s="300">
        <v>45668</v>
      </c>
      <c r="B187" s="20" t="s">
        <v>185</v>
      </c>
      <c r="C187" s="301">
        <v>52793</v>
      </c>
      <c r="D187" s="22"/>
      <c r="E187" s="302" t="s">
        <v>143</v>
      </c>
      <c r="F187" s="20" t="s">
        <v>79</v>
      </c>
      <c r="G187" s="55"/>
      <c r="H187" s="21" t="s">
        <v>22</v>
      </c>
      <c r="I187" s="21" t="s">
        <v>53</v>
      </c>
      <c r="J187" s="21" t="s">
        <v>112</v>
      </c>
      <c r="K187" s="304" t="s">
        <v>56</v>
      </c>
      <c r="L187" s="55"/>
      <c r="M187" s="303">
        <v>0</v>
      </c>
      <c r="N187" s="303">
        <v>29800</v>
      </c>
      <c r="O187" s="217">
        <f t="shared" si="2"/>
        <v>106628.17999999993</v>
      </c>
    </row>
    <row r="188" spans="1:15" ht="22.05" hidden="1" customHeight="1" x14ac:dyDescent="0.2">
      <c r="A188" s="300">
        <v>45668</v>
      </c>
      <c r="B188" s="20" t="s">
        <v>185</v>
      </c>
      <c r="C188" s="301">
        <v>52794</v>
      </c>
      <c r="D188" s="22"/>
      <c r="E188" s="334" t="s">
        <v>143</v>
      </c>
      <c r="F188" s="329" t="s">
        <v>79</v>
      </c>
      <c r="G188" s="330"/>
      <c r="H188" s="331" t="s">
        <v>22</v>
      </c>
      <c r="I188" s="331" t="s">
        <v>53</v>
      </c>
      <c r="J188" s="331" t="s">
        <v>112</v>
      </c>
      <c r="K188" s="332" t="s">
        <v>145</v>
      </c>
      <c r="L188" s="333">
        <v>31800</v>
      </c>
      <c r="M188" s="333">
        <v>0</v>
      </c>
      <c r="N188" s="333">
        <f>L188-N189-N190-N191-N192</f>
        <v>20700</v>
      </c>
      <c r="O188" s="217">
        <f t="shared" si="2"/>
        <v>85928.179999999935</v>
      </c>
    </row>
    <row r="189" spans="1:15" ht="22.05" hidden="1" customHeight="1" x14ac:dyDescent="0.2">
      <c r="A189" s="300">
        <v>45668</v>
      </c>
      <c r="B189" s="20" t="s">
        <v>185</v>
      </c>
      <c r="C189" s="301">
        <v>52794</v>
      </c>
      <c r="D189" s="22"/>
      <c r="E189" s="334" t="s">
        <v>558</v>
      </c>
      <c r="F189" s="329" t="s">
        <v>79</v>
      </c>
      <c r="G189" s="330"/>
      <c r="H189" s="331" t="s">
        <v>22</v>
      </c>
      <c r="I189" s="331" t="s">
        <v>54</v>
      </c>
      <c r="J189" s="331" t="s">
        <v>61</v>
      </c>
      <c r="K189" s="332" t="s">
        <v>145</v>
      </c>
      <c r="L189" s="333">
        <v>31800</v>
      </c>
      <c r="M189" s="333">
        <v>0</v>
      </c>
      <c r="N189" s="333">
        <v>1800</v>
      </c>
      <c r="O189" s="217">
        <f t="shared" si="2"/>
        <v>84128.179999999935</v>
      </c>
    </row>
    <row r="190" spans="1:15" ht="22.05" hidden="1" customHeight="1" x14ac:dyDescent="0.2">
      <c r="A190" s="300">
        <v>45668</v>
      </c>
      <c r="B190" s="20" t="s">
        <v>185</v>
      </c>
      <c r="C190" s="301">
        <v>52794</v>
      </c>
      <c r="D190" s="22"/>
      <c r="E190" s="328" t="s">
        <v>555</v>
      </c>
      <c r="F190" s="329" t="s">
        <v>79</v>
      </c>
      <c r="G190" s="330"/>
      <c r="H190" s="331" t="s">
        <v>22</v>
      </c>
      <c r="I190" s="331" t="s">
        <v>54</v>
      </c>
      <c r="J190" s="331" t="s">
        <v>61</v>
      </c>
      <c r="K190" s="332" t="s">
        <v>145</v>
      </c>
      <c r="L190" s="333">
        <v>31800</v>
      </c>
      <c r="M190" s="333">
        <v>0</v>
      </c>
      <c r="N190" s="333">
        <v>1500</v>
      </c>
      <c r="O190" s="217">
        <f t="shared" si="2"/>
        <v>82628.179999999935</v>
      </c>
    </row>
    <row r="191" spans="1:15" ht="22.05" hidden="1" customHeight="1" x14ac:dyDescent="0.2">
      <c r="A191" s="300">
        <v>45668</v>
      </c>
      <c r="B191" s="20" t="s">
        <v>185</v>
      </c>
      <c r="C191" s="301">
        <v>52794</v>
      </c>
      <c r="D191" s="22"/>
      <c r="E191" s="328" t="s">
        <v>556</v>
      </c>
      <c r="F191" s="329" t="s">
        <v>79</v>
      </c>
      <c r="G191" s="330"/>
      <c r="H191" s="331" t="s">
        <v>22</v>
      </c>
      <c r="I191" s="331" t="s">
        <v>54</v>
      </c>
      <c r="J191" s="331" t="s">
        <v>32</v>
      </c>
      <c r="K191" s="332" t="s">
        <v>145</v>
      </c>
      <c r="L191" s="333">
        <v>31800</v>
      </c>
      <c r="M191" s="333">
        <v>0</v>
      </c>
      <c r="N191" s="333">
        <v>6000</v>
      </c>
      <c r="O191" s="217">
        <f t="shared" si="2"/>
        <v>76628.179999999935</v>
      </c>
    </row>
    <row r="192" spans="1:15" ht="22.05" hidden="1" customHeight="1" x14ac:dyDescent="0.2">
      <c r="A192" s="300">
        <v>45668</v>
      </c>
      <c r="B192" s="20" t="s">
        <v>185</v>
      </c>
      <c r="C192" s="301">
        <v>52794</v>
      </c>
      <c r="D192" s="22"/>
      <c r="E192" s="328" t="s">
        <v>557</v>
      </c>
      <c r="F192" s="329" t="s">
        <v>79</v>
      </c>
      <c r="G192" s="330"/>
      <c r="H192" s="331" t="s">
        <v>22</v>
      </c>
      <c r="I192" s="331" t="s">
        <v>54</v>
      </c>
      <c r="J192" s="331" t="s">
        <v>63</v>
      </c>
      <c r="K192" s="332" t="s">
        <v>145</v>
      </c>
      <c r="L192" s="333">
        <v>31800</v>
      </c>
      <c r="M192" s="333">
        <v>0</v>
      </c>
      <c r="N192" s="333">
        <v>1800</v>
      </c>
      <c r="O192" s="217">
        <f t="shared" si="2"/>
        <v>74828.179999999935</v>
      </c>
    </row>
    <row r="193" spans="1:15" ht="22.05" hidden="1" customHeight="1" x14ac:dyDescent="0.2">
      <c r="A193" s="300">
        <v>45668</v>
      </c>
      <c r="B193" s="20" t="s">
        <v>185</v>
      </c>
      <c r="C193" s="301">
        <v>52795</v>
      </c>
      <c r="D193" s="22"/>
      <c r="E193" s="302" t="s">
        <v>143</v>
      </c>
      <c r="F193" s="20" t="s">
        <v>79</v>
      </c>
      <c r="G193" s="55"/>
      <c r="H193" s="21" t="s">
        <v>22</v>
      </c>
      <c r="I193" s="21" t="s">
        <v>53</v>
      </c>
      <c r="J193" s="21" t="s">
        <v>112</v>
      </c>
      <c r="K193" s="203" t="s">
        <v>419</v>
      </c>
      <c r="L193" s="55"/>
      <c r="M193" s="303">
        <v>0</v>
      </c>
      <c r="N193" s="303">
        <v>4908</v>
      </c>
      <c r="O193" s="217">
        <f t="shared" si="2"/>
        <v>69920.179999999935</v>
      </c>
    </row>
    <row r="194" spans="1:15" ht="22.05" hidden="1" customHeight="1" x14ac:dyDescent="0.2">
      <c r="A194" s="300">
        <v>45668</v>
      </c>
      <c r="B194" s="20" t="s">
        <v>185</v>
      </c>
      <c r="C194" s="301">
        <v>52796</v>
      </c>
      <c r="D194" s="22"/>
      <c r="E194" s="302" t="s">
        <v>405</v>
      </c>
      <c r="F194" s="20" t="s">
        <v>79</v>
      </c>
      <c r="G194" s="55"/>
      <c r="H194" s="21" t="s">
        <v>21</v>
      </c>
      <c r="I194" s="21" t="s">
        <v>29</v>
      </c>
      <c r="J194" s="21" t="s">
        <v>209</v>
      </c>
      <c r="K194" s="304"/>
      <c r="L194" s="55" t="s">
        <v>2513</v>
      </c>
      <c r="M194" s="303">
        <v>20000</v>
      </c>
      <c r="N194" s="303">
        <v>0</v>
      </c>
      <c r="O194" s="217">
        <f t="shared" si="2"/>
        <v>89920.179999999935</v>
      </c>
    </row>
    <row r="195" spans="1:15" ht="22.05" hidden="1" customHeight="1" x14ac:dyDescent="0.2">
      <c r="A195" s="300">
        <v>45668</v>
      </c>
      <c r="B195" s="20" t="s">
        <v>185</v>
      </c>
      <c r="C195" s="301">
        <v>52797</v>
      </c>
      <c r="D195" s="22"/>
      <c r="E195" s="302" t="s">
        <v>406</v>
      </c>
      <c r="F195" s="20" t="s">
        <v>79</v>
      </c>
      <c r="G195" s="55"/>
      <c r="H195" s="21" t="s">
        <v>21</v>
      </c>
      <c r="I195" s="21" t="s">
        <v>29</v>
      </c>
      <c r="J195" s="21" t="s">
        <v>209</v>
      </c>
      <c r="K195" s="304"/>
      <c r="L195" s="55" t="s">
        <v>2515</v>
      </c>
      <c r="M195" s="303">
        <v>20000</v>
      </c>
      <c r="N195" s="303">
        <v>0</v>
      </c>
      <c r="O195" s="217">
        <f t="shared" si="2"/>
        <v>109920.17999999993</v>
      </c>
    </row>
    <row r="196" spans="1:15" ht="22.05" hidden="1" customHeight="1" x14ac:dyDescent="0.2">
      <c r="A196" s="300">
        <v>45668</v>
      </c>
      <c r="B196" s="20" t="s">
        <v>185</v>
      </c>
      <c r="C196" s="301">
        <v>52798</v>
      </c>
      <c r="D196" s="22"/>
      <c r="E196" s="302" t="s">
        <v>407</v>
      </c>
      <c r="F196" s="20" t="s">
        <v>79</v>
      </c>
      <c r="G196" s="55"/>
      <c r="H196" s="21" t="s">
        <v>22</v>
      </c>
      <c r="I196" s="21" t="s">
        <v>53</v>
      </c>
      <c r="J196" s="21" t="s">
        <v>112</v>
      </c>
      <c r="K196" s="304" t="s">
        <v>147</v>
      </c>
      <c r="L196" s="55"/>
      <c r="M196" s="303">
        <v>0</v>
      </c>
      <c r="N196" s="303">
        <v>3000</v>
      </c>
      <c r="O196" s="217">
        <f t="shared" ref="O196:O259" si="3">O195+M196-N196</f>
        <v>106920.17999999993</v>
      </c>
    </row>
    <row r="197" spans="1:15" ht="22.05" hidden="1" customHeight="1" x14ac:dyDescent="0.2">
      <c r="A197" s="300">
        <v>45668</v>
      </c>
      <c r="B197" s="20" t="s">
        <v>185</v>
      </c>
      <c r="C197" s="301">
        <v>52799</v>
      </c>
      <c r="D197" s="22"/>
      <c r="E197" s="302" t="s">
        <v>143</v>
      </c>
      <c r="F197" s="20" t="s">
        <v>79</v>
      </c>
      <c r="G197" s="55"/>
      <c r="H197" s="21" t="s">
        <v>22</v>
      </c>
      <c r="I197" s="21" t="s">
        <v>53</v>
      </c>
      <c r="J197" s="21" t="s">
        <v>112</v>
      </c>
      <c r="K197" s="304" t="s">
        <v>146</v>
      </c>
      <c r="L197" s="55"/>
      <c r="M197" s="303">
        <v>0</v>
      </c>
      <c r="N197" s="303">
        <v>102048</v>
      </c>
      <c r="O197" s="217">
        <f t="shared" si="3"/>
        <v>4872.1799999999348</v>
      </c>
    </row>
    <row r="198" spans="1:15" ht="22.05" hidden="1" customHeight="1" x14ac:dyDescent="0.2">
      <c r="A198" s="300">
        <v>45668</v>
      </c>
      <c r="B198" s="20" t="s">
        <v>185</v>
      </c>
      <c r="C198" s="301">
        <v>52800</v>
      </c>
      <c r="D198" s="22"/>
      <c r="E198" s="302" t="s">
        <v>128</v>
      </c>
      <c r="F198" s="20" t="s">
        <v>79</v>
      </c>
      <c r="G198" s="55"/>
      <c r="H198" s="21" t="s">
        <v>22</v>
      </c>
      <c r="I198" s="21" t="s">
        <v>56</v>
      </c>
      <c r="J198" s="21" t="s">
        <v>116</v>
      </c>
      <c r="K198" s="304" t="s">
        <v>129</v>
      </c>
      <c r="L198" s="55"/>
      <c r="M198" s="303">
        <v>0</v>
      </c>
      <c r="N198" s="303">
        <v>60</v>
      </c>
      <c r="O198" s="217">
        <f t="shared" si="3"/>
        <v>4812.1799999999348</v>
      </c>
    </row>
    <row r="199" spans="1:15" ht="22.05" hidden="1" customHeight="1" x14ac:dyDescent="0.2">
      <c r="A199" s="300">
        <v>45669</v>
      </c>
      <c r="B199" s="20" t="s">
        <v>185</v>
      </c>
      <c r="C199" s="301">
        <v>52802</v>
      </c>
      <c r="D199" s="22"/>
      <c r="E199" s="302" t="s">
        <v>406</v>
      </c>
      <c r="F199" s="20" t="s">
        <v>79</v>
      </c>
      <c r="G199" s="55"/>
      <c r="H199" s="21" t="s">
        <v>21</v>
      </c>
      <c r="I199" s="21" t="s">
        <v>29</v>
      </c>
      <c r="J199" s="21" t="s">
        <v>209</v>
      </c>
      <c r="K199" s="304"/>
      <c r="L199" s="55" t="s">
        <v>2519</v>
      </c>
      <c r="M199" s="303">
        <v>10000</v>
      </c>
      <c r="N199" s="303">
        <v>0</v>
      </c>
      <c r="O199" s="217">
        <f t="shared" si="3"/>
        <v>14812.179999999935</v>
      </c>
    </row>
    <row r="200" spans="1:15" ht="22.05" hidden="1" customHeight="1" x14ac:dyDescent="0.2">
      <c r="A200" s="300">
        <v>45669</v>
      </c>
      <c r="B200" s="20" t="s">
        <v>185</v>
      </c>
      <c r="C200" s="301">
        <v>52803</v>
      </c>
      <c r="D200" s="22"/>
      <c r="E200" s="302" t="s">
        <v>420</v>
      </c>
      <c r="F200" s="20" t="s">
        <v>79</v>
      </c>
      <c r="G200" s="55"/>
      <c r="H200" s="21" t="s">
        <v>22</v>
      </c>
      <c r="I200" s="21" t="s">
        <v>53</v>
      </c>
      <c r="J200" s="21" t="s">
        <v>112</v>
      </c>
      <c r="K200" s="304" t="s">
        <v>413</v>
      </c>
      <c r="L200" s="55"/>
      <c r="M200" s="303">
        <v>0</v>
      </c>
      <c r="N200" s="303">
        <v>580</v>
      </c>
      <c r="O200" s="217">
        <f t="shared" si="3"/>
        <v>14232.179999999935</v>
      </c>
    </row>
    <row r="201" spans="1:15" ht="22.05" hidden="1" customHeight="1" x14ac:dyDescent="0.2">
      <c r="A201" s="300">
        <v>45669</v>
      </c>
      <c r="B201" s="20" t="s">
        <v>185</v>
      </c>
      <c r="C201" s="301">
        <v>52804</v>
      </c>
      <c r="D201" s="22"/>
      <c r="E201" s="302" t="s">
        <v>421</v>
      </c>
      <c r="F201" s="20" t="s">
        <v>79</v>
      </c>
      <c r="G201" s="55"/>
      <c r="H201" s="21" t="s">
        <v>22</v>
      </c>
      <c r="I201" s="21" t="s">
        <v>55</v>
      </c>
      <c r="J201" s="21" t="s">
        <v>73</v>
      </c>
      <c r="K201" s="304" t="s">
        <v>422</v>
      </c>
      <c r="L201" s="55"/>
      <c r="M201" s="303">
        <v>0</v>
      </c>
      <c r="N201" s="303">
        <v>7911</v>
      </c>
      <c r="O201" s="217">
        <f t="shared" si="3"/>
        <v>6321.1799999999348</v>
      </c>
    </row>
    <row r="202" spans="1:15" ht="22.05" hidden="1" customHeight="1" x14ac:dyDescent="0.2">
      <c r="A202" s="300">
        <v>45670</v>
      </c>
      <c r="B202" s="20" t="s">
        <v>185</v>
      </c>
      <c r="C202" s="301">
        <v>52806</v>
      </c>
      <c r="D202" s="22"/>
      <c r="E202" s="302" t="s">
        <v>204</v>
      </c>
      <c r="F202" s="20" t="s">
        <v>79</v>
      </c>
      <c r="G202" s="55"/>
      <c r="H202" s="21" t="s">
        <v>22</v>
      </c>
      <c r="I202" s="21" t="s">
        <v>103</v>
      </c>
      <c r="J202" s="21" t="s">
        <v>102</v>
      </c>
      <c r="K202" s="304" t="s">
        <v>235</v>
      </c>
      <c r="L202" s="55"/>
      <c r="M202" s="303">
        <v>0</v>
      </c>
      <c r="N202" s="303">
        <v>1000</v>
      </c>
      <c r="O202" s="217">
        <f t="shared" si="3"/>
        <v>5321.1799999999348</v>
      </c>
    </row>
    <row r="203" spans="1:15" ht="22.05" hidden="1" customHeight="1" x14ac:dyDescent="0.2">
      <c r="A203" s="300">
        <v>45670</v>
      </c>
      <c r="B203" s="20" t="s">
        <v>185</v>
      </c>
      <c r="C203" s="301">
        <v>52807</v>
      </c>
      <c r="D203" s="22"/>
      <c r="E203" s="302" t="s">
        <v>423</v>
      </c>
      <c r="F203" s="20" t="s">
        <v>79</v>
      </c>
      <c r="G203" s="55"/>
      <c r="H203" s="21" t="s">
        <v>22</v>
      </c>
      <c r="I203" s="21" t="s">
        <v>54</v>
      </c>
      <c r="J203" s="21" t="s">
        <v>41</v>
      </c>
      <c r="K203" s="304" t="s">
        <v>122</v>
      </c>
      <c r="L203" s="55"/>
      <c r="M203" s="303">
        <v>0</v>
      </c>
      <c r="N203" s="303">
        <v>200</v>
      </c>
      <c r="O203" s="217">
        <f t="shared" si="3"/>
        <v>5121.1799999999348</v>
      </c>
    </row>
    <row r="204" spans="1:15" ht="22.05" hidden="1" customHeight="1" x14ac:dyDescent="0.2">
      <c r="A204" s="300">
        <v>45670</v>
      </c>
      <c r="B204" s="20" t="s">
        <v>185</v>
      </c>
      <c r="C204" s="41">
        <v>52808</v>
      </c>
      <c r="D204" s="22"/>
      <c r="E204" s="55" t="s">
        <v>424</v>
      </c>
      <c r="F204" s="20" t="s">
        <v>79</v>
      </c>
      <c r="G204" s="55"/>
      <c r="H204" s="21" t="s">
        <v>22</v>
      </c>
      <c r="I204" s="21" t="s">
        <v>103</v>
      </c>
      <c r="J204" s="21" t="s">
        <v>95</v>
      </c>
      <c r="K204" s="203" t="s">
        <v>438</v>
      </c>
      <c r="L204" s="55"/>
      <c r="M204" s="217">
        <v>0</v>
      </c>
      <c r="N204" s="217">
        <v>200</v>
      </c>
      <c r="O204" s="217">
        <f t="shared" si="3"/>
        <v>4921.1799999999348</v>
      </c>
    </row>
    <row r="205" spans="1:15" ht="22.05" hidden="1" customHeight="1" x14ac:dyDescent="0.2">
      <c r="A205" s="300">
        <v>45670</v>
      </c>
      <c r="B205" s="20" t="s">
        <v>185</v>
      </c>
      <c r="C205" s="41">
        <v>52809</v>
      </c>
      <c r="D205" s="22"/>
      <c r="E205" s="55" t="s">
        <v>425</v>
      </c>
      <c r="F205" s="20" t="s">
        <v>79</v>
      </c>
      <c r="G205" s="55"/>
      <c r="H205" s="21" t="s">
        <v>21</v>
      </c>
      <c r="I205" s="21" t="s">
        <v>81</v>
      </c>
      <c r="J205" s="21" t="s">
        <v>168</v>
      </c>
      <c r="K205" s="203"/>
      <c r="L205" s="55"/>
      <c r="M205" s="217">
        <v>15000</v>
      </c>
      <c r="N205" s="217">
        <v>0</v>
      </c>
      <c r="O205" s="217">
        <f t="shared" si="3"/>
        <v>19921.179999999935</v>
      </c>
    </row>
    <row r="206" spans="1:15" ht="22.05" hidden="1" customHeight="1" x14ac:dyDescent="0.2">
      <c r="A206" s="300">
        <v>45670</v>
      </c>
      <c r="B206" s="20" t="s">
        <v>185</v>
      </c>
      <c r="C206" s="41">
        <v>52810</v>
      </c>
      <c r="D206" s="22"/>
      <c r="E206" s="55" t="s">
        <v>426</v>
      </c>
      <c r="F206" s="20" t="s">
        <v>79</v>
      </c>
      <c r="G206" s="55"/>
      <c r="H206" s="21" t="s">
        <v>22</v>
      </c>
      <c r="I206" s="21" t="s">
        <v>55</v>
      </c>
      <c r="J206" s="21" t="s">
        <v>73</v>
      </c>
      <c r="K206" s="203" t="s">
        <v>439</v>
      </c>
      <c r="L206" s="55"/>
      <c r="M206" s="217">
        <v>0</v>
      </c>
      <c r="N206" s="217">
        <v>8808</v>
      </c>
      <c r="O206" s="217">
        <f t="shared" si="3"/>
        <v>11113.179999999935</v>
      </c>
    </row>
    <row r="207" spans="1:15" ht="22.05" hidden="1" customHeight="1" x14ac:dyDescent="0.2">
      <c r="A207" s="300">
        <v>45670</v>
      </c>
      <c r="B207" s="20" t="s">
        <v>185</v>
      </c>
      <c r="C207" s="41">
        <v>52811</v>
      </c>
      <c r="D207" s="22"/>
      <c r="E207" s="55" t="s">
        <v>427</v>
      </c>
      <c r="F207" s="20" t="s">
        <v>79</v>
      </c>
      <c r="G207" s="55"/>
      <c r="H207" s="21" t="s">
        <v>22</v>
      </c>
      <c r="I207" s="21" t="s">
        <v>55</v>
      </c>
      <c r="J207" s="21" t="s">
        <v>73</v>
      </c>
      <c r="K207" s="203" t="s">
        <v>206</v>
      </c>
      <c r="L207" s="55"/>
      <c r="M207" s="217">
        <v>0</v>
      </c>
      <c r="N207" s="217">
        <v>190</v>
      </c>
      <c r="O207" s="217">
        <f t="shared" si="3"/>
        <v>10923.179999999935</v>
      </c>
    </row>
    <row r="208" spans="1:15" ht="22.05" hidden="1" customHeight="1" x14ac:dyDescent="0.2">
      <c r="A208" s="300">
        <v>45670</v>
      </c>
      <c r="B208" s="20" t="s">
        <v>185</v>
      </c>
      <c r="C208" s="41">
        <v>52812</v>
      </c>
      <c r="D208" s="22"/>
      <c r="E208" s="55" t="s">
        <v>428</v>
      </c>
      <c r="F208" s="20" t="s">
        <v>79</v>
      </c>
      <c r="G208" s="55"/>
      <c r="H208" s="21" t="s">
        <v>22</v>
      </c>
      <c r="I208" s="21" t="s">
        <v>55</v>
      </c>
      <c r="J208" s="21" t="s">
        <v>261</v>
      </c>
      <c r="K208" s="203" t="s">
        <v>440</v>
      </c>
      <c r="L208" s="55"/>
      <c r="M208" s="217">
        <v>0</v>
      </c>
      <c r="N208" s="217">
        <v>5000</v>
      </c>
      <c r="O208" s="217">
        <f t="shared" si="3"/>
        <v>5923.1799999999348</v>
      </c>
    </row>
    <row r="209" spans="1:15" ht="22.05" hidden="1" customHeight="1" x14ac:dyDescent="0.2">
      <c r="A209" s="300">
        <v>45670</v>
      </c>
      <c r="B209" s="20" t="s">
        <v>185</v>
      </c>
      <c r="C209" s="41">
        <v>52813</v>
      </c>
      <c r="D209" s="22"/>
      <c r="E209" s="55" t="s">
        <v>429</v>
      </c>
      <c r="F209" s="20" t="s">
        <v>79</v>
      </c>
      <c r="G209" s="55"/>
      <c r="H209" s="21" t="s">
        <v>22</v>
      </c>
      <c r="I209" s="21" t="s">
        <v>55</v>
      </c>
      <c r="J209" s="21" t="s">
        <v>73</v>
      </c>
      <c r="K209" s="203" t="s">
        <v>140</v>
      </c>
      <c r="L209" s="55"/>
      <c r="M209" s="217">
        <v>0</v>
      </c>
      <c r="N209" s="217">
        <v>1500</v>
      </c>
      <c r="O209" s="217">
        <f t="shared" si="3"/>
        <v>4423.1799999999348</v>
      </c>
    </row>
    <row r="210" spans="1:15" ht="22.05" hidden="1" customHeight="1" x14ac:dyDescent="0.2">
      <c r="A210" s="300">
        <v>45670</v>
      </c>
      <c r="B210" s="20" t="s">
        <v>185</v>
      </c>
      <c r="C210" s="41">
        <v>52814</v>
      </c>
      <c r="D210" s="22"/>
      <c r="E210" s="55" t="s">
        <v>430</v>
      </c>
      <c r="F210" s="20" t="s">
        <v>79</v>
      </c>
      <c r="G210" s="55"/>
      <c r="H210" s="21" t="s">
        <v>22</v>
      </c>
      <c r="I210" s="21" t="s">
        <v>54</v>
      </c>
      <c r="J210" s="21" t="s">
        <v>62</v>
      </c>
      <c r="K210" s="203" t="s">
        <v>441</v>
      </c>
      <c r="L210" s="55"/>
      <c r="M210" s="217">
        <v>0</v>
      </c>
      <c r="N210" s="217">
        <v>1000</v>
      </c>
      <c r="O210" s="217">
        <f t="shared" si="3"/>
        <v>3423.1799999999348</v>
      </c>
    </row>
    <row r="211" spans="1:15" ht="22.05" hidden="1" customHeight="1" x14ac:dyDescent="0.2">
      <c r="A211" s="300">
        <v>45670</v>
      </c>
      <c r="B211" s="20" t="s">
        <v>185</v>
      </c>
      <c r="C211" s="41">
        <v>52815</v>
      </c>
      <c r="D211" s="22"/>
      <c r="E211" s="55" t="s">
        <v>152</v>
      </c>
      <c r="F211" s="20" t="s">
        <v>79</v>
      </c>
      <c r="G211" s="55"/>
      <c r="H211" s="21" t="s">
        <v>22</v>
      </c>
      <c r="I211" s="21" t="s">
        <v>53</v>
      </c>
      <c r="J211" s="21" t="s">
        <v>113</v>
      </c>
      <c r="K211" s="203" t="s">
        <v>442</v>
      </c>
      <c r="L211" s="55"/>
      <c r="M211" s="217">
        <v>0</v>
      </c>
      <c r="N211" s="217">
        <v>4500</v>
      </c>
      <c r="O211" s="217">
        <f t="shared" si="3"/>
        <v>-1076.8200000000652</v>
      </c>
    </row>
    <row r="212" spans="1:15" ht="22.05" hidden="1" customHeight="1" x14ac:dyDescent="0.2">
      <c r="A212" s="300">
        <v>45670</v>
      </c>
      <c r="B212" s="20" t="s">
        <v>185</v>
      </c>
      <c r="C212" s="41">
        <v>52816</v>
      </c>
      <c r="D212" s="22"/>
      <c r="E212" s="55" t="s">
        <v>431</v>
      </c>
      <c r="F212" s="20" t="s">
        <v>79</v>
      </c>
      <c r="G212" s="55"/>
      <c r="H212" s="21" t="s">
        <v>21</v>
      </c>
      <c r="I212" s="21" t="s">
        <v>28</v>
      </c>
      <c r="J212" s="21" t="s">
        <v>31</v>
      </c>
      <c r="K212" s="203"/>
      <c r="L212" s="55"/>
      <c r="M212" s="217">
        <v>44000</v>
      </c>
      <c r="N212" s="217">
        <v>0</v>
      </c>
      <c r="O212" s="217">
        <f t="shared" si="3"/>
        <v>42923.179999999935</v>
      </c>
    </row>
    <row r="213" spans="1:15" ht="22.05" hidden="1" customHeight="1" x14ac:dyDescent="0.2">
      <c r="A213" s="300">
        <v>45670</v>
      </c>
      <c r="B213" s="20" t="s">
        <v>185</v>
      </c>
      <c r="C213" s="41">
        <v>52817</v>
      </c>
      <c r="D213" s="22"/>
      <c r="E213" s="55" t="s">
        <v>432</v>
      </c>
      <c r="F213" s="20" t="s">
        <v>79</v>
      </c>
      <c r="G213" s="55"/>
      <c r="H213" s="21" t="s">
        <v>22</v>
      </c>
      <c r="I213" s="21" t="s">
        <v>103</v>
      </c>
      <c r="J213" s="21" t="s">
        <v>95</v>
      </c>
      <c r="K213" s="203" t="s">
        <v>443</v>
      </c>
      <c r="L213" s="55"/>
      <c r="M213" s="217">
        <v>0</v>
      </c>
      <c r="N213" s="217">
        <v>1455</v>
      </c>
      <c r="O213" s="217">
        <f t="shared" si="3"/>
        <v>41468.179999999935</v>
      </c>
    </row>
    <row r="214" spans="1:15" ht="22.05" hidden="1" customHeight="1" x14ac:dyDescent="0.2">
      <c r="A214" s="300">
        <v>45670</v>
      </c>
      <c r="B214" s="20" t="s">
        <v>185</v>
      </c>
      <c r="C214" s="41">
        <v>52818</v>
      </c>
      <c r="D214" s="22"/>
      <c r="E214" s="55" t="s">
        <v>130</v>
      </c>
      <c r="F214" s="20" t="s">
        <v>79</v>
      </c>
      <c r="G214" s="55"/>
      <c r="H214" s="21" t="s">
        <v>22</v>
      </c>
      <c r="I214" s="21" t="s">
        <v>53</v>
      </c>
      <c r="J214" s="21" t="s">
        <v>113</v>
      </c>
      <c r="K214" s="203" t="s">
        <v>444</v>
      </c>
      <c r="L214" s="55"/>
      <c r="M214" s="217">
        <v>0</v>
      </c>
      <c r="N214" s="217">
        <v>5000</v>
      </c>
      <c r="O214" s="217">
        <f t="shared" si="3"/>
        <v>36468.179999999935</v>
      </c>
    </row>
    <row r="215" spans="1:15" ht="22.05" hidden="1" customHeight="1" x14ac:dyDescent="0.2">
      <c r="A215" s="300">
        <v>45670</v>
      </c>
      <c r="B215" s="20" t="s">
        <v>185</v>
      </c>
      <c r="C215" s="41">
        <v>52819</v>
      </c>
      <c r="D215" s="22"/>
      <c r="E215" s="55" t="s">
        <v>433</v>
      </c>
      <c r="F215" s="20" t="s">
        <v>79</v>
      </c>
      <c r="G215" s="55"/>
      <c r="H215" s="21" t="s">
        <v>22</v>
      </c>
      <c r="I215" s="21" t="s">
        <v>54</v>
      </c>
      <c r="J215" s="21" t="s">
        <v>44</v>
      </c>
      <c r="K215" s="203" t="s">
        <v>412</v>
      </c>
      <c r="L215" s="55"/>
      <c r="M215" s="217">
        <v>0</v>
      </c>
      <c r="N215" s="217">
        <v>2362</v>
      </c>
      <c r="O215" s="217">
        <f t="shared" si="3"/>
        <v>34106.179999999935</v>
      </c>
    </row>
    <row r="216" spans="1:15" ht="22.05" hidden="1" customHeight="1" x14ac:dyDescent="0.2">
      <c r="A216" s="300">
        <v>45670</v>
      </c>
      <c r="B216" s="20" t="s">
        <v>185</v>
      </c>
      <c r="C216" s="41">
        <v>52820</v>
      </c>
      <c r="D216" s="22"/>
      <c r="E216" s="55" t="s">
        <v>434</v>
      </c>
      <c r="F216" s="20" t="s">
        <v>79</v>
      </c>
      <c r="G216" s="55"/>
      <c r="H216" s="21" t="s">
        <v>22</v>
      </c>
      <c r="I216" s="21" t="s">
        <v>80</v>
      </c>
      <c r="J216" s="21" t="s">
        <v>67</v>
      </c>
      <c r="K216" s="203" t="s">
        <v>445</v>
      </c>
      <c r="L216" s="55"/>
      <c r="M216" s="217">
        <v>0</v>
      </c>
      <c r="N216" s="217">
        <v>4400</v>
      </c>
      <c r="O216" s="217">
        <f t="shared" si="3"/>
        <v>29706.179999999935</v>
      </c>
    </row>
    <row r="217" spans="1:15" ht="22.05" hidden="1" customHeight="1" x14ac:dyDescent="0.2">
      <c r="A217" s="300">
        <v>45670</v>
      </c>
      <c r="B217" s="20" t="s">
        <v>185</v>
      </c>
      <c r="C217" s="41">
        <v>52821</v>
      </c>
      <c r="D217" s="22"/>
      <c r="E217" s="55" t="s">
        <v>435</v>
      </c>
      <c r="F217" s="20" t="s">
        <v>79</v>
      </c>
      <c r="G217" s="55"/>
      <c r="H217" s="21" t="s">
        <v>22</v>
      </c>
      <c r="I217" s="21" t="s">
        <v>103</v>
      </c>
      <c r="J217" s="21" t="s">
        <v>93</v>
      </c>
      <c r="K217" s="203" t="s">
        <v>446</v>
      </c>
      <c r="L217" s="55"/>
      <c r="M217" s="217">
        <v>0</v>
      </c>
      <c r="N217" s="217">
        <v>700</v>
      </c>
      <c r="O217" s="217">
        <f t="shared" si="3"/>
        <v>29006.179999999935</v>
      </c>
    </row>
    <row r="218" spans="1:15" ht="22.05" hidden="1" customHeight="1" x14ac:dyDescent="0.2">
      <c r="A218" s="300">
        <v>45670</v>
      </c>
      <c r="B218" s="20" t="s">
        <v>185</v>
      </c>
      <c r="C218" s="41">
        <v>52822</v>
      </c>
      <c r="D218" s="22"/>
      <c r="E218" s="55" t="s">
        <v>436</v>
      </c>
      <c r="F218" s="20" t="s">
        <v>79</v>
      </c>
      <c r="G218" s="55"/>
      <c r="H218" s="21" t="s">
        <v>22</v>
      </c>
      <c r="I218" s="21" t="s">
        <v>103</v>
      </c>
      <c r="J218" s="21" t="s">
        <v>92</v>
      </c>
      <c r="K218" s="203" t="s">
        <v>447</v>
      </c>
      <c r="L218" s="55"/>
      <c r="M218" s="217">
        <v>0</v>
      </c>
      <c r="N218" s="217">
        <v>850</v>
      </c>
      <c r="O218" s="217">
        <f t="shared" si="3"/>
        <v>28156.179999999935</v>
      </c>
    </row>
    <row r="219" spans="1:15" ht="22.05" hidden="1" customHeight="1" x14ac:dyDescent="0.2">
      <c r="A219" s="300">
        <v>45670</v>
      </c>
      <c r="B219" s="20" t="s">
        <v>185</v>
      </c>
      <c r="C219" s="41">
        <v>52823</v>
      </c>
      <c r="D219" s="22"/>
      <c r="E219" s="55" t="s">
        <v>437</v>
      </c>
      <c r="F219" s="20" t="s">
        <v>79</v>
      </c>
      <c r="G219" s="55"/>
      <c r="H219" s="21" t="s">
        <v>21</v>
      </c>
      <c r="I219" s="21" t="s">
        <v>28</v>
      </c>
      <c r="J219" s="21" t="s">
        <v>199</v>
      </c>
      <c r="K219" s="203"/>
      <c r="L219" s="55"/>
      <c r="M219" s="217">
        <v>51100</v>
      </c>
      <c r="N219" s="217">
        <v>0</v>
      </c>
      <c r="O219" s="217">
        <f t="shared" si="3"/>
        <v>79256.179999999935</v>
      </c>
    </row>
    <row r="220" spans="1:15" ht="22.05" hidden="1" customHeight="1" x14ac:dyDescent="0.2">
      <c r="A220" s="300">
        <v>45671</v>
      </c>
      <c r="B220" s="20" t="s">
        <v>185</v>
      </c>
      <c r="C220" s="41">
        <v>52825</v>
      </c>
      <c r="D220" s="22"/>
      <c r="E220" s="55" t="s">
        <v>448</v>
      </c>
      <c r="F220" s="20" t="s">
        <v>79</v>
      </c>
      <c r="G220" s="55"/>
      <c r="H220" s="21" t="s">
        <v>22</v>
      </c>
      <c r="I220" s="21" t="s">
        <v>54</v>
      </c>
      <c r="J220" s="21" t="s">
        <v>32</v>
      </c>
      <c r="K220" s="203" t="s">
        <v>390</v>
      </c>
      <c r="L220" s="55"/>
      <c r="M220" s="217">
        <v>0</v>
      </c>
      <c r="N220" s="217">
        <v>2000</v>
      </c>
      <c r="O220" s="217">
        <f t="shared" si="3"/>
        <v>77256.179999999935</v>
      </c>
    </row>
    <row r="221" spans="1:15" ht="22.05" hidden="1" customHeight="1" x14ac:dyDescent="0.2">
      <c r="A221" s="300">
        <v>45671</v>
      </c>
      <c r="B221" s="20" t="s">
        <v>185</v>
      </c>
      <c r="C221" s="41">
        <v>52826</v>
      </c>
      <c r="D221" s="22"/>
      <c r="E221" s="55" t="s">
        <v>449</v>
      </c>
      <c r="F221" s="20" t="s">
        <v>79</v>
      </c>
      <c r="G221" s="55"/>
      <c r="H221" s="21" t="s">
        <v>22</v>
      </c>
      <c r="I221" s="21" t="s">
        <v>54</v>
      </c>
      <c r="J221" s="21" t="s">
        <v>41</v>
      </c>
      <c r="K221" s="203" t="s">
        <v>210</v>
      </c>
      <c r="L221" s="55"/>
      <c r="M221" s="217">
        <v>0</v>
      </c>
      <c r="N221" s="217">
        <v>1350</v>
      </c>
      <c r="O221" s="217">
        <f t="shared" si="3"/>
        <v>75906.179999999935</v>
      </c>
    </row>
    <row r="222" spans="1:15" ht="22.05" hidden="1" customHeight="1" x14ac:dyDescent="0.2">
      <c r="A222" s="300">
        <v>45671</v>
      </c>
      <c r="B222" s="20" t="s">
        <v>185</v>
      </c>
      <c r="C222" s="41">
        <v>52827</v>
      </c>
      <c r="D222" s="22"/>
      <c r="E222" s="55" t="s">
        <v>450</v>
      </c>
      <c r="F222" s="20" t="s">
        <v>79</v>
      </c>
      <c r="G222" s="55"/>
      <c r="H222" s="21" t="s">
        <v>21</v>
      </c>
      <c r="I222" s="21" t="s">
        <v>28</v>
      </c>
      <c r="J222" s="21" t="s">
        <v>30</v>
      </c>
      <c r="K222" s="203"/>
      <c r="L222" s="55"/>
      <c r="M222" s="217">
        <v>96836</v>
      </c>
      <c r="N222" s="217">
        <v>0</v>
      </c>
      <c r="O222" s="217">
        <f t="shared" si="3"/>
        <v>172742.17999999993</v>
      </c>
    </row>
    <row r="223" spans="1:15" ht="22.05" hidden="1" customHeight="1" x14ac:dyDescent="0.2">
      <c r="A223" s="300">
        <v>45671</v>
      </c>
      <c r="B223" s="20" t="s">
        <v>185</v>
      </c>
      <c r="C223" s="41">
        <v>52828</v>
      </c>
      <c r="D223" s="22"/>
      <c r="E223" s="55" t="s">
        <v>239</v>
      </c>
      <c r="F223" s="20" t="s">
        <v>79</v>
      </c>
      <c r="G223" s="55"/>
      <c r="H223" s="21" t="s">
        <v>22</v>
      </c>
      <c r="I223" s="21" t="s">
        <v>54</v>
      </c>
      <c r="J223" s="21" t="s">
        <v>64</v>
      </c>
      <c r="K223" s="203" t="s">
        <v>462</v>
      </c>
      <c r="L223" s="55"/>
      <c r="M223" s="217">
        <v>0</v>
      </c>
      <c r="N223" s="217">
        <v>2000</v>
      </c>
      <c r="O223" s="217">
        <f t="shared" si="3"/>
        <v>170742.17999999993</v>
      </c>
    </row>
    <row r="224" spans="1:15" ht="22.05" hidden="1" customHeight="1" x14ac:dyDescent="0.2">
      <c r="A224" s="300">
        <v>45671</v>
      </c>
      <c r="B224" s="20" t="s">
        <v>185</v>
      </c>
      <c r="C224" s="41">
        <v>52829</v>
      </c>
      <c r="D224" s="22"/>
      <c r="E224" s="55" t="s">
        <v>451</v>
      </c>
      <c r="F224" s="20" t="s">
        <v>79</v>
      </c>
      <c r="G224" s="55"/>
      <c r="H224" s="21" t="s">
        <v>22</v>
      </c>
      <c r="I224" s="21" t="s">
        <v>103</v>
      </c>
      <c r="J224" s="21" t="s">
        <v>96</v>
      </c>
      <c r="K224" s="203" t="s">
        <v>134</v>
      </c>
      <c r="L224" s="55"/>
      <c r="M224" s="217">
        <v>0</v>
      </c>
      <c r="N224" s="217">
        <v>600</v>
      </c>
      <c r="O224" s="217">
        <f t="shared" si="3"/>
        <v>170142.17999999993</v>
      </c>
    </row>
    <row r="225" spans="1:15" ht="22.05" hidden="1" customHeight="1" x14ac:dyDescent="0.2">
      <c r="A225" s="300">
        <v>45671</v>
      </c>
      <c r="B225" s="20" t="s">
        <v>185</v>
      </c>
      <c r="C225" s="41">
        <v>52830</v>
      </c>
      <c r="D225" s="22"/>
      <c r="E225" s="55" t="s">
        <v>452</v>
      </c>
      <c r="F225" s="20" t="s">
        <v>79</v>
      </c>
      <c r="G225" s="55"/>
      <c r="H225" s="21" t="s">
        <v>22</v>
      </c>
      <c r="I225" s="21" t="s">
        <v>29</v>
      </c>
      <c r="J225" s="21" t="s">
        <v>209</v>
      </c>
      <c r="K225" s="203" t="s">
        <v>463</v>
      </c>
      <c r="L225" s="55" t="s">
        <v>2514</v>
      </c>
      <c r="M225" s="217">
        <v>0</v>
      </c>
      <c r="N225" s="217">
        <v>20000</v>
      </c>
      <c r="O225" s="217">
        <f t="shared" si="3"/>
        <v>150142.17999999993</v>
      </c>
    </row>
    <row r="226" spans="1:15" ht="22.05" hidden="1" customHeight="1" x14ac:dyDescent="0.2">
      <c r="A226" s="300">
        <v>45671</v>
      </c>
      <c r="B226" s="20" t="s">
        <v>185</v>
      </c>
      <c r="C226" s="41">
        <v>52831</v>
      </c>
      <c r="D226" s="22"/>
      <c r="E226" s="55" t="s">
        <v>453</v>
      </c>
      <c r="F226" s="20" t="s">
        <v>79</v>
      </c>
      <c r="G226" s="55"/>
      <c r="H226" s="21" t="s">
        <v>22</v>
      </c>
      <c r="I226" s="21" t="s">
        <v>54</v>
      </c>
      <c r="J226" s="21" t="s">
        <v>44</v>
      </c>
      <c r="K226" s="203" t="s">
        <v>235</v>
      </c>
      <c r="L226" s="55"/>
      <c r="M226" s="217">
        <v>0</v>
      </c>
      <c r="N226" s="217">
        <v>337</v>
      </c>
      <c r="O226" s="217">
        <f t="shared" si="3"/>
        <v>149805.17999999993</v>
      </c>
    </row>
    <row r="227" spans="1:15" ht="22.05" hidden="1" customHeight="1" x14ac:dyDescent="0.2">
      <c r="A227" s="300">
        <v>45671</v>
      </c>
      <c r="B227" s="20" t="s">
        <v>185</v>
      </c>
      <c r="C227" s="41">
        <v>52832</v>
      </c>
      <c r="D227" s="22"/>
      <c r="E227" s="55" t="s">
        <v>454</v>
      </c>
      <c r="F227" s="20" t="s">
        <v>79</v>
      </c>
      <c r="G227" s="55"/>
      <c r="H227" s="21" t="s">
        <v>22</v>
      </c>
      <c r="I227" s="21" t="s">
        <v>56</v>
      </c>
      <c r="J227" s="21" t="s">
        <v>212</v>
      </c>
      <c r="K227" s="203" t="s">
        <v>235</v>
      </c>
      <c r="L227" s="55"/>
      <c r="M227" s="217">
        <v>0</v>
      </c>
      <c r="N227" s="217">
        <v>1000</v>
      </c>
      <c r="O227" s="217">
        <f t="shared" si="3"/>
        <v>148805.17999999993</v>
      </c>
    </row>
    <row r="228" spans="1:15" ht="22.05" hidden="1" customHeight="1" x14ac:dyDescent="0.2">
      <c r="A228" s="300">
        <v>45671</v>
      </c>
      <c r="B228" s="20" t="s">
        <v>185</v>
      </c>
      <c r="C228" s="301">
        <v>52833</v>
      </c>
      <c r="D228" s="22"/>
      <c r="E228" s="302" t="s">
        <v>455</v>
      </c>
      <c r="F228" s="20" t="s">
        <v>79</v>
      </c>
      <c r="G228" s="55"/>
      <c r="H228" s="21" t="s">
        <v>22</v>
      </c>
      <c r="I228" s="21" t="s">
        <v>54</v>
      </c>
      <c r="J228" s="21" t="s">
        <v>41</v>
      </c>
      <c r="K228" s="304" t="s">
        <v>41</v>
      </c>
      <c r="L228" s="217"/>
      <c r="M228" s="303">
        <v>0</v>
      </c>
      <c r="N228" s="303">
        <v>200</v>
      </c>
      <c r="O228" s="217">
        <f t="shared" si="3"/>
        <v>148605.17999999993</v>
      </c>
    </row>
    <row r="229" spans="1:15" ht="22.05" hidden="1" customHeight="1" x14ac:dyDescent="0.2">
      <c r="A229" s="300">
        <v>45671</v>
      </c>
      <c r="B229" s="20" t="s">
        <v>185</v>
      </c>
      <c r="C229" s="301">
        <v>52834</v>
      </c>
      <c r="D229" s="22"/>
      <c r="E229" s="302" t="s">
        <v>456</v>
      </c>
      <c r="F229" s="20" t="s">
        <v>79</v>
      </c>
      <c r="G229" s="55"/>
      <c r="H229" s="21" t="s">
        <v>22</v>
      </c>
      <c r="I229" s="21" t="s">
        <v>103</v>
      </c>
      <c r="J229" s="21" t="s">
        <v>214</v>
      </c>
      <c r="K229" s="304" t="s">
        <v>464</v>
      </c>
      <c r="L229" s="217"/>
      <c r="M229" s="303">
        <v>0</v>
      </c>
      <c r="N229" s="303">
        <v>200</v>
      </c>
      <c r="O229" s="217">
        <f t="shared" si="3"/>
        <v>148405.17999999993</v>
      </c>
    </row>
    <row r="230" spans="1:15" ht="22.05" hidden="1" customHeight="1" x14ac:dyDescent="0.2">
      <c r="A230" s="300">
        <v>45671</v>
      </c>
      <c r="B230" s="20" t="s">
        <v>185</v>
      </c>
      <c r="C230" s="301">
        <v>52835</v>
      </c>
      <c r="D230" s="22"/>
      <c r="E230" s="302" t="s">
        <v>457</v>
      </c>
      <c r="F230" s="20" t="s">
        <v>79</v>
      </c>
      <c r="G230" s="55"/>
      <c r="H230" s="21" t="s">
        <v>22</v>
      </c>
      <c r="I230" s="21" t="s">
        <v>54</v>
      </c>
      <c r="J230" s="21" t="s">
        <v>41</v>
      </c>
      <c r="K230" s="304" t="s">
        <v>465</v>
      </c>
      <c r="L230" s="217"/>
      <c r="M230" s="303">
        <v>0</v>
      </c>
      <c r="N230" s="303">
        <v>250</v>
      </c>
      <c r="O230" s="217">
        <f t="shared" si="3"/>
        <v>148155.17999999993</v>
      </c>
    </row>
    <row r="231" spans="1:15" ht="22.05" hidden="1" customHeight="1" x14ac:dyDescent="0.2">
      <c r="A231" s="300">
        <v>45671</v>
      </c>
      <c r="B231" s="20" t="s">
        <v>185</v>
      </c>
      <c r="C231" s="301">
        <v>52836</v>
      </c>
      <c r="D231" s="22"/>
      <c r="E231" s="302" t="s">
        <v>457</v>
      </c>
      <c r="F231" s="20" t="s">
        <v>79</v>
      </c>
      <c r="G231" s="55"/>
      <c r="H231" s="21" t="s">
        <v>22</v>
      </c>
      <c r="I231" s="21" t="s">
        <v>54</v>
      </c>
      <c r="J231" s="21" t="s">
        <v>44</v>
      </c>
      <c r="K231" s="304" t="s">
        <v>412</v>
      </c>
      <c r="L231" s="217"/>
      <c r="M231" s="303">
        <v>0</v>
      </c>
      <c r="N231" s="303">
        <v>500</v>
      </c>
      <c r="O231" s="217">
        <f t="shared" si="3"/>
        <v>147655.17999999993</v>
      </c>
    </row>
    <row r="232" spans="1:15" ht="22.05" hidden="1" customHeight="1" x14ac:dyDescent="0.2">
      <c r="A232" s="300">
        <v>45671</v>
      </c>
      <c r="B232" s="20" t="s">
        <v>185</v>
      </c>
      <c r="C232" s="301">
        <v>52837</v>
      </c>
      <c r="D232" s="22"/>
      <c r="E232" s="302" t="s">
        <v>270</v>
      </c>
      <c r="F232" s="20" t="s">
        <v>79</v>
      </c>
      <c r="G232" s="55"/>
      <c r="H232" s="21" t="s">
        <v>22</v>
      </c>
      <c r="I232" s="21" t="s">
        <v>54</v>
      </c>
      <c r="J232" s="21" t="s">
        <v>64</v>
      </c>
      <c r="K232" s="304" t="s">
        <v>241</v>
      </c>
      <c r="L232" s="217"/>
      <c r="M232" s="303">
        <v>0</v>
      </c>
      <c r="N232" s="303">
        <v>1500</v>
      </c>
      <c r="O232" s="217">
        <f t="shared" si="3"/>
        <v>146155.17999999993</v>
      </c>
    </row>
    <row r="233" spans="1:15" ht="22.05" hidden="1" customHeight="1" x14ac:dyDescent="0.2">
      <c r="A233" s="300">
        <v>45671</v>
      </c>
      <c r="B233" s="20" t="s">
        <v>185</v>
      </c>
      <c r="C233" s="301">
        <v>52838</v>
      </c>
      <c r="D233" s="22"/>
      <c r="E233" s="302" t="s">
        <v>458</v>
      </c>
      <c r="F233" s="20" t="s">
        <v>79</v>
      </c>
      <c r="G233" s="55"/>
      <c r="H233" s="21" t="s">
        <v>22</v>
      </c>
      <c r="I233" s="21" t="s">
        <v>103</v>
      </c>
      <c r="J233" s="21" t="s">
        <v>95</v>
      </c>
      <c r="K233" s="304" t="s">
        <v>153</v>
      </c>
      <c r="L233" s="217"/>
      <c r="M233" s="303">
        <v>0</v>
      </c>
      <c r="N233" s="303">
        <v>1472</v>
      </c>
      <c r="O233" s="217">
        <f t="shared" si="3"/>
        <v>144683.17999999993</v>
      </c>
    </row>
    <row r="234" spans="1:15" ht="22.05" hidden="1" customHeight="1" x14ac:dyDescent="0.2">
      <c r="A234" s="300">
        <v>45671</v>
      </c>
      <c r="B234" s="20" t="s">
        <v>185</v>
      </c>
      <c r="C234" s="301">
        <v>52839</v>
      </c>
      <c r="D234" s="22"/>
      <c r="E234" s="302" t="s">
        <v>459</v>
      </c>
      <c r="F234" s="20" t="s">
        <v>79</v>
      </c>
      <c r="G234" s="55"/>
      <c r="H234" s="21" t="s">
        <v>22</v>
      </c>
      <c r="I234" s="21" t="s">
        <v>53</v>
      </c>
      <c r="J234" s="21" t="s">
        <v>112</v>
      </c>
      <c r="K234" s="304" t="s">
        <v>147</v>
      </c>
      <c r="L234" s="217"/>
      <c r="M234" s="303">
        <v>0</v>
      </c>
      <c r="N234" s="303">
        <v>2130</v>
      </c>
      <c r="O234" s="217">
        <f t="shared" si="3"/>
        <v>142553.17999999993</v>
      </c>
    </row>
    <row r="235" spans="1:15" ht="22.05" hidden="1" customHeight="1" x14ac:dyDescent="0.2">
      <c r="A235" s="300">
        <v>45671</v>
      </c>
      <c r="B235" s="20" t="s">
        <v>185</v>
      </c>
      <c r="C235" s="301">
        <v>52840</v>
      </c>
      <c r="D235" s="22"/>
      <c r="E235" s="302" t="s">
        <v>362</v>
      </c>
      <c r="F235" s="20" t="s">
        <v>79</v>
      </c>
      <c r="G235" s="55"/>
      <c r="H235" s="21" t="s">
        <v>22</v>
      </c>
      <c r="I235" s="21" t="s">
        <v>54</v>
      </c>
      <c r="J235" s="21" t="s">
        <v>63</v>
      </c>
      <c r="K235" s="304" t="s">
        <v>141</v>
      </c>
      <c r="L235" s="217"/>
      <c r="M235" s="303">
        <v>0</v>
      </c>
      <c r="N235" s="303">
        <v>10700</v>
      </c>
      <c r="O235" s="217">
        <f t="shared" si="3"/>
        <v>131853.17999999993</v>
      </c>
    </row>
    <row r="236" spans="1:15" ht="22.05" hidden="1" customHeight="1" x14ac:dyDescent="0.2">
      <c r="A236" s="300">
        <v>45671</v>
      </c>
      <c r="B236" s="20" t="s">
        <v>185</v>
      </c>
      <c r="C236" s="301">
        <v>52841</v>
      </c>
      <c r="D236" s="22"/>
      <c r="E236" s="302" t="s">
        <v>460</v>
      </c>
      <c r="F236" s="20" t="s">
        <v>79</v>
      </c>
      <c r="G236" s="55"/>
      <c r="H236" s="21" t="s">
        <v>22</v>
      </c>
      <c r="I236" s="21" t="s">
        <v>103</v>
      </c>
      <c r="J236" s="21" t="s">
        <v>92</v>
      </c>
      <c r="K236" s="304" t="s">
        <v>466</v>
      </c>
      <c r="L236" s="217"/>
      <c r="M236" s="303">
        <v>0</v>
      </c>
      <c r="N236" s="303">
        <v>1150</v>
      </c>
      <c r="O236" s="217">
        <f t="shared" si="3"/>
        <v>130703.17999999993</v>
      </c>
    </row>
    <row r="237" spans="1:15" ht="22.05" hidden="1" customHeight="1" x14ac:dyDescent="0.2">
      <c r="A237" s="300">
        <v>45671</v>
      </c>
      <c r="B237" s="20" t="s">
        <v>185</v>
      </c>
      <c r="C237" s="41">
        <v>52842</v>
      </c>
      <c r="D237" s="22"/>
      <c r="E237" s="55" t="s">
        <v>461</v>
      </c>
      <c r="F237" s="20" t="s">
        <v>79</v>
      </c>
      <c r="G237" s="55"/>
      <c r="H237" s="21" t="s">
        <v>22</v>
      </c>
      <c r="I237" s="21" t="s">
        <v>103</v>
      </c>
      <c r="J237" s="21" t="s">
        <v>92</v>
      </c>
      <c r="K237" s="203" t="s">
        <v>467</v>
      </c>
      <c r="L237" s="55"/>
      <c r="M237" s="217">
        <v>0</v>
      </c>
      <c r="N237" s="217">
        <v>550</v>
      </c>
      <c r="O237" s="217">
        <f t="shared" si="3"/>
        <v>130153.17999999993</v>
      </c>
    </row>
    <row r="238" spans="1:15" ht="22.05" hidden="1" customHeight="1" x14ac:dyDescent="0.2">
      <c r="A238" s="300">
        <v>45672</v>
      </c>
      <c r="B238" s="20" t="s">
        <v>185</v>
      </c>
      <c r="C238" s="41">
        <v>52844</v>
      </c>
      <c r="D238" s="22"/>
      <c r="E238" s="55" t="s">
        <v>275</v>
      </c>
      <c r="F238" s="20" t="s">
        <v>79</v>
      </c>
      <c r="G238" s="55"/>
      <c r="H238" s="21" t="s">
        <v>22</v>
      </c>
      <c r="I238" s="21" t="s">
        <v>54</v>
      </c>
      <c r="J238" s="21" t="s">
        <v>41</v>
      </c>
      <c r="K238" s="203" t="s">
        <v>138</v>
      </c>
      <c r="L238" s="55"/>
      <c r="M238" s="217">
        <v>0</v>
      </c>
      <c r="N238" s="217">
        <v>1700</v>
      </c>
      <c r="O238" s="217">
        <f t="shared" si="3"/>
        <v>128453.17999999993</v>
      </c>
    </row>
    <row r="239" spans="1:15" ht="22.05" hidden="1" customHeight="1" x14ac:dyDescent="0.2">
      <c r="A239" s="300">
        <v>45672</v>
      </c>
      <c r="B239" s="20" t="s">
        <v>185</v>
      </c>
      <c r="C239" s="41">
        <v>52845</v>
      </c>
      <c r="D239" s="22"/>
      <c r="E239" s="55" t="s">
        <v>468</v>
      </c>
      <c r="F239" s="20" t="s">
        <v>79</v>
      </c>
      <c r="G239" s="55"/>
      <c r="H239" s="21" t="s">
        <v>22</v>
      </c>
      <c r="I239" s="21" t="s">
        <v>54</v>
      </c>
      <c r="J239" s="21" t="s">
        <v>41</v>
      </c>
      <c r="K239" s="203" t="s">
        <v>138</v>
      </c>
      <c r="L239" s="55" t="s">
        <v>553</v>
      </c>
      <c r="M239" s="217">
        <v>0</v>
      </c>
      <c r="N239" s="217">
        <v>0</v>
      </c>
      <c r="O239" s="217">
        <f t="shared" si="3"/>
        <v>128453.17999999993</v>
      </c>
    </row>
    <row r="240" spans="1:15" ht="22.05" hidden="1" customHeight="1" x14ac:dyDescent="0.2">
      <c r="A240" s="300">
        <v>45672</v>
      </c>
      <c r="B240" s="20" t="s">
        <v>185</v>
      </c>
      <c r="C240" s="41">
        <v>52846</v>
      </c>
      <c r="D240" s="22"/>
      <c r="E240" s="55" t="s">
        <v>469</v>
      </c>
      <c r="F240" s="20" t="s">
        <v>79</v>
      </c>
      <c r="G240" s="55"/>
      <c r="H240" s="21" t="s">
        <v>22</v>
      </c>
      <c r="I240" s="21" t="s">
        <v>29</v>
      </c>
      <c r="J240" s="21" t="s">
        <v>209</v>
      </c>
      <c r="K240" s="203" t="s">
        <v>412</v>
      </c>
      <c r="L240" s="55" t="s">
        <v>2520</v>
      </c>
      <c r="M240" s="217">
        <v>0</v>
      </c>
      <c r="N240" s="217">
        <v>10000</v>
      </c>
      <c r="O240" s="217">
        <f t="shared" si="3"/>
        <v>118453.17999999993</v>
      </c>
    </row>
    <row r="241" spans="1:15" ht="22.05" hidden="1" customHeight="1" x14ac:dyDescent="0.2">
      <c r="A241" s="300">
        <v>45672</v>
      </c>
      <c r="B241" s="20" t="s">
        <v>185</v>
      </c>
      <c r="C241" s="41">
        <v>52847</v>
      </c>
      <c r="D241" s="22"/>
      <c r="E241" s="55" t="s">
        <v>470</v>
      </c>
      <c r="F241" s="20" t="s">
        <v>79</v>
      </c>
      <c r="G241" s="55"/>
      <c r="H241" s="21" t="s">
        <v>22</v>
      </c>
      <c r="I241" s="21" t="s">
        <v>55</v>
      </c>
      <c r="J241" s="21" t="s">
        <v>73</v>
      </c>
      <c r="K241" s="203" t="s">
        <v>481</v>
      </c>
      <c r="L241" s="55"/>
      <c r="M241" s="217">
        <v>0</v>
      </c>
      <c r="N241" s="217">
        <v>8253</v>
      </c>
      <c r="O241" s="217">
        <f t="shared" si="3"/>
        <v>110200.17999999993</v>
      </c>
    </row>
    <row r="242" spans="1:15" ht="22.05" hidden="1" customHeight="1" x14ac:dyDescent="0.2">
      <c r="A242" s="300">
        <v>45672</v>
      </c>
      <c r="B242" s="20" t="s">
        <v>185</v>
      </c>
      <c r="C242" s="41">
        <v>52848</v>
      </c>
      <c r="D242" s="22"/>
      <c r="E242" s="55" t="s">
        <v>471</v>
      </c>
      <c r="F242" s="20" t="s">
        <v>79</v>
      </c>
      <c r="G242" s="55"/>
      <c r="H242" s="21" t="s">
        <v>22</v>
      </c>
      <c r="I242" s="21" t="s">
        <v>55</v>
      </c>
      <c r="J242" s="21" t="s">
        <v>261</v>
      </c>
      <c r="K242" s="203" t="s">
        <v>482</v>
      </c>
      <c r="L242" s="55"/>
      <c r="M242" s="217">
        <v>0</v>
      </c>
      <c r="N242" s="217">
        <v>5000</v>
      </c>
      <c r="O242" s="217">
        <f t="shared" si="3"/>
        <v>105200.17999999993</v>
      </c>
    </row>
    <row r="243" spans="1:15" ht="22.05" hidden="1" customHeight="1" x14ac:dyDescent="0.2">
      <c r="A243" s="300">
        <v>45672</v>
      </c>
      <c r="B243" s="20" t="s">
        <v>185</v>
      </c>
      <c r="C243" s="41">
        <v>52849</v>
      </c>
      <c r="D243" s="22"/>
      <c r="E243" s="55" t="s">
        <v>472</v>
      </c>
      <c r="F243" s="20" t="s">
        <v>79</v>
      </c>
      <c r="G243" s="55"/>
      <c r="H243" s="21" t="s">
        <v>22</v>
      </c>
      <c r="I243" s="21" t="s">
        <v>55</v>
      </c>
      <c r="J243" s="21" t="s">
        <v>73</v>
      </c>
      <c r="K243" s="203" t="s">
        <v>140</v>
      </c>
      <c r="L243" s="55"/>
      <c r="M243" s="217">
        <v>0</v>
      </c>
      <c r="N243" s="217">
        <v>1500</v>
      </c>
      <c r="O243" s="217">
        <f t="shared" si="3"/>
        <v>103700.17999999993</v>
      </c>
    </row>
    <row r="244" spans="1:15" ht="22.05" hidden="1" customHeight="1" x14ac:dyDescent="0.2">
      <c r="A244" s="300">
        <v>45672</v>
      </c>
      <c r="B244" s="20" t="s">
        <v>185</v>
      </c>
      <c r="C244" s="41">
        <v>52850</v>
      </c>
      <c r="D244" s="22"/>
      <c r="E244" s="55" t="s">
        <v>473</v>
      </c>
      <c r="F244" s="20" t="s">
        <v>79</v>
      </c>
      <c r="G244" s="55"/>
      <c r="H244" s="21" t="s">
        <v>22</v>
      </c>
      <c r="I244" s="21" t="s">
        <v>103</v>
      </c>
      <c r="J244" s="21" t="s">
        <v>60</v>
      </c>
      <c r="K244" s="203" t="s">
        <v>133</v>
      </c>
      <c r="L244" s="55"/>
      <c r="M244" s="217">
        <v>0</v>
      </c>
      <c r="N244" s="217">
        <v>1000</v>
      </c>
      <c r="O244" s="217">
        <f t="shared" si="3"/>
        <v>102700.17999999993</v>
      </c>
    </row>
    <row r="245" spans="1:15" ht="22.05" hidden="1" customHeight="1" x14ac:dyDescent="0.2">
      <c r="A245" s="300">
        <v>45672</v>
      </c>
      <c r="B245" s="20" t="s">
        <v>185</v>
      </c>
      <c r="C245" s="41">
        <v>52851</v>
      </c>
      <c r="D245" s="22"/>
      <c r="E245" s="55" t="s">
        <v>474</v>
      </c>
      <c r="F245" s="20" t="s">
        <v>79</v>
      </c>
      <c r="G245" s="55"/>
      <c r="H245" s="21" t="s">
        <v>22</v>
      </c>
      <c r="I245" s="21" t="s">
        <v>103</v>
      </c>
      <c r="J245" s="21" t="s">
        <v>60</v>
      </c>
      <c r="K245" s="203" t="s">
        <v>133</v>
      </c>
      <c r="L245" s="55"/>
      <c r="M245" s="217">
        <v>0</v>
      </c>
      <c r="N245" s="217">
        <v>300</v>
      </c>
      <c r="O245" s="217">
        <f t="shared" si="3"/>
        <v>102400.17999999993</v>
      </c>
    </row>
    <row r="246" spans="1:15" ht="22.05" hidden="1" customHeight="1" x14ac:dyDescent="0.2">
      <c r="A246" s="300">
        <v>45672</v>
      </c>
      <c r="B246" s="20" t="s">
        <v>185</v>
      </c>
      <c r="C246" s="41">
        <v>52852</v>
      </c>
      <c r="D246" s="22"/>
      <c r="E246" s="55" t="s">
        <v>350</v>
      </c>
      <c r="F246" s="20" t="s">
        <v>79</v>
      </c>
      <c r="G246" s="55"/>
      <c r="H246" s="21" t="s">
        <v>22</v>
      </c>
      <c r="I246" s="21" t="s">
        <v>53</v>
      </c>
      <c r="J246" s="21" t="s">
        <v>113</v>
      </c>
      <c r="K246" s="203" t="s">
        <v>361</v>
      </c>
      <c r="L246" s="55"/>
      <c r="M246" s="217">
        <v>0</v>
      </c>
      <c r="N246" s="217">
        <v>8000</v>
      </c>
      <c r="O246" s="217">
        <f t="shared" si="3"/>
        <v>94400.179999999935</v>
      </c>
    </row>
    <row r="247" spans="1:15" ht="22.05" hidden="1" customHeight="1" x14ac:dyDescent="0.2">
      <c r="A247" s="300">
        <v>45672</v>
      </c>
      <c r="B247" s="20" t="s">
        <v>185</v>
      </c>
      <c r="C247" s="41">
        <v>52853</v>
      </c>
      <c r="D247" s="22"/>
      <c r="E247" s="55" t="s">
        <v>475</v>
      </c>
      <c r="F247" s="20" t="s">
        <v>79</v>
      </c>
      <c r="G247" s="55"/>
      <c r="H247" s="21" t="s">
        <v>22</v>
      </c>
      <c r="I247" s="21" t="s">
        <v>54</v>
      </c>
      <c r="J247" s="21" t="s">
        <v>32</v>
      </c>
      <c r="K247" s="203" t="s">
        <v>483</v>
      </c>
      <c r="L247" s="55"/>
      <c r="M247" s="217">
        <v>0</v>
      </c>
      <c r="N247" s="217">
        <v>5000</v>
      </c>
      <c r="O247" s="217">
        <f t="shared" si="3"/>
        <v>89400.179999999935</v>
      </c>
    </row>
    <row r="248" spans="1:15" ht="22.05" hidden="1" customHeight="1" x14ac:dyDescent="0.2">
      <c r="A248" s="300">
        <v>45672</v>
      </c>
      <c r="B248" s="20" t="s">
        <v>185</v>
      </c>
      <c r="C248" s="41">
        <v>52854</v>
      </c>
      <c r="D248" s="22"/>
      <c r="E248" s="55" t="s">
        <v>476</v>
      </c>
      <c r="F248" s="20" t="s">
        <v>79</v>
      </c>
      <c r="G248" s="55"/>
      <c r="H248" s="21" t="s">
        <v>22</v>
      </c>
      <c r="I248" s="21" t="s">
        <v>56</v>
      </c>
      <c r="J248" s="21" t="s">
        <v>116</v>
      </c>
      <c r="K248" s="203" t="s">
        <v>266</v>
      </c>
      <c r="L248" s="55"/>
      <c r="M248" s="217">
        <v>0</v>
      </c>
      <c r="N248" s="217">
        <v>125</v>
      </c>
      <c r="O248" s="217">
        <f t="shared" si="3"/>
        <v>89275.179999999935</v>
      </c>
    </row>
    <row r="249" spans="1:15" ht="22.05" hidden="1" customHeight="1" x14ac:dyDescent="0.2">
      <c r="A249" s="300">
        <v>45672</v>
      </c>
      <c r="B249" s="20" t="s">
        <v>185</v>
      </c>
      <c r="C249" s="41">
        <v>52855</v>
      </c>
      <c r="D249" s="22"/>
      <c r="E249" s="55" t="s">
        <v>477</v>
      </c>
      <c r="F249" s="20" t="s">
        <v>79</v>
      </c>
      <c r="G249" s="55"/>
      <c r="H249" s="21" t="s">
        <v>21</v>
      </c>
      <c r="I249" s="21" t="s">
        <v>28</v>
      </c>
      <c r="J249" s="21" t="s">
        <v>100</v>
      </c>
      <c r="K249" s="203"/>
      <c r="L249" s="217" t="s">
        <v>554</v>
      </c>
      <c r="M249" s="217">
        <v>0</v>
      </c>
      <c r="N249" s="217">
        <v>0</v>
      </c>
      <c r="O249" s="217">
        <f t="shared" si="3"/>
        <v>89275.179999999935</v>
      </c>
    </row>
    <row r="250" spans="1:15" ht="22.05" hidden="1" customHeight="1" x14ac:dyDescent="0.2">
      <c r="A250" s="300">
        <v>45672</v>
      </c>
      <c r="B250" s="20" t="s">
        <v>185</v>
      </c>
      <c r="C250" s="41">
        <v>52856</v>
      </c>
      <c r="D250" s="22"/>
      <c r="E250" s="55" t="s">
        <v>478</v>
      </c>
      <c r="F250" s="20" t="s">
        <v>79</v>
      </c>
      <c r="G250" s="55"/>
      <c r="H250" s="21" t="s">
        <v>22</v>
      </c>
      <c r="I250" s="21" t="s">
        <v>103</v>
      </c>
      <c r="J250" s="21" t="s">
        <v>102</v>
      </c>
      <c r="K250" s="203" t="s">
        <v>122</v>
      </c>
      <c r="L250" s="55"/>
      <c r="M250" s="217">
        <v>0</v>
      </c>
      <c r="N250" s="217">
        <v>2750</v>
      </c>
      <c r="O250" s="217">
        <f t="shared" si="3"/>
        <v>86525.179999999935</v>
      </c>
    </row>
    <row r="251" spans="1:15" ht="22.05" hidden="1" customHeight="1" x14ac:dyDescent="0.2">
      <c r="A251" s="300">
        <v>45672</v>
      </c>
      <c r="B251" s="20" t="s">
        <v>185</v>
      </c>
      <c r="C251" s="41">
        <v>52857</v>
      </c>
      <c r="D251" s="22"/>
      <c r="E251" s="55" t="s">
        <v>479</v>
      </c>
      <c r="F251" s="20" t="s">
        <v>79</v>
      </c>
      <c r="G251" s="55"/>
      <c r="H251" s="21" t="s">
        <v>22</v>
      </c>
      <c r="I251" s="21" t="s">
        <v>103</v>
      </c>
      <c r="J251" s="21" t="s">
        <v>216</v>
      </c>
      <c r="K251" s="203" t="s">
        <v>484</v>
      </c>
      <c r="L251" s="55"/>
      <c r="M251" s="217">
        <v>0</v>
      </c>
      <c r="N251" s="217">
        <v>2000</v>
      </c>
      <c r="O251" s="217">
        <f t="shared" si="3"/>
        <v>84525.179999999935</v>
      </c>
    </row>
    <row r="252" spans="1:15" ht="22.05" hidden="1" customHeight="1" x14ac:dyDescent="0.2">
      <c r="A252" s="300">
        <v>45672</v>
      </c>
      <c r="B252" s="20" t="s">
        <v>185</v>
      </c>
      <c r="C252" s="41">
        <v>52858</v>
      </c>
      <c r="D252" s="22"/>
      <c r="E252" s="55" t="s">
        <v>480</v>
      </c>
      <c r="F252" s="20" t="s">
        <v>79</v>
      </c>
      <c r="G252" s="55"/>
      <c r="H252" s="21" t="s">
        <v>22</v>
      </c>
      <c r="I252" s="21" t="s">
        <v>103</v>
      </c>
      <c r="J252" s="21" t="s">
        <v>95</v>
      </c>
      <c r="K252" s="203" t="s">
        <v>266</v>
      </c>
      <c r="L252" s="55"/>
      <c r="M252" s="217">
        <v>0</v>
      </c>
      <c r="N252" s="217">
        <v>250</v>
      </c>
      <c r="O252" s="217">
        <f t="shared" si="3"/>
        <v>84275.179999999935</v>
      </c>
    </row>
    <row r="253" spans="1:15" ht="22.05" hidden="1" customHeight="1" x14ac:dyDescent="0.2">
      <c r="A253" s="300">
        <v>45673</v>
      </c>
      <c r="B253" s="20" t="s">
        <v>185</v>
      </c>
      <c r="C253" s="41">
        <v>52860</v>
      </c>
      <c r="D253" s="22"/>
      <c r="E253" s="55" t="s">
        <v>154</v>
      </c>
      <c r="F253" s="20" t="s">
        <v>79</v>
      </c>
      <c r="G253" s="55"/>
      <c r="H253" s="21" t="s">
        <v>22</v>
      </c>
      <c r="I253" s="21" t="s">
        <v>103</v>
      </c>
      <c r="J253" s="21" t="s">
        <v>219</v>
      </c>
      <c r="K253" s="203" t="s">
        <v>266</v>
      </c>
      <c r="L253" s="55"/>
      <c r="M253" s="217">
        <v>0</v>
      </c>
      <c r="N253" s="217">
        <v>3890</v>
      </c>
      <c r="O253" s="217">
        <f t="shared" si="3"/>
        <v>80385.179999999935</v>
      </c>
    </row>
    <row r="254" spans="1:15" ht="22.05" hidden="1" customHeight="1" x14ac:dyDescent="0.2">
      <c r="A254" s="300">
        <v>45673</v>
      </c>
      <c r="B254" s="20" t="s">
        <v>185</v>
      </c>
      <c r="C254" s="41">
        <v>52861</v>
      </c>
      <c r="D254" s="22"/>
      <c r="E254" s="55" t="s">
        <v>143</v>
      </c>
      <c r="F254" s="20" t="s">
        <v>79</v>
      </c>
      <c r="G254" s="55"/>
      <c r="H254" s="21" t="s">
        <v>22</v>
      </c>
      <c r="I254" s="21" t="s">
        <v>53</v>
      </c>
      <c r="J254" s="21" t="s">
        <v>112</v>
      </c>
      <c r="K254" s="203" t="s">
        <v>497</v>
      </c>
      <c r="L254" s="55"/>
      <c r="M254" s="217">
        <v>0</v>
      </c>
      <c r="N254" s="217">
        <v>69676</v>
      </c>
      <c r="O254" s="217">
        <f t="shared" si="3"/>
        <v>10709.179999999935</v>
      </c>
    </row>
    <row r="255" spans="1:15" ht="22.05" hidden="1" customHeight="1" x14ac:dyDescent="0.2">
      <c r="A255" s="300">
        <v>45673</v>
      </c>
      <c r="B255" s="20" t="s">
        <v>185</v>
      </c>
      <c r="C255" s="41">
        <v>52862</v>
      </c>
      <c r="D255" s="22"/>
      <c r="E255" s="55" t="s">
        <v>485</v>
      </c>
      <c r="F255" s="20" t="s">
        <v>79</v>
      </c>
      <c r="G255" s="55"/>
      <c r="H255" s="21" t="s">
        <v>22</v>
      </c>
      <c r="I255" s="21" t="s">
        <v>56</v>
      </c>
      <c r="J255" s="21" t="s">
        <v>116</v>
      </c>
      <c r="K255" s="203" t="s">
        <v>210</v>
      </c>
      <c r="L255" s="55"/>
      <c r="M255" s="217">
        <v>0</v>
      </c>
      <c r="N255" s="217">
        <v>180</v>
      </c>
      <c r="O255" s="217">
        <f t="shared" si="3"/>
        <v>10529.179999999935</v>
      </c>
    </row>
    <row r="256" spans="1:15" ht="22.05" hidden="1" customHeight="1" x14ac:dyDescent="0.2">
      <c r="A256" s="300">
        <v>45673</v>
      </c>
      <c r="B256" s="20" t="s">
        <v>185</v>
      </c>
      <c r="C256" s="41">
        <v>52863</v>
      </c>
      <c r="D256" s="22"/>
      <c r="E256" s="55" t="s">
        <v>486</v>
      </c>
      <c r="F256" s="20" t="s">
        <v>79</v>
      </c>
      <c r="G256" s="55"/>
      <c r="H256" s="21" t="s">
        <v>22</v>
      </c>
      <c r="I256" s="21" t="s">
        <v>103</v>
      </c>
      <c r="J256" s="21" t="s">
        <v>95</v>
      </c>
      <c r="K256" s="203" t="s">
        <v>498</v>
      </c>
      <c r="L256" s="55"/>
      <c r="M256" s="217">
        <v>0</v>
      </c>
      <c r="N256" s="217">
        <v>380</v>
      </c>
      <c r="O256" s="217">
        <f t="shared" si="3"/>
        <v>10149.179999999935</v>
      </c>
    </row>
    <row r="257" spans="1:15" ht="22.05" hidden="1" customHeight="1" x14ac:dyDescent="0.2">
      <c r="A257" s="300">
        <v>45673</v>
      </c>
      <c r="B257" s="20" t="s">
        <v>185</v>
      </c>
      <c r="C257" s="41">
        <v>52864</v>
      </c>
      <c r="D257" s="22"/>
      <c r="E257" s="49" t="s">
        <v>487</v>
      </c>
      <c r="F257" s="20" t="s">
        <v>79</v>
      </c>
      <c r="G257" s="55"/>
      <c r="H257" s="21" t="s">
        <v>21</v>
      </c>
      <c r="I257" s="21" t="s">
        <v>81</v>
      </c>
      <c r="J257" s="21" t="s">
        <v>180</v>
      </c>
      <c r="K257" s="203"/>
      <c r="L257" s="55"/>
      <c r="M257" s="217">
        <v>51000</v>
      </c>
      <c r="N257" s="217">
        <v>0</v>
      </c>
      <c r="O257" s="217">
        <f t="shared" si="3"/>
        <v>61149.179999999935</v>
      </c>
    </row>
    <row r="258" spans="1:15" ht="22.05" hidden="1" customHeight="1" x14ac:dyDescent="0.2">
      <c r="A258" s="300">
        <v>45673</v>
      </c>
      <c r="B258" s="20" t="s">
        <v>185</v>
      </c>
      <c r="C258" s="41">
        <v>52865</v>
      </c>
      <c r="D258" s="22"/>
      <c r="E258" s="55" t="s">
        <v>488</v>
      </c>
      <c r="F258" s="20" t="s">
        <v>79</v>
      </c>
      <c r="G258" s="55"/>
      <c r="H258" s="21" t="s">
        <v>22</v>
      </c>
      <c r="I258" s="21" t="s">
        <v>54</v>
      </c>
      <c r="J258" s="21" t="s">
        <v>61</v>
      </c>
      <c r="K258" s="203" t="s">
        <v>445</v>
      </c>
      <c r="L258" s="55"/>
      <c r="M258" s="217">
        <v>0</v>
      </c>
      <c r="N258" s="217">
        <v>5000</v>
      </c>
      <c r="O258" s="217">
        <f t="shared" si="3"/>
        <v>56149.179999999935</v>
      </c>
    </row>
    <row r="259" spans="1:15" ht="22.05" hidden="1" customHeight="1" x14ac:dyDescent="0.2">
      <c r="A259" s="300">
        <v>45673</v>
      </c>
      <c r="B259" s="20" t="s">
        <v>185</v>
      </c>
      <c r="C259" s="41">
        <v>52866</v>
      </c>
      <c r="D259" s="22"/>
      <c r="E259" s="55" t="s">
        <v>489</v>
      </c>
      <c r="F259" s="20" t="s">
        <v>79</v>
      </c>
      <c r="G259" s="55"/>
      <c r="H259" s="21" t="s">
        <v>22</v>
      </c>
      <c r="I259" s="21" t="s">
        <v>54</v>
      </c>
      <c r="J259" s="21" t="s">
        <v>61</v>
      </c>
      <c r="K259" s="203" t="s">
        <v>499</v>
      </c>
      <c r="L259" s="55"/>
      <c r="M259" s="217">
        <v>0</v>
      </c>
      <c r="N259" s="217">
        <v>8000</v>
      </c>
      <c r="O259" s="217">
        <f t="shared" si="3"/>
        <v>48149.179999999935</v>
      </c>
    </row>
    <row r="260" spans="1:15" ht="22.05" hidden="1" customHeight="1" x14ac:dyDescent="0.2">
      <c r="A260" s="300">
        <v>45673</v>
      </c>
      <c r="B260" s="20" t="s">
        <v>185</v>
      </c>
      <c r="C260" s="41">
        <v>52867</v>
      </c>
      <c r="D260" s="22"/>
      <c r="E260" s="55" t="s">
        <v>490</v>
      </c>
      <c r="F260" s="20" t="s">
        <v>79</v>
      </c>
      <c r="G260" s="55"/>
      <c r="H260" s="21" t="s">
        <v>22</v>
      </c>
      <c r="I260" s="21" t="s">
        <v>55</v>
      </c>
      <c r="J260" s="21" t="s">
        <v>73</v>
      </c>
      <c r="K260" s="203" t="s">
        <v>500</v>
      </c>
      <c r="L260" s="55"/>
      <c r="M260" s="217">
        <v>0</v>
      </c>
      <c r="N260" s="217">
        <v>8113</v>
      </c>
      <c r="O260" s="217">
        <f t="shared" ref="O260:O323" si="4">O259+M260-N260</f>
        <v>40036.179999999935</v>
      </c>
    </row>
    <row r="261" spans="1:15" ht="22.05" hidden="1" customHeight="1" x14ac:dyDescent="0.2">
      <c r="A261" s="300">
        <v>45673</v>
      </c>
      <c r="B261" s="20" t="s">
        <v>185</v>
      </c>
      <c r="C261" s="41">
        <v>52868</v>
      </c>
      <c r="D261" s="22"/>
      <c r="E261" s="55" t="s">
        <v>491</v>
      </c>
      <c r="F261" s="20" t="s">
        <v>79</v>
      </c>
      <c r="G261" s="55"/>
      <c r="H261" s="21" t="s">
        <v>22</v>
      </c>
      <c r="I261" s="21" t="s">
        <v>55</v>
      </c>
      <c r="J261" s="21" t="s">
        <v>261</v>
      </c>
      <c r="K261" s="203" t="s">
        <v>501</v>
      </c>
      <c r="L261" s="55"/>
      <c r="M261" s="217">
        <v>0</v>
      </c>
      <c r="N261" s="217">
        <v>3000</v>
      </c>
      <c r="O261" s="217">
        <f t="shared" si="4"/>
        <v>37036.179999999935</v>
      </c>
    </row>
    <row r="262" spans="1:15" ht="22.05" hidden="1" customHeight="1" x14ac:dyDescent="0.2">
      <c r="A262" s="300">
        <v>45673</v>
      </c>
      <c r="B262" s="20" t="s">
        <v>185</v>
      </c>
      <c r="C262" s="41">
        <v>52869</v>
      </c>
      <c r="D262" s="22"/>
      <c r="E262" s="55" t="s">
        <v>492</v>
      </c>
      <c r="F262" s="20" t="s">
        <v>79</v>
      </c>
      <c r="G262" s="55"/>
      <c r="H262" s="21" t="s">
        <v>22</v>
      </c>
      <c r="I262" s="21" t="s">
        <v>55</v>
      </c>
      <c r="J262" s="21" t="s">
        <v>73</v>
      </c>
      <c r="K262" s="203" t="s">
        <v>140</v>
      </c>
      <c r="L262" s="55"/>
      <c r="M262" s="217">
        <v>0</v>
      </c>
      <c r="N262" s="217">
        <v>1500</v>
      </c>
      <c r="O262" s="217">
        <f t="shared" si="4"/>
        <v>35536.179999999935</v>
      </c>
    </row>
    <row r="263" spans="1:15" ht="22.05" hidden="1" customHeight="1" x14ac:dyDescent="0.2">
      <c r="A263" s="300">
        <v>45673</v>
      </c>
      <c r="B263" s="20" t="s">
        <v>185</v>
      </c>
      <c r="C263" s="41">
        <v>52870</v>
      </c>
      <c r="D263" s="22"/>
      <c r="E263" s="55" t="s">
        <v>493</v>
      </c>
      <c r="F263" s="20" t="s">
        <v>79</v>
      </c>
      <c r="G263" s="55"/>
      <c r="H263" s="21" t="s">
        <v>22</v>
      </c>
      <c r="I263" s="21" t="s">
        <v>54</v>
      </c>
      <c r="J263" s="21" t="s">
        <v>64</v>
      </c>
      <c r="K263" s="203" t="s">
        <v>241</v>
      </c>
      <c r="L263" s="55"/>
      <c r="M263" s="217">
        <v>0</v>
      </c>
      <c r="N263" s="217">
        <v>1650</v>
      </c>
      <c r="O263" s="217">
        <f t="shared" si="4"/>
        <v>33886.179999999935</v>
      </c>
    </row>
    <row r="264" spans="1:15" ht="22.05" hidden="1" customHeight="1" x14ac:dyDescent="0.2">
      <c r="A264" s="300">
        <v>45673</v>
      </c>
      <c r="B264" s="20" t="s">
        <v>185</v>
      </c>
      <c r="C264" s="41">
        <v>52871</v>
      </c>
      <c r="D264" s="22"/>
      <c r="E264" s="55" t="s">
        <v>494</v>
      </c>
      <c r="F264" s="20" t="s">
        <v>79</v>
      </c>
      <c r="G264" s="55"/>
      <c r="H264" s="21" t="s">
        <v>22</v>
      </c>
      <c r="I264" s="21" t="s">
        <v>103</v>
      </c>
      <c r="J264" s="21" t="s">
        <v>92</v>
      </c>
      <c r="K264" s="203" t="s">
        <v>502</v>
      </c>
      <c r="L264" s="55"/>
      <c r="M264" s="217">
        <v>0</v>
      </c>
      <c r="N264" s="217">
        <v>4300</v>
      </c>
      <c r="O264" s="217">
        <f t="shared" si="4"/>
        <v>29586.179999999935</v>
      </c>
    </row>
    <row r="265" spans="1:15" ht="22.05" hidden="1" customHeight="1" x14ac:dyDescent="0.2">
      <c r="A265" s="300">
        <v>45673</v>
      </c>
      <c r="B265" s="20" t="s">
        <v>185</v>
      </c>
      <c r="C265" s="41">
        <v>52872</v>
      </c>
      <c r="D265" s="22"/>
      <c r="E265" s="55" t="s">
        <v>495</v>
      </c>
      <c r="F265" s="20" t="s">
        <v>79</v>
      </c>
      <c r="G265" s="55"/>
      <c r="H265" s="21" t="s">
        <v>22</v>
      </c>
      <c r="I265" s="21" t="s">
        <v>56</v>
      </c>
      <c r="J265" s="21" t="s">
        <v>116</v>
      </c>
      <c r="K265" s="203" t="s">
        <v>210</v>
      </c>
      <c r="L265" s="55"/>
      <c r="M265" s="217">
        <v>0</v>
      </c>
      <c r="N265" s="217">
        <v>100</v>
      </c>
      <c r="O265" s="217">
        <f t="shared" si="4"/>
        <v>29486.179999999935</v>
      </c>
    </row>
    <row r="266" spans="1:15" ht="22.05" hidden="1" customHeight="1" x14ac:dyDescent="0.2">
      <c r="A266" s="300">
        <v>45673</v>
      </c>
      <c r="B266" s="20" t="s">
        <v>185</v>
      </c>
      <c r="C266" s="41">
        <v>52873</v>
      </c>
      <c r="D266" s="22"/>
      <c r="E266" s="55" t="s">
        <v>496</v>
      </c>
      <c r="F266" s="20" t="s">
        <v>79</v>
      </c>
      <c r="G266" s="55"/>
      <c r="H266" s="21" t="s">
        <v>22</v>
      </c>
      <c r="I266" s="21" t="s">
        <v>103</v>
      </c>
      <c r="J266" s="21" t="s">
        <v>102</v>
      </c>
      <c r="K266" s="203" t="s">
        <v>503</v>
      </c>
      <c r="L266" s="55"/>
      <c r="M266" s="217">
        <v>0</v>
      </c>
      <c r="N266" s="217">
        <v>200</v>
      </c>
      <c r="O266" s="217">
        <f t="shared" si="4"/>
        <v>29286.179999999935</v>
      </c>
    </row>
    <row r="267" spans="1:15" ht="22.05" hidden="1" customHeight="1" x14ac:dyDescent="0.2">
      <c r="A267" s="300">
        <v>45674</v>
      </c>
      <c r="B267" s="20" t="s">
        <v>185</v>
      </c>
      <c r="C267" s="41">
        <v>52875</v>
      </c>
      <c r="D267" s="22"/>
      <c r="E267" s="55" t="s">
        <v>504</v>
      </c>
      <c r="F267" s="20" t="s">
        <v>79</v>
      </c>
      <c r="G267" s="55"/>
      <c r="H267" s="21" t="s">
        <v>21</v>
      </c>
      <c r="I267" s="21" t="s">
        <v>28</v>
      </c>
      <c r="J267" s="21" t="s">
        <v>30</v>
      </c>
      <c r="K267" s="203"/>
      <c r="L267" s="55"/>
      <c r="M267" s="217">
        <v>90410</v>
      </c>
      <c r="N267" s="217">
        <v>0</v>
      </c>
      <c r="O267" s="217">
        <f t="shared" si="4"/>
        <v>119696.17999999993</v>
      </c>
    </row>
    <row r="268" spans="1:15" ht="22.05" hidden="1" customHeight="1" x14ac:dyDescent="0.2">
      <c r="A268" s="300">
        <v>45674</v>
      </c>
      <c r="B268" s="20" t="s">
        <v>185</v>
      </c>
      <c r="C268" s="41">
        <v>52876</v>
      </c>
      <c r="D268" s="22"/>
      <c r="E268" s="55" t="s">
        <v>267</v>
      </c>
      <c r="F268" s="20" t="s">
        <v>79</v>
      </c>
      <c r="G268" s="55"/>
      <c r="H268" s="21" t="s">
        <v>22</v>
      </c>
      <c r="I268" s="21" t="s">
        <v>103</v>
      </c>
      <c r="J268" s="21" t="s">
        <v>214</v>
      </c>
      <c r="K268" s="203" t="s">
        <v>156</v>
      </c>
      <c r="L268" s="55"/>
      <c r="M268" s="217">
        <v>0</v>
      </c>
      <c r="N268" s="217">
        <v>250</v>
      </c>
      <c r="O268" s="217">
        <f t="shared" si="4"/>
        <v>119446.17999999993</v>
      </c>
    </row>
    <row r="269" spans="1:15" ht="22.05" hidden="1" customHeight="1" x14ac:dyDescent="0.2">
      <c r="A269" s="300">
        <v>45674</v>
      </c>
      <c r="B269" s="20" t="s">
        <v>185</v>
      </c>
      <c r="C269" s="41">
        <v>52877</v>
      </c>
      <c r="D269" s="22"/>
      <c r="E269" s="55" t="s">
        <v>505</v>
      </c>
      <c r="F269" s="20" t="s">
        <v>79</v>
      </c>
      <c r="G269" s="55"/>
      <c r="H269" s="21" t="s">
        <v>22</v>
      </c>
      <c r="I269" s="21" t="s">
        <v>56</v>
      </c>
      <c r="J269" s="21" t="s">
        <v>116</v>
      </c>
      <c r="K269" s="203" t="s">
        <v>408</v>
      </c>
      <c r="L269" s="55"/>
      <c r="M269" s="217">
        <v>0</v>
      </c>
      <c r="N269" s="217">
        <v>135</v>
      </c>
      <c r="O269" s="217">
        <f t="shared" si="4"/>
        <v>119311.17999999993</v>
      </c>
    </row>
    <row r="270" spans="1:15" ht="22.05" hidden="1" customHeight="1" x14ac:dyDescent="0.2">
      <c r="A270" s="300">
        <v>45674</v>
      </c>
      <c r="B270" s="20" t="s">
        <v>185</v>
      </c>
      <c r="C270" s="41">
        <v>52878</v>
      </c>
      <c r="D270" s="22"/>
      <c r="E270" s="55" t="s">
        <v>506</v>
      </c>
      <c r="F270" s="20" t="s">
        <v>79</v>
      </c>
      <c r="G270" s="55"/>
      <c r="H270" s="21" t="s">
        <v>22</v>
      </c>
      <c r="I270" s="21" t="s">
        <v>103</v>
      </c>
      <c r="J270" s="21" t="s">
        <v>95</v>
      </c>
      <c r="K270" s="203" t="s">
        <v>355</v>
      </c>
      <c r="L270" s="55"/>
      <c r="M270" s="217">
        <v>0</v>
      </c>
      <c r="N270" s="217">
        <v>170</v>
      </c>
      <c r="O270" s="217">
        <f t="shared" si="4"/>
        <v>119141.17999999993</v>
      </c>
    </row>
    <row r="271" spans="1:15" ht="22.05" hidden="1" customHeight="1" x14ac:dyDescent="0.2">
      <c r="A271" s="300">
        <v>45674</v>
      </c>
      <c r="B271" s="20" t="s">
        <v>185</v>
      </c>
      <c r="C271" s="41">
        <v>52879</v>
      </c>
      <c r="D271" s="22"/>
      <c r="E271" s="55" t="s">
        <v>353</v>
      </c>
      <c r="F271" s="20" t="s">
        <v>79</v>
      </c>
      <c r="G271" s="55"/>
      <c r="H271" s="21" t="s">
        <v>22</v>
      </c>
      <c r="I271" s="21" t="s">
        <v>54</v>
      </c>
      <c r="J271" s="21" t="s">
        <v>64</v>
      </c>
      <c r="K271" s="203" t="s">
        <v>241</v>
      </c>
      <c r="L271" s="55"/>
      <c r="M271" s="217">
        <v>0</v>
      </c>
      <c r="N271" s="217">
        <v>1200</v>
      </c>
      <c r="O271" s="217">
        <f t="shared" si="4"/>
        <v>117941.17999999993</v>
      </c>
    </row>
    <row r="272" spans="1:15" ht="22.05" hidden="1" customHeight="1" x14ac:dyDescent="0.2">
      <c r="A272" s="300">
        <v>45674</v>
      </c>
      <c r="B272" s="20" t="s">
        <v>185</v>
      </c>
      <c r="C272" s="41">
        <v>52880</v>
      </c>
      <c r="D272" s="22"/>
      <c r="E272" s="49" t="s">
        <v>143</v>
      </c>
      <c r="F272" s="20" t="s">
        <v>79</v>
      </c>
      <c r="G272" s="55"/>
      <c r="H272" s="21" t="s">
        <v>22</v>
      </c>
      <c r="I272" s="21" t="s">
        <v>53</v>
      </c>
      <c r="J272" s="21" t="s">
        <v>112</v>
      </c>
      <c r="K272" s="203" t="s">
        <v>419</v>
      </c>
      <c r="L272" s="55"/>
      <c r="M272" s="217">
        <v>0</v>
      </c>
      <c r="N272" s="217">
        <v>4722</v>
      </c>
      <c r="O272" s="217">
        <f t="shared" si="4"/>
        <v>113219.17999999993</v>
      </c>
    </row>
    <row r="273" spans="1:15" ht="22.05" hidden="1" customHeight="1" x14ac:dyDescent="0.2">
      <c r="A273" s="300">
        <v>45674</v>
      </c>
      <c r="B273" s="20" t="s">
        <v>185</v>
      </c>
      <c r="C273" s="41">
        <v>52881</v>
      </c>
      <c r="D273" s="22"/>
      <c r="E273" s="55" t="s">
        <v>507</v>
      </c>
      <c r="F273" s="20" t="s">
        <v>79</v>
      </c>
      <c r="G273" s="55"/>
      <c r="H273" s="21" t="s">
        <v>22</v>
      </c>
      <c r="I273" s="21" t="s">
        <v>54</v>
      </c>
      <c r="J273" s="21" t="s">
        <v>41</v>
      </c>
      <c r="K273" s="203" t="s">
        <v>235</v>
      </c>
      <c r="L273" s="55"/>
      <c r="M273" s="217">
        <v>0</v>
      </c>
      <c r="N273" s="217">
        <v>250</v>
      </c>
      <c r="O273" s="217">
        <f t="shared" si="4"/>
        <v>112969.17999999993</v>
      </c>
    </row>
    <row r="274" spans="1:15" ht="22.05" hidden="1" customHeight="1" x14ac:dyDescent="0.2">
      <c r="A274" s="300">
        <v>45674</v>
      </c>
      <c r="B274" s="20" t="s">
        <v>185</v>
      </c>
      <c r="C274" s="41">
        <v>52882</v>
      </c>
      <c r="D274" s="22"/>
      <c r="E274" s="55" t="s">
        <v>508</v>
      </c>
      <c r="F274" s="20" t="s">
        <v>79</v>
      </c>
      <c r="G274" s="55"/>
      <c r="H274" s="21" t="s">
        <v>21</v>
      </c>
      <c r="I274" s="21" t="s">
        <v>81</v>
      </c>
      <c r="J274" s="21" t="s">
        <v>280</v>
      </c>
      <c r="K274" s="203"/>
      <c r="L274" s="55"/>
      <c r="M274" s="217">
        <v>350000</v>
      </c>
      <c r="N274" s="217">
        <v>0</v>
      </c>
      <c r="O274" s="217">
        <f t="shared" si="4"/>
        <v>462969.17999999993</v>
      </c>
    </row>
    <row r="275" spans="1:15" ht="22.05" hidden="1" customHeight="1" x14ac:dyDescent="0.2">
      <c r="A275" s="300">
        <v>45674</v>
      </c>
      <c r="B275" s="20" t="s">
        <v>185</v>
      </c>
      <c r="C275" s="41">
        <v>52883</v>
      </c>
      <c r="D275" s="22"/>
      <c r="E275" s="55" t="s">
        <v>509</v>
      </c>
      <c r="F275" s="20" t="s">
        <v>79</v>
      </c>
      <c r="G275" s="55"/>
      <c r="H275" s="21" t="s">
        <v>21</v>
      </c>
      <c r="I275" s="21" t="s">
        <v>81</v>
      </c>
      <c r="J275" s="21" t="s">
        <v>280</v>
      </c>
      <c r="K275" s="203"/>
      <c r="L275" s="55"/>
      <c r="M275" s="217">
        <v>500000</v>
      </c>
      <c r="N275" s="217">
        <v>0</v>
      </c>
      <c r="O275" s="217">
        <f t="shared" si="4"/>
        <v>962969.17999999993</v>
      </c>
    </row>
    <row r="276" spans="1:15" ht="22.05" hidden="1" customHeight="1" x14ac:dyDescent="0.2">
      <c r="A276" s="300">
        <v>45674</v>
      </c>
      <c r="B276" s="20" t="s">
        <v>185</v>
      </c>
      <c r="C276" s="41">
        <v>52884</v>
      </c>
      <c r="D276" s="22"/>
      <c r="E276" s="55" t="s">
        <v>510</v>
      </c>
      <c r="F276" s="20" t="s">
        <v>79</v>
      </c>
      <c r="G276" s="55"/>
      <c r="H276" s="21" t="s">
        <v>22</v>
      </c>
      <c r="I276" s="21" t="s">
        <v>81</v>
      </c>
      <c r="J276" s="21" t="s">
        <v>280</v>
      </c>
      <c r="K276" s="203" t="s">
        <v>524</v>
      </c>
      <c r="L276" s="55"/>
      <c r="M276" s="217">
        <v>0</v>
      </c>
      <c r="N276" s="217">
        <v>2500</v>
      </c>
      <c r="O276" s="217">
        <f t="shared" si="4"/>
        <v>960469.17999999993</v>
      </c>
    </row>
    <row r="277" spans="1:15" ht="22.05" hidden="1" customHeight="1" x14ac:dyDescent="0.2">
      <c r="A277" s="300">
        <v>45674</v>
      </c>
      <c r="B277" s="20" t="s">
        <v>185</v>
      </c>
      <c r="C277" s="41">
        <v>52885</v>
      </c>
      <c r="D277" s="22"/>
      <c r="E277" s="55" t="s">
        <v>511</v>
      </c>
      <c r="F277" s="20" t="s">
        <v>79</v>
      </c>
      <c r="G277" s="55"/>
      <c r="H277" s="21" t="s">
        <v>22</v>
      </c>
      <c r="I277" s="21" t="s">
        <v>54</v>
      </c>
      <c r="J277" s="21" t="s">
        <v>32</v>
      </c>
      <c r="K277" s="203" t="s">
        <v>390</v>
      </c>
      <c r="L277" s="55"/>
      <c r="M277" s="217">
        <v>0</v>
      </c>
      <c r="N277" s="217">
        <v>6000</v>
      </c>
      <c r="O277" s="217">
        <f t="shared" si="4"/>
        <v>954469.17999999993</v>
      </c>
    </row>
    <row r="278" spans="1:15" ht="22.05" hidden="1" customHeight="1" x14ac:dyDescent="0.2">
      <c r="A278" s="300">
        <v>45674</v>
      </c>
      <c r="B278" s="20" t="s">
        <v>185</v>
      </c>
      <c r="C278" s="41">
        <v>52886</v>
      </c>
      <c r="D278" s="22"/>
      <c r="E278" s="55" t="s">
        <v>512</v>
      </c>
      <c r="F278" s="20" t="s">
        <v>79</v>
      </c>
      <c r="G278" s="55"/>
      <c r="H278" s="21" t="s">
        <v>22</v>
      </c>
      <c r="I278" s="21" t="s">
        <v>56</v>
      </c>
      <c r="J278" s="21" t="s">
        <v>116</v>
      </c>
      <c r="K278" s="203" t="s">
        <v>525</v>
      </c>
      <c r="L278" s="55"/>
      <c r="M278" s="217">
        <v>0</v>
      </c>
      <c r="N278" s="217">
        <v>1826</v>
      </c>
      <c r="O278" s="217">
        <f t="shared" si="4"/>
        <v>952643.17999999993</v>
      </c>
    </row>
    <row r="279" spans="1:15" ht="22.05" hidden="1" customHeight="1" x14ac:dyDescent="0.2">
      <c r="A279" s="300">
        <v>45674</v>
      </c>
      <c r="B279" s="20" t="s">
        <v>185</v>
      </c>
      <c r="C279" s="41">
        <v>52887</v>
      </c>
      <c r="D279" s="22"/>
      <c r="E279" s="55" t="s">
        <v>513</v>
      </c>
      <c r="F279" s="20" t="s">
        <v>79</v>
      </c>
      <c r="G279" s="55"/>
      <c r="H279" s="21" t="s">
        <v>22</v>
      </c>
      <c r="I279" s="21" t="s">
        <v>56</v>
      </c>
      <c r="J279" s="21" t="s">
        <v>116</v>
      </c>
      <c r="K279" s="203" t="s">
        <v>210</v>
      </c>
      <c r="L279" s="55"/>
      <c r="M279" s="217">
        <v>0</v>
      </c>
      <c r="N279" s="217">
        <v>200</v>
      </c>
      <c r="O279" s="217">
        <f t="shared" si="4"/>
        <v>952443.17999999993</v>
      </c>
    </row>
    <row r="280" spans="1:15" ht="22.05" hidden="1" customHeight="1" x14ac:dyDescent="0.2">
      <c r="A280" s="300">
        <v>45674</v>
      </c>
      <c r="B280" s="20" t="s">
        <v>185</v>
      </c>
      <c r="C280" s="41">
        <v>52888</v>
      </c>
      <c r="D280" s="22"/>
      <c r="E280" s="55" t="s">
        <v>143</v>
      </c>
      <c r="F280" s="20" t="s">
        <v>79</v>
      </c>
      <c r="G280" s="55"/>
      <c r="H280" s="21" t="s">
        <v>22</v>
      </c>
      <c r="I280" s="21" t="s">
        <v>53</v>
      </c>
      <c r="J280" s="21" t="s">
        <v>112</v>
      </c>
      <c r="K280" s="203" t="s">
        <v>526</v>
      </c>
      <c r="L280" s="55"/>
      <c r="M280" s="217">
        <v>0</v>
      </c>
      <c r="N280" s="217">
        <v>76181</v>
      </c>
      <c r="O280" s="217">
        <f t="shared" si="4"/>
        <v>876262.17999999993</v>
      </c>
    </row>
    <row r="281" spans="1:15" ht="22.05" hidden="1" customHeight="1" x14ac:dyDescent="0.2">
      <c r="A281" s="300">
        <v>45674</v>
      </c>
      <c r="B281" s="20" t="s">
        <v>185</v>
      </c>
      <c r="C281" s="41">
        <v>52889</v>
      </c>
      <c r="D281" s="22"/>
      <c r="E281" s="55" t="s">
        <v>143</v>
      </c>
      <c r="F281" s="20" t="s">
        <v>79</v>
      </c>
      <c r="G281" s="55"/>
      <c r="H281" s="21" t="s">
        <v>22</v>
      </c>
      <c r="I281" s="21" t="s">
        <v>53</v>
      </c>
      <c r="J281" s="21" t="s">
        <v>112</v>
      </c>
      <c r="K281" s="304" t="s">
        <v>527</v>
      </c>
      <c r="L281" s="55"/>
      <c r="M281" s="217">
        <v>0</v>
      </c>
      <c r="N281" s="217">
        <v>80730</v>
      </c>
      <c r="O281" s="217">
        <f t="shared" si="4"/>
        <v>795532.17999999993</v>
      </c>
    </row>
    <row r="282" spans="1:15" ht="22.05" hidden="1" customHeight="1" x14ac:dyDescent="0.2">
      <c r="A282" s="300">
        <v>45674</v>
      </c>
      <c r="B282" s="20" t="s">
        <v>185</v>
      </c>
      <c r="C282" s="41">
        <v>52890</v>
      </c>
      <c r="D282" s="22"/>
      <c r="E282" s="55" t="s">
        <v>514</v>
      </c>
      <c r="F282" s="20" t="s">
        <v>79</v>
      </c>
      <c r="G282" s="55"/>
      <c r="H282" s="21" t="s">
        <v>22</v>
      </c>
      <c r="I282" s="21" t="s">
        <v>59</v>
      </c>
      <c r="J282" s="21" t="s">
        <v>59</v>
      </c>
      <c r="K282" s="304" t="s">
        <v>122</v>
      </c>
      <c r="L282" s="55"/>
      <c r="M282" s="217">
        <v>0</v>
      </c>
      <c r="N282" s="217">
        <v>1305.4000000000001</v>
      </c>
      <c r="O282" s="217">
        <f t="shared" si="4"/>
        <v>794226.77999999991</v>
      </c>
    </row>
    <row r="283" spans="1:15" ht="22.05" hidden="1" customHeight="1" x14ac:dyDescent="0.2">
      <c r="A283" s="300">
        <v>45674</v>
      </c>
      <c r="B283" s="20" t="s">
        <v>185</v>
      </c>
      <c r="C283" s="41">
        <v>52891</v>
      </c>
      <c r="D283" s="22"/>
      <c r="E283" s="55" t="s">
        <v>515</v>
      </c>
      <c r="F283" s="20" t="s">
        <v>79</v>
      </c>
      <c r="G283" s="55"/>
      <c r="H283" s="21" t="s">
        <v>22</v>
      </c>
      <c r="I283" s="21" t="s">
        <v>56</v>
      </c>
      <c r="J283" s="21" t="s">
        <v>89</v>
      </c>
      <c r="K283" s="203" t="s">
        <v>122</v>
      </c>
      <c r="L283" s="55"/>
      <c r="M283" s="217">
        <v>0</v>
      </c>
      <c r="N283" s="217">
        <v>9562.5300000000007</v>
      </c>
      <c r="O283" s="217">
        <f t="shared" si="4"/>
        <v>784664.24999999988</v>
      </c>
    </row>
    <row r="284" spans="1:15" ht="22.05" hidden="1" customHeight="1" x14ac:dyDescent="0.2">
      <c r="A284" s="300">
        <v>45674</v>
      </c>
      <c r="B284" s="20" t="s">
        <v>185</v>
      </c>
      <c r="C284" s="41">
        <v>52892</v>
      </c>
      <c r="D284" s="22"/>
      <c r="E284" s="55" t="s">
        <v>516</v>
      </c>
      <c r="F284" s="20" t="s">
        <v>79</v>
      </c>
      <c r="G284" s="55"/>
      <c r="H284" s="21" t="s">
        <v>22</v>
      </c>
      <c r="I284" s="21" t="s">
        <v>56</v>
      </c>
      <c r="J284" s="21" t="s">
        <v>116</v>
      </c>
      <c r="K284" s="203" t="s">
        <v>266</v>
      </c>
      <c r="L284" s="55"/>
      <c r="M284" s="217">
        <v>0</v>
      </c>
      <c r="N284" s="217">
        <v>183</v>
      </c>
      <c r="O284" s="217">
        <f t="shared" si="4"/>
        <v>784481.24999999988</v>
      </c>
    </row>
    <row r="285" spans="1:15" ht="22.05" hidden="1" customHeight="1" x14ac:dyDescent="0.2">
      <c r="A285" s="300">
        <v>45674</v>
      </c>
      <c r="B285" s="20" t="s">
        <v>185</v>
      </c>
      <c r="C285" s="41">
        <v>52893</v>
      </c>
      <c r="D285" s="22"/>
      <c r="E285" s="55" t="s">
        <v>158</v>
      </c>
      <c r="F285" s="20" t="s">
        <v>79</v>
      </c>
      <c r="G285" s="55"/>
      <c r="H285" s="21" t="s">
        <v>22</v>
      </c>
      <c r="I285" s="21" t="s">
        <v>56</v>
      </c>
      <c r="J285" s="21" t="s">
        <v>116</v>
      </c>
      <c r="K285" s="203" t="s">
        <v>139</v>
      </c>
      <c r="L285" s="55"/>
      <c r="M285" s="217">
        <v>0</v>
      </c>
      <c r="N285" s="217">
        <v>600</v>
      </c>
      <c r="O285" s="217">
        <f t="shared" si="4"/>
        <v>783881.24999999988</v>
      </c>
    </row>
    <row r="286" spans="1:15" ht="22.05" hidden="1" customHeight="1" x14ac:dyDescent="0.2">
      <c r="A286" s="300">
        <v>45674</v>
      </c>
      <c r="B286" s="20" t="s">
        <v>185</v>
      </c>
      <c r="C286" s="41">
        <v>52894</v>
      </c>
      <c r="D286" s="22"/>
      <c r="E286" s="55" t="s">
        <v>517</v>
      </c>
      <c r="F286" s="20" t="s">
        <v>79</v>
      </c>
      <c r="G286" s="55"/>
      <c r="H286" s="21" t="s">
        <v>21</v>
      </c>
      <c r="I286" s="21" t="s">
        <v>81</v>
      </c>
      <c r="J286" s="21" t="s">
        <v>179</v>
      </c>
      <c r="K286" s="203"/>
      <c r="L286" s="55"/>
      <c r="M286" s="217">
        <v>160000</v>
      </c>
      <c r="N286" s="217">
        <v>0</v>
      </c>
      <c r="O286" s="217">
        <f t="shared" si="4"/>
        <v>943881.24999999988</v>
      </c>
    </row>
    <row r="287" spans="1:15" ht="22.05" hidden="1" customHeight="1" x14ac:dyDescent="0.2">
      <c r="A287" s="300">
        <v>45674</v>
      </c>
      <c r="B287" s="20" t="s">
        <v>185</v>
      </c>
      <c r="C287" s="41">
        <v>52895</v>
      </c>
      <c r="D287" s="22"/>
      <c r="E287" s="55" t="s">
        <v>518</v>
      </c>
      <c r="F287" s="20" t="s">
        <v>79</v>
      </c>
      <c r="G287" s="55"/>
      <c r="H287" s="21" t="s">
        <v>22</v>
      </c>
      <c r="I287" s="21" t="s">
        <v>103</v>
      </c>
      <c r="J287" s="21" t="s">
        <v>60</v>
      </c>
      <c r="K287" s="203" t="s">
        <v>133</v>
      </c>
      <c r="L287" s="55"/>
      <c r="M287" s="217">
        <v>0</v>
      </c>
      <c r="N287" s="217">
        <v>8000</v>
      </c>
      <c r="O287" s="217">
        <f t="shared" si="4"/>
        <v>935881.24999999988</v>
      </c>
    </row>
    <row r="288" spans="1:15" ht="22.05" hidden="1" customHeight="1" x14ac:dyDescent="0.2">
      <c r="A288" s="300">
        <v>45674</v>
      </c>
      <c r="B288" s="20" t="s">
        <v>185</v>
      </c>
      <c r="C288" s="41">
        <v>52896</v>
      </c>
      <c r="D288" s="22"/>
      <c r="E288" s="55" t="s">
        <v>519</v>
      </c>
      <c r="F288" s="20" t="s">
        <v>79</v>
      </c>
      <c r="G288" s="55"/>
      <c r="H288" s="21" t="s">
        <v>22</v>
      </c>
      <c r="I288" s="21" t="s">
        <v>56</v>
      </c>
      <c r="J288" s="21" t="s">
        <v>88</v>
      </c>
      <c r="K288" s="203" t="s">
        <v>265</v>
      </c>
      <c r="L288" s="55"/>
      <c r="M288" s="217">
        <v>0</v>
      </c>
      <c r="N288" s="217">
        <v>1500</v>
      </c>
      <c r="O288" s="217">
        <f t="shared" si="4"/>
        <v>934381.24999999988</v>
      </c>
    </row>
    <row r="289" spans="1:15" ht="22.05" hidden="1" customHeight="1" x14ac:dyDescent="0.2">
      <c r="A289" s="300">
        <v>45674</v>
      </c>
      <c r="B289" s="20" t="s">
        <v>185</v>
      </c>
      <c r="C289" s="301">
        <v>52897</v>
      </c>
      <c r="D289" s="22"/>
      <c r="E289" s="302" t="s">
        <v>520</v>
      </c>
      <c r="F289" s="20" t="s">
        <v>79</v>
      </c>
      <c r="G289" s="55"/>
      <c r="H289" s="21" t="s">
        <v>22</v>
      </c>
      <c r="I289" s="21" t="s">
        <v>103</v>
      </c>
      <c r="J289" s="21" t="s">
        <v>214</v>
      </c>
      <c r="K289" s="304" t="s">
        <v>132</v>
      </c>
      <c r="L289" s="55"/>
      <c r="M289" s="303">
        <v>0</v>
      </c>
      <c r="N289" s="303">
        <v>170</v>
      </c>
      <c r="O289" s="217">
        <f t="shared" si="4"/>
        <v>934211.24999999988</v>
      </c>
    </row>
    <row r="290" spans="1:15" ht="22.05" hidden="1" customHeight="1" x14ac:dyDescent="0.2">
      <c r="A290" s="300">
        <v>45674</v>
      </c>
      <c r="B290" s="20" t="s">
        <v>185</v>
      </c>
      <c r="C290" s="301">
        <v>52898</v>
      </c>
      <c r="D290" s="22"/>
      <c r="E290" s="302" t="s">
        <v>404</v>
      </c>
      <c r="F290" s="20" t="s">
        <v>79</v>
      </c>
      <c r="G290" s="55"/>
      <c r="H290" s="21" t="s">
        <v>22</v>
      </c>
      <c r="I290" s="21" t="s">
        <v>56</v>
      </c>
      <c r="J290" s="21" t="s">
        <v>116</v>
      </c>
      <c r="K290" s="304" t="s">
        <v>415</v>
      </c>
      <c r="L290" s="55"/>
      <c r="M290" s="303">
        <v>0</v>
      </c>
      <c r="N290" s="303">
        <v>250</v>
      </c>
      <c r="O290" s="217">
        <f t="shared" si="4"/>
        <v>933961.24999999988</v>
      </c>
    </row>
    <row r="291" spans="1:15" ht="22.05" hidden="1" customHeight="1" x14ac:dyDescent="0.2">
      <c r="A291" s="300">
        <v>45674</v>
      </c>
      <c r="B291" s="20" t="s">
        <v>185</v>
      </c>
      <c r="C291" s="301">
        <v>52899</v>
      </c>
      <c r="D291" s="22"/>
      <c r="E291" s="302" t="s">
        <v>521</v>
      </c>
      <c r="F291" s="20" t="s">
        <v>79</v>
      </c>
      <c r="G291" s="55"/>
      <c r="H291" s="21" t="s">
        <v>22</v>
      </c>
      <c r="I291" s="21" t="s">
        <v>103</v>
      </c>
      <c r="J291" s="21" t="s">
        <v>92</v>
      </c>
      <c r="K291" s="304" t="s">
        <v>528</v>
      </c>
      <c r="L291" s="55"/>
      <c r="M291" s="303">
        <v>0</v>
      </c>
      <c r="N291" s="303">
        <v>380</v>
      </c>
      <c r="O291" s="217">
        <f t="shared" si="4"/>
        <v>933581.24999999988</v>
      </c>
    </row>
    <row r="292" spans="1:15" ht="22.05" hidden="1" customHeight="1" x14ac:dyDescent="0.2">
      <c r="A292" s="300">
        <v>45674</v>
      </c>
      <c r="B292" s="20" t="s">
        <v>185</v>
      </c>
      <c r="C292" s="301">
        <v>52900</v>
      </c>
      <c r="D292" s="22"/>
      <c r="E292" s="302" t="s">
        <v>522</v>
      </c>
      <c r="F292" s="20" t="s">
        <v>79</v>
      </c>
      <c r="G292" s="55"/>
      <c r="H292" s="21" t="s">
        <v>22</v>
      </c>
      <c r="I292" s="21" t="s">
        <v>80</v>
      </c>
      <c r="J292" s="21" t="s">
        <v>66</v>
      </c>
      <c r="K292" s="304" t="s">
        <v>529</v>
      </c>
      <c r="L292" s="55"/>
      <c r="M292" s="303">
        <v>0</v>
      </c>
      <c r="N292" s="303">
        <v>2940</v>
      </c>
      <c r="O292" s="217">
        <f t="shared" si="4"/>
        <v>930641.24999999988</v>
      </c>
    </row>
    <row r="293" spans="1:15" ht="22.05" hidden="1" customHeight="1" x14ac:dyDescent="0.2">
      <c r="A293" s="300">
        <v>45674</v>
      </c>
      <c r="B293" s="20" t="s">
        <v>185</v>
      </c>
      <c r="C293" s="301">
        <v>52901</v>
      </c>
      <c r="D293" s="22"/>
      <c r="E293" s="302" t="s">
        <v>523</v>
      </c>
      <c r="F293" s="20" t="s">
        <v>79</v>
      </c>
      <c r="G293" s="55"/>
      <c r="H293" s="21" t="s">
        <v>22</v>
      </c>
      <c r="I293" s="21" t="s">
        <v>54</v>
      </c>
      <c r="J293" s="21" t="s">
        <v>63</v>
      </c>
      <c r="K293" s="304" t="s">
        <v>530</v>
      </c>
      <c r="L293" s="55"/>
      <c r="M293" s="303">
        <v>0</v>
      </c>
      <c r="N293" s="303">
        <v>500</v>
      </c>
      <c r="O293" s="217">
        <f t="shared" si="4"/>
        <v>930141.24999999988</v>
      </c>
    </row>
    <row r="294" spans="1:15" ht="22.05" hidden="1" customHeight="1" x14ac:dyDescent="0.2">
      <c r="A294" s="300">
        <v>45675</v>
      </c>
      <c r="B294" s="20" t="s">
        <v>185</v>
      </c>
      <c r="C294" s="41">
        <v>52903</v>
      </c>
      <c r="D294" s="22"/>
      <c r="E294" s="49" t="s">
        <v>531</v>
      </c>
      <c r="F294" s="20" t="s">
        <v>79</v>
      </c>
      <c r="G294" s="55"/>
      <c r="H294" s="21" t="s">
        <v>22</v>
      </c>
      <c r="I294" s="21" t="s">
        <v>53</v>
      </c>
      <c r="J294" s="21" t="s">
        <v>112</v>
      </c>
      <c r="K294" s="203" t="s">
        <v>231</v>
      </c>
      <c r="L294" s="55"/>
      <c r="M294" s="217">
        <v>0</v>
      </c>
      <c r="N294" s="217">
        <v>30600</v>
      </c>
      <c r="O294" s="217">
        <f t="shared" si="4"/>
        <v>899541.24999999988</v>
      </c>
    </row>
    <row r="295" spans="1:15" ht="22.05" hidden="1" customHeight="1" x14ac:dyDescent="0.2">
      <c r="A295" s="300">
        <v>45675</v>
      </c>
      <c r="B295" s="20" t="s">
        <v>185</v>
      </c>
      <c r="C295" s="41">
        <v>52904</v>
      </c>
      <c r="D295" s="22"/>
      <c r="E295" s="55" t="s">
        <v>532</v>
      </c>
      <c r="F295" s="20" t="s">
        <v>79</v>
      </c>
      <c r="G295" s="55"/>
      <c r="H295" s="21" t="s">
        <v>22</v>
      </c>
      <c r="I295" s="21" t="s">
        <v>103</v>
      </c>
      <c r="J295" s="21" t="s">
        <v>60</v>
      </c>
      <c r="K295" s="203" t="s">
        <v>133</v>
      </c>
      <c r="L295" s="55"/>
      <c r="M295" s="217">
        <v>0</v>
      </c>
      <c r="N295" s="217">
        <v>2600</v>
      </c>
      <c r="O295" s="217">
        <f t="shared" si="4"/>
        <v>896941.24999999988</v>
      </c>
    </row>
    <row r="296" spans="1:15" ht="22.05" hidden="1" customHeight="1" x14ac:dyDescent="0.2">
      <c r="A296" s="300">
        <v>45675</v>
      </c>
      <c r="B296" s="20" t="s">
        <v>185</v>
      </c>
      <c r="C296" s="41">
        <v>52905</v>
      </c>
      <c r="D296" s="22"/>
      <c r="E296" s="55" t="s">
        <v>533</v>
      </c>
      <c r="F296" s="20" t="s">
        <v>79</v>
      </c>
      <c r="G296" s="55"/>
      <c r="H296" s="21" t="s">
        <v>22</v>
      </c>
      <c r="I296" s="21" t="s">
        <v>103</v>
      </c>
      <c r="J296" s="21" t="s">
        <v>102</v>
      </c>
      <c r="K296" s="203" t="s">
        <v>205</v>
      </c>
      <c r="L296" s="55"/>
      <c r="M296" s="217">
        <v>0</v>
      </c>
      <c r="N296" s="217">
        <v>500</v>
      </c>
      <c r="O296" s="217">
        <f t="shared" si="4"/>
        <v>896441.24999999988</v>
      </c>
    </row>
    <row r="297" spans="1:15" ht="22.05" hidden="1" customHeight="1" x14ac:dyDescent="0.2">
      <c r="A297" s="300">
        <v>45675</v>
      </c>
      <c r="B297" s="20" t="s">
        <v>185</v>
      </c>
      <c r="C297" s="41">
        <v>52906</v>
      </c>
      <c r="D297" s="22"/>
      <c r="E297" s="55" t="s">
        <v>150</v>
      </c>
      <c r="F297" s="20" t="s">
        <v>79</v>
      </c>
      <c r="G297" s="55"/>
      <c r="H297" s="21" t="s">
        <v>22</v>
      </c>
      <c r="I297" s="21" t="s">
        <v>81</v>
      </c>
      <c r="J297" s="21" t="s">
        <v>200</v>
      </c>
      <c r="K297" s="203" t="s">
        <v>122</v>
      </c>
      <c r="L297" s="55"/>
      <c r="M297" s="217">
        <v>0</v>
      </c>
      <c r="N297" s="217">
        <v>255000</v>
      </c>
      <c r="O297" s="217">
        <f t="shared" si="4"/>
        <v>641441.24999999988</v>
      </c>
    </row>
    <row r="298" spans="1:15" ht="22.05" hidden="1" customHeight="1" x14ac:dyDescent="0.2">
      <c r="A298" s="300">
        <v>45675</v>
      </c>
      <c r="B298" s="20" t="s">
        <v>185</v>
      </c>
      <c r="C298" s="301">
        <v>52907</v>
      </c>
      <c r="D298" s="22"/>
      <c r="E298" s="302" t="s">
        <v>160</v>
      </c>
      <c r="F298" s="20" t="s">
        <v>79</v>
      </c>
      <c r="G298" s="55"/>
      <c r="H298" s="21" t="s">
        <v>22</v>
      </c>
      <c r="I298" s="21" t="s">
        <v>103</v>
      </c>
      <c r="J298" s="21" t="s">
        <v>97</v>
      </c>
      <c r="K298" s="304" t="s">
        <v>134</v>
      </c>
      <c r="L298" s="55"/>
      <c r="M298" s="303">
        <v>0</v>
      </c>
      <c r="N298" s="303">
        <v>1600</v>
      </c>
      <c r="O298" s="217">
        <f t="shared" si="4"/>
        <v>639841.24999999988</v>
      </c>
    </row>
    <row r="299" spans="1:15" ht="22.05" hidden="1" customHeight="1" x14ac:dyDescent="0.2">
      <c r="A299" s="300">
        <v>45675</v>
      </c>
      <c r="B299" s="20" t="s">
        <v>185</v>
      </c>
      <c r="C299" s="301">
        <v>52908</v>
      </c>
      <c r="D299" s="22"/>
      <c r="E299" s="302" t="s">
        <v>534</v>
      </c>
      <c r="F299" s="20" t="s">
        <v>79</v>
      </c>
      <c r="G299" s="55"/>
      <c r="H299" s="21" t="s">
        <v>22</v>
      </c>
      <c r="I299" s="21" t="s">
        <v>103</v>
      </c>
      <c r="J299" s="21" t="s">
        <v>60</v>
      </c>
      <c r="K299" s="304" t="s">
        <v>542</v>
      </c>
      <c r="L299" s="55"/>
      <c r="M299" s="303">
        <v>0</v>
      </c>
      <c r="N299" s="303">
        <v>5000</v>
      </c>
      <c r="O299" s="217">
        <f t="shared" si="4"/>
        <v>634841.24999999988</v>
      </c>
    </row>
    <row r="300" spans="1:15" ht="22.05" hidden="1" customHeight="1" x14ac:dyDescent="0.2">
      <c r="A300" s="300">
        <v>45675</v>
      </c>
      <c r="B300" s="20" t="s">
        <v>185</v>
      </c>
      <c r="C300" s="301">
        <v>52909</v>
      </c>
      <c r="D300" s="22"/>
      <c r="E300" s="302" t="s">
        <v>396</v>
      </c>
      <c r="F300" s="20" t="s">
        <v>79</v>
      </c>
      <c r="G300" s="55"/>
      <c r="H300" s="21" t="s">
        <v>22</v>
      </c>
      <c r="I300" s="21" t="s">
        <v>54</v>
      </c>
      <c r="J300" s="21" t="s">
        <v>64</v>
      </c>
      <c r="K300" s="304" t="s">
        <v>298</v>
      </c>
      <c r="L300" s="55"/>
      <c r="M300" s="303">
        <v>0</v>
      </c>
      <c r="N300" s="303">
        <v>2000</v>
      </c>
      <c r="O300" s="217">
        <f t="shared" si="4"/>
        <v>632841.24999999988</v>
      </c>
    </row>
    <row r="301" spans="1:15" ht="22.05" hidden="1" customHeight="1" x14ac:dyDescent="0.2">
      <c r="A301" s="300">
        <v>45675</v>
      </c>
      <c r="B301" s="20" t="s">
        <v>185</v>
      </c>
      <c r="C301" s="301">
        <v>52910</v>
      </c>
      <c r="D301" s="22"/>
      <c r="E301" s="302" t="s">
        <v>535</v>
      </c>
      <c r="F301" s="20" t="s">
        <v>79</v>
      </c>
      <c r="G301" s="55"/>
      <c r="H301" s="21" t="s">
        <v>22</v>
      </c>
      <c r="I301" s="21" t="s">
        <v>103</v>
      </c>
      <c r="J301" s="21" t="s">
        <v>102</v>
      </c>
      <c r="K301" s="304" t="s">
        <v>502</v>
      </c>
      <c r="L301" s="55"/>
      <c r="M301" s="303">
        <v>0</v>
      </c>
      <c r="N301" s="303">
        <v>21000</v>
      </c>
      <c r="O301" s="217">
        <f t="shared" si="4"/>
        <v>611841.24999999988</v>
      </c>
    </row>
    <row r="302" spans="1:15" ht="22.05" hidden="1" customHeight="1" x14ac:dyDescent="0.2">
      <c r="A302" s="300">
        <v>45675</v>
      </c>
      <c r="B302" s="20" t="s">
        <v>185</v>
      </c>
      <c r="C302" s="41">
        <v>52911</v>
      </c>
      <c r="D302" s="22"/>
      <c r="E302" s="55" t="s">
        <v>396</v>
      </c>
      <c r="F302" s="20" t="s">
        <v>79</v>
      </c>
      <c r="G302" s="55"/>
      <c r="H302" s="21" t="s">
        <v>22</v>
      </c>
      <c r="I302" s="21" t="s">
        <v>54</v>
      </c>
      <c r="J302" s="21" t="s">
        <v>64</v>
      </c>
      <c r="K302" s="203" t="s">
        <v>414</v>
      </c>
      <c r="L302" s="55"/>
      <c r="M302" s="217">
        <v>0</v>
      </c>
      <c r="N302" s="217">
        <v>1000</v>
      </c>
      <c r="O302" s="217">
        <f t="shared" si="4"/>
        <v>610841.24999999988</v>
      </c>
    </row>
    <row r="303" spans="1:15" ht="22.05" hidden="1" customHeight="1" x14ac:dyDescent="0.2">
      <c r="A303" s="300">
        <v>45675</v>
      </c>
      <c r="B303" s="20" t="s">
        <v>185</v>
      </c>
      <c r="C303" s="41">
        <v>52912</v>
      </c>
      <c r="D303" s="22"/>
      <c r="E303" s="55" t="s">
        <v>204</v>
      </c>
      <c r="F303" s="20" t="s">
        <v>79</v>
      </c>
      <c r="G303" s="55"/>
      <c r="H303" s="21" t="s">
        <v>22</v>
      </c>
      <c r="I303" s="21" t="s">
        <v>56</v>
      </c>
      <c r="J303" s="21" t="s">
        <v>212</v>
      </c>
      <c r="K303" s="203" t="s">
        <v>235</v>
      </c>
      <c r="L303" s="55"/>
      <c r="M303" s="217">
        <v>0</v>
      </c>
      <c r="N303" s="217">
        <v>1000</v>
      </c>
      <c r="O303" s="217">
        <f t="shared" si="4"/>
        <v>609841.24999999988</v>
      </c>
    </row>
    <row r="304" spans="1:15" ht="22.05" hidden="1" customHeight="1" x14ac:dyDescent="0.2">
      <c r="A304" s="300">
        <v>45675</v>
      </c>
      <c r="B304" s="20" t="s">
        <v>185</v>
      </c>
      <c r="C304" s="41">
        <v>52913</v>
      </c>
      <c r="D304" s="22"/>
      <c r="E304" s="55" t="s">
        <v>383</v>
      </c>
      <c r="F304" s="20" t="s">
        <v>79</v>
      </c>
      <c r="G304" s="55"/>
      <c r="H304" s="21" t="s">
        <v>22</v>
      </c>
      <c r="I304" s="21" t="s">
        <v>53</v>
      </c>
      <c r="J304" s="21" t="s">
        <v>112</v>
      </c>
      <c r="K304" s="203" t="s">
        <v>543</v>
      </c>
      <c r="L304" s="55"/>
      <c r="M304" s="217">
        <v>0</v>
      </c>
      <c r="N304" s="217">
        <v>9285.7099999999991</v>
      </c>
      <c r="O304" s="217">
        <f t="shared" si="4"/>
        <v>600555.53999999992</v>
      </c>
    </row>
    <row r="305" spans="1:15" ht="22.05" hidden="1" customHeight="1" x14ac:dyDescent="0.2">
      <c r="A305" s="300">
        <v>45675</v>
      </c>
      <c r="B305" s="20" t="s">
        <v>185</v>
      </c>
      <c r="C305" s="41">
        <v>52914</v>
      </c>
      <c r="D305" s="22"/>
      <c r="E305" s="55" t="s">
        <v>536</v>
      </c>
      <c r="F305" s="20" t="s">
        <v>79</v>
      </c>
      <c r="G305" s="55"/>
      <c r="H305" s="21" t="s">
        <v>22</v>
      </c>
      <c r="I305" s="21" t="s">
        <v>103</v>
      </c>
      <c r="J305" s="21" t="s">
        <v>93</v>
      </c>
      <c r="K305" s="304" t="s">
        <v>205</v>
      </c>
      <c r="L305" s="55"/>
      <c r="M305" s="217">
        <v>0</v>
      </c>
      <c r="N305" s="217">
        <v>11500</v>
      </c>
      <c r="O305" s="217">
        <f t="shared" si="4"/>
        <v>589055.53999999992</v>
      </c>
    </row>
    <row r="306" spans="1:15" ht="22.05" hidden="1" customHeight="1" x14ac:dyDescent="0.2">
      <c r="A306" s="300">
        <v>45675</v>
      </c>
      <c r="B306" s="20" t="s">
        <v>185</v>
      </c>
      <c r="C306" s="41">
        <v>52915</v>
      </c>
      <c r="D306" s="22"/>
      <c r="E306" s="55" t="s">
        <v>402</v>
      </c>
      <c r="F306" s="20" t="s">
        <v>79</v>
      </c>
      <c r="G306" s="55"/>
      <c r="H306" s="21" t="s">
        <v>22</v>
      </c>
      <c r="I306" s="21" t="s">
        <v>80</v>
      </c>
      <c r="J306" s="21" t="s">
        <v>66</v>
      </c>
      <c r="K306" s="203" t="s">
        <v>544</v>
      </c>
      <c r="L306" s="55"/>
      <c r="M306" s="217">
        <v>0</v>
      </c>
      <c r="N306" s="217">
        <v>700</v>
      </c>
      <c r="O306" s="217">
        <f t="shared" si="4"/>
        <v>588355.53999999992</v>
      </c>
    </row>
    <row r="307" spans="1:15" ht="22.05" hidden="1" customHeight="1" x14ac:dyDescent="0.2">
      <c r="A307" s="300">
        <v>45675</v>
      </c>
      <c r="B307" s="20" t="s">
        <v>185</v>
      </c>
      <c r="C307" s="310">
        <v>52916</v>
      </c>
      <c r="D307" s="22"/>
      <c r="E307" s="311" t="s">
        <v>537</v>
      </c>
      <c r="F307" s="20" t="s">
        <v>79</v>
      </c>
      <c r="G307" s="55"/>
      <c r="H307" s="21" t="s">
        <v>22</v>
      </c>
      <c r="I307" s="21" t="s">
        <v>103</v>
      </c>
      <c r="J307" s="21" t="s">
        <v>214</v>
      </c>
      <c r="K307" s="312" t="s">
        <v>210</v>
      </c>
      <c r="L307" s="55"/>
      <c r="M307" s="313">
        <v>0</v>
      </c>
      <c r="N307" s="313">
        <v>250</v>
      </c>
      <c r="O307" s="217">
        <f t="shared" si="4"/>
        <v>588105.53999999992</v>
      </c>
    </row>
    <row r="308" spans="1:15" ht="22.05" hidden="1" customHeight="1" x14ac:dyDescent="0.2">
      <c r="A308" s="300">
        <v>45675</v>
      </c>
      <c r="B308" s="20" t="s">
        <v>185</v>
      </c>
      <c r="C308" s="310">
        <v>52917</v>
      </c>
      <c r="D308" s="22"/>
      <c r="E308" s="311" t="s">
        <v>131</v>
      </c>
      <c r="F308" s="20" t="s">
        <v>79</v>
      </c>
      <c r="G308" s="55"/>
      <c r="H308" s="21" t="s">
        <v>22</v>
      </c>
      <c r="I308" s="21" t="s">
        <v>103</v>
      </c>
      <c r="J308" s="21" t="s">
        <v>214</v>
      </c>
      <c r="K308" s="312" t="s">
        <v>132</v>
      </c>
      <c r="L308" s="55"/>
      <c r="M308" s="313">
        <v>0</v>
      </c>
      <c r="N308" s="313">
        <v>400</v>
      </c>
      <c r="O308" s="217">
        <f t="shared" si="4"/>
        <v>587705.53999999992</v>
      </c>
    </row>
    <row r="309" spans="1:15" ht="22.05" hidden="1" customHeight="1" x14ac:dyDescent="0.2">
      <c r="A309" s="300">
        <v>45675</v>
      </c>
      <c r="B309" s="20" t="s">
        <v>185</v>
      </c>
      <c r="C309" s="310">
        <v>52918</v>
      </c>
      <c r="D309" s="22"/>
      <c r="E309" s="311" t="s">
        <v>538</v>
      </c>
      <c r="F309" s="20" t="s">
        <v>79</v>
      </c>
      <c r="G309" s="55"/>
      <c r="H309" s="21" t="s">
        <v>22</v>
      </c>
      <c r="I309" s="21" t="s">
        <v>103</v>
      </c>
      <c r="J309" s="21" t="s">
        <v>214</v>
      </c>
      <c r="K309" s="312" t="s">
        <v>368</v>
      </c>
      <c r="L309" s="55"/>
      <c r="M309" s="313">
        <v>0</v>
      </c>
      <c r="N309" s="313">
        <v>150</v>
      </c>
      <c r="O309" s="217">
        <f t="shared" si="4"/>
        <v>587555.53999999992</v>
      </c>
    </row>
    <row r="310" spans="1:15" ht="22.05" hidden="1" customHeight="1" x14ac:dyDescent="0.2">
      <c r="A310" s="300">
        <v>45675</v>
      </c>
      <c r="B310" s="20" t="s">
        <v>185</v>
      </c>
      <c r="C310" s="310">
        <v>52919</v>
      </c>
      <c r="D310" s="22"/>
      <c r="E310" s="311" t="s">
        <v>143</v>
      </c>
      <c r="F310" s="20" t="s">
        <v>79</v>
      </c>
      <c r="G310" s="55"/>
      <c r="H310" s="21" t="s">
        <v>22</v>
      </c>
      <c r="I310" s="21" t="s">
        <v>53</v>
      </c>
      <c r="J310" s="21" t="s">
        <v>114</v>
      </c>
      <c r="K310" s="312" t="s">
        <v>149</v>
      </c>
      <c r="L310" s="55"/>
      <c r="M310" s="313">
        <v>0</v>
      </c>
      <c r="N310" s="313">
        <v>21450</v>
      </c>
      <c r="O310" s="217">
        <f t="shared" si="4"/>
        <v>566105.53999999992</v>
      </c>
    </row>
    <row r="311" spans="1:15" ht="22.05" hidden="1" customHeight="1" x14ac:dyDescent="0.2">
      <c r="A311" s="300">
        <v>45675</v>
      </c>
      <c r="B311" s="20" t="s">
        <v>185</v>
      </c>
      <c r="C311" s="310">
        <v>52920</v>
      </c>
      <c r="D311" s="22"/>
      <c r="E311" s="311" t="s">
        <v>143</v>
      </c>
      <c r="F311" s="20" t="s">
        <v>79</v>
      </c>
      <c r="G311" s="55"/>
      <c r="H311" s="21" t="s">
        <v>22</v>
      </c>
      <c r="I311" s="21" t="s">
        <v>53</v>
      </c>
      <c r="J311" s="21" t="s">
        <v>114</v>
      </c>
      <c r="K311" s="312" t="s">
        <v>273</v>
      </c>
      <c r="L311" s="55"/>
      <c r="M311" s="313">
        <v>0</v>
      </c>
      <c r="N311" s="313">
        <v>6600</v>
      </c>
      <c r="O311" s="217">
        <f t="shared" si="4"/>
        <v>559505.53999999992</v>
      </c>
    </row>
    <row r="312" spans="1:15" ht="22.05" hidden="1" customHeight="1" x14ac:dyDescent="0.2">
      <c r="A312" s="314">
        <v>45675</v>
      </c>
      <c r="B312" s="20" t="s">
        <v>185</v>
      </c>
      <c r="C312" s="310">
        <v>52921</v>
      </c>
      <c r="D312" s="22"/>
      <c r="E312" s="311" t="s">
        <v>143</v>
      </c>
      <c r="F312" s="20" t="s">
        <v>79</v>
      </c>
      <c r="G312" s="55"/>
      <c r="H312" s="21" t="s">
        <v>22</v>
      </c>
      <c r="I312" s="21" t="s">
        <v>53</v>
      </c>
      <c r="J312" s="21" t="s">
        <v>112</v>
      </c>
      <c r="K312" s="312" t="s">
        <v>416</v>
      </c>
      <c r="L312" s="55"/>
      <c r="M312" s="313">
        <v>0</v>
      </c>
      <c r="N312" s="313">
        <v>44246</v>
      </c>
      <c r="O312" s="217">
        <f t="shared" si="4"/>
        <v>515259.53999999992</v>
      </c>
    </row>
    <row r="313" spans="1:15" ht="22.05" hidden="1" customHeight="1" x14ac:dyDescent="0.2">
      <c r="A313" s="314">
        <v>45675</v>
      </c>
      <c r="B313" s="20" t="s">
        <v>185</v>
      </c>
      <c r="C313" s="310">
        <v>52922</v>
      </c>
      <c r="D313" s="22"/>
      <c r="E313" s="311" t="s">
        <v>143</v>
      </c>
      <c r="F313" s="20" t="s">
        <v>79</v>
      </c>
      <c r="G313" s="55"/>
      <c r="H313" s="21" t="s">
        <v>22</v>
      </c>
      <c r="I313" s="21" t="s">
        <v>53</v>
      </c>
      <c r="J313" s="21" t="s">
        <v>112</v>
      </c>
      <c r="K313" s="312" t="s">
        <v>147</v>
      </c>
      <c r="L313" s="55"/>
      <c r="M313" s="313">
        <v>0</v>
      </c>
      <c r="N313" s="313">
        <v>7980</v>
      </c>
      <c r="O313" s="217">
        <f t="shared" si="4"/>
        <v>507279.53999999992</v>
      </c>
    </row>
    <row r="314" spans="1:15" ht="22.05" hidden="1" customHeight="1" x14ac:dyDescent="0.2">
      <c r="A314" s="314">
        <v>45675</v>
      </c>
      <c r="B314" s="20" t="s">
        <v>185</v>
      </c>
      <c r="C314" s="310">
        <v>52923</v>
      </c>
      <c r="D314" s="22"/>
      <c r="E314" s="311" t="s">
        <v>143</v>
      </c>
      <c r="F314" s="20" t="s">
        <v>79</v>
      </c>
      <c r="G314" s="55"/>
      <c r="H314" s="21" t="s">
        <v>22</v>
      </c>
      <c r="I314" s="21" t="s">
        <v>53</v>
      </c>
      <c r="J314" s="21" t="s">
        <v>113</v>
      </c>
      <c r="K314" s="312" t="s">
        <v>418</v>
      </c>
      <c r="L314" s="55"/>
      <c r="M314" s="313">
        <v>0</v>
      </c>
      <c r="N314" s="313">
        <v>26096</v>
      </c>
      <c r="O314" s="217">
        <f t="shared" si="4"/>
        <v>481183.53999999992</v>
      </c>
    </row>
    <row r="315" spans="1:15" ht="22.05" hidden="1" customHeight="1" x14ac:dyDescent="0.2">
      <c r="A315" s="314">
        <v>45675</v>
      </c>
      <c r="B315" s="20" t="s">
        <v>185</v>
      </c>
      <c r="C315" s="310">
        <v>52924</v>
      </c>
      <c r="D315" s="22"/>
      <c r="E315" s="311" t="s">
        <v>143</v>
      </c>
      <c r="F315" s="20" t="s">
        <v>79</v>
      </c>
      <c r="G315" s="55"/>
      <c r="H315" s="21" t="s">
        <v>22</v>
      </c>
      <c r="I315" s="21" t="s">
        <v>53</v>
      </c>
      <c r="J315" s="21" t="s">
        <v>112</v>
      </c>
      <c r="K315" s="312" t="s">
        <v>278</v>
      </c>
      <c r="L315" s="55"/>
      <c r="M315" s="313">
        <v>0</v>
      </c>
      <c r="N315" s="313">
        <v>29768</v>
      </c>
      <c r="O315" s="217">
        <f t="shared" si="4"/>
        <v>451415.53999999992</v>
      </c>
    </row>
    <row r="316" spans="1:15" ht="22.05" hidden="1" customHeight="1" x14ac:dyDescent="0.2">
      <c r="A316" s="314">
        <v>45675</v>
      </c>
      <c r="B316" s="20" t="s">
        <v>185</v>
      </c>
      <c r="C316" s="310">
        <v>52925</v>
      </c>
      <c r="D316" s="22"/>
      <c r="E316" s="311" t="s">
        <v>143</v>
      </c>
      <c r="F316" s="20" t="s">
        <v>79</v>
      </c>
      <c r="G316" s="55"/>
      <c r="H316" s="21" t="s">
        <v>22</v>
      </c>
      <c r="I316" s="21" t="s">
        <v>53</v>
      </c>
      <c r="J316" s="21" t="s">
        <v>112</v>
      </c>
      <c r="K316" s="312" t="s">
        <v>263</v>
      </c>
      <c r="L316" s="55"/>
      <c r="M316" s="313">
        <v>0</v>
      </c>
      <c r="N316" s="313">
        <v>19802</v>
      </c>
      <c r="O316" s="217">
        <f t="shared" si="4"/>
        <v>431613.53999999992</v>
      </c>
    </row>
    <row r="317" spans="1:15" ht="22.05" hidden="1" customHeight="1" x14ac:dyDescent="0.2">
      <c r="A317" s="314">
        <v>45675</v>
      </c>
      <c r="B317" s="20" t="s">
        <v>185</v>
      </c>
      <c r="C317" s="310">
        <v>52926</v>
      </c>
      <c r="D317" s="22"/>
      <c r="E317" s="311" t="s">
        <v>143</v>
      </c>
      <c r="F317" s="20" t="s">
        <v>79</v>
      </c>
      <c r="G317" s="55"/>
      <c r="H317" s="21" t="s">
        <v>22</v>
      </c>
      <c r="I317" s="21" t="s">
        <v>53</v>
      </c>
      <c r="J317" s="21" t="s">
        <v>113</v>
      </c>
      <c r="K317" s="312" t="s">
        <v>148</v>
      </c>
      <c r="L317" s="55"/>
      <c r="M317" s="313">
        <v>0</v>
      </c>
      <c r="N317" s="313">
        <v>21950</v>
      </c>
      <c r="O317" s="217">
        <f t="shared" si="4"/>
        <v>409663.53999999992</v>
      </c>
    </row>
    <row r="318" spans="1:15" ht="22.05" hidden="1" customHeight="1" x14ac:dyDescent="0.2">
      <c r="A318" s="314">
        <v>45675</v>
      </c>
      <c r="B318" s="20" t="s">
        <v>185</v>
      </c>
      <c r="C318" s="310">
        <v>52927</v>
      </c>
      <c r="D318" s="22"/>
      <c r="E318" s="311" t="s">
        <v>143</v>
      </c>
      <c r="F318" s="20" t="s">
        <v>79</v>
      </c>
      <c r="G318" s="55"/>
      <c r="H318" s="21" t="s">
        <v>22</v>
      </c>
      <c r="I318" s="21" t="s">
        <v>53</v>
      </c>
      <c r="J318" s="21" t="s">
        <v>112</v>
      </c>
      <c r="K318" s="312" t="s">
        <v>264</v>
      </c>
      <c r="L318" s="55"/>
      <c r="M318" s="313">
        <v>0</v>
      </c>
      <c r="N318" s="313">
        <v>70234</v>
      </c>
      <c r="O318" s="217">
        <f t="shared" si="4"/>
        <v>339429.53999999992</v>
      </c>
    </row>
    <row r="319" spans="1:15" ht="22.05" hidden="1" customHeight="1" x14ac:dyDescent="0.2">
      <c r="A319" s="314">
        <v>45675</v>
      </c>
      <c r="B319" s="20" t="s">
        <v>185</v>
      </c>
      <c r="C319" s="310">
        <v>52928</v>
      </c>
      <c r="D319" s="22"/>
      <c r="E319" s="311" t="s">
        <v>539</v>
      </c>
      <c r="F319" s="20" t="s">
        <v>79</v>
      </c>
      <c r="G319" s="55"/>
      <c r="H319" s="21" t="s">
        <v>22</v>
      </c>
      <c r="I319" s="21" t="s">
        <v>53</v>
      </c>
      <c r="J319" s="21" t="s">
        <v>112</v>
      </c>
      <c r="K319" s="312" t="s">
        <v>264</v>
      </c>
      <c r="L319" s="55"/>
      <c r="M319" s="313">
        <v>0</v>
      </c>
      <c r="N319" s="313">
        <v>1045</v>
      </c>
      <c r="O319" s="217">
        <f t="shared" si="4"/>
        <v>338384.53999999992</v>
      </c>
    </row>
    <row r="320" spans="1:15" ht="22.05" hidden="1" customHeight="1" x14ac:dyDescent="0.2">
      <c r="A320" s="314">
        <v>45675</v>
      </c>
      <c r="B320" s="20" t="s">
        <v>185</v>
      </c>
      <c r="C320" s="310">
        <v>52929</v>
      </c>
      <c r="D320" s="22"/>
      <c r="E320" s="311" t="s">
        <v>143</v>
      </c>
      <c r="F320" s="20" t="s">
        <v>79</v>
      </c>
      <c r="G320" s="55"/>
      <c r="H320" s="21" t="s">
        <v>22</v>
      </c>
      <c r="I320" s="21" t="s">
        <v>53</v>
      </c>
      <c r="J320" s="21" t="s">
        <v>112</v>
      </c>
      <c r="K320" s="312" t="s">
        <v>56</v>
      </c>
      <c r="L320" s="55"/>
      <c r="M320" s="313">
        <v>0</v>
      </c>
      <c r="N320" s="313">
        <v>30300</v>
      </c>
      <c r="O320" s="217">
        <f t="shared" si="4"/>
        <v>308084.53999999992</v>
      </c>
    </row>
    <row r="321" spans="1:15" ht="22.05" hidden="1" customHeight="1" x14ac:dyDescent="0.2">
      <c r="A321" s="314">
        <v>45675</v>
      </c>
      <c r="B321" s="20" t="s">
        <v>185</v>
      </c>
      <c r="C321" s="310">
        <v>52930</v>
      </c>
      <c r="D321" s="22"/>
      <c r="E321" s="334" t="s">
        <v>143</v>
      </c>
      <c r="F321" s="329" t="s">
        <v>79</v>
      </c>
      <c r="G321" s="330"/>
      <c r="H321" s="331" t="s">
        <v>22</v>
      </c>
      <c r="I321" s="331" t="s">
        <v>53</v>
      </c>
      <c r="J321" s="331" t="s">
        <v>112</v>
      </c>
      <c r="K321" s="332" t="s">
        <v>145</v>
      </c>
      <c r="L321" s="333">
        <v>31900</v>
      </c>
      <c r="M321" s="333">
        <v>0</v>
      </c>
      <c r="N321" s="333">
        <f>L321-N322-N323-N324-N325</f>
        <v>20800</v>
      </c>
      <c r="O321" s="217">
        <f t="shared" si="4"/>
        <v>287284.53999999992</v>
      </c>
    </row>
    <row r="322" spans="1:15" ht="22.05" hidden="1" customHeight="1" x14ac:dyDescent="0.2">
      <c r="A322" s="314">
        <v>45675</v>
      </c>
      <c r="B322" s="20" t="s">
        <v>185</v>
      </c>
      <c r="C322" s="310">
        <v>52930</v>
      </c>
      <c r="D322" s="22"/>
      <c r="E322" s="334" t="s">
        <v>558</v>
      </c>
      <c r="F322" s="329" t="s">
        <v>79</v>
      </c>
      <c r="G322" s="330"/>
      <c r="H322" s="331" t="s">
        <v>22</v>
      </c>
      <c r="I322" s="331" t="s">
        <v>54</v>
      </c>
      <c r="J322" s="331" t="s">
        <v>61</v>
      </c>
      <c r="K322" s="332" t="s">
        <v>145</v>
      </c>
      <c r="L322" s="333">
        <v>31900</v>
      </c>
      <c r="M322" s="333">
        <v>0</v>
      </c>
      <c r="N322" s="333">
        <v>1800</v>
      </c>
      <c r="O322" s="217">
        <f t="shared" si="4"/>
        <v>285484.53999999992</v>
      </c>
    </row>
    <row r="323" spans="1:15" ht="22.05" hidden="1" customHeight="1" x14ac:dyDescent="0.2">
      <c r="A323" s="314">
        <v>45675</v>
      </c>
      <c r="B323" s="20" t="s">
        <v>185</v>
      </c>
      <c r="C323" s="310">
        <v>52930</v>
      </c>
      <c r="D323" s="22"/>
      <c r="E323" s="328" t="s">
        <v>555</v>
      </c>
      <c r="F323" s="329" t="s">
        <v>79</v>
      </c>
      <c r="G323" s="330"/>
      <c r="H323" s="331" t="s">
        <v>22</v>
      </c>
      <c r="I323" s="331" t="s">
        <v>54</v>
      </c>
      <c r="J323" s="331" t="s">
        <v>61</v>
      </c>
      <c r="K323" s="332" t="s">
        <v>145</v>
      </c>
      <c r="L323" s="333">
        <v>31900</v>
      </c>
      <c r="M323" s="333">
        <v>0</v>
      </c>
      <c r="N323" s="333">
        <v>1500</v>
      </c>
      <c r="O323" s="217">
        <f t="shared" si="4"/>
        <v>283984.53999999992</v>
      </c>
    </row>
    <row r="324" spans="1:15" ht="22.05" hidden="1" customHeight="1" x14ac:dyDescent="0.2">
      <c r="A324" s="314">
        <v>45675</v>
      </c>
      <c r="B324" s="20" t="s">
        <v>185</v>
      </c>
      <c r="C324" s="310">
        <v>52930</v>
      </c>
      <c r="D324" s="22"/>
      <c r="E324" s="328" t="s">
        <v>556</v>
      </c>
      <c r="F324" s="329" t="s">
        <v>79</v>
      </c>
      <c r="G324" s="330"/>
      <c r="H324" s="331" t="s">
        <v>22</v>
      </c>
      <c r="I324" s="331" t="s">
        <v>54</v>
      </c>
      <c r="J324" s="331" t="s">
        <v>32</v>
      </c>
      <c r="K324" s="332" t="s">
        <v>145</v>
      </c>
      <c r="L324" s="333">
        <v>31900</v>
      </c>
      <c r="M324" s="333">
        <v>0</v>
      </c>
      <c r="N324" s="333">
        <v>6000</v>
      </c>
      <c r="O324" s="217">
        <f t="shared" ref="O324:O387" si="5">O323+M324-N324</f>
        <v>277984.53999999992</v>
      </c>
    </row>
    <row r="325" spans="1:15" ht="22.05" hidden="1" customHeight="1" x14ac:dyDescent="0.2">
      <c r="A325" s="314">
        <v>45675</v>
      </c>
      <c r="B325" s="20" t="s">
        <v>185</v>
      </c>
      <c r="C325" s="310">
        <v>52930</v>
      </c>
      <c r="D325" s="22"/>
      <c r="E325" s="328" t="s">
        <v>557</v>
      </c>
      <c r="F325" s="329" t="s">
        <v>79</v>
      </c>
      <c r="G325" s="330"/>
      <c r="H325" s="331" t="s">
        <v>22</v>
      </c>
      <c r="I325" s="331" t="s">
        <v>54</v>
      </c>
      <c r="J325" s="331" t="s">
        <v>63</v>
      </c>
      <c r="K325" s="332" t="s">
        <v>145</v>
      </c>
      <c r="L325" s="333">
        <v>31900</v>
      </c>
      <c r="M325" s="333">
        <v>0</v>
      </c>
      <c r="N325" s="333">
        <v>1800</v>
      </c>
      <c r="O325" s="217">
        <f t="shared" si="5"/>
        <v>276184.53999999992</v>
      </c>
    </row>
    <row r="326" spans="1:15" ht="22.05" hidden="1" customHeight="1" x14ac:dyDescent="0.2">
      <c r="A326" s="314">
        <v>45675</v>
      </c>
      <c r="B326" s="20" t="s">
        <v>185</v>
      </c>
      <c r="C326" s="310">
        <v>52931</v>
      </c>
      <c r="D326" s="22"/>
      <c r="E326" s="328" t="s">
        <v>141</v>
      </c>
      <c r="F326" s="329" t="s">
        <v>79</v>
      </c>
      <c r="G326" s="330"/>
      <c r="H326" s="331" t="s">
        <v>22</v>
      </c>
      <c r="I326" s="331" t="s">
        <v>54</v>
      </c>
      <c r="J326" s="331" t="s">
        <v>63</v>
      </c>
      <c r="K326" s="332" t="s">
        <v>225</v>
      </c>
      <c r="L326" s="333">
        <v>75000</v>
      </c>
      <c r="M326" s="333">
        <v>0</v>
      </c>
      <c r="N326" s="333">
        <v>10000</v>
      </c>
      <c r="O326" s="217">
        <f t="shared" si="5"/>
        <v>266184.53999999992</v>
      </c>
    </row>
    <row r="327" spans="1:15" ht="22.05" hidden="1" customHeight="1" x14ac:dyDescent="0.2">
      <c r="A327" s="314">
        <v>45675</v>
      </c>
      <c r="B327" s="20" t="s">
        <v>185</v>
      </c>
      <c r="C327" s="310">
        <v>52931</v>
      </c>
      <c r="D327" s="22"/>
      <c r="E327" s="328" t="s">
        <v>559</v>
      </c>
      <c r="F327" s="329" t="s">
        <v>79</v>
      </c>
      <c r="G327" s="330"/>
      <c r="H327" s="331" t="s">
        <v>22</v>
      </c>
      <c r="I327" s="331" t="s">
        <v>54</v>
      </c>
      <c r="J327" s="331" t="s">
        <v>41</v>
      </c>
      <c r="K327" s="332" t="s">
        <v>225</v>
      </c>
      <c r="L327" s="333">
        <v>75000</v>
      </c>
      <c r="M327" s="333">
        <v>0</v>
      </c>
      <c r="N327" s="333">
        <v>20000</v>
      </c>
      <c r="O327" s="217">
        <f t="shared" si="5"/>
        <v>246184.53999999992</v>
      </c>
    </row>
    <row r="328" spans="1:15" ht="22.05" hidden="1" customHeight="1" x14ac:dyDescent="0.2">
      <c r="A328" s="314">
        <v>45675</v>
      </c>
      <c r="B328" s="20" t="s">
        <v>185</v>
      </c>
      <c r="C328" s="310">
        <v>52931</v>
      </c>
      <c r="D328" s="22"/>
      <c r="E328" s="328" t="s">
        <v>463</v>
      </c>
      <c r="F328" s="329" t="s">
        <v>79</v>
      </c>
      <c r="G328" s="330"/>
      <c r="H328" s="331" t="s">
        <v>22</v>
      </c>
      <c r="I328" s="331" t="s">
        <v>54</v>
      </c>
      <c r="J328" s="331" t="s">
        <v>62</v>
      </c>
      <c r="K328" s="332" t="s">
        <v>225</v>
      </c>
      <c r="L328" s="333">
        <v>75000</v>
      </c>
      <c r="M328" s="333">
        <v>0</v>
      </c>
      <c r="N328" s="333">
        <v>30000</v>
      </c>
      <c r="O328" s="217">
        <f t="shared" si="5"/>
        <v>216184.53999999992</v>
      </c>
    </row>
    <row r="329" spans="1:15" ht="22.05" hidden="1" customHeight="1" x14ac:dyDescent="0.2">
      <c r="A329" s="314">
        <v>45675</v>
      </c>
      <c r="B329" s="20" t="s">
        <v>185</v>
      </c>
      <c r="C329" s="310">
        <v>52931</v>
      </c>
      <c r="D329" s="22"/>
      <c r="E329" s="328" t="s">
        <v>560</v>
      </c>
      <c r="F329" s="329" t="s">
        <v>79</v>
      </c>
      <c r="G329" s="330"/>
      <c r="H329" s="331" t="s">
        <v>22</v>
      </c>
      <c r="I329" s="331" t="s">
        <v>29</v>
      </c>
      <c r="J329" s="331" t="s">
        <v>209</v>
      </c>
      <c r="K329" s="332" t="s">
        <v>225</v>
      </c>
      <c r="L329" s="333" t="s">
        <v>1518</v>
      </c>
      <c r="M329" s="333">
        <v>0</v>
      </c>
      <c r="N329" s="333">
        <v>10000</v>
      </c>
      <c r="O329" s="217">
        <f t="shared" si="5"/>
        <v>206184.53999999992</v>
      </c>
    </row>
    <row r="330" spans="1:15" ht="22.05" hidden="1" customHeight="1" x14ac:dyDescent="0.2">
      <c r="A330" s="314">
        <v>45675</v>
      </c>
      <c r="B330" s="20" t="s">
        <v>185</v>
      </c>
      <c r="C330" s="310">
        <v>52931</v>
      </c>
      <c r="D330" s="22"/>
      <c r="E330" s="328" t="s">
        <v>561</v>
      </c>
      <c r="F330" s="329" t="s">
        <v>79</v>
      </c>
      <c r="G330" s="330"/>
      <c r="H330" s="331" t="s">
        <v>22</v>
      </c>
      <c r="I330" s="331" t="s">
        <v>54</v>
      </c>
      <c r="J330" s="331" t="s">
        <v>63</v>
      </c>
      <c r="K330" s="332" t="s">
        <v>225</v>
      </c>
      <c r="L330" s="333">
        <v>75000</v>
      </c>
      <c r="M330" s="333">
        <v>0</v>
      </c>
      <c r="N330" s="333">
        <v>5000</v>
      </c>
      <c r="O330" s="217">
        <f t="shared" si="5"/>
        <v>201184.53999999992</v>
      </c>
    </row>
    <row r="331" spans="1:15" ht="22.05" hidden="1" customHeight="1" x14ac:dyDescent="0.2">
      <c r="A331" s="314">
        <v>45675</v>
      </c>
      <c r="B331" s="20" t="s">
        <v>185</v>
      </c>
      <c r="C331" s="310">
        <v>52932</v>
      </c>
      <c r="D331" s="22"/>
      <c r="E331" s="311" t="s">
        <v>143</v>
      </c>
      <c r="F331" s="20" t="s">
        <v>79</v>
      </c>
      <c r="G331" s="55"/>
      <c r="H331" s="21" t="s">
        <v>22</v>
      </c>
      <c r="I331" s="21" t="s">
        <v>53</v>
      </c>
      <c r="J331" s="21" t="s">
        <v>113</v>
      </c>
      <c r="K331" s="312" t="s">
        <v>146</v>
      </c>
      <c r="L331" s="55"/>
      <c r="M331" s="313">
        <v>0</v>
      </c>
      <c r="N331" s="313">
        <v>109917</v>
      </c>
      <c r="O331" s="217">
        <f t="shared" si="5"/>
        <v>91267.539999999921</v>
      </c>
    </row>
    <row r="332" spans="1:15" ht="22.05" hidden="1" customHeight="1" x14ac:dyDescent="0.2">
      <c r="A332" s="300">
        <v>45675</v>
      </c>
      <c r="B332" s="20" t="s">
        <v>185</v>
      </c>
      <c r="C332" s="301">
        <v>52933</v>
      </c>
      <c r="D332" s="22"/>
      <c r="E332" s="302" t="s">
        <v>539</v>
      </c>
      <c r="F332" s="20" t="s">
        <v>79</v>
      </c>
      <c r="G332" s="55"/>
      <c r="H332" s="21" t="s">
        <v>22</v>
      </c>
      <c r="I332" s="21" t="s">
        <v>53</v>
      </c>
      <c r="J332" s="21" t="s">
        <v>112</v>
      </c>
      <c r="K332" s="304" t="s">
        <v>146</v>
      </c>
      <c r="L332" s="55"/>
      <c r="M332" s="303">
        <v>0</v>
      </c>
      <c r="N332" s="303">
        <v>2500</v>
      </c>
      <c r="O332" s="217">
        <f t="shared" si="5"/>
        <v>88767.539999999921</v>
      </c>
    </row>
    <row r="333" spans="1:15" ht="22.05" hidden="1" customHeight="1" x14ac:dyDescent="0.2">
      <c r="A333" s="300">
        <v>45675</v>
      </c>
      <c r="B333" s="20" t="s">
        <v>185</v>
      </c>
      <c r="C333" s="301">
        <v>52934</v>
      </c>
      <c r="D333" s="22"/>
      <c r="E333" s="302" t="s">
        <v>158</v>
      </c>
      <c r="F333" s="20" t="s">
        <v>79</v>
      </c>
      <c r="G333" s="55"/>
      <c r="H333" s="21" t="s">
        <v>22</v>
      </c>
      <c r="I333" s="21" t="s">
        <v>56</v>
      </c>
      <c r="J333" s="21" t="s">
        <v>116</v>
      </c>
      <c r="K333" s="304" t="s">
        <v>139</v>
      </c>
      <c r="L333" s="55"/>
      <c r="M333" s="303">
        <v>0</v>
      </c>
      <c r="N333" s="303">
        <v>500</v>
      </c>
      <c r="O333" s="217">
        <f t="shared" si="5"/>
        <v>88267.539999999921</v>
      </c>
    </row>
    <row r="334" spans="1:15" ht="22.05" hidden="1" customHeight="1" x14ac:dyDescent="0.2">
      <c r="A334" s="300">
        <v>45675</v>
      </c>
      <c r="B334" s="20" t="s">
        <v>185</v>
      </c>
      <c r="C334" s="301">
        <v>52935</v>
      </c>
      <c r="D334" s="22"/>
      <c r="E334" s="302" t="s">
        <v>128</v>
      </c>
      <c r="F334" s="20" t="s">
        <v>79</v>
      </c>
      <c r="G334" s="55"/>
      <c r="H334" s="21" t="s">
        <v>22</v>
      </c>
      <c r="I334" s="21" t="s">
        <v>56</v>
      </c>
      <c r="J334" s="21" t="s">
        <v>116</v>
      </c>
      <c r="K334" s="304" t="s">
        <v>129</v>
      </c>
      <c r="L334" s="55"/>
      <c r="M334" s="303">
        <v>0</v>
      </c>
      <c r="N334" s="303">
        <v>80</v>
      </c>
      <c r="O334" s="217">
        <f t="shared" si="5"/>
        <v>88187.539999999921</v>
      </c>
    </row>
    <row r="335" spans="1:15" ht="22.05" hidden="1" customHeight="1" x14ac:dyDescent="0.2">
      <c r="A335" s="300">
        <v>45675</v>
      </c>
      <c r="B335" s="20" t="s">
        <v>185</v>
      </c>
      <c r="C335" s="301">
        <v>52936</v>
      </c>
      <c r="D335" s="22"/>
      <c r="E335" s="302" t="s">
        <v>162</v>
      </c>
      <c r="F335" s="20" t="s">
        <v>79</v>
      </c>
      <c r="G335" s="55"/>
      <c r="H335" s="21" t="s">
        <v>21</v>
      </c>
      <c r="I335" s="21" t="s">
        <v>81</v>
      </c>
      <c r="J335" s="21" t="s">
        <v>200</v>
      </c>
      <c r="K335" s="304"/>
      <c r="L335" s="55"/>
      <c r="M335" s="303">
        <v>20000</v>
      </c>
      <c r="N335" s="303">
        <v>0</v>
      </c>
      <c r="O335" s="217">
        <f t="shared" si="5"/>
        <v>108187.53999999992</v>
      </c>
    </row>
    <row r="336" spans="1:15" ht="22.05" hidden="1" customHeight="1" x14ac:dyDescent="0.2">
      <c r="A336" s="300">
        <v>45675</v>
      </c>
      <c r="B336" s="20" t="s">
        <v>185</v>
      </c>
      <c r="C336" s="301">
        <v>52937</v>
      </c>
      <c r="D336" s="22"/>
      <c r="E336" s="302" t="s">
        <v>127</v>
      </c>
      <c r="F336" s="20" t="s">
        <v>79</v>
      </c>
      <c r="G336" s="55"/>
      <c r="H336" s="21" t="s">
        <v>22</v>
      </c>
      <c r="I336" s="21" t="s">
        <v>29</v>
      </c>
      <c r="J336" s="21" t="s">
        <v>201</v>
      </c>
      <c r="K336" s="304" t="s">
        <v>545</v>
      </c>
      <c r="L336" s="55"/>
      <c r="M336" s="303">
        <v>0</v>
      </c>
      <c r="N336" s="303">
        <v>40000</v>
      </c>
      <c r="O336" s="217">
        <f t="shared" si="5"/>
        <v>68187.539999999921</v>
      </c>
    </row>
    <row r="337" spans="1:15" ht="22.05" hidden="1" customHeight="1" x14ac:dyDescent="0.2">
      <c r="A337" s="300">
        <v>45675</v>
      </c>
      <c r="B337" s="20" t="s">
        <v>185</v>
      </c>
      <c r="C337" s="301">
        <v>52938</v>
      </c>
      <c r="D337" s="22"/>
      <c r="E337" s="302" t="s">
        <v>540</v>
      </c>
      <c r="F337" s="20" t="s">
        <v>79</v>
      </c>
      <c r="G337" s="55"/>
      <c r="H337" s="21" t="s">
        <v>22</v>
      </c>
      <c r="I337" s="21" t="s">
        <v>103</v>
      </c>
      <c r="J337" s="21" t="s">
        <v>60</v>
      </c>
      <c r="K337" s="304" t="s">
        <v>133</v>
      </c>
      <c r="L337" s="55"/>
      <c r="M337" s="303">
        <v>0</v>
      </c>
      <c r="N337" s="303">
        <v>600</v>
      </c>
      <c r="O337" s="217">
        <f t="shared" si="5"/>
        <v>67587.539999999921</v>
      </c>
    </row>
    <row r="338" spans="1:15" ht="22.05" hidden="1" customHeight="1" x14ac:dyDescent="0.2">
      <c r="A338" s="300">
        <v>45675</v>
      </c>
      <c r="B338" s="20" t="s">
        <v>185</v>
      </c>
      <c r="C338" s="301">
        <v>52939</v>
      </c>
      <c r="D338" s="22"/>
      <c r="E338" s="302" t="s">
        <v>240</v>
      </c>
      <c r="F338" s="20" t="s">
        <v>79</v>
      </c>
      <c r="G338" s="55"/>
      <c r="H338" s="21" t="s">
        <v>22</v>
      </c>
      <c r="I338" s="21" t="s">
        <v>54</v>
      </c>
      <c r="J338" s="21" t="s">
        <v>64</v>
      </c>
      <c r="K338" s="304" t="s">
        <v>354</v>
      </c>
      <c r="L338" s="55"/>
      <c r="M338" s="303">
        <v>0</v>
      </c>
      <c r="N338" s="303">
        <v>5500</v>
      </c>
      <c r="O338" s="217">
        <f t="shared" si="5"/>
        <v>62087.539999999921</v>
      </c>
    </row>
    <row r="339" spans="1:15" ht="22.05" hidden="1" customHeight="1" x14ac:dyDescent="0.2">
      <c r="A339" s="300">
        <v>45675</v>
      </c>
      <c r="B339" s="20" t="s">
        <v>185</v>
      </c>
      <c r="C339" s="301">
        <v>52940</v>
      </c>
      <c r="D339" s="22"/>
      <c r="E339" s="302" t="s">
        <v>396</v>
      </c>
      <c r="F339" s="20" t="s">
        <v>79</v>
      </c>
      <c r="G339" s="55"/>
      <c r="H339" s="21" t="s">
        <v>22</v>
      </c>
      <c r="I339" s="21" t="s">
        <v>54</v>
      </c>
      <c r="J339" s="21" t="s">
        <v>64</v>
      </c>
      <c r="K339" s="304" t="s">
        <v>409</v>
      </c>
      <c r="L339" s="55"/>
      <c r="M339" s="303">
        <v>0</v>
      </c>
      <c r="N339" s="303">
        <v>2000</v>
      </c>
      <c r="O339" s="217">
        <f t="shared" si="5"/>
        <v>60087.539999999921</v>
      </c>
    </row>
    <row r="340" spans="1:15" ht="22.05" hidden="1" customHeight="1" x14ac:dyDescent="0.2">
      <c r="A340" s="300">
        <v>45675</v>
      </c>
      <c r="B340" s="20" t="s">
        <v>185</v>
      </c>
      <c r="C340" s="301">
        <v>52941</v>
      </c>
      <c r="D340" s="22"/>
      <c r="E340" s="302" t="s">
        <v>541</v>
      </c>
      <c r="F340" s="20" t="s">
        <v>79</v>
      </c>
      <c r="G340" s="55"/>
      <c r="H340" s="21" t="s">
        <v>22</v>
      </c>
      <c r="I340" s="21" t="s">
        <v>54</v>
      </c>
      <c r="J340" s="21" t="s">
        <v>64</v>
      </c>
      <c r="K340" s="304" t="s">
        <v>241</v>
      </c>
      <c r="L340" s="55"/>
      <c r="M340" s="303">
        <v>0</v>
      </c>
      <c r="N340" s="303">
        <v>4800</v>
      </c>
      <c r="O340" s="217">
        <f t="shared" si="5"/>
        <v>55287.539999999921</v>
      </c>
    </row>
    <row r="341" spans="1:15" ht="22.05" hidden="1" customHeight="1" x14ac:dyDescent="0.2">
      <c r="A341" s="300">
        <v>45676</v>
      </c>
      <c r="B341" s="20" t="s">
        <v>185</v>
      </c>
      <c r="C341" s="301">
        <v>52943</v>
      </c>
      <c r="D341" s="22"/>
      <c r="E341" s="302" t="s">
        <v>546</v>
      </c>
      <c r="F341" s="20" t="s">
        <v>79</v>
      </c>
      <c r="G341" s="55"/>
      <c r="H341" s="21" t="s">
        <v>22</v>
      </c>
      <c r="I341" s="21" t="s">
        <v>103</v>
      </c>
      <c r="J341" s="21" t="s">
        <v>60</v>
      </c>
      <c r="K341" s="304" t="s">
        <v>133</v>
      </c>
      <c r="L341" s="55"/>
      <c r="M341" s="303">
        <v>0</v>
      </c>
      <c r="N341" s="303">
        <v>1200</v>
      </c>
      <c r="O341" s="217">
        <f t="shared" si="5"/>
        <v>54087.539999999921</v>
      </c>
    </row>
    <row r="342" spans="1:15" ht="22.05" hidden="1" customHeight="1" x14ac:dyDescent="0.2">
      <c r="A342" s="300">
        <v>45676</v>
      </c>
      <c r="B342" s="20" t="s">
        <v>185</v>
      </c>
      <c r="C342" s="301">
        <v>52944</v>
      </c>
      <c r="D342" s="22"/>
      <c r="E342" s="302" t="s">
        <v>547</v>
      </c>
      <c r="F342" s="20" t="s">
        <v>79</v>
      </c>
      <c r="G342" s="55"/>
      <c r="H342" s="21" t="s">
        <v>22</v>
      </c>
      <c r="I342" s="21" t="s">
        <v>55</v>
      </c>
      <c r="J342" s="21" t="s">
        <v>73</v>
      </c>
      <c r="K342" s="304" t="s">
        <v>550</v>
      </c>
      <c r="L342" s="55"/>
      <c r="M342" s="303">
        <v>0</v>
      </c>
      <c r="N342" s="303">
        <v>7339</v>
      </c>
      <c r="O342" s="217">
        <f t="shared" si="5"/>
        <v>46748.539999999921</v>
      </c>
    </row>
    <row r="343" spans="1:15" ht="22.05" hidden="1" customHeight="1" x14ac:dyDescent="0.2">
      <c r="A343" s="300">
        <v>45676</v>
      </c>
      <c r="B343" s="20" t="s">
        <v>185</v>
      </c>
      <c r="C343" s="301">
        <v>52945</v>
      </c>
      <c r="D343" s="22"/>
      <c r="E343" s="302" t="s">
        <v>548</v>
      </c>
      <c r="F343" s="20" t="s">
        <v>79</v>
      </c>
      <c r="G343" s="55"/>
      <c r="H343" s="21" t="s">
        <v>22</v>
      </c>
      <c r="I343" s="21" t="s">
        <v>55</v>
      </c>
      <c r="J343" s="21" t="s">
        <v>261</v>
      </c>
      <c r="K343" s="304" t="s">
        <v>551</v>
      </c>
      <c r="L343" s="55"/>
      <c r="M343" s="303">
        <v>0</v>
      </c>
      <c r="N343" s="303">
        <v>5000</v>
      </c>
      <c r="O343" s="217">
        <f t="shared" si="5"/>
        <v>41748.539999999921</v>
      </c>
    </row>
    <row r="344" spans="1:15" ht="22.05" hidden="1" customHeight="1" x14ac:dyDescent="0.2">
      <c r="A344" s="300">
        <v>45676</v>
      </c>
      <c r="B344" s="20" t="s">
        <v>185</v>
      </c>
      <c r="C344" s="301">
        <v>52946</v>
      </c>
      <c r="D344" s="22"/>
      <c r="E344" s="302" t="s">
        <v>549</v>
      </c>
      <c r="F344" s="20" t="s">
        <v>79</v>
      </c>
      <c r="G344" s="55"/>
      <c r="H344" s="21" t="s">
        <v>22</v>
      </c>
      <c r="I344" s="21" t="s">
        <v>55</v>
      </c>
      <c r="J344" s="21" t="s">
        <v>73</v>
      </c>
      <c r="K344" s="304" t="s">
        <v>140</v>
      </c>
      <c r="L344" s="55"/>
      <c r="M344" s="303">
        <v>0</v>
      </c>
      <c r="N344" s="303">
        <v>1500</v>
      </c>
      <c r="O344" s="217">
        <f t="shared" si="5"/>
        <v>40248.539999999921</v>
      </c>
    </row>
    <row r="345" spans="1:15" ht="22.05" hidden="1" customHeight="1" x14ac:dyDescent="0.2">
      <c r="A345" s="300">
        <v>45676</v>
      </c>
      <c r="B345" s="20" t="s">
        <v>185</v>
      </c>
      <c r="C345" s="301">
        <v>52947</v>
      </c>
      <c r="D345" s="22"/>
      <c r="E345" s="302" t="s">
        <v>151</v>
      </c>
      <c r="F345" s="20" t="s">
        <v>79</v>
      </c>
      <c r="G345" s="55"/>
      <c r="H345" s="21" t="s">
        <v>22</v>
      </c>
      <c r="I345" s="21" t="s">
        <v>53</v>
      </c>
      <c r="J345" s="21" t="s">
        <v>112</v>
      </c>
      <c r="K345" s="304" t="s">
        <v>135</v>
      </c>
      <c r="L345" s="55"/>
      <c r="M345" s="303">
        <v>0</v>
      </c>
      <c r="N345" s="303">
        <v>500</v>
      </c>
      <c r="O345" s="217">
        <f t="shared" si="5"/>
        <v>39748.539999999921</v>
      </c>
    </row>
    <row r="346" spans="1:15" ht="22.05" hidden="1" customHeight="1" x14ac:dyDescent="0.2">
      <c r="A346" s="300">
        <v>45677</v>
      </c>
      <c r="B346" s="20" t="s">
        <v>185</v>
      </c>
      <c r="C346" s="301">
        <v>52949</v>
      </c>
      <c r="D346" s="22"/>
      <c r="E346" s="302" t="s">
        <v>640</v>
      </c>
      <c r="F346" s="20" t="s">
        <v>79</v>
      </c>
      <c r="G346" s="55"/>
      <c r="H346" s="21" t="s">
        <v>22</v>
      </c>
      <c r="I346" s="21" t="s">
        <v>103</v>
      </c>
      <c r="J346" s="21" t="s">
        <v>93</v>
      </c>
      <c r="K346" s="304" t="s">
        <v>655</v>
      </c>
      <c r="L346" s="55"/>
      <c r="M346" s="303">
        <v>0</v>
      </c>
      <c r="N346" s="303">
        <v>730</v>
      </c>
      <c r="O346" s="217">
        <f t="shared" si="5"/>
        <v>39018.539999999921</v>
      </c>
    </row>
    <row r="347" spans="1:15" ht="22.05" hidden="1" customHeight="1" x14ac:dyDescent="0.2">
      <c r="A347" s="300">
        <v>45677</v>
      </c>
      <c r="B347" s="20" t="s">
        <v>185</v>
      </c>
      <c r="C347" s="301">
        <v>52950</v>
      </c>
      <c r="D347" s="22"/>
      <c r="E347" s="302" t="s">
        <v>154</v>
      </c>
      <c r="F347" s="20" t="s">
        <v>79</v>
      </c>
      <c r="G347" s="55"/>
      <c r="H347" s="21" t="s">
        <v>22</v>
      </c>
      <c r="I347" s="21" t="s">
        <v>103</v>
      </c>
      <c r="J347" s="21" t="s">
        <v>219</v>
      </c>
      <c r="K347" s="304" t="s">
        <v>266</v>
      </c>
      <c r="L347" s="55"/>
      <c r="M347" s="303">
        <v>0</v>
      </c>
      <c r="N347" s="303">
        <v>575</v>
      </c>
      <c r="O347" s="217">
        <f t="shared" si="5"/>
        <v>38443.539999999921</v>
      </c>
    </row>
    <row r="348" spans="1:15" ht="22.05" hidden="1" customHeight="1" x14ac:dyDescent="0.2">
      <c r="A348" s="300">
        <v>45677</v>
      </c>
      <c r="B348" s="20" t="s">
        <v>185</v>
      </c>
      <c r="C348" s="301">
        <v>52951</v>
      </c>
      <c r="D348" s="22"/>
      <c r="E348" s="302" t="s">
        <v>641</v>
      </c>
      <c r="F348" s="20" t="s">
        <v>79</v>
      </c>
      <c r="G348" s="55"/>
      <c r="H348" s="21" t="s">
        <v>22</v>
      </c>
      <c r="I348" s="21" t="s">
        <v>103</v>
      </c>
      <c r="J348" s="21" t="s">
        <v>214</v>
      </c>
      <c r="K348" s="304" t="s">
        <v>656</v>
      </c>
      <c r="L348" s="55"/>
      <c r="M348" s="303">
        <v>0</v>
      </c>
      <c r="N348" s="303">
        <v>1000</v>
      </c>
      <c r="O348" s="217">
        <f t="shared" si="5"/>
        <v>37443.539999999921</v>
      </c>
    </row>
    <row r="349" spans="1:15" ht="22.05" hidden="1" customHeight="1" x14ac:dyDescent="0.2">
      <c r="A349" s="300">
        <v>45677</v>
      </c>
      <c r="B349" s="20" t="s">
        <v>185</v>
      </c>
      <c r="C349" s="301">
        <v>52952</v>
      </c>
      <c r="D349" s="22"/>
      <c r="E349" s="302" t="s">
        <v>642</v>
      </c>
      <c r="F349" s="20" t="s">
        <v>79</v>
      </c>
      <c r="G349" s="55"/>
      <c r="H349" s="21" t="s">
        <v>22</v>
      </c>
      <c r="I349" s="21" t="s">
        <v>55</v>
      </c>
      <c r="J349" s="21" t="s">
        <v>261</v>
      </c>
      <c r="K349" s="304" t="s">
        <v>657</v>
      </c>
      <c r="L349" s="55"/>
      <c r="M349" s="303">
        <v>0</v>
      </c>
      <c r="N349" s="303">
        <v>5000</v>
      </c>
      <c r="O349" s="217">
        <f t="shared" si="5"/>
        <v>32443.539999999921</v>
      </c>
    </row>
    <row r="350" spans="1:15" ht="22.05" hidden="1" customHeight="1" x14ac:dyDescent="0.2">
      <c r="A350" s="300">
        <v>45677</v>
      </c>
      <c r="B350" s="20" t="s">
        <v>185</v>
      </c>
      <c r="C350" s="301">
        <v>52953</v>
      </c>
      <c r="D350" s="22"/>
      <c r="E350" s="302" t="s">
        <v>643</v>
      </c>
      <c r="F350" s="20" t="s">
        <v>79</v>
      </c>
      <c r="G350" s="55"/>
      <c r="H350" s="21" t="s">
        <v>22</v>
      </c>
      <c r="I350" s="21" t="s">
        <v>55</v>
      </c>
      <c r="J350" s="21" t="s">
        <v>73</v>
      </c>
      <c r="K350" s="304" t="s">
        <v>658</v>
      </c>
      <c r="L350" s="55"/>
      <c r="M350" s="303">
        <v>0</v>
      </c>
      <c r="N350" s="303">
        <v>8199</v>
      </c>
      <c r="O350" s="217">
        <f t="shared" si="5"/>
        <v>24244.539999999921</v>
      </c>
    </row>
    <row r="351" spans="1:15" ht="22.05" hidden="1" customHeight="1" x14ac:dyDescent="0.2">
      <c r="A351" s="300">
        <v>45677</v>
      </c>
      <c r="B351" s="20" t="s">
        <v>185</v>
      </c>
      <c r="C351" s="301">
        <v>52954</v>
      </c>
      <c r="D351" s="22"/>
      <c r="E351" s="302" t="s">
        <v>644</v>
      </c>
      <c r="F351" s="20" t="s">
        <v>79</v>
      </c>
      <c r="G351" s="55"/>
      <c r="H351" s="21" t="s">
        <v>22</v>
      </c>
      <c r="I351" s="21" t="s">
        <v>55</v>
      </c>
      <c r="J351" s="21" t="s">
        <v>73</v>
      </c>
      <c r="K351" s="304" t="s">
        <v>140</v>
      </c>
      <c r="L351" s="55"/>
      <c r="M351" s="303">
        <v>0</v>
      </c>
      <c r="N351" s="303">
        <v>1500</v>
      </c>
      <c r="O351" s="217">
        <f t="shared" si="5"/>
        <v>22744.539999999921</v>
      </c>
    </row>
    <row r="352" spans="1:15" ht="22.05" hidden="1" customHeight="1" x14ac:dyDescent="0.2">
      <c r="A352" s="300">
        <v>45677</v>
      </c>
      <c r="B352" s="20" t="s">
        <v>185</v>
      </c>
      <c r="C352" s="301">
        <v>52955</v>
      </c>
      <c r="D352" s="22"/>
      <c r="E352" s="302" t="s">
        <v>154</v>
      </c>
      <c r="F352" s="20" t="s">
        <v>79</v>
      </c>
      <c r="G352" s="55"/>
      <c r="H352" s="21" t="s">
        <v>22</v>
      </c>
      <c r="I352" s="21" t="s">
        <v>103</v>
      </c>
      <c r="J352" s="21" t="s">
        <v>219</v>
      </c>
      <c r="K352" s="304" t="s">
        <v>266</v>
      </c>
      <c r="L352" s="55"/>
      <c r="M352" s="303">
        <v>0</v>
      </c>
      <c r="N352" s="303">
        <v>250</v>
      </c>
      <c r="O352" s="217">
        <f t="shared" si="5"/>
        <v>22494.539999999921</v>
      </c>
    </row>
    <row r="353" spans="1:15" ht="22.05" hidden="1" customHeight="1" x14ac:dyDescent="0.2">
      <c r="A353" s="300">
        <v>45677</v>
      </c>
      <c r="B353" s="20" t="s">
        <v>185</v>
      </c>
      <c r="C353" s="301">
        <v>52956</v>
      </c>
      <c r="D353" s="22"/>
      <c r="E353" s="302" t="s">
        <v>645</v>
      </c>
      <c r="F353" s="20" t="s">
        <v>79</v>
      </c>
      <c r="G353" s="55"/>
      <c r="H353" s="21" t="s">
        <v>22</v>
      </c>
      <c r="I353" s="21" t="s">
        <v>103</v>
      </c>
      <c r="J353" s="21" t="s">
        <v>102</v>
      </c>
      <c r="K353" s="304" t="s">
        <v>659</v>
      </c>
      <c r="L353" s="55"/>
      <c r="M353" s="303">
        <v>0</v>
      </c>
      <c r="N353" s="303">
        <v>2400</v>
      </c>
      <c r="O353" s="217">
        <f t="shared" si="5"/>
        <v>20094.539999999921</v>
      </c>
    </row>
    <row r="354" spans="1:15" ht="22.05" hidden="1" customHeight="1" x14ac:dyDescent="0.2">
      <c r="A354" s="300">
        <v>45677</v>
      </c>
      <c r="B354" s="20" t="s">
        <v>185</v>
      </c>
      <c r="C354" s="301">
        <v>52957</v>
      </c>
      <c r="D354" s="22"/>
      <c r="E354" s="302" t="s">
        <v>646</v>
      </c>
      <c r="F354" s="20" t="s">
        <v>79</v>
      </c>
      <c r="G354" s="55"/>
      <c r="H354" s="21" t="s">
        <v>22</v>
      </c>
      <c r="I354" s="21" t="s">
        <v>53</v>
      </c>
      <c r="J354" s="21" t="s">
        <v>113</v>
      </c>
      <c r="K354" s="304" t="s">
        <v>659</v>
      </c>
      <c r="L354" s="55"/>
      <c r="M354" s="303">
        <v>0</v>
      </c>
      <c r="N354" s="303">
        <v>5300</v>
      </c>
      <c r="O354" s="217">
        <f t="shared" si="5"/>
        <v>14794.539999999921</v>
      </c>
    </row>
    <row r="355" spans="1:15" ht="22.05" hidden="1" customHeight="1" x14ac:dyDescent="0.2">
      <c r="A355" s="300">
        <v>45677</v>
      </c>
      <c r="B355" s="20" t="s">
        <v>185</v>
      </c>
      <c r="C355" s="301">
        <v>52958</v>
      </c>
      <c r="D355" s="22"/>
      <c r="E355" s="302" t="s">
        <v>647</v>
      </c>
      <c r="F355" s="20" t="s">
        <v>79</v>
      </c>
      <c r="G355" s="55"/>
      <c r="H355" s="21" t="s">
        <v>22</v>
      </c>
      <c r="I355" s="21" t="s">
        <v>53</v>
      </c>
      <c r="J355" s="21" t="s">
        <v>113</v>
      </c>
      <c r="K355" s="304" t="s">
        <v>269</v>
      </c>
      <c r="L355" s="55"/>
      <c r="M355" s="303">
        <v>0</v>
      </c>
      <c r="N355" s="303">
        <v>2100</v>
      </c>
      <c r="O355" s="217">
        <f t="shared" si="5"/>
        <v>12694.539999999921</v>
      </c>
    </row>
    <row r="356" spans="1:15" ht="22.05" hidden="1" customHeight="1" x14ac:dyDescent="0.2">
      <c r="A356" s="300">
        <v>45677</v>
      </c>
      <c r="B356" s="20" t="s">
        <v>185</v>
      </c>
      <c r="C356" s="301">
        <v>52959</v>
      </c>
      <c r="D356" s="22"/>
      <c r="E356" s="302" t="s">
        <v>648</v>
      </c>
      <c r="F356" s="20" t="s">
        <v>79</v>
      </c>
      <c r="G356" s="55"/>
      <c r="H356" s="21" t="s">
        <v>22</v>
      </c>
      <c r="I356" s="21" t="s">
        <v>53</v>
      </c>
      <c r="J356" s="21" t="s">
        <v>113</v>
      </c>
      <c r="K356" s="304" t="s">
        <v>164</v>
      </c>
      <c r="L356" s="55"/>
      <c r="M356" s="303">
        <v>0</v>
      </c>
      <c r="N356" s="303">
        <v>5100</v>
      </c>
      <c r="O356" s="217">
        <f t="shared" si="5"/>
        <v>7594.5399999999208</v>
      </c>
    </row>
    <row r="357" spans="1:15" ht="22.05" hidden="1" customHeight="1" x14ac:dyDescent="0.2">
      <c r="A357" s="300">
        <v>45677</v>
      </c>
      <c r="B357" s="20" t="s">
        <v>185</v>
      </c>
      <c r="C357" s="301">
        <v>52960</v>
      </c>
      <c r="D357" s="22"/>
      <c r="E357" s="302" t="s">
        <v>649</v>
      </c>
      <c r="F357" s="20" t="s">
        <v>79</v>
      </c>
      <c r="G357" s="55"/>
      <c r="H357" s="21" t="s">
        <v>22</v>
      </c>
      <c r="I357" s="21" t="s">
        <v>53</v>
      </c>
      <c r="J357" s="21" t="s">
        <v>113</v>
      </c>
      <c r="K357" s="304" t="s">
        <v>159</v>
      </c>
      <c r="L357" s="55"/>
      <c r="M357" s="303">
        <v>0</v>
      </c>
      <c r="N357" s="303">
        <v>4800</v>
      </c>
      <c r="O357" s="217">
        <f t="shared" si="5"/>
        <v>2794.5399999999208</v>
      </c>
    </row>
    <row r="358" spans="1:15" ht="22.05" hidden="1" customHeight="1" x14ac:dyDescent="0.2">
      <c r="A358" s="300">
        <v>45677</v>
      </c>
      <c r="B358" s="20" t="s">
        <v>185</v>
      </c>
      <c r="C358" s="301">
        <v>52961</v>
      </c>
      <c r="D358" s="22"/>
      <c r="E358" s="302" t="s">
        <v>650</v>
      </c>
      <c r="F358" s="20" t="s">
        <v>79</v>
      </c>
      <c r="G358" s="55"/>
      <c r="H358" s="21" t="s">
        <v>22</v>
      </c>
      <c r="I358" s="21" t="s">
        <v>56</v>
      </c>
      <c r="J358" s="21" t="s">
        <v>116</v>
      </c>
      <c r="K358" s="304" t="s">
        <v>441</v>
      </c>
      <c r="L358" s="55"/>
      <c r="M358" s="303">
        <v>0</v>
      </c>
      <c r="N358" s="303">
        <v>120</v>
      </c>
      <c r="O358" s="217">
        <f t="shared" si="5"/>
        <v>2674.5399999999208</v>
      </c>
    </row>
    <row r="359" spans="1:15" ht="22.05" hidden="1" customHeight="1" x14ac:dyDescent="0.2">
      <c r="A359" s="300">
        <v>45677</v>
      </c>
      <c r="B359" s="20" t="s">
        <v>185</v>
      </c>
      <c r="C359" s="301">
        <v>52962</v>
      </c>
      <c r="D359" s="22"/>
      <c r="E359" s="302" t="s">
        <v>651</v>
      </c>
      <c r="F359" s="20" t="s">
        <v>79</v>
      </c>
      <c r="G359" s="55"/>
      <c r="H359" s="21" t="s">
        <v>21</v>
      </c>
      <c r="I359" s="21" t="s">
        <v>29</v>
      </c>
      <c r="J359" s="21" t="s">
        <v>209</v>
      </c>
      <c r="K359" s="304"/>
      <c r="L359" s="55" t="s">
        <v>2516</v>
      </c>
      <c r="M359" s="303">
        <v>7000</v>
      </c>
      <c r="N359" s="303">
        <v>0</v>
      </c>
      <c r="O359" s="217">
        <f t="shared" si="5"/>
        <v>9674.5399999999208</v>
      </c>
    </row>
    <row r="360" spans="1:15" ht="22.05" hidden="1" customHeight="1" x14ac:dyDescent="0.2">
      <c r="A360" s="300">
        <v>45677</v>
      </c>
      <c r="B360" s="20" t="s">
        <v>185</v>
      </c>
      <c r="C360" s="301">
        <v>52963</v>
      </c>
      <c r="D360" s="22"/>
      <c r="E360" s="302" t="s">
        <v>652</v>
      </c>
      <c r="F360" s="20" t="s">
        <v>79</v>
      </c>
      <c r="G360" s="55"/>
      <c r="H360" s="21" t="s">
        <v>21</v>
      </c>
      <c r="I360" s="21" t="s">
        <v>29</v>
      </c>
      <c r="J360" s="21" t="s">
        <v>209</v>
      </c>
      <c r="K360" s="304"/>
      <c r="L360" s="55" t="s">
        <v>2518</v>
      </c>
      <c r="M360" s="303">
        <v>5000</v>
      </c>
      <c r="N360" s="303">
        <v>0</v>
      </c>
      <c r="O360" s="217">
        <f t="shared" si="5"/>
        <v>14674.539999999921</v>
      </c>
    </row>
    <row r="361" spans="1:15" ht="22.05" hidden="1" customHeight="1" x14ac:dyDescent="0.2">
      <c r="A361" s="300">
        <v>45677</v>
      </c>
      <c r="B361" s="20" t="s">
        <v>185</v>
      </c>
      <c r="C361" s="301">
        <v>52964</v>
      </c>
      <c r="D361" s="22"/>
      <c r="E361" s="302" t="s">
        <v>653</v>
      </c>
      <c r="F361" s="20" t="s">
        <v>79</v>
      </c>
      <c r="G361" s="55"/>
      <c r="H361" s="21" t="s">
        <v>22</v>
      </c>
      <c r="I361" s="21" t="s">
        <v>53</v>
      </c>
      <c r="J361" s="21" t="s">
        <v>113</v>
      </c>
      <c r="K361" s="304" t="s">
        <v>660</v>
      </c>
      <c r="L361" s="55"/>
      <c r="M361" s="303">
        <v>0</v>
      </c>
      <c r="N361" s="303">
        <v>5100</v>
      </c>
      <c r="O361" s="217">
        <f t="shared" si="5"/>
        <v>9574.5399999999208</v>
      </c>
    </row>
    <row r="362" spans="1:15" ht="22.05" hidden="1" customHeight="1" x14ac:dyDescent="0.2">
      <c r="A362" s="300">
        <v>45677</v>
      </c>
      <c r="B362" s="20" t="s">
        <v>185</v>
      </c>
      <c r="C362" s="301">
        <v>52965</v>
      </c>
      <c r="D362" s="22"/>
      <c r="E362" s="302" t="s">
        <v>152</v>
      </c>
      <c r="F362" s="20" t="s">
        <v>79</v>
      </c>
      <c r="G362" s="55"/>
      <c r="H362" s="21" t="s">
        <v>22</v>
      </c>
      <c r="I362" s="21" t="s">
        <v>53</v>
      </c>
      <c r="J362" s="21" t="s">
        <v>113</v>
      </c>
      <c r="K362" s="304" t="s">
        <v>661</v>
      </c>
      <c r="L362" s="55"/>
      <c r="M362" s="303">
        <v>0</v>
      </c>
      <c r="N362" s="303">
        <v>5400</v>
      </c>
      <c r="O362" s="217">
        <f t="shared" si="5"/>
        <v>4174.5399999999208</v>
      </c>
    </row>
    <row r="363" spans="1:15" ht="22.05" hidden="1" customHeight="1" x14ac:dyDescent="0.2">
      <c r="A363" s="300">
        <v>45677</v>
      </c>
      <c r="B363" s="20" t="s">
        <v>185</v>
      </c>
      <c r="C363" s="301">
        <v>52966</v>
      </c>
      <c r="D363" s="22"/>
      <c r="E363" s="302" t="s">
        <v>654</v>
      </c>
      <c r="F363" s="20" t="s">
        <v>79</v>
      </c>
      <c r="G363" s="55"/>
      <c r="H363" s="21" t="s">
        <v>22</v>
      </c>
      <c r="I363" s="21" t="s">
        <v>103</v>
      </c>
      <c r="J363" s="21" t="s">
        <v>97</v>
      </c>
      <c r="K363" s="304" t="s">
        <v>662</v>
      </c>
      <c r="L363" s="55"/>
      <c r="M363" s="303">
        <v>0</v>
      </c>
      <c r="N363" s="303">
        <v>2490</v>
      </c>
      <c r="O363" s="217">
        <f t="shared" si="5"/>
        <v>1684.5399999999208</v>
      </c>
    </row>
    <row r="364" spans="1:15" ht="22.05" hidden="1" customHeight="1" x14ac:dyDescent="0.2">
      <c r="A364" s="300">
        <v>45678</v>
      </c>
      <c r="B364" s="20" t="s">
        <v>185</v>
      </c>
      <c r="C364" s="301">
        <v>52968</v>
      </c>
      <c r="D364" s="22"/>
      <c r="E364" s="302" t="s">
        <v>663</v>
      </c>
      <c r="F364" s="20" t="s">
        <v>79</v>
      </c>
      <c r="G364" s="55"/>
      <c r="H364" s="21" t="s">
        <v>22</v>
      </c>
      <c r="I364" s="21" t="s">
        <v>103</v>
      </c>
      <c r="J364" s="21" t="s">
        <v>93</v>
      </c>
      <c r="K364" s="304" t="s">
        <v>670</v>
      </c>
      <c r="L364" s="55"/>
      <c r="M364" s="303">
        <v>0</v>
      </c>
      <c r="N364" s="303">
        <v>200</v>
      </c>
      <c r="O364" s="217">
        <f t="shared" si="5"/>
        <v>1484.5399999999208</v>
      </c>
    </row>
    <row r="365" spans="1:15" ht="22.05" hidden="1" customHeight="1" x14ac:dyDescent="0.2">
      <c r="A365" s="300">
        <v>45678</v>
      </c>
      <c r="B365" s="20" t="s">
        <v>185</v>
      </c>
      <c r="C365" s="301">
        <v>52969</v>
      </c>
      <c r="D365" s="22"/>
      <c r="E365" s="302" t="s">
        <v>392</v>
      </c>
      <c r="F365" s="20" t="s">
        <v>79</v>
      </c>
      <c r="G365" s="55"/>
      <c r="H365" s="21" t="s">
        <v>22</v>
      </c>
      <c r="I365" s="21" t="s">
        <v>56</v>
      </c>
      <c r="J365" s="21" t="s">
        <v>116</v>
      </c>
      <c r="K365" s="304" t="s">
        <v>408</v>
      </c>
      <c r="L365" s="55"/>
      <c r="M365" s="303">
        <v>0</v>
      </c>
      <c r="N365" s="303">
        <v>570</v>
      </c>
      <c r="O365" s="217">
        <f t="shared" si="5"/>
        <v>914.53999999992084</v>
      </c>
    </row>
    <row r="366" spans="1:15" ht="22.05" hidden="1" customHeight="1" x14ac:dyDescent="0.2">
      <c r="A366" s="300">
        <v>45678</v>
      </c>
      <c r="B366" s="20" t="s">
        <v>185</v>
      </c>
      <c r="C366" s="301">
        <v>52970</v>
      </c>
      <c r="D366" s="22"/>
      <c r="E366" s="302" t="s">
        <v>664</v>
      </c>
      <c r="F366" s="20" t="s">
        <v>79</v>
      </c>
      <c r="G366" s="55"/>
      <c r="H366" s="21" t="s">
        <v>22</v>
      </c>
      <c r="I366" s="21" t="s">
        <v>103</v>
      </c>
      <c r="J366" s="21" t="s">
        <v>92</v>
      </c>
      <c r="K366" s="304" t="s">
        <v>671</v>
      </c>
      <c r="L366" s="55"/>
      <c r="M366" s="303">
        <v>0</v>
      </c>
      <c r="N366" s="303">
        <v>250</v>
      </c>
      <c r="O366" s="217">
        <f t="shared" si="5"/>
        <v>664.53999999992084</v>
      </c>
    </row>
    <row r="367" spans="1:15" ht="22.05" hidden="1" customHeight="1" x14ac:dyDescent="0.2">
      <c r="A367" s="300">
        <v>45678</v>
      </c>
      <c r="B367" s="20" t="s">
        <v>185</v>
      </c>
      <c r="C367" s="301">
        <v>52971</v>
      </c>
      <c r="D367" s="22"/>
      <c r="E367" s="302" t="s">
        <v>665</v>
      </c>
      <c r="F367" s="20" t="s">
        <v>79</v>
      </c>
      <c r="G367" s="55"/>
      <c r="H367" s="21" t="s">
        <v>21</v>
      </c>
      <c r="I367" s="21" t="s">
        <v>28</v>
      </c>
      <c r="J367" s="21" t="s">
        <v>30</v>
      </c>
      <c r="K367" s="304"/>
      <c r="L367" s="303"/>
      <c r="M367" s="303">
        <v>73840</v>
      </c>
      <c r="N367" s="303">
        <v>0</v>
      </c>
      <c r="O367" s="217">
        <f t="shared" si="5"/>
        <v>74504.539999999921</v>
      </c>
    </row>
    <row r="368" spans="1:15" ht="22.05" hidden="1" customHeight="1" x14ac:dyDescent="0.2">
      <c r="A368" s="300">
        <v>45678</v>
      </c>
      <c r="B368" s="20" t="s">
        <v>185</v>
      </c>
      <c r="C368" s="301">
        <v>52972</v>
      </c>
      <c r="D368" s="22"/>
      <c r="E368" s="302" t="s">
        <v>666</v>
      </c>
      <c r="F368" s="20" t="s">
        <v>79</v>
      </c>
      <c r="G368" s="55"/>
      <c r="H368" s="21" t="s">
        <v>22</v>
      </c>
      <c r="I368" s="21" t="s">
        <v>103</v>
      </c>
      <c r="J368" s="21" t="s">
        <v>102</v>
      </c>
      <c r="K368" s="304" t="s">
        <v>672</v>
      </c>
      <c r="L368" s="303"/>
      <c r="M368" s="303">
        <v>0</v>
      </c>
      <c r="N368" s="303">
        <v>10000</v>
      </c>
      <c r="O368" s="217">
        <f t="shared" si="5"/>
        <v>64504.539999999921</v>
      </c>
    </row>
    <row r="369" spans="1:15" ht="22.05" hidden="1" customHeight="1" x14ac:dyDescent="0.2">
      <c r="A369" s="300">
        <v>45678</v>
      </c>
      <c r="B369" s="20" t="s">
        <v>185</v>
      </c>
      <c r="C369" s="301">
        <v>52973</v>
      </c>
      <c r="D369" s="22"/>
      <c r="E369" s="302" t="s">
        <v>667</v>
      </c>
      <c r="F369" s="20" t="s">
        <v>79</v>
      </c>
      <c r="G369" s="55"/>
      <c r="H369" s="21" t="s">
        <v>22</v>
      </c>
      <c r="I369" s="21" t="s">
        <v>103</v>
      </c>
      <c r="J369" s="21" t="s">
        <v>92</v>
      </c>
      <c r="K369" s="304" t="s">
        <v>671</v>
      </c>
      <c r="L369" s="303"/>
      <c r="M369" s="303">
        <v>0</v>
      </c>
      <c r="N369" s="303">
        <v>300</v>
      </c>
      <c r="O369" s="217">
        <f t="shared" si="5"/>
        <v>64204.539999999921</v>
      </c>
    </row>
    <row r="370" spans="1:15" ht="22.05" hidden="1" customHeight="1" x14ac:dyDescent="0.2">
      <c r="A370" s="300">
        <v>45678</v>
      </c>
      <c r="B370" s="20" t="s">
        <v>185</v>
      </c>
      <c r="C370" s="301">
        <v>52974</v>
      </c>
      <c r="D370" s="22"/>
      <c r="E370" s="302" t="s">
        <v>668</v>
      </c>
      <c r="F370" s="20" t="s">
        <v>79</v>
      </c>
      <c r="G370" s="55"/>
      <c r="H370" s="21" t="s">
        <v>22</v>
      </c>
      <c r="I370" s="21" t="s">
        <v>103</v>
      </c>
      <c r="J370" s="21" t="s">
        <v>97</v>
      </c>
      <c r="K370" s="304" t="s">
        <v>134</v>
      </c>
      <c r="L370" s="303"/>
      <c r="M370" s="303">
        <v>0</v>
      </c>
      <c r="N370" s="303">
        <v>2100</v>
      </c>
      <c r="O370" s="217">
        <f t="shared" si="5"/>
        <v>62104.539999999921</v>
      </c>
    </row>
    <row r="371" spans="1:15" ht="22.05" hidden="1" customHeight="1" x14ac:dyDescent="0.2">
      <c r="A371" s="300">
        <v>45678</v>
      </c>
      <c r="B371" s="20" t="s">
        <v>185</v>
      </c>
      <c r="C371" s="301">
        <v>52975</v>
      </c>
      <c r="D371" s="22"/>
      <c r="E371" s="302" t="s">
        <v>154</v>
      </c>
      <c r="F371" s="20" t="s">
        <v>79</v>
      </c>
      <c r="G371" s="55"/>
      <c r="H371" s="21" t="s">
        <v>22</v>
      </c>
      <c r="I371" s="21" t="s">
        <v>103</v>
      </c>
      <c r="J371" s="21" t="s">
        <v>219</v>
      </c>
      <c r="K371" s="304" t="s">
        <v>266</v>
      </c>
      <c r="L371" s="303"/>
      <c r="M371" s="303">
        <v>0</v>
      </c>
      <c r="N371" s="303">
        <v>1067</v>
      </c>
      <c r="O371" s="217">
        <f t="shared" si="5"/>
        <v>61037.539999999921</v>
      </c>
    </row>
    <row r="372" spans="1:15" ht="22.05" hidden="1" customHeight="1" x14ac:dyDescent="0.2">
      <c r="A372" s="300">
        <v>45678</v>
      </c>
      <c r="B372" s="20" t="s">
        <v>185</v>
      </c>
      <c r="C372" s="301">
        <v>52976</v>
      </c>
      <c r="D372" s="22"/>
      <c r="E372" s="302" t="s">
        <v>669</v>
      </c>
      <c r="F372" s="20" t="s">
        <v>79</v>
      </c>
      <c r="G372" s="55"/>
      <c r="H372" s="21" t="s">
        <v>22</v>
      </c>
      <c r="I372" s="21" t="s">
        <v>103</v>
      </c>
      <c r="J372" s="21" t="s">
        <v>92</v>
      </c>
      <c r="K372" s="304" t="s">
        <v>673</v>
      </c>
      <c r="L372" s="55"/>
      <c r="M372" s="303">
        <v>0</v>
      </c>
      <c r="N372" s="303">
        <v>1200</v>
      </c>
      <c r="O372" s="217">
        <f t="shared" si="5"/>
        <v>59837.539999999921</v>
      </c>
    </row>
    <row r="373" spans="1:15" ht="22.05" hidden="1" customHeight="1" x14ac:dyDescent="0.2">
      <c r="A373" s="300">
        <v>45678</v>
      </c>
      <c r="B373" s="20" t="s">
        <v>185</v>
      </c>
      <c r="C373" s="301">
        <v>52977</v>
      </c>
      <c r="D373" s="22"/>
      <c r="E373" s="302" t="s">
        <v>339</v>
      </c>
      <c r="F373" s="20" t="s">
        <v>79</v>
      </c>
      <c r="G373" s="55"/>
      <c r="H373" s="21" t="s">
        <v>22</v>
      </c>
      <c r="I373" s="21" t="s">
        <v>54</v>
      </c>
      <c r="J373" s="21" t="s">
        <v>64</v>
      </c>
      <c r="K373" s="304" t="s">
        <v>241</v>
      </c>
      <c r="L373" s="55"/>
      <c r="M373" s="303">
        <v>0</v>
      </c>
      <c r="N373" s="303">
        <v>1650</v>
      </c>
      <c r="O373" s="217">
        <f t="shared" si="5"/>
        <v>58187.539999999921</v>
      </c>
    </row>
    <row r="374" spans="1:15" ht="22.05" hidden="1" customHeight="1" x14ac:dyDescent="0.2">
      <c r="A374" s="300">
        <v>45678</v>
      </c>
      <c r="B374" s="20" t="s">
        <v>185</v>
      </c>
      <c r="C374" s="301">
        <v>52978</v>
      </c>
      <c r="D374" s="22"/>
      <c r="E374" s="302" t="s">
        <v>128</v>
      </c>
      <c r="F374" s="20" t="s">
        <v>79</v>
      </c>
      <c r="G374" s="55"/>
      <c r="H374" s="21" t="s">
        <v>22</v>
      </c>
      <c r="I374" s="21" t="s">
        <v>56</v>
      </c>
      <c r="J374" s="21" t="s">
        <v>116</v>
      </c>
      <c r="K374" s="304" t="s">
        <v>129</v>
      </c>
      <c r="L374" s="303"/>
      <c r="M374" s="303">
        <v>0</v>
      </c>
      <c r="N374" s="303">
        <v>40</v>
      </c>
      <c r="O374" s="217">
        <f t="shared" si="5"/>
        <v>58147.539999999921</v>
      </c>
    </row>
    <row r="375" spans="1:15" ht="22.05" hidden="1" customHeight="1" x14ac:dyDescent="0.2">
      <c r="A375" s="300">
        <v>45678</v>
      </c>
      <c r="B375" s="20" t="s">
        <v>185</v>
      </c>
      <c r="C375" s="301">
        <v>52979</v>
      </c>
      <c r="D375" s="22"/>
      <c r="E375" s="302" t="s">
        <v>166</v>
      </c>
      <c r="F375" s="20" t="s">
        <v>79</v>
      </c>
      <c r="G375" s="55"/>
      <c r="H375" s="21" t="s">
        <v>22</v>
      </c>
      <c r="I375" s="21" t="s">
        <v>56</v>
      </c>
      <c r="J375" s="21" t="s">
        <v>116</v>
      </c>
      <c r="K375" s="304" t="s">
        <v>441</v>
      </c>
      <c r="L375" s="303"/>
      <c r="M375" s="303">
        <v>0</v>
      </c>
      <c r="N375" s="303">
        <v>200</v>
      </c>
      <c r="O375" s="217">
        <f t="shared" si="5"/>
        <v>57947.539999999921</v>
      </c>
    </row>
    <row r="376" spans="1:15" ht="22.05" hidden="1" customHeight="1" x14ac:dyDescent="0.2">
      <c r="A376" s="300">
        <v>45679</v>
      </c>
      <c r="B376" s="20" t="s">
        <v>185</v>
      </c>
      <c r="C376" s="301">
        <v>52981</v>
      </c>
      <c r="D376" s="22"/>
      <c r="E376" s="302" t="s">
        <v>674</v>
      </c>
      <c r="F376" s="20" t="s">
        <v>79</v>
      </c>
      <c r="G376" s="55"/>
      <c r="H376" s="21" t="s">
        <v>22</v>
      </c>
      <c r="I376" s="21" t="s">
        <v>56</v>
      </c>
      <c r="J376" s="21" t="s">
        <v>116</v>
      </c>
      <c r="K376" s="304" t="s">
        <v>408</v>
      </c>
      <c r="L376" s="303"/>
      <c r="M376" s="303">
        <v>0</v>
      </c>
      <c r="N376" s="303">
        <v>130</v>
      </c>
      <c r="O376" s="217">
        <f t="shared" si="5"/>
        <v>57817.539999999921</v>
      </c>
    </row>
    <row r="377" spans="1:15" ht="22.05" hidden="1" customHeight="1" x14ac:dyDescent="0.2">
      <c r="A377" s="300">
        <v>45679</v>
      </c>
      <c r="B377" s="20" t="s">
        <v>185</v>
      </c>
      <c r="C377" s="301">
        <v>52982</v>
      </c>
      <c r="D377" s="22"/>
      <c r="E377" s="302" t="s">
        <v>270</v>
      </c>
      <c r="F377" s="20" t="s">
        <v>79</v>
      </c>
      <c r="G377" s="55"/>
      <c r="H377" s="21" t="s">
        <v>22</v>
      </c>
      <c r="I377" s="21" t="s">
        <v>54</v>
      </c>
      <c r="J377" s="21" t="s">
        <v>64</v>
      </c>
      <c r="K377" s="304" t="s">
        <v>354</v>
      </c>
      <c r="L377" s="303"/>
      <c r="M377" s="303">
        <v>0</v>
      </c>
      <c r="N377" s="303">
        <v>1500</v>
      </c>
      <c r="O377" s="217">
        <f t="shared" si="5"/>
        <v>56317.539999999921</v>
      </c>
    </row>
    <row r="378" spans="1:15" ht="22.05" hidden="1" customHeight="1" x14ac:dyDescent="0.2">
      <c r="A378" s="300">
        <v>45679</v>
      </c>
      <c r="B378" s="20" t="s">
        <v>185</v>
      </c>
      <c r="C378" s="301">
        <v>52983</v>
      </c>
      <c r="D378" s="22"/>
      <c r="E378" s="302" t="s">
        <v>675</v>
      </c>
      <c r="F378" s="20" t="s">
        <v>79</v>
      </c>
      <c r="G378" s="55"/>
      <c r="H378" s="21" t="s">
        <v>22</v>
      </c>
      <c r="I378" s="21" t="s">
        <v>54</v>
      </c>
      <c r="J378" s="21" t="s">
        <v>41</v>
      </c>
      <c r="K378" s="304" t="s">
        <v>210</v>
      </c>
      <c r="L378" s="55"/>
      <c r="M378" s="303">
        <v>0</v>
      </c>
      <c r="N378" s="303">
        <v>250</v>
      </c>
      <c r="O378" s="217">
        <f t="shared" si="5"/>
        <v>56067.539999999921</v>
      </c>
    </row>
    <row r="379" spans="1:15" ht="22.05" hidden="1" customHeight="1" x14ac:dyDescent="0.2">
      <c r="A379" s="300">
        <v>45679</v>
      </c>
      <c r="B379" s="20" t="s">
        <v>185</v>
      </c>
      <c r="C379" s="301">
        <v>52984</v>
      </c>
      <c r="D379" s="22"/>
      <c r="E379" s="302" t="s">
        <v>676</v>
      </c>
      <c r="F379" s="20" t="s">
        <v>79</v>
      </c>
      <c r="G379" s="55"/>
      <c r="H379" s="21" t="s">
        <v>21</v>
      </c>
      <c r="I379" s="21" t="s">
        <v>81</v>
      </c>
      <c r="J379" s="21" t="s">
        <v>181</v>
      </c>
      <c r="K379" s="304"/>
      <c r="L379" s="55"/>
      <c r="M379" s="303">
        <v>50000</v>
      </c>
      <c r="N379" s="303">
        <v>0</v>
      </c>
      <c r="O379" s="217">
        <f t="shared" si="5"/>
        <v>106067.53999999992</v>
      </c>
    </row>
    <row r="380" spans="1:15" ht="22.05" hidden="1" customHeight="1" x14ac:dyDescent="0.2">
      <c r="A380" s="300">
        <v>45679</v>
      </c>
      <c r="B380" s="20" t="s">
        <v>185</v>
      </c>
      <c r="C380" s="301">
        <v>52985</v>
      </c>
      <c r="D380" s="22"/>
      <c r="E380" s="302" t="s">
        <v>677</v>
      </c>
      <c r="F380" s="20" t="s">
        <v>79</v>
      </c>
      <c r="G380" s="55"/>
      <c r="H380" s="21" t="s">
        <v>22</v>
      </c>
      <c r="I380" s="21" t="s">
        <v>55</v>
      </c>
      <c r="J380" s="21" t="s">
        <v>73</v>
      </c>
      <c r="K380" s="203" t="s">
        <v>690</v>
      </c>
      <c r="L380" s="55"/>
      <c r="M380" s="303">
        <v>0</v>
      </c>
      <c r="N380" s="303">
        <v>8464</v>
      </c>
      <c r="O380" s="217">
        <f t="shared" si="5"/>
        <v>97603.539999999921</v>
      </c>
    </row>
    <row r="381" spans="1:15" ht="22.05" hidden="1" customHeight="1" x14ac:dyDescent="0.2">
      <c r="A381" s="300">
        <v>45679</v>
      </c>
      <c r="B381" s="20" t="s">
        <v>185</v>
      </c>
      <c r="C381" s="301">
        <v>52986</v>
      </c>
      <c r="D381" s="22"/>
      <c r="E381" s="302" t="s">
        <v>678</v>
      </c>
      <c r="F381" s="20" t="s">
        <v>79</v>
      </c>
      <c r="G381" s="55"/>
      <c r="H381" s="21" t="s">
        <v>22</v>
      </c>
      <c r="I381" s="21" t="s">
        <v>55</v>
      </c>
      <c r="J381" s="21" t="s">
        <v>261</v>
      </c>
      <c r="K381" s="304" t="s">
        <v>691</v>
      </c>
      <c r="L381" s="55"/>
      <c r="M381" s="303">
        <v>0</v>
      </c>
      <c r="N381" s="303">
        <v>3000</v>
      </c>
      <c r="O381" s="217">
        <f t="shared" si="5"/>
        <v>94603.539999999921</v>
      </c>
    </row>
    <row r="382" spans="1:15" ht="22.05" hidden="1" customHeight="1" x14ac:dyDescent="0.2">
      <c r="A382" s="300">
        <v>45679</v>
      </c>
      <c r="B382" s="20" t="s">
        <v>185</v>
      </c>
      <c r="C382" s="301">
        <v>52987</v>
      </c>
      <c r="D382" s="22"/>
      <c r="E382" s="302" t="s">
        <v>679</v>
      </c>
      <c r="F382" s="20" t="s">
        <v>79</v>
      </c>
      <c r="G382" s="55"/>
      <c r="H382" s="21" t="s">
        <v>22</v>
      </c>
      <c r="I382" s="21" t="s">
        <v>55</v>
      </c>
      <c r="J382" s="21" t="s">
        <v>73</v>
      </c>
      <c r="K382" s="304" t="s">
        <v>140</v>
      </c>
      <c r="L382" s="55"/>
      <c r="M382" s="303">
        <v>0</v>
      </c>
      <c r="N382" s="303">
        <v>1500</v>
      </c>
      <c r="O382" s="217">
        <f t="shared" si="5"/>
        <v>93103.539999999921</v>
      </c>
    </row>
    <row r="383" spans="1:15" ht="22.05" hidden="1" customHeight="1" x14ac:dyDescent="0.2">
      <c r="A383" s="300">
        <v>45679</v>
      </c>
      <c r="B383" s="20" t="s">
        <v>185</v>
      </c>
      <c r="C383" s="301">
        <v>52988</v>
      </c>
      <c r="D383" s="22"/>
      <c r="E383" s="302" t="s">
        <v>680</v>
      </c>
      <c r="F383" s="20" t="s">
        <v>79</v>
      </c>
      <c r="G383" s="55"/>
      <c r="H383" s="21" t="s">
        <v>22</v>
      </c>
      <c r="I383" s="21" t="s">
        <v>103</v>
      </c>
      <c r="J383" s="21" t="s">
        <v>60</v>
      </c>
      <c r="K383" s="304" t="s">
        <v>135</v>
      </c>
      <c r="L383" s="55"/>
      <c r="M383" s="303">
        <v>0</v>
      </c>
      <c r="N383" s="303">
        <v>1500</v>
      </c>
      <c r="O383" s="217">
        <f t="shared" si="5"/>
        <v>91603.539999999921</v>
      </c>
    </row>
    <row r="384" spans="1:15" ht="22.05" hidden="1" customHeight="1" x14ac:dyDescent="0.2">
      <c r="A384" s="300">
        <v>45679</v>
      </c>
      <c r="B384" s="20" t="s">
        <v>185</v>
      </c>
      <c r="C384" s="301">
        <v>52989</v>
      </c>
      <c r="D384" s="22"/>
      <c r="E384" s="302" t="s">
        <v>350</v>
      </c>
      <c r="F384" s="20" t="s">
        <v>79</v>
      </c>
      <c r="G384" s="55"/>
      <c r="H384" s="21" t="s">
        <v>22</v>
      </c>
      <c r="I384" s="21" t="s">
        <v>53</v>
      </c>
      <c r="J384" s="21" t="s">
        <v>113</v>
      </c>
      <c r="K384" s="304" t="s">
        <v>361</v>
      </c>
      <c r="L384" s="55"/>
      <c r="M384" s="303">
        <v>0</v>
      </c>
      <c r="N384" s="303">
        <v>3800</v>
      </c>
      <c r="O384" s="217">
        <f t="shared" si="5"/>
        <v>87803.539999999921</v>
      </c>
    </row>
    <row r="385" spans="1:15" ht="22.05" hidden="1" customHeight="1" x14ac:dyDescent="0.2">
      <c r="A385" s="300">
        <v>45679</v>
      </c>
      <c r="B385" s="20" t="s">
        <v>185</v>
      </c>
      <c r="C385" s="301">
        <v>52990</v>
      </c>
      <c r="D385" s="22"/>
      <c r="E385" s="302" t="s">
        <v>681</v>
      </c>
      <c r="F385" s="20" t="s">
        <v>79</v>
      </c>
      <c r="G385" s="55"/>
      <c r="H385" s="21" t="s">
        <v>22</v>
      </c>
      <c r="I385" s="21" t="s">
        <v>80</v>
      </c>
      <c r="J385" s="21" t="s">
        <v>65</v>
      </c>
      <c r="K385" s="304" t="s">
        <v>692</v>
      </c>
      <c r="L385" s="55"/>
      <c r="M385" s="303">
        <v>0</v>
      </c>
      <c r="N385" s="303">
        <v>30000</v>
      </c>
      <c r="O385" s="217">
        <f t="shared" si="5"/>
        <v>57803.539999999921</v>
      </c>
    </row>
    <row r="386" spans="1:15" ht="22.05" hidden="1" customHeight="1" x14ac:dyDescent="0.2">
      <c r="A386" s="300">
        <v>45679</v>
      </c>
      <c r="B386" s="20" t="s">
        <v>185</v>
      </c>
      <c r="C386" s="301">
        <v>52991</v>
      </c>
      <c r="D386" s="22"/>
      <c r="E386" s="302" t="s">
        <v>154</v>
      </c>
      <c r="F386" s="20" t="s">
        <v>79</v>
      </c>
      <c r="G386" s="55"/>
      <c r="H386" s="21" t="s">
        <v>22</v>
      </c>
      <c r="I386" s="21" t="s">
        <v>103</v>
      </c>
      <c r="J386" s="21" t="s">
        <v>219</v>
      </c>
      <c r="K386" s="304" t="s">
        <v>266</v>
      </c>
      <c r="L386" s="55"/>
      <c r="M386" s="303">
        <v>0</v>
      </c>
      <c r="N386" s="303">
        <v>200</v>
      </c>
      <c r="O386" s="217">
        <f t="shared" si="5"/>
        <v>57603.539999999921</v>
      </c>
    </row>
    <row r="387" spans="1:15" ht="22.05" hidden="1" customHeight="1" x14ac:dyDescent="0.2">
      <c r="A387" s="300">
        <v>45679</v>
      </c>
      <c r="B387" s="20" t="s">
        <v>185</v>
      </c>
      <c r="C387" s="301">
        <v>52992</v>
      </c>
      <c r="D387" s="22"/>
      <c r="E387" s="302" t="s">
        <v>682</v>
      </c>
      <c r="F387" s="20" t="s">
        <v>79</v>
      </c>
      <c r="G387" s="55"/>
      <c r="H387" s="21" t="s">
        <v>22</v>
      </c>
      <c r="I387" s="21" t="s">
        <v>29</v>
      </c>
      <c r="J387" s="21" t="s">
        <v>209</v>
      </c>
      <c r="K387" s="304" t="s">
        <v>412</v>
      </c>
      <c r="L387" s="55" t="s">
        <v>2517</v>
      </c>
      <c r="M387" s="303">
        <v>0</v>
      </c>
      <c r="N387" s="303">
        <v>7000</v>
      </c>
      <c r="O387" s="217">
        <f t="shared" si="5"/>
        <v>50603.539999999921</v>
      </c>
    </row>
    <row r="388" spans="1:15" ht="22.05" hidden="1" customHeight="1" x14ac:dyDescent="0.2">
      <c r="A388" s="300">
        <v>45679</v>
      </c>
      <c r="B388" s="20" t="s">
        <v>185</v>
      </c>
      <c r="C388" s="301">
        <v>52993</v>
      </c>
      <c r="D388" s="22"/>
      <c r="E388" s="302" t="s">
        <v>683</v>
      </c>
      <c r="F388" s="20" t="s">
        <v>79</v>
      </c>
      <c r="G388" s="55"/>
      <c r="H388" s="21" t="s">
        <v>22</v>
      </c>
      <c r="I388" s="21" t="s">
        <v>29</v>
      </c>
      <c r="J388" s="21" t="s">
        <v>209</v>
      </c>
      <c r="K388" s="304" t="s">
        <v>141</v>
      </c>
      <c r="L388" s="55" t="s">
        <v>2517</v>
      </c>
      <c r="M388" s="303">
        <v>0</v>
      </c>
      <c r="N388" s="303">
        <v>5000</v>
      </c>
      <c r="O388" s="217">
        <f t="shared" ref="O388:O451" si="6">O387+M388-N388</f>
        <v>45603.539999999921</v>
      </c>
    </row>
    <row r="389" spans="1:15" ht="22.05" hidden="1" customHeight="1" x14ac:dyDescent="0.2">
      <c r="A389" s="300">
        <v>45679</v>
      </c>
      <c r="B389" s="20" t="s">
        <v>185</v>
      </c>
      <c r="C389" s="301">
        <v>52994</v>
      </c>
      <c r="D389" s="22"/>
      <c r="E389" s="302" t="s">
        <v>684</v>
      </c>
      <c r="F389" s="20" t="s">
        <v>79</v>
      </c>
      <c r="G389" s="55"/>
      <c r="H389" s="21" t="s">
        <v>22</v>
      </c>
      <c r="I389" s="21" t="s">
        <v>103</v>
      </c>
      <c r="J389" s="21" t="s">
        <v>92</v>
      </c>
      <c r="K389" s="304" t="s">
        <v>693</v>
      </c>
      <c r="L389" s="55"/>
      <c r="M389" s="303">
        <v>0</v>
      </c>
      <c r="N389" s="303">
        <v>900</v>
      </c>
      <c r="O389" s="217">
        <f t="shared" si="6"/>
        <v>44703.539999999921</v>
      </c>
    </row>
    <row r="390" spans="1:15" ht="22.05" hidden="1" customHeight="1" x14ac:dyDescent="0.2">
      <c r="A390" s="300">
        <v>45679</v>
      </c>
      <c r="B390" s="20" t="s">
        <v>185</v>
      </c>
      <c r="C390" s="301">
        <v>52995</v>
      </c>
      <c r="D390" s="22"/>
      <c r="E390" s="302" t="s">
        <v>685</v>
      </c>
      <c r="F390" s="20" t="s">
        <v>79</v>
      </c>
      <c r="G390" s="55"/>
      <c r="H390" s="21" t="s">
        <v>22</v>
      </c>
      <c r="I390" s="21" t="s">
        <v>54</v>
      </c>
      <c r="J390" s="21" t="s">
        <v>63</v>
      </c>
      <c r="K390" s="304" t="s">
        <v>122</v>
      </c>
      <c r="L390" s="55"/>
      <c r="M390" s="303">
        <v>0</v>
      </c>
      <c r="N390" s="303">
        <v>1126</v>
      </c>
      <c r="O390" s="217">
        <f t="shared" si="6"/>
        <v>43577.539999999921</v>
      </c>
    </row>
    <row r="391" spans="1:15" ht="22.05" hidden="1" customHeight="1" x14ac:dyDescent="0.2">
      <c r="A391" s="300">
        <v>45679</v>
      </c>
      <c r="B391" s="20" t="s">
        <v>185</v>
      </c>
      <c r="C391" s="301">
        <v>52996</v>
      </c>
      <c r="D391" s="22"/>
      <c r="E391" s="302" t="s">
        <v>686</v>
      </c>
      <c r="F391" s="20" t="s">
        <v>79</v>
      </c>
      <c r="G391" s="55"/>
      <c r="H391" s="21" t="s">
        <v>22</v>
      </c>
      <c r="I391" s="21" t="s">
        <v>54</v>
      </c>
      <c r="J391" s="21" t="s">
        <v>41</v>
      </c>
      <c r="K391" s="304" t="s">
        <v>122</v>
      </c>
      <c r="L391" s="55"/>
      <c r="M391" s="303">
        <v>0</v>
      </c>
      <c r="N391" s="303">
        <v>100</v>
      </c>
      <c r="O391" s="217">
        <f t="shared" si="6"/>
        <v>43477.539999999921</v>
      </c>
    </row>
    <row r="392" spans="1:15" ht="22.05" hidden="1" customHeight="1" x14ac:dyDescent="0.2">
      <c r="A392" s="300">
        <v>45679</v>
      </c>
      <c r="B392" s="20" t="s">
        <v>185</v>
      </c>
      <c r="C392" s="301">
        <v>52997</v>
      </c>
      <c r="D392" s="22"/>
      <c r="E392" s="302" t="s">
        <v>267</v>
      </c>
      <c r="F392" s="20" t="s">
        <v>79</v>
      </c>
      <c r="G392" s="55"/>
      <c r="H392" s="21" t="s">
        <v>22</v>
      </c>
      <c r="I392" s="21" t="s">
        <v>54</v>
      </c>
      <c r="J392" s="21" t="s">
        <v>63</v>
      </c>
      <c r="K392" s="304" t="s">
        <v>235</v>
      </c>
      <c r="L392" s="55"/>
      <c r="M392" s="303">
        <v>0</v>
      </c>
      <c r="N392" s="303">
        <v>200</v>
      </c>
      <c r="O392" s="217">
        <f t="shared" si="6"/>
        <v>43277.539999999921</v>
      </c>
    </row>
    <row r="393" spans="1:15" ht="22.05" hidden="1" customHeight="1" x14ac:dyDescent="0.2">
      <c r="A393" s="300">
        <v>45679</v>
      </c>
      <c r="B393" s="20" t="s">
        <v>185</v>
      </c>
      <c r="C393" s="301">
        <v>52998</v>
      </c>
      <c r="D393" s="22"/>
      <c r="E393" s="302" t="s">
        <v>687</v>
      </c>
      <c r="F393" s="20" t="s">
        <v>79</v>
      </c>
      <c r="G393" s="55"/>
      <c r="H393" s="21" t="s">
        <v>22</v>
      </c>
      <c r="I393" s="21" t="s">
        <v>103</v>
      </c>
      <c r="J393" s="21" t="s">
        <v>95</v>
      </c>
      <c r="K393" s="304" t="s">
        <v>153</v>
      </c>
      <c r="L393" s="55"/>
      <c r="M393" s="303">
        <v>0</v>
      </c>
      <c r="N393" s="303">
        <v>900</v>
      </c>
      <c r="O393" s="217">
        <f t="shared" si="6"/>
        <v>42377.539999999921</v>
      </c>
    </row>
    <row r="394" spans="1:15" ht="22.05" hidden="1" customHeight="1" x14ac:dyDescent="0.2">
      <c r="A394" s="300">
        <v>45679</v>
      </c>
      <c r="B394" s="20" t="s">
        <v>185</v>
      </c>
      <c r="C394" s="301">
        <v>52999</v>
      </c>
      <c r="D394" s="22"/>
      <c r="E394" s="302" t="s">
        <v>688</v>
      </c>
      <c r="F394" s="20" t="s">
        <v>79</v>
      </c>
      <c r="G394" s="55"/>
      <c r="H394" s="21" t="s">
        <v>22</v>
      </c>
      <c r="I394" s="21" t="s">
        <v>103</v>
      </c>
      <c r="J394" s="21" t="s">
        <v>95</v>
      </c>
      <c r="K394" s="304" t="s">
        <v>368</v>
      </c>
      <c r="L394" s="55"/>
      <c r="M394" s="303">
        <v>0</v>
      </c>
      <c r="N394" s="303">
        <v>280</v>
      </c>
      <c r="O394" s="217">
        <f t="shared" si="6"/>
        <v>42097.539999999921</v>
      </c>
    </row>
    <row r="395" spans="1:15" ht="22.05" hidden="1" customHeight="1" x14ac:dyDescent="0.2">
      <c r="A395" s="300">
        <v>45679</v>
      </c>
      <c r="B395" s="20" t="s">
        <v>185</v>
      </c>
      <c r="C395" s="301">
        <v>53000</v>
      </c>
      <c r="D395" s="22"/>
      <c r="E395" s="302" t="s">
        <v>404</v>
      </c>
      <c r="F395" s="20" t="s">
        <v>79</v>
      </c>
      <c r="G395" s="55"/>
      <c r="H395" s="21" t="s">
        <v>22</v>
      </c>
      <c r="I395" s="21" t="s">
        <v>56</v>
      </c>
      <c r="J395" s="21" t="s">
        <v>116</v>
      </c>
      <c r="K395" s="304" t="s">
        <v>415</v>
      </c>
      <c r="L395" s="55"/>
      <c r="M395" s="303">
        <v>0</v>
      </c>
      <c r="N395" s="303">
        <v>250</v>
      </c>
      <c r="O395" s="217">
        <f t="shared" si="6"/>
        <v>41847.539999999921</v>
      </c>
    </row>
    <row r="396" spans="1:15" ht="22.05" hidden="1" customHeight="1" x14ac:dyDescent="0.2">
      <c r="A396" s="300">
        <v>45679</v>
      </c>
      <c r="B396" s="20" t="s">
        <v>185</v>
      </c>
      <c r="C396" s="301">
        <v>53001</v>
      </c>
      <c r="D396" s="22"/>
      <c r="E396" s="302" t="s">
        <v>689</v>
      </c>
      <c r="F396" s="20" t="s">
        <v>79</v>
      </c>
      <c r="G396" s="55"/>
      <c r="H396" s="21" t="s">
        <v>22</v>
      </c>
      <c r="I396" s="21" t="s">
        <v>103</v>
      </c>
      <c r="J396" s="21" t="s">
        <v>102</v>
      </c>
      <c r="K396" s="304" t="s">
        <v>694</v>
      </c>
      <c r="L396" s="55"/>
      <c r="M396" s="303">
        <v>0</v>
      </c>
      <c r="N396" s="303">
        <v>1500</v>
      </c>
      <c r="O396" s="217">
        <f t="shared" si="6"/>
        <v>40347.539999999921</v>
      </c>
    </row>
    <row r="397" spans="1:15" ht="22.05" hidden="1" customHeight="1" x14ac:dyDescent="0.2">
      <c r="A397" s="300">
        <v>45680</v>
      </c>
      <c r="B397" s="20" t="s">
        <v>185</v>
      </c>
      <c r="C397" s="301">
        <v>53003</v>
      </c>
      <c r="D397" s="22"/>
      <c r="E397" s="302" t="s">
        <v>695</v>
      </c>
      <c r="F397" s="20" t="s">
        <v>79</v>
      </c>
      <c r="G397" s="55"/>
      <c r="H397" s="21" t="s">
        <v>22</v>
      </c>
      <c r="I397" s="21" t="s">
        <v>56</v>
      </c>
      <c r="J397" s="21" t="s">
        <v>116</v>
      </c>
      <c r="K397" s="304" t="s">
        <v>708</v>
      </c>
      <c r="L397" s="55"/>
      <c r="M397" s="303">
        <v>0</v>
      </c>
      <c r="N397" s="303">
        <v>170</v>
      </c>
      <c r="O397" s="217">
        <f t="shared" si="6"/>
        <v>40177.539999999921</v>
      </c>
    </row>
    <row r="398" spans="1:15" ht="22.05" hidden="1" customHeight="1" x14ac:dyDescent="0.2">
      <c r="A398" s="300">
        <v>45680</v>
      </c>
      <c r="B398" s="20" t="s">
        <v>185</v>
      </c>
      <c r="C398" s="301">
        <v>53004</v>
      </c>
      <c r="D398" s="22"/>
      <c r="E398" s="302" t="s">
        <v>696</v>
      </c>
      <c r="F398" s="20" t="s">
        <v>79</v>
      </c>
      <c r="G398" s="55"/>
      <c r="H398" s="21" t="s">
        <v>22</v>
      </c>
      <c r="I398" s="21" t="s">
        <v>103</v>
      </c>
      <c r="J398" s="21" t="s">
        <v>95</v>
      </c>
      <c r="K398" s="304" t="s">
        <v>210</v>
      </c>
      <c r="L398" s="55"/>
      <c r="M398" s="303">
        <v>0</v>
      </c>
      <c r="N398" s="303">
        <v>152</v>
      </c>
      <c r="O398" s="217">
        <f t="shared" si="6"/>
        <v>40025.539999999921</v>
      </c>
    </row>
    <row r="399" spans="1:15" ht="22.05" hidden="1" customHeight="1" x14ac:dyDescent="0.2">
      <c r="A399" s="300">
        <v>45680</v>
      </c>
      <c r="B399" s="20" t="s">
        <v>185</v>
      </c>
      <c r="C399" s="301">
        <v>53005</v>
      </c>
      <c r="D399" s="22"/>
      <c r="E399" s="302" t="s">
        <v>697</v>
      </c>
      <c r="F399" s="20" t="s">
        <v>79</v>
      </c>
      <c r="G399" s="55"/>
      <c r="H399" s="21" t="s">
        <v>22</v>
      </c>
      <c r="I399" s="21" t="s">
        <v>103</v>
      </c>
      <c r="J399" s="21" t="s">
        <v>60</v>
      </c>
      <c r="K399" s="304" t="s">
        <v>135</v>
      </c>
      <c r="L399" s="55"/>
      <c r="M399" s="303">
        <v>0</v>
      </c>
      <c r="N399" s="303">
        <v>400</v>
      </c>
      <c r="O399" s="217">
        <f t="shared" si="6"/>
        <v>39625.539999999921</v>
      </c>
    </row>
    <row r="400" spans="1:15" ht="22.05" hidden="1" customHeight="1" x14ac:dyDescent="0.2">
      <c r="A400" s="300">
        <v>45680</v>
      </c>
      <c r="B400" s="20" t="s">
        <v>185</v>
      </c>
      <c r="C400" s="301">
        <v>53006</v>
      </c>
      <c r="D400" s="22"/>
      <c r="E400" s="302" t="s">
        <v>698</v>
      </c>
      <c r="F400" s="20" t="s">
        <v>79</v>
      </c>
      <c r="G400" s="55"/>
      <c r="H400" s="21" t="s">
        <v>22</v>
      </c>
      <c r="I400" s="21" t="s">
        <v>56</v>
      </c>
      <c r="J400" s="21" t="s">
        <v>116</v>
      </c>
      <c r="K400" s="304" t="s">
        <v>139</v>
      </c>
      <c r="L400" s="55"/>
      <c r="M400" s="303">
        <v>0</v>
      </c>
      <c r="N400" s="303">
        <v>60</v>
      </c>
      <c r="O400" s="217">
        <f t="shared" si="6"/>
        <v>39565.539999999921</v>
      </c>
    </row>
    <row r="401" spans="1:15" ht="22.05" hidden="1" customHeight="1" x14ac:dyDescent="0.2">
      <c r="A401" s="300">
        <v>45680</v>
      </c>
      <c r="B401" s="20" t="s">
        <v>185</v>
      </c>
      <c r="C401" s="301">
        <v>53007</v>
      </c>
      <c r="D401" s="22"/>
      <c r="E401" s="302" t="s">
        <v>131</v>
      </c>
      <c r="F401" s="20" t="s">
        <v>79</v>
      </c>
      <c r="G401" s="55"/>
      <c r="H401" s="21" t="s">
        <v>22</v>
      </c>
      <c r="I401" s="21" t="s">
        <v>103</v>
      </c>
      <c r="J401" s="21" t="s">
        <v>214</v>
      </c>
      <c r="K401" s="304" t="s">
        <v>132</v>
      </c>
      <c r="L401" s="55"/>
      <c r="M401" s="303">
        <v>0</v>
      </c>
      <c r="N401" s="303">
        <v>400</v>
      </c>
      <c r="O401" s="217">
        <f t="shared" si="6"/>
        <v>39165.539999999921</v>
      </c>
    </row>
    <row r="402" spans="1:15" ht="22.05" hidden="1" customHeight="1" x14ac:dyDescent="0.2">
      <c r="A402" s="300">
        <v>45680</v>
      </c>
      <c r="B402" s="20" t="s">
        <v>185</v>
      </c>
      <c r="C402" s="301">
        <v>53008</v>
      </c>
      <c r="D402" s="22"/>
      <c r="E402" s="302" t="s">
        <v>353</v>
      </c>
      <c r="F402" s="20" t="s">
        <v>79</v>
      </c>
      <c r="G402" s="55"/>
      <c r="H402" s="21" t="s">
        <v>22</v>
      </c>
      <c r="I402" s="21" t="s">
        <v>54</v>
      </c>
      <c r="J402" s="21" t="s">
        <v>64</v>
      </c>
      <c r="K402" s="304" t="s">
        <v>241</v>
      </c>
      <c r="L402" s="55"/>
      <c r="M402" s="303">
        <v>0</v>
      </c>
      <c r="N402" s="303">
        <v>1200</v>
      </c>
      <c r="O402" s="217">
        <f t="shared" si="6"/>
        <v>37965.539999999921</v>
      </c>
    </row>
    <row r="403" spans="1:15" ht="22.05" hidden="1" customHeight="1" x14ac:dyDescent="0.2">
      <c r="A403" s="300">
        <v>45680</v>
      </c>
      <c r="B403" s="20" t="s">
        <v>185</v>
      </c>
      <c r="C403" s="301">
        <v>53009</v>
      </c>
      <c r="D403" s="22"/>
      <c r="E403" s="302" t="s">
        <v>699</v>
      </c>
      <c r="F403" s="20" t="s">
        <v>79</v>
      </c>
      <c r="G403" s="55"/>
      <c r="H403" s="21" t="s">
        <v>21</v>
      </c>
      <c r="I403" s="21" t="s">
        <v>81</v>
      </c>
      <c r="J403" s="21" t="s">
        <v>181</v>
      </c>
      <c r="K403" s="304"/>
      <c r="L403" s="55"/>
      <c r="M403" s="303">
        <v>50000</v>
      </c>
      <c r="N403" s="303">
        <v>0</v>
      </c>
      <c r="O403" s="217">
        <f t="shared" si="6"/>
        <v>87965.539999999921</v>
      </c>
    </row>
    <row r="404" spans="1:15" ht="22.05" hidden="1" customHeight="1" x14ac:dyDescent="0.2">
      <c r="A404" s="300">
        <v>45680</v>
      </c>
      <c r="B404" s="20" t="s">
        <v>185</v>
      </c>
      <c r="C404" s="301">
        <v>53010</v>
      </c>
      <c r="D404" s="22"/>
      <c r="E404" s="302" t="s">
        <v>700</v>
      </c>
      <c r="F404" s="20" t="s">
        <v>79</v>
      </c>
      <c r="G404" s="55"/>
      <c r="H404" s="21" t="s">
        <v>21</v>
      </c>
      <c r="I404" s="21" t="s">
        <v>28</v>
      </c>
      <c r="J404" s="21" t="s">
        <v>31</v>
      </c>
      <c r="K404" s="304"/>
      <c r="L404" s="55"/>
      <c r="M404" s="303">
        <v>141975</v>
      </c>
      <c r="N404" s="303">
        <v>0</v>
      </c>
      <c r="O404" s="217">
        <f t="shared" si="6"/>
        <v>229940.53999999992</v>
      </c>
    </row>
    <row r="405" spans="1:15" ht="22.05" hidden="1" customHeight="1" x14ac:dyDescent="0.2">
      <c r="A405" s="300">
        <v>45680</v>
      </c>
      <c r="B405" s="20" t="s">
        <v>185</v>
      </c>
      <c r="C405" s="301">
        <v>53011</v>
      </c>
      <c r="D405" s="22"/>
      <c r="E405" s="302" t="s">
        <v>701</v>
      </c>
      <c r="F405" s="20" t="s">
        <v>79</v>
      </c>
      <c r="G405" s="55"/>
      <c r="H405" s="21" t="s">
        <v>22</v>
      </c>
      <c r="I405" s="21" t="s">
        <v>54</v>
      </c>
      <c r="J405" s="21" t="s">
        <v>41</v>
      </c>
      <c r="K405" s="304" t="s">
        <v>465</v>
      </c>
      <c r="L405" s="55"/>
      <c r="M405" s="303">
        <v>0</v>
      </c>
      <c r="N405" s="303">
        <v>15785</v>
      </c>
      <c r="O405" s="217">
        <f t="shared" si="6"/>
        <v>214155.53999999992</v>
      </c>
    </row>
    <row r="406" spans="1:15" ht="22.05" hidden="1" customHeight="1" x14ac:dyDescent="0.2">
      <c r="A406" s="300">
        <v>45680</v>
      </c>
      <c r="B406" s="20" t="s">
        <v>185</v>
      </c>
      <c r="C406" s="301">
        <v>53012</v>
      </c>
      <c r="D406" s="22"/>
      <c r="E406" s="302" t="s">
        <v>702</v>
      </c>
      <c r="F406" s="20" t="s">
        <v>79</v>
      </c>
      <c r="G406" s="55"/>
      <c r="H406" s="21" t="s">
        <v>22</v>
      </c>
      <c r="I406" s="21" t="s">
        <v>54</v>
      </c>
      <c r="J406" s="21" t="s">
        <v>63</v>
      </c>
      <c r="K406" s="304" t="s">
        <v>141</v>
      </c>
      <c r="L406" s="55"/>
      <c r="M406" s="303">
        <v>0</v>
      </c>
      <c r="N406" s="303">
        <v>4353</v>
      </c>
      <c r="O406" s="217">
        <f t="shared" si="6"/>
        <v>209802.53999999992</v>
      </c>
    </row>
    <row r="407" spans="1:15" ht="22.05" hidden="1" customHeight="1" x14ac:dyDescent="0.2">
      <c r="A407" s="300">
        <v>45680</v>
      </c>
      <c r="B407" s="20" t="s">
        <v>185</v>
      </c>
      <c r="C407" s="301">
        <v>53013</v>
      </c>
      <c r="D407" s="22"/>
      <c r="E407" s="302" t="s">
        <v>703</v>
      </c>
      <c r="F407" s="20" t="s">
        <v>79</v>
      </c>
      <c r="G407" s="55"/>
      <c r="H407" s="21" t="s">
        <v>22</v>
      </c>
      <c r="I407" s="21" t="s">
        <v>54</v>
      </c>
      <c r="J407" s="21" t="s">
        <v>61</v>
      </c>
      <c r="K407" s="304" t="s">
        <v>445</v>
      </c>
      <c r="L407" s="55"/>
      <c r="M407" s="303">
        <v>0</v>
      </c>
      <c r="N407" s="303">
        <v>8391</v>
      </c>
      <c r="O407" s="217">
        <f t="shared" si="6"/>
        <v>201411.53999999992</v>
      </c>
    </row>
    <row r="408" spans="1:15" ht="22.05" hidden="1" customHeight="1" x14ac:dyDescent="0.2">
      <c r="A408" s="300">
        <v>45680</v>
      </c>
      <c r="B408" s="20" t="s">
        <v>185</v>
      </c>
      <c r="C408" s="301">
        <v>53014</v>
      </c>
      <c r="D408" s="22"/>
      <c r="E408" s="302" t="s">
        <v>704</v>
      </c>
      <c r="F408" s="20" t="s">
        <v>79</v>
      </c>
      <c r="G408" s="55"/>
      <c r="H408" s="21" t="s">
        <v>22</v>
      </c>
      <c r="I408" s="21" t="s">
        <v>54</v>
      </c>
      <c r="J408" s="21" t="s">
        <v>61</v>
      </c>
      <c r="K408" s="304" t="s">
        <v>445</v>
      </c>
      <c r="L408" s="55"/>
      <c r="M408" s="303">
        <v>0</v>
      </c>
      <c r="N408" s="303">
        <v>20921</v>
      </c>
      <c r="O408" s="217">
        <f t="shared" si="6"/>
        <v>180490.53999999992</v>
      </c>
    </row>
    <row r="409" spans="1:15" ht="22.05" hidden="1" customHeight="1" x14ac:dyDescent="0.2">
      <c r="A409" s="300">
        <v>45680</v>
      </c>
      <c r="B409" s="20" t="s">
        <v>185</v>
      </c>
      <c r="C409" s="301">
        <v>53015</v>
      </c>
      <c r="D409" s="22"/>
      <c r="E409" s="302" t="s">
        <v>702</v>
      </c>
      <c r="F409" s="20" t="s">
        <v>79</v>
      </c>
      <c r="G409" s="55"/>
      <c r="H409" s="21" t="s">
        <v>22</v>
      </c>
      <c r="I409" s="21" t="s">
        <v>54</v>
      </c>
      <c r="J409" s="21" t="s">
        <v>44</v>
      </c>
      <c r="K409" s="304" t="s">
        <v>412</v>
      </c>
      <c r="L409" s="55"/>
      <c r="M409" s="303">
        <v>0</v>
      </c>
      <c r="N409" s="303">
        <v>3904</v>
      </c>
      <c r="O409" s="217">
        <f t="shared" si="6"/>
        <v>176586.53999999992</v>
      </c>
    </row>
    <row r="410" spans="1:15" ht="22.05" hidden="1" customHeight="1" x14ac:dyDescent="0.2">
      <c r="A410" s="300">
        <v>45680</v>
      </c>
      <c r="B410" s="20" t="s">
        <v>185</v>
      </c>
      <c r="C410" s="301">
        <v>53016</v>
      </c>
      <c r="D410" s="22"/>
      <c r="E410" s="302" t="s">
        <v>701</v>
      </c>
      <c r="F410" s="20" t="s">
        <v>79</v>
      </c>
      <c r="G410" s="55"/>
      <c r="H410" s="21" t="s">
        <v>22</v>
      </c>
      <c r="I410" s="21" t="s">
        <v>103</v>
      </c>
      <c r="J410" s="21" t="s">
        <v>97</v>
      </c>
      <c r="K410" s="304" t="s">
        <v>709</v>
      </c>
      <c r="L410" s="55"/>
      <c r="M410" s="303">
        <v>0</v>
      </c>
      <c r="N410" s="303">
        <v>1622</v>
      </c>
      <c r="O410" s="217">
        <f t="shared" si="6"/>
        <v>174964.53999999992</v>
      </c>
    </row>
    <row r="411" spans="1:15" ht="22.05" hidden="1" customHeight="1" x14ac:dyDescent="0.2">
      <c r="A411" s="300">
        <v>45680</v>
      </c>
      <c r="B411" s="20" t="s">
        <v>185</v>
      </c>
      <c r="C411" s="301">
        <v>53017</v>
      </c>
      <c r="D411" s="22"/>
      <c r="E411" s="302" t="s">
        <v>705</v>
      </c>
      <c r="F411" s="20" t="s">
        <v>79</v>
      </c>
      <c r="G411" s="55"/>
      <c r="H411" s="21" t="s">
        <v>22</v>
      </c>
      <c r="I411" s="21" t="s">
        <v>54</v>
      </c>
      <c r="J411" s="21" t="s">
        <v>44</v>
      </c>
      <c r="K411" s="304" t="s">
        <v>412</v>
      </c>
      <c r="L411" s="55"/>
      <c r="M411" s="303">
        <v>0</v>
      </c>
      <c r="N411" s="303">
        <v>389</v>
      </c>
      <c r="O411" s="217">
        <f t="shared" si="6"/>
        <v>174575.53999999992</v>
      </c>
    </row>
    <row r="412" spans="1:15" ht="22.05" hidden="1" customHeight="1" x14ac:dyDescent="0.2">
      <c r="A412" s="300">
        <v>45680</v>
      </c>
      <c r="B412" s="20" t="s">
        <v>185</v>
      </c>
      <c r="C412" s="301">
        <v>53018</v>
      </c>
      <c r="D412" s="22"/>
      <c r="E412" s="302" t="s">
        <v>706</v>
      </c>
      <c r="F412" s="20" t="s">
        <v>79</v>
      </c>
      <c r="G412" s="55"/>
      <c r="H412" s="21" t="s">
        <v>22</v>
      </c>
      <c r="I412" s="21" t="s">
        <v>54</v>
      </c>
      <c r="J412" s="21" t="s">
        <v>61</v>
      </c>
      <c r="K412" s="304" t="s">
        <v>445</v>
      </c>
      <c r="L412" s="55"/>
      <c r="M412" s="303">
        <v>0</v>
      </c>
      <c r="N412" s="303">
        <v>1783</v>
      </c>
      <c r="O412" s="217">
        <f t="shared" si="6"/>
        <v>172792.53999999992</v>
      </c>
    </row>
    <row r="413" spans="1:15" ht="22.05" hidden="1" customHeight="1" x14ac:dyDescent="0.2">
      <c r="A413" s="300">
        <v>45680</v>
      </c>
      <c r="B413" s="20" t="s">
        <v>185</v>
      </c>
      <c r="C413" s="301">
        <v>53019</v>
      </c>
      <c r="D413" s="22"/>
      <c r="E413" s="302" t="s">
        <v>705</v>
      </c>
      <c r="F413" s="20" t="s">
        <v>79</v>
      </c>
      <c r="G413" s="55"/>
      <c r="H413" s="21" t="s">
        <v>22</v>
      </c>
      <c r="I413" s="21" t="s">
        <v>54</v>
      </c>
      <c r="J413" s="21" t="s">
        <v>63</v>
      </c>
      <c r="K413" s="304" t="s">
        <v>141</v>
      </c>
      <c r="L413" s="55"/>
      <c r="M413" s="303">
        <v>0</v>
      </c>
      <c r="N413" s="303">
        <v>522</v>
      </c>
      <c r="O413" s="217">
        <f t="shared" si="6"/>
        <v>172270.53999999992</v>
      </c>
    </row>
    <row r="414" spans="1:15" ht="22.05" hidden="1" customHeight="1" x14ac:dyDescent="0.2">
      <c r="A414" s="300">
        <v>45680</v>
      </c>
      <c r="B414" s="20" t="s">
        <v>185</v>
      </c>
      <c r="C414" s="301">
        <v>53020</v>
      </c>
      <c r="D414" s="22"/>
      <c r="E414" s="302" t="s">
        <v>706</v>
      </c>
      <c r="F414" s="20" t="s">
        <v>79</v>
      </c>
      <c r="G414" s="55"/>
      <c r="H414" s="21" t="s">
        <v>22</v>
      </c>
      <c r="I414" s="21" t="s">
        <v>54</v>
      </c>
      <c r="J414" s="21" t="s">
        <v>41</v>
      </c>
      <c r="K414" s="304" t="s">
        <v>465</v>
      </c>
      <c r="L414" s="55"/>
      <c r="M414" s="303">
        <v>0</v>
      </c>
      <c r="N414" s="303">
        <v>1409</v>
      </c>
      <c r="O414" s="217">
        <f t="shared" si="6"/>
        <v>170861.53999999992</v>
      </c>
    </row>
    <row r="415" spans="1:15" ht="22.05" hidden="1" customHeight="1" x14ac:dyDescent="0.2">
      <c r="A415" s="300">
        <v>45680</v>
      </c>
      <c r="B415" s="20" t="s">
        <v>185</v>
      </c>
      <c r="C415" s="301">
        <v>53021</v>
      </c>
      <c r="D415" s="22"/>
      <c r="E415" s="302" t="s">
        <v>154</v>
      </c>
      <c r="F415" s="20" t="s">
        <v>79</v>
      </c>
      <c r="G415" s="55"/>
      <c r="H415" s="21" t="s">
        <v>22</v>
      </c>
      <c r="I415" s="21" t="s">
        <v>103</v>
      </c>
      <c r="J415" s="21" t="s">
        <v>219</v>
      </c>
      <c r="K415" s="304" t="s">
        <v>266</v>
      </c>
      <c r="L415" s="55"/>
      <c r="M415" s="303">
        <v>0</v>
      </c>
      <c r="N415" s="303">
        <v>800</v>
      </c>
      <c r="O415" s="217">
        <f t="shared" si="6"/>
        <v>170061.53999999992</v>
      </c>
    </row>
    <row r="416" spans="1:15" ht="22.05" hidden="1" customHeight="1" x14ac:dyDescent="0.2">
      <c r="A416" s="300">
        <v>45680</v>
      </c>
      <c r="B416" s="20" t="s">
        <v>185</v>
      </c>
      <c r="C416" s="301">
        <v>53022</v>
      </c>
      <c r="D416" s="22"/>
      <c r="E416" s="302" t="s">
        <v>707</v>
      </c>
      <c r="F416" s="20" t="s">
        <v>79</v>
      </c>
      <c r="G416" s="55"/>
      <c r="H416" s="21" t="s">
        <v>22</v>
      </c>
      <c r="I416" s="21" t="s">
        <v>103</v>
      </c>
      <c r="J416" s="21" t="s">
        <v>92</v>
      </c>
      <c r="K416" s="304" t="s">
        <v>693</v>
      </c>
      <c r="L416" s="55"/>
      <c r="M416" s="303">
        <v>0</v>
      </c>
      <c r="N416" s="303">
        <v>1300</v>
      </c>
      <c r="O416" s="217">
        <f t="shared" si="6"/>
        <v>168761.53999999992</v>
      </c>
    </row>
    <row r="417" spans="1:15" ht="22.05" hidden="1" customHeight="1" x14ac:dyDescent="0.2">
      <c r="A417" s="300">
        <v>45681</v>
      </c>
      <c r="B417" s="20" t="s">
        <v>185</v>
      </c>
      <c r="C417" s="301">
        <v>53024</v>
      </c>
      <c r="D417" s="22"/>
      <c r="E417" s="302" t="s">
        <v>710</v>
      </c>
      <c r="F417" s="20" t="s">
        <v>79</v>
      </c>
      <c r="G417" s="55"/>
      <c r="H417" s="21" t="s">
        <v>22</v>
      </c>
      <c r="I417" s="21" t="s">
        <v>54</v>
      </c>
      <c r="J417" s="21" t="s">
        <v>63</v>
      </c>
      <c r="K417" s="304" t="s">
        <v>235</v>
      </c>
      <c r="L417" s="55"/>
      <c r="M417" s="303">
        <v>0</v>
      </c>
      <c r="N417" s="303">
        <v>824</v>
      </c>
      <c r="O417" s="217">
        <f t="shared" si="6"/>
        <v>167937.53999999992</v>
      </c>
    </row>
    <row r="418" spans="1:15" ht="22.05" hidden="1" customHeight="1" x14ac:dyDescent="0.2">
      <c r="A418" s="300">
        <v>45681</v>
      </c>
      <c r="B418" s="20" t="s">
        <v>185</v>
      </c>
      <c r="C418" s="301">
        <v>53025</v>
      </c>
      <c r="D418" s="22"/>
      <c r="E418" s="302" t="s">
        <v>675</v>
      </c>
      <c r="F418" s="20" t="s">
        <v>79</v>
      </c>
      <c r="G418" s="55"/>
      <c r="H418" s="21" t="s">
        <v>22</v>
      </c>
      <c r="I418" s="21" t="s">
        <v>54</v>
      </c>
      <c r="J418" s="21" t="s">
        <v>41</v>
      </c>
      <c r="K418" s="304" t="s">
        <v>210</v>
      </c>
      <c r="L418" s="55"/>
      <c r="M418" s="303">
        <v>0</v>
      </c>
      <c r="N418" s="303">
        <v>250</v>
      </c>
      <c r="O418" s="217">
        <f t="shared" si="6"/>
        <v>167687.53999999992</v>
      </c>
    </row>
    <row r="419" spans="1:15" ht="22.05" hidden="1" customHeight="1" x14ac:dyDescent="0.2">
      <c r="A419" s="300">
        <v>45681</v>
      </c>
      <c r="B419" s="20" t="s">
        <v>185</v>
      </c>
      <c r="C419" s="301">
        <v>53026</v>
      </c>
      <c r="D419" s="22"/>
      <c r="E419" s="302" t="s">
        <v>711</v>
      </c>
      <c r="F419" s="20" t="s">
        <v>79</v>
      </c>
      <c r="G419" s="55"/>
      <c r="H419" s="21" t="s">
        <v>22</v>
      </c>
      <c r="I419" s="21" t="s">
        <v>54</v>
      </c>
      <c r="J419" s="21" t="s">
        <v>44</v>
      </c>
      <c r="K419" s="304" t="s">
        <v>235</v>
      </c>
      <c r="L419" s="55"/>
      <c r="M419" s="303">
        <v>0</v>
      </c>
      <c r="N419" s="303">
        <v>500</v>
      </c>
      <c r="O419" s="217">
        <f t="shared" si="6"/>
        <v>167187.53999999992</v>
      </c>
    </row>
    <row r="420" spans="1:15" ht="22.05" hidden="1" customHeight="1" x14ac:dyDescent="0.2">
      <c r="A420" s="300">
        <v>45681</v>
      </c>
      <c r="B420" s="20" t="s">
        <v>185</v>
      </c>
      <c r="C420" s="301">
        <v>53026</v>
      </c>
      <c r="D420" s="22"/>
      <c r="E420" s="302" t="s">
        <v>711</v>
      </c>
      <c r="F420" s="20" t="s">
        <v>79</v>
      </c>
      <c r="G420" s="55"/>
      <c r="H420" s="21" t="s">
        <v>22</v>
      </c>
      <c r="I420" s="21" t="s">
        <v>103</v>
      </c>
      <c r="J420" s="21" t="s">
        <v>94</v>
      </c>
      <c r="K420" s="304" t="s">
        <v>771</v>
      </c>
      <c r="L420" s="55"/>
      <c r="M420" s="303">
        <v>0</v>
      </c>
      <c r="N420" s="303">
        <v>500</v>
      </c>
      <c r="O420" s="217">
        <f t="shared" si="6"/>
        <v>166687.53999999992</v>
      </c>
    </row>
    <row r="421" spans="1:15" ht="22.05" hidden="1" customHeight="1" x14ac:dyDescent="0.2">
      <c r="A421" s="300">
        <v>45681</v>
      </c>
      <c r="B421" s="20" t="s">
        <v>185</v>
      </c>
      <c r="C421" s="301">
        <v>53027</v>
      </c>
      <c r="D421" s="22"/>
      <c r="E421" s="302" t="s">
        <v>540</v>
      </c>
      <c r="F421" s="20" t="s">
        <v>79</v>
      </c>
      <c r="G421" s="55"/>
      <c r="H421" s="21" t="s">
        <v>22</v>
      </c>
      <c r="I421" s="21" t="s">
        <v>103</v>
      </c>
      <c r="J421" s="21" t="s">
        <v>60</v>
      </c>
      <c r="K421" s="304" t="s">
        <v>133</v>
      </c>
      <c r="L421" s="55"/>
      <c r="M421" s="303">
        <v>0</v>
      </c>
      <c r="N421" s="303">
        <v>750</v>
      </c>
      <c r="O421" s="217">
        <f t="shared" si="6"/>
        <v>165937.53999999992</v>
      </c>
    </row>
    <row r="422" spans="1:15" ht="22.05" hidden="1" customHeight="1" x14ac:dyDescent="0.2">
      <c r="A422" s="300">
        <v>45681</v>
      </c>
      <c r="B422" s="20" t="s">
        <v>185</v>
      </c>
      <c r="C422" s="301">
        <v>53028</v>
      </c>
      <c r="D422" s="22"/>
      <c r="E422" s="302" t="s">
        <v>712</v>
      </c>
      <c r="F422" s="20" t="s">
        <v>79</v>
      </c>
      <c r="G422" s="55"/>
      <c r="H422" s="21" t="s">
        <v>22</v>
      </c>
      <c r="I422" s="21" t="s">
        <v>55</v>
      </c>
      <c r="J422" s="21" t="s">
        <v>261</v>
      </c>
      <c r="K422" s="304" t="s">
        <v>155</v>
      </c>
      <c r="L422" s="55"/>
      <c r="M422" s="303">
        <v>0</v>
      </c>
      <c r="N422" s="303">
        <v>3500</v>
      </c>
      <c r="O422" s="217">
        <f t="shared" si="6"/>
        <v>162437.53999999992</v>
      </c>
    </row>
    <row r="423" spans="1:15" ht="22.05" hidden="1" customHeight="1" x14ac:dyDescent="0.2">
      <c r="A423" s="300">
        <v>45681</v>
      </c>
      <c r="B423" s="20" t="s">
        <v>185</v>
      </c>
      <c r="C423" s="301">
        <v>53029</v>
      </c>
      <c r="D423" s="22"/>
      <c r="E423" s="302" t="s">
        <v>713</v>
      </c>
      <c r="F423" s="20" t="s">
        <v>79</v>
      </c>
      <c r="G423" s="55"/>
      <c r="H423" s="21" t="s">
        <v>22</v>
      </c>
      <c r="I423" s="21" t="s">
        <v>55</v>
      </c>
      <c r="J423" s="21" t="s">
        <v>73</v>
      </c>
      <c r="K423" s="304" t="s">
        <v>725</v>
      </c>
      <c r="L423" s="55"/>
      <c r="M423" s="303">
        <v>0</v>
      </c>
      <c r="N423" s="303">
        <v>8481</v>
      </c>
      <c r="O423" s="217">
        <f t="shared" si="6"/>
        <v>153956.53999999992</v>
      </c>
    </row>
    <row r="424" spans="1:15" ht="22.05" hidden="1" customHeight="1" x14ac:dyDescent="0.2">
      <c r="A424" s="300">
        <v>45681</v>
      </c>
      <c r="B424" s="20" t="s">
        <v>185</v>
      </c>
      <c r="C424" s="301">
        <v>53030</v>
      </c>
      <c r="D424" s="22"/>
      <c r="E424" s="302" t="s">
        <v>714</v>
      </c>
      <c r="F424" s="20" t="s">
        <v>79</v>
      </c>
      <c r="G424" s="55"/>
      <c r="H424" s="21" t="s">
        <v>22</v>
      </c>
      <c r="I424" s="21" t="s">
        <v>55</v>
      </c>
      <c r="J424" s="21" t="s">
        <v>73</v>
      </c>
      <c r="K424" s="304" t="s">
        <v>140</v>
      </c>
      <c r="L424" s="55"/>
      <c r="M424" s="303">
        <v>0</v>
      </c>
      <c r="N424" s="303">
        <v>1500</v>
      </c>
      <c r="O424" s="217">
        <f t="shared" si="6"/>
        <v>152456.53999999992</v>
      </c>
    </row>
    <row r="425" spans="1:15" ht="22.05" hidden="1" customHeight="1" x14ac:dyDescent="0.2">
      <c r="A425" s="300">
        <v>45681</v>
      </c>
      <c r="B425" s="20" t="s">
        <v>185</v>
      </c>
      <c r="C425" s="301">
        <v>53031</v>
      </c>
      <c r="D425" s="22"/>
      <c r="E425" s="302" t="s">
        <v>715</v>
      </c>
      <c r="F425" s="20" t="s">
        <v>79</v>
      </c>
      <c r="G425" s="55"/>
      <c r="H425" s="21" t="s">
        <v>22</v>
      </c>
      <c r="I425" s="21" t="s">
        <v>54</v>
      </c>
      <c r="J425" s="21" t="s">
        <v>61</v>
      </c>
      <c r="K425" s="304" t="s">
        <v>387</v>
      </c>
      <c r="L425" s="55"/>
      <c r="M425" s="303">
        <v>0</v>
      </c>
      <c r="N425" s="303">
        <v>1200</v>
      </c>
      <c r="O425" s="217">
        <f t="shared" si="6"/>
        <v>151256.53999999992</v>
      </c>
    </row>
    <row r="426" spans="1:15" ht="22.05" hidden="1" customHeight="1" x14ac:dyDescent="0.2">
      <c r="A426" s="300">
        <v>45681</v>
      </c>
      <c r="B426" s="20" t="s">
        <v>185</v>
      </c>
      <c r="C426" s="301">
        <v>53032</v>
      </c>
      <c r="D426" s="22"/>
      <c r="E426" s="302" t="s">
        <v>716</v>
      </c>
      <c r="F426" s="20" t="s">
        <v>79</v>
      </c>
      <c r="G426" s="55"/>
      <c r="H426" s="21" t="s">
        <v>22</v>
      </c>
      <c r="I426" s="21" t="s">
        <v>54</v>
      </c>
      <c r="J426" s="21" t="s">
        <v>41</v>
      </c>
      <c r="K426" s="304" t="s">
        <v>387</v>
      </c>
      <c r="L426" s="55"/>
      <c r="M426" s="303">
        <v>0</v>
      </c>
      <c r="N426" s="303">
        <v>2300</v>
      </c>
      <c r="O426" s="217">
        <f t="shared" si="6"/>
        <v>148956.53999999992</v>
      </c>
    </row>
    <row r="427" spans="1:15" ht="22.05" hidden="1" customHeight="1" x14ac:dyDescent="0.2">
      <c r="A427" s="300">
        <v>45681</v>
      </c>
      <c r="B427" s="20" t="s">
        <v>185</v>
      </c>
      <c r="C427" s="301">
        <v>53033</v>
      </c>
      <c r="D427" s="22"/>
      <c r="E427" s="302" t="s">
        <v>717</v>
      </c>
      <c r="F427" s="20" t="s">
        <v>79</v>
      </c>
      <c r="G427" s="55"/>
      <c r="H427" s="21" t="s">
        <v>22</v>
      </c>
      <c r="I427" s="21" t="s">
        <v>103</v>
      </c>
      <c r="J427" s="21" t="s">
        <v>214</v>
      </c>
      <c r="K427" s="304" t="s">
        <v>156</v>
      </c>
      <c r="L427" s="55"/>
      <c r="M427" s="303">
        <v>0</v>
      </c>
      <c r="N427" s="303">
        <v>250</v>
      </c>
      <c r="O427" s="217">
        <f t="shared" si="6"/>
        <v>148706.53999999992</v>
      </c>
    </row>
    <row r="428" spans="1:15" ht="22.05" hidden="1" customHeight="1" x14ac:dyDescent="0.2">
      <c r="A428" s="300">
        <v>45681</v>
      </c>
      <c r="B428" s="20" t="s">
        <v>185</v>
      </c>
      <c r="C428" s="301">
        <v>53034</v>
      </c>
      <c r="D428" s="22"/>
      <c r="E428" s="302" t="s">
        <v>154</v>
      </c>
      <c r="F428" s="20" t="s">
        <v>79</v>
      </c>
      <c r="G428" s="55"/>
      <c r="H428" s="21" t="s">
        <v>22</v>
      </c>
      <c r="I428" s="21" t="s">
        <v>103</v>
      </c>
      <c r="J428" s="21" t="s">
        <v>219</v>
      </c>
      <c r="K428" s="304" t="s">
        <v>266</v>
      </c>
      <c r="L428" s="55"/>
      <c r="M428" s="303">
        <v>0</v>
      </c>
      <c r="N428" s="303">
        <v>250</v>
      </c>
      <c r="O428" s="217">
        <f t="shared" si="6"/>
        <v>148456.53999999992</v>
      </c>
    </row>
    <row r="429" spans="1:15" ht="22.05" hidden="1" customHeight="1" x14ac:dyDescent="0.2">
      <c r="A429" s="300">
        <v>45681</v>
      </c>
      <c r="B429" s="20" t="s">
        <v>185</v>
      </c>
      <c r="C429" s="301">
        <v>53035</v>
      </c>
      <c r="D429" s="22"/>
      <c r="E429" s="302" t="s">
        <v>154</v>
      </c>
      <c r="F429" s="20" t="s">
        <v>79</v>
      </c>
      <c r="G429" s="55"/>
      <c r="H429" s="21" t="s">
        <v>22</v>
      </c>
      <c r="I429" s="21" t="s">
        <v>103</v>
      </c>
      <c r="J429" s="21" t="s">
        <v>219</v>
      </c>
      <c r="K429" s="304" t="s">
        <v>266</v>
      </c>
      <c r="L429" s="55"/>
      <c r="M429" s="303">
        <v>0</v>
      </c>
      <c r="N429" s="303">
        <v>200</v>
      </c>
      <c r="O429" s="217">
        <f t="shared" si="6"/>
        <v>148256.53999999992</v>
      </c>
    </row>
    <row r="430" spans="1:15" ht="22.05" hidden="1" customHeight="1" x14ac:dyDescent="0.2">
      <c r="A430" s="300">
        <v>45681</v>
      </c>
      <c r="B430" s="20" t="s">
        <v>185</v>
      </c>
      <c r="C430" s="301">
        <v>53036</v>
      </c>
      <c r="D430" s="22"/>
      <c r="E430" s="302" t="s">
        <v>158</v>
      </c>
      <c r="F430" s="20" t="s">
        <v>79</v>
      </c>
      <c r="G430" s="55"/>
      <c r="H430" s="21" t="s">
        <v>22</v>
      </c>
      <c r="I430" s="21" t="s">
        <v>56</v>
      </c>
      <c r="J430" s="21" t="s">
        <v>116</v>
      </c>
      <c r="K430" s="304" t="s">
        <v>139</v>
      </c>
      <c r="L430" s="55"/>
      <c r="M430" s="303">
        <v>0</v>
      </c>
      <c r="N430" s="303">
        <v>870</v>
      </c>
      <c r="O430" s="217">
        <f t="shared" si="6"/>
        <v>147386.53999999992</v>
      </c>
    </row>
    <row r="431" spans="1:15" ht="22.05" hidden="1" customHeight="1" x14ac:dyDescent="0.2">
      <c r="A431" s="300">
        <v>45681</v>
      </c>
      <c r="B431" s="20" t="s">
        <v>185</v>
      </c>
      <c r="C431" s="301">
        <v>53037</v>
      </c>
      <c r="D431" s="22"/>
      <c r="E431" s="302" t="s">
        <v>718</v>
      </c>
      <c r="F431" s="20" t="s">
        <v>79</v>
      </c>
      <c r="G431" s="55"/>
      <c r="H431" s="21" t="s">
        <v>21</v>
      </c>
      <c r="I431" s="21" t="s">
        <v>81</v>
      </c>
      <c r="J431" s="21" t="s">
        <v>280</v>
      </c>
      <c r="K431" s="304"/>
      <c r="L431" s="55"/>
      <c r="M431" s="303">
        <v>350000</v>
      </c>
      <c r="N431" s="303">
        <v>0</v>
      </c>
      <c r="O431" s="217">
        <f t="shared" si="6"/>
        <v>497386.53999999992</v>
      </c>
    </row>
    <row r="432" spans="1:15" ht="22.05" hidden="1" customHeight="1" x14ac:dyDescent="0.2">
      <c r="A432" s="300">
        <v>45681</v>
      </c>
      <c r="B432" s="20" t="s">
        <v>185</v>
      </c>
      <c r="C432" s="301">
        <v>53038</v>
      </c>
      <c r="D432" s="22"/>
      <c r="E432" s="302" t="s">
        <v>719</v>
      </c>
      <c r="F432" s="20" t="s">
        <v>79</v>
      </c>
      <c r="G432" s="55"/>
      <c r="H432" s="21" t="s">
        <v>21</v>
      </c>
      <c r="I432" s="21" t="s">
        <v>81</v>
      </c>
      <c r="J432" s="21" t="s">
        <v>181</v>
      </c>
      <c r="K432" s="304"/>
      <c r="L432" s="55"/>
      <c r="M432" s="303">
        <v>100000</v>
      </c>
      <c r="N432" s="303">
        <v>0</v>
      </c>
      <c r="O432" s="217">
        <f t="shared" si="6"/>
        <v>597386.53999999992</v>
      </c>
    </row>
    <row r="433" spans="1:15" ht="22.05" hidden="1" customHeight="1" x14ac:dyDescent="0.2">
      <c r="A433" s="300">
        <v>45681</v>
      </c>
      <c r="B433" s="20" t="s">
        <v>185</v>
      </c>
      <c r="C433" s="301">
        <v>53039</v>
      </c>
      <c r="D433" s="22"/>
      <c r="E433" s="302" t="s">
        <v>720</v>
      </c>
      <c r="F433" s="20" t="s">
        <v>79</v>
      </c>
      <c r="G433" s="55"/>
      <c r="H433" s="21" t="s">
        <v>21</v>
      </c>
      <c r="I433" s="21" t="s">
        <v>81</v>
      </c>
      <c r="J433" s="21" t="s">
        <v>181</v>
      </c>
      <c r="K433" s="304"/>
      <c r="L433" s="55"/>
      <c r="M433" s="303">
        <v>370000</v>
      </c>
      <c r="N433" s="303">
        <v>0</v>
      </c>
      <c r="O433" s="217">
        <f t="shared" si="6"/>
        <v>967386.53999999992</v>
      </c>
    </row>
    <row r="434" spans="1:15" ht="22.05" hidden="1" customHeight="1" x14ac:dyDescent="0.2">
      <c r="A434" s="300">
        <v>45681</v>
      </c>
      <c r="B434" s="20" t="s">
        <v>185</v>
      </c>
      <c r="C434" s="301">
        <v>53040</v>
      </c>
      <c r="D434" s="22"/>
      <c r="E434" s="302" t="s">
        <v>721</v>
      </c>
      <c r="F434" s="20" t="s">
        <v>79</v>
      </c>
      <c r="G434" s="55"/>
      <c r="H434" s="21" t="s">
        <v>21</v>
      </c>
      <c r="I434" s="21" t="s">
        <v>28</v>
      </c>
      <c r="J434" s="21" t="s">
        <v>30</v>
      </c>
      <c r="K434" s="304"/>
      <c r="L434" s="55"/>
      <c r="M434" s="303">
        <v>49250</v>
      </c>
      <c r="N434" s="303">
        <v>0</v>
      </c>
      <c r="O434" s="217">
        <f t="shared" si="6"/>
        <v>1016636.5399999999</v>
      </c>
    </row>
    <row r="435" spans="1:15" ht="22.05" hidden="1" customHeight="1" x14ac:dyDescent="0.2">
      <c r="A435" s="300">
        <v>45681</v>
      </c>
      <c r="B435" s="20" t="s">
        <v>185</v>
      </c>
      <c r="C435" s="301">
        <v>53041</v>
      </c>
      <c r="D435" s="22"/>
      <c r="E435" s="302" t="s">
        <v>722</v>
      </c>
      <c r="F435" s="20" t="s">
        <v>79</v>
      </c>
      <c r="G435" s="55"/>
      <c r="H435" s="21" t="s">
        <v>22</v>
      </c>
      <c r="I435" s="21" t="s">
        <v>103</v>
      </c>
      <c r="J435" s="21" t="s">
        <v>97</v>
      </c>
      <c r="K435" s="304" t="s">
        <v>709</v>
      </c>
      <c r="L435" s="55"/>
      <c r="M435" s="303">
        <v>0</v>
      </c>
      <c r="N435" s="303">
        <v>1666</v>
      </c>
      <c r="O435" s="217">
        <f t="shared" si="6"/>
        <v>1014970.5399999999</v>
      </c>
    </row>
    <row r="436" spans="1:15" ht="22.05" hidden="1" customHeight="1" x14ac:dyDescent="0.2">
      <c r="A436" s="300">
        <v>45681</v>
      </c>
      <c r="B436" s="20" t="s">
        <v>185</v>
      </c>
      <c r="C436" s="301">
        <v>53042</v>
      </c>
      <c r="D436" s="22"/>
      <c r="E436" s="302" t="s">
        <v>723</v>
      </c>
      <c r="F436" s="20" t="s">
        <v>79</v>
      </c>
      <c r="G436" s="55"/>
      <c r="H436" s="21" t="s">
        <v>22</v>
      </c>
      <c r="I436" s="21" t="s">
        <v>103</v>
      </c>
      <c r="J436" s="21" t="s">
        <v>60</v>
      </c>
      <c r="K436" s="304" t="s">
        <v>133</v>
      </c>
      <c r="L436" s="55"/>
      <c r="M436" s="303">
        <v>0</v>
      </c>
      <c r="N436" s="303">
        <v>9600</v>
      </c>
      <c r="O436" s="217">
        <f t="shared" si="6"/>
        <v>1005370.5399999999</v>
      </c>
    </row>
    <row r="437" spans="1:15" ht="22.05" hidden="1" customHeight="1" x14ac:dyDescent="0.2">
      <c r="A437" s="300">
        <v>45681</v>
      </c>
      <c r="B437" s="20" t="s">
        <v>185</v>
      </c>
      <c r="C437" s="301">
        <v>53043</v>
      </c>
      <c r="D437" s="22"/>
      <c r="E437" s="302" t="s">
        <v>724</v>
      </c>
      <c r="F437" s="20" t="s">
        <v>79</v>
      </c>
      <c r="G437" s="55"/>
      <c r="H437" s="21" t="s">
        <v>22</v>
      </c>
      <c r="I437" s="21" t="s">
        <v>54</v>
      </c>
      <c r="J437" s="21" t="s">
        <v>64</v>
      </c>
      <c r="K437" s="304" t="s">
        <v>241</v>
      </c>
      <c r="L437" s="55"/>
      <c r="M437" s="303">
        <v>0</v>
      </c>
      <c r="N437" s="303">
        <v>9700</v>
      </c>
      <c r="O437" s="217">
        <f t="shared" si="6"/>
        <v>995670.53999999992</v>
      </c>
    </row>
    <row r="438" spans="1:15" ht="22.05" hidden="1" customHeight="1" x14ac:dyDescent="0.2">
      <c r="A438" s="300">
        <v>45681</v>
      </c>
      <c r="B438" s="20" t="s">
        <v>185</v>
      </c>
      <c r="C438" s="301">
        <v>53044</v>
      </c>
      <c r="D438" s="22"/>
      <c r="E438" s="302" t="s">
        <v>224</v>
      </c>
      <c r="F438" s="20" t="s">
        <v>79</v>
      </c>
      <c r="G438" s="55"/>
      <c r="H438" s="21" t="s">
        <v>21</v>
      </c>
      <c r="I438" s="21" t="s">
        <v>28</v>
      </c>
      <c r="J438" s="21" t="s">
        <v>199</v>
      </c>
      <c r="K438" s="304"/>
      <c r="L438" s="55"/>
      <c r="M438" s="303">
        <v>49440</v>
      </c>
      <c r="N438" s="303">
        <v>0</v>
      </c>
      <c r="O438" s="217">
        <f t="shared" si="6"/>
        <v>1045110.5399999999</v>
      </c>
    </row>
    <row r="439" spans="1:15" ht="22.05" hidden="1" customHeight="1" x14ac:dyDescent="0.2">
      <c r="A439" s="300">
        <v>45682</v>
      </c>
      <c r="B439" s="20" t="s">
        <v>185</v>
      </c>
      <c r="C439" s="301">
        <v>53046</v>
      </c>
      <c r="D439" s="22"/>
      <c r="E439" s="302" t="s">
        <v>531</v>
      </c>
      <c r="F439" s="20" t="s">
        <v>79</v>
      </c>
      <c r="G439" s="55"/>
      <c r="H439" s="21" t="s">
        <v>22</v>
      </c>
      <c r="I439" s="21" t="s">
        <v>53</v>
      </c>
      <c r="J439" s="21" t="s">
        <v>112</v>
      </c>
      <c r="K439" s="304" t="s">
        <v>231</v>
      </c>
      <c r="L439" s="55"/>
      <c r="M439" s="303">
        <v>0</v>
      </c>
      <c r="N439" s="303">
        <v>45000</v>
      </c>
      <c r="O439" s="217">
        <f t="shared" si="6"/>
        <v>1000110.5399999999</v>
      </c>
    </row>
    <row r="440" spans="1:15" ht="22.05" hidden="1" customHeight="1" x14ac:dyDescent="0.2">
      <c r="A440" s="300">
        <v>45682</v>
      </c>
      <c r="B440" s="20" t="s">
        <v>185</v>
      </c>
      <c r="C440" s="301">
        <v>53047</v>
      </c>
      <c r="D440" s="22"/>
      <c r="E440" s="302" t="s">
        <v>393</v>
      </c>
      <c r="F440" s="20" t="s">
        <v>79</v>
      </c>
      <c r="G440" s="55"/>
      <c r="H440" s="21" t="s">
        <v>22</v>
      </c>
      <c r="I440" s="21" t="s">
        <v>103</v>
      </c>
      <c r="J440" s="21" t="s">
        <v>219</v>
      </c>
      <c r="K440" s="304" t="s">
        <v>266</v>
      </c>
      <c r="L440" s="55"/>
      <c r="M440" s="303">
        <v>0</v>
      </c>
      <c r="N440" s="303">
        <v>2080</v>
      </c>
      <c r="O440" s="217">
        <f t="shared" si="6"/>
        <v>998030.53999999992</v>
      </c>
    </row>
    <row r="441" spans="1:15" ht="22.05" hidden="1" customHeight="1" x14ac:dyDescent="0.2">
      <c r="A441" s="300">
        <v>45682</v>
      </c>
      <c r="B441" s="20" t="s">
        <v>185</v>
      </c>
      <c r="C441" s="301">
        <v>53048</v>
      </c>
      <c r="D441" s="22"/>
      <c r="E441" s="302" t="s">
        <v>726</v>
      </c>
      <c r="F441" s="20" t="s">
        <v>79</v>
      </c>
      <c r="G441" s="55"/>
      <c r="H441" s="21" t="s">
        <v>22</v>
      </c>
      <c r="I441" s="21" t="s">
        <v>54</v>
      </c>
      <c r="J441" s="21" t="s">
        <v>61</v>
      </c>
      <c r="K441" s="304" t="s">
        <v>741</v>
      </c>
      <c r="L441" s="55"/>
      <c r="M441" s="303">
        <v>0</v>
      </c>
      <c r="N441" s="303">
        <v>1920</v>
      </c>
      <c r="O441" s="217">
        <f t="shared" si="6"/>
        <v>996110.53999999992</v>
      </c>
    </row>
    <row r="442" spans="1:15" ht="22.05" hidden="1" customHeight="1" x14ac:dyDescent="0.2">
      <c r="A442" s="300">
        <v>45682</v>
      </c>
      <c r="B442" s="20" t="s">
        <v>185</v>
      </c>
      <c r="C442" s="301">
        <v>53049</v>
      </c>
      <c r="D442" s="22"/>
      <c r="E442" s="302" t="s">
        <v>240</v>
      </c>
      <c r="F442" s="20" t="s">
        <v>79</v>
      </c>
      <c r="G442" s="55"/>
      <c r="H442" s="21" t="s">
        <v>22</v>
      </c>
      <c r="I442" s="21" t="s">
        <v>54</v>
      </c>
      <c r="J442" s="21" t="s">
        <v>64</v>
      </c>
      <c r="K442" s="304" t="s">
        <v>241</v>
      </c>
      <c r="L442" s="55"/>
      <c r="M442" s="303">
        <v>0</v>
      </c>
      <c r="N442" s="303">
        <v>5500</v>
      </c>
      <c r="O442" s="217">
        <f t="shared" si="6"/>
        <v>990610.53999999992</v>
      </c>
    </row>
    <row r="443" spans="1:15" ht="22.05" hidden="1" customHeight="1" x14ac:dyDescent="0.2">
      <c r="A443" s="300">
        <v>45682</v>
      </c>
      <c r="B443" s="20" t="s">
        <v>185</v>
      </c>
      <c r="C443" s="301">
        <v>53050</v>
      </c>
      <c r="D443" s="22"/>
      <c r="E443" s="302" t="s">
        <v>239</v>
      </c>
      <c r="F443" s="20" t="s">
        <v>79</v>
      </c>
      <c r="G443" s="55"/>
      <c r="H443" s="21" t="s">
        <v>22</v>
      </c>
      <c r="I443" s="21" t="s">
        <v>54</v>
      </c>
      <c r="J443" s="21" t="s">
        <v>64</v>
      </c>
      <c r="K443" s="304" t="s">
        <v>242</v>
      </c>
      <c r="L443" s="55"/>
      <c r="M443" s="303">
        <v>0</v>
      </c>
      <c r="N443" s="303">
        <v>2000</v>
      </c>
      <c r="O443" s="217">
        <f t="shared" si="6"/>
        <v>988610.53999999992</v>
      </c>
    </row>
    <row r="444" spans="1:15" ht="22.05" hidden="1" customHeight="1" x14ac:dyDescent="0.2">
      <c r="A444" s="300">
        <v>45682</v>
      </c>
      <c r="B444" s="20" t="s">
        <v>185</v>
      </c>
      <c r="C444" s="301">
        <v>53051</v>
      </c>
      <c r="D444" s="22"/>
      <c r="E444" s="302" t="s">
        <v>150</v>
      </c>
      <c r="F444" s="20" t="s">
        <v>79</v>
      </c>
      <c r="G444" s="55"/>
      <c r="H444" s="21" t="s">
        <v>22</v>
      </c>
      <c r="I444" s="21" t="s">
        <v>81</v>
      </c>
      <c r="J444" s="21" t="s">
        <v>200</v>
      </c>
      <c r="K444" s="304" t="s">
        <v>413</v>
      </c>
      <c r="L444" s="55"/>
      <c r="M444" s="303">
        <v>0</v>
      </c>
      <c r="N444" s="303">
        <v>255000</v>
      </c>
      <c r="O444" s="217">
        <f t="shared" si="6"/>
        <v>733610.53999999992</v>
      </c>
    </row>
    <row r="445" spans="1:15" ht="22.05" hidden="1" customHeight="1" x14ac:dyDescent="0.2">
      <c r="A445" s="300">
        <v>45682</v>
      </c>
      <c r="B445" s="20" t="s">
        <v>185</v>
      </c>
      <c r="C445" s="301">
        <v>53052</v>
      </c>
      <c r="D445" s="22"/>
      <c r="E445" s="302" t="s">
        <v>128</v>
      </c>
      <c r="F445" s="20" t="s">
        <v>79</v>
      </c>
      <c r="G445" s="55"/>
      <c r="H445" s="21" t="s">
        <v>22</v>
      </c>
      <c r="I445" s="21" t="s">
        <v>56</v>
      </c>
      <c r="J445" s="21" t="s">
        <v>116</v>
      </c>
      <c r="K445" s="304" t="s">
        <v>129</v>
      </c>
      <c r="L445" s="55"/>
      <c r="M445" s="303">
        <v>0</v>
      </c>
      <c r="N445" s="303">
        <v>60</v>
      </c>
      <c r="O445" s="217">
        <f t="shared" si="6"/>
        <v>733550.53999999992</v>
      </c>
    </row>
    <row r="446" spans="1:15" ht="22.05" hidden="1" customHeight="1" x14ac:dyDescent="0.2">
      <c r="A446" s="300">
        <v>45682</v>
      </c>
      <c r="B446" s="20" t="s">
        <v>185</v>
      </c>
      <c r="C446" s="301">
        <v>53053</v>
      </c>
      <c r="D446" s="22"/>
      <c r="E446" s="302" t="s">
        <v>158</v>
      </c>
      <c r="F446" s="20" t="s">
        <v>79</v>
      </c>
      <c r="G446" s="55"/>
      <c r="H446" s="21" t="s">
        <v>22</v>
      </c>
      <c r="I446" s="21" t="s">
        <v>56</v>
      </c>
      <c r="J446" s="21" t="s">
        <v>116</v>
      </c>
      <c r="K446" s="304" t="s">
        <v>139</v>
      </c>
      <c r="L446" s="55"/>
      <c r="M446" s="303">
        <v>0</v>
      </c>
      <c r="N446" s="303">
        <v>400</v>
      </c>
      <c r="O446" s="217">
        <f t="shared" si="6"/>
        <v>733150.53999999992</v>
      </c>
    </row>
    <row r="447" spans="1:15" ht="22.05" hidden="1" customHeight="1" x14ac:dyDescent="0.2">
      <c r="A447" s="300">
        <v>45682</v>
      </c>
      <c r="B447" s="20" t="s">
        <v>185</v>
      </c>
      <c r="C447" s="301">
        <v>53054</v>
      </c>
      <c r="D447" s="22"/>
      <c r="E447" s="302" t="s">
        <v>727</v>
      </c>
      <c r="F447" s="20" t="s">
        <v>79</v>
      </c>
      <c r="G447" s="55"/>
      <c r="H447" s="21" t="s">
        <v>22</v>
      </c>
      <c r="I447" s="21" t="s">
        <v>103</v>
      </c>
      <c r="J447" s="21" t="s">
        <v>60</v>
      </c>
      <c r="K447" s="304" t="s">
        <v>133</v>
      </c>
      <c r="L447" s="55"/>
      <c r="M447" s="303">
        <v>0</v>
      </c>
      <c r="N447" s="303">
        <v>700</v>
      </c>
      <c r="O447" s="217">
        <f t="shared" si="6"/>
        <v>732450.53999999992</v>
      </c>
    </row>
    <row r="448" spans="1:15" ht="22.05" hidden="1" customHeight="1" x14ac:dyDescent="0.2">
      <c r="A448" s="300">
        <v>45682</v>
      </c>
      <c r="B448" s="20" t="s">
        <v>185</v>
      </c>
      <c r="C448" s="301">
        <v>53055</v>
      </c>
      <c r="D448" s="22"/>
      <c r="E448" s="302" t="s">
        <v>728</v>
      </c>
      <c r="F448" s="20" t="s">
        <v>79</v>
      </c>
      <c r="G448" s="55"/>
      <c r="H448" s="21" t="s">
        <v>22</v>
      </c>
      <c r="I448" s="21" t="s">
        <v>54</v>
      </c>
      <c r="J448" s="21" t="s">
        <v>32</v>
      </c>
      <c r="K448" s="304" t="s">
        <v>742</v>
      </c>
      <c r="L448" s="55"/>
      <c r="M448" s="303">
        <v>0</v>
      </c>
      <c r="N448" s="303">
        <v>10000</v>
      </c>
      <c r="O448" s="217">
        <f t="shared" si="6"/>
        <v>722450.53999999992</v>
      </c>
    </row>
    <row r="449" spans="1:15" ht="22.05" hidden="1" customHeight="1" x14ac:dyDescent="0.2">
      <c r="A449" s="300">
        <v>45682</v>
      </c>
      <c r="B449" s="20" t="s">
        <v>185</v>
      </c>
      <c r="C449" s="301">
        <v>53056</v>
      </c>
      <c r="D449" s="22"/>
      <c r="E449" s="302" t="s">
        <v>729</v>
      </c>
      <c r="F449" s="20" t="s">
        <v>79</v>
      </c>
      <c r="G449" s="55"/>
      <c r="H449" s="21" t="s">
        <v>22</v>
      </c>
      <c r="I449" s="21" t="s">
        <v>103</v>
      </c>
      <c r="J449" s="21" t="s">
        <v>95</v>
      </c>
      <c r="K449" s="304" t="s">
        <v>153</v>
      </c>
      <c r="L449" s="55"/>
      <c r="M449" s="303">
        <v>0</v>
      </c>
      <c r="N449" s="303">
        <v>222</v>
      </c>
      <c r="O449" s="217">
        <f t="shared" si="6"/>
        <v>722228.53999999992</v>
      </c>
    </row>
    <row r="450" spans="1:15" ht="22.05" hidden="1" customHeight="1" x14ac:dyDescent="0.2">
      <c r="A450" s="300">
        <v>45682</v>
      </c>
      <c r="B450" s="20" t="s">
        <v>185</v>
      </c>
      <c r="C450" s="301">
        <v>53057</v>
      </c>
      <c r="D450" s="22"/>
      <c r="E450" s="302" t="s">
        <v>730</v>
      </c>
      <c r="F450" s="20" t="s">
        <v>79</v>
      </c>
      <c r="G450" s="55"/>
      <c r="H450" s="21" t="s">
        <v>22</v>
      </c>
      <c r="I450" s="21" t="s">
        <v>103</v>
      </c>
      <c r="J450" s="21" t="s">
        <v>60</v>
      </c>
      <c r="K450" s="304" t="s">
        <v>743</v>
      </c>
      <c r="L450" s="55"/>
      <c r="M450" s="303">
        <v>0</v>
      </c>
      <c r="N450" s="303">
        <v>50000</v>
      </c>
      <c r="O450" s="217">
        <f t="shared" si="6"/>
        <v>672228.53999999992</v>
      </c>
    </row>
    <row r="451" spans="1:15" ht="22.05" hidden="1" customHeight="1" x14ac:dyDescent="0.2">
      <c r="A451" s="300">
        <v>45682</v>
      </c>
      <c r="B451" s="20" t="s">
        <v>185</v>
      </c>
      <c r="C451" s="301">
        <v>53058</v>
      </c>
      <c r="D451" s="22"/>
      <c r="E451" s="302" t="s">
        <v>402</v>
      </c>
      <c r="F451" s="20" t="s">
        <v>79</v>
      </c>
      <c r="G451" s="55"/>
      <c r="H451" s="21" t="s">
        <v>22</v>
      </c>
      <c r="I451" s="21" t="s">
        <v>80</v>
      </c>
      <c r="J451" s="21" t="s">
        <v>66</v>
      </c>
      <c r="K451" s="304" t="s">
        <v>142</v>
      </c>
      <c r="L451" s="55"/>
      <c r="M451" s="303">
        <v>0</v>
      </c>
      <c r="N451" s="303">
        <v>700</v>
      </c>
      <c r="O451" s="217">
        <f t="shared" si="6"/>
        <v>671528.53999999992</v>
      </c>
    </row>
    <row r="452" spans="1:15" ht="22.05" hidden="1" customHeight="1" x14ac:dyDescent="0.2">
      <c r="A452" s="300">
        <v>45682</v>
      </c>
      <c r="B452" s="20" t="s">
        <v>185</v>
      </c>
      <c r="C452" s="301">
        <v>53059</v>
      </c>
      <c r="D452" s="22"/>
      <c r="E452" s="302" t="s">
        <v>731</v>
      </c>
      <c r="F452" s="20" t="s">
        <v>79</v>
      </c>
      <c r="G452" s="55"/>
      <c r="H452" s="21" t="s">
        <v>22</v>
      </c>
      <c r="I452" s="21" t="s">
        <v>103</v>
      </c>
      <c r="J452" s="21" t="s">
        <v>214</v>
      </c>
      <c r="K452" s="304" t="s">
        <v>210</v>
      </c>
      <c r="L452" s="55"/>
      <c r="M452" s="303">
        <v>0</v>
      </c>
      <c r="N452" s="303">
        <v>350</v>
      </c>
      <c r="O452" s="217">
        <f t="shared" ref="O452:O515" si="7">O451+M452-N452</f>
        <v>671178.53999999992</v>
      </c>
    </row>
    <row r="453" spans="1:15" ht="22.05" hidden="1" customHeight="1" x14ac:dyDescent="0.2">
      <c r="A453" s="300">
        <v>45682</v>
      </c>
      <c r="B453" s="20" t="s">
        <v>185</v>
      </c>
      <c r="C453" s="301">
        <v>53060</v>
      </c>
      <c r="D453" s="22"/>
      <c r="E453" s="302" t="s">
        <v>396</v>
      </c>
      <c r="F453" s="20" t="s">
        <v>79</v>
      </c>
      <c r="G453" s="55"/>
      <c r="H453" s="21" t="s">
        <v>22</v>
      </c>
      <c r="I453" s="21" t="s">
        <v>54</v>
      </c>
      <c r="J453" s="21" t="s">
        <v>64</v>
      </c>
      <c r="K453" s="304" t="s">
        <v>298</v>
      </c>
      <c r="L453" s="55"/>
      <c r="M453" s="303">
        <v>0</v>
      </c>
      <c r="N453" s="303">
        <v>2000</v>
      </c>
      <c r="O453" s="217">
        <f t="shared" si="7"/>
        <v>669178.53999999992</v>
      </c>
    </row>
    <row r="454" spans="1:15" ht="22.05" hidden="1" customHeight="1" x14ac:dyDescent="0.2">
      <c r="A454" s="300">
        <v>45682</v>
      </c>
      <c r="B454" s="20" t="s">
        <v>185</v>
      </c>
      <c r="C454" s="301">
        <v>53061</v>
      </c>
      <c r="D454" s="22"/>
      <c r="E454" s="302" t="s">
        <v>732</v>
      </c>
      <c r="F454" s="20" t="s">
        <v>79</v>
      </c>
      <c r="G454" s="55"/>
      <c r="H454" s="21" t="s">
        <v>22</v>
      </c>
      <c r="I454" s="21" t="s">
        <v>103</v>
      </c>
      <c r="J454" s="21" t="s">
        <v>92</v>
      </c>
      <c r="K454" s="304" t="s">
        <v>744</v>
      </c>
      <c r="L454" s="55"/>
      <c r="M454" s="303">
        <v>0</v>
      </c>
      <c r="N454" s="303">
        <v>1450</v>
      </c>
      <c r="O454" s="217">
        <f t="shared" si="7"/>
        <v>667728.53999999992</v>
      </c>
    </row>
    <row r="455" spans="1:15" ht="22.05" hidden="1" customHeight="1" x14ac:dyDescent="0.2">
      <c r="A455" s="300">
        <v>45682</v>
      </c>
      <c r="B455" s="20" t="s">
        <v>185</v>
      </c>
      <c r="C455" s="301">
        <v>53062</v>
      </c>
      <c r="D455" s="22"/>
      <c r="E455" s="302" t="s">
        <v>733</v>
      </c>
      <c r="F455" s="20" t="s">
        <v>79</v>
      </c>
      <c r="G455" s="55"/>
      <c r="H455" s="21" t="s">
        <v>22</v>
      </c>
      <c r="I455" s="21" t="s">
        <v>103</v>
      </c>
      <c r="J455" s="21" t="s">
        <v>92</v>
      </c>
      <c r="K455" s="304" t="s">
        <v>745</v>
      </c>
      <c r="L455" s="55"/>
      <c r="M455" s="303">
        <v>0</v>
      </c>
      <c r="N455" s="303">
        <v>650</v>
      </c>
      <c r="O455" s="217">
        <f t="shared" si="7"/>
        <v>667078.53999999992</v>
      </c>
    </row>
    <row r="456" spans="1:15" ht="22.05" hidden="1" customHeight="1" x14ac:dyDescent="0.2">
      <c r="A456" s="300">
        <v>45682</v>
      </c>
      <c r="B456" s="20" t="s">
        <v>185</v>
      </c>
      <c r="C456" s="301">
        <v>53063</v>
      </c>
      <c r="D456" s="22"/>
      <c r="E456" s="302" t="s">
        <v>204</v>
      </c>
      <c r="F456" s="20" t="s">
        <v>79</v>
      </c>
      <c r="G456" s="55"/>
      <c r="H456" s="21" t="s">
        <v>22</v>
      </c>
      <c r="I456" s="21" t="s">
        <v>56</v>
      </c>
      <c r="J456" s="21" t="s">
        <v>212</v>
      </c>
      <c r="K456" s="304" t="s">
        <v>235</v>
      </c>
      <c r="L456" s="55"/>
      <c r="M456" s="303">
        <v>0</v>
      </c>
      <c r="N456" s="303">
        <v>1000</v>
      </c>
      <c r="O456" s="217">
        <f t="shared" si="7"/>
        <v>666078.53999999992</v>
      </c>
    </row>
    <row r="457" spans="1:15" ht="22.05" hidden="1" customHeight="1" x14ac:dyDescent="0.2">
      <c r="A457" s="300">
        <v>45682</v>
      </c>
      <c r="B457" s="20" t="s">
        <v>185</v>
      </c>
      <c r="C457" s="301">
        <v>53064</v>
      </c>
      <c r="D457" s="22"/>
      <c r="E457" s="302" t="s">
        <v>143</v>
      </c>
      <c r="F457" s="20" t="s">
        <v>79</v>
      </c>
      <c r="G457" s="55"/>
      <c r="H457" s="21" t="s">
        <v>22</v>
      </c>
      <c r="I457" s="21" t="s">
        <v>53</v>
      </c>
      <c r="J457" s="21" t="s">
        <v>114</v>
      </c>
      <c r="K457" s="304" t="s">
        <v>149</v>
      </c>
      <c r="L457" s="55"/>
      <c r="M457" s="303">
        <v>0</v>
      </c>
      <c r="N457" s="303">
        <v>21450</v>
      </c>
      <c r="O457" s="217">
        <f t="shared" si="7"/>
        <v>644628.53999999992</v>
      </c>
    </row>
    <row r="458" spans="1:15" ht="22.05" hidden="1" customHeight="1" x14ac:dyDescent="0.2">
      <c r="A458" s="300">
        <v>45682</v>
      </c>
      <c r="B458" s="20" t="s">
        <v>185</v>
      </c>
      <c r="C458" s="301">
        <v>53065</v>
      </c>
      <c r="D458" s="22"/>
      <c r="E458" s="302" t="s">
        <v>143</v>
      </c>
      <c r="F458" s="20" t="s">
        <v>79</v>
      </c>
      <c r="G458" s="55"/>
      <c r="H458" s="21" t="s">
        <v>22</v>
      </c>
      <c r="I458" s="21" t="s">
        <v>53</v>
      </c>
      <c r="J458" s="21" t="s">
        <v>114</v>
      </c>
      <c r="K458" s="304" t="s">
        <v>273</v>
      </c>
      <c r="L458" s="55"/>
      <c r="M458" s="303">
        <v>0</v>
      </c>
      <c r="N458" s="303">
        <v>6600</v>
      </c>
      <c r="O458" s="217">
        <f t="shared" si="7"/>
        <v>638028.53999999992</v>
      </c>
    </row>
    <row r="459" spans="1:15" ht="22.05" hidden="1" customHeight="1" x14ac:dyDescent="0.2">
      <c r="A459" s="300">
        <v>45682</v>
      </c>
      <c r="B459" s="20" t="s">
        <v>185</v>
      </c>
      <c r="C459" s="301">
        <v>53066</v>
      </c>
      <c r="D459" s="22"/>
      <c r="E459" s="302" t="s">
        <v>143</v>
      </c>
      <c r="F459" s="20" t="s">
        <v>79</v>
      </c>
      <c r="G459" s="55"/>
      <c r="H459" s="21" t="s">
        <v>22</v>
      </c>
      <c r="I459" s="21" t="s">
        <v>53</v>
      </c>
      <c r="J459" s="21" t="s">
        <v>112</v>
      </c>
      <c r="K459" s="304" t="s">
        <v>416</v>
      </c>
      <c r="L459" s="55"/>
      <c r="M459" s="303">
        <v>0</v>
      </c>
      <c r="N459" s="303">
        <v>53276</v>
      </c>
      <c r="O459" s="217">
        <f t="shared" si="7"/>
        <v>584752.53999999992</v>
      </c>
    </row>
    <row r="460" spans="1:15" ht="22.05" hidden="1" customHeight="1" x14ac:dyDescent="0.2">
      <c r="A460" s="300">
        <v>45682</v>
      </c>
      <c r="B460" s="20" t="s">
        <v>185</v>
      </c>
      <c r="C460" s="301">
        <v>53067</v>
      </c>
      <c r="D460" s="22"/>
      <c r="E460" s="302" t="s">
        <v>143</v>
      </c>
      <c r="F460" s="20" t="s">
        <v>79</v>
      </c>
      <c r="G460" s="55"/>
      <c r="H460" s="21" t="s">
        <v>22</v>
      </c>
      <c r="I460" s="21" t="s">
        <v>53</v>
      </c>
      <c r="J460" s="21" t="s">
        <v>112</v>
      </c>
      <c r="K460" s="304" t="s">
        <v>148</v>
      </c>
      <c r="L460" s="55"/>
      <c r="M460" s="303">
        <v>0</v>
      </c>
      <c r="N460" s="303">
        <v>10705</v>
      </c>
      <c r="O460" s="217">
        <f t="shared" si="7"/>
        <v>574047.53999999992</v>
      </c>
    </row>
    <row r="461" spans="1:15" ht="22.05" hidden="1" customHeight="1" x14ac:dyDescent="0.2">
      <c r="A461" s="300">
        <v>45682</v>
      </c>
      <c r="B461" s="20" t="s">
        <v>185</v>
      </c>
      <c r="C461" s="301">
        <v>53068</v>
      </c>
      <c r="D461" s="22"/>
      <c r="E461" s="302" t="s">
        <v>143</v>
      </c>
      <c r="F461" s="20" t="s">
        <v>79</v>
      </c>
      <c r="G461" s="55"/>
      <c r="H461" s="21" t="s">
        <v>22</v>
      </c>
      <c r="I461" s="21" t="s">
        <v>53</v>
      </c>
      <c r="J461" s="21" t="s">
        <v>112</v>
      </c>
      <c r="K461" s="304" t="s">
        <v>263</v>
      </c>
      <c r="L461" s="55"/>
      <c r="M461" s="303">
        <v>0</v>
      </c>
      <c r="N461" s="303">
        <v>10092</v>
      </c>
      <c r="O461" s="217">
        <f t="shared" si="7"/>
        <v>563955.53999999992</v>
      </c>
    </row>
    <row r="462" spans="1:15" ht="22.05" hidden="1" customHeight="1" x14ac:dyDescent="0.2">
      <c r="A462" s="300">
        <v>45682</v>
      </c>
      <c r="B462" s="20" t="s">
        <v>185</v>
      </c>
      <c r="C462" s="301">
        <v>53069</v>
      </c>
      <c r="D462" s="22"/>
      <c r="E462" s="302" t="s">
        <v>143</v>
      </c>
      <c r="F462" s="20" t="s">
        <v>79</v>
      </c>
      <c r="G462" s="55"/>
      <c r="H462" s="21" t="s">
        <v>22</v>
      </c>
      <c r="I462" s="21" t="s">
        <v>53</v>
      </c>
      <c r="J462" s="21" t="s">
        <v>112</v>
      </c>
      <c r="K462" s="304" t="s">
        <v>278</v>
      </c>
      <c r="L462" s="55"/>
      <c r="M462" s="303">
        <v>0</v>
      </c>
      <c r="N462" s="303">
        <v>20000</v>
      </c>
      <c r="O462" s="217">
        <f t="shared" si="7"/>
        <v>543955.53999999992</v>
      </c>
    </row>
    <row r="463" spans="1:15" ht="22.05" hidden="1" customHeight="1" x14ac:dyDescent="0.2">
      <c r="A463" s="300">
        <v>45682</v>
      </c>
      <c r="B463" s="20" t="s">
        <v>185</v>
      </c>
      <c r="C463" s="301">
        <v>53070</v>
      </c>
      <c r="D463" s="22"/>
      <c r="E463" s="302" t="s">
        <v>143</v>
      </c>
      <c r="F463" s="20" t="s">
        <v>79</v>
      </c>
      <c r="G463" s="55"/>
      <c r="H463" s="21" t="s">
        <v>22</v>
      </c>
      <c r="I463" s="21" t="s">
        <v>53</v>
      </c>
      <c r="J463" s="21" t="s">
        <v>112</v>
      </c>
      <c r="K463" s="304" t="s">
        <v>418</v>
      </c>
      <c r="L463" s="55"/>
      <c r="M463" s="303">
        <v>0</v>
      </c>
      <c r="N463" s="303">
        <v>14852</v>
      </c>
      <c r="O463" s="217">
        <f t="shared" si="7"/>
        <v>529103.53999999992</v>
      </c>
    </row>
    <row r="464" spans="1:15" ht="22.05" hidden="1" customHeight="1" x14ac:dyDescent="0.2">
      <c r="A464" s="300">
        <v>45682</v>
      </c>
      <c r="B464" s="20" t="s">
        <v>185</v>
      </c>
      <c r="C464" s="301">
        <v>53071</v>
      </c>
      <c r="D464" s="22"/>
      <c r="E464" s="302" t="s">
        <v>539</v>
      </c>
      <c r="F464" s="20" t="s">
        <v>79</v>
      </c>
      <c r="G464" s="55"/>
      <c r="H464" s="21" t="s">
        <v>22</v>
      </c>
      <c r="I464" s="21" t="s">
        <v>53</v>
      </c>
      <c r="J464" s="21" t="s">
        <v>112</v>
      </c>
      <c r="K464" s="304" t="s">
        <v>418</v>
      </c>
      <c r="L464" s="55"/>
      <c r="M464" s="303">
        <v>0</v>
      </c>
      <c r="N464" s="303">
        <v>500</v>
      </c>
      <c r="O464" s="217">
        <f t="shared" si="7"/>
        <v>528603.53999999992</v>
      </c>
    </row>
    <row r="465" spans="1:15" ht="22.05" hidden="1" customHeight="1" x14ac:dyDescent="0.2">
      <c r="A465" s="300">
        <v>45682</v>
      </c>
      <c r="B465" s="20" t="s">
        <v>185</v>
      </c>
      <c r="C465" s="301">
        <v>53072</v>
      </c>
      <c r="D465" s="22"/>
      <c r="E465" s="302" t="s">
        <v>143</v>
      </c>
      <c r="F465" s="20" t="s">
        <v>79</v>
      </c>
      <c r="G465" s="55"/>
      <c r="H465" s="21" t="s">
        <v>22</v>
      </c>
      <c r="I465" s="21" t="s">
        <v>53</v>
      </c>
      <c r="J465" s="21" t="s">
        <v>112</v>
      </c>
      <c r="K465" s="304" t="s">
        <v>419</v>
      </c>
      <c r="L465" s="55"/>
      <c r="M465" s="303">
        <v>0</v>
      </c>
      <c r="N465" s="303">
        <v>4835</v>
      </c>
      <c r="O465" s="217">
        <f t="shared" si="7"/>
        <v>523768.53999999992</v>
      </c>
    </row>
    <row r="466" spans="1:15" ht="22.05" hidden="1" customHeight="1" x14ac:dyDescent="0.2">
      <c r="A466" s="300">
        <v>45682</v>
      </c>
      <c r="B466" s="20" t="s">
        <v>185</v>
      </c>
      <c r="C466" s="301">
        <v>53073</v>
      </c>
      <c r="D466" s="22"/>
      <c r="E466" s="302" t="s">
        <v>143</v>
      </c>
      <c r="F466" s="20" t="s">
        <v>79</v>
      </c>
      <c r="G466" s="55"/>
      <c r="H466" s="21" t="s">
        <v>22</v>
      </c>
      <c r="I466" s="21" t="s">
        <v>53</v>
      </c>
      <c r="J466" s="21" t="s">
        <v>112</v>
      </c>
      <c r="K466" s="304" t="s">
        <v>147</v>
      </c>
      <c r="L466" s="55"/>
      <c r="M466" s="303">
        <v>0</v>
      </c>
      <c r="N466" s="303">
        <v>8265</v>
      </c>
      <c r="O466" s="217">
        <f t="shared" si="7"/>
        <v>515503.53999999992</v>
      </c>
    </row>
    <row r="467" spans="1:15" ht="22.05" hidden="1" customHeight="1" x14ac:dyDescent="0.2">
      <c r="A467" s="300">
        <v>45682</v>
      </c>
      <c r="B467" s="20" t="s">
        <v>185</v>
      </c>
      <c r="C467" s="301">
        <v>53074</v>
      </c>
      <c r="D467" s="22"/>
      <c r="E467" s="302" t="s">
        <v>143</v>
      </c>
      <c r="F467" s="20" t="s">
        <v>79</v>
      </c>
      <c r="G467" s="55"/>
      <c r="H467" s="21" t="s">
        <v>22</v>
      </c>
      <c r="I467" s="21" t="s">
        <v>53</v>
      </c>
      <c r="J467" s="21" t="s">
        <v>112</v>
      </c>
      <c r="K467" s="304" t="s">
        <v>56</v>
      </c>
      <c r="L467" s="55"/>
      <c r="M467" s="303">
        <v>0</v>
      </c>
      <c r="N467" s="303">
        <v>30300</v>
      </c>
      <c r="O467" s="217">
        <f t="shared" si="7"/>
        <v>485203.53999999992</v>
      </c>
    </row>
    <row r="468" spans="1:15" ht="22.05" hidden="1" customHeight="1" x14ac:dyDescent="0.2">
      <c r="A468" s="300">
        <v>45682</v>
      </c>
      <c r="B468" s="20" t="s">
        <v>185</v>
      </c>
      <c r="C468" s="301">
        <v>53075</v>
      </c>
      <c r="D468" s="22"/>
      <c r="E468" s="328" t="s">
        <v>141</v>
      </c>
      <c r="F468" s="329" t="s">
        <v>79</v>
      </c>
      <c r="G468" s="330"/>
      <c r="H468" s="331" t="s">
        <v>22</v>
      </c>
      <c r="I468" s="331" t="s">
        <v>54</v>
      </c>
      <c r="J468" s="331" t="s">
        <v>63</v>
      </c>
      <c r="K468" s="332" t="s">
        <v>225</v>
      </c>
      <c r="L468" s="333">
        <v>75000</v>
      </c>
      <c r="M468" s="333">
        <v>0</v>
      </c>
      <c r="N468" s="333">
        <v>10000</v>
      </c>
      <c r="O468" s="217">
        <f t="shared" si="7"/>
        <v>475203.53999999992</v>
      </c>
    </row>
    <row r="469" spans="1:15" ht="22.05" hidden="1" customHeight="1" x14ac:dyDescent="0.2">
      <c r="A469" s="300">
        <v>45682</v>
      </c>
      <c r="B469" s="20" t="s">
        <v>185</v>
      </c>
      <c r="C469" s="301">
        <v>53075</v>
      </c>
      <c r="D469" s="22"/>
      <c r="E469" s="328" t="s">
        <v>559</v>
      </c>
      <c r="F469" s="329" t="s">
        <v>79</v>
      </c>
      <c r="G469" s="330"/>
      <c r="H469" s="331" t="s">
        <v>22</v>
      </c>
      <c r="I469" s="331" t="s">
        <v>54</v>
      </c>
      <c r="J469" s="331" t="s">
        <v>41</v>
      </c>
      <c r="K469" s="332" t="s">
        <v>225</v>
      </c>
      <c r="L469" s="333">
        <v>75000</v>
      </c>
      <c r="M469" s="333">
        <v>0</v>
      </c>
      <c r="N469" s="333">
        <v>20000</v>
      </c>
      <c r="O469" s="217">
        <f t="shared" si="7"/>
        <v>455203.53999999992</v>
      </c>
    </row>
    <row r="470" spans="1:15" ht="22.05" hidden="1" customHeight="1" x14ac:dyDescent="0.2">
      <c r="A470" s="300">
        <v>45682</v>
      </c>
      <c r="B470" s="20" t="s">
        <v>185</v>
      </c>
      <c r="C470" s="301">
        <v>53075</v>
      </c>
      <c r="D470" s="22"/>
      <c r="E470" s="328" t="s">
        <v>463</v>
      </c>
      <c r="F470" s="329" t="s">
        <v>79</v>
      </c>
      <c r="G470" s="330"/>
      <c r="H470" s="331" t="s">
        <v>22</v>
      </c>
      <c r="I470" s="331" t="s">
        <v>54</v>
      </c>
      <c r="J470" s="331" t="s">
        <v>62</v>
      </c>
      <c r="K470" s="332" t="s">
        <v>225</v>
      </c>
      <c r="L470" s="333">
        <v>75000</v>
      </c>
      <c r="M470" s="333">
        <v>0</v>
      </c>
      <c r="N470" s="333">
        <v>30000</v>
      </c>
      <c r="O470" s="217">
        <f t="shared" si="7"/>
        <v>425203.53999999992</v>
      </c>
    </row>
    <row r="471" spans="1:15" ht="22.05" hidden="1" customHeight="1" x14ac:dyDescent="0.2">
      <c r="A471" s="300">
        <v>45682</v>
      </c>
      <c r="B471" s="20" t="s">
        <v>185</v>
      </c>
      <c r="C471" s="301">
        <v>53075</v>
      </c>
      <c r="D471" s="22"/>
      <c r="E471" s="328" t="s">
        <v>560</v>
      </c>
      <c r="F471" s="329" t="s">
        <v>79</v>
      </c>
      <c r="G471" s="330"/>
      <c r="H471" s="331" t="s">
        <v>22</v>
      </c>
      <c r="I471" s="331" t="s">
        <v>54</v>
      </c>
      <c r="J471" s="331" t="s">
        <v>44</v>
      </c>
      <c r="K471" s="332" t="s">
        <v>225</v>
      </c>
      <c r="L471" s="333">
        <v>75000</v>
      </c>
      <c r="M471" s="333">
        <v>0</v>
      </c>
      <c r="N471" s="333">
        <v>10000</v>
      </c>
      <c r="O471" s="217">
        <f t="shared" si="7"/>
        <v>415203.53999999992</v>
      </c>
    </row>
    <row r="472" spans="1:15" ht="22.05" hidden="1" customHeight="1" x14ac:dyDescent="0.2">
      <c r="A472" s="300">
        <v>45682</v>
      </c>
      <c r="B472" s="20" t="s">
        <v>185</v>
      </c>
      <c r="C472" s="301">
        <v>53075</v>
      </c>
      <c r="D472" s="22"/>
      <c r="E472" s="328" t="s">
        <v>561</v>
      </c>
      <c r="F472" s="329" t="s">
        <v>79</v>
      </c>
      <c r="G472" s="330"/>
      <c r="H472" s="331" t="s">
        <v>22</v>
      </c>
      <c r="I472" s="331" t="s">
        <v>54</v>
      </c>
      <c r="J472" s="331" t="s">
        <v>63</v>
      </c>
      <c r="K472" s="332" t="s">
        <v>225</v>
      </c>
      <c r="L472" s="333">
        <v>75000</v>
      </c>
      <c r="M472" s="333">
        <v>0</v>
      </c>
      <c r="N472" s="333">
        <v>5000</v>
      </c>
      <c r="O472" s="217">
        <f t="shared" si="7"/>
        <v>410203.53999999992</v>
      </c>
    </row>
    <row r="473" spans="1:15" ht="22.05" hidden="1" customHeight="1" x14ac:dyDescent="0.2">
      <c r="A473" s="300">
        <v>45682</v>
      </c>
      <c r="B473" s="20" t="s">
        <v>185</v>
      </c>
      <c r="C473" s="301">
        <v>53076</v>
      </c>
      <c r="D473" s="22"/>
      <c r="E473" s="302" t="s">
        <v>143</v>
      </c>
      <c r="F473" s="20" t="s">
        <v>79</v>
      </c>
      <c r="G473" s="55"/>
      <c r="H473" s="21" t="s">
        <v>22</v>
      </c>
      <c r="I473" s="21" t="s">
        <v>53</v>
      </c>
      <c r="J473" s="21" t="s">
        <v>112</v>
      </c>
      <c r="K473" s="304" t="s">
        <v>264</v>
      </c>
      <c r="L473" s="55"/>
      <c r="M473" s="303">
        <v>0</v>
      </c>
      <c r="N473" s="303">
        <v>50962</v>
      </c>
      <c r="O473" s="217">
        <f t="shared" si="7"/>
        <v>359241.53999999992</v>
      </c>
    </row>
    <row r="474" spans="1:15" ht="22.05" hidden="1" customHeight="1" x14ac:dyDescent="0.2">
      <c r="A474" s="300">
        <v>45682</v>
      </c>
      <c r="B474" s="20" t="s">
        <v>185</v>
      </c>
      <c r="C474" s="301">
        <v>53077</v>
      </c>
      <c r="D474" s="22"/>
      <c r="E474" s="334" t="s">
        <v>143</v>
      </c>
      <c r="F474" s="329" t="s">
        <v>79</v>
      </c>
      <c r="G474" s="330"/>
      <c r="H474" s="331" t="s">
        <v>22</v>
      </c>
      <c r="I474" s="331" t="s">
        <v>53</v>
      </c>
      <c r="J474" s="331" t="s">
        <v>112</v>
      </c>
      <c r="K474" s="332" t="s">
        <v>145</v>
      </c>
      <c r="L474" s="333">
        <v>32800</v>
      </c>
      <c r="M474" s="333">
        <v>0</v>
      </c>
      <c r="N474" s="333">
        <f>L474-N475-N476-N477-N478</f>
        <v>21700</v>
      </c>
      <c r="O474" s="217">
        <f t="shared" si="7"/>
        <v>337541.53999999992</v>
      </c>
    </row>
    <row r="475" spans="1:15" ht="22.05" hidden="1" customHeight="1" x14ac:dyDescent="0.2">
      <c r="A475" s="300">
        <v>45682</v>
      </c>
      <c r="B475" s="20" t="s">
        <v>185</v>
      </c>
      <c r="C475" s="301">
        <v>53077</v>
      </c>
      <c r="D475" s="22"/>
      <c r="E475" s="334" t="s">
        <v>558</v>
      </c>
      <c r="F475" s="329" t="s">
        <v>79</v>
      </c>
      <c r="G475" s="330"/>
      <c r="H475" s="331" t="s">
        <v>22</v>
      </c>
      <c r="I475" s="331" t="s">
        <v>54</v>
      </c>
      <c r="J475" s="331" t="s">
        <v>61</v>
      </c>
      <c r="K475" s="332" t="s">
        <v>145</v>
      </c>
      <c r="L475" s="333">
        <v>32800</v>
      </c>
      <c r="M475" s="333">
        <v>0</v>
      </c>
      <c r="N475" s="333">
        <v>1800</v>
      </c>
      <c r="O475" s="217">
        <f t="shared" si="7"/>
        <v>335741.53999999992</v>
      </c>
    </row>
    <row r="476" spans="1:15" ht="22.05" hidden="1" customHeight="1" x14ac:dyDescent="0.2">
      <c r="A476" s="300">
        <v>45682</v>
      </c>
      <c r="B476" s="20" t="s">
        <v>185</v>
      </c>
      <c r="C476" s="301">
        <v>53077</v>
      </c>
      <c r="D476" s="22"/>
      <c r="E476" s="328" t="s">
        <v>555</v>
      </c>
      <c r="F476" s="329" t="s">
        <v>79</v>
      </c>
      <c r="G476" s="330"/>
      <c r="H476" s="331" t="s">
        <v>22</v>
      </c>
      <c r="I476" s="331" t="s">
        <v>54</v>
      </c>
      <c r="J476" s="331" t="s">
        <v>61</v>
      </c>
      <c r="K476" s="332" t="s">
        <v>145</v>
      </c>
      <c r="L476" s="333">
        <v>32800</v>
      </c>
      <c r="M476" s="333">
        <v>0</v>
      </c>
      <c r="N476" s="333">
        <v>1500</v>
      </c>
      <c r="O476" s="217">
        <f t="shared" si="7"/>
        <v>334241.53999999992</v>
      </c>
    </row>
    <row r="477" spans="1:15" ht="22.05" hidden="1" customHeight="1" x14ac:dyDescent="0.2">
      <c r="A477" s="300">
        <v>45682</v>
      </c>
      <c r="B477" s="20" t="s">
        <v>185</v>
      </c>
      <c r="C477" s="301">
        <v>53077</v>
      </c>
      <c r="D477" s="22"/>
      <c r="E477" s="328" t="s">
        <v>556</v>
      </c>
      <c r="F477" s="329" t="s">
        <v>79</v>
      </c>
      <c r="G477" s="330"/>
      <c r="H477" s="331" t="s">
        <v>22</v>
      </c>
      <c r="I477" s="331" t="s">
        <v>54</v>
      </c>
      <c r="J477" s="331" t="s">
        <v>32</v>
      </c>
      <c r="K477" s="332" t="s">
        <v>145</v>
      </c>
      <c r="L477" s="333">
        <v>32800</v>
      </c>
      <c r="M477" s="333">
        <v>0</v>
      </c>
      <c r="N477" s="333">
        <v>6000</v>
      </c>
      <c r="O477" s="217">
        <f t="shared" si="7"/>
        <v>328241.53999999992</v>
      </c>
    </row>
    <row r="478" spans="1:15" ht="22.05" hidden="1" customHeight="1" x14ac:dyDescent="0.2">
      <c r="A478" s="300">
        <v>45682</v>
      </c>
      <c r="B478" s="20" t="s">
        <v>185</v>
      </c>
      <c r="C478" s="301">
        <v>53077</v>
      </c>
      <c r="D478" s="22"/>
      <c r="E478" s="328" t="s">
        <v>557</v>
      </c>
      <c r="F478" s="329" t="s">
        <v>79</v>
      </c>
      <c r="G478" s="330"/>
      <c r="H478" s="331" t="s">
        <v>22</v>
      </c>
      <c r="I478" s="331" t="s">
        <v>54</v>
      </c>
      <c r="J478" s="331" t="s">
        <v>63</v>
      </c>
      <c r="K478" s="332" t="s">
        <v>145</v>
      </c>
      <c r="L478" s="333">
        <v>32800</v>
      </c>
      <c r="M478" s="333">
        <v>0</v>
      </c>
      <c r="N478" s="333">
        <v>1800</v>
      </c>
      <c r="O478" s="217">
        <f t="shared" si="7"/>
        <v>326441.53999999992</v>
      </c>
    </row>
    <row r="479" spans="1:15" ht="22.05" hidden="1" customHeight="1" x14ac:dyDescent="0.2">
      <c r="A479" s="300">
        <v>45682</v>
      </c>
      <c r="B479" s="20" t="s">
        <v>185</v>
      </c>
      <c r="C479" s="301">
        <v>53078</v>
      </c>
      <c r="D479" s="22"/>
      <c r="E479" s="302" t="s">
        <v>540</v>
      </c>
      <c r="F479" s="20" t="s">
        <v>79</v>
      </c>
      <c r="G479" s="55"/>
      <c r="H479" s="21" t="s">
        <v>22</v>
      </c>
      <c r="I479" s="21" t="s">
        <v>103</v>
      </c>
      <c r="J479" s="21" t="s">
        <v>60</v>
      </c>
      <c r="K479" s="304" t="s">
        <v>133</v>
      </c>
      <c r="L479" s="55"/>
      <c r="M479" s="303">
        <v>0</v>
      </c>
      <c r="N479" s="303">
        <v>750</v>
      </c>
      <c r="O479" s="217">
        <f t="shared" si="7"/>
        <v>325691.53999999992</v>
      </c>
    </row>
    <row r="480" spans="1:15" ht="22.05" hidden="1" customHeight="1" x14ac:dyDescent="0.2">
      <c r="A480" s="300">
        <v>45682</v>
      </c>
      <c r="B480" s="20" t="s">
        <v>185</v>
      </c>
      <c r="C480" s="301">
        <v>53079</v>
      </c>
      <c r="D480" s="22"/>
      <c r="E480" s="302" t="s">
        <v>734</v>
      </c>
      <c r="F480" s="20" t="s">
        <v>79</v>
      </c>
      <c r="G480" s="55"/>
      <c r="H480" s="21" t="s">
        <v>22</v>
      </c>
      <c r="I480" s="21" t="s">
        <v>103</v>
      </c>
      <c r="J480" s="21" t="s">
        <v>214</v>
      </c>
      <c r="K480" s="304" t="s">
        <v>464</v>
      </c>
      <c r="L480" s="55"/>
      <c r="M480" s="303">
        <v>0</v>
      </c>
      <c r="N480" s="303">
        <v>200</v>
      </c>
      <c r="O480" s="217">
        <f t="shared" si="7"/>
        <v>325491.53999999992</v>
      </c>
    </row>
    <row r="481" spans="1:15" ht="22.05" hidden="1" customHeight="1" x14ac:dyDescent="0.2">
      <c r="A481" s="300">
        <v>45682</v>
      </c>
      <c r="B481" s="20" t="s">
        <v>185</v>
      </c>
      <c r="C481" s="301">
        <v>53080</v>
      </c>
      <c r="D481" s="22"/>
      <c r="E481" s="302" t="s">
        <v>396</v>
      </c>
      <c r="F481" s="20" t="s">
        <v>79</v>
      </c>
      <c r="G481" s="55"/>
      <c r="H481" s="21" t="s">
        <v>22</v>
      </c>
      <c r="I481" s="21" t="s">
        <v>54</v>
      </c>
      <c r="J481" s="21" t="s">
        <v>64</v>
      </c>
      <c r="K481" s="304" t="s">
        <v>414</v>
      </c>
      <c r="L481" s="55"/>
      <c r="M481" s="303">
        <v>0</v>
      </c>
      <c r="N481" s="303">
        <v>1000</v>
      </c>
      <c r="O481" s="217">
        <f t="shared" si="7"/>
        <v>324491.53999999992</v>
      </c>
    </row>
    <row r="482" spans="1:15" ht="22.05" hidden="1" customHeight="1" x14ac:dyDescent="0.2">
      <c r="A482" s="300">
        <v>45682</v>
      </c>
      <c r="B482" s="20" t="s">
        <v>185</v>
      </c>
      <c r="C482" s="301">
        <v>53081</v>
      </c>
      <c r="D482" s="22"/>
      <c r="E482" s="302" t="s">
        <v>735</v>
      </c>
      <c r="F482" s="20" t="s">
        <v>79</v>
      </c>
      <c r="G482" s="55"/>
      <c r="H482" s="21" t="s">
        <v>22</v>
      </c>
      <c r="I482" s="21" t="s">
        <v>103</v>
      </c>
      <c r="J482" s="21" t="s">
        <v>92</v>
      </c>
      <c r="K482" s="304" t="s">
        <v>746</v>
      </c>
      <c r="L482" s="55"/>
      <c r="M482" s="303">
        <v>0</v>
      </c>
      <c r="N482" s="303">
        <v>1300</v>
      </c>
      <c r="O482" s="217">
        <f t="shared" si="7"/>
        <v>323191.53999999992</v>
      </c>
    </row>
    <row r="483" spans="1:15" ht="22.05" hidden="1" customHeight="1" x14ac:dyDescent="0.2">
      <c r="A483" s="300">
        <v>45682</v>
      </c>
      <c r="B483" s="20" t="s">
        <v>185</v>
      </c>
      <c r="C483" s="301">
        <v>53082</v>
      </c>
      <c r="D483" s="22"/>
      <c r="E483" s="302" t="s">
        <v>143</v>
      </c>
      <c r="F483" s="20" t="s">
        <v>79</v>
      </c>
      <c r="G483" s="55"/>
      <c r="H483" s="21" t="s">
        <v>22</v>
      </c>
      <c r="I483" s="21" t="s">
        <v>53</v>
      </c>
      <c r="J483" s="21" t="s">
        <v>112</v>
      </c>
      <c r="K483" s="304" t="s">
        <v>146</v>
      </c>
      <c r="L483" s="55"/>
      <c r="M483" s="303">
        <v>0</v>
      </c>
      <c r="N483" s="303">
        <v>99067</v>
      </c>
      <c r="O483" s="217">
        <f t="shared" si="7"/>
        <v>224124.53999999992</v>
      </c>
    </row>
    <row r="484" spans="1:15" ht="22.05" hidden="1" customHeight="1" x14ac:dyDescent="0.2">
      <c r="A484" s="300">
        <v>45682</v>
      </c>
      <c r="B484" s="20" t="s">
        <v>185</v>
      </c>
      <c r="C484" s="301">
        <v>53083</v>
      </c>
      <c r="D484" s="22"/>
      <c r="E484" s="302" t="s">
        <v>736</v>
      </c>
      <c r="F484" s="20" t="s">
        <v>79</v>
      </c>
      <c r="G484" s="55"/>
      <c r="H484" s="21" t="s">
        <v>22</v>
      </c>
      <c r="I484" s="21" t="s">
        <v>54</v>
      </c>
      <c r="J484" s="21" t="s">
        <v>44</v>
      </c>
      <c r="K484" s="304" t="s">
        <v>235</v>
      </c>
      <c r="L484" s="55"/>
      <c r="M484" s="303">
        <v>0</v>
      </c>
      <c r="N484" s="303">
        <v>1000</v>
      </c>
      <c r="O484" s="217">
        <f t="shared" si="7"/>
        <v>223124.53999999992</v>
      </c>
    </row>
    <row r="485" spans="1:15" ht="22.05" hidden="1" customHeight="1" x14ac:dyDescent="0.2">
      <c r="A485" s="300">
        <v>45682</v>
      </c>
      <c r="B485" s="20" t="s">
        <v>185</v>
      </c>
      <c r="C485" s="301">
        <v>53084</v>
      </c>
      <c r="D485" s="22"/>
      <c r="E485" s="302" t="s">
        <v>513</v>
      </c>
      <c r="F485" s="20" t="s">
        <v>79</v>
      </c>
      <c r="G485" s="55"/>
      <c r="H485" s="21" t="s">
        <v>22</v>
      </c>
      <c r="I485" s="21" t="s">
        <v>56</v>
      </c>
      <c r="J485" s="21" t="s">
        <v>116</v>
      </c>
      <c r="K485" s="304" t="s">
        <v>210</v>
      </c>
      <c r="L485" s="55"/>
      <c r="M485" s="303">
        <v>0</v>
      </c>
      <c r="N485" s="303">
        <v>200</v>
      </c>
      <c r="O485" s="217">
        <f t="shared" si="7"/>
        <v>222924.53999999992</v>
      </c>
    </row>
    <row r="486" spans="1:15" ht="22.05" hidden="1" customHeight="1" x14ac:dyDescent="0.2">
      <c r="A486" s="300">
        <v>45682</v>
      </c>
      <c r="B486" s="20" t="s">
        <v>185</v>
      </c>
      <c r="C486" s="301">
        <v>53085</v>
      </c>
      <c r="D486" s="22"/>
      <c r="E486" s="302" t="s">
        <v>404</v>
      </c>
      <c r="F486" s="20" t="s">
        <v>79</v>
      </c>
      <c r="G486" s="55"/>
      <c r="H486" s="21" t="s">
        <v>22</v>
      </c>
      <c r="I486" s="21" t="s">
        <v>103</v>
      </c>
      <c r="J486" s="21" t="s">
        <v>102</v>
      </c>
      <c r="K486" s="304" t="s">
        <v>415</v>
      </c>
      <c r="L486" s="55"/>
      <c r="M486" s="303">
        <v>0</v>
      </c>
      <c r="N486" s="303">
        <v>250</v>
      </c>
      <c r="O486" s="217">
        <f t="shared" si="7"/>
        <v>222674.53999999992</v>
      </c>
    </row>
    <row r="487" spans="1:15" ht="22.05" hidden="1" customHeight="1" x14ac:dyDescent="0.2">
      <c r="A487" s="300">
        <v>45682</v>
      </c>
      <c r="B487" s="20" t="s">
        <v>185</v>
      </c>
      <c r="C487" s="301">
        <v>53086</v>
      </c>
      <c r="D487" s="22"/>
      <c r="E487" s="302" t="s">
        <v>737</v>
      </c>
      <c r="F487" s="20" t="s">
        <v>79</v>
      </c>
      <c r="G487" s="55"/>
      <c r="H487" s="21" t="s">
        <v>22</v>
      </c>
      <c r="I487" s="21" t="s">
        <v>103</v>
      </c>
      <c r="J487" s="21" t="s">
        <v>92</v>
      </c>
      <c r="K487" s="304" t="s">
        <v>747</v>
      </c>
      <c r="L487" s="55"/>
      <c r="M487" s="303">
        <v>0</v>
      </c>
      <c r="N487" s="303">
        <v>1200</v>
      </c>
      <c r="O487" s="217">
        <f t="shared" si="7"/>
        <v>221474.53999999992</v>
      </c>
    </row>
    <row r="488" spans="1:15" ht="22.05" hidden="1" customHeight="1" x14ac:dyDescent="0.2">
      <c r="A488" s="300">
        <v>45682</v>
      </c>
      <c r="B488" s="20" t="s">
        <v>185</v>
      </c>
      <c r="C488" s="301">
        <v>53087</v>
      </c>
      <c r="D488" s="22"/>
      <c r="E488" s="302" t="s">
        <v>738</v>
      </c>
      <c r="F488" s="20" t="s">
        <v>79</v>
      </c>
      <c r="G488" s="55"/>
      <c r="H488" s="21" t="s">
        <v>22</v>
      </c>
      <c r="I488" s="21" t="s">
        <v>103</v>
      </c>
      <c r="J488" s="21" t="s">
        <v>92</v>
      </c>
      <c r="K488" s="304" t="s">
        <v>748</v>
      </c>
      <c r="L488" s="55"/>
      <c r="M488" s="303">
        <v>0</v>
      </c>
      <c r="N488" s="303">
        <v>850</v>
      </c>
      <c r="O488" s="217">
        <f t="shared" si="7"/>
        <v>220624.53999999992</v>
      </c>
    </row>
    <row r="489" spans="1:15" ht="22.05" hidden="1" customHeight="1" x14ac:dyDescent="0.2">
      <c r="A489" s="300">
        <v>45682</v>
      </c>
      <c r="B489" s="20" t="s">
        <v>185</v>
      </c>
      <c r="C489" s="301">
        <v>53088</v>
      </c>
      <c r="D489" s="22"/>
      <c r="E489" s="302" t="s">
        <v>739</v>
      </c>
      <c r="F489" s="20" t="s">
        <v>79</v>
      </c>
      <c r="G489" s="55"/>
      <c r="H489" s="21" t="s">
        <v>22</v>
      </c>
      <c r="I489" s="21" t="s">
        <v>103</v>
      </c>
      <c r="J489" s="21" t="s">
        <v>102</v>
      </c>
      <c r="K489" s="304" t="s">
        <v>749</v>
      </c>
      <c r="L489" s="55"/>
      <c r="M489" s="303">
        <v>0</v>
      </c>
      <c r="N489" s="303">
        <v>22512</v>
      </c>
      <c r="O489" s="217">
        <f t="shared" si="7"/>
        <v>198112.53999999992</v>
      </c>
    </row>
    <row r="490" spans="1:15" ht="22.05" hidden="1" customHeight="1" x14ac:dyDescent="0.2">
      <c r="A490" s="300">
        <v>45682</v>
      </c>
      <c r="B490" s="20" t="s">
        <v>185</v>
      </c>
      <c r="C490" s="301">
        <v>53089</v>
      </c>
      <c r="D490" s="22"/>
      <c r="E490" s="302" t="s">
        <v>740</v>
      </c>
      <c r="F490" s="20" t="s">
        <v>79</v>
      </c>
      <c r="G490" s="55"/>
      <c r="H490" s="21" t="s">
        <v>22</v>
      </c>
      <c r="I490" s="21" t="s">
        <v>103</v>
      </c>
      <c r="J490" s="21" t="s">
        <v>102</v>
      </c>
      <c r="K490" s="304" t="s">
        <v>749</v>
      </c>
      <c r="L490" s="55"/>
      <c r="M490" s="303">
        <v>0</v>
      </c>
      <c r="N490" s="303">
        <v>17546</v>
      </c>
      <c r="O490" s="217">
        <f t="shared" si="7"/>
        <v>180566.53999999992</v>
      </c>
    </row>
    <row r="491" spans="1:15" ht="22.05" hidden="1" customHeight="1" x14ac:dyDescent="0.2">
      <c r="A491" s="300">
        <v>45683</v>
      </c>
      <c r="B491" s="20" t="s">
        <v>185</v>
      </c>
      <c r="C491" s="301">
        <v>53091</v>
      </c>
      <c r="D491" s="22"/>
      <c r="E491" s="302" t="s">
        <v>750</v>
      </c>
      <c r="F491" s="20" t="s">
        <v>79</v>
      </c>
      <c r="G491" s="55"/>
      <c r="H491" s="21" t="s">
        <v>22</v>
      </c>
      <c r="I491" s="21" t="s">
        <v>80</v>
      </c>
      <c r="J491" s="21" t="s">
        <v>65</v>
      </c>
      <c r="K491" s="304" t="s">
        <v>756</v>
      </c>
      <c r="L491" s="55"/>
      <c r="M491" s="303">
        <v>0</v>
      </c>
      <c r="N491" s="303">
        <v>70000</v>
      </c>
      <c r="O491" s="217">
        <f t="shared" si="7"/>
        <v>110566.53999999992</v>
      </c>
    </row>
    <row r="492" spans="1:15" ht="22.05" hidden="1" customHeight="1" x14ac:dyDescent="0.2">
      <c r="A492" s="300">
        <v>45683</v>
      </c>
      <c r="B492" s="20" t="s">
        <v>185</v>
      </c>
      <c r="C492" s="301">
        <v>53092</v>
      </c>
      <c r="D492" s="22"/>
      <c r="E492" s="302" t="s">
        <v>751</v>
      </c>
      <c r="F492" s="20" t="s">
        <v>79</v>
      </c>
      <c r="G492" s="55"/>
      <c r="H492" s="21" t="s">
        <v>22</v>
      </c>
      <c r="I492" s="21" t="s">
        <v>103</v>
      </c>
      <c r="J492" s="21" t="s">
        <v>214</v>
      </c>
      <c r="K492" s="304" t="s">
        <v>757</v>
      </c>
      <c r="L492" s="55"/>
      <c r="M492" s="303">
        <v>0</v>
      </c>
      <c r="N492" s="303">
        <v>700</v>
      </c>
      <c r="O492" s="217">
        <f t="shared" si="7"/>
        <v>109866.53999999992</v>
      </c>
    </row>
    <row r="493" spans="1:15" ht="22.05" hidden="1" customHeight="1" x14ac:dyDescent="0.2">
      <c r="A493" s="300">
        <v>45683</v>
      </c>
      <c r="B493" s="20" t="s">
        <v>185</v>
      </c>
      <c r="C493" s="301">
        <v>53093</v>
      </c>
      <c r="D493" s="22"/>
      <c r="E493" s="302" t="s">
        <v>752</v>
      </c>
      <c r="F493" s="20" t="s">
        <v>79</v>
      </c>
      <c r="G493" s="55"/>
      <c r="H493" s="21" t="s">
        <v>22</v>
      </c>
      <c r="I493" s="21" t="s">
        <v>103</v>
      </c>
      <c r="J493" s="21" t="s">
        <v>102</v>
      </c>
      <c r="K493" s="304" t="s">
        <v>758</v>
      </c>
      <c r="L493" s="55"/>
      <c r="M493" s="303">
        <v>0</v>
      </c>
      <c r="N493" s="303">
        <v>500</v>
      </c>
      <c r="O493" s="217">
        <f t="shared" si="7"/>
        <v>109366.53999999992</v>
      </c>
    </row>
    <row r="494" spans="1:15" ht="22.05" hidden="1" customHeight="1" x14ac:dyDescent="0.2">
      <c r="A494" s="300">
        <v>45683</v>
      </c>
      <c r="B494" s="20" t="s">
        <v>185</v>
      </c>
      <c r="C494" s="301">
        <v>53094</v>
      </c>
      <c r="D494" s="22"/>
      <c r="E494" s="302" t="s">
        <v>753</v>
      </c>
      <c r="F494" s="20" t="s">
        <v>79</v>
      </c>
      <c r="G494" s="55"/>
      <c r="H494" s="21" t="s">
        <v>22</v>
      </c>
      <c r="I494" s="21" t="s">
        <v>103</v>
      </c>
      <c r="J494" s="21" t="s">
        <v>219</v>
      </c>
      <c r="K494" s="304" t="s">
        <v>759</v>
      </c>
      <c r="L494" s="55"/>
      <c r="M494" s="303">
        <v>0</v>
      </c>
      <c r="N494" s="303">
        <v>815</v>
      </c>
      <c r="O494" s="217">
        <f t="shared" si="7"/>
        <v>108551.53999999992</v>
      </c>
    </row>
    <row r="495" spans="1:15" ht="22.05" hidden="1" customHeight="1" x14ac:dyDescent="0.2">
      <c r="A495" s="300">
        <v>45683</v>
      </c>
      <c r="B495" s="20" t="s">
        <v>185</v>
      </c>
      <c r="C495" s="301">
        <v>53095</v>
      </c>
      <c r="D495" s="22"/>
      <c r="E495" s="302" t="s">
        <v>754</v>
      </c>
      <c r="F495" s="20" t="s">
        <v>79</v>
      </c>
      <c r="G495" s="55"/>
      <c r="H495" s="21" t="s">
        <v>22</v>
      </c>
      <c r="I495" s="21" t="s">
        <v>103</v>
      </c>
      <c r="J495" s="21" t="s">
        <v>95</v>
      </c>
      <c r="K495" s="304" t="s">
        <v>760</v>
      </c>
      <c r="L495" s="55"/>
      <c r="M495" s="303">
        <v>0</v>
      </c>
      <c r="N495" s="303">
        <v>3000</v>
      </c>
      <c r="O495" s="217">
        <f t="shared" si="7"/>
        <v>105551.53999999992</v>
      </c>
    </row>
    <row r="496" spans="1:15" ht="22.05" hidden="1" customHeight="1" x14ac:dyDescent="0.2">
      <c r="A496" s="300">
        <v>45683</v>
      </c>
      <c r="B496" s="20" t="s">
        <v>185</v>
      </c>
      <c r="C496" s="301">
        <v>53096</v>
      </c>
      <c r="D496" s="22"/>
      <c r="E496" s="302" t="s">
        <v>755</v>
      </c>
      <c r="F496" s="20" t="s">
        <v>79</v>
      </c>
      <c r="G496" s="55"/>
      <c r="H496" s="21" t="s">
        <v>22</v>
      </c>
      <c r="I496" s="21" t="s">
        <v>53</v>
      </c>
      <c r="J496" s="21" t="s">
        <v>112</v>
      </c>
      <c r="K496" s="304" t="s">
        <v>761</v>
      </c>
      <c r="L496" s="55"/>
      <c r="M496" s="303">
        <v>0</v>
      </c>
      <c r="N496" s="303">
        <v>666</v>
      </c>
      <c r="O496" s="217">
        <f t="shared" si="7"/>
        <v>104885.53999999992</v>
      </c>
    </row>
    <row r="497" spans="1:15" ht="22.05" hidden="1" customHeight="1" x14ac:dyDescent="0.2">
      <c r="A497" s="300">
        <v>45684</v>
      </c>
      <c r="B497" s="20" t="s">
        <v>185</v>
      </c>
      <c r="C497" s="301">
        <v>53098</v>
      </c>
      <c r="D497" s="22"/>
      <c r="E497" s="302" t="s">
        <v>762</v>
      </c>
      <c r="F497" s="20" t="s">
        <v>79</v>
      </c>
      <c r="G497" s="55"/>
      <c r="H497" s="21" t="s">
        <v>22</v>
      </c>
      <c r="I497" s="21" t="s">
        <v>103</v>
      </c>
      <c r="J497" s="21" t="s">
        <v>92</v>
      </c>
      <c r="K497" s="304" t="s">
        <v>464</v>
      </c>
      <c r="L497" s="55"/>
      <c r="M497" s="303">
        <v>0</v>
      </c>
      <c r="N497" s="303">
        <v>280</v>
      </c>
      <c r="O497" s="217">
        <f t="shared" si="7"/>
        <v>104605.53999999992</v>
      </c>
    </row>
    <row r="498" spans="1:15" ht="22.05" hidden="1" customHeight="1" x14ac:dyDescent="0.2">
      <c r="A498" s="300">
        <v>45684</v>
      </c>
      <c r="B498" s="20" t="s">
        <v>185</v>
      </c>
      <c r="C498" s="301">
        <v>53099</v>
      </c>
      <c r="D498" s="22"/>
      <c r="E498" s="302" t="s">
        <v>763</v>
      </c>
      <c r="F498" s="20" t="s">
        <v>79</v>
      </c>
      <c r="G498" s="55"/>
      <c r="H498" s="21" t="s">
        <v>22</v>
      </c>
      <c r="I498" s="21" t="s">
        <v>54</v>
      </c>
      <c r="J498" s="21" t="s">
        <v>32</v>
      </c>
      <c r="K498" s="304" t="s">
        <v>390</v>
      </c>
      <c r="L498" s="55"/>
      <c r="M498" s="303">
        <v>0</v>
      </c>
      <c r="N498" s="303">
        <v>1320</v>
      </c>
      <c r="O498" s="217">
        <f t="shared" si="7"/>
        <v>103285.53999999992</v>
      </c>
    </row>
    <row r="499" spans="1:15" ht="22.05" hidden="1" customHeight="1" x14ac:dyDescent="0.2">
      <c r="A499" s="300">
        <v>45684</v>
      </c>
      <c r="B499" s="20" t="s">
        <v>185</v>
      </c>
      <c r="C499" s="301">
        <v>53100</v>
      </c>
      <c r="D499" s="22"/>
      <c r="E499" s="302" t="s">
        <v>764</v>
      </c>
      <c r="F499" s="20" t="s">
        <v>79</v>
      </c>
      <c r="G499" s="55"/>
      <c r="H499" s="21" t="s">
        <v>22</v>
      </c>
      <c r="I499" s="21" t="s">
        <v>54</v>
      </c>
      <c r="J499" s="21" t="s">
        <v>32</v>
      </c>
      <c r="K499" s="304" t="s">
        <v>390</v>
      </c>
      <c r="L499" s="55"/>
      <c r="M499" s="303">
        <v>0</v>
      </c>
      <c r="N499" s="303">
        <v>3500</v>
      </c>
      <c r="O499" s="217">
        <f t="shared" si="7"/>
        <v>99785.539999999921</v>
      </c>
    </row>
    <row r="500" spans="1:15" ht="22.05" hidden="1" customHeight="1" x14ac:dyDescent="0.2">
      <c r="A500" s="300">
        <v>45684</v>
      </c>
      <c r="B500" s="20" t="s">
        <v>185</v>
      </c>
      <c r="C500" s="301">
        <v>53101</v>
      </c>
      <c r="D500" s="22"/>
      <c r="E500" s="302" t="s">
        <v>765</v>
      </c>
      <c r="F500" s="20" t="s">
        <v>79</v>
      </c>
      <c r="G500" s="55"/>
      <c r="H500" s="21" t="s">
        <v>22</v>
      </c>
      <c r="I500" s="21" t="s">
        <v>103</v>
      </c>
      <c r="J500" s="21" t="s">
        <v>60</v>
      </c>
      <c r="K500" s="304" t="s">
        <v>769</v>
      </c>
      <c r="L500" s="303"/>
      <c r="M500" s="303">
        <v>0</v>
      </c>
      <c r="N500" s="303">
        <v>650</v>
      </c>
      <c r="O500" s="217">
        <f t="shared" si="7"/>
        <v>99135.539999999921</v>
      </c>
    </row>
    <row r="501" spans="1:15" ht="22.05" hidden="1" customHeight="1" x14ac:dyDescent="0.2">
      <c r="A501" s="300">
        <v>45684</v>
      </c>
      <c r="B501" s="20" t="s">
        <v>185</v>
      </c>
      <c r="C501" s="301">
        <v>53102</v>
      </c>
      <c r="D501" s="22"/>
      <c r="E501" s="302" t="s">
        <v>539</v>
      </c>
      <c r="F501" s="20" t="s">
        <v>79</v>
      </c>
      <c r="G501" s="55"/>
      <c r="H501" s="21" t="s">
        <v>22</v>
      </c>
      <c r="I501" s="21" t="s">
        <v>53</v>
      </c>
      <c r="J501" s="21" t="s">
        <v>112</v>
      </c>
      <c r="K501" s="304" t="s">
        <v>146</v>
      </c>
      <c r="L501" s="303"/>
      <c r="M501" s="303">
        <v>0</v>
      </c>
      <c r="N501" s="303">
        <v>1600</v>
      </c>
      <c r="O501" s="217">
        <f t="shared" si="7"/>
        <v>97535.539999999921</v>
      </c>
    </row>
    <row r="502" spans="1:15" ht="22.05" hidden="1" customHeight="1" x14ac:dyDescent="0.2">
      <c r="A502" s="300">
        <v>45684</v>
      </c>
      <c r="B502" s="20" t="s">
        <v>185</v>
      </c>
      <c r="C502" s="301">
        <v>53103</v>
      </c>
      <c r="D502" s="22"/>
      <c r="E502" s="302" t="s">
        <v>766</v>
      </c>
      <c r="F502" s="20" t="s">
        <v>79</v>
      </c>
      <c r="G502" s="55"/>
      <c r="H502" s="21" t="s">
        <v>22</v>
      </c>
      <c r="I502" s="21" t="s">
        <v>103</v>
      </c>
      <c r="J502" s="21" t="s">
        <v>92</v>
      </c>
      <c r="K502" s="304" t="s">
        <v>210</v>
      </c>
      <c r="L502" s="303"/>
      <c r="M502" s="303">
        <v>0</v>
      </c>
      <c r="N502" s="303">
        <v>60</v>
      </c>
      <c r="O502" s="217">
        <f t="shared" si="7"/>
        <v>97475.539999999921</v>
      </c>
    </row>
    <row r="503" spans="1:15" ht="22.05" hidden="1" customHeight="1" x14ac:dyDescent="0.2">
      <c r="A503" s="300">
        <v>45684</v>
      </c>
      <c r="B503" s="20" t="s">
        <v>185</v>
      </c>
      <c r="C503" s="301">
        <v>53104</v>
      </c>
      <c r="D503" s="22"/>
      <c r="E503" s="302" t="s">
        <v>767</v>
      </c>
      <c r="F503" s="20" t="s">
        <v>79</v>
      </c>
      <c r="G503" s="55"/>
      <c r="H503" s="21" t="s">
        <v>22</v>
      </c>
      <c r="I503" s="21" t="s">
        <v>54</v>
      </c>
      <c r="J503" s="21" t="s">
        <v>63</v>
      </c>
      <c r="K503" s="304" t="s">
        <v>141</v>
      </c>
      <c r="L503" s="303"/>
      <c r="M503" s="303">
        <v>0</v>
      </c>
      <c r="N503" s="303">
        <v>600</v>
      </c>
      <c r="O503" s="217">
        <f t="shared" si="7"/>
        <v>96875.539999999921</v>
      </c>
    </row>
    <row r="504" spans="1:15" ht="22.05" hidden="1" customHeight="1" x14ac:dyDescent="0.2">
      <c r="A504" s="300">
        <v>45684</v>
      </c>
      <c r="B504" s="20" t="s">
        <v>185</v>
      </c>
      <c r="C504" s="301">
        <v>53105</v>
      </c>
      <c r="D504" s="22"/>
      <c r="E504" s="302" t="s">
        <v>768</v>
      </c>
      <c r="F504" s="20" t="s">
        <v>79</v>
      </c>
      <c r="G504" s="55"/>
      <c r="H504" s="21" t="s">
        <v>22</v>
      </c>
      <c r="I504" s="21" t="s">
        <v>103</v>
      </c>
      <c r="J504" s="21" t="s">
        <v>219</v>
      </c>
      <c r="K504" s="304" t="s">
        <v>770</v>
      </c>
      <c r="L504" s="303"/>
      <c r="M504" s="303">
        <v>0</v>
      </c>
      <c r="N504" s="303">
        <v>1696</v>
      </c>
      <c r="O504" s="217">
        <f t="shared" si="7"/>
        <v>95179.539999999921</v>
      </c>
    </row>
    <row r="505" spans="1:15" ht="22.05" hidden="1" customHeight="1" x14ac:dyDescent="0.2">
      <c r="A505" s="300">
        <v>45684</v>
      </c>
      <c r="B505" s="20" t="s">
        <v>185</v>
      </c>
      <c r="C505" s="301">
        <v>53106</v>
      </c>
      <c r="D505" s="22"/>
      <c r="E505" s="302" t="s">
        <v>154</v>
      </c>
      <c r="F505" s="20" t="s">
        <v>79</v>
      </c>
      <c r="G505" s="55"/>
      <c r="H505" s="21" t="s">
        <v>22</v>
      </c>
      <c r="I505" s="21" t="s">
        <v>103</v>
      </c>
      <c r="J505" s="21" t="s">
        <v>219</v>
      </c>
      <c r="K505" s="304" t="s">
        <v>266</v>
      </c>
      <c r="L505" s="55"/>
      <c r="M505" s="303">
        <v>0</v>
      </c>
      <c r="N505" s="303">
        <v>825</v>
      </c>
      <c r="O505" s="217">
        <f t="shared" si="7"/>
        <v>94354.539999999921</v>
      </c>
    </row>
    <row r="506" spans="1:15" ht="22.05" hidden="1" customHeight="1" x14ac:dyDescent="0.2">
      <c r="A506" s="300">
        <v>45685</v>
      </c>
      <c r="B506" s="20" t="s">
        <v>185</v>
      </c>
      <c r="C506" s="301">
        <v>53108</v>
      </c>
      <c r="D506" s="22"/>
      <c r="E506" s="302" t="s">
        <v>392</v>
      </c>
      <c r="F506" s="20" t="s">
        <v>79</v>
      </c>
      <c r="G506" s="55"/>
      <c r="H506" s="21" t="s">
        <v>22</v>
      </c>
      <c r="I506" s="21" t="s">
        <v>56</v>
      </c>
      <c r="J506" s="21" t="s">
        <v>116</v>
      </c>
      <c r="K506" s="304" t="s">
        <v>408</v>
      </c>
      <c r="L506" s="55"/>
      <c r="M506" s="303">
        <v>0</v>
      </c>
      <c r="N506" s="303">
        <v>521</v>
      </c>
      <c r="O506" s="217">
        <f t="shared" si="7"/>
        <v>93833.539999999921</v>
      </c>
    </row>
    <row r="507" spans="1:15" ht="22.05" hidden="1" customHeight="1" x14ac:dyDescent="0.2">
      <c r="A507" s="300">
        <v>45685</v>
      </c>
      <c r="B507" s="20" t="s">
        <v>185</v>
      </c>
      <c r="C507" s="301">
        <v>53109</v>
      </c>
      <c r="D507" s="22"/>
      <c r="E507" s="302" t="s">
        <v>772</v>
      </c>
      <c r="F507" s="20" t="s">
        <v>79</v>
      </c>
      <c r="G507" s="55"/>
      <c r="H507" s="21" t="s">
        <v>22</v>
      </c>
      <c r="I507" s="21" t="s">
        <v>29</v>
      </c>
      <c r="J507" s="21" t="s">
        <v>209</v>
      </c>
      <c r="K507" s="304" t="s">
        <v>412</v>
      </c>
      <c r="L507" s="414" t="s">
        <v>2514</v>
      </c>
      <c r="M507" s="303">
        <v>0</v>
      </c>
      <c r="N507" s="303">
        <v>20000</v>
      </c>
      <c r="O507" s="217">
        <f t="shared" si="7"/>
        <v>73833.539999999921</v>
      </c>
    </row>
    <row r="508" spans="1:15" ht="22.05" hidden="1" customHeight="1" x14ac:dyDescent="0.2">
      <c r="A508" s="300">
        <v>45685</v>
      </c>
      <c r="B508" s="20" t="s">
        <v>185</v>
      </c>
      <c r="C508" s="301">
        <v>53110</v>
      </c>
      <c r="D508" s="22"/>
      <c r="E508" s="302" t="s">
        <v>773</v>
      </c>
      <c r="F508" s="20" t="s">
        <v>79</v>
      </c>
      <c r="G508" s="55"/>
      <c r="H508" s="21" t="s">
        <v>22</v>
      </c>
      <c r="I508" s="21" t="s">
        <v>54</v>
      </c>
      <c r="J508" s="21" t="s">
        <v>63</v>
      </c>
      <c r="K508" s="304" t="s">
        <v>156</v>
      </c>
      <c r="L508" s="303"/>
      <c r="M508" s="303">
        <v>0</v>
      </c>
      <c r="N508" s="303">
        <v>500</v>
      </c>
      <c r="O508" s="217">
        <f t="shared" si="7"/>
        <v>73333.539999999921</v>
      </c>
    </row>
    <row r="509" spans="1:15" ht="22.05" hidden="1" customHeight="1" x14ac:dyDescent="0.2">
      <c r="A509" s="300">
        <v>45685</v>
      </c>
      <c r="B509" s="20" t="s">
        <v>185</v>
      </c>
      <c r="C509" s="301">
        <v>53111</v>
      </c>
      <c r="D509" s="22"/>
      <c r="E509" s="302" t="s">
        <v>774</v>
      </c>
      <c r="F509" s="20" t="s">
        <v>79</v>
      </c>
      <c r="G509" s="55"/>
      <c r="H509" s="21" t="s">
        <v>22</v>
      </c>
      <c r="I509" s="21" t="s">
        <v>56</v>
      </c>
      <c r="J509" s="21" t="s">
        <v>116</v>
      </c>
      <c r="K509" s="304" t="s">
        <v>785</v>
      </c>
      <c r="L509" s="303"/>
      <c r="M509" s="303">
        <v>0</v>
      </c>
      <c r="N509" s="303">
        <v>2436.02</v>
      </c>
      <c r="O509" s="217">
        <f t="shared" si="7"/>
        <v>70897.519999999917</v>
      </c>
    </row>
    <row r="510" spans="1:15" ht="22.05" hidden="1" customHeight="1" x14ac:dyDescent="0.2">
      <c r="A510" s="300">
        <v>45685</v>
      </c>
      <c r="B510" s="20" t="s">
        <v>185</v>
      </c>
      <c r="C510" s="301">
        <v>53112</v>
      </c>
      <c r="D510" s="22"/>
      <c r="E510" s="302" t="s">
        <v>270</v>
      </c>
      <c r="F510" s="20" t="s">
        <v>79</v>
      </c>
      <c r="G510" s="55"/>
      <c r="H510" s="21" t="s">
        <v>22</v>
      </c>
      <c r="I510" s="21" t="s">
        <v>54</v>
      </c>
      <c r="J510" s="21" t="s">
        <v>64</v>
      </c>
      <c r="K510" s="304" t="s">
        <v>241</v>
      </c>
      <c r="L510" s="303"/>
      <c r="M510" s="303">
        <v>0</v>
      </c>
      <c r="N510" s="303">
        <v>1500</v>
      </c>
      <c r="O510" s="217">
        <f t="shared" si="7"/>
        <v>69397.519999999917</v>
      </c>
    </row>
    <row r="511" spans="1:15" ht="22.05" hidden="1" customHeight="1" x14ac:dyDescent="0.2">
      <c r="A511" s="300">
        <v>45685</v>
      </c>
      <c r="B511" s="20" t="s">
        <v>185</v>
      </c>
      <c r="C511" s="301">
        <v>53113</v>
      </c>
      <c r="D511" s="22"/>
      <c r="E511" s="302" t="s">
        <v>775</v>
      </c>
      <c r="F511" s="20" t="s">
        <v>79</v>
      </c>
      <c r="G511" s="55"/>
      <c r="H511" s="21" t="s">
        <v>22</v>
      </c>
      <c r="I511" s="21" t="s">
        <v>55</v>
      </c>
      <c r="J511" s="21" t="s">
        <v>73</v>
      </c>
      <c r="K511" s="304" t="s">
        <v>140</v>
      </c>
      <c r="L511" s="55"/>
      <c r="M511" s="303">
        <v>0</v>
      </c>
      <c r="N511" s="303">
        <v>1500</v>
      </c>
      <c r="O511" s="217">
        <f t="shared" si="7"/>
        <v>67897.519999999917</v>
      </c>
    </row>
    <row r="512" spans="1:15" ht="22.05" hidden="1" customHeight="1" x14ac:dyDescent="0.2">
      <c r="A512" s="300">
        <v>45685</v>
      </c>
      <c r="B512" s="20" t="s">
        <v>185</v>
      </c>
      <c r="C512" s="301">
        <v>53114</v>
      </c>
      <c r="D512" s="22"/>
      <c r="E512" s="302" t="s">
        <v>776</v>
      </c>
      <c r="F512" s="20" t="s">
        <v>79</v>
      </c>
      <c r="G512" s="55"/>
      <c r="H512" s="21" t="s">
        <v>22</v>
      </c>
      <c r="I512" s="21" t="s">
        <v>55</v>
      </c>
      <c r="J512" s="21" t="s">
        <v>261</v>
      </c>
      <c r="K512" s="304" t="s">
        <v>786</v>
      </c>
      <c r="L512" s="55"/>
      <c r="M512" s="303">
        <v>0</v>
      </c>
      <c r="N512" s="303">
        <v>5000</v>
      </c>
      <c r="O512" s="217">
        <f t="shared" si="7"/>
        <v>62897.519999999917</v>
      </c>
    </row>
    <row r="513" spans="1:15" ht="22.05" hidden="1" customHeight="1" x14ac:dyDescent="0.2">
      <c r="A513" s="300">
        <v>45685</v>
      </c>
      <c r="B513" s="20" t="s">
        <v>185</v>
      </c>
      <c r="C513" s="301">
        <v>53115</v>
      </c>
      <c r="D513" s="22"/>
      <c r="E513" s="302" t="s">
        <v>777</v>
      </c>
      <c r="F513" s="20" t="s">
        <v>79</v>
      </c>
      <c r="G513" s="55"/>
      <c r="H513" s="21" t="s">
        <v>22</v>
      </c>
      <c r="I513" s="21" t="s">
        <v>55</v>
      </c>
      <c r="J513" s="21" t="s">
        <v>73</v>
      </c>
      <c r="K513" s="304" t="s">
        <v>787</v>
      </c>
      <c r="L513" s="55"/>
      <c r="M513" s="303">
        <v>0</v>
      </c>
      <c r="N513" s="303">
        <v>8311</v>
      </c>
      <c r="O513" s="217">
        <f t="shared" si="7"/>
        <v>54586.519999999917</v>
      </c>
    </row>
    <row r="514" spans="1:15" ht="22.05" hidden="1" customHeight="1" x14ac:dyDescent="0.2">
      <c r="A514" s="300">
        <v>45685</v>
      </c>
      <c r="B514" s="20" t="s">
        <v>185</v>
      </c>
      <c r="C514" s="301">
        <v>53116</v>
      </c>
      <c r="D514" s="22"/>
      <c r="E514" s="302" t="s">
        <v>778</v>
      </c>
      <c r="F514" s="20" t="s">
        <v>79</v>
      </c>
      <c r="G514" s="55"/>
      <c r="H514" s="21" t="s">
        <v>21</v>
      </c>
      <c r="I514" s="21" t="s">
        <v>28</v>
      </c>
      <c r="J514" s="21" t="s">
        <v>30</v>
      </c>
      <c r="K514" s="304"/>
      <c r="L514" s="55"/>
      <c r="M514" s="303">
        <v>81300</v>
      </c>
      <c r="N514" s="303">
        <v>0</v>
      </c>
      <c r="O514" s="217">
        <f t="shared" si="7"/>
        <v>135886.5199999999</v>
      </c>
    </row>
    <row r="515" spans="1:15" ht="22.05" hidden="1" customHeight="1" x14ac:dyDescent="0.2">
      <c r="A515" s="300">
        <v>45685</v>
      </c>
      <c r="B515" s="20" t="s">
        <v>185</v>
      </c>
      <c r="C515" s="301">
        <v>53117</v>
      </c>
      <c r="D515" s="22"/>
      <c r="E515" s="302" t="s">
        <v>152</v>
      </c>
      <c r="F515" s="20" t="s">
        <v>79</v>
      </c>
      <c r="G515" s="55"/>
      <c r="H515" s="21" t="s">
        <v>22</v>
      </c>
      <c r="I515" s="21" t="s">
        <v>53</v>
      </c>
      <c r="J515" s="21" t="s">
        <v>113</v>
      </c>
      <c r="K515" s="304" t="s">
        <v>163</v>
      </c>
      <c r="L515" s="55"/>
      <c r="M515" s="303">
        <v>0</v>
      </c>
      <c r="N515" s="303">
        <v>6000</v>
      </c>
      <c r="O515" s="217">
        <f t="shared" si="7"/>
        <v>129886.5199999999</v>
      </c>
    </row>
    <row r="516" spans="1:15" ht="22.05" hidden="1" customHeight="1" x14ac:dyDescent="0.2">
      <c r="A516" s="300">
        <v>45685</v>
      </c>
      <c r="B516" s="20" t="s">
        <v>185</v>
      </c>
      <c r="C516" s="301">
        <v>53118</v>
      </c>
      <c r="D516" s="22"/>
      <c r="E516" s="302" t="s">
        <v>779</v>
      </c>
      <c r="F516" s="20" t="s">
        <v>79</v>
      </c>
      <c r="G516" s="55"/>
      <c r="H516" s="21" t="s">
        <v>22</v>
      </c>
      <c r="I516" s="21" t="s">
        <v>54</v>
      </c>
      <c r="J516" s="21" t="s">
        <v>61</v>
      </c>
      <c r="K516" s="304" t="s">
        <v>445</v>
      </c>
      <c r="L516" s="55"/>
      <c r="M516" s="303">
        <v>0</v>
      </c>
      <c r="N516" s="303">
        <v>373</v>
      </c>
      <c r="O516" s="217">
        <f t="shared" ref="O516:O579" si="8">O515+M516-N516</f>
        <v>129513.5199999999</v>
      </c>
    </row>
    <row r="517" spans="1:15" ht="22.05" hidden="1" customHeight="1" x14ac:dyDescent="0.2">
      <c r="A517" s="300">
        <v>45685</v>
      </c>
      <c r="B517" s="20" t="s">
        <v>185</v>
      </c>
      <c r="C517" s="301">
        <v>53119</v>
      </c>
      <c r="D517" s="22"/>
      <c r="E517" s="302" t="s">
        <v>779</v>
      </c>
      <c r="F517" s="20" t="s">
        <v>79</v>
      </c>
      <c r="G517" s="55"/>
      <c r="H517" s="21" t="s">
        <v>22</v>
      </c>
      <c r="I517" s="21" t="s">
        <v>54</v>
      </c>
      <c r="J517" s="21" t="s">
        <v>41</v>
      </c>
      <c r="K517" s="304" t="s">
        <v>465</v>
      </c>
      <c r="L517" s="55"/>
      <c r="M517" s="303">
        <v>0</v>
      </c>
      <c r="N517" s="303">
        <v>2037</v>
      </c>
      <c r="O517" s="217">
        <f t="shared" si="8"/>
        <v>127476.5199999999</v>
      </c>
    </row>
    <row r="518" spans="1:15" ht="22.05" hidden="1" customHeight="1" x14ac:dyDescent="0.2">
      <c r="A518" s="300">
        <v>45685</v>
      </c>
      <c r="B518" s="20" t="s">
        <v>185</v>
      </c>
      <c r="C518" s="301">
        <v>53120</v>
      </c>
      <c r="D518" s="22"/>
      <c r="E518" s="305" t="s">
        <v>780</v>
      </c>
      <c r="F518" s="20" t="s">
        <v>79</v>
      </c>
      <c r="G518" s="55"/>
      <c r="H518" s="21" t="s">
        <v>22</v>
      </c>
      <c r="I518" s="21" t="s">
        <v>56</v>
      </c>
      <c r="J518" s="21" t="s">
        <v>91</v>
      </c>
      <c r="K518" s="304" t="s">
        <v>788</v>
      </c>
      <c r="L518" s="55"/>
      <c r="M518" s="303">
        <v>0</v>
      </c>
      <c r="N518" s="303">
        <v>8117</v>
      </c>
      <c r="O518" s="217">
        <f t="shared" si="8"/>
        <v>119359.5199999999</v>
      </c>
    </row>
    <row r="519" spans="1:15" ht="22.05" hidden="1" customHeight="1" x14ac:dyDescent="0.2">
      <c r="A519" s="300">
        <v>45685</v>
      </c>
      <c r="B519" s="20" t="s">
        <v>185</v>
      </c>
      <c r="C519" s="301">
        <v>53121</v>
      </c>
      <c r="D519" s="22"/>
      <c r="E519" s="302" t="s">
        <v>779</v>
      </c>
      <c r="F519" s="20" t="s">
        <v>79</v>
      </c>
      <c r="G519" s="55"/>
      <c r="H519" s="21" t="s">
        <v>22</v>
      </c>
      <c r="I519" s="21" t="s">
        <v>54</v>
      </c>
      <c r="J519" s="21" t="s">
        <v>44</v>
      </c>
      <c r="K519" s="304" t="s">
        <v>412</v>
      </c>
      <c r="L519" s="55"/>
      <c r="M519" s="303">
        <v>0</v>
      </c>
      <c r="N519" s="303">
        <v>166</v>
      </c>
      <c r="O519" s="217">
        <f t="shared" si="8"/>
        <v>119193.5199999999</v>
      </c>
    </row>
    <row r="520" spans="1:15" ht="22.05" hidden="1" customHeight="1" x14ac:dyDescent="0.2">
      <c r="A520" s="300">
        <v>45685</v>
      </c>
      <c r="B520" s="20" t="s">
        <v>185</v>
      </c>
      <c r="C520" s="301">
        <v>53122</v>
      </c>
      <c r="D520" s="22"/>
      <c r="E520" s="302" t="s">
        <v>779</v>
      </c>
      <c r="F520" s="20" t="s">
        <v>79</v>
      </c>
      <c r="G520" s="55"/>
      <c r="H520" s="21" t="s">
        <v>22</v>
      </c>
      <c r="I520" s="21" t="s">
        <v>54</v>
      </c>
      <c r="J520" s="21" t="s">
        <v>63</v>
      </c>
      <c r="K520" s="304" t="s">
        <v>141</v>
      </c>
      <c r="L520" s="55"/>
      <c r="M520" s="303">
        <v>0</v>
      </c>
      <c r="N520" s="303">
        <v>140</v>
      </c>
      <c r="O520" s="217">
        <f t="shared" si="8"/>
        <v>119053.5199999999</v>
      </c>
    </row>
    <row r="521" spans="1:15" ht="22.05" hidden="1" customHeight="1" x14ac:dyDescent="0.2">
      <c r="A521" s="300">
        <v>45685</v>
      </c>
      <c r="B521" s="20" t="s">
        <v>185</v>
      </c>
      <c r="C521" s="301">
        <v>53123</v>
      </c>
      <c r="D521" s="22"/>
      <c r="E521" s="302" t="s">
        <v>753</v>
      </c>
      <c r="F521" s="20" t="s">
        <v>79</v>
      </c>
      <c r="G521" s="55"/>
      <c r="H521" s="21" t="s">
        <v>22</v>
      </c>
      <c r="I521" s="21" t="s">
        <v>103</v>
      </c>
      <c r="J521" s="21" t="s">
        <v>219</v>
      </c>
      <c r="K521" s="304" t="s">
        <v>789</v>
      </c>
      <c r="L521" s="55"/>
      <c r="M521" s="303">
        <v>0</v>
      </c>
      <c r="N521" s="303">
        <v>655</v>
      </c>
      <c r="O521" s="217">
        <f t="shared" si="8"/>
        <v>118398.5199999999</v>
      </c>
    </row>
    <row r="522" spans="1:15" ht="22.05" hidden="1" customHeight="1" x14ac:dyDescent="0.2">
      <c r="A522" s="300">
        <v>45685</v>
      </c>
      <c r="B522" s="20" t="s">
        <v>185</v>
      </c>
      <c r="C522" s="301">
        <v>53124</v>
      </c>
      <c r="D522" s="22"/>
      <c r="E522" s="302" t="s">
        <v>781</v>
      </c>
      <c r="F522" s="20" t="s">
        <v>79</v>
      </c>
      <c r="G522" s="55"/>
      <c r="H522" s="21" t="s">
        <v>22</v>
      </c>
      <c r="I522" s="21" t="s">
        <v>103</v>
      </c>
      <c r="J522" s="21" t="s">
        <v>60</v>
      </c>
      <c r="K522" s="304" t="s">
        <v>790</v>
      </c>
      <c r="L522" s="55"/>
      <c r="M522" s="303">
        <v>0</v>
      </c>
      <c r="N522" s="303">
        <v>150</v>
      </c>
      <c r="O522" s="217">
        <f t="shared" si="8"/>
        <v>118248.5199999999</v>
      </c>
    </row>
    <row r="523" spans="1:15" ht="22.05" hidden="1" customHeight="1" x14ac:dyDescent="0.2">
      <c r="A523" s="300">
        <v>45685</v>
      </c>
      <c r="B523" s="20" t="s">
        <v>185</v>
      </c>
      <c r="C523" s="301">
        <v>53125</v>
      </c>
      <c r="D523" s="22"/>
      <c r="E523" s="302" t="s">
        <v>782</v>
      </c>
      <c r="F523" s="20" t="s">
        <v>79</v>
      </c>
      <c r="G523" s="55"/>
      <c r="H523" s="21" t="s">
        <v>22</v>
      </c>
      <c r="I523" s="21" t="s">
        <v>103</v>
      </c>
      <c r="J523" s="21" t="s">
        <v>93</v>
      </c>
      <c r="K523" s="304" t="s">
        <v>355</v>
      </c>
      <c r="L523" s="55"/>
      <c r="M523" s="303">
        <v>0</v>
      </c>
      <c r="N523" s="303">
        <v>180</v>
      </c>
      <c r="O523" s="217">
        <f t="shared" si="8"/>
        <v>118068.5199999999</v>
      </c>
    </row>
    <row r="524" spans="1:15" ht="22.05" hidden="1" customHeight="1" x14ac:dyDescent="0.2">
      <c r="A524" s="300">
        <v>45685</v>
      </c>
      <c r="B524" s="20" t="s">
        <v>185</v>
      </c>
      <c r="C524" s="301">
        <v>53126</v>
      </c>
      <c r="D524" s="22"/>
      <c r="E524" s="302" t="s">
        <v>783</v>
      </c>
      <c r="F524" s="20" t="s">
        <v>79</v>
      </c>
      <c r="G524" s="55"/>
      <c r="H524" s="21" t="s">
        <v>22</v>
      </c>
      <c r="I524" s="21" t="s">
        <v>54</v>
      </c>
      <c r="J524" s="21" t="s">
        <v>41</v>
      </c>
      <c r="K524" s="304" t="s">
        <v>465</v>
      </c>
      <c r="L524" s="55"/>
      <c r="M524" s="303">
        <v>0</v>
      </c>
      <c r="N524" s="303">
        <v>7000</v>
      </c>
      <c r="O524" s="217">
        <f t="shared" si="8"/>
        <v>111068.5199999999</v>
      </c>
    </row>
    <row r="525" spans="1:15" ht="22.05" hidden="1" customHeight="1" x14ac:dyDescent="0.2">
      <c r="A525" s="300">
        <v>45685</v>
      </c>
      <c r="B525" s="20" t="s">
        <v>185</v>
      </c>
      <c r="C525" s="301">
        <v>53127</v>
      </c>
      <c r="D525" s="22"/>
      <c r="E525" s="302" t="s">
        <v>784</v>
      </c>
      <c r="F525" s="20" t="s">
        <v>79</v>
      </c>
      <c r="G525" s="55"/>
      <c r="H525" s="21" t="s">
        <v>22</v>
      </c>
      <c r="I525" s="21" t="s">
        <v>56</v>
      </c>
      <c r="J525" s="21" t="s">
        <v>116</v>
      </c>
      <c r="K525" s="203" t="s">
        <v>441</v>
      </c>
      <c r="L525" s="55"/>
      <c r="M525" s="303">
        <v>0</v>
      </c>
      <c r="N525" s="303">
        <v>140</v>
      </c>
      <c r="O525" s="217">
        <f t="shared" si="8"/>
        <v>110928.5199999999</v>
      </c>
    </row>
    <row r="526" spans="1:15" ht="22.05" hidden="1" customHeight="1" x14ac:dyDescent="0.2">
      <c r="A526" s="300">
        <v>45685</v>
      </c>
      <c r="B526" s="20" t="s">
        <v>185</v>
      </c>
      <c r="C526" s="301">
        <v>53128</v>
      </c>
      <c r="D526" s="22"/>
      <c r="E526" s="302" t="s">
        <v>339</v>
      </c>
      <c r="F526" s="20" t="s">
        <v>79</v>
      </c>
      <c r="G526" s="55"/>
      <c r="H526" s="21" t="s">
        <v>22</v>
      </c>
      <c r="I526" s="21" t="s">
        <v>54</v>
      </c>
      <c r="J526" s="21" t="s">
        <v>64</v>
      </c>
      <c r="K526" s="304" t="s">
        <v>241</v>
      </c>
      <c r="L526" s="55"/>
      <c r="M526" s="303">
        <v>0</v>
      </c>
      <c r="N526" s="303">
        <v>1100</v>
      </c>
      <c r="O526" s="217">
        <f t="shared" si="8"/>
        <v>109828.5199999999</v>
      </c>
    </row>
    <row r="527" spans="1:15" ht="22.05" hidden="1" customHeight="1" x14ac:dyDescent="0.2">
      <c r="A527" s="300">
        <v>45685</v>
      </c>
      <c r="B527" s="20" t="s">
        <v>185</v>
      </c>
      <c r="C527" s="301">
        <v>53129</v>
      </c>
      <c r="D527" s="22"/>
      <c r="E527" s="302" t="s">
        <v>127</v>
      </c>
      <c r="F527" s="20" t="s">
        <v>79</v>
      </c>
      <c r="G527" s="55"/>
      <c r="H527" s="21" t="s">
        <v>22</v>
      </c>
      <c r="I527" s="21" t="s">
        <v>54</v>
      </c>
      <c r="J527" s="21" t="s">
        <v>61</v>
      </c>
      <c r="K527" s="304" t="s">
        <v>445</v>
      </c>
      <c r="L527" s="55"/>
      <c r="M527" s="303">
        <v>0</v>
      </c>
      <c r="N527" s="303">
        <v>25000</v>
      </c>
      <c r="O527" s="217">
        <f t="shared" si="8"/>
        <v>84828.519999999902</v>
      </c>
    </row>
    <row r="528" spans="1:15" ht="22.05" hidden="1" customHeight="1" x14ac:dyDescent="0.2">
      <c r="A528" s="300">
        <v>45686</v>
      </c>
      <c r="B528" s="20" t="s">
        <v>185</v>
      </c>
      <c r="C528" s="301">
        <v>53131</v>
      </c>
      <c r="D528" s="22"/>
      <c r="E528" s="302" t="s">
        <v>791</v>
      </c>
      <c r="F528" s="20" t="s">
        <v>79</v>
      </c>
      <c r="G528" s="55"/>
      <c r="H528" s="21" t="s">
        <v>22</v>
      </c>
      <c r="I528" s="21" t="s">
        <v>55</v>
      </c>
      <c r="J528" s="21" t="s">
        <v>73</v>
      </c>
      <c r="K528" s="304" t="s">
        <v>805</v>
      </c>
      <c r="L528" s="55"/>
      <c r="M528" s="303">
        <v>0</v>
      </c>
      <c r="N528" s="303">
        <v>8509</v>
      </c>
      <c r="O528" s="217">
        <f t="shared" si="8"/>
        <v>76319.519999999902</v>
      </c>
    </row>
    <row r="529" spans="1:15" ht="22.05" hidden="1" customHeight="1" x14ac:dyDescent="0.2">
      <c r="A529" s="300">
        <v>45686</v>
      </c>
      <c r="B529" s="20" t="s">
        <v>185</v>
      </c>
      <c r="C529" s="301">
        <v>53132</v>
      </c>
      <c r="D529" s="22"/>
      <c r="E529" s="302" t="s">
        <v>792</v>
      </c>
      <c r="F529" s="20" t="s">
        <v>79</v>
      </c>
      <c r="G529" s="55"/>
      <c r="H529" s="21" t="s">
        <v>22</v>
      </c>
      <c r="I529" s="21" t="s">
        <v>55</v>
      </c>
      <c r="J529" s="21" t="s">
        <v>261</v>
      </c>
      <c r="K529" s="304" t="s">
        <v>806</v>
      </c>
      <c r="L529" s="55"/>
      <c r="M529" s="303">
        <v>0</v>
      </c>
      <c r="N529" s="303">
        <v>5000</v>
      </c>
      <c r="O529" s="217">
        <f t="shared" si="8"/>
        <v>71319.519999999902</v>
      </c>
    </row>
    <row r="530" spans="1:15" ht="22.05" hidden="1" customHeight="1" x14ac:dyDescent="0.2">
      <c r="A530" s="300">
        <v>45686</v>
      </c>
      <c r="B530" s="20" t="s">
        <v>185</v>
      </c>
      <c r="C530" s="301">
        <v>53133</v>
      </c>
      <c r="D530" s="22"/>
      <c r="E530" s="302" t="s">
        <v>793</v>
      </c>
      <c r="F530" s="20" t="s">
        <v>79</v>
      </c>
      <c r="G530" s="55"/>
      <c r="H530" s="21" t="s">
        <v>22</v>
      </c>
      <c r="I530" s="21" t="s">
        <v>55</v>
      </c>
      <c r="J530" s="21" t="s">
        <v>73</v>
      </c>
      <c r="K530" s="304" t="s">
        <v>206</v>
      </c>
      <c r="L530" s="55"/>
      <c r="M530" s="303">
        <v>0</v>
      </c>
      <c r="N530" s="303">
        <v>190</v>
      </c>
      <c r="O530" s="217">
        <f t="shared" si="8"/>
        <v>71129.519999999902</v>
      </c>
    </row>
    <row r="531" spans="1:15" ht="22.05" hidden="1" customHeight="1" x14ac:dyDescent="0.2">
      <c r="A531" s="300">
        <v>45686</v>
      </c>
      <c r="B531" s="20" t="s">
        <v>185</v>
      </c>
      <c r="C531" s="301">
        <v>53134</v>
      </c>
      <c r="D531" s="22"/>
      <c r="E531" s="302" t="s">
        <v>794</v>
      </c>
      <c r="F531" s="20" t="s">
        <v>79</v>
      </c>
      <c r="G531" s="55"/>
      <c r="H531" s="21" t="s">
        <v>22</v>
      </c>
      <c r="I531" s="21" t="s">
        <v>54</v>
      </c>
      <c r="J531" s="21" t="s">
        <v>32</v>
      </c>
      <c r="K531" s="304" t="s">
        <v>338</v>
      </c>
      <c r="L531" s="55"/>
      <c r="M531" s="303">
        <v>0</v>
      </c>
      <c r="N531" s="303">
        <v>10000</v>
      </c>
      <c r="O531" s="217">
        <f t="shared" si="8"/>
        <v>61129.519999999902</v>
      </c>
    </row>
    <row r="532" spans="1:15" ht="22.05" hidden="1" customHeight="1" x14ac:dyDescent="0.2">
      <c r="A532" s="300">
        <v>45686</v>
      </c>
      <c r="B532" s="20" t="s">
        <v>185</v>
      </c>
      <c r="C532" s="301">
        <v>53135</v>
      </c>
      <c r="D532" s="22"/>
      <c r="E532" s="302" t="s">
        <v>795</v>
      </c>
      <c r="F532" s="20" t="s">
        <v>79</v>
      </c>
      <c r="G532" s="55"/>
      <c r="H532" s="21" t="s">
        <v>22</v>
      </c>
      <c r="I532" s="21" t="s">
        <v>54</v>
      </c>
      <c r="J532" s="21" t="s">
        <v>41</v>
      </c>
      <c r="K532" s="304" t="s">
        <v>138</v>
      </c>
      <c r="L532" s="55"/>
      <c r="M532" s="303">
        <v>0</v>
      </c>
      <c r="N532" s="303">
        <v>1200</v>
      </c>
      <c r="O532" s="217">
        <f t="shared" si="8"/>
        <v>59929.519999999902</v>
      </c>
    </row>
    <row r="533" spans="1:15" ht="22.05" hidden="1" customHeight="1" x14ac:dyDescent="0.2">
      <c r="A533" s="300">
        <v>45686</v>
      </c>
      <c r="B533" s="20" t="s">
        <v>185</v>
      </c>
      <c r="C533" s="301">
        <v>53136</v>
      </c>
      <c r="D533" s="22"/>
      <c r="E533" s="302" t="s">
        <v>796</v>
      </c>
      <c r="F533" s="20" t="s">
        <v>79</v>
      </c>
      <c r="G533" s="55"/>
      <c r="H533" s="21" t="s">
        <v>22</v>
      </c>
      <c r="I533" s="21" t="s">
        <v>103</v>
      </c>
      <c r="J533" s="21" t="s">
        <v>93</v>
      </c>
      <c r="K533" s="304" t="s">
        <v>807</v>
      </c>
      <c r="L533" s="303"/>
      <c r="M533" s="303">
        <v>0</v>
      </c>
      <c r="N533" s="303">
        <v>895</v>
      </c>
      <c r="O533" s="217">
        <f t="shared" si="8"/>
        <v>59034.519999999902</v>
      </c>
    </row>
    <row r="534" spans="1:15" ht="22.05" hidden="1" customHeight="1" x14ac:dyDescent="0.2">
      <c r="A534" s="300">
        <v>45686</v>
      </c>
      <c r="B534" s="20" t="s">
        <v>185</v>
      </c>
      <c r="C534" s="301">
        <v>53137</v>
      </c>
      <c r="D534" s="22"/>
      <c r="E534" s="302" t="s">
        <v>350</v>
      </c>
      <c r="F534" s="20" t="s">
        <v>79</v>
      </c>
      <c r="G534" s="55"/>
      <c r="H534" s="21" t="s">
        <v>22</v>
      </c>
      <c r="I534" s="21" t="s">
        <v>53</v>
      </c>
      <c r="J534" s="21" t="s">
        <v>113</v>
      </c>
      <c r="K534" s="304" t="s">
        <v>808</v>
      </c>
      <c r="L534" s="303"/>
      <c r="M534" s="303">
        <v>0</v>
      </c>
      <c r="N534" s="303">
        <v>7300</v>
      </c>
      <c r="O534" s="217">
        <f t="shared" si="8"/>
        <v>51734.519999999902</v>
      </c>
    </row>
    <row r="535" spans="1:15" ht="22.05" hidden="1" customHeight="1" x14ac:dyDescent="0.2">
      <c r="A535" s="300">
        <v>45686</v>
      </c>
      <c r="B535" s="20" t="s">
        <v>185</v>
      </c>
      <c r="C535" s="301">
        <v>53138</v>
      </c>
      <c r="D535" s="22"/>
      <c r="E535" s="302" t="s">
        <v>797</v>
      </c>
      <c r="F535" s="20" t="s">
        <v>79</v>
      </c>
      <c r="G535" s="55"/>
      <c r="H535" s="21" t="s">
        <v>22</v>
      </c>
      <c r="I535" s="21" t="s">
        <v>103</v>
      </c>
      <c r="J535" s="21" t="s">
        <v>60</v>
      </c>
      <c r="K535" s="304" t="s">
        <v>135</v>
      </c>
      <c r="L535" s="55"/>
      <c r="M535" s="303">
        <v>0</v>
      </c>
      <c r="N535" s="303">
        <v>400</v>
      </c>
      <c r="O535" s="217">
        <f t="shared" si="8"/>
        <v>51334.519999999902</v>
      </c>
    </row>
    <row r="536" spans="1:15" ht="22.05" hidden="1" customHeight="1" x14ac:dyDescent="0.2">
      <c r="A536" s="300">
        <v>45686</v>
      </c>
      <c r="B536" s="20" t="s">
        <v>185</v>
      </c>
      <c r="C536" s="301">
        <v>53139</v>
      </c>
      <c r="D536" s="22"/>
      <c r="E536" s="302" t="s">
        <v>798</v>
      </c>
      <c r="F536" s="20" t="s">
        <v>79</v>
      </c>
      <c r="G536" s="55"/>
      <c r="H536" s="21" t="s">
        <v>22</v>
      </c>
      <c r="I536" s="21" t="s">
        <v>55</v>
      </c>
      <c r="J536" s="21" t="s">
        <v>73</v>
      </c>
      <c r="K536" s="304" t="s">
        <v>140</v>
      </c>
      <c r="L536" s="55"/>
      <c r="M536" s="303">
        <v>0</v>
      </c>
      <c r="N536" s="303">
        <v>1500</v>
      </c>
      <c r="O536" s="217">
        <f t="shared" si="8"/>
        <v>49834.519999999902</v>
      </c>
    </row>
    <row r="537" spans="1:15" ht="22.05" hidden="1" customHeight="1" x14ac:dyDescent="0.2">
      <c r="A537" s="300">
        <v>45686</v>
      </c>
      <c r="B537" s="20" t="s">
        <v>185</v>
      </c>
      <c r="C537" s="301">
        <v>53140</v>
      </c>
      <c r="D537" s="22"/>
      <c r="E537" s="302" t="s">
        <v>799</v>
      </c>
      <c r="F537" s="20" t="s">
        <v>79</v>
      </c>
      <c r="G537" s="55"/>
      <c r="H537" s="21" t="s">
        <v>22</v>
      </c>
      <c r="I537" s="21" t="s">
        <v>103</v>
      </c>
      <c r="J537" s="21" t="s">
        <v>95</v>
      </c>
      <c r="K537" s="304" t="s">
        <v>809</v>
      </c>
      <c r="L537" s="55"/>
      <c r="M537" s="303">
        <v>0</v>
      </c>
      <c r="N537" s="303">
        <v>250</v>
      </c>
      <c r="O537" s="217">
        <f t="shared" si="8"/>
        <v>49584.519999999902</v>
      </c>
    </row>
    <row r="538" spans="1:15" ht="22.05" hidden="1" customHeight="1" x14ac:dyDescent="0.2">
      <c r="A538" s="300">
        <v>45686</v>
      </c>
      <c r="B538" s="20" t="s">
        <v>185</v>
      </c>
      <c r="C538" s="301">
        <v>53141</v>
      </c>
      <c r="D538" s="22"/>
      <c r="E538" s="302" t="s">
        <v>800</v>
      </c>
      <c r="F538" s="20" t="s">
        <v>79</v>
      </c>
      <c r="G538" s="55"/>
      <c r="H538" s="21" t="s">
        <v>22</v>
      </c>
      <c r="I538" s="21" t="s">
        <v>56</v>
      </c>
      <c r="J538" s="21" t="s">
        <v>116</v>
      </c>
      <c r="K538" s="304" t="s">
        <v>810</v>
      </c>
      <c r="L538" s="55"/>
      <c r="M538" s="303">
        <v>0</v>
      </c>
      <c r="N538" s="303">
        <v>2526</v>
      </c>
      <c r="O538" s="217">
        <f t="shared" si="8"/>
        <v>47058.519999999902</v>
      </c>
    </row>
    <row r="539" spans="1:15" ht="22.05" hidden="1" customHeight="1" x14ac:dyDescent="0.2">
      <c r="A539" s="300">
        <v>45686</v>
      </c>
      <c r="B539" s="20" t="s">
        <v>185</v>
      </c>
      <c r="C539" s="301">
        <v>53142</v>
      </c>
      <c r="D539" s="22"/>
      <c r="E539" s="302" t="s">
        <v>154</v>
      </c>
      <c r="F539" s="20" t="s">
        <v>79</v>
      </c>
      <c r="G539" s="55"/>
      <c r="H539" s="21" t="s">
        <v>22</v>
      </c>
      <c r="I539" s="21" t="s">
        <v>103</v>
      </c>
      <c r="J539" s="21" t="s">
        <v>219</v>
      </c>
      <c r="K539" s="304" t="s">
        <v>266</v>
      </c>
      <c r="L539" s="55"/>
      <c r="M539" s="303">
        <v>0</v>
      </c>
      <c r="N539" s="303">
        <v>1000</v>
      </c>
      <c r="O539" s="217">
        <f t="shared" si="8"/>
        <v>46058.519999999902</v>
      </c>
    </row>
    <row r="540" spans="1:15" ht="22.05" hidden="1" customHeight="1" x14ac:dyDescent="0.2">
      <c r="A540" s="300">
        <v>45686</v>
      </c>
      <c r="B540" s="20" t="s">
        <v>185</v>
      </c>
      <c r="C540" s="301">
        <v>53143</v>
      </c>
      <c r="D540" s="22"/>
      <c r="E540" s="302" t="s">
        <v>801</v>
      </c>
      <c r="F540" s="20" t="s">
        <v>79</v>
      </c>
      <c r="G540" s="55"/>
      <c r="H540" s="21" t="s">
        <v>22</v>
      </c>
      <c r="I540" s="21" t="s">
        <v>103</v>
      </c>
      <c r="J540" s="21" t="s">
        <v>60</v>
      </c>
      <c r="K540" s="304" t="s">
        <v>135</v>
      </c>
      <c r="L540" s="55"/>
      <c r="M540" s="303">
        <v>0</v>
      </c>
      <c r="N540" s="303">
        <v>2250</v>
      </c>
      <c r="O540" s="217">
        <f t="shared" si="8"/>
        <v>43808.519999999902</v>
      </c>
    </row>
    <row r="541" spans="1:15" ht="22.05" hidden="1" customHeight="1" x14ac:dyDescent="0.2">
      <c r="A541" s="300">
        <v>45686</v>
      </c>
      <c r="B541" s="20" t="s">
        <v>185</v>
      </c>
      <c r="C541" s="301">
        <v>53144</v>
      </c>
      <c r="D541" s="22"/>
      <c r="E541" s="302" t="s">
        <v>802</v>
      </c>
      <c r="F541" s="20" t="s">
        <v>79</v>
      </c>
      <c r="G541" s="55"/>
      <c r="H541" s="21" t="s">
        <v>22</v>
      </c>
      <c r="I541" s="21" t="s">
        <v>103</v>
      </c>
      <c r="J541" s="21" t="s">
        <v>96</v>
      </c>
      <c r="K541" s="304" t="s">
        <v>811</v>
      </c>
      <c r="L541" s="55"/>
      <c r="M541" s="303">
        <v>0</v>
      </c>
      <c r="N541" s="303">
        <v>600</v>
      </c>
      <c r="O541" s="217">
        <f t="shared" si="8"/>
        <v>43208.519999999902</v>
      </c>
    </row>
    <row r="542" spans="1:15" ht="22.05" hidden="1" customHeight="1" x14ac:dyDescent="0.2">
      <c r="A542" s="300">
        <v>45686</v>
      </c>
      <c r="B542" s="20" t="s">
        <v>185</v>
      </c>
      <c r="C542" s="301">
        <v>53145</v>
      </c>
      <c r="D542" s="22"/>
      <c r="E542" s="302" t="s">
        <v>803</v>
      </c>
      <c r="F542" s="20" t="s">
        <v>79</v>
      </c>
      <c r="G542" s="55"/>
      <c r="H542" s="21" t="s">
        <v>22</v>
      </c>
      <c r="I542" s="21" t="s">
        <v>103</v>
      </c>
      <c r="J542" s="21" t="s">
        <v>97</v>
      </c>
      <c r="K542" s="304" t="s">
        <v>811</v>
      </c>
      <c r="L542" s="55"/>
      <c r="M542" s="303">
        <v>0</v>
      </c>
      <c r="N542" s="303">
        <v>600</v>
      </c>
      <c r="O542" s="217">
        <f t="shared" si="8"/>
        <v>42608.519999999902</v>
      </c>
    </row>
    <row r="543" spans="1:15" ht="22.05" hidden="1" customHeight="1" x14ac:dyDescent="0.2">
      <c r="A543" s="300">
        <v>45686</v>
      </c>
      <c r="B543" s="20" t="s">
        <v>185</v>
      </c>
      <c r="C543" s="301">
        <v>53146</v>
      </c>
      <c r="D543" s="22"/>
      <c r="E543" s="302" t="s">
        <v>539</v>
      </c>
      <c r="F543" s="20" t="s">
        <v>79</v>
      </c>
      <c r="G543" s="55"/>
      <c r="H543" s="21" t="s">
        <v>22</v>
      </c>
      <c r="I543" s="21" t="s">
        <v>53</v>
      </c>
      <c r="J543" s="21" t="s">
        <v>112</v>
      </c>
      <c r="K543" s="304" t="s">
        <v>264</v>
      </c>
      <c r="L543" s="55"/>
      <c r="M543" s="303">
        <v>0</v>
      </c>
      <c r="N543" s="303">
        <v>3325</v>
      </c>
      <c r="O543" s="217">
        <f t="shared" si="8"/>
        <v>39283.519999999902</v>
      </c>
    </row>
    <row r="544" spans="1:15" ht="22.05" hidden="1" customHeight="1" x14ac:dyDescent="0.2">
      <c r="A544" s="300">
        <v>45686</v>
      </c>
      <c r="B544" s="20" t="s">
        <v>185</v>
      </c>
      <c r="C544" s="301">
        <v>53147</v>
      </c>
      <c r="D544" s="22"/>
      <c r="E544" s="305" t="s">
        <v>804</v>
      </c>
      <c r="F544" s="20" t="s">
        <v>79</v>
      </c>
      <c r="G544" s="55"/>
      <c r="H544" s="21" t="s">
        <v>22</v>
      </c>
      <c r="I544" s="21" t="s">
        <v>54</v>
      </c>
      <c r="J544" s="21" t="s">
        <v>63</v>
      </c>
      <c r="K544" s="304" t="s">
        <v>156</v>
      </c>
      <c r="L544" s="55"/>
      <c r="M544" s="303">
        <v>0</v>
      </c>
      <c r="N544" s="303">
        <v>250</v>
      </c>
      <c r="O544" s="217">
        <f t="shared" si="8"/>
        <v>39033.519999999902</v>
      </c>
    </row>
    <row r="545" spans="1:15" ht="22.05" hidden="1" customHeight="1" x14ac:dyDescent="0.2">
      <c r="A545" s="300">
        <v>45687</v>
      </c>
      <c r="B545" s="20" t="s">
        <v>185</v>
      </c>
      <c r="C545" s="301">
        <v>53149</v>
      </c>
      <c r="D545" s="22"/>
      <c r="E545" s="302" t="s">
        <v>128</v>
      </c>
      <c r="F545" s="20" t="s">
        <v>79</v>
      </c>
      <c r="G545" s="55"/>
      <c r="H545" s="21" t="s">
        <v>22</v>
      </c>
      <c r="I545" s="21" t="s">
        <v>56</v>
      </c>
      <c r="J545" s="21" t="s">
        <v>116</v>
      </c>
      <c r="K545" s="304" t="s">
        <v>129</v>
      </c>
      <c r="L545" s="55"/>
      <c r="M545" s="303">
        <v>0</v>
      </c>
      <c r="N545" s="303">
        <v>80</v>
      </c>
      <c r="O545" s="217">
        <f t="shared" si="8"/>
        <v>38953.519999999902</v>
      </c>
    </row>
    <row r="546" spans="1:15" ht="22.05" hidden="1" customHeight="1" x14ac:dyDescent="0.2">
      <c r="A546" s="300">
        <v>45687</v>
      </c>
      <c r="B546" s="20" t="s">
        <v>185</v>
      </c>
      <c r="C546" s="301">
        <v>53150</v>
      </c>
      <c r="D546" s="22"/>
      <c r="E546" s="302" t="s">
        <v>919</v>
      </c>
      <c r="F546" s="20" t="s">
        <v>79</v>
      </c>
      <c r="G546" s="55"/>
      <c r="H546" s="21" t="s">
        <v>21</v>
      </c>
      <c r="I546" s="21" t="s">
        <v>81</v>
      </c>
      <c r="J546" s="21" t="s">
        <v>168</v>
      </c>
      <c r="K546" s="304"/>
      <c r="L546" s="55"/>
      <c r="M546" s="303">
        <v>20000</v>
      </c>
      <c r="N546" s="303">
        <v>0</v>
      </c>
      <c r="O546" s="217">
        <f t="shared" si="8"/>
        <v>58953.519999999902</v>
      </c>
    </row>
    <row r="547" spans="1:15" ht="22.05" hidden="1" customHeight="1" x14ac:dyDescent="0.2">
      <c r="A547" s="300">
        <v>45687</v>
      </c>
      <c r="B547" s="20" t="s">
        <v>185</v>
      </c>
      <c r="C547" s="301">
        <v>53151</v>
      </c>
      <c r="D547" s="22"/>
      <c r="E547" s="302" t="s">
        <v>920</v>
      </c>
      <c r="F547" s="20" t="s">
        <v>79</v>
      </c>
      <c r="G547" s="55"/>
      <c r="H547" s="21" t="s">
        <v>22</v>
      </c>
      <c r="I547" s="21" t="s">
        <v>81</v>
      </c>
      <c r="J547" s="21" t="s">
        <v>200</v>
      </c>
      <c r="K547" s="304" t="s">
        <v>929</v>
      </c>
      <c r="L547" s="55"/>
      <c r="M547" s="303">
        <v>0</v>
      </c>
      <c r="N547" s="303">
        <v>30000</v>
      </c>
      <c r="O547" s="217">
        <f t="shared" si="8"/>
        <v>28953.519999999902</v>
      </c>
    </row>
    <row r="548" spans="1:15" ht="22.05" hidden="1" customHeight="1" x14ac:dyDescent="0.2">
      <c r="A548" s="300">
        <v>45687</v>
      </c>
      <c r="B548" s="20" t="s">
        <v>185</v>
      </c>
      <c r="C548" s="301">
        <v>53152</v>
      </c>
      <c r="D548" s="22"/>
      <c r="E548" s="302" t="s">
        <v>921</v>
      </c>
      <c r="F548" s="20" t="s">
        <v>79</v>
      </c>
      <c r="G548" s="55"/>
      <c r="H548" s="21" t="s">
        <v>22</v>
      </c>
      <c r="I548" s="21" t="s">
        <v>53</v>
      </c>
      <c r="J548" s="21" t="s">
        <v>113</v>
      </c>
      <c r="K548" s="304" t="s">
        <v>930</v>
      </c>
      <c r="L548" s="55"/>
      <c r="M548" s="303">
        <v>0</v>
      </c>
      <c r="N548" s="303">
        <v>1000</v>
      </c>
      <c r="O548" s="217">
        <f t="shared" si="8"/>
        <v>27953.519999999902</v>
      </c>
    </row>
    <row r="549" spans="1:15" ht="22.05" hidden="1" customHeight="1" x14ac:dyDescent="0.2">
      <c r="A549" s="300">
        <v>45687</v>
      </c>
      <c r="B549" s="20" t="s">
        <v>185</v>
      </c>
      <c r="C549" s="301">
        <v>53153</v>
      </c>
      <c r="D549" s="22"/>
      <c r="E549" s="302" t="s">
        <v>922</v>
      </c>
      <c r="F549" s="20" t="s">
        <v>79</v>
      </c>
      <c r="G549" s="55"/>
      <c r="H549" s="21" t="s">
        <v>22</v>
      </c>
      <c r="I549" s="21" t="s">
        <v>103</v>
      </c>
      <c r="J549" s="21" t="s">
        <v>95</v>
      </c>
      <c r="K549" s="304" t="s">
        <v>210</v>
      </c>
      <c r="L549" s="55"/>
      <c r="M549" s="303">
        <v>0</v>
      </c>
      <c r="N549" s="303">
        <v>1000</v>
      </c>
      <c r="O549" s="217">
        <f t="shared" si="8"/>
        <v>26953.519999999902</v>
      </c>
    </row>
    <row r="550" spans="1:15" ht="22.05" hidden="1" customHeight="1" x14ac:dyDescent="0.2">
      <c r="A550" s="300">
        <v>45687</v>
      </c>
      <c r="B550" s="20" t="s">
        <v>185</v>
      </c>
      <c r="C550" s="301">
        <v>53154</v>
      </c>
      <c r="D550" s="22"/>
      <c r="E550" s="302" t="s">
        <v>534</v>
      </c>
      <c r="F550" s="20" t="s">
        <v>79</v>
      </c>
      <c r="G550" s="55"/>
      <c r="H550" s="21" t="s">
        <v>22</v>
      </c>
      <c r="I550" s="21" t="s">
        <v>103</v>
      </c>
      <c r="J550" s="21" t="s">
        <v>60</v>
      </c>
      <c r="K550" s="304" t="s">
        <v>542</v>
      </c>
      <c r="L550" s="55"/>
      <c r="M550" s="303">
        <v>0</v>
      </c>
      <c r="N550" s="303">
        <v>5000</v>
      </c>
      <c r="O550" s="217">
        <f t="shared" si="8"/>
        <v>21953.519999999902</v>
      </c>
    </row>
    <row r="551" spans="1:15" ht="22.05" hidden="1" customHeight="1" x14ac:dyDescent="0.2">
      <c r="A551" s="300">
        <v>45687</v>
      </c>
      <c r="B551" s="20" t="s">
        <v>185</v>
      </c>
      <c r="C551" s="301">
        <v>53155</v>
      </c>
      <c r="D551" s="22"/>
      <c r="E551" s="302" t="s">
        <v>923</v>
      </c>
      <c r="F551" s="20" t="s">
        <v>79</v>
      </c>
      <c r="G551" s="55"/>
      <c r="H551" s="21" t="s">
        <v>21</v>
      </c>
      <c r="I551" s="21" t="s">
        <v>29</v>
      </c>
      <c r="J551" s="21" t="s">
        <v>201</v>
      </c>
      <c r="K551" s="304"/>
      <c r="L551" s="55"/>
      <c r="M551" s="303">
        <v>1000</v>
      </c>
      <c r="N551" s="303">
        <v>0</v>
      </c>
      <c r="O551" s="217">
        <f t="shared" si="8"/>
        <v>22953.519999999902</v>
      </c>
    </row>
    <row r="552" spans="1:15" ht="22.05" hidden="1" customHeight="1" x14ac:dyDescent="0.2">
      <c r="A552" s="300">
        <v>45687</v>
      </c>
      <c r="B552" s="20" t="s">
        <v>185</v>
      </c>
      <c r="C552" s="301">
        <v>53156</v>
      </c>
      <c r="D552" s="22"/>
      <c r="E552" s="302" t="s">
        <v>924</v>
      </c>
      <c r="F552" s="20" t="s">
        <v>79</v>
      </c>
      <c r="G552" s="55"/>
      <c r="H552" s="21" t="s">
        <v>22</v>
      </c>
      <c r="I552" s="21" t="s">
        <v>103</v>
      </c>
      <c r="J552" s="21" t="s">
        <v>60</v>
      </c>
      <c r="K552" s="304" t="s">
        <v>931</v>
      </c>
      <c r="L552" s="55"/>
      <c r="M552" s="303">
        <v>0</v>
      </c>
      <c r="N552" s="303">
        <v>650</v>
      </c>
      <c r="O552" s="217">
        <f t="shared" si="8"/>
        <v>22303.519999999902</v>
      </c>
    </row>
    <row r="553" spans="1:15" ht="22.05" hidden="1" customHeight="1" x14ac:dyDescent="0.2">
      <c r="A553" s="300">
        <v>45687</v>
      </c>
      <c r="B553" s="20" t="s">
        <v>185</v>
      </c>
      <c r="C553" s="301">
        <v>53157</v>
      </c>
      <c r="D553" s="22"/>
      <c r="E553" s="302" t="s">
        <v>925</v>
      </c>
      <c r="F553" s="20" t="s">
        <v>79</v>
      </c>
      <c r="G553" s="55"/>
      <c r="H553" s="21" t="s">
        <v>22</v>
      </c>
      <c r="I553" s="21" t="s">
        <v>103</v>
      </c>
      <c r="J553" s="21" t="s">
        <v>60</v>
      </c>
      <c r="K553" s="304" t="s">
        <v>135</v>
      </c>
      <c r="L553" s="55"/>
      <c r="M553" s="303">
        <v>0</v>
      </c>
      <c r="N553" s="303">
        <v>1845</v>
      </c>
      <c r="O553" s="217">
        <f t="shared" si="8"/>
        <v>20458.519999999902</v>
      </c>
    </row>
    <row r="554" spans="1:15" ht="22.05" hidden="1" customHeight="1" x14ac:dyDescent="0.2">
      <c r="A554" s="300">
        <v>45687</v>
      </c>
      <c r="B554" s="20" t="s">
        <v>185</v>
      </c>
      <c r="C554" s="301">
        <v>53158</v>
      </c>
      <c r="D554" s="22"/>
      <c r="E554" s="302" t="s">
        <v>926</v>
      </c>
      <c r="F554" s="20" t="s">
        <v>79</v>
      </c>
      <c r="G554" s="55"/>
      <c r="H554" s="21" t="s">
        <v>22</v>
      </c>
      <c r="I554" s="21" t="s">
        <v>54</v>
      </c>
      <c r="J554" s="21" t="s">
        <v>61</v>
      </c>
      <c r="K554" s="304" t="s">
        <v>445</v>
      </c>
      <c r="L554" s="55"/>
      <c r="M554" s="303">
        <v>0</v>
      </c>
      <c r="N554" s="303">
        <v>2600</v>
      </c>
      <c r="O554" s="217">
        <f t="shared" si="8"/>
        <v>17858.519999999902</v>
      </c>
    </row>
    <row r="555" spans="1:15" ht="22.05" hidden="1" customHeight="1" x14ac:dyDescent="0.2">
      <c r="A555" s="300">
        <v>45687</v>
      </c>
      <c r="B555" s="20" t="s">
        <v>185</v>
      </c>
      <c r="C555" s="301">
        <v>53159</v>
      </c>
      <c r="D555" s="22"/>
      <c r="E555" s="302" t="s">
        <v>927</v>
      </c>
      <c r="F555" s="20" t="s">
        <v>79</v>
      </c>
      <c r="G555" s="55"/>
      <c r="H555" s="21" t="s">
        <v>22</v>
      </c>
      <c r="I555" s="21" t="s">
        <v>103</v>
      </c>
      <c r="J555" s="21" t="s">
        <v>92</v>
      </c>
      <c r="K555" s="304" t="s">
        <v>932</v>
      </c>
      <c r="L555" s="55"/>
      <c r="M555" s="303">
        <v>0</v>
      </c>
      <c r="N555" s="303">
        <v>1300</v>
      </c>
      <c r="O555" s="217">
        <f t="shared" si="8"/>
        <v>16558.519999999902</v>
      </c>
    </row>
    <row r="556" spans="1:15" ht="22.05" hidden="1" customHeight="1" x14ac:dyDescent="0.2">
      <c r="A556" s="300">
        <v>45687</v>
      </c>
      <c r="B556" s="20" t="s">
        <v>185</v>
      </c>
      <c r="C556" s="301">
        <v>53160</v>
      </c>
      <c r="D556" s="22"/>
      <c r="E556" s="302" t="s">
        <v>928</v>
      </c>
      <c r="F556" s="20" t="s">
        <v>79</v>
      </c>
      <c r="G556" s="55"/>
      <c r="H556" s="21" t="s">
        <v>22</v>
      </c>
      <c r="I556" s="21" t="s">
        <v>103</v>
      </c>
      <c r="J556" s="21" t="s">
        <v>102</v>
      </c>
      <c r="K556" s="304" t="s">
        <v>932</v>
      </c>
      <c r="L556" s="55"/>
      <c r="M556" s="303">
        <v>0</v>
      </c>
      <c r="N556" s="303">
        <v>1500</v>
      </c>
      <c r="O556" s="217">
        <f t="shared" si="8"/>
        <v>15058.519999999902</v>
      </c>
    </row>
    <row r="557" spans="1:15" ht="22.05" hidden="1" customHeight="1" x14ac:dyDescent="0.2">
      <c r="A557" s="300">
        <v>45687</v>
      </c>
      <c r="B557" s="20" t="s">
        <v>185</v>
      </c>
      <c r="C557" s="301">
        <v>53161</v>
      </c>
      <c r="D557" s="22"/>
      <c r="E557" s="302" t="s">
        <v>154</v>
      </c>
      <c r="F557" s="20" t="s">
        <v>79</v>
      </c>
      <c r="G557" s="55"/>
      <c r="H557" s="21" t="s">
        <v>22</v>
      </c>
      <c r="I557" s="21" t="s">
        <v>103</v>
      </c>
      <c r="J557" s="21" t="s">
        <v>219</v>
      </c>
      <c r="K557" s="304" t="s">
        <v>933</v>
      </c>
      <c r="L557" s="55"/>
      <c r="M557" s="303">
        <v>0</v>
      </c>
      <c r="N557" s="303">
        <v>1393</v>
      </c>
      <c r="O557" s="217">
        <f t="shared" si="8"/>
        <v>13665.519999999902</v>
      </c>
    </row>
    <row r="558" spans="1:15" ht="22.05" hidden="1" customHeight="1" x14ac:dyDescent="0.2">
      <c r="A558" s="300">
        <v>45687</v>
      </c>
      <c r="B558" s="20" t="s">
        <v>185</v>
      </c>
      <c r="C558" s="301">
        <v>53162</v>
      </c>
      <c r="D558" s="22"/>
      <c r="E558" s="302" t="s">
        <v>675</v>
      </c>
      <c r="F558" s="20" t="s">
        <v>79</v>
      </c>
      <c r="G558" s="55"/>
      <c r="H558" s="21" t="s">
        <v>22</v>
      </c>
      <c r="I558" s="21" t="s">
        <v>54</v>
      </c>
      <c r="J558" s="21" t="s">
        <v>41</v>
      </c>
      <c r="K558" s="304" t="s">
        <v>235</v>
      </c>
      <c r="L558" s="55"/>
      <c r="M558" s="303">
        <v>0</v>
      </c>
      <c r="N558" s="303">
        <v>200</v>
      </c>
      <c r="O558" s="217">
        <f t="shared" si="8"/>
        <v>13465.519999999902</v>
      </c>
    </row>
    <row r="559" spans="1:15" ht="22.05" hidden="1" customHeight="1" x14ac:dyDescent="0.2">
      <c r="A559" s="300">
        <v>45687</v>
      </c>
      <c r="B559" s="20" t="s">
        <v>185</v>
      </c>
      <c r="C559" s="301">
        <v>53163</v>
      </c>
      <c r="D559" s="22"/>
      <c r="E559" s="302" t="s">
        <v>473</v>
      </c>
      <c r="F559" s="20" t="s">
        <v>79</v>
      </c>
      <c r="G559" s="55"/>
      <c r="H559" s="21" t="s">
        <v>22</v>
      </c>
      <c r="I559" s="21" t="s">
        <v>103</v>
      </c>
      <c r="J559" s="21" t="s">
        <v>60</v>
      </c>
      <c r="K559" s="304" t="s">
        <v>133</v>
      </c>
      <c r="L559" s="55"/>
      <c r="M559" s="303">
        <v>0</v>
      </c>
      <c r="N559" s="303">
        <v>1000</v>
      </c>
      <c r="O559" s="217">
        <f t="shared" si="8"/>
        <v>12465.519999999902</v>
      </c>
    </row>
    <row r="560" spans="1:15" ht="22.05" hidden="1" customHeight="1" x14ac:dyDescent="0.2">
      <c r="A560" s="300">
        <v>45688</v>
      </c>
      <c r="B560" s="20" t="s">
        <v>185</v>
      </c>
      <c r="C560" s="301">
        <v>53165</v>
      </c>
      <c r="D560" s="22"/>
      <c r="E560" s="302" t="s">
        <v>934</v>
      </c>
      <c r="F560" s="20" t="s">
        <v>79</v>
      </c>
      <c r="G560" s="55"/>
      <c r="H560" s="21" t="s">
        <v>22</v>
      </c>
      <c r="I560" s="21" t="s">
        <v>103</v>
      </c>
      <c r="J560" s="21" t="s">
        <v>60</v>
      </c>
      <c r="K560" s="304" t="s">
        <v>135</v>
      </c>
      <c r="L560" s="55"/>
      <c r="M560" s="303">
        <v>0</v>
      </c>
      <c r="N560" s="303">
        <v>2400</v>
      </c>
      <c r="O560" s="217">
        <f t="shared" si="8"/>
        <v>10065.519999999902</v>
      </c>
    </row>
    <row r="561" spans="1:15" ht="22.05" hidden="1" customHeight="1" x14ac:dyDescent="0.2">
      <c r="A561" s="300">
        <v>45688</v>
      </c>
      <c r="B561" s="20" t="s">
        <v>185</v>
      </c>
      <c r="C561" s="301">
        <v>53166</v>
      </c>
      <c r="D561" s="22"/>
      <c r="E561" s="302" t="s">
        <v>935</v>
      </c>
      <c r="F561" s="20" t="s">
        <v>79</v>
      </c>
      <c r="G561" s="55"/>
      <c r="H561" s="21" t="s">
        <v>21</v>
      </c>
      <c r="I561" s="21" t="s">
        <v>28</v>
      </c>
      <c r="J561" s="21" t="s">
        <v>30</v>
      </c>
      <c r="K561" s="304"/>
      <c r="L561" s="55"/>
      <c r="M561" s="303">
        <v>80400</v>
      </c>
      <c r="N561" s="303">
        <v>0</v>
      </c>
      <c r="O561" s="217">
        <f t="shared" si="8"/>
        <v>90465.519999999902</v>
      </c>
    </row>
    <row r="562" spans="1:15" ht="22.05" hidden="1" customHeight="1" x14ac:dyDescent="0.2">
      <c r="A562" s="300">
        <v>45688</v>
      </c>
      <c r="B562" s="20" t="s">
        <v>185</v>
      </c>
      <c r="C562" s="301">
        <v>53167</v>
      </c>
      <c r="D562" s="22"/>
      <c r="E562" s="302" t="s">
        <v>936</v>
      </c>
      <c r="F562" s="20" t="s">
        <v>79</v>
      </c>
      <c r="G562" s="55"/>
      <c r="H562" s="21" t="s">
        <v>21</v>
      </c>
      <c r="I562" s="21" t="s">
        <v>29</v>
      </c>
      <c r="J562" s="21" t="s">
        <v>84</v>
      </c>
      <c r="K562" s="304"/>
      <c r="L562" s="55"/>
      <c r="M562" s="303">
        <v>89910</v>
      </c>
      <c r="N562" s="303">
        <v>0</v>
      </c>
      <c r="O562" s="217">
        <f t="shared" si="8"/>
        <v>180375.5199999999</v>
      </c>
    </row>
    <row r="563" spans="1:15" ht="22.05" hidden="1" customHeight="1" x14ac:dyDescent="0.2">
      <c r="A563" s="300">
        <v>45688</v>
      </c>
      <c r="B563" s="20" t="s">
        <v>185</v>
      </c>
      <c r="C563" s="301">
        <v>53168</v>
      </c>
      <c r="D563" s="22"/>
      <c r="E563" s="302" t="s">
        <v>937</v>
      </c>
      <c r="F563" s="20" t="s">
        <v>79</v>
      </c>
      <c r="G563" s="55"/>
      <c r="H563" s="21" t="s">
        <v>21</v>
      </c>
      <c r="I563" s="21" t="s">
        <v>81</v>
      </c>
      <c r="J563" s="21" t="s">
        <v>167</v>
      </c>
      <c r="K563" s="304"/>
      <c r="L563" s="55"/>
      <c r="M563" s="303">
        <v>133976</v>
      </c>
      <c r="N563" s="303">
        <v>0</v>
      </c>
      <c r="O563" s="217">
        <f t="shared" si="8"/>
        <v>314351.5199999999</v>
      </c>
    </row>
    <row r="564" spans="1:15" ht="22.05" hidden="1" customHeight="1" x14ac:dyDescent="0.2">
      <c r="A564" s="300">
        <v>45688</v>
      </c>
      <c r="B564" s="20" t="s">
        <v>185</v>
      </c>
      <c r="C564" s="301">
        <v>53169</v>
      </c>
      <c r="D564" s="22"/>
      <c r="E564" s="302" t="s">
        <v>938</v>
      </c>
      <c r="F564" s="20" t="s">
        <v>79</v>
      </c>
      <c r="G564" s="55"/>
      <c r="H564" s="21" t="s">
        <v>21</v>
      </c>
      <c r="I564" s="21" t="s">
        <v>81</v>
      </c>
      <c r="J564" s="21" t="s">
        <v>167</v>
      </c>
      <c r="K564" s="304"/>
      <c r="L564" s="55"/>
      <c r="M564" s="303">
        <v>123428.82</v>
      </c>
      <c r="N564" s="303">
        <v>0</v>
      </c>
      <c r="O564" s="217">
        <f t="shared" si="8"/>
        <v>437780.33999999991</v>
      </c>
    </row>
    <row r="565" spans="1:15" ht="22.05" hidden="1" customHeight="1" x14ac:dyDescent="0.2">
      <c r="A565" s="300">
        <v>45688</v>
      </c>
      <c r="B565" s="20" t="s">
        <v>185</v>
      </c>
      <c r="C565" s="301">
        <v>53170</v>
      </c>
      <c r="D565" s="22"/>
      <c r="E565" s="302" t="s">
        <v>939</v>
      </c>
      <c r="F565" s="20" t="s">
        <v>79</v>
      </c>
      <c r="G565" s="55"/>
      <c r="H565" s="21" t="s">
        <v>21</v>
      </c>
      <c r="I565" s="21" t="s">
        <v>81</v>
      </c>
      <c r="J565" s="21" t="s">
        <v>167</v>
      </c>
      <c r="K565" s="304"/>
      <c r="L565" s="55"/>
      <c r="M565" s="303">
        <v>23842.02</v>
      </c>
      <c r="N565" s="303">
        <v>0</v>
      </c>
      <c r="O565" s="217">
        <f t="shared" si="8"/>
        <v>461622.35999999993</v>
      </c>
    </row>
    <row r="566" spans="1:15" ht="22.05" hidden="1" customHeight="1" x14ac:dyDescent="0.2">
      <c r="A566" s="300">
        <v>45688</v>
      </c>
      <c r="B566" s="20" t="s">
        <v>185</v>
      </c>
      <c r="C566" s="301">
        <v>53171</v>
      </c>
      <c r="D566" s="22"/>
      <c r="E566" s="302" t="s">
        <v>940</v>
      </c>
      <c r="F566" s="20" t="s">
        <v>79</v>
      </c>
      <c r="G566" s="55"/>
      <c r="H566" s="21" t="s">
        <v>21</v>
      </c>
      <c r="I566" s="21" t="s">
        <v>81</v>
      </c>
      <c r="J566" s="21" t="s">
        <v>175</v>
      </c>
      <c r="K566" s="304"/>
      <c r="L566" s="55"/>
      <c r="M566" s="303">
        <v>30000</v>
      </c>
      <c r="N566" s="303">
        <v>0</v>
      </c>
      <c r="O566" s="217">
        <f t="shared" si="8"/>
        <v>491622.35999999993</v>
      </c>
    </row>
    <row r="567" spans="1:15" ht="22.05" hidden="1" customHeight="1" x14ac:dyDescent="0.2">
      <c r="A567" s="300">
        <v>45688</v>
      </c>
      <c r="B567" s="20" t="s">
        <v>185</v>
      </c>
      <c r="C567" s="301">
        <v>53172</v>
      </c>
      <c r="D567" s="22"/>
      <c r="E567" s="302" t="s">
        <v>941</v>
      </c>
      <c r="F567" s="20" t="s">
        <v>79</v>
      </c>
      <c r="G567" s="55"/>
      <c r="H567" s="21" t="s">
        <v>21</v>
      </c>
      <c r="I567" s="21" t="s">
        <v>81</v>
      </c>
      <c r="J567" s="21" t="s">
        <v>175</v>
      </c>
      <c r="K567" s="304"/>
      <c r="L567" s="55"/>
      <c r="M567" s="303">
        <v>39752.28</v>
      </c>
      <c r="N567" s="303">
        <v>0</v>
      </c>
      <c r="O567" s="217">
        <f t="shared" si="8"/>
        <v>531374.6399999999</v>
      </c>
    </row>
    <row r="568" spans="1:15" ht="22.05" hidden="1" customHeight="1" x14ac:dyDescent="0.2">
      <c r="A568" s="300">
        <v>45688</v>
      </c>
      <c r="B568" s="20" t="s">
        <v>185</v>
      </c>
      <c r="C568" s="301">
        <v>53173</v>
      </c>
      <c r="D568" s="22"/>
      <c r="E568" s="302" t="s">
        <v>942</v>
      </c>
      <c r="F568" s="20" t="s">
        <v>79</v>
      </c>
      <c r="G568" s="55"/>
      <c r="H568" s="21" t="s">
        <v>21</v>
      </c>
      <c r="I568" s="21" t="s">
        <v>28</v>
      </c>
      <c r="J568" s="21" t="s">
        <v>30</v>
      </c>
      <c r="K568" s="304"/>
      <c r="L568" s="55"/>
      <c r="M568" s="303">
        <v>315000</v>
      </c>
      <c r="N568" s="303">
        <v>0</v>
      </c>
      <c r="O568" s="217">
        <f t="shared" si="8"/>
        <v>846374.6399999999</v>
      </c>
    </row>
    <row r="569" spans="1:15" ht="22.05" hidden="1" customHeight="1" x14ac:dyDescent="0.2">
      <c r="A569" s="300">
        <v>45688</v>
      </c>
      <c r="B569" s="20" t="s">
        <v>185</v>
      </c>
      <c r="C569" s="301">
        <v>53174</v>
      </c>
      <c r="D569" s="22"/>
      <c r="E569" s="302" t="s">
        <v>943</v>
      </c>
      <c r="F569" s="20" t="s">
        <v>79</v>
      </c>
      <c r="G569" s="55"/>
      <c r="H569" s="21" t="s">
        <v>22</v>
      </c>
      <c r="I569" s="21" t="s">
        <v>57</v>
      </c>
      <c r="J569" s="21" t="s">
        <v>87</v>
      </c>
      <c r="K569" s="304" t="s">
        <v>951</v>
      </c>
      <c r="L569" s="55"/>
      <c r="M569" s="303">
        <v>0</v>
      </c>
      <c r="N569" s="303">
        <v>315000</v>
      </c>
      <c r="O569" s="217">
        <f t="shared" si="8"/>
        <v>531374.6399999999</v>
      </c>
    </row>
    <row r="570" spans="1:15" ht="22.05" hidden="1" customHeight="1" x14ac:dyDescent="0.2">
      <c r="A570" s="300">
        <v>45688</v>
      </c>
      <c r="B570" s="20" t="s">
        <v>185</v>
      </c>
      <c r="C570" s="301">
        <v>53175</v>
      </c>
      <c r="D570" s="22"/>
      <c r="E570" s="302" t="s">
        <v>143</v>
      </c>
      <c r="F570" s="20" t="s">
        <v>79</v>
      </c>
      <c r="G570" s="55"/>
      <c r="H570" s="21" t="s">
        <v>22</v>
      </c>
      <c r="I570" s="21" t="s">
        <v>53</v>
      </c>
      <c r="J570" s="21" t="s">
        <v>112</v>
      </c>
      <c r="K570" s="304" t="s">
        <v>419</v>
      </c>
      <c r="L570" s="55"/>
      <c r="M570" s="303">
        <v>0</v>
      </c>
      <c r="N570" s="303">
        <v>5055</v>
      </c>
      <c r="O570" s="217">
        <f t="shared" si="8"/>
        <v>526319.6399999999</v>
      </c>
    </row>
    <row r="571" spans="1:15" ht="22.05" hidden="1" customHeight="1" x14ac:dyDescent="0.2">
      <c r="A571" s="300">
        <v>45688</v>
      </c>
      <c r="B571" s="20" t="s">
        <v>185</v>
      </c>
      <c r="C571" s="301">
        <v>53176</v>
      </c>
      <c r="D571" s="22"/>
      <c r="E571" s="203" t="s">
        <v>143</v>
      </c>
      <c r="F571" s="20" t="s">
        <v>79</v>
      </c>
      <c r="G571" s="218"/>
      <c r="H571" s="21" t="s">
        <v>22</v>
      </c>
      <c r="I571" s="21" t="s">
        <v>53</v>
      </c>
      <c r="J571" s="21" t="s">
        <v>112</v>
      </c>
      <c r="K571" s="203" t="s">
        <v>497</v>
      </c>
      <c r="L571" s="55"/>
      <c r="M571" s="303">
        <v>0</v>
      </c>
      <c r="N571" s="303">
        <v>25107</v>
      </c>
      <c r="O571" s="217">
        <f t="shared" si="8"/>
        <v>501212.6399999999</v>
      </c>
    </row>
    <row r="572" spans="1:15" ht="22.05" hidden="1" customHeight="1" x14ac:dyDescent="0.2">
      <c r="A572" s="300">
        <v>45688</v>
      </c>
      <c r="B572" s="20" t="s">
        <v>185</v>
      </c>
      <c r="C572" s="301">
        <v>53177</v>
      </c>
      <c r="D572" s="22"/>
      <c r="E572" s="307" t="s">
        <v>944</v>
      </c>
      <c r="F572" s="20" t="s">
        <v>79</v>
      </c>
      <c r="G572" s="41"/>
      <c r="H572" s="21" t="s">
        <v>22</v>
      </c>
      <c r="I572" s="21" t="s">
        <v>55</v>
      </c>
      <c r="J572" s="21" t="s">
        <v>73</v>
      </c>
      <c r="K572" s="203" t="s">
        <v>952</v>
      </c>
      <c r="L572" s="55"/>
      <c r="M572" s="217">
        <v>0</v>
      </c>
      <c r="N572" s="217">
        <v>8452</v>
      </c>
      <c r="O572" s="217">
        <f t="shared" si="8"/>
        <v>492760.6399999999</v>
      </c>
    </row>
    <row r="573" spans="1:15" ht="22.05" hidden="1" customHeight="1" x14ac:dyDescent="0.2">
      <c r="A573" s="300">
        <v>45688</v>
      </c>
      <c r="B573" s="20" t="s">
        <v>185</v>
      </c>
      <c r="C573" s="301">
        <v>53178</v>
      </c>
      <c r="D573" s="22"/>
      <c r="E573" s="307" t="s">
        <v>945</v>
      </c>
      <c r="F573" s="20" t="s">
        <v>79</v>
      </c>
      <c r="G573" s="41"/>
      <c r="H573" s="21" t="s">
        <v>22</v>
      </c>
      <c r="I573" s="21" t="s">
        <v>55</v>
      </c>
      <c r="J573" s="21" t="s">
        <v>73</v>
      </c>
      <c r="K573" s="203" t="s">
        <v>140</v>
      </c>
      <c r="L573" s="55"/>
      <c r="M573" s="303">
        <v>0</v>
      </c>
      <c r="N573" s="303">
        <v>1500</v>
      </c>
      <c r="O573" s="217">
        <f t="shared" si="8"/>
        <v>491260.6399999999</v>
      </c>
    </row>
    <row r="574" spans="1:15" ht="22.05" hidden="1" customHeight="1" x14ac:dyDescent="0.2">
      <c r="A574" s="300">
        <v>45688</v>
      </c>
      <c r="B574" s="20" t="s">
        <v>185</v>
      </c>
      <c r="C574" s="301">
        <v>53179</v>
      </c>
      <c r="D574" s="22"/>
      <c r="E574" s="307" t="s">
        <v>946</v>
      </c>
      <c r="F574" s="20" t="s">
        <v>79</v>
      </c>
      <c r="G574" s="41"/>
      <c r="H574" s="21" t="s">
        <v>22</v>
      </c>
      <c r="I574" s="21" t="s">
        <v>55</v>
      </c>
      <c r="J574" s="21" t="s">
        <v>261</v>
      </c>
      <c r="K574" s="203" t="s">
        <v>953</v>
      </c>
      <c r="L574" s="55"/>
      <c r="M574" s="303">
        <v>0</v>
      </c>
      <c r="N574" s="303">
        <v>5000</v>
      </c>
      <c r="O574" s="217">
        <f t="shared" si="8"/>
        <v>486260.6399999999</v>
      </c>
    </row>
    <row r="575" spans="1:15" ht="22.05" hidden="1" customHeight="1" x14ac:dyDescent="0.2">
      <c r="A575" s="300">
        <v>45688</v>
      </c>
      <c r="B575" s="20" t="s">
        <v>185</v>
      </c>
      <c r="C575" s="301">
        <v>53180</v>
      </c>
      <c r="D575" s="22"/>
      <c r="E575" s="307" t="s">
        <v>947</v>
      </c>
      <c r="F575" s="20" t="s">
        <v>79</v>
      </c>
      <c r="G575" s="41"/>
      <c r="H575" s="21" t="s">
        <v>22</v>
      </c>
      <c r="I575" s="21" t="s">
        <v>103</v>
      </c>
      <c r="J575" s="21" t="s">
        <v>92</v>
      </c>
      <c r="K575" s="203" t="s">
        <v>467</v>
      </c>
      <c r="L575" s="55"/>
      <c r="M575" s="303">
        <v>0</v>
      </c>
      <c r="N575" s="303">
        <v>850</v>
      </c>
      <c r="O575" s="217">
        <f t="shared" si="8"/>
        <v>485410.6399999999</v>
      </c>
    </row>
    <row r="576" spans="1:15" ht="22.05" hidden="1" customHeight="1" x14ac:dyDescent="0.2">
      <c r="A576" s="300">
        <v>45688</v>
      </c>
      <c r="B576" s="20" t="s">
        <v>185</v>
      </c>
      <c r="C576" s="301">
        <v>53181</v>
      </c>
      <c r="D576" s="22"/>
      <c r="E576" s="307" t="s">
        <v>948</v>
      </c>
      <c r="F576" s="20" t="s">
        <v>79</v>
      </c>
      <c r="G576" s="41"/>
      <c r="H576" s="21" t="s">
        <v>21</v>
      </c>
      <c r="I576" s="21" t="s">
        <v>81</v>
      </c>
      <c r="J576" s="21" t="s">
        <v>182</v>
      </c>
      <c r="K576" s="203"/>
      <c r="L576" s="55"/>
      <c r="M576" s="303">
        <v>400000</v>
      </c>
      <c r="N576" s="303">
        <v>0</v>
      </c>
      <c r="O576" s="217">
        <f t="shared" si="8"/>
        <v>885410.6399999999</v>
      </c>
    </row>
    <row r="577" spans="1:17" ht="22.05" hidden="1" customHeight="1" x14ac:dyDescent="0.2">
      <c r="A577" s="300">
        <v>45688</v>
      </c>
      <c r="B577" s="20" t="s">
        <v>185</v>
      </c>
      <c r="C577" s="301">
        <v>53182</v>
      </c>
      <c r="D577" s="22"/>
      <c r="E577" s="307" t="s">
        <v>949</v>
      </c>
      <c r="F577" s="20" t="s">
        <v>79</v>
      </c>
      <c r="G577" s="41"/>
      <c r="H577" s="21" t="s">
        <v>21</v>
      </c>
      <c r="I577" s="21" t="s">
        <v>81</v>
      </c>
      <c r="J577" s="21" t="s">
        <v>180</v>
      </c>
      <c r="K577" s="203"/>
      <c r="L577" s="55"/>
      <c r="M577" s="303">
        <v>350000</v>
      </c>
      <c r="N577" s="303">
        <v>0</v>
      </c>
      <c r="O577" s="217">
        <f t="shared" si="8"/>
        <v>1235410.6399999999</v>
      </c>
    </row>
    <row r="578" spans="1:17" ht="22.05" hidden="1" customHeight="1" x14ac:dyDescent="0.2">
      <c r="A578" s="300">
        <v>45688</v>
      </c>
      <c r="B578" s="20" t="s">
        <v>185</v>
      </c>
      <c r="C578" s="301">
        <v>53183</v>
      </c>
      <c r="D578" s="22"/>
      <c r="E578" s="307" t="s">
        <v>143</v>
      </c>
      <c r="F578" s="20" t="s">
        <v>79</v>
      </c>
      <c r="G578" s="41"/>
      <c r="H578" s="21" t="s">
        <v>22</v>
      </c>
      <c r="I578" s="21" t="s">
        <v>53</v>
      </c>
      <c r="J578" s="21" t="s">
        <v>112</v>
      </c>
      <c r="K578" s="203" t="s">
        <v>526</v>
      </c>
      <c r="L578" s="55"/>
      <c r="M578" s="303">
        <v>0</v>
      </c>
      <c r="N578" s="303">
        <v>71497</v>
      </c>
      <c r="O578" s="217">
        <f t="shared" si="8"/>
        <v>1163913.6399999999</v>
      </c>
    </row>
    <row r="579" spans="1:17" ht="22.05" hidden="1" customHeight="1" x14ac:dyDescent="0.2">
      <c r="A579" s="300">
        <v>45688</v>
      </c>
      <c r="B579" s="20" t="s">
        <v>185</v>
      </c>
      <c r="C579" s="301">
        <v>53184</v>
      </c>
      <c r="D579" s="22"/>
      <c r="E579" s="307" t="s">
        <v>143</v>
      </c>
      <c r="F579" s="20" t="s">
        <v>79</v>
      </c>
      <c r="G579" s="41"/>
      <c r="H579" s="21" t="s">
        <v>22</v>
      </c>
      <c r="I579" s="21" t="s">
        <v>53</v>
      </c>
      <c r="J579" s="21" t="s">
        <v>112</v>
      </c>
      <c r="K579" s="203" t="s">
        <v>954</v>
      </c>
      <c r="L579" s="55"/>
      <c r="M579" s="303">
        <v>0</v>
      </c>
      <c r="N579" s="303">
        <v>76603</v>
      </c>
      <c r="O579" s="217">
        <f t="shared" si="8"/>
        <v>1087310.6399999999</v>
      </c>
    </row>
    <row r="580" spans="1:17" ht="22.05" hidden="1" customHeight="1" x14ac:dyDescent="0.2">
      <c r="A580" s="300">
        <v>45688</v>
      </c>
      <c r="B580" s="20" t="s">
        <v>185</v>
      </c>
      <c r="C580" s="301">
        <v>53185</v>
      </c>
      <c r="D580" s="22"/>
      <c r="E580" s="307" t="s">
        <v>143</v>
      </c>
      <c r="F580" s="20" t="s">
        <v>79</v>
      </c>
      <c r="G580" s="41"/>
      <c r="H580" s="21" t="s">
        <v>22</v>
      </c>
      <c r="I580" s="21" t="s">
        <v>53</v>
      </c>
      <c r="J580" s="21" t="s">
        <v>112</v>
      </c>
      <c r="K580" s="304" t="s">
        <v>955</v>
      </c>
      <c r="L580" s="55"/>
      <c r="M580" s="303">
        <v>0</v>
      </c>
      <c r="N580" s="303">
        <v>58480</v>
      </c>
      <c r="O580" s="217">
        <f t="shared" ref="O580:O644" si="9">O579+M580-N580</f>
        <v>1028830.6399999999</v>
      </c>
    </row>
    <row r="581" spans="1:17" ht="22.05" hidden="1" customHeight="1" x14ac:dyDescent="0.2">
      <c r="A581" s="300">
        <v>45688</v>
      </c>
      <c r="B581" s="20" t="s">
        <v>185</v>
      </c>
      <c r="C581" s="301">
        <v>53186</v>
      </c>
      <c r="D581" s="22"/>
      <c r="E581" s="307" t="s">
        <v>143</v>
      </c>
      <c r="F581" s="20" t="s">
        <v>79</v>
      </c>
      <c r="G581" s="41"/>
      <c r="H581" s="21" t="s">
        <v>22</v>
      </c>
      <c r="I581" s="21" t="s">
        <v>53</v>
      </c>
      <c r="J581" s="21" t="s">
        <v>112</v>
      </c>
      <c r="K581" s="203" t="s">
        <v>527</v>
      </c>
      <c r="L581" s="55"/>
      <c r="M581" s="303">
        <v>0</v>
      </c>
      <c r="N581" s="303">
        <v>28958</v>
      </c>
      <c r="O581" s="217">
        <f t="shared" si="9"/>
        <v>999872.6399999999</v>
      </c>
    </row>
    <row r="582" spans="1:17" ht="22.05" hidden="1" customHeight="1" x14ac:dyDescent="0.2">
      <c r="A582" s="300">
        <v>45688</v>
      </c>
      <c r="B582" s="20" t="s">
        <v>185</v>
      </c>
      <c r="C582" s="301">
        <v>53187</v>
      </c>
      <c r="D582" s="22"/>
      <c r="E582" s="307" t="s">
        <v>950</v>
      </c>
      <c r="F582" s="20" t="s">
        <v>79</v>
      </c>
      <c r="G582" s="41"/>
      <c r="H582" s="21" t="s">
        <v>22</v>
      </c>
      <c r="I582" s="21" t="s">
        <v>54</v>
      </c>
      <c r="J582" s="21" t="s">
        <v>64</v>
      </c>
      <c r="K582" s="203" t="s">
        <v>354</v>
      </c>
      <c r="L582" s="55"/>
      <c r="M582" s="303">
        <v>0</v>
      </c>
      <c r="N582" s="303">
        <v>33700</v>
      </c>
      <c r="O582" s="217">
        <f t="shared" si="9"/>
        <v>966172.6399999999</v>
      </c>
    </row>
    <row r="583" spans="1:17" ht="22.05" hidden="1" customHeight="1" x14ac:dyDescent="0.2">
      <c r="A583" s="300">
        <v>45688</v>
      </c>
      <c r="B583" s="20" t="s">
        <v>185</v>
      </c>
      <c r="C583" s="301">
        <v>53188</v>
      </c>
      <c r="D583" s="22"/>
      <c r="E583" s="307" t="s">
        <v>158</v>
      </c>
      <c r="F583" s="20" t="s">
        <v>79</v>
      </c>
      <c r="G583" s="41"/>
      <c r="H583" s="21" t="s">
        <v>22</v>
      </c>
      <c r="I583" s="21" t="s">
        <v>56</v>
      </c>
      <c r="J583" s="21" t="s">
        <v>116</v>
      </c>
      <c r="K583" s="203" t="s">
        <v>139</v>
      </c>
      <c r="L583" s="55"/>
      <c r="M583" s="303">
        <v>0</v>
      </c>
      <c r="N583" s="303">
        <v>600</v>
      </c>
      <c r="O583" s="217">
        <f t="shared" si="9"/>
        <v>965572.6399999999</v>
      </c>
    </row>
    <row r="584" spans="1:17" ht="22.05" hidden="1" customHeight="1" x14ac:dyDescent="0.2">
      <c r="A584" s="300">
        <v>45688</v>
      </c>
      <c r="B584" s="20" t="s">
        <v>185</v>
      </c>
      <c r="C584" s="301">
        <v>53189</v>
      </c>
      <c r="D584" s="22"/>
      <c r="E584" s="307" t="s">
        <v>393</v>
      </c>
      <c r="F584" s="20" t="s">
        <v>79</v>
      </c>
      <c r="G584" s="41"/>
      <c r="H584" s="21" t="s">
        <v>22</v>
      </c>
      <c r="I584" s="21" t="s">
        <v>103</v>
      </c>
      <c r="J584" s="21" t="s">
        <v>219</v>
      </c>
      <c r="K584" s="203" t="s">
        <v>956</v>
      </c>
      <c r="L584" s="55"/>
      <c r="M584" s="303">
        <v>0</v>
      </c>
      <c r="N584" s="303">
        <v>525</v>
      </c>
      <c r="O584" s="217">
        <f t="shared" si="9"/>
        <v>965047.6399999999</v>
      </c>
    </row>
    <row r="585" spans="1:17" ht="22.05" hidden="1" customHeight="1" x14ac:dyDescent="0.2">
      <c r="A585" s="300">
        <v>45688</v>
      </c>
      <c r="B585" s="20" t="s">
        <v>185</v>
      </c>
      <c r="C585" s="301">
        <v>53190</v>
      </c>
      <c r="D585" s="22"/>
      <c r="E585" s="307" t="s">
        <v>353</v>
      </c>
      <c r="F585" s="20" t="s">
        <v>79</v>
      </c>
      <c r="G585" s="41"/>
      <c r="H585" s="21" t="s">
        <v>22</v>
      </c>
      <c r="I585" s="21" t="s">
        <v>54</v>
      </c>
      <c r="J585" s="21" t="s">
        <v>64</v>
      </c>
      <c r="K585" s="203" t="s">
        <v>354</v>
      </c>
      <c r="L585" s="55"/>
      <c r="M585" s="303">
        <v>0</v>
      </c>
      <c r="N585" s="303">
        <v>1200</v>
      </c>
      <c r="O585" s="217">
        <f t="shared" si="9"/>
        <v>963847.6399999999</v>
      </c>
    </row>
    <row r="586" spans="1:17" ht="22.05" hidden="1" customHeight="1" thickBot="1" x14ac:dyDescent="0.25">
      <c r="A586" s="340">
        <v>45688</v>
      </c>
      <c r="B586" s="47" t="s">
        <v>185</v>
      </c>
      <c r="C586" s="341">
        <v>53191</v>
      </c>
      <c r="D586" s="48"/>
      <c r="E586" s="342" t="s">
        <v>160</v>
      </c>
      <c r="F586" s="47" t="s">
        <v>79</v>
      </c>
      <c r="G586" s="50"/>
      <c r="H586" s="30" t="s">
        <v>22</v>
      </c>
      <c r="I586" s="30" t="s">
        <v>103</v>
      </c>
      <c r="J586" s="30" t="s">
        <v>97</v>
      </c>
      <c r="K586" s="206" t="s">
        <v>134</v>
      </c>
      <c r="L586" s="101"/>
      <c r="M586" s="343">
        <v>0</v>
      </c>
      <c r="N586" s="343">
        <v>1600</v>
      </c>
      <c r="O586" s="577">
        <f t="shared" si="9"/>
        <v>962247.6399999999</v>
      </c>
      <c r="P586" s="384"/>
      <c r="Q586" s="158"/>
    </row>
    <row r="587" spans="1:17" ht="22.05" hidden="1" customHeight="1" x14ac:dyDescent="0.2">
      <c r="A587" s="300">
        <v>45689</v>
      </c>
      <c r="B587" s="20" t="s">
        <v>185</v>
      </c>
      <c r="C587" s="301">
        <v>53193</v>
      </c>
      <c r="D587" s="22"/>
      <c r="E587" s="307" t="s">
        <v>531</v>
      </c>
      <c r="F587" s="20" t="s">
        <v>79</v>
      </c>
      <c r="G587" s="41"/>
      <c r="H587" s="21" t="s">
        <v>22</v>
      </c>
      <c r="I587" s="21" t="s">
        <v>53</v>
      </c>
      <c r="J587" s="21" t="s">
        <v>112</v>
      </c>
      <c r="K587" s="203" t="s">
        <v>231</v>
      </c>
      <c r="L587" s="55"/>
      <c r="M587" s="303">
        <v>0</v>
      </c>
      <c r="N587" s="303">
        <v>16800</v>
      </c>
      <c r="O587" s="217">
        <f t="shared" si="9"/>
        <v>945447.6399999999</v>
      </c>
    </row>
    <row r="588" spans="1:17" ht="22.05" hidden="1" customHeight="1" x14ac:dyDescent="0.2">
      <c r="A588" s="300">
        <v>45689</v>
      </c>
      <c r="B588" s="20" t="s">
        <v>185</v>
      </c>
      <c r="C588" s="301">
        <v>53194</v>
      </c>
      <c r="D588" s="22"/>
      <c r="E588" s="307" t="s">
        <v>957</v>
      </c>
      <c r="F588" s="20" t="s">
        <v>79</v>
      </c>
      <c r="G588" s="41"/>
      <c r="H588" s="21" t="s">
        <v>22</v>
      </c>
      <c r="I588" s="21" t="s">
        <v>54</v>
      </c>
      <c r="J588" s="21" t="s">
        <v>61</v>
      </c>
      <c r="K588" s="203" t="s">
        <v>972</v>
      </c>
      <c r="L588" s="55"/>
      <c r="M588" s="303">
        <v>0</v>
      </c>
      <c r="N588" s="303">
        <v>2700</v>
      </c>
      <c r="O588" s="217">
        <f t="shared" si="9"/>
        <v>942747.6399999999</v>
      </c>
    </row>
    <row r="589" spans="1:17" ht="22.05" hidden="1" customHeight="1" x14ac:dyDescent="0.2">
      <c r="A589" s="300">
        <v>45689</v>
      </c>
      <c r="B589" s="20" t="s">
        <v>185</v>
      </c>
      <c r="C589" s="301">
        <v>53195</v>
      </c>
      <c r="D589" s="22"/>
      <c r="E589" s="307" t="s">
        <v>150</v>
      </c>
      <c r="F589" s="20" t="s">
        <v>79</v>
      </c>
      <c r="G589" s="41"/>
      <c r="H589" s="21" t="s">
        <v>22</v>
      </c>
      <c r="I589" s="21" t="s">
        <v>81</v>
      </c>
      <c r="J589" s="21" t="s">
        <v>200</v>
      </c>
      <c r="K589" s="203" t="s">
        <v>122</v>
      </c>
      <c r="L589" s="55"/>
      <c r="M589" s="303">
        <v>0</v>
      </c>
      <c r="N589" s="303">
        <v>298000</v>
      </c>
      <c r="O589" s="217">
        <f t="shared" si="9"/>
        <v>644747.6399999999</v>
      </c>
    </row>
    <row r="590" spans="1:17" ht="22.05" hidden="1" customHeight="1" x14ac:dyDescent="0.2">
      <c r="A590" s="300">
        <v>45689</v>
      </c>
      <c r="B590" s="20" t="s">
        <v>185</v>
      </c>
      <c r="C590" s="301">
        <v>53196</v>
      </c>
      <c r="D590" s="22"/>
      <c r="E590" s="307" t="s">
        <v>958</v>
      </c>
      <c r="F590" s="20" t="s">
        <v>79</v>
      </c>
      <c r="G590" s="41"/>
      <c r="H590" s="21" t="s">
        <v>22</v>
      </c>
      <c r="I590" s="21" t="s">
        <v>54</v>
      </c>
      <c r="J590" s="21" t="s">
        <v>32</v>
      </c>
      <c r="K590" s="203" t="s">
        <v>390</v>
      </c>
      <c r="L590" s="55"/>
      <c r="M590" s="303">
        <v>0</v>
      </c>
      <c r="N590" s="303">
        <v>3000</v>
      </c>
      <c r="O590" s="217">
        <f t="shared" si="9"/>
        <v>641747.6399999999</v>
      </c>
    </row>
    <row r="591" spans="1:17" ht="22.05" hidden="1" customHeight="1" x14ac:dyDescent="0.2">
      <c r="A591" s="300">
        <v>45689</v>
      </c>
      <c r="B591" s="20" t="s">
        <v>185</v>
      </c>
      <c r="C591" s="301">
        <v>53197</v>
      </c>
      <c r="D591" s="22"/>
      <c r="E591" s="307" t="s">
        <v>158</v>
      </c>
      <c r="F591" s="20" t="s">
        <v>79</v>
      </c>
      <c r="G591" s="41"/>
      <c r="H591" s="21" t="s">
        <v>22</v>
      </c>
      <c r="I591" s="21" t="s">
        <v>56</v>
      </c>
      <c r="J591" s="21" t="s">
        <v>116</v>
      </c>
      <c r="K591" s="203" t="s">
        <v>139</v>
      </c>
      <c r="L591" s="55"/>
      <c r="M591" s="303">
        <v>0</v>
      </c>
      <c r="N591" s="303">
        <v>490</v>
      </c>
      <c r="O591" s="217">
        <f t="shared" si="9"/>
        <v>641257.6399999999</v>
      </c>
    </row>
    <row r="592" spans="1:17" ht="22.05" hidden="1" customHeight="1" x14ac:dyDescent="0.2">
      <c r="A592" s="300">
        <v>45689</v>
      </c>
      <c r="B592" s="20" t="s">
        <v>185</v>
      </c>
      <c r="C592" s="301">
        <v>53198</v>
      </c>
      <c r="D592" s="22"/>
      <c r="E592" s="307" t="s">
        <v>959</v>
      </c>
      <c r="F592" s="20" t="s">
        <v>79</v>
      </c>
      <c r="G592" s="41"/>
      <c r="H592" s="21" t="s">
        <v>22</v>
      </c>
      <c r="I592" s="21" t="s">
        <v>103</v>
      </c>
      <c r="J592" s="21" t="s">
        <v>60</v>
      </c>
      <c r="K592" s="203" t="s">
        <v>133</v>
      </c>
      <c r="L592" s="55"/>
      <c r="M592" s="303">
        <v>0</v>
      </c>
      <c r="N592" s="303">
        <v>10000</v>
      </c>
      <c r="O592" s="217">
        <f t="shared" si="9"/>
        <v>631257.6399999999</v>
      </c>
    </row>
    <row r="593" spans="1:15" ht="22.05" hidden="1" customHeight="1" x14ac:dyDescent="0.2">
      <c r="A593" s="300">
        <v>45689</v>
      </c>
      <c r="B593" s="20" t="s">
        <v>185</v>
      </c>
      <c r="C593" s="301">
        <v>53199</v>
      </c>
      <c r="D593" s="22"/>
      <c r="E593" s="307" t="s">
        <v>960</v>
      </c>
      <c r="F593" s="20" t="s">
        <v>79</v>
      </c>
      <c r="G593" s="41"/>
      <c r="H593" s="21" t="s">
        <v>21</v>
      </c>
      <c r="I593" s="21" t="s">
        <v>28</v>
      </c>
      <c r="J593" s="21" t="s">
        <v>31</v>
      </c>
      <c r="K593" s="203"/>
      <c r="L593" s="55"/>
      <c r="M593" s="303">
        <v>31450</v>
      </c>
      <c r="N593" s="303">
        <v>0</v>
      </c>
      <c r="O593" s="217">
        <f t="shared" si="9"/>
        <v>662707.6399999999</v>
      </c>
    </row>
    <row r="594" spans="1:15" ht="22.05" hidden="1" customHeight="1" x14ac:dyDescent="0.2">
      <c r="A594" s="300">
        <v>45689</v>
      </c>
      <c r="B594" s="20" t="s">
        <v>185</v>
      </c>
      <c r="C594" s="301">
        <v>53200</v>
      </c>
      <c r="D594" s="22"/>
      <c r="E594" s="307" t="s">
        <v>961</v>
      </c>
      <c r="F594" s="20" t="s">
        <v>79</v>
      </c>
      <c r="G594" s="41"/>
      <c r="H594" s="21" t="s">
        <v>22</v>
      </c>
      <c r="I594" s="21" t="s">
        <v>53</v>
      </c>
      <c r="J594" s="21" t="s">
        <v>113</v>
      </c>
      <c r="K594" s="203" t="s">
        <v>418</v>
      </c>
      <c r="L594" s="55"/>
      <c r="M594" s="303">
        <v>0</v>
      </c>
      <c r="N594" s="303">
        <v>9000</v>
      </c>
      <c r="O594" s="217">
        <f t="shared" si="9"/>
        <v>653707.6399999999</v>
      </c>
    </row>
    <row r="595" spans="1:15" ht="22.05" hidden="1" customHeight="1" x14ac:dyDescent="0.2">
      <c r="A595" s="300">
        <v>45689</v>
      </c>
      <c r="B595" s="20" t="s">
        <v>185</v>
      </c>
      <c r="C595" s="301">
        <v>53201</v>
      </c>
      <c r="D595" s="22"/>
      <c r="E595" s="307" t="s">
        <v>962</v>
      </c>
      <c r="F595" s="20" t="s">
        <v>79</v>
      </c>
      <c r="G595" s="41"/>
      <c r="H595" s="21" t="s">
        <v>22</v>
      </c>
      <c r="I595" s="21" t="s">
        <v>56</v>
      </c>
      <c r="J595" s="21" t="s">
        <v>116</v>
      </c>
      <c r="K595" s="203" t="s">
        <v>415</v>
      </c>
      <c r="L595" s="55"/>
      <c r="M595" s="303">
        <v>0</v>
      </c>
      <c r="N595" s="303">
        <v>500</v>
      </c>
      <c r="O595" s="217">
        <f t="shared" si="9"/>
        <v>653207.6399999999</v>
      </c>
    </row>
    <row r="596" spans="1:15" ht="22.05" hidden="1" customHeight="1" x14ac:dyDescent="0.2">
      <c r="A596" s="300">
        <v>45689</v>
      </c>
      <c r="B596" s="20" t="s">
        <v>185</v>
      </c>
      <c r="C596" s="301">
        <v>53202</v>
      </c>
      <c r="D596" s="22"/>
      <c r="E596" s="307" t="s">
        <v>963</v>
      </c>
      <c r="F596" s="20" t="s">
        <v>79</v>
      </c>
      <c r="G596" s="41"/>
      <c r="H596" s="21" t="s">
        <v>22</v>
      </c>
      <c r="I596" s="21" t="s">
        <v>103</v>
      </c>
      <c r="J596" s="21" t="s">
        <v>102</v>
      </c>
      <c r="K596" s="203" t="s">
        <v>973</v>
      </c>
      <c r="L596" s="55"/>
      <c r="M596" s="303">
        <v>0</v>
      </c>
      <c r="N596" s="303">
        <v>600</v>
      </c>
      <c r="O596" s="217">
        <f t="shared" si="9"/>
        <v>652607.6399999999</v>
      </c>
    </row>
    <row r="597" spans="1:15" ht="22.05" hidden="1" customHeight="1" x14ac:dyDescent="0.2">
      <c r="A597" s="300">
        <v>45689</v>
      </c>
      <c r="B597" s="20" t="s">
        <v>185</v>
      </c>
      <c r="C597" s="301">
        <v>53203</v>
      </c>
      <c r="D597" s="22"/>
      <c r="E597" s="307" t="s">
        <v>130</v>
      </c>
      <c r="F597" s="20" t="s">
        <v>79</v>
      </c>
      <c r="G597" s="41"/>
      <c r="H597" s="21" t="s">
        <v>22</v>
      </c>
      <c r="I597" s="21" t="s">
        <v>53</v>
      </c>
      <c r="J597" s="21" t="s">
        <v>113</v>
      </c>
      <c r="K597" s="203" t="s">
        <v>974</v>
      </c>
      <c r="L597" s="55"/>
      <c r="M597" s="303">
        <v>0</v>
      </c>
      <c r="N597" s="303">
        <v>1000</v>
      </c>
      <c r="O597" s="217">
        <f t="shared" si="9"/>
        <v>651607.6399999999</v>
      </c>
    </row>
    <row r="598" spans="1:15" ht="22.05" hidden="1" customHeight="1" x14ac:dyDescent="0.2">
      <c r="A598" s="300">
        <v>45689</v>
      </c>
      <c r="B598" s="20" t="s">
        <v>185</v>
      </c>
      <c r="C598" s="301">
        <v>53204</v>
      </c>
      <c r="D598" s="22"/>
      <c r="E598" s="307" t="s">
        <v>154</v>
      </c>
      <c r="F598" s="20" t="s">
        <v>79</v>
      </c>
      <c r="G598" s="41"/>
      <c r="H598" s="21" t="s">
        <v>22</v>
      </c>
      <c r="I598" s="21" t="s">
        <v>103</v>
      </c>
      <c r="J598" s="21" t="s">
        <v>219</v>
      </c>
      <c r="K598" s="203" t="s">
        <v>933</v>
      </c>
      <c r="L598" s="55"/>
      <c r="M598" s="303">
        <v>0</v>
      </c>
      <c r="N598" s="303">
        <v>600</v>
      </c>
      <c r="O598" s="217">
        <f t="shared" si="9"/>
        <v>651007.6399999999</v>
      </c>
    </row>
    <row r="599" spans="1:15" ht="22.05" hidden="1" customHeight="1" x14ac:dyDescent="0.2">
      <c r="A599" s="300">
        <v>45689</v>
      </c>
      <c r="B599" s="20" t="s">
        <v>185</v>
      </c>
      <c r="C599" s="301">
        <v>53205</v>
      </c>
      <c r="D599" s="22"/>
      <c r="E599" s="307" t="s">
        <v>538</v>
      </c>
      <c r="F599" s="20" t="s">
        <v>79</v>
      </c>
      <c r="G599" s="41"/>
      <c r="H599" s="21" t="s">
        <v>22</v>
      </c>
      <c r="I599" s="21" t="s">
        <v>103</v>
      </c>
      <c r="J599" s="21" t="s">
        <v>214</v>
      </c>
      <c r="K599" s="203" t="s">
        <v>368</v>
      </c>
      <c r="L599" s="55"/>
      <c r="M599" s="303">
        <v>0</v>
      </c>
      <c r="N599" s="303">
        <v>150</v>
      </c>
      <c r="O599" s="217">
        <f t="shared" si="9"/>
        <v>650857.6399999999</v>
      </c>
    </row>
    <row r="600" spans="1:15" ht="22.05" hidden="1" customHeight="1" x14ac:dyDescent="0.2">
      <c r="A600" s="300">
        <v>45689</v>
      </c>
      <c r="B600" s="20" t="s">
        <v>185</v>
      </c>
      <c r="C600" s="301">
        <v>53206</v>
      </c>
      <c r="D600" s="22"/>
      <c r="E600" s="307" t="s">
        <v>964</v>
      </c>
      <c r="F600" s="20" t="s">
        <v>79</v>
      </c>
      <c r="G600" s="41"/>
      <c r="H600" s="21" t="s">
        <v>22</v>
      </c>
      <c r="I600" s="21" t="s">
        <v>103</v>
      </c>
      <c r="J600" s="21" t="s">
        <v>60</v>
      </c>
      <c r="K600" s="203" t="s">
        <v>975</v>
      </c>
      <c r="L600" s="55"/>
      <c r="M600" s="303">
        <v>0</v>
      </c>
      <c r="N600" s="303">
        <v>1600</v>
      </c>
      <c r="O600" s="217">
        <f t="shared" si="9"/>
        <v>649257.6399999999</v>
      </c>
    </row>
    <row r="601" spans="1:15" ht="22.05" hidden="1" customHeight="1" x14ac:dyDescent="0.2">
      <c r="A601" s="300">
        <v>45689</v>
      </c>
      <c r="B601" s="20" t="s">
        <v>185</v>
      </c>
      <c r="C601" s="301">
        <v>53207</v>
      </c>
      <c r="D601" s="22"/>
      <c r="E601" s="307" t="s">
        <v>965</v>
      </c>
      <c r="F601" s="20" t="s">
        <v>79</v>
      </c>
      <c r="G601" s="41"/>
      <c r="H601" s="21" t="s">
        <v>22</v>
      </c>
      <c r="I601" s="21" t="s">
        <v>56</v>
      </c>
      <c r="J601" s="21" t="s">
        <v>116</v>
      </c>
      <c r="K601" s="203" t="s">
        <v>135</v>
      </c>
      <c r="L601" s="55"/>
      <c r="M601" s="303">
        <v>0</v>
      </c>
      <c r="N601" s="303">
        <v>1750</v>
      </c>
      <c r="O601" s="217">
        <f t="shared" si="9"/>
        <v>647507.6399999999</v>
      </c>
    </row>
    <row r="602" spans="1:15" ht="22.05" hidden="1" customHeight="1" x14ac:dyDescent="0.2">
      <c r="A602" s="300">
        <v>45689</v>
      </c>
      <c r="B602" s="20" t="s">
        <v>185</v>
      </c>
      <c r="C602" s="301">
        <v>53208</v>
      </c>
      <c r="D602" s="22"/>
      <c r="E602" s="307" t="s">
        <v>402</v>
      </c>
      <c r="F602" s="20" t="s">
        <v>79</v>
      </c>
      <c r="G602" s="41"/>
      <c r="H602" s="21" t="s">
        <v>22</v>
      </c>
      <c r="I602" s="21" t="s">
        <v>80</v>
      </c>
      <c r="J602" s="21" t="s">
        <v>66</v>
      </c>
      <c r="K602" s="203" t="s">
        <v>544</v>
      </c>
      <c r="L602" s="55"/>
      <c r="M602" s="303">
        <v>0</v>
      </c>
      <c r="N602" s="303">
        <v>700</v>
      </c>
      <c r="O602" s="217">
        <f t="shared" si="9"/>
        <v>646807.6399999999</v>
      </c>
    </row>
    <row r="603" spans="1:15" ht="22.05" hidden="1" customHeight="1" x14ac:dyDescent="0.2">
      <c r="A603" s="300">
        <v>45689</v>
      </c>
      <c r="B603" s="20" t="s">
        <v>185</v>
      </c>
      <c r="C603" s="301">
        <v>53209</v>
      </c>
      <c r="D603" s="22"/>
      <c r="E603" s="307" t="s">
        <v>204</v>
      </c>
      <c r="F603" s="20" t="s">
        <v>79</v>
      </c>
      <c r="G603" s="41"/>
      <c r="H603" s="21" t="s">
        <v>22</v>
      </c>
      <c r="I603" s="21" t="s">
        <v>56</v>
      </c>
      <c r="J603" s="21" t="s">
        <v>212</v>
      </c>
      <c r="K603" s="203" t="s">
        <v>235</v>
      </c>
      <c r="L603" s="55"/>
      <c r="M603" s="303">
        <v>0</v>
      </c>
      <c r="N603" s="303">
        <v>1000</v>
      </c>
      <c r="O603" s="217">
        <f t="shared" si="9"/>
        <v>645807.6399999999</v>
      </c>
    </row>
    <row r="604" spans="1:15" ht="22.05" hidden="1" customHeight="1" x14ac:dyDescent="0.2">
      <c r="A604" s="300">
        <v>45689</v>
      </c>
      <c r="B604" s="20" t="s">
        <v>185</v>
      </c>
      <c r="C604" s="301">
        <v>53210</v>
      </c>
      <c r="D604" s="22"/>
      <c r="E604" s="307" t="s">
        <v>396</v>
      </c>
      <c r="F604" s="20" t="s">
        <v>79</v>
      </c>
      <c r="G604" s="41"/>
      <c r="H604" s="21" t="s">
        <v>22</v>
      </c>
      <c r="I604" s="21" t="s">
        <v>54</v>
      </c>
      <c r="J604" s="21" t="s">
        <v>64</v>
      </c>
      <c r="K604" s="203" t="s">
        <v>976</v>
      </c>
      <c r="L604" s="55"/>
      <c r="M604" s="303">
        <v>0</v>
      </c>
      <c r="N604" s="303">
        <v>8500</v>
      </c>
      <c r="O604" s="217">
        <f t="shared" si="9"/>
        <v>637307.6399999999</v>
      </c>
    </row>
    <row r="605" spans="1:15" ht="22.05" hidden="1" customHeight="1" x14ac:dyDescent="0.2">
      <c r="A605" s="300">
        <v>45689</v>
      </c>
      <c r="B605" s="20" t="s">
        <v>185</v>
      </c>
      <c r="C605" s="301">
        <v>53211</v>
      </c>
      <c r="D605" s="22"/>
      <c r="E605" s="307" t="s">
        <v>966</v>
      </c>
      <c r="F605" s="20" t="s">
        <v>79</v>
      </c>
      <c r="G605" s="41"/>
      <c r="H605" s="21" t="s">
        <v>21</v>
      </c>
      <c r="I605" s="21" t="s">
        <v>28</v>
      </c>
      <c r="J605" s="21" t="s">
        <v>31</v>
      </c>
      <c r="K605" s="203"/>
      <c r="L605" s="55"/>
      <c r="M605" s="303">
        <v>150000</v>
      </c>
      <c r="N605" s="303">
        <v>0</v>
      </c>
      <c r="O605" s="217">
        <f t="shared" si="9"/>
        <v>787307.6399999999</v>
      </c>
    </row>
    <row r="606" spans="1:15" ht="22.05" hidden="1" customHeight="1" x14ac:dyDescent="0.2">
      <c r="A606" s="300">
        <v>45689</v>
      </c>
      <c r="B606" s="20" t="s">
        <v>185</v>
      </c>
      <c r="C606" s="301">
        <v>53212</v>
      </c>
      <c r="D606" s="22"/>
      <c r="E606" s="307" t="s">
        <v>143</v>
      </c>
      <c r="F606" s="20" t="s">
        <v>79</v>
      </c>
      <c r="G606" s="41"/>
      <c r="H606" s="21" t="s">
        <v>22</v>
      </c>
      <c r="I606" s="21" t="s">
        <v>53</v>
      </c>
      <c r="J606" s="21" t="s">
        <v>114</v>
      </c>
      <c r="K606" s="203" t="s">
        <v>149</v>
      </c>
      <c r="L606" s="55"/>
      <c r="M606" s="303">
        <v>0</v>
      </c>
      <c r="N606" s="303">
        <v>21200</v>
      </c>
      <c r="O606" s="217">
        <f t="shared" si="9"/>
        <v>766107.6399999999</v>
      </c>
    </row>
    <row r="607" spans="1:15" ht="22.05" hidden="1" customHeight="1" x14ac:dyDescent="0.2">
      <c r="A607" s="300">
        <v>45689</v>
      </c>
      <c r="B607" s="20" t="s">
        <v>185</v>
      </c>
      <c r="C607" s="301">
        <v>53213</v>
      </c>
      <c r="D607" s="22"/>
      <c r="E607" s="307" t="s">
        <v>143</v>
      </c>
      <c r="F607" s="20" t="s">
        <v>79</v>
      </c>
      <c r="G607" s="41"/>
      <c r="H607" s="21" t="s">
        <v>22</v>
      </c>
      <c r="I607" s="21" t="s">
        <v>53</v>
      </c>
      <c r="J607" s="21" t="s">
        <v>114</v>
      </c>
      <c r="K607" s="203" t="s">
        <v>273</v>
      </c>
      <c r="L607" s="55"/>
      <c r="M607" s="303">
        <v>0</v>
      </c>
      <c r="N607" s="303">
        <v>4767</v>
      </c>
      <c r="O607" s="217">
        <f t="shared" si="9"/>
        <v>761340.6399999999</v>
      </c>
    </row>
    <row r="608" spans="1:15" ht="22.05" hidden="1" customHeight="1" x14ac:dyDescent="0.2">
      <c r="A608" s="300">
        <v>45689</v>
      </c>
      <c r="B608" s="20" t="s">
        <v>185</v>
      </c>
      <c r="C608" s="301">
        <v>53214</v>
      </c>
      <c r="D608" s="22"/>
      <c r="E608" s="307" t="s">
        <v>143</v>
      </c>
      <c r="F608" s="20" t="s">
        <v>79</v>
      </c>
      <c r="G608" s="41"/>
      <c r="H608" s="21" t="s">
        <v>22</v>
      </c>
      <c r="I608" s="21" t="s">
        <v>53</v>
      </c>
      <c r="J608" s="21" t="s">
        <v>112</v>
      </c>
      <c r="K608" s="203" t="s">
        <v>416</v>
      </c>
      <c r="L608" s="55"/>
      <c r="M608" s="303">
        <v>0</v>
      </c>
      <c r="N608" s="303">
        <v>53599</v>
      </c>
      <c r="O608" s="217">
        <f t="shared" si="9"/>
        <v>707741.6399999999</v>
      </c>
    </row>
    <row r="609" spans="1:15" ht="22.05" hidden="1" customHeight="1" x14ac:dyDescent="0.2">
      <c r="A609" s="300">
        <v>45689</v>
      </c>
      <c r="B609" s="20" t="s">
        <v>185</v>
      </c>
      <c r="C609" s="301">
        <v>53215</v>
      </c>
      <c r="D609" s="22"/>
      <c r="E609" s="307" t="s">
        <v>143</v>
      </c>
      <c r="F609" s="20" t="s">
        <v>79</v>
      </c>
      <c r="G609" s="41"/>
      <c r="H609" s="21" t="s">
        <v>22</v>
      </c>
      <c r="I609" s="21" t="s">
        <v>53</v>
      </c>
      <c r="J609" s="21" t="s">
        <v>112</v>
      </c>
      <c r="K609" s="203" t="s">
        <v>147</v>
      </c>
      <c r="L609" s="55"/>
      <c r="M609" s="303">
        <v>0</v>
      </c>
      <c r="N609" s="303">
        <v>9500</v>
      </c>
      <c r="O609" s="217">
        <f t="shared" si="9"/>
        <v>698241.6399999999</v>
      </c>
    </row>
    <row r="610" spans="1:15" ht="22.05" hidden="1" customHeight="1" x14ac:dyDescent="0.2">
      <c r="A610" s="300">
        <v>45689</v>
      </c>
      <c r="B610" s="20" t="s">
        <v>185</v>
      </c>
      <c r="C610" s="301">
        <v>53216</v>
      </c>
      <c r="D610" s="22"/>
      <c r="E610" s="307" t="s">
        <v>143</v>
      </c>
      <c r="F610" s="20" t="s">
        <v>79</v>
      </c>
      <c r="G610" s="41"/>
      <c r="H610" s="21" t="s">
        <v>22</v>
      </c>
      <c r="I610" s="21" t="s">
        <v>53</v>
      </c>
      <c r="J610" s="21" t="s">
        <v>112</v>
      </c>
      <c r="K610" s="203" t="s">
        <v>418</v>
      </c>
      <c r="L610" s="55"/>
      <c r="M610" s="303">
        <v>0</v>
      </c>
      <c r="N610" s="303">
        <v>21300</v>
      </c>
      <c r="O610" s="217">
        <f t="shared" si="9"/>
        <v>676941.6399999999</v>
      </c>
    </row>
    <row r="611" spans="1:15" ht="22.05" hidden="1" customHeight="1" x14ac:dyDescent="0.2">
      <c r="A611" s="300">
        <v>45689</v>
      </c>
      <c r="B611" s="20" t="s">
        <v>185</v>
      </c>
      <c r="C611" s="301">
        <v>53217</v>
      </c>
      <c r="D611" s="22"/>
      <c r="E611" s="307" t="s">
        <v>143</v>
      </c>
      <c r="F611" s="20" t="s">
        <v>79</v>
      </c>
      <c r="G611" s="41"/>
      <c r="H611" s="21" t="s">
        <v>22</v>
      </c>
      <c r="I611" s="21" t="s">
        <v>53</v>
      </c>
      <c r="J611" s="21" t="s">
        <v>112</v>
      </c>
      <c r="K611" s="203" t="s">
        <v>278</v>
      </c>
      <c r="L611" s="55"/>
      <c r="M611" s="303">
        <v>0</v>
      </c>
      <c r="N611" s="303">
        <v>15600</v>
      </c>
      <c r="O611" s="217">
        <f t="shared" si="9"/>
        <v>661341.6399999999</v>
      </c>
    </row>
    <row r="612" spans="1:15" ht="22.05" hidden="1" customHeight="1" x14ac:dyDescent="0.2">
      <c r="A612" s="300">
        <v>45689</v>
      </c>
      <c r="B612" s="20" t="s">
        <v>185</v>
      </c>
      <c r="C612" s="301">
        <v>53218</v>
      </c>
      <c r="D612" s="22"/>
      <c r="E612" s="307" t="s">
        <v>143</v>
      </c>
      <c r="F612" s="20" t="s">
        <v>79</v>
      </c>
      <c r="G612" s="41"/>
      <c r="H612" s="21" t="s">
        <v>22</v>
      </c>
      <c r="I612" s="21" t="s">
        <v>53</v>
      </c>
      <c r="J612" s="21" t="s">
        <v>112</v>
      </c>
      <c r="K612" s="203" t="s">
        <v>264</v>
      </c>
      <c r="L612" s="55"/>
      <c r="M612" s="303">
        <v>0</v>
      </c>
      <c r="N612" s="303">
        <v>62550</v>
      </c>
      <c r="O612" s="217">
        <f t="shared" si="9"/>
        <v>598791.6399999999</v>
      </c>
    </row>
    <row r="613" spans="1:15" ht="22.05" hidden="1" customHeight="1" x14ac:dyDescent="0.2">
      <c r="A613" s="300">
        <v>45689</v>
      </c>
      <c r="B613" s="20" t="s">
        <v>185</v>
      </c>
      <c r="C613" s="301">
        <v>53219</v>
      </c>
      <c r="D613" s="22"/>
      <c r="E613" s="328" t="s">
        <v>141</v>
      </c>
      <c r="F613" s="329" t="s">
        <v>79</v>
      </c>
      <c r="G613" s="330"/>
      <c r="H613" s="331" t="s">
        <v>22</v>
      </c>
      <c r="I613" s="331" t="s">
        <v>54</v>
      </c>
      <c r="J613" s="331" t="s">
        <v>63</v>
      </c>
      <c r="K613" s="332" t="s">
        <v>225</v>
      </c>
      <c r="L613" s="333">
        <v>75000</v>
      </c>
      <c r="M613" s="333">
        <v>0</v>
      </c>
      <c r="N613" s="333">
        <v>10000</v>
      </c>
      <c r="O613" s="217">
        <f t="shared" si="9"/>
        <v>588791.6399999999</v>
      </c>
    </row>
    <row r="614" spans="1:15" ht="22.05" hidden="1" customHeight="1" x14ac:dyDescent="0.2">
      <c r="A614" s="300">
        <v>45689</v>
      </c>
      <c r="B614" s="20" t="s">
        <v>185</v>
      </c>
      <c r="C614" s="301">
        <v>53219</v>
      </c>
      <c r="D614" s="22"/>
      <c r="E614" s="328" t="s">
        <v>559</v>
      </c>
      <c r="F614" s="329" t="s">
        <v>79</v>
      </c>
      <c r="G614" s="330"/>
      <c r="H614" s="331" t="s">
        <v>22</v>
      </c>
      <c r="I614" s="331" t="s">
        <v>54</v>
      </c>
      <c r="J614" s="331" t="s">
        <v>41</v>
      </c>
      <c r="K614" s="332" t="s">
        <v>225</v>
      </c>
      <c r="L614" s="333">
        <v>75000</v>
      </c>
      <c r="M614" s="333">
        <v>0</v>
      </c>
      <c r="N614" s="333">
        <v>20000</v>
      </c>
      <c r="O614" s="217">
        <f t="shared" si="9"/>
        <v>568791.6399999999</v>
      </c>
    </row>
    <row r="615" spans="1:15" ht="22.05" hidden="1" customHeight="1" x14ac:dyDescent="0.2">
      <c r="A615" s="300">
        <v>45689</v>
      </c>
      <c r="B615" s="20" t="s">
        <v>185</v>
      </c>
      <c r="C615" s="301">
        <v>53219</v>
      </c>
      <c r="D615" s="22"/>
      <c r="E615" s="328" t="s">
        <v>463</v>
      </c>
      <c r="F615" s="329" t="s">
        <v>79</v>
      </c>
      <c r="G615" s="330"/>
      <c r="H615" s="331" t="s">
        <v>22</v>
      </c>
      <c r="I615" s="331" t="s">
        <v>54</v>
      </c>
      <c r="J615" s="331" t="s">
        <v>62</v>
      </c>
      <c r="K615" s="332" t="s">
        <v>225</v>
      </c>
      <c r="L615" s="333">
        <v>75000</v>
      </c>
      <c r="M615" s="333">
        <v>0</v>
      </c>
      <c r="N615" s="333">
        <v>30000</v>
      </c>
      <c r="O615" s="217">
        <f t="shared" si="9"/>
        <v>538791.6399999999</v>
      </c>
    </row>
    <row r="616" spans="1:15" ht="22.05" hidden="1" customHeight="1" x14ac:dyDescent="0.2">
      <c r="A616" s="300">
        <v>45689</v>
      </c>
      <c r="B616" s="20" t="s">
        <v>185</v>
      </c>
      <c r="C616" s="301">
        <v>53219</v>
      </c>
      <c r="D616" s="22"/>
      <c r="E616" s="328" t="s">
        <v>560</v>
      </c>
      <c r="F616" s="329" t="s">
        <v>79</v>
      </c>
      <c r="G616" s="330"/>
      <c r="H616" s="331" t="s">
        <v>22</v>
      </c>
      <c r="I616" s="331" t="s">
        <v>29</v>
      </c>
      <c r="J616" s="331" t="s">
        <v>209</v>
      </c>
      <c r="K616" s="332" t="s">
        <v>225</v>
      </c>
      <c r="L616" s="333" t="s">
        <v>1619</v>
      </c>
      <c r="M616" s="333">
        <v>0</v>
      </c>
      <c r="N616" s="333">
        <v>10000</v>
      </c>
      <c r="O616" s="217">
        <f t="shared" si="9"/>
        <v>528791.6399999999</v>
      </c>
    </row>
    <row r="617" spans="1:15" ht="22.05" hidden="1" customHeight="1" x14ac:dyDescent="0.2">
      <c r="A617" s="300">
        <v>45689</v>
      </c>
      <c r="B617" s="20" t="s">
        <v>185</v>
      </c>
      <c r="C617" s="301">
        <v>53219</v>
      </c>
      <c r="D617" s="22"/>
      <c r="E617" s="328" t="s">
        <v>561</v>
      </c>
      <c r="F617" s="329" t="s">
        <v>79</v>
      </c>
      <c r="G617" s="330"/>
      <c r="H617" s="331" t="s">
        <v>22</v>
      </c>
      <c r="I617" s="331" t="s">
        <v>54</v>
      </c>
      <c r="J617" s="331" t="s">
        <v>63</v>
      </c>
      <c r="K617" s="332" t="s">
        <v>225</v>
      </c>
      <c r="L617" s="333">
        <v>75000</v>
      </c>
      <c r="M617" s="333">
        <v>0</v>
      </c>
      <c r="N617" s="333">
        <v>5000</v>
      </c>
      <c r="O617" s="217">
        <f t="shared" si="9"/>
        <v>523791.6399999999</v>
      </c>
    </row>
    <row r="618" spans="1:15" ht="22.05" hidden="1" customHeight="1" x14ac:dyDescent="0.2">
      <c r="A618" s="300">
        <v>45689</v>
      </c>
      <c r="B618" s="20" t="s">
        <v>185</v>
      </c>
      <c r="C618" s="301">
        <v>53220</v>
      </c>
      <c r="D618" s="22"/>
      <c r="E618" s="307" t="s">
        <v>143</v>
      </c>
      <c r="F618" s="20" t="s">
        <v>79</v>
      </c>
      <c r="G618" s="41"/>
      <c r="H618" s="21" t="s">
        <v>22</v>
      </c>
      <c r="I618" s="21" t="s">
        <v>53</v>
      </c>
      <c r="J618" s="21" t="s">
        <v>112</v>
      </c>
      <c r="K618" s="203" t="s">
        <v>56</v>
      </c>
      <c r="L618" s="55"/>
      <c r="M618" s="303">
        <v>0</v>
      </c>
      <c r="N618" s="303">
        <v>30450</v>
      </c>
      <c r="O618" s="217">
        <f t="shared" si="9"/>
        <v>493341.6399999999</v>
      </c>
    </row>
    <row r="619" spans="1:15" ht="22.05" hidden="1" customHeight="1" x14ac:dyDescent="0.2">
      <c r="A619" s="300">
        <v>45689</v>
      </c>
      <c r="B619" s="20" t="s">
        <v>185</v>
      </c>
      <c r="C619" s="301">
        <v>53221</v>
      </c>
      <c r="D619" s="22"/>
      <c r="E619" s="334" t="s">
        <v>143</v>
      </c>
      <c r="F619" s="329" t="s">
        <v>79</v>
      </c>
      <c r="G619" s="330"/>
      <c r="H619" s="331" t="s">
        <v>22</v>
      </c>
      <c r="I619" s="331" t="s">
        <v>53</v>
      </c>
      <c r="J619" s="331" t="s">
        <v>112</v>
      </c>
      <c r="K619" s="332" t="s">
        <v>145</v>
      </c>
      <c r="L619" s="333">
        <v>33800</v>
      </c>
      <c r="M619" s="333">
        <v>0</v>
      </c>
      <c r="N619" s="333">
        <f>L619-N620-N621-N622-N623</f>
        <v>22700</v>
      </c>
      <c r="O619" s="217">
        <f t="shared" si="9"/>
        <v>470641.6399999999</v>
      </c>
    </row>
    <row r="620" spans="1:15" ht="22.05" hidden="1" customHeight="1" x14ac:dyDescent="0.2">
      <c r="A620" s="300">
        <v>45689</v>
      </c>
      <c r="B620" s="20" t="s">
        <v>185</v>
      </c>
      <c r="C620" s="301">
        <v>53221</v>
      </c>
      <c r="D620" s="22"/>
      <c r="E620" s="334" t="s">
        <v>558</v>
      </c>
      <c r="F620" s="329" t="s">
        <v>79</v>
      </c>
      <c r="G620" s="330"/>
      <c r="H620" s="331" t="s">
        <v>22</v>
      </c>
      <c r="I620" s="331" t="s">
        <v>54</v>
      </c>
      <c r="J620" s="331" t="s">
        <v>61</v>
      </c>
      <c r="K620" s="332" t="s">
        <v>145</v>
      </c>
      <c r="L620" s="333">
        <v>33800</v>
      </c>
      <c r="M620" s="333">
        <v>0</v>
      </c>
      <c r="N620" s="333">
        <v>1800</v>
      </c>
      <c r="O620" s="217">
        <f t="shared" si="9"/>
        <v>468841.6399999999</v>
      </c>
    </row>
    <row r="621" spans="1:15" ht="22.05" hidden="1" customHeight="1" x14ac:dyDescent="0.2">
      <c r="A621" s="300">
        <v>45689</v>
      </c>
      <c r="B621" s="20" t="s">
        <v>185</v>
      </c>
      <c r="C621" s="301">
        <v>53221</v>
      </c>
      <c r="D621" s="22"/>
      <c r="E621" s="328" t="s">
        <v>555</v>
      </c>
      <c r="F621" s="329" t="s">
        <v>79</v>
      </c>
      <c r="G621" s="330"/>
      <c r="H621" s="331" t="s">
        <v>22</v>
      </c>
      <c r="I621" s="331" t="s">
        <v>54</v>
      </c>
      <c r="J621" s="331" t="s">
        <v>61</v>
      </c>
      <c r="K621" s="332" t="s">
        <v>145</v>
      </c>
      <c r="L621" s="333">
        <v>33800</v>
      </c>
      <c r="M621" s="333">
        <v>0</v>
      </c>
      <c r="N621" s="333">
        <v>1500</v>
      </c>
      <c r="O621" s="217">
        <f t="shared" si="9"/>
        <v>467341.6399999999</v>
      </c>
    </row>
    <row r="622" spans="1:15" ht="22.05" hidden="1" customHeight="1" x14ac:dyDescent="0.2">
      <c r="A622" s="300">
        <v>45689</v>
      </c>
      <c r="B622" s="20" t="s">
        <v>185</v>
      </c>
      <c r="C622" s="301">
        <v>53221</v>
      </c>
      <c r="D622" s="22"/>
      <c r="E622" s="328" t="s">
        <v>556</v>
      </c>
      <c r="F622" s="329" t="s">
        <v>79</v>
      </c>
      <c r="G622" s="330"/>
      <c r="H622" s="331" t="s">
        <v>22</v>
      </c>
      <c r="I622" s="331" t="s">
        <v>54</v>
      </c>
      <c r="J622" s="331" t="s">
        <v>32</v>
      </c>
      <c r="K622" s="332" t="s">
        <v>145</v>
      </c>
      <c r="L622" s="333">
        <v>33800</v>
      </c>
      <c r="M622" s="333">
        <v>0</v>
      </c>
      <c r="N622" s="333">
        <v>6000</v>
      </c>
      <c r="O622" s="217">
        <f t="shared" si="9"/>
        <v>461341.6399999999</v>
      </c>
    </row>
    <row r="623" spans="1:15" ht="22.05" hidden="1" customHeight="1" x14ac:dyDescent="0.2">
      <c r="A623" s="300">
        <v>45689</v>
      </c>
      <c r="B623" s="20" t="s">
        <v>185</v>
      </c>
      <c r="C623" s="301">
        <v>53221</v>
      </c>
      <c r="D623" s="22"/>
      <c r="E623" s="328" t="s">
        <v>557</v>
      </c>
      <c r="F623" s="329" t="s">
        <v>79</v>
      </c>
      <c r="G623" s="330"/>
      <c r="H623" s="331" t="s">
        <v>22</v>
      </c>
      <c r="I623" s="331" t="s">
        <v>54</v>
      </c>
      <c r="J623" s="331" t="s">
        <v>63</v>
      </c>
      <c r="K623" s="332" t="s">
        <v>145</v>
      </c>
      <c r="L623" s="333">
        <v>33800</v>
      </c>
      <c r="M623" s="333">
        <v>0</v>
      </c>
      <c r="N623" s="333">
        <v>1800</v>
      </c>
      <c r="O623" s="217">
        <f t="shared" si="9"/>
        <v>459541.6399999999</v>
      </c>
    </row>
    <row r="624" spans="1:15" ht="22.05" hidden="1" customHeight="1" x14ac:dyDescent="0.2">
      <c r="A624" s="300">
        <v>45689</v>
      </c>
      <c r="B624" s="20" t="s">
        <v>185</v>
      </c>
      <c r="C624" s="301">
        <v>53222</v>
      </c>
      <c r="D624" s="22"/>
      <c r="E624" s="307" t="s">
        <v>143</v>
      </c>
      <c r="F624" s="20" t="s">
        <v>79</v>
      </c>
      <c r="G624" s="41"/>
      <c r="H624" s="21" t="s">
        <v>22</v>
      </c>
      <c r="I624" s="21" t="s">
        <v>53</v>
      </c>
      <c r="J624" s="21" t="s">
        <v>112</v>
      </c>
      <c r="K624" s="203" t="s">
        <v>146</v>
      </c>
      <c r="L624" s="55"/>
      <c r="M624" s="303">
        <v>0</v>
      </c>
      <c r="N624" s="303">
        <v>105613</v>
      </c>
      <c r="O624" s="217">
        <f t="shared" si="9"/>
        <v>353928.6399999999</v>
      </c>
    </row>
    <row r="625" spans="1:15" ht="22.05" hidden="1" customHeight="1" x14ac:dyDescent="0.2">
      <c r="A625" s="300">
        <v>45689</v>
      </c>
      <c r="B625" s="20" t="s">
        <v>185</v>
      </c>
      <c r="C625" s="301">
        <v>53223</v>
      </c>
      <c r="D625" s="22"/>
      <c r="E625" s="307" t="s">
        <v>967</v>
      </c>
      <c r="F625" s="20" t="s">
        <v>79</v>
      </c>
      <c r="G625" s="41"/>
      <c r="H625" s="21" t="s">
        <v>22</v>
      </c>
      <c r="I625" s="21" t="s">
        <v>54</v>
      </c>
      <c r="J625" s="21" t="s">
        <v>41</v>
      </c>
      <c r="K625" s="203" t="s">
        <v>465</v>
      </c>
      <c r="L625" s="55"/>
      <c r="M625" s="303">
        <v>0</v>
      </c>
      <c r="N625" s="303">
        <v>5000</v>
      </c>
      <c r="O625" s="217">
        <f t="shared" si="9"/>
        <v>348928.6399999999</v>
      </c>
    </row>
    <row r="626" spans="1:15" ht="22.05" hidden="1" customHeight="1" x14ac:dyDescent="0.2">
      <c r="A626" s="300">
        <v>45689</v>
      </c>
      <c r="B626" s="20" t="s">
        <v>185</v>
      </c>
      <c r="C626" s="301">
        <v>53224</v>
      </c>
      <c r="D626" s="22"/>
      <c r="E626" s="307" t="s">
        <v>730</v>
      </c>
      <c r="F626" s="20" t="s">
        <v>79</v>
      </c>
      <c r="G626" s="41"/>
      <c r="H626" s="21" t="s">
        <v>22</v>
      </c>
      <c r="I626" s="21" t="s">
        <v>103</v>
      </c>
      <c r="J626" s="21" t="s">
        <v>60</v>
      </c>
      <c r="K626" s="203" t="s">
        <v>743</v>
      </c>
      <c r="L626" s="55"/>
      <c r="M626" s="303">
        <v>0</v>
      </c>
      <c r="N626" s="303">
        <v>50000</v>
      </c>
      <c r="O626" s="217">
        <f t="shared" si="9"/>
        <v>298928.6399999999</v>
      </c>
    </row>
    <row r="627" spans="1:15" ht="22.05" hidden="1" customHeight="1" x14ac:dyDescent="0.2">
      <c r="A627" s="300">
        <v>45689</v>
      </c>
      <c r="B627" s="20" t="s">
        <v>185</v>
      </c>
      <c r="C627" s="301">
        <v>53225</v>
      </c>
      <c r="D627" s="22"/>
      <c r="E627" s="307" t="s">
        <v>968</v>
      </c>
      <c r="F627" s="20" t="s">
        <v>79</v>
      </c>
      <c r="G627" s="41"/>
      <c r="H627" s="21" t="s">
        <v>22</v>
      </c>
      <c r="I627" s="21" t="s">
        <v>54</v>
      </c>
      <c r="J627" s="21" t="s">
        <v>44</v>
      </c>
      <c r="K627" s="203" t="s">
        <v>977</v>
      </c>
      <c r="L627" s="55"/>
      <c r="M627" s="303">
        <v>0</v>
      </c>
      <c r="N627" s="303">
        <v>50</v>
      </c>
      <c r="O627" s="217">
        <f t="shared" si="9"/>
        <v>298878.6399999999</v>
      </c>
    </row>
    <row r="628" spans="1:15" ht="22.05" hidden="1" customHeight="1" x14ac:dyDescent="0.2">
      <c r="A628" s="300">
        <v>45689</v>
      </c>
      <c r="B628" s="20" t="s">
        <v>185</v>
      </c>
      <c r="C628" s="301">
        <v>53225</v>
      </c>
      <c r="D628" s="22"/>
      <c r="E628" s="307" t="s">
        <v>968</v>
      </c>
      <c r="F628" s="20" t="s">
        <v>79</v>
      </c>
      <c r="G628" s="41"/>
      <c r="H628" s="21" t="s">
        <v>22</v>
      </c>
      <c r="I628" s="21" t="s">
        <v>29</v>
      </c>
      <c r="J628" s="21" t="s">
        <v>209</v>
      </c>
      <c r="K628" s="203" t="s">
        <v>977</v>
      </c>
      <c r="L628" s="55" t="s">
        <v>1619</v>
      </c>
      <c r="M628" s="303">
        <v>0</v>
      </c>
      <c r="N628" s="303">
        <v>3000</v>
      </c>
      <c r="O628" s="217">
        <f t="shared" si="9"/>
        <v>295878.6399999999</v>
      </c>
    </row>
    <row r="629" spans="1:15" ht="22.05" hidden="1" customHeight="1" x14ac:dyDescent="0.2">
      <c r="A629" s="300">
        <v>45689</v>
      </c>
      <c r="B629" s="20" t="s">
        <v>185</v>
      </c>
      <c r="C629" s="301">
        <v>53226</v>
      </c>
      <c r="D629" s="22"/>
      <c r="E629" s="307" t="s">
        <v>969</v>
      </c>
      <c r="F629" s="20" t="s">
        <v>79</v>
      </c>
      <c r="G629" s="41"/>
      <c r="H629" s="21" t="s">
        <v>22</v>
      </c>
      <c r="I629" s="21" t="s">
        <v>103</v>
      </c>
      <c r="J629" s="21" t="s">
        <v>102</v>
      </c>
      <c r="K629" s="203" t="s">
        <v>978</v>
      </c>
      <c r="L629" s="55"/>
      <c r="M629" s="303">
        <v>0</v>
      </c>
      <c r="N629" s="303">
        <v>800</v>
      </c>
      <c r="O629" s="217">
        <f t="shared" si="9"/>
        <v>295078.6399999999</v>
      </c>
    </row>
    <row r="630" spans="1:15" ht="22.05" hidden="1" customHeight="1" x14ac:dyDescent="0.2">
      <c r="A630" s="300">
        <v>45689</v>
      </c>
      <c r="B630" s="20" t="s">
        <v>185</v>
      </c>
      <c r="C630" s="301">
        <v>53227</v>
      </c>
      <c r="D630" s="22"/>
      <c r="E630" s="307" t="s">
        <v>970</v>
      </c>
      <c r="F630" s="20" t="s">
        <v>79</v>
      </c>
      <c r="G630" s="41"/>
      <c r="H630" s="21" t="s">
        <v>22</v>
      </c>
      <c r="I630" s="21" t="s">
        <v>103</v>
      </c>
      <c r="J630" s="21" t="s">
        <v>102</v>
      </c>
      <c r="K630" s="203" t="s">
        <v>749</v>
      </c>
      <c r="L630" s="55"/>
      <c r="M630" s="303">
        <v>0</v>
      </c>
      <c r="N630" s="303">
        <v>100924</v>
      </c>
      <c r="O630" s="217">
        <f t="shared" si="9"/>
        <v>194154.6399999999</v>
      </c>
    </row>
    <row r="631" spans="1:15" ht="22.05" hidden="1" customHeight="1" x14ac:dyDescent="0.2">
      <c r="A631" s="300">
        <v>45689</v>
      </c>
      <c r="B631" s="20" t="s">
        <v>185</v>
      </c>
      <c r="C631" s="301">
        <v>53228</v>
      </c>
      <c r="D631" s="22"/>
      <c r="E631" s="307" t="s">
        <v>971</v>
      </c>
      <c r="F631" s="20" t="s">
        <v>79</v>
      </c>
      <c r="G631" s="41"/>
      <c r="H631" s="21" t="s">
        <v>22</v>
      </c>
      <c r="I631" s="21" t="s">
        <v>56</v>
      </c>
      <c r="J631" s="21" t="s">
        <v>116</v>
      </c>
      <c r="K631" s="304" t="s">
        <v>210</v>
      </c>
      <c r="L631" s="55"/>
      <c r="M631" s="303">
        <v>0</v>
      </c>
      <c r="N631" s="303">
        <v>200</v>
      </c>
      <c r="O631" s="217">
        <f t="shared" si="9"/>
        <v>193954.6399999999</v>
      </c>
    </row>
    <row r="632" spans="1:15" ht="22.05" hidden="1" customHeight="1" x14ac:dyDescent="0.2">
      <c r="A632" s="300">
        <v>45690</v>
      </c>
      <c r="B632" s="20" t="s">
        <v>185</v>
      </c>
      <c r="C632" s="301">
        <v>53230</v>
      </c>
      <c r="D632" s="22"/>
      <c r="E632" s="307" t="s">
        <v>979</v>
      </c>
      <c r="F632" s="20" t="s">
        <v>79</v>
      </c>
      <c r="G632" s="41"/>
      <c r="H632" s="21" t="s">
        <v>21</v>
      </c>
      <c r="I632" s="21" t="s">
        <v>28</v>
      </c>
      <c r="J632" s="21" t="s">
        <v>199</v>
      </c>
      <c r="K632" s="203"/>
      <c r="L632" s="55"/>
      <c r="M632" s="303">
        <v>61430</v>
      </c>
      <c r="N632" s="303">
        <v>0</v>
      </c>
      <c r="O632" s="217">
        <f t="shared" si="9"/>
        <v>255384.6399999999</v>
      </c>
    </row>
    <row r="633" spans="1:15" ht="22.05" hidden="1" customHeight="1" x14ac:dyDescent="0.2">
      <c r="A633" s="300">
        <v>45690</v>
      </c>
      <c r="B633" s="20" t="s">
        <v>185</v>
      </c>
      <c r="C633" s="301">
        <v>53231</v>
      </c>
      <c r="D633" s="22"/>
      <c r="E633" s="307" t="s">
        <v>980</v>
      </c>
      <c r="F633" s="20" t="s">
        <v>79</v>
      </c>
      <c r="G633" s="41"/>
      <c r="H633" s="21" t="s">
        <v>21</v>
      </c>
      <c r="I633" s="21" t="s">
        <v>28</v>
      </c>
      <c r="J633" s="21" t="s">
        <v>31</v>
      </c>
      <c r="K633" s="203"/>
      <c r="L633" s="55"/>
      <c r="M633" s="303">
        <v>100000</v>
      </c>
      <c r="N633" s="303">
        <v>0</v>
      </c>
      <c r="O633" s="217">
        <f t="shared" si="9"/>
        <v>355384.6399999999</v>
      </c>
    </row>
    <row r="634" spans="1:15" ht="22.05" hidden="1" customHeight="1" x14ac:dyDescent="0.2">
      <c r="A634" s="300">
        <v>45690</v>
      </c>
      <c r="B634" s="20" t="s">
        <v>185</v>
      </c>
      <c r="C634" s="301">
        <v>53232</v>
      </c>
      <c r="D634" s="22"/>
      <c r="E634" s="307" t="s">
        <v>29</v>
      </c>
      <c r="F634" s="20" t="s">
        <v>79</v>
      </c>
      <c r="G634" s="41"/>
      <c r="H634" s="21" t="s">
        <v>22</v>
      </c>
      <c r="I634" s="21" t="s">
        <v>29</v>
      </c>
      <c r="J634" s="21" t="s">
        <v>84</v>
      </c>
      <c r="K634" s="203" t="s">
        <v>672</v>
      </c>
      <c r="L634" s="55"/>
      <c r="M634" s="303">
        <v>0</v>
      </c>
      <c r="N634" s="303">
        <v>20000</v>
      </c>
      <c r="O634" s="217">
        <f t="shared" si="9"/>
        <v>335384.6399999999</v>
      </c>
    </row>
    <row r="635" spans="1:15" ht="22.05" hidden="1" customHeight="1" x14ac:dyDescent="0.2">
      <c r="A635" s="300">
        <v>45690</v>
      </c>
      <c r="B635" s="20" t="s">
        <v>185</v>
      </c>
      <c r="C635" s="301">
        <v>53233</v>
      </c>
      <c r="D635" s="22"/>
      <c r="E635" s="307" t="s">
        <v>981</v>
      </c>
      <c r="F635" s="20" t="s">
        <v>79</v>
      </c>
      <c r="G635" s="41"/>
      <c r="H635" s="21" t="s">
        <v>22</v>
      </c>
      <c r="I635" s="21" t="s">
        <v>55</v>
      </c>
      <c r="J635" s="21" t="s">
        <v>261</v>
      </c>
      <c r="K635" s="203" t="s">
        <v>482</v>
      </c>
      <c r="L635" s="55"/>
      <c r="M635" s="303">
        <v>0</v>
      </c>
      <c r="N635" s="303">
        <v>5000</v>
      </c>
      <c r="O635" s="217">
        <f t="shared" si="9"/>
        <v>330384.6399999999</v>
      </c>
    </row>
    <row r="636" spans="1:15" ht="22.05" hidden="1" customHeight="1" x14ac:dyDescent="0.2">
      <c r="A636" s="300">
        <v>45690</v>
      </c>
      <c r="B636" s="20" t="s">
        <v>185</v>
      </c>
      <c r="C636" s="301">
        <v>53234</v>
      </c>
      <c r="D636" s="22"/>
      <c r="E636" s="307" t="s">
        <v>982</v>
      </c>
      <c r="F636" s="20" t="s">
        <v>79</v>
      </c>
      <c r="G636" s="41"/>
      <c r="H636" s="21" t="s">
        <v>22</v>
      </c>
      <c r="I636" s="21" t="s">
        <v>55</v>
      </c>
      <c r="J636" s="21" t="s">
        <v>73</v>
      </c>
      <c r="K636" s="203" t="s">
        <v>358</v>
      </c>
      <c r="L636" s="303"/>
      <c r="M636" s="303">
        <v>0</v>
      </c>
      <c r="N636" s="303">
        <v>9144</v>
      </c>
      <c r="O636" s="217">
        <f t="shared" si="9"/>
        <v>321240.6399999999</v>
      </c>
    </row>
    <row r="637" spans="1:15" ht="22.05" hidden="1" customHeight="1" x14ac:dyDescent="0.2">
      <c r="A637" s="300">
        <v>45690</v>
      </c>
      <c r="B637" s="20" t="s">
        <v>185</v>
      </c>
      <c r="C637" s="301">
        <v>53235</v>
      </c>
      <c r="D637" s="22"/>
      <c r="E637" s="307" t="s">
        <v>983</v>
      </c>
      <c r="F637" s="20" t="s">
        <v>79</v>
      </c>
      <c r="G637" s="41"/>
      <c r="H637" s="21" t="s">
        <v>22</v>
      </c>
      <c r="I637" s="21" t="s">
        <v>55</v>
      </c>
      <c r="J637" s="21" t="s">
        <v>73</v>
      </c>
      <c r="K637" s="203" t="s">
        <v>358</v>
      </c>
      <c r="L637" s="303"/>
      <c r="M637" s="303">
        <v>0</v>
      </c>
      <c r="N637" s="303">
        <v>190</v>
      </c>
      <c r="O637" s="217">
        <f t="shared" si="9"/>
        <v>321050.6399999999</v>
      </c>
    </row>
    <row r="638" spans="1:15" ht="22.05" hidden="1" customHeight="1" x14ac:dyDescent="0.2">
      <c r="A638" s="300">
        <v>45690</v>
      </c>
      <c r="B638" s="20" t="s">
        <v>185</v>
      </c>
      <c r="C638" s="301">
        <v>53236</v>
      </c>
      <c r="D638" s="22"/>
      <c r="E638" s="307" t="s">
        <v>151</v>
      </c>
      <c r="F638" s="20" t="s">
        <v>79</v>
      </c>
      <c r="G638" s="41"/>
      <c r="H638" s="21" t="s">
        <v>22</v>
      </c>
      <c r="I638" s="21" t="s">
        <v>53</v>
      </c>
      <c r="J638" s="21" t="s">
        <v>112</v>
      </c>
      <c r="K638" s="203" t="s">
        <v>135</v>
      </c>
      <c r="L638" s="303"/>
      <c r="M638" s="303">
        <v>0</v>
      </c>
      <c r="N638" s="303">
        <v>500</v>
      </c>
      <c r="O638" s="217">
        <f t="shared" si="9"/>
        <v>320550.6399999999</v>
      </c>
    </row>
    <row r="639" spans="1:15" ht="22.05" hidden="1" customHeight="1" x14ac:dyDescent="0.2">
      <c r="A639" s="300">
        <v>45690</v>
      </c>
      <c r="B639" s="20" t="s">
        <v>185</v>
      </c>
      <c r="C639" s="301">
        <v>53237</v>
      </c>
      <c r="D639" s="22"/>
      <c r="E639" s="307" t="s">
        <v>984</v>
      </c>
      <c r="F639" s="20" t="s">
        <v>79</v>
      </c>
      <c r="G639" s="41"/>
      <c r="H639" s="21" t="s">
        <v>22</v>
      </c>
      <c r="I639" s="21" t="s">
        <v>54</v>
      </c>
      <c r="J639" s="21" t="s">
        <v>32</v>
      </c>
      <c r="K639" s="203" t="s">
        <v>390</v>
      </c>
      <c r="L639" s="303"/>
      <c r="M639" s="303">
        <v>0</v>
      </c>
      <c r="N639" s="303">
        <v>4500</v>
      </c>
      <c r="O639" s="217">
        <f t="shared" si="9"/>
        <v>316050.6399999999</v>
      </c>
    </row>
    <row r="640" spans="1:15" ht="22.05" hidden="1" customHeight="1" x14ac:dyDescent="0.2">
      <c r="A640" s="300">
        <v>45691</v>
      </c>
      <c r="B640" s="20" t="s">
        <v>185</v>
      </c>
      <c r="C640" s="301">
        <v>53239</v>
      </c>
      <c r="D640" s="22"/>
      <c r="E640" s="307" t="s">
        <v>985</v>
      </c>
      <c r="F640" s="20" t="s">
        <v>79</v>
      </c>
      <c r="G640" s="41"/>
      <c r="H640" s="21" t="s">
        <v>22</v>
      </c>
      <c r="I640" s="21" t="s">
        <v>103</v>
      </c>
      <c r="J640" s="21" t="s">
        <v>214</v>
      </c>
      <c r="K640" s="203" t="s">
        <v>997</v>
      </c>
      <c r="L640" s="303"/>
      <c r="M640" s="303">
        <v>0</v>
      </c>
      <c r="N640" s="303">
        <v>200</v>
      </c>
      <c r="O640" s="217">
        <f t="shared" si="9"/>
        <v>315850.6399999999</v>
      </c>
    </row>
    <row r="641" spans="1:15" ht="22.05" hidden="1" customHeight="1" x14ac:dyDescent="0.2">
      <c r="A641" s="300">
        <v>45691</v>
      </c>
      <c r="B641" s="20" t="s">
        <v>185</v>
      </c>
      <c r="C641" s="301">
        <v>53240</v>
      </c>
      <c r="D641" s="22"/>
      <c r="E641" s="307" t="s">
        <v>130</v>
      </c>
      <c r="F641" s="20" t="s">
        <v>79</v>
      </c>
      <c r="G641" s="41"/>
      <c r="H641" s="21" t="s">
        <v>22</v>
      </c>
      <c r="I641" s="21" t="s">
        <v>53</v>
      </c>
      <c r="J641" s="21" t="s">
        <v>113</v>
      </c>
      <c r="K641" s="203" t="s">
        <v>998</v>
      </c>
      <c r="L641" s="55"/>
      <c r="M641" s="303">
        <v>0</v>
      </c>
      <c r="N641" s="303">
        <v>2000</v>
      </c>
      <c r="O641" s="217">
        <f t="shared" si="9"/>
        <v>313850.6399999999</v>
      </c>
    </row>
    <row r="642" spans="1:15" ht="22.05" hidden="1" customHeight="1" x14ac:dyDescent="0.2">
      <c r="A642" s="300">
        <v>45691</v>
      </c>
      <c r="B642" s="20" t="s">
        <v>185</v>
      </c>
      <c r="C642" s="301">
        <v>53241</v>
      </c>
      <c r="D642" s="22"/>
      <c r="E642" s="307" t="s">
        <v>986</v>
      </c>
      <c r="F642" s="20" t="s">
        <v>79</v>
      </c>
      <c r="G642" s="41"/>
      <c r="H642" s="21" t="s">
        <v>22</v>
      </c>
      <c r="I642" s="21" t="s">
        <v>54</v>
      </c>
      <c r="J642" s="21" t="s">
        <v>63</v>
      </c>
      <c r="K642" s="203" t="s">
        <v>141</v>
      </c>
      <c r="L642" s="55"/>
      <c r="M642" s="303">
        <v>0</v>
      </c>
      <c r="N642" s="303">
        <v>1200</v>
      </c>
      <c r="O642" s="217">
        <f t="shared" si="9"/>
        <v>312650.6399999999</v>
      </c>
    </row>
    <row r="643" spans="1:15" ht="22.05" hidden="1" customHeight="1" x14ac:dyDescent="0.2">
      <c r="A643" s="300">
        <v>45691</v>
      </c>
      <c r="B643" s="20" t="s">
        <v>185</v>
      </c>
      <c r="C643" s="301">
        <v>53242</v>
      </c>
      <c r="D643" s="22"/>
      <c r="E643" s="307" t="s">
        <v>987</v>
      </c>
      <c r="F643" s="20" t="s">
        <v>79</v>
      </c>
      <c r="G643" s="41"/>
      <c r="H643" s="21" t="s">
        <v>22</v>
      </c>
      <c r="I643" s="21" t="s">
        <v>54</v>
      </c>
      <c r="J643" s="21" t="s">
        <v>32</v>
      </c>
      <c r="K643" s="203" t="s">
        <v>390</v>
      </c>
      <c r="L643" s="55"/>
      <c r="M643" s="303">
        <v>0</v>
      </c>
      <c r="N643" s="303">
        <v>5000</v>
      </c>
      <c r="O643" s="217">
        <f t="shared" si="9"/>
        <v>307650.6399999999</v>
      </c>
    </row>
    <row r="644" spans="1:15" ht="22.05" hidden="1" customHeight="1" x14ac:dyDescent="0.2">
      <c r="A644" s="300">
        <v>45691</v>
      </c>
      <c r="B644" s="20" t="s">
        <v>185</v>
      </c>
      <c r="C644" s="301">
        <v>53243</v>
      </c>
      <c r="D644" s="22"/>
      <c r="E644" s="307" t="s">
        <v>988</v>
      </c>
      <c r="F644" s="20" t="s">
        <v>79</v>
      </c>
      <c r="G644" s="41"/>
      <c r="H644" s="21" t="s">
        <v>22</v>
      </c>
      <c r="I644" s="21" t="s">
        <v>103</v>
      </c>
      <c r="J644" s="21" t="s">
        <v>93</v>
      </c>
      <c r="K644" s="203" t="s">
        <v>999</v>
      </c>
      <c r="L644" s="303"/>
      <c r="M644" s="303">
        <v>0</v>
      </c>
      <c r="N644" s="303">
        <v>700</v>
      </c>
      <c r="O644" s="217">
        <f t="shared" si="9"/>
        <v>306950.6399999999</v>
      </c>
    </row>
    <row r="645" spans="1:15" ht="22.05" hidden="1" customHeight="1" x14ac:dyDescent="0.2">
      <c r="A645" s="300">
        <v>45691</v>
      </c>
      <c r="B645" s="20" t="s">
        <v>185</v>
      </c>
      <c r="C645" s="301">
        <v>53244</v>
      </c>
      <c r="D645" s="22"/>
      <c r="E645" s="307" t="s">
        <v>989</v>
      </c>
      <c r="F645" s="20" t="s">
        <v>79</v>
      </c>
      <c r="G645" s="41"/>
      <c r="H645" s="21" t="s">
        <v>21</v>
      </c>
      <c r="I645" s="21" t="s">
        <v>28</v>
      </c>
      <c r="J645" s="21" t="s">
        <v>30</v>
      </c>
      <c r="K645" s="203"/>
      <c r="L645" s="303"/>
      <c r="M645" s="303">
        <v>60005</v>
      </c>
      <c r="N645" s="303">
        <v>0</v>
      </c>
      <c r="O645" s="217">
        <f t="shared" ref="O645:O708" si="10">O644+M645-N645</f>
        <v>366955.6399999999</v>
      </c>
    </row>
    <row r="646" spans="1:15" ht="22.05" hidden="1" customHeight="1" x14ac:dyDescent="0.2">
      <c r="A646" s="300">
        <v>45691</v>
      </c>
      <c r="B646" s="20" t="s">
        <v>185</v>
      </c>
      <c r="C646" s="301">
        <v>53245</v>
      </c>
      <c r="D646" s="22"/>
      <c r="E646" s="307" t="s">
        <v>152</v>
      </c>
      <c r="F646" s="20" t="s">
        <v>79</v>
      </c>
      <c r="G646" s="41"/>
      <c r="H646" s="21" t="s">
        <v>22</v>
      </c>
      <c r="I646" s="21" t="s">
        <v>53</v>
      </c>
      <c r="J646" s="21" t="s">
        <v>113</v>
      </c>
      <c r="K646" s="203" t="s">
        <v>442</v>
      </c>
      <c r="L646" s="303"/>
      <c r="M646" s="303">
        <v>0</v>
      </c>
      <c r="N646" s="303">
        <v>6300</v>
      </c>
      <c r="O646" s="217">
        <f t="shared" si="10"/>
        <v>360655.6399999999</v>
      </c>
    </row>
    <row r="647" spans="1:15" ht="22.05" hidden="1" customHeight="1" x14ac:dyDescent="0.2">
      <c r="A647" s="300">
        <v>45691</v>
      </c>
      <c r="B647" s="20" t="s">
        <v>185</v>
      </c>
      <c r="C647" s="301">
        <v>53246</v>
      </c>
      <c r="D647" s="22"/>
      <c r="E647" s="307" t="s">
        <v>154</v>
      </c>
      <c r="F647" s="20" t="s">
        <v>79</v>
      </c>
      <c r="G647" s="41"/>
      <c r="H647" s="21" t="s">
        <v>22</v>
      </c>
      <c r="I647" s="21" t="s">
        <v>103</v>
      </c>
      <c r="J647" s="21" t="s">
        <v>219</v>
      </c>
      <c r="K647" s="203" t="s">
        <v>266</v>
      </c>
      <c r="L647" s="303"/>
      <c r="M647" s="303">
        <v>0</v>
      </c>
      <c r="N647" s="303">
        <v>512</v>
      </c>
      <c r="O647" s="217">
        <f t="shared" si="10"/>
        <v>360143.6399999999</v>
      </c>
    </row>
    <row r="648" spans="1:15" ht="22.05" hidden="1" customHeight="1" x14ac:dyDescent="0.2">
      <c r="A648" s="300">
        <v>45691</v>
      </c>
      <c r="B648" s="20" t="s">
        <v>185</v>
      </c>
      <c r="C648" s="301">
        <v>53247</v>
      </c>
      <c r="D648" s="22"/>
      <c r="E648" s="307" t="s">
        <v>990</v>
      </c>
      <c r="F648" s="20" t="s">
        <v>79</v>
      </c>
      <c r="G648" s="41"/>
      <c r="H648" s="21" t="s">
        <v>22</v>
      </c>
      <c r="I648" s="21" t="s">
        <v>103</v>
      </c>
      <c r="J648" s="21" t="s">
        <v>60</v>
      </c>
      <c r="K648" s="203" t="s">
        <v>1000</v>
      </c>
      <c r="L648" s="55"/>
      <c r="M648" s="303">
        <v>0</v>
      </c>
      <c r="N648" s="303">
        <v>3900</v>
      </c>
      <c r="O648" s="217">
        <f t="shared" si="10"/>
        <v>356243.6399999999</v>
      </c>
    </row>
    <row r="649" spans="1:15" ht="22.05" hidden="1" customHeight="1" x14ac:dyDescent="0.2">
      <c r="A649" s="300">
        <v>45691</v>
      </c>
      <c r="B649" s="20" t="s">
        <v>185</v>
      </c>
      <c r="C649" s="301">
        <v>53248</v>
      </c>
      <c r="D649" s="22"/>
      <c r="E649" s="307" t="s">
        <v>991</v>
      </c>
      <c r="F649" s="20" t="s">
        <v>79</v>
      </c>
      <c r="G649" s="41"/>
      <c r="H649" s="21" t="s">
        <v>22</v>
      </c>
      <c r="I649" s="21" t="s">
        <v>53</v>
      </c>
      <c r="J649" s="21" t="s">
        <v>113</v>
      </c>
      <c r="K649" s="203" t="s">
        <v>659</v>
      </c>
      <c r="L649" s="55"/>
      <c r="M649" s="303">
        <v>0</v>
      </c>
      <c r="N649" s="303">
        <v>4800</v>
      </c>
      <c r="O649" s="217">
        <f t="shared" si="10"/>
        <v>351443.6399999999</v>
      </c>
    </row>
    <row r="650" spans="1:15" ht="22.05" hidden="1" customHeight="1" x14ac:dyDescent="0.2">
      <c r="A650" s="300">
        <v>45691</v>
      </c>
      <c r="B650" s="20" t="s">
        <v>185</v>
      </c>
      <c r="C650" s="301">
        <v>53249</v>
      </c>
      <c r="D650" s="22"/>
      <c r="E650" s="307" t="s">
        <v>992</v>
      </c>
      <c r="F650" s="20" t="s">
        <v>79</v>
      </c>
      <c r="G650" s="41"/>
      <c r="H650" s="21" t="s">
        <v>22</v>
      </c>
      <c r="I650" s="21" t="s">
        <v>103</v>
      </c>
      <c r="J650" s="21" t="s">
        <v>102</v>
      </c>
      <c r="K650" s="203" t="s">
        <v>659</v>
      </c>
      <c r="L650" s="55"/>
      <c r="M650" s="303">
        <v>0</v>
      </c>
      <c r="N650" s="303">
        <v>2400</v>
      </c>
      <c r="O650" s="217">
        <f t="shared" si="10"/>
        <v>349043.6399999999</v>
      </c>
    </row>
    <row r="651" spans="1:15" ht="22.05" hidden="1" customHeight="1" x14ac:dyDescent="0.2">
      <c r="A651" s="300">
        <v>45691</v>
      </c>
      <c r="B651" s="20" t="s">
        <v>185</v>
      </c>
      <c r="C651" s="301">
        <v>53250</v>
      </c>
      <c r="D651" s="22"/>
      <c r="E651" s="307" t="s">
        <v>154</v>
      </c>
      <c r="F651" s="20" t="s">
        <v>79</v>
      </c>
      <c r="G651" s="41"/>
      <c r="H651" s="21" t="s">
        <v>22</v>
      </c>
      <c r="I651" s="21" t="s">
        <v>103</v>
      </c>
      <c r="J651" s="21" t="s">
        <v>219</v>
      </c>
      <c r="K651" s="203" t="s">
        <v>266</v>
      </c>
      <c r="L651" s="55"/>
      <c r="M651" s="303">
        <v>0</v>
      </c>
      <c r="N651" s="303">
        <v>386</v>
      </c>
      <c r="O651" s="217">
        <f t="shared" si="10"/>
        <v>348657.6399999999</v>
      </c>
    </row>
    <row r="652" spans="1:15" ht="22.05" hidden="1" customHeight="1" x14ac:dyDescent="0.2">
      <c r="A652" s="300">
        <v>45691</v>
      </c>
      <c r="B652" s="20" t="s">
        <v>185</v>
      </c>
      <c r="C652" s="301">
        <v>53251</v>
      </c>
      <c r="D652" s="22"/>
      <c r="E652" s="307" t="s">
        <v>993</v>
      </c>
      <c r="F652" s="20" t="s">
        <v>79</v>
      </c>
      <c r="G652" s="41"/>
      <c r="H652" s="21" t="s">
        <v>22</v>
      </c>
      <c r="I652" s="21" t="s">
        <v>53</v>
      </c>
      <c r="J652" s="21" t="s">
        <v>113</v>
      </c>
      <c r="K652" s="203" t="s">
        <v>159</v>
      </c>
      <c r="L652" s="55"/>
      <c r="M652" s="303">
        <v>0</v>
      </c>
      <c r="N652" s="303">
        <v>3900</v>
      </c>
      <c r="O652" s="217">
        <f t="shared" si="10"/>
        <v>344757.6399999999</v>
      </c>
    </row>
    <row r="653" spans="1:15" ht="22.05" hidden="1" customHeight="1" x14ac:dyDescent="0.2">
      <c r="A653" s="300">
        <v>45691</v>
      </c>
      <c r="B653" s="20" t="s">
        <v>185</v>
      </c>
      <c r="C653" s="301">
        <v>53252</v>
      </c>
      <c r="D653" s="22"/>
      <c r="E653" s="307" t="s">
        <v>994</v>
      </c>
      <c r="F653" s="20" t="s">
        <v>79</v>
      </c>
      <c r="G653" s="41"/>
      <c r="H653" s="21" t="s">
        <v>22</v>
      </c>
      <c r="I653" s="21" t="s">
        <v>53</v>
      </c>
      <c r="J653" s="21" t="s">
        <v>113</v>
      </c>
      <c r="K653" s="203" t="s">
        <v>269</v>
      </c>
      <c r="L653" s="55"/>
      <c r="M653" s="303">
        <v>0</v>
      </c>
      <c r="N653" s="303">
        <v>2400</v>
      </c>
      <c r="O653" s="217">
        <f t="shared" si="10"/>
        <v>342357.6399999999</v>
      </c>
    </row>
    <row r="654" spans="1:15" ht="22.05" hidden="1" customHeight="1" x14ac:dyDescent="0.2">
      <c r="A654" s="300">
        <v>45691</v>
      </c>
      <c r="B654" s="20" t="s">
        <v>185</v>
      </c>
      <c r="C654" s="301">
        <v>53253</v>
      </c>
      <c r="D654" s="22"/>
      <c r="E654" s="307" t="s">
        <v>995</v>
      </c>
      <c r="F654" s="20" t="s">
        <v>79</v>
      </c>
      <c r="G654" s="41"/>
      <c r="H654" s="21" t="s">
        <v>22</v>
      </c>
      <c r="I654" s="21" t="s">
        <v>53</v>
      </c>
      <c r="J654" s="21" t="s">
        <v>113</v>
      </c>
      <c r="K654" s="203" t="s">
        <v>1001</v>
      </c>
      <c r="L654" s="55"/>
      <c r="M654" s="303">
        <v>0</v>
      </c>
      <c r="N654" s="303">
        <v>7500</v>
      </c>
      <c r="O654" s="217">
        <f t="shared" si="10"/>
        <v>334857.6399999999</v>
      </c>
    </row>
    <row r="655" spans="1:15" ht="22.05" hidden="1" customHeight="1" x14ac:dyDescent="0.2">
      <c r="A655" s="300">
        <v>45691</v>
      </c>
      <c r="B655" s="20" t="s">
        <v>185</v>
      </c>
      <c r="C655" s="301">
        <v>53254</v>
      </c>
      <c r="D655" s="22"/>
      <c r="E655" s="307" t="s">
        <v>653</v>
      </c>
      <c r="F655" s="20" t="s">
        <v>79</v>
      </c>
      <c r="G655" s="41"/>
      <c r="H655" s="21" t="s">
        <v>22</v>
      </c>
      <c r="I655" s="21" t="s">
        <v>53</v>
      </c>
      <c r="J655" s="21" t="s">
        <v>113</v>
      </c>
      <c r="K655" s="203" t="s">
        <v>660</v>
      </c>
      <c r="L655" s="55"/>
      <c r="M655" s="303">
        <v>0</v>
      </c>
      <c r="N655" s="303">
        <v>6000</v>
      </c>
      <c r="O655" s="217">
        <f t="shared" si="10"/>
        <v>328857.6399999999</v>
      </c>
    </row>
    <row r="656" spans="1:15" ht="22.05" hidden="1" customHeight="1" x14ac:dyDescent="0.2">
      <c r="A656" s="300">
        <v>45691</v>
      </c>
      <c r="B656" s="20" t="s">
        <v>185</v>
      </c>
      <c r="C656" s="301">
        <v>53255</v>
      </c>
      <c r="D656" s="22"/>
      <c r="E656" s="307" t="s">
        <v>396</v>
      </c>
      <c r="F656" s="20" t="s">
        <v>79</v>
      </c>
      <c r="G656" s="41"/>
      <c r="H656" s="21" t="s">
        <v>22</v>
      </c>
      <c r="I656" s="21" t="s">
        <v>54</v>
      </c>
      <c r="J656" s="21" t="s">
        <v>64</v>
      </c>
      <c r="K656" s="203" t="s">
        <v>298</v>
      </c>
      <c r="L656" s="55"/>
      <c r="M656" s="303">
        <v>0</v>
      </c>
      <c r="N656" s="303">
        <v>2000</v>
      </c>
      <c r="O656" s="217">
        <f t="shared" si="10"/>
        <v>326857.6399999999</v>
      </c>
    </row>
    <row r="657" spans="1:15" ht="22.05" hidden="1" customHeight="1" x14ac:dyDescent="0.2">
      <c r="A657" s="300">
        <v>45691</v>
      </c>
      <c r="B657" s="20" t="s">
        <v>185</v>
      </c>
      <c r="C657" s="301">
        <v>53256</v>
      </c>
      <c r="D657" s="22"/>
      <c r="E657" s="307" t="s">
        <v>996</v>
      </c>
      <c r="F657" s="20" t="s">
        <v>79</v>
      </c>
      <c r="G657" s="41"/>
      <c r="H657" s="21" t="s">
        <v>22</v>
      </c>
      <c r="I657" s="21" t="s">
        <v>103</v>
      </c>
      <c r="J657" s="21" t="s">
        <v>95</v>
      </c>
      <c r="K657" s="203" t="s">
        <v>1002</v>
      </c>
      <c r="L657" s="55"/>
      <c r="M657" s="303">
        <v>0</v>
      </c>
      <c r="N657" s="303">
        <v>1950</v>
      </c>
      <c r="O657" s="217">
        <f t="shared" si="10"/>
        <v>324907.6399999999</v>
      </c>
    </row>
    <row r="658" spans="1:15" ht="22.05" hidden="1" customHeight="1" x14ac:dyDescent="0.2">
      <c r="A658" s="300">
        <v>45691</v>
      </c>
      <c r="B658" s="20" t="s">
        <v>185</v>
      </c>
      <c r="C658" s="301">
        <v>53257</v>
      </c>
      <c r="D658" s="22"/>
      <c r="E658" s="304" t="s">
        <v>166</v>
      </c>
      <c r="F658" s="20" t="s">
        <v>79</v>
      </c>
      <c r="G658" s="41"/>
      <c r="H658" s="21" t="s">
        <v>22</v>
      </c>
      <c r="I658" s="21" t="s">
        <v>103</v>
      </c>
      <c r="J658" s="21" t="s">
        <v>60</v>
      </c>
      <c r="K658" s="203" t="s">
        <v>133</v>
      </c>
      <c r="L658" s="55"/>
      <c r="M658" s="303">
        <v>0</v>
      </c>
      <c r="N658" s="303">
        <v>200</v>
      </c>
      <c r="O658" s="217">
        <f t="shared" si="10"/>
        <v>324707.6399999999</v>
      </c>
    </row>
    <row r="659" spans="1:15" ht="22.05" hidden="1" customHeight="1" x14ac:dyDescent="0.2">
      <c r="A659" s="300">
        <v>45692</v>
      </c>
      <c r="B659" s="20" t="s">
        <v>185</v>
      </c>
      <c r="C659" s="301">
        <v>53259</v>
      </c>
      <c r="D659" s="22"/>
      <c r="E659" s="307" t="s">
        <v>1003</v>
      </c>
      <c r="F659" s="20" t="s">
        <v>79</v>
      </c>
      <c r="G659" s="41"/>
      <c r="H659" s="21" t="s">
        <v>22</v>
      </c>
      <c r="I659" s="21" t="s">
        <v>103</v>
      </c>
      <c r="J659" s="21" t="s">
        <v>95</v>
      </c>
      <c r="K659" s="203" t="s">
        <v>153</v>
      </c>
      <c r="L659" s="55"/>
      <c r="M659" s="303">
        <v>0</v>
      </c>
      <c r="N659" s="303">
        <v>1800</v>
      </c>
      <c r="O659" s="217">
        <f t="shared" si="10"/>
        <v>322907.6399999999</v>
      </c>
    </row>
    <row r="660" spans="1:15" ht="22.05" hidden="1" customHeight="1" x14ac:dyDescent="0.2">
      <c r="A660" s="300">
        <v>45692</v>
      </c>
      <c r="B660" s="20" t="s">
        <v>185</v>
      </c>
      <c r="C660" s="301">
        <v>53260</v>
      </c>
      <c r="D660" s="22"/>
      <c r="E660" s="307" t="s">
        <v>339</v>
      </c>
      <c r="F660" s="20" t="s">
        <v>79</v>
      </c>
      <c r="G660" s="41"/>
      <c r="H660" s="21" t="s">
        <v>22</v>
      </c>
      <c r="I660" s="21" t="s">
        <v>54</v>
      </c>
      <c r="J660" s="21" t="s">
        <v>64</v>
      </c>
      <c r="K660" s="203" t="s">
        <v>241</v>
      </c>
      <c r="L660" s="55"/>
      <c r="M660" s="303">
        <v>0</v>
      </c>
      <c r="N660" s="303">
        <v>1100</v>
      </c>
      <c r="O660" s="217">
        <f t="shared" si="10"/>
        <v>321807.6399999999</v>
      </c>
    </row>
    <row r="661" spans="1:15" ht="22.05" hidden="1" customHeight="1" x14ac:dyDescent="0.2">
      <c r="A661" s="300">
        <v>45692</v>
      </c>
      <c r="B661" s="20" t="s">
        <v>185</v>
      </c>
      <c r="C661" s="301">
        <v>53261</v>
      </c>
      <c r="D661" s="22"/>
      <c r="E661" s="307" t="s">
        <v>1004</v>
      </c>
      <c r="F661" s="20" t="s">
        <v>79</v>
      </c>
      <c r="G661" s="41"/>
      <c r="H661" s="21" t="s">
        <v>22</v>
      </c>
      <c r="I661" s="21" t="s">
        <v>103</v>
      </c>
      <c r="J661" s="21" t="s">
        <v>214</v>
      </c>
      <c r="K661" s="203" t="s">
        <v>235</v>
      </c>
      <c r="L661" s="55"/>
      <c r="M661" s="303">
        <v>0</v>
      </c>
      <c r="N661" s="303">
        <v>200</v>
      </c>
      <c r="O661" s="217">
        <f t="shared" si="10"/>
        <v>321607.6399999999</v>
      </c>
    </row>
    <row r="662" spans="1:15" ht="22.05" hidden="1" customHeight="1" x14ac:dyDescent="0.2">
      <c r="A662" s="300">
        <v>45692</v>
      </c>
      <c r="B662" s="20" t="s">
        <v>185</v>
      </c>
      <c r="C662" s="301">
        <v>53262</v>
      </c>
      <c r="D662" s="22"/>
      <c r="E662" s="307" t="s">
        <v>1005</v>
      </c>
      <c r="F662" s="20" t="s">
        <v>79</v>
      </c>
      <c r="G662" s="41"/>
      <c r="H662" s="21" t="s">
        <v>22</v>
      </c>
      <c r="I662" s="21" t="s">
        <v>56</v>
      </c>
      <c r="J662" s="21" t="s">
        <v>116</v>
      </c>
      <c r="K662" s="203" t="s">
        <v>210</v>
      </c>
      <c r="L662" s="55"/>
      <c r="M662" s="303">
        <v>0</v>
      </c>
      <c r="N662" s="303">
        <v>75</v>
      </c>
      <c r="O662" s="217">
        <f t="shared" si="10"/>
        <v>321532.6399999999</v>
      </c>
    </row>
    <row r="663" spans="1:15" ht="22.05" hidden="1" customHeight="1" x14ac:dyDescent="0.2">
      <c r="A663" s="300">
        <v>45692</v>
      </c>
      <c r="B663" s="20" t="s">
        <v>185</v>
      </c>
      <c r="C663" s="301">
        <v>53263</v>
      </c>
      <c r="D663" s="22"/>
      <c r="E663" s="307" t="s">
        <v>1006</v>
      </c>
      <c r="F663" s="20" t="s">
        <v>79</v>
      </c>
      <c r="G663" s="41"/>
      <c r="H663" s="21" t="s">
        <v>22</v>
      </c>
      <c r="I663" s="21" t="s">
        <v>55</v>
      </c>
      <c r="J663" s="21" t="s">
        <v>261</v>
      </c>
      <c r="K663" s="203" t="s">
        <v>357</v>
      </c>
      <c r="L663" s="55"/>
      <c r="M663" s="303">
        <v>0</v>
      </c>
      <c r="N663" s="303">
        <v>5000</v>
      </c>
      <c r="O663" s="217">
        <f t="shared" si="10"/>
        <v>316532.6399999999</v>
      </c>
    </row>
    <row r="664" spans="1:15" ht="22.05" hidden="1" customHeight="1" x14ac:dyDescent="0.2">
      <c r="A664" s="300">
        <v>45692</v>
      </c>
      <c r="B664" s="20" t="s">
        <v>185</v>
      </c>
      <c r="C664" s="301">
        <v>53264</v>
      </c>
      <c r="D664" s="22"/>
      <c r="E664" s="307" t="s">
        <v>1007</v>
      </c>
      <c r="F664" s="20" t="s">
        <v>79</v>
      </c>
      <c r="G664" s="41"/>
      <c r="H664" s="21" t="s">
        <v>22</v>
      </c>
      <c r="I664" s="21" t="s">
        <v>55</v>
      </c>
      <c r="J664" s="21" t="s">
        <v>73</v>
      </c>
      <c r="K664" s="203" t="s">
        <v>1014</v>
      </c>
      <c r="L664" s="55"/>
      <c r="M664" s="303">
        <v>0</v>
      </c>
      <c r="N664" s="303">
        <v>8540</v>
      </c>
      <c r="O664" s="217">
        <f t="shared" si="10"/>
        <v>307992.6399999999</v>
      </c>
    </row>
    <row r="665" spans="1:15" ht="22.05" hidden="1" customHeight="1" x14ac:dyDescent="0.2">
      <c r="A665" s="300">
        <v>45692</v>
      </c>
      <c r="B665" s="20" t="s">
        <v>185</v>
      </c>
      <c r="C665" s="301">
        <v>53265</v>
      </c>
      <c r="D665" s="22"/>
      <c r="E665" s="307" t="s">
        <v>1008</v>
      </c>
      <c r="F665" s="20" t="s">
        <v>79</v>
      </c>
      <c r="G665" s="41"/>
      <c r="H665" s="21" t="s">
        <v>22</v>
      </c>
      <c r="I665" s="21" t="s">
        <v>55</v>
      </c>
      <c r="J665" s="21" t="s">
        <v>73</v>
      </c>
      <c r="K665" s="203" t="s">
        <v>140</v>
      </c>
      <c r="L665" s="55"/>
      <c r="M665" s="303">
        <v>0</v>
      </c>
      <c r="N665" s="303">
        <v>1500</v>
      </c>
      <c r="O665" s="217">
        <f t="shared" si="10"/>
        <v>306492.6399999999</v>
      </c>
    </row>
    <row r="666" spans="1:15" ht="22.05" hidden="1" customHeight="1" x14ac:dyDescent="0.2">
      <c r="A666" s="300">
        <v>45692</v>
      </c>
      <c r="B666" s="20" t="s">
        <v>185</v>
      </c>
      <c r="C666" s="301">
        <v>53266</v>
      </c>
      <c r="D666" s="22"/>
      <c r="E666" s="307" t="s">
        <v>392</v>
      </c>
      <c r="F666" s="20" t="s">
        <v>79</v>
      </c>
      <c r="G666" s="41"/>
      <c r="H666" s="21" t="s">
        <v>22</v>
      </c>
      <c r="I666" s="21" t="s">
        <v>56</v>
      </c>
      <c r="J666" s="21" t="s">
        <v>116</v>
      </c>
      <c r="K666" s="203" t="s">
        <v>408</v>
      </c>
      <c r="L666" s="55"/>
      <c r="M666" s="303">
        <v>0</v>
      </c>
      <c r="N666" s="303">
        <v>431</v>
      </c>
      <c r="O666" s="217">
        <f t="shared" si="10"/>
        <v>306061.6399999999</v>
      </c>
    </row>
    <row r="667" spans="1:15" ht="22.05" hidden="1" customHeight="1" x14ac:dyDescent="0.2">
      <c r="A667" s="300">
        <v>45692</v>
      </c>
      <c r="B667" s="20" t="s">
        <v>185</v>
      </c>
      <c r="C667" s="301">
        <v>53267</v>
      </c>
      <c r="D667" s="22"/>
      <c r="E667" s="307" t="s">
        <v>1009</v>
      </c>
      <c r="F667" s="20" t="s">
        <v>79</v>
      </c>
      <c r="G667" s="41"/>
      <c r="H667" s="21" t="s">
        <v>22</v>
      </c>
      <c r="I667" s="21" t="s">
        <v>54</v>
      </c>
      <c r="J667" s="21" t="s">
        <v>32</v>
      </c>
      <c r="K667" s="203" t="s">
        <v>390</v>
      </c>
      <c r="L667" s="55"/>
      <c r="M667" s="303">
        <v>0</v>
      </c>
      <c r="N667" s="303">
        <v>18275</v>
      </c>
      <c r="O667" s="217">
        <f t="shared" si="10"/>
        <v>287786.6399999999</v>
      </c>
    </row>
    <row r="668" spans="1:15" ht="22.05" hidden="1" customHeight="1" x14ac:dyDescent="0.2">
      <c r="A668" s="300">
        <v>45692</v>
      </c>
      <c r="B668" s="20" t="s">
        <v>185</v>
      </c>
      <c r="C668" s="301">
        <v>53268</v>
      </c>
      <c r="D668" s="22"/>
      <c r="E668" s="304" t="s">
        <v>1010</v>
      </c>
      <c r="F668" s="20" t="s">
        <v>79</v>
      </c>
      <c r="G668" s="41"/>
      <c r="H668" s="21" t="s">
        <v>22</v>
      </c>
      <c r="I668" s="21" t="s">
        <v>54</v>
      </c>
      <c r="J668" s="21" t="s">
        <v>32</v>
      </c>
      <c r="K668" s="203" t="s">
        <v>390</v>
      </c>
      <c r="L668" s="55"/>
      <c r="M668" s="303">
        <v>0</v>
      </c>
      <c r="N668" s="303">
        <v>15000</v>
      </c>
      <c r="O668" s="217">
        <f t="shared" si="10"/>
        <v>272786.6399999999</v>
      </c>
    </row>
    <row r="669" spans="1:15" ht="22.05" hidden="1" customHeight="1" x14ac:dyDescent="0.2">
      <c r="A669" s="300">
        <v>45692</v>
      </c>
      <c r="B669" s="20" t="s">
        <v>185</v>
      </c>
      <c r="C669" s="301">
        <v>53269</v>
      </c>
      <c r="D669" s="22"/>
      <c r="E669" s="307" t="s">
        <v>489</v>
      </c>
      <c r="F669" s="20" t="s">
        <v>79</v>
      </c>
      <c r="G669" s="41"/>
      <c r="H669" s="21" t="s">
        <v>22</v>
      </c>
      <c r="I669" s="21" t="s">
        <v>54</v>
      </c>
      <c r="J669" s="21" t="s">
        <v>61</v>
      </c>
      <c r="K669" s="203" t="s">
        <v>1015</v>
      </c>
      <c r="L669" s="55"/>
      <c r="M669" s="303">
        <v>0</v>
      </c>
      <c r="N669" s="303">
        <v>8000</v>
      </c>
      <c r="O669" s="217">
        <f t="shared" si="10"/>
        <v>264786.6399999999</v>
      </c>
    </row>
    <row r="670" spans="1:15" ht="22.05" hidden="1" customHeight="1" x14ac:dyDescent="0.2">
      <c r="A670" s="300">
        <v>45692</v>
      </c>
      <c r="B670" s="20" t="s">
        <v>185</v>
      </c>
      <c r="C670" s="301">
        <v>53270</v>
      </c>
      <c r="D670" s="22"/>
      <c r="E670" s="307" t="s">
        <v>1011</v>
      </c>
      <c r="F670" s="20" t="s">
        <v>79</v>
      </c>
      <c r="G670" s="41"/>
      <c r="H670" s="21" t="s">
        <v>22</v>
      </c>
      <c r="I670" s="21" t="s">
        <v>80</v>
      </c>
      <c r="J670" s="21" t="s">
        <v>67</v>
      </c>
      <c r="K670" s="203" t="s">
        <v>445</v>
      </c>
      <c r="L670" s="55"/>
      <c r="M670" s="303">
        <v>0</v>
      </c>
      <c r="N670" s="303">
        <v>4400</v>
      </c>
      <c r="O670" s="217">
        <f t="shared" si="10"/>
        <v>260386.6399999999</v>
      </c>
    </row>
    <row r="671" spans="1:15" ht="22.05" hidden="1" customHeight="1" x14ac:dyDescent="0.2">
      <c r="A671" s="300">
        <v>45692</v>
      </c>
      <c r="B671" s="20" t="s">
        <v>185</v>
      </c>
      <c r="C671" s="301">
        <v>53271</v>
      </c>
      <c r="D671" s="22"/>
      <c r="E671" s="307" t="s">
        <v>1012</v>
      </c>
      <c r="F671" s="20" t="s">
        <v>79</v>
      </c>
      <c r="G671" s="41"/>
      <c r="H671" s="21" t="s">
        <v>22</v>
      </c>
      <c r="I671" s="21" t="s">
        <v>80</v>
      </c>
      <c r="J671" s="21" t="s">
        <v>67</v>
      </c>
      <c r="K671" s="203" t="s">
        <v>445</v>
      </c>
      <c r="L671" s="55"/>
      <c r="M671" s="303">
        <v>0</v>
      </c>
      <c r="N671" s="303">
        <v>1832</v>
      </c>
      <c r="O671" s="217">
        <f t="shared" si="10"/>
        <v>258554.6399999999</v>
      </c>
    </row>
    <row r="672" spans="1:15" ht="22.05" hidden="1" customHeight="1" x14ac:dyDescent="0.2">
      <c r="A672" s="300">
        <v>45692</v>
      </c>
      <c r="B672" s="20" t="s">
        <v>185</v>
      </c>
      <c r="C672" s="301">
        <v>53272</v>
      </c>
      <c r="D672" s="22"/>
      <c r="E672" s="307" t="s">
        <v>400</v>
      </c>
      <c r="F672" s="20" t="s">
        <v>79</v>
      </c>
      <c r="G672" s="41"/>
      <c r="H672" s="21" t="s">
        <v>22</v>
      </c>
      <c r="I672" s="21" t="s">
        <v>54</v>
      </c>
      <c r="J672" s="21" t="s">
        <v>44</v>
      </c>
      <c r="K672" s="203" t="s">
        <v>412</v>
      </c>
      <c r="L672" s="55"/>
      <c r="M672" s="303">
        <v>0</v>
      </c>
      <c r="N672" s="303">
        <v>6500</v>
      </c>
      <c r="O672" s="217">
        <f t="shared" si="10"/>
        <v>252054.6399999999</v>
      </c>
    </row>
    <row r="673" spans="1:15" ht="22.05" hidden="1" customHeight="1" x14ac:dyDescent="0.2">
      <c r="A673" s="300">
        <v>45692</v>
      </c>
      <c r="B673" s="20" t="s">
        <v>185</v>
      </c>
      <c r="C673" s="301">
        <v>53273</v>
      </c>
      <c r="D673" s="22"/>
      <c r="E673" s="307" t="s">
        <v>400</v>
      </c>
      <c r="F673" s="20" t="s">
        <v>79</v>
      </c>
      <c r="G673" s="41"/>
      <c r="H673" s="21" t="s">
        <v>22</v>
      </c>
      <c r="I673" s="21" t="s">
        <v>54</v>
      </c>
      <c r="J673" s="21" t="s">
        <v>63</v>
      </c>
      <c r="K673" s="203" t="s">
        <v>141</v>
      </c>
      <c r="L673" s="55"/>
      <c r="M673" s="303">
        <v>0</v>
      </c>
      <c r="N673" s="303">
        <v>5150</v>
      </c>
      <c r="O673" s="217">
        <f t="shared" si="10"/>
        <v>246904.6399999999</v>
      </c>
    </row>
    <row r="674" spans="1:15" ht="22.05" hidden="1" customHeight="1" x14ac:dyDescent="0.2">
      <c r="A674" s="300">
        <v>45692</v>
      </c>
      <c r="B674" s="20" t="s">
        <v>185</v>
      </c>
      <c r="C674" s="301">
        <v>53274</v>
      </c>
      <c r="D674" s="22"/>
      <c r="E674" s="307" t="s">
        <v>393</v>
      </c>
      <c r="F674" s="20" t="s">
        <v>79</v>
      </c>
      <c r="G674" s="41"/>
      <c r="H674" s="21" t="s">
        <v>22</v>
      </c>
      <c r="I674" s="21" t="s">
        <v>103</v>
      </c>
      <c r="J674" s="21" t="s">
        <v>219</v>
      </c>
      <c r="K674" s="203" t="s">
        <v>266</v>
      </c>
      <c r="L674" s="55"/>
      <c r="M674" s="303">
        <v>0</v>
      </c>
      <c r="N674" s="303">
        <v>625</v>
      </c>
      <c r="O674" s="217">
        <f t="shared" si="10"/>
        <v>246279.6399999999</v>
      </c>
    </row>
    <row r="675" spans="1:15" ht="22.05" hidden="1" customHeight="1" x14ac:dyDescent="0.2">
      <c r="A675" s="300">
        <v>45692</v>
      </c>
      <c r="B675" s="20" t="s">
        <v>185</v>
      </c>
      <c r="C675" s="301">
        <v>53275</v>
      </c>
      <c r="D675" s="22"/>
      <c r="E675" s="307" t="s">
        <v>130</v>
      </c>
      <c r="F675" s="20" t="s">
        <v>79</v>
      </c>
      <c r="G675" s="41"/>
      <c r="H675" s="21" t="s">
        <v>22</v>
      </c>
      <c r="I675" s="21" t="s">
        <v>53</v>
      </c>
      <c r="J675" s="21" t="s">
        <v>113</v>
      </c>
      <c r="K675" s="203" t="s">
        <v>1016</v>
      </c>
      <c r="L675" s="303"/>
      <c r="M675" s="303">
        <v>0</v>
      </c>
      <c r="N675" s="303">
        <v>2000</v>
      </c>
      <c r="O675" s="217">
        <f t="shared" si="10"/>
        <v>244279.6399999999</v>
      </c>
    </row>
    <row r="676" spans="1:15" ht="22.05" hidden="1" customHeight="1" x14ac:dyDescent="0.2">
      <c r="A676" s="300">
        <v>45692</v>
      </c>
      <c r="B676" s="20" t="s">
        <v>185</v>
      </c>
      <c r="C676" s="301">
        <v>53276</v>
      </c>
      <c r="D676" s="22"/>
      <c r="E676" s="307" t="s">
        <v>157</v>
      </c>
      <c r="F676" s="20" t="s">
        <v>79</v>
      </c>
      <c r="G676" s="41"/>
      <c r="H676" s="21" t="s">
        <v>22</v>
      </c>
      <c r="I676" s="21" t="s">
        <v>103</v>
      </c>
      <c r="J676" s="21" t="s">
        <v>60</v>
      </c>
      <c r="K676" s="203" t="s">
        <v>135</v>
      </c>
      <c r="L676" s="303"/>
      <c r="M676" s="303">
        <v>0</v>
      </c>
      <c r="N676" s="303">
        <v>480</v>
      </c>
      <c r="O676" s="217">
        <f t="shared" si="10"/>
        <v>243799.6399999999</v>
      </c>
    </row>
    <row r="677" spans="1:15" ht="22.05" hidden="1" customHeight="1" x14ac:dyDescent="0.2">
      <c r="A677" s="300">
        <v>45692</v>
      </c>
      <c r="B677" s="20" t="s">
        <v>185</v>
      </c>
      <c r="C677" s="301">
        <v>53277</v>
      </c>
      <c r="D677" s="22"/>
      <c r="E677" s="307" t="s">
        <v>1013</v>
      </c>
      <c r="F677" s="20" t="s">
        <v>79</v>
      </c>
      <c r="G677" s="41"/>
      <c r="H677" s="21" t="s">
        <v>21</v>
      </c>
      <c r="I677" s="21" t="s">
        <v>28</v>
      </c>
      <c r="J677" s="21" t="s">
        <v>30</v>
      </c>
      <c r="K677" s="203"/>
      <c r="L677" s="55"/>
      <c r="M677" s="303">
        <v>77150</v>
      </c>
      <c r="N677" s="303">
        <v>0</v>
      </c>
      <c r="O677" s="217">
        <f t="shared" si="10"/>
        <v>320949.6399999999</v>
      </c>
    </row>
    <row r="678" spans="1:15" ht="22.05" hidden="1" customHeight="1" x14ac:dyDescent="0.2">
      <c r="A678" s="300">
        <v>45692</v>
      </c>
      <c r="B678" s="20" t="s">
        <v>185</v>
      </c>
      <c r="C678" s="301">
        <v>53278</v>
      </c>
      <c r="D678" s="22"/>
      <c r="E678" s="307" t="s">
        <v>128</v>
      </c>
      <c r="F678" s="20" t="s">
        <v>79</v>
      </c>
      <c r="G678" s="41"/>
      <c r="H678" s="21" t="s">
        <v>22</v>
      </c>
      <c r="I678" s="21" t="s">
        <v>56</v>
      </c>
      <c r="J678" s="21" t="s">
        <v>116</v>
      </c>
      <c r="K678" s="203" t="s">
        <v>129</v>
      </c>
      <c r="L678" s="55"/>
      <c r="M678" s="303">
        <v>0</v>
      </c>
      <c r="N678" s="303">
        <v>60</v>
      </c>
      <c r="O678" s="217">
        <f t="shared" si="10"/>
        <v>320889.6399999999</v>
      </c>
    </row>
    <row r="679" spans="1:15" ht="22.05" hidden="1" customHeight="1" x14ac:dyDescent="0.2">
      <c r="A679" s="300">
        <v>45693</v>
      </c>
      <c r="B679" s="20" t="s">
        <v>185</v>
      </c>
      <c r="C679" s="301">
        <v>53280</v>
      </c>
      <c r="D679" s="22"/>
      <c r="E679" s="307" t="s">
        <v>154</v>
      </c>
      <c r="F679" s="20" t="s">
        <v>79</v>
      </c>
      <c r="G679" s="41"/>
      <c r="H679" s="21" t="s">
        <v>22</v>
      </c>
      <c r="I679" s="21" t="s">
        <v>103</v>
      </c>
      <c r="J679" s="21" t="s">
        <v>219</v>
      </c>
      <c r="K679" s="203" t="s">
        <v>266</v>
      </c>
      <c r="L679" s="55"/>
      <c r="M679" s="303">
        <v>0</v>
      </c>
      <c r="N679" s="303">
        <v>2800</v>
      </c>
      <c r="O679" s="217">
        <f t="shared" si="10"/>
        <v>318089.6399999999</v>
      </c>
    </row>
    <row r="680" spans="1:15" ht="22.05" hidden="1" customHeight="1" x14ac:dyDescent="0.2">
      <c r="A680" s="300">
        <v>45693</v>
      </c>
      <c r="B680" s="20" t="s">
        <v>185</v>
      </c>
      <c r="C680" s="301">
        <v>53281</v>
      </c>
      <c r="D680" s="22"/>
      <c r="E680" s="307" t="s">
        <v>802</v>
      </c>
      <c r="F680" s="20" t="s">
        <v>79</v>
      </c>
      <c r="G680" s="41"/>
      <c r="H680" s="21" t="s">
        <v>22</v>
      </c>
      <c r="I680" s="21" t="s">
        <v>103</v>
      </c>
      <c r="J680" s="21" t="s">
        <v>96</v>
      </c>
      <c r="K680" s="203" t="s">
        <v>134</v>
      </c>
      <c r="L680" s="55"/>
      <c r="M680" s="303">
        <v>0</v>
      </c>
      <c r="N680" s="303">
        <v>600</v>
      </c>
      <c r="O680" s="217">
        <f t="shared" si="10"/>
        <v>317489.6399999999</v>
      </c>
    </row>
    <row r="681" spans="1:15" ht="22.05" hidden="1" customHeight="1" x14ac:dyDescent="0.2">
      <c r="A681" s="300">
        <v>45693</v>
      </c>
      <c r="B681" s="20" t="s">
        <v>185</v>
      </c>
      <c r="C681" s="301">
        <v>53282</v>
      </c>
      <c r="D681" s="22"/>
      <c r="E681" s="307" t="s">
        <v>1017</v>
      </c>
      <c r="F681" s="20" t="s">
        <v>79</v>
      </c>
      <c r="G681" s="41"/>
      <c r="H681" s="21" t="s">
        <v>22</v>
      </c>
      <c r="I681" s="21" t="s">
        <v>54</v>
      </c>
      <c r="J681" s="21" t="s">
        <v>32</v>
      </c>
      <c r="K681" s="203" t="s">
        <v>390</v>
      </c>
      <c r="L681" s="55"/>
      <c r="M681" s="303">
        <v>0</v>
      </c>
      <c r="N681" s="303">
        <v>1500</v>
      </c>
      <c r="O681" s="217">
        <f t="shared" si="10"/>
        <v>315989.6399999999</v>
      </c>
    </row>
    <row r="682" spans="1:15" ht="22.05" hidden="1" customHeight="1" x14ac:dyDescent="0.2">
      <c r="A682" s="300">
        <v>45693</v>
      </c>
      <c r="B682" s="20" t="s">
        <v>185</v>
      </c>
      <c r="C682" s="301">
        <v>53283</v>
      </c>
      <c r="D682" s="22"/>
      <c r="E682" s="307" t="s">
        <v>1018</v>
      </c>
      <c r="F682" s="20" t="s">
        <v>79</v>
      </c>
      <c r="G682" s="41"/>
      <c r="H682" s="21" t="s">
        <v>22</v>
      </c>
      <c r="I682" s="21" t="s">
        <v>54</v>
      </c>
      <c r="J682" s="21" t="s">
        <v>64</v>
      </c>
      <c r="K682" s="203" t="s">
        <v>354</v>
      </c>
      <c r="L682" s="55"/>
      <c r="M682" s="303">
        <v>0</v>
      </c>
      <c r="N682" s="303">
        <v>1500</v>
      </c>
      <c r="O682" s="217">
        <f t="shared" si="10"/>
        <v>314489.6399999999</v>
      </c>
    </row>
    <row r="683" spans="1:15" ht="22.05" hidden="1" customHeight="1" x14ac:dyDescent="0.2">
      <c r="A683" s="300">
        <v>45693</v>
      </c>
      <c r="B683" s="20" t="s">
        <v>185</v>
      </c>
      <c r="C683" s="301">
        <v>53284</v>
      </c>
      <c r="D683" s="22"/>
      <c r="E683" s="307" t="s">
        <v>1019</v>
      </c>
      <c r="F683" s="20" t="s">
        <v>79</v>
      </c>
      <c r="G683" s="41"/>
      <c r="H683" s="21" t="s">
        <v>22</v>
      </c>
      <c r="I683" s="21" t="s">
        <v>56</v>
      </c>
      <c r="J683" s="21" t="s">
        <v>116</v>
      </c>
      <c r="K683" s="203" t="s">
        <v>441</v>
      </c>
      <c r="L683" s="55"/>
      <c r="M683" s="303">
        <v>0</v>
      </c>
      <c r="N683" s="303">
        <v>100</v>
      </c>
      <c r="O683" s="217">
        <f t="shared" si="10"/>
        <v>314389.6399999999</v>
      </c>
    </row>
    <row r="684" spans="1:15" ht="22.05" hidden="1" customHeight="1" x14ac:dyDescent="0.2">
      <c r="A684" s="300">
        <v>45693</v>
      </c>
      <c r="B684" s="20" t="s">
        <v>185</v>
      </c>
      <c r="C684" s="301">
        <v>53285</v>
      </c>
      <c r="D684" s="22"/>
      <c r="E684" s="307" t="s">
        <v>1020</v>
      </c>
      <c r="F684" s="20" t="s">
        <v>79</v>
      </c>
      <c r="G684" s="41"/>
      <c r="H684" s="21" t="s">
        <v>22</v>
      </c>
      <c r="I684" s="21" t="s">
        <v>55</v>
      </c>
      <c r="J684" s="21" t="s">
        <v>73</v>
      </c>
      <c r="K684" s="203" t="s">
        <v>1026</v>
      </c>
      <c r="L684" s="55"/>
      <c r="M684" s="303">
        <v>0</v>
      </c>
      <c r="N684" s="303">
        <v>9112</v>
      </c>
      <c r="O684" s="217">
        <f t="shared" si="10"/>
        <v>305277.6399999999</v>
      </c>
    </row>
    <row r="685" spans="1:15" ht="22.05" hidden="1" customHeight="1" x14ac:dyDescent="0.2">
      <c r="A685" s="300">
        <v>45693</v>
      </c>
      <c r="B685" s="20" t="s">
        <v>185</v>
      </c>
      <c r="C685" s="301">
        <v>53286</v>
      </c>
      <c r="D685" s="22"/>
      <c r="E685" s="307" t="s">
        <v>1021</v>
      </c>
      <c r="F685" s="20" t="s">
        <v>79</v>
      </c>
      <c r="G685" s="41"/>
      <c r="H685" s="21" t="s">
        <v>22</v>
      </c>
      <c r="I685" s="21" t="s">
        <v>55</v>
      </c>
      <c r="J685" s="21" t="s">
        <v>261</v>
      </c>
      <c r="K685" s="203" t="s">
        <v>551</v>
      </c>
      <c r="L685" s="55"/>
      <c r="M685" s="303">
        <v>0</v>
      </c>
      <c r="N685" s="303">
        <v>5000</v>
      </c>
      <c r="O685" s="217">
        <f t="shared" si="10"/>
        <v>300277.6399999999</v>
      </c>
    </row>
    <row r="686" spans="1:15" ht="22.05" hidden="1" customHeight="1" x14ac:dyDescent="0.2">
      <c r="A686" s="300">
        <v>45693</v>
      </c>
      <c r="B686" s="20" t="s">
        <v>185</v>
      </c>
      <c r="C686" s="301">
        <v>53287</v>
      </c>
      <c r="D686" s="22"/>
      <c r="E686" s="307" t="s">
        <v>1022</v>
      </c>
      <c r="F686" s="20" t="s">
        <v>79</v>
      </c>
      <c r="G686" s="41"/>
      <c r="H686" s="21" t="s">
        <v>22</v>
      </c>
      <c r="I686" s="21" t="s">
        <v>55</v>
      </c>
      <c r="J686" s="21" t="s">
        <v>73</v>
      </c>
      <c r="K686" s="203" t="s">
        <v>358</v>
      </c>
      <c r="L686" s="55"/>
      <c r="M686" s="303">
        <v>0</v>
      </c>
      <c r="N686" s="303">
        <v>190</v>
      </c>
      <c r="O686" s="217">
        <f t="shared" si="10"/>
        <v>300087.6399999999</v>
      </c>
    </row>
    <row r="687" spans="1:15" ht="22.05" hidden="1" customHeight="1" x14ac:dyDescent="0.2">
      <c r="A687" s="300">
        <v>45693</v>
      </c>
      <c r="B687" s="20" t="s">
        <v>185</v>
      </c>
      <c r="C687" s="301">
        <v>53288</v>
      </c>
      <c r="D687" s="22"/>
      <c r="E687" s="307" t="s">
        <v>350</v>
      </c>
      <c r="F687" s="20" t="s">
        <v>79</v>
      </c>
      <c r="G687" s="41"/>
      <c r="H687" s="21" t="s">
        <v>22</v>
      </c>
      <c r="I687" s="21" t="s">
        <v>53</v>
      </c>
      <c r="J687" s="21" t="s">
        <v>113</v>
      </c>
      <c r="K687" s="203" t="s">
        <v>361</v>
      </c>
      <c r="L687" s="55"/>
      <c r="M687" s="303">
        <v>0</v>
      </c>
      <c r="N687" s="303">
        <v>5800</v>
      </c>
      <c r="O687" s="217">
        <f t="shared" si="10"/>
        <v>294287.6399999999</v>
      </c>
    </row>
    <row r="688" spans="1:15" ht="22.05" hidden="1" customHeight="1" x14ac:dyDescent="0.2">
      <c r="A688" s="300">
        <v>45693</v>
      </c>
      <c r="B688" s="20" t="s">
        <v>185</v>
      </c>
      <c r="C688" s="301">
        <v>53289</v>
      </c>
      <c r="D688" s="22"/>
      <c r="E688" s="307" t="s">
        <v>1023</v>
      </c>
      <c r="F688" s="20" t="s">
        <v>79</v>
      </c>
      <c r="G688" s="41"/>
      <c r="H688" s="21" t="s">
        <v>22</v>
      </c>
      <c r="I688" s="21" t="s">
        <v>55</v>
      </c>
      <c r="J688" s="21" t="s">
        <v>73</v>
      </c>
      <c r="K688" s="203" t="s">
        <v>140</v>
      </c>
      <c r="L688" s="55"/>
      <c r="M688" s="303">
        <v>0</v>
      </c>
      <c r="N688" s="303">
        <v>1500</v>
      </c>
      <c r="O688" s="217">
        <f t="shared" si="10"/>
        <v>292787.6399999999</v>
      </c>
    </row>
    <row r="689" spans="1:15" ht="22.05" hidden="1" customHeight="1" x14ac:dyDescent="0.2">
      <c r="A689" s="300">
        <v>45693</v>
      </c>
      <c r="B689" s="20" t="s">
        <v>185</v>
      </c>
      <c r="C689" s="301">
        <v>53290</v>
      </c>
      <c r="D689" s="22"/>
      <c r="E689" s="307" t="s">
        <v>1024</v>
      </c>
      <c r="F689" s="20" t="s">
        <v>79</v>
      </c>
      <c r="G689" s="41"/>
      <c r="H689" s="21" t="s">
        <v>22</v>
      </c>
      <c r="I689" s="21" t="s">
        <v>55</v>
      </c>
      <c r="J689" s="21" t="s">
        <v>73</v>
      </c>
      <c r="K689" s="203" t="s">
        <v>140</v>
      </c>
      <c r="L689" s="55"/>
      <c r="M689" s="303">
        <v>0</v>
      </c>
      <c r="N689" s="303">
        <v>1500</v>
      </c>
      <c r="O689" s="217">
        <f t="shared" si="10"/>
        <v>291287.6399999999</v>
      </c>
    </row>
    <row r="690" spans="1:15" ht="22.05" hidden="1" customHeight="1" x14ac:dyDescent="0.2">
      <c r="A690" s="300">
        <v>45693</v>
      </c>
      <c r="B690" s="20" t="s">
        <v>185</v>
      </c>
      <c r="C690" s="301">
        <v>53291</v>
      </c>
      <c r="D690" s="22"/>
      <c r="E690" s="307" t="s">
        <v>1025</v>
      </c>
      <c r="F690" s="20" t="s">
        <v>79</v>
      </c>
      <c r="G690" s="41"/>
      <c r="H690" s="21" t="s">
        <v>22</v>
      </c>
      <c r="I690" s="21" t="s">
        <v>103</v>
      </c>
      <c r="J690" s="21" t="s">
        <v>92</v>
      </c>
      <c r="K690" s="203" t="s">
        <v>140</v>
      </c>
      <c r="L690" s="55"/>
      <c r="M690" s="303">
        <v>0</v>
      </c>
      <c r="N690" s="303">
        <v>290</v>
      </c>
      <c r="O690" s="217">
        <f t="shared" si="10"/>
        <v>290997.6399999999</v>
      </c>
    </row>
    <row r="691" spans="1:15" ht="22.05" hidden="1" customHeight="1" x14ac:dyDescent="0.2">
      <c r="A691" s="300">
        <v>45693</v>
      </c>
      <c r="B691" s="20" t="s">
        <v>185</v>
      </c>
      <c r="C691" s="301">
        <v>53292</v>
      </c>
      <c r="D691" s="22"/>
      <c r="E691" s="307" t="s">
        <v>393</v>
      </c>
      <c r="F691" s="20" t="s">
        <v>79</v>
      </c>
      <c r="G691" s="41"/>
      <c r="H691" s="21" t="s">
        <v>22</v>
      </c>
      <c r="I691" s="21" t="s">
        <v>103</v>
      </c>
      <c r="J691" s="21" t="s">
        <v>219</v>
      </c>
      <c r="K691" s="203" t="s">
        <v>1027</v>
      </c>
      <c r="L691" s="55"/>
      <c r="M691" s="303">
        <v>0</v>
      </c>
      <c r="N691" s="303">
        <v>615</v>
      </c>
      <c r="O691" s="217">
        <f t="shared" si="10"/>
        <v>290382.6399999999</v>
      </c>
    </row>
    <row r="692" spans="1:15" ht="22.05" hidden="1" customHeight="1" x14ac:dyDescent="0.2">
      <c r="A692" s="300">
        <v>45694</v>
      </c>
      <c r="B692" s="20" t="s">
        <v>185</v>
      </c>
      <c r="C692" s="301">
        <v>53294</v>
      </c>
      <c r="D692" s="22"/>
      <c r="E692" s="307" t="s">
        <v>668</v>
      </c>
      <c r="F692" s="20" t="s">
        <v>79</v>
      </c>
      <c r="G692" s="41"/>
      <c r="H692" s="21" t="s">
        <v>22</v>
      </c>
      <c r="I692" s="21" t="s">
        <v>103</v>
      </c>
      <c r="J692" s="21" t="s">
        <v>97</v>
      </c>
      <c r="K692" s="203" t="s">
        <v>811</v>
      </c>
      <c r="L692" s="55"/>
      <c r="M692" s="303">
        <v>0</v>
      </c>
      <c r="N692" s="303">
        <v>1200</v>
      </c>
      <c r="O692" s="217">
        <f t="shared" si="10"/>
        <v>289182.6399999999</v>
      </c>
    </row>
    <row r="693" spans="1:15" ht="22.05" hidden="1" customHeight="1" x14ac:dyDescent="0.2">
      <c r="A693" s="300">
        <v>45694</v>
      </c>
      <c r="B693" s="20" t="s">
        <v>185</v>
      </c>
      <c r="C693" s="301">
        <v>53295</v>
      </c>
      <c r="D693" s="22"/>
      <c r="E693" s="307" t="s">
        <v>1028</v>
      </c>
      <c r="F693" s="20" t="s">
        <v>79</v>
      </c>
      <c r="G693" s="41"/>
      <c r="H693" s="21" t="s">
        <v>22</v>
      </c>
      <c r="I693" s="21" t="s">
        <v>54</v>
      </c>
      <c r="J693" s="21" t="s">
        <v>32</v>
      </c>
      <c r="K693" s="203" t="s">
        <v>465</v>
      </c>
      <c r="L693" s="55"/>
      <c r="M693" s="303">
        <v>0</v>
      </c>
      <c r="N693" s="303">
        <v>21928</v>
      </c>
      <c r="O693" s="217">
        <f t="shared" si="10"/>
        <v>267254.6399999999</v>
      </c>
    </row>
    <row r="694" spans="1:15" ht="22.05" hidden="1" customHeight="1" x14ac:dyDescent="0.2">
      <c r="A694" s="300">
        <v>45694</v>
      </c>
      <c r="B694" s="20" t="s">
        <v>185</v>
      </c>
      <c r="C694" s="301">
        <v>53296</v>
      </c>
      <c r="D694" s="22"/>
      <c r="E694" s="307" t="s">
        <v>154</v>
      </c>
      <c r="F694" s="20" t="s">
        <v>79</v>
      </c>
      <c r="G694" s="41"/>
      <c r="H694" s="21" t="s">
        <v>22</v>
      </c>
      <c r="I694" s="21" t="s">
        <v>103</v>
      </c>
      <c r="J694" s="21" t="s">
        <v>219</v>
      </c>
      <c r="K694" s="203" t="s">
        <v>266</v>
      </c>
      <c r="L694" s="55"/>
      <c r="M694" s="303">
        <v>0</v>
      </c>
      <c r="N694" s="303">
        <v>602</v>
      </c>
      <c r="O694" s="217">
        <f t="shared" si="10"/>
        <v>266652.6399999999</v>
      </c>
    </row>
    <row r="695" spans="1:15" ht="22.05" hidden="1" customHeight="1" x14ac:dyDescent="0.2">
      <c r="A695" s="300">
        <v>45694</v>
      </c>
      <c r="B695" s="20" t="s">
        <v>185</v>
      </c>
      <c r="C695" s="301">
        <v>53297</v>
      </c>
      <c r="D695" s="22"/>
      <c r="E695" s="307" t="s">
        <v>453</v>
      </c>
      <c r="F695" s="20" t="s">
        <v>79</v>
      </c>
      <c r="G695" s="41"/>
      <c r="H695" s="21" t="s">
        <v>22</v>
      </c>
      <c r="I695" s="21" t="s">
        <v>56</v>
      </c>
      <c r="J695" s="21" t="s">
        <v>116</v>
      </c>
      <c r="K695" s="203" t="s">
        <v>408</v>
      </c>
      <c r="L695" s="55"/>
      <c r="M695" s="303">
        <v>0</v>
      </c>
      <c r="N695" s="303">
        <v>40</v>
      </c>
      <c r="O695" s="217">
        <f t="shared" si="10"/>
        <v>266612.6399999999</v>
      </c>
    </row>
    <row r="696" spans="1:15" ht="22.05" hidden="1" customHeight="1" x14ac:dyDescent="0.2">
      <c r="A696" s="300">
        <v>45694</v>
      </c>
      <c r="B696" s="20" t="s">
        <v>185</v>
      </c>
      <c r="C696" s="301">
        <v>53298</v>
      </c>
      <c r="D696" s="22"/>
      <c r="E696" s="304" t="s">
        <v>128</v>
      </c>
      <c r="F696" s="20" t="s">
        <v>79</v>
      </c>
      <c r="G696" s="41"/>
      <c r="H696" s="21" t="s">
        <v>22</v>
      </c>
      <c r="I696" s="21" t="s">
        <v>56</v>
      </c>
      <c r="J696" s="21" t="s">
        <v>116</v>
      </c>
      <c r="K696" s="203" t="s">
        <v>1040</v>
      </c>
      <c r="L696" s="55"/>
      <c r="M696" s="303">
        <v>0</v>
      </c>
      <c r="N696" s="303">
        <v>72</v>
      </c>
      <c r="O696" s="217">
        <f t="shared" si="10"/>
        <v>266540.6399999999</v>
      </c>
    </row>
    <row r="697" spans="1:15" ht="22.05" hidden="1" customHeight="1" x14ac:dyDescent="0.2">
      <c r="A697" s="300">
        <v>45694</v>
      </c>
      <c r="B697" s="20" t="s">
        <v>185</v>
      </c>
      <c r="C697" s="301">
        <v>53299</v>
      </c>
      <c r="D697" s="22"/>
      <c r="E697" s="307" t="s">
        <v>1029</v>
      </c>
      <c r="F697" s="20" t="s">
        <v>79</v>
      </c>
      <c r="G697" s="41"/>
      <c r="H697" s="21" t="s">
        <v>22</v>
      </c>
      <c r="I697" s="21" t="s">
        <v>103</v>
      </c>
      <c r="J697" s="21" t="s">
        <v>102</v>
      </c>
      <c r="K697" s="203" t="s">
        <v>122</v>
      </c>
      <c r="L697" s="55"/>
      <c r="M697" s="303">
        <v>0</v>
      </c>
      <c r="N697" s="303">
        <v>150</v>
      </c>
      <c r="O697" s="217">
        <f t="shared" si="10"/>
        <v>266390.6399999999</v>
      </c>
    </row>
    <row r="698" spans="1:15" ht="22.05" hidden="1" customHeight="1" x14ac:dyDescent="0.2">
      <c r="A698" s="300">
        <v>45694</v>
      </c>
      <c r="B698" s="20" t="s">
        <v>185</v>
      </c>
      <c r="C698" s="301">
        <v>53300</v>
      </c>
      <c r="D698" s="22"/>
      <c r="E698" s="307" t="s">
        <v>1030</v>
      </c>
      <c r="F698" s="20" t="s">
        <v>79</v>
      </c>
      <c r="G698" s="41"/>
      <c r="H698" s="21" t="s">
        <v>22</v>
      </c>
      <c r="I698" s="21" t="s">
        <v>103</v>
      </c>
      <c r="J698" s="21" t="s">
        <v>214</v>
      </c>
      <c r="K698" s="203" t="s">
        <v>757</v>
      </c>
      <c r="L698" s="55"/>
      <c r="M698" s="303">
        <v>0</v>
      </c>
      <c r="N698" s="303">
        <v>400</v>
      </c>
      <c r="O698" s="217">
        <f t="shared" si="10"/>
        <v>265990.6399999999</v>
      </c>
    </row>
    <row r="699" spans="1:15" ht="22.05" hidden="1" customHeight="1" x14ac:dyDescent="0.2">
      <c r="A699" s="300">
        <v>45694</v>
      </c>
      <c r="B699" s="20" t="s">
        <v>185</v>
      </c>
      <c r="C699" s="301">
        <v>53301</v>
      </c>
      <c r="D699" s="22"/>
      <c r="E699" s="307" t="s">
        <v>534</v>
      </c>
      <c r="F699" s="20" t="s">
        <v>79</v>
      </c>
      <c r="G699" s="41"/>
      <c r="H699" s="21" t="s">
        <v>22</v>
      </c>
      <c r="I699" s="21" t="s">
        <v>103</v>
      </c>
      <c r="J699" s="21" t="s">
        <v>60</v>
      </c>
      <c r="K699" s="203" t="s">
        <v>542</v>
      </c>
      <c r="L699" s="55"/>
      <c r="M699" s="303">
        <v>0</v>
      </c>
      <c r="N699" s="303">
        <v>5000</v>
      </c>
      <c r="O699" s="217">
        <f t="shared" si="10"/>
        <v>260990.6399999999</v>
      </c>
    </row>
    <row r="700" spans="1:15" ht="22.05" hidden="1" customHeight="1" x14ac:dyDescent="0.2">
      <c r="A700" s="300">
        <v>45694</v>
      </c>
      <c r="B700" s="20" t="s">
        <v>185</v>
      </c>
      <c r="C700" s="301">
        <v>53302</v>
      </c>
      <c r="D700" s="22"/>
      <c r="E700" s="307" t="s">
        <v>1031</v>
      </c>
      <c r="F700" s="20" t="s">
        <v>79</v>
      </c>
      <c r="G700" s="41"/>
      <c r="H700" s="21" t="s">
        <v>21</v>
      </c>
      <c r="I700" s="21" t="s">
        <v>29</v>
      </c>
      <c r="J700" s="21" t="s">
        <v>201</v>
      </c>
      <c r="K700" s="203"/>
      <c r="L700" s="55"/>
      <c r="M700" s="303">
        <v>1000</v>
      </c>
      <c r="N700" s="303">
        <v>0</v>
      </c>
      <c r="O700" s="217">
        <f t="shared" si="10"/>
        <v>261990.6399999999</v>
      </c>
    </row>
    <row r="701" spans="1:15" ht="22.05" hidden="1" customHeight="1" x14ac:dyDescent="0.2">
      <c r="A701" s="300">
        <v>45694</v>
      </c>
      <c r="B701" s="20" t="s">
        <v>185</v>
      </c>
      <c r="C701" s="301">
        <v>53303</v>
      </c>
      <c r="D701" s="22"/>
      <c r="E701" s="307" t="s">
        <v>1032</v>
      </c>
      <c r="F701" s="20" t="s">
        <v>79</v>
      </c>
      <c r="G701" s="41"/>
      <c r="H701" s="21" t="s">
        <v>22</v>
      </c>
      <c r="I701" s="21" t="s">
        <v>54</v>
      </c>
      <c r="J701" s="21" t="s">
        <v>61</v>
      </c>
      <c r="K701" s="203" t="s">
        <v>463</v>
      </c>
      <c r="L701" s="55"/>
      <c r="M701" s="303">
        <v>0</v>
      </c>
      <c r="N701" s="303">
        <v>5081.3999999999996</v>
      </c>
      <c r="O701" s="217">
        <f t="shared" si="10"/>
        <v>256909.2399999999</v>
      </c>
    </row>
    <row r="702" spans="1:15" ht="22.05" hidden="1" customHeight="1" x14ac:dyDescent="0.2">
      <c r="A702" s="300">
        <v>45694</v>
      </c>
      <c r="B702" s="20" t="s">
        <v>185</v>
      </c>
      <c r="C702" s="301">
        <v>53304</v>
      </c>
      <c r="D702" s="22"/>
      <c r="E702" s="307" t="s">
        <v>1033</v>
      </c>
      <c r="F702" s="20" t="s">
        <v>79</v>
      </c>
      <c r="G702" s="41"/>
      <c r="H702" s="21" t="s">
        <v>22</v>
      </c>
      <c r="I702" s="21" t="s">
        <v>103</v>
      </c>
      <c r="J702" s="21" t="s">
        <v>92</v>
      </c>
      <c r="K702" s="304" t="s">
        <v>464</v>
      </c>
      <c r="L702" s="55"/>
      <c r="M702" s="303">
        <v>0</v>
      </c>
      <c r="N702" s="303">
        <v>870</v>
      </c>
      <c r="O702" s="217">
        <f t="shared" si="10"/>
        <v>256039.2399999999</v>
      </c>
    </row>
    <row r="703" spans="1:15" ht="22.05" hidden="1" customHeight="1" x14ac:dyDescent="0.2">
      <c r="A703" s="300">
        <v>45694</v>
      </c>
      <c r="B703" s="20" t="s">
        <v>185</v>
      </c>
      <c r="C703" s="301">
        <v>53305</v>
      </c>
      <c r="D703" s="22"/>
      <c r="E703" s="307" t="s">
        <v>157</v>
      </c>
      <c r="F703" s="20" t="s">
        <v>79</v>
      </c>
      <c r="G703" s="41"/>
      <c r="H703" s="21" t="s">
        <v>22</v>
      </c>
      <c r="I703" s="21" t="s">
        <v>103</v>
      </c>
      <c r="J703" s="21" t="s">
        <v>60</v>
      </c>
      <c r="K703" s="203" t="s">
        <v>135</v>
      </c>
      <c r="L703" s="55"/>
      <c r="M703" s="303">
        <v>0</v>
      </c>
      <c r="N703" s="303">
        <v>700</v>
      </c>
      <c r="O703" s="217">
        <f t="shared" si="10"/>
        <v>255339.2399999999</v>
      </c>
    </row>
    <row r="704" spans="1:15" ht="22.05" hidden="1" customHeight="1" x14ac:dyDescent="0.2">
      <c r="A704" s="300">
        <v>45694</v>
      </c>
      <c r="B704" s="20" t="s">
        <v>185</v>
      </c>
      <c r="C704" s="301">
        <v>53306</v>
      </c>
      <c r="D704" s="22"/>
      <c r="E704" s="307" t="s">
        <v>1034</v>
      </c>
      <c r="F704" s="20" t="s">
        <v>79</v>
      </c>
      <c r="G704" s="41"/>
      <c r="H704" s="21" t="s">
        <v>21</v>
      </c>
      <c r="I704" s="21" t="s">
        <v>81</v>
      </c>
      <c r="J704" s="21" t="s">
        <v>280</v>
      </c>
      <c r="K704" s="203"/>
      <c r="L704" s="55"/>
      <c r="M704" s="303">
        <v>250000</v>
      </c>
      <c r="N704" s="303">
        <v>0</v>
      </c>
      <c r="O704" s="217">
        <f t="shared" si="10"/>
        <v>505339.23999999987</v>
      </c>
    </row>
    <row r="705" spans="1:15" ht="22.05" hidden="1" customHeight="1" x14ac:dyDescent="0.2">
      <c r="A705" s="300">
        <v>45694</v>
      </c>
      <c r="B705" s="20" t="s">
        <v>185</v>
      </c>
      <c r="C705" s="301">
        <v>53307</v>
      </c>
      <c r="D705" s="22"/>
      <c r="E705" s="307" t="s">
        <v>1035</v>
      </c>
      <c r="F705" s="20" t="s">
        <v>79</v>
      </c>
      <c r="G705" s="41"/>
      <c r="H705" s="21" t="s">
        <v>21</v>
      </c>
      <c r="I705" s="21" t="s">
        <v>81</v>
      </c>
      <c r="J705" s="21" t="s">
        <v>280</v>
      </c>
      <c r="K705" s="203"/>
      <c r="L705" s="55"/>
      <c r="M705" s="303">
        <v>250000</v>
      </c>
      <c r="N705" s="303">
        <v>0</v>
      </c>
      <c r="O705" s="217">
        <f t="shared" si="10"/>
        <v>755339.23999999987</v>
      </c>
    </row>
    <row r="706" spans="1:15" ht="22.05" hidden="1" customHeight="1" x14ac:dyDescent="0.2">
      <c r="A706" s="300">
        <v>45694</v>
      </c>
      <c r="B706" s="20" t="s">
        <v>185</v>
      </c>
      <c r="C706" s="301">
        <v>53308</v>
      </c>
      <c r="D706" s="22"/>
      <c r="E706" s="307" t="s">
        <v>1036</v>
      </c>
      <c r="F706" s="20" t="s">
        <v>79</v>
      </c>
      <c r="G706" s="41"/>
      <c r="H706" s="21" t="s">
        <v>22</v>
      </c>
      <c r="I706" s="21" t="s">
        <v>54</v>
      </c>
      <c r="J706" s="21" t="s">
        <v>63</v>
      </c>
      <c r="K706" s="203" t="s">
        <v>141</v>
      </c>
      <c r="L706" s="55"/>
      <c r="M706" s="303">
        <v>0</v>
      </c>
      <c r="N706" s="303">
        <v>6000</v>
      </c>
      <c r="O706" s="217">
        <f t="shared" si="10"/>
        <v>749339.23999999987</v>
      </c>
    </row>
    <row r="707" spans="1:15" ht="22.05" hidden="1" customHeight="1" x14ac:dyDescent="0.2">
      <c r="A707" s="300">
        <v>45694</v>
      </c>
      <c r="B707" s="20" t="s">
        <v>185</v>
      </c>
      <c r="C707" s="301">
        <v>53309</v>
      </c>
      <c r="D707" s="22"/>
      <c r="E707" s="307" t="s">
        <v>1037</v>
      </c>
      <c r="F707" s="20" t="s">
        <v>79</v>
      </c>
      <c r="G707" s="41"/>
      <c r="H707" s="21" t="s">
        <v>22</v>
      </c>
      <c r="I707" s="41" t="s">
        <v>54</v>
      </c>
      <c r="J707" s="21" t="s">
        <v>63</v>
      </c>
      <c r="K707" s="203" t="s">
        <v>141</v>
      </c>
      <c r="L707" s="55"/>
      <c r="M707" s="303">
        <v>0</v>
      </c>
      <c r="N707" s="303">
        <v>5200</v>
      </c>
      <c r="O707" s="217">
        <f t="shared" si="10"/>
        <v>744139.23999999987</v>
      </c>
    </row>
    <row r="708" spans="1:15" ht="22.05" hidden="1" customHeight="1" x14ac:dyDescent="0.2">
      <c r="A708" s="300">
        <v>45694</v>
      </c>
      <c r="B708" s="20" t="s">
        <v>185</v>
      </c>
      <c r="C708" s="301">
        <v>53310</v>
      </c>
      <c r="D708" s="22"/>
      <c r="E708" s="307" t="s">
        <v>1038</v>
      </c>
      <c r="F708" s="20" t="s">
        <v>79</v>
      </c>
      <c r="G708" s="41"/>
      <c r="H708" s="21" t="s">
        <v>22</v>
      </c>
      <c r="I708" s="21" t="s">
        <v>103</v>
      </c>
      <c r="J708" s="21" t="s">
        <v>95</v>
      </c>
      <c r="K708" s="304" t="s">
        <v>266</v>
      </c>
      <c r="L708" s="55"/>
      <c r="M708" s="303">
        <v>0</v>
      </c>
      <c r="N708" s="303">
        <v>250</v>
      </c>
      <c r="O708" s="217">
        <f t="shared" si="10"/>
        <v>743889.23999999987</v>
      </c>
    </row>
    <row r="709" spans="1:15" ht="22.05" hidden="1" customHeight="1" x14ac:dyDescent="0.2">
      <c r="A709" s="300">
        <v>45694</v>
      </c>
      <c r="B709" s="20" t="s">
        <v>185</v>
      </c>
      <c r="C709" s="301">
        <v>53311</v>
      </c>
      <c r="D709" s="22"/>
      <c r="E709" s="307" t="s">
        <v>1039</v>
      </c>
      <c r="F709" s="20" t="s">
        <v>79</v>
      </c>
      <c r="G709" s="41"/>
      <c r="H709" s="21" t="s">
        <v>22</v>
      </c>
      <c r="I709" s="21" t="s">
        <v>103</v>
      </c>
      <c r="J709" s="21" t="s">
        <v>95</v>
      </c>
      <c r="K709" s="203" t="s">
        <v>368</v>
      </c>
      <c r="L709" s="55"/>
      <c r="M709" s="303">
        <v>0</v>
      </c>
      <c r="N709" s="303">
        <v>900</v>
      </c>
      <c r="O709" s="217">
        <f t="shared" ref="O709:O780" si="11">O708+M709-N709</f>
        <v>742989.23999999987</v>
      </c>
    </row>
    <row r="710" spans="1:15" ht="22.05" hidden="1" customHeight="1" x14ac:dyDescent="0.2">
      <c r="A710" s="300">
        <v>45694</v>
      </c>
      <c r="B710" s="20" t="s">
        <v>185</v>
      </c>
      <c r="C710" s="301">
        <v>53312</v>
      </c>
      <c r="D710" s="22"/>
      <c r="E710" s="307" t="s">
        <v>154</v>
      </c>
      <c r="F710" s="20" t="s">
        <v>79</v>
      </c>
      <c r="G710" s="41"/>
      <c r="H710" s="21" t="s">
        <v>22</v>
      </c>
      <c r="I710" s="21" t="s">
        <v>103</v>
      </c>
      <c r="J710" s="21" t="s">
        <v>219</v>
      </c>
      <c r="K710" s="203" t="s">
        <v>266</v>
      </c>
      <c r="L710" s="55"/>
      <c r="M710" s="303">
        <v>0</v>
      </c>
      <c r="N710" s="303">
        <v>1270</v>
      </c>
      <c r="O710" s="217">
        <f t="shared" si="11"/>
        <v>741719.23999999987</v>
      </c>
    </row>
    <row r="711" spans="1:15" ht="22.05" hidden="1" customHeight="1" x14ac:dyDescent="0.2">
      <c r="A711" s="300">
        <v>45694</v>
      </c>
      <c r="B711" s="20" t="s">
        <v>185</v>
      </c>
      <c r="C711" s="301">
        <v>53313</v>
      </c>
      <c r="D711" s="22"/>
      <c r="E711" s="307" t="s">
        <v>353</v>
      </c>
      <c r="F711" s="20" t="s">
        <v>79</v>
      </c>
      <c r="G711" s="41"/>
      <c r="H711" s="21" t="s">
        <v>22</v>
      </c>
      <c r="I711" s="21" t="s">
        <v>54</v>
      </c>
      <c r="J711" s="21" t="s">
        <v>64</v>
      </c>
      <c r="K711" s="203" t="s">
        <v>241</v>
      </c>
      <c r="L711" s="55"/>
      <c r="M711" s="303">
        <v>0</v>
      </c>
      <c r="N711" s="303">
        <v>1200</v>
      </c>
      <c r="O711" s="217">
        <f t="shared" si="11"/>
        <v>740519.23999999987</v>
      </c>
    </row>
    <row r="712" spans="1:15" ht="22.05" hidden="1" customHeight="1" x14ac:dyDescent="0.2">
      <c r="A712" s="300">
        <v>45695</v>
      </c>
      <c r="B712" s="20" t="s">
        <v>185</v>
      </c>
      <c r="C712" s="301">
        <v>53315</v>
      </c>
      <c r="D712" s="22"/>
      <c r="E712" s="307" t="s">
        <v>1013</v>
      </c>
      <c r="F712" s="20" t="s">
        <v>79</v>
      </c>
      <c r="G712" s="41"/>
      <c r="H712" s="21" t="s">
        <v>21</v>
      </c>
      <c r="I712" s="21" t="s">
        <v>28</v>
      </c>
      <c r="J712" s="21" t="s">
        <v>30</v>
      </c>
      <c r="K712" s="203"/>
      <c r="L712" s="55"/>
      <c r="M712" s="303">
        <v>91550</v>
      </c>
      <c r="N712" s="303">
        <v>0</v>
      </c>
      <c r="O712" s="217">
        <f t="shared" si="11"/>
        <v>832069.23999999987</v>
      </c>
    </row>
    <row r="713" spans="1:15" ht="22.05" hidden="1" customHeight="1" x14ac:dyDescent="0.2">
      <c r="A713" s="300">
        <v>45695</v>
      </c>
      <c r="B713" s="20" t="s">
        <v>185</v>
      </c>
      <c r="C713" s="301">
        <v>53316</v>
      </c>
      <c r="D713" s="22"/>
      <c r="E713" s="307" t="s">
        <v>1231</v>
      </c>
      <c r="F713" s="20" t="s">
        <v>79</v>
      </c>
      <c r="G713" s="41"/>
      <c r="H713" s="21" t="s">
        <v>22</v>
      </c>
      <c r="I713" s="21" t="s">
        <v>54</v>
      </c>
      <c r="J713" s="21" t="s">
        <v>44</v>
      </c>
      <c r="K713" s="203" t="s">
        <v>235</v>
      </c>
      <c r="L713" s="55"/>
      <c r="M713" s="303">
        <v>0</v>
      </c>
      <c r="N713" s="303">
        <v>1000</v>
      </c>
      <c r="O713" s="217">
        <f t="shared" si="11"/>
        <v>831069.23999999987</v>
      </c>
    </row>
    <row r="714" spans="1:15" ht="22.05" hidden="1" customHeight="1" x14ac:dyDescent="0.2">
      <c r="A714" s="300">
        <v>45695</v>
      </c>
      <c r="B714" s="20" t="s">
        <v>185</v>
      </c>
      <c r="C714" s="301">
        <v>53317</v>
      </c>
      <c r="D714" s="22"/>
      <c r="E714" s="307" t="s">
        <v>392</v>
      </c>
      <c r="F714" s="20" t="s">
        <v>79</v>
      </c>
      <c r="G714" s="41"/>
      <c r="H714" s="21" t="s">
        <v>22</v>
      </c>
      <c r="I714" s="21" t="s">
        <v>56</v>
      </c>
      <c r="J714" s="21" t="s">
        <v>116</v>
      </c>
      <c r="K714" s="203" t="s">
        <v>408</v>
      </c>
      <c r="L714" s="55"/>
      <c r="M714" s="303">
        <v>0</v>
      </c>
      <c r="N714" s="303">
        <v>1200</v>
      </c>
      <c r="O714" s="217">
        <f t="shared" si="11"/>
        <v>829869.23999999987</v>
      </c>
    </row>
    <row r="715" spans="1:15" ht="22.05" hidden="1" customHeight="1" x14ac:dyDescent="0.2">
      <c r="A715" s="300">
        <v>45695</v>
      </c>
      <c r="B715" s="20" t="s">
        <v>185</v>
      </c>
      <c r="C715" s="301">
        <v>53318</v>
      </c>
      <c r="D715" s="22"/>
      <c r="E715" s="307" t="s">
        <v>1232</v>
      </c>
      <c r="F715" s="20" t="s">
        <v>79</v>
      </c>
      <c r="G715" s="41"/>
      <c r="H715" s="21" t="s">
        <v>22</v>
      </c>
      <c r="I715" s="21" t="s">
        <v>54</v>
      </c>
      <c r="J715" s="21" t="s">
        <v>32</v>
      </c>
      <c r="K715" s="203" t="s">
        <v>390</v>
      </c>
      <c r="L715" s="55"/>
      <c r="M715" s="303">
        <v>0</v>
      </c>
      <c r="N715" s="303">
        <v>1500</v>
      </c>
      <c r="O715" s="217">
        <f t="shared" si="11"/>
        <v>828369.23999999987</v>
      </c>
    </row>
    <row r="716" spans="1:15" ht="22.05" hidden="1" customHeight="1" x14ac:dyDescent="0.2">
      <c r="A716" s="300">
        <v>45695</v>
      </c>
      <c r="B716" s="20" t="s">
        <v>185</v>
      </c>
      <c r="C716" s="301">
        <v>53319</v>
      </c>
      <c r="D716" s="22"/>
      <c r="E716" s="307" t="s">
        <v>1233</v>
      </c>
      <c r="F716" s="20" t="s">
        <v>79</v>
      </c>
      <c r="G716" s="41"/>
      <c r="H716" s="21" t="s">
        <v>22</v>
      </c>
      <c r="I716" s="21" t="s">
        <v>54</v>
      </c>
      <c r="J716" s="21" t="s">
        <v>61</v>
      </c>
      <c r="K716" s="203" t="s">
        <v>445</v>
      </c>
      <c r="L716" s="55"/>
      <c r="M716" s="303">
        <v>0</v>
      </c>
      <c r="N716" s="303">
        <v>3400</v>
      </c>
      <c r="O716" s="217">
        <f t="shared" si="11"/>
        <v>824969.23999999987</v>
      </c>
    </row>
    <row r="717" spans="1:15" ht="22.05" hidden="1" customHeight="1" x14ac:dyDescent="0.2">
      <c r="A717" s="300">
        <v>45695</v>
      </c>
      <c r="B717" s="20" t="s">
        <v>185</v>
      </c>
      <c r="C717" s="301">
        <v>53320</v>
      </c>
      <c r="D717" s="22"/>
      <c r="E717" s="307" t="s">
        <v>507</v>
      </c>
      <c r="F717" s="20" t="s">
        <v>79</v>
      </c>
      <c r="G717" s="41"/>
      <c r="H717" s="21" t="s">
        <v>22</v>
      </c>
      <c r="I717" s="21" t="s">
        <v>54</v>
      </c>
      <c r="J717" s="21" t="s">
        <v>41</v>
      </c>
      <c r="K717" s="203" t="s">
        <v>210</v>
      </c>
      <c r="L717" s="55"/>
      <c r="M717" s="303">
        <v>0</v>
      </c>
      <c r="N717" s="303">
        <v>250</v>
      </c>
      <c r="O717" s="217">
        <f t="shared" si="11"/>
        <v>824719.23999999987</v>
      </c>
    </row>
    <row r="718" spans="1:15" ht="22.05" hidden="1" customHeight="1" x14ac:dyDescent="0.2">
      <c r="A718" s="300">
        <v>45695</v>
      </c>
      <c r="B718" s="20" t="s">
        <v>185</v>
      </c>
      <c r="C718" s="301">
        <v>53321</v>
      </c>
      <c r="D718" s="22"/>
      <c r="E718" s="304" t="s">
        <v>376</v>
      </c>
      <c r="F718" s="20" t="s">
        <v>79</v>
      </c>
      <c r="G718" s="41"/>
      <c r="H718" s="21" t="s">
        <v>22</v>
      </c>
      <c r="I718" s="21" t="s">
        <v>54</v>
      </c>
      <c r="J718" s="21" t="s">
        <v>41</v>
      </c>
      <c r="K718" s="203" t="s">
        <v>387</v>
      </c>
      <c r="L718" s="55"/>
      <c r="M718" s="303">
        <v>0</v>
      </c>
      <c r="N718" s="303">
        <v>2450</v>
      </c>
      <c r="O718" s="217">
        <f t="shared" si="11"/>
        <v>822269.23999999987</v>
      </c>
    </row>
    <row r="719" spans="1:15" ht="22.05" hidden="1" customHeight="1" x14ac:dyDescent="0.2">
      <c r="A719" s="300">
        <v>45695</v>
      </c>
      <c r="B719" s="20" t="s">
        <v>185</v>
      </c>
      <c r="C719" s="301">
        <v>53322</v>
      </c>
      <c r="D719" s="22"/>
      <c r="E719" s="307" t="s">
        <v>375</v>
      </c>
      <c r="F719" s="20" t="s">
        <v>79</v>
      </c>
      <c r="G719" s="41"/>
      <c r="H719" s="21" t="s">
        <v>22</v>
      </c>
      <c r="I719" s="21" t="s">
        <v>54</v>
      </c>
      <c r="J719" s="21" t="s">
        <v>61</v>
      </c>
      <c r="K719" s="203" t="s">
        <v>387</v>
      </c>
      <c r="L719" s="55"/>
      <c r="M719" s="303">
        <v>0</v>
      </c>
      <c r="N719" s="303">
        <v>2200</v>
      </c>
      <c r="O719" s="217">
        <f t="shared" si="11"/>
        <v>820069.23999999987</v>
      </c>
    </row>
    <row r="720" spans="1:15" ht="22.05" hidden="1" customHeight="1" x14ac:dyDescent="0.2">
      <c r="A720" s="300">
        <v>45695</v>
      </c>
      <c r="B720" s="20" t="s">
        <v>185</v>
      </c>
      <c r="C720" s="301">
        <v>53323</v>
      </c>
      <c r="D720" s="22"/>
      <c r="E720" s="307" t="s">
        <v>158</v>
      </c>
      <c r="F720" s="20" t="s">
        <v>79</v>
      </c>
      <c r="G720" s="41"/>
      <c r="H720" s="21" t="s">
        <v>22</v>
      </c>
      <c r="I720" s="21" t="s">
        <v>56</v>
      </c>
      <c r="J720" s="21" t="s">
        <v>116</v>
      </c>
      <c r="K720" s="203" t="s">
        <v>139</v>
      </c>
      <c r="L720" s="55"/>
      <c r="M720" s="303">
        <v>0</v>
      </c>
      <c r="N720" s="303">
        <v>850</v>
      </c>
      <c r="O720" s="217">
        <f t="shared" si="11"/>
        <v>819219.23999999987</v>
      </c>
    </row>
    <row r="721" spans="1:15" ht="22.05" hidden="1" customHeight="1" x14ac:dyDescent="0.2">
      <c r="A721" s="300">
        <v>45695</v>
      </c>
      <c r="B721" s="20" t="s">
        <v>185</v>
      </c>
      <c r="C721" s="301">
        <v>53324</v>
      </c>
      <c r="D721" s="22"/>
      <c r="E721" s="307" t="s">
        <v>1234</v>
      </c>
      <c r="F721" s="20" t="s">
        <v>79</v>
      </c>
      <c r="G721" s="41"/>
      <c r="H721" s="21" t="s">
        <v>22</v>
      </c>
      <c r="I721" s="21" t="s">
        <v>54</v>
      </c>
      <c r="J721" s="21" t="s">
        <v>44</v>
      </c>
      <c r="K721" s="203" t="s">
        <v>412</v>
      </c>
      <c r="L721" s="55"/>
      <c r="M721" s="303">
        <v>0</v>
      </c>
      <c r="N721" s="303">
        <v>500</v>
      </c>
      <c r="O721" s="217">
        <f t="shared" si="11"/>
        <v>818719.23999999987</v>
      </c>
    </row>
    <row r="722" spans="1:15" ht="22.05" hidden="1" customHeight="1" x14ac:dyDescent="0.2">
      <c r="A722" s="300">
        <v>45695</v>
      </c>
      <c r="B722" s="20" t="s">
        <v>185</v>
      </c>
      <c r="C722" s="301">
        <v>53325</v>
      </c>
      <c r="D722" s="22"/>
      <c r="E722" s="307" t="s">
        <v>157</v>
      </c>
      <c r="F722" s="20" t="s">
        <v>79</v>
      </c>
      <c r="G722" s="41"/>
      <c r="H722" s="21" t="s">
        <v>22</v>
      </c>
      <c r="I722" s="21" t="s">
        <v>103</v>
      </c>
      <c r="J722" s="21" t="s">
        <v>60</v>
      </c>
      <c r="K722" s="203" t="s">
        <v>1239</v>
      </c>
      <c r="L722" s="55"/>
      <c r="M722" s="303">
        <v>0</v>
      </c>
      <c r="N722" s="303">
        <v>770</v>
      </c>
      <c r="O722" s="217">
        <f t="shared" si="11"/>
        <v>817949.23999999987</v>
      </c>
    </row>
    <row r="723" spans="1:15" ht="22.05" hidden="1" customHeight="1" x14ac:dyDescent="0.2">
      <c r="A723" s="300">
        <v>45695</v>
      </c>
      <c r="B723" s="20" t="s">
        <v>185</v>
      </c>
      <c r="C723" s="301">
        <v>53326</v>
      </c>
      <c r="D723" s="22"/>
      <c r="E723" s="307" t="s">
        <v>154</v>
      </c>
      <c r="F723" s="20" t="s">
        <v>79</v>
      </c>
      <c r="G723" s="41"/>
      <c r="H723" s="21" t="s">
        <v>22</v>
      </c>
      <c r="I723" s="21" t="s">
        <v>103</v>
      </c>
      <c r="J723" s="21" t="s">
        <v>219</v>
      </c>
      <c r="K723" s="203" t="s">
        <v>266</v>
      </c>
      <c r="L723" s="55"/>
      <c r="M723" s="303">
        <v>0</v>
      </c>
      <c r="N723" s="303">
        <v>312</v>
      </c>
      <c r="O723" s="217">
        <f t="shared" si="11"/>
        <v>817637.23999999987</v>
      </c>
    </row>
    <row r="724" spans="1:15" ht="22.05" hidden="1" customHeight="1" x14ac:dyDescent="0.2">
      <c r="A724" s="300">
        <v>45695</v>
      </c>
      <c r="B724" s="20" t="s">
        <v>185</v>
      </c>
      <c r="C724" s="301">
        <v>53327</v>
      </c>
      <c r="D724" s="22"/>
      <c r="E724" s="307" t="s">
        <v>1235</v>
      </c>
      <c r="F724" s="20" t="s">
        <v>79</v>
      </c>
      <c r="G724" s="41"/>
      <c r="H724" s="21" t="s">
        <v>22</v>
      </c>
      <c r="I724" s="21" t="s">
        <v>80</v>
      </c>
      <c r="J724" s="21" t="s">
        <v>66</v>
      </c>
      <c r="K724" s="203" t="s">
        <v>135</v>
      </c>
      <c r="L724" s="55"/>
      <c r="M724" s="303">
        <v>0</v>
      </c>
      <c r="N724" s="303">
        <v>250</v>
      </c>
      <c r="O724" s="217">
        <f t="shared" si="11"/>
        <v>817387.23999999987</v>
      </c>
    </row>
    <row r="725" spans="1:15" ht="22.05" hidden="1" customHeight="1" x14ac:dyDescent="0.2">
      <c r="A725" s="300">
        <v>45695</v>
      </c>
      <c r="B725" s="20" t="s">
        <v>185</v>
      </c>
      <c r="C725" s="301">
        <v>53328</v>
      </c>
      <c r="D725" s="22"/>
      <c r="E725" s="307" t="s">
        <v>1236</v>
      </c>
      <c r="F725" s="20" t="s">
        <v>79</v>
      </c>
      <c r="G725" s="41"/>
      <c r="H725" s="21" t="s">
        <v>22</v>
      </c>
      <c r="I725" s="21" t="s">
        <v>103</v>
      </c>
      <c r="J725" s="21" t="s">
        <v>93</v>
      </c>
      <c r="K725" s="203" t="s">
        <v>1240</v>
      </c>
      <c r="L725" s="55"/>
      <c r="M725" s="303">
        <v>0</v>
      </c>
      <c r="N725" s="303">
        <v>650</v>
      </c>
      <c r="O725" s="217">
        <f t="shared" si="11"/>
        <v>816737.23999999987</v>
      </c>
    </row>
    <row r="726" spans="1:15" ht="22.05" hidden="1" customHeight="1" x14ac:dyDescent="0.2">
      <c r="A726" s="300">
        <v>45695</v>
      </c>
      <c r="B726" s="20" t="s">
        <v>185</v>
      </c>
      <c r="C726" s="301">
        <v>53329</v>
      </c>
      <c r="D726" s="22"/>
      <c r="E726" s="307" t="s">
        <v>154</v>
      </c>
      <c r="F726" s="20" t="s">
        <v>79</v>
      </c>
      <c r="G726" s="218"/>
      <c r="H726" s="21" t="s">
        <v>22</v>
      </c>
      <c r="I726" s="21" t="s">
        <v>103</v>
      </c>
      <c r="J726" s="21" t="s">
        <v>219</v>
      </c>
      <c r="K726" s="203" t="s">
        <v>1241</v>
      </c>
      <c r="L726" s="55"/>
      <c r="M726" s="303">
        <v>0</v>
      </c>
      <c r="N726" s="303">
        <v>350</v>
      </c>
      <c r="O726" s="217">
        <f t="shared" si="11"/>
        <v>816387.23999999987</v>
      </c>
    </row>
    <row r="727" spans="1:15" ht="22.05" hidden="1" customHeight="1" x14ac:dyDescent="0.2">
      <c r="A727" s="300">
        <v>45695</v>
      </c>
      <c r="B727" s="20" t="s">
        <v>185</v>
      </c>
      <c r="C727" s="301">
        <v>53330</v>
      </c>
      <c r="D727" s="22"/>
      <c r="E727" s="307" t="s">
        <v>1237</v>
      </c>
      <c r="F727" s="20" t="s">
        <v>79</v>
      </c>
      <c r="G727" s="41"/>
      <c r="H727" s="21" t="s">
        <v>22</v>
      </c>
      <c r="I727" s="21" t="s">
        <v>103</v>
      </c>
      <c r="J727" s="21" t="s">
        <v>95</v>
      </c>
      <c r="K727" s="203" t="s">
        <v>210</v>
      </c>
      <c r="L727" s="55"/>
      <c r="M727" s="303">
        <v>0</v>
      </c>
      <c r="N727" s="303">
        <v>450</v>
      </c>
      <c r="O727" s="217">
        <f t="shared" si="11"/>
        <v>815937.23999999987</v>
      </c>
    </row>
    <row r="728" spans="1:15" ht="22.05" hidden="1" customHeight="1" x14ac:dyDescent="0.2">
      <c r="A728" s="300">
        <v>45695</v>
      </c>
      <c r="B728" s="20" t="s">
        <v>185</v>
      </c>
      <c r="C728" s="301">
        <v>53331</v>
      </c>
      <c r="D728" s="22"/>
      <c r="E728" s="307" t="s">
        <v>1238</v>
      </c>
      <c r="F728" s="20" t="s">
        <v>79</v>
      </c>
      <c r="G728" s="41"/>
      <c r="H728" s="21" t="s">
        <v>22</v>
      </c>
      <c r="I728" s="21" t="s">
        <v>54</v>
      </c>
      <c r="J728" s="21" t="s">
        <v>64</v>
      </c>
      <c r="K728" s="203" t="s">
        <v>354</v>
      </c>
      <c r="L728" s="55"/>
      <c r="M728" s="303">
        <v>0</v>
      </c>
      <c r="N728" s="303">
        <v>6500</v>
      </c>
      <c r="O728" s="217">
        <f t="shared" si="11"/>
        <v>809437.23999999987</v>
      </c>
    </row>
    <row r="729" spans="1:15" ht="22.05" hidden="1" customHeight="1" x14ac:dyDescent="0.2">
      <c r="A729" s="300">
        <v>45696</v>
      </c>
      <c r="B729" s="20" t="s">
        <v>185</v>
      </c>
      <c r="C729" s="301">
        <v>53333</v>
      </c>
      <c r="D729" s="22"/>
      <c r="E729" s="307" t="s">
        <v>531</v>
      </c>
      <c r="F729" s="20" t="s">
        <v>79</v>
      </c>
      <c r="G729" s="41"/>
      <c r="H729" s="21" t="s">
        <v>22</v>
      </c>
      <c r="I729" s="21" t="s">
        <v>53</v>
      </c>
      <c r="J729" s="21" t="s">
        <v>112</v>
      </c>
      <c r="K729" s="203" t="s">
        <v>231</v>
      </c>
      <c r="L729" s="55"/>
      <c r="M729" s="303">
        <v>0</v>
      </c>
      <c r="N729" s="303">
        <v>23100</v>
      </c>
      <c r="O729" s="217">
        <f t="shared" si="11"/>
        <v>786337.23999999987</v>
      </c>
    </row>
    <row r="730" spans="1:15" ht="22.05" hidden="1" customHeight="1" x14ac:dyDescent="0.2">
      <c r="A730" s="300">
        <v>45696</v>
      </c>
      <c r="B730" s="20" t="s">
        <v>185</v>
      </c>
      <c r="C730" s="301">
        <v>53334</v>
      </c>
      <c r="D730" s="22"/>
      <c r="E730" s="307" t="s">
        <v>1242</v>
      </c>
      <c r="F730" s="20" t="s">
        <v>79</v>
      </c>
      <c r="G730" s="41"/>
      <c r="H730" s="21" t="s">
        <v>22</v>
      </c>
      <c r="I730" s="21" t="s">
        <v>103</v>
      </c>
      <c r="J730" s="21" t="s">
        <v>102</v>
      </c>
      <c r="K730" s="203" t="s">
        <v>932</v>
      </c>
      <c r="L730" s="55"/>
      <c r="M730" s="303">
        <v>0</v>
      </c>
      <c r="N730" s="303">
        <v>1200</v>
      </c>
      <c r="O730" s="217">
        <f t="shared" si="11"/>
        <v>785137.23999999987</v>
      </c>
    </row>
    <row r="731" spans="1:15" ht="22.05" hidden="1" customHeight="1" x14ac:dyDescent="0.2">
      <c r="A731" s="300">
        <v>45696</v>
      </c>
      <c r="B731" s="20" t="s">
        <v>185</v>
      </c>
      <c r="C731" s="301">
        <v>53335</v>
      </c>
      <c r="D731" s="22"/>
      <c r="E731" s="307" t="s">
        <v>130</v>
      </c>
      <c r="F731" s="20" t="s">
        <v>79</v>
      </c>
      <c r="G731" s="41"/>
      <c r="H731" s="21" t="s">
        <v>22</v>
      </c>
      <c r="I731" s="21" t="s">
        <v>53</v>
      </c>
      <c r="J731" s="21" t="s">
        <v>113</v>
      </c>
      <c r="K731" s="203" t="s">
        <v>1254</v>
      </c>
      <c r="L731" s="55"/>
      <c r="M731" s="303">
        <v>0</v>
      </c>
      <c r="N731" s="303">
        <v>1000</v>
      </c>
      <c r="O731" s="217">
        <f t="shared" si="11"/>
        <v>784137.23999999987</v>
      </c>
    </row>
    <row r="732" spans="1:15" ht="22.05" hidden="1" customHeight="1" x14ac:dyDescent="0.2">
      <c r="A732" s="300">
        <v>45696</v>
      </c>
      <c r="B732" s="20" t="s">
        <v>185</v>
      </c>
      <c r="C732" s="301">
        <v>53336</v>
      </c>
      <c r="D732" s="22"/>
      <c r="E732" s="307" t="s">
        <v>130</v>
      </c>
      <c r="F732" s="20" t="s">
        <v>79</v>
      </c>
      <c r="G732" s="41"/>
      <c r="H732" s="21" t="s">
        <v>22</v>
      </c>
      <c r="I732" s="21" t="s">
        <v>53</v>
      </c>
      <c r="J732" s="21" t="s">
        <v>113</v>
      </c>
      <c r="K732" s="203" t="s">
        <v>1255</v>
      </c>
      <c r="L732" s="55"/>
      <c r="M732" s="303">
        <v>0</v>
      </c>
      <c r="N732" s="303">
        <v>1000</v>
      </c>
      <c r="O732" s="217">
        <f t="shared" si="11"/>
        <v>783137.23999999987</v>
      </c>
    </row>
    <row r="733" spans="1:15" ht="22.05" hidden="1" customHeight="1" x14ac:dyDescent="0.2">
      <c r="A733" s="300">
        <v>45696</v>
      </c>
      <c r="B733" s="20" t="s">
        <v>185</v>
      </c>
      <c r="C733" s="301">
        <v>53337</v>
      </c>
      <c r="D733" s="22"/>
      <c r="E733" s="307" t="s">
        <v>1243</v>
      </c>
      <c r="F733" s="20" t="s">
        <v>79</v>
      </c>
      <c r="G733" s="41"/>
      <c r="H733" s="21" t="s">
        <v>22</v>
      </c>
      <c r="I733" s="21" t="s">
        <v>103</v>
      </c>
      <c r="J733" s="21" t="s">
        <v>60</v>
      </c>
      <c r="K733" s="203" t="s">
        <v>133</v>
      </c>
      <c r="L733" s="55"/>
      <c r="M733" s="303">
        <v>0</v>
      </c>
      <c r="N733" s="303">
        <v>200</v>
      </c>
      <c r="O733" s="217">
        <f t="shared" si="11"/>
        <v>782937.23999999987</v>
      </c>
    </row>
    <row r="734" spans="1:15" ht="22.05" hidden="1" customHeight="1" x14ac:dyDescent="0.2">
      <c r="A734" s="300">
        <v>45696</v>
      </c>
      <c r="B734" s="20" t="s">
        <v>185</v>
      </c>
      <c r="C734" s="301">
        <v>53338</v>
      </c>
      <c r="D734" s="22"/>
      <c r="E734" s="307" t="s">
        <v>1244</v>
      </c>
      <c r="F734" s="20" t="s">
        <v>79</v>
      </c>
      <c r="G734" s="41"/>
      <c r="H734" s="21" t="s">
        <v>22</v>
      </c>
      <c r="I734" s="21" t="s">
        <v>103</v>
      </c>
      <c r="J734" s="21" t="s">
        <v>92</v>
      </c>
      <c r="K734" s="203" t="s">
        <v>1256</v>
      </c>
      <c r="L734" s="55"/>
      <c r="M734" s="303">
        <v>0</v>
      </c>
      <c r="N734" s="303">
        <v>2863</v>
      </c>
      <c r="O734" s="217">
        <f t="shared" si="11"/>
        <v>780074.23999999987</v>
      </c>
    </row>
    <row r="735" spans="1:15" ht="22.05" hidden="1" customHeight="1" x14ac:dyDescent="0.2">
      <c r="A735" s="300">
        <v>45696</v>
      </c>
      <c r="B735" s="20" t="s">
        <v>185</v>
      </c>
      <c r="C735" s="301">
        <v>53339</v>
      </c>
      <c r="D735" s="22"/>
      <c r="E735" s="307" t="s">
        <v>1245</v>
      </c>
      <c r="F735" s="20" t="s">
        <v>79</v>
      </c>
      <c r="G735" s="41"/>
      <c r="H735" s="21" t="s">
        <v>22</v>
      </c>
      <c r="I735" s="21" t="s">
        <v>54</v>
      </c>
      <c r="J735" s="21" t="s">
        <v>63</v>
      </c>
      <c r="K735" s="203" t="s">
        <v>530</v>
      </c>
      <c r="L735" s="55"/>
      <c r="M735" s="303">
        <v>0</v>
      </c>
      <c r="N735" s="303">
        <v>500</v>
      </c>
      <c r="O735" s="217">
        <f t="shared" si="11"/>
        <v>779574.23999999987</v>
      </c>
    </row>
    <row r="736" spans="1:15" ht="22.05" hidden="1" customHeight="1" x14ac:dyDescent="0.2">
      <c r="A736" s="300">
        <v>45696</v>
      </c>
      <c r="B736" s="20" t="s">
        <v>185</v>
      </c>
      <c r="C736" s="301">
        <v>53340</v>
      </c>
      <c r="D736" s="22"/>
      <c r="E736" s="307" t="s">
        <v>1246</v>
      </c>
      <c r="F736" s="20" t="s">
        <v>79</v>
      </c>
      <c r="G736" s="41"/>
      <c r="H736" s="21" t="s">
        <v>22</v>
      </c>
      <c r="I736" s="21" t="s">
        <v>54</v>
      </c>
      <c r="J736" s="21" t="s">
        <v>64</v>
      </c>
      <c r="K736" s="203" t="s">
        <v>1257</v>
      </c>
      <c r="L736" s="55"/>
      <c r="M736" s="303">
        <v>0</v>
      </c>
      <c r="N736" s="303">
        <v>250</v>
      </c>
      <c r="O736" s="217">
        <f t="shared" si="11"/>
        <v>779324.23999999987</v>
      </c>
    </row>
    <row r="737" spans="1:15" ht="22.05" hidden="1" customHeight="1" x14ac:dyDescent="0.2">
      <c r="A737" s="300">
        <v>45696</v>
      </c>
      <c r="B737" s="20" t="s">
        <v>185</v>
      </c>
      <c r="C737" s="301">
        <v>53341</v>
      </c>
      <c r="D737" s="22"/>
      <c r="E737" s="307" t="s">
        <v>150</v>
      </c>
      <c r="F737" s="20" t="s">
        <v>79</v>
      </c>
      <c r="G737" s="41"/>
      <c r="H737" s="21" t="s">
        <v>22</v>
      </c>
      <c r="I737" s="21" t="s">
        <v>81</v>
      </c>
      <c r="J737" s="21" t="s">
        <v>200</v>
      </c>
      <c r="K737" s="203" t="s">
        <v>413</v>
      </c>
      <c r="L737" s="55"/>
      <c r="M737" s="303">
        <v>0</v>
      </c>
      <c r="N737" s="303">
        <v>230000</v>
      </c>
      <c r="O737" s="217">
        <f t="shared" si="11"/>
        <v>549324.23999999987</v>
      </c>
    </row>
    <row r="738" spans="1:15" ht="22.05" hidden="1" customHeight="1" x14ac:dyDescent="0.2">
      <c r="A738" s="300">
        <v>45696</v>
      </c>
      <c r="B738" s="20" t="s">
        <v>185</v>
      </c>
      <c r="C738" s="301">
        <v>53342</v>
      </c>
      <c r="D738" s="22"/>
      <c r="E738" s="307" t="s">
        <v>401</v>
      </c>
      <c r="F738" s="20" t="s">
        <v>79</v>
      </c>
      <c r="G738" s="41"/>
      <c r="H738" s="21" t="s">
        <v>21</v>
      </c>
      <c r="I738" s="21" t="s">
        <v>81</v>
      </c>
      <c r="J738" s="21" t="s">
        <v>200</v>
      </c>
      <c r="K738" s="203"/>
      <c r="L738" s="55"/>
      <c r="M738" s="303">
        <v>15000</v>
      </c>
      <c r="N738" s="303">
        <v>0</v>
      </c>
      <c r="O738" s="217">
        <f t="shared" si="11"/>
        <v>564324.23999999987</v>
      </c>
    </row>
    <row r="739" spans="1:15" ht="22.05" hidden="1" customHeight="1" x14ac:dyDescent="0.2">
      <c r="A739" s="300">
        <v>45696</v>
      </c>
      <c r="B739" s="20" t="s">
        <v>185</v>
      </c>
      <c r="C739" s="301">
        <v>53343</v>
      </c>
      <c r="D739" s="22"/>
      <c r="E739" s="307" t="s">
        <v>130</v>
      </c>
      <c r="F739" s="20" t="s">
        <v>79</v>
      </c>
      <c r="G739" s="41"/>
      <c r="H739" s="21" t="s">
        <v>22</v>
      </c>
      <c r="I739" s="21" t="s">
        <v>53</v>
      </c>
      <c r="J739" s="21" t="s">
        <v>113</v>
      </c>
      <c r="K739" s="203" t="s">
        <v>1258</v>
      </c>
      <c r="L739" s="55"/>
      <c r="M739" s="303">
        <v>0</v>
      </c>
      <c r="N739" s="303">
        <v>1000</v>
      </c>
      <c r="O739" s="217">
        <f t="shared" si="11"/>
        <v>563324.23999999987</v>
      </c>
    </row>
    <row r="740" spans="1:15" ht="22.05" hidden="1" customHeight="1" x14ac:dyDescent="0.2">
      <c r="A740" s="300">
        <v>45696</v>
      </c>
      <c r="B740" s="20" t="s">
        <v>185</v>
      </c>
      <c r="C740" s="301">
        <v>53344</v>
      </c>
      <c r="D740" s="22"/>
      <c r="E740" s="307" t="s">
        <v>402</v>
      </c>
      <c r="F740" s="20" t="s">
        <v>79</v>
      </c>
      <c r="G740" s="41"/>
      <c r="H740" s="21" t="s">
        <v>22</v>
      </c>
      <c r="I740" s="21" t="s">
        <v>80</v>
      </c>
      <c r="J740" s="21" t="s">
        <v>66</v>
      </c>
      <c r="K740" s="203" t="s">
        <v>544</v>
      </c>
      <c r="L740" s="55"/>
      <c r="M740" s="303">
        <v>0</v>
      </c>
      <c r="N740" s="303">
        <v>700</v>
      </c>
      <c r="O740" s="217">
        <f t="shared" si="11"/>
        <v>562624.23999999987</v>
      </c>
    </row>
    <row r="741" spans="1:15" ht="22.05" hidden="1" customHeight="1" x14ac:dyDescent="0.2">
      <c r="A741" s="300">
        <v>45696</v>
      </c>
      <c r="B741" s="20" t="s">
        <v>185</v>
      </c>
      <c r="C741" s="301">
        <v>53345</v>
      </c>
      <c r="D741" s="22"/>
      <c r="E741" s="307" t="s">
        <v>204</v>
      </c>
      <c r="F741" s="20" t="s">
        <v>79</v>
      </c>
      <c r="G741" s="41"/>
      <c r="H741" s="21" t="s">
        <v>22</v>
      </c>
      <c r="I741" s="21" t="s">
        <v>56</v>
      </c>
      <c r="J741" s="21" t="s">
        <v>212</v>
      </c>
      <c r="K741" s="203" t="s">
        <v>235</v>
      </c>
      <c r="L741" s="55"/>
      <c r="M741" s="303">
        <v>0</v>
      </c>
      <c r="N741" s="303">
        <v>1000</v>
      </c>
      <c r="O741" s="217">
        <f t="shared" si="11"/>
        <v>561624.23999999987</v>
      </c>
    </row>
    <row r="742" spans="1:15" ht="22.05" hidden="1" customHeight="1" x14ac:dyDescent="0.2">
      <c r="A742" s="300">
        <v>45696</v>
      </c>
      <c r="B742" s="20" t="s">
        <v>185</v>
      </c>
      <c r="C742" s="301">
        <v>53346</v>
      </c>
      <c r="D742" s="306"/>
      <c r="E742" s="307" t="s">
        <v>143</v>
      </c>
      <c r="F742" s="20" t="s">
        <v>79</v>
      </c>
      <c r="G742" s="41"/>
      <c r="H742" s="21" t="s">
        <v>22</v>
      </c>
      <c r="I742" s="21" t="s">
        <v>53</v>
      </c>
      <c r="J742" s="21" t="s">
        <v>114</v>
      </c>
      <c r="K742" s="203" t="s">
        <v>149</v>
      </c>
      <c r="L742" s="55"/>
      <c r="M742" s="303">
        <v>0</v>
      </c>
      <c r="N742" s="303">
        <v>21200</v>
      </c>
      <c r="O742" s="217">
        <f t="shared" si="11"/>
        <v>540424.23999999987</v>
      </c>
    </row>
    <row r="743" spans="1:15" ht="22.05" hidden="1" customHeight="1" x14ac:dyDescent="0.2">
      <c r="A743" s="300">
        <v>45696</v>
      </c>
      <c r="B743" s="20" t="s">
        <v>185</v>
      </c>
      <c r="C743" s="301">
        <v>53347</v>
      </c>
      <c r="D743" s="22"/>
      <c r="E743" s="307" t="s">
        <v>143</v>
      </c>
      <c r="F743" s="20" t="s">
        <v>79</v>
      </c>
      <c r="G743" s="41"/>
      <c r="H743" s="21" t="s">
        <v>22</v>
      </c>
      <c r="I743" s="21" t="s">
        <v>53</v>
      </c>
      <c r="J743" s="21" t="s">
        <v>114</v>
      </c>
      <c r="K743" s="203" t="s">
        <v>273</v>
      </c>
      <c r="L743" s="55"/>
      <c r="M743" s="303">
        <v>0</v>
      </c>
      <c r="N743" s="303">
        <v>6600</v>
      </c>
      <c r="O743" s="217">
        <f t="shared" si="11"/>
        <v>533824.23999999987</v>
      </c>
    </row>
    <row r="744" spans="1:15" ht="22.05" hidden="1" customHeight="1" x14ac:dyDescent="0.2">
      <c r="A744" s="300">
        <v>45696</v>
      </c>
      <c r="B744" s="20" t="s">
        <v>185</v>
      </c>
      <c r="C744" s="301">
        <v>53348</v>
      </c>
      <c r="D744" s="22"/>
      <c r="E744" s="307" t="s">
        <v>143</v>
      </c>
      <c r="F744" s="20" t="s">
        <v>79</v>
      </c>
      <c r="G744" s="41"/>
      <c r="H744" s="21" t="s">
        <v>22</v>
      </c>
      <c r="I744" s="21" t="s">
        <v>53</v>
      </c>
      <c r="J744" s="21" t="s">
        <v>112</v>
      </c>
      <c r="K744" s="203" t="s">
        <v>416</v>
      </c>
      <c r="L744" s="55"/>
      <c r="M744" s="303">
        <v>0</v>
      </c>
      <c r="N744" s="303">
        <v>53800</v>
      </c>
      <c r="O744" s="217">
        <f t="shared" si="11"/>
        <v>480024.23999999987</v>
      </c>
    </row>
    <row r="745" spans="1:15" ht="22.05" hidden="1" customHeight="1" x14ac:dyDescent="0.2">
      <c r="A745" s="300">
        <v>45696</v>
      </c>
      <c r="B745" s="20" t="s">
        <v>185</v>
      </c>
      <c r="C745" s="301">
        <v>53349</v>
      </c>
      <c r="D745" s="22"/>
      <c r="E745" s="307" t="s">
        <v>143</v>
      </c>
      <c r="F745" s="20" t="s">
        <v>79</v>
      </c>
      <c r="G745" s="41"/>
      <c r="H745" s="21" t="s">
        <v>22</v>
      </c>
      <c r="I745" s="21" t="s">
        <v>53</v>
      </c>
      <c r="J745" s="21" t="s">
        <v>112</v>
      </c>
      <c r="K745" s="203" t="s">
        <v>278</v>
      </c>
      <c r="L745" s="55"/>
      <c r="M745" s="303">
        <v>0</v>
      </c>
      <c r="N745" s="303">
        <v>19000</v>
      </c>
      <c r="O745" s="217">
        <f t="shared" si="11"/>
        <v>461024.23999999987</v>
      </c>
    </row>
    <row r="746" spans="1:15" ht="22.05" hidden="1" customHeight="1" x14ac:dyDescent="0.2">
      <c r="A746" s="300">
        <v>45696</v>
      </c>
      <c r="B746" s="20" t="s">
        <v>185</v>
      </c>
      <c r="C746" s="301">
        <v>53350</v>
      </c>
      <c r="D746" s="22"/>
      <c r="E746" s="307" t="s">
        <v>143</v>
      </c>
      <c r="F746" s="20" t="s">
        <v>79</v>
      </c>
      <c r="G746" s="41"/>
      <c r="H746" s="21" t="s">
        <v>22</v>
      </c>
      <c r="I746" s="21" t="s">
        <v>53</v>
      </c>
      <c r="J746" s="21" t="s">
        <v>112</v>
      </c>
      <c r="K746" s="203" t="s">
        <v>264</v>
      </c>
      <c r="L746" s="55"/>
      <c r="M746" s="303">
        <v>0</v>
      </c>
      <c r="N746" s="303">
        <v>48390</v>
      </c>
      <c r="O746" s="217">
        <f t="shared" si="11"/>
        <v>412634.23999999987</v>
      </c>
    </row>
    <row r="747" spans="1:15" ht="22.05" hidden="1" customHeight="1" x14ac:dyDescent="0.2">
      <c r="A747" s="300">
        <v>45696</v>
      </c>
      <c r="B747" s="20" t="s">
        <v>185</v>
      </c>
      <c r="C747" s="301">
        <v>53351</v>
      </c>
      <c r="D747" s="22"/>
      <c r="E747" s="307" t="s">
        <v>539</v>
      </c>
      <c r="F747" s="20" t="s">
        <v>79</v>
      </c>
      <c r="G747" s="41"/>
      <c r="H747" s="21" t="s">
        <v>22</v>
      </c>
      <c r="I747" s="21" t="s">
        <v>53</v>
      </c>
      <c r="J747" s="21" t="s">
        <v>112</v>
      </c>
      <c r="K747" s="203" t="s">
        <v>264</v>
      </c>
      <c r="L747" s="55"/>
      <c r="M747" s="303">
        <v>0</v>
      </c>
      <c r="N747" s="303">
        <v>792</v>
      </c>
      <c r="O747" s="217">
        <f t="shared" si="11"/>
        <v>411842.23999999987</v>
      </c>
    </row>
    <row r="748" spans="1:15" ht="22.05" hidden="1" customHeight="1" x14ac:dyDescent="0.2">
      <c r="A748" s="300">
        <v>45696</v>
      </c>
      <c r="B748" s="20" t="s">
        <v>185</v>
      </c>
      <c r="C748" s="301">
        <v>53352</v>
      </c>
      <c r="D748" s="22"/>
      <c r="E748" s="307" t="s">
        <v>143</v>
      </c>
      <c r="F748" s="20" t="s">
        <v>79</v>
      </c>
      <c r="G748" s="41"/>
      <c r="H748" s="21" t="s">
        <v>22</v>
      </c>
      <c r="I748" s="21" t="s">
        <v>53</v>
      </c>
      <c r="J748" s="21" t="s">
        <v>112</v>
      </c>
      <c r="K748" s="203" t="s">
        <v>418</v>
      </c>
      <c r="L748" s="55"/>
      <c r="M748" s="303">
        <v>0</v>
      </c>
      <c r="N748" s="303">
        <v>22200</v>
      </c>
      <c r="O748" s="217">
        <f t="shared" si="11"/>
        <v>389642.23999999987</v>
      </c>
    </row>
    <row r="749" spans="1:15" ht="22.05" hidden="1" customHeight="1" x14ac:dyDescent="0.2">
      <c r="A749" s="300">
        <v>45696</v>
      </c>
      <c r="B749" s="20" t="s">
        <v>185</v>
      </c>
      <c r="C749" s="301">
        <v>53353</v>
      </c>
      <c r="D749" s="22"/>
      <c r="E749" s="307" t="s">
        <v>143</v>
      </c>
      <c r="F749" s="20" t="s">
        <v>79</v>
      </c>
      <c r="G749" s="41"/>
      <c r="H749" s="21" t="s">
        <v>22</v>
      </c>
      <c r="I749" s="21" t="s">
        <v>53</v>
      </c>
      <c r="J749" s="21" t="s">
        <v>112</v>
      </c>
      <c r="K749" s="203" t="s">
        <v>419</v>
      </c>
      <c r="L749" s="55"/>
      <c r="M749" s="303">
        <v>0</v>
      </c>
      <c r="N749" s="303">
        <v>4610</v>
      </c>
      <c r="O749" s="217">
        <f t="shared" si="11"/>
        <v>385032.23999999987</v>
      </c>
    </row>
    <row r="750" spans="1:15" ht="22.05" hidden="1" customHeight="1" x14ac:dyDescent="0.2">
      <c r="A750" s="300">
        <v>45696</v>
      </c>
      <c r="B750" s="20" t="s">
        <v>185</v>
      </c>
      <c r="C750" s="301">
        <v>53354</v>
      </c>
      <c r="D750" s="22"/>
      <c r="E750" s="307" t="s">
        <v>143</v>
      </c>
      <c r="F750" s="20" t="s">
        <v>79</v>
      </c>
      <c r="G750" s="41"/>
      <c r="H750" s="21" t="s">
        <v>22</v>
      </c>
      <c r="I750" s="21" t="s">
        <v>53</v>
      </c>
      <c r="J750" s="21" t="s">
        <v>112</v>
      </c>
      <c r="K750" s="203" t="s">
        <v>147</v>
      </c>
      <c r="L750" s="55"/>
      <c r="M750" s="303">
        <v>0</v>
      </c>
      <c r="N750" s="303">
        <v>10835</v>
      </c>
      <c r="O750" s="217">
        <f t="shared" si="11"/>
        <v>374197.23999999987</v>
      </c>
    </row>
    <row r="751" spans="1:15" ht="22.05" hidden="1" customHeight="1" x14ac:dyDescent="0.2">
      <c r="A751" s="300">
        <v>45696</v>
      </c>
      <c r="B751" s="20" t="s">
        <v>185</v>
      </c>
      <c r="C751" s="301">
        <v>53355</v>
      </c>
      <c r="D751" s="22"/>
      <c r="E751" s="307" t="s">
        <v>158</v>
      </c>
      <c r="F751" s="20" t="s">
        <v>79</v>
      </c>
      <c r="G751" s="41"/>
      <c r="H751" s="21" t="s">
        <v>22</v>
      </c>
      <c r="I751" s="21" t="s">
        <v>53</v>
      </c>
      <c r="J751" s="21" t="s">
        <v>112</v>
      </c>
      <c r="K751" s="304" t="s">
        <v>139</v>
      </c>
      <c r="L751" s="55"/>
      <c r="M751" s="303">
        <v>0</v>
      </c>
      <c r="N751" s="303">
        <v>400</v>
      </c>
      <c r="O751" s="217">
        <f t="shared" si="11"/>
        <v>373797.23999999987</v>
      </c>
    </row>
    <row r="752" spans="1:15" ht="22.05" hidden="1" customHeight="1" x14ac:dyDescent="0.2">
      <c r="A752" s="300">
        <v>45696</v>
      </c>
      <c r="B752" s="20" t="s">
        <v>185</v>
      </c>
      <c r="C752" s="301">
        <v>53356</v>
      </c>
      <c r="D752" s="22"/>
      <c r="E752" s="307" t="s">
        <v>1247</v>
      </c>
      <c r="F752" s="20" t="s">
        <v>79</v>
      </c>
      <c r="G752" s="41"/>
      <c r="H752" s="21" t="s">
        <v>22</v>
      </c>
      <c r="I752" s="21" t="s">
        <v>54</v>
      </c>
      <c r="J752" s="21" t="s">
        <v>63</v>
      </c>
      <c r="K752" s="203" t="s">
        <v>141</v>
      </c>
      <c r="L752" s="55"/>
      <c r="M752" s="303">
        <v>0</v>
      </c>
      <c r="N752" s="303">
        <v>2800</v>
      </c>
      <c r="O752" s="217">
        <f t="shared" si="11"/>
        <v>370997.23999999987</v>
      </c>
    </row>
    <row r="753" spans="1:15" ht="22.05" hidden="1" customHeight="1" x14ac:dyDescent="0.2">
      <c r="A753" s="300">
        <v>45696</v>
      </c>
      <c r="B753" s="20" t="s">
        <v>185</v>
      </c>
      <c r="C753" s="301">
        <v>53357</v>
      </c>
      <c r="D753" s="22"/>
      <c r="E753" s="334" t="s">
        <v>143</v>
      </c>
      <c r="F753" s="329" t="s">
        <v>79</v>
      </c>
      <c r="G753" s="330"/>
      <c r="H753" s="331" t="s">
        <v>22</v>
      </c>
      <c r="I753" s="331" t="s">
        <v>53</v>
      </c>
      <c r="J753" s="331" t="s">
        <v>112</v>
      </c>
      <c r="K753" s="332" t="s">
        <v>145</v>
      </c>
      <c r="L753" s="333">
        <v>37133</v>
      </c>
      <c r="M753" s="333">
        <v>0</v>
      </c>
      <c r="N753" s="333">
        <f>L753-N754-N755-N756-N757</f>
        <v>26033</v>
      </c>
      <c r="O753" s="217">
        <f t="shared" si="11"/>
        <v>344964.23999999987</v>
      </c>
    </row>
    <row r="754" spans="1:15" ht="22.05" hidden="1" customHeight="1" x14ac:dyDescent="0.2">
      <c r="A754" s="300">
        <v>45696</v>
      </c>
      <c r="B754" s="20" t="s">
        <v>185</v>
      </c>
      <c r="C754" s="301">
        <v>53357</v>
      </c>
      <c r="D754" s="22"/>
      <c r="E754" s="334" t="s">
        <v>558</v>
      </c>
      <c r="F754" s="329" t="s">
        <v>79</v>
      </c>
      <c r="G754" s="330"/>
      <c r="H754" s="331" t="s">
        <v>22</v>
      </c>
      <c r="I754" s="331" t="s">
        <v>54</v>
      </c>
      <c r="J754" s="331" t="s">
        <v>61</v>
      </c>
      <c r="K754" s="332" t="s">
        <v>145</v>
      </c>
      <c r="L754" s="333">
        <v>37133</v>
      </c>
      <c r="M754" s="333">
        <v>0</v>
      </c>
      <c r="N754" s="333">
        <v>1800</v>
      </c>
      <c r="O754" s="217">
        <f t="shared" si="11"/>
        <v>343164.23999999987</v>
      </c>
    </row>
    <row r="755" spans="1:15" ht="22.05" hidden="1" customHeight="1" x14ac:dyDescent="0.2">
      <c r="A755" s="300">
        <v>45696</v>
      </c>
      <c r="B755" s="20" t="s">
        <v>185</v>
      </c>
      <c r="C755" s="301">
        <v>53357</v>
      </c>
      <c r="D755" s="22"/>
      <c r="E755" s="328" t="s">
        <v>555</v>
      </c>
      <c r="F755" s="329" t="s">
        <v>79</v>
      </c>
      <c r="G755" s="330"/>
      <c r="H755" s="331" t="s">
        <v>22</v>
      </c>
      <c r="I755" s="331" t="s">
        <v>54</v>
      </c>
      <c r="J755" s="331" t="s">
        <v>61</v>
      </c>
      <c r="K755" s="332" t="s">
        <v>145</v>
      </c>
      <c r="L755" s="333">
        <v>37133</v>
      </c>
      <c r="M755" s="333">
        <v>0</v>
      </c>
      <c r="N755" s="333">
        <v>1500</v>
      </c>
      <c r="O755" s="217">
        <f t="shared" si="11"/>
        <v>341664.23999999987</v>
      </c>
    </row>
    <row r="756" spans="1:15" ht="22.05" hidden="1" customHeight="1" x14ac:dyDescent="0.2">
      <c r="A756" s="300">
        <v>45696</v>
      </c>
      <c r="B756" s="20" t="s">
        <v>185</v>
      </c>
      <c r="C756" s="301">
        <v>53357</v>
      </c>
      <c r="D756" s="22"/>
      <c r="E756" s="328" t="s">
        <v>556</v>
      </c>
      <c r="F756" s="329" t="s">
        <v>79</v>
      </c>
      <c r="G756" s="330"/>
      <c r="H756" s="331" t="s">
        <v>22</v>
      </c>
      <c r="I756" s="331" t="s">
        <v>54</v>
      </c>
      <c r="J756" s="331" t="s">
        <v>32</v>
      </c>
      <c r="K756" s="332" t="s">
        <v>145</v>
      </c>
      <c r="L756" s="333">
        <v>37133</v>
      </c>
      <c r="M756" s="333">
        <v>0</v>
      </c>
      <c r="N756" s="333">
        <v>6000</v>
      </c>
      <c r="O756" s="217">
        <f t="shared" si="11"/>
        <v>335664.23999999987</v>
      </c>
    </row>
    <row r="757" spans="1:15" ht="22.05" hidden="1" customHeight="1" x14ac:dyDescent="0.2">
      <c r="A757" s="300">
        <v>45696</v>
      </c>
      <c r="B757" s="20" t="s">
        <v>185</v>
      </c>
      <c r="C757" s="301">
        <v>53357</v>
      </c>
      <c r="D757" s="22"/>
      <c r="E757" s="328" t="s">
        <v>557</v>
      </c>
      <c r="F757" s="329" t="s">
        <v>79</v>
      </c>
      <c r="G757" s="330"/>
      <c r="H757" s="331" t="s">
        <v>22</v>
      </c>
      <c r="I757" s="331" t="s">
        <v>54</v>
      </c>
      <c r="J757" s="331" t="s">
        <v>63</v>
      </c>
      <c r="K757" s="332" t="s">
        <v>145</v>
      </c>
      <c r="L757" s="333">
        <v>37133</v>
      </c>
      <c r="M757" s="333">
        <v>0</v>
      </c>
      <c r="N757" s="333">
        <v>1800</v>
      </c>
      <c r="O757" s="217">
        <f t="shared" si="11"/>
        <v>333864.23999999987</v>
      </c>
    </row>
    <row r="758" spans="1:15" ht="22.05" hidden="1" customHeight="1" x14ac:dyDescent="0.2">
      <c r="A758" s="300">
        <v>45696</v>
      </c>
      <c r="B758" s="20" t="s">
        <v>185</v>
      </c>
      <c r="C758" s="301">
        <v>53358</v>
      </c>
      <c r="D758" s="22"/>
      <c r="E758" s="307" t="s">
        <v>539</v>
      </c>
      <c r="F758" s="20" t="s">
        <v>79</v>
      </c>
      <c r="G758" s="41"/>
      <c r="H758" s="21" t="s">
        <v>22</v>
      </c>
      <c r="I758" s="21" t="s">
        <v>53</v>
      </c>
      <c r="J758" s="21" t="s">
        <v>112</v>
      </c>
      <c r="K758" s="203" t="s">
        <v>145</v>
      </c>
      <c r="L758" s="55"/>
      <c r="M758" s="303">
        <v>0</v>
      </c>
      <c r="N758" s="303">
        <v>1333</v>
      </c>
      <c r="O758" s="217">
        <f t="shared" si="11"/>
        <v>332531.23999999987</v>
      </c>
    </row>
    <row r="759" spans="1:15" ht="22.05" hidden="1" customHeight="1" x14ac:dyDescent="0.2">
      <c r="A759" s="300">
        <v>45696</v>
      </c>
      <c r="B759" s="20" t="s">
        <v>185</v>
      </c>
      <c r="C759" s="301">
        <v>53359</v>
      </c>
      <c r="D759" s="22"/>
      <c r="E759" s="328" t="s">
        <v>141</v>
      </c>
      <c r="F759" s="329" t="s">
        <v>79</v>
      </c>
      <c r="G759" s="330"/>
      <c r="H759" s="331" t="s">
        <v>22</v>
      </c>
      <c r="I759" s="331" t="s">
        <v>54</v>
      </c>
      <c r="J759" s="331" t="s">
        <v>63</v>
      </c>
      <c r="K759" s="332" t="s">
        <v>225</v>
      </c>
      <c r="L759" s="333">
        <v>75000</v>
      </c>
      <c r="M759" s="333">
        <v>0</v>
      </c>
      <c r="N759" s="333">
        <v>10000</v>
      </c>
      <c r="O759" s="217">
        <f t="shared" si="11"/>
        <v>322531.23999999987</v>
      </c>
    </row>
    <row r="760" spans="1:15" ht="22.05" hidden="1" customHeight="1" x14ac:dyDescent="0.2">
      <c r="A760" s="300">
        <v>45696</v>
      </c>
      <c r="B760" s="20" t="s">
        <v>185</v>
      </c>
      <c r="C760" s="301">
        <v>53359</v>
      </c>
      <c r="D760" s="22"/>
      <c r="E760" s="328" t="s">
        <v>559</v>
      </c>
      <c r="F760" s="329" t="s">
        <v>79</v>
      </c>
      <c r="G760" s="330"/>
      <c r="H760" s="331" t="s">
        <v>22</v>
      </c>
      <c r="I760" s="331" t="s">
        <v>54</v>
      </c>
      <c r="J760" s="331" t="s">
        <v>41</v>
      </c>
      <c r="K760" s="332" t="s">
        <v>225</v>
      </c>
      <c r="L760" s="333">
        <v>75000</v>
      </c>
      <c r="M760" s="333">
        <v>0</v>
      </c>
      <c r="N760" s="333">
        <v>20000</v>
      </c>
      <c r="O760" s="217">
        <f t="shared" si="11"/>
        <v>302531.23999999987</v>
      </c>
    </row>
    <row r="761" spans="1:15" ht="22.05" hidden="1" customHeight="1" x14ac:dyDescent="0.2">
      <c r="A761" s="300">
        <v>45696</v>
      </c>
      <c r="B761" s="20" t="s">
        <v>185</v>
      </c>
      <c r="C761" s="301">
        <v>53359</v>
      </c>
      <c r="D761" s="22"/>
      <c r="E761" s="328" t="s">
        <v>463</v>
      </c>
      <c r="F761" s="329" t="s">
        <v>79</v>
      </c>
      <c r="G761" s="330"/>
      <c r="H761" s="331" t="s">
        <v>22</v>
      </c>
      <c r="I761" s="331" t="s">
        <v>54</v>
      </c>
      <c r="J761" s="331" t="s">
        <v>62</v>
      </c>
      <c r="K761" s="332" t="s">
        <v>225</v>
      </c>
      <c r="L761" s="333">
        <v>75000</v>
      </c>
      <c r="M761" s="333">
        <v>0</v>
      </c>
      <c r="N761" s="333">
        <v>30000</v>
      </c>
      <c r="O761" s="217">
        <f t="shared" si="11"/>
        <v>272531.23999999987</v>
      </c>
    </row>
    <row r="762" spans="1:15" ht="22.05" hidden="1" customHeight="1" x14ac:dyDescent="0.2">
      <c r="A762" s="300">
        <v>45696</v>
      </c>
      <c r="B762" s="20" t="s">
        <v>185</v>
      </c>
      <c r="C762" s="301">
        <v>53359</v>
      </c>
      <c r="D762" s="22"/>
      <c r="E762" s="328" t="s">
        <v>560</v>
      </c>
      <c r="F762" s="329" t="s">
        <v>79</v>
      </c>
      <c r="G762" s="330"/>
      <c r="H762" s="331" t="s">
        <v>22</v>
      </c>
      <c r="I762" s="331" t="s">
        <v>29</v>
      </c>
      <c r="J762" s="331" t="s">
        <v>209</v>
      </c>
      <c r="K762" s="332" t="s">
        <v>225</v>
      </c>
      <c r="L762" s="333" t="s">
        <v>1907</v>
      </c>
      <c r="M762" s="333">
        <v>0</v>
      </c>
      <c r="N762" s="333">
        <v>10000</v>
      </c>
      <c r="O762" s="217">
        <f t="shared" si="11"/>
        <v>262531.23999999987</v>
      </c>
    </row>
    <row r="763" spans="1:15" ht="22.05" hidden="1" customHeight="1" x14ac:dyDescent="0.2">
      <c r="A763" s="300">
        <v>45696</v>
      </c>
      <c r="B763" s="20" t="s">
        <v>185</v>
      </c>
      <c r="C763" s="301">
        <v>53359</v>
      </c>
      <c r="D763" s="22"/>
      <c r="E763" s="328" t="s">
        <v>561</v>
      </c>
      <c r="F763" s="329" t="s">
        <v>79</v>
      </c>
      <c r="G763" s="330"/>
      <c r="H763" s="331" t="s">
        <v>22</v>
      </c>
      <c r="I763" s="331" t="s">
        <v>54</v>
      </c>
      <c r="J763" s="331" t="s">
        <v>63</v>
      </c>
      <c r="K763" s="332" t="s">
        <v>225</v>
      </c>
      <c r="L763" s="333">
        <v>75000</v>
      </c>
      <c r="M763" s="333">
        <v>0</v>
      </c>
      <c r="N763" s="333">
        <v>5000</v>
      </c>
      <c r="O763" s="217">
        <f t="shared" si="11"/>
        <v>257531.23999999987</v>
      </c>
    </row>
    <row r="764" spans="1:15" ht="22.05" hidden="1" customHeight="1" x14ac:dyDescent="0.2">
      <c r="A764" s="300">
        <v>45696</v>
      </c>
      <c r="B764" s="20" t="s">
        <v>185</v>
      </c>
      <c r="C764" s="301">
        <v>53360</v>
      </c>
      <c r="D764" s="22"/>
      <c r="E764" s="307" t="s">
        <v>143</v>
      </c>
      <c r="F764" s="20" t="s">
        <v>79</v>
      </c>
      <c r="G764" s="41"/>
      <c r="H764" s="21" t="s">
        <v>22</v>
      </c>
      <c r="I764" s="21" t="s">
        <v>53</v>
      </c>
      <c r="J764" s="21" t="s">
        <v>112</v>
      </c>
      <c r="K764" s="203" t="s">
        <v>56</v>
      </c>
      <c r="L764" s="55"/>
      <c r="M764" s="303">
        <v>0</v>
      </c>
      <c r="N764" s="303">
        <v>30650</v>
      </c>
      <c r="O764" s="217">
        <f t="shared" si="11"/>
        <v>226881.23999999987</v>
      </c>
    </row>
    <row r="765" spans="1:15" ht="22.05" hidden="1" customHeight="1" x14ac:dyDescent="0.2">
      <c r="A765" s="300">
        <v>45696</v>
      </c>
      <c r="B765" s="20" t="s">
        <v>185</v>
      </c>
      <c r="C765" s="301">
        <v>53361</v>
      </c>
      <c r="D765" s="22"/>
      <c r="E765" s="307" t="s">
        <v>539</v>
      </c>
      <c r="F765" s="20" t="s">
        <v>79</v>
      </c>
      <c r="G765" s="41"/>
      <c r="H765" s="21" t="s">
        <v>22</v>
      </c>
      <c r="I765" s="21" t="s">
        <v>53</v>
      </c>
      <c r="J765" s="21" t="s">
        <v>112</v>
      </c>
      <c r="K765" s="203" t="s">
        <v>56</v>
      </c>
      <c r="L765" s="55"/>
      <c r="M765" s="303">
        <v>0</v>
      </c>
      <c r="N765" s="303">
        <v>2583</v>
      </c>
      <c r="O765" s="217">
        <f t="shared" si="11"/>
        <v>224298.23999999987</v>
      </c>
    </row>
    <row r="766" spans="1:15" ht="22.05" hidden="1" customHeight="1" x14ac:dyDescent="0.2">
      <c r="A766" s="300">
        <v>45696</v>
      </c>
      <c r="B766" s="20" t="s">
        <v>185</v>
      </c>
      <c r="C766" s="301">
        <v>53362</v>
      </c>
      <c r="D766" s="22"/>
      <c r="E766" s="307" t="s">
        <v>143</v>
      </c>
      <c r="F766" s="20" t="s">
        <v>79</v>
      </c>
      <c r="G766" s="41"/>
      <c r="H766" s="21" t="s">
        <v>22</v>
      </c>
      <c r="I766" s="21" t="s">
        <v>53</v>
      </c>
      <c r="J766" s="21" t="s">
        <v>112</v>
      </c>
      <c r="K766" s="203" t="s">
        <v>526</v>
      </c>
      <c r="L766" s="55"/>
      <c r="M766" s="303">
        <v>0</v>
      </c>
      <c r="N766" s="303">
        <v>1498</v>
      </c>
      <c r="O766" s="217">
        <f t="shared" si="11"/>
        <v>222800.23999999987</v>
      </c>
    </row>
    <row r="767" spans="1:15" ht="22.05" hidden="1" customHeight="1" x14ac:dyDescent="0.2">
      <c r="A767" s="300">
        <v>45696</v>
      </c>
      <c r="B767" s="20" t="s">
        <v>185</v>
      </c>
      <c r="C767" s="301">
        <v>53363</v>
      </c>
      <c r="D767" s="22"/>
      <c r="E767" s="307" t="s">
        <v>1248</v>
      </c>
      <c r="F767" s="20" t="s">
        <v>79</v>
      </c>
      <c r="G767" s="41"/>
      <c r="H767" s="21" t="s">
        <v>22</v>
      </c>
      <c r="I767" s="21" t="s">
        <v>103</v>
      </c>
      <c r="J767" s="21" t="s">
        <v>95</v>
      </c>
      <c r="K767" s="203" t="s">
        <v>443</v>
      </c>
      <c r="L767" s="55"/>
      <c r="M767" s="303">
        <v>0</v>
      </c>
      <c r="N767" s="303">
        <v>860</v>
      </c>
      <c r="O767" s="217">
        <f t="shared" si="11"/>
        <v>221940.23999999987</v>
      </c>
    </row>
    <row r="768" spans="1:15" ht="22.05" hidden="1" customHeight="1" x14ac:dyDescent="0.2">
      <c r="A768" s="300">
        <v>45696</v>
      </c>
      <c r="B768" s="20" t="s">
        <v>185</v>
      </c>
      <c r="C768" s="301">
        <v>53364</v>
      </c>
      <c r="D768" s="22"/>
      <c r="E768" s="307" t="s">
        <v>1249</v>
      </c>
      <c r="F768" s="20" t="s">
        <v>79</v>
      </c>
      <c r="G768" s="41"/>
      <c r="H768" s="21" t="s">
        <v>22</v>
      </c>
      <c r="I768" s="21" t="s">
        <v>103</v>
      </c>
      <c r="J768" s="21" t="s">
        <v>60</v>
      </c>
      <c r="K768" s="203" t="s">
        <v>153</v>
      </c>
      <c r="L768" s="55"/>
      <c r="M768" s="303">
        <v>0</v>
      </c>
      <c r="N768" s="303">
        <v>625</v>
      </c>
      <c r="O768" s="217">
        <f t="shared" si="11"/>
        <v>221315.23999999987</v>
      </c>
    </row>
    <row r="769" spans="1:15" ht="22.05" hidden="1" customHeight="1" x14ac:dyDescent="0.2">
      <c r="A769" s="300">
        <v>45696</v>
      </c>
      <c r="B769" s="20" t="s">
        <v>185</v>
      </c>
      <c r="C769" s="301">
        <v>53365</v>
      </c>
      <c r="D769" s="22"/>
      <c r="E769" s="307" t="s">
        <v>143</v>
      </c>
      <c r="F769" s="20" t="s">
        <v>79</v>
      </c>
      <c r="G769" s="41"/>
      <c r="H769" s="21" t="s">
        <v>22</v>
      </c>
      <c r="I769" s="21" t="s">
        <v>53</v>
      </c>
      <c r="J769" s="21" t="s">
        <v>112</v>
      </c>
      <c r="K769" s="203" t="s">
        <v>146</v>
      </c>
      <c r="L769" s="55"/>
      <c r="M769" s="303">
        <v>0</v>
      </c>
      <c r="N769" s="303">
        <v>109518</v>
      </c>
      <c r="O769" s="217">
        <f t="shared" si="11"/>
        <v>111797.23999999987</v>
      </c>
    </row>
    <row r="770" spans="1:15" ht="22.05" hidden="1" customHeight="1" x14ac:dyDescent="0.2">
      <c r="A770" s="300">
        <v>45696</v>
      </c>
      <c r="B770" s="20" t="s">
        <v>185</v>
      </c>
      <c r="C770" s="301">
        <v>53366</v>
      </c>
      <c r="D770" s="22"/>
      <c r="E770" s="307" t="s">
        <v>396</v>
      </c>
      <c r="F770" s="20" t="s">
        <v>79</v>
      </c>
      <c r="G770" s="41"/>
      <c r="H770" s="21" t="s">
        <v>22</v>
      </c>
      <c r="I770" s="21" t="s">
        <v>54</v>
      </c>
      <c r="J770" s="21" t="s">
        <v>64</v>
      </c>
      <c r="K770" s="203" t="s">
        <v>1259</v>
      </c>
      <c r="L770" s="55"/>
      <c r="M770" s="303">
        <v>0</v>
      </c>
      <c r="N770" s="303">
        <v>8500</v>
      </c>
      <c r="O770" s="217">
        <f t="shared" si="11"/>
        <v>103297.23999999987</v>
      </c>
    </row>
    <row r="771" spans="1:15" ht="22.05" hidden="1" customHeight="1" x14ac:dyDescent="0.2">
      <c r="A771" s="300">
        <v>45696</v>
      </c>
      <c r="B771" s="20" t="s">
        <v>185</v>
      </c>
      <c r="C771" s="301">
        <v>53367</v>
      </c>
      <c r="D771" s="22"/>
      <c r="E771" s="307" t="s">
        <v>538</v>
      </c>
      <c r="F771" s="20" t="s">
        <v>79</v>
      </c>
      <c r="G771" s="41"/>
      <c r="H771" s="21" t="s">
        <v>22</v>
      </c>
      <c r="I771" s="21" t="s">
        <v>103</v>
      </c>
      <c r="J771" s="21" t="s">
        <v>214</v>
      </c>
      <c r="K771" s="203" t="s">
        <v>464</v>
      </c>
      <c r="L771" s="55"/>
      <c r="M771" s="303">
        <v>0</v>
      </c>
      <c r="N771" s="303">
        <v>200</v>
      </c>
      <c r="O771" s="217">
        <f t="shared" si="11"/>
        <v>103097.23999999987</v>
      </c>
    </row>
    <row r="772" spans="1:15" ht="22.05" hidden="1" customHeight="1" x14ac:dyDescent="0.2">
      <c r="A772" s="300">
        <v>45696</v>
      </c>
      <c r="B772" s="20" t="s">
        <v>185</v>
      </c>
      <c r="C772" s="301">
        <v>53368</v>
      </c>
      <c r="D772" s="22"/>
      <c r="E772" s="307" t="s">
        <v>154</v>
      </c>
      <c r="F772" s="20" t="s">
        <v>79</v>
      </c>
      <c r="G772" s="41"/>
      <c r="H772" s="21" t="s">
        <v>22</v>
      </c>
      <c r="I772" s="21" t="s">
        <v>103</v>
      </c>
      <c r="J772" s="21" t="s">
        <v>219</v>
      </c>
      <c r="K772" s="203" t="s">
        <v>1241</v>
      </c>
      <c r="L772" s="303"/>
      <c r="M772" s="303">
        <v>0</v>
      </c>
      <c r="N772" s="303">
        <v>830</v>
      </c>
      <c r="O772" s="217">
        <f t="shared" si="11"/>
        <v>102267.23999999987</v>
      </c>
    </row>
    <row r="773" spans="1:15" ht="22.05" hidden="1" customHeight="1" x14ac:dyDescent="0.2">
      <c r="A773" s="300">
        <v>45696</v>
      </c>
      <c r="B773" s="20" t="s">
        <v>185</v>
      </c>
      <c r="C773" s="301">
        <v>53369</v>
      </c>
      <c r="D773" s="22"/>
      <c r="E773" s="307" t="s">
        <v>1250</v>
      </c>
      <c r="F773" s="20" t="s">
        <v>79</v>
      </c>
      <c r="G773" s="41"/>
      <c r="H773" s="21" t="s">
        <v>22</v>
      </c>
      <c r="I773" s="21" t="s">
        <v>103</v>
      </c>
      <c r="J773" s="21" t="s">
        <v>92</v>
      </c>
      <c r="K773" s="203" t="s">
        <v>1260</v>
      </c>
      <c r="L773" s="303"/>
      <c r="M773" s="303">
        <v>0</v>
      </c>
      <c r="N773" s="303">
        <v>750</v>
      </c>
      <c r="O773" s="217">
        <f t="shared" si="11"/>
        <v>101517.23999999987</v>
      </c>
    </row>
    <row r="774" spans="1:15" ht="22.05" hidden="1" customHeight="1" x14ac:dyDescent="0.2">
      <c r="A774" s="300">
        <v>45696</v>
      </c>
      <c r="B774" s="20" t="s">
        <v>185</v>
      </c>
      <c r="C774" s="301">
        <v>53370</v>
      </c>
      <c r="D774" s="22"/>
      <c r="E774" s="307" t="s">
        <v>1251</v>
      </c>
      <c r="F774" s="20" t="s">
        <v>79</v>
      </c>
      <c r="G774" s="41"/>
      <c r="H774" s="21" t="s">
        <v>22</v>
      </c>
      <c r="I774" s="21" t="s">
        <v>103</v>
      </c>
      <c r="J774" s="21" t="s">
        <v>93</v>
      </c>
      <c r="K774" s="203" t="s">
        <v>655</v>
      </c>
      <c r="L774" s="303"/>
      <c r="M774" s="303">
        <v>0</v>
      </c>
      <c r="N774" s="303">
        <v>2800</v>
      </c>
      <c r="O774" s="217">
        <f t="shared" si="11"/>
        <v>98717.239999999874</v>
      </c>
    </row>
    <row r="775" spans="1:15" ht="22.05" hidden="1" customHeight="1" x14ac:dyDescent="0.2">
      <c r="A775" s="300">
        <v>45696</v>
      </c>
      <c r="B775" s="20" t="s">
        <v>185</v>
      </c>
      <c r="C775" s="301">
        <v>53371</v>
      </c>
      <c r="D775" s="22"/>
      <c r="E775" s="307" t="s">
        <v>1252</v>
      </c>
      <c r="F775" s="20" t="s">
        <v>79</v>
      </c>
      <c r="G775" s="41"/>
      <c r="H775" s="21" t="s">
        <v>22</v>
      </c>
      <c r="I775" s="21" t="s">
        <v>103</v>
      </c>
      <c r="J775" s="21" t="s">
        <v>102</v>
      </c>
      <c r="K775" s="203" t="s">
        <v>749</v>
      </c>
      <c r="L775" s="303"/>
      <c r="M775" s="303">
        <v>0</v>
      </c>
      <c r="N775" s="303">
        <v>28066</v>
      </c>
      <c r="O775" s="217">
        <f t="shared" si="11"/>
        <v>70651.239999999874</v>
      </c>
    </row>
    <row r="776" spans="1:15" ht="22.05" hidden="1" customHeight="1" x14ac:dyDescent="0.2">
      <c r="A776" s="300">
        <v>45696</v>
      </c>
      <c r="B776" s="20" t="s">
        <v>185</v>
      </c>
      <c r="C776" s="301">
        <v>53372</v>
      </c>
      <c r="D776" s="22"/>
      <c r="E776" s="307" t="s">
        <v>1253</v>
      </c>
      <c r="F776" s="20" t="s">
        <v>79</v>
      </c>
      <c r="G776" s="41"/>
      <c r="H776" s="21" t="s">
        <v>22</v>
      </c>
      <c r="I776" s="21" t="s">
        <v>103</v>
      </c>
      <c r="J776" s="21" t="s">
        <v>60</v>
      </c>
      <c r="K776" s="203" t="s">
        <v>133</v>
      </c>
      <c r="L776" s="303"/>
      <c r="M776" s="303">
        <v>0</v>
      </c>
      <c r="N776" s="303">
        <v>10000</v>
      </c>
      <c r="O776" s="217">
        <f t="shared" si="11"/>
        <v>60651.239999999874</v>
      </c>
    </row>
    <row r="777" spans="1:15" ht="22.05" hidden="1" customHeight="1" x14ac:dyDescent="0.2">
      <c r="A777" s="300">
        <v>45697</v>
      </c>
      <c r="B777" s="20" t="s">
        <v>185</v>
      </c>
      <c r="C777" s="301">
        <v>53374</v>
      </c>
      <c r="D777" s="22"/>
      <c r="E777" s="307" t="s">
        <v>1389</v>
      </c>
      <c r="F777" s="20" t="s">
        <v>79</v>
      </c>
      <c r="G777" s="41"/>
      <c r="H777" s="21" t="s">
        <v>22</v>
      </c>
      <c r="I777" s="21" t="s">
        <v>103</v>
      </c>
      <c r="J777" s="21" t="s">
        <v>97</v>
      </c>
      <c r="K777" s="203" t="s">
        <v>848</v>
      </c>
      <c r="L777" s="55"/>
      <c r="M777" s="303">
        <v>0</v>
      </c>
      <c r="N777" s="303">
        <v>600</v>
      </c>
      <c r="O777" s="217">
        <f t="shared" si="11"/>
        <v>60051.239999999874</v>
      </c>
    </row>
    <row r="778" spans="1:15" ht="22.05" hidden="1" customHeight="1" x14ac:dyDescent="0.2">
      <c r="A778" s="300">
        <v>45697</v>
      </c>
      <c r="B778" s="20" t="s">
        <v>185</v>
      </c>
      <c r="C778" s="301">
        <v>53375</v>
      </c>
      <c r="D778" s="22"/>
      <c r="E778" s="307" t="s">
        <v>1390</v>
      </c>
      <c r="F778" s="20" t="s">
        <v>79</v>
      </c>
      <c r="G778" s="41"/>
      <c r="H778" s="21" t="s">
        <v>22</v>
      </c>
      <c r="I778" s="21" t="s">
        <v>54</v>
      </c>
      <c r="J778" s="21" t="s">
        <v>64</v>
      </c>
      <c r="K778" s="203" t="s">
        <v>141</v>
      </c>
      <c r="L778" s="55"/>
      <c r="M778" s="303">
        <v>0</v>
      </c>
      <c r="N778" s="303">
        <v>2500</v>
      </c>
      <c r="O778" s="217">
        <f t="shared" si="11"/>
        <v>57551.239999999874</v>
      </c>
    </row>
    <row r="779" spans="1:15" ht="22.05" hidden="1" customHeight="1" x14ac:dyDescent="0.2">
      <c r="A779" s="300">
        <v>45697</v>
      </c>
      <c r="B779" s="20" t="s">
        <v>185</v>
      </c>
      <c r="C779" s="301">
        <v>53376</v>
      </c>
      <c r="D779" s="22"/>
      <c r="E779" s="307" t="s">
        <v>151</v>
      </c>
      <c r="F779" s="20" t="s">
        <v>79</v>
      </c>
      <c r="G779" s="41"/>
      <c r="H779" s="21" t="s">
        <v>22</v>
      </c>
      <c r="I779" s="21" t="s">
        <v>53</v>
      </c>
      <c r="J779" s="21" t="s">
        <v>112</v>
      </c>
      <c r="K779" s="203" t="s">
        <v>413</v>
      </c>
      <c r="L779" s="303"/>
      <c r="M779" s="303">
        <v>0</v>
      </c>
      <c r="N779" s="303">
        <v>580</v>
      </c>
      <c r="O779" s="217">
        <f t="shared" si="11"/>
        <v>56971.239999999874</v>
      </c>
    </row>
    <row r="780" spans="1:15" ht="22.05" hidden="1" customHeight="1" x14ac:dyDescent="0.2">
      <c r="A780" s="300">
        <v>45698</v>
      </c>
      <c r="B780" s="20" t="s">
        <v>185</v>
      </c>
      <c r="C780" s="301">
        <v>53378</v>
      </c>
      <c r="D780" s="22"/>
      <c r="E780" s="307" t="s">
        <v>1393</v>
      </c>
      <c r="F780" s="20" t="s">
        <v>79</v>
      </c>
      <c r="G780" s="41"/>
      <c r="H780" s="21" t="s">
        <v>22</v>
      </c>
      <c r="I780" s="21" t="s">
        <v>103</v>
      </c>
      <c r="J780" s="21" t="s">
        <v>95</v>
      </c>
      <c r="K780" s="203" t="s">
        <v>210</v>
      </c>
      <c r="L780" s="303"/>
      <c r="M780" s="303">
        <v>0</v>
      </c>
      <c r="N780" s="303">
        <v>150</v>
      </c>
      <c r="O780" s="217">
        <f t="shared" si="11"/>
        <v>56821.239999999874</v>
      </c>
    </row>
    <row r="781" spans="1:15" ht="22.05" hidden="1" customHeight="1" x14ac:dyDescent="0.2">
      <c r="A781" s="300">
        <v>45698</v>
      </c>
      <c r="B781" s="20" t="s">
        <v>185</v>
      </c>
      <c r="C781" s="301">
        <v>53379</v>
      </c>
      <c r="D781" s="22"/>
      <c r="E781" s="307" t="s">
        <v>1394</v>
      </c>
      <c r="F781" s="20" t="s">
        <v>79</v>
      </c>
      <c r="G781" s="41"/>
      <c r="H781" s="21" t="s">
        <v>21</v>
      </c>
      <c r="I781" s="21" t="s">
        <v>28</v>
      </c>
      <c r="J781" s="21" t="s">
        <v>24</v>
      </c>
      <c r="K781" s="203"/>
      <c r="L781" s="303"/>
      <c r="M781" s="303">
        <v>500000</v>
      </c>
      <c r="N781" s="303">
        <v>0</v>
      </c>
      <c r="O781" s="217">
        <f t="shared" ref="O781:O844" si="12">O780+M781-N781</f>
        <v>556821.23999999987</v>
      </c>
    </row>
    <row r="782" spans="1:15" ht="22.05" hidden="1" customHeight="1" x14ac:dyDescent="0.2">
      <c r="A782" s="300">
        <v>45698</v>
      </c>
      <c r="B782" s="20" t="s">
        <v>185</v>
      </c>
      <c r="C782" s="301">
        <v>53380</v>
      </c>
      <c r="D782" s="22"/>
      <c r="E782" s="307" t="s">
        <v>1395</v>
      </c>
      <c r="F782" s="20" t="s">
        <v>79</v>
      </c>
      <c r="G782" s="41"/>
      <c r="H782" s="21" t="s">
        <v>22</v>
      </c>
      <c r="I782" s="21" t="s">
        <v>57</v>
      </c>
      <c r="J782" s="21" t="s">
        <v>87</v>
      </c>
      <c r="K782" s="203" t="s">
        <v>559</v>
      </c>
      <c r="L782" s="303"/>
      <c r="M782" s="303">
        <v>0</v>
      </c>
      <c r="N782" s="303">
        <v>8000</v>
      </c>
      <c r="O782" s="217">
        <f t="shared" si="12"/>
        <v>548821.23999999987</v>
      </c>
    </row>
    <row r="783" spans="1:15" ht="22.05" hidden="1" customHeight="1" x14ac:dyDescent="0.2">
      <c r="A783" s="300">
        <v>45698</v>
      </c>
      <c r="B783" s="20" t="s">
        <v>185</v>
      </c>
      <c r="C783" s="301">
        <v>53381</v>
      </c>
      <c r="D783" s="22"/>
      <c r="E783" s="307" t="s">
        <v>393</v>
      </c>
      <c r="F783" s="20" t="s">
        <v>79</v>
      </c>
      <c r="G783" s="41"/>
      <c r="H783" s="21" t="s">
        <v>22</v>
      </c>
      <c r="I783" s="21" t="s">
        <v>103</v>
      </c>
      <c r="J783" s="21" t="s">
        <v>219</v>
      </c>
      <c r="K783" s="203" t="s">
        <v>266</v>
      </c>
      <c r="L783" s="55"/>
      <c r="M783" s="303">
        <v>0</v>
      </c>
      <c r="N783" s="303">
        <v>1660</v>
      </c>
      <c r="O783" s="217">
        <f t="shared" si="12"/>
        <v>547161.23999999987</v>
      </c>
    </row>
    <row r="784" spans="1:15" ht="22.05" hidden="1" customHeight="1" x14ac:dyDescent="0.2">
      <c r="A784" s="300">
        <v>45698</v>
      </c>
      <c r="B784" s="20" t="s">
        <v>185</v>
      </c>
      <c r="C784" s="301">
        <v>53382</v>
      </c>
      <c r="D784" s="22"/>
      <c r="E784" s="307" t="s">
        <v>1396</v>
      </c>
      <c r="F784" s="20" t="s">
        <v>79</v>
      </c>
      <c r="G784" s="41"/>
      <c r="H784" s="21" t="s">
        <v>22</v>
      </c>
      <c r="I784" s="21" t="s">
        <v>103</v>
      </c>
      <c r="J784" s="21" t="s">
        <v>219</v>
      </c>
      <c r="K784" s="203" t="s">
        <v>1404</v>
      </c>
      <c r="L784" s="55"/>
      <c r="M784" s="303">
        <v>0</v>
      </c>
      <c r="N784" s="303">
        <v>300</v>
      </c>
      <c r="O784" s="217">
        <f t="shared" si="12"/>
        <v>546861.23999999987</v>
      </c>
    </row>
    <row r="785" spans="1:15" ht="22.05" hidden="1" customHeight="1" x14ac:dyDescent="0.2">
      <c r="A785" s="300">
        <v>45698</v>
      </c>
      <c r="B785" s="20" t="s">
        <v>185</v>
      </c>
      <c r="C785" s="301">
        <v>53383</v>
      </c>
      <c r="D785" s="22"/>
      <c r="E785" s="307" t="s">
        <v>127</v>
      </c>
      <c r="F785" s="20" t="s">
        <v>79</v>
      </c>
      <c r="G785" s="41"/>
      <c r="H785" s="21" t="s">
        <v>22</v>
      </c>
      <c r="I785" s="21" t="s">
        <v>54</v>
      </c>
      <c r="J785" s="21" t="s">
        <v>63</v>
      </c>
      <c r="K785" s="203" t="s">
        <v>141</v>
      </c>
      <c r="L785" s="55"/>
      <c r="M785" s="303">
        <v>0</v>
      </c>
      <c r="N785" s="303">
        <v>2000</v>
      </c>
      <c r="O785" s="217">
        <f t="shared" si="12"/>
        <v>544861.23999999987</v>
      </c>
    </row>
    <row r="786" spans="1:15" ht="22.05" hidden="1" customHeight="1" x14ac:dyDescent="0.2">
      <c r="A786" s="300">
        <v>45698</v>
      </c>
      <c r="B786" s="20" t="s">
        <v>185</v>
      </c>
      <c r="C786" s="301">
        <v>53384</v>
      </c>
      <c r="D786" s="22"/>
      <c r="E786" s="307" t="s">
        <v>1397</v>
      </c>
      <c r="F786" s="20" t="s">
        <v>79</v>
      </c>
      <c r="G786" s="41"/>
      <c r="H786" s="21" t="s">
        <v>22</v>
      </c>
      <c r="I786" s="21" t="s">
        <v>103</v>
      </c>
      <c r="J786" s="21" t="s">
        <v>92</v>
      </c>
      <c r="K786" s="203" t="s">
        <v>210</v>
      </c>
      <c r="L786" s="55"/>
      <c r="M786" s="303">
        <v>0</v>
      </c>
      <c r="N786" s="303">
        <v>180</v>
      </c>
      <c r="O786" s="217">
        <f t="shared" si="12"/>
        <v>544681.23999999987</v>
      </c>
    </row>
    <row r="787" spans="1:15" ht="22.05" hidden="1" customHeight="1" x14ac:dyDescent="0.2">
      <c r="A787" s="300">
        <v>45698</v>
      </c>
      <c r="B787" s="20" t="s">
        <v>185</v>
      </c>
      <c r="C787" s="301">
        <v>53385</v>
      </c>
      <c r="D787" s="22"/>
      <c r="E787" s="307" t="s">
        <v>1398</v>
      </c>
      <c r="F787" s="20" t="s">
        <v>79</v>
      </c>
      <c r="G787" s="41"/>
      <c r="H787" s="21" t="s">
        <v>22</v>
      </c>
      <c r="I787" s="21" t="s">
        <v>54</v>
      </c>
      <c r="J787" s="21" t="s">
        <v>63</v>
      </c>
      <c r="K787" s="203" t="s">
        <v>122</v>
      </c>
      <c r="L787" s="55"/>
      <c r="M787" s="303">
        <v>0</v>
      </c>
      <c r="N787" s="303">
        <v>170</v>
      </c>
      <c r="O787" s="217">
        <f t="shared" si="12"/>
        <v>544511.23999999987</v>
      </c>
    </row>
    <row r="788" spans="1:15" ht="22.05" hidden="1" customHeight="1" x14ac:dyDescent="0.2">
      <c r="A788" s="300">
        <v>45698</v>
      </c>
      <c r="B788" s="20" t="s">
        <v>185</v>
      </c>
      <c r="C788" s="301">
        <v>53386</v>
      </c>
      <c r="D788" s="22"/>
      <c r="E788" s="307" t="s">
        <v>1399</v>
      </c>
      <c r="F788" s="20" t="s">
        <v>79</v>
      </c>
      <c r="G788" s="41"/>
      <c r="H788" s="21" t="s">
        <v>22</v>
      </c>
      <c r="I788" s="21" t="s">
        <v>81</v>
      </c>
      <c r="J788" s="21" t="s">
        <v>167</v>
      </c>
      <c r="K788" s="203" t="s">
        <v>122</v>
      </c>
      <c r="L788" s="55"/>
      <c r="M788" s="303">
        <v>0</v>
      </c>
      <c r="N788" s="303">
        <v>150000</v>
      </c>
      <c r="O788" s="217">
        <f t="shared" si="12"/>
        <v>394511.23999999987</v>
      </c>
    </row>
    <row r="789" spans="1:15" ht="22.05" hidden="1" customHeight="1" x14ac:dyDescent="0.2">
      <c r="A789" s="300">
        <v>45698</v>
      </c>
      <c r="B789" s="20" t="s">
        <v>185</v>
      </c>
      <c r="C789" s="301">
        <v>53387</v>
      </c>
      <c r="D789" s="22"/>
      <c r="E789" s="307" t="s">
        <v>522</v>
      </c>
      <c r="F789" s="20" t="s">
        <v>79</v>
      </c>
      <c r="G789" s="41"/>
      <c r="H789" s="21" t="s">
        <v>22</v>
      </c>
      <c r="I789" s="21" t="s">
        <v>80</v>
      </c>
      <c r="J789" s="21" t="s">
        <v>66</v>
      </c>
      <c r="K789" s="203" t="s">
        <v>529</v>
      </c>
      <c r="L789" s="55"/>
      <c r="M789" s="303">
        <v>0</v>
      </c>
      <c r="N789" s="303">
        <v>1722</v>
      </c>
      <c r="O789" s="217">
        <f t="shared" si="12"/>
        <v>392789.23999999987</v>
      </c>
    </row>
    <row r="790" spans="1:15" ht="22.05" hidden="1" customHeight="1" x14ac:dyDescent="0.2">
      <c r="A790" s="300">
        <v>45698</v>
      </c>
      <c r="B790" s="20" t="s">
        <v>185</v>
      </c>
      <c r="C790" s="301">
        <v>53388</v>
      </c>
      <c r="D790" s="22"/>
      <c r="E790" s="307" t="s">
        <v>1400</v>
      </c>
      <c r="F790" s="20" t="s">
        <v>79</v>
      </c>
      <c r="G790" s="41"/>
      <c r="H790" s="21" t="s">
        <v>22</v>
      </c>
      <c r="I790" s="21" t="s">
        <v>103</v>
      </c>
      <c r="J790" s="21" t="s">
        <v>97</v>
      </c>
      <c r="K790" s="203" t="s">
        <v>811</v>
      </c>
      <c r="L790" s="55"/>
      <c r="M790" s="303">
        <v>0</v>
      </c>
      <c r="N790" s="303">
        <v>300</v>
      </c>
      <c r="O790" s="217">
        <f t="shared" si="12"/>
        <v>392489.23999999987</v>
      </c>
    </row>
    <row r="791" spans="1:15" ht="22.05" hidden="1" customHeight="1" x14ac:dyDescent="0.2">
      <c r="A791" s="300">
        <v>45698</v>
      </c>
      <c r="B791" s="20" t="s">
        <v>185</v>
      </c>
      <c r="C791" s="301">
        <v>53389</v>
      </c>
      <c r="D791" s="22"/>
      <c r="E791" s="307" t="s">
        <v>152</v>
      </c>
      <c r="F791" s="20" t="s">
        <v>79</v>
      </c>
      <c r="G791" s="41"/>
      <c r="H791" s="21" t="s">
        <v>22</v>
      </c>
      <c r="I791" s="21" t="s">
        <v>53</v>
      </c>
      <c r="J791" s="21" t="s">
        <v>113</v>
      </c>
      <c r="K791" s="203" t="s">
        <v>163</v>
      </c>
      <c r="L791" s="55"/>
      <c r="M791" s="303">
        <v>0</v>
      </c>
      <c r="N791" s="303">
        <v>4800</v>
      </c>
      <c r="O791" s="217">
        <f t="shared" si="12"/>
        <v>387689.23999999987</v>
      </c>
    </row>
    <row r="792" spans="1:15" ht="22.05" hidden="1" customHeight="1" x14ac:dyDescent="0.2">
      <c r="A792" s="300">
        <v>45698</v>
      </c>
      <c r="B792" s="20" t="s">
        <v>185</v>
      </c>
      <c r="C792" s="301">
        <v>53390</v>
      </c>
      <c r="D792" s="22"/>
      <c r="E792" s="307" t="s">
        <v>1401</v>
      </c>
      <c r="F792" s="20" t="s">
        <v>79</v>
      </c>
      <c r="G792" s="41"/>
      <c r="H792" s="21" t="s">
        <v>22</v>
      </c>
      <c r="I792" s="21" t="s">
        <v>103</v>
      </c>
      <c r="J792" s="21" t="s">
        <v>102</v>
      </c>
      <c r="K792" s="203" t="s">
        <v>1405</v>
      </c>
      <c r="L792" s="55"/>
      <c r="M792" s="303">
        <v>0</v>
      </c>
      <c r="N792" s="303">
        <v>1600</v>
      </c>
      <c r="O792" s="217">
        <f t="shared" si="12"/>
        <v>386089.23999999987</v>
      </c>
    </row>
    <row r="793" spans="1:15" ht="22.05" hidden="1" customHeight="1" x14ac:dyDescent="0.2">
      <c r="A793" s="300">
        <v>45698</v>
      </c>
      <c r="B793" s="20" t="s">
        <v>185</v>
      </c>
      <c r="C793" s="301">
        <v>53391</v>
      </c>
      <c r="D793" s="22"/>
      <c r="E793" s="307" t="s">
        <v>224</v>
      </c>
      <c r="F793" s="20" t="s">
        <v>79</v>
      </c>
      <c r="G793" s="218"/>
      <c r="H793" s="21" t="s">
        <v>21</v>
      </c>
      <c r="I793" s="21" t="s">
        <v>28</v>
      </c>
      <c r="J793" s="21" t="s">
        <v>199</v>
      </c>
      <c r="K793" s="203"/>
      <c r="L793" s="55"/>
      <c r="M793" s="303">
        <v>59750</v>
      </c>
      <c r="N793" s="303">
        <v>0</v>
      </c>
      <c r="O793" s="217">
        <f t="shared" si="12"/>
        <v>445839.23999999987</v>
      </c>
    </row>
    <row r="794" spans="1:15" ht="22.05" hidden="1" customHeight="1" x14ac:dyDescent="0.2">
      <c r="A794" s="300">
        <v>45698</v>
      </c>
      <c r="B794" s="20" t="s">
        <v>185</v>
      </c>
      <c r="C794" s="301">
        <v>53392</v>
      </c>
      <c r="D794" s="22"/>
      <c r="E794" s="307" t="s">
        <v>1402</v>
      </c>
      <c r="F794" s="20" t="s">
        <v>79</v>
      </c>
      <c r="G794" s="41"/>
      <c r="H794" s="21" t="s">
        <v>22</v>
      </c>
      <c r="I794" s="21" t="s">
        <v>103</v>
      </c>
      <c r="J794" s="21" t="s">
        <v>93</v>
      </c>
      <c r="K794" s="203" t="s">
        <v>355</v>
      </c>
      <c r="L794" s="55"/>
      <c r="M794" s="303">
        <v>0</v>
      </c>
      <c r="N794" s="303">
        <v>200</v>
      </c>
      <c r="O794" s="217">
        <f t="shared" si="12"/>
        <v>445639.23999999987</v>
      </c>
    </row>
    <row r="795" spans="1:15" ht="22.05" hidden="1" customHeight="1" x14ac:dyDescent="0.2">
      <c r="A795" s="300">
        <v>45698</v>
      </c>
      <c r="B795" s="20" t="s">
        <v>185</v>
      </c>
      <c r="C795" s="301">
        <v>53393</v>
      </c>
      <c r="D795" s="22"/>
      <c r="E795" s="307" t="s">
        <v>396</v>
      </c>
      <c r="F795" s="20" t="s">
        <v>79</v>
      </c>
      <c r="G795" s="41"/>
      <c r="H795" s="21" t="s">
        <v>22</v>
      </c>
      <c r="I795" s="21" t="s">
        <v>54</v>
      </c>
      <c r="J795" s="21" t="s">
        <v>64</v>
      </c>
      <c r="K795" s="203" t="s">
        <v>298</v>
      </c>
      <c r="L795" s="55"/>
      <c r="M795" s="303">
        <v>0</v>
      </c>
      <c r="N795" s="303">
        <v>2000</v>
      </c>
      <c r="O795" s="217">
        <f t="shared" si="12"/>
        <v>443639.23999999987</v>
      </c>
    </row>
    <row r="796" spans="1:15" ht="22.05" hidden="1" customHeight="1" x14ac:dyDescent="0.2">
      <c r="A796" s="300">
        <v>45698</v>
      </c>
      <c r="B796" s="20" t="s">
        <v>185</v>
      </c>
      <c r="C796" s="301">
        <v>53394</v>
      </c>
      <c r="D796" s="22"/>
      <c r="E796" s="307" t="s">
        <v>1403</v>
      </c>
      <c r="F796" s="20" t="s">
        <v>79</v>
      </c>
      <c r="G796" s="41"/>
      <c r="H796" s="21" t="s">
        <v>22</v>
      </c>
      <c r="I796" s="21" t="s">
        <v>103</v>
      </c>
      <c r="J796" s="21" t="s">
        <v>95</v>
      </c>
      <c r="K796" s="203" t="s">
        <v>368</v>
      </c>
      <c r="L796" s="55"/>
      <c r="M796" s="303">
        <v>0</v>
      </c>
      <c r="N796" s="303">
        <v>180</v>
      </c>
      <c r="O796" s="217">
        <f t="shared" si="12"/>
        <v>443459.23999999987</v>
      </c>
    </row>
    <row r="797" spans="1:15" ht="22.05" hidden="1" customHeight="1" x14ac:dyDescent="0.2">
      <c r="A797" s="300">
        <v>45699</v>
      </c>
      <c r="B797" s="20" t="s">
        <v>185</v>
      </c>
      <c r="C797" s="301">
        <v>53396</v>
      </c>
      <c r="D797" s="22"/>
      <c r="E797" s="307" t="s">
        <v>1406</v>
      </c>
      <c r="F797" s="20" t="s">
        <v>79</v>
      </c>
      <c r="G797" s="218"/>
      <c r="H797" s="21" t="s">
        <v>22</v>
      </c>
      <c r="I797" s="21" t="s">
        <v>56</v>
      </c>
      <c r="J797" s="21" t="s">
        <v>212</v>
      </c>
      <c r="K797" s="203" t="s">
        <v>205</v>
      </c>
      <c r="L797" s="55"/>
      <c r="M797" s="303">
        <v>0</v>
      </c>
      <c r="N797" s="303">
        <v>1500</v>
      </c>
      <c r="O797" s="217">
        <f t="shared" si="12"/>
        <v>441959.23999999987</v>
      </c>
    </row>
    <row r="798" spans="1:15" ht="22.05" hidden="1" customHeight="1" x14ac:dyDescent="0.2">
      <c r="A798" s="300">
        <v>45699</v>
      </c>
      <c r="B798" s="20" t="s">
        <v>185</v>
      </c>
      <c r="C798" s="301">
        <v>53397</v>
      </c>
      <c r="D798" s="22"/>
      <c r="E798" s="304" t="s">
        <v>127</v>
      </c>
      <c r="F798" s="20" t="s">
        <v>79</v>
      </c>
      <c r="G798" s="41"/>
      <c r="H798" s="21" t="s">
        <v>22</v>
      </c>
      <c r="I798" s="21" t="s">
        <v>54</v>
      </c>
      <c r="J798" s="21" t="s">
        <v>61</v>
      </c>
      <c r="K798" s="203" t="s">
        <v>445</v>
      </c>
      <c r="L798" s="55"/>
      <c r="M798" s="303">
        <v>0</v>
      </c>
      <c r="N798" s="303">
        <v>50000</v>
      </c>
      <c r="O798" s="217">
        <f t="shared" si="12"/>
        <v>391959.23999999987</v>
      </c>
    </row>
    <row r="799" spans="1:15" ht="22.05" hidden="1" customHeight="1" x14ac:dyDescent="0.2">
      <c r="A799" s="300">
        <v>45699</v>
      </c>
      <c r="B799" s="20" t="s">
        <v>185</v>
      </c>
      <c r="C799" s="301">
        <v>53398</v>
      </c>
      <c r="D799" s="22"/>
      <c r="E799" s="307" t="s">
        <v>1407</v>
      </c>
      <c r="F799" s="20" t="s">
        <v>79</v>
      </c>
      <c r="G799" s="41"/>
      <c r="H799" s="21" t="s">
        <v>22</v>
      </c>
      <c r="I799" s="21" t="s">
        <v>54</v>
      </c>
      <c r="J799" s="21" t="s">
        <v>63</v>
      </c>
      <c r="K799" s="203" t="s">
        <v>141</v>
      </c>
      <c r="L799" s="55"/>
      <c r="M799" s="303">
        <v>0</v>
      </c>
      <c r="N799" s="303">
        <v>7500</v>
      </c>
      <c r="O799" s="217">
        <f t="shared" si="12"/>
        <v>384459.23999999987</v>
      </c>
    </row>
    <row r="800" spans="1:15" ht="22.05" hidden="1" customHeight="1" x14ac:dyDescent="0.2">
      <c r="A800" s="300">
        <v>45699</v>
      </c>
      <c r="B800" s="20" t="s">
        <v>185</v>
      </c>
      <c r="C800" s="301">
        <v>53399</v>
      </c>
      <c r="D800" s="22"/>
      <c r="E800" s="307" t="s">
        <v>154</v>
      </c>
      <c r="F800" s="20" t="s">
        <v>79</v>
      </c>
      <c r="G800" s="41"/>
      <c r="H800" s="21" t="s">
        <v>22</v>
      </c>
      <c r="I800" s="21" t="s">
        <v>103</v>
      </c>
      <c r="J800" s="21" t="s">
        <v>219</v>
      </c>
      <c r="K800" s="203" t="s">
        <v>266</v>
      </c>
      <c r="L800" s="55"/>
      <c r="M800" s="303">
        <v>0</v>
      </c>
      <c r="N800" s="303">
        <v>1574</v>
      </c>
      <c r="O800" s="217">
        <f t="shared" si="12"/>
        <v>382885.23999999987</v>
      </c>
    </row>
    <row r="801" spans="1:17" ht="22.05" hidden="1" customHeight="1" x14ac:dyDescent="0.2">
      <c r="A801" s="300">
        <v>45699</v>
      </c>
      <c r="B801" s="20" t="s">
        <v>185</v>
      </c>
      <c r="C801" s="301">
        <v>53400</v>
      </c>
      <c r="D801" s="22"/>
      <c r="E801" s="307" t="s">
        <v>130</v>
      </c>
      <c r="F801" s="20" t="s">
        <v>79</v>
      </c>
      <c r="G801" s="41"/>
      <c r="H801" s="21" t="s">
        <v>22</v>
      </c>
      <c r="I801" s="21" t="s">
        <v>53</v>
      </c>
      <c r="J801" s="21" t="s">
        <v>113</v>
      </c>
      <c r="K801" s="203" t="s">
        <v>122</v>
      </c>
      <c r="L801" s="55"/>
      <c r="M801" s="303">
        <v>0</v>
      </c>
      <c r="N801" s="303">
        <v>3000</v>
      </c>
      <c r="O801" s="217">
        <f t="shared" si="12"/>
        <v>379885.23999999987</v>
      </c>
    </row>
    <row r="802" spans="1:17" ht="22.05" hidden="1" customHeight="1" x14ac:dyDescent="0.2">
      <c r="A802" s="300">
        <v>45699</v>
      </c>
      <c r="B802" s="20" t="s">
        <v>185</v>
      </c>
      <c r="C802" s="301">
        <v>53401</v>
      </c>
      <c r="D802" s="22"/>
      <c r="E802" s="307" t="s">
        <v>1408</v>
      </c>
      <c r="F802" s="20" t="s">
        <v>79</v>
      </c>
      <c r="G802" s="41"/>
      <c r="H802" s="21" t="s">
        <v>22</v>
      </c>
      <c r="I802" s="21" t="s">
        <v>103</v>
      </c>
      <c r="J802" s="21" t="s">
        <v>60</v>
      </c>
      <c r="K802" s="304" t="s">
        <v>1412</v>
      </c>
      <c r="L802" s="55"/>
      <c r="M802" s="303">
        <v>0</v>
      </c>
      <c r="N802" s="303">
        <v>4095</v>
      </c>
      <c r="O802" s="217">
        <f t="shared" si="12"/>
        <v>375790.23999999987</v>
      </c>
    </row>
    <row r="803" spans="1:17" ht="22.05" hidden="1" customHeight="1" x14ac:dyDescent="0.2">
      <c r="A803" s="300">
        <v>45699</v>
      </c>
      <c r="B803" s="20" t="s">
        <v>185</v>
      </c>
      <c r="C803" s="301">
        <v>53402</v>
      </c>
      <c r="D803" s="22"/>
      <c r="E803" s="307" t="s">
        <v>1409</v>
      </c>
      <c r="F803" s="20" t="s">
        <v>79</v>
      </c>
      <c r="G803" s="41"/>
      <c r="H803" s="21" t="s">
        <v>22</v>
      </c>
      <c r="I803" s="21" t="s">
        <v>103</v>
      </c>
      <c r="J803" s="21" t="s">
        <v>92</v>
      </c>
      <c r="K803" s="304" t="s">
        <v>1413</v>
      </c>
      <c r="L803" s="55"/>
      <c r="M803" s="303">
        <v>0</v>
      </c>
      <c r="N803" s="303">
        <v>464</v>
      </c>
      <c r="O803" s="217">
        <f t="shared" si="12"/>
        <v>375326.23999999987</v>
      </c>
    </row>
    <row r="804" spans="1:17" ht="22.05" hidden="1" customHeight="1" x14ac:dyDescent="0.2">
      <c r="A804" s="300">
        <v>45699</v>
      </c>
      <c r="B804" s="20" t="s">
        <v>185</v>
      </c>
      <c r="C804" s="301">
        <v>53403</v>
      </c>
      <c r="D804" s="22"/>
      <c r="E804" s="307" t="s">
        <v>1410</v>
      </c>
      <c r="F804" s="20" t="s">
        <v>79</v>
      </c>
      <c r="G804" s="41"/>
      <c r="H804" s="21" t="s">
        <v>22</v>
      </c>
      <c r="I804" s="21" t="s">
        <v>54</v>
      </c>
      <c r="J804" s="21" t="s">
        <v>61</v>
      </c>
      <c r="K804" s="203" t="s">
        <v>122</v>
      </c>
      <c r="L804" s="55"/>
      <c r="M804" s="303">
        <v>0</v>
      </c>
      <c r="N804" s="303">
        <v>8000</v>
      </c>
      <c r="O804" s="217">
        <f t="shared" si="12"/>
        <v>367326.23999999987</v>
      </c>
    </row>
    <row r="805" spans="1:17" ht="22.05" hidden="1" customHeight="1" x14ac:dyDescent="0.2">
      <c r="A805" s="300">
        <v>45699</v>
      </c>
      <c r="B805" s="20" t="s">
        <v>185</v>
      </c>
      <c r="C805" s="301">
        <v>53404</v>
      </c>
      <c r="D805" s="22"/>
      <c r="E805" s="307" t="s">
        <v>730</v>
      </c>
      <c r="F805" s="20" t="s">
        <v>79</v>
      </c>
      <c r="G805" s="41"/>
      <c r="H805" s="21" t="s">
        <v>22</v>
      </c>
      <c r="I805" s="21" t="s">
        <v>103</v>
      </c>
      <c r="J805" s="21" t="s">
        <v>60</v>
      </c>
      <c r="K805" s="203" t="s">
        <v>743</v>
      </c>
      <c r="L805" s="55"/>
      <c r="M805" s="303">
        <v>0</v>
      </c>
      <c r="N805" s="303">
        <v>20000</v>
      </c>
      <c r="O805" s="217">
        <f t="shared" si="12"/>
        <v>347326.23999999987</v>
      </c>
    </row>
    <row r="806" spans="1:17" ht="22.05" hidden="1" customHeight="1" x14ac:dyDescent="0.2">
      <c r="A806" s="300">
        <v>45699</v>
      </c>
      <c r="B806" s="20" t="s">
        <v>185</v>
      </c>
      <c r="C806" s="301">
        <v>53405</v>
      </c>
      <c r="D806" s="22"/>
      <c r="E806" s="307" t="s">
        <v>1013</v>
      </c>
      <c r="F806" s="20" t="s">
        <v>79</v>
      </c>
      <c r="G806" s="41"/>
      <c r="H806" s="21" t="s">
        <v>21</v>
      </c>
      <c r="I806" s="21" t="s">
        <v>28</v>
      </c>
      <c r="J806" s="21" t="s">
        <v>30</v>
      </c>
      <c r="K806" s="203"/>
      <c r="L806" s="55"/>
      <c r="M806" s="303">
        <v>68810</v>
      </c>
      <c r="N806" s="303">
        <v>0</v>
      </c>
      <c r="O806" s="217">
        <f t="shared" si="12"/>
        <v>416136.23999999987</v>
      </c>
    </row>
    <row r="807" spans="1:17" ht="22.05" hidden="1" customHeight="1" x14ac:dyDescent="0.2">
      <c r="A807" s="300">
        <v>45699</v>
      </c>
      <c r="B807" s="20" t="s">
        <v>185</v>
      </c>
      <c r="C807" s="301">
        <v>53406</v>
      </c>
      <c r="D807" s="22"/>
      <c r="E807" s="307" t="s">
        <v>1411</v>
      </c>
      <c r="F807" s="20" t="s">
        <v>79</v>
      </c>
      <c r="G807" s="41"/>
      <c r="H807" s="21" t="s">
        <v>22</v>
      </c>
      <c r="I807" s="21" t="s">
        <v>56</v>
      </c>
      <c r="J807" s="21" t="s">
        <v>116</v>
      </c>
      <c r="K807" s="203" t="s">
        <v>441</v>
      </c>
      <c r="L807" s="55"/>
      <c r="M807" s="303">
        <v>0</v>
      </c>
      <c r="N807" s="303">
        <v>306</v>
      </c>
      <c r="O807" s="217">
        <f t="shared" si="12"/>
        <v>415830.23999999987</v>
      </c>
    </row>
    <row r="808" spans="1:17" ht="22.05" hidden="1" customHeight="1" x14ac:dyDescent="0.2">
      <c r="A808" s="300">
        <v>45700</v>
      </c>
      <c r="B808" s="20" t="s">
        <v>185</v>
      </c>
      <c r="C808" s="301">
        <v>53408</v>
      </c>
      <c r="D808" s="22"/>
      <c r="E808" s="307" t="s">
        <v>270</v>
      </c>
      <c r="F808" s="20" t="s">
        <v>79</v>
      </c>
      <c r="G808" s="41"/>
      <c r="H808" s="21" t="s">
        <v>22</v>
      </c>
      <c r="I808" s="21" t="s">
        <v>54</v>
      </c>
      <c r="J808" s="21" t="s">
        <v>64</v>
      </c>
      <c r="K808" s="203" t="s">
        <v>241</v>
      </c>
      <c r="L808" s="55"/>
      <c r="M808" s="303">
        <v>0</v>
      </c>
      <c r="N808" s="303">
        <v>1500</v>
      </c>
      <c r="O808" s="217">
        <f t="shared" si="12"/>
        <v>414330.23999999987</v>
      </c>
    </row>
    <row r="809" spans="1:17" ht="22.05" hidden="1" customHeight="1" x14ac:dyDescent="0.2">
      <c r="A809" s="300">
        <v>45700</v>
      </c>
      <c r="B809" s="20" t="s">
        <v>185</v>
      </c>
      <c r="C809" s="301">
        <v>53409</v>
      </c>
      <c r="D809" s="22"/>
      <c r="E809" s="307" t="s">
        <v>1414</v>
      </c>
      <c r="F809" s="20" t="s">
        <v>79</v>
      </c>
      <c r="G809" s="41"/>
      <c r="H809" s="21" t="s">
        <v>22</v>
      </c>
      <c r="I809" s="21" t="s">
        <v>54</v>
      </c>
      <c r="J809" s="21" t="s">
        <v>64</v>
      </c>
      <c r="K809" s="203" t="s">
        <v>1257</v>
      </c>
      <c r="L809" s="55"/>
      <c r="M809" s="303">
        <v>0</v>
      </c>
      <c r="N809" s="303">
        <v>1750</v>
      </c>
      <c r="O809" s="217">
        <f t="shared" si="12"/>
        <v>412580.23999999987</v>
      </c>
    </row>
    <row r="810" spans="1:17" ht="22.05" hidden="1" customHeight="1" x14ac:dyDescent="0.2">
      <c r="A810" s="300">
        <v>45700</v>
      </c>
      <c r="B810" s="20" t="s">
        <v>185</v>
      </c>
      <c r="C810" s="301">
        <v>53410</v>
      </c>
      <c r="D810" s="22"/>
      <c r="E810" s="307" t="s">
        <v>1415</v>
      </c>
      <c r="F810" s="20" t="s">
        <v>79</v>
      </c>
      <c r="G810" s="41"/>
      <c r="H810" s="21" t="s">
        <v>22</v>
      </c>
      <c r="I810" s="21" t="s">
        <v>103</v>
      </c>
      <c r="J810" s="21" t="s">
        <v>219</v>
      </c>
      <c r="K810" s="203" t="s">
        <v>266</v>
      </c>
      <c r="L810" s="55"/>
      <c r="M810" s="303">
        <v>0</v>
      </c>
      <c r="N810" s="303">
        <v>1690</v>
      </c>
      <c r="O810" s="217">
        <f t="shared" si="12"/>
        <v>410890.23999999987</v>
      </c>
    </row>
    <row r="811" spans="1:17" ht="22.05" hidden="1" customHeight="1" x14ac:dyDescent="0.2">
      <c r="A811" s="300">
        <v>45700</v>
      </c>
      <c r="B811" s="20" t="s">
        <v>185</v>
      </c>
      <c r="C811" s="301">
        <v>53411</v>
      </c>
      <c r="D811" s="22"/>
      <c r="E811" s="307" t="s">
        <v>1416</v>
      </c>
      <c r="F811" s="20" t="s">
        <v>79</v>
      </c>
      <c r="G811" s="41"/>
      <c r="H811" s="21" t="s">
        <v>22</v>
      </c>
      <c r="I811" s="21" t="s">
        <v>54</v>
      </c>
      <c r="J811" s="21" t="s">
        <v>32</v>
      </c>
      <c r="K811" s="203" t="s">
        <v>390</v>
      </c>
      <c r="L811" s="55"/>
      <c r="M811" s="303">
        <v>0</v>
      </c>
      <c r="N811" s="303">
        <v>3500</v>
      </c>
      <c r="O811" s="217">
        <f t="shared" si="12"/>
        <v>407390.23999999987</v>
      </c>
    </row>
    <row r="812" spans="1:17" ht="22.05" hidden="1" customHeight="1" x14ac:dyDescent="0.2">
      <c r="A812" s="300">
        <v>45700</v>
      </c>
      <c r="B812" s="20" t="s">
        <v>185</v>
      </c>
      <c r="C812" s="301">
        <v>53412</v>
      </c>
      <c r="D812" s="22"/>
      <c r="E812" s="307" t="s">
        <v>350</v>
      </c>
      <c r="F812" s="20" t="s">
        <v>79</v>
      </c>
      <c r="G812" s="41"/>
      <c r="H812" s="21" t="s">
        <v>22</v>
      </c>
      <c r="I812" s="21" t="s">
        <v>53</v>
      </c>
      <c r="J812" s="21" t="s">
        <v>113</v>
      </c>
      <c r="K812" s="203" t="s">
        <v>1421</v>
      </c>
      <c r="L812" s="55"/>
      <c r="M812" s="303">
        <v>0</v>
      </c>
      <c r="N812" s="303">
        <v>5100</v>
      </c>
      <c r="O812" s="217">
        <f t="shared" si="12"/>
        <v>402290.23999999987</v>
      </c>
    </row>
    <row r="813" spans="1:17" ht="22.05" hidden="1" customHeight="1" x14ac:dyDescent="0.2">
      <c r="A813" s="300">
        <v>45700</v>
      </c>
      <c r="B813" s="20" t="s">
        <v>185</v>
      </c>
      <c r="C813" s="301">
        <v>53413</v>
      </c>
      <c r="D813" s="22"/>
      <c r="E813" s="307" t="s">
        <v>1417</v>
      </c>
      <c r="F813" s="20" t="s">
        <v>79</v>
      </c>
      <c r="G813" s="41"/>
      <c r="H813" s="21" t="s">
        <v>22</v>
      </c>
      <c r="I813" s="21" t="s">
        <v>54</v>
      </c>
      <c r="J813" s="21" t="s">
        <v>32</v>
      </c>
      <c r="K813" s="203" t="s">
        <v>390</v>
      </c>
      <c r="L813" s="55"/>
      <c r="M813" s="303">
        <v>0</v>
      </c>
      <c r="N813" s="303">
        <v>2000</v>
      </c>
      <c r="O813" s="217">
        <f t="shared" si="12"/>
        <v>400290.23999999987</v>
      </c>
    </row>
    <row r="814" spans="1:17" ht="22.05" hidden="1" customHeight="1" x14ac:dyDescent="0.2">
      <c r="A814" s="300">
        <v>45700</v>
      </c>
      <c r="B814" s="20" t="s">
        <v>185</v>
      </c>
      <c r="C814" s="301">
        <v>53414</v>
      </c>
      <c r="D814" s="22"/>
      <c r="E814" s="307" t="s">
        <v>1418</v>
      </c>
      <c r="F814" s="20" t="s">
        <v>79</v>
      </c>
      <c r="G814" s="41"/>
      <c r="H814" s="21" t="s">
        <v>22</v>
      </c>
      <c r="I814" s="21" t="s">
        <v>103</v>
      </c>
      <c r="J814" s="21" t="s">
        <v>214</v>
      </c>
      <c r="K814" s="203" t="s">
        <v>156</v>
      </c>
      <c r="L814" s="55"/>
      <c r="M814" s="303">
        <v>0</v>
      </c>
      <c r="N814" s="303">
        <v>250</v>
      </c>
      <c r="O814" s="217">
        <f t="shared" si="12"/>
        <v>400040.23999999987</v>
      </c>
    </row>
    <row r="815" spans="1:17" ht="22.05" hidden="1" customHeight="1" x14ac:dyDescent="0.2">
      <c r="A815" s="300">
        <v>45700</v>
      </c>
      <c r="B815" s="20" t="s">
        <v>185</v>
      </c>
      <c r="C815" s="301">
        <v>53415</v>
      </c>
      <c r="D815" s="308"/>
      <c r="E815" s="307" t="s">
        <v>154</v>
      </c>
      <c r="F815" s="20" t="s">
        <v>79</v>
      </c>
      <c r="G815" s="41"/>
      <c r="H815" s="21" t="s">
        <v>22</v>
      </c>
      <c r="I815" s="21" t="s">
        <v>103</v>
      </c>
      <c r="J815" s="21" t="s">
        <v>219</v>
      </c>
      <c r="K815" s="304" t="s">
        <v>1422</v>
      </c>
      <c r="L815" s="55"/>
      <c r="M815" s="303">
        <v>0</v>
      </c>
      <c r="N815" s="303">
        <v>480</v>
      </c>
      <c r="O815" s="217">
        <f t="shared" si="12"/>
        <v>399560.23999999987</v>
      </c>
      <c r="Q815" s="229"/>
    </row>
    <row r="816" spans="1:17" ht="22.05" hidden="1" customHeight="1" x14ac:dyDescent="0.2">
      <c r="A816" s="300">
        <v>45700</v>
      </c>
      <c r="B816" s="20" t="s">
        <v>185</v>
      </c>
      <c r="C816" s="301">
        <v>53416</v>
      </c>
      <c r="D816" s="22"/>
      <c r="E816" s="307" t="s">
        <v>1419</v>
      </c>
      <c r="F816" s="20" t="s">
        <v>79</v>
      </c>
      <c r="G816" s="41"/>
      <c r="H816" s="21" t="s">
        <v>22</v>
      </c>
      <c r="I816" s="21" t="s">
        <v>103</v>
      </c>
      <c r="J816" s="21" t="s">
        <v>95</v>
      </c>
      <c r="K816" s="304" t="s">
        <v>153</v>
      </c>
      <c r="L816" s="55"/>
      <c r="M816" s="303">
        <v>0</v>
      </c>
      <c r="N816" s="303">
        <v>656</v>
      </c>
      <c r="O816" s="217">
        <f t="shared" si="12"/>
        <v>398904.23999999987</v>
      </c>
      <c r="Q816" s="229"/>
    </row>
    <row r="817" spans="1:15" ht="22.05" hidden="1" customHeight="1" x14ac:dyDescent="0.2">
      <c r="A817" s="300">
        <v>45700</v>
      </c>
      <c r="B817" s="20" t="s">
        <v>185</v>
      </c>
      <c r="C817" s="301">
        <v>53417</v>
      </c>
      <c r="D817" s="306"/>
      <c r="E817" s="307" t="s">
        <v>539</v>
      </c>
      <c r="F817" s="20" t="s">
        <v>79</v>
      </c>
      <c r="G817" s="41"/>
      <c r="H817" s="21" t="s">
        <v>22</v>
      </c>
      <c r="I817" s="21" t="s">
        <v>53</v>
      </c>
      <c r="J817" s="21" t="s">
        <v>112</v>
      </c>
      <c r="K817" s="203" t="s">
        <v>955</v>
      </c>
      <c r="L817" s="55"/>
      <c r="M817" s="303">
        <v>0</v>
      </c>
      <c r="N817" s="303">
        <v>2840</v>
      </c>
      <c r="O817" s="217">
        <f t="shared" si="12"/>
        <v>396064.23999999987</v>
      </c>
    </row>
    <row r="818" spans="1:15" ht="22.05" hidden="1" customHeight="1" x14ac:dyDescent="0.2">
      <c r="A818" s="300">
        <v>45700</v>
      </c>
      <c r="B818" s="20" t="s">
        <v>185</v>
      </c>
      <c r="C818" s="301">
        <v>53418</v>
      </c>
      <c r="D818" s="22"/>
      <c r="E818" s="307" t="s">
        <v>1420</v>
      </c>
      <c r="F818" s="20" t="s">
        <v>79</v>
      </c>
      <c r="G818" s="41"/>
      <c r="H818" s="21" t="s">
        <v>22</v>
      </c>
      <c r="I818" s="21" t="s">
        <v>54</v>
      </c>
      <c r="J818" s="21" t="s">
        <v>32</v>
      </c>
      <c r="K818" s="203" t="s">
        <v>390</v>
      </c>
      <c r="L818" s="55"/>
      <c r="M818" s="303">
        <v>0</v>
      </c>
      <c r="N818" s="303">
        <v>9900</v>
      </c>
      <c r="O818" s="217">
        <f t="shared" si="12"/>
        <v>386164.23999999987</v>
      </c>
    </row>
    <row r="819" spans="1:15" ht="22.05" hidden="1" customHeight="1" x14ac:dyDescent="0.2">
      <c r="A819" s="300">
        <v>45701</v>
      </c>
      <c r="B819" s="20" t="s">
        <v>185</v>
      </c>
      <c r="C819" s="301">
        <v>53420</v>
      </c>
      <c r="D819" s="22"/>
      <c r="E819" s="307" t="s">
        <v>1423</v>
      </c>
      <c r="F819" s="20" t="s">
        <v>79</v>
      </c>
      <c r="G819" s="41"/>
      <c r="H819" s="21" t="s">
        <v>22</v>
      </c>
      <c r="I819" s="21" t="s">
        <v>103</v>
      </c>
      <c r="J819" s="21" t="s">
        <v>97</v>
      </c>
      <c r="K819" s="203" t="s">
        <v>1438</v>
      </c>
      <c r="L819" s="55"/>
      <c r="M819" s="303">
        <v>0</v>
      </c>
      <c r="N819" s="303">
        <v>20000</v>
      </c>
      <c r="O819" s="217">
        <f t="shared" si="12"/>
        <v>366164.23999999987</v>
      </c>
    </row>
    <row r="820" spans="1:15" ht="22.05" hidden="1" customHeight="1" x14ac:dyDescent="0.2">
      <c r="A820" s="300">
        <v>45701</v>
      </c>
      <c r="B820" s="20" t="s">
        <v>185</v>
      </c>
      <c r="C820" s="301">
        <v>53421</v>
      </c>
      <c r="D820" s="22"/>
      <c r="E820" s="307" t="s">
        <v>1424</v>
      </c>
      <c r="F820" s="20" t="s">
        <v>79</v>
      </c>
      <c r="G820" s="41"/>
      <c r="H820" s="21" t="s">
        <v>22</v>
      </c>
      <c r="I820" s="21" t="s">
        <v>103</v>
      </c>
      <c r="J820" s="21" t="s">
        <v>219</v>
      </c>
      <c r="K820" s="203" t="s">
        <v>134</v>
      </c>
      <c r="L820" s="55"/>
      <c r="M820" s="303">
        <v>0</v>
      </c>
      <c r="N820" s="303">
        <v>700</v>
      </c>
      <c r="O820" s="217">
        <f t="shared" si="12"/>
        <v>365464.23999999987</v>
      </c>
    </row>
    <row r="821" spans="1:15" ht="22.05" hidden="1" customHeight="1" x14ac:dyDescent="0.2">
      <c r="A821" s="300">
        <v>45701</v>
      </c>
      <c r="B821" s="20" t="s">
        <v>185</v>
      </c>
      <c r="C821" s="301">
        <v>53422</v>
      </c>
      <c r="D821" s="22"/>
      <c r="E821" s="307" t="s">
        <v>1425</v>
      </c>
      <c r="F821" s="20" t="s">
        <v>79</v>
      </c>
      <c r="G821" s="41"/>
      <c r="H821" s="21" t="s">
        <v>22</v>
      </c>
      <c r="I821" s="21" t="s">
        <v>103</v>
      </c>
      <c r="J821" s="21" t="s">
        <v>219</v>
      </c>
      <c r="K821" s="203" t="s">
        <v>1422</v>
      </c>
      <c r="L821" s="55"/>
      <c r="M821" s="303">
        <v>0</v>
      </c>
      <c r="N821" s="303">
        <v>332</v>
      </c>
      <c r="O821" s="217">
        <f t="shared" si="12"/>
        <v>365132.23999999987</v>
      </c>
    </row>
    <row r="822" spans="1:15" ht="22.05" hidden="1" customHeight="1" x14ac:dyDescent="0.2">
      <c r="A822" s="300">
        <v>45701</v>
      </c>
      <c r="B822" s="20" t="s">
        <v>185</v>
      </c>
      <c r="C822" s="301">
        <v>53423</v>
      </c>
      <c r="D822" s="22"/>
      <c r="E822" s="307" t="s">
        <v>1426</v>
      </c>
      <c r="F822" s="20" t="s">
        <v>79</v>
      </c>
      <c r="G822" s="41"/>
      <c r="H822" s="21" t="s">
        <v>22</v>
      </c>
      <c r="I822" s="21" t="s">
        <v>103</v>
      </c>
      <c r="J822" s="21" t="s">
        <v>97</v>
      </c>
      <c r="K822" s="203" t="s">
        <v>1439</v>
      </c>
      <c r="L822" s="55"/>
      <c r="M822" s="303">
        <v>0</v>
      </c>
      <c r="N822" s="303">
        <v>2969</v>
      </c>
      <c r="O822" s="217">
        <f t="shared" si="12"/>
        <v>362163.23999999987</v>
      </c>
    </row>
    <row r="823" spans="1:15" ht="22.05" hidden="1" customHeight="1" x14ac:dyDescent="0.2">
      <c r="A823" s="300">
        <v>45701</v>
      </c>
      <c r="B823" s="20" t="s">
        <v>185</v>
      </c>
      <c r="C823" s="301">
        <v>53424</v>
      </c>
      <c r="D823" s="22"/>
      <c r="E823" s="307" t="s">
        <v>1427</v>
      </c>
      <c r="F823" s="20" t="s">
        <v>79</v>
      </c>
      <c r="G823" s="41"/>
      <c r="H823" s="21" t="s">
        <v>21</v>
      </c>
      <c r="I823" s="21" t="s">
        <v>81</v>
      </c>
      <c r="J823" s="21" t="s">
        <v>184</v>
      </c>
      <c r="K823" s="203"/>
      <c r="L823" s="55"/>
      <c r="M823" s="303">
        <v>400000</v>
      </c>
      <c r="N823" s="303">
        <v>0</v>
      </c>
      <c r="O823" s="217">
        <f t="shared" si="12"/>
        <v>762163.23999999987</v>
      </c>
    </row>
    <row r="824" spans="1:15" ht="22.05" hidden="1" customHeight="1" x14ac:dyDescent="0.2">
      <c r="A824" s="300">
        <v>45701</v>
      </c>
      <c r="B824" s="20" t="s">
        <v>185</v>
      </c>
      <c r="C824" s="301">
        <v>53425</v>
      </c>
      <c r="D824" s="22"/>
      <c r="E824" s="307" t="s">
        <v>1428</v>
      </c>
      <c r="F824" s="20" t="s">
        <v>79</v>
      </c>
      <c r="G824" s="41"/>
      <c r="H824" s="21" t="s">
        <v>22</v>
      </c>
      <c r="I824" s="21" t="s">
        <v>55</v>
      </c>
      <c r="J824" s="21" t="s">
        <v>261</v>
      </c>
      <c r="K824" s="203" t="s">
        <v>1440</v>
      </c>
      <c r="L824" s="55"/>
      <c r="M824" s="303">
        <v>0</v>
      </c>
      <c r="N824" s="303">
        <v>5000</v>
      </c>
      <c r="O824" s="217">
        <f t="shared" si="12"/>
        <v>757163.23999999987</v>
      </c>
    </row>
    <row r="825" spans="1:15" ht="22.05" hidden="1" customHeight="1" x14ac:dyDescent="0.2">
      <c r="A825" s="300">
        <v>45701</v>
      </c>
      <c r="B825" s="20" t="s">
        <v>185</v>
      </c>
      <c r="C825" s="301">
        <v>53426</v>
      </c>
      <c r="D825" s="22"/>
      <c r="E825" s="307" t="s">
        <v>1429</v>
      </c>
      <c r="F825" s="20" t="s">
        <v>79</v>
      </c>
      <c r="G825" s="41"/>
      <c r="H825" s="21" t="s">
        <v>22</v>
      </c>
      <c r="I825" s="21" t="s">
        <v>55</v>
      </c>
      <c r="J825" s="21" t="s">
        <v>73</v>
      </c>
      <c r="K825" s="203" t="s">
        <v>1441</v>
      </c>
      <c r="L825" s="55"/>
      <c r="M825" s="303">
        <v>0</v>
      </c>
      <c r="N825" s="303">
        <v>8941</v>
      </c>
      <c r="O825" s="217">
        <f t="shared" si="12"/>
        <v>748222.23999999987</v>
      </c>
    </row>
    <row r="826" spans="1:15" ht="22.05" hidden="1" customHeight="1" x14ac:dyDescent="0.2">
      <c r="A826" s="300">
        <v>45701</v>
      </c>
      <c r="B826" s="20" t="s">
        <v>185</v>
      </c>
      <c r="C826" s="301">
        <v>53427</v>
      </c>
      <c r="D826" s="22"/>
      <c r="E826" s="307" t="s">
        <v>1430</v>
      </c>
      <c r="F826" s="20" t="s">
        <v>79</v>
      </c>
      <c r="G826" s="41"/>
      <c r="H826" s="21" t="s">
        <v>22</v>
      </c>
      <c r="I826" s="21" t="s">
        <v>55</v>
      </c>
      <c r="J826" s="21" t="s">
        <v>73</v>
      </c>
      <c r="K826" s="203" t="s">
        <v>1442</v>
      </c>
      <c r="L826" s="55"/>
      <c r="M826" s="303">
        <v>0</v>
      </c>
      <c r="N826" s="303">
        <v>1500</v>
      </c>
      <c r="O826" s="217">
        <f t="shared" si="12"/>
        <v>746722.23999999987</v>
      </c>
    </row>
    <row r="827" spans="1:15" ht="22.05" hidden="1" customHeight="1" x14ac:dyDescent="0.2">
      <c r="A827" s="300">
        <v>45701</v>
      </c>
      <c r="B827" s="20" t="s">
        <v>185</v>
      </c>
      <c r="C827" s="301">
        <v>53428</v>
      </c>
      <c r="D827" s="22"/>
      <c r="E827" s="304" t="s">
        <v>1431</v>
      </c>
      <c r="F827" s="20" t="s">
        <v>79</v>
      </c>
      <c r="G827" s="41"/>
      <c r="H827" s="21" t="s">
        <v>22</v>
      </c>
      <c r="I827" s="21" t="s">
        <v>54</v>
      </c>
      <c r="J827" s="21" t="s">
        <v>61</v>
      </c>
      <c r="K827" s="203" t="s">
        <v>445</v>
      </c>
      <c r="L827" s="55"/>
      <c r="M827" s="303">
        <v>0</v>
      </c>
      <c r="N827" s="303">
        <v>31000</v>
      </c>
      <c r="O827" s="217">
        <f t="shared" si="12"/>
        <v>715722.23999999987</v>
      </c>
    </row>
    <row r="828" spans="1:15" ht="22.05" hidden="1" customHeight="1" x14ac:dyDescent="0.2">
      <c r="A828" s="300">
        <v>45701</v>
      </c>
      <c r="B828" s="20" t="s">
        <v>185</v>
      </c>
      <c r="C828" s="301">
        <v>53429</v>
      </c>
      <c r="D828" s="22"/>
      <c r="E828" s="307" t="s">
        <v>1432</v>
      </c>
      <c r="F828" s="20" t="s">
        <v>79</v>
      </c>
      <c r="G828" s="41"/>
      <c r="H828" s="21" t="s">
        <v>22</v>
      </c>
      <c r="I828" s="21" t="s">
        <v>103</v>
      </c>
      <c r="J828" s="21" t="s">
        <v>92</v>
      </c>
      <c r="K828" s="203" t="s">
        <v>153</v>
      </c>
      <c r="L828" s="55"/>
      <c r="M828" s="303">
        <v>0</v>
      </c>
      <c r="N828" s="303">
        <v>1400</v>
      </c>
      <c r="O828" s="217">
        <f t="shared" si="12"/>
        <v>714322.23999999987</v>
      </c>
    </row>
    <row r="829" spans="1:15" ht="22.05" hidden="1" customHeight="1" x14ac:dyDescent="0.2">
      <c r="A829" s="300">
        <v>45701</v>
      </c>
      <c r="B829" s="20" t="s">
        <v>185</v>
      </c>
      <c r="C829" s="301">
        <v>53430</v>
      </c>
      <c r="D829" s="22"/>
      <c r="E829" s="307" t="s">
        <v>762</v>
      </c>
      <c r="F829" s="20" t="s">
        <v>79</v>
      </c>
      <c r="G829" s="41"/>
      <c r="H829" s="21" t="s">
        <v>22</v>
      </c>
      <c r="I829" s="21" t="s">
        <v>103</v>
      </c>
      <c r="J829" s="21" t="s">
        <v>92</v>
      </c>
      <c r="K829" s="203" t="s">
        <v>464</v>
      </c>
      <c r="L829" s="55"/>
      <c r="M829" s="303">
        <v>0</v>
      </c>
      <c r="N829" s="303">
        <v>150</v>
      </c>
      <c r="O829" s="217">
        <f t="shared" si="12"/>
        <v>714172.23999999987</v>
      </c>
    </row>
    <row r="830" spans="1:15" ht="22.05" hidden="1" customHeight="1" x14ac:dyDescent="0.2">
      <c r="A830" s="300">
        <v>45701</v>
      </c>
      <c r="B830" s="20" t="s">
        <v>185</v>
      </c>
      <c r="C830" s="301">
        <v>53431</v>
      </c>
      <c r="D830" s="22"/>
      <c r="E830" s="307" t="s">
        <v>1433</v>
      </c>
      <c r="F830" s="20" t="s">
        <v>79</v>
      </c>
      <c r="G830" s="41"/>
      <c r="H830" s="21" t="s">
        <v>22</v>
      </c>
      <c r="I830" s="21" t="s">
        <v>103</v>
      </c>
      <c r="J830" s="21" t="s">
        <v>60</v>
      </c>
      <c r="K830" s="203" t="s">
        <v>1443</v>
      </c>
      <c r="L830" s="55"/>
      <c r="M830" s="303">
        <v>0</v>
      </c>
      <c r="N830" s="303">
        <v>3500</v>
      </c>
      <c r="O830" s="217">
        <f t="shared" si="12"/>
        <v>710672.23999999987</v>
      </c>
    </row>
    <row r="831" spans="1:15" ht="22.05" hidden="1" customHeight="1" x14ac:dyDescent="0.2">
      <c r="A831" s="300">
        <v>45701</v>
      </c>
      <c r="B831" s="20" t="s">
        <v>185</v>
      </c>
      <c r="C831" s="301">
        <v>53432</v>
      </c>
      <c r="D831" s="22"/>
      <c r="E831" s="307" t="s">
        <v>1434</v>
      </c>
      <c r="F831" s="20" t="s">
        <v>79</v>
      </c>
      <c r="G831" s="41"/>
      <c r="H831" s="21" t="s">
        <v>22</v>
      </c>
      <c r="I831" s="21" t="s">
        <v>103</v>
      </c>
      <c r="J831" s="21" t="s">
        <v>95</v>
      </c>
      <c r="K831" s="203" t="s">
        <v>807</v>
      </c>
      <c r="L831" s="55"/>
      <c r="M831" s="303">
        <v>0</v>
      </c>
      <c r="N831" s="303">
        <v>1650</v>
      </c>
      <c r="O831" s="217">
        <f t="shared" si="12"/>
        <v>709022.23999999987</v>
      </c>
    </row>
    <row r="832" spans="1:15" ht="22.05" hidden="1" customHeight="1" x14ac:dyDescent="0.2">
      <c r="A832" s="300">
        <v>45701</v>
      </c>
      <c r="B832" s="20" t="s">
        <v>185</v>
      </c>
      <c r="C832" s="301">
        <v>53433</v>
      </c>
      <c r="D832" s="22"/>
      <c r="E832" s="307" t="s">
        <v>1435</v>
      </c>
      <c r="F832" s="20" t="s">
        <v>79</v>
      </c>
      <c r="G832" s="41"/>
      <c r="H832" s="21" t="s">
        <v>22</v>
      </c>
      <c r="I832" s="21" t="s">
        <v>103</v>
      </c>
      <c r="J832" s="21" t="s">
        <v>93</v>
      </c>
      <c r="K832" s="203" t="s">
        <v>807</v>
      </c>
      <c r="L832" s="55"/>
      <c r="M832" s="303">
        <v>0</v>
      </c>
      <c r="N832" s="303">
        <v>250</v>
      </c>
      <c r="O832" s="217">
        <f t="shared" si="12"/>
        <v>708772.23999999987</v>
      </c>
    </row>
    <row r="833" spans="1:15" ht="22.05" hidden="1" customHeight="1" x14ac:dyDescent="0.2">
      <c r="A833" s="300">
        <v>45701</v>
      </c>
      <c r="B833" s="20" t="s">
        <v>185</v>
      </c>
      <c r="C833" s="301">
        <v>53434</v>
      </c>
      <c r="D833" s="22"/>
      <c r="E833" s="307" t="s">
        <v>160</v>
      </c>
      <c r="F833" s="20" t="s">
        <v>79</v>
      </c>
      <c r="G833" s="41"/>
      <c r="H833" s="21" t="s">
        <v>22</v>
      </c>
      <c r="I833" s="21" t="s">
        <v>103</v>
      </c>
      <c r="J833" s="21" t="s">
        <v>97</v>
      </c>
      <c r="K833" s="203" t="s">
        <v>134</v>
      </c>
      <c r="L833" s="55"/>
      <c r="M833" s="303">
        <v>0</v>
      </c>
      <c r="N833" s="303">
        <v>1600</v>
      </c>
      <c r="O833" s="217">
        <f t="shared" si="12"/>
        <v>707172.23999999987</v>
      </c>
    </row>
    <row r="834" spans="1:15" ht="22.05" hidden="1" customHeight="1" x14ac:dyDescent="0.2">
      <c r="A834" s="300">
        <v>45701</v>
      </c>
      <c r="B834" s="20" t="s">
        <v>185</v>
      </c>
      <c r="C834" s="301">
        <v>53435</v>
      </c>
      <c r="D834" s="22"/>
      <c r="E834" s="307" t="s">
        <v>1436</v>
      </c>
      <c r="F834" s="20" t="s">
        <v>79</v>
      </c>
      <c r="G834" s="41"/>
      <c r="H834" s="21" t="s">
        <v>22</v>
      </c>
      <c r="I834" s="21" t="s">
        <v>54</v>
      </c>
      <c r="J834" s="21" t="s">
        <v>41</v>
      </c>
      <c r="K834" s="203" t="s">
        <v>134</v>
      </c>
      <c r="L834" s="55"/>
      <c r="M834" s="217">
        <v>0</v>
      </c>
      <c r="N834" s="217">
        <v>580</v>
      </c>
      <c r="O834" s="217">
        <f t="shared" si="12"/>
        <v>706592.23999999987</v>
      </c>
    </row>
    <row r="835" spans="1:15" ht="22.05" hidden="1" customHeight="1" x14ac:dyDescent="0.2">
      <c r="A835" s="300">
        <v>45701</v>
      </c>
      <c r="B835" s="20" t="s">
        <v>185</v>
      </c>
      <c r="C835" s="301">
        <v>53436</v>
      </c>
      <c r="D835" s="22"/>
      <c r="E835" s="307" t="s">
        <v>1437</v>
      </c>
      <c r="F835" s="20" t="s">
        <v>79</v>
      </c>
      <c r="G835" s="41"/>
      <c r="H835" s="21" t="s">
        <v>22</v>
      </c>
      <c r="I835" s="21" t="s">
        <v>103</v>
      </c>
      <c r="J835" s="21" t="s">
        <v>60</v>
      </c>
      <c r="K835" s="203" t="s">
        <v>133</v>
      </c>
      <c r="L835" s="55"/>
      <c r="M835" s="217">
        <v>0</v>
      </c>
      <c r="N835" s="217">
        <v>390</v>
      </c>
      <c r="O835" s="217">
        <f t="shared" si="12"/>
        <v>706202.23999999987</v>
      </c>
    </row>
    <row r="836" spans="1:15" ht="22.05" hidden="1" customHeight="1" x14ac:dyDescent="0.2">
      <c r="A836" s="300">
        <v>45701</v>
      </c>
      <c r="B836" s="20" t="s">
        <v>185</v>
      </c>
      <c r="C836" s="301">
        <v>53437</v>
      </c>
      <c r="D836" s="22"/>
      <c r="E836" s="307" t="s">
        <v>353</v>
      </c>
      <c r="F836" s="20" t="s">
        <v>79</v>
      </c>
      <c r="G836" s="41"/>
      <c r="H836" s="21" t="s">
        <v>22</v>
      </c>
      <c r="I836" s="21" t="s">
        <v>54</v>
      </c>
      <c r="J836" s="21" t="s">
        <v>64</v>
      </c>
      <c r="K836" s="203" t="s">
        <v>241</v>
      </c>
      <c r="L836" s="55"/>
      <c r="M836" s="217">
        <v>0</v>
      </c>
      <c r="N836" s="217">
        <v>1200</v>
      </c>
      <c r="O836" s="217">
        <f t="shared" si="12"/>
        <v>705002.23999999987</v>
      </c>
    </row>
    <row r="837" spans="1:15" ht="22.05" hidden="1" customHeight="1" x14ac:dyDescent="0.2">
      <c r="A837" s="300">
        <v>45701</v>
      </c>
      <c r="B837" s="20" t="s">
        <v>185</v>
      </c>
      <c r="C837" s="301">
        <v>53438</v>
      </c>
      <c r="D837" s="22"/>
      <c r="E837" s="307" t="s">
        <v>130</v>
      </c>
      <c r="F837" s="20" t="s">
        <v>79</v>
      </c>
      <c r="G837" s="41"/>
      <c r="H837" s="21" t="s">
        <v>22</v>
      </c>
      <c r="I837" s="21" t="s">
        <v>53</v>
      </c>
      <c r="J837" s="21" t="s">
        <v>113</v>
      </c>
      <c r="K837" s="203" t="s">
        <v>1444</v>
      </c>
      <c r="L837" s="55"/>
      <c r="M837" s="217">
        <v>0</v>
      </c>
      <c r="N837" s="217">
        <v>1000</v>
      </c>
      <c r="O837" s="217">
        <f t="shared" si="12"/>
        <v>704002.23999999987</v>
      </c>
    </row>
    <row r="838" spans="1:15" ht="22.05" hidden="1" customHeight="1" x14ac:dyDescent="0.2">
      <c r="A838" s="300">
        <v>45702</v>
      </c>
      <c r="B838" s="20" t="s">
        <v>185</v>
      </c>
      <c r="C838" s="301">
        <v>53440</v>
      </c>
      <c r="D838" s="22"/>
      <c r="E838" s="307" t="s">
        <v>473</v>
      </c>
      <c r="F838" s="20" t="s">
        <v>79</v>
      </c>
      <c r="G838" s="41"/>
      <c r="H838" s="21" t="s">
        <v>22</v>
      </c>
      <c r="I838" s="21" t="s">
        <v>103</v>
      </c>
      <c r="J838" s="21" t="s">
        <v>60</v>
      </c>
      <c r="K838" s="203" t="s">
        <v>133</v>
      </c>
      <c r="L838" s="55"/>
      <c r="M838" s="217">
        <v>0</v>
      </c>
      <c r="N838" s="217">
        <v>1170</v>
      </c>
      <c r="O838" s="217">
        <f t="shared" si="12"/>
        <v>702832.23999999987</v>
      </c>
    </row>
    <row r="839" spans="1:15" ht="22.05" hidden="1" customHeight="1" x14ac:dyDescent="0.2">
      <c r="A839" s="300">
        <v>45702</v>
      </c>
      <c r="B839" s="20" t="s">
        <v>185</v>
      </c>
      <c r="C839" s="301">
        <v>53441</v>
      </c>
      <c r="D839" s="22"/>
      <c r="E839" s="307" t="s">
        <v>1445</v>
      </c>
      <c r="F839" s="20" t="s">
        <v>79</v>
      </c>
      <c r="G839" s="41"/>
      <c r="H839" s="21" t="s">
        <v>21</v>
      </c>
      <c r="I839" s="21" t="s">
        <v>28</v>
      </c>
      <c r="J839" s="21" t="s">
        <v>31</v>
      </c>
      <c r="K839" s="203"/>
      <c r="L839" s="55"/>
      <c r="M839" s="217">
        <v>8000</v>
      </c>
      <c r="N839" s="217">
        <v>0</v>
      </c>
      <c r="O839" s="217">
        <f t="shared" si="12"/>
        <v>710832.23999999987</v>
      </c>
    </row>
    <row r="840" spans="1:15" ht="22.05" hidden="1" customHeight="1" x14ac:dyDescent="0.2">
      <c r="A840" s="300">
        <v>45702</v>
      </c>
      <c r="B840" s="20" t="s">
        <v>185</v>
      </c>
      <c r="C840" s="301">
        <v>53442</v>
      </c>
      <c r="D840" s="22"/>
      <c r="E840" s="307" t="s">
        <v>1446</v>
      </c>
      <c r="F840" s="20" t="s">
        <v>79</v>
      </c>
      <c r="G840" s="41"/>
      <c r="H840" s="21" t="s">
        <v>22</v>
      </c>
      <c r="I840" s="21" t="s">
        <v>103</v>
      </c>
      <c r="J840" s="21" t="s">
        <v>60</v>
      </c>
      <c r="K840" s="400" t="s">
        <v>1042</v>
      </c>
      <c r="L840" s="55" t="s">
        <v>1594</v>
      </c>
      <c r="M840" s="217">
        <v>0</v>
      </c>
      <c r="N840" s="217">
        <v>6700</v>
      </c>
      <c r="O840" s="217">
        <f t="shared" si="12"/>
        <v>704132.23999999987</v>
      </c>
    </row>
    <row r="841" spans="1:15" ht="22.05" hidden="1" customHeight="1" x14ac:dyDescent="0.2">
      <c r="A841" s="300">
        <v>45702</v>
      </c>
      <c r="B841" s="20" t="s">
        <v>185</v>
      </c>
      <c r="C841" s="301">
        <v>53443</v>
      </c>
      <c r="D841" s="22"/>
      <c r="E841" s="307" t="s">
        <v>1447</v>
      </c>
      <c r="F841" s="20" t="s">
        <v>79</v>
      </c>
      <c r="G841" s="41"/>
      <c r="H841" s="21" t="s">
        <v>22</v>
      </c>
      <c r="I841" s="21" t="s">
        <v>103</v>
      </c>
      <c r="J841" s="21" t="s">
        <v>219</v>
      </c>
      <c r="K841" s="203" t="s">
        <v>266</v>
      </c>
      <c r="L841" s="55"/>
      <c r="M841" s="217">
        <v>0</v>
      </c>
      <c r="N841" s="217">
        <v>1294</v>
      </c>
      <c r="O841" s="217">
        <f t="shared" si="12"/>
        <v>702838.23999999987</v>
      </c>
    </row>
    <row r="842" spans="1:15" ht="22.05" hidden="1" customHeight="1" x14ac:dyDescent="0.2">
      <c r="A842" s="300">
        <v>45702</v>
      </c>
      <c r="B842" s="20" t="s">
        <v>185</v>
      </c>
      <c r="C842" s="301">
        <v>53444</v>
      </c>
      <c r="D842" s="22"/>
      <c r="E842" s="307" t="s">
        <v>1038</v>
      </c>
      <c r="F842" s="20" t="s">
        <v>79</v>
      </c>
      <c r="G842" s="41"/>
      <c r="H842" s="21" t="s">
        <v>22</v>
      </c>
      <c r="I842" s="21" t="s">
        <v>103</v>
      </c>
      <c r="J842" s="21" t="s">
        <v>95</v>
      </c>
      <c r="K842" s="203" t="s">
        <v>266</v>
      </c>
      <c r="L842" s="55"/>
      <c r="M842" s="217">
        <v>0</v>
      </c>
      <c r="N842" s="217">
        <v>190</v>
      </c>
      <c r="O842" s="217">
        <f t="shared" si="12"/>
        <v>702648.23999999987</v>
      </c>
    </row>
    <row r="843" spans="1:15" ht="22.05" hidden="1" customHeight="1" x14ac:dyDescent="0.2">
      <c r="A843" s="300">
        <v>45702</v>
      </c>
      <c r="B843" s="20" t="s">
        <v>185</v>
      </c>
      <c r="C843" s="301">
        <v>53445</v>
      </c>
      <c r="D843" s="22"/>
      <c r="E843" s="307" t="s">
        <v>423</v>
      </c>
      <c r="F843" s="20" t="s">
        <v>79</v>
      </c>
      <c r="G843" s="41"/>
      <c r="H843" s="21" t="s">
        <v>22</v>
      </c>
      <c r="I843" s="21" t="s">
        <v>54</v>
      </c>
      <c r="J843" s="21" t="s">
        <v>41</v>
      </c>
      <c r="K843" s="203" t="s">
        <v>122</v>
      </c>
      <c r="L843" s="55"/>
      <c r="M843" s="217">
        <v>0</v>
      </c>
      <c r="N843" s="217">
        <v>210</v>
      </c>
      <c r="O843" s="217">
        <f t="shared" si="12"/>
        <v>702438.23999999987</v>
      </c>
    </row>
    <row r="844" spans="1:15" ht="22.05" hidden="1" customHeight="1" x14ac:dyDescent="0.2">
      <c r="A844" s="300">
        <v>45702</v>
      </c>
      <c r="B844" s="20" t="s">
        <v>185</v>
      </c>
      <c r="C844" s="301">
        <v>53446</v>
      </c>
      <c r="D844" s="22"/>
      <c r="E844" s="307" t="s">
        <v>1448</v>
      </c>
      <c r="F844" s="20" t="s">
        <v>79</v>
      </c>
      <c r="G844" s="41"/>
      <c r="H844" s="21" t="s">
        <v>22</v>
      </c>
      <c r="I844" s="21" t="s">
        <v>55</v>
      </c>
      <c r="J844" s="21" t="s">
        <v>73</v>
      </c>
      <c r="K844" s="203" t="s">
        <v>1468</v>
      </c>
      <c r="L844" s="55"/>
      <c r="M844" s="217">
        <v>0</v>
      </c>
      <c r="N844" s="217">
        <v>8703</v>
      </c>
      <c r="O844" s="217">
        <f t="shared" si="12"/>
        <v>693735.23999999987</v>
      </c>
    </row>
    <row r="845" spans="1:15" ht="22.05" hidden="1" customHeight="1" x14ac:dyDescent="0.2">
      <c r="A845" s="300">
        <v>45702</v>
      </c>
      <c r="B845" s="20" t="s">
        <v>185</v>
      </c>
      <c r="C845" s="301">
        <v>53447</v>
      </c>
      <c r="D845" s="22"/>
      <c r="E845" s="307" t="s">
        <v>1449</v>
      </c>
      <c r="F845" s="20" t="s">
        <v>79</v>
      </c>
      <c r="G845" s="218"/>
      <c r="H845" s="21" t="s">
        <v>22</v>
      </c>
      <c r="I845" s="21" t="s">
        <v>55</v>
      </c>
      <c r="J845" s="21" t="s">
        <v>261</v>
      </c>
      <c r="K845" s="203" t="s">
        <v>1469</v>
      </c>
      <c r="L845" s="55"/>
      <c r="M845" s="217">
        <v>0</v>
      </c>
      <c r="N845" s="217">
        <v>6000</v>
      </c>
      <c r="O845" s="217">
        <f t="shared" ref="O845:O916" si="13">O844+M845-N845</f>
        <v>687735.23999999987</v>
      </c>
    </row>
    <row r="846" spans="1:15" ht="22.05" hidden="1" customHeight="1" x14ac:dyDescent="0.2">
      <c r="A846" s="300">
        <v>45702</v>
      </c>
      <c r="B846" s="20" t="s">
        <v>185</v>
      </c>
      <c r="C846" s="301">
        <v>53448</v>
      </c>
      <c r="D846" s="22"/>
      <c r="E846" s="307" t="s">
        <v>1450</v>
      </c>
      <c r="F846" s="20" t="s">
        <v>79</v>
      </c>
      <c r="G846" s="41"/>
      <c r="H846" s="21" t="s">
        <v>22</v>
      </c>
      <c r="I846" s="21" t="s">
        <v>55</v>
      </c>
      <c r="J846" s="21" t="s">
        <v>73</v>
      </c>
      <c r="K846" s="203" t="s">
        <v>140</v>
      </c>
      <c r="L846" s="55"/>
      <c r="M846" s="217">
        <v>0</v>
      </c>
      <c r="N846" s="217">
        <v>1500</v>
      </c>
      <c r="O846" s="217">
        <f t="shared" si="13"/>
        <v>686235.23999999987</v>
      </c>
    </row>
    <row r="847" spans="1:15" ht="22.05" hidden="1" customHeight="1" x14ac:dyDescent="0.2">
      <c r="A847" s="300">
        <v>45702</v>
      </c>
      <c r="B847" s="20" t="s">
        <v>185</v>
      </c>
      <c r="C847" s="301">
        <v>53449</v>
      </c>
      <c r="D847" s="22"/>
      <c r="E847" s="307" t="s">
        <v>1451</v>
      </c>
      <c r="F847" s="20" t="s">
        <v>79</v>
      </c>
      <c r="G847" s="41"/>
      <c r="H847" s="21" t="s">
        <v>21</v>
      </c>
      <c r="I847" s="21" t="s">
        <v>81</v>
      </c>
      <c r="J847" s="21" t="s">
        <v>168</v>
      </c>
      <c r="K847" s="203"/>
      <c r="L847" s="55"/>
      <c r="M847" s="217">
        <v>31081.09</v>
      </c>
      <c r="N847" s="217">
        <v>0</v>
      </c>
      <c r="O847" s="217">
        <f t="shared" si="13"/>
        <v>717316.32999999984</v>
      </c>
    </row>
    <row r="848" spans="1:15" ht="22.05" hidden="1" customHeight="1" x14ac:dyDescent="0.2">
      <c r="A848" s="300">
        <v>45702</v>
      </c>
      <c r="B848" s="20" t="s">
        <v>185</v>
      </c>
      <c r="C848" s="301">
        <v>53450</v>
      </c>
      <c r="D848" s="22"/>
      <c r="E848" s="307" t="s">
        <v>1452</v>
      </c>
      <c r="F848" s="20" t="s">
        <v>79</v>
      </c>
      <c r="G848" s="41"/>
      <c r="H848" s="21" t="s">
        <v>21</v>
      </c>
      <c r="I848" s="21" t="s">
        <v>81</v>
      </c>
      <c r="J848" s="21" t="s">
        <v>168</v>
      </c>
      <c r="K848" s="203"/>
      <c r="L848" s="55"/>
      <c r="M848" s="217">
        <v>31081.09</v>
      </c>
      <c r="N848" s="217">
        <v>0</v>
      </c>
      <c r="O848" s="217">
        <f t="shared" si="13"/>
        <v>748397.41999999981</v>
      </c>
    </row>
    <row r="849" spans="1:15" ht="22.05" hidden="1" customHeight="1" x14ac:dyDescent="0.2">
      <c r="A849" s="300">
        <v>45702</v>
      </c>
      <c r="B849" s="20" t="s">
        <v>185</v>
      </c>
      <c r="C849" s="301">
        <v>53451</v>
      </c>
      <c r="D849" s="22"/>
      <c r="E849" s="307" t="s">
        <v>1453</v>
      </c>
      <c r="F849" s="20" t="s">
        <v>79</v>
      </c>
      <c r="G849" s="41"/>
      <c r="H849" s="21" t="s">
        <v>21</v>
      </c>
      <c r="I849" s="21" t="s">
        <v>81</v>
      </c>
      <c r="J849" s="21" t="s">
        <v>168</v>
      </c>
      <c r="K849" s="203"/>
      <c r="L849" s="55"/>
      <c r="M849" s="217">
        <v>31081.09</v>
      </c>
      <c r="N849" s="217">
        <v>0</v>
      </c>
      <c r="O849" s="217">
        <f t="shared" si="13"/>
        <v>779478.50999999978</v>
      </c>
    </row>
    <row r="850" spans="1:15" ht="22.05" hidden="1" customHeight="1" x14ac:dyDescent="0.2">
      <c r="A850" s="300">
        <v>45702</v>
      </c>
      <c r="B850" s="20" t="s">
        <v>185</v>
      </c>
      <c r="C850" s="301">
        <v>53452</v>
      </c>
      <c r="D850" s="22"/>
      <c r="E850" s="307" t="s">
        <v>1454</v>
      </c>
      <c r="F850" s="20" t="s">
        <v>79</v>
      </c>
      <c r="G850" s="41"/>
      <c r="H850" s="21" t="s">
        <v>21</v>
      </c>
      <c r="I850" s="21" t="s">
        <v>81</v>
      </c>
      <c r="J850" s="21" t="s">
        <v>168</v>
      </c>
      <c r="K850" s="203"/>
      <c r="L850" s="55"/>
      <c r="M850" s="217">
        <v>25344.77</v>
      </c>
      <c r="N850" s="217">
        <v>0</v>
      </c>
      <c r="O850" s="217">
        <f t="shared" si="13"/>
        <v>804823.2799999998</v>
      </c>
    </row>
    <row r="851" spans="1:15" ht="22.05" hidden="1" customHeight="1" x14ac:dyDescent="0.2">
      <c r="A851" s="300">
        <v>45702</v>
      </c>
      <c r="B851" s="20" t="s">
        <v>185</v>
      </c>
      <c r="C851" s="301">
        <v>53453</v>
      </c>
      <c r="D851" s="22"/>
      <c r="E851" s="307" t="s">
        <v>1455</v>
      </c>
      <c r="F851" s="20" t="s">
        <v>79</v>
      </c>
      <c r="G851" s="218"/>
      <c r="H851" s="21" t="s">
        <v>21</v>
      </c>
      <c r="I851" s="21" t="s">
        <v>81</v>
      </c>
      <c r="J851" s="21" t="s">
        <v>280</v>
      </c>
      <c r="K851" s="203"/>
      <c r="L851" s="55"/>
      <c r="M851" s="217">
        <v>170000</v>
      </c>
      <c r="N851" s="217">
        <v>0</v>
      </c>
      <c r="O851" s="217">
        <f t="shared" si="13"/>
        <v>974823.2799999998</v>
      </c>
    </row>
    <row r="852" spans="1:15" ht="22.05" hidden="1" customHeight="1" x14ac:dyDescent="0.2">
      <c r="A852" s="300">
        <v>45702</v>
      </c>
      <c r="B852" s="20" t="s">
        <v>185</v>
      </c>
      <c r="C852" s="301">
        <v>53454</v>
      </c>
      <c r="D852" s="22"/>
      <c r="E852" s="307" t="s">
        <v>1013</v>
      </c>
      <c r="F852" s="20" t="s">
        <v>79</v>
      </c>
      <c r="G852" s="41"/>
      <c r="H852" s="21" t="s">
        <v>21</v>
      </c>
      <c r="I852" s="21" t="s">
        <v>28</v>
      </c>
      <c r="J852" s="21" t="s">
        <v>30</v>
      </c>
      <c r="K852" s="203"/>
      <c r="L852" s="55"/>
      <c r="M852" s="217">
        <v>72400</v>
      </c>
      <c r="N852" s="217">
        <v>0</v>
      </c>
      <c r="O852" s="217">
        <f t="shared" si="13"/>
        <v>1047223.2799999998</v>
      </c>
    </row>
    <row r="853" spans="1:15" ht="22.05" hidden="1" customHeight="1" x14ac:dyDescent="0.2">
      <c r="A853" s="300">
        <v>45702</v>
      </c>
      <c r="B853" s="20" t="s">
        <v>185</v>
      </c>
      <c r="C853" s="301">
        <v>53455</v>
      </c>
      <c r="D853" s="22"/>
      <c r="E853" s="307" t="s">
        <v>1456</v>
      </c>
      <c r="F853" s="20" t="s">
        <v>79</v>
      </c>
      <c r="G853" s="41"/>
      <c r="H853" s="21" t="s">
        <v>22</v>
      </c>
      <c r="I853" s="21" t="s">
        <v>103</v>
      </c>
      <c r="J853" s="21" t="s">
        <v>60</v>
      </c>
      <c r="K853" s="203" t="s">
        <v>135</v>
      </c>
      <c r="L853" s="55"/>
      <c r="M853" s="217">
        <v>0</v>
      </c>
      <c r="N853" s="217">
        <v>1100</v>
      </c>
      <c r="O853" s="217">
        <f t="shared" si="13"/>
        <v>1046123.2799999998</v>
      </c>
    </row>
    <row r="854" spans="1:15" ht="22.05" hidden="1" customHeight="1" x14ac:dyDescent="0.2">
      <c r="A854" s="300">
        <v>45702</v>
      </c>
      <c r="B854" s="20" t="s">
        <v>185</v>
      </c>
      <c r="C854" s="301">
        <v>53456</v>
      </c>
      <c r="D854" s="22"/>
      <c r="E854" s="307" t="s">
        <v>1457</v>
      </c>
      <c r="F854" s="20" t="s">
        <v>79</v>
      </c>
      <c r="G854" s="41"/>
      <c r="H854" s="21" t="s">
        <v>22</v>
      </c>
      <c r="I854" s="21" t="s">
        <v>103</v>
      </c>
      <c r="J854" s="21" t="s">
        <v>60</v>
      </c>
      <c r="K854" s="203" t="s">
        <v>133</v>
      </c>
      <c r="L854" s="55"/>
      <c r="M854" s="217">
        <v>0</v>
      </c>
      <c r="N854" s="217">
        <v>750</v>
      </c>
      <c r="O854" s="217">
        <f t="shared" si="13"/>
        <v>1045373.2799999998</v>
      </c>
    </row>
    <row r="855" spans="1:15" ht="22.05" hidden="1" customHeight="1" x14ac:dyDescent="0.2">
      <c r="A855" s="300">
        <v>45702</v>
      </c>
      <c r="B855" s="20" t="s">
        <v>185</v>
      </c>
      <c r="C855" s="301">
        <v>53457</v>
      </c>
      <c r="D855" s="22"/>
      <c r="E855" s="307" t="s">
        <v>1458</v>
      </c>
      <c r="F855" s="20" t="s">
        <v>79</v>
      </c>
      <c r="G855" s="41"/>
      <c r="H855" s="21" t="s">
        <v>22</v>
      </c>
      <c r="I855" s="21" t="s">
        <v>80</v>
      </c>
      <c r="J855" s="21" t="s">
        <v>66</v>
      </c>
      <c r="K855" s="203" t="s">
        <v>135</v>
      </c>
      <c r="L855" s="55"/>
      <c r="M855" s="217">
        <v>0</v>
      </c>
      <c r="N855" s="217">
        <v>250</v>
      </c>
      <c r="O855" s="217">
        <f t="shared" si="13"/>
        <v>1045123.2799999998</v>
      </c>
    </row>
    <row r="856" spans="1:15" ht="22.05" hidden="1" customHeight="1" x14ac:dyDescent="0.2">
      <c r="A856" s="300">
        <v>45702</v>
      </c>
      <c r="B856" s="20" t="s">
        <v>185</v>
      </c>
      <c r="C856" s="301">
        <v>53458</v>
      </c>
      <c r="D856" s="22"/>
      <c r="E856" s="307" t="s">
        <v>1459</v>
      </c>
      <c r="F856" s="20" t="s">
        <v>79</v>
      </c>
      <c r="G856" s="41"/>
      <c r="H856" s="21" t="s">
        <v>22</v>
      </c>
      <c r="I856" s="21" t="s">
        <v>103</v>
      </c>
      <c r="J856" s="21" t="s">
        <v>214</v>
      </c>
      <c r="K856" s="203" t="s">
        <v>140</v>
      </c>
      <c r="L856" s="55"/>
      <c r="M856" s="217">
        <v>0</v>
      </c>
      <c r="N856" s="217">
        <v>400</v>
      </c>
      <c r="O856" s="217">
        <f t="shared" si="13"/>
        <v>1044723.2799999998</v>
      </c>
    </row>
    <row r="857" spans="1:15" ht="22.05" hidden="1" customHeight="1" x14ac:dyDescent="0.2">
      <c r="A857" s="300">
        <v>45702</v>
      </c>
      <c r="B857" s="20" t="s">
        <v>185</v>
      </c>
      <c r="C857" s="301">
        <v>53459</v>
      </c>
      <c r="D857" s="22"/>
      <c r="E857" s="307" t="s">
        <v>1460</v>
      </c>
      <c r="F857" s="20" t="s">
        <v>79</v>
      </c>
      <c r="G857" s="41"/>
      <c r="H857" s="21" t="s">
        <v>22</v>
      </c>
      <c r="I857" s="21" t="s">
        <v>103</v>
      </c>
      <c r="J857" s="21" t="s">
        <v>219</v>
      </c>
      <c r="K857" s="203" t="s">
        <v>1470</v>
      </c>
      <c r="L857" s="55"/>
      <c r="M857" s="217">
        <v>0</v>
      </c>
      <c r="N857" s="217">
        <v>280</v>
      </c>
      <c r="O857" s="217">
        <f t="shared" si="13"/>
        <v>1044443.2799999998</v>
      </c>
    </row>
    <row r="858" spans="1:15" ht="22.05" hidden="1" customHeight="1" x14ac:dyDescent="0.2">
      <c r="A858" s="300">
        <v>45702</v>
      </c>
      <c r="B858" s="20" t="s">
        <v>185</v>
      </c>
      <c r="C858" s="301">
        <v>53460</v>
      </c>
      <c r="D858" s="22"/>
      <c r="E858" s="307" t="s">
        <v>1461</v>
      </c>
      <c r="F858" s="20" t="s">
        <v>79</v>
      </c>
      <c r="G858" s="218"/>
      <c r="H858" s="21" t="s">
        <v>21</v>
      </c>
      <c r="I858" s="21" t="s">
        <v>81</v>
      </c>
      <c r="J858" s="21" t="s">
        <v>181</v>
      </c>
      <c r="K858" s="203"/>
      <c r="L858" s="55"/>
      <c r="M858" s="217">
        <v>190000</v>
      </c>
      <c r="N858" s="217">
        <v>0</v>
      </c>
      <c r="O858" s="217">
        <f t="shared" si="13"/>
        <v>1234443.2799999998</v>
      </c>
    </row>
    <row r="859" spans="1:15" ht="22.05" hidden="1" customHeight="1" x14ac:dyDescent="0.2">
      <c r="A859" s="300">
        <v>45702</v>
      </c>
      <c r="B859" s="20" t="s">
        <v>185</v>
      </c>
      <c r="C859" s="301">
        <v>53461</v>
      </c>
      <c r="D859" s="22"/>
      <c r="E859" s="307" t="s">
        <v>1462</v>
      </c>
      <c r="F859" s="20" t="s">
        <v>79</v>
      </c>
      <c r="G859" s="41"/>
      <c r="H859" s="21" t="s">
        <v>22</v>
      </c>
      <c r="I859" s="21" t="s">
        <v>54</v>
      </c>
      <c r="J859" s="21" t="s">
        <v>41</v>
      </c>
      <c r="K859" s="203" t="s">
        <v>465</v>
      </c>
      <c r="L859" s="55"/>
      <c r="M859" s="217">
        <v>0</v>
      </c>
      <c r="N859" s="217">
        <v>1800</v>
      </c>
      <c r="O859" s="217">
        <f t="shared" si="13"/>
        <v>1232643.2799999998</v>
      </c>
    </row>
    <row r="860" spans="1:15" ht="22.05" hidden="1" customHeight="1" x14ac:dyDescent="0.2">
      <c r="A860" s="300">
        <v>45702</v>
      </c>
      <c r="B860" s="20" t="s">
        <v>185</v>
      </c>
      <c r="C860" s="301">
        <v>53462</v>
      </c>
      <c r="D860" s="22"/>
      <c r="E860" s="307" t="s">
        <v>1463</v>
      </c>
      <c r="F860" s="20" t="s">
        <v>79</v>
      </c>
      <c r="G860" s="41"/>
      <c r="H860" s="21" t="s">
        <v>22</v>
      </c>
      <c r="I860" s="21" t="s">
        <v>103</v>
      </c>
      <c r="J860" s="21" t="s">
        <v>60</v>
      </c>
      <c r="K860" s="203" t="s">
        <v>1471</v>
      </c>
      <c r="L860" s="55"/>
      <c r="M860" s="217">
        <v>0</v>
      </c>
      <c r="N860" s="217">
        <v>4000</v>
      </c>
      <c r="O860" s="217">
        <f t="shared" si="13"/>
        <v>1228643.2799999998</v>
      </c>
    </row>
    <row r="861" spans="1:15" ht="22.05" hidden="1" customHeight="1" x14ac:dyDescent="0.2">
      <c r="A861" s="300">
        <v>45702</v>
      </c>
      <c r="B861" s="20" t="s">
        <v>185</v>
      </c>
      <c r="C861" s="301">
        <v>53463</v>
      </c>
      <c r="D861" s="22"/>
      <c r="E861" s="307" t="s">
        <v>1464</v>
      </c>
      <c r="F861" s="20" t="s">
        <v>79</v>
      </c>
      <c r="G861" s="41"/>
      <c r="H861" s="21" t="s">
        <v>22</v>
      </c>
      <c r="I861" s="21" t="s">
        <v>54</v>
      </c>
      <c r="J861" s="21" t="s">
        <v>41</v>
      </c>
      <c r="K861" s="203" t="s">
        <v>559</v>
      </c>
      <c r="L861" s="55"/>
      <c r="M861" s="217">
        <v>0</v>
      </c>
      <c r="N861" s="217">
        <v>7000</v>
      </c>
      <c r="O861" s="217">
        <f t="shared" si="13"/>
        <v>1221643.2799999998</v>
      </c>
    </row>
    <row r="862" spans="1:15" ht="22.05" hidden="1" customHeight="1" x14ac:dyDescent="0.2">
      <c r="A862" s="300">
        <v>45702</v>
      </c>
      <c r="B862" s="20" t="s">
        <v>185</v>
      </c>
      <c r="C862" s="301">
        <v>53464</v>
      </c>
      <c r="D862" s="22"/>
      <c r="E862" s="307" t="s">
        <v>1465</v>
      </c>
      <c r="F862" s="20" t="s">
        <v>79</v>
      </c>
      <c r="G862" s="41"/>
      <c r="H862" s="21" t="s">
        <v>22</v>
      </c>
      <c r="I862" s="21" t="s">
        <v>54</v>
      </c>
      <c r="J862" s="21" t="s">
        <v>64</v>
      </c>
      <c r="K862" s="203" t="s">
        <v>1257</v>
      </c>
      <c r="L862" s="55"/>
      <c r="M862" s="217">
        <v>0</v>
      </c>
      <c r="N862" s="217">
        <v>11500</v>
      </c>
      <c r="O862" s="217">
        <f t="shared" si="13"/>
        <v>1210143.2799999998</v>
      </c>
    </row>
    <row r="863" spans="1:15" ht="22.05" hidden="1" customHeight="1" x14ac:dyDescent="0.2">
      <c r="A863" s="300">
        <v>45702</v>
      </c>
      <c r="B863" s="20" t="s">
        <v>185</v>
      </c>
      <c r="C863" s="301">
        <v>53465</v>
      </c>
      <c r="D863" s="22"/>
      <c r="E863" s="307" t="s">
        <v>1466</v>
      </c>
      <c r="F863" s="20" t="s">
        <v>79</v>
      </c>
      <c r="G863" s="41"/>
      <c r="H863" s="21" t="s">
        <v>22</v>
      </c>
      <c r="I863" s="21" t="s">
        <v>54</v>
      </c>
      <c r="J863" s="21" t="s">
        <v>64</v>
      </c>
      <c r="K863" s="203" t="s">
        <v>1257</v>
      </c>
      <c r="L863" s="55"/>
      <c r="M863" s="217">
        <v>0</v>
      </c>
      <c r="N863" s="217">
        <v>5000</v>
      </c>
      <c r="O863" s="217">
        <f t="shared" si="13"/>
        <v>1205143.2799999998</v>
      </c>
    </row>
    <row r="864" spans="1:15" ht="22.05" hidden="1" customHeight="1" x14ac:dyDescent="0.2">
      <c r="A864" s="300">
        <v>45702</v>
      </c>
      <c r="B864" s="20" t="s">
        <v>185</v>
      </c>
      <c r="C864" s="301">
        <v>53466</v>
      </c>
      <c r="D864" s="22"/>
      <c r="E864" s="307" t="s">
        <v>143</v>
      </c>
      <c r="F864" s="20" t="s">
        <v>79</v>
      </c>
      <c r="G864" s="41"/>
      <c r="H864" s="21" t="s">
        <v>22</v>
      </c>
      <c r="I864" s="21" t="s">
        <v>53</v>
      </c>
      <c r="J864" s="21" t="s">
        <v>112</v>
      </c>
      <c r="K864" s="203" t="s">
        <v>954</v>
      </c>
      <c r="L864" s="55"/>
      <c r="M864" s="217">
        <v>0</v>
      </c>
      <c r="N864" s="217">
        <v>61401</v>
      </c>
      <c r="O864" s="217">
        <f t="shared" si="13"/>
        <v>1143742.2799999998</v>
      </c>
    </row>
    <row r="865" spans="1:15" ht="22.05" hidden="1" customHeight="1" x14ac:dyDescent="0.2">
      <c r="A865" s="300">
        <v>45702</v>
      </c>
      <c r="B865" s="20" t="s">
        <v>185</v>
      </c>
      <c r="C865" s="301">
        <v>53467</v>
      </c>
      <c r="D865" s="22"/>
      <c r="E865" s="307" t="s">
        <v>539</v>
      </c>
      <c r="F865" s="20" t="s">
        <v>79</v>
      </c>
      <c r="G865" s="41"/>
      <c r="H865" s="21" t="s">
        <v>22</v>
      </c>
      <c r="I865" s="21" t="s">
        <v>53</v>
      </c>
      <c r="J865" s="21" t="s">
        <v>112</v>
      </c>
      <c r="K865" s="203" t="s">
        <v>954</v>
      </c>
      <c r="L865" s="55"/>
      <c r="M865" s="217">
        <v>0</v>
      </c>
      <c r="N865" s="217">
        <v>214</v>
      </c>
      <c r="O865" s="217">
        <f t="shared" si="13"/>
        <v>1143528.2799999998</v>
      </c>
    </row>
    <row r="866" spans="1:15" ht="22.05" hidden="1" customHeight="1" x14ac:dyDescent="0.2">
      <c r="A866" s="300">
        <v>45702</v>
      </c>
      <c r="B866" s="20" t="s">
        <v>185</v>
      </c>
      <c r="C866" s="301">
        <v>53468</v>
      </c>
      <c r="D866" s="22"/>
      <c r="E866" s="307" t="s">
        <v>154</v>
      </c>
      <c r="F866" s="20" t="s">
        <v>79</v>
      </c>
      <c r="G866" s="41"/>
      <c r="H866" s="21" t="s">
        <v>22</v>
      </c>
      <c r="I866" s="21" t="s">
        <v>103</v>
      </c>
      <c r="J866" s="21" t="s">
        <v>219</v>
      </c>
      <c r="K866" s="203" t="s">
        <v>266</v>
      </c>
      <c r="L866" s="55"/>
      <c r="M866" s="217">
        <v>0</v>
      </c>
      <c r="N866" s="217">
        <v>280</v>
      </c>
      <c r="O866" s="217">
        <f t="shared" si="13"/>
        <v>1143248.2799999998</v>
      </c>
    </row>
    <row r="867" spans="1:15" ht="22.05" hidden="1" customHeight="1" x14ac:dyDescent="0.2">
      <c r="A867" s="300">
        <v>45702</v>
      </c>
      <c r="B867" s="20" t="s">
        <v>185</v>
      </c>
      <c r="C867" s="301">
        <v>53469</v>
      </c>
      <c r="D867" s="22"/>
      <c r="E867" s="307" t="s">
        <v>143</v>
      </c>
      <c r="F867" s="20" t="s">
        <v>79</v>
      </c>
      <c r="G867" s="41"/>
      <c r="H867" s="21" t="s">
        <v>22</v>
      </c>
      <c r="I867" s="21" t="s">
        <v>53</v>
      </c>
      <c r="J867" s="21" t="s">
        <v>112</v>
      </c>
      <c r="K867" s="203" t="s">
        <v>497</v>
      </c>
      <c r="L867" s="55"/>
      <c r="M867" s="217">
        <v>0</v>
      </c>
      <c r="N867" s="217">
        <v>25571</v>
      </c>
      <c r="O867" s="217">
        <f t="shared" si="13"/>
        <v>1117677.2799999998</v>
      </c>
    </row>
    <row r="868" spans="1:15" ht="22.05" hidden="1" customHeight="1" x14ac:dyDescent="0.2">
      <c r="A868" s="300">
        <v>45702</v>
      </c>
      <c r="B868" s="20" t="s">
        <v>185</v>
      </c>
      <c r="C868" s="301">
        <v>53470</v>
      </c>
      <c r="D868" s="22"/>
      <c r="E868" s="307" t="s">
        <v>143</v>
      </c>
      <c r="F868" s="20" t="s">
        <v>79</v>
      </c>
      <c r="G868" s="301"/>
      <c r="H868" s="21" t="s">
        <v>22</v>
      </c>
      <c r="I868" s="21" t="s">
        <v>53</v>
      </c>
      <c r="J868" s="21" t="s">
        <v>112</v>
      </c>
      <c r="K868" s="203" t="s">
        <v>526</v>
      </c>
      <c r="L868" s="55"/>
      <c r="M868" s="217">
        <v>0</v>
      </c>
      <c r="N868" s="217">
        <v>92091</v>
      </c>
      <c r="O868" s="217">
        <f t="shared" si="13"/>
        <v>1025586.2799999998</v>
      </c>
    </row>
    <row r="869" spans="1:15" ht="22.05" hidden="1" customHeight="1" x14ac:dyDescent="0.2">
      <c r="A869" s="300">
        <v>45702</v>
      </c>
      <c r="B869" s="20" t="s">
        <v>185</v>
      </c>
      <c r="C869" s="301">
        <v>53471</v>
      </c>
      <c r="D869" s="22"/>
      <c r="E869" s="307" t="s">
        <v>143</v>
      </c>
      <c r="F869" s="20" t="s">
        <v>79</v>
      </c>
      <c r="G869" s="301"/>
      <c r="H869" s="21" t="s">
        <v>22</v>
      </c>
      <c r="I869" s="21" t="s">
        <v>53</v>
      </c>
      <c r="J869" s="21" t="s">
        <v>112</v>
      </c>
      <c r="K869" s="203" t="s">
        <v>527</v>
      </c>
      <c r="L869" s="55"/>
      <c r="M869" s="217">
        <v>0</v>
      </c>
      <c r="N869" s="217">
        <v>46054</v>
      </c>
      <c r="O869" s="217">
        <f t="shared" si="13"/>
        <v>979532.2799999998</v>
      </c>
    </row>
    <row r="870" spans="1:15" ht="22.05" hidden="1" customHeight="1" x14ac:dyDescent="0.2">
      <c r="A870" s="300">
        <v>45702</v>
      </c>
      <c r="B870" s="20" t="s">
        <v>185</v>
      </c>
      <c r="C870" s="301">
        <v>53472</v>
      </c>
      <c r="D870" s="306"/>
      <c r="E870" s="307" t="s">
        <v>143</v>
      </c>
      <c r="F870" s="20" t="s">
        <v>79</v>
      </c>
      <c r="G870" s="301"/>
      <c r="H870" s="21" t="s">
        <v>22</v>
      </c>
      <c r="I870" s="21" t="s">
        <v>53</v>
      </c>
      <c r="J870" s="21" t="s">
        <v>112</v>
      </c>
      <c r="K870" s="203" t="s">
        <v>955</v>
      </c>
      <c r="L870" s="55"/>
      <c r="M870" s="217">
        <v>0</v>
      </c>
      <c r="N870" s="217">
        <v>53606</v>
      </c>
      <c r="O870" s="217">
        <f t="shared" si="13"/>
        <v>925926.2799999998</v>
      </c>
    </row>
    <row r="871" spans="1:15" ht="22.05" hidden="1" customHeight="1" x14ac:dyDescent="0.2">
      <c r="A871" s="300">
        <v>45702</v>
      </c>
      <c r="B871" s="20" t="s">
        <v>185</v>
      </c>
      <c r="C871" s="301">
        <v>53473</v>
      </c>
      <c r="D871" s="22"/>
      <c r="E871" s="307" t="s">
        <v>1467</v>
      </c>
      <c r="F871" s="20" t="s">
        <v>79</v>
      </c>
      <c r="G871" s="301"/>
      <c r="H871" s="21" t="s">
        <v>22</v>
      </c>
      <c r="I871" s="21" t="s">
        <v>54</v>
      </c>
      <c r="J871" s="21" t="s">
        <v>63</v>
      </c>
      <c r="K871" s="203" t="s">
        <v>141</v>
      </c>
      <c r="L871" s="55"/>
      <c r="M871" s="217">
        <v>0</v>
      </c>
      <c r="N871" s="217">
        <v>1500</v>
      </c>
      <c r="O871" s="217">
        <f t="shared" si="13"/>
        <v>924426.2799999998</v>
      </c>
    </row>
    <row r="872" spans="1:15" ht="22.05" hidden="1" customHeight="1" x14ac:dyDescent="0.2">
      <c r="A872" s="300">
        <v>45702</v>
      </c>
      <c r="B872" s="20" t="s">
        <v>185</v>
      </c>
      <c r="C872" s="301">
        <v>53474</v>
      </c>
      <c r="D872" s="22"/>
      <c r="E872" s="307" t="s">
        <v>158</v>
      </c>
      <c r="F872" s="20" t="s">
        <v>79</v>
      </c>
      <c r="G872" s="301"/>
      <c r="H872" s="21" t="s">
        <v>22</v>
      </c>
      <c r="I872" s="21" t="s">
        <v>56</v>
      </c>
      <c r="J872" s="21" t="s">
        <v>116</v>
      </c>
      <c r="K872" s="203" t="s">
        <v>139</v>
      </c>
      <c r="L872" s="55"/>
      <c r="M872" s="217">
        <v>0</v>
      </c>
      <c r="N872" s="217">
        <v>850</v>
      </c>
      <c r="O872" s="217">
        <f t="shared" si="13"/>
        <v>923576.2799999998</v>
      </c>
    </row>
    <row r="873" spans="1:15" ht="22.05" hidden="1" customHeight="1" x14ac:dyDescent="0.2">
      <c r="A873" s="300">
        <v>45703</v>
      </c>
      <c r="B873" s="20" t="s">
        <v>185</v>
      </c>
      <c r="C873" s="301">
        <v>53476</v>
      </c>
      <c r="D873" s="22"/>
      <c r="E873" s="307" t="s">
        <v>531</v>
      </c>
      <c r="F873" s="20" t="s">
        <v>79</v>
      </c>
      <c r="G873" s="218"/>
      <c r="H873" s="21" t="s">
        <v>22</v>
      </c>
      <c r="I873" s="21" t="s">
        <v>53</v>
      </c>
      <c r="J873" s="21" t="s">
        <v>112</v>
      </c>
      <c r="K873" s="203" t="s">
        <v>231</v>
      </c>
      <c r="L873" s="55"/>
      <c r="M873" s="217">
        <v>0</v>
      </c>
      <c r="N873" s="217">
        <v>45960</v>
      </c>
      <c r="O873" s="217">
        <f t="shared" si="13"/>
        <v>877616.2799999998</v>
      </c>
    </row>
    <row r="874" spans="1:15" ht="22.05" hidden="1" customHeight="1" x14ac:dyDescent="0.2">
      <c r="A874" s="300">
        <v>45703</v>
      </c>
      <c r="B874" s="20" t="s">
        <v>185</v>
      </c>
      <c r="C874" s="301">
        <v>53477</v>
      </c>
      <c r="D874" s="22"/>
      <c r="E874" s="307" t="s">
        <v>1472</v>
      </c>
      <c r="F874" s="20" t="s">
        <v>79</v>
      </c>
      <c r="G874" s="41"/>
      <c r="H874" s="21" t="s">
        <v>22</v>
      </c>
      <c r="I874" s="21" t="s">
        <v>103</v>
      </c>
      <c r="J874" s="21" t="s">
        <v>93</v>
      </c>
      <c r="K874" s="203" t="s">
        <v>1490</v>
      </c>
      <c r="L874" s="55"/>
      <c r="M874" s="217">
        <v>0</v>
      </c>
      <c r="N874" s="217">
        <v>1158</v>
      </c>
      <c r="O874" s="217">
        <f t="shared" si="13"/>
        <v>876458.2799999998</v>
      </c>
    </row>
    <row r="875" spans="1:15" ht="22.05" hidden="1" customHeight="1" x14ac:dyDescent="0.2">
      <c r="A875" s="300">
        <v>45703</v>
      </c>
      <c r="B875" s="20" t="s">
        <v>185</v>
      </c>
      <c r="C875" s="301">
        <v>53478</v>
      </c>
      <c r="D875" s="22"/>
      <c r="E875" s="307" t="s">
        <v>795</v>
      </c>
      <c r="F875" s="20" t="s">
        <v>79</v>
      </c>
      <c r="G875" s="41"/>
      <c r="H875" s="21" t="s">
        <v>22</v>
      </c>
      <c r="I875" s="21" t="s">
        <v>54</v>
      </c>
      <c r="J875" s="21" t="s">
        <v>41</v>
      </c>
      <c r="K875" s="203" t="s">
        <v>138</v>
      </c>
      <c r="L875" s="55"/>
      <c r="M875" s="217">
        <v>0</v>
      </c>
      <c r="N875" s="217">
        <v>1200</v>
      </c>
      <c r="O875" s="217">
        <f t="shared" si="13"/>
        <v>875258.2799999998</v>
      </c>
    </row>
    <row r="876" spans="1:15" ht="22.05" hidden="1" customHeight="1" x14ac:dyDescent="0.2">
      <c r="A876" s="300">
        <v>45703</v>
      </c>
      <c r="B876" s="20" t="s">
        <v>185</v>
      </c>
      <c r="C876" s="301">
        <v>53479</v>
      </c>
      <c r="D876" s="22"/>
      <c r="E876" s="307" t="s">
        <v>150</v>
      </c>
      <c r="F876" s="20" t="s">
        <v>79</v>
      </c>
      <c r="G876" s="41"/>
      <c r="H876" s="21" t="s">
        <v>22</v>
      </c>
      <c r="I876" s="21" t="s">
        <v>81</v>
      </c>
      <c r="J876" s="21" t="s">
        <v>200</v>
      </c>
      <c r="K876" s="203" t="s">
        <v>122</v>
      </c>
      <c r="L876" s="55"/>
      <c r="M876" s="217">
        <v>0</v>
      </c>
      <c r="N876" s="217">
        <v>295000</v>
      </c>
      <c r="O876" s="217">
        <f t="shared" si="13"/>
        <v>580258.2799999998</v>
      </c>
    </row>
    <row r="877" spans="1:15" ht="22.05" hidden="1" customHeight="1" x14ac:dyDescent="0.2">
      <c r="A877" s="300">
        <v>45703</v>
      </c>
      <c r="B877" s="20" t="s">
        <v>185</v>
      </c>
      <c r="C877" s="301">
        <v>53480</v>
      </c>
      <c r="D877" s="22"/>
      <c r="E877" s="307" t="s">
        <v>154</v>
      </c>
      <c r="F877" s="20" t="s">
        <v>79</v>
      </c>
      <c r="G877" s="41"/>
      <c r="H877" s="21" t="s">
        <v>22</v>
      </c>
      <c r="I877" s="21" t="s">
        <v>103</v>
      </c>
      <c r="J877" s="21" t="s">
        <v>219</v>
      </c>
      <c r="K877" s="203" t="s">
        <v>266</v>
      </c>
      <c r="L877" s="55"/>
      <c r="M877" s="217">
        <v>0</v>
      </c>
      <c r="N877" s="217">
        <v>435</v>
      </c>
      <c r="O877" s="217">
        <f t="shared" si="13"/>
        <v>579823.2799999998</v>
      </c>
    </row>
    <row r="878" spans="1:15" ht="22.05" hidden="1" customHeight="1" x14ac:dyDescent="0.2">
      <c r="A878" s="300">
        <v>45703</v>
      </c>
      <c r="B878" s="20" t="s">
        <v>185</v>
      </c>
      <c r="C878" s="301">
        <v>53481</v>
      </c>
      <c r="D878" s="22"/>
      <c r="E878" s="307" t="s">
        <v>154</v>
      </c>
      <c r="F878" s="20" t="s">
        <v>79</v>
      </c>
      <c r="G878" s="41"/>
      <c r="H878" s="21" t="s">
        <v>22</v>
      </c>
      <c r="I878" s="21" t="s">
        <v>103</v>
      </c>
      <c r="J878" s="21" t="s">
        <v>219</v>
      </c>
      <c r="K878" s="304" t="s">
        <v>1422</v>
      </c>
      <c r="L878" s="55"/>
      <c r="M878" s="217">
        <v>0</v>
      </c>
      <c r="N878" s="217">
        <v>500</v>
      </c>
      <c r="O878" s="217">
        <f t="shared" si="13"/>
        <v>579323.2799999998</v>
      </c>
    </row>
    <row r="879" spans="1:15" ht="22.05" hidden="1" customHeight="1" x14ac:dyDescent="0.2">
      <c r="A879" s="300">
        <v>45703</v>
      </c>
      <c r="B879" s="20" t="s">
        <v>185</v>
      </c>
      <c r="C879" s="301">
        <v>53482</v>
      </c>
      <c r="D879" s="22"/>
      <c r="E879" s="307" t="s">
        <v>1473</v>
      </c>
      <c r="F879" s="20" t="s">
        <v>79</v>
      </c>
      <c r="G879" s="41"/>
      <c r="H879" s="21" t="s">
        <v>22</v>
      </c>
      <c r="I879" s="21" t="s">
        <v>54</v>
      </c>
      <c r="J879" s="21" t="s">
        <v>64</v>
      </c>
      <c r="K879" s="203" t="s">
        <v>1491</v>
      </c>
      <c r="L879" s="55"/>
      <c r="M879" s="217">
        <v>0</v>
      </c>
      <c r="N879" s="217">
        <v>2500</v>
      </c>
      <c r="O879" s="217">
        <f t="shared" si="13"/>
        <v>576823.2799999998</v>
      </c>
    </row>
    <row r="880" spans="1:15" ht="22.05" hidden="1" customHeight="1" x14ac:dyDescent="0.2">
      <c r="A880" s="300">
        <v>45703</v>
      </c>
      <c r="B880" s="20" t="s">
        <v>185</v>
      </c>
      <c r="C880" s="301">
        <v>53483</v>
      </c>
      <c r="D880" s="22"/>
      <c r="E880" s="307" t="s">
        <v>1474</v>
      </c>
      <c r="F880" s="20" t="s">
        <v>79</v>
      </c>
      <c r="G880" s="41"/>
      <c r="H880" s="21" t="s">
        <v>22</v>
      </c>
      <c r="I880" s="21" t="s">
        <v>103</v>
      </c>
      <c r="J880" s="21" t="s">
        <v>92</v>
      </c>
      <c r="K880" s="203" t="s">
        <v>1492</v>
      </c>
      <c r="L880" s="55"/>
      <c r="M880" s="217">
        <v>0</v>
      </c>
      <c r="N880" s="217">
        <v>1800</v>
      </c>
      <c r="O880" s="217">
        <f t="shared" si="13"/>
        <v>575023.2799999998</v>
      </c>
    </row>
    <row r="881" spans="1:15" ht="22.05" hidden="1" customHeight="1" x14ac:dyDescent="0.2">
      <c r="A881" s="300">
        <v>45703</v>
      </c>
      <c r="B881" s="20" t="s">
        <v>185</v>
      </c>
      <c r="C881" s="301">
        <v>53484</v>
      </c>
      <c r="D881" s="22"/>
      <c r="E881" s="307" t="s">
        <v>1475</v>
      </c>
      <c r="F881" s="20" t="s">
        <v>79</v>
      </c>
      <c r="G881" s="218"/>
      <c r="H881" s="21" t="s">
        <v>22</v>
      </c>
      <c r="I881" s="21" t="s">
        <v>55</v>
      </c>
      <c r="J881" s="21" t="s">
        <v>261</v>
      </c>
      <c r="K881" s="203" t="s">
        <v>1493</v>
      </c>
      <c r="L881" s="55"/>
      <c r="M881" s="217">
        <v>0</v>
      </c>
      <c r="N881" s="217">
        <v>5000</v>
      </c>
      <c r="O881" s="217">
        <f t="shared" si="13"/>
        <v>570023.2799999998</v>
      </c>
    </row>
    <row r="882" spans="1:15" ht="22.05" hidden="1" customHeight="1" x14ac:dyDescent="0.2">
      <c r="A882" s="300">
        <v>45703</v>
      </c>
      <c r="B882" s="20" t="s">
        <v>185</v>
      </c>
      <c r="C882" s="301">
        <v>53485</v>
      </c>
      <c r="D882" s="22"/>
      <c r="E882" s="307" t="s">
        <v>1476</v>
      </c>
      <c r="F882" s="20" t="s">
        <v>79</v>
      </c>
      <c r="G882" s="41"/>
      <c r="H882" s="21" t="s">
        <v>22</v>
      </c>
      <c r="I882" s="21" t="s">
        <v>55</v>
      </c>
      <c r="J882" s="21" t="s">
        <v>73</v>
      </c>
      <c r="K882" s="203" t="s">
        <v>1494</v>
      </c>
      <c r="L882" s="55"/>
      <c r="M882" s="217">
        <v>0</v>
      </c>
      <c r="N882" s="217">
        <v>8473</v>
      </c>
      <c r="O882" s="217">
        <f t="shared" si="13"/>
        <v>561550.2799999998</v>
      </c>
    </row>
    <row r="883" spans="1:15" ht="22.05" hidden="1" customHeight="1" x14ac:dyDescent="0.2">
      <c r="A883" s="300">
        <v>45703</v>
      </c>
      <c r="B883" s="20" t="s">
        <v>185</v>
      </c>
      <c r="C883" s="301">
        <v>53486</v>
      </c>
      <c r="D883" s="22"/>
      <c r="E883" s="307" t="s">
        <v>1477</v>
      </c>
      <c r="F883" s="20" t="s">
        <v>79</v>
      </c>
      <c r="G883" s="41"/>
      <c r="H883" s="21" t="s">
        <v>22</v>
      </c>
      <c r="I883" s="21" t="s">
        <v>103</v>
      </c>
      <c r="J883" s="21" t="s">
        <v>214</v>
      </c>
      <c r="K883" s="203" t="s">
        <v>140</v>
      </c>
      <c r="L883" s="55"/>
      <c r="M883" s="217">
        <v>0</v>
      </c>
      <c r="N883" s="217">
        <v>400</v>
      </c>
      <c r="O883" s="217">
        <f t="shared" si="13"/>
        <v>561150.2799999998</v>
      </c>
    </row>
    <row r="884" spans="1:15" ht="22.05" hidden="1" customHeight="1" x14ac:dyDescent="0.2">
      <c r="A884" s="300">
        <v>45703</v>
      </c>
      <c r="B884" s="20" t="s">
        <v>185</v>
      </c>
      <c r="C884" s="301">
        <v>53487</v>
      </c>
      <c r="D884" s="22"/>
      <c r="E884" s="307" t="s">
        <v>1478</v>
      </c>
      <c r="F884" s="20" t="s">
        <v>79</v>
      </c>
      <c r="G884" s="41"/>
      <c r="H884" s="21" t="s">
        <v>22</v>
      </c>
      <c r="I884" s="21" t="s">
        <v>103</v>
      </c>
      <c r="J884" s="21" t="s">
        <v>216</v>
      </c>
      <c r="K884" s="203" t="s">
        <v>1495</v>
      </c>
      <c r="L884" s="55"/>
      <c r="M884" s="217">
        <v>0</v>
      </c>
      <c r="N884" s="217">
        <v>2000</v>
      </c>
      <c r="O884" s="217">
        <f t="shared" si="13"/>
        <v>559150.2799999998</v>
      </c>
    </row>
    <row r="885" spans="1:15" ht="22.05" hidden="1" customHeight="1" x14ac:dyDescent="0.2">
      <c r="A885" s="300">
        <v>45703</v>
      </c>
      <c r="B885" s="20" t="s">
        <v>185</v>
      </c>
      <c r="C885" s="301">
        <v>53488</v>
      </c>
      <c r="D885" s="22"/>
      <c r="E885" s="307" t="s">
        <v>1479</v>
      </c>
      <c r="F885" s="20" t="s">
        <v>79</v>
      </c>
      <c r="G885" s="41"/>
      <c r="H885" s="21" t="s">
        <v>21</v>
      </c>
      <c r="I885" s="21" t="s">
        <v>81</v>
      </c>
      <c r="J885" s="21" t="s">
        <v>200</v>
      </c>
      <c r="K885" s="203"/>
      <c r="L885" s="55"/>
      <c r="M885" s="217">
        <v>5000</v>
      </c>
      <c r="N885" s="217">
        <v>0</v>
      </c>
      <c r="O885" s="217">
        <f t="shared" si="13"/>
        <v>564150.2799999998</v>
      </c>
    </row>
    <row r="886" spans="1:15" ht="22.05" hidden="1" customHeight="1" x14ac:dyDescent="0.2">
      <c r="A886" s="300">
        <v>45703</v>
      </c>
      <c r="B886" s="20" t="s">
        <v>185</v>
      </c>
      <c r="C886" s="301">
        <v>53489</v>
      </c>
      <c r="D886" s="22"/>
      <c r="E886" s="307" t="s">
        <v>1480</v>
      </c>
      <c r="F886" s="20" t="s">
        <v>79</v>
      </c>
      <c r="G886" s="41"/>
      <c r="H886" s="21" t="s">
        <v>22</v>
      </c>
      <c r="I886" s="21" t="s">
        <v>103</v>
      </c>
      <c r="J886" s="21" t="s">
        <v>60</v>
      </c>
      <c r="K886" s="203" t="s">
        <v>1496</v>
      </c>
      <c r="L886" s="55"/>
      <c r="M886" s="217">
        <v>0</v>
      </c>
      <c r="N886" s="217">
        <v>4000</v>
      </c>
      <c r="O886" s="217">
        <f t="shared" si="13"/>
        <v>560150.2799999998</v>
      </c>
    </row>
    <row r="887" spans="1:15" ht="22.05" hidden="1" customHeight="1" x14ac:dyDescent="0.2">
      <c r="A887" s="300">
        <v>45703</v>
      </c>
      <c r="B887" s="20" t="s">
        <v>185</v>
      </c>
      <c r="C887" s="301">
        <v>53490</v>
      </c>
      <c r="D887" s="22"/>
      <c r="E887" s="307" t="s">
        <v>143</v>
      </c>
      <c r="F887" s="20" t="s">
        <v>79</v>
      </c>
      <c r="G887" s="41"/>
      <c r="H887" s="21" t="s">
        <v>22</v>
      </c>
      <c r="I887" s="21" t="s">
        <v>53</v>
      </c>
      <c r="J887" s="21" t="s">
        <v>114</v>
      </c>
      <c r="K887" s="203" t="s">
        <v>273</v>
      </c>
      <c r="L887" s="55"/>
      <c r="M887" s="217">
        <v>0</v>
      </c>
      <c r="N887" s="217">
        <v>5733</v>
      </c>
      <c r="O887" s="217">
        <f t="shared" si="13"/>
        <v>554417.2799999998</v>
      </c>
    </row>
    <row r="888" spans="1:15" ht="22.05" hidden="1" customHeight="1" x14ac:dyDescent="0.2">
      <c r="A888" s="300">
        <v>45703</v>
      </c>
      <c r="B888" s="20" t="s">
        <v>185</v>
      </c>
      <c r="C888" s="301">
        <v>53491</v>
      </c>
      <c r="D888" s="22"/>
      <c r="E888" s="307" t="s">
        <v>143</v>
      </c>
      <c r="F888" s="20" t="s">
        <v>79</v>
      </c>
      <c r="G888" s="218"/>
      <c r="H888" s="21" t="s">
        <v>22</v>
      </c>
      <c r="I888" s="21" t="s">
        <v>53</v>
      </c>
      <c r="J888" s="21" t="s">
        <v>114</v>
      </c>
      <c r="K888" s="203" t="s">
        <v>149</v>
      </c>
      <c r="L888" s="55"/>
      <c r="M888" s="217">
        <v>0</v>
      </c>
      <c r="N888" s="217">
        <v>21700</v>
      </c>
      <c r="O888" s="217">
        <f t="shared" si="13"/>
        <v>532717.2799999998</v>
      </c>
    </row>
    <row r="889" spans="1:15" ht="22.05" hidden="1" customHeight="1" x14ac:dyDescent="0.2">
      <c r="A889" s="300">
        <v>45703</v>
      </c>
      <c r="B889" s="20" t="s">
        <v>185</v>
      </c>
      <c r="C889" s="301">
        <v>53492</v>
      </c>
      <c r="D889" s="22"/>
      <c r="E889" s="304" t="s">
        <v>143</v>
      </c>
      <c r="F889" s="20" t="s">
        <v>79</v>
      </c>
      <c r="G889" s="41"/>
      <c r="H889" s="21" t="s">
        <v>22</v>
      </c>
      <c r="I889" s="21" t="s">
        <v>53</v>
      </c>
      <c r="J889" s="21" t="s">
        <v>112</v>
      </c>
      <c r="K889" s="203" t="s">
        <v>147</v>
      </c>
      <c r="L889" s="55"/>
      <c r="M889" s="217">
        <v>0</v>
      </c>
      <c r="N889" s="217">
        <v>9950</v>
      </c>
      <c r="O889" s="217">
        <f t="shared" si="13"/>
        <v>522767.2799999998</v>
      </c>
    </row>
    <row r="890" spans="1:15" ht="22.05" hidden="1" customHeight="1" x14ac:dyDescent="0.2">
      <c r="A890" s="300">
        <v>45703</v>
      </c>
      <c r="B890" s="20" t="s">
        <v>185</v>
      </c>
      <c r="C890" s="301">
        <v>53493</v>
      </c>
      <c r="D890" s="22"/>
      <c r="E890" s="307" t="s">
        <v>143</v>
      </c>
      <c r="F890" s="20" t="s">
        <v>79</v>
      </c>
      <c r="G890" s="41"/>
      <c r="H890" s="21" t="s">
        <v>22</v>
      </c>
      <c r="I890" s="21" t="s">
        <v>53</v>
      </c>
      <c r="J890" s="21" t="s">
        <v>112</v>
      </c>
      <c r="K890" s="203" t="s">
        <v>416</v>
      </c>
      <c r="L890" s="55"/>
      <c r="M890" s="217">
        <v>0</v>
      </c>
      <c r="N890" s="217">
        <v>41811</v>
      </c>
      <c r="O890" s="217">
        <f t="shared" si="13"/>
        <v>480956.2799999998</v>
      </c>
    </row>
    <row r="891" spans="1:15" ht="22.05" hidden="1" customHeight="1" x14ac:dyDescent="0.2">
      <c r="A891" s="300">
        <v>45703</v>
      </c>
      <c r="B891" s="20" t="s">
        <v>185</v>
      </c>
      <c r="C891" s="301">
        <v>53494</v>
      </c>
      <c r="D891" s="22"/>
      <c r="E891" s="307" t="s">
        <v>143</v>
      </c>
      <c r="F891" s="20" t="s">
        <v>79</v>
      </c>
      <c r="G891" s="41"/>
      <c r="H891" s="21" t="s">
        <v>22</v>
      </c>
      <c r="I891" s="21" t="s">
        <v>53</v>
      </c>
      <c r="J891" s="21" t="s">
        <v>112</v>
      </c>
      <c r="K891" s="203" t="s">
        <v>264</v>
      </c>
      <c r="L891" s="55"/>
      <c r="M891" s="217">
        <v>0</v>
      </c>
      <c r="N891" s="217">
        <v>51260</v>
      </c>
      <c r="O891" s="217">
        <f t="shared" si="13"/>
        <v>429696.2799999998</v>
      </c>
    </row>
    <row r="892" spans="1:15" ht="22.05" hidden="1" customHeight="1" x14ac:dyDescent="0.2">
      <c r="A892" s="300">
        <v>45703</v>
      </c>
      <c r="B892" s="20" t="s">
        <v>185</v>
      </c>
      <c r="C892" s="301">
        <v>53495</v>
      </c>
      <c r="D892" s="22"/>
      <c r="E892" s="307" t="s">
        <v>539</v>
      </c>
      <c r="F892" s="20" t="s">
        <v>79</v>
      </c>
      <c r="G892" s="41"/>
      <c r="H892" s="21" t="s">
        <v>22</v>
      </c>
      <c r="I892" s="21" t="s">
        <v>53</v>
      </c>
      <c r="J892" s="21" t="s">
        <v>112</v>
      </c>
      <c r="K892" s="203" t="s">
        <v>264</v>
      </c>
      <c r="L892" s="55"/>
      <c r="M892" s="217">
        <v>0</v>
      </c>
      <c r="N892" s="217">
        <v>285</v>
      </c>
      <c r="O892" s="217">
        <f t="shared" si="13"/>
        <v>429411.2799999998</v>
      </c>
    </row>
    <row r="893" spans="1:15" ht="22.05" hidden="1" customHeight="1" x14ac:dyDescent="0.2">
      <c r="A893" s="300">
        <v>45703</v>
      </c>
      <c r="B893" s="20" t="s">
        <v>185</v>
      </c>
      <c r="C893" s="301">
        <v>53496</v>
      </c>
      <c r="D893" s="22"/>
      <c r="E893" s="307" t="s">
        <v>143</v>
      </c>
      <c r="F893" s="20" t="s">
        <v>79</v>
      </c>
      <c r="G893" s="41"/>
      <c r="H893" s="21" t="s">
        <v>22</v>
      </c>
      <c r="I893" s="21" t="s">
        <v>53</v>
      </c>
      <c r="J893" s="21" t="s">
        <v>112</v>
      </c>
      <c r="K893" s="203" t="s">
        <v>418</v>
      </c>
      <c r="L893" s="55"/>
      <c r="M893" s="217">
        <v>0</v>
      </c>
      <c r="N893" s="217">
        <v>22400</v>
      </c>
      <c r="O893" s="217">
        <f t="shared" si="13"/>
        <v>407011.2799999998</v>
      </c>
    </row>
    <row r="894" spans="1:15" ht="22.05" hidden="1" customHeight="1" x14ac:dyDescent="0.2">
      <c r="A894" s="300">
        <v>45703</v>
      </c>
      <c r="B894" s="20" t="s">
        <v>185</v>
      </c>
      <c r="C894" s="301">
        <v>53497</v>
      </c>
      <c r="D894" s="22"/>
      <c r="E894" s="307" t="s">
        <v>143</v>
      </c>
      <c r="F894" s="20" t="s">
        <v>79</v>
      </c>
      <c r="G894" s="41"/>
      <c r="H894" s="21" t="s">
        <v>22</v>
      </c>
      <c r="I894" s="21" t="s">
        <v>53</v>
      </c>
      <c r="J894" s="21" t="s">
        <v>112</v>
      </c>
      <c r="K894" s="203" t="s">
        <v>278</v>
      </c>
      <c r="L894" s="55"/>
      <c r="M894" s="217">
        <v>0</v>
      </c>
      <c r="N894" s="217">
        <v>24500</v>
      </c>
      <c r="O894" s="217">
        <f t="shared" si="13"/>
        <v>382511.2799999998</v>
      </c>
    </row>
    <row r="895" spans="1:15" ht="22.05" hidden="1" customHeight="1" x14ac:dyDescent="0.2">
      <c r="A895" s="300">
        <v>45703</v>
      </c>
      <c r="B895" s="20" t="s">
        <v>185</v>
      </c>
      <c r="C895" s="301">
        <v>53498</v>
      </c>
      <c r="D895" s="22"/>
      <c r="E895" s="307" t="s">
        <v>143</v>
      </c>
      <c r="F895" s="20" t="s">
        <v>79</v>
      </c>
      <c r="G895" s="41"/>
      <c r="H895" s="21" t="s">
        <v>22</v>
      </c>
      <c r="I895" s="21" t="s">
        <v>53</v>
      </c>
      <c r="J895" s="21" t="s">
        <v>112</v>
      </c>
      <c r="K895" s="203" t="s">
        <v>56</v>
      </c>
      <c r="L895" s="55"/>
      <c r="M895" s="217">
        <v>0</v>
      </c>
      <c r="N895" s="217">
        <v>30150</v>
      </c>
      <c r="O895" s="217">
        <f t="shared" si="13"/>
        <v>352361.2799999998</v>
      </c>
    </row>
    <row r="896" spans="1:15" ht="22.05" hidden="1" customHeight="1" x14ac:dyDescent="0.2">
      <c r="A896" s="300">
        <v>45703</v>
      </c>
      <c r="B896" s="20" t="s">
        <v>185</v>
      </c>
      <c r="C896" s="301">
        <v>53499</v>
      </c>
      <c r="D896" s="22"/>
      <c r="E896" s="328" t="s">
        <v>141</v>
      </c>
      <c r="F896" s="329" t="s">
        <v>79</v>
      </c>
      <c r="G896" s="330"/>
      <c r="H896" s="331" t="s">
        <v>22</v>
      </c>
      <c r="I896" s="331" t="s">
        <v>54</v>
      </c>
      <c r="J896" s="331" t="s">
        <v>63</v>
      </c>
      <c r="K896" s="332" t="s">
        <v>225</v>
      </c>
      <c r="L896" s="333">
        <v>75000</v>
      </c>
      <c r="M896" s="333">
        <v>0</v>
      </c>
      <c r="N896" s="333">
        <v>10000</v>
      </c>
      <c r="O896" s="217">
        <f t="shared" si="13"/>
        <v>342361.2799999998</v>
      </c>
    </row>
    <row r="897" spans="1:15" ht="22.05" hidden="1" customHeight="1" x14ac:dyDescent="0.2">
      <c r="A897" s="300">
        <v>45703</v>
      </c>
      <c r="B897" s="20" t="s">
        <v>185</v>
      </c>
      <c r="C897" s="301">
        <v>53499</v>
      </c>
      <c r="D897" s="22"/>
      <c r="E897" s="328" t="s">
        <v>559</v>
      </c>
      <c r="F897" s="329" t="s">
        <v>79</v>
      </c>
      <c r="G897" s="330"/>
      <c r="H897" s="331" t="s">
        <v>22</v>
      </c>
      <c r="I897" s="331" t="s">
        <v>54</v>
      </c>
      <c r="J897" s="331" t="s">
        <v>41</v>
      </c>
      <c r="K897" s="332" t="s">
        <v>225</v>
      </c>
      <c r="L897" s="333">
        <v>75000</v>
      </c>
      <c r="M897" s="333">
        <v>0</v>
      </c>
      <c r="N897" s="333">
        <v>20000</v>
      </c>
      <c r="O897" s="217">
        <f t="shared" si="13"/>
        <v>322361.2799999998</v>
      </c>
    </row>
    <row r="898" spans="1:15" ht="22.05" hidden="1" customHeight="1" x14ac:dyDescent="0.2">
      <c r="A898" s="300">
        <v>45703</v>
      </c>
      <c r="B898" s="20" t="s">
        <v>185</v>
      </c>
      <c r="C898" s="301">
        <v>53499</v>
      </c>
      <c r="D898" s="22"/>
      <c r="E898" s="328" t="s">
        <v>463</v>
      </c>
      <c r="F898" s="329" t="s">
        <v>79</v>
      </c>
      <c r="G898" s="330"/>
      <c r="H898" s="331" t="s">
        <v>22</v>
      </c>
      <c r="I898" s="331" t="s">
        <v>54</v>
      </c>
      <c r="J898" s="331" t="s">
        <v>62</v>
      </c>
      <c r="K898" s="332" t="s">
        <v>225</v>
      </c>
      <c r="L898" s="333">
        <v>75000</v>
      </c>
      <c r="M898" s="333">
        <v>0</v>
      </c>
      <c r="N898" s="333">
        <v>30000</v>
      </c>
      <c r="O898" s="217">
        <f t="shared" si="13"/>
        <v>292361.2799999998</v>
      </c>
    </row>
    <row r="899" spans="1:15" ht="22.05" hidden="1" customHeight="1" x14ac:dyDescent="0.2">
      <c r="A899" s="300">
        <v>45703</v>
      </c>
      <c r="B899" s="20" t="s">
        <v>185</v>
      </c>
      <c r="C899" s="301">
        <v>53499</v>
      </c>
      <c r="D899" s="22"/>
      <c r="E899" s="328" t="s">
        <v>560</v>
      </c>
      <c r="F899" s="329" t="s">
        <v>79</v>
      </c>
      <c r="G899" s="330"/>
      <c r="H899" s="331" t="s">
        <v>22</v>
      </c>
      <c r="I899" s="331" t="s">
        <v>29</v>
      </c>
      <c r="J899" s="331" t="s">
        <v>209</v>
      </c>
      <c r="K899" s="332" t="s">
        <v>225</v>
      </c>
      <c r="L899" s="333" t="s">
        <v>1907</v>
      </c>
      <c r="M899" s="333">
        <v>0</v>
      </c>
      <c r="N899" s="333">
        <v>10000</v>
      </c>
      <c r="O899" s="217">
        <f t="shared" si="13"/>
        <v>282361.2799999998</v>
      </c>
    </row>
    <row r="900" spans="1:15" ht="22.05" hidden="1" customHeight="1" x14ac:dyDescent="0.2">
      <c r="A900" s="300">
        <v>45703</v>
      </c>
      <c r="B900" s="20" t="s">
        <v>185</v>
      </c>
      <c r="C900" s="301">
        <v>53499</v>
      </c>
      <c r="D900" s="22"/>
      <c r="E900" s="328" t="s">
        <v>561</v>
      </c>
      <c r="F900" s="329" t="s">
        <v>79</v>
      </c>
      <c r="G900" s="330"/>
      <c r="H900" s="331" t="s">
        <v>22</v>
      </c>
      <c r="I900" s="331" t="s">
        <v>54</v>
      </c>
      <c r="J900" s="331" t="s">
        <v>63</v>
      </c>
      <c r="K900" s="332" t="s">
        <v>225</v>
      </c>
      <c r="L900" s="333">
        <v>75000</v>
      </c>
      <c r="M900" s="333">
        <v>0</v>
      </c>
      <c r="N900" s="333">
        <v>5000</v>
      </c>
      <c r="O900" s="217">
        <f t="shared" si="13"/>
        <v>277361.2799999998</v>
      </c>
    </row>
    <row r="901" spans="1:15" ht="22.05" hidden="1" customHeight="1" x14ac:dyDescent="0.2">
      <c r="A901" s="300">
        <v>45703</v>
      </c>
      <c r="B901" s="20" t="s">
        <v>185</v>
      </c>
      <c r="C901" s="301">
        <v>53500</v>
      </c>
      <c r="D901" s="22"/>
      <c r="E901" s="334" t="s">
        <v>143</v>
      </c>
      <c r="F901" s="329" t="s">
        <v>79</v>
      </c>
      <c r="G901" s="330"/>
      <c r="H901" s="331" t="s">
        <v>22</v>
      </c>
      <c r="I901" s="331" t="s">
        <v>53</v>
      </c>
      <c r="J901" s="331" t="s">
        <v>112</v>
      </c>
      <c r="K901" s="332" t="s">
        <v>145</v>
      </c>
      <c r="L901" s="333">
        <v>37800</v>
      </c>
      <c r="M901" s="333">
        <v>0</v>
      </c>
      <c r="N901" s="333">
        <f>L901-N902-N903-N904-N905</f>
        <v>26700</v>
      </c>
      <c r="O901" s="217">
        <f t="shared" si="13"/>
        <v>250661.2799999998</v>
      </c>
    </row>
    <row r="902" spans="1:15" ht="22.05" hidden="1" customHeight="1" x14ac:dyDescent="0.2">
      <c r="A902" s="300">
        <v>45703</v>
      </c>
      <c r="B902" s="20" t="s">
        <v>185</v>
      </c>
      <c r="C902" s="301">
        <v>53500</v>
      </c>
      <c r="D902" s="22"/>
      <c r="E902" s="334" t="s">
        <v>558</v>
      </c>
      <c r="F902" s="329" t="s">
        <v>79</v>
      </c>
      <c r="G902" s="330"/>
      <c r="H902" s="331" t="s">
        <v>22</v>
      </c>
      <c r="I902" s="331" t="s">
        <v>54</v>
      </c>
      <c r="J902" s="331" t="s">
        <v>61</v>
      </c>
      <c r="K902" s="332" t="s">
        <v>145</v>
      </c>
      <c r="L902" s="333">
        <v>37800</v>
      </c>
      <c r="M902" s="333">
        <v>0</v>
      </c>
      <c r="N902" s="333">
        <v>1800</v>
      </c>
      <c r="O902" s="217">
        <f t="shared" si="13"/>
        <v>248861.2799999998</v>
      </c>
    </row>
    <row r="903" spans="1:15" ht="22.05" hidden="1" customHeight="1" x14ac:dyDescent="0.2">
      <c r="A903" s="300">
        <v>45703</v>
      </c>
      <c r="B903" s="20" t="s">
        <v>185</v>
      </c>
      <c r="C903" s="301">
        <v>53500</v>
      </c>
      <c r="D903" s="22"/>
      <c r="E903" s="328" t="s">
        <v>555</v>
      </c>
      <c r="F903" s="329" t="s">
        <v>79</v>
      </c>
      <c r="G903" s="330"/>
      <c r="H903" s="331" t="s">
        <v>22</v>
      </c>
      <c r="I903" s="331" t="s">
        <v>54</v>
      </c>
      <c r="J903" s="331" t="s">
        <v>61</v>
      </c>
      <c r="K903" s="332" t="s">
        <v>145</v>
      </c>
      <c r="L903" s="333">
        <v>37800</v>
      </c>
      <c r="M903" s="333">
        <v>0</v>
      </c>
      <c r="N903" s="333">
        <v>1500</v>
      </c>
      <c r="O903" s="217">
        <f t="shared" si="13"/>
        <v>247361.2799999998</v>
      </c>
    </row>
    <row r="904" spans="1:15" ht="22.05" hidden="1" customHeight="1" x14ac:dyDescent="0.2">
      <c r="A904" s="300">
        <v>45703</v>
      </c>
      <c r="B904" s="20" t="s">
        <v>185</v>
      </c>
      <c r="C904" s="301">
        <v>53500</v>
      </c>
      <c r="D904" s="22"/>
      <c r="E904" s="328" t="s">
        <v>556</v>
      </c>
      <c r="F904" s="329" t="s">
        <v>79</v>
      </c>
      <c r="G904" s="330"/>
      <c r="H904" s="331" t="s">
        <v>22</v>
      </c>
      <c r="I904" s="331" t="s">
        <v>54</v>
      </c>
      <c r="J904" s="331" t="s">
        <v>32</v>
      </c>
      <c r="K904" s="332" t="s">
        <v>145</v>
      </c>
      <c r="L904" s="333">
        <v>37800</v>
      </c>
      <c r="M904" s="333">
        <v>0</v>
      </c>
      <c r="N904" s="333">
        <v>6000</v>
      </c>
      <c r="O904" s="217">
        <f t="shared" si="13"/>
        <v>241361.2799999998</v>
      </c>
    </row>
    <row r="905" spans="1:15" ht="22.05" hidden="1" customHeight="1" x14ac:dyDescent="0.2">
      <c r="A905" s="300">
        <v>45703</v>
      </c>
      <c r="B905" s="20" t="s">
        <v>185</v>
      </c>
      <c r="C905" s="301">
        <v>53500</v>
      </c>
      <c r="D905" s="22"/>
      <c r="E905" s="328" t="s">
        <v>557</v>
      </c>
      <c r="F905" s="329" t="s">
        <v>79</v>
      </c>
      <c r="G905" s="330"/>
      <c r="H905" s="331" t="s">
        <v>22</v>
      </c>
      <c r="I905" s="331" t="s">
        <v>54</v>
      </c>
      <c r="J905" s="331" t="s">
        <v>63</v>
      </c>
      <c r="K905" s="332" t="s">
        <v>145</v>
      </c>
      <c r="L905" s="333">
        <v>37800</v>
      </c>
      <c r="M905" s="333">
        <v>0</v>
      </c>
      <c r="N905" s="333">
        <v>1800</v>
      </c>
      <c r="O905" s="217">
        <f t="shared" si="13"/>
        <v>239561.2799999998</v>
      </c>
    </row>
    <row r="906" spans="1:15" ht="22.05" hidden="1" customHeight="1" x14ac:dyDescent="0.2">
      <c r="A906" s="300">
        <v>45703</v>
      </c>
      <c r="B906" s="20" t="s">
        <v>185</v>
      </c>
      <c r="C906" s="301">
        <v>53501</v>
      </c>
      <c r="D906" s="22"/>
      <c r="E906" s="307" t="s">
        <v>143</v>
      </c>
      <c r="F906" s="20" t="s">
        <v>79</v>
      </c>
      <c r="G906" s="218"/>
      <c r="H906" s="21" t="s">
        <v>22</v>
      </c>
      <c r="I906" s="21" t="s">
        <v>53</v>
      </c>
      <c r="J906" s="21" t="s">
        <v>112</v>
      </c>
      <c r="K906" s="203" t="s">
        <v>146</v>
      </c>
      <c r="L906" s="55"/>
      <c r="M906" s="217">
        <v>0</v>
      </c>
      <c r="N906" s="217">
        <v>106367</v>
      </c>
      <c r="O906" s="217">
        <f t="shared" si="13"/>
        <v>133194.2799999998</v>
      </c>
    </row>
    <row r="907" spans="1:15" ht="22.05" hidden="1" customHeight="1" x14ac:dyDescent="0.2">
      <c r="A907" s="300">
        <v>45703</v>
      </c>
      <c r="B907" s="20" t="s">
        <v>185</v>
      </c>
      <c r="C907" s="301">
        <v>53502</v>
      </c>
      <c r="D907" s="22"/>
      <c r="E907" s="307" t="s">
        <v>980</v>
      </c>
      <c r="F907" s="20" t="s">
        <v>79</v>
      </c>
      <c r="G907" s="41"/>
      <c r="H907" s="21" t="s">
        <v>21</v>
      </c>
      <c r="I907" s="21" t="s">
        <v>28</v>
      </c>
      <c r="J907" s="21" t="s">
        <v>31</v>
      </c>
      <c r="K907" s="203"/>
      <c r="L907" s="217"/>
      <c r="M907" s="303">
        <v>60800</v>
      </c>
      <c r="N907" s="303">
        <v>0</v>
      </c>
      <c r="O907" s="217">
        <f t="shared" si="13"/>
        <v>193994.2799999998</v>
      </c>
    </row>
    <row r="908" spans="1:15" ht="22.05" hidden="1" customHeight="1" x14ac:dyDescent="0.2">
      <c r="A908" s="300">
        <v>45703</v>
      </c>
      <c r="B908" s="20" t="s">
        <v>185</v>
      </c>
      <c r="C908" s="301">
        <v>53503</v>
      </c>
      <c r="D908" s="22"/>
      <c r="E908" s="307" t="s">
        <v>204</v>
      </c>
      <c r="F908" s="20" t="s">
        <v>79</v>
      </c>
      <c r="G908" s="41"/>
      <c r="H908" s="21" t="s">
        <v>22</v>
      </c>
      <c r="I908" s="21" t="s">
        <v>56</v>
      </c>
      <c r="J908" s="21" t="s">
        <v>212</v>
      </c>
      <c r="K908" s="203" t="s">
        <v>235</v>
      </c>
      <c r="L908" s="217"/>
      <c r="M908" s="303">
        <v>0</v>
      </c>
      <c r="N908" s="303">
        <v>1000</v>
      </c>
      <c r="O908" s="217">
        <f t="shared" si="13"/>
        <v>192994.2799999998</v>
      </c>
    </row>
    <row r="909" spans="1:15" ht="22.05" hidden="1" customHeight="1" x14ac:dyDescent="0.2">
      <c r="A909" s="300">
        <v>45703</v>
      </c>
      <c r="B909" s="20" t="s">
        <v>185</v>
      </c>
      <c r="C909" s="301">
        <v>53504</v>
      </c>
      <c r="D909" s="22"/>
      <c r="E909" s="307" t="s">
        <v>1481</v>
      </c>
      <c r="F909" s="20" t="s">
        <v>79</v>
      </c>
      <c r="G909" s="41"/>
      <c r="H909" s="21" t="s">
        <v>22</v>
      </c>
      <c r="I909" s="21" t="s">
        <v>103</v>
      </c>
      <c r="J909" s="21" t="s">
        <v>214</v>
      </c>
      <c r="K909" s="203" t="s">
        <v>235</v>
      </c>
      <c r="L909" s="217"/>
      <c r="M909" s="303">
        <v>0</v>
      </c>
      <c r="N909" s="303">
        <v>400</v>
      </c>
      <c r="O909" s="217">
        <f t="shared" si="13"/>
        <v>192594.2799999998</v>
      </c>
    </row>
    <row r="910" spans="1:15" ht="22.05" hidden="1" customHeight="1" x14ac:dyDescent="0.2">
      <c r="A910" s="300">
        <v>45703</v>
      </c>
      <c r="B910" s="20" t="s">
        <v>185</v>
      </c>
      <c r="C910" s="301">
        <v>53505</v>
      </c>
      <c r="D910" s="22"/>
      <c r="E910" s="307" t="s">
        <v>158</v>
      </c>
      <c r="F910" s="20" t="s">
        <v>79</v>
      </c>
      <c r="G910" s="41"/>
      <c r="H910" s="21" t="s">
        <v>22</v>
      </c>
      <c r="I910" s="21" t="s">
        <v>56</v>
      </c>
      <c r="J910" s="21" t="s">
        <v>116</v>
      </c>
      <c r="K910" s="203" t="s">
        <v>139</v>
      </c>
      <c r="L910" s="217"/>
      <c r="M910" s="303">
        <v>0</v>
      </c>
      <c r="N910" s="303">
        <v>450</v>
      </c>
      <c r="O910" s="217">
        <f t="shared" si="13"/>
        <v>192144.2799999998</v>
      </c>
    </row>
    <row r="911" spans="1:15" ht="22.05" hidden="1" customHeight="1" x14ac:dyDescent="0.2">
      <c r="A911" s="300">
        <v>45703</v>
      </c>
      <c r="B911" s="20" t="s">
        <v>185</v>
      </c>
      <c r="C911" s="301">
        <v>53506</v>
      </c>
      <c r="D911" s="22"/>
      <c r="E911" s="307" t="s">
        <v>1482</v>
      </c>
      <c r="F911" s="20" t="s">
        <v>79</v>
      </c>
      <c r="G911" s="41"/>
      <c r="H911" s="21" t="s">
        <v>22</v>
      </c>
      <c r="I911" s="21" t="s">
        <v>103</v>
      </c>
      <c r="J911" s="21" t="s">
        <v>95</v>
      </c>
      <c r="K911" s="203" t="s">
        <v>210</v>
      </c>
      <c r="L911" s="217"/>
      <c r="M911" s="303">
        <v>0</v>
      </c>
      <c r="N911" s="303">
        <v>450</v>
      </c>
      <c r="O911" s="217">
        <f t="shared" si="13"/>
        <v>191694.2799999998</v>
      </c>
    </row>
    <row r="912" spans="1:15" ht="22.05" hidden="1" customHeight="1" x14ac:dyDescent="0.2">
      <c r="A912" s="300">
        <v>45703</v>
      </c>
      <c r="B912" s="20" t="s">
        <v>185</v>
      </c>
      <c r="C912" s="301">
        <v>53507</v>
      </c>
      <c r="D912" s="22"/>
      <c r="E912" s="307" t="s">
        <v>392</v>
      </c>
      <c r="F912" s="20" t="s">
        <v>79</v>
      </c>
      <c r="G912" s="41"/>
      <c r="H912" s="21" t="s">
        <v>22</v>
      </c>
      <c r="I912" s="21" t="s">
        <v>56</v>
      </c>
      <c r="J912" s="21" t="s">
        <v>116</v>
      </c>
      <c r="K912" s="203" t="s">
        <v>408</v>
      </c>
      <c r="L912" s="217"/>
      <c r="M912" s="303">
        <v>0</v>
      </c>
      <c r="N912" s="303">
        <v>630</v>
      </c>
      <c r="O912" s="217">
        <f t="shared" si="13"/>
        <v>191064.2799999998</v>
      </c>
    </row>
    <row r="913" spans="1:15" ht="22.05" hidden="1" customHeight="1" x14ac:dyDescent="0.2">
      <c r="A913" s="300">
        <v>45703</v>
      </c>
      <c r="B913" s="20" t="s">
        <v>185</v>
      </c>
      <c r="C913" s="301">
        <v>53508</v>
      </c>
      <c r="D913" s="22"/>
      <c r="E913" s="307" t="s">
        <v>402</v>
      </c>
      <c r="F913" s="20" t="s">
        <v>79</v>
      </c>
      <c r="G913" s="41"/>
      <c r="H913" s="21" t="s">
        <v>22</v>
      </c>
      <c r="I913" s="21" t="s">
        <v>80</v>
      </c>
      <c r="J913" s="21" t="s">
        <v>66</v>
      </c>
      <c r="K913" s="203" t="s">
        <v>544</v>
      </c>
      <c r="L913" s="217"/>
      <c r="M913" s="303">
        <v>0</v>
      </c>
      <c r="N913" s="303">
        <v>600</v>
      </c>
      <c r="O913" s="217">
        <f t="shared" si="13"/>
        <v>190464.2799999998</v>
      </c>
    </row>
    <row r="914" spans="1:15" ht="22.05" hidden="1" customHeight="1" x14ac:dyDescent="0.2">
      <c r="A914" s="300">
        <v>45703</v>
      </c>
      <c r="B914" s="20" t="s">
        <v>185</v>
      </c>
      <c r="C914" s="301">
        <v>53509</v>
      </c>
      <c r="D914" s="22"/>
      <c r="E914" s="307" t="s">
        <v>154</v>
      </c>
      <c r="F914" s="20" t="s">
        <v>79</v>
      </c>
      <c r="G914" s="41"/>
      <c r="H914" s="21" t="s">
        <v>22</v>
      </c>
      <c r="I914" s="21" t="s">
        <v>103</v>
      </c>
      <c r="J914" s="21" t="s">
        <v>219</v>
      </c>
      <c r="K914" s="203" t="s">
        <v>266</v>
      </c>
      <c r="L914" s="217"/>
      <c r="M914" s="303">
        <v>0</v>
      </c>
      <c r="N914" s="303">
        <v>352</v>
      </c>
      <c r="O914" s="217">
        <f t="shared" si="13"/>
        <v>190112.2799999998</v>
      </c>
    </row>
    <row r="915" spans="1:15" ht="22.05" hidden="1" customHeight="1" x14ac:dyDescent="0.2">
      <c r="A915" s="300">
        <v>45703</v>
      </c>
      <c r="B915" s="20" t="s">
        <v>185</v>
      </c>
      <c r="C915" s="301">
        <v>53510</v>
      </c>
      <c r="D915" s="22"/>
      <c r="E915" s="307" t="s">
        <v>1483</v>
      </c>
      <c r="F915" s="20" t="s">
        <v>79</v>
      </c>
      <c r="G915" s="41"/>
      <c r="H915" s="21" t="s">
        <v>22</v>
      </c>
      <c r="I915" s="21" t="s">
        <v>54</v>
      </c>
      <c r="J915" s="21" t="s">
        <v>64</v>
      </c>
      <c r="K915" s="203" t="s">
        <v>1257</v>
      </c>
      <c r="L915" s="217"/>
      <c r="M915" s="303">
        <v>0</v>
      </c>
      <c r="N915" s="303">
        <v>1750</v>
      </c>
      <c r="O915" s="217">
        <f t="shared" si="13"/>
        <v>188362.2799999998</v>
      </c>
    </row>
    <row r="916" spans="1:15" ht="22.05" hidden="1" customHeight="1" x14ac:dyDescent="0.2">
      <c r="A916" s="300">
        <v>45703</v>
      </c>
      <c r="B916" s="20" t="s">
        <v>185</v>
      </c>
      <c r="C916" s="301">
        <v>53511</v>
      </c>
      <c r="D916" s="22"/>
      <c r="E916" s="307" t="s">
        <v>396</v>
      </c>
      <c r="F916" s="20" t="s">
        <v>79</v>
      </c>
      <c r="G916" s="41"/>
      <c r="H916" s="21" t="s">
        <v>22</v>
      </c>
      <c r="I916" s="21" t="s">
        <v>54</v>
      </c>
      <c r="J916" s="21" t="s">
        <v>64</v>
      </c>
      <c r="K916" s="203" t="s">
        <v>1497</v>
      </c>
      <c r="L916" s="55"/>
      <c r="M916" s="217">
        <v>0</v>
      </c>
      <c r="N916" s="217">
        <v>8500</v>
      </c>
      <c r="O916" s="217">
        <f t="shared" si="13"/>
        <v>179862.2799999998</v>
      </c>
    </row>
    <row r="917" spans="1:15" ht="22.05" hidden="1" customHeight="1" x14ac:dyDescent="0.2">
      <c r="A917" s="300">
        <v>45703</v>
      </c>
      <c r="B917" s="20" t="s">
        <v>185</v>
      </c>
      <c r="C917" s="301">
        <v>53512</v>
      </c>
      <c r="D917" s="22"/>
      <c r="E917" s="307" t="s">
        <v>1484</v>
      </c>
      <c r="F917" s="20" t="s">
        <v>79</v>
      </c>
      <c r="G917" s="41"/>
      <c r="H917" s="21" t="s">
        <v>22</v>
      </c>
      <c r="I917" s="21" t="s">
        <v>55</v>
      </c>
      <c r="J917" s="21" t="s">
        <v>73</v>
      </c>
      <c r="K917" s="203" t="s">
        <v>140</v>
      </c>
      <c r="L917" s="55"/>
      <c r="M917" s="217">
        <v>0</v>
      </c>
      <c r="N917" s="217">
        <v>1500</v>
      </c>
      <c r="O917" s="217">
        <f t="shared" ref="O917:O980" si="14">O916+M917-N917</f>
        <v>178362.2799999998</v>
      </c>
    </row>
    <row r="918" spans="1:15" ht="22.05" hidden="1" customHeight="1" x14ac:dyDescent="0.2">
      <c r="A918" s="300">
        <v>45703</v>
      </c>
      <c r="B918" s="20" t="s">
        <v>185</v>
      </c>
      <c r="C918" s="301">
        <v>53513</v>
      </c>
      <c r="D918" s="22"/>
      <c r="E918" s="307" t="s">
        <v>1485</v>
      </c>
      <c r="F918" s="20" t="s">
        <v>79</v>
      </c>
      <c r="G918" s="41"/>
      <c r="H918" s="21" t="s">
        <v>22</v>
      </c>
      <c r="I918" s="21" t="s">
        <v>103</v>
      </c>
      <c r="J918" s="21" t="s">
        <v>60</v>
      </c>
      <c r="K918" s="203" t="s">
        <v>1498</v>
      </c>
      <c r="L918" s="55"/>
      <c r="M918" s="217">
        <v>0</v>
      </c>
      <c r="N918" s="217">
        <v>15000</v>
      </c>
      <c r="O918" s="217">
        <f t="shared" si="14"/>
        <v>163362.2799999998</v>
      </c>
    </row>
    <row r="919" spans="1:15" ht="22.05" hidden="1" customHeight="1" x14ac:dyDescent="0.2">
      <c r="A919" s="300">
        <v>45703</v>
      </c>
      <c r="B919" s="20" t="s">
        <v>185</v>
      </c>
      <c r="C919" s="301">
        <v>53514</v>
      </c>
      <c r="D919" s="22"/>
      <c r="E919" s="307" t="s">
        <v>1486</v>
      </c>
      <c r="F919" s="20" t="s">
        <v>79</v>
      </c>
      <c r="G919" s="41"/>
      <c r="H919" s="21" t="s">
        <v>22</v>
      </c>
      <c r="I919" s="21" t="s">
        <v>103</v>
      </c>
      <c r="J919" s="21" t="s">
        <v>60</v>
      </c>
      <c r="K919" s="203" t="s">
        <v>133</v>
      </c>
      <c r="L919" s="55"/>
      <c r="M919" s="217">
        <v>0</v>
      </c>
      <c r="N919" s="217">
        <v>10000</v>
      </c>
      <c r="O919" s="217">
        <f t="shared" si="14"/>
        <v>153362.2799999998</v>
      </c>
    </row>
    <row r="920" spans="1:15" ht="22.05" hidden="1" customHeight="1" x14ac:dyDescent="0.2">
      <c r="A920" s="300">
        <v>45703</v>
      </c>
      <c r="B920" s="20" t="s">
        <v>185</v>
      </c>
      <c r="C920" s="301">
        <v>53515</v>
      </c>
      <c r="D920" s="22"/>
      <c r="E920" s="307" t="s">
        <v>396</v>
      </c>
      <c r="F920" s="20" t="s">
        <v>79</v>
      </c>
      <c r="G920" s="41"/>
      <c r="H920" s="21" t="s">
        <v>22</v>
      </c>
      <c r="I920" s="21" t="s">
        <v>54</v>
      </c>
      <c r="J920" s="21" t="s">
        <v>64</v>
      </c>
      <c r="K920" s="203" t="s">
        <v>298</v>
      </c>
      <c r="L920" s="55"/>
      <c r="M920" s="217">
        <v>0</v>
      </c>
      <c r="N920" s="217">
        <v>2000</v>
      </c>
      <c r="O920" s="217">
        <f t="shared" si="14"/>
        <v>151362.2799999998</v>
      </c>
    </row>
    <row r="921" spans="1:15" ht="22.05" hidden="1" customHeight="1" x14ac:dyDescent="0.2">
      <c r="A921" s="300">
        <v>45703</v>
      </c>
      <c r="B921" s="20" t="s">
        <v>185</v>
      </c>
      <c r="C921" s="301">
        <v>53516</v>
      </c>
      <c r="D921" s="22"/>
      <c r="E921" s="307" t="s">
        <v>1487</v>
      </c>
      <c r="F921" s="20" t="s">
        <v>79</v>
      </c>
      <c r="G921" s="41"/>
      <c r="H921" s="21" t="s">
        <v>22</v>
      </c>
      <c r="I921" s="21" t="s">
        <v>103</v>
      </c>
      <c r="J921" s="21" t="s">
        <v>93</v>
      </c>
      <c r="K921" s="203" t="s">
        <v>1499</v>
      </c>
      <c r="L921" s="55"/>
      <c r="M921" s="217">
        <v>0</v>
      </c>
      <c r="N921" s="217">
        <v>6700</v>
      </c>
      <c r="O921" s="217">
        <f t="shared" si="14"/>
        <v>144662.2799999998</v>
      </c>
    </row>
    <row r="922" spans="1:15" ht="22.05" hidden="1" customHeight="1" x14ac:dyDescent="0.2">
      <c r="A922" s="300">
        <v>45703</v>
      </c>
      <c r="B922" s="20" t="s">
        <v>185</v>
      </c>
      <c r="C922" s="301">
        <v>53517</v>
      </c>
      <c r="D922" s="22"/>
      <c r="E922" s="307" t="s">
        <v>1488</v>
      </c>
      <c r="F922" s="20" t="s">
        <v>79</v>
      </c>
      <c r="G922" s="41"/>
      <c r="H922" s="21" t="s">
        <v>22</v>
      </c>
      <c r="I922" s="21" t="s">
        <v>103</v>
      </c>
      <c r="J922" s="21" t="s">
        <v>92</v>
      </c>
      <c r="K922" s="203" t="s">
        <v>1500</v>
      </c>
      <c r="L922" s="55"/>
      <c r="M922" s="217">
        <v>0</v>
      </c>
      <c r="N922" s="217">
        <v>850</v>
      </c>
      <c r="O922" s="217">
        <f t="shared" si="14"/>
        <v>143812.2799999998</v>
      </c>
    </row>
    <row r="923" spans="1:15" ht="22.05" hidden="1" customHeight="1" x14ac:dyDescent="0.2">
      <c r="A923" s="300">
        <v>45703</v>
      </c>
      <c r="B923" s="20" t="s">
        <v>185</v>
      </c>
      <c r="C923" s="301">
        <v>53518</v>
      </c>
      <c r="D923" s="22"/>
      <c r="E923" s="307" t="s">
        <v>1489</v>
      </c>
      <c r="F923" s="20" t="s">
        <v>79</v>
      </c>
      <c r="G923" s="41"/>
      <c r="H923" s="21" t="s">
        <v>22</v>
      </c>
      <c r="I923" s="21" t="s">
        <v>103</v>
      </c>
      <c r="J923" s="21" t="s">
        <v>92</v>
      </c>
      <c r="K923" s="203" t="s">
        <v>1501</v>
      </c>
      <c r="L923" s="55"/>
      <c r="M923" s="217">
        <v>0</v>
      </c>
      <c r="N923" s="217">
        <v>1000</v>
      </c>
      <c r="O923" s="217">
        <f t="shared" si="14"/>
        <v>142812.2799999998</v>
      </c>
    </row>
    <row r="924" spans="1:15" ht="22.05" hidden="1" customHeight="1" x14ac:dyDescent="0.2">
      <c r="A924" s="300">
        <v>45703</v>
      </c>
      <c r="B924" s="20" t="s">
        <v>185</v>
      </c>
      <c r="C924" s="301">
        <v>53519</v>
      </c>
      <c r="D924" s="22"/>
      <c r="E924" s="307" t="s">
        <v>128</v>
      </c>
      <c r="F924" s="20" t="s">
        <v>79</v>
      </c>
      <c r="G924" s="41"/>
      <c r="H924" s="21" t="s">
        <v>22</v>
      </c>
      <c r="I924" s="21" t="s">
        <v>56</v>
      </c>
      <c r="J924" s="21" t="s">
        <v>116</v>
      </c>
      <c r="K924" s="203" t="s">
        <v>129</v>
      </c>
      <c r="L924" s="55"/>
      <c r="M924" s="217">
        <v>0</v>
      </c>
      <c r="N924" s="217">
        <v>60</v>
      </c>
      <c r="O924" s="217">
        <f t="shared" si="14"/>
        <v>142752.2799999998</v>
      </c>
    </row>
    <row r="925" spans="1:15" ht="22.05" hidden="1" customHeight="1" x14ac:dyDescent="0.2">
      <c r="A925" s="300">
        <v>45704</v>
      </c>
      <c r="B925" s="20" t="s">
        <v>185</v>
      </c>
      <c r="C925" s="301">
        <v>53521</v>
      </c>
      <c r="D925" s="22"/>
      <c r="E925" s="307" t="s">
        <v>1502</v>
      </c>
      <c r="F925" s="20" t="s">
        <v>79</v>
      </c>
      <c r="G925" s="41"/>
      <c r="H925" s="21" t="s">
        <v>22</v>
      </c>
      <c r="I925" s="21" t="s">
        <v>103</v>
      </c>
      <c r="J925" s="21" t="s">
        <v>60</v>
      </c>
      <c r="K925" s="203" t="s">
        <v>133</v>
      </c>
      <c r="L925" s="55"/>
      <c r="M925" s="217">
        <v>0</v>
      </c>
      <c r="N925" s="217">
        <v>8000</v>
      </c>
      <c r="O925" s="217">
        <f t="shared" si="14"/>
        <v>134752.2799999998</v>
      </c>
    </row>
    <row r="926" spans="1:15" ht="22.05" hidden="1" customHeight="1" x14ac:dyDescent="0.2">
      <c r="A926" s="300">
        <v>45704</v>
      </c>
      <c r="B926" s="20" t="s">
        <v>185</v>
      </c>
      <c r="C926" s="301">
        <v>53522</v>
      </c>
      <c r="D926" s="22"/>
      <c r="E926" s="307" t="s">
        <v>151</v>
      </c>
      <c r="F926" s="20" t="s">
        <v>79</v>
      </c>
      <c r="G926" s="41"/>
      <c r="H926" s="21" t="s">
        <v>22</v>
      </c>
      <c r="I926" s="21" t="s">
        <v>53</v>
      </c>
      <c r="J926" s="21" t="s">
        <v>112</v>
      </c>
      <c r="K926" s="203" t="s">
        <v>135</v>
      </c>
      <c r="L926" s="55"/>
      <c r="M926" s="217">
        <v>0</v>
      </c>
      <c r="N926" s="217">
        <v>500</v>
      </c>
      <c r="O926" s="217">
        <f t="shared" si="14"/>
        <v>134252.2799999998</v>
      </c>
    </row>
    <row r="927" spans="1:15" ht="22.05" hidden="1" customHeight="1" x14ac:dyDescent="0.2">
      <c r="A927" s="300">
        <v>45705</v>
      </c>
      <c r="B927" s="20" t="s">
        <v>185</v>
      </c>
      <c r="C927" s="301">
        <v>53524</v>
      </c>
      <c r="D927" s="22"/>
      <c r="E927" s="307" t="s">
        <v>1503</v>
      </c>
      <c r="F927" s="20" t="s">
        <v>79</v>
      </c>
      <c r="G927" s="41"/>
      <c r="H927" s="21" t="s">
        <v>22</v>
      </c>
      <c r="I927" s="21" t="s">
        <v>54</v>
      </c>
      <c r="J927" s="21" t="s">
        <v>32</v>
      </c>
      <c r="K927" s="203" t="s">
        <v>390</v>
      </c>
      <c r="L927" s="55"/>
      <c r="M927" s="217">
        <v>0</v>
      </c>
      <c r="N927" s="217">
        <v>5000</v>
      </c>
      <c r="O927" s="217">
        <f t="shared" si="14"/>
        <v>129252.2799999998</v>
      </c>
    </row>
    <row r="928" spans="1:15" ht="22.05" hidden="1" customHeight="1" x14ac:dyDescent="0.2">
      <c r="A928" s="300">
        <v>45705</v>
      </c>
      <c r="B928" s="20" t="s">
        <v>185</v>
      </c>
      <c r="C928" s="301">
        <v>53525</v>
      </c>
      <c r="D928" s="22"/>
      <c r="E928" s="307" t="s">
        <v>1504</v>
      </c>
      <c r="F928" s="20" t="s">
        <v>79</v>
      </c>
      <c r="G928" s="41"/>
      <c r="H928" s="21" t="s">
        <v>22</v>
      </c>
      <c r="I928" s="21" t="s">
        <v>103</v>
      </c>
      <c r="J928" s="21" t="s">
        <v>97</v>
      </c>
      <c r="K928" s="203" t="s">
        <v>445</v>
      </c>
      <c r="L928" s="55"/>
      <c r="M928" s="217">
        <v>0</v>
      </c>
      <c r="N928" s="217">
        <v>3882.95</v>
      </c>
      <c r="O928" s="217">
        <f t="shared" si="14"/>
        <v>125369.3299999998</v>
      </c>
    </row>
    <row r="929" spans="1:15" ht="22.05" hidden="1" customHeight="1" x14ac:dyDescent="0.2">
      <c r="A929" s="300">
        <v>45705</v>
      </c>
      <c r="B929" s="20" t="s">
        <v>185</v>
      </c>
      <c r="C929" s="301">
        <v>53526</v>
      </c>
      <c r="D929" s="22"/>
      <c r="E929" s="307" t="s">
        <v>514</v>
      </c>
      <c r="F929" s="20" t="s">
        <v>79</v>
      </c>
      <c r="G929" s="41"/>
      <c r="H929" s="21" t="s">
        <v>22</v>
      </c>
      <c r="I929" s="21" t="s">
        <v>59</v>
      </c>
      <c r="J929" s="21" t="s">
        <v>59</v>
      </c>
      <c r="K929" s="203" t="s">
        <v>122</v>
      </c>
      <c r="L929" s="55"/>
      <c r="M929" s="217">
        <v>0</v>
      </c>
      <c r="N929" s="217">
        <v>815</v>
      </c>
      <c r="O929" s="217">
        <f t="shared" si="14"/>
        <v>124554.3299999998</v>
      </c>
    </row>
    <row r="930" spans="1:15" ht="22.05" hidden="1" customHeight="1" x14ac:dyDescent="0.2">
      <c r="A930" s="300">
        <v>45705</v>
      </c>
      <c r="B930" s="20" t="s">
        <v>185</v>
      </c>
      <c r="C930" s="301">
        <v>53527</v>
      </c>
      <c r="D930" s="22"/>
      <c r="E930" s="307" t="s">
        <v>1505</v>
      </c>
      <c r="F930" s="20" t="s">
        <v>79</v>
      </c>
      <c r="G930" s="41"/>
      <c r="H930" s="21" t="s">
        <v>22</v>
      </c>
      <c r="I930" s="21" t="s">
        <v>56</v>
      </c>
      <c r="J930" s="21" t="s">
        <v>89</v>
      </c>
      <c r="K930" s="203" t="s">
        <v>122</v>
      </c>
      <c r="L930" s="55"/>
      <c r="M930" s="217">
        <v>0</v>
      </c>
      <c r="N930" s="217">
        <v>3769.14</v>
      </c>
      <c r="O930" s="217">
        <f t="shared" si="14"/>
        <v>120785.1899999998</v>
      </c>
    </row>
    <row r="931" spans="1:15" ht="22.05" hidden="1" customHeight="1" x14ac:dyDescent="0.2">
      <c r="A931" s="300">
        <v>45705</v>
      </c>
      <c r="B931" s="20" t="s">
        <v>185</v>
      </c>
      <c r="C931" s="301">
        <v>53528</v>
      </c>
      <c r="D931" s="22"/>
      <c r="E931" s="307" t="s">
        <v>157</v>
      </c>
      <c r="F931" s="20" t="s">
        <v>79</v>
      </c>
      <c r="G931" s="41"/>
      <c r="H931" s="21" t="s">
        <v>22</v>
      </c>
      <c r="I931" s="21" t="s">
        <v>103</v>
      </c>
      <c r="J931" s="21" t="s">
        <v>60</v>
      </c>
      <c r="K931" s="203" t="s">
        <v>135</v>
      </c>
      <c r="L931" s="55"/>
      <c r="M931" s="217">
        <v>0</v>
      </c>
      <c r="N931" s="217">
        <v>650</v>
      </c>
      <c r="O931" s="217">
        <f t="shared" si="14"/>
        <v>120135.1899999998</v>
      </c>
    </row>
    <row r="932" spans="1:15" ht="22.05" hidden="1" customHeight="1" x14ac:dyDescent="0.2">
      <c r="A932" s="300">
        <v>45705</v>
      </c>
      <c r="B932" s="20" t="s">
        <v>185</v>
      </c>
      <c r="C932" s="301">
        <v>53529</v>
      </c>
      <c r="D932" s="22"/>
      <c r="E932" s="307" t="s">
        <v>316</v>
      </c>
      <c r="F932" s="20" t="s">
        <v>79</v>
      </c>
      <c r="G932" s="41"/>
      <c r="H932" s="21" t="s">
        <v>22</v>
      </c>
      <c r="I932" s="21" t="s">
        <v>103</v>
      </c>
      <c r="J932" s="21" t="s">
        <v>97</v>
      </c>
      <c r="K932" s="203" t="s">
        <v>134</v>
      </c>
      <c r="L932" s="55"/>
      <c r="M932" s="217">
        <v>0</v>
      </c>
      <c r="N932" s="217">
        <v>1200</v>
      </c>
      <c r="O932" s="217">
        <f t="shared" si="14"/>
        <v>118935.1899999998</v>
      </c>
    </row>
    <row r="933" spans="1:15" ht="22.05" hidden="1" customHeight="1" x14ac:dyDescent="0.2">
      <c r="A933" s="300">
        <v>45705</v>
      </c>
      <c r="B933" s="20" t="s">
        <v>185</v>
      </c>
      <c r="C933" s="301">
        <v>53530</v>
      </c>
      <c r="D933" s="22"/>
      <c r="E933" s="307" t="s">
        <v>1506</v>
      </c>
      <c r="F933" s="20" t="s">
        <v>79</v>
      </c>
      <c r="G933" s="41"/>
      <c r="H933" s="21" t="s">
        <v>22</v>
      </c>
      <c r="I933" s="21" t="s">
        <v>53</v>
      </c>
      <c r="J933" s="21" t="s">
        <v>113</v>
      </c>
      <c r="K933" s="203" t="s">
        <v>442</v>
      </c>
      <c r="L933" s="55"/>
      <c r="M933" s="217">
        <v>0</v>
      </c>
      <c r="N933" s="217">
        <v>4800</v>
      </c>
      <c r="O933" s="217">
        <f t="shared" si="14"/>
        <v>114135.1899999998</v>
      </c>
    </row>
    <row r="934" spans="1:15" ht="22.05" hidden="1" customHeight="1" x14ac:dyDescent="0.2">
      <c r="A934" s="300">
        <v>45705</v>
      </c>
      <c r="B934" s="20" t="s">
        <v>185</v>
      </c>
      <c r="C934" s="301">
        <v>53531</v>
      </c>
      <c r="D934" s="22"/>
      <c r="E934" s="307" t="s">
        <v>1507</v>
      </c>
      <c r="F934" s="20" t="s">
        <v>79</v>
      </c>
      <c r="G934" s="41"/>
      <c r="H934" s="21" t="s">
        <v>22</v>
      </c>
      <c r="I934" s="21" t="s">
        <v>54</v>
      </c>
      <c r="J934" s="21" t="s">
        <v>41</v>
      </c>
      <c r="K934" s="203" t="s">
        <v>465</v>
      </c>
      <c r="L934" s="55"/>
      <c r="M934" s="303">
        <v>0</v>
      </c>
      <c r="N934" s="303">
        <v>400</v>
      </c>
      <c r="O934" s="217">
        <f t="shared" si="14"/>
        <v>113735.1899999998</v>
      </c>
    </row>
    <row r="935" spans="1:15" ht="22.05" hidden="1" customHeight="1" x14ac:dyDescent="0.2">
      <c r="A935" s="300">
        <v>45705</v>
      </c>
      <c r="B935" s="20" t="s">
        <v>185</v>
      </c>
      <c r="C935" s="301">
        <v>53532</v>
      </c>
      <c r="D935" s="22"/>
      <c r="E935" s="307" t="s">
        <v>649</v>
      </c>
      <c r="F935" s="20" t="s">
        <v>79</v>
      </c>
      <c r="G935" s="41"/>
      <c r="H935" s="21" t="s">
        <v>22</v>
      </c>
      <c r="I935" s="21" t="s">
        <v>53</v>
      </c>
      <c r="J935" s="21" t="s">
        <v>113</v>
      </c>
      <c r="K935" s="203" t="s">
        <v>1515</v>
      </c>
      <c r="L935" s="55"/>
      <c r="M935" s="303">
        <v>0</v>
      </c>
      <c r="N935" s="303">
        <v>3300</v>
      </c>
      <c r="O935" s="217">
        <f t="shared" si="14"/>
        <v>110435.1899999998</v>
      </c>
    </row>
    <row r="936" spans="1:15" ht="22.05" hidden="1" customHeight="1" x14ac:dyDescent="0.2">
      <c r="A936" s="300">
        <v>45705</v>
      </c>
      <c r="B936" s="20" t="s">
        <v>185</v>
      </c>
      <c r="C936" s="301">
        <v>53533</v>
      </c>
      <c r="D936" s="22"/>
      <c r="E936" s="307" t="s">
        <v>647</v>
      </c>
      <c r="F936" s="20" t="s">
        <v>79</v>
      </c>
      <c r="G936" s="41"/>
      <c r="H936" s="21" t="s">
        <v>22</v>
      </c>
      <c r="I936" s="21" t="s">
        <v>53</v>
      </c>
      <c r="J936" s="21" t="s">
        <v>113</v>
      </c>
      <c r="K936" s="203" t="s">
        <v>269</v>
      </c>
      <c r="L936" s="55"/>
      <c r="M936" s="303">
        <v>0</v>
      </c>
      <c r="N936" s="303">
        <v>3300</v>
      </c>
      <c r="O936" s="217">
        <f t="shared" si="14"/>
        <v>107135.1899999998</v>
      </c>
    </row>
    <row r="937" spans="1:15" ht="22.05" hidden="1" customHeight="1" x14ac:dyDescent="0.2">
      <c r="A937" s="300">
        <v>45705</v>
      </c>
      <c r="B937" s="20" t="s">
        <v>185</v>
      </c>
      <c r="C937" s="301">
        <v>53534</v>
      </c>
      <c r="D937" s="22"/>
      <c r="E937" s="307" t="s">
        <v>648</v>
      </c>
      <c r="F937" s="20" t="s">
        <v>79</v>
      </c>
      <c r="G937" s="41"/>
      <c r="H937" s="21" t="s">
        <v>22</v>
      </c>
      <c r="I937" s="21" t="s">
        <v>53</v>
      </c>
      <c r="J937" s="21" t="s">
        <v>113</v>
      </c>
      <c r="K937" s="203" t="s">
        <v>164</v>
      </c>
      <c r="L937" s="55"/>
      <c r="M937" s="303">
        <v>0</v>
      </c>
      <c r="N937" s="303">
        <v>3900</v>
      </c>
      <c r="O937" s="217">
        <f t="shared" si="14"/>
        <v>103235.1899999998</v>
      </c>
    </row>
    <row r="938" spans="1:15" ht="22.05" hidden="1" customHeight="1" x14ac:dyDescent="0.2">
      <c r="A938" s="300">
        <v>45705</v>
      </c>
      <c r="B938" s="20" t="s">
        <v>185</v>
      </c>
      <c r="C938" s="301">
        <v>53535</v>
      </c>
      <c r="D938" s="22"/>
      <c r="E938" s="307" t="s">
        <v>1508</v>
      </c>
      <c r="F938" s="20" t="s">
        <v>79</v>
      </c>
      <c r="G938" s="41"/>
      <c r="H938" s="21" t="s">
        <v>22</v>
      </c>
      <c r="I938" s="21" t="s">
        <v>53</v>
      </c>
      <c r="J938" s="21" t="s">
        <v>113</v>
      </c>
      <c r="K938" s="203" t="s">
        <v>660</v>
      </c>
      <c r="L938" s="55"/>
      <c r="M938" s="217">
        <v>0</v>
      </c>
      <c r="N938" s="217">
        <v>5100</v>
      </c>
      <c r="O938" s="217">
        <f t="shared" si="14"/>
        <v>98135.189999999799</v>
      </c>
    </row>
    <row r="939" spans="1:15" ht="22.05" hidden="1" customHeight="1" x14ac:dyDescent="0.2">
      <c r="A939" s="300">
        <v>45705</v>
      </c>
      <c r="B939" s="20" t="s">
        <v>185</v>
      </c>
      <c r="C939" s="301">
        <v>53536</v>
      </c>
      <c r="D939" s="22"/>
      <c r="E939" s="307" t="s">
        <v>1509</v>
      </c>
      <c r="F939" s="20" t="s">
        <v>79</v>
      </c>
      <c r="G939" s="41"/>
      <c r="H939" s="21" t="s">
        <v>22</v>
      </c>
      <c r="I939" s="21" t="s">
        <v>103</v>
      </c>
      <c r="J939" s="21" t="s">
        <v>95</v>
      </c>
      <c r="K939" s="203" t="s">
        <v>133</v>
      </c>
      <c r="L939" s="55"/>
      <c r="M939" s="217">
        <v>0</v>
      </c>
      <c r="N939" s="217">
        <v>1100</v>
      </c>
      <c r="O939" s="217">
        <f t="shared" si="14"/>
        <v>97035.189999999799</v>
      </c>
    </row>
    <row r="940" spans="1:15" ht="22.05" hidden="1" customHeight="1" x14ac:dyDescent="0.2">
      <c r="A940" s="300">
        <v>45705</v>
      </c>
      <c r="B940" s="20" t="s">
        <v>185</v>
      </c>
      <c r="C940" s="301">
        <v>53537</v>
      </c>
      <c r="D940" s="22"/>
      <c r="E940" s="307" t="s">
        <v>1510</v>
      </c>
      <c r="F940" s="20" t="s">
        <v>79</v>
      </c>
      <c r="G940" s="41"/>
      <c r="H940" s="21" t="s">
        <v>22</v>
      </c>
      <c r="I940" s="21" t="s">
        <v>55</v>
      </c>
      <c r="J940" s="21" t="s">
        <v>73</v>
      </c>
      <c r="K940" s="203" t="s">
        <v>1516</v>
      </c>
      <c r="L940" s="55"/>
      <c r="M940" s="303">
        <v>0</v>
      </c>
      <c r="N940" s="303">
        <v>9220</v>
      </c>
      <c r="O940" s="217">
        <f t="shared" si="14"/>
        <v>87815.189999999799</v>
      </c>
    </row>
    <row r="941" spans="1:15" ht="22.05" hidden="1" customHeight="1" x14ac:dyDescent="0.2">
      <c r="A941" s="300">
        <v>45705</v>
      </c>
      <c r="B941" s="20" t="s">
        <v>185</v>
      </c>
      <c r="C941" s="301">
        <v>53538</v>
      </c>
      <c r="D941" s="22"/>
      <c r="E941" s="307" t="s">
        <v>1511</v>
      </c>
      <c r="F941" s="20" t="s">
        <v>79</v>
      </c>
      <c r="G941" s="41"/>
      <c r="H941" s="21" t="s">
        <v>22</v>
      </c>
      <c r="I941" s="21" t="s">
        <v>55</v>
      </c>
      <c r="J941" s="21" t="s">
        <v>261</v>
      </c>
      <c r="K941" s="203" t="s">
        <v>1517</v>
      </c>
      <c r="L941" s="55"/>
      <c r="M941" s="303">
        <v>0</v>
      </c>
      <c r="N941" s="303">
        <v>5000</v>
      </c>
      <c r="O941" s="217">
        <f t="shared" si="14"/>
        <v>82815.189999999799</v>
      </c>
    </row>
    <row r="942" spans="1:15" ht="22.05" hidden="1" customHeight="1" x14ac:dyDescent="0.2">
      <c r="A942" s="300">
        <v>45705</v>
      </c>
      <c r="B942" s="20" t="s">
        <v>185</v>
      </c>
      <c r="C942" s="301">
        <v>53539</v>
      </c>
      <c r="D942" s="22"/>
      <c r="E942" s="307" t="s">
        <v>1512</v>
      </c>
      <c r="F942" s="20" t="s">
        <v>79</v>
      </c>
      <c r="G942" s="41"/>
      <c r="H942" s="21" t="s">
        <v>22</v>
      </c>
      <c r="I942" s="41" t="s">
        <v>55</v>
      </c>
      <c r="J942" s="21" t="s">
        <v>73</v>
      </c>
      <c r="K942" s="203" t="s">
        <v>358</v>
      </c>
      <c r="L942" s="55"/>
      <c r="M942" s="303">
        <v>0</v>
      </c>
      <c r="N942" s="303">
        <v>190</v>
      </c>
      <c r="O942" s="217">
        <f t="shared" si="14"/>
        <v>82625.189999999799</v>
      </c>
    </row>
    <row r="943" spans="1:15" ht="22.05" hidden="1" customHeight="1" x14ac:dyDescent="0.2">
      <c r="A943" s="300">
        <v>45705</v>
      </c>
      <c r="B943" s="20" t="s">
        <v>185</v>
      </c>
      <c r="C943" s="301">
        <v>53540</v>
      </c>
      <c r="D943" s="22"/>
      <c r="E943" s="307" t="s">
        <v>1513</v>
      </c>
      <c r="F943" s="20" t="s">
        <v>79</v>
      </c>
      <c r="G943" s="41"/>
      <c r="H943" s="21" t="s">
        <v>22</v>
      </c>
      <c r="I943" s="21" t="s">
        <v>55</v>
      </c>
      <c r="J943" s="21" t="s">
        <v>73</v>
      </c>
      <c r="K943" s="203" t="s">
        <v>140</v>
      </c>
      <c r="L943" s="55"/>
      <c r="M943" s="303">
        <v>0</v>
      </c>
      <c r="N943" s="303">
        <v>1500</v>
      </c>
      <c r="O943" s="217">
        <f t="shared" si="14"/>
        <v>81125.189999999799</v>
      </c>
    </row>
    <row r="944" spans="1:15" ht="22.05" hidden="1" customHeight="1" x14ac:dyDescent="0.2">
      <c r="A944" s="300">
        <v>45705</v>
      </c>
      <c r="B944" s="20" t="s">
        <v>185</v>
      </c>
      <c r="C944" s="301">
        <v>53541</v>
      </c>
      <c r="D944" s="22"/>
      <c r="E944" s="307" t="s">
        <v>1514</v>
      </c>
      <c r="F944" s="20" t="s">
        <v>79</v>
      </c>
      <c r="G944" s="41"/>
      <c r="H944" s="21" t="s">
        <v>22</v>
      </c>
      <c r="I944" s="21" t="s">
        <v>103</v>
      </c>
      <c r="J944" s="21" t="s">
        <v>102</v>
      </c>
      <c r="K944" s="203" t="s">
        <v>210</v>
      </c>
      <c r="L944" s="55"/>
      <c r="M944" s="303">
        <v>0</v>
      </c>
      <c r="N944" s="303">
        <v>400</v>
      </c>
      <c r="O944" s="217">
        <f t="shared" si="14"/>
        <v>80725.189999999799</v>
      </c>
    </row>
    <row r="945" spans="1:15" ht="22.05" hidden="1" customHeight="1" x14ac:dyDescent="0.2">
      <c r="A945" s="300">
        <v>45705</v>
      </c>
      <c r="B945" s="20" t="s">
        <v>185</v>
      </c>
      <c r="C945" s="301">
        <v>53542</v>
      </c>
      <c r="D945" s="22"/>
      <c r="E945" s="307" t="s">
        <v>152</v>
      </c>
      <c r="F945" s="20" t="s">
        <v>79</v>
      </c>
      <c r="G945" s="41"/>
      <c r="H945" s="21" t="s">
        <v>22</v>
      </c>
      <c r="I945" s="21" t="s">
        <v>53</v>
      </c>
      <c r="J945" s="21" t="s">
        <v>113</v>
      </c>
      <c r="K945" s="203" t="s">
        <v>163</v>
      </c>
      <c r="L945" s="55"/>
      <c r="M945" s="217">
        <v>0</v>
      </c>
      <c r="N945" s="217">
        <v>600</v>
      </c>
      <c r="O945" s="217">
        <f t="shared" si="14"/>
        <v>80125.189999999799</v>
      </c>
    </row>
    <row r="946" spans="1:15" ht="22.05" hidden="1" customHeight="1" x14ac:dyDescent="0.2">
      <c r="A946" s="300">
        <v>45706</v>
      </c>
      <c r="B946" s="20" t="s">
        <v>185</v>
      </c>
      <c r="C946" s="301">
        <v>53544</v>
      </c>
      <c r="D946" s="22"/>
      <c r="E946" s="307" t="s">
        <v>1519</v>
      </c>
      <c r="F946" s="20" t="s">
        <v>79</v>
      </c>
      <c r="G946" s="41"/>
      <c r="H946" s="21" t="s">
        <v>22</v>
      </c>
      <c r="I946" s="21" t="s">
        <v>103</v>
      </c>
      <c r="J946" s="21" t="s">
        <v>102</v>
      </c>
      <c r="K946" s="203" t="s">
        <v>1528</v>
      </c>
      <c r="L946" s="55"/>
      <c r="M946" s="217">
        <v>0</v>
      </c>
      <c r="N946" s="217">
        <v>1000</v>
      </c>
      <c r="O946" s="217">
        <f t="shared" si="14"/>
        <v>79125.189999999799</v>
      </c>
    </row>
    <row r="947" spans="1:15" ht="22.05" hidden="1" customHeight="1" x14ac:dyDescent="0.2">
      <c r="A947" s="300">
        <v>45706</v>
      </c>
      <c r="B947" s="20" t="s">
        <v>185</v>
      </c>
      <c r="C947" s="301">
        <v>53545</v>
      </c>
      <c r="D947" s="22"/>
      <c r="E947" s="307" t="s">
        <v>154</v>
      </c>
      <c r="F947" s="20" t="s">
        <v>79</v>
      </c>
      <c r="G947" s="41"/>
      <c r="H947" s="21" t="s">
        <v>22</v>
      </c>
      <c r="I947" s="21" t="s">
        <v>103</v>
      </c>
      <c r="J947" s="21" t="s">
        <v>219</v>
      </c>
      <c r="K947" s="203" t="s">
        <v>266</v>
      </c>
      <c r="L947" s="55"/>
      <c r="M947" s="217">
        <v>0</v>
      </c>
      <c r="N947" s="217">
        <v>660</v>
      </c>
      <c r="O947" s="217">
        <f t="shared" si="14"/>
        <v>78465.189999999799</v>
      </c>
    </row>
    <row r="948" spans="1:15" ht="22.05" hidden="1" customHeight="1" x14ac:dyDescent="0.2">
      <c r="A948" s="300">
        <v>45706</v>
      </c>
      <c r="B948" s="20" t="s">
        <v>185</v>
      </c>
      <c r="C948" s="301">
        <v>53546</v>
      </c>
      <c r="D948" s="22"/>
      <c r="E948" s="307" t="s">
        <v>270</v>
      </c>
      <c r="F948" s="20" t="s">
        <v>79</v>
      </c>
      <c r="G948" s="41"/>
      <c r="H948" s="21" t="s">
        <v>22</v>
      </c>
      <c r="I948" s="21" t="s">
        <v>54</v>
      </c>
      <c r="J948" s="21" t="s">
        <v>64</v>
      </c>
      <c r="K948" s="203" t="s">
        <v>241</v>
      </c>
      <c r="L948" s="55"/>
      <c r="M948" s="217">
        <v>0</v>
      </c>
      <c r="N948" s="217">
        <v>1500</v>
      </c>
      <c r="O948" s="217">
        <f t="shared" si="14"/>
        <v>76965.189999999799</v>
      </c>
    </row>
    <row r="949" spans="1:15" ht="22.05" hidden="1" customHeight="1" x14ac:dyDescent="0.2">
      <c r="A949" s="300">
        <v>45706</v>
      </c>
      <c r="B949" s="20" t="s">
        <v>185</v>
      </c>
      <c r="C949" s="301">
        <v>53547</v>
      </c>
      <c r="D949" s="22"/>
      <c r="E949" s="307" t="s">
        <v>127</v>
      </c>
      <c r="F949" s="20" t="s">
        <v>79</v>
      </c>
      <c r="G949" s="41"/>
      <c r="H949" s="21" t="s">
        <v>22</v>
      </c>
      <c r="I949" s="21" t="s">
        <v>54</v>
      </c>
      <c r="J949" s="21" t="s">
        <v>63</v>
      </c>
      <c r="K949" s="203" t="s">
        <v>141</v>
      </c>
      <c r="L949" s="55"/>
      <c r="M949" s="217">
        <v>0</v>
      </c>
      <c r="N949" s="217">
        <v>1000</v>
      </c>
      <c r="O949" s="217">
        <f t="shared" si="14"/>
        <v>75965.189999999799</v>
      </c>
    </row>
    <row r="950" spans="1:15" ht="22.05" hidden="1" customHeight="1" x14ac:dyDescent="0.2">
      <c r="A950" s="300">
        <v>45706</v>
      </c>
      <c r="B950" s="20" t="s">
        <v>185</v>
      </c>
      <c r="C950" s="301">
        <v>53548</v>
      </c>
      <c r="D950" s="22"/>
      <c r="E950" s="307" t="s">
        <v>1520</v>
      </c>
      <c r="F950" s="20" t="s">
        <v>79</v>
      </c>
      <c r="G950" s="41"/>
      <c r="H950" s="21" t="s">
        <v>22</v>
      </c>
      <c r="I950" s="21" t="s">
        <v>103</v>
      </c>
      <c r="J950" s="21" t="s">
        <v>214</v>
      </c>
      <c r="K950" s="203" t="s">
        <v>156</v>
      </c>
      <c r="L950" s="55"/>
      <c r="M950" s="217">
        <v>0</v>
      </c>
      <c r="N950" s="217">
        <v>250</v>
      </c>
      <c r="O950" s="217">
        <f t="shared" si="14"/>
        <v>75715.189999999799</v>
      </c>
    </row>
    <row r="951" spans="1:15" ht="22.05" hidden="1" customHeight="1" x14ac:dyDescent="0.2">
      <c r="A951" s="300">
        <v>45706</v>
      </c>
      <c r="B951" s="20" t="s">
        <v>185</v>
      </c>
      <c r="C951" s="301">
        <v>53549</v>
      </c>
      <c r="D951" s="22"/>
      <c r="E951" s="307" t="s">
        <v>1013</v>
      </c>
      <c r="F951" s="20" t="s">
        <v>79</v>
      </c>
      <c r="G951" s="41"/>
      <c r="H951" s="21" t="s">
        <v>21</v>
      </c>
      <c r="I951" s="21" t="s">
        <v>28</v>
      </c>
      <c r="J951" s="21" t="s">
        <v>30</v>
      </c>
      <c r="K951" s="203"/>
      <c r="L951" s="55"/>
      <c r="M951" s="217">
        <v>71400</v>
      </c>
      <c r="N951" s="217">
        <v>0</v>
      </c>
      <c r="O951" s="217">
        <f t="shared" si="14"/>
        <v>147115.1899999998</v>
      </c>
    </row>
    <row r="952" spans="1:15" ht="22.05" hidden="1" customHeight="1" x14ac:dyDescent="0.2">
      <c r="A952" s="300">
        <v>45706</v>
      </c>
      <c r="B952" s="20" t="s">
        <v>185</v>
      </c>
      <c r="C952" s="301">
        <v>53550</v>
      </c>
      <c r="D952" s="22"/>
      <c r="E952" s="307" t="s">
        <v>128</v>
      </c>
      <c r="F952" s="20" t="s">
        <v>79</v>
      </c>
      <c r="G952" s="41"/>
      <c r="H952" s="21" t="s">
        <v>22</v>
      </c>
      <c r="I952" s="21" t="s">
        <v>56</v>
      </c>
      <c r="J952" s="21" t="s">
        <v>116</v>
      </c>
      <c r="K952" s="203" t="s">
        <v>129</v>
      </c>
      <c r="L952" s="55"/>
      <c r="M952" s="217">
        <v>0</v>
      </c>
      <c r="N952" s="217">
        <v>60</v>
      </c>
      <c r="O952" s="217">
        <f t="shared" si="14"/>
        <v>147055.1899999998</v>
      </c>
    </row>
    <row r="953" spans="1:15" ht="22.05" hidden="1" customHeight="1" x14ac:dyDescent="0.2">
      <c r="A953" s="300">
        <v>45706</v>
      </c>
      <c r="B953" s="20" t="s">
        <v>185</v>
      </c>
      <c r="C953" s="301">
        <v>53551</v>
      </c>
      <c r="D953" s="22"/>
      <c r="E953" s="307" t="s">
        <v>1521</v>
      </c>
      <c r="F953" s="20" t="s">
        <v>79</v>
      </c>
      <c r="G953" s="41"/>
      <c r="H953" s="21" t="s">
        <v>22</v>
      </c>
      <c r="I953" s="21" t="s">
        <v>103</v>
      </c>
      <c r="J953" s="21" t="s">
        <v>95</v>
      </c>
      <c r="K953" s="203" t="s">
        <v>1529</v>
      </c>
      <c r="L953" s="55"/>
      <c r="M953" s="217">
        <v>0</v>
      </c>
      <c r="N953" s="217">
        <v>800</v>
      </c>
      <c r="O953" s="217">
        <f t="shared" si="14"/>
        <v>146255.1899999998</v>
      </c>
    </row>
    <row r="954" spans="1:15" ht="22.05" hidden="1" customHeight="1" x14ac:dyDescent="0.2">
      <c r="A954" s="300">
        <v>45706</v>
      </c>
      <c r="B954" s="20" t="s">
        <v>185</v>
      </c>
      <c r="C954" s="301">
        <v>53552</v>
      </c>
      <c r="D954" s="22"/>
      <c r="E954" s="307" t="s">
        <v>925</v>
      </c>
      <c r="F954" s="20" t="s">
        <v>79</v>
      </c>
      <c r="G954" s="41"/>
      <c r="H954" s="21" t="s">
        <v>22</v>
      </c>
      <c r="I954" s="21" t="s">
        <v>103</v>
      </c>
      <c r="J954" s="21" t="s">
        <v>60</v>
      </c>
      <c r="K954" s="203" t="s">
        <v>135</v>
      </c>
      <c r="L954" s="55"/>
      <c r="M954" s="217">
        <v>0</v>
      </c>
      <c r="N954" s="217">
        <v>2835</v>
      </c>
      <c r="O954" s="217">
        <f t="shared" si="14"/>
        <v>143420.1899999998</v>
      </c>
    </row>
    <row r="955" spans="1:15" ht="22.05" hidden="1" customHeight="1" x14ac:dyDescent="0.2">
      <c r="A955" s="300">
        <v>45706</v>
      </c>
      <c r="B955" s="20" t="s">
        <v>185</v>
      </c>
      <c r="C955" s="301">
        <v>53553</v>
      </c>
      <c r="D955" s="22"/>
      <c r="E955" s="307" t="s">
        <v>154</v>
      </c>
      <c r="F955" s="20" t="s">
        <v>79</v>
      </c>
      <c r="G955" s="41"/>
      <c r="H955" s="21" t="s">
        <v>22</v>
      </c>
      <c r="I955" s="21" t="s">
        <v>103</v>
      </c>
      <c r="J955" s="21" t="s">
        <v>219</v>
      </c>
      <c r="K955" s="203" t="s">
        <v>266</v>
      </c>
      <c r="L955" s="55"/>
      <c r="M955" s="217">
        <v>0</v>
      </c>
      <c r="N955" s="217">
        <v>1500</v>
      </c>
      <c r="O955" s="217">
        <f t="shared" si="14"/>
        <v>141920.1899999998</v>
      </c>
    </row>
    <row r="956" spans="1:15" ht="22.05" hidden="1" customHeight="1" x14ac:dyDescent="0.2">
      <c r="A956" s="300">
        <v>45706</v>
      </c>
      <c r="B956" s="20" t="s">
        <v>185</v>
      </c>
      <c r="C956" s="301">
        <v>53554</v>
      </c>
      <c r="D956" s="22"/>
      <c r="E956" s="307" t="s">
        <v>1522</v>
      </c>
      <c r="F956" s="20" t="s">
        <v>79</v>
      </c>
      <c r="G956" s="41"/>
      <c r="H956" s="21" t="s">
        <v>22</v>
      </c>
      <c r="I956" s="21" t="s">
        <v>103</v>
      </c>
      <c r="J956" s="21" t="s">
        <v>60</v>
      </c>
      <c r="K956" s="203" t="s">
        <v>1530</v>
      </c>
      <c r="L956" s="55"/>
      <c r="M956" s="217">
        <v>0</v>
      </c>
      <c r="N956" s="217">
        <v>4150</v>
      </c>
      <c r="O956" s="217">
        <f t="shared" si="14"/>
        <v>137770.1899999998</v>
      </c>
    </row>
    <row r="957" spans="1:15" ht="22.05" hidden="1" customHeight="1" x14ac:dyDescent="0.2">
      <c r="A957" s="300">
        <v>45706</v>
      </c>
      <c r="B957" s="20" t="s">
        <v>185</v>
      </c>
      <c r="C957" s="301">
        <v>53555</v>
      </c>
      <c r="D957" s="22"/>
      <c r="E957" s="307" t="s">
        <v>1523</v>
      </c>
      <c r="F957" s="20" t="s">
        <v>79</v>
      </c>
      <c r="G957" s="41"/>
      <c r="H957" s="21" t="s">
        <v>22</v>
      </c>
      <c r="I957" s="21" t="s">
        <v>103</v>
      </c>
      <c r="J957" s="21" t="s">
        <v>219</v>
      </c>
      <c r="K957" s="203" t="s">
        <v>1404</v>
      </c>
      <c r="L957" s="55"/>
      <c r="M957" s="217">
        <v>0</v>
      </c>
      <c r="N957" s="217">
        <v>360</v>
      </c>
      <c r="O957" s="217">
        <f t="shared" si="14"/>
        <v>137410.1899999998</v>
      </c>
    </row>
    <row r="958" spans="1:15" ht="22.05" hidden="1" customHeight="1" x14ac:dyDescent="0.2">
      <c r="A958" s="300">
        <v>45706</v>
      </c>
      <c r="B958" s="20" t="s">
        <v>185</v>
      </c>
      <c r="C958" s="301">
        <v>53556</v>
      </c>
      <c r="D958" s="22"/>
      <c r="E958" s="307" t="s">
        <v>227</v>
      </c>
      <c r="F958" s="20" t="s">
        <v>79</v>
      </c>
      <c r="G958" s="41"/>
      <c r="H958" s="21" t="s">
        <v>22</v>
      </c>
      <c r="I958" s="21" t="s">
        <v>53</v>
      </c>
      <c r="J958" s="21" t="s">
        <v>113</v>
      </c>
      <c r="K958" s="203" t="s">
        <v>1531</v>
      </c>
      <c r="L958" s="55"/>
      <c r="M958" s="217">
        <v>0</v>
      </c>
      <c r="N958" s="217">
        <v>1750</v>
      </c>
      <c r="O958" s="217">
        <f t="shared" si="14"/>
        <v>135660.1899999998</v>
      </c>
    </row>
    <row r="959" spans="1:15" ht="22.05" hidden="1" customHeight="1" x14ac:dyDescent="0.2">
      <c r="A959" s="300">
        <v>45706</v>
      </c>
      <c r="B959" s="20" t="s">
        <v>185</v>
      </c>
      <c r="C959" s="301">
        <v>53557</v>
      </c>
      <c r="D959" s="22"/>
      <c r="E959" s="307" t="s">
        <v>322</v>
      </c>
      <c r="F959" s="20" t="s">
        <v>79</v>
      </c>
      <c r="G959" s="41"/>
      <c r="H959" s="21" t="s">
        <v>22</v>
      </c>
      <c r="I959" s="21" t="s">
        <v>103</v>
      </c>
      <c r="J959" s="21" t="s">
        <v>102</v>
      </c>
      <c r="K959" s="203" t="s">
        <v>1531</v>
      </c>
      <c r="L959" s="55"/>
      <c r="M959" s="217">
        <v>0</v>
      </c>
      <c r="N959" s="217">
        <v>1400</v>
      </c>
      <c r="O959" s="217">
        <f t="shared" si="14"/>
        <v>134260.1899999998</v>
      </c>
    </row>
    <row r="960" spans="1:15" ht="22.05" hidden="1" customHeight="1" x14ac:dyDescent="0.2">
      <c r="A960" s="300">
        <v>45706</v>
      </c>
      <c r="B960" s="20" t="s">
        <v>185</v>
      </c>
      <c r="C960" s="301">
        <v>53558</v>
      </c>
      <c r="D960" s="22"/>
      <c r="E960" s="307" t="s">
        <v>1524</v>
      </c>
      <c r="F960" s="20" t="s">
        <v>79</v>
      </c>
      <c r="G960" s="41"/>
      <c r="H960" s="21" t="s">
        <v>22</v>
      </c>
      <c r="I960" s="21" t="s">
        <v>103</v>
      </c>
      <c r="J960" s="21" t="s">
        <v>95</v>
      </c>
      <c r="K960" s="203" t="s">
        <v>266</v>
      </c>
      <c r="L960" s="55"/>
      <c r="M960" s="217">
        <v>0</v>
      </c>
      <c r="N960" s="217">
        <v>190</v>
      </c>
      <c r="O960" s="217">
        <f t="shared" si="14"/>
        <v>134070.1899999998</v>
      </c>
    </row>
    <row r="961" spans="1:15" ht="22.05" hidden="1" customHeight="1" x14ac:dyDescent="0.2">
      <c r="A961" s="300">
        <v>45706</v>
      </c>
      <c r="B961" s="20" t="s">
        <v>185</v>
      </c>
      <c r="C961" s="301">
        <v>53559</v>
      </c>
      <c r="D961" s="22"/>
      <c r="E961" s="307" t="s">
        <v>1525</v>
      </c>
      <c r="F961" s="20" t="s">
        <v>79</v>
      </c>
      <c r="G961" s="41"/>
      <c r="H961" s="21" t="s">
        <v>22</v>
      </c>
      <c r="I961" s="21" t="s">
        <v>103</v>
      </c>
      <c r="J961" s="21" t="s">
        <v>92</v>
      </c>
      <c r="K961" s="203" t="s">
        <v>498</v>
      </c>
      <c r="L961" s="55"/>
      <c r="M961" s="217">
        <v>0</v>
      </c>
      <c r="N961" s="217">
        <v>1100</v>
      </c>
      <c r="O961" s="217">
        <f t="shared" si="14"/>
        <v>132970.1899999998</v>
      </c>
    </row>
    <row r="962" spans="1:15" ht="22.05" hidden="1" customHeight="1" x14ac:dyDescent="0.2">
      <c r="A962" s="300">
        <v>45706</v>
      </c>
      <c r="B962" s="20" t="s">
        <v>185</v>
      </c>
      <c r="C962" s="301">
        <v>53560</v>
      </c>
      <c r="D962" s="22"/>
      <c r="E962" s="307" t="s">
        <v>1526</v>
      </c>
      <c r="F962" s="20" t="s">
        <v>79</v>
      </c>
      <c r="G962" s="41"/>
      <c r="H962" s="21" t="s">
        <v>22</v>
      </c>
      <c r="I962" s="21" t="s">
        <v>103</v>
      </c>
      <c r="J962" s="21" t="s">
        <v>93</v>
      </c>
      <c r="K962" s="203" t="s">
        <v>355</v>
      </c>
      <c r="L962" s="55"/>
      <c r="M962" s="217">
        <v>0</v>
      </c>
      <c r="N962" s="217">
        <v>1020</v>
      </c>
      <c r="O962" s="217">
        <f t="shared" si="14"/>
        <v>131950.1899999998</v>
      </c>
    </row>
    <row r="963" spans="1:15" ht="22.05" hidden="1" customHeight="1" x14ac:dyDescent="0.2">
      <c r="A963" s="300">
        <v>45706</v>
      </c>
      <c r="B963" s="20" t="s">
        <v>185</v>
      </c>
      <c r="C963" s="301">
        <v>53561</v>
      </c>
      <c r="D963" s="22"/>
      <c r="E963" s="307" t="s">
        <v>154</v>
      </c>
      <c r="F963" s="20" t="s">
        <v>79</v>
      </c>
      <c r="G963" s="41"/>
      <c r="H963" s="21" t="s">
        <v>22</v>
      </c>
      <c r="I963" s="21" t="s">
        <v>103</v>
      </c>
      <c r="J963" s="21" t="s">
        <v>219</v>
      </c>
      <c r="K963" s="203" t="s">
        <v>1422</v>
      </c>
      <c r="L963" s="55"/>
      <c r="M963" s="217">
        <v>0</v>
      </c>
      <c r="N963" s="217">
        <v>695</v>
      </c>
      <c r="O963" s="217">
        <f t="shared" si="14"/>
        <v>131255.1899999998</v>
      </c>
    </row>
    <row r="964" spans="1:15" ht="22.05" hidden="1" customHeight="1" x14ac:dyDescent="0.2">
      <c r="A964" s="300">
        <v>45706</v>
      </c>
      <c r="B964" s="20" t="s">
        <v>185</v>
      </c>
      <c r="C964" s="301">
        <v>53562</v>
      </c>
      <c r="D964" s="22"/>
      <c r="E964" s="307" t="s">
        <v>1527</v>
      </c>
      <c r="F964" s="20" t="s">
        <v>79</v>
      </c>
      <c r="G964" s="41"/>
      <c r="H964" s="21" t="s">
        <v>22</v>
      </c>
      <c r="I964" s="21" t="s">
        <v>54</v>
      </c>
      <c r="J964" s="21" t="s">
        <v>41</v>
      </c>
      <c r="K964" s="203" t="s">
        <v>122</v>
      </c>
      <c r="L964" s="55"/>
      <c r="M964" s="217">
        <v>0</v>
      </c>
      <c r="N964" s="217">
        <v>2900</v>
      </c>
      <c r="O964" s="217">
        <f t="shared" si="14"/>
        <v>128355.1899999998</v>
      </c>
    </row>
    <row r="965" spans="1:15" ht="22.05" hidden="1" customHeight="1" x14ac:dyDescent="0.2">
      <c r="A965" s="300">
        <v>45707</v>
      </c>
      <c r="B965" s="20" t="s">
        <v>185</v>
      </c>
      <c r="C965" s="301">
        <v>53564</v>
      </c>
      <c r="D965" s="22"/>
      <c r="E965" s="307" t="s">
        <v>154</v>
      </c>
      <c r="F965" s="20" t="s">
        <v>79</v>
      </c>
      <c r="G965" s="41"/>
      <c r="H965" s="21" t="s">
        <v>22</v>
      </c>
      <c r="I965" s="21" t="s">
        <v>103</v>
      </c>
      <c r="J965" s="21" t="s">
        <v>219</v>
      </c>
      <c r="K965" s="203" t="s">
        <v>1422</v>
      </c>
      <c r="L965" s="55"/>
      <c r="M965" s="217">
        <v>0</v>
      </c>
      <c r="N965" s="217">
        <v>200</v>
      </c>
      <c r="O965" s="217">
        <f t="shared" si="14"/>
        <v>128155.1899999998</v>
      </c>
    </row>
    <row r="966" spans="1:15" ht="22.05" hidden="1" customHeight="1" x14ac:dyDescent="0.2">
      <c r="A966" s="300">
        <v>45707</v>
      </c>
      <c r="B966" s="20" t="s">
        <v>185</v>
      </c>
      <c r="C966" s="301">
        <v>53565</v>
      </c>
      <c r="D966" s="22"/>
      <c r="E966" s="307" t="s">
        <v>1532</v>
      </c>
      <c r="F966" s="20" t="s">
        <v>79</v>
      </c>
      <c r="G966" s="41"/>
      <c r="H966" s="21" t="s">
        <v>22</v>
      </c>
      <c r="I966" s="21" t="s">
        <v>54</v>
      </c>
      <c r="J966" s="21" t="s">
        <v>41</v>
      </c>
      <c r="K966" s="203" t="s">
        <v>1542</v>
      </c>
      <c r="L966" s="55"/>
      <c r="M966" s="217">
        <v>0</v>
      </c>
      <c r="N966" s="217">
        <v>600</v>
      </c>
      <c r="O966" s="217">
        <f t="shared" si="14"/>
        <v>127555.1899999998</v>
      </c>
    </row>
    <row r="967" spans="1:15" ht="22.05" hidden="1" customHeight="1" x14ac:dyDescent="0.2">
      <c r="A967" s="300">
        <v>45707</v>
      </c>
      <c r="B967" s="20" t="s">
        <v>185</v>
      </c>
      <c r="C967" s="301">
        <v>53566</v>
      </c>
      <c r="D967" s="22"/>
      <c r="E967" s="307" t="s">
        <v>131</v>
      </c>
      <c r="F967" s="20" t="s">
        <v>79</v>
      </c>
      <c r="G967" s="41"/>
      <c r="H967" s="21" t="s">
        <v>22</v>
      </c>
      <c r="I967" s="21" t="s">
        <v>103</v>
      </c>
      <c r="J967" s="21" t="s">
        <v>214</v>
      </c>
      <c r="K967" s="203" t="s">
        <v>132</v>
      </c>
      <c r="L967" s="55"/>
      <c r="M967" s="217">
        <v>0</v>
      </c>
      <c r="N967" s="217">
        <v>400</v>
      </c>
      <c r="O967" s="217">
        <f t="shared" si="14"/>
        <v>127155.1899999998</v>
      </c>
    </row>
    <row r="968" spans="1:15" ht="22.05" hidden="1" customHeight="1" x14ac:dyDescent="0.2">
      <c r="A968" s="300">
        <v>45707</v>
      </c>
      <c r="B968" s="20" t="s">
        <v>185</v>
      </c>
      <c r="C968" s="301">
        <v>53567</v>
      </c>
      <c r="D968" s="22"/>
      <c r="E968" s="307" t="s">
        <v>154</v>
      </c>
      <c r="F968" s="20" t="s">
        <v>79</v>
      </c>
      <c r="G968" s="41"/>
      <c r="H968" s="21" t="s">
        <v>22</v>
      </c>
      <c r="I968" s="21" t="s">
        <v>103</v>
      </c>
      <c r="J968" s="21" t="s">
        <v>219</v>
      </c>
      <c r="K968" s="203" t="s">
        <v>266</v>
      </c>
      <c r="L968" s="55"/>
      <c r="M968" s="217">
        <v>0</v>
      </c>
      <c r="N968" s="217">
        <v>240</v>
      </c>
      <c r="O968" s="217">
        <f t="shared" si="14"/>
        <v>126915.1899999998</v>
      </c>
    </row>
    <row r="969" spans="1:15" ht="22.05" hidden="1" customHeight="1" x14ac:dyDescent="0.2">
      <c r="A969" s="300">
        <v>45707</v>
      </c>
      <c r="B969" s="20" t="s">
        <v>185</v>
      </c>
      <c r="C969" s="301">
        <v>53568</v>
      </c>
      <c r="D969" s="22"/>
      <c r="E969" s="307" t="s">
        <v>1533</v>
      </c>
      <c r="F969" s="20" t="s">
        <v>79</v>
      </c>
      <c r="G969" s="41"/>
      <c r="H969" s="21" t="s">
        <v>22</v>
      </c>
      <c r="I969" s="21" t="s">
        <v>103</v>
      </c>
      <c r="J969" s="21" t="s">
        <v>97</v>
      </c>
      <c r="K969" s="304" t="s">
        <v>134</v>
      </c>
      <c r="L969" s="55"/>
      <c r="M969" s="217">
        <v>0</v>
      </c>
      <c r="N969" s="217">
        <v>300</v>
      </c>
      <c r="O969" s="217">
        <f t="shared" si="14"/>
        <v>126615.1899999998</v>
      </c>
    </row>
    <row r="970" spans="1:15" ht="22.05" hidden="1" customHeight="1" x14ac:dyDescent="0.2">
      <c r="A970" s="300">
        <v>45707</v>
      </c>
      <c r="B970" s="20" t="s">
        <v>185</v>
      </c>
      <c r="C970" s="301">
        <v>53569</v>
      </c>
      <c r="D970" s="22"/>
      <c r="E970" s="307" t="s">
        <v>350</v>
      </c>
      <c r="F970" s="20" t="s">
        <v>79</v>
      </c>
      <c r="G970" s="41"/>
      <c r="H970" s="21" t="s">
        <v>22</v>
      </c>
      <c r="I970" s="21" t="s">
        <v>53</v>
      </c>
      <c r="J970" s="21" t="s">
        <v>113</v>
      </c>
      <c r="K970" s="203" t="s">
        <v>1543</v>
      </c>
      <c r="L970" s="55"/>
      <c r="M970" s="217">
        <v>0</v>
      </c>
      <c r="N970" s="217">
        <v>4400</v>
      </c>
      <c r="O970" s="217">
        <f t="shared" si="14"/>
        <v>122215.1899999998</v>
      </c>
    </row>
    <row r="971" spans="1:15" ht="22.05" hidden="1" customHeight="1" x14ac:dyDescent="0.2">
      <c r="A971" s="300">
        <v>45707</v>
      </c>
      <c r="B971" s="20" t="s">
        <v>185</v>
      </c>
      <c r="C971" s="301">
        <v>53570</v>
      </c>
      <c r="D971" s="22"/>
      <c r="E971" s="307" t="s">
        <v>1534</v>
      </c>
      <c r="F971" s="20" t="s">
        <v>79</v>
      </c>
      <c r="G971" s="41"/>
      <c r="H971" s="21" t="s">
        <v>22</v>
      </c>
      <c r="I971" s="21" t="s">
        <v>103</v>
      </c>
      <c r="J971" s="21" t="s">
        <v>60</v>
      </c>
      <c r="K971" s="203" t="s">
        <v>135</v>
      </c>
      <c r="L971" s="55"/>
      <c r="M971" s="217">
        <v>0</v>
      </c>
      <c r="N971" s="217">
        <v>570</v>
      </c>
      <c r="O971" s="217">
        <f t="shared" si="14"/>
        <v>121645.1899999998</v>
      </c>
    </row>
    <row r="972" spans="1:15" ht="22.05" hidden="1" customHeight="1" x14ac:dyDescent="0.2">
      <c r="A972" s="300">
        <v>45707</v>
      </c>
      <c r="B972" s="20" t="s">
        <v>185</v>
      </c>
      <c r="C972" s="301">
        <v>53571</v>
      </c>
      <c r="D972" s="22"/>
      <c r="E972" s="307" t="s">
        <v>1417</v>
      </c>
      <c r="F972" s="20" t="s">
        <v>79</v>
      </c>
      <c r="G972" s="41"/>
      <c r="H972" s="21" t="s">
        <v>22</v>
      </c>
      <c r="I972" s="21" t="s">
        <v>54</v>
      </c>
      <c r="J972" s="21" t="s">
        <v>32</v>
      </c>
      <c r="K972" s="203" t="s">
        <v>390</v>
      </c>
      <c r="L972" s="55"/>
      <c r="M972" s="217">
        <v>0</v>
      </c>
      <c r="N972" s="217">
        <v>8000</v>
      </c>
      <c r="O972" s="217">
        <f t="shared" si="14"/>
        <v>113645.1899999998</v>
      </c>
    </row>
    <row r="973" spans="1:15" ht="22.05" hidden="1" customHeight="1" x14ac:dyDescent="0.2">
      <c r="A973" s="300">
        <v>45707</v>
      </c>
      <c r="B973" s="20" t="s">
        <v>185</v>
      </c>
      <c r="C973" s="301">
        <v>53572</v>
      </c>
      <c r="D973" s="22"/>
      <c r="E973" s="307" t="s">
        <v>1535</v>
      </c>
      <c r="F973" s="20" t="s">
        <v>79</v>
      </c>
      <c r="G973" s="41"/>
      <c r="H973" s="21" t="s">
        <v>22</v>
      </c>
      <c r="I973" s="21" t="s">
        <v>54</v>
      </c>
      <c r="J973" s="21" t="s">
        <v>32</v>
      </c>
      <c r="K973" s="203" t="s">
        <v>1544</v>
      </c>
      <c r="L973" s="55"/>
      <c r="M973" s="217">
        <v>0</v>
      </c>
      <c r="N973" s="217">
        <v>4500</v>
      </c>
      <c r="O973" s="217">
        <f t="shared" si="14"/>
        <v>109145.1899999998</v>
      </c>
    </row>
    <row r="974" spans="1:15" ht="22.05" hidden="1" customHeight="1" x14ac:dyDescent="0.2">
      <c r="A974" s="300">
        <v>45707</v>
      </c>
      <c r="B974" s="20" t="s">
        <v>185</v>
      </c>
      <c r="C974" s="301">
        <v>53573</v>
      </c>
      <c r="D974" s="22"/>
      <c r="E974" s="307" t="s">
        <v>127</v>
      </c>
      <c r="F974" s="20" t="s">
        <v>79</v>
      </c>
      <c r="G974" s="41"/>
      <c r="H974" s="21" t="s">
        <v>22</v>
      </c>
      <c r="I974" s="21" t="s">
        <v>54</v>
      </c>
      <c r="J974" s="21" t="s">
        <v>63</v>
      </c>
      <c r="K974" s="203" t="s">
        <v>1544</v>
      </c>
      <c r="L974" s="55"/>
      <c r="M974" s="217">
        <v>0</v>
      </c>
      <c r="N974" s="217">
        <v>5500</v>
      </c>
      <c r="O974" s="217">
        <f t="shared" si="14"/>
        <v>103645.1899999998</v>
      </c>
    </row>
    <row r="975" spans="1:15" ht="22.05" hidden="1" customHeight="1" x14ac:dyDescent="0.2">
      <c r="A975" s="300">
        <v>45707</v>
      </c>
      <c r="B975" s="20" t="s">
        <v>185</v>
      </c>
      <c r="C975" s="301">
        <v>53574</v>
      </c>
      <c r="D975" s="22"/>
      <c r="E975" s="307" t="s">
        <v>1536</v>
      </c>
      <c r="F975" s="20" t="s">
        <v>79</v>
      </c>
      <c r="G975" s="41"/>
      <c r="H975" s="21" t="s">
        <v>22</v>
      </c>
      <c r="I975" s="21" t="s">
        <v>103</v>
      </c>
      <c r="J975" s="21" t="s">
        <v>219</v>
      </c>
      <c r="K975" s="203" t="s">
        <v>1545</v>
      </c>
      <c r="L975" s="55"/>
      <c r="M975" s="217">
        <v>0</v>
      </c>
      <c r="N975" s="217">
        <v>216</v>
      </c>
      <c r="O975" s="217">
        <f t="shared" si="14"/>
        <v>103429.1899999998</v>
      </c>
    </row>
    <row r="976" spans="1:15" ht="22.05" hidden="1" customHeight="1" x14ac:dyDescent="0.2">
      <c r="A976" s="300">
        <v>45707</v>
      </c>
      <c r="B976" s="20" t="s">
        <v>185</v>
      </c>
      <c r="C976" s="301">
        <v>53575</v>
      </c>
      <c r="D976" s="22"/>
      <c r="E976" s="307" t="s">
        <v>1537</v>
      </c>
      <c r="F976" s="20" t="s">
        <v>79</v>
      </c>
      <c r="G976" s="41"/>
      <c r="H976" s="21" t="s">
        <v>21</v>
      </c>
      <c r="I976" s="21" t="s">
        <v>28</v>
      </c>
      <c r="J976" s="21" t="s">
        <v>31</v>
      </c>
      <c r="K976" s="203"/>
      <c r="L976" s="55"/>
      <c r="M976" s="217">
        <v>800</v>
      </c>
      <c r="N976" s="217">
        <v>0</v>
      </c>
      <c r="O976" s="217">
        <f t="shared" si="14"/>
        <v>104229.1899999998</v>
      </c>
    </row>
    <row r="977" spans="1:15" ht="22.05" hidden="1" customHeight="1" x14ac:dyDescent="0.2">
      <c r="A977" s="300">
        <v>45707</v>
      </c>
      <c r="B977" s="20" t="s">
        <v>185</v>
      </c>
      <c r="C977" s="301">
        <v>53576</v>
      </c>
      <c r="D977" s="22"/>
      <c r="E977" s="307" t="s">
        <v>1538</v>
      </c>
      <c r="F977" s="20" t="s">
        <v>79</v>
      </c>
      <c r="G977" s="41"/>
      <c r="H977" s="21" t="s">
        <v>22</v>
      </c>
      <c r="I977" s="21" t="s">
        <v>103</v>
      </c>
      <c r="J977" s="21" t="s">
        <v>60</v>
      </c>
      <c r="K977" s="203" t="s">
        <v>133</v>
      </c>
      <c r="L977" s="55"/>
      <c r="M977" s="217">
        <v>0</v>
      </c>
      <c r="N977" s="217">
        <v>300</v>
      </c>
      <c r="O977" s="217">
        <f t="shared" si="14"/>
        <v>103929.1899999998</v>
      </c>
    </row>
    <row r="978" spans="1:15" ht="22.05" hidden="1" customHeight="1" x14ac:dyDescent="0.2">
      <c r="A978" s="300">
        <v>45707</v>
      </c>
      <c r="B978" s="20" t="s">
        <v>185</v>
      </c>
      <c r="C978" s="301">
        <v>53577</v>
      </c>
      <c r="D978" s="306"/>
      <c r="E978" s="307" t="s">
        <v>1539</v>
      </c>
      <c r="F978" s="20" t="s">
        <v>79</v>
      </c>
      <c r="G978" s="41"/>
      <c r="H978" s="21" t="s">
        <v>22</v>
      </c>
      <c r="I978" s="21" t="s">
        <v>56</v>
      </c>
      <c r="J978" s="21" t="s">
        <v>116</v>
      </c>
      <c r="K978" s="203" t="s">
        <v>445</v>
      </c>
      <c r="L978" s="55"/>
      <c r="M978" s="217">
        <v>0</v>
      </c>
      <c r="N978" s="217">
        <v>180</v>
      </c>
      <c r="O978" s="217">
        <f t="shared" si="14"/>
        <v>103749.1899999998</v>
      </c>
    </row>
    <row r="979" spans="1:15" ht="22.05" hidden="1" customHeight="1" x14ac:dyDescent="0.2">
      <c r="A979" s="300">
        <v>45707</v>
      </c>
      <c r="B979" s="20" t="s">
        <v>185</v>
      </c>
      <c r="C979" s="301">
        <v>53578</v>
      </c>
      <c r="D979" s="22"/>
      <c r="E979" s="307" t="s">
        <v>154</v>
      </c>
      <c r="F979" s="20" t="s">
        <v>79</v>
      </c>
      <c r="G979" s="41"/>
      <c r="H979" s="21" t="s">
        <v>22</v>
      </c>
      <c r="I979" s="21" t="s">
        <v>103</v>
      </c>
      <c r="J979" s="21" t="s">
        <v>219</v>
      </c>
      <c r="K979" s="203" t="s">
        <v>1422</v>
      </c>
      <c r="L979" s="55"/>
      <c r="M979" s="217">
        <v>0</v>
      </c>
      <c r="N979" s="217">
        <v>176</v>
      </c>
      <c r="O979" s="217">
        <f t="shared" si="14"/>
        <v>103573.1899999998</v>
      </c>
    </row>
    <row r="980" spans="1:15" ht="22.05" hidden="1" customHeight="1" x14ac:dyDescent="0.2">
      <c r="A980" s="300">
        <v>45707</v>
      </c>
      <c r="B980" s="20" t="s">
        <v>185</v>
      </c>
      <c r="C980" s="301">
        <v>53579</v>
      </c>
      <c r="D980" s="22"/>
      <c r="E980" s="307" t="s">
        <v>1540</v>
      </c>
      <c r="F980" s="20" t="s">
        <v>79</v>
      </c>
      <c r="G980" s="41"/>
      <c r="H980" s="21" t="s">
        <v>22</v>
      </c>
      <c r="I980" s="21" t="s">
        <v>103</v>
      </c>
      <c r="J980" s="21" t="s">
        <v>92</v>
      </c>
      <c r="K980" s="203" t="s">
        <v>1546</v>
      </c>
      <c r="L980" s="55"/>
      <c r="M980" s="217">
        <v>0</v>
      </c>
      <c r="N980" s="217">
        <v>1100</v>
      </c>
      <c r="O980" s="217">
        <f t="shared" si="14"/>
        <v>102473.1899999998</v>
      </c>
    </row>
    <row r="981" spans="1:15" ht="22.05" hidden="1" customHeight="1" x14ac:dyDescent="0.2">
      <c r="A981" s="300">
        <v>45707</v>
      </c>
      <c r="B981" s="20" t="s">
        <v>185</v>
      </c>
      <c r="C981" s="301">
        <v>53580</v>
      </c>
      <c r="D981" s="22"/>
      <c r="E981" s="304" t="s">
        <v>1541</v>
      </c>
      <c r="F981" s="20" t="s">
        <v>79</v>
      </c>
      <c r="G981" s="41"/>
      <c r="H981" s="21" t="s">
        <v>22</v>
      </c>
      <c r="I981" s="21" t="s">
        <v>103</v>
      </c>
      <c r="J981" s="21" t="s">
        <v>92</v>
      </c>
      <c r="K981" s="203" t="s">
        <v>671</v>
      </c>
      <c r="L981" s="55"/>
      <c r="M981" s="217">
        <v>0</v>
      </c>
      <c r="N981" s="217">
        <v>660</v>
      </c>
      <c r="O981" s="217">
        <f t="shared" ref="O981:O1048" si="15">O980+M981-N981</f>
        <v>101813.1899999998</v>
      </c>
    </row>
    <row r="982" spans="1:15" ht="22.05" hidden="1" customHeight="1" x14ac:dyDescent="0.2">
      <c r="A982" s="300">
        <v>45708</v>
      </c>
      <c r="B982" s="20" t="s">
        <v>185</v>
      </c>
      <c r="C982" s="301">
        <v>53582</v>
      </c>
      <c r="D982" s="22"/>
      <c r="E982" s="307" t="s">
        <v>1548</v>
      </c>
      <c r="F982" s="20" t="s">
        <v>79</v>
      </c>
      <c r="G982" s="41"/>
      <c r="H982" s="21" t="s">
        <v>22</v>
      </c>
      <c r="I982" s="21" t="s">
        <v>103</v>
      </c>
      <c r="J982" s="21" t="s">
        <v>93</v>
      </c>
      <c r="K982" s="203" t="s">
        <v>355</v>
      </c>
      <c r="L982" s="55"/>
      <c r="M982" s="217">
        <v>0</v>
      </c>
      <c r="N982" s="217">
        <v>593</v>
      </c>
      <c r="O982" s="217">
        <f t="shared" si="15"/>
        <v>101220.1899999998</v>
      </c>
    </row>
    <row r="983" spans="1:15" ht="22.05" hidden="1" customHeight="1" x14ac:dyDescent="0.2">
      <c r="A983" s="300">
        <v>45708</v>
      </c>
      <c r="B983" s="20" t="s">
        <v>185</v>
      </c>
      <c r="C983" s="301">
        <v>53583</v>
      </c>
      <c r="D983" s="22"/>
      <c r="E983" s="307" t="s">
        <v>1549</v>
      </c>
      <c r="F983" s="20" t="s">
        <v>79</v>
      </c>
      <c r="G983" s="41"/>
      <c r="H983" s="21" t="s">
        <v>22</v>
      </c>
      <c r="I983" s="21" t="s">
        <v>103</v>
      </c>
      <c r="J983" s="21" t="s">
        <v>60</v>
      </c>
      <c r="K983" s="203" t="s">
        <v>135</v>
      </c>
      <c r="L983" s="55"/>
      <c r="M983" s="217">
        <v>0</v>
      </c>
      <c r="N983" s="217">
        <v>1700</v>
      </c>
      <c r="O983" s="217">
        <f t="shared" si="15"/>
        <v>99520.189999999799</v>
      </c>
    </row>
    <row r="984" spans="1:15" ht="22.05" hidden="1" customHeight="1" x14ac:dyDescent="0.2">
      <c r="A984" s="300">
        <v>45708</v>
      </c>
      <c r="B984" s="20" t="s">
        <v>185</v>
      </c>
      <c r="C984" s="301">
        <v>53584</v>
      </c>
      <c r="D984" s="22"/>
      <c r="E984" s="307" t="s">
        <v>1550</v>
      </c>
      <c r="F984" s="20" t="s">
        <v>79</v>
      </c>
      <c r="G984" s="41"/>
      <c r="H984" s="21" t="s">
        <v>22</v>
      </c>
      <c r="I984" s="21" t="s">
        <v>103</v>
      </c>
      <c r="J984" s="21" t="s">
        <v>219</v>
      </c>
      <c r="K984" s="203" t="s">
        <v>1422</v>
      </c>
      <c r="L984" s="55"/>
      <c r="M984" s="217">
        <v>0</v>
      </c>
      <c r="N984" s="217">
        <v>724</v>
      </c>
      <c r="O984" s="217">
        <f t="shared" si="15"/>
        <v>98796.189999999799</v>
      </c>
    </row>
    <row r="985" spans="1:15" ht="22.05" hidden="1" customHeight="1" x14ac:dyDescent="0.2">
      <c r="A985" s="300">
        <v>45708</v>
      </c>
      <c r="B985" s="20" t="s">
        <v>185</v>
      </c>
      <c r="C985" s="301">
        <v>53585</v>
      </c>
      <c r="D985" s="22"/>
      <c r="E985" s="307" t="s">
        <v>516</v>
      </c>
      <c r="F985" s="20" t="s">
        <v>79</v>
      </c>
      <c r="G985" s="41"/>
      <c r="H985" s="21" t="s">
        <v>22</v>
      </c>
      <c r="I985" s="21" t="s">
        <v>103</v>
      </c>
      <c r="J985" s="21" t="s">
        <v>95</v>
      </c>
      <c r="K985" s="203" t="s">
        <v>266</v>
      </c>
      <c r="L985" s="55"/>
      <c r="M985" s="217">
        <v>0</v>
      </c>
      <c r="N985" s="217">
        <v>560</v>
      </c>
      <c r="O985" s="217">
        <f t="shared" si="15"/>
        <v>98236.189999999799</v>
      </c>
    </row>
    <row r="986" spans="1:15" ht="22.05" hidden="1" customHeight="1" x14ac:dyDescent="0.2">
      <c r="A986" s="300">
        <v>45709</v>
      </c>
      <c r="B986" s="20" t="s">
        <v>185</v>
      </c>
      <c r="C986" s="301">
        <v>53587</v>
      </c>
      <c r="D986" s="22"/>
      <c r="E986" s="307" t="s">
        <v>1551</v>
      </c>
      <c r="F986" s="20" t="s">
        <v>79</v>
      </c>
      <c r="G986" s="41"/>
      <c r="H986" s="21" t="s">
        <v>21</v>
      </c>
      <c r="I986" s="21" t="s">
        <v>28</v>
      </c>
      <c r="J986" s="21" t="s">
        <v>31</v>
      </c>
      <c r="K986" s="203"/>
      <c r="L986" s="55"/>
      <c r="M986" s="217">
        <v>102945</v>
      </c>
      <c r="N986" s="217">
        <v>0</v>
      </c>
      <c r="O986" s="217">
        <f t="shared" si="15"/>
        <v>201181.1899999998</v>
      </c>
    </row>
    <row r="987" spans="1:15" ht="22.05" hidden="1" customHeight="1" x14ac:dyDescent="0.2">
      <c r="A987" s="300">
        <v>45709</v>
      </c>
      <c r="B987" s="20" t="s">
        <v>185</v>
      </c>
      <c r="C987" s="301">
        <v>53588</v>
      </c>
      <c r="D987" s="22"/>
      <c r="E987" s="307" t="s">
        <v>1552</v>
      </c>
      <c r="F987" s="20" t="s">
        <v>79</v>
      </c>
      <c r="G987" s="41"/>
      <c r="H987" s="21" t="s">
        <v>22</v>
      </c>
      <c r="I987" s="21" t="s">
        <v>54</v>
      </c>
      <c r="J987" s="21" t="s">
        <v>32</v>
      </c>
      <c r="K987" s="203" t="s">
        <v>390</v>
      </c>
      <c r="L987" s="55"/>
      <c r="M987" s="217">
        <v>0</v>
      </c>
      <c r="N987" s="217">
        <v>3000</v>
      </c>
      <c r="O987" s="217">
        <f t="shared" si="15"/>
        <v>198181.1899999998</v>
      </c>
    </row>
    <row r="988" spans="1:15" ht="22.05" hidden="1" customHeight="1" x14ac:dyDescent="0.2">
      <c r="A988" s="300">
        <v>45709</v>
      </c>
      <c r="B988" s="20" t="s">
        <v>185</v>
      </c>
      <c r="C988" s="301">
        <v>53589</v>
      </c>
      <c r="D988" s="22"/>
      <c r="E988" s="307" t="s">
        <v>1553</v>
      </c>
      <c r="F988" s="20" t="s">
        <v>79</v>
      </c>
      <c r="G988" s="41"/>
      <c r="H988" s="21" t="s">
        <v>22</v>
      </c>
      <c r="I988" s="21" t="s">
        <v>103</v>
      </c>
      <c r="J988" s="21" t="s">
        <v>92</v>
      </c>
      <c r="K988" s="203" t="s">
        <v>811</v>
      </c>
      <c r="L988" s="55"/>
      <c r="M988" s="217">
        <v>0</v>
      </c>
      <c r="N988" s="217">
        <v>1300</v>
      </c>
      <c r="O988" s="217">
        <f t="shared" si="15"/>
        <v>196881.1899999998</v>
      </c>
    </row>
    <row r="989" spans="1:15" ht="22.05" hidden="1" customHeight="1" x14ac:dyDescent="0.2">
      <c r="A989" s="300">
        <v>45709</v>
      </c>
      <c r="B989" s="20" t="s">
        <v>185</v>
      </c>
      <c r="C989" s="301">
        <v>53590</v>
      </c>
      <c r="D989" s="22"/>
      <c r="E989" s="307" t="s">
        <v>316</v>
      </c>
      <c r="F989" s="20" t="s">
        <v>79</v>
      </c>
      <c r="G989" s="41"/>
      <c r="H989" s="21" t="s">
        <v>22</v>
      </c>
      <c r="I989" s="21" t="s">
        <v>103</v>
      </c>
      <c r="J989" s="21" t="s">
        <v>97</v>
      </c>
      <c r="K989" s="203" t="s">
        <v>811</v>
      </c>
      <c r="L989" s="55"/>
      <c r="M989" s="217">
        <v>0</v>
      </c>
      <c r="N989" s="217">
        <v>600</v>
      </c>
      <c r="O989" s="217">
        <f t="shared" si="15"/>
        <v>196281.1899999998</v>
      </c>
    </row>
    <row r="990" spans="1:15" ht="22.05" hidden="1" customHeight="1" x14ac:dyDescent="0.2">
      <c r="A990" s="300">
        <v>45709</v>
      </c>
      <c r="B990" s="20" t="s">
        <v>185</v>
      </c>
      <c r="C990" s="301">
        <v>53591</v>
      </c>
      <c r="D990" s="22"/>
      <c r="E990" s="307" t="s">
        <v>157</v>
      </c>
      <c r="F990" s="20" t="s">
        <v>79</v>
      </c>
      <c r="G990" s="41"/>
      <c r="H990" s="21" t="s">
        <v>22</v>
      </c>
      <c r="I990" s="21" t="s">
        <v>103</v>
      </c>
      <c r="J990" s="21" t="s">
        <v>60</v>
      </c>
      <c r="K990" s="203" t="s">
        <v>135</v>
      </c>
      <c r="L990" s="55"/>
      <c r="M990" s="217">
        <v>0</v>
      </c>
      <c r="N990" s="217">
        <v>150</v>
      </c>
      <c r="O990" s="217">
        <f t="shared" si="15"/>
        <v>196131.1899999998</v>
      </c>
    </row>
    <row r="991" spans="1:15" ht="22.05" hidden="1" customHeight="1" x14ac:dyDescent="0.2">
      <c r="A991" s="300">
        <v>45709</v>
      </c>
      <c r="B991" s="20" t="s">
        <v>185</v>
      </c>
      <c r="C991" s="301">
        <v>53592</v>
      </c>
      <c r="D991" s="22"/>
      <c r="E991" s="307" t="s">
        <v>1554</v>
      </c>
      <c r="F991" s="20" t="s">
        <v>79</v>
      </c>
      <c r="G991" s="41"/>
      <c r="H991" s="21" t="s">
        <v>21</v>
      </c>
      <c r="I991" s="21" t="s">
        <v>81</v>
      </c>
      <c r="J991" s="21" t="s">
        <v>167</v>
      </c>
      <c r="K991" s="203"/>
      <c r="L991" s="55"/>
      <c r="M991" s="217">
        <v>68347.45</v>
      </c>
      <c r="N991" s="217">
        <v>0</v>
      </c>
      <c r="O991" s="217">
        <f t="shared" si="15"/>
        <v>264478.63999999978</v>
      </c>
    </row>
    <row r="992" spans="1:15" ht="22.05" hidden="1" customHeight="1" x14ac:dyDescent="0.2">
      <c r="A992" s="300">
        <v>45709</v>
      </c>
      <c r="B992" s="20" t="s">
        <v>185</v>
      </c>
      <c r="C992" s="301">
        <v>53593</v>
      </c>
      <c r="D992" s="22"/>
      <c r="E992" s="307" t="s">
        <v>1555</v>
      </c>
      <c r="F992" s="20" t="s">
        <v>79</v>
      </c>
      <c r="G992" s="41"/>
      <c r="H992" s="21" t="s">
        <v>21</v>
      </c>
      <c r="I992" s="21" t="s">
        <v>81</v>
      </c>
      <c r="J992" s="21" t="s">
        <v>167</v>
      </c>
      <c r="K992" s="203"/>
      <c r="L992" s="55"/>
      <c r="M992" s="217">
        <v>31081.09</v>
      </c>
      <c r="N992" s="217">
        <v>0</v>
      </c>
      <c r="O992" s="217">
        <f t="shared" si="15"/>
        <v>295559.72999999981</v>
      </c>
    </row>
    <row r="993" spans="1:15" ht="22.05" hidden="1" customHeight="1" x14ac:dyDescent="0.2">
      <c r="A993" s="300">
        <v>45709</v>
      </c>
      <c r="B993" s="20" t="s">
        <v>185</v>
      </c>
      <c r="C993" s="301">
        <v>53594</v>
      </c>
      <c r="D993" s="22"/>
      <c r="E993" s="307" t="s">
        <v>1556</v>
      </c>
      <c r="F993" s="20" t="s">
        <v>79</v>
      </c>
      <c r="G993" s="41"/>
      <c r="H993" s="21" t="s">
        <v>21</v>
      </c>
      <c r="I993" s="21" t="s">
        <v>81</v>
      </c>
      <c r="J993" s="21" t="s">
        <v>167</v>
      </c>
      <c r="K993" s="203"/>
      <c r="L993" s="55"/>
      <c r="M993" s="217">
        <v>7306.69</v>
      </c>
      <c r="N993" s="217">
        <v>0</v>
      </c>
      <c r="O993" s="217">
        <f t="shared" si="15"/>
        <v>302866.41999999981</v>
      </c>
    </row>
    <row r="994" spans="1:15" ht="22.05" hidden="1" customHeight="1" x14ac:dyDescent="0.2">
      <c r="A994" s="300">
        <v>45709</v>
      </c>
      <c r="B994" s="20" t="s">
        <v>185</v>
      </c>
      <c r="C994" s="301">
        <v>53595</v>
      </c>
      <c r="D994" s="22"/>
      <c r="E994" s="307" t="s">
        <v>1557</v>
      </c>
      <c r="F994" s="20" t="s">
        <v>79</v>
      </c>
      <c r="G994" s="41"/>
      <c r="H994" s="21" t="s">
        <v>21</v>
      </c>
      <c r="I994" s="21" t="s">
        <v>81</v>
      </c>
      <c r="J994" s="21" t="s">
        <v>179</v>
      </c>
      <c r="K994" s="203"/>
      <c r="L994" s="55"/>
      <c r="M994" s="217">
        <v>95000</v>
      </c>
      <c r="N994" s="217">
        <v>0</v>
      </c>
      <c r="O994" s="217">
        <f t="shared" si="15"/>
        <v>397866.41999999981</v>
      </c>
    </row>
    <row r="995" spans="1:15" ht="22.05" hidden="1" customHeight="1" x14ac:dyDescent="0.2">
      <c r="A995" s="300">
        <v>45709</v>
      </c>
      <c r="B995" s="20" t="s">
        <v>185</v>
      </c>
      <c r="C995" s="301">
        <v>53596</v>
      </c>
      <c r="D995" s="22"/>
      <c r="E995" s="307" t="s">
        <v>1558</v>
      </c>
      <c r="F995" s="20" t="s">
        <v>79</v>
      </c>
      <c r="G995" s="41"/>
      <c r="H995" s="21" t="s">
        <v>21</v>
      </c>
      <c r="I995" s="21" t="s">
        <v>81</v>
      </c>
      <c r="J995" s="21" t="s">
        <v>184</v>
      </c>
      <c r="K995" s="203"/>
      <c r="L995" s="55"/>
      <c r="M995" s="217">
        <v>250000</v>
      </c>
      <c r="N995" s="217">
        <v>0</v>
      </c>
      <c r="O995" s="217">
        <f t="shared" si="15"/>
        <v>647866.41999999981</v>
      </c>
    </row>
    <row r="996" spans="1:15" ht="22.05" hidden="1" customHeight="1" x14ac:dyDescent="0.2">
      <c r="A996" s="300">
        <v>45709</v>
      </c>
      <c r="B996" s="20" t="s">
        <v>185</v>
      </c>
      <c r="C996" s="301">
        <v>53597</v>
      </c>
      <c r="D996" s="22"/>
      <c r="E996" s="307" t="s">
        <v>1559</v>
      </c>
      <c r="F996" s="20" t="s">
        <v>79</v>
      </c>
      <c r="G996" s="41"/>
      <c r="H996" s="21" t="s">
        <v>21</v>
      </c>
      <c r="I996" s="21" t="s">
        <v>81</v>
      </c>
      <c r="J996" s="21" t="s">
        <v>184</v>
      </c>
      <c r="K996" s="203"/>
      <c r="L996" s="55"/>
      <c r="M996" s="217">
        <v>250000</v>
      </c>
      <c r="N996" s="217">
        <v>0</v>
      </c>
      <c r="O996" s="217">
        <f t="shared" si="15"/>
        <v>897866.41999999981</v>
      </c>
    </row>
    <row r="997" spans="1:15" ht="22.05" hidden="1" customHeight="1" x14ac:dyDescent="0.2">
      <c r="A997" s="300">
        <v>45709</v>
      </c>
      <c r="B997" s="20" t="s">
        <v>185</v>
      </c>
      <c r="C997" s="301">
        <v>53598</v>
      </c>
      <c r="D997" s="22"/>
      <c r="E997" s="307" t="s">
        <v>1560</v>
      </c>
      <c r="F997" s="20" t="s">
        <v>79</v>
      </c>
      <c r="G997" s="41"/>
      <c r="H997" s="21" t="s">
        <v>22</v>
      </c>
      <c r="I997" s="21" t="s">
        <v>54</v>
      </c>
      <c r="J997" s="21" t="s">
        <v>32</v>
      </c>
      <c r="K997" s="203" t="s">
        <v>390</v>
      </c>
      <c r="L997" s="55"/>
      <c r="M997" s="303">
        <v>0</v>
      </c>
      <c r="N997" s="303">
        <v>5000</v>
      </c>
      <c r="O997" s="217">
        <f t="shared" si="15"/>
        <v>892866.41999999981</v>
      </c>
    </row>
    <row r="998" spans="1:15" ht="22.05" hidden="1" customHeight="1" x14ac:dyDescent="0.2">
      <c r="A998" s="300">
        <v>45709</v>
      </c>
      <c r="B998" s="20" t="s">
        <v>185</v>
      </c>
      <c r="C998" s="301">
        <v>53599</v>
      </c>
      <c r="D998" s="22"/>
      <c r="E998" s="307" t="s">
        <v>1561</v>
      </c>
      <c r="F998" s="20" t="s">
        <v>79</v>
      </c>
      <c r="G998" s="41"/>
      <c r="H998" s="21" t="s">
        <v>22</v>
      </c>
      <c r="I998" s="21" t="s">
        <v>54</v>
      </c>
      <c r="J998" s="21" t="s">
        <v>41</v>
      </c>
      <c r="K998" s="203" t="s">
        <v>559</v>
      </c>
      <c r="L998" s="55"/>
      <c r="M998" s="303">
        <v>0</v>
      </c>
      <c r="N998" s="303">
        <v>10000</v>
      </c>
      <c r="O998" s="217">
        <f t="shared" si="15"/>
        <v>882866.41999999981</v>
      </c>
    </row>
    <row r="999" spans="1:15" ht="22.05" hidden="1" customHeight="1" x14ac:dyDescent="0.2">
      <c r="A999" s="300">
        <v>45709</v>
      </c>
      <c r="B999" s="20" t="s">
        <v>185</v>
      </c>
      <c r="C999" s="301">
        <v>53600</v>
      </c>
      <c r="D999" s="22"/>
      <c r="E999" s="307" t="s">
        <v>716</v>
      </c>
      <c r="F999" s="20" t="s">
        <v>79</v>
      </c>
      <c r="G999" s="41"/>
      <c r="H999" s="21" t="s">
        <v>22</v>
      </c>
      <c r="I999" s="21" t="s">
        <v>54</v>
      </c>
      <c r="J999" s="21" t="s">
        <v>41</v>
      </c>
      <c r="K999" s="203" t="s">
        <v>387</v>
      </c>
      <c r="L999" s="55"/>
      <c r="M999" s="303">
        <v>0</v>
      </c>
      <c r="N999" s="303">
        <v>2400</v>
      </c>
      <c r="O999" s="217">
        <f t="shared" si="15"/>
        <v>880466.41999999981</v>
      </c>
    </row>
    <row r="1000" spans="1:15" ht="22.05" hidden="1" customHeight="1" x14ac:dyDescent="0.2">
      <c r="A1000" s="300">
        <v>45709</v>
      </c>
      <c r="B1000" s="20" t="s">
        <v>185</v>
      </c>
      <c r="C1000" s="301">
        <v>53601</v>
      </c>
      <c r="D1000" s="22"/>
      <c r="E1000" s="307" t="s">
        <v>1562</v>
      </c>
      <c r="F1000" s="20" t="s">
        <v>79</v>
      </c>
      <c r="G1000" s="41"/>
      <c r="H1000" s="21" t="s">
        <v>22</v>
      </c>
      <c r="I1000" s="21" t="s">
        <v>54</v>
      </c>
      <c r="J1000" s="21" t="s">
        <v>61</v>
      </c>
      <c r="K1000" s="203" t="s">
        <v>387</v>
      </c>
      <c r="L1000" s="55"/>
      <c r="M1000" s="303">
        <v>0</v>
      </c>
      <c r="N1000" s="303">
        <v>1200</v>
      </c>
      <c r="O1000" s="217">
        <f t="shared" si="15"/>
        <v>879266.41999999981</v>
      </c>
    </row>
    <row r="1001" spans="1:15" ht="22.05" hidden="1" customHeight="1" x14ac:dyDescent="0.2">
      <c r="A1001" s="300">
        <v>45709</v>
      </c>
      <c r="B1001" s="20" t="s">
        <v>185</v>
      </c>
      <c r="C1001" s="301">
        <v>53602</v>
      </c>
      <c r="D1001" s="22"/>
      <c r="E1001" s="307" t="s">
        <v>1563</v>
      </c>
      <c r="F1001" s="20" t="s">
        <v>79</v>
      </c>
      <c r="G1001" s="41"/>
      <c r="H1001" s="21" t="s">
        <v>22</v>
      </c>
      <c r="I1001" s="21" t="s">
        <v>80</v>
      </c>
      <c r="J1001" s="21" t="s">
        <v>66</v>
      </c>
      <c r="K1001" s="203" t="s">
        <v>135</v>
      </c>
      <c r="L1001" s="55"/>
      <c r="M1001" s="303">
        <v>0</v>
      </c>
      <c r="N1001" s="303">
        <v>250</v>
      </c>
      <c r="O1001" s="217">
        <f t="shared" si="15"/>
        <v>879016.41999999981</v>
      </c>
    </row>
    <row r="1002" spans="1:15" ht="22.05" hidden="1" customHeight="1" x14ac:dyDescent="0.2">
      <c r="A1002" s="300">
        <v>45709</v>
      </c>
      <c r="B1002" s="20" t="s">
        <v>185</v>
      </c>
      <c r="C1002" s="301">
        <v>53603</v>
      </c>
      <c r="D1002" s="22"/>
      <c r="E1002" s="307" t="s">
        <v>1418</v>
      </c>
      <c r="F1002" s="20" t="s">
        <v>79</v>
      </c>
      <c r="G1002" s="41"/>
      <c r="H1002" s="21" t="s">
        <v>22</v>
      </c>
      <c r="I1002" s="21" t="s">
        <v>103</v>
      </c>
      <c r="J1002" s="21" t="s">
        <v>214</v>
      </c>
      <c r="K1002" s="203" t="s">
        <v>441</v>
      </c>
      <c r="L1002" s="55"/>
      <c r="M1002" s="217">
        <v>0</v>
      </c>
      <c r="N1002" s="217">
        <v>200</v>
      </c>
      <c r="O1002" s="217">
        <f t="shared" si="15"/>
        <v>878816.41999999981</v>
      </c>
    </row>
    <row r="1003" spans="1:15" ht="22.05" hidden="1" customHeight="1" x14ac:dyDescent="0.2">
      <c r="A1003" s="300">
        <v>45709</v>
      </c>
      <c r="B1003" s="20" t="s">
        <v>185</v>
      </c>
      <c r="C1003" s="301">
        <v>53604</v>
      </c>
      <c r="D1003" s="22"/>
      <c r="E1003" s="307" t="s">
        <v>1564</v>
      </c>
      <c r="F1003" s="20" t="s">
        <v>79</v>
      </c>
      <c r="G1003" s="41"/>
      <c r="H1003" s="21" t="s">
        <v>22</v>
      </c>
      <c r="I1003" s="21" t="s">
        <v>54</v>
      </c>
      <c r="J1003" s="21" t="s">
        <v>32</v>
      </c>
      <c r="K1003" s="203" t="s">
        <v>390</v>
      </c>
      <c r="L1003" s="55"/>
      <c r="M1003" s="217">
        <v>0</v>
      </c>
      <c r="N1003" s="217">
        <v>20000</v>
      </c>
      <c r="O1003" s="217">
        <f t="shared" si="15"/>
        <v>858816.41999999981</v>
      </c>
    </row>
    <row r="1004" spans="1:15" ht="22.05" hidden="1" customHeight="1" x14ac:dyDescent="0.2">
      <c r="A1004" s="300">
        <v>45709</v>
      </c>
      <c r="B1004" s="20" t="s">
        <v>185</v>
      </c>
      <c r="C1004" s="301">
        <v>53605</v>
      </c>
      <c r="D1004" s="22"/>
      <c r="E1004" s="307" t="s">
        <v>1565</v>
      </c>
      <c r="F1004" s="20" t="s">
        <v>79</v>
      </c>
      <c r="G1004" s="41"/>
      <c r="H1004" s="21" t="s">
        <v>22</v>
      </c>
      <c r="I1004" s="21" t="s">
        <v>54</v>
      </c>
      <c r="J1004" s="21" t="s">
        <v>32</v>
      </c>
      <c r="K1004" s="203" t="s">
        <v>390</v>
      </c>
      <c r="L1004" s="55"/>
      <c r="M1004" s="217">
        <v>0</v>
      </c>
      <c r="N1004" s="217">
        <v>10000</v>
      </c>
      <c r="O1004" s="217">
        <f t="shared" si="15"/>
        <v>848816.41999999981</v>
      </c>
    </row>
    <row r="1005" spans="1:15" ht="22.05" hidden="1" customHeight="1" x14ac:dyDescent="0.2">
      <c r="A1005" s="300">
        <v>45709</v>
      </c>
      <c r="B1005" s="20" t="s">
        <v>185</v>
      </c>
      <c r="C1005" s="301">
        <v>53606</v>
      </c>
      <c r="D1005" s="22"/>
      <c r="E1005" s="307" t="s">
        <v>1566</v>
      </c>
      <c r="F1005" s="20" t="s">
        <v>79</v>
      </c>
      <c r="G1005" s="41"/>
      <c r="H1005" s="21" t="s">
        <v>22</v>
      </c>
      <c r="I1005" s="21" t="s">
        <v>54</v>
      </c>
      <c r="J1005" s="21" t="s">
        <v>32</v>
      </c>
      <c r="K1005" s="203" t="s">
        <v>390</v>
      </c>
      <c r="L1005" s="55"/>
      <c r="M1005" s="217">
        <v>0</v>
      </c>
      <c r="N1005" s="217">
        <v>10000</v>
      </c>
      <c r="O1005" s="217">
        <f t="shared" si="15"/>
        <v>838816.41999999981</v>
      </c>
    </row>
    <row r="1006" spans="1:15" ht="22.05" hidden="1" customHeight="1" x14ac:dyDescent="0.2">
      <c r="A1006" s="300">
        <v>45709</v>
      </c>
      <c r="B1006" s="20" t="s">
        <v>185</v>
      </c>
      <c r="C1006" s="301">
        <v>53607</v>
      </c>
      <c r="D1006" s="22"/>
      <c r="E1006" s="307" t="s">
        <v>1567</v>
      </c>
      <c r="F1006" s="20" t="s">
        <v>79</v>
      </c>
      <c r="G1006" s="41"/>
      <c r="H1006" s="21" t="s">
        <v>22</v>
      </c>
      <c r="I1006" s="21" t="s">
        <v>54</v>
      </c>
      <c r="J1006" s="21" t="s">
        <v>64</v>
      </c>
      <c r="K1006" s="203" t="s">
        <v>241</v>
      </c>
      <c r="L1006" s="55"/>
      <c r="M1006" s="303">
        <v>0</v>
      </c>
      <c r="N1006" s="303">
        <v>10700</v>
      </c>
      <c r="O1006" s="217">
        <f t="shared" si="15"/>
        <v>828116.41999999981</v>
      </c>
    </row>
    <row r="1007" spans="1:15" ht="22.05" hidden="1" customHeight="1" x14ac:dyDescent="0.2">
      <c r="A1007" s="300">
        <v>45709</v>
      </c>
      <c r="B1007" s="20" t="s">
        <v>185</v>
      </c>
      <c r="C1007" s="301">
        <v>53608</v>
      </c>
      <c r="D1007" s="22"/>
      <c r="E1007" s="307" t="s">
        <v>1568</v>
      </c>
      <c r="F1007" s="20" t="s">
        <v>79</v>
      </c>
      <c r="G1007" s="41"/>
      <c r="H1007" s="21" t="s">
        <v>22</v>
      </c>
      <c r="I1007" s="21" t="s">
        <v>54</v>
      </c>
      <c r="J1007" s="21" t="s">
        <v>64</v>
      </c>
      <c r="K1007" s="203" t="s">
        <v>241</v>
      </c>
      <c r="L1007" s="55"/>
      <c r="M1007" s="303">
        <v>0</v>
      </c>
      <c r="N1007" s="303">
        <v>1200</v>
      </c>
      <c r="O1007" s="217">
        <f t="shared" si="15"/>
        <v>826916.41999999981</v>
      </c>
    </row>
    <row r="1008" spans="1:15" ht="22.05" hidden="1" customHeight="1" x14ac:dyDescent="0.2">
      <c r="A1008" s="300">
        <v>45709</v>
      </c>
      <c r="B1008" s="20" t="s">
        <v>185</v>
      </c>
      <c r="C1008" s="301">
        <v>53609</v>
      </c>
      <c r="D1008" s="22"/>
      <c r="E1008" s="307" t="s">
        <v>158</v>
      </c>
      <c r="F1008" s="20" t="s">
        <v>79</v>
      </c>
      <c r="G1008" s="41"/>
      <c r="H1008" s="21" t="s">
        <v>22</v>
      </c>
      <c r="I1008" s="21" t="s">
        <v>56</v>
      </c>
      <c r="J1008" s="21" t="s">
        <v>116</v>
      </c>
      <c r="K1008" s="203" t="s">
        <v>139</v>
      </c>
      <c r="L1008" s="55"/>
      <c r="M1008" s="303">
        <v>0</v>
      </c>
      <c r="N1008" s="303">
        <v>700</v>
      </c>
      <c r="O1008" s="217">
        <f t="shared" si="15"/>
        <v>826216.41999999981</v>
      </c>
    </row>
    <row r="1009" spans="1:17" ht="22.05" hidden="1" customHeight="1" x14ac:dyDescent="0.2">
      <c r="A1009" s="300">
        <v>45709</v>
      </c>
      <c r="B1009" s="20" t="s">
        <v>185</v>
      </c>
      <c r="C1009" s="301">
        <v>53610</v>
      </c>
      <c r="D1009" s="22"/>
      <c r="E1009" s="307" t="s">
        <v>128</v>
      </c>
      <c r="F1009" s="20" t="s">
        <v>79</v>
      </c>
      <c r="G1009" s="41"/>
      <c r="H1009" s="21" t="s">
        <v>22</v>
      </c>
      <c r="I1009" s="21" t="s">
        <v>56</v>
      </c>
      <c r="J1009" s="21" t="s">
        <v>116</v>
      </c>
      <c r="K1009" s="203" t="s">
        <v>129</v>
      </c>
      <c r="L1009" s="55"/>
      <c r="M1009" s="303">
        <v>0</v>
      </c>
      <c r="N1009" s="303">
        <v>80</v>
      </c>
      <c r="O1009" s="217">
        <f t="shared" si="15"/>
        <v>826136.41999999981</v>
      </c>
    </row>
    <row r="1010" spans="1:17" ht="22.05" hidden="1" customHeight="1" x14ac:dyDescent="0.2">
      <c r="A1010" s="300">
        <v>45709</v>
      </c>
      <c r="B1010" s="20" t="s">
        <v>185</v>
      </c>
      <c r="C1010" s="301">
        <v>53611</v>
      </c>
      <c r="D1010" s="22"/>
      <c r="E1010" s="307" t="s">
        <v>1569</v>
      </c>
      <c r="F1010" s="20" t="s">
        <v>79</v>
      </c>
      <c r="G1010" s="41"/>
      <c r="H1010" s="21" t="s">
        <v>22</v>
      </c>
      <c r="I1010" s="21" t="s">
        <v>103</v>
      </c>
      <c r="J1010" s="21" t="s">
        <v>95</v>
      </c>
      <c r="K1010" s="203" t="s">
        <v>266</v>
      </c>
      <c r="L1010" s="55"/>
      <c r="M1010" s="217">
        <v>0</v>
      </c>
      <c r="N1010" s="217">
        <v>90</v>
      </c>
      <c r="O1010" s="217">
        <f t="shared" si="15"/>
        <v>826046.41999999981</v>
      </c>
    </row>
    <row r="1011" spans="1:17" ht="22.05" hidden="1" customHeight="1" x14ac:dyDescent="0.2">
      <c r="A1011" s="300">
        <v>45709</v>
      </c>
      <c r="B1011" s="20" t="s">
        <v>185</v>
      </c>
      <c r="C1011" s="301">
        <v>53612</v>
      </c>
      <c r="D1011" s="22"/>
      <c r="E1011" s="307" t="s">
        <v>1570</v>
      </c>
      <c r="F1011" s="20" t="s">
        <v>79</v>
      </c>
      <c r="G1011" s="41"/>
      <c r="H1011" s="21" t="s">
        <v>22</v>
      </c>
      <c r="I1011" s="21" t="s">
        <v>54</v>
      </c>
      <c r="J1011" s="21" t="s">
        <v>41</v>
      </c>
      <c r="K1011" s="203" t="s">
        <v>465</v>
      </c>
      <c r="L1011" s="55"/>
      <c r="M1011" s="217">
        <v>0</v>
      </c>
      <c r="N1011" s="217">
        <v>1416</v>
      </c>
      <c r="O1011" s="217">
        <f t="shared" si="15"/>
        <v>824630.41999999981</v>
      </c>
    </row>
    <row r="1012" spans="1:17" ht="22.05" hidden="1" customHeight="1" x14ac:dyDescent="0.2">
      <c r="A1012" s="300">
        <v>45709</v>
      </c>
      <c r="B1012" s="20" t="s">
        <v>185</v>
      </c>
      <c r="C1012" s="301">
        <v>53613</v>
      </c>
      <c r="D1012" s="22"/>
      <c r="E1012" s="307" t="s">
        <v>1571</v>
      </c>
      <c r="F1012" s="20" t="s">
        <v>79</v>
      </c>
      <c r="G1012" s="41"/>
      <c r="H1012" s="21" t="s">
        <v>22</v>
      </c>
      <c r="I1012" s="21" t="s">
        <v>54</v>
      </c>
      <c r="J1012" s="21" t="s">
        <v>63</v>
      </c>
      <c r="K1012" s="203" t="s">
        <v>141</v>
      </c>
      <c r="L1012" s="55"/>
      <c r="M1012" s="217">
        <v>0</v>
      </c>
      <c r="N1012" s="217">
        <v>522</v>
      </c>
      <c r="O1012" s="217">
        <f t="shared" si="15"/>
        <v>824108.41999999981</v>
      </c>
    </row>
    <row r="1013" spans="1:17" ht="22.05" hidden="1" customHeight="1" x14ac:dyDescent="0.2">
      <c r="A1013" s="300">
        <v>45709</v>
      </c>
      <c r="B1013" s="20" t="s">
        <v>185</v>
      </c>
      <c r="C1013" s="301">
        <v>53614</v>
      </c>
      <c r="D1013" s="308"/>
      <c r="E1013" s="307" t="s">
        <v>1570</v>
      </c>
      <c r="F1013" s="20" t="s">
        <v>79</v>
      </c>
      <c r="G1013" s="41"/>
      <c r="H1013" s="21" t="s">
        <v>22</v>
      </c>
      <c r="I1013" s="21" t="s">
        <v>54</v>
      </c>
      <c r="J1013" s="21" t="s">
        <v>61</v>
      </c>
      <c r="K1013" s="203" t="s">
        <v>445</v>
      </c>
      <c r="L1013" s="55"/>
      <c r="M1013" s="217">
        <v>0</v>
      </c>
      <c r="N1013" s="217">
        <v>1939</v>
      </c>
      <c r="O1013" s="217">
        <f t="shared" si="15"/>
        <v>822169.41999999981</v>
      </c>
      <c r="P1013" s="229"/>
      <c r="Q1013" s="229"/>
    </row>
    <row r="1014" spans="1:17" ht="22.05" hidden="1" customHeight="1" x14ac:dyDescent="0.2">
      <c r="A1014" s="300">
        <v>45709</v>
      </c>
      <c r="B1014" s="20" t="s">
        <v>185</v>
      </c>
      <c r="C1014" s="301">
        <v>53615</v>
      </c>
      <c r="D1014" s="22"/>
      <c r="E1014" s="307" t="s">
        <v>1571</v>
      </c>
      <c r="F1014" s="20" t="s">
        <v>79</v>
      </c>
      <c r="G1014" s="41"/>
      <c r="H1014" s="21" t="s">
        <v>22</v>
      </c>
      <c r="I1014" s="21" t="s">
        <v>54</v>
      </c>
      <c r="J1014" s="21" t="s">
        <v>44</v>
      </c>
      <c r="K1014" s="203" t="s">
        <v>412</v>
      </c>
      <c r="L1014" s="55"/>
      <c r="M1014" s="217">
        <v>0</v>
      </c>
      <c r="N1014" s="217">
        <v>389</v>
      </c>
      <c r="O1014" s="217">
        <f t="shared" si="15"/>
        <v>821780.41999999981</v>
      </c>
    </row>
    <row r="1015" spans="1:17" ht="22.05" hidden="1" customHeight="1" x14ac:dyDescent="0.2">
      <c r="A1015" s="300">
        <v>45709</v>
      </c>
      <c r="B1015" s="20" t="s">
        <v>185</v>
      </c>
      <c r="C1015" s="301">
        <v>53616</v>
      </c>
      <c r="D1015" s="22"/>
      <c r="E1015" s="307" t="s">
        <v>1572</v>
      </c>
      <c r="F1015" s="20" t="s">
        <v>79</v>
      </c>
      <c r="G1015" s="41"/>
      <c r="H1015" s="21" t="s">
        <v>22</v>
      </c>
      <c r="I1015" s="21" t="s">
        <v>54</v>
      </c>
      <c r="J1015" s="21" t="s">
        <v>64</v>
      </c>
      <c r="K1015" s="203" t="s">
        <v>1574</v>
      </c>
      <c r="L1015" s="401" t="s">
        <v>1616</v>
      </c>
      <c r="M1015" s="217">
        <v>0</v>
      </c>
      <c r="N1015" s="217">
        <f>15000-3970</f>
        <v>11030</v>
      </c>
      <c r="O1015" s="217">
        <f t="shared" si="15"/>
        <v>810750.41999999981</v>
      </c>
    </row>
    <row r="1016" spans="1:17" ht="22.05" hidden="1" customHeight="1" x14ac:dyDescent="0.2">
      <c r="A1016" s="300">
        <v>45709</v>
      </c>
      <c r="B1016" s="20" t="s">
        <v>185</v>
      </c>
      <c r="C1016" s="301">
        <v>53617</v>
      </c>
      <c r="D1016" s="22"/>
      <c r="E1016" s="307" t="s">
        <v>1573</v>
      </c>
      <c r="F1016" s="20" t="s">
        <v>79</v>
      </c>
      <c r="G1016" s="41"/>
      <c r="H1016" s="21" t="s">
        <v>22</v>
      </c>
      <c r="I1016" s="21" t="s">
        <v>103</v>
      </c>
      <c r="J1016" s="21" t="s">
        <v>102</v>
      </c>
      <c r="K1016" s="203" t="s">
        <v>134</v>
      </c>
      <c r="L1016" s="55"/>
      <c r="M1016" s="313">
        <v>0</v>
      </c>
      <c r="N1016" s="313">
        <v>300</v>
      </c>
      <c r="O1016" s="217">
        <f t="shared" si="15"/>
        <v>810450.41999999981</v>
      </c>
    </row>
    <row r="1017" spans="1:17" ht="22.05" hidden="1" customHeight="1" x14ac:dyDescent="0.2">
      <c r="A1017" s="300">
        <v>45709</v>
      </c>
      <c r="B1017" s="20" t="s">
        <v>185</v>
      </c>
      <c r="C1017" s="301">
        <v>53618</v>
      </c>
      <c r="D1017" s="22"/>
      <c r="E1017" s="307" t="s">
        <v>224</v>
      </c>
      <c r="F1017" s="20" t="s">
        <v>79</v>
      </c>
      <c r="G1017" s="41"/>
      <c r="H1017" s="21" t="s">
        <v>21</v>
      </c>
      <c r="I1017" s="21" t="s">
        <v>28</v>
      </c>
      <c r="J1017" s="21" t="s">
        <v>199</v>
      </c>
      <c r="K1017" s="203"/>
      <c r="L1017" s="55"/>
      <c r="M1017" s="313">
        <v>39580</v>
      </c>
      <c r="N1017" s="313">
        <v>0</v>
      </c>
      <c r="O1017" s="217">
        <f t="shared" si="15"/>
        <v>850030.41999999981</v>
      </c>
    </row>
    <row r="1018" spans="1:17" ht="22.05" hidden="1" customHeight="1" x14ac:dyDescent="0.2">
      <c r="A1018" s="300">
        <v>45710</v>
      </c>
      <c r="B1018" s="20" t="s">
        <v>185</v>
      </c>
      <c r="C1018" s="301">
        <v>53620</v>
      </c>
      <c r="D1018" s="22"/>
      <c r="E1018" s="307" t="s">
        <v>531</v>
      </c>
      <c r="F1018" s="20" t="s">
        <v>79</v>
      </c>
      <c r="G1018" s="41"/>
      <c r="H1018" s="21" t="s">
        <v>22</v>
      </c>
      <c r="I1018" s="21" t="s">
        <v>53</v>
      </c>
      <c r="J1018" s="21" t="s">
        <v>112</v>
      </c>
      <c r="K1018" s="203" t="s">
        <v>231</v>
      </c>
      <c r="L1018" s="55"/>
      <c r="M1018" s="313">
        <v>0</v>
      </c>
      <c r="N1018" s="313">
        <v>22560</v>
      </c>
      <c r="O1018" s="217">
        <f t="shared" si="15"/>
        <v>827470.41999999981</v>
      </c>
    </row>
    <row r="1019" spans="1:17" ht="22.05" hidden="1" customHeight="1" x14ac:dyDescent="0.2">
      <c r="A1019" s="300">
        <v>45710</v>
      </c>
      <c r="B1019" s="20" t="s">
        <v>185</v>
      </c>
      <c r="C1019" s="301">
        <v>53621</v>
      </c>
      <c r="D1019" s="22"/>
      <c r="E1019" s="307" t="s">
        <v>1575</v>
      </c>
      <c r="F1019" s="20" t="s">
        <v>79</v>
      </c>
      <c r="G1019" s="41"/>
      <c r="H1019" s="21" t="s">
        <v>22</v>
      </c>
      <c r="I1019" s="21" t="s">
        <v>103</v>
      </c>
      <c r="J1019" s="21" t="s">
        <v>102</v>
      </c>
      <c r="K1019" s="203" t="s">
        <v>1583</v>
      </c>
      <c r="L1019" s="55"/>
      <c r="M1019" s="313">
        <v>0</v>
      </c>
      <c r="N1019" s="313">
        <v>5300</v>
      </c>
      <c r="O1019" s="217">
        <f t="shared" si="15"/>
        <v>822170.41999999981</v>
      </c>
    </row>
    <row r="1020" spans="1:17" ht="22.05" hidden="1" customHeight="1" x14ac:dyDescent="0.2">
      <c r="A1020" s="300">
        <v>45710</v>
      </c>
      <c r="B1020" s="20" t="s">
        <v>185</v>
      </c>
      <c r="C1020" s="301">
        <v>53622</v>
      </c>
      <c r="D1020" s="22"/>
      <c r="E1020" s="304" t="s">
        <v>1576</v>
      </c>
      <c r="F1020" s="20" t="s">
        <v>79</v>
      </c>
      <c r="G1020" s="41"/>
      <c r="H1020" s="21" t="s">
        <v>22</v>
      </c>
      <c r="I1020" s="21" t="s">
        <v>103</v>
      </c>
      <c r="J1020" s="21" t="s">
        <v>97</v>
      </c>
      <c r="K1020" s="203" t="s">
        <v>1584</v>
      </c>
      <c r="L1020" s="55"/>
      <c r="M1020" s="313">
        <v>0</v>
      </c>
      <c r="N1020" s="313">
        <v>1900</v>
      </c>
      <c r="O1020" s="217">
        <f t="shared" si="15"/>
        <v>820270.41999999981</v>
      </c>
    </row>
    <row r="1021" spans="1:17" ht="22.05" hidden="1" customHeight="1" x14ac:dyDescent="0.2">
      <c r="A1021" s="300">
        <v>45710</v>
      </c>
      <c r="B1021" s="20" t="s">
        <v>185</v>
      </c>
      <c r="C1021" s="301">
        <v>53623</v>
      </c>
      <c r="D1021" s="22"/>
      <c r="E1021" s="307" t="s">
        <v>396</v>
      </c>
      <c r="F1021" s="20" t="s">
        <v>79</v>
      </c>
      <c r="G1021" s="41"/>
      <c r="H1021" s="21" t="s">
        <v>22</v>
      </c>
      <c r="I1021" s="21" t="s">
        <v>54</v>
      </c>
      <c r="J1021" s="21" t="s">
        <v>64</v>
      </c>
      <c r="K1021" s="203" t="s">
        <v>1585</v>
      </c>
      <c r="L1021" s="55"/>
      <c r="M1021" s="313">
        <v>0</v>
      </c>
      <c r="N1021" s="313">
        <v>10500</v>
      </c>
      <c r="O1021" s="217">
        <f t="shared" si="15"/>
        <v>809770.41999999981</v>
      </c>
    </row>
    <row r="1022" spans="1:17" ht="22.05" hidden="1" customHeight="1" x14ac:dyDescent="0.2">
      <c r="A1022" s="300">
        <v>45710</v>
      </c>
      <c r="B1022" s="20" t="s">
        <v>185</v>
      </c>
      <c r="C1022" s="301">
        <v>53624</v>
      </c>
      <c r="D1022" s="22"/>
      <c r="E1022" s="307" t="s">
        <v>1577</v>
      </c>
      <c r="F1022" s="20" t="s">
        <v>79</v>
      </c>
      <c r="G1022" s="41"/>
      <c r="H1022" s="21" t="s">
        <v>22</v>
      </c>
      <c r="I1022" s="21" t="s">
        <v>54</v>
      </c>
      <c r="J1022" s="21" t="s">
        <v>64</v>
      </c>
      <c r="K1022" s="203" t="s">
        <v>1586</v>
      </c>
      <c r="L1022" s="55"/>
      <c r="M1022" s="313">
        <v>0</v>
      </c>
      <c r="N1022" s="313">
        <v>300</v>
      </c>
      <c r="O1022" s="217">
        <f t="shared" si="15"/>
        <v>809470.41999999981</v>
      </c>
    </row>
    <row r="1023" spans="1:17" ht="22.05" hidden="1" customHeight="1" x14ac:dyDescent="0.2">
      <c r="A1023" s="300">
        <v>45710</v>
      </c>
      <c r="B1023" s="20" t="s">
        <v>185</v>
      </c>
      <c r="C1023" s="301">
        <v>53625</v>
      </c>
      <c r="D1023" s="22"/>
      <c r="E1023" s="307" t="s">
        <v>150</v>
      </c>
      <c r="F1023" s="20" t="s">
        <v>79</v>
      </c>
      <c r="G1023" s="41"/>
      <c r="H1023" s="21" t="s">
        <v>22</v>
      </c>
      <c r="I1023" s="21" t="s">
        <v>81</v>
      </c>
      <c r="J1023" s="21" t="s">
        <v>200</v>
      </c>
      <c r="K1023" s="203" t="s">
        <v>122</v>
      </c>
      <c r="L1023" s="55"/>
      <c r="M1023" s="313">
        <v>0</v>
      </c>
      <c r="N1023" s="313">
        <v>200000</v>
      </c>
      <c r="O1023" s="217">
        <f t="shared" si="15"/>
        <v>609470.41999999981</v>
      </c>
    </row>
    <row r="1024" spans="1:17" ht="22.05" hidden="1" customHeight="1" x14ac:dyDescent="0.2">
      <c r="A1024" s="300">
        <v>45710</v>
      </c>
      <c r="B1024" s="20" t="s">
        <v>185</v>
      </c>
      <c r="C1024" s="301">
        <v>53626</v>
      </c>
      <c r="D1024" s="22"/>
      <c r="E1024" s="307" t="s">
        <v>1578</v>
      </c>
      <c r="F1024" s="20" t="s">
        <v>79</v>
      </c>
      <c r="G1024" s="41"/>
      <c r="H1024" s="21" t="s">
        <v>22</v>
      </c>
      <c r="I1024" s="21" t="s">
        <v>56</v>
      </c>
      <c r="J1024" s="21" t="s">
        <v>88</v>
      </c>
      <c r="K1024" s="203" t="s">
        <v>265</v>
      </c>
      <c r="L1024" s="55"/>
      <c r="M1024" s="313">
        <v>0</v>
      </c>
      <c r="N1024" s="313">
        <v>1500</v>
      </c>
      <c r="O1024" s="217">
        <f t="shared" si="15"/>
        <v>607970.41999999981</v>
      </c>
    </row>
    <row r="1025" spans="1:15" ht="22.05" hidden="1" customHeight="1" x14ac:dyDescent="0.2">
      <c r="A1025" s="300">
        <v>45710</v>
      </c>
      <c r="B1025" s="20" t="s">
        <v>185</v>
      </c>
      <c r="C1025" s="301">
        <v>53627</v>
      </c>
      <c r="D1025" s="22"/>
      <c r="E1025" s="307" t="s">
        <v>130</v>
      </c>
      <c r="F1025" s="20" t="s">
        <v>79</v>
      </c>
      <c r="G1025" s="41"/>
      <c r="H1025" s="21" t="s">
        <v>22</v>
      </c>
      <c r="I1025" s="21" t="s">
        <v>53</v>
      </c>
      <c r="J1025" s="21" t="s">
        <v>113</v>
      </c>
      <c r="K1025" s="203" t="s">
        <v>1587</v>
      </c>
      <c r="L1025" s="55"/>
      <c r="M1025" s="313">
        <v>0</v>
      </c>
      <c r="N1025" s="313">
        <v>1000</v>
      </c>
      <c r="O1025" s="217">
        <f t="shared" si="15"/>
        <v>606970.41999999981</v>
      </c>
    </row>
    <row r="1026" spans="1:15" ht="22.05" hidden="1" customHeight="1" x14ac:dyDescent="0.2">
      <c r="A1026" s="300">
        <v>45710</v>
      </c>
      <c r="B1026" s="20" t="s">
        <v>185</v>
      </c>
      <c r="C1026" s="301">
        <v>53628</v>
      </c>
      <c r="D1026" s="22"/>
      <c r="E1026" s="307" t="s">
        <v>1593</v>
      </c>
      <c r="F1026" s="20" t="s">
        <v>79</v>
      </c>
      <c r="G1026" s="41"/>
      <c r="H1026" s="21" t="s">
        <v>22</v>
      </c>
      <c r="I1026" s="21" t="s">
        <v>54</v>
      </c>
      <c r="J1026" s="21" t="s">
        <v>32</v>
      </c>
      <c r="K1026" s="203" t="s">
        <v>141</v>
      </c>
      <c r="L1026" s="55"/>
      <c r="M1026" s="313">
        <v>0</v>
      </c>
      <c r="N1026" s="313">
        <v>15000</v>
      </c>
      <c r="O1026" s="217">
        <f t="shared" si="15"/>
        <v>591970.41999999981</v>
      </c>
    </row>
    <row r="1027" spans="1:15" ht="22.05" hidden="1" customHeight="1" x14ac:dyDescent="0.2">
      <c r="A1027" s="300">
        <v>45710</v>
      </c>
      <c r="B1027" s="20" t="s">
        <v>185</v>
      </c>
      <c r="C1027" s="301">
        <v>53629</v>
      </c>
      <c r="D1027" s="22"/>
      <c r="E1027" s="307" t="s">
        <v>162</v>
      </c>
      <c r="F1027" s="20" t="s">
        <v>79</v>
      </c>
      <c r="G1027" s="41"/>
      <c r="H1027" s="21" t="s">
        <v>21</v>
      </c>
      <c r="I1027" s="21" t="s">
        <v>81</v>
      </c>
      <c r="J1027" s="21" t="s">
        <v>200</v>
      </c>
      <c r="K1027" s="304"/>
      <c r="L1027" s="55"/>
      <c r="M1027" s="313">
        <v>15000</v>
      </c>
      <c r="N1027" s="313">
        <v>0</v>
      </c>
      <c r="O1027" s="217">
        <f t="shared" si="15"/>
        <v>606970.41999999981</v>
      </c>
    </row>
    <row r="1028" spans="1:15" ht="22.05" hidden="1" customHeight="1" x14ac:dyDescent="0.2">
      <c r="A1028" s="300">
        <v>45710</v>
      </c>
      <c r="B1028" s="20" t="s">
        <v>185</v>
      </c>
      <c r="C1028" s="301">
        <v>53630</v>
      </c>
      <c r="D1028" s="22"/>
      <c r="E1028" s="307" t="s">
        <v>204</v>
      </c>
      <c r="F1028" s="20" t="s">
        <v>79</v>
      </c>
      <c r="G1028" s="41"/>
      <c r="H1028" s="21" t="s">
        <v>22</v>
      </c>
      <c r="I1028" s="21" t="s">
        <v>56</v>
      </c>
      <c r="J1028" s="21" t="s">
        <v>212</v>
      </c>
      <c r="K1028" s="203" t="s">
        <v>235</v>
      </c>
      <c r="L1028" s="55"/>
      <c r="M1028" s="313">
        <v>0</v>
      </c>
      <c r="N1028" s="313">
        <v>1000</v>
      </c>
      <c r="O1028" s="217">
        <f t="shared" si="15"/>
        <v>605970.41999999981</v>
      </c>
    </row>
    <row r="1029" spans="1:15" ht="22.05" hidden="1" customHeight="1" x14ac:dyDescent="0.2">
      <c r="A1029" s="300">
        <v>45710</v>
      </c>
      <c r="B1029" s="20" t="s">
        <v>185</v>
      </c>
      <c r="C1029" s="301">
        <v>53631</v>
      </c>
      <c r="D1029" s="22"/>
      <c r="E1029" s="307" t="s">
        <v>1579</v>
      </c>
      <c r="F1029" s="20" t="s">
        <v>79</v>
      </c>
      <c r="G1029" s="218"/>
      <c r="H1029" s="21" t="s">
        <v>22</v>
      </c>
      <c r="I1029" s="21" t="s">
        <v>103</v>
      </c>
      <c r="J1029" s="21" t="s">
        <v>214</v>
      </c>
      <c r="K1029" s="203" t="s">
        <v>235</v>
      </c>
      <c r="L1029" s="55"/>
      <c r="M1029" s="313">
        <v>0</v>
      </c>
      <c r="N1029" s="313">
        <v>450</v>
      </c>
      <c r="O1029" s="217">
        <f t="shared" si="15"/>
        <v>605520.41999999981</v>
      </c>
    </row>
    <row r="1030" spans="1:15" ht="22.05" hidden="1" customHeight="1" x14ac:dyDescent="0.2">
      <c r="A1030" s="300">
        <v>45710</v>
      </c>
      <c r="B1030" s="20" t="s">
        <v>185</v>
      </c>
      <c r="C1030" s="301">
        <v>53632</v>
      </c>
      <c r="D1030" s="22"/>
      <c r="E1030" s="307" t="s">
        <v>402</v>
      </c>
      <c r="F1030" s="20" t="s">
        <v>79</v>
      </c>
      <c r="G1030" s="41"/>
      <c r="H1030" s="21" t="s">
        <v>22</v>
      </c>
      <c r="I1030" s="21" t="s">
        <v>80</v>
      </c>
      <c r="J1030" s="21" t="s">
        <v>66</v>
      </c>
      <c r="K1030" s="203" t="s">
        <v>544</v>
      </c>
      <c r="L1030" s="55"/>
      <c r="M1030" s="313">
        <v>0</v>
      </c>
      <c r="N1030" s="313">
        <v>600</v>
      </c>
      <c r="O1030" s="217">
        <f t="shared" si="15"/>
        <v>604920.41999999981</v>
      </c>
    </row>
    <row r="1031" spans="1:15" ht="22.05" hidden="1" customHeight="1" x14ac:dyDescent="0.2">
      <c r="A1031" s="300">
        <v>45710</v>
      </c>
      <c r="B1031" s="20" t="s">
        <v>185</v>
      </c>
      <c r="C1031" s="301">
        <v>53633</v>
      </c>
      <c r="D1031" s="22"/>
      <c r="E1031" s="307" t="s">
        <v>158</v>
      </c>
      <c r="F1031" s="20" t="s">
        <v>79</v>
      </c>
      <c r="G1031" s="41"/>
      <c r="H1031" s="21" t="s">
        <v>22</v>
      </c>
      <c r="I1031" s="21" t="s">
        <v>56</v>
      </c>
      <c r="J1031" s="21" t="s">
        <v>116</v>
      </c>
      <c r="K1031" s="203" t="s">
        <v>139</v>
      </c>
      <c r="L1031" s="55"/>
      <c r="M1031" s="313">
        <v>0</v>
      </c>
      <c r="N1031" s="313">
        <v>200</v>
      </c>
      <c r="O1031" s="217">
        <f t="shared" si="15"/>
        <v>604720.41999999981</v>
      </c>
    </row>
    <row r="1032" spans="1:15" ht="22.05" hidden="1" customHeight="1" x14ac:dyDescent="0.2">
      <c r="A1032" s="300">
        <v>45710</v>
      </c>
      <c r="B1032" s="20" t="s">
        <v>185</v>
      </c>
      <c r="C1032" s="301">
        <v>53634</v>
      </c>
      <c r="D1032" s="22"/>
      <c r="E1032" s="307" t="s">
        <v>1580</v>
      </c>
      <c r="F1032" s="20" t="s">
        <v>79</v>
      </c>
      <c r="G1032" s="41"/>
      <c r="H1032" s="21" t="s">
        <v>22</v>
      </c>
      <c r="I1032" s="21" t="s">
        <v>54</v>
      </c>
      <c r="J1032" s="21" t="s">
        <v>41</v>
      </c>
      <c r="K1032" s="203" t="s">
        <v>122</v>
      </c>
      <c r="L1032" s="55"/>
      <c r="M1032" s="313">
        <v>0</v>
      </c>
      <c r="N1032" s="313">
        <v>2100</v>
      </c>
      <c r="O1032" s="217">
        <f t="shared" si="15"/>
        <v>602620.41999999981</v>
      </c>
    </row>
    <row r="1033" spans="1:15" ht="22.05" hidden="1" customHeight="1" x14ac:dyDescent="0.2">
      <c r="A1033" s="300">
        <v>45710</v>
      </c>
      <c r="B1033" s="20" t="s">
        <v>185</v>
      </c>
      <c r="C1033" s="301">
        <v>53635</v>
      </c>
      <c r="D1033" s="22"/>
      <c r="E1033" s="307" t="s">
        <v>143</v>
      </c>
      <c r="F1033" s="20" t="s">
        <v>79</v>
      </c>
      <c r="G1033" s="41"/>
      <c r="H1033" s="21" t="s">
        <v>22</v>
      </c>
      <c r="I1033" s="21" t="s">
        <v>53</v>
      </c>
      <c r="J1033" s="21" t="s">
        <v>114</v>
      </c>
      <c r="K1033" s="203" t="s">
        <v>273</v>
      </c>
      <c r="L1033" s="55"/>
      <c r="M1033" s="303">
        <v>0</v>
      </c>
      <c r="N1033" s="303">
        <v>5733</v>
      </c>
      <c r="O1033" s="217">
        <f t="shared" si="15"/>
        <v>596887.41999999981</v>
      </c>
    </row>
    <row r="1034" spans="1:15" ht="22.05" hidden="1" customHeight="1" x14ac:dyDescent="0.2">
      <c r="A1034" s="300">
        <v>45710</v>
      </c>
      <c r="B1034" s="20" t="s">
        <v>185</v>
      </c>
      <c r="C1034" s="301">
        <v>53636</v>
      </c>
      <c r="D1034" s="22"/>
      <c r="E1034" s="307" t="s">
        <v>143</v>
      </c>
      <c r="F1034" s="20" t="s">
        <v>79</v>
      </c>
      <c r="G1034" s="41"/>
      <c r="H1034" s="21" t="s">
        <v>22</v>
      </c>
      <c r="I1034" s="21" t="s">
        <v>53</v>
      </c>
      <c r="J1034" s="21" t="s">
        <v>114</v>
      </c>
      <c r="K1034" s="203" t="s">
        <v>149</v>
      </c>
      <c r="L1034" s="55"/>
      <c r="M1034" s="303">
        <v>0</v>
      </c>
      <c r="N1034" s="303">
        <v>21700</v>
      </c>
      <c r="O1034" s="217">
        <f t="shared" si="15"/>
        <v>575187.41999999981</v>
      </c>
    </row>
    <row r="1035" spans="1:15" ht="22.05" hidden="1" customHeight="1" x14ac:dyDescent="0.2">
      <c r="A1035" s="300">
        <v>45710</v>
      </c>
      <c r="B1035" s="20" t="s">
        <v>185</v>
      </c>
      <c r="C1035" s="301">
        <v>53637</v>
      </c>
      <c r="D1035" s="22"/>
      <c r="E1035" s="307" t="s">
        <v>143</v>
      </c>
      <c r="F1035" s="20" t="s">
        <v>79</v>
      </c>
      <c r="G1035" s="41"/>
      <c r="H1035" s="21" t="s">
        <v>22</v>
      </c>
      <c r="I1035" s="21" t="s">
        <v>53</v>
      </c>
      <c r="J1035" s="21" t="s">
        <v>112</v>
      </c>
      <c r="K1035" s="203" t="s">
        <v>1588</v>
      </c>
      <c r="L1035" s="55"/>
      <c r="M1035" s="303">
        <v>0</v>
      </c>
      <c r="N1035" s="303">
        <v>17850</v>
      </c>
      <c r="O1035" s="217">
        <f t="shared" si="15"/>
        <v>557337.41999999981</v>
      </c>
    </row>
    <row r="1036" spans="1:15" ht="22.05" hidden="1" customHeight="1" x14ac:dyDescent="0.2">
      <c r="A1036" s="300">
        <v>45710</v>
      </c>
      <c r="B1036" s="20" t="s">
        <v>185</v>
      </c>
      <c r="C1036" s="301">
        <v>53638</v>
      </c>
      <c r="D1036" s="22"/>
      <c r="E1036" s="307" t="s">
        <v>143</v>
      </c>
      <c r="F1036" s="20" t="s">
        <v>79</v>
      </c>
      <c r="G1036" s="41"/>
      <c r="H1036" s="21" t="s">
        <v>22</v>
      </c>
      <c r="I1036" s="21" t="s">
        <v>53</v>
      </c>
      <c r="J1036" s="21" t="s">
        <v>112</v>
      </c>
      <c r="K1036" s="203" t="s">
        <v>416</v>
      </c>
      <c r="L1036" s="55"/>
      <c r="M1036" s="303">
        <v>0</v>
      </c>
      <c r="N1036" s="303">
        <v>54144</v>
      </c>
      <c r="O1036" s="217">
        <f t="shared" si="15"/>
        <v>503193.41999999981</v>
      </c>
    </row>
    <row r="1037" spans="1:15" ht="22.05" hidden="1" customHeight="1" x14ac:dyDescent="0.2">
      <c r="A1037" s="300">
        <v>45710</v>
      </c>
      <c r="B1037" s="20" t="s">
        <v>185</v>
      </c>
      <c r="C1037" s="301">
        <v>53639</v>
      </c>
      <c r="D1037" s="22"/>
      <c r="E1037" s="307" t="s">
        <v>143</v>
      </c>
      <c r="F1037" s="20" t="s">
        <v>79</v>
      </c>
      <c r="G1037" s="41"/>
      <c r="H1037" s="21" t="s">
        <v>22</v>
      </c>
      <c r="I1037" s="21" t="s">
        <v>53</v>
      </c>
      <c r="J1037" s="21" t="s">
        <v>112</v>
      </c>
      <c r="K1037" s="203" t="s">
        <v>497</v>
      </c>
      <c r="L1037" s="55"/>
      <c r="M1037" s="303">
        <v>0</v>
      </c>
      <c r="N1037" s="303">
        <v>11552</v>
      </c>
      <c r="O1037" s="217">
        <f t="shared" si="15"/>
        <v>491641.41999999981</v>
      </c>
    </row>
    <row r="1038" spans="1:15" ht="22.05" hidden="1" customHeight="1" x14ac:dyDescent="0.2">
      <c r="A1038" s="300">
        <v>45710</v>
      </c>
      <c r="B1038" s="20" t="s">
        <v>185</v>
      </c>
      <c r="C1038" s="301">
        <v>53640</v>
      </c>
      <c r="D1038" s="22"/>
      <c r="E1038" s="307" t="s">
        <v>143</v>
      </c>
      <c r="F1038" s="20" t="s">
        <v>79</v>
      </c>
      <c r="G1038" s="218"/>
      <c r="H1038" s="21" t="s">
        <v>22</v>
      </c>
      <c r="I1038" s="21" t="s">
        <v>53</v>
      </c>
      <c r="J1038" s="21" t="s">
        <v>112</v>
      </c>
      <c r="K1038" s="203" t="s">
        <v>1589</v>
      </c>
      <c r="L1038" s="55"/>
      <c r="M1038" s="303">
        <v>0</v>
      </c>
      <c r="N1038" s="303">
        <v>15350</v>
      </c>
      <c r="O1038" s="217">
        <f t="shared" si="15"/>
        <v>476291.41999999981</v>
      </c>
    </row>
    <row r="1039" spans="1:15" ht="22.05" hidden="1" customHeight="1" x14ac:dyDescent="0.2">
      <c r="A1039" s="300">
        <v>45710</v>
      </c>
      <c r="B1039" s="20" t="s">
        <v>185</v>
      </c>
      <c r="C1039" s="301">
        <v>53641</v>
      </c>
      <c r="D1039" s="22"/>
      <c r="E1039" s="307" t="s">
        <v>143</v>
      </c>
      <c r="F1039" s="20" t="s">
        <v>79</v>
      </c>
      <c r="G1039" s="41"/>
      <c r="H1039" s="21" t="s">
        <v>22</v>
      </c>
      <c r="I1039" s="21" t="s">
        <v>53</v>
      </c>
      <c r="J1039" s="21" t="s">
        <v>112</v>
      </c>
      <c r="K1039" s="203" t="s">
        <v>419</v>
      </c>
      <c r="L1039" s="55"/>
      <c r="M1039" s="303">
        <v>0</v>
      </c>
      <c r="N1039" s="303">
        <v>4230</v>
      </c>
      <c r="O1039" s="217">
        <f t="shared" si="15"/>
        <v>472061.41999999981</v>
      </c>
    </row>
    <row r="1040" spans="1:15" ht="22.05" hidden="1" customHeight="1" x14ac:dyDescent="0.2">
      <c r="A1040" s="300">
        <v>45710</v>
      </c>
      <c r="B1040" s="20" t="s">
        <v>185</v>
      </c>
      <c r="C1040" s="301">
        <v>53642</v>
      </c>
      <c r="D1040" s="22"/>
      <c r="E1040" s="307" t="s">
        <v>143</v>
      </c>
      <c r="F1040" s="20" t="s">
        <v>79</v>
      </c>
      <c r="G1040" s="41"/>
      <c r="H1040" s="21" t="s">
        <v>22</v>
      </c>
      <c r="I1040" s="21" t="s">
        <v>53</v>
      </c>
      <c r="J1040" s="21" t="s">
        <v>112</v>
      </c>
      <c r="K1040" s="203" t="s">
        <v>278</v>
      </c>
      <c r="L1040" s="55"/>
      <c r="M1040" s="303">
        <v>0</v>
      </c>
      <c r="N1040" s="303">
        <v>22300</v>
      </c>
      <c r="O1040" s="217">
        <f t="shared" si="15"/>
        <v>449761.41999999981</v>
      </c>
    </row>
    <row r="1041" spans="1:15" ht="22.05" hidden="1" customHeight="1" x14ac:dyDescent="0.2">
      <c r="A1041" s="300">
        <v>45710</v>
      </c>
      <c r="B1041" s="20" t="s">
        <v>185</v>
      </c>
      <c r="C1041" s="301">
        <v>53643</v>
      </c>
      <c r="D1041" s="22"/>
      <c r="E1041" s="307" t="s">
        <v>143</v>
      </c>
      <c r="F1041" s="20" t="s">
        <v>79</v>
      </c>
      <c r="G1041" s="41"/>
      <c r="H1041" s="21" t="s">
        <v>22</v>
      </c>
      <c r="I1041" s="21" t="s">
        <v>53</v>
      </c>
      <c r="J1041" s="21" t="s">
        <v>112</v>
      </c>
      <c r="K1041" s="203" t="s">
        <v>264</v>
      </c>
      <c r="L1041" s="55"/>
      <c r="M1041" s="303">
        <v>0</v>
      </c>
      <c r="N1041" s="303">
        <v>36870</v>
      </c>
      <c r="O1041" s="217">
        <f t="shared" si="15"/>
        <v>412891.41999999981</v>
      </c>
    </row>
    <row r="1042" spans="1:15" ht="22.05" hidden="1" customHeight="1" x14ac:dyDescent="0.2">
      <c r="A1042" s="300">
        <v>45710</v>
      </c>
      <c r="B1042" s="20" t="s">
        <v>185</v>
      </c>
      <c r="C1042" s="301">
        <v>53644</v>
      </c>
      <c r="D1042" s="22"/>
      <c r="E1042" s="328" t="s">
        <v>141</v>
      </c>
      <c r="F1042" s="329" t="s">
        <v>79</v>
      </c>
      <c r="G1042" s="330"/>
      <c r="H1042" s="331" t="s">
        <v>22</v>
      </c>
      <c r="I1042" s="331" t="s">
        <v>54</v>
      </c>
      <c r="J1042" s="331" t="s">
        <v>63</v>
      </c>
      <c r="K1042" s="332" t="s">
        <v>225</v>
      </c>
      <c r="L1042" s="333">
        <v>75000</v>
      </c>
      <c r="M1042" s="333">
        <v>0</v>
      </c>
      <c r="N1042" s="333">
        <v>10000</v>
      </c>
      <c r="O1042" s="217">
        <f t="shared" si="15"/>
        <v>402891.41999999981</v>
      </c>
    </row>
    <row r="1043" spans="1:15" ht="22.05" hidden="1" customHeight="1" x14ac:dyDescent="0.2">
      <c r="A1043" s="300">
        <v>45710</v>
      </c>
      <c r="B1043" s="20" t="s">
        <v>185</v>
      </c>
      <c r="C1043" s="301">
        <v>53644</v>
      </c>
      <c r="D1043" s="22"/>
      <c r="E1043" s="328" t="s">
        <v>559</v>
      </c>
      <c r="F1043" s="329" t="s">
        <v>79</v>
      </c>
      <c r="G1043" s="330"/>
      <c r="H1043" s="331" t="s">
        <v>22</v>
      </c>
      <c r="I1043" s="331" t="s">
        <v>54</v>
      </c>
      <c r="J1043" s="331" t="s">
        <v>41</v>
      </c>
      <c r="K1043" s="332" t="s">
        <v>225</v>
      </c>
      <c r="L1043" s="333">
        <v>75000</v>
      </c>
      <c r="M1043" s="333">
        <v>0</v>
      </c>
      <c r="N1043" s="333">
        <v>20000</v>
      </c>
      <c r="O1043" s="217">
        <f t="shared" si="15"/>
        <v>382891.41999999981</v>
      </c>
    </row>
    <row r="1044" spans="1:15" ht="22.05" hidden="1" customHeight="1" x14ac:dyDescent="0.2">
      <c r="A1044" s="300">
        <v>45710</v>
      </c>
      <c r="B1044" s="20" t="s">
        <v>185</v>
      </c>
      <c r="C1044" s="301">
        <v>53644</v>
      </c>
      <c r="D1044" s="22"/>
      <c r="E1044" s="328" t="s">
        <v>463</v>
      </c>
      <c r="F1044" s="329" t="s">
        <v>79</v>
      </c>
      <c r="G1044" s="330"/>
      <c r="H1044" s="331" t="s">
        <v>22</v>
      </c>
      <c r="I1044" s="331" t="s">
        <v>54</v>
      </c>
      <c r="J1044" s="331" t="s">
        <v>62</v>
      </c>
      <c r="K1044" s="332" t="s">
        <v>225</v>
      </c>
      <c r="L1044" s="333">
        <v>75000</v>
      </c>
      <c r="M1044" s="333">
        <v>0</v>
      </c>
      <c r="N1044" s="333">
        <v>30000</v>
      </c>
      <c r="O1044" s="217">
        <f t="shared" si="15"/>
        <v>352891.41999999981</v>
      </c>
    </row>
    <row r="1045" spans="1:15" ht="22.05" hidden="1" customHeight="1" x14ac:dyDescent="0.2">
      <c r="A1045" s="300">
        <v>45710</v>
      </c>
      <c r="B1045" s="20" t="s">
        <v>185</v>
      </c>
      <c r="C1045" s="301">
        <v>53644</v>
      </c>
      <c r="D1045" s="22"/>
      <c r="E1045" s="328" t="s">
        <v>560</v>
      </c>
      <c r="F1045" s="329" t="s">
        <v>79</v>
      </c>
      <c r="G1045" s="330"/>
      <c r="H1045" s="331" t="s">
        <v>22</v>
      </c>
      <c r="I1045" s="331" t="s">
        <v>29</v>
      </c>
      <c r="J1045" s="331" t="s">
        <v>209</v>
      </c>
      <c r="K1045" s="332" t="s">
        <v>225</v>
      </c>
      <c r="L1045" s="333" t="s">
        <v>1907</v>
      </c>
      <c r="M1045" s="333">
        <v>0</v>
      </c>
      <c r="N1045" s="333">
        <v>10000</v>
      </c>
      <c r="O1045" s="217">
        <f t="shared" si="15"/>
        <v>342891.41999999981</v>
      </c>
    </row>
    <row r="1046" spans="1:15" ht="22.05" hidden="1" customHeight="1" x14ac:dyDescent="0.2">
      <c r="A1046" s="300">
        <v>45710</v>
      </c>
      <c r="B1046" s="20" t="s">
        <v>185</v>
      </c>
      <c r="C1046" s="301">
        <v>53644</v>
      </c>
      <c r="D1046" s="22"/>
      <c r="E1046" s="328" t="s">
        <v>561</v>
      </c>
      <c r="F1046" s="329" t="s">
        <v>79</v>
      </c>
      <c r="G1046" s="330"/>
      <c r="H1046" s="331" t="s">
        <v>22</v>
      </c>
      <c r="I1046" s="331" t="s">
        <v>54</v>
      </c>
      <c r="J1046" s="331" t="s">
        <v>63</v>
      </c>
      <c r="K1046" s="332" t="s">
        <v>225</v>
      </c>
      <c r="L1046" s="333">
        <v>75000</v>
      </c>
      <c r="M1046" s="333">
        <v>0</v>
      </c>
      <c r="N1046" s="333">
        <v>5000</v>
      </c>
      <c r="O1046" s="217">
        <f t="shared" si="15"/>
        <v>337891.41999999981</v>
      </c>
    </row>
    <row r="1047" spans="1:15" ht="22.05" hidden="1" customHeight="1" x14ac:dyDescent="0.2">
      <c r="A1047" s="300">
        <v>45710</v>
      </c>
      <c r="B1047" s="20" t="s">
        <v>185</v>
      </c>
      <c r="C1047" s="301">
        <v>53645</v>
      </c>
      <c r="D1047" s="22"/>
      <c r="E1047" s="307" t="s">
        <v>143</v>
      </c>
      <c r="F1047" s="20" t="s">
        <v>79</v>
      </c>
      <c r="G1047" s="41"/>
      <c r="H1047" s="21" t="s">
        <v>22</v>
      </c>
      <c r="I1047" s="21" t="s">
        <v>53</v>
      </c>
      <c r="J1047" s="21" t="s">
        <v>112</v>
      </c>
      <c r="K1047" s="203" t="s">
        <v>56</v>
      </c>
      <c r="L1047" s="55"/>
      <c r="M1047" s="303">
        <v>0</v>
      </c>
      <c r="N1047" s="303">
        <v>27950</v>
      </c>
      <c r="O1047" s="217">
        <f t="shared" si="15"/>
        <v>309941.41999999981</v>
      </c>
    </row>
    <row r="1048" spans="1:15" ht="22.05" hidden="1" customHeight="1" x14ac:dyDescent="0.2">
      <c r="A1048" s="300">
        <v>45710</v>
      </c>
      <c r="B1048" s="20" t="s">
        <v>185</v>
      </c>
      <c r="C1048" s="301">
        <v>53646</v>
      </c>
      <c r="D1048" s="22"/>
      <c r="E1048" s="334" t="s">
        <v>143</v>
      </c>
      <c r="F1048" s="329" t="s">
        <v>79</v>
      </c>
      <c r="G1048" s="330"/>
      <c r="H1048" s="331" t="s">
        <v>22</v>
      </c>
      <c r="I1048" s="331" t="s">
        <v>53</v>
      </c>
      <c r="J1048" s="331" t="s">
        <v>112</v>
      </c>
      <c r="K1048" s="332" t="s">
        <v>145</v>
      </c>
      <c r="L1048" s="333">
        <v>37800</v>
      </c>
      <c r="M1048" s="333">
        <v>0</v>
      </c>
      <c r="N1048" s="333">
        <f>L1048-N1049-N1050-N1051-N1052</f>
        <v>26700</v>
      </c>
      <c r="O1048" s="217">
        <f t="shared" si="15"/>
        <v>283241.41999999981</v>
      </c>
    </row>
    <row r="1049" spans="1:15" ht="22.05" hidden="1" customHeight="1" x14ac:dyDescent="0.2">
      <c r="A1049" s="300">
        <v>45710</v>
      </c>
      <c r="B1049" s="20" t="s">
        <v>185</v>
      </c>
      <c r="C1049" s="301">
        <v>53646</v>
      </c>
      <c r="D1049" s="22"/>
      <c r="E1049" s="334" t="s">
        <v>558</v>
      </c>
      <c r="F1049" s="329" t="s">
        <v>79</v>
      </c>
      <c r="G1049" s="330"/>
      <c r="H1049" s="331" t="s">
        <v>22</v>
      </c>
      <c r="I1049" s="331" t="s">
        <v>54</v>
      </c>
      <c r="J1049" s="331" t="s">
        <v>61</v>
      </c>
      <c r="K1049" s="332" t="s">
        <v>145</v>
      </c>
      <c r="L1049" s="333">
        <v>37800</v>
      </c>
      <c r="M1049" s="333">
        <v>0</v>
      </c>
      <c r="N1049" s="333">
        <v>1800</v>
      </c>
      <c r="O1049" s="217">
        <f t="shared" ref="O1049:O1054" si="16">O1048+M1049-N1049</f>
        <v>281441.41999999981</v>
      </c>
    </row>
    <row r="1050" spans="1:15" ht="22.05" hidden="1" customHeight="1" x14ac:dyDescent="0.2">
      <c r="A1050" s="300">
        <v>45710</v>
      </c>
      <c r="B1050" s="20" t="s">
        <v>185</v>
      </c>
      <c r="C1050" s="301">
        <v>53646</v>
      </c>
      <c r="D1050" s="22"/>
      <c r="E1050" s="328" t="s">
        <v>555</v>
      </c>
      <c r="F1050" s="329" t="s">
        <v>79</v>
      </c>
      <c r="G1050" s="330"/>
      <c r="H1050" s="331" t="s">
        <v>22</v>
      </c>
      <c r="I1050" s="331" t="s">
        <v>54</v>
      </c>
      <c r="J1050" s="331" t="s">
        <v>61</v>
      </c>
      <c r="K1050" s="332" t="s">
        <v>145</v>
      </c>
      <c r="L1050" s="333">
        <v>37800</v>
      </c>
      <c r="M1050" s="333">
        <v>0</v>
      </c>
      <c r="N1050" s="333">
        <v>1500</v>
      </c>
      <c r="O1050" s="217">
        <f t="shared" si="16"/>
        <v>279941.41999999981</v>
      </c>
    </row>
    <row r="1051" spans="1:15" ht="22.05" hidden="1" customHeight="1" x14ac:dyDescent="0.2">
      <c r="A1051" s="300">
        <v>45710</v>
      </c>
      <c r="B1051" s="20" t="s">
        <v>185</v>
      </c>
      <c r="C1051" s="301">
        <v>53646</v>
      </c>
      <c r="D1051" s="22"/>
      <c r="E1051" s="328" t="s">
        <v>556</v>
      </c>
      <c r="F1051" s="329" t="s">
        <v>79</v>
      </c>
      <c r="G1051" s="330"/>
      <c r="H1051" s="331" t="s">
        <v>22</v>
      </c>
      <c r="I1051" s="331" t="s">
        <v>54</v>
      </c>
      <c r="J1051" s="331" t="s">
        <v>32</v>
      </c>
      <c r="K1051" s="332" t="s">
        <v>145</v>
      </c>
      <c r="L1051" s="333">
        <v>37800</v>
      </c>
      <c r="M1051" s="333">
        <v>0</v>
      </c>
      <c r="N1051" s="333">
        <v>6000</v>
      </c>
      <c r="O1051" s="217">
        <f t="shared" si="16"/>
        <v>273941.41999999981</v>
      </c>
    </row>
    <row r="1052" spans="1:15" ht="22.05" hidden="1" customHeight="1" x14ac:dyDescent="0.2">
      <c r="A1052" s="300">
        <v>45710</v>
      </c>
      <c r="B1052" s="20" t="s">
        <v>185</v>
      </c>
      <c r="C1052" s="301">
        <v>53646</v>
      </c>
      <c r="D1052" s="22"/>
      <c r="E1052" s="328" t="s">
        <v>557</v>
      </c>
      <c r="F1052" s="329" t="s">
        <v>79</v>
      </c>
      <c r="G1052" s="330"/>
      <c r="H1052" s="331" t="s">
        <v>22</v>
      </c>
      <c r="I1052" s="331" t="s">
        <v>54</v>
      </c>
      <c r="J1052" s="331" t="s">
        <v>63</v>
      </c>
      <c r="K1052" s="332" t="s">
        <v>145</v>
      </c>
      <c r="L1052" s="333">
        <v>37800</v>
      </c>
      <c r="M1052" s="333">
        <v>0</v>
      </c>
      <c r="N1052" s="333">
        <v>1800</v>
      </c>
      <c r="O1052" s="217">
        <f t="shared" si="16"/>
        <v>272141.41999999981</v>
      </c>
    </row>
    <row r="1053" spans="1:15" ht="22.05" hidden="1" customHeight="1" x14ac:dyDescent="0.2">
      <c r="A1053" s="300">
        <v>45710</v>
      </c>
      <c r="B1053" s="20" t="s">
        <v>185</v>
      </c>
      <c r="C1053" s="301">
        <v>53647</v>
      </c>
      <c r="D1053" s="22"/>
      <c r="E1053" s="307" t="s">
        <v>143</v>
      </c>
      <c r="F1053" s="20" t="s">
        <v>79</v>
      </c>
      <c r="G1053" s="218"/>
      <c r="H1053" s="21" t="s">
        <v>22</v>
      </c>
      <c r="I1053" s="21" t="s">
        <v>53</v>
      </c>
      <c r="J1053" s="21" t="s">
        <v>112</v>
      </c>
      <c r="K1053" s="203" t="s">
        <v>147</v>
      </c>
      <c r="L1053" s="55"/>
      <c r="M1053" s="303">
        <v>0</v>
      </c>
      <c r="N1053" s="303">
        <v>7195</v>
      </c>
      <c r="O1053" s="217">
        <f t="shared" si="16"/>
        <v>264946.41999999981</v>
      </c>
    </row>
    <row r="1054" spans="1:15" ht="22.05" hidden="1" customHeight="1" x14ac:dyDescent="0.2">
      <c r="A1054" s="300">
        <v>45710</v>
      </c>
      <c r="B1054" s="20" t="s">
        <v>185</v>
      </c>
      <c r="C1054" s="301">
        <v>53648</v>
      </c>
      <c r="D1054" s="22"/>
      <c r="E1054" s="307" t="s">
        <v>143</v>
      </c>
      <c r="F1054" s="20" t="s">
        <v>79</v>
      </c>
      <c r="G1054" s="41"/>
      <c r="H1054" s="21" t="s">
        <v>22</v>
      </c>
      <c r="I1054" s="21" t="s">
        <v>53</v>
      </c>
      <c r="J1054" s="21" t="s">
        <v>112</v>
      </c>
      <c r="K1054" s="203" t="s">
        <v>146</v>
      </c>
      <c r="L1054" s="303"/>
      <c r="M1054" s="303">
        <v>0</v>
      </c>
      <c r="N1054" s="303">
        <v>103580</v>
      </c>
      <c r="O1054" s="217">
        <f t="shared" si="16"/>
        <v>161366.41999999981</v>
      </c>
    </row>
    <row r="1055" spans="1:15" ht="22.05" hidden="1" customHeight="1" x14ac:dyDescent="0.2">
      <c r="A1055" s="300">
        <v>45710</v>
      </c>
      <c r="B1055" s="20" t="s">
        <v>185</v>
      </c>
      <c r="C1055" s="301">
        <v>53649</v>
      </c>
      <c r="D1055" s="22"/>
      <c r="E1055" s="307" t="s">
        <v>539</v>
      </c>
      <c r="F1055" s="20" t="s">
        <v>79</v>
      </c>
      <c r="G1055" s="41"/>
      <c r="H1055" s="21" t="s">
        <v>22</v>
      </c>
      <c r="I1055" s="21" t="s">
        <v>53</v>
      </c>
      <c r="J1055" s="21" t="s">
        <v>112</v>
      </c>
      <c r="K1055" s="203" t="s">
        <v>146</v>
      </c>
      <c r="L1055" s="303"/>
      <c r="M1055" s="303">
        <v>0</v>
      </c>
      <c r="N1055" s="303">
        <v>2417</v>
      </c>
      <c r="O1055" s="217">
        <f t="shared" ref="O1055:O1116" si="17">O1054+M1055-N1055</f>
        <v>158949.41999999981</v>
      </c>
    </row>
    <row r="1056" spans="1:15" ht="22.05" hidden="1" customHeight="1" x14ac:dyDescent="0.2">
      <c r="A1056" s="300">
        <v>45710</v>
      </c>
      <c r="B1056" s="20" t="s">
        <v>185</v>
      </c>
      <c r="C1056" s="301">
        <v>53650</v>
      </c>
      <c r="D1056" s="22"/>
      <c r="E1056" s="307" t="s">
        <v>513</v>
      </c>
      <c r="F1056" s="20" t="s">
        <v>79</v>
      </c>
      <c r="G1056" s="41"/>
      <c r="H1056" s="21" t="s">
        <v>22</v>
      </c>
      <c r="I1056" s="21" t="s">
        <v>103</v>
      </c>
      <c r="J1056" s="21" t="s">
        <v>102</v>
      </c>
      <c r="K1056" s="203" t="s">
        <v>210</v>
      </c>
      <c r="L1056" s="303"/>
      <c r="M1056" s="303">
        <v>0</v>
      </c>
      <c r="N1056" s="303">
        <v>200</v>
      </c>
      <c r="O1056" s="217">
        <f t="shared" si="17"/>
        <v>158749.41999999981</v>
      </c>
    </row>
    <row r="1057" spans="1:15" ht="22.05" hidden="1" customHeight="1" x14ac:dyDescent="0.2">
      <c r="A1057" s="300">
        <v>45710</v>
      </c>
      <c r="B1057" s="20" t="s">
        <v>185</v>
      </c>
      <c r="C1057" s="301">
        <v>53651</v>
      </c>
      <c r="D1057" s="22"/>
      <c r="E1057" s="307" t="s">
        <v>1581</v>
      </c>
      <c r="F1057" s="20" t="s">
        <v>79</v>
      </c>
      <c r="G1057" s="218"/>
      <c r="H1057" s="21" t="s">
        <v>22</v>
      </c>
      <c r="I1057" s="21" t="s">
        <v>103</v>
      </c>
      <c r="J1057" s="21" t="s">
        <v>97</v>
      </c>
      <c r="K1057" s="203" t="s">
        <v>441</v>
      </c>
      <c r="L1057" s="303"/>
      <c r="M1057" s="303">
        <v>0</v>
      </c>
      <c r="N1057" s="303">
        <v>11514</v>
      </c>
      <c r="O1057" s="217">
        <f t="shared" si="17"/>
        <v>147235.41999999981</v>
      </c>
    </row>
    <row r="1058" spans="1:15" ht="22.05" hidden="1" customHeight="1" x14ac:dyDescent="0.2">
      <c r="A1058" s="300">
        <v>45710</v>
      </c>
      <c r="B1058" s="20" t="s">
        <v>185</v>
      </c>
      <c r="C1058" s="301">
        <v>53652</v>
      </c>
      <c r="D1058" s="22"/>
      <c r="E1058" s="307" t="s">
        <v>1582</v>
      </c>
      <c r="F1058" s="20" t="s">
        <v>79</v>
      </c>
      <c r="G1058" s="41"/>
      <c r="H1058" s="21" t="s">
        <v>22</v>
      </c>
      <c r="I1058" s="21" t="s">
        <v>103</v>
      </c>
      <c r="J1058" s="21" t="s">
        <v>102</v>
      </c>
      <c r="K1058" s="203" t="s">
        <v>749</v>
      </c>
      <c r="L1058" s="55"/>
      <c r="M1058" s="303">
        <v>0</v>
      </c>
      <c r="N1058" s="303">
        <v>28473</v>
      </c>
      <c r="O1058" s="217">
        <f t="shared" si="17"/>
        <v>118762.41999999981</v>
      </c>
    </row>
    <row r="1059" spans="1:15" ht="22.05" hidden="1" customHeight="1" x14ac:dyDescent="0.2">
      <c r="A1059" s="300">
        <v>45710</v>
      </c>
      <c r="B1059" s="20" t="s">
        <v>185</v>
      </c>
      <c r="C1059" s="301">
        <v>53653</v>
      </c>
      <c r="D1059" s="22"/>
      <c r="E1059" s="307" t="s">
        <v>166</v>
      </c>
      <c r="F1059" s="20" t="s">
        <v>79</v>
      </c>
      <c r="G1059" s="41"/>
      <c r="H1059" s="21" t="s">
        <v>22</v>
      </c>
      <c r="I1059" s="21" t="s">
        <v>56</v>
      </c>
      <c r="J1059" s="21" t="s">
        <v>116</v>
      </c>
      <c r="K1059" s="203" t="s">
        <v>441</v>
      </c>
      <c r="L1059" s="303"/>
      <c r="M1059" s="303">
        <v>0</v>
      </c>
      <c r="N1059" s="303">
        <v>200</v>
      </c>
      <c r="O1059" s="217">
        <f t="shared" si="17"/>
        <v>118562.41999999981</v>
      </c>
    </row>
    <row r="1060" spans="1:15" ht="22.05" hidden="1" customHeight="1" x14ac:dyDescent="0.2">
      <c r="A1060" s="300">
        <v>45710</v>
      </c>
      <c r="B1060" s="20" t="s">
        <v>185</v>
      </c>
      <c r="C1060" s="301">
        <v>53654</v>
      </c>
      <c r="D1060" s="22"/>
      <c r="E1060" s="307" t="s">
        <v>734</v>
      </c>
      <c r="F1060" s="20" t="s">
        <v>79</v>
      </c>
      <c r="G1060" s="41"/>
      <c r="H1060" s="21" t="s">
        <v>22</v>
      </c>
      <c r="I1060" s="21" t="s">
        <v>103</v>
      </c>
      <c r="J1060" s="21" t="s">
        <v>214</v>
      </c>
      <c r="K1060" s="203" t="s">
        <v>464</v>
      </c>
      <c r="L1060" s="303"/>
      <c r="M1060" s="303">
        <v>0</v>
      </c>
      <c r="N1060" s="303">
        <v>200</v>
      </c>
      <c r="O1060" s="217">
        <f t="shared" si="17"/>
        <v>118362.41999999981</v>
      </c>
    </row>
    <row r="1061" spans="1:15" ht="22.05" hidden="1" customHeight="1" x14ac:dyDescent="0.2">
      <c r="A1061" s="300">
        <v>45711</v>
      </c>
      <c r="B1061" s="20" t="s">
        <v>185</v>
      </c>
      <c r="C1061" s="301">
        <v>53656</v>
      </c>
      <c r="D1061" s="22"/>
      <c r="E1061" s="307" t="s">
        <v>1590</v>
      </c>
      <c r="F1061" s="20" t="s">
        <v>79</v>
      </c>
      <c r="G1061" s="41"/>
      <c r="H1061" s="21" t="s">
        <v>22</v>
      </c>
      <c r="I1061" s="21" t="s">
        <v>54</v>
      </c>
      <c r="J1061" s="21" t="s">
        <v>61</v>
      </c>
      <c r="K1061" s="203" t="s">
        <v>1592</v>
      </c>
      <c r="L1061" s="303"/>
      <c r="M1061" s="303">
        <v>0</v>
      </c>
      <c r="N1061" s="303">
        <v>3000</v>
      </c>
      <c r="O1061" s="217">
        <f t="shared" si="17"/>
        <v>115362.41999999981</v>
      </c>
    </row>
    <row r="1062" spans="1:15" ht="22.05" hidden="1" customHeight="1" x14ac:dyDescent="0.2">
      <c r="A1062" s="300">
        <v>45711</v>
      </c>
      <c r="B1062" s="20" t="s">
        <v>185</v>
      </c>
      <c r="C1062" s="301">
        <v>53657</v>
      </c>
      <c r="D1062" s="22"/>
      <c r="E1062" s="307" t="s">
        <v>1591</v>
      </c>
      <c r="F1062" s="20" t="s">
        <v>79</v>
      </c>
      <c r="G1062" s="41"/>
      <c r="H1062" s="21" t="s">
        <v>22</v>
      </c>
      <c r="I1062" s="21" t="s">
        <v>54</v>
      </c>
      <c r="J1062" s="21" t="s">
        <v>41</v>
      </c>
      <c r="K1062" s="203" t="s">
        <v>1592</v>
      </c>
      <c r="L1062" s="303"/>
      <c r="M1062" s="303">
        <v>0</v>
      </c>
      <c r="N1062" s="303">
        <v>1200</v>
      </c>
      <c r="O1062" s="217">
        <f t="shared" si="17"/>
        <v>114162.41999999981</v>
      </c>
    </row>
    <row r="1063" spans="1:15" ht="22.05" hidden="1" customHeight="1" x14ac:dyDescent="0.2">
      <c r="A1063" s="300">
        <v>45711</v>
      </c>
      <c r="B1063" s="20" t="s">
        <v>185</v>
      </c>
      <c r="C1063" s="301">
        <v>53658</v>
      </c>
      <c r="D1063" s="22"/>
      <c r="E1063" s="307" t="s">
        <v>151</v>
      </c>
      <c r="F1063" s="20" t="s">
        <v>79</v>
      </c>
      <c r="G1063" s="41"/>
      <c r="H1063" s="21" t="s">
        <v>22</v>
      </c>
      <c r="I1063" s="21" t="s">
        <v>53</v>
      </c>
      <c r="J1063" s="21" t="s">
        <v>112</v>
      </c>
      <c r="K1063" s="203" t="s">
        <v>135</v>
      </c>
      <c r="L1063" s="303"/>
      <c r="M1063" s="303">
        <v>0</v>
      </c>
      <c r="N1063" s="303">
        <v>500</v>
      </c>
      <c r="O1063" s="217">
        <f t="shared" si="17"/>
        <v>113662.41999999981</v>
      </c>
    </row>
    <row r="1064" spans="1:15" ht="22.05" hidden="1" customHeight="1" x14ac:dyDescent="0.2">
      <c r="A1064" s="300">
        <v>45712</v>
      </c>
      <c r="B1064" s="20" t="s">
        <v>185</v>
      </c>
      <c r="C1064" s="301">
        <v>53660</v>
      </c>
      <c r="D1064" s="22"/>
      <c r="E1064" s="307" t="s">
        <v>1595</v>
      </c>
      <c r="F1064" s="20" t="s">
        <v>79</v>
      </c>
      <c r="G1064" s="41"/>
      <c r="H1064" s="21" t="s">
        <v>22</v>
      </c>
      <c r="I1064" s="21" t="s">
        <v>81</v>
      </c>
      <c r="J1064" s="21" t="s">
        <v>168</v>
      </c>
      <c r="K1064" s="203" t="s">
        <v>1600</v>
      </c>
      <c r="L1064" s="55"/>
      <c r="M1064" s="303">
        <v>0</v>
      </c>
      <c r="N1064" s="303">
        <v>28000</v>
      </c>
      <c r="O1064" s="217">
        <f t="shared" si="17"/>
        <v>85662.419999999809</v>
      </c>
    </row>
    <row r="1065" spans="1:15" ht="22.05" hidden="1" customHeight="1" x14ac:dyDescent="0.2">
      <c r="A1065" s="300">
        <v>45712</v>
      </c>
      <c r="B1065" s="20" t="s">
        <v>185</v>
      </c>
      <c r="C1065" s="301">
        <v>53661</v>
      </c>
      <c r="D1065" s="22"/>
      <c r="E1065" s="307" t="s">
        <v>127</v>
      </c>
      <c r="F1065" s="20" t="s">
        <v>79</v>
      </c>
      <c r="G1065" s="41"/>
      <c r="H1065" s="21" t="s">
        <v>22</v>
      </c>
      <c r="I1065" s="21" t="s">
        <v>54</v>
      </c>
      <c r="J1065" s="21" t="s">
        <v>61</v>
      </c>
      <c r="K1065" s="203" t="s">
        <v>445</v>
      </c>
      <c r="L1065" s="55"/>
      <c r="M1065" s="303">
        <v>0</v>
      </c>
      <c r="N1065" s="303">
        <v>5000</v>
      </c>
      <c r="O1065" s="217">
        <f t="shared" si="17"/>
        <v>80662.419999999809</v>
      </c>
    </row>
    <row r="1066" spans="1:15" ht="22.05" hidden="1" customHeight="1" x14ac:dyDescent="0.2">
      <c r="A1066" s="300">
        <v>45712</v>
      </c>
      <c r="B1066" s="20" t="s">
        <v>185</v>
      </c>
      <c r="C1066" s="301">
        <v>53662</v>
      </c>
      <c r="D1066" s="22"/>
      <c r="E1066" s="307" t="s">
        <v>1596</v>
      </c>
      <c r="F1066" s="20" t="s">
        <v>79</v>
      </c>
      <c r="G1066" s="41"/>
      <c r="H1066" s="21" t="s">
        <v>22</v>
      </c>
      <c r="I1066" s="21" t="s">
        <v>56</v>
      </c>
      <c r="J1066" s="21" t="s">
        <v>212</v>
      </c>
      <c r="K1066" s="203" t="s">
        <v>413</v>
      </c>
      <c r="L1066" s="55"/>
      <c r="M1066" s="303">
        <v>0</v>
      </c>
      <c r="N1066" s="303">
        <v>1500</v>
      </c>
      <c r="O1066" s="217">
        <f t="shared" si="17"/>
        <v>79162.419999999809</v>
      </c>
    </row>
    <row r="1067" spans="1:15" ht="22.05" hidden="1" customHeight="1" x14ac:dyDescent="0.2">
      <c r="A1067" s="300">
        <v>45712</v>
      </c>
      <c r="B1067" s="20" t="s">
        <v>185</v>
      </c>
      <c r="C1067" s="301">
        <v>53663</v>
      </c>
      <c r="D1067" s="22"/>
      <c r="E1067" s="307" t="s">
        <v>152</v>
      </c>
      <c r="F1067" s="20" t="s">
        <v>79</v>
      </c>
      <c r="G1067" s="41"/>
      <c r="H1067" s="21" t="s">
        <v>22</v>
      </c>
      <c r="I1067" s="21" t="s">
        <v>53</v>
      </c>
      <c r="J1067" s="21" t="s">
        <v>113</v>
      </c>
      <c r="K1067" s="203" t="s">
        <v>442</v>
      </c>
      <c r="L1067" s="55"/>
      <c r="M1067" s="303">
        <v>0</v>
      </c>
      <c r="N1067" s="303">
        <v>6000</v>
      </c>
      <c r="O1067" s="217">
        <f t="shared" si="17"/>
        <v>73162.419999999809</v>
      </c>
    </row>
    <row r="1068" spans="1:15" ht="22.05" hidden="1" customHeight="1" x14ac:dyDescent="0.2">
      <c r="A1068" s="300">
        <v>45712</v>
      </c>
      <c r="B1068" s="20" t="s">
        <v>185</v>
      </c>
      <c r="C1068" s="301">
        <v>53664</v>
      </c>
      <c r="D1068" s="22"/>
      <c r="E1068" s="307" t="s">
        <v>1597</v>
      </c>
      <c r="F1068" s="20" t="s">
        <v>79</v>
      </c>
      <c r="G1068" s="41"/>
      <c r="H1068" s="21" t="s">
        <v>22</v>
      </c>
      <c r="I1068" s="21" t="s">
        <v>103</v>
      </c>
      <c r="J1068" s="21" t="s">
        <v>60</v>
      </c>
      <c r="K1068" s="203" t="s">
        <v>133</v>
      </c>
      <c r="L1068" s="55"/>
      <c r="M1068" s="303">
        <v>0</v>
      </c>
      <c r="N1068" s="303">
        <v>1150</v>
      </c>
      <c r="O1068" s="217">
        <f t="shared" si="17"/>
        <v>72012.419999999809</v>
      </c>
    </row>
    <row r="1069" spans="1:15" ht="22.05" hidden="1" customHeight="1" x14ac:dyDescent="0.2">
      <c r="A1069" s="300">
        <v>45712</v>
      </c>
      <c r="B1069" s="20" t="s">
        <v>185</v>
      </c>
      <c r="C1069" s="301">
        <v>53665</v>
      </c>
      <c r="D1069" s="22"/>
      <c r="E1069" s="307" t="s">
        <v>1598</v>
      </c>
      <c r="F1069" s="20" t="s">
        <v>79</v>
      </c>
      <c r="G1069" s="218"/>
      <c r="H1069" s="21" t="s">
        <v>22</v>
      </c>
      <c r="I1069" s="21" t="s">
        <v>103</v>
      </c>
      <c r="J1069" s="21" t="s">
        <v>95</v>
      </c>
      <c r="K1069" s="203" t="s">
        <v>1601</v>
      </c>
      <c r="L1069" s="55"/>
      <c r="M1069" s="303">
        <v>0</v>
      </c>
      <c r="N1069" s="303">
        <v>1140</v>
      </c>
      <c r="O1069" s="217">
        <f t="shared" si="17"/>
        <v>70872.419999999809</v>
      </c>
    </row>
    <row r="1070" spans="1:15" ht="22.05" hidden="1" customHeight="1" x14ac:dyDescent="0.2">
      <c r="A1070" s="300">
        <v>45712</v>
      </c>
      <c r="B1070" s="20" t="s">
        <v>185</v>
      </c>
      <c r="C1070" s="301">
        <v>53666</v>
      </c>
      <c r="D1070" s="22"/>
      <c r="E1070" s="307" t="s">
        <v>1599</v>
      </c>
      <c r="F1070" s="20" t="s">
        <v>79</v>
      </c>
      <c r="G1070" s="41"/>
      <c r="H1070" s="21" t="s">
        <v>22</v>
      </c>
      <c r="I1070" s="21" t="s">
        <v>80</v>
      </c>
      <c r="J1070" s="21" t="s">
        <v>66</v>
      </c>
      <c r="K1070" s="203" t="s">
        <v>408</v>
      </c>
      <c r="L1070" s="55"/>
      <c r="M1070" s="303">
        <v>0</v>
      </c>
      <c r="N1070" s="303">
        <v>850</v>
      </c>
      <c r="O1070" s="217">
        <f t="shared" si="17"/>
        <v>70022.419999999809</v>
      </c>
    </row>
    <row r="1071" spans="1:15" ht="22.05" hidden="1" customHeight="1" x14ac:dyDescent="0.2">
      <c r="A1071" s="300">
        <v>45713</v>
      </c>
      <c r="B1071" s="20" t="s">
        <v>185</v>
      </c>
      <c r="C1071" s="301">
        <v>53668</v>
      </c>
      <c r="D1071" s="22"/>
      <c r="E1071" s="307" t="s">
        <v>1602</v>
      </c>
      <c r="F1071" s="20" t="s">
        <v>79</v>
      </c>
      <c r="G1071" s="41"/>
      <c r="H1071" s="21" t="s">
        <v>22</v>
      </c>
      <c r="I1071" s="21" t="s">
        <v>54</v>
      </c>
      <c r="J1071" s="21" t="s">
        <v>44</v>
      </c>
      <c r="K1071" s="203" t="s">
        <v>1613</v>
      </c>
      <c r="L1071" s="55"/>
      <c r="M1071" s="303">
        <v>0</v>
      </c>
      <c r="N1071" s="303">
        <v>1200</v>
      </c>
      <c r="O1071" s="217">
        <f t="shared" si="17"/>
        <v>68822.419999999809</v>
      </c>
    </row>
    <row r="1072" spans="1:15" ht="22.05" hidden="1" customHeight="1" x14ac:dyDescent="0.2">
      <c r="A1072" s="300">
        <v>45713</v>
      </c>
      <c r="B1072" s="20" t="s">
        <v>185</v>
      </c>
      <c r="C1072" s="301">
        <v>53669</v>
      </c>
      <c r="D1072" s="22"/>
      <c r="E1072" s="307" t="s">
        <v>1245</v>
      </c>
      <c r="F1072" s="20" t="s">
        <v>79</v>
      </c>
      <c r="G1072" s="41"/>
      <c r="H1072" s="21" t="s">
        <v>22</v>
      </c>
      <c r="I1072" s="21" t="s">
        <v>54</v>
      </c>
      <c r="J1072" s="21" t="s">
        <v>61</v>
      </c>
      <c r="K1072" s="203" t="s">
        <v>503</v>
      </c>
      <c r="L1072" s="55"/>
      <c r="M1072" s="303">
        <v>0</v>
      </c>
      <c r="N1072" s="303">
        <v>1500</v>
      </c>
      <c r="O1072" s="217">
        <f t="shared" si="17"/>
        <v>67322.419999999809</v>
      </c>
    </row>
    <row r="1073" spans="1:15" ht="22.05" hidden="1" customHeight="1" x14ac:dyDescent="0.2">
      <c r="A1073" s="300">
        <v>45713</v>
      </c>
      <c r="B1073" s="20" t="s">
        <v>185</v>
      </c>
      <c r="C1073" s="301">
        <v>53670</v>
      </c>
      <c r="D1073" s="22"/>
      <c r="E1073" s="304" t="s">
        <v>1603</v>
      </c>
      <c r="F1073" s="20" t="s">
        <v>79</v>
      </c>
      <c r="G1073" s="218"/>
      <c r="H1073" s="21" t="s">
        <v>22</v>
      </c>
      <c r="I1073" s="21" t="s">
        <v>103</v>
      </c>
      <c r="J1073" s="21" t="s">
        <v>60</v>
      </c>
      <c r="K1073" s="203" t="s">
        <v>133</v>
      </c>
      <c r="L1073" s="55"/>
      <c r="M1073" s="303">
        <v>0</v>
      </c>
      <c r="N1073" s="303">
        <v>450</v>
      </c>
      <c r="O1073" s="217">
        <f t="shared" si="17"/>
        <v>66872.419999999809</v>
      </c>
    </row>
    <row r="1074" spans="1:15" ht="22.05" hidden="1" customHeight="1" x14ac:dyDescent="0.2">
      <c r="A1074" s="300">
        <v>45713</v>
      </c>
      <c r="B1074" s="20" t="s">
        <v>185</v>
      </c>
      <c r="C1074" s="301">
        <v>53671</v>
      </c>
      <c r="D1074" s="22"/>
      <c r="E1074" s="307" t="s">
        <v>392</v>
      </c>
      <c r="F1074" s="20" t="s">
        <v>79</v>
      </c>
      <c r="G1074" s="41"/>
      <c r="H1074" s="21" t="s">
        <v>22</v>
      </c>
      <c r="I1074" s="21" t="s">
        <v>56</v>
      </c>
      <c r="J1074" s="21" t="s">
        <v>116</v>
      </c>
      <c r="K1074" s="203" t="s">
        <v>408</v>
      </c>
      <c r="L1074" s="55"/>
      <c r="M1074" s="303">
        <v>0</v>
      </c>
      <c r="N1074" s="303">
        <v>1451</v>
      </c>
      <c r="O1074" s="217">
        <f t="shared" si="17"/>
        <v>65421.419999999809</v>
      </c>
    </row>
    <row r="1075" spans="1:15" ht="22.05" hidden="1" customHeight="1" x14ac:dyDescent="0.2">
      <c r="A1075" s="300">
        <v>45713</v>
      </c>
      <c r="B1075" s="20" t="s">
        <v>185</v>
      </c>
      <c r="C1075" s="301">
        <v>53672</v>
      </c>
      <c r="D1075" s="22"/>
      <c r="E1075" s="307" t="s">
        <v>1604</v>
      </c>
      <c r="F1075" s="20" t="s">
        <v>79</v>
      </c>
      <c r="G1075" s="41"/>
      <c r="H1075" s="21" t="s">
        <v>22</v>
      </c>
      <c r="I1075" s="21" t="s">
        <v>103</v>
      </c>
      <c r="J1075" s="21" t="s">
        <v>60</v>
      </c>
      <c r="K1075" s="203" t="s">
        <v>135</v>
      </c>
      <c r="L1075" s="55"/>
      <c r="M1075" s="303">
        <v>0</v>
      </c>
      <c r="N1075" s="303">
        <v>850</v>
      </c>
      <c r="O1075" s="217">
        <f t="shared" si="17"/>
        <v>64571.419999999809</v>
      </c>
    </row>
    <row r="1076" spans="1:15" ht="22.05" hidden="1" customHeight="1" x14ac:dyDescent="0.2">
      <c r="A1076" s="300">
        <v>45713</v>
      </c>
      <c r="B1076" s="20" t="s">
        <v>185</v>
      </c>
      <c r="C1076" s="301">
        <v>53673</v>
      </c>
      <c r="D1076" s="22"/>
      <c r="E1076" s="307" t="s">
        <v>1605</v>
      </c>
      <c r="F1076" s="20" t="s">
        <v>79</v>
      </c>
      <c r="G1076" s="41"/>
      <c r="H1076" s="21" t="s">
        <v>22</v>
      </c>
      <c r="I1076" s="21" t="s">
        <v>81</v>
      </c>
      <c r="J1076" s="21" t="s">
        <v>168</v>
      </c>
      <c r="K1076" s="203" t="s">
        <v>122</v>
      </c>
      <c r="L1076" s="55"/>
      <c r="M1076" s="303">
        <v>0</v>
      </c>
      <c r="N1076" s="303">
        <v>45000</v>
      </c>
      <c r="O1076" s="217">
        <f t="shared" si="17"/>
        <v>19571.419999999809</v>
      </c>
    </row>
    <row r="1077" spans="1:15" ht="22.05" hidden="1" customHeight="1" x14ac:dyDescent="0.2">
      <c r="A1077" s="300">
        <v>45713</v>
      </c>
      <c r="B1077" s="20" t="s">
        <v>185</v>
      </c>
      <c r="C1077" s="301">
        <v>53674</v>
      </c>
      <c r="D1077" s="22"/>
      <c r="E1077" s="307" t="s">
        <v>339</v>
      </c>
      <c r="F1077" s="20" t="s">
        <v>79</v>
      </c>
      <c r="G1077" s="41"/>
      <c r="H1077" s="21" t="s">
        <v>22</v>
      </c>
      <c r="I1077" s="21" t="s">
        <v>54</v>
      </c>
      <c r="J1077" s="21" t="s">
        <v>64</v>
      </c>
      <c r="K1077" s="203" t="s">
        <v>241</v>
      </c>
      <c r="L1077" s="55"/>
      <c r="M1077" s="303">
        <v>0</v>
      </c>
      <c r="N1077" s="303">
        <v>1650</v>
      </c>
      <c r="O1077" s="217">
        <f t="shared" si="17"/>
        <v>17921.419999999809</v>
      </c>
    </row>
    <row r="1078" spans="1:15" ht="22.05" hidden="1" customHeight="1" x14ac:dyDescent="0.2">
      <c r="A1078" s="300">
        <v>45713</v>
      </c>
      <c r="B1078" s="20" t="s">
        <v>185</v>
      </c>
      <c r="C1078" s="301">
        <v>53675</v>
      </c>
      <c r="D1078" s="22"/>
      <c r="E1078" s="307" t="s">
        <v>393</v>
      </c>
      <c r="F1078" s="20" t="s">
        <v>79</v>
      </c>
      <c r="G1078" s="41"/>
      <c r="H1078" s="21" t="s">
        <v>22</v>
      </c>
      <c r="I1078" s="21" t="s">
        <v>103</v>
      </c>
      <c r="J1078" s="21" t="s">
        <v>219</v>
      </c>
      <c r="K1078" s="203" t="s">
        <v>1241</v>
      </c>
      <c r="L1078" s="55"/>
      <c r="M1078" s="303">
        <v>0</v>
      </c>
      <c r="N1078" s="303">
        <v>312</v>
      </c>
      <c r="O1078" s="217">
        <f t="shared" si="17"/>
        <v>17609.419999999809</v>
      </c>
    </row>
    <row r="1079" spans="1:15" ht="22.05" hidden="1" customHeight="1" x14ac:dyDescent="0.2">
      <c r="A1079" s="300">
        <v>45713</v>
      </c>
      <c r="B1079" s="20" t="s">
        <v>185</v>
      </c>
      <c r="C1079" s="301">
        <v>53676</v>
      </c>
      <c r="D1079" s="22"/>
      <c r="E1079" s="307" t="s">
        <v>1606</v>
      </c>
      <c r="F1079" s="20" t="s">
        <v>79</v>
      </c>
      <c r="G1079" s="218"/>
      <c r="H1079" s="21" t="s">
        <v>22</v>
      </c>
      <c r="I1079" s="21" t="s">
        <v>103</v>
      </c>
      <c r="J1079" s="21" t="s">
        <v>93</v>
      </c>
      <c r="K1079" s="203" t="s">
        <v>1614</v>
      </c>
      <c r="L1079" s="55"/>
      <c r="M1079" s="303">
        <v>0</v>
      </c>
      <c r="N1079" s="303">
        <v>660</v>
      </c>
      <c r="O1079" s="217">
        <f t="shared" si="17"/>
        <v>16949.419999999809</v>
      </c>
    </row>
    <row r="1080" spans="1:15" ht="22.05" hidden="1" customHeight="1" x14ac:dyDescent="0.2">
      <c r="A1080" s="300">
        <v>45713</v>
      </c>
      <c r="B1080" s="20" t="s">
        <v>185</v>
      </c>
      <c r="C1080" s="301">
        <v>53677</v>
      </c>
      <c r="D1080" s="22"/>
      <c r="E1080" s="307" t="s">
        <v>1607</v>
      </c>
      <c r="F1080" s="20" t="s">
        <v>79</v>
      </c>
      <c r="G1080" s="41"/>
      <c r="H1080" s="21" t="s">
        <v>22</v>
      </c>
      <c r="I1080" s="21" t="s">
        <v>103</v>
      </c>
      <c r="J1080" s="21" t="s">
        <v>94</v>
      </c>
      <c r="K1080" s="203" t="s">
        <v>140</v>
      </c>
      <c r="L1080" s="55"/>
      <c r="M1080" s="303">
        <v>0</v>
      </c>
      <c r="N1080" s="303">
        <v>1000</v>
      </c>
      <c r="O1080" s="217">
        <f t="shared" si="17"/>
        <v>15949.419999999809</v>
      </c>
    </row>
    <row r="1081" spans="1:15" ht="22.05" hidden="1" customHeight="1" x14ac:dyDescent="0.2">
      <c r="A1081" s="300">
        <v>45713</v>
      </c>
      <c r="B1081" s="20" t="s">
        <v>185</v>
      </c>
      <c r="C1081" s="301">
        <v>53678</v>
      </c>
      <c r="D1081" s="22"/>
      <c r="E1081" s="307" t="s">
        <v>1608</v>
      </c>
      <c r="F1081" s="20" t="s">
        <v>79</v>
      </c>
      <c r="G1081" s="41"/>
      <c r="H1081" s="21" t="s">
        <v>22</v>
      </c>
      <c r="I1081" s="21" t="s">
        <v>103</v>
      </c>
      <c r="J1081" s="21" t="s">
        <v>94</v>
      </c>
      <c r="K1081" s="203" t="s">
        <v>210</v>
      </c>
      <c r="L1081" s="55"/>
      <c r="M1081" s="303">
        <v>0</v>
      </c>
      <c r="N1081" s="303">
        <v>7767</v>
      </c>
      <c r="O1081" s="217">
        <f t="shared" si="17"/>
        <v>8182.4199999998091</v>
      </c>
    </row>
    <row r="1082" spans="1:15" ht="22.05" hidden="1" customHeight="1" x14ac:dyDescent="0.2">
      <c r="A1082" s="300">
        <v>45713</v>
      </c>
      <c r="B1082" s="20" t="s">
        <v>185</v>
      </c>
      <c r="C1082" s="301">
        <v>53679</v>
      </c>
      <c r="D1082" s="22"/>
      <c r="E1082" s="307" t="s">
        <v>1609</v>
      </c>
      <c r="F1082" s="20" t="s">
        <v>79</v>
      </c>
      <c r="G1082" s="41"/>
      <c r="H1082" s="21" t="s">
        <v>22</v>
      </c>
      <c r="I1082" s="21" t="s">
        <v>103</v>
      </c>
      <c r="J1082" s="21" t="s">
        <v>97</v>
      </c>
      <c r="K1082" s="203" t="s">
        <v>441</v>
      </c>
      <c r="L1082" s="55"/>
      <c r="M1082" s="303">
        <v>0</v>
      </c>
      <c r="N1082" s="303">
        <v>2204</v>
      </c>
      <c r="O1082" s="217">
        <f t="shared" si="17"/>
        <v>5978.4199999998091</v>
      </c>
    </row>
    <row r="1083" spans="1:15" ht="22.05" hidden="1" customHeight="1" x14ac:dyDescent="0.2">
      <c r="A1083" s="300">
        <v>45713</v>
      </c>
      <c r="B1083" s="20" t="s">
        <v>185</v>
      </c>
      <c r="C1083" s="301">
        <v>53680</v>
      </c>
      <c r="D1083" s="22"/>
      <c r="E1083" s="307" t="s">
        <v>1610</v>
      </c>
      <c r="F1083" s="20" t="s">
        <v>79</v>
      </c>
      <c r="G1083" s="41"/>
      <c r="H1083" s="21" t="s">
        <v>22</v>
      </c>
      <c r="I1083" s="21" t="s">
        <v>103</v>
      </c>
      <c r="J1083" s="21" t="s">
        <v>95</v>
      </c>
      <c r="K1083" s="203" t="s">
        <v>1615</v>
      </c>
      <c r="L1083" s="55"/>
      <c r="M1083" s="303">
        <v>0</v>
      </c>
      <c r="N1083" s="303">
        <v>424</v>
      </c>
      <c r="O1083" s="217">
        <f t="shared" si="17"/>
        <v>5554.4199999998091</v>
      </c>
    </row>
    <row r="1084" spans="1:15" ht="22.05" hidden="1" customHeight="1" x14ac:dyDescent="0.2">
      <c r="A1084" s="300">
        <v>45713</v>
      </c>
      <c r="B1084" s="20" t="s">
        <v>185</v>
      </c>
      <c r="C1084" s="301">
        <v>53681</v>
      </c>
      <c r="D1084" s="22"/>
      <c r="E1084" s="307" t="s">
        <v>1611</v>
      </c>
      <c r="F1084" s="20" t="s">
        <v>79</v>
      </c>
      <c r="G1084" s="41"/>
      <c r="H1084" s="21" t="s">
        <v>21</v>
      </c>
      <c r="I1084" s="21" t="s">
        <v>28</v>
      </c>
      <c r="J1084" s="21" t="s">
        <v>100</v>
      </c>
      <c r="K1084" s="203"/>
      <c r="L1084" s="55"/>
      <c r="M1084" s="303">
        <v>650</v>
      </c>
      <c r="N1084" s="303">
        <v>0</v>
      </c>
      <c r="O1084" s="217">
        <f t="shared" si="17"/>
        <v>6204.4199999998091</v>
      </c>
    </row>
    <row r="1085" spans="1:15" ht="22.05" hidden="1" customHeight="1" x14ac:dyDescent="0.2">
      <c r="A1085" s="300">
        <v>45713</v>
      </c>
      <c r="B1085" s="20" t="s">
        <v>185</v>
      </c>
      <c r="C1085" s="301">
        <v>53682</v>
      </c>
      <c r="D1085" s="22"/>
      <c r="E1085" s="307" t="s">
        <v>1612</v>
      </c>
      <c r="F1085" s="20" t="s">
        <v>79</v>
      </c>
      <c r="G1085" s="41"/>
      <c r="H1085" s="21" t="s">
        <v>21</v>
      </c>
      <c r="I1085" s="21" t="s">
        <v>28</v>
      </c>
      <c r="J1085" s="21" t="s">
        <v>100</v>
      </c>
      <c r="K1085" s="203"/>
      <c r="L1085" s="55" t="s">
        <v>1617</v>
      </c>
      <c r="M1085" s="303">
        <v>0</v>
      </c>
      <c r="N1085" s="303">
        <v>0</v>
      </c>
      <c r="O1085" s="217">
        <f t="shared" si="17"/>
        <v>6204.4199999998091</v>
      </c>
    </row>
    <row r="1086" spans="1:15" ht="22.05" hidden="1" customHeight="1" x14ac:dyDescent="0.2">
      <c r="A1086" s="300">
        <v>45714</v>
      </c>
      <c r="B1086" s="20" t="s">
        <v>185</v>
      </c>
      <c r="C1086" s="301">
        <v>53684</v>
      </c>
      <c r="D1086" s="22"/>
      <c r="E1086" s="307" t="s">
        <v>270</v>
      </c>
      <c r="F1086" s="20" t="s">
        <v>79</v>
      </c>
      <c r="G1086" s="41"/>
      <c r="H1086" s="21" t="s">
        <v>22</v>
      </c>
      <c r="I1086" s="21" t="s">
        <v>54</v>
      </c>
      <c r="J1086" s="21" t="s">
        <v>64</v>
      </c>
      <c r="K1086" s="203" t="s">
        <v>241</v>
      </c>
      <c r="L1086" s="55"/>
      <c r="M1086" s="303">
        <v>0</v>
      </c>
      <c r="N1086" s="303">
        <v>1500</v>
      </c>
      <c r="O1086" s="217">
        <f t="shared" si="17"/>
        <v>4704.4199999998091</v>
      </c>
    </row>
    <row r="1087" spans="1:15" ht="22.05" hidden="1" customHeight="1" x14ac:dyDescent="0.2">
      <c r="A1087" s="300">
        <v>45714</v>
      </c>
      <c r="B1087" s="20" t="s">
        <v>185</v>
      </c>
      <c r="C1087" s="301">
        <v>53685</v>
      </c>
      <c r="D1087" s="22"/>
      <c r="E1087" s="304" t="s">
        <v>1621</v>
      </c>
      <c r="F1087" s="20" t="s">
        <v>79</v>
      </c>
      <c r="G1087" s="41"/>
      <c r="H1087" s="21" t="s">
        <v>22</v>
      </c>
      <c r="I1087" s="21" t="s">
        <v>103</v>
      </c>
      <c r="J1087" s="21" t="s">
        <v>102</v>
      </c>
      <c r="K1087" s="203" t="s">
        <v>210</v>
      </c>
      <c r="L1087" s="55"/>
      <c r="M1087" s="303">
        <v>0</v>
      </c>
      <c r="N1087" s="303">
        <v>1015</v>
      </c>
      <c r="O1087" s="217">
        <f t="shared" si="17"/>
        <v>3689.4199999998091</v>
      </c>
    </row>
    <row r="1088" spans="1:15" ht="22.05" hidden="1" customHeight="1" x14ac:dyDescent="0.2">
      <c r="A1088" s="300">
        <v>45714</v>
      </c>
      <c r="B1088" s="20" t="s">
        <v>185</v>
      </c>
      <c r="C1088" s="301">
        <v>53686</v>
      </c>
      <c r="D1088" s="22"/>
      <c r="E1088" s="307" t="s">
        <v>405</v>
      </c>
      <c r="F1088" s="20" t="s">
        <v>79</v>
      </c>
      <c r="G1088" s="41"/>
      <c r="H1088" s="21" t="s">
        <v>21</v>
      </c>
      <c r="I1088" s="21" t="s">
        <v>29</v>
      </c>
      <c r="J1088" s="21" t="s">
        <v>209</v>
      </c>
      <c r="K1088" s="203"/>
      <c r="L1088" s="55" t="s">
        <v>2521</v>
      </c>
      <c r="M1088" s="303">
        <v>10000</v>
      </c>
      <c r="N1088" s="303">
        <v>0</v>
      </c>
      <c r="O1088" s="217">
        <f t="shared" si="17"/>
        <v>13689.419999999809</v>
      </c>
    </row>
    <row r="1089" spans="1:15" ht="22.05" hidden="1" customHeight="1" x14ac:dyDescent="0.2">
      <c r="A1089" s="300">
        <v>45714</v>
      </c>
      <c r="B1089" s="20" t="s">
        <v>185</v>
      </c>
      <c r="C1089" s="301">
        <v>53687</v>
      </c>
      <c r="D1089" s="22"/>
      <c r="E1089" s="307" t="s">
        <v>1622</v>
      </c>
      <c r="F1089" s="20" t="s">
        <v>79</v>
      </c>
      <c r="G1089" s="218"/>
      <c r="H1089" s="21" t="s">
        <v>22</v>
      </c>
      <c r="I1089" s="21" t="s">
        <v>103</v>
      </c>
      <c r="J1089" s="21" t="s">
        <v>97</v>
      </c>
      <c r="K1089" s="203" t="s">
        <v>788</v>
      </c>
      <c r="L1089" s="55"/>
      <c r="M1089" s="303">
        <v>0</v>
      </c>
      <c r="N1089" s="303">
        <v>5129</v>
      </c>
      <c r="O1089" s="217">
        <f t="shared" si="17"/>
        <v>8560.4199999998091</v>
      </c>
    </row>
    <row r="1090" spans="1:15" ht="22.05" hidden="1" customHeight="1" x14ac:dyDescent="0.2">
      <c r="A1090" s="300">
        <v>45714</v>
      </c>
      <c r="B1090" s="20" t="s">
        <v>185</v>
      </c>
      <c r="C1090" s="301">
        <v>53688</v>
      </c>
      <c r="D1090" s="22"/>
      <c r="E1090" s="307" t="s">
        <v>1622</v>
      </c>
      <c r="F1090" s="20" t="s">
        <v>79</v>
      </c>
      <c r="G1090" s="41"/>
      <c r="H1090" s="21" t="s">
        <v>22</v>
      </c>
      <c r="I1090" s="21" t="s">
        <v>54</v>
      </c>
      <c r="J1090" s="21" t="s">
        <v>61</v>
      </c>
      <c r="K1090" s="203" t="s">
        <v>445</v>
      </c>
      <c r="L1090" s="55"/>
      <c r="M1090" s="303">
        <v>0</v>
      </c>
      <c r="N1090" s="303">
        <v>1004</v>
      </c>
      <c r="O1090" s="217">
        <f t="shared" si="17"/>
        <v>7556.4199999998091</v>
      </c>
    </row>
    <row r="1091" spans="1:15" ht="22.05" hidden="1" customHeight="1" x14ac:dyDescent="0.2">
      <c r="A1091" s="300">
        <v>45714</v>
      </c>
      <c r="B1091" s="20" t="s">
        <v>185</v>
      </c>
      <c r="C1091" s="301">
        <v>53689</v>
      </c>
      <c r="D1091" s="22"/>
      <c r="E1091" s="307" t="s">
        <v>1622</v>
      </c>
      <c r="F1091" s="20" t="s">
        <v>79</v>
      </c>
      <c r="G1091" s="41"/>
      <c r="H1091" s="21" t="s">
        <v>22</v>
      </c>
      <c r="I1091" s="21" t="s">
        <v>54</v>
      </c>
      <c r="J1091" s="21" t="s">
        <v>44</v>
      </c>
      <c r="K1091" s="203" t="s">
        <v>412</v>
      </c>
      <c r="L1091" s="55"/>
      <c r="M1091" s="303">
        <v>0</v>
      </c>
      <c r="N1091" s="303">
        <v>164</v>
      </c>
      <c r="O1091" s="217">
        <f t="shared" si="17"/>
        <v>7392.4199999998091</v>
      </c>
    </row>
    <row r="1092" spans="1:15" ht="22.05" hidden="1" customHeight="1" x14ac:dyDescent="0.2">
      <c r="A1092" s="300">
        <v>45714</v>
      </c>
      <c r="B1092" s="20" t="s">
        <v>185</v>
      </c>
      <c r="C1092" s="301">
        <v>53690</v>
      </c>
      <c r="D1092" s="22"/>
      <c r="E1092" s="307" t="s">
        <v>1622</v>
      </c>
      <c r="F1092" s="20" t="s">
        <v>79</v>
      </c>
      <c r="G1092" s="41"/>
      <c r="H1092" s="21" t="s">
        <v>22</v>
      </c>
      <c r="I1092" s="21" t="s">
        <v>54</v>
      </c>
      <c r="J1092" s="21" t="s">
        <v>41</v>
      </c>
      <c r="K1092" s="203" t="s">
        <v>465</v>
      </c>
      <c r="L1092" s="55"/>
      <c r="M1092" s="303">
        <v>0</v>
      </c>
      <c r="N1092" s="303">
        <v>2452</v>
      </c>
      <c r="O1092" s="217">
        <f t="shared" si="17"/>
        <v>4940.4199999998091</v>
      </c>
    </row>
    <row r="1093" spans="1:15" ht="22.05" hidden="1" customHeight="1" x14ac:dyDescent="0.2">
      <c r="A1093" s="300">
        <v>45714</v>
      </c>
      <c r="B1093" s="20" t="s">
        <v>185</v>
      </c>
      <c r="C1093" s="301">
        <v>53691</v>
      </c>
      <c r="D1093" s="22"/>
      <c r="E1093" s="307" t="s">
        <v>1622</v>
      </c>
      <c r="F1093" s="20" t="s">
        <v>79</v>
      </c>
      <c r="G1093" s="41"/>
      <c r="H1093" s="21" t="s">
        <v>22</v>
      </c>
      <c r="I1093" s="21" t="s">
        <v>54</v>
      </c>
      <c r="J1093" s="21" t="s">
        <v>63</v>
      </c>
      <c r="K1093" s="304" t="s">
        <v>141</v>
      </c>
      <c r="L1093" s="55"/>
      <c r="M1093" s="303">
        <v>0</v>
      </c>
      <c r="N1093" s="303">
        <v>141</v>
      </c>
      <c r="O1093" s="217">
        <f t="shared" si="17"/>
        <v>4799.4199999998091</v>
      </c>
    </row>
    <row r="1094" spans="1:15" ht="22.05" hidden="1" customHeight="1" x14ac:dyDescent="0.2">
      <c r="A1094" s="300">
        <v>45714</v>
      </c>
      <c r="B1094" s="20" t="s">
        <v>185</v>
      </c>
      <c r="C1094" s="301">
        <v>53692</v>
      </c>
      <c r="D1094" s="22"/>
      <c r="E1094" s="307" t="s">
        <v>1623</v>
      </c>
      <c r="F1094" s="20" t="s">
        <v>79</v>
      </c>
      <c r="G1094" s="41"/>
      <c r="H1094" s="21" t="s">
        <v>21</v>
      </c>
      <c r="I1094" s="21" t="s">
        <v>29</v>
      </c>
      <c r="J1094" s="21" t="s">
        <v>209</v>
      </c>
      <c r="K1094" s="304"/>
      <c r="L1094" s="203" t="s">
        <v>2523</v>
      </c>
      <c r="M1094" s="303">
        <v>50000</v>
      </c>
      <c r="N1094" s="303">
        <v>0</v>
      </c>
      <c r="O1094" s="217">
        <f t="shared" si="17"/>
        <v>54799.419999999809</v>
      </c>
    </row>
    <row r="1095" spans="1:15" ht="22.05" hidden="1" customHeight="1" x14ac:dyDescent="0.2">
      <c r="A1095" s="300">
        <v>45714</v>
      </c>
      <c r="B1095" s="20" t="s">
        <v>185</v>
      </c>
      <c r="C1095" s="301">
        <v>53693</v>
      </c>
      <c r="D1095" s="22"/>
      <c r="E1095" s="307" t="s">
        <v>1624</v>
      </c>
      <c r="F1095" s="20" t="s">
        <v>79</v>
      </c>
      <c r="G1095" s="41"/>
      <c r="H1095" s="21" t="s">
        <v>22</v>
      </c>
      <c r="I1095" s="21" t="s">
        <v>81</v>
      </c>
      <c r="J1095" s="21" t="s">
        <v>200</v>
      </c>
      <c r="K1095" s="203" t="s">
        <v>1636</v>
      </c>
      <c r="L1095" s="55"/>
      <c r="M1095" s="303">
        <v>0</v>
      </c>
      <c r="N1095" s="303">
        <v>5000</v>
      </c>
      <c r="O1095" s="217">
        <f t="shared" si="17"/>
        <v>49799.419999999809</v>
      </c>
    </row>
    <row r="1096" spans="1:15" ht="22.05" hidden="1" customHeight="1" x14ac:dyDescent="0.2">
      <c r="A1096" s="300">
        <v>45714</v>
      </c>
      <c r="B1096" s="20" t="s">
        <v>185</v>
      </c>
      <c r="C1096" s="301">
        <v>53694</v>
      </c>
      <c r="D1096" s="22"/>
      <c r="E1096" s="307" t="s">
        <v>1625</v>
      </c>
      <c r="F1096" s="20" t="s">
        <v>79</v>
      </c>
      <c r="G1096" s="41"/>
      <c r="H1096" s="21" t="s">
        <v>22</v>
      </c>
      <c r="I1096" s="21" t="s">
        <v>55</v>
      </c>
      <c r="J1096" s="21" t="s">
        <v>261</v>
      </c>
      <c r="K1096" s="203" t="s">
        <v>1637</v>
      </c>
      <c r="L1096" s="55"/>
      <c r="M1096" s="303">
        <v>0</v>
      </c>
      <c r="N1096" s="303">
        <v>5000</v>
      </c>
      <c r="O1096" s="217">
        <f t="shared" si="17"/>
        <v>44799.419999999809</v>
      </c>
    </row>
    <row r="1097" spans="1:15" ht="22.05" hidden="1" customHeight="1" x14ac:dyDescent="0.2">
      <c r="A1097" s="300">
        <v>45714</v>
      </c>
      <c r="B1097" s="20" t="s">
        <v>185</v>
      </c>
      <c r="C1097" s="301">
        <v>53695</v>
      </c>
      <c r="D1097" s="22"/>
      <c r="E1097" s="307" t="s">
        <v>1626</v>
      </c>
      <c r="F1097" s="20" t="s">
        <v>79</v>
      </c>
      <c r="G1097" s="41"/>
      <c r="H1097" s="21" t="s">
        <v>22</v>
      </c>
      <c r="I1097" s="21" t="s">
        <v>55</v>
      </c>
      <c r="J1097" s="21" t="s">
        <v>73</v>
      </c>
      <c r="K1097" s="203" t="s">
        <v>140</v>
      </c>
      <c r="L1097" s="55"/>
      <c r="M1097" s="303">
        <v>0</v>
      </c>
      <c r="N1097" s="303">
        <v>1500</v>
      </c>
      <c r="O1097" s="217">
        <f t="shared" si="17"/>
        <v>43299.419999999809</v>
      </c>
    </row>
    <row r="1098" spans="1:15" ht="22.05" hidden="1" customHeight="1" x14ac:dyDescent="0.2">
      <c r="A1098" s="300">
        <v>45714</v>
      </c>
      <c r="B1098" s="20" t="s">
        <v>185</v>
      </c>
      <c r="C1098" s="301">
        <v>53696</v>
      </c>
      <c r="D1098" s="22"/>
      <c r="E1098" s="307" t="s">
        <v>1627</v>
      </c>
      <c r="F1098" s="20" t="s">
        <v>79</v>
      </c>
      <c r="G1098" s="41"/>
      <c r="H1098" s="21" t="s">
        <v>22</v>
      </c>
      <c r="I1098" s="21" t="s">
        <v>55</v>
      </c>
      <c r="J1098" s="21" t="s">
        <v>73</v>
      </c>
      <c r="K1098" s="203" t="s">
        <v>1638</v>
      </c>
      <c r="L1098" s="55"/>
      <c r="M1098" s="303">
        <v>0</v>
      </c>
      <c r="N1098" s="303">
        <v>8919</v>
      </c>
      <c r="O1098" s="217">
        <f t="shared" si="17"/>
        <v>34380.419999999809</v>
      </c>
    </row>
    <row r="1099" spans="1:15" ht="22.05" hidden="1" customHeight="1" x14ac:dyDescent="0.2">
      <c r="A1099" s="300">
        <v>45714</v>
      </c>
      <c r="B1099" s="20" t="s">
        <v>185</v>
      </c>
      <c r="C1099" s="301">
        <v>53697</v>
      </c>
      <c r="D1099" s="22"/>
      <c r="E1099" s="307" t="s">
        <v>350</v>
      </c>
      <c r="F1099" s="20" t="s">
        <v>79</v>
      </c>
      <c r="G1099" s="41"/>
      <c r="H1099" s="21" t="s">
        <v>22</v>
      </c>
      <c r="I1099" s="21" t="s">
        <v>53</v>
      </c>
      <c r="J1099" s="21" t="s">
        <v>113</v>
      </c>
      <c r="K1099" s="203" t="s">
        <v>1543</v>
      </c>
      <c r="L1099" s="55"/>
      <c r="M1099" s="303">
        <v>0</v>
      </c>
      <c r="N1099" s="303">
        <v>5100</v>
      </c>
      <c r="O1099" s="217">
        <f t="shared" si="17"/>
        <v>29280.419999999809</v>
      </c>
    </row>
    <row r="1100" spans="1:15" ht="22.05" hidden="1" customHeight="1" x14ac:dyDescent="0.2">
      <c r="A1100" s="300">
        <v>45714</v>
      </c>
      <c r="B1100" s="20" t="s">
        <v>185</v>
      </c>
      <c r="C1100" s="301">
        <v>53698</v>
      </c>
      <c r="D1100" s="22"/>
      <c r="E1100" s="307" t="s">
        <v>1628</v>
      </c>
      <c r="F1100" s="20" t="s">
        <v>79</v>
      </c>
      <c r="G1100" s="41"/>
      <c r="H1100" s="21" t="s">
        <v>22</v>
      </c>
      <c r="I1100" s="21" t="s">
        <v>80</v>
      </c>
      <c r="J1100" s="21" t="s">
        <v>67</v>
      </c>
      <c r="K1100" s="203" t="s">
        <v>445</v>
      </c>
      <c r="L1100" s="55"/>
      <c r="M1100" s="303">
        <v>0</v>
      </c>
      <c r="N1100" s="303">
        <v>3000</v>
      </c>
      <c r="O1100" s="217">
        <f t="shared" si="17"/>
        <v>26280.419999999809</v>
      </c>
    </row>
    <row r="1101" spans="1:15" ht="22.05" hidden="1" customHeight="1" x14ac:dyDescent="0.2">
      <c r="A1101" s="300">
        <v>45714</v>
      </c>
      <c r="B1101" s="20" t="s">
        <v>185</v>
      </c>
      <c r="C1101" s="301">
        <v>53699</v>
      </c>
      <c r="D1101" s="22"/>
      <c r="E1101" s="307" t="s">
        <v>1629</v>
      </c>
      <c r="F1101" s="20" t="s">
        <v>79</v>
      </c>
      <c r="G1101" s="41"/>
      <c r="H1101" s="21" t="s">
        <v>22</v>
      </c>
      <c r="I1101" s="21" t="s">
        <v>103</v>
      </c>
      <c r="J1101" s="21" t="s">
        <v>94</v>
      </c>
      <c r="K1101" s="203" t="s">
        <v>1405</v>
      </c>
      <c r="L1101" s="55"/>
      <c r="M1101" s="303">
        <v>0</v>
      </c>
      <c r="N1101" s="303">
        <v>1556</v>
      </c>
      <c r="O1101" s="217">
        <f t="shared" si="17"/>
        <v>24724.419999999809</v>
      </c>
    </row>
    <row r="1102" spans="1:15" ht="22.05" hidden="1" customHeight="1" x14ac:dyDescent="0.2">
      <c r="A1102" s="300">
        <v>45714</v>
      </c>
      <c r="B1102" s="20" t="s">
        <v>185</v>
      </c>
      <c r="C1102" s="301">
        <v>53700</v>
      </c>
      <c r="D1102" s="22"/>
      <c r="E1102" s="307" t="s">
        <v>1630</v>
      </c>
      <c r="F1102" s="20" t="s">
        <v>79</v>
      </c>
      <c r="G1102" s="41"/>
      <c r="H1102" s="21" t="s">
        <v>22</v>
      </c>
      <c r="I1102" s="21" t="s">
        <v>81</v>
      </c>
      <c r="J1102" s="21" t="s">
        <v>168</v>
      </c>
      <c r="K1102" s="203" t="s">
        <v>445</v>
      </c>
      <c r="L1102" s="55"/>
      <c r="M1102" s="303">
        <v>0</v>
      </c>
      <c r="N1102" s="303">
        <v>5000</v>
      </c>
      <c r="O1102" s="217">
        <f t="shared" si="17"/>
        <v>19724.419999999809</v>
      </c>
    </row>
    <row r="1103" spans="1:15" ht="22.05" hidden="1" customHeight="1" x14ac:dyDescent="0.2">
      <c r="A1103" s="300">
        <v>45714</v>
      </c>
      <c r="B1103" s="20" t="s">
        <v>185</v>
      </c>
      <c r="C1103" s="301">
        <v>53701</v>
      </c>
      <c r="D1103" s="22"/>
      <c r="E1103" s="307" t="s">
        <v>1631</v>
      </c>
      <c r="F1103" s="20" t="s">
        <v>79</v>
      </c>
      <c r="G1103" s="41"/>
      <c r="H1103" s="21" t="s">
        <v>22</v>
      </c>
      <c r="I1103" s="21" t="s">
        <v>103</v>
      </c>
      <c r="J1103" s="21" t="s">
        <v>94</v>
      </c>
      <c r="K1103" s="203" t="s">
        <v>368</v>
      </c>
      <c r="L1103" s="55"/>
      <c r="M1103" s="303">
        <v>0</v>
      </c>
      <c r="N1103" s="303">
        <v>500</v>
      </c>
      <c r="O1103" s="217">
        <f t="shared" si="17"/>
        <v>19224.419999999809</v>
      </c>
    </row>
    <row r="1104" spans="1:15" ht="22.05" hidden="1" customHeight="1" x14ac:dyDescent="0.2">
      <c r="A1104" s="300">
        <v>45714</v>
      </c>
      <c r="B1104" s="20" t="s">
        <v>185</v>
      </c>
      <c r="C1104" s="301">
        <v>53702</v>
      </c>
      <c r="D1104" s="22"/>
      <c r="E1104" s="307" t="s">
        <v>1632</v>
      </c>
      <c r="F1104" s="20" t="s">
        <v>79</v>
      </c>
      <c r="G1104" s="41"/>
      <c r="H1104" s="21" t="s">
        <v>22</v>
      </c>
      <c r="I1104" s="21" t="s">
        <v>54</v>
      </c>
      <c r="J1104" s="21" t="s">
        <v>63</v>
      </c>
      <c r="K1104" s="203" t="s">
        <v>1639</v>
      </c>
      <c r="L1104" s="55"/>
      <c r="M1104" s="303">
        <v>0</v>
      </c>
      <c r="N1104" s="303">
        <v>1500</v>
      </c>
      <c r="O1104" s="217">
        <f t="shared" si="17"/>
        <v>17724.419999999809</v>
      </c>
    </row>
    <row r="1105" spans="1:15" ht="22.05" hidden="1" customHeight="1" x14ac:dyDescent="0.2">
      <c r="A1105" s="300">
        <v>45714</v>
      </c>
      <c r="B1105" s="20" t="s">
        <v>185</v>
      </c>
      <c r="C1105" s="301">
        <v>53703</v>
      </c>
      <c r="D1105" s="22"/>
      <c r="E1105" s="307" t="s">
        <v>1633</v>
      </c>
      <c r="F1105" s="20" t="s">
        <v>79</v>
      </c>
      <c r="G1105" s="41"/>
      <c r="H1105" s="21" t="s">
        <v>22</v>
      </c>
      <c r="I1105" s="21" t="s">
        <v>103</v>
      </c>
      <c r="J1105" s="21" t="s">
        <v>94</v>
      </c>
      <c r="K1105" s="203" t="s">
        <v>210</v>
      </c>
      <c r="L1105" s="55"/>
      <c r="M1105" s="303">
        <v>0</v>
      </c>
      <c r="N1105" s="303">
        <v>10097</v>
      </c>
      <c r="O1105" s="217">
        <f t="shared" si="17"/>
        <v>7627.4199999998091</v>
      </c>
    </row>
    <row r="1106" spans="1:15" ht="22.05" hidden="1" customHeight="1" x14ac:dyDescent="0.2">
      <c r="A1106" s="300">
        <v>45714</v>
      </c>
      <c r="B1106" s="20" t="s">
        <v>185</v>
      </c>
      <c r="C1106" s="301">
        <v>53704</v>
      </c>
      <c r="D1106" s="22"/>
      <c r="E1106" s="307" t="s">
        <v>1634</v>
      </c>
      <c r="F1106" s="20" t="s">
        <v>79</v>
      </c>
      <c r="G1106" s="41"/>
      <c r="H1106" s="21" t="s">
        <v>22</v>
      </c>
      <c r="I1106" s="21" t="s">
        <v>56</v>
      </c>
      <c r="J1106" s="21" t="s">
        <v>212</v>
      </c>
      <c r="K1106" s="203" t="s">
        <v>235</v>
      </c>
      <c r="L1106" s="55"/>
      <c r="M1106" s="303">
        <v>0</v>
      </c>
      <c r="N1106" s="303">
        <v>1000</v>
      </c>
      <c r="O1106" s="217">
        <f t="shared" si="17"/>
        <v>6627.4199999998091</v>
      </c>
    </row>
    <row r="1107" spans="1:15" ht="22.05" hidden="1" customHeight="1" x14ac:dyDescent="0.2">
      <c r="A1107" s="300">
        <v>45714</v>
      </c>
      <c r="B1107" s="20" t="s">
        <v>185</v>
      </c>
      <c r="C1107" s="301">
        <v>53705</v>
      </c>
      <c r="D1107" s="22"/>
      <c r="E1107" s="307" t="s">
        <v>1417</v>
      </c>
      <c r="F1107" s="20" t="s">
        <v>79</v>
      </c>
      <c r="G1107" s="41"/>
      <c r="H1107" s="21" t="s">
        <v>22</v>
      </c>
      <c r="I1107" s="21" t="s">
        <v>54</v>
      </c>
      <c r="J1107" s="21" t="s">
        <v>32</v>
      </c>
      <c r="K1107" s="203" t="s">
        <v>390</v>
      </c>
      <c r="L1107" s="55"/>
      <c r="M1107" s="303">
        <v>0</v>
      </c>
      <c r="N1107" s="303">
        <v>5000</v>
      </c>
      <c r="O1107" s="217">
        <f t="shared" si="17"/>
        <v>1627.4199999998091</v>
      </c>
    </row>
    <row r="1108" spans="1:15" ht="22.05" hidden="1" customHeight="1" x14ac:dyDescent="0.2">
      <c r="A1108" s="300">
        <v>45714</v>
      </c>
      <c r="B1108" s="20" t="s">
        <v>185</v>
      </c>
      <c r="C1108" s="301">
        <v>53706</v>
      </c>
      <c r="D1108" s="22"/>
      <c r="E1108" s="307" t="s">
        <v>1607</v>
      </c>
      <c r="F1108" s="20" t="s">
        <v>79</v>
      </c>
      <c r="G1108" s="41"/>
      <c r="H1108" s="21" t="s">
        <v>22</v>
      </c>
      <c r="I1108" s="21" t="s">
        <v>103</v>
      </c>
      <c r="J1108" s="21" t="s">
        <v>94</v>
      </c>
      <c r="K1108" s="203" t="s">
        <v>811</v>
      </c>
      <c r="L1108" s="55"/>
      <c r="M1108" s="303">
        <v>0</v>
      </c>
      <c r="N1108" s="303">
        <v>500</v>
      </c>
      <c r="O1108" s="217">
        <f t="shared" si="17"/>
        <v>1127.4199999998091</v>
      </c>
    </row>
    <row r="1109" spans="1:15" ht="22.05" hidden="1" customHeight="1" x14ac:dyDescent="0.2">
      <c r="A1109" s="300">
        <v>45714</v>
      </c>
      <c r="B1109" s="20" t="s">
        <v>185</v>
      </c>
      <c r="C1109" s="301">
        <v>53707</v>
      </c>
      <c r="D1109" s="22"/>
      <c r="E1109" s="307" t="s">
        <v>1635</v>
      </c>
      <c r="F1109" s="20" t="s">
        <v>79</v>
      </c>
      <c r="G1109" s="41"/>
      <c r="H1109" s="21" t="s">
        <v>22</v>
      </c>
      <c r="I1109" s="21" t="s">
        <v>103</v>
      </c>
      <c r="J1109" s="21" t="s">
        <v>60</v>
      </c>
      <c r="K1109" s="203" t="s">
        <v>153</v>
      </c>
      <c r="L1109" s="55"/>
      <c r="M1109" s="303">
        <v>0</v>
      </c>
      <c r="N1109" s="303">
        <v>320</v>
      </c>
      <c r="O1109" s="217">
        <f t="shared" si="17"/>
        <v>807.41999999980908</v>
      </c>
    </row>
    <row r="1110" spans="1:15" ht="22.05" hidden="1" customHeight="1" x14ac:dyDescent="0.2">
      <c r="A1110" s="300">
        <v>45715</v>
      </c>
      <c r="B1110" s="20" t="s">
        <v>185</v>
      </c>
      <c r="C1110" s="301">
        <v>53709</v>
      </c>
      <c r="D1110" s="22"/>
      <c r="E1110" s="307" t="s">
        <v>128</v>
      </c>
      <c r="F1110" s="20" t="s">
        <v>79</v>
      </c>
      <c r="G1110" s="41"/>
      <c r="H1110" s="21" t="s">
        <v>22</v>
      </c>
      <c r="I1110" s="41" t="s">
        <v>56</v>
      </c>
      <c r="J1110" s="21" t="s">
        <v>116</v>
      </c>
      <c r="K1110" s="203" t="s">
        <v>129</v>
      </c>
      <c r="L1110" s="55"/>
      <c r="M1110" s="303">
        <v>0</v>
      </c>
      <c r="N1110" s="303">
        <v>80</v>
      </c>
      <c r="O1110" s="217">
        <f t="shared" si="17"/>
        <v>727.41999999980908</v>
      </c>
    </row>
    <row r="1111" spans="1:15" ht="22.05" hidden="1" customHeight="1" x14ac:dyDescent="0.2">
      <c r="A1111" s="300">
        <v>45715</v>
      </c>
      <c r="B1111" s="20" t="s">
        <v>185</v>
      </c>
      <c r="C1111" s="301">
        <v>53710</v>
      </c>
      <c r="D1111" s="22"/>
      <c r="E1111" s="307" t="s">
        <v>1640</v>
      </c>
      <c r="F1111" s="20" t="s">
        <v>79</v>
      </c>
      <c r="G1111" s="41"/>
      <c r="H1111" s="21" t="s">
        <v>21</v>
      </c>
      <c r="I1111" s="21" t="s">
        <v>81</v>
      </c>
      <c r="J1111" s="21" t="s">
        <v>168</v>
      </c>
      <c r="K1111" s="203"/>
      <c r="L1111" s="55"/>
      <c r="M1111" s="303">
        <v>20000</v>
      </c>
      <c r="N1111" s="303">
        <v>0</v>
      </c>
      <c r="O1111" s="217">
        <f t="shared" si="17"/>
        <v>20727.419999999809</v>
      </c>
    </row>
    <row r="1112" spans="1:15" ht="22.05" hidden="1" customHeight="1" x14ac:dyDescent="0.2">
      <c r="A1112" s="300">
        <v>45715</v>
      </c>
      <c r="B1112" s="20" t="s">
        <v>185</v>
      </c>
      <c r="C1112" s="301">
        <v>53711</v>
      </c>
      <c r="D1112" s="22"/>
      <c r="E1112" s="307" t="s">
        <v>1641</v>
      </c>
      <c r="F1112" s="20" t="s">
        <v>79</v>
      </c>
      <c r="G1112" s="41"/>
      <c r="H1112" s="21" t="s">
        <v>22</v>
      </c>
      <c r="I1112" s="21" t="s">
        <v>103</v>
      </c>
      <c r="J1112" s="21" t="s">
        <v>60</v>
      </c>
      <c r="K1112" s="203" t="s">
        <v>141</v>
      </c>
      <c r="L1112" s="55"/>
      <c r="M1112" s="303">
        <v>0</v>
      </c>
      <c r="N1112" s="303">
        <v>3000</v>
      </c>
      <c r="O1112" s="217">
        <f t="shared" si="17"/>
        <v>17727.419999999809</v>
      </c>
    </row>
    <row r="1113" spans="1:15" ht="22.05" hidden="1" customHeight="1" x14ac:dyDescent="0.2">
      <c r="A1113" s="300">
        <v>45715</v>
      </c>
      <c r="B1113" s="20" t="s">
        <v>185</v>
      </c>
      <c r="C1113" s="301">
        <v>53712</v>
      </c>
      <c r="D1113" s="22"/>
      <c r="E1113" s="307" t="s">
        <v>1642</v>
      </c>
      <c r="F1113" s="20" t="s">
        <v>79</v>
      </c>
      <c r="G1113" s="41"/>
      <c r="H1113" s="21" t="s">
        <v>22</v>
      </c>
      <c r="I1113" s="21" t="s">
        <v>56</v>
      </c>
      <c r="J1113" s="21" t="s">
        <v>116</v>
      </c>
      <c r="K1113" s="203" t="s">
        <v>412</v>
      </c>
      <c r="L1113" s="55"/>
      <c r="M1113" s="303">
        <v>0</v>
      </c>
      <c r="N1113" s="303">
        <v>300</v>
      </c>
      <c r="O1113" s="217">
        <f t="shared" si="17"/>
        <v>17427.419999999809</v>
      </c>
    </row>
    <row r="1114" spans="1:15" ht="22.05" hidden="1" customHeight="1" x14ac:dyDescent="0.2">
      <c r="A1114" s="300">
        <v>45715</v>
      </c>
      <c r="B1114" s="20" t="s">
        <v>185</v>
      </c>
      <c r="C1114" s="301">
        <v>53713</v>
      </c>
      <c r="D1114" s="22"/>
      <c r="E1114" s="307" t="s">
        <v>802</v>
      </c>
      <c r="F1114" s="20" t="s">
        <v>79</v>
      </c>
      <c r="G1114" s="41"/>
      <c r="H1114" s="21" t="s">
        <v>22</v>
      </c>
      <c r="I1114" s="21" t="s">
        <v>103</v>
      </c>
      <c r="J1114" s="21" t="s">
        <v>96</v>
      </c>
      <c r="K1114" s="203" t="s">
        <v>811</v>
      </c>
      <c r="L1114" s="55"/>
      <c r="M1114" s="303">
        <v>0</v>
      </c>
      <c r="N1114" s="303">
        <v>600</v>
      </c>
      <c r="O1114" s="217">
        <f t="shared" si="17"/>
        <v>16827.419999999809</v>
      </c>
    </row>
    <row r="1115" spans="1:15" ht="22.05" hidden="1" customHeight="1" x14ac:dyDescent="0.2">
      <c r="A1115" s="300">
        <v>45715</v>
      </c>
      <c r="B1115" s="20" t="s">
        <v>185</v>
      </c>
      <c r="C1115" s="301">
        <v>53714</v>
      </c>
      <c r="D1115" s="22"/>
      <c r="E1115" s="307" t="s">
        <v>393</v>
      </c>
      <c r="F1115" s="20" t="s">
        <v>79</v>
      </c>
      <c r="G1115" s="41"/>
      <c r="H1115" s="21" t="s">
        <v>22</v>
      </c>
      <c r="I1115" s="21" t="s">
        <v>103</v>
      </c>
      <c r="J1115" s="21" t="s">
        <v>219</v>
      </c>
      <c r="K1115" s="203" t="s">
        <v>1241</v>
      </c>
      <c r="L1115" s="55"/>
      <c r="M1115" s="303">
        <v>0</v>
      </c>
      <c r="N1115" s="303">
        <v>302</v>
      </c>
      <c r="O1115" s="217">
        <f t="shared" si="17"/>
        <v>16525.419999999809</v>
      </c>
    </row>
    <row r="1116" spans="1:15" ht="22.05" hidden="1" customHeight="1" x14ac:dyDescent="0.2">
      <c r="A1116" s="300">
        <v>45715</v>
      </c>
      <c r="B1116" s="20" t="s">
        <v>185</v>
      </c>
      <c r="C1116" s="301">
        <v>53715</v>
      </c>
      <c r="D1116" s="22"/>
      <c r="E1116" s="307" t="s">
        <v>1643</v>
      </c>
      <c r="F1116" s="20" t="s">
        <v>79</v>
      </c>
      <c r="G1116" s="41"/>
      <c r="H1116" s="21" t="s">
        <v>22</v>
      </c>
      <c r="I1116" s="21" t="s">
        <v>103</v>
      </c>
      <c r="J1116" s="21" t="s">
        <v>60</v>
      </c>
      <c r="K1116" s="203" t="s">
        <v>135</v>
      </c>
      <c r="L1116" s="55"/>
      <c r="M1116" s="303">
        <v>0</v>
      </c>
      <c r="N1116" s="303">
        <v>600</v>
      </c>
      <c r="O1116" s="217">
        <f t="shared" si="17"/>
        <v>15925.419999999809</v>
      </c>
    </row>
    <row r="1117" spans="1:15" ht="22.05" hidden="1" customHeight="1" x14ac:dyDescent="0.2">
      <c r="A1117" s="300">
        <v>45715</v>
      </c>
      <c r="B1117" s="20" t="s">
        <v>185</v>
      </c>
      <c r="C1117" s="301">
        <v>53716</v>
      </c>
      <c r="D1117" s="22"/>
      <c r="E1117" s="307" t="s">
        <v>1644</v>
      </c>
      <c r="F1117" s="20" t="s">
        <v>79</v>
      </c>
      <c r="G1117" s="41"/>
      <c r="H1117" s="21" t="s">
        <v>22</v>
      </c>
      <c r="I1117" s="21" t="s">
        <v>55</v>
      </c>
      <c r="J1117" s="21" t="s">
        <v>73</v>
      </c>
      <c r="K1117" s="203" t="s">
        <v>1648</v>
      </c>
      <c r="L1117" s="55"/>
      <c r="M1117" s="303">
        <v>0</v>
      </c>
      <c r="N1117" s="303">
        <v>9726</v>
      </c>
      <c r="O1117" s="217">
        <f t="shared" ref="O1117:O1180" si="18">O1116+M1117-N1117</f>
        <v>6199.4199999998091</v>
      </c>
    </row>
    <row r="1118" spans="1:15" ht="22.05" hidden="1" customHeight="1" x14ac:dyDescent="0.2">
      <c r="A1118" s="300">
        <v>45715</v>
      </c>
      <c r="B1118" s="20" t="s">
        <v>185</v>
      </c>
      <c r="C1118" s="301">
        <v>53717</v>
      </c>
      <c r="D1118" s="306"/>
      <c r="E1118" s="307" t="s">
        <v>1645</v>
      </c>
      <c r="F1118" s="20" t="s">
        <v>79</v>
      </c>
      <c r="G1118" s="41"/>
      <c r="H1118" s="21" t="s">
        <v>22</v>
      </c>
      <c r="I1118" s="21" t="s">
        <v>55</v>
      </c>
      <c r="J1118" s="21" t="s">
        <v>261</v>
      </c>
      <c r="K1118" s="203" t="s">
        <v>1649</v>
      </c>
      <c r="L1118" s="55"/>
      <c r="M1118" s="303">
        <v>0</v>
      </c>
      <c r="N1118" s="303">
        <v>5000</v>
      </c>
      <c r="O1118" s="217">
        <f t="shared" si="18"/>
        <v>1199.4199999998091</v>
      </c>
    </row>
    <row r="1119" spans="1:15" ht="22.05" hidden="1" customHeight="1" x14ac:dyDescent="0.2">
      <c r="A1119" s="300">
        <v>45715</v>
      </c>
      <c r="B1119" s="20" t="s">
        <v>185</v>
      </c>
      <c r="C1119" s="301">
        <v>53718</v>
      </c>
      <c r="D1119" s="22"/>
      <c r="E1119" s="307" t="s">
        <v>1646</v>
      </c>
      <c r="F1119" s="20" t="s">
        <v>79</v>
      </c>
      <c r="G1119" s="41"/>
      <c r="H1119" s="21" t="s">
        <v>22</v>
      </c>
      <c r="I1119" s="21" t="s">
        <v>55</v>
      </c>
      <c r="J1119" s="21" t="s">
        <v>73</v>
      </c>
      <c r="K1119" s="203" t="s">
        <v>1442</v>
      </c>
      <c r="L1119" s="55"/>
      <c r="M1119" s="303">
        <v>0</v>
      </c>
      <c r="N1119" s="303">
        <v>1500</v>
      </c>
      <c r="O1119" s="217">
        <f t="shared" si="18"/>
        <v>-300.58000000019092</v>
      </c>
    </row>
    <row r="1120" spans="1:15" ht="22.05" hidden="1" customHeight="1" x14ac:dyDescent="0.2">
      <c r="A1120" s="300">
        <v>45715</v>
      </c>
      <c r="B1120" s="20" t="s">
        <v>185</v>
      </c>
      <c r="C1120" s="301">
        <v>53719</v>
      </c>
      <c r="D1120" s="22"/>
      <c r="E1120" s="307" t="s">
        <v>405</v>
      </c>
      <c r="F1120" s="20" t="s">
        <v>79</v>
      </c>
      <c r="G1120" s="41"/>
      <c r="H1120" s="21" t="s">
        <v>21</v>
      </c>
      <c r="I1120" s="21" t="s">
        <v>29</v>
      </c>
      <c r="J1120" s="21" t="s">
        <v>209</v>
      </c>
      <c r="K1120" s="203"/>
      <c r="L1120" s="55" t="s">
        <v>2521</v>
      </c>
      <c r="M1120" s="303">
        <v>1300</v>
      </c>
      <c r="N1120" s="303">
        <v>0</v>
      </c>
      <c r="O1120" s="217">
        <f t="shared" si="18"/>
        <v>999.41999999980908</v>
      </c>
    </row>
    <row r="1121" spans="1:15" ht="22.05" hidden="1" customHeight="1" x14ac:dyDescent="0.2">
      <c r="A1121" s="300">
        <v>45715</v>
      </c>
      <c r="B1121" s="20" t="s">
        <v>185</v>
      </c>
      <c r="C1121" s="301">
        <v>53720</v>
      </c>
      <c r="D1121" s="22"/>
      <c r="E1121" s="307" t="s">
        <v>406</v>
      </c>
      <c r="F1121" s="20" t="s">
        <v>79</v>
      </c>
      <c r="G1121" s="41"/>
      <c r="H1121" s="21" t="s">
        <v>21</v>
      </c>
      <c r="I1121" s="21" t="s">
        <v>29</v>
      </c>
      <c r="J1121" s="21" t="s">
        <v>209</v>
      </c>
      <c r="K1121" s="203"/>
      <c r="L1121" s="55" t="s">
        <v>3083</v>
      </c>
      <c r="M1121" s="303">
        <v>10000</v>
      </c>
      <c r="N1121" s="303">
        <v>0</v>
      </c>
      <c r="O1121" s="217">
        <f t="shared" si="18"/>
        <v>10999.419999999809</v>
      </c>
    </row>
    <row r="1122" spans="1:15" ht="22.05" hidden="1" customHeight="1" x14ac:dyDescent="0.2">
      <c r="A1122" s="300">
        <v>45715</v>
      </c>
      <c r="B1122" s="20" t="s">
        <v>185</v>
      </c>
      <c r="C1122" s="301">
        <v>53721</v>
      </c>
      <c r="D1122" s="22"/>
      <c r="E1122" s="307" t="s">
        <v>1647</v>
      </c>
      <c r="F1122" s="20" t="s">
        <v>79</v>
      </c>
      <c r="G1122" s="41"/>
      <c r="H1122" s="21" t="s">
        <v>22</v>
      </c>
      <c r="I1122" s="21" t="s">
        <v>103</v>
      </c>
      <c r="J1122" s="21" t="s">
        <v>94</v>
      </c>
      <c r="K1122" s="203" t="s">
        <v>210</v>
      </c>
      <c r="L1122" s="55"/>
      <c r="M1122" s="303">
        <v>0</v>
      </c>
      <c r="N1122" s="303">
        <v>10356</v>
      </c>
      <c r="O1122" s="217">
        <f t="shared" si="18"/>
        <v>643.41999999980908</v>
      </c>
    </row>
    <row r="1123" spans="1:15" ht="22.05" hidden="1" customHeight="1" x14ac:dyDescent="0.2">
      <c r="A1123" s="300">
        <v>45716</v>
      </c>
      <c r="B1123" s="20" t="s">
        <v>185</v>
      </c>
      <c r="C1123" s="301">
        <v>53723</v>
      </c>
      <c r="D1123" s="22"/>
      <c r="E1123" s="307" t="s">
        <v>1650</v>
      </c>
      <c r="F1123" s="20" t="s">
        <v>79</v>
      </c>
      <c r="G1123" s="41"/>
      <c r="H1123" s="21" t="s">
        <v>21</v>
      </c>
      <c r="I1123" s="21" t="s">
        <v>28</v>
      </c>
      <c r="J1123" s="21" t="s">
        <v>31</v>
      </c>
      <c r="K1123" s="203"/>
      <c r="L1123" s="55"/>
      <c r="M1123" s="303">
        <v>50000</v>
      </c>
      <c r="N1123" s="303">
        <v>0</v>
      </c>
      <c r="O1123" s="217">
        <f t="shared" si="18"/>
        <v>50643.419999999809</v>
      </c>
    </row>
    <row r="1124" spans="1:15" ht="22.05" hidden="1" customHeight="1" x14ac:dyDescent="0.2">
      <c r="A1124" s="300">
        <v>45716</v>
      </c>
      <c r="B1124" s="20" t="s">
        <v>185</v>
      </c>
      <c r="C1124" s="301">
        <v>53724</v>
      </c>
      <c r="D1124" s="22"/>
      <c r="E1124" s="307" t="s">
        <v>1566</v>
      </c>
      <c r="F1124" s="20" t="s">
        <v>79</v>
      </c>
      <c r="G1124" s="41"/>
      <c r="H1124" s="21" t="s">
        <v>22</v>
      </c>
      <c r="I1124" s="21" t="s">
        <v>54</v>
      </c>
      <c r="J1124" s="21" t="s">
        <v>32</v>
      </c>
      <c r="K1124" s="203" t="s">
        <v>390</v>
      </c>
      <c r="L1124" s="55"/>
      <c r="M1124" s="303">
        <v>0</v>
      </c>
      <c r="N1124" s="303">
        <v>8150</v>
      </c>
      <c r="O1124" s="217">
        <f t="shared" si="18"/>
        <v>42493.419999999809</v>
      </c>
    </row>
    <row r="1125" spans="1:15" ht="22.05" hidden="1" customHeight="1" x14ac:dyDescent="0.2">
      <c r="A1125" s="300">
        <v>45716</v>
      </c>
      <c r="B1125" s="20" t="s">
        <v>185</v>
      </c>
      <c r="C1125" s="301">
        <v>53725</v>
      </c>
      <c r="D1125" s="22"/>
      <c r="E1125" s="307" t="s">
        <v>1651</v>
      </c>
      <c r="F1125" s="20" t="s">
        <v>79</v>
      </c>
      <c r="G1125" s="41"/>
      <c r="H1125" s="21" t="s">
        <v>21</v>
      </c>
      <c r="I1125" s="21" t="s">
        <v>81</v>
      </c>
      <c r="J1125" s="21" t="s">
        <v>179</v>
      </c>
      <c r="K1125" s="203"/>
      <c r="L1125" s="55"/>
      <c r="M1125" s="303">
        <v>350000</v>
      </c>
      <c r="N1125" s="303">
        <v>0</v>
      </c>
      <c r="O1125" s="217">
        <f t="shared" si="18"/>
        <v>392493.41999999981</v>
      </c>
    </row>
    <row r="1126" spans="1:15" ht="22.05" hidden="1" customHeight="1" x14ac:dyDescent="0.2">
      <c r="A1126" s="300">
        <v>45716</v>
      </c>
      <c r="B1126" s="20" t="s">
        <v>185</v>
      </c>
      <c r="C1126" s="301">
        <v>53726</v>
      </c>
      <c r="D1126" s="22"/>
      <c r="E1126" s="304" t="s">
        <v>1652</v>
      </c>
      <c r="F1126" s="20" t="s">
        <v>79</v>
      </c>
      <c r="G1126" s="41"/>
      <c r="H1126" s="21" t="s">
        <v>22</v>
      </c>
      <c r="I1126" s="21" t="s">
        <v>54</v>
      </c>
      <c r="J1126" s="21" t="s">
        <v>61</v>
      </c>
      <c r="K1126" s="203" t="s">
        <v>445</v>
      </c>
      <c r="L1126" s="55"/>
      <c r="M1126" s="303">
        <v>0</v>
      </c>
      <c r="N1126" s="303">
        <v>18000</v>
      </c>
      <c r="O1126" s="217">
        <f t="shared" si="18"/>
        <v>374493.41999999981</v>
      </c>
    </row>
    <row r="1127" spans="1:15" ht="22.05" hidden="1" customHeight="1" x14ac:dyDescent="0.2">
      <c r="A1127" s="300">
        <v>45716</v>
      </c>
      <c r="B1127" s="20" t="s">
        <v>185</v>
      </c>
      <c r="C1127" s="301">
        <v>53727</v>
      </c>
      <c r="D1127" s="22"/>
      <c r="E1127" s="307" t="s">
        <v>795</v>
      </c>
      <c r="F1127" s="20" t="s">
        <v>79</v>
      </c>
      <c r="G1127" s="41"/>
      <c r="H1127" s="21" t="s">
        <v>22</v>
      </c>
      <c r="I1127" s="21" t="s">
        <v>54</v>
      </c>
      <c r="J1127" s="21" t="s">
        <v>41</v>
      </c>
      <c r="K1127" s="203" t="s">
        <v>138</v>
      </c>
      <c r="L1127" s="55"/>
      <c r="M1127" s="303">
        <v>0</v>
      </c>
      <c r="N1127" s="303">
        <v>1700</v>
      </c>
      <c r="O1127" s="217">
        <f t="shared" si="18"/>
        <v>372793.41999999981</v>
      </c>
    </row>
    <row r="1128" spans="1:15" ht="22.05" hidden="1" customHeight="1" x14ac:dyDescent="0.2">
      <c r="A1128" s="300">
        <v>45716</v>
      </c>
      <c r="B1128" s="20" t="s">
        <v>185</v>
      </c>
      <c r="C1128" s="301">
        <v>53728</v>
      </c>
      <c r="D1128" s="22"/>
      <c r="E1128" s="307" t="s">
        <v>1653</v>
      </c>
      <c r="F1128" s="20" t="s">
        <v>79</v>
      </c>
      <c r="G1128" s="41"/>
      <c r="H1128" s="21" t="s">
        <v>22</v>
      </c>
      <c r="I1128" s="21" t="s">
        <v>103</v>
      </c>
      <c r="J1128" s="21" t="s">
        <v>219</v>
      </c>
      <c r="K1128" s="203" t="s">
        <v>770</v>
      </c>
      <c r="L1128" s="55"/>
      <c r="M1128" s="303">
        <v>0</v>
      </c>
      <c r="N1128" s="303">
        <v>2400</v>
      </c>
      <c r="O1128" s="217">
        <f t="shared" si="18"/>
        <v>370393.41999999981</v>
      </c>
    </row>
    <row r="1129" spans="1:15" ht="22.05" hidden="1" customHeight="1" x14ac:dyDescent="0.2">
      <c r="A1129" s="300">
        <v>45716</v>
      </c>
      <c r="B1129" s="20" t="s">
        <v>185</v>
      </c>
      <c r="C1129" s="301">
        <v>53729</v>
      </c>
      <c r="D1129" s="22"/>
      <c r="E1129" s="307" t="s">
        <v>143</v>
      </c>
      <c r="F1129" s="20" t="s">
        <v>79</v>
      </c>
      <c r="G1129" s="41"/>
      <c r="H1129" s="21" t="s">
        <v>22</v>
      </c>
      <c r="I1129" s="21" t="s">
        <v>53</v>
      </c>
      <c r="J1129" s="21" t="s">
        <v>112</v>
      </c>
      <c r="K1129" s="203" t="s">
        <v>1588</v>
      </c>
      <c r="L1129" s="55"/>
      <c r="M1129" s="303">
        <v>0</v>
      </c>
      <c r="N1129" s="303">
        <v>54441</v>
      </c>
      <c r="O1129" s="217">
        <f t="shared" si="18"/>
        <v>315952.41999999981</v>
      </c>
    </row>
    <row r="1130" spans="1:15" ht="22.05" hidden="1" customHeight="1" x14ac:dyDescent="0.2">
      <c r="A1130" s="300">
        <v>45716</v>
      </c>
      <c r="B1130" s="20" t="s">
        <v>185</v>
      </c>
      <c r="C1130" s="301">
        <v>53730</v>
      </c>
      <c r="D1130" s="22"/>
      <c r="E1130" s="307" t="s">
        <v>1654</v>
      </c>
      <c r="F1130" s="20" t="s">
        <v>79</v>
      </c>
      <c r="G1130" s="41"/>
      <c r="H1130" s="21" t="s">
        <v>22</v>
      </c>
      <c r="I1130" s="21" t="s">
        <v>29</v>
      </c>
      <c r="J1130" s="21" t="s">
        <v>209</v>
      </c>
      <c r="K1130" s="203" t="s">
        <v>1676</v>
      </c>
      <c r="L1130" s="55" t="s">
        <v>2522</v>
      </c>
      <c r="M1130" s="303">
        <v>0</v>
      </c>
      <c r="N1130" s="303">
        <v>11300</v>
      </c>
      <c r="O1130" s="217">
        <f t="shared" si="18"/>
        <v>304652.41999999981</v>
      </c>
    </row>
    <row r="1131" spans="1:15" ht="22.05" hidden="1" customHeight="1" x14ac:dyDescent="0.2">
      <c r="A1131" s="300">
        <v>45716</v>
      </c>
      <c r="B1131" s="20" t="s">
        <v>185</v>
      </c>
      <c r="C1131" s="301">
        <v>53731</v>
      </c>
      <c r="D1131" s="22"/>
      <c r="E1131" s="307" t="s">
        <v>675</v>
      </c>
      <c r="F1131" s="20" t="s">
        <v>79</v>
      </c>
      <c r="G1131" s="41"/>
      <c r="H1131" s="21" t="s">
        <v>22</v>
      </c>
      <c r="I1131" s="21" t="s">
        <v>54</v>
      </c>
      <c r="J1131" s="21" t="s">
        <v>41</v>
      </c>
      <c r="K1131" s="203" t="s">
        <v>210</v>
      </c>
      <c r="L1131" s="55"/>
      <c r="M1131" s="303">
        <v>0</v>
      </c>
      <c r="N1131" s="303">
        <v>250</v>
      </c>
      <c r="O1131" s="217">
        <f t="shared" si="18"/>
        <v>304402.41999999981</v>
      </c>
    </row>
    <row r="1132" spans="1:15" ht="22.05" hidden="1" customHeight="1" x14ac:dyDescent="0.2">
      <c r="A1132" s="300">
        <v>45716</v>
      </c>
      <c r="B1132" s="20" t="s">
        <v>185</v>
      </c>
      <c r="C1132" s="301">
        <v>53732</v>
      </c>
      <c r="D1132" s="22"/>
      <c r="E1132" s="307" t="s">
        <v>1655</v>
      </c>
      <c r="F1132" s="20" t="s">
        <v>79</v>
      </c>
      <c r="G1132" s="41"/>
      <c r="H1132" s="21" t="s">
        <v>22</v>
      </c>
      <c r="I1132" s="21" t="s">
        <v>103</v>
      </c>
      <c r="J1132" s="21" t="s">
        <v>60</v>
      </c>
      <c r="K1132" s="203" t="s">
        <v>1000</v>
      </c>
      <c r="L1132" s="55"/>
      <c r="M1132" s="303">
        <v>0</v>
      </c>
      <c r="N1132" s="303">
        <v>1830</v>
      </c>
      <c r="O1132" s="217">
        <f t="shared" si="18"/>
        <v>302572.41999999981</v>
      </c>
    </row>
    <row r="1133" spans="1:15" ht="22.05" hidden="1" customHeight="1" x14ac:dyDescent="0.2">
      <c r="A1133" s="300">
        <v>45716</v>
      </c>
      <c r="B1133" s="20" t="s">
        <v>185</v>
      </c>
      <c r="C1133" s="301">
        <v>53733</v>
      </c>
      <c r="D1133" s="22"/>
      <c r="E1133" s="307" t="s">
        <v>1656</v>
      </c>
      <c r="F1133" s="20" t="s">
        <v>79</v>
      </c>
      <c r="G1133" s="41"/>
      <c r="H1133" s="21" t="s">
        <v>22</v>
      </c>
      <c r="I1133" s="21" t="s">
        <v>103</v>
      </c>
      <c r="J1133" s="21" t="s">
        <v>94</v>
      </c>
      <c r="K1133" s="203" t="s">
        <v>140</v>
      </c>
      <c r="L1133" s="55"/>
      <c r="M1133" s="303">
        <v>0</v>
      </c>
      <c r="N1133" s="303">
        <v>1000</v>
      </c>
      <c r="O1133" s="217">
        <f t="shared" si="18"/>
        <v>301572.41999999981</v>
      </c>
    </row>
    <row r="1134" spans="1:15" ht="22.05" hidden="1" customHeight="1" x14ac:dyDescent="0.2">
      <c r="A1134" s="300">
        <v>45716</v>
      </c>
      <c r="B1134" s="20" t="s">
        <v>185</v>
      </c>
      <c r="C1134" s="301">
        <v>53734</v>
      </c>
      <c r="D1134" s="22"/>
      <c r="E1134" s="307" t="s">
        <v>1657</v>
      </c>
      <c r="F1134" s="20" t="s">
        <v>79</v>
      </c>
      <c r="G1134" s="41"/>
      <c r="H1134" s="21" t="s">
        <v>22</v>
      </c>
      <c r="I1134" s="21" t="s">
        <v>55</v>
      </c>
      <c r="J1134" s="21" t="s">
        <v>73</v>
      </c>
      <c r="K1134" s="203" t="s">
        <v>1677</v>
      </c>
      <c r="L1134" s="55"/>
      <c r="M1134" s="303">
        <v>0</v>
      </c>
      <c r="N1134" s="303">
        <v>8226</v>
      </c>
      <c r="O1134" s="217">
        <f t="shared" si="18"/>
        <v>293346.41999999981</v>
      </c>
    </row>
    <row r="1135" spans="1:15" ht="22.05" hidden="1" customHeight="1" x14ac:dyDescent="0.2">
      <c r="A1135" s="300">
        <v>45716</v>
      </c>
      <c r="B1135" s="20" t="s">
        <v>185</v>
      </c>
      <c r="C1135" s="301">
        <v>53735</v>
      </c>
      <c r="D1135" s="22"/>
      <c r="E1135" s="307" t="s">
        <v>1658</v>
      </c>
      <c r="F1135" s="20" t="s">
        <v>79</v>
      </c>
      <c r="G1135" s="41"/>
      <c r="H1135" s="21" t="s">
        <v>22</v>
      </c>
      <c r="I1135" s="21" t="s">
        <v>54</v>
      </c>
      <c r="J1135" s="21" t="s">
        <v>32</v>
      </c>
      <c r="K1135" s="203" t="s">
        <v>1678</v>
      </c>
      <c r="L1135" s="55"/>
      <c r="M1135" s="303">
        <v>0</v>
      </c>
      <c r="N1135" s="303">
        <v>75000</v>
      </c>
      <c r="O1135" s="217">
        <f t="shared" si="18"/>
        <v>218346.41999999981</v>
      </c>
    </row>
    <row r="1136" spans="1:15" ht="22.05" hidden="1" customHeight="1" x14ac:dyDescent="0.2">
      <c r="A1136" s="300">
        <v>45716</v>
      </c>
      <c r="B1136" s="20" t="s">
        <v>185</v>
      </c>
      <c r="C1136" s="301">
        <v>53736</v>
      </c>
      <c r="D1136" s="22"/>
      <c r="E1136" s="304" t="s">
        <v>1659</v>
      </c>
      <c r="F1136" s="20" t="s">
        <v>79</v>
      </c>
      <c r="G1136" s="41"/>
      <c r="H1136" s="21" t="s">
        <v>22</v>
      </c>
      <c r="I1136" s="21" t="s">
        <v>54</v>
      </c>
      <c r="J1136" s="21" t="s">
        <v>32</v>
      </c>
      <c r="K1136" s="203" t="s">
        <v>390</v>
      </c>
      <c r="L1136" s="55"/>
      <c r="M1136" s="303">
        <v>0</v>
      </c>
      <c r="N1136" s="303">
        <v>8000</v>
      </c>
      <c r="O1136" s="217">
        <f t="shared" si="18"/>
        <v>210346.41999999981</v>
      </c>
    </row>
    <row r="1137" spans="1:17" ht="22.05" hidden="1" customHeight="1" x14ac:dyDescent="0.2">
      <c r="A1137" s="300">
        <v>45716</v>
      </c>
      <c r="B1137" s="20" t="s">
        <v>185</v>
      </c>
      <c r="C1137" s="301">
        <v>53737</v>
      </c>
      <c r="D1137" s="22"/>
      <c r="E1137" s="307" t="s">
        <v>1660</v>
      </c>
      <c r="F1137" s="20" t="s">
        <v>79</v>
      </c>
      <c r="G1137" s="41"/>
      <c r="H1137" s="21" t="s">
        <v>22</v>
      </c>
      <c r="I1137" s="21" t="s">
        <v>55</v>
      </c>
      <c r="J1137" s="21" t="s">
        <v>73</v>
      </c>
      <c r="K1137" s="203" t="s">
        <v>140</v>
      </c>
      <c r="L1137" s="55"/>
      <c r="M1137" s="303">
        <v>0</v>
      </c>
      <c r="N1137" s="303">
        <v>1500</v>
      </c>
      <c r="O1137" s="217">
        <f t="shared" si="18"/>
        <v>208846.41999999981</v>
      </c>
    </row>
    <row r="1138" spans="1:17" ht="22.05" hidden="1" customHeight="1" thickBot="1" x14ac:dyDescent="0.25">
      <c r="A1138" s="300">
        <v>45716</v>
      </c>
      <c r="B1138" s="20" t="s">
        <v>185</v>
      </c>
      <c r="C1138" s="301">
        <v>53738</v>
      </c>
      <c r="D1138" s="22"/>
      <c r="E1138" s="307" t="s">
        <v>1661</v>
      </c>
      <c r="F1138" s="20" t="s">
        <v>79</v>
      </c>
      <c r="G1138" s="41"/>
      <c r="H1138" s="21" t="s">
        <v>22</v>
      </c>
      <c r="I1138" s="21" t="s">
        <v>55</v>
      </c>
      <c r="J1138" s="21" t="s">
        <v>261</v>
      </c>
      <c r="K1138" s="203" t="s">
        <v>1679</v>
      </c>
      <c r="L1138" s="55"/>
      <c r="M1138" s="303">
        <v>0</v>
      </c>
      <c r="N1138" s="303">
        <v>5000</v>
      </c>
      <c r="O1138" s="217">
        <f t="shared" si="18"/>
        <v>203846.41999999981</v>
      </c>
      <c r="P1138" s="89"/>
      <c r="Q1138" s="229"/>
    </row>
    <row r="1139" spans="1:17" ht="22.05" hidden="1" customHeight="1" x14ac:dyDescent="0.2">
      <c r="A1139" s="300">
        <v>45716</v>
      </c>
      <c r="B1139" s="20" t="s">
        <v>185</v>
      </c>
      <c r="C1139" s="301">
        <v>53739</v>
      </c>
      <c r="D1139" s="22"/>
      <c r="E1139" s="307" t="s">
        <v>1607</v>
      </c>
      <c r="F1139" s="20" t="s">
        <v>79</v>
      </c>
      <c r="G1139" s="41"/>
      <c r="H1139" s="21" t="s">
        <v>22</v>
      </c>
      <c r="I1139" s="21" t="s">
        <v>103</v>
      </c>
      <c r="J1139" s="21" t="s">
        <v>94</v>
      </c>
      <c r="K1139" s="304" t="s">
        <v>133</v>
      </c>
      <c r="L1139" s="55"/>
      <c r="M1139" s="315">
        <v>0</v>
      </c>
      <c r="N1139" s="315">
        <v>1000</v>
      </c>
      <c r="O1139" s="217">
        <f t="shared" si="18"/>
        <v>202846.41999999981</v>
      </c>
    </row>
    <row r="1140" spans="1:17" ht="22.05" hidden="1" customHeight="1" x14ac:dyDescent="0.2">
      <c r="A1140" s="300">
        <v>45716</v>
      </c>
      <c r="B1140" s="20" t="s">
        <v>185</v>
      </c>
      <c r="C1140" s="301">
        <v>53740</v>
      </c>
      <c r="D1140" s="22"/>
      <c r="E1140" s="307" t="s">
        <v>1662</v>
      </c>
      <c r="F1140" s="20" t="s">
        <v>79</v>
      </c>
      <c r="G1140" s="41"/>
      <c r="H1140" s="21" t="s">
        <v>22</v>
      </c>
      <c r="I1140" s="21" t="s">
        <v>103</v>
      </c>
      <c r="J1140" s="21" t="s">
        <v>60</v>
      </c>
      <c r="K1140" s="203" t="s">
        <v>135</v>
      </c>
      <c r="L1140" s="55"/>
      <c r="M1140" s="219">
        <v>0</v>
      </c>
      <c r="N1140" s="219">
        <v>1400</v>
      </c>
      <c r="O1140" s="217">
        <f t="shared" si="18"/>
        <v>201446.41999999981</v>
      </c>
    </row>
    <row r="1141" spans="1:17" ht="22.05" hidden="1" customHeight="1" x14ac:dyDescent="0.2">
      <c r="A1141" s="300">
        <v>45716</v>
      </c>
      <c r="B1141" s="20" t="s">
        <v>185</v>
      </c>
      <c r="C1141" s="301">
        <v>53741</v>
      </c>
      <c r="D1141" s="22"/>
      <c r="E1141" s="307" t="s">
        <v>160</v>
      </c>
      <c r="F1141" s="20" t="s">
        <v>79</v>
      </c>
      <c r="G1141" s="41"/>
      <c r="H1141" s="21" t="s">
        <v>22</v>
      </c>
      <c r="I1141" s="21" t="s">
        <v>103</v>
      </c>
      <c r="J1141" s="21" t="s">
        <v>97</v>
      </c>
      <c r="K1141" s="203" t="s">
        <v>134</v>
      </c>
      <c r="L1141" s="55"/>
      <c r="M1141" s="315">
        <v>0</v>
      </c>
      <c r="N1141" s="315">
        <v>1600</v>
      </c>
      <c r="O1141" s="217">
        <f t="shared" si="18"/>
        <v>199846.41999999981</v>
      </c>
    </row>
    <row r="1142" spans="1:17" ht="22.05" hidden="1" customHeight="1" x14ac:dyDescent="0.2">
      <c r="A1142" s="300">
        <v>45716</v>
      </c>
      <c r="B1142" s="20" t="s">
        <v>185</v>
      </c>
      <c r="C1142" s="301">
        <v>53742</v>
      </c>
      <c r="D1142" s="22"/>
      <c r="E1142" s="307" t="s">
        <v>143</v>
      </c>
      <c r="F1142" s="20" t="s">
        <v>79</v>
      </c>
      <c r="G1142" s="41"/>
      <c r="H1142" s="21" t="s">
        <v>22</v>
      </c>
      <c r="I1142" s="21" t="s">
        <v>53</v>
      </c>
      <c r="J1142" s="21" t="s">
        <v>112</v>
      </c>
      <c r="K1142" s="203" t="s">
        <v>419</v>
      </c>
      <c r="L1142" s="55"/>
      <c r="M1142" s="315">
        <v>0</v>
      </c>
      <c r="N1142" s="315">
        <v>7905</v>
      </c>
      <c r="O1142" s="217">
        <f t="shared" si="18"/>
        <v>191941.41999999981</v>
      </c>
    </row>
    <row r="1143" spans="1:17" ht="22.05" hidden="1" customHeight="1" x14ac:dyDescent="0.2">
      <c r="A1143" s="300">
        <v>45716</v>
      </c>
      <c r="B1143" s="20" t="s">
        <v>185</v>
      </c>
      <c r="C1143" s="301">
        <v>53743</v>
      </c>
      <c r="D1143" s="22"/>
      <c r="E1143" s="307" t="s">
        <v>143</v>
      </c>
      <c r="F1143" s="20" t="s">
        <v>79</v>
      </c>
      <c r="G1143" s="41"/>
      <c r="H1143" s="21" t="s">
        <v>22</v>
      </c>
      <c r="I1143" s="21" t="s">
        <v>53</v>
      </c>
      <c r="J1143" s="21" t="s">
        <v>112</v>
      </c>
      <c r="K1143" s="203" t="s">
        <v>954</v>
      </c>
      <c r="L1143" s="55"/>
      <c r="M1143" s="315">
        <v>0</v>
      </c>
      <c r="N1143" s="315">
        <v>50109</v>
      </c>
      <c r="O1143" s="217">
        <f t="shared" si="18"/>
        <v>141832.41999999981</v>
      </c>
    </row>
    <row r="1144" spans="1:17" ht="22.05" hidden="1" customHeight="1" x14ac:dyDescent="0.2">
      <c r="A1144" s="300">
        <v>45716</v>
      </c>
      <c r="B1144" s="20" t="s">
        <v>185</v>
      </c>
      <c r="C1144" s="301">
        <v>53744</v>
      </c>
      <c r="D1144" s="22"/>
      <c r="E1144" s="307" t="s">
        <v>143</v>
      </c>
      <c r="F1144" s="20" t="s">
        <v>79</v>
      </c>
      <c r="G1144" s="41"/>
      <c r="H1144" s="21" t="s">
        <v>22</v>
      </c>
      <c r="I1144" s="21" t="s">
        <v>53</v>
      </c>
      <c r="J1144" s="21" t="s">
        <v>112</v>
      </c>
      <c r="K1144" s="203" t="s">
        <v>526</v>
      </c>
      <c r="L1144" s="55"/>
      <c r="M1144" s="315">
        <v>0</v>
      </c>
      <c r="N1144" s="315">
        <v>50801</v>
      </c>
      <c r="O1144" s="217">
        <f t="shared" si="18"/>
        <v>91031.419999999809</v>
      </c>
    </row>
    <row r="1145" spans="1:17" ht="22.05" hidden="1" customHeight="1" x14ac:dyDescent="0.2">
      <c r="A1145" s="300">
        <v>45716</v>
      </c>
      <c r="B1145" s="20" t="s">
        <v>185</v>
      </c>
      <c r="C1145" s="301">
        <v>53745</v>
      </c>
      <c r="D1145" s="22"/>
      <c r="E1145" s="307" t="s">
        <v>143</v>
      </c>
      <c r="F1145" s="20" t="s">
        <v>79</v>
      </c>
      <c r="G1145" s="41"/>
      <c r="H1145" s="21" t="s">
        <v>22</v>
      </c>
      <c r="I1145" s="21" t="s">
        <v>53</v>
      </c>
      <c r="J1145" s="21" t="s">
        <v>112</v>
      </c>
      <c r="K1145" s="203" t="s">
        <v>527</v>
      </c>
      <c r="L1145" s="55"/>
      <c r="M1145" s="315">
        <v>0</v>
      </c>
      <c r="N1145" s="315">
        <v>59514</v>
      </c>
      <c r="O1145" s="217">
        <f t="shared" si="18"/>
        <v>31517.419999999809</v>
      </c>
    </row>
    <row r="1146" spans="1:17" ht="22.05" hidden="1" customHeight="1" x14ac:dyDescent="0.2">
      <c r="A1146" s="300">
        <v>45716</v>
      </c>
      <c r="B1146" s="20" t="s">
        <v>185</v>
      </c>
      <c r="C1146" s="301">
        <v>53746</v>
      </c>
      <c r="D1146" s="22"/>
      <c r="E1146" s="307" t="s">
        <v>158</v>
      </c>
      <c r="F1146" s="20" t="s">
        <v>79</v>
      </c>
      <c r="G1146" s="41"/>
      <c r="H1146" s="21" t="s">
        <v>22</v>
      </c>
      <c r="I1146" s="21" t="s">
        <v>56</v>
      </c>
      <c r="J1146" s="21" t="s">
        <v>116</v>
      </c>
      <c r="K1146" s="203" t="s">
        <v>139</v>
      </c>
      <c r="L1146" s="55"/>
      <c r="M1146" s="315">
        <v>0</v>
      </c>
      <c r="N1146" s="315">
        <v>600</v>
      </c>
      <c r="O1146" s="217">
        <f t="shared" si="18"/>
        <v>30917.419999999809</v>
      </c>
    </row>
    <row r="1147" spans="1:17" ht="22.05" hidden="1" customHeight="1" x14ac:dyDescent="0.2">
      <c r="A1147" s="300">
        <v>45716</v>
      </c>
      <c r="B1147" s="20" t="s">
        <v>185</v>
      </c>
      <c r="C1147" s="301">
        <v>53747</v>
      </c>
      <c r="D1147" s="22"/>
      <c r="E1147" s="307" t="s">
        <v>539</v>
      </c>
      <c r="F1147" s="20" t="s">
        <v>79</v>
      </c>
      <c r="G1147" s="41"/>
      <c r="H1147" s="21" t="s">
        <v>22</v>
      </c>
      <c r="I1147" s="21" t="s">
        <v>53</v>
      </c>
      <c r="J1147" s="21" t="s">
        <v>112</v>
      </c>
      <c r="K1147" s="203" t="s">
        <v>147</v>
      </c>
      <c r="L1147" s="55"/>
      <c r="M1147" s="315">
        <v>0</v>
      </c>
      <c r="N1147" s="315">
        <v>285</v>
      </c>
      <c r="O1147" s="217">
        <f t="shared" si="18"/>
        <v>30632.419999999809</v>
      </c>
    </row>
    <row r="1148" spans="1:17" ht="22.05" hidden="1" customHeight="1" x14ac:dyDescent="0.2">
      <c r="A1148" s="300">
        <v>45716</v>
      </c>
      <c r="B1148" s="20" t="s">
        <v>185</v>
      </c>
      <c r="C1148" s="301">
        <v>53748</v>
      </c>
      <c r="D1148" s="22"/>
      <c r="E1148" s="307" t="s">
        <v>1607</v>
      </c>
      <c r="F1148" s="20" t="s">
        <v>79</v>
      </c>
      <c r="G1148" s="218"/>
      <c r="H1148" s="21" t="s">
        <v>22</v>
      </c>
      <c r="I1148" s="21" t="s">
        <v>103</v>
      </c>
      <c r="J1148" s="21" t="s">
        <v>94</v>
      </c>
      <c r="K1148" s="203" t="s">
        <v>464</v>
      </c>
      <c r="L1148" s="55"/>
      <c r="M1148" s="315">
        <v>0</v>
      </c>
      <c r="N1148" s="315">
        <v>1000</v>
      </c>
      <c r="O1148" s="217">
        <f t="shared" si="18"/>
        <v>29632.419999999809</v>
      </c>
    </row>
    <row r="1149" spans="1:17" ht="22.05" hidden="1" customHeight="1" x14ac:dyDescent="0.2">
      <c r="A1149" s="300">
        <v>45716</v>
      </c>
      <c r="B1149" s="20" t="s">
        <v>185</v>
      </c>
      <c r="C1149" s="301">
        <v>53749</v>
      </c>
      <c r="D1149" s="22"/>
      <c r="E1149" s="307" t="s">
        <v>795</v>
      </c>
      <c r="F1149" s="20" t="s">
        <v>79</v>
      </c>
      <c r="G1149" s="218"/>
      <c r="H1149" s="21" t="s">
        <v>22</v>
      </c>
      <c r="I1149" s="21" t="s">
        <v>54</v>
      </c>
      <c r="J1149" s="21" t="s">
        <v>41</v>
      </c>
      <c r="K1149" s="203" t="s">
        <v>972</v>
      </c>
      <c r="L1149" s="55"/>
      <c r="M1149" s="315">
        <v>0</v>
      </c>
      <c r="N1149" s="315">
        <v>2700</v>
      </c>
      <c r="O1149" s="217">
        <f t="shared" si="18"/>
        <v>26932.419999999809</v>
      </c>
    </row>
    <row r="1150" spans="1:17" ht="22.05" hidden="1" customHeight="1" x14ac:dyDescent="0.2">
      <c r="A1150" s="300">
        <v>45716</v>
      </c>
      <c r="B1150" s="20" t="s">
        <v>185</v>
      </c>
      <c r="C1150" s="301">
        <v>53750</v>
      </c>
      <c r="D1150" s="22"/>
      <c r="E1150" s="307" t="s">
        <v>1663</v>
      </c>
      <c r="F1150" s="20" t="s">
        <v>79</v>
      </c>
      <c r="G1150" s="41"/>
      <c r="H1150" s="21" t="s">
        <v>22</v>
      </c>
      <c r="I1150" s="21" t="s">
        <v>103</v>
      </c>
      <c r="J1150" s="21" t="s">
        <v>94</v>
      </c>
      <c r="K1150" s="203" t="s">
        <v>368</v>
      </c>
      <c r="L1150" s="55"/>
      <c r="M1150" s="315">
        <v>0</v>
      </c>
      <c r="N1150" s="315">
        <v>1300</v>
      </c>
      <c r="O1150" s="217">
        <f t="shared" si="18"/>
        <v>25632.419999999809</v>
      </c>
    </row>
    <row r="1151" spans="1:17" ht="22.05" hidden="1" customHeight="1" x14ac:dyDescent="0.2">
      <c r="A1151" s="300">
        <v>45716</v>
      </c>
      <c r="B1151" s="20" t="s">
        <v>185</v>
      </c>
      <c r="C1151" s="301">
        <v>53751</v>
      </c>
      <c r="D1151" s="22"/>
      <c r="E1151" s="307" t="s">
        <v>1664</v>
      </c>
      <c r="F1151" s="20" t="s">
        <v>79</v>
      </c>
      <c r="G1151" s="41"/>
      <c r="H1151" s="21" t="s">
        <v>22</v>
      </c>
      <c r="I1151" s="21" t="s">
        <v>103</v>
      </c>
      <c r="J1151" s="21" t="s">
        <v>94</v>
      </c>
      <c r="K1151" s="203" t="s">
        <v>529</v>
      </c>
      <c r="L1151" s="55"/>
      <c r="M1151" s="315">
        <v>0</v>
      </c>
      <c r="N1151" s="315">
        <v>3015</v>
      </c>
      <c r="O1151" s="217">
        <f t="shared" si="18"/>
        <v>22617.419999999809</v>
      </c>
    </row>
    <row r="1152" spans="1:17" ht="22.05" hidden="1" customHeight="1" x14ac:dyDescent="0.2">
      <c r="A1152" s="300">
        <v>45716</v>
      </c>
      <c r="B1152" s="20" t="s">
        <v>185</v>
      </c>
      <c r="C1152" s="301">
        <v>53752</v>
      </c>
      <c r="D1152" s="22"/>
      <c r="E1152" s="307" t="s">
        <v>1665</v>
      </c>
      <c r="F1152" s="20" t="s">
        <v>79</v>
      </c>
      <c r="G1152" s="218"/>
      <c r="H1152" s="21" t="s">
        <v>21</v>
      </c>
      <c r="I1152" s="21" t="s">
        <v>81</v>
      </c>
      <c r="J1152" s="21" t="s">
        <v>183</v>
      </c>
      <c r="K1152" s="203"/>
      <c r="L1152" s="55"/>
      <c r="M1152" s="315">
        <v>300000</v>
      </c>
      <c r="N1152" s="315">
        <v>0</v>
      </c>
      <c r="O1152" s="217">
        <f t="shared" si="18"/>
        <v>322617.41999999981</v>
      </c>
    </row>
    <row r="1153" spans="1:16" ht="22.05" hidden="1" customHeight="1" x14ac:dyDescent="0.2">
      <c r="A1153" s="300">
        <v>45716</v>
      </c>
      <c r="B1153" s="20" t="s">
        <v>185</v>
      </c>
      <c r="C1153" s="301">
        <v>53753</v>
      </c>
      <c r="D1153" s="22"/>
      <c r="E1153" s="307" t="s">
        <v>1666</v>
      </c>
      <c r="F1153" s="20" t="s">
        <v>79</v>
      </c>
      <c r="G1153" s="41"/>
      <c r="H1153" s="21" t="s">
        <v>21</v>
      </c>
      <c r="I1153" s="21" t="s">
        <v>81</v>
      </c>
      <c r="J1153" s="21" t="s">
        <v>183</v>
      </c>
      <c r="K1153" s="203"/>
      <c r="L1153" s="55"/>
      <c r="M1153" s="315">
        <v>300000</v>
      </c>
      <c r="N1153" s="315">
        <v>0</v>
      </c>
      <c r="O1153" s="217">
        <f t="shared" si="18"/>
        <v>622617.41999999981</v>
      </c>
    </row>
    <row r="1154" spans="1:16" ht="22.05" hidden="1" customHeight="1" x14ac:dyDescent="0.2">
      <c r="A1154" s="300">
        <v>45716</v>
      </c>
      <c r="B1154" s="20" t="s">
        <v>185</v>
      </c>
      <c r="C1154" s="301">
        <v>53754</v>
      </c>
      <c r="D1154" s="22"/>
      <c r="E1154" s="307" t="s">
        <v>1667</v>
      </c>
      <c r="F1154" s="20" t="s">
        <v>79</v>
      </c>
      <c r="G1154" s="218"/>
      <c r="H1154" s="21" t="s">
        <v>21</v>
      </c>
      <c r="I1154" s="21" t="s">
        <v>81</v>
      </c>
      <c r="J1154" s="21" t="s">
        <v>183</v>
      </c>
      <c r="K1154" s="203"/>
      <c r="L1154" s="55"/>
      <c r="M1154" s="315">
        <v>310000</v>
      </c>
      <c r="N1154" s="315">
        <v>0</v>
      </c>
      <c r="O1154" s="217">
        <f t="shared" si="18"/>
        <v>932617.41999999981</v>
      </c>
    </row>
    <row r="1155" spans="1:16" ht="22.05" hidden="1" customHeight="1" x14ac:dyDescent="0.2">
      <c r="A1155" s="300">
        <v>45716</v>
      </c>
      <c r="B1155" s="20" t="s">
        <v>185</v>
      </c>
      <c r="C1155" s="301">
        <v>53755</v>
      </c>
      <c r="D1155" s="22"/>
      <c r="E1155" s="307" t="s">
        <v>1013</v>
      </c>
      <c r="F1155" s="20" t="s">
        <v>79</v>
      </c>
      <c r="G1155" s="218"/>
      <c r="H1155" s="21" t="s">
        <v>21</v>
      </c>
      <c r="I1155" s="21" t="s">
        <v>28</v>
      </c>
      <c r="J1155" s="21" t="s">
        <v>30</v>
      </c>
      <c r="K1155" s="203"/>
      <c r="L1155" s="55"/>
      <c r="M1155" s="315">
        <v>100000</v>
      </c>
      <c r="N1155" s="315">
        <v>0</v>
      </c>
      <c r="O1155" s="217">
        <f t="shared" si="18"/>
        <v>1032617.4199999998</v>
      </c>
    </row>
    <row r="1156" spans="1:16" ht="22.05" hidden="1" customHeight="1" x14ac:dyDescent="0.2">
      <c r="A1156" s="300">
        <v>45716</v>
      </c>
      <c r="B1156" s="20" t="s">
        <v>185</v>
      </c>
      <c r="C1156" s="301">
        <v>53756</v>
      </c>
      <c r="D1156" s="22"/>
      <c r="E1156" s="307" t="s">
        <v>1668</v>
      </c>
      <c r="F1156" s="20" t="s">
        <v>79</v>
      </c>
      <c r="G1156" s="41"/>
      <c r="H1156" s="21" t="s">
        <v>22</v>
      </c>
      <c r="I1156" s="21" t="s">
        <v>54</v>
      </c>
      <c r="J1156" s="21" t="s">
        <v>64</v>
      </c>
      <c r="K1156" s="203" t="s">
        <v>413</v>
      </c>
      <c r="L1156" s="55"/>
      <c r="M1156" s="315">
        <v>0</v>
      </c>
      <c r="N1156" s="315">
        <v>3970</v>
      </c>
      <c r="O1156" s="217">
        <f t="shared" si="18"/>
        <v>1028647.4199999998</v>
      </c>
    </row>
    <row r="1157" spans="1:16" ht="22.05" hidden="1" customHeight="1" x14ac:dyDescent="0.2">
      <c r="A1157" s="300">
        <v>45716</v>
      </c>
      <c r="B1157" s="20" t="s">
        <v>185</v>
      </c>
      <c r="C1157" s="301">
        <v>53757</v>
      </c>
      <c r="D1157" s="22"/>
      <c r="E1157" s="307" t="s">
        <v>1669</v>
      </c>
      <c r="F1157" s="20" t="s">
        <v>79</v>
      </c>
      <c r="G1157" s="41"/>
      <c r="H1157" s="21" t="s">
        <v>22</v>
      </c>
      <c r="I1157" s="21" t="s">
        <v>54</v>
      </c>
      <c r="J1157" s="21" t="s">
        <v>64</v>
      </c>
      <c r="K1157" s="203" t="s">
        <v>465</v>
      </c>
      <c r="L1157" s="55"/>
      <c r="M1157" s="315">
        <v>0</v>
      </c>
      <c r="N1157" s="315">
        <v>20000</v>
      </c>
      <c r="O1157" s="217">
        <f t="shared" si="18"/>
        <v>1008647.4199999998</v>
      </c>
    </row>
    <row r="1158" spans="1:16" ht="22.05" hidden="1" customHeight="1" x14ac:dyDescent="0.2">
      <c r="A1158" s="300">
        <v>45716</v>
      </c>
      <c r="B1158" s="20" t="s">
        <v>185</v>
      </c>
      <c r="C1158" s="301">
        <v>53758</v>
      </c>
      <c r="D1158" s="22"/>
      <c r="E1158" s="307" t="s">
        <v>1670</v>
      </c>
      <c r="F1158" s="20" t="s">
        <v>79</v>
      </c>
      <c r="G1158" s="41"/>
      <c r="H1158" s="21" t="s">
        <v>22</v>
      </c>
      <c r="I1158" s="21" t="s">
        <v>103</v>
      </c>
      <c r="J1158" s="21" t="s">
        <v>97</v>
      </c>
      <c r="K1158" s="203" t="s">
        <v>445</v>
      </c>
      <c r="L1158" s="55"/>
      <c r="M1158" s="315">
        <v>0</v>
      </c>
      <c r="N1158" s="315">
        <v>2444</v>
      </c>
      <c r="O1158" s="217">
        <f t="shared" si="18"/>
        <v>1006203.4199999998</v>
      </c>
    </row>
    <row r="1159" spans="1:16" ht="22.05" hidden="1" customHeight="1" x14ac:dyDescent="0.2">
      <c r="A1159" s="300">
        <v>45716</v>
      </c>
      <c r="B1159" s="20" t="s">
        <v>185</v>
      </c>
      <c r="C1159" s="301">
        <v>53759</v>
      </c>
      <c r="D1159" s="22"/>
      <c r="E1159" s="307" t="s">
        <v>1671</v>
      </c>
      <c r="F1159" s="20" t="s">
        <v>79</v>
      </c>
      <c r="G1159" s="41"/>
      <c r="H1159" s="21" t="s">
        <v>22</v>
      </c>
      <c r="I1159" s="21" t="s">
        <v>103</v>
      </c>
      <c r="J1159" s="21" t="s">
        <v>94</v>
      </c>
      <c r="K1159" s="203" t="s">
        <v>210</v>
      </c>
      <c r="L1159" s="55"/>
      <c r="M1159" s="315">
        <v>0</v>
      </c>
      <c r="N1159" s="315">
        <v>10356</v>
      </c>
      <c r="O1159" s="217">
        <f t="shared" si="18"/>
        <v>995847.41999999981</v>
      </c>
    </row>
    <row r="1160" spans="1:16" ht="22.05" hidden="1" customHeight="1" x14ac:dyDescent="0.2">
      <c r="A1160" s="300">
        <v>45716</v>
      </c>
      <c r="B1160" s="20" t="s">
        <v>185</v>
      </c>
      <c r="C1160" s="301">
        <v>53760</v>
      </c>
      <c r="D1160" s="22"/>
      <c r="E1160" s="307" t="s">
        <v>1578</v>
      </c>
      <c r="F1160" s="20" t="s">
        <v>79</v>
      </c>
      <c r="G1160" s="41"/>
      <c r="H1160" s="21" t="s">
        <v>22</v>
      </c>
      <c r="I1160" s="21" t="s">
        <v>56</v>
      </c>
      <c r="J1160" s="21" t="s">
        <v>88</v>
      </c>
      <c r="K1160" s="203" t="s">
        <v>265</v>
      </c>
      <c r="L1160" s="55"/>
      <c r="M1160" s="315">
        <v>0</v>
      </c>
      <c r="N1160" s="315">
        <v>1500</v>
      </c>
      <c r="O1160" s="217">
        <f t="shared" si="18"/>
        <v>994347.41999999981</v>
      </c>
    </row>
    <row r="1161" spans="1:16" ht="22.05" hidden="1" customHeight="1" x14ac:dyDescent="0.2">
      <c r="A1161" s="300">
        <v>45716</v>
      </c>
      <c r="B1161" s="20" t="s">
        <v>185</v>
      </c>
      <c r="C1161" s="301">
        <v>53761</v>
      </c>
      <c r="D1161" s="22"/>
      <c r="E1161" s="307" t="s">
        <v>1235</v>
      </c>
      <c r="F1161" s="20" t="s">
        <v>79</v>
      </c>
      <c r="G1161" s="41"/>
      <c r="H1161" s="21" t="s">
        <v>22</v>
      </c>
      <c r="I1161" s="21" t="s">
        <v>80</v>
      </c>
      <c r="J1161" s="21" t="s">
        <v>66</v>
      </c>
      <c r="K1161" s="203" t="s">
        <v>135</v>
      </c>
      <c r="L1161" s="55"/>
      <c r="M1161" s="315">
        <v>0</v>
      </c>
      <c r="N1161" s="315">
        <v>250</v>
      </c>
      <c r="O1161" s="217">
        <f t="shared" si="18"/>
        <v>994097.41999999981</v>
      </c>
    </row>
    <row r="1162" spans="1:16" ht="22.05" hidden="1" customHeight="1" x14ac:dyDescent="0.2">
      <c r="A1162" s="300">
        <v>45716</v>
      </c>
      <c r="B1162" s="20" t="s">
        <v>185</v>
      </c>
      <c r="C1162" s="301">
        <v>53762</v>
      </c>
      <c r="D1162" s="22"/>
      <c r="E1162" s="307" t="s">
        <v>1672</v>
      </c>
      <c r="F1162" s="20" t="s">
        <v>79</v>
      </c>
      <c r="G1162" s="41"/>
      <c r="H1162" s="21" t="s">
        <v>22</v>
      </c>
      <c r="I1162" s="21" t="s">
        <v>103</v>
      </c>
      <c r="J1162" s="21" t="s">
        <v>102</v>
      </c>
      <c r="K1162" s="203" t="s">
        <v>1680</v>
      </c>
      <c r="L1162" s="55"/>
      <c r="M1162" s="315">
        <v>0</v>
      </c>
      <c r="N1162" s="315">
        <v>300</v>
      </c>
      <c r="O1162" s="217">
        <f t="shared" si="18"/>
        <v>993797.41999999981</v>
      </c>
    </row>
    <row r="1163" spans="1:16" ht="22.05" hidden="1" customHeight="1" x14ac:dyDescent="0.2">
      <c r="A1163" s="300">
        <v>45716</v>
      </c>
      <c r="B1163" s="20" t="s">
        <v>185</v>
      </c>
      <c r="C1163" s="301">
        <v>53763</v>
      </c>
      <c r="D1163" s="22"/>
      <c r="E1163" s="307" t="s">
        <v>1673</v>
      </c>
      <c r="F1163" s="20" t="s">
        <v>79</v>
      </c>
      <c r="G1163" s="41"/>
      <c r="H1163" s="21" t="s">
        <v>22</v>
      </c>
      <c r="I1163" s="21" t="s">
        <v>54</v>
      </c>
      <c r="J1163" s="21" t="s">
        <v>64</v>
      </c>
      <c r="K1163" s="203" t="s">
        <v>241</v>
      </c>
      <c r="L1163" s="55"/>
      <c r="M1163" s="315">
        <v>0</v>
      </c>
      <c r="N1163" s="315">
        <v>17000</v>
      </c>
      <c r="O1163" s="217">
        <f t="shared" si="18"/>
        <v>976797.41999999981</v>
      </c>
    </row>
    <row r="1164" spans="1:16" ht="22.05" hidden="1" customHeight="1" x14ac:dyDescent="0.2">
      <c r="A1164" s="300">
        <v>45716</v>
      </c>
      <c r="B1164" s="20" t="s">
        <v>185</v>
      </c>
      <c r="C1164" s="301">
        <v>53764</v>
      </c>
      <c r="D1164" s="22"/>
      <c r="E1164" s="307" t="s">
        <v>1674</v>
      </c>
      <c r="F1164" s="20" t="s">
        <v>79</v>
      </c>
      <c r="G1164" s="41"/>
      <c r="H1164" s="21" t="s">
        <v>22</v>
      </c>
      <c r="I1164" s="21" t="s">
        <v>54</v>
      </c>
      <c r="J1164" s="21" t="s">
        <v>64</v>
      </c>
      <c r="K1164" s="203" t="s">
        <v>241</v>
      </c>
      <c r="L1164" s="55"/>
      <c r="M1164" s="315">
        <v>0</v>
      </c>
      <c r="N1164" s="315">
        <v>1200</v>
      </c>
      <c r="O1164" s="217">
        <f t="shared" si="18"/>
        <v>975597.41999999981</v>
      </c>
    </row>
    <row r="1165" spans="1:16" ht="22.05" hidden="1" customHeight="1" thickBot="1" x14ac:dyDescent="0.25">
      <c r="A1165" s="340">
        <v>45716</v>
      </c>
      <c r="B1165" s="47" t="s">
        <v>185</v>
      </c>
      <c r="C1165" s="341">
        <v>53765</v>
      </c>
      <c r="D1165" s="48"/>
      <c r="E1165" s="342" t="s">
        <v>1675</v>
      </c>
      <c r="F1165" s="47" t="s">
        <v>79</v>
      </c>
      <c r="G1165" s="50"/>
      <c r="H1165" s="30" t="s">
        <v>22</v>
      </c>
      <c r="I1165" s="30" t="s">
        <v>54</v>
      </c>
      <c r="J1165" s="30" t="s">
        <v>64</v>
      </c>
      <c r="K1165" s="206" t="s">
        <v>242</v>
      </c>
      <c r="L1165" s="101"/>
      <c r="M1165" s="413">
        <v>0</v>
      </c>
      <c r="N1165" s="413">
        <v>200</v>
      </c>
      <c r="O1165" s="578">
        <f t="shared" si="18"/>
        <v>975397.41999999981</v>
      </c>
      <c r="P1165" s="89"/>
    </row>
    <row r="1166" spans="1:16" ht="22.05" hidden="1" customHeight="1" x14ac:dyDescent="0.2">
      <c r="A1166" s="300">
        <v>45717</v>
      </c>
      <c r="B1166" s="20" t="s">
        <v>185</v>
      </c>
      <c r="C1166" s="301">
        <v>53767</v>
      </c>
      <c r="D1166" s="22"/>
      <c r="E1166" s="307" t="s">
        <v>531</v>
      </c>
      <c r="F1166" s="20" t="s">
        <v>79</v>
      </c>
      <c r="G1166" s="41"/>
      <c r="H1166" s="21" t="s">
        <v>22</v>
      </c>
      <c r="I1166" s="21" t="s">
        <v>53</v>
      </c>
      <c r="J1166" s="21" t="s">
        <v>112</v>
      </c>
      <c r="K1166" s="203" t="s">
        <v>231</v>
      </c>
      <c r="L1166" s="55"/>
      <c r="M1166" s="315">
        <v>0</v>
      </c>
      <c r="N1166" s="315">
        <v>30480</v>
      </c>
      <c r="O1166" s="217">
        <f t="shared" si="18"/>
        <v>944917.41999999981</v>
      </c>
    </row>
    <row r="1167" spans="1:16" ht="22.05" hidden="1" customHeight="1" x14ac:dyDescent="0.2">
      <c r="A1167" s="300">
        <v>45717</v>
      </c>
      <c r="B1167" s="20" t="s">
        <v>185</v>
      </c>
      <c r="C1167" s="301">
        <v>53768</v>
      </c>
      <c r="D1167" s="22"/>
      <c r="E1167" s="307" t="s">
        <v>1681</v>
      </c>
      <c r="F1167" s="20" t="s">
        <v>79</v>
      </c>
      <c r="G1167" s="41"/>
      <c r="H1167" s="21" t="s">
        <v>22</v>
      </c>
      <c r="I1167" s="21" t="s">
        <v>56</v>
      </c>
      <c r="J1167" s="21" t="s">
        <v>116</v>
      </c>
      <c r="K1167" s="203" t="s">
        <v>1697</v>
      </c>
      <c r="L1167" s="55"/>
      <c r="M1167" s="315">
        <v>0</v>
      </c>
      <c r="N1167" s="315">
        <v>1000</v>
      </c>
      <c r="O1167" s="217">
        <f t="shared" si="18"/>
        <v>943917.41999999981</v>
      </c>
    </row>
    <row r="1168" spans="1:16" ht="22.05" hidden="1" customHeight="1" x14ac:dyDescent="0.2">
      <c r="A1168" s="300">
        <v>45717</v>
      </c>
      <c r="B1168" s="20" t="s">
        <v>185</v>
      </c>
      <c r="C1168" s="301">
        <v>53769</v>
      </c>
      <c r="D1168" s="22"/>
      <c r="E1168" s="307" t="s">
        <v>1682</v>
      </c>
      <c r="F1168" s="20" t="s">
        <v>79</v>
      </c>
      <c r="G1168" s="41"/>
      <c r="H1168" s="21" t="s">
        <v>22</v>
      </c>
      <c r="I1168" s="21" t="s">
        <v>55</v>
      </c>
      <c r="J1168" s="21" t="s">
        <v>73</v>
      </c>
      <c r="K1168" s="203" t="s">
        <v>140</v>
      </c>
      <c r="L1168" s="55"/>
      <c r="M1168" s="315">
        <v>0</v>
      </c>
      <c r="N1168" s="315">
        <v>1500</v>
      </c>
      <c r="O1168" s="217">
        <f t="shared" si="18"/>
        <v>942417.41999999981</v>
      </c>
    </row>
    <row r="1169" spans="1:15" ht="22.05" hidden="1" customHeight="1" x14ac:dyDescent="0.2">
      <c r="A1169" s="300">
        <v>45717</v>
      </c>
      <c r="B1169" s="20" t="s">
        <v>185</v>
      </c>
      <c r="C1169" s="301">
        <v>53770</v>
      </c>
      <c r="D1169" s="22"/>
      <c r="E1169" s="307" t="s">
        <v>1683</v>
      </c>
      <c r="F1169" s="20" t="s">
        <v>79</v>
      </c>
      <c r="G1169" s="41"/>
      <c r="H1169" s="21" t="s">
        <v>22</v>
      </c>
      <c r="I1169" s="21" t="s">
        <v>54</v>
      </c>
      <c r="J1169" s="21" t="s">
        <v>63</v>
      </c>
      <c r="K1169" s="203" t="s">
        <v>1698</v>
      </c>
      <c r="L1169" s="55"/>
      <c r="M1169" s="315">
        <v>0</v>
      </c>
      <c r="N1169" s="315">
        <v>3000</v>
      </c>
      <c r="O1169" s="217">
        <f t="shared" si="18"/>
        <v>939417.41999999981</v>
      </c>
    </row>
    <row r="1170" spans="1:15" ht="22.05" hidden="1" customHeight="1" x14ac:dyDescent="0.2">
      <c r="A1170" s="300">
        <v>45717</v>
      </c>
      <c r="B1170" s="20" t="s">
        <v>185</v>
      </c>
      <c r="C1170" s="301">
        <v>53771</v>
      </c>
      <c r="D1170" s="22"/>
      <c r="E1170" s="307" t="s">
        <v>1684</v>
      </c>
      <c r="F1170" s="20" t="s">
        <v>79</v>
      </c>
      <c r="G1170" s="41"/>
      <c r="H1170" s="21" t="s">
        <v>22</v>
      </c>
      <c r="I1170" s="21" t="s">
        <v>55</v>
      </c>
      <c r="J1170" s="21" t="s">
        <v>73</v>
      </c>
      <c r="K1170" s="203" t="s">
        <v>1699</v>
      </c>
      <c r="L1170" s="55"/>
      <c r="M1170" s="315">
        <v>0</v>
      </c>
      <c r="N1170" s="315">
        <v>8761</v>
      </c>
      <c r="O1170" s="217">
        <f t="shared" si="18"/>
        <v>930656.41999999981</v>
      </c>
    </row>
    <row r="1171" spans="1:15" ht="22.05" hidden="1" customHeight="1" x14ac:dyDescent="0.2">
      <c r="A1171" s="300">
        <v>45717</v>
      </c>
      <c r="B1171" s="20" t="s">
        <v>185</v>
      </c>
      <c r="C1171" s="301">
        <v>53772</v>
      </c>
      <c r="D1171" s="22"/>
      <c r="E1171" s="307" t="s">
        <v>1685</v>
      </c>
      <c r="F1171" s="20" t="s">
        <v>79</v>
      </c>
      <c r="G1171" s="41"/>
      <c r="H1171" s="21" t="s">
        <v>22</v>
      </c>
      <c r="I1171" s="21" t="s">
        <v>55</v>
      </c>
      <c r="J1171" s="21" t="s">
        <v>261</v>
      </c>
      <c r="K1171" s="203" t="s">
        <v>206</v>
      </c>
      <c r="L1171" s="303"/>
      <c r="M1171" s="315">
        <v>0</v>
      </c>
      <c r="N1171" s="315">
        <v>3000</v>
      </c>
      <c r="O1171" s="217">
        <f t="shared" si="18"/>
        <v>927656.41999999981</v>
      </c>
    </row>
    <row r="1172" spans="1:15" ht="22.05" hidden="1" customHeight="1" x14ac:dyDescent="0.2">
      <c r="A1172" s="300">
        <v>45717</v>
      </c>
      <c r="B1172" s="20" t="s">
        <v>185</v>
      </c>
      <c r="C1172" s="301">
        <v>53773</v>
      </c>
      <c r="D1172" s="22"/>
      <c r="E1172" s="307" t="s">
        <v>239</v>
      </c>
      <c r="F1172" s="20" t="s">
        <v>79</v>
      </c>
      <c r="G1172" s="41"/>
      <c r="H1172" s="21" t="s">
        <v>22</v>
      </c>
      <c r="I1172" s="21" t="s">
        <v>54</v>
      </c>
      <c r="J1172" s="21" t="s">
        <v>64</v>
      </c>
      <c r="K1172" s="203" t="s">
        <v>298</v>
      </c>
      <c r="L1172" s="303"/>
      <c r="M1172" s="315">
        <v>0</v>
      </c>
      <c r="N1172" s="315">
        <v>2000</v>
      </c>
      <c r="O1172" s="217">
        <f t="shared" si="18"/>
        <v>925656.41999999981</v>
      </c>
    </row>
    <row r="1173" spans="1:15" ht="22.05" hidden="1" customHeight="1" x14ac:dyDescent="0.2">
      <c r="A1173" s="300">
        <v>45717</v>
      </c>
      <c r="B1173" s="20" t="s">
        <v>185</v>
      </c>
      <c r="C1173" s="301">
        <v>53774</v>
      </c>
      <c r="D1173" s="22"/>
      <c r="E1173" s="307" t="s">
        <v>339</v>
      </c>
      <c r="F1173" s="20" t="s">
        <v>79</v>
      </c>
      <c r="G1173" s="41"/>
      <c r="H1173" s="21" t="s">
        <v>22</v>
      </c>
      <c r="I1173" s="21" t="s">
        <v>54</v>
      </c>
      <c r="J1173" s="21" t="s">
        <v>64</v>
      </c>
      <c r="K1173" s="203" t="s">
        <v>241</v>
      </c>
      <c r="L1173" s="303"/>
      <c r="M1173" s="315">
        <v>0</v>
      </c>
      <c r="N1173" s="315">
        <v>1650</v>
      </c>
      <c r="O1173" s="217">
        <f t="shared" si="18"/>
        <v>924006.41999999981</v>
      </c>
    </row>
    <row r="1174" spans="1:15" ht="22.05" hidden="1" customHeight="1" x14ac:dyDescent="0.2">
      <c r="A1174" s="300">
        <v>45717</v>
      </c>
      <c r="B1174" s="20" t="s">
        <v>185</v>
      </c>
      <c r="C1174" s="301">
        <v>53775</v>
      </c>
      <c r="D1174" s="22"/>
      <c r="E1174" s="307" t="s">
        <v>396</v>
      </c>
      <c r="F1174" s="20" t="s">
        <v>79</v>
      </c>
      <c r="G1174" s="41"/>
      <c r="H1174" s="21" t="s">
        <v>22</v>
      </c>
      <c r="I1174" s="21" t="s">
        <v>54</v>
      </c>
      <c r="J1174" s="21" t="s">
        <v>64</v>
      </c>
      <c r="K1174" s="203" t="s">
        <v>976</v>
      </c>
      <c r="L1174" s="303"/>
      <c r="M1174" s="315">
        <v>0</v>
      </c>
      <c r="N1174" s="315">
        <v>8500</v>
      </c>
      <c r="O1174" s="217">
        <f t="shared" si="18"/>
        <v>915506.41999999981</v>
      </c>
    </row>
    <row r="1175" spans="1:15" ht="22.05" hidden="1" customHeight="1" x14ac:dyDescent="0.2">
      <c r="A1175" s="300">
        <v>45717</v>
      </c>
      <c r="B1175" s="20" t="s">
        <v>185</v>
      </c>
      <c r="C1175" s="301">
        <v>53776</v>
      </c>
      <c r="D1175" s="22"/>
      <c r="E1175" s="307" t="s">
        <v>473</v>
      </c>
      <c r="F1175" s="20" t="s">
        <v>79</v>
      </c>
      <c r="G1175" s="41"/>
      <c r="H1175" s="21" t="s">
        <v>22</v>
      </c>
      <c r="I1175" s="21" t="s">
        <v>103</v>
      </c>
      <c r="J1175" s="21" t="s">
        <v>60</v>
      </c>
      <c r="K1175" s="203" t="s">
        <v>133</v>
      </c>
      <c r="L1175" s="55"/>
      <c r="M1175" s="315">
        <v>0</v>
      </c>
      <c r="N1175" s="315">
        <v>1250</v>
      </c>
      <c r="O1175" s="217">
        <f t="shared" si="18"/>
        <v>914256.41999999981</v>
      </c>
    </row>
    <row r="1176" spans="1:15" ht="22.05" hidden="1" customHeight="1" x14ac:dyDescent="0.2">
      <c r="A1176" s="300">
        <v>45717</v>
      </c>
      <c r="B1176" s="20" t="s">
        <v>185</v>
      </c>
      <c r="C1176" s="301">
        <v>53777</v>
      </c>
      <c r="D1176" s="22"/>
      <c r="E1176" s="307" t="s">
        <v>1607</v>
      </c>
      <c r="F1176" s="20" t="s">
        <v>79</v>
      </c>
      <c r="G1176" s="41"/>
      <c r="H1176" s="21" t="s">
        <v>22</v>
      </c>
      <c r="I1176" s="21" t="s">
        <v>103</v>
      </c>
      <c r="J1176" s="21" t="s">
        <v>94</v>
      </c>
      <c r="K1176" s="203" t="s">
        <v>133</v>
      </c>
      <c r="L1176" s="55"/>
      <c r="M1176" s="315">
        <v>0</v>
      </c>
      <c r="N1176" s="315">
        <v>1000</v>
      </c>
      <c r="O1176" s="217">
        <f t="shared" si="18"/>
        <v>913256.41999999981</v>
      </c>
    </row>
    <row r="1177" spans="1:15" ht="22.05" hidden="1" customHeight="1" x14ac:dyDescent="0.2">
      <c r="A1177" s="300">
        <v>45717</v>
      </c>
      <c r="B1177" s="20" t="s">
        <v>185</v>
      </c>
      <c r="C1177" s="301">
        <v>53778</v>
      </c>
      <c r="D1177" s="22"/>
      <c r="E1177" s="307" t="s">
        <v>204</v>
      </c>
      <c r="F1177" s="20" t="s">
        <v>79</v>
      </c>
      <c r="G1177" s="41"/>
      <c r="H1177" s="21" t="s">
        <v>22</v>
      </c>
      <c r="I1177" s="21" t="s">
        <v>56</v>
      </c>
      <c r="J1177" s="21" t="s">
        <v>212</v>
      </c>
      <c r="K1177" s="203" t="s">
        <v>235</v>
      </c>
      <c r="L1177" s="55"/>
      <c r="M1177" s="315">
        <v>0</v>
      </c>
      <c r="N1177" s="315">
        <v>1000</v>
      </c>
      <c r="O1177" s="217">
        <f t="shared" si="18"/>
        <v>912256.41999999981</v>
      </c>
    </row>
    <row r="1178" spans="1:15" ht="22.05" hidden="1" customHeight="1" x14ac:dyDescent="0.2">
      <c r="A1178" s="300">
        <v>45717</v>
      </c>
      <c r="B1178" s="20" t="s">
        <v>185</v>
      </c>
      <c r="C1178" s="301">
        <v>53779</v>
      </c>
      <c r="D1178" s="22"/>
      <c r="E1178" s="307" t="s">
        <v>158</v>
      </c>
      <c r="F1178" s="20" t="s">
        <v>79</v>
      </c>
      <c r="G1178" s="41"/>
      <c r="H1178" s="21" t="s">
        <v>22</v>
      </c>
      <c r="I1178" s="21" t="s">
        <v>56</v>
      </c>
      <c r="J1178" s="21" t="s">
        <v>116</v>
      </c>
      <c r="K1178" s="203" t="s">
        <v>139</v>
      </c>
      <c r="L1178" s="55"/>
      <c r="M1178" s="315">
        <v>0</v>
      </c>
      <c r="N1178" s="315">
        <v>480</v>
      </c>
      <c r="O1178" s="217">
        <f t="shared" si="18"/>
        <v>911776.41999999981</v>
      </c>
    </row>
    <row r="1179" spans="1:15" ht="22.05" hidden="1" customHeight="1" x14ac:dyDescent="0.2">
      <c r="A1179" s="300">
        <v>45717</v>
      </c>
      <c r="B1179" s="20" t="s">
        <v>185</v>
      </c>
      <c r="C1179" s="301">
        <v>53780</v>
      </c>
      <c r="D1179" s="22"/>
      <c r="E1179" s="307" t="s">
        <v>1686</v>
      </c>
      <c r="F1179" s="20" t="s">
        <v>79</v>
      </c>
      <c r="G1179" s="41"/>
      <c r="H1179" s="21" t="s">
        <v>22</v>
      </c>
      <c r="I1179" s="21" t="s">
        <v>103</v>
      </c>
      <c r="J1179" s="21" t="s">
        <v>93</v>
      </c>
      <c r="K1179" s="203" t="s">
        <v>1700</v>
      </c>
      <c r="L1179" s="55"/>
      <c r="M1179" s="315">
        <v>0</v>
      </c>
      <c r="N1179" s="315">
        <v>220</v>
      </c>
      <c r="O1179" s="217">
        <f t="shared" si="18"/>
        <v>911556.41999999981</v>
      </c>
    </row>
    <row r="1180" spans="1:15" ht="22.05" hidden="1" customHeight="1" x14ac:dyDescent="0.2">
      <c r="A1180" s="300">
        <v>45717</v>
      </c>
      <c r="B1180" s="20" t="s">
        <v>185</v>
      </c>
      <c r="C1180" s="301">
        <v>53781</v>
      </c>
      <c r="D1180" s="22"/>
      <c r="E1180" s="307" t="s">
        <v>1687</v>
      </c>
      <c r="F1180" s="20" t="s">
        <v>79</v>
      </c>
      <c r="G1180" s="41"/>
      <c r="H1180" s="21" t="s">
        <v>22</v>
      </c>
      <c r="I1180" s="21" t="s">
        <v>103</v>
      </c>
      <c r="J1180" s="21" t="s">
        <v>94</v>
      </c>
      <c r="K1180" s="203" t="s">
        <v>210</v>
      </c>
      <c r="L1180" s="55"/>
      <c r="M1180" s="315">
        <v>0</v>
      </c>
      <c r="N1180" s="315">
        <v>10356</v>
      </c>
      <c r="O1180" s="217">
        <f t="shared" si="18"/>
        <v>901200.41999999981</v>
      </c>
    </row>
    <row r="1181" spans="1:15" ht="22.05" hidden="1" customHeight="1" x14ac:dyDescent="0.2">
      <c r="A1181" s="300">
        <v>45717</v>
      </c>
      <c r="B1181" s="20" t="s">
        <v>185</v>
      </c>
      <c r="C1181" s="301">
        <v>53782</v>
      </c>
      <c r="D1181" s="22"/>
      <c r="E1181" s="307" t="s">
        <v>1688</v>
      </c>
      <c r="F1181" s="20" t="s">
        <v>79</v>
      </c>
      <c r="G1181" s="41"/>
      <c r="H1181" s="21" t="s">
        <v>22</v>
      </c>
      <c r="I1181" s="21" t="s">
        <v>103</v>
      </c>
      <c r="J1181" s="21" t="s">
        <v>94</v>
      </c>
      <c r="K1181" s="203" t="s">
        <v>210</v>
      </c>
      <c r="L1181" s="55"/>
      <c r="M1181" s="315">
        <v>0</v>
      </c>
      <c r="N1181" s="315">
        <v>500</v>
      </c>
      <c r="O1181" s="217">
        <f t="shared" ref="O1181:O1252" si="19">O1180+M1181-N1181</f>
        <v>900700.41999999981</v>
      </c>
    </row>
    <row r="1182" spans="1:15" ht="22.05" hidden="1" customHeight="1" x14ac:dyDescent="0.2">
      <c r="A1182" s="300">
        <v>45717</v>
      </c>
      <c r="B1182" s="20" t="s">
        <v>185</v>
      </c>
      <c r="C1182" s="301">
        <v>53783</v>
      </c>
      <c r="D1182" s="22"/>
      <c r="E1182" s="307" t="s">
        <v>1689</v>
      </c>
      <c r="F1182" s="20" t="s">
        <v>79</v>
      </c>
      <c r="G1182" s="41"/>
      <c r="H1182" s="21" t="s">
        <v>22</v>
      </c>
      <c r="I1182" s="21" t="s">
        <v>103</v>
      </c>
      <c r="J1182" s="21" t="s">
        <v>93</v>
      </c>
      <c r="K1182" s="304" t="s">
        <v>153</v>
      </c>
      <c r="L1182" s="55"/>
      <c r="M1182" s="315">
        <v>0</v>
      </c>
      <c r="N1182" s="315">
        <v>240</v>
      </c>
      <c r="O1182" s="217">
        <f t="shared" si="19"/>
        <v>900460.41999999981</v>
      </c>
    </row>
    <row r="1183" spans="1:15" ht="22.05" hidden="1" customHeight="1" x14ac:dyDescent="0.2">
      <c r="A1183" s="300">
        <v>45717</v>
      </c>
      <c r="B1183" s="20" t="s">
        <v>185</v>
      </c>
      <c r="C1183" s="301">
        <v>53784</v>
      </c>
      <c r="D1183" s="22"/>
      <c r="E1183" s="307" t="s">
        <v>143</v>
      </c>
      <c r="F1183" s="20" t="s">
        <v>79</v>
      </c>
      <c r="G1183" s="41"/>
      <c r="H1183" s="21" t="s">
        <v>22</v>
      </c>
      <c r="I1183" s="21" t="s">
        <v>53</v>
      </c>
      <c r="J1183" s="21" t="s">
        <v>114</v>
      </c>
      <c r="K1183" s="203" t="s">
        <v>149</v>
      </c>
      <c r="L1183" s="55"/>
      <c r="M1183" s="315">
        <v>0</v>
      </c>
      <c r="N1183" s="315">
        <v>21700</v>
      </c>
      <c r="O1183" s="217">
        <f t="shared" si="19"/>
        <v>878760.41999999981</v>
      </c>
    </row>
    <row r="1184" spans="1:15" ht="22.05" hidden="1" customHeight="1" x14ac:dyDescent="0.2">
      <c r="A1184" s="300">
        <v>45717</v>
      </c>
      <c r="B1184" s="20" t="s">
        <v>185</v>
      </c>
      <c r="C1184" s="301">
        <v>53785</v>
      </c>
      <c r="D1184" s="22"/>
      <c r="E1184" s="304" t="s">
        <v>143</v>
      </c>
      <c r="F1184" s="20" t="s">
        <v>79</v>
      </c>
      <c r="G1184" s="41"/>
      <c r="H1184" s="21" t="s">
        <v>22</v>
      </c>
      <c r="I1184" s="21" t="s">
        <v>53</v>
      </c>
      <c r="J1184" s="21" t="s">
        <v>114</v>
      </c>
      <c r="K1184" s="203" t="s">
        <v>273</v>
      </c>
      <c r="L1184" s="55"/>
      <c r="M1184" s="315">
        <v>0</v>
      </c>
      <c r="N1184" s="315">
        <v>6100</v>
      </c>
      <c r="O1184" s="217">
        <f t="shared" si="19"/>
        <v>872660.41999999981</v>
      </c>
    </row>
    <row r="1185" spans="1:15" ht="22.05" hidden="1" customHeight="1" x14ac:dyDescent="0.2">
      <c r="A1185" s="300">
        <v>45717</v>
      </c>
      <c r="B1185" s="20" t="s">
        <v>185</v>
      </c>
      <c r="C1185" s="301">
        <v>53786</v>
      </c>
      <c r="D1185" s="22"/>
      <c r="E1185" s="307" t="s">
        <v>143</v>
      </c>
      <c r="F1185" s="20" t="s">
        <v>79</v>
      </c>
      <c r="G1185" s="41"/>
      <c r="H1185" s="21" t="s">
        <v>22</v>
      </c>
      <c r="I1185" s="21" t="s">
        <v>53</v>
      </c>
      <c r="J1185" s="21" t="s">
        <v>112</v>
      </c>
      <c r="K1185" s="203" t="s">
        <v>416</v>
      </c>
      <c r="L1185" s="55"/>
      <c r="M1185" s="315">
        <v>0</v>
      </c>
      <c r="N1185" s="315">
        <v>56244</v>
      </c>
      <c r="O1185" s="217">
        <f t="shared" si="19"/>
        <v>816416.41999999981</v>
      </c>
    </row>
    <row r="1186" spans="1:15" ht="22.05" hidden="1" customHeight="1" x14ac:dyDescent="0.2">
      <c r="A1186" s="300">
        <v>45717</v>
      </c>
      <c r="B1186" s="20" t="s">
        <v>185</v>
      </c>
      <c r="C1186" s="301">
        <v>53787</v>
      </c>
      <c r="D1186" s="22"/>
      <c r="E1186" s="307" t="s">
        <v>143</v>
      </c>
      <c r="F1186" s="20" t="s">
        <v>79</v>
      </c>
      <c r="G1186" s="41"/>
      <c r="H1186" s="21" t="s">
        <v>22</v>
      </c>
      <c r="I1186" s="21" t="s">
        <v>53</v>
      </c>
      <c r="J1186" s="21" t="s">
        <v>112</v>
      </c>
      <c r="K1186" s="203" t="s">
        <v>147</v>
      </c>
      <c r="L1186" s="55"/>
      <c r="M1186" s="315">
        <v>0</v>
      </c>
      <c r="N1186" s="315">
        <v>6528</v>
      </c>
      <c r="O1186" s="217">
        <f t="shared" si="19"/>
        <v>809888.41999999981</v>
      </c>
    </row>
    <row r="1187" spans="1:15" ht="22.05" hidden="1" customHeight="1" x14ac:dyDescent="0.2">
      <c r="A1187" s="300">
        <v>45717</v>
      </c>
      <c r="B1187" s="20" t="s">
        <v>185</v>
      </c>
      <c r="C1187" s="301">
        <v>53788</v>
      </c>
      <c r="D1187" s="22"/>
      <c r="E1187" s="307" t="s">
        <v>143</v>
      </c>
      <c r="F1187" s="20" t="s">
        <v>79</v>
      </c>
      <c r="G1187" s="41"/>
      <c r="H1187" s="21" t="s">
        <v>22</v>
      </c>
      <c r="I1187" s="21" t="s">
        <v>53</v>
      </c>
      <c r="J1187" s="21" t="s">
        <v>112</v>
      </c>
      <c r="K1187" s="203" t="s">
        <v>1589</v>
      </c>
      <c r="L1187" s="55"/>
      <c r="M1187" s="315">
        <v>0</v>
      </c>
      <c r="N1187" s="315">
        <v>22200</v>
      </c>
      <c r="O1187" s="217">
        <f t="shared" si="19"/>
        <v>787688.41999999981</v>
      </c>
    </row>
    <row r="1188" spans="1:15" ht="22.05" hidden="1" customHeight="1" x14ac:dyDescent="0.2">
      <c r="A1188" s="300">
        <v>45717</v>
      </c>
      <c r="B1188" s="20" t="s">
        <v>185</v>
      </c>
      <c r="C1188" s="301">
        <v>53789</v>
      </c>
      <c r="D1188" s="22"/>
      <c r="E1188" s="307" t="s">
        <v>143</v>
      </c>
      <c r="F1188" s="20" t="s">
        <v>79</v>
      </c>
      <c r="G1188" s="41"/>
      <c r="H1188" s="21" t="s">
        <v>22</v>
      </c>
      <c r="I1188" s="21" t="s">
        <v>53</v>
      </c>
      <c r="J1188" s="21" t="s">
        <v>112</v>
      </c>
      <c r="K1188" s="203" t="s">
        <v>1701</v>
      </c>
      <c r="L1188" s="55"/>
      <c r="M1188" s="315">
        <v>0</v>
      </c>
      <c r="N1188" s="315">
        <v>23100</v>
      </c>
      <c r="O1188" s="217">
        <f t="shared" si="19"/>
        <v>764588.41999999981</v>
      </c>
    </row>
    <row r="1189" spans="1:15" ht="22.05" hidden="1" customHeight="1" x14ac:dyDescent="0.2">
      <c r="A1189" s="300">
        <v>45717</v>
      </c>
      <c r="B1189" s="20" t="s">
        <v>185</v>
      </c>
      <c r="C1189" s="301">
        <v>53790</v>
      </c>
      <c r="D1189" s="22"/>
      <c r="E1189" s="307" t="s">
        <v>143</v>
      </c>
      <c r="F1189" s="20" t="s">
        <v>79</v>
      </c>
      <c r="G1189" s="41"/>
      <c r="H1189" s="21" t="s">
        <v>22</v>
      </c>
      <c r="I1189" s="21" t="s">
        <v>53</v>
      </c>
      <c r="J1189" s="21" t="s">
        <v>112</v>
      </c>
      <c r="K1189" s="203" t="s">
        <v>1702</v>
      </c>
      <c r="L1189" s="55"/>
      <c r="M1189" s="315">
        <v>0</v>
      </c>
      <c r="N1189" s="315">
        <v>18325</v>
      </c>
      <c r="O1189" s="217">
        <f t="shared" si="19"/>
        <v>746263.41999999981</v>
      </c>
    </row>
    <row r="1190" spans="1:15" ht="22.05" hidden="1" customHeight="1" x14ac:dyDescent="0.2">
      <c r="A1190" s="300">
        <v>45717</v>
      </c>
      <c r="B1190" s="20" t="s">
        <v>185</v>
      </c>
      <c r="C1190" s="301">
        <v>53791</v>
      </c>
      <c r="D1190" s="22"/>
      <c r="E1190" s="307" t="s">
        <v>143</v>
      </c>
      <c r="F1190" s="20" t="s">
        <v>79</v>
      </c>
      <c r="G1190" s="41"/>
      <c r="H1190" s="21" t="s">
        <v>22</v>
      </c>
      <c r="I1190" s="21" t="s">
        <v>53</v>
      </c>
      <c r="J1190" s="21" t="s">
        <v>112</v>
      </c>
      <c r="K1190" s="203" t="s">
        <v>264</v>
      </c>
      <c r="L1190" s="55"/>
      <c r="M1190" s="315">
        <v>0</v>
      </c>
      <c r="N1190" s="315">
        <v>46922</v>
      </c>
      <c r="O1190" s="217">
        <f t="shared" si="19"/>
        <v>699341.41999999981</v>
      </c>
    </row>
    <row r="1191" spans="1:15" ht="22.05" hidden="1" customHeight="1" x14ac:dyDescent="0.2">
      <c r="A1191" s="300">
        <v>45717</v>
      </c>
      <c r="B1191" s="20" t="s">
        <v>185</v>
      </c>
      <c r="C1191" s="301">
        <v>53792</v>
      </c>
      <c r="D1191" s="22"/>
      <c r="E1191" s="307" t="s">
        <v>143</v>
      </c>
      <c r="F1191" s="20" t="s">
        <v>79</v>
      </c>
      <c r="G1191" s="41"/>
      <c r="H1191" s="21" t="s">
        <v>22</v>
      </c>
      <c r="I1191" s="21" t="s">
        <v>53</v>
      </c>
      <c r="J1191" s="21" t="s">
        <v>112</v>
      </c>
      <c r="K1191" s="203" t="s">
        <v>1703</v>
      </c>
      <c r="L1191" s="55"/>
      <c r="M1191" s="315">
        <v>0</v>
      </c>
      <c r="N1191" s="315">
        <v>17700</v>
      </c>
      <c r="O1191" s="217">
        <f t="shared" si="19"/>
        <v>681641.41999999981</v>
      </c>
    </row>
    <row r="1192" spans="1:15" ht="22.05" hidden="1" customHeight="1" x14ac:dyDescent="0.2">
      <c r="A1192" s="300">
        <v>45717</v>
      </c>
      <c r="B1192" s="20" t="s">
        <v>185</v>
      </c>
      <c r="C1192" s="301">
        <v>53793</v>
      </c>
      <c r="D1192" s="22"/>
      <c r="E1192" s="334" t="s">
        <v>143</v>
      </c>
      <c r="F1192" s="329" t="s">
        <v>79</v>
      </c>
      <c r="G1192" s="330"/>
      <c r="H1192" s="331" t="s">
        <v>22</v>
      </c>
      <c r="I1192" s="331" t="s">
        <v>53</v>
      </c>
      <c r="J1192" s="331" t="s">
        <v>112</v>
      </c>
      <c r="K1192" s="332" t="s">
        <v>145</v>
      </c>
      <c r="L1192" s="333">
        <v>30300</v>
      </c>
      <c r="M1192" s="333">
        <v>0</v>
      </c>
      <c r="N1192" s="333">
        <f>L1192-N1193-N1194-N1195-N1196</f>
        <v>19200</v>
      </c>
      <c r="O1192" s="217">
        <f t="shared" si="19"/>
        <v>662441.41999999981</v>
      </c>
    </row>
    <row r="1193" spans="1:15" ht="22.05" hidden="1" customHeight="1" x14ac:dyDescent="0.2">
      <c r="A1193" s="300">
        <v>45717</v>
      </c>
      <c r="B1193" s="20" t="s">
        <v>185</v>
      </c>
      <c r="C1193" s="301">
        <v>53793</v>
      </c>
      <c r="D1193" s="22"/>
      <c r="E1193" s="334" t="s">
        <v>558</v>
      </c>
      <c r="F1193" s="329" t="s">
        <v>79</v>
      </c>
      <c r="G1193" s="330"/>
      <c r="H1193" s="331" t="s">
        <v>22</v>
      </c>
      <c r="I1193" s="331" t="s">
        <v>54</v>
      </c>
      <c r="J1193" s="331" t="s">
        <v>61</v>
      </c>
      <c r="K1193" s="332" t="s">
        <v>145</v>
      </c>
      <c r="L1193" s="333">
        <v>30300</v>
      </c>
      <c r="M1193" s="333">
        <v>0</v>
      </c>
      <c r="N1193" s="333">
        <v>1800</v>
      </c>
      <c r="O1193" s="217">
        <f t="shared" si="19"/>
        <v>660641.41999999981</v>
      </c>
    </row>
    <row r="1194" spans="1:15" ht="22.05" hidden="1" customHeight="1" x14ac:dyDescent="0.2">
      <c r="A1194" s="300">
        <v>45717</v>
      </c>
      <c r="B1194" s="20" t="s">
        <v>185</v>
      </c>
      <c r="C1194" s="301">
        <v>53793</v>
      </c>
      <c r="D1194" s="22"/>
      <c r="E1194" s="328" t="s">
        <v>555</v>
      </c>
      <c r="F1194" s="329" t="s">
        <v>79</v>
      </c>
      <c r="G1194" s="330"/>
      <c r="H1194" s="331" t="s">
        <v>22</v>
      </c>
      <c r="I1194" s="331" t="s">
        <v>54</v>
      </c>
      <c r="J1194" s="331" t="s">
        <v>61</v>
      </c>
      <c r="K1194" s="332" t="s">
        <v>145</v>
      </c>
      <c r="L1194" s="333">
        <v>30300</v>
      </c>
      <c r="M1194" s="333">
        <v>0</v>
      </c>
      <c r="N1194" s="333">
        <v>1500</v>
      </c>
      <c r="O1194" s="217">
        <f t="shared" si="19"/>
        <v>659141.41999999981</v>
      </c>
    </row>
    <row r="1195" spans="1:15" ht="22.05" hidden="1" customHeight="1" x14ac:dyDescent="0.2">
      <c r="A1195" s="300">
        <v>45717</v>
      </c>
      <c r="B1195" s="20" t="s">
        <v>185</v>
      </c>
      <c r="C1195" s="301">
        <v>53793</v>
      </c>
      <c r="D1195" s="22"/>
      <c r="E1195" s="328" t="s">
        <v>556</v>
      </c>
      <c r="F1195" s="329" t="s">
        <v>79</v>
      </c>
      <c r="G1195" s="330"/>
      <c r="H1195" s="331" t="s">
        <v>22</v>
      </c>
      <c r="I1195" s="331" t="s">
        <v>54</v>
      </c>
      <c r="J1195" s="331" t="s">
        <v>32</v>
      </c>
      <c r="K1195" s="332" t="s">
        <v>145</v>
      </c>
      <c r="L1195" s="333">
        <v>30300</v>
      </c>
      <c r="M1195" s="333">
        <v>0</v>
      </c>
      <c r="N1195" s="333">
        <v>6000</v>
      </c>
      <c r="O1195" s="217">
        <f t="shared" si="19"/>
        <v>653141.41999999981</v>
      </c>
    </row>
    <row r="1196" spans="1:15" ht="22.05" hidden="1" customHeight="1" x14ac:dyDescent="0.2">
      <c r="A1196" s="300">
        <v>45717</v>
      </c>
      <c r="B1196" s="20" t="s">
        <v>185</v>
      </c>
      <c r="C1196" s="301">
        <v>53793</v>
      </c>
      <c r="D1196" s="22"/>
      <c r="E1196" s="328" t="s">
        <v>557</v>
      </c>
      <c r="F1196" s="329" t="s">
        <v>79</v>
      </c>
      <c r="G1196" s="330"/>
      <c r="H1196" s="331" t="s">
        <v>22</v>
      </c>
      <c r="I1196" s="331" t="s">
        <v>54</v>
      </c>
      <c r="J1196" s="331" t="s">
        <v>63</v>
      </c>
      <c r="K1196" s="332" t="s">
        <v>145</v>
      </c>
      <c r="L1196" s="333">
        <v>30300</v>
      </c>
      <c r="M1196" s="333">
        <v>0</v>
      </c>
      <c r="N1196" s="333">
        <v>1800</v>
      </c>
      <c r="O1196" s="217">
        <f t="shared" si="19"/>
        <v>651341.41999999981</v>
      </c>
    </row>
    <row r="1197" spans="1:15" ht="22.05" hidden="1" customHeight="1" x14ac:dyDescent="0.2">
      <c r="A1197" s="300">
        <v>45717</v>
      </c>
      <c r="B1197" s="20" t="s">
        <v>185</v>
      </c>
      <c r="C1197" s="301">
        <v>53794</v>
      </c>
      <c r="D1197" s="22"/>
      <c r="E1197" s="328" t="s">
        <v>141</v>
      </c>
      <c r="F1197" s="329" t="s">
        <v>79</v>
      </c>
      <c r="G1197" s="330"/>
      <c r="H1197" s="331" t="s">
        <v>22</v>
      </c>
      <c r="I1197" s="331" t="s">
        <v>54</v>
      </c>
      <c r="J1197" s="331" t="s">
        <v>63</v>
      </c>
      <c r="K1197" s="332" t="s">
        <v>225</v>
      </c>
      <c r="L1197" s="333">
        <v>75000</v>
      </c>
      <c r="M1197" s="333">
        <v>0</v>
      </c>
      <c r="N1197" s="333">
        <v>10000</v>
      </c>
      <c r="O1197" s="217">
        <f t="shared" si="19"/>
        <v>641341.41999999981</v>
      </c>
    </row>
    <row r="1198" spans="1:15" ht="22.05" hidden="1" customHeight="1" x14ac:dyDescent="0.2">
      <c r="A1198" s="300">
        <v>45717</v>
      </c>
      <c r="B1198" s="20" t="s">
        <v>185</v>
      </c>
      <c r="C1198" s="301">
        <v>53794</v>
      </c>
      <c r="D1198" s="22"/>
      <c r="E1198" s="328" t="s">
        <v>559</v>
      </c>
      <c r="F1198" s="329" t="s">
        <v>79</v>
      </c>
      <c r="G1198" s="330"/>
      <c r="H1198" s="331" t="s">
        <v>22</v>
      </c>
      <c r="I1198" s="331" t="s">
        <v>54</v>
      </c>
      <c r="J1198" s="331" t="s">
        <v>41</v>
      </c>
      <c r="K1198" s="332" t="s">
        <v>225</v>
      </c>
      <c r="L1198" s="333">
        <v>75000</v>
      </c>
      <c r="M1198" s="333">
        <v>0</v>
      </c>
      <c r="N1198" s="333">
        <v>20000</v>
      </c>
      <c r="O1198" s="217">
        <f t="shared" si="19"/>
        <v>621341.41999999981</v>
      </c>
    </row>
    <row r="1199" spans="1:15" ht="22.05" hidden="1" customHeight="1" x14ac:dyDescent="0.2">
      <c r="A1199" s="300">
        <v>45717</v>
      </c>
      <c r="B1199" s="20" t="s">
        <v>185</v>
      </c>
      <c r="C1199" s="301">
        <v>53794</v>
      </c>
      <c r="D1199" s="22"/>
      <c r="E1199" s="328" t="s">
        <v>463</v>
      </c>
      <c r="F1199" s="329" t="s">
        <v>79</v>
      </c>
      <c r="G1199" s="330"/>
      <c r="H1199" s="331" t="s">
        <v>22</v>
      </c>
      <c r="I1199" s="331" t="s">
        <v>54</v>
      </c>
      <c r="J1199" s="331" t="s">
        <v>62</v>
      </c>
      <c r="K1199" s="332" t="s">
        <v>225</v>
      </c>
      <c r="L1199" s="333">
        <v>75000</v>
      </c>
      <c r="M1199" s="333">
        <v>0</v>
      </c>
      <c r="N1199" s="333">
        <v>30000</v>
      </c>
      <c r="O1199" s="217">
        <f t="shared" si="19"/>
        <v>591341.41999999981</v>
      </c>
    </row>
    <row r="1200" spans="1:15" ht="22.05" hidden="1" customHeight="1" x14ac:dyDescent="0.2">
      <c r="A1200" s="300">
        <v>45717</v>
      </c>
      <c r="B1200" s="20" t="s">
        <v>185</v>
      </c>
      <c r="C1200" s="301">
        <v>53794</v>
      </c>
      <c r="D1200" s="22"/>
      <c r="E1200" s="328" t="s">
        <v>560</v>
      </c>
      <c r="F1200" s="329" t="s">
        <v>79</v>
      </c>
      <c r="G1200" s="330"/>
      <c r="H1200" s="331" t="s">
        <v>22</v>
      </c>
      <c r="I1200" s="331" t="s">
        <v>54</v>
      </c>
      <c r="J1200" s="331" t="s">
        <v>44</v>
      </c>
      <c r="K1200" s="332" t="s">
        <v>225</v>
      </c>
      <c r="L1200" s="333">
        <v>75000</v>
      </c>
      <c r="M1200" s="333">
        <v>0</v>
      </c>
      <c r="N1200" s="333">
        <v>10000</v>
      </c>
      <c r="O1200" s="217">
        <f t="shared" si="19"/>
        <v>581341.41999999981</v>
      </c>
    </row>
    <row r="1201" spans="1:15" ht="22.05" hidden="1" customHeight="1" x14ac:dyDescent="0.2">
      <c r="A1201" s="300">
        <v>45717</v>
      </c>
      <c r="B1201" s="20" t="s">
        <v>185</v>
      </c>
      <c r="C1201" s="301">
        <v>53794</v>
      </c>
      <c r="D1201" s="22"/>
      <c r="E1201" s="328" t="s">
        <v>561</v>
      </c>
      <c r="F1201" s="329" t="s">
        <v>79</v>
      </c>
      <c r="G1201" s="330"/>
      <c r="H1201" s="331" t="s">
        <v>22</v>
      </c>
      <c r="I1201" s="331" t="s">
        <v>54</v>
      </c>
      <c r="J1201" s="331" t="s">
        <v>63</v>
      </c>
      <c r="K1201" s="332" t="s">
        <v>225</v>
      </c>
      <c r="L1201" s="333">
        <v>75000</v>
      </c>
      <c r="M1201" s="333">
        <v>0</v>
      </c>
      <c r="N1201" s="333">
        <v>5000</v>
      </c>
      <c r="O1201" s="217">
        <f t="shared" si="19"/>
        <v>576341.41999999981</v>
      </c>
    </row>
    <row r="1202" spans="1:15" ht="22.05" hidden="1" customHeight="1" x14ac:dyDescent="0.2">
      <c r="A1202" s="216">
        <v>45717</v>
      </c>
      <c r="B1202" s="20" t="s">
        <v>185</v>
      </c>
      <c r="C1202" s="41">
        <v>53795</v>
      </c>
      <c r="D1202" s="22"/>
      <c r="E1202" s="203" t="s">
        <v>143</v>
      </c>
      <c r="F1202" s="20" t="s">
        <v>79</v>
      </c>
      <c r="G1202" s="41"/>
      <c r="H1202" s="21" t="s">
        <v>22</v>
      </c>
      <c r="I1202" s="21" t="s">
        <v>53</v>
      </c>
      <c r="J1202" s="21" t="s">
        <v>112</v>
      </c>
      <c r="K1202" s="203" t="s">
        <v>56</v>
      </c>
      <c r="L1202" s="55"/>
      <c r="M1202" s="315">
        <v>0</v>
      </c>
      <c r="N1202" s="315">
        <v>30150</v>
      </c>
      <c r="O1202" s="217">
        <f t="shared" si="19"/>
        <v>546191.41999999981</v>
      </c>
    </row>
    <row r="1203" spans="1:15" ht="22.05" hidden="1" customHeight="1" x14ac:dyDescent="0.2">
      <c r="A1203" s="216">
        <v>45717</v>
      </c>
      <c r="B1203" s="20" t="s">
        <v>185</v>
      </c>
      <c r="C1203" s="41">
        <v>53796</v>
      </c>
      <c r="D1203" s="22"/>
      <c r="E1203" s="203" t="s">
        <v>143</v>
      </c>
      <c r="F1203" s="20" t="s">
        <v>79</v>
      </c>
      <c r="G1203" s="41"/>
      <c r="H1203" s="21" t="s">
        <v>22</v>
      </c>
      <c r="I1203" s="21" t="s">
        <v>53</v>
      </c>
      <c r="J1203" s="21" t="s">
        <v>112</v>
      </c>
      <c r="K1203" s="203" t="s">
        <v>146</v>
      </c>
      <c r="L1203" s="55"/>
      <c r="M1203" s="315">
        <v>0</v>
      </c>
      <c r="N1203" s="315">
        <v>108268</v>
      </c>
      <c r="O1203" s="217">
        <f t="shared" si="19"/>
        <v>437923.41999999981</v>
      </c>
    </row>
    <row r="1204" spans="1:15" ht="22.05" hidden="1" customHeight="1" x14ac:dyDescent="0.2">
      <c r="A1204" s="216">
        <v>45717</v>
      </c>
      <c r="B1204" s="20" t="s">
        <v>185</v>
      </c>
      <c r="C1204" s="41">
        <v>53797</v>
      </c>
      <c r="D1204" s="22"/>
      <c r="E1204" s="203" t="s">
        <v>1690</v>
      </c>
      <c r="F1204" s="20" t="s">
        <v>79</v>
      </c>
      <c r="G1204" s="41"/>
      <c r="H1204" s="21" t="s">
        <v>22</v>
      </c>
      <c r="I1204" s="21" t="s">
        <v>103</v>
      </c>
      <c r="J1204" s="21" t="s">
        <v>93</v>
      </c>
      <c r="K1204" s="203" t="s">
        <v>1700</v>
      </c>
      <c r="L1204" s="55"/>
      <c r="M1204" s="315">
        <v>0</v>
      </c>
      <c r="N1204" s="315">
        <v>860</v>
      </c>
      <c r="O1204" s="217">
        <f t="shared" si="19"/>
        <v>437063.41999999981</v>
      </c>
    </row>
    <row r="1205" spans="1:15" ht="22.05" hidden="1" customHeight="1" x14ac:dyDescent="0.2">
      <c r="A1205" s="216">
        <v>45717</v>
      </c>
      <c r="B1205" s="20" t="s">
        <v>185</v>
      </c>
      <c r="C1205" s="41">
        <v>53798</v>
      </c>
      <c r="D1205" s="22"/>
      <c r="E1205" s="203" t="s">
        <v>402</v>
      </c>
      <c r="F1205" s="20" t="s">
        <v>79</v>
      </c>
      <c r="G1205" s="41"/>
      <c r="H1205" s="21" t="s">
        <v>22</v>
      </c>
      <c r="I1205" s="21" t="s">
        <v>80</v>
      </c>
      <c r="J1205" s="21" t="s">
        <v>66</v>
      </c>
      <c r="K1205" s="203" t="s">
        <v>544</v>
      </c>
      <c r="L1205" s="55"/>
      <c r="M1205" s="315">
        <v>0</v>
      </c>
      <c r="N1205" s="315">
        <v>600</v>
      </c>
      <c r="O1205" s="217">
        <f t="shared" si="19"/>
        <v>436463.41999999981</v>
      </c>
    </row>
    <row r="1206" spans="1:15" ht="22.05" hidden="1" customHeight="1" x14ac:dyDescent="0.2">
      <c r="A1206" s="216">
        <v>45717</v>
      </c>
      <c r="B1206" s="20" t="s">
        <v>185</v>
      </c>
      <c r="C1206" s="41">
        <v>53799</v>
      </c>
      <c r="D1206" s="22"/>
      <c r="E1206" s="203" t="s">
        <v>150</v>
      </c>
      <c r="F1206" s="20" t="s">
        <v>79</v>
      </c>
      <c r="G1206" s="41"/>
      <c r="H1206" s="21" t="s">
        <v>22</v>
      </c>
      <c r="I1206" s="21" t="s">
        <v>81</v>
      </c>
      <c r="J1206" s="21" t="s">
        <v>200</v>
      </c>
      <c r="K1206" s="203" t="s">
        <v>413</v>
      </c>
      <c r="L1206" s="55"/>
      <c r="M1206" s="315">
        <v>0</v>
      </c>
      <c r="N1206" s="315">
        <v>277000</v>
      </c>
      <c r="O1206" s="217">
        <f t="shared" si="19"/>
        <v>159463.41999999981</v>
      </c>
    </row>
    <row r="1207" spans="1:15" ht="22.05" hidden="1" customHeight="1" x14ac:dyDescent="0.2">
      <c r="A1207" s="216">
        <v>45717</v>
      </c>
      <c r="B1207" s="20" t="s">
        <v>185</v>
      </c>
      <c r="C1207" s="41">
        <v>53800</v>
      </c>
      <c r="D1207" s="22"/>
      <c r="E1207" s="203" t="s">
        <v>401</v>
      </c>
      <c r="F1207" s="20" t="s">
        <v>79</v>
      </c>
      <c r="G1207" s="41"/>
      <c r="H1207" s="21" t="s">
        <v>21</v>
      </c>
      <c r="I1207" s="21" t="s">
        <v>81</v>
      </c>
      <c r="J1207" s="21" t="s">
        <v>200</v>
      </c>
      <c r="K1207" s="203"/>
      <c r="L1207" s="55"/>
      <c r="M1207" s="315">
        <v>15000</v>
      </c>
      <c r="N1207" s="315">
        <v>0</v>
      </c>
      <c r="O1207" s="217">
        <f t="shared" si="19"/>
        <v>174463.41999999981</v>
      </c>
    </row>
    <row r="1208" spans="1:15" ht="22.05" hidden="1" customHeight="1" x14ac:dyDescent="0.2">
      <c r="A1208" s="216">
        <v>45717</v>
      </c>
      <c r="B1208" s="20" t="s">
        <v>185</v>
      </c>
      <c r="C1208" s="41">
        <v>53801</v>
      </c>
      <c r="D1208" s="22"/>
      <c r="E1208" s="203" t="s">
        <v>1691</v>
      </c>
      <c r="F1208" s="20" t="s">
        <v>79</v>
      </c>
      <c r="G1208" s="41"/>
      <c r="H1208" s="21" t="s">
        <v>22</v>
      </c>
      <c r="I1208" s="21" t="s">
        <v>103</v>
      </c>
      <c r="J1208" s="21" t="s">
        <v>92</v>
      </c>
      <c r="K1208" s="203" t="s">
        <v>1704</v>
      </c>
      <c r="L1208" s="55"/>
      <c r="M1208" s="315">
        <v>0</v>
      </c>
      <c r="N1208" s="315">
        <v>500</v>
      </c>
      <c r="O1208" s="217">
        <f t="shared" si="19"/>
        <v>173963.41999999981</v>
      </c>
    </row>
    <row r="1209" spans="1:15" ht="22.05" hidden="1" customHeight="1" x14ac:dyDescent="0.2">
      <c r="A1209" s="216">
        <v>45717</v>
      </c>
      <c r="B1209" s="20" t="s">
        <v>185</v>
      </c>
      <c r="C1209" s="41">
        <v>53802</v>
      </c>
      <c r="D1209" s="22"/>
      <c r="E1209" s="203" t="s">
        <v>1692</v>
      </c>
      <c r="F1209" s="20" t="s">
        <v>79</v>
      </c>
      <c r="G1209" s="41"/>
      <c r="H1209" s="21" t="s">
        <v>22</v>
      </c>
      <c r="I1209" s="21" t="s">
        <v>103</v>
      </c>
      <c r="J1209" s="21" t="s">
        <v>94</v>
      </c>
      <c r="K1209" s="203" t="s">
        <v>368</v>
      </c>
      <c r="L1209" s="55"/>
      <c r="M1209" s="315">
        <v>0</v>
      </c>
      <c r="N1209" s="315">
        <v>1000</v>
      </c>
      <c r="O1209" s="217">
        <f t="shared" si="19"/>
        <v>172963.41999999981</v>
      </c>
    </row>
    <row r="1210" spans="1:15" ht="22.05" hidden="1" customHeight="1" x14ac:dyDescent="0.2">
      <c r="A1210" s="216">
        <v>45717</v>
      </c>
      <c r="B1210" s="20" t="s">
        <v>185</v>
      </c>
      <c r="C1210" s="41">
        <v>53803</v>
      </c>
      <c r="D1210" s="22"/>
      <c r="E1210" s="203" t="s">
        <v>1693</v>
      </c>
      <c r="F1210" s="20" t="s">
        <v>79</v>
      </c>
      <c r="G1210" s="41"/>
      <c r="H1210" s="21" t="s">
        <v>22</v>
      </c>
      <c r="I1210" s="21" t="s">
        <v>103</v>
      </c>
      <c r="J1210" s="21" t="s">
        <v>92</v>
      </c>
      <c r="K1210" s="203" t="s">
        <v>1705</v>
      </c>
      <c r="L1210" s="55"/>
      <c r="M1210" s="315">
        <v>0</v>
      </c>
      <c r="N1210" s="315">
        <v>650</v>
      </c>
      <c r="O1210" s="217">
        <f t="shared" si="19"/>
        <v>172313.41999999981</v>
      </c>
    </row>
    <row r="1211" spans="1:15" ht="22.05" hidden="1" customHeight="1" x14ac:dyDescent="0.2">
      <c r="A1211" s="216">
        <v>45717</v>
      </c>
      <c r="B1211" s="20" t="s">
        <v>185</v>
      </c>
      <c r="C1211" s="41">
        <v>53804</v>
      </c>
      <c r="D1211" s="22"/>
      <c r="E1211" s="203" t="s">
        <v>1694</v>
      </c>
      <c r="F1211" s="20" t="s">
        <v>79</v>
      </c>
      <c r="G1211" s="41"/>
      <c r="H1211" s="21" t="s">
        <v>22</v>
      </c>
      <c r="I1211" s="21" t="s">
        <v>103</v>
      </c>
      <c r="J1211" s="21" t="s">
        <v>92</v>
      </c>
      <c r="K1211" s="203" t="s">
        <v>1706</v>
      </c>
      <c r="L1211" s="55"/>
      <c r="M1211" s="315">
        <v>0</v>
      </c>
      <c r="N1211" s="315">
        <v>850</v>
      </c>
      <c r="O1211" s="217">
        <f t="shared" si="19"/>
        <v>171463.41999999981</v>
      </c>
    </row>
    <row r="1212" spans="1:15" ht="22.05" hidden="1" customHeight="1" x14ac:dyDescent="0.2">
      <c r="A1212" s="216">
        <v>45717</v>
      </c>
      <c r="B1212" s="20" t="s">
        <v>185</v>
      </c>
      <c r="C1212" s="41">
        <v>53805</v>
      </c>
      <c r="D1212" s="22"/>
      <c r="E1212" s="203" t="s">
        <v>1695</v>
      </c>
      <c r="F1212" s="20" t="s">
        <v>79</v>
      </c>
      <c r="G1212" s="41"/>
      <c r="H1212" s="21" t="s">
        <v>22</v>
      </c>
      <c r="I1212" s="21" t="s">
        <v>103</v>
      </c>
      <c r="J1212" s="21" t="s">
        <v>219</v>
      </c>
      <c r="K1212" s="203" t="s">
        <v>1422</v>
      </c>
      <c r="L1212" s="55"/>
      <c r="M1212" s="315">
        <v>0</v>
      </c>
      <c r="N1212" s="315">
        <v>120</v>
      </c>
      <c r="O1212" s="217">
        <f t="shared" si="19"/>
        <v>171343.41999999981</v>
      </c>
    </row>
    <row r="1213" spans="1:15" ht="22.05" hidden="1" customHeight="1" x14ac:dyDescent="0.2">
      <c r="A1213" s="216">
        <v>45717</v>
      </c>
      <c r="B1213" s="20" t="s">
        <v>185</v>
      </c>
      <c r="C1213" s="41">
        <v>53806</v>
      </c>
      <c r="D1213" s="22"/>
      <c r="E1213" s="203" t="s">
        <v>1654</v>
      </c>
      <c r="F1213" s="20" t="s">
        <v>79</v>
      </c>
      <c r="G1213" s="41"/>
      <c r="H1213" s="21" t="s">
        <v>22</v>
      </c>
      <c r="I1213" s="21" t="s">
        <v>29</v>
      </c>
      <c r="J1213" s="21" t="s">
        <v>209</v>
      </c>
      <c r="K1213" s="203" t="s">
        <v>465</v>
      </c>
      <c r="L1213" s="55" t="s">
        <v>2524</v>
      </c>
      <c r="M1213" s="315">
        <v>0</v>
      </c>
      <c r="N1213" s="315">
        <v>50000</v>
      </c>
      <c r="O1213" s="217">
        <f t="shared" si="19"/>
        <v>121343.41999999981</v>
      </c>
    </row>
    <row r="1214" spans="1:15" ht="22.05" hidden="1" customHeight="1" x14ac:dyDescent="0.2">
      <c r="A1214" s="216">
        <v>45717</v>
      </c>
      <c r="B1214" s="20" t="s">
        <v>185</v>
      </c>
      <c r="C1214" s="41">
        <v>53807</v>
      </c>
      <c r="D1214" s="22"/>
      <c r="E1214" s="203" t="s">
        <v>1696</v>
      </c>
      <c r="F1214" s="20" t="s">
        <v>79</v>
      </c>
      <c r="G1214" s="41"/>
      <c r="H1214" s="21" t="s">
        <v>22</v>
      </c>
      <c r="I1214" s="21" t="s">
        <v>103</v>
      </c>
      <c r="J1214" s="21" t="s">
        <v>102</v>
      </c>
      <c r="K1214" s="203" t="s">
        <v>749</v>
      </c>
      <c r="L1214" s="55"/>
      <c r="M1214" s="315">
        <v>0</v>
      </c>
      <c r="N1214" s="315">
        <v>29658</v>
      </c>
      <c r="O1214" s="217">
        <f t="shared" si="19"/>
        <v>91685.419999999809</v>
      </c>
    </row>
    <row r="1215" spans="1:15" ht="22.05" hidden="1" customHeight="1" x14ac:dyDescent="0.2">
      <c r="A1215" s="216">
        <v>45717</v>
      </c>
      <c r="B1215" s="20" t="s">
        <v>185</v>
      </c>
      <c r="C1215" s="41">
        <v>53808</v>
      </c>
      <c r="D1215" s="22"/>
      <c r="E1215" s="203" t="s">
        <v>1607</v>
      </c>
      <c r="F1215" s="20" t="s">
        <v>79</v>
      </c>
      <c r="G1215" s="41"/>
      <c r="H1215" s="21" t="s">
        <v>22</v>
      </c>
      <c r="I1215" s="21" t="s">
        <v>103</v>
      </c>
      <c r="J1215" s="21" t="s">
        <v>94</v>
      </c>
      <c r="K1215" s="203" t="s">
        <v>134</v>
      </c>
      <c r="L1215" s="55"/>
      <c r="M1215" s="315">
        <v>0</v>
      </c>
      <c r="N1215" s="315">
        <v>1000</v>
      </c>
      <c r="O1215" s="217">
        <f t="shared" si="19"/>
        <v>90685.419999999809</v>
      </c>
    </row>
    <row r="1216" spans="1:15" ht="22.05" hidden="1" customHeight="1" x14ac:dyDescent="0.2">
      <c r="A1216" s="216">
        <v>45718</v>
      </c>
      <c r="B1216" s="20" t="s">
        <v>185</v>
      </c>
      <c r="C1216" s="41">
        <v>53810</v>
      </c>
      <c r="D1216" s="22"/>
      <c r="E1216" s="203" t="s">
        <v>1707</v>
      </c>
      <c r="F1216" s="20" t="s">
        <v>79</v>
      </c>
      <c r="G1216" s="41"/>
      <c r="H1216" s="21" t="s">
        <v>22</v>
      </c>
      <c r="I1216" s="21" t="s">
        <v>55</v>
      </c>
      <c r="J1216" s="21" t="s">
        <v>73</v>
      </c>
      <c r="K1216" s="203" t="s">
        <v>140</v>
      </c>
      <c r="L1216" s="303"/>
      <c r="M1216" s="315">
        <v>0</v>
      </c>
      <c r="N1216" s="315">
        <v>1500</v>
      </c>
      <c r="O1216" s="217">
        <f t="shared" si="19"/>
        <v>89185.419999999809</v>
      </c>
    </row>
    <row r="1217" spans="1:15" ht="22.05" hidden="1" customHeight="1" x14ac:dyDescent="0.2">
      <c r="A1217" s="216">
        <v>45718</v>
      </c>
      <c r="B1217" s="20" t="s">
        <v>185</v>
      </c>
      <c r="C1217" s="41">
        <v>53811</v>
      </c>
      <c r="D1217" s="22"/>
      <c r="E1217" s="203" t="s">
        <v>1708</v>
      </c>
      <c r="F1217" s="20" t="s">
        <v>79</v>
      </c>
      <c r="G1217" s="41"/>
      <c r="H1217" s="21" t="s">
        <v>22</v>
      </c>
      <c r="I1217" s="21" t="s">
        <v>103</v>
      </c>
      <c r="J1217" s="21" t="s">
        <v>94</v>
      </c>
      <c r="K1217" s="203" t="s">
        <v>140</v>
      </c>
      <c r="L1217" s="303"/>
      <c r="M1217" s="315">
        <v>0</v>
      </c>
      <c r="N1217" s="315">
        <v>1000</v>
      </c>
      <c r="O1217" s="217">
        <f t="shared" si="19"/>
        <v>88185.419999999809</v>
      </c>
    </row>
    <row r="1218" spans="1:15" ht="22.05" hidden="1" customHeight="1" x14ac:dyDescent="0.2">
      <c r="A1218" s="216">
        <v>45718</v>
      </c>
      <c r="B1218" s="20" t="s">
        <v>185</v>
      </c>
      <c r="C1218" s="41">
        <v>53812</v>
      </c>
      <c r="D1218" s="22"/>
      <c r="E1218" s="203" t="s">
        <v>151</v>
      </c>
      <c r="F1218" s="20" t="s">
        <v>79</v>
      </c>
      <c r="G1218" s="41"/>
      <c r="H1218" s="21" t="s">
        <v>22</v>
      </c>
      <c r="I1218" s="21" t="s">
        <v>53</v>
      </c>
      <c r="J1218" s="21" t="s">
        <v>112</v>
      </c>
      <c r="K1218" s="203" t="s">
        <v>1364</v>
      </c>
      <c r="L1218" s="303"/>
      <c r="M1218" s="315">
        <v>0</v>
      </c>
      <c r="N1218" s="315">
        <v>666</v>
      </c>
      <c r="O1218" s="217">
        <f t="shared" si="19"/>
        <v>87519.419999999809</v>
      </c>
    </row>
    <row r="1219" spans="1:15" ht="22.05" hidden="1" customHeight="1" x14ac:dyDescent="0.2">
      <c r="A1219" s="216">
        <v>45718</v>
      </c>
      <c r="B1219" s="20" t="s">
        <v>185</v>
      </c>
      <c r="C1219" s="41">
        <v>53813</v>
      </c>
      <c r="D1219" s="22"/>
      <c r="E1219" s="203" t="s">
        <v>1709</v>
      </c>
      <c r="F1219" s="20" t="s">
        <v>79</v>
      </c>
      <c r="G1219" s="41"/>
      <c r="H1219" s="21" t="s">
        <v>22</v>
      </c>
      <c r="I1219" s="21" t="s">
        <v>55</v>
      </c>
      <c r="J1219" s="21" t="s">
        <v>73</v>
      </c>
      <c r="K1219" s="203" t="s">
        <v>206</v>
      </c>
      <c r="L1219" s="303"/>
      <c r="M1219" s="315">
        <v>0</v>
      </c>
      <c r="N1219" s="315">
        <v>8991</v>
      </c>
      <c r="O1219" s="217">
        <f t="shared" si="19"/>
        <v>78528.419999999809</v>
      </c>
    </row>
    <row r="1220" spans="1:15" ht="22.05" hidden="1" customHeight="1" x14ac:dyDescent="0.2">
      <c r="A1220" s="216">
        <v>45718</v>
      </c>
      <c r="B1220" s="20" t="s">
        <v>185</v>
      </c>
      <c r="C1220" s="41">
        <v>53814</v>
      </c>
      <c r="D1220" s="22"/>
      <c r="E1220" s="203" t="s">
        <v>1775</v>
      </c>
      <c r="F1220" s="20" t="s">
        <v>79</v>
      </c>
      <c r="G1220" s="41"/>
      <c r="H1220" s="21" t="s">
        <v>22</v>
      </c>
      <c r="I1220" s="21" t="s">
        <v>55</v>
      </c>
      <c r="J1220" s="21" t="s">
        <v>261</v>
      </c>
      <c r="K1220" s="203" t="s">
        <v>1710</v>
      </c>
      <c r="L1220" s="303"/>
      <c r="M1220" s="315">
        <v>0</v>
      </c>
      <c r="N1220" s="315">
        <v>5000</v>
      </c>
      <c r="O1220" s="217">
        <f t="shared" si="19"/>
        <v>73528.419999999809</v>
      </c>
    </row>
    <row r="1221" spans="1:15" ht="22.05" hidden="1" customHeight="1" x14ac:dyDescent="0.2">
      <c r="A1221" s="216">
        <v>45719</v>
      </c>
      <c r="B1221" s="20" t="s">
        <v>185</v>
      </c>
      <c r="C1221" s="41">
        <v>53816</v>
      </c>
      <c r="D1221" s="22"/>
      <c r="E1221" s="203" t="s">
        <v>1776</v>
      </c>
      <c r="F1221" s="20" t="s">
        <v>79</v>
      </c>
      <c r="G1221" s="41"/>
      <c r="H1221" s="21" t="s">
        <v>22</v>
      </c>
      <c r="I1221" s="21" t="s">
        <v>103</v>
      </c>
      <c r="J1221" s="21" t="s">
        <v>60</v>
      </c>
      <c r="K1221" s="203" t="s">
        <v>743</v>
      </c>
      <c r="L1221" s="55"/>
      <c r="M1221" s="315">
        <v>0</v>
      </c>
      <c r="N1221" s="315">
        <v>20000</v>
      </c>
      <c r="O1221" s="217">
        <f t="shared" si="19"/>
        <v>53528.419999999809</v>
      </c>
    </row>
    <row r="1222" spans="1:15" ht="22.05" hidden="1" customHeight="1" x14ac:dyDescent="0.2">
      <c r="A1222" s="216">
        <v>45719</v>
      </c>
      <c r="B1222" s="20" t="s">
        <v>185</v>
      </c>
      <c r="C1222" s="41">
        <v>53817</v>
      </c>
      <c r="D1222" s="22"/>
      <c r="E1222" s="203" t="s">
        <v>2488</v>
      </c>
      <c r="F1222" s="20" t="s">
        <v>79</v>
      </c>
      <c r="G1222" s="41"/>
      <c r="H1222" s="21" t="s">
        <v>22</v>
      </c>
      <c r="I1222" s="21" t="s">
        <v>103</v>
      </c>
      <c r="J1222" s="21" t="s">
        <v>97</v>
      </c>
      <c r="K1222" s="203" t="s">
        <v>134</v>
      </c>
      <c r="L1222" s="55"/>
      <c r="M1222" s="315">
        <v>0</v>
      </c>
      <c r="N1222" s="315">
        <v>1500</v>
      </c>
      <c r="O1222" s="217">
        <f t="shared" si="19"/>
        <v>52028.419999999809</v>
      </c>
    </row>
    <row r="1223" spans="1:15" ht="22.05" hidden="1" customHeight="1" x14ac:dyDescent="0.2">
      <c r="A1223" s="216">
        <v>45719</v>
      </c>
      <c r="B1223" s="20" t="s">
        <v>185</v>
      </c>
      <c r="C1223" s="41">
        <v>53818</v>
      </c>
      <c r="D1223" s="22"/>
      <c r="E1223" s="203" t="s">
        <v>1777</v>
      </c>
      <c r="F1223" s="20" t="s">
        <v>79</v>
      </c>
      <c r="G1223" s="41"/>
      <c r="H1223" s="21" t="s">
        <v>21</v>
      </c>
      <c r="I1223" s="21" t="s">
        <v>28</v>
      </c>
      <c r="J1223" s="21" t="s">
        <v>31</v>
      </c>
      <c r="K1223" s="203"/>
      <c r="L1223" s="55"/>
      <c r="M1223" s="315">
        <v>57732</v>
      </c>
      <c r="N1223" s="315">
        <v>0</v>
      </c>
      <c r="O1223" s="217">
        <f t="shared" si="19"/>
        <v>109760.41999999981</v>
      </c>
    </row>
    <row r="1224" spans="1:15" ht="22.05" hidden="1" customHeight="1" x14ac:dyDescent="0.2">
      <c r="A1224" s="216">
        <v>45719</v>
      </c>
      <c r="B1224" s="20" t="s">
        <v>185</v>
      </c>
      <c r="C1224" s="41">
        <v>53819</v>
      </c>
      <c r="D1224" s="22"/>
      <c r="E1224" s="203" t="s">
        <v>1778</v>
      </c>
      <c r="F1224" s="20" t="s">
        <v>79</v>
      </c>
      <c r="G1224" s="41"/>
      <c r="H1224" s="21" t="s">
        <v>22</v>
      </c>
      <c r="I1224" s="21" t="s">
        <v>103</v>
      </c>
      <c r="J1224" s="21" t="s">
        <v>94</v>
      </c>
      <c r="K1224" s="203" t="s">
        <v>235</v>
      </c>
      <c r="L1224" s="55"/>
      <c r="M1224" s="315">
        <v>0</v>
      </c>
      <c r="N1224" s="315">
        <v>1000</v>
      </c>
      <c r="O1224" s="217">
        <f t="shared" si="19"/>
        <v>108760.41999999981</v>
      </c>
    </row>
    <row r="1225" spans="1:15" ht="22.05" hidden="1" customHeight="1" x14ac:dyDescent="0.2">
      <c r="A1225" s="216">
        <v>45719</v>
      </c>
      <c r="B1225" s="20" t="s">
        <v>185</v>
      </c>
      <c r="C1225" s="41">
        <v>53820</v>
      </c>
      <c r="D1225" s="22"/>
      <c r="E1225" s="203" t="s">
        <v>127</v>
      </c>
      <c r="F1225" s="20" t="s">
        <v>79</v>
      </c>
      <c r="G1225" s="41"/>
      <c r="H1225" s="21" t="s">
        <v>22</v>
      </c>
      <c r="I1225" s="21" t="s">
        <v>54</v>
      </c>
      <c r="J1225" s="21" t="s">
        <v>63</v>
      </c>
      <c r="K1225" s="203" t="s">
        <v>141</v>
      </c>
      <c r="L1225" s="55"/>
      <c r="M1225" s="315">
        <v>0</v>
      </c>
      <c r="N1225" s="315">
        <v>2000</v>
      </c>
      <c r="O1225" s="217">
        <f t="shared" si="19"/>
        <v>106760.41999999981</v>
      </c>
    </row>
    <row r="1226" spans="1:15" ht="22.05" hidden="1" customHeight="1" x14ac:dyDescent="0.2">
      <c r="A1226" s="216">
        <v>45719</v>
      </c>
      <c r="B1226" s="20" t="s">
        <v>185</v>
      </c>
      <c r="C1226" s="41">
        <v>53821</v>
      </c>
      <c r="D1226" s="22"/>
      <c r="E1226" s="203" t="s">
        <v>1565</v>
      </c>
      <c r="F1226" s="20" t="s">
        <v>79</v>
      </c>
      <c r="G1226" s="41"/>
      <c r="H1226" s="21" t="s">
        <v>22</v>
      </c>
      <c r="I1226" s="21" t="s">
        <v>54</v>
      </c>
      <c r="J1226" s="21" t="s">
        <v>32</v>
      </c>
      <c r="K1226" s="203" t="s">
        <v>390</v>
      </c>
      <c r="L1226" s="55"/>
      <c r="M1226" s="315">
        <v>0</v>
      </c>
      <c r="N1226" s="315">
        <v>3000</v>
      </c>
      <c r="O1226" s="217">
        <f t="shared" si="19"/>
        <v>103760.41999999981</v>
      </c>
    </row>
    <row r="1227" spans="1:15" ht="22.05" hidden="1" customHeight="1" x14ac:dyDescent="0.2">
      <c r="A1227" s="216">
        <v>45719</v>
      </c>
      <c r="B1227" s="20" t="s">
        <v>185</v>
      </c>
      <c r="C1227" s="41">
        <v>53822</v>
      </c>
      <c r="D1227" s="22"/>
      <c r="E1227" s="203" t="s">
        <v>1779</v>
      </c>
      <c r="F1227" s="20" t="s">
        <v>79</v>
      </c>
      <c r="G1227" s="41"/>
      <c r="H1227" s="21" t="s">
        <v>22</v>
      </c>
      <c r="I1227" s="21" t="s">
        <v>54</v>
      </c>
      <c r="J1227" s="21" t="s">
        <v>63</v>
      </c>
      <c r="K1227" s="203" t="s">
        <v>1639</v>
      </c>
      <c r="L1227" s="55"/>
      <c r="M1227" s="315">
        <v>0</v>
      </c>
      <c r="N1227" s="315">
        <v>950</v>
      </c>
      <c r="O1227" s="217">
        <f t="shared" si="19"/>
        <v>102810.41999999981</v>
      </c>
    </row>
    <row r="1228" spans="1:15" ht="22.05" hidden="1" customHeight="1" x14ac:dyDescent="0.2">
      <c r="A1228" s="216">
        <v>45719</v>
      </c>
      <c r="B1228" s="20" t="s">
        <v>185</v>
      </c>
      <c r="C1228" s="41">
        <v>53823</v>
      </c>
      <c r="D1228" s="22"/>
      <c r="E1228" s="203" t="s">
        <v>1780</v>
      </c>
      <c r="F1228" s="20" t="s">
        <v>79</v>
      </c>
      <c r="G1228" s="41"/>
      <c r="H1228" s="21" t="s">
        <v>22</v>
      </c>
      <c r="I1228" s="21" t="s">
        <v>103</v>
      </c>
      <c r="J1228" s="21" t="s">
        <v>95</v>
      </c>
      <c r="K1228" s="203" t="s">
        <v>163</v>
      </c>
      <c r="L1228" s="55"/>
      <c r="M1228" s="315">
        <v>0</v>
      </c>
      <c r="N1228" s="315">
        <v>750</v>
      </c>
      <c r="O1228" s="217">
        <f t="shared" si="19"/>
        <v>102060.41999999981</v>
      </c>
    </row>
    <row r="1229" spans="1:15" ht="22.05" hidden="1" customHeight="1" x14ac:dyDescent="0.2">
      <c r="A1229" s="216">
        <v>45719</v>
      </c>
      <c r="B1229" s="20" t="s">
        <v>185</v>
      </c>
      <c r="C1229" s="41">
        <v>53824</v>
      </c>
      <c r="D1229" s="22"/>
      <c r="E1229" s="203" t="s">
        <v>1781</v>
      </c>
      <c r="F1229" s="20" t="s">
        <v>79</v>
      </c>
      <c r="G1229" s="41"/>
      <c r="H1229" s="21" t="s">
        <v>22</v>
      </c>
      <c r="I1229" s="21" t="s">
        <v>54</v>
      </c>
      <c r="J1229" s="21" t="s">
        <v>63</v>
      </c>
      <c r="K1229" s="203" t="s">
        <v>141</v>
      </c>
      <c r="L1229" s="55"/>
      <c r="M1229" s="315">
        <v>0</v>
      </c>
      <c r="N1229" s="315">
        <v>11235</v>
      </c>
      <c r="O1229" s="217">
        <f t="shared" si="19"/>
        <v>90825.419999999809</v>
      </c>
    </row>
    <row r="1230" spans="1:15" ht="22.05" hidden="1" customHeight="1" x14ac:dyDescent="0.2">
      <c r="A1230" s="216">
        <v>45719</v>
      </c>
      <c r="B1230" s="20" t="s">
        <v>185</v>
      </c>
      <c r="C1230" s="41">
        <v>53825</v>
      </c>
      <c r="D1230" s="22"/>
      <c r="E1230" s="203" t="s">
        <v>152</v>
      </c>
      <c r="F1230" s="20" t="s">
        <v>79</v>
      </c>
      <c r="G1230" s="41"/>
      <c r="H1230" s="21" t="s">
        <v>22</v>
      </c>
      <c r="I1230" s="21" t="s">
        <v>53</v>
      </c>
      <c r="J1230" s="21" t="s">
        <v>113</v>
      </c>
      <c r="K1230" s="203" t="s">
        <v>442</v>
      </c>
      <c r="L1230" s="55"/>
      <c r="M1230" s="315">
        <v>0</v>
      </c>
      <c r="N1230" s="315">
        <v>6000</v>
      </c>
      <c r="O1230" s="217">
        <f t="shared" si="19"/>
        <v>84825.419999999809</v>
      </c>
    </row>
    <row r="1231" spans="1:15" ht="22.05" hidden="1" customHeight="1" x14ac:dyDescent="0.2">
      <c r="A1231" s="216">
        <v>45719</v>
      </c>
      <c r="B1231" s="20" t="s">
        <v>185</v>
      </c>
      <c r="C1231" s="41">
        <v>53826</v>
      </c>
      <c r="D1231" s="22"/>
      <c r="E1231" s="203" t="s">
        <v>1607</v>
      </c>
      <c r="F1231" s="20" t="s">
        <v>79</v>
      </c>
      <c r="G1231" s="41"/>
      <c r="H1231" s="21" t="s">
        <v>22</v>
      </c>
      <c r="I1231" s="21" t="s">
        <v>103</v>
      </c>
      <c r="J1231" s="21" t="s">
        <v>94</v>
      </c>
      <c r="K1231" s="203" t="s">
        <v>133</v>
      </c>
      <c r="L1231" s="55"/>
      <c r="M1231" s="315">
        <v>0</v>
      </c>
      <c r="N1231" s="315">
        <v>500</v>
      </c>
      <c r="O1231" s="217">
        <f t="shared" si="19"/>
        <v>84325.419999999809</v>
      </c>
    </row>
    <row r="1232" spans="1:15" ht="22.05" hidden="1" customHeight="1" x14ac:dyDescent="0.2">
      <c r="A1232" s="216">
        <v>45719</v>
      </c>
      <c r="B1232" s="20" t="s">
        <v>185</v>
      </c>
      <c r="C1232" s="41">
        <v>53827</v>
      </c>
      <c r="D1232" s="22"/>
      <c r="E1232" s="203" t="s">
        <v>1782</v>
      </c>
      <c r="F1232" s="20" t="s">
        <v>79</v>
      </c>
      <c r="G1232" s="41"/>
      <c r="H1232" s="21" t="s">
        <v>22</v>
      </c>
      <c r="I1232" s="21" t="s">
        <v>55</v>
      </c>
      <c r="J1232" s="21" t="s">
        <v>73</v>
      </c>
      <c r="K1232" s="203" t="s">
        <v>1792</v>
      </c>
      <c r="L1232" s="55"/>
      <c r="M1232" s="315">
        <v>0</v>
      </c>
      <c r="N1232" s="315">
        <v>9022.5</v>
      </c>
      <c r="O1232" s="217">
        <f t="shared" si="19"/>
        <v>75302.919999999809</v>
      </c>
    </row>
    <row r="1233" spans="1:15" ht="22.05" hidden="1" customHeight="1" x14ac:dyDescent="0.2">
      <c r="A1233" s="216">
        <v>45719</v>
      </c>
      <c r="B1233" s="20" t="s">
        <v>185</v>
      </c>
      <c r="C1233" s="41">
        <v>53828</v>
      </c>
      <c r="D1233" s="22"/>
      <c r="E1233" s="203" t="s">
        <v>1783</v>
      </c>
      <c r="F1233" s="20" t="s">
        <v>79</v>
      </c>
      <c r="G1233" s="41"/>
      <c r="H1233" s="21" t="s">
        <v>22</v>
      </c>
      <c r="I1233" s="21" t="s">
        <v>55</v>
      </c>
      <c r="J1233" s="21" t="s">
        <v>261</v>
      </c>
      <c r="K1233" s="203" t="s">
        <v>1493</v>
      </c>
      <c r="L1233" s="55"/>
      <c r="M1233" s="315">
        <v>0</v>
      </c>
      <c r="N1233" s="315">
        <v>5000</v>
      </c>
      <c r="O1233" s="217">
        <f t="shared" si="19"/>
        <v>70302.919999999809</v>
      </c>
    </row>
    <row r="1234" spans="1:15" ht="22.05" hidden="1" customHeight="1" x14ac:dyDescent="0.2">
      <c r="A1234" s="216">
        <v>45719</v>
      </c>
      <c r="B1234" s="20" t="s">
        <v>185</v>
      </c>
      <c r="C1234" s="41">
        <v>53829</v>
      </c>
      <c r="D1234" s="22"/>
      <c r="E1234" s="203" t="s">
        <v>1784</v>
      </c>
      <c r="F1234" s="20" t="s">
        <v>79</v>
      </c>
      <c r="G1234" s="41"/>
      <c r="H1234" s="21" t="s">
        <v>22</v>
      </c>
      <c r="I1234" s="21" t="s">
        <v>55</v>
      </c>
      <c r="J1234" s="21" t="s">
        <v>73</v>
      </c>
      <c r="K1234" s="203" t="s">
        <v>140</v>
      </c>
      <c r="L1234" s="55"/>
      <c r="M1234" s="315">
        <v>0</v>
      </c>
      <c r="N1234" s="315">
        <v>1500</v>
      </c>
      <c r="O1234" s="217">
        <f t="shared" si="19"/>
        <v>68802.919999999809</v>
      </c>
    </row>
    <row r="1235" spans="1:15" ht="22.05" hidden="1" customHeight="1" x14ac:dyDescent="0.2">
      <c r="A1235" s="216">
        <v>45719</v>
      </c>
      <c r="B1235" s="20" t="s">
        <v>185</v>
      </c>
      <c r="C1235" s="41">
        <v>53830</v>
      </c>
      <c r="D1235" s="22"/>
      <c r="E1235" s="203" t="s">
        <v>1785</v>
      </c>
      <c r="F1235" s="20" t="s">
        <v>79</v>
      </c>
      <c r="G1235" s="41"/>
      <c r="H1235" s="21" t="s">
        <v>22</v>
      </c>
      <c r="I1235" s="21" t="s">
        <v>103</v>
      </c>
      <c r="J1235" s="21" t="s">
        <v>102</v>
      </c>
      <c r="K1235" s="203" t="s">
        <v>122</v>
      </c>
      <c r="L1235" s="55"/>
      <c r="M1235" s="315">
        <v>0</v>
      </c>
      <c r="N1235" s="315">
        <v>350</v>
      </c>
      <c r="O1235" s="217">
        <f t="shared" si="19"/>
        <v>68452.919999999809</v>
      </c>
    </row>
    <row r="1236" spans="1:15" ht="22.05" hidden="1" customHeight="1" x14ac:dyDescent="0.2">
      <c r="A1236" s="216">
        <v>45719</v>
      </c>
      <c r="B1236" s="20" t="s">
        <v>185</v>
      </c>
      <c r="C1236" s="41">
        <v>53831</v>
      </c>
      <c r="D1236" s="22"/>
      <c r="E1236" s="203" t="s">
        <v>1786</v>
      </c>
      <c r="F1236" s="20" t="s">
        <v>79</v>
      </c>
      <c r="G1236" s="41"/>
      <c r="H1236" s="21" t="s">
        <v>22</v>
      </c>
      <c r="I1236" s="21" t="s">
        <v>56</v>
      </c>
      <c r="J1236" s="21" t="s">
        <v>116</v>
      </c>
      <c r="K1236" s="203" t="s">
        <v>122</v>
      </c>
      <c r="L1236" s="55"/>
      <c r="M1236" s="315">
        <v>0</v>
      </c>
      <c r="N1236" s="315">
        <v>60</v>
      </c>
      <c r="O1236" s="217">
        <f t="shared" si="19"/>
        <v>68392.919999999809</v>
      </c>
    </row>
    <row r="1237" spans="1:15" ht="22.05" hidden="1" customHeight="1" x14ac:dyDescent="0.2">
      <c r="A1237" s="216">
        <v>45719</v>
      </c>
      <c r="B1237" s="20" t="s">
        <v>185</v>
      </c>
      <c r="C1237" s="41">
        <v>53832</v>
      </c>
      <c r="D1237" s="22"/>
      <c r="E1237" s="203" t="s">
        <v>1787</v>
      </c>
      <c r="F1237" s="20" t="s">
        <v>79</v>
      </c>
      <c r="G1237" s="41"/>
      <c r="H1237" s="21" t="s">
        <v>22</v>
      </c>
      <c r="I1237" s="21" t="s">
        <v>54</v>
      </c>
      <c r="J1237" s="21" t="s">
        <v>63</v>
      </c>
      <c r="K1237" s="203" t="s">
        <v>122</v>
      </c>
      <c r="L1237" s="55"/>
      <c r="M1237" s="315">
        <v>0</v>
      </c>
      <c r="N1237" s="315">
        <v>820</v>
      </c>
      <c r="O1237" s="217">
        <f t="shared" si="19"/>
        <v>67572.919999999809</v>
      </c>
    </row>
    <row r="1238" spans="1:15" ht="22.05" hidden="1" customHeight="1" x14ac:dyDescent="0.2">
      <c r="A1238" s="216">
        <v>45719</v>
      </c>
      <c r="B1238" s="20" t="s">
        <v>185</v>
      </c>
      <c r="C1238" s="41">
        <v>53833</v>
      </c>
      <c r="D1238" s="22"/>
      <c r="E1238" s="202" t="s">
        <v>393</v>
      </c>
      <c r="F1238" s="20" t="s">
        <v>79</v>
      </c>
      <c r="G1238" s="41"/>
      <c r="H1238" s="21" t="s">
        <v>22</v>
      </c>
      <c r="I1238" s="21" t="s">
        <v>103</v>
      </c>
      <c r="J1238" s="21" t="s">
        <v>219</v>
      </c>
      <c r="K1238" s="203" t="s">
        <v>1793</v>
      </c>
      <c r="L1238" s="55"/>
      <c r="M1238" s="315">
        <v>0</v>
      </c>
      <c r="N1238" s="315">
        <v>280</v>
      </c>
      <c r="O1238" s="217">
        <f t="shared" si="19"/>
        <v>67292.919999999809</v>
      </c>
    </row>
    <row r="1239" spans="1:15" ht="22.05" hidden="1" customHeight="1" x14ac:dyDescent="0.2">
      <c r="A1239" s="216">
        <v>45719</v>
      </c>
      <c r="B1239" s="20" t="s">
        <v>185</v>
      </c>
      <c r="C1239" s="41">
        <v>53834</v>
      </c>
      <c r="D1239" s="22"/>
      <c r="E1239" s="203" t="s">
        <v>647</v>
      </c>
      <c r="F1239" s="20" t="s">
        <v>79</v>
      </c>
      <c r="G1239" s="41"/>
      <c r="H1239" s="21" t="s">
        <v>22</v>
      </c>
      <c r="I1239" s="21" t="s">
        <v>53</v>
      </c>
      <c r="J1239" s="21" t="s">
        <v>113</v>
      </c>
      <c r="K1239" s="203" t="s">
        <v>269</v>
      </c>
      <c r="L1239" s="55"/>
      <c r="M1239" s="315">
        <v>0</v>
      </c>
      <c r="N1239" s="315">
        <v>4200</v>
      </c>
      <c r="O1239" s="217">
        <f t="shared" si="19"/>
        <v>63092.919999999809</v>
      </c>
    </row>
    <row r="1240" spans="1:15" ht="22.05" hidden="1" customHeight="1" x14ac:dyDescent="0.2">
      <c r="A1240" s="216">
        <v>45719</v>
      </c>
      <c r="B1240" s="20" t="s">
        <v>185</v>
      </c>
      <c r="C1240" s="41">
        <v>53835</v>
      </c>
      <c r="D1240" s="22"/>
      <c r="E1240" s="203" t="s">
        <v>648</v>
      </c>
      <c r="F1240" s="20" t="s">
        <v>79</v>
      </c>
      <c r="G1240" s="41"/>
      <c r="H1240" s="21" t="s">
        <v>22</v>
      </c>
      <c r="I1240" s="21" t="s">
        <v>53</v>
      </c>
      <c r="J1240" s="21" t="s">
        <v>113</v>
      </c>
      <c r="K1240" s="203" t="s">
        <v>164</v>
      </c>
      <c r="L1240" s="55"/>
      <c r="M1240" s="315">
        <v>0</v>
      </c>
      <c r="N1240" s="315">
        <v>4500</v>
      </c>
      <c r="O1240" s="217">
        <f t="shared" si="19"/>
        <v>58592.919999999809</v>
      </c>
    </row>
    <row r="1241" spans="1:15" ht="22.05" hidden="1" customHeight="1" x14ac:dyDescent="0.2">
      <c r="A1241" s="216">
        <v>45719</v>
      </c>
      <c r="B1241" s="20" t="s">
        <v>185</v>
      </c>
      <c r="C1241" s="41">
        <v>53836</v>
      </c>
      <c r="D1241" s="22"/>
      <c r="E1241" s="203" t="s">
        <v>1508</v>
      </c>
      <c r="F1241" s="20" t="s">
        <v>79</v>
      </c>
      <c r="G1241" s="41"/>
      <c r="H1241" s="21" t="s">
        <v>22</v>
      </c>
      <c r="I1241" s="21" t="s">
        <v>53</v>
      </c>
      <c r="J1241" s="21" t="s">
        <v>113</v>
      </c>
      <c r="K1241" s="203" t="s">
        <v>660</v>
      </c>
      <c r="L1241" s="55"/>
      <c r="M1241" s="315">
        <v>0</v>
      </c>
      <c r="N1241" s="315">
        <v>6600</v>
      </c>
      <c r="O1241" s="217">
        <f t="shared" si="19"/>
        <v>51992.919999999809</v>
      </c>
    </row>
    <row r="1242" spans="1:15" ht="22.05" hidden="1" customHeight="1" x14ac:dyDescent="0.2">
      <c r="A1242" s="216">
        <v>45719</v>
      </c>
      <c r="B1242" s="20" t="s">
        <v>185</v>
      </c>
      <c r="C1242" s="41">
        <v>53837</v>
      </c>
      <c r="D1242" s="22"/>
      <c r="E1242" s="203" t="s">
        <v>1788</v>
      </c>
      <c r="F1242" s="20" t="s">
        <v>79</v>
      </c>
      <c r="G1242" s="41"/>
      <c r="H1242" s="21" t="s">
        <v>22</v>
      </c>
      <c r="I1242" s="21" t="s">
        <v>103</v>
      </c>
      <c r="J1242" s="21" t="s">
        <v>60</v>
      </c>
      <c r="K1242" s="203" t="s">
        <v>135</v>
      </c>
      <c r="L1242" s="55"/>
      <c r="M1242" s="315">
        <v>0</v>
      </c>
      <c r="N1242" s="315">
        <v>300</v>
      </c>
      <c r="O1242" s="217">
        <f t="shared" si="19"/>
        <v>51692.919999999809</v>
      </c>
    </row>
    <row r="1243" spans="1:15" ht="22.05" hidden="1" customHeight="1" x14ac:dyDescent="0.2">
      <c r="A1243" s="216">
        <v>45719</v>
      </c>
      <c r="B1243" s="20" t="s">
        <v>185</v>
      </c>
      <c r="C1243" s="41">
        <v>53838</v>
      </c>
      <c r="D1243" s="22"/>
      <c r="E1243" s="203" t="s">
        <v>1607</v>
      </c>
      <c r="F1243" s="20" t="s">
        <v>79</v>
      </c>
      <c r="G1243" s="41"/>
      <c r="H1243" s="21" t="s">
        <v>22</v>
      </c>
      <c r="I1243" s="21" t="s">
        <v>103</v>
      </c>
      <c r="J1243" s="21" t="s">
        <v>94</v>
      </c>
      <c r="K1243" s="203" t="s">
        <v>464</v>
      </c>
      <c r="L1243" s="55"/>
      <c r="M1243" s="315">
        <v>0</v>
      </c>
      <c r="N1243" s="315">
        <v>1000</v>
      </c>
      <c r="O1243" s="217">
        <f t="shared" si="19"/>
        <v>50692.919999999809</v>
      </c>
    </row>
    <row r="1244" spans="1:15" ht="22.05" hidden="1" customHeight="1" x14ac:dyDescent="0.2">
      <c r="A1244" s="216">
        <v>45719</v>
      </c>
      <c r="B1244" s="20" t="s">
        <v>185</v>
      </c>
      <c r="C1244" s="41">
        <v>53839</v>
      </c>
      <c r="D1244" s="22"/>
      <c r="E1244" s="203" t="s">
        <v>1789</v>
      </c>
      <c r="F1244" s="20" t="s">
        <v>79</v>
      </c>
      <c r="G1244" s="41"/>
      <c r="H1244" s="21" t="s">
        <v>22</v>
      </c>
      <c r="I1244" s="21" t="s">
        <v>54</v>
      </c>
      <c r="J1244" s="21" t="s">
        <v>63</v>
      </c>
      <c r="K1244" s="203" t="s">
        <v>1639</v>
      </c>
      <c r="L1244" s="55"/>
      <c r="M1244" s="315">
        <v>0</v>
      </c>
      <c r="N1244" s="315">
        <v>4500</v>
      </c>
      <c r="O1244" s="217">
        <f t="shared" si="19"/>
        <v>46192.919999999809</v>
      </c>
    </row>
    <row r="1245" spans="1:15" ht="22.05" hidden="1" customHeight="1" x14ac:dyDescent="0.2">
      <c r="A1245" s="216">
        <v>45719</v>
      </c>
      <c r="B1245" s="20" t="s">
        <v>185</v>
      </c>
      <c r="C1245" s="41">
        <v>53840</v>
      </c>
      <c r="D1245" s="22"/>
      <c r="E1245" s="203" t="s">
        <v>1790</v>
      </c>
      <c r="F1245" s="20" t="s">
        <v>79</v>
      </c>
      <c r="G1245" s="41"/>
      <c r="H1245" s="21" t="s">
        <v>22</v>
      </c>
      <c r="I1245" s="21" t="s">
        <v>103</v>
      </c>
      <c r="J1245" s="21" t="s">
        <v>102</v>
      </c>
      <c r="K1245" s="203" t="s">
        <v>1794</v>
      </c>
      <c r="L1245" s="55"/>
      <c r="M1245" s="315">
        <v>0</v>
      </c>
      <c r="N1245" s="315">
        <v>963</v>
      </c>
      <c r="O1245" s="217">
        <f t="shared" si="19"/>
        <v>45229.919999999809</v>
      </c>
    </row>
    <row r="1246" spans="1:15" ht="22.05" hidden="1" customHeight="1" x14ac:dyDescent="0.2">
      <c r="A1246" s="216">
        <v>45719</v>
      </c>
      <c r="B1246" s="20" t="s">
        <v>185</v>
      </c>
      <c r="C1246" s="41">
        <v>53841</v>
      </c>
      <c r="D1246" s="22"/>
      <c r="E1246" s="203" t="s">
        <v>1671</v>
      </c>
      <c r="F1246" s="20" t="s">
        <v>79</v>
      </c>
      <c r="G1246" s="41"/>
      <c r="H1246" s="21" t="s">
        <v>22</v>
      </c>
      <c r="I1246" s="21" t="s">
        <v>103</v>
      </c>
      <c r="J1246" s="21" t="s">
        <v>94</v>
      </c>
      <c r="K1246" s="203" t="s">
        <v>1405</v>
      </c>
      <c r="L1246" s="55"/>
      <c r="M1246" s="315">
        <v>0</v>
      </c>
      <c r="N1246" s="315">
        <v>1500</v>
      </c>
      <c r="O1246" s="217">
        <f t="shared" si="19"/>
        <v>43729.919999999809</v>
      </c>
    </row>
    <row r="1247" spans="1:15" ht="22.05" hidden="1" customHeight="1" x14ac:dyDescent="0.2">
      <c r="A1247" s="216">
        <v>45719</v>
      </c>
      <c r="B1247" s="20" t="s">
        <v>185</v>
      </c>
      <c r="C1247" s="41">
        <v>53842</v>
      </c>
      <c r="D1247" s="22"/>
      <c r="E1247" s="203" t="s">
        <v>130</v>
      </c>
      <c r="F1247" s="20" t="s">
        <v>79</v>
      </c>
      <c r="G1247" s="41"/>
      <c r="H1247" s="21" t="s">
        <v>22</v>
      </c>
      <c r="I1247" s="21" t="s">
        <v>53</v>
      </c>
      <c r="J1247" s="21" t="s">
        <v>113</v>
      </c>
      <c r="K1247" s="203" t="s">
        <v>441</v>
      </c>
      <c r="L1247" s="55"/>
      <c r="M1247" s="315">
        <v>0</v>
      </c>
      <c r="N1247" s="315">
        <v>6000</v>
      </c>
      <c r="O1247" s="217">
        <f t="shared" si="19"/>
        <v>37729.919999999809</v>
      </c>
    </row>
    <row r="1248" spans="1:15" ht="22.05" hidden="1" customHeight="1" x14ac:dyDescent="0.2">
      <c r="A1248" s="216">
        <v>45719</v>
      </c>
      <c r="B1248" s="20" t="s">
        <v>185</v>
      </c>
      <c r="C1248" s="41">
        <v>53843</v>
      </c>
      <c r="D1248" s="22"/>
      <c r="E1248" s="203" t="s">
        <v>1417</v>
      </c>
      <c r="F1248" s="20" t="s">
        <v>79</v>
      </c>
      <c r="G1248" s="41"/>
      <c r="H1248" s="21" t="s">
        <v>22</v>
      </c>
      <c r="I1248" s="21" t="s">
        <v>54</v>
      </c>
      <c r="J1248" s="21" t="s">
        <v>32</v>
      </c>
      <c r="K1248" s="203" t="s">
        <v>390</v>
      </c>
      <c r="L1248" s="55"/>
      <c r="M1248" s="315">
        <v>0</v>
      </c>
      <c r="N1248" s="315">
        <v>5000</v>
      </c>
      <c r="O1248" s="217">
        <f t="shared" si="19"/>
        <v>32729.919999999809</v>
      </c>
    </row>
    <row r="1249" spans="1:15" ht="22.05" hidden="1" customHeight="1" x14ac:dyDescent="0.2">
      <c r="A1249" s="216">
        <v>45719</v>
      </c>
      <c r="B1249" s="20" t="s">
        <v>185</v>
      </c>
      <c r="C1249" s="41">
        <v>53844</v>
      </c>
      <c r="D1249" s="22"/>
      <c r="E1249" s="203" t="s">
        <v>1791</v>
      </c>
      <c r="F1249" s="20" t="s">
        <v>79</v>
      </c>
      <c r="G1249" s="41"/>
      <c r="H1249" s="21" t="s">
        <v>22</v>
      </c>
      <c r="I1249" s="21" t="s">
        <v>103</v>
      </c>
      <c r="J1249" s="21" t="s">
        <v>94</v>
      </c>
      <c r="K1249" s="203" t="s">
        <v>210</v>
      </c>
      <c r="L1249" s="55"/>
      <c r="M1249" s="315">
        <v>0</v>
      </c>
      <c r="N1249" s="315">
        <v>11580</v>
      </c>
      <c r="O1249" s="217">
        <f t="shared" si="19"/>
        <v>21149.919999999809</v>
      </c>
    </row>
    <row r="1250" spans="1:15" ht="22.05" hidden="1" customHeight="1" x14ac:dyDescent="0.2">
      <c r="A1250" s="216">
        <v>45720</v>
      </c>
      <c r="B1250" s="20" t="s">
        <v>185</v>
      </c>
      <c r="C1250" s="41">
        <v>53846</v>
      </c>
      <c r="D1250" s="22"/>
      <c r="E1250" s="203" t="s">
        <v>1805</v>
      </c>
      <c r="F1250" s="20" t="s">
        <v>79</v>
      </c>
      <c r="G1250" s="41"/>
      <c r="H1250" s="21" t="s">
        <v>22</v>
      </c>
      <c r="I1250" s="21" t="s">
        <v>103</v>
      </c>
      <c r="J1250" s="21" t="s">
        <v>93</v>
      </c>
      <c r="K1250" s="203" t="s">
        <v>655</v>
      </c>
      <c r="L1250" s="55"/>
      <c r="M1250" s="315">
        <v>0</v>
      </c>
      <c r="N1250" s="315">
        <v>1500</v>
      </c>
      <c r="O1250" s="217">
        <f t="shared" si="19"/>
        <v>19649.919999999809</v>
      </c>
    </row>
    <row r="1251" spans="1:15" ht="22.05" hidden="1" customHeight="1" x14ac:dyDescent="0.2">
      <c r="A1251" s="216">
        <v>45720</v>
      </c>
      <c r="B1251" s="20" t="s">
        <v>185</v>
      </c>
      <c r="C1251" s="41">
        <v>53847</v>
      </c>
      <c r="D1251" s="22"/>
      <c r="E1251" s="203" t="s">
        <v>1806</v>
      </c>
      <c r="F1251" s="20" t="s">
        <v>79</v>
      </c>
      <c r="G1251" s="41"/>
      <c r="H1251" s="21" t="s">
        <v>22</v>
      </c>
      <c r="I1251" s="21" t="s">
        <v>103</v>
      </c>
      <c r="J1251" s="21" t="s">
        <v>93</v>
      </c>
      <c r="K1251" s="203" t="s">
        <v>655</v>
      </c>
      <c r="L1251" s="55"/>
      <c r="M1251" s="315">
        <v>0</v>
      </c>
      <c r="N1251" s="315">
        <v>978</v>
      </c>
      <c r="O1251" s="217">
        <f t="shared" si="19"/>
        <v>18671.919999999809</v>
      </c>
    </row>
    <row r="1252" spans="1:15" ht="22.05" hidden="1" customHeight="1" x14ac:dyDescent="0.2">
      <c r="A1252" s="216">
        <v>45720</v>
      </c>
      <c r="B1252" s="20" t="s">
        <v>185</v>
      </c>
      <c r="C1252" s="41">
        <v>53848</v>
      </c>
      <c r="D1252" s="22"/>
      <c r="E1252" s="203" t="s">
        <v>1607</v>
      </c>
      <c r="F1252" s="20" t="s">
        <v>79</v>
      </c>
      <c r="G1252" s="41"/>
      <c r="H1252" s="21" t="s">
        <v>22</v>
      </c>
      <c r="I1252" s="21" t="s">
        <v>103</v>
      </c>
      <c r="J1252" s="21" t="s">
        <v>94</v>
      </c>
      <c r="K1252" s="203" t="s">
        <v>134</v>
      </c>
      <c r="L1252" s="55"/>
      <c r="M1252" s="315">
        <v>0</v>
      </c>
      <c r="N1252" s="315">
        <v>1000</v>
      </c>
      <c r="O1252" s="217">
        <f t="shared" si="19"/>
        <v>17671.919999999809</v>
      </c>
    </row>
    <row r="1253" spans="1:15" ht="22.05" hidden="1" customHeight="1" x14ac:dyDescent="0.2">
      <c r="A1253" s="216">
        <v>45720</v>
      </c>
      <c r="B1253" s="20" t="s">
        <v>185</v>
      </c>
      <c r="C1253" s="41">
        <v>53849</v>
      </c>
      <c r="D1253" s="22"/>
      <c r="E1253" s="203" t="s">
        <v>1671</v>
      </c>
      <c r="F1253" s="20" t="s">
        <v>79</v>
      </c>
      <c r="G1253" s="41"/>
      <c r="H1253" s="21" t="s">
        <v>22</v>
      </c>
      <c r="I1253" s="21" t="s">
        <v>103</v>
      </c>
      <c r="J1253" s="21" t="s">
        <v>94</v>
      </c>
      <c r="K1253" s="203" t="s">
        <v>1818</v>
      </c>
      <c r="L1253" s="55"/>
      <c r="M1253" s="315">
        <v>0</v>
      </c>
      <c r="N1253" s="315">
        <v>2600</v>
      </c>
      <c r="O1253" s="217">
        <f t="shared" ref="O1253:O1316" si="20">O1252+M1253-N1253</f>
        <v>15071.919999999809</v>
      </c>
    </row>
    <row r="1254" spans="1:15" ht="22.05" hidden="1" customHeight="1" x14ac:dyDescent="0.2">
      <c r="A1254" s="216">
        <v>45720</v>
      </c>
      <c r="B1254" s="20" t="s">
        <v>185</v>
      </c>
      <c r="C1254" s="41">
        <v>53850</v>
      </c>
      <c r="D1254" s="22"/>
      <c r="E1254" s="203" t="s">
        <v>1807</v>
      </c>
      <c r="F1254" s="20" t="s">
        <v>79</v>
      </c>
      <c r="G1254" s="41"/>
      <c r="H1254" s="21" t="s">
        <v>22</v>
      </c>
      <c r="I1254" s="21" t="s">
        <v>103</v>
      </c>
      <c r="J1254" s="21" t="s">
        <v>214</v>
      </c>
      <c r="K1254" s="203" t="s">
        <v>210</v>
      </c>
      <c r="L1254" s="55"/>
      <c r="M1254" s="315">
        <v>0</v>
      </c>
      <c r="N1254" s="315">
        <v>130</v>
      </c>
      <c r="O1254" s="217">
        <f t="shared" si="20"/>
        <v>14941.919999999809</v>
      </c>
    </row>
    <row r="1255" spans="1:15" ht="22.05" hidden="1" customHeight="1" x14ac:dyDescent="0.2">
      <c r="A1255" s="216">
        <v>45720</v>
      </c>
      <c r="B1255" s="20" t="s">
        <v>185</v>
      </c>
      <c r="C1255" s="41">
        <v>53851</v>
      </c>
      <c r="D1255" s="22"/>
      <c r="E1255" s="203" t="s">
        <v>1808</v>
      </c>
      <c r="F1255" s="20" t="s">
        <v>79</v>
      </c>
      <c r="G1255" s="41"/>
      <c r="H1255" s="21" t="s">
        <v>22</v>
      </c>
      <c r="I1255" s="21" t="s">
        <v>103</v>
      </c>
      <c r="J1255" s="21" t="s">
        <v>95</v>
      </c>
      <c r="K1255" s="203" t="s">
        <v>1819</v>
      </c>
      <c r="L1255" s="55"/>
      <c r="M1255" s="315">
        <v>0</v>
      </c>
      <c r="N1255" s="315">
        <v>250</v>
      </c>
      <c r="O1255" s="217">
        <f t="shared" si="20"/>
        <v>14691.919999999809</v>
      </c>
    </row>
    <row r="1256" spans="1:15" ht="22.05" hidden="1" customHeight="1" x14ac:dyDescent="0.2">
      <c r="A1256" s="216">
        <v>45720</v>
      </c>
      <c r="B1256" s="20" t="s">
        <v>185</v>
      </c>
      <c r="C1256" s="41">
        <v>53852</v>
      </c>
      <c r="D1256" s="22"/>
      <c r="E1256" s="203" t="s">
        <v>1809</v>
      </c>
      <c r="F1256" s="20" t="s">
        <v>79</v>
      </c>
      <c r="G1256" s="41"/>
      <c r="H1256" s="21" t="s">
        <v>22</v>
      </c>
      <c r="I1256" s="21" t="s">
        <v>103</v>
      </c>
      <c r="J1256" s="21" t="s">
        <v>94</v>
      </c>
      <c r="K1256" s="203" t="s">
        <v>235</v>
      </c>
      <c r="L1256" s="55"/>
      <c r="M1256" s="315">
        <v>0</v>
      </c>
      <c r="N1256" s="315">
        <v>1500</v>
      </c>
      <c r="O1256" s="217">
        <f t="shared" si="20"/>
        <v>13191.919999999809</v>
      </c>
    </row>
    <row r="1257" spans="1:15" ht="22.05" hidden="1" customHeight="1" x14ac:dyDescent="0.2">
      <c r="A1257" s="216">
        <v>45720</v>
      </c>
      <c r="B1257" s="20" t="s">
        <v>185</v>
      </c>
      <c r="C1257" s="41">
        <v>53853</v>
      </c>
      <c r="D1257" s="22"/>
      <c r="E1257" s="203" t="s">
        <v>1810</v>
      </c>
      <c r="F1257" s="20" t="s">
        <v>79</v>
      </c>
      <c r="G1257" s="41"/>
      <c r="H1257" s="21" t="s">
        <v>22</v>
      </c>
      <c r="I1257" s="21" t="s">
        <v>103</v>
      </c>
      <c r="J1257" s="21" t="s">
        <v>93</v>
      </c>
      <c r="K1257" s="203" t="s">
        <v>153</v>
      </c>
      <c r="L1257" s="55"/>
      <c r="M1257" s="315">
        <v>0</v>
      </c>
      <c r="N1257" s="315">
        <v>800</v>
      </c>
      <c r="O1257" s="217">
        <f t="shared" si="20"/>
        <v>12391.919999999809</v>
      </c>
    </row>
    <row r="1258" spans="1:15" ht="22.05" hidden="1" customHeight="1" x14ac:dyDescent="0.2">
      <c r="A1258" s="216">
        <v>45720</v>
      </c>
      <c r="B1258" s="20" t="s">
        <v>185</v>
      </c>
      <c r="C1258" s="41">
        <v>53854</v>
      </c>
      <c r="D1258" s="22"/>
      <c r="E1258" s="203" t="s">
        <v>130</v>
      </c>
      <c r="F1258" s="20" t="s">
        <v>79</v>
      </c>
      <c r="G1258" s="41"/>
      <c r="H1258" s="21" t="s">
        <v>22</v>
      </c>
      <c r="I1258" s="21" t="s">
        <v>53</v>
      </c>
      <c r="J1258" s="21" t="s">
        <v>113</v>
      </c>
      <c r="K1258" s="203" t="s">
        <v>1820</v>
      </c>
      <c r="L1258" s="55"/>
      <c r="M1258" s="315">
        <v>0</v>
      </c>
      <c r="N1258" s="315">
        <v>500</v>
      </c>
      <c r="O1258" s="217">
        <f t="shared" si="20"/>
        <v>11891.919999999809</v>
      </c>
    </row>
    <row r="1259" spans="1:15" ht="22.05" hidden="1" customHeight="1" x14ac:dyDescent="0.2">
      <c r="A1259" s="216">
        <v>45720</v>
      </c>
      <c r="B1259" s="20" t="s">
        <v>185</v>
      </c>
      <c r="C1259" s="41">
        <v>53855</v>
      </c>
      <c r="D1259" s="22"/>
      <c r="E1259" s="203" t="s">
        <v>1607</v>
      </c>
      <c r="F1259" s="20" t="s">
        <v>79</v>
      </c>
      <c r="G1259" s="41"/>
      <c r="H1259" s="21" t="s">
        <v>22</v>
      </c>
      <c r="I1259" s="21" t="s">
        <v>103</v>
      </c>
      <c r="J1259" s="21" t="s">
        <v>94</v>
      </c>
      <c r="K1259" s="203" t="s">
        <v>140</v>
      </c>
      <c r="L1259" s="55"/>
      <c r="M1259" s="315">
        <v>0</v>
      </c>
      <c r="N1259" s="315">
        <v>1000</v>
      </c>
      <c r="O1259" s="217">
        <f t="shared" si="20"/>
        <v>10891.919999999809</v>
      </c>
    </row>
    <row r="1260" spans="1:15" ht="22.05" hidden="1" customHeight="1" x14ac:dyDescent="0.2">
      <c r="A1260" s="216">
        <v>45720</v>
      </c>
      <c r="B1260" s="20" t="s">
        <v>185</v>
      </c>
      <c r="C1260" s="41">
        <v>53856</v>
      </c>
      <c r="D1260" s="22"/>
      <c r="E1260" s="203" t="s">
        <v>157</v>
      </c>
      <c r="F1260" s="20" t="s">
        <v>79</v>
      </c>
      <c r="G1260" s="41"/>
      <c r="H1260" s="21" t="s">
        <v>22</v>
      </c>
      <c r="I1260" s="21" t="s">
        <v>103</v>
      </c>
      <c r="J1260" s="21" t="s">
        <v>60</v>
      </c>
      <c r="K1260" s="203" t="s">
        <v>135</v>
      </c>
      <c r="L1260" s="55"/>
      <c r="M1260" s="315">
        <v>0</v>
      </c>
      <c r="N1260" s="315">
        <v>600</v>
      </c>
      <c r="O1260" s="217">
        <f t="shared" si="20"/>
        <v>10291.919999999809</v>
      </c>
    </row>
    <row r="1261" spans="1:15" ht="22.05" hidden="1" customHeight="1" x14ac:dyDescent="0.2">
      <c r="A1261" s="216">
        <v>45720</v>
      </c>
      <c r="B1261" s="20" t="s">
        <v>185</v>
      </c>
      <c r="C1261" s="41">
        <v>53857</v>
      </c>
      <c r="D1261" s="22"/>
      <c r="E1261" s="203" t="s">
        <v>131</v>
      </c>
      <c r="F1261" s="20" t="s">
        <v>79</v>
      </c>
      <c r="G1261" s="41"/>
      <c r="H1261" s="21" t="s">
        <v>22</v>
      </c>
      <c r="I1261" s="21" t="s">
        <v>103</v>
      </c>
      <c r="J1261" s="21" t="s">
        <v>214</v>
      </c>
      <c r="K1261" s="203" t="s">
        <v>132</v>
      </c>
      <c r="L1261" s="55"/>
      <c r="M1261" s="315">
        <v>0</v>
      </c>
      <c r="N1261" s="315">
        <v>400</v>
      </c>
      <c r="O1261" s="217">
        <f t="shared" si="20"/>
        <v>9891.9199999998091</v>
      </c>
    </row>
    <row r="1262" spans="1:15" ht="22.05" hidden="1" customHeight="1" x14ac:dyDescent="0.2">
      <c r="A1262" s="216">
        <v>45720</v>
      </c>
      <c r="B1262" s="20" t="s">
        <v>185</v>
      </c>
      <c r="C1262" s="41">
        <v>53858</v>
      </c>
      <c r="D1262" s="22"/>
      <c r="E1262" s="203" t="s">
        <v>1811</v>
      </c>
      <c r="F1262" s="20" t="s">
        <v>79</v>
      </c>
      <c r="G1262" s="41"/>
      <c r="H1262" s="21" t="s">
        <v>21</v>
      </c>
      <c r="I1262" s="21" t="s">
        <v>29</v>
      </c>
      <c r="J1262" s="21" t="s">
        <v>209</v>
      </c>
      <c r="K1262" s="203"/>
      <c r="L1262" s="55" t="s">
        <v>4505</v>
      </c>
      <c r="M1262" s="315">
        <v>50000</v>
      </c>
      <c r="N1262" s="315">
        <v>0</v>
      </c>
      <c r="O1262" s="217">
        <f t="shared" si="20"/>
        <v>59891.919999999809</v>
      </c>
    </row>
    <row r="1263" spans="1:15" ht="22.05" hidden="1" customHeight="1" x14ac:dyDescent="0.2">
      <c r="A1263" s="216">
        <v>45720</v>
      </c>
      <c r="B1263" s="20" t="s">
        <v>185</v>
      </c>
      <c r="C1263" s="41">
        <v>53859</v>
      </c>
      <c r="D1263" s="22"/>
      <c r="E1263" s="203" t="s">
        <v>1812</v>
      </c>
      <c r="F1263" s="20" t="s">
        <v>79</v>
      </c>
      <c r="G1263" s="41"/>
      <c r="H1263" s="21" t="s">
        <v>22</v>
      </c>
      <c r="I1263" s="21" t="s">
        <v>81</v>
      </c>
      <c r="J1263" s="21" t="s">
        <v>167</v>
      </c>
      <c r="K1263" s="203" t="s">
        <v>122</v>
      </c>
      <c r="L1263" s="55"/>
      <c r="M1263" s="315">
        <v>0</v>
      </c>
      <c r="N1263" s="315">
        <v>20000</v>
      </c>
      <c r="O1263" s="217">
        <f t="shared" si="20"/>
        <v>39891.919999999809</v>
      </c>
    </row>
    <row r="1264" spans="1:15" ht="22.05" hidden="1" customHeight="1" x14ac:dyDescent="0.2">
      <c r="A1264" s="216">
        <v>45720</v>
      </c>
      <c r="B1264" s="20" t="s">
        <v>185</v>
      </c>
      <c r="C1264" s="41">
        <v>53860</v>
      </c>
      <c r="D1264" s="22"/>
      <c r="E1264" s="203" t="s">
        <v>1813</v>
      </c>
      <c r="F1264" s="20" t="s">
        <v>79</v>
      </c>
      <c r="G1264" s="41"/>
      <c r="H1264" s="21" t="s">
        <v>22</v>
      </c>
      <c r="I1264" s="21" t="s">
        <v>81</v>
      </c>
      <c r="J1264" s="21" t="s">
        <v>200</v>
      </c>
      <c r="K1264" s="203" t="s">
        <v>1821</v>
      </c>
      <c r="L1264" s="55"/>
      <c r="M1264" s="315">
        <v>0</v>
      </c>
      <c r="N1264" s="315">
        <v>10000</v>
      </c>
      <c r="O1264" s="217">
        <f t="shared" si="20"/>
        <v>29891.919999999809</v>
      </c>
    </row>
    <row r="1265" spans="1:17" ht="22.05" hidden="1" customHeight="1" x14ac:dyDescent="0.2">
      <c r="A1265" s="216">
        <v>45720</v>
      </c>
      <c r="B1265" s="20" t="s">
        <v>185</v>
      </c>
      <c r="C1265" s="41">
        <v>53861</v>
      </c>
      <c r="D1265" s="22"/>
      <c r="E1265" s="203" t="s">
        <v>1814</v>
      </c>
      <c r="F1265" s="20" t="s">
        <v>79</v>
      </c>
      <c r="G1265" s="41"/>
      <c r="H1265" s="21" t="s">
        <v>22</v>
      </c>
      <c r="I1265" s="21" t="s">
        <v>103</v>
      </c>
      <c r="J1265" s="21" t="s">
        <v>102</v>
      </c>
      <c r="K1265" s="203" t="s">
        <v>226</v>
      </c>
      <c r="L1265" s="55"/>
      <c r="M1265" s="315">
        <v>0</v>
      </c>
      <c r="N1265" s="315">
        <v>1800</v>
      </c>
      <c r="O1265" s="217">
        <f t="shared" si="20"/>
        <v>28091.919999999809</v>
      </c>
    </row>
    <row r="1266" spans="1:17" ht="22.05" hidden="1" customHeight="1" x14ac:dyDescent="0.2">
      <c r="A1266" s="216">
        <v>45720</v>
      </c>
      <c r="B1266" s="20" t="s">
        <v>185</v>
      </c>
      <c r="C1266" s="41">
        <v>53862</v>
      </c>
      <c r="D1266" s="22"/>
      <c r="E1266" s="203" t="s">
        <v>227</v>
      </c>
      <c r="F1266" s="20" t="s">
        <v>79</v>
      </c>
      <c r="G1266" s="41"/>
      <c r="H1266" s="21" t="s">
        <v>22</v>
      </c>
      <c r="I1266" s="21" t="s">
        <v>53</v>
      </c>
      <c r="J1266" s="21" t="s">
        <v>113</v>
      </c>
      <c r="K1266" s="203" t="s">
        <v>226</v>
      </c>
      <c r="L1266" s="55"/>
      <c r="M1266" s="315">
        <v>0</v>
      </c>
      <c r="N1266" s="315">
        <v>2250</v>
      </c>
      <c r="O1266" s="217">
        <f t="shared" si="20"/>
        <v>25841.919999999809</v>
      </c>
    </row>
    <row r="1267" spans="1:17" ht="22.05" hidden="1" customHeight="1" x14ac:dyDescent="0.2">
      <c r="A1267" s="216">
        <v>45720</v>
      </c>
      <c r="B1267" s="20" t="s">
        <v>185</v>
      </c>
      <c r="C1267" s="41">
        <v>53863</v>
      </c>
      <c r="D1267" s="22"/>
      <c r="E1267" s="203" t="s">
        <v>1815</v>
      </c>
      <c r="F1267" s="20" t="s">
        <v>79</v>
      </c>
      <c r="G1267" s="41"/>
      <c r="H1267" s="21" t="s">
        <v>22</v>
      </c>
      <c r="I1267" s="21" t="s">
        <v>103</v>
      </c>
      <c r="J1267" s="21" t="s">
        <v>94</v>
      </c>
      <c r="K1267" s="203" t="s">
        <v>368</v>
      </c>
      <c r="L1267" s="55"/>
      <c r="M1267" s="315">
        <v>0</v>
      </c>
      <c r="N1267" s="315">
        <v>1400</v>
      </c>
      <c r="O1267" s="217">
        <f t="shared" si="20"/>
        <v>24441.919999999809</v>
      </c>
    </row>
    <row r="1268" spans="1:17" ht="22.05" hidden="1" customHeight="1" x14ac:dyDescent="0.2">
      <c r="A1268" s="216">
        <v>45720</v>
      </c>
      <c r="B1268" s="20" t="s">
        <v>185</v>
      </c>
      <c r="C1268" s="41">
        <v>53864</v>
      </c>
      <c r="D1268" s="22"/>
      <c r="E1268" s="203" t="s">
        <v>1013</v>
      </c>
      <c r="F1268" s="20" t="s">
        <v>79</v>
      </c>
      <c r="G1268" s="41"/>
      <c r="H1268" s="21" t="s">
        <v>21</v>
      </c>
      <c r="I1268" s="21" t="s">
        <v>28</v>
      </c>
      <c r="J1268" s="21" t="s">
        <v>30</v>
      </c>
      <c r="K1268" s="203"/>
      <c r="L1268" s="55"/>
      <c r="M1268" s="315">
        <v>55100</v>
      </c>
      <c r="N1268" s="315">
        <v>0</v>
      </c>
      <c r="O1268" s="217">
        <f t="shared" si="20"/>
        <v>79541.919999999809</v>
      </c>
    </row>
    <row r="1269" spans="1:17" ht="22.05" hidden="1" customHeight="1" x14ac:dyDescent="0.2">
      <c r="A1269" s="216">
        <v>45720</v>
      </c>
      <c r="B1269" s="20" t="s">
        <v>185</v>
      </c>
      <c r="C1269" s="41">
        <v>53865</v>
      </c>
      <c r="D1269" s="22"/>
      <c r="E1269" s="203" t="s">
        <v>1816</v>
      </c>
      <c r="F1269" s="20" t="s">
        <v>79</v>
      </c>
      <c r="G1269" s="41"/>
      <c r="H1269" s="21" t="s">
        <v>22</v>
      </c>
      <c r="I1269" s="21" t="s">
        <v>103</v>
      </c>
      <c r="J1269" s="21" t="s">
        <v>94</v>
      </c>
      <c r="K1269" s="203" t="s">
        <v>210</v>
      </c>
      <c r="L1269" s="55"/>
      <c r="M1269" s="315">
        <v>0</v>
      </c>
      <c r="N1269" s="315">
        <v>10360</v>
      </c>
      <c r="O1269" s="217">
        <f t="shared" si="20"/>
        <v>69181.919999999809</v>
      </c>
    </row>
    <row r="1270" spans="1:17" ht="22.05" hidden="1" customHeight="1" x14ac:dyDescent="0.2">
      <c r="A1270" s="216">
        <v>45720</v>
      </c>
      <c r="B1270" s="20" t="s">
        <v>185</v>
      </c>
      <c r="C1270" s="41">
        <v>53866</v>
      </c>
      <c r="D1270" s="22"/>
      <c r="E1270" s="203" t="s">
        <v>1817</v>
      </c>
      <c r="F1270" s="20" t="s">
        <v>79</v>
      </c>
      <c r="G1270" s="41"/>
      <c r="H1270" s="21" t="s">
        <v>22</v>
      </c>
      <c r="I1270" s="21" t="s">
        <v>103</v>
      </c>
      <c r="J1270" s="21" t="s">
        <v>94</v>
      </c>
      <c r="K1270" s="203" t="s">
        <v>210</v>
      </c>
      <c r="L1270" s="55"/>
      <c r="M1270" s="315">
        <v>0</v>
      </c>
      <c r="N1270" s="315">
        <v>500</v>
      </c>
      <c r="O1270" s="217">
        <f t="shared" si="20"/>
        <v>68681.919999999809</v>
      </c>
      <c r="P1270" s="229"/>
    </row>
    <row r="1271" spans="1:17" ht="22.05" hidden="1" customHeight="1" x14ac:dyDescent="0.2">
      <c r="A1271" s="216">
        <v>45721</v>
      </c>
      <c r="B1271" s="20" t="s">
        <v>185</v>
      </c>
      <c r="C1271" s="41">
        <v>53868</v>
      </c>
      <c r="D1271" s="22"/>
      <c r="E1271" s="203" t="s">
        <v>1607</v>
      </c>
      <c r="F1271" s="20" t="s">
        <v>79</v>
      </c>
      <c r="G1271" s="41"/>
      <c r="H1271" s="21" t="s">
        <v>22</v>
      </c>
      <c r="I1271" s="21" t="s">
        <v>103</v>
      </c>
      <c r="J1271" s="21" t="s">
        <v>94</v>
      </c>
      <c r="K1271" s="203" t="s">
        <v>1836</v>
      </c>
      <c r="L1271" s="55"/>
      <c r="M1271" s="315">
        <v>0</v>
      </c>
      <c r="N1271" s="315">
        <v>1000</v>
      </c>
      <c r="O1271" s="217">
        <f t="shared" si="20"/>
        <v>67681.919999999809</v>
      </c>
    </row>
    <row r="1272" spans="1:17" ht="22.05" hidden="1" customHeight="1" x14ac:dyDescent="0.2">
      <c r="A1272" s="216">
        <v>45721</v>
      </c>
      <c r="B1272" s="20" t="s">
        <v>185</v>
      </c>
      <c r="C1272" s="41">
        <v>53869</v>
      </c>
      <c r="D1272" s="22"/>
      <c r="E1272" s="203" t="s">
        <v>1607</v>
      </c>
      <c r="F1272" s="20" t="s">
        <v>79</v>
      </c>
      <c r="G1272" s="41"/>
      <c r="H1272" s="21" t="s">
        <v>22</v>
      </c>
      <c r="I1272" s="21" t="s">
        <v>103</v>
      </c>
      <c r="J1272" s="21" t="s">
        <v>94</v>
      </c>
      <c r="K1272" s="203" t="s">
        <v>1837</v>
      </c>
      <c r="L1272" s="55"/>
      <c r="M1272" s="315">
        <v>0</v>
      </c>
      <c r="N1272" s="315">
        <v>1000</v>
      </c>
      <c r="O1272" s="217">
        <f t="shared" si="20"/>
        <v>66681.919999999809</v>
      </c>
    </row>
    <row r="1273" spans="1:17" ht="22.05" hidden="1" customHeight="1" x14ac:dyDescent="0.2">
      <c r="A1273" s="216">
        <v>45721</v>
      </c>
      <c r="B1273" s="20" t="s">
        <v>185</v>
      </c>
      <c r="C1273" s="41">
        <v>53870</v>
      </c>
      <c r="D1273" s="22"/>
      <c r="E1273" s="203" t="s">
        <v>1607</v>
      </c>
      <c r="F1273" s="20" t="s">
        <v>79</v>
      </c>
      <c r="G1273" s="41"/>
      <c r="H1273" s="21" t="s">
        <v>22</v>
      </c>
      <c r="I1273" s="21" t="s">
        <v>103</v>
      </c>
      <c r="J1273" s="21" t="s">
        <v>94</v>
      </c>
      <c r="K1273" s="203" t="s">
        <v>1838</v>
      </c>
      <c r="L1273" s="55"/>
      <c r="M1273" s="315">
        <v>0</v>
      </c>
      <c r="N1273" s="315">
        <v>820</v>
      </c>
      <c r="O1273" s="217">
        <f t="shared" si="20"/>
        <v>65861.919999999809</v>
      </c>
    </row>
    <row r="1274" spans="1:17" ht="22.05" hidden="1" customHeight="1" x14ac:dyDescent="0.2">
      <c r="A1274" s="216">
        <v>45721</v>
      </c>
      <c r="B1274" s="20" t="s">
        <v>185</v>
      </c>
      <c r="C1274" s="41">
        <v>53871</v>
      </c>
      <c r="D1274" s="308"/>
      <c r="E1274" s="203" t="s">
        <v>1822</v>
      </c>
      <c r="F1274" s="20" t="s">
        <v>79</v>
      </c>
      <c r="G1274" s="41"/>
      <c r="H1274" s="21" t="s">
        <v>22</v>
      </c>
      <c r="I1274" s="21" t="s">
        <v>103</v>
      </c>
      <c r="J1274" s="21" t="s">
        <v>102</v>
      </c>
      <c r="K1274" s="203" t="s">
        <v>1839</v>
      </c>
      <c r="L1274" s="55"/>
      <c r="M1274" s="315">
        <v>0</v>
      </c>
      <c r="N1274" s="315">
        <v>2280</v>
      </c>
      <c r="O1274" s="217">
        <f t="shared" si="20"/>
        <v>63581.919999999809</v>
      </c>
      <c r="Q1274" s="229"/>
    </row>
    <row r="1275" spans="1:17" ht="22.05" hidden="1" customHeight="1" x14ac:dyDescent="0.2">
      <c r="A1275" s="216">
        <v>45721</v>
      </c>
      <c r="B1275" s="20" t="s">
        <v>185</v>
      </c>
      <c r="C1275" s="41">
        <v>53872</v>
      </c>
      <c r="D1275" s="22"/>
      <c r="E1275" s="203" t="s">
        <v>1607</v>
      </c>
      <c r="F1275" s="20" t="s">
        <v>79</v>
      </c>
      <c r="G1275" s="41"/>
      <c r="H1275" s="21" t="s">
        <v>22</v>
      </c>
      <c r="I1275" s="21" t="s">
        <v>103</v>
      </c>
      <c r="J1275" s="21" t="s">
        <v>94</v>
      </c>
      <c r="K1275" s="203" t="s">
        <v>464</v>
      </c>
      <c r="L1275" s="55"/>
      <c r="M1275" s="315">
        <v>0</v>
      </c>
      <c r="N1275" s="315">
        <v>1000</v>
      </c>
      <c r="O1275" s="217">
        <f t="shared" si="20"/>
        <v>62581.919999999809</v>
      </c>
    </row>
    <row r="1276" spans="1:17" ht="22.05" hidden="1" customHeight="1" x14ac:dyDescent="0.2">
      <c r="A1276" s="216">
        <v>45721</v>
      </c>
      <c r="B1276" s="20" t="s">
        <v>185</v>
      </c>
      <c r="C1276" s="41">
        <v>53873</v>
      </c>
      <c r="D1276" s="22"/>
      <c r="E1276" s="203" t="s">
        <v>392</v>
      </c>
      <c r="F1276" s="20" t="s">
        <v>79</v>
      </c>
      <c r="G1276" s="41"/>
      <c r="H1276" s="21" t="s">
        <v>22</v>
      </c>
      <c r="I1276" s="21" t="s">
        <v>56</v>
      </c>
      <c r="J1276" s="21" t="s">
        <v>116</v>
      </c>
      <c r="K1276" s="203" t="s">
        <v>408</v>
      </c>
      <c r="L1276" s="55"/>
      <c r="M1276" s="315">
        <v>0</v>
      </c>
      <c r="N1276" s="315">
        <v>480</v>
      </c>
      <c r="O1276" s="217">
        <f t="shared" si="20"/>
        <v>62101.919999999809</v>
      </c>
    </row>
    <row r="1277" spans="1:17" ht="22.05" hidden="1" customHeight="1" x14ac:dyDescent="0.2">
      <c r="A1277" s="216">
        <v>45721</v>
      </c>
      <c r="B1277" s="20" t="s">
        <v>185</v>
      </c>
      <c r="C1277" s="41">
        <v>53874</v>
      </c>
      <c r="D1277" s="22"/>
      <c r="E1277" s="203" t="s">
        <v>1823</v>
      </c>
      <c r="F1277" s="20" t="s">
        <v>79</v>
      </c>
      <c r="G1277" s="41"/>
      <c r="H1277" s="21" t="s">
        <v>22</v>
      </c>
      <c r="I1277" s="21" t="s">
        <v>103</v>
      </c>
      <c r="J1277" s="21" t="s">
        <v>95</v>
      </c>
      <c r="K1277" s="203" t="s">
        <v>266</v>
      </c>
      <c r="L1277" s="55"/>
      <c r="M1277" s="315">
        <v>0</v>
      </c>
      <c r="N1277" s="315">
        <v>190</v>
      </c>
      <c r="O1277" s="217">
        <f t="shared" si="20"/>
        <v>61911.919999999809</v>
      </c>
    </row>
    <row r="1278" spans="1:17" ht="22.05" hidden="1" customHeight="1" x14ac:dyDescent="0.2">
      <c r="A1278" s="216">
        <v>45721</v>
      </c>
      <c r="B1278" s="20" t="s">
        <v>185</v>
      </c>
      <c r="C1278" s="41">
        <v>53875</v>
      </c>
      <c r="D1278" s="22"/>
      <c r="E1278" s="202" t="s">
        <v>1824</v>
      </c>
      <c r="F1278" s="20" t="s">
        <v>79</v>
      </c>
      <c r="G1278" s="41"/>
      <c r="H1278" s="21" t="s">
        <v>22</v>
      </c>
      <c r="I1278" s="21" t="s">
        <v>103</v>
      </c>
      <c r="J1278" s="21" t="s">
        <v>102</v>
      </c>
      <c r="K1278" s="203" t="s">
        <v>235</v>
      </c>
      <c r="L1278" s="55"/>
      <c r="M1278" s="315">
        <v>0</v>
      </c>
      <c r="N1278" s="315">
        <v>1000</v>
      </c>
      <c r="O1278" s="217">
        <f t="shared" si="20"/>
        <v>60911.919999999809</v>
      </c>
    </row>
    <row r="1279" spans="1:17" ht="22.05" hidden="1" customHeight="1" x14ac:dyDescent="0.2">
      <c r="A1279" s="216">
        <v>45721</v>
      </c>
      <c r="B1279" s="20" t="s">
        <v>185</v>
      </c>
      <c r="C1279" s="41">
        <v>53876</v>
      </c>
      <c r="D1279" s="22"/>
      <c r="E1279" s="203" t="s">
        <v>1825</v>
      </c>
      <c r="F1279" s="20" t="s">
        <v>79</v>
      </c>
      <c r="G1279" s="41"/>
      <c r="H1279" s="21" t="s">
        <v>22</v>
      </c>
      <c r="I1279" s="21" t="s">
        <v>55</v>
      </c>
      <c r="J1279" s="21" t="s">
        <v>73</v>
      </c>
      <c r="K1279" s="203" t="s">
        <v>140</v>
      </c>
      <c r="L1279" s="55"/>
      <c r="M1279" s="315">
        <v>0</v>
      </c>
      <c r="N1279" s="315">
        <v>1500</v>
      </c>
      <c r="O1279" s="217">
        <f t="shared" si="20"/>
        <v>59411.919999999809</v>
      </c>
    </row>
    <row r="1280" spans="1:17" ht="22.05" hidden="1" customHeight="1" x14ac:dyDescent="0.2">
      <c r="A1280" s="216">
        <v>45721</v>
      </c>
      <c r="B1280" s="20" t="s">
        <v>185</v>
      </c>
      <c r="C1280" s="41">
        <v>53877</v>
      </c>
      <c r="D1280" s="22"/>
      <c r="E1280" s="203" t="s">
        <v>1826</v>
      </c>
      <c r="F1280" s="20" t="s">
        <v>79</v>
      </c>
      <c r="G1280" s="41"/>
      <c r="H1280" s="21" t="s">
        <v>22</v>
      </c>
      <c r="I1280" s="21" t="s">
        <v>55</v>
      </c>
      <c r="J1280" s="21" t="s">
        <v>261</v>
      </c>
      <c r="K1280" s="203" t="s">
        <v>440</v>
      </c>
      <c r="L1280" s="55"/>
      <c r="M1280" s="315">
        <v>0</v>
      </c>
      <c r="N1280" s="315">
        <v>5000</v>
      </c>
      <c r="O1280" s="217">
        <f t="shared" si="20"/>
        <v>54411.919999999809</v>
      </c>
    </row>
    <row r="1281" spans="1:15" ht="22.05" hidden="1" customHeight="1" x14ac:dyDescent="0.2">
      <c r="A1281" s="216">
        <v>45721</v>
      </c>
      <c r="B1281" s="20" t="s">
        <v>185</v>
      </c>
      <c r="C1281" s="41">
        <v>53878</v>
      </c>
      <c r="D1281" s="22"/>
      <c r="E1281" s="203" t="s">
        <v>1827</v>
      </c>
      <c r="F1281" s="20" t="s">
        <v>79</v>
      </c>
      <c r="G1281" s="41"/>
      <c r="H1281" s="21" t="s">
        <v>22</v>
      </c>
      <c r="I1281" s="21" t="s">
        <v>55</v>
      </c>
      <c r="J1281" s="21" t="s">
        <v>73</v>
      </c>
      <c r="K1281" s="203" t="s">
        <v>1840</v>
      </c>
      <c r="L1281" s="55"/>
      <c r="M1281" s="315">
        <v>0</v>
      </c>
      <c r="N1281" s="315">
        <v>9378</v>
      </c>
      <c r="O1281" s="217">
        <f t="shared" si="20"/>
        <v>45033.919999999809</v>
      </c>
    </row>
    <row r="1282" spans="1:15" ht="22.05" hidden="1" customHeight="1" x14ac:dyDescent="0.2">
      <c r="A1282" s="216">
        <v>45721</v>
      </c>
      <c r="B1282" s="20" t="s">
        <v>185</v>
      </c>
      <c r="C1282" s="41">
        <v>53879</v>
      </c>
      <c r="D1282" s="22"/>
      <c r="E1282" s="203" t="s">
        <v>1828</v>
      </c>
      <c r="F1282" s="20" t="s">
        <v>79</v>
      </c>
      <c r="G1282" s="41"/>
      <c r="H1282" s="21" t="s">
        <v>22</v>
      </c>
      <c r="I1282" s="21" t="s">
        <v>103</v>
      </c>
      <c r="J1282" s="21" t="s">
        <v>60</v>
      </c>
      <c r="K1282" s="203" t="s">
        <v>1841</v>
      </c>
      <c r="L1282" s="55"/>
      <c r="M1282" s="315">
        <v>0</v>
      </c>
      <c r="N1282" s="315">
        <v>7000</v>
      </c>
      <c r="O1282" s="217">
        <f t="shared" si="20"/>
        <v>38033.919999999809</v>
      </c>
    </row>
    <row r="1283" spans="1:15" ht="22.05" hidden="1" customHeight="1" x14ac:dyDescent="0.2">
      <c r="A1283" s="216">
        <v>45721</v>
      </c>
      <c r="B1283" s="20" t="s">
        <v>185</v>
      </c>
      <c r="C1283" s="41">
        <v>53880</v>
      </c>
      <c r="D1283" s="22"/>
      <c r="E1283" s="203" t="s">
        <v>350</v>
      </c>
      <c r="F1283" s="20" t="s">
        <v>79</v>
      </c>
      <c r="G1283" s="41"/>
      <c r="H1283" s="21" t="s">
        <v>22</v>
      </c>
      <c r="I1283" s="21" t="s">
        <v>53</v>
      </c>
      <c r="J1283" s="21" t="s">
        <v>113</v>
      </c>
      <c r="K1283" s="203" t="s">
        <v>1543</v>
      </c>
      <c r="L1283" s="55"/>
      <c r="M1283" s="315">
        <v>0</v>
      </c>
      <c r="N1283" s="315">
        <v>4200</v>
      </c>
      <c r="O1283" s="217">
        <f t="shared" si="20"/>
        <v>33833.919999999809</v>
      </c>
    </row>
    <row r="1284" spans="1:15" ht="22.05" hidden="1" customHeight="1" x14ac:dyDescent="0.2">
      <c r="A1284" s="216">
        <v>45721</v>
      </c>
      <c r="B1284" s="20" t="s">
        <v>185</v>
      </c>
      <c r="C1284" s="41">
        <v>53881</v>
      </c>
      <c r="D1284" s="22"/>
      <c r="E1284" s="203" t="s">
        <v>1607</v>
      </c>
      <c r="F1284" s="20" t="s">
        <v>79</v>
      </c>
      <c r="G1284" s="41"/>
      <c r="H1284" s="21" t="s">
        <v>22</v>
      </c>
      <c r="I1284" s="21" t="s">
        <v>103</v>
      </c>
      <c r="J1284" s="21" t="s">
        <v>94</v>
      </c>
      <c r="K1284" s="203" t="s">
        <v>441</v>
      </c>
      <c r="L1284" s="55"/>
      <c r="M1284" s="315">
        <v>0</v>
      </c>
      <c r="N1284" s="315">
        <v>500</v>
      </c>
      <c r="O1284" s="217">
        <f t="shared" si="20"/>
        <v>33333.919999999809</v>
      </c>
    </row>
    <row r="1285" spans="1:15" ht="22.05" hidden="1" customHeight="1" x14ac:dyDescent="0.2">
      <c r="A1285" s="216">
        <v>45721</v>
      </c>
      <c r="B1285" s="20" t="s">
        <v>185</v>
      </c>
      <c r="C1285" s="41">
        <v>53882</v>
      </c>
      <c r="D1285" s="22"/>
      <c r="E1285" s="203" t="s">
        <v>1829</v>
      </c>
      <c r="F1285" s="20" t="s">
        <v>79</v>
      </c>
      <c r="G1285" s="41"/>
      <c r="H1285" s="21" t="s">
        <v>22</v>
      </c>
      <c r="I1285" s="21" t="s">
        <v>54</v>
      </c>
      <c r="J1285" s="21" t="s">
        <v>41</v>
      </c>
      <c r="K1285" s="203" t="s">
        <v>1842</v>
      </c>
      <c r="L1285" s="55"/>
      <c r="M1285" s="315">
        <v>0</v>
      </c>
      <c r="N1285" s="315">
        <v>3180</v>
      </c>
      <c r="O1285" s="217">
        <f t="shared" si="20"/>
        <v>30153.919999999809</v>
      </c>
    </row>
    <row r="1286" spans="1:15" ht="22.05" hidden="1" customHeight="1" x14ac:dyDescent="0.2">
      <c r="A1286" s="216">
        <v>45721</v>
      </c>
      <c r="B1286" s="20" t="s">
        <v>185</v>
      </c>
      <c r="C1286" s="41">
        <v>53883</v>
      </c>
      <c r="D1286" s="22"/>
      <c r="E1286" s="203" t="s">
        <v>1830</v>
      </c>
      <c r="F1286" s="20" t="s">
        <v>79</v>
      </c>
      <c r="G1286" s="41"/>
      <c r="H1286" s="21" t="s">
        <v>22</v>
      </c>
      <c r="I1286" s="21" t="s">
        <v>54</v>
      </c>
      <c r="J1286" s="21" t="s">
        <v>32</v>
      </c>
      <c r="K1286" s="304" t="s">
        <v>1843</v>
      </c>
      <c r="L1286" s="55"/>
      <c r="M1286" s="315">
        <v>0</v>
      </c>
      <c r="N1286" s="315">
        <v>3000</v>
      </c>
      <c r="O1286" s="217">
        <f t="shared" si="20"/>
        <v>27153.919999999809</v>
      </c>
    </row>
    <row r="1287" spans="1:15" ht="22.05" hidden="1" customHeight="1" x14ac:dyDescent="0.2">
      <c r="A1287" s="216">
        <v>45721</v>
      </c>
      <c r="B1287" s="20" t="s">
        <v>185</v>
      </c>
      <c r="C1287" s="41">
        <v>53884</v>
      </c>
      <c r="D1287" s="22"/>
      <c r="E1287" s="203" t="s">
        <v>1831</v>
      </c>
      <c r="F1287" s="20" t="s">
        <v>79</v>
      </c>
      <c r="G1287" s="41"/>
      <c r="H1287" s="21" t="s">
        <v>22</v>
      </c>
      <c r="I1287" s="21" t="s">
        <v>103</v>
      </c>
      <c r="J1287" s="21" t="s">
        <v>94</v>
      </c>
      <c r="K1287" s="203" t="s">
        <v>210</v>
      </c>
      <c r="L1287" s="55"/>
      <c r="M1287" s="315">
        <v>0</v>
      </c>
      <c r="N1287" s="315">
        <v>12650</v>
      </c>
      <c r="O1287" s="217">
        <f t="shared" si="20"/>
        <v>14503.919999999809</v>
      </c>
    </row>
    <row r="1288" spans="1:15" ht="22.05" hidden="1" customHeight="1" x14ac:dyDescent="0.2">
      <c r="A1288" s="216">
        <v>45721</v>
      </c>
      <c r="B1288" s="20" t="s">
        <v>185</v>
      </c>
      <c r="C1288" s="41">
        <v>53885</v>
      </c>
      <c r="D1288" s="22"/>
      <c r="E1288" s="203" t="s">
        <v>1607</v>
      </c>
      <c r="F1288" s="20" t="s">
        <v>79</v>
      </c>
      <c r="G1288" s="41"/>
      <c r="H1288" s="21" t="s">
        <v>22</v>
      </c>
      <c r="I1288" s="21" t="s">
        <v>103</v>
      </c>
      <c r="J1288" s="21" t="s">
        <v>94</v>
      </c>
      <c r="K1288" s="203" t="s">
        <v>133</v>
      </c>
      <c r="L1288" s="55"/>
      <c r="M1288" s="315">
        <v>0</v>
      </c>
      <c r="N1288" s="315">
        <v>1000</v>
      </c>
      <c r="O1288" s="217">
        <f t="shared" si="20"/>
        <v>13503.919999999809</v>
      </c>
    </row>
    <row r="1289" spans="1:15" ht="22.05" hidden="1" customHeight="1" x14ac:dyDescent="0.2">
      <c r="A1289" s="216">
        <v>45721</v>
      </c>
      <c r="B1289" s="20" t="s">
        <v>185</v>
      </c>
      <c r="C1289" s="41">
        <v>53886</v>
      </c>
      <c r="D1289" s="22"/>
      <c r="E1289" s="203" t="s">
        <v>224</v>
      </c>
      <c r="F1289" s="20" t="s">
        <v>79</v>
      </c>
      <c r="G1289" s="41"/>
      <c r="H1289" s="21" t="s">
        <v>21</v>
      </c>
      <c r="I1289" s="21" t="s">
        <v>28</v>
      </c>
      <c r="J1289" s="21" t="s">
        <v>199</v>
      </c>
      <c r="K1289" s="203"/>
      <c r="L1289" s="55"/>
      <c r="M1289" s="315">
        <v>13420</v>
      </c>
      <c r="N1289" s="315">
        <v>0</v>
      </c>
      <c r="O1289" s="217">
        <f t="shared" si="20"/>
        <v>26923.919999999809</v>
      </c>
    </row>
    <row r="1290" spans="1:15" ht="22.05" hidden="1" customHeight="1" x14ac:dyDescent="0.2">
      <c r="A1290" s="216">
        <v>45721</v>
      </c>
      <c r="B1290" s="20" t="s">
        <v>185</v>
      </c>
      <c r="C1290" s="41">
        <v>53887</v>
      </c>
      <c r="D1290" s="22"/>
      <c r="E1290" s="203" t="s">
        <v>1832</v>
      </c>
      <c r="F1290" s="20" t="s">
        <v>79</v>
      </c>
      <c r="G1290" s="41"/>
      <c r="H1290" s="21" t="s">
        <v>22</v>
      </c>
      <c r="I1290" s="21" t="s">
        <v>81</v>
      </c>
      <c r="J1290" s="21" t="s">
        <v>200</v>
      </c>
      <c r="K1290" s="203" t="s">
        <v>122</v>
      </c>
      <c r="L1290" s="55"/>
      <c r="M1290" s="315">
        <v>0</v>
      </c>
      <c r="N1290" s="315">
        <v>5000</v>
      </c>
      <c r="O1290" s="217">
        <f t="shared" si="20"/>
        <v>21923.919999999809</v>
      </c>
    </row>
    <row r="1291" spans="1:15" ht="22.05" hidden="1" customHeight="1" x14ac:dyDescent="0.2">
      <c r="A1291" s="216">
        <v>45721</v>
      </c>
      <c r="B1291" s="20" t="s">
        <v>185</v>
      </c>
      <c r="C1291" s="41">
        <v>53888</v>
      </c>
      <c r="D1291" s="22"/>
      <c r="E1291" s="203" t="s">
        <v>1833</v>
      </c>
      <c r="F1291" s="20" t="s">
        <v>79</v>
      </c>
      <c r="G1291" s="41"/>
      <c r="H1291" s="21" t="s">
        <v>22</v>
      </c>
      <c r="I1291" s="21" t="s">
        <v>54</v>
      </c>
      <c r="J1291" s="21" t="s">
        <v>44</v>
      </c>
      <c r="K1291" s="203" t="s">
        <v>1639</v>
      </c>
      <c r="L1291" s="55"/>
      <c r="M1291" s="315">
        <v>0</v>
      </c>
      <c r="N1291" s="315">
        <v>2950</v>
      </c>
      <c r="O1291" s="217">
        <f t="shared" si="20"/>
        <v>18973.919999999809</v>
      </c>
    </row>
    <row r="1292" spans="1:15" ht="22.05" hidden="1" customHeight="1" x14ac:dyDescent="0.2">
      <c r="A1292" s="216">
        <v>45721</v>
      </c>
      <c r="B1292" s="20" t="s">
        <v>185</v>
      </c>
      <c r="C1292" s="41">
        <v>53889</v>
      </c>
      <c r="D1292" s="22"/>
      <c r="E1292" s="203" t="s">
        <v>1834</v>
      </c>
      <c r="F1292" s="20" t="s">
        <v>79</v>
      </c>
      <c r="G1292" s="41"/>
      <c r="H1292" s="21" t="s">
        <v>22</v>
      </c>
      <c r="I1292" s="21" t="s">
        <v>56</v>
      </c>
      <c r="J1292" s="21" t="s">
        <v>116</v>
      </c>
      <c r="K1292" s="203" t="s">
        <v>1844</v>
      </c>
      <c r="L1292" s="55"/>
      <c r="M1292" s="315">
        <v>0</v>
      </c>
      <c r="N1292" s="315">
        <v>36</v>
      </c>
      <c r="O1292" s="217">
        <f t="shared" si="20"/>
        <v>18937.919999999809</v>
      </c>
    </row>
    <row r="1293" spans="1:15" ht="22.05" hidden="1" customHeight="1" x14ac:dyDescent="0.2">
      <c r="A1293" s="216">
        <v>45721</v>
      </c>
      <c r="B1293" s="20" t="s">
        <v>185</v>
      </c>
      <c r="C1293" s="41">
        <v>53890</v>
      </c>
      <c r="D1293" s="22"/>
      <c r="E1293" s="203" t="s">
        <v>1835</v>
      </c>
      <c r="F1293" s="20" t="s">
        <v>79</v>
      </c>
      <c r="G1293" s="41"/>
      <c r="H1293" s="21" t="s">
        <v>22</v>
      </c>
      <c r="I1293" s="21" t="s">
        <v>103</v>
      </c>
      <c r="J1293" s="21" t="s">
        <v>219</v>
      </c>
      <c r="K1293" s="203" t="s">
        <v>134</v>
      </c>
      <c r="L1293" s="55"/>
      <c r="M1293" s="315">
        <v>0</v>
      </c>
      <c r="N1293" s="315">
        <v>200</v>
      </c>
      <c r="O1293" s="217">
        <f t="shared" si="20"/>
        <v>18737.919999999809</v>
      </c>
    </row>
    <row r="1294" spans="1:15" ht="22.05" hidden="1" customHeight="1" x14ac:dyDescent="0.2">
      <c r="A1294" s="216">
        <v>45721</v>
      </c>
      <c r="B1294" s="20" t="s">
        <v>185</v>
      </c>
      <c r="C1294" s="41">
        <v>53891</v>
      </c>
      <c r="D1294" s="22"/>
      <c r="E1294" s="203" t="s">
        <v>270</v>
      </c>
      <c r="F1294" s="20" t="s">
        <v>79</v>
      </c>
      <c r="G1294" s="41"/>
      <c r="H1294" s="21" t="s">
        <v>22</v>
      </c>
      <c r="I1294" s="21" t="s">
        <v>54</v>
      </c>
      <c r="J1294" s="21" t="s">
        <v>64</v>
      </c>
      <c r="K1294" s="203" t="s">
        <v>241</v>
      </c>
      <c r="L1294" s="55"/>
      <c r="M1294" s="315">
        <v>0</v>
      </c>
      <c r="N1294" s="315">
        <v>1500</v>
      </c>
      <c r="O1294" s="217">
        <f t="shared" si="20"/>
        <v>17237.919999999809</v>
      </c>
    </row>
    <row r="1295" spans="1:15" ht="22.05" hidden="1" customHeight="1" x14ac:dyDescent="0.2">
      <c r="A1295" s="216">
        <v>45722</v>
      </c>
      <c r="B1295" s="20" t="s">
        <v>185</v>
      </c>
      <c r="C1295" s="41">
        <v>53893</v>
      </c>
      <c r="D1295" s="22"/>
      <c r="E1295" s="203" t="s">
        <v>2025</v>
      </c>
      <c r="F1295" s="20" t="s">
        <v>79</v>
      </c>
      <c r="G1295" s="41"/>
      <c r="H1295" s="21" t="s">
        <v>22</v>
      </c>
      <c r="I1295" s="21" t="s">
        <v>103</v>
      </c>
      <c r="J1295" s="21" t="s">
        <v>93</v>
      </c>
      <c r="K1295" s="203" t="s">
        <v>1256</v>
      </c>
      <c r="L1295" s="55"/>
      <c r="M1295" s="315">
        <v>0</v>
      </c>
      <c r="N1295" s="315">
        <v>1000</v>
      </c>
      <c r="O1295" s="217">
        <f t="shared" si="20"/>
        <v>16237.919999999809</v>
      </c>
    </row>
    <row r="1296" spans="1:15" ht="22.05" hidden="1" customHeight="1" x14ac:dyDescent="0.2">
      <c r="A1296" s="216">
        <v>45722</v>
      </c>
      <c r="B1296" s="20" t="s">
        <v>185</v>
      </c>
      <c r="C1296" s="41">
        <v>53894</v>
      </c>
      <c r="D1296" s="22"/>
      <c r="E1296" s="203" t="s">
        <v>2026</v>
      </c>
      <c r="F1296" s="20" t="s">
        <v>79</v>
      </c>
      <c r="G1296" s="41"/>
      <c r="H1296" s="21" t="s">
        <v>22</v>
      </c>
      <c r="I1296" s="21" t="s">
        <v>103</v>
      </c>
      <c r="J1296" s="21" t="s">
        <v>95</v>
      </c>
      <c r="K1296" s="203" t="s">
        <v>1529</v>
      </c>
      <c r="L1296" s="55"/>
      <c r="M1296" s="315">
        <v>0</v>
      </c>
      <c r="N1296" s="315">
        <v>1010</v>
      </c>
      <c r="O1296" s="217">
        <f t="shared" si="20"/>
        <v>15227.919999999809</v>
      </c>
    </row>
    <row r="1297" spans="1:15" s="28" customFormat="1" ht="22.05" hidden="1" customHeight="1" x14ac:dyDescent="0.2">
      <c r="A1297" s="216">
        <v>45722</v>
      </c>
      <c r="B1297" s="20" t="s">
        <v>185</v>
      </c>
      <c r="C1297" s="41">
        <v>53895</v>
      </c>
      <c r="D1297" s="22"/>
      <c r="E1297" s="203" t="s">
        <v>2027</v>
      </c>
      <c r="F1297" s="20" t="s">
        <v>79</v>
      </c>
      <c r="G1297" s="41"/>
      <c r="H1297" s="21" t="s">
        <v>22</v>
      </c>
      <c r="I1297" s="21" t="s">
        <v>103</v>
      </c>
      <c r="J1297" s="21" t="s">
        <v>102</v>
      </c>
      <c r="K1297" s="203" t="s">
        <v>2033</v>
      </c>
      <c r="L1297" s="41"/>
      <c r="M1297" s="315">
        <v>0</v>
      </c>
      <c r="N1297" s="315">
        <v>250</v>
      </c>
      <c r="O1297" s="217">
        <f t="shared" si="20"/>
        <v>14977.919999999809</v>
      </c>
    </row>
    <row r="1298" spans="1:15" s="28" customFormat="1" ht="22.05" hidden="1" customHeight="1" x14ac:dyDescent="0.2">
      <c r="A1298" s="216">
        <v>45722</v>
      </c>
      <c r="B1298" s="20" t="s">
        <v>185</v>
      </c>
      <c r="C1298" s="41">
        <v>53896</v>
      </c>
      <c r="D1298" s="22"/>
      <c r="E1298" s="203" t="s">
        <v>1607</v>
      </c>
      <c r="F1298" s="20" t="s">
        <v>79</v>
      </c>
      <c r="G1298" s="41"/>
      <c r="H1298" s="21" t="s">
        <v>22</v>
      </c>
      <c r="I1298" s="21" t="s">
        <v>103</v>
      </c>
      <c r="J1298" s="21" t="s">
        <v>94</v>
      </c>
      <c r="K1298" s="203" t="s">
        <v>134</v>
      </c>
      <c r="L1298" s="41"/>
      <c r="M1298" s="315">
        <v>0</v>
      </c>
      <c r="N1298" s="315">
        <v>1000</v>
      </c>
      <c r="O1298" s="217">
        <f t="shared" si="20"/>
        <v>13977.919999999809</v>
      </c>
    </row>
    <row r="1299" spans="1:15" s="28" customFormat="1" ht="22.05" hidden="1" customHeight="1" x14ac:dyDescent="0.2">
      <c r="A1299" s="216">
        <v>45722</v>
      </c>
      <c r="B1299" s="20" t="s">
        <v>185</v>
      </c>
      <c r="C1299" s="41">
        <v>53897</v>
      </c>
      <c r="D1299" s="22"/>
      <c r="E1299" s="203" t="s">
        <v>1146</v>
      </c>
      <c r="F1299" s="20" t="s">
        <v>79</v>
      </c>
      <c r="G1299" s="41"/>
      <c r="H1299" s="21" t="s">
        <v>22</v>
      </c>
      <c r="I1299" s="21" t="s">
        <v>103</v>
      </c>
      <c r="J1299" s="21" t="s">
        <v>60</v>
      </c>
      <c r="K1299" s="203" t="s">
        <v>141</v>
      </c>
      <c r="L1299" s="41"/>
      <c r="M1299" s="315">
        <v>0</v>
      </c>
      <c r="N1299" s="315">
        <v>2500</v>
      </c>
      <c r="O1299" s="217">
        <f t="shared" si="20"/>
        <v>11477.919999999809</v>
      </c>
    </row>
    <row r="1300" spans="1:15" s="28" customFormat="1" ht="22.05" hidden="1" customHeight="1" x14ac:dyDescent="0.2">
      <c r="A1300" s="216">
        <v>45722</v>
      </c>
      <c r="B1300" s="20" t="s">
        <v>185</v>
      </c>
      <c r="C1300" s="41">
        <v>53898</v>
      </c>
      <c r="D1300" s="22"/>
      <c r="E1300" s="203" t="s">
        <v>2028</v>
      </c>
      <c r="F1300" s="20" t="s">
        <v>79</v>
      </c>
      <c r="G1300" s="41"/>
      <c r="H1300" s="21" t="s">
        <v>22</v>
      </c>
      <c r="I1300" s="21" t="s">
        <v>103</v>
      </c>
      <c r="J1300" s="21" t="s">
        <v>60</v>
      </c>
      <c r="K1300" s="203" t="s">
        <v>135</v>
      </c>
      <c r="L1300" s="41"/>
      <c r="M1300" s="315">
        <v>0</v>
      </c>
      <c r="N1300" s="315">
        <v>250</v>
      </c>
      <c r="O1300" s="217">
        <f t="shared" si="20"/>
        <v>11227.919999999809</v>
      </c>
    </row>
    <row r="1301" spans="1:15" s="28" customFormat="1" ht="22.05" hidden="1" customHeight="1" x14ac:dyDescent="0.2">
      <c r="A1301" s="216">
        <v>45722</v>
      </c>
      <c r="B1301" s="20" t="s">
        <v>185</v>
      </c>
      <c r="C1301" s="41">
        <v>53899</v>
      </c>
      <c r="D1301" s="22"/>
      <c r="E1301" s="203" t="s">
        <v>2029</v>
      </c>
      <c r="F1301" s="20" t="s">
        <v>79</v>
      </c>
      <c r="G1301" s="41"/>
      <c r="H1301" s="21" t="s">
        <v>22</v>
      </c>
      <c r="I1301" s="21" t="s">
        <v>103</v>
      </c>
      <c r="J1301" s="21" t="s">
        <v>214</v>
      </c>
      <c r="K1301" s="203" t="s">
        <v>210</v>
      </c>
      <c r="L1301" s="41"/>
      <c r="M1301" s="315">
        <v>0</v>
      </c>
      <c r="N1301" s="315">
        <v>280</v>
      </c>
      <c r="O1301" s="217">
        <f t="shared" si="20"/>
        <v>10947.919999999809</v>
      </c>
    </row>
    <row r="1302" spans="1:15" s="28" customFormat="1" ht="22.05" hidden="1" customHeight="1" x14ac:dyDescent="0.2">
      <c r="A1302" s="216">
        <v>45722</v>
      </c>
      <c r="B1302" s="20" t="s">
        <v>185</v>
      </c>
      <c r="C1302" s="41">
        <v>53900</v>
      </c>
      <c r="D1302" s="22"/>
      <c r="E1302" s="203" t="s">
        <v>539</v>
      </c>
      <c r="F1302" s="20" t="s">
        <v>79</v>
      </c>
      <c r="G1302" s="41"/>
      <c r="H1302" s="21" t="s">
        <v>22</v>
      </c>
      <c r="I1302" s="21" t="s">
        <v>53</v>
      </c>
      <c r="J1302" s="21" t="s">
        <v>112</v>
      </c>
      <c r="K1302" s="203" t="s">
        <v>2034</v>
      </c>
      <c r="L1302" s="41"/>
      <c r="M1302" s="315">
        <v>0</v>
      </c>
      <c r="N1302" s="315">
        <v>500</v>
      </c>
      <c r="O1302" s="217">
        <f t="shared" si="20"/>
        <v>10447.919999999809</v>
      </c>
    </row>
    <row r="1303" spans="1:15" s="28" customFormat="1" ht="22.05" hidden="1" customHeight="1" x14ac:dyDescent="0.2">
      <c r="A1303" s="216">
        <v>45722</v>
      </c>
      <c r="B1303" s="20" t="s">
        <v>185</v>
      </c>
      <c r="C1303" s="41">
        <v>53901</v>
      </c>
      <c r="D1303" s="22"/>
      <c r="E1303" s="203" t="s">
        <v>1607</v>
      </c>
      <c r="F1303" s="20" t="s">
        <v>79</v>
      </c>
      <c r="G1303" s="41"/>
      <c r="H1303" s="21" t="s">
        <v>22</v>
      </c>
      <c r="I1303" s="21" t="s">
        <v>103</v>
      </c>
      <c r="J1303" s="21" t="s">
        <v>94</v>
      </c>
      <c r="K1303" s="203" t="s">
        <v>163</v>
      </c>
      <c r="L1303" s="41"/>
      <c r="M1303" s="315">
        <v>0</v>
      </c>
      <c r="N1303" s="315">
        <v>1000</v>
      </c>
      <c r="O1303" s="217">
        <f t="shared" si="20"/>
        <v>9447.9199999998091</v>
      </c>
    </row>
    <row r="1304" spans="1:15" s="28" customFormat="1" ht="22.05" hidden="1" customHeight="1" x14ac:dyDescent="0.2">
      <c r="A1304" s="216">
        <v>45722</v>
      </c>
      <c r="B1304" s="20" t="s">
        <v>185</v>
      </c>
      <c r="C1304" s="41">
        <v>53902</v>
      </c>
      <c r="D1304" s="22"/>
      <c r="E1304" s="203" t="s">
        <v>2030</v>
      </c>
      <c r="F1304" s="20" t="s">
        <v>79</v>
      </c>
      <c r="G1304" s="41"/>
      <c r="H1304" s="21" t="s">
        <v>22</v>
      </c>
      <c r="I1304" s="21" t="s">
        <v>56</v>
      </c>
      <c r="J1304" s="21" t="s">
        <v>116</v>
      </c>
      <c r="K1304" s="203" t="s">
        <v>122</v>
      </c>
      <c r="L1304" s="41"/>
      <c r="M1304" s="315">
        <v>0</v>
      </c>
      <c r="N1304" s="315">
        <v>200</v>
      </c>
      <c r="O1304" s="217">
        <f t="shared" si="20"/>
        <v>9247.9199999998091</v>
      </c>
    </row>
    <row r="1305" spans="1:15" s="28" customFormat="1" ht="22.05" hidden="1" customHeight="1" x14ac:dyDescent="0.2">
      <c r="A1305" s="216">
        <v>45722</v>
      </c>
      <c r="B1305" s="20" t="s">
        <v>185</v>
      </c>
      <c r="C1305" s="41">
        <v>53903</v>
      </c>
      <c r="D1305" s="22"/>
      <c r="E1305" s="203" t="s">
        <v>1607</v>
      </c>
      <c r="F1305" s="20" t="s">
        <v>79</v>
      </c>
      <c r="G1305" s="41"/>
      <c r="H1305" s="21" t="s">
        <v>22</v>
      </c>
      <c r="I1305" s="21" t="s">
        <v>103</v>
      </c>
      <c r="J1305" s="21" t="s">
        <v>94</v>
      </c>
      <c r="K1305" s="203" t="s">
        <v>140</v>
      </c>
      <c r="L1305" s="41"/>
      <c r="M1305" s="315">
        <v>0</v>
      </c>
      <c r="N1305" s="315">
        <v>1000</v>
      </c>
      <c r="O1305" s="217">
        <f t="shared" si="20"/>
        <v>8247.9199999998091</v>
      </c>
    </row>
    <row r="1306" spans="1:15" s="28" customFormat="1" ht="22.05" hidden="1" customHeight="1" x14ac:dyDescent="0.2">
      <c r="A1306" s="216">
        <v>45722</v>
      </c>
      <c r="B1306" s="20" t="s">
        <v>185</v>
      </c>
      <c r="C1306" s="41">
        <v>53904</v>
      </c>
      <c r="D1306" s="22"/>
      <c r="E1306" s="203" t="s">
        <v>1607</v>
      </c>
      <c r="F1306" s="20" t="s">
        <v>79</v>
      </c>
      <c r="G1306" s="41"/>
      <c r="H1306" s="21" t="s">
        <v>22</v>
      </c>
      <c r="I1306" s="21" t="s">
        <v>103</v>
      </c>
      <c r="J1306" s="21" t="s">
        <v>60</v>
      </c>
      <c r="K1306" s="203" t="s">
        <v>133</v>
      </c>
      <c r="L1306" s="41"/>
      <c r="M1306" s="315">
        <v>0</v>
      </c>
      <c r="N1306" s="315">
        <v>500</v>
      </c>
      <c r="O1306" s="217">
        <f t="shared" si="20"/>
        <v>7747.9199999998091</v>
      </c>
    </row>
    <row r="1307" spans="1:15" s="28" customFormat="1" ht="22.05" hidden="1" customHeight="1" x14ac:dyDescent="0.2">
      <c r="A1307" s="216">
        <v>45722</v>
      </c>
      <c r="B1307" s="20" t="s">
        <v>185</v>
      </c>
      <c r="C1307" s="41">
        <v>53905</v>
      </c>
      <c r="D1307" s="22"/>
      <c r="E1307" s="203" t="s">
        <v>166</v>
      </c>
      <c r="F1307" s="20" t="s">
        <v>79</v>
      </c>
      <c r="G1307" s="41"/>
      <c r="H1307" s="21" t="s">
        <v>22</v>
      </c>
      <c r="I1307" s="21" t="s">
        <v>103</v>
      </c>
      <c r="J1307" s="21" t="s">
        <v>60</v>
      </c>
      <c r="K1307" s="203" t="s">
        <v>133</v>
      </c>
      <c r="L1307" s="41"/>
      <c r="M1307" s="315">
        <v>0</v>
      </c>
      <c r="N1307" s="315">
        <v>200</v>
      </c>
      <c r="O1307" s="217">
        <f t="shared" si="20"/>
        <v>7547.9199999998091</v>
      </c>
    </row>
    <row r="1308" spans="1:15" s="28" customFormat="1" ht="22.05" hidden="1" customHeight="1" x14ac:dyDescent="0.2">
      <c r="A1308" s="216">
        <v>45722</v>
      </c>
      <c r="B1308" s="20" t="s">
        <v>185</v>
      </c>
      <c r="C1308" s="41">
        <v>53906</v>
      </c>
      <c r="D1308" s="22"/>
      <c r="E1308" s="203" t="s">
        <v>2031</v>
      </c>
      <c r="F1308" s="20" t="s">
        <v>79</v>
      </c>
      <c r="G1308" s="41"/>
      <c r="H1308" s="21" t="s">
        <v>21</v>
      </c>
      <c r="I1308" s="21" t="s">
        <v>29</v>
      </c>
      <c r="J1308" s="21" t="s">
        <v>209</v>
      </c>
      <c r="K1308" s="203"/>
      <c r="L1308" s="203" t="s">
        <v>3770</v>
      </c>
      <c r="M1308" s="315">
        <v>20110</v>
      </c>
      <c r="N1308" s="315">
        <v>0</v>
      </c>
      <c r="O1308" s="217">
        <f t="shared" si="20"/>
        <v>27657.919999999809</v>
      </c>
    </row>
    <row r="1309" spans="1:15" s="28" customFormat="1" ht="22.05" hidden="1" customHeight="1" x14ac:dyDescent="0.2">
      <c r="A1309" s="216">
        <v>45722</v>
      </c>
      <c r="B1309" s="20" t="s">
        <v>185</v>
      </c>
      <c r="C1309" s="41">
        <v>53907</v>
      </c>
      <c r="D1309" s="22"/>
      <c r="E1309" s="203" t="s">
        <v>2032</v>
      </c>
      <c r="F1309" s="20" t="s">
        <v>79</v>
      </c>
      <c r="G1309" s="41"/>
      <c r="H1309" s="21" t="s">
        <v>22</v>
      </c>
      <c r="I1309" s="21" t="s">
        <v>103</v>
      </c>
      <c r="J1309" s="21" t="s">
        <v>94</v>
      </c>
      <c r="K1309" s="203" t="s">
        <v>210</v>
      </c>
      <c r="L1309" s="41"/>
      <c r="M1309" s="315">
        <v>0</v>
      </c>
      <c r="N1309" s="315">
        <v>13000</v>
      </c>
      <c r="O1309" s="217">
        <f t="shared" si="20"/>
        <v>14657.919999999809</v>
      </c>
    </row>
    <row r="1310" spans="1:15" s="28" customFormat="1" ht="22.05" hidden="1" customHeight="1" x14ac:dyDescent="0.2">
      <c r="A1310" s="216">
        <v>45722</v>
      </c>
      <c r="B1310" s="20" t="s">
        <v>185</v>
      </c>
      <c r="C1310" s="41">
        <v>53908</v>
      </c>
      <c r="D1310" s="22"/>
      <c r="E1310" s="203" t="s">
        <v>1607</v>
      </c>
      <c r="F1310" s="20" t="s">
        <v>79</v>
      </c>
      <c r="G1310" s="41"/>
      <c r="H1310" s="21" t="s">
        <v>22</v>
      </c>
      <c r="I1310" s="21" t="s">
        <v>103</v>
      </c>
      <c r="J1310" s="21" t="s">
        <v>94</v>
      </c>
      <c r="K1310" s="203" t="s">
        <v>210</v>
      </c>
      <c r="L1310" s="41"/>
      <c r="M1310" s="315">
        <v>0</v>
      </c>
      <c r="N1310" s="315">
        <v>500</v>
      </c>
      <c r="O1310" s="217">
        <f t="shared" si="20"/>
        <v>14157.919999999809</v>
      </c>
    </row>
    <row r="1311" spans="1:15" s="28" customFormat="1" ht="22.05" hidden="1" customHeight="1" x14ac:dyDescent="0.2">
      <c r="A1311" s="216">
        <v>45723</v>
      </c>
      <c r="B1311" s="20" t="s">
        <v>185</v>
      </c>
      <c r="C1311" s="41">
        <v>53910</v>
      </c>
      <c r="D1311" s="22"/>
      <c r="E1311" s="203" t="s">
        <v>1607</v>
      </c>
      <c r="F1311" s="20" t="s">
        <v>79</v>
      </c>
      <c r="G1311" s="41"/>
      <c r="H1311" s="21" t="s">
        <v>22</v>
      </c>
      <c r="I1311" s="21" t="s">
        <v>103</v>
      </c>
      <c r="J1311" s="21" t="s">
        <v>94</v>
      </c>
      <c r="K1311" s="203" t="s">
        <v>134</v>
      </c>
      <c r="L1311" s="41"/>
      <c r="M1311" s="315">
        <v>0</v>
      </c>
      <c r="N1311" s="315">
        <v>1000</v>
      </c>
      <c r="O1311" s="217">
        <f t="shared" si="20"/>
        <v>13157.919999999809</v>
      </c>
    </row>
    <row r="1312" spans="1:15" s="28" customFormat="1" ht="22.05" hidden="1" customHeight="1" x14ac:dyDescent="0.2">
      <c r="A1312" s="216">
        <v>45723</v>
      </c>
      <c r="B1312" s="20" t="s">
        <v>185</v>
      </c>
      <c r="C1312" s="41">
        <v>53911</v>
      </c>
      <c r="D1312" s="22"/>
      <c r="E1312" s="203" t="s">
        <v>802</v>
      </c>
      <c r="F1312" s="20" t="s">
        <v>79</v>
      </c>
      <c r="G1312" s="41"/>
      <c r="H1312" s="21" t="s">
        <v>22</v>
      </c>
      <c r="I1312" s="21" t="s">
        <v>103</v>
      </c>
      <c r="J1312" s="21" t="s">
        <v>96</v>
      </c>
      <c r="K1312" s="203" t="s">
        <v>134</v>
      </c>
      <c r="L1312" s="41"/>
      <c r="M1312" s="315">
        <v>0</v>
      </c>
      <c r="N1312" s="315">
        <v>600</v>
      </c>
      <c r="O1312" s="217">
        <f t="shared" si="20"/>
        <v>12557.919999999809</v>
      </c>
    </row>
    <row r="1313" spans="1:15" ht="22.05" hidden="1" customHeight="1" x14ac:dyDescent="0.2">
      <c r="A1313" s="216">
        <v>45723</v>
      </c>
      <c r="B1313" s="20" t="s">
        <v>185</v>
      </c>
      <c r="C1313" s="41">
        <v>53912</v>
      </c>
      <c r="D1313" s="22"/>
      <c r="E1313" s="203" t="s">
        <v>2035</v>
      </c>
      <c r="F1313" s="20" t="s">
        <v>79</v>
      </c>
      <c r="G1313" s="41"/>
      <c r="H1313" s="21" t="s">
        <v>22</v>
      </c>
      <c r="I1313" s="21" t="s">
        <v>56</v>
      </c>
      <c r="J1313" s="21" t="s">
        <v>212</v>
      </c>
      <c r="K1313" s="203" t="s">
        <v>503</v>
      </c>
      <c r="L1313" s="55"/>
      <c r="M1313" s="315">
        <v>0</v>
      </c>
      <c r="N1313" s="315">
        <v>600</v>
      </c>
      <c r="O1313" s="217">
        <f t="shared" si="20"/>
        <v>11957.919999999809</v>
      </c>
    </row>
    <row r="1314" spans="1:15" ht="22.05" hidden="1" customHeight="1" x14ac:dyDescent="0.2">
      <c r="A1314" s="216">
        <v>45723</v>
      </c>
      <c r="B1314" s="20" t="s">
        <v>185</v>
      </c>
      <c r="C1314" s="41">
        <v>53913</v>
      </c>
      <c r="D1314" s="22"/>
      <c r="E1314" s="203" t="s">
        <v>2036</v>
      </c>
      <c r="F1314" s="20" t="s">
        <v>79</v>
      </c>
      <c r="G1314" s="41"/>
      <c r="H1314" s="21" t="s">
        <v>22</v>
      </c>
      <c r="I1314" s="21" t="s">
        <v>103</v>
      </c>
      <c r="J1314" s="21" t="s">
        <v>93</v>
      </c>
      <c r="K1314" s="203" t="s">
        <v>368</v>
      </c>
      <c r="L1314" s="55"/>
      <c r="M1314" s="315">
        <v>0</v>
      </c>
      <c r="N1314" s="315">
        <v>500</v>
      </c>
      <c r="O1314" s="217">
        <f t="shared" si="20"/>
        <v>11457.919999999809</v>
      </c>
    </row>
    <row r="1315" spans="1:15" ht="22.05" hidden="1" customHeight="1" x14ac:dyDescent="0.2">
      <c r="A1315" s="216">
        <v>45723</v>
      </c>
      <c r="B1315" s="20" t="s">
        <v>185</v>
      </c>
      <c r="C1315" s="41">
        <v>53914</v>
      </c>
      <c r="D1315" s="22"/>
      <c r="E1315" s="203" t="s">
        <v>1607</v>
      </c>
      <c r="F1315" s="20" t="s">
        <v>79</v>
      </c>
      <c r="G1315" s="41"/>
      <c r="H1315" s="21" t="s">
        <v>22</v>
      </c>
      <c r="I1315" s="21" t="s">
        <v>103</v>
      </c>
      <c r="J1315" s="21" t="s">
        <v>94</v>
      </c>
      <c r="K1315" s="304" t="s">
        <v>140</v>
      </c>
      <c r="L1315" s="55"/>
      <c r="M1315" s="315">
        <v>0</v>
      </c>
      <c r="N1315" s="315">
        <v>1000</v>
      </c>
      <c r="O1315" s="217">
        <f t="shared" si="20"/>
        <v>10457.919999999809</v>
      </c>
    </row>
    <row r="1316" spans="1:15" ht="22.05" hidden="1" customHeight="1" x14ac:dyDescent="0.2">
      <c r="A1316" s="216">
        <v>45723</v>
      </c>
      <c r="B1316" s="20" t="s">
        <v>185</v>
      </c>
      <c r="C1316" s="41">
        <v>53915</v>
      </c>
      <c r="D1316" s="22"/>
      <c r="E1316" s="203" t="s">
        <v>1607</v>
      </c>
      <c r="F1316" s="20" t="s">
        <v>79</v>
      </c>
      <c r="G1316" s="41"/>
      <c r="H1316" s="21" t="s">
        <v>22</v>
      </c>
      <c r="I1316" s="21" t="s">
        <v>103</v>
      </c>
      <c r="J1316" s="21" t="s">
        <v>94</v>
      </c>
      <c r="K1316" s="203" t="s">
        <v>368</v>
      </c>
      <c r="L1316" s="55"/>
      <c r="M1316" s="315">
        <v>0</v>
      </c>
      <c r="N1316" s="315">
        <v>1000</v>
      </c>
      <c r="O1316" s="217">
        <f t="shared" si="20"/>
        <v>9457.9199999998091</v>
      </c>
    </row>
    <row r="1317" spans="1:15" ht="22.05" hidden="1" customHeight="1" x14ac:dyDescent="0.2">
      <c r="A1317" s="216">
        <v>45723</v>
      </c>
      <c r="B1317" s="20" t="s">
        <v>185</v>
      </c>
      <c r="C1317" s="41">
        <v>53916</v>
      </c>
      <c r="D1317" s="22"/>
      <c r="E1317" s="203" t="s">
        <v>2037</v>
      </c>
      <c r="F1317" s="20" t="s">
        <v>79</v>
      </c>
      <c r="G1317" s="41"/>
      <c r="H1317" s="21" t="s">
        <v>22</v>
      </c>
      <c r="I1317" s="21" t="s">
        <v>103</v>
      </c>
      <c r="J1317" s="21" t="s">
        <v>94</v>
      </c>
      <c r="K1317" s="203" t="s">
        <v>210</v>
      </c>
      <c r="L1317" s="55"/>
      <c r="M1317" s="315">
        <v>0</v>
      </c>
      <c r="N1317" s="315">
        <v>2600</v>
      </c>
      <c r="O1317" s="217">
        <f t="shared" ref="O1317:O1388" si="21">O1316+M1317-N1317</f>
        <v>6857.9199999998091</v>
      </c>
    </row>
    <row r="1318" spans="1:15" ht="22.05" hidden="1" customHeight="1" x14ac:dyDescent="0.2">
      <c r="A1318" s="216">
        <v>45723</v>
      </c>
      <c r="B1318" s="20" t="s">
        <v>185</v>
      </c>
      <c r="C1318" s="41">
        <v>53917</v>
      </c>
      <c r="D1318" s="22"/>
      <c r="E1318" s="203" t="s">
        <v>2038</v>
      </c>
      <c r="F1318" s="20" t="s">
        <v>79</v>
      </c>
      <c r="G1318" s="41"/>
      <c r="H1318" s="21" t="s">
        <v>22</v>
      </c>
      <c r="I1318" s="21" t="s">
        <v>103</v>
      </c>
      <c r="J1318" s="21" t="s">
        <v>94</v>
      </c>
      <c r="K1318" s="203" t="s">
        <v>465</v>
      </c>
      <c r="L1318" s="55"/>
      <c r="M1318" s="315">
        <v>0</v>
      </c>
      <c r="N1318" s="315">
        <v>3500</v>
      </c>
      <c r="O1318" s="217">
        <f t="shared" si="21"/>
        <v>3357.9199999998091</v>
      </c>
    </row>
    <row r="1319" spans="1:15" ht="22.05" hidden="1" customHeight="1" x14ac:dyDescent="0.2">
      <c r="A1319" s="216">
        <v>45723</v>
      </c>
      <c r="B1319" s="20" t="s">
        <v>185</v>
      </c>
      <c r="C1319" s="41">
        <v>53918</v>
      </c>
      <c r="D1319" s="22"/>
      <c r="E1319" s="203" t="s">
        <v>127</v>
      </c>
      <c r="F1319" s="20" t="s">
        <v>79</v>
      </c>
      <c r="G1319" s="41"/>
      <c r="H1319" s="21" t="s">
        <v>22</v>
      </c>
      <c r="I1319" s="21" t="s">
        <v>54</v>
      </c>
      <c r="J1319" s="21" t="s">
        <v>63</v>
      </c>
      <c r="K1319" s="203" t="s">
        <v>141</v>
      </c>
      <c r="L1319" s="55"/>
      <c r="M1319" s="315">
        <v>0</v>
      </c>
      <c r="N1319" s="315">
        <v>1000</v>
      </c>
      <c r="O1319" s="217">
        <f t="shared" si="21"/>
        <v>2357.9199999998091</v>
      </c>
    </row>
    <row r="1320" spans="1:15" ht="22.05" hidden="1" customHeight="1" x14ac:dyDescent="0.2">
      <c r="A1320" s="216">
        <v>45723</v>
      </c>
      <c r="B1320" s="20" t="s">
        <v>185</v>
      </c>
      <c r="C1320" s="41">
        <v>53919</v>
      </c>
      <c r="D1320" s="22"/>
      <c r="E1320" s="203" t="s">
        <v>2039</v>
      </c>
      <c r="F1320" s="20" t="s">
        <v>79</v>
      </c>
      <c r="G1320" s="41"/>
      <c r="H1320" s="21" t="s">
        <v>21</v>
      </c>
      <c r="I1320" s="21" t="s">
        <v>81</v>
      </c>
      <c r="J1320" s="21" t="s">
        <v>182</v>
      </c>
      <c r="K1320" s="203"/>
      <c r="L1320" s="55"/>
      <c r="M1320" s="315">
        <v>442000</v>
      </c>
      <c r="N1320" s="315">
        <v>0</v>
      </c>
      <c r="O1320" s="217">
        <f t="shared" si="21"/>
        <v>444357.91999999981</v>
      </c>
    </row>
    <row r="1321" spans="1:15" ht="22.05" hidden="1" customHeight="1" x14ac:dyDescent="0.2">
      <c r="A1321" s="216">
        <v>45723</v>
      </c>
      <c r="B1321" s="20" t="s">
        <v>185</v>
      </c>
      <c r="C1321" s="41">
        <v>53920</v>
      </c>
      <c r="D1321" s="22"/>
      <c r="E1321" s="203" t="s">
        <v>2040</v>
      </c>
      <c r="F1321" s="20" t="s">
        <v>79</v>
      </c>
      <c r="G1321" s="41"/>
      <c r="H1321" s="21" t="s">
        <v>21</v>
      </c>
      <c r="I1321" s="21" t="s">
        <v>81</v>
      </c>
      <c r="J1321" s="21" t="s">
        <v>180</v>
      </c>
      <c r="K1321" s="203"/>
      <c r="L1321" s="55"/>
      <c r="M1321" s="315">
        <v>350000</v>
      </c>
      <c r="N1321" s="315">
        <v>0</v>
      </c>
      <c r="O1321" s="217">
        <f t="shared" si="21"/>
        <v>794357.91999999981</v>
      </c>
    </row>
    <row r="1322" spans="1:15" ht="22.05" hidden="1" customHeight="1" x14ac:dyDescent="0.2">
      <c r="A1322" s="216">
        <v>45723</v>
      </c>
      <c r="B1322" s="20" t="s">
        <v>185</v>
      </c>
      <c r="C1322" s="41">
        <v>53921</v>
      </c>
      <c r="D1322" s="22"/>
      <c r="E1322" s="203" t="s">
        <v>2041</v>
      </c>
      <c r="F1322" s="20" t="s">
        <v>79</v>
      </c>
      <c r="G1322" s="41"/>
      <c r="H1322" s="21" t="s">
        <v>21</v>
      </c>
      <c r="I1322" s="21" t="s">
        <v>81</v>
      </c>
      <c r="J1322" s="21" t="s">
        <v>167</v>
      </c>
      <c r="K1322" s="203"/>
      <c r="L1322" s="55"/>
      <c r="M1322" s="315">
        <v>31081.09</v>
      </c>
      <c r="N1322" s="315">
        <v>0</v>
      </c>
      <c r="O1322" s="217">
        <f t="shared" si="21"/>
        <v>825439.00999999978</v>
      </c>
    </row>
    <row r="1323" spans="1:15" ht="22.05" hidden="1" customHeight="1" x14ac:dyDescent="0.2">
      <c r="A1323" s="216">
        <v>45723</v>
      </c>
      <c r="B1323" s="20" t="s">
        <v>185</v>
      </c>
      <c r="C1323" s="301">
        <v>53922</v>
      </c>
      <c r="D1323" s="22"/>
      <c r="E1323" s="307" t="s">
        <v>2042</v>
      </c>
      <c r="F1323" s="20" t="s">
        <v>79</v>
      </c>
      <c r="G1323" s="41"/>
      <c r="H1323" s="21" t="s">
        <v>21</v>
      </c>
      <c r="I1323" s="21" t="s">
        <v>81</v>
      </c>
      <c r="J1323" s="21" t="s">
        <v>167</v>
      </c>
      <c r="K1323" s="203"/>
      <c r="L1323" s="55"/>
      <c r="M1323" s="315">
        <v>31081.09</v>
      </c>
      <c r="N1323" s="315">
        <v>0</v>
      </c>
      <c r="O1323" s="217">
        <f t="shared" si="21"/>
        <v>856520.09999999974</v>
      </c>
    </row>
    <row r="1324" spans="1:15" ht="22.05" hidden="1" customHeight="1" x14ac:dyDescent="0.2">
      <c r="A1324" s="216">
        <v>45723</v>
      </c>
      <c r="B1324" s="20" t="s">
        <v>185</v>
      </c>
      <c r="C1324" s="41">
        <v>53923</v>
      </c>
      <c r="D1324" s="22"/>
      <c r="E1324" s="203" t="s">
        <v>2043</v>
      </c>
      <c r="F1324" s="20" t="s">
        <v>79</v>
      </c>
      <c r="G1324" s="41"/>
      <c r="H1324" s="21" t="s">
        <v>21</v>
      </c>
      <c r="I1324" s="21" t="s">
        <v>81</v>
      </c>
      <c r="J1324" s="21" t="s">
        <v>167</v>
      </c>
      <c r="K1324" s="203"/>
      <c r="L1324" s="55"/>
      <c r="M1324" s="315">
        <v>59234.48</v>
      </c>
      <c r="N1324" s="315">
        <v>0</v>
      </c>
      <c r="O1324" s="217">
        <f t="shared" si="21"/>
        <v>915754.57999999973</v>
      </c>
    </row>
    <row r="1325" spans="1:15" ht="22.05" hidden="1" customHeight="1" x14ac:dyDescent="0.2">
      <c r="A1325" s="216">
        <v>45723</v>
      </c>
      <c r="B1325" s="20" t="s">
        <v>185</v>
      </c>
      <c r="C1325" s="301">
        <v>53924</v>
      </c>
      <c r="D1325" s="22"/>
      <c r="E1325" s="307" t="s">
        <v>2044</v>
      </c>
      <c r="F1325" s="20" t="s">
        <v>79</v>
      </c>
      <c r="G1325" s="41"/>
      <c r="H1325" s="21" t="s">
        <v>21</v>
      </c>
      <c r="I1325" s="21" t="s">
        <v>81</v>
      </c>
      <c r="J1325" s="21" t="s">
        <v>167</v>
      </c>
      <c r="K1325" s="203"/>
      <c r="L1325" s="55"/>
      <c r="M1325" s="315">
        <v>16898.21</v>
      </c>
      <c r="N1325" s="315">
        <v>0</v>
      </c>
      <c r="O1325" s="217">
        <f t="shared" si="21"/>
        <v>932652.78999999969</v>
      </c>
    </row>
    <row r="1326" spans="1:15" ht="22.05" hidden="1" customHeight="1" x14ac:dyDescent="0.2">
      <c r="A1326" s="216">
        <v>45723</v>
      </c>
      <c r="B1326" s="20" t="s">
        <v>185</v>
      </c>
      <c r="C1326" s="301">
        <v>53925</v>
      </c>
      <c r="D1326" s="22"/>
      <c r="E1326" s="307" t="s">
        <v>1671</v>
      </c>
      <c r="F1326" s="20" t="s">
        <v>79</v>
      </c>
      <c r="G1326" s="41"/>
      <c r="H1326" s="21" t="s">
        <v>22</v>
      </c>
      <c r="I1326" s="21" t="s">
        <v>103</v>
      </c>
      <c r="J1326" s="21" t="s">
        <v>94</v>
      </c>
      <c r="K1326" s="203" t="s">
        <v>2050</v>
      </c>
      <c r="L1326" s="55"/>
      <c r="M1326" s="315">
        <v>0</v>
      </c>
      <c r="N1326" s="315">
        <v>1500</v>
      </c>
      <c r="O1326" s="217">
        <f t="shared" si="21"/>
        <v>931152.78999999969</v>
      </c>
    </row>
    <row r="1327" spans="1:15" ht="22.05" hidden="1" customHeight="1" x14ac:dyDescent="0.2">
      <c r="A1327" s="216">
        <v>45723</v>
      </c>
      <c r="B1327" s="20" t="s">
        <v>185</v>
      </c>
      <c r="C1327" s="301">
        <v>53926</v>
      </c>
      <c r="D1327" s="22"/>
      <c r="E1327" s="307" t="s">
        <v>376</v>
      </c>
      <c r="F1327" s="20" t="s">
        <v>79</v>
      </c>
      <c r="G1327" s="41"/>
      <c r="H1327" s="21" t="s">
        <v>22</v>
      </c>
      <c r="I1327" s="21" t="s">
        <v>54</v>
      </c>
      <c r="J1327" s="21" t="s">
        <v>41</v>
      </c>
      <c r="K1327" s="203" t="s">
        <v>387</v>
      </c>
      <c r="L1327" s="55"/>
      <c r="M1327" s="315">
        <v>0</v>
      </c>
      <c r="N1327" s="315">
        <v>2400</v>
      </c>
      <c r="O1327" s="217">
        <f t="shared" si="21"/>
        <v>928752.78999999969</v>
      </c>
    </row>
    <row r="1328" spans="1:15" ht="22.05" hidden="1" customHeight="1" x14ac:dyDescent="0.2">
      <c r="A1328" s="216">
        <v>45723</v>
      </c>
      <c r="B1328" s="20" t="s">
        <v>185</v>
      </c>
      <c r="C1328" s="301">
        <v>53927</v>
      </c>
      <c r="D1328" s="22"/>
      <c r="E1328" s="203" t="s">
        <v>2045</v>
      </c>
      <c r="F1328" s="20" t="s">
        <v>79</v>
      </c>
      <c r="G1328" s="41"/>
      <c r="H1328" s="21" t="s">
        <v>22</v>
      </c>
      <c r="I1328" s="21" t="s">
        <v>103</v>
      </c>
      <c r="J1328" s="21" t="s">
        <v>214</v>
      </c>
      <c r="K1328" s="203" t="s">
        <v>235</v>
      </c>
      <c r="L1328" s="303"/>
      <c r="M1328" s="315">
        <v>0</v>
      </c>
      <c r="N1328" s="315">
        <v>230</v>
      </c>
      <c r="O1328" s="217">
        <f t="shared" si="21"/>
        <v>928522.78999999969</v>
      </c>
    </row>
    <row r="1329" spans="1:15" s="28" customFormat="1" ht="22.05" hidden="1" customHeight="1" x14ac:dyDescent="0.2">
      <c r="A1329" s="216">
        <v>45723</v>
      </c>
      <c r="B1329" s="20" t="s">
        <v>185</v>
      </c>
      <c r="C1329" s="301">
        <v>53928</v>
      </c>
      <c r="D1329" s="22"/>
      <c r="E1329" s="203" t="s">
        <v>1235</v>
      </c>
      <c r="F1329" s="20" t="s">
        <v>79</v>
      </c>
      <c r="G1329" s="41"/>
      <c r="H1329" s="21" t="s">
        <v>22</v>
      </c>
      <c r="I1329" s="21" t="s">
        <v>80</v>
      </c>
      <c r="J1329" s="21" t="s">
        <v>66</v>
      </c>
      <c r="K1329" s="203" t="s">
        <v>135</v>
      </c>
      <c r="L1329" s="303"/>
      <c r="M1329" s="315">
        <v>0</v>
      </c>
      <c r="N1329" s="315">
        <v>250</v>
      </c>
      <c r="O1329" s="217">
        <f t="shared" si="21"/>
        <v>928272.78999999969</v>
      </c>
    </row>
    <row r="1330" spans="1:15" s="28" customFormat="1" ht="22.05" hidden="1" customHeight="1" x14ac:dyDescent="0.2">
      <c r="A1330" s="216">
        <v>45723</v>
      </c>
      <c r="B1330" s="20" t="s">
        <v>185</v>
      </c>
      <c r="C1330" s="301">
        <v>53929</v>
      </c>
      <c r="D1330" s="22"/>
      <c r="E1330" s="203" t="s">
        <v>224</v>
      </c>
      <c r="F1330" s="20" t="s">
        <v>79</v>
      </c>
      <c r="G1330" s="41"/>
      <c r="H1330" s="21" t="s">
        <v>21</v>
      </c>
      <c r="I1330" s="21" t="s">
        <v>28</v>
      </c>
      <c r="J1330" s="21" t="s">
        <v>199</v>
      </c>
      <c r="K1330" s="203"/>
      <c r="L1330" s="303"/>
      <c r="M1330" s="315">
        <v>16990</v>
      </c>
      <c r="N1330" s="315">
        <v>0</v>
      </c>
      <c r="O1330" s="217">
        <f t="shared" si="21"/>
        <v>945262.78999999969</v>
      </c>
    </row>
    <row r="1331" spans="1:15" s="28" customFormat="1" ht="22.05" hidden="1" customHeight="1" x14ac:dyDescent="0.2">
      <c r="A1331" s="216">
        <v>45723</v>
      </c>
      <c r="B1331" s="20" t="s">
        <v>185</v>
      </c>
      <c r="C1331" s="301">
        <v>53930</v>
      </c>
      <c r="D1331" s="22"/>
      <c r="E1331" s="203" t="s">
        <v>2046</v>
      </c>
      <c r="F1331" s="20" t="s">
        <v>79</v>
      </c>
      <c r="G1331" s="41"/>
      <c r="H1331" s="21" t="s">
        <v>22</v>
      </c>
      <c r="I1331" s="21" t="s">
        <v>103</v>
      </c>
      <c r="J1331" s="21" t="s">
        <v>94</v>
      </c>
      <c r="K1331" s="203" t="s">
        <v>2051</v>
      </c>
      <c r="L1331" s="303"/>
      <c r="M1331" s="315">
        <v>0</v>
      </c>
      <c r="N1331" s="315">
        <v>1295</v>
      </c>
      <c r="O1331" s="217">
        <f t="shared" si="21"/>
        <v>943967.78999999969</v>
      </c>
    </row>
    <row r="1332" spans="1:15" s="28" customFormat="1" ht="22.05" hidden="1" customHeight="1" x14ac:dyDescent="0.2">
      <c r="A1332" s="216">
        <v>45723</v>
      </c>
      <c r="B1332" s="20" t="s">
        <v>185</v>
      </c>
      <c r="C1332" s="41">
        <v>53931</v>
      </c>
      <c r="D1332" s="22"/>
      <c r="E1332" s="203" t="s">
        <v>158</v>
      </c>
      <c r="F1332" s="20" t="s">
        <v>79</v>
      </c>
      <c r="G1332" s="41"/>
      <c r="H1332" s="21" t="s">
        <v>22</v>
      </c>
      <c r="I1332" s="21" t="s">
        <v>56</v>
      </c>
      <c r="J1332" s="21" t="s">
        <v>116</v>
      </c>
      <c r="K1332" s="203" t="s">
        <v>139</v>
      </c>
      <c r="L1332" s="41"/>
      <c r="M1332" s="315">
        <v>0</v>
      </c>
      <c r="N1332" s="315">
        <v>850</v>
      </c>
      <c r="O1332" s="217">
        <f t="shared" si="21"/>
        <v>943117.78999999969</v>
      </c>
    </row>
    <row r="1333" spans="1:15" s="28" customFormat="1" ht="22.05" hidden="1" customHeight="1" x14ac:dyDescent="0.2">
      <c r="A1333" s="216">
        <v>45723</v>
      </c>
      <c r="B1333" s="20" t="s">
        <v>185</v>
      </c>
      <c r="C1333" s="41">
        <v>53932</v>
      </c>
      <c r="D1333" s="22"/>
      <c r="E1333" s="203" t="s">
        <v>2047</v>
      </c>
      <c r="F1333" s="20" t="s">
        <v>79</v>
      </c>
      <c r="G1333" s="41"/>
      <c r="H1333" s="21" t="s">
        <v>22</v>
      </c>
      <c r="I1333" s="21" t="s">
        <v>29</v>
      </c>
      <c r="J1333" s="21" t="s">
        <v>201</v>
      </c>
      <c r="K1333" s="203" t="s">
        <v>122</v>
      </c>
      <c r="L1333" s="41"/>
      <c r="M1333" s="315">
        <v>0</v>
      </c>
      <c r="N1333" s="315">
        <v>6000</v>
      </c>
      <c r="O1333" s="217">
        <f t="shared" si="21"/>
        <v>937117.78999999969</v>
      </c>
    </row>
    <row r="1334" spans="1:15" s="28" customFormat="1" ht="22.05" hidden="1" customHeight="1" x14ac:dyDescent="0.2">
      <c r="A1334" s="216">
        <v>45723</v>
      </c>
      <c r="B1334" s="20" t="s">
        <v>185</v>
      </c>
      <c r="C1334" s="41">
        <v>53933</v>
      </c>
      <c r="D1334" s="22"/>
      <c r="E1334" s="203" t="s">
        <v>1578</v>
      </c>
      <c r="F1334" s="20" t="s">
        <v>79</v>
      </c>
      <c r="G1334" s="41"/>
      <c r="H1334" s="21" t="s">
        <v>22</v>
      </c>
      <c r="I1334" s="21" t="s">
        <v>56</v>
      </c>
      <c r="J1334" s="21" t="s">
        <v>88</v>
      </c>
      <c r="K1334" s="203" t="s">
        <v>265</v>
      </c>
      <c r="L1334" s="41"/>
      <c r="M1334" s="315">
        <v>0</v>
      </c>
      <c r="N1334" s="315">
        <v>1500</v>
      </c>
      <c r="O1334" s="217">
        <f t="shared" si="21"/>
        <v>935617.78999999969</v>
      </c>
    </row>
    <row r="1335" spans="1:15" s="28" customFormat="1" ht="22.05" hidden="1" customHeight="1" x14ac:dyDescent="0.2">
      <c r="A1335" s="216">
        <v>45723</v>
      </c>
      <c r="B1335" s="20" t="s">
        <v>185</v>
      </c>
      <c r="C1335" s="41">
        <v>53934</v>
      </c>
      <c r="D1335" s="22"/>
      <c r="E1335" s="203" t="s">
        <v>1791</v>
      </c>
      <c r="F1335" s="20" t="s">
        <v>79</v>
      </c>
      <c r="G1335" s="41"/>
      <c r="H1335" s="21" t="s">
        <v>22</v>
      </c>
      <c r="I1335" s="21" t="s">
        <v>103</v>
      </c>
      <c r="J1335" s="21" t="s">
        <v>94</v>
      </c>
      <c r="K1335" s="203" t="s">
        <v>2052</v>
      </c>
      <c r="L1335" s="303"/>
      <c r="M1335" s="315">
        <v>0</v>
      </c>
      <c r="N1335" s="315">
        <v>12875</v>
      </c>
      <c r="O1335" s="217">
        <f t="shared" si="21"/>
        <v>922742.78999999969</v>
      </c>
    </row>
    <row r="1336" spans="1:15" s="28" customFormat="1" ht="22.05" hidden="1" customHeight="1" x14ac:dyDescent="0.2">
      <c r="A1336" s="216">
        <v>45723</v>
      </c>
      <c r="B1336" s="20" t="s">
        <v>185</v>
      </c>
      <c r="C1336" s="41">
        <v>53935</v>
      </c>
      <c r="D1336" s="22"/>
      <c r="E1336" s="203" t="s">
        <v>2048</v>
      </c>
      <c r="F1336" s="20" t="s">
        <v>79</v>
      </c>
      <c r="G1336" s="41"/>
      <c r="H1336" s="21" t="s">
        <v>22</v>
      </c>
      <c r="I1336" s="21" t="s">
        <v>54</v>
      </c>
      <c r="J1336" s="21" t="s">
        <v>64</v>
      </c>
      <c r="K1336" s="203" t="s">
        <v>413</v>
      </c>
      <c r="L1336" s="303"/>
      <c r="M1336" s="315">
        <v>0</v>
      </c>
      <c r="N1336" s="315">
        <v>10000</v>
      </c>
      <c r="O1336" s="217">
        <f t="shared" si="21"/>
        <v>912742.78999999969</v>
      </c>
    </row>
    <row r="1337" spans="1:15" s="28" customFormat="1" ht="22.05" hidden="1" customHeight="1" x14ac:dyDescent="0.2">
      <c r="A1337" s="216">
        <v>45723</v>
      </c>
      <c r="B1337" s="20" t="s">
        <v>185</v>
      </c>
      <c r="C1337" s="41">
        <v>53936</v>
      </c>
      <c r="D1337" s="22"/>
      <c r="E1337" s="203" t="s">
        <v>2049</v>
      </c>
      <c r="F1337" s="20" t="s">
        <v>79</v>
      </c>
      <c r="G1337" s="41"/>
      <c r="H1337" s="21" t="s">
        <v>22</v>
      </c>
      <c r="I1337" s="21" t="s">
        <v>54</v>
      </c>
      <c r="J1337" s="21" t="s">
        <v>64</v>
      </c>
      <c r="K1337" s="203" t="s">
        <v>241</v>
      </c>
      <c r="L1337" s="303"/>
      <c r="M1337" s="315">
        <v>0</v>
      </c>
      <c r="N1337" s="315">
        <v>10700</v>
      </c>
      <c r="O1337" s="217">
        <f t="shared" si="21"/>
        <v>902042.78999999969</v>
      </c>
    </row>
    <row r="1338" spans="1:15" s="28" customFormat="1" ht="22.05" hidden="1" customHeight="1" x14ac:dyDescent="0.2">
      <c r="A1338" s="216">
        <v>45723</v>
      </c>
      <c r="B1338" s="20" t="s">
        <v>185</v>
      </c>
      <c r="C1338" s="41">
        <v>53937</v>
      </c>
      <c r="D1338" s="22"/>
      <c r="E1338" s="203" t="s">
        <v>353</v>
      </c>
      <c r="F1338" s="20" t="s">
        <v>79</v>
      </c>
      <c r="G1338" s="41"/>
      <c r="H1338" s="21" t="s">
        <v>22</v>
      </c>
      <c r="I1338" s="21" t="s">
        <v>54</v>
      </c>
      <c r="J1338" s="21" t="s">
        <v>64</v>
      </c>
      <c r="K1338" s="203" t="s">
        <v>241</v>
      </c>
      <c r="L1338" s="303"/>
      <c r="M1338" s="315">
        <v>0</v>
      </c>
      <c r="N1338" s="315">
        <v>1200</v>
      </c>
      <c r="O1338" s="217">
        <f t="shared" si="21"/>
        <v>900842.78999999969</v>
      </c>
    </row>
    <row r="1339" spans="1:15" s="28" customFormat="1" ht="22.05" hidden="1" customHeight="1" x14ac:dyDescent="0.2">
      <c r="A1339" s="216">
        <v>45723</v>
      </c>
      <c r="B1339" s="20" t="s">
        <v>185</v>
      </c>
      <c r="C1339" s="41">
        <v>53938</v>
      </c>
      <c r="D1339" s="22"/>
      <c r="E1339" s="203" t="s">
        <v>1417</v>
      </c>
      <c r="F1339" s="20" t="s">
        <v>79</v>
      </c>
      <c r="G1339" s="41"/>
      <c r="H1339" s="21" t="s">
        <v>22</v>
      </c>
      <c r="I1339" s="21" t="s">
        <v>54</v>
      </c>
      <c r="J1339" s="21" t="s">
        <v>32</v>
      </c>
      <c r="K1339" s="203" t="s">
        <v>390</v>
      </c>
      <c r="L1339" s="41"/>
      <c r="M1339" s="315">
        <v>0</v>
      </c>
      <c r="N1339" s="315">
        <v>2000</v>
      </c>
      <c r="O1339" s="217">
        <f t="shared" si="21"/>
        <v>898842.78999999969</v>
      </c>
    </row>
    <row r="1340" spans="1:15" s="28" customFormat="1" ht="22.05" hidden="1" customHeight="1" x14ac:dyDescent="0.2">
      <c r="A1340" s="216">
        <v>45724</v>
      </c>
      <c r="B1340" s="20" t="s">
        <v>185</v>
      </c>
      <c r="C1340" s="41">
        <v>53940</v>
      </c>
      <c r="D1340" s="22"/>
      <c r="E1340" s="203" t="s">
        <v>531</v>
      </c>
      <c r="F1340" s="20" t="s">
        <v>79</v>
      </c>
      <c r="G1340" s="41"/>
      <c r="H1340" s="21" t="s">
        <v>22</v>
      </c>
      <c r="I1340" s="21" t="s">
        <v>53</v>
      </c>
      <c r="J1340" s="21" t="s">
        <v>112</v>
      </c>
      <c r="K1340" s="203" t="s">
        <v>231</v>
      </c>
      <c r="L1340" s="41"/>
      <c r="M1340" s="315">
        <v>0</v>
      </c>
      <c r="N1340" s="315">
        <v>36360</v>
      </c>
      <c r="O1340" s="217">
        <f t="shared" si="21"/>
        <v>862482.78999999969</v>
      </c>
    </row>
    <row r="1341" spans="1:15" s="28" customFormat="1" ht="22.05" hidden="1" customHeight="1" x14ac:dyDescent="0.2">
      <c r="A1341" s="216">
        <v>45724</v>
      </c>
      <c r="B1341" s="20" t="s">
        <v>185</v>
      </c>
      <c r="C1341" s="41">
        <v>53941</v>
      </c>
      <c r="D1341" s="22"/>
      <c r="E1341" s="203" t="s">
        <v>150</v>
      </c>
      <c r="F1341" s="20" t="s">
        <v>79</v>
      </c>
      <c r="G1341" s="41"/>
      <c r="H1341" s="21" t="s">
        <v>22</v>
      </c>
      <c r="I1341" s="21" t="s">
        <v>81</v>
      </c>
      <c r="J1341" s="21" t="s">
        <v>200</v>
      </c>
      <c r="K1341" s="203" t="s">
        <v>122</v>
      </c>
      <c r="L1341" s="41"/>
      <c r="M1341" s="315">
        <v>0</v>
      </c>
      <c r="N1341" s="315">
        <v>282500</v>
      </c>
      <c r="O1341" s="217">
        <f t="shared" si="21"/>
        <v>579982.78999999969</v>
      </c>
    </row>
    <row r="1342" spans="1:15" s="28" customFormat="1" ht="22.05" hidden="1" customHeight="1" x14ac:dyDescent="0.2">
      <c r="A1342" s="216">
        <v>45724</v>
      </c>
      <c r="B1342" s="20" t="s">
        <v>185</v>
      </c>
      <c r="C1342" s="41">
        <v>53942</v>
      </c>
      <c r="D1342" s="22"/>
      <c r="E1342" s="203" t="s">
        <v>2053</v>
      </c>
      <c r="F1342" s="20" t="s">
        <v>79</v>
      </c>
      <c r="G1342" s="41"/>
      <c r="H1342" s="21" t="s">
        <v>22</v>
      </c>
      <c r="I1342" s="21" t="s">
        <v>103</v>
      </c>
      <c r="J1342" s="21" t="s">
        <v>60</v>
      </c>
      <c r="K1342" s="203" t="s">
        <v>133</v>
      </c>
      <c r="L1342" s="41"/>
      <c r="M1342" s="315">
        <v>0</v>
      </c>
      <c r="N1342" s="315">
        <v>1300</v>
      </c>
      <c r="O1342" s="217">
        <f t="shared" si="21"/>
        <v>578682.78999999969</v>
      </c>
    </row>
    <row r="1343" spans="1:15" s="28" customFormat="1" ht="22.05" hidden="1" customHeight="1" x14ac:dyDescent="0.2">
      <c r="A1343" s="216">
        <v>45724</v>
      </c>
      <c r="B1343" s="20" t="s">
        <v>185</v>
      </c>
      <c r="C1343" s="41">
        <v>53943</v>
      </c>
      <c r="D1343" s="22"/>
      <c r="E1343" s="203" t="s">
        <v>239</v>
      </c>
      <c r="F1343" s="20" t="s">
        <v>79</v>
      </c>
      <c r="G1343" s="41"/>
      <c r="H1343" s="21" t="s">
        <v>22</v>
      </c>
      <c r="I1343" s="21" t="s">
        <v>54</v>
      </c>
      <c r="J1343" s="21" t="s">
        <v>64</v>
      </c>
      <c r="K1343" s="203" t="s">
        <v>298</v>
      </c>
      <c r="L1343" s="41"/>
      <c r="M1343" s="315">
        <v>0</v>
      </c>
      <c r="N1343" s="315">
        <v>2000</v>
      </c>
      <c r="O1343" s="217">
        <f t="shared" si="21"/>
        <v>576682.78999999969</v>
      </c>
    </row>
    <row r="1344" spans="1:15" ht="22.05" hidden="1" customHeight="1" x14ac:dyDescent="0.2">
      <c r="A1344" s="216">
        <v>45724</v>
      </c>
      <c r="B1344" s="20" t="s">
        <v>185</v>
      </c>
      <c r="C1344" s="41">
        <v>53944</v>
      </c>
      <c r="D1344" s="22"/>
      <c r="E1344" s="203" t="s">
        <v>1607</v>
      </c>
      <c r="F1344" s="20" t="s">
        <v>79</v>
      </c>
      <c r="G1344" s="41"/>
      <c r="H1344" s="21" t="s">
        <v>22</v>
      </c>
      <c r="I1344" s="21" t="s">
        <v>103</v>
      </c>
      <c r="J1344" s="21" t="s">
        <v>94</v>
      </c>
      <c r="K1344" s="203" t="s">
        <v>134</v>
      </c>
      <c r="L1344" s="55"/>
      <c r="M1344" s="315">
        <v>0</v>
      </c>
      <c r="N1344" s="315">
        <v>2000</v>
      </c>
      <c r="O1344" s="217">
        <f t="shared" si="21"/>
        <v>574682.78999999969</v>
      </c>
    </row>
    <row r="1345" spans="1:15" ht="22.05" hidden="1" customHeight="1" x14ac:dyDescent="0.2">
      <c r="A1345" s="216">
        <v>45724</v>
      </c>
      <c r="B1345" s="20" t="s">
        <v>185</v>
      </c>
      <c r="C1345" s="41">
        <v>53945</v>
      </c>
      <c r="D1345" s="22"/>
      <c r="E1345" s="203" t="s">
        <v>2054</v>
      </c>
      <c r="F1345" s="20" t="s">
        <v>79</v>
      </c>
      <c r="G1345" s="41"/>
      <c r="H1345" s="21" t="s">
        <v>22</v>
      </c>
      <c r="I1345" s="21" t="s">
        <v>103</v>
      </c>
      <c r="J1345" s="21" t="s">
        <v>96</v>
      </c>
      <c r="K1345" s="203" t="s">
        <v>134</v>
      </c>
      <c r="L1345" s="55"/>
      <c r="M1345" s="315">
        <v>0</v>
      </c>
      <c r="N1345" s="315">
        <v>253</v>
      </c>
      <c r="O1345" s="217">
        <f t="shared" si="21"/>
        <v>574429.78999999969</v>
      </c>
    </row>
    <row r="1346" spans="1:15" ht="22.05" hidden="1" customHeight="1" x14ac:dyDescent="0.2">
      <c r="A1346" s="216">
        <v>45724</v>
      </c>
      <c r="B1346" s="20" t="s">
        <v>185</v>
      </c>
      <c r="C1346" s="41">
        <v>53946</v>
      </c>
      <c r="D1346" s="22"/>
      <c r="E1346" s="203" t="s">
        <v>158</v>
      </c>
      <c r="F1346" s="20" t="s">
        <v>79</v>
      </c>
      <c r="G1346" s="41"/>
      <c r="H1346" s="21" t="s">
        <v>22</v>
      </c>
      <c r="I1346" s="21" t="s">
        <v>56</v>
      </c>
      <c r="J1346" s="21" t="s">
        <v>116</v>
      </c>
      <c r="K1346" s="203" t="s">
        <v>139</v>
      </c>
      <c r="L1346" s="55"/>
      <c r="M1346" s="315">
        <v>0</v>
      </c>
      <c r="N1346" s="315">
        <v>450</v>
      </c>
      <c r="O1346" s="217">
        <f t="shared" si="21"/>
        <v>573979.78999999969</v>
      </c>
    </row>
    <row r="1347" spans="1:15" ht="22.05" hidden="1" customHeight="1" x14ac:dyDescent="0.2">
      <c r="A1347" s="216">
        <v>45724</v>
      </c>
      <c r="B1347" s="20" t="s">
        <v>185</v>
      </c>
      <c r="C1347" s="41">
        <v>53947</v>
      </c>
      <c r="D1347" s="22"/>
      <c r="E1347" s="203" t="s">
        <v>1607</v>
      </c>
      <c r="F1347" s="20" t="s">
        <v>79</v>
      </c>
      <c r="G1347" s="41"/>
      <c r="H1347" s="21" t="s">
        <v>22</v>
      </c>
      <c r="I1347" s="21" t="s">
        <v>103</v>
      </c>
      <c r="J1347" s="21" t="s">
        <v>94</v>
      </c>
      <c r="K1347" s="203" t="s">
        <v>140</v>
      </c>
      <c r="L1347" s="55"/>
      <c r="M1347" s="315">
        <v>0</v>
      </c>
      <c r="N1347" s="315">
        <v>1000</v>
      </c>
      <c r="O1347" s="217">
        <f t="shared" si="21"/>
        <v>572979.78999999969</v>
      </c>
    </row>
    <row r="1348" spans="1:15" ht="22.05" hidden="1" customHeight="1" x14ac:dyDescent="0.2">
      <c r="A1348" s="216">
        <v>45724</v>
      </c>
      <c r="B1348" s="20" t="s">
        <v>185</v>
      </c>
      <c r="C1348" s="41">
        <v>53948</v>
      </c>
      <c r="D1348" s="22"/>
      <c r="E1348" s="203" t="s">
        <v>2055</v>
      </c>
      <c r="F1348" s="20" t="s">
        <v>79</v>
      </c>
      <c r="G1348" s="41"/>
      <c r="H1348" s="21" t="s">
        <v>22</v>
      </c>
      <c r="I1348" s="21" t="s">
        <v>103</v>
      </c>
      <c r="J1348" s="21" t="s">
        <v>214</v>
      </c>
      <c r="K1348" s="203" t="s">
        <v>2059</v>
      </c>
      <c r="L1348" s="55"/>
      <c r="M1348" s="315">
        <v>0</v>
      </c>
      <c r="N1348" s="315">
        <v>400</v>
      </c>
      <c r="O1348" s="217">
        <f t="shared" si="21"/>
        <v>572579.78999999969</v>
      </c>
    </row>
    <row r="1349" spans="1:15" ht="22.05" hidden="1" customHeight="1" x14ac:dyDescent="0.2">
      <c r="A1349" s="216">
        <v>45724</v>
      </c>
      <c r="B1349" s="20" t="s">
        <v>185</v>
      </c>
      <c r="C1349" s="41">
        <v>53949</v>
      </c>
      <c r="D1349" s="22"/>
      <c r="E1349" s="203" t="s">
        <v>396</v>
      </c>
      <c r="F1349" s="20" t="s">
        <v>79</v>
      </c>
      <c r="G1349" s="41"/>
      <c r="H1349" s="21" t="s">
        <v>22</v>
      </c>
      <c r="I1349" s="21" t="s">
        <v>54</v>
      </c>
      <c r="J1349" s="21" t="s">
        <v>64</v>
      </c>
      <c r="K1349" s="203" t="s">
        <v>976</v>
      </c>
      <c r="L1349" s="55"/>
      <c r="M1349" s="315">
        <v>0</v>
      </c>
      <c r="N1349" s="315">
        <v>8500</v>
      </c>
      <c r="O1349" s="217">
        <f t="shared" si="21"/>
        <v>564079.78999999969</v>
      </c>
    </row>
    <row r="1350" spans="1:15" ht="22.05" hidden="1" customHeight="1" x14ac:dyDescent="0.2">
      <c r="A1350" s="216">
        <v>45724</v>
      </c>
      <c r="B1350" s="20" t="s">
        <v>185</v>
      </c>
      <c r="C1350" s="41">
        <v>53950</v>
      </c>
      <c r="D1350" s="22"/>
      <c r="E1350" s="203" t="s">
        <v>1607</v>
      </c>
      <c r="F1350" s="20" t="s">
        <v>79</v>
      </c>
      <c r="G1350" s="41"/>
      <c r="H1350" s="21" t="s">
        <v>22</v>
      </c>
      <c r="I1350" s="21" t="s">
        <v>103</v>
      </c>
      <c r="J1350" s="21" t="s">
        <v>94</v>
      </c>
      <c r="K1350" s="203" t="s">
        <v>1836</v>
      </c>
      <c r="L1350" s="55"/>
      <c r="M1350" s="315">
        <v>0</v>
      </c>
      <c r="N1350" s="315">
        <v>1000</v>
      </c>
      <c r="O1350" s="217">
        <f t="shared" si="21"/>
        <v>563079.78999999969</v>
      </c>
    </row>
    <row r="1351" spans="1:15" ht="22.05" hidden="1" customHeight="1" x14ac:dyDescent="0.2">
      <c r="A1351" s="216">
        <v>45724</v>
      </c>
      <c r="B1351" s="20" t="s">
        <v>185</v>
      </c>
      <c r="C1351" s="41">
        <v>53951</v>
      </c>
      <c r="D1351" s="22"/>
      <c r="E1351" s="203" t="s">
        <v>402</v>
      </c>
      <c r="F1351" s="20" t="s">
        <v>79</v>
      </c>
      <c r="G1351" s="41"/>
      <c r="H1351" s="21" t="s">
        <v>22</v>
      </c>
      <c r="I1351" s="21" t="s">
        <v>80</v>
      </c>
      <c r="J1351" s="21" t="s">
        <v>66</v>
      </c>
      <c r="K1351" s="203" t="s">
        <v>544</v>
      </c>
      <c r="L1351" s="55"/>
      <c r="M1351" s="315">
        <v>0</v>
      </c>
      <c r="N1351" s="315">
        <v>700</v>
      </c>
      <c r="O1351" s="217">
        <f t="shared" si="21"/>
        <v>562379.78999999969</v>
      </c>
    </row>
    <row r="1352" spans="1:15" ht="22.05" hidden="1" customHeight="1" x14ac:dyDescent="0.2">
      <c r="A1352" s="216">
        <v>45724</v>
      </c>
      <c r="B1352" s="20" t="s">
        <v>185</v>
      </c>
      <c r="C1352" s="41">
        <v>53952</v>
      </c>
      <c r="D1352" s="22"/>
      <c r="E1352" s="203" t="s">
        <v>1607</v>
      </c>
      <c r="F1352" s="20" t="s">
        <v>79</v>
      </c>
      <c r="G1352" s="41"/>
      <c r="H1352" s="21" t="s">
        <v>22</v>
      </c>
      <c r="I1352" s="21" t="s">
        <v>103</v>
      </c>
      <c r="J1352" s="21" t="s">
        <v>94</v>
      </c>
      <c r="K1352" s="203" t="s">
        <v>210</v>
      </c>
      <c r="L1352" s="55"/>
      <c r="M1352" s="315">
        <v>0</v>
      </c>
      <c r="N1352" s="315">
        <v>500</v>
      </c>
      <c r="O1352" s="217">
        <f t="shared" si="21"/>
        <v>561879.78999999969</v>
      </c>
    </row>
    <row r="1353" spans="1:15" ht="22.05" hidden="1" customHeight="1" x14ac:dyDescent="0.2">
      <c r="A1353" s="216">
        <v>45724</v>
      </c>
      <c r="B1353" s="20" t="s">
        <v>185</v>
      </c>
      <c r="C1353" s="41">
        <v>53953</v>
      </c>
      <c r="D1353" s="22"/>
      <c r="E1353" s="203" t="s">
        <v>204</v>
      </c>
      <c r="F1353" s="20" t="s">
        <v>79</v>
      </c>
      <c r="G1353" s="41"/>
      <c r="H1353" s="21" t="s">
        <v>22</v>
      </c>
      <c r="I1353" s="21" t="s">
        <v>103</v>
      </c>
      <c r="J1353" s="21" t="s">
        <v>102</v>
      </c>
      <c r="K1353" s="203" t="s">
        <v>235</v>
      </c>
      <c r="L1353" s="55"/>
      <c r="M1353" s="315">
        <v>0</v>
      </c>
      <c r="N1353" s="315">
        <v>1000</v>
      </c>
      <c r="O1353" s="217">
        <f t="shared" si="21"/>
        <v>560879.78999999969</v>
      </c>
    </row>
    <row r="1354" spans="1:15" ht="22.05" hidden="1" customHeight="1" x14ac:dyDescent="0.2">
      <c r="A1354" s="216">
        <v>45724</v>
      </c>
      <c r="B1354" s="20" t="s">
        <v>185</v>
      </c>
      <c r="C1354" s="41">
        <v>53954</v>
      </c>
      <c r="D1354" s="22"/>
      <c r="E1354" s="203" t="s">
        <v>143</v>
      </c>
      <c r="F1354" s="20" t="s">
        <v>79</v>
      </c>
      <c r="G1354" s="41"/>
      <c r="H1354" s="21" t="s">
        <v>22</v>
      </c>
      <c r="I1354" s="21" t="s">
        <v>53</v>
      </c>
      <c r="J1354" s="21" t="s">
        <v>114</v>
      </c>
      <c r="K1354" s="203" t="s">
        <v>273</v>
      </c>
      <c r="L1354" s="55"/>
      <c r="M1354" s="315">
        <v>0</v>
      </c>
      <c r="N1354" s="315">
        <v>5367</v>
      </c>
      <c r="O1354" s="217">
        <f t="shared" si="21"/>
        <v>555512.78999999969</v>
      </c>
    </row>
    <row r="1355" spans="1:15" ht="22.05" hidden="1" customHeight="1" x14ac:dyDescent="0.2">
      <c r="A1355" s="216">
        <v>45724</v>
      </c>
      <c r="B1355" s="20" t="s">
        <v>185</v>
      </c>
      <c r="C1355" s="41">
        <v>53955</v>
      </c>
      <c r="D1355" s="22"/>
      <c r="E1355" s="203" t="s">
        <v>143</v>
      </c>
      <c r="F1355" s="20" t="s">
        <v>79</v>
      </c>
      <c r="G1355" s="41"/>
      <c r="H1355" s="21" t="s">
        <v>22</v>
      </c>
      <c r="I1355" s="21" t="s">
        <v>53</v>
      </c>
      <c r="J1355" s="21" t="s">
        <v>114</v>
      </c>
      <c r="K1355" s="203" t="s">
        <v>149</v>
      </c>
      <c r="L1355" s="55"/>
      <c r="M1355" s="315">
        <v>0</v>
      </c>
      <c r="N1355" s="315">
        <v>21700</v>
      </c>
      <c r="O1355" s="217">
        <f t="shared" si="21"/>
        <v>533812.78999999969</v>
      </c>
    </row>
    <row r="1356" spans="1:15" ht="22.05" hidden="1" customHeight="1" x14ac:dyDescent="0.2">
      <c r="A1356" s="216">
        <v>45724</v>
      </c>
      <c r="B1356" s="20" t="s">
        <v>185</v>
      </c>
      <c r="C1356" s="41">
        <v>53956</v>
      </c>
      <c r="D1356" s="22"/>
      <c r="E1356" s="203" t="s">
        <v>143</v>
      </c>
      <c r="F1356" s="20" t="s">
        <v>79</v>
      </c>
      <c r="G1356" s="41"/>
      <c r="H1356" s="21" t="s">
        <v>22</v>
      </c>
      <c r="I1356" s="21" t="s">
        <v>53</v>
      </c>
      <c r="J1356" s="21" t="s">
        <v>112</v>
      </c>
      <c r="K1356" s="203" t="s">
        <v>419</v>
      </c>
      <c r="L1356" s="55"/>
      <c r="M1356" s="315">
        <v>0</v>
      </c>
      <c r="N1356" s="315">
        <v>6320</v>
      </c>
      <c r="O1356" s="217">
        <f t="shared" si="21"/>
        <v>527492.78999999969</v>
      </c>
    </row>
    <row r="1357" spans="1:15" ht="22.05" hidden="1" customHeight="1" x14ac:dyDescent="0.2">
      <c r="A1357" s="216">
        <v>45724</v>
      </c>
      <c r="B1357" s="20" t="s">
        <v>185</v>
      </c>
      <c r="C1357" s="41">
        <v>53957</v>
      </c>
      <c r="D1357" s="22"/>
      <c r="E1357" s="203" t="s">
        <v>143</v>
      </c>
      <c r="F1357" s="20" t="s">
        <v>79</v>
      </c>
      <c r="G1357" s="41"/>
      <c r="H1357" s="21" t="s">
        <v>22</v>
      </c>
      <c r="I1357" s="21" t="s">
        <v>53</v>
      </c>
      <c r="J1357" s="21" t="s">
        <v>112</v>
      </c>
      <c r="K1357" s="203" t="s">
        <v>1588</v>
      </c>
      <c r="L1357" s="55"/>
      <c r="M1357" s="315">
        <v>0</v>
      </c>
      <c r="N1357" s="315">
        <v>40050</v>
      </c>
      <c r="O1357" s="217">
        <f t="shared" si="21"/>
        <v>487442.78999999969</v>
      </c>
    </row>
    <row r="1358" spans="1:15" ht="22.05" hidden="1" customHeight="1" x14ac:dyDescent="0.2">
      <c r="A1358" s="216">
        <v>45724</v>
      </c>
      <c r="B1358" s="20" t="s">
        <v>185</v>
      </c>
      <c r="C1358" s="41">
        <v>53958</v>
      </c>
      <c r="D1358" s="22"/>
      <c r="E1358" s="203" t="s">
        <v>143</v>
      </c>
      <c r="F1358" s="20" t="s">
        <v>79</v>
      </c>
      <c r="G1358" s="41"/>
      <c r="H1358" s="21" t="s">
        <v>22</v>
      </c>
      <c r="I1358" s="21" t="s">
        <v>53</v>
      </c>
      <c r="J1358" s="21" t="s">
        <v>112</v>
      </c>
      <c r="K1358" s="203" t="s">
        <v>416</v>
      </c>
      <c r="L1358" s="55"/>
      <c r="M1358" s="315">
        <v>0</v>
      </c>
      <c r="N1358" s="315">
        <v>49049</v>
      </c>
      <c r="O1358" s="217">
        <f t="shared" si="21"/>
        <v>438393.78999999969</v>
      </c>
    </row>
    <row r="1359" spans="1:15" ht="22.05" hidden="1" customHeight="1" x14ac:dyDescent="0.2">
      <c r="A1359" s="216">
        <v>45724</v>
      </c>
      <c r="B1359" s="20" t="s">
        <v>185</v>
      </c>
      <c r="C1359" s="41">
        <v>53959</v>
      </c>
      <c r="D1359" s="22"/>
      <c r="E1359" s="203" t="s">
        <v>143</v>
      </c>
      <c r="F1359" s="20" t="s">
        <v>79</v>
      </c>
      <c r="G1359" s="41"/>
      <c r="H1359" s="21" t="s">
        <v>22</v>
      </c>
      <c r="I1359" s="21" t="s">
        <v>53</v>
      </c>
      <c r="J1359" s="21" t="s">
        <v>112</v>
      </c>
      <c r="K1359" s="203" t="s">
        <v>1702</v>
      </c>
      <c r="L1359" s="55"/>
      <c r="M1359" s="315">
        <v>0</v>
      </c>
      <c r="N1359" s="315">
        <v>21450</v>
      </c>
      <c r="O1359" s="217">
        <f t="shared" si="21"/>
        <v>416943.78999999969</v>
      </c>
    </row>
    <row r="1360" spans="1:15" ht="22.05" hidden="1" customHeight="1" x14ac:dyDescent="0.2">
      <c r="A1360" s="216">
        <v>45724</v>
      </c>
      <c r="B1360" s="20" t="s">
        <v>185</v>
      </c>
      <c r="C1360" s="41">
        <v>53960</v>
      </c>
      <c r="D1360" s="22"/>
      <c r="E1360" s="203" t="s">
        <v>143</v>
      </c>
      <c r="F1360" s="20" t="s">
        <v>79</v>
      </c>
      <c r="G1360" s="41"/>
      <c r="H1360" s="21" t="s">
        <v>22</v>
      </c>
      <c r="I1360" s="21" t="s">
        <v>53</v>
      </c>
      <c r="J1360" s="21" t="s">
        <v>112</v>
      </c>
      <c r="K1360" s="203" t="s">
        <v>1701</v>
      </c>
      <c r="L1360" s="55"/>
      <c r="M1360" s="315">
        <v>0</v>
      </c>
      <c r="N1360" s="315">
        <v>19850</v>
      </c>
      <c r="O1360" s="217">
        <f t="shared" si="21"/>
        <v>397093.78999999969</v>
      </c>
    </row>
    <row r="1361" spans="1:15" ht="22.05" hidden="1" customHeight="1" x14ac:dyDescent="0.2">
      <c r="A1361" s="216">
        <v>45724</v>
      </c>
      <c r="B1361" s="20" t="s">
        <v>185</v>
      </c>
      <c r="C1361" s="41">
        <v>53961</v>
      </c>
      <c r="D1361" s="22"/>
      <c r="E1361" s="203" t="s">
        <v>143</v>
      </c>
      <c r="F1361" s="20" t="s">
        <v>79</v>
      </c>
      <c r="G1361" s="41"/>
      <c r="H1361" s="21" t="s">
        <v>22</v>
      </c>
      <c r="I1361" s="21" t="s">
        <v>53</v>
      </c>
      <c r="J1361" s="21" t="s">
        <v>112</v>
      </c>
      <c r="K1361" s="203" t="s">
        <v>264</v>
      </c>
      <c r="L1361" s="55"/>
      <c r="M1361" s="315">
        <v>0</v>
      </c>
      <c r="N1361" s="315">
        <v>43705</v>
      </c>
      <c r="O1361" s="217">
        <f t="shared" si="21"/>
        <v>353388.78999999969</v>
      </c>
    </row>
    <row r="1362" spans="1:15" ht="22.05" hidden="1" customHeight="1" x14ac:dyDescent="0.2">
      <c r="A1362" s="216">
        <v>45724</v>
      </c>
      <c r="B1362" s="20" t="s">
        <v>185</v>
      </c>
      <c r="C1362" s="41">
        <v>53962</v>
      </c>
      <c r="D1362" s="22"/>
      <c r="E1362" s="203" t="s">
        <v>143</v>
      </c>
      <c r="F1362" s="20" t="s">
        <v>79</v>
      </c>
      <c r="G1362" s="41"/>
      <c r="H1362" s="21" t="s">
        <v>22</v>
      </c>
      <c r="I1362" s="21" t="s">
        <v>53</v>
      </c>
      <c r="J1362" s="21" t="s">
        <v>112</v>
      </c>
      <c r="K1362" s="203" t="s">
        <v>147</v>
      </c>
      <c r="L1362" s="55"/>
      <c r="M1362" s="315">
        <v>0</v>
      </c>
      <c r="N1362" s="315">
        <v>5450</v>
      </c>
      <c r="O1362" s="217">
        <f t="shared" si="21"/>
        <v>347938.78999999969</v>
      </c>
    </row>
    <row r="1363" spans="1:15" ht="22.05" hidden="1" customHeight="1" x14ac:dyDescent="0.2">
      <c r="A1363" s="216">
        <v>45724</v>
      </c>
      <c r="B1363" s="20" t="s">
        <v>185</v>
      </c>
      <c r="C1363" s="41">
        <v>53963</v>
      </c>
      <c r="D1363" s="22"/>
      <c r="E1363" s="203" t="s">
        <v>143</v>
      </c>
      <c r="F1363" s="20" t="s">
        <v>79</v>
      </c>
      <c r="G1363" s="41"/>
      <c r="H1363" s="21" t="s">
        <v>22</v>
      </c>
      <c r="I1363" s="21" t="s">
        <v>53</v>
      </c>
      <c r="J1363" s="21" t="s">
        <v>112</v>
      </c>
      <c r="K1363" s="203" t="s">
        <v>1703</v>
      </c>
      <c r="L1363" s="55"/>
      <c r="M1363" s="315">
        <v>0</v>
      </c>
      <c r="N1363" s="315">
        <v>46559</v>
      </c>
      <c r="O1363" s="217">
        <f t="shared" si="21"/>
        <v>301379.78999999969</v>
      </c>
    </row>
    <row r="1364" spans="1:15" ht="22.05" hidden="1" customHeight="1" x14ac:dyDescent="0.2">
      <c r="A1364" s="216">
        <v>45724</v>
      </c>
      <c r="B1364" s="20" t="s">
        <v>185</v>
      </c>
      <c r="C1364" s="41">
        <v>53964</v>
      </c>
      <c r="D1364" s="22"/>
      <c r="E1364" s="203" t="s">
        <v>143</v>
      </c>
      <c r="F1364" s="20" t="s">
        <v>79</v>
      </c>
      <c r="G1364" s="41"/>
      <c r="H1364" s="21" t="s">
        <v>22</v>
      </c>
      <c r="I1364" s="21" t="s">
        <v>53</v>
      </c>
      <c r="J1364" s="21" t="s">
        <v>112</v>
      </c>
      <c r="K1364" s="203" t="s">
        <v>1589</v>
      </c>
      <c r="L1364" s="55"/>
      <c r="M1364" s="315">
        <v>0</v>
      </c>
      <c r="N1364" s="315">
        <v>35404</v>
      </c>
      <c r="O1364" s="217">
        <f t="shared" si="21"/>
        <v>265975.78999999969</v>
      </c>
    </row>
    <row r="1365" spans="1:15" ht="22.05" hidden="1" customHeight="1" x14ac:dyDescent="0.2">
      <c r="A1365" s="216">
        <v>45724</v>
      </c>
      <c r="B1365" s="20" t="s">
        <v>185</v>
      </c>
      <c r="C1365" s="41">
        <v>53965</v>
      </c>
      <c r="D1365" s="22"/>
      <c r="E1365" s="334" t="s">
        <v>143</v>
      </c>
      <c r="F1365" s="329" t="s">
        <v>79</v>
      </c>
      <c r="G1365" s="330"/>
      <c r="H1365" s="331" t="s">
        <v>22</v>
      </c>
      <c r="I1365" s="331" t="s">
        <v>53</v>
      </c>
      <c r="J1365" s="331" t="s">
        <v>112</v>
      </c>
      <c r="K1365" s="332" t="s">
        <v>145</v>
      </c>
      <c r="L1365" s="333">
        <v>30067</v>
      </c>
      <c r="M1365" s="333">
        <v>0</v>
      </c>
      <c r="N1365" s="333">
        <f>L1365-N1366-N1367-N1368-N1369</f>
        <v>18967</v>
      </c>
      <c r="O1365" s="217">
        <f t="shared" si="21"/>
        <v>247008.78999999969</v>
      </c>
    </row>
    <row r="1366" spans="1:15" ht="22.05" hidden="1" customHeight="1" x14ac:dyDescent="0.2">
      <c r="A1366" s="216">
        <v>45724</v>
      </c>
      <c r="B1366" s="20" t="s">
        <v>185</v>
      </c>
      <c r="C1366" s="41">
        <v>53965</v>
      </c>
      <c r="D1366" s="22"/>
      <c r="E1366" s="334" t="s">
        <v>558</v>
      </c>
      <c r="F1366" s="329" t="s">
        <v>79</v>
      </c>
      <c r="G1366" s="330"/>
      <c r="H1366" s="331" t="s">
        <v>22</v>
      </c>
      <c r="I1366" s="331" t="s">
        <v>54</v>
      </c>
      <c r="J1366" s="331" t="s">
        <v>61</v>
      </c>
      <c r="K1366" s="332" t="s">
        <v>145</v>
      </c>
      <c r="L1366" s="333">
        <v>30067</v>
      </c>
      <c r="M1366" s="333">
        <v>0</v>
      </c>
      <c r="N1366" s="333">
        <v>1800</v>
      </c>
      <c r="O1366" s="217">
        <f t="shared" si="21"/>
        <v>245208.78999999969</v>
      </c>
    </row>
    <row r="1367" spans="1:15" ht="22.05" hidden="1" customHeight="1" x14ac:dyDescent="0.2">
      <c r="A1367" s="216">
        <v>45724</v>
      </c>
      <c r="B1367" s="20" t="s">
        <v>185</v>
      </c>
      <c r="C1367" s="41">
        <v>53965</v>
      </c>
      <c r="D1367" s="22"/>
      <c r="E1367" s="328" t="s">
        <v>555</v>
      </c>
      <c r="F1367" s="329" t="s">
        <v>79</v>
      </c>
      <c r="G1367" s="330"/>
      <c r="H1367" s="331" t="s">
        <v>22</v>
      </c>
      <c r="I1367" s="331" t="s">
        <v>54</v>
      </c>
      <c r="J1367" s="331" t="s">
        <v>61</v>
      </c>
      <c r="K1367" s="332" t="s">
        <v>145</v>
      </c>
      <c r="L1367" s="333">
        <v>30067</v>
      </c>
      <c r="M1367" s="333">
        <v>0</v>
      </c>
      <c r="N1367" s="333">
        <v>1500</v>
      </c>
      <c r="O1367" s="217">
        <f t="shared" si="21"/>
        <v>243708.78999999969</v>
      </c>
    </row>
    <row r="1368" spans="1:15" ht="22.05" hidden="1" customHeight="1" x14ac:dyDescent="0.2">
      <c r="A1368" s="216">
        <v>45724</v>
      </c>
      <c r="B1368" s="20" t="s">
        <v>185</v>
      </c>
      <c r="C1368" s="41">
        <v>53965</v>
      </c>
      <c r="D1368" s="22"/>
      <c r="E1368" s="328" t="s">
        <v>556</v>
      </c>
      <c r="F1368" s="329" t="s">
        <v>79</v>
      </c>
      <c r="G1368" s="330"/>
      <c r="H1368" s="331" t="s">
        <v>22</v>
      </c>
      <c r="I1368" s="331" t="s">
        <v>54</v>
      </c>
      <c r="J1368" s="331" t="s">
        <v>32</v>
      </c>
      <c r="K1368" s="332" t="s">
        <v>145</v>
      </c>
      <c r="L1368" s="333">
        <v>30067</v>
      </c>
      <c r="M1368" s="333">
        <v>0</v>
      </c>
      <c r="N1368" s="333">
        <v>6000</v>
      </c>
      <c r="O1368" s="217">
        <f t="shared" si="21"/>
        <v>237708.78999999969</v>
      </c>
    </row>
    <row r="1369" spans="1:15" ht="22.05" hidden="1" customHeight="1" x14ac:dyDescent="0.2">
      <c r="A1369" s="216">
        <v>45724</v>
      </c>
      <c r="B1369" s="20" t="s">
        <v>185</v>
      </c>
      <c r="C1369" s="41">
        <v>53965</v>
      </c>
      <c r="D1369" s="22"/>
      <c r="E1369" s="328" t="s">
        <v>557</v>
      </c>
      <c r="F1369" s="329" t="s">
        <v>79</v>
      </c>
      <c r="G1369" s="330"/>
      <c r="H1369" s="331" t="s">
        <v>22</v>
      </c>
      <c r="I1369" s="331" t="s">
        <v>54</v>
      </c>
      <c r="J1369" s="331" t="s">
        <v>63</v>
      </c>
      <c r="K1369" s="332" t="s">
        <v>145</v>
      </c>
      <c r="L1369" s="333">
        <v>30067</v>
      </c>
      <c r="M1369" s="333">
        <v>0</v>
      </c>
      <c r="N1369" s="333">
        <v>1800</v>
      </c>
      <c r="O1369" s="217">
        <f t="shared" si="21"/>
        <v>235908.78999999969</v>
      </c>
    </row>
    <row r="1370" spans="1:15" ht="22.05" hidden="1" customHeight="1" x14ac:dyDescent="0.2">
      <c r="A1370" s="216">
        <v>45724</v>
      </c>
      <c r="B1370" s="20" t="s">
        <v>185</v>
      </c>
      <c r="C1370" s="41">
        <v>53966</v>
      </c>
      <c r="D1370" s="22"/>
      <c r="E1370" s="328" t="s">
        <v>141</v>
      </c>
      <c r="F1370" s="329" t="s">
        <v>79</v>
      </c>
      <c r="G1370" s="330"/>
      <c r="H1370" s="331" t="s">
        <v>22</v>
      </c>
      <c r="I1370" s="331" t="s">
        <v>54</v>
      </c>
      <c r="J1370" s="331" t="s">
        <v>63</v>
      </c>
      <c r="K1370" s="332" t="s">
        <v>225</v>
      </c>
      <c r="L1370" s="333">
        <v>75000</v>
      </c>
      <c r="M1370" s="333">
        <v>0</v>
      </c>
      <c r="N1370" s="333">
        <v>10000</v>
      </c>
      <c r="O1370" s="217">
        <f t="shared" si="21"/>
        <v>225908.78999999969</v>
      </c>
    </row>
    <row r="1371" spans="1:15" ht="22.05" hidden="1" customHeight="1" x14ac:dyDescent="0.2">
      <c r="A1371" s="216">
        <v>45724</v>
      </c>
      <c r="B1371" s="20" t="s">
        <v>185</v>
      </c>
      <c r="C1371" s="41">
        <v>53966</v>
      </c>
      <c r="D1371" s="22"/>
      <c r="E1371" s="328" t="s">
        <v>559</v>
      </c>
      <c r="F1371" s="329" t="s">
        <v>79</v>
      </c>
      <c r="G1371" s="330"/>
      <c r="H1371" s="331" t="s">
        <v>22</v>
      </c>
      <c r="I1371" s="331" t="s">
        <v>54</v>
      </c>
      <c r="J1371" s="331" t="s">
        <v>41</v>
      </c>
      <c r="K1371" s="332" t="s">
        <v>225</v>
      </c>
      <c r="L1371" s="333">
        <v>75000</v>
      </c>
      <c r="M1371" s="333">
        <v>0</v>
      </c>
      <c r="N1371" s="333">
        <v>20000</v>
      </c>
      <c r="O1371" s="217">
        <f t="shared" si="21"/>
        <v>205908.78999999969</v>
      </c>
    </row>
    <row r="1372" spans="1:15" ht="22.05" hidden="1" customHeight="1" x14ac:dyDescent="0.2">
      <c r="A1372" s="216">
        <v>45724</v>
      </c>
      <c r="B1372" s="20" t="s">
        <v>185</v>
      </c>
      <c r="C1372" s="41">
        <v>53966</v>
      </c>
      <c r="D1372" s="22"/>
      <c r="E1372" s="328" t="s">
        <v>463</v>
      </c>
      <c r="F1372" s="329" t="s">
        <v>79</v>
      </c>
      <c r="G1372" s="330"/>
      <c r="H1372" s="331" t="s">
        <v>22</v>
      </c>
      <c r="I1372" s="331" t="s">
        <v>54</v>
      </c>
      <c r="J1372" s="331" t="s">
        <v>62</v>
      </c>
      <c r="K1372" s="332" t="s">
        <v>225</v>
      </c>
      <c r="L1372" s="333">
        <v>75000</v>
      </c>
      <c r="M1372" s="333">
        <v>0</v>
      </c>
      <c r="N1372" s="333">
        <v>30000</v>
      </c>
      <c r="O1372" s="217">
        <f t="shared" si="21"/>
        <v>175908.78999999969</v>
      </c>
    </row>
    <row r="1373" spans="1:15" ht="22.05" hidden="1" customHeight="1" x14ac:dyDescent="0.2">
      <c r="A1373" s="216">
        <v>45724</v>
      </c>
      <c r="B1373" s="20" t="s">
        <v>185</v>
      </c>
      <c r="C1373" s="41">
        <v>53966</v>
      </c>
      <c r="D1373" s="22"/>
      <c r="E1373" s="328" t="s">
        <v>560</v>
      </c>
      <c r="F1373" s="329" t="s">
        <v>79</v>
      </c>
      <c r="G1373" s="330"/>
      <c r="H1373" s="331" t="s">
        <v>22</v>
      </c>
      <c r="I1373" s="331" t="s">
        <v>54</v>
      </c>
      <c r="J1373" s="331" t="s">
        <v>44</v>
      </c>
      <c r="K1373" s="332" t="s">
        <v>225</v>
      </c>
      <c r="L1373" s="333">
        <v>75000</v>
      </c>
      <c r="M1373" s="333">
        <v>0</v>
      </c>
      <c r="N1373" s="333">
        <v>10000</v>
      </c>
      <c r="O1373" s="217">
        <f t="shared" si="21"/>
        <v>165908.78999999969</v>
      </c>
    </row>
    <row r="1374" spans="1:15" ht="22.05" hidden="1" customHeight="1" x14ac:dyDescent="0.2">
      <c r="A1374" s="216">
        <v>45724</v>
      </c>
      <c r="B1374" s="20" t="s">
        <v>185</v>
      </c>
      <c r="C1374" s="41">
        <v>53966</v>
      </c>
      <c r="D1374" s="22"/>
      <c r="E1374" s="328" t="s">
        <v>561</v>
      </c>
      <c r="F1374" s="329" t="s">
        <v>79</v>
      </c>
      <c r="G1374" s="330"/>
      <c r="H1374" s="331" t="s">
        <v>22</v>
      </c>
      <c r="I1374" s="331" t="s">
        <v>54</v>
      </c>
      <c r="J1374" s="331" t="s">
        <v>63</v>
      </c>
      <c r="K1374" s="332" t="s">
        <v>225</v>
      </c>
      <c r="L1374" s="333">
        <v>75000</v>
      </c>
      <c r="M1374" s="333">
        <v>0</v>
      </c>
      <c r="N1374" s="333">
        <v>5000</v>
      </c>
      <c r="O1374" s="217">
        <f t="shared" si="21"/>
        <v>160908.78999999969</v>
      </c>
    </row>
    <row r="1375" spans="1:15" ht="22.05" hidden="1" customHeight="1" x14ac:dyDescent="0.2">
      <c r="A1375" s="216">
        <v>45724</v>
      </c>
      <c r="B1375" s="20" t="s">
        <v>185</v>
      </c>
      <c r="C1375" s="41">
        <v>53967</v>
      </c>
      <c r="D1375" s="22"/>
      <c r="E1375" s="203" t="s">
        <v>143</v>
      </c>
      <c r="F1375" s="20" t="s">
        <v>79</v>
      </c>
      <c r="G1375" s="41"/>
      <c r="H1375" s="21" t="s">
        <v>22</v>
      </c>
      <c r="I1375" s="21" t="s">
        <v>53</v>
      </c>
      <c r="J1375" s="21" t="s">
        <v>112</v>
      </c>
      <c r="K1375" s="203" t="s">
        <v>56</v>
      </c>
      <c r="L1375" s="55"/>
      <c r="M1375" s="315">
        <v>0</v>
      </c>
      <c r="N1375" s="315">
        <v>29650</v>
      </c>
      <c r="O1375" s="217">
        <f t="shared" si="21"/>
        <v>131258.78999999969</v>
      </c>
    </row>
    <row r="1376" spans="1:15" ht="22.05" hidden="1" customHeight="1" x14ac:dyDescent="0.2">
      <c r="A1376" s="216">
        <v>45724</v>
      </c>
      <c r="B1376" s="20" t="s">
        <v>185</v>
      </c>
      <c r="C1376" s="41">
        <v>53968</v>
      </c>
      <c r="D1376" s="22"/>
      <c r="E1376" s="203" t="s">
        <v>1671</v>
      </c>
      <c r="F1376" s="20" t="s">
        <v>79</v>
      </c>
      <c r="G1376" s="41"/>
      <c r="H1376" s="21" t="s">
        <v>22</v>
      </c>
      <c r="I1376" s="21" t="s">
        <v>103</v>
      </c>
      <c r="J1376" s="21" t="s">
        <v>94</v>
      </c>
      <c r="K1376" s="203" t="s">
        <v>2060</v>
      </c>
      <c r="L1376" s="55"/>
      <c r="M1376" s="315">
        <v>0</v>
      </c>
      <c r="N1376" s="315">
        <v>10356</v>
      </c>
      <c r="O1376" s="217">
        <f t="shared" si="21"/>
        <v>120902.78999999969</v>
      </c>
    </row>
    <row r="1377" spans="1:17" ht="22.05" hidden="1" customHeight="1" x14ac:dyDescent="0.2">
      <c r="A1377" s="216">
        <v>45724</v>
      </c>
      <c r="B1377" s="20" t="s">
        <v>185</v>
      </c>
      <c r="C1377" s="41">
        <v>53969</v>
      </c>
      <c r="D1377" s="22"/>
      <c r="E1377" s="203" t="s">
        <v>2056</v>
      </c>
      <c r="F1377" s="20" t="s">
        <v>79</v>
      </c>
      <c r="G1377" s="41"/>
      <c r="H1377" s="21" t="s">
        <v>22</v>
      </c>
      <c r="I1377" s="21" t="s">
        <v>103</v>
      </c>
      <c r="J1377" s="21" t="s">
        <v>92</v>
      </c>
      <c r="K1377" s="203" t="s">
        <v>2061</v>
      </c>
      <c r="L1377" s="55"/>
      <c r="M1377" s="315">
        <v>0</v>
      </c>
      <c r="N1377" s="315">
        <v>850</v>
      </c>
      <c r="O1377" s="217">
        <f t="shared" si="21"/>
        <v>120052.78999999969</v>
      </c>
    </row>
    <row r="1378" spans="1:17" ht="22.05" hidden="1" customHeight="1" x14ac:dyDescent="0.2">
      <c r="A1378" s="216">
        <v>45724</v>
      </c>
      <c r="B1378" s="20" t="s">
        <v>185</v>
      </c>
      <c r="C1378" s="41">
        <v>53970</v>
      </c>
      <c r="D1378" s="22"/>
      <c r="E1378" s="203" t="s">
        <v>2057</v>
      </c>
      <c r="F1378" s="20" t="s">
        <v>79</v>
      </c>
      <c r="G1378" s="41"/>
      <c r="H1378" s="21" t="s">
        <v>22</v>
      </c>
      <c r="I1378" s="21" t="s">
        <v>103</v>
      </c>
      <c r="J1378" s="21" t="s">
        <v>93</v>
      </c>
      <c r="K1378" s="203" t="s">
        <v>2062</v>
      </c>
      <c r="L1378" s="55"/>
      <c r="M1378" s="315">
        <v>0</v>
      </c>
      <c r="N1378" s="315">
        <v>460</v>
      </c>
      <c r="O1378" s="217">
        <f t="shared" si="21"/>
        <v>119592.78999999969</v>
      </c>
    </row>
    <row r="1379" spans="1:17" ht="22.05" hidden="1" customHeight="1" x14ac:dyDescent="0.2">
      <c r="A1379" s="216">
        <v>45724</v>
      </c>
      <c r="B1379" s="20" t="s">
        <v>185</v>
      </c>
      <c r="C1379" s="41">
        <v>53971</v>
      </c>
      <c r="D1379" s="22"/>
      <c r="E1379" s="203" t="s">
        <v>2058</v>
      </c>
      <c r="F1379" s="20" t="s">
        <v>79</v>
      </c>
      <c r="G1379" s="41"/>
      <c r="H1379" s="21" t="s">
        <v>22</v>
      </c>
      <c r="I1379" s="21" t="s">
        <v>103</v>
      </c>
      <c r="J1379" s="21" t="s">
        <v>96</v>
      </c>
      <c r="K1379" s="203" t="s">
        <v>811</v>
      </c>
      <c r="L1379" s="55"/>
      <c r="M1379" s="315">
        <v>0</v>
      </c>
      <c r="N1379" s="315">
        <v>2400</v>
      </c>
      <c r="O1379" s="217">
        <f t="shared" si="21"/>
        <v>117192.78999999969</v>
      </c>
    </row>
    <row r="1380" spans="1:17" ht="22.05" hidden="1" customHeight="1" x14ac:dyDescent="0.2">
      <c r="A1380" s="216">
        <v>45724</v>
      </c>
      <c r="B1380" s="20" t="s">
        <v>185</v>
      </c>
      <c r="C1380" s="41">
        <v>53972</v>
      </c>
      <c r="D1380" s="306"/>
      <c r="E1380" s="203" t="s">
        <v>513</v>
      </c>
      <c r="F1380" s="20" t="s">
        <v>79</v>
      </c>
      <c r="G1380" s="41"/>
      <c r="H1380" s="21" t="s">
        <v>22</v>
      </c>
      <c r="I1380" s="21" t="s">
        <v>103</v>
      </c>
      <c r="J1380" s="21" t="s">
        <v>102</v>
      </c>
      <c r="K1380" s="203" t="s">
        <v>210</v>
      </c>
      <c r="L1380" s="55"/>
      <c r="M1380" s="315">
        <v>0</v>
      </c>
      <c r="N1380" s="315">
        <v>200</v>
      </c>
      <c r="O1380" s="217">
        <f t="shared" si="21"/>
        <v>116992.78999999969</v>
      </c>
      <c r="Q1380" s="229"/>
    </row>
    <row r="1381" spans="1:17" ht="22.05" hidden="1" customHeight="1" x14ac:dyDescent="0.2">
      <c r="A1381" s="216">
        <v>45724</v>
      </c>
      <c r="B1381" s="20" t="s">
        <v>185</v>
      </c>
      <c r="C1381" s="41">
        <v>53973</v>
      </c>
      <c r="D1381" s="22"/>
      <c r="E1381" s="203" t="s">
        <v>143</v>
      </c>
      <c r="F1381" s="20" t="s">
        <v>79</v>
      </c>
      <c r="G1381" s="41"/>
      <c r="H1381" s="21" t="s">
        <v>22</v>
      </c>
      <c r="I1381" s="21" t="s">
        <v>53</v>
      </c>
      <c r="J1381" s="21" t="s">
        <v>112</v>
      </c>
      <c r="K1381" s="203" t="s">
        <v>146</v>
      </c>
      <c r="L1381" s="55"/>
      <c r="M1381" s="315">
        <v>0</v>
      </c>
      <c r="N1381" s="315">
        <v>109173</v>
      </c>
      <c r="O1381" s="217">
        <f t="shared" si="21"/>
        <v>7819.789999999688</v>
      </c>
    </row>
    <row r="1382" spans="1:17" ht="22.05" hidden="1" customHeight="1" x14ac:dyDescent="0.2">
      <c r="A1382" s="216">
        <v>45725</v>
      </c>
      <c r="B1382" s="20" t="s">
        <v>185</v>
      </c>
      <c r="C1382" s="41">
        <v>53975</v>
      </c>
      <c r="D1382" s="22"/>
      <c r="E1382" s="203" t="s">
        <v>2063</v>
      </c>
      <c r="F1382" s="20" t="s">
        <v>79</v>
      </c>
      <c r="G1382" s="41"/>
      <c r="H1382" s="21" t="s">
        <v>22</v>
      </c>
      <c r="I1382" s="21" t="s">
        <v>103</v>
      </c>
      <c r="J1382" s="21" t="s">
        <v>94</v>
      </c>
      <c r="K1382" s="203" t="s">
        <v>122</v>
      </c>
      <c r="L1382" s="55"/>
      <c r="M1382" s="315">
        <v>0</v>
      </c>
      <c r="N1382" s="315">
        <v>1000</v>
      </c>
      <c r="O1382" s="217">
        <f t="shared" si="21"/>
        <v>6819.789999999688</v>
      </c>
    </row>
    <row r="1383" spans="1:17" ht="22.05" hidden="1" customHeight="1" x14ac:dyDescent="0.2">
      <c r="A1383" s="216">
        <v>45725</v>
      </c>
      <c r="B1383" s="20" t="s">
        <v>185</v>
      </c>
      <c r="C1383" s="41">
        <v>53976</v>
      </c>
      <c r="D1383" s="22"/>
      <c r="E1383" s="203" t="s">
        <v>151</v>
      </c>
      <c r="F1383" s="20" t="s">
        <v>79</v>
      </c>
      <c r="G1383" s="41"/>
      <c r="H1383" s="21" t="s">
        <v>22</v>
      </c>
      <c r="I1383" s="21" t="s">
        <v>53</v>
      </c>
      <c r="J1383" s="21" t="s">
        <v>112</v>
      </c>
      <c r="K1383" s="203" t="s">
        <v>413</v>
      </c>
      <c r="L1383" s="55"/>
      <c r="M1383" s="315">
        <v>0</v>
      </c>
      <c r="N1383" s="315">
        <v>580</v>
      </c>
      <c r="O1383" s="217">
        <f t="shared" si="21"/>
        <v>6239.789999999688</v>
      </c>
    </row>
    <row r="1384" spans="1:17" ht="22.05" hidden="1" customHeight="1" x14ac:dyDescent="0.2">
      <c r="A1384" s="216">
        <v>45726</v>
      </c>
      <c r="B1384" s="20" t="s">
        <v>185</v>
      </c>
      <c r="C1384" s="41">
        <v>53978</v>
      </c>
      <c r="D1384" s="22"/>
      <c r="E1384" s="203" t="s">
        <v>339</v>
      </c>
      <c r="F1384" s="20" t="s">
        <v>79</v>
      </c>
      <c r="G1384" s="41"/>
      <c r="H1384" s="21" t="s">
        <v>22</v>
      </c>
      <c r="I1384" s="21" t="s">
        <v>54</v>
      </c>
      <c r="J1384" s="21" t="s">
        <v>64</v>
      </c>
      <c r="K1384" s="203" t="s">
        <v>241</v>
      </c>
      <c r="L1384" s="55"/>
      <c r="M1384" s="315">
        <v>0</v>
      </c>
      <c r="N1384" s="315">
        <v>1650</v>
      </c>
      <c r="O1384" s="217">
        <f t="shared" si="21"/>
        <v>4589.789999999688</v>
      </c>
    </row>
    <row r="1385" spans="1:17" ht="22.05" hidden="1" customHeight="1" x14ac:dyDescent="0.2">
      <c r="A1385" s="216">
        <v>45726</v>
      </c>
      <c r="B1385" s="20" t="s">
        <v>185</v>
      </c>
      <c r="C1385" s="41">
        <v>53979</v>
      </c>
      <c r="D1385" s="22"/>
      <c r="E1385" s="203" t="s">
        <v>128</v>
      </c>
      <c r="F1385" s="20" t="s">
        <v>79</v>
      </c>
      <c r="G1385" s="41"/>
      <c r="H1385" s="21" t="s">
        <v>22</v>
      </c>
      <c r="I1385" s="21" t="s">
        <v>56</v>
      </c>
      <c r="J1385" s="21" t="s">
        <v>116</v>
      </c>
      <c r="K1385" s="203" t="s">
        <v>129</v>
      </c>
      <c r="L1385" s="55"/>
      <c r="M1385" s="315">
        <v>0</v>
      </c>
      <c r="N1385" s="315">
        <v>80</v>
      </c>
      <c r="O1385" s="217">
        <f t="shared" si="21"/>
        <v>4509.789999999688</v>
      </c>
    </row>
    <row r="1386" spans="1:17" ht="22.05" hidden="1" customHeight="1" x14ac:dyDescent="0.2">
      <c r="A1386" s="216">
        <v>45726</v>
      </c>
      <c r="B1386" s="20" t="s">
        <v>185</v>
      </c>
      <c r="C1386" s="41">
        <v>53980</v>
      </c>
      <c r="D1386" s="22"/>
      <c r="E1386" s="203" t="s">
        <v>2064</v>
      </c>
      <c r="F1386" s="20" t="s">
        <v>79</v>
      </c>
      <c r="G1386" s="41"/>
      <c r="H1386" s="21" t="s">
        <v>22</v>
      </c>
      <c r="I1386" s="21" t="s">
        <v>103</v>
      </c>
      <c r="J1386" s="21" t="s">
        <v>95</v>
      </c>
      <c r="K1386" s="203" t="s">
        <v>210</v>
      </c>
      <c r="L1386" s="55"/>
      <c r="M1386" s="315">
        <v>0</v>
      </c>
      <c r="N1386" s="315">
        <v>50</v>
      </c>
      <c r="O1386" s="217">
        <f t="shared" si="21"/>
        <v>4459.789999999688</v>
      </c>
    </row>
    <row r="1387" spans="1:17" ht="22.05" hidden="1" customHeight="1" x14ac:dyDescent="0.2">
      <c r="A1387" s="216">
        <v>45726</v>
      </c>
      <c r="B1387" s="20" t="s">
        <v>185</v>
      </c>
      <c r="C1387" s="41">
        <v>53981</v>
      </c>
      <c r="D1387" s="22"/>
      <c r="E1387" s="203" t="s">
        <v>2065</v>
      </c>
      <c r="F1387" s="20" t="s">
        <v>79</v>
      </c>
      <c r="G1387" s="41"/>
      <c r="H1387" s="21" t="s">
        <v>22</v>
      </c>
      <c r="I1387" s="21" t="s">
        <v>103</v>
      </c>
      <c r="J1387" s="21" t="s">
        <v>94</v>
      </c>
      <c r="K1387" s="203" t="s">
        <v>2081</v>
      </c>
      <c r="L1387" s="55"/>
      <c r="M1387" s="315">
        <v>0</v>
      </c>
      <c r="N1387" s="315">
        <v>2240</v>
      </c>
      <c r="O1387" s="217">
        <f t="shared" si="21"/>
        <v>2219.789999999688</v>
      </c>
    </row>
    <row r="1388" spans="1:17" ht="22.05" hidden="1" customHeight="1" x14ac:dyDescent="0.2">
      <c r="A1388" s="216">
        <v>45726</v>
      </c>
      <c r="B1388" s="20" t="s">
        <v>185</v>
      </c>
      <c r="C1388" s="41">
        <v>53982</v>
      </c>
      <c r="D1388" s="22"/>
      <c r="E1388" s="203" t="s">
        <v>157</v>
      </c>
      <c r="F1388" s="20" t="s">
        <v>79</v>
      </c>
      <c r="G1388" s="41"/>
      <c r="H1388" s="21" t="s">
        <v>22</v>
      </c>
      <c r="I1388" s="21" t="s">
        <v>103</v>
      </c>
      <c r="J1388" s="21" t="s">
        <v>60</v>
      </c>
      <c r="K1388" s="203" t="s">
        <v>2082</v>
      </c>
      <c r="L1388" s="55"/>
      <c r="M1388" s="315">
        <v>0</v>
      </c>
      <c r="N1388" s="315">
        <v>700</v>
      </c>
      <c r="O1388" s="217">
        <f t="shared" si="21"/>
        <v>1519.789999999688</v>
      </c>
    </row>
    <row r="1389" spans="1:17" ht="22.05" hidden="1" customHeight="1" x14ac:dyDescent="0.2">
      <c r="A1389" s="216">
        <v>45726</v>
      </c>
      <c r="B1389" s="20" t="s">
        <v>185</v>
      </c>
      <c r="C1389" s="41">
        <v>53983</v>
      </c>
      <c r="D1389" s="22"/>
      <c r="E1389" s="203" t="s">
        <v>1607</v>
      </c>
      <c r="F1389" s="20" t="s">
        <v>79</v>
      </c>
      <c r="G1389" s="41"/>
      <c r="H1389" s="21" t="s">
        <v>22</v>
      </c>
      <c r="I1389" s="21" t="s">
        <v>103</v>
      </c>
      <c r="J1389" s="21" t="s">
        <v>94</v>
      </c>
      <c r="K1389" s="203" t="s">
        <v>140</v>
      </c>
      <c r="L1389" s="55"/>
      <c r="M1389" s="315">
        <v>0</v>
      </c>
      <c r="N1389" s="315">
        <v>1000</v>
      </c>
      <c r="O1389" s="217">
        <f t="shared" ref="O1389:O1452" si="22">O1388+M1389-N1389</f>
        <v>519.78999999968801</v>
      </c>
    </row>
    <row r="1390" spans="1:17" ht="22.05" hidden="1" customHeight="1" x14ac:dyDescent="0.2">
      <c r="A1390" s="216">
        <v>45726</v>
      </c>
      <c r="B1390" s="20" t="s">
        <v>185</v>
      </c>
      <c r="C1390" s="41">
        <v>53984</v>
      </c>
      <c r="D1390" s="22"/>
      <c r="E1390" s="203" t="s">
        <v>2066</v>
      </c>
      <c r="F1390" s="20" t="s">
        <v>79</v>
      </c>
      <c r="G1390" s="41"/>
      <c r="H1390" s="21" t="s">
        <v>21</v>
      </c>
      <c r="I1390" s="21" t="s">
        <v>81</v>
      </c>
      <c r="J1390" s="21" t="s">
        <v>184</v>
      </c>
      <c r="K1390" s="203"/>
      <c r="L1390" s="55"/>
      <c r="M1390" s="315">
        <v>50000</v>
      </c>
      <c r="N1390" s="315">
        <v>0</v>
      </c>
      <c r="O1390" s="217">
        <f t="shared" si="22"/>
        <v>50519.789999999688</v>
      </c>
    </row>
    <row r="1391" spans="1:17" ht="22.05" hidden="1" customHeight="1" x14ac:dyDescent="0.2">
      <c r="A1391" s="216">
        <v>45726</v>
      </c>
      <c r="B1391" s="20" t="s">
        <v>185</v>
      </c>
      <c r="C1391" s="41">
        <v>53985</v>
      </c>
      <c r="D1391" s="22"/>
      <c r="E1391" s="203" t="s">
        <v>2067</v>
      </c>
      <c r="F1391" s="20" t="s">
        <v>79</v>
      </c>
      <c r="G1391" s="41"/>
      <c r="H1391" s="21" t="s">
        <v>22</v>
      </c>
      <c r="I1391" s="21" t="s">
        <v>55</v>
      </c>
      <c r="J1391" s="21" t="s">
        <v>73</v>
      </c>
      <c r="K1391" s="203" t="s">
        <v>2083</v>
      </c>
      <c r="L1391" s="55"/>
      <c r="M1391" s="315">
        <v>0</v>
      </c>
      <c r="N1391" s="315">
        <v>9898</v>
      </c>
      <c r="O1391" s="217">
        <f t="shared" si="22"/>
        <v>40621.789999999688</v>
      </c>
    </row>
    <row r="1392" spans="1:17" ht="22.05" hidden="1" customHeight="1" x14ac:dyDescent="0.2">
      <c r="A1392" s="216">
        <v>45726</v>
      </c>
      <c r="B1392" s="20" t="s">
        <v>185</v>
      </c>
      <c r="C1392" s="41">
        <v>53986</v>
      </c>
      <c r="D1392" s="22"/>
      <c r="E1392" s="203" t="s">
        <v>2068</v>
      </c>
      <c r="F1392" s="20" t="s">
        <v>79</v>
      </c>
      <c r="G1392" s="41"/>
      <c r="H1392" s="21" t="s">
        <v>22</v>
      </c>
      <c r="I1392" s="21" t="s">
        <v>55</v>
      </c>
      <c r="J1392" s="21" t="s">
        <v>261</v>
      </c>
      <c r="K1392" s="203" t="s">
        <v>2084</v>
      </c>
      <c r="L1392" s="55"/>
      <c r="M1392" s="315">
        <v>0</v>
      </c>
      <c r="N1392" s="315">
        <v>6000</v>
      </c>
      <c r="O1392" s="217">
        <f t="shared" si="22"/>
        <v>34621.789999999688</v>
      </c>
    </row>
    <row r="1393" spans="1:15" ht="22.05" hidden="1" customHeight="1" x14ac:dyDescent="0.2">
      <c r="A1393" s="216">
        <v>45726</v>
      </c>
      <c r="B1393" s="20" t="s">
        <v>185</v>
      </c>
      <c r="C1393" s="41">
        <v>53987</v>
      </c>
      <c r="D1393" s="22"/>
      <c r="E1393" s="203" t="s">
        <v>2069</v>
      </c>
      <c r="F1393" s="20" t="s">
        <v>79</v>
      </c>
      <c r="G1393" s="41"/>
      <c r="H1393" s="21" t="s">
        <v>22</v>
      </c>
      <c r="I1393" s="21" t="s">
        <v>55</v>
      </c>
      <c r="J1393" s="21" t="s">
        <v>73</v>
      </c>
      <c r="K1393" s="203" t="s">
        <v>140</v>
      </c>
      <c r="L1393" s="55"/>
      <c r="M1393" s="315">
        <v>0</v>
      </c>
      <c r="N1393" s="315">
        <v>1500</v>
      </c>
      <c r="O1393" s="217">
        <f t="shared" si="22"/>
        <v>33121.789999999688</v>
      </c>
    </row>
    <row r="1394" spans="1:15" ht="22.05" hidden="1" customHeight="1" x14ac:dyDescent="0.2">
      <c r="A1394" s="216">
        <v>45726</v>
      </c>
      <c r="B1394" s="20" t="s">
        <v>185</v>
      </c>
      <c r="C1394" s="41">
        <v>53988</v>
      </c>
      <c r="D1394" s="22"/>
      <c r="E1394" s="203" t="s">
        <v>2070</v>
      </c>
      <c r="F1394" s="20" t="s">
        <v>79</v>
      </c>
      <c r="G1394" s="41"/>
      <c r="H1394" s="21" t="s">
        <v>22</v>
      </c>
      <c r="I1394" s="21" t="s">
        <v>54</v>
      </c>
      <c r="J1394" s="21" t="s">
        <v>32</v>
      </c>
      <c r="K1394" s="203" t="s">
        <v>2085</v>
      </c>
      <c r="L1394" s="55"/>
      <c r="M1394" s="315">
        <v>0</v>
      </c>
      <c r="N1394" s="315">
        <v>8000</v>
      </c>
      <c r="O1394" s="217">
        <f t="shared" si="22"/>
        <v>25121.789999999688</v>
      </c>
    </row>
    <row r="1395" spans="1:15" ht="22.05" hidden="1" customHeight="1" x14ac:dyDescent="0.2">
      <c r="A1395" s="216">
        <v>45726</v>
      </c>
      <c r="B1395" s="20" t="s">
        <v>185</v>
      </c>
      <c r="C1395" s="41">
        <v>53989</v>
      </c>
      <c r="D1395" s="22"/>
      <c r="E1395" s="203" t="s">
        <v>2071</v>
      </c>
      <c r="F1395" s="20" t="s">
        <v>79</v>
      </c>
      <c r="G1395" s="41"/>
      <c r="H1395" s="21" t="s">
        <v>21</v>
      </c>
      <c r="I1395" s="21" t="s">
        <v>81</v>
      </c>
      <c r="J1395" s="21" t="s">
        <v>184</v>
      </c>
      <c r="K1395" s="203"/>
      <c r="L1395" s="55"/>
      <c r="M1395" s="315">
        <v>20000</v>
      </c>
      <c r="N1395" s="315">
        <v>0</v>
      </c>
      <c r="O1395" s="217">
        <f t="shared" si="22"/>
        <v>45121.789999999688</v>
      </c>
    </row>
    <row r="1396" spans="1:15" ht="22.05" hidden="1" customHeight="1" x14ac:dyDescent="0.2">
      <c r="A1396" s="216">
        <v>45726</v>
      </c>
      <c r="B1396" s="20" t="s">
        <v>185</v>
      </c>
      <c r="C1396" s="41">
        <v>53990</v>
      </c>
      <c r="D1396" s="22"/>
      <c r="E1396" s="203" t="s">
        <v>522</v>
      </c>
      <c r="F1396" s="20" t="s">
        <v>79</v>
      </c>
      <c r="G1396" s="41"/>
      <c r="H1396" s="21" t="s">
        <v>22</v>
      </c>
      <c r="I1396" s="21" t="s">
        <v>80</v>
      </c>
      <c r="J1396" s="21" t="s">
        <v>66</v>
      </c>
      <c r="K1396" s="203" t="s">
        <v>529</v>
      </c>
      <c r="L1396" s="55"/>
      <c r="M1396" s="315">
        <v>0</v>
      </c>
      <c r="N1396" s="315">
        <v>1722</v>
      </c>
      <c r="O1396" s="217">
        <f t="shared" si="22"/>
        <v>43399.789999999688</v>
      </c>
    </row>
    <row r="1397" spans="1:15" ht="22.05" hidden="1" customHeight="1" x14ac:dyDescent="0.2">
      <c r="A1397" s="216">
        <v>45726</v>
      </c>
      <c r="B1397" s="20" t="s">
        <v>185</v>
      </c>
      <c r="C1397" s="41">
        <v>53991</v>
      </c>
      <c r="D1397" s="22"/>
      <c r="E1397" s="203" t="s">
        <v>400</v>
      </c>
      <c r="F1397" s="20" t="s">
        <v>79</v>
      </c>
      <c r="G1397" s="41"/>
      <c r="H1397" s="21" t="s">
        <v>22</v>
      </c>
      <c r="I1397" s="21" t="s">
        <v>54</v>
      </c>
      <c r="J1397" s="21" t="s">
        <v>63</v>
      </c>
      <c r="K1397" s="203" t="s">
        <v>141</v>
      </c>
      <c r="L1397" s="55"/>
      <c r="M1397" s="315">
        <v>0</v>
      </c>
      <c r="N1397" s="315">
        <v>5150</v>
      </c>
      <c r="O1397" s="217">
        <f t="shared" si="22"/>
        <v>38249.789999999688</v>
      </c>
    </row>
    <row r="1398" spans="1:15" ht="22.05" hidden="1" customHeight="1" x14ac:dyDescent="0.2">
      <c r="A1398" s="216">
        <v>45726</v>
      </c>
      <c r="B1398" s="20" t="s">
        <v>185</v>
      </c>
      <c r="C1398" s="41">
        <v>53992</v>
      </c>
      <c r="D1398" s="22"/>
      <c r="E1398" s="203" t="s">
        <v>400</v>
      </c>
      <c r="F1398" s="20" t="s">
        <v>79</v>
      </c>
      <c r="G1398" s="41"/>
      <c r="H1398" s="21" t="s">
        <v>22</v>
      </c>
      <c r="I1398" s="21" t="s">
        <v>54</v>
      </c>
      <c r="J1398" s="21" t="s">
        <v>44</v>
      </c>
      <c r="K1398" s="203" t="s">
        <v>412</v>
      </c>
      <c r="L1398" s="55"/>
      <c r="M1398" s="315">
        <v>0</v>
      </c>
      <c r="N1398" s="315">
        <v>6500</v>
      </c>
      <c r="O1398" s="217">
        <f t="shared" si="22"/>
        <v>31749.789999999688</v>
      </c>
    </row>
    <row r="1399" spans="1:15" ht="22.05" hidden="1" customHeight="1" x14ac:dyDescent="0.2">
      <c r="A1399" s="216">
        <v>45726</v>
      </c>
      <c r="B1399" s="20" t="s">
        <v>185</v>
      </c>
      <c r="C1399" s="41">
        <v>53993</v>
      </c>
      <c r="D1399" s="22"/>
      <c r="E1399" s="203" t="s">
        <v>2072</v>
      </c>
      <c r="F1399" s="20" t="s">
        <v>79</v>
      </c>
      <c r="G1399" s="41"/>
      <c r="H1399" s="21" t="s">
        <v>22</v>
      </c>
      <c r="I1399" s="21" t="s">
        <v>103</v>
      </c>
      <c r="J1399" s="21" t="s">
        <v>98</v>
      </c>
      <c r="K1399" s="203" t="s">
        <v>465</v>
      </c>
      <c r="L1399" s="55"/>
      <c r="M1399" s="315">
        <v>0</v>
      </c>
      <c r="N1399" s="315">
        <v>808</v>
      </c>
      <c r="O1399" s="217">
        <f t="shared" si="22"/>
        <v>30941.789999999688</v>
      </c>
    </row>
    <row r="1400" spans="1:15" ht="22.05" hidden="1" customHeight="1" x14ac:dyDescent="0.2">
      <c r="A1400" s="216">
        <v>45726</v>
      </c>
      <c r="B1400" s="20" t="s">
        <v>185</v>
      </c>
      <c r="C1400" s="41">
        <v>53994</v>
      </c>
      <c r="D1400" s="22"/>
      <c r="E1400" s="203" t="s">
        <v>2072</v>
      </c>
      <c r="F1400" s="20" t="s">
        <v>79</v>
      </c>
      <c r="G1400" s="41"/>
      <c r="H1400" s="21" t="s">
        <v>22</v>
      </c>
      <c r="I1400" s="21" t="s">
        <v>103</v>
      </c>
      <c r="J1400" s="21" t="s">
        <v>98</v>
      </c>
      <c r="K1400" s="203" t="s">
        <v>141</v>
      </c>
      <c r="L1400" s="55"/>
      <c r="M1400" s="315">
        <v>0</v>
      </c>
      <c r="N1400" s="315">
        <v>888</v>
      </c>
      <c r="O1400" s="217">
        <f t="shared" si="22"/>
        <v>30053.789999999688</v>
      </c>
    </row>
    <row r="1401" spans="1:15" ht="22.05" hidden="1" customHeight="1" x14ac:dyDescent="0.2">
      <c r="A1401" s="216">
        <v>45726</v>
      </c>
      <c r="B1401" s="20" t="s">
        <v>185</v>
      </c>
      <c r="C1401" s="41">
        <v>53995</v>
      </c>
      <c r="D1401" s="22"/>
      <c r="E1401" s="203" t="s">
        <v>2073</v>
      </c>
      <c r="F1401" s="20" t="s">
        <v>79</v>
      </c>
      <c r="G1401" s="41"/>
      <c r="H1401" s="21" t="s">
        <v>22</v>
      </c>
      <c r="I1401" s="21" t="s">
        <v>103</v>
      </c>
      <c r="J1401" s="21" t="s">
        <v>93</v>
      </c>
      <c r="K1401" s="203" t="s">
        <v>355</v>
      </c>
      <c r="L1401" s="55"/>
      <c r="M1401" s="315">
        <v>0</v>
      </c>
      <c r="N1401" s="315">
        <v>610</v>
      </c>
      <c r="O1401" s="217">
        <f t="shared" si="22"/>
        <v>29443.789999999688</v>
      </c>
    </row>
    <row r="1402" spans="1:15" ht="22.05" hidden="1" customHeight="1" x14ac:dyDescent="0.2">
      <c r="A1402" s="216">
        <v>45726</v>
      </c>
      <c r="B1402" s="20" t="s">
        <v>185</v>
      </c>
      <c r="C1402" s="41">
        <v>53996</v>
      </c>
      <c r="D1402" s="22"/>
      <c r="E1402" s="203" t="s">
        <v>2074</v>
      </c>
      <c r="F1402" s="20" t="s">
        <v>79</v>
      </c>
      <c r="G1402" s="41"/>
      <c r="H1402" s="21" t="s">
        <v>22</v>
      </c>
      <c r="I1402" s="21" t="s">
        <v>56</v>
      </c>
      <c r="J1402" s="21" t="s">
        <v>116</v>
      </c>
      <c r="K1402" s="304" t="s">
        <v>465</v>
      </c>
      <c r="L1402" s="55"/>
      <c r="M1402" s="315">
        <v>0</v>
      </c>
      <c r="N1402" s="315">
        <v>170</v>
      </c>
      <c r="O1402" s="217">
        <f t="shared" si="22"/>
        <v>29273.789999999688</v>
      </c>
    </row>
    <row r="1403" spans="1:15" ht="22.05" hidden="1" customHeight="1" x14ac:dyDescent="0.2">
      <c r="A1403" s="216">
        <v>45726</v>
      </c>
      <c r="B1403" s="20" t="s">
        <v>185</v>
      </c>
      <c r="C1403" s="41">
        <v>53997</v>
      </c>
      <c r="D1403" s="22"/>
      <c r="E1403" s="203" t="s">
        <v>2075</v>
      </c>
      <c r="F1403" s="20" t="s">
        <v>79</v>
      </c>
      <c r="G1403" s="41"/>
      <c r="H1403" s="21" t="s">
        <v>22</v>
      </c>
      <c r="I1403" s="21" t="s">
        <v>103</v>
      </c>
      <c r="J1403" s="21" t="s">
        <v>102</v>
      </c>
      <c r="K1403" s="203" t="s">
        <v>235</v>
      </c>
      <c r="L1403" s="55"/>
      <c r="M1403" s="315">
        <v>0</v>
      </c>
      <c r="N1403" s="315">
        <v>60</v>
      </c>
      <c r="O1403" s="217">
        <f t="shared" si="22"/>
        <v>29213.789999999688</v>
      </c>
    </row>
    <row r="1404" spans="1:15" ht="22.05" hidden="1" customHeight="1" x14ac:dyDescent="0.2">
      <c r="A1404" s="216">
        <v>45726</v>
      </c>
      <c r="B1404" s="20" t="s">
        <v>185</v>
      </c>
      <c r="C1404" s="41">
        <v>53998</v>
      </c>
      <c r="D1404" s="22"/>
      <c r="E1404" s="203" t="s">
        <v>224</v>
      </c>
      <c r="F1404" s="20" t="s">
        <v>79</v>
      </c>
      <c r="G1404" s="41"/>
      <c r="H1404" s="21" t="s">
        <v>21</v>
      </c>
      <c r="I1404" s="21" t="s">
        <v>28</v>
      </c>
      <c r="J1404" s="21" t="s">
        <v>199</v>
      </c>
      <c r="K1404" s="203"/>
      <c r="L1404" s="55"/>
      <c r="M1404" s="315">
        <v>12170</v>
      </c>
      <c r="N1404" s="315">
        <v>0</v>
      </c>
      <c r="O1404" s="217">
        <f t="shared" si="22"/>
        <v>41383.789999999688</v>
      </c>
    </row>
    <row r="1405" spans="1:15" ht="22.05" hidden="1" customHeight="1" x14ac:dyDescent="0.2">
      <c r="A1405" s="216">
        <v>45726</v>
      </c>
      <c r="B1405" s="20" t="s">
        <v>185</v>
      </c>
      <c r="C1405" s="41">
        <v>53999</v>
      </c>
      <c r="D1405" s="22"/>
      <c r="E1405" s="203" t="s">
        <v>1607</v>
      </c>
      <c r="F1405" s="20" t="s">
        <v>79</v>
      </c>
      <c r="G1405" s="41"/>
      <c r="H1405" s="21" t="s">
        <v>22</v>
      </c>
      <c r="I1405" s="21" t="s">
        <v>103</v>
      </c>
      <c r="J1405" s="21" t="s">
        <v>94</v>
      </c>
      <c r="K1405" s="203" t="s">
        <v>2086</v>
      </c>
      <c r="L1405" s="55"/>
      <c r="M1405" s="315">
        <v>0</v>
      </c>
      <c r="N1405" s="315">
        <v>1500</v>
      </c>
      <c r="O1405" s="217">
        <f t="shared" si="22"/>
        <v>39883.789999999688</v>
      </c>
    </row>
    <row r="1406" spans="1:15" ht="22.05" hidden="1" customHeight="1" x14ac:dyDescent="0.2">
      <c r="A1406" s="216">
        <v>45726</v>
      </c>
      <c r="B1406" s="20" t="s">
        <v>185</v>
      </c>
      <c r="C1406" s="41">
        <v>54000</v>
      </c>
      <c r="D1406" s="22"/>
      <c r="E1406" s="203" t="s">
        <v>2076</v>
      </c>
      <c r="F1406" s="20" t="s">
        <v>79</v>
      </c>
      <c r="G1406" s="41"/>
      <c r="H1406" s="21" t="s">
        <v>22</v>
      </c>
      <c r="I1406" s="21" t="s">
        <v>54</v>
      </c>
      <c r="J1406" s="21" t="s">
        <v>32</v>
      </c>
      <c r="K1406" s="203" t="s">
        <v>390</v>
      </c>
      <c r="L1406" s="55"/>
      <c r="M1406" s="315">
        <v>0</v>
      </c>
      <c r="N1406" s="315">
        <v>3850</v>
      </c>
      <c r="O1406" s="217">
        <f t="shared" si="22"/>
        <v>36033.789999999688</v>
      </c>
    </row>
    <row r="1407" spans="1:15" ht="22.05" hidden="1" customHeight="1" x14ac:dyDescent="0.2">
      <c r="A1407" s="216">
        <v>45726</v>
      </c>
      <c r="B1407" s="20" t="s">
        <v>185</v>
      </c>
      <c r="C1407" s="41">
        <v>54001</v>
      </c>
      <c r="D1407" s="22"/>
      <c r="E1407" s="203" t="s">
        <v>2077</v>
      </c>
      <c r="F1407" s="20" t="s">
        <v>79</v>
      </c>
      <c r="G1407" s="41"/>
      <c r="H1407" s="21" t="s">
        <v>22</v>
      </c>
      <c r="I1407" s="21" t="s">
        <v>103</v>
      </c>
      <c r="J1407" s="21" t="s">
        <v>60</v>
      </c>
      <c r="K1407" s="203" t="s">
        <v>133</v>
      </c>
      <c r="L1407" s="55"/>
      <c r="M1407" s="315">
        <v>0</v>
      </c>
      <c r="N1407" s="315">
        <v>760</v>
      </c>
      <c r="O1407" s="217">
        <f t="shared" si="22"/>
        <v>35273.789999999688</v>
      </c>
    </row>
    <row r="1408" spans="1:15" ht="22.05" hidden="1" customHeight="1" x14ac:dyDescent="0.2">
      <c r="A1408" s="216">
        <v>45726</v>
      </c>
      <c r="B1408" s="20" t="s">
        <v>185</v>
      </c>
      <c r="C1408" s="41">
        <v>54002</v>
      </c>
      <c r="D1408" s="22"/>
      <c r="E1408" s="203" t="s">
        <v>2078</v>
      </c>
      <c r="F1408" s="20" t="s">
        <v>79</v>
      </c>
      <c r="G1408" s="41"/>
      <c r="H1408" s="21" t="s">
        <v>22</v>
      </c>
      <c r="I1408" s="21" t="s">
        <v>103</v>
      </c>
      <c r="J1408" s="21" t="s">
        <v>102</v>
      </c>
      <c r="K1408" s="203" t="s">
        <v>1405</v>
      </c>
      <c r="L1408" s="55"/>
      <c r="M1408" s="315">
        <v>0</v>
      </c>
      <c r="N1408" s="315">
        <v>1600</v>
      </c>
      <c r="O1408" s="217">
        <f t="shared" si="22"/>
        <v>33673.789999999688</v>
      </c>
    </row>
    <row r="1409" spans="1:15" ht="22.05" hidden="1" customHeight="1" x14ac:dyDescent="0.2">
      <c r="A1409" s="216">
        <v>45726</v>
      </c>
      <c r="B1409" s="20" t="s">
        <v>185</v>
      </c>
      <c r="C1409" s="41">
        <v>54003</v>
      </c>
      <c r="D1409" s="22"/>
      <c r="E1409" s="203" t="s">
        <v>2079</v>
      </c>
      <c r="F1409" s="20" t="s">
        <v>79</v>
      </c>
      <c r="G1409" s="41"/>
      <c r="H1409" s="21" t="s">
        <v>22</v>
      </c>
      <c r="I1409" s="21" t="s">
        <v>103</v>
      </c>
      <c r="J1409" s="21" t="s">
        <v>94</v>
      </c>
      <c r="K1409" s="203" t="s">
        <v>1405</v>
      </c>
      <c r="L1409" s="55"/>
      <c r="M1409" s="315">
        <v>0</v>
      </c>
      <c r="N1409" s="315">
        <v>1500</v>
      </c>
      <c r="O1409" s="217">
        <f t="shared" si="22"/>
        <v>32173.789999999688</v>
      </c>
    </row>
    <row r="1410" spans="1:15" ht="22.05" hidden="1" customHeight="1" x14ac:dyDescent="0.2">
      <c r="A1410" s="216">
        <v>45726</v>
      </c>
      <c r="B1410" s="20" t="s">
        <v>185</v>
      </c>
      <c r="C1410" s="41">
        <v>54004</v>
      </c>
      <c r="D1410" s="22"/>
      <c r="E1410" s="203" t="s">
        <v>963</v>
      </c>
      <c r="F1410" s="20" t="s">
        <v>79</v>
      </c>
      <c r="G1410" s="41"/>
      <c r="H1410" s="21" t="s">
        <v>22</v>
      </c>
      <c r="I1410" s="21" t="s">
        <v>103</v>
      </c>
      <c r="J1410" s="21" t="s">
        <v>102</v>
      </c>
      <c r="K1410" s="203" t="s">
        <v>2087</v>
      </c>
      <c r="L1410" s="55"/>
      <c r="M1410" s="315">
        <v>0</v>
      </c>
      <c r="N1410" s="315">
        <v>600</v>
      </c>
      <c r="O1410" s="217">
        <f t="shared" si="22"/>
        <v>31573.789999999688</v>
      </c>
    </row>
    <row r="1411" spans="1:15" ht="22.05" hidden="1" customHeight="1" x14ac:dyDescent="0.2">
      <c r="A1411" s="216">
        <v>45726</v>
      </c>
      <c r="B1411" s="20" t="s">
        <v>185</v>
      </c>
      <c r="C1411" s="41">
        <v>54005</v>
      </c>
      <c r="D1411" s="22"/>
      <c r="E1411" s="203" t="s">
        <v>1791</v>
      </c>
      <c r="F1411" s="20" t="s">
        <v>79</v>
      </c>
      <c r="G1411" s="41"/>
      <c r="H1411" s="21" t="s">
        <v>22</v>
      </c>
      <c r="I1411" s="21" t="s">
        <v>103</v>
      </c>
      <c r="J1411" s="21" t="s">
        <v>94</v>
      </c>
      <c r="K1411" s="203" t="s">
        <v>2088</v>
      </c>
      <c r="L1411" s="55"/>
      <c r="M1411" s="315">
        <v>0</v>
      </c>
      <c r="N1411" s="315">
        <v>12894</v>
      </c>
      <c r="O1411" s="217">
        <f t="shared" si="22"/>
        <v>18679.789999999688</v>
      </c>
    </row>
    <row r="1412" spans="1:15" ht="22.05" hidden="1" customHeight="1" x14ac:dyDescent="0.2">
      <c r="A1412" s="216">
        <v>45726</v>
      </c>
      <c r="B1412" s="20" t="s">
        <v>185</v>
      </c>
      <c r="C1412" s="41">
        <v>54006</v>
      </c>
      <c r="D1412" s="22"/>
      <c r="E1412" s="203" t="s">
        <v>1607</v>
      </c>
      <c r="F1412" s="20" t="s">
        <v>79</v>
      </c>
      <c r="G1412" s="41"/>
      <c r="H1412" s="21" t="s">
        <v>22</v>
      </c>
      <c r="I1412" s="21" t="s">
        <v>103</v>
      </c>
      <c r="J1412" s="21" t="s">
        <v>94</v>
      </c>
      <c r="K1412" s="203" t="s">
        <v>210</v>
      </c>
      <c r="L1412" s="55"/>
      <c r="M1412" s="315">
        <v>0</v>
      </c>
      <c r="N1412" s="315">
        <v>1000</v>
      </c>
      <c r="O1412" s="217">
        <f t="shared" si="22"/>
        <v>17679.789999999688</v>
      </c>
    </row>
    <row r="1413" spans="1:15" ht="22.05" hidden="1" customHeight="1" x14ac:dyDescent="0.2">
      <c r="A1413" s="216">
        <v>45726</v>
      </c>
      <c r="B1413" s="20" t="s">
        <v>185</v>
      </c>
      <c r="C1413" s="41">
        <v>54007</v>
      </c>
      <c r="D1413" s="22"/>
      <c r="E1413" s="203" t="s">
        <v>1607</v>
      </c>
      <c r="F1413" s="20" t="s">
        <v>79</v>
      </c>
      <c r="G1413" s="41"/>
      <c r="H1413" s="21" t="s">
        <v>22</v>
      </c>
      <c r="I1413" s="21" t="s">
        <v>103</v>
      </c>
      <c r="J1413" s="21" t="s">
        <v>60</v>
      </c>
      <c r="K1413" s="203" t="s">
        <v>133</v>
      </c>
      <c r="L1413" s="55"/>
      <c r="M1413" s="315">
        <v>0</v>
      </c>
      <c r="N1413" s="315">
        <v>1500</v>
      </c>
      <c r="O1413" s="217">
        <f t="shared" si="22"/>
        <v>16179.789999999688</v>
      </c>
    </row>
    <row r="1414" spans="1:15" ht="22.05" hidden="1" customHeight="1" x14ac:dyDescent="0.2">
      <c r="A1414" s="216">
        <v>45726</v>
      </c>
      <c r="B1414" s="20" t="s">
        <v>185</v>
      </c>
      <c r="C1414" s="41">
        <v>54008</v>
      </c>
      <c r="D1414" s="22"/>
      <c r="E1414" s="203" t="s">
        <v>2080</v>
      </c>
      <c r="F1414" s="20" t="s">
        <v>79</v>
      </c>
      <c r="G1414" s="41"/>
      <c r="H1414" s="21" t="s">
        <v>22</v>
      </c>
      <c r="I1414" s="21" t="s">
        <v>103</v>
      </c>
      <c r="J1414" s="21" t="s">
        <v>93</v>
      </c>
      <c r="K1414" s="203" t="s">
        <v>2089</v>
      </c>
      <c r="L1414" s="55"/>
      <c r="M1414" s="315">
        <v>0</v>
      </c>
      <c r="N1414" s="315">
        <v>180</v>
      </c>
      <c r="O1414" s="217">
        <f t="shared" si="22"/>
        <v>15999.789999999688</v>
      </c>
    </row>
    <row r="1415" spans="1:15" ht="22.05" hidden="1" customHeight="1" x14ac:dyDescent="0.2">
      <c r="A1415" s="216">
        <v>45727</v>
      </c>
      <c r="B1415" s="20" t="s">
        <v>185</v>
      </c>
      <c r="C1415" s="41">
        <v>54010</v>
      </c>
      <c r="D1415" s="22"/>
      <c r="E1415" s="203" t="s">
        <v>152</v>
      </c>
      <c r="F1415" s="20" t="s">
        <v>79</v>
      </c>
      <c r="G1415" s="41"/>
      <c r="H1415" s="21" t="s">
        <v>22</v>
      </c>
      <c r="I1415" s="21" t="s">
        <v>53</v>
      </c>
      <c r="J1415" s="21" t="s">
        <v>113</v>
      </c>
      <c r="K1415" s="203" t="s">
        <v>163</v>
      </c>
      <c r="L1415" s="55"/>
      <c r="M1415" s="315">
        <v>0</v>
      </c>
      <c r="N1415" s="315">
        <v>4800</v>
      </c>
      <c r="O1415" s="217">
        <f t="shared" si="22"/>
        <v>11199.789999999688</v>
      </c>
    </row>
    <row r="1416" spans="1:15" ht="22.05" hidden="1" customHeight="1" x14ac:dyDescent="0.2">
      <c r="A1416" s="216">
        <v>45727</v>
      </c>
      <c r="B1416" s="20" t="s">
        <v>185</v>
      </c>
      <c r="C1416" s="41">
        <v>54011</v>
      </c>
      <c r="D1416" s="22"/>
      <c r="E1416" s="203" t="s">
        <v>2090</v>
      </c>
      <c r="F1416" s="20" t="s">
        <v>79</v>
      </c>
      <c r="G1416" s="41"/>
      <c r="H1416" s="21" t="s">
        <v>22</v>
      </c>
      <c r="I1416" s="21" t="s">
        <v>103</v>
      </c>
      <c r="J1416" s="21" t="s">
        <v>94</v>
      </c>
      <c r="K1416" s="203" t="s">
        <v>2115</v>
      </c>
      <c r="L1416" s="55"/>
      <c r="M1416" s="315">
        <v>0</v>
      </c>
      <c r="N1416" s="315">
        <v>2589</v>
      </c>
      <c r="O1416" s="217">
        <f t="shared" si="22"/>
        <v>8610.789999999688</v>
      </c>
    </row>
    <row r="1417" spans="1:15" ht="22.05" hidden="1" customHeight="1" x14ac:dyDescent="0.2">
      <c r="A1417" s="216">
        <v>45727</v>
      </c>
      <c r="B1417" s="20" t="s">
        <v>185</v>
      </c>
      <c r="C1417" s="41">
        <v>54012</v>
      </c>
      <c r="D1417" s="22"/>
      <c r="E1417" s="203" t="s">
        <v>2072</v>
      </c>
      <c r="F1417" s="20" t="s">
        <v>79</v>
      </c>
      <c r="G1417" s="41"/>
      <c r="H1417" s="21" t="s">
        <v>22</v>
      </c>
      <c r="I1417" s="21" t="s">
        <v>103</v>
      </c>
      <c r="J1417" s="21" t="s">
        <v>98</v>
      </c>
      <c r="K1417" s="203" t="s">
        <v>445</v>
      </c>
      <c r="L1417" s="55"/>
      <c r="M1417" s="315">
        <v>0</v>
      </c>
      <c r="N1417" s="315">
        <v>955</v>
      </c>
      <c r="O1417" s="217">
        <f t="shared" si="22"/>
        <v>7655.789999999688</v>
      </c>
    </row>
    <row r="1418" spans="1:15" ht="22.05" hidden="1" customHeight="1" x14ac:dyDescent="0.2">
      <c r="A1418" s="216">
        <v>45727</v>
      </c>
      <c r="B1418" s="20" t="s">
        <v>185</v>
      </c>
      <c r="C1418" s="41">
        <v>54013</v>
      </c>
      <c r="D1418" s="22"/>
      <c r="E1418" s="203" t="s">
        <v>2091</v>
      </c>
      <c r="F1418" s="20" t="s">
        <v>79</v>
      </c>
      <c r="G1418" s="41"/>
      <c r="H1418" s="21" t="s">
        <v>22</v>
      </c>
      <c r="I1418" s="21" t="s">
        <v>54</v>
      </c>
      <c r="J1418" s="21" t="s">
        <v>41</v>
      </c>
      <c r="K1418" s="203" t="s">
        <v>2116</v>
      </c>
      <c r="L1418" s="55"/>
      <c r="M1418" s="315">
        <v>0</v>
      </c>
      <c r="N1418" s="315">
        <v>300</v>
      </c>
      <c r="O1418" s="217">
        <f t="shared" si="22"/>
        <v>7355.789999999688</v>
      </c>
    </row>
    <row r="1419" spans="1:15" ht="22.05" hidden="1" customHeight="1" x14ac:dyDescent="0.2">
      <c r="A1419" s="216">
        <v>45727</v>
      </c>
      <c r="B1419" s="20" t="s">
        <v>185</v>
      </c>
      <c r="C1419" s="41">
        <v>54014</v>
      </c>
      <c r="D1419" s="22"/>
      <c r="E1419" s="203" t="s">
        <v>2092</v>
      </c>
      <c r="F1419" s="20" t="s">
        <v>79</v>
      </c>
      <c r="G1419" s="41"/>
      <c r="H1419" s="21" t="s">
        <v>22</v>
      </c>
      <c r="I1419" s="21" t="s">
        <v>103</v>
      </c>
      <c r="J1419" s="21" t="s">
        <v>60</v>
      </c>
      <c r="K1419" s="203" t="s">
        <v>2117</v>
      </c>
      <c r="L1419" s="55"/>
      <c r="M1419" s="315">
        <v>0</v>
      </c>
      <c r="N1419" s="315">
        <v>1300</v>
      </c>
      <c r="O1419" s="217">
        <f t="shared" si="22"/>
        <v>6055.789999999688</v>
      </c>
    </row>
    <row r="1420" spans="1:15" ht="22.05" hidden="1" customHeight="1" x14ac:dyDescent="0.2">
      <c r="A1420" s="216">
        <v>45727</v>
      </c>
      <c r="B1420" s="20" t="s">
        <v>185</v>
      </c>
      <c r="C1420" s="41">
        <v>54015</v>
      </c>
      <c r="D1420" s="22"/>
      <c r="E1420" s="203" t="s">
        <v>540</v>
      </c>
      <c r="F1420" s="20" t="s">
        <v>79</v>
      </c>
      <c r="G1420" s="41"/>
      <c r="H1420" s="21" t="s">
        <v>22</v>
      </c>
      <c r="I1420" s="21" t="s">
        <v>103</v>
      </c>
      <c r="J1420" s="21" t="s">
        <v>60</v>
      </c>
      <c r="K1420" s="203" t="s">
        <v>133</v>
      </c>
      <c r="L1420" s="55"/>
      <c r="M1420" s="315">
        <v>0</v>
      </c>
      <c r="N1420" s="315">
        <v>1520</v>
      </c>
      <c r="O1420" s="217">
        <f t="shared" si="22"/>
        <v>4535.789999999688</v>
      </c>
    </row>
    <row r="1421" spans="1:15" ht="22.05" hidden="1" customHeight="1" x14ac:dyDescent="0.2">
      <c r="A1421" s="216">
        <v>45727</v>
      </c>
      <c r="B1421" s="20" t="s">
        <v>185</v>
      </c>
      <c r="C1421" s="41">
        <v>54016</v>
      </c>
      <c r="D1421" s="22"/>
      <c r="E1421" s="203" t="s">
        <v>2093</v>
      </c>
      <c r="F1421" s="20" t="s">
        <v>79</v>
      </c>
      <c r="G1421" s="41"/>
      <c r="H1421" s="21" t="s">
        <v>21</v>
      </c>
      <c r="I1421" s="21" t="s">
        <v>81</v>
      </c>
      <c r="J1421" s="21" t="s">
        <v>184</v>
      </c>
      <c r="K1421" s="203"/>
      <c r="L1421" s="55"/>
      <c r="M1421" s="315">
        <v>14000</v>
      </c>
      <c r="N1421" s="315">
        <v>0</v>
      </c>
      <c r="O1421" s="217">
        <f t="shared" si="22"/>
        <v>18535.789999999688</v>
      </c>
    </row>
    <row r="1422" spans="1:15" ht="22.05" hidden="1" customHeight="1" x14ac:dyDescent="0.2">
      <c r="A1422" s="216">
        <v>45727</v>
      </c>
      <c r="B1422" s="20" t="s">
        <v>185</v>
      </c>
      <c r="C1422" s="41">
        <v>54017</v>
      </c>
      <c r="D1422" s="22"/>
      <c r="E1422" s="203" t="s">
        <v>1607</v>
      </c>
      <c r="F1422" s="20" t="s">
        <v>79</v>
      </c>
      <c r="G1422" s="41"/>
      <c r="H1422" s="21" t="s">
        <v>22</v>
      </c>
      <c r="I1422" s="21" t="s">
        <v>103</v>
      </c>
      <c r="J1422" s="21" t="s">
        <v>94</v>
      </c>
      <c r="K1422" s="203" t="s">
        <v>2118</v>
      </c>
      <c r="L1422" s="55"/>
      <c r="M1422" s="315">
        <v>0</v>
      </c>
      <c r="N1422" s="315">
        <v>1222</v>
      </c>
      <c r="O1422" s="217">
        <f t="shared" si="22"/>
        <v>17313.789999999688</v>
      </c>
    </row>
    <row r="1423" spans="1:15" ht="22.05" hidden="1" customHeight="1" x14ac:dyDescent="0.2">
      <c r="A1423" s="216">
        <v>45727</v>
      </c>
      <c r="B1423" s="20" t="s">
        <v>185</v>
      </c>
      <c r="C1423" s="41">
        <v>54018</v>
      </c>
      <c r="D1423" s="22"/>
      <c r="E1423" s="203" t="s">
        <v>2094</v>
      </c>
      <c r="F1423" s="20" t="s">
        <v>79</v>
      </c>
      <c r="G1423" s="41"/>
      <c r="H1423" s="21" t="s">
        <v>22</v>
      </c>
      <c r="I1423" s="21" t="s">
        <v>54</v>
      </c>
      <c r="J1423" s="21" t="s">
        <v>61</v>
      </c>
      <c r="K1423" s="203" t="s">
        <v>445</v>
      </c>
      <c r="L1423" s="55"/>
      <c r="M1423" s="315">
        <v>0</v>
      </c>
      <c r="N1423" s="315">
        <v>200</v>
      </c>
      <c r="O1423" s="217">
        <f t="shared" si="22"/>
        <v>17113.789999999688</v>
      </c>
    </row>
    <row r="1424" spans="1:15" ht="22.05" hidden="1" customHeight="1" x14ac:dyDescent="0.2">
      <c r="A1424" s="216">
        <v>45727</v>
      </c>
      <c r="B1424" s="20" t="s">
        <v>185</v>
      </c>
      <c r="C1424" s="41">
        <v>54019</v>
      </c>
      <c r="D1424" s="22"/>
      <c r="E1424" s="203" t="s">
        <v>2095</v>
      </c>
      <c r="F1424" s="20" t="s">
        <v>79</v>
      </c>
      <c r="G1424" s="41"/>
      <c r="H1424" s="21" t="s">
        <v>21</v>
      </c>
      <c r="I1424" s="21" t="s">
        <v>28</v>
      </c>
      <c r="J1424" s="21" t="s">
        <v>31</v>
      </c>
      <c r="K1424" s="203"/>
      <c r="L1424" s="55"/>
      <c r="M1424" s="315">
        <v>148860</v>
      </c>
      <c r="N1424" s="315">
        <v>0</v>
      </c>
      <c r="O1424" s="217">
        <f t="shared" si="22"/>
        <v>165973.78999999969</v>
      </c>
    </row>
    <row r="1425" spans="1:15" ht="22.05" hidden="1" customHeight="1" x14ac:dyDescent="0.2">
      <c r="A1425" s="216">
        <v>45727</v>
      </c>
      <c r="B1425" s="20" t="s">
        <v>185</v>
      </c>
      <c r="C1425" s="41">
        <v>54020</v>
      </c>
      <c r="D1425" s="22"/>
      <c r="E1425" s="203" t="s">
        <v>2096</v>
      </c>
      <c r="F1425" s="20" t="s">
        <v>79</v>
      </c>
      <c r="G1425" s="41"/>
      <c r="H1425" s="21" t="s">
        <v>22</v>
      </c>
      <c r="I1425" s="21" t="s">
        <v>54</v>
      </c>
      <c r="J1425" s="21" t="s">
        <v>63</v>
      </c>
      <c r="K1425" s="203" t="s">
        <v>141</v>
      </c>
      <c r="L1425" s="55"/>
      <c r="M1425" s="315">
        <v>0</v>
      </c>
      <c r="N1425" s="315">
        <v>5000</v>
      </c>
      <c r="O1425" s="217">
        <f t="shared" si="22"/>
        <v>160973.78999999969</v>
      </c>
    </row>
    <row r="1426" spans="1:15" ht="22.05" hidden="1" customHeight="1" x14ac:dyDescent="0.2">
      <c r="A1426" s="216">
        <v>45727</v>
      </c>
      <c r="B1426" s="20" t="s">
        <v>185</v>
      </c>
      <c r="C1426" s="41">
        <v>54021</v>
      </c>
      <c r="D1426" s="22"/>
      <c r="E1426" s="203" t="s">
        <v>1781</v>
      </c>
      <c r="F1426" s="20" t="s">
        <v>79</v>
      </c>
      <c r="G1426" s="41"/>
      <c r="H1426" s="21" t="s">
        <v>22</v>
      </c>
      <c r="I1426" s="21" t="s">
        <v>54</v>
      </c>
      <c r="J1426" s="21" t="s">
        <v>63</v>
      </c>
      <c r="K1426" s="203" t="s">
        <v>141</v>
      </c>
      <c r="L1426" s="55"/>
      <c r="M1426" s="315">
        <v>0</v>
      </c>
      <c r="N1426" s="315">
        <v>10700</v>
      </c>
      <c r="O1426" s="217">
        <f t="shared" si="22"/>
        <v>150273.78999999969</v>
      </c>
    </row>
    <row r="1427" spans="1:15" ht="22.05" hidden="1" customHeight="1" x14ac:dyDescent="0.2">
      <c r="A1427" s="216">
        <v>45727</v>
      </c>
      <c r="B1427" s="20" t="s">
        <v>185</v>
      </c>
      <c r="C1427" s="41">
        <v>54022</v>
      </c>
      <c r="D1427" s="22"/>
      <c r="E1427" s="203" t="s">
        <v>2097</v>
      </c>
      <c r="F1427" s="20" t="s">
        <v>79</v>
      </c>
      <c r="G1427" s="41"/>
      <c r="H1427" s="21" t="s">
        <v>22</v>
      </c>
      <c r="I1427" s="21" t="s">
        <v>54</v>
      </c>
      <c r="J1427" s="21" t="s">
        <v>32</v>
      </c>
      <c r="K1427" s="203" t="s">
        <v>390</v>
      </c>
      <c r="L1427" s="55"/>
      <c r="M1427" s="315">
        <v>0</v>
      </c>
      <c r="N1427" s="315">
        <v>25825</v>
      </c>
      <c r="O1427" s="217">
        <f t="shared" si="22"/>
        <v>124448.78999999969</v>
      </c>
    </row>
    <row r="1428" spans="1:15" ht="22.05" hidden="1" customHeight="1" x14ac:dyDescent="0.2">
      <c r="A1428" s="216">
        <v>45727</v>
      </c>
      <c r="B1428" s="20" t="s">
        <v>185</v>
      </c>
      <c r="C1428" s="41">
        <v>54023</v>
      </c>
      <c r="D1428" s="22"/>
      <c r="E1428" s="203" t="s">
        <v>2098</v>
      </c>
      <c r="F1428" s="20" t="s">
        <v>79</v>
      </c>
      <c r="G1428" s="41"/>
      <c r="H1428" s="21" t="s">
        <v>22</v>
      </c>
      <c r="I1428" s="21" t="s">
        <v>103</v>
      </c>
      <c r="J1428" s="21" t="s">
        <v>93</v>
      </c>
      <c r="K1428" s="203" t="s">
        <v>2119</v>
      </c>
      <c r="L1428" s="55"/>
      <c r="M1428" s="315">
        <v>0</v>
      </c>
      <c r="N1428" s="315">
        <v>9370</v>
      </c>
      <c r="O1428" s="217">
        <f t="shared" si="22"/>
        <v>115078.78999999969</v>
      </c>
    </row>
    <row r="1429" spans="1:15" ht="22.05" hidden="1" customHeight="1" x14ac:dyDescent="0.2">
      <c r="A1429" s="216">
        <v>45727</v>
      </c>
      <c r="B1429" s="20" t="s">
        <v>185</v>
      </c>
      <c r="C1429" s="41">
        <v>54024</v>
      </c>
      <c r="D1429" s="22"/>
      <c r="E1429" s="203" t="s">
        <v>2099</v>
      </c>
      <c r="F1429" s="20" t="s">
        <v>79</v>
      </c>
      <c r="G1429" s="41"/>
      <c r="H1429" s="21" t="s">
        <v>22</v>
      </c>
      <c r="I1429" s="21" t="s">
        <v>55</v>
      </c>
      <c r="J1429" s="21" t="s">
        <v>73</v>
      </c>
      <c r="K1429" s="203" t="s">
        <v>140</v>
      </c>
      <c r="L1429" s="55"/>
      <c r="M1429" s="315">
        <v>0</v>
      </c>
      <c r="N1429" s="315">
        <v>1500</v>
      </c>
      <c r="O1429" s="217">
        <f t="shared" si="22"/>
        <v>113578.78999999969</v>
      </c>
    </row>
    <row r="1430" spans="1:15" ht="22.05" hidden="1" customHeight="1" x14ac:dyDescent="0.2">
      <c r="A1430" s="216">
        <v>45727</v>
      </c>
      <c r="B1430" s="20" t="s">
        <v>185</v>
      </c>
      <c r="C1430" s="41">
        <v>54025</v>
      </c>
      <c r="D1430" s="22"/>
      <c r="E1430" s="203" t="s">
        <v>2100</v>
      </c>
      <c r="F1430" s="20" t="s">
        <v>79</v>
      </c>
      <c r="G1430" s="41"/>
      <c r="H1430" s="21" t="s">
        <v>22</v>
      </c>
      <c r="I1430" s="21" t="s">
        <v>54</v>
      </c>
      <c r="J1430" s="21" t="s">
        <v>41</v>
      </c>
      <c r="K1430" s="203" t="s">
        <v>2120</v>
      </c>
      <c r="L1430" s="55"/>
      <c r="M1430" s="315">
        <v>0</v>
      </c>
      <c r="N1430" s="315">
        <v>1200</v>
      </c>
      <c r="O1430" s="217">
        <f t="shared" si="22"/>
        <v>112378.78999999969</v>
      </c>
    </row>
    <row r="1431" spans="1:15" ht="22.05" hidden="1" customHeight="1" x14ac:dyDescent="0.2">
      <c r="A1431" s="216">
        <v>45727</v>
      </c>
      <c r="B1431" s="20" t="s">
        <v>185</v>
      </c>
      <c r="C1431" s="41">
        <v>54026</v>
      </c>
      <c r="D1431" s="22"/>
      <c r="E1431" s="203" t="s">
        <v>2101</v>
      </c>
      <c r="F1431" s="20" t="s">
        <v>79</v>
      </c>
      <c r="G1431" s="41"/>
      <c r="H1431" s="21" t="s">
        <v>22</v>
      </c>
      <c r="I1431" s="21" t="s">
        <v>54</v>
      </c>
      <c r="J1431" s="21" t="s">
        <v>32</v>
      </c>
      <c r="K1431" s="203" t="s">
        <v>2121</v>
      </c>
      <c r="L1431" s="55"/>
      <c r="M1431" s="315">
        <v>0</v>
      </c>
      <c r="N1431" s="315">
        <v>20000</v>
      </c>
      <c r="O1431" s="217">
        <f t="shared" si="22"/>
        <v>92378.789999999688</v>
      </c>
    </row>
    <row r="1432" spans="1:15" ht="22.05" hidden="1" customHeight="1" x14ac:dyDescent="0.2">
      <c r="A1432" s="216">
        <v>45727</v>
      </c>
      <c r="B1432" s="20" t="s">
        <v>185</v>
      </c>
      <c r="C1432" s="41">
        <v>54027</v>
      </c>
      <c r="D1432" s="22"/>
      <c r="E1432" s="203" t="s">
        <v>2102</v>
      </c>
      <c r="F1432" s="20" t="s">
        <v>79</v>
      </c>
      <c r="G1432" s="41"/>
      <c r="H1432" s="21" t="s">
        <v>22</v>
      </c>
      <c r="I1432" s="21" t="s">
        <v>54</v>
      </c>
      <c r="J1432" s="21" t="s">
        <v>63</v>
      </c>
      <c r="K1432" s="203" t="s">
        <v>2122</v>
      </c>
      <c r="L1432" s="55"/>
      <c r="M1432" s="315">
        <v>0</v>
      </c>
      <c r="N1432" s="315">
        <v>3000</v>
      </c>
      <c r="O1432" s="217">
        <f t="shared" si="22"/>
        <v>89378.789999999688</v>
      </c>
    </row>
    <row r="1433" spans="1:15" ht="22.05" hidden="1" customHeight="1" x14ac:dyDescent="0.2">
      <c r="A1433" s="216">
        <v>45727</v>
      </c>
      <c r="B1433" s="20" t="s">
        <v>185</v>
      </c>
      <c r="C1433" s="41">
        <v>54028</v>
      </c>
      <c r="D1433" s="22"/>
      <c r="E1433" s="203" t="s">
        <v>2103</v>
      </c>
      <c r="F1433" s="20" t="s">
        <v>79</v>
      </c>
      <c r="G1433" s="41"/>
      <c r="H1433" s="21" t="s">
        <v>22</v>
      </c>
      <c r="I1433" s="21" t="s">
        <v>55</v>
      </c>
      <c r="J1433" s="21" t="s">
        <v>73</v>
      </c>
      <c r="K1433" s="203" t="s">
        <v>2123</v>
      </c>
      <c r="L1433" s="55"/>
      <c r="M1433" s="315">
        <v>0</v>
      </c>
      <c r="N1433" s="315">
        <v>8867</v>
      </c>
      <c r="O1433" s="217">
        <f t="shared" si="22"/>
        <v>80511.789999999688</v>
      </c>
    </row>
    <row r="1434" spans="1:15" ht="22.05" hidden="1" customHeight="1" x14ac:dyDescent="0.2">
      <c r="A1434" s="216">
        <v>45727</v>
      </c>
      <c r="B1434" s="20" t="s">
        <v>185</v>
      </c>
      <c r="C1434" s="41">
        <v>54029</v>
      </c>
      <c r="D1434" s="22"/>
      <c r="E1434" s="203" t="s">
        <v>2104</v>
      </c>
      <c r="F1434" s="20" t="s">
        <v>79</v>
      </c>
      <c r="G1434" s="41"/>
      <c r="H1434" s="21" t="s">
        <v>22</v>
      </c>
      <c r="I1434" s="21" t="s">
        <v>55</v>
      </c>
      <c r="J1434" s="21" t="s">
        <v>261</v>
      </c>
      <c r="K1434" s="203" t="s">
        <v>357</v>
      </c>
      <c r="L1434" s="55"/>
      <c r="M1434" s="315">
        <v>0</v>
      </c>
      <c r="N1434" s="315">
        <v>5000</v>
      </c>
      <c r="O1434" s="217">
        <f t="shared" si="22"/>
        <v>75511.789999999688</v>
      </c>
    </row>
    <row r="1435" spans="1:15" ht="22.05" hidden="1" customHeight="1" x14ac:dyDescent="0.2">
      <c r="A1435" s="216">
        <v>45727</v>
      </c>
      <c r="B1435" s="20" t="s">
        <v>185</v>
      </c>
      <c r="C1435" s="41">
        <v>54030</v>
      </c>
      <c r="D1435" s="22"/>
      <c r="E1435" s="203" t="s">
        <v>2105</v>
      </c>
      <c r="F1435" s="20" t="s">
        <v>79</v>
      </c>
      <c r="G1435" s="41"/>
      <c r="H1435" s="21" t="s">
        <v>22</v>
      </c>
      <c r="I1435" s="21" t="s">
        <v>103</v>
      </c>
      <c r="J1435" s="21" t="s">
        <v>60</v>
      </c>
      <c r="K1435" s="203" t="s">
        <v>2124</v>
      </c>
      <c r="L1435" s="55"/>
      <c r="M1435" s="315">
        <v>0</v>
      </c>
      <c r="N1435" s="315">
        <v>2100</v>
      </c>
      <c r="O1435" s="217">
        <f t="shared" si="22"/>
        <v>73411.789999999688</v>
      </c>
    </row>
    <row r="1436" spans="1:15" ht="22.05" hidden="1" customHeight="1" x14ac:dyDescent="0.2">
      <c r="A1436" s="216">
        <v>45727</v>
      </c>
      <c r="B1436" s="20" t="s">
        <v>185</v>
      </c>
      <c r="C1436" s="41">
        <v>54031</v>
      </c>
      <c r="D1436" s="22"/>
      <c r="E1436" s="203" t="s">
        <v>2106</v>
      </c>
      <c r="F1436" s="20" t="s">
        <v>79</v>
      </c>
      <c r="G1436" s="41"/>
      <c r="H1436" s="21" t="s">
        <v>22</v>
      </c>
      <c r="I1436" s="21" t="s">
        <v>103</v>
      </c>
      <c r="J1436" s="21" t="s">
        <v>60</v>
      </c>
      <c r="K1436" s="203" t="s">
        <v>133</v>
      </c>
      <c r="L1436" s="55"/>
      <c r="M1436" s="315">
        <v>0</v>
      </c>
      <c r="N1436" s="315">
        <v>1500</v>
      </c>
      <c r="O1436" s="217">
        <f t="shared" si="22"/>
        <v>71911.789999999688</v>
      </c>
    </row>
    <row r="1437" spans="1:15" ht="22.05" hidden="1" customHeight="1" x14ac:dyDescent="0.2">
      <c r="A1437" s="216">
        <v>45727</v>
      </c>
      <c r="B1437" s="20" t="s">
        <v>185</v>
      </c>
      <c r="C1437" s="41">
        <v>54032</v>
      </c>
      <c r="D1437" s="22"/>
      <c r="E1437" s="203" t="s">
        <v>2107</v>
      </c>
      <c r="F1437" s="20" t="s">
        <v>79</v>
      </c>
      <c r="G1437" s="41"/>
      <c r="H1437" s="21" t="s">
        <v>22</v>
      </c>
      <c r="I1437" s="21" t="s">
        <v>103</v>
      </c>
      <c r="J1437" s="21" t="s">
        <v>60</v>
      </c>
      <c r="K1437" s="203" t="s">
        <v>133</v>
      </c>
      <c r="L1437" s="55"/>
      <c r="M1437" s="315">
        <v>0</v>
      </c>
      <c r="N1437" s="315">
        <v>10000</v>
      </c>
      <c r="O1437" s="217">
        <f t="shared" si="22"/>
        <v>61911.789999999688</v>
      </c>
    </row>
    <row r="1438" spans="1:15" ht="22.05" hidden="1" customHeight="1" x14ac:dyDescent="0.2">
      <c r="A1438" s="216">
        <v>45727</v>
      </c>
      <c r="B1438" s="20" t="s">
        <v>185</v>
      </c>
      <c r="C1438" s="41">
        <v>54033</v>
      </c>
      <c r="D1438" s="22"/>
      <c r="E1438" s="203" t="s">
        <v>2108</v>
      </c>
      <c r="F1438" s="20" t="s">
        <v>79</v>
      </c>
      <c r="G1438" s="41"/>
      <c r="H1438" s="21" t="s">
        <v>22</v>
      </c>
      <c r="I1438" s="21" t="s">
        <v>103</v>
      </c>
      <c r="J1438" s="21" t="s">
        <v>60</v>
      </c>
      <c r="K1438" s="203" t="s">
        <v>133</v>
      </c>
      <c r="L1438" s="55"/>
      <c r="M1438" s="315">
        <v>0</v>
      </c>
      <c r="N1438" s="315">
        <v>8000</v>
      </c>
      <c r="O1438" s="217">
        <f t="shared" si="22"/>
        <v>53911.789999999688</v>
      </c>
    </row>
    <row r="1439" spans="1:15" ht="22.05" hidden="1" customHeight="1" x14ac:dyDescent="0.2">
      <c r="A1439" s="216">
        <v>45727</v>
      </c>
      <c r="B1439" s="20" t="s">
        <v>185</v>
      </c>
      <c r="C1439" s="41">
        <v>54034</v>
      </c>
      <c r="D1439" s="22"/>
      <c r="E1439" s="203" t="s">
        <v>2109</v>
      </c>
      <c r="F1439" s="20" t="s">
        <v>79</v>
      </c>
      <c r="G1439" s="41"/>
      <c r="H1439" s="21" t="s">
        <v>22</v>
      </c>
      <c r="I1439" s="21" t="s">
        <v>103</v>
      </c>
      <c r="J1439" s="21" t="s">
        <v>60</v>
      </c>
      <c r="K1439" s="203" t="s">
        <v>2125</v>
      </c>
      <c r="L1439" s="55"/>
      <c r="M1439" s="315">
        <v>0</v>
      </c>
      <c r="N1439" s="315">
        <v>2800</v>
      </c>
      <c r="O1439" s="217">
        <f t="shared" si="22"/>
        <v>51111.789999999688</v>
      </c>
    </row>
    <row r="1440" spans="1:15" ht="22.05" hidden="1" customHeight="1" x14ac:dyDescent="0.2">
      <c r="A1440" s="216">
        <v>45727</v>
      </c>
      <c r="B1440" s="20" t="s">
        <v>185</v>
      </c>
      <c r="C1440" s="41">
        <v>54035</v>
      </c>
      <c r="D1440" s="22"/>
      <c r="E1440" s="203" t="s">
        <v>2110</v>
      </c>
      <c r="F1440" s="20" t="s">
        <v>79</v>
      </c>
      <c r="G1440" s="41"/>
      <c r="H1440" s="21" t="s">
        <v>22</v>
      </c>
      <c r="I1440" s="21" t="s">
        <v>103</v>
      </c>
      <c r="J1440" s="21" t="s">
        <v>60</v>
      </c>
      <c r="K1440" s="203" t="s">
        <v>2126</v>
      </c>
      <c r="L1440" s="55"/>
      <c r="M1440" s="315">
        <v>0</v>
      </c>
      <c r="N1440" s="315">
        <v>4005</v>
      </c>
      <c r="O1440" s="217">
        <f t="shared" si="22"/>
        <v>47106.789999999688</v>
      </c>
    </row>
    <row r="1441" spans="1:15" ht="22.05" hidden="1" customHeight="1" x14ac:dyDescent="0.2">
      <c r="A1441" s="216">
        <v>45727</v>
      </c>
      <c r="B1441" s="20" t="s">
        <v>185</v>
      </c>
      <c r="C1441" s="41">
        <v>54036</v>
      </c>
      <c r="D1441" s="22"/>
      <c r="E1441" s="203" t="s">
        <v>2111</v>
      </c>
      <c r="F1441" s="20" t="s">
        <v>79</v>
      </c>
      <c r="G1441" s="41"/>
      <c r="H1441" s="21" t="s">
        <v>22</v>
      </c>
      <c r="I1441" s="21" t="s">
        <v>55</v>
      </c>
      <c r="J1441" s="21" t="s">
        <v>73</v>
      </c>
      <c r="K1441" s="203" t="s">
        <v>206</v>
      </c>
      <c r="L1441" s="55"/>
      <c r="M1441" s="315">
        <v>0</v>
      </c>
      <c r="N1441" s="315">
        <v>190</v>
      </c>
      <c r="O1441" s="217">
        <f t="shared" si="22"/>
        <v>46916.789999999688</v>
      </c>
    </row>
    <row r="1442" spans="1:15" ht="22.05" hidden="1" customHeight="1" x14ac:dyDescent="0.2">
      <c r="A1442" s="216">
        <v>45727</v>
      </c>
      <c r="B1442" s="20" t="s">
        <v>185</v>
      </c>
      <c r="C1442" s="41">
        <v>54037</v>
      </c>
      <c r="D1442" s="22"/>
      <c r="E1442" s="203" t="s">
        <v>730</v>
      </c>
      <c r="F1442" s="20" t="s">
        <v>79</v>
      </c>
      <c r="G1442" s="41"/>
      <c r="H1442" s="21" t="s">
        <v>22</v>
      </c>
      <c r="I1442" s="21" t="s">
        <v>103</v>
      </c>
      <c r="J1442" s="21" t="s">
        <v>60</v>
      </c>
      <c r="K1442" s="203" t="s">
        <v>743</v>
      </c>
      <c r="L1442" s="55"/>
      <c r="M1442" s="315">
        <v>0</v>
      </c>
      <c r="N1442" s="315">
        <v>30000</v>
      </c>
      <c r="O1442" s="217">
        <f t="shared" si="22"/>
        <v>16916.789999999688</v>
      </c>
    </row>
    <row r="1443" spans="1:15" ht="22.05" hidden="1" customHeight="1" x14ac:dyDescent="0.2">
      <c r="A1443" s="216">
        <v>45727</v>
      </c>
      <c r="B1443" s="20" t="s">
        <v>185</v>
      </c>
      <c r="C1443" s="41">
        <v>54038</v>
      </c>
      <c r="D1443" s="22"/>
      <c r="E1443" s="203" t="s">
        <v>2112</v>
      </c>
      <c r="F1443" s="20" t="s">
        <v>79</v>
      </c>
      <c r="G1443" s="41"/>
      <c r="H1443" s="21" t="s">
        <v>22</v>
      </c>
      <c r="I1443" s="21" t="s">
        <v>103</v>
      </c>
      <c r="J1443" s="21" t="s">
        <v>94</v>
      </c>
      <c r="K1443" s="203" t="s">
        <v>368</v>
      </c>
      <c r="L1443" s="55"/>
      <c r="M1443" s="315">
        <v>0</v>
      </c>
      <c r="N1443" s="315">
        <v>1050</v>
      </c>
      <c r="O1443" s="217">
        <f t="shared" si="22"/>
        <v>15866.789999999688</v>
      </c>
    </row>
    <row r="1444" spans="1:15" ht="22.05" hidden="1" customHeight="1" x14ac:dyDescent="0.2">
      <c r="A1444" s="216">
        <v>45727</v>
      </c>
      <c r="B1444" s="20" t="s">
        <v>185</v>
      </c>
      <c r="C1444" s="41">
        <v>54039</v>
      </c>
      <c r="D1444" s="22"/>
      <c r="E1444" s="203" t="s">
        <v>2113</v>
      </c>
      <c r="F1444" s="20" t="s">
        <v>79</v>
      </c>
      <c r="G1444" s="41"/>
      <c r="H1444" s="21" t="s">
        <v>22</v>
      </c>
      <c r="I1444" s="21" t="s">
        <v>103</v>
      </c>
      <c r="J1444" s="21" t="s">
        <v>95</v>
      </c>
      <c r="K1444" s="304" t="s">
        <v>807</v>
      </c>
      <c r="L1444" s="55"/>
      <c r="M1444" s="315">
        <v>0</v>
      </c>
      <c r="N1444" s="315">
        <v>120</v>
      </c>
      <c r="O1444" s="217">
        <f t="shared" si="22"/>
        <v>15746.789999999688</v>
      </c>
    </row>
    <row r="1445" spans="1:15" ht="22.05" hidden="1" customHeight="1" x14ac:dyDescent="0.2">
      <c r="A1445" s="216">
        <v>45727</v>
      </c>
      <c r="B1445" s="20" t="s">
        <v>185</v>
      </c>
      <c r="C1445" s="41">
        <v>54040</v>
      </c>
      <c r="D1445" s="22"/>
      <c r="E1445" s="203" t="s">
        <v>2114</v>
      </c>
      <c r="F1445" s="20" t="s">
        <v>79</v>
      </c>
      <c r="G1445" s="41"/>
      <c r="H1445" s="21" t="s">
        <v>22</v>
      </c>
      <c r="I1445" s="21" t="s">
        <v>103</v>
      </c>
      <c r="J1445" s="21" t="s">
        <v>102</v>
      </c>
      <c r="K1445" s="203" t="s">
        <v>2127</v>
      </c>
      <c r="L1445" s="55"/>
      <c r="M1445" s="315">
        <v>0</v>
      </c>
      <c r="N1445" s="315">
        <v>1200</v>
      </c>
      <c r="O1445" s="217">
        <f t="shared" si="22"/>
        <v>14546.789999999688</v>
      </c>
    </row>
    <row r="1446" spans="1:15" ht="22.05" hidden="1" customHeight="1" x14ac:dyDescent="0.2">
      <c r="A1446" s="216">
        <v>45727</v>
      </c>
      <c r="B1446" s="20" t="s">
        <v>185</v>
      </c>
      <c r="C1446" s="41">
        <v>54041</v>
      </c>
      <c r="D1446" s="22"/>
      <c r="E1446" s="203" t="s">
        <v>1791</v>
      </c>
      <c r="F1446" s="20" t="s">
        <v>79</v>
      </c>
      <c r="G1446" s="41"/>
      <c r="H1446" s="21" t="s">
        <v>22</v>
      </c>
      <c r="I1446" s="21" t="s">
        <v>103</v>
      </c>
      <c r="J1446" s="21" t="s">
        <v>94</v>
      </c>
      <c r="K1446" s="203" t="s">
        <v>2128</v>
      </c>
      <c r="L1446" s="55"/>
      <c r="M1446" s="315">
        <v>0</v>
      </c>
      <c r="N1446" s="315">
        <v>12894</v>
      </c>
      <c r="O1446" s="217">
        <f t="shared" si="22"/>
        <v>1652.789999999688</v>
      </c>
    </row>
    <row r="1447" spans="1:15" ht="22.05" hidden="1" customHeight="1" x14ac:dyDescent="0.2">
      <c r="A1447" s="216">
        <v>45728</v>
      </c>
      <c r="B1447" s="20" t="s">
        <v>185</v>
      </c>
      <c r="C1447" s="41">
        <v>54043</v>
      </c>
      <c r="D1447" s="22"/>
      <c r="E1447" s="203" t="s">
        <v>1811</v>
      </c>
      <c r="F1447" s="20" t="s">
        <v>79</v>
      </c>
      <c r="G1447" s="41"/>
      <c r="H1447" s="21" t="s">
        <v>21</v>
      </c>
      <c r="I1447" s="21" t="s">
        <v>29</v>
      </c>
      <c r="J1447" s="21" t="s">
        <v>209</v>
      </c>
      <c r="K1447" s="203"/>
      <c r="L1447" s="203" t="s">
        <v>2512</v>
      </c>
      <c r="M1447" s="315">
        <v>10000</v>
      </c>
      <c r="N1447" s="315">
        <v>0</v>
      </c>
      <c r="O1447" s="217">
        <f t="shared" si="22"/>
        <v>11652.789999999688</v>
      </c>
    </row>
    <row r="1448" spans="1:15" ht="22.05" hidden="1" customHeight="1" x14ac:dyDescent="0.2">
      <c r="A1448" s="216">
        <v>45728</v>
      </c>
      <c r="B1448" s="20" t="s">
        <v>185</v>
      </c>
      <c r="C1448" s="41">
        <v>54044</v>
      </c>
      <c r="D1448" s="22"/>
      <c r="E1448" s="203" t="s">
        <v>2129</v>
      </c>
      <c r="F1448" s="20" t="s">
        <v>79</v>
      </c>
      <c r="G1448" s="41"/>
      <c r="H1448" s="21" t="s">
        <v>22</v>
      </c>
      <c r="I1448" s="21" t="s">
        <v>103</v>
      </c>
      <c r="J1448" s="21" t="s">
        <v>94</v>
      </c>
      <c r="K1448" s="203" t="s">
        <v>929</v>
      </c>
      <c r="L1448" s="55"/>
      <c r="M1448" s="315">
        <v>0</v>
      </c>
      <c r="N1448" s="315">
        <v>5010</v>
      </c>
      <c r="O1448" s="217">
        <f t="shared" si="22"/>
        <v>6642.789999999688</v>
      </c>
    </row>
    <row r="1449" spans="1:15" ht="22.05" hidden="1" customHeight="1" x14ac:dyDescent="0.2">
      <c r="A1449" s="216">
        <v>45728</v>
      </c>
      <c r="B1449" s="20" t="s">
        <v>185</v>
      </c>
      <c r="C1449" s="41">
        <v>54045</v>
      </c>
      <c r="D1449" s="22"/>
      <c r="E1449" s="203" t="s">
        <v>2130</v>
      </c>
      <c r="F1449" s="20" t="s">
        <v>79</v>
      </c>
      <c r="G1449" s="41"/>
      <c r="H1449" s="21" t="s">
        <v>22</v>
      </c>
      <c r="I1449" s="21" t="s">
        <v>56</v>
      </c>
      <c r="J1449" s="21" t="s">
        <v>116</v>
      </c>
      <c r="K1449" s="203" t="s">
        <v>441</v>
      </c>
      <c r="L1449" s="55"/>
      <c r="M1449" s="315">
        <v>0</v>
      </c>
      <c r="N1449" s="315">
        <v>500.79</v>
      </c>
      <c r="O1449" s="217">
        <f t="shared" si="22"/>
        <v>6141.999999999688</v>
      </c>
    </row>
    <row r="1450" spans="1:15" ht="22.05" hidden="1" customHeight="1" x14ac:dyDescent="0.2">
      <c r="A1450" s="216">
        <v>45728</v>
      </c>
      <c r="B1450" s="20" t="s">
        <v>185</v>
      </c>
      <c r="C1450" s="41">
        <v>54046</v>
      </c>
      <c r="D1450" s="22"/>
      <c r="E1450" s="203" t="s">
        <v>651</v>
      </c>
      <c r="F1450" s="20" t="s">
        <v>79</v>
      </c>
      <c r="G1450" s="41"/>
      <c r="H1450" s="21" t="s">
        <v>21</v>
      </c>
      <c r="I1450" s="21" t="s">
        <v>29</v>
      </c>
      <c r="J1450" s="21" t="s">
        <v>209</v>
      </c>
      <c r="K1450" s="203"/>
      <c r="L1450" s="55" t="s">
        <v>3769</v>
      </c>
      <c r="M1450" s="315">
        <v>5000</v>
      </c>
      <c r="N1450" s="315">
        <v>0</v>
      </c>
      <c r="O1450" s="217">
        <f t="shared" si="22"/>
        <v>11141.999999999687</v>
      </c>
    </row>
    <row r="1451" spans="1:15" ht="22.05" hidden="1" customHeight="1" x14ac:dyDescent="0.2">
      <c r="A1451" s="216">
        <v>45728</v>
      </c>
      <c r="B1451" s="20" t="s">
        <v>185</v>
      </c>
      <c r="C1451" s="41">
        <v>54047</v>
      </c>
      <c r="D1451" s="22"/>
      <c r="E1451" s="203" t="s">
        <v>539</v>
      </c>
      <c r="F1451" s="20" t="s">
        <v>79</v>
      </c>
      <c r="G1451" s="41"/>
      <c r="H1451" s="21" t="s">
        <v>22</v>
      </c>
      <c r="I1451" s="21" t="s">
        <v>53</v>
      </c>
      <c r="J1451" s="21" t="s">
        <v>112</v>
      </c>
      <c r="K1451" s="203" t="s">
        <v>416</v>
      </c>
      <c r="L1451" s="55"/>
      <c r="M1451" s="315">
        <v>0</v>
      </c>
      <c r="N1451" s="315">
        <v>7650</v>
      </c>
      <c r="O1451" s="217">
        <f t="shared" si="22"/>
        <v>3491.9999999996871</v>
      </c>
    </row>
    <row r="1452" spans="1:15" ht="22.05" hidden="1" customHeight="1" x14ac:dyDescent="0.2">
      <c r="A1452" s="216">
        <v>45728</v>
      </c>
      <c r="B1452" s="20" t="s">
        <v>185</v>
      </c>
      <c r="C1452" s="41">
        <v>54048</v>
      </c>
      <c r="D1452" s="22"/>
      <c r="E1452" s="203" t="s">
        <v>128</v>
      </c>
      <c r="F1452" s="20" t="s">
        <v>79</v>
      </c>
      <c r="G1452" s="41"/>
      <c r="H1452" s="21" t="s">
        <v>22</v>
      </c>
      <c r="I1452" s="21" t="s">
        <v>56</v>
      </c>
      <c r="J1452" s="21" t="s">
        <v>116</v>
      </c>
      <c r="K1452" s="203" t="s">
        <v>129</v>
      </c>
      <c r="L1452" s="55"/>
      <c r="M1452" s="315">
        <v>0</v>
      </c>
      <c r="N1452" s="315">
        <v>40</v>
      </c>
      <c r="O1452" s="217">
        <f t="shared" si="22"/>
        <v>3451.9999999996871</v>
      </c>
    </row>
    <row r="1453" spans="1:15" ht="22.05" hidden="1" customHeight="1" x14ac:dyDescent="0.2">
      <c r="A1453" s="216">
        <v>45728</v>
      </c>
      <c r="B1453" s="20" t="s">
        <v>185</v>
      </c>
      <c r="C1453" s="41">
        <v>54049</v>
      </c>
      <c r="D1453" s="22"/>
      <c r="E1453" s="203" t="s">
        <v>1607</v>
      </c>
      <c r="F1453" s="20" t="s">
        <v>79</v>
      </c>
      <c r="G1453" s="41"/>
      <c r="H1453" s="21" t="s">
        <v>22</v>
      </c>
      <c r="I1453" s="21" t="s">
        <v>103</v>
      </c>
      <c r="J1453" s="21" t="s">
        <v>94</v>
      </c>
      <c r="K1453" s="203" t="s">
        <v>2143</v>
      </c>
      <c r="L1453" s="55"/>
      <c r="M1453" s="315">
        <v>0</v>
      </c>
      <c r="N1453" s="315">
        <v>1500</v>
      </c>
      <c r="O1453" s="217">
        <f t="shared" ref="O1453:O1516" si="23">O1452+M1453-N1453</f>
        <v>1951.9999999996871</v>
      </c>
    </row>
    <row r="1454" spans="1:15" ht="22.05" hidden="1" customHeight="1" x14ac:dyDescent="0.2">
      <c r="A1454" s="216">
        <v>45728</v>
      </c>
      <c r="B1454" s="20" t="s">
        <v>185</v>
      </c>
      <c r="C1454" s="41">
        <v>54050</v>
      </c>
      <c r="D1454" s="22"/>
      <c r="E1454" s="203" t="s">
        <v>2131</v>
      </c>
      <c r="F1454" s="20" t="s">
        <v>79</v>
      </c>
      <c r="G1454" s="41"/>
      <c r="H1454" s="21" t="s">
        <v>22</v>
      </c>
      <c r="I1454" s="21" t="s">
        <v>55</v>
      </c>
      <c r="J1454" s="21" t="s">
        <v>73</v>
      </c>
      <c r="K1454" s="203" t="s">
        <v>140</v>
      </c>
      <c r="L1454" s="55"/>
      <c r="M1454" s="315">
        <v>0</v>
      </c>
      <c r="N1454" s="315">
        <v>1500</v>
      </c>
      <c r="O1454" s="217">
        <f t="shared" si="23"/>
        <v>451.99999999968713</v>
      </c>
    </row>
    <row r="1455" spans="1:15" ht="22.05" hidden="1" customHeight="1" x14ac:dyDescent="0.2">
      <c r="A1455" s="216">
        <v>45728</v>
      </c>
      <c r="B1455" s="20" t="s">
        <v>185</v>
      </c>
      <c r="C1455" s="41">
        <v>54051</v>
      </c>
      <c r="D1455" s="22"/>
      <c r="E1455" s="203" t="s">
        <v>2132</v>
      </c>
      <c r="F1455" s="20" t="s">
        <v>79</v>
      </c>
      <c r="G1455" s="41"/>
      <c r="H1455" s="21" t="s">
        <v>21</v>
      </c>
      <c r="I1455" s="21" t="s">
        <v>81</v>
      </c>
      <c r="J1455" s="21" t="s">
        <v>171</v>
      </c>
      <c r="K1455" s="203"/>
      <c r="L1455" s="55"/>
      <c r="M1455" s="315">
        <v>30000</v>
      </c>
      <c r="N1455" s="315">
        <v>0</v>
      </c>
      <c r="O1455" s="217">
        <f t="shared" si="23"/>
        <v>30451.999999999687</v>
      </c>
    </row>
    <row r="1456" spans="1:15" ht="22.05" hidden="1" customHeight="1" x14ac:dyDescent="0.2">
      <c r="A1456" s="216">
        <v>45728</v>
      </c>
      <c r="B1456" s="20" t="s">
        <v>185</v>
      </c>
      <c r="C1456" s="41">
        <v>54052</v>
      </c>
      <c r="D1456" s="22"/>
      <c r="E1456" s="203" t="s">
        <v>2133</v>
      </c>
      <c r="F1456" s="20" t="s">
        <v>79</v>
      </c>
      <c r="G1456" s="41"/>
      <c r="H1456" s="21" t="s">
        <v>22</v>
      </c>
      <c r="I1456" s="21" t="s">
        <v>55</v>
      </c>
      <c r="J1456" s="21" t="s">
        <v>261</v>
      </c>
      <c r="K1456" s="203" t="s">
        <v>2144</v>
      </c>
      <c r="L1456" s="55"/>
      <c r="M1456" s="315">
        <v>0</v>
      </c>
      <c r="N1456" s="315">
        <v>5000</v>
      </c>
      <c r="O1456" s="217">
        <f t="shared" si="23"/>
        <v>25451.999999999687</v>
      </c>
    </row>
    <row r="1457" spans="1:15" ht="22.05" hidden="1" customHeight="1" x14ac:dyDescent="0.2">
      <c r="A1457" s="216">
        <v>45728</v>
      </c>
      <c r="B1457" s="20" t="s">
        <v>185</v>
      </c>
      <c r="C1457" s="41">
        <v>54053</v>
      </c>
      <c r="D1457" s="22"/>
      <c r="E1457" s="203" t="s">
        <v>2134</v>
      </c>
      <c r="F1457" s="20" t="s">
        <v>79</v>
      </c>
      <c r="G1457" s="41"/>
      <c r="H1457" s="21" t="s">
        <v>22</v>
      </c>
      <c r="I1457" s="21" t="s">
        <v>55</v>
      </c>
      <c r="J1457" s="21" t="s">
        <v>73</v>
      </c>
      <c r="K1457" s="203" t="s">
        <v>2145</v>
      </c>
      <c r="L1457" s="55"/>
      <c r="M1457" s="315">
        <v>0</v>
      </c>
      <c r="N1457" s="315">
        <v>9261</v>
      </c>
      <c r="O1457" s="217">
        <f t="shared" si="23"/>
        <v>16190.999999999687</v>
      </c>
    </row>
    <row r="1458" spans="1:15" ht="22.05" hidden="1" customHeight="1" x14ac:dyDescent="0.2">
      <c r="A1458" s="216">
        <v>45728</v>
      </c>
      <c r="B1458" s="20" t="s">
        <v>185</v>
      </c>
      <c r="C1458" s="41">
        <v>54054</v>
      </c>
      <c r="D1458" s="22"/>
      <c r="E1458" s="203" t="s">
        <v>350</v>
      </c>
      <c r="F1458" s="20" t="s">
        <v>79</v>
      </c>
      <c r="G1458" s="41"/>
      <c r="H1458" s="21" t="s">
        <v>22</v>
      </c>
      <c r="I1458" s="21" t="s">
        <v>53</v>
      </c>
      <c r="J1458" s="21" t="s">
        <v>113</v>
      </c>
      <c r="K1458" s="203" t="s">
        <v>1421</v>
      </c>
      <c r="L1458" s="55"/>
      <c r="M1458" s="315">
        <v>0</v>
      </c>
      <c r="N1458" s="315">
        <v>5600</v>
      </c>
      <c r="O1458" s="217">
        <f t="shared" si="23"/>
        <v>10590.999999999687</v>
      </c>
    </row>
    <row r="1459" spans="1:15" ht="22.05" hidden="1" customHeight="1" x14ac:dyDescent="0.2">
      <c r="A1459" s="216">
        <v>45728</v>
      </c>
      <c r="B1459" s="20" t="s">
        <v>185</v>
      </c>
      <c r="C1459" s="41">
        <v>54055</v>
      </c>
      <c r="D1459" s="22"/>
      <c r="E1459" s="203" t="s">
        <v>802</v>
      </c>
      <c r="F1459" s="20" t="s">
        <v>79</v>
      </c>
      <c r="G1459" s="41"/>
      <c r="H1459" s="21" t="s">
        <v>22</v>
      </c>
      <c r="I1459" s="21" t="s">
        <v>103</v>
      </c>
      <c r="J1459" s="21" t="s">
        <v>96</v>
      </c>
      <c r="K1459" s="203" t="s">
        <v>134</v>
      </c>
      <c r="L1459" s="55"/>
      <c r="M1459" s="315">
        <v>0</v>
      </c>
      <c r="N1459" s="315">
        <v>600</v>
      </c>
      <c r="O1459" s="217">
        <f t="shared" si="23"/>
        <v>9990.9999999996871</v>
      </c>
    </row>
    <row r="1460" spans="1:15" ht="22.05" hidden="1" customHeight="1" x14ac:dyDescent="0.2">
      <c r="A1460" s="216">
        <v>45728</v>
      </c>
      <c r="B1460" s="20" t="s">
        <v>185</v>
      </c>
      <c r="C1460" s="41">
        <v>54056</v>
      </c>
      <c r="D1460" s="22"/>
      <c r="E1460" s="203" t="s">
        <v>1656</v>
      </c>
      <c r="F1460" s="20" t="s">
        <v>79</v>
      </c>
      <c r="G1460" s="41"/>
      <c r="H1460" s="21" t="s">
        <v>22</v>
      </c>
      <c r="I1460" s="21" t="s">
        <v>103</v>
      </c>
      <c r="J1460" s="21" t="s">
        <v>94</v>
      </c>
      <c r="K1460" s="203" t="s">
        <v>140</v>
      </c>
      <c r="L1460" s="55"/>
      <c r="M1460" s="315">
        <v>0</v>
      </c>
      <c r="N1460" s="315">
        <v>1351</v>
      </c>
      <c r="O1460" s="217">
        <f t="shared" si="23"/>
        <v>8639.9999999996871</v>
      </c>
    </row>
    <row r="1461" spans="1:15" ht="22.05" hidden="1" customHeight="1" x14ac:dyDescent="0.2">
      <c r="A1461" s="216">
        <v>45728</v>
      </c>
      <c r="B1461" s="20" t="s">
        <v>185</v>
      </c>
      <c r="C1461" s="41">
        <v>54057</v>
      </c>
      <c r="D1461" s="22"/>
      <c r="E1461" s="203" t="s">
        <v>2132</v>
      </c>
      <c r="F1461" s="20" t="s">
        <v>79</v>
      </c>
      <c r="G1461" s="41"/>
      <c r="H1461" s="21" t="s">
        <v>21</v>
      </c>
      <c r="I1461" s="21" t="s">
        <v>81</v>
      </c>
      <c r="J1461" s="21" t="s">
        <v>171</v>
      </c>
      <c r="K1461" s="203"/>
      <c r="L1461" s="55"/>
      <c r="M1461" s="315">
        <v>30000</v>
      </c>
      <c r="N1461" s="315">
        <v>0</v>
      </c>
      <c r="O1461" s="217">
        <f t="shared" si="23"/>
        <v>38639.999999999687</v>
      </c>
    </row>
    <row r="1462" spans="1:15" ht="22.05" hidden="1" customHeight="1" x14ac:dyDescent="0.2">
      <c r="A1462" s="216">
        <v>45728</v>
      </c>
      <c r="B1462" s="20" t="s">
        <v>185</v>
      </c>
      <c r="C1462" s="41">
        <v>54058</v>
      </c>
      <c r="D1462" s="22"/>
      <c r="E1462" s="203" t="s">
        <v>2135</v>
      </c>
      <c r="F1462" s="20" t="s">
        <v>79</v>
      </c>
      <c r="G1462" s="41"/>
      <c r="H1462" s="21" t="s">
        <v>21</v>
      </c>
      <c r="I1462" s="21" t="s">
        <v>81</v>
      </c>
      <c r="J1462" s="21" t="s">
        <v>168</v>
      </c>
      <c r="K1462" s="203"/>
      <c r="L1462" s="303"/>
      <c r="M1462" s="315">
        <v>50000</v>
      </c>
      <c r="N1462" s="315">
        <v>0</v>
      </c>
      <c r="O1462" s="217">
        <f t="shared" si="23"/>
        <v>88639.99999999968</v>
      </c>
    </row>
    <row r="1463" spans="1:15" ht="22.05" hidden="1" customHeight="1" x14ac:dyDescent="0.2">
      <c r="A1463" s="216">
        <v>45728</v>
      </c>
      <c r="B1463" s="20" t="s">
        <v>185</v>
      </c>
      <c r="C1463" s="41">
        <v>54059</v>
      </c>
      <c r="D1463" s="22"/>
      <c r="E1463" s="203" t="s">
        <v>1607</v>
      </c>
      <c r="F1463" s="20" t="s">
        <v>79</v>
      </c>
      <c r="G1463" s="41"/>
      <c r="H1463" s="21" t="s">
        <v>22</v>
      </c>
      <c r="I1463" s="21" t="s">
        <v>103</v>
      </c>
      <c r="J1463" s="21" t="s">
        <v>94</v>
      </c>
      <c r="K1463" s="203" t="s">
        <v>134</v>
      </c>
      <c r="L1463" s="303"/>
      <c r="M1463" s="315">
        <v>0</v>
      </c>
      <c r="N1463" s="315">
        <v>2000</v>
      </c>
      <c r="O1463" s="217">
        <f t="shared" si="23"/>
        <v>86639.99999999968</v>
      </c>
    </row>
    <row r="1464" spans="1:15" ht="22.05" hidden="1" customHeight="1" x14ac:dyDescent="0.2">
      <c r="A1464" s="216">
        <v>45728</v>
      </c>
      <c r="B1464" s="20" t="s">
        <v>185</v>
      </c>
      <c r="C1464" s="41">
        <v>54060</v>
      </c>
      <c r="D1464" s="22"/>
      <c r="E1464" s="203" t="s">
        <v>2136</v>
      </c>
      <c r="F1464" s="20" t="s">
        <v>79</v>
      </c>
      <c r="G1464" s="41"/>
      <c r="H1464" s="21" t="s">
        <v>21</v>
      </c>
      <c r="I1464" s="21" t="s">
        <v>28</v>
      </c>
      <c r="J1464" s="21" t="s">
        <v>30</v>
      </c>
      <c r="K1464" s="203"/>
      <c r="L1464" s="303"/>
      <c r="M1464" s="315">
        <v>102670</v>
      </c>
      <c r="N1464" s="315">
        <v>0</v>
      </c>
      <c r="O1464" s="217">
        <f t="shared" si="23"/>
        <v>189309.99999999968</v>
      </c>
    </row>
    <row r="1465" spans="1:15" ht="22.05" hidden="1" customHeight="1" x14ac:dyDescent="0.2">
      <c r="A1465" s="216">
        <v>45728</v>
      </c>
      <c r="B1465" s="20" t="s">
        <v>185</v>
      </c>
      <c r="C1465" s="41">
        <v>54061</v>
      </c>
      <c r="D1465" s="22"/>
      <c r="E1465" s="203" t="s">
        <v>2137</v>
      </c>
      <c r="F1465" s="20" t="s">
        <v>79</v>
      </c>
      <c r="G1465" s="41"/>
      <c r="H1465" s="21" t="s">
        <v>22</v>
      </c>
      <c r="I1465" s="21" t="s">
        <v>103</v>
      </c>
      <c r="J1465" s="21" t="s">
        <v>95</v>
      </c>
      <c r="K1465" s="203" t="s">
        <v>2146</v>
      </c>
      <c r="L1465" s="55"/>
      <c r="M1465" s="315">
        <v>0</v>
      </c>
      <c r="N1465" s="315">
        <v>960</v>
      </c>
      <c r="O1465" s="217">
        <f t="shared" si="23"/>
        <v>188349.99999999968</v>
      </c>
    </row>
    <row r="1466" spans="1:15" ht="22.05" hidden="1" customHeight="1" x14ac:dyDescent="0.2">
      <c r="A1466" s="216">
        <v>45728</v>
      </c>
      <c r="B1466" s="20" t="s">
        <v>185</v>
      </c>
      <c r="C1466" s="41">
        <v>54062</v>
      </c>
      <c r="D1466" s="22"/>
      <c r="E1466" s="203" t="s">
        <v>1671</v>
      </c>
      <c r="F1466" s="20" t="s">
        <v>79</v>
      </c>
      <c r="G1466" s="41"/>
      <c r="H1466" s="21" t="s">
        <v>22</v>
      </c>
      <c r="I1466" s="21" t="s">
        <v>103</v>
      </c>
      <c r="J1466" s="21" t="s">
        <v>94</v>
      </c>
      <c r="K1466" s="203" t="s">
        <v>2147</v>
      </c>
      <c r="L1466" s="303"/>
      <c r="M1466" s="315">
        <v>0</v>
      </c>
      <c r="N1466" s="315">
        <v>12945</v>
      </c>
      <c r="O1466" s="217">
        <f t="shared" si="23"/>
        <v>175404.99999999968</v>
      </c>
    </row>
    <row r="1467" spans="1:15" ht="22.05" hidden="1" customHeight="1" x14ac:dyDescent="0.2">
      <c r="A1467" s="216">
        <v>45728</v>
      </c>
      <c r="B1467" s="20" t="s">
        <v>185</v>
      </c>
      <c r="C1467" s="41">
        <v>54063</v>
      </c>
      <c r="D1467" s="22"/>
      <c r="E1467" s="203" t="s">
        <v>1607</v>
      </c>
      <c r="F1467" s="20" t="s">
        <v>79</v>
      </c>
      <c r="G1467" s="41"/>
      <c r="H1467" s="21" t="s">
        <v>22</v>
      </c>
      <c r="I1467" s="21" t="s">
        <v>103</v>
      </c>
      <c r="J1467" s="21" t="s">
        <v>94</v>
      </c>
      <c r="K1467" s="203" t="s">
        <v>1836</v>
      </c>
      <c r="L1467" s="303"/>
      <c r="M1467" s="315">
        <v>0</v>
      </c>
      <c r="N1467" s="315">
        <v>1500</v>
      </c>
      <c r="O1467" s="217">
        <f t="shared" si="23"/>
        <v>173904.99999999968</v>
      </c>
    </row>
    <row r="1468" spans="1:15" ht="22.05" hidden="1" customHeight="1" x14ac:dyDescent="0.2">
      <c r="A1468" s="216">
        <v>45728</v>
      </c>
      <c r="B1468" s="20" t="s">
        <v>185</v>
      </c>
      <c r="C1468" s="41">
        <v>54064</v>
      </c>
      <c r="D1468" s="22"/>
      <c r="E1468" s="203" t="s">
        <v>2138</v>
      </c>
      <c r="F1468" s="20" t="s">
        <v>79</v>
      </c>
      <c r="G1468" s="41"/>
      <c r="H1468" s="21" t="s">
        <v>22</v>
      </c>
      <c r="I1468" s="21" t="s">
        <v>103</v>
      </c>
      <c r="J1468" s="21" t="s">
        <v>60</v>
      </c>
      <c r="K1468" s="203" t="s">
        <v>133</v>
      </c>
      <c r="L1468" s="303"/>
      <c r="M1468" s="315">
        <v>0</v>
      </c>
      <c r="N1468" s="315">
        <v>1200</v>
      </c>
      <c r="O1468" s="217">
        <f t="shared" si="23"/>
        <v>172704.99999999968</v>
      </c>
    </row>
    <row r="1469" spans="1:15" ht="22.05" hidden="1" customHeight="1" x14ac:dyDescent="0.2">
      <c r="A1469" s="216">
        <v>45728</v>
      </c>
      <c r="B1469" s="20" t="s">
        <v>185</v>
      </c>
      <c r="C1469" s="41">
        <v>54065</v>
      </c>
      <c r="D1469" s="22"/>
      <c r="E1469" s="203" t="s">
        <v>540</v>
      </c>
      <c r="F1469" s="20" t="s">
        <v>79</v>
      </c>
      <c r="G1469" s="41"/>
      <c r="H1469" s="21" t="s">
        <v>22</v>
      </c>
      <c r="I1469" s="21" t="s">
        <v>103</v>
      </c>
      <c r="J1469" s="21" t="s">
        <v>60</v>
      </c>
      <c r="K1469" s="203" t="s">
        <v>133</v>
      </c>
      <c r="L1469" s="303"/>
      <c r="M1469" s="315">
        <v>0</v>
      </c>
      <c r="N1469" s="315">
        <v>1330</v>
      </c>
      <c r="O1469" s="217">
        <f t="shared" si="23"/>
        <v>171374.99999999968</v>
      </c>
    </row>
    <row r="1470" spans="1:15" ht="22.05" hidden="1" customHeight="1" x14ac:dyDescent="0.2">
      <c r="A1470" s="216">
        <v>45728</v>
      </c>
      <c r="B1470" s="20" t="s">
        <v>185</v>
      </c>
      <c r="C1470" s="41">
        <v>54066</v>
      </c>
      <c r="D1470" s="22"/>
      <c r="E1470" s="203" t="s">
        <v>2139</v>
      </c>
      <c r="F1470" s="20" t="s">
        <v>79</v>
      </c>
      <c r="G1470" s="41"/>
      <c r="H1470" s="21" t="s">
        <v>22</v>
      </c>
      <c r="I1470" s="21" t="s">
        <v>103</v>
      </c>
      <c r="J1470" s="21" t="s">
        <v>60</v>
      </c>
      <c r="K1470" s="203" t="s">
        <v>133</v>
      </c>
      <c r="L1470" s="55"/>
      <c r="M1470" s="315">
        <v>0</v>
      </c>
      <c r="N1470" s="315">
        <v>130</v>
      </c>
      <c r="O1470" s="217">
        <f t="shared" si="23"/>
        <v>171244.99999999968</v>
      </c>
    </row>
    <row r="1471" spans="1:15" ht="22.05" hidden="1" customHeight="1" x14ac:dyDescent="0.2">
      <c r="A1471" s="216">
        <v>45728</v>
      </c>
      <c r="B1471" s="20" t="s">
        <v>185</v>
      </c>
      <c r="C1471" s="41">
        <v>54067</v>
      </c>
      <c r="D1471" s="22"/>
      <c r="E1471" s="203" t="s">
        <v>2129</v>
      </c>
      <c r="F1471" s="20" t="s">
        <v>79</v>
      </c>
      <c r="G1471" s="41"/>
      <c r="H1471" s="21" t="s">
        <v>22</v>
      </c>
      <c r="I1471" s="21" t="s">
        <v>81</v>
      </c>
      <c r="J1471" s="21" t="s">
        <v>200</v>
      </c>
      <c r="K1471" s="203" t="s">
        <v>929</v>
      </c>
      <c r="L1471" s="55"/>
      <c r="M1471" s="315">
        <v>0</v>
      </c>
      <c r="N1471" s="315">
        <v>5012</v>
      </c>
      <c r="O1471" s="217">
        <f t="shared" si="23"/>
        <v>166232.99999999968</v>
      </c>
    </row>
    <row r="1472" spans="1:15" ht="22.05" hidden="1" customHeight="1" x14ac:dyDescent="0.2">
      <c r="A1472" s="216">
        <v>45728</v>
      </c>
      <c r="B1472" s="20" t="s">
        <v>185</v>
      </c>
      <c r="C1472" s="41">
        <v>54068</v>
      </c>
      <c r="D1472" s="22"/>
      <c r="E1472" s="203" t="s">
        <v>2140</v>
      </c>
      <c r="F1472" s="20" t="s">
        <v>79</v>
      </c>
      <c r="G1472" s="41"/>
      <c r="H1472" s="21" t="s">
        <v>22</v>
      </c>
      <c r="I1472" s="21" t="s">
        <v>29</v>
      </c>
      <c r="J1472" s="21" t="s">
        <v>209</v>
      </c>
      <c r="K1472" s="203" t="s">
        <v>465</v>
      </c>
      <c r="L1472" s="55" t="s">
        <v>2510</v>
      </c>
      <c r="M1472" s="315">
        <v>0</v>
      </c>
      <c r="N1472" s="315">
        <v>10000</v>
      </c>
      <c r="O1472" s="217">
        <f t="shared" si="23"/>
        <v>156232.99999999968</v>
      </c>
    </row>
    <row r="1473" spans="1:15" ht="22.05" hidden="1" customHeight="1" x14ac:dyDescent="0.2">
      <c r="A1473" s="216">
        <v>45728</v>
      </c>
      <c r="B1473" s="20" t="s">
        <v>185</v>
      </c>
      <c r="C1473" s="41">
        <v>54069</v>
      </c>
      <c r="D1473" s="22"/>
      <c r="E1473" s="203" t="s">
        <v>2141</v>
      </c>
      <c r="F1473" s="20" t="s">
        <v>79</v>
      </c>
      <c r="G1473" s="41"/>
      <c r="H1473" s="21" t="s">
        <v>22</v>
      </c>
      <c r="I1473" s="21" t="s">
        <v>81</v>
      </c>
      <c r="J1473" s="21" t="s">
        <v>171</v>
      </c>
      <c r="K1473" s="203" t="s">
        <v>2148</v>
      </c>
      <c r="L1473" s="55"/>
      <c r="M1473" s="315">
        <v>0</v>
      </c>
      <c r="N1473" s="315">
        <v>30000</v>
      </c>
      <c r="O1473" s="217">
        <f t="shared" si="23"/>
        <v>126232.99999999968</v>
      </c>
    </row>
    <row r="1474" spans="1:15" ht="22.05" hidden="1" customHeight="1" x14ac:dyDescent="0.2">
      <c r="A1474" s="216">
        <v>45728</v>
      </c>
      <c r="B1474" s="20" t="s">
        <v>185</v>
      </c>
      <c r="C1474" s="41">
        <v>54070</v>
      </c>
      <c r="D1474" s="22"/>
      <c r="E1474" s="203" t="s">
        <v>2142</v>
      </c>
      <c r="F1474" s="20" t="s">
        <v>79</v>
      </c>
      <c r="G1474" s="41"/>
      <c r="H1474" s="21" t="s">
        <v>22</v>
      </c>
      <c r="I1474" s="21" t="s">
        <v>54</v>
      </c>
      <c r="J1474" s="21" t="s">
        <v>32</v>
      </c>
      <c r="K1474" s="203" t="s">
        <v>390</v>
      </c>
      <c r="L1474" s="55"/>
      <c r="M1474" s="315">
        <v>0</v>
      </c>
      <c r="N1474" s="315">
        <v>8000</v>
      </c>
      <c r="O1474" s="217">
        <f t="shared" si="23"/>
        <v>118232.99999999968</v>
      </c>
    </row>
    <row r="1475" spans="1:15" ht="22.05" hidden="1" customHeight="1" x14ac:dyDescent="0.2">
      <c r="A1475" s="216">
        <v>45729</v>
      </c>
      <c r="B1475" s="20" t="s">
        <v>185</v>
      </c>
      <c r="C1475" s="41">
        <v>54072</v>
      </c>
      <c r="D1475" s="22"/>
      <c r="E1475" s="203" t="s">
        <v>1607</v>
      </c>
      <c r="F1475" s="20" t="s">
        <v>79</v>
      </c>
      <c r="G1475" s="41"/>
      <c r="H1475" s="21" t="s">
        <v>22</v>
      </c>
      <c r="I1475" s="21" t="s">
        <v>103</v>
      </c>
      <c r="J1475" s="21" t="s">
        <v>94</v>
      </c>
      <c r="K1475" s="203" t="s">
        <v>141</v>
      </c>
      <c r="L1475" s="55"/>
      <c r="M1475" s="315">
        <v>0</v>
      </c>
      <c r="N1475" s="315">
        <v>3000</v>
      </c>
      <c r="O1475" s="217">
        <f t="shared" si="23"/>
        <v>115232.99999999968</v>
      </c>
    </row>
    <row r="1476" spans="1:15" ht="22.05" hidden="1" customHeight="1" x14ac:dyDescent="0.2">
      <c r="A1476" s="216">
        <v>45729</v>
      </c>
      <c r="B1476" s="20" t="s">
        <v>185</v>
      </c>
      <c r="C1476" s="41">
        <v>54073</v>
      </c>
      <c r="D1476" s="22"/>
      <c r="E1476" s="203" t="s">
        <v>1809</v>
      </c>
      <c r="F1476" s="20" t="s">
        <v>79</v>
      </c>
      <c r="G1476" s="41"/>
      <c r="H1476" s="21" t="s">
        <v>22</v>
      </c>
      <c r="I1476" s="21" t="s">
        <v>103</v>
      </c>
      <c r="J1476" s="21" t="s">
        <v>94</v>
      </c>
      <c r="K1476" s="203" t="s">
        <v>235</v>
      </c>
      <c r="L1476" s="55"/>
      <c r="M1476" s="315">
        <v>0</v>
      </c>
      <c r="N1476" s="315">
        <v>2500</v>
      </c>
      <c r="O1476" s="217">
        <f t="shared" si="23"/>
        <v>112732.99999999968</v>
      </c>
    </row>
    <row r="1477" spans="1:15" ht="22.05" hidden="1" customHeight="1" x14ac:dyDescent="0.2">
      <c r="A1477" s="216">
        <v>45729</v>
      </c>
      <c r="B1477" s="20" t="s">
        <v>185</v>
      </c>
      <c r="C1477" s="41">
        <v>54074</v>
      </c>
      <c r="D1477" s="22"/>
      <c r="E1477" s="203" t="s">
        <v>2149</v>
      </c>
      <c r="F1477" s="20" t="s">
        <v>79</v>
      </c>
      <c r="G1477" s="41"/>
      <c r="H1477" s="21" t="s">
        <v>22</v>
      </c>
      <c r="I1477" s="21" t="s">
        <v>103</v>
      </c>
      <c r="J1477" s="21" t="s">
        <v>93</v>
      </c>
      <c r="K1477" s="203" t="s">
        <v>205</v>
      </c>
      <c r="L1477" s="55"/>
      <c r="M1477" s="315">
        <v>0</v>
      </c>
      <c r="N1477" s="315">
        <v>6500</v>
      </c>
      <c r="O1477" s="217">
        <f t="shared" si="23"/>
        <v>106232.99999999968</v>
      </c>
    </row>
    <row r="1478" spans="1:15" ht="22.05" hidden="1" customHeight="1" x14ac:dyDescent="0.2">
      <c r="A1478" s="216">
        <v>45729</v>
      </c>
      <c r="B1478" s="20" t="s">
        <v>185</v>
      </c>
      <c r="C1478" s="41">
        <v>54075</v>
      </c>
      <c r="D1478" s="22"/>
      <c r="E1478" s="203" t="s">
        <v>392</v>
      </c>
      <c r="F1478" s="20" t="s">
        <v>79</v>
      </c>
      <c r="G1478" s="41"/>
      <c r="H1478" s="21" t="s">
        <v>22</v>
      </c>
      <c r="I1478" s="21" t="s">
        <v>56</v>
      </c>
      <c r="J1478" s="21" t="s">
        <v>116</v>
      </c>
      <c r="K1478" s="203" t="s">
        <v>408</v>
      </c>
      <c r="L1478" s="55"/>
      <c r="M1478" s="315">
        <v>0</v>
      </c>
      <c r="N1478" s="315">
        <v>870</v>
      </c>
      <c r="O1478" s="217">
        <f t="shared" si="23"/>
        <v>105362.99999999968</v>
      </c>
    </row>
    <row r="1479" spans="1:15" ht="22.05" hidden="1" customHeight="1" x14ac:dyDescent="0.2">
      <c r="A1479" s="216">
        <v>45729</v>
      </c>
      <c r="B1479" s="20" t="s">
        <v>185</v>
      </c>
      <c r="C1479" s="41">
        <v>54076</v>
      </c>
      <c r="D1479" s="22"/>
      <c r="E1479" s="203" t="s">
        <v>157</v>
      </c>
      <c r="F1479" s="20" t="s">
        <v>79</v>
      </c>
      <c r="G1479" s="41"/>
      <c r="H1479" s="21" t="s">
        <v>22</v>
      </c>
      <c r="I1479" s="21" t="s">
        <v>103</v>
      </c>
      <c r="J1479" s="21" t="s">
        <v>60</v>
      </c>
      <c r="K1479" s="203" t="s">
        <v>2157</v>
      </c>
      <c r="L1479" s="55"/>
      <c r="M1479" s="315">
        <v>0</v>
      </c>
      <c r="N1479" s="315">
        <v>500</v>
      </c>
      <c r="O1479" s="217">
        <f t="shared" si="23"/>
        <v>104862.99999999968</v>
      </c>
    </row>
    <row r="1480" spans="1:15" ht="22.05" hidden="1" customHeight="1" x14ac:dyDescent="0.2">
      <c r="A1480" s="216">
        <v>45729</v>
      </c>
      <c r="B1480" s="20" t="s">
        <v>185</v>
      </c>
      <c r="C1480" s="41">
        <v>54077</v>
      </c>
      <c r="D1480" s="22"/>
      <c r="E1480" s="203" t="s">
        <v>270</v>
      </c>
      <c r="F1480" s="20" t="s">
        <v>79</v>
      </c>
      <c r="G1480" s="41"/>
      <c r="H1480" s="21" t="s">
        <v>22</v>
      </c>
      <c r="I1480" s="21" t="s">
        <v>54</v>
      </c>
      <c r="J1480" s="21" t="s">
        <v>64</v>
      </c>
      <c r="K1480" s="203" t="s">
        <v>241</v>
      </c>
      <c r="L1480" s="55"/>
      <c r="M1480" s="315">
        <v>0</v>
      </c>
      <c r="N1480" s="315">
        <v>1500</v>
      </c>
      <c r="O1480" s="217">
        <f t="shared" si="23"/>
        <v>103362.99999999968</v>
      </c>
    </row>
    <row r="1481" spans="1:15" ht="22.05" hidden="1" customHeight="1" x14ac:dyDescent="0.2">
      <c r="A1481" s="216">
        <v>45729</v>
      </c>
      <c r="B1481" s="20" t="s">
        <v>185</v>
      </c>
      <c r="C1481" s="41">
        <v>54078</v>
      </c>
      <c r="D1481" s="22"/>
      <c r="E1481" s="203" t="s">
        <v>1607</v>
      </c>
      <c r="F1481" s="20" t="s">
        <v>79</v>
      </c>
      <c r="G1481" s="41"/>
      <c r="H1481" s="21" t="s">
        <v>22</v>
      </c>
      <c r="I1481" s="21" t="s">
        <v>103</v>
      </c>
      <c r="J1481" s="21" t="s">
        <v>94</v>
      </c>
      <c r="K1481" s="203" t="s">
        <v>134</v>
      </c>
      <c r="L1481" s="55"/>
      <c r="M1481" s="315">
        <v>0</v>
      </c>
      <c r="N1481" s="315">
        <v>1000</v>
      </c>
      <c r="O1481" s="217">
        <f t="shared" si="23"/>
        <v>102362.99999999968</v>
      </c>
    </row>
    <row r="1482" spans="1:15" ht="22.05" hidden="1" customHeight="1" x14ac:dyDescent="0.2">
      <c r="A1482" s="216">
        <v>45729</v>
      </c>
      <c r="B1482" s="20" t="s">
        <v>185</v>
      </c>
      <c r="C1482" s="41">
        <v>54079</v>
      </c>
      <c r="D1482" s="22"/>
      <c r="E1482" s="203" t="s">
        <v>2150</v>
      </c>
      <c r="F1482" s="20" t="s">
        <v>79</v>
      </c>
      <c r="G1482" s="41"/>
      <c r="H1482" s="21" t="s">
        <v>22</v>
      </c>
      <c r="I1482" s="21" t="s">
        <v>80</v>
      </c>
      <c r="J1482" s="21" t="s">
        <v>67</v>
      </c>
      <c r="K1482" s="203" t="s">
        <v>445</v>
      </c>
      <c r="L1482" s="55"/>
      <c r="M1482" s="315">
        <v>0</v>
      </c>
      <c r="N1482" s="315">
        <v>4400</v>
      </c>
      <c r="O1482" s="217">
        <f t="shared" si="23"/>
        <v>97962.99999999968</v>
      </c>
    </row>
    <row r="1483" spans="1:15" ht="22.05" hidden="1" customHeight="1" x14ac:dyDescent="0.2">
      <c r="A1483" s="216">
        <v>45729</v>
      </c>
      <c r="B1483" s="20" t="s">
        <v>185</v>
      </c>
      <c r="C1483" s="41">
        <v>54080</v>
      </c>
      <c r="D1483" s="22"/>
      <c r="E1483" s="203" t="s">
        <v>2151</v>
      </c>
      <c r="F1483" s="20" t="s">
        <v>79</v>
      </c>
      <c r="G1483" s="41"/>
      <c r="H1483" s="21" t="s">
        <v>22</v>
      </c>
      <c r="I1483" s="21" t="s">
        <v>103</v>
      </c>
      <c r="J1483" s="21" t="s">
        <v>92</v>
      </c>
      <c r="K1483" s="203" t="s">
        <v>2158</v>
      </c>
      <c r="L1483" s="55"/>
      <c r="M1483" s="315">
        <v>0</v>
      </c>
      <c r="N1483" s="315">
        <v>750</v>
      </c>
      <c r="O1483" s="217">
        <f t="shared" si="23"/>
        <v>97212.99999999968</v>
      </c>
    </row>
    <row r="1484" spans="1:15" ht="22.05" hidden="1" customHeight="1" x14ac:dyDescent="0.2">
      <c r="A1484" s="216">
        <v>45729</v>
      </c>
      <c r="B1484" s="20" t="s">
        <v>185</v>
      </c>
      <c r="C1484" s="41">
        <v>54081</v>
      </c>
      <c r="D1484" s="22"/>
      <c r="E1484" s="203" t="s">
        <v>1671</v>
      </c>
      <c r="F1484" s="20" t="s">
        <v>79</v>
      </c>
      <c r="G1484" s="41"/>
      <c r="H1484" s="21" t="s">
        <v>22</v>
      </c>
      <c r="I1484" s="21" t="s">
        <v>103</v>
      </c>
      <c r="J1484" s="21" t="s">
        <v>94</v>
      </c>
      <c r="K1484" s="203" t="s">
        <v>1405</v>
      </c>
      <c r="L1484" s="55"/>
      <c r="M1484" s="315">
        <v>0</v>
      </c>
      <c r="N1484" s="315">
        <v>1500</v>
      </c>
      <c r="O1484" s="217">
        <f t="shared" si="23"/>
        <v>95712.99999999968</v>
      </c>
    </row>
    <row r="1485" spans="1:15" ht="22.05" hidden="1" customHeight="1" x14ac:dyDescent="0.2">
      <c r="A1485" s="216">
        <v>45729</v>
      </c>
      <c r="B1485" s="20" t="s">
        <v>185</v>
      </c>
      <c r="C1485" s="41">
        <v>54082</v>
      </c>
      <c r="D1485" s="22"/>
      <c r="E1485" s="203" t="s">
        <v>540</v>
      </c>
      <c r="F1485" s="20" t="s">
        <v>79</v>
      </c>
      <c r="G1485" s="41"/>
      <c r="H1485" s="21" t="s">
        <v>22</v>
      </c>
      <c r="I1485" s="21" t="s">
        <v>103</v>
      </c>
      <c r="J1485" s="21" t="s">
        <v>60</v>
      </c>
      <c r="K1485" s="203" t="s">
        <v>133</v>
      </c>
      <c r="L1485" s="55"/>
      <c r="M1485" s="315">
        <v>0</v>
      </c>
      <c r="N1485" s="315">
        <v>380</v>
      </c>
      <c r="O1485" s="217">
        <f t="shared" si="23"/>
        <v>95332.99999999968</v>
      </c>
    </row>
    <row r="1486" spans="1:15" ht="22.05" hidden="1" customHeight="1" x14ac:dyDescent="0.2">
      <c r="A1486" s="216">
        <v>45729</v>
      </c>
      <c r="B1486" s="20" t="s">
        <v>185</v>
      </c>
      <c r="C1486" s="41">
        <v>54083</v>
      </c>
      <c r="D1486" s="22"/>
      <c r="E1486" s="203" t="s">
        <v>2152</v>
      </c>
      <c r="F1486" s="20" t="s">
        <v>79</v>
      </c>
      <c r="G1486" s="41"/>
      <c r="H1486" s="21" t="s">
        <v>22</v>
      </c>
      <c r="I1486" s="21" t="s">
        <v>103</v>
      </c>
      <c r="J1486" s="21" t="s">
        <v>94</v>
      </c>
      <c r="K1486" s="203" t="s">
        <v>2159</v>
      </c>
      <c r="L1486" s="55"/>
      <c r="M1486" s="315">
        <v>0</v>
      </c>
      <c r="N1486" s="315">
        <v>2589</v>
      </c>
      <c r="O1486" s="217">
        <f t="shared" si="23"/>
        <v>92743.99999999968</v>
      </c>
    </row>
    <row r="1487" spans="1:15" ht="22.05" hidden="1" customHeight="1" x14ac:dyDescent="0.2">
      <c r="A1487" s="216">
        <v>45729</v>
      </c>
      <c r="B1487" s="20" t="s">
        <v>185</v>
      </c>
      <c r="C1487" s="41">
        <v>54084</v>
      </c>
      <c r="D1487" s="22"/>
      <c r="E1487" s="203" t="s">
        <v>2153</v>
      </c>
      <c r="F1487" s="20" t="s">
        <v>79</v>
      </c>
      <c r="G1487" s="41"/>
      <c r="H1487" s="21" t="s">
        <v>22</v>
      </c>
      <c r="I1487" s="21" t="s">
        <v>81</v>
      </c>
      <c r="J1487" s="21" t="s">
        <v>200</v>
      </c>
      <c r="K1487" s="203" t="s">
        <v>2160</v>
      </c>
      <c r="L1487" s="55"/>
      <c r="M1487" s="315">
        <v>0</v>
      </c>
      <c r="N1487" s="315">
        <v>5012</v>
      </c>
      <c r="O1487" s="217">
        <f t="shared" si="23"/>
        <v>87731.99999999968</v>
      </c>
    </row>
    <row r="1488" spans="1:15" ht="22.05" hidden="1" customHeight="1" x14ac:dyDescent="0.2">
      <c r="A1488" s="216">
        <v>45729</v>
      </c>
      <c r="B1488" s="20" t="s">
        <v>185</v>
      </c>
      <c r="C1488" s="41">
        <v>54085</v>
      </c>
      <c r="D1488" s="22"/>
      <c r="E1488" s="203" t="s">
        <v>2154</v>
      </c>
      <c r="F1488" s="20" t="s">
        <v>79</v>
      </c>
      <c r="G1488" s="41"/>
      <c r="H1488" s="21" t="s">
        <v>22</v>
      </c>
      <c r="I1488" s="21" t="s">
        <v>103</v>
      </c>
      <c r="J1488" s="21" t="s">
        <v>95</v>
      </c>
      <c r="K1488" s="203" t="s">
        <v>368</v>
      </c>
      <c r="L1488" s="55"/>
      <c r="M1488" s="315">
        <v>0</v>
      </c>
      <c r="N1488" s="315">
        <v>170</v>
      </c>
      <c r="O1488" s="217">
        <f t="shared" si="23"/>
        <v>87561.99999999968</v>
      </c>
    </row>
    <row r="1489" spans="1:15" ht="22.05" hidden="1" customHeight="1" x14ac:dyDescent="0.2">
      <c r="A1489" s="216">
        <v>45729</v>
      </c>
      <c r="B1489" s="20" t="s">
        <v>185</v>
      </c>
      <c r="C1489" s="41">
        <v>54086</v>
      </c>
      <c r="D1489" s="22"/>
      <c r="E1489" s="203" t="s">
        <v>1791</v>
      </c>
      <c r="F1489" s="20" t="s">
        <v>79</v>
      </c>
      <c r="G1489" s="41"/>
      <c r="H1489" s="21" t="s">
        <v>22</v>
      </c>
      <c r="I1489" s="21" t="s">
        <v>103</v>
      </c>
      <c r="J1489" s="21" t="s">
        <v>94</v>
      </c>
      <c r="K1489" s="203" t="s">
        <v>2128</v>
      </c>
      <c r="L1489" s="55"/>
      <c r="M1489" s="315">
        <v>0</v>
      </c>
      <c r="N1489" s="315">
        <v>12895</v>
      </c>
      <c r="O1489" s="217">
        <f t="shared" si="23"/>
        <v>74666.99999999968</v>
      </c>
    </row>
    <row r="1490" spans="1:15" ht="22.05" hidden="1" customHeight="1" x14ac:dyDescent="0.2">
      <c r="A1490" s="216">
        <v>45729</v>
      </c>
      <c r="B1490" s="20" t="s">
        <v>185</v>
      </c>
      <c r="C1490" s="41">
        <v>54087</v>
      </c>
      <c r="D1490" s="22"/>
      <c r="E1490" s="203" t="s">
        <v>1607</v>
      </c>
      <c r="F1490" s="20" t="s">
        <v>79</v>
      </c>
      <c r="G1490" s="41"/>
      <c r="H1490" s="21" t="s">
        <v>22</v>
      </c>
      <c r="I1490" s="21" t="s">
        <v>103</v>
      </c>
      <c r="J1490" s="21" t="s">
        <v>94</v>
      </c>
      <c r="K1490" s="203" t="s">
        <v>2161</v>
      </c>
      <c r="L1490" s="55"/>
      <c r="M1490" s="315">
        <v>0</v>
      </c>
      <c r="N1490" s="315">
        <v>750</v>
      </c>
      <c r="O1490" s="217">
        <f t="shared" si="23"/>
        <v>73916.99999999968</v>
      </c>
    </row>
    <row r="1491" spans="1:15" ht="22.05" hidden="1" customHeight="1" x14ac:dyDescent="0.2">
      <c r="A1491" s="216">
        <v>45729</v>
      </c>
      <c r="B1491" s="20" t="s">
        <v>185</v>
      </c>
      <c r="C1491" s="41">
        <v>54088</v>
      </c>
      <c r="D1491" s="22"/>
      <c r="E1491" s="203" t="s">
        <v>2155</v>
      </c>
      <c r="F1491" s="20" t="s">
        <v>79</v>
      </c>
      <c r="G1491" s="41"/>
      <c r="H1491" s="21" t="s">
        <v>22</v>
      </c>
      <c r="I1491" s="21" t="s">
        <v>29</v>
      </c>
      <c r="J1491" s="21" t="s">
        <v>209</v>
      </c>
      <c r="K1491" s="203" t="s">
        <v>412</v>
      </c>
      <c r="L1491" s="55" t="s">
        <v>2511</v>
      </c>
      <c r="M1491" s="315">
        <v>0</v>
      </c>
      <c r="N1491" s="315">
        <v>5000</v>
      </c>
      <c r="O1491" s="217">
        <f t="shared" si="23"/>
        <v>68916.99999999968</v>
      </c>
    </row>
    <row r="1492" spans="1:15" ht="22.05" hidden="1" customHeight="1" x14ac:dyDescent="0.2">
      <c r="A1492" s="216">
        <v>45729</v>
      </c>
      <c r="B1492" s="20" t="s">
        <v>185</v>
      </c>
      <c r="C1492" s="41">
        <v>54089</v>
      </c>
      <c r="D1492" s="22"/>
      <c r="E1492" s="203" t="s">
        <v>2156</v>
      </c>
      <c r="F1492" s="20" t="s">
        <v>79</v>
      </c>
      <c r="G1492" s="41"/>
      <c r="H1492" s="21" t="s">
        <v>22</v>
      </c>
      <c r="I1492" s="21" t="s">
        <v>103</v>
      </c>
      <c r="J1492" s="21" t="s">
        <v>95</v>
      </c>
      <c r="K1492" s="203" t="s">
        <v>2146</v>
      </c>
      <c r="L1492" s="55"/>
      <c r="M1492" s="315">
        <v>0</v>
      </c>
      <c r="N1492" s="315">
        <v>900</v>
      </c>
      <c r="O1492" s="217">
        <f t="shared" si="23"/>
        <v>68016.99999999968</v>
      </c>
    </row>
    <row r="1493" spans="1:15" ht="22.05" hidden="1" customHeight="1" x14ac:dyDescent="0.2">
      <c r="A1493" s="216">
        <v>45729</v>
      </c>
      <c r="B1493" s="20" t="s">
        <v>185</v>
      </c>
      <c r="C1493" s="41">
        <v>54090</v>
      </c>
      <c r="D1493" s="22"/>
      <c r="E1493" s="203" t="s">
        <v>1607</v>
      </c>
      <c r="F1493" s="20" t="s">
        <v>79</v>
      </c>
      <c r="G1493" s="41"/>
      <c r="H1493" s="21" t="s">
        <v>22</v>
      </c>
      <c r="I1493" s="21" t="s">
        <v>103</v>
      </c>
      <c r="J1493" s="21" t="s">
        <v>94</v>
      </c>
      <c r="K1493" s="203" t="s">
        <v>133</v>
      </c>
      <c r="L1493" s="55"/>
      <c r="M1493" s="315">
        <v>0</v>
      </c>
      <c r="N1493" s="315">
        <v>1000</v>
      </c>
      <c r="O1493" s="217">
        <f t="shared" si="23"/>
        <v>67016.99999999968</v>
      </c>
    </row>
    <row r="1494" spans="1:15" ht="22.05" hidden="1" customHeight="1" x14ac:dyDescent="0.2">
      <c r="A1494" s="216">
        <v>45729</v>
      </c>
      <c r="B1494" s="20" t="s">
        <v>185</v>
      </c>
      <c r="C1494" s="41">
        <v>54091</v>
      </c>
      <c r="D1494" s="22"/>
      <c r="E1494" s="203" t="s">
        <v>1675</v>
      </c>
      <c r="F1494" s="20" t="s">
        <v>79</v>
      </c>
      <c r="G1494" s="41"/>
      <c r="H1494" s="21" t="s">
        <v>22</v>
      </c>
      <c r="I1494" s="21" t="s">
        <v>54</v>
      </c>
      <c r="J1494" s="21" t="s">
        <v>64</v>
      </c>
      <c r="K1494" s="203" t="s">
        <v>242</v>
      </c>
      <c r="L1494" s="55"/>
      <c r="M1494" s="315">
        <v>0</v>
      </c>
      <c r="N1494" s="315">
        <v>300</v>
      </c>
      <c r="O1494" s="217">
        <f t="shared" si="23"/>
        <v>66716.99999999968</v>
      </c>
    </row>
    <row r="1495" spans="1:15" ht="22.05" hidden="1" customHeight="1" x14ac:dyDescent="0.2">
      <c r="A1495" s="216">
        <v>45729</v>
      </c>
      <c r="B1495" s="20" t="s">
        <v>185</v>
      </c>
      <c r="C1495" s="41">
        <v>54092</v>
      </c>
      <c r="D1495" s="22"/>
      <c r="E1495" s="203" t="s">
        <v>353</v>
      </c>
      <c r="F1495" s="20" t="s">
        <v>79</v>
      </c>
      <c r="G1495" s="41"/>
      <c r="H1495" s="21" t="s">
        <v>22</v>
      </c>
      <c r="I1495" s="21" t="s">
        <v>54</v>
      </c>
      <c r="J1495" s="21" t="s">
        <v>64</v>
      </c>
      <c r="K1495" s="203" t="s">
        <v>241</v>
      </c>
      <c r="L1495" s="55"/>
      <c r="M1495" s="315">
        <v>0</v>
      </c>
      <c r="N1495" s="315">
        <v>1200</v>
      </c>
      <c r="O1495" s="217">
        <f t="shared" si="23"/>
        <v>65516.99999999968</v>
      </c>
    </row>
    <row r="1496" spans="1:15" ht="22.05" hidden="1" customHeight="1" x14ac:dyDescent="0.2">
      <c r="A1496" s="216">
        <v>45729</v>
      </c>
      <c r="B1496" s="20" t="s">
        <v>185</v>
      </c>
      <c r="C1496" s="41">
        <v>54093</v>
      </c>
      <c r="D1496" s="22"/>
      <c r="E1496" s="203" t="s">
        <v>1607</v>
      </c>
      <c r="F1496" s="20" t="s">
        <v>79</v>
      </c>
      <c r="G1496" s="41"/>
      <c r="H1496" s="21" t="s">
        <v>22</v>
      </c>
      <c r="I1496" s="21" t="s">
        <v>103</v>
      </c>
      <c r="J1496" s="21" t="s">
        <v>94</v>
      </c>
      <c r="K1496" s="203" t="s">
        <v>811</v>
      </c>
      <c r="L1496" s="55"/>
      <c r="M1496" s="315">
        <v>0</v>
      </c>
      <c r="N1496" s="315">
        <v>1000</v>
      </c>
      <c r="O1496" s="217">
        <f t="shared" si="23"/>
        <v>64516.99999999968</v>
      </c>
    </row>
    <row r="1497" spans="1:15" ht="22.05" hidden="1" customHeight="1" x14ac:dyDescent="0.2">
      <c r="A1497" s="216">
        <v>45729</v>
      </c>
      <c r="B1497" s="20" t="s">
        <v>185</v>
      </c>
      <c r="C1497" s="41">
        <v>54094</v>
      </c>
      <c r="D1497" s="22"/>
      <c r="E1497" s="203" t="s">
        <v>160</v>
      </c>
      <c r="F1497" s="20" t="s">
        <v>79</v>
      </c>
      <c r="G1497" s="41"/>
      <c r="H1497" s="21" t="s">
        <v>22</v>
      </c>
      <c r="I1497" s="21" t="s">
        <v>103</v>
      </c>
      <c r="J1497" s="21" t="s">
        <v>97</v>
      </c>
      <c r="K1497" s="304" t="s">
        <v>811</v>
      </c>
      <c r="L1497" s="55"/>
      <c r="M1497" s="315">
        <v>0</v>
      </c>
      <c r="N1497" s="315">
        <v>1600</v>
      </c>
      <c r="O1497" s="217">
        <f t="shared" si="23"/>
        <v>62916.99999999968</v>
      </c>
    </row>
    <row r="1498" spans="1:15" ht="22.05" hidden="1" customHeight="1" x14ac:dyDescent="0.2">
      <c r="A1498" s="216">
        <v>45730</v>
      </c>
      <c r="B1498" s="20" t="s">
        <v>185</v>
      </c>
      <c r="C1498" s="41">
        <v>54096</v>
      </c>
      <c r="D1498" s="22"/>
      <c r="E1498" s="203" t="s">
        <v>2162</v>
      </c>
      <c r="F1498" s="20" t="s">
        <v>79</v>
      </c>
      <c r="G1498" s="41"/>
      <c r="H1498" s="21" t="s">
        <v>22</v>
      </c>
      <c r="I1498" s="21" t="s">
        <v>54</v>
      </c>
      <c r="J1498" s="21" t="s">
        <v>63</v>
      </c>
      <c r="K1498" s="304" t="s">
        <v>141</v>
      </c>
      <c r="L1498" s="55"/>
      <c r="M1498" s="315">
        <v>0</v>
      </c>
      <c r="N1498" s="315">
        <v>1341</v>
      </c>
      <c r="O1498" s="217">
        <f t="shared" si="23"/>
        <v>61575.99999999968</v>
      </c>
    </row>
    <row r="1499" spans="1:15" ht="22.05" hidden="1" customHeight="1" x14ac:dyDescent="0.2">
      <c r="A1499" s="216">
        <v>45730</v>
      </c>
      <c r="B1499" s="20" t="s">
        <v>185</v>
      </c>
      <c r="C1499" s="41">
        <v>54097</v>
      </c>
      <c r="D1499" s="22"/>
      <c r="E1499" s="203" t="s">
        <v>485</v>
      </c>
      <c r="F1499" s="20" t="s">
        <v>79</v>
      </c>
      <c r="G1499" s="41"/>
      <c r="H1499" s="21" t="s">
        <v>22</v>
      </c>
      <c r="I1499" s="21" t="s">
        <v>56</v>
      </c>
      <c r="J1499" s="21" t="s">
        <v>116</v>
      </c>
      <c r="K1499" s="203" t="s">
        <v>210</v>
      </c>
      <c r="L1499" s="55"/>
      <c r="M1499" s="315">
        <v>0</v>
      </c>
      <c r="N1499" s="315">
        <v>140</v>
      </c>
      <c r="O1499" s="217">
        <f t="shared" si="23"/>
        <v>61435.99999999968</v>
      </c>
    </row>
    <row r="1500" spans="1:15" ht="22.05" hidden="1" customHeight="1" x14ac:dyDescent="0.2">
      <c r="A1500" s="216">
        <v>45730</v>
      </c>
      <c r="B1500" s="20" t="s">
        <v>185</v>
      </c>
      <c r="C1500" s="41">
        <v>54098</v>
      </c>
      <c r="D1500" s="22"/>
      <c r="E1500" s="203" t="s">
        <v>2163</v>
      </c>
      <c r="F1500" s="20" t="s">
        <v>79</v>
      </c>
      <c r="G1500" s="41"/>
      <c r="H1500" s="21" t="s">
        <v>22</v>
      </c>
      <c r="I1500" s="21" t="s">
        <v>103</v>
      </c>
      <c r="J1500" s="21" t="s">
        <v>95</v>
      </c>
      <c r="K1500" s="203" t="s">
        <v>266</v>
      </c>
      <c r="L1500" s="55"/>
      <c r="M1500" s="315">
        <v>0</v>
      </c>
      <c r="N1500" s="315">
        <v>70</v>
      </c>
      <c r="O1500" s="217">
        <f t="shared" si="23"/>
        <v>61365.99999999968</v>
      </c>
    </row>
    <row r="1501" spans="1:15" ht="22.05" hidden="1" customHeight="1" x14ac:dyDescent="0.2">
      <c r="A1501" s="216">
        <v>45730</v>
      </c>
      <c r="B1501" s="20" t="s">
        <v>185</v>
      </c>
      <c r="C1501" s="41">
        <v>54099</v>
      </c>
      <c r="D1501" s="22"/>
      <c r="E1501" s="203" t="s">
        <v>128</v>
      </c>
      <c r="F1501" s="20" t="s">
        <v>79</v>
      </c>
      <c r="G1501" s="41"/>
      <c r="H1501" s="21" t="s">
        <v>22</v>
      </c>
      <c r="I1501" s="21" t="s">
        <v>56</v>
      </c>
      <c r="J1501" s="21" t="s">
        <v>116</v>
      </c>
      <c r="K1501" s="203" t="s">
        <v>129</v>
      </c>
      <c r="L1501" s="55"/>
      <c r="M1501" s="315">
        <v>0</v>
      </c>
      <c r="N1501" s="315">
        <v>40</v>
      </c>
      <c r="O1501" s="217">
        <f t="shared" si="23"/>
        <v>61325.99999999968</v>
      </c>
    </row>
    <row r="1502" spans="1:15" ht="22.05" hidden="1" customHeight="1" x14ac:dyDescent="0.2">
      <c r="A1502" s="216">
        <v>45730</v>
      </c>
      <c r="B1502" s="20" t="s">
        <v>185</v>
      </c>
      <c r="C1502" s="41">
        <v>54100</v>
      </c>
      <c r="D1502" s="22"/>
      <c r="E1502" s="203" t="s">
        <v>675</v>
      </c>
      <c r="F1502" s="20" t="s">
        <v>79</v>
      </c>
      <c r="G1502" s="41"/>
      <c r="H1502" s="21" t="s">
        <v>22</v>
      </c>
      <c r="I1502" s="21" t="s">
        <v>54</v>
      </c>
      <c r="J1502" s="21" t="s">
        <v>41</v>
      </c>
      <c r="K1502" s="203" t="s">
        <v>210</v>
      </c>
      <c r="L1502" s="55"/>
      <c r="M1502" s="315">
        <v>0</v>
      </c>
      <c r="N1502" s="315">
        <v>250</v>
      </c>
      <c r="O1502" s="217">
        <f t="shared" si="23"/>
        <v>61075.99999999968</v>
      </c>
    </row>
    <row r="1503" spans="1:15" ht="22.05" hidden="1" customHeight="1" x14ac:dyDescent="0.2">
      <c r="A1503" s="216">
        <v>45730</v>
      </c>
      <c r="B1503" s="20" t="s">
        <v>185</v>
      </c>
      <c r="C1503" s="41">
        <v>54101</v>
      </c>
      <c r="D1503" s="22"/>
      <c r="E1503" s="203" t="s">
        <v>2164</v>
      </c>
      <c r="F1503" s="20" t="s">
        <v>79</v>
      </c>
      <c r="G1503" s="41"/>
      <c r="H1503" s="21" t="s">
        <v>22</v>
      </c>
      <c r="I1503" s="21" t="s">
        <v>103</v>
      </c>
      <c r="J1503" s="21" t="s">
        <v>94</v>
      </c>
      <c r="K1503" s="203" t="s">
        <v>210</v>
      </c>
      <c r="L1503" s="55"/>
      <c r="M1503" s="315">
        <v>0</v>
      </c>
      <c r="N1503" s="315">
        <v>2000</v>
      </c>
      <c r="O1503" s="217">
        <f t="shared" si="23"/>
        <v>59075.99999999968</v>
      </c>
    </row>
    <row r="1504" spans="1:15" ht="22.05" hidden="1" customHeight="1" x14ac:dyDescent="0.2">
      <c r="A1504" s="216">
        <v>45730</v>
      </c>
      <c r="B1504" s="20" t="s">
        <v>185</v>
      </c>
      <c r="C1504" s="41">
        <v>54102</v>
      </c>
      <c r="D1504" s="22"/>
      <c r="E1504" s="203" t="s">
        <v>2165</v>
      </c>
      <c r="F1504" s="20" t="s">
        <v>79</v>
      </c>
      <c r="G1504" s="41"/>
      <c r="H1504" s="21" t="s">
        <v>22</v>
      </c>
      <c r="I1504" s="21" t="s">
        <v>103</v>
      </c>
      <c r="J1504" s="21" t="s">
        <v>94</v>
      </c>
      <c r="K1504" s="203" t="s">
        <v>811</v>
      </c>
      <c r="L1504" s="55"/>
      <c r="M1504" s="315">
        <v>0</v>
      </c>
      <c r="N1504" s="315">
        <v>1000</v>
      </c>
      <c r="O1504" s="217">
        <f t="shared" si="23"/>
        <v>58075.99999999968</v>
      </c>
    </row>
    <row r="1505" spans="1:15" ht="22.05" hidden="1" customHeight="1" x14ac:dyDescent="0.2">
      <c r="A1505" s="216">
        <v>45730</v>
      </c>
      <c r="B1505" s="20" t="s">
        <v>185</v>
      </c>
      <c r="C1505" s="41">
        <v>54103</v>
      </c>
      <c r="D1505" s="22"/>
      <c r="E1505" s="203" t="s">
        <v>2166</v>
      </c>
      <c r="F1505" s="20" t="s">
        <v>79</v>
      </c>
      <c r="G1505" s="41"/>
      <c r="H1505" s="21" t="s">
        <v>22</v>
      </c>
      <c r="I1505" s="21" t="s">
        <v>103</v>
      </c>
      <c r="J1505" s="21" t="s">
        <v>95</v>
      </c>
      <c r="K1505" s="203" t="s">
        <v>355</v>
      </c>
      <c r="L1505" s="55"/>
      <c r="M1505" s="315">
        <v>0</v>
      </c>
      <c r="N1505" s="315">
        <v>200</v>
      </c>
      <c r="O1505" s="217">
        <f t="shared" si="23"/>
        <v>57875.99999999968</v>
      </c>
    </row>
    <row r="1506" spans="1:15" ht="22.05" hidden="1" customHeight="1" x14ac:dyDescent="0.2">
      <c r="A1506" s="216">
        <v>45730</v>
      </c>
      <c r="B1506" s="20" t="s">
        <v>185</v>
      </c>
      <c r="C1506" s="41">
        <v>54104</v>
      </c>
      <c r="D1506" s="22"/>
      <c r="E1506" s="203" t="s">
        <v>2167</v>
      </c>
      <c r="F1506" s="20" t="s">
        <v>79</v>
      </c>
      <c r="G1506" s="41"/>
      <c r="H1506" s="21" t="s">
        <v>22</v>
      </c>
      <c r="I1506" s="21" t="s">
        <v>103</v>
      </c>
      <c r="J1506" s="21" t="s">
        <v>60</v>
      </c>
      <c r="K1506" s="203" t="s">
        <v>133</v>
      </c>
      <c r="L1506" s="55"/>
      <c r="M1506" s="315">
        <v>0</v>
      </c>
      <c r="N1506" s="315">
        <v>40</v>
      </c>
      <c r="O1506" s="217">
        <f t="shared" si="23"/>
        <v>57835.99999999968</v>
      </c>
    </row>
    <row r="1507" spans="1:15" ht="22.05" hidden="1" customHeight="1" x14ac:dyDescent="0.2">
      <c r="A1507" s="216">
        <v>45730</v>
      </c>
      <c r="B1507" s="20" t="s">
        <v>185</v>
      </c>
      <c r="C1507" s="41">
        <v>54105</v>
      </c>
      <c r="D1507" s="22"/>
      <c r="E1507" s="203" t="s">
        <v>2168</v>
      </c>
      <c r="F1507" s="20" t="s">
        <v>79</v>
      </c>
      <c r="G1507" s="41"/>
      <c r="H1507" s="21" t="s">
        <v>21</v>
      </c>
      <c r="I1507" s="21" t="s">
        <v>81</v>
      </c>
      <c r="J1507" s="21" t="s">
        <v>168</v>
      </c>
      <c r="K1507" s="203"/>
      <c r="L1507" s="55"/>
      <c r="M1507" s="315">
        <v>20020.25</v>
      </c>
      <c r="N1507" s="315">
        <v>0</v>
      </c>
      <c r="O1507" s="217">
        <f t="shared" si="23"/>
        <v>77856.24999999968</v>
      </c>
    </row>
    <row r="1508" spans="1:15" ht="22.05" hidden="1" customHeight="1" x14ac:dyDescent="0.2">
      <c r="A1508" s="216">
        <v>45730</v>
      </c>
      <c r="B1508" s="20" t="s">
        <v>185</v>
      </c>
      <c r="C1508" s="41">
        <v>54106</v>
      </c>
      <c r="D1508" s="22"/>
      <c r="E1508" s="203" t="s">
        <v>2169</v>
      </c>
      <c r="F1508" s="20" t="s">
        <v>79</v>
      </c>
      <c r="G1508" s="41"/>
      <c r="H1508" s="21" t="s">
        <v>21</v>
      </c>
      <c r="I1508" s="21" t="s">
        <v>81</v>
      </c>
      <c r="J1508" s="21" t="s">
        <v>168</v>
      </c>
      <c r="K1508" s="203"/>
      <c r="L1508" s="55"/>
      <c r="M1508" s="315">
        <v>31081.09</v>
      </c>
      <c r="N1508" s="315">
        <v>0</v>
      </c>
      <c r="O1508" s="217">
        <f t="shared" si="23"/>
        <v>108937.33999999968</v>
      </c>
    </row>
    <row r="1509" spans="1:15" ht="22.05" hidden="1" customHeight="1" x14ac:dyDescent="0.2">
      <c r="A1509" s="216">
        <v>45730</v>
      </c>
      <c r="B1509" s="20" t="s">
        <v>185</v>
      </c>
      <c r="C1509" s="41">
        <v>54107</v>
      </c>
      <c r="D1509" s="22"/>
      <c r="E1509" s="203" t="s">
        <v>2170</v>
      </c>
      <c r="F1509" s="20" t="s">
        <v>79</v>
      </c>
      <c r="G1509" s="41"/>
      <c r="H1509" s="21" t="s">
        <v>21</v>
      </c>
      <c r="I1509" s="21" t="s">
        <v>81</v>
      </c>
      <c r="J1509" s="21" t="s">
        <v>171</v>
      </c>
      <c r="K1509" s="203"/>
      <c r="L1509" s="55"/>
      <c r="M1509" s="315">
        <v>70000</v>
      </c>
      <c r="N1509" s="315">
        <v>0</v>
      </c>
      <c r="O1509" s="217">
        <f t="shared" si="23"/>
        <v>178937.33999999968</v>
      </c>
    </row>
    <row r="1510" spans="1:15" ht="22.05" hidden="1" customHeight="1" x14ac:dyDescent="0.2">
      <c r="A1510" s="216">
        <v>45730</v>
      </c>
      <c r="B1510" s="20" t="s">
        <v>185</v>
      </c>
      <c r="C1510" s="41">
        <v>54108</v>
      </c>
      <c r="D1510" s="22"/>
      <c r="E1510" s="203" t="s">
        <v>2171</v>
      </c>
      <c r="F1510" s="20" t="s">
        <v>79</v>
      </c>
      <c r="G1510" s="41"/>
      <c r="H1510" s="21" t="s">
        <v>21</v>
      </c>
      <c r="I1510" s="21" t="s">
        <v>81</v>
      </c>
      <c r="J1510" s="21" t="s">
        <v>171</v>
      </c>
      <c r="K1510" s="203"/>
      <c r="L1510" s="55"/>
      <c r="M1510" s="315">
        <v>10000</v>
      </c>
      <c r="N1510" s="315">
        <v>0</v>
      </c>
      <c r="O1510" s="217">
        <f t="shared" si="23"/>
        <v>188937.33999999968</v>
      </c>
    </row>
    <row r="1511" spans="1:15" ht="22.05" hidden="1" customHeight="1" x14ac:dyDescent="0.2">
      <c r="A1511" s="216">
        <v>45730</v>
      </c>
      <c r="B1511" s="20" t="s">
        <v>185</v>
      </c>
      <c r="C1511" s="41">
        <v>54109</v>
      </c>
      <c r="D1511" s="22"/>
      <c r="E1511" s="203" t="s">
        <v>2172</v>
      </c>
      <c r="F1511" s="20" t="s">
        <v>79</v>
      </c>
      <c r="G1511" s="41"/>
      <c r="H1511" s="21" t="s">
        <v>21</v>
      </c>
      <c r="I1511" s="21" t="s">
        <v>81</v>
      </c>
      <c r="J1511" s="21" t="s">
        <v>167</v>
      </c>
      <c r="K1511" s="203"/>
      <c r="L1511" s="55"/>
      <c r="M1511" s="315">
        <v>20000</v>
      </c>
      <c r="N1511" s="315">
        <v>0</v>
      </c>
      <c r="O1511" s="217">
        <f t="shared" si="23"/>
        <v>208937.33999999968</v>
      </c>
    </row>
    <row r="1512" spans="1:15" ht="22.05" hidden="1" customHeight="1" x14ac:dyDescent="0.2">
      <c r="A1512" s="216">
        <v>45730</v>
      </c>
      <c r="B1512" s="20" t="s">
        <v>185</v>
      </c>
      <c r="C1512" s="41">
        <v>54110</v>
      </c>
      <c r="D1512" s="22"/>
      <c r="E1512" s="203" t="s">
        <v>2173</v>
      </c>
      <c r="F1512" s="20" t="s">
        <v>79</v>
      </c>
      <c r="G1512" s="41"/>
      <c r="H1512" s="21" t="s">
        <v>21</v>
      </c>
      <c r="I1512" s="21" t="s">
        <v>81</v>
      </c>
      <c r="J1512" s="21" t="s">
        <v>181</v>
      </c>
      <c r="K1512" s="304"/>
      <c r="L1512" s="55"/>
      <c r="M1512" s="315">
        <v>300000</v>
      </c>
      <c r="N1512" s="315">
        <v>0</v>
      </c>
      <c r="O1512" s="217">
        <f t="shared" si="23"/>
        <v>508937.33999999968</v>
      </c>
    </row>
    <row r="1513" spans="1:15" ht="22.05" hidden="1" customHeight="1" x14ac:dyDescent="0.2">
      <c r="A1513" s="216">
        <v>45730</v>
      </c>
      <c r="B1513" s="20" t="s">
        <v>185</v>
      </c>
      <c r="C1513" s="41">
        <v>54111</v>
      </c>
      <c r="D1513" s="22"/>
      <c r="E1513" s="203" t="s">
        <v>2174</v>
      </c>
      <c r="F1513" s="20" t="s">
        <v>79</v>
      </c>
      <c r="G1513" s="41"/>
      <c r="H1513" s="21" t="s">
        <v>21</v>
      </c>
      <c r="I1513" s="21" t="s">
        <v>81</v>
      </c>
      <c r="J1513" s="21" t="s">
        <v>179</v>
      </c>
      <c r="K1513" s="203"/>
      <c r="L1513" s="55"/>
      <c r="M1513" s="315">
        <v>300000</v>
      </c>
      <c r="N1513" s="315">
        <v>0</v>
      </c>
      <c r="O1513" s="217">
        <f t="shared" si="23"/>
        <v>808937.33999999962</v>
      </c>
    </row>
    <row r="1514" spans="1:15" ht="22.05" hidden="1" customHeight="1" x14ac:dyDescent="0.2">
      <c r="A1514" s="216">
        <v>45730</v>
      </c>
      <c r="B1514" s="20" t="s">
        <v>185</v>
      </c>
      <c r="C1514" s="41">
        <v>54112</v>
      </c>
      <c r="D1514" s="22"/>
      <c r="E1514" s="203" t="s">
        <v>2175</v>
      </c>
      <c r="F1514" s="20" t="s">
        <v>79</v>
      </c>
      <c r="G1514" s="41"/>
      <c r="H1514" s="21" t="s">
        <v>21</v>
      </c>
      <c r="I1514" s="21" t="s">
        <v>81</v>
      </c>
      <c r="J1514" s="21" t="s">
        <v>182</v>
      </c>
      <c r="K1514" s="203"/>
      <c r="L1514" s="55"/>
      <c r="M1514" s="315">
        <v>300000</v>
      </c>
      <c r="N1514" s="315">
        <v>0</v>
      </c>
      <c r="O1514" s="217">
        <f t="shared" si="23"/>
        <v>1108937.3399999996</v>
      </c>
    </row>
    <row r="1515" spans="1:15" ht="22.05" hidden="1" customHeight="1" x14ac:dyDescent="0.2">
      <c r="A1515" s="216">
        <v>45730</v>
      </c>
      <c r="B1515" s="20" t="s">
        <v>185</v>
      </c>
      <c r="C1515" s="41">
        <v>54113</v>
      </c>
      <c r="D1515" s="22"/>
      <c r="E1515" s="203" t="s">
        <v>143</v>
      </c>
      <c r="F1515" s="20" t="s">
        <v>79</v>
      </c>
      <c r="G1515" s="41"/>
      <c r="H1515" s="21" t="s">
        <v>22</v>
      </c>
      <c r="I1515" s="21" t="s">
        <v>53</v>
      </c>
      <c r="J1515" s="21" t="s">
        <v>112</v>
      </c>
      <c r="K1515" s="203" t="s">
        <v>954</v>
      </c>
      <c r="L1515" s="55"/>
      <c r="M1515" s="315">
        <v>0</v>
      </c>
      <c r="N1515" s="315">
        <v>78263</v>
      </c>
      <c r="O1515" s="217">
        <f t="shared" si="23"/>
        <v>1030674.3399999996</v>
      </c>
    </row>
    <row r="1516" spans="1:15" ht="22.05" hidden="1" customHeight="1" x14ac:dyDescent="0.2">
      <c r="A1516" s="216">
        <v>45730</v>
      </c>
      <c r="B1516" s="20" t="s">
        <v>185</v>
      </c>
      <c r="C1516" s="41">
        <v>54114</v>
      </c>
      <c r="D1516" s="22"/>
      <c r="E1516" s="203" t="s">
        <v>143</v>
      </c>
      <c r="F1516" s="20" t="s">
        <v>79</v>
      </c>
      <c r="G1516" s="41"/>
      <c r="H1516" s="21" t="s">
        <v>22</v>
      </c>
      <c r="I1516" s="21" t="s">
        <v>53</v>
      </c>
      <c r="J1516" s="21" t="s">
        <v>112</v>
      </c>
      <c r="K1516" s="203" t="s">
        <v>1588</v>
      </c>
      <c r="L1516" s="55"/>
      <c r="M1516" s="315">
        <v>0</v>
      </c>
      <c r="N1516" s="315">
        <v>34325</v>
      </c>
      <c r="O1516" s="217">
        <f t="shared" si="23"/>
        <v>996349.33999999962</v>
      </c>
    </row>
    <row r="1517" spans="1:15" ht="22.05" hidden="1" customHeight="1" x14ac:dyDescent="0.2">
      <c r="A1517" s="216">
        <v>45730</v>
      </c>
      <c r="B1517" s="20" t="s">
        <v>185</v>
      </c>
      <c r="C1517" s="41">
        <v>54115</v>
      </c>
      <c r="D1517" s="22"/>
      <c r="E1517" s="203" t="s">
        <v>143</v>
      </c>
      <c r="F1517" s="20" t="s">
        <v>79</v>
      </c>
      <c r="G1517" s="41"/>
      <c r="H1517" s="21" t="s">
        <v>22</v>
      </c>
      <c r="I1517" s="21" t="s">
        <v>53</v>
      </c>
      <c r="J1517" s="21" t="s">
        <v>112</v>
      </c>
      <c r="K1517" s="203" t="s">
        <v>419</v>
      </c>
      <c r="L1517" s="55"/>
      <c r="M1517" s="315">
        <v>0</v>
      </c>
      <c r="N1517" s="315">
        <v>6075</v>
      </c>
      <c r="O1517" s="217">
        <f t="shared" ref="O1517:O1589" si="24">O1516+M1517-N1517</f>
        <v>990274.33999999962</v>
      </c>
    </row>
    <row r="1518" spans="1:15" ht="22.05" hidden="1" customHeight="1" x14ac:dyDescent="0.2">
      <c r="A1518" s="216">
        <v>45730</v>
      </c>
      <c r="B1518" s="20" t="s">
        <v>185</v>
      </c>
      <c r="C1518" s="41">
        <v>54116</v>
      </c>
      <c r="D1518" s="22"/>
      <c r="E1518" s="203" t="s">
        <v>143</v>
      </c>
      <c r="F1518" s="20" t="s">
        <v>79</v>
      </c>
      <c r="G1518" s="41"/>
      <c r="H1518" s="21" t="s">
        <v>22</v>
      </c>
      <c r="I1518" s="21" t="s">
        <v>53</v>
      </c>
      <c r="J1518" s="21" t="s">
        <v>112</v>
      </c>
      <c r="K1518" s="203" t="s">
        <v>526</v>
      </c>
      <c r="L1518" s="55"/>
      <c r="M1518" s="315">
        <v>0</v>
      </c>
      <c r="N1518" s="315">
        <v>59568</v>
      </c>
      <c r="O1518" s="217">
        <f t="shared" si="24"/>
        <v>930706.33999999962</v>
      </c>
    </row>
    <row r="1519" spans="1:15" ht="22.05" hidden="1" customHeight="1" x14ac:dyDescent="0.2">
      <c r="A1519" s="216">
        <v>45730</v>
      </c>
      <c r="B1519" s="20" t="s">
        <v>185</v>
      </c>
      <c r="C1519" s="41">
        <v>54117</v>
      </c>
      <c r="D1519" s="22"/>
      <c r="E1519" s="203" t="s">
        <v>143</v>
      </c>
      <c r="F1519" s="20" t="s">
        <v>79</v>
      </c>
      <c r="G1519" s="41"/>
      <c r="H1519" s="21" t="s">
        <v>22</v>
      </c>
      <c r="I1519" s="21" t="s">
        <v>53</v>
      </c>
      <c r="J1519" s="21" t="s">
        <v>112</v>
      </c>
      <c r="K1519" s="203" t="s">
        <v>527</v>
      </c>
      <c r="L1519" s="55"/>
      <c r="M1519" s="315">
        <v>0</v>
      </c>
      <c r="N1519" s="315">
        <v>61058</v>
      </c>
      <c r="O1519" s="217">
        <f t="shared" si="24"/>
        <v>869648.33999999962</v>
      </c>
    </row>
    <row r="1520" spans="1:15" ht="22.05" hidden="1" customHeight="1" x14ac:dyDescent="0.2">
      <c r="A1520" s="216">
        <v>45730</v>
      </c>
      <c r="B1520" s="20" t="s">
        <v>185</v>
      </c>
      <c r="C1520" s="41">
        <v>54118</v>
      </c>
      <c r="D1520" s="22"/>
      <c r="E1520" s="203" t="s">
        <v>2176</v>
      </c>
      <c r="F1520" s="20" t="s">
        <v>79</v>
      </c>
      <c r="G1520" s="41"/>
      <c r="H1520" s="21" t="s">
        <v>22</v>
      </c>
      <c r="I1520" s="21" t="s">
        <v>55</v>
      </c>
      <c r="J1520" s="21" t="s">
        <v>73</v>
      </c>
      <c r="K1520" s="203" t="s">
        <v>2181</v>
      </c>
      <c r="L1520" s="55"/>
      <c r="M1520" s="315">
        <v>0</v>
      </c>
      <c r="N1520" s="315">
        <v>9236</v>
      </c>
      <c r="O1520" s="217">
        <f t="shared" si="24"/>
        <v>860412.33999999962</v>
      </c>
    </row>
    <row r="1521" spans="1:15" ht="22.05" hidden="1" customHeight="1" x14ac:dyDescent="0.2">
      <c r="A1521" s="216">
        <v>45730</v>
      </c>
      <c r="B1521" s="20" t="s">
        <v>185</v>
      </c>
      <c r="C1521" s="41">
        <v>54119</v>
      </c>
      <c r="D1521" s="22"/>
      <c r="E1521" s="203" t="s">
        <v>2068</v>
      </c>
      <c r="F1521" s="20" t="s">
        <v>79</v>
      </c>
      <c r="G1521" s="41"/>
      <c r="H1521" s="21" t="s">
        <v>22</v>
      </c>
      <c r="I1521" s="21" t="s">
        <v>55</v>
      </c>
      <c r="J1521" s="21" t="s">
        <v>261</v>
      </c>
      <c r="K1521" s="203" t="s">
        <v>2182</v>
      </c>
      <c r="L1521" s="55"/>
      <c r="M1521" s="315">
        <v>0</v>
      </c>
      <c r="N1521" s="315">
        <v>5000</v>
      </c>
      <c r="O1521" s="217">
        <f t="shared" si="24"/>
        <v>855412.33999999962</v>
      </c>
    </row>
    <row r="1522" spans="1:15" ht="22.05" hidden="1" customHeight="1" x14ac:dyDescent="0.2">
      <c r="A1522" s="216">
        <v>45730</v>
      </c>
      <c r="B1522" s="20" t="s">
        <v>185</v>
      </c>
      <c r="C1522" s="41">
        <v>54120</v>
      </c>
      <c r="D1522" s="22"/>
      <c r="E1522" s="203" t="s">
        <v>2069</v>
      </c>
      <c r="F1522" s="20" t="s">
        <v>79</v>
      </c>
      <c r="G1522" s="41"/>
      <c r="H1522" s="21" t="s">
        <v>22</v>
      </c>
      <c r="I1522" s="21" t="s">
        <v>55</v>
      </c>
      <c r="J1522" s="21" t="s">
        <v>73</v>
      </c>
      <c r="K1522" s="203" t="s">
        <v>140</v>
      </c>
      <c r="L1522" s="55"/>
      <c r="M1522" s="315">
        <v>0</v>
      </c>
      <c r="N1522" s="315">
        <v>1500</v>
      </c>
      <c r="O1522" s="217">
        <f t="shared" si="24"/>
        <v>853912.33999999962</v>
      </c>
    </row>
    <row r="1523" spans="1:15" ht="22.05" hidden="1" customHeight="1" x14ac:dyDescent="0.2">
      <c r="A1523" s="216">
        <v>45730</v>
      </c>
      <c r="B1523" s="20" t="s">
        <v>185</v>
      </c>
      <c r="C1523" s="41">
        <v>54121</v>
      </c>
      <c r="D1523" s="22"/>
      <c r="E1523" s="203" t="s">
        <v>1607</v>
      </c>
      <c r="F1523" s="20" t="s">
        <v>79</v>
      </c>
      <c r="G1523" s="41"/>
      <c r="H1523" s="21" t="s">
        <v>22</v>
      </c>
      <c r="I1523" s="21" t="s">
        <v>103</v>
      </c>
      <c r="J1523" s="21" t="s">
        <v>94</v>
      </c>
      <c r="K1523" s="203" t="s">
        <v>140</v>
      </c>
      <c r="L1523" s="55"/>
      <c r="M1523" s="315">
        <v>0</v>
      </c>
      <c r="N1523" s="315">
        <v>1000</v>
      </c>
      <c r="O1523" s="217">
        <f t="shared" si="24"/>
        <v>852912.33999999962</v>
      </c>
    </row>
    <row r="1524" spans="1:15" ht="22.05" hidden="1" customHeight="1" x14ac:dyDescent="0.2">
      <c r="A1524" s="216">
        <v>45730</v>
      </c>
      <c r="B1524" s="20" t="s">
        <v>185</v>
      </c>
      <c r="C1524" s="41">
        <v>54122</v>
      </c>
      <c r="D1524" s="22"/>
      <c r="E1524" s="203" t="s">
        <v>1671</v>
      </c>
      <c r="F1524" s="20" t="s">
        <v>79</v>
      </c>
      <c r="G1524" s="41"/>
      <c r="H1524" s="21" t="s">
        <v>22</v>
      </c>
      <c r="I1524" s="21" t="s">
        <v>103</v>
      </c>
      <c r="J1524" s="21" t="s">
        <v>94</v>
      </c>
      <c r="K1524" s="203" t="s">
        <v>2183</v>
      </c>
      <c r="L1524" s="55"/>
      <c r="M1524" s="315">
        <v>0</v>
      </c>
      <c r="N1524" s="315">
        <v>2589</v>
      </c>
      <c r="O1524" s="217">
        <f t="shared" si="24"/>
        <v>850323.33999999962</v>
      </c>
    </row>
    <row r="1525" spans="1:15" ht="22.05" hidden="1" customHeight="1" x14ac:dyDescent="0.2">
      <c r="A1525" s="216">
        <v>45730</v>
      </c>
      <c r="B1525" s="20" t="s">
        <v>185</v>
      </c>
      <c r="C1525" s="41">
        <v>54123</v>
      </c>
      <c r="D1525" s="22"/>
      <c r="E1525" s="203" t="s">
        <v>1671</v>
      </c>
      <c r="F1525" s="20" t="s">
        <v>79</v>
      </c>
      <c r="G1525" s="41"/>
      <c r="H1525" s="21" t="s">
        <v>22</v>
      </c>
      <c r="I1525" s="21" t="s">
        <v>103</v>
      </c>
      <c r="J1525" s="21" t="s">
        <v>94</v>
      </c>
      <c r="K1525" s="203" t="s">
        <v>2060</v>
      </c>
      <c r="L1525" s="55"/>
      <c r="M1525" s="315">
        <v>0</v>
      </c>
      <c r="N1525" s="315">
        <v>10356</v>
      </c>
      <c r="O1525" s="217">
        <f t="shared" si="24"/>
        <v>839967.33999999962</v>
      </c>
    </row>
    <row r="1526" spans="1:15" ht="22.05" hidden="1" customHeight="1" x14ac:dyDescent="0.2">
      <c r="A1526" s="216">
        <v>45730</v>
      </c>
      <c r="B1526" s="20" t="s">
        <v>185</v>
      </c>
      <c r="C1526" s="41">
        <v>54124</v>
      </c>
      <c r="D1526" s="22"/>
      <c r="E1526" s="203" t="s">
        <v>158</v>
      </c>
      <c r="F1526" s="20" t="s">
        <v>79</v>
      </c>
      <c r="G1526" s="41"/>
      <c r="H1526" s="21" t="s">
        <v>22</v>
      </c>
      <c r="I1526" s="21" t="s">
        <v>56</v>
      </c>
      <c r="J1526" s="21" t="s">
        <v>116</v>
      </c>
      <c r="K1526" s="203" t="s">
        <v>139</v>
      </c>
      <c r="L1526" s="55"/>
      <c r="M1526" s="315">
        <v>0</v>
      </c>
      <c r="N1526" s="315">
        <v>750</v>
      </c>
      <c r="O1526" s="217">
        <f t="shared" si="24"/>
        <v>839217.33999999962</v>
      </c>
    </row>
    <row r="1527" spans="1:15" ht="22.05" hidden="1" customHeight="1" x14ac:dyDescent="0.2">
      <c r="A1527" s="216">
        <v>45730</v>
      </c>
      <c r="B1527" s="20" t="s">
        <v>185</v>
      </c>
      <c r="C1527" s="41">
        <v>54125</v>
      </c>
      <c r="D1527" s="22"/>
      <c r="E1527" s="203" t="s">
        <v>2177</v>
      </c>
      <c r="F1527" s="20" t="s">
        <v>79</v>
      </c>
      <c r="G1527" s="41"/>
      <c r="H1527" s="21" t="s">
        <v>22</v>
      </c>
      <c r="I1527" s="21" t="s">
        <v>54</v>
      </c>
      <c r="J1527" s="21" t="s">
        <v>63</v>
      </c>
      <c r="K1527" s="203" t="s">
        <v>2184</v>
      </c>
      <c r="L1527" s="55"/>
      <c r="M1527" s="315">
        <v>0</v>
      </c>
      <c r="N1527" s="315">
        <v>1000</v>
      </c>
      <c r="O1527" s="217">
        <f t="shared" si="24"/>
        <v>838217.33999999962</v>
      </c>
    </row>
    <row r="1528" spans="1:15" ht="22.05" hidden="1" customHeight="1" x14ac:dyDescent="0.2">
      <c r="A1528" s="216">
        <v>45730</v>
      </c>
      <c r="B1528" s="20" t="s">
        <v>185</v>
      </c>
      <c r="C1528" s="41">
        <v>54126</v>
      </c>
      <c r="D1528" s="22"/>
      <c r="E1528" s="203" t="s">
        <v>2178</v>
      </c>
      <c r="F1528" s="20" t="s">
        <v>79</v>
      </c>
      <c r="G1528" s="41"/>
      <c r="H1528" s="21" t="s">
        <v>22</v>
      </c>
      <c r="I1528" s="21" t="s">
        <v>54</v>
      </c>
      <c r="J1528" s="21" t="s">
        <v>64</v>
      </c>
      <c r="K1528" s="203" t="s">
        <v>241</v>
      </c>
      <c r="L1528" s="55"/>
      <c r="M1528" s="315">
        <v>0</v>
      </c>
      <c r="N1528" s="315">
        <v>11000</v>
      </c>
      <c r="O1528" s="217">
        <f t="shared" si="24"/>
        <v>827217.33999999962</v>
      </c>
    </row>
    <row r="1529" spans="1:15" ht="22.05" hidden="1" customHeight="1" x14ac:dyDescent="0.2">
      <c r="A1529" s="216">
        <v>45730</v>
      </c>
      <c r="B1529" s="20" t="s">
        <v>185</v>
      </c>
      <c r="C1529" s="41">
        <v>54127</v>
      </c>
      <c r="D1529" s="22"/>
      <c r="E1529" s="203" t="s">
        <v>2179</v>
      </c>
      <c r="F1529" s="20" t="s">
        <v>79</v>
      </c>
      <c r="G1529" s="41"/>
      <c r="H1529" s="21" t="s">
        <v>22</v>
      </c>
      <c r="I1529" s="21" t="s">
        <v>54</v>
      </c>
      <c r="J1529" s="21" t="s">
        <v>64</v>
      </c>
      <c r="K1529" s="203" t="s">
        <v>241</v>
      </c>
      <c r="L1529" s="55"/>
      <c r="M1529" s="315">
        <v>0</v>
      </c>
      <c r="N1529" s="315">
        <v>5500</v>
      </c>
      <c r="O1529" s="217">
        <f t="shared" si="24"/>
        <v>821717.33999999962</v>
      </c>
    </row>
    <row r="1530" spans="1:15" ht="22.05" hidden="1" customHeight="1" x14ac:dyDescent="0.2">
      <c r="A1530" s="216">
        <v>45730</v>
      </c>
      <c r="B1530" s="20" t="s">
        <v>185</v>
      </c>
      <c r="C1530" s="41">
        <v>54128</v>
      </c>
      <c r="D1530" s="22"/>
      <c r="E1530" s="203" t="s">
        <v>1578</v>
      </c>
      <c r="F1530" s="20" t="s">
        <v>79</v>
      </c>
      <c r="G1530" s="41"/>
      <c r="H1530" s="21" t="s">
        <v>22</v>
      </c>
      <c r="I1530" s="21" t="s">
        <v>56</v>
      </c>
      <c r="J1530" s="21" t="s">
        <v>88</v>
      </c>
      <c r="K1530" s="203" t="s">
        <v>265</v>
      </c>
      <c r="L1530" s="55"/>
      <c r="M1530" s="315">
        <v>0</v>
      </c>
      <c r="N1530" s="315">
        <v>1500</v>
      </c>
      <c r="O1530" s="217">
        <f t="shared" si="24"/>
        <v>820217.33999999962</v>
      </c>
    </row>
    <row r="1531" spans="1:15" ht="22.05" hidden="1" customHeight="1" x14ac:dyDescent="0.2">
      <c r="A1531" s="216">
        <v>45730</v>
      </c>
      <c r="B1531" s="20" t="s">
        <v>185</v>
      </c>
      <c r="C1531" s="41">
        <v>54129</v>
      </c>
      <c r="D1531" s="22"/>
      <c r="E1531" s="203" t="s">
        <v>2180</v>
      </c>
      <c r="F1531" s="20" t="s">
        <v>79</v>
      </c>
      <c r="G1531" s="41"/>
      <c r="H1531" s="21" t="s">
        <v>21</v>
      </c>
      <c r="I1531" s="21" t="s">
        <v>28</v>
      </c>
      <c r="J1531" s="21" t="s">
        <v>31</v>
      </c>
      <c r="K1531" s="203"/>
      <c r="L1531" s="55"/>
      <c r="M1531" s="315">
        <v>25080</v>
      </c>
      <c r="N1531" s="315">
        <v>0</v>
      </c>
      <c r="O1531" s="217">
        <f t="shared" si="24"/>
        <v>845297.33999999962</v>
      </c>
    </row>
    <row r="1532" spans="1:15" ht="22.05" hidden="1" customHeight="1" x14ac:dyDescent="0.2">
      <c r="A1532" s="216">
        <v>45731</v>
      </c>
      <c r="B1532" s="20" t="s">
        <v>185</v>
      </c>
      <c r="C1532" s="41">
        <v>54131</v>
      </c>
      <c r="D1532" s="22"/>
      <c r="E1532" s="203" t="s">
        <v>2185</v>
      </c>
      <c r="F1532" s="20" t="s">
        <v>79</v>
      </c>
      <c r="G1532" s="41"/>
      <c r="H1532" s="21" t="s">
        <v>22</v>
      </c>
      <c r="I1532" s="21" t="s">
        <v>53</v>
      </c>
      <c r="J1532" s="21" t="s">
        <v>112</v>
      </c>
      <c r="K1532" s="203" t="s">
        <v>231</v>
      </c>
      <c r="L1532" s="55"/>
      <c r="M1532" s="315">
        <v>0</v>
      </c>
      <c r="N1532" s="315">
        <v>37060</v>
      </c>
      <c r="O1532" s="217">
        <f t="shared" si="24"/>
        <v>808237.33999999962</v>
      </c>
    </row>
    <row r="1533" spans="1:15" ht="22.05" hidden="1" customHeight="1" x14ac:dyDescent="0.2">
      <c r="A1533" s="216">
        <v>45731</v>
      </c>
      <c r="B1533" s="20" t="s">
        <v>185</v>
      </c>
      <c r="C1533" s="41">
        <v>54132</v>
      </c>
      <c r="D1533" s="22"/>
      <c r="E1533" s="203" t="s">
        <v>2186</v>
      </c>
      <c r="F1533" s="20" t="s">
        <v>79</v>
      </c>
      <c r="G1533" s="41"/>
      <c r="H1533" s="21" t="s">
        <v>21</v>
      </c>
      <c r="I1533" s="21" t="s">
        <v>28</v>
      </c>
      <c r="J1533" s="21" t="s">
        <v>100</v>
      </c>
      <c r="K1533" s="203"/>
      <c r="L1533" s="55"/>
      <c r="M1533" s="315">
        <v>1000</v>
      </c>
      <c r="N1533" s="315">
        <v>0</v>
      </c>
      <c r="O1533" s="217">
        <f t="shared" si="24"/>
        <v>809237.33999999962</v>
      </c>
    </row>
    <row r="1534" spans="1:15" ht="22.05" hidden="1" customHeight="1" x14ac:dyDescent="0.2">
      <c r="A1534" s="216">
        <v>45731</v>
      </c>
      <c r="B1534" s="20" t="s">
        <v>185</v>
      </c>
      <c r="C1534" s="41">
        <v>54133</v>
      </c>
      <c r="D1534" s="22"/>
      <c r="E1534" s="203" t="s">
        <v>2187</v>
      </c>
      <c r="F1534" s="20" t="s">
        <v>79</v>
      </c>
      <c r="G1534" s="41"/>
      <c r="H1534" s="21" t="s">
        <v>22</v>
      </c>
      <c r="I1534" s="21" t="s">
        <v>103</v>
      </c>
      <c r="J1534" s="21" t="s">
        <v>94</v>
      </c>
      <c r="K1534" s="203" t="s">
        <v>235</v>
      </c>
      <c r="L1534" s="55"/>
      <c r="M1534" s="315">
        <v>0</v>
      </c>
      <c r="N1534" s="315">
        <v>1115</v>
      </c>
      <c r="O1534" s="217">
        <f t="shared" si="24"/>
        <v>808122.33999999962</v>
      </c>
    </row>
    <row r="1535" spans="1:15" ht="22.05" hidden="1" customHeight="1" x14ac:dyDescent="0.2">
      <c r="A1535" s="216">
        <v>45731</v>
      </c>
      <c r="B1535" s="20" t="s">
        <v>185</v>
      </c>
      <c r="C1535" s="41">
        <v>54134</v>
      </c>
      <c r="D1535" s="22"/>
      <c r="E1535" s="203" t="s">
        <v>2188</v>
      </c>
      <c r="F1535" s="20" t="s">
        <v>79</v>
      </c>
      <c r="G1535" s="41"/>
      <c r="H1535" s="21" t="s">
        <v>22</v>
      </c>
      <c r="I1535" s="21" t="s">
        <v>103</v>
      </c>
      <c r="J1535" s="21" t="s">
        <v>94</v>
      </c>
      <c r="K1535" s="203" t="s">
        <v>2202</v>
      </c>
      <c r="L1535" s="55"/>
      <c r="M1535" s="315">
        <v>0</v>
      </c>
      <c r="N1535" s="315">
        <v>2193</v>
      </c>
      <c r="O1535" s="217">
        <f t="shared" si="24"/>
        <v>805929.33999999962</v>
      </c>
    </row>
    <row r="1536" spans="1:15" ht="22.05" hidden="1" customHeight="1" x14ac:dyDescent="0.2">
      <c r="A1536" s="216">
        <v>45731</v>
      </c>
      <c r="B1536" s="20" t="s">
        <v>185</v>
      </c>
      <c r="C1536" s="41">
        <v>54135</v>
      </c>
      <c r="D1536" s="22"/>
      <c r="E1536" s="203" t="s">
        <v>2189</v>
      </c>
      <c r="F1536" s="20" t="s">
        <v>79</v>
      </c>
      <c r="G1536" s="41"/>
      <c r="H1536" s="21" t="s">
        <v>22</v>
      </c>
      <c r="I1536" s="21" t="s">
        <v>80</v>
      </c>
      <c r="J1536" s="21" t="s">
        <v>66</v>
      </c>
      <c r="K1536" s="203" t="s">
        <v>135</v>
      </c>
      <c r="L1536" s="55"/>
      <c r="M1536" s="315">
        <v>0</v>
      </c>
      <c r="N1536" s="315">
        <v>250</v>
      </c>
      <c r="O1536" s="217">
        <f t="shared" si="24"/>
        <v>805679.33999999962</v>
      </c>
    </row>
    <row r="1537" spans="1:15" ht="22.05" hidden="1" customHeight="1" x14ac:dyDescent="0.2">
      <c r="A1537" s="216">
        <v>45731</v>
      </c>
      <c r="B1537" s="20" t="s">
        <v>185</v>
      </c>
      <c r="C1537" s="41">
        <v>54136</v>
      </c>
      <c r="D1537" s="22"/>
      <c r="E1537" s="203" t="s">
        <v>2190</v>
      </c>
      <c r="F1537" s="20" t="s">
        <v>79</v>
      </c>
      <c r="G1537" s="41"/>
      <c r="H1537" s="21" t="s">
        <v>22</v>
      </c>
      <c r="I1537" s="21" t="s">
        <v>103</v>
      </c>
      <c r="J1537" s="21" t="s">
        <v>95</v>
      </c>
      <c r="K1537" s="203" t="s">
        <v>210</v>
      </c>
      <c r="L1537" s="55"/>
      <c r="M1537" s="315">
        <v>0</v>
      </c>
      <c r="N1537" s="315">
        <v>1950</v>
      </c>
      <c r="O1537" s="217">
        <f t="shared" si="24"/>
        <v>803729.33999999962</v>
      </c>
    </row>
    <row r="1538" spans="1:15" ht="22.05" hidden="1" customHeight="1" x14ac:dyDescent="0.2">
      <c r="A1538" s="216">
        <v>45731</v>
      </c>
      <c r="B1538" s="20" t="s">
        <v>185</v>
      </c>
      <c r="C1538" s="41">
        <v>54137</v>
      </c>
      <c r="D1538" s="22"/>
      <c r="E1538" s="203" t="s">
        <v>2191</v>
      </c>
      <c r="F1538" s="20" t="s">
        <v>79</v>
      </c>
      <c r="G1538" s="41"/>
      <c r="H1538" s="21" t="s">
        <v>22</v>
      </c>
      <c r="I1538" s="21" t="s">
        <v>103</v>
      </c>
      <c r="J1538" s="21" t="s">
        <v>102</v>
      </c>
      <c r="K1538" s="203" t="s">
        <v>932</v>
      </c>
      <c r="L1538" s="55"/>
      <c r="M1538" s="315">
        <v>0</v>
      </c>
      <c r="N1538" s="315">
        <v>6000</v>
      </c>
      <c r="O1538" s="217">
        <f t="shared" si="24"/>
        <v>797729.33999999962</v>
      </c>
    </row>
    <row r="1539" spans="1:15" ht="22.05" hidden="1" customHeight="1" x14ac:dyDescent="0.2">
      <c r="A1539" s="216">
        <v>45731</v>
      </c>
      <c r="B1539" s="20" t="s">
        <v>185</v>
      </c>
      <c r="C1539" s="41">
        <v>54138</v>
      </c>
      <c r="D1539" s="22"/>
      <c r="E1539" s="203" t="s">
        <v>150</v>
      </c>
      <c r="F1539" s="20" t="s">
        <v>79</v>
      </c>
      <c r="G1539" s="41"/>
      <c r="H1539" s="21" t="s">
        <v>22</v>
      </c>
      <c r="I1539" s="21" t="s">
        <v>81</v>
      </c>
      <c r="J1539" s="21" t="s">
        <v>200</v>
      </c>
      <c r="K1539" s="203" t="s">
        <v>413</v>
      </c>
      <c r="L1539" s="55"/>
      <c r="M1539" s="315">
        <v>0</v>
      </c>
      <c r="N1539" s="315">
        <v>240000</v>
      </c>
      <c r="O1539" s="217">
        <f t="shared" si="24"/>
        <v>557729.33999999962</v>
      </c>
    </row>
    <row r="1540" spans="1:15" ht="22.05" hidden="1" customHeight="1" x14ac:dyDescent="0.2">
      <c r="A1540" s="216">
        <v>45731</v>
      </c>
      <c r="B1540" s="20" t="s">
        <v>185</v>
      </c>
      <c r="C1540" s="41">
        <v>54139</v>
      </c>
      <c r="D1540" s="22"/>
      <c r="E1540" s="203" t="s">
        <v>532</v>
      </c>
      <c r="F1540" s="20" t="s">
        <v>79</v>
      </c>
      <c r="G1540" s="41"/>
      <c r="H1540" s="21" t="s">
        <v>22</v>
      </c>
      <c r="I1540" s="21" t="s">
        <v>103</v>
      </c>
      <c r="J1540" s="21" t="s">
        <v>60</v>
      </c>
      <c r="K1540" s="203" t="s">
        <v>2203</v>
      </c>
      <c r="L1540" s="55"/>
      <c r="M1540" s="315">
        <v>0</v>
      </c>
      <c r="N1540" s="315">
        <v>2700</v>
      </c>
      <c r="O1540" s="217">
        <f t="shared" si="24"/>
        <v>555029.33999999962</v>
      </c>
    </row>
    <row r="1541" spans="1:15" ht="22.05" hidden="1" customHeight="1" x14ac:dyDescent="0.2">
      <c r="A1541" s="216">
        <v>45731</v>
      </c>
      <c r="B1541" s="20" t="s">
        <v>185</v>
      </c>
      <c r="C1541" s="41">
        <v>54140</v>
      </c>
      <c r="D1541" s="22"/>
      <c r="E1541" s="203" t="s">
        <v>2192</v>
      </c>
      <c r="F1541" s="20" t="s">
        <v>79</v>
      </c>
      <c r="G1541" s="41"/>
      <c r="H1541" s="21" t="s">
        <v>22</v>
      </c>
      <c r="I1541" s="21" t="s">
        <v>103</v>
      </c>
      <c r="J1541" s="21" t="s">
        <v>94</v>
      </c>
      <c r="K1541" s="203" t="s">
        <v>133</v>
      </c>
      <c r="L1541" s="55"/>
      <c r="M1541" s="315">
        <v>0</v>
      </c>
      <c r="N1541" s="315">
        <v>1500</v>
      </c>
      <c r="O1541" s="217">
        <f t="shared" si="24"/>
        <v>553529.33999999962</v>
      </c>
    </row>
    <row r="1542" spans="1:15" ht="22.05" hidden="1" customHeight="1" x14ac:dyDescent="0.2">
      <c r="A1542" s="216">
        <v>45731</v>
      </c>
      <c r="B1542" s="20" t="s">
        <v>185</v>
      </c>
      <c r="C1542" s="41">
        <v>54141</v>
      </c>
      <c r="D1542" s="22"/>
      <c r="E1542" s="203" t="s">
        <v>2193</v>
      </c>
      <c r="F1542" s="20" t="s">
        <v>79</v>
      </c>
      <c r="G1542" s="41"/>
      <c r="H1542" s="21" t="s">
        <v>22</v>
      </c>
      <c r="I1542" s="21" t="s">
        <v>103</v>
      </c>
      <c r="J1542" s="21" t="s">
        <v>94</v>
      </c>
      <c r="K1542" s="203" t="s">
        <v>413</v>
      </c>
      <c r="L1542" s="55"/>
      <c r="M1542" s="315">
        <v>0</v>
      </c>
      <c r="N1542" s="315">
        <v>1000</v>
      </c>
      <c r="O1542" s="217">
        <f t="shared" si="24"/>
        <v>552529.33999999962</v>
      </c>
    </row>
    <row r="1543" spans="1:15" ht="22.05" hidden="1" customHeight="1" x14ac:dyDescent="0.2">
      <c r="A1543" s="216">
        <v>45731</v>
      </c>
      <c r="B1543" s="20" t="s">
        <v>185</v>
      </c>
      <c r="C1543" s="41">
        <v>54142</v>
      </c>
      <c r="D1543" s="22"/>
      <c r="E1543" s="203" t="s">
        <v>2194</v>
      </c>
      <c r="F1543" s="20" t="s">
        <v>79</v>
      </c>
      <c r="G1543" s="41"/>
      <c r="H1543" s="21" t="s">
        <v>22</v>
      </c>
      <c r="I1543" s="21" t="s">
        <v>103</v>
      </c>
      <c r="J1543" s="21" t="s">
        <v>94</v>
      </c>
      <c r="K1543" s="203" t="s">
        <v>163</v>
      </c>
      <c r="L1543" s="55"/>
      <c r="M1543" s="315">
        <v>0</v>
      </c>
      <c r="N1543" s="315">
        <v>2000</v>
      </c>
      <c r="O1543" s="217">
        <f t="shared" si="24"/>
        <v>550529.33999999962</v>
      </c>
    </row>
    <row r="1544" spans="1:15" ht="22.05" hidden="1" customHeight="1" x14ac:dyDescent="0.2">
      <c r="A1544" s="216">
        <v>45731</v>
      </c>
      <c r="B1544" s="20" t="s">
        <v>185</v>
      </c>
      <c r="C1544" s="41">
        <v>54143</v>
      </c>
      <c r="D1544" s="22"/>
      <c r="E1544" s="203" t="s">
        <v>2195</v>
      </c>
      <c r="F1544" s="20" t="s">
        <v>79</v>
      </c>
      <c r="G1544" s="41"/>
      <c r="H1544" s="21" t="s">
        <v>22</v>
      </c>
      <c r="I1544" s="21" t="s">
        <v>54</v>
      </c>
      <c r="J1544" s="21" t="s">
        <v>63</v>
      </c>
      <c r="K1544" s="203" t="s">
        <v>2204</v>
      </c>
      <c r="L1544" s="55"/>
      <c r="M1544" s="315">
        <v>0</v>
      </c>
      <c r="N1544" s="315">
        <v>3000</v>
      </c>
      <c r="O1544" s="217">
        <f t="shared" si="24"/>
        <v>547529.33999999962</v>
      </c>
    </row>
    <row r="1545" spans="1:15" ht="22.05" hidden="1" customHeight="1" x14ac:dyDescent="0.2">
      <c r="A1545" s="216">
        <v>45731</v>
      </c>
      <c r="B1545" s="20" t="s">
        <v>185</v>
      </c>
      <c r="C1545" s="41">
        <v>54144</v>
      </c>
      <c r="D1545" s="22"/>
      <c r="E1545" s="203" t="s">
        <v>2196</v>
      </c>
      <c r="F1545" s="20" t="s">
        <v>79</v>
      </c>
      <c r="G1545" s="41"/>
      <c r="H1545" s="21" t="s">
        <v>22</v>
      </c>
      <c r="I1545" s="21" t="s">
        <v>103</v>
      </c>
      <c r="J1545" s="21" t="s">
        <v>92</v>
      </c>
      <c r="K1545" s="203" t="s">
        <v>210</v>
      </c>
      <c r="L1545" s="55"/>
      <c r="M1545" s="315">
        <v>0</v>
      </c>
      <c r="N1545" s="315">
        <v>150</v>
      </c>
      <c r="O1545" s="217">
        <f t="shared" si="24"/>
        <v>547379.33999999962</v>
      </c>
    </row>
    <row r="1546" spans="1:15" ht="22.05" hidden="1" customHeight="1" x14ac:dyDescent="0.2">
      <c r="A1546" s="216">
        <v>45731</v>
      </c>
      <c r="B1546" s="20" t="s">
        <v>185</v>
      </c>
      <c r="C1546" s="41">
        <v>54145</v>
      </c>
      <c r="D1546" s="22"/>
      <c r="E1546" s="203" t="s">
        <v>537</v>
      </c>
      <c r="F1546" s="20" t="s">
        <v>79</v>
      </c>
      <c r="G1546" s="41"/>
      <c r="H1546" s="21" t="s">
        <v>22</v>
      </c>
      <c r="I1546" s="21" t="s">
        <v>103</v>
      </c>
      <c r="J1546" s="21" t="s">
        <v>214</v>
      </c>
      <c r="K1546" s="203" t="s">
        <v>210</v>
      </c>
      <c r="L1546" s="55"/>
      <c r="M1546" s="315">
        <v>0</v>
      </c>
      <c r="N1546" s="315">
        <v>250</v>
      </c>
      <c r="O1546" s="217">
        <f t="shared" si="24"/>
        <v>547129.33999999962</v>
      </c>
    </row>
    <row r="1547" spans="1:15" ht="22.05" hidden="1" customHeight="1" x14ac:dyDescent="0.2">
      <c r="A1547" s="216">
        <v>45731</v>
      </c>
      <c r="B1547" s="20" t="s">
        <v>185</v>
      </c>
      <c r="C1547" s="41">
        <v>54146</v>
      </c>
      <c r="D1547" s="22"/>
      <c r="E1547" s="203" t="s">
        <v>2197</v>
      </c>
      <c r="F1547" s="20" t="s">
        <v>79</v>
      </c>
      <c r="G1547" s="41"/>
      <c r="H1547" s="21" t="s">
        <v>22</v>
      </c>
      <c r="I1547" s="21" t="s">
        <v>103</v>
      </c>
      <c r="J1547" s="21" t="s">
        <v>94</v>
      </c>
      <c r="K1547" s="203" t="s">
        <v>464</v>
      </c>
      <c r="L1547" s="55"/>
      <c r="M1547" s="315">
        <v>0</v>
      </c>
      <c r="N1547" s="315">
        <v>1500</v>
      </c>
      <c r="O1547" s="217">
        <f t="shared" si="24"/>
        <v>545629.33999999962</v>
      </c>
    </row>
    <row r="1548" spans="1:15" ht="22.05" hidden="1" customHeight="1" x14ac:dyDescent="0.2">
      <c r="A1548" s="216">
        <v>45731</v>
      </c>
      <c r="B1548" s="20" t="s">
        <v>185</v>
      </c>
      <c r="C1548" s="41">
        <v>54147</v>
      </c>
      <c r="D1548" s="22"/>
      <c r="E1548" s="203" t="s">
        <v>2194</v>
      </c>
      <c r="F1548" s="20" t="s">
        <v>79</v>
      </c>
      <c r="G1548" s="41"/>
      <c r="H1548" s="21" t="s">
        <v>22</v>
      </c>
      <c r="I1548" s="21" t="s">
        <v>103</v>
      </c>
      <c r="J1548" s="21" t="s">
        <v>94</v>
      </c>
      <c r="K1548" s="203" t="s">
        <v>811</v>
      </c>
      <c r="L1548" s="55"/>
      <c r="M1548" s="315">
        <v>0</v>
      </c>
      <c r="N1548" s="315">
        <v>1000</v>
      </c>
      <c r="O1548" s="217">
        <f t="shared" si="24"/>
        <v>544629.33999999962</v>
      </c>
    </row>
    <row r="1549" spans="1:15" ht="22.05" hidden="1" customHeight="1" x14ac:dyDescent="0.2">
      <c r="A1549" s="216">
        <v>45731</v>
      </c>
      <c r="B1549" s="20" t="s">
        <v>185</v>
      </c>
      <c r="C1549" s="41">
        <v>54148</v>
      </c>
      <c r="D1549" s="22"/>
      <c r="E1549" s="203" t="s">
        <v>158</v>
      </c>
      <c r="F1549" s="20" t="s">
        <v>79</v>
      </c>
      <c r="G1549" s="41"/>
      <c r="H1549" s="21" t="s">
        <v>22</v>
      </c>
      <c r="I1549" s="21" t="s">
        <v>56</v>
      </c>
      <c r="J1549" s="21" t="s">
        <v>116</v>
      </c>
      <c r="K1549" s="203" t="s">
        <v>139</v>
      </c>
      <c r="L1549" s="55"/>
      <c r="M1549" s="315">
        <v>0</v>
      </c>
      <c r="N1549" s="315">
        <v>450</v>
      </c>
      <c r="O1549" s="217">
        <f t="shared" si="24"/>
        <v>544179.33999999962</v>
      </c>
    </row>
    <row r="1550" spans="1:15" ht="22.05" hidden="1" customHeight="1" x14ac:dyDescent="0.2">
      <c r="A1550" s="216">
        <v>45731</v>
      </c>
      <c r="B1550" s="20" t="s">
        <v>185</v>
      </c>
      <c r="C1550" s="41">
        <v>54149</v>
      </c>
      <c r="D1550" s="22"/>
      <c r="E1550" s="203" t="s">
        <v>402</v>
      </c>
      <c r="F1550" s="20" t="s">
        <v>79</v>
      </c>
      <c r="G1550" s="41"/>
      <c r="H1550" s="21" t="s">
        <v>22</v>
      </c>
      <c r="I1550" s="21" t="s">
        <v>80</v>
      </c>
      <c r="J1550" s="21" t="s">
        <v>66</v>
      </c>
      <c r="K1550" s="203" t="s">
        <v>544</v>
      </c>
      <c r="L1550" s="55"/>
      <c r="M1550" s="315">
        <v>0</v>
      </c>
      <c r="N1550" s="315">
        <v>600</v>
      </c>
      <c r="O1550" s="217">
        <f t="shared" si="24"/>
        <v>543579.33999999962</v>
      </c>
    </row>
    <row r="1551" spans="1:15" ht="22.05" hidden="1" customHeight="1" x14ac:dyDescent="0.2">
      <c r="A1551" s="216">
        <v>45731</v>
      </c>
      <c r="B1551" s="20" t="s">
        <v>185</v>
      </c>
      <c r="C1551" s="41">
        <v>54150</v>
      </c>
      <c r="D1551" s="22"/>
      <c r="E1551" s="203" t="s">
        <v>143</v>
      </c>
      <c r="F1551" s="20" t="s">
        <v>79</v>
      </c>
      <c r="G1551" s="41"/>
      <c r="H1551" s="21" t="s">
        <v>22</v>
      </c>
      <c r="I1551" s="21" t="s">
        <v>53</v>
      </c>
      <c r="J1551" s="21" t="s">
        <v>114</v>
      </c>
      <c r="K1551" s="203" t="s">
        <v>149</v>
      </c>
      <c r="L1551" s="55"/>
      <c r="M1551" s="315">
        <v>0</v>
      </c>
      <c r="N1551" s="315">
        <v>21700</v>
      </c>
      <c r="O1551" s="217">
        <f t="shared" si="24"/>
        <v>521879.33999999962</v>
      </c>
    </row>
    <row r="1552" spans="1:15" ht="22.05" hidden="1" customHeight="1" x14ac:dyDescent="0.2">
      <c r="A1552" s="216">
        <v>45731</v>
      </c>
      <c r="B1552" s="20" t="s">
        <v>185</v>
      </c>
      <c r="C1552" s="41">
        <v>54151</v>
      </c>
      <c r="D1552" s="22"/>
      <c r="E1552" s="203" t="s">
        <v>143</v>
      </c>
      <c r="F1552" s="20" t="s">
        <v>79</v>
      </c>
      <c r="G1552" s="41"/>
      <c r="H1552" s="21" t="s">
        <v>22</v>
      </c>
      <c r="I1552" s="21" t="s">
        <v>53</v>
      </c>
      <c r="J1552" s="21" t="s">
        <v>114</v>
      </c>
      <c r="K1552" s="203" t="s">
        <v>273</v>
      </c>
      <c r="L1552" s="55"/>
      <c r="M1552" s="315">
        <v>0</v>
      </c>
      <c r="N1552" s="315">
        <v>7333</v>
      </c>
      <c r="O1552" s="217">
        <f t="shared" si="24"/>
        <v>514546.33999999962</v>
      </c>
    </row>
    <row r="1553" spans="1:15" ht="22.05" hidden="1" customHeight="1" x14ac:dyDescent="0.2">
      <c r="A1553" s="216">
        <v>45731</v>
      </c>
      <c r="B1553" s="20" t="s">
        <v>185</v>
      </c>
      <c r="C1553" s="41">
        <v>54152</v>
      </c>
      <c r="D1553" s="22"/>
      <c r="E1553" s="203" t="s">
        <v>143</v>
      </c>
      <c r="F1553" s="20" t="s">
        <v>79</v>
      </c>
      <c r="G1553" s="41"/>
      <c r="H1553" s="21" t="s">
        <v>22</v>
      </c>
      <c r="I1553" s="21" t="s">
        <v>53</v>
      </c>
      <c r="J1553" s="21" t="s">
        <v>112</v>
      </c>
      <c r="K1553" s="203" t="s">
        <v>1701</v>
      </c>
      <c r="L1553" s="55"/>
      <c r="M1553" s="315">
        <v>0</v>
      </c>
      <c r="N1553" s="315">
        <v>21770</v>
      </c>
      <c r="O1553" s="217">
        <f t="shared" si="24"/>
        <v>492776.33999999962</v>
      </c>
    </row>
    <row r="1554" spans="1:15" ht="22.05" hidden="1" customHeight="1" x14ac:dyDescent="0.2">
      <c r="A1554" s="216">
        <v>45731</v>
      </c>
      <c r="B1554" s="20" t="s">
        <v>185</v>
      </c>
      <c r="C1554" s="41">
        <v>54153</v>
      </c>
      <c r="D1554" s="22"/>
      <c r="E1554" s="203" t="s">
        <v>539</v>
      </c>
      <c r="F1554" s="20" t="s">
        <v>79</v>
      </c>
      <c r="G1554" s="41"/>
      <c r="H1554" s="21" t="s">
        <v>22</v>
      </c>
      <c r="I1554" s="21" t="s">
        <v>53</v>
      </c>
      <c r="J1554" s="21" t="s">
        <v>112</v>
      </c>
      <c r="K1554" s="203" t="s">
        <v>1701</v>
      </c>
      <c r="L1554" s="55"/>
      <c r="M1554" s="219">
        <v>0</v>
      </c>
      <c r="N1554" s="219">
        <v>1388</v>
      </c>
      <c r="O1554" s="217">
        <f t="shared" si="24"/>
        <v>491388.33999999962</v>
      </c>
    </row>
    <row r="1555" spans="1:15" ht="22.05" hidden="1" customHeight="1" x14ac:dyDescent="0.2">
      <c r="A1555" s="216">
        <v>45731</v>
      </c>
      <c r="B1555" s="20" t="s">
        <v>185</v>
      </c>
      <c r="C1555" s="41">
        <v>54154</v>
      </c>
      <c r="D1555" s="22"/>
      <c r="E1555" s="203" t="s">
        <v>143</v>
      </c>
      <c r="F1555" s="20" t="s">
        <v>79</v>
      </c>
      <c r="G1555" s="41"/>
      <c r="H1555" s="21" t="s">
        <v>22</v>
      </c>
      <c r="I1555" s="21" t="s">
        <v>53</v>
      </c>
      <c r="J1555" s="21" t="s">
        <v>112</v>
      </c>
      <c r="K1555" s="203" t="s">
        <v>416</v>
      </c>
      <c r="L1555" s="55"/>
      <c r="M1555" s="219">
        <v>0</v>
      </c>
      <c r="N1555" s="219">
        <v>15114</v>
      </c>
      <c r="O1555" s="217">
        <f t="shared" si="24"/>
        <v>476274.33999999962</v>
      </c>
    </row>
    <row r="1556" spans="1:15" ht="22.05" hidden="1" customHeight="1" x14ac:dyDescent="0.2">
      <c r="A1556" s="216">
        <v>45731</v>
      </c>
      <c r="B1556" s="20" t="s">
        <v>185</v>
      </c>
      <c r="C1556" s="41">
        <v>54155</v>
      </c>
      <c r="D1556" s="22"/>
      <c r="E1556" s="203" t="s">
        <v>143</v>
      </c>
      <c r="F1556" s="20" t="s">
        <v>79</v>
      </c>
      <c r="G1556" s="41"/>
      <c r="H1556" s="21" t="s">
        <v>22</v>
      </c>
      <c r="I1556" s="21" t="s">
        <v>53</v>
      </c>
      <c r="J1556" s="21" t="s">
        <v>112</v>
      </c>
      <c r="K1556" s="203" t="s">
        <v>1702</v>
      </c>
      <c r="L1556" s="55"/>
      <c r="M1556" s="219">
        <v>0</v>
      </c>
      <c r="N1556" s="219">
        <v>25800</v>
      </c>
      <c r="O1556" s="217">
        <f t="shared" si="24"/>
        <v>450474.33999999962</v>
      </c>
    </row>
    <row r="1557" spans="1:15" ht="22.05" hidden="1" customHeight="1" x14ac:dyDescent="0.2">
      <c r="A1557" s="216">
        <v>45731</v>
      </c>
      <c r="B1557" s="20" t="s">
        <v>185</v>
      </c>
      <c r="C1557" s="41">
        <v>54156</v>
      </c>
      <c r="D1557" s="22"/>
      <c r="E1557" s="203" t="s">
        <v>143</v>
      </c>
      <c r="F1557" s="20" t="s">
        <v>79</v>
      </c>
      <c r="G1557" s="41"/>
      <c r="H1557" s="21" t="s">
        <v>22</v>
      </c>
      <c r="I1557" s="21" t="s">
        <v>53</v>
      </c>
      <c r="J1557" s="21" t="s">
        <v>112</v>
      </c>
      <c r="K1557" s="203" t="s">
        <v>1589</v>
      </c>
      <c r="L1557" s="55"/>
      <c r="M1557" s="219">
        <v>0</v>
      </c>
      <c r="N1557" s="219">
        <v>21414</v>
      </c>
      <c r="O1557" s="217">
        <f t="shared" si="24"/>
        <v>429060.33999999962</v>
      </c>
    </row>
    <row r="1558" spans="1:15" ht="22.05" hidden="1" customHeight="1" x14ac:dyDescent="0.2">
      <c r="A1558" s="216">
        <v>45731</v>
      </c>
      <c r="B1558" s="20" t="s">
        <v>185</v>
      </c>
      <c r="C1558" s="41">
        <v>54157</v>
      </c>
      <c r="D1558" s="22"/>
      <c r="E1558" s="203" t="s">
        <v>143</v>
      </c>
      <c r="F1558" s="20" t="s">
        <v>79</v>
      </c>
      <c r="G1558" s="41"/>
      <c r="H1558" s="21" t="s">
        <v>22</v>
      </c>
      <c r="I1558" s="21" t="s">
        <v>53</v>
      </c>
      <c r="J1558" s="21" t="s">
        <v>112</v>
      </c>
      <c r="K1558" s="304" t="s">
        <v>1703</v>
      </c>
      <c r="L1558" s="55"/>
      <c r="M1558" s="219">
        <v>0</v>
      </c>
      <c r="N1558" s="219">
        <v>17828</v>
      </c>
      <c r="O1558" s="217">
        <f t="shared" si="24"/>
        <v>411232.33999999962</v>
      </c>
    </row>
    <row r="1559" spans="1:15" ht="22.05" hidden="1" customHeight="1" x14ac:dyDescent="0.2">
      <c r="A1559" s="216">
        <v>45731</v>
      </c>
      <c r="B1559" s="20" t="s">
        <v>185</v>
      </c>
      <c r="C1559" s="41">
        <v>54158</v>
      </c>
      <c r="D1559" s="22"/>
      <c r="E1559" s="203" t="s">
        <v>143</v>
      </c>
      <c r="F1559" s="20" t="s">
        <v>79</v>
      </c>
      <c r="G1559" s="41"/>
      <c r="H1559" s="21" t="s">
        <v>22</v>
      </c>
      <c r="I1559" s="21" t="s">
        <v>53</v>
      </c>
      <c r="J1559" s="21" t="s">
        <v>112</v>
      </c>
      <c r="K1559" s="203" t="s">
        <v>147</v>
      </c>
      <c r="L1559" s="55"/>
      <c r="M1559" s="219">
        <v>0</v>
      </c>
      <c r="N1559" s="219">
        <v>5925</v>
      </c>
      <c r="O1559" s="217">
        <f t="shared" si="24"/>
        <v>405307.33999999962</v>
      </c>
    </row>
    <row r="1560" spans="1:15" ht="22.05" hidden="1" customHeight="1" x14ac:dyDescent="0.2">
      <c r="A1560" s="216">
        <v>45731</v>
      </c>
      <c r="B1560" s="20" t="s">
        <v>185</v>
      </c>
      <c r="C1560" s="41">
        <v>54159</v>
      </c>
      <c r="D1560" s="22"/>
      <c r="E1560" s="203" t="s">
        <v>143</v>
      </c>
      <c r="F1560" s="20" t="s">
        <v>79</v>
      </c>
      <c r="G1560" s="41"/>
      <c r="H1560" s="21" t="s">
        <v>22</v>
      </c>
      <c r="I1560" s="21" t="s">
        <v>53</v>
      </c>
      <c r="J1560" s="21" t="s">
        <v>112</v>
      </c>
      <c r="K1560" s="203" t="s">
        <v>264</v>
      </c>
      <c r="L1560" s="55"/>
      <c r="M1560" s="219">
        <v>0</v>
      </c>
      <c r="N1560" s="219">
        <v>47450</v>
      </c>
      <c r="O1560" s="217">
        <f t="shared" si="24"/>
        <v>357857.33999999962</v>
      </c>
    </row>
    <row r="1561" spans="1:15" ht="22.05" hidden="1" customHeight="1" x14ac:dyDescent="0.2">
      <c r="A1561" s="216">
        <v>45731</v>
      </c>
      <c r="B1561" s="20" t="s">
        <v>185</v>
      </c>
      <c r="C1561" s="41">
        <v>54160</v>
      </c>
      <c r="D1561" s="22"/>
      <c r="E1561" s="328" t="s">
        <v>141</v>
      </c>
      <c r="F1561" s="329" t="s">
        <v>79</v>
      </c>
      <c r="G1561" s="330"/>
      <c r="H1561" s="331" t="s">
        <v>22</v>
      </c>
      <c r="I1561" s="331" t="s">
        <v>54</v>
      </c>
      <c r="J1561" s="331" t="s">
        <v>63</v>
      </c>
      <c r="K1561" s="332" t="s">
        <v>225</v>
      </c>
      <c r="L1561" s="333">
        <v>75000</v>
      </c>
      <c r="M1561" s="333">
        <v>0</v>
      </c>
      <c r="N1561" s="333">
        <v>10000</v>
      </c>
      <c r="O1561" s="217">
        <f t="shared" si="24"/>
        <v>347857.33999999962</v>
      </c>
    </row>
    <row r="1562" spans="1:15" ht="22.05" hidden="1" customHeight="1" x14ac:dyDescent="0.2">
      <c r="A1562" s="216">
        <v>45731</v>
      </c>
      <c r="B1562" s="20" t="s">
        <v>185</v>
      </c>
      <c r="C1562" s="41">
        <v>54160</v>
      </c>
      <c r="D1562" s="22"/>
      <c r="E1562" s="328" t="s">
        <v>559</v>
      </c>
      <c r="F1562" s="329" t="s">
        <v>79</v>
      </c>
      <c r="G1562" s="330"/>
      <c r="H1562" s="331" t="s">
        <v>22</v>
      </c>
      <c r="I1562" s="331" t="s">
        <v>54</v>
      </c>
      <c r="J1562" s="331" t="s">
        <v>41</v>
      </c>
      <c r="K1562" s="332" t="s">
        <v>225</v>
      </c>
      <c r="L1562" s="333">
        <v>75000</v>
      </c>
      <c r="M1562" s="333">
        <v>0</v>
      </c>
      <c r="N1562" s="333">
        <v>20000</v>
      </c>
      <c r="O1562" s="217">
        <f t="shared" si="24"/>
        <v>327857.33999999962</v>
      </c>
    </row>
    <row r="1563" spans="1:15" ht="22.05" hidden="1" customHeight="1" x14ac:dyDescent="0.2">
      <c r="A1563" s="216">
        <v>45731</v>
      </c>
      <c r="B1563" s="20" t="s">
        <v>185</v>
      </c>
      <c r="C1563" s="41">
        <v>54160</v>
      </c>
      <c r="D1563" s="22"/>
      <c r="E1563" s="328" t="s">
        <v>463</v>
      </c>
      <c r="F1563" s="329" t="s">
        <v>79</v>
      </c>
      <c r="G1563" s="330"/>
      <c r="H1563" s="331" t="s">
        <v>22</v>
      </c>
      <c r="I1563" s="331" t="s">
        <v>54</v>
      </c>
      <c r="J1563" s="331" t="s">
        <v>62</v>
      </c>
      <c r="K1563" s="332" t="s">
        <v>225</v>
      </c>
      <c r="L1563" s="333">
        <v>75000</v>
      </c>
      <c r="M1563" s="333">
        <v>0</v>
      </c>
      <c r="N1563" s="333">
        <v>30000</v>
      </c>
      <c r="O1563" s="217">
        <f t="shared" si="24"/>
        <v>297857.33999999962</v>
      </c>
    </row>
    <row r="1564" spans="1:15" ht="22.05" hidden="1" customHeight="1" x14ac:dyDescent="0.2">
      <c r="A1564" s="216">
        <v>45731</v>
      </c>
      <c r="B1564" s="20" t="s">
        <v>185</v>
      </c>
      <c r="C1564" s="41">
        <v>54160</v>
      </c>
      <c r="D1564" s="22"/>
      <c r="E1564" s="328" t="s">
        <v>560</v>
      </c>
      <c r="F1564" s="329" t="s">
        <v>79</v>
      </c>
      <c r="G1564" s="330"/>
      <c r="H1564" s="331" t="s">
        <v>22</v>
      </c>
      <c r="I1564" s="331" t="s">
        <v>54</v>
      </c>
      <c r="J1564" s="331" t="s">
        <v>44</v>
      </c>
      <c r="K1564" s="332" t="s">
        <v>225</v>
      </c>
      <c r="L1564" s="333">
        <v>75000</v>
      </c>
      <c r="M1564" s="333">
        <v>0</v>
      </c>
      <c r="N1564" s="333">
        <v>10000</v>
      </c>
      <c r="O1564" s="217">
        <f t="shared" si="24"/>
        <v>287857.33999999962</v>
      </c>
    </row>
    <row r="1565" spans="1:15" ht="22.05" hidden="1" customHeight="1" x14ac:dyDescent="0.2">
      <c r="A1565" s="216">
        <v>45731</v>
      </c>
      <c r="B1565" s="20" t="s">
        <v>185</v>
      </c>
      <c r="C1565" s="41">
        <v>54160</v>
      </c>
      <c r="D1565" s="22"/>
      <c r="E1565" s="328" t="s">
        <v>561</v>
      </c>
      <c r="F1565" s="329" t="s">
        <v>79</v>
      </c>
      <c r="G1565" s="330"/>
      <c r="H1565" s="331" t="s">
        <v>22</v>
      </c>
      <c r="I1565" s="331" t="s">
        <v>54</v>
      </c>
      <c r="J1565" s="331" t="s">
        <v>63</v>
      </c>
      <c r="K1565" s="332" t="s">
        <v>225</v>
      </c>
      <c r="L1565" s="333">
        <v>75000</v>
      </c>
      <c r="M1565" s="333">
        <v>0</v>
      </c>
      <c r="N1565" s="333">
        <v>5000</v>
      </c>
      <c r="O1565" s="217">
        <f t="shared" si="24"/>
        <v>282857.33999999962</v>
      </c>
    </row>
    <row r="1566" spans="1:15" ht="22.05" hidden="1" customHeight="1" x14ac:dyDescent="0.2">
      <c r="A1566" s="216">
        <v>45731</v>
      </c>
      <c r="B1566" s="20" t="s">
        <v>185</v>
      </c>
      <c r="C1566" s="41">
        <v>54161</v>
      </c>
      <c r="D1566" s="22"/>
      <c r="E1566" s="334" t="s">
        <v>143</v>
      </c>
      <c r="F1566" s="329" t="s">
        <v>79</v>
      </c>
      <c r="G1566" s="330"/>
      <c r="H1566" s="331" t="s">
        <v>22</v>
      </c>
      <c r="I1566" s="331" t="s">
        <v>53</v>
      </c>
      <c r="J1566" s="331" t="s">
        <v>112</v>
      </c>
      <c r="K1566" s="332" t="s">
        <v>145</v>
      </c>
      <c r="L1566" s="333">
        <v>32400</v>
      </c>
      <c r="M1566" s="333">
        <v>0</v>
      </c>
      <c r="N1566" s="333">
        <f>L1566-N1567-N1568-N1569-N1570-N1571</f>
        <v>19500</v>
      </c>
      <c r="O1566" s="217">
        <f t="shared" si="24"/>
        <v>263357.33999999962</v>
      </c>
    </row>
    <row r="1567" spans="1:15" ht="22.05" hidden="1" customHeight="1" x14ac:dyDescent="0.2">
      <c r="A1567" s="216">
        <v>45731</v>
      </c>
      <c r="B1567" s="20" t="s">
        <v>185</v>
      </c>
      <c r="C1567" s="41">
        <v>54161</v>
      </c>
      <c r="D1567" s="22"/>
      <c r="E1567" s="334" t="s">
        <v>558</v>
      </c>
      <c r="F1567" s="329" t="s">
        <v>79</v>
      </c>
      <c r="G1567" s="330"/>
      <c r="H1567" s="331" t="s">
        <v>22</v>
      </c>
      <c r="I1567" s="331" t="s">
        <v>54</v>
      </c>
      <c r="J1567" s="331" t="s">
        <v>61</v>
      </c>
      <c r="K1567" s="332" t="s">
        <v>145</v>
      </c>
      <c r="L1567" s="333">
        <v>32400</v>
      </c>
      <c r="M1567" s="333">
        <v>0</v>
      </c>
      <c r="N1567" s="333">
        <v>1800</v>
      </c>
      <c r="O1567" s="217">
        <f t="shared" si="24"/>
        <v>261557.33999999962</v>
      </c>
    </row>
    <row r="1568" spans="1:15" ht="22.05" hidden="1" customHeight="1" x14ac:dyDescent="0.2">
      <c r="A1568" s="216">
        <v>45731</v>
      </c>
      <c r="B1568" s="20" t="s">
        <v>185</v>
      </c>
      <c r="C1568" s="41">
        <v>54161</v>
      </c>
      <c r="D1568" s="22"/>
      <c r="E1568" s="328" t="s">
        <v>555</v>
      </c>
      <c r="F1568" s="329" t="s">
        <v>79</v>
      </c>
      <c r="G1568" s="330"/>
      <c r="H1568" s="331" t="s">
        <v>22</v>
      </c>
      <c r="I1568" s="331" t="s">
        <v>54</v>
      </c>
      <c r="J1568" s="331" t="s">
        <v>61</v>
      </c>
      <c r="K1568" s="332" t="s">
        <v>145</v>
      </c>
      <c r="L1568" s="333">
        <v>32400</v>
      </c>
      <c r="M1568" s="333">
        <v>0</v>
      </c>
      <c r="N1568" s="333">
        <v>1500</v>
      </c>
      <c r="O1568" s="217">
        <f t="shared" si="24"/>
        <v>260057.33999999962</v>
      </c>
    </row>
    <row r="1569" spans="1:15" ht="22.05" hidden="1" customHeight="1" x14ac:dyDescent="0.2">
      <c r="A1569" s="216">
        <v>45731</v>
      </c>
      <c r="B1569" s="20" t="s">
        <v>185</v>
      </c>
      <c r="C1569" s="41">
        <v>54161</v>
      </c>
      <c r="D1569" s="22"/>
      <c r="E1569" s="328" t="s">
        <v>556</v>
      </c>
      <c r="F1569" s="329" t="s">
        <v>79</v>
      </c>
      <c r="G1569" s="330"/>
      <c r="H1569" s="331" t="s">
        <v>22</v>
      </c>
      <c r="I1569" s="331" t="s">
        <v>54</v>
      </c>
      <c r="J1569" s="331" t="s">
        <v>32</v>
      </c>
      <c r="K1569" s="332" t="s">
        <v>145</v>
      </c>
      <c r="L1569" s="333">
        <v>32400</v>
      </c>
      <c r="M1569" s="333">
        <v>0</v>
      </c>
      <c r="N1569" s="333">
        <v>6000</v>
      </c>
      <c r="O1569" s="217">
        <f t="shared" si="24"/>
        <v>254057.33999999962</v>
      </c>
    </row>
    <row r="1570" spans="1:15" ht="22.05" hidden="1" customHeight="1" x14ac:dyDescent="0.2">
      <c r="A1570" s="216">
        <v>45731</v>
      </c>
      <c r="B1570" s="20" t="s">
        <v>185</v>
      </c>
      <c r="C1570" s="41">
        <v>54161</v>
      </c>
      <c r="D1570" s="22"/>
      <c r="E1570" s="328" t="s">
        <v>557</v>
      </c>
      <c r="F1570" s="329" t="s">
        <v>79</v>
      </c>
      <c r="G1570" s="330"/>
      <c r="H1570" s="331" t="s">
        <v>22</v>
      </c>
      <c r="I1570" s="331" t="s">
        <v>54</v>
      </c>
      <c r="J1570" s="331" t="s">
        <v>63</v>
      </c>
      <c r="K1570" s="332" t="s">
        <v>145</v>
      </c>
      <c r="L1570" s="333">
        <v>32400</v>
      </c>
      <c r="M1570" s="333">
        <v>0</v>
      </c>
      <c r="N1570" s="333">
        <v>1800</v>
      </c>
      <c r="O1570" s="217">
        <f t="shared" si="24"/>
        <v>252257.33999999962</v>
      </c>
    </row>
    <row r="1571" spans="1:15" ht="22.05" hidden="1" customHeight="1" x14ac:dyDescent="0.2">
      <c r="A1571" s="216">
        <v>45731</v>
      </c>
      <c r="B1571" s="20" t="s">
        <v>185</v>
      </c>
      <c r="C1571" s="41">
        <v>54161</v>
      </c>
      <c r="D1571" s="22"/>
      <c r="E1571" s="328" t="s">
        <v>2525</v>
      </c>
      <c r="F1571" s="329" t="s">
        <v>79</v>
      </c>
      <c r="G1571" s="330"/>
      <c r="H1571" s="331" t="s">
        <v>22</v>
      </c>
      <c r="I1571" s="331" t="s">
        <v>54</v>
      </c>
      <c r="J1571" s="331" t="s">
        <v>63</v>
      </c>
      <c r="K1571" s="332" t="s">
        <v>145</v>
      </c>
      <c r="L1571" s="333">
        <v>32400</v>
      </c>
      <c r="M1571" s="333">
        <v>0</v>
      </c>
      <c r="N1571" s="333">
        <v>1800</v>
      </c>
      <c r="O1571" s="217">
        <f t="shared" si="24"/>
        <v>250457.33999999962</v>
      </c>
    </row>
    <row r="1572" spans="1:15" ht="22.05" hidden="1" customHeight="1" x14ac:dyDescent="0.2">
      <c r="A1572" s="216">
        <v>45731</v>
      </c>
      <c r="B1572" s="20" t="s">
        <v>185</v>
      </c>
      <c r="C1572" s="41">
        <v>54162</v>
      </c>
      <c r="D1572" s="22"/>
      <c r="E1572" s="203" t="s">
        <v>143</v>
      </c>
      <c r="F1572" s="20" t="s">
        <v>79</v>
      </c>
      <c r="G1572" s="41"/>
      <c r="H1572" s="21" t="s">
        <v>22</v>
      </c>
      <c r="I1572" s="21" t="s">
        <v>53</v>
      </c>
      <c r="J1572" s="21" t="s">
        <v>112</v>
      </c>
      <c r="K1572" s="203" t="s">
        <v>56</v>
      </c>
      <c r="L1572" s="55"/>
      <c r="M1572" s="219">
        <v>0</v>
      </c>
      <c r="N1572" s="219">
        <v>29650</v>
      </c>
      <c r="O1572" s="217">
        <f t="shared" si="24"/>
        <v>220807.33999999962</v>
      </c>
    </row>
    <row r="1573" spans="1:15" ht="22.05" hidden="1" customHeight="1" x14ac:dyDescent="0.2">
      <c r="A1573" s="216">
        <v>45731</v>
      </c>
      <c r="B1573" s="20" t="s">
        <v>185</v>
      </c>
      <c r="C1573" s="41">
        <v>54163</v>
      </c>
      <c r="D1573" s="22"/>
      <c r="E1573" s="203" t="s">
        <v>1607</v>
      </c>
      <c r="F1573" s="20" t="s">
        <v>79</v>
      </c>
      <c r="G1573" s="41"/>
      <c r="H1573" s="21" t="s">
        <v>22</v>
      </c>
      <c r="I1573" s="21" t="s">
        <v>103</v>
      </c>
      <c r="J1573" s="21" t="s">
        <v>94</v>
      </c>
      <c r="K1573" s="203" t="s">
        <v>122</v>
      </c>
      <c r="L1573" s="55"/>
      <c r="M1573" s="219">
        <v>0</v>
      </c>
      <c r="N1573" s="219">
        <v>500</v>
      </c>
      <c r="O1573" s="217">
        <f t="shared" si="24"/>
        <v>220307.33999999962</v>
      </c>
    </row>
    <row r="1574" spans="1:15" ht="22.05" hidden="1" customHeight="1" x14ac:dyDescent="0.2">
      <c r="A1574" s="216">
        <v>45731</v>
      </c>
      <c r="B1574" s="20" t="s">
        <v>185</v>
      </c>
      <c r="C1574" s="41">
        <v>54164</v>
      </c>
      <c r="D1574" s="22"/>
      <c r="E1574" s="203" t="s">
        <v>143</v>
      </c>
      <c r="F1574" s="20" t="s">
        <v>79</v>
      </c>
      <c r="G1574" s="41"/>
      <c r="H1574" s="21" t="s">
        <v>22</v>
      </c>
      <c r="I1574" s="21" t="s">
        <v>53</v>
      </c>
      <c r="J1574" s="21" t="s">
        <v>112</v>
      </c>
      <c r="K1574" s="203" t="s">
        <v>146</v>
      </c>
      <c r="L1574" s="55"/>
      <c r="M1574" s="219">
        <v>0</v>
      </c>
      <c r="N1574" s="219">
        <v>108083</v>
      </c>
      <c r="O1574" s="217">
        <f t="shared" si="24"/>
        <v>112224.33999999962</v>
      </c>
    </row>
    <row r="1575" spans="1:15" ht="22.05" hidden="1" customHeight="1" x14ac:dyDescent="0.2">
      <c r="A1575" s="216">
        <v>45731</v>
      </c>
      <c r="B1575" s="20" t="s">
        <v>185</v>
      </c>
      <c r="C1575" s="41">
        <v>54165</v>
      </c>
      <c r="D1575" s="22"/>
      <c r="E1575" s="203" t="s">
        <v>401</v>
      </c>
      <c r="F1575" s="20" t="s">
        <v>79</v>
      </c>
      <c r="G1575" s="41"/>
      <c r="H1575" s="21" t="s">
        <v>21</v>
      </c>
      <c r="I1575" s="21" t="s">
        <v>81</v>
      </c>
      <c r="J1575" s="21" t="s">
        <v>200</v>
      </c>
      <c r="K1575" s="203"/>
      <c r="L1575" s="55"/>
      <c r="M1575" s="219">
        <v>11765</v>
      </c>
      <c r="N1575" s="219">
        <v>0</v>
      </c>
      <c r="O1575" s="217">
        <f t="shared" si="24"/>
        <v>123989.33999999962</v>
      </c>
    </row>
    <row r="1576" spans="1:15" ht="22.05" hidden="1" customHeight="1" x14ac:dyDescent="0.2">
      <c r="A1576" s="216">
        <v>45731</v>
      </c>
      <c r="B1576" s="20" t="s">
        <v>185</v>
      </c>
      <c r="C1576" s="41">
        <v>54166</v>
      </c>
      <c r="D1576" s="22"/>
      <c r="E1576" s="203" t="s">
        <v>396</v>
      </c>
      <c r="F1576" s="20" t="s">
        <v>79</v>
      </c>
      <c r="G1576" s="41"/>
      <c r="H1576" s="21" t="s">
        <v>22</v>
      </c>
      <c r="I1576" s="21" t="s">
        <v>54</v>
      </c>
      <c r="J1576" s="21" t="s">
        <v>64</v>
      </c>
      <c r="K1576" s="203" t="s">
        <v>2205</v>
      </c>
      <c r="L1576" s="55"/>
      <c r="M1576" s="219">
        <v>0</v>
      </c>
      <c r="N1576" s="219">
        <v>8500</v>
      </c>
      <c r="O1576" s="217">
        <f t="shared" si="24"/>
        <v>115489.33999999962</v>
      </c>
    </row>
    <row r="1577" spans="1:15" ht="22.05" hidden="1" customHeight="1" x14ac:dyDescent="0.2">
      <c r="A1577" s="216">
        <v>45731</v>
      </c>
      <c r="B1577" s="20" t="s">
        <v>185</v>
      </c>
      <c r="C1577" s="41">
        <v>54167</v>
      </c>
      <c r="D1577" s="22"/>
      <c r="E1577" s="203" t="s">
        <v>2198</v>
      </c>
      <c r="F1577" s="20" t="s">
        <v>79</v>
      </c>
      <c r="G1577" s="41"/>
      <c r="H1577" s="21" t="s">
        <v>22</v>
      </c>
      <c r="I1577" s="21" t="s">
        <v>103</v>
      </c>
      <c r="J1577" s="21" t="s">
        <v>102</v>
      </c>
      <c r="K1577" s="203" t="s">
        <v>2206</v>
      </c>
      <c r="L1577" s="55"/>
      <c r="M1577" s="219">
        <v>0</v>
      </c>
      <c r="N1577" s="219">
        <v>650</v>
      </c>
      <c r="O1577" s="217">
        <f t="shared" si="24"/>
        <v>114839.33999999962</v>
      </c>
    </row>
    <row r="1578" spans="1:15" ht="22.05" hidden="1" customHeight="1" x14ac:dyDescent="0.2">
      <c r="A1578" s="216">
        <v>45731</v>
      </c>
      <c r="B1578" s="20" t="s">
        <v>185</v>
      </c>
      <c r="C1578" s="41">
        <v>54168</v>
      </c>
      <c r="D1578" s="22"/>
      <c r="E1578" s="203" t="s">
        <v>1671</v>
      </c>
      <c r="F1578" s="20" t="s">
        <v>79</v>
      </c>
      <c r="G1578" s="41"/>
      <c r="H1578" s="21" t="s">
        <v>22</v>
      </c>
      <c r="I1578" s="21" t="s">
        <v>103</v>
      </c>
      <c r="J1578" s="21" t="s">
        <v>94</v>
      </c>
      <c r="K1578" s="203" t="s">
        <v>2060</v>
      </c>
      <c r="L1578" s="55"/>
      <c r="M1578" s="219">
        <v>0</v>
      </c>
      <c r="N1578" s="219">
        <v>10356</v>
      </c>
      <c r="O1578" s="217">
        <f t="shared" si="24"/>
        <v>104483.33999999962</v>
      </c>
    </row>
    <row r="1579" spans="1:15" ht="22.05" hidden="1" customHeight="1" x14ac:dyDescent="0.2">
      <c r="A1579" s="216">
        <v>45731</v>
      </c>
      <c r="B1579" s="20" t="s">
        <v>185</v>
      </c>
      <c r="C1579" s="41">
        <v>54169</v>
      </c>
      <c r="D1579" s="22"/>
      <c r="E1579" s="203" t="s">
        <v>2199</v>
      </c>
      <c r="F1579" s="20" t="s">
        <v>79</v>
      </c>
      <c r="G1579" s="41"/>
      <c r="H1579" s="21" t="s">
        <v>22</v>
      </c>
      <c r="I1579" s="21" t="s">
        <v>103</v>
      </c>
      <c r="J1579" s="21" t="s">
        <v>94</v>
      </c>
      <c r="K1579" s="203" t="s">
        <v>210</v>
      </c>
      <c r="L1579" s="55"/>
      <c r="M1579" s="219">
        <v>0</v>
      </c>
      <c r="N1579" s="219">
        <v>1000</v>
      </c>
      <c r="O1579" s="217">
        <f t="shared" si="24"/>
        <v>103483.33999999962</v>
      </c>
    </row>
    <row r="1580" spans="1:15" ht="22.05" hidden="1" customHeight="1" x14ac:dyDescent="0.2">
      <c r="A1580" s="216">
        <v>45731</v>
      </c>
      <c r="B1580" s="20" t="s">
        <v>185</v>
      </c>
      <c r="C1580" s="41">
        <v>54170</v>
      </c>
      <c r="D1580" s="22"/>
      <c r="E1580" s="203" t="s">
        <v>204</v>
      </c>
      <c r="F1580" s="20" t="s">
        <v>79</v>
      </c>
      <c r="G1580" s="41"/>
      <c r="H1580" s="21" t="s">
        <v>22</v>
      </c>
      <c r="I1580" s="21" t="s">
        <v>56</v>
      </c>
      <c r="J1580" s="21" t="s">
        <v>212</v>
      </c>
      <c r="K1580" s="203" t="s">
        <v>235</v>
      </c>
      <c r="L1580" s="55"/>
      <c r="M1580" s="219">
        <v>0</v>
      </c>
      <c r="N1580" s="219">
        <v>1000</v>
      </c>
      <c r="O1580" s="217">
        <f t="shared" si="24"/>
        <v>102483.33999999962</v>
      </c>
    </row>
    <row r="1581" spans="1:15" ht="22.05" hidden="1" customHeight="1" x14ac:dyDescent="0.2">
      <c r="A1581" s="216">
        <v>45731</v>
      </c>
      <c r="B1581" s="20" t="s">
        <v>185</v>
      </c>
      <c r="C1581" s="41">
        <v>54171</v>
      </c>
      <c r="D1581" s="22"/>
      <c r="E1581" s="203" t="s">
        <v>2200</v>
      </c>
      <c r="F1581" s="20" t="s">
        <v>79</v>
      </c>
      <c r="G1581" s="41"/>
      <c r="H1581" s="21" t="s">
        <v>22</v>
      </c>
      <c r="I1581" s="21" t="s">
        <v>103</v>
      </c>
      <c r="J1581" s="21" t="s">
        <v>95</v>
      </c>
      <c r="K1581" s="203" t="s">
        <v>655</v>
      </c>
      <c r="L1581" s="217"/>
      <c r="M1581" s="315">
        <v>0</v>
      </c>
      <c r="N1581" s="315">
        <v>250</v>
      </c>
      <c r="O1581" s="217">
        <f t="shared" si="24"/>
        <v>102233.33999999962</v>
      </c>
    </row>
    <row r="1582" spans="1:15" ht="22.05" hidden="1" customHeight="1" x14ac:dyDescent="0.2">
      <c r="A1582" s="216">
        <v>45731</v>
      </c>
      <c r="B1582" s="20" t="s">
        <v>185</v>
      </c>
      <c r="C1582" s="41">
        <v>54172</v>
      </c>
      <c r="D1582" s="22"/>
      <c r="E1582" s="203" t="s">
        <v>127</v>
      </c>
      <c r="F1582" s="20" t="s">
        <v>79</v>
      </c>
      <c r="G1582" s="41"/>
      <c r="H1582" s="21" t="s">
        <v>22</v>
      </c>
      <c r="I1582" s="21" t="s">
        <v>54</v>
      </c>
      <c r="J1582" s="21" t="s">
        <v>61</v>
      </c>
      <c r="K1582" s="203" t="s">
        <v>445</v>
      </c>
      <c r="L1582" s="217"/>
      <c r="M1582" s="315">
        <v>0</v>
      </c>
      <c r="N1582" s="315">
        <v>10000</v>
      </c>
      <c r="O1582" s="217">
        <f t="shared" si="24"/>
        <v>92233.339999999618</v>
      </c>
    </row>
    <row r="1583" spans="1:15" ht="22.05" hidden="1" customHeight="1" x14ac:dyDescent="0.2">
      <c r="A1583" s="216">
        <v>45731</v>
      </c>
      <c r="B1583" s="20" t="s">
        <v>185</v>
      </c>
      <c r="C1583" s="41">
        <v>54173</v>
      </c>
      <c r="D1583" s="22"/>
      <c r="E1583" s="203" t="s">
        <v>489</v>
      </c>
      <c r="F1583" s="20" t="s">
        <v>79</v>
      </c>
      <c r="G1583" s="41"/>
      <c r="H1583" s="21" t="s">
        <v>22</v>
      </c>
      <c r="I1583" s="21" t="s">
        <v>54</v>
      </c>
      <c r="J1583" s="21" t="s">
        <v>61</v>
      </c>
      <c r="K1583" s="203" t="s">
        <v>1015</v>
      </c>
      <c r="L1583" s="217"/>
      <c r="M1583" s="315">
        <v>0</v>
      </c>
      <c r="N1583" s="315">
        <v>8000</v>
      </c>
      <c r="O1583" s="217">
        <f t="shared" si="24"/>
        <v>84233.339999999618</v>
      </c>
    </row>
    <row r="1584" spans="1:15" ht="22.05" hidden="1" customHeight="1" x14ac:dyDescent="0.2">
      <c r="A1584" s="216">
        <v>45731</v>
      </c>
      <c r="B1584" s="20" t="s">
        <v>185</v>
      </c>
      <c r="C1584" s="41">
        <v>54174</v>
      </c>
      <c r="D1584" s="22"/>
      <c r="E1584" s="203" t="s">
        <v>2201</v>
      </c>
      <c r="F1584" s="20" t="s">
        <v>79</v>
      </c>
      <c r="G1584" s="41"/>
      <c r="H1584" s="21" t="s">
        <v>22</v>
      </c>
      <c r="I1584" s="21" t="s">
        <v>103</v>
      </c>
      <c r="J1584" s="21" t="s">
        <v>214</v>
      </c>
      <c r="K1584" s="203" t="s">
        <v>132</v>
      </c>
      <c r="L1584" s="55"/>
      <c r="M1584" s="219">
        <v>0</v>
      </c>
      <c r="N1584" s="219">
        <v>700</v>
      </c>
      <c r="O1584" s="217">
        <f t="shared" si="24"/>
        <v>83533.339999999618</v>
      </c>
    </row>
    <row r="1585" spans="1:15" ht="22.05" hidden="1" customHeight="1" x14ac:dyDescent="0.2">
      <c r="A1585" s="216">
        <v>45732</v>
      </c>
      <c r="B1585" s="20" t="s">
        <v>185</v>
      </c>
      <c r="C1585" s="41">
        <v>54176</v>
      </c>
      <c r="D1585" s="22"/>
      <c r="E1585" s="203" t="s">
        <v>151</v>
      </c>
      <c r="F1585" s="20" t="s">
        <v>79</v>
      </c>
      <c r="G1585" s="41"/>
      <c r="H1585" s="21" t="s">
        <v>22</v>
      </c>
      <c r="I1585" s="21" t="s">
        <v>53</v>
      </c>
      <c r="J1585" s="21" t="s">
        <v>112</v>
      </c>
      <c r="K1585" s="203" t="s">
        <v>135</v>
      </c>
      <c r="L1585" s="55"/>
      <c r="M1585" s="219">
        <v>0</v>
      </c>
      <c r="N1585" s="219">
        <v>500</v>
      </c>
      <c r="O1585" s="217">
        <f t="shared" si="24"/>
        <v>83033.339999999618</v>
      </c>
    </row>
    <row r="1586" spans="1:15" ht="22.05" hidden="1" customHeight="1" x14ac:dyDescent="0.2">
      <c r="A1586" s="216">
        <v>45733</v>
      </c>
      <c r="B1586" s="20" t="s">
        <v>185</v>
      </c>
      <c r="C1586" s="41">
        <v>54178</v>
      </c>
      <c r="D1586" s="22"/>
      <c r="E1586" s="203" t="s">
        <v>2207</v>
      </c>
      <c r="F1586" s="20" t="s">
        <v>79</v>
      </c>
      <c r="G1586" s="41"/>
      <c r="H1586" s="21" t="s">
        <v>22</v>
      </c>
      <c r="I1586" s="21" t="s">
        <v>55</v>
      </c>
      <c r="J1586" s="21" t="s">
        <v>73</v>
      </c>
      <c r="K1586" s="203" t="s">
        <v>140</v>
      </c>
      <c r="L1586" s="55"/>
      <c r="M1586" s="219">
        <v>0</v>
      </c>
      <c r="N1586" s="219">
        <v>1500</v>
      </c>
      <c r="O1586" s="217">
        <f t="shared" si="24"/>
        <v>81533.339999999618</v>
      </c>
    </row>
    <row r="1587" spans="1:15" ht="22.05" hidden="1" customHeight="1" x14ac:dyDescent="0.2">
      <c r="A1587" s="216">
        <v>45733</v>
      </c>
      <c r="B1587" s="20" t="s">
        <v>185</v>
      </c>
      <c r="C1587" s="41">
        <v>54179</v>
      </c>
      <c r="D1587" s="22"/>
      <c r="E1587" s="203" t="s">
        <v>2208</v>
      </c>
      <c r="F1587" s="20" t="s">
        <v>79</v>
      </c>
      <c r="G1587" s="41"/>
      <c r="H1587" s="21" t="s">
        <v>22</v>
      </c>
      <c r="I1587" s="21" t="s">
        <v>103</v>
      </c>
      <c r="J1587" s="21" t="s">
        <v>94</v>
      </c>
      <c r="K1587" s="203" t="s">
        <v>140</v>
      </c>
      <c r="L1587" s="217"/>
      <c r="M1587" s="315">
        <v>0</v>
      </c>
      <c r="N1587" s="315">
        <v>1000</v>
      </c>
      <c r="O1587" s="217">
        <f t="shared" si="24"/>
        <v>80533.339999999618</v>
      </c>
    </row>
    <row r="1588" spans="1:15" ht="22.05" hidden="1" customHeight="1" x14ac:dyDescent="0.2">
      <c r="A1588" s="216">
        <v>45733</v>
      </c>
      <c r="B1588" s="20" t="s">
        <v>185</v>
      </c>
      <c r="C1588" s="41">
        <v>54180</v>
      </c>
      <c r="D1588" s="22"/>
      <c r="E1588" s="203" t="s">
        <v>2209</v>
      </c>
      <c r="F1588" s="20" t="s">
        <v>79</v>
      </c>
      <c r="G1588" s="41"/>
      <c r="H1588" s="21" t="s">
        <v>22</v>
      </c>
      <c r="I1588" s="21" t="s">
        <v>55</v>
      </c>
      <c r="J1588" s="21" t="s">
        <v>261</v>
      </c>
      <c r="K1588" s="203" t="s">
        <v>1493</v>
      </c>
      <c r="L1588" s="217"/>
      <c r="M1588" s="315">
        <v>0</v>
      </c>
      <c r="N1588" s="315">
        <v>5000</v>
      </c>
      <c r="O1588" s="217">
        <f t="shared" si="24"/>
        <v>75533.339999999618</v>
      </c>
    </row>
    <row r="1589" spans="1:15" ht="22.05" hidden="1" customHeight="1" x14ac:dyDescent="0.2">
      <c r="A1589" s="216">
        <v>45733</v>
      </c>
      <c r="B1589" s="20" t="s">
        <v>185</v>
      </c>
      <c r="C1589" s="41">
        <v>54181</v>
      </c>
      <c r="D1589" s="22"/>
      <c r="E1589" s="203" t="s">
        <v>2210</v>
      </c>
      <c r="F1589" s="20" t="s">
        <v>79</v>
      </c>
      <c r="G1589" s="41"/>
      <c r="H1589" s="21" t="s">
        <v>22</v>
      </c>
      <c r="I1589" s="21" t="s">
        <v>55</v>
      </c>
      <c r="J1589" s="21" t="s">
        <v>73</v>
      </c>
      <c r="K1589" s="203" t="s">
        <v>2219</v>
      </c>
      <c r="L1589" s="217"/>
      <c r="M1589" s="315">
        <v>0</v>
      </c>
      <c r="N1589" s="315">
        <v>9658</v>
      </c>
      <c r="O1589" s="217">
        <f t="shared" si="24"/>
        <v>65875.339999999618</v>
      </c>
    </row>
    <row r="1590" spans="1:15" ht="22.05" hidden="1" customHeight="1" x14ac:dyDescent="0.2">
      <c r="A1590" s="216">
        <v>45733</v>
      </c>
      <c r="B1590" s="20" t="s">
        <v>185</v>
      </c>
      <c r="C1590" s="41">
        <v>54182</v>
      </c>
      <c r="D1590" s="22"/>
      <c r="E1590" s="203" t="s">
        <v>2211</v>
      </c>
      <c r="F1590" s="20" t="s">
        <v>79</v>
      </c>
      <c r="G1590" s="41"/>
      <c r="H1590" s="21" t="s">
        <v>22</v>
      </c>
      <c r="I1590" s="21" t="s">
        <v>55</v>
      </c>
      <c r="J1590" s="21" t="s">
        <v>73</v>
      </c>
      <c r="K1590" s="203" t="s">
        <v>358</v>
      </c>
      <c r="L1590" s="55"/>
      <c r="M1590" s="219">
        <v>0</v>
      </c>
      <c r="N1590" s="219">
        <v>190</v>
      </c>
      <c r="O1590" s="217">
        <f t="shared" ref="O1590:O1653" si="25">O1589+M1590-N1590</f>
        <v>65685.339999999618</v>
      </c>
    </row>
    <row r="1591" spans="1:15" ht="22.05" hidden="1" customHeight="1" x14ac:dyDescent="0.2">
      <c r="A1591" s="216">
        <v>45733</v>
      </c>
      <c r="B1591" s="20" t="s">
        <v>185</v>
      </c>
      <c r="C1591" s="41">
        <v>54183</v>
      </c>
      <c r="D1591" s="22"/>
      <c r="E1591" s="203" t="s">
        <v>2212</v>
      </c>
      <c r="F1591" s="20" t="s">
        <v>79</v>
      </c>
      <c r="G1591" s="41"/>
      <c r="H1591" s="21" t="s">
        <v>22</v>
      </c>
      <c r="I1591" s="21" t="s">
        <v>103</v>
      </c>
      <c r="J1591" s="21" t="s">
        <v>97</v>
      </c>
      <c r="K1591" s="203" t="s">
        <v>134</v>
      </c>
      <c r="L1591" s="55"/>
      <c r="M1591" s="219">
        <v>0</v>
      </c>
      <c r="N1591" s="219">
        <v>900</v>
      </c>
      <c r="O1591" s="217">
        <f t="shared" si="25"/>
        <v>64785.339999999618</v>
      </c>
    </row>
    <row r="1592" spans="1:15" ht="22.05" hidden="1" customHeight="1" x14ac:dyDescent="0.2">
      <c r="A1592" s="216">
        <v>45733</v>
      </c>
      <c r="B1592" s="20" t="s">
        <v>185</v>
      </c>
      <c r="C1592" s="41">
        <v>54184</v>
      </c>
      <c r="D1592" s="22"/>
      <c r="E1592" s="203" t="s">
        <v>2213</v>
      </c>
      <c r="F1592" s="20" t="s">
        <v>79</v>
      </c>
      <c r="G1592" s="41"/>
      <c r="H1592" s="21" t="s">
        <v>22</v>
      </c>
      <c r="I1592" s="21" t="s">
        <v>103</v>
      </c>
      <c r="J1592" s="21" t="s">
        <v>92</v>
      </c>
      <c r="K1592" s="203" t="s">
        <v>1405</v>
      </c>
      <c r="L1592" s="55"/>
      <c r="M1592" s="219">
        <v>0</v>
      </c>
      <c r="N1592" s="219">
        <v>3500</v>
      </c>
      <c r="O1592" s="217">
        <f t="shared" si="25"/>
        <v>61285.339999999618</v>
      </c>
    </row>
    <row r="1593" spans="1:15" ht="22.05" hidden="1" customHeight="1" x14ac:dyDescent="0.2">
      <c r="A1593" s="216">
        <v>45733</v>
      </c>
      <c r="B1593" s="20" t="s">
        <v>185</v>
      </c>
      <c r="C1593" s="41">
        <v>54185</v>
      </c>
      <c r="D1593" s="22"/>
      <c r="E1593" s="203" t="s">
        <v>2214</v>
      </c>
      <c r="F1593" s="20" t="s">
        <v>79</v>
      </c>
      <c r="G1593" s="41"/>
      <c r="H1593" s="21" t="s">
        <v>22</v>
      </c>
      <c r="I1593" s="21" t="s">
        <v>103</v>
      </c>
      <c r="J1593" s="21" t="s">
        <v>94</v>
      </c>
      <c r="K1593" s="203" t="s">
        <v>134</v>
      </c>
      <c r="L1593" s="55"/>
      <c r="M1593" s="219">
        <v>0</v>
      </c>
      <c r="N1593" s="219">
        <v>1500</v>
      </c>
      <c r="O1593" s="217">
        <f t="shared" si="25"/>
        <v>59785.339999999618</v>
      </c>
    </row>
    <row r="1594" spans="1:15" ht="22.05" hidden="1" customHeight="1" x14ac:dyDescent="0.2">
      <c r="A1594" s="216">
        <v>45733</v>
      </c>
      <c r="B1594" s="20" t="s">
        <v>185</v>
      </c>
      <c r="C1594" s="41">
        <v>54186</v>
      </c>
      <c r="D1594" s="22"/>
      <c r="E1594" s="203" t="s">
        <v>319</v>
      </c>
      <c r="F1594" s="20" t="s">
        <v>79</v>
      </c>
      <c r="G1594" s="41"/>
      <c r="H1594" s="21" t="s">
        <v>22</v>
      </c>
      <c r="I1594" s="21" t="s">
        <v>53</v>
      </c>
      <c r="J1594" s="21" t="s">
        <v>113</v>
      </c>
      <c r="K1594" s="203" t="s">
        <v>269</v>
      </c>
      <c r="L1594" s="55"/>
      <c r="M1594" s="219">
        <v>0</v>
      </c>
      <c r="N1594" s="219">
        <v>3600</v>
      </c>
      <c r="O1594" s="217">
        <f t="shared" si="25"/>
        <v>56185.339999999618</v>
      </c>
    </row>
    <row r="1595" spans="1:15" ht="22.05" hidden="1" customHeight="1" x14ac:dyDescent="0.2">
      <c r="A1595" s="216">
        <v>45733</v>
      </c>
      <c r="B1595" s="20" t="s">
        <v>185</v>
      </c>
      <c r="C1595" s="41">
        <v>54187</v>
      </c>
      <c r="D1595" s="22"/>
      <c r="E1595" s="203" t="s">
        <v>995</v>
      </c>
      <c r="F1595" s="20" t="s">
        <v>79</v>
      </c>
      <c r="G1595" s="41"/>
      <c r="H1595" s="21" t="s">
        <v>22</v>
      </c>
      <c r="I1595" s="21" t="s">
        <v>53</v>
      </c>
      <c r="J1595" s="21" t="s">
        <v>113</v>
      </c>
      <c r="K1595" s="203" t="s">
        <v>164</v>
      </c>
      <c r="L1595" s="55"/>
      <c r="M1595" s="219">
        <v>0</v>
      </c>
      <c r="N1595" s="219">
        <v>4800</v>
      </c>
      <c r="O1595" s="217">
        <f t="shared" si="25"/>
        <v>51385.339999999618</v>
      </c>
    </row>
    <row r="1596" spans="1:15" ht="22.05" hidden="1" customHeight="1" x14ac:dyDescent="0.2">
      <c r="A1596" s="216">
        <v>45733</v>
      </c>
      <c r="B1596" s="20" t="s">
        <v>185</v>
      </c>
      <c r="C1596" s="41">
        <v>54188</v>
      </c>
      <c r="D1596" s="22"/>
      <c r="E1596" s="203" t="s">
        <v>653</v>
      </c>
      <c r="F1596" s="20" t="s">
        <v>79</v>
      </c>
      <c r="G1596" s="41"/>
      <c r="H1596" s="21" t="s">
        <v>22</v>
      </c>
      <c r="I1596" s="21" t="s">
        <v>53</v>
      </c>
      <c r="J1596" s="21" t="s">
        <v>113</v>
      </c>
      <c r="K1596" s="203" t="s">
        <v>660</v>
      </c>
      <c r="L1596" s="55"/>
      <c r="M1596" s="219">
        <v>0</v>
      </c>
      <c r="N1596" s="219">
        <v>6900</v>
      </c>
      <c r="O1596" s="217">
        <f t="shared" si="25"/>
        <v>44485.339999999618</v>
      </c>
    </row>
    <row r="1597" spans="1:15" ht="22.05" hidden="1" customHeight="1" x14ac:dyDescent="0.2">
      <c r="A1597" s="216">
        <v>45733</v>
      </c>
      <c r="B1597" s="20" t="s">
        <v>185</v>
      </c>
      <c r="C1597" s="41">
        <v>54189</v>
      </c>
      <c r="D1597" s="22"/>
      <c r="E1597" s="203" t="s">
        <v>534</v>
      </c>
      <c r="F1597" s="20" t="s">
        <v>79</v>
      </c>
      <c r="G1597" s="41"/>
      <c r="H1597" s="21" t="s">
        <v>22</v>
      </c>
      <c r="I1597" s="21" t="s">
        <v>103</v>
      </c>
      <c r="J1597" s="21" t="s">
        <v>60</v>
      </c>
      <c r="K1597" s="203" t="s">
        <v>2220</v>
      </c>
      <c r="L1597" s="55"/>
      <c r="M1597" s="219">
        <v>0</v>
      </c>
      <c r="N1597" s="219">
        <v>5000</v>
      </c>
      <c r="O1597" s="217">
        <f t="shared" si="25"/>
        <v>39485.339999999618</v>
      </c>
    </row>
    <row r="1598" spans="1:15" ht="22.05" hidden="1" customHeight="1" x14ac:dyDescent="0.2">
      <c r="A1598" s="216">
        <v>45733</v>
      </c>
      <c r="B1598" s="20" t="s">
        <v>185</v>
      </c>
      <c r="C1598" s="41">
        <v>54190</v>
      </c>
      <c r="D1598" s="22"/>
      <c r="E1598" s="203" t="s">
        <v>2215</v>
      </c>
      <c r="F1598" s="20" t="s">
        <v>79</v>
      </c>
      <c r="G1598" s="41"/>
      <c r="H1598" s="21" t="s">
        <v>21</v>
      </c>
      <c r="I1598" s="21" t="s">
        <v>29</v>
      </c>
      <c r="J1598" s="21" t="s">
        <v>201</v>
      </c>
      <c r="K1598" s="203"/>
      <c r="L1598" s="55"/>
      <c r="M1598" s="219">
        <v>1000</v>
      </c>
      <c r="N1598" s="219">
        <v>0</v>
      </c>
      <c r="O1598" s="217">
        <f t="shared" si="25"/>
        <v>40485.339999999618</v>
      </c>
    </row>
    <row r="1599" spans="1:15" ht="22.05" hidden="1" customHeight="1" x14ac:dyDescent="0.2">
      <c r="A1599" s="216">
        <v>45733</v>
      </c>
      <c r="B1599" s="20" t="s">
        <v>185</v>
      </c>
      <c r="C1599" s="41">
        <v>54191</v>
      </c>
      <c r="D1599" s="22"/>
      <c r="E1599" s="203" t="s">
        <v>2216</v>
      </c>
      <c r="F1599" s="20" t="s">
        <v>79</v>
      </c>
      <c r="G1599" s="41"/>
      <c r="H1599" s="21" t="s">
        <v>22</v>
      </c>
      <c r="I1599" s="21" t="s">
        <v>54</v>
      </c>
      <c r="J1599" s="21" t="s">
        <v>64</v>
      </c>
      <c r="K1599" s="203" t="s">
        <v>241</v>
      </c>
      <c r="L1599" s="55"/>
      <c r="M1599" s="219">
        <v>0</v>
      </c>
      <c r="N1599" s="219">
        <v>11000</v>
      </c>
      <c r="O1599" s="217">
        <f t="shared" si="25"/>
        <v>29485.339999999618</v>
      </c>
    </row>
    <row r="1600" spans="1:15" ht="22.05" hidden="1" customHeight="1" x14ac:dyDescent="0.2">
      <c r="A1600" s="216">
        <v>45733</v>
      </c>
      <c r="B1600" s="20" t="s">
        <v>185</v>
      </c>
      <c r="C1600" s="41">
        <v>54192</v>
      </c>
      <c r="D1600" s="22"/>
      <c r="E1600" s="203" t="s">
        <v>2217</v>
      </c>
      <c r="F1600" s="20" t="s">
        <v>79</v>
      </c>
      <c r="G1600" s="41"/>
      <c r="H1600" s="21" t="s">
        <v>22</v>
      </c>
      <c r="I1600" s="21" t="s">
        <v>54</v>
      </c>
      <c r="J1600" s="21" t="s">
        <v>64</v>
      </c>
      <c r="K1600" s="203" t="s">
        <v>2221</v>
      </c>
      <c r="L1600" s="55"/>
      <c r="M1600" s="219">
        <v>0</v>
      </c>
      <c r="N1600" s="219">
        <v>1000</v>
      </c>
      <c r="O1600" s="217">
        <f t="shared" si="25"/>
        <v>28485.339999999618</v>
      </c>
    </row>
    <row r="1601" spans="1:15" ht="22.05" hidden="1" customHeight="1" x14ac:dyDescent="0.2">
      <c r="A1601" s="216">
        <v>45733</v>
      </c>
      <c r="B1601" s="20" t="s">
        <v>185</v>
      </c>
      <c r="C1601" s="41">
        <v>54193</v>
      </c>
      <c r="D1601" s="22"/>
      <c r="E1601" s="203" t="s">
        <v>127</v>
      </c>
      <c r="F1601" s="20" t="s">
        <v>79</v>
      </c>
      <c r="G1601" s="41"/>
      <c r="H1601" s="21" t="s">
        <v>22</v>
      </c>
      <c r="I1601" s="21" t="s">
        <v>54</v>
      </c>
      <c r="J1601" s="21" t="s">
        <v>63</v>
      </c>
      <c r="K1601" s="203" t="s">
        <v>141</v>
      </c>
      <c r="L1601" s="55"/>
      <c r="M1601" s="219">
        <v>0</v>
      </c>
      <c r="N1601" s="219">
        <v>2000</v>
      </c>
      <c r="O1601" s="217">
        <f t="shared" si="25"/>
        <v>26485.339999999618</v>
      </c>
    </row>
    <row r="1602" spans="1:15" ht="22.05" hidden="1" customHeight="1" x14ac:dyDescent="0.2">
      <c r="A1602" s="216">
        <v>45733</v>
      </c>
      <c r="B1602" s="20" t="s">
        <v>185</v>
      </c>
      <c r="C1602" s="41">
        <v>54194</v>
      </c>
      <c r="D1602" s="22"/>
      <c r="E1602" s="203" t="s">
        <v>1607</v>
      </c>
      <c r="F1602" s="20" t="s">
        <v>79</v>
      </c>
      <c r="G1602" s="41"/>
      <c r="H1602" s="21" t="s">
        <v>22</v>
      </c>
      <c r="I1602" s="21" t="s">
        <v>103</v>
      </c>
      <c r="J1602" s="21" t="s">
        <v>94</v>
      </c>
      <c r="K1602" s="203" t="s">
        <v>368</v>
      </c>
      <c r="L1602" s="55"/>
      <c r="M1602" s="219">
        <v>0</v>
      </c>
      <c r="N1602" s="219">
        <v>1500</v>
      </c>
      <c r="O1602" s="217">
        <f t="shared" si="25"/>
        <v>24985.339999999618</v>
      </c>
    </row>
    <row r="1603" spans="1:15" ht="22.05" hidden="1" customHeight="1" x14ac:dyDescent="0.2">
      <c r="A1603" s="216">
        <v>45733</v>
      </c>
      <c r="B1603" s="20" t="s">
        <v>185</v>
      </c>
      <c r="C1603" s="41">
        <v>54195</v>
      </c>
      <c r="D1603" s="22"/>
      <c r="E1603" s="203" t="s">
        <v>1671</v>
      </c>
      <c r="F1603" s="20" t="s">
        <v>79</v>
      </c>
      <c r="G1603" s="41"/>
      <c r="H1603" s="21" t="s">
        <v>22</v>
      </c>
      <c r="I1603" s="21" t="s">
        <v>103</v>
      </c>
      <c r="J1603" s="21" t="s">
        <v>94</v>
      </c>
      <c r="K1603" s="203" t="s">
        <v>2060</v>
      </c>
      <c r="L1603" s="55"/>
      <c r="M1603" s="219">
        <v>0</v>
      </c>
      <c r="N1603" s="219">
        <v>10356</v>
      </c>
      <c r="O1603" s="217">
        <f t="shared" si="25"/>
        <v>14629.339999999618</v>
      </c>
    </row>
    <row r="1604" spans="1:15" ht="22.05" hidden="1" customHeight="1" x14ac:dyDescent="0.2">
      <c r="A1604" s="216">
        <v>45733</v>
      </c>
      <c r="B1604" s="20" t="s">
        <v>185</v>
      </c>
      <c r="C1604" s="41">
        <v>54196</v>
      </c>
      <c r="D1604" s="22"/>
      <c r="E1604" s="203" t="s">
        <v>2218</v>
      </c>
      <c r="F1604" s="20" t="s">
        <v>79</v>
      </c>
      <c r="G1604" s="41"/>
      <c r="H1604" s="21" t="s">
        <v>22</v>
      </c>
      <c r="I1604" s="21" t="s">
        <v>103</v>
      </c>
      <c r="J1604" s="21" t="s">
        <v>95</v>
      </c>
      <c r="K1604" s="203" t="s">
        <v>1818</v>
      </c>
      <c r="L1604" s="55"/>
      <c r="M1604" s="219">
        <v>0</v>
      </c>
      <c r="N1604" s="219">
        <v>1600</v>
      </c>
      <c r="O1604" s="217">
        <f t="shared" si="25"/>
        <v>13029.339999999618</v>
      </c>
    </row>
    <row r="1605" spans="1:15" ht="22.05" hidden="1" customHeight="1" x14ac:dyDescent="0.2">
      <c r="A1605" s="216">
        <v>45733</v>
      </c>
      <c r="B1605" s="20" t="s">
        <v>185</v>
      </c>
      <c r="C1605" s="41">
        <v>54197</v>
      </c>
      <c r="D1605" s="22"/>
      <c r="E1605" s="203" t="s">
        <v>152</v>
      </c>
      <c r="F1605" s="20" t="s">
        <v>79</v>
      </c>
      <c r="G1605" s="41"/>
      <c r="H1605" s="21" t="s">
        <v>22</v>
      </c>
      <c r="I1605" s="21" t="s">
        <v>53</v>
      </c>
      <c r="J1605" s="21" t="s">
        <v>113</v>
      </c>
      <c r="K1605" s="203" t="s">
        <v>163</v>
      </c>
      <c r="L1605" s="55"/>
      <c r="M1605" s="219">
        <v>0</v>
      </c>
      <c r="N1605" s="219">
        <v>2100</v>
      </c>
      <c r="O1605" s="217">
        <f t="shared" si="25"/>
        <v>10929.339999999618</v>
      </c>
    </row>
    <row r="1606" spans="1:15" ht="22.05" hidden="1" customHeight="1" x14ac:dyDescent="0.2">
      <c r="A1606" s="216">
        <v>45734</v>
      </c>
      <c r="B1606" s="20" t="s">
        <v>185</v>
      </c>
      <c r="C1606" s="41">
        <v>54199</v>
      </c>
      <c r="D1606" s="22"/>
      <c r="E1606" s="203" t="s">
        <v>2222</v>
      </c>
      <c r="F1606" s="20" t="s">
        <v>79</v>
      </c>
      <c r="G1606" s="41"/>
      <c r="H1606" s="21" t="s">
        <v>21</v>
      </c>
      <c r="I1606" s="21" t="s">
        <v>28</v>
      </c>
      <c r="J1606" s="21" t="s">
        <v>100</v>
      </c>
      <c r="K1606" s="203"/>
      <c r="L1606" s="55"/>
      <c r="M1606" s="219">
        <v>1600</v>
      </c>
      <c r="N1606" s="219">
        <v>0</v>
      </c>
      <c r="O1606" s="217">
        <f t="shared" si="25"/>
        <v>12529.339999999618</v>
      </c>
    </row>
    <row r="1607" spans="1:15" ht="22.05" hidden="1" customHeight="1" x14ac:dyDescent="0.2">
      <c r="A1607" s="216">
        <v>45734</v>
      </c>
      <c r="B1607" s="20" t="s">
        <v>185</v>
      </c>
      <c r="C1607" s="41">
        <v>54200</v>
      </c>
      <c r="D1607" s="22"/>
      <c r="E1607" s="203" t="s">
        <v>2223</v>
      </c>
      <c r="F1607" s="20" t="s">
        <v>79</v>
      </c>
      <c r="G1607" s="41"/>
      <c r="H1607" s="21" t="s">
        <v>21</v>
      </c>
      <c r="I1607" s="21" t="s">
        <v>81</v>
      </c>
      <c r="J1607" s="21" t="s">
        <v>180</v>
      </c>
      <c r="K1607" s="203"/>
      <c r="L1607" s="55"/>
      <c r="M1607" s="219">
        <v>50000</v>
      </c>
      <c r="N1607" s="219">
        <v>0</v>
      </c>
      <c r="O1607" s="217">
        <f t="shared" si="25"/>
        <v>62529.339999999618</v>
      </c>
    </row>
    <row r="1608" spans="1:15" ht="22.05" hidden="1" customHeight="1" x14ac:dyDescent="0.2">
      <c r="A1608" s="216">
        <v>45734</v>
      </c>
      <c r="B1608" s="20" t="s">
        <v>185</v>
      </c>
      <c r="C1608" s="41">
        <v>54201</v>
      </c>
      <c r="D1608" s="22"/>
      <c r="E1608" s="203" t="s">
        <v>2224</v>
      </c>
      <c r="F1608" s="20" t="s">
        <v>79</v>
      </c>
      <c r="G1608" s="41"/>
      <c r="H1608" s="21" t="s">
        <v>22</v>
      </c>
      <c r="I1608" s="21" t="s">
        <v>103</v>
      </c>
      <c r="J1608" s="21" t="s">
        <v>94</v>
      </c>
      <c r="K1608" s="203" t="s">
        <v>133</v>
      </c>
      <c r="L1608" s="55"/>
      <c r="M1608" s="219">
        <v>0</v>
      </c>
      <c r="N1608" s="219">
        <v>1500</v>
      </c>
      <c r="O1608" s="217">
        <f t="shared" si="25"/>
        <v>61029.339999999618</v>
      </c>
    </row>
    <row r="1609" spans="1:15" ht="22.05" hidden="1" customHeight="1" x14ac:dyDescent="0.2">
      <c r="A1609" s="216">
        <v>45734</v>
      </c>
      <c r="B1609" s="20" t="s">
        <v>185</v>
      </c>
      <c r="C1609" s="41">
        <v>54202</v>
      </c>
      <c r="D1609" s="22"/>
      <c r="E1609" s="203" t="s">
        <v>2225</v>
      </c>
      <c r="F1609" s="20" t="s">
        <v>79</v>
      </c>
      <c r="G1609" s="41"/>
      <c r="H1609" s="21" t="s">
        <v>22</v>
      </c>
      <c r="I1609" s="21" t="s">
        <v>103</v>
      </c>
      <c r="J1609" s="21" t="s">
        <v>60</v>
      </c>
      <c r="K1609" s="203" t="s">
        <v>2245</v>
      </c>
      <c r="L1609" s="55"/>
      <c r="M1609" s="219">
        <v>0</v>
      </c>
      <c r="N1609" s="219">
        <v>700</v>
      </c>
      <c r="O1609" s="217">
        <f t="shared" si="25"/>
        <v>60329.339999999618</v>
      </c>
    </row>
    <row r="1610" spans="1:15" ht="22.05" hidden="1" customHeight="1" x14ac:dyDescent="0.2">
      <c r="A1610" s="216">
        <v>45734</v>
      </c>
      <c r="B1610" s="20" t="s">
        <v>185</v>
      </c>
      <c r="C1610" s="41">
        <v>54203</v>
      </c>
      <c r="D1610" s="22"/>
      <c r="E1610" s="203" t="s">
        <v>2129</v>
      </c>
      <c r="F1610" s="20" t="s">
        <v>79</v>
      </c>
      <c r="G1610" s="41"/>
      <c r="H1610" s="21" t="s">
        <v>22</v>
      </c>
      <c r="I1610" s="21" t="s">
        <v>81</v>
      </c>
      <c r="J1610" s="21" t="s">
        <v>200</v>
      </c>
      <c r="K1610" s="203" t="s">
        <v>529</v>
      </c>
      <c r="L1610" s="55"/>
      <c r="M1610" s="219">
        <v>0</v>
      </c>
      <c r="N1610" s="219">
        <v>5012</v>
      </c>
      <c r="O1610" s="217">
        <f t="shared" si="25"/>
        <v>55317.339999999618</v>
      </c>
    </row>
    <row r="1611" spans="1:15" ht="22.05" hidden="1" customHeight="1" x14ac:dyDescent="0.2">
      <c r="A1611" s="216">
        <v>45734</v>
      </c>
      <c r="B1611" s="20" t="s">
        <v>185</v>
      </c>
      <c r="C1611" s="41">
        <v>54204</v>
      </c>
      <c r="D1611" s="22"/>
      <c r="E1611" s="203" t="s">
        <v>2226</v>
      </c>
      <c r="F1611" s="20" t="s">
        <v>79</v>
      </c>
      <c r="G1611" s="41"/>
      <c r="H1611" s="21" t="s">
        <v>22</v>
      </c>
      <c r="I1611" s="21" t="s">
        <v>56</v>
      </c>
      <c r="J1611" s="21" t="s">
        <v>89</v>
      </c>
      <c r="K1611" s="203" t="s">
        <v>465</v>
      </c>
      <c r="L1611" s="55"/>
      <c r="M1611" s="219">
        <v>0</v>
      </c>
      <c r="N1611" s="219">
        <v>10474.35</v>
      </c>
      <c r="O1611" s="217">
        <f t="shared" si="25"/>
        <v>44842.98999999962</v>
      </c>
    </row>
    <row r="1612" spans="1:15" ht="22.05" hidden="1" customHeight="1" x14ac:dyDescent="0.2">
      <c r="A1612" s="216">
        <v>45734</v>
      </c>
      <c r="B1612" s="20" t="s">
        <v>185</v>
      </c>
      <c r="C1612" s="41">
        <v>54205</v>
      </c>
      <c r="D1612" s="22"/>
      <c r="E1612" s="203" t="s">
        <v>2227</v>
      </c>
      <c r="F1612" s="20" t="s">
        <v>79</v>
      </c>
      <c r="G1612" s="41"/>
      <c r="H1612" s="21" t="s">
        <v>22</v>
      </c>
      <c r="I1612" s="21" t="s">
        <v>59</v>
      </c>
      <c r="J1612" s="21" t="s">
        <v>59</v>
      </c>
      <c r="K1612" s="203" t="s">
        <v>465</v>
      </c>
      <c r="L1612" s="55"/>
      <c r="M1612" s="219">
        <v>0</v>
      </c>
      <c r="N1612" s="219">
        <v>808</v>
      </c>
      <c r="O1612" s="217">
        <f t="shared" si="25"/>
        <v>44034.98999999962</v>
      </c>
    </row>
    <row r="1613" spans="1:15" ht="22.05" hidden="1" customHeight="1" x14ac:dyDescent="0.2">
      <c r="A1613" s="216">
        <v>45734</v>
      </c>
      <c r="B1613" s="20" t="s">
        <v>185</v>
      </c>
      <c r="C1613" s="41">
        <v>54206</v>
      </c>
      <c r="D1613" s="22"/>
      <c r="E1613" s="203" t="s">
        <v>2228</v>
      </c>
      <c r="F1613" s="20" t="s">
        <v>79</v>
      </c>
      <c r="G1613" s="41"/>
      <c r="H1613" s="21" t="s">
        <v>22</v>
      </c>
      <c r="I1613" s="21" t="s">
        <v>57</v>
      </c>
      <c r="J1613" s="21" t="s">
        <v>87</v>
      </c>
      <c r="K1613" s="203" t="s">
        <v>2246</v>
      </c>
      <c r="L1613" s="55"/>
      <c r="M1613" s="219">
        <v>0</v>
      </c>
      <c r="N1613" s="219">
        <v>20000</v>
      </c>
      <c r="O1613" s="217">
        <f t="shared" si="25"/>
        <v>24034.98999999962</v>
      </c>
    </row>
    <row r="1614" spans="1:15" ht="22.05" hidden="1" customHeight="1" x14ac:dyDescent="0.2">
      <c r="A1614" s="216">
        <v>45734</v>
      </c>
      <c r="B1614" s="20" t="s">
        <v>185</v>
      </c>
      <c r="C1614" s="41">
        <v>54207</v>
      </c>
      <c r="D1614" s="22"/>
      <c r="E1614" s="203" t="s">
        <v>2229</v>
      </c>
      <c r="F1614" s="20" t="s">
        <v>79</v>
      </c>
      <c r="G1614" s="41"/>
      <c r="H1614" s="21" t="s">
        <v>22</v>
      </c>
      <c r="I1614" s="21" t="s">
        <v>103</v>
      </c>
      <c r="J1614" s="21" t="s">
        <v>94</v>
      </c>
      <c r="K1614" s="203" t="s">
        <v>2247</v>
      </c>
      <c r="L1614" s="55"/>
      <c r="M1614" s="219">
        <v>0</v>
      </c>
      <c r="N1614" s="219">
        <v>500</v>
      </c>
      <c r="O1614" s="217">
        <f t="shared" si="25"/>
        <v>23534.98999999962</v>
      </c>
    </row>
    <row r="1615" spans="1:15" ht="22.05" hidden="1" customHeight="1" x14ac:dyDescent="0.2">
      <c r="A1615" s="216">
        <v>45734</v>
      </c>
      <c r="B1615" s="20" t="s">
        <v>185</v>
      </c>
      <c r="C1615" s="41">
        <v>54208</v>
      </c>
      <c r="D1615" s="22"/>
      <c r="E1615" s="203" t="s">
        <v>2230</v>
      </c>
      <c r="F1615" s="20" t="s">
        <v>79</v>
      </c>
      <c r="G1615" s="41"/>
      <c r="H1615" s="21" t="s">
        <v>22</v>
      </c>
      <c r="I1615" s="21" t="s">
        <v>103</v>
      </c>
      <c r="J1615" s="21" t="s">
        <v>102</v>
      </c>
      <c r="K1615" s="203" t="s">
        <v>932</v>
      </c>
      <c r="L1615" s="55"/>
      <c r="M1615" s="219">
        <v>0</v>
      </c>
      <c r="N1615" s="219">
        <v>18000</v>
      </c>
      <c r="O1615" s="217">
        <f t="shared" si="25"/>
        <v>5534.9899999996196</v>
      </c>
    </row>
    <row r="1616" spans="1:15" ht="22.05" hidden="1" customHeight="1" x14ac:dyDescent="0.2">
      <c r="A1616" s="216">
        <v>45734</v>
      </c>
      <c r="B1616" s="20" t="s">
        <v>185</v>
      </c>
      <c r="C1616" s="41">
        <v>54209</v>
      </c>
      <c r="D1616" s="22"/>
      <c r="E1616" s="203" t="s">
        <v>2231</v>
      </c>
      <c r="F1616" s="20" t="s">
        <v>79</v>
      </c>
      <c r="G1616" s="41"/>
      <c r="H1616" s="21" t="s">
        <v>22</v>
      </c>
      <c r="I1616" s="21" t="s">
        <v>56</v>
      </c>
      <c r="J1616" s="21" t="s">
        <v>212</v>
      </c>
      <c r="K1616" s="203" t="s">
        <v>235</v>
      </c>
      <c r="L1616" s="55"/>
      <c r="M1616" s="219">
        <v>0</v>
      </c>
      <c r="N1616" s="219">
        <v>105</v>
      </c>
      <c r="O1616" s="217">
        <f t="shared" si="25"/>
        <v>5429.9899999996196</v>
      </c>
    </row>
    <row r="1617" spans="1:15" ht="22.05" hidden="1" customHeight="1" x14ac:dyDescent="0.2">
      <c r="A1617" s="216">
        <v>45734</v>
      </c>
      <c r="B1617" s="20" t="s">
        <v>185</v>
      </c>
      <c r="C1617" s="41">
        <v>54210</v>
      </c>
      <c r="D1617" s="22"/>
      <c r="E1617" s="203" t="s">
        <v>2232</v>
      </c>
      <c r="F1617" s="20" t="s">
        <v>79</v>
      </c>
      <c r="G1617" s="41"/>
      <c r="H1617" s="21" t="s">
        <v>21</v>
      </c>
      <c r="I1617" s="21" t="s">
        <v>28</v>
      </c>
      <c r="J1617" s="21" t="s">
        <v>199</v>
      </c>
      <c r="K1617" s="203"/>
      <c r="L1617" s="55"/>
      <c r="M1617" s="219">
        <v>8240</v>
      </c>
      <c r="N1617" s="219">
        <v>0</v>
      </c>
      <c r="O1617" s="217">
        <f t="shared" si="25"/>
        <v>13669.98999999962</v>
      </c>
    </row>
    <row r="1618" spans="1:15" ht="22.05" hidden="1" customHeight="1" x14ac:dyDescent="0.2">
      <c r="A1618" s="216">
        <v>45734</v>
      </c>
      <c r="B1618" s="20" t="s">
        <v>185</v>
      </c>
      <c r="C1618" s="41">
        <v>54211</v>
      </c>
      <c r="D1618" s="22"/>
      <c r="E1618" s="203" t="s">
        <v>1013</v>
      </c>
      <c r="F1618" s="20" t="s">
        <v>79</v>
      </c>
      <c r="G1618" s="41"/>
      <c r="H1618" s="21" t="s">
        <v>21</v>
      </c>
      <c r="I1618" s="21" t="s">
        <v>28</v>
      </c>
      <c r="J1618" s="21" t="s">
        <v>30</v>
      </c>
      <c r="K1618" s="203"/>
      <c r="L1618" s="55"/>
      <c r="M1618" s="219">
        <v>100000</v>
      </c>
      <c r="N1618" s="219">
        <v>0</v>
      </c>
      <c r="O1618" s="217">
        <f t="shared" si="25"/>
        <v>113669.98999999961</v>
      </c>
    </row>
    <row r="1619" spans="1:15" ht="22.05" hidden="1" customHeight="1" x14ac:dyDescent="0.2">
      <c r="A1619" s="216">
        <v>45734</v>
      </c>
      <c r="B1619" s="20" t="s">
        <v>185</v>
      </c>
      <c r="C1619" s="41">
        <v>54212</v>
      </c>
      <c r="D1619" s="22"/>
      <c r="E1619" s="203" t="s">
        <v>2233</v>
      </c>
      <c r="F1619" s="20" t="s">
        <v>79</v>
      </c>
      <c r="G1619" s="41"/>
      <c r="H1619" s="21" t="s">
        <v>21</v>
      </c>
      <c r="I1619" s="21" t="s">
        <v>28</v>
      </c>
      <c r="J1619" s="21" t="s">
        <v>30</v>
      </c>
      <c r="K1619" s="203"/>
      <c r="L1619" s="55"/>
      <c r="M1619" s="219">
        <v>19100</v>
      </c>
      <c r="N1619" s="219">
        <v>0</v>
      </c>
      <c r="O1619" s="217">
        <f t="shared" si="25"/>
        <v>132769.98999999961</v>
      </c>
    </row>
    <row r="1620" spans="1:15" ht="22.05" hidden="1" customHeight="1" x14ac:dyDescent="0.2">
      <c r="A1620" s="216">
        <v>45734</v>
      </c>
      <c r="B1620" s="20" t="s">
        <v>185</v>
      </c>
      <c r="C1620" s="41">
        <v>54213</v>
      </c>
      <c r="D1620" s="22"/>
      <c r="E1620" s="203" t="s">
        <v>2234</v>
      </c>
      <c r="F1620" s="20" t="s">
        <v>79</v>
      </c>
      <c r="G1620" s="41"/>
      <c r="H1620" s="21" t="s">
        <v>22</v>
      </c>
      <c r="I1620" s="21" t="s">
        <v>55</v>
      </c>
      <c r="J1620" s="21" t="s">
        <v>261</v>
      </c>
      <c r="K1620" s="203" t="s">
        <v>551</v>
      </c>
      <c r="L1620" s="55"/>
      <c r="M1620" s="219">
        <v>0</v>
      </c>
      <c r="N1620" s="219">
        <v>5000</v>
      </c>
      <c r="O1620" s="217">
        <f t="shared" si="25"/>
        <v>127769.98999999961</v>
      </c>
    </row>
    <row r="1621" spans="1:15" ht="22.05" hidden="1" customHeight="1" x14ac:dyDescent="0.2">
      <c r="A1621" s="216">
        <v>45734</v>
      </c>
      <c r="B1621" s="20" t="s">
        <v>185</v>
      </c>
      <c r="C1621" s="41">
        <v>54214</v>
      </c>
      <c r="D1621" s="22"/>
      <c r="E1621" s="203" t="s">
        <v>2235</v>
      </c>
      <c r="F1621" s="20" t="s">
        <v>79</v>
      </c>
      <c r="G1621" s="41"/>
      <c r="H1621" s="21" t="s">
        <v>22</v>
      </c>
      <c r="I1621" s="21" t="s">
        <v>53</v>
      </c>
      <c r="J1621" s="21" t="s">
        <v>112</v>
      </c>
      <c r="K1621" s="203" t="s">
        <v>156</v>
      </c>
      <c r="L1621" s="55"/>
      <c r="M1621" s="219">
        <v>0</v>
      </c>
      <c r="N1621" s="219">
        <v>18978</v>
      </c>
      <c r="O1621" s="217">
        <f t="shared" si="25"/>
        <v>108791.98999999961</v>
      </c>
    </row>
    <row r="1622" spans="1:15" ht="22.05" hidden="1" customHeight="1" x14ac:dyDescent="0.2">
      <c r="A1622" s="216">
        <v>45734</v>
      </c>
      <c r="B1622" s="20" t="s">
        <v>185</v>
      </c>
      <c r="C1622" s="41">
        <v>54215</v>
      </c>
      <c r="D1622" s="22"/>
      <c r="E1622" s="203" t="s">
        <v>2236</v>
      </c>
      <c r="F1622" s="20" t="s">
        <v>79</v>
      </c>
      <c r="G1622" s="41"/>
      <c r="H1622" s="21" t="s">
        <v>22</v>
      </c>
      <c r="I1622" s="21" t="s">
        <v>55</v>
      </c>
      <c r="J1622" s="21" t="s">
        <v>73</v>
      </c>
      <c r="K1622" s="203" t="s">
        <v>2248</v>
      </c>
      <c r="L1622" s="55"/>
      <c r="M1622" s="219">
        <v>0</v>
      </c>
      <c r="N1622" s="219">
        <v>9001</v>
      </c>
      <c r="O1622" s="217">
        <f t="shared" si="25"/>
        <v>99790.989999999612</v>
      </c>
    </row>
    <row r="1623" spans="1:15" ht="22.05" hidden="1" customHeight="1" x14ac:dyDescent="0.2">
      <c r="A1623" s="216">
        <v>45734</v>
      </c>
      <c r="B1623" s="20" t="s">
        <v>185</v>
      </c>
      <c r="C1623" s="41">
        <v>54216</v>
      </c>
      <c r="D1623" s="22"/>
      <c r="E1623" s="203" t="s">
        <v>2237</v>
      </c>
      <c r="F1623" s="20" t="s">
        <v>79</v>
      </c>
      <c r="G1623" s="41"/>
      <c r="H1623" s="21" t="s">
        <v>22</v>
      </c>
      <c r="I1623" s="21" t="s">
        <v>55</v>
      </c>
      <c r="J1623" s="21" t="s">
        <v>73</v>
      </c>
      <c r="K1623" s="203" t="s">
        <v>2249</v>
      </c>
      <c r="L1623" s="55"/>
      <c r="M1623" s="219">
        <v>0</v>
      </c>
      <c r="N1623" s="219">
        <v>190</v>
      </c>
      <c r="O1623" s="217">
        <f t="shared" si="25"/>
        <v>99600.989999999612</v>
      </c>
    </row>
    <row r="1624" spans="1:15" ht="22.05" hidden="1" customHeight="1" x14ac:dyDescent="0.2">
      <c r="A1624" s="216">
        <v>45734</v>
      </c>
      <c r="B1624" s="20" t="s">
        <v>185</v>
      </c>
      <c r="C1624" s="41">
        <v>54217</v>
      </c>
      <c r="D1624" s="22"/>
      <c r="E1624" s="203" t="s">
        <v>2238</v>
      </c>
      <c r="F1624" s="20" t="s">
        <v>79</v>
      </c>
      <c r="G1624" s="41"/>
      <c r="H1624" s="21" t="s">
        <v>22</v>
      </c>
      <c r="I1624" s="21" t="s">
        <v>54</v>
      </c>
      <c r="J1624" s="21" t="s">
        <v>63</v>
      </c>
      <c r="K1624" s="203" t="s">
        <v>623</v>
      </c>
      <c r="L1624" s="55"/>
      <c r="M1624" s="219">
        <v>0</v>
      </c>
      <c r="N1624" s="219">
        <v>2000</v>
      </c>
      <c r="O1624" s="217">
        <f t="shared" si="25"/>
        <v>97600.989999999612</v>
      </c>
    </row>
    <row r="1625" spans="1:15" ht="22.05" hidden="1" customHeight="1" x14ac:dyDescent="0.2">
      <c r="A1625" s="216">
        <v>45734</v>
      </c>
      <c r="B1625" s="20" t="s">
        <v>185</v>
      </c>
      <c r="C1625" s="41">
        <v>54218</v>
      </c>
      <c r="D1625" s="22"/>
      <c r="E1625" s="203" t="s">
        <v>2239</v>
      </c>
      <c r="F1625" s="20" t="s">
        <v>79</v>
      </c>
      <c r="G1625" s="41"/>
      <c r="H1625" s="21" t="s">
        <v>22</v>
      </c>
      <c r="I1625" s="21" t="s">
        <v>103</v>
      </c>
      <c r="J1625" s="21" t="s">
        <v>102</v>
      </c>
      <c r="K1625" s="304" t="s">
        <v>266</v>
      </c>
      <c r="L1625" s="55"/>
      <c r="M1625" s="219">
        <v>0</v>
      </c>
      <c r="N1625" s="219">
        <v>120</v>
      </c>
      <c r="O1625" s="217">
        <f t="shared" si="25"/>
        <v>97480.989999999612</v>
      </c>
    </row>
    <row r="1626" spans="1:15" ht="22.05" hidden="1" customHeight="1" x14ac:dyDescent="0.2">
      <c r="A1626" s="216">
        <v>45734</v>
      </c>
      <c r="B1626" s="20" t="s">
        <v>185</v>
      </c>
      <c r="C1626" s="41">
        <v>54219</v>
      </c>
      <c r="D1626" s="22"/>
      <c r="E1626" s="203" t="s">
        <v>1708</v>
      </c>
      <c r="F1626" s="20" t="s">
        <v>79</v>
      </c>
      <c r="G1626" s="41"/>
      <c r="H1626" s="21" t="s">
        <v>22</v>
      </c>
      <c r="I1626" s="21" t="s">
        <v>103</v>
      </c>
      <c r="J1626" s="21" t="s">
        <v>94</v>
      </c>
      <c r="K1626" s="203" t="s">
        <v>1405</v>
      </c>
      <c r="L1626" s="55"/>
      <c r="M1626" s="219">
        <v>0</v>
      </c>
      <c r="N1626" s="219">
        <v>1500</v>
      </c>
      <c r="O1626" s="217">
        <f t="shared" si="25"/>
        <v>95980.989999999612</v>
      </c>
    </row>
    <row r="1627" spans="1:15" ht="22.05" hidden="1" customHeight="1" x14ac:dyDescent="0.2">
      <c r="A1627" s="216">
        <v>45734</v>
      </c>
      <c r="B1627" s="20" t="s">
        <v>185</v>
      </c>
      <c r="C1627" s="41">
        <v>54220</v>
      </c>
      <c r="D1627" s="22"/>
      <c r="E1627" s="203" t="s">
        <v>2240</v>
      </c>
      <c r="F1627" s="20" t="s">
        <v>79</v>
      </c>
      <c r="G1627" s="41"/>
      <c r="H1627" s="21" t="s">
        <v>22</v>
      </c>
      <c r="I1627" s="21" t="s">
        <v>103</v>
      </c>
      <c r="J1627" s="21" t="s">
        <v>60</v>
      </c>
      <c r="K1627" s="203" t="s">
        <v>2250</v>
      </c>
      <c r="L1627" s="55"/>
      <c r="M1627" s="219">
        <v>0</v>
      </c>
      <c r="N1627" s="219">
        <v>1590</v>
      </c>
      <c r="O1627" s="217">
        <f t="shared" si="25"/>
        <v>94390.989999999612</v>
      </c>
    </row>
    <row r="1628" spans="1:15" ht="22.05" hidden="1" customHeight="1" x14ac:dyDescent="0.2">
      <c r="A1628" s="216">
        <v>45734</v>
      </c>
      <c r="B1628" s="20" t="s">
        <v>185</v>
      </c>
      <c r="C1628" s="41">
        <v>54221</v>
      </c>
      <c r="D1628" s="22"/>
      <c r="E1628" s="203" t="s">
        <v>2241</v>
      </c>
      <c r="F1628" s="20" t="s">
        <v>79</v>
      </c>
      <c r="G1628" s="41"/>
      <c r="H1628" s="21" t="s">
        <v>22</v>
      </c>
      <c r="I1628" s="21" t="s">
        <v>103</v>
      </c>
      <c r="J1628" s="21" t="s">
        <v>94</v>
      </c>
      <c r="K1628" s="203" t="s">
        <v>133</v>
      </c>
      <c r="L1628" s="55"/>
      <c r="M1628" s="219">
        <v>0</v>
      </c>
      <c r="N1628" s="219">
        <v>700</v>
      </c>
      <c r="O1628" s="217">
        <f t="shared" si="25"/>
        <v>93690.989999999612</v>
      </c>
    </row>
    <row r="1629" spans="1:15" ht="22.05" hidden="1" customHeight="1" x14ac:dyDescent="0.2">
      <c r="A1629" s="216">
        <v>45734</v>
      </c>
      <c r="B1629" s="20" t="s">
        <v>185</v>
      </c>
      <c r="C1629" s="41">
        <v>54222</v>
      </c>
      <c r="D1629" s="22"/>
      <c r="E1629" s="203" t="s">
        <v>2242</v>
      </c>
      <c r="F1629" s="20" t="s">
        <v>79</v>
      </c>
      <c r="G1629" s="41"/>
      <c r="H1629" s="21" t="s">
        <v>22</v>
      </c>
      <c r="I1629" s="21" t="s">
        <v>103</v>
      </c>
      <c r="J1629" s="21" t="s">
        <v>94</v>
      </c>
      <c r="K1629" s="203" t="s">
        <v>133</v>
      </c>
      <c r="L1629" s="55"/>
      <c r="M1629" s="219">
        <v>0</v>
      </c>
      <c r="N1629" s="219">
        <v>1000</v>
      </c>
      <c r="O1629" s="217">
        <f t="shared" si="25"/>
        <v>92690.989999999612</v>
      </c>
    </row>
    <row r="1630" spans="1:15" ht="22.05" hidden="1" customHeight="1" x14ac:dyDescent="0.2">
      <c r="A1630" s="216">
        <v>45734</v>
      </c>
      <c r="B1630" s="20" t="s">
        <v>185</v>
      </c>
      <c r="C1630" s="41">
        <v>54223</v>
      </c>
      <c r="D1630" s="22"/>
      <c r="E1630" s="203" t="s">
        <v>2243</v>
      </c>
      <c r="F1630" s="20" t="s">
        <v>79</v>
      </c>
      <c r="G1630" s="41"/>
      <c r="H1630" s="21" t="s">
        <v>22</v>
      </c>
      <c r="I1630" s="21" t="s">
        <v>103</v>
      </c>
      <c r="J1630" s="21" t="s">
        <v>94</v>
      </c>
      <c r="K1630" s="203" t="s">
        <v>210</v>
      </c>
      <c r="L1630" s="55"/>
      <c r="M1630" s="219">
        <v>0</v>
      </c>
      <c r="N1630" s="219">
        <v>9061.5</v>
      </c>
      <c r="O1630" s="217">
        <f t="shared" si="25"/>
        <v>83629.489999999612</v>
      </c>
    </row>
    <row r="1631" spans="1:15" ht="22.05" hidden="1" customHeight="1" x14ac:dyDescent="0.2">
      <c r="A1631" s="216">
        <v>45734</v>
      </c>
      <c r="B1631" s="20" t="s">
        <v>185</v>
      </c>
      <c r="C1631" s="41">
        <v>54224</v>
      </c>
      <c r="D1631" s="22"/>
      <c r="E1631" s="203" t="s">
        <v>1708</v>
      </c>
      <c r="F1631" s="20" t="s">
        <v>79</v>
      </c>
      <c r="G1631" s="41"/>
      <c r="H1631" s="21" t="s">
        <v>22</v>
      </c>
      <c r="I1631" s="21" t="s">
        <v>103</v>
      </c>
      <c r="J1631" s="21" t="s">
        <v>94</v>
      </c>
      <c r="K1631" s="203" t="s">
        <v>210</v>
      </c>
      <c r="L1631" s="55"/>
      <c r="M1631" s="219">
        <v>0</v>
      </c>
      <c r="N1631" s="219">
        <v>500</v>
      </c>
      <c r="O1631" s="217">
        <f t="shared" si="25"/>
        <v>83129.489999999612</v>
      </c>
    </row>
    <row r="1632" spans="1:15" ht="22.05" hidden="1" customHeight="1" x14ac:dyDescent="0.2">
      <c r="A1632" s="216">
        <v>45734</v>
      </c>
      <c r="B1632" s="20" t="s">
        <v>185</v>
      </c>
      <c r="C1632" s="41">
        <v>54225</v>
      </c>
      <c r="D1632" s="22"/>
      <c r="E1632" s="203" t="s">
        <v>2244</v>
      </c>
      <c r="F1632" s="20" t="s">
        <v>79</v>
      </c>
      <c r="G1632" s="41"/>
      <c r="H1632" s="21" t="s">
        <v>22</v>
      </c>
      <c r="I1632" s="21" t="s">
        <v>103</v>
      </c>
      <c r="J1632" s="21" t="s">
        <v>219</v>
      </c>
      <c r="K1632" s="203" t="s">
        <v>1404</v>
      </c>
      <c r="L1632" s="55"/>
      <c r="M1632" s="219">
        <v>0</v>
      </c>
      <c r="N1632" s="219">
        <v>187.5</v>
      </c>
      <c r="O1632" s="217">
        <f t="shared" si="25"/>
        <v>82941.989999999612</v>
      </c>
    </row>
    <row r="1633" spans="1:15" ht="22.05" hidden="1" customHeight="1" x14ac:dyDescent="0.2">
      <c r="A1633" s="216">
        <v>45735</v>
      </c>
      <c r="B1633" s="20" t="s">
        <v>185</v>
      </c>
      <c r="C1633" s="41">
        <v>54227</v>
      </c>
      <c r="D1633" s="22"/>
      <c r="E1633" s="203" t="s">
        <v>2251</v>
      </c>
      <c r="F1633" s="20" t="s">
        <v>79</v>
      </c>
      <c r="G1633" s="41"/>
      <c r="H1633" s="21" t="s">
        <v>22</v>
      </c>
      <c r="I1633" s="21" t="s">
        <v>103</v>
      </c>
      <c r="J1633" s="21" t="s">
        <v>214</v>
      </c>
      <c r="K1633" s="203" t="s">
        <v>235</v>
      </c>
      <c r="L1633" s="55"/>
      <c r="M1633" s="219">
        <v>0</v>
      </c>
      <c r="N1633" s="219">
        <v>350</v>
      </c>
      <c r="O1633" s="217">
        <f t="shared" si="25"/>
        <v>82591.989999999612</v>
      </c>
    </row>
    <row r="1634" spans="1:15" ht="22.05" hidden="1" customHeight="1" x14ac:dyDescent="0.2">
      <c r="A1634" s="216">
        <v>45735</v>
      </c>
      <c r="B1634" s="20" t="s">
        <v>185</v>
      </c>
      <c r="C1634" s="41">
        <v>54228</v>
      </c>
      <c r="D1634" s="22"/>
      <c r="E1634" s="203" t="s">
        <v>2252</v>
      </c>
      <c r="F1634" s="20" t="s">
        <v>79</v>
      </c>
      <c r="G1634" s="41"/>
      <c r="H1634" s="21" t="s">
        <v>22</v>
      </c>
      <c r="I1634" s="21" t="s">
        <v>54</v>
      </c>
      <c r="J1634" s="21" t="s">
        <v>41</v>
      </c>
      <c r="K1634" s="203" t="s">
        <v>465</v>
      </c>
      <c r="L1634" s="55"/>
      <c r="M1634" s="219">
        <v>0</v>
      </c>
      <c r="N1634" s="219">
        <v>3015</v>
      </c>
      <c r="O1634" s="217">
        <f t="shared" si="25"/>
        <v>79576.989999999612</v>
      </c>
    </row>
    <row r="1635" spans="1:15" ht="22.05" hidden="1" customHeight="1" x14ac:dyDescent="0.2">
      <c r="A1635" s="216">
        <v>45735</v>
      </c>
      <c r="B1635" s="20" t="s">
        <v>185</v>
      </c>
      <c r="C1635" s="41">
        <v>54229</v>
      </c>
      <c r="D1635" s="22"/>
      <c r="E1635" s="203" t="s">
        <v>2253</v>
      </c>
      <c r="F1635" s="20" t="s">
        <v>79</v>
      </c>
      <c r="G1635" s="41"/>
      <c r="H1635" s="21" t="s">
        <v>22</v>
      </c>
      <c r="I1635" s="21" t="s">
        <v>103</v>
      </c>
      <c r="J1635" s="21" t="s">
        <v>98</v>
      </c>
      <c r="K1635" s="203" t="s">
        <v>122</v>
      </c>
      <c r="L1635" s="55"/>
      <c r="M1635" s="219">
        <v>0</v>
      </c>
      <c r="N1635" s="219">
        <v>2700</v>
      </c>
      <c r="O1635" s="217">
        <f t="shared" si="25"/>
        <v>76876.989999999612</v>
      </c>
    </row>
    <row r="1636" spans="1:15" ht="22.05" hidden="1" customHeight="1" x14ac:dyDescent="0.2">
      <c r="A1636" s="216">
        <v>45735</v>
      </c>
      <c r="B1636" s="20" t="s">
        <v>185</v>
      </c>
      <c r="C1636" s="41">
        <v>54230</v>
      </c>
      <c r="D1636" s="22"/>
      <c r="E1636" s="203" t="s">
        <v>2254</v>
      </c>
      <c r="F1636" s="20" t="s">
        <v>79</v>
      </c>
      <c r="G1636" s="41"/>
      <c r="H1636" s="21" t="s">
        <v>22</v>
      </c>
      <c r="I1636" s="21" t="s">
        <v>54</v>
      </c>
      <c r="J1636" s="21" t="s">
        <v>63</v>
      </c>
      <c r="K1636" s="203" t="s">
        <v>2266</v>
      </c>
      <c r="L1636" s="55"/>
      <c r="M1636" s="219">
        <v>0</v>
      </c>
      <c r="N1636" s="219">
        <v>390</v>
      </c>
      <c r="O1636" s="217">
        <f t="shared" si="25"/>
        <v>76486.989999999612</v>
      </c>
    </row>
    <row r="1637" spans="1:15" ht="22.05" hidden="1" customHeight="1" x14ac:dyDescent="0.2">
      <c r="A1637" s="216">
        <v>45735</v>
      </c>
      <c r="B1637" s="20" t="s">
        <v>185</v>
      </c>
      <c r="C1637" s="41">
        <v>54231</v>
      </c>
      <c r="D1637" s="22"/>
      <c r="E1637" s="203" t="s">
        <v>2255</v>
      </c>
      <c r="F1637" s="20" t="s">
        <v>79</v>
      </c>
      <c r="G1637" s="41"/>
      <c r="H1637" s="21" t="s">
        <v>22</v>
      </c>
      <c r="I1637" s="21" t="s">
        <v>55</v>
      </c>
      <c r="J1637" s="21" t="s">
        <v>73</v>
      </c>
      <c r="K1637" s="203" t="s">
        <v>140</v>
      </c>
      <c r="L1637" s="55"/>
      <c r="M1637" s="219">
        <v>0</v>
      </c>
      <c r="N1637" s="219">
        <v>1500</v>
      </c>
      <c r="O1637" s="217">
        <f t="shared" si="25"/>
        <v>74986.989999999612</v>
      </c>
    </row>
    <row r="1638" spans="1:15" ht="22.05" hidden="1" customHeight="1" x14ac:dyDescent="0.2">
      <c r="A1638" s="216">
        <v>45735</v>
      </c>
      <c r="B1638" s="20" t="s">
        <v>185</v>
      </c>
      <c r="C1638" s="41">
        <v>54232</v>
      </c>
      <c r="D1638" s="22"/>
      <c r="E1638" s="203" t="s">
        <v>2256</v>
      </c>
      <c r="F1638" s="20" t="s">
        <v>79</v>
      </c>
      <c r="G1638" s="41"/>
      <c r="H1638" s="21" t="s">
        <v>22</v>
      </c>
      <c r="I1638" s="21" t="s">
        <v>55</v>
      </c>
      <c r="J1638" s="21" t="s">
        <v>261</v>
      </c>
      <c r="K1638" s="203" t="s">
        <v>786</v>
      </c>
      <c r="L1638" s="55"/>
      <c r="M1638" s="219">
        <v>0</v>
      </c>
      <c r="N1638" s="219">
        <v>5000</v>
      </c>
      <c r="O1638" s="217">
        <f t="shared" si="25"/>
        <v>69986.989999999612</v>
      </c>
    </row>
    <row r="1639" spans="1:15" ht="22.05" hidden="1" customHeight="1" x14ac:dyDescent="0.2">
      <c r="A1639" s="216">
        <v>45735</v>
      </c>
      <c r="B1639" s="20" t="s">
        <v>185</v>
      </c>
      <c r="C1639" s="41">
        <v>54233</v>
      </c>
      <c r="D1639" s="22"/>
      <c r="E1639" s="203" t="s">
        <v>2257</v>
      </c>
      <c r="F1639" s="20" t="s">
        <v>79</v>
      </c>
      <c r="G1639" s="41"/>
      <c r="H1639" s="21" t="s">
        <v>22</v>
      </c>
      <c r="I1639" s="21" t="s">
        <v>55</v>
      </c>
      <c r="J1639" s="21" t="s">
        <v>73</v>
      </c>
      <c r="K1639" s="203" t="s">
        <v>2267</v>
      </c>
      <c r="L1639" s="55"/>
      <c r="M1639" s="219">
        <v>0</v>
      </c>
      <c r="N1639" s="219">
        <v>8356</v>
      </c>
      <c r="O1639" s="217">
        <f t="shared" si="25"/>
        <v>61630.989999999612</v>
      </c>
    </row>
    <row r="1640" spans="1:15" ht="22.05" hidden="1" customHeight="1" x14ac:dyDescent="0.2">
      <c r="A1640" s="216">
        <v>45735</v>
      </c>
      <c r="B1640" s="20" t="s">
        <v>185</v>
      </c>
      <c r="C1640" s="41">
        <v>54234</v>
      </c>
      <c r="D1640" s="22"/>
      <c r="E1640" s="203" t="s">
        <v>2258</v>
      </c>
      <c r="F1640" s="20" t="s">
        <v>79</v>
      </c>
      <c r="G1640" s="41"/>
      <c r="H1640" s="21" t="s">
        <v>22</v>
      </c>
      <c r="I1640" s="21" t="s">
        <v>103</v>
      </c>
      <c r="J1640" s="21" t="s">
        <v>96</v>
      </c>
      <c r="K1640" s="203" t="s">
        <v>134</v>
      </c>
      <c r="L1640" s="55"/>
      <c r="M1640" s="219">
        <v>0</v>
      </c>
      <c r="N1640" s="219">
        <v>2400</v>
      </c>
      <c r="O1640" s="217">
        <f t="shared" si="25"/>
        <v>59230.989999999612</v>
      </c>
    </row>
    <row r="1641" spans="1:15" ht="22.05" hidden="1" customHeight="1" x14ac:dyDescent="0.2">
      <c r="A1641" s="216">
        <v>45735</v>
      </c>
      <c r="B1641" s="20" t="s">
        <v>185</v>
      </c>
      <c r="C1641" s="41">
        <v>54235</v>
      </c>
      <c r="D1641" s="22"/>
      <c r="E1641" s="203" t="s">
        <v>2194</v>
      </c>
      <c r="F1641" s="20" t="s">
        <v>79</v>
      </c>
      <c r="G1641" s="41"/>
      <c r="H1641" s="21" t="s">
        <v>22</v>
      </c>
      <c r="I1641" s="21" t="s">
        <v>103</v>
      </c>
      <c r="J1641" s="21" t="s">
        <v>94</v>
      </c>
      <c r="K1641" s="203" t="s">
        <v>134</v>
      </c>
      <c r="L1641" s="55"/>
      <c r="M1641" s="219">
        <v>0</v>
      </c>
      <c r="N1641" s="219">
        <v>1500</v>
      </c>
      <c r="O1641" s="217">
        <f t="shared" si="25"/>
        <v>57730.989999999612</v>
      </c>
    </row>
    <row r="1642" spans="1:15" ht="22.05" hidden="1" customHeight="1" x14ac:dyDescent="0.2">
      <c r="A1642" s="216">
        <v>45735</v>
      </c>
      <c r="B1642" s="20" t="s">
        <v>185</v>
      </c>
      <c r="C1642" s="41">
        <v>54236</v>
      </c>
      <c r="D1642" s="22"/>
      <c r="E1642" s="203" t="s">
        <v>2259</v>
      </c>
      <c r="F1642" s="20" t="s">
        <v>79</v>
      </c>
      <c r="G1642" s="41"/>
      <c r="H1642" s="21" t="s">
        <v>21</v>
      </c>
      <c r="I1642" s="21" t="s">
        <v>81</v>
      </c>
      <c r="J1642" s="21" t="s">
        <v>168</v>
      </c>
      <c r="K1642" s="203"/>
      <c r="L1642" s="55"/>
      <c r="M1642" s="219">
        <v>100000</v>
      </c>
      <c r="N1642" s="219">
        <v>0</v>
      </c>
      <c r="O1642" s="217">
        <f t="shared" si="25"/>
        <v>157730.98999999961</v>
      </c>
    </row>
    <row r="1643" spans="1:15" ht="22.05" hidden="1" customHeight="1" x14ac:dyDescent="0.2">
      <c r="A1643" s="216">
        <v>45735</v>
      </c>
      <c r="B1643" s="20" t="s">
        <v>185</v>
      </c>
      <c r="C1643" s="41">
        <v>54237</v>
      </c>
      <c r="D1643" s="22"/>
      <c r="E1643" s="203" t="s">
        <v>2260</v>
      </c>
      <c r="F1643" s="20" t="s">
        <v>79</v>
      </c>
      <c r="G1643" s="41"/>
      <c r="H1643" s="21" t="s">
        <v>22</v>
      </c>
      <c r="I1643" s="21" t="s">
        <v>55</v>
      </c>
      <c r="J1643" s="21" t="s">
        <v>117</v>
      </c>
      <c r="K1643" s="203" t="s">
        <v>465</v>
      </c>
      <c r="L1643" s="55"/>
      <c r="M1643" s="219">
        <v>0</v>
      </c>
      <c r="N1643" s="219">
        <v>78800</v>
      </c>
      <c r="O1643" s="217">
        <f t="shared" si="25"/>
        <v>78930.989999999612</v>
      </c>
    </row>
    <row r="1644" spans="1:15" ht="22.05" hidden="1" customHeight="1" x14ac:dyDescent="0.2">
      <c r="A1644" s="216">
        <v>45735</v>
      </c>
      <c r="B1644" s="20" t="s">
        <v>185</v>
      </c>
      <c r="C1644" s="41">
        <v>54238</v>
      </c>
      <c r="D1644" s="22"/>
      <c r="E1644" s="203" t="s">
        <v>2261</v>
      </c>
      <c r="F1644" s="20" t="s">
        <v>79</v>
      </c>
      <c r="G1644" s="41"/>
      <c r="H1644" s="21" t="s">
        <v>22</v>
      </c>
      <c r="I1644" s="21" t="s">
        <v>103</v>
      </c>
      <c r="J1644" s="21" t="s">
        <v>94</v>
      </c>
      <c r="K1644" s="203" t="s">
        <v>140</v>
      </c>
      <c r="L1644" s="55"/>
      <c r="M1644" s="219">
        <v>0</v>
      </c>
      <c r="N1644" s="219">
        <v>1000</v>
      </c>
      <c r="O1644" s="217">
        <f t="shared" si="25"/>
        <v>77930.989999999612</v>
      </c>
    </row>
    <row r="1645" spans="1:15" ht="22.05" hidden="1" customHeight="1" x14ac:dyDescent="0.2">
      <c r="A1645" s="216">
        <v>45735</v>
      </c>
      <c r="B1645" s="20" t="s">
        <v>185</v>
      </c>
      <c r="C1645" s="41">
        <v>54239</v>
      </c>
      <c r="D1645" s="22"/>
      <c r="E1645" s="203" t="s">
        <v>350</v>
      </c>
      <c r="F1645" s="20" t="s">
        <v>79</v>
      </c>
      <c r="G1645" s="41"/>
      <c r="H1645" s="21" t="s">
        <v>22</v>
      </c>
      <c r="I1645" s="21" t="s">
        <v>53</v>
      </c>
      <c r="J1645" s="21" t="s">
        <v>113</v>
      </c>
      <c r="K1645" s="203" t="s">
        <v>1543</v>
      </c>
      <c r="L1645" s="55"/>
      <c r="M1645" s="219">
        <v>0</v>
      </c>
      <c r="N1645" s="219">
        <v>5700</v>
      </c>
      <c r="O1645" s="217">
        <f t="shared" si="25"/>
        <v>72230.989999999612</v>
      </c>
    </row>
    <row r="1646" spans="1:15" ht="22.05" hidden="1" customHeight="1" x14ac:dyDescent="0.2">
      <c r="A1646" s="216">
        <v>45735</v>
      </c>
      <c r="B1646" s="20" t="s">
        <v>185</v>
      </c>
      <c r="C1646" s="41">
        <v>54240</v>
      </c>
      <c r="D1646" s="22"/>
      <c r="E1646" s="203" t="s">
        <v>2262</v>
      </c>
      <c r="F1646" s="20" t="s">
        <v>79</v>
      </c>
      <c r="G1646" s="41"/>
      <c r="H1646" s="21" t="s">
        <v>22</v>
      </c>
      <c r="I1646" s="21" t="s">
        <v>103</v>
      </c>
      <c r="J1646" s="21" t="s">
        <v>60</v>
      </c>
      <c r="K1646" s="203" t="s">
        <v>135</v>
      </c>
      <c r="L1646" s="55"/>
      <c r="M1646" s="219">
        <v>0</v>
      </c>
      <c r="N1646" s="219">
        <v>400</v>
      </c>
      <c r="O1646" s="217">
        <f t="shared" si="25"/>
        <v>71830.989999999612</v>
      </c>
    </row>
    <row r="1647" spans="1:15" ht="22.05" hidden="1" customHeight="1" x14ac:dyDescent="0.2">
      <c r="A1647" s="216">
        <v>45735</v>
      </c>
      <c r="B1647" s="20" t="s">
        <v>185</v>
      </c>
      <c r="C1647" s="41">
        <v>54241</v>
      </c>
      <c r="D1647" s="22"/>
      <c r="E1647" s="203" t="s">
        <v>154</v>
      </c>
      <c r="F1647" s="20" t="s">
        <v>79</v>
      </c>
      <c r="G1647" s="41"/>
      <c r="H1647" s="21" t="s">
        <v>22</v>
      </c>
      <c r="I1647" s="21" t="s">
        <v>103</v>
      </c>
      <c r="J1647" s="21" t="s">
        <v>219</v>
      </c>
      <c r="K1647" s="203" t="s">
        <v>266</v>
      </c>
      <c r="L1647" s="55"/>
      <c r="M1647" s="219">
        <v>0</v>
      </c>
      <c r="N1647" s="219">
        <v>811</v>
      </c>
      <c r="O1647" s="217">
        <f t="shared" si="25"/>
        <v>71019.989999999612</v>
      </c>
    </row>
    <row r="1648" spans="1:15" ht="22.05" hidden="1" customHeight="1" x14ac:dyDescent="0.2">
      <c r="A1648" s="216">
        <v>45735</v>
      </c>
      <c r="B1648" s="20" t="s">
        <v>185</v>
      </c>
      <c r="C1648" s="41">
        <v>54242</v>
      </c>
      <c r="D1648" s="22"/>
      <c r="E1648" s="203" t="s">
        <v>2263</v>
      </c>
      <c r="F1648" s="20" t="s">
        <v>79</v>
      </c>
      <c r="G1648" s="41"/>
      <c r="H1648" s="21" t="s">
        <v>22</v>
      </c>
      <c r="I1648" s="21" t="s">
        <v>103</v>
      </c>
      <c r="J1648" s="21" t="s">
        <v>94</v>
      </c>
      <c r="K1648" s="203" t="s">
        <v>2268</v>
      </c>
      <c r="L1648" s="55"/>
      <c r="M1648" s="219">
        <v>0</v>
      </c>
      <c r="N1648" s="219">
        <v>1500</v>
      </c>
      <c r="O1648" s="217">
        <f t="shared" si="25"/>
        <v>69519.989999999612</v>
      </c>
    </row>
    <row r="1649" spans="1:15" ht="22.05" hidden="1" customHeight="1" x14ac:dyDescent="0.2">
      <c r="A1649" s="216">
        <v>45735</v>
      </c>
      <c r="B1649" s="20" t="s">
        <v>185</v>
      </c>
      <c r="C1649" s="41">
        <v>54243</v>
      </c>
      <c r="D1649" s="22"/>
      <c r="E1649" s="203" t="s">
        <v>1671</v>
      </c>
      <c r="F1649" s="20" t="s">
        <v>79</v>
      </c>
      <c r="G1649" s="41"/>
      <c r="H1649" s="21" t="s">
        <v>22</v>
      </c>
      <c r="I1649" s="21" t="s">
        <v>103</v>
      </c>
      <c r="J1649" s="21" t="s">
        <v>94</v>
      </c>
      <c r="K1649" s="203" t="s">
        <v>2269</v>
      </c>
      <c r="L1649" s="55"/>
      <c r="M1649" s="219">
        <v>0</v>
      </c>
      <c r="N1649" s="219">
        <v>11650</v>
      </c>
      <c r="O1649" s="217">
        <f t="shared" si="25"/>
        <v>57869.989999999612</v>
      </c>
    </row>
    <row r="1650" spans="1:15" ht="22.05" hidden="1" customHeight="1" x14ac:dyDescent="0.2">
      <c r="A1650" s="216">
        <v>45735</v>
      </c>
      <c r="B1650" s="20" t="s">
        <v>185</v>
      </c>
      <c r="C1650" s="41">
        <v>54244</v>
      </c>
      <c r="D1650" s="22"/>
      <c r="E1650" s="203" t="s">
        <v>1565</v>
      </c>
      <c r="F1650" s="20" t="s">
        <v>79</v>
      </c>
      <c r="G1650" s="41"/>
      <c r="H1650" s="21" t="s">
        <v>22</v>
      </c>
      <c r="I1650" s="21" t="s">
        <v>54</v>
      </c>
      <c r="J1650" s="21" t="s">
        <v>32</v>
      </c>
      <c r="K1650" s="203" t="s">
        <v>390</v>
      </c>
      <c r="L1650" s="55"/>
      <c r="M1650" s="219">
        <v>0</v>
      </c>
      <c r="N1650" s="219">
        <v>1500</v>
      </c>
      <c r="O1650" s="217">
        <f t="shared" si="25"/>
        <v>56369.989999999612</v>
      </c>
    </row>
    <row r="1651" spans="1:15" ht="22.05" hidden="1" customHeight="1" x14ac:dyDescent="0.2">
      <c r="A1651" s="216">
        <v>45735</v>
      </c>
      <c r="B1651" s="20" t="s">
        <v>185</v>
      </c>
      <c r="C1651" s="41">
        <v>54245</v>
      </c>
      <c r="D1651" s="22"/>
      <c r="E1651" s="202" t="s">
        <v>394</v>
      </c>
      <c r="F1651" s="20" t="s">
        <v>79</v>
      </c>
      <c r="G1651" s="41"/>
      <c r="H1651" s="21" t="s">
        <v>22</v>
      </c>
      <c r="I1651" s="21" t="s">
        <v>103</v>
      </c>
      <c r="J1651" s="21" t="s">
        <v>60</v>
      </c>
      <c r="K1651" s="203" t="s">
        <v>2270</v>
      </c>
      <c r="L1651" s="55"/>
      <c r="M1651" s="219">
        <v>0</v>
      </c>
      <c r="N1651" s="219">
        <v>1569</v>
      </c>
      <c r="O1651" s="217">
        <f t="shared" si="25"/>
        <v>54800.989999999612</v>
      </c>
    </row>
    <row r="1652" spans="1:15" ht="22.05" hidden="1" customHeight="1" x14ac:dyDescent="0.2">
      <c r="A1652" s="216">
        <v>45735</v>
      </c>
      <c r="B1652" s="20" t="s">
        <v>185</v>
      </c>
      <c r="C1652" s="41">
        <v>54246</v>
      </c>
      <c r="D1652" s="22"/>
      <c r="E1652" s="203" t="s">
        <v>2264</v>
      </c>
      <c r="F1652" s="20" t="s">
        <v>79</v>
      </c>
      <c r="G1652" s="41"/>
      <c r="H1652" s="21" t="s">
        <v>22</v>
      </c>
      <c r="I1652" s="21" t="s">
        <v>103</v>
      </c>
      <c r="J1652" s="21" t="s">
        <v>60</v>
      </c>
      <c r="K1652" s="203" t="s">
        <v>133</v>
      </c>
      <c r="L1652" s="55"/>
      <c r="M1652" s="219">
        <v>0</v>
      </c>
      <c r="N1652" s="219">
        <v>1500</v>
      </c>
      <c r="O1652" s="217">
        <f t="shared" si="25"/>
        <v>53300.989999999612</v>
      </c>
    </row>
    <row r="1653" spans="1:15" ht="22.05" hidden="1" customHeight="1" x14ac:dyDescent="0.2">
      <c r="A1653" s="216">
        <v>45735</v>
      </c>
      <c r="B1653" s="20" t="s">
        <v>185</v>
      </c>
      <c r="C1653" s="41">
        <v>54247</v>
      </c>
      <c r="D1653" s="22"/>
      <c r="E1653" s="203" t="s">
        <v>2265</v>
      </c>
      <c r="F1653" s="20" t="s">
        <v>79</v>
      </c>
      <c r="G1653" s="41"/>
      <c r="H1653" s="21" t="s">
        <v>22</v>
      </c>
      <c r="I1653" s="21" t="s">
        <v>54</v>
      </c>
      <c r="J1653" s="21" t="s">
        <v>64</v>
      </c>
      <c r="K1653" s="203" t="s">
        <v>241</v>
      </c>
      <c r="L1653" s="55"/>
      <c r="M1653" s="219">
        <v>0</v>
      </c>
      <c r="N1653" s="219">
        <v>1100</v>
      </c>
      <c r="O1653" s="217">
        <f t="shared" si="25"/>
        <v>52200.989999999612</v>
      </c>
    </row>
    <row r="1654" spans="1:15" ht="22.05" hidden="1" customHeight="1" x14ac:dyDescent="0.2">
      <c r="A1654" s="216">
        <v>45735</v>
      </c>
      <c r="B1654" s="20" t="s">
        <v>185</v>
      </c>
      <c r="C1654" s="41">
        <v>54248</v>
      </c>
      <c r="D1654" s="22"/>
      <c r="E1654" s="203" t="s">
        <v>270</v>
      </c>
      <c r="F1654" s="20" t="s">
        <v>79</v>
      </c>
      <c r="G1654" s="41"/>
      <c r="H1654" s="21" t="s">
        <v>22</v>
      </c>
      <c r="I1654" s="21" t="s">
        <v>54</v>
      </c>
      <c r="J1654" s="21" t="s">
        <v>64</v>
      </c>
      <c r="K1654" s="203" t="s">
        <v>241</v>
      </c>
      <c r="L1654" s="55"/>
      <c r="M1654" s="219">
        <v>0</v>
      </c>
      <c r="N1654" s="219">
        <v>1500</v>
      </c>
      <c r="O1654" s="217">
        <f t="shared" ref="O1654:O1717" si="26">O1653+M1654-N1654</f>
        <v>50700.989999999612</v>
      </c>
    </row>
    <row r="1655" spans="1:15" ht="22.05" hidden="1" customHeight="1" x14ac:dyDescent="0.2">
      <c r="A1655" s="216">
        <v>45735</v>
      </c>
      <c r="B1655" s="20" t="s">
        <v>185</v>
      </c>
      <c r="C1655" s="41">
        <v>54249</v>
      </c>
      <c r="D1655" s="22"/>
      <c r="E1655" s="203" t="s">
        <v>706</v>
      </c>
      <c r="F1655" s="20" t="s">
        <v>79</v>
      </c>
      <c r="G1655" s="41"/>
      <c r="H1655" s="21" t="s">
        <v>22</v>
      </c>
      <c r="I1655" s="21" t="s">
        <v>54</v>
      </c>
      <c r="J1655" s="21" t="s">
        <v>41</v>
      </c>
      <c r="K1655" s="203" t="s">
        <v>465</v>
      </c>
      <c r="L1655" s="55"/>
      <c r="M1655" s="219">
        <v>0</v>
      </c>
      <c r="N1655" s="219">
        <v>1409</v>
      </c>
      <c r="O1655" s="217">
        <f t="shared" si="26"/>
        <v>49291.989999999612</v>
      </c>
    </row>
    <row r="1656" spans="1:15" ht="22.05" hidden="1" customHeight="1" x14ac:dyDescent="0.2">
      <c r="A1656" s="216">
        <v>45735</v>
      </c>
      <c r="B1656" s="20" t="s">
        <v>185</v>
      </c>
      <c r="C1656" s="41">
        <v>54250</v>
      </c>
      <c r="D1656" s="22"/>
      <c r="E1656" s="203" t="s">
        <v>705</v>
      </c>
      <c r="F1656" s="20" t="s">
        <v>79</v>
      </c>
      <c r="G1656" s="41"/>
      <c r="H1656" s="21" t="s">
        <v>22</v>
      </c>
      <c r="I1656" s="21" t="s">
        <v>54</v>
      </c>
      <c r="J1656" s="21" t="s">
        <v>63</v>
      </c>
      <c r="K1656" s="203" t="s">
        <v>141</v>
      </c>
      <c r="L1656" s="55"/>
      <c r="M1656" s="219">
        <v>0</v>
      </c>
      <c r="N1656" s="219">
        <v>522</v>
      </c>
      <c r="O1656" s="217">
        <f t="shared" si="26"/>
        <v>48769.989999999612</v>
      </c>
    </row>
    <row r="1657" spans="1:15" ht="22.05" hidden="1" customHeight="1" x14ac:dyDescent="0.2">
      <c r="A1657" s="216">
        <v>45735</v>
      </c>
      <c r="B1657" s="20" t="s">
        <v>185</v>
      </c>
      <c r="C1657" s="41">
        <v>54251</v>
      </c>
      <c r="D1657" s="22"/>
      <c r="E1657" s="203" t="s">
        <v>706</v>
      </c>
      <c r="F1657" s="20" t="s">
        <v>79</v>
      </c>
      <c r="G1657" s="41"/>
      <c r="H1657" s="21" t="s">
        <v>22</v>
      </c>
      <c r="I1657" s="21" t="s">
        <v>54</v>
      </c>
      <c r="J1657" s="21" t="s">
        <v>61</v>
      </c>
      <c r="K1657" s="203" t="s">
        <v>445</v>
      </c>
      <c r="L1657" s="55"/>
      <c r="M1657" s="219">
        <v>0</v>
      </c>
      <c r="N1657" s="219">
        <v>1932</v>
      </c>
      <c r="O1657" s="217">
        <f t="shared" si="26"/>
        <v>46837.989999999612</v>
      </c>
    </row>
    <row r="1658" spans="1:15" ht="22.05" hidden="1" customHeight="1" x14ac:dyDescent="0.2">
      <c r="A1658" s="216">
        <v>45735</v>
      </c>
      <c r="B1658" s="20" t="s">
        <v>185</v>
      </c>
      <c r="C1658" s="41">
        <v>54252</v>
      </c>
      <c r="D1658" s="22"/>
      <c r="E1658" s="203" t="s">
        <v>705</v>
      </c>
      <c r="F1658" s="20" t="s">
        <v>79</v>
      </c>
      <c r="G1658" s="41"/>
      <c r="H1658" s="21" t="s">
        <v>22</v>
      </c>
      <c r="I1658" s="21" t="s">
        <v>54</v>
      </c>
      <c r="J1658" s="21" t="s">
        <v>44</v>
      </c>
      <c r="K1658" s="203" t="s">
        <v>412</v>
      </c>
      <c r="L1658" s="55"/>
      <c r="M1658" s="219">
        <v>0</v>
      </c>
      <c r="N1658" s="219">
        <v>389</v>
      </c>
      <c r="O1658" s="217">
        <f t="shared" si="26"/>
        <v>46448.989999999612</v>
      </c>
    </row>
    <row r="1659" spans="1:15" ht="22.05" hidden="1" customHeight="1" x14ac:dyDescent="0.2">
      <c r="A1659" s="216">
        <v>45736</v>
      </c>
      <c r="B1659" s="20" t="s">
        <v>185</v>
      </c>
      <c r="C1659" s="41">
        <v>54254</v>
      </c>
      <c r="D1659" s="22"/>
      <c r="E1659" s="203" t="s">
        <v>2197</v>
      </c>
      <c r="F1659" s="20" t="s">
        <v>79</v>
      </c>
      <c r="G1659" s="41"/>
      <c r="H1659" s="21" t="s">
        <v>22</v>
      </c>
      <c r="I1659" s="21" t="s">
        <v>103</v>
      </c>
      <c r="J1659" s="21" t="s">
        <v>94</v>
      </c>
      <c r="K1659" s="203" t="s">
        <v>464</v>
      </c>
      <c r="L1659" s="55"/>
      <c r="M1659" s="219">
        <v>0</v>
      </c>
      <c r="N1659" s="219">
        <v>1500</v>
      </c>
      <c r="O1659" s="217">
        <f t="shared" si="26"/>
        <v>44948.989999999612</v>
      </c>
    </row>
    <row r="1660" spans="1:15" ht="22.05" hidden="1" customHeight="1" x14ac:dyDescent="0.2">
      <c r="A1660" s="216">
        <v>45736</v>
      </c>
      <c r="B1660" s="20" t="s">
        <v>185</v>
      </c>
      <c r="C1660" s="41">
        <v>54255</v>
      </c>
      <c r="D1660" s="22"/>
      <c r="E1660" s="203" t="s">
        <v>1631</v>
      </c>
      <c r="F1660" s="20" t="s">
        <v>79</v>
      </c>
      <c r="G1660" s="41"/>
      <c r="H1660" s="21" t="s">
        <v>22</v>
      </c>
      <c r="I1660" s="21" t="s">
        <v>103</v>
      </c>
      <c r="J1660" s="21" t="s">
        <v>94</v>
      </c>
      <c r="K1660" s="203" t="s">
        <v>368</v>
      </c>
      <c r="L1660" s="55"/>
      <c r="M1660" s="219">
        <v>0</v>
      </c>
      <c r="N1660" s="219">
        <v>1500</v>
      </c>
      <c r="O1660" s="217">
        <f t="shared" si="26"/>
        <v>43448.989999999612</v>
      </c>
    </row>
    <row r="1661" spans="1:15" ht="22.05" hidden="1" customHeight="1" x14ac:dyDescent="0.2">
      <c r="A1661" s="216">
        <v>45736</v>
      </c>
      <c r="B1661" s="20" t="s">
        <v>185</v>
      </c>
      <c r="C1661" s="41">
        <v>54256</v>
      </c>
      <c r="D1661" s="22"/>
      <c r="E1661" s="203" t="s">
        <v>400</v>
      </c>
      <c r="F1661" s="20" t="s">
        <v>79</v>
      </c>
      <c r="G1661" s="41"/>
      <c r="H1661" s="21" t="s">
        <v>22</v>
      </c>
      <c r="I1661" s="21" t="s">
        <v>103</v>
      </c>
      <c r="J1661" s="21" t="s">
        <v>216</v>
      </c>
      <c r="K1661" s="203" t="s">
        <v>368</v>
      </c>
      <c r="L1661" s="55"/>
      <c r="M1661" s="315">
        <v>0</v>
      </c>
      <c r="N1661" s="315">
        <v>2000</v>
      </c>
      <c r="O1661" s="217">
        <f t="shared" si="26"/>
        <v>41448.989999999612</v>
      </c>
    </row>
    <row r="1662" spans="1:15" ht="22.05" hidden="1" customHeight="1" x14ac:dyDescent="0.2">
      <c r="A1662" s="216">
        <v>45736</v>
      </c>
      <c r="B1662" s="20" t="s">
        <v>185</v>
      </c>
      <c r="C1662" s="41">
        <v>54257</v>
      </c>
      <c r="D1662" s="22"/>
      <c r="E1662" s="203" t="s">
        <v>392</v>
      </c>
      <c r="F1662" s="20" t="s">
        <v>79</v>
      </c>
      <c r="G1662" s="41"/>
      <c r="H1662" s="21" t="s">
        <v>22</v>
      </c>
      <c r="I1662" s="21" t="s">
        <v>56</v>
      </c>
      <c r="J1662" s="21" t="s">
        <v>116</v>
      </c>
      <c r="K1662" s="203" t="s">
        <v>408</v>
      </c>
      <c r="L1662" s="303"/>
      <c r="M1662" s="315">
        <v>0</v>
      </c>
      <c r="N1662" s="315">
        <v>822</v>
      </c>
      <c r="O1662" s="217">
        <f t="shared" si="26"/>
        <v>40626.989999999612</v>
      </c>
    </row>
    <row r="1663" spans="1:15" ht="22.05" hidden="1" customHeight="1" x14ac:dyDescent="0.2">
      <c r="A1663" s="216">
        <v>45736</v>
      </c>
      <c r="B1663" s="20" t="s">
        <v>185</v>
      </c>
      <c r="C1663" s="41">
        <v>54258</v>
      </c>
      <c r="D1663" s="22"/>
      <c r="E1663" s="203" t="s">
        <v>396</v>
      </c>
      <c r="F1663" s="20" t="s">
        <v>79</v>
      </c>
      <c r="G1663" s="41"/>
      <c r="H1663" s="21" t="s">
        <v>22</v>
      </c>
      <c r="I1663" s="21" t="s">
        <v>54</v>
      </c>
      <c r="J1663" s="21" t="s">
        <v>64</v>
      </c>
      <c r="K1663" s="203" t="s">
        <v>298</v>
      </c>
      <c r="L1663" s="303"/>
      <c r="M1663" s="315">
        <v>0</v>
      </c>
      <c r="N1663" s="315">
        <v>2000</v>
      </c>
      <c r="O1663" s="217">
        <f t="shared" si="26"/>
        <v>38626.989999999612</v>
      </c>
    </row>
    <row r="1664" spans="1:15" ht="22.05" hidden="1" customHeight="1" x14ac:dyDescent="0.2">
      <c r="A1664" s="216">
        <v>45736</v>
      </c>
      <c r="B1664" s="20" t="s">
        <v>185</v>
      </c>
      <c r="C1664" s="41">
        <v>54259</v>
      </c>
      <c r="D1664" s="22"/>
      <c r="E1664" s="203" t="s">
        <v>2271</v>
      </c>
      <c r="F1664" s="20" t="s">
        <v>79</v>
      </c>
      <c r="G1664" s="41"/>
      <c r="H1664" s="21" t="s">
        <v>22</v>
      </c>
      <c r="I1664" s="21" t="s">
        <v>103</v>
      </c>
      <c r="J1664" s="21" t="s">
        <v>214</v>
      </c>
      <c r="K1664" s="203" t="s">
        <v>210</v>
      </c>
      <c r="L1664" s="303"/>
      <c r="M1664" s="315">
        <v>0</v>
      </c>
      <c r="N1664" s="315">
        <v>200</v>
      </c>
      <c r="O1664" s="217">
        <f t="shared" si="26"/>
        <v>38426.989999999612</v>
      </c>
    </row>
    <row r="1665" spans="1:15" ht="22.05" hidden="1" customHeight="1" x14ac:dyDescent="0.2">
      <c r="A1665" s="216">
        <v>45736</v>
      </c>
      <c r="B1665" s="20" t="s">
        <v>185</v>
      </c>
      <c r="C1665" s="41">
        <v>54260</v>
      </c>
      <c r="D1665" s="22"/>
      <c r="E1665" s="203" t="s">
        <v>2272</v>
      </c>
      <c r="F1665" s="20" t="s">
        <v>79</v>
      </c>
      <c r="G1665" s="41"/>
      <c r="H1665" s="21" t="s">
        <v>22</v>
      </c>
      <c r="I1665" s="21" t="s">
        <v>103</v>
      </c>
      <c r="J1665" s="21" t="s">
        <v>94</v>
      </c>
      <c r="K1665" s="203" t="s">
        <v>235</v>
      </c>
      <c r="L1665" s="55"/>
      <c r="M1665" s="315">
        <v>0</v>
      </c>
      <c r="N1665" s="315">
        <v>2000</v>
      </c>
      <c r="O1665" s="217">
        <f t="shared" si="26"/>
        <v>36426.989999999612</v>
      </c>
    </row>
    <row r="1666" spans="1:15" ht="22.05" hidden="1" customHeight="1" x14ac:dyDescent="0.2">
      <c r="A1666" s="216">
        <v>45736</v>
      </c>
      <c r="B1666" s="20" t="s">
        <v>185</v>
      </c>
      <c r="C1666" s="41">
        <v>54261</v>
      </c>
      <c r="D1666" s="22"/>
      <c r="E1666" s="203" t="s">
        <v>127</v>
      </c>
      <c r="F1666" s="20" t="s">
        <v>79</v>
      </c>
      <c r="G1666" s="41"/>
      <c r="H1666" s="21" t="s">
        <v>22</v>
      </c>
      <c r="I1666" s="21" t="s">
        <v>54</v>
      </c>
      <c r="J1666" s="21" t="s">
        <v>61</v>
      </c>
      <c r="K1666" s="203" t="s">
        <v>445</v>
      </c>
      <c r="L1666" s="303"/>
      <c r="M1666" s="315">
        <v>0</v>
      </c>
      <c r="N1666" s="315">
        <v>10000</v>
      </c>
      <c r="O1666" s="217">
        <f t="shared" si="26"/>
        <v>26426.989999999612</v>
      </c>
    </row>
    <row r="1667" spans="1:15" ht="22.05" hidden="1" customHeight="1" x14ac:dyDescent="0.2">
      <c r="A1667" s="216">
        <v>45736</v>
      </c>
      <c r="B1667" s="20" t="s">
        <v>185</v>
      </c>
      <c r="C1667" s="41">
        <v>54262</v>
      </c>
      <c r="D1667" s="22"/>
      <c r="E1667" s="203" t="s">
        <v>2273</v>
      </c>
      <c r="F1667" s="20" t="s">
        <v>79</v>
      </c>
      <c r="G1667" s="41"/>
      <c r="H1667" s="21" t="s">
        <v>21</v>
      </c>
      <c r="I1667" s="21" t="s">
        <v>81</v>
      </c>
      <c r="J1667" s="21" t="s">
        <v>168</v>
      </c>
      <c r="K1667" s="203"/>
      <c r="L1667" s="303"/>
      <c r="M1667" s="315">
        <v>50000</v>
      </c>
      <c r="N1667" s="315">
        <v>0</v>
      </c>
      <c r="O1667" s="217">
        <f t="shared" si="26"/>
        <v>76426.989999999612</v>
      </c>
    </row>
    <row r="1668" spans="1:15" ht="22.05" hidden="1" customHeight="1" x14ac:dyDescent="0.2">
      <c r="A1668" s="216">
        <v>45736</v>
      </c>
      <c r="B1668" s="20" t="s">
        <v>185</v>
      </c>
      <c r="C1668" s="41">
        <v>54263</v>
      </c>
      <c r="D1668" s="22"/>
      <c r="E1668" s="203" t="s">
        <v>127</v>
      </c>
      <c r="F1668" s="20" t="s">
        <v>79</v>
      </c>
      <c r="G1668" s="41"/>
      <c r="H1668" s="21" t="s">
        <v>22</v>
      </c>
      <c r="I1668" s="21" t="s">
        <v>54</v>
      </c>
      <c r="J1668" s="21" t="s">
        <v>41</v>
      </c>
      <c r="K1668" s="203" t="s">
        <v>465</v>
      </c>
      <c r="L1668" s="303"/>
      <c r="M1668" s="315">
        <v>0</v>
      </c>
      <c r="N1668" s="315">
        <v>350</v>
      </c>
      <c r="O1668" s="217">
        <f t="shared" si="26"/>
        <v>76076.989999999612</v>
      </c>
    </row>
    <row r="1669" spans="1:15" ht="22.05" hidden="1" customHeight="1" x14ac:dyDescent="0.2">
      <c r="A1669" s="216">
        <v>45736</v>
      </c>
      <c r="B1669" s="20" t="s">
        <v>185</v>
      </c>
      <c r="C1669" s="41">
        <v>54264</v>
      </c>
      <c r="D1669" s="22"/>
      <c r="E1669" s="203" t="s">
        <v>2274</v>
      </c>
      <c r="F1669" s="20" t="s">
        <v>79</v>
      </c>
      <c r="G1669" s="41"/>
      <c r="H1669" s="21" t="s">
        <v>22</v>
      </c>
      <c r="I1669" s="21" t="s">
        <v>103</v>
      </c>
      <c r="J1669" s="21" t="s">
        <v>92</v>
      </c>
      <c r="K1669" s="203" t="s">
        <v>2285</v>
      </c>
      <c r="L1669" s="55"/>
      <c r="M1669" s="315">
        <v>0</v>
      </c>
      <c r="N1669" s="315">
        <v>1600</v>
      </c>
      <c r="O1669" s="217">
        <f t="shared" si="26"/>
        <v>74476.989999999612</v>
      </c>
    </row>
    <row r="1670" spans="1:15" ht="22.05" hidden="1" customHeight="1" x14ac:dyDescent="0.2">
      <c r="A1670" s="216">
        <v>45736</v>
      </c>
      <c r="B1670" s="20" t="s">
        <v>185</v>
      </c>
      <c r="C1670" s="41">
        <v>54265</v>
      </c>
      <c r="D1670" s="22"/>
      <c r="E1670" s="203" t="s">
        <v>2194</v>
      </c>
      <c r="F1670" s="20" t="s">
        <v>79</v>
      </c>
      <c r="G1670" s="41"/>
      <c r="H1670" s="21" t="s">
        <v>22</v>
      </c>
      <c r="I1670" s="21" t="s">
        <v>103</v>
      </c>
      <c r="J1670" s="21" t="s">
        <v>94</v>
      </c>
      <c r="K1670" s="203" t="s">
        <v>163</v>
      </c>
      <c r="L1670" s="55"/>
      <c r="M1670" s="219">
        <v>0</v>
      </c>
      <c r="N1670" s="219">
        <v>2000</v>
      </c>
      <c r="O1670" s="217">
        <f t="shared" si="26"/>
        <v>72476.989999999612</v>
      </c>
    </row>
    <row r="1671" spans="1:15" ht="22.05" hidden="1" customHeight="1" x14ac:dyDescent="0.2">
      <c r="A1671" s="216">
        <v>45736</v>
      </c>
      <c r="B1671" s="20" t="s">
        <v>185</v>
      </c>
      <c r="C1671" s="41">
        <v>54266</v>
      </c>
      <c r="D1671" s="22"/>
      <c r="E1671" s="203" t="s">
        <v>2275</v>
      </c>
      <c r="F1671" s="20" t="s">
        <v>79</v>
      </c>
      <c r="G1671" s="41"/>
      <c r="H1671" s="21" t="s">
        <v>22</v>
      </c>
      <c r="I1671" s="21" t="s">
        <v>56</v>
      </c>
      <c r="J1671" s="21" t="s">
        <v>88</v>
      </c>
      <c r="K1671" s="203" t="s">
        <v>545</v>
      </c>
      <c r="L1671" s="55"/>
      <c r="M1671" s="315">
        <v>0</v>
      </c>
      <c r="N1671" s="315">
        <v>18000</v>
      </c>
      <c r="O1671" s="217">
        <f t="shared" si="26"/>
        <v>54476.989999999612</v>
      </c>
    </row>
    <row r="1672" spans="1:15" ht="22.05" hidden="1" customHeight="1" x14ac:dyDescent="0.2">
      <c r="A1672" s="216">
        <v>45736</v>
      </c>
      <c r="B1672" s="20" t="s">
        <v>185</v>
      </c>
      <c r="C1672" s="41">
        <v>54267</v>
      </c>
      <c r="D1672" s="22"/>
      <c r="E1672" s="203" t="s">
        <v>128</v>
      </c>
      <c r="F1672" s="20" t="s">
        <v>79</v>
      </c>
      <c r="G1672" s="41"/>
      <c r="H1672" s="21" t="s">
        <v>22</v>
      </c>
      <c r="I1672" s="21" t="s">
        <v>56</v>
      </c>
      <c r="J1672" s="21" t="s">
        <v>116</v>
      </c>
      <c r="K1672" s="203" t="s">
        <v>129</v>
      </c>
      <c r="L1672" s="55"/>
      <c r="M1672" s="315">
        <v>0</v>
      </c>
      <c r="N1672" s="315">
        <v>80</v>
      </c>
      <c r="O1672" s="217">
        <f t="shared" si="26"/>
        <v>54396.989999999612</v>
      </c>
    </row>
    <row r="1673" spans="1:15" ht="22.05" hidden="1" customHeight="1" x14ac:dyDescent="0.2">
      <c r="A1673" s="216">
        <v>45736</v>
      </c>
      <c r="B1673" s="20" t="s">
        <v>185</v>
      </c>
      <c r="C1673" s="41">
        <v>54268</v>
      </c>
      <c r="D1673" s="22"/>
      <c r="E1673" s="203" t="s">
        <v>2276</v>
      </c>
      <c r="F1673" s="20" t="s">
        <v>79</v>
      </c>
      <c r="G1673" s="41"/>
      <c r="H1673" s="21" t="s">
        <v>22</v>
      </c>
      <c r="I1673" s="21" t="s">
        <v>103</v>
      </c>
      <c r="J1673" s="21" t="s">
        <v>95</v>
      </c>
      <c r="K1673" s="203" t="s">
        <v>2286</v>
      </c>
      <c r="L1673" s="55"/>
      <c r="M1673" s="315">
        <v>0</v>
      </c>
      <c r="N1673" s="315">
        <v>218</v>
      </c>
      <c r="O1673" s="217">
        <f t="shared" si="26"/>
        <v>54178.989999999612</v>
      </c>
    </row>
    <row r="1674" spans="1:15" ht="22.05" hidden="1" customHeight="1" x14ac:dyDescent="0.2">
      <c r="A1674" s="216">
        <v>45736</v>
      </c>
      <c r="B1674" s="20" t="s">
        <v>185</v>
      </c>
      <c r="C1674" s="41">
        <v>54269</v>
      </c>
      <c r="D1674" s="22"/>
      <c r="E1674" s="203" t="s">
        <v>393</v>
      </c>
      <c r="F1674" s="20" t="s">
        <v>79</v>
      </c>
      <c r="G1674" s="41"/>
      <c r="H1674" s="21" t="s">
        <v>22</v>
      </c>
      <c r="I1674" s="21" t="s">
        <v>103</v>
      </c>
      <c r="J1674" s="21" t="s">
        <v>219</v>
      </c>
      <c r="K1674" s="203" t="s">
        <v>1241</v>
      </c>
      <c r="L1674" s="55"/>
      <c r="M1674" s="219">
        <v>0</v>
      </c>
      <c r="N1674" s="219">
        <v>1520</v>
      </c>
      <c r="O1674" s="217">
        <f t="shared" si="26"/>
        <v>52658.989999999612</v>
      </c>
    </row>
    <row r="1675" spans="1:15" ht="22.05" hidden="1" customHeight="1" x14ac:dyDescent="0.2">
      <c r="A1675" s="216">
        <v>45736</v>
      </c>
      <c r="B1675" s="20" t="s">
        <v>185</v>
      </c>
      <c r="C1675" s="41">
        <v>54270</v>
      </c>
      <c r="D1675" s="22"/>
      <c r="E1675" s="203" t="s">
        <v>2277</v>
      </c>
      <c r="F1675" s="20" t="s">
        <v>79</v>
      </c>
      <c r="G1675" s="41"/>
      <c r="H1675" s="21" t="s">
        <v>22</v>
      </c>
      <c r="I1675" s="21" t="s">
        <v>103</v>
      </c>
      <c r="J1675" s="21" t="s">
        <v>94</v>
      </c>
      <c r="K1675" s="203" t="s">
        <v>235</v>
      </c>
      <c r="L1675" s="55"/>
      <c r="M1675" s="219">
        <v>0</v>
      </c>
      <c r="N1675" s="219">
        <v>2863</v>
      </c>
      <c r="O1675" s="217">
        <f t="shared" si="26"/>
        <v>49795.989999999612</v>
      </c>
    </row>
    <row r="1676" spans="1:15" ht="22.05" hidden="1" customHeight="1" x14ac:dyDescent="0.2">
      <c r="A1676" s="216">
        <v>45736</v>
      </c>
      <c r="B1676" s="20" t="s">
        <v>185</v>
      </c>
      <c r="C1676" s="41">
        <v>54271</v>
      </c>
      <c r="D1676" s="22"/>
      <c r="E1676" s="202" t="s">
        <v>127</v>
      </c>
      <c r="F1676" s="20" t="s">
        <v>79</v>
      </c>
      <c r="G1676" s="41"/>
      <c r="H1676" s="21" t="s">
        <v>22</v>
      </c>
      <c r="I1676" s="21" t="s">
        <v>54</v>
      </c>
      <c r="J1676" s="21" t="s">
        <v>63</v>
      </c>
      <c r="K1676" s="203" t="s">
        <v>141</v>
      </c>
      <c r="L1676" s="55"/>
      <c r="M1676" s="219">
        <v>0</v>
      </c>
      <c r="N1676" s="219">
        <v>10000</v>
      </c>
      <c r="O1676" s="217">
        <f t="shared" si="26"/>
        <v>39795.989999999612</v>
      </c>
    </row>
    <row r="1677" spans="1:15" ht="22.05" hidden="1" customHeight="1" x14ac:dyDescent="0.2">
      <c r="A1677" s="216">
        <v>45736</v>
      </c>
      <c r="B1677" s="20" t="s">
        <v>185</v>
      </c>
      <c r="C1677" s="41">
        <v>54272</v>
      </c>
      <c r="D1677" s="22"/>
      <c r="E1677" s="203" t="s">
        <v>485</v>
      </c>
      <c r="F1677" s="20" t="s">
        <v>79</v>
      </c>
      <c r="G1677" s="41"/>
      <c r="H1677" s="21" t="s">
        <v>22</v>
      </c>
      <c r="I1677" s="21" t="s">
        <v>54</v>
      </c>
      <c r="J1677" s="21" t="s">
        <v>41</v>
      </c>
      <c r="K1677" s="203" t="s">
        <v>235</v>
      </c>
      <c r="L1677" s="55"/>
      <c r="M1677" s="219">
        <v>0</v>
      </c>
      <c r="N1677" s="219">
        <v>600</v>
      </c>
      <c r="O1677" s="217">
        <f t="shared" si="26"/>
        <v>39195.989999999612</v>
      </c>
    </row>
    <row r="1678" spans="1:15" ht="22.05" hidden="1" customHeight="1" x14ac:dyDescent="0.2">
      <c r="A1678" s="216">
        <v>45736</v>
      </c>
      <c r="B1678" s="20" t="s">
        <v>185</v>
      </c>
      <c r="C1678" s="41">
        <v>54273</v>
      </c>
      <c r="D1678" s="22"/>
      <c r="E1678" s="203" t="s">
        <v>2278</v>
      </c>
      <c r="F1678" s="20" t="s">
        <v>79</v>
      </c>
      <c r="G1678" s="41"/>
      <c r="H1678" s="21" t="s">
        <v>22</v>
      </c>
      <c r="I1678" s="21" t="s">
        <v>103</v>
      </c>
      <c r="J1678" s="21" t="s">
        <v>214</v>
      </c>
      <c r="K1678" s="203" t="s">
        <v>235</v>
      </c>
      <c r="L1678" s="55"/>
      <c r="M1678" s="219">
        <v>0</v>
      </c>
      <c r="N1678" s="219">
        <v>200</v>
      </c>
      <c r="O1678" s="217">
        <f t="shared" si="26"/>
        <v>38995.989999999612</v>
      </c>
    </row>
    <row r="1679" spans="1:15" ht="22.05" hidden="1" customHeight="1" x14ac:dyDescent="0.2">
      <c r="A1679" s="216">
        <v>45736</v>
      </c>
      <c r="B1679" s="20" t="s">
        <v>185</v>
      </c>
      <c r="C1679" s="41">
        <v>54274</v>
      </c>
      <c r="D1679" s="22"/>
      <c r="E1679" s="203" t="s">
        <v>2279</v>
      </c>
      <c r="F1679" s="20" t="s">
        <v>79</v>
      </c>
      <c r="G1679" s="41"/>
      <c r="H1679" s="21" t="s">
        <v>22</v>
      </c>
      <c r="I1679" s="21" t="s">
        <v>103</v>
      </c>
      <c r="J1679" s="21" t="s">
        <v>93</v>
      </c>
      <c r="K1679" s="203" t="s">
        <v>1499</v>
      </c>
      <c r="L1679" s="55"/>
      <c r="M1679" s="219">
        <v>0</v>
      </c>
      <c r="N1679" s="219">
        <v>360</v>
      </c>
      <c r="O1679" s="217">
        <f t="shared" si="26"/>
        <v>38635.989999999612</v>
      </c>
    </row>
    <row r="1680" spans="1:15" ht="22.05" hidden="1" customHeight="1" x14ac:dyDescent="0.2">
      <c r="A1680" s="216">
        <v>45736</v>
      </c>
      <c r="B1680" s="20" t="s">
        <v>185</v>
      </c>
      <c r="C1680" s="41">
        <v>54275</v>
      </c>
      <c r="D1680" s="22"/>
      <c r="E1680" s="203" t="s">
        <v>2280</v>
      </c>
      <c r="F1680" s="20" t="s">
        <v>79</v>
      </c>
      <c r="G1680" s="41"/>
      <c r="H1680" s="21" t="s">
        <v>22</v>
      </c>
      <c r="I1680" s="21" t="s">
        <v>103</v>
      </c>
      <c r="J1680" s="21" t="s">
        <v>94</v>
      </c>
      <c r="K1680" s="203" t="s">
        <v>235</v>
      </c>
      <c r="L1680" s="55"/>
      <c r="M1680" s="219">
        <v>0</v>
      </c>
      <c r="N1680" s="219">
        <v>1720</v>
      </c>
      <c r="O1680" s="217">
        <f t="shared" si="26"/>
        <v>36915.989999999612</v>
      </c>
    </row>
    <row r="1681" spans="1:15" ht="22.05" hidden="1" customHeight="1" x14ac:dyDescent="0.2">
      <c r="A1681" s="216">
        <v>45736</v>
      </c>
      <c r="B1681" s="20" t="s">
        <v>185</v>
      </c>
      <c r="C1681" s="41">
        <v>54276</v>
      </c>
      <c r="D1681" s="22"/>
      <c r="E1681" s="55" t="s">
        <v>675</v>
      </c>
      <c r="F1681" s="20" t="s">
        <v>79</v>
      </c>
      <c r="G1681" s="41"/>
      <c r="H1681" s="21" t="s">
        <v>22</v>
      </c>
      <c r="I1681" s="41" t="s">
        <v>54</v>
      </c>
      <c r="J1681" s="21" t="s">
        <v>41</v>
      </c>
      <c r="K1681" s="203" t="s">
        <v>235</v>
      </c>
      <c r="L1681" s="55"/>
      <c r="M1681" s="219">
        <v>0</v>
      </c>
      <c r="N1681" s="219">
        <v>200</v>
      </c>
      <c r="O1681" s="217">
        <f t="shared" si="26"/>
        <v>36715.989999999612</v>
      </c>
    </row>
    <row r="1682" spans="1:15" ht="22.05" hidden="1" customHeight="1" x14ac:dyDescent="0.2">
      <c r="A1682" s="216">
        <v>45736</v>
      </c>
      <c r="B1682" s="20" t="s">
        <v>185</v>
      </c>
      <c r="C1682" s="41">
        <v>54277</v>
      </c>
      <c r="D1682" s="22"/>
      <c r="E1682" s="55" t="s">
        <v>2281</v>
      </c>
      <c r="F1682" s="20" t="s">
        <v>79</v>
      </c>
      <c r="G1682" s="41"/>
      <c r="H1682" s="21" t="s">
        <v>21</v>
      </c>
      <c r="I1682" s="41" t="s">
        <v>81</v>
      </c>
      <c r="J1682" s="21" t="s">
        <v>179</v>
      </c>
      <c r="K1682" s="203"/>
      <c r="L1682" s="55"/>
      <c r="M1682" s="219">
        <v>200000</v>
      </c>
      <c r="N1682" s="219">
        <v>0</v>
      </c>
      <c r="O1682" s="217">
        <f t="shared" si="26"/>
        <v>236715.98999999961</v>
      </c>
    </row>
    <row r="1683" spans="1:15" ht="22.05" hidden="1" customHeight="1" x14ac:dyDescent="0.2">
      <c r="A1683" s="216">
        <v>45736</v>
      </c>
      <c r="B1683" s="20" t="s">
        <v>185</v>
      </c>
      <c r="C1683" s="41">
        <v>54278</v>
      </c>
      <c r="D1683" s="22"/>
      <c r="E1683" s="55" t="s">
        <v>2282</v>
      </c>
      <c r="F1683" s="20" t="s">
        <v>79</v>
      </c>
      <c r="G1683" s="41"/>
      <c r="H1683" s="21" t="s">
        <v>21</v>
      </c>
      <c r="I1683" s="41" t="s">
        <v>81</v>
      </c>
      <c r="J1683" s="21" t="s">
        <v>180</v>
      </c>
      <c r="K1683" s="203"/>
      <c r="L1683" s="55"/>
      <c r="M1683" s="219">
        <v>200000</v>
      </c>
      <c r="N1683" s="219">
        <v>0</v>
      </c>
      <c r="O1683" s="217">
        <f t="shared" si="26"/>
        <v>436715.98999999964</v>
      </c>
    </row>
    <row r="1684" spans="1:15" ht="22.05" hidden="1" customHeight="1" x14ac:dyDescent="0.2">
      <c r="A1684" s="216">
        <v>45736</v>
      </c>
      <c r="B1684" s="20" t="s">
        <v>185</v>
      </c>
      <c r="C1684" s="41">
        <v>54279</v>
      </c>
      <c r="D1684" s="22"/>
      <c r="E1684" s="55" t="s">
        <v>2283</v>
      </c>
      <c r="F1684" s="20" t="s">
        <v>79</v>
      </c>
      <c r="G1684" s="41"/>
      <c r="H1684" s="21" t="s">
        <v>21</v>
      </c>
      <c r="I1684" s="41" t="s">
        <v>29</v>
      </c>
      <c r="J1684" s="21" t="s">
        <v>201</v>
      </c>
      <c r="K1684" s="203"/>
      <c r="L1684" s="55"/>
      <c r="M1684" s="219">
        <v>20000</v>
      </c>
      <c r="N1684" s="219">
        <v>0</v>
      </c>
      <c r="O1684" s="217">
        <f t="shared" si="26"/>
        <v>456715.98999999964</v>
      </c>
    </row>
    <row r="1685" spans="1:15" ht="22.05" hidden="1" customHeight="1" x14ac:dyDescent="0.2">
      <c r="A1685" s="216">
        <v>45736</v>
      </c>
      <c r="B1685" s="20" t="s">
        <v>185</v>
      </c>
      <c r="C1685" s="41">
        <v>54280</v>
      </c>
      <c r="D1685" s="22"/>
      <c r="E1685" s="55" t="s">
        <v>2284</v>
      </c>
      <c r="F1685" s="20" t="s">
        <v>79</v>
      </c>
      <c r="G1685" s="41"/>
      <c r="H1685" s="21" t="s">
        <v>22</v>
      </c>
      <c r="I1685" s="41" t="s">
        <v>103</v>
      </c>
      <c r="J1685" s="21" t="s">
        <v>95</v>
      </c>
      <c r="K1685" s="203" t="s">
        <v>210</v>
      </c>
      <c r="L1685" s="55"/>
      <c r="M1685" s="219">
        <v>0</v>
      </c>
      <c r="N1685" s="219">
        <v>520</v>
      </c>
      <c r="O1685" s="217">
        <f t="shared" si="26"/>
        <v>456195.98999999964</v>
      </c>
    </row>
    <row r="1686" spans="1:15" ht="22.05" hidden="1" customHeight="1" x14ac:dyDescent="0.2">
      <c r="A1686" s="216">
        <v>45736</v>
      </c>
      <c r="B1686" s="20" t="s">
        <v>185</v>
      </c>
      <c r="C1686" s="41">
        <v>54281</v>
      </c>
      <c r="D1686" s="22"/>
      <c r="E1686" s="55" t="s">
        <v>2194</v>
      </c>
      <c r="F1686" s="20" t="s">
        <v>79</v>
      </c>
      <c r="G1686" s="41"/>
      <c r="H1686" s="21" t="s">
        <v>22</v>
      </c>
      <c r="I1686" s="41" t="s">
        <v>103</v>
      </c>
      <c r="J1686" s="21" t="s">
        <v>94</v>
      </c>
      <c r="K1686" s="203" t="s">
        <v>134</v>
      </c>
      <c r="L1686" s="55"/>
      <c r="M1686" s="219">
        <v>0</v>
      </c>
      <c r="N1686" s="219">
        <v>1000</v>
      </c>
      <c r="O1686" s="217">
        <f t="shared" si="26"/>
        <v>455195.98999999964</v>
      </c>
    </row>
    <row r="1687" spans="1:15" ht="22.05" hidden="1" customHeight="1" x14ac:dyDescent="0.2">
      <c r="A1687" s="216">
        <v>45736</v>
      </c>
      <c r="B1687" s="20" t="s">
        <v>185</v>
      </c>
      <c r="C1687" s="41">
        <v>54282</v>
      </c>
      <c r="D1687" s="22"/>
      <c r="E1687" s="55" t="s">
        <v>2112</v>
      </c>
      <c r="F1687" s="20" t="s">
        <v>79</v>
      </c>
      <c r="G1687" s="41"/>
      <c r="H1687" s="21" t="s">
        <v>22</v>
      </c>
      <c r="I1687" s="41" t="s">
        <v>103</v>
      </c>
      <c r="J1687" s="21" t="s">
        <v>94</v>
      </c>
      <c r="K1687" s="203" t="s">
        <v>2287</v>
      </c>
      <c r="L1687" s="55"/>
      <c r="M1687" s="219">
        <v>0</v>
      </c>
      <c r="N1687" s="219">
        <v>1294</v>
      </c>
      <c r="O1687" s="217">
        <f t="shared" si="26"/>
        <v>453901.98999999964</v>
      </c>
    </row>
    <row r="1688" spans="1:15" ht="22.05" hidden="1" customHeight="1" x14ac:dyDescent="0.2">
      <c r="A1688" s="216">
        <v>45736</v>
      </c>
      <c r="B1688" s="20" t="s">
        <v>185</v>
      </c>
      <c r="C1688" s="41">
        <v>54283</v>
      </c>
      <c r="D1688" s="22"/>
      <c r="E1688" s="55" t="s">
        <v>353</v>
      </c>
      <c r="F1688" s="20" t="s">
        <v>79</v>
      </c>
      <c r="G1688" s="41"/>
      <c r="H1688" s="21" t="s">
        <v>22</v>
      </c>
      <c r="I1688" s="41" t="s">
        <v>54</v>
      </c>
      <c r="J1688" s="21" t="s">
        <v>64</v>
      </c>
      <c r="K1688" s="203" t="s">
        <v>241</v>
      </c>
      <c r="L1688" s="55"/>
      <c r="M1688" s="219">
        <v>0</v>
      </c>
      <c r="N1688" s="219">
        <v>1200</v>
      </c>
      <c r="O1688" s="217">
        <f t="shared" si="26"/>
        <v>452701.98999999964</v>
      </c>
    </row>
    <row r="1689" spans="1:15" ht="22.05" hidden="1" customHeight="1" x14ac:dyDescent="0.2">
      <c r="A1689" s="216">
        <v>45736</v>
      </c>
      <c r="B1689" s="20" t="s">
        <v>185</v>
      </c>
      <c r="C1689" s="41">
        <v>54284</v>
      </c>
      <c r="D1689" s="22"/>
      <c r="E1689" s="55" t="s">
        <v>1791</v>
      </c>
      <c r="F1689" s="20" t="s">
        <v>79</v>
      </c>
      <c r="G1689" s="41"/>
      <c r="H1689" s="21" t="s">
        <v>22</v>
      </c>
      <c r="I1689" s="41" t="s">
        <v>103</v>
      </c>
      <c r="J1689" s="21" t="s">
        <v>94</v>
      </c>
      <c r="K1689" s="203" t="s">
        <v>2288</v>
      </c>
      <c r="L1689" s="55"/>
      <c r="M1689" s="219">
        <v>0</v>
      </c>
      <c r="N1689" s="219">
        <v>11600</v>
      </c>
      <c r="O1689" s="217">
        <f t="shared" si="26"/>
        <v>441101.98999999964</v>
      </c>
    </row>
    <row r="1690" spans="1:15" ht="22.05" hidden="1" customHeight="1" x14ac:dyDescent="0.2">
      <c r="A1690" s="216">
        <v>45736</v>
      </c>
      <c r="B1690" s="20" t="s">
        <v>185</v>
      </c>
      <c r="C1690" s="41">
        <v>54285</v>
      </c>
      <c r="D1690" s="22"/>
      <c r="E1690" s="55" t="s">
        <v>2199</v>
      </c>
      <c r="F1690" s="20" t="s">
        <v>79</v>
      </c>
      <c r="G1690" s="41"/>
      <c r="H1690" s="21" t="s">
        <v>22</v>
      </c>
      <c r="I1690" s="41" t="s">
        <v>103</v>
      </c>
      <c r="J1690" s="21" t="s">
        <v>94</v>
      </c>
      <c r="K1690" s="203" t="s">
        <v>210</v>
      </c>
      <c r="L1690" s="55"/>
      <c r="M1690" s="219">
        <v>0</v>
      </c>
      <c r="N1690" s="219">
        <v>750</v>
      </c>
      <c r="O1690" s="217">
        <f t="shared" si="26"/>
        <v>440351.98999999964</v>
      </c>
    </row>
    <row r="1691" spans="1:15" ht="22.05" hidden="1" customHeight="1" x14ac:dyDescent="0.2">
      <c r="A1691" s="216">
        <v>45737</v>
      </c>
      <c r="B1691" s="20" t="s">
        <v>185</v>
      </c>
      <c r="C1691" s="41">
        <v>54287</v>
      </c>
      <c r="D1691" s="22"/>
      <c r="E1691" s="55" t="s">
        <v>2289</v>
      </c>
      <c r="F1691" s="20" t="s">
        <v>79</v>
      </c>
      <c r="G1691" s="41"/>
      <c r="H1691" s="21" t="s">
        <v>21</v>
      </c>
      <c r="I1691" s="41" t="s">
        <v>81</v>
      </c>
      <c r="J1691" s="21" t="s">
        <v>184</v>
      </c>
      <c r="K1691" s="203"/>
      <c r="L1691" s="55"/>
      <c r="M1691" s="219">
        <v>250000</v>
      </c>
      <c r="N1691" s="219">
        <v>0</v>
      </c>
      <c r="O1691" s="217">
        <f t="shared" si="26"/>
        <v>690351.98999999964</v>
      </c>
    </row>
    <row r="1692" spans="1:15" ht="22.05" hidden="1" customHeight="1" x14ac:dyDescent="0.2">
      <c r="A1692" s="216">
        <v>45737</v>
      </c>
      <c r="B1692" s="20" t="s">
        <v>185</v>
      </c>
      <c r="C1692" s="41">
        <v>54288</v>
      </c>
      <c r="D1692" s="22"/>
      <c r="E1692" s="55" t="s">
        <v>2290</v>
      </c>
      <c r="F1692" s="20" t="s">
        <v>79</v>
      </c>
      <c r="G1692" s="41"/>
      <c r="H1692" s="21" t="s">
        <v>21</v>
      </c>
      <c r="I1692" s="41" t="s">
        <v>81</v>
      </c>
      <c r="J1692" s="21" t="s">
        <v>184</v>
      </c>
      <c r="K1692" s="203"/>
      <c r="L1692" s="55"/>
      <c r="M1692" s="219">
        <v>250000</v>
      </c>
      <c r="N1692" s="219">
        <v>0</v>
      </c>
      <c r="O1692" s="217">
        <f t="shared" si="26"/>
        <v>940351.98999999964</v>
      </c>
    </row>
    <row r="1693" spans="1:15" ht="22.05" hidden="1" customHeight="1" x14ac:dyDescent="0.2">
      <c r="A1693" s="216">
        <v>45737</v>
      </c>
      <c r="B1693" s="20" t="s">
        <v>185</v>
      </c>
      <c r="C1693" s="41">
        <v>54289</v>
      </c>
      <c r="D1693" s="22"/>
      <c r="E1693" s="55" t="s">
        <v>2291</v>
      </c>
      <c r="F1693" s="20" t="s">
        <v>79</v>
      </c>
      <c r="G1693" s="41"/>
      <c r="H1693" s="21" t="s">
        <v>22</v>
      </c>
      <c r="I1693" s="41" t="s">
        <v>103</v>
      </c>
      <c r="J1693" s="21" t="s">
        <v>94</v>
      </c>
      <c r="K1693" s="203" t="s">
        <v>413</v>
      </c>
      <c r="L1693" s="55"/>
      <c r="M1693" s="219">
        <v>0</v>
      </c>
      <c r="N1693" s="219">
        <v>1046</v>
      </c>
      <c r="O1693" s="217">
        <f t="shared" si="26"/>
        <v>939305.98999999964</v>
      </c>
    </row>
    <row r="1694" spans="1:15" ht="22.05" hidden="1" customHeight="1" x14ac:dyDescent="0.2">
      <c r="A1694" s="216">
        <v>45737</v>
      </c>
      <c r="B1694" s="20" t="s">
        <v>185</v>
      </c>
      <c r="C1694" s="41">
        <v>54290</v>
      </c>
      <c r="D1694" s="22"/>
      <c r="E1694" s="55" t="s">
        <v>2292</v>
      </c>
      <c r="F1694" s="20" t="s">
        <v>79</v>
      </c>
      <c r="G1694" s="41"/>
      <c r="H1694" s="21" t="s">
        <v>22</v>
      </c>
      <c r="I1694" s="41" t="s">
        <v>103</v>
      </c>
      <c r="J1694" s="21" t="s">
        <v>102</v>
      </c>
      <c r="K1694" s="203" t="s">
        <v>2306</v>
      </c>
      <c r="L1694" s="55"/>
      <c r="M1694" s="219">
        <v>0</v>
      </c>
      <c r="N1694" s="219">
        <v>1200</v>
      </c>
      <c r="O1694" s="217">
        <f t="shared" si="26"/>
        <v>938105.98999999964</v>
      </c>
    </row>
    <row r="1695" spans="1:15" ht="22.05" hidden="1" customHeight="1" x14ac:dyDescent="0.2">
      <c r="A1695" s="216">
        <v>45737</v>
      </c>
      <c r="B1695" s="20" t="s">
        <v>185</v>
      </c>
      <c r="C1695" s="41">
        <v>54291</v>
      </c>
      <c r="D1695" s="22"/>
      <c r="E1695" s="55" t="s">
        <v>2293</v>
      </c>
      <c r="F1695" s="20" t="s">
        <v>79</v>
      </c>
      <c r="G1695" s="41"/>
      <c r="H1695" s="21" t="s">
        <v>22</v>
      </c>
      <c r="I1695" s="41" t="s">
        <v>103</v>
      </c>
      <c r="J1695" s="21" t="s">
        <v>95</v>
      </c>
      <c r="K1695" s="203" t="s">
        <v>1529</v>
      </c>
      <c r="L1695" s="55"/>
      <c r="M1695" s="219">
        <v>0</v>
      </c>
      <c r="N1695" s="219">
        <v>600</v>
      </c>
      <c r="O1695" s="217">
        <f t="shared" si="26"/>
        <v>937505.98999999964</v>
      </c>
    </row>
    <row r="1696" spans="1:15" ht="22.05" hidden="1" customHeight="1" x14ac:dyDescent="0.2">
      <c r="A1696" s="216">
        <v>45737</v>
      </c>
      <c r="B1696" s="20" t="s">
        <v>185</v>
      </c>
      <c r="C1696" s="41">
        <v>54292</v>
      </c>
      <c r="D1696" s="22"/>
      <c r="E1696" s="55" t="s">
        <v>2294</v>
      </c>
      <c r="F1696" s="20" t="s">
        <v>79</v>
      </c>
      <c r="G1696" s="41"/>
      <c r="H1696" s="21" t="s">
        <v>22</v>
      </c>
      <c r="I1696" s="41" t="s">
        <v>55</v>
      </c>
      <c r="J1696" s="21" t="s">
        <v>73</v>
      </c>
      <c r="K1696" s="203" t="s">
        <v>2307</v>
      </c>
      <c r="L1696" s="55"/>
      <c r="M1696" s="219">
        <v>0</v>
      </c>
      <c r="N1696" s="219">
        <v>9785</v>
      </c>
      <c r="O1696" s="217">
        <f t="shared" si="26"/>
        <v>927720.98999999964</v>
      </c>
    </row>
    <row r="1697" spans="1:15" ht="22.05" hidden="1" customHeight="1" x14ac:dyDescent="0.2">
      <c r="A1697" s="216">
        <v>45737</v>
      </c>
      <c r="B1697" s="20" t="s">
        <v>185</v>
      </c>
      <c r="C1697" s="41">
        <v>54293</v>
      </c>
      <c r="D1697" s="22"/>
      <c r="E1697" s="55" t="s">
        <v>2295</v>
      </c>
      <c r="F1697" s="20" t="s">
        <v>79</v>
      </c>
      <c r="G1697" s="41"/>
      <c r="H1697" s="21" t="s">
        <v>22</v>
      </c>
      <c r="I1697" s="41" t="s">
        <v>55</v>
      </c>
      <c r="J1697" s="21" t="s">
        <v>261</v>
      </c>
      <c r="K1697" s="203" t="s">
        <v>806</v>
      </c>
      <c r="L1697" s="55"/>
      <c r="M1697" s="219">
        <v>0</v>
      </c>
      <c r="N1697" s="219">
        <v>5000</v>
      </c>
      <c r="O1697" s="217">
        <f t="shared" si="26"/>
        <v>922720.98999999964</v>
      </c>
    </row>
    <row r="1698" spans="1:15" ht="22.05" hidden="1" customHeight="1" x14ac:dyDescent="0.2">
      <c r="A1698" s="216">
        <v>45737</v>
      </c>
      <c r="B1698" s="20" t="s">
        <v>185</v>
      </c>
      <c r="C1698" s="41">
        <v>54294</v>
      </c>
      <c r="D1698" s="22"/>
      <c r="E1698" s="55" t="s">
        <v>2296</v>
      </c>
      <c r="F1698" s="20" t="s">
        <v>79</v>
      </c>
      <c r="G1698" s="41"/>
      <c r="H1698" s="21" t="s">
        <v>22</v>
      </c>
      <c r="I1698" s="41" t="s">
        <v>55</v>
      </c>
      <c r="J1698" s="21" t="s">
        <v>73</v>
      </c>
      <c r="K1698" s="203" t="s">
        <v>140</v>
      </c>
      <c r="L1698" s="55"/>
      <c r="M1698" s="219">
        <v>0</v>
      </c>
      <c r="N1698" s="219">
        <v>1500</v>
      </c>
      <c r="O1698" s="217">
        <f t="shared" si="26"/>
        <v>921220.98999999964</v>
      </c>
    </row>
    <row r="1699" spans="1:15" ht="22.05" hidden="1" customHeight="1" x14ac:dyDescent="0.2">
      <c r="A1699" s="216">
        <v>45737</v>
      </c>
      <c r="B1699" s="20" t="s">
        <v>185</v>
      </c>
      <c r="C1699" s="41">
        <v>54295</v>
      </c>
      <c r="D1699" s="22"/>
      <c r="E1699" s="55" t="s">
        <v>2297</v>
      </c>
      <c r="F1699" s="20" t="s">
        <v>79</v>
      </c>
      <c r="G1699" s="41"/>
      <c r="H1699" s="21" t="s">
        <v>22</v>
      </c>
      <c r="I1699" s="41" t="s">
        <v>103</v>
      </c>
      <c r="J1699" s="21" t="s">
        <v>94</v>
      </c>
      <c r="K1699" s="203" t="s">
        <v>140</v>
      </c>
      <c r="L1699" s="55"/>
      <c r="M1699" s="219">
        <v>0</v>
      </c>
      <c r="N1699" s="219">
        <v>1300</v>
      </c>
      <c r="O1699" s="217">
        <f t="shared" si="26"/>
        <v>919920.98999999964</v>
      </c>
    </row>
    <row r="1700" spans="1:15" ht="22.05" hidden="1" customHeight="1" x14ac:dyDescent="0.2">
      <c r="A1700" s="216">
        <v>45737</v>
      </c>
      <c r="B1700" s="20" t="s">
        <v>185</v>
      </c>
      <c r="C1700" s="41">
        <v>54296</v>
      </c>
      <c r="D1700" s="22"/>
      <c r="E1700" s="55" t="s">
        <v>375</v>
      </c>
      <c r="F1700" s="20" t="s">
        <v>79</v>
      </c>
      <c r="G1700" s="41"/>
      <c r="H1700" s="21" t="s">
        <v>22</v>
      </c>
      <c r="I1700" s="41" t="s">
        <v>54</v>
      </c>
      <c r="J1700" s="21" t="s">
        <v>61</v>
      </c>
      <c r="K1700" s="203" t="s">
        <v>387</v>
      </c>
      <c r="L1700" s="55"/>
      <c r="M1700" s="219">
        <v>0</v>
      </c>
      <c r="N1700" s="219">
        <v>1100</v>
      </c>
      <c r="O1700" s="217">
        <f t="shared" si="26"/>
        <v>918820.98999999964</v>
      </c>
    </row>
    <row r="1701" spans="1:15" ht="22.05" hidden="1" customHeight="1" x14ac:dyDescent="0.2">
      <c r="A1701" s="216">
        <v>45737</v>
      </c>
      <c r="B1701" s="20" t="s">
        <v>185</v>
      </c>
      <c r="C1701" s="41">
        <v>54297</v>
      </c>
      <c r="D1701" s="22"/>
      <c r="E1701" s="55" t="s">
        <v>376</v>
      </c>
      <c r="F1701" s="20" t="s">
        <v>79</v>
      </c>
      <c r="G1701" s="41"/>
      <c r="H1701" s="21" t="s">
        <v>22</v>
      </c>
      <c r="I1701" s="41" t="s">
        <v>54</v>
      </c>
      <c r="J1701" s="21" t="s">
        <v>41</v>
      </c>
      <c r="K1701" s="203" t="s">
        <v>387</v>
      </c>
      <c r="L1701" s="55"/>
      <c r="M1701" s="219">
        <v>0</v>
      </c>
      <c r="N1701" s="219">
        <v>2400</v>
      </c>
      <c r="O1701" s="217">
        <f t="shared" si="26"/>
        <v>916420.98999999964</v>
      </c>
    </row>
    <row r="1702" spans="1:15" ht="22.05" hidden="1" customHeight="1" x14ac:dyDescent="0.2">
      <c r="A1702" s="216">
        <v>45737</v>
      </c>
      <c r="B1702" s="20" t="s">
        <v>185</v>
      </c>
      <c r="C1702" s="41">
        <v>54298</v>
      </c>
      <c r="D1702" s="22"/>
      <c r="E1702" s="55" t="s">
        <v>157</v>
      </c>
      <c r="F1702" s="20" t="s">
        <v>79</v>
      </c>
      <c r="G1702" s="41"/>
      <c r="H1702" s="21" t="s">
        <v>22</v>
      </c>
      <c r="I1702" s="41" t="s">
        <v>103</v>
      </c>
      <c r="J1702" s="21" t="s">
        <v>60</v>
      </c>
      <c r="K1702" s="203" t="s">
        <v>2308</v>
      </c>
      <c r="L1702" s="55"/>
      <c r="M1702" s="219">
        <v>0</v>
      </c>
      <c r="N1702" s="219">
        <v>800</v>
      </c>
      <c r="O1702" s="217">
        <f t="shared" si="26"/>
        <v>915620.98999999964</v>
      </c>
    </row>
    <row r="1703" spans="1:15" ht="22.05" hidden="1" customHeight="1" x14ac:dyDescent="0.2">
      <c r="A1703" s="216">
        <v>45737</v>
      </c>
      <c r="B1703" s="20" t="s">
        <v>185</v>
      </c>
      <c r="C1703" s="41">
        <v>54299</v>
      </c>
      <c r="D1703" s="22"/>
      <c r="E1703" s="55" t="s">
        <v>2298</v>
      </c>
      <c r="F1703" s="20" t="s">
        <v>79</v>
      </c>
      <c r="G1703" s="41"/>
      <c r="H1703" s="21" t="s">
        <v>22</v>
      </c>
      <c r="I1703" s="41" t="s">
        <v>103</v>
      </c>
      <c r="J1703" s="21" t="s">
        <v>60</v>
      </c>
      <c r="K1703" s="203" t="s">
        <v>135</v>
      </c>
      <c r="L1703" s="55"/>
      <c r="M1703" s="219">
        <v>0</v>
      </c>
      <c r="N1703" s="219">
        <v>500</v>
      </c>
      <c r="O1703" s="217">
        <f t="shared" si="26"/>
        <v>915120.98999999964</v>
      </c>
    </row>
    <row r="1704" spans="1:15" ht="22.05" hidden="1" customHeight="1" x14ac:dyDescent="0.2">
      <c r="A1704" s="216">
        <v>45737</v>
      </c>
      <c r="B1704" s="20" t="s">
        <v>185</v>
      </c>
      <c r="C1704" s="41">
        <v>54300</v>
      </c>
      <c r="D1704" s="22"/>
      <c r="E1704" s="55" t="s">
        <v>1814</v>
      </c>
      <c r="F1704" s="20" t="s">
        <v>79</v>
      </c>
      <c r="G1704" s="41"/>
      <c r="H1704" s="21" t="s">
        <v>22</v>
      </c>
      <c r="I1704" s="41" t="s">
        <v>103</v>
      </c>
      <c r="J1704" s="21" t="s">
        <v>102</v>
      </c>
      <c r="K1704" s="203" t="s">
        <v>226</v>
      </c>
      <c r="L1704" s="55"/>
      <c r="M1704" s="219">
        <v>0</v>
      </c>
      <c r="N1704" s="219">
        <v>2000</v>
      </c>
      <c r="O1704" s="217">
        <f t="shared" si="26"/>
        <v>913120.98999999964</v>
      </c>
    </row>
    <row r="1705" spans="1:15" ht="22.05" hidden="1" customHeight="1" x14ac:dyDescent="0.2">
      <c r="A1705" s="216">
        <v>45737</v>
      </c>
      <c r="B1705" s="20" t="s">
        <v>185</v>
      </c>
      <c r="C1705" s="41">
        <v>54301</v>
      </c>
      <c r="D1705" s="22"/>
      <c r="E1705" s="55" t="s">
        <v>2299</v>
      </c>
      <c r="F1705" s="20" t="s">
        <v>79</v>
      </c>
      <c r="G1705" s="41"/>
      <c r="H1705" s="21" t="s">
        <v>22</v>
      </c>
      <c r="I1705" s="41" t="s">
        <v>53</v>
      </c>
      <c r="J1705" s="21" t="s">
        <v>113</v>
      </c>
      <c r="K1705" s="203" t="s">
        <v>226</v>
      </c>
      <c r="L1705" s="55"/>
      <c r="M1705" s="219">
        <v>0</v>
      </c>
      <c r="N1705" s="219">
        <v>2500</v>
      </c>
      <c r="O1705" s="217">
        <f t="shared" si="26"/>
        <v>910620.98999999964</v>
      </c>
    </row>
    <row r="1706" spans="1:15" ht="22.05" hidden="1" customHeight="1" x14ac:dyDescent="0.2">
      <c r="A1706" s="216">
        <v>45737</v>
      </c>
      <c r="B1706" s="20" t="s">
        <v>185</v>
      </c>
      <c r="C1706" s="41">
        <v>54302</v>
      </c>
      <c r="D1706" s="22"/>
      <c r="E1706" s="55" t="s">
        <v>2264</v>
      </c>
      <c r="F1706" s="20" t="s">
        <v>79</v>
      </c>
      <c r="G1706" s="41"/>
      <c r="H1706" s="21" t="s">
        <v>22</v>
      </c>
      <c r="I1706" s="41" t="s">
        <v>103</v>
      </c>
      <c r="J1706" s="21" t="s">
        <v>94</v>
      </c>
      <c r="K1706" s="203" t="s">
        <v>133</v>
      </c>
      <c r="L1706" s="55"/>
      <c r="M1706" s="219">
        <v>0</v>
      </c>
      <c r="N1706" s="219">
        <v>1500</v>
      </c>
      <c r="O1706" s="217">
        <f t="shared" si="26"/>
        <v>909120.98999999964</v>
      </c>
    </row>
    <row r="1707" spans="1:15" ht="22.05" hidden="1" customHeight="1" x14ac:dyDescent="0.2">
      <c r="A1707" s="216">
        <v>45737</v>
      </c>
      <c r="B1707" s="20" t="s">
        <v>185</v>
      </c>
      <c r="C1707" s="41">
        <v>54303</v>
      </c>
      <c r="D1707" s="22"/>
      <c r="E1707" s="55" t="s">
        <v>154</v>
      </c>
      <c r="F1707" s="20" t="s">
        <v>79</v>
      </c>
      <c r="G1707" s="41"/>
      <c r="H1707" s="21" t="s">
        <v>22</v>
      </c>
      <c r="I1707" s="41" t="s">
        <v>103</v>
      </c>
      <c r="J1707" s="21" t="s">
        <v>219</v>
      </c>
      <c r="K1707" s="203" t="s">
        <v>266</v>
      </c>
      <c r="L1707" s="55"/>
      <c r="M1707" s="219">
        <v>0</v>
      </c>
      <c r="N1707" s="219">
        <v>550</v>
      </c>
      <c r="O1707" s="217">
        <f t="shared" si="26"/>
        <v>908570.98999999964</v>
      </c>
    </row>
    <row r="1708" spans="1:15" ht="22.05" hidden="1" customHeight="1" x14ac:dyDescent="0.2">
      <c r="A1708" s="216">
        <v>45737</v>
      </c>
      <c r="B1708" s="20" t="s">
        <v>185</v>
      </c>
      <c r="C1708" s="41">
        <v>54304</v>
      </c>
      <c r="D1708" s="22"/>
      <c r="E1708" s="55" t="s">
        <v>2300</v>
      </c>
      <c r="F1708" s="20" t="s">
        <v>79</v>
      </c>
      <c r="G1708" s="41"/>
      <c r="H1708" s="21" t="s">
        <v>22</v>
      </c>
      <c r="I1708" s="41" t="s">
        <v>54</v>
      </c>
      <c r="J1708" s="21" t="s">
        <v>63</v>
      </c>
      <c r="K1708" s="203" t="s">
        <v>235</v>
      </c>
      <c r="L1708" s="55"/>
      <c r="M1708" s="219">
        <v>0</v>
      </c>
      <c r="N1708" s="219">
        <v>2000</v>
      </c>
      <c r="O1708" s="217">
        <f t="shared" si="26"/>
        <v>906570.98999999964</v>
      </c>
    </row>
    <row r="1709" spans="1:15" ht="22.05" hidden="1" customHeight="1" x14ac:dyDescent="0.2">
      <c r="A1709" s="216">
        <v>45737</v>
      </c>
      <c r="B1709" s="20" t="s">
        <v>185</v>
      </c>
      <c r="C1709" s="41">
        <v>54305</v>
      </c>
      <c r="D1709" s="22"/>
      <c r="E1709" s="55" t="s">
        <v>2189</v>
      </c>
      <c r="F1709" s="20" t="s">
        <v>79</v>
      </c>
      <c r="G1709" s="41"/>
      <c r="H1709" s="21" t="s">
        <v>22</v>
      </c>
      <c r="I1709" s="41" t="s">
        <v>80</v>
      </c>
      <c r="J1709" s="21" t="s">
        <v>66</v>
      </c>
      <c r="K1709" s="203" t="s">
        <v>135</v>
      </c>
      <c r="L1709" s="55"/>
      <c r="M1709" s="219">
        <v>0</v>
      </c>
      <c r="N1709" s="219">
        <v>250</v>
      </c>
      <c r="O1709" s="217">
        <f t="shared" si="26"/>
        <v>906320.98999999964</v>
      </c>
    </row>
    <row r="1710" spans="1:15" ht="22.05" hidden="1" customHeight="1" x14ac:dyDescent="0.2">
      <c r="A1710" s="216">
        <v>45737</v>
      </c>
      <c r="B1710" s="20" t="s">
        <v>185</v>
      </c>
      <c r="C1710" s="41">
        <v>54306</v>
      </c>
      <c r="D1710" s="22"/>
      <c r="E1710" s="55" t="s">
        <v>158</v>
      </c>
      <c r="F1710" s="20" t="s">
        <v>79</v>
      </c>
      <c r="G1710" s="41"/>
      <c r="H1710" s="21" t="s">
        <v>22</v>
      </c>
      <c r="I1710" s="41" t="s">
        <v>56</v>
      </c>
      <c r="J1710" s="21" t="s">
        <v>116</v>
      </c>
      <c r="K1710" s="203" t="s">
        <v>139</v>
      </c>
      <c r="L1710" s="55"/>
      <c r="M1710" s="219">
        <v>0</v>
      </c>
      <c r="N1710" s="219">
        <v>800</v>
      </c>
      <c r="O1710" s="217">
        <f t="shared" si="26"/>
        <v>905520.98999999964</v>
      </c>
    </row>
    <row r="1711" spans="1:15" ht="22.05" hidden="1" customHeight="1" x14ac:dyDescent="0.2">
      <c r="A1711" s="216">
        <v>45737</v>
      </c>
      <c r="B1711" s="20" t="s">
        <v>185</v>
      </c>
      <c r="C1711" s="41">
        <v>54307</v>
      </c>
      <c r="D1711" s="22"/>
      <c r="E1711" s="55" t="s">
        <v>2301</v>
      </c>
      <c r="F1711" s="20" t="s">
        <v>79</v>
      </c>
      <c r="G1711" s="41"/>
      <c r="H1711" s="21" t="s">
        <v>22</v>
      </c>
      <c r="I1711" s="41" t="s">
        <v>54</v>
      </c>
      <c r="J1711" s="21" t="s">
        <v>63</v>
      </c>
      <c r="K1711" s="203" t="s">
        <v>141</v>
      </c>
      <c r="L1711" s="55"/>
      <c r="M1711" s="219">
        <v>0</v>
      </c>
      <c r="N1711" s="219">
        <v>100</v>
      </c>
      <c r="O1711" s="217">
        <f t="shared" si="26"/>
        <v>905420.98999999964</v>
      </c>
    </row>
    <row r="1712" spans="1:15" ht="22.05" hidden="1" customHeight="1" x14ac:dyDescent="0.2">
      <c r="A1712" s="216">
        <v>45737</v>
      </c>
      <c r="B1712" s="20" t="s">
        <v>185</v>
      </c>
      <c r="C1712" s="41">
        <v>54308</v>
      </c>
      <c r="D1712" s="22"/>
      <c r="E1712" s="55" t="s">
        <v>2302</v>
      </c>
      <c r="F1712" s="20" t="s">
        <v>79</v>
      </c>
      <c r="G1712" s="41"/>
      <c r="H1712" s="21" t="s">
        <v>21</v>
      </c>
      <c r="I1712" s="41" t="s">
        <v>28</v>
      </c>
      <c r="J1712" s="21" t="s">
        <v>30</v>
      </c>
      <c r="K1712" s="203"/>
      <c r="L1712" s="55"/>
      <c r="M1712" s="219">
        <v>14200</v>
      </c>
      <c r="N1712" s="219">
        <v>0</v>
      </c>
      <c r="O1712" s="217">
        <f t="shared" si="26"/>
        <v>919620.98999999964</v>
      </c>
    </row>
    <row r="1713" spans="1:15" ht="22.05" hidden="1" customHeight="1" x14ac:dyDescent="0.2">
      <c r="A1713" s="216">
        <v>45737</v>
      </c>
      <c r="B1713" s="20" t="s">
        <v>185</v>
      </c>
      <c r="C1713" s="41">
        <v>54309</v>
      </c>
      <c r="D1713" s="22"/>
      <c r="E1713" s="55" t="s">
        <v>2303</v>
      </c>
      <c r="F1713" s="20" t="s">
        <v>79</v>
      </c>
      <c r="G1713" s="41"/>
      <c r="H1713" s="21" t="s">
        <v>22</v>
      </c>
      <c r="I1713" s="41" t="s">
        <v>54</v>
      </c>
      <c r="J1713" s="21" t="s">
        <v>32</v>
      </c>
      <c r="K1713" s="203" t="s">
        <v>390</v>
      </c>
      <c r="L1713" s="55"/>
      <c r="M1713" s="219">
        <v>0</v>
      </c>
      <c r="N1713" s="219">
        <v>40000</v>
      </c>
      <c r="O1713" s="217">
        <f t="shared" si="26"/>
        <v>879620.98999999964</v>
      </c>
    </row>
    <row r="1714" spans="1:15" ht="22.05" hidden="1" customHeight="1" x14ac:dyDescent="0.2">
      <c r="A1714" s="216">
        <v>45737</v>
      </c>
      <c r="B1714" s="20" t="s">
        <v>185</v>
      </c>
      <c r="C1714" s="41">
        <v>54310</v>
      </c>
      <c r="D1714" s="22"/>
      <c r="E1714" s="55" t="s">
        <v>1671</v>
      </c>
      <c r="F1714" s="20" t="s">
        <v>79</v>
      </c>
      <c r="G1714" s="41"/>
      <c r="H1714" s="21" t="s">
        <v>22</v>
      </c>
      <c r="I1714" s="41" t="s">
        <v>103</v>
      </c>
      <c r="J1714" s="21" t="s">
        <v>94</v>
      </c>
      <c r="K1714" s="203" t="s">
        <v>2309</v>
      </c>
      <c r="L1714" s="55"/>
      <c r="M1714" s="219">
        <v>0</v>
      </c>
      <c r="N1714" s="219">
        <v>9061</v>
      </c>
      <c r="O1714" s="217">
        <f t="shared" si="26"/>
        <v>870559.98999999964</v>
      </c>
    </row>
    <row r="1715" spans="1:15" ht="22.05" hidden="1" customHeight="1" x14ac:dyDescent="0.2">
      <c r="A1715" s="216">
        <v>45737</v>
      </c>
      <c r="B1715" s="20" t="s">
        <v>185</v>
      </c>
      <c r="C1715" s="41">
        <v>54311</v>
      </c>
      <c r="D1715" s="22"/>
      <c r="E1715" s="55" t="s">
        <v>1578</v>
      </c>
      <c r="F1715" s="20" t="s">
        <v>79</v>
      </c>
      <c r="G1715" s="41"/>
      <c r="H1715" s="21" t="s">
        <v>22</v>
      </c>
      <c r="I1715" s="41" t="s">
        <v>56</v>
      </c>
      <c r="J1715" s="21" t="s">
        <v>88</v>
      </c>
      <c r="K1715" s="203" t="s">
        <v>265</v>
      </c>
      <c r="L1715" s="55"/>
      <c r="M1715" s="219">
        <v>0</v>
      </c>
      <c r="N1715" s="219">
        <v>1500</v>
      </c>
      <c r="O1715" s="217">
        <f t="shared" si="26"/>
        <v>869059.98999999964</v>
      </c>
    </row>
    <row r="1716" spans="1:15" ht="22.05" hidden="1" customHeight="1" x14ac:dyDescent="0.2">
      <c r="A1716" s="216">
        <v>45737</v>
      </c>
      <c r="B1716" s="20" t="s">
        <v>185</v>
      </c>
      <c r="C1716" s="41">
        <v>54312</v>
      </c>
      <c r="D1716" s="22"/>
      <c r="E1716" s="55" t="s">
        <v>2304</v>
      </c>
      <c r="F1716" s="20" t="s">
        <v>79</v>
      </c>
      <c r="G1716" s="41"/>
      <c r="H1716" s="21" t="s">
        <v>22</v>
      </c>
      <c r="I1716" s="41" t="s">
        <v>54</v>
      </c>
      <c r="J1716" s="21" t="s">
        <v>63</v>
      </c>
      <c r="K1716" s="203" t="s">
        <v>2310</v>
      </c>
      <c r="L1716" s="55"/>
      <c r="M1716" s="219">
        <v>0</v>
      </c>
      <c r="N1716" s="219">
        <v>2941</v>
      </c>
      <c r="O1716" s="217">
        <f t="shared" si="26"/>
        <v>866118.98999999964</v>
      </c>
    </row>
    <row r="1717" spans="1:15" ht="22.05" hidden="1" customHeight="1" x14ac:dyDescent="0.2">
      <c r="A1717" s="216">
        <v>45737</v>
      </c>
      <c r="B1717" s="20" t="s">
        <v>185</v>
      </c>
      <c r="C1717" s="41">
        <v>54313</v>
      </c>
      <c r="D1717" s="22"/>
      <c r="E1717" s="55" t="s">
        <v>2305</v>
      </c>
      <c r="F1717" s="20" t="s">
        <v>79</v>
      </c>
      <c r="G1717" s="41"/>
      <c r="H1717" s="21" t="s">
        <v>22</v>
      </c>
      <c r="I1717" s="41" t="s">
        <v>103</v>
      </c>
      <c r="J1717" s="21" t="s">
        <v>94</v>
      </c>
      <c r="K1717" s="203" t="s">
        <v>2311</v>
      </c>
      <c r="L1717" s="55"/>
      <c r="M1717" s="219">
        <v>0</v>
      </c>
      <c r="N1717" s="219">
        <v>1035</v>
      </c>
      <c r="O1717" s="217">
        <f t="shared" si="26"/>
        <v>865083.98999999964</v>
      </c>
    </row>
    <row r="1718" spans="1:15" ht="22.05" hidden="1" customHeight="1" x14ac:dyDescent="0.2">
      <c r="A1718" s="216">
        <v>45738</v>
      </c>
      <c r="B1718" s="20" t="s">
        <v>185</v>
      </c>
      <c r="C1718" s="41">
        <v>54315</v>
      </c>
      <c r="D1718" s="22"/>
      <c r="E1718" s="55" t="s">
        <v>531</v>
      </c>
      <c r="F1718" s="20" t="s">
        <v>79</v>
      </c>
      <c r="G1718" s="41"/>
      <c r="H1718" s="21" t="s">
        <v>22</v>
      </c>
      <c r="I1718" s="41" t="s">
        <v>53</v>
      </c>
      <c r="J1718" s="21" t="s">
        <v>112</v>
      </c>
      <c r="K1718" s="203" t="s">
        <v>231</v>
      </c>
      <c r="L1718" s="55"/>
      <c r="M1718" s="219">
        <v>0</v>
      </c>
      <c r="N1718" s="219">
        <v>49900</v>
      </c>
      <c r="O1718" s="217">
        <f t="shared" ref="O1718:O1789" si="27">O1717+M1718-N1718</f>
        <v>815183.98999999964</v>
      </c>
    </row>
    <row r="1719" spans="1:15" ht="22.05" hidden="1" customHeight="1" x14ac:dyDescent="0.2">
      <c r="A1719" s="216">
        <v>45738</v>
      </c>
      <c r="B1719" s="20" t="s">
        <v>185</v>
      </c>
      <c r="C1719" s="41">
        <v>54316</v>
      </c>
      <c r="D1719" s="22"/>
      <c r="E1719" s="55" t="s">
        <v>2312</v>
      </c>
      <c r="F1719" s="20" t="s">
        <v>79</v>
      </c>
      <c r="G1719" s="41"/>
      <c r="H1719" s="21" t="s">
        <v>22</v>
      </c>
      <c r="I1719" s="41" t="s">
        <v>103</v>
      </c>
      <c r="J1719" s="21" t="s">
        <v>60</v>
      </c>
      <c r="K1719" s="203" t="s">
        <v>133</v>
      </c>
      <c r="L1719" s="55"/>
      <c r="M1719" s="219">
        <v>0</v>
      </c>
      <c r="N1719" s="219">
        <v>750</v>
      </c>
      <c r="O1719" s="217">
        <f t="shared" si="27"/>
        <v>814433.98999999964</v>
      </c>
    </row>
    <row r="1720" spans="1:15" ht="22.05" hidden="1" customHeight="1" x14ac:dyDescent="0.2">
      <c r="A1720" s="216">
        <v>45738</v>
      </c>
      <c r="B1720" s="20" t="s">
        <v>185</v>
      </c>
      <c r="C1720" s="41">
        <v>54317</v>
      </c>
      <c r="D1720" s="22"/>
      <c r="E1720" s="55" t="s">
        <v>2313</v>
      </c>
      <c r="F1720" s="20" t="s">
        <v>79</v>
      </c>
      <c r="G1720" s="41"/>
      <c r="H1720" s="21" t="s">
        <v>22</v>
      </c>
      <c r="I1720" s="41" t="s">
        <v>54</v>
      </c>
      <c r="J1720" s="21" t="s">
        <v>64</v>
      </c>
      <c r="K1720" s="203" t="s">
        <v>241</v>
      </c>
      <c r="L1720" s="55"/>
      <c r="M1720" s="219">
        <v>0</v>
      </c>
      <c r="N1720" s="219">
        <v>11600</v>
      </c>
      <c r="O1720" s="217">
        <f t="shared" si="27"/>
        <v>802833.98999999964</v>
      </c>
    </row>
    <row r="1721" spans="1:15" ht="22.05" hidden="1" customHeight="1" x14ac:dyDescent="0.2">
      <c r="A1721" s="216">
        <v>45738</v>
      </c>
      <c r="B1721" s="20" t="s">
        <v>185</v>
      </c>
      <c r="C1721" s="41">
        <v>54318</v>
      </c>
      <c r="D1721" s="22"/>
      <c r="E1721" s="55" t="s">
        <v>2048</v>
      </c>
      <c r="F1721" s="20" t="s">
        <v>79</v>
      </c>
      <c r="G1721" s="41"/>
      <c r="H1721" s="21" t="s">
        <v>22</v>
      </c>
      <c r="I1721" s="41" t="s">
        <v>54</v>
      </c>
      <c r="J1721" s="21" t="s">
        <v>64</v>
      </c>
      <c r="K1721" s="203" t="s">
        <v>465</v>
      </c>
      <c r="L1721" s="55"/>
      <c r="M1721" s="219">
        <v>0</v>
      </c>
      <c r="N1721" s="219">
        <v>19690</v>
      </c>
      <c r="O1721" s="217">
        <f t="shared" si="27"/>
        <v>783143.98999999964</v>
      </c>
    </row>
    <row r="1722" spans="1:15" ht="22.05" hidden="1" customHeight="1" x14ac:dyDescent="0.2">
      <c r="A1722" s="216">
        <v>45738</v>
      </c>
      <c r="B1722" s="20" t="s">
        <v>185</v>
      </c>
      <c r="C1722" s="41">
        <v>54319</v>
      </c>
      <c r="D1722" s="22"/>
      <c r="E1722" s="55" t="s">
        <v>150</v>
      </c>
      <c r="F1722" s="20" t="s">
        <v>79</v>
      </c>
      <c r="G1722" s="41"/>
      <c r="H1722" s="21" t="s">
        <v>22</v>
      </c>
      <c r="I1722" s="41" t="s">
        <v>81</v>
      </c>
      <c r="J1722" s="21" t="s">
        <v>200</v>
      </c>
      <c r="K1722" s="203" t="s">
        <v>122</v>
      </c>
      <c r="L1722" s="55"/>
      <c r="M1722" s="219">
        <v>0</v>
      </c>
      <c r="N1722" s="219">
        <v>205000</v>
      </c>
      <c r="O1722" s="217">
        <f t="shared" si="27"/>
        <v>578143.98999999964</v>
      </c>
    </row>
    <row r="1723" spans="1:15" ht="22.05" hidden="1" customHeight="1" x14ac:dyDescent="0.2">
      <c r="A1723" s="216">
        <v>45738</v>
      </c>
      <c r="B1723" s="20" t="s">
        <v>185</v>
      </c>
      <c r="C1723" s="41">
        <v>54320</v>
      </c>
      <c r="D1723" s="22"/>
      <c r="E1723" s="55" t="s">
        <v>2214</v>
      </c>
      <c r="F1723" s="20" t="s">
        <v>79</v>
      </c>
      <c r="G1723" s="41"/>
      <c r="H1723" s="21" t="s">
        <v>22</v>
      </c>
      <c r="I1723" s="41" t="s">
        <v>103</v>
      </c>
      <c r="J1723" s="21" t="s">
        <v>94</v>
      </c>
      <c r="K1723" s="203" t="s">
        <v>134</v>
      </c>
      <c r="L1723" s="55"/>
      <c r="M1723" s="219">
        <v>0</v>
      </c>
      <c r="N1723" s="219">
        <v>1500</v>
      </c>
      <c r="O1723" s="217">
        <f t="shared" si="27"/>
        <v>576643.98999999964</v>
      </c>
    </row>
    <row r="1724" spans="1:15" ht="22.05" hidden="1" customHeight="1" x14ac:dyDescent="0.2">
      <c r="A1724" s="216">
        <v>45738</v>
      </c>
      <c r="B1724" s="20" t="s">
        <v>185</v>
      </c>
      <c r="C1724" s="41">
        <v>54321</v>
      </c>
      <c r="D1724" s="22"/>
      <c r="E1724" s="55" t="s">
        <v>2314</v>
      </c>
      <c r="F1724" s="20" t="s">
        <v>79</v>
      </c>
      <c r="G1724" s="41"/>
      <c r="H1724" s="21" t="s">
        <v>22</v>
      </c>
      <c r="I1724" s="41" t="s">
        <v>103</v>
      </c>
      <c r="J1724" s="21" t="s">
        <v>97</v>
      </c>
      <c r="K1724" s="203" t="s">
        <v>134</v>
      </c>
      <c r="L1724" s="55"/>
      <c r="M1724" s="219">
        <v>0</v>
      </c>
      <c r="N1724" s="219">
        <v>900</v>
      </c>
      <c r="O1724" s="217">
        <f t="shared" si="27"/>
        <v>575743.98999999964</v>
      </c>
    </row>
    <row r="1725" spans="1:15" ht="22.05" hidden="1" customHeight="1" x14ac:dyDescent="0.2">
      <c r="A1725" s="216">
        <v>45738</v>
      </c>
      <c r="B1725" s="20" t="s">
        <v>185</v>
      </c>
      <c r="C1725" s="41">
        <v>54322</v>
      </c>
      <c r="D1725" s="22"/>
      <c r="E1725" s="49" t="s">
        <v>1607</v>
      </c>
      <c r="F1725" s="20" t="s">
        <v>79</v>
      </c>
      <c r="G1725" s="41"/>
      <c r="H1725" s="21" t="s">
        <v>22</v>
      </c>
      <c r="I1725" s="41" t="s">
        <v>103</v>
      </c>
      <c r="J1725" s="21" t="s">
        <v>94</v>
      </c>
      <c r="K1725" s="203" t="s">
        <v>122</v>
      </c>
      <c r="L1725" s="55"/>
      <c r="M1725" s="219">
        <v>0</v>
      </c>
      <c r="N1725" s="219">
        <v>500</v>
      </c>
      <c r="O1725" s="217">
        <f t="shared" si="27"/>
        <v>575243.98999999964</v>
      </c>
    </row>
    <row r="1726" spans="1:15" ht="22.05" hidden="1" customHeight="1" x14ac:dyDescent="0.2">
      <c r="A1726" s="216">
        <v>45738</v>
      </c>
      <c r="B1726" s="20" t="s">
        <v>185</v>
      </c>
      <c r="C1726" s="41">
        <v>54323</v>
      </c>
      <c r="D1726" s="22"/>
      <c r="E1726" s="55" t="s">
        <v>513</v>
      </c>
      <c r="F1726" s="20" t="s">
        <v>79</v>
      </c>
      <c r="G1726" s="41"/>
      <c r="H1726" s="21" t="s">
        <v>22</v>
      </c>
      <c r="I1726" s="41" t="s">
        <v>56</v>
      </c>
      <c r="J1726" s="21" t="s">
        <v>116</v>
      </c>
      <c r="K1726" s="203" t="s">
        <v>210</v>
      </c>
      <c r="L1726" s="55"/>
      <c r="M1726" s="219">
        <v>0</v>
      </c>
      <c r="N1726" s="219">
        <v>200</v>
      </c>
      <c r="O1726" s="217">
        <f t="shared" si="27"/>
        <v>575043.98999999964</v>
      </c>
    </row>
    <row r="1727" spans="1:15" ht="22.05" hidden="1" customHeight="1" x14ac:dyDescent="0.2">
      <c r="A1727" s="216">
        <v>45738</v>
      </c>
      <c r="B1727" s="20" t="s">
        <v>185</v>
      </c>
      <c r="C1727" s="41">
        <v>54324</v>
      </c>
      <c r="D1727" s="22"/>
      <c r="E1727" s="55" t="s">
        <v>158</v>
      </c>
      <c r="F1727" s="20" t="s">
        <v>79</v>
      </c>
      <c r="G1727" s="41"/>
      <c r="H1727" s="21" t="s">
        <v>22</v>
      </c>
      <c r="I1727" s="41" t="s">
        <v>56</v>
      </c>
      <c r="J1727" s="21" t="s">
        <v>116</v>
      </c>
      <c r="K1727" s="203" t="s">
        <v>139</v>
      </c>
      <c r="L1727" s="55"/>
      <c r="M1727" s="219">
        <v>0</v>
      </c>
      <c r="N1727" s="219">
        <v>450</v>
      </c>
      <c r="O1727" s="217">
        <f t="shared" si="27"/>
        <v>574593.98999999964</v>
      </c>
    </row>
    <row r="1728" spans="1:15" ht="22.05" hidden="1" customHeight="1" x14ac:dyDescent="0.2">
      <c r="A1728" s="216">
        <v>45738</v>
      </c>
      <c r="B1728" s="20" t="s">
        <v>185</v>
      </c>
      <c r="C1728" s="41">
        <v>54325</v>
      </c>
      <c r="D1728" s="22"/>
      <c r="E1728" s="55" t="s">
        <v>396</v>
      </c>
      <c r="F1728" s="20" t="s">
        <v>79</v>
      </c>
      <c r="G1728" s="41"/>
      <c r="H1728" s="21" t="s">
        <v>22</v>
      </c>
      <c r="I1728" s="41" t="s">
        <v>54</v>
      </c>
      <c r="J1728" s="21" t="s">
        <v>64</v>
      </c>
      <c r="K1728" s="203" t="s">
        <v>2323</v>
      </c>
      <c r="L1728" s="55"/>
      <c r="M1728" s="219">
        <v>0</v>
      </c>
      <c r="N1728" s="219">
        <v>10500</v>
      </c>
      <c r="O1728" s="217">
        <f t="shared" si="27"/>
        <v>564093.98999999964</v>
      </c>
    </row>
    <row r="1729" spans="1:15" ht="22.05" hidden="1" customHeight="1" x14ac:dyDescent="0.2">
      <c r="A1729" s="216">
        <v>45738</v>
      </c>
      <c r="B1729" s="20" t="s">
        <v>185</v>
      </c>
      <c r="C1729" s="41">
        <v>54326</v>
      </c>
      <c r="D1729" s="22"/>
      <c r="E1729" s="55" t="s">
        <v>204</v>
      </c>
      <c r="F1729" s="20" t="s">
        <v>79</v>
      </c>
      <c r="G1729" s="41"/>
      <c r="H1729" s="21" t="s">
        <v>22</v>
      </c>
      <c r="I1729" s="41" t="s">
        <v>56</v>
      </c>
      <c r="J1729" s="21" t="s">
        <v>212</v>
      </c>
      <c r="K1729" s="203" t="s">
        <v>235</v>
      </c>
      <c r="L1729" s="55"/>
      <c r="M1729" s="219">
        <v>0</v>
      </c>
      <c r="N1729" s="219">
        <v>1000</v>
      </c>
      <c r="O1729" s="217">
        <f t="shared" si="27"/>
        <v>563093.98999999964</v>
      </c>
    </row>
    <row r="1730" spans="1:15" ht="22.05" hidden="1" customHeight="1" x14ac:dyDescent="0.2">
      <c r="A1730" s="216">
        <v>45738</v>
      </c>
      <c r="B1730" s="20" t="s">
        <v>185</v>
      </c>
      <c r="C1730" s="41">
        <v>54327</v>
      </c>
      <c r="D1730" s="22"/>
      <c r="E1730" s="55" t="s">
        <v>538</v>
      </c>
      <c r="F1730" s="20" t="s">
        <v>79</v>
      </c>
      <c r="G1730" s="41"/>
      <c r="H1730" s="21" t="s">
        <v>22</v>
      </c>
      <c r="I1730" s="41" t="s">
        <v>103</v>
      </c>
      <c r="J1730" s="21" t="s">
        <v>214</v>
      </c>
      <c r="K1730" s="203" t="s">
        <v>368</v>
      </c>
      <c r="L1730" s="55"/>
      <c r="M1730" s="219">
        <v>0</v>
      </c>
      <c r="N1730" s="219">
        <v>150</v>
      </c>
      <c r="O1730" s="217">
        <f t="shared" si="27"/>
        <v>562943.98999999964</v>
      </c>
    </row>
    <row r="1731" spans="1:15" ht="22.05" hidden="1" customHeight="1" x14ac:dyDescent="0.2">
      <c r="A1731" s="216">
        <v>45738</v>
      </c>
      <c r="B1731" s="20" t="s">
        <v>185</v>
      </c>
      <c r="C1731" s="41">
        <v>54328</v>
      </c>
      <c r="D1731" s="22"/>
      <c r="E1731" s="55" t="s">
        <v>130</v>
      </c>
      <c r="F1731" s="20" t="s">
        <v>79</v>
      </c>
      <c r="G1731" s="41"/>
      <c r="H1731" s="21" t="s">
        <v>22</v>
      </c>
      <c r="I1731" s="41" t="s">
        <v>53</v>
      </c>
      <c r="J1731" s="21" t="s">
        <v>113</v>
      </c>
      <c r="K1731" s="203" t="s">
        <v>408</v>
      </c>
      <c r="L1731" s="55"/>
      <c r="M1731" s="219">
        <v>0</v>
      </c>
      <c r="N1731" s="219">
        <v>1000</v>
      </c>
      <c r="O1731" s="217">
        <f t="shared" si="27"/>
        <v>561943.98999999964</v>
      </c>
    </row>
    <row r="1732" spans="1:15" ht="22.05" hidden="1" customHeight="1" x14ac:dyDescent="0.2">
      <c r="A1732" s="216">
        <v>45738</v>
      </c>
      <c r="B1732" s="20" t="s">
        <v>185</v>
      </c>
      <c r="C1732" s="41">
        <v>54329</v>
      </c>
      <c r="D1732" s="22"/>
      <c r="E1732" s="55" t="s">
        <v>143</v>
      </c>
      <c r="F1732" s="20" t="s">
        <v>79</v>
      </c>
      <c r="G1732" s="41"/>
      <c r="H1732" s="21" t="s">
        <v>22</v>
      </c>
      <c r="I1732" s="41" t="s">
        <v>53</v>
      </c>
      <c r="J1732" s="21" t="s">
        <v>114</v>
      </c>
      <c r="K1732" s="203" t="s">
        <v>273</v>
      </c>
      <c r="L1732" s="55"/>
      <c r="M1732" s="219">
        <v>0</v>
      </c>
      <c r="N1732" s="219">
        <v>5500</v>
      </c>
      <c r="O1732" s="217">
        <f t="shared" si="27"/>
        <v>556443.98999999964</v>
      </c>
    </row>
    <row r="1733" spans="1:15" ht="22.05" hidden="1" customHeight="1" x14ac:dyDescent="0.2">
      <c r="A1733" s="216">
        <v>45738</v>
      </c>
      <c r="B1733" s="20" t="s">
        <v>185</v>
      </c>
      <c r="C1733" s="41">
        <v>54330</v>
      </c>
      <c r="D1733" s="22"/>
      <c r="E1733" s="55" t="s">
        <v>143</v>
      </c>
      <c r="F1733" s="20" t="s">
        <v>79</v>
      </c>
      <c r="G1733" s="41"/>
      <c r="H1733" s="21" t="s">
        <v>22</v>
      </c>
      <c r="I1733" s="41" t="s">
        <v>53</v>
      </c>
      <c r="J1733" s="21" t="s">
        <v>114</v>
      </c>
      <c r="K1733" s="203" t="s">
        <v>149</v>
      </c>
      <c r="L1733" s="55"/>
      <c r="M1733" s="219">
        <v>0</v>
      </c>
      <c r="N1733" s="219">
        <v>21700</v>
      </c>
      <c r="O1733" s="217">
        <f t="shared" si="27"/>
        <v>534743.98999999964</v>
      </c>
    </row>
    <row r="1734" spans="1:15" ht="22.05" hidden="1" customHeight="1" x14ac:dyDescent="0.2">
      <c r="A1734" s="216">
        <v>45738</v>
      </c>
      <c r="B1734" s="20" t="s">
        <v>185</v>
      </c>
      <c r="C1734" s="41">
        <v>54331</v>
      </c>
      <c r="D1734" s="22"/>
      <c r="E1734" s="55" t="s">
        <v>143</v>
      </c>
      <c r="F1734" s="20" t="s">
        <v>79</v>
      </c>
      <c r="G1734" s="41"/>
      <c r="H1734" s="21" t="s">
        <v>22</v>
      </c>
      <c r="I1734" s="41" t="s">
        <v>53</v>
      </c>
      <c r="J1734" s="21" t="s">
        <v>112</v>
      </c>
      <c r="K1734" s="203" t="s">
        <v>416</v>
      </c>
      <c r="L1734" s="55"/>
      <c r="M1734" s="219">
        <v>0</v>
      </c>
      <c r="N1734" s="219">
        <v>14836</v>
      </c>
      <c r="O1734" s="217">
        <f t="shared" si="27"/>
        <v>519907.98999999964</v>
      </c>
    </row>
    <row r="1735" spans="1:15" ht="22.05" hidden="1" customHeight="1" x14ac:dyDescent="0.2">
      <c r="A1735" s="216">
        <v>45738</v>
      </c>
      <c r="B1735" s="20" t="s">
        <v>185</v>
      </c>
      <c r="C1735" s="41">
        <v>54332</v>
      </c>
      <c r="D1735" s="22"/>
      <c r="E1735" s="55" t="s">
        <v>143</v>
      </c>
      <c r="F1735" s="20" t="s">
        <v>79</v>
      </c>
      <c r="G1735" s="41"/>
      <c r="H1735" s="21" t="s">
        <v>22</v>
      </c>
      <c r="I1735" s="41" t="s">
        <v>53</v>
      </c>
      <c r="J1735" s="21" t="s">
        <v>112</v>
      </c>
      <c r="K1735" s="304" t="s">
        <v>1701</v>
      </c>
      <c r="L1735" s="55"/>
      <c r="M1735" s="219">
        <v>0</v>
      </c>
      <c r="N1735" s="219">
        <v>23148</v>
      </c>
      <c r="O1735" s="217">
        <f t="shared" si="27"/>
        <v>496759.98999999964</v>
      </c>
    </row>
    <row r="1736" spans="1:15" ht="22.05" hidden="1" customHeight="1" x14ac:dyDescent="0.2">
      <c r="A1736" s="216">
        <v>45738</v>
      </c>
      <c r="B1736" s="20" t="s">
        <v>185</v>
      </c>
      <c r="C1736" s="41">
        <v>54333</v>
      </c>
      <c r="D1736" s="22"/>
      <c r="E1736" s="55" t="s">
        <v>143</v>
      </c>
      <c r="F1736" s="20" t="s">
        <v>79</v>
      </c>
      <c r="G1736" s="41"/>
      <c r="H1736" s="21" t="s">
        <v>22</v>
      </c>
      <c r="I1736" s="41" t="s">
        <v>53</v>
      </c>
      <c r="J1736" s="21" t="s">
        <v>112</v>
      </c>
      <c r="K1736" s="203" t="s">
        <v>1588</v>
      </c>
      <c r="L1736" s="55"/>
      <c r="M1736" s="219">
        <v>0</v>
      </c>
      <c r="N1736" s="219">
        <v>4375</v>
      </c>
      <c r="O1736" s="217">
        <f t="shared" si="27"/>
        <v>492384.98999999964</v>
      </c>
    </row>
    <row r="1737" spans="1:15" ht="22.05" hidden="1" customHeight="1" x14ac:dyDescent="0.2">
      <c r="A1737" s="216">
        <v>45738</v>
      </c>
      <c r="B1737" s="20" t="s">
        <v>185</v>
      </c>
      <c r="C1737" s="41">
        <v>54334</v>
      </c>
      <c r="D1737" s="22"/>
      <c r="E1737" s="55" t="s">
        <v>143</v>
      </c>
      <c r="F1737" s="20" t="s">
        <v>79</v>
      </c>
      <c r="G1737" s="41"/>
      <c r="H1737" s="21" t="s">
        <v>22</v>
      </c>
      <c r="I1737" s="41" t="s">
        <v>53</v>
      </c>
      <c r="J1737" s="21" t="s">
        <v>112</v>
      </c>
      <c r="K1737" s="203" t="s">
        <v>56</v>
      </c>
      <c r="L1737" s="55"/>
      <c r="M1737" s="219">
        <v>0</v>
      </c>
      <c r="N1737" s="219">
        <v>27450</v>
      </c>
      <c r="O1737" s="217">
        <f t="shared" si="27"/>
        <v>464934.98999999964</v>
      </c>
    </row>
    <row r="1738" spans="1:15" ht="22.05" hidden="1" customHeight="1" x14ac:dyDescent="0.2">
      <c r="A1738" s="216">
        <v>45738</v>
      </c>
      <c r="B1738" s="20" t="s">
        <v>185</v>
      </c>
      <c r="C1738" s="41">
        <v>54335</v>
      </c>
      <c r="D1738" s="22"/>
      <c r="E1738" s="55" t="s">
        <v>539</v>
      </c>
      <c r="F1738" s="20" t="s">
        <v>79</v>
      </c>
      <c r="G1738" s="41"/>
      <c r="H1738" s="21" t="s">
        <v>22</v>
      </c>
      <c r="I1738" s="41" t="s">
        <v>53</v>
      </c>
      <c r="J1738" s="21" t="s">
        <v>112</v>
      </c>
      <c r="K1738" s="203" t="s">
        <v>56</v>
      </c>
      <c r="L1738" s="55"/>
      <c r="M1738" s="219">
        <v>0</v>
      </c>
      <c r="N1738" s="219">
        <v>2583</v>
      </c>
      <c r="O1738" s="217">
        <f t="shared" si="27"/>
        <v>462351.98999999964</v>
      </c>
    </row>
    <row r="1739" spans="1:15" ht="22.05" hidden="1" customHeight="1" x14ac:dyDescent="0.2">
      <c r="A1739" s="216">
        <v>45738</v>
      </c>
      <c r="B1739" s="20" t="s">
        <v>185</v>
      </c>
      <c r="C1739" s="41">
        <v>54336</v>
      </c>
      <c r="D1739" s="22"/>
      <c r="E1739" s="328" t="s">
        <v>141</v>
      </c>
      <c r="F1739" s="329" t="s">
        <v>79</v>
      </c>
      <c r="G1739" s="330"/>
      <c r="H1739" s="331" t="s">
        <v>22</v>
      </c>
      <c r="I1739" s="331" t="s">
        <v>54</v>
      </c>
      <c r="J1739" s="331" t="s">
        <v>63</v>
      </c>
      <c r="K1739" s="332" t="s">
        <v>225</v>
      </c>
      <c r="L1739" s="333">
        <v>65000</v>
      </c>
      <c r="M1739" s="333">
        <v>0</v>
      </c>
      <c r="N1739" s="333">
        <v>10000</v>
      </c>
      <c r="O1739" s="217">
        <f t="shared" si="27"/>
        <v>452351.98999999964</v>
      </c>
    </row>
    <row r="1740" spans="1:15" ht="22.05" hidden="1" customHeight="1" x14ac:dyDescent="0.2">
      <c r="A1740" s="216">
        <v>45738</v>
      </c>
      <c r="B1740" s="20" t="s">
        <v>185</v>
      </c>
      <c r="C1740" s="41">
        <v>54336</v>
      </c>
      <c r="D1740" s="22"/>
      <c r="E1740" s="328" t="s">
        <v>559</v>
      </c>
      <c r="F1740" s="329" t="s">
        <v>79</v>
      </c>
      <c r="G1740" s="330"/>
      <c r="H1740" s="331" t="s">
        <v>22</v>
      </c>
      <c r="I1740" s="331" t="s">
        <v>54</v>
      </c>
      <c r="J1740" s="331" t="s">
        <v>41</v>
      </c>
      <c r="K1740" s="332" t="s">
        <v>225</v>
      </c>
      <c r="L1740" s="333">
        <v>65000</v>
      </c>
      <c r="M1740" s="333">
        <v>0</v>
      </c>
      <c r="N1740" s="333">
        <v>20000</v>
      </c>
      <c r="O1740" s="217">
        <f t="shared" si="27"/>
        <v>432351.98999999964</v>
      </c>
    </row>
    <row r="1741" spans="1:15" ht="22.05" hidden="1" customHeight="1" x14ac:dyDescent="0.2">
      <c r="A1741" s="216">
        <v>45738</v>
      </c>
      <c r="B1741" s="20" t="s">
        <v>185</v>
      </c>
      <c r="C1741" s="41">
        <v>54336</v>
      </c>
      <c r="D1741" s="22"/>
      <c r="E1741" s="328" t="s">
        <v>463</v>
      </c>
      <c r="F1741" s="329" t="s">
        <v>79</v>
      </c>
      <c r="G1741" s="330"/>
      <c r="H1741" s="331" t="s">
        <v>22</v>
      </c>
      <c r="I1741" s="331" t="s">
        <v>54</v>
      </c>
      <c r="J1741" s="331" t="s">
        <v>62</v>
      </c>
      <c r="K1741" s="332" t="s">
        <v>225</v>
      </c>
      <c r="L1741" s="333">
        <v>65000</v>
      </c>
      <c r="M1741" s="333">
        <v>0</v>
      </c>
      <c r="N1741" s="333">
        <v>30000</v>
      </c>
      <c r="O1741" s="217">
        <f t="shared" si="27"/>
        <v>402351.98999999964</v>
      </c>
    </row>
    <row r="1742" spans="1:15" ht="22.05" hidden="1" customHeight="1" x14ac:dyDescent="0.2">
      <c r="A1742" s="216">
        <v>45738</v>
      </c>
      <c r="B1742" s="20" t="s">
        <v>185</v>
      </c>
      <c r="C1742" s="41">
        <v>54336</v>
      </c>
      <c r="D1742" s="22"/>
      <c r="E1742" s="328" t="s">
        <v>561</v>
      </c>
      <c r="F1742" s="329" t="s">
        <v>79</v>
      </c>
      <c r="G1742" s="330"/>
      <c r="H1742" s="331" t="s">
        <v>22</v>
      </c>
      <c r="I1742" s="331" t="s">
        <v>54</v>
      </c>
      <c r="J1742" s="331" t="s">
        <v>63</v>
      </c>
      <c r="K1742" s="332" t="s">
        <v>225</v>
      </c>
      <c r="L1742" s="333">
        <v>65000</v>
      </c>
      <c r="M1742" s="333">
        <v>0</v>
      </c>
      <c r="N1742" s="333">
        <v>5000</v>
      </c>
      <c r="O1742" s="217">
        <f t="shared" si="27"/>
        <v>397351.98999999964</v>
      </c>
    </row>
    <row r="1743" spans="1:15" ht="22.05" hidden="1" customHeight="1" x14ac:dyDescent="0.2">
      <c r="A1743" s="216">
        <v>45738</v>
      </c>
      <c r="B1743" s="20" t="s">
        <v>185</v>
      </c>
      <c r="C1743" s="41">
        <v>54337</v>
      </c>
      <c r="D1743" s="22"/>
      <c r="E1743" s="55" t="s">
        <v>143</v>
      </c>
      <c r="F1743" s="20" t="s">
        <v>79</v>
      </c>
      <c r="G1743" s="41"/>
      <c r="H1743" s="21" t="s">
        <v>22</v>
      </c>
      <c r="I1743" s="41" t="s">
        <v>53</v>
      </c>
      <c r="J1743" s="21" t="s">
        <v>112</v>
      </c>
      <c r="K1743" s="203" t="s">
        <v>147</v>
      </c>
      <c r="L1743" s="55"/>
      <c r="M1743" s="219">
        <v>0</v>
      </c>
      <c r="N1743" s="219">
        <v>4619</v>
      </c>
      <c r="O1743" s="217">
        <f t="shared" si="27"/>
        <v>392732.98999999964</v>
      </c>
    </row>
    <row r="1744" spans="1:15" ht="22.05" hidden="1" customHeight="1" x14ac:dyDescent="0.2">
      <c r="A1744" s="216">
        <v>45738</v>
      </c>
      <c r="B1744" s="20" t="s">
        <v>185</v>
      </c>
      <c r="C1744" s="41">
        <v>54338</v>
      </c>
      <c r="D1744" s="22"/>
      <c r="E1744" s="55" t="s">
        <v>143</v>
      </c>
      <c r="F1744" s="20" t="s">
        <v>79</v>
      </c>
      <c r="G1744" s="41"/>
      <c r="H1744" s="21" t="s">
        <v>22</v>
      </c>
      <c r="I1744" s="41" t="s">
        <v>53</v>
      </c>
      <c r="J1744" s="21" t="s">
        <v>112</v>
      </c>
      <c r="K1744" s="203" t="s">
        <v>1589</v>
      </c>
      <c r="L1744" s="55"/>
      <c r="M1744" s="219">
        <v>0</v>
      </c>
      <c r="N1744" s="219">
        <v>15200</v>
      </c>
      <c r="O1744" s="217">
        <f t="shared" si="27"/>
        <v>377532.98999999964</v>
      </c>
    </row>
    <row r="1745" spans="1:15" ht="22.05" hidden="1" customHeight="1" x14ac:dyDescent="0.2">
      <c r="A1745" s="216">
        <v>45738</v>
      </c>
      <c r="B1745" s="20" t="s">
        <v>185</v>
      </c>
      <c r="C1745" s="41">
        <v>54339</v>
      </c>
      <c r="D1745" s="22"/>
      <c r="E1745" s="55" t="s">
        <v>143</v>
      </c>
      <c r="F1745" s="20" t="s">
        <v>79</v>
      </c>
      <c r="G1745" s="41"/>
      <c r="H1745" s="21" t="s">
        <v>22</v>
      </c>
      <c r="I1745" s="41" t="s">
        <v>53</v>
      </c>
      <c r="J1745" s="21" t="s">
        <v>112</v>
      </c>
      <c r="K1745" s="203" t="s">
        <v>1702</v>
      </c>
      <c r="L1745" s="55"/>
      <c r="M1745" s="219">
        <v>0</v>
      </c>
      <c r="N1745" s="219">
        <v>20700</v>
      </c>
      <c r="O1745" s="217">
        <f t="shared" si="27"/>
        <v>356832.98999999964</v>
      </c>
    </row>
    <row r="1746" spans="1:15" ht="22.05" hidden="1" customHeight="1" x14ac:dyDescent="0.2">
      <c r="A1746" s="216">
        <v>45738</v>
      </c>
      <c r="B1746" s="20" t="s">
        <v>185</v>
      </c>
      <c r="C1746" s="41">
        <v>54340</v>
      </c>
      <c r="D1746" s="22"/>
      <c r="E1746" s="49" t="s">
        <v>143</v>
      </c>
      <c r="F1746" s="20" t="s">
        <v>79</v>
      </c>
      <c r="G1746" s="41"/>
      <c r="H1746" s="21" t="s">
        <v>22</v>
      </c>
      <c r="I1746" s="41" t="s">
        <v>53</v>
      </c>
      <c r="J1746" s="21" t="s">
        <v>112</v>
      </c>
      <c r="K1746" s="203" t="s">
        <v>264</v>
      </c>
      <c r="L1746" s="55"/>
      <c r="M1746" s="219">
        <v>0</v>
      </c>
      <c r="N1746" s="219">
        <v>41398</v>
      </c>
      <c r="O1746" s="217">
        <f t="shared" si="27"/>
        <v>315434.98999999964</v>
      </c>
    </row>
    <row r="1747" spans="1:15" ht="22.05" hidden="1" customHeight="1" x14ac:dyDescent="0.2">
      <c r="A1747" s="216">
        <v>45738</v>
      </c>
      <c r="B1747" s="20" t="s">
        <v>185</v>
      </c>
      <c r="C1747" s="41">
        <v>54341</v>
      </c>
      <c r="D1747" s="22"/>
      <c r="E1747" s="55" t="s">
        <v>539</v>
      </c>
      <c r="F1747" s="20" t="s">
        <v>79</v>
      </c>
      <c r="G1747" s="41"/>
      <c r="H1747" s="21" t="s">
        <v>22</v>
      </c>
      <c r="I1747" s="41" t="s">
        <v>53</v>
      </c>
      <c r="J1747" s="21" t="s">
        <v>112</v>
      </c>
      <c r="K1747" s="203" t="s">
        <v>264</v>
      </c>
      <c r="L1747" s="55"/>
      <c r="M1747" s="219">
        <v>0</v>
      </c>
      <c r="N1747" s="219">
        <v>1662</v>
      </c>
      <c r="O1747" s="217">
        <f t="shared" si="27"/>
        <v>313772.98999999964</v>
      </c>
    </row>
    <row r="1748" spans="1:15" ht="22.05" hidden="1" customHeight="1" x14ac:dyDescent="0.2">
      <c r="A1748" s="216">
        <v>45738</v>
      </c>
      <c r="B1748" s="20" t="s">
        <v>185</v>
      </c>
      <c r="C1748" s="41">
        <v>54342</v>
      </c>
      <c r="D1748" s="22"/>
      <c r="E1748" s="55" t="s">
        <v>143</v>
      </c>
      <c r="F1748" s="20" t="s">
        <v>79</v>
      </c>
      <c r="G1748" s="41"/>
      <c r="H1748" s="21" t="s">
        <v>22</v>
      </c>
      <c r="I1748" s="41" t="s">
        <v>53</v>
      </c>
      <c r="J1748" s="21" t="s">
        <v>112</v>
      </c>
      <c r="K1748" s="203" t="s">
        <v>419</v>
      </c>
      <c r="L1748" s="55"/>
      <c r="M1748" s="219">
        <v>0</v>
      </c>
      <c r="N1748" s="219">
        <v>6095</v>
      </c>
      <c r="O1748" s="217">
        <f t="shared" si="27"/>
        <v>307677.98999999964</v>
      </c>
    </row>
    <row r="1749" spans="1:15" ht="22.05" hidden="1" customHeight="1" x14ac:dyDescent="0.2">
      <c r="A1749" s="216">
        <v>45738</v>
      </c>
      <c r="B1749" s="20" t="s">
        <v>185</v>
      </c>
      <c r="C1749" s="41">
        <v>54343</v>
      </c>
      <c r="D1749" s="22"/>
      <c r="E1749" s="55" t="s">
        <v>143</v>
      </c>
      <c r="F1749" s="20" t="s">
        <v>79</v>
      </c>
      <c r="G1749" s="41"/>
      <c r="H1749" s="21" t="s">
        <v>22</v>
      </c>
      <c r="I1749" s="41" t="s">
        <v>53</v>
      </c>
      <c r="J1749" s="21" t="s">
        <v>112</v>
      </c>
      <c r="K1749" s="203" t="s">
        <v>1703</v>
      </c>
      <c r="L1749" s="55"/>
      <c r="M1749" s="219">
        <v>0</v>
      </c>
      <c r="N1749" s="219">
        <v>16200</v>
      </c>
      <c r="O1749" s="217">
        <f t="shared" si="27"/>
        <v>291477.98999999964</v>
      </c>
    </row>
    <row r="1750" spans="1:15" ht="22.05" hidden="1" customHeight="1" x14ac:dyDescent="0.2">
      <c r="A1750" s="216">
        <v>45738</v>
      </c>
      <c r="B1750" s="20" t="s">
        <v>185</v>
      </c>
      <c r="C1750" s="41">
        <v>54344</v>
      </c>
      <c r="D1750" s="22"/>
      <c r="E1750" s="334" t="s">
        <v>143</v>
      </c>
      <c r="F1750" s="329" t="s">
        <v>79</v>
      </c>
      <c r="G1750" s="330"/>
      <c r="H1750" s="331" t="s">
        <v>22</v>
      </c>
      <c r="I1750" s="331" t="s">
        <v>53</v>
      </c>
      <c r="J1750" s="331" t="s">
        <v>112</v>
      </c>
      <c r="K1750" s="332" t="s">
        <v>145</v>
      </c>
      <c r="L1750" s="333">
        <v>32400</v>
      </c>
      <c r="M1750" s="333">
        <v>0</v>
      </c>
      <c r="N1750" s="333">
        <f>L1750-N1751-N1752-N1753-N1754-N1755</f>
        <v>19500</v>
      </c>
      <c r="O1750" s="217">
        <f t="shared" si="27"/>
        <v>271977.98999999964</v>
      </c>
    </row>
    <row r="1751" spans="1:15" ht="22.05" hidden="1" customHeight="1" x14ac:dyDescent="0.2">
      <c r="A1751" s="216">
        <v>45738</v>
      </c>
      <c r="B1751" s="20" t="s">
        <v>185</v>
      </c>
      <c r="C1751" s="41">
        <v>54344</v>
      </c>
      <c r="D1751" s="22"/>
      <c r="E1751" s="334" t="s">
        <v>558</v>
      </c>
      <c r="F1751" s="329" t="s">
        <v>79</v>
      </c>
      <c r="G1751" s="330"/>
      <c r="H1751" s="331" t="s">
        <v>22</v>
      </c>
      <c r="I1751" s="331" t="s">
        <v>54</v>
      </c>
      <c r="J1751" s="331" t="s">
        <v>61</v>
      </c>
      <c r="K1751" s="332" t="s">
        <v>145</v>
      </c>
      <c r="L1751" s="333">
        <v>32400</v>
      </c>
      <c r="M1751" s="333">
        <v>0</v>
      </c>
      <c r="N1751" s="333">
        <v>1800</v>
      </c>
      <c r="O1751" s="217">
        <f t="shared" si="27"/>
        <v>270177.98999999964</v>
      </c>
    </row>
    <row r="1752" spans="1:15" ht="22.05" hidden="1" customHeight="1" x14ac:dyDescent="0.2">
      <c r="A1752" s="216">
        <v>45738</v>
      </c>
      <c r="B1752" s="20" t="s">
        <v>185</v>
      </c>
      <c r="C1752" s="41">
        <v>54344</v>
      </c>
      <c r="D1752" s="22"/>
      <c r="E1752" s="328" t="s">
        <v>555</v>
      </c>
      <c r="F1752" s="329" t="s">
        <v>79</v>
      </c>
      <c r="G1752" s="330"/>
      <c r="H1752" s="331" t="s">
        <v>22</v>
      </c>
      <c r="I1752" s="331" t="s">
        <v>54</v>
      </c>
      <c r="J1752" s="331" t="s">
        <v>61</v>
      </c>
      <c r="K1752" s="332" t="s">
        <v>145</v>
      </c>
      <c r="L1752" s="333">
        <v>32400</v>
      </c>
      <c r="M1752" s="333">
        <v>0</v>
      </c>
      <c r="N1752" s="333">
        <v>1500</v>
      </c>
      <c r="O1752" s="217">
        <f t="shared" si="27"/>
        <v>268677.98999999964</v>
      </c>
    </row>
    <row r="1753" spans="1:15" ht="22.05" hidden="1" customHeight="1" x14ac:dyDescent="0.2">
      <c r="A1753" s="216">
        <v>45738</v>
      </c>
      <c r="B1753" s="20" t="s">
        <v>185</v>
      </c>
      <c r="C1753" s="41">
        <v>54344</v>
      </c>
      <c r="D1753" s="22"/>
      <c r="E1753" s="328" t="s">
        <v>556</v>
      </c>
      <c r="F1753" s="329" t="s">
        <v>79</v>
      </c>
      <c r="G1753" s="330"/>
      <c r="H1753" s="331" t="s">
        <v>22</v>
      </c>
      <c r="I1753" s="331" t="s">
        <v>54</v>
      </c>
      <c r="J1753" s="331" t="s">
        <v>32</v>
      </c>
      <c r="K1753" s="332" t="s">
        <v>145</v>
      </c>
      <c r="L1753" s="333">
        <v>32400</v>
      </c>
      <c r="M1753" s="333">
        <v>0</v>
      </c>
      <c r="N1753" s="333">
        <v>6000</v>
      </c>
      <c r="O1753" s="217">
        <f t="shared" si="27"/>
        <v>262677.98999999964</v>
      </c>
    </row>
    <row r="1754" spans="1:15" ht="22.05" hidden="1" customHeight="1" x14ac:dyDescent="0.2">
      <c r="A1754" s="216">
        <v>45738</v>
      </c>
      <c r="B1754" s="20" t="s">
        <v>185</v>
      </c>
      <c r="C1754" s="41">
        <v>54344</v>
      </c>
      <c r="D1754" s="22"/>
      <c r="E1754" s="328" t="s">
        <v>557</v>
      </c>
      <c r="F1754" s="329" t="s">
        <v>79</v>
      </c>
      <c r="G1754" s="330"/>
      <c r="H1754" s="331" t="s">
        <v>22</v>
      </c>
      <c r="I1754" s="331" t="s">
        <v>54</v>
      </c>
      <c r="J1754" s="331" t="s">
        <v>63</v>
      </c>
      <c r="K1754" s="332" t="s">
        <v>145</v>
      </c>
      <c r="L1754" s="333">
        <v>32400</v>
      </c>
      <c r="M1754" s="333">
        <v>0</v>
      </c>
      <c r="N1754" s="333">
        <v>1800</v>
      </c>
      <c r="O1754" s="217">
        <f t="shared" si="27"/>
        <v>260877.98999999964</v>
      </c>
    </row>
    <row r="1755" spans="1:15" ht="22.05" hidden="1" customHeight="1" x14ac:dyDescent="0.2">
      <c r="A1755" s="216">
        <v>45738</v>
      </c>
      <c r="B1755" s="20" t="s">
        <v>185</v>
      </c>
      <c r="C1755" s="41">
        <v>54344</v>
      </c>
      <c r="D1755" s="22"/>
      <c r="E1755" s="328" t="s">
        <v>2525</v>
      </c>
      <c r="F1755" s="329" t="s">
        <v>79</v>
      </c>
      <c r="G1755" s="330"/>
      <c r="H1755" s="331" t="s">
        <v>22</v>
      </c>
      <c r="I1755" s="331" t="s">
        <v>54</v>
      </c>
      <c r="J1755" s="331" t="s">
        <v>63</v>
      </c>
      <c r="K1755" s="332" t="s">
        <v>145</v>
      </c>
      <c r="L1755" s="333">
        <v>32400</v>
      </c>
      <c r="M1755" s="333">
        <v>0</v>
      </c>
      <c r="N1755" s="333">
        <v>1800</v>
      </c>
      <c r="O1755" s="217">
        <f t="shared" si="27"/>
        <v>259077.98999999964</v>
      </c>
    </row>
    <row r="1756" spans="1:15" ht="22.05" hidden="1" customHeight="1" x14ac:dyDescent="0.2">
      <c r="A1756" s="216">
        <v>45738</v>
      </c>
      <c r="B1756" s="20" t="s">
        <v>185</v>
      </c>
      <c r="C1756" s="41">
        <v>54345</v>
      </c>
      <c r="D1756" s="22"/>
      <c r="E1756" s="55" t="s">
        <v>539</v>
      </c>
      <c r="F1756" s="20" t="s">
        <v>79</v>
      </c>
      <c r="G1756" s="41"/>
      <c r="H1756" s="21" t="s">
        <v>22</v>
      </c>
      <c r="I1756" s="41" t="s">
        <v>53</v>
      </c>
      <c r="J1756" s="21" t="s">
        <v>112</v>
      </c>
      <c r="K1756" s="203" t="s">
        <v>145</v>
      </c>
      <c r="L1756" s="55"/>
      <c r="M1756" s="219">
        <v>0</v>
      </c>
      <c r="N1756" s="219">
        <v>1333</v>
      </c>
      <c r="O1756" s="217">
        <f t="shared" si="27"/>
        <v>257744.98999999964</v>
      </c>
    </row>
    <row r="1757" spans="1:15" ht="22.05" hidden="1" customHeight="1" x14ac:dyDescent="0.2">
      <c r="A1757" s="216">
        <v>45738</v>
      </c>
      <c r="B1757" s="20" t="s">
        <v>185</v>
      </c>
      <c r="C1757" s="41">
        <v>54346</v>
      </c>
      <c r="D1757" s="22"/>
      <c r="E1757" s="55" t="s">
        <v>1631</v>
      </c>
      <c r="F1757" s="20" t="s">
        <v>79</v>
      </c>
      <c r="G1757" s="41"/>
      <c r="H1757" s="21" t="s">
        <v>22</v>
      </c>
      <c r="I1757" s="41" t="s">
        <v>103</v>
      </c>
      <c r="J1757" s="21" t="s">
        <v>94</v>
      </c>
      <c r="K1757" s="203" t="s">
        <v>368</v>
      </c>
      <c r="L1757" s="55"/>
      <c r="M1757" s="219">
        <v>0</v>
      </c>
      <c r="N1757" s="219">
        <v>1000</v>
      </c>
      <c r="O1757" s="217">
        <f t="shared" si="27"/>
        <v>256744.98999999964</v>
      </c>
    </row>
    <row r="1758" spans="1:15" ht="22.05" hidden="1" customHeight="1" x14ac:dyDescent="0.2">
      <c r="A1758" s="216">
        <v>45738</v>
      </c>
      <c r="B1758" s="20" t="s">
        <v>185</v>
      </c>
      <c r="C1758" s="41">
        <v>54347</v>
      </c>
      <c r="D1758" s="22"/>
      <c r="E1758" s="55" t="s">
        <v>2315</v>
      </c>
      <c r="F1758" s="20" t="s">
        <v>79</v>
      </c>
      <c r="G1758" s="41"/>
      <c r="H1758" s="21" t="s">
        <v>22</v>
      </c>
      <c r="I1758" s="41" t="s">
        <v>103</v>
      </c>
      <c r="J1758" s="21" t="s">
        <v>94</v>
      </c>
      <c r="K1758" s="203" t="s">
        <v>441</v>
      </c>
      <c r="L1758" s="55"/>
      <c r="M1758" s="219">
        <v>0</v>
      </c>
      <c r="N1758" s="219">
        <v>500</v>
      </c>
      <c r="O1758" s="217">
        <f t="shared" si="27"/>
        <v>256244.98999999964</v>
      </c>
    </row>
    <row r="1759" spans="1:15" ht="22.05" hidden="1" customHeight="1" x14ac:dyDescent="0.2">
      <c r="A1759" s="216">
        <v>45738</v>
      </c>
      <c r="B1759" s="20" t="s">
        <v>185</v>
      </c>
      <c r="C1759" s="41">
        <v>54348</v>
      </c>
      <c r="D1759" s="22"/>
      <c r="E1759" s="55" t="s">
        <v>166</v>
      </c>
      <c r="F1759" s="20" t="s">
        <v>79</v>
      </c>
      <c r="G1759" s="41"/>
      <c r="H1759" s="21" t="s">
        <v>22</v>
      </c>
      <c r="I1759" s="41" t="s">
        <v>56</v>
      </c>
      <c r="J1759" s="21" t="s">
        <v>116</v>
      </c>
      <c r="K1759" s="203" t="s">
        <v>441</v>
      </c>
      <c r="L1759" s="55"/>
      <c r="M1759" s="219">
        <v>0</v>
      </c>
      <c r="N1759" s="219">
        <v>200</v>
      </c>
      <c r="O1759" s="217">
        <f t="shared" si="27"/>
        <v>256044.98999999964</v>
      </c>
    </row>
    <row r="1760" spans="1:15" ht="22.05" hidden="1" customHeight="1" x14ac:dyDescent="0.2">
      <c r="A1760" s="216">
        <v>45738</v>
      </c>
      <c r="B1760" s="20" t="s">
        <v>185</v>
      </c>
      <c r="C1760" s="41">
        <v>54349</v>
      </c>
      <c r="D1760" s="22"/>
      <c r="E1760" s="55" t="s">
        <v>402</v>
      </c>
      <c r="F1760" s="20" t="s">
        <v>79</v>
      </c>
      <c r="G1760" s="41"/>
      <c r="H1760" s="21" t="s">
        <v>22</v>
      </c>
      <c r="I1760" s="41" t="s">
        <v>80</v>
      </c>
      <c r="J1760" s="21" t="s">
        <v>66</v>
      </c>
      <c r="K1760" s="203" t="s">
        <v>544</v>
      </c>
      <c r="L1760" s="55"/>
      <c r="M1760" s="219">
        <v>0</v>
      </c>
      <c r="N1760" s="219">
        <v>700</v>
      </c>
      <c r="O1760" s="217">
        <f t="shared" si="27"/>
        <v>255344.98999999964</v>
      </c>
    </row>
    <row r="1761" spans="1:15" ht="22.05" hidden="1" customHeight="1" x14ac:dyDescent="0.2">
      <c r="A1761" s="216">
        <v>45738</v>
      </c>
      <c r="B1761" s="20" t="s">
        <v>185</v>
      </c>
      <c r="C1761" s="41">
        <v>54350</v>
      </c>
      <c r="D1761" s="22"/>
      <c r="E1761" s="55" t="s">
        <v>1791</v>
      </c>
      <c r="F1761" s="20" t="s">
        <v>79</v>
      </c>
      <c r="G1761" s="41"/>
      <c r="H1761" s="21" t="s">
        <v>22</v>
      </c>
      <c r="I1761" s="41" t="s">
        <v>103</v>
      </c>
      <c r="J1761" s="21" t="s">
        <v>94</v>
      </c>
      <c r="K1761" s="203" t="s">
        <v>2288</v>
      </c>
      <c r="L1761" s="55"/>
      <c r="M1761" s="219">
        <v>0</v>
      </c>
      <c r="N1761" s="219">
        <v>11600</v>
      </c>
      <c r="O1761" s="217">
        <f t="shared" si="27"/>
        <v>243744.98999999964</v>
      </c>
    </row>
    <row r="1762" spans="1:15" ht="22.05" hidden="1" customHeight="1" x14ac:dyDescent="0.2">
      <c r="A1762" s="216">
        <v>45738</v>
      </c>
      <c r="B1762" s="20" t="s">
        <v>185</v>
      </c>
      <c r="C1762" s="41">
        <v>54351</v>
      </c>
      <c r="D1762" s="22"/>
      <c r="E1762" s="55" t="s">
        <v>2199</v>
      </c>
      <c r="F1762" s="20" t="s">
        <v>79</v>
      </c>
      <c r="G1762" s="41"/>
      <c r="H1762" s="21" t="s">
        <v>22</v>
      </c>
      <c r="I1762" s="41" t="s">
        <v>103</v>
      </c>
      <c r="J1762" s="21" t="s">
        <v>94</v>
      </c>
      <c r="K1762" s="203" t="s">
        <v>210</v>
      </c>
      <c r="L1762" s="55"/>
      <c r="M1762" s="219">
        <v>0</v>
      </c>
      <c r="N1762" s="219">
        <v>500</v>
      </c>
      <c r="O1762" s="217">
        <f t="shared" si="27"/>
        <v>243244.98999999964</v>
      </c>
    </row>
    <row r="1763" spans="1:15" ht="22.05" hidden="1" customHeight="1" x14ac:dyDescent="0.2">
      <c r="A1763" s="216">
        <v>45738</v>
      </c>
      <c r="B1763" s="20" t="s">
        <v>185</v>
      </c>
      <c r="C1763" s="41">
        <v>54352</v>
      </c>
      <c r="D1763" s="22"/>
      <c r="E1763" s="55" t="s">
        <v>162</v>
      </c>
      <c r="F1763" s="20" t="s">
        <v>79</v>
      </c>
      <c r="G1763" s="41"/>
      <c r="H1763" s="21" t="s">
        <v>21</v>
      </c>
      <c r="I1763" s="41" t="s">
        <v>81</v>
      </c>
      <c r="J1763" s="21" t="s">
        <v>200</v>
      </c>
      <c r="K1763" s="203"/>
      <c r="L1763" s="55"/>
      <c r="M1763" s="219">
        <v>10000</v>
      </c>
      <c r="N1763" s="219">
        <v>0</v>
      </c>
      <c r="O1763" s="217">
        <f t="shared" si="27"/>
        <v>253244.98999999964</v>
      </c>
    </row>
    <row r="1764" spans="1:15" ht="22.05" hidden="1" customHeight="1" x14ac:dyDescent="0.2">
      <c r="A1764" s="216">
        <v>45738</v>
      </c>
      <c r="B1764" s="20" t="s">
        <v>185</v>
      </c>
      <c r="C1764" s="41">
        <v>54353</v>
      </c>
      <c r="D1764" s="22"/>
      <c r="E1764" s="55" t="s">
        <v>2316</v>
      </c>
      <c r="F1764" s="20" t="s">
        <v>79</v>
      </c>
      <c r="G1764" s="41"/>
      <c r="H1764" s="21" t="s">
        <v>22</v>
      </c>
      <c r="I1764" s="41" t="s">
        <v>103</v>
      </c>
      <c r="J1764" s="21" t="s">
        <v>92</v>
      </c>
      <c r="K1764" s="203" t="s">
        <v>2324</v>
      </c>
      <c r="L1764" s="55"/>
      <c r="M1764" s="219">
        <v>0</v>
      </c>
      <c r="N1764" s="219">
        <v>1100</v>
      </c>
      <c r="O1764" s="217">
        <f t="shared" si="27"/>
        <v>252144.98999999964</v>
      </c>
    </row>
    <row r="1765" spans="1:15" ht="22.05" hidden="1" customHeight="1" x14ac:dyDescent="0.2">
      <c r="A1765" s="216">
        <v>45738</v>
      </c>
      <c r="B1765" s="20" t="s">
        <v>185</v>
      </c>
      <c r="C1765" s="41">
        <v>54354</v>
      </c>
      <c r="D1765" s="22"/>
      <c r="E1765" s="55" t="s">
        <v>143</v>
      </c>
      <c r="F1765" s="20" t="s">
        <v>79</v>
      </c>
      <c r="G1765" s="41"/>
      <c r="H1765" s="21" t="s">
        <v>22</v>
      </c>
      <c r="I1765" s="41" t="s">
        <v>53</v>
      </c>
      <c r="J1765" s="21" t="s">
        <v>112</v>
      </c>
      <c r="K1765" s="203" t="s">
        <v>146</v>
      </c>
      <c r="L1765" s="55"/>
      <c r="M1765" s="219">
        <v>0</v>
      </c>
      <c r="N1765" s="219">
        <v>108870</v>
      </c>
      <c r="O1765" s="217">
        <f t="shared" si="27"/>
        <v>143274.98999999964</v>
      </c>
    </row>
    <row r="1766" spans="1:15" ht="22.05" hidden="1" customHeight="1" x14ac:dyDescent="0.2">
      <c r="A1766" s="216">
        <v>45738</v>
      </c>
      <c r="B1766" s="20" t="s">
        <v>185</v>
      </c>
      <c r="C1766" s="41">
        <v>54355</v>
      </c>
      <c r="D1766" s="22"/>
      <c r="E1766" s="55" t="s">
        <v>2317</v>
      </c>
      <c r="F1766" s="20" t="s">
        <v>79</v>
      </c>
      <c r="G1766" s="41"/>
      <c r="H1766" s="21" t="s">
        <v>22</v>
      </c>
      <c r="I1766" s="41" t="s">
        <v>103</v>
      </c>
      <c r="J1766" s="21" t="s">
        <v>94</v>
      </c>
      <c r="K1766" s="203" t="s">
        <v>1405</v>
      </c>
      <c r="L1766" s="55"/>
      <c r="M1766" s="219">
        <v>0</v>
      </c>
      <c r="N1766" s="219">
        <v>1500</v>
      </c>
      <c r="O1766" s="217">
        <f t="shared" si="27"/>
        <v>141774.98999999964</v>
      </c>
    </row>
    <row r="1767" spans="1:15" ht="22.05" hidden="1" customHeight="1" x14ac:dyDescent="0.2">
      <c r="A1767" s="216">
        <v>45738</v>
      </c>
      <c r="B1767" s="20" t="s">
        <v>185</v>
      </c>
      <c r="C1767" s="41">
        <v>54356</v>
      </c>
      <c r="D1767" s="22"/>
      <c r="E1767" s="55" t="s">
        <v>2318</v>
      </c>
      <c r="F1767" s="20" t="s">
        <v>79</v>
      </c>
      <c r="G1767" s="41"/>
      <c r="H1767" s="21" t="s">
        <v>22</v>
      </c>
      <c r="I1767" s="41" t="s">
        <v>54</v>
      </c>
      <c r="J1767" s="21" t="s">
        <v>61</v>
      </c>
      <c r="K1767" s="203" t="s">
        <v>1639</v>
      </c>
      <c r="L1767" s="55"/>
      <c r="M1767" s="219">
        <v>0</v>
      </c>
      <c r="N1767" s="219">
        <v>594</v>
      </c>
      <c r="O1767" s="217">
        <f t="shared" si="27"/>
        <v>141180.98999999964</v>
      </c>
    </row>
    <row r="1768" spans="1:15" ht="22.05" hidden="1" customHeight="1" x14ac:dyDescent="0.2">
      <c r="A1768" s="216">
        <v>45738</v>
      </c>
      <c r="B1768" s="20" t="s">
        <v>185</v>
      </c>
      <c r="C1768" s="41">
        <v>54357</v>
      </c>
      <c r="D1768" s="22"/>
      <c r="E1768" s="55" t="s">
        <v>2319</v>
      </c>
      <c r="F1768" s="20" t="s">
        <v>79</v>
      </c>
      <c r="G1768" s="41"/>
      <c r="H1768" s="21" t="s">
        <v>22</v>
      </c>
      <c r="I1768" s="41" t="s">
        <v>54</v>
      </c>
      <c r="J1768" s="21" t="s">
        <v>61</v>
      </c>
      <c r="K1768" s="203" t="s">
        <v>1639</v>
      </c>
      <c r="L1768" s="55"/>
      <c r="M1768" s="219">
        <v>0</v>
      </c>
      <c r="N1768" s="219">
        <v>3500</v>
      </c>
      <c r="O1768" s="217">
        <f t="shared" si="27"/>
        <v>137680.98999999964</v>
      </c>
    </row>
    <row r="1769" spans="1:15" ht="22.05" hidden="1" customHeight="1" x14ac:dyDescent="0.2">
      <c r="A1769" s="216">
        <v>45738</v>
      </c>
      <c r="B1769" s="20" t="s">
        <v>185</v>
      </c>
      <c r="C1769" s="41">
        <v>54358</v>
      </c>
      <c r="D1769" s="22"/>
      <c r="E1769" s="55" t="s">
        <v>2320</v>
      </c>
      <c r="F1769" s="20" t="s">
        <v>79</v>
      </c>
      <c r="G1769" s="41"/>
      <c r="H1769" s="21" t="s">
        <v>22</v>
      </c>
      <c r="I1769" s="41" t="s">
        <v>54</v>
      </c>
      <c r="J1769" s="21" t="s">
        <v>41</v>
      </c>
      <c r="K1769" s="203" t="s">
        <v>1639</v>
      </c>
      <c r="L1769" s="55"/>
      <c r="M1769" s="219">
        <v>0</v>
      </c>
      <c r="N1769" s="219">
        <v>2200</v>
      </c>
      <c r="O1769" s="217">
        <f t="shared" si="27"/>
        <v>135480.98999999964</v>
      </c>
    </row>
    <row r="1770" spans="1:15" ht="22.05" hidden="1" customHeight="1" x14ac:dyDescent="0.2">
      <c r="A1770" s="216">
        <v>45738</v>
      </c>
      <c r="B1770" s="20" t="s">
        <v>185</v>
      </c>
      <c r="C1770" s="41">
        <v>54359</v>
      </c>
      <c r="D1770" s="22"/>
      <c r="E1770" s="55" t="s">
        <v>154</v>
      </c>
      <c r="F1770" s="20" t="s">
        <v>79</v>
      </c>
      <c r="G1770" s="41"/>
      <c r="H1770" s="21" t="s">
        <v>22</v>
      </c>
      <c r="I1770" s="41" t="s">
        <v>103</v>
      </c>
      <c r="J1770" s="21" t="s">
        <v>219</v>
      </c>
      <c r="K1770" s="203" t="s">
        <v>266</v>
      </c>
      <c r="L1770" s="55"/>
      <c r="M1770" s="219">
        <v>0</v>
      </c>
      <c r="N1770" s="219">
        <v>450</v>
      </c>
      <c r="O1770" s="217">
        <f t="shared" si="27"/>
        <v>135030.98999999964</v>
      </c>
    </row>
    <row r="1771" spans="1:15" ht="22.05" hidden="1" customHeight="1" x14ac:dyDescent="0.2">
      <c r="A1771" s="216">
        <v>45738</v>
      </c>
      <c r="B1771" s="20" t="s">
        <v>185</v>
      </c>
      <c r="C1771" s="41">
        <v>54360</v>
      </c>
      <c r="D1771" s="22"/>
      <c r="E1771" s="55" t="s">
        <v>654</v>
      </c>
      <c r="F1771" s="20" t="s">
        <v>79</v>
      </c>
      <c r="G1771" s="41"/>
      <c r="H1771" s="21" t="s">
        <v>22</v>
      </c>
      <c r="I1771" s="41" t="s">
        <v>103</v>
      </c>
      <c r="J1771" s="21" t="s">
        <v>97</v>
      </c>
      <c r="K1771" s="203" t="s">
        <v>662</v>
      </c>
      <c r="L1771" s="55"/>
      <c r="M1771" s="219">
        <v>0</v>
      </c>
      <c r="N1771" s="219">
        <v>2332</v>
      </c>
      <c r="O1771" s="217">
        <f t="shared" si="27"/>
        <v>132698.98999999964</v>
      </c>
    </row>
    <row r="1772" spans="1:15" ht="22.05" hidden="1" customHeight="1" x14ac:dyDescent="0.2">
      <c r="A1772" s="216">
        <v>45738</v>
      </c>
      <c r="B1772" s="20" t="s">
        <v>185</v>
      </c>
      <c r="C1772" s="41">
        <v>54361</v>
      </c>
      <c r="D1772" s="22"/>
      <c r="E1772" s="55" t="s">
        <v>2321</v>
      </c>
      <c r="F1772" s="20" t="s">
        <v>79</v>
      </c>
      <c r="G1772" s="41"/>
      <c r="H1772" s="21" t="s">
        <v>22</v>
      </c>
      <c r="I1772" s="41" t="s">
        <v>103</v>
      </c>
      <c r="J1772" s="21" t="s">
        <v>214</v>
      </c>
      <c r="K1772" s="203" t="s">
        <v>132</v>
      </c>
      <c r="L1772" s="55"/>
      <c r="M1772" s="219">
        <v>0</v>
      </c>
      <c r="N1772" s="219">
        <v>400</v>
      </c>
      <c r="O1772" s="217">
        <f t="shared" si="27"/>
        <v>132298.98999999964</v>
      </c>
    </row>
    <row r="1773" spans="1:15" ht="22.05" hidden="1" customHeight="1" x14ac:dyDescent="0.2">
      <c r="A1773" s="216">
        <v>45738</v>
      </c>
      <c r="B1773" s="20" t="s">
        <v>185</v>
      </c>
      <c r="C1773" s="41">
        <v>54362</v>
      </c>
      <c r="D1773" s="22"/>
      <c r="E1773" s="55" t="s">
        <v>2322</v>
      </c>
      <c r="F1773" s="20" t="s">
        <v>79</v>
      </c>
      <c r="G1773" s="41"/>
      <c r="H1773" s="21" t="s">
        <v>22</v>
      </c>
      <c r="I1773" s="41" t="s">
        <v>103</v>
      </c>
      <c r="J1773" s="21" t="s">
        <v>102</v>
      </c>
      <c r="K1773" s="203" t="s">
        <v>749</v>
      </c>
      <c r="L1773" s="55"/>
      <c r="M1773" s="219">
        <v>0</v>
      </c>
      <c r="N1773" s="219">
        <v>20183</v>
      </c>
      <c r="O1773" s="217">
        <f t="shared" si="27"/>
        <v>112115.98999999964</v>
      </c>
    </row>
    <row r="1774" spans="1:15" ht="22.05" hidden="1" customHeight="1" x14ac:dyDescent="0.2">
      <c r="A1774" s="216">
        <v>45739</v>
      </c>
      <c r="B1774" s="20" t="s">
        <v>185</v>
      </c>
      <c r="C1774" s="41">
        <v>54364</v>
      </c>
      <c r="D1774" s="22"/>
      <c r="E1774" s="55" t="s">
        <v>151</v>
      </c>
      <c r="F1774" s="20" t="s">
        <v>79</v>
      </c>
      <c r="G1774" s="41"/>
      <c r="H1774" s="21" t="s">
        <v>22</v>
      </c>
      <c r="I1774" s="21" t="s">
        <v>53</v>
      </c>
      <c r="J1774" s="21" t="s">
        <v>112</v>
      </c>
      <c r="K1774" s="203" t="s">
        <v>122</v>
      </c>
      <c r="L1774" s="55"/>
      <c r="M1774" s="219">
        <v>0</v>
      </c>
      <c r="N1774" s="219">
        <v>666</v>
      </c>
      <c r="O1774" s="217">
        <f t="shared" si="27"/>
        <v>111449.98999999964</v>
      </c>
    </row>
    <row r="1775" spans="1:15" ht="22.05" hidden="1" customHeight="1" x14ac:dyDescent="0.2">
      <c r="A1775" s="216">
        <v>45740</v>
      </c>
      <c r="B1775" s="20" t="s">
        <v>185</v>
      </c>
      <c r="C1775" s="41">
        <v>54366</v>
      </c>
      <c r="D1775" s="22"/>
      <c r="E1775" s="55" t="s">
        <v>152</v>
      </c>
      <c r="F1775" s="20" t="s">
        <v>79</v>
      </c>
      <c r="G1775" s="41"/>
      <c r="H1775" s="21" t="s">
        <v>22</v>
      </c>
      <c r="I1775" s="41" t="s">
        <v>53</v>
      </c>
      <c r="J1775" s="21" t="s">
        <v>113</v>
      </c>
      <c r="K1775" s="203" t="s">
        <v>442</v>
      </c>
      <c r="L1775" s="55"/>
      <c r="M1775" s="219">
        <v>0</v>
      </c>
      <c r="N1775" s="219">
        <v>600</v>
      </c>
      <c r="O1775" s="217">
        <f t="shared" si="27"/>
        <v>110849.98999999964</v>
      </c>
    </row>
    <row r="1776" spans="1:15" ht="22.05" hidden="1" customHeight="1" x14ac:dyDescent="0.2">
      <c r="A1776" s="216">
        <v>45740</v>
      </c>
      <c r="B1776" s="20" t="s">
        <v>185</v>
      </c>
      <c r="C1776" s="41">
        <v>54367</v>
      </c>
      <c r="D1776" s="22"/>
      <c r="E1776" s="55" t="s">
        <v>2325</v>
      </c>
      <c r="F1776" s="20" t="s">
        <v>79</v>
      </c>
      <c r="G1776" s="41"/>
      <c r="H1776" s="21" t="s">
        <v>22</v>
      </c>
      <c r="I1776" s="41" t="s">
        <v>54</v>
      </c>
      <c r="J1776" s="21" t="s">
        <v>32</v>
      </c>
      <c r="K1776" s="203" t="s">
        <v>390</v>
      </c>
      <c r="L1776" s="55"/>
      <c r="M1776" s="219">
        <v>0</v>
      </c>
      <c r="N1776" s="219">
        <v>5000</v>
      </c>
      <c r="O1776" s="217">
        <f t="shared" si="27"/>
        <v>105849.98999999964</v>
      </c>
    </row>
    <row r="1777" spans="1:15" ht="22.05" hidden="1" customHeight="1" x14ac:dyDescent="0.2">
      <c r="A1777" s="216">
        <v>45740</v>
      </c>
      <c r="B1777" s="20" t="s">
        <v>185</v>
      </c>
      <c r="C1777" s="41">
        <v>54368</v>
      </c>
      <c r="D1777" s="22"/>
      <c r="E1777" s="55" t="s">
        <v>2326</v>
      </c>
      <c r="F1777" s="20" t="s">
        <v>79</v>
      </c>
      <c r="G1777" s="41"/>
      <c r="H1777" s="21" t="s">
        <v>22</v>
      </c>
      <c r="I1777" s="41" t="s">
        <v>55</v>
      </c>
      <c r="J1777" s="21" t="s">
        <v>73</v>
      </c>
      <c r="K1777" s="203" t="s">
        <v>140</v>
      </c>
      <c r="L1777" s="55"/>
      <c r="M1777" s="219">
        <v>0</v>
      </c>
      <c r="N1777" s="219">
        <v>1500</v>
      </c>
      <c r="O1777" s="217">
        <f t="shared" si="27"/>
        <v>104349.98999999964</v>
      </c>
    </row>
    <row r="1778" spans="1:15" ht="22.05" hidden="1" customHeight="1" x14ac:dyDescent="0.2">
      <c r="A1778" s="216">
        <v>45740</v>
      </c>
      <c r="B1778" s="20" t="s">
        <v>185</v>
      </c>
      <c r="C1778" s="41">
        <v>54369</v>
      </c>
      <c r="D1778" s="22"/>
      <c r="E1778" s="55" t="s">
        <v>2327</v>
      </c>
      <c r="F1778" s="20" t="s">
        <v>79</v>
      </c>
      <c r="G1778" s="41"/>
      <c r="H1778" s="21" t="s">
        <v>22</v>
      </c>
      <c r="I1778" s="41" t="s">
        <v>55</v>
      </c>
      <c r="J1778" s="21" t="s">
        <v>261</v>
      </c>
      <c r="K1778" s="203" t="s">
        <v>1493</v>
      </c>
      <c r="L1778" s="55"/>
      <c r="M1778" s="219">
        <v>0</v>
      </c>
      <c r="N1778" s="219">
        <v>5000</v>
      </c>
      <c r="O1778" s="217">
        <f t="shared" si="27"/>
        <v>99349.989999999641</v>
      </c>
    </row>
    <row r="1779" spans="1:15" ht="22.05" hidden="1" customHeight="1" x14ac:dyDescent="0.2">
      <c r="A1779" s="216">
        <v>45740</v>
      </c>
      <c r="B1779" s="20" t="s">
        <v>185</v>
      </c>
      <c r="C1779" s="41">
        <v>54370</v>
      </c>
      <c r="D1779" s="22"/>
      <c r="E1779" s="55" t="s">
        <v>2328</v>
      </c>
      <c r="F1779" s="20" t="s">
        <v>79</v>
      </c>
      <c r="G1779" s="41"/>
      <c r="H1779" s="21" t="s">
        <v>22</v>
      </c>
      <c r="I1779" s="41" t="s">
        <v>55</v>
      </c>
      <c r="J1779" s="21" t="s">
        <v>73</v>
      </c>
      <c r="K1779" s="203" t="s">
        <v>2340</v>
      </c>
      <c r="L1779" s="55"/>
      <c r="M1779" s="219">
        <v>0</v>
      </c>
      <c r="N1779" s="219">
        <v>9326</v>
      </c>
      <c r="O1779" s="217">
        <f t="shared" si="27"/>
        <v>90023.989999999641</v>
      </c>
    </row>
    <row r="1780" spans="1:15" ht="22.05" hidden="1" customHeight="1" x14ac:dyDescent="0.2">
      <c r="A1780" s="216">
        <v>45740</v>
      </c>
      <c r="B1780" s="20" t="s">
        <v>185</v>
      </c>
      <c r="C1780" s="41">
        <v>54371</v>
      </c>
      <c r="D1780" s="22"/>
      <c r="E1780" s="55" t="s">
        <v>2329</v>
      </c>
      <c r="F1780" s="20" t="s">
        <v>79</v>
      </c>
      <c r="G1780" s="41"/>
      <c r="H1780" s="21" t="s">
        <v>22</v>
      </c>
      <c r="I1780" s="41" t="s">
        <v>54</v>
      </c>
      <c r="J1780" s="21" t="s">
        <v>32</v>
      </c>
      <c r="K1780" s="203" t="s">
        <v>390</v>
      </c>
      <c r="L1780" s="55"/>
      <c r="M1780" s="219">
        <v>0</v>
      </c>
      <c r="N1780" s="219">
        <v>30890</v>
      </c>
      <c r="O1780" s="217">
        <f t="shared" si="27"/>
        <v>59133.989999999641</v>
      </c>
    </row>
    <row r="1781" spans="1:15" ht="22.05" hidden="1" customHeight="1" x14ac:dyDescent="0.2">
      <c r="A1781" s="216">
        <v>45740</v>
      </c>
      <c r="B1781" s="20" t="s">
        <v>185</v>
      </c>
      <c r="C1781" s="41">
        <v>54372</v>
      </c>
      <c r="D1781" s="22"/>
      <c r="E1781" s="49" t="s">
        <v>2330</v>
      </c>
      <c r="F1781" s="20" t="s">
        <v>79</v>
      </c>
      <c r="G1781" s="41"/>
      <c r="H1781" s="21" t="s">
        <v>22</v>
      </c>
      <c r="I1781" s="41" t="s">
        <v>103</v>
      </c>
      <c r="J1781" s="21" t="s">
        <v>92</v>
      </c>
      <c r="K1781" s="203" t="s">
        <v>2341</v>
      </c>
      <c r="L1781" s="55"/>
      <c r="M1781" s="219">
        <v>0</v>
      </c>
      <c r="N1781" s="219">
        <v>900</v>
      </c>
      <c r="O1781" s="217">
        <f t="shared" si="27"/>
        <v>58233.989999999641</v>
      </c>
    </row>
    <row r="1782" spans="1:15" ht="22.05" hidden="1" customHeight="1" x14ac:dyDescent="0.2">
      <c r="A1782" s="216">
        <v>45740</v>
      </c>
      <c r="B1782" s="20" t="s">
        <v>185</v>
      </c>
      <c r="C1782" s="41">
        <v>54373</v>
      </c>
      <c r="D1782" s="22"/>
      <c r="E1782" s="55" t="s">
        <v>702</v>
      </c>
      <c r="F1782" s="20" t="s">
        <v>79</v>
      </c>
      <c r="G1782" s="41"/>
      <c r="H1782" s="21" t="s">
        <v>22</v>
      </c>
      <c r="I1782" s="41" t="s">
        <v>54</v>
      </c>
      <c r="J1782" s="21" t="s">
        <v>63</v>
      </c>
      <c r="K1782" s="203" t="s">
        <v>141</v>
      </c>
      <c r="L1782" s="55"/>
      <c r="M1782" s="219">
        <v>0</v>
      </c>
      <c r="N1782" s="219">
        <v>5186</v>
      </c>
      <c r="O1782" s="217">
        <f t="shared" si="27"/>
        <v>53047.989999999641</v>
      </c>
    </row>
    <row r="1783" spans="1:15" ht="22.05" hidden="1" customHeight="1" x14ac:dyDescent="0.2">
      <c r="A1783" s="216">
        <v>45740</v>
      </c>
      <c r="B1783" s="20" t="s">
        <v>185</v>
      </c>
      <c r="C1783" s="41">
        <v>54374</v>
      </c>
      <c r="D1783" s="22"/>
      <c r="E1783" s="55" t="s">
        <v>702</v>
      </c>
      <c r="F1783" s="20" t="s">
        <v>79</v>
      </c>
      <c r="G1783" s="41"/>
      <c r="H1783" s="21" t="s">
        <v>22</v>
      </c>
      <c r="I1783" s="21" t="s">
        <v>54</v>
      </c>
      <c r="J1783" s="21" t="s">
        <v>44</v>
      </c>
      <c r="K1783" s="203" t="s">
        <v>412</v>
      </c>
      <c r="L1783" s="55"/>
      <c r="M1783" s="219">
        <v>0</v>
      </c>
      <c r="N1783" s="219">
        <v>3884</v>
      </c>
      <c r="O1783" s="217">
        <f t="shared" si="27"/>
        <v>49163.989999999641</v>
      </c>
    </row>
    <row r="1784" spans="1:15" ht="22.05" hidden="1" customHeight="1" x14ac:dyDescent="0.2">
      <c r="A1784" s="216">
        <v>45740</v>
      </c>
      <c r="B1784" s="20" t="s">
        <v>185</v>
      </c>
      <c r="C1784" s="41">
        <v>54375</v>
      </c>
      <c r="D1784" s="22"/>
      <c r="E1784" s="55" t="s">
        <v>703</v>
      </c>
      <c r="F1784" s="20" t="s">
        <v>79</v>
      </c>
      <c r="G1784" s="41"/>
      <c r="H1784" s="21" t="s">
        <v>22</v>
      </c>
      <c r="I1784" s="41" t="s">
        <v>54</v>
      </c>
      <c r="J1784" s="21" t="s">
        <v>61</v>
      </c>
      <c r="K1784" s="203" t="s">
        <v>445</v>
      </c>
      <c r="L1784" s="55"/>
      <c r="M1784" s="219">
        <v>0</v>
      </c>
      <c r="N1784" s="219">
        <v>2988</v>
      </c>
      <c r="O1784" s="217">
        <f t="shared" si="27"/>
        <v>46175.989999999641</v>
      </c>
    </row>
    <row r="1785" spans="1:15" ht="22.05" hidden="1" customHeight="1" x14ac:dyDescent="0.2">
      <c r="A1785" s="216">
        <v>45740</v>
      </c>
      <c r="B1785" s="20" t="s">
        <v>185</v>
      </c>
      <c r="C1785" s="41">
        <v>54376</v>
      </c>
      <c r="D1785" s="22"/>
      <c r="E1785" s="55" t="s">
        <v>704</v>
      </c>
      <c r="F1785" s="20" t="s">
        <v>79</v>
      </c>
      <c r="G1785" s="41"/>
      <c r="H1785" s="21" t="s">
        <v>22</v>
      </c>
      <c r="I1785" s="21" t="s">
        <v>54</v>
      </c>
      <c r="J1785" s="21" t="s">
        <v>61</v>
      </c>
      <c r="K1785" s="203" t="s">
        <v>445</v>
      </c>
      <c r="L1785" s="55"/>
      <c r="M1785" s="219">
        <v>0</v>
      </c>
      <c r="N1785" s="219">
        <v>14487</v>
      </c>
      <c r="O1785" s="217">
        <f t="shared" si="27"/>
        <v>31688.989999999641</v>
      </c>
    </row>
    <row r="1786" spans="1:15" ht="22.05" hidden="1" customHeight="1" x14ac:dyDescent="0.2">
      <c r="A1786" s="216">
        <v>45740</v>
      </c>
      <c r="B1786" s="20" t="s">
        <v>185</v>
      </c>
      <c r="C1786" s="41">
        <v>54377</v>
      </c>
      <c r="D1786" s="22"/>
      <c r="E1786" s="55" t="s">
        <v>701</v>
      </c>
      <c r="F1786" s="20" t="s">
        <v>79</v>
      </c>
      <c r="G1786" s="41"/>
      <c r="H1786" s="21" t="s">
        <v>22</v>
      </c>
      <c r="I1786" s="41" t="s">
        <v>54</v>
      </c>
      <c r="J1786" s="21" t="s">
        <v>41</v>
      </c>
      <c r="K1786" s="203" t="s">
        <v>465</v>
      </c>
      <c r="L1786" s="55"/>
      <c r="M1786" s="219">
        <v>0</v>
      </c>
      <c r="N1786" s="219">
        <v>16655</v>
      </c>
      <c r="O1786" s="217">
        <f t="shared" si="27"/>
        <v>15033.989999999641</v>
      </c>
    </row>
    <row r="1787" spans="1:15" ht="22.05" hidden="1" customHeight="1" x14ac:dyDescent="0.2">
      <c r="A1787" s="216">
        <v>45740</v>
      </c>
      <c r="B1787" s="20" t="s">
        <v>185</v>
      </c>
      <c r="C1787" s="41">
        <v>54378</v>
      </c>
      <c r="D1787" s="22"/>
      <c r="E1787" s="55" t="s">
        <v>2331</v>
      </c>
      <c r="F1787" s="20" t="s">
        <v>79</v>
      </c>
      <c r="G1787" s="41"/>
      <c r="H1787" s="21" t="s">
        <v>22</v>
      </c>
      <c r="I1787" s="41" t="s">
        <v>103</v>
      </c>
      <c r="J1787" s="21" t="s">
        <v>92</v>
      </c>
      <c r="K1787" s="203" t="s">
        <v>2342</v>
      </c>
      <c r="L1787" s="55"/>
      <c r="M1787" s="219">
        <v>0</v>
      </c>
      <c r="N1787" s="219">
        <v>600</v>
      </c>
      <c r="O1787" s="217">
        <f t="shared" si="27"/>
        <v>14433.989999999641</v>
      </c>
    </row>
    <row r="1788" spans="1:15" ht="22.05" hidden="1" customHeight="1" x14ac:dyDescent="0.2">
      <c r="A1788" s="216">
        <v>45740</v>
      </c>
      <c r="B1788" s="20" t="s">
        <v>185</v>
      </c>
      <c r="C1788" s="41">
        <v>54379</v>
      </c>
      <c r="D1788" s="22"/>
      <c r="E1788" s="55" t="s">
        <v>2332</v>
      </c>
      <c r="F1788" s="20" t="s">
        <v>79</v>
      </c>
      <c r="G1788" s="41"/>
      <c r="H1788" s="21" t="s">
        <v>22</v>
      </c>
      <c r="I1788" s="21" t="s">
        <v>103</v>
      </c>
      <c r="J1788" s="21" t="s">
        <v>92</v>
      </c>
      <c r="K1788" s="304" t="s">
        <v>2343</v>
      </c>
      <c r="L1788" s="55"/>
      <c r="M1788" s="219">
        <v>0</v>
      </c>
      <c r="N1788" s="219">
        <v>650</v>
      </c>
      <c r="O1788" s="217">
        <f t="shared" si="27"/>
        <v>13783.989999999641</v>
      </c>
    </row>
    <row r="1789" spans="1:15" ht="22.05" hidden="1" customHeight="1" x14ac:dyDescent="0.2">
      <c r="A1789" s="216">
        <v>45740</v>
      </c>
      <c r="B1789" s="20" t="s">
        <v>185</v>
      </c>
      <c r="C1789" s="41">
        <v>54380</v>
      </c>
      <c r="D1789" s="22"/>
      <c r="E1789" s="55" t="s">
        <v>2297</v>
      </c>
      <c r="F1789" s="20" t="s">
        <v>79</v>
      </c>
      <c r="G1789" s="41"/>
      <c r="H1789" s="21" t="s">
        <v>22</v>
      </c>
      <c r="I1789" s="21" t="s">
        <v>103</v>
      </c>
      <c r="J1789" s="21" t="s">
        <v>94</v>
      </c>
      <c r="K1789" s="203" t="s">
        <v>140</v>
      </c>
      <c r="L1789" s="55"/>
      <c r="M1789" s="219">
        <v>0</v>
      </c>
      <c r="N1789" s="219">
        <v>1000</v>
      </c>
      <c r="O1789" s="217">
        <f t="shared" si="27"/>
        <v>12783.989999999641</v>
      </c>
    </row>
    <row r="1790" spans="1:15" ht="22.05" hidden="1" customHeight="1" x14ac:dyDescent="0.2">
      <c r="A1790" s="216">
        <v>45740</v>
      </c>
      <c r="B1790" s="20" t="s">
        <v>185</v>
      </c>
      <c r="C1790" s="41">
        <v>54381</v>
      </c>
      <c r="D1790" s="22"/>
      <c r="E1790" s="55" t="s">
        <v>128</v>
      </c>
      <c r="F1790" s="20" t="s">
        <v>79</v>
      </c>
      <c r="G1790" s="41"/>
      <c r="H1790" s="21" t="s">
        <v>22</v>
      </c>
      <c r="I1790" s="21" t="s">
        <v>56</v>
      </c>
      <c r="J1790" s="21" t="s">
        <v>116</v>
      </c>
      <c r="K1790" s="203" t="s">
        <v>129</v>
      </c>
      <c r="L1790" s="55"/>
      <c r="M1790" s="219">
        <v>0</v>
      </c>
      <c r="N1790" s="219">
        <v>60</v>
      </c>
      <c r="O1790" s="217">
        <f t="shared" ref="O1790:O1853" si="28">O1789+M1790-N1790</f>
        <v>12723.989999999641</v>
      </c>
    </row>
    <row r="1791" spans="1:15" ht="22.05" hidden="1" customHeight="1" x14ac:dyDescent="0.2">
      <c r="A1791" s="216">
        <v>45740</v>
      </c>
      <c r="B1791" s="20" t="s">
        <v>185</v>
      </c>
      <c r="C1791" s="41">
        <v>54382</v>
      </c>
      <c r="D1791" s="22"/>
      <c r="E1791" s="55" t="s">
        <v>154</v>
      </c>
      <c r="F1791" s="20" t="s">
        <v>79</v>
      </c>
      <c r="G1791" s="41"/>
      <c r="H1791" s="21" t="s">
        <v>22</v>
      </c>
      <c r="I1791" s="41" t="s">
        <v>103</v>
      </c>
      <c r="J1791" s="21" t="s">
        <v>219</v>
      </c>
      <c r="K1791" s="203" t="s">
        <v>933</v>
      </c>
      <c r="L1791" s="55"/>
      <c r="M1791" s="219">
        <v>0</v>
      </c>
      <c r="N1791" s="219">
        <v>480</v>
      </c>
      <c r="O1791" s="217">
        <f t="shared" si="28"/>
        <v>12243.989999999641</v>
      </c>
    </row>
    <row r="1792" spans="1:15" ht="22.05" hidden="1" customHeight="1" x14ac:dyDescent="0.2">
      <c r="A1792" s="216">
        <v>45740</v>
      </c>
      <c r="B1792" s="20" t="s">
        <v>185</v>
      </c>
      <c r="C1792" s="41">
        <v>54383</v>
      </c>
      <c r="D1792" s="22"/>
      <c r="E1792" s="55" t="s">
        <v>2333</v>
      </c>
      <c r="F1792" s="20" t="s">
        <v>79</v>
      </c>
      <c r="G1792" s="41"/>
      <c r="H1792" s="21" t="s">
        <v>21</v>
      </c>
      <c r="I1792" s="41" t="s">
        <v>28</v>
      </c>
      <c r="J1792" s="21" t="s">
        <v>31</v>
      </c>
      <c r="K1792" s="203"/>
      <c r="L1792" s="55"/>
      <c r="M1792" s="219">
        <v>61991</v>
      </c>
      <c r="N1792" s="219">
        <v>0</v>
      </c>
      <c r="O1792" s="217">
        <f t="shared" si="28"/>
        <v>74234.989999999641</v>
      </c>
    </row>
    <row r="1793" spans="1:15" ht="22.05" hidden="1" customHeight="1" x14ac:dyDescent="0.2">
      <c r="A1793" s="216">
        <v>45740</v>
      </c>
      <c r="B1793" s="20" t="s">
        <v>185</v>
      </c>
      <c r="C1793" s="41">
        <v>54384</v>
      </c>
      <c r="D1793" s="22"/>
      <c r="E1793" s="55" t="s">
        <v>2334</v>
      </c>
      <c r="F1793" s="20" t="s">
        <v>79</v>
      </c>
      <c r="G1793" s="41"/>
      <c r="H1793" s="21" t="s">
        <v>22</v>
      </c>
      <c r="I1793" s="21" t="s">
        <v>103</v>
      </c>
      <c r="J1793" s="21" t="s">
        <v>94</v>
      </c>
      <c r="K1793" s="203" t="s">
        <v>464</v>
      </c>
      <c r="L1793" s="55"/>
      <c r="M1793" s="219">
        <v>0</v>
      </c>
      <c r="N1793" s="219">
        <v>1500</v>
      </c>
      <c r="O1793" s="217">
        <f t="shared" si="28"/>
        <v>72734.989999999641</v>
      </c>
    </row>
    <row r="1794" spans="1:15" ht="22.05" hidden="1" customHeight="1" x14ac:dyDescent="0.2">
      <c r="A1794" s="216">
        <v>45740</v>
      </c>
      <c r="B1794" s="20" t="s">
        <v>185</v>
      </c>
      <c r="C1794" s="41">
        <v>54385</v>
      </c>
      <c r="D1794" s="22"/>
      <c r="E1794" s="55" t="s">
        <v>2194</v>
      </c>
      <c r="F1794" s="20" t="s">
        <v>79</v>
      </c>
      <c r="G1794" s="41"/>
      <c r="H1794" s="21" t="s">
        <v>22</v>
      </c>
      <c r="I1794" s="41" t="s">
        <v>103</v>
      </c>
      <c r="J1794" s="21" t="s">
        <v>94</v>
      </c>
      <c r="K1794" s="203" t="s">
        <v>134</v>
      </c>
      <c r="L1794" s="55"/>
      <c r="M1794" s="219">
        <v>0</v>
      </c>
      <c r="N1794" s="219">
        <v>2000</v>
      </c>
      <c r="O1794" s="217">
        <f t="shared" si="28"/>
        <v>70734.989999999641</v>
      </c>
    </row>
    <row r="1795" spans="1:15" ht="22.05" hidden="1" customHeight="1" x14ac:dyDescent="0.2">
      <c r="A1795" s="216">
        <v>45740</v>
      </c>
      <c r="B1795" s="20" t="s">
        <v>185</v>
      </c>
      <c r="C1795" s="41">
        <v>54386</v>
      </c>
      <c r="D1795" s="22"/>
      <c r="E1795" s="55" t="s">
        <v>2335</v>
      </c>
      <c r="F1795" s="20" t="s">
        <v>79</v>
      </c>
      <c r="G1795" s="41"/>
      <c r="H1795" s="21" t="s">
        <v>22</v>
      </c>
      <c r="I1795" s="41" t="s">
        <v>103</v>
      </c>
      <c r="J1795" s="21" t="s">
        <v>94</v>
      </c>
      <c r="K1795" s="203" t="s">
        <v>210</v>
      </c>
      <c r="L1795" s="219"/>
      <c r="M1795" s="219">
        <v>0</v>
      </c>
      <c r="N1795" s="219">
        <v>11650</v>
      </c>
      <c r="O1795" s="217">
        <f t="shared" si="28"/>
        <v>59084.989999999641</v>
      </c>
    </row>
    <row r="1796" spans="1:15" ht="22.05" hidden="1" customHeight="1" x14ac:dyDescent="0.2">
      <c r="A1796" s="216">
        <v>45740</v>
      </c>
      <c r="B1796" s="20" t="s">
        <v>185</v>
      </c>
      <c r="C1796" s="41">
        <v>54387</v>
      </c>
      <c r="D1796" s="22"/>
      <c r="E1796" s="55" t="s">
        <v>2336</v>
      </c>
      <c r="F1796" s="20" t="s">
        <v>79</v>
      </c>
      <c r="G1796" s="41"/>
      <c r="H1796" s="21" t="s">
        <v>22</v>
      </c>
      <c r="I1796" s="41" t="s">
        <v>103</v>
      </c>
      <c r="J1796" s="21" t="s">
        <v>60</v>
      </c>
      <c r="K1796" s="203" t="s">
        <v>133</v>
      </c>
      <c r="L1796" s="219"/>
      <c r="M1796" s="219">
        <v>0</v>
      </c>
      <c r="N1796" s="219">
        <v>7500</v>
      </c>
      <c r="O1796" s="217">
        <f t="shared" si="28"/>
        <v>51584.989999999641</v>
      </c>
    </row>
    <row r="1797" spans="1:15" ht="22.05" hidden="1" customHeight="1" x14ac:dyDescent="0.2">
      <c r="A1797" s="216">
        <v>45740</v>
      </c>
      <c r="B1797" s="20" t="s">
        <v>185</v>
      </c>
      <c r="C1797" s="41">
        <v>54388</v>
      </c>
      <c r="D1797" s="22"/>
      <c r="E1797" s="55" t="s">
        <v>2337</v>
      </c>
      <c r="F1797" s="20" t="s">
        <v>79</v>
      </c>
      <c r="G1797" s="41"/>
      <c r="H1797" s="21" t="s">
        <v>22</v>
      </c>
      <c r="I1797" s="41" t="s">
        <v>103</v>
      </c>
      <c r="J1797" s="21" t="s">
        <v>60</v>
      </c>
      <c r="K1797" s="203" t="s">
        <v>133</v>
      </c>
      <c r="L1797" s="219"/>
      <c r="M1797" s="219">
        <v>0</v>
      </c>
      <c r="N1797" s="219">
        <v>6500</v>
      </c>
      <c r="O1797" s="217">
        <f t="shared" si="28"/>
        <v>45084.989999999641</v>
      </c>
    </row>
    <row r="1798" spans="1:15" ht="22.05" hidden="1" customHeight="1" x14ac:dyDescent="0.2">
      <c r="A1798" s="216">
        <v>45740</v>
      </c>
      <c r="B1798" s="20" t="s">
        <v>185</v>
      </c>
      <c r="C1798" s="41">
        <v>54389</v>
      </c>
      <c r="D1798" s="22"/>
      <c r="E1798" s="55" t="s">
        <v>2338</v>
      </c>
      <c r="F1798" s="20" t="s">
        <v>79</v>
      </c>
      <c r="G1798" s="41"/>
      <c r="H1798" s="21" t="s">
        <v>22</v>
      </c>
      <c r="I1798" s="21" t="s">
        <v>103</v>
      </c>
      <c r="J1798" s="21" t="s">
        <v>94</v>
      </c>
      <c r="K1798" s="203" t="s">
        <v>133</v>
      </c>
      <c r="L1798" s="55"/>
      <c r="M1798" s="219">
        <v>0</v>
      </c>
      <c r="N1798" s="219">
        <v>1500</v>
      </c>
      <c r="O1798" s="217">
        <f t="shared" si="28"/>
        <v>43584.989999999641</v>
      </c>
    </row>
    <row r="1799" spans="1:15" ht="22.05" hidden="1" customHeight="1" x14ac:dyDescent="0.2">
      <c r="A1799" s="216">
        <v>45740</v>
      </c>
      <c r="B1799" s="20" t="s">
        <v>185</v>
      </c>
      <c r="C1799" s="41">
        <v>54390</v>
      </c>
      <c r="D1799" s="22"/>
      <c r="E1799" s="55" t="s">
        <v>2339</v>
      </c>
      <c r="F1799" s="20" t="s">
        <v>79</v>
      </c>
      <c r="G1799" s="41"/>
      <c r="H1799" s="21" t="s">
        <v>22</v>
      </c>
      <c r="I1799" s="41" t="s">
        <v>54</v>
      </c>
      <c r="J1799" s="21" t="s">
        <v>32</v>
      </c>
      <c r="K1799" s="203" t="s">
        <v>390</v>
      </c>
      <c r="L1799" s="219"/>
      <c r="M1799" s="219">
        <v>0</v>
      </c>
      <c r="N1799" s="219">
        <v>13000</v>
      </c>
      <c r="O1799" s="217">
        <f t="shared" si="28"/>
        <v>30584.989999999641</v>
      </c>
    </row>
    <row r="1800" spans="1:15" ht="22.05" hidden="1" customHeight="1" x14ac:dyDescent="0.2">
      <c r="A1800" s="216">
        <v>45741</v>
      </c>
      <c r="B1800" s="20" t="s">
        <v>185</v>
      </c>
      <c r="C1800" s="41">
        <v>54392</v>
      </c>
      <c r="D1800" s="22"/>
      <c r="E1800" s="55" t="s">
        <v>2344</v>
      </c>
      <c r="F1800" s="20" t="s">
        <v>79</v>
      </c>
      <c r="G1800" s="41"/>
      <c r="H1800" s="21" t="s">
        <v>22</v>
      </c>
      <c r="I1800" s="41" t="s">
        <v>81</v>
      </c>
      <c r="J1800" s="21" t="s">
        <v>167</v>
      </c>
      <c r="K1800" s="203" t="s">
        <v>2122</v>
      </c>
      <c r="L1800" s="219"/>
      <c r="M1800" s="219">
        <v>0</v>
      </c>
      <c r="N1800" s="219">
        <v>12600</v>
      </c>
      <c r="O1800" s="217">
        <f t="shared" si="28"/>
        <v>17984.989999999641</v>
      </c>
    </row>
    <row r="1801" spans="1:15" ht="22.05" hidden="1" customHeight="1" x14ac:dyDescent="0.2">
      <c r="A1801" s="216">
        <v>45741</v>
      </c>
      <c r="B1801" s="20" t="s">
        <v>185</v>
      </c>
      <c r="C1801" s="41">
        <v>54393</v>
      </c>
      <c r="D1801" s="22"/>
      <c r="E1801" s="55" t="s">
        <v>2345</v>
      </c>
      <c r="F1801" s="20" t="s">
        <v>79</v>
      </c>
      <c r="G1801" s="41"/>
      <c r="H1801" s="21" t="s">
        <v>21</v>
      </c>
      <c r="I1801" s="41" t="s">
        <v>28</v>
      </c>
      <c r="J1801" s="21" t="s">
        <v>30</v>
      </c>
      <c r="K1801" s="203"/>
      <c r="L1801" s="219"/>
      <c r="M1801" s="219">
        <v>60000</v>
      </c>
      <c r="N1801" s="219">
        <v>0</v>
      </c>
      <c r="O1801" s="217">
        <f t="shared" si="28"/>
        <v>77984.989999999641</v>
      </c>
    </row>
    <row r="1802" spans="1:15" ht="22.05" hidden="1" customHeight="1" x14ac:dyDescent="0.2">
      <c r="A1802" s="216">
        <v>45741</v>
      </c>
      <c r="B1802" s="20" t="s">
        <v>185</v>
      </c>
      <c r="C1802" s="41">
        <v>54394</v>
      </c>
      <c r="D1802" s="22"/>
      <c r="E1802" s="55" t="s">
        <v>2346</v>
      </c>
      <c r="F1802" s="20" t="s">
        <v>79</v>
      </c>
      <c r="G1802" s="41"/>
      <c r="H1802" s="21" t="s">
        <v>22</v>
      </c>
      <c r="I1802" s="21" t="s">
        <v>103</v>
      </c>
      <c r="J1802" s="21" t="s">
        <v>93</v>
      </c>
      <c r="K1802" s="203" t="s">
        <v>655</v>
      </c>
      <c r="L1802" s="55"/>
      <c r="M1802" s="219">
        <v>0</v>
      </c>
      <c r="N1802" s="219">
        <v>1750</v>
      </c>
      <c r="O1802" s="217">
        <f t="shared" si="28"/>
        <v>76234.989999999641</v>
      </c>
    </row>
    <row r="1803" spans="1:15" ht="22.05" hidden="1" customHeight="1" x14ac:dyDescent="0.2">
      <c r="A1803" s="216">
        <v>45741</v>
      </c>
      <c r="B1803" s="20" t="s">
        <v>185</v>
      </c>
      <c r="C1803" s="41">
        <v>54395</v>
      </c>
      <c r="D1803" s="22"/>
      <c r="E1803" s="55" t="s">
        <v>2347</v>
      </c>
      <c r="F1803" s="20" t="s">
        <v>79</v>
      </c>
      <c r="G1803" s="41"/>
      <c r="H1803" s="21" t="s">
        <v>22</v>
      </c>
      <c r="I1803" s="21" t="s">
        <v>103</v>
      </c>
      <c r="J1803" s="21" t="s">
        <v>93</v>
      </c>
      <c r="K1803" s="203" t="s">
        <v>655</v>
      </c>
      <c r="L1803" s="55"/>
      <c r="M1803" s="219">
        <v>0</v>
      </c>
      <c r="N1803" s="219">
        <v>500</v>
      </c>
      <c r="O1803" s="217">
        <f t="shared" si="28"/>
        <v>75734.989999999641</v>
      </c>
    </row>
    <row r="1804" spans="1:15" ht="22.05" hidden="1" customHeight="1" x14ac:dyDescent="0.2">
      <c r="A1804" s="216">
        <v>45741</v>
      </c>
      <c r="B1804" s="20" t="s">
        <v>185</v>
      </c>
      <c r="C1804" s="41">
        <v>54396</v>
      </c>
      <c r="D1804" s="22"/>
      <c r="E1804" s="55" t="s">
        <v>2348</v>
      </c>
      <c r="F1804" s="20" t="s">
        <v>79</v>
      </c>
      <c r="G1804" s="41"/>
      <c r="H1804" s="21" t="s">
        <v>22</v>
      </c>
      <c r="I1804" s="41" t="s">
        <v>56</v>
      </c>
      <c r="J1804" s="21" t="s">
        <v>116</v>
      </c>
      <c r="K1804" s="203" t="s">
        <v>408</v>
      </c>
      <c r="L1804" s="55"/>
      <c r="M1804" s="219">
        <v>0</v>
      </c>
      <c r="N1804" s="219">
        <v>75</v>
      </c>
      <c r="O1804" s="217">
        <f t="shared" si="28"/>
        <v>75659.989999999641</v>
      </c>
    </row>
    <row r="1805" spans="1:15" ht="22.05" hidden="1" customHeight="1" x14ac:dyDescent="0.2">
      <c r="A1805" s="216">
        <v>45741</v>
      </c>
      <c r="B1805" s="20" t="s">
        <v>185</v>
      </c>
      <c r="C1805" s="41">
        <v>54397</v>
      </c>
      <c r="D1805" s="22"/>
      <c r="E1805" s="55" t="s">
        <v>1631</v>
      </c>
      <c r="F1805" s="20" t="s">
        <v>79</v>
      </c>
      <c r="G1805" s="41"/>
      <c r="H1805" s="21" t="s">
        <v>22</v>
      </c>
      <c r="I1805" s="41" t="s">
        <v>103</v>
      </c>
      <c r="J1805" s="21" t="s">
        <v>94</v>
      </c>
      <c r="K1805" s="203" t="s">
        <v>368</v>
      </c>
      <c r="L1805" s="55"/>
      <c r="M1805" s="219">
        <v>0</v>
      </c>
      <c r="N1805" s="219">
        <v>1500</v>
      </c>
      <c r="O1805" s="217">
        <f t="shared" si="28"/>
        <v>74159.989999999641</v>
      </c>
    </row>
    <row r="1806" spans="1:15" ht="22.05" hidden="1" customHeight="1" x14ac:dyDescent="0.2">
      <c r="A1806" s="216">
        <v>45741</v>
      </c>
      <c r="B1806" s="20" t="s">
        <v>185</v>
      </c>
      <c r="C1806" s="41">
        <v>54398</v>
      </c>
      <c r="D1806" s="22"/>
      <c r="E1806" s="55" t="s">
        <v>2349</v>
      </c>
      <c r="F1806" s="20" t="s">
        <v>79</v>
      </c>
      <c r="G1806" s="41"/>
      <c r="H1806" s="21" t="s">
        <v>22</v>
      </c>
      <c r="I1806" s="41" t="s">
        <v>103</v>
      </c>
      <c r="J1806" s="21" t="s">
        <v>94</v>
      </c>
      <c r="K1806" s="203" t="s">
        <v>205</v>
      </c>
      <c r="L1806" s="55"/>
      <c r="M1806" s="219">
        <v>0</v>
      </c>
      <c r="N1806" s="219">
        <v>1000</v>
      </c>
      <c r="O1806" s="217">
        <f t="shared" si="28"/>
        <v>73159.989999999641</v>
      </c>
    </row>
    <row r="1807" spans="1:15" ht="22.05" hidden="1" customHeight="1" x14ac:dyDescent="0.2">
      <c r="A1807" s="216">
        <v>45741</v>
      </c>
      <c r="B1807" s="20" t="s">
        <v>185</v>
      </c>
      <c r="C1807" s="41">
        <v>54399</v>
      </c>
      <c r="D1807" s="22"/>
      <c r="E1807" s="55" t="s">
        <v>2350</v>
      </c>
      <c r="F1807" s="20" t="s">
        <v>79</v>
      </c>
      <c r="G1807" s="41"/>
      <c r="H1807" s="21" t="s">
        <v>22</v>
      </c>
      <c r="I1807" s="21" t="s">
        <v>55</v>
      </c>
      <c r="J1807" s="21" t="s">
        <v>73</v>
      </c>
      <c r="K1807" s="203" t="s">
        <v>140</v>
      </c>
      <c r="L1807" s="55"/>
      <c r="M1807" s="219">
        <v>0</v>
      </c>
      <c r="N1807" s="219">
        <v>1500</v>
      </c>
      <c r="O1807" s="217">
        <f t="shared" si="28"/>
        <v>71659.989999999641</v>
      </c>
    </row>
    <row r="1808" spans="1:15" ht="22.05" hidden="1" customHeight="1" x14ac:dyDescent="0.2">
      <c r="A1808" s="216">
        <v>45741</v>
      </c>
      <c r="B1808" s="20" t="s">
        <v>185</v>
      </c>
      <c r="C1808" s="41">
        <v>54400</v>
      </c>
      <c r="D1808" s="22"/>
      <c r="E1808" s="55" t="s">
        <v>2351</v>
      </c>
      <c r="F1808" s="20" t="s">
        <v>79</v>
      </c>
      <c r="G1808" s="41"/>
      <c r="H1808" s="21" t="s">
        <v>22</v>
      </c>
      <c r="I1808" s="21" t="s">
        <v>55</v>
      </c>
      <c r="J1808" s="21" t="s">
        <v>261</v>
      </c>
      <c r="K1808" s="203" t="s">
        <v>2359</v>
      </c>
      <c r="L1808" s="55"/>
      <c r="M1808" s="219">
        <v>0</v>
      </c>
      <c r="N1808" s="219">
        <v>5000</v>
      </c>
      <c r="O1808" s="217">
        <f t="shared" si="28"/>
        <v>66659.989999999641</v>
      </c>
    </row>
    <row r="1809" spans="1:15" ht="22.05" hidden="1" customHeight="1" x14ac:dyDescent="0.2">
      <c r="A1809" s="216">
        <v>45741</v>
      </c>
      <c r="B1809" s="20" t="s">
        <v>185</v>
      </c>
      <c r="C1809" s="41">
        <v>54401</v>
      </c>
      <c r="D1809" s="22"/>
      <c r="E1809" s="55" t="s">
        <v>2352</v>
      </c>
      <c r="F1809" s="20" t="s">
        <v>79</v>
      </c>
      <c r="G1809" s="41"/>
      <c r="H1809" s="21" t="s">
        <v>22</v>
      </c>
      <c r="I1809" s="41" t="s">
        <v>55</v>
      </c>
      <c r="J1809" s="21" t="s">
        <v>73</v>
      </c>
      <c r="K1809" s="203" t="s">
        <v>2360</v>
      </c>
      <c r="L1809" s="55"/>
      <c r="M1809" s="219">
        <v>0</v>
      </c>
      <c r="N1809" s="219">
        <v>8127</v>
      </c>
      <c r="O1809" s="217">
        <f t="shared" si="28"/>
        <v>58532.989999999641</v>
      </c>
    </row>
    <row r="1810" spans="1:15" ht="22.05" hidden="1" customHeight="1" x14ac:dyDescent="0.2">
      <c r="A1810" s="216">
        <v>45741</v>
      </c>
      <c r="B1810" s="20" t="s">
        <v>185</v>
      </c>
      <c r="C1810" s="41">
        <v>54402</v>
      </c>
      <c r="D1810" s="22"/>
      <c r="E1810" s="55" t="s">
        <v>127</v>
      </c>
      <c r="F1810" s="20" t="s">
        <v>79</v>
      </c>
      <c r="G1810" s="41"/>
      <c r="H1810" s="21" t="s">
        <v>22</v>
      </c>
      <c r="I1810" s="21" t="s">
        <v>54</v>
      </c>
      <c r="J1810" s="21" t="s">
        <v>61</v>
      </c>
      <c r="K1810" s="203" t="s">
        <v>445</v>
      </c>
      <c r="L1810" s="55"/>
      <c r="M1810" s="219">
        <v>0</v>
      </c>
      <c r="N1810" s="219">
        <v>25000</v>
      </c>
      <c r="O1810" s="217">
        <f t="shared" si="28"/>
        <v>33532.989999999641</v>
      </c>
    </row>
    <row r="1811" spans="1:15" ht="22.05" hidden="1" customHeight="1" x14ac:dyDescent="0.2">
      <c r="A1811" s="216">
        <v>45741</v>
      </c>
      <c r="B1811" s="20" t="s">
        <v>185</v>
      </c>
      <c r="C1811" s="41">
        <v>54403</v>
      </c>
      <c r="D1811" s="22"/>
      <c r="E1811" s="55" t="s">
        <v>2353</v>
      </c>
      <c r="F1811" s="20" t="s">
        <v>79</v>
      </c>
      <c r="G1811" s="41"/>
      <c r="H1811" s="21" t="s">
        <v>22</v>
      </c>
      <c r="I1811" s="21" t="s">
        <v>54</v>
      </c>
      <c r="J1811" s="21" t="s">
        <v>64</v>
      </c>
      <c r="K1811" s="203" t="s">
        <v>141</v>
      </c>
      <c r="L1811" s="55"/>
      <c r="M1811" s="219">
        <v>0</v>
      </c>
      <c r="N1811" s="219">
        <v>3000</v>
      </c>
      <c r="O1811" s="217">
        <f t="shared" si="28"/>
        <v>30532.989999999641</v>
      </c>
    </row>
    <row r="1812" spans="1:15" ht="22.05" hidden="1" customHeight="1" x14ac:dyDescent="0.2">
      <c r="A1812" s="216">
        <v>45741</v>
      </c>
      <c r="B1812" s="20" t="s">
        <v>185</v>
      </c>
      <c r="C1812" s="41">
        <v>54404</v>
      </c>
      <c r="D1812" s="22"/>
      <c r="E1812" s="55" t="s">
        <v>2233</v>
      </c>
      <c r="F1812" s="20" t="s">
        <v>79</v>
      </c>
      <c r="G1812" s="41"/>
      <c r="H1812" s="21" t="s">
        <v>21</v>
      </c>
      <c r="I1812" s="41" t="s">
        <v>28</v>
      </c>
      <c r="J1812" s="21" t="s">
        <v>30</v>
      </c>
      <c r="K1812" s="203"/>
      <c r="L1812" s="55"/>
      <c r="M1812" s="219">
        <v>22200</v>
      </c>
      <c r="N1812" s="219">
        <v>0</v>
      </c>
      <c r="O1812" s="217">
        <f t="shared" si="28"/>
        <v>52732.989999999641</v>
      </c>
    </row>
    <row r="1813" spans="1:15" ht="22.05" hidden="1" customHeight="1" x14ac:dyDescent="0.2">
      <c r="A1813" s="216">
        <v>45741</v>
      </c>
      <c r="B1813" s="20" t="s">
        <v>185</v>
      </c>
      <c r="C1813" s="41">
        <v>54405</v>
      </c>
      <c r="D1813" s="22"/>
      <c r="E1813" s="55" t="s">
        <v>2261</v>
      </c>
      <c r="F1813" s="20" t="s">
        <v>79</v>
      </c>
      <c r="G1813" s="41"/>
      <c r="H1813" s="21" t="s">
        <v>22</v>
      </c>
      <c r="I1813" s="21" t="s">
        <v>103</v>
      </c>
      <c r="J1813" s="21" t="s">
        <v>94</v>
      </c>
      <c r="K1813" s="203" t="s">
        <v>140</v>
      </c>
      <c r="L1813" s="55"/>
      <c r="M1813" s="219">
        <v>0</v>
      </c>
      <c r="N1813" s="219">
        <v>1000</v>
      </c>
      <c r="O1813" s="217">
        <f t="shared" si="28"/>
        <v>51732.989999999641</v>
      </c>
    </row>
    <row r="1814" spans="1:15" ht="22.05" hidden="1" customHeight="1" x14ac:dyDescent="0.2">
      <c r="A1814" s="216">
        <v>45741</v>
      </c>
      <c r="B1814" s="20" t="s">
        <v>185</v>
      </c>
      <c r="C1814" s="41">
        <v>54406</v>
      </c>
      <c r="D1814" s="22"/>
      <c r="E1814" s="55" t="s">
        <v>127</v>
      </c>
      <c r="F1814" s="20" t="s">
        <v>79</v>
      </c>
      <c r="G1814" s="41"/>
      <c r="H1814" s="21" t="s">
        <v>22</v>
      </c>
      <c r="I1814" s="41" t="s">
        <v>54</v>
      </c>
      <c r="J1814" s="21" t="s">
        <v>41</v>
      </c>
      <c r="K1814" s="203" t="s">
        <v>465</v>
      </c>
      <c r="L1814" s="55"/>
      <c r="M1814" s="219">
        <v>0</v>
      </c>
      <c r="N1814" s="219">
        <v>500</v>
      </c>
      <c r="O1814" s="217">
        <f t="shared" si="28"/>
        <v>51232.989999999641</v>
      </c>
    </row>
    <row r="1815" spans="1:15" ht="22.05" hidden="1" customHeight="1" x14ac:dyDescent="0.2">
      <c r="A1815" s="216">
        <v>45741</v>
      </c>
      <c r="B1815" s="20" t="s">
        <v>185</v>
      </c>
      <c r="C1815" s="41">
        <v>54407</v>
      </c>
      <c r="D1815" s="22"/>
      <c r="E1815" s="55" t="s">
        <v>2354</v>
      </c>
      <c r="F1815" s="20" t="s">
        <v>79</v>
      </c>
      <c r="G1815" s="41"/>
      <c r="H1815" s="21" t="s">
        <v>22</v>
      </c>
      <c r="I1815" s="41" t="s">
        <v>103</v>
      </c>
      <c r="J1815" s="21" t="s">
        <v>93</v>
      </c>
      <c r="K1815" s="203" t="s">
        <v>2361</v>
      </c>
      <c r="L1815" s="55"/>
      <c r="M1815" s="219">
        <v>0</v>
      </c>
      <c r="N1815" s="219">
        <v>200</v>
      </c>
      <c r="O1815" s="217">
        <f t="shared" si="28"/>
        <v>51032.989999999641</v>
      </c>
    </row>
    <row r="1816" spans="1:15" ht="22.05" hidden="1" customHeight="1" x14ac:dyDescent="0.2">
      <c r="A1816" s="216">
        <v>45741</v>
      </c>
      <c r="B1816" s="20" t="s">
        <v>185</v>
      </c>
      <c r="C1816" s="41">
        <v>54408</v>
      </c>
      <c r="D1816" s="22"/>
      <c r="E1816" s="55" t="s">
        <v>2232</v>
      </c>
      <c r="F1816" s="20" t="s">
        <v>79</v>
      </c>
      <c r="G1816" s="41"/>
      <c r="H1816" s="21" t="s">
        <v>21</v>
      </c>
      <c r="I1816" s="41" t="s">
        <v>28</v>
      </c>
      <c r="J1816" s="21" t="s">
        <v>199</v>
      </c>
      <c r="K1816" s="203"/>
      <c r="L1816" s="55"/>
      <c r="M1816" s="219">
        <v>27990</v>
      </c>
      <c r="N1816" s="219">
        <v>0</v>
      </c>
      <c r="O1816" s="217">
        <f t="shared" si="28"/>
        <v>79022.989999999641</v>
      </c>
    </row>
    <row r="1817" spans="1:15" ht="22.05" hidden="1" customHeight="1" x14ac:dyDescent="0.2">
      <c r="A1817" s="216">
        <v>45741</v>
      </c>
      <c r="B1817" s="20" t="s">
        <v>185</v>
      </c>
      <c r="C1817" s="41">
        <v>54409</v>
      </c>
      <c r="D1817" s="22"/>
      <c r="E1817" s="55" t="s">
        <v>2355</v>
      </c>
      <c r="F1817" s="20" t="s">
        <v>79</v>
      </c>
      <c r="G1817" s="41"/>
      <c r="H1817" s="21" t="s">
        <v>22</v>
      </c>
      <c r="I1817" s="41" t="s">
        <v>103</v>
      </c>
      <c r="J1817" s="21" t="s">
        <v>93</v>
      </c>
      <c r="K1817" s="203" t="s">
        <v>153</v>
      </c>
      <c r="L1817" s="55"/>
      <c r="M1817" s="219">
        <v>0</v>
      </c>
      <c r="N1817" s="219">
        <v>2080</v>
      </c>
      <c r="O1817" s="217">
        <f t="shared" si="28"/>
        <v>76942.989999999641</v>
      </c>
    </row>
    <row r="1818" spans="1:15" ht="22.05" hidden="1" customHeight="1" x14ac:dyDescent="0.2">
      <c r="A1818" s="216">
        <v>45741</v>
      </c>
      <c r="B1818" s="20" t="s">
        <v>185</v>
      </c>
      <c r="C1818" s="41">
        <v>54410</v>
      </c>
      <c r="D1818" s="22"/>
      <c r="E1818" s="55" t="s">
        <v>2356</v>
      </c>
      <c r="F1818" s="20" t="s">
        <v>79</v>
      </c>
      <c r="G1818" s="41"/>
      <c r="H1818" s="21" t="s">
        <v>22</v>
      </c>
      <c r="I1818" s="41" t="s">
        <v>103</v>
      </c>
      <c r="J1818" s="21" t="s">
        <v>97</v>
      </c>
      <c r="K1818" s="203" t="s">
        <v>153</v>
      </c>
      <c r="L1818" s="55"/>
      <c r="M1818" s="219">
        <v>0</v>
      </c>
      <c r="N1818" s="219">
        <v>1600</v>
      </c>
      <c r="O1818" s="217">
        <f t="shared" si="28"/>
        <v>75342.989999999641</v>
      </c>
    </row>
    <row r="1819" spans="1:15" ht="22.05" hidden="1" customHeight="1" x14ac:dyDescent="0.2">
      <c r="A1819" s="216">
        <v>45741</v>
      </c>
      <c r="B1819" s="20" t="s">
        <v>185</v>
      </c>
      <c r="C1819" s="41">
        <v>54411</v>
      </c>
      <c r="D1819" s="22"/>
      <c r="E1819" s="55" t="s">
        <v>1791</v>
      </c>
      <c r="F1819" s="20" t="s">
        <v>79</v>
      </c>
      <c r="G1819" s="41"/>
      <c r="H1819" s="21" t="s">
        <v>22</v>
      </c>
      <c r="I1819" s="41" t="s">
        <v>103</v>
      </c>
      <c r="J1819" s="21" t="s">
        <v>94</v>
      </c>
      <c r="K1819" s="203" t="s">
        <v>2362</v>
      </c>
      <c r="L1819" s="55"/>
      <c r="M1819" s="219">
        <v>0</v>
      </c>
      <c r="N1819" s="219">
        <v>9012</v>
      </c>
      <c r="O1819" s="217">
        <f t="shared" si="28"/>
        <v>66330.989999999641</v>
      </c>
    </row>
    <row r="1820" spans="1:15" ht="22.05" hidden="1" customHeight="1" x14ac:dyDescent="0.2">
      <c r="A1820" s="216">
        <v>45741</v>
      </c>
      <c r="B1820" s="20" t="s">
        <v>185</v>
      </c>
      <c r="C1820" s="41">
        <v>54412</v>
      </c>
      <c r="D1820" s="22"/>
      <c r="E1820" s="55" t="s">
        <v>2357</v>
      </c>
      <c r="F1820" s="20" t="s">
        <v>79</v>
      </c>
      <c r="G1820" s="41"/>
      <c r="H1820" s="21" t="s">
        <v>22</v>
      </c>
      <c r="I1820" s="21" t="s">
        <v>103</v>
      </c>
      <c r="J1820" s="21" t="s">
        <v>60</v>
      </c>
      <c r="K1820" s="203" t="s">
        <v>2363</v>
      </c>
      <c r="L1820" s="55"/>
      <c r="M1820" s="219">
        <v>0</v>
      </c>
      <c r="N1820" s="219">
        <v>1964</v>
      </c>
      <c r="O1820" s="217">
        <f t="shared" si="28"/>
        <v>64366.989999999641</v>
      </c>
    </row>
    <row r="1821" spans="1:15" ht="22.05" hidden="1" customHeight="1" x14ac:dyDescent="0.2">
      <c r="A1821" s="216">
        <v>45741</v>
      </c>
      <c r="B1821" s="20" t="s">
        <v>185</v>
      </c>
      <c r="C1821" s="41">
        <v>54413</v>
      </c>
      <c r="D1821" s="22"/>
      <c r="E1821" s="55" t="s">
        <v>1652</v>
      </c>
      <c r="F1821" s="20" t="s">
        <v>79</v>
      </c>
      <c r="G1821" s="41"/>
      <c r="H1821" s="21" t="s">
        <v>22</v>
      </c>
      <c r="I1821" s="21" t="s">
        <v>54</v>
      </c>
      <c r="J1821" s="21" t="s">
        <v>61</v>
      </c>
      <c r="K1821" s="203" t="s">
        <v>445</v>
      </c>
      <c r="L1821" s="55"/>
      <c r="M1821" s="219">
        <v>0</v>
      </c>
      <c r="N1821" s="219">
        <v>17500</v>
      </c>
      <c r="O1821" s="217">
        <f t="shared" si="28"/>
        <v>46866.989999999641</v>
      </c>
    </row>
    <row r="1822" spans="1:15" ht="22.05" hidden="1" customHeight="1" x14ac:dyDescent="0.2">
      <c r="A1822" s="216">
        <v>45741</v>
      </c>
      <c r="B1822" s="20" t="s">
        <v>185</v>
      </c>
      <c r="C1822" s="41">
        <v>54414</v>
      </c>
      <c r="D1822" s="22"/>
      <c r="E1822" s="55" t="s">
        <v>2358</v>
      </c>
      <c r="F1822" s="20" t="s">
        <v>79</v>
      </c>
      <c r="G1822" s="41"/>
      <c r="H1822" s="21" t="s">
        <v>22</v>
      </c>
      <c r="I1822" s="21" t="s">
        <v>54</v>
      </c>
      <c r="J1822" s="21" t="s">
        <v>41</v>
      </c>
      <c r="K1822" s="203" t="s">
        <v>465</v>
      </c>
      <c r="L1822" s="55"/>
      <c r="M1822" s="219">
        <v>0</v>
      </c>
      <c r="N1822" s="219">
        <v>2000</v>
      </c>
      <c r="O1822" s="217">
        <f t="shared" si="28"/>
        <v>44866.989999999641</v>
      </c>
    </row>
    <row r="1823" spans="1:15" ht="22.05" hidden="1" customHeight="1" x14ac:dyDescent="0.2">
      <c r="A1823" s="216">
        <v>45742</v>
      </c>
      <c r="B1823" s="20" t="s">
        <v>185</v>
      </c>
      <c r="C1823" s="41">
        <v>54416</v>
      </c>
      <c r="D1823" s="22"/>
      <c r="E1823" s="55" t="s">
        <v>2364</v>
      </c>
      <c r="F1823" s="20" t="s">
        <v>79</v>
      </c>
      <c r="G1823" s="41"/>
      <c r="H1823" s="21" t="s">
        <v>22</v>
      </c>
      <c r="I1823" s="41" t="s">
        <v>103</v>
      </c>
      <c r="J1823" s="21" t="s">
        <v>102</v>
      </c>
      <c r="K1823" s="203" t="s">
        <v>2376</v>
      </c>
      <c r="L1823" s="55"/>
      <c r="M1823" s="219">
        <v>0</v>
      </c>
      <c r="N1823" s="219">
        <v>620</v>
      </c>
      <c r="O1823" s="217">
        <f t="shared" si="28"/>
        <v>44246.989999999641</v>
      </c>
    </row>
    <row r="1824" spans="1:15" ht="22.05" hidden="1" customHeight="1" x14ac:dyDescent="0.2">
      <c r="A1824" s="216">
        <v>45742</v>
      </c>
      <c r="B1824" s="20" t="s">
        <v>185</v>
      </c>
      <c r="C1824" s="41">
        <v>54417</v>
      </c>
      <c r="D1824" s="22"/>
      <c r="E1824" s="55" t="s">
        <v>2365</v>
      </c>
      <c r="F1824" s="20" t="s">
        <v>79</v>
      </c>
      <c r="G1824" s="41"/>
      <c r="H1824" s="21" t="s">
        <v>22</v>
      </c>
      <c r="I1824" s="21" t="s">
        <v>54</v>
      </c>
      <c r="J1824" s="21" t="s">
        <v>41</v>
      </c>
      <c r="K1824" s="203" t="s">
        <v>2377</v>
      </c>
      <c r="L1824" s="55"/>
      <c r="M1824" s="219">
        <v>0</v>
      </c>
      <c r="N1824" s="219">
        <v>1900</v>
      </c>
      <c r="O1824" s="217">
        <f t="shared" si="28"/>
        <v>42346.989999999641</v>
      </c>
    </row>
    <row r="1825" spans="1:15" ht="22.05" hidden="1" customHeight="1" x14ac:dyDescent="0.2">
      <c r="A1825" s="216">
        <v>45742</v>
      </c>
      <c r="B1825" s="20" t="s">
        <v>185</v>
      </c>
      <c r="C1825" s="41">
        <v>54418</v>
      </c>
      <c r="D1825" s="22"/>
      <c r="E1825" s="55" t="s">
        <v>1425</v>
      </c>
      <c r="F1825" s="20" t="s">
        <v>79</v>
      </c>
      <c r="G1825" s="41"/>
      <c r="H1825" s="21" t="s">
        <v>22</v>
      </c>
      <c r="I1825" s="41" t="s">
        <v>103</v>
      </c>
      <c r="J1825" s="21" t="s">
        <v>219</v>
      </c>
      <c r="K1825" s="203" t="s">
        <v>1241</v>
      </c>
      <c r="L1825" s="55"/>
      <c r="M1825" s="219">
        <v>0</v>
      </c>
      <c r="N1825" s="219">
        <v>725</v>
      </c>
      <c r="O1825" s="217">
        <f t="shared" si="28"/>
        <v>41621.989999999641</v>
      </c>
    </row>
    <row r="1826" spans="1:15" ht="22.05" hidden="1" customHeight="1" x14ac:dyDescent="0.2">
      <c r="A1826" s="216">
        <v>45742</v>
      </c>
      <c r="B1826" s="20" t="s">
        <v>185</v>
      </c>
      <c r="C1826" s="41">
        <v>54419</v>
      </c>
      <c r="D1826" s="22"/>
      <c r="E1826" s="49" t="s">
        <v>2199</v>
      </c>
      <c r="F1826" s="20" t="s">
        <v>79</v>
      </c>
      <c r="G1826" s="41"/>
      <c r="H1826" s="21" t="s">
        <v>22</v>
      </c>
      <c r="I1826" s="41" t="s">
        <v>103</v>
      </c>
      <c r="J1826" s="21" t="s">
        <v>94</v>
      </c>
      <c r="K1826" s="203" t="s">
        <v>210</v>
      </c>
      <c r="L1826" s="55"/>
      <c r="M1826" s="219">
        <v>0</v>
      </c>
      <c r="N1826" s="219">
        <v>750</v>
      </c>
      <c r="O1826" s="217">
        <f t="shared" si="28"/>
        <v>40871.989999999641</v>
      </c>
    </row>
    <row r="1827" spans="1:15" ht="22.05" hidden="1" customHeight="1" x14ac:dyDescent="0.2">
      <c r="A1827" s="216">
        <v>45742</v>
      </c>
      <c r="B1827" s="20" t="s">
        <v>185</v>
      </c>
      <c r="C1827" s="41">
        <v>54420</v>
      </c>
      <c r="D1827" s="22"/>
      <c r="E1827" s="49" t="s">
        <v>2366</v>
      </c>
      <c r="F1827" s="20" t="s">
        <v>79</v>
      </c>
      <c r="G1827" s="41"/>
      <c r="H1827" s="21" t="s">
        <v>22</v>
      </c>
      <c r="I1827" s="41" t="s">
        <v>53</v>
      </c>
      <c r="J1827" s="21" t="s">
        <v>113</v>
      </c>
      <c r="K1827" s="203" t="s">
        <v>163</v>
      </c>
      <c r="L1827" s="55"/>
      <c r="M1827" s="219">
        <v>0</v>
      </c>
      <c r="N1827" s="219">
        <v>1200</v>
      </c>
      <c r="O1827" s="217">
        <f t="shared" si="28"/>
        <v>39671.989999999641</v>
      </c>
    </row>
    <row r="1828" spans="1:15" ht="22.05" hidden="1" customHeight="1" x14ac:dyDescent="0.2">
      <c r="A1828" s="216">
        <v>45742</v>
      </c>
      <c r="B1828" s="20" t="s">
        <v>185</v>
      </c>
      <c r="C1828" s="41">
        <v>54421</v>
      </c>
      <c r="D1828" s="22"/>
      <c r="E1828" s="55" t="s">
        <v>2194</v>
      </c>
      <c r="F1828" s="20" t="s">
        <v>79</v>
      </c>
      <c r="G1828" s="41"/>
      <c r="H1828" s="21" t="s">
        <v>22</v>
      </c>
      <c r="I1828" s="41" t="s">
        <v>103</v>
      </c>
      <c r="J1828" s="21" t="s">
        <v>94</v>
      </c>
      <c r="K1828" s="203" t="s">
        <v>163</v>
      </c>
      <c r="L1828" s="55"/>
      <c r="M1828" s="219">
        <v>0</v>
      </c>
      <c r="N1828" s="219">
        <v>2000</v>
      </c>
      <c r="O1828" s="217">
        <f t="shared" si="28"/>
        <v>37671.989999999641</v>
      </c>
    </row>
    <row r="1829" spans="1:15" ht="22.05" hidden="1" customHeight="1" x14ac:dyDescent="0.2">
      <c r="A1829" s="216">
        <v>45742</v>
      </c>
      <c r="B1829" s="20" t="s">
        <v>185</v>
      </c>
      <c r="C1829" s="41">
        <v>54422</v>
      </c>
      <c r="D1829" s="22"/>
      <c r="E1829" s="55" t="s">
        <v>2367</v>
      </c>
      <c r="F1829" s="20" t="s">
        <v>79</v>
      </c>
      <c r="G1829" s="41"/>
      <c r="H1829" s="21" t="s">
        <v>22</v>
      </c>
      <c r="I1829" s="41" t="s">
        <v>56</v>
      </c>
      <c r="J1829" s="21" t="s">
        <v>116</v>
      </c>
      <c r="K1829" s="203" t="s">
        <v>2378</v>
      </c>
      <c r="L1829" s="55"/>
      <c r="M1829" s="219">
        <v>0</v>
      </c>
      <c r="N1829" s="219">
        <v>5000</v>
      </c>
      <c r="O1829" s="217">
        <f t="shared" si="28"/>
        <v>32671.989999999641</v>
      </c>
    </row>
    <row r="1830" spans="1:15" ht="22.05" hidden="1" customHeight="1" x14ac:dyDescent="0.2">
      <c r="A1830" s="216">
        <v>45742</v>
      </c>
      <c r="B1830" s="20" t="s">
        <v>185</v>
      </c>
      <c r="C1830" s="41">
        <v>54423</v>
      </c>
      <c r="D1830" s="22"/>
      <c r="E1830" s="55" t="s">
        <v>654</v>
      </c>
      <c r="F1830" s="20" t="s">
        <v>79</v>
      </c>
      <c r="G1830" s="41"/>
      <c r="H1830" s="21" t="s">
        <v>22</v>
      </c>
      <c r="I1830" s="41" t="s">
        <v>103</v>
      </c>
      <c r="J1830" s="21" t="s">
        <v>97</v>
      </c>
      <c r="K1830" s="203" t="s">
        <v>2379</v>
      </c>
      <c r="L1830" s="55"/>
      <c r="M1830" s="219">
        <v>0</v>
      </c>
      <c r="N1830" s="219">
        <v>3144</v>
      </c>
      <c r="O1830" s="217">
        <f t="shared" si="28"/>
        <v>29527.989999999641</v>
      </c>
    </row>
    <row r="1831" spans="1:15" ht="22.05" hidden="1" customHeight="1" x14ac:dyDescent="0.2">
      <c r="A1831" s="216">
        <v>45742</v>
      </c>
      <c r="B1831" s="20" t="s">
        <v>185</v>
      </c>
      <c r="C1831" s="41">
        <v>54424</v>
      </c>
      <c r="D1831" s="22"/>
      <c r="E1831" s="55" t="s">
        <v>2368</v>
      </c>
      <c r="F1831" s="20" t="s">
        <v>79</v>
      </c>
      <c r="G1831" s="41"/>
      <c r="H1831" s="21" t="s">
        <v>22</v>
      </c>
      <c r="I1831" s="21" t="s">
        <v>103</v>
      </c>
      <c r="J1831" s="21" t="s">
        <v>97</v>
      </c>
      <c r="K1831" s="203" t="s">
        <v>445</v>
      </c>
      <c r="L1831" s="55"/>
      <c r="M1831" s="219">
        <v>0</v>
      </c>
      <c r="N1831" s="219">
        <v>1733</v>
      </c>
      <c r="O1831" s="217">
        <f t="shared" si="28"/>
        <v>27794.989999999641</v>
      </c>
    </row>
    <row r="1832" spans="1:15" ht="22.05" hidden="1" customHeight="1" x14ac:dyDescent="0.2">
      <c r="A1832" s="216">
        <v>45742</v>
      </c>
      <c r="B1832" s="20" t="s">
        <v>185</v>
      </c>
      <c r="C1832" s="41">
        <v>54425</v>
      </c>
      <c r="D1832" s="22"/>
      <c r="E1832" s="55" t="s">
        <v>2369</v>
      </c>
      <c r="F1832" s="20" t="s">
        <v>79</v>
      </c>
      <c r="G1832" s="41"/>
      <c r="H1832" s="21" t="s">
        <v>22</v>
      </c>
      <c r="I1832" s="41" t="s">
        <v>56</v>
      </c>
      <c r="J1832" s="21" t="s">
        <v>116</v>
      </c>
      <c r="K1832" s="203" t="s">
        <v>2380</v>
      </c>
      <c r="L1832" s="55"/>
      <c r="M1832" s="219">
        <v>0</v>
      </c>
      <c r="N1832" s="219">
        <v>480</v>
      </c>
      <c r="O1832" s="217">
        <f t="shared" si="28"/>
        <v>27314.989999999641</v>
      </c>
    </row>
    <row r="1833" spans="1:15" ht="22.05" hidden="1" customHeight="1" x14ac:dyDescent="0.2">
      <c r="A1833" s="216">
        <v>45742</v>
      </c>
      <c r="B1833" s="20" t="s">
        <v>185</v>
      </c>
      <c r="C1833" s="41">
        <v>54426</v>
      </c>
      <c r="D1833" s="22"/>
      <c r="E1833" s="55" t="s">
        <v>350</v>
      </c>
      <c r="F1833" s="20" t="s">
        <v>79</v>
      </c>
      <c r="G1833" s="41"/>
      <c r="H1833" s="21" t="s">
        <v>22</v>
      </c>
      <c r="I1833" s="41" t="s">
        <v>53</v>
      </c>
      <c r="J1833" s="21" t="s">
        <v>113</v>
      </c>
      <c r="K1833" s="203" t="s">
        <v>1421</v>
      </c>
      <c r="L1833" s="55"/>
      <c r="M1833" s="219">
        <v>0</v>
      </c>
      <c r="N1833" s="219">
        <v>6000</v>
      </c>
      <c r="O1833" s="217">
        <f t="shared" si="28"/>
        <v>21314.989999999641</v>
      </c>
    </row>
    <row r="1834" spans="1:15" ht="22.05" hidden="1" customHeight="1" x14ac:dyDescent="0.2">
      <c r="A1834" s="216">
        <v>45742</v>
      </c>
      <c r="B1834" s="20" t="s">
        <v>185</v>
      </c>
      <c r="C1834" s="41">
        <v>54427</v>
      </c>
      <c r="D1834" s="22"/>
      <c r="E1834" s="55" t="s">
        <v>451</v>
      </c>
      <c r="F1834" s="20" t="s">
        <v>79</v>
      </c>
      <c r="G1834" s="41"/>
      <c r="H1834" s="21" t="s">
        <v>22</v>
      </c>
      <c r="I1834" s="41" t="s">
        <v>103</v>
      </c>
      <c r="J1834" s="21" t="s">
        <v>96</v>
      </c>
      <c r="K1834" s="203" t="s">
        <v>134</v>
      </c>
      <c r="L1834" s="55"/>
      <c r="M1834" s="219">
        <v>0</v>
      </c>
      <c r="N1834" s="219">
        <v>600</v>
      </c>
      <c r="O1834" s="217">
        <f t="shared" si="28"/>
        <v>20714.989999999641</v>
      </c>
    </row>
    <row r="1835" spans="1:15" ht="22.05" hidden="1" customHeight="1" x14ac:dyDescent="0.2">
      <c r="A1835" s="216">
        <v>45742</v>
      </c>
      <c r="B1835" s="20" t="s">
        <v>185</v>
      </c>
      <c r="C1835" s="41">
        <v>54428</v>
      </c>
      <c r="D1835" s="22"/>
      <c r="E1835" s="55" t="s">
        <v>2194</v>
      </c>
      <c r="F1835" s="20" t="s">
        <v>79</v>
      </c>
      <c r="G1835" s="41"/>
      <c r="H1835" s="21" t="s">
        <v>22</v>
      </c>
      <c r="I1835" s="41" t="s">
        <v>103</v>
      </c>
      <c r="J1835" s="21" t="s">
        <v>94</v>
      </c>
      <c r="K1835" s="203" t="s">
        <v>134</v>
      </c>
      <c r="L1835" s="55"/>
      <c r="M1835" s="219">
        <v>0</v>
      </c>
      <c r="N1835" s="219">
        <v>1500</v>
      </c>
      <c r="O1835" s="217">
        <f t="shared" si="28"/>
        <v>19214.989999999641</v>
      </c>
    </row>
    <row r="1836" spans="1:15" ht="22.05" hidden="1" customHeight="1" x14ac:dyDescent="0.2">
      <c r="A1836" s="216">
        <v>45742</v>
      </c>
      <c r="B1836" s="20" t="s">
        <v>185</v>
      </c>
      <c r="C1836" s="41">
        <v>54429</v>
      </c>
      <c r="D1836" s="22"/>
      <c r="E1836" s="55" t="s">
        <v>2370</v>
      </c>
      <c r="F1836" s="20" t="s">
        <v>79</v>
      </c>
      <c r="G1836" s="41"/>
      <c r="H1836" s="21" t="s">
        <v>22</v>
      </c>
      <c r="I1836" s="41" t="s">
        <v>103</v>
      </c>
      <c r="J1836" s="21" t="s">
        <v>60</v>
      </c>
      <c r="K1836" s="203" t="s">
        <v>1485</v>
      </c>
      <c r="L1836" s="55"/>
      <c r="M1836" s="219">
        <v>0</v>
      </c>
      <c r="N1836" s="219">
        <v>4000</v>
      </c>
      <c r="O1836" s="217">
        <f t="shared" si="28"/>
        <v>15214.989999999641</v>
      </c>
    </row>
    <row r="1837" spans="1:15" ht="22.05" hidden="1" customHeight="1" x14ac:dyDescent="0.2">
      <c r="A1837" s="216">
        <v>45742</v>
      </c>
      <c r="B1837" s="20" t="s">
        <v>185</v>
      </c>
      <c r="C1837" s="41">
        <v>54430</v>
      </c>
      <c r="D1837" s="22"/>
      <c r="E1837" s="55" t="s">
        <v>2371</v>
      </c>
      <c r="F1837" s="20" t="s">
        <v>79</v>
      </c>
      <c r="G1837" s="41"/>
      <c r="H1837" s="21" t="s">
        <v>22</v>
      </c>
      <c r="I1837" s="21" t="s">
        <v>54</v>
      </c>
      <c r="J1837" s="21" t="s">
        <v>61</v>
      </c>
      <c r="K1837" s="203" t="s">
        <v>2381</v>
      </c>
      <c r="L1837" s="55"/>
      <c r="M1837" s="219">
        <v>0</v>
      </c>
      <c r="N1837" s="219">
        <v>2800</v>
      </c>
      <c r="O1837" s="217">
        <f t="shared" si="28"/>
        <v>12414.989999999641</v>
      </c>
    </row>
    <row r="1838" spans="1:15" ht="22.05" hidden="1" customHeight="1" x14ac:dyDescent="0.2">
      <c r="A1838" s="216">
        <v>45742</v>
      </c>
      <c r="B1838" s="20" t="s">
        <v>185</v>
      </c>
      <c r="C1838" s="41">
        <v>54431</v>
      </c>
      <c r="D1838" s="22"/>
      <c r="E1838" s="55" t="s">
        <v>2372</v>
      </c>
      <c r="F1838" s="20" t="s">
        <v>79</v>
      </c>
      <c r="G1838" s="41"/>
      <c r="H1838" s="21" t="s">
        <v>22</v>
      </c>
      <c r="I1838" s="41" t="s">
        <v>54</v>
      </c>
      <c r="J1838" s="21" t="s">
        <v>41</v>
      </c>
      <c r="K1838" s="304" t="s">
        <v>1574</v>
      </c>
      <c r="L1838" s="55"/>
      <c r="M1838" s="219">
        <v>0</v>
      </c>
      <c r="N1838" s="219">
        <v>600</v>
      </c>
      <c r="O1838" s="217">
        <f t="shared" si="28"/>
        <v>11814.989999999641</v>
      </c>
    </row>
    <row r="1839" spans="1:15" ht="22.05" hidden="1" customHeight="1" x14ac:dyDescent="0.2">
      <c r="A1839" s="216">
        <v>45742</v>
      </c>
      <c r="B1839" s="20" t="s">
        <v>185</v>
      </c>
      <c r="C1839" s="41">
        <v>54432</v>
      </c>
      <c r="D1839" s="22"/>
      <c r="E1839" s="55" t="s">
        <v>2373</v>
      </c>
      <c r="F1839" s="20" t="s">
        <v>79</v>
      </c>
      <c r="G1839" s="41"/>
      <c r="H1839" s="21" t="s">
        <v>22</v>
      </c>
      <c r="I1839" s="41" t="s">
        <v>103</v>
      </c>
      <c r="J1839" s="21" t="s">
        <v>94</v>
      </c>
      <c r="K1839" s="203" t="s">
        <v>122</v>
      </c>
      <c r="L1839" s="55"/>
      <c r="M1839" s="219">
        <v>0</v>
      </c>
      <c r="N1839" s="219">
        <v>500</v>
      </c>
      <c r="O1839" s="217">
        <f t="shared" si="28"/>
        <v>11314.989999999641</v>
      </c>
    </row>
    <row r="1840" spans="1:15" ht="22.05" hidden="1" customHeight="1" x14ac:dyDescent="0.2">
      <c r="A1840" s="216">
        <v>45742</v>
      </c>
      <c r="B1840" s="20" t="s">
        <v>185</v>
      </c>
      <c r="C1840" s="41">
        <v>54433</v>
      </c>
      <c r="D1840" s="22"/>
      <c r="E1840" s="55" t="s">
        <v>2374</v>
      </c>
      <c r="F1840" s="20" t="s">
        <v>79</v>
      </c>
      <c r="G1840" s="41"/>
      <c r="H1840" s="21" t="s">
        <v>22</v>
      </c>
      <c r="I1840" s="41" t="s">
        <v>56</v>
      </c>
      <c r="J1840" s="21" t="s">
        <v>116</v>
      </c>
      <c r="K1840" s="203" t="s">
        <v>139</v>
      </c>
      <c r="L1840" s="55"/>
      <c r="M1840" s="219">
        <v>0</v>
      </c>
      <c r="N1840" s="219">
        <v>400</v>
      </c>
      <c r="O1840" s="217">
        <f t="shared" si="28"/>
        <v>10914.989999999641</v>
      </c>
    </row>
    <row r="1841" spans="1:15" ht="22.05" hidden="1" customHeight="1" x14ac:dyDescent="0.2">
      <c r="A1841" s="216">
        <v>45742</v>
      </c>
      <c r="B1841" s="20" t="s">
        <v>185</v>
      </c>
      <c r="C1841" s="41">
        <v>54434</v>
      </c>
      <c r="D1841" s="22"/>
      <c r="E1841" s="55" t="s">
        <v>2375</v>
      </c>
      <c r="F1841" s="20" t="s">
        <v>79</v>
      </c>
      <c r="G1841" s="41"/>
      <c r="H1841" s="21" t="s">
        <v>22</v>
      </c>
      <c r="I1841" s="41" t="s">
        <v>103</v>
      </c>
      <c r="J1841" s="21" t="s">
        <v>95</v>
      </c>
      <c r="K1841" s="203" t="s">
        <v>153</v>
      </c>
      <c r="L1841" s="55"/>
      <c r="M1841" s="219">
        <v>0</v>
      </c>
      <c r="N1841" s="219">
        <v>250</v>
      </c>
      <c r="O1841" s="217">
        <f t="shared" si="28"/>
        <v>10664.989999999641</v>
      </c>
    </row>
    <row r="1842" spans="1:15" ht="22.05" hidden="1" customHeight="1" x14ac:dyDescent="0.2">
      <c r="A1842" s="216">
        <v>45742</v>
      </c>
      <c r="B1842" s="20" t="s">
        <v>185</v>
      </c>
      <c r="C1842" s="41">
        <v>54435</v>
      </c>
      <c r="D1842" s="22"/>
      <c r="E1842" s="55" t="s">
        <v>1791</v>
      </c>
      <c r="F1842" s="20" t="s">
        <v>79</v>
      </c>
      <c r="G1842" s="41"/>
      <c r="H1842" s="21" t="s">
        <v>22</v>
      </c>
      <c r="I1842" s="41" t="s">
        <v>103</v>
      </c>
      <c r="J1842" s="21" t="s">
        <v>94</v>
      </c>
      <c r="K1842" s="203" t="s">
        <v>2382</v>
      </c>
      <c r="L1842" s="55"/>
      <c r="M1842" s="219">
        <v>0</v>
      </c>
      <c r="N1842" s="219">
        <v>10056</v>
      </c>
      <c r="O1842" s="217">
        <f t="shared" si="28"/>
        <v>608.98999999964144</v>
      </c>
    </row>
    <row r="1843" spans="1:15" ht="22.05" hidden="1" customHeight="1" x14ac:dyDescent="0.2">
      <c r="A1843" s="216">
        <v>45743</v>
      </c>
      <c r="B1843" s="20" t="s">
        <v>185</v>
      </c>
      <c r="C1843" s="41">
        <v>54437</v>
      </c>
      <c r="D1843" s="22"/>
      <c r="E1843" s="55" t="s">
        <v>485</v>
      </c>
      <c r="F1843" s="20" t="s">
        <v>79</v>
      </c>
      <c r="G1843" s="41"/>
      <c r="H1843" s="21" t="s">
        <v>22</v>
      </c>
      <c r="I1843" s="41" t="s">
        <v>54</v>
      </c>
      <c r="J1843" s="21" t="s">
        <v>41</v>
      </c>
      <c r="K1843" s="203" t="s">
        <v>210</v>
      </c>
      <c r="L1843" s="55"/>
      <c r="M1843" s="219">
        <v>0</v>
      </c>
      <c r="N1843" s="219">
        <v>300</v>
      </c>
      <c r="O1843" s="217">
        <f t="shared" si="28"/>
        <v>308.98999999964144</v>
      </c>
    </row>
    <row r="1844" spans="1:15" ht="22.05" hidden="1" customHeight="1" x14ac:dyDescent="0.2">
      <c r="A1844" s="216">
        <v>45743</v>
      </c>
      <c r="B1844" s="20" t="s">
        <v>185</v>
      </c>
      <c r="C1844" s="41">
        <v>54438</v>
      </c>
      <c r="D1844" s="22"/>
      <c r="E1844" s="55" t="s">
        <v>2383</v>
      </c>
      <c r="F1844" s="20" t="s">
        <v>79</v>
      </c>
      <c r="G1844" s="41"/>
      <c r="H1844" s="21" t="s">
        <v>22</v>
      </c>
      <c r="I1844" s="21" t="s">
        <v>103</v>
      </c>
      <c r="J1844" s="21" t="s">
        <v>92</v>
      </c>
      <c r="K1844" s="203" t="s">
        <v>671</v>
      </c>
      <c r="L1844" s="55"/>
      <c r="M1844" s="219">
        <v>0</v>
      </c>
      <c r="N1844" s="219">
        <v>440</v>
      </c>
      <c r="O1844" s="217">
        <f t="shared" si="28"/>
        <v>-131.01000000035856</v>
      </c>
    </row>
    <row r="1845" spans="1:15" ht="22.05" hidden="1" customHeight="1" x14ac:dyDescent="0.2">
      <c r="A1845" s="216">
        <v>45743</v>
      </c>
      <c r="B1845" s="20" t="s">
        <v>185</v>
      </c>
      <c r="C1845" s="41">
        <v>54439</v>
      </c>
      <c r="D1845" s="22"/>
      <c r="E1845" s="55" t="s">
        <v>2384</v>
      </c>
      <c r="F1845" s="20" t="s">
        <v>79</v>
      </c>
      <c r="G1845" s="41"/>
      <c r="H1845" s="21" t="s">
        <v>21</v>
      </c>
      <c r="I1845" s="41" t="s">
        <v>81</v>
      </c>
      <c r="J1845" s="21" t="s">
        <v>168</v>
      </c>
      <c r="K1845" s="203"/>
      <c r="L1845" s="55"/>
      <c r="M1845" s="219">
        <v>12000</v>
      </c>
      <c r="N1845" s="219">
        <v>0</v>
      </c>
      <c r="O1845" s="217">
        <f t="shared" si="28"/>
        <v>11868.989999999641</v>
      </c>
    </row>
    <row r="1846" spans="1:15" ht="22.05" hidden="1" customHeight="1" x14ac:dyDescent="0.2">
      <c r="A1846" s="216">
        <v>45743</v>
      </c>
      <c r="B1846" s="20" t="s">
        <v>185</v>
      </c>
      <c r="C1846" s="41">
        <v>54440</v>
      </c>
      <c r="D1846" s="22"/>
      <c r="E1846" s="55" t="s">
        <v>2385</v>
      </c>
      <c r="F1846" s="20" t="s">
        <v>79</v>
      </c>
      <c r="G1846" s="41"/>
      <c r="H1846" s="21" t="s">
        <v>21</v>
      </c>
      <c r="I1846" s="21" t="s">
        <v>81</v>
      </c>
      <c r="J1846" s="21" t="s">
        <v>181</v>
      </c>
      <c r="K1846" s="203"/>
      <c r="L1846" s="55"/>
      <c r="M1846" s="219">
        <v>250000</v>
      </c>
      <c r="N1846" s="219">
        <v>0</v>
      </c>
      <c r="O1846" s="217">
        <f t="shared" si="28"/>
        <v>261868.98999999964</v>
      </c>
    </row>
    <row r="1847" spans="1:15" ht="22.05" hidden="1" customHeight="1" x14ac:dyDescent="0.2">
      <c r="A1847" s="216">
        <v>45743</v>
      </c>
      <c r="B1847" s="20" t="s">
        <v>185</v>
      </c>
      <c r="C1847" s="41">
        <v>54441</v>
      </c>
      <c r="D1847" s="22"/>
      <c r="E1847" s="55" t="s">
        <v>2386</v>
      </c>
      <c r="F1847" s="20" t="s">
        <v>79</v>
      </c>
      <c r="G1847" s="41"/>
      <c r="H1847" s="21" t="s">
        <v>22</v>
      </c>
      <c r="I1847" s="41" t="s">
        <v>103</v>
      </c>
      <c r="J1847" s="21" t="s">
        <v>214</v>
      </c>
      <c r="K1847" s="203" t="s">
        <v>235</v>
      </c>
      <c r="L1847" s="55"/>
      <c r="M1847" s="219">
        <v>0</v>
      </c>
      <c r="N1847" s="219">
        <v>230</v>
      </c>
      <c r="O1847" s="217">
        <f t="shared" si="28"/>
        <v>261638.98999999964</v>
      </c>
    </row>
    <row r="1848" spans="1:15" ht="22.05" hidden="1" customHeight="1" x14ac:dyDescent="0.2">
      <c r="A1848" s="216">
        <v>45743</v>
      </c>
      <c r="B1848" s="20" t="s">
        <v>185</v>
      </c>
      <c r="C1848" s="41">
        <v>54442</v>
      </c>
      <c r="D1848" s="22"/>
      <c r="E1848" s="55" t="s">
        <v>396</v>
      </c>
      <c r="F1848" s="20" t="s">
        <v>79</v>
      </c>
      <c r="G1848" s="41"/>
      <c r="H1848" s="21" t="s">
        <v>22</v>
      </c>
      <c r="I1848" s="41" t="s">
        <v>54</v>
      </c>
      <c r="J1848" s="21" t="s">
        <v>64</v>
      </c>
      <c r="K1848" s="203" t="s">
        <v>298</v>
      </c>
      <c r="L1848" s="55"/>
      <c r="M1848" s="219">
        <v>0</v>
      </c>
      <c r="N1848" s="219">
        <v>2000</v>
      </c>
      <c r="O1848" s="217">
        <f t="shared" si="28"/>
        <v>259638.98999999964</v>
      </c>
    </row>
    <row r="1849" spans="1:15" ht="22.05" hidden="1" customHeight="1" x14ac:dyDescent="0.2">
      <c r="A1849" s="216">
        <v>45743</v>
      </c>
      <c r="B1849" s="20" t="s">
        <v>185</v>
      </c>
      <c r="C1849" s="41">
        <v>54443</v>
      </c>
      <c r="D1849" s="22"/>
      <c r="E1849" s="55" t="s">
        <v>2387</v>
      </c>
      <c r="F1849" s="20" t="s">
        <v>79</v>
      </c>
      <c r="G1849" s="41"/>
      <c r="H1849" s="21" t="s">
        <v>22</v>
      </c>
      <c r="I1849" s="41" t="s">
        <v>55</v>
      </c>
      <c r="J1849" s="21" t="s">
        <v>261</v>
      </c>
      <c r="K1849" s="203" t="s">
        <v>2182</v>
      </c>
      <c r="L1849" s="55"/>
      <c r="M1849" s="219">
        <v>0</v>
      </c>
      <c r="N1849" s="219">
        <v>5000</v>
      </c>
      <c r="O1849" s="217">
        <f t="shared" si="28"/>
        <v>254638.98999999964</v>
      </c>
    </row>
    <row r="1850" spans="1:15" ht="22.05" hidden="1" customHeight="1" x14ac:dyDescent="0.2">
      <c r="A1850" s="216">
        <v>45743</v>
      </c>
      <c r="B1850" s="20" t="s">
        <v>185</v>
      </c>
      <c r="C1850" s="41">
        <v>54444</v>
      </c>
      <c r="D1850" s="22"/>
      <c r="E1850" s="55" t="s">
        <v>2388</v>
      </c>
      <c r="F1850" s="20" t="s">
        <v>79</v>
      </c>
      <c r="G1850" s="41"/>
      <c r="H1850" s="21" t="s">
        <v>22</v>
      </c>
      <c r="I1850" s="41" t="s">
        <v>55</v>
      </c>
      <c r="J1850" s="21" t="s">
        <v>73</v>
      </c>
      <c r="K1850" s="203" t="s">
        <v>2398</v>
      </c>
      <c r="L1850" s="55"/>
      <c r="M1850" s="219">
        <v>0</v>
      </c>
      <c r="N1850" s="219">
        <v>9428</v>
      </c>
      <c r="O1850" s="217">
        <f t="shared" si="28"/>
        <v>245210.98999999964</v>
      </c>
    </row>
    <row r="1851" spans="1:15" ht="22.05" hidden="1" customHeight="1" x14ac:dyDescent="0.2">
      <c r="A1851" s="216">
        <v>45743</v>
      </c>
      <c r="B1851" s="20" t="s">
        <v>185</v>
      </c>
      <c r="C1851" s="41">
        <v>54445</v>
      </c>
      <c r="D1851" s="22"/>
      <c r="E1851" s="55" t="s">
        <v>2389</v>
      </c>
      <c r="F1851" s="20" t="s">
        <v>79</v>
      </c>
      <c r="G1851" s="41"/>
      <c r="H1851" s="21" t="s">
        <v>22</v>
      </c>
      <c r="I1851" s="41" t="s">
        <v>55</v>
      </c>
      <c r="J1851" s="21" t="s">
        <v>73</v>
      </c>
      <c r="K1851" s="203" t="s">
        <v>358</v>
      </c>
      <c r="L1851" s="55"/>
      <c r="M1851" s="219">
        <v>0</v>
      </c>
      <c r="N1851" s="219">
        <v>190</v>
      </c>
      <c r="O1851" s="217">
        <f t="shared" si="28"/>
        <v>245020.98999999964</v>
      </c>
    </row>
    <row r="1852" spans="1:15" ht="22.05" hidden="1" customHeight="1" x14ac:dyDescent="0.2">
      <c r="A1852" s="216">
        <v>45743</v>
      </c>
      <c r="B1852" s="20" t="s">
        <v>185</v>
      </c>
      <c r="C1852" s="41">
        <v>54446</v>
      </c>
      <c r="D1852" s="22"/>
      <c r="E1852" s="55" t="s">
        <v>2315</v>
      </c>
      <c r="F1852" s="20" t="s">
        <v>79</v>
      </c>
      <c r="G1852" s="41"/>
      <c r="H1852" s="21" t="s">
        <v>22</v>
      </c>
      <c r="I1852" s="41" t="s">
        <v>103</v>
      </c>
      <c r="J1852" s="21" t="s">
        <v>94</v>
      </c>
      <c r="K1852" s="203" t="s">
        <v>441</v>
      </c>
      <c r="L1852" s="55"/>
      <c r="M1852" s="219">
        <v>0</v>
      </c>
      <c r="N1852" s="219">
        <v>1000</v>
      </c>
      <c r="O1852" s="217">
        <f t="shared" si="28"/>
        <v>244020.98999999964</v>
      </c>
    </row>
    <row r="1853" spans="1:15" ht="22.05" hidden="1" customHeight="1" x14ac:dyDescent="0.2">
      <c r="A1853" s="216">
        <v>45743</v>
      </c>
      <c r="B1853" s="20" t="s">
        <v>185</v>
      </c>
      <c r="C1853" s="41">
        <v>54447</v>
      </c>
      <c r="D1853" s="22"/>
      <c r="E1853" s="55" t="s">
        <v>143</v>
      </c>
      <c r="F1853" s="20" t="s">
        <v>79</v>
      </c>
      <c r="G1853" s="41"/>
      <c r="H1853" s="21" t="s">
        <v>22</v>
      </c>
      <c r="I1853" s="21" t="s">
        <v>53</v>
      </c>
      <c r="J1853" s="21" t="s">
        <v>112</v>
      </c>
      <c r="K1853" s="203" t="s">
        <v>1588</v>
      </c>
      <c r="L1853" s="55"/>
      <c r="M1853" s="219">
        <v>0</v>
      </c>
      <c r="N1853" s="219">
        <v>18706</v>
      </c>
      <c r="O1853" s="217">
        <f t="shared" si="28"/>
        <v>225314.98999999964</v>
      </c>
    </row>
    <row r="1854" spans="1:15" ht="22.05" hidden="1" customHeight="1" x14ac:dyDescent="0.2">
      <c r="A1854" s="216">
        <v>45743</v>
      </c>
      <c r="B1854" s="20" t="s">
        <v>185</v>
      </c>
      <c r="C1854" s="41">
        <v>54448</v>
      </c>
      <c r="D1854" s="22"/>
      <c r="E1854" s="55" t="s">
        <v>2390</v>
      </c>
      <c r="F1854" s="20" t="s">
        <v>79</v>
      </c>
      <c r="G1854" s="41"/>
      <c r="H1854" s="21" t="s">
        <v>22</v>
      </c>
      <c r="I1854" s="21" t="s">
        <v>54</v>
      </c>
      <c r="J1854" s="21" t="s">
        <v>44</v>
      </c>
      <c r="K1854" s="203" t="s">
        <v>412</v>
      </c>
      <c r="L1854" s="55"/>
      <c r="M1854" s="219">
        <v>0</v>
      </c>
      <c r="N1854" s="219">
        <v>2000</v>
      </c>
      <c r="O1854" s="217">
        <f t="shared" ref="O1854:O1917" si="29">O1853+M1854-N1854</f>
        <v>223314.98999999964</v>
      </c>
    </row>
    <row r="1855" spans="1:15" ht="22.05" hidden="1" customHeight="1" x14ac:dyDescent="0.2">
      <c r="A1855" s="216">
        <v>45743</v>
      </c>
      <c r="B1855" s="20" t="s">
        <v>185</v>
      </c>
      <c r="C1855" s="41">
        <v>54449</v>
      </c>
      <c r="D1855" s="22"/>
      <c r="E1855" s="55" t="s">
        <v>2391</v>
      </c>
      <c r="F1855" s="20" t="s">
        <v>79</v>
      </c>
      <c r="G1855" s="41"/>
      <c r="H1855" s="21" t="s">
        <v>21</v>
      </c>
      <c r="I1855" s="21" t="s">
        <v>28</v>
      </c>
      <c r="J1855" s="21" t="s">
        <v>24</v>
      </c>
      <c r="K1855" s="203"/>
      <c r="L1855" s="55"/>
      <c r="M1855" s="219">
        <v>3000</v>
      </c>
      <c r="N1855" s="219">
        <v>0</v>
      </c>
      <c r="O1855" s="217">
        <f t="shared" si="29"/>
        <v>226314.98999999964</v>
      </c>
    </row>
    <row r="1856" spans="1:15" ht="22.05" hidden="1" customHeight="1" x14ac:dyDescent="0.2">
      <c r="A1856" s="216">
        <v>45743</v>
      </c>
      <c r="B1856" s="20" t="s">
        <v>185</v>
      </c>
      <c r="C1856" s="41">
        <v>54450</v>
      </c>
      <c r="D1856" s="22"/>
      <c r="E1856" s="55" t="s">
        <v>270</v>
      </c>
      <c r="F1856" s="20" t="s">
        <v>79</v>
      </c>
      <c r="G1856" s="41"/>
      <c r="H1856" s="21" t="s">
        <v>22</v>
      </c>
      <c r="I1856" s="41" t="s">
        <v>54</v>
      </c>
      <c r="J1856" s="21" t="s">
        <v>64</v>
      </c>
      <c r="K1856" s="203" t="s">
        <v>241</v>
      </c>
      <c r="L1856" s="55"/>
      <c r="M1856" s="219">
        <v>0</v>
      </c>
      <c r="N1856" s="219">
        <v>1500</v>
      </c>
      <c r="O1856" s="217">
        <f t="shared" si="29"/>
        <v>224814.98999999964</v>
      </c>
    </row>
    <row r="1857" spans="1:17" ht="22.05" hidden="1" customHeight="1" x14ac:dyDescent="0.2">
      <c r="A1857" s="216">
        <v>45743</v>
      </c>
      <c r="B1857" s="20" t="s">
        <v>185</v>
      </c>
      <c r="C1857" s="41">
        <v>54451</v>
      </c>
      <c r="D1857" s="22"/>
      <c r="E1857" s="55" t="s">
        <v>493</v>
      </c>
      <c r="F1857" s="20" t="s">
        <v>79</v>
      </c>
      <c r="G1857" s="41"/>
      <c r="H1857" s="21" t="s">
        <v>22</v>
      </c>
      <c r="I1857" s="41" t="s">
        <v>54</v>
      </c>
      <c r="J1857" s="21" t="s">
        <v>64</v>
      </c>
      <c r="K1857" s="203" t="s">
        <v>241</v>
      </c>
      <c r="L1857" s="55"/>
      <c r="M1857" s="219">
        <v>0</v>
      </c>
      <c r="N1857" s="219">
        <v>1650</v>
      </c>
      <c r="O1857" s="217">
        <f t="shared" si="29"/>
        <v>223164.98999999964</v>
      </c>
    </row>
    <row r="1858" spans="1:17" ht="22.05" hidden="1" customHeight="1" x14ac:dyDescent="0.2">
      <c r="A1858" s="216">
        <v>45743</v>
      </c>
      <c r="B1858" s="20" t="s">
        <v>185</v>
      </c>
      <c r="C1858" s="41">
        <v>54452</v>
      </c>
      <c r="D1858" s="22"/>
      <c r="E1858" s="55" t="s">
        <v>2197</v>
      </c>
      <c r="F1858" s="20" t="s">
        <v>79</v>
      </c>
      <c r="G1858" s="41"/>
      <c r="H1858" s="21" t="s">
        <v>22</v>
      </c>
      <c r="I1858" s="21" t="s">
        <v>103</v>
      </c>
      <c r="J1858" s="21" t="s">
        <v>94</v>
      </c>
      <c r="K1858" s="203" t="s">
        <v>464</v>
      </c>
      <c r="L1858" s="55"/>
      <c r="M1858" s="219">
        <v>0</v>
      </c>
      <c r="N1858" s="219">
        <v>1500</v>
      </c>
      <c r="O1858" s="217">
        <f t="shared" si="29"/>
        <v>221664.98999999964</v>
      </c>
    </row>
    <row r="1859" spans="1:17" ht="22.05" hidden="1" customHeight="1" x14ac:dyDescent="0.2">
      <c r="A1859" s="216">
        <v>45743</v>
      </c>
      <c r="B1859" s="20" t="s">
        <v>185</v>
      </c>
      <c r="C1859" s="41">
        <v>54453</v>
      </c>
      <c r="D1859" s="22"/>
      <c r="E1859" s="55" t="s">
        <v>2392</v>
      </c>
      <c r="F1859" s="20" t="s">
        <v>79</v>
      </c>
      <c r="G1859" s="41"/>
      <c r="H1859" s="21" t="s">
        <v>22</v>
      </c>
      <c r="I1859" s="21" t="s">
        <v>55</v>
      </c>
      <c r="J1859" s="21" t="s">
        <v>73</v>
      </c>
      <c r="K1859" s="203" t="s">
        <v>140</v>
      </c>
      <c r="L1859" s="55"/>
      <c r="M1859" s="219">
        <v>0</v>
      </c>
      <c r="N1859" s="219">
        <v>1500</v>
      </c>
      <c r="O1859" s="217">
        <f t="shared" si="29"/>
        <v>220164.98999999964</v>
      </c>
    </row>
    <row r="1860" spans="1:17" ht="22.05" hidden="1" customHeight="1" x14ac:dyDescent="0.2">
      <c r="A1860" s="216">
        <v>45743</v>
      </c>
      <c r="B1860" s="20" t="s">
        <v>185</v>
      </c>
      <c r="C1860" s="41">
        <v>54454</v>
      </c>
      <c r="D1860" s="22"/>
      <c r="E1860" s="55" t="s">
        <v>2261</v>
      </c>
      <c r="F1860" s="20" t="s">
        <v>79</v>
      </c>
      <c r="G1860" s="41"/>
      <c r="H1860" s="21" t="s">
        <v>22</v>
      </c>
      <c r="I1860" s="41" t="s">
        <v>103</v>
      </c>
      <c r="J1860" s="21" t="s">
        <v>94</v>
      </c>
      <c r="K1860" s="203" t="s">
        <v>140</v>
      </c>
      <c r="L1860" s="55"/>
      <c r="M1860" s="219">
        <v>0</v>
      </c>
      <c r="N1860" s="219">
        <v>1411</v>
      </c>
      <c r="O1860" s="217">
        <f t="shared" si="29"/>
        <v>218753.98999999964</v>
      </c>
    </row>
    <row r="1861" spans="1:17" ht="22.05" hidden="1" customHeight="1" x14ac:dyDescent="0.2">
      <c r="A1861" s="216">
        <v>45743</v>
      </c>
      <c r="B1861" s="20" t="s">
        <v>185</v>
      </c>
      <c r="C1861" s="41">
        <v>54455</v>
      </c>
      <c r="D1861" s="22"/>
      <c r="E1861" s="55" t="s">
        <v>2393</v>
      </c>
      <c r="F1861" s="20" t="s">
        <v>79</v>
      </c>
      <c r="G1861" s="41"/>
      <c r="H1861" s="21" t="s">
        <v>22</v>
      </c>
      <c r="I1861" s="41" t="s">
        <v>103</v>
      </c>
      <c r="J1861" s="21" t="s">
        <v>60</v>
      </c>
      <c r="K1861" s="203" t="s">
        <v>1471</v>
      </c>
      <c r="L1861" s="55"/>
      <c r="M1861" s="219">
        <v>0</v>
      </c>
      <c r="N1861" s="219">
        <v>5000</v>
      </c>
      <c r="O1861" s="217">
        <f t="shared" si="29"/>
        <v>213753.98999999964</v>
      </c>
    </row>
    <row r="1862" spans="1:17" ht="22.05" hidden="1" customHeight="1" x14ac:dyDescent="0.2">
      <c r="A1862" s="216">
        <v>45743</v>
      </c>
      <c r="B1862" s="20" t="s">
        <v>185</v>
      </c>
      <c r="C1862" s="41">
        <v>54456</v>
      </c>
      <c r="D1862" s="22"/>
      <c r="E1862" s="55" t="s">
        <v>2214</v>
      </c>
      <c r="F1862" s="20" t="s">
        <v>79</v>
      </c>
      <c r="G1862" s="41"/>
      <c r="H1862" s="21" t="s">
        <v>22</v>
      </c>
      <c r="I1862" s="21" t="s">
        <v>103</v>
      </c>
      <c r="J1862" s="21" t="s">
        <v>94</v>
      </c>
      <c r="K1862" s="203" t="s">
        <v>134</v>
      </c>
      <c r="L1862" s="55"/>
      <c r="M1862" s="219">
        <v>0</v>
      </c>
      <c r="N1862" s="219">
        <v>1500</v>
      </c>
      <c r="O1862" s="217">
        <f t="shared" si="29"/>
        <v>212253.98999999964</v>
      </c>
    </row>
    <row r="1863" spans="1:17" ht="22.05" hidden="1" customHeight="1" x14ac:dyDescent="0.2">
      <c r="A1863" s="216">
        <v>45743</v>
      </c>
      <c r="B1863" s="20" t="s">
        <v>185</v>
      </c>
      <c r="C1863" s="41">
        <v>54457</v>
      </c>
      <c r="D1863" s="22"/>
      <c r="E1863" s="55" t="s">
        <v>2394</v>
      </c>
      <c r="F1863" s="20" t="s">
        <v>79</v>
      </c>
      <c r="G1863" s="41"/>
      <c r="H1863" s="21" t="s">
        <v>22</v>
      </c>
      <c r="I1863" s="41" t="s">
        <v>54</v>
      </c>
      <c r="J1863" s="21" t="s">
        <v>63</v>
      </c>
      <c r="K1863" s="203" t="s">
        <v>141</v>
      </c>
      <c r="L1863" s="55"/>
      <c r="M1863" s="219">
        <v>0</v>
      </c>
      <c r="N1863" s="219">
        <v>1000</v>
      </c>
      <c r="O1863" s="217">
        <f t="shared" si="29"/>
        <v>211253.98999999964</v>
      </c>
    </row>
    <row r="1864" spans="1:17" ht="22.05" hidden="1" customHeight="1" x14ac:dyDescent="0.2">
      <c r="A1864" s="216">
        <v>45743</v>
      </c>
      <c r="B1864" s="20" t="s">
        <v>185</v>
      </c>
      <c r="C1864" s="41">
        <v>54458</v>
      </c>
      <c r="D1864" s="22"/>
      <c r="E1864" s="55" t="s">
        <v>2395</v>
      </c>
      <c r="F1864" s="20" t="s">
        <v>79</v>
      </c>
      <c r="G1864" s="41"/>
      <c r="H1864" s="21" t="s">
        <v>22</v>
      </c>
      <c r="I1864" s="41" t="s">
        <v>103</v>
      </c>
      <c r="J1864" s="21" t="s">
        <v>94</v>
      </c>
      <c r="K1864" s="203" t="s">
        <v>2268</v>
      </c>
      <c r="L1864" s="55"/>
      <c r="M1864" s="219">
        <v>0</v>
      </c>
      <c r="N1864" s="219">
        <v>10000</v>
      </c>
      <c r="O1864" s="217">
        <f t="shared" si="29"/>
        <v>201253.98999999964</v>
      </c>
    </row>
    <row r="1865" spans="1:17" ht="22.05" hidden="1" customHeight="1" x14ac:dyDescent="0.2">
      <c r="A1865" s="216">
        <v>45743</v>
      </c>
      <c r="B1865" s="20" t="s">
        <v>185</v>
      </c>
      <c r="C1865" s="41">
        <v>54459</v>
      </c>
      <c r="D1865" s="22"/>
      <c r="E1865" s="55" t="s">
        <v>1671</v>
      </c>
      <c r="F1865" s="20" t="s">
        <v>79</v>
      </c>
      <c r="G1865" s="41"/>
      <c r="H1865" s="21" t="s">
        <v>22</v>
      </c>
      <c r="I1865" s="41" t="s">
        <v>103</v>
      </c>
      <c r="J1865" s="21" t="s">
        <v>94</v>
      </c>
      <c r="K1865" s="203" t="s">
        <v>2269</v>
      </c>
      <c r="L1865" s="55"/>
      <c r="M1865" s="219">
        <v>0</v>
      </c>
      <c r="N1865" s="219">
        <v>11650</v>
      </c>
      <c r="O1865" s="217">
        <f t="shared" si="29"/>
        <v>189603.98999999964</v>
      </c>
    </row>
    <row r="1866" spans="1:17" ht="22.05" hidden="1" customHeight="1" x14ac:dyDescent="0.2">
      <c r="A1866" s="216">
        <v>45743</v>
      </c>
      <c r="B1866" s="20" t="s">
        <v>185</v>
      </c>
      <c r="C1866" s="41">
        <v>54460</v>
      </c>
      <c r="D1866" s="308"/>
      <c r="E1866" s="55" t="s">
        <v>2396</v>
      </c>
      <c r="F1866" s="20" t="s">
        <v>79</v>
      </c>
      <c r="G1866" s="41"/>
      <c r="H1866" s="21" t="s">
        <v>22</v>
      </c>
      <c r="I1866" s="41" t="s">
        <v>103</v>
      </c>
      <c r="J1866" s="21" t="s">
        <v>95</v>
      </c>
      <c r="K1866" s="203" t="s">
        <v>1543</v>
      </c>
      <c r="L1866" s="55"/>
      <c r="M1866" s="219">
        <v>0</v>
      </c>
      <c r="N1866" s="219">
        <v>50</v>
      </c>
      <c r="O1866" s="217">
        <f t="shared" si="29"/>
        <v>189553.98999999964</v>
      </c>
      <c r="Q1866" s="229"/>
    </row>
    <row r="1867" spans="1:17" ht="22.05" hidden="1" customHeight="1" x14ac:dyDescent="0.2">
      <c r="A1867" s="216">
        <v>45743</v>
      </c>
      <c r="B1867" s="20" t="s">
        <v>185</v>
      </c>
      <c r="C1867" s="41">
        <v>54461</v>
      </c>
      <c r="D1867" s="22"/>
      <c r="E1867" s="55" t="s">
        <v>2397</v>
      </c>
      <c r="F1867" s="20" t="s">
        <v>79</v>
      </c>
      <c r="G1867" s="41"/>
      <c r="H1867" s="21" t="s">
        <v>22</v>
      </c>
      <c r="I1867" s="41" t="s">
        <v>54</v>
      </c>
      <c r="J1867" s="21" t="s">
        <v>63</v>
      </c>
      <c r="K1867" s="203" t="s">
        <v>133</v>
      </c>
      <c r="L1867" s="55"/>
      <c r="M1867" s="219">
        <v>0</v>
      </c>
      <c r="N1867" s="219">
        <v>850</v>
      </c>
      <c r="O1867" s="217">
        <f t="shared" si="29"/>
        <v>188703.98999999964</v>
      </c>
    </row>
    <row r="1868" spans="1:17" ht="22.05" hidden="1" customHeight="1" x14ac:dyDescent="0.2">
      <c r="A1868" s="216">
        <v>45743</v>
      </c>
      <c r="B1868" s="20" t="s">
        <v>185</v>
      </c>
      <c r="C1868" s="41">
        <v>54462</v>
      </c>
      <c r="D1868" s="22"/>
      <c r="E1868" s="55" t="s">
        <v>2338</v>
      </c>
      <c r="F1868" s="20" t="s">
        <v>79</v>
      </c>
      <c r="G1868" s="41"/>
      <c r="H1868" s="21" t="s">
        <v>22</v>
      </c>
      <c r="I1868" s="41" t="s">
        <v>103</v>
      </c>
      <c r="J1868" s="21" t="s">
        <v>94</v>
      </c>
      <c r="K1868" s="203" t="s">
        <v>133</v>
      </c>
      <c r="L1868" s="55"/>
      <c r="M1868" s="219">
        <v>0</v>
      </c>
      <c r="N1868" s="219">
        <v>1500</v>
      </c>
      <c r="O1868" s="217">
        <f t="shared" si="29"/>
        <v>187203.98999999964</v>
      </c>
    </row>
    <row r="1869" spans="1:17" ht="22.05" hidden="1" customHeight="1" x14ac:dyDescent="0.2">
      <c r="A1869" s="216">
        <v>45743</v>
      </c>
      <c r="B1869" s="20" t="s">
        <v>185</v>
      </c>
      <c r="C1869" s="41">
        <v>54463</v>
      </c>
      <c r="D1869" s="22"/>
      <c r="E1869" s="55" t="s">
        <v>2199</v>
      </c>
      <c r="F1869" s="20" t="s">
        <v>79</v>
      </c>
      <c r="G1869" s="41"/>
      <c r="H1869" s="21" t="s">
        <v>22</v>
      </c>
      <c r="I1869" s="41" t="s">
        <v>103</v>
      </c>
      <c r="J1869" s="21" t="s">
        <v>94</v>
      </c>
      <c r="K1869" s="203" t="s">
        <v>210</v>
      </c>
      <c r="L1869" s="55"/>
      <c r="M1869" s="219">
        <v>0</v>
      </c>
      <c r="N1869" s="219">
        <v>750</v>
      </c>
      <c r="O1869" s="217">
        <f t="shared" si="29"/>
        <v>186453.98999999964</v>
      </c>
    </row>
    <row r="1870" spans="1:17" ht="22.05" hidden="1" customHeight="1" x14ac:dyDescent="0.2">
      <c r="A1870" s="216">
        <v>45744</v>
      </c>
      <c r="B1870" s="20" t="s">
        <v>185</v>
      </c>
      <c r="C1870" s="41">
        <v>54465</v>
      </c>
      <c r="D1870" s="22"/>
      <c r="E1870" s="55" t="s">
        <v>392</v>
      </c>
      <c r="F1870" s="20" t="s">
        <v>79</v>
      </c>
      <c r="G1870" s="41"/>
      <c r="H1870" s="21" t="s">
        <v>22</v>
      </c>
      <c r="I1870" s="41" t="s">
        <v>56</v>
      </c>
      <c r="J1870" s="21" t="s">
        <v>116</v>
      </c>
      <c r="K1870" s="203" t="s">
        <v>408</v>
      </c>
      <c r="L1870" s="55"/>
      <c r="M1870" s="219">
        <v>0</v>
      </c>
      <c r="N1870" s="219">
        <v>1344</v>
      </c>
      <c r="O1870" s="217">
        <f t="shared" si="29"/>
        <v>185109.98999999964</v>
      </c>
    </row>
    <row r="1871" spans="1:17" ht="22.05" hidden="1" customHeight="1" x14ac:dyDescent="0.2">
      <c r="A1871" s="216">
        <v>45744</v>
      </c>
      <c r="B1871" s="20" t="s">
        <v>185</v>
      </c>
      <c r="C1871" s="41">
        <v>54466</v>
      </c>
      <c r="D1871" s="22"/>
      <c r="E1871" s="49" t="s">
        <v>996</v>
      </c>
      <c r="F1871" s="20" t="s">
        <v>79</v>
      </c>
      <c r="G1871" s="41"/>
      <c r="H1871" s="21" t="s">
        <v>22</v>
      </c>
      <c r="I1871" s="41" t="s">
        <v>103</v>
      </c>
      <c r="J1871" s="21" t="s">
        <v>95</v>
      </c>
      <c r="K1871" s="203" t="s">
        <v>2417</v>
      </c>
      <c r="L1871" s="55"/>
      <c r="M1871" s="219">
        <v>0</v>
      </c>
      <c r="N1871" s="219">
        <v>1950</v>
      </c>
      <c r="O1871" s="217">
        <f t="shared" si="29"/>
        <v>183159.98999999964</v>
      </c>
    </row>
    <row r="1872" spans="1:17" ht="22.05" hidden="1" customHeight="1" x14ac:dyDescent="0.2">
      <c r="A1872" s="216">
        <v>45744</v>
      </c>
      <c r="B1872" s="20" t="s">
        <v>185</v>
      </c>
      <c r="C1872" s="41">
        <v>54467</v>
      </c>
      <c r="D1872" s="22"/>
      <c r="E1872" s="55" t="s">
        <v>157</v>
      </c>
      <c r="F1872" s="20" t="s">
        <v>79</v>
      </c>
      <c r="G1872" s="41"/>
      <c r="H1872" s="21" t="s">
        <v>22</v>
      </c>
      <c r="I1872" s="41" t="s">
        <v>103</v>
      </c>
      <c r="J1872" s="21" t="s">
        <v>60</v>
      </c>
      <c r="K1872" s="203" t="s">
        <v>2418</v>
      </c>
      <c r="L1872" s="55"/>
      <c r="M1872" s="219">
        <v>0</v>
      </c>
      <c r="N1872" s="219">
        <v>1400</v>
      </c>
      <c r="O1872" s="217">
        <f t="shared" si="29"/>
        <v>181759.98999999964</v>
      </c>
    </row>
    <row r="1873" spans="1:15" ht="22.05" hidden="1" customHeight="1" x14ac:dyDescent="0.2">
      <c r="A1873" s="216">
        <v>45744</v>
      </c>
      <c r="B1873" s="20" t="s">
        <v>185</v>
      </c>
      <c r="C1873" s="41">
        <v>54468</v>
      </c>
      <c r="D1873" s="22"/>
      <c r="E1873" s="55" t="s">
        <v>2399</v>
      </c>
      <c r="F1873" s="20" t="s">
        <v>79</v>
      </c>
      <c r="G1873" s="41"/>
      <c r="H1873" s="21" t="s">
        <v>21</v>
      </c>
      <c r="I1873" s="41" t="s">
        <v>81</v>
      </c>
      <c r="J1873" s="21" t="s">
        <v>184</v>
      </c>
      <c r="K1873" s="203"/>
      <c r="L1873" s="55"/>
      <c r="M1873" s="219">
        <v>250000</v>
      </c>
      <c r="N1873" s="219">
        <v>0</v>
      </c>
      <c r="O1873" s="217">
        <f t="shared" si="29"/>
        <v>431759.98999999964</v>
      </c>
    </row>
    <row r="1874" spans="1:15" ht="22.05" hidden="1" customHeight="1" x14ac:dyDescent="0.2">
      <c r="A1874" s="216">
        <v>45744</v>
      </c>
      <c r="B1874" s="20" t="s">
        <v>185</v>
      </c>
      <c r="C1874" s="41">
        <v>54469</v>
      </c>
      <c r="D1874" s="22"/>
      <c r="E1874" s="55" t="s">
        <v>2400</v>
      </c>
      <c r="F1874" s="20" t="s">
        <v>79</v>
      </c>
      <c r="G1874" s="41"/>
      <c r="H1874" s="21" t="s">
        <v>21</v>
      </c>
      <c r="I1874" s="41" t="s">
        <v>81</v>
      </c>
      <c r="J1874" s="21" t="s">
        <v>184</v>
      </c>
      <c r="K1874" s="203"/>
      <c r="L1874" s="55"/>
      <c r="M1874" s="219">
        <v>250000</v>
      </c>
      <c r="N1874" s="219">
        <v>0</v>
      </c>
      <c r="O1874" s="217">
        <f t="shared" si="29"/>
        <v>681759.98999999964</v>
      </c>
    </row>
    <row r="1875" spans="1:15" ht="22.05" hidden="1" customHeight="1" x14ac:dyDescent="0.2">
      <c r="A1875" s="216">
        <v>45744</v>
      </c>
      <c r="B1875" s="20" t="s">
        <v>185</v>
      </c>
      <c r="C1875" s="41">
        <v>54470</v>
      </c>
      <c r="D1875" s="22"/>
      <c r="E1875" s="55" t="s">
        <v>2401</v>
      </c>
      <c r="F1875" s="20" t="s">
        <v>79</v>
      </c>
      <c r="G1875" s="41"/>
      <c r="H1875" s="21" t="s">
        <v>21</v>
      </c>
      <c r="I1875" s="41" t="s">
        <v>81</v>
      </c>
      <c r="J1875" s="21" t="s">
        <v>184</v>
      </c>
      <c r="K1875" s="203"/>
      <c r="L1875" s="55"/>
      <c r="M1875" s="219">
        <v>200000</v>
      </c>
      <c r="N1875" s="219">
        <v>0</v>
      </c>
      <c r="O1875" s="217">
        <f t="shared" si="29"/>
        <v>881759.98999999964</v>
      </c>
    </row>
    <row r="1876" spans="1:15" ht="22.05" hidden="1" customHeight="1" x14ac:dyDescent="0.2">
      <c r="A1876" s="216">
        <v>45744</v>
      </c>
      <c r="B1876" s="20" t="s">
        <v>185</v>
      </c>
      <c r="C1876" s="41">
        <v>54471</v>
      </c>
      <c r="D1876" s="22"/>
      <c r="E1876" s="55" t="s">
        <v>2402</v>
      </c>
      <c r="F1876" s="20" t="s">
        <v>79</v>
      </c>
      <c r="G1876" s="41"/>
      <c r="H1876" s="21" t="s">
        <v>21</v>
      </c>
      <c r="I1876" s="41" t="s">
        <v>81</v>
      </c>
      <c r="J1876" s="21" t="s">
        <v>167</v>
      </c>
      <c r="K1876" s="203"/>
      <c r="L1876" s="55"/>
      <c r="M1876" s="219">
        <v>39526.86</v>
      </c>
      <c r="N1876" s="219">
        <v>0</v>
      </c>
      <c r="O1876" s="217">
        <f t="shared" si="29"/>
        <v>921286.84999999963</v>
      </c>
    </row>
    <row r="1877" spans="1:15" ht="22.05" hidden="1" customHeight="1" x14ac:dyDescent="0.2">
      <c r="A1877" s="216">
        <v>45744</v>
      </c>
      <c r="B1877" s="20" t="s">
        <v>185</v>
      </c>
      <c r="C1877" s="41">
        <v>54472</v>
      </c>
      <c r="D1877" s="22"/>
      <c r="E1877" s="55" t="s">
        <v>2403</v>
      </c>
      <c r="F1877" s="20" t="s">
        <v>79</v>
      </c>
      <c r="G1877" s="41"/>
      <c r="H1877" s="21" t="s">
        <v>21</v>
      </c>
      <c r="I1877" s="41" t="s">
        <v>81</v>
      </c>
      <c r="J1877" s="21" t="s">
        <v>179</v>
      </c>
      <c r="K1877" s="203"/>
      <c r="L1877" s="55"/>
      <c r="M1877" s="219">
        <v>150000</v>
      </c>
      <c r="N1877" s="219">
        <v>0</v>
      </c>
      <c r="O1877" s="217">
        <f t="shared" si="29"/>
        <v>1071286.8499999996</v>
      </c>
    </row>
    <row r="1878" spans="1:15" ht="22.05" hidden="1" customHeight="1" x14ac:dyDescent="0.2">
      <c r="A1878" s="216">
        <v>45744</v>
      </c>
      <c r="B1878" s="20" t="s">
        <v>185</v>
      </c>
      <c r="C1878" s="41">
        <v>54473</v>
      </c>
      <c r="D1878" s="22"/>
      <c r="E1878" s="55" t="s">
        <v>1013</v>
      </c>
      <c r="F1878" s="20" t="s">
        <v>79</v>
      </c>
      <c r="G1878" s="41"/>
      <c r="H1878" s="21" t="s">
        <v>21</v>
      </c>
      <c r="I1878" s="41" t="s">
        <v>28</v>
      </c>
      <c r="J1878" s="21" t="s">
        <v>30</v>
      </c>
      <c r="K1878" s="203"/>
      <c r="L1878" s="55"/>
      <c r="M1878" s="219">
        <v>167540</v>
      </c>
      <c r="N1878" s="219">
        <v>0</v>
      </c>
      <c r="O1878" s="217">
        <f t="shared" si="29"/>
        <v>1238826.8499999996</v>
      </c>
    </row>
    <row r="1879" spans="1:15" ht="22.05" hidden="1" customHeight="1" x14ac:dyDescent="0.2">
      <c r="A1879" s="216">
        <v>45744</v>
      </c>
      <c r="B1879" s="20" t="s">
        <v>185</v>
      </c>
      <c r="C1879" s="41">
        <v>54474</v>
      </c>
      <c r="D1879" s="22"/>
      <c r="E1879" s="55" t="s">
        <v>353</v>
      </c>
      <c r="F1879" s="20" t="s">
        <v>79</v>
      </c>
      <c r="G1879" s="41"/>
      <c r="H1879" s="21" t="s">
        <v>22</v>
      </c>
      <c r="I1879" s="41" t="s">
        <v>54</v>
      </c>
      <c r="J1879" s="21" t="s">
        <v>64</v>
      </c>
      <c r="K1879" s="203" t="s">
        <v>241</v>
      </c>
      <c r="L1879" s="55"/>
      <c r="M1879" s="219">
        <v>0</v>
      </c>
      <c r="N1879" s="219">
        <v>1200</v>
      </c>
      <c r="O1879" s="217">
        <f t="shared" si="29"/>
        <v>1237626.8499999996</v>
      </c>
    </row>
    <row r="1880" spans="1:15" ht="22.05" hidden="1" customHeight="1" x14ac:dyDescent="0.2">
      <c r="A1880" s="216">
        <v>45744</v>
      </c>
      <c r="B1880" s="20" t="s">
        <v>185</v>
      </c>
      <c r="C1880" s="41">
        <v>54475</v>
      </c>
      <c r="D1880" s="22"/>
      <c r="E1880" s="55" t="s">
        <v>2404</v>
      </c>
      <c r="F1880" s="20" t="s">
        <v>79</v>
      </c>
      <c r="G1880" s="41"/>
      <c r="H1880" s="21" t="s">
        <v>22</v>
      </c>
      <c r="I1880" s="21" t="s">
        <v>56</v>
      </c>
      <c r="J1880" s="21" t="s">
        <v>116</v>
      </c>
      <c r="K1880" s="203" t="s">
        <v>2419</v>
      </c>
      <c r="L1880" s="55"/>
      <c r="M1880" s="219">
        <v>0</v>
      </c>
      <c r="N1880" s="219">
        <v>12000</v>
      </c>
      <c r="O1880" s="217">
        <f t="shared" si="29"/>
        <v>1225626.8499999996</v>
      </c>
    </row>
    <row r="1881" spans="1:15" ht="22.05" hidden="1" customHeight="1" x14ac:dyDescent="0.2">
      <c r="A1881" s="216">
        <v>45744</v>
      </c>
      <c r="B1881" s="20" t="s">
        <v>185</v>
      </c>
      <c r="C1881" s="41">
        <v>54476</v>
      </c>
      <c r="D1881" s="22"/>
      <c r="E1881" s="55" t="s">
        <v>1578</v>
      </c>
      <c r="F1881" s="20" t="s">
        <v>79</v>
      </c>
      <c r="G1881" s="41"/>
      <c r="H1881" s="21" t="s">
        <v>22</v>
      </c>
      <c r="I1881" s="41" t="s">
        <v>56</v>
      </c>
      <c r="J1881" s="21" t="s">
        <v>88</v>
      </c>
      <c r="K1881" s="203" t="s">
        <v>265</v>
      </c>
      <c r="L1881" s="55"/>
      <c r="M1881" s="219">
        <v>0</v>
      </c>
      <c r="N1881" s="219">
        <v>1500</v>
      </c>
      <c r="O1881" s="217">
        <f t="shared" si="29"/>
        <v>1224126.8499999996</v>
      </c>
    </row>
    <row r="1882" spans="1:15" ht="22.05" hidden="1" customHeight="1" x14ac:dyDescent="0.2">
      <c r="A1882" s="216">
        <v>45744</v>
      </c>
      <c r="B1882" s="20" t="s">
        <v>185</v>
      </c>
      <c r="C1882" s="41">
        <v>54477</v>
      </c>
      <c r="D1882" s="22"/>
      <c r="E1882" s="55" t="s">
        <v>2405</v>
      </c>
      <c r="F1882" s="20" t="s">
        <v>79</v>
      </c>
      <c r="G1882" s="41"/>
      <c r="H1882" s="21" t="s">
        <v>21</v>
      </c>
      <c r="I1882" s="21" t="s">
        <v>28</v>
      </c>
      <c r="J1882" s="21" t="s">
        <v>31</v>
      </c>
      <c r="K1882" s="203"/>
      <c r="L1882" s="55"/>
      <c r="M1882" s="219">
        <v>31529</v>
      </c>
      <c r="N1882" s="219">
        <v>0</v>
      </c>
      <c r="O1882" s="217">
        <f t="shared" si="29"/>
        <v>1255655.8499999996</v>
      </c>
    </row>
    <row r="1883" spans="1:15" ht="22.05" hidden="1" customHeight="1" x14ac:dyDescent="0.2">
      <c r="A1883" s="216">
        <v>45744</v>
      </c>
      <c r="B1883" s="20" t="s">
        <v>185</v>
      </c>
      <c r="C1883" s="41">
        <v>54478</v>
      </c>
      <c r="D1883" s="22"/>
      <c r="E1883" s="55" t="s">
        <v>2406</v>
      </c>
      <c r="F1883" s="20" t="s">
        <v>79</v>
      </c>
      <c r="G1883" s="41"/>
      <c r="H1883" s="21" t="s">
        <v>22</v>
      </c>
      <c r="I1883" s="41" t="s">
        <v>103</v>
      </c>
      <c r="J1883" s="21" t="s">
        <v>60</v>
      </c>
      <c r="K1883" s="203" t="s">
        <v>2420</v>
      </c>
      <c r="L1883" s="55"/>
      <c r="M1883" s="219">
        <v>0</v>
      </c>
      <c r="N1883" s="219">
        <v>6750</v>
      </c>
      <c r="O1883" s="217">
        <f t="shared" si="29"/>
        <v>1248905.8499999996</v>
      </c>
    </row>
    <row r="1884" spans="1:15" ht="22.05" hidden="1" customHeight="1" x14ac:dyDescent="0.2">
      <c r="A1884" s="216">
        <v>45744</v>
      </c>
      <c r="B1884" s="20" t="s">
        <v>185</v>
      </c>
      <c r="C1884" s="41">
        <v>54479</v>
      </c>
      <c r="D1884" s="22"/>
      <c r="E1884" s="55" t="s">
        <v>2407</v>
      </c>
      <c r="F1884" s="20" t="s">
        <v>79</v>
      </c>
      <c r="G1884" s="41"/>
      <c r="H1884" s="21" t="s">
        <v>22</v>
      </c>
      <c r="I1884" s="41" t="s">
        <v>103</v>
      </c>
      <c r="J1884" s="21" t="s">
        <v>94</v>
      </c>
      <c r="K1884" s="203" t="s">
        <v>210</v>
      </c>
      <c r="L1884" s="55"/>
      <c r="M1884" s="219">
        <v>0</v>
      </c>
      <c r="N1884" s="219">
        <v>10356</v>
      </c>
      <c r="O1884" s="217">
        <f t="shared" si="29"/>
        <v>1238549.8499999996</v>
      </c>
    </row>
    <row r="1885" spans="1:15" ht="22.05" hidden="1" customHeight="1" x14ac:dyDescent="0.2">
      <c r="A1885" s="216">
        <v>45744</v>
      </c>
      <c r="B1885" s="20" t="s">
        <v>185</v>
      </c>
      <c r="C1885" s="41">
        <v>54480</v>
      </c>
      <c r="D1885" s="22"/>
      <c r="E1885" s="55" t="s">
        <v>2408</v>
      </c>
      <c r="F1885" s="20" t="s">
        <v>79</v>
      </c>
      <c r="G1885" s="41"/>
      <c r="H1885" s="21" t="s">
        <v>22</v>
      </c>
      <c r="I1885" s="41" t="s">
        <v>103</v>
      </c>
      <c r="J1885" s="21" t="s">
        <v>94</v>
      </c>
      <c r="K1885" s="203" t="s">
        <v>2421</v>
      </c>
      <c r="L1885" s="55"/>
      <c r="M1885" s="219">
        <v>0</v>
      </c>
      <c r="N1885" s="219">
        <v>1500</v>
      </c>
      <c r="O1885" s="217">
        <f t="shared" si="29"/>
        <v>1237049.8499999996</v>
      </c>
    </row>
    <row r="1886" spans="1:15" ht="22.05" hidden="1" customHeight="1" x14ac:dyDescent="0.2">
      <c r="A1886" s="216">
        <v>45744</v>
      </c>
      <c r="B1886" s="20" t="s">
        <v>185</v>
      </c>
      <c r="C1886" s="41">
        <v>54481</v>
      </c>
      <c r="D1886" s="22"/>
      <c r="E1886" s="55" t="s">
        <v>158</v>
      </c>
      <c r="F1886" s="20" t="s">
        <v>79</v>
      </c>
      <c r="G1886" s="41"/>
      <c r="H1886" s="21" t="s">
        <v>22</v>
      </c>
      <c r="I1886" s="41" t="s">
        <v>56</v>
      </c>
      <c r="J1886" s="21" t="s">
        <v>116</v>
      </c>
      <c r="K1886" s="304" t="s">
        <v>139</v>
      </c>
      <c r="L1886" s="55"/>
      <c r="M1886" s="219">
        <v>0</v>
      </c>
      <c r="N1886" s="219">
        <v>850</v>
      </c>
      <c r="O1886" s="217">
        <f t="shared" si="29"/>
        <v>1236199.8499999996</v>
      </c>
    </row>
    <row r="1887" spans="1:15" ht="22.05" hidden="1" customHeight="1" x14ac:dyDescent="0.2">
      <c r="A1887" s="216">
        <v>45744</v>
      </c>
      <c r="B1887" s="20" t="s">
        <v>185</v>
      </c>
      <c r="C1887" s="41">
        <v>54482</v>
      </c>
      <c r="D1887" s="22"/>
      <c r="E1887" s="55" t="s">
        <v>143</v>
      </c>
      <c r="F1887" s="20" t="s">
        <v>79</v>
      </c>
      <c r="G1887" s="41"/>
      <c r="H1887" s="21" t="s">
        <v>22</v>
      </c>
      <c r="I1887" s="41" t="s">
        <v>53</v>
      </c>
      <c r="J1887" s="21" t="s">
        <v>112</v>
      </c>
      <c r="K1887" s="203" t="s">
        <v>527</v>
      </c>
      <c r="L1887" s="55"/>
      <c r="M1887" s="219">
        <v>0</v>
      </c>
      <c r="N1887" s="219">
        <v>55373</v>
      </c>
      <c r="O1887" s="217">
        <f t="shared" si="29"/>
        <v>1180826.8499999996</v>
      </c>
    </row>
    <row r="1888" spans="1:15" ht="22.05" hidden="1" customHeight="1" x14ac:dyDescent="0.2">
      <c r="A1888" s="216">
        <v>45744</v>
      </c>
      <c r="B1888" s="20" t="s">
        <v>185</v>
      </c>
      <c r="C1888" s="41">
        <v>54483</v>
      </c>
      <c r="D1888" s="22"/>
      <c r="E1888" s="55" t="s">
        <v>143</v>
      </c>
      <c r="F1888" s="20" t="s">
        <v>79</v>
      </c>
      <c r="G1888" s="41"/>
      <c r="H1888" s="21" t="s">
        <v>22</v>
      </c>
      <c r="I1888" s="41" t="s">
        <v>53</v>
      </c>
      <c r="J1888" s="21" t="s">
        <v>112</v>
      </c>
      <c r="K1888" s="203" t="s">
        <v>954</v>
      </c>
      <c r="L1888" s="55"/>
      <c r="M1888" s="219">
        <v>0</v>
      </c>
      <c r="N1888" s="219">
        <v>70017</v>
      </c>
      <c r="O1888" s="217">
        <f t="shared" si="29"/>
        <v>1110809.8499999996</v>
      </c>
    </row>
    <row r="1889" spans="1:15" ht="22.05" hidden="1" customHeight="1" x14ac:dyDescent="0.2">
      <c r="A1889" s="216">
        <v>45744</v>
      </c>
      <c r="B1889" s="20" t="s">
        <v>185</v>
      </c>
      <c r="C1889" s="41">
        <v>54484</v>
      </c>
      <c r="D1889" s="22"/>
      <c r="E1889" s="55" t="s">
        <v>143</v>
      </c>
      <c r="F1889" s="20" t="s">
        <v>79</v>
      </c>
      <c r="G1889" s="41"/>
      <c r="H1889" s="21" t="s">
        <v>22</v>
      </c>
      <c r="I1889" s="41" t="s">
        <v>53</v>
      </c>
      <c r="J1889" s="21" t="s">
        <v>112</v>
      </c>
      <c r="K1889" s="203" t="s">
        <v>526</v>
      </c>
      <c r="L1889" s="55"/>
      <c r="M1889" s="219">
        <v>0</v>
      </c>
      <c r="N1889" s="219">
        <v>60771</v>
      </c>
      <c r="O1889" s="217">
        <f t="shared" si="29"/>
        <v>1050038.8499999996</v>
      </c>
    </row>
    <row r="1890" spans="1:15" ht="22.05" hidden="1" customHeight="1" x14ac:dyDescent="0.2">
      <c r="A1890" s="216">
        <v>45744</v>
      </c>
      <c r="B1890" s="20" t="s">
        <v>185</v>
      </c>
      <c r="C1890" s="41">
        <v>54485</v>
      </c>
      <c r="D1890" s="22"/>
      <c r="E1890" s="55" t="s">
        <v>539</v>
      </c>
      <c r="F1890" s="20" t="s">
        <v>79</v>
      </c>
      <c r="G1890" s="41"/>
      <c r="H1890" s="21" t="s">
        <v>22</v>
      </c>
      <c r="I1890" s="41" t="s">
        <v>53</v>
      </c>
      <c r="J1890" s="21" t="s">
        <v>112</v>
      </c>
      <c r="K1890" s="203" t="s">
        <v>526</v>
      </c>
      <c r="L1890" s="55"/>
      <c r="M1890" s="219">
        <v>0</v>
      </c>
      <c r="N1890" s="219">
        <v>296</v>
      </c>
      <c r="O1890" s="217">
        <f t="shared" si="29"/>
        <v>1049742.8499999996</v>
      </c>
    </row>
    <row r="1891" spans="1:15" ht="22.05" hidden="1" customHeight="1" x14ac:dyDescent="0.2">
      <c r="A1891" s="216">
        <v>45744</v>
      </c>
      <c r="B1891" s="20" t="s">
        <v>185</v>
      </c>
      <c r="C1891" s="41">
        <v>54486</v>
      </c>
      <c r="D1891" s="22"/>
      <c r="E1891" s="55" t="s">
        <v>2214</v>
      </c>
      <c r="F1891" s="20" t="s">
        <v>79</v>
      </c>
      <c r="G1891" s="41"/>
      <c r="H1891" s="21" t="s">
        <v>22</v>
      </c>
      <c r="I1891" s="41" t="s">
        <v>103</v>
      </c>
      <c r="J1891" s="21" t="s">
        <v>94</v>
      </c>
      <c r="K1891" s="203" t="s">
        <v>134</v>
      </c>
      <c r="L1891" s="55"/>
      <c r="M1891" s="219">
        <v>0</v>
      </c>
      <c r="N1891" s="219">
        <v>1500</v>
      </c>
      <c r="O1891" s="217">
        <f t="shared" si="29"/>
        <v>1048242.8499999996</v>
      </c>
    </row>
    <row r="1892" spans="1:15" ht="22.05" hidden="1" customHeight="1" x14ac:dyDescent="0.2">
      <c r="A1892" s="216">
        <v>45744</v>
      </c>
      <c r="B1892" s="20" t="s">
        <v>185</v>
      </c>
      <c r="C1892" s="41">
        <v>54487</v>
      </c>
      <c r="D1892" s="22"/>
      <c r="E1892" s="55" t="s">
        <v>1235</v>
      </c>
      <c r="F1892" s="20" t="s">
        <v>79</v>
      </c>
      <c r="G1892" s="41"/>
      <c r="H1892" s="21" t="s">
        <v>22</v>
      </c>
      <c r="I1892" s="41" t="s">
        <v>80</v>
      </c>
      <c r="J1892" s="21" t="s">
        <v>66</v>
      </c>
      <c r="K1892" s="203" t="s">
        <v>135</v>
      </c>
      <c r="L1892" s="55"/>
      <c r="M1892" s="219">
        <v>0</v>
      </c>
      <c r="N1892" s="219">
        <v>250</v>
      </c>
      <c r="O1892" s="217">
        <f t="shared" si="29"/>
        <v>1047992.8499999996</v>
      </c>
    </row>
    <row r="1893" spans="1:15" ht="22.05" hidden="1" customHeight="1" x14ac:dyDescent="0.2">
      <c r="A1893" s="216">
        <v>45744</v>
      </c>
      <c r="B1893" s="20" t="s">
        <v>185</v>
      </c>
      <c r="C1893" s="41">
        <v>54488</v>
      </c>
      <c r="D1893" s="22"/>
      <c r="E1893" s="55" t="s">
        <v>2409</v>
      </c>
      <c r="F1893" s="20" t="s">
        <v>79</v>
      </c>
      <c r="G1893" s="41"/>
      <c r="H1893" s="21" t="s">
        <v>22</v>
      </c>
      <c r="I1893" s="41" t="s">
        <v>103</v>
      </c>
      <c r="J1893" s="21" t="s">
        <v>94</v>
      </c>
      <c r="K1893" s="203" t="s">
        <v>2247</v>
      </c>
      <c r="L1893" s="55"/>
      <c r="M1893" s="219">
        <v>0</v>
      </c>
      <c r="N1893" s="219">
        <v>500</v>
      </c>
      <c r="O1893" s="217">
        <f t="shared" si="29"/>
        <v>1047492.8499999996</v>
      </c>
    </row>
    <row r="1894" spans="1:15" ht="22.05" hidden="1" customHeight="1" x14ac:dyDescent="0.2">
      <c r="A1894" s="216">
        <v>45744</v>
      </c>
      <c r="B1894" s="20" t="s">
        <v>185</v>
      </c>
      <c r="C1894" s="41">
        <v>54489</v>
      </c>
      <c r="D1894" s="22"/>
      <c r="E1894" s="55" t="s">
        <v>131</v>
      </c>
      <c r="F1894" s="20" t="s">
        <v>79</v>
      </c>
      <c r="G1894" s="41"/>
      <c r="H1894" s="21" t="s">
        <v>22</v>
      </c>
      <c r="I1894" s="21" t="s">
        <v>103</v>
      </c>
      <c r="J1894" s="21" t="s">
        <v>214</v>
      </c>
      <c r="K1894" s="203" t="s">
        <v>132</v>
      </c>
      <c r="L1894" s="55"/>
      <c r="M1894" s="219">
        <v>0</v>
      </c>
      <c r="N1894" s="219">
        <v>400</v>
      </c>
      <c r="O1894" s="217">
        <f t="shared" si="29"/>
        <v>1047092.8499999996</v>
      </c>
    </row>
    <row r="1895" spans="1:15" ht="22.05" hidden="1" customHeight="1" x14ac:dyDescent="0.2">
      <c r="A1895" s="216">
        <v>45744</v>
      </c>
      <c r="B1895" s="20" t="s">
        <v>185</v>
      </c>
      <c r="C1895" s="41">
        <v>54490</v>
      </c>
      <c r="D1895" s="22"/>
      <c r="E1895" s="55" t="s">
        <v>2410</v>
      </c>
      <c r="F1895" s="20" t="s">
        <v>79</v>
      </c>
      <c r="G1895" s="41"/>
      <c r="H1895" s="21" t="s">
        <v>22</v>
      </c>
      <c r="I1895" s="41" t="s">
        <v>103</v>
      </c>
      <c r="J1895" s="21" t="s">
        <v>60</v>
      </c>
      <c r="K1895" s="203" t="s">
        <v>122</v>
      </c>
      <c r="L1895" s="55"/>
      <c r="M1895" s="219">
        <v>0</v>
      </c>
      <c r="N1895" s="219">
        <v>22016</v>
      </c>
      <c r="O1895" s="217">
        <f t="shared" si="29"/>
        <v>1025076.8499999996</v>
      </c>
    </row>
    <row r="1896" spans="1:15" ht="22.05" hidden="1" customHeight="1" x14ac:dyDescent="0.2">
      <c r="A1896" s="216">
        <v>45744</v>
      </c>
      <c r="B1896" s="20" t="s">
        <v>185</v>
      </c>
      <c r="C1896" s="41">
        <v>54491</v>
      </c>
      <c r="D1896" s="22"/>
      <c r="E1896" s="55" t="s">
        <v>2411</v>
      </c>
      <c r="F1896" s="20" t="s">
        <v>79</v>
      </c>
      <c r="G1896" s="41"/>
      <c r="H1896" s="21" t="s">
        <v>22</v>
      </c>
      <c r="I1896" s="41" t="s">
        <v>54</v>
      </c>
      <c r="J1896" s="21" t="s">
        <v>41</v>
      </c>
      <c r="K1896" s="203" t="s">
        <v>122</v>
      </c>
      <c r="L1896" s="55"/>
      <c r="M1896" s="219">
        <v>0</v>
      </c>
      <c r="N1896" s="219">
        <v>200</v>
      </c>
      <c r="O1896" s="217">
        <f t="shared" si="29"/>
        <v>1024876.8499999996</v>
      </c>
    </row>
    <row r="1897" spans="1:15" ht="22.05" hidden="1" customHeight="1" x14ac:dyDescent="0.2">
      <c r="A1897" s="216">
        <v>45744</v>
      </c>
      <c r="B1897" s="20" t="s">
        <v>185</v>
      </c>
      <c r="C1897" s="41">
        <v>54492</v>
      </c>
      <c r="D1897" s="22"/>
      <c r="E1897" s="55" t="s">
        <v>2412</v>
      </c>
      <c r="F1897" s="20" t="s">
        <v>79</v>
      </c>
      <c r="G1897" s="41"/>
      <c r="H1897" s="21" t="s">
        <v>22</v>
      </c>
      <c r="I1897" s="21" t="s">
        <v>103</v>
      </c>
      <c r="J1897" s="21" t="s">
        <v>60</v>
      </c>
      <c r="K1897" s="203" t="s">
        <v>743</v>
      </c>
      <c r="L1897" s="55"/>
      <c r="M1897" s="219">
        <v>0</v>
      </c>
      <c r="N1897" s="219">
        <v>30000</v>
      </c>
      <c r="O1897" s="217">
        <f t="shared" si="29"/>
        <v>994876.84999999963</v>
      </c>
    </row>
    <row r="1898" spans="1:15" ht="22.05" hidden="1" customHeight="1" x14ac:dyDescent="0.2">
      <c r="A1898" s="216">
        <v>45744</v>
      </c>
      <c r="B1898" s="20" t="s">
        <v>185</v>
      </c>
      <c r="C1898" s="41">
        <v>54493</v>
      </c>
      <c r="D1898" s="22"/>
      <c r="E1898" s="55" t="s">
        <v>2413</v>
      </c>
      <c r="F1898" s="20" t="s">
        <v>79</v>
      </c>
      <c r="G1898" s="41"/>
      <c r="H1898" s="21" t="s">
        <v>22</v>
      </c>
      <c r="I1898" s="41" t="s">
        <v>54</v>
      </c>
      <c r="J1898" s="21" t="s">
        <v>64</v>
      </c>
      <c r="K1898" s="203" t="s">
        <v>241</v>
      </c>
      <c r="L1898" s="55"/>
      <c r="M1898" s="219">
        <v>0</v>
      </c>
      <c r="N1898" s="219">
        <v>23000</v>
      </c>
      <c r="O1898" s="217">
        <f t="shared" si="29"/>
        <v>971876.84999999963</v>
      </c>
    </row>
    <row r="1899" spans="1:15" ht="22.05" hidden="1" customHeight="1" x14ac:dyDescent="0.2">
      <c r="A1899" s="216">
        <v>45744</v>
      </c>
      <c r="B1899" s="20" t="s">
        <v>185</v>
      </c>
      <c r="C1899" s="41">
        <v>54494</v>
      </c>
      <c r="D1899" s="22"/>
      <c r="E1899" s="55" t="s">
        <v>2414</v>
      </c>
      <c r="F1899" s="20" t="s">
        <v>79</v>
      </c>
      <c r="G1899" s="41"/>
      <c r="H1899" s="21" t="s">
        <v>22</v>
      </c>
      <c r="I1899" s="41" t="s">
        <v>103</v>
      </c>
      <c r="J1899" s="21" t="s">
        <v>219</v>
      </c>
      <c r="K1899" s="203" t="s">
        <v>1241</v>
      </c>
      <c r="L1899" s="55"/>
      <c r="M1899" s="219">
        <v>0</v>
      </c>
      <c r="N1899" s="219">
        <v>2040</v>
      </c>
      <c r="O1899" s="217">
        <f t="shared" si="29"/>
        <v>969836.84999999963</v>
      </c>
    </row>
    <row r="1900" spans="1:15" ht="22.05" hidden="1" customHeight="1" x14ac:dyDescent="0.2">
      <c r="A1900" s="216">
        <v>45744</v>
      </c>
      <c r="B1900" s="20" t="s">
        <v>185</v>
      </c>
      <c r="C1900" s="41">
        <v>54495</v>
      </c>
      <c r="D1900" s="22"/>
      <c r="E1900" s="55" t="s">
        <v>2415</v>
      </c>
      <c r="F1900" s="20" t="s">
        <v>79</v>
      </c>
      <c r="G1900" s="41"/>
      <c r="H1900" s="21" t="s">
        <v>22</v>
      </c>
      <c r="I1900" s="41" t="s">
        <v>103</v>
      </c>
      <c r="J1900" s="21" t="s">
        <v>96</v>
      </c>
      <c r="K1900" s="203" t="s">
        <v>134</v>
      </c>
      <c r="L1900" s="55"/>
      <c r="M1900" s="219">
        <v>0</v>
      </c>
      <c r="N1900" s="219">
        <v>2400</v>
      </c>
      <c r="O1900" s="217">
        <f t="shared" si="29"/>
        <v>967436.84999999963</v>
      </c>
    </row>
    <row r="1901" spans="1:15" ht="22.05" hidden="1" customHeight="1" x14ac:dyDescent="0.2">
      <c r="A1901" s="216">
        <v>45744</v>
      </c>
      <c r="B1901" s="20" t="s">
        <v>185</v>
      </c>
      <c r="C1901" s="41">
        <v>54496</v>
      </c>
      <c r="D1901" s="22"/>
      <c r="E1901" s="55" t="s">
        <v>485</v>
      </c>
      <c r="F1901" s="20" t="s">
        <v>79</v>
      </c>
      <c r="G1901" s="41"/>
      <c r="H1901" s="21" t="s">
        <v>22</v>
      </c>
      <c r="I1901" s="21" t="s">
        <v>54</v>
      </c>
      <c r="J1901" s="21" t="s">
        <v>41</v>
      </c>
      <c r="K1901" s="203" t="s">
        <v>210</v>
      </c>
      <c r="L1901" s="55"/>
      <c r="M1901" s="219">
        <v>0</v>
      </c>
      <c r="N1901" s="219">
        <v>235</v>
      </c>
      <c r="O1901" s="217">
        <f t="shared" si="29"/>
        <v>967201.84999999963</v>
      </c>
    </row>
    <row r="1902" spans="1:15" ht="22.05" hidden="1" customHeight="1" x14ac:dyDescent="0.2">
      <c r="A1902" s="216">
        <v>45744</v>
      </c>
      <c r="B1902" s="20" t="s">
        <v>185</v>
      </c>
      <c r="C1902" s="41">
        <v>54497</v>
      </c>
      <c r="D1902" s="22"/>
      <c r="E1902" s="55" t="s">
        <v>2416</v>
      </c>
      <c r="F1902" s="20" t="s">
        <v>79</v>
      </c>
      <c r="G1902" s="41"/>
      <c r="H1902" s="21" t="s">
        <v>22</v>
      </c>
      <c r="I1902" s="41" t="s">
        <v>103</v>
      </c>
      <c r="J1902" s="21" t="s">
        <v>93</v>
      </c>
      <c r="K1902" s="203" t="s">
        <v>205</v>
      </c>
      <c r="L1902" s="55"/>
      <c r="M1902" s="219">
        <v>0</v>
      </c>
      <c r="N1902" s="219">
        <v>5000</v>
      </c>
      <c r="O1902" s="217">
        <f t="shared" si="29"/>
        <v>962201.84999999963</v>
      </c>
    </row>
    <row r="1903" spans="1:15" ht="22.05" hidden="1" customHeight="1" x14ac:dyDescent="0.2">
      <c r="A1903" s="216">
        <v>45744</v>
      </c>
      <c r="B1903" s="20" t="s">
        <v>185</v>
      </c>
      <c r="C1903" s="41">
        <v>54498</v>
      </c>
      <c r="D1903" s="22"/>
      <c r="E1903" s="55" t="s">
        <v>154</v>
      </c>
      <c r="F1903" s="20" t="s">
        <v>79</v>
      </c>
      <c r="G1903" s="41"/>
      <c r="H1903" s="21" t="s">
        <v>22</v>
      </c>
      <c r="I1903" s="41" t="s">
        <v>103</v>
      </c>
      <c r="J1903" s="21" t="s">
        <v>219</v>
      </c>
      <c r="K1903" s="203" t="s">
        <v>1422</v>
      </c>
      <c r="L1903" s="55"/>
      <c r="M1903" s="219">
        <v>0</v>
      </c>
      <c r="N1903" s="219">
        <v>375</v>
      </c>
      <c r="O1903" s="217">
        <f t="shared" si="29"/>
        <v>961826.84999999963</v>
      </c>
    </row>
    <row r="1904" spans="1:15" ht="22.05" hidden="1" customHeight="1" x14ac:dyDescent="0.2">
      <c r="A1904" s="216">
        <v>45745</v>
      </c>
      <c r="B1904" s="20" t="s">
        <v>185</v>
      </c>
      <c r="C1904" s="41">
        <v>54500</v>
      </c>
      <c r="D1904" s="22"/>
      <c r="E1904" s="49" t="s">
        <v>531</v>
      </c>
      <c r="F1904" s="20" t="s">
        <v>79</v>
      </c>
      <c r="G1904" s="41"/>
      <c r="H1904" s="21" t="s">
        <v>22</v>
      </c>
      <c r="I1904" s="21" t="s">
        <v>53</v>
      </c>
      <c r="J1904" s="21" t="s">
        <v>112</v>
      </c>
      <c r="K1904" s="203" t="s">
        <v>231</v>
      </c>
      <c r="L1904" s="55"/>
      <c r="M1904" s="219">
        <v>0</v>
      </c>
      <c r="N1904" s="219">
        <v>57220</v>
      </c>
      <c r="O1904" s="217">
        <f t="shared" si="29"/>
        <v>904606.84999999963</v>
      </c>
    </row>
    <row r="1905" spans="1:15" ht="22.05" hidden="1" customHeight="1" x14ac:dyDescent="0.2">
      <c r="A1905" s="216">
        <v>45745</v>
      </c>
      <c r="B1905" s="20" t="s">
        <v>185</v>
      </c>
      <c r="C1905" s="41">
        <v>54501</v>
      </c>
      <c r="D1905" s="22"/>
      <c r="E1905" s="55" t="s">
        <v>2422</v>
      </c>
      <c r="F1905" s="20" t="s">
        <v>79</v>
      </c>
      <c r="G1905" s="41"/>
      <c r="H1905" s="21" t="s">
        <v>22</v>
      </c>
      <c r="I1905" s="41" t="s">
        <v>103</v>
      </c>
      <c r="J1905" s="21" t="s">
        <v>60</v>
      </c>
      <c r="K1905" s="203" t="s">
        <v>2436</v>
      </c>
      <c r="L1905" s="55"/>
      <c r="M1905" s="219">
        <v>0</v>
      </c>
      <c r="N1905" s="219">
        <v>3000</v>
      </c>
      <c r="O1905" s="217">
        <f t="shared" si="29"/>
        <v>901606.84999999963</v>
      </c>
    </row>
    <row r="1906" spans="1:15" ht="22.05" hidden="1" customHeight="1" x14ac:dyDescent="0.2">
      <c r="A1906" s="216">
        <v>45745</v>
      </c>
      <c r="B1906" s="20" t="s">
        <v>185</v>
      </c>
      <c r="C1906" s="41">
        <v>54502</v>
      </c>
      <c r="D1906" s="22"/>
      <c r="E1906" s="55" t="s">
        <v>130</v>
      </c>
      <c r="F1906" s="20" t="s">
        <v>79</v>
      </c>
      <c r="G1906" s="41"/>
      <c r="H1906" s="21" t="s">
        <v>22</v>
      </c>
      <c r="I1906" s="41" t="s">
        <v>53</v>
      </c>
      <c r="J1906" s="21" t="s">
        <v>113</v>
      </c>
      <c r="K1906" s="203" t="s">
        <v>2437</v>
      </c>
      <c r="L1906" s="55"/>
      <c r="M1906" s="219">
        <v>0</v>
      </c>
      <c r="N1906" s="219">
        <v>1500</v>
      </c>
      <c r="O1906" s="217">
        <f t="shared" si="29"/>
        <v>900106.84999999963</v>
      </c>
    </row>
    <row r="1907" spans="1:15" ht="22.05" hidden="1" customHeight="1" x14ac:dyDescent="0.2">
      <c r="A1907" s="216">
        <v>45745</v>
      </c>
      <c r="B1907" s="20" t="s">
        <v>185</v>
      </c>
      <c r="C1907" s="41">
        <v>54503</v>
      </c>
      <c r="D1907" s="22"/>
      <c r="E1907" s="55" t="s">
        <v>532</v>
      </c>
      <c r="F1907" s="20" t="s">
        <v>79</v>
      </c>
      <c r="G1907" s="41"/>
      <c r="H1907" s="21" t="s">
        <v>22</v>
      </c>
      <c r="I1907" s="41" t="s">
        <v>103</v>
      </c>
      <c r="J1907" s="21" t="s">
        <v>60</v>
      </c>
      <c r="K1907" s="203" t="s">
        <v>133</v>
      </c>
      <c r="L1907" s="55"/>
      <c r="M1907" s="219">
        <v>0</v>
      </c>
      <c r="N1907" s="219">
        <v>1350</v>
      </c>
      <c r="O1907" s="217">
        <f t="shared" si="29"/>
        <v>898756.84999999963</v>
      </c>
    </row>
    <row r="1908" spans="1:15" ht="22.05" hidden="1" customHeight="1" x14ac:dyDescent="0.2">
      <c r="A1908" s="216">
        <v>45745</v>
      </c>
      <c r="B1908" s="20" t="s">
        <v>185</v>
      </c>
      <c r="C1908" s="41">
        <v>54504</v>
      </c>
      <c r="D1908" s="22"/>
      <c r="E1908" s="55" t="s">
        <v>2338</v>
      </c>
      <c r="F1908" s="20" t="s">
        <v>79</v>
      </c>
      <c r="G1908" s="41"/>
      <c r="H1908" s="21" t="s">
        <v>22</v>
      </c>
      <c r="I1908" s="41" t="s">
        <v>103</v>
      </c>
      <c r="J1908" s="21" t="s">
        <v>94</v>
      </c>
      <c r="K1908" s="203" t="s">
        <v>133</v>
      </c>
      <c r="L1908" s="55"/>
      <c r="M1908" s="219">
        <v>0</v>
      </c>
      <c r="N1908" s="219">
        <v>1500</v>
      </c>
      <c r="O1908" s="217">
        <f t="shared" si="29"/>
        <v>897256.84999999963</v>
      </c>
    </row>
    <row r="1909" spans="1:15" ht="22.05" hidden="1" customHeight="1" x14ac:dyDescent="0.2">
      <c r="A1909" s="216">
        <v>45745</v>
      </c>
      <c r="B1909" s="20" t="s">
        <v>185</v>
      </c>
      <c r="C1909" s="41">
        <v>54505</v>
      </c>
      <c r="D1909" s="22"/>
      <c r="E1909" s="55" t="s">
        <v>2423</v>
      </c>
      <c r="F1909" s="20" t="s">
        <v>79</v>
      </c>
      <c r="G1909" s="41"/>
      <c r="H1909" s="21" t="s">
        <v>22</v>
      </c>
      <c r="I1909" s="21" t="s">
        <v>103</v>
      </c>
      <c r="J1909" s="21" t="s">
        <v>214</v>
      </c>
      <c r="K1909" s="203" t="s">
        <v>133</v>
      </c>
      <c r="L1909" s="55"/>
      <c r="M1909" s="219">
        <v>0</v>
      </c>
      <c r="N1909" s="219">
        <v>200</v>
      </c>
      <c r="O1909" s="217">
        <f t="shared" si="29"/>
        <v>897056.84999999963</v>
      </c>
    </row>
    <row r="1910" spans="1:15" ht="22.05" hidden="1" customHeight="1" x14ac:dyDescent="0.2">
      <c r="A1910" s="216">
        <v>45745</v>
      </c>
      <c r="B1910" s="20" t="s">
        <v>185</v>
      </c>
      <c r="C1910" s="41">
        <v>54506</v>
      </c>
      <c r="D1910" s="22"/>
      <c r="E1910" s="55" t="s">
        <v>2048</v>
      </c>
      <c r="F1910" s="20" t="s">
        <v>79</v>
      </c>
      <c r="G1910" s="41"/>
      <c r="H1910" s="21" t="s">
        <v>22</v>
      </c>
      <c r="I1910" s="41" t="s">
        <v>54</v>
      </c>
      <c r="J1910" s="21" t="s">
        <v>64</v>
      </c>
      <c r="K1910" s="203" t="s">
        <v>413</v>
      </c>
      <c r="L1910" s="55"/>
      <c r="M1910" s="219">
        <v>0</v>
      </c>
      <c r="N1910" s="219">
        <v>10000</v>
      </c>
      <c r="O1910" s="217">
        <f t="shared" si="29"/>
        <v>887056.84999999963</v>
      </c>
    </row>
    <row r="1911" spans="1:15" ht="22.05" hidden="1" customHeight="1" x14ac:dyDescent="0.2">
      <c r="A1911" s="216">
        <v>45745</v>
      </c>
      <c r="B1911" s="20" t="s">
        <v>185</v>
      </c>
      <c r="C1911" s="41">
        <v>54507</v>
      </c>
      <c r="D1911" s="22"/>
      <c r="E1911" s="55" t="s">
        <v>150</v>
      </c>
      <c r="F1911" s="20" t="s">
        <v>79</v>
      </c>
      <c r="G1911" s="41"/>
      <c r="H1911" s="21" t="s">
        <v>22</v>
      </c>
      <c r="I1911" s="41" t="s">
        <v>81</v>
      </c>
      <c r="J1911" s="21" t="s">
        <v>200</v>
      </c>
      <c r="K1911" s="203" t="s">
        <v>122</v>
      </c>
      <c r="L1911" s="55"/>
      <c r="M1911" s="219">
        <v>0</v>
      </c>
      <c r="N1911" s="219">
        <v>305000</v>
      </c>
      <c r="O1911" s="217">
        <f t="shared" si="29"/>
        <v>582056.84999999963</v>
      </c>
    </row>
    <row r="1912" spans="1:15" ht="22.05" hidden="1" customHeight="1" x14ac:dyDescent="0.2">
      <c r="A1912" s="216">
        <v>45745</v>
      </c>
      <c r="B1912" s="20" t="s">
        <v>185</v>
      </c>
      <c r="C1912" s="41">
        <v>54508</v>
      </c>
      <c r="D1912" s="22"/>
      <c r="E1912" s="55" t="s">
        <v>2424</v>
      </c>
      <c r="F1912" s="20" t="s">
        <v>79</v>
      </c>
      <c r="G1912" s="41"/>
      <c r="H1912" s="21" t="s">
        <v>22</v>
      </c>
      <c r="I1912" s="41" t="s">
        <v>103</v>
      </c>
      <c r="J1912" s="21" t="s">
        <v>95</v>
      </c>
      <c r="K1912" s="203" t="s">
        <v>1615</v>
      </c>
      <c r="L1912" s="55"/>
      <c r="M1912" s="219">
        <v>0</v>
      </c>
      <c r="N1912" s="219">
        <v>200</v>
      </c>
      <c r="O1912" s="217">
        <f t="shared" si="29"/>
        <v>581856.84999999963</v>
      </c>
    </row>
    <row r="1913" spans="1:15" ht="22.05" hidden="1" customHeight="1" x14ac:dyDescent="0.2">
      <c r="A1913" s="216">
        <v>45745</v>
      </c>
      <c r="B1913" s="20" t="s">
        <v>185</v>
      </c>
      <c r="C1913" s="41">
        <v>54509</v>
      </c>
      <c r="D1913" s="22"/>
      <c r="E1913" s="55" t="s">
        <v>128</v>
      </c>
      <c r="F1913" s="20" t="s">
        <v>79</v>
      </c>
      <c r="G1913" s="41"/>
      <c r="H1913" s="21" t="s">
        <v>22</v>
      </c>
      <c r="I1913" s="41" t="s">
        <v>56</v>
      </c>
      <c r="J1913" s="21" t="s">
        <v>116</v>
      </c>
      <c r="K1913" s="203" t="s">
        <v>129</v>
      </c>
      <c r="L1913" s="55"/>
      <c r="M1913" s="219">
        <v>0</v>
      </c>
      <c r="N1913" s="219">
        <v>60</v>
      </c>
      <c r="O1913" s="217">
        <f t="shared" si="29"/>
        <v>581796.84999999963</v>
      </c>
    </row>
    <row r="1914" spans="1:15" ht="22.05" hidden="1" customHeight="1" x14ac:dyDescent="0.2">
      <c r="A1914" s="216">
        <v>45745</v>
      </c>
      <c r="B1914" s="20" t="s">
        <v>185</v>
      </c>
      <c r="C1914" s="41">
        <v>54510</v>
      </c>
      <c r="D1914" s="22"/>
      <c r="E1914" s="55" t="s">
        <v>2425</v>
      </c>
      <c r="F1914" s="20" t="s">
        <v>79</v>
      </c>
      <c r="G1914" s="41"/>
      <c r="H1914" s="21" t="s">
        <v>22</v>
      </c>
      <c r="I1914" s="41" t="s">
        <v>55</v>
      </c>
      <c r="J1914" s="21" t="s">
        <v>73</v>
      </c>
      <c r="K1914" s="203" t="s">
        <v>2438</v>
      </c>
      <c r="L1914" s="55"/>
      <c r="M1914" s="219">
        <v>0</v>
      </c>
      <c r="N1914" s="219">
        <v>8589</v>
      </c>
      <c r="O1914" s="217">
        <f t="shared" si="29"/>
        <v>573207.84999999963</v>
      </c>
    </row>
    <row r="1915" spans="1:15" ht="22.05" hidden="1" customHeight="1" x14ac:dyDescent="0.2">
      <c r="A1915" s="216">
        <v>45745</v>
      </c>
      <c r="B1915" s="20" t="s">
        <v>185</v>
      </c>
      <c r="C1915" s="41">
        <v>54511</v>
      </c>
      <c r="D1915" s="22"/>
      <c r="E1915" s="55" t="s">
        <v>2426</v>
      </c>
      <c r="F1915" s="20" t="s">
        <v>79</v>
      </c>
      <c r="G1915" s="41"/>
      <c r="H1915" s="21" t="s">
        <v>22</v>
      </c>
      <c r="I1915" s="41" t="s">
        <v>55</v>
      </c>
      <c r="J1915" s="21" t="s">
        <v>261</v>
      </c>
      <c r="K1915" s="203" t="s">
        <v>2439</v>
      </c>
      <c r="L1915" s="55"/>
      <c r="M1915" s="219">
        <v>0</v>
      </c>
      <c r="N1915" s="219">
        <v>5000</v>
      </c>
      <c r="O1915" s="217">
        <f t="shared" si="29"/>
        <v>568207.84999999963</v>
      </c>
    </row>
    <row r="1916" spans="1:15" ht="22.05" hidden="1" customHeight="1" x14ac:dyDescent="0.2">
      <c r="A1916" s="216">
        <v>45745</v>
      </c>
      <c r="B1916" s="20" t="s">
        <v>185</v>
      </c>
      <c r="C1916" s="41">
        <v>54512</v>
      </c>
      <c r="D1916" s="22"/>
      <c r="E1916" s="55" t="s">
        <v>2427</v>
      </c>
      <c r="F1916" s="20" t="s">
        <v>79</v>
      </c>
      <c r="G1916" s="41"/>
      <c r="H1916" s="21" t="s">
        <v>22</v>
      </c>
      <c r="I1916" s="21" t="s">
        <v>55</v>
      </c>
      <c r="J1916" s="21" t="s">
        <v>73</v>
      </c>
      <c r="K1916" s="203" t="s">
        <v>206</v>
      </c>
      <c r="L1916" s="55"/>
      <c r="M1916" s="219">
        <v>0</v>
      </c>
      <c r="N1916" s="219">
        <v>1500</v>
      </c>
      <c r="O1916" s="217">
        <f t="shared" si="29"/>
        <v>566707.84999999963</v>
      </c>
    </row>
    <row r="1917" spans="1:15" ht="22.05" hidden="1" customHeight="1" x14ac:dyDescent="0.2">
      <c r="A1917" s="216">
        <v>45745</v>
      </c>
      <c r="B1917" s="20" t="s">
        <v>185</v>
      </c>
      <c r="C1917" s="41">
        <v>54513</v>
      </c>
      <c r="D1917" s="22"/>
      <c r="E1917" s="55" t="s">
        <v>2428</v>
      </c>
      <c r="F1917" s="20" t="s">
        <v>79</v>
      </c>
      <c r="G1917" s="41"/>
      <c r="H1917" s="21" t="s">
        <v>22</v>
      </c>
      <c r="I1917" s="21" t="s">
        <v>54</v>
      </c>
      <c r="J1917" s="21" t="s">
        <v>63</v>
      </c>
      <c r="K1917" s="203" t="s">
        <v>2204</v>
      </c>
      <c r="L1917" s="55"/>
      <c r="M1917" s="219">
        <v>0</v>
      </c>
      <c r="N1917" s="219">
        <v>5300</v>
      </c>
      <c r="O1917" s="217">
        <f t="shared" si="29"/>
        <v>561407.84999999963</v>
      </c>
    </row>
    <row r="1918" spans="1:15" ht="22.05" hidden="1" customHeight="1" x14ac:dyDescent="0.2">
      <c r="A1918" s="216">
        <v>45745</v>
      </c>
      <c r="B1918" s="20" t="s">
        <v>185</v>
      </c>
      <c r="C1918" s="41">
        <v>54514</v>
      </c>
      <c r="D1918" s="22"/>
      <c r="E1918" s="55" t="s">
        <v>2429</v>
      </c>
      <c r="F1918" s="20" t="s">
        <v>79</v>
      </c>
      <c r="G1918" s="41"/>
      <c r="H1918" s="21" t="s">
        <v>22</v>
      </c>
      <c r="I1918" s="41" t="s">
        <v>103</v>
      </c>
      <c r="J1918" s="21" t="s">
        <v>94</v>
      </c>
      <c r="K1918" s="203" t="s">
        <v>235</v>
      </c>
      <c r="L1918" s="55"/>
      <c r="M1918" s="219">
        <v>0</v>
      </c>
      <c r="N1918" s="219">
        <v>1700</v>
      </c>
      <c r="O1918" s="217">
        <f t="shared" ref="O1918:O1990" si="30">O1917+M1918-N1918</f>
        <v>559707.84999999963</v>
      </c>
    </row>
    <row r="1919" spans="1:15" ht="22.05" hidden="1" customHeight="1" x14ac:dyDescent="0.2">
      <c r="A1919" s="216">
        <v>45745</v>
      </c>
      <c r="B1919" s="20" t="s">
        <v>185</v>
      </c>
      <c r="C1919" s="41">
        <v>54515</v>
      </c>
      <c r="D1919" s="22"/>
      <c r="E1919" s="55" t="s">
        <v>2430</v>
      </c>
      <c r="F1919" s="20" t="s">
        <v>79</v>
      </c>
      <c r="G1919" s="41"/>
      <c r="H1919" s="21" t="s">
        <v>22</v>
      </c>
      <c r="I1919" s="41" t="s">
        <v>103</v>
      </c>
      <c r="J1919" s="21" t="s">
        <v>94</v>
      </c>
      <c r="K1919" s="203" t="s">
        <v>235</v>
      </c>
      <c r="L1919" s="55"/>
      <c r="M1919" s="219">
        <v>0</v>
      </c>
      <c r="N1919" s="219">
        <v>1200</v>
      </c>
      <c r="O1919" s="217">
        <f t="shared" si="30"/>
        <v>558507.84999999963</v>
      </c>
    </row>
    <row r="1920" spans="1:15" ht="22.05" hidden="1" customHeight="1" x14ac:dyDescent="0.2">
      <c r="A1920" s="216">
        <v>45745</v>
      </c>
      <c r="B1920" s="20" t="s">
        <v>185</v>
      </c>
      <c r="C1920" s="41">
        <v>54516</v>
      </c>
      <c r="D1920" s="22"/>
      <c r="E1920" s="55" t="s">
        <v>130</v>
      </c>
      <c r="F1920" s="20" t="s">
        <v>79</v>
      </c>
      <c r="G1920" s="41"/>
      <c r="H1920" s="21" t="s">
        <v>22</v>
      </c>
      <c r="I1920" s="41" t="s">
        <v>53</v>
      </c>
      <c r="J1920" s="21" t="s">
        <v>113</v>
      </c>
      <c r="K1920" s="203" t="s">
        <v>2440</v>
      </c>
      <c r="L1920" s="55"/>
      <c r="M1920" s="219">
        <v>0</v>
      </c>
      <c r="N1920" s="219">
        <v>500</v>
      </c>
      <c r="O1920" s="217">
        <f t="shared" si="30"/>
        <v>558007.84999999963</v>
      </c>
    </row>
    <row r="1921" spans="1:15" ht="22.05" hidden="1" customHeight="1" x14ac:dyDescent="0.2">
      <c r="A1921" s="216">
        <v>45745</v>
      </c>
      <c r="B1921" s="20" t="s">
        <v>185</v>
      </c>
      <c r="C1921" s="41">
        <v>54517</v>
      </c>
      <c r="D1921" s="22"/>
      <c r="E1921" s="55" t="s">
        <v>158</v>
      </c>
      <c r="F1921" s="20" t="s">
        <v>79</v>
      </c>
      <c r="G1921" s="41"/>
      <c r="H1921" s="21" t="s">
        <v>22</v>
      </c>
      <c r="I1921" s="41" t="s">
        <v>56</v>
      </c>
      <c r="J1921" s="21" t="s">
        <v>116</v>
      </c>
      <c r="K1921" s="203" t="s">
        <v>139</v>
      </c>
      <c r="L1921" s="55"/>
      <c r="M1921" s="219">
        <v>0</v>
      </c>
      <c r="N1921" s="219">
        <v>300</v>
      </c>
      <c r="O1921" s="217">
        <f t="shared" si="30"/>
        <v>557707.84999999963</v>
      </c>
    </row>
    <row r="1922" spans="1:15" ht="22.05" hidden="1" customHeight="1" x14ac:dyDescent="0.2">
      <c r="A1922" s="216">
        <v>45745</v>
      </c>
      <c r="B1922" s="20" t="s">
        <v>185</v>
      </c>
      <c r="C1922" s="41">
        <v>54518</v>
      </c>
      <c r="D1922" s="22"/>
      <c r="E1922" s="55" t="s">
        <v>154</v>
      </c>
      <c r="F1922" s="20" t="s">
        <v>79</v>
      </c>
      <c r="G1922" s="41"/>
      <c r="H1922" s="21" t="s">
        <v>22</v>
      </c>
      <c r="I1922" s="41" t="s">
        <v>103</v>
      </c>
      <c r="J1922" s="21" t="s">
        <v>219</v>
      </c>
      <c r="K1922" s="203" t="s">
        <v>1241</v>
      </c>
      <c r="L1922" s="55"/>
      <c r="M1922" s="219">
        <v>0</v>
      </c>
      <c r="N1922" s="219">
        <v>685</v>
      </c>
      <c r="O1922" s="217">
        <f t="shared" si="30"/>
        <v>557022.84999999963</v>
      </c>
    </row>
    <row r="1923" spans="1:15" ht="22.05" hidden="1" customHeight="1" x14ac:dyDescent="0.2">
      <c r="A1923" s="216">
        <v>45745</v>
      </c>
      <c r="B1923" s="20" t="s">
        <v>185</v>
      </c>
      <c r="C1923" s="41">
        <v>54519</v>
      </c>
      <c r="D1923" s="22"/>
      <c r="E1923" s="55" t="s">
        <v>2431</v>
      </c>
      <c r="F1923" s="20" t="s">
        <v>79</v>
      </c>
      <c r="G1923" s="41"/>
      <c r="H1923" s="21" t="s">
        <v>22</v>
      </c>
      <c r="I1923" s="41" t="s">
        <v>103</v>
      </c>
      <c r="J1923" s="21" t="s">
        <v>94</v>
      </c>
      <c r="K1923" s="203" t="s">
        <v>122</v>
      </c>
      <c r="L1923" s="55"/>
      <c r="M1923" s="219">
        <v>0</v>
      </c>
      <c r="N1923" s="219">
        <v>500</v>
      </c>
      <c r="O1923" s="217">
        <f t="shared" si="30"/>
        <v>556522.84999999963</v>
      </c>
    </row>
    <row r="1924" spans="1:15" ht="22.05" hidden="1" customHeight="1" x14ac:dyDescent="0.2">
      <c r="A1924" s="216">
        <v>45745</v>
      </c>
      <c r="B1924" s="20" t="s">
        <v>185</v>
      </c>
      <c r="C1924" s="41">
        <v>54520</v>
      </c>
      <c r="D1924" s="22"/>
      <c r="E1924" s="55" t="s">
        <v>402</v>
      </c>
      <c r="F1924" s="20" t="s">
        <v>79</v>
      </c>
      <c r="G1924" s="41"/>
      <c r="H1924" s="21" t="s">
        <v>22</v>
      </c>
      <c r="I1924" s="41" t="s">
        <v>80</v>
      </c>
      <c r="J1924" s="21" t="s">
        <v>66</v>
      </c>
      <c r="K1924" s="203" t="s">
        <v>544</v>
      </c>
      <c r="L1924" s="55"/>
      <c r="M1924" s="219">
        <v>0</v>
      </c>
      <c r="N1924" s="219">
        <v>500</v>
      </c>
      <c r="O1924" s="217">
        <f t="shared" si="30"/>
        <v>556022.84999999963</v>
      </c>
    </row>
    <row r="1925" spans="1:15" ht="22.05" hidden="1" customHeight="1" x14ac:dyDescent="0.2">
      <c r="A1925" s="216">
        <v>45745</v>
      </c>
      <c r="B1925" s="20" t="s">
        <v>185</v>
      </c>
      <c r="C1925" s="41">
        <v>54521</v>
      </c>
      <c r="D1925" s="22"/>
      <c r="E1925" s="55" t="s">
        <v>1708</v>
      </c>
      <c r="F1925" s="20" t="s">
        <v>79</v>
      </c>
      <c r="G1925" s="41"/>
      <c r="H1925" s="21" t="s">
        <v>22</v>
      </c>
      <c r="I1925" s="41" t="s">
        <v>103</v>
      </c>
      <c r="J1925" s="21" t="s">
        <v>94</v>
      </c>
      <c r="K1925" s="203" t="s">
        <v>210</v>
      </c>
      <c r="L1925" s="55"/>
      <c r="M1925" s="219">
        <v>0</v>
      </c>
      <c r="N1925" s="219">
        <v>500</v>
      </c>
      <c r="O1925" s="217">
        <f t="shared" si="30"/>
        <v>555522.84999999963</v>
      </c>
    </row>
    <row r="1926" spans="1:15" ht="22.05" hidden="1" customHeight="1" x14ac:dyDescent="0.2">
      <c r="A1926" s="216">
        <v>45745</v>
      </c>
      <c r="B1926" s="20" t="s">
        <v>185</v>
      </c>
      <c r="C1926" s="41">
        <v>54522</v>
      </c>
      <c r="D1926" s="22"/>
      <c r="E1926" s="55" t="s">
        <v>1671</v>
      </c>
      <c r="F1926" s="20" t="s">
        <v>79</v>
      </c>
      <c r="G1926" s="41"/>
      <c r="H1926" s="21" t="s">
        <v>22</v>
      </c>
      <c r="I1926" s="41" t="s">
        <v>103</v>
      </c>
      <c r="J1926" s="21" t="s">
        <v>94</v>
      </c>
      <c r="K1926" s="203" t="s">
        <v>2269</v>
      </c>
      <c r="L1926" s="55"/>
      <c r="M1926" s="219">
        <v>0</v>
      </c>
      <c r="N1926" s="219">
        <v>11650</v>
      </c>
      <c r="O1926" s="217">
        <f t="shared" si="30"/>
        <v>543872.84999999963</v>
      </c>
    </row>
    <row r="1927" spans="1:15" ht="22.05" hidden="1" customHeight="1" x14ac:dyDescent="0.2">
      <c r="A1927" s="216">
        <v>45745</v>
      </c>
      <c r="B1927" s="20" t="s">
        <v>185</v>
      </c>
      <c r="C1927" s="41">
        <v>54523</v>
      </c>
      <c r="D1927" s="22"/>
      <c r="E1927" s="55" t="s">
        <v>2432</v>
      </c>
      <c r="F1927" s="20" t="s">
        <v>79</v>
      </c>
      <c r="G1927" s="41"/>
      <c r="H1927" s="21" t="s">
        <v>22</v>
      </c>
      <c r="I1927" s="41" t="s">
        <v>103</v>
      </c>
      <c r="J1927" s="21" t="s">
        <v>92</v>
      </c>
      <c r="K1927" s="203" t="s">
        <v>291</v>
      </c>
      <c r="L1927" s="55"/>
      <c r="M1927" s="219">
        <v>0</v>
      </c>
      <c r="N1927" s="219">
        <v>650</v>
      </c>
      <c r="O1927" s="217">
        <f t="shared" si="30"/>
        <v>543222.84999999963</v>
      </c>
    </row>
    <row r="1928" spans="1:15" ht="22.05" hidden="1" customHeight="1" x14ac:dyDescent="0.2">
      <c r="A1928" s="216">
        <v>45745</v>
      </c>
      <c r="B1928" s="20" t="s">
        <v>185</v>
      </c>
      <c r="C1928" s="41">
        <v>54524</v>
      </c>
      <c r="D1928" s="22"/>
      <c r="E1928" s="55" t="s">
        <v>2433</v>
      </c>
      <c r="F1928" s="20" t="s">
        <v>79</v>
      </c>
      <c r="G1928" s="41"/>
      <c r="H1928" s="21" t="s">
        <v>22</v>
      </c>
      <c r="I1928" s="41" t="s">
        <v>103</v>
      </c>
      <c r="J1928" s="21" t="s">
        <v>92</v>
      </c>
      <c r="K1928" s="304" t="s">
        <v>2441</v>
      </c>
      <c r="L1928" s="55"/>
      <c r="M1928" s="219">
        <v>0</v>
      </c>
      <c r="N1928" s="219">
        <v>850</v>
      </c>
      <c r="O1928" s="217">
        <f t="shared" si="30"/>
        <v>542372.84999999963</v>
      </c>
    </row>
    <row r="1929" spans="1:15" ht="22.05" hidden="1" customHeight="1" x14ac:dyDescent="0.2">
      <c r="A1929" s="216">
        <v>45745</v>
      </c>
      <c r="B1929" s="20" t="s">
        <v>185</v>
      </c>
      <c r="C1929" s="41">
        <v>54525</v>
      </c>
      <c r="D1929" s="22"/>
      <c r="E1929" s="55" t="s">
        <v>143</v>
      </c>
      <c r="F1929" s="20" t="s">
        <v>79</v>
      </c>
      <c r="G1929" s="41"/>
      <c r="H1929" s="21" t="s">
        <v>22</v>
      </c>
      <c r="I1929" s="41" t="s">
        <v>53</v>
      </c>
      <c r="J1929" s="21" t="s">
        <v>114</v>
      </c>
      <c r="K1929" s="203" t="s">
        <v>149</v>
      </c>
      <c r="L1929" s="55"/>
      <c r="M1929" s="219">
        <v>0</v>
      </c>
      <c r="N1929" s="219">
        <v>21700</v>
      </c>
      <c r="O1929" s="217">
        <f t="shared" si="30"/>
        <v>520672.84999999963</v>
      </c>
    </row>
    <row r="1930" spans="1:15" ht="22.05" hidden="1" customHeight="1" x14ac:dyDescent="0.2">
      <c r="A1930" s="216">
        <v>45745</v>
      </c>
      <c r="B1930" s="20" t="s">
        <v>185</v>
      </c>
      <c r="C1930" s="41">
        <v>54526</v>
      </c>
      <c r="D1930" s="22"/>
      <c r="E1930" s="55" t="s">
        <v>143</v>
      </c>
      <c r="F1930" s="20" t="s">
        <v>79</v>
      </c>
      <c r="G1930" s="41"/>
      <c r="H1930" s="21" t="s">
        <v>22</v>
      </c>
      <c r="I1930" s="41" t="s">
        <v>53</v>
      </c>
      <c r="J1930" s="21" t="s">
        <v>114</v>
      </c>
      <c r="K1930" s="203" t="s">
        <v>273</v>
      </c>
      <c r="L1930" s="55"/>
      <c r="M1930" s="219">
        <v>0</v>
      </c>
      <c r="N1930" s="219">
        <v>6600</v>
      </c>
      <c r="O1930" s="217">
        <f t="shared" si="30"/>
        <v>514072.84999999963</v>
      </c>
    </row>
    <row r="1931" spans="1:15" ht="22.05" hidden="1" customHeight="1" x14ac:dyDescent="0.2">
      <c r="A1931" s="216">
        <v>45745</v>
      </c>
      <c r="B1931" s="20" t="s">
        <v>185</v>
      </c>
      <c r="C1931" s="41">
        <v>54527</v>
      </c>
      <c r="D1931" s="22"/>
      <c r="E1931" s="55" t="s">
        <v>143</v>
      </c>
      <c r="F1931" s="20" t="s">
        <v>79</v>
      </c>
      <c r="G1931" s="41"/>
      <c r="H1931" s="21" t="s">
        <v>22</v>
      </c>
      <c r="I1931" s="41" t="s">
        <v>53</v>
      </c>
      <c r="J1931" s="21" t="s">
        <v>112</v>
      </c>
      <c r="K1931" s="203" t="s">
        <v>419</v>
      </c>
      <c r="L1931" s="55"/>
      <c r="M1931" s="219">
        <v>0</v>
      </c>
      <c r="N1931" s="219">
        <v>13150</v>
      </c>
      <c r="O1931" s="217">
        <f t="shared" si="30"/>
        <v>500922.84999999963</v>
      </c>
    </row>
    <row r="1932" spans="1:15" ht="22.05" hidden="1" customHeight="1" x14ac:dyDescent="0.2">
      <c r="A1932" s="216">
        <v>45745</v>
      </c>
      <c r="B1932" s="20" t="s">
        <v>185</v>
      </c>
      <c r="C1932" s="41">
        <v>54528</v>
      </c>
      <c r="D1932" s="22"/>
      <c r="E1932" s="55" t="s">
        <v>143</v>
      </c>
      <c r="F1932" s="20" t="s">
        <v>79</v>
      </c>
      <c r="G1932" s="41"/>
      <c r="H1932" s="21" t="s">
        <v>22</v>
      </c>
      <c r="I1932" s="21" t="s">
        <v>53</v>
      </c>
      <c r="J1932" s="21" t="s">
        <v>112</v>
      </c>
      <c r="K1932" s="203" t="s">
        <v>1701</v>
      </c>
      <c r="L1932" s="55"/>
      <c r="M1932" s="219">
        <v>0</v>
      </c>
      <c r="N1932" s="219">
        <v>16849</v>
      </c>
      <c r="O1932" s="217">
        <f t="shared" si="30"/>
        <v>484073.84999999963</v>
      </c>
    </row>
    <row r="1933" spans="1:15" ht="22.05" hidden="1" customHeight="1" x14ac:dyDescent="0.2">
      <c r="A1933" s="216">
        <v>45745</v>
      </c>
      <c r="B1933" s="20" t="s">
        <v>185</v>
      </c>
      <c r="C1933" s="41">
        <v>54529</v>
      </c>
      <c r="D1933" s="22"/>
      <c r="E1933" s="55" t="s">
        <v>143</v>
      </c>
      <c r="F1933" s="20" t="s">
        <v>79</v>
      </c>
      <c r="G1933" s="41"/>
      <c r="H1933" s="21" t="s">
        <v>22</v>
      </c>
      <c r="I1933" s="41" t="s">
        <v>53</v>
      </c>
      <c r="J1933" s="21" t="s">
        <v>112</v>
      </c>
      <c r="K1933" s="203" t="s">
        <v>1702</v>
      </c>
      <c r="L1933" s="55"/>
      <c r="M1933" s="219">
        <v>0</v>
      </c>
      <c r="N1933" s="219">
        <v>26700</v>
      </c>
      <c r="O1933" s="217">
        <f t="shared" si="30"/>
        <v>457373.84999999963</v>
      </c>
    </row>
    <row r="1934" spans="1:15" ht="22.05" hidden="1" customHeight="1" x14ac:dyDescent="0.2">
      <c r="A1934" s="216">
        <v>45745</v>
      </c>
      <c r="B1934" s="20" t="s">
        <v>185</v>
      </c>
      <c r="C1934" s="41">
        <v>54530</v>
      </c>
      <c r="D1934" s="22"/>
      <c r="E1934" s="55" t="s">
        <v>143</v>
      </c>
      <c r="F1934" s="20" t="s">
        <v>79</v>
      </c>
      <c r="G1934" s="41"/>
      <c r="H1934" s="21" t="s">
        <v>22</v>
      </c>
      <c r="I1934" s="21" t="s">
        <v>53</v>
      </c>
      <c r="J1934" s="21" t="s">
        <v>112</v>
      </c>
      <c r="K1934" s="203" t="s">
        <v>1703</v>
      </c>
      <c r="L1934" s="55"/>
      <c r="M1934" s="219">
        <v>0</v>
      </c>
      <c r="N1934" s="219">
        <v>20700</v>
      </c>
      <c r="O1934" s="217">
        <f t="shared" si="30"/>
        <v>436673.84999999963</v>
      </c>
    </row>
    <row r="1935" spans="1:15" ht="22.05" hidden="1" customHeight="1" x14ac:dyDescent="0.2">
      <c r="A1935" s="216">
        <v>45745</v>
      </c>
      <c r="B1935" s="20" t="s">
        <v>185</v>
      </c>
      <c r="C1935" s="41">
        <v>54531</v>
      </c>
      <c r="D1935" s="22"/>
      <c r="E1935" s="55" t="s">
        <v>143</v>
      </c>
      <c r="F1935" s="20" t="s">
        <v>79</v>
      </c>
      <c r="G1935" s="41"/>
      <c r="H1935" s="21" t="s">
        <v>22</v>
      </c>
      <c r="I1935" s="41" t="s">
        <v>53</v>
      </c>
      <c r="J1935" s="21" t="s">
        <v>112</v>
      </c>
      <c r="K1935" s="203" t="s">
        <v>1589</v>
      </c>
      <c r="L1935" s="55"/>
      <c r="M1935" s="219">
        <v>0</v>
      </c>
      <c r="N1935" s="219">
        <v>21750</v>
      </c>
      <c r="O1935" s="217">
        <f t="shared" si="30"/>
        <v>414923.84999999963</v>
      </c>
    </row>
    <row r="1936" spans="1:15" ht="22.05" hidden="1" customHeight="1" x14ac:dyDescent="0.2">
      <c r="A1936" s="216">
        <v>45745</v>
      </c>
      <c r="B1936" s="20" t="s">
        <v>185</v>
      </c>
      <c r="C1936" s="41">
        <v>54532</v>
      </c>
      <c r="D1936" s="22"/>
      <c r="E1936" s="55" t="s">
        <v>143</v>
      </c>
      <c r="F1936" s="20" t="s">
        <v>79</v>
      </c>
      <c r="G1936" s="41"/>
      <c r="H1936" s="21" t="s">
        <v>22</v>
      </c>
      <c r="I1936" s="41" t="s">
        <v>53</v>
      </c>
      <c r="J1936" s="21" t="s">
        <v>112</v>
      </c>
      <c r="K1936" s="203" t="s">
        <v>147</v>
      </c>
      <c r="L1936" s="55"/>
      <c r="M1936" s="219">
        <v>0</v>
      </c>
      <c r="N1936" s="219">
        <v>5036</v>
      </c>
      <c r="O1936" s="217">
        <f t="shared" si="30"/>
        <v>409887.84999999963</v>
      </c>
    </row>
    <row r="1937" spans="1:15" ht="22.05" hidden="1" customHeight="1" x14ac:dyDescent="0.2">
      <c r="A1937" s="216">
        <v>45745</v>
      </c>
      <c r="B1937" s="20" t="s">
        <v>185</v>
      </c>
      <c r="C1937" s="41">
        <v>54533</v>
      </c>
      <c r="D1937" s="22"/>
      <c r="E1937" s="55" t="s">
        <v>143</v>
      </c>
      <c r="F1937" s="20" t="s">
        <v>79</v>
      </c>
      <c r="G1937" s="41"/>
      <c r="H1937" s="21" t="s">
        <v>22</v>
      </c>
      <c r="I1937" s="21" t="s">
        <v>53</v>
      </c>
      <c r="J1937" s="21" t="s">
        <v>112</v>
      </c>
      <c r="K1937" s="203" t="s">
        <v>416</v>
      </c>
      <c r="L1937" s="55"/>
      <c r="M1937" s="219">
        <v>0</v>
      </c>
      <c r="N1937" s="219">
        <v>14120</v>
      </c>
      <c r="O1937" s="217">
        <f t="shared" si="30"/>
        <v>395767.84999999963</v>
      </c>
    </row>
    <row r="1938" spans="1:15" ht="22.05" hidden="1" customHeight="1" x14ac:dyDescent="0.2">
      <c r="A1938" s="216">
        <v>45745</v>
      </c>
      <c r="B1938" s="20" t="s">
        <v>185</v>
      </c>
      <c r="C1938" s="41">
        <v>54534</v>
      </c>
      <c r="D1938" s="22"/>
      <c r="E1938" s="55" t="s">
        <v>143</v>
      </c>
      <c r="F1938" s="20" t="s">
        <v>79</v>
      </c>
      <c r="G1938" s="41"/>
      <c r="H1938" s="21" t="s">
        <v>22</v>
      </c>
      <c r="I1938" s="41" t="s">
        <v>53</v>
      </c>
      <c r="J1938" s="21" t="s">
        <v>112</v>
      </c>
      <c r="K1938" s="203" t="s">
        <v>264</v>
      </c>
      <c r="L1938" s="55"/>
      <c r="M1938" s="219">
        <v>0</v>
      </c>
      <c r="N1938" s="219">
        <v>48698</v>
      </c>
      <c r="O1938" s="217">
        <f t="shared" si="30"/>
        <v>347069.84999999963</v>
      </c>
    </row>
    <row r="1939" spans="1:15" ht="22.05" hidden="1" customHeight="1" x14ac:dyDescent="0.2">
      <c r="A1939" s="216">
        <v>45745</v>
      </c>
      <c r="B1939" s="20" t="s">
        <v>185</v>
      </c>
      <c r="C1939" s="41">
        <v>54535</v>
      </c>
      <c r="D1939" s="22"/>
      <c r="E1939" s="55" t="s">
        <v>143</v>
      </c>
      <c r="F1939" s="20" t="s">
        <v>79</v>
      </c>
      <c r="G1939" s="41"/>
      <c r="H1939" s="21" t="s">
        <v>22</v>
      </c>
      <c r="I1939" s="41" t="s">
        <v>53</v>
      </c>
      <c r="J1939" s="21" t="s">
        <v>112</v>
      </c>
      <c r="K1939" s="203" t="s">
        <v>56</v>
      </c>
      <c r="L1939" s="219"/>
      <c r="M1939" s="219">
        <v>0</v>
      </c>
      <c r="N1939" s="219">
        <v>30050</v>
      </c>
      <c r="O1939" s="217">
        <f t="shared" si="30"/>
        <v>317019.84999999963</v>
      </c>
    </row>
    <row r="1940" spans="1:15" ht="22.05" hidden="1" customHeight="1" x14ac:dyDescent="0.2">
      <c r="A1940" s="216">
        <v>45745</v>
      </c>
      <c r="B1940" s="20" t="s">
        <v>185</v>
      </c>
      <c r="C1940" s="41">
        <v>54536</v>
      </c>
      <c r="D1940" s="22"/>
      <c r="E1940" s="328" t="s">
        <v>141</v>
      </c>
      <c r="F1940" s="329" t="s">
        <v>79</v>
      </c>
      <c r="G1940" s="330"/>
      <c r="H1940" s="331" t="s">
        <v>22</v>
      </c>
      <c r="I1940" s="331" t="s">
        <v>54</v>
      </c>
      <c r="J1940" s="331" t="s">
        <v>63</v>
      </c>
      <c r="K1940" s="332" t="s">
        <v>225</v>
      </c>
      <c r="L1940" s="333">
        <v>75000</v>
      </c>
      <c r="M1940" s="333">
        <v>0</v>
      </c>
      <c r="N1940" s="333">
        <v>10000</v>
      </c>
      <c r="O1940" s="217">
        <f t="shared" si="30"/>
        <v>307019.84999999963</v>
      </c>
    </row>
    <row r="1941" spans="1:15" ht="22.05" hidden="1" customHeight="1" x14ac:dyDescent="0.2">
      <c r="A1941" s="216">
        <v>45745</v>
      </c>
      <c r="B1941" s="20" t="s">
        <v>185</v>
      </c>
      <c r="C1941" s="41">
        <v>54536</v>
      </c>
      <c r="D1941" s="22"/>
      <c r="E1941" s="328" t="s">
        <v>559</v>
      </c>
      <c r="F1941" s="329" t="s">
        <v>79</v>
      </c>
      <c r="G1941" s="330"/>
      <c r="H1941" s="331" t="s">
        <v>22</v>
      </c>
      <c r="I1941" s="331" t="s">
        <v>54</v>
      </c>
      <c r="J1941" s="331" t="s">
        <v>41</v>
      </c>
      <c r="K1941" s="332" t="s">
        <v>225</v>
      </c>
      <c r="L1941" s="333">
        <v>75000</v>
      </c>
      <c r="M1941" s="333">
        <v>0</v>
      </c>
      <c r="N1941" s="333">
        <v>20000</v>
      </c>
      <c r="O1941" s="217">
        <f t="shared" si="30"/>
        <v>287019.84999999963</v>
      </c>
    </row>
    <row r="1942" spans="1:15" ht="22.05" hidden="1" customHeight="1" x14ac:dyDescent="0.2">
      <c r="A1942" s="216">
        <v>45745</v>
      </c>
      <c r="B1942" s="20" t="s">
        <v>185</v>
      </c>
      <c r="C1942" s="41">
        <v>54536</v>
      </c>
      <c r="D1942" s="22"/>
      <c r="E1942" s="328" t="s">
        <v>463</v>
      </c>
      <c r="F1942" s="329" t="s">
        <v>79</v>
      </c>
      <c r="G1942" s="330"/>
      <c r="H1942" s="331" t="s">
        <v>22</v>
      </c>
      <c r="I1942" s="331" t="s">
        <v>54</v>
      </c>
      <c r="J1942" s="331" t="s">
        <v>62</v>
      </c>
      <c r="K1942" s="332" t="s">
        <v>225</v>
      </c>
      <c r="L1942" s="333">
        <v>75000</v>
      </c>
      <c r="M1942" s="333">
        <v>0</v>
      </c>
      <c r="N1942" s="333">
        <v>30000</v>
      </c>
      <c r="O1942" s="217">
        <f t="shared" si="30"/>
        <v>257019.84999999963</v>
      </c>
    </row>
    <row r="1943" spans="1:15" ht="22.05" hidden="1" customHeight="1" x14ac:dyDescent="0.2">
      <c r="A1943" s="216">
        <v>45745</v>
      </c>
      <c r="B1943" s="20" t="s">
        <v>185</v>
      </c>
      <c r="C1943" s="41">
        <v>54536</v>
      </c>
      <c r="D1943" s="22"/>
      <c r="E1943" s="328" t="s">
        <v>560</v>
      </c>
      <c r="F1943" s="329" t="s">
        <v>79</v>
      </c>
      <c r="G1943" s="330"/>
      <c r="H1943" s="331" t="s">
        <v>22</v>
      </c>
      <c r="I1943" s="331" t="s">
        <v>54</v>
      </c>
      <c r="J1943" s="331" t="s">
        <v>44</v>
      </c>
      <c r="K1943" s="332" t="s">
        <v>225</v>
      </c>
      <c r="L1943" s="333">
        <v>75000</v>
      </c>
      <c r="M1943" s="333">
        <v>0</v>
      </c>
      <c r="N1943" s="333">
        <v>10000</v>
      </c>
      <c r="O1943" s="217">
        <f t="shared" si="30"/>
        <v>247019.84999999963</v>
      </c>
    </row>
    <row r="1944" spans="1:15" ht="22.05" hidden="1" customHeight="1" x14ac:dyDescent="0.2">
      <c r="A1944" s="216">
        <v>45745</v>
      </c>
      <c r="B1944" s="20" t="s">
        <v>185</v>
      </c>
      <c r="C1944" s="41">
        <v>54536</v>
      </c>
      <c r="D1944" s="22"/>
      <c r="E1944" s="328" t="s">
        <v>561</v>
      </c>
      <c r="F1944" s="329" t="s">
        <v>79</v>
      </c>
      <c r="G1944" s="330"/>
      <c r="H1944" s="331" t="s">
        <v>22</v>
      </c>
      <c r="I1944" s="331" t="s">
        <v>54</v>
      </c>
      <c r="J1944" s="331" t="s">
        <v>63</v>
      </c>
      <c r="K1944" s="332" t="s">
        <v>225</v>
      </c>
      <c r="L1944" s="333">
        <v>75000</v>
      </c>
      <c r="M1944" s="333">
        <v>0</v>
      </c>
      <c r="N1944" s="333">
        <v>5000</v>
      </c>
      <c r="O1944" s="217">
        <f t="shared" si="30"/>
        <v>242019.84999999963</v>
      </c>
    </row>
    <row r="1945" spans="1:15" ht="22.05" hidden="1" customHeight="1" x14ac:dyDescent="0.2">
      <c r="A1945" s="216">
        <v>45745</v>
      </c>
      <c r="B1945" s="20" t="s">
        <v>185</v>
      </c>
      <c r="C1945" s="41">
        <v>54537</v>
      </c>
      <c r="D1945" s="22"/>
      <c r="E1945" s="334" t="s">
        <v>143</v>
      </c>
      <c r="F1945" s="329" t="s">
        <v>79</v>
      </c>
      <c r="G1945" s="330"/>
      <c r="H1945" s="331" t="s">
        <v>22</v>
      </c>
      <c r="I1945" s="331" t="s">
        <v>53</v>
      </c>
      <c r="J1945" s="331" t="s">
        <v>112</v>
      </c>
      <c r="K1945" s="332" t="s">
        <v>145</v>
      </c>
      <c r="L1945" s="333">
        <v>32400</v>
      </c>
      <c r="M1945" s="333">
        <v>0</v>
      </c>
      <c r="N1945" s="333">
        <f>L1945-N1946-N1947-N1948-N1949-N1950</f>
        <v>19500</v>
      </c>
      <c r="O1945" s="217">
        <f t="shared" si="30"/>
        <v>222519.84999999963</v>
      </c>
    </row>
    <row r="1946" spans="1:15" ht="22.05" hidden="1" customHeight="1" x14ac:dyDescent="0.2">
      <c r="A1946" s="216">
        <v>45745</v>
      </c>
      <c r="B1946" s="20" t="s">
        <v>185</v>
      </c>
      <c r="C1946" s="41">
        <v>54537</v>
      </c>
      <c r="D1946" s="22"/>
      <c r="E1946" s="334" t="s">
        <v>558</v>
      </c>
      <c r="F1946" s="329" t="s">
        <v>79</v>
      </c>
      <c r="G1946" s="330"/>
      <c r="H1946" s="331" t="s">
        <v>22</v>
      </c>
      <c r="I1946" s="331" t="s">
        <v>54</v>
      </c>
      <c r="J1946" s="331" t="s">
        <v>61</v>
      </c>
      <c r="K1946" s="332" t="s">
        <v>145</v>
      </c>
      <c r="L1946" s="333">
        <v>32400</v>
      </c>
      <c r="M1946" s="333">
        <v>0</v>
      </c>
      <c r="N1946" s="333">
        <v>1800</v>
      </c>
      <c r="O1946" s="217">
        <f t="shared" si="30"/>
        <v>220719.84999999963</v>
      </c>
    </row>
    <row r="1947" spans="1:15" ht="22.05" hidden="1" customHeight="1" x14ac:dyDescent="0.2">
      <c r="A1947" s="216">
        <v>45745</v>
      </c>
      <c r="B1947" s="20" t="s">
        <v>185</v>
      </c>
      <c r="C1947" s="41">
        <v>54537</v>
      </c>
      <c r="D1947" s="22"/>
      <c r="E1947" s="328" t="s">
        <v>555</v>
      </c>
      <c r="F1947" s="329" t="s">
        <v>79</v>
      </c>
      <c r="G1947" s="330"/>
      <c r="H1947" s="331" t="s">
        <v>22</v>
      </c>
      <c r="I1947" s="331" t="s">
        <v>54</v>
      </c>
      <c r="J1947" s="331" t="s">
        <v>61</v>
      </c>
      <c r="K1947" s="332" t="s">
        <v>145</v>
      </c>
      <c r="L1947" s="333">
        <v>32400</v>
      </c>
      <c r="M1947" s="333">
        <v>0</v>
      </c>
      <c r="N1947" s="333">
        <v>1500</v>
      </c>
      <c r="O1947" s="217">
        <f t="shared" si="30"/>
        <v>219219.84999999963</v>
      </c>
    </row>
    <row r="1948" spans="1:15" ht="22.05" hidden="1" customHeight="1" x14ac:dyDescent="0.2">
      <c r="A1948" s="216">
        <v>45745</v>
      </c>
      <c r="B1948" s="20" t="s">
        <v>185</v>
      </c>
      <c r="C1948" s="41">
        <v>54537</v>
      </c>
      <c r="D1948" s="22"/>
      <c r="E1948" s="328" t="s">
        <v>556</v>
      </c>
      <c r="F1948" s="329" t="s">
        <v>79</v>
      </c>
      <c r="G1948" s="330"/>
      <c r="H1948" s="331" t="s">
        <v>22</v>
      </c>
      <c r="I1948" s="331" t="s">
        <v>54</v>
      </c>
      <c r="J1948" s="331" t="s">
        <v>32</v>
      </c>
      <c r="K1948" s="332" t="s">
        <v>145</v>
      </c>
      <c r="L1948" s="333">
        <v>32400</v>
      </c>
      <c r="M1948" s="333">
        <v>0</v>
      </c>
      <c r="N1948" s="333">
        <v>6000</v>
      </c>
      <c r="O1948" s="217">
        <f t="shared" si="30"/>
        <v>213219.84999999963</v>
      </c>
    </row>
    <row r="1949" spans="1:15" ht="22.05" hidden="1" customHeight="1" x14ac:dyDescent="0.2">
      <c r="A1949" s="216">
        <v>45745</v>
      </c>
      <c r="B1949" s="20" t="s">
        <v>185</v>
      </c>
      <c r="C1949" s="41">
        <v>54537</v>
      </c>
      <c r="D1949" s="22"/>
      <c r="E1949" s="328" t="s">
        <v>557</v>
      </c>
      <c r="F1949" s="329" t="s">
        <v>79</v>
      </c>
      <c r="G1949" s="330"/>
      <c r="H1949" s="331" t="s">
        <v>22</v>
      </c>
      <c r="I1949" s="331" t="s">
        <v>54</v>
      </c>
      <c r="J1949" s="331" t="s">
        <v>63</v>
      </c>
      <c r="K1949" s="332" t="s">
        <v>145</v>
      </c>
      <c r="L1949" s="333">
        <v>32400</v>
      </c>
      <c r="M1949" s="333">
        <v>0</v>
      </c>
      <c r="N1949" s="333">
        <v>1800</v>
      </c>
      <c r="O1949" s="217">
        <f t="shared" si="30"/>
        <v>211419.84999999963</v>
      </c>
    </row>
    <row r="1950" spans="1:15" ht="22.05" hidden="1" customHeight="1" x14ac:dyDescent="0.2">
      <c r="A1950" s="216">
        <v>45745</v>
      </c>
      <c r="B1950" s="20" t="s">
        <v>185</v>
      </c>
      <c r="C1950" s="41">
        <v>54537</v>
      </c>
      <c r="D1950" s="22"/>
      <c r="E1950" s="328" t="s">
        <v>2525</v>
      </c>
      <c r="F1950" s="329" t="s">
        <v>79</v>
      </c>
      <c r="G1950" s="330"/>
      <c r="H1950" s="331" t="s">
        <v>22</v>
      </c>
      <c r="I1950" s="331" t="s">
        <v>54</v>
      </c>
      <c r="J1950" s="331" t="s">
        <v>63</v>
      </c>
      <c r="K1950" s="332" t="s">
        <v>145</v>
      </c>
      <c r="L1950" s="333">
        <v>32400</v>
      </c>
      <c r="M1950" s="333">
        <v>0</v>
      </c>
      <c r="N1950" s="333">
        <v>1800</v>
      </c>
      <c r="O1950" s="217">
        <f t="shared" si="30"/>
        <v>209619.84999999963</v>
      </c>
    </row>
    <row r="1951" spans="1:15" ht="22.05" hidden="1" customHeight="1" x14ac:dyDescent="0.2">
      <c r="A1951" s="216">
        <v>45745</v>
      </c>
      <c r="B1951" s="20" t="s">
        <v>185</v>
      </c>
      <c r="C1951" s="41">
        <v>54538</v>
      </c>
      <c r="D1951" s="22"/>
      <c r="E1951" s="55" t="s">
        <v>143</v>
      </c>
      <c r="F1951" s="20" t="s">
        <v>79</v>
      </c>
      <c r="G1951" s="41"/>
      <c r="H1951" s="21" t="s">
        <v>22</v>
      </c>
      <c r="I1951" s="41" t="s">
        <v>53</v>
      </c>
      <c r="J1951" s="21" t="s">
        <v>112</v>
      </c>
      <c r="K1951" s="203" t="s">
        <v>146</v>
      </c>
      <c r="L1951" s="219"/>
      <c r="M1951" s="219">
        <v>0</v>
      </c>
      <c r="N1951" s="219">
        <v>108925</v>
      </c>
      <c r="O1951" s="217">
        <f t="shared" si="30"/>
        <v>100694.84999999963</v>
      </c>
    </row>
    <row r="1952" spans="1:15" ht="22.05" hidden="1" customHeight="1" x14ac:dyDescent="0.2">
      <c r="A1952" s="216">
        <v>45745</v>
      </c>
      <c r="B1952" s="20" t="s">
        <v>185</v>
      </c>
      <c r="C1952" s="41">
        <v>54539</v>
      </c>
      <c r="D1952" s="22"/>
      <c r="E1952" s="55" t="s">
        <v>396</v>
      </c>
      <c r="F1952" s="20" t="s">
        <v>79</v>
      </c>
      <c r="G1952" s="41"/>
      <c r="H1952" s="21" t="s">
        <v>22</v>
      </c>
      <c r="I1952" s="41" t="s">
        <v>54</v>
      </c>
      <c r="J1952" s="21" t="s">
        <v>64</v>
      </c>
      <c r="K1952" s="203" t="s">
        <v>2442</v>
      </c>
      <c r="L1952" s="219"/>
      <c r="M1952" s="219">
        <v>0</v>
      </c>
      <c r="N1952" s="219">
        <v>8500</v>
      </c>
      <c r="O1952" s="217">
        <f t="shared" si="30"/>
        <v>92194.849999999627</v>
      </c>
    </row>
    <row r="1953" spans="1:15" ht="22.05" hidden="1" customHeight="1" x14ac:dyDescent="0.2">
      <c r="A1953" s="216">
        <v>45745</v>
      </c>
      <c r="B1953" s="20" t="s">
        <v>185</v>
      </c>
      <c r="C1953" s="41">
        <v>54540</v>
      </c>
      <c r="D1953" s="22"/>
      <c r="E1953" s="55" t="s">
        <v>2434</v>
      </c>
      <c r="F1953" s="20" t="s">
        <v>79</v>
      </c>
      <c r="G1953" s="41"/>
      <c r="H1953" s="21" t="s">
        <v>22</v>
      </c>
      <c r="I1953" s="41" t="s">
        <v>103</v>
      </c>
      <c r="J1953" s="21" t="s">
        <v>60</v>
      </c>
      <c r="K1953" s="203" t="s">
        <v>2443</v>
      </c>
      <c r="L1953" s="219"/>
      <c r="M1953" s="219">
        <v>0</v>
      </c>
      <c r="N1953" s="219">
        <v>16500</v>
      </c>
      <c r="O1953" s="217">
        <f t="shared" si="30"/>
        <v>75694.849999999627</v>
      </c>
    </row>
    <row r="1954" spans="1:15" ht="22.05" hidden="1" customHeight="1" x14ac:dyDescent="0.2">
      <c r="A1954" s="216">
        <v>45745</v>
      </c>
      <c r="B1954" s="20" t="s">
        <v>185</v>
      </c>
      <c r="C1954" s="41">
        <v>54541</v>
      </c>
      <c r="D1954" s="22"/>
      <c r="E1954" s="55" t="s">
        <v>383</v>
      </c>
      <c r="F1954" s="20" t="s">
        <v>79</v>
      </c>
      <c r="G1954" s="41"/>
      <c r="H1954" s="21" t="s">
        <v>22</v>
      </c>
      <c r="I1954" s="41" t="s">
        <v>53</v>
      </c>
      <c r="J1954" s="21" t="s">
        <v>112</v>
      </c>
      <c r="K1954" s="203" t="s">
        <v>759</v>
      </c>
      <c r="L1954" s="201"/>
      <c r="M1954" s="219">
        <v>0</v>
      </c>
      <c r="N1954" s="219">
        <v>7500</v>
      </c>
      <c r="O1954" s="217">
        <f t="shared" si="30"/>
        <v>68194.849999999627</v>
      </c>
    </row>
    <row r="1955" spans="1:15" ht="22.05" hidden="1" customHeight="1" x14ac:dyDescent="0.2">
      <c r="A1955" s="216">
        <v>45745</v>
      </c>
      <c r="B1955" s="20" t="s">
        <v>185</v>
      </c>
      <c r="C1955" s="41">
        <v>54542</v>
      </c>
      <c r="D1955" s="22"/>
      <c r="E1955" s="55" t="s">
        <v>1631</v>
      </c>
      <c r="F1955" s="20" t="s">
        <v>79</v>
      </c>
      <c r="G1955" s="41"/>
      <c r="H1955" s="21" t="s">
        <v>22</v>
      </c>
      <c r="I1955" s="21" t="s">
        <v>103</v>
      </c>
      <c r="J1955" s="21" t="s">
        <v>94</v>
      </c>
      <c r="K1955" s="203" t="s">
        <v>368</v>
      </c>
      <c r="L1955" s="55"/>
      <c r="M1955" s="219">
        <v>0</v>
      </c>
      <c r="N1955" s="219">
        <v>1500</v>
      </c>
      <c r="O1955" s="217">
        <f t="shared" si="30"/>
        <v>66694.849999999627</v>
      </c>
    </row>
    <row r="1956" spans="1:15" ht="22.05" hidden="1" customHeight="1" x14ac:dyDescent="0.2">
      <c r="A1956" s="216">
        <v>45745</v>
      </c>
      <c r="B1956" s="20" t="s">
        <v>185</v>
      </c>
      <c r="C1956" s="41">
        <v>54543</v>
      </c>
      <c r="D1956" s="22"/>
      <c r="E1956" s="55" t="s">
        <v>2435</v>
      </c>
      <c r="F1956" s="20" t="s">
        <v>79</v>
      </c>
      <c r="G1956" s="41"/>
      <c r="H1956" s="21" t="s">
        <v>22</v>
      </c>
      <c r="I1956" s="21" t="s">
        <v>103</v>
      </c>
      <c r="J1956" s="21" t="s">
        <v>92</v>
      </c>
      <c r="K1956" s="203" t="s">
        <v>368</v>
      </c>
      <c r="L1956" s="55"/>
      <c r="M1956" s="219">
        <v>0</v>
      </c>
      <c r="N1956" s="219">
        <v>600</v>
      </c>
      <c r="O1956" s="217">
        <f t="shared" si="30"/>
        <v>66094.849999999627</v>
      </c>
    </row>
    <row r="1957" spans="1:15" ht="22.05" hidden="1" customHeight="1" x14ac:dyDescent="0.2">
      <c r="A1957" s="216">
        <v>45745</v>
      </c>
      <c r="B1957" s="20" t="s">
        <v>185</v>
      </c>
      <c r="C1957" s="41">
        <v>54544</v>
      </c>
      <c r="D1957" s="22"/>
      <c r="E1957" s="55" t="s">
        <v>204</v>
      </c>
      <c r="F1957" s="20" t="s">
        <v>79</v>
      </c>
      <c r="G1957" s="41"/>
      <c r="H1957" s="21" t="s">
        <v>22</v>
      </c>
      <c r="I1957" s="41" t="s">
        <v>56</v>
      </c>
      <c r="J1957" s="21" t="s">
        <v>212</v>
      </c>
      <c r="K1957" s="203" t="s">
        <v>235</v>
      </c>
      <c r="L1957" s="55"/>
      <c r="M1957" s="219">
        <v>0</v>
      </c>
      <c r="N1957" s="219">
        <v>1000</v>
      </c>
      <c r="O1957" s="217">
        <f t="shared" si="30"/>
        <v>65094.849999999627</v>
      </c>
    </row>
    <row r="1958" spans="1:15" ht="22.05" hidden="1" customHeight="1" x14ac:dyDescent="0.2">
      <c r="A1958" s="216">
        <v>45745</v>
      </c>
      <c r="B1958" s="20" t="s">
        <v>185</v>
      </c>
      <c r="C1958" s="41">
        <v>54545</v>
      </c>
      <c r="D1958" s="22"/>
      <c r="E1958" s="55" t="s">
        <v>753</v>
      </c>
      <c r="F1958" s="20" t="s">
        <v>79</v>
      </c>
      <c r="G1958" s="41"/>
      <c r="H1958" s="21" t="s">
        <v>22</v>
      </c>
      <c r="I1958" s="41" t="s">
        <v>103</v>
      </c>
      <c r="J1958" s="21" t="s">
        <v>219</v>
      </c>
      <c r="K1958" s="203" t="s">
        <v>1422</v>
      </c>
      <c r="L1958" s="55"/>
      <c r="M1958" s="219">
        <v>0</v>
      </c>
      <c r="N1958" s="219">
        <v>655</v>
      </c>
      <c r="O1958" s="217">
        <f t="shared" si="30"/>
        <v>64439.849999999627</v>
      </c>
    </row>
    <row r="1959" spans="1:15" ht="22.05" hidden="1" customHeight="1" x14ac:dyDescent="0.2">
      <c r="A1959" s="216">
        <v>45745</v>
      </c>
      <c r="B1959" s="20" t="s">
        <v>185</v>
      </c>
      <c r="C1959" s="41">
        <v>54546</v>
      </c>
      <c r="D1959" s="22"/>
      <c r="E1959" s="55" t="s">
        <v>2214</v>
      </c>
      <c r="F1959" s="20" t="s">
        <v>79</v>
      </c>
      <c r="G1959" s="41"/>
      <c r="H1959" s="21" t="s">
        <v>22</v>
      </c>
      <c r="I1959" s="41" t="s">
        <v>103</v>
      </c>
      <c r="J1959" s="21" t="s">
        <v>94</v>
      </c>
      <c r="K1959" s="203" t="s">
        <v>163</v>
      </c>
      <c r="L1959" s="55"/>
      <c r="M1959" s="219">
        <v>0</v>
      </c>
      <c r="N1959" s="219">
        <v>1500</v>
      </c>
      <c r="O1959" s="217">
        <f t="shared" si="30"/>
        <v>62939.849999999627</v>
      </c>
    </row>
    <row r="1960" spans="1:15" ht="22.05" hidden="1" customHeight="1" x14ac:dyDescent="0.2">
      <c r="A1960" s="216">
        <v>45746</v>
      </c>
      <c r="B1960" s="20" t="s">
        <v>185</v>
      </c>
      <c r="C1960" s="41">
        <v>54548</v>
      </c>
      <c r="D1960" s="22"/>
      <c r="E1960" s="55" t="s">
        <v>2444</v>
      </c>
      <c r="F1960" s="20" t="s">
        <v>79</v>
      </c>
      <c r="G1960" s="41"/>
      <c r="H1960" s="21" t="s">
        <v>22</v>
      </c>
      <c r="I1960" s="41" t="s">
        <v>103</v>
      </c>
      <c r="J1960" s="21" t="s">
        <v>94</v>
      </c>
      <c r="K1960" s="203" t="s">
        <v>210</v>
      </c>
      <c r="L1960" s="55"/>
      <c r="M1960" s="219">
        <v>0</v>
      </c>
      <c r="N1960" s="219">
        <v>5178</v>
      </c>
      <c r="O1960" s="217">
        <f t="shared" si="30"/>
        <v>57761.849999999627</v>
      </c>
    </row>
    <row r="1961" spans="1:15" ht="22.05" hidden="1" customHeight="1" x14ac:dyDescent="0.2">
      <c r="A1961" s="216">
        <v>45746</v>
      </c>
      <c r="B1961" s="20" t="s">
        <v>185</v>
      </c>
      <c r="C1961" s="41">
        <v>54549</v>
      </c>
      <c r="D1961" s="22"/>
      <c r="E1961" s="55" t="s">
        <v>2445</v>
      </c>
      <c r="F1961" s="20" t="s">
        <v>79</v>
      </c>
      <c r="G1961" s="41"/>
      <c r="H1961" s="21" t="s">
        <v>22</v>
      </c>
      <c r="I1961" s="21" t="s">
        <v>103</v>
      </c>
      <c r="J1961" s="21" t="s">
        <v>94</v>
      </c>
      <c r="K1961" s="203" t="s">
        <v>464</v>
      </c>
      <c r="L1961" s="55"/>
      <c r="M1961" s="219">
        <v>0</v>
      </c>
      <c r="N1961" s="219">
        <v>1500</v>
      </c>
      <c r="O1961" s="217">
        <f t="shared" si="30"/>
        <v>56261.849999999627</v>
      </c>
    </row>
    <row r="1962" spans="1:15" ht="22.05" hidden="1" customHeight="1" x14ac:dyDescent="0.2">
      <c r="A1962" s="216">
        <v>45746</v>
      </c>
      <c r="B1962" s="20" t="s">
        <v>185</v>
      </c>
      <c r="C1962" s="41">
        <v>54550</v>
      </c>
      <c r="D1962" s="22"/>
      <c r="E1962" s="55" t="s">
        <v>2446</v>
      </c>
      <c r="F1962" s="20" t="s">
        <v>79</v>
      </c>
      <c r="G1962" s="41"/>
      <c r="H1962" s="21" t="s">
        <v>22</v>
      </c>
      <c r="I1962" s="21" t="s">
        <v>54</v>
      </c>
      <c r="J1962" s="21" t="s">
        <v>64</v>
      </c>
      <c r="K1962" s="203" t="s">
        <v>413</v>
      </c>
      <c r="L1962" s="55"/>
      <c r="M1962" s="219">
        <v>0</v>
      </c>
      <c r="N1962" s="219">
        <v>2575</v>
      </c>
      <c r="O1962" s="217">
        <f t="shared" si="30"/>
        <v>53686.849999999627</v>
      </c>
    </row>
    <row r="1963" spans="1:15" ht="22.05" hidden="1" customHeight="1" x14ac:dyDescent="0.2">
      <c r="A1963" s="216">
        <v>45746</v>
      </c>
      <c r="B1963" s="20" t="s">
        <v>185</v>
      </c>
      <c r="C1963" s="41">
        <v>54551</v>
      </c>
      <c r="D1963" s="22"/>
      <c r="E1963" s="55" t="s">
        <v>2447</v>
      </c>
      <c r="F1963" s="20" t="s">
        <v>79</v>
      </c>
      <c r="G1963" s="41"/>
      <c r="H1963" s="21" t="s">
        <v>22</v>
      </c>
      <c r="I1963" s="21" t="s">
        <v>55</v>
      </c>
      <c r="J1963" s="21" t="s">
        <v>261</v>
      </c>
      <c r="K1963" s="203" t="s">
        <v>2451</v>
      </c>
      <c r="L1963" s="55"/>
      <c r="M1963" s="219">
        <v>0</v>
      </c>
      <c r="N1963" s="219">
        <v>5000</v>
      </c>
      <c r="O1963" s="217">
        <f t="shared" si="30"/>
        <v>48686.849999999627</v>
      </c>
    </row>
    <row r="1964" spans="1:15" ht="22.05" hidden="1" customHeight="1" x14ac:dyDescent="0.2">
      <c r="A1964" s="216">
        <v>45746</v>
      </c>
      <c r="B1964" s="20" t="s">
        <v>185</v>
      </c>
      <c r="C1964" s="41">
        <v>54552</v>
      </c>
      <c r="D1964" s="22"/>
      <c r="E1964" s="55" t="s">
        <v>2448</v>
      </c>
      <c r="F1964" s="20" t="s">
        <v>79</v>
      </c>
      <c r="G1964" s="41"/>
      <c r="H1964" s="21" t="s">
        <v>22</v>
      </c>
      <c r="I1964" s="21" t="s">
        <v>55</v>
      </c>
      <c r="J1964" s="21" t="s">
        <v>73</v>
      </c>
      <c r="K1964" s="203" t="s">
        <v>2452</v>
      </c>
      <c r="L1964" s="55"/>
      <c r="M1964" s="219">
        <v>0</v>
      </c>
      <c r="N1964" s="219">
        <v>9579</v>
      </c>
      <c r="O1964" s="217">
        <f t="shared" si="30"/>
        <v>39107.849999999627</v>
      </c>
    </row>
    <row r="1965" spans="1:15" ht="22.05" hidden="1" customHeight="1" x14ac:dyDescent="0.2">
      <c r="A1965" s="216">
        <v>45746</v>
      </c>
      <c r="B1965" s="20" t="s">
        <v>185</v>
      </c>
      <c r="C1965" s="41">
        <v>54553</v>
      </c>
      <c r="D1965" s="22"/>
      <c r="E1965" s="55" t="s">
        <v>2449</v>
      </c>
      <c r="F1965" s="20" t="s">
        <v>79</v>
      </c>
      <c r="G1965" s="41"/>
      <c r="H1965" s="21" t="s">
        <v>22</v>
      </c>
      <c r="I1965" s="21" t="s">
        <v>55</v>
      </c>
      <c r="J1965" s="21" t="s">
        <v>73</v>
      </c>
      <c r="K1965" s="203" t="s">
        <v>206</v>
      </c>
      <c r="L1965" s="55"/>
      <c r="M1965" s="219">
        <v>0</v>
      </c>
      <c r="N1965" s="219">
        <v>190</v>
      </c>
      <c r="O1965" s="217">
        <f t="shared" si="30"/>
        <v>38917.849999999627</v>
      </c>
    </row>
    <row r="1966" spans="1:15" ht="22.05" hidden="1" customHeight="1" x14ac:dyDescent="0.2">
      <c r="A1966" s="216">
        <v>45746</v>
      </c>
      <c r="B1966" s="20" t="s">
        <v>185</v>
      </c>
      <c r="C1966" s="41">
        <v>54554</v>
      </c>
      <c r="D1966" s="22"/>
      <c r="E1966" s="55" t="s">
        <v>2450</v>
      </c>
      <c r="F1966" s="20" t="s">
        <v>79</v>
      </c>
      <c r="G1966" s="41"/>
      <c r="H1966" s="21" t="s">
        <v>22</v>
      </c>
      <c r="I1966" s="21" t="s">
        <v>55</v>
      </c>
      <c r="J1966" s="21" t="s">
        <v>73</v>
      </c>
      <c r="K1966" s="203" t="s">
        <v>140</v>
      </c>
      <c r="L1966" s="55"/>
      <c r="M1966" s="219">
        <v>0</v>
      </c>
      <c r="N1966" s="219">
        <v>1500</v>
      </c>
      <c r="O1966" s="217">
        <f t="shared" si="30"/>
        <v>37417.849999999627</v>
      </c>
    </row>
    <row r="1967" spans="1:15" ht="22.05" hidden="1" customHeight="1" x14ac:dyDescent="0.2">
      <c r="A1967" s="216">
        <v>45746</v>
      </c>
      <c r="B1967" s="20" t="s">
        <v>185</v>
      </c>
      <c r="C1967" s="41">
        <v>54555</v>
      </c>
      <c r="D1967" s="22"/>
      <c r="E1967" s="55" t="s">
        <v>151</v>
      </c>
      <c r="F1967" s="20" t="s">
        <v>79</v>
      </c>
      <c r="G1967" s="41"/>
      <c r="H1967" s="21" t="s">
        <v>22</v>
      </c>
      <c r="I1967" s="41" t="s">
        <v>53</v>
      </c>
      <c r="J1967" s="21" t="s">
        <v>112</v>
      </c>
      <c r="K1967" s="203" t="s">
        <v>2453</v>
      </c>
      <c r="L1967" s="55"/>
      <c r="M1967" s="219">
        <v>0</v>
      </c>
      <c r="N1967" s="219">
        <v>500</v>
      </c>
      <c r="O1967" s="217">
        <f t="shared" si="30"/>
        <v>36917.849999999627</v>
      </c>
    </row>
    <row r="1968" spans="1:15" ht="22.05" hidden="1" customHeight="1" x14ac:dyDescent="0.2">
      <c r="A1968" s="216">
        <v>45747</v>
      </c>
      <c r="B1968" s="20" t="s">
        <v>185</v>
      </c>
      <c r="C1968" s="41">
        <v>54557</v>
      </c>
      <c r="D1968" s="22"/>
      <c r="E1968" s="55" t="s">
        <v>2454</v>
      </c>
      <c r="F1968" s="20" t="s">
        <v>79</v>
      </c>
      <c r="G1968" s="41"/>
      <c r="H1968" s="21" t="s">
        <v>22</v>
      </c>
      <c r="I1968" s="21" t="s">
        <v>103</v>
      </c>
      <c r="J1968" s="21" t="s">
        <v>93</v>
      </c>
      <c r="K1968" s="203" t="s">
        <v>205</v>
      </c>
      <c r="L1968" s="55"/>
      <c r="M1968" s="219">
        <v>0</v>
      </c>
      <c r="N1968" s="219">
        <v>3000</v>
      </c>
      <c r="O1968" s="217">
        <f t="shared" si="30"/>
        <v>33917.849999999627</v>
      </c>
    </row>
    <row r="1969" spans="1:15" ht="22.05" hidden="1" customHeight="1" x14ac:dyDescent="0.2">
      <c r="A1969" s="216">
        <v>45747</v>
      </c>
      <c r="B1969" s="20" t="s">
        <v>185</v>
      </c>
      <c r="C1969" s="41">
        <v>54558</v>
      </c>
      <c r="D1969" s="22"/>
      <c r="E1969" s="55" t="s">
        <v>2297</v>
      </c>
      <c r="F1969" s="20" t="s">
        <v>79</v>
      </c>
      <c r="G1969" s="41"/>
      <c r="H1969" s="21" t="s">
        <v>22</v>
      </c>
      <c r="I1969" s="21" t="s">
        <v>103</v>
      </c>
      <c r="J1969" s="21" t="s">
        <v>94</v>
      </c>
      <c r="K1969" s="203" t="s">
        <v>140</v>
      </c>
      <c r="L1969" s="55"/>
      <c r="M1969" s="219">
        <v>0</v>
      </c>
      <c r="N1969" s="219">
        <v>1333</v>
      </c>
      <c r="O1969" s="217">
        <f t="shared" si="30"/>
        <v>32584.849999999627</v>
      </c>
    </row>
    <row r="1970" spans="1:15" ht="22.05" hidden="1" customHeight="1" x14ac:dyDescent="0.2">
      <c r="A1970" s="216">
        <v>45747</v>
      </c>
      <c r="B1970" s="20" t="s">
        <v>185</v>
      </c>
      <c r="C1970" s="41">
        <v>54559</v>
      </c>
      <c r="D1970" s="22"/>
      <c r="E1970" s="55" t="s">
        <v>157</v>
      </c>
      <c r="F1970" s="20" t="s">
        <v>79</v>
      </c>
      <c r="G1970" s="41"/>
      <c r="H1970" s="21" t="s">
        <v>22</v>
      </c>
      <c r="I1970" s="41" t="s">
        <v>103</v>
      </c>
      <c r="J1970" s="21" t="s">
        <v>60</v>
      </c>
      <c r="K1970" s="203" t="s">
        <v>135</v>
      </c>
      <c r="L1970" s="55"/>
      <c r="M1970" s="219">
        <v>0</v>
      </c>
      <c r="N1970" s="219">
        <v>600</v>
      </c>
      <c r="O1970" s="217">
        <f t="shared" si="30"/>
        <v>31984.849999999627</v>
      </c>
    </row>
    <row r="1971" spans="1:15" ht="22.05" hidden="1" customHeight="1" x14ac:dyDescent="0.2">
      <c r="A1971" s="216">
        <v>45747</v>
      </c>
      <c r="B1971" s="20" t="s">
        <v>185</v>
      </c>
      <c r="C1971" s="41">
        <v>54560</v>
      </c>
      <c r="D1971" s="22"/>
      <c r="E1971" s="55" t="s">
        <v>2455</v>
      </c>
      <c r="F1971" s="20" t="s">
        <v>79</v>
      </c>
      <c r="G1971" s="41"/>
      <c r="H1971" s="21" t="s">
        <v>22</v>
      </c>
      <c r="I1971" s="41" t="s">
        <v>103</v>
      </c>
      <c r="J1971" s="21" t="s">
        <v>96</v>
      </c>
      <c r="K1971" s="203" t="s">
        <v>134</v>
      </c>
      <c r="L1971" s="55"/>
      <c r="M1971" s="219">
        <v>0</v>
      </c>
      <c r="N1971" s="219">
        <v>2505</v>
      </c>
      <c r="O1971" s="217">
        <f t="shared" si="30"/>
        <v>29479.849999999627</v>
      </c>
    </row>
    <row r="1972" spans="1:15" ht="22.05" hidden="1" customHeight="1" x14ac:dyDescent="0.2">
      <c r="A1972" s="216">
        <v>45747</v>
      </c>
      <c r="B1972" s="20" t="s">
        <v>185</v>
      </c>
      <c r="C1972" s="41">
        <v>54561</v>
      </c>
      <c r="D1972" s="22"/>
      <c r="E1972" s="55" t="s">
        <v>2456</v>
      </c>
      <c r="F1972" s="20" t="s">
        <v>79</v>
      </c>
      <c r="G1972" s="41"/>
      <c r="H1972" s="21" t="s">
        <v>22</v>
      </c>
      <c r="I1972" s="41" t="s">
        <v>103</v>
      </c>
      <c r="J1972" s="21" t="s">
        <v>94</v>
      </c>
      <c r="K1972" s="203" t="s">
        <v>134</v>
      </c>
      <c r="L1972" s="55"/>
      <c r="M1972" s="219">
        <v>0</v>
      </c>
      <c r="N1972" s="219">
        <v>2000</v>
      </c>
      <c r="O1972" s="217">
        <f t="shared" si="30"/>
        <v>27479.849999999627</v>
      </c>
    </row>
    <row r="1973" spans="1:15" ht="22.05" hidden="1" customHeight="1" x14ac:dyDescent="0.2">
      <c r="A1973" s="216">
        <v>45747</v>
      </c>
      <c r="B1973" s="20" t="s">
        <v>185</v>
      </c>
      <c r="C1973" s="41">
        <v>54562</v>
      </c>
      <c r="D1973" s="22"/>
      <c r="E1973" s="55" t="s">
        <v>2457</v>
      </c>
      <c r="F1973" s="20" t="s">
        <v>79</v>
      </c>
      <c r="G1973" s="41"/>
      <c r="H1973" s="21" t="s">
        <v>21</v>
      </c>
      <c r="I1973" s="41" t="s">
        <v>29</v>
      </c>
      <c r="J1973" s="21" t="s">
        <v>209</v>
      </c>
      <c r="K1973" s="203"/>
      <c r="L1973" s="203" t="s">
        <v>3770</v>
      </c>
      <c r="M1973" s="219">
        <v>20000</v>
      </c>
      <c r="N1973" s="219">
        <v>0</v>
      </c>
      <c r="O1973" s="217">
        <f t="shared" si="30"/>
        <v>47479.849999999627</v>
      </c>
    </row>
    <row r="1974" spans="1:15" ht="22.05" hidden="1" customHeight="1" x14ac:dyDescent="0.2">
      <c r="A1974" s="216">
        <v>45747</v>
      </c>
      <c r="B1974" s="20" t="s">
        <v>185</v>
      </c>
      <c r="C1974" s="41">
        <v>54563</v>
      </c>
      <c r="D1974" s="22"/>
      <c r="E1974" s="55" t="s">
        <v>1506</v>
      </c>
      <c r="F1974" s="20" t="s">
        <v>79</v>
      </c>
      <c r="G1974" s="41"/>
      <c r="H1974" s="21" t="s">
        <v>22</v>
      </c>
      <c r="I1974" s="41" t="s">
        <v>53</v>
      </c>
      <c r="J1974" s="21" t="s">
        <v>113</v>
      </c>
      <c r="K1974" s="203" t="s">
        <v>163</v>
      </c>
      <c r="L1974" s="55"/>
      <c r="M1974" s="219">
        <v>0</v>
      </c>
      <c r="N1974" s="219">
        <v>4500</v>
      </c>
      <c r="O1974" s="217">
        <f t="shared" si="30"/>
        <v>42979.849999999627</v>
      </c>
    </row>
    <row r="1975" spans="1:15" ht="22.05" hidden="1" customHeight="1" x14ac:dyDescent="0.2">
      <c r="A1975" s="216">
        <v>45747</v>
      </c>
      <c r="B1975" s="20" t="s">
        <v>185</v>
      </c>
      <c r="C1975" s="41">
        <v>54564</v>
      </c>
      <c r="D1975" s="22"/>
      <c r="E1975" s="55" t="s">
        <v>648</v>
      </c>
      <c r="F1975" s="20" t="s">
        <v>79</v>
      </c>
      <c r="G1975" s="41"/>
      <c r="H1975" s="21" t="s">
        <v>22</v>
      </c>
      <c r="I1975" s="41" t="s">
        <v>53</v>
      </c>
      <c r="J1975" s="21" t="s">
        <v>113</v>
      </c>
      <c r="K1975" s="203" t="s">
        <v>164</v>
      </c>
      <c r="L1975" s="55"/>
      <c r="M1975" s="219">
        <v>0</v>
      </c>
      <c r="N1975" s="219">
        <v>8000</v>
      </c>
      <c r="O1975" s="217">
        <f t="shared" si="30"/>
        <v>34979.849999999627</v>
      </c>
    </row>
    <row r="1976" spans="1:15" ht="22.05" hidden="1" customHeight="1" x14ac:dyDescent="0.2">
      <c r="A1976" s="216">
        <v>45747</v>
      </c>
      <c r="B1976" s="20" t="s">
        <v>185</v>
      </c>
      <c r="C1976" s="41">
        <v>54565</v>
      </c>
      <c r="D1976" s="22"/>
      <c r="E1976" s="49" t="s">
        <v>647</v>
      </c>
      <c r="F1976" s="20" t="s">
        <v>79</v>
      </c>
      <c r="G1976" s="41"/>
      <c r="H1976" s="21" t="s">
        <v>22</v>
      </c>
      <c r="I1976" s="41" t="s">
        <v>53</v>
      </c>
      <c r="J1976" s="21" t="s">
        <v>113</v>
      </c>
      <c r="K1976" s="203" t="s">
        <v>2466</v>
      </c>
      <c r="L1976" s="55"/>
      <c r="M1976" s="219">
        <v>0</v>
      </c>
      <c r="N1976" s="219">
        <v>3000</v>
      </c>
      <c r="O1976" s="217">
        <f t="shared" si="30"/>
        <v>31979.849999999627</v>
      </c>
    </row>
    <row r="1977" spans="1:15" ht="22.05" hidden="1" customHeight="1" x14ac:dyDescent="0.2">
      <c r="A1977" s="216">
        <v>45747</v>
      </c>
      <c r="B1977" s="20" t="s">
        <v>185</v>
      </c>
      <c r="C1977" s="41">
        <v>54566</v>
      </c>
      <c r="D1977" s="22"/>
      <c r="E1977" s="55" t="s">
        <v>1508</v>
      </c>
      <c r="F1977" s="20" t="s">
        <v>79</v>
      </c>
      <c r="G1977" s="41"/>
      <c r="H1977" s="21" t="s">
        <v>22</v>
      </c>
      <c r="I1977" s="41" t="s">
        <v>53</v>
      </c>
      <c r="J1977" s="21" t="s">
        <v>113</v>
      </c>
      <c r="K1977" s="203" t="s">
        <v>660</v>
      </c>
      <c r="L1977" s="55"/>
      <c r="M1977" s="219">
        <v>0</v>
      </c>
      <c r="N1977" s="219">
        <v>5700</v>
      </c>
      <c r="O1977" s="217">
        <f t="shared" si="30"/>
        <v>26279.849999999627</v>
      </c>
    </row>
    <row r="1978" spans="1:15" ht="22.05" hidden="1" customHeight="1" x14ac:dyDescent="0.2">
      <c r="A1978" s="216">
        <v>45747</v>
      </c>
      <c r="B1978" s="20" t="s">
        <v>185</v>
      </c>
      <c r="C1978" s="41">
        <v>54567</v>
      </c>
      <c r="D1978" s="22"/>
      <c r="E1978" s="55" t="s">
        <v>2458</v>
      </c>
      <c r="F1978" s="20" t="s">
        <v>79</v>
      </c>
      <c r="G1978" s="41"/>
      <c r="H1978" s="21" t="s">
        <v>22</v>
      </c>
      <c r="I1978" s="41" t="s">
        <v>103</v>
      </c>
      <c r="J1978" s="21" t="s">
        <v>94</v>
      </c>
      <c r="K1978" s="203" t="s">
        <v>134</v>
      </c>
      <c r="L1978" s="55"/>
      <c r="M1978" s="219">
        <v>0</v>
      </c>
      <c r="N1978" s="219">
        <v>1000</v>
      </c>
      <c r="O1978" s="217">
        <f t="shared" si="30"/>
        <v>25279.849999999627</v>
      </c>
    </row>
    <row r="1979" spans="1:15" ht="22.05" hidden="1" customHeight="1" x14ac:dyDescent="0.2">
      <c r="A1979" s="216">
        <v>45747</v>
      </c>
      <c r="B1979" s="20" t="s">
        <v>185</v>
      </c>
      <c r="C1979" s="41">
        <v>54568</v>
      </c>
      <c r="D1979" s="22"/>
      <c r="E1979" s="55" t="s">
        <v>2459</v>
      </c>
      <c r="F1979" s="20" t="s">
        <v>79</v>
      </c>
      <c r="G1979" s="41"/>
      <c r="H1979" s="21" t="s">
        <v>22</v>
      </c>
      <c r="I1979" s="41" t="s">
        <v>103</v>
      </c>
      <c r="J1979" s="21" t="s">
        <v>94</v>
      </c>
      <c r="K1979" s="203" t="s">
        <v>235</v>
      </c>
      <c r="L1979" s="55" t="s">
        <v>2526</v>
      </c>
      <c r="M1979" s="219">
        <v>0</v>
      </c>
      <c r="N1979" s="219">
        <v>850</v>
      </c>
      <c r="O1979" s="217">
        <f t="shared" si="30"/>
        <v>24429.849999999627</v>
      </c>
    </row>
    <row r="1980" spans="1:15" ht="22.05" hidden="1" customHeight="1" x14ac:dyDescent="0.2">
      <c r="A1980" s="216">
        <v>45747</v>
      </c>
      <c r="B1980" s="20" t="s">
        <v>185</v>
      </c>
      <c r="C1980" s="41">
        <v>54569</v>
      </c>
      <c r="D1980" s="22"/>
      <c r="E1980" s="55" t="s">
        <v>2407</v>
      </c>
      <c r="F1980" s="20" t="s">
        <v>79</v>
      </c>
      <c r="G1980" s="41"/>
      <c r="H1980" s="21" t="s">
        <v>22</v>
      </c>
      <c r="I1980" s="41" t="s">
        <v>103</v>
      </c>
      <c r="J1980" s="21" t="s">
        <v>94</v>
      </c>
      <c r="K1980" s="203" t="s">
        <v>210</v>
      </c>
      <c r="L1980" s="55"/>
      <c r="M1980" s="219">
        <v>0</v>
      </c>
      <c r="N1980" s="219">
        <v>10356</v>
      </c>
      <c r="O1980" s="217">
        <f t="shared" si="30"/>
        <v>14073.849999999627</v>
      </c>
    </row>
    <row r="1981" spans="1:15" ht="22.05" hidden="1" customHeight="1" x14ac:dyDescent="0.2">
      <c r="A1981" s="216">
        <v>45747</v>
      </c>
      <c r="B1981" s="20" t="s">
        <v>185</v>
      </c>
      <c r="C1981" s="41">
        <v>54570</v>
      </c>
      <c r="D1981" s="22"/>
      <c r="E1981" s="55" t="s">
        <v>2199</v>
      </c>
      <c r="F1981" s="20" t="s">
        <v>79</v>
      </c>
      <c r="G1981" s="41"/>
      <c r="H1981" s="21" t="s">
        <v>22</v>
      </c>
      <c r="I1981" s="41" t="s">
        <v>103</v>
      </c>
      <c r="J1981" s="21" t="s">
        <v>94</v>
      </c>
      <c r="K1981" s="203" t="s">
        <v>210</v>
      </c>
      <c r="L1981" s="55"/>
      <c r="M1981" s="219">
        <v>0</v>
      </c>
      <c r="N1981" s="219">
        <v>750</v>
      </c>
      <c r="O1981" s="217">
        <f t="shared" si="30"/>
        <v>13323.849999999627</v>
      </c>
    </row>
    <row r="1982" spans="1:15" ht="22.05" hidden="1" customHeight="1" x14ac:dyDescent="0.2">
      <c r="A1982" s="216">
        <v>45747</v>
      </c>
      <c r="B1982" s="20" t="s">
        <v>185</v>
      </c>
      <c r="C1982" s="41">
        <v>54571</v>
      </c>
      <c r="D1982" s="22"/>
      <c r="E1982" s="55" t="s">
        <v>539</v>
      </c>
      <c r="F1982" s="20" t="s">
        <v>79</v>
      </c>
      <c r="G1982" s="41"/>
      <c r="H1982" s="21" t="s">
        <v>22</v>
      </c>
      <c r="I1982" s="41" t="s">
        <v>53</v>
      </c>
      <c r="J1982" s="21" t="s">
        <v>112</v>
      </c>
      <c r="K1982" s="203" t="s">
        <v>264</v>
      </c>
      <c r="L1982" s="55"/>
      <c r="M1982" s="219">
        <v>0</v>
      </c>
      <c r="N1982" s="219">
        <v>380</v>
      </c>
      <c r="O1982" s="217">
        <f t="shared" si="30"/>
        <v>12943.849999999627</v>
      </c>
    </row>
    <row r="1983" spans="1:15" ht="22.05" hidden="1" customHeight="1" x14ac:dyDescent="0.2">
      <c r="A1983" s="216">
        <v>45747</v>
      </c>
      <c r="B1983" s="20" t="s">
        <v>185</v>
      </c>
      <c r="C1983" s="41">
        <v>54572</v>
      </c>
      <c r="D1983" s="22"/>
      <c r="E1983" s="55" t="s">
        <v>2460</v>
      </c>
      <c r="F1983" s="20" t="s">
        <v>79</v>
      </c>
      <c r="G1983" s="41"/>
      <c r="H1983" s="21" t="s">
        <v>22</v>
      </c>
      <c r="I1983" s="41" t="s">
        <v>103</v>
      </c>
      <c r="J1983" s="21" t="s">
        <v>94</v>
      </c>
      <c r="K1983" s="203" t="s">
        <v>133</v>
      </c>
      <c r="L1983" s="55"/>
      <c r="M1983" s="219">
        <v>0</v>
      </c>
      <c r="N1983" s="219">
        <v>200</v>
      </c>
      <c r="O1983" s="217">
        <f t="shared" si="30"/>
        <v>12743.849999999627</v>
      </c>
    </row>
    <row r="1984" spans="1:15" ht="22.05" hidden="1" customHeight="1" x14ac:dyDescent="0.2">
      <c r="A1984" s="216">
        <v>45747</v>
      </c>
      <c r="B1984" s="20" t="s">
        <v>185</v>
      </c>
      <c r="C1984" s="41">
        <v>54573</v>
      </c>
      <c r="D1984" s="22"/>
      <c r="E1984" s="55" t="s">
        <v>2338</v>
      </c>
      <c r="F1984" s="20" t="s">
        <v>79</v>
      </c>
      <c r="G1984" s="41"/>
      <c r="H1984" s="21" t="s">
        <v>22</v>
      </c>
      <c r="I1984" s="41" t="s">
        <v>103</v>
      </c>
      <c r="J1984" s="21" t="s">
        <v>94</v>
      </c>
      <c r="K1984" s="203" t="s">
        <v>133</v>
      </c>
      <c r="L1984" s="55"/>
      <c r="M1984" s="219">
        <v>0</v>
      </c>
      <c r="N1984" s="219">
        <v>1500</v>
      </c>
      <c r="O1984" s="217">
        <f t="shared" si="30"/>
        <v>11243.849999999627</v>
      </c>
    </row>
    <row r="1985" spans="1:16" ht="22.05" hidden="1" customHeight="1" x14ac:dyDescent="0.2">
      <c r="A1985" s="216">
        <v>45747</v>
      </c>
      <c r="B1985" s="20" t="s">
        <v>185</v>
      </c>
      <c r="C1985" s="41">
        <v>54574</v>
      </c>
      <c r="D1985" s="22"/>
      <c r="E1985" s="55" t="s">
        <v>2461</v>
      </c>
      <c r="F1985" s="20" t="s">
        <v>79</v>
      </c>
      <c r="G1985" s="41"/>
      <c r="H1985" s="21" t="s">
        <v>22</v>
      </c>
      <c r="I1985" s="41" t="s">
        <v>103</v>
      </c>
      <c r="J1985" s="21" t="s">
        <v>102</v>
      </c>
      <c r="K1985" s="203" t="s">
        <v>2467</v>
      </c>
      <c r="L1985" s="55"/>
      <c r="M1985" s="219">
        <v>0</v>
      </c>
      <c r="N1985" s="219">
        <v>200</v>
      </c>
      <c r="O1985" s="217">
        <f t="shared" si="30"/>
        <v>11043.849999999627</v>
      </c>
    </row>
    <row r="1986" spans="1:16" ht="22.05" hidden="1" customHeight="1" x14ac:dyDescent="0.2">
      <c r="A1986" s="216">
        <v>45747</v>
      </c>
      <c r="B1986" s="20" t="s">
        <v>185</v>
      </c>
      <c r="C1986" s="41">
        <v>54575</v>
      </c>
      <c r="D1986" s="22"/>
      <c r="E1986" s="55" t="s">
        <v>2462</v>
      </c>
      <c r="F1986" s="20" t="s">
        <v>79</v>
      </c>
      <c r="G1986" s="41"/>
      <c r="H1986" s="21" t="s">
        <v>22</v>
      </c>
      <c r="I1986" s="41" t="s">
        <v>103</v>
      </c>
      <c r="J1986" s="21" t="s">
        <v>219</v>
      </c>
      <c r="K1986" s="203" t="s">
        <v>933</v>
      </c>
      <c r="L1986" s="55"/>
      <c r="M1986" s="219">
        <v>0</v>
      </c>
      <c r="N1986" s="219">
        <v>875</v>
      </c>
      <c r="O1986" s="217">
        <f t="shared" si="30"/>
        <v>10168.849999999627</v>
      </c>
    </row>
    <row r="1987" spans="1:16" ht="22.05" hidden="1" customHeight="1" x14ac:dyDescent="0.2">
      <c r="A1987" s="216">
        <v>45747</v>
      </c>
      <c r="B1987" s="20" t="s">
        <v>185</v>
      </c>
      <c r="C1987" s="41">
        <v>54576</v>
      </c>
      <c r="D1987" s="22"/>
      <c r="E1987" s="49" t="s">
        <v>2463</v>
      </c>
      <c r="F1987" s="20" t="s">
        <v>79</v>
      </c>
      <c r="G1987" s="41"/>
      <c r="H1987" s="21" t="s">
        <v>22</v>
      </c>
      <c r="I1987" s="21" t="s">
        <v>103</v>
      </c>
      <c r="J1987" s="21" t="s">
        <v>94</v>
      </c>
      <c r="K1987" s="203" t="s">
        <v>210</v>
      </c>
      <c r="L1987" s="55"/>
      <c r="M1987" s="219">
        <v>0</v>
      </c>
      <c r="N1987" s="219">
        <v>1294</v>
      </c>
      <c r="O1987" s="217">
        <f t="shared" si="30"/>
        <v>8874.8499999996275</v>
      </c>
    </row>
    <row r="1988" spans="1:16" ht="22.05" hidden="1" customHeight="1" x14ac:dyDescent="0.2">
      <c r="A1988" s="216">
        <v>45747</v>
      </c>
      <c r="B1988" s="20" t="s">
        <v>185</v>
      </c>
      <c r="C1988" s="41">
        <v>54577</v>
      </c>
      <c r="D1988" s="22"/>
      <c r="E1988" s="55" t="s">
        <v>2464</v>
      </c>
      <c r="F1988" s="20" t="s">
        <v>79</v>
      </c>
      <c r="G1988" s="41"/>
      <c r="H1988" s="21" t="s">
        <v>22</v>
      </c>
      <c r="I1988" s="41" t="s">
        <v>103</v>
      </c>
      <c r="J1988" s="21" t="s">
        <v>92</v>
      </c>
      <c r="K1988" s="203" t="s">
        <v>2341</v>
      </c>
      <c r="L1988" s="55"/>
      <c r="M1988" s="219">
        <v>0</v>
      </c>
      <c r="N1988" s="219">
        <v>600</v>
      </c>
      <c r="O1988" s="217">
        <f t="shared" si="30"/>
        <v>8274.8499999996275</v>
      </c>
    </row>
    <row r="1989" spans="1:16" ht="22.05" hidden="1" customHeight="1" x14ac:dyDescent="0.2">
      <c r="A1989" s="216">
        <v>45747</v>
      </c>
      <c r="B1989" s="20" t="s">
        <v>185</v>
      </c>
      <c r="C1989" s="41">
        <v>54578</v>
      </c>
      <c r="D1989" s="22"/>
      <c r="E1989" s="55" t="s">
        <v>339</v>
      </c>
      <c r="F1989" s="20" t="s">
        <v>79</v>
      </c>
      <c r="G1989" s="41"/>
      <c r="H1989" s="21" t="s">
        <v>22</v>
      </c>
      <c r="I1989" s="41" t="s">
        <v>54</v>
      </c>
      <c r="J1989" s="21" t="s">
        <v>64</v>
      </c>
      <c r="K1989" s="203" t="s">
        <v>241</v>
      </c>
      <c r="L1989" s="55"/>
      <c r="M1989" s="219">
        <v>0</v>
      </c>
      <c r="N1989" s="219">
        <v>1100</v>
      </c>
      <c r="O1989" s="217">
        <f t="shared" si="30"/>
        <v>7174.8499999996275</v>
      </c>
    </row>
    <row r="1990" spans="1:16" ht="22.05" hidden="1" customHeight="1" x14ac:dyDescent="0.2">
      <c r="A1990" s="216">
        <v>45747</v>
      </c>
      <c r="B1990" s="20" t="s">
        <v>185</v>
      </c>
      <c r="C1990" s="41">
        <v>54579</v>
      </c>
      <c r="D1990" s="22"/>
      <c r="E1990" s="55" t="s">
        <v>2465</v>
      </c>
      <c r="F1990" s="20" t="s">
        <v>79</v>
      </c>
      <c r="G1990" s="41"/>
      <c r="H1990" s="21" t="s">
        <v>22</v>
      </c>
      <c r="I1990" s="41" t="s">
        <v>103</v>
      </c>
      <c r="J1990" s="21" t="s">
        <v>94</v>
      </c>
      <c r="K1990" s="203" t="s">
        <v>368</v>
      </c>
      <c r="L1990" s="55"/>
      <c r="M1990" s="219">
        <v>0</v>
      </c>
      <c r="N1990" s="219">
        <v>1200</v>
      </c>
      <c r="O1990" s="217">
        <f t="shared" si="30"/>
        <v>5974.8499999996275</v>
      </c>
    </row>
    <row r="1991" spans="1:16" ht="22.05" hidden="1" customHeight="1" x14ac:dyDescent="0.2">
      <c r="A1991" s="216">
        <v>45747</v>
      </c>
      <c r="B1991" s="20" t="s">
        <v>185</v>
      </c>
      <c r="C1991" s="41">
        <v>54580</v>
      </c>
      <c r="D1991" s="22"/>
      <c r="E1991" s="55" t="s">
        <v>2232</v>
      </c>
      <c r="F1991" s="20" t="s">
        <v>79</v>
      </c>
      <c r="G1991" s="41"/>
      <c r="H1991" s="21" t="s">
        <v>21</v>
      </c>
      <c r="I1991" s="41" t="s">
        <v>28</v>
      </c>
      <c r="J1991" s="21" t="s">
        <v>199</v>
      </c>
      <c r="K1991" s="203"/>
      <c r="L1991" s="55"/>
      <c r="M1991" s="219">
        <v>29300</v>
      </c>
      <c r="N1991" s="219">
        <v>0</v>
      </c>
      <c r="O1991" s="217">
        <f t="shared" ref="O1991:O2054" si="31">O1990+M1991-N1991</f>
        <v>35274.849999999627</v>
      </c>
    </row>
    <row r="1992" spans="1:16" ht="22.05" hidden="1" customHeight="1" thickBot="1" x14ac:dyDescent="0.25">
      <c r="A1992" s="415">
        <v>45747</v>
      </c>
      <c r="B1992" s="47" t="s">
        <v>185</v>
      </c>
      <c r="C1992" s="50">
        <v>54581</v>
      </c>
      <c r="D1992" s="48"/>
      <c r="E1992" s="101" t="s">
        <v>2129</v>
      </c>
      <c r="F1992" s="47" t="s">
        <v>79</v>
      </c>
      <c r="G1992" s="50"/>
      <c r="H1992" s="30" t="s">
        <v>22</v>
      </c>
      <c r="I1992" s="50" t="s">
        <v>81</v>
      </c>
      <c r="J1992" s="30" t="s">
        <v>200</v>
      </c>
      <c r="K1992" s="206" t="s">
        <v>122</v>
      </c>
      <c r="L1992" s="101"/>
      <c r="M1992" s="416">
        <v>0</v>
      </c>
      <c r="N1992" s="416">
        <v>10024</v>
      </c>
      <c r="O1992" s="578">
        <f t="shared" si="31"/>
        <v>25250.849999999627</v>
      </c>
      <c r="P1992" s="89"/>
    </row>
    <row r="1993" spans="1:16" ht="22.05" hidden="1" customHeight="1" x14ac:dyDescent="0.2">
      <c r="A1993" s="216">
        <v>45748</v>
      </c>
      <c r="B1993" s="20" t="s">
        <v>185</v>
      </c>
      <c r="C1993" s="41">
        <v>54583</v>
      </c>
      <c r="D1993" s="22"/>
      <c r="E1993" s="55" t="s">
        <v>130</v>
      </c>
      <c r="F1993" s="20" t="s">
        <v>79</v>
      </c>
      <c r="G1993" s="41"/>
      <c r="H1993" s="21" t="s">
        <v>22</v>
      </c>
      <c r="I1993" s="41" t="s">
        <v>53</v>
      </c>
      <c r="J1993" s="21" t="s">
        <v>113</v>
      </c>
      <c r="K1993" s="203" t="s">
        <v>2484</v>
      </c>
      <c r="L1993" s="55"/>
      <c r="M1993" s="219">
        <v>0</v>
      </c>
      <c r="N1993" s="219">
        <v>2000</v>
      </c>
      <c r="O1993" s="217">
        <f t="shared" si="31"/>
        <v>23250.849999999627</v>
      </c>
    </row>
    <row r="1994" spans="1:16" ht="22.05" hidden="1" customHeight="1" x14ac:dyDescent="0.2">
      <c r="A1994" s="216">
        <v>45748</v>
      </c>
      <c r="B1994" s="20" t="s">
        <v>185</v>
      </c>
      <c r="C1994" s="41">
        <v>54584</v>
      </c>
      <c r="D1994" s="22"/>
      <c r="E1994" s="55" t="s">
        <v>2468</v>
      </c>
      <c r="F1994" s="20" t="s">
        <v>79</v>
      </c>
      <c r="G1994" s="41"/>
      <c r="H1994" s="21" t="s">
        <v>21</v>
      </c>
      <c r="I1994" s="21" t="s">
        <v>28</v>
      </c>
      <c r="J1994" s="21" t="s">
        <v>30</v>
      </c>
      <c r="K1994" s="203"/>
      <c r="L1994" s="55"/>
      <c r="M1994" s="219">
        <v>21850</v>
      </c>
      <c r="N1994" s="219">
        <v>0</v>
      </c>
      <c r="O1994" s="217">
        <f t="shared" si="31"/>
        <v>45100.849999999627</v>
      </c>
    </row>
    <row r="1995" spans="1:16" ht="22.05" hidden="1" customHeight="1" x14ac:dyDescent="0.2">
      <c r="A1995" s="216">
        <v>45748</v>
      </c>
      <c r="B1995" s="20" t="s">
        <v>185</v>
      </c>
      <c r="C1995" s="41">
        <v>54585</v>
      </c>
      <c r="D1995" s="22"/>
      <c r="E1995" s="55" t="s">
        <v>2469</v>
      </c>
      <c r="F1995" s="20" t="s">
        <v>79</v>
      </c>
      <c r="G1995" s="41"/>
      <c r="H1995" s="21" t="s">
        <v>22</v>
      </c>
      <c r="I1995" s="41" t="s">
        <v>54</v>
      </c>
      <c r="J1995" s="21" t="s">
        <v>32</v>
      </c>
      <c r="K1995" s="203" t="s">
        <v>390</v>
      </c>
      <c r="L1995" s="55"/>
      <c r="M1995" s="219">
        <v>0</v>
      </c>
      <c r="N1995" s="219">
        <v>5000</v>
      </c>
      <c r="O1995" s="217">
        <f t="shared" si="31"/>
        <v>40100.849999999627</v>
      </c>
    </row>
    <row r="1996" spans="1:16" ht="22.05" hidden="1" customHeight="1" x14ac:dyDescent="0.2">
      <c r="A1996" s="216">
        <v>45748</v>
      </c>
      <c r="B1996" s="20" t="s">
        <v>185</v>
      </c>
      <c r="C1996" s="41">
        <v>54586</v>
      </c>
      <c r="D1996" s="22"/>
      <c r="E1996" s="55" t="s">
        <v>2470</v>
      </c>
      <c r="F1996" s="20" t="s">
        <v>79</v>
      </c>
      <c r="G1996" s="41"/>
      <c r="H1996" s="21" t="s">
        <v>22</v>
      </c>
      <c r="I1996" s="21" t="s">
        <v>55</v>
      </c>
      <c r="J1996" s="21" t="s">
        <v>73</v>
      </c>
      <c r="K1996" s="203" t="s">
        <v>2485</v>
      </c>
      <c r="L1996" s="55"/>
      <c r="M1996" s="219">
        <v>0</v>
      </c>
      <c r="N1996" s="219">
        <v>9009</v>
      </c>
      <c r="O1996" s="217">
        <f t="shared" si="31"/>
        <v>31091.849999999627</v>
      </c>
    </row>
    <row r="1997" spans="1:16" ht="22.05" hidden="1" customHeight="1" x14ac:dyDescent="0.2">
      <c r="A1997" s="216">
        <v>45748</v>
      </c>
      <c r="B1997" s="20" t="s">
        <v>185</v>
      </c>
      <c r="C1997" s="41">
        <v>54587</v>
      </c>
      <c r="D1997" s="22"/>
      <c r="E1997" s="55" t="s">
        <v>2471</v>
      </c>
      <c r="F1997" s="20" t="s">
        <v>79</v>
      </c>
      <c r="G1997" s="41"/>
      <c r="H1997" s="21" t="s">
        <v>22</v>
      </c>
      <c r="I1997" s="41" t="s">
        <v>55</v>
      </c>
      <c r="J1997" s="21" t="s">
        <v>261</v>
      </c>
      <c r="K1997" s="203" t="s">
        <v>360</v>
      </c>
      <c r="L1997" s="55"/>
      <c r="M1997" s="219">
        <v>0</v>
      </c>
      <c r="N1997" s="219">
        <v>3000</v>
      </c>
      <c r="O1997" s="217">
        <f t="shared" si="31"/>
        <v>28091.849999999627</v>
      </c>
    </row>
    <row r="1998" spans="1:16" ht="22.05" hidden="1" customHeight="1" x14ac:dyDescent="0.2">
      <c r="A1998" s="216">
        <v>45748</v>
      </c>
      <c r="B1998" s="20" t="s">
        <v>185</v>
      </c>
      <c r="C1998" s="41">
        <v>54588</v>
      </c>
      <c r="D1998" s="22"/>
      <c r="E1998" s="55" t="s">
        <v>2472</v>
      </c>
      <c r="F1998" s="20" t="s">
        <v>79</v>
      </c>
      <c r="G1998" s="41"/>
      <c r="H1998" s="21" t="s">
        <v>22</v>
      </c>
      <c r="I1998" s="41" t="s">
        <v>55</v>
      </c>
      <c r="J1998" s="21" t="s">
        <v>73</v>
      </c>
      <c r="K1998" s="203" t="s">
        <v>140</v>
      </c>
      <c r="L1998" s="55"/>
      <c r="M1998" s="219">
        <v>0</v>
      </c>
      <c r="N1998" s="219">
        <v>1500</v>
      </c>
      <c r="O1998" s="217">
        <f t="shared" si="31"/>
        <v>26591.849999999627</v>
      </c>
    </row>
    <row r="1999" spans="1:16" ht="22.05" hidden="1" customHeight="1" x14ac:dyDescent="0.2">
      <c r="A1999" s="216">
        <v>45748</v>
      </c>
      <c r="B1999" s="20" t="s">
        <v>185</v>
      </c>
      <c r="C1999" s="41">
        <v>54589</v>
      </c>
      <c r="D1999" s="22"/>
      <c r="E1999" s="55" t="s">
        <v>2473</v>
      </c>
      <c r="F1999" s="20" t="s">
        <v>79</v>
      </c>
      <c r="G1999" s="41"/>
      <c r="H1999" s="21" t="s">
        <v>22</v>
      </c>
      <c r="I1999" s="41" t="s">
        <v>103</v>
      </c>
      <c r="J1999" s="21" t="s">
        <v>96</v>
      </c>
      <c r="K1999" s="203" t="s">
        <v>2486</v>
      </c>
      <c r="L1999" s="55"/>
      <c r="M1999" s="219">
        <v>0</v>
      </c>
      <c r="N1999" s="219">
        <v>5000</v>
      </c>
      <c r="O1999" s="217">
        <f t="shared" si="31"/>
        <v>21591.849999999627</v>
      </c>
    </row>
    <row r="2000" spans="1:16" ht="22.05" hidden="1" customHeight="1" x14ac:dyDescent="0.2">
      <c r="A2000" s="216">
        <v>45748</v>
      </c>
      <c r="B2000" s="20" t="s">
        <v>185</v>
      </c>
      <c r="C2000" s="41">
        <v>54590</v>
      </c>
      <c r="D2000" s="22"/>
      <c r="E2000" s="55" t="s">
        <v>2474</v>
      </c>
      <c r="F2000" s="20" t="s">
        <v>79</v>
      </c>
      <c r="G2000" s="41"/>
      <c r="H2000" s="21" t="s">
        <v>22</v>
      </c>
      <c r="I2000" s="41" t="s">
        <v>103</v>
      </c>
      <c r="J2000" s="21" t="s">
        <v>93</v>
      </c>
      <c r="K2000" s="203" t="s">
        <v>205</v>
      </c>
      <c r="L2000" s="55"/>
      <c r="M2000" s="219">
        <v>0</v>
      </c>
      <c r="N2000" s="219">
        <v>10300</v>
      </c>
      <c r="O2000" s="217">
        <f t="shared" si="31"/>
        <v>11291.849999999627</v>
      </c>
    </row>
    <row r="2001" spans="1:15" ht="22.05" hidden="1" customHeight="1" x14ac:dyDescent="0.2">
      <c r="A2001" s="216">
        <v>45748</v>
      </c>
      <c r="B2001" s="20" t="s">
        <v>185</v>
      </c>
      <c r="C2001" s="41">
        <v>54591</v>
      </c>
      <c r="D2001" s="22"/>
      <c r="E2001" s="55" t="s">
        <v>2475</v>
      </c>
      <c r="F2001" s="20" t="s">
        <v>79</v>
      </c>
      <c r="G2001" s="41"/>
      <c r="H2001" s="21" t="s">
        <v>22</v>
      </c>
      <c r="I2001" s="41" t="s">
        <v>103</v>
      </c>
      <c r="J2001" s="21" t="s">
        <v>94</v>
      </c>
      <c r="K2001" s="203" t="s">
        <v>205</v>
      </c>
      <c r="L2001" s="55"/>
      <c r="M2001" s="219">
        <v>0</v>
      </c>
      <c r="N2001" s="219">
        <v>500</v>
      </c>
      <c r="O2001" s="217">
        <f t="shared" si="31"/>
        <v>10791.849999999627</v>
      </c>
    </row>
    <row r="2002" spans="1:15" ht="22.05" hidden="1" customHeight="1" x14ac:dyDescent="0.2">
      <c r="A2002" s="216">
        <v>45748</v>
      </c>
      <c r="B2002" s="20" t="s">
        <v>185</v>
      </c>
      <c r="C2002" s="41">
        <v>54592</v>
      </c>
      <c r="D2002" s="22"/>
      <c r="E2002" s="55" t="s">
        <v>2476</v>
      </c>
      <c r="F2002" s="20" t="s">
        <v>79</v>
      </c>
      <c r="G2002" s="41"/>
      <c r="H2002" s="21" t="s">
        <v>22</v>
      </c>
      <c r="I2002" s="21" t="s">
        <v>103</v>
      </c>
      <c r="J2002" s="21" t="s">
        <v>94</v>
      </c>
      <c r="K2002" s="203" t="s">
        <v>2247</v>
      </c>
      <c r="L2002" s="55"/>
      <c r="M2002" s="219">
        <v>0</v>
      </c>
      <c r="N2002" s="219">
        <v>500</v>
      </c>
      <c r="O2002" s="217">
        <f t="shared" si="31"/>
        <v>10291.849999999627</v>
      </c>
    </row>
    <row r="2003" spans="1:15" ht="22.05" hidden="1" customHeight="1" x14ac:dyDescent="0.2">
      <c r="A2003" s="216">
        <v>45748</v>
      </c>
      <c r="B2003" s="20" t="s">
        <v>185</v>
      </c>
      <c r="C2003" s="41">
        <v>54593</v>
      </c>
      <c r="D2003" s="22"/>
      <c r="E2003" s="55" t="s">
        <v>2431</v>
      </c>
      <c r="F2003" s="20" t="s">
        <v>79</v>
      </c>
      <c r="G2003" s="41"/>
      <c r="H2003" s="21" t="s">
        <v>22</v>
      </c>
      <c r="I2003" s="21" t="s">
        <v>103</v>
      </c>
      <c r="J2003" s="21" t="s">
        <v>94</v>
      </c>
      <c r="K2003" s="203" t="s">
        <v>122</v>
      </c>
      <c r="L2003" s="55"/>
      <c r="M2003" s="219">
        <v>0</v>
      </c>
      <c r="N2003" s="219">
        <v>500</v>
      </c>
      <c r="O2003" s="217">
        <f t="shared" si="31"/>
        <v>9791.8499999996275</v>
      </c>
    </row>
    <row r="2004" spans="1:15" ht="22.05" hidden="1" customHeight="1" x14ac:dyDescent="0.2">
      <c r="A2004" s="216">
        <v>45748</v>
      </c>
      <c r="B2004" s="20" t="s">
        <v>185</v>
      </c>
      <c r="C2004" s="41">
        <v>54594</v>
      </c>
      <c r="D2004" s="22"/>
      <c r="E2004" s="55" t="s">
        <v>534</v>
      </c>
      <c r="F2004" s="20" t="s">
        <v>79</v>
      </c>
      <c r="G2004" s="41"/>
      <c r="H2004" s="21" t="s">
        <v>22</v>
      </c>
      <c r="I2004" s="41" t="s">
        <v>103</v>
      </c>
      <c r="J2004" s="21" t="s">
        <v>60</v>
      </c>
      <c r="K2004" s="203" t="s">
        <v>542</v>
      </c>
      <c r="L2004" s="55"/>
      <c r="M2004" s="219">
        <v>0</v>
      </c>
      <c r="N2004" s="219">
        <v>5000</v>
      </c>
      <c r="O2004" s="217">
        <f t="shared" si="31"/>
        <v>4791.8499999996275</v>
      </c>
    </row>
    <row r="2005" spans="1:15" ht="22.05" hidden="1" customHeight="1" x14ac:dyDescent="0.2">
      <c r="A2005" s="216">
        <v>45748</v>
      </c>
      <c r="B2005" s="20" t="s">
        <v>185</v>
      </c>
      <c r="C2005" s="41">
        <v>54595</v>
      </c>
      <c r="D2005" s="22"/>
      <c r="E2005" s="55" t="s">
        <v>1031</v>
      </c>
      <c r="F2005" s="20" t="s">
        <v>79</v>
      </c>
      <c r="G2005" s="41"/>
      <c r="H2005" s="21" t="s">
        <v>21</v>
      </c>
      <c r="I2005" s="41" t="s">
        <v>29</v>
      </c>
      <c r="J2005" s="21" t="s">
        <v>201</v>
      </c>
      <c r="K2005" s="203"/>
      <c r="L2005" s="55"/>
      <c r="M2005" s="219">
        <v>1000</v>
      </c>
      <c r="N2005" s="219">
        <v>0</v>
      </c>
      <c r="O2005" s="217">
        <f t="shared" si="31"/>
        <v>5791.8499999996275</v>
      </c>
    </row>
    <row r="2006" spans="1:15" ht="22.05" hidden="1" customHeight="1" x14ac:dyDescent="0.2">
      <c r="A2006" s="216">
        <v>45748</v>
      </c>
      <c r="B2006" s="20" t="s">
        <v>185</v>
      </c>
      <c r="C2006" s="41">
        <v>54596</v>
      </c>
      <c r="D2006" s="22"/>
      <c r="E2006" s="55" t="s">
        <v>2408</v>
      </c>
      <c r="F2006" s="20" t="s">
        <v>79</v>
      </c>
      <c r="G2006" s="41"/>
      <c r="H2006" s="21" t="s">
        <v>22</v>
      </c>
      <c r="I2006" s="41" t="s">
        <v>103</v>
      </c>
      <c r="J2006" s="21" t="s">
        <v>94</v>
      </c>
      <c r="K2006" s="203" t="s">
        <v>1405</v>
      </c>
      <c r="L2006" s="55"/>
      <c r="M2006" s="219">
        <v>0</v>
      </c>
      <c r="N2006" s="219">
        <v>1500</v>
      </c>
      <c r="O2006" s="217">
        <f t="shared" si="31"/>
        <v>4291.8499999996275</v>
      </c>
    </row>
    <row r="2007" spans="1:15" ht="22.05" hidden="1" customHeight="1" x14ac:dyDescent="0.2">
      <c r="A2007" s="216">
        <v>45748</v>
      </c>
      <c r="B2007" s="20" t="s">
        <v>185</v>
      </c>
      <c r="C2007" s="41">
        <v>54597</v>
      </c>
      <c r="D2007" s="22"/>
      <c r="E2007" s="55" t="s">
        <v>2477</v>
      </c>
      <c r="F2007" s="20" t="s">
        <v>79</v>
      </c>
      <c r="G2007" s="41"/>
      <c r="H2007" s="21" t="s">
        <v>22</v>
      </c>
      <c r="I2007" s="41" t="s">
        <v>54</v>
      </c>
      <c r="J2007" s="21" t="s">
        <v>44</v>
      </c>
      <c r="K2007" s="203" t="s">
        <v>412</v>
      </c>
      <c r="L2007" s="55"/>
      <c r="M2007" s="219">
        <v>0</v>
      </c>
      <c r="N2007" s="219">
        <v>500</v>
      </c>
      <c r="O2007" s="217">
        <f t="shared" si="31"/>
        <v>3791.8499999996275</v>
      </c>
    </row>
    <row r="2008" spans="1:15" ht="22.05" hidden="1" customHeight="1" x14ac:dyDescent="0.2">
      <c r="A2008" s="216">
        <v>45748</v>
      </c>
      <c r="B2008" s="20" t="s">
        <v>185</v>
      </c>
      <c r="C2008" s="41">
        <v>54598</v>
      </c>
      <c r="D2008" s="22"/>
      <c r="E2008" s="55" t="s">
        <v>2477</v>
      </c>
      <c r="F2008" s="20" t="s">
        <v>79</v>
      </c>
      <c r="G2008" s="41"/>
      <c r="H2008" s="21" t="s">
        <v>22</v>
      </c>
      <c r="I2008" s="41" t="s">
        <v>54</v>
      </c>
      <c r="J2008" s="21" t="s">
        <v>41</v>
      </c>
      <c r="K2008" s="203" t="s">
        <v>465</v>
      </c>
      <c r="L2008" s="55"/>
      <c r="M2008" s="219">
        <v>0</v>
      </c>
      <c r="N2008" s="219">
        <v>250</v>
      </c>
      <c r="O2008" s="217">
        <f t="shared" si="31"/>
        <v>3541.8499999996275</v>
      </c>
    </row>
    <row r="2009" spans="1:15" ht="22.05" hidden="1" customHeight="1" x14ac:dyDescent="0.2">
      <c r="A2009" s="216">
        <v>45748</v>
      </c>
      <c r="B2009" s="20" t="s">
        <v>185</v>
      </c>
      <c r="C2009" s="41">
        <v>54599</v>
      </c>
      <c r="D2009" s="22"/>
      <c r="E2009" s="55" t="s">
        <v>154</v>
      </c>
      <c r="F2009" s="20" t="s">
        <v>79</v>
      </c>
      <c r="G2009" s="41"/>
      <c r="H2009" s="21" t="s">
        <v>22</v>
      </c>
      <c r="I2009" s="41" t="s">
        <v>103</v>
      </c>
      <c r="J2009" s="21" t="s">
        <v>219</v>
      </c>
      <c r="K2009" s="203" t="s">
        <v>933</v>
      </c>
      <c r="L2009" s="55"/>
      <c r="M2009" s="219">
        <v>0</v>
      </c>
      <c r="N2009" s="219">
        <v>430</v>
      </c>
      <c r="O2009" s="217">
        <f t="shared" si="31"/>
        <v>3111.8499999996275</v>
      </c>
    </row>
    <row r="2010" spans="1:15" ht="22.05" hidden="1" customHeight="1" x14ac:dyDescent="0.2">
      <c r="A2010" s="216">
        <v>45748</v>
      </c>
      <c r="B2010" s="20" t="s">
        <v>185</v>
      </c>
      <c r="C2010" s="41">
        <v>54600</v>
      </c>
      <c r="D2010" s="22"/>
      <c r="E2010" s="55" t="s">
        <v>1013</v>
      </c>
      <c r="F2010" s="20" t="s">
        <v>79</v>
      </c>
      <c r="G2010" s="41"/>
      <c r="H2010" s="21" t="s">
        <v>21</v>
      </c>
      <c r="I2010" s="41" t="s">
        <v>28</v>
      </c>
      <c r="J2010" s="21" t="s">
        <v>30</v>
      </c>
      <c r="K2010" s="203"/>
      <c r="L2010" s="55"/>
      <c r="M2010" s="219">
        <v>110000</v>
      </c>
      <c r="N2010" s="219">
        <v>0</v>
      </c>
      <c r="O2010" s="217">
        <f t="shared" si="31"/>
        <v>113111.84999999963</v>
      </c>
    </row>
    <row r="2011" spans="1:15" ht="22.05" hidden="1" customHeight="1" x14ac:dyDescent="0.2">
      <c r="A2011" s="216">
        <v>45748</v>
      </c>
      <c r="B2011" s="20" t="s">
        <v>185</v>
      </c>
      <c r="C2011" s="41">
        <v>54601</v>
      </c>
      <c r="D2011" s="22"/>
      <c r="E2011" s="55" t="s">
        <v>2478</v>
      </c>
      <c r="F2011" s="20" t="s">
        <v>79</v>
      </c>
      <c r="G2011" s="41"/>
      <c r="H2011" s="21" t="s">
        <v>22</v>
      </c>
      <c r="I2011" s="41" t="s">
        <v>103</v>
      </c>
      <c r="J2011" s="21" t="s">
        <v>60</v>
      </c>
      <c r="K2011" s="203" t="s">
        <v>1485</v>
      </c>
      <c r="L2011" s="55"/>
      <c r="M2011" s="219">
        <v>0</v>
      </c>
      <c r="N2011" s="219">
        <v>3600</v>
      </c>
      <c r="O2011" s="217">
        <f t="shared" si="31"/>
        <v>109511.84999999963</v>
      </c>
    </row>
    <row r="2012" spans="1:15" ht="22.05" hidden="1" customHeight="1" x14ac:dyDescent="0.2">
      <c r="A2012" s="216">
        <v>45748</v>
      </c>
      <c r="B2012" s="20" t="s">
        <v>185</v>
      </c>
      <c r="C2012" s="41">
        <v>54602</v>
      </c>
      <c r="D2012" s="22"/>
      <c r="E2012" s="55" t="s">
        <v>2129</v>
      </c>
      <c r="F2012" s="20" t="s">
        <v>79</v>
      </c>
      <c r="G2012" s="41"/>
      <c r="H2012" s="21" t="s">
        <v>22</v>
      </c>
      <c r="I2012" s="41" t="s">
        <v>81</v>
      </c>
      <c r="J2012" s="21" t="s">
        <v>200</v>
      </c>
      <c r="K2012" s="203" t="s">
        <v>122</v>
      </c>
      <c r="L2012" s="55"/>
      <c r="M2012" s="219">
        <v>0</v>
      </c>
      <c r="N2012" s="219">
        <v>5100</v>
      </c>
      <c r="O2012" s="217">
        <f t="shared" si="31"/>
        <v>104411.84999999963</v>
      </c>
    </row>
    <row r="2013" spans="1:15" ht="22.05" hidden="1" customHeight="1" x14ac:dyDescent="0.2">
      <c r="A2013" s="216">
        <v>45748</v>
      </c>
      <c r="B2013" s="20" t="s">
        <v>185</v>
      </c>
      <c r="C2013" s="41">
        <v>54603</v>
      </c>
      <c r="D2013" s="22"/>
      <c r="E2013" s="55" t="s">
        <v>2112</v>
      </c>
      <c r="F2013" s="20" t="s">
        <v>79</v>
      </c>
      <c r="G2013" s="41"/>
      <c r="H2013" s="21" t="s">
        <v>22</v>
      </c>
      <c r="I2013" s="41" t="s">
        <v>103</v>
      </c>
      <c r="J2013" s="21" t="s">
        <v>94</v>
      </c>
      <c r="K2013" s="203" t="s">
        <v>368</v>
      </c>
      <c r="L2013" s="55"/>
      <c r="M2013" s="219">
        <v>0</v>
      </c>
      <c r="N2013" s="219">
        <v>1300</v>
      </c>
      <c r="O2013" s="217">
        <f t="shared" si="31"/>
        <v>103111.84999999963</v>
      </c>
    </row>
    <row r="2014" spans="1:15" ht="22.05" hidden="1" customHeight="1" x14ac:dyDescent="0.2">
      <c r="A2014" s="216">
        <v>45748</v>
      </c>
      <c r="B2014" s="20" t="s">
        <v>185</v>
      </c>
      <c r="C2014" s="41">
        <v>54604</v>
      </c>
      <c r="D2014" s="306"/>
      <c r="E2014" s="55" t="s">
        <v>154</v>
      </c>
      <c r="F2014" s="20" t="s">
        <v>79</v>
      </c>
      <c r="G2014" s="41"/>
      <c r="H2014" s="21" t="s">
        <v>22</v>
      </c>
      <c r="I2014" s="41" t="s">
        <v>103</v>
      </c>
      <c r="J2014" s="21" t="s">
        <v>219</v>
      </c>
      <c r="K2014" s="203" t="s">
        <v>1241</v>
      </c>
      <c r="L2014" s="55"/>
      <c r="M2014" s="219">
        <v>0</v>
      </c>
      <c r="N2014" s="219">
        <v>300</v>
      </c>
      <c r="O2014" s="217">
        <f t="shared" si="31"/>
        <v>102811.84999999963</v>
      </c>
    </row>
    <row r="2015" spans="1:15" ht="22.05" hidden="1" customHeight="1" x14ac:dyDescent="0.2">
      <c r="A2015" s="216">
        <v>45748</v>
      </c>
      <c r="B2015" s="20" t="s">
        <v>185</v>
      </c>
      <c r="C2015" s="41">
        <v>54605</v>
      </c>
      <c r="D2015" s="22"/>
      <c r="E2015" s="55" t="s">
        <v>2479</v>
      </c>
      <c r="F2015" s="20" t="s">
        <v>79</v>
      </c>
      <c r="G2015" s="41"/>
      <c r="H2015" s="21" t="s">
        <v>22</v>
      </c>
      <c r="I2015" s="21" t="s">
        <v>103</v>
      </c>
      <c r="J2015" s="21" t="s">
        <v>94</v>
      </c>
      <c r="K2015" s="203" t="s">
        <v>2487</v>
      </c>
      <c r="L2015" s="55"/>
      <c r="M2015" s="219">
        <v>0</v>
      </c>
      <c r="N2015" s="219">
        <v>10306</v>
      </c>
      <c r="O2015" s="217">
        <f t="shared" si="31"/>
        <v>92505.849999999627</v>
      </c>
    </row>
    <row r="2016" spans="1:15" ht="22.05" hidden="1" customHeight="1" x14ac:dyDescent="0.2">
      <c r="A2016" s="216">
        <v>45748</v>
      </c>
      <c r="B2016" s="20" t="s">
        <v>185</v>
      </c>
      <c r="C2016" s="41">
        <v>54606</v>
      </c>
      <c r="D2016" s="22"/>
      <c r="E2016" s="55" t="s">
        <v>2480</v>
      </c>
      <c r="F2016" s="20" t="s">
        <v>79</v>
      </c>
      <c r="G2016" s="41"/>
      <c r="H2016" s="21" t="s">
        <v>22</v>
      </c>
      <c r="I2016" s="41" t="s">
        <v>56</v>
      </c>
      <c r="J2016" s="21" t="s">
        <v>116</v>
      </c>
      <c r="K2016" s="203" t="s">
        <v>210</v>
      </c>
      <c r="L2016" s="55"/>
      <c r="M2016" s="219">
        <v>0</v>
      </c>
      <c r="N2016" s="219">
        <v>60</v>
      </c>
      <c r="O2016" s="217">
        <f t="shared" si="31"/>
        <v>92445.849999999627</v>
      </c>
    </row>
    <row r="2017" spans="1:15" ht="22.05" hidden="1" customHeight="1" x14ac:dyDescent="0.2">
      <c r="A2017" s="216">
        <v>45748</v>
      </c>
      <c r="B2017" s="20" t="s">
        <v>185</v>
      </c>
      <c r="C2017" s="41">
        <v>54607</v>
      </c>
      <c r="D2017" s="22"/>
      <c r="E2017" s="55" t="s">
        <v>2481</v>
      </c>
      <c r="F2017" s="20" t="s">
        <v>79</v>
      </c>
      <c r="G2017" s="41"/>
      <c r="H2017" s="21" t="s">
        <v>22</v>
      </c>
      <c r="I2017" s="21" t="s">
        <v>54</v>
      </c>
      <c r="J2017" s="21" t="s">
        <v>63</v>
      </c>
      <c r="K2017" s="203" t="s">
        <v>1639</v>
      </c>
      <c r="L2017" s="55"/>
      <c r="M2017" s="219">
        <v>0</v>
      </c>
      <c r="N2017" s="219">
        <v>1689</v>
      </c>
      <c r="O2017" s="217">
        <f t="shared" si="31"/>
        <v>90756.849999999627</v>
      </c>
    </row>
    <row r="2018" spans="1:15" ht="22.05" hidden="1" customHeight="1" x14ac:dyDescent="0.2">
      <c r="A2018" s="216">
        <v>45748</v>
      </c>
      <c r="B2018" s="20" t="s">
        <v>185</v>
      </c>
      <c r="C2018" s="41">
        <v>54608</v>
      </c>
      <c r="D2018" s="22"/>
      <c r="E2018" s="55" t="s">
        <v>2482</v>
      </c>
      <c r="F2018" s="20" t="s">
        <v>79</v>
      </c>
      <c r="G2018" s="41"/>
      <c r="H2018" s="21" t="s">
        <v>22</v>
      </c>
      <c r="I2018" s="41" t="s">
        <v>54</v>
      </c>
      <c r="J2018" s="21" t="s">
        <v>63</v>
      </c>
      <c r="K2018" s="203" t="s">
        <v>1639</v>
      </c>
      <c r="L2018" s="55"/>
      <c r="M2018" s="219">
        <v>0</v>
      </c>
      <c r="N2018" s="219">
        <v>3500</v>
      </c>
      <c r="O2018" s="217">
        <f t="shared" si="31"/>
        <v>87256.849999999627</v>
      </c>
    </row>
    <row r="2019" spans="1:15" ht="22.05" hidden="1" customHeight="1" x14ac:dyDescent="0.2">
      <c r="A2019" s="216">
        <v>45748</v>
      </c>
      <c r="B2019" s="20" t="s">
        <v>185</v>
      </c>
      <c r="C2019" s="41">
        <v>54609</v>
      </c>
      <c r="D2019" s="22"/>
      <c r="E2019" s="55" t="s">
        <v>2483</v>
      </c>
      <c r="F2019" s="20" t="s">
        <v>79</v>
      </c>
      <c r="G2019" s="41"/>
      <c r="H2019" s="21" t="s">
        <v>22</v>
      </c>
      <c r="I2019" s="41" t="s">
        <v>103</v>
      </c>
      <c r="J2019" s="21" t="s">
        <v>94</v>
      </c>
      <c r="K2019" s="203" t="s">
        <v>134</v>
      </c>
      <c r="L2019" s="55"/>
      <c r="M2019" s="219">
        <v>0</v>
      </c>
      <c r="N2019" s="219">
        <v>1000</v>
      </c>
      <c r="O2019" s="217">
        <f t="shared" si="31"/>
        <v>86256.849999999627</v>
      </c>
    </row>
    <row r="2020" spans="1:15" ht="22.05" hidden="1" customHeight="1" x14ac:dyDescent="0.2">
      <c r="A2020" s="216">
        <v>45749</v>
      </c>
      <c r="B2020" s="20" t="s">
        <v>185</v>
      </c>
      <c r="C2020" s="41">
        <v>54611</v>
      </c>
      <c r="D2020" s="22"/>
      <c r="E2020" s="55" t="s">
        <v>2188</v>
      </c>
      <c r="F2020" s="20" t="s">
        <v>79</v>
      </c>
      <c r="G2020" s="41"/>
      <c r="H2020" s="21" t="s">
        <v>22</v>
      </c>
      <c r="I2020" s="41" t="s">
        <v>103</v>
      </c>
      <c r="J2020" s="21" t="s">
        <v>94</v>
      </c>
      <c r="K2020" s="203" t="s">
        <v>2202</v>
      </c>
      <c r="L2020" s="55"/>
      <c r="M2020" s="219">
        <v>0</v>
      </c>
      <c r="N2020" s="219">
        <v>1000</v>
      </c>
      <c r="O2020" s="217">
        <f t="shared" si="31"/>
        <v>85256.849999999627</v>
      </c>
    </row>
    <row r="2021" spans="1:15" ht="22.05" hidden="1" customHeight="1" x14ac:dyDescent="0.2">
      <c r="A2021" s="216">
        <v>45749</v>
      </c>
      <c r="B2021" s="20" t="s">
        <v>185</v>
      </c>
      <c r="C2021" s="41">
        <v>54612</v>
      </c>
      <c r="D2021" s="22"/>
      <c r="E2021" s="55" t="s">
        <v>2489</v>
      </c>
      <c r="F2021" s="20" t="s">
        <v>79</v>
      </c>
      <c r="G2021" s="41"/>
      <c r="H2021" s="21" t="s">
        <v>22</v>
      </c>
      <c r="I2021" s="41" t="s">
        <v>103</v>
      </c>
      <c r="J2021" s="21" t="s">
        <v>94</v>
      </c>
      <c r="K2021" s="203" t="s">
        <v>235</v>
      </c>
      <c r="L2021" s="55"/>
      <c r="M2021" s="219">
        <v>0</v>
      </c>
      <c r="N2021" s="219">
        <v>2500</v>
      </c>
      <c r="O2021" s="217">
        <f t="shared" si="31"/>
        <v>82756.849999999627</v>
      </c>
    </row>
    <row r="2022" spans="1:15" ht="22.05" hidden="1" customHeight="1" x14ac:dyDescent="0.2">
      <c r="A2022" s="216">
        <v>45749</v>
      </c>
      <c r="B2022" s="20" t="s">
        <v>185</v>
      </c>
      <c r="C2022" s="41">
        <v>54613</v>
      </c>
      <c r="D2022" s="22"/>
      <c r="E2022" s="55" t="s">
        <v>157</v>
      </c>
      <c r="F2022" s="20" t="s">
        <v>79</v>
      </c>
      <c r="G2022" s="41"/>
      <c r="H2022" s="21" t="s">
        <v>22</v>
      </c>
      <c r="I2022" s="21" t="s">
        <v>103</v>
      </c>
      <c r="J2022" s="21" t="s">
        <v>60</v>
      </c>
      <c r="K2022" s="203" t="s">
        <v>135</v>
      </c>
      <c r="L2022" s="55"/>
      <c r="M2022" s="219">
        <v>0</v>
      </c>
      <c r="N2022" s="219">
        <v>760</v>
      </c>
      <c r="O2022" s="217">
        <f t="shared" si="31"/>
        <v>81996.849999999627</v>
      </c>
    </row>
    <row r="2023" spans="1:15" ht="22.05" hidden="1" customHeight="1" x14ac:dyDescent="0.2">
      <c r="A2023" s="216">
        <v>45749</v>
      </c>
      <c r="B2023" s="20" t="s">
        <v>185</v>
      </c>
      <c r="C2023" s="41">
        <v>54614</v>
      </c>
      <c r="D2023" s="22"/>
      <c r="E2023" s="55" t="s">
        <v>2490</v>
      </c>
      <c r="F2023" s="20" t="s">
        <v>79</v>
      </c>
      <c r="G2023" s="41"/>
      <c r="H2023" s="21" t="s">
        <v>22</v>
      </c>
      <c r="I2023" s="41" t="s">
        <v>103</v>
      </c>
      <c r="J2023" s="21" t="s">
        <v>94</v>
      </c>
      <c r="K2023" s="203" t="s">
        <v>2504</v>
      </c>
      <c r="L2023" s="55"/>
      <c r="M2023" s="219">
        <v>0</v>
      </c>
      <c r="N2023" s="219">
        <v>1500</v>
      </c>
      <c r="O2023" s="217">
        <f t="shared" si="31"/>
        <v>80496.849999999627</v>
      </c>
    </row>
    <row r="2024" spans="1:15" ht="22.05" hidden="1" customHeight="1" x14ac:dyDescent="0.2">
      <c r="A2024" s="216">
        <v>45749</v>
      </c>
      <c r="B2024" s="20" t="s">
        <v>185</v>
      </c>
      <c r="C2024" s="41">
        <v>54615</v>
      </c>
      <c r="D2024" s="22"/>
      <c r="E2024" s="55" t="s">
        <v>2491</v>
      </c>
      <c r="F2024" s="20" t="s">
        <v>79</v>
      </c>
      <c r="G2024" s="41"/>
      <c r="H2024" s="21" t="s">
        <v>22</v>
      </c>
      <c r="I2024" s="41" t="s">
        <v>55</v>
      </c>
      <c r="J2024" s="21" t="s">
        <v>73</v>
      </c>
      <c r="K2024" s="203" t="s">
        <v>2505</v>
      </c>
      <c r="L2024" s="55"/>
      <c r="M2024" s="219">
        <v>0</v>
      </c>
      <c r="N2024" s="219">
        <v>8805</v>
      </c>
      <c r="O2024" s="217">
        <f t="shared" si="31"/>
        <v>71691.849999999627</v>
      </c>
    </row>
    <row r="2025" spans="1:15" ht="22.05" hidden="1" customHeight="1" x14ac:dyDescent="0.2">
      <c r="A2025" s="216">
        <v>45749</v>
      </c>
      <c r="B2025" s="20" t="s">
        <v>185</v>
      </c>
      <c r="C2025" s="41">
        <v>54616</v>
      </c>
      <c r="D2025" s="22"/>
      <c r="E2025" s="55" t="s">
        <v>2492</v>
      </c>
      <c r="F2025" s="20" t="s">
        <v>79</v>
      </c>
      <c r="G2025" s="41"/>
      <c r="H2025" s="21" t="s">
        <v>22</v>
      </c>
      <c r="I2025" s="41" t="s">
        <v>55</v>
      </c>
      <c r="J2025" s="21" t="s">
        <v>261</v>
      </c>
      <c r="K2025" s="203" t="s">
        <v>2506</v>
      </c>
      <c r="L2025" s="55"/>
      <c r="M2025" s="219">
        <v>0</v>
      </c>
      <c r="N2025" s="219">
        <v>5000</v>
      </c>
      <c r="O2025" s="217">
        <f t="shared" si="31"/>
        <v>66691.849999999627</v>
      </c>
    </row>
    <row r="2026" spans="1:15" ht="22.05" hidden="1" customHeight="1" x14ac:dyDescent="0.2">
      <c r="A2026" s="216">
        <v>45749</v>
      </c>
      <c r="B2026" s="20" t="s">
        <v>185</v>
      </c>
      <c r="C2026" s="41">
        <v>54617</v>
      </c>
      <c r="D2026" s="22"/>
      <c r="E2026" s="55" t="s">
        <v>2493</v>
      </c>
      <c r="F2026" s="20" t="s">
        <v>79</v>
      </c>
      <c r="G2026" s="41"/>
      <c r="H2026" s="21" t="s">
        <v>22</v>
      </c>
      <c r="I2026" s="41" t="s">
        <v>55</v>
      </c>
      <c r="J2026" s="21" t="s">
        <v>73</v>
      </c>
      <c r="K2026" s="203" t="s">
        <v>140</v>
      </c>
      <c r="L2026" s="55"/>
      <c r="M2026" s="219">
        <v>0</v>
      </c>
      <c r="N2026" s="219">
        <v>1500</v>
      </c>
      <c r="O2026" s="217">
        <f t="shared" si="31"/>
        <v>65191.849999999627</v>
      </c>
    </row>
    <row r="2027" spans="1:15" ht="22.05" hidden="1" customHeight="1" x14ac:dyDescent="0.2">
      <c r="A2027" s="216">
        <v>45749</v>
      </c>
      <c r="B2027" s="20" t="s">
        <v>185</v>
      </c>
      <c r="C2027" s="41">
        <v>54618</v>
      </c>
      <c r="D2027" s="22"/>
      <c r="E2027" s="49" t="s">
        <v>2494</v>
      </c>
      <c r="F2027" s="20" t="s">
        <v>79</v>
      </c>
      <c r="G2027" s="41"/>
      <c r="H2027" s="21" t="s">
        <v>22</v>
      </c>
      <c r="I2027" s="41" t="s">
        <v>55</v>
      </c>
      <c r="J2027" s="21" t="s">
        <v>73</v>
      </c>
      <c r="K2027" s="203" t="s">
        <v>206</v>
      </c>
      <c r="L2027" s="55"/>
      <c r="M2027" s="219">
        <v>0</v>
      </c>
      <c r="N2027" s="219">
        <v>190</v>
      </c>
      <c r="O2027" s="217">
        <f t="shared" si="31"/>
        <v>65001.849999999627</v>
      </c>
    </row>
    <row r="2028" spans="1:15" ht="22.05" hidden="1" customHeight="1" x14ac:dyDescent="0.2">
      <c r="A2028" s="216">
        <v>45749</v>
      </c>
      <c r="B2028" s="20" t="s">
        <v>185</v>
      </c>
      <c r="C2028" s="41">
        <v>54619</v>
      </c>
      <c r="D2028" s="22"/>
      <c r="E2028" s="55" t="s">
        <v>154</v>
      </c>
      <c r="F2028" s="20" t="s">
        <v>79</v>
      </c>
      <c r="G2028" s="41"/>
      <c r="H2028" s="21" t="s">
        <v>22</v>
      </c>
      <c r="I2028" s="41" t="s">
        <v>103</v>
      </c>
      <c r="J2028" s="21" t="s">
        <v>219</v>
      </c>
      <c r="K2028" s="203" t="s">
        <v>1241</v>
      </c>
      <c r="L2028" s="55"/>
      <c r="M2028" s="219">
        <v>0</v>
      </c>
      <c r="N2028" s="219">
        <v>325</v>
      </c>
      <c r="O2028" s="217">
        <f t="shared" si="31"/>
        <v>64676.849999999627</v>
      </c>
    </row>
    <row r="2029" spans="1:15" ht="22.05" hidden="1" customHeight="1" x14ac:dyDescent="0.2">
      <c r="A2029" s="216">
        <v>45749</v>
      </c>
      <c r="B2029" s="20" t="s">
        <v>185</v>
      </c>
      <c r="C2029" s="41">
        <v>54620</v>
      </c>
      <c r="D2029" s="22"/>
      <c r="E2029" s="55" t="s">
        <v>130</v>
      </c>
      <c r="F2029" s="20" t="s">
        <v>79</v>
      </c>
      <c r="G2029" s="41"/>
      <c r="H2029" s="21" t="s">
        <v>22</v>
      </c>
      <c r="I2029" s="41" t="s">
        <v>53</v>
      </c>
      <c r="J2029" s="21" t="s">
        <v>113</v>
      </c>
      <c r="K2029" s="203" t="s">
        <v>2507</v>
      </c>
      <c r="L2029" s="55"/>
      <c r="M2029" s="219">
        <v>0</v>
      </c>
      <c r="N2029" s="219">
        <v>25000</v>
      </c>
      <c r="O2029" s="217">
        <f t="shared" si="31"/>
        <v>39676.849999999627</v>
      </c>
    </row>
    <row r="2030" spans="1:15" ht="22.05" hidden="1" customHeight="1" x14ac:dyDescent="0.2">
      <c r="A2030" s="216">
        <v>45749</v>
      </c>
      <c r="B2030" s="20" t="s">
        <v>185</v>
      </c>
      <c r="C2030" s="41">
        <v>54621</v>
      </c>
      <c r="D2030" s="22"/>
      <c r="E2030" s="55" t="s">
        <v>2495</v>
      </c>
      <c r="F2030" s="20" t="s">
        <v>79</v>
      </c>
      <c r="G2030" s="41"/>
      <c r="H2030" s="21" t="s">
        <v>22</v>
      </c>
      <c r="I2030" s="41" t="s">
        <v>53</v>
      </c>
      <c r="J2030" s="21" t="s">
        <v>113</v>
      </c>
      <c r="K2030" s="203" t="s">
        <v>1421</v>
      </c>
      <c r="L2030" s="55"/>
      <c r="M2030" s="219">
        <v>0</v>
      </c>
      <c r="N2030" s="219">
        <v>3700</v>
      </c>
      <c r="O2030" s="217">
        <f t="shared" si="31"/>
        <v>35976.849999999627</v>
      </c>
    </row>
    <row r="2031" spans="1:15" ht="22.05" hidden="1" customHeight="1" x14ac:dyDescent="0.2">
      <c r="A2031" s="216">
        <v>45749</v>
      </c>
      <c r="B2031" s="20" t="s">
        <v>185</v>
      </c>
      <c r="C2031" s="41">
        <v>54622</v>
      </c>
      <c r="D2031" s="22"/>
      <c r="E2031" s="55" t="s">
        <v>2496</v>
      </c>
      <c r="F2031" s="20" t="s">
        <v>79</v>
      </c>
      <c r="G2031" s="41"/>
      <c r="H2031" s="21" t="s">
        <v>21</v>
      </c>
      <c r="I2031" s="41" t="s">
        <v>81</v>
      </c>
      <c r="J2031" s="21" t="s">
        <v>167</v>
      </c>
      <c r="K2031" s="203"/>
      <c r="L2031" s="55"/>
      <c r="M2031" s="219">
        <v>25000</v>
      </c>
      <c r="N2031" s="219">
        <v>0</v>
      </c>
      <c r="O2031" s="217">
        <f t="shared" si="31"/>
        <v>60976.849999999627</v>
      </c>
    </row>
    <row r="2032" spans="1:15" ht="22.05" hidden="1" customHeight="1" x14ac:dyDescent="0.2">
      <c r="A2032" s="216">
        <v>45749</v>
      </c>
      <c r="B2032" s="20" t="s">
        <v>185</v>
      </c>
      <c r="C2032" s="41">
        <v>54623</v>
      </c>
      <c r="D2032" s="22"/>
      <c r="E2032" s="55" t="s">
        <v>2497</v>
      </c>
      <c r="F2032" s="20" t="s">
        <v>79</v>
      </c>
      <c r="G2032" s="41"/>
      <c r="H2032" s="21" t="s">
        <v>22</v>
      </c>
      <c r="I2032" s="41" t="s">
        <v>54</v>
      </c>
      <c r="J2032" s="21" t="s">
        <v>64</v>
      </c>
      <c r="K2032" s="203" t="s">
        <v>2508</v>
      </c>
      <c r="L2032" s="55"/>
      <c r="M2032" s="219">
        <v>0</v>
      </c>
      <c r="N2032" s="219">
        <v>15800</v>
      </c>
      <c r="O2032" s="217">
        <f t="shared" si="31"/>
        <v>45176.849999999627</v>
      </c>
    </row>
    <row r="2033" spans="1:15" ht="22.05" hidden="1" customHeight="1" x14ac:dyDescent="0.2">
      <c r="A2033" s="216">
        <v>45749</v>
      </c>
      <c r="B2033" s="20" t="s">
        <v>185</v>
      </c>
      <c r="C2033" s="41">
        <v>54624</v>
      </c>
      <c r="D2033" s="22"/>
      <c r="E2033" s="55" t="s">
        <v>2498</v>
      </c>
      <c r="F2033" s="20" t="s">
        <v>79</v>
      </c>
      <c r="G2033" s="41"/>
      <c r="H2033" s="21" t="s">
        <v>22</v>
      </c>
      <c r="I2033" s="41" t="s">
        <v>54</v>
      </c>
      <c r="J2033" s="21" t="s">
        <v>62</v>
      </c>
      <c r="K2033" s="203" t="s">
        <v>2509</v>
      </c>
      <c r="L2033" s="55"/>
      <c r="M2033" s="219">
        <v>0</v>
      </c>
      <c r="N2033" s="219">
        <v>408</v>
      </c>
      <c r="O2033" s="217">
        <f t="shared" si="31"/>
        <v>44768.849999999627</v>
      </c>
    </row>
    <row r="2034" spans="1:15" ht="22.05" hidden="1" customHeight="1" x14ac:dyDescent="0.2">
      <c r="A2034" s="216">
        <v>45749</v>
      </c>
      <c r="B2034" s="20" t="s">
        <v>185</v>
      </c>
      <c r="C2034" s="41">
        <v>54625</v>
      </c>
      <c r="D2034" s="22"/>
      <c r="E2034" s="55" t="s">
        <v>2194</v>
      </c>
      <c r="F2034" s="20" t="s">
        <v>79</v>
      </c>
      <c r="G2034" s="41"/>
      <c r="H2034" s="21" t="s">
        <v>22</v>
      </c>
      <c r="I2034" s="41" t="s">
        <v>103</v>
      </c>
      <c r="J2034" s="21" t="s">
        <v>94</v>
      </c>
      <c r="K2034" s="203" t="s">
        <v>134</v>
      </c>
      <c r="L2034" s="55"/>
      <c r="M2034" s="219">
        <v>0</v>
      </c>
      <c r="N2034" s="219">
        <v>2000</v>
      </c>
      <c r="O2034" s="217">
        <f t="shared" si="31"/>
        <v>42768.849999999627</v>
      </c>
    </row>
    <row r="2035" spans="1:15" ht="22.05" hidden="1" customHeight="1" x14ac:dyDescent="0.2">
      <c r="A2035" s="216">
        <v>45749</v>
      </c>
      <c r="B2035" s="20" t="s">
        <v>185</v>
      </c>
      <c r="C2035" s="41">
        <v>54626</v>
      </c>
      <c r="D2035" s="22"/>
      <c r="E2035" s="55" t="s">
        <v>2499</v>
      </c>
      <c r="F2035" s="20" t="s">
        <v>79</v>
      </c>
      <c r="G2035" s="41"/>
      <c r="H2035" s="21" t="s">
        <v>21</v>
      </c>
      <c r="I2035" s="21" t="s">
        <v>28</v>
      </c>
      <c r="J2035" s="21" t="s">
        <v>31</v>
      </c>
      <c r="K2035" s="203"/>
      <c r="L2035" s="55"/>
      <c r="M2035" s="219">
        <v>32800</v>
      </c>
      <c r="N2035" s="219">
        <v>0</v>
      </c>
      <c r="O2035" s="217">
        <f t="shared" si="31"/>
        <v>75568.849999999627</v>
      </c>
    </row>
    <row r="2036" spans="1:15" ht="22.05" hidden="1" customHeight="1" x14ac:dyDescent="0.2">
      <c r="A2036" s="216">
        <v>45749</v>
      </c>
      <c r="B2036" s="20" t="s">
        <v>185</v>
      </c>
      <c r="C2036" s="41">
        <v>54627</v>
      </c>
      <c r="D2036" s="22"/>
      <c r="E2036" s="55" t="s">
        <v>2338</v>
      </c>
      <c r="F2036" s="20" t="s">
        <v>79</v>
      </c>
      <c r="G2036" s="41"/>
      <c r="H2036" s="21" t="s">
        <v>22</v>
      </c>
      <c r="I2036" s="41" t="s">
        <v>103</v>
      </c>
      <c r="J2036" s="21" t="s">
        <v>94</v>
      </c>
      <c r="K2036" s="203" t="s">
        <v>133</v>
      </c>
      <c r="L2036" s="55"/>
      <c r="M2036" s="219">
        <v>0</v>
      </c>
      <c r="N2036" s="219">
        <v>1500</v>
      </c>
      <c r="O2036" s="217">
        <f t="shared" si="31"/>
        <v>74068.849999999627</v>
      </c>
    </row>
    <row r="2037" spans="1:15" ht="22.05" hidden="1" customHeight="1" x14ac:dyDescent="0.2">
      <c r="A2037" s="216">
        <v>45749</v>
      </c>
      <c r="B2037" s="20" t="s">
        <v>185</v>
      </c>
      <c r="C2037" s="41">
        <v>54628</v>
      </c>
      <c r="D2037" s="22"/>
      <c r="E2037" s="55" t="s">
        <v>2500</v>
      </c>
      <c r="F2037" s="20" t="s">
        <v>79</v>
      </c>
      <c r="G2037" s="41"/>
      <c r="H2037" s="21" t="s">
        <v>22</v>
      </c>
      <c r="I2037" s="41" t="s">
        <v>54</v>
      </c>
      <c r="J2037" s="21" t="s">
        <v>32</v>
      </c>
      <c r="K2037" s="203" t="s">
        <v>390</v>
      </c>
      <c r="L2037" s="55"/>
      <c r="M2037" s="219">
        <v>0</v>
      </c>
      <c r="N2037" s="219">
        <v>16200</v>
      </c>
      <c r="O2037" s="217">
        <f t="shared" si="31"/>
        <v>57868.849999999627</v>
      </c>
    </row>
    <row r="2038" spans="1:15" ht="22.05" hidden="1" customHeight="1" x14ac:dyDescent="0.2">
      <c r="A2038" s="216">
        <v>45749</v>
      </c>
      <c r="B2038" s="20" t="s">
        <v>185</v>
      </c>
      <c r="C2038" s="41">
        <v>54629</v>
      </c>
      <c r="D2038" s="22"/>
      <c r="E2038" s="55" t="s">
        <v>2501</v>
      </c>
      <c r="F2038" s="20" t="s">
        <v>79</v>
      </c>
      <c r="G2038" s="41"/>
      <c r="H2038" s="21" t="s">
        <v>22</v>
      </c>
      <c r="I2038" s="41" t="s">
        <v>103</v>
      </c>
      <c r="J2038" s="21" t="s">
        <v>219</v>
      </c>
      <c r="K2038" s="203" t="s">
        <v>997</v>
      </c>
      <c r="L2038" s="55"/>
      <c r="M2038" s="219">
        <v>0</v>
      </c>
      <c r="N2038" s="219">
        <v>320</v>
      </c>
      <c r="O2038" s="217">
        <f t="shared" si="31"/>
        <v>57548.849999999627</v>
      </c>
    </row>
    <row r="2039" spans="1:15" ht="22.05" hidden="1" customHeight="1" x14ac:dyDescent="0.2">
      <c r="A2039" s="216">
        <v>45749</v>
      </c>
      <c r="B2039" s="20" t="s">
        <v>185</v>
      </c>
      <c r="C2039" s="41">
        <v>54630</v>
      </c>
      <c r="D2039" s="22"/>
      <c r="E2039" s="55" t="s">
        <v>2407</v>
      </c>
      <c r="F2039" s="20" t="s">
        <v>79</v>
      </c>
      <c r="G2039" s="41"/>
      <c r="H2039" s="21" t="s">
        <v>22</v>
      </c>
      <c r="I2039" s="41" t="s">
        <v>103</v>
      </c>
      <c r="J2039" s="21" t="s">
        <v>94</v>
      </c>
      <c r="K2039" s="203" t="s">
        <v>210</v>
      </c>
      <c r="L2039" s="55"/>
      <c r="M2039" s="219">
        <v>0</v>
      </c>
      <c r="N2039" s="219">
        <v>10356</v>
      </c>
      <c r="O2039" s="217">
        <f t="shared" si="31"/>
        <v>47192.849999999627</v>
      </c>
    </row>
    <row r="2040" spans="1:15" ht="22.05" hidden="1" customHeight="1" x14ac:dyDescent="0.2">
      <c r="A2040" s="216">
        <v>45749</v>
      </c>
      <c r="B2040" s="20" t="s">
        <v>185</v>
      </c>
      <c r="C2040" s="41">
        <v>54631</v>
      </c>
      <c r="D2040" s="22"/>
      <c r="E2040" s="55" t="s">
        <v>128</v>
      </c>
      <c r="F2040" s="20" t="s">
        <v>79</v>
      </c>
      <c r="G2040" s="41"/>
      <c r="H2040" s="21" t="s">
        <v>22</v>
      </c>
      <c r="I2040" s="41" t="s">
        <v>56</v>
      </c>
      <c r="J2040" s="21" t="s">
        <v>116</v>
      </c>
      <c r="K2040" s="203" t="s">
        <v>129</v>
      </c>
      <c r="L2040" s="55"/>
      <c r="M2040" s="219">
        <v>0</v>
      </c>
      <c r="N2040" s="219">
        <v>100</v>
      </c>
      <c r="O2040" s="217">
        <f t="shared" si="31"/>
        <v>47092.849999999627</v>
      </c>
    </row>
    <row r="2041" spans="1:15" ht="22.05" hidden="1" customHeight="1" x14ac:dyDescent="0.2">
      <c r="A2041" s="216">
        <v>45749</v>
      </c>
      <c r="B2041" s="20" t="s">
        <v>185</v>
      </c>
      <c r="C2041" s="41">
        <v>54632</v>
      </c>
      <c r="D2041" s="22"/>
      <c r="E2041" s="55" t="s">
        <v>2502</v>
      </c>
      <c r="F2041" s="20" t="s">
        <v>79</v>
      </c>
      <c r="G2041" s="41"/>
      <c r="H2041" s="21" t="s">
        <v>22</v>
      </c>
      <c r="I2041" s="41" t="s">
        <v>56</v>
      </c>
      <c r="J2041" s="21" t="s">
        <v>116</v>
      </c>
      <c r="K2041" s="203" t="s">
        <v>235</v>
      </c>
      <c r="L2041" s="55"/>
      <c r="M2041" s="219">
        <v>0</v>
      </c>
      <c r="N2041" s="219">
        <v>60</v>
      </c>
      <c r="O2041" s="217">
        <f t="shared" si="31"/>
        <v>47032.849999999627</v>
      </c>
    </row>
    <row r="2042" spans="1:15" ht="22.05" hidden="1" customHeight="1" x14ac:dyDescent="0.2">
      <c r="A2042" s="216">
        <v>45749</v>
      </c>
      <c r="B2042" s="20" t="s">
        <v>185</v>
      </c>
      <c r="C2042" s="41">
        <v>54633</v>
      </c>
      <c r="D2042" s="22"/>
      <c r="E2042" s="55" t="s">
        <v>2194</v>
      </c>
      <c r="F2042" s="20" t="s">
        <v>79</v>
      </c>
      <c r="G2042" s="41"/>
      <c r="H2042" s="21" t="s">
        <v>22</v>
      </c>
      <c r="I2042" s="41" t="s">
        <v>103</v>
      </c>
      <c r="J2042" s="21" t="s">
        <v>94</v>
      </c>
      <c r="K2042" s="203" t="s">
        <v>163</v>
      </c>
      <c r="L2042" s="55"/>
      <c r="M2042" s="219">
        <v>0</v>
      </c>
      <c r="N2042" s="219">
        <v>1500</v>
      </c>
      <c r="O2042" s="217">
        <f t="shared" si="31"/>
        <v>45532.849999999627</v>
      </c>
    </row>
    <row r="2043" spans="1:15" ht="22.05" hidden="1" customHeight="1" x14ac:dyDescent="0.2">
      <c r="A2043" s="216">
        <v>45749</v>
      </c>
      <c r="B2043" s="20" t="s">
        <v>185</v>
      </c>
      <c r="C2043" s="41">
        <v>54634</v>
      </c>
      <c r="D2043" s="22"/>
      <c r="E2043" s="55" t="s">
        <v>2503</v>
      </c>
      <c r="F2043" s="20" t="s">
        <v>79</v>
      </c>
      <c r="G2043" s="41"/>
      <c r="H2043" s="21" t="s">
        <v>22</v>
      </c>
      <c r="I2043" s="41" t="s">
        <v>103</v>
      </c>
      <c r="J2043" s="21" t="s">
        <v>94</v>
      </c>
      <c r="K2043" s="203" t="s">
        <v>210</v>
      </c>
      <c r="L2043" s="55"/>
      <c r="M2043" s="219">
        <v>0</v>
      </c>
      <c r="N2043" s="219">
        <v>500</v>
      </c>
      <c r="O2043" s="217">
        <f t="shared" si="31"/>
        <v>45032.849999999627</v>
      </c>
    </row>
    <row r="2044" spans="1:15" ht="22.05" hidden="1" customHeight="1" x14ac:dyDescent="0.2">
      <c r="A2044" s="216">
        <v>45750</v>
      </c>
      <c r="B2044" s="20" t="s">
        <v>185</v>
      </c>
      <c r="C2044" s="41">
        <v>54636</v>
      </c>
      <c r="D2044" s="22"/>
      <c r="E2044" s="55" t="s">
        <v>2757</v>
      </c>
      <c r="F2044" s="20" t="s">
        <v>79</v>
      </c>
      <c r="G2044" s="41"/>
      <c r="H2044" s="21" t="s">
        <v>22</v>
      </c>
      <c r="I2044" s="41" t="s">
        <v>103</v>
      </c>
      <c r="J2044" s="21" t="s">
        <v>95</v>
      </c>
      <c r="K2044" s="203" t="s">
        <v>153</v>
      </c>
      <c r="L2044" s="55"/>
      <c r="M2044" s="219">
        <v>0</v>
      </c>
      <c r="N2044" s="219">
        <v>500</v>
      </c>
      <c r="O2044" s="217">
        <f t="shared" si="31"/>
        <v>44532.849999999627</v>
      </c>
    </row>
    <row r="2045" spans="1:15" ht="22.05" hidden="1" customHeight="1" x14ac:dyDescent="0.2">
      <c r="A2045" s="216">
        <v>45750</v>
      </c>
      <c r="B2045" s="20" t="s">
        <v>185</v>
      </c>
      <c r="C2045" s="41">
        <v>54637</v>
      </c>
      <c r="D2045" s="22"/>
      <c r="E2045" s="55" t="s">
        <v>2758</v>
      </c>
      <c r="F2045" s="20" t="s">
        <v>79</v>
      </c>
      <c r="G2045" s="41"/>
      <c r="H2045" s="21" t="s">
        <v>22</v>
      </c>
      <c r="I2045" s="41" t="s">
        <v>54</v>
      </c>
      <c r="J2045" s="21" t="s">
        <v>44</v>
      </c>
      <c r="K2045" s="203" t="s">
        <v>412</v>
      </c>
      <c r="L2045" s="55"/>
      <c r="M2045" s="219">
        <v>0</v>
      </c>
      <c r="N2045" s="219">
        <v>1568.85</v>
      </c>
      <c r="O2045" s="217">
        <f t="shared" si="31"/>
        <v>42963.999999999629</v>
      </c>
    </row>
    <row r="2046" spans="1:15" ht="22.05" hidden="1" customHeight="1" x14ac:dyDescent="0.2">
      <c r="A2046" s="216">
        <v>45750</v>
      </c>
      <c r="B2046" s="20" t="s">
        <v>185</v>
      </c>
      <c r="C2046" s="41">
        <v>54638</v>
      </c>
      <c r="D2046" s="22"/>
      <c r="E2046" s="49" t="s">
        <v>157</v>
      </c>
      <c r="F2046" s="20" t="s">
        <v>79</v>
      </c>
      <c r="G2046" s="41"/>
      <c r="H2046" s="21" t="s">
        <v>22</v>
      </c>
      <c r="I2046" s="41" t="s">
        <v>103</v>
      </c>
      <c r="J2046" s="21" t="s">
        <v>60</v>
      </c>
      <c r="K2046" s="203" t="s">
        <v>135</v>
      </c>
      <c r="L2046" s="55"/>
      <c r="M2046" s="219">
        <v>0</v>
      </c>
      <c r="N2046" s="219">
        <v>550</v>
      </c>
      <c r="O2046" s="217">
        <f t="shared" si="31"/>
        <v>42413.999999999629</v>
      </c>
    </row>
    <row r="2047" spans="1:15" ht="22.05" hidden="1" customHeight="1" x14ac:dyDescent="0.2">
      <c r="A2047" s="216">
        <v>45750</v>
      </c>
      <c r="B2047" s="20" t="s">
        <v>185</v>
      </c>
      <c r="C2047" s="41">
        <v>54639</v>
      </c>
      <c r="D2047" s="22"/>
      <c r="E2047" s="55" t="s">
        <v>270</v>
      </c>
      <c r="F2047" s="20" t="s">
        <v>79</v>
      </c>
      <c r="G2047" s="41"/>
      <c r="H2047" s="21" t="s">
        <v>22</v>
      </c>
      <c r="I2047" s="41" t="s">
        <v>54</v>
      </c>
      <c r="J2047" s="21" t="s">
        <v>64</v>
      </c>
      <c r="K2047" s="304" t="s">
        <v>241</v>
      </c>
      <c r="L2047" s="55"/>
      <c r="M2047" s="219">
        <v>0</v>
      </c>
      <c r="N2047" s="219">
        <v>1500</v>
      </c>
      <c r="O2047" s="217">
        <f t="shared" si="31"/>
        <v>40913.999999999629</v>
      </c>
    </row>
    <row r="2048" spans="1:15" ht="22.05" hidden="1" customHeight="1" x14ac:dyDescent="0.2">
      <c r="A2048" s="216">
        <v>45750</v>
      </c>
      <c r="B2048" s="20" t="s">
        <v>185</v>
      </c>
      <c r="C2048" s="41">
        <v>54640</v>
      </c>
      <c r="D2048" s="22"/>
      <c r="E2048" s="55" t="s">
        <v>2759</v>
      </c>
      <c r="F2048" s="20" t="s">
        <v>79</v>
      </c>
      <c r="G2048" s="41"/>
      <c r="H2048" s="21" t="s">
        <v>22</v>
      </c>
      <c r="I2048" s="41" t="s">
        <v>54</v>
      </c>
      <c r="J2048" s="21" t="s">
        <v>63</v>
      </c>
      <c r="K2048" s="203" t="s">
        <v>141</v>
      </c>
      <c r="L2048" s="55"/>
      <c r="M2048" s="219">
        <v>0</v>
      </c>
      <c r="N2048" s="219">
        <v>2941</v>
      </c>
      <c r="O2048" s="217">
        <f t="shared" si="31"/>
        <v>37972.999999999629</v>
      </c>
    </row>
    <row r="2049" spans="1:17" ht="22.05" hidden="1" customHeight="1" x14ac:dyDescent="0.2">
      <c r="A2049" s="216">
        <v>45750</v>
      </c>
      <c r="B2049" s="20" t="s">
        <v>185</v>
      </c>
      <c r="C2049" s="41">
        <v>54641</v>
      </c>
      <c r="D2049" s="22"/>
      <c r="E2049" s="55" t="s">
        <v>2760</v>
      </c>
      <c r="F2049" s="20" t="s">
        <v>79</v>
      </c>
      <c r="G2049" s="41"/>
      <c r="H2049" s="21" t="s">
        <v>22</v>
      </c>
      <c r="I2049" s="41" t="s">
        <v>103</v>
      </c>
      <c r="J2049" s="21" t="s">
        <v>214</v>
      </c>
      <c r="K2049" s="203" t="s">
        <v>235</v>
      </c>
      <c r="L2049" s="55"/>
      <c r="M2049" s="219">
        <v>0</v>
      </c>
      <c r="N2049" s="219">
        <v>240</v>
      </c>
      <c r="O2049" s="217">
        <f t="shared" si="31"/>
        <v>37732.999999999629</v>
      </c>
    </row>
    <row r="2050" spans="1:17" ht="22.05" hidden="1" customHeight="1" x14ac:dyDescent="0.2">
      <c r="A2050" s="216">
        <v>45750</v>
      </c>
      <c r="B2050" s="20" t="s">
        <v>185</v>
      </c>
      <c r="C2050" s="41">
        <v>54642</v>
      </c>
      <c r="D2050" s="22"/>
      <c r="E2050" s="55" t="s">
        <v>2297</v>
      </c>
      <c r="F2050" s="20" t="s">
        <v>79</v>
      </c>
      <c r="G2050" s="41"/>
      <c r="H2050" s="21" t="s">
        <v>22</v>
      </c>
      <c r="I2050" s="41" t="s">
        <v>103</v>
      </c>
      <c r="J2050" s="21" t="s">
        <v>94</v>
      </c>
      <c r="K2050" s="203" t="s">
        <v>140</v>
      </c>
      <c r="L2050" s="55"/>
      <c r="M2050" s="219">
        <v>0</v>
      </c>
      <c r="N2050" s="219">
        <v>1445</v>
      </c>
      <c r="O2050" s="217">
        <f t="shared" si="31"/>
        <v>36287.999999999629</v>
      </c>
    </row>
    <row r="2051" spans="1:17" ht="22.05" hidden="1" customHeight="1" x14ac:dyDescent="0.2">
      <c r="A2051" s="216">
        <v>45750</v>
      </c>
      <c r="B2051" s="20" t="s">
        <v>185</v>
      </c>
      <c r="C2051" s="41">
        <v>54643</v>
      </c>
      <c r="D2051" s="22"/>
      <c r="E2051" s="55" t="s">
        <v>2761</v>
      </c>
      <c r="F2051" s="20" t="s">
        <v>79</v>
      </c>
      <c r="G2051" s="41"/>
      <c r="H2051" s="21" t="s">
        <v>22</v>
      </c>
      <c r="I2051" s="41" t="s">
        <v>103</v>
      </c>
      <c r="J2051" s="21" t="s">
        <v>94</v>
      </c>
      <c r="K2051" s="203" t="s">
        <v>464</v>
      </c>
      <c r="L2051" s="55"/>
      <c r="M2051" s="219">
        <v>0</v>
      </c>
      <c r="N2051" s="219">
        <v>1500</v>
      </c>
      <c r="O2051" s="217">
        <f t="shared" si="31"/>
        <v>34787.999999999629</v>
      </c>
    </row>
    <row r="2052" spans="1:17" ht="22.05" hidden="1" customHeight="1" x14ac:dyDescent="0.2">
      <c r="A2052" s="216">
        <v>45750</v>
      </c>
      <c r="B2052" s="20" t="s">
        <v>185</v>
      </c>
      <c r="C2052" s="41">
        <v>54644</v>
      </c>
      <c r="D2052" s="306"/>
      <c r="E2052" s="55" t="s">
        <v>127</v>
      </c>
      <c r="F2052" s="20" t="s">
        <v>79</v>
      </c>
      <c r="G2052" s="41"/>
      <c r="H2052" s="21" t="s">
        <v>22</v>
      </c>
      <c r="I2052" s="41" t="s">
        <v>29</v>
      </c>
      <c r="J2052" s="21" t="s">
        <v>209</v>
      </c>
      <c r="K2052" s="203" t="s">
        <v>412</v>
      </c>
      <c r="L2052" s="55" t="s">
        <v>3081</v>
      </c>
      <c r="M2052" s="219">
        <v>0</v>
      </c>
      <c r="N2052" s="219">
        <v>3000</v>
      </c>
      <c r="O2052" s="217">
        <f t="shared" si="31"/>
        <v>31787.999999999629</v>
      </c>
    </row>
    <row r="2053" spans="1:17" ht="22.05" hidden="1" customHeight="1" x14ac:dyDescent="0.2">
      <c r="A2053" s="216">
        <v>45750</v>
      </c>
      <c r="B2053" s="20" t="s">
        <v>185</v>
      </c>
      <c r="C2053" s="41">
        <v>54645</v>
      </c>
      <c r="D2053" s="22"/>
      <c r="E2053" s="55" t="s">
        <v>1012</v>
      </c>
      <c r="F2053" s="20" t="s">
        <v>79</v>
      </c>
      <c r="G2053" s="41"/>
      <c r="H2053" s="21" t="s">
        <v>22</v>
      </c>
      <c r="I2053" s="21" t="s">
        <v>80</v>
      </c>
      <c r="J2053" s="21" t="s">
        <v>67</v>
      </c>
      <c r="K2053" s="203" t="s">
        <v>445</v>
      </c>
      <c r="L2053" s="55"/>
      <c r="M2053" s="219">
        <v>0</v>
      </c>
      <c r="N2053" s="219">
        <v>1528</v>
      </c>
      <c r="O2053" s="217">
        <f t="shared" si="31"/>
        <v>30259.999999999629</v>
      </c>
    </row>
    <row r="2054" spans="1:17" ht="22.05" hidden="1" customHeight="1" x14ac:dyDescent="0.2">
      <c r="A2054" s="216">
        <v>45750</v>
      </c>
      <c r="B2054" s="20" t="s">
        <v>185</v>
      </c>
      <c r="C2054" s="41">
        <v>54646</v>
      </c>
      <c r="D2054" s="22"/>
      <c r="E2054" s="55" t="s">
        <v>154</v>
      </c>
      <c r="F2054" s="20" t="s">
        <v>79</v>
      </c>
      <c r="G2054" s="41"/>
      <c r="H2054" s="21" t="s">
        <v>22</v>
      </c>
      <c r="I2054" s="41" t="s">
        <v>103</v>
      </c>
      <c r="J2054" s="21" t="s">
        <v>219</v>
      </c>
      <c r="K2054" s="203" t="s">
        <v>1241</v>
      </c>
      <c r="L2054" s="55"/>
      <c r="M2054" s="219">
        <v>0</v>
      </c>
      <c r="N2054" s="219">
        <v>340</v>
      </c>
      <c r="O2054" s="217">
        <f t="shared" si="31"/>
        <v>29919.999999999629</v>
      </c>
    </row>
    <row r="2055" spans="1:17" ht="22.05" hidden="1" customHeight="1" x14ac:dyDescent="0.2">
      <c r="A2055" s="216">
        <v>45750</v>
      </c>
      <c r="B2055" s="20" t="s">
        <v>185</v>
      </c>
      <c r="C2055" s="41">
        <v>54647</v>
      </c>
      <c r="D2055" s="22"/>
      <c r="E2055" s="55" t="s">
        <v>131</v>
      </c>
      <c r="F2055" s="20" t="s">
        <v>79</v>
      </c>
      <c r="G2055" s="41"/>
      <c r="H2055" s="21" t="s">
        <v>22</v>
      </c>
      <c r="I2055" s="21" t="s">
        <v>103</v>
      </c>
      <c r="J2055" s="21" t="s">
        <v>214</v>
      </c>
      <c r="K2055" s="203" t="s">
        <v>132</v>
      </c>
      <c r="L2055" s="55"/>
      <c r="M2055" s="219">
        <v>0</v>
      </c>
      <c r="N2055" s="219">
        <v>400</v>
      </c>
      <c r="O2055" s="217">
        <f t="shared" ref="O2055:O2118" si="32">O2054+M2055-N2055</f>
        <v>29519.999999999629</v>
      </c>
    </row>
    <row r="2056" spans="1:17" ht="22.05" hidden="1" customHeight="1" x14ac:dyDescent="0.2">
      <c r="A2056" s="216">
        <v>45750</v>
      </c>
      <c r="B2056" s="20" t="s">
        <v>185</v>
      </c>
      <c r="C2056" s="41">
        <v>54648</v>
      </c>
      <c r="D2056" s="22"/>
      <c r="E2056" s="55" t="s">
        <v>2407</v>
      </c>
      <c r="F2056" s="20" t="s">
        <v>79</v>
      </c>
      <c r="G2056" s="41"/>
      <c r="H2056" s="21" t="s">
        <v>22</v>
      </c>
      <c r="I2056" s="41" t="s">
        <v>103</v>
      </c>
      <c r="J2056" s="21" t="s">
        <v>94</v>
      </c>
      <c r="K2056" s="203" t="s">
        <v>210</v>
      </c>
      <c r="L2056" s="55"/>
      <c r="M2056" s="219">
        <v>0</v>
      </c>
      <c r="N2056" s="219">
        <v>10356</v>
      </c>
      <c r="O2056" s="217">
        <f t="shared" si="32"/>
        <v>19163.999999999629</v>
      </c>
    </row>
    <row r="2057" spans="1:17" ht="22.05" hidden="1" customHeight="1" x14ac:dyDescent="0.2">
      <c r="A2057" s="216">
        <v>45750</v>
      </c>
      <c r="B2057" s="20" t="s">
        <v>185</v>
      </c>
      <c r="C2057" s="41">
        <v>54649</v>
      </c>
      <c r="D2057" s="22"/>
      <c r="E2057" s="55" t="s">
        <v>2762</v>
      </c>
      <c r="F2057" s="20" t="s">
        <v>79</v>
      </c>
      <c r="G2057" s="41"/>
      <c r="H2057" s="21" t="s">
        <v>22</v>
      </c>
      <c r="I2057" s="41" t="s">
        <v>103</v>
      </c>
      <c r="J2057" s="21" t="s">
        <v>94</v>
      </c>
      <c r="K2057" s="203" t="s">
        <v>210</v>
      </c>
      <c r="L2057" s="55"/>
      <c r="M2057" s="219">
        <v>0</v>
      </c>
      <c r="N2057" s="219">
        <v>600</v>
      </c>
      <c r="O2057" s="217">
        <f t="shared" si="32"/>
        <v>18563.999999999629</v>
      </c>
    </row>
    <row r="2058" spans="1:17" ht="22.05" hidden="1" customHeight="1" x14ac:dyDescent="0.2">
      <c r="A2058" s="216">
        <v>45750</v>
      </c>
      <c r="B2058" s="20" t="s">
        <v>185</v>
      </c>
      <c r="C2058" s="41">
        <v>54650</v>
      </c>
      <c r="D2058" s="308"/>
      <c r="E2058" s="55" t="s">
        <v>2763</v>
      </c>
      <c r="F2058" s="20" t="s">
        <v>79</v>
      </c>
      <c r="G2058" s="41"/>
      <c r="H2058" s="21" t="s">
        <v>21</v>
      </c>
      <c r="I2058" s="41" t="s">
        <v>28</v>
      </c>
      <c r="J2058" s="21" t="s">
        <v>30</v>
      </c>
      <c r="K2058" s="203"/>
      <c r="L2058" s="55"/>
      <c r="M2058" s="219">
        <v>22200</v>
      </c>
      <c r="N2058" s="219">
        <v>0</v>
      </c>
      <c r="O2058" s="217">
        <f t="shared" si="32"/>
        <v>40763.999999999629</v>
      </c>
      <c r="Q2058" s="229"/>
    </row>
    <row r="2059" spans="1:17" ht="22.05" hidden="1" customHeight="1" x14ac:dyDescent="0.2">
      <c r="A2059" s="216">
        <v>45750</v>
      </c>
      <c r="B2059" s="20" t="s">
        <v>185</v>
      </c>
      <c r="C2059" s="41">
        <v>54651</v>
      </c>
      <c r="D2059" s="22"/>
      <c r="E2059" s="55" t="s">
        <v>2764</v>
      </c>
      <c r="F2059" s="20" t="s">
        <v>79</v>
      </c>
      <c r="G2059" s="41"/>
      <c r="H2059" s="21" t="s">
        <v>21</v>
      </c>
      <c r="I2059" s="41" t="s">
        <v>28</v>
      </c>
      <c r="J2059" s="21" t="s">
        <v>199</v>
      </c>
      <c r="K2059" s="203"/>
      <c r="L2059" s="55"/>
      <c r="M2059" s="219">
        <v>26340</v>
      </c>
      <c r="N2059" s="219">
        <v>0</v>
      </c>
      <c r="O2059" s="217">
        <f t="shared" si="32"/>
        <v>67103.999999999622</v>
      </c>
    </row>
    <row r="2060" spans="1:17" ht="22.05" hidden="1" customHeight="1" x14ac:dyDescent="0.2">
      <c r="A2060" s="216">
        <v>45750</v>
      </c>
      <c r="B2060" s="20" t="s">
        <v>185</v>
      </c>
      <c r="C2060" s="41">
        <v>54652</v>
      </c>
      <c r="D2060" s="22"/>
      <c r="E2060" s="55" t="s">
        <v>2315</v>
      </c>
      <c r="F2060" s="20" t="s">
        <v>79</v>
      </c>
      <c r="G2060" s="41"/>
      <c r="H2060" s="21" t="s">
        <v>22</v>
      </c>
      <c r="I2060" s="41" t="s">
        <v>103</v>
      </c>
      <c r="J2060" s="21" t="s">
        <v>94</v>
      </c>
      <c r="K2060" s="203" t="s">
        <v>441</v>
      </c>
      <c r="L2060" s="55"/>
      <c r="M2060" s="219">
        <v>0</v>
      </c>
      <c r="N2060" s="219">
        <v>1000</v>
      </c>
      <c r="O2060" s="217">
        <f t="shared" si="32"/>
        <v>66103.999999999622</v>
      </c>
    </row>
    <row r="2061" spans="1:17" ht="22.05" hidden="1" customHeight="1" x14ac:dyDescent="0.2">
      <c r="A2061" s="216">
        <v>45750</v>
      </c>
      <c r="B2061" s="20" t="s">
        <v>185</v>
      </c>
      <c r="C2061" s="41">
        <v>54653</v>
      </c>
      <c r="D2061" s="22"/>
      <c r="E2061" s="55" t="s">
        <v>2765</v>
      </c>
      <c r="F2061" s="20" t="s">
        <v>79</v>
      </c>
      <c r="G2061" s="41"/>
      <c r="H2061" s="21" t="s">
        <v>22</v>
      </c>
      <c r="I2061" s="21" t="s">
        <v>56</v>
      </c>
      <c r="J2061" s="21" t="s">
        <v>116</v>
      </c>
      <c r="K2061" s="203" t="s">
        <v>2247</v>
      </c>
      <c r="L2061" s="55"/>
      <c r="M2061" s="219">
        <v>0</v>
      </c>
      <c r="N2061" s="219">
        <v>420</v>
      </c>
      <c r="O2061" s="217">
        <f t="shared" si="32"/>
        <v>65683.999999999622</v>
      </c>
    </row>
    <row r="2062" spans="1:17" ht="22.05" hidden="1" customHeight="1" x14ac:dyDescent="0.2">
      <c r="A2062" s="216">
        <v>45750</v>
      </c>
      <c r="B2062" s="20" t="s">
        <v>185</v>
      </c>
      <c r="C2062" s="41">
        <v>54654</v>
      </c>
      <c r="D2062" s="22"/>
      <c r="E2062" s="55" t="s">
        <v>154</v>
      </c>
      <c r="F2062" s="20" t="s">
        <v>79</v>
      </c>
      <c r="G2062" s="41"/>
      <c r="H2062" s="21" t="s">
        <v>22</v>
      </c>
      <c r="I2062" s="41" t="s">
        <v>103</v>
      </c>
      <c r="J2062" s="21" t="s">
        <v>219</v>
      </c>
      <c r="K2062" s="304" t="s">
        <v>1241</v>
      </c>
      <c r="L2062" s="55"/>
      <c r="M2062" s="219">
        <v>0</v>
      </c>
      <c r="N2062" s="219">
        <v>875</v>
      </c>
      <c r="O2062" s="217">
        <f t="shared" si="32"/>
        <v>64808.999999999622</v>
      </c>
    </row>
    <row r="2063" spans="1:17" ht="22.05" hidden="1" customHeight="1" x14ac:dyDescent="0.2">
      <c r="A2063" s="216">
        <v>45751</v>
      </c>
      <c r="B2063" s="20" t="s">
        <v>185</v>
      </c>
      <c r="C2063" s="41">
        <v>54656</v>
      </c>
      <c r="D2063" s="22"/>
      <c r="E2063" s="55" t="s">
        <v>2766</v>
      </c>
      <c r="F2063" s="20" t="s">
        <v>79</v>
      </c>
      <c r="G2063" s="41"/>
      <c r="H2063" s="21" t="s">
        <v>22</v>
      </c>
      <c r="I2063" s="41" t="s">
        <v>103</v>
      </c>
      <c r="J2063" s="21" t="s">
        <v>95</v>
      </c>
      <c r="K2063" s="203" t="s">
        <v>368</v>
      </c>
      <c r="L2063" s="55"/>
      <c r="M2063" s="219">
        <v>0</v>
      </c>
      <c r="N2063" s="219">
        <v>1300</v>
      </c>
      <c r="O2063" s="217">
        <f t="shared" si="32"/>
        <v>63508.999999999622</v>
      </c>
    </row>
    <row r="2064" spans="1:17" ht="22.05" hidden="1" customHeight="1" x14ac:dyDescent="0.2">
      <c r="A2064" s="216">
        <v>45751</v>
      </c>
      <c r="B2064" s="20" t="s">
        <v>185</v>
      </c>
      <c r="C2064" s="41">
        <v>54657</v>
      </c>
      <c r="D2064" s="22"/>
      <c r="E2064" s="49" t="s">
        <v>996</v>
      </c>
      <c r="F2064" s="20" t="s">
        <v>79</v>
      </c>
      <c r="G2064" s="41"/>
      <c r="H2064" s="21" t="s">
        <v>22</v>
      </c>
      <c r="I2064" s="41" t="s">
        <v>103</v>
      </c>
      <c r="J2064" s="21" t="s">
        <v>95</v>
      </c>
      <c r="K2064" s="203" t="s">
        <v>210</v>
      </c>
      <c r="L2064" s="55"/>
      <c r="M2064" s="219">
        <v>0</v>
      </c>
      <c r="N2064" s="219">
        <v>1950</v>
      </c>
      <c r="O2064" s="217">
        <f t="shared" si="32"/>
        <v>61558.999999999622</v>
      </c>
    </row>
    <row r="2065" spans="1:15" ht="22.05" hidden="1" customHeight="1" x14ac:dyDescent="0.2">
      <c r="A2065" s="216">
        <v>45751</v>
      </c>
      <c r="B2065" s="20" t="s">
        <v>185</v>
      </c>
      <c r="C2065" s="41">
        <v>54658</v>
      </c>
      <c r="D2065" s="22"/>
      <c r="E2065" s="55" t="s">
        <v>2767</v>
      </c>
      <c r="F2065" s="20" t="s">
        <v>79</v>
      </c>
      <c r="G2065" s="41"/>
      <c r="H2065" s="21" t="s">
        <v>21</v>
      </c>
      <c r="I2065" s="41" t="s">
        <v>28</v>
      </c>
      <c r="J2065" s="21" t="s">
        <v>31</v>
      </c>
      <c r="K2065" s="203"/>
      <c r="L2065" s="55"/>
      <c r="M2065" s="219">
        <v>100000</v>
      </c>
      <c r="N2065" s="219">
        <v>0</v>
      </c>
      <c r="O2065" s="217">
        <f t="shared" si="32"/>
        <v>161558.99999999962</v>
      </c>
    </row>
    <row r="2066" spans="1:15" ht="22.05" hidden="1" customHeight="1" x14ac:dyDescent="0.2">
      <c r="A2066" s="216">
        <v>45751</v>
      </c>
      <c r="B2066" s="20" t="s">
        <v>185</v>
      </c>
      <c r="C2066" s="41">
        <v>54659</v>
      </c>
      <c r="D2066" s="22"/>
      <c r="E2066" s="55" t="s">
        <v>2768</v>
      </c>
      <c r="F2066" s="20" t="s">
        <v>79</v>
      </c>
      <c r="G2066" s="41"/>
      <c r="H2066" s="21" t="s">
        <v>22</v>
      </c>
      <c r="I2066" s="21" t="s">
        <v>54</v>
      </c>
      <c r="J2066" s="21" t="s">
        <v>32</v>
      </c>
      <c r="K2066" s="203" t="s">
        <v>141</v>
      </c>
      <c r="L2066" s="55"/>
      <c r="M2066" s="219">
        <v>0</v>
      </c>
      <c r="N2066" s="219">
        <v>92000</v>
      </c>
      <c r="O2066" s="217">
        <f t="shared" si="32"/>
        <v>69558.999999999622</v>
      </c>
    </row>
    <row r="2067" spans="1:15" ht="22.05" hidden="1" customHeight="1" x14ac:dyDescent="0.2">
      <c r="A2067" s="216">
        <v>45751</v>
      </c>
      <c r="B2067" s="20" t="s">
        <v>185</v>
      </c>
      <c r="C2067" s="41">
        <v>54660</v>
      </c>
      <c r="D2067" s="22"/>
      <c r="E2067" s="55" t="s">
        <v>2769</v>
      </c>
      <c r="F2067" s="20" t="s">
        <v>79</v>
      </c>
      <c r="G2067" s="41"/>
      <c r="H2067" s="21" t="s">
        <v>22</v>
      </c>
      <c r="I2067" s="41" t="s">
        <v>54</v>
      </c>
      <c r="J2067" s="21" t="s">
        <v>32</v>
      </c>
      <c r="K2067" s="203" t="s">
        <v>141</v>
      </c>
      <c r="L2067" s="55"/>
      <c r="M2067" s="219">
        <v>0</v>
      </c>
      <c r="N2067" s="219">
        <v>3000</v>
      </c>
      <c r="O2067" s="217">
        <f t="shared" si="32"/>
        <v>66558.999999999622</v>
      </c>
    </row>
    <row r="2068" spans="1:15" ht="22.05" hidden="1" customHeight="1" x14ac:dyDescent="0.2">
      <c r="A2068" s="216">
        <v>45751</v>
      </c>
      <c r="B2068" s="20" t="s">
        <v>185</v>
      </c>
      <c r="C2068" s="41">
        <v>54661</v>
      </c>
      <c r="D2068" s="22"/>
      <c r="E2068" s="55" t="s">
        <v>1535</v>
      </c>
      <c r="F2068" s="20" t="s">
        <v>79</v>
      </c>
      <c r="G2068" s="41"/>
      <c r="H2068" s="21" t="s">
        <v>22</v>
      </c>
      <c r="I2068" s="41" t="s">
        <v>54</v>
      </c>
      <c r="J2068" s="21" t="s">
        <v>32</v>
      </c>
      <c r="K2068" s="203" t="s">
        <v>2786</v>
      </c>
      <c r="L2068" s="55"/>
      <c r="M2068" s="219">
        <v>0</v>
      </c>
      <c r="N2068" s="219">
        <v>3000</v>
      </c>
      <c r="O2068" s="217">
        <f t="shared" si="32"/>
        <v>63558.999999999622</v>
      </c>
    </row>
    <row r="2069" spans="1:15" ht="22.05" hidden="1" customHeight="1" x14ac:dyDescent="0.2">
      <c r="A2069" s="216">
        <v>45751</v>
      </c>
      <c r="B2069" s="20" t="s">
        <v>185</v>
      </c>
      <c r="C2069" s="41">
        <v>54662</v>
      </c>
      <c r="D2069" s="22"/>
      <c r="E2069" s="55" t="s">
        <v>2770</v>
      </c>
      <c r="F2069" s="20" t="s">
        <v>79</v>
      </c>
      <c r="G2069" s="41"/>
      <c r="H2069" s="21" t="s">
        <v>22</v>
      </c>
      <c r="I2069" s="41" t="s">
        <v>54</v>
      </c>
      <c r="J2069" s="21" t="s">
        <v>64</v>
      </c>
      <c r="K2069" s="203" t="s">
        <v>141</v>
      </c>
      <c r="L2069" s="55"/>
      <c r="M2069" s="219">
        <v>0</v>
      </c>
      <c r="N2069" s="219">
        <v>4000</v>
      </c>
      <c r="O2069" s="217">
        <f t="shared" si="32"/>
        <v>59558.999999999622</v>
      </c>
    </row>
    <row r="2070" spans="1:15" ht="22.05" hidden="1" customHeight="1" x14ac:dyDescent="0.2">
      <c r="A2070" s="216">
        <v>45751</v>
      </c>
      <c r="B2070" s="20" t="s">
        <v>185</v>
      </c>
      <c r="C2070" s="41">
        <v>54663</v>
      </c>
      <c r="D2070" s="22"/>
      <c r="E2070" s="55" t="s">
        <v>802</v>
      </c>
      <c r="F2070" s="20" t="s">
        <v>79</v>
      </c>
      <c r="G2070" s="41"/>
      <c r="H2070" s="21" t="s">
        <v>22</v>
      </c>
      <c r="I2070" s="41" t="s">
        <v>103</v>
      </c>
      <c r="J2070" s="21" t="s">
        <v>96</v>
      </c>
      <c r="K2070" s="203" t="s">
        <v>134</v>
      </c>
      <c r="L2070" s="55"/>
      <c r="M2070" s="219">
        <v>0</v>
      </c>
      <c r="N2070" s="219">
        <v>600</v>
      </c>
      <c r="O2070" s="217">
        <f t="shared" si="32"/>
        <v>58958.999999999622</v>
      </c>
    </row>
    <row r="2071" spans="1:15" ht="22.05" hidden="1" customHeight="1" x14ac:dyDescent="0.2">
      <c r="A2071" s="216">
        <v>45751</v>
      </c>
      <c r="B2071" s="20" t="s">
        <v>185</v>
      </c>
      <c r="C2071" s="41">
        <v>54664</v>
      </c>
      <c r="D2071" s="22"/>
      <c r="E2071" s="55" t="s">
        <v>2771</v>
      </c>
      <c r="F2071" s="20" t="s">
        <v>79</v>
      </c>
      <c r="G2071" s="41"/>
      <c r="H2071" s="21" t="s">
        <v>22</v>
      </c>
      <c r="I2071" s="41" t="s">
        <v>103</v>
      </c>
      <c r="J2071" s="21" t="s">
        <v>96</v>
      </c>
      <c r="K2071" s="203" t="s">
        <v>134</v>
      </c>
      <c r="L2071" s="55"/>
      <c r="M2071" s="219">
        <v>0</v>
      </c>
      <c r="N2071" s="219">
        <v>1600</v>
      </c>
      <c r="O2071" s="217">
        <f t="shared" si="32"/>
        <v>57358.999999999622</v>
      </c>
    </row>
    <row r="2072" spans="1:15" ht="22.05" hidden="1" customHeight="1" x14ac:dyDescent="0.2">
      <c r="A2072" s="216">
        <v>45751</v>
      </c>
      <c r="B2072" s="20" t="s">
        <v>185</v>
      </c>
      <c r="C2072" s="41">
        <v>54665</v>
      </c>
      <c r="D2072" s="22"/>
      <c r="E2072" s="55" t="s">
        <v>2214</v>
      </c>
      <c r="F2072" s="20" t="s">
        <v>79</v>
      </c>
      <c r="G2072" s="41"/>
      <c r="H2072" s="21" t="s">
        <v>22</v>
      </c>
      <c r="I2072" s="41" t="s">
        <v>103</v>
      </c>
      <c r="J2072" s="21" t="s">
        <v>94</v>
      </c>
      <c r="K2072" s="203" t="s">
        <v>134</v>
      </c>
      <c r="L2072" s="55"/>
      <c r="M2072" s="219">
        <v>0</v>
      </c>
      <c r="N2072" s="219">
        <v>2000</v>
      </c>
      <c r="O2072" s="217">
        <f t="shared" si="32"/>
        <v>55358.999999999622</v>
      </c>
    </row>
    <row r="2073" spans="1:15" ht="22.05" hidden="1" customHeight="1" x14ac:dyDescent="0.2">
      <c r="A2073" s="216">
        <v>45751</v>
      </c>
      <c r="B2073" s="20" t="s">
        <v>185</v>
      </c>
      <c r="C2073" s="41">
        <v>54666</v>
      </c>
      <c r="D2073" s="22"/>
      <c r="E2073" s="55" t="s">
        <v>2772</v>
      </c>
      <c r="F2073" s="20" t="s">
        <v>79</v>
      </c>
      <c r="G2073" s="41"/>
      <c r="H2073" s="21" t="s">
        <v>21</v>
      </c>
      <c r="I2073" s="41" t="s">
        <v>81</v>
      </c>
      <c r="J2073" s="21" t="s">
        <v>184</v>
      </c>
      <c r="K2073" s="203"/>
      <c r="L2073" s="55"/>
      <c r="M2073" s="219">
        <v>123500</v>
      </c>
      <c r="N2073" s="219">
        <v>0</v>
      </c>
      <c r="O2073" s="217">
        <f t="shared" si="32"/>
        <v>178858.99999999962</v>
      </c>
    </row>
    <row r="2074" spans="1:15" ht="22.05" hidden="1" customHeight="1" x14ac:dyDescent="0.2">
      <c r="A2074" s="216">
        <v>45751</v>
      </c>
      <c r="B2074" s="20" t="s">
        <v>185</v>
      </c>
      <c r="C2074" s="41">
        <v>54667</v>
      </c>
      <c r="D2074" s="22"/>
      <c r="E2074" s="55" t="s">
        <v>1013</v>
      </c>
      <c r="F2074" s="20" t="s">
        <v>79</v>
      </c>
      <c r="G2074" s="41"/>
      <c r="H2074" s="21" t="s">
        <v>21</v>
      </c>
      <c r="I2074" s="41" t="s">
        <v>28</v>
      </c>
      <c r="J2074" s="21" t="s">
        <v>30</v>
      </c>
      <c r="K2074" s="203"/>
      <c r="L2074" s="55"/>
      <c r="M2074" s="219">
        <v>100000</v>
      </c>
      <c r="N2074" s="219">
        <v>0</v>
      </c>
      <c r="O2074" s="217">
        <f t="shared" si="32"/>
        <v>278858.99999999965</v>
      </c>
    </row>
    <row r="2075" spans="1:15" ht="22.05" hidden="1" customHeight="1" x14ac:dyDescent="0.2">
      <c r="A2075" s="216">
        <v>45751</v>
      </c>
      <c r="B2075" s="20" t="s">
        <v>185</v>
      </c>
      <c r="C2075" s="41">
        <v>54668</v>
      </c>
      <c r="D2075" s="22"/>
      <c r="E2075" s="55" t="s">
        <v>2129</v>
      </c>
      <c r="F2075" s="20" t="s">
        <v>79</v>
      </c>
      <c r="G2075" s="41"/>
      <c r="H2075" s="21" t="s">
        <v>22</v>
      </c>
      <c r="I2075" s="41" t="s">
        <v>81</v>
      </c>
      <c r="J2075" s="21" t="s">
        <v>200</v>
      </c>
      <c r="K2075" s="203" t="s">
        <v>122</v>
      </c>
      <c r="L2075" s="55"/>
      <c r="M2075" s="219">
        <v>0</v>
      </c>
      <c r="N2075" s="219">
        <v>5012</v>
      </c>
      <c r="O2075" s="217">
        <f t="shared" si="32"/>
        <v>273846.99999999965</v>
      </c>
    </row>
    <row r="2076" spans="1:15" ht="22.05" hidden="1" customHeight="1" x14ac:dyDescent="0.2">
      <c r="A2076" s="216">
        <v>45751</v>
      </c>
      <c r="B2076" s="20" t="s">
        <v>185</v>
      </c>
      <c r="C2076" s="41">
        <v>54669</v>
      </c>
      <c r="D2076" s="22"/>
      <c r="E2076" s="55" t="s">
        <v>2773</v>
      </c>
      <c r="F2076" s="20" t="s">
        <v>79</v>
      </c>
      <c r="G2076" s="41"/>
      <c r="H2076" s="21" t="s">
        <v>22</v>
      </c>
      <c r="I2076" s="21" t="s">
        <v>54</v>
      </c>
      <c r="J2076" s="21" t="s">
        <v>41</v>
      </c>
      <c r="K2076" s="203" t="s">
        <v>465</v>
      </c>
      <c r="L2076" s="55"/>
      <c r="M2076" s="219">
        <v>0</v>
      </c>
      <c r="N2076" s="219">
        <v>3000</v>
      </c>
      <c r="O2076" s="217">
        <f t="shared" si="32"/>
        <v>270846.99999999965</v>
      </c>
    </row>
    <row r="2077" spans="1:15" ht="22.05" hidden="1" customHeight="1" x14ac:dyDescent="0.2">
      <c r="A2077" s="216">
        <v>45751</v>
      </c>
      <c r="B2077" s="20" t="s">
        <v>185</v>
      </c>
      <c r="C2077" s="41">
        <v>54670</v>
      </c>
      <c r="D2077" s="22"/>
      <c r="E2077" s="55" t="s">
        <v>2774</v>
      </c>
      <c r="F2077" s="20" t="s">
        <v>79</v>
      </c>
      <c r="G2077" s="41"/>
      <c r="H2077" s="21" t="s">
        <v>22</v>
      </c>
      <c r="I2077" s="41" t="s">
        <v>103</v>
      </c>
      <c r="J2077" s="21" t="s">
        <v>102</v>
      </c>
      <c r="K2077" s="203" t="s">
        <v>932</v>
      </c>
      <c r="L2077" s="55"/>
      <c r="M2077" s="219">
        <v>0</v>
      </c>
      <c r="N2077" s="219">
        <v>3000</v>
      </c>
      <c r="O2077" s="217">
        <f t="shared" si="32"/>
        <v>267846.99999999965</v>
      </c>
    </row>
    <row r="2078" spans="1:15" ht="22.05" hidden="1" customHeight="1" x14ac:dyDescent="0.2">
      <c r="A2078" s="216">
        <v>45751</v>
      </c>
      <c r="B2078" s="20" t="s">
        <v>185</v>
      </c>
      <c r="C2078" s="41">
        <v>54671</v>
      </c>
      <c r="D2078" s="22"/>
      <c r="E2078" s="55" t="s">
        <v>2489</v>
      </c>
      <c r="F2078" s="20" t="s">
        <v>79</v>
      </c>
      <c r="G2078" s="41"/>
      <c r="H2078" s="21" t="s">
        <v>22</v>
      </c>
      <c r="I2078" s="41" t="s">
        <v>103</v>
      </c>
      <c r="J2078" s="21" t="s">
        <v>94</v>
      </c>
      <c r="K2078" s="203" t="s">
        <v>235</v>
      </c>
      <c r="L2078" s="55"/>
      <c r="M2078" s="219">
        <v>0</v>
      </c>
      <c r="N2078" s="219">
        <v>1735</v>
      </c>
      <c r="O2078" s="217">
        <f t="shared" si="32"/>
        <v>266111.99999999965</v>
      </c>
    </row>
    <row r="2079" spans="1:15" ht="22.05" hidden="1" customHeight="1" x14ac:dyDescent="0.2">
      <c r="A2079" s="216">
        <v>45751</v>
      </c>
      <c r="B2079" s="20" t="s">
        <v>185</v>
      </c>
      <c r="C2079" s="41">
        <v>54672</v>
      </c>
      <c r="D2079" s="22"/>
      <c r="E2079" s="55" t="s">
        <v>2775</v>
      </c>
      <c r="F2079" s="20" t="s">
        <v>79</v>
      </c>
      <c r="G2079" s="41"/>
      <c r="H2079" s="21" t="s">
        <v>22</v>
      </c>
      <c r="I2079" s="41" t="s">
        <v>54</v>
      </c>
      <c r="J2079" s="21" t="s">
        <v>41</v>
      </c>
      <c r="K2079" s="203" t="s">
        <v>465</v>
      </c>
      <c r="L2079" s="55"/>
      <c r="M2079" s="219">
        <v>0</v>
      </c>
      <c r="N2079" s="219">
        <v>3982</v>
      </c>
      <c r="O2079" s="217">
        <f t="shared" si="32"/>
        <v>262129.99999999965</v>
      </c>
    </row>
    <row r="2080" spans="1:15" ht="22.05" hidden="1" customHeight="1" x14ac:dyDescent="0.2">
      <c r="A2080" s="216">
        <v>45751</v>
      </c>
      <c r="B2080" s="20" t="s">
        <v>185</v>
      </c>
      <c r="C2080" s="41">
        <v>54673</v>
      </c>
      <c r="D2080" s="22"/>
      <c r="E2080" s="55" t="s">
        <v>2776</v>
      </c>
      <c r="F2080" s="20" t="s">
        <v>79</v>
      </c>
      <c r="G2080" s="41"/>
      <c r="H2080" s="21" t="s">
        <v>22</v>
      </c>
      <c r="I2080" s="41" t="s">
        <v>55</v>
      </c>
      <c r="J2080" s="21" t="s">
        <v>261</v>
      </c>
      <c r="K2080" s="203" t="s">
        <v>2787</v>
      </c>
      <c r="L2080" s="55"/>
      <c r="M2080" s="219">
        <v>0</v>
      </c>
      <c r="N2080" s="219">
        <v>5000</v>
      </c>
      <c r="O2080" s="217">
        <f t="shared" si="32"/>
        <v>257129.99999999965</v>
      </c>
    </row>
    <row r="2081" spans="1:15" ht="22.05" hidden="1" customHeight="1" x14ac:dyDescent="0.2">
      <c r="A2081" s="216">
        <v>45751</v>
      </c>
      <c r="B2081" s="20" t="s">
        <v>185</v>
      </c>
      <c r="C2081" s="41">
        <v>54674</v>
      </c>
      <c r="D2081" s="22"/>
      <c r="E2081" s="55" t="s">
        <v>2777</v>
      </c>
      <c r="F2081" s="20" t="s">
        <v>79</v>
      </c>
      <c r="G2081" s="41"/>
      <c r="H2081" s="21" t="s">
        <v>22</v>
      </c>
      <c r="I2081" s="41" t="s">
        <v>55</v>
      </c>
      <c r="J2081" s="21" t="s">
        <v>73</v>
      </c>
      <c r="K2081" s="203" t="s">
        <v>2788</v>
      </c>
      <c r="L2081" s="55"/>
      <c r="M2081" s="219">
        <v>0</v>
      </c>
      <c r="N2081" s="219">
        <v>9265</v>
      </c>
      <c r="O2081" s="217">
        <f t="shared" si="32"/>
        <v>247864.99999999965</v>
      </c>
    </row>
    <row r="2082" spans="1:15" ht="22.05" hidden="1" customHeight="1" x14ac:dyDescent="0.2">
      <c r="A2082" s="216">
        <v>45751</v>
      </c>
      <c r="B2082" s="20" t="s">
        <v>185</v>
      </c>
      <c r="C2082" s="41">
        <v>54675</v>
      </c>
      <c r="D2082" s="22"/>
      <c r="E2082" s="55" t="s">
        <v>2778</v>
      </c>
      <c r="F2082" s="20" t="s">
        <v>79</v>
      </c>
      <c r="G2082" s="41"/>
      <c r="H2082" s="21" t="s">
        <v>22</v>
      </c>
      <c r="I2082" s="21" t="s">
        <v>55</v>
      </c>
      <c r="J2082" s="21" t="s">
        <v>73</v>
      </c>
      <c r="K2082" s="203" t="s">
        <v>140</v>
      </c>
      <c r="L2082" s="55"/>
      <c r="M2082" s="219">
        <v>0</v>
      </c>
      <c r="N2082" s="219">
        <v>1500</v>
      </c>
      <c r="O2082" s="217">
        <f t="shared" si="32"/>
        <v>246364.99999999965</v>
      </c>
    </row>
    <row r="2083" spans="1:15" ht="22.05" hidden="1" customHeight="1" x14ac:dyDescent="0.2">
      <c r="A2083" s="216">
        <v>45751</v>
      </c>
      <c r="B2083" s="20" t="s">
        <v>185</v>
      </c>
      <c r="C2083" s="41">
        <v>54676</v>
      </c>
      <c r="D2083" s="22"/>
      <c r="E2083" s="55" t="s">
        <v>376</v>
      </c>
      <c r="F2083" s="20" t="s">
        <v>79</v>
      </c>
      <c r="G2083" s="41"/>
      <c r="H2083" s="21" t="s">
        <v>22</v>
      </c>
      <c r="I2083" s="41" t="s">
        <v>54</v>
      </c>
      <c r="J2083" s="21" t="s">
        <v>41</v>
      </c>
      <c r="K2083" s="203" t="s">
        <v>387</v>
      </c>
      <c r="L2083" s="55"/>
      <c r="M2083" s="219">
        <v>0</v>
      </c>
      <c r="N2083" s="219">
        <v>2400</v>
      </c>
      <c r="O2083" s="217">
        <f t="shared" si="32"/>
        <v>243964.99999999965</v>
      </c>
    </row>
    <row r="2084" spans="1:15" ht="22.05" hidden="1" customHeight="1" x14ac:dyDescent="0.2">
      <c r="A2084" s="216">
        <v>45751</v>
      </c>
      <c r="B2084" s="20" t="s">
        <v>185</v>
      </c>
      <c r="C2084" s="41">
        <v>54677</v>
      </c>
      <c r="D2084" s="22"/>
      <c r="E2084" s="55" t="s">
        <v>2779</v>
      </c>
      <c r="F2084" s="20" t="s">
        <v>79</v>
      </c>
      <c r="G2084" s="41"/>
      <c r="H2084" s="21" t="s">
        <v>22</v>
      </c>
      <c r="I2084" s="41" t="s">
        <v>56</v>
      </c>
      <c r="J2084" s="21" t="s">
        <v>116</v>
      </c>
      <c r="K2084" s="203" t="s">
        <v>441</v>
      </c>
      <c r="L2084" s="55"/>
      <c r="M2084" s="219">
        <v>0</v>
      </c>
      <c r="N2084" s="219">
        <v>600</v>
      </c>
      <c r="O2084" s="217">
        <f t="shared" si="32"/>
        <v>243364.99999999965</v>
      </c>
    </row>
    <row r="2085" spans="1:15" ht="22.05" hidden="1" customHeight="1" x14ac:dyDescent="0.2">
      <c r="A2085" s="216">
        <v>45751</v>
      </c>
      <c r="B2085" s="20" t="s">
        <v>185</v>
      </c>
      <c r="C2085" s="41">
        <v>54678</v>
      </c>
      <c r="D2085" s="22"/>
      <c r="E2085" s="55" t="s">
        <v>2780</v>
      </c>
      <c r="F2085" s="20" t="s">
        <v>79</v>
      </c>
      <c r="G2085" s="41"/>
      <c r="H2085" s="21" t="s">
        <v>22</v>
      </c>
      <c r="I2085" s="41" t="s">
        <v>56</v>
      </c>
      <c r="J2085" s="21" t="s">
        <v>116</v>
      </c>
      <c r="K2085" s="203" t="s">
        <v>2789</v>
      </c>
      <c r="L2085" s="55"/>
      <c r="M2085" s="219">
        <v>0</v>
      </c>
      <c r="N2085" s="219">
        <v>7500</v>
      </c>
      <c r="O2085" s="217">
        <f t="shared" si="32"/>
        <v>235864.99999999965</v>
      </c>
    </row>
    <row r="2086" spans="1:15" ht="22.05" hidden="1" customHeight="1" x14ac:dyDescent="0.2">
      <c r="A2086" s="216">
        <v>45751</v>
      </c>
      <c r="B2086" s="20" t="s">
        <v>185</v>
      </c>
      <c r="C2086" s="41">
        <v>54679</v>
      </c>
      <c r="D2086" s="22"/>
      <c r="E2086" s="55" t="s">
        <v>158</v>
      </c>
      <c r="F2086" s="20" t="s">
        <v>79</v>
      </c>
      <c r="G2086" s="41"/>
      <c r="H2086" s="21" t="s">
        <v>22</v>
      </c>
      <c r="I2086" s="41" t="s">
        <v>56</v>
      </c>
      <c r="J2086" s="21" t="s">
        <v>116</v>
      </c>
      <c r="K2086" s="203" t="s">
        <v>139</v>
      </c>
      <c r="L2086" s="55"/>
      <c r="M2086" s="219">
        <v>0</v>
      </c>
      <c r="N2086" s="219">
        <v>900</v>
      </c>
      <c r="O2086" s="217">
        <f t="shared" si="32"/>
        <v>234964.99999999965</v>
      </c>
    </row>
    <row r="2087" spans="1:15" ht="22.05" hidden="1" customHeight="1" x14ac:dyDescent="0.2">
      <c r="A2087" s="216">
        <v>45751</v>
      </c>
      <c r="B2087" s="20" t="s">
        <v>185</v>
      </c>
      <c r="C2087" s="41">
        <v>54680</v>
      </c>
      <c r="D2087" s="22"/>
      <c r="E2087" s="55" t="s">
        <v>128</v>
      </c>
      <c r="F2087" s="20" t="s">
        <v>79</v>
      </c>
      <c r="G2087" s="41"/>
      <c r="H2087" s="21" t="s">
        <v>22</v>
      </c>
      <c r="I2087" s="41" t="s">
        <v>56</v>
      </c>
      <c r="J2087" s="21" t="s">
        <v>116</v>
      </c>
      <c r="K2087" s="203" t="s">
        <v>129</v>
      </c>
      <c r="L2087" s="55"/>
      <c r="M2087" s="219">
        <v>0</v>
      </c>
      <c r="N2087" s="219">
        <v>40</v>
      </c>
      <c r="O2087" s="217">
        <f t="shared" si="32"/>
        <v>234924.99999999965</v>
      </c>
    </row>
    <row r="2088" spans="1:15" ht="22.05" hidden="1" customHeight="1" x14ac:dyDescent="0.2">
      <c r="A2088" s="216">
        <v>45751</v>
      </c>
      <c r="B2088" s="20" t="s">
        <v>185</v>
      </c>
      <c r="C2088" s="41">
        <v>54681</v>
      </c>
      <c r="D2088" s="22"/>
      <c r="E2088" s="55" t="s">
        <v>154</v>
      </c>
      <c r="F2088" s="20" t="s">
        <v>79</v>
      </c>
      <c r="G2088" s="41"/>
      <c r="H2088" s="21" t="s">
        <v>22</v>
      </c>
      <c r="I2088" s="41" t="s">
        <v>103</v>
      </c>
      <c r="J2088" s="21" t="s">
        <v>219</v>
      </c>
      <c r="K2088" s="203" t="s">
        <v>1241</v>
      </c>
      <c r="L2088" s="55"/>
      <c r="M2088" s="219">
        <v>0</v>
      </c>
      <c r="N2088" s="219">
        <v>420</v>
      </c>
      <c r="O2088" s="217">
        <f t="shared" si="32"/>
        <v>234504.99999999965</v>
      </c>
    </row>
    <row r="2089" spans="1:15" ht="22.05" hidden="1" customHeight="1" x14ac:dyDescent="0.2">
      <c r="A2089" s="216">
        <v>45751</v>
      </c>
      <c r="B2089" s="20" t="s">
        <v>185</v>
      </c>
      <c r="C2089" s="41">
        <v>54682</v>
      </c>
      <c r="D2089" s="22"/>
      <c r="E2089" s="55" t="s">
        <v>2781</v>
      </c>
      <c r="F2089" s="20" t="s">
        <v>79</v>
      </c>
      <c r="G2089" s="41"/>
      <c r="H2089" s="21" t="s">
        <v>21</v>
      </c>
      <c r="I2089" s="41" t="s">
        <v>81</v>
      </c>
      <c r="J2089" s="21" t="s">
        <v>180</v>
      </c>
      <c r="K2089" s="203"/>
      <c r="L2089" s="55"/>
      <c r="M2089" s="219">
        <v>300000</v>
      </c>
      <c r="N2089" s="219">
        <v>0</v>
      </c>
      <c r="O2089" s="217">
        <f t="shared" si="32"/>
        <v>534504.99999999965</v>
      </c>
    </row>
    <row r="2090" spans="1:15" ht="22.05" hidden="1" customHeight="1" x14ac:dyDescent="0.2">
      <c r="A2090" s="216">
        <v>45751</v>
      </c>
      <c r="B2090" s="20" t="s">
        <v>185</v>
      </c>
      <c r="C2090" s="41">
        <v>54683</v>
      </c>
      <c r="D2090" s="22"/>
      <c r="E2090" s="55" t="s">
        <v>2782</v>
      </c>
      <c r="F2090" s="20" t="s">
        <v>79</v>
      </c>
      <c r="G2090" s="41"/>
      <c r="H2090" s="21" t="s">
        <v>21</v>
      </c>
      <c r="I2090" s="41" t="s">
        <v>81</v>
      </c>
      <c r="J2090" s="21" t="s">
        <v>183</v>
      </c>
      <c r="K2090" s="203"/>
      <c r="L2090" s="55"/>
      <c r="M2090" s="219">
        <v>250000</v>
      </c>
      <c r="N2090" s="219">
        <v>0</v>
      </c>
      <c r="O2090" s="217">
        <f t="shared" si="32"/>
        <v>784504.99999999965</v>
      </c>
    </row>
    <row r="2091" spans="1:15" ht="22.05" hidden="1" customHeight="1" x14ac:dyDescent="0.2">
      <c r="A2091" s="216">
        <v>45751</v>
      </c>
      <c r="B2091" s="20" t="s">
        <v>185</v>
      </c>
      <c r="C2091" s="41">
        <v>54684</v>
      </c>
      <c r="D2091" s="22"/>
      <c r="E2091" s="55" t="s">
        <v>2783</v>
      </c>
      <c r="F2091" s="20" t="s">
        <v>79</v>
      </c>
      <c r="G2091" s="41"/>
      <c r="H2091" s="21" t="s">
        <v>21</v>
      </c>
      <c r="I2091" s="41" t="s">
        <v>81</v>
      </c>
      <c r="J2091" s="21" t="s">
        <v>182</v>
      </c>
      <c r="K2091" s="203"/>
      <c r="L2091" s="55"/>
      <c r="M2091" s="219">
        <v>170000</v>
      </c>
      <c r="N2091" s="219">
        <v>0</v>
      </c>
      <c r="O2091" s="217">
        <f t="shared" si="32"/>
        <v>954504.99999999965</v>
      </c>
    </row>
    <row r="2092" spans="1:15" ht="22.05" hidden="1" customHeight="1" x14ac:dyDescent="0.2">
      <c r="A2092" s="216">
        <v>45751</v>
      </c>
      <c r="B2092" s="20" t="s">
        <v>185</v>
      </c>
      <c r="C2092" s="41">
        <v>54685</v>
      </c>
      <c r="D2092" s="22"/>
      <c r="E2092" s="55" t="s">
        <v>2784</v>
      </c>
      <c r="F2092" s="20" t="s">
        <v>79</v>
      </c>
      <c r="G2092" s="41"/>
      <c r="H2092" s="21" t="s">
        <v>22</v>
      </c>
      <c r="I2092" s="41" t="s">
        <v>103</v>
      </c>
      <c r="J2092" s="21" t="s">
        <v>94</v>
      </c>
      <c r="K2092" s="203" t="s">
        <v>210</v>
      </c>
      <c r="L2092" s="55"/>
      <c r="M2092" s="219">
        <v>0</v>
      </c>
      <c r="N2092" s="219">
        <v>7770</v>
      </c>
      <c r="O2092" s="217">
        <f t="shared" si="32"/>
        <v>946734.99999999965</v>
      </c>
    </row>
    <row r="2093" spans="1:15" ht="22.05" hidden="1" customHeight="1" x14ac:dyDescent="0.2">
      <c r="A2093" s="216">
        <v>45751</v>
      </c>
      <c r="B2093" s="20" t="s">
        <v>185</v>
      </c>
      <c r="C2093" s="41">
        <v>54686</v>
      </c>
      <c r="D2093" s="22"/>
      <c r="E2093" s="55" t="s">
        <v>2785</v>
      </c>
      <c r="F2093" s="20" t="s">
        <v>79</v>
      </c>
      <c r="G2093" s="41"/>
      <c r="H2093" s="21" t="s">
        <v>22</v>
      </c>
      <c r="I2093" s="41" t="s">
        <v>56</v>
      </c>
      <c r="J2093" s="21" t="s">
        <v>116</v>
      </c>
      <c r="K2093" s="203" t="s">
        <v>408</v>
      </c>
      <c r="L2093" s="55"/>
      <c r="M2093" s="219">
        <v>0</v>
      </c>
      <c r="N2093" s="219">
        <v>100</v>
      </c>
      <c r="O2093" s="217">
        <f t="shared" si="32"/>
        <v>946634.99999999965</v>
      </c>
    </row>
    <row r="2094" spans="1:15" ht="22.05" hidden="1" customHeight="1" x14ac:dyDescent="0.2">
      <c r="A2094" s="216">
        <v>45751</v>
      </c>
      <c r="B2094" s="20" t="s">
        <v>185</v>
      </c>
      <c r="C2094" s="41">
        <v>54687</v>
      </c>
      <c r="D2094" s="22"/>
      <c r="E2094" s="55" t="s">
        <v>2408</v>
      </c>
      <c r="F2094" s="20" t="s">
        <v>79</v>
      </c>
      <c r="G2094" s="41"/>
      <c r="H2094" s="21" t="s">
        <v>22</v>
      </c>
      <c r="I2094" s="41" t="s">
        <v>103</v>
      </c>
      <c r="J2094" s="21" t="s">
        <v>94</v>
      </c>
      <c r="K2094" s="304" t="s">
        <v>1405</v>
      </c>
      <c r="L2094" s="55"/>
      <c r="M2094" s="219">
        <v>0</v>
      </c>
      <c r="N2094" s="219">
        <v>1500</v>
      </c>
      <c r="O2094" s="217">
        <f t="shared" si="32"/>
        <v>945134.99999999965</v>
      </c>
    </row>
    <row r="2095" spans="1:15" ht="22.05" hidden="1" customHeight="1" x14ac:dyDescent="0.2">
      <c r="A2095" s="216">
        <v>45752</v>
      </c>
      <c r="B2095" s="20" t="s">
        <v>185</v>
      </c>
      <c r="C2095" s="41">
        <v>54689</v>
      </c>
      <c r="D2095" s="22"/>
      <c r="E2095" s="55" t="s">
        <v>531</v>
      </c>
      <c r="F2095" s="20" t="s">
        <v>79</v>
      </c>
      <c r="G2095" s="41"/>
      <c r="H2095" s="21" t="s">
        <v>22</v>
      </c>
      <c r="I2095" s="41" t="s">
        <v>53</v>
      </c>
      <c r="J2095" s="21" t="s">
        <v>112</v>
      </c>
      <c r="K2095" s="203" t="s">
        <v>231</v>
      </c>
      <c r="L2095" s="55"/>
      <c r="M2095" s="219">
        <v>0</v>
      </c>
      <c r="N2095" s="219">
        <v>42400</v>
      </c>
      <c r="O2095" s="217">
        <f t="shared" si="32"/>
        <v>902734.99999999965</v>
      </c>
    </row>
    <row r="2096" spans="1:15" ht="22.05" hidden="1" customHeight="1" x14ac:dyDescent="0.2">
      <c r="A2096" s="216">
        <v>45752</v>
      </c>
      <c r="B2096" s="20" t="s">
        <v>185</v>
      </c>
      <c r="C2096" s="41">
        <v>54690</v>
      </c>
      <c r="D2096" s="22"/>
      <c r="E2096" s="55" t="s">
        <v>2790</v>
      </c>
      <c r="F2096" s="20" t="s">
        <v>79</v>
      </c>
      <c r="G2096" s="41"/>
      <c r="H2096" s="21" t="s">
        <v>22</v>
      </c>
      <c r="I2096" s="21" t="s">
        <v>54</v>
      </c>
      <c r="J2096" s="21" t="s">
        <v>61</v>
      </c>
      <c r="K2096" s="203" t="s">
        <v>972</v>
      </c>
      <c r="L2096" s="55"/>
      <c r="M2096" s="219">
        <v>0</v>
      </c>
      <c r="N2096" s="219">
        <v>2750</v>
      </c>
      <c r="O2096" s="217">
        <f t="shared" si="32"/>
        <v>899984.99999999965</v>
      </c>
    </row>
    <row r="2097" spans="1:15" ht="22.05" hidden="1" customHeight="1" x14ac:dyDescent="0.2">
      <c r="A2097" s="216">
        <v>45752</v>
      </c>
      <c r="B2097" s="20" t="s">
        <v>185</v>
      </c>
      <c r="C2097" s="41">
        <v>54691</v>
      </c>
      <c r="D2097" s="22"/>
      <c r="E2097" s="55" t="s">
        <v>204</v>
      </c>
      <c r="F2097" s="20" t="s">
        <v>79</v>
      </c>
      <c r="G2097" s="41"/>
      <c r="H2097" s="21" t="s">
        <v>22</v>
      </c>
      <c r="I2097" s="41" t="s">
        <v>56</v>
      </c>
      <c r="J2097" s="21" t="s">
        <v>212</v>
      </c>
      <c r="K2097" s="203" t="s">
        <v>2811</v>
      </c>
      <c r="L2097" s="55"/>
      <c r="M2097" s="219">
        <v>0</v>
      </c>
      <c r="N2097" s="219">
        <v>1000</v>
      </c>
      <c r="O2097" s="217">
        <f t="shared" si="32"/>
        <v>898984.99999999965</v>
      </c>
    </row>
    <row r="2098" spans="1:15" ht="22.05" hidden="1" customHeight="1" x14ac:dyDescent="0.2">
      <c r="A2098" s="216">
        <v>45752</v>
      </c>
      <c r="B2098" s="20" t="s">
        <v>185</v>
      </c>
      <c r="C2098" s="41">
        <v>54692</v>
      </c>
      <c r="D2098" s="22"/>
      <c r="E2098" s="55" t="s">
        <v>2791</v>
      </c>
      <c r="F2098" s="20" t="s">
        <v>79</v>
      </c>
      <c r="G2098" s="41"/>
      <c r="H2098" s="21" t="s">
        <v>22</v>
      </c>
      <c r="I2098" s="41" t="s">
        <v>54</v>
      </c>
      <c r="J2098" s="21" t="s">
        <v>44</v>
      </c>
      <c r="K2098" s="304" t="s">
        <v>2811</v>
      </c>
      <c r="L2098" s="55"/>
      <c r="M2098" s="219">
        <v>0</v>
      </c>
      <c r="N2098" s="219">
        <v>1000</v>
      </c>
      <c r="O2098" s="217">
        <f t="shared" si="32"/>
        <v>897984.99999999965</v>
      </c>
    </row>
    <row r="2099" spans="1:15" ht="22.05" hidden="1" customHeight="1" x14ac:dyDescent="0.2">
      <c r="A2099" s="216">
        <v>45752</v>
      </c>
      <c r="B2099" s="20" t="s">
        <v>185</v>
      </c>
      <c r="C2099" s="41">
        <v>54693</v>
      </c>
      <c r="D2099" s="22"/>
      <c r="E2099" s="55" t="s">
        <v>2048</v>
      </c>
      <c r="F2099" s="20" t="s">
        <v>79</v>
      </c>
      <c r="G2099" s="41"/>
      <c r="H2099" s="21" t="s">
        <v>22</v>
      </c>
      <c r="I2099" s="41" t="s">
        <v>54</v>
      </c>
      <c r="J2099" s="21" t="s">
        <v>64</v>
      </c>
      <c r="K2099" s="203" t="s">
        <v>465</v>
      </c>
      <c r="L2099" s="55"/>
      <c r="M2099" s="219">
        <v>0</v>
      </c>
      <c r="N2099" s="219">
        <v>20000</v>
      </c>
      <c r="O2099" s="217">
        <f t="shared" si="32"/>
        <v>877984.99999999965</v>
      </c>
    </row>
    <row r="2100" spans="1:15" ht="22.05" hidden="1" customHeight="1" x14ac:dyDescent="0.2">
      <c r="A2100" s="216">
        <v>45752</v>
      </c>
      <c r="B2100" s="20" t="s">
        <v>185</v>
      </c>
      <c r="C2100" s="41">
        <v>54694</v>
      </c>
      <c r="D2100" s="22"/>
      <c r="E2100" s="55" t="s">
        <v>2792</v>
      </c>
      <c r="F2100" s="20" t="s">
        <v>79</v>
      </c>
      <c r="G2100" s="41"/>
      <c r="H2100" s="21" t="s">
        <v>22</v>
      </c>
      <c r="I2100" s="41" t="s">
        <v>81</v>
      </c>
      <c r="J2100" s="21" t="s">
        <v>200</v>
      </c>
      <c r="K2100" s="203" t="s">
        <v>413</v>
      </c>
      <c r="L2100" s="55"/>
      <c r="M2100" s="219">
        <v>0</v>
      </c>
      <c r="N2100" s="219">
        <v>327000</v>
      </c>
      <c r="O2100" s="217">
        <f t="shared" si="32"/>
        <v>550984.99999999965</v>
      </c>
    </row>
    <row r="2101" spans="1:15" ht="22.05" hidden="1" customHeight="1" x14ac:dyDescent="0.2">
      <c r="A2101" s="216">
        <v>45752</v>
      </c>
      <c r="B2101" s="20" t="s">
        <v>185</v>
      </c>
      <c r="C2101" s="41">
        <v>54695</v>
      </c>
      <c r="D2101" s="22"/>
      <c r="E2101" s="55" t="s">
        <v>2793</v>
      </c>
      <c r="F2101" s="20" t="s">
        <v>79</v>
      </c>
      <c r="G2101" s="41"/>
      <c r="H2101" s="21" t="s">
        <v>22</v>
      </c>
      <c r="I2101" s="41" t="s">
        <v>103</v>
      </c>
      <c r="J2101" s="21" t="s">
        <v>94</v>
      </c>
      <c r="K2101" s="203" t="s">
        <v>413</v>
      </c>
      <c r="L2101" s="55"/>
      <c r="M2101" s="219">
        <v>0</v>
      </c>
      <c r="N2101" s="219">
        <v>1000</v>
      </c>
      <c r="O2101" s="217">
        <f t="shared" si="32"/>
        <v>549984.99999999965</v>
      </c>
    </row>
    <row r="2102" spans="1:15" ht="22.05" hidden="1" customHeight="1" x14ac:dyDescent="0.2">
      <c r="A2102" s="216">
        <v>45752</v>
      </c>
      <c r="B2102" s="20" t="s">
        <v>185</v>
      </c>
      <c r="C2102" s="41">
        <v>54696</v>
      </c>
      <c r="D2102" s="22"/>
      <c r="E2102" s="55" t="s">
        <v>2794</v>
      </c>
      <c r="F2102" s="20" t="s">
        <v>79</v>
      </c>
      <c r="G2102" s="41"/>
      <c r="H2102" s="21" t="s">
        <v>22</v>
      </c>
      <c r="I2102" s="41" t="s">
        <v>103</v>
      </c>
      <c r="J2102" s="21" t="s">
        <v>93</v>
      </c>
      <c r="K2102" s="203" t="s">
        <v>122</v>
      </c>
      <c r="L2102" s="55"/>
      <c r="M2102" s="219">
        <v>0</v>
      </c>
      <c r="N2102" s="219">
        <v>400</v>
      </c>
      <c r="O2102" s="217">
        <f t="shared" si="32"/>
        <v>549584.99999999965</v>
      </c>
    </row>
    <row r="2103" spans="1:15" ht="22.05" hidden="1" customHeight="1" x14ac:dyDescent="0.2">
      <c r="A2103" s="216">
        <v>45752</v>
      </c>
      <c r="B2103" s="20" t="s">
        <v>185</v>
      </c>
      <c r="C2103" s="41">
        <v>54697</v>
      </c>
      <c r="D2103" s="22"/>
      <c r="E2103" s="55" t="s">
        <v>2795</v>
      </c>
      <c r="F2103" s="20" t="s">
        <v>79</v>
      </c>
      <c r="G2103" s="41"/>
      <c r="H2103" s="21" t="s">
        <v>22</v>
      </c>
      <c r="I2103" s="41" t="s">
        <v>103</v>
      </c>
      <c r="J2103" s="21" t="s">
        <v>219</v>
      </c>
      <c r="K2103" s="203" t="s">
        <v>2812</v>
      </c>
      <c r="L2103" s="55"/>
      <c r="M2103" s="219">
        <v>0</v>
      </c>
      <c r="N2103" s="219">
        <v>450</v>
      </c>
      <c r="O2103" s="217">
        <f t="shared" si="32"/>
        <v>549134.99999999965</v>
      </c>
    </row>
    <row r="2104" spans="1:15" ht="22.05" hidden="1" customHeight="1" x14ac:dyDescent="0.2">
      <c r="A2104" s="216">
        <v>45752</v>
      </c>
      <c r="B2104" s="20" t="s">
        <v>185</v>
      </c>
      <c r="C2104" s="41">
        <v>54698</v>
      </c>
      <c r="D2104" s="22"/>
      <c r="E2104" s="55" t="s">
        <v>2796</v>
      </c>
      <c r="F2104" s="20" t="s">
        <v>79</v>
      </c>
      <c r="G2104" s="41"/>
      <c r="H2104" s="21" t="s">
        <v>22</v>
      </c>
      <c r="I2104" s="41" t="s">
        <v>103</v>
      </c>
      <c r="J2104" s="21" t="s">
        <v>94</v>
      </c>
      <c r="K2104" s="203" t="s">
        <v>133</v>
      </c>
      <c r="L2104" s="55"/>
      <c r="M2104" s="219">
        <v>0</v>
      </c>
      <c r="N2104" s="219">
        <v>1500</v>
      </c>
      <c r="O2104" s="217">
        <f t="shared" si="32"/>
        <v>547634.99999999965</v>
      </c>
    </row>
    <row r="2105" spans="1:15" ht="22.05" hidden="1" customHeight="1" x14ac:dyDescent="0.2">
      <c r="A2105" s="216">
        <v>45752</v>
      </c>
      <c r="B2105" s="20" t="s">
        <v>185</v>
      </c>
      <c r="C2105" s="41">
        <v>54699</v>
      </c>
      <c r="D2105" s="22"/>
      <c r="E2105" s="55" t="s">
        <v>2797</v>
      </c>
      <c r="F2105" s="20" t="s">
        <v>79</v>
      </c>
      <c r="G2105" s="41"/>
      <c r="H2105" s="21" t="s">
        <v>22</v>
      </c>
      <c r="I2105" s="41" t="s">
        <v>103</v>
      </c>
      <c r="J2105" s="21" t="s">
        <v>60</v>
      </c>
      <c r="K2105" s="203" t="s">
        <v>133</v>
      </c>
      <c r="L2105" s="55"/>
      <c r="M2105" s="219">
        <v>0</v>
      </c>
      <c r="N2105" s="219">
        <v>3053</v>
      </c>
      <c r="O2105" s="217">
        <f t="shared" si="32"/>
        <v>544581.99999999965</v>
      </c>
    </row>
    <row r="2106" spans="1:15" ht="22.05" hidden="1" customHeight="1" x14ac:dyDescent="0.2">
      <c r="A2106" s="216">
        <v>45752</v>
      </c>
      <c r="B2106" s="20" t="s">
        <v>185</v>
      </c>
      <c r="C2106" s="41">
        <v>54700</v>
      </c>
      <c r="D2106" s="22"/>
      <c r="E2106" s="55" t="s">
        <v>2798</v>
      </c>
      <c r="F2106" s="20" t="s">
        <v>79</v>
      </c>
      <c r="G2106" s="41"/>
      <c r="H2106" s="21" t="s">
        <v>22</v>
      </c>
      <c r="I2106" s="21" t="s">
        <v>54</v>
      </c>
      <c r="J2106" s="21" t="s">
        <v>64</v>
      </c>
      <c r="K2106" s="203" t="s">
        <v>2813</v>
      </c>
      <c r="L2106" s="55"/>
      <c r="M2106" s="219">
        <v>0</v>
      </c>
      <c r="N2106" s="219">
        <v>10700</v>
      </c>
      <c r="O2106" s="217">
        <f t="shared" si="32"/>
        <v>533881.99999999965</v>
      </c>
    </row>
    <row r="2107" spans="1:15" ht="22.05" hidden="1" customHeight="1" x14ac:dyDescent="0.2">
      <c r="A2107" s="216">
        <v>45752</v>
      </c>
      <c r="B2107" s="20" t="s">
        <v>185</v>
      </c>
      <c r="C2107" s="41">
        <v>54701</v>
      </c>
      <c r="D2107" s="22"/>
      <c r="E2107" s="55" t="s">
        <v>353</v>
      </c>
      <c r="F2107" s="20" t="s">
        <v>79</v>
      </c>
      <c r="G2107" s="41"/>
      <c r="H2107" s="21" t="s">
        <v>22</v>
      </c>
      <c r="I2107" s="41" t="s">
        <v>54</v>
      </c>
      <c r="J2107" s="21" t="s">
        <v>64</v>
      </c>
      <c r="K2107" s="203" t="s">
        <v>241</v>
      </c>
      <c r="L2107" s="55"/>
      <c r="M2107" s="219">
        <v>0</v>
      </c>
      <c r="N2107" s="219">
        <v>1200</v>
      </c>
      <c r="O2107" s="217">
        <f t="shared" si="32"/>
        <v>532681.99999999965</v>
      </c>
    </row>
    <row r="2108" spans="1:15" ht="22.05" hidden="1" customHeight="1" x14ac:dyDescent="0.2">
      <c r="A2108" s="216">
        <v>45752</v>
      </c>
      <c r="B2108" s="20" t="s">
        <v>185</v>
      </c>
      <c r="C2108" s="41">
        <v>54702</v>
      </c>
      <c r="D2108" s="22"/>
      <c r="E2108" s="55" t="s">
        <v>158</v>
      </c>
      <c r="F2108" s="20" t="s">
        <v>79</v>
      </c>
      <c r="G2108" s="41"/>
      <c r="H2108" s="21" t="s">
        <v>22</v>
      </c>
      <c r="I2108" s="21" t="s">
        <v>56</v>
      </c>
      <c r="J2108" s="21" t="s">
        <v>116</v>
      </c>
      <c r="K2108" s="203" t="s">
        <v>139</v>
      </c>
      <c r="L2108" s="55"/>
      <c r="M2108" s="219">
        <v>0</v>
      </c>
      <c r="N2108" s="219">
        <v>610</v>
      </c>
      <c r="O2108" s="217">
        <f t="shared" si="32"/>
        <v>532071.99999999965</v>
      </c>
    </row>
    <row r="2109" spans="1:15" ht="22.05" hidden="1" customHeight="1" x14ac:dyDescent="0.2">
      <c r="A2109" s="216">
        <v>45752</v>
      </c>
      <c r="B2109" s="20" t="s">
        <v>185</v>
      </c>
      <c r="C2109" s="41">
        <v>54703</v>
      </c>
      <c r="D2109" s="22"/>
      <c r="E2109" s="55" t="s">
        <v>2799</v>
      </c>
      <c r="F2109" s="20" t="s">
        <v>79</v>
      </c>
      <c r="G2109" s="41"/>
      <c r="H2109" s="21" t="s">
        <v>22</v>
      </c>
      <c r="I2109" s="41" t="s">
        <v>53</v>
      </c>
      <c r="J2109" s="21" t="s">
        <v>113</v>
      </c>
      <c r="K2109" s="203" t="s">
        <v>1255</v>
      </c>
      <c r="L2109" s="55"/>
      <c r="M2109" s="219">
        <v>0</v>
      </c>
      <c r="N2109" s="219">
        <v>1000</v>
      </c>
      <c r="O2109" s="217">
        <f t="shared" si="32"/>
        <v>531071.99999999965</v>
      </c>
    </row>
    <row r="2110" spans="1:15" ht="22.05" hidden="1" customHeight="1" x14ac:dyDescent="0.2">
      <c r="A2110" s="216">
        <v>45752</v>
      </c>
      <c r="B2110" s="20" t="s">
        <v>185</v>
      </c>
      <c r="C2110" s="41">
        <v>54704</v>
      </c>
      <c r="D2110" s="22"/>
      <c r="E2110" s="55" t="s">
        <v>127</v>
      </c>
      <c r="F2110" s="20" t="s">
        <v>79</v>
      </c>
      <c r="G2110" s="41"/>
      <c r="H2110" s="21" t="s">
        <v>22</v>
      </c>
      <c r="I2110" s="41" t="s">
        <v>54</v>
      </c>
      <c r="J2110" s="21" t="s">
        <v>61</v>
      </c>
      <c r="K2110" s="203" t="s">
        <v>2814</v>
      </c>
      <c r="L2110" s="55"/>
      <c r="M2110" s="219">
        <v>0</v>
      </c>
      <c r="N2110" s="219">
        <v>20000</v>
      </c>
      <c r="O2110" s="217">
        <f t="shared" si="32"/>
        <v>511071.99999999965</v>
      </c>
    </row>
    <row r="2111" spans="1:15" ht="22.05" hidden="1" customHeight="1" x14ac:dyDescent="0.2">
      <c r="A2111" s="216">
        <v>45752</v>
      </c>
      <c r="B2111" s="20" t="s">
        <v>185</v>
      </c>
      <c r="C2111" s="41">
        <v>54705</v>
      </c>
      <c r="D2111" s="22"/>
      <c r="E2111" s="55" t="s">
        <v>2800</v>
      </c>
      <c r="F2111" s="20" t="s">
        <v>79</v>
      </c>
      <c r="G2111" s="41"/>
      <c r="H2111" s="21" t="s">
        <v>22</v>
      </c>
      <c r="I2111" s="41" t="s">
        <v>103</v>
      </c>
      <c r="J2111" s="21" t="s">
        <v>214</v>
      </c>
      <c r="K2111" s="203" t="s">
        <v>464</v>
      </c>
      <c r="L2111" s="219"/>
      <c r="M2111" s="219">
        <v>0</v>
      </c>
      <c r="N2111" s="219">
        <v>200</v>
      </c>
      <c r="O2111" s="217">
        <f t="shared" si="32"/>
        <v>510871.99999999965</v>
      </c>
    </row>
    <row r="2112" spans="1:15" ht="22.05" hidden="1" customHeight="1" x14ac:dyDescent="0.2">
      <c r="A2112" s="216">
        <v>45752</v>
      </c>
      <c r="B2112" s="20" t="s">
        <v>185</v>
      </c>
      <c r="C2112" s="41">
        <v>54706</v>
      </c>
      <c r="D2112" s="22"/>
      <c r="E2112" s="55" t="s">
        <v>396</v>
      </c>
      <c r="F2112" s="20" t="s">
        <v>79</v>
      </c>
      <c r="G2112" s="41"/>
      <c r="H2112" s="21" t="s">
        <v>22</v>
      </c>
      <c r="I2112" s="41" t="s">
        <v>54</v>
      </c>
      <c r="J2112" s="21" t="s">
        <v>64</v>
      </c>
      <c r="K2112" s="203" t="s">
        <v>2815</v>
      </c>
      <c r="L2112" s="219"/>
      <c r="M2112" s="219">
        <v>0</v>
      </c>
      <c r="N2112" s="219">
        <v>10500</v>
      </c>
      <c r="O2112" s="217">
        <f t="shared" si="32"/>
        <v>500371.99999999965</v>
      </c>
    </row>
    <row r="2113" spans="1:15" ht="22.05" hidden="1" customHeight="1" x14ac:dyDescent="0.2">
      <c r="A2113" s="216">
        <v>45752</v>
      </c>
      <c r="B2113" s="20" t="s">
        <v>185</v>
      </c>
      <c r="C2113" s="41">
        <v>54707</v>
      </c>
      <c r="D2113" s="22"/>
      <c r="E2113" s="55" t="s">
        <v>1607</v>
      </c>
      <c r="F2113" s="20" t="s">
        <v>79</v>
      </c>
      <c r="G2113" s="41"/>
      <c r="H2113" s="21" t="s">
        <v>22</v>
      </c>
      <c r="I2113" s="41" t="s">
        <v>103</v>
      </c>
      <c r="J2113" s="21" t="s">
        <v>94</v>
      </c>
      <c r="K2113" s="203" t="s">
        <v>122</v>
      </c>
      <c r="L2113" s="219"/>
      <c r="M2113" s="219">
        <v>0</v>
      </c>
      <c r="N2113" s="219">
        <v>500</v>
      </c>
      <c r="O2113" s="217">
        <f t="shared" si="32"/>
        <v>499871.99999999965</v>
      </c>
    </row>
    <row r="2114" spans="1:15" ht="22.05" hidden="1" customHeight="1" x14ac:dyDescent="0.2">
      <c r="A2114" s="216">
        <v>45752</v>
      </c>
      <c r="B2114" s="20" t="s">
        <v>185</v>
      </c>
      <c r="C2114" s="41">
        <v>54708</v>
      </c>
      <c r="D2114" s="22"/>
      <c r="E2114" s="55" t="s">
        <v>2801</v>
      </c>
      <c r="F2114" s="20" t="s">
        <v>79</v>
      </c>
      <c r="G2114" s="41"/>
      <c r="H2114" s="21" t="s">
        <v>22</v>
      </c>
      <c r="I2114" s="41" t="s">
        <v>103</v>
      </c>
      <c r="J2114" s="21" t="s">
        <v>94</v>
      </c>
      <c r="K2114" s="203" t="s">
        <v>210</v>
      </c>
      <c r="L2114" s="55"/>
      <c r="M2114" s="219">
        <v>0</v>
      </c>
      <c r="N2114" s="219">
        <v>12895</v>
      </c>
      <c r="O2114" s="217">
        <f t="shared" si="32"/>
        <v>486976.99999999965</v>
      </c>
    </row>
    <row r="2115" spans="1:15" ht="22.05" hidden="1" customHeight="1" x14ac:dyDescent="0.2">
      <c r="A2115" s="216">
        <v>45752</v>
      </c>
      <c r="B2115" s="20" t="s">
        <v>185</v>
      </c>
      <c r="C2115" s="41">
        <v>54709</v>
      </c>
      <c r="D2115" s="22"/>
      <c r="E2115" s="55" t="s">
        <v>2802</v>
      </c>
      <c r="F2115" s="20" t="s">
        <v>79</v>
      </c>
      <c r="G2115" s="41"/>
      <c r="H2115" s="21" t="s">
        <v>22</v>
      </c>
      <c r="I2115" s="21" t="s">
        <v>103</v>
      </c>
      <c r="J2115" s="21" t="s">
        <v>94</v>
      </c>
      <c r="K2115" s="203" t="s">
        <v>210</v>
      </c>
      <c r="L2115" s="55"/>
      <c r="M2115" s="219">
        <v>0</v>
      </c>
      <c r="N2115" s="219">
        <v>750</v>
      </c>
      <c r="O2115" s="217">
        <f t="shared" si="32"/>
        <v>486226.99999999965</v>
      </c>
    </row>
    <row r="2116" spans="1:15" ht="22.05" hidden="1" customHeight="1" x14ac:dyDescent="0.2">
      <c r="A2116" s="216">
        <v>45752</v>
      </c>
      <c r="B2116" s="20" t="s">
        <v>185</v>
      </c>
      <c r="C2116" s="41">
        <v>54710</v>
      </c>
      <c r="D2116" s="22"/>
      <c r="E2116" s="55" t="s">
        <v>2803</v>
      </c>
      <c r="F2116" s="20" t="s">
        <v>79</v>
      </c>
      <c r="G2116" s="41"/>
      <c r="H2116" s="21" t="s">
        <v>21</v>
      </c>
      <c r="I2116" s="21" t="s">
        <v>28</v>
      </c>
      <c r="J2116" s="21" t="s">
        <v>31</v>
      </c>
      <c r="K2116" s="203"/>
      <c r="L2116" s="55"/>
      <c r="M2116" s="219">
        <v>200000</v>
      </c>
      <c r="N2116" s="219">
        <v>0</v>
      </c>
      <c r="O2116" s="217">
        <f t="shared" si="32"/>
        <v>686226.99999999965</v>
      </c>
    </row>
    <row r="2117" spans="1:15" ht="22.05" hidden="1" customHeight="1" x14ac:dyDescent="0.2">
      <c r="A2117" s="216">
        <v>45752</v>
      </c>
      <c r="B2117" s="20" t="s">
        <v>185</v>
      </c>
      <c r="C2117" s="41">
        <v>54711</v>
      </c>
      <c r="D2117" s="22"/>
      <c r="E2117" s="55" t="s">
        <v>143</v>
      </c>
      <c r="F2117" s="20" t="s">
        <v>79</v>
      </c>
      <c r="G2117" s="41"/>
      <c r="H2117" s="21" t="s">
        <v>22</v>
      </c>
      <c r="I2117" s="41" t="s">
        <v>53</v>
      </c>
      <c r="J2117" s="21" t="s">
        <v>112</v>
      </c>
      <c r="K2117" s="203" t="s">
        <v>416</v>
      </c>
      <c r="L2117" s="55"/>
      <c r="M2117" s="219">
        <v>0</v>
      </c>
      <c r="N2117" s="219">
        <v>37090</v>
      </c>
      <c r="O2117" s="217">
        <f t="shared" si="32"/>
        <v>649136.99999999965</v>
      </c>
    </row>
    <row r="2118" spans="1:15" ht="22.05" hidden="1" customHeight="1" x14ac:dyDescent="0.2">
      <c r="A2118" s="216">
        <v>45752</v>
      </c>
      <c r="B2118" s="20" t="s">
        <v>185</v>
      </c>
      <c r="C2118" s="41">
        <v>54712</v>
      </c>
      <c r="D2118" s="22"/>
      <c r="E2118" s="55" t="s">
        <v>143</v>
      </c>
      <c r="F2118" s="20" t="s">
        <v>79</v>
      </c>
      <c r="G2118" s="41"/>
      <c r="H2118" s="21" t="s">
        <v>22</v>
      </c>
      <c r="I2118" s="21" t="s">
        <v>53</v>
      </c>
      <c r="J2118" s="21" t="s">
        <v>112</v>
      </c>
      <c r="K2118" s="203" t="s">
        <v>1703</v>
      </c>
      <c r="L2118" s="55"/>
      <c r="M2118" s="219">
        <v>0</v>
      </c>
      <c r="N2118" s="219">
        <v>14200</v>
      </c>
      <c r="O2118" s="217">
        <f t="shared" si="32"/>
        <v>634936.99999999965</v>
      </c>
    </row>
    <row r="2119" spans="1:15" ht="22.05" hidden="1" customHeight="1" x14ac:dyDescent="0.2">
      <c r="A2119" s="216">
        <v>45752</v>
      </c>
      <c r="B2119" s="20" t="s">
        <v>185</v>
      </c>
      <c r="C2119" s="41">
        <v>54713</v>
      </c>
      <c r="D2119" s="22"/>
      <c r="E2119" s="55" t="s">
        <v>143</v>
      </c>
      <c r="F2119" s="20" t="s">
        <v>79</v>
      </c>
      <c r="G2119" s="41"/>
      <c r="H2119" s="21" t="s">
        <v>22</v>
      </c>
      <c r="I2119" s="41" t="s">
        <v>53</v>
      </c>
      <c r="J2119" s="21" t="s">
        <v>112</v>
      </c>
      <c r="K2119" s="203" t="s">
        <v>147</v>
      </c>
      <c r="L2119" s="55"/>
      <c r="M2119" s="219">
        <v>0</v>
      </c>
      <c r="N2119" s="219">
        <v>4845</v>
      </c>
      <c r="O2119" s="217">
        <f t="shared" ref="O2119:O2190" si="33">O2118+M2119-N2119</f>
        <v>630091.99999999965</v>
      </c>
    </row>
    <row r="2120" spans="1:15" ht="22.05" hidden="1" customHeight="1" x14ac:dyDescent="0.2">
      <c r="A2120" s="216">
        <v>45752</v>
      </c>
      <c r="B2120" s="20" t="s">
        <v>185</v>
      </c>
      <c r="C2120" s="41">
        <v>54714</v>
      </c>
      <c r="D2120" s="22"/>
      <c r="E2120" s="55" t="s">
        <v>143</v>
      </c>
      <c r="F2120" s="20" t="s">
        <v>79</v>
      </c>
      <c r="G2120" s="41"/>
      <c r="H2120" s="21" t="s">
        <v>22</v>
      </c>
      <c r="I2120" s="21" t="s">
        <v>53</v>
      </c>
      <c r="J2120" s="21" t="s">
        <v>112</v>
      </c>
      <c r="K2120" s="203" t="s">
        <v>1589</v>
      </c>
      <c r="L2120" s="55"/>
      <c r="M2120" s="219">
        <v>0</v>
      </c>
      <c r="N2120" s="219">
        <v>19900</v>
      </c>
      <c r="O2120" s="217">
        <f t="shared" si="33"/>
        <v>610191.99999999965</v>
      </c>
    </row>
    <row r="2121" spans="1:15" ht="22.05" hidden="1" customHeight="1" x14ac:dyDescent="0.2">
      <c r="A2121" s="216">
        <v>45752</v>
      </c>
      <c r="B2121" s="20" t="s">
        <v>185</v>
      </c>
      <c r="C2121" s="41">
        <v>54715</v>
      </c>
      <c r="D2121" s="22"/>
      <c r="E2121" s="55" t="s">
        <v>143</v>
      </c>
      <c r="F2121" s="20" t="s">
        <v>79</v>
      </c>
      <c r="G2121" s="41"/>
      <c r="H2121" s="21" t="s">
        <v>22</v>
      </c>
      <c r="I2121" s="21" t="s">
        <v>53</v>
      </c>
      <c r="J2121" s="21" t="s">
        <v>112</v>
      </c>
      <c r="K2121" s="203" t="s">
        <v>1702</v>
      </c>
      <c r="L2121" s="55"/>
      <c r="M2121" s="219">
        <v>0</v>
      </c>
      <c r="N2121" s="219">
        <v>24300</v>
      </c>
      <c r="O2121" s="217">
        <f t="shared" si="33"/>
        <v>585891.99999999965</v>
      </c>
    </row>
    <row r="2122" spans="1:15" ht="22.05" hidden="1" customHeight="1" x14ac:dyDescent="0.2">
      <c r="A2122" s="216">
        <v>45752</v>
      </c>
      <c r="B2122" s="20" t="s">
        <v>185</v>
      </c>
      <c r="C2122" s="41">
        <v>54716</v>
      </c>
      <c r="D2122" s="22"/>
      <c r="E2122" s="55" t="s">
        <v>143</v>
      </c>
      <c r="F2122" s="20" t="s">
        <v>79</v>
      </c>
      <c r="G2122" s="41"/>
      <c r="H2122" s="21" t="s">
        <v>22</v>
      </c>
      <c r="I2122" s="41" t="s">
        <v>53</v>
      </c>
      <c r="J2122" s="316" t="s">
        <v>112</v>
      </c>
      <c r="K2122" s="203" t="s">
        <v>1701</v>
      </c>
      <c r="L2122" s="55"/>
      <c r="M2122" s="219">
        <v>0</v>
      </c>
      <c r="N2122" s="219">
        <v>15900</v>
      </c>
      <c r="O2122" s="217">
        <f t="shared" si="33"/>
        <v>569991.99999999965</v>
      </c>
    </row>
    <row r="2123" spans="1:15" ht="22.05" hidden="1" customHeight="1" x14ac:dyDescent="0.2">
      <c r="A2123" s="216">
        <v>45752</v>
      </c>
      <c r="B2123" s="20" t="s">
        <v>185</v>
      </c>
      <c r="C2123" s="41">
        <v>54717</v>
      </c>
      <c r="D2123" s="22"/>
      <c r="E2123" s="55" t="s">
        <v>143</v>
      </c>
      <c r="F2123" s="20" t="s">
        <v>79</v>
      </c>
      <c r="G2123" s="41"/>
      <c r="H2123" s="21" t="s">
        <v>22</v>
      </c>
      <c r="I2123" s="41" t="s">
        <v>53</v>
      </c>
      <c r="J2123" s="21" t="s">
        <v>114</v>
      </c>
      <c r="K2123" s="203" t="s">
        <v>273</v>
      </c>
      <c r="L2123" s="219"/>
      <c r="M2123" s="219">
        <v>0</v>
      </c>
      <c r="N2123" s="219">
        <v>7567</v>
      </c>
      <c r="O2123" s="217">
        <f t="shared" si="33"/>
        <v>562424.99999999965</v>
      </c>
    </row>
    <row r="2124" spans="1:15" ht="22.05" hidden="1" customHeight="1" x14ac:dyDescent="0.2">
      <c r="A2124" s="216">
        <v>45752</v>
      </c>
      <c r="B2124" s="20" t="s">
        <v>185</v>
      </c>
      <c r="C2124" s="41">
        <v>54718</v>
      </c>
      <c r="D2124" s="22"/>
      <c r="E2124" s="55" t="s">
        <v>143</v>
      </c>
      <c r="F2124" s="20" t="s">
        <v>79</v>
      </c>
      <c r="G2124" s="41"/>
      <c r="H2124" s="21" t="s">
        <v>22</v>
      </c>
      <c r="I2124" s="41" t="s">
        <v>53</v>
      </c>
      <c r="J2124" s="21" t="s">
        <v>112</v>
      </c>
      <c r="K2124" s="203" t="s">
        <v>526</v>
      </c>
      <c r="L2124" s="219"/>
      <c r="M2124" s="219">
        <v>0</v>
      </c>
      <c r="N2124" s="219">
        <v>1562</v>
      </c>
      <c r="O2124" s="217">
        <f t="shared" si="33"/>
        <v>560862.99999999965</v>
      </c>
    </row>
    <row r="2125" spans="1:15" ht="22.05" hidden="1" customHeight="1" x14ac:dyDescent="0.2">
      <c r="A2125" s="216">
        <v>45752</v>
      </c>
      <c r="B2125" s="20" t="s">
        <v>185</v>
      </c>
      <c r="C2125" s="41">
        <v>54719</v>
      </c>
      <c r="D2125" s="22"/>
      <c r="E2125" s="55" t="s">
        <v>143</v>
      </c>
      <c r="F2125" s="20" t="s">
        <v>79</v>
      </c>
      <c r="G2125" s="41"/>
      <c r="H2125" s="21" t="s">
        <v>22</v>
      </c>
      <c r="I2125" s="41" t="s">
        <v>53</v>
      </c>
      <c r="J2125" s="21" t="s">
        <v>114</v>
      </c>
      <c r="K2125" s="203" t="s">
        <v>149</v>
      </c>
      <c r="L2125" s="219"/>
      <c r="M2125" s="219">
        <v>0</v>
      </c>
      <c r="N2125" s="219">
        <v>21200</v>
      </c>
      <c r="O2125" s="217">
        <f t="shared" si="33"/>
        <v>539662.99999999965</v>
      </c>
    </row>
    <row r="2126" spans="1:15" ht="22.05" hidden="1" customHeight="1" x14ac:dyDescent="0.2">
      <c r="A2126" s="216">
        <v>45752</v>
      </c>
      <c r="B2126" s="20" t="s">
        <v>185</v>
      </c>
      <c r="C2126" s="41">
        <v>54720</v>
      </c>
      <c r="D2126" s="22"/>
      <c r="E2126" s="55" t="s">
        <v>402</v>
      </c>
      <c r="F2126" s="20" t="s">
        <v>79</v>
      </c>
      <c r="G2126" s="41"/>
      <c r="H2126" s="21" t="s">
        <v>22</v>
      </c>
      <c r="I2126" s="41" t="s">
        <v>80</v>
      </c>
      <c r="J2126" s="21" t="s">
        <v>66</v>
      </c>
      <c r="K2126" s="203" t="s">
        <v>2816</v>
      </c>
      <c r="L2126" s="201"/>
      <c r="M2126" s="219">
        <v>0</v>
      </c>
      <c r="N2126" s="219">
        <v>600</v>
      </c>
      <c r="O2126" s="217">
        <f t="shared" si="33"/>
        <v>539062.99999999965</v>
      </c>
    </row>
    <row r="2127" spans="1:15" ht="22.05" hidden="1" customHeight="1" x14ac:dyDescent="0.2">
      <c r="A2127" s="216">
        <v>45752</v>
      </c>
      <c r="B2127" s="20" t="s">
        <v>185</v>
      </c>
      <c r="C2127" s="41">
        <v>54721</v>
      </c>
      <c r="D2127" s="22"/>
      <c r="E2127" s="55" t="s">
        <v>2483</v>
      </c>
      <c r="F2127" s="20" t="s">
        <v>79</v>
      </c>
      <c r="G2127" s="41"/>
      <c r="H2127" s="21" t="s">
        <v>22</v>
      </c>
      <c r="I2127" s="21" t="s">
        <v>103</v>
      </c>
      <c r="J2127" s="21" t="s">
        <v>94</v>
      </c>
      <c r="K2127" s="203" t="s">
        <v>134</v>
      </c>
      <c r="L2127" s="55"/>
      <c r="M2127" s="219">
        <v>0</v>
      </c>
      <c r="N2127" s="219">
        <v>1200</v>
      </c>
      <c r="O2127" s="217">
        <f t="shared" si="33"/>
        <v>537862.99999999965</v>
      </c>
    </row>
    <row r="2128" spans="1:15" ht="22.05" hidden="1" customHeight="1" x14ac:dyDescent="0.2">
      <c r="A2128" s="216">
        <v>45752</v>
      </c>
      <c r="B2128" s="20" t="s">
        <v>185</v>
      </c>
      <c r="C2128" s="41">
        <v>54722</v>
      </c>
      <c r="D2128" s="22"/>
      <c r="E2128" s="55" t="s">
        <v>2804</v>
      </c>
      <c r="F2128" s="20" t="s">
        <v>79</v>
      </c>
      <c r="G2128" s="41"/>
      <c r="H2128" s="21" t="s">
        <v>22</v>
      </c>
      <c r="I2128" s="41" t="s">
        <v>103</v>
      </c>
      <c r="J2128" s="21" t="s">
        <v>94</v>
      </c>
      <c r="K2128" s="203" t="s">
        <v>2817</v>
      </c>
      <c r="L2128" s="55"/>
      <c r="M2128" s="219">
        <v>0</v>
      </c>
      <c r="N2128" s="219">
        <v>1500</v>
      </c>
      <c r="O2128" s="217">
        <f t="shared" si="33"/>
        <v>536362.99999999965</v>
      </c>
    </row>
    <row r="2129" spans="1:15" ht="22.05" hidden="1" customHeight="1" x14ac:dyDescent="0.2">
      <c r="A2129" s="216">
        <v>45752</v>
      </c>
      <c r="B2129" s="20" t="s">
        <v>185</v>
      </c>
      <c r="C2129" s="41">
        <v>54723</v>
      </c>
      <c r="D2129" s="22"/>
      <c r="E2129" s="55" t="s">
        <v>143</v>
      </c>
      <c r="F2129" s="20" t="s">
        <v>79</v>
      </c>
      <c r="G2129" s="41"/>
      <c r="H2129" s="21" t="s">
        <v>22</v>
      </c>
      <c r="I2129" s="41" t="s">
        <v>53</v>
      </c>
      <c r="J2129" s="21" t="s">
        <v>112</v>
      </c>
      <c r="K2129" s="203" t="s">
        <v>264</v>
      </c>
      <c r="L2129" s="55"/>
      <c r="M2129" s="219">
        <v>0</v>
      </c>
      <c r="N2129" s="219">
        <v>49364</v>
      </c>
      <c r="O2129" s="217">
        <f t="shared" si="33"/>
        <v>486998.99999999965</v>
      </c>
    </row>
    <row r="2130" spans="1:15" ht="22.05" hidden="1" customHeight="1" x14ac:dyDescent="0.2">
      <c r="A2130" s="216">
        <v>45752</v>
      </c>
      <c r="B2130" s="20" t="s">
        <v>185</v>
      </c>
      <c r="C2130" s="41">
        <v>54724</v>
      </c>
      <c r="D2130" s="22"/>
      <c r="E2130" s="55" t="s">
        <v>143</v>
      </c>
      <c r="F2130" s="20" t="s">
        <v>79</v>
      </c>
      <c r="G2130" s="41"/>
      <c r="H2130" s="21" t="s">
        <v>22</v>
      </c>
      <c r="I2130" s="41" t="s">
        <v>53</v>
      </c>
      <c r="J2130" s="21" t="s">
        <v>112</v>
      </c>
      <c r="K2130" s="203" t="s">
        <v>56</v>
      </c>
      <c r="L2130" s="55"/>
      <c r="M2130" s="219">
        <v>0</v>
      </c>
      <c r="N2130" s="219">
        <v>30550</v>
      </c>
      <c r="O2130" s="217">
        <f t="shared" si="33"/>
        <v>456448.99999999965</v>
      </c>
    </row>
    <row r="2131" spans="1:15" ht="22.05" hidden="1" customHeight="1" x14ac:dyDescent="0.2">
      <c r="A2131" s="216">
        <v>45752</v>
      </c>
      <c r="B2131" s="20" t="s">
        <v>185</v>
      </c>
      <c r="C2131" s="41">
        <v>54725</v>
      </c>
      <c r="D2131" s="22"/>
      <c r="E2131" s="201" t="s">
        <v>2805</v>
      </c>
      <c r="F2131" s="20" t="s">
        <v>79</v>
      </c>
      <c r="G2131" s="41"/>
      <c r="H2131" s="21" t="s">
        <v>22</v>
      </c>
      <c r="I2131" s="22" t="s">
        <v>103</v>
      </c>
      <c r="J2131" s="21" t="s">
        <v>92</v>
      </c>
      <c r="K2131" s="203" t="s">
        <v>2341</v>
      </c>
      <c r="L2131" s="55"/>
      <c r="M2131" s="219">
        <v>0</v>
      </c>
      <c r="N2131" s="219">
        <v>450</v>
      </c>
      <c r="O2131" s="217">
        <f t="shared" si="33"/>
        <v>455998.99999999965</v>
      </c>
    </row>
    <row r="2132" spans="1:15" ht="22.05" hidden="1" customHeight="1" x14ac:dyDescent="0.2">
      <c r="A2132" s="216">
        <v>45752</v>
      </c>
      <c r="B2132" s="20" t="s">
        <v>185</v>
      </c>
      <c r="C2132" s="41">
        <v>54726</v>
      </c>
      <c r="D2132" s="22"/>
      <c r="E2132" s="55" t="s">
        <v>143</v>
      </c>
      <c r="F2132" s="20" t="s">
        <v>79</v>
      </c>
      <c r="G2132" s="41"/>
      <c r="H2132" s="21" t="s">
        <v>22</v>
      </c>
      <c r="I2132" s="41" t="s">
        <v>53</v>
      </c>
      <c r="J2132" s="21" t="s">
        <v>112</v>
      </c>
      <c r="K2132" s="203" t="s">
        <v>2818</v>
      </c>
      <c r="L2132" s="55"/>
      <c r="M2132" s="219">
        <v>0</v>
      </c>
      <c r="N2132" s="219">
        <v>104293</v>
      </c>
      <c r="O2132" s="217">
        <f t="shared" si="33"/>
        <v>351705.99999999965</v>
      </c>
    </row>
    <row r="2133" spans="1:15" ht="22.05" hidden="1" customHeight="1" x14ac:dyDescent="0.2">
      <c r="A2133" s="216">
        <v>45752</v>
      </c>
      <c r="B2133" s="20" t="s">
        <v>185</v>
      </c>
      <c r="C2133" s="41">
        <v>54727</v>
      </c>
      <c r="D2133" s="22"/>
      <c r="E2133" s="334" t="s">
        <v>143</v>
      </c>
      <c r="F2133" s="329" t="s">
        <v>79</v>
      </c>
      <c r="G2133" s="330"/>
      <c r="H2133" s="331" t="s">
        <v>22</v>
      </c>
      <c r="I2133" s="331" t="s">
        <v>53</v>
      </c>
      <c r="J2133" s="331" t="s">
        <v>112</v>
      </c>
      <c r="K2133" s="332" t="s">
        <v>145</v>
      </c>
      <c r="L2133" s="333">
        <v>30600</v>
      </c>
      <c r="M2133" s="333">
        <v>0</v>
      </c>
      <c r="N2133" s="333">
        <f>L2133-N2134-N2135-N2136-N2137</f>
        <v>19500</v>
      </c>
      <c r="O2133" s="217">
        <f t="shared" si="33"/>
        <v>332205.99999999965</v>
      </c>
    </row>
    <row r="2134" spans="1:15" ht="22.05" hidden="1" customHeight="1" x14ac:dyDescent="0.2">
      <c r="A2134" s="216">
        <v>45752</v>
      </c>
      <c r="B2134" s="20" t="s">
        <v>185</v>
      </c>
      <c r="C2134" s="41">
        <v>54727</v>
      </c>
      <c r="D2134" s="22"/>
      <c r="E2134" s="334" t="s">
        <v>558</v>
      </c>
      <c r="F2134" s="329" t="s">
        <v>79</v>
      </c>
      <c r="G2134" s="330"/>
      <c r="H2134" s="331" t="s">
        <v>22</v>
      </c>
      <c r="I2134" s="331" t="s">
        <v>54</v>
      </c>
      <c r="J2134" s="331" t="s">
        <v>61</v>
      </c>
      <c r="K2134" s="332" t="s">
        <v>145</v>
      </c>
      <c r="L2134" s="333">
        <v>30600</v>
      </c>
      <c r="M2134" s="333">
        <v>0</v>
      </c>
      <c r="N2134" s="333">
        <v>1800</v>
      </c>
      <c r="O2134" s="217">
        <f t="shared" si="33"/>
        <v>330405.99999999965</v>
      </c>
    </row>
    <row r="2135" spans="1:15" ht="22.05" hidden="1" customHeight="1" x14ac:dyDescent="0.2">
      <c r="A2135" s="216">
        <v>45752</v>
      </c>
      <c r="B2135" s="20" t="s">
        <v>185</v>
      </c>
      <c r="C2135" s="41">
        <v>54727</v>
      </c>
      <c r="D2135" s="22"/>
      <c r="E2135" s="328" t="s">
        <v>555</v>
      </c>
      <c r="F2135" s="329" t="s">
        <v>79</v>
      </c>
      <c r="G2135" s="330"/>
      <c r="H2135" s="331" t="s">
        <v>22</v>
      </c>
      <c r="I2135" s="331" t="s">
        <v>54</v>
      </c>
      <c r="J2135" s="331" t="s">
        <v>61</v>
      </c>
      <c r="K2135" s="332" t="s">
        <v>145</v>
      </c>
      <c r="L2135" s="333">
        <v>30600</v>
      </c>
      <c r="M2135" s="333">
        <v>0</v>
      </c>
      <c r="N2135" s="333">
        <v>1500</v>
      </c>
      <c r="O2135" s="217">
        <f t="shared" si="33"/>
        <v>328905.99999999965</v>
      </c>
    </row>
    <row r="2136" spans="1:15" ht="22.05" hidden="1" customHeight="1" x14ac:dyDescent="0.2">
      <c r="A2136" s="216">
        <v>45752</v>
      </c>
      <c r="B2136" s="20" t="s">
        <v>185</v>
      </c>
      <c r="C2136" s="41">
        <v>54727</v>
      </c>
      <c r="D2136" s="22"/>
      <c r="E2136" s="328" t="s">
        <v>556</v>
      </c>
      <c r="F2136" s="329" t="s">
        <v>79</v>
      </c>
      <c r="G2136" s="330"/>
      <c r="H2136" s="331" t="s">
        <v>22</v>
      </c>
      <c r="I2136" s="331" t="s">
        <v>54</v>
      </c>
      <c r="J2136" s="331" t="s">
        <v>32</v>
      </c>
      <c r="K2136" s="332" t="s">
        <v>145</v>
      </c>
      <c r="L2136" s="333">
        <v>30600</v>
      </c>
      <c r="M2136" s="333">
        <v>0</v>
      </c>
      <c r="N2136" s="333">
        <v>6000</v>
      </c>
      <c r="O2136" s="217">
        <f t="shared" si="33"/>
        <v>322905.99999999965</v>
      </c>
    </row>
    <row r="2137" spans="1:15" ht="22.05" hidden="1" customHeight="1" x14ac:dyDescent="0.2">
      <c r="A2137" s="216">
        <v>45752</v>
      </c>
      <c r="B2137" s="20" t="s">
        <v>185</v>
      </c>
      <c r="C2137" s="41">
        <v>54727</v>
      </c>
      <c r="D2137" s="22"/>
      <c r="E2137" s="328" t="s">
        <v>557</v>
      </c>
      <c r="F2137" s="329" t="s">
        <v>79</v>
      </c>
      <c r="G2137" s="330"/>
      <c r="H2137" s="331" t="s">
        <v>22</v>
      </c>
      <c r="I2137" s="331" t="s">
        <v>54</v>
      </c>
      <c r="J2137" s="331" t="s">
        <v>63</v>
      </c>
      <c r="K2137" s="332" t="s">
        <v>145</v>
      </c>
      <c r="L2137" s="333">
        <v>30600</v>
      </c>
      <c r="M2137" s="333">
        <v>0</v>
      </c>
      <c r="N2137" s="333">
        <v>1800</v>
      </c>
      <c r="O2137" s="217">
        <f t="shared" si="33"/>
        <v>321105.99999999965</v>
      </c>
    </row>
    <row r="2138" spans="1:15" ht="22.05" hidden="1" customHeight="1" x14ac:dyDescent="0.2">
      <c r="A2138" s="216">
        <v>45752</v>
      </c>
      <c r="B2138" s="20" t="s">
        <v>185</v>
      </c>
      <c r="C2138" s="41">
        <v>54728</v>
      </c>
      <c r="D2138" s="22"/>
      <c r="E2138" s="328" t="s">
        <v>141</v>
      </c>
      <c r="F2138" s="329" t="s">
        <v>79</v>
      </c>
      <c r="G2138" s="330"/>
      <c r="H2138" s="331" t="s">
        <v>22</v>
      </c>
      <c r="I2138" s="331" t="s">
        <v>54</v>
      </c>
      <c r="J2138" s="331" t="s">
        <v>63</v>
      </c>
      <c r="K2138" s="332" t="s">
        <v>225</v>
      </c>
      <c r="L2138" s="333">
        <v>75000</v>
      </c>
      <c r="M2138" s="333">
        <v>0</v>
      </c>
      <c r="N2138" s="333">
        <v>10000</v>
      </c>
      <c r="O2138" s="217">
        <f t="shared" si="33"/>
        <v>311105.99999999965</v>
      </c>
    </row>
    <row r="2139" spans="1:15" ht="22.05" hidden="1" customHeight="1" x14ac:dyDescent="0.2">
      <c r="A2139" s="216">
        <v>45752</v>
      </c>
      <c r="B2139" s="20" t="s">
        <v>185</v>
      </c>
      <c r="C2139" s="41">
        <v>54728</v>
      </c>
      <c r="D2139" s="22"/>
      <c r="E2139" s="328" t="s">
        <v>559</v>
      </c>
      <c r="F2139" s="329" t="s">
        <v>79</v>
      </c>
      <c r="G2139" s="330"/>
      <c r="H2139" s="331" t="s">
        <v>22</v>
      </c>
      <c r="I2139" s="331" t="s">
        <v>54</v>
      </c>
      <c r="J2139" s="331" t="s">
        <v>41</v>
      </c>
      <c r="K2139" s="332" t="s">
        <v>225</v>
      </c>
      <c r="L2139" s="333">
        <v>75000</v>
      </c>
      <c r="M2139" s="333">
        <v>0</v>
      </c>
      <c r="N2139" s="333">
        <v>20000</v>
      </c>
      <c r="O2139" s="217">
        <f t="shared" si="33"/>
        <v>291105.99999999965</v>
      </c>
    </row>
    <row r="2140" spans="1:15" ht="22.05" hidden="1" customHeight="1" x14ac:dyDescent="0.2">
      <c r="A2140" s="216">
        <v>45752</v>
      </c>
      <c r="B2140" s="20" t="s">
        <v>185</v>
      </c>
      <c r="C2140" s="41">
        <v>54728</v>
      </c>
      <c r="D2140" s="22"/>
      <c r="E2140" s="328" t="s">
        <v>463</v>
      </c>
      <c r="F2140" s="329" t="s">
        <v>79</v>
      </c>
      <c r="G2140" s="330"/>
      <c r="H2140" s="331" t="s">
        <v>22</v>
      </c>
      <c r="I2140" s="331" t="s">
        <v>54</v>
      </c>
      <c r="J2140" s="331" t="s">
        <v>62</v>
      </c>
      <c r="K2140" s="332" t="s">
        <v>225</v>
      </c>
      <c r="L2140" s="333">
        <v>75000</v>
      </c>
      <c r="M2140" s="333">
        <v>0</v>
      </c>
      <c r="N2140" s="333">
        <v>30000</v>
      </c>
      <c r="O2140" s="217">
        <f t="shared" si="33"/>
        <v>261105.99999999965</v>
      </c>
    </row>
    <row r="2141" spans="1:15" ht="22.05" hidden="1" customHeight="1" x14ac:dyDescent="0.2">
      <c r="A2141" s="216">
        <v>45752</v>
      </c>
      <c r="B2141" s="20" t="s">
        <v>185</v>
      </c>
      <c r="C2141" s="41">
        <v>54728</v>
      </c>
      <c r="D2141" s="22"/>
      <c r="E2141" s="328" t="s">
        <v>560</v>
      </c>
      <c r="F2141" s="329" t="s">
        <v>79</v>
      </c>
      <c r="G2141" s="330"/>
      <c r="H2141" s="331" t="s">
        <v>22</v>
      </c>
      <c r="I2141" s="331" t="s">
        <v>29</v>
      </c>
      <c r="J2141" s="331" t="s">
        <v>209</v>
      </c>
      <c r="K2141" s="332" t="s">
        <v>225</v>
      </c>
      <c r="L2141" s="333" t="s">
        <v>3084</v>
      </c>
      <c r="M2141" s="333">
        <v>0</v>
      </c>
      <c r="N2141" s="333">
        <v>10000</v>
      </c>
      <c r="O2141" s="217">
        <f t="shared" si="33"/>
        <v>251105.99999999965</v>
      </c>
    </row>
    <row r="2142" spans="1:15" ht="22.05" hidden="1" customHeight="1" x14ac:dyDescent="0.2">
      <c r="A2142" s="216">
        <v>45752</v>
      </c>
      <c r="B2142" s="20" t="s">
        <v>185</v>
      </c>
      <c r="C2142" s="41">
        <v>54728</v>
      </c>
      <c r="D2142" s="22"/>
      <c r="E2142" s="328" t="s">
        <v>561</v>
      </c>
      <c r="F2142" s="329" t="s">
        <v>79</v>
      </c>
      <c r="G2142" s="330"/>
      <c r="H2142" s="331" t="s">
        <v>22</v>
      </c>
      <c r="I2142" s="331" t="s">
        <v>54</v>
      </c>
      <c r="J2142" s="331" t="s">
        <v>63</v>
      </c>
      <c r="K2142" s="332" t="s">
        <v>225</v>
      </c>
      <c r="L2142" s="333">
        <v>75000</v>
      </c>
      <c r="M2142" s="333">
        <v>0</v>
      </c>
      <c r="N2142" s="333">
        <v>5000</v>
      </c>
      <c r="O2142" s="217">
        <f t="shared" si="33"/>
        <v>246105.99999999965</v>
      </c>
    </row>
    <row r="2143" spans="1:15" ht="22.05" hidden="1" customHeight="1" x14ac:dyDescent="0.2">
      <c r="A2143" s="216">
        <v>45752</v>
      </c>
      <c r="B2143" s="20" t="s">
        <v>185</v>
      </c>
      <c r="C2143" s="41">
        <v>54729</v>
      </c>
      <c r="D2143" s="22"/>
      <c r="E2143" s="55" t="s">
        <v>143</v>
      </c>
      <c r="F2143" s="20" t="s">
        <v>79</v>
      </c>
      <c r="G2143" s="41"/>
      <c r="H2143" s="21" t="s">
        <v>22</v>
      </c>
      <c r="I2143" s="41" t="s">
        <v>53</v>
      </c>
      <c r="J2143" s="21" t="s">
        <v>112</v>
      </c>
      <c r="K2143" s="203" t="s">
        <v>419</v>
      </c>
      <c r="L2143" s="55"/>
      <c r="M2143" s="219">
        <v>0</v>
      </c>
      <c r="N2143" s="219">
        <v>7335</v>
      </c>
      <c r="O2143" s="217">
        <f t="shared" si="33"/>
        <v>238770.99999999965</v>
      </c>
    </row>
    <row r="2144" spans="1:15" ht="22.05" hidden="1" customHeight="1" x14ac:dyDescent="0.2">
      <c r="A2144" s="216">
        <v>45752</v>
      </c>
      <c r="B2144" s="20" t="s">
        <v>185</v>
      </c>
      <c r="C2144" s="41">
        <v>54730</v>
      </c>
      <c r="D2144" s="22"/>
      <c r="E2144" s="55" t="s">
        <v>2806</v>
      </c>
      <c r="F2144" s="20" t="s">
        <v>79</v>
      </c>
      <c r="G2144" s="41"/>
      <c r="H2144" s="21" t="s">
        <v>22</v>
      </c>
      <c r="I2144" s="41" t="s">
        <v>103</v>
      </c>
      <c r="J2144" s="21" t="s">
        <v>92</v>
      </c>
      <c r="K2144" s="203" t="s">
        <v>2819</v>
      </c>
      <c r="L2144" s="55"/>
      <c r="M2144" s="219">
        <v>0</v>
      </c>
      <c r="N2144" s="219">
        <v>1821</v>
      </c>
      <c r="O2144" s="217">
        <f t="shared" si="33"/>
        <v>236949.99999999965</v>
      </c>
    </row>
    <row r="2145" spans="1:15" ht="22.05" hidden="1" customHeight="1" x14ac:dyDescent="0.2">
      <c r="A2145" s="216">
        <v>45752</v>
      </c>
      <c r="B2145" s="20" t="s">
        <v>185</v>
      </c>
      <c r="C2145" s="41">
        <v>54731</v>
      </c>
      <c r="D2145" s="22"/>
      <c r="E2145" s="55" t="s">
        <v>2807</v>
      </c>
      <c r="F2145" s="20" t="s">
        <v>79</v>
      </c>
      <c r="G2145" s="41"/>
      <c r="H2145" s="21" t="s">
        <v>22</v>
      </c>
      <c r="I2145" s="41" t="s">
        <v>54</v>
      </c>
      <c r="J2145" s="21" t="s">
        <v>61</v>
      </c>
      <c r="K2145" s="203" t="s">
        <v>2820</v>
      </c>
      <c r="L2145" s="55"/>
      <c r="M2145" s="219">
        <v>0</v>
      </c>
      <c r="N2145" s="219">
        <v>6000</v>
      </c>
      <c r="O2145" s="217">
        <f t="shared" si="33"/>
        <v>230949.99999999965</v>
      </c>
    </row>
    <row r="2146" spans="1:15" ht="22.05" hidden="1" customHeight="1" x14ac:dyDescent="0.2">
      <c r="A2146" s="216">
        <v>45752</v>
      </c>
      <c r="B2146" s="20" t="s">
        <v>185</v>
      </c>
      <c r="C2146" s="41">
        <v>54732</v>
      </c>
      <c r="D2146" s="22"/>
      <c r="E2146" s="49" t="s">
        <v>2808</v>
      </c>
      <c r="F2146" s="20" t="s">
        <v>79</v>
      </c>
      <c r="G2146" s="41"/>
      <c r="H2146" s="21" t="s">
        <v>22</v>
      </c>
      <c r="I2146" s="21" t="s">
        <v>54</v>
      </c>
      <c r="J2146" s="21" t="s">
        <v>44</v>
      </c>
      <c r="K2146" s="203" t="s">
        <v>2821</v>
      </c>
      <c r="L2146" s="55"/>
      <c r="M2146" s="219">
        <v>0</v>
      </c>
      <c r="N2146" s="219">
        <v>800</v>
      </c>
      <c r="O2146" s="217">
        <f t="shared" si="33"/>
        <v>230149.99999999965</v>
      </c>
    </row>
    <row r="2147" spans="1:15" ht="22.05" hidden="1" customHeight="1" x14ac:dyDescent="0.2">
      <c r="A2147" s="216">
        <v>45752</v>
      </c>
      <c r="B2147" s="20" t="s">
        <v>185</v>
      </c>
      <c r="C2147" s="41">
        <v>54733</v>
      </c>
      <c r="D2147" s="22"/>
      <c r="E2147" s="55" t="s">
        <v>2809</v>
      </c>
      <c r="F2147" s="20" t="s">
        <v>79</v>
      </c>
      <c r="G2147" s="41"/>
      <c r="H2147" s="21" t="s">
        <v>22</v>
      </c>
      <c r="I2147" s="41" t="s">
        <v>56</v>
      </c>
      <c r="J2147" s="21" t="s">
        <v>116</v>
      </c>
      <c r="K2147" s="203" t="s">
        <v>139</v>
      </c>
      <c r="L2147" s="55"/>
      <c r="M2147" s="219">
        <v>0</v>
      </c>
      <c r="N2147" s="219">
        <v>200</v>
      </c>
      <c r="O2147" s="217">
        <f t="shared" si="33"/>
        <v>229949.99999999965</v>
      </c>
    </row>
    <row r="2148" spans="1:15" ht="22.05" hidden="1" customHeight="1" x14ac:dyDescent="0.2">
      <c r="A2148" s="216">
        <v>45752</v>
      </c>
      <c r="B2148" s="20" t="s">
        <v>185</v>
      </c>
      <c r="C2148" s="41">
        <v>54734</v>
      </c>
      <c r="D2148" s="22"/>
      <c r="E2148" s="55" t="s">
        <v>2810</v>
      </c>
      <c r="F2148" s="20" t="s">
        <v>79</v>
      </c>
      <c r="G2148" s="41"/>
      <c r="H2148" s="21" t="s">
        <v>22</v>
      </c>
      <c r="I2148" s="41" t="s">
        <v>54</v>
      </c>
      <c r="J2148" s="21" t="s">
        <v>64</v>
      </c>
      <c r="K2148" s="203" t="s">
        <v>412</v>
      </c>
      <c r="L2148" s="55"/>
      <c r="M2148" s="219">
        <v>0</v>
      </c>
      <c r="N2148" s="219">
        <v>16000</v>
      </c>
      <c r="O2148" s="217">
        <f t="shared" si="33"/>
        <v>213949.99999999965</v>
      </c>
    </row>
    <row r="2149" spans="1:15" ht="22.05" hidden="1" customHeight="1" x14ac:dyDescent="0.2">
      <c r="A2149" s="216">
        <v>45753</v>
      </c>
      <c r="B2149" s="20" t="s">
        <v>185</v>
      </c>
      <c r="C2149" s="41">
        <v>54736</v>
      </c>
      <c r="D2149" s="22"/>
      <c r="E2149" s="55" t="s">
        <v>2822</v>
      </c>
      <c r="F2149" s="20" t="s">
        <v>79</v>
      </c>
      <c r="G2149" s="41"/>
      <c r="H2149" s="21" t="s">
        <v>22</v>
      </c>
      <c r="I2149" s="41" t="s">
        <v>55</v>
      </c>
      <c r="J2149" s="21" t="s">
        <v>73</v>
      </c>
      <c r="K2149" s="203" t="s">
        <v>140</v>
      </c>
      <c r="L2149" s="55"/>
      <c r="M2149" s="219">
        <v>0</v>
      </c>
      <c r="N2149" s="219">
        <v>1500</v>
      </c>
      <c r="O2149" s="217">
        <f t="shared" si="33"/>
        <v>212449.99999999965</v>
      </c>
    </row>
    <row r="2150" spans="1:15" ht="22.05" hidden="1" customHeight="1" x14ac:dyDescent="0.2">
      <c r="A2150" s="216">
        <v>45753</v>
      </c>
      <c r="B2150" s="20" t="s">
        <v>185</v>
      </c>
      <c r="C2150" s="41">
        <v>54737</v>
      </c>
      <c r="D2150" s="22"/>
      <c r="E2150" s="55" t="s">
        <v>1708</v>
      </c>
      <c r="F2150" s="20" t="s">
        <v>79</v>
      </c>
      <c r="G2150" s="41"/>
      <c r="H2150" s="21" t="s">
        <v>22</v>
      </c>
      <c r="I2150" s="41" t="s">
        <v>103</v>
      </c>
      <c r="J2150" s="21" t="s">
        <v>94</v>
      </c>
      <c r="K2150" s="203" t="s">
        <v>140</v>
      </c>
      <c r="L2150" s="55"/>
      <c r="M2150" s="219">
        <v>0</v>
      </c>
      <c r="N2150" s="219">
        <v>1504.85</v>
      </c>
      <c r="O2150" s="217">
        <f t="shared" si="33"/>
        <v>210945.14999999964</v>
      </c>
    </row>
    <row r="2151" spans="1:15" ht="22.05" hidden="1" customHeight="1" x14ac:dyDescent="0.2">
      <c r="A2151" s="216">
        <v>45753</v>
      </c>
      <c r="B2151" s="20" t="s">
        <v>185</v>
      </c>
      <c r="C2151" s="41">
        <v>54738</v>
      </c>
      <c r="D2151" s="22"/>
      <c r="E2151" s="55" t="s">
        <v>151</v>
      </c>
      <c r="F2151" s="20" t="s">
        <v>79</v>
      </c>
      <c r="G2151" s="41"/>
      <c r="H2151" s="21" t="s">
        <v>22</v>
      </c>
      <c r="I2151" s="41" t="s">
        <v>53</v>
      </c>
      <c r="J2151" s="21" t="s">
        <v>112</v>
      </c>
      <c r="K2151" s="203" t="s">
        <v>413</v>
      </c>
      <c r="L2151" s="55"/>
      <c r="M2151" s="219">
        <v>0</v>
      </c>
      <c r="N2151" s="219">
        <v>580</v>
      </c>
      <c r="O2151" s="217">
        <f t="shared" si="33"/>
        <v>210365.14999999964</v>
      </c>
    </row>
    <row r="2152" spans="1:15" ht="22.05" hidden="1" customHeight="1" x14ac:dyDescent="0.2">
      <c r="A2152" s="216">
        <v>45753</v>
      </c>
      <c r="B2152" s="20" t="s">
        <v>185</v>
      </c>
      <c r="C2152" s="41">
        <v>54739</v>
      </c>
      <c r="D2152" s="22"/>
      <c r="E2152" s="55" t="s">
        <v>2823</v>
      </c>
      <c r="F2152" s="20" t="s">
        <v>79</v>
      </c>
      <c r="G2152" s="41"/>
      <c r="H2152" s="21" t="s">
        <v>22</v>
      </c>
      <c r="I2152" s="41" t="s">
        <v>55</v>
      </c>
      <c r="J2152" s="21" t="s">
        <v>261</v>
      </c>
      <c r="K2152" s="203" t="s">
        <v>440</v>
      </c>
      <c r="L2152" s="55"/>
      <c r="M2152" s="219">
        <v>0</v>
      </c>
      <c r="N2152" s="219">
        <v>5000</v>
      </c>
      <c r="O2152" s="217">
        <f t="shared" si="33"/>
        <v>205365.14999999964</v>
      </c>
    </row>
    <row r="2153" spans="1:15" ht="22.05" hidden="1" customHeight="1" x14ac:dyDescent="0.2">
      <c r="A2153" s="216">
        <v>45753</v>
      </c>
      <c r="B2153" s="20" t="s">
        <v>185</v>
      </c>
      <c r="C2153" s="41">
        <v>54740</v>
      </c>
      <c r="D2153" s="22"/>
      <c r="E2153" s="55" t="s">
        <v>2824</v>
      </c>
      <c r="F2153" s="20" t="s">
        <v>79</v>
      </c>
      <c r="G2153" s="41"/>
      <c r="H2153" s="21" t="s">
        <v>22</v>
      </c>
      <c r="I2153" s="41" t="s">
        <v>55</v>
      </c>
      <c r="J2153" s="21" t="s">
        <v>73</v>
      </c>
      <c r="K2153" s="203" t="s">
        <v>2826</v>
      </c>
      <c r="L2153" s="55"/>
      <c r="M2153" s="219">
        <v>0</v>
      </c>
      <c r="N2153" s="219">
        <v>9692</v>
      </c>
      <c r="O2153" s="217">
        <f t="shared" si="33"/>
        <v>195673.14999999964</v>
      </c>
    </row>
    <row r="2154" spans="1:15" ht="22.05" hidden="1" customHeight="1" x14ac:dyDescent="0.2">
      <c r="A2154" s="216">
        <v>45753</v>
      </c>
      <c r="B2154" s="20" t="s">
        <v>185</v>
      </c>
      <c r="C2154" s="41">
        <v>54741</v>
      </c>
      <c r="D2154" s="22"/>
      <c r="E2154" s="55" t="s">
        <v>2825</v>
      </c>
      <c r="F2154" s="20" t="s">
        <v>79</v>
      </c>
      <c r="G2154" s="41"/>
      <c r="H2154" s="21" t="s">
        <v>22</v>
      </c>
      <c r="I2154" s="21" t="s">
        <v>103</v>
      </c>
      <c r="J2154" s="21" t="s">
        <v>214</v>
      </c>
      <c r="K2154" s="203" t="s">
        <v>2827</v>
      </c>
      <c r="L2154" s="55"/>
      <c r="M2154" s="219">
        <v>0</v>
      </c>
      <c r="N2154" s="219">
        <v>2000</v>
      </c>
      <c r="O2154" s="217">
        <f t="shared" si="33"/>
        <v>193673.14999999964</v>
      </c>
    </row>
    <row r="2155" spans="1:15" ht="22.05" hidden="1" customHeight="1" x14ac:dyDescent="0.2">
      <c r="A2155" s="216">
        <v>45754</v>
      </c>
      <c r="B2155" s="20" t="s">
        <v>185</v>
      </c>
      <c r="C2155" s="41">
        <v>54743</v>
      </c>
      <c r="D2155" s="22"/>
      <c r="E2155" s="55" t="s">
        <v>2828</v>
      </c>
      <c r="F2155" s="20" t="s">
        <v>79</v>
      </c>
      <c r="G2155" s="41"/>
      <c r="H2155" s="21" t="s">
        <v>22</v>
      </c>
      <c r="I2155" s="41" t="s">
        <v>103</v>
      </c>
      <c r="J2155" s="316" t="s">
        <v>60</v>
      </c>
      <c r="K2155" s="203" t="s">
        <v>133</v>
      </c>
      <c r="L2155" s="55"/>
      <c r="M2155" s="219">
        <v>0</v>
      </c>
      <c r="N2155" s="219">
        <v>1425</v>
      </c>
      <c r="O2155" s="217">
        <f t="shared" si="33"/>
        <v>192248.14999999964</v>
      </c>
    </row>
    <row r="2156" spans="1:15" ht="22.05" hidden="1" customHeight="1" x14ac:dyDescent="0.2">
      <c r="A2156" s="216">
        <v>45754</v>
      </c>
      <c r="B2156" s="20" t="s">
        <v>185</v>
      </c>
      <c r="C2156" s="41">
        <v>54744</v>
      </c>
      <c r="D2156" s="22"/>
      <c r="E2156" s="55" t="s">
        <v>166</v>
      </c>
      <c r="F2156" s="20" t="s">
        <v>79</v>
      </c>
      <c r="G2156" s="41"/>
      <c r="H2156" s="21" t="s">
        <v>22</v>
      </c>
      <c r="I2156" s="41" t="s">
        <v>103</v>
      </c>
      <c r="J2156" s="21" t="s">
        <v>60</v>
      </c>
      <c r="K2156" s="203" t="s">
        <v>133</v>
      </c>
      <c r="L2156" s="55"/>
      <c r="M2156" s="219">
        <v>0</v>
      </c>
      <c r="N2156" s="219">
        <v>200</v>
      </c>
      <c r="O2156" s="217">
        <f t="shared" si="33"/>
        <v>192048.14999999964</v>
      </c>
    </row>
    <row r="2157" spans="1:15" ht="22.05" hidden="1" customHeight="1" x14ac:dyDescent="0.2">
      <c r="A2157" s="216">
        <v>45754</v>
      </c>
      <c r="B2157" s="20" t="s">
        <v>185</v>
      </c>
      <c r="C2157" s="41">
        <v>54745</v>
      </c>
      <c r="D2157" s="22"/>
      <c r="E2157" s="55" t="s">
        <v>2829</v>
      </c>
      <c r="F2157" s="20" t="s">
        <v>79</v>
      </c>
      <c r="G2157" s="41"/>
      <c r="H2157" s="21" t="s">
        <v>22</v>
      </c>
      <c r="I2157" s="41" t="s">
        <v>54</v>
      </c>
      <c r="J2157" s="21" t="s">
        <v>63</v>
      </c>
      <c r="K2157" s="203" t="s">
        <v>141</v>
      </c>
      <c r="L2157" s="55"/>
      <c r="M2157" s="219">
        <v>0</v>
      </c>
      <c r="N2157" s="219">
        <v>500</v>
      </c>
      <c r="O2157" s="217">
        <f t="shared" si="33"/>
        <v>191548.14999999964</v>
      </c>
    </row>
    <row r="2158" spans="1:15" ht="22.05" hidden="1" customHeight="1" x14ac:dyDescent="0.2">
      <c r="A2158" s="216">
        <v>45754</v>
      </c>
      <c r="B2158" s="20" t="s">
        <v>185</v>
      </c>
      <c r="C2158" s="41">
        <v>54746</v>
      </c>
      <c r="D2158" s="306"/>
      <c r="E2158" s="55" t="s">
        <v>2830</v>
      </c>
      <c r="F2158" s="20" t="s">
        <v>79</v>
      </c>
      <c r="G2158" s="41"/>
      <c r="H2158" s="21" t="s">
        <v>22</v>
      </c>
      <c r="I2158" s="41" t="s">
        <v>55</v>
      </c>
      <c r="J2158" s="21" t="s">
        <v>73</v>
      </c>
      <c r="K2158" s="203" t="s">
        <v>2839</v>
      </c>
      <c r="L2158" s="55"/>
      <c r="M2158" s="219">
        <v>0</v>
      </c>
      <c r="N2158" s="219">
        <v>9457</v>
      </c>
      <c r="O2158" s="217">
        <f t="shared" si="33"/>
        <v>182091.14999999964</v>
      </c>
    </row>
    <row r="2159" spans="1:15" ht="22.05" hidden="1" customHeight="1" x14ac:dyDescent="0.2">
      <c r="A2159" s="216">
        <v>45754</v>
      </c>
      <c r="B2159" s="20" t="s">
        <v>185</v>
      </c>
      <c r="C2159" s="41">
        <v>54747</v>
      </c>
      <c r="D2159" s="22"/>
      <c r="E2159" s="55" t="s">
        <v>2831</v>
      </c>
      <c r="F2159" s="20" t="s">
        <v>79</v>
      </c>
      <c r="G2159" s="41"/>
      <c r="H2159" s="21" t="s">
        <v>22</v>
      </c>
      <c r="I2159" s="41" t="s">
        <v>55</v>
      </c>
      <c r="J2159" s="21" t="s">
        <v>261</v>
      </c>
      <c r="K2159" s="203" t="s">
        <v>786</v>
      </c>
      <c r="L2159" s="55"/>
      <c r="M2159" s="219">
        <v>0</v>
      </c>
      <c r="N2159" s="219">
        <v>5000</v>
      </c>
      <c r="O2159" s="217">
        <f t="shared" si="33"/>
        <v>177091.14999999964</v>
      </c>
    </row>
    <row r="2160" spans="1:15" ht="22.05" hidden="1" customHeight="1" x14ac:dyDescent="0.2">
      <c r="A2160" s="216">
        <v>45754</v>
      </c>
      <c r="B2160" s="20" t="s">
        <v>185</v>
      </c>
      <c r="C2160" s="41">
        <v>54748</v>
      </c>
      <c r="D2160" s="22"/>
      <c r="E2160" s="55" t="s">
        <v>2832</v>
      </c>
      <c r="F2160" s="20" t="s">
        <v>79</v>
      </c>
      <c r="G2160" s="41"/>
      <c r="H2160" s="21" t="s">
        <v>22</v>
      </c>
      <c r="I2160" s="41" t="s">
        <v>55</v>
      </c>
      <c r="J2160" s="21" t="s">
        <v>73</v>
      </c>
      <c r="K2160" s="203" t="s">
        <v>140</v>
      </c>
      <c r="L2160" s="55"/>
      <c r="M2160" s="219">
        <v>0</v>
      </c>
      <c r="N2160" s="219">
        <v>1500</v>
      </c>
      <c r="O2160" s="217">
        <f t="shared" si="33"/>
        <v>175591.14999999964</v>
      </c>
    </row>
    <row r="2161" spans="1:15" ht="22.05" hidden="1" customHeight="1" x14ac:dyDescent="0.2">
      <c r="A2161" s="216">
        <v>45754</v>
      </c>
      <c r="B2161" s="20" t="s">
        <v>185</v>
      </c>
      <c r="C2161" s="41">
        <v>54749</v>
      </c>
      <c r="D2161" s="22"/>
      <c r="E2161" s="55" t="s">
        <v>2833</v>
      </c>
      <c r="F2161" s="20" t="s">
        <v>79</v>
      </c>
      <c r="G2161" s="41"/>
      <c r="H2161" s="21" t="s">
        <v>22</v>
      </c>
      <c r="I2161" s="41" t="s">
        <v>103</v>
      </c>
      <c r="J2161" s="21" t="s">
        <v>60</v>
      </c>
      <c r="K2161" s="203" t="s">
        <v>135</v>
      </c>
      <c r="L2161" s="55"/>
      <c r="M2161" s="219">
        <v>0</v>
      </c>
      <c r="N2161" s="219">
        <v>800</v>
      </c>
      <c r="O2161" s="217">
        <f t="shared" si="33"/>
        <v>174791.14999999964</v>
      </c>
    </row>
    <row r="2162" spans="1:15" ht="22.05" hidden="1" customHeight="1" x14ac:dyDescent="0.2">
      <c r="A2162" s="216">
        <v>45754</v>
      </c>
      <c r="B2162" s="20" t="s">
        <v>185</v>
      </c>
      <c r="C2162" s="41">
        <v>54750</v>
      </c>
      <c r="D2162" s="22"/>
      <c r="E2162" s="49" t="s">
        <v>2834</v>
      </c>
      <c r="F2162" s="20" t="s">
        <v>79</v>
      </c>
      <c r="G2162" s="41"/>
      <c r="H2162" s="21" t="s">
        <v>22</v>
      </c>
      <c r="I2162" s="41" t="s">
        <v>55</v>
      </c>
      <c r="J2162" s="21" t="s">
        <v>73</v>
      </c>
      <c r="K2162" s="203" t="s">
        <v>206</v>
      </c>
      <c r="L2162" s="55"/>
      <c r="M2162" s="219">
        <v>0</v>
      </c>
      <c r="N2162" s="219">
        <v>190</v>
      </c>
      <c r="O2162" s="217">
        <f t="shared" si="33"/>
        <v>174601.14999999964</v>
      </c>
    </row>
    <row r="2163" spans="1:15" ht="22.05" hidden="1" customHeight="1" x14ac:dyDescent="0.2">
      <c r="A2163" s="216">
        <v>45754</v>
      </c>
      <c r="B2163" s="20" t="s">
        <v>185</v>
      </c>
      <c r="C2163" s="41">
        <v>54751</v>
      </c>
      <c r="D2163" s="22"/>
      <c r="E2163" s="55" t="s">
        <v>2835</v>
      </c>
      <c r="F2163" s="20" t="s">
        <v>79</v>
      </c>
      <c r="G2163" s="41"/>
      <c r="H2163" s="21" t="s">
        <v>22</v>
      </c>
      <c r="I2163" s="41" t="s">
        <v>80</v>
      </c>
      <c r="J2163" s="21" t="s">
        <v>66</v>
      </c>
      <c r="K2163" s="203" t="s">
        <v>2840</v>
      </c>
      <c r="L2163" s="55"/>
      <c r="M2163" s="219">
        <v>0</v>
      </c>
      <c r="N2163" s="219">
        <v>3000</v>
      </c>
      <c r="O2163" s="217">
        <f t="shared" si="33"/>
        <v>171601.14999999964</v>
      </c>
    </row>
    <row r="2164" spans="1:15" ht="22.05" hidden="1" customHeight="1" x14ac:dyDescent="0.2">
      <c r="A2164" s="216">
        <v>45754</v>
      </c>
      <c r="B2164" s="20" t="s">
        <v>185</v>
      </c>
      <c r="C2164" s="41">
        <v>54752</v>
      </c>
      <c r="D2164" s="22"/>
      <c r="E2164" s="55" t="s">
        <v>400</v>
      </c>
      <c r="F2164" s="20" t="s">
        <v>79</v>
      </c>
      <c r="G2164" s="41"/>
      <c r="H2164" s="21" t="s">
        <v>22</v>
      </c>
      <c r="I2164" s="41" t="s">
        <v>54</v>
      </c>
      <c r="J2164" s="21" t="s">
        <v>63</v>
      </c>
      <c r="K2164" s="203" t="s">
        <v>141</v>
      </c>
      <c r="L2164" s="55"/>
      <c r="M2164" s="219">
        <v>0</v>
      </c>
      <c r="N2164" s="219">
        <v>3000</v>
      </c>
      <c r="O2164" s="217">
        <f t="shared" si="33"/>
        <v>168601.14999999964</v>
      </c>
    </row>
    <row r="2165" spans="1:15" ht="22.05" hidden="1" customHeight="1" x14ac:dyDescent="0.2">
      <c r="A2165" s="216">
        <v>45754</v>
      </c>
      <c r="B2165" s="20" t="s">
        <v>185</v>
      </c>
      <c r="C2165" s="41">
        <v>54753</v>
      </c>
      <c r="D2165" s="22"/>
      <c r="E2165" s="55" t="s">
        <v>400</v>
      </c>
      <c r="F2165" s="20" t="s">
        <v>79</v>
      </c>
      <c r="G2165" s="41"/>
      <c r="H2165" s="21" t="s">
        <v>22</v>
      </c>
      <c r="I2165" s="41" t="s">
        <v>54</v>
      </c>
      <c r="J2165" s="21" t="s">
        <v>44</v>
      </c>
      <c r="K2165" s="203" t="s">
        <v>412</v>
      </c>
      <c r="L2165" s="55"/>
      <c r="M2165" s="219">
        <v>0</v>
      </c>
      <c r="N2165" s="219">
        <v>6500</v>
      </c>
      <c r="O2165" s="217">
        <f t="shared" si="33"/>
        <v>162101.14999999964</v>
      </c>
    </row>
    <row r="2166" spans="1:15" ht="22.05" hidden="1" customHeight="1" x14ac:dyDescent="0.2">
      <c r="A2166" s="216">
        <v>45754</v>
      </c>
      <c r="B2166" s="20" t="s">
        <v>185</v>
      </c>
      <c r="C2166" s="41">
        <v>54754</v>
      </c>
      <c r="D2166" s="22"/>
      <c r="E2166" s="49" t="s">
        <v>2836</v>
      </c>
      <c r="F2166" s="20" t="s">
        <v>79</v>
      </c>
      <c r="G2166" s="41"/>
      <c r="H2166" s="21" t="s">
        <v>22</v>
      </c>
      <c r="I2166" s="41" t="s">
        <v>103</v>
      </c>
      <c r="J2166" s="21" t="s">
        <v>102</v>
      </c>
      <c r="K2166" s="203" t="s">
        <v>749</v>
      </c>
      <c r="L2166" s="55"/>
      <c r="M2166" s="219">
        <v>0</v>
      </c>
      <c r="N2166" s="219">
        <v>11128</v>
      </c>
      <c r="O2166" s="217">
        <f t="shared" si="33"/>
        <v>150973.14999999964</v>
      </c>
    </row>
    <row r="2167" spans="1:15" ht="22.05" hidden="1" customHeight="1" x14ac:dyDescent="0.2">
      <c r="A2167" s="216">
        <v>45754</v>
      </c>
      <c r="B2167" s="20" t="s">
        <v>185</v>
      </c>
      <c r="C2167" s="41">
        <v>54755</v>
      </c>
      <c r="D2167" s="22"/>
      <c r="E2167" s="55" t="s">
        <v>322</v>
      </c>
      <c r="F2167" s="20" t="s">
        <v>79</v>
      </c>
      <c r="G2167" s="41"/>
      <c r="H2167" s="21" t="s">
        <v>22</v>
      </c>
      <c r="I2167" s="41" t="s">
        <v>103</v>
      </c>
      <c r="J2167" s="21" t="s">
        <v>102</v>
      </c>
      <c r="K2167" s="203" t="s">
        <v>226</v>
      </c>
      <c r="L2167" s="55"/>
      <c r="M2167" s="219">
        <v>0</v>
      </c>
      <c r="N2167" s="219">
        <v>1000</v>
      </c>
      <c r="O2167" s="217">
        <f t="shared" si="33"/>
        <v>149973.14999999964</v>
      </c>
    </row>
    <row r="2168" spans="1:15" ht="22.05" hidden="1" customHeight="1" x14ac:dyDescent="0.2">
      <c r="A2168" s="216">
        <v>45754</v>
      </c>
      <c r="B2168" s="20" t="s">
        <v>185</v>
      </c>
      <c r="C2168" s="41">
        <v>54756</v>
      </c>
      <c r="D2168" s="22"/>
      <c r="E2168" s="55" t="s">
        <v>2299</v>
      </c>
      <c r="F2168" s="20" t="s">
        <v>79</v>
      </c>
      <c r="G2168" s="41"/>
      <c r="H2168" s="21" t="s">
        <v>22</v>
      </c>
      <c r="I2168" s="21" t="s">
        <v>53</v>
      </c>
      <c r="J2168" s="21" t="s">
        <v>113</v>
      </c>
      <c r="K2168" s="203" t="s">
        <v>226</v>
      </c>
      <c r="L2168" s="55"/>
      <c r="M2168" s="219">
        <v>0</v>
      </c>
      <c r="N2168" s="219">
        <v>1250</v>
      </c>
      <c r="O2168" s="217">
        <f t="shared" si="33"/>
        <v>148723.14999999964</v>
      </c>
    </row>
    <row r="2169" spans="1:15" ht="22.05" hidden="1" customHeight="1" x14ac:dyDescent="0.2">
      <c r="A2169" s="216">
        <v>45754</v>
      </c>
      <c r="B2169" s="20" t="s">
        <v>185</v>
      </c>
      <c r="C2169" s="41">
        <v>54757</v>
      </c>
      <c r="D2169" s="22"/>
      <c r="E2169" s="55" t="s">
        <v>2214</v>
      </c>
      <c r="F2169" s="20" t="s">
        <v>79</v>
      </c>
      <c r="G2169" s="41"/>
      <c r="H2169" s="21" t="s">
        <v>22</v>
      </c>
      <c r="I2169" s="41" t="s">
        <v>103</v>
      </c>
      <c r="J2169" s="21" t="s">
        <v>94</v>
      </c>
      <c r="K2169" s="203" t="s">
        <v>134</v>
      </c>
      <c r="L2169" s="55"/>
      <c r="M2169" s="219">
        <v>0</v>
      </c>
      <c r="N2169" s="219">
        <v>2000</v>
      </c>
      <c r="O2169" s="217">
        <f t="shared" si="33"/>
        <v>146723.14999999964</v>
      </c>
    </row>
    <row r="2170" spans="1:15" ht="22.05" hidden="1" customHeight="1" x14ac:dyDescent="0.2">
      <c r="A2170" s="216">
        <v>45754</v>
      </c>
      <c r="B2170" s="20" t="s">
        <v>185</v>
      </c>
      <c r="C2170" s="41">
        <v>54758</v>
      </c>
      <c r="D2170" s="22"/>
      <c r="E2170" s="55" t="s">
        <v>157</v>
      </c>
      <c r="F2170" s="20" t="s">
        <v>79</v>
      </c>
      <c r="G2170" s="41"/>
      <c r="H2170" s="21" t="s">
        <v>22</v>
      </c>
      <c r="I2170" s="41" t="s">
        <v>103</v>
      </c>
      <c r="J2170" s="21" t="s">
        <v>60</v>
      </c>
      <c r="K2170" s="203" t="s">
        <v>135</v>
      </c>
      <c r="L2170" s="55"/>
      <c r="M2170" s="219">
        <v>0</v>
      </c>
      <c r="N2170" s="219">
        <v>700</v>
      </c>
      <c r="O2170" s="217">
        <f t="shared" si="33"/>
        <v>146023.14999999964</v>
      </c>
    </row>
    <row r="2171" spans="1:15" ht="22.05" hidden="1" customHeight="1" x14ac:dyDescent="0.2">
      <c r="A2171" s="216">
        <v>45754</v>
      </c>
      <c r="B2171" s="20" t="s">
        <v>185</v>
      </c>
      <c r="C2171" s="41">
        <v>54759</v>
      </c>
      <c r="D2171" s="22"/>
      <c r="E2171" s="55" t="s">
        <v>152</v>
      </c>
      <c r="F2171" s="20" t="s">
        <v>79</v>
      </c>
      <c r="G2171" s="41"/>
      <c r="H2171" s="21" t="s">
        <v>22</v>
      </c>
      <c r="I2171" s="41" t="s">
        <v>53</v>
      </c>
      <c r="J2171" s="21" t="s">
        <v>113</v>
      </c>
      <c r="K2171" s="203" t="s">
        <v>163</v>
      </c>
      <c r="L2171" s="55"/>
      <c r="M2171" s="219">
        <v>0</v>
      </c>
      <c r="N2171" s="219">
        <v>3900</v>
      </c>
      <c r="O2171" s="217">
        <f t="shared" si="33"/>
        <v>142123.14999999964</v>
      </c>
    </row>
    <row r="2172" spans="1:15" ht="22.05" hidden="1" customHeight="1" x14ac:dyDescent="0.2">
      <c r="A2172" s="216">
        <v>45754</v>
      </c>
      <c r="B2172" s="20" t="s">
        <v>185</v>
      </c>
      <c r="C2172" s="41">
        <v>54760</v>
      </c>
      <c r="D2172" s="22"/>
      <c r="E2172" s="55" t="s">
        <v>2214</v>
      </c>
      <c r="F2172" s="20" t="s">
        <v>79</v>
      </c>
      <c r="G2172" s="41"/>
      <c r="H2172" s="21" t="s">
        <v>22</v>
      </c>
      <c r="I2172" s="41" t="s">
        <v>103</v>
      </c>
      <c r="J2172" s="21" t="s">
        <v>94</v>
      </c>
      <c r="K2172" s="203" t="s">
        <v>163</v>
      </c>
      <c r="L2172" s="55"/>
      <c r="M2172" s="219">
        <v>0</v>
      </c>
      <c r="N2172" s="219">
        <v>2000</v>
      </c>
      <c r="O2172" s="217">
        <f t="shared" si="33"/>
        <v>140123.14999999964</v>
      </c>
    </row>
    <row r="2173" spans="1:15" ht="22.05" hidden="1" customHeight="1" x14ac:dyDescent="0.2">
      <c r="A2173" s="216">
        <v>45754</v>
      </c>
      <c r="B2173" s="20" t="s">
        <v>185</v>
      </c>
      <c r="C2173" s="41">
        <v>54761</v>
      </c>
      <c r="D2173" s="22"/>
      <c r="E2173" s="55" t="s">
        <v>2407</v>
      </c>
      <c r="F2173" s="20" t="s">
        <v>79</v>
      </c>
      <c r="G2173" s="41"/>
      <c r="H2173" s="21" t="s">
        <v>22</v>
      </c>
      <c r="I2173" s="21" t="s">
        <v>103</v>
      </c>
      <c r="J2173" s="21" t="s">
        <v>94</v>
      </c>
      <c r="K2173" s="203" t="s">
        <v>210</v>
      </c>
      <c r="L2173" s="55"/>
      <c r="M2173" s="219">
        <v>0</v>
      </c>
      <c r="N2173" s="219">
        <v>10356</v>
      </c>
      <c r="O2173" s="217">
        <f t="shared" si="33"/>
        <v>129767.14999999964</v>
      </c>
    </row>
    <row r="2174" spans="1:15" ht="22.05" hidden="1" customHeight="1" x14ac:dyDescent="0.2">
      <c r="A2174" s="216">
        <v>45754</v>
      </c>
      <c r="B2174" s="20" t="s">
        <v>185</v>
      </c>
      <c r="C2174" s="41">
        <v>54762</v>
      </c>
      <c r="D2174" s="22"/>
      <c r="E2174" s="55" t="s">
        <v>2837</v>
      </c>
      <c r="F2174" s="20" t="s">
        <v>79</v>
      </c>
      <c r="G2174" s="41"/>
      <c r="H2174" s="21" t="s">
        <v>22</v>
      </c>
      <c r="I2174" s="41" t="s">
        <v>56</v>
      </c>
      <c r="J2174" s="21" t="s">
        <v>116</v>
      </c>
      <c r="K2174" s="203" t="s">
        <v>235</v>
      </c>
      <c r="L2174" s="55"/>
      <c r="M2174" s="219">
        <v>0</v>
      </c>
      <c r="N2174" s="219">
        <v>2000</v>
      </c>
      <c r="O2174" s="217">
        <f t="shared" si="33"/>
        <v>127767.14999999964</v>
      </c>
    </row>
    <row r="2175" spans="1:15" ht="22.05" hidden="1" customHeight="1" x14ac:dyDescent="0.2">
      <c r="A2175" s="216">
        <v>45754</v>
      </c>
      <c r="B2175" s="20" t="s">
        <v>185</v>
      </c>
      <c r="C2175" s="41">
        <v>54763</v>
      </c>
      <c r="D2175" s="22"/>
      <c r="E2175" s="55" t="s">
        <v>2232</v>
      </c>
      <c r="F2175" s="20" t="s">
        <v>79</v>
      </c>
      <c r="G2175" s="41"/>
      <c r="H2175" s="21" t="s">
        <v>21</v>
      </c>
      <c r="I2175" s="41" t="s">
        <v>28</v>
      </c>
      <c r="J2175" s="21" t="s">
        <v>199</v>
      </c>
      <c r="K2175" s="203"/>
      <c r="L2175" s="55"/>
      <c r="M2175" s="219">
        <v>26960</v>
      </c>
      <c r="N2175" s="219">
        <v>0</v>
      </c>
      <c r="O2175" s="217">
        <f t="shared" si="33"/>
        <v>154727.14999999964</v>
      </c>
    </row>
    <row r="2176" spans="1:15" ht="22.05" hidden="1" customHeight="1" x14ac:dyDescent="0.2">
      <c r="A2176" s="216">
        <v>45754</v>
      </c>
      <c r="B2176" s="20" t="s">
        <v>185</v>
      </c>
      <c r="C2176" s="41">
        <v>54764</v>
      </c>
      <c r="D2176" s="22"/>
      <c r="E2176" s="55" t="s">
        <v>2838</v>
      </c>
      <c r="F2176" s="20" t="s">
        <v>79</v>
      </c>
      <c r="G2176" s="41"/>
      <c r="H2176" s="21" t="s">
        <v>22</v>
      </c>
      <c r="I2176" s="41" t="s">
        <v>56</v>
      </c>
      <c r="J2176" s="21" t="s">
        <v>116</v>
      </c>
      <c r="K2176" s="203" t="s">
        <v>441</v>
      </c>
      <c r="L2176" s="55"/>
      <c r="M2176" s="219">
        <v>0</v>
      </c>
      <c r="N2176" s="219">
        <v>100</v>
      </c>
      <c r="O2176" s="217">
        <f t="shared" si="33"/>
        <v>154627.14999999964</v>
      </c>
    </row>
    <row r="2177" spans="1:15" ht="22.05" hidden="1" customHeight="1" x14ac:dyDescent="0.2">
      <c r="A2177" s="216">
        <v>45755</v>
      </c>
      <c r="B2177" s="20" t="s">
        <v>185</v>
      </c>
      <c r="C2177" s="41">
        <v>54766</v>
      </c>
      <c r="D2177" s="22"/>
      <c r="E2177" s="55" t="s">
        <v>2841</v>
      </c>
      <c r="F2177" s="20" t="s">
        <v>79</v>
      </c>
      <c r="G2177" s="41"/>
      <c r="H2177" s="21" t="s">
        <v>22</v>
      </c>
      <c r="I2177" s="41" t="s">
        <v>54</v>
      </c>
      <c r="J2177" s="21" t="s">
        <v>63</v>
      </c>
      <c r="K2177" s="203" t="s">
        <v>141</v>
      </c>
      <c r="L2177" s="55"/>
      <c r="M2177" s="219">
        <v>0</v>
      </c>
      <c r="N2177" s="219">
        <v>1000</v>
      </c>
      <c r="O2177" s="217">
        <f t="shared" si="33"/>
        <v>153627.14999999964</v>
      </c>
    </row>
    <row r="2178" spans="1:15" ht="22.05" hidden="1" customHeight="1" x14ac:dyDescent="0.2">
      <c r="A2178" s="216">
        <v>45755</v>
      </c>
      <c r="B2178" s="20" t="s">
        <v>185</v>
      </c>
      <c r="C2178" s="41">
        <v>54767</v>
      </c>
      <c r="D2178" s="22"/>
      <c r="E2178" s="55" t="s">
        <v>1425</v>
      </c>
      <c r="F2178" s="20" t="s">
        <v>79</v>
      </c>
      <c r="G2178" s="41"/>
      <c r="H2178" s="21" t="s">
        <v>22</v>
      </c>
      <c r="I2178" s="41" t="s">
        <v>103</v>
      </c>
      <c r="J2178" s="21" t="s">
        <v>219</v>
      </c>
      <c r="K2178" s="203" t="s">
        <v>1241</v>
      </c>
      <c r="L2178" s="55"/>
      <c r="M2178" s="219">
        <v>0</v>
      </c>
      <c r="N2178" s="219">
        <v>500</v>
      </c>
      <c r="O2178" s="217">
        <f t="shared" si="33"/>
        <v>153127.14999999964</v>
      </c>
    </row>
    <row r="2179" spans="1:15" ht="22.05" hidden="1" customHeight="1" x14ac:dyDescent="0.2">
      <c r="A2179" s="216">
        <v>45755</v>
      </c>
      <c r="B2179" s="20" t="s">
        <v>185</v>
      </c>
      <c r="C2179" s="41">
        <v>54768</v>
      </c>
      <c r="D2179" s="22"/>
      <c r="E2179" s="55" t="s">
        <v>2408</v>
      </c>
      <c r="F2179" s="20" t="s">
        <v>79</v>
      </c>
      <c r="G2179" s="41"/>
      <c r="H2179" s="21" t="s">
        <v>22</v>
      </c>
      <c r="I2179" s="41" t="s">
        <v>103</v>
      </c>
      <c r="J2179" s="21" t="s">
        <v>94</v>
      </c>
      <c r="K2179" s="203" t="s">
        <v>1405</v>
      </c>
      <c r="L2179" s="55"/>
      <c r="M2179" s="219">
        <v>0</v>
      </c>
      <c r="N2179" s="219">
        <v>1500</v>
      </c>
      <c r="O2179" s="217">
        <f t="shared" si="33"/>
        <v>151627.14999999964</v>
      </c>
    </row>
    <row r="2180" spans="1:15" ht="22.05" hidden="1" customHeight="1" x14ac:dyDescent="0.2">
      <c r="A2180" s="216">
        <v>45755</v>
      </c>
      <c r="B2180" s="20" t="s">
        <v>185</v>
      </c>
      <c r="C2180" s="41">
        <v>54769</v>
      </c>
      <c r="D2180" s="22"/>
      <c r="E2180" s="49" t="s">
        <v>128</v>
      </c>
      <c r="F2180" s="20" t="s">
        <v>79</v>
      </c>
      <c r="G2180" s="41"/>
      <c r="H2180" s="21" t="s">
        <v>22</v>
      </c>
      <c r="I2180" s="21" t="s">
        <v>56</v>
      </c>
      <c r="J2180" s="21" t="s">
        <v>116</v>
      </c>
      <c r="K2180" s="203" t="s">
        <v>129</v>
      </c>
      <c r="L2180" s="55"/>
      <c r="M2180" s="219">
        <v>0</v>
      </c>
      <c r="N2180" s="219">
        <v>60</v>
      </c>
      <c r="O2180" s="217">
        <f t="shared" si="33"/>
        <v>151567.14999999964</v>
      </c>
    </row>
    <row r="2181" spans="1:15" ht="22.05" hidden="1" customHeight="1" x14ac:dyDescent="0.2">
      <c r="A2181" s="216">
        <v>45755</v>
      </c>
      <c r="B2181" s="20" t="s">
        <v>185</v>
      </c>
      <c r="C2181" s="41">
        <v>54770</v>
      </c>
      <c r="D2181" s="22"/>
      <c r="E2181" s="55" t="s">
        <v>489</v>
      </c>
      <c r="F2181" s="20" t="s">
        <v>79</v>
      </c>
      <c r="G2181" s="41"/>
      <c r="H2181" s="21" t="s">
        <v>22</v>
      </c>
      <c r="I2181" s="41" t="s">
        <v>54</v>
      </c>
      <c r="J2181" s="21" t="s">
        <v>61</v>
      </c>
      <c r="K2181" s="203" t="s">
        <v>1015</v>
      </c>
      <c r="L2181" s="55"/>
      <c r="M2181" s="219">
        <v>0</v>
      </c>
      <c r="N2181" s="219">
        <v>8000</v>
      </c>
      <c r="O2181" s="217">
        <f t="shared" si="33"/>
        <v>143567.14999999964</v>
      </c>
    </row>
    <row r="2182" spans="1:15" ht="22.05" hidden="1" customHeight="1" x14ac:dyDescent="0.2">
      <c r="A2182" s="216">
        <v>45755</v>
      </c>
      <c r="B2182" s="20" t="s">
        <v>185</v>
      </c>
      <c r="C2182" s="41">
        <v>54771</v>
      </c>
      <c r="D2182" s="22"/>
      <c r="E2182" s="55" t="s">
        <v>2842</v>
      </c>
      <c r="F2182" s="20" t="s">
        <v>79</v>
      </c>
      <c r="G2182" s="41"/>
      <c r="H2182" s="21" t="s">
        <v>22</v>
      </c>
      <c r="I2182" s="41" t="s">
        <v>55</v>
      </c>
      <c r="J2182" s="21" t="s">
        <v>73</v>
      </c>
      <c r="K2182" s="203" t="s">
        <v>140</v>
      </c>
      <c r="L2182" s="55"/>
      <c r="M2182" s="219">
        <v>0</v>
      </c>
      <c r="N2182" s="219">
        <v>1500</v>
      </c>
      <c r="O2182" s="217">
        <f t="shared" si="33"/>
        <v>142067.14999999964</v>
      </c>
    </row>
    <row r="2183" spans="1:15" ht="22.05" hidden="1" customHeight="1" x14ac:dyDescent="0.2">
      <c r="A2183" s="216">
        <v>45755</v>
      </c>
      <c r="B2183" s="20" t="s">
        <v>185</v>
      </c>
      <c r="C2183" s="41">
        <v>54772</v>
      </c>
      <c r="D2183" s="22"/>
      <c r="E2183" s="55" t="s">
        <v>2843</v>
      </c>
      <c r="F2183" s="20" t="s">
        <v>79</v>
      </c>
      <c r="G2183" s="41"/>
      <c r="H2183" s="21" t="s">
        <v>22</v>
      </c>
      <c r="I2183" s="41" t="s">
        <v>55</v>
      </c>
      <c r="J2183" s="21" t="s">
        <v>261</v>
      </c>
      <c r="K2183" s="203" t="s">
        <v>482</v>
      </c>
      <c r="L2183" s="55"/>
      <c r="M2183" s="219">
        <v>0</v>
      </c>
      <c r="N2183" s="219">
        <v>5000</v>
      </c>
      <c r="O2183" s="217">
        <f t="shared" si="33"/>
        <v>137067.14999999964</v>
      </c>
    </row>
    <row r="2184" spans="1:15" ht="22.05" hidden="1" customHeight="1" x14ac:dyDescent="0.2">
      <c r="A2184" s="216">
        <v>45755</v>
      </c>
      <c r="B2184" s="20" t="s">
        <v>185</v>
      </c>
      <c r="C2184" s="41">
        <v>54773</v>
      </c>
      <c r="D2184" s="22"/>
      <c r="E2184" s="55" t="s">
        <v>2844</v>
      </c>
      <c r="F2184" s="20" t="s">
        <v>79</v>
      </c>
      <c r="G2184" s="41"/>
      <c r="H2184" s="21" t="s">
        <v>22</v>
      </c>
      <c r="I2184" s="41" t="s">
        <v>55</v>
      </c>
      <c r="J2184" s="21" t="s">
        <v>73</v>
      </c>
      <c r="K2184" s="203" t="s">
        <v>2855</v>
      </c>
      <c r="L2184" s="55"/>
      <c r="M2184" s="219">
        <v>0</v>
      </c>
      <c r="N2184" s="219">
        <v>9292</v>
      </c>
      <c r="O2184" s="217">
        <f t="shared" si="33"/>
        <v>127775.14999999964</v>
      </c>
    </row>
    <row r="2185" spans="1:15" ht="22.05" hidden="1" customHeight="1" x14ac:dyDescent="0.2">
      <c r="A2185" s="216">
        <v>45755</v>
      </c>
      <c r="B2185" s="20" t="s">
        <v>185</v>
      </c>
      <c r="C2185" s="41">
        <v>54774</v>
      </c>
      <c r="D2185" s="22"/>
      <c r="E2185" s="55" t="s">
        <v>2845</v>
      </c>
      <c r="F2185" s="20" t="s">
        <v>79</v>
      </c>
      <c r="G2185" s="41"/>
      <c r="H2185" s="21" t="s">
        <v>22</v>
      </c>
      <c r="I2185" s="41" t="s">
        <v>55</v>
      </c>
      <c r="J2185" s="21" t="s">
        <v>73</v>
      </c>
      <c r="K2185" s="203" t="s">
        <v>206</v>
      </c>
      <c r="L2185" s="55"/>
      <c r="M2185" s="219">
        <v>0</v>
      </c>
      <c r="N2185" s="219">
        <v>190</v>
      </c>
      <c r="O2185" s="217">
        <f t="shared" si="33"/>
        <v>127585.14999999964</v>
      </c>
    </row>
    <row r="2186" spans="1:15" ht="22.05" hidden="1" customHeight="1" x14ac:dyDescent="0.2">
      <c r="A2186" s="216">
        <v>45755</v>
      </c>
      <c r="B2186" s="20" t="s">
        <v>185</v>
      </c>
      <c r="C2186" s="41">
        <v>54775</v>
      </c>
      <c r="D2186" s="22"/>
      <c r="E2186" s="55" t="s">
        <v>920</v>
      </c>
      <c r="F2186" s="20" t="s">
        <v>79</v>
      </c>
      <c r="G2186" s="41"/>
      <c r="H2186" s="21" t="s">
        <v>22</v>
      </c>
      <c r="I2186" s="21" t="s">
        <v>81</v>
      </c>
      <c r="J2186" s="21" t="s">
        <v>200</v>
      </c>
      <c r="K2186" s="203" t="s">
        <v>122</v>
      </c>
      <c r="L2186" s="55"/>
      <c r="M2186" s="219">
        <v>0</v>
      </c>
      <c r="N2186" s="219">
        <v>10000</v>
      </c>
      <c r="O2186" s="217">
        <f t="shared" si="33"/>
        <v>117585.14999999964</v>
      </c>
    </row>
    <row r="2187" spans="1:15" ht="22.05" hidden="1" customHeight="1" x14ac:dyDescent="0.2">
      <c r="A2187" s="216">
        <v>45755</v>
      </c>
      <c r="B2187" s="20" t="s">
        <v>185</v>
      </c>
      <c r="C2187" s="41">
        <v>54776</v>
      </c>
      <c r="D2187" s="22"/>
      <c r="E2187" s="55" t="s">
        <v>154</v>
      </c>
      <c r="F2187" s="20" t="s">
        <v>79</v>
      </c>
      <c r="G2187" s="41"/>
      <c r="H2187" s="21" t="s">
        <v>22</v>
      </c>
      <c r="I2187" s="41" t="s">
        <v>103</v>
      </c>
      <c r="J2187" s="21" t="s">
        <v>219</v>
      </c>
      <c r="K2187" s="203" t="s">
        <v>266</v>
      </c>
      <c r="L2187" s="55"/>
      <c r="M2187" s="219">
        <v>0</v>
      </c>
      <c r="N2187" s="219">
        <v>500</v>
      </c>
      <c r="O2187" s="217">
        <f t="shared" si="33"/>
        <v>117085.14999999964</v>
      </c>
    </row>
    <row r="2188" spans="1:15" ht="22.05" hidden="1" customHeight="1" x14ac:dyDescent="0.2">
      <c r="A2188" s="216">
        <v>45755</v>
      </c>
      <c r="B2188" s="20" t="s">
        <v>185</v>
      </c>
      <c r="C2188" s="41">
        <v>54777</v>
      </c>
      <c r="D2188" s="22"/>
      <c r="E2188" s="55" t="s">
        <v>2846</v>
      </c>
      <c r="F2188" s="20" t="s">
        <v>79</v>
      </c>
      <c r="G2188" s="41"/>
      <c r="H2188" s="21" t="s">
        <v>22</v>
      </c>
      <c r="I2188" s="41" t="s">
        <v>103</v>
      </c>
      <c r="J2188" s="21" t="s">
        <v>95</v>
      </c>
      <c r="K2188" s="203" t="s">
        <v>266</v>
      </c>
      <c r="L2188" s="55"/>
      <c r="M2188" s="219">
        <v>0</v>
      </c>
      <c r="N2188" s="219">
        <v>130</v>
      </c>
      <c r="O2188" s="217">
        <f t="shared" si="33"/>
        <v>116955.14999999964</v>
      </c>
    </row>
    <row r="2189" spans="1:15" ht="22.05" hidden="1" customHeight="1" x14ac:dyDescent="0.2">
      <c r="A2189" s="216">
        <v>45755</v>
      </c>
      <c r="B2189" s="20" t="s">
        <v>185</v>
      </c>
      <c r="C2189" s="41">
        <v>54778</v>
      </c>
      <c r="D2189" s="22"/>
      <c r="E2189" s="55" t="s">
        <v>2847</v>
      </c>
      <c r="F2189" s="20" t="s">
        <v>79</v>
      </c>
      <c r="G2189" s="41"/>
      <c r="H2189" s="21" t="s">
        <v>22</v>
      </c>
      <c r="I2189" s="21" t="s">
        <v>103</v>
      </c>
      <c r="J2189" s="21" t="s">
        <v>94</v>
      </c>
      <c r="K2189" s="203" t="s">
        <v>368</v>
      </c>
      <c r="L2189" s="55"/>
      <c r="M2189" s="219">
        <v>0</v>
      </c>
      <c r="N2189" s="219">
        <v>3884</v>
      </c>
      <c r="O2189" s="217">
        <f t="shared" si="33"/>
        <v>113071.14999999964</v>
      </c>
    </row>
    <row r="2190" spans="1:15" ht="22.05" hidden="1" customHeight="1" x14ac:dyDescent="0.2">
      <c r="A2190" s="216">
        <v>45755</v>
      </c>
      <c r="B2190" s="20" t="s">
        <v>185</v>
      </c>
      <c r="C2190" s="41">
        <v>54779</v>
      </c>
      <c r="D2190" s="22"/>
      <c r="E2190" s="55" t="s">
        <v>539</v>
      </c>
      <c r="F2190" s="20" t="s">
        <v>79</v>
      </c>
      <c r="G2190" s="41"/>
      <c r="H2190" s="21" t="s">
        <v>22</v>
      </c>
      <c r="I2190" s="41" t="s">
        <v>53</v>
      </c>
      <c r="J2190" s="21" t="s">
        <v>112</v>
      </c>
      <c r="K2190" s="203" t="s">
        <v>2856</v>
      </c>
      <c r="L2190" s="55"/>
      <c r="M2190" s="219">
        <v>0</v>
      </c>
      <c r="N2190" s="219">
        <v>1000</v>
      </c>
      <c r="O2190" s="217">
        <f t="shared" si="33"/>
        <v>112071.14999999964</v>
      </c>
    </row>
    <row r="2191" spans="1:15" ht="22.05" hidden="1" customHeight="1" x14ac:dyDescent="0.2">
      <c r="A2191" s="216">
        <v>45755</v>
      </c>
      <c r="B2191" s="20" t="s">
        <v>185</v>
      </c>
      <c r="C2191" s="41">
        <v>54780</v>
      </c>
      <c r="D2191" s="22"/>
      <c r="E2191" s="55" t="s">
        <v>2214</v>
      </c>
      <c r="F2191" s="20" t="s">
        <v>79</v>
      </c>
      <c r="G2191" s="41"/>
      <c r="H2191" s="21" t="s">
        <v>22</v>
      </c>
      <c r="I2191" s="41" t="s">
        <v>103</v>
      </c>
      <c r="J2191" s="21" t="s">
        <v>94</v>
      </c>
      <c r="K2191" s="203" t="s">
        <v>134</v>
      </c>
      <c r="L2191" s="55"/>
      <c r="M2191" s="219">
        <v>0</v>
      </c>
      <c r="N2191" s="219">
        <v>1000</v>
      </c>
      <c r="O2191" s="217">
        <f t="shared" ref="O2191:O2254" si="34">O2190+M2191-N2191</f>
        <v>111071.14999999964</v>
      </c>
    </row>
    <row r="2192" spans="1:15" ht="22.05" hidden="1" customHeight="1" x14ac:dyDescent="0.2">
      <c r="A2192" s="216">
        <v>45755</v>
      </c>
      <c r="B2192" s="20" t="s">
        <v>185</v>
      </c>
      <c r="C2192" s="41">
        <v>54781</v>
      </c>
      <c r="D2192" s="22"/>
      <c r="E2192" s="55" t="s">
        <v>668</v>
      </c>
      <c r="F2192" s="20" t="s">
        <v>79</v>
      </c>
      <c r="G2192" s="41"/>
      <c r="H2192" s="21" t="s">
        <v>22</v>
      </c>
      <c r="I2192" s="41" t="s">
        <v>103</v>
      </c>
      <c r="J2192" s="21" t="s">
        <v>97</v>
      </c>
      <c r="K2192" s="203" t="s">
        <v>134</v>
      </c>
      <c r="L2192" s="55"/>
      <c r="M2192" s="219">
        <v>0</v>
      </c>
      <c r="N2192" s="219">
        <v>1500</v>
      </c>
      <c r="O2192" s="217">
        <f t="shared" si="34"/>
        <v>109571.14999999964</v>
      </c>
    </row>
    <row r="2193" spans="1:15" ht="22.05" hidden="1" customHeight="1" x14ac:dyDescent="0.2">
      <c r="A2193" s="216">
        <v>45755</v>
      </c>
      <c r="B2193" s="20" t="s">
        <v>185</v>
      </c>
      <c r="C2193" s="41">
        <v>54782</v>
      </c>
      <c r="D2193" s="22"/>
      <c r="E2193" s="55" t="s">
        <v>2848</v>
      </c>
      <c r="F2193" s="20" t="s">
        <v>79</v>
      </c>
      <c r="G2193" s="41"/>
      <c r="H2193" s="21" t="s">
        <v>21</v>
      </c>
      <c r="I2193" s="41" t="s">
        <v>28</v>
      </c>
      <c r="J2193" s="21" t="s">
        <v>31</v>
      </c>
      <c r="K2193" s="203"/>
      <c r="L2193" s="55"/>
      <c r="M2193" s="219">
        <v>23700</v>
      </c>
      <c r="N2193" s="219">
        <v>0</v>
      </c>
      <c r="O2193" s="217">
        <f t="shared" si="34"/>
        <v>133271.14999999964</v>
      </c>
    </row>
    <row r="2194" spans="1:15" ht="22.05" hidden="1" customHeight="1" x14ac:dyDescent="0.2">
      <c r="A2194" s="216">
        <v>45755</v>
      </c>
      <c r="B2194" s="20" t="s">
        <v>185</v>
      </c>
      <c r="C2194" s="41">
        <v>54783</v>
      </c>
      <c r="D2194" s="22"/>
      <c r="E2194" s="55" t="s">
        <v>2849</v>
      </c>
      <c r="F2194" s="20" t="s">
        <v>79</v>
      </c>
      <c r="G2194" s="41"/>
      <c r="H2194" s="21" t="s">
        <v>22</v>
      </c>
      <c r="I2194" s="41" t="s">
        <v>103</v>
      </c>
      <c r="J2194" s="21" t="s">
        <v>94</v>
      </c>
      <c r="K2194" s="203" t="s">
        <v>210</v>
      </c>
      <c r="L2194" s="55"/>
      <c r="M2194" s="219">
        <v>0</v>
      </c>
      <c r="N2194" s="219">
        <v>11600</v>
      </c>
      <c r="O2194" s="217">
        <f t="shared" si="34"/>
        <v>121671.14999999964</v>
      </c>
    </row>
    <row r="2195" spans="1:15" ht="22.05" hidden="1" customHeight="1" x14ac:dyDescent="0.2">
      <c r="A2195" s="216">
        <v>45755</v>
      </c>
      <c r="B2195" s="20" t="s">
        <v>185</v>
      </c>
      <c r="C2195" s="41">
        <v>54784</v>
      </c>
      <c r="D2195" s="22"/>
      <c r="E2195" s="55" t="s">
        <v>2850</v>
      </c>
      <c r="F2195" s="20" t="s">
        <v>79</v>
      </c>
      <c r="G2195" s="41"/>
      <c r="H2195" s="21" t="s">
        <v>22</v>
      </c>
      <c r="I2195" s="41" t="s">
        <v>54</v>
      </c>
      <c r="J2195" s="21" t="s">
        <v>61</v>
      </c>
      <c r="K2195" s="203" t="s">
        <v>445</v>
      </c>
      <c r="L2195" s="55"/>
      <c r="M2195" s="219">
        <v>0</v>
      </c>
      <c r="N2195" s="219">
        <v>2941</v>
      </c>
      <c r="O2195" s="217">
        <f t="shared" si="34"/>
        <v>118730.14999999964</v>
      </c>
    </row>
    <row r="2196" spans="1:15" ht="22.05" hidden="1" customHeight="1" x14ac:dyDescent="0.2">
      <c r="A2196" s="216">
        <v>45755</v>
      </c>
      <c r="B2196" s="20" t="s">
        <v>185</v>
      </c>
      <c r="C2196" s="41">
        <v>54785</v>
      </c>
      <c r="D2196" s="22"/>
      <c r="E2196" s="49" t="s">
        <v>2851</v>
      </c>
      <c r="F2196" s="20" t="s">
        <v>79</v>
      </c>
      <c r="G2196" s="41"/>
      <c r="H2196" s="21" t="s">
        <v>22</v>
      </c>
      <c r="I2196" s="21" t="s">
        <v>80</v>
      </c>
      <c r="J2196" s="21" t="s">
        <v>67</v>
      </c>
      <c r="K2196" s="203" t="s">
        <v>412</v>
      </c>
      <c r="L2196" s="55"/>
      <c r="M2196" s="219">
        <v>0</v>
      </c>
      <c r="N2196" s="219">
        <v>1655</v>
      </c>
      <c r="O2196" s="217">
        <f t="shared" si="34"/>
        <v>117075.14999999964</v>
      </c>
    </row>
    <row r="2197" spans="1:15" ht="22.05" hidden="1" customHeight="1" x14ac:dyDescent="0.2">
      <c r="A2197" s="216">
        <v>45755</v>
      </c>
      <c r="B2197" s="20" t="s">
        <v>185</v>
      </c>
      <c r="C2197" s="41">
        <v>54786</v>
      </c>
      <c r="D2197" s="22"/>
      <c r="E2197" s="55" t="s">
        <v>2852</v>
      </c>
      <c r="F2197" s="20" t="s">
        <v>79</v>
      </c>
      <c r="G2197" s="41"/>
      <c r="H2197" s="21" t="s">
        <v>22</v>
      </c>
      <c r="I2197" s="41" t="s">
        <v>103</v>
      </c>
      <c r="J2197" s="21" t="s">
        <v>219</v>
      </c>
      <c r="K2197" s="203" t="s">
        <v>1241</v>
      </c>
      <c r="L2197" s="55"/>
      <c r="M2197" s="219">
        <v>0</v>
      </c>
      <c r="N2197" s="219">
        <v>275</v>
      </c>
      <c r="O2197" s="217">
        <f t="shared" si="34"/>
        <v>116800.14999999964</v>
      </c>
    </row>
    <row r="2198" spans="1:15" ht="22.05" hidden="1" customHeight="1" x14ac:dyDescent="0.2">
      <c r="A2198" s="216">
        <v>45755</v>
      </c>
      <c r="B2198" s="20" t="s">
        <v>185</v>
      </c>
      <c r="C2198" s="41">
        <v>54787</v>
      </c>
      <c r="D2198" s="22"/>
      <c r="E2198" s="55" t="s">
        <v>2853</v>
      </c>
      <c r="F2198" s="20" t="s">
        <v>79</v>
      </c>
      <c r="G2198" s="41"/>
      <c r="H2198" s="21" t="s">
        <v>22</v>
      </c>
      <c r="I2198" s="41" t="s">
        <v>103</v>
      </c>
      <c r="J2198" s="21" t="s">
        <v>92</v>
      </c>
      <c r="K2198" s="203" t="s">
        <v>1501</v>
      </c>
      <c r="L2198" s="55"/>
      <c r="M2198" s="219">
        <v>0</v>
      </c>
      <c r="N2198" s="219">
        <v>550</v>
      </c>
      <c r="O2198" s="217">
        <f t="shared" si="34"/>
        <v>116250.14999999964</v>
      </c>
    </row>
    <row r="2199" spans="1:15" s="57" customFormat="1" ht="22.05" hidden="1" customHeight="1" x14ac:dyDescent="0.2">
      <c r="A2199" s="317">
        <v>45755</v>
      </c>
      <c r="B2199" s="20" t="s">
        <v>185</v>
      </c>
      <c r="C2199" s="22">
        <v>54788</v>
      </c>
      <c r="D2199" s="22"/>
      <c r="E2199" s="201" t="s">
        <v>2854</v>
      </c>
      <c r="F2199" s="20" t="s">
        <v>79</v>
      </c>
      <c r="G2199" s="22"/>
      <c r="H2199" s="21" t="s">
        <v>22</v>
      </c>
      <c r="I2199" s="22" t="s">
        <v>103</v>
      </c>
      <c r="J2199" s="21" t="s">
        <v>94</v>
      </c>
      <c r="K2199" s="203" t="s">
        <v>133</v>
      </c>
      <c r="L2199" s="201"/>
      <c r="M2199" s="219">
        <v>0</v>
      </c>
      <c r="N2199" s="219">
        <v>1500</v>
      </c>
      <c r="O2199" s="217">
        <f t="shared" si="34"/>
        <v>114750.14999999964</v>
      </c>
    </row>
    <row r="2200" spans="1:15" ht="22.05" hidden="1" customHeight="1" x14ac:dyDescent="0.2">
      <c r="A2200" s="216">
        <v>45755</v>
      </c>
      <c r="B2200" s="20" t="s">
        <v>185</v>
      </c>
      <c r="C2200" s="41">
        <v>54789</v>
      </c>
      <c r="D2200" s="22"/>
      <c r="E2200" s="55" t="s">
        <v>1013</v>
      </c>
      <c r="F2200" s="20" t="s">
        <v>79</v>
      </c>
      <c r="G2200" s="41"/>
      <c r="H2200" s="21" t="s">
        <v>21</v>
      </c>
      <c r="I2200" s="21" t="s">
        <v>28</v>
      </c>
      <c r="J2200" s="21" t="s">
        <v>30</v>
      </c>
      <c r="K2200" s="304"/>
      <c r="L2200" s="55"/>
      <c r="M2200" s="219">
        <v>113000</v>
      </c>
      <c r="N2200" s="219">
        <v>0</v>
      </c>
      <c r="O2200" s="217">
        <f t="shared" si="34"/>
        <v>227750.14999999964</v>
      </c>
    </row>
    <row r="2201" spans="1:15" ht="22.05" hidden="1" customHeight="1" x14ac:dyDescent="0.2">
      <c r="A2201" s="216">
        <v>45756</v>
      </c>
      <c r="B2201" s="20" t="s">
        <v>185</v>
      </c>
      <c r="C2201" s="41">
        <v>54791</v>
      </c>
      <c r="D2201" s="22"/>
      <c r="E2201" s="55" t="s">
        <v>2277</v>
      </c>
      <c r="F2201" s="20" t="s">
        <v>79</v>
      </c>
      <c r="G2201" s="41"/>
      <c r="H2201" s="21" t="s">
        <v>22</v>
      </c>
      <c r="I2201" s="41" t="s">
        <v>103</v>
      </c>
      <c r="J2201" s="21" t="s">
        <v>94</v>
      </c>
      <c r="K2201" s="306" t="s">
        <v>235</v>
      </c>
      <c r="L2201" s="55"/>
      <c r="M2201" s="219">
        <v>0</v>
      </c>
      <c r="N2201" s="219">
        <v>2176</v>
      </c>
      <c r="O2201" s="217">
        <f t="shared" si="34"/>
        <v>225574.14999999964</v>
      </c>
    </row>
    <row r="2202" spans="1:15" ht="22.05" hidden="1" customHeight="1" x14ac:dyDescent="0.2">
      <c r="A2202" s="216">
        <v>45756</v>
      </c>
      <c r="B2202" s="20" t="s">
        <v>185</v>
      </c>
      <c r="C2202" s="41">
        <v>54792</v>
      </c>
      <c r="D2202" s="22"/>
      <c r="E2202" s="55" t="s">
        <v>2857</v>
      </c>
      <c r="F2202" s="20" t="s">
        <v>79</v>
      </c>
      <c r="G2202" s="41"/>
      <c r="H2202" s="21" t="s">
        <v>22</v>
      </c>
      <c r="I2202" s="21" t="s">
        <v>54</v>
      </c>
      <c r="J2202" s="21" t="s">
        <v>41</v>
      </c>
      <c r="K2202" s="203" t="s">
        <v>465</v>
      </c>
      <c r="L2202" s="55"/>
      <c r="M2202" s="219">
        <v>0</v>
      </c>
      <c r="N2202" s="219">
        <v>10000</v>
      </c>
      <c r="O2202" s="217">
        <f t="shared" si="34"/>
        <v>215574.14999999964</v>
      </c>
    </row>
    <row r="2203" spans="1:15" ht="22.05" hidden="1" customHeight="1" x14ac:dyDescent="0.2">
      <c r="A2203" s="216">
        <v>45756</v>
      </c>
      <c r="B2203" s="20" t="s">
        <v>185</v>
      </c>
      <c r="C2203" s="41">
        <v>54793</v>
      </c>
      <c r="D2203" s="22"/>
      <c r="E2203" s="55" t="s">
        <v>2858</v>
      </c>
      <c r="F2203" s="20" t="s">
        <v>79</v>
      </c>
      <c r="G2203" s="41"/>
      <c r="H2203" s="21" t="s">
        <v>22</v>
      </c>
      <c r="I2203" s="41" t="s">
        <v>54</v>
      </c>
      <c r="J2203" s="21" t="s">
        <v>41</v>
      </c>
      <c r="K2203" s="203" t="s">
        <v>465</v>
      </c>
      <c r="L2203" s="55"/>
      <c r="M2203" s="219">
        <v>0</v>
      </c>
      <c r="N2203" s="219">
        <v>8000</v>
      </c>
      <c r="O2203" s="217">
        <f t="shared" si="34"/>
        <v>207574.14999999964</v>
      </c>
    </row>
    <row r="2204" spans="1:15" ht="22.05" hidden="1" customHeight="1" x14ac:dyDescent="0.2">
      <c r="A2204" s="216">
        <v>45756</v>
      </c>
      <c r="B2204" s="20" t="s">
        <v>185</v>
      </c>
      <c r="C2204" s="41">
        <v>54794</v>
      </c>
      <c r="D2204" s="22"/>
      <c r="E2204" s="55" t="s">
        <v>2859</v>
      </c>
      <c r="F2204" s="20" t="s">
        <v>79</v>
      </c>
      <c r="G2204" s="41"/>
      <c r="H2204" s="21" t="s">
        <v>22</v>
      </c>
      <c r="I2204" s="21" t="s">
        <v>103</v>
      </c>
      <c r="J2204" s="21" t="s">
        <v>60</v>
      </c>
      <c r="K2204" s="203" t="s">
        <v>1485</v>
      </c>
      <c r="L2204" s="55"/>
      <c r="M2204" s="219">
        <v>0</v>
      </c>
      <c r="N2204" s="219">
        <v>3750</v>
      </c>
      <c r="O2204" s="217">
        <f t="shared" si="34"/>
        <v>203824.14999999964</v>
      </c>
    </row>
    <row r="2205" spans="1:15" ht="22.05" hidden="1" customHeight="1" x14ac:dyDescent="0.2">
      <c r="A2205" s="216">
        <v>45756</v>
      </c>
      <c r="B2205" s="20" t="s">
        <v>185</v>
      </c>
      <c r="C2205" s="41">
        <v>54795</v>
      </c>
      <c r="D2205" s="22"/>
      <c r="E2205" s="55" t="s">
        <v>2761</v>
      </c>
      <c r="F2205" s="20" t="s">
        <v>79</v>
      </c>
      <c r="G2205" s="41"/>
      <c r="H2205" s="21" t="s">
        <v>22</v>
      </c>
      <c r="I2205" s="41" t="s">
        <v>103</v>
      </c>
      <c r="J2205" s="21" t="s">
        <v>94</v>
      </c>
      <c r="K2205" s="203" t="s">
        <v>464</v>
      </c>
      <c r="L2205" s="55"/>
      <c r="M2205" s="219">
        <v>0</v>
      </c>
      <c r="N2205" s="219">
        <v>1500</v>
      </c>
      <c r="O2205" s="217">
        <f t="shared" si="34"/>
        <v>202324.14999999964</v>
      </c>
    </row>
    <row r="2206" spans="1:15" ht="22.05" hidden="1" customHeight="1" x14ac:dyDescent="0.2">
      <c r="A2206" s="216">
        <v>45756</v>
      </c>
      <c r="B2206" s="20" t="s">
        <v>185</v>
      </c>
      <c r="C2206" s="41">
        <v>54796</v>
      </c>
      <c r="D2206" s="22"/>
      <c r="E2206" s="55" t="s">
        <v>392</v>
      </c>
      <c r="F2206" s="20" t="s">
        <v>79</v>
      </c>
      <c r="G2206" s="41"/>
      <c r="H2206" s="21" t="s">
        <v>22</v>
      </c>
      <c r="I2206" s="21" t="s">
        <v>56</v>
      </c>
      <c r="J2206" s="21" t="s">
        <v>116</v>
      </c>
      <c r="K2206" s="203" t="s">
        <v>408</v>
      </c>
      <c r="L2206" s="55"/>
      <c r="M2206" s="219">
        <v>0</v>
      </c>
      <c r="N2206" s="219">
        <v>1380</v>
      </c>
      <c r="O2206" s="217">
        <f t="shared" si="34"/>
        <v>200944.14999999964</v>
      </c>
    </row>
    <row r="2207" spans="1:15" ht="22.05" hidden="1" customHeight="1" x14ac:dyDescent="0.2">
      <c r="A2207" s="216">
        <v>45756</v>
      </c>
      <c r="B2207" s="20" t="s">
        <v>185</v>
      </c>
      <c r="C2207" s="41">
        <v>54797</v>
      </c>
      <c r="D2207" s="22"/>
      <c r="E2207" s="55" t="s">
        <v>2860</v>
      </c>
      <c r="F2207" s="20" t="s">
        <v>79</v>
      </c>
      <c r="G2207" s="41"/>
      <c r="H2207" s="21" t="s">
        <v>22</v>
      </c>
      <c r="I2207" s="21" t="s">
        <v>103</v>
      </c>
      <c r="J2207" s="21" t="s">
        <v>60</v>
      </c>
      <c r="K2207" s="203" t="s">
        <v>2867</v>
      </c>
      <c r="L2207" s="55"/>
      <c r="M2207" s="219">
        <v>0</v>
      </c>
      <c r="N2207" s="219">
        <v>5130</v>
      </c>
      <c r="O2207" s="217">
        <f t="shared" si="34"/>
        <v>195814.14999999964</v>
      </c>
    </row>
    <row r="2208" spans="1:15" ht="22.05" hidden="1" customHeight="1" x14ac:dyDescent="0.2">
      <c r="A2208" s="216">
        <v>45756</v>
      </c>
      <c r="B2208" s="20" t="s">
        <v>185</v>
      </c>
      <c r="C2208" s="41">
        <v>54798</v>
      </c>
      <c r="D2208" s="22"/>
      <c r="E2208" s="55" t="s">
        <v>2861</v>
      </c>
      <c r="F2208" s="20" t="s">
        <v>79</v>
      </c>
      <c r="G2208" s="41"/>
      <c r="H2208" s="21" t="s">
        <v>22</v>
      </c>
      <c r="I2208" s="41" t="s">
        <v>103</v>
      </c>
      <c r="J2208" s="21" t="s">
        <v>94</v>
      </c>
      <c r="K2208" s="203" t="s">
        <v>2789</v>
      </c>
      <c r="L2208" s="55"/>
      <c r="M2208" s="219">
        <v>0</v>
      </c>
      <c r="N2208" s="219">
        <v>500</v>
      </c>
      <c r="O2208" s="217">
        <f t="shared" si="34"/>
        <v>195314.14999999964</v>
      </c>
    </row>
    <row r="2209" spans="1:15" ht="22.05" hidden="1" customHeight="1" x14ac:dyDescent="0.2">
      <c r="A2209" s="216">
        <v>45756</v>
      </c>
      <c r="B2209" s="20" t="s">
        <v>185</v>
      </c>
      <c r="C2209" s="41">
        <v>54799</v>
      </c>
      <c r="D2209" s="22"/>
      <c r="E2209" s="55" t="s">
        <v>2847</v>
      </c>
      <c r="F2209" s="20" t="s">
        <v>79</v>
      </c>
      <c r="G2209" s="41"/>
      <c r="H2209" s="21" t="s">
        <v>22</v>
      </c>
      <c r="I2209" s="21" t="s">
        <v>103</v>
      </c>
      <c r="J2209" s="21" t="s">
        <v>94</v>
      </c>
      <c r="K2209" s="203" t="s">
        <v>368</v>
      </c>
      <c r="L2209" s="55"/>
      <c r="M2209" s="219">
        <v>0</v>
      </c>
      <c r="N2209" s="219">
        <v>3890</v>
      </c>
      <c r="O2209" s="217">
        <f t="shared" si="34"/>
        <v>191424.14999999964</v>
      </c>
    </row>
    <row r="2210" spans="1:15" ht="22.05" hidden="1" customHeight="1" x14ac:dyDescent="0.2">
      <c r="A2210" s="216">
        <v>45756</v>
      </c>
      <c r="B2210" s="20" t="s">
        <v>185</v>
      </c>
      <c r="C2210" s="41">
        <v>54800</v>
      </c>
      <c r="D2210" s="22"/>
      <c r="E2210" s="55" t="s">
        <v>2862</v>
      </c>
      <c r="F2210" s="20" t="s">
        <v>79</v>
      </c>
      <c r="G2210" s="41"/>
      <c r="H2210" s="21" t="s">
        <v>22</v>
      </c>
      <c r="I2210" s="41" t="s">
        <v>103</v>
      </c>
      <c r="J2210" s="21" t="s">
        <v>60</v>
      </c>
      <c r="K2210" s="203" t="s">
        <v>133</v>
      </c>
      <c r="L2210" s="55"/>
      <c r="M2210" s="219">
        <v>0</v>
      </c>
      <c r="N2210" s="219">
        <v>1920</v>
      </c>
      <c r="O2210" s="217">
        <f t="shared" si="34"/>
        <v>189504.14999999964</v>
      </c>
    </row>
    <row r="2211" spans="1:15" ht="22.05" hidden="1" customHeight="1" x14ac:dyDescent="0.2">
      <c r="A2211" s="216">
        <v>45756</v>
      </c>
      <c r="B2211" s="20" t="s">
        <v>185</v>
      </c>
      <c r="C2211" s="41">
        <v>54801</v>
      </c>
      <c r="D2211" s="22"/>
      <c r="E2211" s="55" t="s">
        <v>2863</v>
      </c>
      <c r="F2211" s="20" t="s">
        <v>79</v>
      </c>
      <c r="G2211" s="41"/>
      <c r="H2211" s="21" t="s">
        <v>22</v>
      </c>
      <c r="I2211" s="21" t="s">
        <v>103</v>
      </c>
      <c r="J2211" s="21" t="s">
        <v>94</v>
      </c>
      <c r="K2211" s="203" t="s">
        <v>368</v>
      </c>
      <c r="L2211" s="55"/>
      <c r="M2211" s="219">
        <v>0</v>
      </c>
      <c r="N2211" s="219">
        <v>150</v>
      </c>
      <c r="O2211" s="217">
        <f t="shared" si="34"/>
        <v>189354.14999999964</v>
      </c>
    </row>
    <row r="2212" spans="1:15" ht="22.05" hidden="1" customHeight="1" x14ac:dyDescent="0.2">
      <c r="A2212" s="216">
        <v>45756</v>
      </c>
      <c r="B2212" s="20" t="s">
        <v>185</v>
      </c>
      <c r="C2212" s="41">
        <v>54802</v>
      </c>
      <c r="D2212" s="22"/>
      <c r="E2212" s="55" t="s">
        <v>350</v>
      </c>
      <c r="F2212" s="20" t="s">
        <v>79</v>
      </c>
      <c r="G2212" s="41"/>
      <c r="H2212" s="21" t="s">
        <v>22</v>
      </c>
      <c r="I2212" s="41" t="s">
        <v>53</v>
      </c>
      <c r="J2212" s="21" t="s">
        <v>113</v>
      </c>
      <c r="K2212" s="203" t="s">
        <v>1421</v>
      </c>
      <c r="L2212" s="55"/>
      <c r="M2212" s="219">
        <v>0</v>
      </c>
      <c r="N2212" s="219">
        <v>4400</v>
      </c>
      <c r="O2212" s="217">
        <f t="shared" si="34"/>
        <v>184954.14999999964</v>
      </c>
    </row>
    <row r="2213" spans="1:15" ht="22.05" hidden="1" customHeight="1" x14ac:dyDescent="0.2">
      <c r="A2213" s="216">
        <v>45756</v>
      </c>
      <c r="B2213" s="20" t="s">
        <v>185</v>
      </c>
      <c r="C2213" s="41">
        <v>54803</v>
      </c>
      <c r="D2213" s="22"/>
      <c r="E2213" s="55" t="s">
        <v>2864</v>
      </c>
      <c r="F2213" s="20" t="s">
        <v>79</v>
      </c>
      <c r="G2213" s="41"/>
      <c r="H2213" s="21" t="s">
        <v>22</v>
      </c>
      <c r="I2213" s="41" t="s">
        <v>103</v>
      </c>
      <c r="J2213" s="21" t="s">
        <v>102</v>
      </c>
      <c r="K2213" s="203" t="s">
        <v>205</v>
      </c>
      <c r="L2213" s="55"/>
      <c r="M2213" s="219">
        <v>0</v>
      </c>
      <c r="N2213" s="219">
        <v>4000</v>
      </c>
      <c r="O2213" s="217">
        <f t="shared" si="34"/>
        <v>180954.14999999964</v>
      </c>
    </row>
    <row r="2214" spans="1:15" ht="22.05" hidden="1" customHeight="1" x14ac:dyDescent="0.2">
      <c r="A2214" s="216">
        <v>45756</v>
      </c>
      <c r="B2214" s="20" t="s">
        <v>185</v>
      </c>
      <c r="C2214" s="41">
        <v>54804</v>
      </c>
      <c r="D2214" s="22"/>
      <c r="E2214" s="49" t="s">
        <v>2865</v>
      </c>
      <c r="F2214" s="20" t="s">
        <v>79</v>
      </c>
      <c r="G2214" s="41"/>
      <c r="H2214" s="21" t="s">
        <v>22</v>
      </c>
      <c r="I2214" s="21" t="s">
        <v>103</v>
      </c>
      <c r="J2214" s="21" t="s">
        <v>94</v>
      </c>
      <c r="K2214" s="203" t="s">
        <v>441</v>
      </c>
      <c r="L2214" s="55"/>
      <c r="M2214" s="219">
        <v>0</v>
      </c>
      <c r="N2214" s="219">
        <v>1000</v>
      </c>
      <c r="O2214" s="217">
        <f t="shared" si="34"/>
        <v>179954.14999999964</v>
      </c>
    </row>
    <row r="2215" spans="1:15" ht="22.05" hidden="1" customHeight="1" x14ac:dyDescent="0.2">
      <c r="A2215" s="216">
        <v>45756</v>
      </c>
      <c r="B2215" s="20" t="s">
        <v>185</v>
      </c>
      <c r="C2215" s="41">
        <v>54805</v>
      </c>
      <c r="D2215" s="22"/>
      <c r="E2215" s="55" t="s">
        <v>130</v>
      </c>
      <c r="F2215" s="20" t="s">
        <v>79</v>
      </c>
      <c r="G2215" s="41"/>
      <c r="H2215" s="21" t="s">
        <v>22</v>
      </c>
      <c r="I2215" s="41" t="s">
        <v>53</v>
      </c>
      <c r="J2215" s="21" t="s">
        <v>113</v>
      </c>
      <c r="K2215" s="203" t="s">
        <v>2868</v>
      </c>
      <c r="L2215" s="55"/>
      <c r="M2215" s="219">
        <v>0</v>
      </c>
      <c r="N2215" s="219">
        <v>600</v>
      </c>
      <c r="O2215" s="217">
        <f t="shared" si="34"/>
        <v>179354.14999999964</v>
      </c>
    </row>
    <row r="2216" spans="1:15" ht="22.05" hidden="1" customHeight="1" x14ac:dyDescent="0.2">
      <c r="A2216" s="216">
        <v>45756</v>
      </c>
      <c r="B2216" s="20" t="s">
        <v>185</v>
      </c>
      <c r="C2216" s="41">
        <v>54806</v>
      </c>
      <c r="D2216" s="22"/>
      <c r="E2216" s="55" t="s">
        <v>2866</v>
      </c>
      <c r="F2216" s="20" t="s">
        <v>79</v>
      </c>
      <c r="G2216" s="41"/>
      <c r="H2216" s="21" t="s">
        <v>22</v>
      </c>
      <c r="I2216" s="41" t="s">
        <v>103</v>
      </c>
      <c r="J2216" s="21" t="s">
        <v>94</v>
      </c>
      <c r="K2216" s="203" t="s">
        <v>210</v>
      </c>
      <c r="L2216" s="55"/>
      <c r="M2216" s="219">
        <v>0</v>
      </c>
      <c r="N2216" s="219">
        <v>11650</v>
      </c>
      <c r="O2216" s="217">
        <f t="shared" si="34"/>
        <v>167704.14999999964</v>
      </c>
    </row>
    <row r="2217" spans="1:15" ht="22.05" hidden="1" customHeight="1" x14ac:dyDescent="0.2">
      <c r="A2217" s="216">
        <v>45756</v>
      </c>
      <c r="B2217" s="20" t="s">
        <v>185</v>
      </c>
      <c r="C2217" s="41">
        <v>54807</v>
      </c>
      <c r="D2217" s="22"/>
      <c r="E2217" s="55" t="s">
        <v>2503</v>
      </c>
      <c r="F2217" s="20" t="s">
        <v>79</v>
      </c>
      <c r="G2217" s="41"/>
      <c r="H2217" s="21" t="s">
        <v>22</v>
      </c>
      <c r="I2217" s="41" t="s">
        <v>103</v>
      </c>
      <c r="J2217" s="21" t="s">
        <v>94</v>
      </c>
      <c r="K2217" s="203" t="s">
        <v>210</v>
      </c>
      <c r="L2217" s="55"/>
      <c r="M2217" s="219">
        <v>0</v>
      </c>
      <c r="N2217" s="219">
        <v>750</v>
      </c>
      <c r="O2217" s="217">
        <f t="shared" si="34"/>
        <v>166954.14999999964</v>
      </c>
    </row>
    <row r="2218" spans="1:15" ht="22.05" hidden="1" customHeight="1" x14ac:dyDescent="0.2">
      <c r="A2218" s="216">
        <v>45757</v>
      </c>
      <c r="B2218" s="20" t="s">
        <v>185</v>
      </c>
      <c r="C2218" s="41">
        <v>54809</v>
      </c>
      <c r="D2218" s="22"/>
      <c r="E2218" s="55" t="s">
        <v>522</v>
      </c>
      <c r="F2218" s="20" t="s">
        <v>79</v>
      </c>
      <c r="G2218" s="41"/>
      <c r="H2218" s="21" t="s">
        <v>22</v>
      </c>
      <c r="I2218" s="41" t="s">
        <v>80</v>
      </c>
      <c r="J2218" s="21" t="s">
        <v>66</v>
      </c>
      <c r="K2218" s="203" t="s">
        <v>529</v>
      </c>
      <c r="L2218" s="55"/>
      <c r="M2218" s="219">
        <v>0</v>
      </c>
      <c r="N2218" s="219">
        <v>1722</v>
      </c>
      <c r="O2218" s="217">
        <f t="shared" si="34"/>
        <v>165232.14999999964</v>
      </c>
    </row>
    <row r="2219" spans="1:15" ht="22.05" hidden="1" customHeight="1" x14ac:dyDescent="0.2">
      <c r="A2219" s="216">
        <v>45757</v>
      </c>
      <c r="B2219" s="20" t="s">
        <v>185</v>
      </c>
      <c r="C2219" s="41">
        <v>54810</v>
      </c>
      <c r="D2219" s="22"/>
      <c r="E2219" s="55" t="s">
        <v>2869</v>
      </c>
      <c r="F2219" s="20" t="s">
        <v>79</v>
      </c>
      <c r="G2219" s="41"/>
      <c r="H2219" s="21" t="s">
        <v>22</v>
      </c>
      <c r="I2219" s="41" t="s">
        <v>103</v>
      </c>
      <c r="J2219" s="21" t="s">
        <v>94</v>
      </c>
      <c r="K2219" s="203" t="s">
        <v>1241</v>
      </c>
      <c r="L2219" s="55"/>
      <c r="M2219" s="219">
        <v>0</v>
      </c>
      <c r="N2219" s="219">
        <v>935</v>
      </c>
      <c r="O2219" s="217">
        <f t="shared" si="34"/>
        <v>164297.14999999964</v>
      </c>
    </row>
    <row r="2220" spans="1:15" ht="22.05" hidden="1" customHeight="1" x14ac:dyDescent="0.2">
      <c r="A2220" s="216">
        <v>45757</v>
      </c>
      <c r="B2220" s="20" t="s">
        <v>185</v>
      </c>
      <c r="C2220" s="41">
        <v>54811</v>
      </c>
      <c r="D2220" s="22"/>
      <c r="E2220" s="55" t="s">
        <v>127</v>
      </c>
      <c r="F2220" s="20" t="s">
        <v>79</v>
      </c>
      <c r="G2220" s="41"/>
      <c r="H2220" s="21" t="s">
        <v>22</v>
      </c>
      <c r="I2220" s="41" t="s">
        <v>54</v>
      </c>
      <c r="J2220" s="21" t="s">
        <v>63</v>
      </c>
      <c r="K2220" s="203" t="s">
        <v>141</v>
      </c>
      <c r="L2220" s="55"/>
      <c r="M2220" s="219">
        <v>0</v>
      </c>
      <c r="N2220" s="219">
        <v>1000</v>
      </c>
      <c r="O2220" s="217">
        <f t="shared" si="34"/>
        <v>163297.14999999964</v>
      </c>
    </row>
    <row r="2221" spans="1:15" ht="22.05" hidden="1" customHeight="1" x14ac:dyDescent="0.2">
      <c r="A2221" s="216">
        <v>45757</v>
      </c>
      <c r="B2221" s="20" t="s">
        <v>185</v>
      </c>
      <c r="C2221" s="41">
        <v>54812</v>
      </c>
      <c r="D2221" s="22"/>
      <c r="E2221" s="55" t="s">
        <v>270</v>
      </c>
      <c r="F2221" s="20" t="s">
        <v>79</v>
      </c>
      <c r="G2221" s="41"/>
      <c r="H2221" s="21" t="s">
        <v>22</v>
      </c>
      <c r="I2221" s="41" t="s">
        <v>54</v>
      </c>
      <c r="J2221" s="21" t="s">
        <v>64</v>
      </c>
      <c r="K2221" s="203" t="s">
        <v>241</v>
      </c>
      <c r="L2221" s="55"/>
      <c r="M2221" s="219">
        <v>0</v>
      </c>
      <c r="N2221" s="219">
        <v>1500</v>
      </c>
      <c r="O2221" s="217">
        <f t="shared" si="34"/>
        <v>161797.14999999964</v>
      </c>
    </row>
    <row r="2222" spans="1:15" ht="22.05" hidden="1" customHeight="1" x14ac:dyDescent="0.2">
      <c r="A2222" s="216">
        <v>45757</v>
      </c>
      <c r="B2222" s="20" t="s">
        <v>185</v>
      </c>
      <c r="C2222" s="41">
        <v>54813</v>
      </c>
      <c r="D2222" s="22"/>
      <c r="E2222" s="55" t="s">
        <v>2214</v>
      </c>
      <c r="F2222" s="20" t="s">
        <v>79</v>
      </c>
      <c r="G2222" s="41"/>
      <c r="H2222" s="21" t="s">
        <v>22</v>
      </c>
      <c r="I2222" s="41" t="s">
        <v>103</v>
      </c>
      <c r="J2222" s="21" t="s">
        <v>94</v>
      </c>
      <c r="K2222" s="203" t="s">
        <v>134</v>
      </c>
      <c r="L2222" s="55"/>
      <c r="M2222" s="219">
        <v>0</v>
      </c>
      <c r="N2222" s="219">
        <v>2000</v>
      </c>
      <c r="O2222" s="217">
        <f t="shared" si="34"/>
        <v>159797.14999999964</v>
      </c>
    </row>
    <row r="2223" spans="1:15" ht="22.05" hidden="1" customHeight="1" x14ac:dyDescent="0.2">
      <c r="A2223" s="216">
        <v>45757</v>
      </c>
      <c r="B2223" s="20" t="s">
        <v>185</v>
      </c>
      <c r="C2223" s="41">
        <v>54814</v>
      </c>
      <c r="D2223" s="22"/>
      <c r="E2223" s="55" t="s">
        <v>802</v>
      </c>
      <c r="F2223" s="20" t="s">
        <v>79</v>
      </c>
      <c r="G2223" s="41"/>
      <c r="H2223" s="21" t="s">
        <v>22</v>
      </c>
      <c r="I2223" s="41" t="s">
        <v>103</v>
      </c>
      <c r="J2223" s="21" t="s">
        <v>96</v>
      </c>
      <c r="K2223" s="203" t="s">
        <v>134</v>
      </c>
      <c r="L2223" s="55"/>
      <c r="M2223" s="219">
        <v>0</v>
      </c>
      <c r="N2223" s="219">
        <v>600</v>
      </c>
      <c r="O2223" s="217">
        <f t="shared" si="34"/>
        <v>159197.14999999964</v>
      </c>
    </row>
    <row r="2224" spans="1:15" ht="22.05" hidden="1" customHeight="1" x14ac:dyDescent="0.2">
      <c r="A2224" s="216">
        <v>45757</v>
      </c>
      <c r="B2224" s="20" t="s">
        <v>185</v>
      </c>
      <c r="C2224" s="41">
        <v>54815</v>
      </c>
      <c r="D2224" s="22"/>
      <c r="E2224" s="55" t="s">
        <v>2870</v>
      </c>
      <c r="F2224" s="20" t="s">
        <v>79</v>
      </c>
      <c r="G2224" s="41"/>
      <c r="H2224" s="21" t="s">
        <v>22</v>
      </c>
      <c r="I2224" s="21" t="s">
        <v>103</v>
      </c>
      <c r="J2224" s="21" t="s">
        <v>95</v>
      </c>
      <c r="K2224" s="203" t="s">
        <v>210</v>
      </c>
      <c r="L2224" s="55"/>
      <c r="M2224" s="219">
        <v>0</v>
      </c>
      <c r="N2224" s="219">
        <v>1350</v>
      </c>
      <c r="O2224" s="217">
        <f t="shared" si="34"/>
        <v>157847.14999999964</v>
      </c>
    </row>
    <row r="2225" spans="1:15" ht="22.05" hidden="1" customHeight="1" x14ac:dyDescent="0.2">
      <c r="A2225" s="216">
        <v>45757</v>
      </c>
      <c r="B2225" s="20" t="s">
        <v>185</v>
      </c>
      <c r="C2225" s="41">
        <v>54816</v>
      </c>
      <c r="D2225" s="22"/>
      <c r="E2225" s="55" t="s">
        <v>2854</v>
      </c>
      <c r="F2225" s="20" t="s">
        <v>79</v>
      </c>
      <c r="G2225" s="41"/>
      <c r="H2225" s="21" t="s">
        <v>22</v>
      </c>
      <c r="I2225" s="41" t="s">
        <v>103</v>
      </c>
      <c r="J2225" s="21" t="s">
        <v>94</v>
      </c>
      <c r="K2225" s="203" t="s">
        <v>133</v>
      </c>
      <c r="L2225" s="55"/>
      <c r="M2225" s="219">
        <v>0</v>
      </c>
      <c r="N2225" s="219">
        <v>1500</v>
      </c>
      <c r="O2225" s="217">
        <f t="shared" si="34"/>
        <v>156347.14999999964</v>
      </c>
    </row>
    <row r="2226" spans="1:15" ht="22.05" hidden="1" customHeight="1" x14ac:dyDescent="0.2">
      <c r="A2226" s="216">
        <v>45757</v>
      </c>
      <c r="B2226" s="20" t="s">
        <v>185</v>
      </c>
      <c r="C2226" s="41">
        <v>54817</v>
      </c>
      <c r="D2226" s="22"/>
      <c r="E2226" s="55" t="s">
        <v>795</v>
      </c>
      <c r="F2226" s="20" t="s">
        <v>79</v>
      </c>
      <c r="G2226" s="41"/>
      <c r="H2226" s="21" t="s">
        <v>22</v>
      </c>
      <c r="I2226" s="21" t="s">
        <v>54</v>
      </c>
      <c r="J2226" s="21" t="s">
        <v>41</v>
      </c>
      <c r="K2226" s="203" t="s">
        <v>138</v>
      </c>
      <c r="L2226" s="55"/>
      <c r="M2226" s="219">
        <v>0</v>
      </c>
      <c r="N2226" s="219">
        <v>1200</v>
      </c>
      <c r="O2226" s="217">
        <f t="shared" si="34"/>
        <v>155147.14999999964</v>
      </c>
    </row>
    <row r="2227" spans="1:15" ht="22.05" hidden="1" customHeight="1" x14ac:dyDescent="0.2">
      <c r="A2227" s="216">
        <v>45757</v>
      </c>
      <c r="B2227" s="20" t="s">
        <v>185</v>
      </c>
      <c r="C2227" s="41">
        <v>54818</v>
      </c>
      <c r="D2227" s="22"/>
      <c r="E2227" s="55" t="s">
        <v>2871</v>
      </c>
      <c r="F2227" s="20" t="s">
        <v>79</v>
      </c>
      <c r="G2227" s="41"/>
      <c r="H2227" s="21" t="s">
        <v>21</v>
      </c>
      <c r="I2227" s="21" t="s">
        <v>81</v>
      </c>
      <c r="J2227" s="21" t="s">
        <v>167</v>
      </c>
      <c r="K2227" s="203"/>
      <c r="L2227" s="55"/>
      <c r="M2227" s="219">
        <v>25000</v>
      </c>
      <c r="N2227" s="219">
        <v>0</v>
      </c>
      <c r="O2227" s="217">
        <f t="shared" si="34"/>
        <v>180147.14999999964</v>
      </c>
    </row>
    <row r="2228" spans="1:15" ht="22.05" hidden="1" customHeight="1" x14ac:dyDescent="0.2">
      <c r="A2228" s="216">
        <v>45757</v>
      </c>
      <c r="B2228" s="20" t="s">
        <v>185</v>
      </c>
      <c r="C2228" s="41">
        <v>54819</v>
      </c>
      <c r="D2228" s="22"/>
      <c r="E2228" s="55" t="s">
        <v>2872</v>
      </c>
      <c r="F2228" s="20" t="s">
        <v>79</v>
      </c>
      <c r="G2228" s="41"/>
      <c r="H2228" s="21" t="s">
        <v>21</v>
      </c>
      <c r="I2228" s="21" t="s">
        <v>81</v>
      </c>
      <c r="J2228" s="21" t="s">
        <v>167</v>
      </c>
      <c r="K2228" s="203"/>
      <c r="L2228" s="55"/>
      <c r="M2228" s="219">
        <v>3993.95</v>
      </c>
      <c r="N2228" s="219">
        <v>0</v>
      </c>
      <c r="O2228" s="217">
        <f t="shared" si="34"/>
        <v>184141.09999999966</v>
      </c>
    </row>
    <row r="2229" spans="1:15" ht="22.05" hidden="1" customHeight="1" x14ac:dyDescent="0.2">
      <c r="A2229" s="216">
        <v>45757</v>
      </c>
      <c r="B2229" s="20" t="s">
        <v>185</v>
      </c>
      <c r="C2229" s="41">
        <v>54820</v>
      </c>
      <c r="D2229" s="22"/>
      <c r="E2229" s="55" t="s">
        <v>2873</v>
      </c>
      <c r="F2229" s="20" t="s">
        <v>79</v>
      </c>
      <c r="G2229" s="41"/>
      <c r="H2229" s="21" t="s">
        <v>21</v>
      </c>
      <c r="I2229" s="41" t="s">
        <v>81</v>
      </c>
      <c r="J2229" s="21" t="s">
        <v>167</v>
      </c>
      <c r="K2229" s="203"/>
      <c r="L2229" s="55"/>
      <c r="M2229" s="219">
        <v>31081.09</v>
      </c>
      <c r="N2229" s="219">
        <v>0</v>
      </c>
      <c r="O2229" s="217">
        <f t="shared" si="34"/>
        <v>215222.18999999965</v>
      </c>
    </row>
    <row r="2230" spans="1:15" ht="22.05" hidden="1" customHeight="1" x14ac:dyDescent="0.2">
      <c r="A2230" s="216">
        <v>45757</v>
      </c>
      <c r="B2230" s="20" t="s">
        <v>185</v>
      </c>
      <c r="C2230" s="41">
        <v>54821</v>
      </c>
      <c r="D2230" s="22"/>
      <c r="E2230" s="55" t="s">
        <v>2874</v>
      </c>
      <c r="F2230" s="20" t="s">
        <v>79</v>
      </c>
      <c r="G2230" s="41"/>
      <c r="H2230" s="21" t="s">
        <v>21</v>
      </c>
      <c r="I2230" s="41" t="s">
        <v>81</v>
      </c>
      <c r="J2230" s="21" t="s">
        <v>167</v>
      </c>
      <c r="K2230" s="203"/>
      <c r="L2230" s="55"/>
      <c r="M2230" s="219">
        <v>31081.09</v>
      </c>
      <c r="N2230" s="219">
        <v>0</v>
      </c>
      <c r="O2230" s="217">
        <f t="shared" si="34"/>
        <v>246303.27999999965</v>
      </c>
    </row>
    <row r="2231" spans="1:15" ht="22.05" hidden="1" customHeight="1" x14ac:dyDescent="0.2">
      <c r="A2231" s="216">
        <v>45757</v>
      </c>
      <c r="B2231" s="20" t="s">
        <v>185</v>
      </c>
      <c r="C2231" s="41">
        <v>54822</v>
      </c>
      <c r="D2231" s="22"/>
      <c r="E2231" s="55" t="s">
        <v>2875</v>
      </c>
      <c r="F2231" s="20" t="s">
        <v>79</v>
      </c>
      <c r="G2231" s="41"/>
      <c r="H2231" s="21" t="s">
        <v>21</v>
      </c>
      <c r="I2231" s="41" t="s">
        <v>81</v>
      </c>
      <c r="J2231" s="21" t="s">
        <v>167</v>
      </c>
      <c r="K2231" s="203"/>
      <c r="L2231" s="55"/>
      <c r="M2231" s="219">
        <v>72529.45</v>
      </c>
      <c r="N2231" s="219">
        <v>0</v>
      </c>
      <c r="O2231" s="217">
        <f t="shared" si="34"/>
        <v>318832.72999999963</v>
      </c>
    </row>
    <row r="2232" spans="1:15" ht="22.05" hidden="1" customHeight="1" x14ac:dyDescent="0.2">
      <c r="A2232" s="216">
        <v>45757</v>
      </c>
      <c r="B2232" s="20" t="s">
        <v>185</v>
      </c>
      <c r="C2232" s="41">
        <v>54823</v>
      </c>
      <c r="D2232" s="22"/>
      <c r="E2232" s="55" t="s">
        <v>154</v>
      </c>
      <c r="F2232" s="20" t="s">
        <v>79</v>
      </c>
      <c r="G2232" s="41"/>
      <c r="H2232" s="21" t="s">
        <v>22</v>
      </c>
      <c r="I2232" s="41" t="s">
        <v>103</v>
      </c>
      <c r="J2232" s="21" t="s">
        <v>219</v>
      </c>
      <c r="K2232" s="203" t="s">
        <v>266</v>
      </c>
      <c r="L2232" s="55"/>
      <c r="M2232" s="219">
        <v>0</v>
      </c>
      <c r="N2232" s="219">
        <v>650</v>
      </c>
      <c r="O2232" s="217">
        <f t="shared" si="34"/>
        <v>318182.72999999963</v>
      </c>
    </row>
    <row r="2233" spans="1:15" ht="22.05" hidden="1" customHeight="1" x14ac:dyDescent="0.2">
      <c r="A2233" s="216">
        <v>45757</v>
      </c>
      <c r="B2233" s="20" t="s">
        <v>185</v>
      </c>
      <c r="C2233" s="41">
        <v>54824</v>
      </c>
      <c r="D2233" s="22"/>
      <c r="E2233" s="55" t="s">
        <v>2876</v>
      </c>
      <c r="F2233" s="20" t="s">
        <v>79</v>
      </c>
      <c r="G2233" s="41"/>
      <c r="H2233" s="21" t="s">
        <v>22</v>
      </c>
      <c r="I2233" s="41" t="s">
        <v>80</v>
      </c>
      <c r="J2233" s="21" t="s">
        <v>66</v>
      </c>
      <c r="K2233" s="203" t="s">
        <v>2894</v>
      </c>
      <c r="L2233" s="55"/>
      <c r="M2233" s="219">
        <v>0</v>
      </c>
      <c r="N2233" s="219">
        <v>1500</v>
      </c>
      <c r="O2233" s="217">
        <f t="shared" si="34"/>
        <v>316682.72999999963</v>
      </c>
    </row>
    <row r="2234" spans="1:15" ht="22.05" hidden="1" customHeight="1" x14ac:dyDescent="0.2">
      <c r="A2234" s="216">
        <v>45757</v>
      </c>
      <c r="B2234" s="20" t="s">
        <v>185</v>
      </c>
      <c r="C2234" s="41">
        <v>54825</v>
      </c>
      <c r="D2234" s="22"/>
      <c r="E2234" s="55" t="s">
        <v>157</v>
      </c>
      <c r="F2234" s="20" t="s">
        <v>79</v>
      </c>
      <c r="G2234" s="41"/>
      <c r="H2234" s="21" t="s">
        <v>22</v>
      </c>
      <c r="I2234" s="21" t="s">
        <v>103</v>
      </c>
      <c r="J2234" s="21" t="s">
        <v>60</v>
      </c>
      <c r="K2234" s="203" t="s">
        <v>2895</v>
      </c>
      <c r="L2234" s="55"/>
      <c r="M2234" s="219">
        <v>0</v>
      </c>
      <c r="N2234" s="219">
        <v>2800</v>
      </c>
      <c r="O2234" s="217">
        <f t="shared" si="34"/>
        <v>313882.72999999963</v>
      </c>
    </row>
    <row r="2235" spans="1:15" ht="22.05" hidden="1" customHeight="1" x14ac:dyDescent="0.2">
      <c r="A2235" s="216">
        <v>45757</v>
      </c>
      <c r="B2235" s="20" t="s">
        <v>185</v>
      </c>
      <c r="C2235" s="41">
        <v>54826</v>
      </c>
      <c r="D2235" s="22"/>
      <c r="E2235" s="55" t="s">
        <v>2877</v>
      </c>
      <c r="F2235" s="20" t="s">
        <v>79</v>
      </c>
      <c r="G2235" s="41"/>
      <c r="H2235" s="21" t="s">
        <v>22</v>
      </c>
      <c r="I2235" s="41" t="s">
        <v>55</v>
      </c>
      <c r="J2235" s="21" t="s">
        <v>261</v>
      </c>
      <c r="K2235" s="203" t="s">
        <v>806</v>
      </c>
      <c r="L2235" s="55"/>
      <c r="M2235" s="219">
        <v>0</v>
      </c>
      <c r="N2235" s="219">
        <v>5000</v>
      </c>
      <c r="O2235" s="217">
        <f t="shared" si="34"/>
        <v>308882.72999999963</v>
      </c>
    </row>
    <row r="2236" spans="1:15" ht="22.05" hidden="1" customHeight="1" x14ac:dyDescent="0.2">
      <c r="A2236" s="216">
        <v>45757</v>
      </c>
      <c r="B2236" s="20" t="s">
        <v>185</v>
      </c>
      <c r="C2236" s="41">
        <v>54827</v>
      </c>
      <c r="D2236" s="22"/>
      <c r="E2236" s="55" t="s">
        <v>2878</v>
      </c>
      <c r="F2236" s="20" t="s">
        <v>79</v>
      </c>
      <c r="G2236" s="41"/>
      <c r="H2236" s="21" t="s">
        <v>22</v>
      </c>
      <c r="I2236" s="41" t="s">
        <v>55</v>
      </c>
      <c r="J2236" s="21" t="s">
        <v>73</v>
      </c>
      <c r="K2236" s="203" t="s">
        <v>140</v>
      </c>
      <c r="L2236" s="55"/>
      <c r="M2236" s="219">
        <v>0</v>
      </c>
      <c r="N2236" s="219">
        <v>1500</v>
      </c>
      <c r="O2236" s="217">
        <f t="shared" si="34"/>
        <v>307382.72999999963</v>
      </c>
    </row>
    <row r="2237" spans="1:15" ht="22.05" hidden="1" customHeight="1" x14ac:dyDescent="0.2">
      <c r="A2237" s="216">
        <v>45757</v>
      </c>
      <c r="B2237" s="20" t="s">
        <v>185</v>
      </c>
      <c r="C2237" s="41">
        <v>54828</v>
      </c>
      <c r="D2237" s="22"/>
      <c r="E2237" s="55" t="s">
        <v>2879</v>
      </c>
      <c r="F2237" s="20" t="s">
        <v>79</v>
      </c>
      <c r="G2237" s="41"/>
      <c r="H2237" s="21" t="s">
        <v>22</v>
      </c>
      <c r="I2237" s="41" t="s">
        <v>55</v>
      </c>
      <c r="J2237" s="21" t="s">
        <v>73</v>
      </c>
      <c r="K2237" s="203" t="s">
        <v>2896</v>
      </c>
      <c r="L2237" s="55"/>
      <c r="M2237" s="219">
        <v>0</v>
      </c>
      <c r="N2237" s="219">
        <v>8599</v>
      </c>
      <c r="O2237" s="217">
        <f t="shared" si="34"/>
        <v>298783.72999999963</v>
      </c>
    </row>
    <row r="2238" spans="1:15" ht="22.05" hidden="1" customHeight="1" x14ac:dyDescent="0.2">
      <c r="A2238" s="216">
        <v>45757</v>
      </c>
      <c r="B2238" s="20" t="s">
        <v>185</v>
      </c>
      <c r="C2238" s="41">
        <v>54829</v>
      </c>
      <c r="D2238" s="22"/>
      <c r="E2238" s="55" t="s">
        <v>2880</v>
      </c>
      <c r="F2238" s="20" t="s">
        <v>79</v>
      </c>
      <c r="G2238" s="41"/>
      <c r="H2238" s="21" t="s">
        <v>22</v>
      </c>
      <c r="I2238" s="41" t="s">
        <v>55</v>
      </c>
      <c r="J2238" s="21" t="s">
        <v>261</v>
      </c>
      <c r="K2238" s="203" t="s">
        <v>2897</v>
      </c>
      <c r="L2238" s="55"/>
      <c r="M2238" s="219">
        <v>0</v>
      </c>
      <c r="N2238" s="219">
        <v>5000</v>
      </c>
      <c r="O2238" s="217">
        <f t="shared" si="34"/>
        <v>293783.72999999963</v>
      </c>
    </row>
    <row r="2239" spans="1:15" ht="22.05" hidden="1" customHeight="1" x14ac:dyDescent="0.2">
      <c r="A2239" s="216">
        <v>45757</v>
      </c>
      <c r="B2239" s="20" t="s">
        <v>185</v>
      </c>
      <c r="C2239" s="41">
        <v>54830</v>
      </c>
      <c r="D2239" s="22"/>
      <c r="E2239" s="55" t="s">
        <v>2881</v>
      </c>
      <c r="F2239" s="20" t="s">
        <v>79</v>
      </c>
      <c r="G2239" s="41"/>
      <c r="H2239" s="21" t="s">
        <v>22</v>
      </c>
      <c r="I2239" s="41" t="s">
        <v>55</v>
      </c>
      <c r="J2239" s="21" t="s">
        <v>73</v>
      </c>
      <c r="K2239" s="203" t="s">
        <v>140</v>
      </c>
      <c r="L2239" s="55"/>
      <c r="M2239" s="219">
        <v>0</v>
      </c>
      <c r="N2239" s="219">
        <v>1500</v>
      </c>
      <c r="O2239" s="217">
        <f t="shared" si="34"/>
        <v>292283.72999999963</v>
      </c>
    </row>
    <row r="2240" spans="1:15" ht="22.05" hidden="1" customHeight="1" x14ac:dyDescent="0.2">
      <c r="A2240" s="216">
        <v>45757</v>
      </c>
      <c r="B2240" s="20" t="s">
        <v>185</v>
      </c>
      <c r="C2240" s="41">
        <v>54831</v>
      </c>
      <c r="D2240" s="22"/>
      <c r="E2240" s="55" t="s">
        <v>2882</v>
      </c>
      <c r="F2240" s="20" t="s">
        <v>79</v>
      </c>
      <c r="G2240" s="41"/>
      <c r="H2240" s="21" t="s">
        <v>22</v>
      </c>
      <c r="I2240" s="41" t="s">
        <v>55</v>
      </c>
      <c r="J2240" s="21" t="s">
        <v>73</v>
      </c>
      <c r="K2240" s="203" t="s">
        <v>2898</v>
      </c>
      <c r="L2240" s="55"/>
      <c r="M2240" s="219">
        <v>0</v>
      </c>
      <c r="N2240" s="219">
        <v>9506</v>
      </c>
      <c r="O2240" s="217">
        <f t="shared" si="34"/>
        <v>282777.72999999963</v>
      </c>
    </row>
    <row r="2241" spans="1:15" ht="22.05" hidden="1" customHeight="1" x14ac:dyDescent="0.2">
      <c r="A2241" s="216">
        <v>45757</v>
      </c>
      <c r="B2241" s="20" t="s">
        <v>185</v>
      </c>
      <c r="C2241" s="41">
        <v>54832</v>
      </c>
      <c r="D2241" s="22"/>
      <c r="E2241" s="55" t="s">
        <v>2883</v>
      </c>
      <c r="F2241" s="20" t="s">
        <v>79</v>
      </c>
      <c r="G2241" s="41"/>
      <c r="H2241" s="21" t="s">
        <v>22</v>
      </c>
      <c r="I2241" s="21" t="s">
        <v>56</v>
      </c>
      <c r="J2241" s="21" t="s">
        <v>116</v>
      </c>
      <c r="K2241" s="203" t="s">
        <v>235</v>
      </c>
      <c r="L2241" s="55"/>
      <c r="M2241" s="219">
        <v>0</v>
      </c>
      <c r="N2241" s="219">
        <v>80</v>
      </c>
      <c r="O2241" s="217">
        <f t="shared" si="34"/>
        <v>282697.72999999963</v>
      </c>
    </row>
    <row r="2242" spans="1:15" ht="22.05" hidden="1" customHeight="1" x14ac:dyDescent="0.2">
      <c r="A2242" s="216">
        <v>45757</v>
      </c>
      <c r="B2242" s="20" t="s">
        <v>185</v>
      </c>
      <c r="C2242" s="41">
        <v>54833</v>
      </c>
      <c r="D2242" s="22"/>
      <c r="E2242" s="55" t="s">
        <v>2297</v>
      </c>
      <c r="F2242" s="20" t="s">
        <v>79</v>
      </c>
      <c r="G2242" s="41"/>
      <c r="H2242" s="21" t="s">
        <v>22</v>
      </c>
      <c r="I2242" s="41" t="s">
        <v>103</v>
      </c>
      <c r="J2242" s="21" t="s">
        <v>94</v>
      </c>
      <c r="K2242" s="203" t="s">
        <v>140</v>
      </c>
      <c r="L2242" s="55"/>
      <c r="M2242" s="219">
        <v>0</v>
      </c>
      <c r="N2242" s="219">
        <v>1300</v>
      </c>
      <c r="O2242" s="217">
        <f t="shared" si="34"/>
        <v>281397.72999999963</v>
      </c>
    </row>
    <row r="2243" spans="1:15" ht="22.05" hidden="1" customHeight="1" x14ac:dyDescent="0.2">
      <c r="A2243" s="216">
        <v>45757</v>
      </c>
      <c r="B2243" s="20" t="s">
        <v>185</v>
      </c>
      <c r="C2243" s="41">
        <v>54834</v>
      </c>
      <c r="D2243" s="22"/>
      <c r="E2243" s="55" t="s">
        <v>2884</v>
      </c>
      <c r="F2243" s="20" t="s">
        <v>79</v>
      </c>
      <c r="G2243" s="41"/>
      <c r="H2243" s="21" t="s">
        <v>22</v>
      </c>
      <c r="I2243" s="41" t="s">
        <v>103</v>
      </c>
      <c r="J2243" s="21" t="s">
        <v>102</v>
      </c>
      <c r="K2243" s="203" t="s">
        <v>235</v>
      </c>
      <c r="L2243" s="55"/>
      <c r="M2243" s="219">
        <v>0</v>
      </c>
      <c r="N2243" s="219">
        <v>2700</v>
      </c>
      <c r="O2243" s="217">
        <f t="shared" si="34"/>
        <v>278697.72999999963</v>
      </c>
    </row>
    <row r="2244" spans="1:15" ht="22.05" hidden="1" customHeight="1" x14ac:dyDescent="0.2">
      <c r="A2244" s="216">
        <v>45757</v>
      </c>
      <c r="B2244" s="20" t="s">
        <v>185</v>
      </c>
      <c r="C2244" s="41">
        <v>54835</v>
      </c>
      <c r="D2244" s="22"/>
      <c r="E2244" s="55" t="s">
        <v>143</v>
      </c>
      <c r="F2244" s="20" t="s">
        <v>79</v>
      </c>
      <c r="G2244" s="41"/>
      <c r="H2244" s="21" t="s">
        <v>22</v>
      </c>
      <c r="I2244" s="41" t="s">
        <v>53</v>
      </c>
      <c r="J2244" s="21" t="s">
        <v>112</v>
      </c>
      <c r="K2244" s="203" t="s">
        <v>527</v>
      </c>
      <c r="L2244" s="55"/>
      <c r="M2244" s="219">
        <v>0</v>
      </c>
      <c r="N2244" s="219">
        <v>37605</v>
      </c>
      <c r="O2244" s="217">
        <f t="shared" si="34"/>
        <v>241092.72999999963</v>
      </c>
    </row>
    <row r="2245" spans="1:15" ht="22.05" hidden="1" customHeight="1" x14ac:dyDescent="0.2">
      <c r="A2245" s="216">
        <v>45757</v>
      </c>
      <c r="B2245" s="20" t="s">
        <v>185</v>
      </c>
      <c r="C2245" s="41">
        <v>54836</v>
      </c>
      <c r="D2245" s="22"/>
      <c r="E2245" s="55" t="s">
        <v>143</v>
      </c>
      <c r="F2245" s="20" t="s">
        <v>79</v>
      </c>
      <c r="G2245" s="41"/>
      <c r="H2245" s="21" t="s">
        <v>22</v>
      </c>
      <c r="I2245" s="41" t="s">
        <v>53</v>
      </c>
      <c r="J2245" s="21" t="s">
        <v>112</v>
      </c>
      <c r="K2245" s="304" t="s">
        <v>954</v>
      </c>
      <c r="L2245" s="55"/>
      <c r="M2245" s="219">
        <v>0</v>
      </c>
      <c r="N2245" s="219">
        <v>49674</v>
      </c>
      <c r="O2245" s="217">
        <f t="shared" si="34"/>
        <v>191418.72999999963</v>
      </c>
    </row>
    <row r="2246" spans="1:15" ht="22.05" hidden="1" customHeight="1" x14ac:dyDescent="0.2">
      <c r="A2246" s="216">
        <v>45757</v>
      </c>
      <c r="B2246" s="20" t="s">
        <v>185</v>
      </c>
      <c r="C2246" s="41">
        <v>54837</v>
      </c>
      <c r="D2246" s="22"/>
      <c r="E2246" s="55" t="s">
        <v>143</v>
      </c>
      <c r="F2246" s="20" t="s">
        <v>79</v>
      </c>
      <c r="G2246" s="41"/>
      <c r="H2246" s="21" t="s">
        <v>22</v>
      </c>
      <c r="I2246" s="41" t="s">
        <v>53</v>
      </c>
      <c r="J2246" s="21" t="s">
        <v>112</v>
      </c>
      <c r="K2246" s="203" t="s">
        <v>526</v>
      </c>
      <c r="L2246" s="55"/>
      <c r="M2246" s="219">
        <v>0</v>
      </c>
      <c r="N2246" s="219">
        <v>83102</v>
      </c>
      <c r="O2246" s="217">
        <f t="shared" si="34"/>
        <v>108316.72999999963</v>
      </c>
    </row>
    <row r="2247" spans="1:15" ht="22.05" hidden="1" customHeight="1" x14ac:dyDescent="0.2">
      <c r="A2247" s="216">
        <v>45757</v>
      </c>
      <c r="B2247" s="20" t="s">
        <v>185</v>
      </c>
      <c r="C2247" s="41">
        <v>54838</v>
      </c>
      <c r="D2247" s="22"/>
      <c r="E2247" s="55" t="s">
        <v>2885</v>
      </c>
      <c r="F2247" s="20" t="s">
        <v>79</v>
      </c>
      <c r="G2247" s="41"/>
      <c r="H2247" s="21" t="s">
        <v>22</v>
      </c>
      <c r="I2247" s="41" t="s">
        <v>103</v>
      </c>
      <c r="J2247" s="21" t="s">
        <v>102</v>
      </c>
      <c r="K2247" s="203" t="s">
        <v>1405</v>
      </c>
      <c r="L2247" s="55"/>
      <c r="M2247" s="219">
        <v>0</v>
      </c>
      <c r="N2247" s="219">
        <v>1600</v>
      </c>
      <c r="O2247" s="217">
        <f t="shared" si="34"/>
        <v>106716.72999999963</v>
      </c>
    </row>
    <row r="2248" spans="1:15" ht="22.05" hidden="1" customHeight="1" x14ac:dyDescent="0.2">
      <c r="A2248" s="216">
        <v>45757</v>
      </c>
      <c r="B2248" s="20" t="s">
        <v>185</v>
      </c>
      <c r="C2248" s="41">
        <v>54839</v>
      </c>
      <c r="D2248" s="22"/>
      <c r="E2248" s="55" t="s">
        <v>2886</v>
      </c>
      <c r="F2248" s="20" t="s">
        <v>79</v>
      </c>
      <c r="G2248" s="41"/>
      <c r="H2248" s="21" t="s">
        <v>22</v>
      </c>
      <c r="I2248" s="41" t="s">
        <v>103</v>
      </c>
      <c r="J2248" s="21" t="s">
        <v>97</v>
      </c>
      <c r="K2248" s="203" t="s">
        <v>1405</v>
      </c>
      <c r="L2248" s="55"/>
      <c r="M2248" s="219">
        <v>0</v>
      </c>
      <c r="N2248" s="219">
        <v>200</v>
      </c>
      <c r="O2248" s="217">
        <f t="shared" si="34"/>
        <v>106516.72999999963</v>
      </c>
    </row>
    <row r="2249" spans="1:15" ht="22.05" hidden="1" customHeight="1" x14ac:dyDescent="0.2">
      <c r="A2249" s="216">
        <v>45757</v>
      </c>
      <c r="B2249" s="20" t="s">
        <v>185</v>
      </c>
      <c r="C2249" s="41">
        <v>54840</v>
      </c>
      <c r="D2249" s="22"/>
      <c r="E2249" s="55" t="s">
        <v>2408</v>
      </c>
      <c r="F2249" s="20" t="s">
        <v>79</v>
      </c>
      <c r="G2249" s="41"/>
      <c r="H2249" s="21" t="s">
        <v>22</v>
      </c>
      <c r="I2249" s="41" t="s">
        <v>103</v>
      </c>
      <c r="J2249" s="21" t="s">
        <v>94</v>
      </c>
      <c r="K2249" s="203" t="s">
        <v>1405</v>
      </c>
      <c r="L2249" s="55"/>
      <c r="M2249" s="219">
        <v>0</v>
      </c>
      <c r="N2249" s="219">
        <v>1500</v>
      </c>
      <c r="O2249" s="217">
        <f t="shared" si="34"/>
        <v>105016.72999999963</v>
      </c>
    </row>
    <row r="2250" spans="1:15" ht="22.05" hidden="1" customHeight="1" x14ac:dyDescent="0.2">
      <c r="A2250" s="216">
        <v>45757</v>
      </c>
      <c r="B2250" s="20" t="s">
        <v>185</v>
      </c>
      <c r="C2250" s="41">
        <v>54841</v>
      </c>
      <c r="D2250" s="22"/>
      <c r="E2250" s="55" t="s">
        <v>2887</v>
      </c>
      <c r="F2250" s="20" t="s">
        <v>79</v>
      </c>
      <c r="G2250" s="41"/>
      <c r="H2250" s="21" t="s">
        <v>22</v>
      </c>
      <c r="I2250" s="41" t="s">
        <v>56</v>
      </c>
      <c r="J2250" s="21" t="s">
        <v>116</v>
      </c>
      <c r="K2250" s="203" t="s">
        <v>122</v>
      </c>
      <c r="L2250" s="55"/>
      <c r="M2250" s="219">
        <v>0</v>
      </c>
      <c r="N2250" s="219">
        <v>270</v>
      </c>
      <c r="O2250" s="217">
        <f t="shared" si="34"/>
        <v>104746.72999999963</v>
      </c>
    </row>
    <row r="2251" spans="1:15" ht="22.05" hidden="1" customHeight="1" x14ac:dyDescent="0.2">
      <c r="A2251" s="216">
        <v>45757</v>
      </c>
      <c r="B2251" s="20" t="s">
        <v>185</v>
      </c>
      <c r="C2251" s="41">
        <v>54842</v>
      </c>
      <c r="D2251" s="22"/>
      <c r="E2251" s="55" t="s">
        <v>2888</v>
      </c>
      <c r="F2251" s="20" t="s">
        <v>79</v>
      </c>
      <c r="G2251" s="41"/>
      <c r="H2251" s="21" t="s">
        <v>22</v>
      </c>
      <c r="I2251" s="41" t="s">
        <v>103</v>
      </c>
      <c r="J2251" s="21" t="s">
        <v>92</v>
      </c>
      <c r="K2251" s="203" t="s">
        <v>2341</v>
      </c>
      <c r="L2251" s="55"/>
      <c r="M2251" s="219">
        <v>0</v>
      </c>
      <c r="N2251" s="219">
        <v>850</v>
      </c>
      <c r="O2251" s="217">
        <f t="shared" si="34"/>
        <v>103896.72999999963</v>
      </c>
    </row>
    <row r="2252" spans="1:15" ht="22.05" hidden="1" customHeight="1" x14ac:dyDescent="0.2">
      <c r="A2252" s="216">
        <v>45757</v>
      </c>
      <c r="B2252" s="20" t="s">
        <v>185</v>
      </c>
      <c r="C2252" s="41">
        <v>54843</v>
      </c>
      <c r="D2252" s="22"/>
      <c r="E2252" s="55" t="s">
        <v>2889</v>
      </c>
      <c r="F2252" s="20" t="s">
        <v>79</v>
      </c>
      <c r="G2252" s="41"/>
      <c r="H2252" s="21" t="s">
        <v>22</v>
      </c>
      <c r="I2252" s="21" t="s">
        <v>103</v>
      </c>
      <c r="J2252" s="21" t="s">
        <v>92</v>
      </c>
      <c r="K2252" s="203" t="s">
        <v>355</v>
      </c>
      <c r="L2252" s="55"/>
      <c r="M2252" s="219">
        <v>0</v>
      </c>
      <c r="N2252" s="219">
        <v>150</v>
      </c>
      <c r="O2252" s="217">
        <f t="shared" si="34"/>
        <v>103746.72999999963</v>
      </c>
    </row>
    <row r="2253" spans="1:15" ht="22.05" hidden="1" customHeight="1" x14ac:dyDescent="0.2">
      <c r="A2253" s="216">
        <v>45757</v>
      </c>
      <c r="B2253" s="20" t="s">
        <v>185</v>
      </c>
      <c r="C2253" s="41">
        <v>54844</v>
      </c>
      <c r="D2253" s="22"/>
      <c r="E2253" s="55" t="s">
        <v>2890</v>
      </c>
      <c r="F2253" s="20" t="s">
        <v>79</v>
      </c>
      <c r="G2253" s="41"/>
      <c r="H2253" s="21" t="s">
        <v>22</v>
      </c>
      <c r="I2253" s="41" t="s">
        <v>103</v>
      </c>
      <c r="J2253" s="21" t="s">
        <v>94</v>
      </c>
      <c r="K2253" s="203" t="s">
        <v>210</v>
      </c>
      <c r="L2253" s="55"/>
      <c r="M2253" s="219">
        <v>0</v>
      </c>
      <c r="N2253" s="219">
        <v>12895</v>
      </c>
      <c r="O2253" s="217">
        <f t="shared" si="34"/>
        <v>90851.729999999632</v>
      </c>
    </row>
    <row r="2254" spans="1:15" ht="22.05" hidden="1" customHeight="1" x14ac:dyDescent="0.2">
      <c r="A2254" s="216">
        <v>45757</v>
      </c>
      <c r="B2254" s="20" t="s">
        <v>185</v>
      </c>
      <c r="C2254" s="41">
        <v>54845</v>
      </c>
      <c r="D2254" s="22"/>
      <c r="E2254" s="55" t="s">
        <v>127</v>
      </c>
      <c r="F2254" s="20" t="s">
        <v>79</v>
      </c>
      <c r="G2254" s="41"/>
      <c r="H2254" s="21" t="s">
        <v>22</v>
      </c>
      <c r="I2254" s="21" t="s">
        <v>54</v>
      </c>
      <c r="J2254" s="21" t="s">
        <v>41</v>
      </c>
      <c r="K2254" s="203" t="s">
        <v>465</v>
      </c>
      <c r="L2254" s="55"/>
      <c r="M2254" s="219">
        <v>0</v>
      </c>
      <c r="N2254" s="219">
        <v>20000</v>
      </c>
      <c r="O2254" s="217">
        <f t="shared" si="34"/>
        <v>70851.729999999632</v>
      </c>
    </row>
    <row r="2255" spans="1:15" ht="22.05" hidden="1" customHeight="1" x14ac:dyDescent="0.2">
      <c r="A2255" s="216">
        <v>45757</v>
      </c>
      <c r="B2255" s="20" t="s">
        <v>185</v>
      </c>
      <c r="C2255" s="41">
        <v>54846</v>
      </c>
      <c r="D2255" s="22"/>
      <c r="E2255" s="55" t="s">
        <v>485</v>
      </c>
      <c r="F2255" s="20" t="s">
        <v>79</v>
      </c>
      <c r="G2255" s="41"/>
      <c r="H2255" s="21" t="s">
        <v>22</v>
      </c>
      <c r="I2255" s="41" t="s">
        <v>54</v>
      </c>
      <c r="J2255" s="21" t="s">
        <v>41</v>
      </c>
      <c r="K2255" s="203" t="s">
        <v>210</v>
      </c>
      <c r="L2255" s="55"/>
      <c r="M2255" s="219">
        <v>0</v>
      </c>
      <c r="N2255" s="219">
        <v>500</v>
      </c>
      <c r="O2255" s="217">
        <f t="shared" ref="O2255:O2328" si="35">O2254+M2255-N2255</f>
        <v>70351.729999999632</v>
      </c>
    </row>
    <row r="2256" spans="1:15" ht="22.05" hidden="1" customHeight="1" x14ac:dyDescent="0.2">
      <c r="A2256" s="216">
        <v>45757</v>
      </c>
      <c r="B2256" s="20" t="s">
        <v>185</v>
      </c>
      <c r="C2256" s="41">
        <v>54847</v>
      </c>
      <c r="D2256" s="22"/>
      <c r="E2256" s="55" t="s">
        <v>2891</v>
      </c>
      <c r="F2256" s="20" t="s">
        <v>79</v>
      </c>
      <c r="G2256" s="41"/>
      <c r="H2256" s="21" t="s">
        <v>22</v>
      </c>
      <c r="I2256" s="41" t="s">
        <v>103</v>
      </c>
      <c r="J2256" s="21" t="s">
        <v>94</v>
      </c>
      <c r="K2256" s="203" t="s">
        <v>368</v>
      </c>
      <c r="L2256" s="55"/>
      <c r="M2256" s="219">
        <v>0</v>
      </c>
      <c r="N2256" s="219">
        <v>1300</v>
      </c>
      <c r="O2256" s="217">
        <f t="shared" si="35"/>
        <v>69051.729999999632</v>
      </c>
    </row>
    <row r="2257" spans="1:15" ht="22.05" hidden="1" customHeight="1" x14ac:dyDescent="0.2">
      <c r="A2257" s="216">
        <v>45757</v>
      </c>
      <c r="B2257" s="20" t="s">
        <v>185</v>
      </c>
      <c r="C2257" s="41">
        <v>54848</v>
      </c>
      <c r="D2257" s="22"/>
      <c r="E2257" s="55" t="s">
        <v>2214</v>
      </c>
      <c r="F2257" s="20" t="s">
        <v>79</v>
      </c>
      <c r="G2257" s="41"/>
      <c r="H2257" s="21" t="s">
        <v>22</v>
      </c>
      <c r="I2257" s="41" t="s">
        <v>103</v>
      </c>
      <c r="J2257" s="21" t="s">
        <v>94</v>
      </c>
      <c r="K2257" s="203" t="s">
        <v>163</v>
      </c>
      <c r="L2257" s="55"/>
      <c r="M2257" s="219">
        <v>0</v>
      </c>
      <c r="N2257" s="219">
        <v>2000</v>
      </c>
      <c r="O2257" s="217">
        <f t="shared" si="35"/>
        <v>67051.729999999632</v>
      </c>
    </row>
    <row r="2258" spans="1:15" ht="22.05" hidden="1" customHeight="1" x14ac:dyDescent="0.2">
      <c r="A2258" s="216">
        <v>45757</v>
      </c>
      <c r="B2258" s="20" t="s">
        <v>185</v>
      </c>
      <c r="C2258" s="41">
        <v>54849</v>
      </c>
      <c r="D2258" s="22"/>
      <c r="E2258" s="55" t="s">
        <v>2892</v>
      </c>
      <c r="F2258" s="20" t="s">
        <v>79</v>
      </c>
      <c r="G2258" s="41"/>
      <c r="H2258" s="21" t="s">
        <v>22</v>
      </c>
      <c r="I2258" s="41" t="s">
        <v>103</v>
      </c>
      <c r="J2258" s="21" t="s">
        <v>60</v>
      </c>
      <c r="K2258" s="203" t="s">
        <v>2203</v>
      </c>
      <c r="L2258" s="219"/>
      <c r="M2258" s="219">
        <v>0</v>
      </c>
      <c r="N2258" s="219">
        <v>1986</v>
      </c>
      <c r="O2258" s="217">
        <f t="shared" si="35"/>
        <v>65065.729999999632</v>
      </c>
    </row>
    <row r="2259" spans="1:15" ht="22.05" hidden="1" customHeight="1" x14ac:dyDescent="0.2">
      <c r="A2259" s="216">
        <v>45757</v>
      </c>
      <c r="B2259" s="20" t="s">
        <v>185</v>
      </c>
      <c r="C2259" s="41">
        <v>54850</v>
      </c>
      <c r="D2259" s="22"/>
      <c r="E2259" s="55" t="s">
        <v>2893</v>
      </c>
      <c r="F2259" s="20" t="s">
        <v>79</v>
      </c>
      <c r="G2259" s="41"/>
      <c r="H2259" s="21" t="s">
        <v>21</v>
      </c>
      <c r="I2259" s="41" t="s">
        <v>28</v>
      </c>
      <c r="J2259" s="21" t="s">
        <v>31</v>
      </c>
      <c r="K2259" s="203"/>
      <c r="L2259" s="219"/>
      <c r="M2259" s="219">
        <v>28488</v>
      </c>
      <c r="N2259" s="219">
        <v>0</v>
      </c>
      <c r="O2259" s="217">
        <f t="shared" si="35"/>
        <v>93553.729999999632</v>
      </c>
    </row>
    <row r="2260" spans="1:15" ht="22.05" hidden="1" customHeight="1" x14ac:dyDescent="0.2">
      <c r="A2260" s="216">
        <v>45758</v>
      </c>
      <c r="B2260" s="20" t="s">
        <v>185</v>
      </c>
      <c r="C2260" s="41">
        <v>54852</v>
      </c>
      <c r="D2260" s="22"/>
      <c r="E2260" s="55" t="s">
        <v>127</v>
      </c>
      <c r="F2260" s="20" t="s">
        <v>79</v>
      </c>
      <c r="G2260" s="41"/>
      <c r="H2260" s="21" t="s">
        <v>22</v>
      </c>
      <c r="I2260" s="41" t="s">
        <v>54</v>
      </c>
      <c r="J2260" s="21" t="s">
        <v>32</v>
      </c>
      <c r="K2260" s="203" t="s">
        <v>141</v>
      </c>
      <c r="L2260" s="219">
        <v>15000</v>
      </c>
      <c r="M2260" s="219">
        <v>0</v>
      </c>
      <c r="N2260" s="219">
        <v>9000</v>
      </c>
      <c r="O2260" s="217">
        <f t="shared" si="35"/>
        <v>84553.729999999632</v>
      </c>
    </row>
    <row r="2261" spans="1:15" ht="22.05" hidden="1" customHeight="1" x14ac:dyDescent="0.2">
      <c r="A2261" s="216">
        <v>45758</v>
      </c>
      <c r="B2261" s="20" t="s">
        <v>185</v>
      </c>
      <c r="C2261" s="41">
        <v>54852</v>
      </c>
      <c r="D2261" s="22"/>
      <c r="E2261" s="55" t="s">
        <v>127</v>
      </c>
      <c r="F2261" s="20" t="s">
        <v>79</v>
      </c>
      <c r="G2261" s="41"/>
      <c r="H2261" s="21" t="s">
        <v>22</v>
      </c>
      <c r="I2261" s="41" t="s">
        <v>54</v>
      </c>
      <c r="J2261" s="21" t="s">
        <v>63</v>
      </c>
      <c r="K2261" s="203" t="s">
        <v>141</v>
      </c>
      <c r="L2261" s="219">
        <v>15000</v>
      </c>
      <c r="M2261" s="219">
        <v>0</v>
      </c>
      <c r="N2261" s="219">
        <v>6000</v>
      </c>
      <c r="O2261" s="217">
        <f t="shared" si="35"/>
        <v>78553.729999999632</v>
      </c>
    </row>
    <row r="2262" spans="1:15" ht="22.05" hidden="1" customHeight="1" x14ac:dyDescent="0.2">
      <c r="A2262" s="216">
        <v>45758</v>
      </c>
      <c r="B2262" s="20" t="s">
        <v>185</v>
      </c>
      <c r="C2262" s="41">
        <v>54853</v>
      </c>
      <c r="D2262" s="22"/>
      <c r="E2262" s="55" t="s">
        <v>127</v>
      </c>
      <c r="F2262" s="20" t="s">
        <v>79</v>
      </c>
      <c r="G2262" s="41"/>
      <c r="H2262" s="21" t="s">
        <v>22</v>
      </c>
      <c r="I2262" s="41" t="s">
        <v>54</v>
      </c>
      <c r="J2262" s="21" t="s">
        <v>61</v>
      </c>
      <c r="K2262" s="203" t="s">
        <v>445</v>
      </c>
      <c r="L2262" s="219"/>
      <c r="M2262" s="219">
        <v>0</v>
      </c>
      <c r="N2262" s="219">
        <v>25000</v>
      </c>
      <c r="O2262" s="217">
        <f t="shared" si="35"/>
        <v>53553.729999999632</v>
      </c>
    </row>
    <row r="2263" spans="1:15" ht="22.05" hidden="1" customHeight="1" x14ac:dyDescent="0.2">
      <c r="A2263" s="216">
        <v>45758</v>
      </c>
      <c r="B2263" s="20" t="s">
        <v>185</v>
      </c>
      <c r="C2263" s="41">
        <v>54854</v>
      </c>
      <c r="D2263" s="22"/>
      <c r="E2263" s="55" t="s">
        <v>2150</v>
      </c>
      <c r="F2263" s="20" t="s">
        <v>79</v>
      </c>
      <c r="G2263" s="41"/>
      <c r="H2263" s="21" t="s">
        <v>22</v>
      </c>
      <c r="I2263" s="41" t="s">
        <v>80</v>
      </c>
      <c r="J2263" s="21" t="s">
        <v>67</v>
      </c>
      <c r="K2263" s="203" t="s">
        <v>445</v>
      </c>
      <c r="L2263" s="219"/>
      <c r="M2263" s="219">
        <v>0</v>
      </c>
      <c r="N2263" s="219">
        <v>4400</v>
      </c>
      <c r="O2263" s="217">
        <f t="shared" si="35"/>
        <v>49153.729999999632</v>
      </c>
    </row>
    <row r="2264" spans="1:15" ht="22.05" hidden="1" customHeight="1" x14ac:dyDescent="0.2">
      <c r="A2264" s="216">
        <v>45758</v>
      </c>
      <c r="B2264" s="20" t="s">
        <v>185</v>
      </c>
      <c r="C2264" s="41">
        <v>54855</v>
      </c>
      <c r="D2264" s="22"/>
      <c r="E2264" s="55" t="s">
        <v>2899</v>
      </c>
      <c r="F2264" s="20" t="s">
        <v>79</v>
      </c>
      <c r="G2264" s="41"/>
      <c r="H2264" s="21" t="s">
        <v>22</v>
      </c>
      <c r="I2264" s="41" t="s">
        <v>54</v>
      </c>
      <c r="J2264" s="21" t="s">
        <v>64</v>
      </c>
      <c r="K2264" s="203" t="s">
        <v>241</v>
      </c>
      <c r="L2264" s="219"/>
      <c r="M2264" s="219">
        <v>0</v>
      </c>
      <c r="N2264" s="219">
        <v>1100</v>
      </c>
      <c r="O2264" s="217">
        <f t="shared" si="35"/>
        <v>48053.729999999632</v>
      </c>
    </row>
    <row r="2265" spans="1:15" ht="22.05" hidden="1" customHeight="1" x14ac:dyDescent="0.2">
      <c r="A2265" s="216">
        <v>45758</v>
      </c>
      <c r="B2265" s="20" t="s">
        <v>185</v>
      </c>
      <c r="C2265" s="41">
        <v>54856</v>
      </c>
      <c r="D2265" s="22"/>
      <c r="E2265" s="55" t="s">
        <v>1013</v>
      </c>
      <c r="F2265" s="20" t="s">
        <v>79</v>
      </c>
      <c r="G2265" s="41"/>
      <c r="H2265" s="21" t="s">
        <v>21</v>
      </c>
      <c r="I2265" s="41" t="s">
        <v>28</v>
      </c>
      <c r="J2265" s="21" t="s">
        <v>30</v>
      </c>
      <c r="K2265" s="203"/>
      <c r="L2265" s="219"/>
      <c r="M2265" s="219">
        <v>127650</v>
      </c>
      <c r="N2265" s="219">
        <v>0</v>
      </c>
      <c r="O2265" s="217">
        <f t="shared" si="35"/>
        <v>175703.72999999963</v>
      </c>
    </row>
    <row r="2266" spans="1:15" ht="22.05" hidden="1" customHeight="1" x14ac:dyDescent="0.2">
      <c r="A2266" s="216">
        <v>45758</v>
      </c>
      <c r="B2266" s="20" t="s">
        <v>185</v>
      </c>
      <c r="C2266" s="41">
        <v>54857</v>
      </c>
      <c r="D2266" s="22"/>
      <c r="E2266" s="55" t="s">
        <v>2870</v>
      </c>
      <c r="F2266" s="20" t="s">
        <v>79</v>
      </c>
      <c r="G2266" s="41"/>
      <c r="H2266" s="21" t="s">
        <v>22</v>
      </c>
      <c r="I2266" s="41" t="s">
        <v>103</v>
      </c>
      <c r="J2266" s="21" t="s">
        <v>95</v>
      </c>
      <c r="K2266" s="203" t="s">
        <v>210</v>
      </c>
      <c r="L2266" s="201"/>
      <c r="M2266" s="219">
        <v>0</v>
      </c>
      <c r="N2266" s="219">
        <v>2250</v>
      </c>
      <c r="O2266" s="217">
        <f t="shared" si="35"/>
        <v>173453.72999999963</v>
      </c>
    </row>
    <row r="2267" spans="1:15" ht="22.05" hidden="1" customHeight="1" x14ac:dyDescent="0.2">
      <c r="A2267" s="216">
        <v>45758</v>
      </c>
      <c r="B2267" s="20" t="s">
        <v>185</v>
      </c>
      <c r="C2267" s="41">
        <v>54858</v>
      </c>
      <c r="D2267" s="22"/>
      <c r="E2267" s="55" t="s">
        <v>2900</v>
      </c>
      <c r="F2267" s="20" t="s">
        <v>79</v>
      </c>
      <c r="G2267" s="41"/>
      <c r="H2267" s="21" t="s">
        <v>22</v>
      </c>
      <c r="I2267" s="21" t="s">
        <v>81</v>
      </c>
      <c r="J2267" s="21" t="s">
        <v>200</v>
      </c>
      <c r="K2267" s="203" t="s">
        <v>122</v>
      </c>
      <c r="L2267" s="55"/>
      <c r="M2267" s="219">
        <v>0</v>
      </c>
      <c r="N2267" s="219">
        <v>10000</v>
      </c>
      <c r="O2267" s="217">
        <f t="shared" si="35"/>
        <v>163453.72999999963</v>
      </c>
    </row>
    <row r="2268" spans="1:15" ht="22.05" hidden="1" customHeight="1" x14ac:dyDescent="0.2">
      <c r="A2268" s="216">
        <v>45758</v>
      </c>
      <c r="B2268" s="20" t="s">
        <v>185</v>
      </c>
      <c r="C2268" s="41">
        <v>54859</v>
      </c>
      <c r="D2268" s="22"/>
      <c r="E2268" s="55" t="s">
        <v>989</v>
      </c>
      <c r="F2268" s="20" t="s">
        <v>79</v>
      </c>
      <c r="G2268" s="41"/>
      <c r="H2268" s="21" t="s">
        <v>21</v>
      </c>
      <c r="I2268" s="21" t="s">
        <v>28</v>
      </c>
      <c r="J2268" s="21" t="s">
        <v>31</v>
      </c>
      <c r="K2268" s="203"/>
      <c r="L2268" s="55"/>
      <c r="M2268" s="219">
        <v>600000</v>
      </c>
      <c r="N2268" s="219">
        <v>0</v>
      </c>
      <c r="O2268" s="217">
        <f t="shared" si="35"/>
        <v>763453.72999999963</v>
      </c>
    </row>
    <row r="2269" spans="1:15" ht="22.05" hidden="1" customHeight="1" x14ac:dyDescent="0.2">
      <c r="A2269" s="216">
        <v>45758</v>
      </c>
      <c r="B2269" s="20" t="s">
        <v>185</v>
      </c>
      <c r="C2269" s="41">
        <v>54860</v>
      </c>
      <c r="D2269" s="22"/>
      <c r="E2269" s="55" t="s">
        <v>2901</v>
      </c>
      <c r="F2269" s="20" t="s">
        <v>79</v>
      </c>
      <c r="G2269" s="41"/>
      <c r="H2269" s="21" t="s">
        <v>22</v>
      </c>
      <c r="I2269" s="21" t="s">
        <v>103</v>
      </c>
      <c r="J2269" s="21" t="s">
        <v>97</v>
      </c>
      <c r="K2269" s="203" t="s">
        <v>134</v>
      </c>
      <c r="L2269" s="55"/>
      <c r="M2269" s="219">
        <v>0</v>
      </c>
      <c r="N2269" s="219">
        <v>1600</v>
      </c>
      <c r="O2269" s="217">
        <f t="shared" si="35"/>
        <v>761853.72999999963</v>
      </c>
    </row>
    <row r="2270" spans="1:15" ht="22.05" hidden="1" customHeight="1" x14ac:dyDescent="0.2">
      <c r="A2270" s="216">
        <v>45758</v>
      </c>
      <c r="B2270" s="20" t="s">
        <v>185</v>
      </c>
      <c r="C2270" s="41">
        <v>54861</v>
      </c>
      <c r="D2270" s="22"/>
      <c r="E2270" s="55" t="s">
        <v>2902</v>
      </c>
      <c r="F2270" s="20" t="s">
        <v>79</v>
      </c>
      <c r="G2270" s="41"/>
      <c r="H2270" s="21" t="s">
        <v>22</v>
      </c>
      <c r="I2270" s="21" t="s">
        <v>54</v>
      </c>
      <c r="J2270" s="21" t="s">
        <v>41</v>
      </c>
      <c r="K2270" s="203" t="s">
        <v>138</v>
      </c>
      <c r="L2270" s="55"/>
      <c r="M2270" s="219">
        <v>0</v>
      </c>
      <c r="N2270" s="219">
        <v>2500</v>
      </c>
      <c r="O2270" s="217">
        <f t="shared" si="35"/>
        <v>759353.72999999963</v>
      </c>
    </row>
    <row r="2271" spans="1:15" ht="22.05" hidden="1" customHeight="1" x14ac:dyDescent="0.2">
      <c r="A2271" s="216">
        <v>45758</v>
      </c>
      <c r="B2271" s="20" t="s">
        <v>185</v>
      </c>
      <c r="C2271" s="41">
        <v>54862</v>
      </c>
      <c r="D2271" s="22"/>
      <c r="E2271" s="55" t="s">
        <v>2903</v>
      </c>
      <c r="F2271" s="20" t="s">
        <v>79</v>
      </c>
      <c r="G2271" s="41"/>
      <c r="H2271" s="21" t="s">
        <v>21</v>
      </c>
      <c r="I2271" s="21" t="s">
        <v>81</v>
      </c>
      <c r="J2271" s="21" t="s">
        <v>184</v>
      </c>
      <c r="K2271" s="203"/>
      <c r="L2271" s="55"/>
      <c r="M2271" s="219">
        <v>129000</v>
      </c>
      <c r="N2271" s="219">
        <v>0</v>
      </c>
      <c r="O2271" s="217">
        <f t="shared" si="35"/>
        <v>888353.72999999963</v>
      </c>
    </row>
    <row r="2272" spans="1:15" ht="22.05" hidden="1" customHeight="1" x14ac:dyDescent="0.2">
      <c r="A2272" s="216">
        <v>45758</v>
      </c>
      <c r="B2272" s="20" t="s">
        <v>185</v>
      </c>
      <c r="C2272" s="41">
        <v>54863</v>
      </c>
      <c r="D2272" s="22"/>
      <c r="E2272" s="55" t="s">
        <v>2904</v>
      </c>
      <c r="F2272" s="20" t="s">
        <v>79</v>
      </c>
      <c r="G2272" s="41"/>
      <c r="H2272" s="21" t="s">
        <v>21</v>
      </c>
      <c r="I2272" s="41" t="s">
        <v>81</v>
      </c>
      <c r="J2272" s="21" t="s">
        <v>181</v>
      </c>
      <c r="K2272" s="203"/>
      <c r="L2272" s="55"/>
      <c r="M2272" s="219">
        <v>121000</v>
      </c>
      <c r="N2272" s="219">
        <v>0</v>
      </c>
      <c r="O2272" s="217">
        <f t="shared" si="35"/>
        <v>1009353.7299999996</v>
      </c>
    </row>
    <row r="2273" spans="1:15" ht="22.05" hidden="1" customHeight="1" x14ac:dyDescent="0.2">
      <c r="A2273" s="216">
        <v>45758</v>
      </c>
      <c r="B2273" s="20" t="s">
        <v>185</v>
      </c>
      <c r="C2273" s="41">
        <v>54864</v>
      </c>
      <c r="D2273" s="22"/>
      <c r="E2273" s="55" t="s">
        <v>2905</v>
      </c>
      <c r="F2273" s="20" t="s">
        <v>79</v>
      </c>
      <c r="G2273" s="41"/>
      <c r="H2273" s="21" t="s">
        <v>22</v>
      </c>
      <c r="I2273" s="41" t="s">
        <v>103</v>
      </c>
      <c r="J2273" s="21" t="s">
        <v>94</v>
      </c>
      <c r="K2273" s="203" t="s">
        <v>368</v>
      </c>
      <c r="L2273" s="55"/>
      <c r="M2273" s="219">
        <v>0</v>
      </c>
      <c r="N2273" s="219">
        <v>2590</v>
      </c>
      <c r="O2273" s="217">
        <f t="shared" si="35"/>
        <v>1006763.7299999996</v>
      </c>
    </row>
    <row r="2274" spans="1:15" ht="22.05" hidden="1" customHeight="1" x14ac:dyDescent="0.2">
      <c r="A2274" s="216">
        <v>45758</v>
      </c>
      <c r="B2274" s="20" t="s">
        <v>185</v>
      </c>
      <c r="C2274" s="41">
        <v>54865</v>
      </c>
      <c r="D2274" s="22"/>
      <c r="E2274" s="55" t="s">
        <v>2465</v>
      </c>
      <c r="F2274" s="20" t="s">
        <v>79</v>
      </c>
      <c r="G2274" s="41"/>
      <c r="H2274" s="21" t="s">
        <v>22</v>
      </c>
      <c r="I2274" s="21" t="s">
        <v>103</v>
      </c>
      <c r="J2274" s="21" t="s">
        <v>94</v>
      </c>
      <c r="K2274" s="203" t="s">
        <v>368</v>
      </c>
      <c r="L2274" s="55"/>
      <c r="M2274" s="219">
        <v>0</v>
      </c>
      <c r="N2274" s="219">
        <v>1500</v>
      </c>
      <c r="O2274" s="217">
        <f t="shared" si="35"/>
        <v>1005263.7299999996</v>
      </c>
    </row>
    <row r="2275" spans="1:15" ht="22.05" hidden="1" customHeight="1" x14ac:dyDescent="0.2">
      <c r="A2275" s="216">
        <v>45758</v>
      </c>
      <c r="B2275" s="20" t="s">
        <v>185</v>
      </c>
      <c r="C2275" s="41">
        <v>54866</v>
      </c>
      <c r="D2275" s="22"/>
      <c r="E2275" s="55" t="s">
        <v>158</v>
      </c>
      <c r="F2275" s="20" t="s">
        <v>79</v>
      </c>
      <c r="G2275" s="41"/>
      <c r="H2275" s="21" t="s">
        <v>22</v>
      </c>
      <c r="I2275" s="41" t="s">
        <v>56</v>
      </c>
      <c r="J2275" s="21" t="s">
        <v>116</v>
      </c>
      <c r="K2275" s="203" t="s">
        <v>139</v>
      </c>
      <c r="L2275" s="55"/>
      <c r="M2275" s="219">
        <v>0</v>
      </c>
      <c r="N2275" s="219">
        <v>800</v>
      </c>
      <c r="O2275" s="217">
        <f t="shared" si="35"/>
        <v>1004463.7299999996</v>
      </c>
    </row>
    <row r="2276" spans="1:15" ht="22.05" hidden="1" customHeight="1" x14ac:dyDescent="0.2">
      <c r="A2276" s="216">
        <v>45758</v>
      </c>
      <c r="B2276" s="20" t="s">
        <v>185</v>
      </c>
      <c r="C2276" s="41">
        <v>54867</v>
      </c>
      <c r="D2276" s="22"/>
      <c r="E2276" s="55" t="s">
        <v>1235</v>
      </c>
      <c r="F2276" s="20" t="s">
        <v>79</v>
      </c>
      <c r="G2276" s="41"/>
      <c r="H2276" s="21" t="s">
        <v>22</v>
      </c>
      <c r="I2276" s="41" t="s">
        <v>80</v>
      </c>
      <c r="J2276" s="21" t="s">
        <v>66</v>
      </c>
      <c r="K2276" s="203" t="s">
        <v>135</v>
      </c>
      <c r="L2276" s="55"/>
      <c r="M2276" s="219">
        <v>0</v>
      </c>
      <c r="N2276" s="219">
        <v>250</v>
      </c>
      <c r="O2276" s="217">
        <f t="shared" si="35"/>
        <v>1004213.7299999996</v>
      </c>
    </row>
    <row r="2277" spans="1:15" ht="22.05" hidden="1" customHeight="1" x14ac:dyDescent="0.2">
      <c r="A2277" s="216">
        <v>45758</v>
      </c>
      <c r="B2277" s="20" t="s">
        <v>185</v>
      </c>
      <c r="C2277" s="41">
        <v>54868</v>
      </c>
      <c r="D2277" s="22"/>
      <c r="E2277" s="55" t="s">
        <v>2906</v>
      </c>
      <c r="F2277" s="20" t="s">
        <v>79</v>
      </c>
      <c r="G2277" s="41"/>
      <c r="H2277" s="21" t="s">
        <v>22</v>
      </c>
      <c r="I2277" s="21" t="s">
        <v>103</v>
      </c>
      <c r="J2277" s="21" t="s">
        <v>92</v>
      </c>
      <c r="K2277" s="203" t="s">
        <v>2914</v>
      </c>
      <c r="L2277" s="55"/>
      <c r="M2277" s="219">
        <v>0</v>
      </c>
      <c r="N2277" s="219">
        <v>13000</v>
      </c>
      <c r="O2277" s="217">
        <f t="shared" si="35"/>
        <v>991213.72999999963</v>
      </c>
    </row>
    <row r="2278" spans="1:15" ht="22.05" hidden="1" customHeight="1" x14ac:dyDescent="0.2">
      <c r="A2278" s="216">
        <v>45758</v>
      </c>
      <c r="B2278" s="20" t="s">
        <v>185</v>
      </c>
      <c r="C2278" s="41">
        <v>54869</v>
      </c>
      <c r="D2278" s="22"/>
      <c r="E2278" s="55" t="s">
        <v>2907</v>
      </c>
      <c r="F2278" s="20" t="s">
        <v>79</v>
      </c>
      <c r="G2278" s="41"/>
      <c r="H2278" s="21" t="s">
        <v>22</v>
      </c>
      <c r="I2278" s="41" t="s">
        <v>103</v>
      </c>
      <c r="J2278" s="21" t="s">
        <v>60</v>
      </c>
      <c r="K2278" s="203" t="s">
        <v>2915</v>
      </c>
      <c r="L2278" s="55"/>
      <c r="M2278" s="219">
        <v>0</v>
      </c>
      <c r="N2278" s="219">
        <v>4200</v>
      </c>
      <c r="O2278" s="217">
        <f t="shared" si="35"/>
        <v>987013.72999999963</v>
      </c>
    </row>
    <row r="2279" spans="1:15" ht="22.05" hidden="1" customHeight="1" x14ac:dyDescent="0.2">
      <c r="A2279" s="216">
        <v>45758</v>
      </c>
      <c r="B2279" s="20" t="s">
        <v>185</v>
      </c>
      <c r="C2279" s="41">
        <v>54870</v>
      </c>
      <c r="D2279" s="22"/>
      <c r="E2279" s="55" t="s">
        <v>2908</v>
      </c>
      <c r="F2279" s="20" t="s">
        <v>79</v>
      </c>
      <c r="G2279" s="41"/>
      <c r="H2279" s="21" t="s">
        <v>22</v>
      </c>
      <c r="I2279" s="41" t="s">
        <v>103</v>
      </c>
      <c r="J2279" s="21" t="s">
        <v>214</v>
      </c>
      <c r="K2279" s="203" t="s">
        <v>205</v>
      </c>
      <c r="L2279" s="55"/>
      <c r="M2279" s="219">
        <v>0</v>
      </c>
      <c r="N2279" s="219">
        <v>1500</v>
      </c>
      <c r="O2279" s="217">
        <f t="shared" si="35"/>
        <v>985513.72999999963</v>
      </c>
    </row>
    <row r="2280" spans="1:15" ht="22.05" hidden="1" customHeight="1" x14ac:dyDescent="0.2">
      <c r="A2280" s="216">
        <v>45758</v>
      </c>
      <c r="B2280" s="20" t="s">
        <v>185</v>
      </c>
      <c r="C2280" s="41">
        <v>54871</v>
      </c>
      <c r="D2280" s="22"/>
      <c r="E2280" s="55" t="s">
        <v>2909</v>
      </c>
      <c r="F2280" s="20" t="s">
        <v>79</v>
      </c>
      <c r="G2280" s="41"/>
      <c r="H2280" s="21" t="s">
        <v>22</v>
      </c>
      <c r="I2280" s="41" t="s">
        <v>103</v>
      </c>
      <c r="J2280" s="21" t="s">
        <v>93</v>
      </c>
      <c r="K2280" s="203" t="s">
        <v>205</v>
      </c>
      <c r="L2280" s="55"/>
      <c r="M2280" s="219">
        <v>0</v>
      </c>
      <c r="N2280" s="219">
        <v>920</v>
      </c>
      <c r="O2280" s="217">
        <f t="shared" si="35"/>
        <v>984593.72999999963</v>
      </c>
    </row>
    <row r="2281" spans="1:15" ht="22.05" hidden="1" customHeight="1" x14ac:dyDescent="0.2">
      <c r="A2281" s="216">
        <v>45758</v>
      </c>
      <c r="B2281" s="20" t="s">
        <v>185</v>
      </c>
      <c r="C2281" s="41">
        <v>54872</v>
      </c>
      <c r="D2281" s="22"/>
      <c r="E2281" s="55" t="s">
        <v>2910</v>
      </c>
      <c r="F2281" s="20" t="s">
        <v>79</v>
      </c>
      <c r="G2281" s="41"/>
      <c r="H2281" s="21" t="s">
        <v>22</v>
      </c>
      <c r="I2281" s="41" t="s">
        <v>103</v>
      </c>
      <c r="J2281" s="21" t="s">
        <v>214</v>
      </c>
      <c r="K2281" s="203" t="s">
        <v>205</v>
      </c>
      <c r="L2281" s="55"/>
      <c r="M2281" s="219">
        <v>0</v>
      </c>
      <c r="N2281" s="219">
        <v>310</v>
      </c>
      <c r="O2281" s="217">
        <f t="shared" si="35"/>
        <v>984283.72999999963</v>
      </c>
    </row>
    <row r="2282" spans="1:15" ht="22.05" hidden="1" customHeight="1" x14ac:dyDescent="0.2">
      <c r="A2282" s="216">
        <v>45758</v>
      </c>
      <c r="B2282" s="20" t="s">
        <v>185</v>
      </c>
      <c r="C2282" s="41">
        <v>54873</v>
      </c>
      <c r="D2282" s="22"/>
      <c r="E2282" s="55" t="s">
        <v>2866</v>
      </c>
      <c r="F2282" s="20" t="s">
        <v>79</v>
      </c>
      <c r="G2282" s="41"/>
      <c r="H2282" s="21" t="s">
        <v>22</v>
      </c>
      <c r="I2282" s="41" t="s">
        <v>103</v>
      </c>
      <c r="J2282" s="21" t="s">
        <v>94</v>
      </c>
      <c r="K2282" s="203" t="s">
        <v>210</v>
      </c>
      <c r="L2282" s="55"/>
      <c r="M2282" s="219">
        <v>0</v>
      </c>
      <c r="N2282" s="219">
        <v>11650</v>
      </c>
      <c r="O2282" s="217">
        <f t="shared" si="35"/>
        <v>972633.72999999963</v>
      </c>
    </row>
    <row r="2283" spans="1:15" ht="22.05" hidden="1" customHeight="1" x14ac:dyDescent="0.2">
      <c r="A2283" s="216">
        <v>45758</v>
      </c>
      <c r="B2283" s="20" t="s">
        <v>185</v>
      </c>
      <c r="C2283" s="41">
        <v>54874</v>
      </c>
      <c r="D2283" s="22"/>
      <c r="E2283" s="55" t="s">
        <v>2911</v>
      </c>
      <c r="F2283" s="20" t="s">
        <v>79</v>
      </c>
      <c r="G2283" s="41"/>
      <c r="H2283" s="21" t="s">
        <v>22</v>
      </c>
      <c r="I2283" s="21" t="s">
        <v>103</v>
      </c>
      <c r="J2283" s="21" t="s">
        <v>94</v>
      </c>
      <c r="K2283" s="203" t="s">
        <v>210</v>
      </c>
      <c r="L2283" s="55"/>
      <c r="M2283" s="219">
        <v>0</v>
      </c>
      <c r="N2283" s="219">
        <v>750</v>
      </c>
      <c r="O2283" s="217">
        <f t="shared" si="35"/>
        <v>971883.72999999963</v>
      </c>
    </row>
    <row r="2284" spans="1:15" ht="22.05" hidden="1" customHeight="1" x14ac:dyDescent="0.2">
      <c r="A2284" s="216">
        <v>45758</v>
      </c>
      <c r="B2284" s="20" t="s">
        <v>185</v>
      </c>
      <c r="C2284" s="41">
        <v>54875</v>
      </c>
      <c r="D2284" s="22"/>
      <c r="E2284" s="55" t="s">
        <v>2232</v>
      </c>
      <c r="F2284" s="20" t="s">
        <v>79</v>
      </c>
      <c r="G2284" s="41"/>
      <c r="H2284" s="21" t="s">
        <v>21</v>
      </c>
      <c r="I2284" s="21" t="s">
        <v>28</v>
      </c>
      <c r="J2284" s="21" t="s">
        <v>199</v>
      </c>
      <c r="K2284" s="203"/>
      <c r="L2284" s="55"/>
      <c r="M2284" s="219">
        <v>35370</v>
      </c>
      <c r="N2284" s="219">
        <v>0</v>
      </c>
      <c r="O2284" s="217">
        <f t="shared" si="35"/>
        <v>1007253.7299999996</v>
      </c>
    </row>
    <row r="2285" spans="1:15" ht="22.05" hidden="1" customHeight="1" x14ac:dyDescent="0.2">
      <c r="A2285" s="216">
        <v>45758</v>
      </c>
      <c r="B2285" s="20" t="s">
        <v>185</v>
      </c>
      <c r="C2285" s="41">
        <v>54876</v>
      </c>
      <c r="D2285" s="22"/>
      <c r="E2285" s="55" t="s">
        <v>2912</v>
      </c>
      <c r="F2285" s="20" t="s">
        <v>79</v>
      </c>
      <c r="G2285" s="41"/>
      <c r="H2285" s="21" t="s">
        <v>22</v>
      </c>
      <c r="I2285" s="41" t="s">
        <v>103</v>
      </c>
      <c r="J2285" s="21" t="s">
        <v>93</v>
      </c>
      <c r="K2285" s="203" t="s">
        <v>2916</v>
      </c>
      <c r="L2285" s="55"/>
      <c r="M2285" s="219">
        <v>0</v>
      </c>
      <c r="N2285" s="219">
        <v>2200</v>
      </c>
      <c r="O2285" s="217">
        <f t="shared" si="35"/>
        <v>1005053.7299999996</v>
      </c>
    </row>
    <row r="2286" spans="1:15" ht="22.05" hidden="1" customHeight="1" x14ac:dyDescent="0.2">
      <c r="A2286" s="216">
        <v>45758</v>
      </c>
      <c r="B2286" s="20" t="s">
        <v>185</v>
      </c>
      <c r="C2286" s="41">
        <v>54877</v>
      </c>
      <c r="D2286" s="22"/>
      <c r="E2286" s="55" t="s">
        <v>353</v>
      </c>
      <c r="F2286" s="20" t="s">
        <v>79</v>
      </c>
      <c r="G2286" s="41"/>
      <c r="H2286" s="21" t="s">
        <v>22</v>
      </c>
      <c r="I2286" s="41" t="s">
        <v>54</v>
      </c>
      <c r="J2286" s="21" t="s">
        <v>64</v>
      </c>
      <c r="K2286" s="203" t="s">
        <v>241</v>
      </c>
      <c r="L2286" s="55"/>
      <c r="M2286" s="219">
        <v>0</v>
      </c>
      <c r="N2286" s="219">
        <v>1200</v>
      </c>
      <c r="O2286" s="217">
        <f t="shared" si="35"/>
        <v>1003853.7299999996</v>
      </c>
    </row>
    <row r="2287" spans="1:15" ht="22.05" hidden="1" customHeight="1" x14ac:dyDescent="0.2">
      <c r="A2287" s="216">
        <v>45758</v>
      </c>
      <c r="B2287" s="20" t="s">
        <v>185</v>
      </c>
      <c r="C2287" s="41">
        <v>54878</v>
      </c>
      <c r="D2287" s="22"/>
      <c r="E2287" s="49" t="s">
        <v>2913</v>
      </c>
      <c r="F2287" s="20" t="s">
        <v>79</v>
      </c>
      <c r="G2287" s="41"/>
      <c r="H2287" s="21" t="s">
        <v>22</v>
      </c>
      <c r="I2287" s="41" t="s">
        <v>103</v>
      </c>
      <c r="J2287" s="21" t="s">
        <v>92</v>
      </c>
      <c r="K2287" s="203" t="s">
        <v>2341</v>
      </c>
      <c r="L2287" s="55"/>
      <c r="M2287" s="219">
        <v>0</v>
      </c>
      <c r="N2287" s="219">
        <v>950</v>
      </c>
      <c r="O2287" s="217">
        <f t="shared" si="35"/>
        <v>1002903.7299999996</v>
      </c>
    </row>
    <row r="2288" spans="1:15" ht="22.05" hidden="1" customHeight="1" x14ac:dyDescent="0.2">
      <c r="A2288" s="216">
        <v>45758</v>
      </c>
      <c r="B2288" s="20" t="s">
        <v>185</v>
      </c>
      <c r="C2288" s="41">
        <v>54879</v>
      </c>
      <c r="D2288" s="22"/>
      <c r="E2288" s="55" t="s">
        <v>154</v>
      </c>
      <c r="F2288" s="20" t="s">
        <v>79</v>
      </c>
      <c r="G2288" s="41"/>
      <c r="H2288" s="21" t="s">
        <v>22</v>
      </c>
      <c r="I2288" s="41" t="s">
        <v>103</v>
      </c>
      <c r="J2288" s="21" t="s">
        <v>219</v>
      </c>
      <c r="K2288" s="203" t="s">
        <v>1241</v>
      </c>
      <c r="L2288" s="55"/>
      <c r="M2288" s="219">
        <v>0</v>
      </c>
      <c r="N2288" s="219">
        <v>752</v>
      </c>
      <c r="O2288" s="217">
        <f t="shared" si="35"/>
        <v>1002151.7299999996</v>
      </c>
    </row>
    <row r="2289" spans="1:15" ht="22.05" hidden="1" customHeight="1" x14ac:dyDescent="0.2">
      <c r="A2289" s="216">
        <v>45758</v>
      </c>
      <c r="B2289" s="20" t="s">
        <v>185</v>
      </c>
      <c r="C2289" s="41">
        <v>54880</v>
      </c>
      <c r="D2289" s="22"/>
      <c r="E2289" s="55" t="s">
        <v>2214</v>
      </c>
      <c r="F2289" s="20" t="s">
        <v>79</v>
      </c>
      <c r="G2289" s="41"/>
      <c r="H2289" s="21" t="s">
        <v>22</v>
      </c>
      <c r="I2289" s="41" t="s">
        <v>103</v>
      </c>
      <c r="J2289" s="21" t="s">
        <v>94</v>
      </c>
      <c r="K2289" s="203" t="s">
        <v>134</v>
      </c>
      <c r="L2289" s="55"/>
      <c r="M2289" s="219">
        <v>0</v>
      </c>
      <c r="N2289" s="219">
        <v>2000</v>
      </c>
      <c r="O2289" s="217">
        <f t="shared" si="35"/>
        <v>1000151.7299999996</v>
      </c>
    </row>
    <row r="2290" spans="1:15" ht="22.05" hidden="1" customHeight="1" x14ac:dyDescent="0.2">
      <c r="A2290" s="216">
        <v>45758</v>
      </c>
      <c r="B2290" s="20" t="s">
        <v>185</v>
      </c>
      <c r="C2290" s="41">
        <v>54881</v>
      </c>
      <c r="D2290" s="22"/>
      <c r="E2290" s="55" t="s">
        <v>1668</v>
      </c>
      <c r="F2290" s="20" t="s">
        <v>79</v>
      </c>
      <c r="G2290" s="41"/>
      <c r="H2290" s="21" t="s">
        <v>22</v>
      </c>
      <c r="I2290" s="21" t="s">
        <v>54</v>
      </c>
      <c r="J2290" s="21" t="s">
        <v>64</v>
      </c>
      <c r="K2290" s="203" t="s">
        <v>413</v>
      </c>
      <c r="L2290" s="55"/>
      <c r="M2290" s="219">
        <v>0</v>
      </c>
      <c r="N2290" s="219">
        <v>13000</v>
      </c>
      <c r="O2290" s="217">
        <f t="shared" si="35"/>
        <v>987151.72999999963</v>
      </c>
    </row>
    <row r="2291" spans="1:15" ht="22.05" hidden="1" customHeight="1" x14ac:dyDescent="0.2">
      <c r="A2291" s="216">
        <v>45759</v>
      </c>
      <c r="B2291" s="20" t="s">
        <v>185</v>
      </c>
      <c r="C2291" s="41">
        <v>54882</v>
      </c>
      <c r="D2291" s="22"/>
      <c r="E2291" s="55" t="s">
        <v>531</v>
      </c>
      <c r="F2291" s="20" t="s">
        <v>79</v>
      </c>
      <c r="G2291" s="41"/>
      <c r="H2291" s="21" t="s">
        <v>22</v>
      </c>
      <c r="I2291" s="41" t="s">
        <v>53</v>
      </c>
      <c r="J2291" s="21" t="s">
        <v>112</v>
      </c>
      <c r="K2291" s="203" t="s">
        <v>231</v>
      </c>
      <c r="L2291" s="55"/>
      <c r="M2291" s="219">
        <v>0</v>
      </c>
      <c r="N2291" s="219">
        <v>40300</v>
      </c>
      <c r="O2291" s="217">
        <f t="shared" si="35"/>
        <v>946851.72999999963</v>
      </c>
    </row>
    <row r="2292" spans="1:15" ht="22.05" hidden="1" customHeight="1" x14ac:dyDescent="0.2">
      <c r="A2292" s="216">
        <v>45759</v>
      </c>
      <c r="B2292" s="20" t="s">
        <v>185</v>
      </c>
      <c r="C2292" s="41">
        <v>54883</v>
      </c>
      <c r="D2292" s="22"/>
      <c r="E2292" s="55" t="s">
        <v>2917</v>
      </c>
      <c r="F2292" s="20" t="s">
        <v>79</v>
      </c>
      <c r="G2292" s="41"/>
      <c r="H2292" s="21" t="s">
        <v>22</v>
      </c>
      <c r="I2292" s="41" t="s">
        <v>103</v>
      </c>
      <c r="J2292" s="21" t="s">
        <v>102</v>
      </c>
      <c r="K2292" s="203" t="s">
        <v>932</v>
      </c>
      <c r="L2292" s="55"/>
      <c r="M2292" s="219">
        <v>0</v>
      </c>
      <c r="N2292" s="219">
        <v>1600</v>
      </c>
      <c r="O2292" s="217">
        <f t="shared" si="35"/>
        <v>945251.72999999963</v>
      </c>
    </row>
    <row r="2293" spans="1:15" ht="22.05" hidden="1" customHeight="1" x14ac:dyDescent="0.2">
      <c r="A2293" s="216">
        <v>45759</v>
      </c>
      <c r="B2293" s="20" t="s">
        <v>185</v>
      </c>
      <c r="C2293" s="41">
        <v>54884</v>
      </c>
      <c r="D2293" s="22"/>
      <c r="E2293" s="55" t="s">
        <v>2918</v>
      </c>
      <c r="F2293" s="20" t="s">
        <v>79</v>
      </c>
      <c r="G2293" s="41"/>
      <c r="H2293" s="21" t="s">
        <v>22</v>
      </c>
      <c r="I2293" s="41" t="s">
        <v>103</v>
      </c>
      <c r="J2293" s="21" t="s">
        <v>102</v>
      </c>
      <c r="K2293" s="203" t="s">
        <v>2928</v>
      </c>
      <c r="L2293" s="55"/>
      <c r="M2293" s="219">
        <v>0</v>
      </c>
      <c r="N2293" s="219">
        <v>2000</v>
      </c>
      <c r="O2293" s="217">
        <f t="shared" si="35"/>
        <v>943251.72999999963</v>
      </c>
    </row>
    <row r="2294" spans="1:15" ht="22.05" hidden="1" customHeight="1" x14ac:dyDescent="0.2">
      <c r="A2294" s="216">
        <v>45759</v>
      </c>
      <c r="B2294" s="20" t="s">
        <v>185</v>
      </c>
      <c r="C2294" s="41">
        <v>54885</v>
      </c>
      <c r="D2294" s="22"/>
      <c r="E2294" s="55" t="s">
        <v>2919</v>
      </c>
      <c r="F2294" s="20" t="s">
        <v>79</v>
      </c>
      <c r="G2294" s="41"/>
      <c r="H2294" s="21" t="s">
        <v>22</v>
      </c>
      <c r="I2294" s="41" t="s">
        <v>54</v>
      </c>
      <c r="J2294" s="21" t="s">
        <v>64</v>
      </c>
      <c r="K2294" s="203" t="s">
        <v>241</v>
      </c>
      <c r="L2294" s="55"/>
      <c r="M2294" s="219">
        <v>0</v>
      </c>
      <c r="N2294" s="219">
        <v>24700</v>
      </c>
      <c r="O2294" s="217">
        <f t="shared" si="35"/>
        <v>918551.72999999963</v>
      </c>
    </row>
    <row r="2295" spans="1:15" ht="22.05" hidden="1" customHeight="1" x14ac:dyDescent="0.2">
      <c r="A2295" s="216">
        <v>45759</v>
      </c>
      <c r="B2295" s="20" t="s">
        <v>185</v>
      </c>
      <c r="C2295" s="41">
        <v>54886</v>
      </c>
      <c r="D2295" s="22"/>
      <c r="E2295" s="55" t="s">
        <v>150</v>
      </c>
      <c r="F2295" s="20" t="s">
        <v>79</v>
      </c>
      <c r="G2295" s="41"/>
      <c r="H2295" s="21" t="s">
        <v>22</v>
      </c>
      <c r="I2295" s="41" t="s">
        <v>81</v>
      </c>
      <c r="J2295" s="21" t="s">
        <v>200</v>
      </c>
      <c r="K2295" s="203" t="s">
        <v>122</v>
      </c>
      <c r="L2295" s="55"/>
      <c r="M2295" s="219">
        <v>0</v>
      </c>
      <c r="N2295" s="219">
        <v>335000</v>
      </c>
      <c r="O2295" s="217">
        <f t="shared" si="35"/>
        <v>583551.72999999963</v>
      </c>
    </row>
    <row r="2296" spans="1:15" ht="22.05" hidden="1" customHeight="1" x14ac:dyDescent="0.2">
      <c r="A2296" s="216">
        <v>45759</v>
      </c>
      <c r="B2296" s="20" t="s">
        <v>185</v>
      </c>
      <c r="C2296" s="41">
        <v>54887</v>
      </c>
      <c r="D2296" s="22"/>
      <c r="E2296" s="55" t="s">
        <v>2920</v>
      </c>
      <c r="F2296" s="20" t="s">
        <v>79</v>
      </c>
      <c r="G2296" s="41"/>
      <c r="H2296" s="21" t="s">
        <v>22</v>
      </c>
      <c r="I2296" s="41" t="s">
        <v>103</v>
      </c>
      <c r="J2296" s="21" t="s">
        <v>60</v>
      </c>
      <c r="K2296" s="203" t="s">
        <v>2929</v>
      </c>
      <c r="L2296" s="55"/>
      <c r="M2296" s="219">
        <v>0</v>
      </c>
      <c r="N2296" s="219">
        <v>600</v>
      </c>
      <c r="O2296" s="217">
        <f t="shared" si="35"/>
        <v>582951.72999999963</v>
      </c>
    </row>
    <row r="2297" spans="1:15" ht="22.05" hidden="1" customHeight="1" x14ac:dyDescent="0.2">
      <c r="A2297" s="216">
        <v>45759</v>
      </c>
      <c r="B2297" s="20" t="s">
        <v>185</v>
      </c>
      <c r="C2297" s="41">
        <v>54888</v>
      </c>
      <c r="D2297" s="22"/>
      <c r="E2297" s="55" t="s">
        <v>2338</v>
      </c>
      <c r="F2297" s="20" t="s">
        <v>79</v>
      </c>
      <c r="G2297" s="41"/>
      <c r="H2297" s="21" t="s">
        <v>22</v>
      </c>
      <c r="I2297" s="41" t="s">
        <v>103</v>
      </c>
      <c r="J2297" s="21" t="s">
        <v>94</v>
      </c>
      <c r="K2297" s="203" t="s">
        <v>133</v>
      </c>
      <c r="L2297" s="55"/>
      <c r="M2297" s="219">
        <v>0</v>
      </c>
      <c r="N2297" s="219">
        <v>1500</v>
      </c>
      <c r="O2297" s="217">
        <f t="shared" si="35"/>
        <v>581451.72999999963</v>
      </c>
    </row>
    <row r="2298" spans="1:15" ht="22.05" hidden="1" customHeight="1" x14ac:dyDescent="0.2">
      <c r="A2298" s="216">
        <v>45759</v>
      </c>
      <c r="B2298" s="20" t="s">
        <v>185</v>
      </c>
      <c r="C2298" s="41">
        <v>54889</v>
      </c>
      <c r="D2298" s="22"/>
      <c r="E2298" s="55" t="s">
        <v>2921</v>
      </c>
      <c r="F2298" s="20" t="s">
        <v>79</v>
      </c>
      <c r="G2298" s="41"/>
      <c r="H2298" s="21" t="s">
        <v>22</v>
      </c>
      <c r="I2298" s="41" t="s">
        <v>103</v>
      </c>
      <c r="J2298" s="21" t="s">
        <v>102</v>
      </c>
      <c r="K2298" s="203" t="s">
        <v>210</v>
      </c>
      <c r="L2298" s="55"/>
      <c r="M2298" s="219">
        <v>0</v>
      </c>
      <c r="N2298" s="219">
        <v>400</v>
      </c>
      <c r="O2298" s="217">
        <f t="shared" si="35"/>
        <v>581051.72999999963</v>
      </c>
    </row>
    <row r="2299" spans="1:15" ht="22.05" hidden="1" customHeight="1" x14ac:dyDescent="0.2">
      <c r="A2299" s="216">
        <v>45759</v>
      </c>
      <c r="B2299" s="20" t="s">
        <v>185</v>
      </c>
      <c r="C2299" s="41">
        <v>54890</v>
      </c>
      <c r="D2299" s="22"/>
      <c r="E2299" s="49" t="s">
        <v>204</v>
      </c>
      <c r="F2299" s="20" t="s">
        <v>79</v>
      </c>
      <c r="G2299" s="41"/>
      <c r="H2299" s="21" t="s">
        <v>22</v>
      </c>
      <c r="I2299" s="41" t="s">
        <v>56</v>
      </c>
      <c r="J2299" s="21" t="s">
        <v>212</v>
      </c>
      <c r="K2299" s="203" t="s">
        <v>235</v>
      </c>
      <c r="L2299" s="55"/>
      <c r="M2299" s="219">
        <v>0</v>
      </c>
      <c r="N2299" s="219">
        <v>1000</v>
      </c>
      <c r="O2299" s="217">
        <f t="shared" si="35"/>
        <v>580051.72999999963</v>
      </c>
    </row>
    <row r="2300" spans="1:15" ht="22.05" hidden="1" customHeight="1" x14ac:dyDescent="0.2">
      <c r="A2300" s="216">
        <v>45759</v>
      </c>
      <c r="B2300" s="20" t="s">
        <v>185</v>
      </c>
      <c r="C2300" s="41">
        <v>54891</v>
      </c>
      <c r="D2300" s="22"/>
      <c r="E2300" s="55" t="s">
        <v>2922</v>
      </c>
      <c r="F2300" s="20" t="s">
        <v>79</v>
      </c>
      <c r="G2300" s="41"/>
      <c r="H2300" s="21" t="s">
        <v>22</v>
      </c>
      <c r="I2300" s="41" t="s">
        <v>56</v>
      </c>
      <c r="J2300" s="21" t="s">
        <v>212</v>
      </c>
      <c r="K2300" s="203" t="s">
        <v>235</v>
      </c>
      <c r="L2300" s="55"/>
      <c r="M2300" s="219">
        <v>0</v>
      </c>
      <c r="N2300" s="219">
        <v>500</v>
      </c>
      <c r="O2300" s="217">
        <f t="shared" si="35"/>
        <v>579551.72999999963</v>
      </c>
    </row>
    <row r="2301" spans="1:15" ht="22.05" hidden="1" customHeight="1" x14ac:dyDescent="0.2">
      <c r="A2301" s="216">
        <v>45759</v>
      </c>
      <c r="B2301" s="20" t="s">
        <v>185</v>
      </c>
      <c r="C2301" s="41">
        <v>54892</v>
      </c>
      <c r="D2301" s="22"/>
      <c r="E2301" s="55" t="s">
        <v>2923</v>
      </c>
      <c r="F2301" s="20" t="s">
        <v>79</v>
      </c>
      <c r="G2301" s="41"/>
      <c r="H2301" s="21" t="s">
        <v>22</v>
      </c>
      <c r="I2301" s="41" t="s">
        <v>103</v>
      </c>
      <c r="J2301" s="21" t="s">
        <v>102</v>
      </c>
      <c r="K2301" s="203" t="s">
        <v>973</v>
      </c>
      <c r="L2301" s="55"/>
      <c r="M2301" s="219">
        <v>0</v>
      </c>
      <c r="N2301" s="219">
        <v>600</v>
      </c>
      <c r="O2301" s="217">
        <f t="shared" si="35"/>
        <v>578951.72999999963</v>
      </c>
    </row>
    <row r="2302" spans="1:15" ht="22.05" hidden="1" customHeight="1" x14ac:dyDescent="0.2">
      <c r="A2302" s="216">
        <v>45759</v>
      </c>
      <c r="B2302" s="20" t="s">
        <v>185</v>
      </c>
      <c r="C2302" s="41">
        <v>54893</v>
      </c>
      <c r="D2302" s="22"/>
      <c r="E2302" s="55" t="s">
        <v>339</v>
      </c>
      <c r="F2302" s="20" t="s">
        <v>79</v>
      </c>
      <c r="G2302" s="41"/>
      <c r="H2302" s="21" t="s">
        <v>22</v>
      </c>
      <c r="I2302" s="41" t="s">
        <v>54</v>
      </c>
      <c r="J2302" s="21" t="s">
        <v>64</v>
      </c>
      <c r="K2302" s="203" t="s">
        <v>241</v>
      </c>
      <c r="L2302" s="55"/>
      <c r="M2302" s="219">
        <v>0</v>
      </c>
      <c r="N2302" s="219">
        <v>550</v>
      </c>
      <c r="O2302" s="217">
        <f t="shared" si="35"/>
        <v>578401.72999999963</v>
      </c>
    </row>
    <row r="2303" spans="1:15" ht="22.05" hidden="1" customHeight="1" x14ac:dyDescent="0.2">
      <c r="A2303" s="216">
        <v>45759</v>
      </c>
      <c r="B2303" s="20" t="s">
        <v>185</v>
      </c>
      <c r="C2303" s="41">
        <v>54894</v>
      </c>
      <c r="D2303" s="22"/>
      <c r="E2303" s="55" t="s">
        <v>2208</v>
      </c>
      <c r="F2303" s="20" t="s">
        <v>79</v>
      </c>
      <c r="G2303" s="41"/>
      <c r="H2303" s="21" t="s">
        <v>22</v>
      </c>
      <c r="I2303" s="41" t="s">
        <v>103</v>
      </c>
      <c r="J2303" s="21" t="s">
        <v>94</v>
      </c>
      <c r="K2303" s="203" t="s">
        <v>140</v>
      </c>
      <c r="L2303" s="55"/>
      <c r="M2303" s="219">
        <v>0</v>
      </c>
      <c r="N2303" s="219">
        <v>1500</v>
      </c>
      <c r="O2303" s="217">
        <f t="shared" si="35"/>
        <v>576901.72999999963</v>
      </c>
    </row>
    <row r="2304" spans="1:15" ht="22.05" hidden="1" customHeight="1" x14ac:dyDescent="0.2">
      <c r="A2304" s="216">
        <v>45759</v>
      </c>
      <c r="B2304" s="20" t="s">
        <v>185</v>
      </c>
      <c r="C2304" s="41">
        <v>54895</v>
      </c>
      <c r="D2304" s="22"/>
      <c r="E2304" s="55" t="s">
        <v>162</v>
      </c>
      <c r="F2304" s="20" t="s">
        <v>79</v>
      </c>
      <c r="G2304" s="41"/>
      <c r="H2304" s="21" t="s">
        <v>21</v>
      </c>
      <c r="I2304" s="41" t="s">
        <v>81</v>
      </c>
      <c r="J2304" s="21" t="s">
        <v>200</v>
      </c>
      <c r="K2304" s="203"/>
      <c r="L2304" s="55"/>
      <c r="M2304" s="219">
        <v>10420</v>
      </c>
      <c r="N2304" s="219">
        <v>0</v>
      </c>
      <c r="O2304" s="217">
        <f t="shared" si="35"/>
        <v>587321.72999999963</v>
      </c>
    </row>
    <row r="2305" spans="1:15" ht="22.05" hidden="1" customHeight="1" x14ac:dyDescent="0.2">
      <c r="A2305" s="216">
        <v>45759</v>
      </c>
      <c r="B2305" s="20" t="s">
        <v>185</v>
      </c>
      <c r="C2305" s="41">
        <v>54896</v>
      </c>
      <c r="D2305" s="22"/>
      <c r="E2305" s="55" t="s">
        <v>143</v>
      </c>
      <c r="F2305" s="20" t="s">
        <v>79</v>
      </c>
      <c r="G2305" s="41"/>
      <c r="H2305" s="21" t="s">
        <v>22</v>
      </c>
      <c r="I2305" s="41" t="s">
        <v>53</v>
      </c>
      <c r="J2305" s="21" t="s">
        <v>114</v>
      </c>
      <c r="K2305" s="203" t="s">
        <v>273</v>
      </c>
      <c r="L2305" s="55"/>
      <c r="M2305" s="219">
        <v>0</v>
      </c>
      <c r="N2305" s="219">
        <v>5617</v>
      </c>
      <c r="O2305" s="217">
        <f t="shared" si="35"/>
        <v>581704.72999999963</v>
      </c>
    </row>
    <row r="2306" spans="1:15" ht="22.05" hidden="1" customHeight="1" x14ac:dyDescent="0.2">
      <c r="A2306" s="216">
        <v>45759</v>
      </c>
      <c r="B2306" s="20" t="s">
        <v>185</v>
      </c>
      <c r="C2306" s="41">
        <v>54897</v>
      </c>
      <c r="D2306" s="22"/>
      <c r="E2306" s="55" t="s">
        <v>143</v>
      </c>
      <c r="F2306" s="20" t="s">
        <v>79</v>
      </c>
      <c r="G2306" s="41"/>
      <c r="H2306" s="21" t="s">
        <v>22</v>
      </c>
      <c r="I2306" s="41" t="s">
        <v>53</v>
      </c>
      <c r="J2306" s="21" t="s">
        <v>114</v>
      </c>
      <c r="K2306" s="203" t="s">
        <v>149</v>
      </c>
      <c r="L2306" s="55"/>
      <c r="M2306" s="219">
        <v>0</v>
      </c>
      <c r="N2306" s="219">
        <v>22200</v>
      </c>
      <c r="O2306" s="217">
        <f t="shared" si="35"/>
        <v>559504.72999999963</v>
      </c>
    </row>
    <row r="2307" spans="1:15" ht="22.05" hidden="1" customHeight="1" x14ac:dyDescent="0.2">
      <c r="A2307" s="216">
        <v>45759</v>
      </c>
      <c r="B2307" s="20" t="s">
        <v>185</v>
      </c>
      <c r="C2307" s="41">
        <v>54898</v>
      </c>
      <c r="D2307" s="22"/>
      <c r="E2307" s="55" t="s">
        <v>143</v>
      </c>
      <c r="F2307" s="20" t="s">
        <v>79</v>
      </c>
      <c r="G2307" s="41"/>
      <c r="H2307" s="21" t="s">
        <v>22</v>
      </c>
      <c r="I2307" s="41" t="s">
        <v>53</v>
      </c>
      <c r="J2307" s="21" t="s">
        <v>112</v>
      </c>
      <c r="K2307" s="203" t="s">
        <v>416</v>
      </c>
      <c r="L2307" s="55"/>
      <c r="M2307" s="219">
        <v>0</v>
      </c>
      <c r="N2307" s="219">
        <v>39296</v>
      </c>
      <c r="O2307" s="217">
        <f t="shared" si="35"/>
        <v>520208.72999999963</v>
      </c>
    </row>
    <row r="2308" spans="1:15" ht="22.05" hidden="1" customHeight="1" x14ac:dyDescent="0.2">
      <c r="A2308" s="216">
        <v>45759</v>
      </c>
      <c r="B2308" s="20" t="s">
        <v>185</v>
      </c>
      <c r="C2308" s="41">
        <v>54899</v>
      </c>
      <c r="D2308" s="22"/>
      <c r="E2308" s="55" t="s">
        <v>143</v>
      </c>
      <c r="F2308" s="20" t="s">
        <v>79</v>
      </c>
      <c r="G2308" s="41"/>
      <c r="H2308" s="21" t="s">
        <v>22</v>
      </c>
      <c r="I2308" s="41" t="s">
        <v>53</v>
      </c>
      <c r="J2308" s="21" t="s">
        <v>112</v>
      </c>
      <c r="K2308" s="203" t="s">
        <v>1703</v>
      </c>
      <c r="L2308" s="55"/>
      <c r="M2308" s="219">
        <v>0</v>
      </c>
      <c r="N2308" s="219">
        <v>21600</v>
      </c>
      <c r="O2308" s="217">
        <f t="shared" si="35"/>
        <v>498608.72999999963</v>
      </c>
    </row>
    <row r="2309" spans="1:15" ht="22.05" hidden="1" customHeight="1" x14ac:dyDescent="0.2">
      <c r="A2309" s="216">
        <v>45759</v>
      </c>
      <c r="B2309" s="20" t="s">
        <v>185</v>
      </c>
      <c r="C2309" s="41">
        <v>54900</v>
      </c>
      <c r="D2309" s="22"/>
      <c r="E2309" s="55" t="s">
        <v>143</v>
      </c>
      <c r="F2309" s="20" t="s">
        <v>79</v>
      </c>
      <c r="G2309" s="41"/>
      <c r="H2309" s="21" t="s">
        <v>22</v>
      </c>
      <c r="I2309" s="41" t="s">
        <v>53</v>
      </c>
      <c r="J2309" s="21" t="s">
        <v>112</v>
      </c>
      <c r="K2309" s="203" t="s">
        <v>1702</v>
      </c>
      <c r="L2309" s="55"/>
      <c r="M2309" s="219">
        <v>0</v>
      </c>
      <c r="N2309" s="219">
        <v>26100</v>
      </c>
      <c r="O2309" s="217">
        <f t="shared" si="35"/>
        <v>472508.72999999963</v>
      </c>
    </row>
    <row r="2310" spans="1:15" ht="22.05" hidden="1" customHeight="1" x14ac:dyDescent="0.2">
      <c r="A2310" s="216">
        <v>45759</v>
      </c>
      <c r="B2310" s="20" t="s">
        <v>185</v>
      </c>
      <c r="C2310" s="41">
        <v>54901</v>
      </c>
      <c r="D2310" s="22"/>
      <c r="E2310" s="55" t="s">
        <v>143</v>
      </c>
      <c r="F2310" s="20" t="s">
        <v>79</v>
      </c>
      <c r="G2310" s="41"/>
      <c r="H2310" s="21" t="s">
        <v>22</v>
      </c>
      <c r="I2310" s="41" t="s">
        <v>53</v>
      </c>
      <c r="J2310" s="21" t="s">
        <v>112</v>
      </c>
      <c r="K2310" s="203" t="s">
        <v>1588</v>
      </c>
      <c r="L2310" s="55"/>
      <c r="M2310" s="219">
        <v>0</v>
      </c>
      <c r="N2310" s="219">
        <v>21588</v>
      </c>
      <c r="O2310" s="217">
        <f t="shared" si="35"/>
        <v>450920.72999999963</v>
      </c>
    </row>
    <row r="2311" spans="1:15" ht="22.05" hidden="1" customHeight="1" x14ac:dyDescent="0.2">
      <c r="A2311" s="216">
        <v>45759</v>
      </c>
      <c r="B2311" s="20" t="s">
        <v>185</v>
      </c>
      <c r="C2311" s="41">
        <v>54902</v>
      </c>
      <c r="D2311" s="22"/>
      <c r="E2311" s="55" t="s">
        <v>143</v>
      </c>
      <c r="F2311" s="20" t="s">
        <v>79</v>
      </c>
      <c r="G2311" s="41"/>
      <c r="H2311" s="21" t="s">
        <v>22</v>
      </c>
      <c r="I2311" s="41" t="s">
        <v>53</v>
      </c>
      <c r="J2311" s="21" t="s">
        <v>112</v>
      </c>
      <c r="K2311" s="203" t="s">
        <v>419</v>
      </c>
      <c r="L2311" s="55"/>
      <c r="M2311" s="219">
        <v>0</v>
      </c>
      <c r="N2311" s="219">
        <v>21690</v>
      </c>
      <c r="O2311" s="217">
        <f t="shared" si="35"/>
        <v>429230.72999999963</v>
      </c>
    </row>
    <row r="2312" spans="1:15" ht="22.05" hidden="1" customHeight="1" x14ac:dyDescent="0.2">
      <c r="A2312" s="216">
        <v>45759</v>
      </c>
      <c r="B2312" s="20" t="s">
        <v>185</v>
      </c>
      <c r="C2312" s="41">
        <v>54903</v>
      </c>
      <c r="D2312" s="22"/>
      <c r="E2312" s="55" t="s">
        <v>143</v>
      </c>
      <c r="F2312" s="20" t="s">
        <v>79</v>
      </c>
      <c r="G2312" s="41"/>
      <c r="H2312" s="21" t="s">
        <v>22</v>
      </c>
      <c r="I2312" s="41" t="s">
        <v>53</v>
      </c>
      <c r="J2312" s="21" t="s">
        <v>112</v>
      </c>
      <c r="K2312" s="203" t="s">
        <v>1589</v>
      </c>
      <c r="L2312" s="55"/>
      <c r="M2312" s="219">
        <v>0</v>
      </c>
      <c r="N2312" s="219">
        <v>21900</v>
      </c>
      <c r="O2312" s="217">
        <f t="shared" si="35"/>
        <v>407330.72999999963</v>
      </c>
    </row>
    <row r="2313" spans="1:15" ht="22.05" hidden="1" customHeight="1" x14ac:dyDescent="0.2">
      <c r="A2313" s="216">
        <v>45759</v>
      </c>
      <c r="B2313" s="20" t="s">
        <v>185</v>
      </c>
      <c r="C2313" s="41">
        <v>54904</v>
      </c>
      <c r="D2313" s="22"/>
      <c r="E2313" s="55" t="s">
        <v>539</v>
      </c>
      <c r="F2313" s="20" t="s">
        <v>79</v>
      </c>
      <c r="G2313" s="41"/>
      <c r="H2313" s="21" t="s">
        <v>22</v>
      </c>
      <c r="I2313" s="21" t="s">
        <v>53</v>
      </c>
      <c r="J2313" s="21" t="s">
        <v>112</v>
      </c>
      <c r="K2313" s="203" t="s">
        <v>1589</v>
      </c>
      <c r="L2313" s="55"/>
      <c r="M2313" s="219">
        <v>0</v>
      </c>
      <c r="N2313" s="219">
        <v>300</v>
      </c>
      <c r="O2313" s="217">
        <f t="shared" si="35"/>
        <v>407030.72999999963</v>
      </c>
    </row>
    <row r="2314" spans="1:15" ht="22.05" hidden="1" customHeight="1" x14ac:dyDescent="0.2">
      <c r="A2314" s="216">
        <v>45759</v>
      </c>
      <c r="B2314" s="20" t="s">
        <v>185</v>
      </c>
      <c r="C2314" s="41">
        <v>54905</v>
      </c>
      <c r="D2314" s="22"/>
      <c r="E2314" s="328" t="s">
        <v>141</v>
      </c>
      <c r="F2314" s="329" t="s">
        <v>79</v>
      </c>
      <c r="G2314" s="330"/>
      <c r="H2314" s="331" t="s">
        <v>22</v>
      </c>
      <c r="I2314" s="331" t="s">
        <v>54</v>
      </c>
      <c r="J2314" s="331" t="s">
        <v>63</v>
      </c>
      <c r="K2314" s="332" t="s">
        <v>225</v>
      </c>
      <c r="L2314" s="333">
        <v>75000</v>
      </c>
      <c r="M2314" s="333">
        <v>0</v>
      </c>
      <c r="N2314" s="333">
        <v>10000</v>
      </c>
      <c r="O2314" s="217">
        <f t="shared" si="35"/>
        <v>397030.72999999963</v>
      </c>
    </row>
    <row r="2315" spans="1:15" ht="22.05" hidden="1" customHeight="1" x14ac:dyDescent="0.2">
      <c r="A2315" s="216">
        <v>45759</v>
      </c>
      <c r="B2315" s="20" t="s">
        <v>185</v>
      </c>
      <c r="C2315" s="41">
        <v>54905</v>
      </c>
      <c r="D2315" s="22"/>
      <c r="E2315" s="328" t="s">
        <v>559</v>
      </c>
      <c r="F2315" s="329" t="s">
        <v>79</v>
      </c>
      <c r="G2315" s="330"/>
      <c r="H2315" s="331" t="s">
        <v>22</v>
      </c>
      <c r="I2315" s="331" t="s">
        <v>54</v>
      </c>
      <c r="J2315" s="331" t="s">
        <v>41</v>
      </c>
      <c r="K2315" s="332" t="s">
        <v>225</v>
      </c>
      <c r="L2315" s="333">
        <v>75000</v>
      </c>
      <c r="M2315" s="333">
        <v>0</v>
      </c>
      <c r="N2315" s="333">
        <v>20000</v>
      </c>
      <c r="O2315" s="217">
        <f t="shared" si="35"/>
        <v>377030.72999999963</v>
      </c>
    </row>
    <row r="2316" spans="1:15" ht="22.05" hidden="1" customHeight="1" x14ac:dyDescent="0.2">
      <c r="A2316" s="216">
        <v>45759</v>
      </c>
      <c r="B2316" s="20" t="s">
        <v>185</v>
      </c>
      <c r="C2316" s="41">
        <v>54905</v>
      </c>
      <c r="D2316" s="22"/>
      <c r="E2316" s="328" t="s">
        <v>463</v>
      </c>
      <c r="F2316" s="329" t="s">
        <v>79</v>
      </c>
      <c r="G2316" s="330"/>
      <c r="H2316" s="331" t="s">
        <v>22</v>
      </c>
      <c r="I2316" s="331" t="s">
        <v>54</v>
      </c>
      <c r="J2316" s="331" t="s">
        <v>62</v>
      </c>
      <c r="K2316" s="332" t="s">
        <v>225</v>
      </c>
      <c r="L2316" s="333">
        <v>75000</v>
      </c>
      <c r="M2316" s="333">
        <v>0</v>
      </c>
      <c r="N2316" s="333">
        <v>30000</v>
      </c>
      <c r="O2316" s="217">
        <f t="shared" si="35"/>
        <v>347030.72999999963</v>
      </c>
    </row>
    <row r="2317" spans="1:15" ht="22.05" hidden="1" customHeight="1" x14ac:dyDescent="0.2">
      <c r="A2317" s="216">
        <v>45759</v>
      </c>
      <c r="B2317" s="20" t="s">
        <v>185</v>
      </c>
      <c r="C2317" s="41">
        <v>54905</v>
      </c>
      <c r="D2317" s="22"/>
      <c r="E2317" s="328" t="s">
        <v>560</v>
      </c>
      <c r="F2317" s="329" t="s">
        <v>79</v>
      </c>
      <c r="G2317" s="330"/>
      <c r="H2317" s="331" t="s">
        <v>22</v>
      </c>
      <c r="I2317" s="331" t="s">
        <v>29</v>
      </c>
      <c r="J2317" s="331" t="s">
        <v>209</v>
      </c>
      <c r="K2317" s="332" t="s">
        <v>225</v>
      </c>
      <c r="L2317" s="333" t="s">
        <v>3085</v>
      </c>
      <c r="M2317" s="333">
        <v>0</v>
      </c>
      <c r="N2317" s="333">
        <v>10000</v>
      </c>
      <c r="O2317" s="217">
        <f t="shared" si="35"/>
        <v>337030.72999999963</v>
      </c>
    </row>
    <row r="2318" spans="1:15" ht="22.05" hidden="1" customHeight="1" x14ac:dyDescent="0.2">
      <c r="A2318" s="216">
        <v>45759</v>
      </c>
      <c r="B2318" s="20" t="s">
        <v>185</v>
      </c>
      <c r="C2318" s="41">
        <v>54905</v>
      </c>
      <c r="D2318" s="22"/>
      <c r="E2318" s="328" t="s">
        <v>561</v>
      </c>
      <c r="F2318" s="329" t="s">
        <v>79</v>
      </c>
      <c r="G2318" s="330"/>
      <c r="H2318" s="331" t="s">
        <v>22</v>
      </c>
      <c r="I2318" s="331" t="s">
        <v>54</v>
      </c>
      <c r="J2318" s="331" t="s">
        <v>63</v>
      </c>
      <c r="K2318" s="332" t="s">
        <v>225</v>
      </c>
      <c r="L2318" s="333">
        <v>75000</v>
      </c>
      <c r="M2318" s="333">
        <v>0</v>
      </c>
      <c r="N2318" s="333">
        <v>5000</v>
      </c>
      <c r="O2318" s="217">
        <f t="shared" si="35"/>
        <v>332030.72999999963</v>
      </c>
    </row>
    <row r="2319" spans="1:15" ht="22.05" hidden="1" customHeight="1" x14ac:dyDescent="0.2">
      <c r="A2319" s="216">
        <v>45759</v>
      </c>
      <c r="B2319" s="20" t="s">
        <v>185</v>
      </c>
      <c r="C2319" s="41">
        <v>54906</v>
      </c>
      <c r="D2319" s="22"/>
      <c r="E2319" s="55" t="s">
        <v>143</v>
      </c>
      <c r="F2319" s="20" t="s">
        <v>79</v>
      </c>
      <c r="G2319" s="41"/>
      <c r="H2319" s="21" t="s">
        <v>22</v>
      </c>
      <c r="I2319" s="41" t="s">
        <v>53</v>
      </c>
      <c r="J2319" s="21" t="s">
        <v>112</v>
      </c>
      <c r="K2319" s="203" t="s">
        <v>56</v>
      </c>
      <c r="L2319" s="55"/>
      <c r="M2319" s="219">
        <v>0</v>
      </c>
      <c r="N2319" s="219">
        <v>30050</v>
      </c>
      <c r="O2319" s="217">
        <f t="shared" si="35"/>
        <v>301980.72999999963</v>
      </c>
    </row>
    <row r="2320" spans="1:15" ht="22.05" hidden="1" customHeight="1" x14ac:dyDescent="0.2">
      <c r="A2320" s="216">
        <v>45759</v>
      </c>
      <c r="B2320" s="20" t="s">
        <v>185</v>
      </c>
      <c r="C2320" s="41">
        <v>54907</v>
      </c>
      <c r="D2320" s="22"/>
      <c r="E2320" s="334" t="s">
        <v>143</v>
      </c>
      <c r="F2320" s="329" t="s">
        <v>79</v>
      </c>
      <c r="G2320" s="330"/>
      <c r="H2320" s="331" t="s">
        <v>22</v>
      </c>
      <c r="I2320" s="331" t="s">
        <v>53</v>
      </c>
      <c r="J2320" s="331" t="s">
        <v>112</v>
      </c>
      <c r="K2320" s="332" t="s">
        <v>145</v>
      </c>
      <c r="L2320" s="333">
        <v>30600</v>
      </c>
      <c r="M2320" s="333">
        <v>0</v>
      </c>
      <c r="N2320" s="333">
        <f>L2320-N2321-N2322-N2323-N2324</f>
        <v>19500</v>
      </c>
      <c r="O2320" s="217">
        <f t="shared" si="35"/>
        <v>282480.72999999963</v>
      </c>
    </row>
    <row r="2321" spans="1:15" ht="22.05" hidden="1" customHeight="1" x14ac:dyDescent="0.2">
      <c r="A2321" s="216">
        <v>45759</v>
      </c>
      <c r="B2321" s="20" t="s">
        <v>185</v>
      </c>
      <c r="C2321" s="41">
        <v>54907</v>
      </c>
      <c r="D2321" s="22"/>
      <c r="E2321" s="334" t="s">
        <v>558</v>
      </c>
      <c r="F2321" s="329" t="s">
        <v>79</v>
      </c>
      <c r="G2321" s="330"/>
      <c r="H2321" s="331" t="s">
        <v>22</v>
      </c>
      <c r="I2321" s="331" t="s">
        <v>54</v>
      </c>
      <c r="J2321" s="331" t="s">
        <v>61</v>
      </c>
      <c r="K2321" s="332" t="s">
        <v>145</v>
      </c>
      <c r="L2321" s="333">
        <v>30600</v>
      </c>
      <c r="M2321" s="333">
        <v>0</v>
      </c>
      <c r="N2321" s="333">
        <v>1800</v>
      </c>
      <c r="O2321" s="217">
        <f t="shared" si="35"/>
        <v>280680.72999999963</v>
      </c>
    </row>
    <row r="2322" spans="1:15" ht="22.05" hidden="1" customHeight="1" x14ac:dyDescent="0.2">
      <c r="A2322" s="216">
        <v>45759</v>
      </c>
      <c r="B2322" s="20" t="s">
        <v>185</v>
      </c>
      <c r="C2322" s="41">
        <v>54907</v>
      </c>
      <c r="D2322" s="22"/>
      <c r="E2322" s="328" t="s">
        <v>555</v>
      </c>
      <c r="F2322" s="329" t="s">
        <v>79</v>
      </c>
      <c r="G2322" s="330"/>
      <c r="H2322" s="331" t="s">
        <v>22</v>
      </c>
      <c r="I2322" s="331" t="s">
        <v>54</v>
      </c>
      <c r="J2322" s="331" t="s">
        <v>61</v>
      </c>
      <c r="K2322" s="332" t="s">
        <v>145</v>
      </c>
      <c r="L2322" s="333">
        <v>30600</v>
      </c>
      <c r="M2322" s="333">
        <v>0</v>
      </c>
      <c r="N2322" s="333">
        <v>1500</v>
      </c>
      <c r="O2322" s="217">
        <f t="shared" si="35"/>
        <v>279180.72999999963</v>
      </c>
    </row>
    <row r="2323" spans="1:15" ht="22.05" hidden="1" customHeight="1" x14ac:dyDescent="0.2">
      <c r="A2323" s="216">
        <v>45759</v>
      </c>
      <c r="B2323" s="20" t="s">
        <v>185</v>
      </c>
      <c r="C2323" s="41">
        <v>54907</v>
      </c>
      <c r="D2323" s="22"/>
      <c r="E2323" s="328" t="s">
        <v>556</v>
      </c>
      <c r="F2323" s="329" t="s">
        <v>79</v>
      </c>
      <c r="G2323" s="330"/>
      <c r="H2323" s="331" t="s">
        <v>22</v>
      </c>
      <c r="I2323" s="331" t="s">
        <v>54</v>
      </c>
      <c r="J2323" s="331" t="s">
        <v>32</v>
      </c>
      <c r="K2323" s="332" t="s">
        <v>145</v>
      </c>
      <c r="L2323" s="333">
        <v>30600</v>
      </c>
      <c r="M2323" s="333">
        <v>0</v>
      </c>
      <c r="N2323" s="333">
        <v>6000</v>
      </c>
      <c r="O2323" s="217">
        <f t="shared" si="35"/>
        <v>273180.72999999963</v>
      </c>
    </row>
    <row r="2324" spans="1:15" ht="22.05" hidden="1" customHeight="1" x14ac:dyDescent="0.2">
      <c r="A2324" s="216">
        <v>45759</v>
      </c>
      <c r="B2324" s="20" t="s">
        <v>185</v>
      </c>
      <c r="C2324" s="41">
        <v>54907</v>
      </c>
      <c r="D2324" s="22"/>
      <c r="E2324" s="328" t="s">
        <v>557</v>
      </c>
      <c r="F2324" s="329" t="s">
        <v>79</v>
      </c>
      <c r="G2324" s="330"/>
      <c r="H2324" s="331" t="s">
        <v>22</v>
      </c>
      <c r="I2324" s="331" t="s">
        <v>54</v>
      </c>
      <c r="J2324" s="331" t="s">
        <v>63</v>
      </c>
      <c r="K2324" s="332" t="s">
        <v>145</v>
      </c>
      <c r="L2324" s="333">
        <v>30600</v>
      </c>
      <c r="M2324" s="333">
        <v>0</v>
      </c>
      <c r="N2324" s="333">
        <v>1800</v>
      </c>
      <c r="O2324" s="217">
        <f t="shared" si="35"/>
        <v>271380.72999999963</v>
      </c>
    </row>
    <row r="2325" spans="1:15" ht="22.05" hidden="1" customHeight="1" x14ac:dyDescent="0.2">
      <c r="A2325" s="216">
        <v>45759</v>
      </c>
      <c r="B2325" s="20" t="s">
        <v>185</v>
      </c>
      <c r="C2325" s="41">
        <v>54908</v>
      </c>
      <c r="D2325" s="22"/>
      <c r="E2325" s="55" t="s">
        <v>143</v>
      </c>
      <c r="F2325" s="20" t="s">
        <v>79</v>
      </c>
      <c r="G2325" s="41"/>
      <c r="H2325" s="21" t="s">
        <v>22</v>
      </c>
      <c r="I2325" s="22" t="s">
        <v>53</v>
      </c>
      <c r="J2325" s="21" t="s">
        <v>112</v>
      </c>
      <c r="K2325" s="203" t="s">
        <v>264</v>
      </c>
      <c r="L2325" s="55"/>
      <c r="M2325" s="219">
        <v>0</v>
      </c>
      <c r="N2325" s="219">
        <v>47685</v>
      </c>
      <c r="O2325" s="217">
        <f t="shared" si="35"/>
        <v>223695.72999999963</v>
      </c>
    </row>
    <row r="2326" spans="1:15" ht="22.05" hidden="1" customHeight="1" x14ac:dyDescent="0.2">
      <c r="A2326" s="216">
        <v>45759</v>
      </c>
      <c r="B2326" s="20" t="s">
        <v>185</v>
      </c>
      <c r="C2326" s="41">
        <v>54909</v>
      </c>
      <c r="D2326" s="22"/>
      <c r="E2326" s="55" t="s">
        <v>539</v>
      </c>
      <c r="F2326" s="20" t="s">
        <v>79</v>
      </c>
      <c r="G2326" s="41"/>
      <c r="H2326" s="21" t="s">
        <v>22</v>
      </c>
      <c r="I2326" s="21" t="s">
        <v>53</v>
      </c>
      <c r="J2326" s="21" t="s">
        <v>112</v>
      </c>
      <c r="K2326" s="203" t="s">
        <v>264</v>
      </c>
      <c r="L2326" s="55"/>
      <c r="M2326" s="219">
        <v>0</v>
      </c>
      <c r="N2326" s="219">
        <v>380</v>
      </c>
      <c r="O2326" s="217">
        <f t="shared" si="35"/>
        <v>223315.72999999963</v>
      </c>
    </row>
    <row r="2327" spans="1:15" ht="22.05" hidden="1" customHeight="1" x14ac:dyDescent="0.2">
      <c r="A2327" s="216">
        <v>45759</v>
      </c>
      <c r="B2327" s="20" t="s">
        <v>185</v>
      </c>
      <c r="C2327" s="41">
        <v>54910</v>
      </c>
      <c r="D2327" s="22"/>
      <c r="E2327" s="55" t="s">
        <v>143</v>
      </c>
      <c r="F2327" s="20" t="s">
        <v>79</v>
      </c>
      <c r="G2327" s="41"/>
      <c r="H2327" s="21" t="s">
        <v>22</v>
      </c>
      <c r="I2327" s="41" t="s">
        <v>53</v>
      </c>
      <c r="J2327" s="21" t="s">
        <v>112</v>
      </c>
      <c r="K2327" s="203" t="s">
        <v>146</v>
      </c>
      <c r="L2327" s="55"/>
      <c r="M2327" s="219">
        <v>0</v>
      </c>
      <c r="N2327" s="219">
        <v>113152</v>
      </c>
      <c r="O2327" s="217">
        <f t="shared" si="35"/>
        <v>110163.72999999963</v>
      </c>
    </row>
    <row r="2328" spans="1:15" ht="22.05" hidden="1" customHeight="1" x14ac:dyDescent="0.2">
      <c r="A2328" s="216">
        <v>45759</v>
      </c>
      <c r="B2328" s="20" t="s">
        <v>185</v>
      </c>
      <c r="C2328" s="41">
        <v>54912</v>
      </c>
      <c r="D2328" s="22"/>
      <c r="E2328" s="55" t="s">
        <v>239</v>
      </c>
      <c r="F2328" s="20" t="s">
        <v>79</v>
      </c>
      <c r="G2328" s="41"/>
      <c r="H2328" s="21" t="s">
        <v>22</v>
      </c>
      <c r="I2328" s="41" t="s">
        <v>54</v>
      </c>
      <c r="J2328" s="21" t="s">
        <v>64</v>
      </c>
      <c r="K2328" s="203" t="s">
        <v>1257</v>
      </c>
      <c r="L2328" s="55"/>
      <c r="M2328" s="219">
        <v>0</v>
      </c>
      <c r="N2328" s="219">
        <v>8500</v>
      </c>
      <c r="O2328" s="217">
        <f t="shared" si="35"/>
        <v>101663.72999999963</v>
      </c>
    </row>
    <row r="2329" spans="1:15" ht="22.05" hidden="1" customHeight="1" x14ac:dyDescent="0.2">
      <c r="A2329" s="216">
        <v>45759</v>
      </c>
      <c r="B2329" s="20" t="s">
        <v>185</v>
      </c>
      <c r="C2329" s="41">
        <v>54913</v>
      </c>
      <c r="D2329" s="22"/>
      <c r="E2329" s="55" t="s">
        <v>236</v>
      </c>
      <c r="F2329" s="20" t="s">
        <v>79</v>
      </c>
      <c r="G2329" s="41"/>
      <c r="H2329" s="21" t="s">
        <v>22</v>
      </c>
      <c r="I2329" s="41" t="s">
        <v>103</v>
      </c>
      <c r="J2329" s="21" t="s">
        <v>219</v>
      </c>
      <c r="K2329" s="203" t="s">
        <v>1241</v>
      </c>
      <c r="L2329" s="55"/>
      <c r="M2329" s="219">
        <v>0</v>
      </c>
      <c r="N2329" s="219">
        <v>420</v>
      </c>
      <c r="O2329" s="217">
        <f t="shared" ref="O2329:O2392" si="36">O2328+M2329-N2329</f>
        <v>101243.72999999963</v>
      </c>
    </row>
    <row r="2330" spans="1:15" ht="22.05" hidden="1" customHeight="1" x14ac:dyDescent="0.2">
      <c r="A2330" s="216">
        <v>45759</v>
      </c>
      <c r="B2330" s="20" t="s">
        <v>185</v>
      </c>
      <c r="C2330" s="41">
        <v>54914</v>
      </c>
      <c r="D2330" s="22"/>
      <c r="E2330" s="55" t="s">
        <v>2924</v>
      </c>
      <c r="F2330" s="20" t="s">
        <v>79</v>
      </c>
      <c r="G2330" s="41"/>
      <c r="H2330" s="21" t="s">
        <v>22</v>
      </c>
      <c r="I2330" s="41" t="s">
        <v>56</v>
      </c>
      <c r="J2330" s="21" t="s">
        <v>116</v>
      </c>
      <c r="K2330" s="203" t="s">
        <v>139</v>
      </c>
      <c r="L2330" s="55"/>
      <c r="M2330" s="219">
        <v>0</v>
      </c>
      <c r="N2330" s="219">
        <v>180</v>
      </c>
      <c r="O2330" s="217">
        <f t="shared" si="36"/>
        <v>101063.72999999963</v>
      </c>
    </row>
    <row r="2331" spans="1:15" ht="22.05" hidden="1" customHeight="1" x14ac:dyDescent="0.2">
      <c r="A2331" s="216">
        <v>45759</v>
      </c>
      <c r="B2331" s="20" t="s">
        <v>185</v>
      </c>
      <c r="C2331" s="41">
        <v>54915</v>
      </c>
      <c r="D2331" s="22"/>
      <c r="E2331" s="55" t="s">
        <v>158</v>
      </c>
      <c r="F2331" s="20" t="s">
        <v>79</v>
      </c>
      <c r="G2331" s="41"/>
      <c r="H2331" s="21" t="s">
        <v>22</v>
      </c>
      <c r="I2331" s="41" t="s">
        <v>56</v>
      </c>
      <c r="J2331" s="21" t="s">
        <v>116</v>
      </c>
      <c r="K2331" s="203" t="s">
        <v>139</v>
      </c>
      <c r="L2331" s="55"/>
      <c r="M2331" s="219">
        <v>0</v>
      </c>
      <c r="N2331" s="219">
        <v>400</v>
      </c>
      <c r="O2331" s="217">
        <f t="shared" si="36"/>
        <v>100663.72999999963</v>
      </c>
    </row>
    <row r="2332" spans="1:15" ht="22.05" hidden="1" customHeight="1" x14ac:dyDescent="0.2">
      <c r="A2332" s="216">
        <v>45759</v>
      </c>
      <c r="B2332" s="20" t="s">
        <v>185</v>
      </c>
      <c r="C2332" s="41">
        <v>54916</v>
      </c>
      <c r="D2332" s="22"/>
      <c r="E2332" s="55" t="s">
        <v>402</v>
      </c>
      <c r="F2332" s="20" t="s">
        <v>79</v>
      </c>
      <c r="G2332" s="41"/>
      <c r="H2332" s="21" t="s">
        <v>22</v>
      </c>
      <c r="I2332" s="41" t="s">
        <v>80</v>
      </c>
      <c r="J2332" s="21" t="s">
        <v>66</v>
      </c>
      <c r="K2332" s="203" t="s">
        <v>544</v>
      </c>
      <c r="L2332" s="55"/>
      <c r="M2332" s="219">
        <v>0</v>
      </c>
      <c r="N2332" s="219">
        <v>500</v>
      </c>
      <c r="O2332" s="217">
        <f t="shared" si="36"/>
        <v>100163.72999999963</v>
      </c>
    </row>
    <row r="2333" spans="1:15" ht="22.05" hidden="1" customHeight="1" x14ac:dyDescent="0.2">
      <c r="A2333" s="216">
        <v>45759</v>
      </c>
      <c r="B2333" s="20" t="s">
        <v>185</v>
      </c>
      <c r="C2333" s="41">
        <v>54917</v>
      </c>
      <c r="D2333" s="22"/>
      <c r="E2333" s="55" t="s">
        <v>143</v>
      </c>
      <c r="F2333" s="20" t="s">
        <v>79</v>
      </c>
      <c r="G2333" s="41"/>
      <c r="H2333" s="21" t="s">
        <v>22</v>
      </c>
      <c r="I2333" s="41" t="s">
        <v>53</v>
      </c>
      <c r="J2333" s="21" t="s">
        <v>112</v>
      </c>
      <c r="K2333" s="203" t="s">
        <v>147</v>
      </c>
      <c r="L2333" s="55"/>
      <c r="M2333" s="219">
        <v>0</v>
      </c>
      <c r="N2333" s="219">
        <v>4102</v>
      </c>
      <c r="O2333" s="217">
        <f t="shared" si="36"/>
        <v>96061.729999999632</v>
      </c>
    </row>
    <row r="2334" spans="1:15" ht="22.05" hidden="1" customHeight="1" x14ac:dyDescent="0.2">
      <c r="A2334" s="216">
        <v>45759</v>
      </c>
      <c r="B2334" s="20" t="s">
        <v>185</v>
      </c>
      <c r="C2334" s="41">
        <v>54918</v>
      </c>
      <c r="D2334" s="22"/>
      <c r="E2334" s="55" t="s">
        <v>1019</v>
      </c>
      <c r="F2334" s="20" t="s">
        <v>79</v>
      </c>
      <c r="G2334" s="41"/>
      <c r="H2334" s="21" t="s">
        <v>22</v>
      </c>
      <c r="I2334" s="41" t="s">
        <v>103</v>
      </c>
      <c r="J2334" s="21" t="s">
        <v>214</v>
      </c>
      <c r="K2334" s="203" t="s">
        <v>441</v>
      </c>
      <c r="L2334" s="55"/>
      <c r="M2334" s="219">
        <v>0</v>
      </c>
      <c r="N2334" s="219">
        <v>120</v>
      </c>
      <c r="O2334" s="217">
        <f t="shared" si="36"/>
        <v>95941.729999999632</v>
      </c>
    </row>
    <row r="2335" spans="1:15" ht="22.05" hidden="1" customHeight="1" x14ac:dyDescent="0.2">
      <c r="A2335" s="216">
        <v>45759</v>
      </c>
      <c r="B2335" s="20" t="s">
        <v>185</v>
      </c>
      <c r="C2335" s="41">
        <v>54919</v>
      </c>
      <c r="D2335" s="22"/>
      <c r="E2335" s="49" t="s">
        <v>128</v>
      </c>
      <c r="F2335" s="20" t="s">
        <v>79</v>
      </c>
      <c r="G2335" s="41"/>
      <c r="H2335" s="21" t="s">
        <v>22</v>
      </c>
      <c r="I2335" s="21" t="s">
        <v>56</v>
      </c>
      <c r="J2335" s="21" t="s">
        <v>116</v>
      </c>
      <c r="K2335" s="203" t="s">
        <v>129</v>
      </c>
      <c r="L2335" s="55"/>
      <c r="M2335" s="219">
        <v>0</v>
      </c>
      <c r="N2335" s="219">
        <v>40</v>
      </c>
      <c r="O2335" s="217">
        <f t="shared" si="36"/>
        <v>95901.729999999632</v>
      </c>
    </row>
    <row r="2336" spans="1:15" ht="22.05" hidden="1" customHeight="1" x14ac:dyDescent="0.2">
      <c r="A2336" s="216">
        <v>45759</v>
      </c>
      <c r="B2336" s="20" t="s">
        <v>185</v>
      </c>
      <c r="C2336" s="41">
        <v>54920</v>
      </c>
      <c r="D2336" s="22"/>
      <c r="E2336" s="55" t="s">
        <v>130</v>
      </c>
      <c r="F2336" s="20" t="s">
        <v>79</v>
      </c>
      <c r="G2336" s="41"/>
      <c r="H2336" s="21" t="s">
        <v>22</v>
      </c>
      <c r="I2336" s="41" t="s">
        <v>53</v>
      </c>
      <c r="J2336" s="21" t="s">
        <v>113</v>
      </c>
      <c r="K2336" s="203" t="s">
        <v>2930</v>
      </c>
      <c r="L2336" s="55"/>
      <c r="M2336" s="219">
        <v>0</v>
      </c>
      <c r="N2336" s="219">
        <v>5000</v>
      </c>
      <c r="O2336" s="217">
        <f t="shared" si="36"/>
        <v>90901.729999999632</v>
      </c>
    </row>
    <row r="2337" spans="1:17" ht="22.05" hidden="1" customHeight="1" x14ac:dyDescent="0.2">
      <c r="A2337" s="216">
        <v>45759</v>
      </c>
      <c r="B2337" s="20" t="s">
        <v>185</v>
      </c>
      <c r="C2337" s="41">
        <v>54921</v>
      </c>
      <c r="D2337" s="22"/>
      <c r="E2337" s="55" t="s">
        <v>2925</v>
      </c>
      <c r="F2337" s="20" t="s">
        <v>79</v>
      </c>
      <c r="G2337" s="41"/>
      <c r="H2337" s="21" t="s">
        <v>22</v>
      </c>
      <c r="I2337" s="41" t="s">
        <v>103</v>
      </c>
      <c r="J2337" s="21" t="s">
        <v>92</v>
      </c>
      <c r="K2337" s="203" t="s">
        <v>671</v>
      </c>
      <c r="L2337" s="55"/>
      <c r="M2337" s="219">
        <v>0</v>
      </c>
      <c r="N2337" s="219">
        <v>550</v>
      </c>
      <c r="O2337" s="217">
        <f t="shared" si="36"/>
        <v>90351.729999999632</v>
      </c>
    </row>
    <row r="2338" spans="1:17" ht="22.05" hidden="1" customHeight="1" x14ac:dyDescent="0.2">
      <c r="A2338" s="216">
        <v>45759</v>
      </c>
      <c r="B2338" s="20" t="s">
        <v>185</v>
      </c>
      <c r="C2338" s="41">
        <v>54922</v>
      </c>
      <c r="D2338" s="22"/>
      <c r="E2338" s="55" t="s">
        <v>2926</v>
      </c>
      <c r="F2338" s="20" t="s">
        <v>79</v>
      </c>
      <c r="G2338" s="41"/>
      <c r="H2338" s="21" t="s">
        <v>22</v>
      </c>
      <c r="I2338" s="41" t="s">
        <v>54</v>
      </c>
      <c r="J2338" s="21" t="s">
        <v>61</v>
      </c>
      <c r="K2338" s="203" t="s">
        <v>2931</v>
      </c>
      <c r="L2338" s="55"/>
      <c r="M2338" s="219">
        <v>0</v>
      </c>
      <c r="N2338" s="219">
        <v>4000</v>
      </c>
      <c r="O2338" s="217">
        <f t="shared" si="36"/>
        <v>86351.729999999632</v>
      </c>
    </row>
    <row r="2339" spans="1:17" ht="22.05" hidden="1" customHeight="1" x14ac:dyDescent="0.2">
      <c r="A2339" s="216">
        <v>45759</v>
      </c>
      <c r="B2339" s="20" t="s">
        <v>185</v>
      </c>
      <c r="C2339" s="41">
        <v>54923</v>
      </c>
      <c r="D2339" s="22"/>
      <c r="E2339" s="55" t="s">
        <v>2927</v>
      </c>
      <c r="F2339" s="20" t="s">
        <v>79</v>
      </c>
      <c r="G2339" s="41"/>
      <c r="H2339" s="21" t="s">
        <v>22</v>
      </c>
      <c r="I2339" s="41" t="s">
        <v>54</v>
      </c>
      <c r="J2339" s="21" t="s">
        <v>61</v>
      </c>
      <c r="K2339" s="203" t="s">
        <v>1639</v>
      </c>
      <c r="L2339" s="55"/>
      <c r="M2339" s="219">
        <v>0</v>
      </c>
      <c r="N2339" s="219">
        <v>3409</v>
      </c>
      <c r="O2339" s="217">
        <f t="shared" si="36"/>
        <v>82942.729999999632</v>
      </c>
    </row>
    <row r="2340" spans="1:17" ht="22.05" hidden="1" customHeight="1" x14ac:dyDescent="0.2">
      <c r="A2340" s="216">
        <v>45759</v>
      </c>
      <c r="B2340" s="20" t="s">
        <v>185</v>
      </c>
      <c r="C2340" s="41">
        <v>54924</v>
      </c>
      <c r="D2340" s="22"/>
      <c r="E2340" s="55" t="s">
        <v>730</v>
      </c>
      <c r="F2340" s="20" t="s">
        <v>79</v>
      </c>
      <c r="G2340" s="41"/>
      <c r="H2340" s="21" t="s">
        <v>22</v>
      </c>
      <c r="I2340" s="41" t="s">
        <v>103</v>
      </c>
      <c r="J2340" s="21" t="s">
        <v>60</v>
      </c>
      <c r="K2340" s="203" t="s">
        <v>743</v>
      </c>
      <c r="L2340" s="55"/>
      <c r="M2340" s="219">
        <v>0</v>
      </c>
      <c r="N2340" s="219">
        <v>30000</v>
      </c>
      <c r="O2340" s="217">
        <f t="shared" si="36"/>
        <v>52942.729999999632</v>
      </c>
    </row>
    <row r="2341" spans="1:17" ht="22.05" hidden="1" customHeight="1" x14ac:dyDescent="0.2">
      <c r="A2341" s="216">
        <v>45760</v>
      </c>
      <c r="B2341" s="20" t="s">
        <v>185</v>
      </c>
      <c r="C2341" s="41">
        <v>54926</v>
      </c>
      <c r="D2341" s="22"/>
      <c r="E2341" s="55" t="s">
        <v>151</v>
      </c>
      <c r="F2341" s="20" t="s">
        <v>79</v>
      </c>
      <c r="G2341" s="41"/>
      <c r="H2341" s="21" t="s">
        <v>22</v>
      </c>
      <c r="I2341" s="41" t="s">
        <v>53</v>
      </c>
      <c r="J2341" s="21" t="s">
        <v>112</v>
      </c>
      <c r="K2341" s="203" t="s">
        <v>135</v>
      </c>
      <c r="L2341" s="55"/>
      <c r="M2341" s="219">
        <v>0</v>
      </c>
      <c r="N2341" s="219">
        <v>500</v>
      </c>
      <c r="O2341" s="217">
        <f t="shared" si="36"/>
        <v>52442.729999999632</v>
      </c>
    </row>
    <row r="2342" spans="1:17" ht="22.05" hidden="1" customHeight="1" x14ac:dyDescent="0.2">
      <c r="A2342" s="216">
        <v>45761</v>
      </c>
      <c r="B2342" s="20" t="s">
        <v>185</v>
      </c>
      <c r="C2342" s="41">
        <v>54928</v>
      </c>
      <c r="D2342" s="22"/>
      <c r="E2342" s="55" t="s">
        <v>538</v>
      </c>
      <c r="F2342" s="20" t="s">
        <v>79</v>
      </c>
      <c r="G2342" s="41"/>
      <c r="H2342" s="21" t="s">
        <v>22</v>
      </c>
      <c r="I2342" s="41" t="s">
        <v>103</v>
      </c>
      <c r="J2342" s="21" t="s">
        <v>214</v>
      </c>
      <c r="K2342" s="203" t="s">
        <v>368</v>
      </c>
      <c r="L2342" s="55"/>
      <c r="M2342" s="219">
        <v>0</v>
      </c>
      <c r="N2342" s="219">
        <v>160</v>
      </c>
      <c r="O2342" s="217">
        <f t="shared" si="36"/>
        <v>52282.729999999632</v>
      </c>
    </row>
    <row r="2343" spans="1:17" ht="22.05" hidden="1" customHeight="1" x14ac:dyDescent="0.2">
      <c r="A2343" s="216">
        <v>45761</v>
      </c>
      <c r="B2343" s="20" t="s">
        <v>185</v>
      </c>
      <c r="C2343" s="41">
        <v>54929</v>
      </c>
      <c r="D2343" s="22"/>
      <c r="E2343" s="55" t="s">
        <v>143</v>
      </c>
      <c r="F2343" s="20" t="s">
        <v>79</v>
      </c>
      <c r="G2343" s="41"/>
      <c r="H2343" s="21" t="s">
        <v>22</v>
      </c>
      <c r="I2343" s="41" t="s">
        <v>53</v>
      </c>
      <c r="J2343" s="21" t="s">
        <v>112</v>
      </c>
      <c r="K2343" s="203" t="s">
        <v>1588</v>
      </c>
      <c r="L2343" s="55"/>
      <c r="M2343" s="219">
        <v>0</v>
      </c>
      <c r="N2343" s="219">
        <v>7562</v>
      </c>
      <c r="O2343" s="217">
        <f t="shared" si="36"/>
        <v>44720.729999999632</v>
      </c>
    </row>
    <row r="2344" spans="1:17" ht="22.05" hidden="1" customHeight="1" x14ac:dyDescent="0.2">
      <c r="A2344" s="216">
        <v>45761</v>
      </c>
      <c r="B2344" s="20" t="s">
        <v>185</v>
      </c>
      <c r="C2344" s="41">
        <v>54930</v>
      </c>
      <c r="D2344" s="22"/>
      <c r="E2344" s="55" t="s">
        <v>2932</v>
      </c>
      <c r="F2344" s="20" t="s">
        <v>79</v>
      </c>
      <c r="G2344" s="41"/>
      <c r="H2344" s="21" t="s">
        <v>22</v>
      </c>
      <c r="I2344" s="41" t="s">
        <v>103</v>
      </c>
      <c r="J2344" s="21" t="s">
        <v>219</v>
      </c>
      <c r="K2344" s="203" t="s">
        <v>1241</v>
      </c>
      <c r="L2344" s="55"/>
      <c r="M2344" s="219">
        <v>0</v>
      </c>
      <c r="N2344" s="219">
        <v>3842</v>
      </c>
      <c r="O2344" s="217">
        <f t="shared" si="36"/>
        <v>40878.729999999632</v>
      </c>
    </row>
    <row r="2345" spans="1:17" ht="22.05" hidden="1" customHeight="1" x14ac:dyDescent="0.2">
      <c r="A2345" s="216">
        <v>45761</v>
      </c>
      <c r="B2345" s="20" t="s">
        <v>185</v>
      </c>
      <c r="C2345" s="41">
        <v>54931</v>
      </c>
      <c r="D2345" s="22"/>
      <c r="E2345" s="55" t="s">
        <v>2933</v>
      </c>
      <c r="F2345" s="20" t="s">
        <v>79</v>
      </c>
      <c r="G2345" s="41"/>
      <c r="H2345" s="21" t="s">
        <v>22</v>
      </c>
      <c r="I2345" s="41" t="s">
        <v>103</v>
      </c>
      <c r="J2345" s="21" t="s">
        <v>92</v>
      </c>
      <c r="K2345" s="203" t="s">
        <v>446</v>
      </c>
      <c r="L2345" s="55"/>
      <c r="M2345" s="219">
        <v>0</v>
      </c>
      <c r="N2345" s="219">
        <v>1100</v>
      </c>
      <c r="O2345" s="217">
        <f t="shared" si="36"/>
        <v>39778.729999999632</v>
      </c>
    </row>
    <row r="2346" spans="1:17" ht="22.05" hidden="1" customHeight="1" x14ac:dyDescent="0.2">
      <c r="A2346" s="216">
        <v>45761</v>
      </c>
      <c r="B2346" s="20" t="s">
        <v>185</v>
      </c>
      <c r="C2346" s="41">
        <v>54932</v>
      </c>
      <c r="D2346" s="22"/>
      <c r="E2346" s="55" t="s">
        <v>2934</v>
      </c>
      <c r="F2346" s="20" t="s">
        <v>79</v>
      </c>
      <c r="G2346" s="41"/>
      <c r="H2346" s="21" t="s">
        <v>22</v>
      </c>
      <c r="I2346" s="41" t="s">
        <v>55</v>
      </c>
      <c r="J2346" s="21" t="s">
        <v>261</v>
      </c>
      <c r="K2346" s="203" t="s">
        <v>2451</v>
      </c>
      <c r="L2346" s="55"/>
      <c r="M2346" s="219">
        <v>0</v>
      </c>
      <c r="N2346" s="219">
        <v>5000</v>
      </c>
      <c r="O2346" s="217">
        <f t="shared" si="36"/>
        <v>34778.729999999632</v>
      </c>
    </row>
    <row r="2347" spans="1:17" ht="22.05" hidden="1" customHeight="1" x14ac:dyDescent="0.2">
      <c r="A2347" s="216">
        <v>45761</v>
      </c>
      <c r="B2347" s="20" t="s">
        <v>185</v>
      </c>
      <c r="C2347" s="41">
        <v>54933</v>
      </c>
      <c r="D2347" s="306"/>
      <c r="E2347" s="55" t="s">
        <v>2935</v>
      </c>
      <c r="F2347" s="20" t="s">
        <v>79</v>
      </c>
      <c r="G2347" s="41"/>
      <c r="H2347" s="21" t="s">
        <v>22</v>
      </c>
      <c r="I2347" s="41" t="s">
        <v>55</v>
      </c>
      <c r="J2347" s="21" t="s">
        <v>73</v>
      </c>
      <c r="K2347" s="203" t="s">
        <v>206</v>
      </c>
      <c r="L2347" s="55"/>
      <c r="M2347" s="219">
        <v>0</v>
      </c>
      <c r="N2347" s="219">
        <v>9398.2000000000007</v>
      </c>
      <c r="O2347" s="217">
        <f t="shared" si="36"/>
        <v>25380.529999999631</v>
      </c>
    </row>
    <row r="2348" spans="1:17" ht="22.05" hidden="1" customHeight="1" x14ac:dyDescent="0.2">
      <c r="A2348" s="216">
        <v>45761</v>
      </c>
      <c r="B2348" s="20" t="s">
        <v>185</v>
      </c>
      <c r="C2348" s="41">
        <v>54934</v>
      </c>
      <c r="D2348" s="308"/>
      <c r="E2348" s="55" t="s">
        <v>2936</v>
      </c>
      <c r="F2348" s="20" t="s">
        <v>79</v>
      </c>
      <c r="G2348" s="41"/>
      <c r="H2348" s="21" t="s">
        <v>22</v>
      </c>
      <c r="I2348" s="41" t="s">
        <v>103</v>
      </c>
      <c r="J2348" s="21" t="s">
        <v>60</v>
      </c>
      <c r="K2348" s="203" t="s">
        <v>135</v>
      </c>
      <c r="L2348" s="55"/>
      <c r="M2348" s="219">
        <v>0</v>
      </c>
      <c r="N2348" s="219">
        <v>320</v>
      </c>
      <c r="O2348" s="217">
        <f t="shared" si="36"/>
        <v>25060.529999999631</v>
      </c>
      <c r="Q2348" s="229"/>
    </row>
    <row r="2349" spans="1:17" ht="22.05" hidden="1" customHeight="1" x14ac:dyDescent="0.2">
      <c r="A2349" s="216">
        <v>45761</v>
      </c>
      <c r="B2349" s="20" t="s">
        <v>185</v>
      </c>
      <c r="C2349" s="41">
        <v>54935</v>
      </c>
      <c r="D2349" s="22"/>
      <c r="E2349" s="55" t="s">
        <v>989</v>
      </c>
      <c r="F2349" s="20" t="s">
        <v>79</v>
      </c>
      <c r="G2349" s="41"/>
      <c r="H2349" s="21" t="s">
        <v>21</v>
      </c>
      <c r="I2349" s="41" t="s">
        <v>28</v>
      </c>
      <c r="J2349" s="21" t="s">
        <v>31</v>
      </c>
      <c r="K2349" s="203" t="s">
        <v>2948</v>
      </c>
      <c r="L2349" s="55"/>
      <c r="M2349" s="219">
        <v>398670</v>
      </c>
      <c r="N2349" s="219">
        <v>0</v>
      </c>
      <c r="O2349" s="217">
        <f t="shared" si="36"/>
        <v>423730.52999999962</v>
      </c>
    </row>
    <row r="2350" spans="1:17" ht="22.05" hidden="1" customHeight="1" x14ac:dyDescent="0.2">
      <c r="A2350" s="216">
        <v>45761</v>
      </c>
      <c r="B2350" s="20" t="s">
        <v>185</v>
      </c>
      <c r="C2350" s="41">
        <v>54936</v>
      </c>
      <c r="D2350" s="22"/>
      <c r="E2350" s="55" t="s">
        <v>131</v>
      </c>
      <c r="F2350" s="20" t="s">
        <v>79</v>
      </c>
      <c r="G2350" s="41"/>
      <c r="H2350" s="21" t="s">
        <v>22</v>
      </c>
      <c r="I2350" s="41" t="s">
        <v>103</v>
      </c>
      <c r="J2350" s="21" t="s">
        <v>214</v>
      </c>
      <c r="K2350" s="203" t="s">
        <v>132</v>
      </c>
      <c r="L2350" s="55"/>
      <c r="M2350" s="219">
        <v>0</v>
      </c>
      <c r="N2350" s="219">
        <v>700</v>
      </c>
      <c r="O2350" s="217">
        <f t="shared" si="36"/>
        <v>423030.52999999962</v>
      </c>
    </row>
    <row r="2351" spans="1:17" ht="22.05" hidden="1" customHeight="1" x14ac:dyDescent="0.2">
      <c r="A2351" s="216">
        <v>45761</v>
      </c>
      <c r="B2351" s="20" t="s">
        <v>185</v>
      </c>
      <c r="C2351" s="41">
        <v>54937</v>
      </c>
      <c r="D2351" s="22"/>
      <c r="E2351" s="55" t="s">
        <v>2937</v>
      </c>
      <c r="F2351" s="20" t="s">
        <v>79</v>
      </c>
      <c r="G2351" s="41"/>
      <c r="H2351" s="21" t="s">
        <v>22</v>
      </c>
      <c r="I2351" s="21" t="s">
        <v>55</v>
      </c>
      <c r="J2351" s="21" t="s">
        <v>73</v>
      </c>
      <c r="K2351" s="203" t="s">
        <v>140</v>
      </c>
      <c r="L2351" s="55"/>
      <c r="M2351" s="219">
        <v>0</v>
      </c>
      <c r="N2351" s="219">
        <v>1500</v>
      </c>
      <c r="O2351" s="217">
        <f t="shared" si="36"/>
        <v>421530.52999999962</v>
      </c>
    </row>
    <row r="2352" spans="1:17" ht="22.05" hidden="1" customHeight="1" x14ac:dyDescent="0.2">
      <c r="A2352" s="216">
        <v>45761</v>
      </c>
      <c r="B2352" s="20" t="s">
        <v>185</v>
      </c>
      <c r="C2352" s="41">
        <v>54938</v>
      </c>
      <c r="D2352" s="22"/>
      <c r="E2352" s="55" t="s">
        <v>2912</v>
      </c>
      <c r="F2352" s="20" t="s">
        <v>79</v>
      </c>
      <c r="G2352" s="41"/>
      <c r="H2352" s="21" t="s">
        <v>22</v>
      </c>
      <c r="I2352" s="41" t="s">
        <v>103</v>
      </c>
      <c r="J2352" s="21" t="s">
        <v>92</v>
      </c>
      <c r="K2352" s="203" t="s">
        <v>2949</v>
      </c>
      <c r="L2352" s="55"/>
      <c r="M2352" s="219">
        <v>0</v>
      </c>
      <c r="N2352" s="219">
        <v>2200</v>
      </c>
      <c r="O2352" s="217">
        <f t="shared" si="36"/>
        <v>419330.52999999962</v>
      </c>
    </row>
    <row r="2353" spans="1:15" ht="22.05" hidden="1" customHeight="1" x14ac:dyDescent="0.2">
      <c r="A2353" s="216">
        <v>45761</v>
      </c>
      <c r="B2353" s="20" t="s">
        <v>185</v>
      </c>
      <c r="C2353" s="41">
        <v>54939</v>
      </c>
      <c r="D2353" s="22"/>
      <c r="E2353" s="55" t="s">
        <v>2938</v>
      </c>
      <c r="F2353" s="20" t="s">
        <v>79</v>
      </c>
      <c r="G2353" s="41"/>
      <c r="H2353" s="21" t="s">
        <v>22</v>
      </c>
      <c r="I2353" s="41" t="s">
        <v>103</v>
      </c>
      <c r="J2353" s="21" t="s">
        <v>92</v>
      </c>
      <c r="K2353" s="203" t="s">
        <v>2950</v>
      </c>
      <c r="L2353" s="55"/>
      <c r="M2353" s="219">
        <v>0</v>
      </c>
      <c r="N2353" s="219">
        <v>500</v>
      </c>
      <c r="O2353" s="217">
        <f t="shared" si="36"/>
        <v>418830.52999999962</v>
      </c>
    </row>
    <row r="2354" spans="1:15" ht="22.05" hidden="1" customHeight="1" x14ac:dyDescent="0.2">
      <c r="A2354" s="216">
        <v>45761</v>
      </c>
      <c r="B2354" s="20" t="s">
        <v>185</v>
      </c>
      <c r="C2354" s="41">
        <v>54940</v>
      </c>
      <c r="D2354" s="22"/>
      <c r="E2354" s="55" t="s">
        <v>2939</v>
      </c>
      <c r="F2354" s="20" t="s">
        <v>79</v>
      </c>
      <c r="G2354" s="41"/>
      <c r="H2354" s="21" t="s">
        <v>22</v>
      </c>
      <c r="I2354" s="41" t="s">
        <v>55</v>
      </c>
      <c r="J2354" s="21" t="s">
        <v>73</v>
      </c>
      <c r="K2354" s="203" t="s">
        <v>210</v>
      </c>
      <c r="L2354" s="55"/>
      <c r="M2354" s="219">
        <v>0</v>
      </c>
      <c r="N2354" s="219">
        <v>1800</v>
      </c>
      <c r="O2354" s="217">
        <f t="shared" si="36"/>
        <v>417030.52999999962</v>
      </c>
    </row>
    <row r="2355" spans="1:15" ht="22.05" hidden="1" customHeight="1" x14ac:dyDescent="0.2">
      <c r="A2355" s="216">
        <v>45761</v>
      </c>
      <c r="B2355" s="20" t="s">
        <v>185</v>
      </c>
      <c r="C2355" s="41">
        <v>54941</v>
      </c>
      <c r="D2355" s="22"/>
      <c r="E2355" s="55" t="s">
        <v>2940</v>
      </c>
      <c r="F2355" s="20" t="s">
        <v>79</v>
      </c>
      <c r="G2355" s="41"/>
      <c r="H2355" s="21" t="s">
        <v>22</v>
      </c>
      <c r="I2355" s="41" t="s">
        <v>103</v>
      </c>
      <c r="J2355" s="21" t="s">
        <v>60</v>
      </c>
      <c r="K2355" s="203" t="s">
        <v>2951</v>
      </c>
      <c r="L2355" s="55"/>
      <c r="M2355" s="219">
        <v>0</v>
      </c>
      <c r="N2355" s="219">
        <v>30000</v>
      </c>
      <c r="O2355" s="217">
        <f t="shared" si="36"/>
        <v>387030.52999999962</v>
      </c>
    </row>
    <row r="2356" spans="1:15" ht="22.05" hidden="1" customHeight="1" x14ac:dyDescent="0.2">
      <c r="A2356" s="216">
        <v>45761</v>
      </c>
      <c r="B2356" s="20" t="s">
        <v>185</v>
      </c>
      <c r="C2356" s="41">
        <v>54942</v>
      </c>
      <c r="D2356" s="22"/>
      <c r="E2356" s="55" t="s">
        <v>2941</v>
      </c>
      <c r="F2356" s="20" t="s">
        <v>79</v>
      </c>
      <c r="G2356" s="41"/>
      <c r="H2356" s="21" t="s">
        <v>22</v>
      </c>
      <c r="I2356" s="41" t="s">
        <v>103</v>
      </c>
      <c r="J2356" s="21" t="s">
        <v>219</v>
      </c>
      <c r="K2356" s="203" t="s">
        <v>1241</v>
      </c>
      <c r="L2356" s="55"/>
      <c r="M2356" s="219">
        <v>0</v>
      </c>
      <c r="N2356" s="219">
        <v>630</v>
      </c>
      <c r="O2356" s="217">
        <f t="shared" si="36"/>
        <v>386400.52999999962</v>
      </c>
    </row>
    <row r="2357" spans="1:15" ht="22.05" hidden="1" customHeight="1" x14ac:dyDescent="0.2">
      <c r="A2357" s="216">
        <v>45761</v>
      </c>
      <c r="B2357" s="20" t="s">
        <v>185</v>
      </c>
      <c r="C2357" s="41">
        <v>54943</v>
      </c>
      <c r="D2357" s="22"/>
      <c r="E2357" s="55" t="s">
        <v>802</v>
      </c>
      <c r="F2357" s="20" t="s">
        <v>79</v>
      </c>
      <c r="G2357" s="41"/>
      <c r="H2357" s="21" t="s">
        <v>22</v>
      </c>
      <c r="I2357" s="41" t="s">
        <v>103</v>
      </c>
      <c r="J2357" s="21" t="s">
        <v>96</v>
      </c>
      <c r="K2357" s="203" t="s">
        <v>134</v>
      </c>
      <c r="L2357" s="55"/>
      <c r="M2357" s="219">
        <v>0</v>
      </c>
      <c r="N2357" s="219">
        <v>600</v>
      </c>
      <c r="O2357" s="217">
        <f t="shared" si="36"/>
        <v>385800.52999999962</v>
      </c>
    </row>
    <row r="2358" spans="1:15" ht="22.05" hidden="1" customHeight="1" x14ac:dyDescent="0.2">
      <c r="A2358" s="216">
        <v>45761</v>
      </c>
      <c r="B2358" s="20" t="s">
        <v>185</v>
      </c>
      <c r="C2358" s="41">
        <v>54944</v>
      </c>
      <c r="D2358" s="22"/>
      <c r="E2358" s="55" t="s">
        <v>152</v>
      </c>
      <c r="F2358" s="20" t="s">
        <v>79</v>
      </c>
      <c r="G2358" s="41"/>
      <c r="H2358" s="21" t="s">
        <v>22</v>
      </c>
      <c r="I2358" s="41" t="s">
        <v>53</v>
      </c>
      <c r="J2358" s="21" t="s">
        <v>113</v>
      </c>
      <c r="K2358" s="203" t="s">
        <v>163</v>
      </c>
      <c r="L2358" s="55"/>
      <c r="M2358" s="219">
        <v>0</v>
      </c>
      <c r="N2358" s="219">
        <v>2100</v>
      </c>
      <c r="O2358" s="217">
        <f t="shared" si="36"/>
        <v>383700.52999999962</v>
      </c>
    </row>
    <row r="2359" spans="1:15" ht="22.05" hidden="1" customHeight="1" x14ac:dyDescent="0.2">
      <c r="A2359" s="216">
        <v>45761</v>
      </c>
      <c r="B2359" s="20" t="s">
        <v>185</v>
      </c>
      <c r="C2359" s="41">
        <v>54945</v>
      </c>
      <c r="D2359" s="22"/>
      <c r="E2359" s="55" t="s">
        <v>2942</v>
      </c>
      <c r="F2359" s="20" t="s">
        <v>79</v>
      </c>
      <c r="G2359" s="41"/>
      <c r="H2359" s="21" t="s">
        <v>22</v>
      </c>
      <c r="I2359" s="41" t="s">
        <v>103</v>
      </c>
      <c r="J2359" s="21" t="s">
        <v>60</v>
      </c>
      <c r="K2359" s="203" t="s">
        <v>133</v>
      </c>
      <c r="L2359" s="55"/>
      <c r="M2359" s="219">
        <v>0</v>
      </c>
      <c r="N2359" s="219">
        <v>3500</v>
      </c>
      <c r="O2359" s="217">
        <f t="shared" si="36"/>
        <v>380200.52999999962</v>
      </c>
    </row>
    <row r="2360" spans="1:15" ht="22.05" hidden="1" customHeight="1" x14ac:dyDescent="0.2">
      <c r="A2360" s="216">
        <v>45761</v>
      </c>
      <c r="B2360" s="20" t="s">
        <v>185</v>
      </c>
      <c r="C2360" s="41">
        <v>54946</v>
      </c>
      <c r="D2360" s="22"/>
      <c r="E2360" s="49" t="s">
        <v>2943</v>
      </c>
      <c r="F2360" s="20" t="s">
        <v>79</v>
      </c>
      <c r="G2360" s="41"/>
      <c r="H2360" s="21" t="s">
        <v>22</v>
      </c>
      <c r="I2360" s="21" t="s">
        <v>103</v>
      </c>
      <c r="J2360" s="21" t="s">
        <v>60</v>
      </c>
      <c r="K2360" s="203" t="s">
        <v>133</v>
      </c>
      <c r="L2360" s="55"/>
      <c r="M2360" s="219">
        <v>0</v>
      </c>
      <c r="N2360" s="219">
        <v>9600</v>
      </c>
      <c r="O2360" s="217">
        <f t="shared" si="36"/>
        <v>370600.52999999962</v>
      </c>
    </row>
    <row r="2361" spans="1:15" ht="22.05" hidden="1" customHeight="1" x14ac:dyDescent="0.2">
      <c r="A2361" s="216">
        <v>45761</v>
      </c>
      <c r="B2361" s="20" t="s">
        <v>185</v>
      </c>
      <c r="C2361" s="41">
        <v>54947</v>
      </c>
      <c r="D2361" s="22"/>
      <c r="E2361" s="55" t="s">
        <v>2944</v>
      </c>
      <c r="F2361" s="20" t="s">
        <v>79</v>
      </c>
      <c r="G2361" s="41"/>
      <c r="H2361" s="21" t="s">
        <v>22</v>
      </c>
      <c r="I2361" s="41" t="s">
        <v>103</v>
      </c>
      <c r="J2361" s="21" t="s">
        <v>60</v>
      </c>
      <c r="K2361" s="203" t="s">
        <v>133</v>
      </c>
      <c r="L2361" s="55"/>
      <c r="M2361" s="219">
        <v>0</v>
      </c>
      <c r="N2361" s="219">
        <v>1350</v>
      </c>
      <c r="O2361" s="217">
        <f t="shared" si="36"/>
        <v>369250.52999999962</v>
      </c>
    </row>
    <row r="2362" spans="1:15" ht="22.05" hidden="1" customHeight="1" x14ac:dyDescent="0.2">
      <c r="A2362" s="216">
        <v>45761</v>
      </c>
      <c r="B2362" s="20" t="s">
        <v>185</v>
      </c>
      <c r="C2362" s="41">
        <v>54948</v>
      </c>
      <c r="D2362" s="22"/>
      <c r="E2362" s="55" t="s">
        <v>2945</v>
      </c>
      <c r="F2362" s="20" t="s">
        <v>79</v>
      </c>
      <c r="G2362" s="41"/>
      <c r="H2362" s="21" t="s">
        <v>22</v>
      </c>
      <c r="I2362" s="41" t="s">
        <v>103</v>
      </c>
      <c r="J2362" s="21" t="s">
        <v>60</v>
      </c>
      <c r="K2362" s="203" t="s">
        <v>133</v>
      </c>
      <c r="L2362" s="55"/>
      <c r="M2362" s="219">
        <v>0</v>
      </c>
      <c r="N2362" s="219">
        <v>240</v>
      </c>
      <c r="O2362" s="217">
        <f t="shared" si="36"/>
        <v>369010.52999999962</v>
      </c>
    </row>
    <row r="2363" spans="1:15" ht="22.05" hidden="1" customHeight="1" x14ac:dyDescent="0.2">
      <c r="A2363" s="216">
        <v>45761</v>
      </c>
      <c r="B2363" s="20" t="s">
        <v>185</v>
      </c>
      <c r="C2363" s="41">
        <v>54949</v>
      </c>
      <c r="D2363" s="22"/>
      <c r="E2363" s="55" t="s">
        <v>2946</v>
      </c>
      <c r="F2363" s="20" t="s">
        <v>79</v>
      </c>
      <c r="G2363" s="41"/>
      <c r="H2363" s="21" t="s">
        <v>22</v>
      </c>
      <c r="I2363" s="41" t="s">
        <v>103</v>
      </c>
      <c r="J2363" s="21" t="s">
        <v>92</v>
      </c>
      <c r="K2363" s="203" t="s">
        <v>446</v>
      </c>
      <c r="L2363" s="55"/>
      <c r="M2363" s="219">
        <v>0</v>
      </c>
      <c r="N2363" s="219">
        <v>650</v>
      </c>
      <c r="O2363" s="217">
        <f t="shared" si="36"/>
        <v>368360.52999999962</v>
      </c>
    </row>
    <row r="2364" spans="1:15" ht="22.05" hidden="1" customHeight="1" x14ac:dyDescent="0.2">
      <c r="A2364" s="216">
        <v>45761</v>
      </c>
      <c r="B2364" s="20" t="s">
        <v>185</v>
      </c>
      <c r="C2364" s="41">
        <v>54950</v>
      </c>
      <c r="D2364" s="22"/>
      <c r="E2364" s="55" t="s">
        <v>2947</v>
      </c>
      <c r="F2364" s="20" t="s">
        <v>79</v>
      </c>
      <c r="G2364" s="41"/>
      <c r="H2364" s="21" t="s">
        <v>22</v>
      </c>
      <c r="I2364" s="41" t="s">
        <v>54</v>
      </c>
      <c r="J2364" s="21" t="s">
        <v>41</v>
      </c>
      <c r="K2364" s="203" t="s">
        <v>465</v>
      </c>
      <c r="L2364" s="55"/>
      <c r="M2364" s="219">
        <v>0</v>
      </c>
      <c r="N2364" s="219">
        <v>2000</v>
      </c>
      <c r="O2364" s="217">
        <f t="shared" si="36"/>
        <v>366360.52999999962</v>
      </c>
    </row>
    <row r="2365" spans="1:15" ht="22.05" hidden="1" customHeight="1" x14ac:dyDescent="0.2">
      <c r="A2365" s="216">
        <v>45762</v>
      </c>
      <c r="B2365" s="20" t="s">
        <v>185</v>
      </c>
      <c r="C2365" s="41">
        <v>54952</v>
      </c>
      <c r="D2365" s="22"/>
      <c r="E2365" s="55" t="s">
        <v>2952</v>
      </c>
      <c r="F2365" s="20" t="s">
        <v>79</v>
      </c>
      <c r="G2365" s="41"/>
      <c r="H2365" s="21" t="s">
        <v>22</v>
      </c>
      <c r="I2365" s="41" t="s">
        <v>54</v>
      </c>
      <c r="J2365" s="21" t="s">
        <v>61</v>
      </c>
      <c r="K2365" s="304" t="s">
        <v>411</v>
      </c>
      <c r="L2365" s="55"/>
      <c r="M2365" s="219">
        <v>0</v>
      </c>
      <c r="N2365" s="219">
        <v>12870</v>
      </c>
      <c r="O2365" s="217">
        <f t="shared" si="36"/>
        <v>353490.52999999962</v>
      </c>
    </row>
    <row r="2366" spans="1:15" ht="22.05" hidden="1" customHeight="1" x14ac:dyDescent="0.2">
      <c r="A2366" s="216">
        <v>45762</v>
      </c>
      <c r="B2366" s="20" t="s">
        <v>185</v>
      </c>
      <c r="C2366" s="41">
        <v>54953</v>
      </c>
      <c r="D2366" s="22"/>
      <c r="E2366" s="55" t="s">
        <v>2953</v>
      </c>
      <c r="F2366" s="20" t="s">
        <v>79</v>
      </c>
      <c r="G2366" s="41"/>
      <c r="H2366" s="21" t="s">
        <v>22</v>
      </c>
      <c r="I2366" s="41" t="s">
        <v>103</v>
      </c>
      <c r="J2366" s="21" t="s">
        <v>93</v>
      </c>
      <c r="K2366" s="203" t="s">
        <v>2968</v>
      </c>
      <c r="L2366" s="55"/>
      <c r="M2366" s="219">
        <v>0</v>
      </c>
      <c r="N2366" s="219">
        <v>840</v>
      </c>
      <c r="O2366" s="217">
        <f t="shared" si="36"/>
        <v>352650.52999999962</v>
      </c>
    </row>
    <row r="2367" spans="1:15" ht="22.05" hidden="1" customHeight="1" x14ac:dyDescent="0.2">
      <c r="A2367" s="216">
        <v>45762</v>
      </c>
      <c r="B2367" s="20" t="s">
        <v>185</v>
      </c>
      <c r="C2367" s="41">
        <v>54954</v>
      </c>
      <c r="D2367" s="22"/>
      <c r="E2367" s="55" t="s">
        <v>2954</v>
      </c>
      <c r="F2367" s="20" t="s">
        <v>79</v>
      </c>
      <c r="G2367" s="41"/>
      <c r="H2367" s="21" t="s">
        <v>22</v>
      </c>
      <c r="I2367" s="41" t="s">
        <v>54</v>
      </c>
      <c r="J2367" s="21" t="s">
        <v>63</v>
      </c>
      <c r="K2367" s="203" t="s">
        <v>205</v>
      </c>
      <c r="L2367" s="55"/>
      <c r="M2367" s="219">
        <v>0</v>
      </c>
      <c r="N2367" s="219">
        <v>420</v>
      </c>
      <c r="O2367" s="217">
        <f t="shared" si="36"/>
        <v>352230.52999999962</v>
      </c>
    </row>
    <row r="2368" spans="1:15" ht="22.05" hidden="1" customHeight="1" x14ac:dyDescent="0.2">
      <c r="A2368" s="216">
        <v>45762</v>
      </c>
      <c r="B2368" s="20" t="s">
        <v>185</v>
      </c>
      <c r="C2368" s="41">
        <v>54955</v>
      </c>
      <c r="D2368" s="22"/>
      <c r="E2368" s="55" t="s">
        <v>2955</v>
      </c>
      <c r="F2368" s="20" t="s">
        <v>79</v>
      </c>
      <c r="G2368" s="41"/>
      <c r="H2368" s="21" t="s">
        <v>22</v>
      </c>
      <c r="I2368" s="21" t="s">
        <v>103</v>
      </c>
      <c r="J2368" s="21" t="s">
        <v>102</v>
      </c>
      <c r="K2368" s="203" t="s">
        <v>2969</v>
      </c>
      <c r="L2368" s="55"/>
      <c r="M2368" s="219">
        <v>0</v>
      </c>
      <c r="N2368" s="219">
        <v>5000</v>
      </c>
      <c r="O2368" s="217">
        <f t="shared" si="36"/>
        <v>347230.52999999962</v>
      </c>
    </row>
    <row r="2369" spans="1:15" ht="22.05" hidden="1" customHeight="1" x14ac:dyDescent="0.2">
      <c r="A2369" s="216">
        <v>45762</v>
      </c>
      <c r="B2369" s="20" t="s">
        <v>185</v>
      </c>
      <c r="C2369" s="41">
        <v>54956</v>
      </c>
      <c r="D2369" s="22"/>
      <c r="E2369" s="55" t="s">
        <v>2956</v>
      </c>
      <c r="F2369" s="20" t="s">
        <v>79</v>
      </c>
      <c r="G2369" s="41"/>
      <c r="H2369" s="21" t="s">
        <v>22</v>
      </c>
      <c r="I2369" s="41" t="s">
        <v>103</v>
      </c>
      <c r="J2369" s="21" t="s">
        <v>102</v>
      </c>
      <c r="K2369" s="203" t="s">
        <v>235</v>
      </c>
      <c r="L2369" s="55"/>
      <c r="M2369" s="219">
        <v>0</v>
      </c>
      <c r="N2369" s="219">
        <v>100</v>
      </c>
      <c r="O2369" s="217">
        <f t="shared" si="36"/>
        <v>347130.52999999962</v>
      </c>
    </row>
    <row r="2370" spans="1:15" ht="22.05" hidden="1" customHeight="1" x14ac:dyDescent="0.2">
      <c r="A2370" s="216">
        <v>45762</v>
      </c>
      <c r="B2370" s="20" t="s">
        <v>185</v>
      </c>
      <c r="C2370" s="41">
        <v>54957</v>
      </c>
      <c r="D2370" s="22"/>
      <c r="E2370" s="55" t="s">
        <v>2957</v>
      </c>
      <c r="F2370" s="20" t="s">
        <v>79</v>
      </c>
      <c r="G2370" s="41"/>
      <c r="H2370" s="21" t="s">
        <v>22</v>
      </c>
      <c r="I2370" s="41" t="s">
        <v>103</v>
      </c>
      <c r="J2370" s="21" t="s">
        <v>95</v>
      </c>
      <c r="K2370" s="203" t="s">
        <v>2970</v>
      </c>
      <c r="L2370" s="55"/>
      <c r="M2370" s="219">
        <v>0</v>
      </c>
      <c r="N2370" s="219">
        <v>1230</v>
      </c>
      <c r="O2370" s="217">
        <f t="shared" si="36"/>
        <v>345900.52999999962</v>
      </c>
    </row>
    <row r="2371" spans="1:15" ht="22.05" hidden="1" customHeight="1" x14ac:dyDescent="0.2">
      <c r="A2371" s="216">
        <v>45762</v>
      </c>
      <c r="B2371" s="20" t="s">
        <v>185</v>
      </c>
      <c r="C2371" s="41">
        <v>54958</v>
      </c>
      <c r="D2371" s="22"/>
      <c r="E2371" s="49" t="s">
        <v>157</v>
      </c>
      <c r="F2371" s="20" t="s">
        <v>79</v>
      </c>
      <c r="G2371" s="41"/>
      <c r="H2371" s="21" t="s">
        <v>22</v>
      </c>
      <c r="I2371" s="21" t="s">
        <v>103</v>
      </c>
      <c r="J2371" s="21" t="s">
        <v>60</v>
      </c>
      <c r="K2371" s="203" t="s">
        <v>2971</v>
      </c>
      <c r="L2371" s="55"/>
      <c r="M2371" s="219">
        <v>0</v>
      </c>
      <c r="N2371" s="219">
        <v>600</v>
      </c>
      <c r="O2371" s="217">
        <f t="shared" si="36"/>
        <v>345300.52999999962</v>
      </c>
    </row>
    <row r="2372" spans="1:15" ht="22.05" hidden="1" customHeight="1" x14ac:dyDescent="0.2">
      <c r="A2372" s="216">
        <v>45762</v>
      </c>
      <c r="B2372" s="20" t="s">
        <v>185</v>
      </c>
      <c r="C2372" s="41">
        <v>54959</v>
      </c>
      <c r="D2372" s="22"/>
      <c r="E2372" s="55" t="s">
        <v>2958</v>
      </c>
      <c r="F2372" s="20" t="s">
        <v>79</v>
      </c>
      <c r="G2372" s="41"/>
      <c r="H2372" s="21" t="s">
        <v>22</v>
      </c>
      <c r="I2372" s="41" t="s">
        <v>55</v>
      </c>
      <c r="J2372" s="21" t="s">
        <v>73</v>
      </c>
      <c r="K2372" s="203" t="s">
        <v>140</v>
      </c>
      <c r="L2372" s="55"/>
      <c r="M2372" s="219">
        <v>0</v>
      </c>
      <c r="N2372" s="219">
        <v>1500</v>
      </c>
      <c r="O2372" s="217">
        <f t="shared" si="36"/>
        <v>343800.52999999962</v>
      </c>
    </row>
    <row r="2373" spans="1:15" ht="22.05" hidden="1" customHeight="1" x14ac:dyDescent="0.2">
      <c r="A2373" s="216">
        <v>45762</v>
      </c>
      <c r="B2373" s="20" t="s">
        <v>185</v>
      </c>
      <c r="C2373" s="41">
        <v>54960</v>
      </c>
      <c r="D2373" s="22"/>
      <c r="E2373" s="55" t="s">
        <v>2959</v>
      </c>
      <c r="F2373" s="20" t="s">
        <v>79</v>
      </c>
      <c r="G2373" s="41"/>
      <c r="H2373" s="21" t="s">
        <v>22</v>
      </c>
      <c r="I2373" s="41" t="s">
        <v>55</v>
      </c>
      <c r="J2373" s="21" t="s">
        <v>73</v>
      </c>
      <c r="K2373" s="203" t="s">
        <v>2972</v>
      </c>
      <c r="L2373" s="55"/>
      <c r="M2373" s="219">
        <v>0</v>
      </c>
      <c r="N2373" s="219">
        <v>9230</v>
      </c>
      <c r="O2373" s="217">
        <f t="shared" si="36"/>
        <v>334570.52999999962</v>
      </c>
    </row>
    <row r="2374" spans="1:15" ht="22.05" hidden="1" customHeight="1" x14ac:dyDescent="0.2">
      <c r="A2374" s="216">
        <v>45762</v>
      </c>
      <c r="B2374" s="20" t="s">
        <v>185</v>
      </c>
      <c r="C2374" s="41">
        <v>54961</v>
      </c>
      <c r="D2374" s="22"/>
      <c r="E2374" s="55" t="s">
        <v>2960</v>
      </c>
      <c r="F2374" s="20" t="s">
        <v>79</v>
      </c>
      <c r="G2374" s="41"/>
      <c r="H2374" s="21" t="s">
        <v>22</v>
      </c>
      <c r="I2374" s="41" t="s">
        <v>54</v>
      </c>
      <c r="J2374" s="21" t="s">
        <v>63</v>
      </c>
      <c r="K2374" s="203" t="s">
        <v>141</v>
      </c>
      <c r="L2374" s="55"/>
      <c r="M2374" s="219">
        <v>0</v>
      </c>
      <c r="N2374" s="219">
        <v>140</v>
      </c>
      <c r="O2374" s="217">
        <f t="shared" si="36"/>
        <v>334430.52999999962</v>
      </c>
    </row>
    <row r="2375" spans="1:15" ht="22.05" hidden="1" customHeight="1" x14ac:dyDescent="0.2">
      <c r="A2375" s="216">
        <v>45762</v>
      </c>
      <c r="B2375" s="20" t="s">
        <v>185</v>
      </c>
      <c r="C2375" s="41">
        <v>54962</v>
      </c>
      <c r="D2375" s="22"/>
      <c r="E2375" s="55" t="s">
        <v>2960</v>
      </c>
      <c r="F2375" s="20" t="s">
        <v>79</v>
      </c>
      <c r="G2375" s="41"/>
      <c r="H2375" s="21" t="s">
        <v>22</v>
      </c>
      <c r="I2375" s="21" t="s">
        <v>54</v>
      </c>
      <c r="J2375" s="21" t="s">
        <v>44</v>
      </c>
      <c r="K2375" s="203" t="s">
        <v>412</v>
      </c>
      <c r="L2375" s="55"/>
      <c r="M2375" s="219">
        <v>0</v>
      </c>
      <c r="N2375" s="219">
        <v>166</v>
      </c>
      <c r="O2375" s="217">
        <f t="shared" si="36"/>
        <v>334264.52999999962</v>
      </c>
    </row>
    <row r="2376" spans="1:15" ht="22.05" hidden="1" customHeight="1" x14ac:dyDescent="0.2">
      <c r="A2376" s="216">
        <v>45762</v>
      </c>
      <c r="B2376" s="20" t="s">
        <v>185</v>
      </c>
      <c r="C2376" s="41">
        <v>54963</v>
      </c>
      <c r="D2376" s="22"/>
      <c r="E2376" s="55" t="s">
        <v>2960</v>
      </c>
      <c r="F2376" s="20" t="s">
        <v>79</v>
      </c>
      <c r="G2376" s="41"/>
      <c r="H2376" s="21" t="s">
        <v>22</v>
      </c>
      <c r="I2376" s="41" t="s">
        <v>54</v>
      </c>
      <c r="J2376" s="21" t="s">
        <v>61</v>
      </c>
      <c r="K2376" s="203" t="s">
        <v>445</v>
      </c>
      <c r="L2376" s="55"/>
      <c r="M2376" s="219">
        <v>0</v>
      </c>
      <c r="N2376" s="219">
        <v>755</v>
      </c>
      <c r="O2376" s="217">
        <f t="shared" si="36"/>
        <v>333509.52999999962</v>
      </c>
    </row>
    <row r="2377" spans="1:15" ht="22.05" hidden="1" customHeight="1" x14ac:dyDescent="0.2">
      <c r="A2377" s="216">
        <v>45762</v>
      </c>
      <c r="B2377" s="20" t="s">
        <v>185</v>
      </c>
      <c r="C2377" s="41">
        <v>54964</v>
      </c>
      <c r="D2377" s="22"/>
      <c r="E2377" s="55" t="s">
        <v>2960</v>
      </c>
      <c r="F2377" s="20" t="s">
        <v>79</v>
      </c>
      <c r="G2377" s="41"/>
      <c r="H2377" s="21" t="s">
        <v>22</v>
      </c>
      <c r="I2377" s="41" t="s">
        <v>103</v>
      </c>
      <c r="J2377" s="21" t="s">
        <v>97</v>
      </c>
      <c r="K2377" s="203" t="s">
        <v>2973</v>
      </c>
      <c r="L2377" s="55"/>
      <c r="M2377" s="219">
        <v>0</v>
      </c>
      <c r="N2377" s="219">
        <v>129</v>
      </c>
      <c r="O2377" s="217">
        <f t="shared" si="36"/>
        <v>333380.52999999962</v>
      </c>
    </row>
    <row r="2378" spans="1:15" ht="22.05" hidden="1" customHeight="1" x14ac:dyDescent="0.2">
      <c r="A2378" s="216">
        <v>45762</v>
      </c>
      <c r="B2378" s="20" t="s">
        <v>185</v>
      </c>
      <c r="C2378" s="41">
        <v>54965</v>
      </c>
      <c r="D2378" s="22"/>
      <c r="E2378" s="55" t="s">
        <v>1417</v>
      </c>
      <c r="F2378" s="20" t="s">
        <v>79</v>
      </c>
      <c r="G2378" s="41"/>
      <c r="H2378" s="21" t="s">
        <v>22</v>
      </c>
      <c r="I2378" s="41" t="s">
        <v>54</v>
      </c>
      <c r="J2378" s="21" t="s">
        <v>32</v>
      </c>
      <c r="K2378" s="203" t="s">
        <v>390</v>
      </c>
      <c r="L2378" s="55"/>
      <c r="M2378" s="219">
        <v>0</v>
      </c>
      <c r="N2378" s="219">
        <v>2000</v>
      </c>
      <c r="O2378" s="217">
        <f t="shared" si="36"/>
        <v>331380.52999999962</v>
      </c>
    </row>
    <row r="2379" spans="1:15" ht="22.05" hidden="1" customHeight="1" x14ac:dyDescent="0.2">
      <c r="A2379" s="216">
        <v>45762</v>
      </c>
      <c r="B2379" s="20" t="s">
        <v>185</v>
      </c>
      <c r="C2379" s="41">
        <v>54966</v>
      </c>
      <c r="D2379" s="22"/>
      <c r="E2379" s="55" t="s">
        <v>2961</v>
      </c>
      <c r="F2379" s="20" t="s">
        <v>79</v>
      </c>
      <c r="G2379" s="41"/>
      <c r="H2379" s="21" t="s">
        <v>22</v>
      </c>
      <c r="I2379" s="41" t="s">
        <v>54</v>
      </c>
      <c r="J2379" s="21" t="s">
        <v>64</v>
      </c>
      <c r="K2379" s="203" t="s">
        <v>241</v>
      </c>
      <c r="L2379" s="55"/>
      <c r="M2379" s="219">
        <v>0</v>
      </c>
      <c r="N2379" s="219">
        <v>1500</v>
      </c>
      <c r="O2379" s="217">
        <f t="shared" si="36"/>
        <v>329880.52999999962</v>
      </c>
    </row>
    <row r="2380" spans="1:15" ht="22.05" hidden="1" customHeight="1" x14ac:dyDescent="0.2">
      <c r="A2380" s="216">
        <v>45762</v>
      </c>
      <c r="B2380" s="20" t="s">
        <v>185</v>
      </c>
      <c r="C2380" s="41">
        <v>54967</v>
      </c>
      <c r="D2380" s="22"/>
      <c r="E2380" s="55" t="s">
        <v>127</v>
      </c>
      <c r="F2380" s="20" t="s">
        <v>79</v>
      </c>
      <c r="G2380" s="41"/>
      <c r="H2380" s="21" t="s">
        <v>22</v>
      </c>
      <c r="I2380" s="41" t="s">
        <v>54</v>
      </c>
      <c r="J2380" s="21" t="s">
        <v>44</v>
      </c>
      <c r="K2380" s="203" t="s">
        <v>412</v>
      </c>
      <c r="L2380" s="55"/>
      <c r="M2380" s="219">
        <v>0</v>
      </c>
      <c r="N2380" s="219">
        <v>10000</v>
      </c>
      <c r="O2380" s="217">
        <f t="shared" si="36"/>
        <v>319880.52999999962</v>
      </c>
    </row>
    <row r="2381" spans="1:15" ht="22.05" hidden="1" customHeight="1" x14ac:dyDescent="0.2">
      <c r="A2381" s="216">
        <v>45762</v>
      </c>
      <c r="B2381" s="20" t="s">
        <v>185</v>
      </c>
      <c r="C2381" s="41">
        <v>54968</v>
      </c>
      <c r="D2381" s="22"/>
      <c r="E2381" s="55" t="s">
        <v>2962</v>
      </c>
      <c r="F2381" s="20" t="s">
        <v>79</v>
      </c>
      <c r="G2381" s="41"/>
      <c r="H2381" s="21" t="s">
        <v>22</v>
      </c>
      <c r="I2381" s="41" t="s">
        <v>54</v>
      </c>
      <c r="J2381" s="21" t="s">
        <v>63</v>
      </c>
      <c r="K2381" s="203" t="s">
        <v>141</v>
      </c>
      <c r="L2381" s="55"/>
      <c r="M2381" s="219">
        <v>0</v>
      </c>
      <c r="N2381" s="219">
        <v>529</v>
      </c>
      <c r="O2381" s="217">
        <f t="shared" si="36"/>
        <v>319351.52999999962</v>
      </c>
    </row>
    <row r="2382" spans="1:15" ht="22.05" hidden="1" customHeight="1" x14ac:dyDescent="0.2">
      <c r="A2382" s="216">
        <v>45762</v>
      </c>
      <c r="B2382" s="20" t="s">
        <v>185</v>
      </c>
      <c r="C2382" s="41">
        <v>54969</v>
      </c>
      <c r="D2382" s="22"/>
      <c r="E2382" s="55" t="s">
        <v>2963</v>
      </c>
      <c r="F2382" s="20" t="s">
        <v>79</v>
      </c>
      <c r="G2382" s="41"/>
      <c r="H2382" s="21" t="s">
        <v>22</v>
      </c>
      <c r="I2382" s="41" t="s">
        <v>54</v>
      </c>
      <c r="J2382" s="21" t="s">
        <v>41</v>
      </c>
      <c r="K2382" s="203" t="s">
        <v>465</v>
      </c>
      <c r="L2382" s="55"/>
      <c r="M2382" s="219">
        <v>0</v>
      </c>
      <c r="N2382" s="219">
        <v>1423</v>
      </c>
      <c r="O2382" s="217">
        <f t="shared" si="36"/>
        <v>317928.52999999962</v>
      </c>
    </row>
    <row r="2383" spans="1:15" ht="22.05" hidden="1" customHeight="1" x14ac:dyDescent="0.2">
      <c r="A2383" s="216">
        <v>45762</v>
      </c>
      <c r="B2383" s="20" t="s">
        <v>185</v>
      </c>
      <c r="C2383" s="41">
        <v>54970</v>
      </c>
      <c r="D2383" s="22"/>
      <c r="E2383" s="55" t="s">
        <v>2962</v>
      </c>
      <c r="F2383" s="20" t="s">
        <v>79</v>
      </c>
      <c r="G2383" s="41"/>
      <c r="H2383" s="21" t="s">
        <v>22</v>
      </c>
      <c r="I2383" s="41" t="s">
        <v>54</v>
      </c>
      <c r="J2383" s="21" t="s">
        <v>44</v>
      </c>
      <c r="K2383" s="203" t="s">
        <v>412</v>
      </c>
      <c r="L2383" s="55"/>
      <c r="M2383" s="219">
        <v>0</v>
      </c>
      <c r="N2383" s="219">
        <v>389</v>
      </c>
      <c r="O2383" s="217">
        <f t="shared" si="36"/>
        <v>317539.52999999962</v>
      </c>
    </row>
    <row r="2384" spans="1:15" ht="22.05" hidden="1" customHeight="1" x14ac:dyDescent="0.2">
      <c r="A2384" s="216">
        <v>45762</v>
      </c>
      <c r="B2384" s="20" t="s">
        <v>185</v>
      </c>
      <c r="C2384" s="41">
        <v>54971</v>
      </c>
      <c r="D2384" s="22"/>
      <c r="E2384" s="55" t="s">
        <v>2963</v>
      </c>
      <c r="F2384" s="20" t="s">
        <v>79</v>
      </c>
      <c r="G2384" s="41"/>
      <c r="H2384" s="21" t="s">
        <v>22</v>
      </c>
      <c r="I2384" s="41" t="s">
        <v>54</v>
      </c>
      <c r="J2384" s="21" t="s">
        <v>61</v>
      </c>
      <c r="K2384" s="203" t="s">
        <v>445</v>
      </c>
      <c r="L2384" s="55"/>
      <c r="M2384" s="219">
        <v>0</v>
      </c>
      <c r="N2384" s="219">
        <v>1932</v>
      </c>
      <c r="O2384" s="217">
        <f t="shared" si="36"/>
        <v>315607.52999999962</v>
      </c>
    </row>
    <row r="2385" spans="1:15" ht="22.05" hidden="1" customHeight="1" x14ac:dyDescent="0.2">
      <c r="A2385" s="216">
        <v>45762</v>
      </c>
      <c r="B2385" s="20" t="s">
        <v>185</v>
      </c>
      <c r="C2385" s="41">
        <v>54972</v>
      </c>
      <c r="D2385" s="22"/>
      <c r="E2385" s="55" t="s">
        <v>1418</v>
      </c>
      <c r="F2385" s="20" t="s">
        <v>79</v>
      </c>
      <c r="G2385" s="41"/>
      <c r="H2385" s="21" t="s">
        <v>22</v>
      </c>
      <c r="I2385" s="41" t="s">
        <v>103</v>
      </c>
      <c r="J2385" s="21" t="s">
        <v>214</v>
      </c>
      <c r="K2385" s="203" t="s">
        <v>235</v>
      </c>
      <c r="L2385" s="55"/>
      <c r="M2385" s="219">
        <v>0</v>
      </c>
      <c r="N2385" s="219">
        <v>200</v>
      </c>
      <c r="O2385" s="217">
        <f t="shared" si="36"/>
        <v>315407.52999999962</v>
      </c>
    </row>
    <row r="2386" spans="1:15" ht="22.05" hidden="1" customHeight="1" x14ac:dyDescent="0.2">
      <c r="A2386" s="216">
        <v>45762</v>
      </c>
      <c r="B2386" s="20" t="s">
        <v>185</v>
      </c>
      <c r="C2386" s="41">
        <v>54973</v>
      </c>
      <c r="D2386" s="22"/>
      <c r="E2386" s="55" t="s">
        <v>2964</v>
      </c>
      <c r="F2386" s="20" t="s">
        <v>79</v>
      </c>
      <c r="G2386" s="41"/>
      <c r="H2386" s="21" t="s">
        <v>21</v>
      </c>
      <c r="I2386" s="41" t="s">
        <v>81</v>
      </c>
      <c r="J2386" s="21" t="s">
        <v>181</v>
      </c>
      <c r="K2386" s="203"/>
      <c r="L2386" s="55"/>
      <c r="M2386" s="219">
        <v>250000</v>
      </c>
      <c r="N2386" s="219">
        <v>0</v>
      </c>
      <c r="O2386" s="217">
        <f t="shared" si="36"/>
        <v>565407.52999999956</v>
      </c>
    </row>
    <row r="2387" spans="1:15" ht="22.05" hidden="1" customHeight="1" x14ac:dyDescent="0.2">
      <c r="A2387" s="216">
        <v>45762</v>
      </c>
      <c r="B2387" s="20" t="s">
        <v>185</v>
      </c>
      <c r="C2387" s="41">
        <v>54974</v>
      </c>
      <c r="D2387" s="22"/>
      <c r="E2387" s="55" t="s">
        <v>2965</v>
      </c>
      <c r="F2387" s="20" t="s">
        <v>79</v>
      </c>
      <c r="G2387" s="41"/>
      <c r="H2387" s="21" t="s">
        <v>21</v>
      </c>
      <c r="I2387" s="41" t="s">
        <v>81</v>
      </c>
      <c r="J2387" s="21" t="s">
        <v>182</v>
      </c>
      <c r="K2387" s="203"/>
      <c r="L2387" s="55"/>
      <c r="M2387" s="219">
        <v>250000</v>
      </c>
      <c r="N2387" s="219">
        <v>0</v>
      </c>
      <c r="O2387" s="217">
        <f t="shared" si="36"/>
        <v>815407.52999999956</v>
      </c>
    </row>
    <row r="2388" spans="1:15" ht="22.05" hidden="1" customHeight="1" x14ac:dyDescent="0.2">
      <c r="A2388" s="216">
        <v>45762</v>
      </c>
      <c r="B2388" s="20" t="s">
        <v>185</v>
      </c>
      <c r="C2388" s="41">
        <v>54975</v>
      </c>
      <c r="D2388" s="22"/>
      <c r="E2388" s="55" t="s">
        <v>394</v>
      </c>
      <c r="F2388" s="20" t="s">
        <v>79</v>
      </c>
      <c r="G2388" s="41"/>
      <c r="H2388" s="21" t="s">
        <v>22</v>
      </c>
      <c r="I2388" s="21" t="s">
        <v>103</v>
      </c>
      <c r="J2388" s="21" t="s">
        <v>60</v>
      </c>
      <c r="K2388" s="203" t="s">
        <v>133</v>
      </c>
      <c r="L2388" s="55"/>
      <c r="M2388" s="219">
        <v>0</v>
      </c>
      <c r="N2388" s="219">
        <v>700</v>
      </c>
      <c r="O2388" s="217">
        <f t="shared" si="36"/>
        <v>814707.52999999956</v>
      </c>
    </row>
    <row r="2389" spans="1:15" ht="22.05" hidden="1" customHeight="1" x14ac:dyDescent="0.2">
      <c r="A2389" s="216">
        <v>45762</v>
      </c>
      <c r="B2389" s="20" t="s">
        <v>185</v>
      </c>
      <c r="C2389" s="41">
        <v>54976</v>
      </c>
      <c r="D2389" s="22"/>
      <c r="E2389" s="49" t="s">
        <v>2966</v>
      </c>
      <c r="F2389" s="20" t="s">
        <v>79</v>
      </c>
      <c r="G2389" s="41"/>
      <c r="H2389" s="21" t="s">
        <v>22</v>
      </c>
      <c r="I2389" s="41" t="s">
        <v>54</v>
      </c>
      <c r="J2389" s="21" t="s">
        <v>64</v>
      </c>
      <c r="K2389" s="203" t="s">
        <v>241</v>
      </c>
      <c r="L2389" s="55"/>
      <c r="M2389" s="219">
        <v>0</v>
      </c>
      <c r="N2389" s="219">
        <v>8400</v>
      </c>
      <c r="O2389" s="217">
        <f t="shared" si="36"/>
        <v>806307.52999999956</v>
      </c>
    </row>
    <row r="2390" spans="1:15" ht="22.05" hidden="1" customHeight="1" x14ac:dyDescent="0.2">
      <c r="A2390" s="216">
        <v>45762</v>
      </c>
      <c r="B2390" s="20" t="s">
        <v>185</v>
      </c>
      <c r="C2390" s="41">
        <v>54977</v>
      </c>
      <c r="D2390" s="22"/>
      <c r="E2390" s="55" t="s">
        <v>514</v>
      </c>
      <c r="F2390" s="20" t="s">
        <v>79</v>
      </c>
      <c r="G2390" s="41"/>
      <c r="H2390" s="21" t="s">
        <v>22</v>
      </c>
      <c r="I2390" s="41" t="s">
        <v>59</v>
      </c>
      <c r="J2390" s="21" t="s">
        <v>59</v>
      </c>
      <c r="K2390" s="203" t="s">
        <v>122</v>
      </c>
      <c r="L2390" s="55"/>
      <c r="M2390" s="219">
        <v>0</v>
      </c>
      <c r="N2390" s="219">
        <v>1028</v>
      </c>
      <c r="O2390" s="217">
        <f t="shared" si="36"/>
        <v>805279.52999999956</v>
      </c>
    </row>
    <row r="2391" spans="1:15" ht="22.05" hidden="1" customHeight="1" x14ac:dyDescent="0.2">
      <c r="A2391" s="216">
        <v>45762</v>
      </c>
      <c r="B2391" s="20" t="s">
        <v>185</v>
      </c>
      <c r="C2391" s="41">
        <v>54978</v>
      </c>
      <c r="D2391" s="22"/>
      <c r="E2391" s="55" t="s">
        <v>2967</v>
      </c>
      <c r="F2391" s="20" t="s">
        <v>79</v>
      </c>
      <c r="G2391" s="41"/>
      <c r="H2391" s="21" t="s">
        <v>21</v>
      </c>
      <c r="I2391" s="41" t="s">
        <v>28</v>
      </c>
      <c r="J2391" s="21" t="s">
        <v>30</v>
      </c>
      <c r="K2391" s="203"/>
      <c r="L2391" s="55"/>
      <c r="M2391" s="219">
        <v>21392</v>
      </c>
      <c r="N2391" s="219">
        <v>0</v>
      </c>
      <c r="O2391" s="217">
        <f t="shared" si="36"/>
        <v>826671.52999999956</v>
      </c>
    </row>
    <row r="2392" spans="1:15" ht="22.05" hidden="1" customHeight="1" x14ac:dyDescent="0.2">
      <c r="A2392" s="216">
        <v>45763</v>
      </c>
      <c r="B2392" s="20" t="s">
        <v>185</v>
      </c>
      <c r="C2392" s="41">
        <v>54980</v>
      </c>
      <c r="D2392" s="22"/>
      <c r="E2392" s="55" t="s">
        <v>1425</v>
      </c>
      <c r="F2392" s="20" t="s">
        <v>79</v>
      </c>
      <c r="G2392" s="41"/>
      <c r="H2392" s="21" t="s">
        <v>22</v>
      </c>
      <c r="I2392" s="41" t="s">
        <v>103</v>
      </c>
      <c r="J2392" s="21" t="s">
        <v>219</v>
      </c>
      <c r="K2392" s="203" t="s">
        <v>1241</v>
      </c>
      <c r="L2392" s="55"/>
      <c r="M2392" s="219">
        <v>0</v>
      </c>
      <c r="N2392" s="219">
        <v>680</v>
      </c>
      <c r="O2392" s="217">
        <f t="shared" si="36"/>
        <v>825991.52999999956</v>
      </c>
    </row>
    <row r="2393" spans="1:15" ht="22.05" hidden="1" customHeight="1" x14ac:dyDescent="0.2">
      <c r="A2393" s="216">
        <v>45763</v>
      </c>
      <c r="B2393" s="20" t="s">
        <v>185</v>
      </c>
      <c r="C2393" s="41">
        <v>54981</v>
      </c>
      <c r="D2393" s="22"/>
      <c r="E2393" s="55" t="s">
        <v>2974</v>
      </c>
      <c r="F2393" s="20" t="s">
        <v>79</v>
      </c>
      <c r="G2393" s="41"/>
      <c r="H2393" s="21" t="s">
        <v>22</v>
      </c>
      <c r="I2393" s="41" t="s">
        <v>103</v>
      </c>
      <c r="J2393" s="21" t="s">
        <v>219</v>
      </c>
      <c r="K2393" s="203" t="s">
        <v>1241</v>
      </c>
      <c r="L2393" s="55"/>
      <c r="M2393" s="219">
        <v>0</v>
      </c>
      <c r="N2393" s="219">
        <v>3048</v>
      </c>
      <c r="O2393" s="217">
        <f t="shared" ref="O2393:O2406" si="37">O2392+M2393-N2393</f>
        <v>822943.52999999956</v>
      </c>
    </row>
    <row r="2394" spans="1:15" ht="22.05" hidden="1" customHeight="1" x14ac:dyDescent="0.2">
      <c r="A2394" s="216">
        <v>45763</v>
      </c>
      <c r="B2394" s="20" t="s">
        <v>185</v>
      </c>
      <c r="C2394" s="41">
        <v>54982</v>
      </c>
      <c r="D2394" s="22"/>
      <c r="E2394" s="55" t="s">
        <v>2975</v>
      </c>
      <c r="F2394" s="20" t="s">
        <v>79</v>
      </c>
      <c r="G2394" s="41"/>
      <c r="H2394" s="21" t="s">
        <v>22</v>
      </c>
      <c r="I2394" s="21" t="s">
        <v>103</v>
      </c>
      <c r="J2394" s="21" t="s">
        <v>102</v>
      </c>
      <c r="K2394" s="203" t="s">
        <v>672</v>
      </c>
      <c r="L2394" s="55"/>
      <c r="M2394" s="219">
        <v>0</v>
      </c>
      <c r="N2394" s="219">
        <v>10000</v>
      </c>
      <c r="O2394" s="217">
        <f t="shared" si="37"/>
        <v>812943.52999999956</v>
      </c>
    </row>
    <row r="2395" spans="1:15" ht="22.05" hidden="1" customHeight="1" x14ac:dyDescent="0.2">
      <c r="A2395" s="216">
        <v>45763</v>
      </c>
      <c r="B2395" s="20" t="s">
        <v>185</v>
      </c>
      <c r="C2395" s="41">
        <v>54983</v>
      </c>
      <c r="D2395" s="22"/>
      <c r="E2395" s="55" t="s">
        <v>2976</v>
      </c>
      <c r="F2395" s="20" t="s">
        <v>79</v>
      </c>
      <c r="G2395" s="41"/>
      <c r="H2395" s="21" t="s">
        <v>22</v>
      </c>
      <c r="I2395" s="41" t="s">
        <v>103</v>
      </c>
      <c r="J2395" s="21" t="s">
        <v>93</v>
      </c>
      <c r="K2395" s="203" t="s">
        <v>932</v>
      </c>
      <c r="L2395" s="55"/>
      <c r="M2395" s="219">
        <v>0</v>
      </c>
      <c r="N2395" s="219">
        <v>12000</v>
      </c>
      <c r="O2395" s="217">
        <f t="shared" si="37"/>
        <v>800943.52999999956</v>
      </c>
    </row>
    <row r="2396" spans="1:15" ht="22.05" hidden="1" customHeight="1" x14ac:dyDescent="0.2">
      <c r="A2396" s="216">
        <v>45763</v>
      </c>
      <c r="B2396" s="20" t="s">
        <v>185</v>
      </c>
      <c r="C2396" s="41">
        <v>54984</v>
      </c>
      <c r="D2396" s="22"/>
      <c r="E2396" s="55" t="s">
        <v>1038</v>
      </c>
      <c r="F2396" s="20" t="s">
        <v>79</v>
      </c>
      <c r="G2396" s="41"/>
      <c r="H2396" s="21" t="s">
        <v>22</v>
      </c>
      <c r="I2396" s="21" t="s">
        <v>103</v>
      </c>
      <c r="J2396" s="21" t="s">
        <v>102</v>
      </c>
      <c r="K2396" s="203" t="s">
        <v>266</v>
      </c>
      <c r="L2396" s="55"/>
      <c r="M2396" s="219">
        <v>0</v>
      </c>
      <c r="N2396" s="219">
        <v>130</v>
      </c>
      <c r="O2396" s="217">
        <f t="shared" si="37"/>
        <v>800813.52999999956</v>
      </c>
    </row>
    <row r="2397" spans="1:15" ht="22.05" hidden="1" customHeight="1" x14ac:dyDescent="0.2">
      <c r="A2397" s="216">
        <v>45763</v>
      </c>
      <c r="B2397" s="20" t="s">
        <v>185</v>
      </c>
      <c r="C2397" s="41">
        <v>54985</v>
      </c>
      <c r="D2397" s="22"/>
      <c r="E2397" s="55" t="s">
        <v>130</v>
      </c>
      <c r="F2397" s="20" t="s">
        <v>79</v>
      </c>
      <c r="G2397" s="41"/>
      <c r="H2397" s="21" t="s">
        <v>22</v>
      </c>
      <c r="I2397" s="41" t="s">
        <v>53</v>
      </c>
      <c r="J2397" s="21" t="s">
        <v>113</v>
      </c>
      <c r="K2397" s="203" t="s">
        <v>444</v>
      </c>
      <c r="L2397" s="55"/>
      <c r="M2397" s="219">
        <v>0</v>
      </c>
      <c r="N2397" s="219">
        <v>1000</v>
      </c>
      <c r="O2397" s="217">
        <f t="shared" si="37"/>
        <v>799813.52999999956</v>
      </c>
    </row>
    <row r="2398" spans="1:15" ht="22.05" hidden="1" customHeight="1" x14ac:dyDescent="0.2">
      <c r="A2398" s="216">
        <v>45763</v>
      </c>
      <c r="B2398" s="20" t="s">
        <v>185</v>
      </c>
      <c r="C2398" s="41">
        <v>54986</v>
      </c>
      <c r="D2398" s="22"/>
      <c r="E2398" s="55" t="s">
        <v>393</v>
      </c>
      <c r="F2398" s="20" t="s">
        <v>79</v>
      </c>
      <c r="G2398" s="41"/>
      <c r="H2398" s="21" t="s">
        <v>22</v>
      </c>
      <c r="I2398" s="41" t="s">
        <v>103</v>
      </c>
      <c r="J2398" s="21" t="s">
        <v>219</v>
      </c>
      <c r="K2398" s="203" t="s">
        <v>933</v>
      </c>
      <c r="L2398" s="55"/>
      <c r="M2398" s="219">
        <v>0</v>
      </c>
      <c r="N2398" s="219">
        <v>610</v>
      </c>
      <c r="O2398" s="217">
        <f t="shared" si="37"/>
        <v>799203.52999999956</v>
      </c>
    </row>
    <row r="2399" spans="1:15" ht="22.05" hidden="1" customHeight="1" x14ac:dyDescent="0.2">
      <c r="A2399" s="216">
        <v>45763</v>
      </c>
      <c r="B2399" s="20" t="s">
        <v>185</v>
      </c>
      <c r="C2399" s="41">
        <v>54987</v>
      </c>
      <c r="D2399" s="22"/>
      <c r="E2399" s="55" t="s">
        <v>2977</v>
      </c>
      <c r="F2399" s="20" t="s">
        <v>79</v>
      </c>
      <c r="G2399" s="41"/>
      <c r="H2399" s="21" t="s">
        <v>21</v>
      </c>
      <c r="I2399" s="41" t="s">
        <v>81</v>
      </c>
      <c r="J2399" s="21" t="s">
        <v>167</v>
      </c>
      <c r="K2399" s="203"/>
      <c r="L2399" s="55"/>
      <c r="M2399" s="219">
        <v>31081.09</v>
      </c>
      <c r="N2399" s="219">
        <v>0</v>
      </c>
      <c r="O2399" s="217">
        <f t="shared" si="37"/>
        <v>830284.61999999953</v>
      </c>
    </row>
    <row r="2400" spans="1:15" ht="22.05" hidden="1" customHeight="1" x14ac:dyDescent="0.2">
      <c r="A2400" s="216">
        <v>45763</v>
      </c>
      <c r="B2400" s="20" t="s">
        <v>185</v>
      </c>
      <c r="C2400" s="41">
        <v>54988</v>
      </c>
      <c r="D2400" s="22"/>
      <c r="E2400" s="55" t="s">
        <v>2978</v>
      </c>
      <c r="F2400" s="20" t="s">
        <v>79</v>
      </c>
      <c r="G2400" s="41"/>
      <c r="H2400" s="21" t="s">
        <v>21</v>
      </c>
      <c r="I2400" s="41" t="s">
        <v>81</v>
      </c>
      <c r="J2400" s="21" t="s">
        <v>183</v>
      </c>
      <c r="K2400" s="203"/>
      <c r="L2400" s="55"/>
      <c r="M2400" s="219">
        <v>130000</v>
      </c>
      <c r="N2400" s="219">
        <v>0</v>
      </c>
      <c r="O2400" s="217">
        <f t="shared" si="37"/>
        <v>960284.61999999953</v>
      </c>
    </row>
    <row r="2401" spans="1:15" ht="22.05" hidden="1" customHeight="1" x14ac:dyDescent="0.2">
      <c r="A2401" s="216">
        <v>45763</v>
      </c>
      <c r="B2401" s="20" t="s">
        <v>185</v>
      </c>
      <c r="C2401" s="41">
        <v>54989</v>
      </c>
      <c r="D2401" s="22"/>
      <c r="E2401" s="55" t="s">
        <v>2979</v>
      </c>
      <c r="F2401" s="20" t="s">
        <v>79</v>
      </c>
      <c r="G2401" s="41"/>
      <c r="H2401" s="21" t="s">
        <v>22</v>
      </c>
      <c r="I2401" s="21" t="s">
        <v>103</v>
      </c>
      <c r="J2401" s="21" t="s">
        <v>102</v>
      </c>
      <c r="K2401" s="203" t="s">
        <v>235</v>
      </c>
      <c r="L2401" s="55"/>
      <c r="M2401" s="219">
        <v>0</v>
      </c>
      <c r="N2401" s="219">
        <v>235</v>
      </c>
      <c r="O2401" s="217">
        <f t="shared" si="37"/>
        <v>960049.61999999953</v>
      </c>
    </row>
    <row r="2402" spans="1:15" ht="22.05" hidden="1" customHeight="1" x14ac:dyDescent="0.2">
      <c r="A2402" s="216">
        <v>45763</v>
      </c>
      <c r="B2402" s="20" t="s">
        <v>185</v>
      </c>
      <c r="C2402" s="41">
        <v>54990</v>
      </c>
      <c r="D2402" s="22"/>
      <c r="E2402" s="55" t="s">
        <v>2980</v>
      </c>
      <c r="F2402" s="20" t="s">
        <v>79</v>
      </c>
      <c r="G2402" s="41"/>
      <c r="H2402" s="21" t="s">
        <v>22</v>
      </c>
      <c r="I2402" s="41" t="s">
        <v>56</v>
      </c>
      <c r="J2402" s="21" t="s">
        <v>116</v>
      </c>
      <c r="K2402" s="203" t="s">
        <v>2247</v>
      </c>
      <c r="L2402" s="55"/>
      <c r="M2402" s="219">
        <v>0</v>
      </c>
      <c r="N2402" s="219">
        <v>350</v>
      </c>
      <c r="O2402" s="217">
        <f t="shared" si="37"/>
        <v>959699.61999999953</v>
      </c>
    </row>
    <row r="2403" spans="1:15" ht="22.05" hidden="1" customHeight="1" x14ac:dyDescent="0.2">
      <c r="A2403" s="216">
        <v>45763</v>
      </c>
      <c r="B2403" s="20" t="s">
        <v>185</v>
      </c>
      <c r="C2403" s="41">
        <v>54991</v>
      </c>
      <c r="D2403" s="22"/>
      <c r="E2403" s="55" t="s">
        <v>128</v>
      </c>
      <c r="F2403" s="20" t="s">
        <v>79</v>
      </c>
      <c r="G2403" s="41"/>
      <c r="H2403" s="21" t="s">
        <v>22</v>
      </c>
      <c r="I2403" s="41" t="s">
        <v>56</v>
      </c>
      <c r="J2403" s="21" t="s">
        <v>116</v>
      </c>
      <c r="K2403" s="203" t="s">
        <v>129</v>
      </c>
      <c r="L2403" s="55"/>
      <c r="M2403" s="219">
        <v>0</v>
      </c>
      <c r="N2403" s="219">
        <v>60</v>
      </c>
      <c r="O2403" s="217">
        <f t="shared" si="37"/>
        <v>959639.61999999953</v>
      </c>
    </row>
    <row r="2404" spans="1:15" ht="22.05" hidden="1" customHeight="1" x14ac:dyDescent="0.2">
      <c r="A2404" s="216">
        <v>45763</v>
      </c>
      <c r="B2404" s="20" t="s">
        <v>185</v>
      </c>
      <c r="C2404" s="41">
        <v>54992</v>
      </c>
      <c r="D2404" s="22"/>
      <c r="E2404" s="55" t="s">
        <v>350</v>
      </c>
      <c r="F2404" s="20" t="s">
        <v>79</v>
      </c>
      <c r="G2404" s="41"/>
      <c r="H2404" s="21" t="s">
        <v>22</v>
      </c>
      <c r="I2404" s="41" t="s">
        <v>53</v>
      </c>
      <c r="J2404" s="21" t="s">
        <v>113</v>
      </c>
      <c r="K2404" s="203" t="s">
        <v>1543</v>
      </c>
      <c r="L2404" s="55"/>
      <c r="M2404" s="219">
        <v>0</v>
      </c>
      <c r="N2404" s="219">
        <v>4800</v>
      </c>
      <c r="O2404" s="217">
        <f t="shared" si="37"/>
        <v>954839.61999999953</v>
      </c>
    </row>
    <row r="2405" spans="1:15" ht="22.05" hidden="1" customHeight="1" x14ac:dyDescent="0.2">
      <c r="A2405" s="216">
        <v>45763</v>
      </c>
      <c r="B2405" s="20" t="s">
        <v>185</v>
      </c>
      <c r="C2405" s="41">
        <v>54993</v>
      </c>
      <c r="D2405" s="22"/>
      <c r="E2405" s="55" t="s">
        <v>154</v>
      </c>
      <c r="F2405" s="20" t="s">
        <v>79</v>
      </c>
      <c r="G2405" s="41"/>
      <c r="H2405" s="21" t="s">
        <v>22</v>
      </c>
      <c r="I2405" s="41" t="s">
        <v>103</v>
      </c>
      <c r="J2405" s="21" t="s">
        <v>219</v>
      </c>
      <c r="K2405" s="203" t="s">
        <v>1241</v>
      </c>
      <c r="L2405" s="55"/>
      <c r="M2405" s="219">
        <v>0</v>
      </c>
      <c r="N2405" s="219">
        <v>350</v>
      </c>
      <c r="O2405" s="217">
        <f t="shared" si="37"/>
        <v>954489.61999999953</v>
      </c>
    </row>
    <row r="2406" spans="1:15" ht="22.05" hidden="1" customHeight="1" x14ac:dyDescent="0.2">
      <c r="A2406" s="216">
        <v>45763</v>
      </c>
      <c r="B2406" s="20" t="s">
        <v>185</v>
      </c>
      <c r="C2406" s="41">
        <v>54994</v>
      </c>
      <c r="D2406" s="22"/>
      <c r="E2406" s="55" t="s">
        <v>2981</v>
      </c>
      <c r="F2406" s="20" t="s">
        <v>79</v>
      </c>
      <c r="G2406" s="41"/>
      <c r="H2406" s="21" t="s">
        <v>22</v>
      </c>
      <c r="I2406" s="41" t="s">
        <v>103</v>
      </c>
      <c r="J2406" s="21" t="s">
        <v>60</v>
      </c>
      <c r="K2406" s="203" t="s">
        <v>133</v>
      </c>
      <c r="L2406" s="55"/>
      <c r="M2406" s="219">
        <v>0</v>
      </c>
      <c r="N2406" s="219">
        <v>880</v>
      </c>
      <c r="O2406" s="217">
        <f t="shared" si="37"/>
        <v>953609.61999999953</v>
      </c>
    </row>
    <row r="2407" spans="1:15" ht="22.05" hidden="1" customHeight="1" x14ac:dyDescent="0.2">
      <c r="A2407" s="216">
        <v>45764</v>
      </c>
      <c r="B2407" s="20" t="s">
        <v>185</v>
      </c>
      <c r="C2407" s="41">
        <v>54996</v>
      </c>
      <c r="D2407" s="22"/>
      <c r="E2407" s="55" t="s">
        <v>1417</v>
      </c>
      <c r="F2407" s="20" t="s">
        <v>79</v>
      </c>
      <c r="G2407" s="41"/>
      <c r="H2407" s="21" t="s">
        <v>22</v>
      </c>
      <c r="I2407" s="41" t="s">
        <v>54</v>
      </c>
      <c r="J2407" s="21" t="s">
        <v>32</v>
      </c>
      <c r="K2407" s="203" t="s">
        <v>390</v>
      </c>
      <c r="L2407" s="55"/>
      <c r="M2407" s="219">
        <v>0</v>
      </c>
      <c r="N2407" s="219">
        <v>3500</v>
      </c>
      <c r="O2407" s="217">
        <f t="shared" ref="O2407:O2462" si="38">O2406+M2407-N2407</f>
        <v>950109.61999999953</v>
      </c>
    </row>
    <row r="2408" spans="1:15" ht="22.05" hidden="1" customHeight="1" x14ac:dyDescent="0.2">
      <c r="A2408" s="216">
        <v>45764</v>
      </c>
      <c r="B2408" s="20" t="s">
        <v>185</v>
      </c>
      <c r="C2408" s="41">
        <v>54997</v>
      </c>
      <c r="D2408" s="22"/>
      <c r="E2408" s="55" t="s">
        <v>2770</v>
      </c>
      <c r="F2408" s="20" t="s">
        <v>79</v>
      </c>
      <c r="G2408" s="41"/>
      <c r="H2408" s="21" t="s">
        <v>22</v>
      </c>
      <c r="I2408" s="41" t="s">
        <v>54</v>
      </c>
      <c r="J2408" s="21" t="s">
        <v>64</v>
      </c>
      <c r="K2408" s="203" t="s">
        <v>141</v>
      </c>
      <c r="L2408" s="55"/>
      <c r="M2408" s="219">
        <v>0</v>
      </c>
      <c r="N2408" s="219">
        <v>2000</v>
      </c>
      <c r="O2408" s="217">
        <f t="shared" si="38"/>
        <v>948109.61999999953</v>
      </c>
    </row>
    <row r="2409" spans="1:15" ht="22.05" hidden="1" customHeight="1" x14ac:dyDescent="0.2">
      <c r="A2409" s="216">
        <v>45764</v>
      </c>
      <c r="B2409" s="20" t="s">
        <v>185</v>
      </c>
      <c r="C2409" s="41">
        <v>54998</v>
      </c>
      <c r="D2409" s="22"/>
      <c r="E2409" s="55" t="s">
        <v>2982</v>
      </c>
      <c r="F2409" s="20" t="s">
        <v>79</v>
      </c>
      <c r="G2409" s="41"/>
      <c r="H2409" s="21" t="s">
        <v>22</v>
      </c>
      <c r="I2409" s="21" t="s">
        <v>103</v>
      </c>
      <c r="J2409" s="21" t="s">
        <v>92</v>
      </c>
      <c r="K2409" s="203" t="s">
        <v>2914</v>
      </c>
      <c r="L2409" s="55"/>
      <c r="M2409" s="219">
        <v>0</v>
      </c>
      <c r="N2409" s="219">
        <v>5000</v>
      </c>
      <c r="O2409" s="217">
        <f t="shared" si="38"/>
        <v>943109.61999999953</v>
      </c>
    </row>
    <row r="2410" spans="1:15" ht="22.05" hidden="1" customHeight="1" x14ac:dyDescent="0.2">
      <c r="A2410" s="216">
        <v>45764</v>
      </c>
      <c r="B2410" s="20" t="s">
        <v>185</v>
      </c>
      <c r="C2410" s="41">
        <v>54999</v>
      </c>
      <c r="D2410" s="22"/>
      <c r="E2410" s="49" t="s">
        <v>2870</v>
      </c>
      <c r="F2410" s="20" t="s">
        <v>79</v>
      </c>
      <c r="G2410" s="41"/>
      <c r="H2410" s="21" t="s">
        <v>22</v>
      </c>
      <c r="I2410" s="21" t="s">
        <v>103</v>
      </c>
      <c r="J2410" s="21" t="s">
        <v>95</v>
      </c>
      <c r="K2410" s="203" t="s">
        <v>210</v>
      </c>
      <c r="L2410" s="55"/>
      <c r="M2410" s="219">
        <v>0</v>
      </c>
      <c r="N2410" s="219">
        <v>2250</v>
      </c>
      <c r="O2410" s="217">
        <f t="shared" si="38"/>
        <v>940859.61999999953</v>
      </c>
    </row>
    <row r="2411" spans="1:15" ht="22.05" hidden="1" customHeight="1" x14ac:dyDescent="0.2">
      <c r="A2411" s="216">
        <v>45764</v>
      </c>
      <c r="B2411" s="20" t="s">
        <v>185</v>
      </c>
      <c r="C2411" s="41">
        <v>55000</v>
      </c>
      <c r="D2411" s="22"/>
      <c r="E2411" s="55" t="s">
        <v>2983</v>
      </c>
      <c r="F2411" s="20" t="s">
        <v>79</v>
      </c>
      <c r="G2411" s="41"/>
      <c r="H2411" s="21" t="s">
        <v>22</v>
      </c>
      <c r="I2411" s="41" t="s">
        <v>54</v>
      </c>
      <c r="J2411" s="21" t="s">
        <v>63</v>
      </c>
      <c r="K2411" s="203" t="s">
        <v>141</v>
      </c>
      <c r="L2411" s="55"/>
      <c r="M2411" s="219">
        <v>0</v>
      </c>
      <c r="N2411" s="219">
        <v>2941</v>
      </c>
      <c r="O2411" s="217">
        <f t="shared" si="38"/>
        <v>937918.61999999953</v>
      </c>
    </row>
    <row r="2412" spans="1:15" ht="22.05" hidden="1" customHeight="1" x14ac:dyDescent="0.2">
      <c r="A2412" s="216">
        <v>45764</v>
      </c>
      <c r="B2412" s="20" t="s">
        <v>185</v>
      </c>
      <c r="C2412" s="41">
        <v>55001</v>
      </c>
      <c r="D2412" s="22"/>
      <c r="E2412" s="55" t="s">
        <v>537</v>
      </c>
      <c r="F2412" s="20" t="s">
        <v>79</v>
      </c>
      <c r="G2412" s="41"/>
      <c r="H2412" s="21" t="s">
        <v>22</v>
      </c>
      <c r="I2412" s="41" t="s">
        <v>103</v>
      </c>
      <c r="J2412" s="21" t="s">
        <v>214</v>
      </c>
      <c r="K2412" s="203" t="s">
        <v>235</v>
      </c>
      <c r="L2412" s="55"/>
      <c r="M2412" s="219">
        <v>0</v>
      </c>
      <c r="N2412" s="219">
        <v>200</v>
      </c>
      <c r="O2412" s="217">
        <f t="shared" si="38"/>
        <v>937718.61999999953</v>
      </c>
    </row>
    <row r="2413" spans="1:15" ht="22.05" hidden="1" customHeight="1" x14ac:dyDescent="0.2">
      <c r="A2413" s="216">
        <v>45764</v>
      </c>
      <c r="B2413" s="20" t="s">
        <v>185</v>
      </c>
      <c r="C2413" s="41">
        <v>55002</v>
      </c>
      <c r="D2413" s="22"/>
      <c r="E2413" s="55" t="s">
        <v>2984</v>
      </c>
      <c r="F2413" s="20" t="s">
        <v>79</v>
      </c>
      <c r="G2413" s="41"/>
      <c r="H2413" s="21" t="s">
        <v>21</v>
      </c>
      <c r="I2413" s="41" t="s">
        <v>28</v>
      </c>
      <c r="J2413" s="21" t="s">
        <v>31</v>
      </c>
      <c r="K2413" s="203"/>
      <c r="L2413" s="55"/>
      <c r="M2413" s="219">
        <v>34750</v>
      </c>
      <c r="N2413" s="219">
        <v>0</v>
      </c>
      <c r="O2413" s="217">
        <f t="shared" si="38"/>
        <v>972468.61999999953</v>
      </c>
    </row>
    <row r="2414" spans="1:15" ht="22.05" hidden="1" customHeight="1" x14ac:dyDescent="0.2">
      <c r="A2414" s="216">
        <v>45764</v>
      </c>
      <c r="B2414" s="20" t="s">
        <v>185</v>
      </c>
      <c r="C2414" s="41">
        <v>55003</v>
      </c>
      <c r="D2414" s="22"/>
      <c r="E2414" s="55" t="s">
        <v>2985</v>
      </c>
      <c r="F2414" s="20" t="s">
        <v>79</v>
      </c>
      <c r="G2414" s="41"/>
      <c r="H2414" s="21" t="s">
        <v>22</v>
      </c>
      <c r="I2414" s="41" t="s">
        <v>103</v>
      </c>
      <c r="J2414" s="21" t="s">
        <v>92</v>
      </c>
      <c r="K2414" s="203" t="s">
        <v>1499</v>
      </c>
      <c r="L2414" s="55"/>
      <c r="M2414" s="219">
        <v>0</v>
      </c>
      <c r="N2414" s="219">
        <v>1340</v>
      </c>
      <c r="O2414" s="217">
        <f t="shared" si="38"/>
        <v>971128.61999999953</v>
      </c>
    </row>
    <row r="2415" spans="1:15" ht="22.05" hidden="1" customHeight="1" x14ac:dyDescent="0.2">
      <c r="A2415" s="216">
        <v>45764</v>
      </c>
      <c r="B2415" s="20" t="s">
        <v>185</v>
      </c>
      <c r="C2415" s="41">
        <v>55004</v>
      </c>
      <c r="D2415" s="22"/>
      <c r="E2415" s="55" t="s">
        <v>2986</v>
      </c>
      <c r="F2415" s="20" t="s">
        <v>79</v>
      </c>
      <c r="G2415" s="41"/>
      <c r="H2415" s="21" t="s">
        <v>22</v>
      </c>
      <c r="I2415" s="41" t="s">
        <v>55</v>
      </c>
      <c r="J2415" s="21" t="s">
        <v>261</v>
      </c>
      <c r="K2415" s="304" t="s">
        <v>2991</v>
      </c>
      <c r="L2415" s="55"/>
      <c r="M2415" s="219">
        <v>0</v>
      </c>
      <c r="N2415" s="219">
        <v>4000</v>
      </c>
      <c r="O2415" s="217">
        <f t="shared" si="38"/>
        <v>967128.61999999953</v>
      </c>
    </row>
    <row r="2416" spans="1:15" ht="22.05" hidden="1" customHeight="1" x14ac:dyDescent="0.2">
      <c r="A2416" s="216">
        <v>45764</v>
      </c>
      <c r="B2416" s="20" t="s">
        <v>185</v>
      </c>
      <c r="C2416" s="41">
        <v>55005</v>
      </c>
      <c r="D2416" s="22"/>
      <c r="E2416" s="55" t="s">
        <v>2987</v>
      </c>
      <c r="F2416" s="20" t="s">
        <v>79</v>
      </c>
      <c r="G2416" s="41"/>
      <c r="H2416" s="21" t="s">
        <v>22</v>
      </c>
      <c r="I2416" s="21" t="s">
        <v>55</v>
      </c>
      <c r="J2416" s="21" t="s">
        <v>73</v>
      </c>
      <c r="K2416" s="203" t="s">
        <v>140</v>
      </c>
      <c r="L2416" s="55"/>
      <c r="M2416" s="219">
        <v>0</v>
      </c>
      <c r="N2416" s="219">
        <v>1500</v>
      </c>
      <c r="O2416" s="217">
        <f t="shared" si="38"/>
        <v>965628.61999999953</v>
      </c>
    </row>
    <row r="2417" spans="1:15" ht="22.05" hidden="1" customHeight="1" x14ac:dyDescent="0.2">
      <c r="A2417" s="216">
        <v>45764</v>
      </c>
      <c r="B2417" s="20" t="s">
        <v>185</v>
      </c>
      <c r="C2417" s="41">
        <v>55006</v>
      </c>
      <c r="D2417" s="22"/>
      <c r="E2417" s="55" t="s">
        <v>2988</v>
      </c>
      <c r="F2417" s="20" t="s">
        <v>79</v>
      </c>
      <c r="G2417" s="41"/>
      <c r="H2417" s="21" t="s">
        <v>22</v>
      </c>
      <c r="I2417" s="41" t="s">
        <v>55</v>
      </c>
      <c r="J2417" s="21" t="s">
        <v>73</v>
      </c>
      <c r="K2417" s="203" t="s">
        <v>2992</v>
      </c>
      <c r="L2417" s="55"/>
      <c r="M2417" s="219">
        <v>0</v>
      </c>
      <c r="N2417" s="219">
        <v>9050</v>
      </c>
      <c r="O2417" s="217">
        <f t="shared" si="38"/>
        <v>956578.61999999953</v>
      </c>
    </row>
    <row r="2418" spans="1:15" ht="22.05" hidden="1" customHeight="1" x14ac:dyDescent="0.2">
      <c r="A2418" s="216">
        <v>45764</v>
      </c>
      <c r="B2418" s="20" t="s">
        <v>185</v>
      </c>
      <c r="C2418" s="41">
        <v>55007</v>
      </c>
      <c r="D2418" s="22"/>
      <c r="E2418" s="55" t="s">
        <v>2989</v>
      </c>
      <c r="F2418" s="20" t="s">
        <v>79</v>
      </c>
      <c r="G2418" s="41"/>
      <c r="H2418" s="21" t="s">
        <v>22</v>
      </c>
      <c r="I2418" s="41" t="s">
        <v>55</v>
      </c>
      <c r="J2418" s="21" t="s">
        <v>73</v>
      </c>
      <c r="K2418" s="203" t="s">
        <v>358</v>
      </c>
      <c r="L2418" s="55"/>
      <c r="M2418" s="219">
        <v>0</v>
      </c>
      <c r="N2418" s="219">
        <v>100</v>
      </c>
      <c r="O2418" s="217">
        <f t="shared" si="38"/>
        <v>956478.61999999953</v>
      </c>
    </row>
    <row r="2419" spans="1:15" ht="22.05" hidden="1" customHeight="1" x14ac:dyDescent="0.2">
      <c r="A2419" s="216">
        <v>45764</v>
      </c>
      <c r="B2419" s="20" t="s">
        <v>185</v>
      </c>
      <c r="C2419" s="41">
        <v>55008</v>
      </c>
      <c r="D2419" s="22"/>
      <c r="E2419" s="55" t="s">
        <v>2990</v>
      </c>
      <c r="F2419" s="20" t="s">
        <v>79</v>
      </c>
      <c r="G2419" s="41"/>
      <c r="H2419" s="21" t="s">
        <v>22</v>
      </c>
      <c r="I2419" s="21" t="s">
        <v>103</v>
      </c>
      <c r="J2419" s="21" t="s">
        <v>216</v>
      </c>
      <c r="K2419" s="203" t="s">
        <v>2817</v>
      </c>
      <c r="L2419" s="55"/>
      <c r="M2419" s="219">
        <v>0</v>
      </c>
      <c r="N2419" s="219">
        <v>2000</v>
      </c>
      <c r="O2419" s="217">
        <f t="shared" si="38"/>
        <v>954478.61999999953</v>
      </c>
    </row>
    <row r="2420" spans="1:15" ht="22.05" hidden="1" customHeight="1" x14ac:dyDescent="0.2">
      <c r="A2420" s="216">
        <v>45764</v>
      </c>
      <c r="B2420" s="20" t="s">
        <v>185</v>
      </c>
      <c r="C2420" s="41">
        <v>55009</v>
      </c>
      <c r="D2420" s="22"/>
      <c r="E2420" s="55" t="s">
        <v>143</v>
      </c>
      <c r="F2420" s="20" t="s">
        <v>79</v>
      </c>
      <c r="G2420" s="41"/>
      <c r="H2420" s="21" t="s">
        <v>22</v>
      </c>
      <c r="I2420" s="41" t="s">
        <v>53</v>
      </c>
      <c r="J2420" s="21" t="s">
        <v>112</v>
      </c>
      <c r="K2420" s="203" t="s">
        <v>416</v>
      </c>
      <c r="L2420" s="55"/>
      <c r="M2420" s="219">
        <v>0</v>
      </c>
      <c r="N2420" s="219">
        <v>16324</v>
      </c>
      <c r="O2420" s="217">
        <f t="shared" si="38"/>
        <v>938154.61999999953</v>
      </c>
    </row>
    <row r="2421" spans="1:15" ht="22.05" hidden="1" customHeight="1" x14ac:dyDescent="0.2">
      <c r="A2421" s="216">
        <v>45764</v>
      </c>
      <c r="B2421" s="20" t="s">
        <v>185</v>
      </c>
      <c r="C2421" s="41">
        <v>55010</v>
      </c>
      <c r="D2421" s="22"/>
      <c r="E2421" s="55" t="s">
        <v>339</v>
      </c>
      <c r="F2421" s="20" t="s">
        <v>79</v>
      </c>
      <c r="G2421" s="41"/>
      <c r="H2421" s="21" t="s">
        <v>22</v>
      </c>
      <c r="I2421" s="41" t="s">
        <v>54</v>
      </c>
      <c r="J2421" s="21" t="s">
        <v>64</v>
      </c>
      <c r="K2421" s="203" t="s">
        <v>241</v>
      </c>
      <c r="L2421" s="55"/>
      <c r="M2421" s="219">
        <v>0</v>
      </c>
      <c r="N2421" s="219">
        <v>750</v>
      </c>
      <c r="O2421" s="217">
        <f t="shared" si="38"/>
        <v>937404.61999999953</v>
      </c>
    </row>
    <row r="2422" spans="1:15" ht="22.05" hidden="1" customHeight="1" x14ac:dyDescent="0.2">
      <c r="A2422" s="216">
        <v>45765</v>
      </c>
      <c r="B2422" s="20" t="s">
        <v>185</v>
      </c>
      <c r="C2422" s="41">
        <v>55012</v>
      </c>
      <c r="D2422" s="22"/>
      <c r="E2422" s="55" t="s">
        <v>2993</v>
      </c>
      <c r="F2422" s="20" t="s">
        <v>79</v>
      </c>
      <c r="G2422" s="41"/>
      <c r="H2422" s="21" t="s">
        <v>22</v>
      </c>
      <c r="I2422" s="41" t="s">
        <v>53</v>
      </c>
      <c r="J2422" s="21" t="s">
        <v>112</v>
      </c>
      <c r="K2422" s="203" t="s">
        <v>122</v>
      </c>
      <c r="L2422" s="55"/>
      <c r="M2422" s="219">
        <v>0</v>
      </c>
      <c r="N2422" s="219">
        <v>666</v>
      </c>
      <c r="O2422" s="217">
        <f t="shared" si="38"/>
        <v>936738.61999999953</v>
      </c>
    </row>
    <row r="2423" spans="1:15" ht="22.05" hidden="1" customHeight="1" x14ac:dyDescent="0.2">
      <c r="A2423" s="216">
        <v>45766</v>
      </c>
      <c r="B2423" s="20" t="s">
        <v>185</v>
      </c>
      <c r="C2423" s="41">
        <v>55014</v>
      </c>
      <c r="D2423" s="22"/>
      <c r="E2423" s="55" t="s">
        <v>2994</v>
      </c>
      <c r="F2423" s="20" t="s">
        <v>79</v>
      </c>
      <c r="G2423" s="41"/>
      <c r="H2423" s="21" t="s">
        <v>22</v>
      </c>
      <c r="I2423" s="21" t="s">
        <v>53</v>
      </c>
      <c r="J2423" s="21" t="s">
        <v>112</v>
      </c>
      <c r="K2423" s="203" t="s">
        <v>3009</v>
      </c>
      <c r="L2423" s="55"/>
      <c r="M2423" s="219">
        <v>0</v>
      </c>
      <c r="N2423" s="219">
        <v>43200</v>
      </c>
      <c r="O2423" s="217">
        <f t="shared" si="38"/>
        <v>893538.61999999953</v>
      </c>
    </row>
    <row r="2424" spans="1:15" ht="22.05" hidden="1" customHeight="1" x14ac:dyDescent="0.2">
      <c r="A2424" s="216">
        <v>45766</v>
      </c>
      <c r="B2424" s="20" t="s">
        <v>185</v>
      </c>
      <c r="C2424" s="41">
        <v>55015</v>
      </c>
      <c r="D2424" s="22"/>
      <c r="E2424" s="55" t="s">
        <v>150</v>
      </c>
      <c r="F2424" s="20" t="s">
        <v>79</v>
      </c>
      <c r="G2424" s="41"/>
      <c r="H2424" s="21" t="s">
        <v>22</v>
      </c>
      <c r="I2424" s="41" t="s">
        <v>81</v>
      </c>
      <c r="J2424" s="21" t="s">
        <v>200</v>
      </c>
      <c r="K2424" s="203" t="s">
        <v>413</v>
      </c>
      <c r="L2424" s="55"/>
      <c r="M2424" s="219">
        <v>0</v>
      </c>
      <c r="N2424" s="219">
        <v>317000</v>
      </c>
      <c r="O2424" s="217">
        <f t="shared" si="38"/>
        <v>576538.61999999953</v>
      </c>
    </row>
    <row r="2425" spans="1:15" ht="22.05" hidden="1" customHeight="1" x14ac:dyDescent="0.2">
      <c r="A2425" s="216">
        <v>45766</v>
      </c>
      <c r="B2425" s="20" t="s">
        <v>185</v>
      </c>
      <c r="C2425" s="41">
        <v>55016</v>
      </c>
      <c r="D2425" s="22"/>
      <c r="E2425" s="55" t="s">
        <v>394</v>
      </c>
      <c r="F2425" s="20" t="s">
        <v>79</v>
      </c>
      <c r="G2425" s="41"/>
      <c r="H2425" s="21" t="s">
        <v>22</v>
      </c>
      <c r="I2425" s="41" t="s">
        <v>103</v>
      </c>
      <c r="J2425" s="21" t="s">
        <v>60</v>
      </c>
      <c r="K2425" s="203" t="s">
        <v>133</v>
      </c>
      <c r="L2425" s="55"/>
      <c r="M2425" s="219">
        <v>0</v>
      </c>
      <c r="N2425" s="219">
        <v>920</v>
      </c>
      <c r="O2425" s="217">
        <f t="shared" si="38"/>
        <v>575618.61999999953</v>
      </c>
    </row>
    <row r="2426" spans="1:15" ht="22.05" hidden="1" customHeight="1" x14ac:dyDescent="0.2">
      <c r="A2426" s="216">
        <v>45766</v>
      </c>
      <c r="B2426" s="20" t="s">
        <v>185</v>
      </c>
      <c r="C2426" s="41">
        <v>55017</v>
      </c>
      <c r="D2426" s="22"/>
      <c r="E2426" s="55" t="s">
        <v>2995</v>
      </c>
      <c r="F2426" s="20" t="s">
        <v>79</v>
      </c>
      <c r="G2426" s="41"/>
      <c r="H2426" s="21" t="s">
        <v>22</v>
      </c>
      <c r="I2426" s="41" t="s">
        <v>103</v>
      </c>
      <c r="J2426" s="21" t="s">
        <v>92</v>
      </c>
      <c r="K2426" s="203" t="s">
        <v>3010</v>
      </c>
      <c r="L2426" s="55"/>
      <c r="M2426" s="219">
        <v>0</v>
      </c>
      <c r="N2426" s="219">
        <v>400</v>
      </c>
      <c r="O2426" s="217">
        <f t="shared" si="38"/>
        <v>575218.61999999953</v>
      </c>
    </row>
    <row r="2427" spans="1:15" ht="22.05" hidden="1" customHeight="1" x14ac:dyDescent="0.2">
      <c r="A2427" s="216">
        <v>45766</v>
      </c>
      <c r="B2427" s="20" t="s">
        <v>185</v>
      </c>
      <c r="C2427" s="41">
        <v>55018</v>
      </c>
      <c r="D2427" s="22"/>
      <c r="E2427" s="55" t="s">
        <v>2996</v>
      </c>
      <c r="F2427" s="20" t="s">
        <v>79</v>
      </c>
      <c r="G2427" s="41"/>
      <c r="H2427" s="21" t="s">
        <v>22</v>
      </c>
      <c r="I2427" s="21" t="s">
        <v>103</v>
      </c>
      <c r="J2427" s="21" t="s">
        <v>92</v>
      </c>
      <c r="K2427" s="203" t="s">
        <v>467</v>
      </c>
      <c r="L2427" s="55"/>
      <c r="M2427" s="219">
        <v>0</v>
      </c>
      <c r="N2427" s="219">
        <v>1100</v>
      </c>
      <c r="O2427" s="217">
        <f t="shared" si="38"/>
        <v>574118.61999999953</v>
      </c>
    </row>
    <row r="2428" spans="1:15" ht="22.05" hidden="1" customHeight="1" x14ac:dyDescent="0.2">
      <c r="A2428" s="216">
        <v>45766</v>
      </c>
      <c r="B2428" s="20" t="s">
        <v>185</v>
      </c>
      <c r="C2428" s="41">
        <v>55019</v>
      </c>
      <c r="D2428" s="22"/>
      <c r="E2428" s="55" t="s">
        <v>519</v>
      </c>
      <c r="F2428" s="20" t="s">
        <v>79</v>
      </c>
      <c r="G2428" s="41"/>
      <c r="H2428" s="21" t="s">
        <v>22</v>
      </c>
      <c r="I2428" s="41" t="s">
        <v>56</v>
      </c>
      <c r="J2428" s="21" t="s">
        <v>88</v>
      </c>
      <c r="K2428" s="203" t="s">
        <v>265</v>
      </c>
      <c r="L2428" s="55"/>
      <c r="M2428" s="219">
        <v>0</v>
      </c>
      <c r="N2428" s="219">
        <v>1750</v>
      </c>
      <c r="O2428" s="217">
        <f t="shared" si="38"/>
        <v>572368.61999999953</v>
      </c>
    </row>
    <row r="2429" spans="1:15" ht="22.05" hidden="1" customHeight="1" x14ac:dyDescent="0.2">
      <c r="A2429" s="216">
        <v>45766</v>
      </c>
      <c r="B2429" s="20" t="s">
        <v>185</v>
      </c>
      <c r="C2429" s="41">
        <v>55020</v>
      </c>
      <c r="D2429" s="22"/>
      <c r="E2429" s="55" t="s">
        <v>2997</v>
      </c>
      <c r="F2429" s="20" t="s">
        <v>79</v>
      </c>
      <c r="G2429" s="41"/>
      <c r="H2429" s="21" t="s">
        <v>22</v>
      </c>
      <c r="I2429" s="21" t="s">
        <v>103</v>
      </c>
      <c r="J2429" s="21" t="s">
        <v>92</v>
      </c>
      <c r="K2429" s="203" t="s">
        <v>3011</v>
      </c>
      <c r="L2429" s="55"/>
      <c r="M2429" s="219">
        <v>0</v>
      </c>
      <c r="N2429" s="219">
        <v>1600</v>
      </c>
      <c r="O2429" s="217">
        <f t="shared" si="38"/>
        <v>570768.61999999953</v>
      </c>
    </row>
    <row r="2430" spans="1:15" ht="22.05" hidden="1" customHeight="1" x14ac:dyDescent="0.2">
      <c r="A2430" s="216">
        <v>45766</v>
      </c>
      <c r="B2430" s="20" t="s">
        <v>185</v>
      </c>
      <c r="C2430" s="41">
        <v>55021</v>
      </c>
      <c r="D2430" s="22"/>
      <c r="E2430" s="55" t="s">
        <v>2998</v>
      </c>
      <c r="F2430" s="20" t="s">
        <v>79</v>
      </c>
      <c r="G2430" s="41"/>
      <c r="H2430" s="21" t="s">
        <v>22</v>
      </c>
      <c r="I2430" s="21" t="s">
        <v>103</v>
      </c>
      <c r="J2430" s="21" t="s">
        <v>92</v>
      </c>
      <c r="K2430" s="203" t="s">
        <v>1704</v>
      </c>
      <c r="L2430" s="55"/>
      <c r="M2430" s="219">
        <v>0</v>
      </c>
      <c r="N2430" s="219">
        <v>380</v>
      </c>
      <c r="O2430" s="217">
        <f t="shared" si="38"/>
        <v>570388.61999999953</v>
      </c>
    </row>
    <row r="2431" spans="1:15" ht="22.05" hidden="1" customHeight="1" x14ac:dyDescent="0.2">
      <c r="A2431" s="216">
        <v>45766</v>
      </c>
      <c r="B2431" s="20" t="s">
        <v>185</v>
      </c>
      <c r="C2431" s="41">
        <v>55022</v>
      </c>
      <c r="D2431" s="22"/>
      <c r="E2431" s="55" t="s">
        <v>402</v>
      </c>
      <c r="F2431" s="20" t="s">
        <v>79</v>
      </c>
      <c r="G2431" s="41"/>
      <c r="H2431" s="21" t="s">
        <v>22</v>
      </c>
      <c r="I2431" s="41" t="s">
        <v>80</v>
      </c>
      <c r="J2431" s="21" t="s">
        <v>66</v>
      </c>
      <c r="K2431" s="203" t="s">
        <v>3012</v>
      </c>
      <c r="L2431" s="55"/>
      <c r="M2431" s="219">
        <v>0</v>
      </c>
      <c r="N2431" s="219">
        <v>700</v>
      </c>
      <c r="O2431" s="217">
        <f t="shared" si="38"/>
        <v>569688.61999999953</v>
      </c>
    </row>
    <row r="2432" spans="1:15" ht="22.05" hidden="1" customHeight="1" x14ac:dyDescent="0.2">
      <c r="A2432" s="216">
        <v>45766</v>
      </c>
      <c r="B2432" s="20" t="s">
        <v>185</v>
      </c>
      <c r="C2432" s="41">
        <v>55023</v>
      </c>
      <c r="D2432" s="22"/>
      <c r="E2432" s="55" t="s">
        <v>158</v>
      </c>
      <c r="F2432" s="20" t="s">
        <v>79</v>
      </c>
      <c r="G2432" s="41"/>
      <c r="H2432" s="21" t="s">
        <v>22</v>
      </c>
      <c r="I2432" s="41" t="s">
        <v>56</v>
      </c>
      <c r="J2432" s="21" t="s">
        <v>116</v>
      </c>
      <c r="K2432" s="203" t="s">
        <v>3013</v>
      </c>
      <c r="L2432" s="219"/>
      <c r="M2432" s="219">
        <v>0</v>
      </c>
      <c r="N2432" s="219">
        <v>200</v>
      </c>
      <c r="O2432" s="217">
        <f t="shared" si="38"/>
        <v>569488.61999999953</v>
      </c>
    </row>
    <row r="2433" spans="1:15" ht="22.05" hidden="1" customHeight="1" x14ac:dyDescent="0.2">
      <c r="A2433" s="216">
        <v>45766</v>
      </c>
      <c r="B2433" s="20" t="s">
        <v>185</v>
      </c>
      <c r="C2433" s="41">
        <v>55024</v>
      </c>
      <c r="D2433" s="22"/>
      <c r="E2433" s="55" t="s">
        <v>2999</v>
      </c>
      <c r="F2433" s="20" t="s">
        <v>79</v>
      </c>
      <c r="G2433" s="41"/>
      <c r="H2433" s="21" t="s">
        <v>22</v>
      </c>
      <c r="I2433" s="41" t="s">
        <v>54</v>
      </c>
      <c r="J2433" s="21" t="s">
        <v>61</v>
      </c>
      <c r="K2433" s="203" t="s">
        <v>1639</v>
      </c>
      <c r="L2433" s="219"/>
      <c r="M2433" s="219">
        <v>0</v>
      </c>
      <c r="N2433" s="219">
        <v>4000</v>
      </c>
      <c r="O2433" s="217">
        <f t="shared" si="38"/>
        <v>565488.61999999953</v>
      </c>
    </row>
    <row r="2434" spans="1:15" ht="22.05" hidden="1" customHeight="1" x14ac:dyDescent="0.2">
      <c r="A2434" s="216">
        <v>45766</v>
      </c>
      <c r="B2434" s="20" t="s">
        <v>185</v>
      </c>
      <c r="C2434" s="41">
        <v>55025</v>
      </c>
      <c r="D2434" s="22"/>
      <c r="E2434" s="55" t="s">
        <v>3000</v>
      </c>
      <c r="F2434" s="20" t="s">
        <v>79</v>
      </c>
      <c r="G2434" s="41"/>
      <c r="H2434" s="21" t="s">
        <v>22</v>
      </c>
      <c r="I2434" s="41" t="s">
        <v>54</v>
      </c>
      <c r="J2434" s="21" t="s">
        <v>63</v>
      </c>
      <c r="K2434" s="203" t="s">
        <v>1639</v>
      </c>
      <c r="L2434" s="219"/>
      <c r="M2434" s="219">
        <v>0</v>
      </c>
      <c r="N2434" s="219">
        <v>2200</v>
      </c>
      <c r="O2434" s="217">
        <f t="shared" si="38"/>
        <v>563288.61999999953</v>
      </c>
    </row>
    <row r="2435" spans="1:15" ht="22.05" hidden="1" customHeight="1" x14ac:dyDescent="0.2">
      <c r="A2435" s="216">
        <v>45766</v>
      </c>
      <c r="B2435" s="20" t="s">
        <v>185</v>
      </c>
      <c r="C2435" s="41">
        <v>55026</v>
      </c>
      <c r="D2435" s="22"/>
      <c r="E2435" s="55" t="s">
        <v>3001</v>
      </c>
      <c r="F2435" s="20" t="s">
        <v>79</v>
      </c>
      <c r="G2435" s="41"/>
      <c r="H2435" s="21" t="s">
        <v>22</v>
      </c>
      <c r="I2435" s="41" t="s">
        <v>54</v>
      </c>
      <c r="J2435" s="21" t="s">
        <v>41</v>
      </c>
      <c r="K2435" s="203" t="s">
        <v>210</v>
      </c>
      <c r="L2435" s="219"/>
      <c r="M2435" s="219">
        <v>0</v>
      </c>
      <c r="N2435" s="219">
        <v>150</v>
      </c>
      <c r="O2435" s="217">
        <f t="shared" si="38"/>
        <v>563138.61999999953</v>
      </c>
    </row>
    <row r="2436" spans="1:15" ht="22.05" hidden="1" customHeight="1" x14ac:dyDescent="0.2">
      <c r="A2436" s="216">
        <v>45766</v>
      </c>
      <c r="B2436" s="20" t="s">
        <v>185</v>
      </c>
      <c r="C2436" s="41">
        <v>55027</v>
      </c>
      <c r="D2436" s="22"/>
      <c r="E2436" s="55" t="s">
        <v>3002</v>
      </c>
      <c r="F2436" s="20" t="s">
        <v>79</v>
      </c>
      <c r="G2436" s="41"/>
      <c r="H2436" s="21" t="s">
        <v>22</v>
      </c>
      <c r="I2436" s="41" t="s">
        <v>55</v>
      </c>
      <c r="J2436" s="21" t="s">
        <v>73</v>
      </c>
      <c r="K2436" s="203" t="s">
        <v>3014</v>
      </c>
      <c r="L2436" s="219"/>
      <c r="M2436" s="219">
        <v>0</v>
      </c>
      <c r="N2436" s="219">
        <v>9380</v>
      </c>
      <c r="O2436" s="217">
        <f t="shared" si="38"/>
        <v>553758.61999999953</v>
      </c>
    </row>
    <row r="2437" spans="1:15" ht="22.05" hidden="1" customHeight="1" x14ac:dyDescent="0.2">
      <c r="A2437" s="216">
        <v>45766</v>
      </c>
      <c r="B2437" s="20" t="s">
        <v>185</v>
      </c>
      <c r="C2437" s="41">
        <v>55028</v>
      </c>
      <c r="D2437" s="22"/>
      <c r="E2437" s="55" t="s">
        <v>3003</v>
      </c>
      <c r="F2437" s="20" t="s">
        <v>79</v>
      </c>
      <c r="G2437" s="41"/>
      <c r="H2437" s="21" t="s">
        <v>22</v>
      </c>
      <c r="I2437" s="41" t="s">
        <v>55</v>
      </c>
      <c r="J2437" s="21" t="s">
        <v>261</v>
      </c>
      <c r="K2437" s="203" t="s">
        <v>806</v>
      </c>
      <c r="L2437" s="219"/>
      <c r="M2437" s="219">
        <v>0</v>
      </c>
      <c r="N2437" s="219">
        <v>5000</v>
      </c>
      <c r="O2437" s="217">
        <f t="shared" si="38"/>
        <v>548758.61999999953</v>
      </c>
    </row>
    <row r="2438" spans="1:15" ht="22.05" hidden="1" customHeight="1" x14ac:dyDescent="0.2">
      <c r="A2438" s="216">
        <v>45766</v>
      </c>
      <c r="B2438" s="20" t="s">
        <v>185</v>
      </c>
      <c r="C2438" s="41">
        <v>55029</v>
      </c>
      <c r="D2438" s="22"/>
      <c r="E2438" s="55" t="s">
        <v>3004</v>
      </c>
      <c r="F2438" s="20" t="s">
        <v>79</v>
      </c>
      <c r="G2438" s="41"/>
      <c r="H2438" s="21" t="s">
        <v>22</v>
      </c>
      <c r="I2438" s="41" t="s">
        <v>55</v>
      </c>
      <c r="J2438" s="21" t="s">
        <v>73</v>
      </c>
      <c r="K2438" s="203" t="s">
        <v>140</v>
      </c>
      <c r="L2438" s="219"/>
      <c r="M2438" s="219">
        <v>0</v>
      </c>
      <c r="N2438" s="219">
        <v>1500</v>
      </c>
      <c r="O2438" s="217">
        <f t="shared" si="38"/>
        <v>547258.61999999953</v>
      </c>
    </row>
    <row r="2439" spans="1:15" ht="22.05" hidden="1" customHeight="1" x14ac:dyDescent="0.2">
      <c r="A2439" s="216">
        <v>45766</v>
      </c>
      <c r="B2439" s="20" t="s">
        <v>185</v>
      </c>
      <c r="C2439" s="41">
        <v>55030</v>
      </c>
      <c r="D2439" s="22"/>
      <c r="E2439" s="55" t="s">
        <v>383</v>
      </c>
      <c r="F2439" s="20" t="s">
        <v>79</v>
      </c>
      <c r="G2439" s="41"/>
      <c r="H2439" s="21" t="s">
        <v>22</v>
      </c>
      <c r="I2439" s="41" t="s">
        <v>53</v>
      </c>
      <c r="J2439" s="21" t="s">
        <v>112</v>
      </c>
      <c r="K2439" s="203" t="s">
        <v>3015</v>
      </c>
      <c r="L2439" s="201"/>
      <c r="M2439" s="219">
        <v>0</v>
      </c>
      <c r="N2439" s="219">
        <v>13750</v>
      </c>
      <c r="O2439" s="217">
        <f t="shared" si="38"/>
        <v>533508.61999999953</v>
      </c>
    </row>
    <row r="2440" spans="1:15" ht="22.05" hidden="1" customHeight="1" x14ac:dyDescent="0.2">
      <c r="A2440" s="216">
        <v>45766</v>
      </c>
      <c r="B2440" s="20" t="s">
        <v>185</v>
      </c>
      <c r="C2440" s="41">
        <v>55031</v>
      </c>
      <c r="D2440" s="22"/>
      <c r="E2440" s="55" t="s">
        <v>143</v>
      </c>
      <c r="F2440" s="20" t="s">
        <v>79</v>
      </c>
      <c r="G2440" s="41"/>
      <c r="H2440" s="21" t="s">
        <v>22</v>
      </c>
      <c r="I2440" s="21" t="s">
        <v>53</v>
      </c>
      <c r="J2440" s="21" t="s">
        <v>114</v>
      </c>
      <c r="K2440" s="203" t="s">
        <v>149</v>
      </c>
      <c r="L2440" s="55"/>
      <c r="M2440" s="219">
        <v>0</v>
      </c>
      <c r="N2440" s="219">
        <v>21200</v>
      </c>
      <c r="O2440" s="217">
        <f t="shared" si="38"/>
        <v>512308.61999999953</v>
      </c>
    </row>
    <row r="2441" spans="1:15" ht="22.05" hidden="1" customHeight="1" x14ac:dyDescent="0.2">
      <c r="A2441" s="216">
        <v>45766</v>
      </c>
      <c r="B2441" s="20" t="s">
        <v>185</v>
      </c>
      <c r="C2441" s="41">
        <v>55032</v>
      </c>
      <c r="D2441" s="22"/>
      <c r="E2441" s="55" t="s">
        <v>143</v>
      </c>
      <c r="F2441" s="20" t="s">
        <v>79</v>
      </c>
      <c r="G2441" s="41"/>
      <c r="H2441" s="21" t="s">
        <v>22</v>
      </c>
      <c r="I2441" s="21" t="s">
        <v>53</v>
      </c>
      <c r="J2441" s="21" t="s">
        <v>114</v>
      </c>
      <c r="K2441" s="203" t="s">
        <v>273</v>
      </c>
      <c r="L2441" s="55"/>
      <c r="M2441" s="219">
        <v>0</v>
      </c>
      <c r="N2441" s="219">
        <v>5133</v>
      </c>
      <c r="O2441" s="217">
        <f t="shared" si="38"/>
        <v>507175.61999999953</v>
      </c>
    </row>
    <row r="2442" spans="1:15" ht="22.05" hidden="1" customHeight="1" x14ac:dyDescent="0.2">
      <c r="A2442" s="216">
        <v>45766</v>
      </c>
      <c r="B2442" s="20" t="s">
        <v>185</v>
      </c>
      <c r="C2442" s="41">
        <v>55033</v>
      </c>
      <c r="D2442" s="22"/>
      <c r="E2442" s="55" t="s">
        <v>143</v>
      </c>
      <c r="F2442" s="20" t="s">
        <v>79</v>
      </c>
      <c r="G2442" s="41"/>
      <c r="H2442" s="21" t="s">
        <v>22</v>
      </c>
      <c r="I2442" s="21" t="s">
        <v>53</v>
      </c>
      <c r="J2442" s="21" t="s">
        <v>112</v>
      </c>
      <c r="K2442" s="203" t="s">
        <v>419</v>
      </c>
      <c r="L2442" s="55"/>
      <c r="M2442" s="219">
        <v>0</v>
      </c>
      <c r="N2442" s="219">
        <v>6750</v>
      </c>
      <c r="O2442" s="217">
        <f t="shared" si="38"/>
        <v>500425.61999999953</v>
      </c>
    </row>
    <row r="2443" spans="1:15" ht="22.05" hidden="1" customHeight="1" x14ac:dyDescent="0.2">
      <c r="A2443" s="216">
        <v>45766</v>
      </c>
      <c r="B2443" s="20" t="s">
        <v>185</v>
      </c>
      <c r="C2443" s="41">
        <v>55034</v>
      </c>
      <c r="D2443" s="22"/>
      <c r="E2443" s="55" t="s">
        <v>143</v>
      </c>
      <c r="F2443" s="20" t="s">
        <v>79</v>
      </c>
      <c r="G2443" s="41"/>
      <c r="H2443" s="21" t="s">
        <v>22</v>
      </c>
      <c r="I2443" s="41" t="s">
        <v>53</v>
      </c>
      <c r="J2443" s="21" t="s">
        <v>112</v>
      </c>
      <c r="K2443" s="203" t="s">
        <v>147</v>
      </c>
      <c r="L2443" s="55"/>
      <c r="M2443" s="219">
        <v>0</v>
      </c>
      <c r="N2443" s="219">
        <v>3610</v>
      </c>
      <c r="O2443" s="217">
        <f t="shared" si="38"/>
        <v>496815.61999999953</v>
      </c>
    </row>
    <row r="2444" spans="1:15" ht="22.05" hidden="1" customHeight="1" x14ac:dyDescent="0.2">
      <c r="A2444" s="216">
        <v>45766</v>
      </c>
      <c r="B2444" s="20" t="s">
        <v>185</v>
      </c>
      <c r="C2444" s="41">
        <v>55035</v>
      </c>
      <c r="D2444" s="22"/>
      <c r="E2444" s="55" t="s">
        <v>143</v>
      </c>
      <c r="F2444" s="20" t="s">
        <v>79</v>
      </c>
      <c r="G2444" s="41"/>
      <c r="H2444" s="21" t="s">
        <v>22</v>
      </c>
      <c r="I2444" s="41" t="s">
        <v>53</v>
      </c>
      <c r="J2444" s="21" t="s">
        <v>112</v>
      </c>
      <c r="K2444" s="203" t="s">
        <v>1589</v>
      </c>
      <c r="L2444" s="55"/>
      <c r="M2444" s="219">
        <v>0</v>
      </c>
      <c r="N2444" s="219">
        <v>18700</v>
      </c>
      <c r="O2444" s="217">
        <f t="shared" si="38"/>
        <v>478115.61999999953</v>
      </c>
    </row>
    <row r="2445" spans="1:15" ht="22.05" hidden="1" customHeight="1" x14ac:dyDescent="0.2">
      <c r="A2445" s="216">
        <v>45766</v>
      </c>
      <c r="B2445" s="20" t="s">
        <v>185</v>
      </c>
      <c r="C2445" s="41">
        <v>55036</v>
      </c>
      <c r="D2445" s="22"/>
      <c r="E2445" s="55" t="s">
        <v>143</v>
      </c>
      <c r="F2445" s="20" t="s">
        <v>79</v>
      </c>
      <c r="G2445" s="41"/>
      <c r="H2445" s="21" t="s">
        <v>22</v>
      </c>
      <c r="I2445" s="41" t="s">
        <v>53</v>
      </c>
      <c r="J2445" s="21" t="s">
        <v>112</v>
      </c>
      <c r="K2445" s="203" t="s">
        <v>1702</v>
      </c>
      <c r="L2445" s="55"/>
      <c r="M2445" s="219">
        <v>0</v>
      </c>
      <c r="N2445" s="219">
        <v>17600</v>
      </c>
      <c r="O2445" s="217">
        <f t="shared" si="38"/>
        <v>460515.61999999953</v>
      </c>
    </row>
    <row r="2446" spans="1:15" ht="22.05" hidden="1" customHeight="1" x14ac:dyDescent="0.2">
      <c r="A2446" s="216">
        <v>45766</v>
      </c>
      <c r="B2446" s="20" t="s">
        <v>185</v>
      </c>
      <c r="C2446" s="41">
        <v>55037</v>
      </c>
      <c r="D2446" s="22"/>
      <c r="E2446" s="49" t="s">
        <v>143</v>
      </c>
      <c r="F2446" s="20" t="s">
        <v>79</v>
      </c>
      <c r="G2446" s="41"/>
      <c r="H2446" s="21" t="s">
        <v>22</v>
      </c>
      <c r="I2446" s="41" t="s">
        <v>53</v>
      </c>
      <c r="J2446" s="21" t="s">
        <v>112</v>
      </c>
      <c r="K2446" s="203" t="s">
        <v>1703</v>
      </c>
      <c r="L2446" s="55"/>
      <c r="M2446" s="219">
        <v>0</v>
      </c>
      <c r="N2446" s="219">
        <v>11050</v>
      </c>
      <c r="O2446" s="217">
        <f t="shared" si="38"/>
        <v>449465.61999999953</v>
      </c>
    </row>
    <row r="2447" spans="1:15" ht="22.05" hidden="1" customHeight="1" x14ac:dyDescent="0.2">
      <c r="A2447" s="216">
        <v>45766</v>
      </c>
      <c r="B2447" s="20" t="s">
        <v>185</v>
      </c>
      <c r="C2447" s="41">
        <v>55038</v>
      </c>
      <c r="D2447" s="22"/>
      <c r="E2447" s="55" t="s">
        <v>143</v>
      </c>
      <c r="F2447" s="20" t="s">
        <v>79</v>
      </c>
      <c r="G2447" s="41"/>
      <c r="H2447" s="21" t="s">
        <v>22</v>
      </c>
      <c r="I2447" s="41" t="s">
        <v>53</v>
      </c>
      <c r="J2447" s="21" t="s">
        <v>112</v>
      </c>
      <c r="K2447" s="203" t="s">
        <v>264</v>
      </c>
      <c r="L2447" s="55"/>
      <c r="M2447" s="219">
        <v>0</v>
      </c>
      <c r="N2447" s="219">
        <v>43850</v>
      </c>
      <c r="O2447" s="217">
        <f t="shared" si="38"/>
        <v>405615.61999999953</v>
      </c>
    </row>
    <row r="2448" spans="1:15" ht="22.05" hidden="1" customHeight="1" x14ac:dyDescent="0.2">
      <c r="A2448" s="216">
        <v>45766</v>
      </c>
      <c r="B2448" s="20" t="s">
        <v>185</v>
      </c>
      <c r="C2448" s="41">
        <v>55039</v>
      </c>
      <c r="D2448" s="22"/>
      <c r="E2448" s="55" t="s">
        <v>143</v>
      </c>
      <c r="F2448" s="20" t="s">
        <v>79</v>
      </c>
      <c r="G2448" s="41"/>
      <c r="H2448" s="21" t="s">
        <v>22</v>
      </c>
      <c r="I2448" s="41" t="s">
        <v>53</v>
      </c>
      <c r="J2448" s="21" t="s">
        <v>112</v>
      </c>
      <c r="K2448" s="203" t="s">
        <v>56</v>
      </c>
      <c r="L2448" s="55"/>
      <c r="M2448" s="219">
        <v>0</v>
      </c>
      <c r="N2448" s="219">
        <v>30050</v>
      </c>
      <c r="O2448" s="217">
        <f t="shared" si="38"/>
        <v>375565.61999999953</v>
      </c>
    </row>
    <row r="2449" spans="1:15" ht="22.05" hidden="1" customHeight="1" x14ac:dyDescent="0.2">
      <c r="A2449" s="216">
        <v>45766</v>
      </c>
      <c r="B2449" s="20" t="s">
        <v>185</v>
      </c>
      <c r="C2449" s="41">
        <v>55040</v>
      </c>
      <c r="D2449" s="22"/>
      <c r="E2449" s="55" t="s">
        <v>539</v>
      </c>
      <c r="F2449" s="20" t="s">
        <v>79</v>
      </c>
      <c r="G2449" s="41"/>
      <c r="H2449" s="21" t="s">
        <v>22</v>
      </c>
      <c r="I2449" s="41" t="s">
        <v>53</v>
      </c>
      <c r="J2449" s="21" t="s">
        <v>112</v>
      </c>
      <c r="K2449" s="203" t="s">
        <v>56</v>
      </c>
      <c r="L2449" s="55"/>
      <c r="M2449" s="219">
        <v>0</v>
      </c>
      <c r="N2449" s="219">
        <v>1334</v>
      </c>
      <c r="O2449" s="217">
        <f t="shared" si="38"/>
        <v>374231.61999999953</v>
      </c>
    </row>
    <row r="2450" spans="1:15" ht="22.05" hidden="1" customHeight="1" x14ac:dyDescent="0.2">
      <c r="A2450" s="216">
        <v>45766</v>
      </c>
      <c r="B2450" s="20" t="s">
        <v>185</v>
      </c>
      <c r="C2450" s="41">
        <v>55041</v>
      </c>
      <c r="D2450" s="22"/>
      <c r="E2450" s="328" t="s">
        <v>141</v>
      </c>
      <c r="F2450" s="329" t="s">
        <v>79</v>
      </c>
      <c r="G2450" s="330"/>
      <c r="H2450" s="331" t="s">
        <v>22</v>
      </c>
      <c r="I2450" s="331" t="s">
        <v>54</v>
      </c>
      <c r="J2450" s="331" t="s">
        <v>63</v>
      </c>
      <c r="K2450" s="332" t="s">
        <v>225</v>
      </c>
      <c r="L2450" s="333">
        <v>75000</v>
      </c>
      <c r="M2450" s="333">
        <v>0</v>
      </c>
      <c r="N2450" s="333">
        <v>10000</v>
      </c>
      <c r="O2450" s="217">
        <f t="shared" si="38"/>
        <v>364231.61999999953</v>
      </c>
    </row>
    <row r="2451" spans="1:15" ht="22.05" hidden="1" customHeight="1" x14ac:dyDescent="0.2">
      <c r="A2451" s="216">
        <v>45766</v>
      </c>
      <c r="B2451" s="20" t="s">
        <v>185</v>
      </c>
      <c r="C2451" s="41">
        <v>55041</v>
      </c>
      <c r="D2451" s="22"/>
      <c r="E2451" s="328" t="s">
        <v>559</v>
      </c>
      <c r="F2451" s="329" t="s">
        <v>79</v>
      </c>
      <c r="G2451" s="330"/>
      <c r="H2451" s="331" t="s">
        <v>22</v>
      </c>
      <c r="I2451" s="331" t="s">
        <v>54</v>
      </c>
      <c r="J2451" s="331" t="s">
        <v>41</v>
      </c>
      <c r="K2451" s="332" t="s">
        <v>225</v>
      </c>
      <c r="L2451" s="333">
        <v>75000</v>
      </c>
      <c r="M2451" s="333">
        <v>0</v>
      </c>
      <c r="N2451" s="333">
        <v>20000</v>
      </c>
      <c r="O2451" s="217">
        <f t="shared" si="38"/>
        <v>344231.61999999953</v>
      </c>
    </row>
    <row r="2452" spans="1:15" ht="22.05" hidden="1" customHeight="1" x14ac:dyDescent="0.2">
      <c r="A2452" s="216">
        <v>45766</v>
      </c>
      <c r="B2452" s="20" t="s">
        <v>185</v>
      </c>
      <c r="C2452" s="41">
        <v>55041</v>
      </c>
      <c r="D2452" s="22"/>
      <c r="E2452" s="328" t="s">
        <v>463</v>
      </c>
      <c r="F2452" s="329" t="s">
        <v>79</v>
      </c>
      <c r="G2452" s="330"/>
      <c r="H2452" s="331" t="s">
        <v>22</v>
      </c>
      <c r="I2452" s="331" t="s">
        <v>54</v>
      </c>
      <c r="J2452" s="331" t="s">
        <v>62</v>
      </c>
      <c r="K2452" s="332" t="s">
        <v>225</v>
      </c>
      <c r="L2452" s="333">
        <v>75000</v>
      </c>
      <c r="M2452" s="333">
        <v>0</v>
      </c>
      <c r="N2452" s="333">
        <v>30000</v>
      </c>
      <c r="O2452" s="217">
        <f t="shared" si="38"/>
        <v>314231.61999999953</v>
      </c>
    </row>
    <row r="2453" spans="1:15" ht="22.05" hidden="1" customHeight="1" x14ac:dyDescent="0.2">
      <c r="A2453" s="216">
        <v>45766</v>
      </c>
      <c r="B2453" s="20" t="s">
        <v>185</v>
      </c>
      <c r="C2453" s="41">
        <v>55041</v>
      </c>
      <c r="D2453" s="22"/>
      <c r="E2453" s="328" t="s">
        <v>560</v>
      </c>
      <c r="F2453" s="329" t="s">
        <v>79</v>
      </c>
      <c r="G2453" s="330"/>
      <c r="H2453" s="331" t="s">
        <v>22</v>
      </c>
      <c r="I2453" s="331" t="s">
        <v>29</v>
      </c>
      <c r="J2453" s="331" t="s">
        <v>209</v>
      </c>
      <c r="K2453" s="332" t="s">
        <v>225</v>
      </c>
      <c r="L2453" s="333" t="s">
        <v>3085</v>
      </c>
      <c r="M2453" s="333">
        <v>0</v>
      </c>
      <c r="N2453" s="333">
        <v>10000</v>
      </c>
      <c r="O2453" s="217">
        <f t="shared" si="38"/>
        <v>304231.61999999953</v>
      </c>
    </row>
    <row r="2454" spans="1:15" ht="22.05" hidden="1" customHeight="1" x14ac:dyDescent="0.2">
      <c r="A2454" s="216">
        <v>45766</v>
      </c>
      <c r="B2454" s="20" t="s">
        <v>185</v>
      </c>
      <c r="C2454" s="41">
        <v>55041</v>
      </c>
      <c r="D2454" s="22"/>
      <c r="E2454" s="328" t="s">
        <v>561</v>
      </c>
      <c r="F2454" s="329" t="s">
        <v>79</v>
      </c>
      <c r="G2454" s="330"/>
      <c r="H2454" s="331" t="s">
        <v>22</v>
      </c>
      <c r="I2454" s="331" t="s">
        <v>54</v>
      </c>
      <c r="J2454" s="331" t="s">
        <v>63</v>
      </c>
      <c r="K2454" s="332" t="s">
        <v>225</v>
      </c>
      <c r="L2454" s="333">
        <v>75000</v>
      </c>
      <c r="M2454" s="333">
        <v>0</v>
      </c>
      <c r="N2454" s="333">
        <v>5000</v>
      </c>
      <c r="O2454" s="217">
        <f t="shared" si="38"/>
        <v>299231.61999999953</v>
      </c>
    </row>
    <row r="2455" spans="1:15" ht="22.05" hidden="1" customHeight="1" x14ac:dyDescent="0.2">
      <c r="A2455" s="216">
        <v>45766</v>
      </c>
      <c r="B2455" s="20" t="s">
        <v>185</v>
      </c>
      <c r="C2455" s="41">
        <v>55042</v>
      </c>
      <c r="D2455" s="22"/>
      <c r="E2455" s="334" t="s">
        <v>143</v>
      </c>
      <c r="F2455" s="329" t="s">
        <v>79</v>
      </c>
      <c r="G2455" s="330"/>
      <c r="H2455" s="331" t="s">
        <v>22</v>
      </c>
      <c r="I2455" s="331" t="s">
        <v>53</v>
      </c>
      <c r="J2455" s="331" t="s">
        <v>112</v>
      </c>
      <c r="K2455" s="332" t="s">
        <v>145</v>
      </c>
      <c r="L2455" s="333">
        <v>30600</v>
      </c>
      <c r="M2455" s="333">
        <v>0</v>
      </c>
      <c r="N2455" s="333">
        <f>L2455-N2456-N2457-N2458-N2459</f>
        <v>19500</v>
      </c>
      <c r="O2455" s="217">
        <f t="shared" si="38"/>
        <v>279731.61999999953</v>
      </c>
    </row>
    <row r="2456" spans="1:15" ht="22.05" hidden="1" customHeight="1" x14ac:dyDescent="0.2">
      <c r="A2456" s="216">
        <v>45766</v>
      </c>
      <c r="B2456" s="20" t="s">
        <v>185</v>
      </c>
      <c r="C2456" s="41">
        <v>55042</v>
      </c>
      <c r="D2456" s="22"/>
      <c r="E2456" s="334" t="s">
        <v>558</v>
      </c>
      <c r="F2456" s="329" t="s">
        <v>79</v>
      </c>
      <c r="G2456" s="330"/>
      <c r="H2456" s="331" t="s">
        <v>22</v>
      </c>
      <c r="I2456" s="331" t="s">
        <v>54</v>
      </c>
      <c r="J2456" s="331" t="s">
        <v>61</v>
      </c>
      <c r="K2456" s="332" t="s">
        <v>145</v>
      </c>
      <c r="L2456" s="333">
        <v>30600</v>
      </c>
      <c r="M2456" s="333">
        <v>0</v>
      </c>
      <c r="N2456" s="333">
        <v>1800</v>
      </c>
      <c r="O2456" s="217">
        <f t="shared" si="38"/>
        <v>277931.61999999953</v>
      </c>
    </row>
    <row r="2457" spans="1:15" ht="22.05" hidden="1" customHeight="1" x14ac:dyDescent="0.2">
      <c r="A2457" s="216">
        <v>45766</v>
      </c>
      <c r="B2457" s="20" t="s">
        <v>185</v>
      </c>
      <c r="C2457" s="41">
        <v>55042</v>
      </c>
      <c r="D2457" s="22"/>
      <c r="E2457" s="328" t="s">
        <v>555</v>
      </c>
      <c r="F2457" s="329" t="s">
        <v>79</v>
      </c>
      <c r="G2457" s="330"/>
      <c r="H2457" s="331" t="s">
        <v>22</v>
      </c>
      <c r="I2457" s="331" t="s">
        <v>54</v>
      </c>
      <c r="J2457" s="331" t="s">
        <v>61</v>
      </c>
      <c r="K2457" s="332" t="s">
        <v>145</v>
      </c>
      <c r="L2457" s="333">
        <v>30600</v>
      </c>
      <c r="M2457" s="333">
        <v>0</v>
      </c>
      <c r="N2457" s="333">
        <v>1500</v>
      </c>
      <c r="O2457" s="217">
        <f t="shared" si="38"/>
        <v>276431.61999999953</v>
      </c>
    </row>
    <row r="2458" spans="1:15" ht="22.05" hidden="1" customHeight="1" x14ac:dyDescent="0.2">
      <c r="A2458" s="216">
        <v>45766</v>
      </c>
      <c r="B2458" s="20" t="s">
        <v>185</v>
      </c>
      <c r="C2458" s="41">
        <v>55042</v>
      </c>
      <c r="D2458" s="22"/>
      <c r="E2458" s="328" t="s">
        <v>556</v>
      </c>
      <c r="F2458" s="329" t="s">
        <v>79</v>
      </c>
      <c r="G2458" s="330"/>
      <c r="H2458" s="331" t="s">
        <v>22</v>
      </c>
      <c r="I2458" s="331" t="s">
        <v>54</v>
      </c>
      <c r="J2458" s="331" t="s">
        <v>32</v>
      </c>
      <c r="K2458" s="332" t="s">
        <v>145</v>
      </c>
      <c r="L2458" s="333">
        <v>30600</v>
      </c>
      <c r="M2458" s="333">
        <v>0</v>
      </c>
      <c r="N2458" s="333">
        <v>6000</v>
      </c>
      <c r="O2458" s="217">
        <f t="shared" si="38"/>
        <v>270431.61999999953</v>
      </c>
    </row>
    <row r="2459" spans="1:15" ht="22.05" hidden="1" customHeight="1" x14ac:dyDescent="0.2">
      <c r="A2459" s="216">
        <v>45766</v>
      </c>
      <c r="B2459" s="20" t="s">
        <v>185</v>
      </c>
      <c r="C2459" s="41">
        <v>55042</v>
      </c>
      <c r="D2459" s="22"/>
      <c r="E2459" s="328" t="s">
        <v>557</v>
      </c>
      <c r="F2459" s="329" t="s">
        <v>79</v>
      </c>
      <c r="G2459" s="330"/>
      <c r="H2459" s="331" t="s">
        <v>22</v>
      </c>
      <c r="I2459" s="331" t="s">
        <v>54</v>
      </c>
      <c r="J2459" s="331" t="s">
        <v>63</v>
      </c>
      <c r="K2459" s="332" t="s">
        <v>145</v>
      </c>
      <c r="L2459" s="333">
        <v>30600</v>
      </c>
      <c r="M2459" s="333">
        <v>0</v>
      </c>
      <c r="N2459" s="333">
        <v>1800</v>
      </c>
      <c r="O2459" s="217">
        <f t="shared" si="38"/>
        <v>268631.61999999953</v>
      </c>
    </row>
    <row r="2460" spans="1:15" ht="22.05" hidden="1" customHeight="1" x14ac:dyDescent="0.2">
      <c r="A2460" s="216">
        <v>45766</v>
      </c>
      <c r="B2460" s="20" t="s">
        <v>185</v>
      </c>
      <c r="C2460" s="41">
        <v>55043</v>
      </c>
      <c r="D2460" s="22"/>
      <c r="E2460" s="55" t="s">
        <v>539</v>
      </c>
      <c r="F2460" s="20" t="s">
        <v>79</v>
      </c>
      <c r="G2460" s="41"/>
      <c r="H2460" s="21" t="s">
        <v>22</v>
      </c>
      <c r="I2460" s="41" t="s">
        <v>53</v>
      </c>
      <c r="J2460" s="21" t="s">
        <v>112</v>
      </c>
      <c r="K2460" s="203" t="s">
        <v>145</v>
      </c>
      <c r="L2460" s="55"/>
      <c r="M2460" s="219">
        <v>0</v>
      </c>
      <c r="N2460" s="219">
        <v>1333</v>
      </c>
      <c r="O2460" s="217">
        <f t="shared" si="38"/>
        <v>267298.61999999953</v>
      </c>
    </row>
    <row r="2461" spans="1:15" ht="22.05" hidden="1" customHeight="1" x14ac:dyDescent="0.2">
      <c r="A2461" s="216">
        <v>45766</v>
      </c>
      <c r="B2461" s="20" t="s">
        <v>185</v>
      </c>
      <c r="C2461" s="41">
        <v>55044</v>
      </c>
      <c r="D2461" s="22"/>
      <c r="E2461" s="49" t="s">
        <v>143</v>
      </c>
      <c r="F2461" s="20" t="s">
        <v>79</v>
      </c>
      <c r="G2461" s="41"/>
      <c r="H2461" s="21" t="s">
        <v>22</v>
      </c>
      <c r="I2461" s="21" t="s">
        <v>53</v>
      </c>
      <c r="J2461" s="21" t="s">
        <v>112</v>
      </c>
      <c r="K2461" s="203" t="s">
        <v>146</v>
      </c>
      <c r="L2461" s="55"/>
      <c r="M2461" s="219">
        <v>0</v>
      </c>
      <c r="N2461" s="219">
        <v>112392</v>
      </c>
      <c r="O2461" s="217">
        <f t="shared" si="38"/>
        <v>154906.61999999953</v>
      </c>
    </row>
    <row r="2462" spans="1:15" ht="22.05" hidden="1" customHeight="1" x14ac:dyDescent="0.2">
      <c r="A2462" s="216">
        <v>45766</v>
      </c>
      <c r="B2462" s="20" t="s">
        <v>185</v>
      </c>
      <c r="C2462" s="41">
        <v>55045</v>
      </c>
      <c r="D2462" s="22"/>
      <c r="E2462" s="55" t="s">
        <v>3005</v>
      </c>
      <c r="F2462" s="20" t="s">
        <v>79</v>
      </c>
      <c r="G2462" s="41"/>
      <c r="H2462" s="21" t="s">
        <v>22</v>
      </c>
      <c r="I2462" s="41" t="s">
        <v>53</v>
      </c>
      <c r="J2462" s="21" t="s">
        <v>112</v>
      </c>
      <c r="K2462" s="203" t="s">
        <v>146</v>
      </c>
      <c r="L2462" s="55"/>
      <c r="M2462" s="219">
        <v>0</v>
      </c>
      <c r="N2462" s="219">
        <v>1000</v>
      </c>
      <c r="O2462" s="217">
        <f t="shared" si="38"/>
        <v>153906.61999999953</v>
      </c>
    </row>
    <row r="2463" spans="1:15" ht="22.05" hidden="1" customHeight="1" x14ac:dyDescent="0.2">
      <c r="A2463" s="216">
        <v>45766</v>
      </c>
      <c r="B2463" s="20" t="s">
        <v>185</v>
      </c>
      <c r="C2463" s="41">
        <v>55046</v>
      </c>
      <c r="D2463" s="22"/>
      <c r="E2463" s="55" t="s">
        <v>396</v>
      </c>
      <c r="F2463" s="20" t="s">
        <v>79</v>
      </c>
      <c r="G2463" s="41"/>
      <c r="H2463" s="21" t="s">
        <v>22</v>
      </c>
      <c r="I2463" s="41" t="s">
        <v>54</v>
      </c>
      <c r="J2463" s="21" t="s">
        <v>64</v>
      </c>
      <c r="K2463" s="203" t="s">
        <v>3016</v>
      </c>
      <c r="L2463" s="55"/>
      <c r="M2463" s="219">
        <v>0</v>
      </c>
      <c r="N2463" s="219">
        <v>8500</v>
      </c>
      <c r="O2463" s="217">
        <f t="shared" ref="O2463:O2526" si="39">O2462+M2463-N2463</f>
        <v>145406.61999999953</v>
      </c>
    </row>
    <row r="2464" spans="1:15" ht="22.05" hidden="1" customHeight="1" x14ac:dyDescent="0.2">
      <c r="A2464" s="216">
        <v>45766</v>
      </c>
      <c r="B2464" s="20" t="s">
        <v>185</v>
      </c>
      <c r="C2464" s="41">
        <v>55047</v>
      </c>
      <c r="D2464" s="22"/>
      <c r="E2464" s="55" t="s">
        <v>131</v>
      </c>
      <c r="F2464" s="20" t="s">
        <v>79</v>
      </c>
      <c r="G2464" s="41"/>
      <c r="H2464" s="21" t="s">
        <v>22</v>
      </c>
      <c r="I2464" s="41" t="s">
        <v>103</v>
      </c>
      <c r="J2464" s="21" t="s">
        <v>214</v>
      </c>
      <c r="K2464" s="203" t="s">
        <v>132</v>
      </c>
      <c r="L2464" s="55"/>
      <c r="M2464" s="219">
        <v>0</v>
      </c>
      <c r="N2464" s="219">
        <v>400</v>
      </c>
      <c r="O2464" s="217">
        <f t="shared" si="39"/>
        <v>145006.61999999953</v>
      </c>
    </row>
    <row r="2465" spans="1:17" ht="22.05" hidden="1" customHeight="1" x14ac:dyDescent="0.2">
      <c r="A2465" s="216">
        <v>45766</v>
      </c>
      <c r="B2465" s="20" t="s">
        <v>185</v>
      </c>
      <c r="C2465" s="41">
        <v>55048</v>
      </c>
      <c r="D2465" s="22"/>
      <c r="E2465" s="55" t="s">
        <v>3006</v>
      </c>
      <c r="F2465" s="20" t="s">
        <v>79</v>
      </c>
      <c r="G2465" s="41"/>
      <c r="H2465" s="21" t="s">
        <v>22</v>
      </c>
      <c r="I2465" s="41" t="s">
        <v>54</v>
      </c>
      <c r="J2465" s="21" t="s">
        <v>64</v>
      </c>
      <c r="K2465" s="203" t="s">
        <v>465</v>
      </c>
      <c r="L2465" s="55"/>
      <c r="M2465" s="219">
        <v>0</v>
      </c>
      <c r="N2465" s="219">
        <v>18000</v>
      </c>
      <c r="O2465" s="217">
        <f t="shared" si="39"/>
        <v>127006.61999999953</v>
      </c>
    </row>
    <row r="2466" spans="1:17" ht="22.05" hidden="1" customHeight="1" x14ac:dyDescent="0.2">
      <c r="A2466" s="216">
        <v>45766</v>
      </c>
      <c r="B2466" s="20" t="s">
        <v>185</v>
      </c>
      <c r="C2466" s="41">
        <v>55049</v>
      </c>
      <c r="D2466" s="22"/>
      <c r="E2466" s="55" t="s">
        <v>3007</v>
      </c>
      <c r="F2466" s="20" t="s">
        <v>79</v>
      </c>
      <c r="G2466" s="41"/>
      <c r="H2466" s="21" t="s">
        <v>22</v>
      </c>
      <c r="I2466" s="41" t="s">
        <v>103</v>
      </c>
      <c r="J2466" s="21" t="s">
        <v>93</v>
      </c>
      <c r="K2466" s="203" t="s">
        <v>3017</v>
      </c>
      <c r="L2466" s="55"/>
      <c r="M2466" s="219">
        <v>0</v>
      </c>
      <c r="N2466" s="219">
        <v>1300</v>
      </c>
      <c r="O2466" s="217">
        <f t="shared" si="39"/>
        <v>125706.61999999953</v>
      </c>
    </row>
    <row r="2467" spans="1:17" ht="22.05" hidden="1" customHeight="1" x14ac:dyDescent="0.2">
      <c r="A2467" s="216">
        <v>45766</v>
      </c>
      <c r="B2467" s="20" t="s">
        <v>185</v>
      </c>
      <c r="C2467" s="41">
        <v>55050</v>
      </c>
      <c r="D2467" s="22"/>
      <c r="E2467" s="55" t="s">
        <v>204</v>
      </c>
      <c r="F2467" s="20" t="s">
        <v>79</v>
      </c>
      <c r="G2467" s="41"/>
      <c r="H2467" s="21" t="s">
        <v>22</v>
      </c>
      <c r="I2467" s="41" t="s">
        <v>56</v>
      </c>
      <c r="J2467" s="21" t="s">
        <v>212</v>
      </c>
      <c r="K2467" s="203" t="s">
        <v>235</v>
      </c>
      <c r="L2467" s="55"/>
      <c r="M2467" s="219">
        <v>0</v>
      </c>
      <c r="N2467" s="219">
        <v>1000</v>
      </c>
      <c r="O2467" s="217">
        <f t="shared" si="39"/>
        <v>124706.61999999953</v>
      </c>
    </row>
    <row r="2468" spans="1:17" ht="22.05" hidden="1" customHeight="1" x14ac:dyDescent="0.2">
      <c r="A2468" s="216">
        <v>45766</v>
      </c>
      <c r="B2468" s="20" t="s">
        <v>185</v>
      </c>
      <c r="C2468" s="41">
        <v>55051</v>
      </c>
      <c r="D2468" s="22"/>
      <c r="E2468" s="55" t="s">
        <v>154</v>
      </c>
      <c r="F2468" s="20" t="s">
        <v>79</v>
      </c>
      <c r="G2468" s="41"/>
      <c r="H2468" s="21" t="s">
        <v>22</v>
      </c>
      <c r="I2468" s="21" t="s">
        <v>103</v>
      </c>
      <c r="J2468" s="21" t="s">
        <v>219</v>
      </c>
      <c r="K2468" s="203" t="s">
        <v>1241</v>
      </c>
      <c r="L2468" s="55"/>
      <c r="M2468" s="219">
        <v>0</v>
      </c>
      <c r="N2468" s="219">
        <v>320</v>
      </c>
      <c r="O2468" s="217">
        <f t="shared" si="39"/>
        <v>124386.61999999953</v>
      </c>
    </row>
    <row r="2469" spans="1:17" ht="22.05" hidden="1" customHeight="1" x14ac:dyDescent="0.2">
      <c r="A2469" s="216">
        <v>45766</v>
      </c>
      <c r="B2469" s="20" t="s">
        <v>185</v>
      </c>
      <c r="C2469" s="41">
        <v>55052</v>
      </c>
      <c r="D2469" s="22"/>
      <c r="E2469" s="55" t="s">
        <v>130</v>
      </c>
      <c r="F2469" s="20" t="s">
        <v>79</v>
      </c>
      <c r="G2469" s="41"/>
      <c r="H2469" s="21" t="s">
        <v>22</v>
      </c>
      <c r="I2469" s="41" t="s">
        <v>53</v>
      </c>
      <c r="J2469" s="21" t="s">
        <v>113</v>
      </c>
      <c r="K2469" s="203" t="s">
        <v>3018</v>
      </c>
      <c r="L2469" s="55"/>
      <c r="M2469" s="219">
        <v>0</v>
      </c>
      <c r="N2469" s="219">
        <v>10000</v>
      </c>
      <c r="O2469" s="217">
        <f t="shared" si="39"/>
        <v>114386.61999999953</v>
      </c>
    </row>
    <row r="2470" spans="1:17" ht="22.05" hidden="1" customHeight="1" x14ac:dyDescent="0.2">
      <c r="A2470" s="216">
        <v>45766</v>
      </c>
      <c r="B2470" s="20" t="s">
        <v>185</v>
      </c>
      <c r="C2470" s="41">
        <v>55053</v>
      </c>
      <c r="D2470" s="22"/>
      <c r="E2470" s="55" t="s">
        <v>3008</v>
      </c>
      <c r="F2470" s="20" t="s">
        <v>79</v>
      </c>
      <c r="G2470" s="41"/>
      <c r="H2470" s="21" t="s">
        <v>22</v>
      </c>
      <c r="I2470" s="21" t="s">
        <v>103</v>
      </c>
      <c r="J2470" s="21" t="s">
        <v>102</v>
      </c>
      <c r="K2470" s="203" t="s">
        <v>749</v>
      </c>
      <c r="L2470" s="55"/>
      <c r="M2470" s="219">
        <v>0</v>
      </c>
      <c r="N2470" s="219">
        <v>22839</v>
      </c>
      <c r="O2470" s="217">
        <f t="shared" si="39"/>
        <v>91547.61999999953</v>
      </c>
    </row>
    <row r="2471" spans="1:17" ht="22.05" hidden="1" customHeight="1" x14ac:dyDescent="0.2">
      <c r="A2471" s="216">
        <v>45767</v>
      </c>
      <c r="B2471" s="20" t="s">
        <v>185</v>
      </c>
      <c r="C2471" s="41">
        <v>55055</v>
      </c>
      <c r="D2471" s="308"/>
      <c r="E2471" s="55" t="s">
        <v>3019</v>
      </c>
      <c r="F2471" s="20" t="s">
        <v>79</v>
      </c>
      <c r="G2471" s="41"/>
      <c r="H2471" s="21" t="s">
        <v>22</v>
      </c>
      <c r="I2471" s="41" t="s">
        <v>55</v>
      </c>
      <c r="J2471" s="21" t="s">
        <v>261</v>
      </c>
      <c r="K2471" s="203" t="s">
        <v>3022</v>
      </c>
      <c r="L2471" s="55"/>
      <c r="M2471" s="219">
        <v>0</v>
      </c>
      <c r="N2471" s="219">
        <v>5000</v>
      </c>
      <c r="O2471" s="217">
        <f t="shared" si="39"/>
        <v>86547.61999999953</v>
      </c>
      <c r="Q2471" s="229"/>
    </row>
    <row r="2472" spans="1:17" ht="22.05" hidden="1" customHeight="1" x14ac:dyDescent="0.2">
      <c r="A2472" s="216">
        <v>45767</v>
      </c>
      <c r="B2472" s="20" t="s">
        <v>185</v>
      </c>
      <c r="C2472" s="41">
        <v>55056</v>
      </c>
      <c r="D2472" s="22"/>
      <c r="E2472" s="55" t="s">
        <v>3020</v>
      </c>
      <c r="F2472" s="20" t="s">
        <v>79</v>
      </c>
      <c r="G2472" s="41"/>
      <c r="H2472" s="21" t="s">
        <v>22</v>
      </c>
      <c r="I2472" s="41" t="s">
        <v>55</v>
      </c>
      <c r="J2472" s="21" t="s">
        <v>73</v>
      </c>
      <c r="K2472" s="203" t="s">
        <v>140</v>
      </c>
      <c r="L2472" s="55"/>
      <c r="M2472" s="219">
        <v>0</v>
      </c>
      <c r="N2472" s="219">
        <v>1500</v>
      </c>
      <c r="O2472" s="217">
        <f t="shared" si="39"/>
        <v>85047.61999999953</v>
      </c>
    </row>
    <row r="2473" spans="1:17" ht="22.05" hidden="1" customHeight="1" x14ac:dyDescent="0.2">
      <c r="A2473" s="216">
        <v>45767</v>
      </c>
      <c r="B2473" s="20" t="s">
        <v>185</v>
      </c>
      <c r="C2473" s="41">
        <v>55057</v>
      </c>
      <c r="D2473" s="22"/>
      <c r="E2473" s="55" t="s">
        <v>3021</v>
      </c>
      <c r="F2473" s="20" t="s">
        <v>79</v>
      </c>
      <c r="G2473" s="41"/>
      <c r="H2473" s="21" t="s">
        <v>22</v>
      </c>
      <c r="I2473" s="41" t="s">
        <v>55</v>
      </c>
      <c r="J2473" s="21" t="s">
        <v>73</v>
      </c>
      <c r="K2473" s="203" t="s">
        <v>3023</v>
      </c>
      <c r="L2473" s="55"/>
      <c r="M2473" s="219">
        <v>0</v>
      </c>
      <c r="N2473" s="219">
        <v>9148</v>
      </c>
      <c r="O2473" s="217">
        <f t="shared" si="39"/>
        <v>75899.61999999953</v>
      </c>
    </row>
    <row r="2474" spans="1:17" ht="22.05" hidden="1" customHeight="1" x14ac:dyDescent="0.2">
      <c r="A2474" s="216">
        <v>45767</v>
      </c>
      <c r="B2474" s="20" t="s">
        <v>185</v>
      </c>
      <c r="C2474" s="41">
        <v>55058</v>
      </c>
      <c r="D2474" s="22"/>
      <c r="E2474" s="55" t="s">
        <v>151</v>
      </c>
      <c r="F2474" s="20" t="s">
        <v>79</v>
      </c>
      <c r="G2474" s="41"/>
      <c r="H2474" s="21" t="s">
        <v>22</v>
      </c>
      <c r="I2474" s="41" t="s">
        <v>53</v>
      </c>
      <c r="J2474" s="21" t="s">
        <v>112</v>
      </c>
      <c r="K2474" s="203" t="s">
        <v>135</v>
      </c>
      <c r="L2474" s="55"/>
      <c r="M2474" s="219">
        <v>0</v>
      </c>
      <c r="N2474" s="219">
        <v>500</v>
      </c>
      <c r="O2474" s="217">
        <f t="shared" si="39"/>
        <v>75399.61999999953</v>
      </c>
    </row>
    <row r="2475" spans="1:17" ht="22.05" hidden="1" customHeight="1" x14ac:dyDescent="0.2">
      <c r="A2475" s="216">
        <v>45768</v>
      </c>
      <c r="B2475" s="20" t="s">
        <v>185</v>
      </c>
      <c r="C2475" s="41">
        <v>55060</v>
      </c>
      <c r="D2475" s="22"/>
      <c r="E2475" s="55" t="s">
        <v>3024</v>
      </c>
      <c r="F2475" s="20" t="s">
        <v>79</v>
      </c>
      <c r="G2475" s="41"/>
      <c r="H2475" s="21" t="s">
        <v>21</v>
      </c>
      <c r="I2475" s="41" t="s">
        <v>28</v>
      </c>
      <c r="J2475" s="21" t="s">
        <v>31</v>
      </c>
      <c r="K2475" s="203"/>
      <c r="L2475" s="55"/>
      <c r="M2475" s="219">
        <v>26055</v>
      </c>
      <c r="N2475" s="219">
        <v>0</v>
      </c>
      <c r="O2475" s="217">
        <f t="shared" si="39"/>
        <v>101454.61999999953</v>
      </c>
    </row>
    <row r="2476" spans="1:17" ht="22.05" hidden="1" customHeight="1" x14ac:dyDescent="0.2">
      <c r="A2476" s="216">
        <v>45768</v>
      </c>
      <c r="B2476" s="20" t="s">
        <v>185</v>
      </c>
      <c r="C2476" s="41">
        <v>55061</v>
      </c>
      <c r="D2476" s="22"/>
      <c r="E2476" s="55" t="s">
        <v>128</v>
      </c>
      <c r="F2476" s="20" t="s">
        <v>79</v>
      </c>
      <c r="G2476" s="41"/>
      <c r="H2476" s="21" t="s">
        <v>22</v>
      </c>
      <c r="I2476" s="41" t="s">
        <v>56</v>
      </c>
      <c r="J2476" s="21" t="s">
        <v>116</v>
      </c>
      <c r="K2476" s="203" t="s">
        <v>129</v>
      </c>
      <c r="L2476" s="55"/>
      <c r="M2476" s="219">
        <v>0</v>
      </c>
      <c r="N2476" s="219">
        <v>80</v>
      </c>
      <c r="O2476" s="217">
        <f t="shared" si="39"/>
        <v>101374.61999999953</v>
      </c>
    </row>
    <row r="2477" spans="1:17" ht="22.05" hidden="1" customHeight="1" x14ac:dyDescent="0.2">
      <c r="A2477" s="216">
        <v>45768</v>
      </c>
      <c r="B2477" s="20" t="s">
        <v>185</v>
      </c>
      <c r="C2477" s="41">
        <v>55062</v>
      </c>
      <c r="D2477" s="22"/>
      <c r="E2477" s="55" t="s">
        <v>3025</v>
      </c>
      <c r="F2477" s="20" t="s">
        <v>79</v>
      </c>
      <c r="G2477" s="41"/>
      <c r="H2477" s="21" t="s">
        <v>22</v>
      </c>
      <c r="I2477" s="21" t="s">
        <v>103</v>
      </c>
      <c r="J2477" s="21" t="s">
        <v>92</v>
      </c>
      <c r="K2477" s="203" t="s">
        <v>671</v>
      </c>
      <c r="L2477" s="55"/>
      <c r="M2477" s="219">
        <v>0</v>
      </c>
      <c r="N2477" s="219">
        <v>330</v>
      </c>
      <c r="O2477" s="217">
        <f t="shared" si="39"/>
        <v>101044.61999999953</v>
      </c>
    </row>
    <row r="2478" spans="1:17" ht="22.05" hidden="1" customHeight="1" x14ac:dyDescent="0.2">
      <c r="A2478" s="216">
        <v>45768</v>
      </c>
      <c r="B2478" s="20" t="s">
        <v>185</v>
      </c>
      <c r="C2478" s="41">
        <v>55063</v>
      </c>
      <c r="D2478" s="22"/>
      <c r="E2478" s="55" t="s">
        <v>1506</v>
      </c>
      <c r="F2478" s="20" t="s">
        <v>79</v>
      </c>
      <c r="G2478" s="41"/>
      <c r="H2478" s="21" t="s">
        <v>22</v>
      </c>
      <c r="I2478" s="41" t="s">
        <v>53</v>
      </c>
      <c r="J2478" s="21" t="s">
        <v>113</v>
      </c>
      <c r="K2478" s="203" t="s">
        <v>3039</v>
      </c>
      <c r="L2478" s="55"/>
      <c r="M2478" s="219">
        <v>0</v>
      </c>
      <c r="N2478" s="219">
        <v>3000</v>
      </c>
      <c r="O2478" s="217">
        <f t="shared" si="39"/>
        <v>98044.61999999953</v>
      </c>
    </row>
    <row r="2479" spans="1:17" ht="22.05" hidden="1" customHeight="1" x14ac:dyDescent="0.2">
      <c r="A2479" s="216">
        <v>45768</v>
      </c>
      <c r="B2479" s="20" t="s">
        <v>185</v>
      </c>
      <c r="C2479" s="41">
        <v>55064</v>
      </c>
      <c r="D2479" s="22"/>
      <c r="E2479" s="55" t="s">
        <v>3026</v>
      </c>
      <c r="F2479" s="20" t="s">
        <v>79</v>
      </c>
      <c r="G2479" s="41"/>
      <c r="H2479" s="21" t="s">
        <v>22</v>
      </c>
      <c r="I2479" s="41" t="s">
        <v>54</v>
      </c>
      <c r="J2479" s="21" t="s">
        <v>61</v>
      </c>
      <c r="K2479" s="203" t="s">
        <v>445</v>
      </c>
      <c r="L2479" s="55"/>
      <c r="M2479" s="219">
        <v>0</v>
      </c>
      <c r="N2479" s="219">
        <v>500</v>
      </c>
      <c r="O2479" s="217">
        <f t="shared" si="39"/>
        <v>97544.61999999953</v>
      </c>
    </row>
    <row r="2480" spans="1:17" ht="22.05" hidden="1" customHeight="1" x14ac:dyDescent="0.2">
      <c r="A2480" s="216">
        <v>45768</v>
      </c>
      <c r="B2480" s="20" t="s">
        <v>185</v>
      </c>
      <c r="C2480" s="41">
        <v>55065</v>
      </c>
      <c r="D2480" s="22"/>
      <c r="E2480" s="55" t="s">
        <v>2982</v>
      </c>
      <c r="F2480" s="20" t="s">
        <v>79</v>
      </c>
      <c r="G2480" s="41"/>
      <c r="H2480" s="21" t="s">
        <v>22</v>
      </c>
      <c r="I2480" s="41" t="s">
        <v>103</v>
      </c>
      <c r="J2480" s="21" t="s">
        <v>92</v>
      </c>
      <c r="K2480" s="304" t="s">
        <v>2914</v>
      </c>
      <c r="L2480" s="55"/>
      <c r="M2480" s="219">
        <v>0</v>
      </c>
      <c r="N2480" s="219">
        <v>4000</v>
      </c>
      <c r="O2480" s="217">
        <f t="shared" si="39"/>
        <v>93544.61999999953</v>
      </c>
    </row>
    <row r="2481" spans="1:15" ht="22.05" hidden="1" customHeight="1" x14ac:dyDescent="0.2">
      <c r="A2481" s="216">
        <v>45768</v>
      </c>
      <c r="B2481" s="20" t="s">
        <v>185</v>
      </c>
      <c r="C2481" s="41">
        <v>55066</v>
      </c>
      <c r="D2481" s="22"/>
      <c r="E2481" s="55" t="s">
        <v>3027</v>
      </c>
      <c r="F2481" s="20" t="s">
        <v>79</v>
      </c>
      <c r="G2481" s="41"/>
      <c r="H2481" s="21" t="s">
        <v>21</v>
      </c>
      <c r="I2481" s="41" t="s">
        <v>81</v>
      </c>
      <c r="J2481" s="21" t="s">
        <v>167</v>
      </c>
      <c r="K2481" s="203"/>
      <c r="L2481" s="55"/>
      <c r="M2481" s="219">
        <v>80000</v>
      </c>
      <c r="N2481" s="219">
        <v>0</v>
      </c>
      <c r="O2481" s="217">
        <f t="shared" si="39"/>
        <v>173544.61999999953</v>
      </c>
    </row>
    <row r="2482" spans="1:15" ht="22.05" hidden="1" customHeight="1" x14ac:dyDescent="0.2">
      <c r="A2482" s="216">
        <v>45768</v>
      </c>
      <c r="B2482" s="20" t="s">
        <v>185</v>
      </c>
      <c r="C2482" s="41">
        <v>55067</v>
      </c>
      <c r="D2482" s="22"/>
      <c r="E2482" s="55" t="s">
        <v>3028</v>
      </c>
      <c r="F2482" s="20" t="s">
        <v>79</v>
      </c>
      <c r="G2482" s="41"/>
      <c r="H2482" s="21" t="s">
        <v>22</v>
      </c>
      <c r="I2482" s="41" t="s">
        <v>29</v>
      </c>
      <c r="J2482" s="21" t="s">
        <v>84</v>
      </c>
      <c r="K2482" s="203" t="s">
        <v>3040</v>
      </c>
      <c r="L2482" s="55"/>
      <c r="M2482" s="219">
        <v>0</v>
      </c>
      <c r="N2482" s="219">
        <v>100000</v>
      </c>
      <c r="O2482" s="217">
        <f t="shared" si="39"/>
        <v>73544.61999999953</v>
      </c>
    </row>
    <row r="2483" spans="1:15" ht="22.05" hidden="1" customHeight="1" x14ac:dyDescent="0.2">
      <c r="A2483" s="216">
        <v>45768</v>
      </c>
      <c r="B2483" s="20" t="s">
        <v>185</v>
      </c>
      <c r="C2483" s="41">
        <v>55068</v>
      </c>
      <c r="D2483" s="22"/>
      <c r="E2483" s="55" t="s">
        <v>3029</v>
      </c>
      <c r="F2483" s="20" t="s">
        <v>79</v>
      </c>
      <c r="G2483" s="41"/>
      <c r="H2483" s="21" t="s">
        <v>22</v>
      </c>
      <c r="I2483" s="41" t="s">
        <v>103</v>
      </c>
      <c r="J2483" s="21" t="s">
        <v>92</v>
      </c>
      <c r="K2483" s="203" t="s">
        <v>446</v>
      </c>
      <c r="L2483" s="55"/>
      <c r="M2483" s="219">
        <v>0</v>
      </c>
      <c r="N2483" s="219">
        <v>1100</v>
      </c>
      <c r="O2483" s="217">
        <f t="shared" si="39"/>
        <v>72444.61999999953</v>
      </c>
    </row>
    <row r="2484" spans="1:15" ht="22.05" hidden="1" customHeight="1" x14ac:dyDescent="0.2">
      <c r="A2484" s="216">
        <v>45768</v>
      </c>
      <c r="B2484" s="20" t="s">
        <v>185</v>
      </c>
      <c r="C2484" s="41">
        <v>55069</v>
      </c>
      <c r="D2484" s="22"/>
      <c r="E2484" s="55" t="s">
        <v>648</v>
      </c>
      <c r="F2484" s="20" t="s">
        <v>79</v>
      </c>
      <c r="G2484" s="41"/>
      <c r="H2484" s="21" t="s">
        <v>22</v>
      </c>
      <c r="I2484" s="41" t="s">
        <v>53</v>
      </c>
      <c r="J2484" s="21" t="s">
        <v>113</v>
      </c>
      <c r="K2484" s="203" t="s">
        <v>164</v>
      </c>
      <c r="L2484" s="55"/>
      <c r="M2484" s="219">
        <v>0</v>
      </c>
      <c r="N2484" s="219">
        <v>10100</v>
      </c>
      <c r="O2484" s="217">
        <f t="shared" si="39"/>
        <v>62344.61999999953</v>
      </c>
    </row>
    <row r="2485" spans="1:15" ht="22.05" hidden="1" customHeight="1" x14ac:dyDescent="0.2">
      <c r="A2485" s="216">
        <v>45768</v>
      </c>
      <c r="B2485" s="20" t="s">
        <v>185</v>
      </c>
      <c r="C2485" s="41">
        <v>55070</v>
      </c>
      <c r="D2485" s="22"/>
      <c r="E2485" s="55" t="s">
        <v>647</v>
      </c>
      <c r="F2485" s="20" t="s">
        <v>79</v>
      </c>
      <c r="G2485" s="41"/>
      <c r="H2485" s="21" t="s">
        <v>22</v>
      </c>
      <c r="I2485" s="41" t="s">
        <v>53</v>
      </c>
      <c r="J2485" s="21" t="s">
        <v>113</v>
      </c>
      <c r="K2485" s="203" t="s">
        <v>269</v>
      </c>
      <c r="L2485" s="55"/>
      <c r="M2485" s="219">
        <v>0</v>
      </c>
      <c r="N2485" s="219">
        <v>1500</v>
      </c>
      <c r="O2485" s="217">
        <f t="shared" si="39"/>
        <v>60844.61999999953</v>
      </c>
    </row>
    <row r="2486" spans="1:15" ht="22.05" hidden="1" customHeight="1" x14ac:dyDescent="0.2">
      <c r="A2486" s="216">
        <v>45768</v>
      </c>
      <c r="B2486" s="20" t="s">
        <v>185</v>
      </c>
      <c r="C2486" s="41">
        <v>55071</v>
      </c>
      <c r="D2486" s="22"/>
      <c r="E2486" s="55" t="s">
        <v>3030</v>
      </c>
      <c r="F2486" s="20" t="s">
        <v>79</v>
      </c>
      <c r="G2486" s="41"/>
      <c r="H2486" s="21" t="s">
        <v>22</v>
      </c>
      <c r="I2486" s="41" t="s">
        <v>53</v>
      </c>
      <c r="J2486" s="21" t="s">
        <v>113</v>
      </c>
      <c r="K2486" s="203" t="s">
        <v>3041</v>
      </c>
      <c r="L2486" s="55"/>
      <c r="M2486" s="219">
        <v>0</v>
      </c>
      <c r="N2486" s="219">
        <v>4000</v>
      </c>
      <c r="O2486" s="217">
        <f t="shared" si="39"/>
        <v>56844.61999999953</v>
      </c>
    </row>
    <row r="2487" spans="1:15" ht="22.05" hidden="1" customHeight="1" x14ac:dyDescent="0.2">
      <c r="A2487" s="216">
        <v>45768</v>
      </c>
      <c r="B2487" s="20" t="s">
        <v>185</v>
      </c>
      <c r="C2487" s="41">
        <v>55072</v>
      </c>
      <c r="D2487" s="22"/>
      <c r="E2487" s="55" t="s">
        <v>645</v>
      </c>
      <c r="F2487" s="20" t="s">
        <v>79</v>
      </c>
      <c r="G2487" s="41"/>
      <c r="H2487" s="21" t="s">
        <v>22</v>
      </c>
      <c r="I2487" s="41" t="s">
        <v>103</v>
      </c>
      <c r="J2487" s="21" t="s">
        <v>102</v>
      </c>
      <c r="K2487" s="203" t="s">
        <v>3041</v>
      </c>
      <c r="L2487" s="55"/>
      <c r="M2487" s="219">
        <v>0</v>
      </c>
      <c r="N2487" s="219">
        <v>2400</v>
      </c>
      <c r="O2487" s="217">
        <f t="shared" si="39"/>
        <v>54444.61999999953</v>
      </c>
    </row>
    <row r="2488" spans="1:15" ht="22.05" hidden="1" customHeight="1" x14ac:dyDescent="0.2">
      <c r="A2488" s="216">
        <v>45768</v>
      </c>
      <c r="B2488" s="20" t="s">
        <v>185</v>
      </c>
      <c r="C2488" s="41">
        <v>55073</v>
      </c>
      <c r="D2488" s="22"/>
      <c r="E2488" s="55" t="s">
        <v>3031</v>
      </c>
      <c r="F2488" s="20" t="s">
        <v>79</v>
      </c>
      <c r="G2488" s="41"/>
      <c r="H2488" s="21" t="s">
        <v>22</v>
      </c>
      <c r="I2488" s="41" t="s">
        <v>54</v>
      </c>
      <c r="J2488" s="21" t="s">
        <v>64</v>
      </c>
      <c r="K2488" s="203" t="s">
        <v>241</v>
      </c>
      <c r="L2488" s="55"/>
      <c r="M2488" s="219">
        <v>0</v>
      </c>
      <c r="N2488" s="219">
        <v>1200</v>
      </c>
      <c r="O2488" s="217">
        <f t="shared" si="39"/>
        <v>53244.61999999953</v>
      </c>
    </row>
    <row r="2489" spans="1:15" ht="22.05" hidden="1" customHeight="1" x14ac:dyDescent="0.2">
      <c r="A2489" s="216">
        <v>45768</v>
      </c>
      <c r="B2489" s="20" t="s">
        <v>185</v>
      </c>
      <c r="C2489" s="41">
        <v>55074</v>
      </c>
      <c r="D2489" s="22"/>
      <c r="E2489" s="55" t="s">
        <v>3032</v>
      </c>
      <c r="F2489" s="20" t="s">
        <v>79</v>
      </c>
      <c r="G2489" s="41"/>
      <c r="H2489" s="21" t="s">
        <v>22</v>
      </c>
      <c r="I2489" s="41" t="s">
        <v>54</v>
      </c>
      <c r="J2489" s="21" t="s">
        <v>64</v>
      </c>
      <c r="K2489" s="203" t="s">
        <v>241</v>
      </c>
      <c r="L2489" s="55"/>
      <c r="M2489" s="219">
        <v>0</v>
      </c>
      <c r="N2489" s="219">
        <v>550</v>
      </c>
      <c r="O2489" s="217">
        <f t="shared" si="39"/>
        <v>52694.61999999953</v>
      </c>
    </row>
    <row r="2490" spans="1:15" ht="22.05" hidden="1" customHeight="1" x14ac:dyDescent="0.2">
      <c r="A2490" s="216">
        <v>45768</v>
      </c>
      <c r="B2490" s="20" t="s">
        <v>185</v>
      </c>
      <c r="C2490" s="41">
        <v>55075</v>
      </c>
      <c r="D2490" s="22"/>
      <c r="E2490" s="55" t="s">
        <v>3033</v>
      </c>
      <c r="F2490" s="20" t="s">
        <v>79</v>
      </c>
      <c r="G2490" s="41"/>
      <c r="H2490" s="21" t="s">
        <v>22</v>
      </c>
      <c r="I2490" s="41" t="s">
        <v>103</v>
      </c>
      <c r="J2490" s="21" t="s">
        <v>92</v>
      </c>
      <c r="K2490" s="203" t="s">
        <v>1529</v>
      </c>
      <c r="L2490" s="55"/>
      <c r="M2490" s="219">
        <v>0</v>
      </c>
      <c r="N2490" s="219">
        <v>840</v>
      </c>
      <c r="O2490" s="217">
        <f t="shared" si="39"/>
        <v>51854.61999999953</v>
      </c>
    </row>
    <row r="2491" spans="1:15" ht="22.05" hidden="1" customHeight="1" x14ac:dyDescent="0.2">
      <c r="A2491" s="216">
        <v>45768</v>
      </c>
      <c r="B2491" s="20" t="s">
        <v>185</v>
      </c>
      <c r="C2491" s="41">
        <v>55076</v>
      </c>
      <c r="D2491" s="22"/>
      <c r="E2491" s="55" t="s">
        <v>3034</v>
      </c>
      <c r="F2491" s="20" t="s">
        <v>79</v>
      </c>
      <c r="G2491" s="41"/>
      <c r="H2491" s="21" t="s">
        <v>22</v>
      </c>
      <c r="I2491" s="41" t="s">
        <v>56</v>
      </c>
      <c r="J2491" s="21" t="s">
        <v>116</v>
      </c>
      <c r="K2491" s="203" t="s">
        <v>139</v>
      </c>
      <c r="L2491" s="55"/>
      <c r="M2491" s="219">
        <v>0</v>
      </c>
      <c r="N2491" s="219">
        <v>829</v>
      </c>
      <c r="O2491" s="217">
        <f t="shared" si="39"/>
        <v>51025.61999999953</v>
      </c>
    </row>
    <row r="2492" spans="1:15" ht="22.05" hidden="1" customHeight="1" x14ac:dyDescent="0.2">
      <c r="A2492" s="216">
        <v>45768</v>
      </c>
      <c r="B2492" s="20" t="s">
        <v>185</v>
      </c>
      <c r="C2492" s="41">
        <v>55077</v>
      </c>
      <c r="D2492" s="22"/>
      <c r="E2492" s="55" t="s">
        <v>3035</v>
      </c>
      <c r="F2492" s="20" t="s">
        <v>79</v>
      </c>
      <c r="G2492" s="41"/>
      <c r="H2492" s="21" t="s">
        <v>22</v>
      </c>
      <c r="I2492" s="41" t="s">
        <v>103</v>
      </c>
      <c r="J2492" s="21" t="s">
        <v>102</v>
      </c>
      <c r="K2492" s="203" t="s">
        <v>2484</v>
      </c>
      <c r="L2492" s="55"/>
      <c r="M2492" s="219">
        <v>0</v>
      </c>
      <c r="N2492" s="219">
        <v>1500</v>
      </c>
      <c r="O2492" s="217">
        <f t="shared" si="39"/>
        <v>49525.61999999953</v>
      </c>
    </row>
    <row r="2493" spans="1:15" ht="22.05" hidden="1" customHeight="1" x14ac:dyDescent="0.2">
      <c r="A2493" s="216">
        <v>45768</v>
      </c>
      <c r="B2493" s="20" t="s">
        <v>185</v>
      </c>
      <c r="C2493" s="41">
        <v>55078</v>
      </c>
      <c r="D2493" s="22"/>
      <c r="E2493" s="55" t="s">
        <v>3036</v>
      </c>
      <c r="F2493" s="20" t="s">
        <v>79</v>
      </c>
      <c r="G2493" s="41"/>
      <c r="H2493" s="21" t="s">
        <v>22</v>
      </c>
      <c r="I2493" s="41" t="s">
        <v>103</v>
      </c>
      <c r="J2493" s="21" t="s">
        <v>93</v>
      </c>
      <c r="K2493" s="203" t="s">
        <v>2361</v>
      </c>
      <c r="L2493" s="55"/>
      <c r="M2493" s="219">
        <v>0</v>
      </c>
      <c r="N2493" s="219">
        <v>630</v>
      </c>
      <c r="O2493" s="217">
        <f t="shared" si="39"/>
        <v>48895.61999999953</v>
      </c>
    </row>
    <row r="2494" spans="1:15" ht="22.05" hidden="1" customHeight="1" x14ac:dyDescent="0.2">
      <c r="A2494" s="216">
        <v>45768</v>
      </c>
      <c r="B2494" s="20" t="s">
        <v>185</v>
      </c>
      <c r="C2494" s="41">
        <v>55079</v>
      </c>
      <c r="D2494" s="22"/>
      <c r="E2494" s="49" t="s">
        <v>3037</v>
      </c>
      <c r="F2494" s="20" t="s">
        <v>79</v>
      </c>
      <c r="G2494" s="41"/>
      <c r="H2494" s="21" t="s">
        <v>22</v>
      </c>
      <c r="I2494" s="41" t="s">
        <v>103</v>
      </c>
      <c r="J2494" s="21" t="s">
        <v>97</v>
      </c>
      <c r="K2494" s="203" t="s">
        <v>3042</v>
      </c>
      <c r="L2494" s="55"/>
      <c r="M2494" s="219">
        <v>0</v>
      </c>
      <c r="N2494" s="219">
        <v>7026</v>
      </c>
      <c r="O2494" s="217">
        <f t="shared" si="39"/>
        <v>41869.61999999953</v>
      </c>
    </row>
    <row r="2495" spans="1:15" ht="22.05" hidden="1" customHeight="1" x14ac:dyDescent="0.2">
      <c r="A2495" s="216">
        <v>45768</v>
      </c>
      <c r="B2495" s="20" t="s">
        <v>185</v>
      </c>
      <c r="C2495" s="41">
        <v>55080</v>
      </c>
      <c r="D2495" s="22"/>
      <c r="E2495" s="55" t="s">
        <v>166</v>
      </c>
      <c r="F2495" s="20" t="s">
        <v>79</v>
      </c>
      <c r="G2495" s="41"/>
      <c r="H2495" s="21" t="s">
        <v>22</v>
      </c>
      <c r="I2495" s="41" t="s">
        <v>56</v>
      </c>
      <c r="J2495" s="21" t="s">
        <v>116</v>
      </c>
      <c r="K2495" s="203" t="s">
        <v>441</v>
      </c>
      <c r="L2495" s="55"/>
      <c r="M2495" s="219">
        <v>0</v>
      </c>
      <c r="N2495" s="219">
        <v>200</v>
      </c>
      <c r="O2495" s="217">
        <f t="shared" si="39"/>
        <v>41669.61999999953</v>
      </c>
    </row>
    <row r="2496" spans="1:15" ht="22.05" hidden="1" customHeight="1" x14ac:dyDescent="0.2">
      <c r="A2496" s="216">
        <v>45768</v>
      </c>
      <c r="B2496" s="20" t="s">
        <v>185</v>
      </c>
      <c r="C2496" s="41">
        <v>55081</v>
      </c>
      <c r="D2496" s="22"/>
      <c r="E2496" s="55" t="s">
        <v>130</v>
      </c>
      <c r="F2496" s="20" t="s">
        <v>79</v>
      </c>
      <c r="G2496" s="41"/>
      <c r="H2496" s="21" t="s">
        <v>22</v>
      </c>
      <c r="I2496" s="41" t="s">
        <v>53</v>
      </c>
      <c r="J2496" s="21" t="s">
        <v>113</v>
      </c>
      <c r="K2496" s="203" t="s">
        <v>1421</v>
      </c>
      <c r="L2496" s="55"/>
      <c r="M2496" s="219">
        <v>0</v>
      </c>
      <c r="N2496" s="219">
        <v>500</v>
      </c>
      <c r="O2496" s="217">
        <f t="shared" si="39"/>
        <v>41169.61999999953</v>
      </c>
    </row>
    <row r="2497" spans="1:15" ht="22.05" hidden="1" customHeight="1" x14ac:dyDescent="0.2">
      <c r="A2497" s="216">
        <v>45768</v>
      </c>
      <c r="B2497" s="20" t="s">
        <v>185</v>
      </c>
      <c r="C2497" s="41">
        <v>55082</v>
      </c>
      <c r="D2497" s="22"/>
      <c r="E2497" s="55" t="s">
        <v>154</v>
      </c>
      <c r="F2497" s="20" t="s">
        <v>79</v>
      </c>
      <c r="G2497" s="41"/>
      <c r="H2497" s="21" t="s">
        <v>22</v>
      </c>
      <c r="I2497" s="21" t="s">
        <v>103</v>
      </c>
      <c r="J2497" s="21" t="s">
        <v>219</v>
      </c>
      <c r="K2497" s="203" t="s">
        <v>1241</v>
      </c>
      <c r="L2497" s="55"/>
      <c r="M2497" s="219">
        <v>0</v>
      </c>
      <c r="N2497" s="219">
        <v>200</v>
      </c>
      <c r="O2497" s="217">
        <f t="shared" si="39"/>
        <v>40969.61999999953</v>
      </c>
    </row>
    <row r="2498" spans="1:15" ht="22.05" hidden="1" customHeight="1" x14ac:dyDescent="0.2">
      <c r="A2498" s="216">
        <v>45768</v>
      </c>
      <c r="B2498" s="20" t="s">
        <v>185</v>
      </c>
      <c r="C2498" s="41">
        <v>55083</v>
      </c>
      <c r="D2498" s="22"/>
      <c r="E2498" s="55" t="s">
        <v>3038</v>
      </c>
      <c r="F2498" s="20" t="s">
        <v>79</v>
      </c>
      <c r="G2498" s="41"/>
      <c r="H2498" s="21" t="s">
        <v>22</v>
      </c>
      <c r="I2498" s="41" t="s">
        <v>56</v>
      </c>
      <c r="J2498" s="21" t="s">
        <v>212</v>
      </c>
      <c r="K2498" s="203" t="s">
        <v>3043</v>
      </c>
      <c r="L2498" s="55"/>
      <c r="M2498" s="219">
        <v>0</v>
      </c>
      <c r="N2498" s="219">
        <v>1000</v>
      </c>
      <c r="O2498" s="217">
        <f t="shared" si="39"/>
        <v>39969.61999999953</v>
      </c>
    </row>
    <row r="2499" spans="1:15" ht="22.05" hidden="1" customHeight="1" x14ac:dyDescent="0.2">
      <c r="A2499" s="216">
        <v>45768</v>
      </c>
      <c r="B2499" s="20" t="s">
        <v>185</v>
      </c>
      <c r="C2499" s="41">
        <v>55084</v>
      </c>
      <c r="D2499" s="22"/>
      <c r="E2499" s="55" t="s">
        <v>224</v>
      </c>
      <c r="F2499" s="20" t="s">
        <v>79</v>
      </c>
      <c r="G2499" s="41"/>
      <c r="H2499" s="21" t="s">
        <v>21</v>
      </c>
      <c r="I2499" s="41" t="s">
        <v>28</v>
      </c>
      <c r="J2499" s="21" t="s">
        <v>199</v>
      </c>
      <c r="K2499" s="203"/>
      <c r="L2499" s="55"/>
      <c r="M2499" s="219">
        <v>32180</v>
      </c>
      <c r="N2499" s="219">
        <v>0</v>
      </c>
      <c r="O2499" s="217">
        <f t="shared" si="39"/>
        <v>72149.61999999953</v>
      </c>
    </row>
    <row r="2500" spans="1:15" ht="22.05" hidden="1" customHeight="1" x14ac:dyDescent="0.2">
      <c r="A2500" s="216">
        <v>45769</v>
      </c>
      <c r="B2500" s="20" t="s">
        <v>185</v>
      </c>
      <c r="C2500" s="41">
        <v>55086</v>
      </c>
      <c r="D2500" s="22"/>
      <c r="E2500" s="55" t="s">
        <v>3044</v>
      </c>
      <c r="F2500" s="20" t="s">
        <v>79</v>
      </c>
      <c r="G2500" s="41"/>
      <c r="H2500" s="21" t="s">
        <v>22</v>
      </c>
      <c r="I2500" s="41" t="s">
        <v>103</v>
      </c>
      <c r="J2500" s="21" t="s">
        <v>97</v>
      </c>
      <c r="K2500" s="203" t="s">
        <v>811</v>
      </c>
      <c r="L2500" s="55"/>
      <c r="M2500" s="219">
        <v>0</v>
      </c>
      <c r="N2500" s="219">
        <v>1800</v>
      </c>
      <c r="O2500" s="217">
        <f t="shared" si="39"/>
        <v>70349.61999999953</v>
      </c>
    </row>
    <row r="2501" spans="1:15" ht="22.05" hidden="1" customHeight="1" x14ac:dyDescent="0.2">
      <c r="A2501" s="216">
        <v>45769</v>
      </c>
      <c r="B2501" s="20" t="s">
        <v>185</v>
      </c>
      <c r="C2501" s="41">
        <v>55087</v>
      </c>
      <c r="D2501" s="22"/>
      <c r="E2501" s="55" t="s">
        <v>2869</v>
      </c>
      <c r="F2501" s="20" t="s">
        <v>79</v>
      </c>
      <c r="G2501" s="41"/>
      <c r="H2501" s="21" t="s">
        <v>22</v>
      </c>
      <c r="I2501" s="41" t="s">
        <v>103</v>
      </c>
      <c r="J2501" s="21" t="s">
        <v>219</v>
      </c>
      <c r="K2501" s="203" t="s">
        <v>266</v>
      </c>
      <c r="L2501" s="55"/>
      <c r="M2501" s="219">
        <v>0</v>
      </c>
      <c r="N2501" s="219">
        <v>400</v>
      </c>
      <c r="O2501" s="217">
        <f t="shared" si="39"/>
        <v>69949.61999999953</v>
      </c>
    </row>
    <row r="2502" spans="1:15" ht="22.05" hidden="1" customHeight="1" x14ac:dyDescent="0.2">
      <c r="A2502" s="216">
        <v>45769</v>
      </c>
      <c r="B2502" s="20" t="s">
        <v>185</v>
      </c>
      <c r="C2502" s="41">
        <v>55088</v>
      </c>
      <c r="D2502" s="22"/>
      <c r="E2502" s="55" t="s">
        <v>3045</v>
      </c>
      <c r="F2502" s="20" t="s">
        <v>79</v>
      </c>
      <c r="G2502" s="41"/>
      <c r="H2502" s="21" t="s">
        <v>22</v>
      </c>
      <c r="I2502" s="41" t="s">
        <v>103</v>
      </c>
      <c r="J2502" s="21" t="s">
        <v>219</v>
      </c>
      <c r="K2502" s="203" t="s">
        <v>1241</v>
      </c>
      <c r="L2502" s="55"/>
      <c r="M2502" s="219">
        <v>0</v>
      </c>
      <c r="N2502" s="219">
        <v>325</v>
      </c>
      <c r="O2502" s="217">
        <f t="shared" si="39"/>
        <v>69624.61999999953</v>
      </c>
    </row>
    <row r="2503" spans="1:15" ht="22.05" hidden="1" customHeight="1" x14ac:dyDescent="0.2">
      <c r="A2503" s="216">
        <v>45769</v>
      </c>
      <c r="B2503" s="20" t="s">
        <v>185</v>
      </c>
      <c r="C2503" s="41">
        <v>55089</v>
      </c>
      <c r="D2503" s="22"/>
      <c r="E2503" s="55" t="s">
        <v>3046</v>
      </c>
      <c r="F2503" s="20" t="s">
        <v>79</v>
      </c>
      <c r="G2503" s="41"/>
      <c r="H2503" s="21" t="s">
        <v>22</v>
      </c>
      <c r="I2503" s="41" t="s">
        <v>103</v>
      </c>
      <c r="J2503" s="21" t="s">
        <v>60</v>
      </c>
      <c r="K2503" s="203" t="s">
        <v>135</v>
      </c>
      <c r="L2503" s="55"/>
      <c r="M2503" s="219">
        <v>0</v>
      </c>
      <c r="N2503" s="219">
        <v>850</v>
      </c>
      <c r="O2503" s="217">
        <f t="shared" si="39"/>
        <v>68774.61999999953</v>
      </c>
    </row>
    <row r="2504" spans="1:15" ht="22.05" hidden="1" customHeight="1" x14ac:dyDescent="0.2">
      <c r="A2504" s="216">
        <v>45769</v>
      </c>
      <c r="B2504" s="20" t="s">
        <v>185</v>
      </c>
      <c r="C2504" s="41">
        <v>55090</v>
      </c>
      <c r="D2504" s="22"/>
      <c r="E2504" s="49" t="s">
        <v>3047</v>
      </c>
      <c r="F2504" s="20" t="s">
        <v>79</v>
      </c>
      <c r="G2504" s="41"/>
      <c r="H2504" s="21" t="s">
        <v>22</v>
      </c>
      <c r="I2504" s="41" t="s">
        <v>55</v>
      </c>
      <c r="J2504" s="21" t="s">
        <v>73</v>
      </c>
      <c r="K2504" s="203" t="s">
        <v>140</v>
      </c>
      <c r="L2504" s="55"/>
      <c r="M2504" s="219">
        <v>0</v>
      </c>
      <c r="N2504" s="219">
        <v>1500</v>
      </c>
      <c r="O2504" s="217">
        <f t="shared" si="39"/>
        <v>67274.61999999953</v>
      </c>
    </row>
    <row r="2505" spans="1:15" ht="22.05" hidden="1" customHeight="1" x14ac:dyDescent="0.2">
      <c r="A2505" s="216">
        <v>45769</v>
      </c>
      <c r="B2505" s="20" t="s">
        <v>185</v>
      </c>
      <c r="C2505" s="41">
        <v>55091</v>
      </c>
      <c r="D2505" s="22"/>
      <c r="E2505" s="55" t="s">
        <v>3048</v>
      </c>
      <c r="F2505" s="20" t="s">
        <v>79</v>
      </c>
      <c r="G2505" s="41"/>
      <c r="H2505" s="21" t="s">
        <v>22</v>
      </c>
      <c r="I2505" s="41" t="s">
        <v>55</v>
      </c>
      <c r="J2505" s="21" t="s">
        <v>261</v>
      </c>
      <c r="K2505" s="203" t="s">
        <v>3056</v>
      </c>
      <c r="L2505" s="55"/>
      <c r="M2505" s="219">
        <v>0</v>
      </c>
      <c r="N2505" s="219">
        <v>5000</v>
      </c>
      <c r="O2505" s="217">
        <f t="shared" si="39"/>
        <v>62274.61999999953</v>
      </c>
    </row>
    <row r="2506" spans="1:15" ht="22.05" hidden="1" customHeight="1" x14ac:dyDescent="0.2">
      <c r="A2506" s="216">
        <v>45769</v>
      </c>
      <c r="B2506" s="20" t="s">
        <v>185</v>
      </c>
      <c r="C2506" s="41">
        <v>55092</v>
      </c>
      <c r="D2506" s="22"/>
      <c r="E2506" s="55" t="s">
        <v>3049</v>
      </c>
      <c r="F2506" s="20" t="s">
        <v>79</v>
      </c>
      <c r="G2506" s="41"/>
      <c r="H2506" s="21" t="s">
        <v>22</v>
      </c>
      <c r="I2506" s="41" t="s">
        <v>55</v>
      </c>
      <c r="J2506" s="21" t="s">
        <v>73</v>
      </c>
      <c r="K2506" s="203" t="s">
        <v>3057</v>
      </c>
      <c r="L2506" s="55"/>
      <c r="M2506" s="219">
        <v>0</v>
      </c>
      <c r="N2506" s="219">
        <v>9537</v>
      </c>
      <c r="O2506" s="217">
        <f t="shared" si="39"/>
        <v>52737.61999999953</v>
      </c>
    </row>
    <row r="2507" spans="1:15" ht="22.05" hidden="1" customHeight="1" x14ac:dyDescent="0.2">
      <c r="A2507" s="216">
        <v>45769</v>
      </c>
      <c r="B2507" s="20" t="s">
        <v>185</v>
      </c>
      <c r="C2507" s="41">
        <v>55093</v>
      </c>
      <c r="D2507" s="22"/>
      <c r="E2507" s="55" t="s">
        <v>1814</v>
      </c>
      <c r="F2507" s="20" t="s">
        <v>79</v>
      </c>
      <c r="G2507" s="41"/>
      <c r="H2507" s="21" t="s">
        <v>22</v>
      </c>
      <c r="I2507" s="41" t="s">
        <v>103</v>
      </c>
      <c r="J2507" s="21" t="s">
        <v>102</v>
      </c>
      <c r="K2507" s="203" t="s">
        <v>226</v>
      </c>
      <c r="L2507" s="55"/>
      <c r="M2507" s="219">
        <v>0</v>
      </c>
      <c r="N2507" s="219">
        <v>1000</v>
      </c>
      <c r="O2507" s="217">
        <f t="shared" si="39"/>
        <v>51737.61999999953</v>
      </c>
    </row>
    <row r="2508" spans="1:15" ht="22.05" hidden="1" customHeight="1" x14ac:dyDescent="0.2">
      <c r="A2508" s="216">
        <v>45769</v>
      </c>
      <c r="B2508" s="20" t="s">
        <v>185</v>
      </c>
      <c r="C2508" s="41">
        <v>55094</v>
      </c>
      <c r="D2508" s="22"/>
      <c r="E2508" s="55" t="s">
        <v>2299</v>
      </c>
      <c r="F2508" s="20" t="s">
        <v>79</v>
      </c>
      <c r="G2508" s="41"/>
      <c r="H2508" s="21" t="s">
        <v>22</v>
      </c>
      <c r="I2508" s="41" t="s">
        <v>53</v>
      </c>
      <c r="J2508" s="21" t="s">
        <v>113</v>
      </c>
      <c r="K2508" s="203" t="s">
        <v>226</v>
      </c>
      <c r="L2508" s="55"/>
      <c r="M2508" s="219">
        <v>0</v>
      </c>
      <c r="N2508" s="219">
        <v>1250</v>
      </c>
      <c r="O2508" s="217">
        <f t="shared" si="39"/>
        <v>50487.61999999953</v>
      </c>
    </row>
    <row r="2509" spans="1:15" ht="22.05" hidden="1" customHeight="1" x14ac:dyDescent="0.2">
      <c r="A2509" s="216">
        <v>45769</v>
      </c>
      <c r="B2509" s="20" t="s">
        <v>185</v>
      </c>
      <c r="C2509" s="41">
        <v>55095</v>
      </c>
      <c r="D2509" s="22"/>
      <c r="E2509" s="55" t="s">
        <v>3050</v>
      </c>
      <c r="F2509" s="20" t="s">
        <v>79</v>
      </c>
      <c r="G2509" s="41"/>
      <c r="H2509" s="21" t="s">
        <v>22</v>
      </c>
      <c r="I2509" s="41" t="s">
        <v>103</v>
      </c>
      <c r="J2509" s="21" t="s">
        <v>93</v>
      </c>
      <c r="K2509" s="203" t="s">
        <v>3058</v>
      </c>
      <c r="L2509" s="55"/>
      <c r="M2509" s="219">
        <v>0</v>
      </c>
      <c r="N2509" s="219">
        <v>485</v>
      </c>
      <c r="O2509" s="217">
        <f t="shared" si="39"/>
        <v>50002.61999999953</v>
      </c>
    </row>
    <row r="2510" spans="1:15" ht="22.05" hidden="1" customHeight="1" x14ac:dyDescent="0.2">
      <c r="A2510" s="216">
        <v>45769</v>
      </c>
      <c r="B2510" s="20" t="s">
        <v>185</v>
      </c>
      <c r="C2510" s="41">
        <v>55096</v>
      </c>
      <c r="D2510" s="22"/>
      <c r="E2510" s="55" t="s">
        <v>130</v>
      </c>
      <c r="F2510" s="20" t="s">
        <v>79</v>
      </c>
      <c r="G2510" s="41"/>
      <c r="H2510" s="21" t="s">
        <v>22</v>
      </c>
      <c r="I2510" s="41" t="s">
        <v>53</v>
      </c>
      <c r="J2510" s="21" t="s">
        <v>113</v>
      </c>
      <c r="K2510" s="203" t="s">
        <v>444</v>
      </c>
      <c r="L2510" s="55"/>
      <c r="M2510" s="219">
        <v>0</v>
      </c>
      <c r="N2510" s="219">
        <v>2500</v>
      </c>
      <c r="O2510" s="217">
        <f t="shared" si="39"/>
        <v>47502.61999999953</v>
      </c>
    </row>
    <row r="2511" spans="1:15" ht="22.05" hidden="1" customHeight="1" x14ac:dyDescent="0.2">
      <c r="A2511" s="216">
        <v>45769</v>
      </c>
      <c r="B2511" s="20" t="s">
        <v>185</v>
      </c>
      <c r="C2511" s="41">
        <v>55097</v>
      </c>
      <c r="D2511" s="22"/>
      <c r="E2511" s="55" t="s">
        <v>3051</v>
      </c>
      <c r="F2511" s="20" t="s">
        <v>79</v>
      </c>
      <c r="G2511" s="41"/>
      <c r="H2511" s="21" t="s">
        <v>22</v>
      </c>
      <c r="I2511" s="41" t="s">
        <v>103</v>
      </c>
      <c r="J2511" s="21" t="s">
        <v>92</v>
      </c>
      <c r="K2511" s="203" t="s">
        <v>3059</v>
      </c>
      <c r="L2511" s="55"/>
      <c r="M2511" s="219">
        <v>0</v>
      </c>
      <c r="N2511" s="219">
        <v>1800</v>
      </c>
      <c r="O2511" s="217">
        <f t="shared" si="39"/>
        <v>45702.61999999953</v>
      </c>
    </row>
    <row r="2512" spans="1:15" ht="22.05" hidden="1" customHeight="1" x14ac:dyDescent="0.2">
      <c r="A2512" s="216">
        <v>45769</v>
      </c>
      <c r="B2512" s="20" t="s">
        <v>185</v>
      </c>
      <c r="C2512" s="41">
        <v>55098</v>
      </c>
      <c r="D2512" s="22"/>
      <c r="E2512" s="49" t="s">
        <v>3052</v>
      </c>
      <c r="F2512" s="20" t="s">
        <v>79</v>
      </c>
      <c r="G2512" s="41"/>
      <c r="H2512" s="21" t="s">
        <v>22</v>
      </c>
      <c r="I2512" s="41" t="s">
        <v>54</v>
      </c>
      <c r="J2512" s="21" t="s">
        <v>63</v>
      </c>
      <c r="K2512" s="203" t="s">
        <v>3060</v>
      </c>
      <c r="L2512" s="55"/>
      <c r="M2512" s="219">
        <v>0</v>
      </c>
      <c r="N2512" s="219">
        <v>500</v>
      </c>
      <c r="O2512" s="217">
        <f t="shared" si="39"/>
        <v>45202.61999999953</v>
      </c>
    </row>
    <row r="2513" spans="1:15" ht="22.05" hidden="1" customHeight="1" x14ac:dyDescent="0.2">
      <c r="A2513" s="216">
        <v>45769</v>
      </c>
      <c r="B2513" s="20" t="s">
        <v>185</v>
      </c>
      <c r="C2513" s="41">
        <v>55099</v>
      </c>
      <c r="D2513" s="22"/>
      <c r="E2513" s="55" t="s">
        <v>3053</v>
      </c>
      <c r="F2513" s="20" t="s">
        <v>79</v>
      </c>
      <c r="G2513" s="41"/>
      <c r="H2513" s="21" t="s">
        <v>22</v>
      </c>
      <c r="I2513" s="41" t="s">
        <v>54</v>
      </c>
      <c r="J2513" s="21" t="s">
        <v>41</v>
      </c>
      <c r="K2513" s="203" t="s">
        <v>122</v>
      </c>
      <c r="L2513" s="55"/>
      <c r="M2513" s="219">
        <v>0</v>
      </c>
      <c r="N2513" s="219">
        <v>200</v>
      </c>
      <c r="O2513" s="217">
        <f t="shared" si="39"/>
        <v>45002.61999999953</v>
      </c>
    </row>
    <row r="2514" spans="1:15" ht="22.05" hidden="1" customHeight="1" x14ac:dyDescent="0.2">
      <c r="A2514" s="216">
        <v>45769</v>
      </c>
      <c r="B2514" s="20" t="s">
        <v>185</v>
      </c>
      <c r="C2514" s="41">
        <v>55100</v>
      </c>
      <c r="D2514" s="22"/>
      <c r="E2514" s="55" t="s">
        <v>3054</v>
      </c>
      <c r="F2514" s="20" t="s">
        <v>79</v>
      </c>
      <c r="G2514" s="41"/>
      <c r="H2514" s="21" t="s">
        <v>22</v>
      </c>
      <c r="I2514" s="41" t="s">
        <v>56</v>
      </c>
      <c r="J2514" s="21" t="s">
        <v>116</v>
      </c>
      <c r="K2514" s="203" t="s">
        <v>3061</v>
      </c>
      <c r="L2514" s="55"/>
      <c r="M2514" s="219">
        <v>0</v>
      </c>
      <c r="N2514" s="219">
        <v>340</v>
      </c>
      <c r="O2514" s="217">
        <f t="shared" si="39"/>
        <v>44662.61999999953</v>
      </c>
    </row>
    <row r="2515" spans="1:15" ht="22.05" hidden="1" customHeight="1" x14ac:dyDescent="0.2">
      <c r="A2515" s="216">
        <v>45769</v>
      </c>
      <c r="B2515" s="20" t="s">
        <v>185</v>
      </c>
      <c r="C2515" s="41">
        <v>55101</v>
      </c>
      <c r="D2515" s="22"/>
      <c r="E2515" s="55" t="s">
        <v>3055</v>
      </c>
      <c r="F2515" s="20" t="s">
        <v>79</v>
      </c>
      <c r="G2515" s="41"/>
      <c r="H2515" s="21" t="s">
        <v>22</v>
      </c>
      <c r="I2515" s="41" t="s">
        <v>103</v>
      </c>
      <c r="J2515" s="21" t="s">
        <v>92</v>
      </c>
      <c r="K2515" s="203" t="s">
        <v>2342</v>
      </c>
      <c r="L2515" s="55"/>
      <c r="M2515" s="219">
        <v>0</v>
      </c>
      <c r="N2515" s="219">
        <v>500</v>
      </c>
      <c r="O2515" s="217">
        <f t="shared" si="39"/>
        <v>44162.61999999953</v>
      </c>
    </row>
    <row r="2516" spans="1:15" ht="22.05" hidden="1" customHeight="1" x14ac:dyDescent="0.2">
      <c r="A2516" s="216">
        <v>45769</v>
      </c>
      <c r="B2516" s="20" t="s">
        <v>185</v>
      </c>
      <c r="C2516" s="41">
        <v>55102</v>
      </c>
      <c r="D2516" s="22"/>
      <c r="E2516" s="55" t="s">
        <v>154</v>
      </c>
      <c r="F2516" s="20" t="s">
        <v>79</v>
      </c>
      <c r="G2516" s="41"/>
      <c r="H2516" s="21" t="s">
        <v>22</v>
      </c>
      <c r="I2516" s="41" t="s">
        <v>103</v>
      </c>
      <c r="J2516" s="21" t="s">
        <v>219</v>
      </c>
      <c r="K2516" s="203" t="s">
        <v>1241</v>
      </c>
      <c r="L2516" s="55"/>
      <c r="M2516" s="219">
        <v>0</v>
      </c>
      <c r="N2516" s="219">
        <v>670</v>
      </c>
      <c r="O2516" s="217">
        <f t="shared" si="39"/>
        <v>43492.61999999953</v>
      </c>
    </row>
    <row r="2517" spans="1:15" ht="22.05" hidden="1" customHeight="1" x14ac:dyDescent="0.2">
      <c r="A2517" s="216">
        <v>45770</v>
      </c>
      <c r="B2517" s="20" t="s">
        <v>185</v>
      </c>
      <c r="C2517" s="41">
        <v>55104</v>
      </c>
      <c r="D2517" s="22"/>
      <c r="E2517" s="55" t="s">
        <v>128</v>
      </c>
      <c r="F2517" s="20" t="s">
        <v>79</v>
      </c>
      <c r="G2517" s="41"/>
      <c r="H2517" s="21" t="s">
        <v>22</v>
      </c>
      <c r="I2517" s="41" t="s">
        <v>56</v>
      </c>
      <c r="J2517" s="21" t="s">
        <v>116</v>
      </c>
      <c r="K2517" s="203" t="s">
        <v>129</v>
      </c>
      <c r="L2517" s="55"/>
      <c r="M2517" s="219">
        <v>0</v>
      </c>
      <c r="N2517" s="219">
        <v>40</v>
      </c>
      <c r="O2517" s="217">
        <f t="shared" si="39"/>
        <v>43452.61999999953</v>
      </c>
    </row>
    <row r="2518" spans="1:15" ht="22.05" hidden="1" customHeight="1" x14ac:dyDescent="0.2">
      <c r="A2518" s="216">
        <v>45770</v>
      </c>
      <c r="B2518" s="20" t="s">
        <v>185</v>
      </c>
      <c r="C2518" s="41">
        <v>55105</v>
      </c>
      <c r="D2518" s="22"/>
      <c r="E2518" s="55" t="s">
        <v>3062</v>
      </c>
      <c r="F2518" s="20" t="s">
        <v>79</v>
      </c>
      <c r="G2518" s="41"/>
      <c r="H2518" s="21" t="s">
        <v>22</v>
      </c>
      <c r="I2518" s="41" t="s">
        <v>56</v>
      </c>
      <c r="J2518" s="21" t="s">
        <v>116</v>
      </c>
      <c r="K2518" s="203" t="s">
        <v>408</v>
      </c>
      <c r="L2518" s="55"/>
      <c r="M2518" s="219">
        <v>0</v>
      </c>
      <c r="N2518" s="219">
        <v>36</v>
      </c>
      <c r="O2518" s="217">
        <f t="shared" si="39"/>
        <v>43416.61999999953</v>
      </c>
    </row>
    <row r="2519" spans="1:15" ht="22.05" hidden="1" customHeight="1" x14ac:dyDescent="0.2">
      <c r="A2519" s="216">
        <v>45770</v>
      </c>
      <c r="B2519" s="20" t="s">
        <v>185</v>
      </c>
      <c r="C2519" s="41">
        <v>55106</v>
      </c>
      <c r="D2519" s="22"/>
      <c r="E2519" s="55" t="s">
        <v>3063</v>
      </c>
      <c r="F2519" s="20" t="s">
        <v>79</v>
      </c>
      <c r="G2519" s="41"/>
      <c r="H2519" s="21" t="s">
        <v>21</v>
      </c>
      <c r="I2519" s="41" t="s">
        <v>28</v>
      </c>
      <c r="J2519" s="21" t="s">
        <v>31</v>
      </c>
      <c r="K2519" s="203"/>
      <c r="L2519" s="55"/>
      <c r="M2519" s="219">
        <v>26904</v>
      </c>
      <c r="N2519" s="219">
        <v>0</v>
      </c>
      <c r="O2519" s="217">
        <f t="shared" si="39"/>
        <v>70320.61999999953</v>
      </c>
    </row>
    <row r="2520" spans="1:15" ht="22.05" hidden="1" customHeight="1" x14ac:dyDescent="0.2">
      <c r="A2520" s="216">
        <v>45770</v>
      </c>
      <c r="B2520" s="20" t="s">
        <v>185</v>
      </c>
      <c r="C2520" s="41">
        <v>55107</v>
      </c>
      <c r="D2520" s="22"/>
      <c r="E2520" s="55" t="s">
        <v>3064</v>
      </c>
      <c r="F2520" s="20" t="s">
        <v>79</v>
      </c>
      <c r="G2520" s="41"/>
      <c r="H2520" s="21" t="s">
        <v>22</v>
      </c>
      <c r="I2520" s="41" t="s">
        <v>54</v>
      </c>
      <c r="J2520" s="21" t="s">
        <v>44</v>
      </c>
      <c r="K2520" s="203" t="s">
        <v>412</v>
      </c>
      <c r="L2520" s="55"/>
      <c r="M2520" s="219">
        <v>0</v>
      </c>
      <c r="N2520" s="219">
        <v>168</v>
      </c>
      <c r="O2520" s="217">
        <f t="shared" si="39"/>
        <v>70152.61999999953</v>
      </c>
    </row>
    <row r="2521" spans="1:15" ht="22.05" hidden="1" customHeight="1" x14ac:dyDescent="0.2">
      <c r="A2521" s="216">
        <v>45770</v>
      </c>
      <c r="B2521" s="20" t="s">
        <v>185</v>
      </c>
      <c r="C2521" s="41">
        <v>55108</v>
      </c>
      <c r="D2521" s="22"/>
      <c r="E2521" s="55" t="s">
        <v>3064</v>
      </c>
      <c r="F2521" s="20" t="s">
        <v>79</v>
      </c>
      <c r="G2521" s="41"/>
      <c r="H2521" s="21" t="s">
        <v>22</v>
      </c>
      <c r="I2521" s="41" t="s">
        <v>54</v>
      </c>
      <c r="J2521" s="21" t="s">
        <v>61</v>
      </c>
      <c r="K2521" s="203" t="s">
        <v>445</v>
      </c>
      <c r="L2521" s="55"/>
      <c r="M2521" s="219">
        <v>0</v>
      </c>
      <c r="N2521" s="219">
        <v>560</v>
      </c>
      <c r="O2521" s="217">
        <f t="shared" si="39"/>
        <v>69592.61999999953</v>
      </c>
    </row>
    <row r="2522" spans="1:15" ht="22.05" hidden="1" customHeight="1" x14ac:dyDescent="0.2">
      <c r="A2522" s="216">
        <v>45770</v>
      </c>
      <c r="B2522" s="20" t="s">
        <v>185</v>
      </c>
      <c r="C2522" s="41">
        <v>55109</v>
      </c>
      <c r="D2522" s="22"/>
      <c r="E2522" s="55" t="s">
        <v>3064</v>
      </c>
      <c r="F2522" s="20" t="s">
        <v>79</v>
      </c>
      <c r="G2522" s="41"/>
      <c r="H2522" s="21" t="s">
        <v>22</v>
      </c>
      <c r="I2522" s="41" t="s">
        <v>103</v>
      </c>
      <c r="J2522" s="21" t="s">
        <v>97</v>
      </c>
      <c r="K2522" s="203" t="s">
        <v>2973</v>
      </c>
      <c r="L2522" s="55"/>
      <c r="M2522" s="219">
        <v>0</v>
      </c>
      <c r="N2522" s="219">
        <v>128</v>
      </c>
      <c r="O2522" s="217">
        <f t="shared" si="39"/>
        <v>69464.61999999953</v>
      </c>
    </row>
    <row r="2523" spans="1:15" ht="22.05" hidden="1" customHeight="1" x14ac:dyDescent="0.2">
      <c r="A2523" s="216">
        <v>45770</v>
      </c>
      <c r="B2523" s="20" t="s">
        <v>185</v>
      </c>
      <c r="C2523" s="41">
        <v>55110</v>
      </c>
      <c r="D2523" s="22"/>
      <c r="E2523" s="55" t="s">
        <v>3065</v>
      </c>
      <c r="F2523" s="20" t="s">
        <v>79</v>
      </c>
      <c r="G2523" s="41"/>
      <c r="H2523" s="21" t="s">
        <v>22</v>
      </c>
      <c r="I2523" s="21" t="s">
        <v>56</v>
      </c>
      <c r="J2523" s="21" t="s">
        <v>212</v>
      </c>
      <c r="K2523" s="203" t="s">
        <v>3076</v>
      </c>
      <c r="L2523" s="55"/>
      <c r="M2523" s="219">
        <v>0</v>
      </c>
      <c r="N2523" s="219">
        <v>100</v>
      </c>
      <c r="O2523" s="217">
        <f t="shared" si="39"/>
        <v>69364.61999999953</v>
      </c>
    </row>
    <row r="2524" spans="1:15" ht="22.05" hidden="1" customHeight="1" x14ac:dyDescent="0.2">
      <c r="A2524" s="216">
        <v>45770</v>
      </c>
      <c r="B2524" s="20" t="s">
        <v>185</v>
      </c>
      <c r="C2524" s="41">
        <v>55111</v>
      </c>
      <c r="D2524" s="22"/>
      <c r="E2524" s="55" t="s">
        <v>3066</v>
      </c>
      <c r="F2524" s="20" t="s">
        <v>79</v>
      </c>
      <c r="G2524" s="41"/>
      <c r="H2524" s="21" t="s">
        <v>22</v>
      </c>
      <c r="I2524" s="41" t="s">
        <v>54</v>
      </c>
      <c r="J2524" s="21" t="s">
        <v>63</v>
      </c>
      <c r="K2524" s="203" t="s">
        <v>235</v>
      </c>
      <c r="L2524" s="55"/>
      <c r="M2524" s="219">
        <v>0</v>
      </c>
      <c r="N2524" s="219">
        <v>1500</v>
      </c>
      <c r="O2524" s="217">
        <f t="shared" si="39"/>
        <v>67864.61999999953</v>
      </c>
    </row>
    <row r="2525" spans="1:15" ht="22.05" hidden="1" customHeight="1" x14ac:dyDescent="0.2">
      <c r="A2525" s="216">
        <v>45770</v>
      </c>
      <c r="B2525" s="20" t="s">
        <v>185</v>
      </c>
      <c r="C2525" s="41">
        <v>55112</v>
      </c>
      <c r="D2525" s="22"/>
      <c r="E2525" s="55" t="s">
        <v>3067</v>
      </c>
      <c r="F2525" s="20" t="s">
        <v>79</v>
      </c>
      <c r="G2525" s="41"/>
      <c r="H2525" s="21" t="s">
        <v>22</v>
      </c>
      <c r="I2525" s="41" t="s">
        <v>103</v>
      </c>
      <c r="J2525" s="21" t="s">
        <v>219</v>
      </c>
      <c r="K2525" s="203" t="s">
        <v>266</v>
      </c>
      <c r="L2525" s="55"/>
      <c r="M2525" s="219">
        <v>0</v>
      </c>
      <c r="N2525" s="219">
        <v>180</v>
      </c>
      <c r="O2525" s="217">
        <f t="shared" si="39"/>
        <v>67684.61999999953</v>
      </c>
    </row>
    <row r="2526" spans="1:15" ht="22.05" hidden="1" customHeight="1" x14ac:dyDescent="0.2">
      <c r="A2526" s="216">
        <v>45770</v>
      </c>
      <c r="B2526" s="20" t="s">
        <v>185</v>
      </c>
      <c r="C2526" s="41">
        <v>55113</v>
      </c>
      <c r="D2526" s="22"/>
      <c r="E2526" s="55" t="s">
        <v>350</v>
      </c>
      <c r="F2526" s="20" t="s">
        <v>79</v>
      </c>
      <c r="G2526" s="41"/>
      <c r="H2526" s="21" t="s">
        <v>22</v>
      </c>
      <c r="I2526" s="41" t="s">
        <v>53</v>
      </c>
      <c r="J2526" s="21" t="s">
        <v>113</v>
      </c>
      <c r="K2526" s="203" t="s">
        <v>3077</v>
      </c>
      <c r="L2526" s="55"/>
      <c r="M2526" s="219">
        <v>0</v>
      </c>
      <c r="N2526" s="219">
        <v>5200</v>
      </c>
      <c r="O2526" s="217">
        <f t="shared" si="39"/>
        <v>62484.61999999953</v>
      </c>
    </row>
    <row r="2527" spans="1:15" ht="22.05" hidden="1" customHeight="1" x14ac:dyDescent="0.2">
      <c r="A2527" s="216">
        <v>45770</v>
      </c>
      <c r="B2527" s="20" t="s">
        <v>185</v>
      </c>
      <c r="C2527" s="41">
        <v>55114</v>
      </c>
      <c r="D2527" s="22"/>
      <c r="E2527" s="55" t="s">
        <v>3068</v>
      </c>
      <c r="F2527" s="20" t="s">
        <v>79</v>
      </c>
      <c r="G2527" s="41"/>
      <c r="H2527" s="21" t="s">
        <v>22</v>
      </c>
      <c r="I2527" s="41" t="s">
        <v>103</v>
      </c>
      <c r="J2527" s="21" t="s">
        <v>214</v>
      </c>
      <c r="K2527" s="203" t="s">
        <v>2811</v>
      </c>
      <c r="L2527" s="55"/>
      <c r="M2527" s="219">
        <v>0</v>
      </c>
      <c r="N2527" s="219">
        <v>200</v>
      </c>
      <c r="O2527" s="217">
        <f t="shared" ref="O2527:O2590" si="40">O2526+M2527-N2527</f>
        <v>62284.61999999953</v>
      </c>
    </row>
    <row r="2528" spans="1:15" ht="22.05" hidden="1" customHeight="1" x14ac:dyDescent="0.2">
      <c r="A2528" s="216">
        <v>45770</v>
      </c>
      <c r="B2528" s="20" t="s">
        <v>185</v>
      </c>
      <c r="C2528" s="41">
        <v>55115</v>
      </c>
      <c r="D2528" s="22"/>
      <c r="E2528" s="55" t="s">
        <v>3069</v>
      </c>
      <c r="F2528" s="20" t="s">
        <v>79</v>
      </c>
      <c r="G2528" s="41"/>
      <c r="H2528" s="21" t="s">
        <v>22</v>
      </c>
      <c r="I2528" s="41" t="s">
        <v>55</v>
      </c>
      <c r="J2528" s="21" t="s">
        <v>73</v>
      </c>
      <c r="K2528" s="203" t="s">
        <v>3078</v>
      </c>
      <c r="L2528" s="55"/>
      <c r="M2528" s="219">
        <v>0</v>
      </c>
      <c r="N2528" s="219">
        <v>9300</v>
      </c>
      <c r="O2528" s="217">
        <f t="shared" si="40"/>
        <v>52984.61999999953</v>
      </c>
    </row>
    <row r="2529" spans="1:15" ht="22.05" hidden="1" customHeight="1" x14ac:dyDescent="0.2">
      <c r="A2529" s="216">
        <v>45770</v>
      </c>
      <c r="B2529" s="20" t="s">
        <v>185</v>
      </c>
      <c r="C2529" s="41">
        <v>55116</v>
      </c>
      <c r="D2529" s="22"/>
      <c r="E2529" s="55" t="s">
        <v>3070</v>
      </c>
      <c r="F2529" s="20" t="s">
        <v>79</v>
      </c>
      <c r="G2529" s="41"/>
      <c r="H2529" s="21" t="s">
        <v>22</v>
      </c>
      <c r="I2529" s="41" t="s">
        <v>55</v>
      </c>
      <c r="J2529" s="21" t="s">
        <v>73</v>
      </c>
      <c r="K2529" s="203" t="s">
        <v>3079</v>
      </c>
      <c r="L2529" s="55"/>
      <c r="M2529" s="219">
        <v>0</v>
      </c>
      <c r="N2529" s="219">
        <v>280</v>
      </c>
      <c r="O2529" s="217">
        <f t="shared" si="40"/>
        <v>52704.61999999953</v>
      </c>
    </row>
    <row r="2530" spans="1:15" ht="22.05" hidden="1" customHeight="1" x14ac:dyDescent="0.2">
      <c r="A2530" s="216">
        <v>45770</v>
      </c>
      <c r="B2530" s="20" t="s">
        <v>185</v>
      </c>
      <c r="C2530" s="41">
        <v>55117</v>
      </c>
      <c r="D2530" s="22"/>
      <c r="E2530" s="55" t="s">
        <v>3071</v>
      </c>
      <c r="F2530" s="20" t="s">
        <v>79</v>
      </c>
      <c r="G2530" s="41"/>
      <c r="H2530" s="21" t="s">
        <v>22</v>
      </c>
      <c r="I2530" s="41" t="s">
        <v>55</v>
      </c>
      <c r="J2530" s="21" t="s">
        <v>261</v>
      </c>
      <c r="K2530" s="203" t="s">
        <v>786</v>
      </c>
      <c r="L2530" s="55"/>
      <c r="M2530" s="219">
        <v>0</v>
      </c>
      <c r="N2530" s="219">
        <v>5000</v>
      </c>
      <c r="O2530" s="217">
        <f t="shared" si="40"/>
        <v>47704.61999999953</v>
      </c>
    </row>
    <row r="2531" spans="1:15" ht="22.05" hidden="1" customHeight="1" x14ac:dyDescent="0.2">
      <c r="A2531" s="216">
        <v>45770</v>
      </c>
      <c r="B2531" s="20" t="s">
        <v>185</v>
      </c>
      <c r="C2531" s="41">
        <v>55118</v>
      </c>
      <c r="D2531" s="22"/>
      <c r="E2531" s="55" t="s">
        <v>3072</v>
      </c>
      <c r="F2531" s="20" t="s">
        <v>79</v>
      </c>
      <c r="G2531" s="41"/>
      <c r="H2531" s="21" t="s">
        <v>22</v>
      </c>
      <c r="I2531" s="41" t="s">
        <v>55</v>
      </c>
      <c r="J2531" s="21" t="s">
        <v>73</v>
      </c>
      <c r="K2531" s="203" t="s">
        <v>140</v>
      </c>
      <c r="L2531" s="55"/>
      <c r="M2531" s="219">
        <v>0</v>
      </c>
      <c r="N2531" s="219">
        <v>1500</v>
      </c>
      <c r="O2531" s="217">
        <f t="shared" si="40"/>
        <v>46204.61999999953</v>
      </c>
    </row>
    <row r="2532" spans="1:15" ht="22.05" hidden="1" customHeight="1" x14ac:dyDescent="0.2">
      <c r="A2532" s="216">
        <v>45770</v>
      </c>
      <c r="B2532" s="20" t="s">
        <v>185</v>
      </c>
      <c r="C2532" s="41">
        <v>55119</v>
      </c>
      <c r="D2532" s="22"/>
      <c r="E2532" s="55" t="s">
        <v>3073</v>
      </c>
      <c r="F2532" s="20" t="s">
        <v>79</v>
      </c>
      <c r="G2532" s="41"/>
      <c r="H2532" s="21" t="s">
        <v>22</v>
      </c>
      <c r="I2532" s="22" t="s">
        <v>53</v>
      </c>
      <c r="J2532" s="21" t="s">
        <v>113</v>
      </c>
      <c r="K2532" s="203" t="s">
        <v>974</v>
      </c>
      <c r="L2532" s="55"/>
      <c r="M2532" s="219">
        <v>0</v>
      </c>
      <c r="N2532" s="219">
        <v>150</v>
      </c>
      <c r="O2532" s="217">
        <f t="shared" si="40"/>
        <v>46054.61999999953</v>
      </c>
    </row>
    <row r="2533" spans="1:15" ht="22.05" hidden="1" customHeight="1" x14ac:dyDescent="0.2">
      <c r="A2533" s="216">
        <v>45770</v>
      </c>
      <c r="B2533" s="20" t="s">
        <v>185</v>
      </c>
      <c r="C2533" s="41">
        <v>55120</v>
      </c>
      <c r="D2533" s="22"/>
      <c r="E2533" s="55" t="s">
        <v>3073</v>
      </c>
      <c r="F2533" s="20" t="s">
        <v>79</v>
      </c>
      <c r="G2533" s="41"/>
      <c r="H2533" s="21" t="s">
        <v>22</v>
      </c>
      <c r="I2533" s="41" t="s">
        <v>53</v>
      </c>
      <c r="J2533" s="21" t="s">
        <v>113</v>
      </c>
      <c r="K2533" s="203" t="s">
        <v>3080</v>
      </c>
      <c r="L2533" s="55"/>
      <c r="M2533" s="219">
        <v>0</v>
      </c>
      <c r="N2533" s="219">
        <v>150</v>
      </c>
      <c r="O2533" s="217">
        <f t="shared" si="40"/>
        <v>45904.61999999953</v>
      </c>
    </row>
    <row r="2534" spans="1:15" ht="22.05" hidden="1" customHeight="1" x14ac:dyDescent="0.2">
      <c r="A2534" s="216">
        <v>45770</v>
      </c>
      <c r="B2534" s="20" t="s">
        <v>185</v>
      </c>
      <c r="C2534" s="41">
        <v>55121</v>
      </c>
      <c r="D2534" s="22"/>
      <c r="E2534" s="55" t="s">
        <v>802</v>
      </c>
      <c r="F2534" s="20" t="s">
        <v>79</v>
      </c>
      <c r="G2534" s="41"/>
      <c r="H2534" s="21" t="s">
        <v>22</v>
      </c>
      <c r="I2534" s="22" t="s">
        <v>103</v>
      </c>
      <c r="J2534" s="21" t="s">
        <v>96</v>
      </c>
      <c r="K2534" s="203" t="s">
        <v>134</v>
      </c>
      <c r="L2534" s="55"/>
      <c r="M2534" s="219">
        <v>0</v>
      </c>
      <c r="N2534" s="219">
        <v>700</v>
      </c>
      <c r="O2534" s="217">
        <f t="shared" si="40"/>
        <v>45204.61999999953</v>
      </c>
    </row>
    <row r="2535" spans="1:15" ht="22.05" hidden="1" customHeight="1" x14ac:dyDescent="0.2">
      <c r="A2535" s="216">
        <v>45770</v>
      </c>
      <c r="B2535" s="20" t="s">
        <v>185</v>
      </c>
      <c r="C2535" s="41">
        <v>55122</v>
      </c>
      <c r="D2535" s="22"/>
      <c r="E2535" s="55" t="s">
        <v>3074</v>
      </c>
      <c r="F2535" s="20" t="s">
        <v>79</v>
      </c>
      <c r="G2535" s="41"/>
      <c r="H2535" s="21" t="s">
        <v>22</v>
      </c>
      <c r="I2535" s="41" t="s">
        <v>54</v>
      </c>
      <c r="J2535" s="21" t="s">
        <v>41</v>
      </c>
      <c r="K2535" s="203" t="s">
        <v>134</v>
      </c>
      <c r="L2535" s="55"/>
      <c r="M2535" s="219">
        <v>0</v>
      </c>
      <c r="N2535" s="219">
        <v>100</v>
      </c>
      <c r="O2535" s="217">
        <f t="shared" si="40"/>
        <v>45104.61999999953</v>
      </c>
    </row>
    <row r="2536" spans="1:15" ht="22.05" hidden="1" customHeight="1" x14ac:dyDescent="0.2">
      <c r="A2536" s="216">
        <v>45770</v>
      </c>
      <c r="B2536" s="20" t="s">
        <v>185</v>
      </c>
      <c r="C2536" s="41">
        <v>55123</v>
      </c>
      <c r="D2536" s="22"/>
      <c r="E2536" s="55" t="s">
        <v>154</v>
      </c>
      <c r="F2536" s="20" t="s">
        <v>79</v>
      </c>
      <c r="G2536" s="41"/>
      <c r="H2536" s="21" t="s">
        <v>22</v>
      </c>
      <c r="I2536" s="41" t="s">
        <v>103</v>
      </c>
      <c r="J2536" s="21" t="s">
        <v>219</v>
      </c>
      <c r="K2536" s="203" t="s">
        <v>1241</v>
      </c>
      <c r="L2536" s="55"/>
      <c r="M2536" s="219">
        <v>0</v>
      </c>
      <c r="N2536" s="219">
        <v>370</v>
      </c>
      <c r="O2536" s="217">
        <f t="shared" si="40"/>
        <v>44734.61999999953</v>
      </c>
    </row>
    <row r="2537" spans="1:15" ht="22.05" hidden="1" customHeight="1" x14ac:dyDescent="0.2">
      <c r="A2537" s="216">
        <v>45770</v>
      </c>
      <c r="B2537" s="20" t="s">
        <v>185</v>
      </c>
      <c r="C2537" s="41">
        <v>55124</v>
      </c>
      <c r="D2537" s="22"/>
      <c r="E2537" s="55" t="s">
        <v>3075</v>
      </c>
      <c r="F2537" s="20" t="s">
        <v>79</v>
      </c>
      <c r="G2537" s="41"/>
      <c r="H2537" s="21" t="s">
        <v>22</v>
      </c>
      <c r="I2537" s="21" t="s">
        <v>103</v>
      </c>
      <c r="J2537" s="21" t="s">
        <v>93</v>
      </c>
      <c r="K2537" s="203" t="s">
        <v>1700</v>
      </c>
      <c r="L2537" s="55"/>
      <c r="M2537" s="219">
        <v>0</v>
      </c>
      <c r="N2537" s="219">
        <v>1200</v>
      </c>
      <c r="O2537" s="217">
        <f t="shared" si="40"/>
        <v>43534.61999999953</v>
      </c>
    </row>
    <row r="2538" spans="1:15" ht="22.05" hidden="1" customHeight="1" x14ac:dyDescent="0.2">
      <c r="A2538" s="216">
        <v>45770</v>
      </c>
      <c r="B2538" s="20" t="s">
        <v>185</v>
      </c>
      <c r="C2538" s="41">
        <v>55125</v>
      </c>
      <c r="D2538" s="22"/>
      <c r="E2538" s="55" t="s">
        <v>2961</v>
      </c>
      <c r="F2538" s="20" t="s">
        <v>79</v>
      </c>
      <c r="G2538" s="41"/>
      <c r="H2538" s="21" t="s">
        <v>22</v>
      </c>
      <c r="I2538" s="41" t="s">
        <v>54</v>
      </c>
      <c r="J2538" s="21" t="s">
        <v>64</v>
      </c>
      <c r="K2538" s="304" t="s">
        <v>241</v>
      </c>
      <c r="L2538" s="55"/>
      <c r="M2538" s="219">
        <v>0</v>
      </c>
      <c r="N2538" s="219">
        <v>1500</v>
      </c>
      <c r="O2538" s="217">
        <f t="shared" si="40"/>
        <v>42034.61999999953</v>
      </c>
    </row>
    <row r="2539" spans="1:15" ht="22.05" hidden="1" customHeight="1" x14ac:dyDescent="0.2">
      <c r="A2539" s="216">
        <v>45771</v>
      </c>
      <c r="B2539" s="20" t="s">
        <v>185</v>
      </c>
      <c r="C2539" s="41">
        <v>55127</v>
      </c>
      <c r="D2539" s="22"/>
      <c r="E2539" s="49" t="s">
        <v>3087</v>
      </c>
      <c r="F2539" s="20" t="s">
        <v>79</v>
      </c>
      <c r="G2539" s="41"/>
      <c r="H2539" s="21" t="s">
        <v>22</v>
      </c>
      <c r="I2539" s="41" t="s">
        <v>103</v>
      </c>
      <c r="J2539" s="21" t="s">
        <v>60</v>
      </c>
      <c r="K2539" s="203" t="s">
        <v>3092</v>
      </c>
      <c r="L2539" s="55"/>
      <c r="M2539" s="219">
        <v>0</v>
      </c>
      <c r="N2539" s="219">
        <v>800</v>
      </c>
      <c r="O2539" s="217">
        <f t="shared" si="40"/>
        <v>41234.61999999953</v>
      </c>
    </row>
    <row r="2540" spans="1:15" ht="22.05" hidden="1" customHeight="1" x14ac:dyDescent="0.2">
      <c r="A2540" s="216">
        <v>45771</v>
      </c>
      <c r="B2540" s="20" t="s">
        <v>185</v>
      </c>
      <c r="C2540" s="41">
        <v>55128</v>
      </c>
      <c r="D2540" s="22"/>
      <c r="E2540" s="55" t="s">
        <v>3088</v>
      </c>
      <c r="F2540" s="20" t="s">
        <v>79</v>
      </c>
      <c r="G2540" s="41"/>
      <c r="H2540" s="21" t="s">
        <v>22</v>
      </c>
      <c r="I2540" s="41" t="s">
        <v>103</v>
      </c>
      <c r="J2540" s="21" t="s">
        <v>95</v>
      </c>
      <c r="K2540" s="203" t="s">
        <v>368</v>
      </c>
      <c r="L2540" s="55"/>
      <c r="M2540" s="219">
        <v>0</v>
      </c>
      <c r="N2540" s="219">
        <v>600</v>
      </c>
      <c r="O2540" s="217">
        <f t="shared" si="40"/>
        <v>40634.61999999953</v>
      </c>
    </row>
    <row r="2541" spans="1:15" ht="22.05" hidden="1" customHeight="1" x14ac:dyDescent="0.2">
      <c r="A2541" s="216">
        <v>45771</v>
      </c>
      <c r="B2541" s="20" t="s">
        <v>185</v>
      </c>
      <c r="C2541" s="41">
        <v>55129</v>
      </c>
      <c r="D2541" s="22"/>
      <c r="E2541" s="55" t="s">
        <v>3089</v>
      </c>
      <c r="F2541" s="20" t="s">
        <v>79</v>
      </c>
      <c r="G2541" s="41"/>
      <c r="H2541" s="21" t="s">
        <v>22</v>
      </c>
      <c r="I2541" s="41" t="s">
        <v>57</v>
      </c>
      <c r="J2541" s="21" t="s">
        <v>87</v>
      </c>
      <c r="K2541" s="203" t="s">
        <v>137</v>
      </c>
      <c r="L2541" s="55"/>
      <c r="M2541" s="219">
        <v>0</v>
      </c>
      <c r="N2541" s="219">
        <v>8000</v>
      </c>
      <c r="O2541" s="217">
        <f t="shared" si="40"/>
        <v>32634.61999999953</v>
      </c>
    </row>
    <row r="2542" spans="1:15" ht="22.05" hidden="1" customHeight="1" x14ac:dyDescent="0.2">
      <c r="A2542" s="216">
        <v>45771</v>
      </c>
      <c r="B2542" s="20" t="s">
        <v>185</v>
      </c>
      <c r="C2542" s="41">
        <v>55130</v>
      </c>
      <c r="D2542" s="22"/>
      <c r="E2542" s="55" t="s">
        <v>157</v>
      </c>
      <c r="F2542" s="20" t="s">
        <v>79</v>
      </c>
      <c r="G2542" s="41"/>
      <c r="H2542" s="21" t="s">
        <v>22</v>
      </c>
      <c r="I2542" s="41" t="s">
        <v>103</v>
      </c>
      <c r="J2542" s="21" t="s">
        <v>60</v>
      </c>
      <c r="K2542" s="203" t="s">
        <v>2082</v>
      </c>
      <c r="L2542" s="55"/>
      <c r="M2542" s="219">
        <v>0</v>
      </c>
      <c r="N2542" s="219">
        <v>1300</v>
      </c>
      <c r="O2542" s="217">
        <f t="shared" si="40"/>
        <v>31334.61999999953</v>
      </c>
    </row>
    <row r="2543" spans="1:15" ht="22.05" hidden="1" customHeight="1" x14ac:dyDescent="0.2">
      <c r="A2543" s="216">
        <v>45771</v>
      </c>
      <c r="B2543" s="20" t="s">
        <v>185</v>
      </c>
      <c r="C2543" s="41">
        <v>55131</v>
      </c>
      <c r="D2543" s="22"/>
      <c r="E2543" s="55" t="s">
        <v>3090</v>
      </c>
      <c r="F2543" s="20" t="s">
        <v>79</v>
      </c>
      <c r="G2543" s="41"/>
      <c r="H2543" s="21" t="s">
        <v>22</v>
      </c>
      <c r="I2543" s="41" t="s">
        <v>103</v>
      </c>
      <c r="J2543" s="21" t="s">
        <v>94</v>
      </c>
      <c r="K2543" s="203" t="s">
        <v>134</v>
      </c>
      <c r="L2543" s="55"/>
      <c r="M2543" s="219">
        <v>0</v>
      </c>
      <c r="N2543" s="219">
        <v>500</v>
      </c>
      <c r="O2543" s="217">
        <f t="shared" si="40"/>
        <v>30834.61999999953</v>
      </c>
    </row>
    <row r="2544" spans="1:15" ht="22.05" hidden="1" customHeight="1" x14ac:dyDescent="0.2">
      <c r="A2544" s="216">
        <v>45771</v>
      </c>
      <c r="B2544" s="20" t="s">
        <v>185</v>
      </c>
      <c r="C2544" s="41">
        <v>55132</v>
      </c>
      <c r="D2544" s="22"/>
      <c r="E2544" s="55" t="s">
        <v>3091</v>
      </c>
      <c r="F2544" s="20" t="s">
        <v>79</v>
      </c>
      <c r="G2544" s="41"/>
      <c r="H2544" s="21" t="s">
        <v>22</v>
      </c>
      <c r="I2544" s="21" t="s">
        <v>103</v>
      </c>
      <c r="J2544" s="21" t="s">
        <v>93</v>
      </c>
      <c r="K2544" s="203" t="s">
        <v>3093</v>
      </c>
      <c r="L2544" s="55"/>
      <c r="M2544" s="219">
        <v>0</v>
      </c>
      <c r="N2544" s="219">
        <v>800</v>
      </c>
      <c r="O2544" s="217">
        <f t="shared" si="40"/>
        <v>30034.61999999953</v>
      </c>
    </row>
    <row r="2545" spans="1:15" ht="22.05" hidden="1" customHeight="1" x14ac:dyDescent="0.2">
      <c r="A2545" s="216">
        <v>45771</v>
      </c>
      <c r="B2545" s="20" t="s">
        <v>185</v>
      </c>
      <c r="C2545" s="41">
        <v>55133</v>
      </c>
      <c r="D2545" s="22"/>
      <c r="E2545" s="55" t="s">
        <v>394</v>
      </c>
      <c r="F2545" s="20" t="s">
        <v>79</v>
      </c>
      <c r="G2545" s="41"/>
      <c r="H2545" s="21" t="s">
        <v>22</v>
      </c>
      <c r="I2545" s="41" t="s">
        <v>103</v>
      </c>
      <c r="J2545" s="21" t="s">
        <v>60</v>
      </c>
      <c r="K2545" s="203" t="s">
        <v>133</v>
      </c>
      <c r="L2545" s="55"/>
      <c r="M2545" s="219">
        <v>0</v>
      </c>
      <c r="N2545" s="219">
        <v>242</v>
      </c>
      <c r="O2545" s="217">
        <f t="shared" si="40"/>
        <v>29792.61999999953</v>
      </c>
    </row>
    <row r="2546" spans="1:15" ht="22.05" hidden="1" customHeight="1" x14ac:dyDescent="0.2">
      <c r="A2546" s="216">
        <v>45772</v>
      </c>
      <c r="B2546" s="20" t="s">
        <v>185</v>
      </c>
      <c r="C2546" s="41">
        <v>55135</v>
      </c>
      <c r="D2546" s="22"/>
      <c r="E2546" s="55" t="s">
        <v>3095</v>
      </c>
      <c r="F2546" s="20" t="s">
        <v>79</v>
      </c>
      <c r="G2546" s="41"/>
      <c r="H2546" s="21" t="s">
        <v>22</v>
      </c>
      <c r="I2546" s="21" t="s">
        <v>103</v>
      </c>
      <c r="J2546" s="21" t="s">
        <v>95</v>
      </c>
      <c r="K2546" s="203" t="s">
        <v>210</v>
      </c>
      <c r="L2546" s="55"/>
      <c r="M2546" s="219">
        <v>0</v>
      </c>
      <c r="N2546" s="219">
        <v>575</v>
      </c>
      <c r="O2546" s="217">
        <f t="shared" si="40"/>
        <v>29217.61999999953</v>
      </c>
    </row>
    <row r="2547" spans="1:15" ht="22.05" hidden="1" customHeight="1" x14ac:dyDescent="0.2">
      <c r="A2547" s="216">
        <v>45772</v>
      </c>
      <c r="B2547" s="20" t="s">
        <v>185</v>
      </c>
      <c r="C2547" s="41">
        <v>55136</v>
      </c>
      <c r="D2547" s="22"/>
      <c r="E2547" s="55" t="s">
        <v>392</v>
      </c>
      <c r="F2547" s="20" t="s">
        <v>79</v>
      </c>
      <c r="G2547" s="41"/>
      <c r="H2547" s="21" t="s">
        <v>22</v>
      </c>
      <c r="I2547" s="21" t="s">
        <v>56</v>
      </c>
      <c r="J2547" s="21" t="s">
        <v>116</v>
      </c>
      <c r="K2547" s="203" t="s">
        <v>408</v>
      </c>
      <c r="L2547" s="55"/>
      <c r="M2547" s="219">
        <v>0</v>
      </c>
      <c r="N2547" s="219">
        <v>1158</v>
      </c>
      <c r="O2547" s="217">
        <f t="shared" si="40"/>
        <v>28059.61999999953</v>
      </c>
    </row>
    <row r="2548" spans="1:15" ht="22.05" hidden="1" customHeight="1" x14ac:dyDescent="0.2">
      <c r="A2548" s="216">
        <v>45772</v>
      </c>
      <c r="B2548" s="20" t="s">
        <v>185</v>
      </c>
      <c r="C2548" s="41">
        <v>55137</v>
      </c>
      <c r="D2548" s="22"/>
      <c r="E2548" s="55" t="s">
        <v>3096</v>
      </c>
      <c r="F2548" s="20" t="s">
        <v>79</v>
      </c>
      <c r="G2548" s="41"/>
      <c r="H2548" s="21" t="s">
        <v>22</v>
      </c>
      <c r="I2548" s="41" t="s">
        <v>103</v>
      </c>
      <c r="J2548" s="21" t="s">
        <v>214</v>
      </c>
      <c r="K2548" s="203" t="s">
        <v>132</v>
      </c>
      <c r="L2548" s="55"/>
      <c r="M2548" s="219">
        <v>0</v>
      </c>
      <c r="N2548" s="219">
        <v>400</v>
      </c>
      <c r="O2548" s="217">
        <f t="shared" si="40"/>
        <v>27659.61999999953</v>
      </c>
    </row>
    <row r="2549" spans="1:15" ht="22.05" hidden="1" customHeight="1" x14ac:dyDescent="0.2">
      <c r="A2549" s="216">
        <v>45772</v>
      </c>
      <c r="B2549" s="20" t="s">
        <v>185</v>
      </c>
      <c r="C2549" s="41">
        <v>55138</v>
      </c>
      <c r="D2549" s="22"/>
      <c r="E2549" s="55" t="s">
        <v>157</v>
      </c>
      <c r="F2549" s="20" t="s">
        <v>79</v>
      </c>
      <c r="G2549" s="41"/>
      <c r="H2549" s="21" t="s">
        <v>22</v>
      </c>
      <c r="I2549" s="21" t="s">
        <v>103</v>
      </c>
      <c r="J2549" s="21" t="s">
        <v>60</v>
      </c>
      <c r="K2549" s="203" t="s">
        <v>3120</v>
      </c>
      <c r="L2549" s="55"/>
      <c r="M2549" s="219">
        <v>0</v>
      </c>
      <c r="N2549" s="219">
        <v>900</v>
      </c>
      <c r="O2549" s="217">
        <f t="shared" si="40"/>
        <v>26759.61999999953</v>
      </c>
    </row>
    <row r="2550" spans="1:15" ht="22.05" hidden="1" customHeight="1" x14ac:dyDescent="0.2">
      <c r="A2550" s="216">
        <v>45772</v>
      </c>
      <c r="B2550" s="20" t="s">
        <v>185</v>
      </c>
      <c r="C2550" s="41">
        <v>55139</v>
      </c>
      <c r="D2550" s="22"/>
      <c r="E2550" s="55" t="s">
        <v>795</v>
      </c>
      <c r="F2550" s="20" t="s">
        <v>79</v>
      </c>
      <c r="G2550" s="41"/>
      <c r="H2550" s="21" t="s">
        <v>22</v>
      </c>
      <c r="I2550" s="41" t="s">
        <v>54</v>
      </c>
      <c r="J2550" s="21" t="s">
        <v>41</v>
      </c>
      <c r="K2550" s="203" t="s">
        <v>138</v>
      </c>
      <c r="L2550" s="55"/>
      <c r="M2550" s="219">
        <v>0</v>
      </c>
      <c r="N2550" s="219">
        <v>1200</v>
      </c>
      <c r="O2550" s="217">
        <f t="shared" si="40"/>
        <v>25559.61999999953</v>
      </c>
    </row>
    <row r="2551" spans="1:15" ht="22.05" hidden="1" customHeight="1" x14ac:dyDescent="0.2">
      <c r="A2551" s="216">
        <v>45772</v>
      </c>
      <c r="B2551" s="20" t="s">
        <v>185</v>
      </c>
      <c r="C2551" s="41">
        <v>55140</v>
      </c>
      <c r="D2551" s="22"/>
      <c r="E2551" s="55" t="s">
        <v>3097</v>
      </c>
      <c r="F2551" s="20" t="s">
        <v>79</v>
      </c>
      <c r="G2551" s="41"/>
      <c r="H2551" s="21" t="s">
        <v>22</v>
      </c>
      <c r="I2551" s="21" t="s">
        <v>103</v>
      </c>
      <c r="J2551" s="21" t="s">
        <v>95</v>
      </c>
      <c r="K2551" s="203" t="s">
        <v>153</v>
      </c>
      <c r="L2551" s="55"/>
      <c r="M2551" s="219">
        <v>0</v>
      </c>
      <c r="N2551" s="219">
        <v>750</v>
      </c>
      <c r="O2551" s="217">
        <f t="shared" si="40"/>
        <v>24809.61999999953</v>
      </c>
    </row>
    <row r="2552" spans="1:15" ht="22.05" hidden="1" customHeight="1" x14ac:dyDescent="0.2">
      <c r="A2552" s="216">
        <v>45772</v>
      </c>
      <c r="B2552" s="20" t="s">
        <v>185</v>
      </c>
      <c r="C2552" s="41">
        <v>55141</v>
      </c>
      <c r="D2552" s="22"/>
      <c r="E2552" s="55" t="s">
        <v>143</v>
      </c>
      <c r="F2552" s="20" t="s">
        <v>79</v>
      </c>
      <c r="G2552" s="41"/>
      <c r="H2552" s="21" t="s">
        <v>22</v>
      </c>
      <c r="I2552" s="41" t="s">
        <v>53</v>
      </c>
      <c r="J2552" s="21" t="s">
        <v>112</v>
      </c>
      <c r="K2552" s="203" t="s">
        <v>419</v>
      </c>
      <c r="L2552" s="55"/>
      <c r="M2552" s="219">
        <v>0</v>
      </c>
      <c r="N2552" s="219">
        <v>13810</v>
      </c>
      <c r="O2552" s="217">
        <f t="shared" si="40"/>
        <v>10999.61999999953</v>
      </c>
    </row>
    <row r="2553" spans="1:15" ht="22.05" hidden="1" customHeight="1" x14ac:dyDescent="0.2">
      <c r="A2553" s="216">
        <v>45772</v>
      </c>
      <c r="B2553" s="20" t="s">
        <v>185</v>
      </c>
      <c r="C2553" s="41">
        <v>55142</v>
      </c>
      <c r="D2553" s="22"/>
      <c r="E2553" s="55" t="s">
        <v>3098</v>
      </c>
      <c r="F2553" s="20" t="s">
        <v>79</v>
      </c>
      <c r="G2553" s="41"/>
      <c r="H2553" s="21" t="s">
        <v>22</v>
      </c>
      <c r="I2553" s="41" t="s">
        <v>57</v>
      </c>
      <c r="J2553" s="21" t="s">
        <v>87</v>
      </c>
      <c r="K2553" s="203" t="s">
        <v>2246</v>
      </c>
      <c r="L2553" s="55"/>
      <c r="M2553" s="219">
        <v>0</v>
      </c>
      <c r="N2553" s="219">
        <v>20000</v>
      </c>
      <c r="O2553" s="217">
        <f t="shared" si="40"/>
        <v>-9000.3800000004703</v>
      </c>
    </row>
    <row r="2554" spans="1:15" ht="22.05" hidden="1" customHeight="1" x14ac:dyDescent="0.2">
      <c r="A2554" s="216">
        <v>45772</v>
      </c>
      <c r="B2554" s="20" t="s">
        <v>185</v>
      </c>
      <c r="C2554" s="41">
        <v>55143</v>
      </c>
      <c r="D2554" s="22"/>
      <c r="E2554" s="55" t="s">
        <v>3099</v>
      </c>
      <c r="F2554" s="20" t="s">
        <v>79</v>
      </c>
      <c r="G2554" s="41"/>
      <c r="H2554" s="21" t="s">
        <v>21</v>
      </c>
      <c r="I2554" s="41" t="s">
        <v>81</v>
      </c>
      <c r="J2554" s="21" t="s">
        <v>167</v>
      </c>
      <c r="K2554" s="203"/>
      <c r="L2554" s="55"/>
      <c r="M2554" s="219">
        <v>23610.54</v>
      </c>
      <c r="N2554" s="219">
        <v>0</v>
      </c>
      <c r="O2554" s="217">
        <f t="shared" si="40"/>
        <v>14610.159999999531</v>
      </c>
    </row>
    <row r="2555" spans="1:15" ht="22.05" hidden="1" customHeight="1" x14ac:dyDescent="0.2">
      <c r="A2555" s="216">
        <v>45772</v>
      </c>
      <c r="B2555" s="20" t="s">
        <v>185</v>
      </c>
      <c r="C2555" s="41">
        <v>55144</v>
      </c>
      <c r="D2555" s="22"/>
      <c r="E2555" s="55" t="s">
        <v>3100</v>
      </c>
      <c r="F2555" s="20" t="s">
        <v>79</v>
      </c>
      <c r="G2555" s="41"/>
      <c r="H2555" s="21" t="s">
        <v>21</v>
      </c>
      <c r="I2555" s="41" t="s">
        <v>81</v>
      </c>
      <c r="J2555" s="21" t="s">
        <v>182</v>
      </c>
      <c r="K2555" s="203"/>
      <c r="L2555" s="55"/>
      <c r="M2555" s="219">
        <v>36400</v>
      </c>
      <c r="N2555" s="219">
        <v>0</v>
      </c>
      <c r="O2555" s="217">
        <f t="shared" si="40"/>
        <v>51010.159999999531</v>
      </c>
    </row>
    <row r="2556" spans="1:15" ht="22.05" hidden="1" customHeight="1" x14ac:dyDescent="0.2">
      <c r="A2556" s="216">
        <v>45772</v>
      </c>
      <c r="B2556" s="20" t="s">
        <v>185</v>
      </c>
      <c r="C2556" s="41">
        <v>55145</v>
      </c>
      <c r="D2556" s="22"/>
      <c r="E2556" s="55" t="s">
        <v>1013</v>
      </c>
      <c r="F2556" s="20" t="s">
        <v>79</v>
      </c>
      <c r="G2556" s="41"/>
      <c r="H2556" s="21" t="s">
        <v>21</v>
      </c>
      <c r="I2556" s="41" t="s">
        <v>28</v>
      </c>
      <c r="J2556" s="21" t="s">
        <v>30</v>
      </c>
      <c r="K2556" s="203"/>
      <c r="L2556" s="55"/>
      <c r="M2556" s="219">
        <v>33100</v>
      </c>
      <c r="N2556" s="219">
        <v>0</v>
      </c>
      <c r="O2556" s="217">
        <f t="shared" si="40"/>
        <v>84110.159999999538</v>
      </c>
    </row>
    <row r="2557" spans="1:15" ht="22.05" hidden="1" customHeight="1" x14ac:dyDescent="0.2">
      <c r="A2557" s="216">
        <v>45772</v>
      </c>
      <c r="B2557" s="20" t="s">
        <v>185</v>
      </c>
      <c r="C2557" s="41">
        <v>55146</v>
      </c>
      <c r="D2557" s="22"/>
      <c r="E2557" s="55" t="s">
        <v>1777</v>
      </c>
      <c r="F2557" s="20" t="s">
        <v>79</v>
      </c>
      <c r="G2557" s="41"/>
      <c r="H2557" s="21" t="s">
        <v>21</v>
      </c>
      <c r="I2557" s="21" t="s">
        <v>28</v>
      </c>
      <c r="J2557" s="21" t="s">
        <v>31</v>
      </c>
      <c r="K2557" s="203"/>
      <c r="L2557" s="55"/>
      <c r="M2557" s="219">
        <v>113810</v>
      </c>
      <c r="N2557" s="219">
        <v>0</v>
      </c>
      <c r="O2557" s="217">
        <f t="shared" si="40"/>
        <v>197920.15999999954</v>
      </c>
    </row>
    <row r="2558" spans="1:15" ht="22.05" hidden="1" customHeight="1" x14ac:dyDescent="0.2">
      <c r="A2558" s="216">
        <v>45772</v>
      </c>
      <c r="B2558" s="20" t="s">
        <v>185</v>
      </c>
      <c r="C2558" s="41">
        <v>55147</v>
      </c>
      <c r="D2558" s="22"/>
      <c r="E2558" s="55" t="s">
        <v>3101</v>
      </c>
      <c r="F2558" s="20" t="s">
        <v>79</v>
      </c>
      <c r="G2558" s="41"/>
      <c r="H2558" s="21" t="s">
        <v>22</v>
      </c>
      <c r="I2558" s="41" t="s">
        <v>103</v>
      </c>
      <c r="J2558" s="21" t="s">
        <v>60</v>
      </c>
      <c r="K2558" s="203" t="s">
        <v>133</v>
      </c>
      <c r="L2558" s="55"/>
      <c r="M2558" s="219">
        <v>0</v>
      </c>
      <c r="N2558" s="219">
        <v>9610</v>
      </c>
      <c r="O2558" s="217">
        <f t="shared" si="40"/>
        <v>188310.15999999954</v>
      </c>
    </row>
    <row r="2559" spans="1:15" ht="22.05" hidden="1" customHeight="1" x14ac:dyDescent="0.2">
      <c r="A2559" s="216">
        <v>45772</v>
      </c>
      <c r="B2559" s="20" t="s">
        <v>185</v>
      </c>
      <c r="C2559" s="41">
        <v>55148</v>
      </c>
      <c r="D2559" s="22"/>
      <c r="E2559" s="55" t="s">
        <v>3102</v>
      </c>
      <c r="F2559" s="20" t="s">
        <v>79</v>
      </c>
      <c r="G2559" s="41"/>
      <c r="H2559" s="21" t="s">
        <v>22</v>
      </c>
      <c r="I2559" s="41" t="s">
        <v>103</v>
      </c>
      <c r="J2559" s="21" t="s">
        <v>95</v>
      </c>
      <c r="K2559" s="203" t="s">
        <v>3121</v>
      </c>
      <c r="L2559" s="55"/>
      <c r="M2559" s="219">
        <v>0</v>
      </c>
      <c r="N2559" s="219">
        <v>300</v>
      </c>
      <c r="O2559" s="217">
        <f t="shared" si="40"/>
        <v>188010.15999999954</v>
      </c>
    </row>
    <row r="2560" spans="1:15" ht="22.05" hidden="1" customHeight="1" x14ac:dyDescent="0.2">
      <c r="A2560" s="216">
        <v>45772</v>
      </c>
      <c r="B2560" s="20" t="s">
        <v>185</v>
      </c>
      <c r="C2560" s="41">
        <v>55149</v>
      </c>
      <c r="D2560" s="22"/>
      <c r="E2560" s="55" t="s">
        <v>393</v>
      </c>
      <c r="F2560" s="20" t="s">
        <v>79</v>
      </c>
      <c r="G2560" s="41"/>
      <c r="H2560" s="21" t="s">
        <v>22</v>
      </c>
      <c r="I2560" s="21" t="s">
        <v>103</v>
      </c>
      <c r="J2560" s="21" t="s">
        <v>219</v>
      </c>
      <c r="K2560" s="203" t="s">
        <v>1404</v>
      </c>
      <c r="L2560" s="55"/>
      <c r="M2560" s="219">
        <v>0</v>
      </c>
      <c r="N2560" s="219">
        <v>305</v>
      </c>
      <c r="O2560" s="217">
        <f t="shared" si="40"/>
        <v>187705.15999999954</v>
      </c>
    </row>
    <row r="2561" spans="1:15" ht="22.05" hidden="1" customHeight="1" x14ac:dyDescent="0.2">
      <c r="A2561" s="216">
        <v>45772</v>
      </c>
      <c r="B2561" s="20" t="s">
        <v>185</v>
      </c>
      <c r="C2561" s="41">
        <v>55150</v>
      </c>
      <c r="D2561" s="22"/>
      <c r="E2561" s="55" t="s">
        <v>654</v>
      </c>
      <c r="F2561" s="20" t="s">
        <v>79</v>
      </c>
      <c r="G2561" s="41"/>
      <c r="H2561" s="21" t="s">
        <v>22</v>
      </c>
      <c r="I2561" s="21" t="s">
        <v>103</v>
      </c>
      <c r="J2561" s="21" t="s">
        <v>97</v>
      </c>
      <c r="K2561" s="203" t="s">
        <v>3122</v>
      </c>
      <c r="L2561" s="55"/>
      <c r="M2561" s="219">
        <v>0</v>
      </c>
      <c r="N2561" s="219">
        <v>10991</v>
      </c>
      <c r="O2561" s="217">
        <f t="shared" si="40"/>
        <v>176714.15999999954</v>
      </c>
    </row>
    <row r="2562" spans="1:15" ht="22.05" hidden="1" customHeight="1" x14ac:dyDescent="0.2">
      <c r="A2562" s="216">
        <v>45772</v>
      </c>
      <c r="B2562" s="20" t="s">
        <v>185</v>
      </c>
      <c r="C2562" s="41">
        <v>55151</v>
      </c>
      <c r="D2562" s="22"/>
      <c r="E2562" s="55" t="s">
        <v>3103</v>
      </c>
      <c r="F2562" s="20" t="s">
        <v>79</v>
      </c>
      <c r="G2562" s="41"/>
      <c r="H2562" s="21" t="s">
        <v>22</v>
      </c>
      <c r="I2562" s="41" t="s">
        <v>103</v>
      </c>
      <c r="J2562" s="21" t="s">
        <v>97</v>
      </c>
      <c r="K2562" s="203" t="s">
        <v>445</v>
      </c>
      <c r="L2562" s="55"/>
      <c r="M2562" s="219">
        <v>0</v>
      </c>
      <c r="N2562" s="219">
        <v>1665</v>
      </c>
      <c r="O2562" s="217">
        <f t="shared" si="40"/>
        <v>175049.15999999954</v>
      </c>
    </row>
    <row r="2563" spans="1:15" ht="22.05" hidden="1" customHeight="1" x14ac:dyDescent="0.2">
      <c r="A2563" s="216">
        <v>45772</v>
      </c>
      <c r="B2563" s="20" t="s">
        <v>185</v>
      </c>
      <c r="C2563" s="41">
        <v>55152</v>
      </c>
      <c r="D2563" s="22"/>
      <c r="E2563" s="55" t="s">
        <v>3104</v>
      </c>
      <c r="F2563" s="20" t="s">
        <v>79</v>
      </c>
      <c r="G2563" s="41"/>
      <c r="H2563" s="21" t="s">
        <v>22</v>
      </c>
      <c r="I2563" s="41" t="s">
        <v>103</v>
      </c>
      <c r="J2563" s="21" t="s">
        <v>102</v>
      </c>
      <c r="K2563" s="203" t="s">
        <v>932</v>
      </c>
      <c r="L2563" s="55"/>
      <c r="M2563" s="219">
        <v>0</v>
      </c>
      <c r="N2563" s="219">
        <v>4800</v>
      </c>
      <c r="O2563" s="217">
        <f t="shared" si="40"/>
        <v>170249.15999999954</v>
      </c>
    </row>
    <row r="2564" spans="1:15" ht="22.05" hidden="1" customHeight="1" x14ac:dyDescent="0.2">
      <c r="A2564" s="216">
        <v>45772</v>
      </c>
      <c r="B2564" s="20" t="s">
        <v>185</v>
      </c>
      <c r="C2564" s="41">
        <v>55153</v>
      </c>
      <c r="D2564" s="22"/>
      <c r="E2564" s="55" t="s">
        <v>3105</v>
      </c>
      <c r="F2564" s="20" t="s">
        <v>79</v>
      </c>
      <c r="G2564" s="41"/>
      <c r="H2564" s="21" t="s">
        <v>22</v>
      </c>
      <c r="I2564" s="21" t="s">
        <v>103</v>
      </c>
      <c r="J2564" s="21" t="s">
        <v>102</v>
      </c>
      <c r="K2564" s="203" t="s">
        <v>932</v>
      </c>
      <c r="L2564" s="55"/>
      <c r="M2564" s="219">
        <v>0</v>
      </c>
      <c r="N2564" s="219">
        <v>6500</v>
      </c>
      <c r="O2564" s="217">
        <f t="shared" si="40"/>
        <v>163749.15999999954</v>
      </c>
    </row>
    <row r="2565" spans="1:15" ht="22.05" hidden="1" customHeight="1" x14ac:dyDescent="0.2">
      <c r="A2565" s="216">
        <v>45772</v>
      </c>
      <c r="B2565" s="20" t="s">
        <v>185</v>
      </c>
      <c r="C2565" s="41">
        <v>55154</v>
      </c>
      <c r="D2565" s="22"/>
      <c r="E2565" s="55" t="s">
        <v>3106</v>
      </c>
      <c r="F2565" s="20" t="s">
        <v>79</v>
      </c>
      <c r="G2565" s="41"/>
      <c r="H2565" s="21" t="s">
        <v>22</v>
      </c>
      <c r="I2565" s="41" t="s">
        <v>103</v>
      </c>
      <c r="J2565" s="21" t="s">
        <v>102</v>
      </c>
      <c r="K2565" s="203" t="s">
        <v>3123</v>
      </c>
      <c r="L2565" s="55"/>
      <c r="M2565" s="219">
        <v>0</v>
      </c>
      <c r="N2565" s="219">
        <v>1200</v>
      </c>
      <c r="O2565" s="217">
        <f t="shared" si="40"/>
        <v>162549.15999999954</v>
      </c>
    </row>
    <row r="2566" spans="1:15" ht="22.05" hidden="1" customHeight="1" x14ac:dyDescent="0.2">
      <c r="A2566" s="216">
        <v>45772</v>
      </c>
      <c r="B2566" s="20" t="s">
        <v>185</v>
      </c>
      <c r="C2566" s="41">
        <v>55155</v>
      </c>
      <c r="D2566" s="22"/>
      <c r="E2566" s="55" t="s">
        <v>3107</v>
      </c>
      <c r="F2566" s="20" t="s">
        <v>79</v>
      </c>
      <c r="G2566" s="41"/>
      <c r="H2566" s="21" t="s">
        <v>22</v>
      </c>
      <c r="I2566" s="21" t="s">
        <v>56</v>
      </c>
      <c r="J2566" s="21" t="s">
        <v>116</v>
      </c>
      <c r="K2566" s="203" t="s">
        <v>3124</v>
      </c>
      <c r="L2566" s="55"/>
      <c r="M2566" s="219">
        <v>0</v>
      </c>
      <c r="N2566" s="219">
        <v>300</v>
      </c>
      <c r="O2566" s="217">
        <f t="shared" si="40"/>
        <v>162249.15999999954</v>
      </c>
    </row>
    <row r="2567" spans="1:15" ht="22.05" hidden="1" customHeight="1" x14ac:dyDescent="0.2">
      <c r="A2567" s="216">
        <v>45772</v>
      </c>
      <c r="B2567" s="20" t="s">
        <v>185</v>
      </c>
      <c r="C2567" s="41">
        <v>55156</v>
      </c>
      <c r="D2567" s="22"/>
      <c r="E2567" s="55" t="s">
        <v>3108</v>
      </c>
      <c r="F2567" s="20" t="s">
        <v>79</v>
      </c>
      <c r="G2567" s="41"/>
      <c r="H2567" s="21" t="s">
        <v>22</v>
      </c>
      <c r="I2567" s="41" t="s">
        <v>103</v>
      </c>
      <c r="J2567" s="21" t="s">
        <v>92</v>
      </c>
      <c r="K2567" s="203" t="s">
        <v>2341</v>
      </c>
      <c r="L2567" s="55"/>
      <c r="M2567" s="219">
        <v>0</v>
      </c>
      <c r="N2567" s="219">
        <v>450</v>
      </c>
      <c r="O2567" s="217">
        <f t="shared" si="40"/>
        <v>161799.15999999954</v>
      </c>
    </row>
    <row r="2568" spans="1:15" ht="22.05" hidden="1" customHeight="1" x14ac:dyDescent="0.2">
      <c r="A2568" s="216">
        <v>45772</v>
      </c>
      <c r="B2568" s="20" t="s">
        <v>185</v>
      </c>
      <c r="C2568" s="41">
        <v>55157</v>
      </c>
      <c r="D2568" s="22"/>
      <c r="E2568" s="55" t="s">
        <v>3109</v>
      </c>
      <c r="F2568" s="20" t="s">
        <v>79</v>
      </c>
      <c r="G2568" s="41"/>
      <c r="H2568" s="21" t="s">
        <v>22</v>
      </c>
      <c r="I2568" s="41" t="s">
        <v>103</v>
      </c>
      <c r="J2568" s="21" t="s">
        <v>92</v>
      </c>
      <c r="K2568" s="203" t="s">
        <v>446</v>
      </c>
      <c r="L2568" s="55"/>
      <c r="M2568" s="219">
        <v>0</v>
      </c>
      <c r="N2568" s="219">
        <v>600</v>
      </c>
      <c r="O2568" s="217">
        <f t="shared" si="40"/>
        <v>161199.15999999954</v>
      </c>
    </row>
    <row r="2569" spans="1:15" ht="22.05" hidden="1" customHeight="1" x14ac:dyDescent="0.2">
      <c r="A2569" s="216">
        <v>45772</v>
      </c>
      <c r="B2569" s="20" t="s">
        <v>185</v>
      </c>
      <c r="C2569" s="41">
        <v>55158</v>
      </c>
      <c r="D2569" s="22"/>
      <c r="E2569" s="55" t="s">
        <v>3110</v>
      </c>
      <c r="F2569" s="20" t="s">
        <v>79</v>
      </c>
      <c r="G2569" s="41"/>
      <c r="H2569" s="21" t="s">
        <v>21</v>
      </c>
      <c r="I2569" s="41" t="s">
        <v>81</v>
      </c>
      <c r="J2569" s="21" t="s">
        <v>182</v>
      </c>
      <c r="K2569" s="203"/>
      <c r="L2569" s="55"/>
      <c r="M2569" s="219">
        <v>265900</v>
      </c>
      <c r="N2569" s="219">
        <v>0</v>
      </c>
      <c r="O2569" s="217">
        <f t="shared" si="40"/>
        <v>427099.15999999957</v>
      </c>
    </row>
    <row r="2570" spans="1:15" ht="22.05" hidden="1" customHeight="1" x14ac:dyDescent="0.2">
      <c r="A2570" s="216">
        <v>45772</v>
      </c>
      <c r="B2570" s="20" t="s">
        <v>185</v>
      </c>
      <c r="C2570" s="41">
        <v>55159</v>
      </c>
      <c r="D2570" s="22"/>
      <c r="E2570" s="55" t="s">
        <v>3111</v>
      </c>
      <c r="F2570" s="20" t="s">
        <v>79</v>
      </c>
      <c r="G2570" s="41"/>
      <c r="H2570" s="21" t="s">
        <v>21</v>
      </c>
      <c r="I2570" s="21" t="s">
        <v>81</v>
      </c>
      <c r="J2570" s="21" t="s">
        <v>182</v>
      </c>
      <c r="K2570" s="203"/>
      <c r="L2570" s="55"/>
      <c r="M2570" s="219">
        <v>48100</v>
      </c>
      <c r="N2570" s="219">
        <v>0</v>
      </c>
      <c r="O2570" s="217">
        <f t="shared" si="40"/>
        <v>475199.15999999957</v>
      </c>
    </row>
    <row r="2571" spans="1:15" ht="22.05" hidden="1" customHeight="1" x14ac:dyDescent="0.2">
      <c r="A2571" s="216">
        <v>45772</v>
      </c>
      <c r="B2571" s="20" t="s">
        <v>185</v>
      </c>
      <c r="C2571" s="41">
        <v>55160</v>
      </c>
      <c r="D2571" s="306"/>
      <c r="E2571" s="55" t="s">
        <v>3112</v>
      </c>
      <c r="F2571" s="20" t="s">
        <v>79</v>
      </c>
      <c r="G2571" s="41"/>
      <c r="H2571" s="21" t="s">
        <v>21</v>
      </c>
      <c r="I2571" s="41" t="s">
        <v>81</v>
      </c>
      <c r="J2571" s="21" t="s">
        <v>180</v>
      </c>
      <c r="K2571" s="203"/>
      <c r="L2571" s="55"/>
      <c r="M2571" s="219">
        <v>313000</v>
      </c>
      <c r="N2571" s="219">
        <v>0</v>
      </c>
      <c r="O2571" s="217">
        <f t="shared" si="40"/>
        <v>788199.15999999957</v>
      </c>
    </row>
    <row r="2572" spans="1:15" ht="22.05" hidden="1" customHeight="1" x14ac:dyDescent="0.2">
      <c r="A2572" s="216">
        <v>45772</v>
      </c>
      <c r="B2572" s="20" t="s">
        <v>185</v>
      </c>
      <c r="C2572" s="41">
        <v>55161</v>
      </c>
      <c r="D2572" s="22"/>
      <c r="E2572" s="55" t="s">
        <v>3113</v>
      </c>
      <c r="F2572" s="20" t="s">
        <v>79</v>
      </c>
      <c r="G2572" s="41"/>
      <c r="H2572" s="21" t="s">
        <v>21</v>
      </c>
      <c r="I2572" s="41" t="s">
        <v>81</v>
      </c>
      <c r="J2572" s="21" t="s">
        <v>181</v>
      </c>
      <c r="K2572" s="203"/>
      <c r="L2572" s="55"/>
      <c r="M2572" s="219">
        <v>313000</v>
      </c>
      <c r="N2572" s="219">
        <v>0</v>
      </c>
      <c r="O2572" s="217">
        <f t="shared" si="40"/>
        <v>1101199.1599999997</v>
      </c>
    </row>
    <row r="2573" spans="1:15" ht="22.05" hidden="1" customHeight="1" x14ac:dyDescent="0.2">
      <c r="A2573" s="216">
        <v>45772</v>
      </c>
      <c r="B2573" s="20" t="s">
        <v>185</v>
      </c>
      <c r="C2573" s="41">
        <v>55162</v>
      </c>
      <c r="D2573" s="22"/>
      <c r="E2573" s="55" t="s">
        <v>3114</v>
      </c>
      <c r="F2573" s="20" t="s">
        <v>79</v>
      </c>
      <c r="G2573" s="41"/>
      <c r="H2573" s="21" t="s">
        <v>22</v>
      </c>
      <c r="I2573" s="41" t="s">
        <v>54</v>
      </c>
      <c r="J2573" s="21" t="s">
        <v>32</v>
      </c>
      <c r="K2573" s="203" t="s">
        <v>390</v>
      </c>
      <c r="L2573" s="55"/>
      <c r="M2573" s="219">
        <v>0</v>
      </c>
      <c r="N2573" s="219">
        <v>10500</v>
      </c>
      <c r="O2573" s="217">
        <f t="shared" si="40"/>
        <v>1090699.1599999997</v>
      </c>
    </row>
    <row r="2574" spans="1:15" ht="22.05" hidden="1" customHeight="1" x14ac:dyDescent="0.2">
      <c r="A2574" s="216">
        <v>45772</v>
      </c>
      <c r="B2574" s="20" t="s">
        <v>185</v>
      </c>
      <c r="C2574" s="41">
        <v>55163</v>
      </c>
      <c r="D2574" s="22"/>
      <c r="E2574" s="49" t="s">
        <v>1578</v>
      </c>
      <c r="F2574" s="20" t="s">
        <v>79</v>
      </c>
      <c r="G2574" s="41"/>
      <c r="H2574" s="21" t="s">
        <v>22</v>
      </c>
      <c r="I2574" s="21" t="s">
        <v>56</v>
      </c>
      <c r="J2574" s="21" t="s">
        <v>88</v>
      </c>
      <c r="K2574" s="203" t="s">
        <v>265</v>
      </c>
      <c r="L2574" s="55"/>
      <c r="M2574" s="219">
        <v>0</v>
      </c>
      <c r="N2574" s="219">
        <v>1750</v>
      </c>
      <c r="O2574" s="217">
        <f t="shared" si="40"/>
        <v>1088949.1599999997</v>
      </c>
    </row>
    <row r="2575" spans="1:15" ht="22.05" hidden="1" customHeight="1" x14ac:dyDescent="0.2">
      <c r="A2575" s="216">
        <v>45772</v>
      </c>
      <c r="B2575" s="20" t="s">
        <v>185</v>
      </c>
      <c r="C2575" s="41">
        <v>55164</v>
      </c>
      <c r="D2575" s="22"/>
      <c r="E2575" s="55" t="s">
        <v>158</v>
      </c>
      <c r="F2575" s="20" t="s">
        <v>79</v>
      </c>
      <c r="G2575" s="41"/>
      <c r="H2575" s="21" t="s">
        <v>22</v>
      </c>
      <c r="I2575" s="41" t="s">
        <v>56</v>
      </c>
      <c r="J2575" s="21" t="s">
        <v>116</v>
      </c>
      <c r="K2575" s="203" t="s">
        <v>139</v>
      </c>
      <c r="L2575" s="55"/>
      <c r="M2575" s="219">
        <v>0</v>
      </c>
      <c r="N2575" s="219">
        <v>850</v>
      </c>
      <c r="O2575" s="217">
        <f t="shared" si="40"/>
        <v>1088099.1599999997</v>
      </c>
    </row>
    <row r="2576" spans="1:15" ht="22.05" hidden="1" customHeight="1" x14ac:dyDescent="0.2">
      <c r="A2576" s="216">
        <v>45772</v>
      </c>
      <c r="B2576" s="20" t="s">
        <v>185</v>
      </c>
      <c r="C2576" s="41">
        <v>55165</v>
      </c>
      <c r="D2576" s="22"/>
      <c r="E2576" s="55" t="s">
        <v>128</v>
      </c>
      <c r="F2576" s="20" t="s">
        <v>79</v>
      </c>
      <c r="G2576" s="41"/>
      <c r="H2576" s="21" t="s">
        <v>22</v>
      </c>
      <c r="I2576" s="41" t="s">
        <v>56</v>
      </c>
      <c r="J2576" s="21" t="s">
        <v>116</v>
      </c>
      <c r="K2576" s="203" t="s">
        <v>129</v>
      </c>
      <c r="L2576" s="55"/>
      <c r="M2576" s="219">
        <v>0</v>
      </c>
      <c r="N2576" s="219">
        <v>60</v>
      </c>
      <c r="O2576" s="217">
        <f t="shared" si="40"/>
        <v>1088039.1599999997</v>
      </c>
    </row>
    <row r="2577" spans="1:15" ht="22.05" hidden="1" customHeight="1" x14ac:dyDescent="0.2">
      <c r="A2577" s="216">
        <v>45772</v>
      </c>
      <c r="B2577" s="20" t="s">
        <v>185</v>
      </c>
      <c r="C2577" s="41">
        <v>55166</v>
      </c>
      <c r="D2577" s="22"/>
      <c r="E2577" s="55" t="s">
        <v>3115</v>
      </c>
      <c r="F2577" s="20" t="s">
        <v>79</v>
      </c>
      <c r="G2577" s="41"/>
      <c r="H2577" s="21" t="s">
        <v>22</v>
      </c>
      <c r="I2577" s="41" t="s">
        <v>103</v>
      </c>
      <c r="J2577" s="21" t="s">
        <v>94</v>
      </c>
      <c r="K2577" s="203" t="s">
        <v>133</v>
      </c>
      <c r="L2577" s="55"/>
      <c r="M2577" s="219">
        <v>0</v>
      </c>
      <c r="N2577" s="219">
        <v>250</v>
      </c>
      <c r="O2577" s="217">
        <f t="shared" si="40"/>
        <v>1087789.1599999997</v>
      </c>
    </row>
    <row r="2578" spans="1:15" ht="22.05" hidden="1" customHeight="1" x14ac:dyDescent="0.2">
      <c r="A2578" s="216">
        <v>45772</v>
      </c>
      <c r="B2578" s="20" t="s">
        <v>185</v>
      </c>
      <c r="C2578" s="41">
        <v>55167</v>
      </c>
      <c r="D2578" s="22"/>
      <c r="E2578" s="55" t="s">
        <v>3116</v>
      </c>
      <c r="F2578" s="20" t="s">
        <v>79</v>
      </c>
      <c r="G2578" s="41"/>
      <c r="H2578" s="21" t="s">
        <v>22</v>
      </c>
      <c r="I2578" s="21" t="s">
        <v>103</v>
      </c>
      <c r="J2578" s="21" t="s">
        <v>60</v>
      </c>
      <c r="K2578" s="203" t="s">
        <v>133</v>
      </c>
      <c r="L2578" s="55"/>
      <c r="M2578" s="219">
        <v>0</v>
      </c>
      <c r="N2578" s="219">
        <v>800</v>
      </c>
      <c r="O2578" s="217">
        <f t="shared" si="40"/>
        <v>1086989.1599999997</v>
      </c>
    </row>
    <row r="2579" spans="1:15" ht="22.05" hidden="1" customHeight="1" x14ac:dyDescent="0.2">
      <c r="A2579" s="216">
        <v>45772</v>
      </c>
      <c r="B2579" s="20" t="s">
        <v>185</v>
      </c>
      <c r="C2579" s="41">
        <v>55168</v>
      </c>
      <c r="D2579" s="22"/>
      <c r="E2579" s="55" t="s">
        <v>3117</v>
      </c>
      <c r="F2579" s="20" t="s">
        <v>79</v>
      </c>
      <c r="G2579" s="41"/>
      <c r="H2579" s="21" t="s">
        <v>22</v>
      </c>
      <c r="I2579" s="21" t="s">
        <v>103</v>
      </c>
      <c r="J2579" s="21" t="s">
        <v>95</v>
      </c>
      <c r="K2579" s="304" t="s">
        <v>210</v>
      </c>
      <c r="L2579" s="55"/>
      <c r="M2579" s="219">
        <v>0</v>
      </c>
      <c r="N2579" s="219">
        <v>185</v>
      </c>
      <c r="O2579" s="217">
        <f t="shared" si="40"/>
        <v>1086804.1599999997</v>
      </c>
    </row>
    <row r="2580" spans="1:15" ht="22.05" hidden="1" customHeight="1" x14ac:dyDescent="0.2">
      <c r="A2580" s="216">
        <v>45772</v>
      </c>
      <c r="B2580" s="20" t="s">
        <v>185</v>
      </c>
      <c r="C2580" s="41">
        <v>55169</v>
      </c>
      <c r="D2580" s="22"/>
      <c r="E2580" s="55" t="s">
        <v>485</v>
      </c>
      <c r="F2580" s="20" t="s">
        <v>79</v>
      </c>
      <c r="G2580" s="41"/>
      <c r="H2580" s="21" t="s">
        <v>22</v>
      </c>
      <c r="I2580" s="41" t="s">
        <v>54</v>
      </c>
      <c r="J2580" s="21" t="s">
        <v>41</v>
      </c>
      <c r="K2580" s="304" t="s">
        <v>210</v>
      </c>
      <c r="L2580" s="55"/>
      <c r="M2580" s="219">
        <v>0</v>
      </c>
      <c r="N2580" s="219">
        <v>400</v>
      </c>
      <c r="O2580" s="217">
        <f t="shared" si="40"/>
        <v>1086404.1599999997</v>
      </c>
    </row>
    <row r="2581" spans="1:15" ht="22.05" hidden="1" customHeight="1" x14ac:dyDescent="0.2">
      <c r="A2581" s="216">
        <v>45772</v>
      </c>
      <c r="B2581" s="20" t="s">
        <v>185</v>
      </c>
      <c r="C2581" s="41">
        <v>55170</v>
      </c>
      <c r="D2581" s="22"/>
      <c r="E2581" s="55" t="s">
        <v>3118</v>
      </c>
      <c r="F2581" s="20" t="s">
        <v>79</v>
      </c>
      <c r="G2581" s="41"/>
      <c r="H2581" s="21" t="s">
        <v>22</v>
      </c>
      <c r="I2581" s="21" t="s">
        <v>54</v>
      </c>
      <c r="J2581" s="21" t="s">
        <v>64</v>
      </c>
      <c r="K2581" s="203" t="s">
        <v>241</v>
      </c>
      <c r="L2581" s="55"/>
      <c r="M2581" s="219">
        <v>0</v>
      </c>
      <c r="N2581" s="219">
        <v>12400</v>
      </c>
      <c r="O2581" s="217">
        <f t="shared" si="40"/>
        <v>1074004.1599999997</v>
      </c>
    </row>
    <row r="2582" spans="1:15" ht="22.05" hidden="1" customHeight="1" x14ac:dyDescent="0.2">
      <c r="A2582" s="216">
        <v>45772</v>
      </c>
      <c r="B2582" s="20" t="s">
        <v>185</v>
      </c>
      <c r="C2582" s="41">
        <v>55171</v>
      </c>
      <c r="D2582" s="22"/>
      <c r="E2582" s="55" t="s">
        <v>3119</v>
      </c>
      <c r="F2582" s="20" t="s">
        <v>79</v>
      </c>
      <c r="G2582" s="41"/>
      <c r="H2582" s="21" t="s">
        <v>22</v>
      </c>
      <c r="I2582" s="21" t="s">
        <v>103</v>
      </c>
      <c r="J2582" s="21" t="s">
        <v>95</v>
      </c>
      <c r="K2582" s="203" t="s">
        <v>210</v>
      </c>
      <c r="L2582" s="55"/>
      <c r="M2582" s="219">
        <v>0</v>
      </c>
      <c r="N2582" s="219">
        <v>3900</v>
      </c>
      <c r="O2582" s="217">
        <f t="shared" si="40"/>
        <v>1070104.1599999997</v>
      </c>
    </row>
    <row r="2583" spans="1:15" ht="22.05" hidden="1" customHeight="1" x14ac:dyDescent="0.2">
      <c r="A2583" s="216">
        <v>45773</v>
      </c>
      <c r="B2583" s="20" t="s">
        <v>185</v>
      </c>
      <c r="C2583" s="41">
        <v>55173</v>
      </c>
      <c r="D2583" s="22"/>
      <c r="E2583" s="55" t="s">
        <v>531</v>
      </c>
      <c r="F2583" s="20" t="s">
        <v>79</v>
      </c>
      <c r="G2583" s="41"/>
      <c r="H2583" s="21" t="s">
        <v>22</v>
      </c>
      <c r="I2583" s="21" t="s">
        <v>53</v>
      </c>
      <c r="J2583" s="21" t="s">
        <v>112</v>
      </c>
      <c r="K2583" s="203" t="s">
        <v>231</v>
      </c>
      <c r="L2583" s="55"/>
      <c r="M2583" s="219">
        <v>0</v>
      </c>
      <c r="N2583" s="219">
        <v>68560</v>
      </c>
      <c r="O2583" s="217">
        <f t="shared" si="40"/>
        <v>1001544.1599999997</v>
      </c>
    </row>
    <row r="2584" spans="1:15" ht="22.05" hidden="1" customHeight="1" x14ac:dyDescent="0.2">
      <c r="A2584" s="216">
        <v>45773</v>
      </c>
      <c r="B2584" s="20" t="s">
        <v>185</v>
      </c>
      <c r="C2584" s="41">
        <v>55174</v>
      </c>
      <c r="D2584" s="22"/>
      <c r="E2584" s="55" t="s">
        <v>2792</v>
      </c>
      <c r="F2584" s="20" t="s">
        <v>79</v>
      </c>
      <c r="G2584" s="41"/>
      <c r="H2584" s="21" t="s">
        <v>22</v>
      </c>
      <c r="I2584" s="41" t="s">
        <v>81</v>
      </c>
      <c r="J2584" s="21" t="s">
        <v>200</v>
      </c>
      <c r="K2584" s="203" t="s">
        <v>122</v>
      </c>
      <c r="L2584" s="55"/>
      <c r="M2584" s="219">
        <v>0</v>
      </c>
      <c r="N2584" s="219">
        <v>345000</v>
      </c>
      <c r="O2584" s="217">
        <f t="shared" si="40"/>
        <v>656544.15999999968</v>
      </c>
    </row>
    <row r="2585" spans="1:15" ht="22.05" hidden="1" customHeight="1" x14ac:dyDescent="0.2">
      <c r="A2585" s="216">
        <v>45773</v>
      </c>
      <c r="B2585" s="20" t="s">
        <v>185</v>
      </c>
      <c r="C2585" s="41">
        <v>55175</v>
      </c>
      <c r="D2585" s="22"/>
      <c r="E2585" s="55" t="s">
        <v>3125</v>
      </c>
      <c r="F2585" s="20" t="s">
        <v>79</v>
      </c>
      <c r="G2585" s="41"/>
      <c r="H2585" s="21" t="s">
        <v>22</v>
      </c>
      <c r="I2585" s="21" t="s">
        <v>103</v>
      </c>
      <c r="J2585" s="21" t="s">
        <v>95</v>
      </c>
      <c r="K2585" s="203" t="s">
        <v>355</v>
      </c>
      <c r="L2585" s="55"/>
      <c r="M2585" s="219">
        <v>0</v>
      </c>
      <c r="N2585" s="219">
        <v>900</v>
      </c>
      <c r="O2585" s="217">
        <f t="shared" si="40"/>
        <v>655644.15999999968</v>
      </c>
    </row>
    <row r="2586" spans="1:15" ht="22.05" hidden="1" customHeight="1" x14ac:dyDescent="0.2">
      <c r="A2586" s="216">
        <v>45773</v>
      </c>
      <c r="B2586" s="20" t="s">
        <v>185</v>
      </c>
      <c r="C2586" s="41">
        <v>55176</v>
      </c>
      <c r="D2586" s="22"/>
      <c r="E2586" s="55" t="s">
        <v>3126</v>
      </c>
      <c r="F2586" s="20" t="s">
        <v>79</v>
      </c>
      <c r="G2586" s="41"/>
      <c r="H2586" s="21" t="s">
        <v>22</v>
      </c>
      <c r="I2586" s="41" t="s">
        <v>103</v>
      </c>
      <c r="J2586" s="21" t="s">
        <v>97</v>
      </c>
      <c r="K2586" s="203" t="s">
        <v>134</v>
      </c>
      <c r="L2586" s="55"/>
      <c r="M2586" s="219">
        <v>0</v>
      </c>
      <c r="N2586" s="219">
        <v>1600</v>
      </c>
      <c r="O2586" s="217">
        <f t="shared" si="40"/>
        <v>654044.15999999968</v>
      </c>
    </row>
    <row r="2587" spans="1:15" ht="22.05" hidden="1" customHeight="1" x14ac:dyDescent="0.2">
      <c r="A2587" s="216">
        <v>45773</v>
      </c>
      <c r="B2587" s="20" t="s">
        <v>185</v>
      </c>
      <c r="C2587" s="41">
        <v>55177</v>
      </c>
      <c r="D2587" s="22"/>
      <c r="E2587" s="55" t="s">
        <v>451</v>
      </c>
      <c r="F2587" s="20" t="s">
        <v>79</v>
      </c>
      <c r="G2587" s="41"/>
      <c r="H2587" s="21" t="s">
        <v>22</v>
      </c>
      <c r="I2587" s="21" t="s">
        <v>103</v>
      </c>
      <c r="J2587" s="21" t="s">
        <v>96</v>
      </c>
      <c r="K2587" s="203" t="s">
        <v>134</v>
      </c>
      <c r="L2587" s="55"/>
      <c r="M2587" s="219">
        <v>0</v>
      </c>
      <c r="N2587" s="219">
        <v>700</v>
      </c>
      <c r="O2587" s="217">
        <f t="shared" si="40"/>
        <v>653344.15999999968</v>
      </c>
    </row>
    <row r="2588" spans="1:15" ht="22.05" hidden="1" customHeight="1" x14ac:dyDescent="0.2">
      <c r="A2588" s="216">
        <v>45773</v>
      </c>
      <c r="B2588" s="20" t="s">
        <v>185</v>
      </c>
      <c r="C2588" s="41">
        <v>55178</v>
      </c>
      <c r="D2588" s="22"/>
      <c r="E2588" s="55" t="s">
        <v>3127</v>
      </c>
      <c r="F2588" s="20" t="s">
        <v>79</v>
      </c>
      <c r="G2588" s="41"/>
      <c r="H2588" s="21" t="s">
        <v>22</v>
      </c>
      <c r="I2588" s="21" t="s">
        <v>103</v>
      </c>
      <c r="J2588" s="21" t="s">
        <v>92</v>
      </c>
      <c r="K2588" s="203" t="s">
        <v>671</v>
      </c>
      <c r="L2588" s="55"/>
      <c r="M2588" s="219">
        <v>0</v>
      </c>
      <c r="N2588" s="219">
        <v>200</v>
      </c>
      <c r="O2588" s="217">
        <f t="shared" si="40"/>
        <v>653144.15999999968</v>
      </c>
    </row>
    <row r="2589" spans="1:15" ht="22.05" hidden="1" customHeight="1" x14ac:dyDescent="0.2">
      <c r="A2589" s="216">
        <v>45773</v>
      </c>
      <c r="B2589" s="20" t="s">
        <v>185</v>
      </c>
      <c r="C2589" s="41">
        <v>55179</v>
      </c>
      <c r="D2589" s="22"/>
      <c r="E2589" s="55" t="s">
        <v>3128</v>
      </c>
      <c r="F2589" s="20" t="s">
        <v>79</v>
      </c>
      <c r="G2589" s="41"/>
      <c r="H2589" s="21" t="s">
        <v>22</v>
      </c>
      <c r="I2589" s="41" t="s">
        <v>56</v>
      </c>
      <c r="J2589" s="21" t="s">
        <v>116</v>
      </c>
      <c r="K2589" s="203" t="s">
        <v>139</v>
      </c>
      <c r="L2589" s="219"/>
      <c r="M2589" s="219">
        <v>0</v>
      </c>
      <c r="N2589" s="219">
        <v>600</v>
      </c>
      <c r="O2589" s="217">
        <f t="shared" si="40"/>
        <v>652544.15999999968</v>
      </c>
    </row>
    <row r="2590" spans="1:15" ht="22.05" hidden="1" customHeight="1" x14ac:dyDescent="0.2">
      <c r="A2590" s="216">
        <v>45773</v>
      </c>
      <c r="B2590" s="20" t="s">
        <v>185</v>
      </c>
      <c r="C2590" s="41">
        <v>55180</v>
      </c>
      <c r="D2590" s="22"/>
      <c r="E2590" s="55" t="s">
        <v>3129</v>
      </c>
      <c r="F2590" s="20" t="s">
        <v>79</v>
      </c>
      <c r="G2590" s="41"/>
      <c r="H2590" s="21" t="s">
        <v>22</v>
      </c>
      <c r="I2590" s="41" t="s">
        <v>56</v>
      </c>
      <c r="J2590" s="21" t="s">
        <v>116</v>
      </c>
      <c r="K2590" s="203" t="s">
        <v>408</v>
      </c>
      <c r="L2590" s="219"/>
      <c r="M2590" s="219">
        <v>0</v>
      </c>
      <c r="N2590" s="219">
        <v>650</v>
      </c>
      <c r="O2590" s="217">
        <f t="shared" si="40"/>
        <v>651894.15999999968</v>
      </c>
    </row>
    <row r="2591" spans="1:15" ht="22.05" hidden="1" customHeight="1" x14ac:dyDescent="0.2">
      <c r="A2591" s="216">
        <v>45773</v>
      </c>
      <c r="B2591" s="20" t="s">
        <v>185</v>
      </c>
      <c r="C2591" s="41">
        <v>55181</v>
      </c>
      <c r="D2591" s="22"/>
      <c r="E2591" s="55" t="s">
        <v>130</v>
      </c>
      <c r="F2591" s="20" t="s">
        <v>79</v>
      </c>
      <c r="G2591" s="41"/>
      <c r="H2591" s="21" t="s">
        <v>22</v>
      </c>
      <c r="I2591" s="41" t="s">
        <v>53</v>
      </c>
      <c r="J2591" s="21" t="s">
        <v>113</v>
      </c>
      <c r="K2591" s="203" t="s">
        <v>1254</v>
      </c>
      <c r="L2591" s="219"/>
      <c r="M2591" s="219">
        <v>0</v>
      </c>
      <c r="N2591" s="219">
        <v>1000</v>
      </c>
      <c r="O2591" s="217">
        <f t="shared" ref="O2591:O2663" si="41">O2590+M2591-N2591</f>
        <v>650894.15999999968</v>
      </c>
    </row>
    <row r="2592" spans="1:15" ht="22.05" hidden="1" customHeight="1" x14ac:dyDescent="0.2">
      <c r="A2592" s="216">
        <v>45773</v>
      </c>
      <c r="B2592" s="20" t="s">
        <v>185</v>
      </c>
      <c r="C2592" s="41">
        <v>55182</v>
      </c>
      <c r="D2592" s="22"/>
      <c r="E2592" s="55" t="s">
        <v>3130</v>
      </c>
      <c r="F2592" s="20" t="s">
        <v>79</v>
      </c>
      <c r="G2592" s="41"/>
      <c r="H2592" s="21" t="s">
        <v>22</v>
      </c>
      <c r="I2592" s="41" t="s">
        <v>103</v>
      </c>
      <c r="J2592" s="21" t="s">
        <v>95</v>
      </c>
      <c r="K2592" s="203" t="s">
        <v>153</v>
      </c>
      <c r="L2592" s="219"/>
      <c r="M2592" s="219">
        <v>0</v>
      </c>
      <c r="N2592" s="219">
        <v>700</v>
      </c>
      <c r="O2592" s="217">
        <f t="shared" si="41"/>
        <v>650194.15999999968</v>
      </c>
    </row>
    <row r="2593" spans="1:15" ht="22.05" hidden="1" customHeight="1" x14ac:dyDescent="0.2">
      <c r="A2593" s="216">
        <v>45773</v>
      </c>
      <c r="B2593" s="20" t="s">
        <v>185</v>
      </c>
      <c r="C2593" s="41">
        <v>55183</v>
      </c>
      <c r="D2593" s="22"/>
      <c r="E2593" s="55" t="s">
        <v>3131</v>
      </c>
      <c r="F2593" s="20" t="s">
        <v>79</v>
      </c>
      <c r="G2593" s="41"/>
      <c r="H2593" s="21" t="s">
        <v>22</v>
      </c>
      <c r="I2593" s="21" t="s">
        <v>103</v>
      </c>
      <c r="J2593" s="21" t="s">
        <v>93</v>
      </c>
      <c r="K2593" s="203" t="s">
        <v>210</v>
      </c>
      <c r="L2593" s="55"/>
      <c r="M2593" s="219">
        <v>0</v>
      </c>
      <c r="N2593" s="219">
        <v>550</v>
      </c>
      <c r="O2593" s="217">
        <f t="shared" si="41"/>
        <v>649644.15999999968</v>
      </c>
    </row>
    <row r="2594" spans="1:15" ht="22.05" hidden="1" customHeight="1" x14ac:dyDescent="0.2">
      <c r="A2594" s="216">
        <v>45773</v>
      </c>
      <c r="B2594" s="20" t="s">
        <v>185</v>
      </c>
      <c r="C2594" s="41">
        <v>55184</v>
      </c>
      <c r="D2594" s="22"/>
      <c r="E2594" s="55" t="s">
        <v>204</v>
      </c>
      <c r="F2594" s="20" t="s">
        <v>79</v>
      </c>
      <c r="G2594" s="41"/>
      <c r="H2594" s="21" t="s">
        <v>22</v>
      </c>
      <c r="I2594" s="41" t="s">
        <v>56</v>
      </c>
      <c r="J2594" s="21" t="s">
        <v>212</v>
      </c>
      <c r="K2594" s="203" t="s">
        <v>3142</v>
      </c>
      <c r="L2594" s="219"/>
      <c r="M2594" s="219">
        <v>0</v>
      </c>
      <c r="N2594" s="219">
        <v>1000</v>
      </c>
      <c r="O2594" s="217">
        <f t="shared" si="41"/>
        <v>648644.15999999968</v>
      </c>
    </row>
    <row r="2595" spans="1:15" ht="22.05" hidden="1" customHeight="1" x14ac:dyDescent="0.2">
      <c r="A2595" s="216">
        <v>45773</v>
      </c>
      <c r="B2595" s="20" t="s">
        <v>185</v>
      </c>
      <c r="C2595" s="41">
        <v>55185</v>
      </c>
      <c r="D2595" s="22"/>
      <c r="E2595" s="55" t="s">
        <v>3132</v>
      </c>
      <c r="F2595" s="20" t="s">
        <v>79</v>
      </c>
      <c r="G2595" s="41"/>
      <c r="H2595" s="21" t="s">
        <v>22</v>
      </c>
      <c r="I2595" s="41" t="s">
        <v>103</v>
      </c>
      <c r="J2595" s="21" t="s">
        <v>214</v>
      </c>
      <c r="K2595" s="203" t="s">
        <v>2817</v>
      </c>
      <c r="L2595" s="219"/>
      <c r="M2595" s="219">
        <v>0</v>
      </c>
      <c r="N2595" s="219">
        <v>150</v>
      </c>
      <c r="O2595" s="217">
        <f t="shared" si="41"/>
        <v>648494.15999999968</v>
      </c>
    </row>
    <row r="2596" spans="1:15" ht="22.05" hidden="1" customHeight="1" x14ac:dyDescent="0.2">
      <c r="A2596" s="216">
        <v>45773</v>
      </c>
      <c r="B2596" s="20" t="s">
        <v>185</v>
      </c>
      <c r="C2596" s="41">
        <v>55186</v>
      </c>
      <c r="D2596" s="22"/>
      <c r="E2596" s="55" t="s">
        <v>3133</v>
      </c>
      <c r="F2596" s="20" t="s">
        <v>79</v>
      </c>
      <c r="G2596" s="41"/>
      <c r="H2596" s="21" t="s">
        <v>22</v>
      </c>
      <c r="I2596" s="41" t="s">
        <v>53</v>
      </c>
      <c r="J2596" s="21" t="s">
        <v>112</v>
      </c>
      <c r="K2596" s="203" t="s">
        <v>3143</v>
      </c>
      <c r="L2596" s="219"/>
      <c r="M2596" s="219">
        <v>0</v>
      </c>
      <c r="N2596" s="219">
        <v>20892</v>
      </c>
      <c r="O2596" s="217">
        <f t="shared" si="41"/>
        <v>627602.15999999968</v>
      </c>
    </row>
    <row r="2597" spans="1:15" ht="22.05" hidden="1" customHeight="1" x14ac:dyDescent="0.2">
      <c r="A2597" s="216">
        <v>45773</v>
      </c>
      <c r="B2597" s="20" t="s">
        <v>185</v>
      </c>
      <c r="C2597" s="41">
        <v>55187</v>
      </c>
      <c r="D2597" s="22"/>
      <c r="E2597" s="55" t="s">
        <v>3134</v>
      </c>
      <c r="F2597" s="20" t="s">
        <v>79</v>
      </c>
      <c r="G2597" s="41"/>
      <c r="H2597" s="21" t="s">
        <v>21</v>
      </c>
      <c r="I2597" s="21" t="s">
        <v>81</v>
      </c>
      <c r="J2597" s="21" t="s">
        <v>200</v>
      </c>
      <c r="K2597" s="203"/>
      <c r="L2597" s="55"/>
      <c r="M2597" s="219">
        <v>6000</v>
      </c>
      <c r="N2597" s="219">
        <v>0</v>
      </c>
      <c r="O2597" s="217">
        <f t="shared" si="41"/>
        <v>633602.15999999968</v>
      </c>
    </row>
    <row r="2598" spans="1:15" ht="22.05" hidden="1" customHeight="1" x14ac:dyDescent="0.2">
      <c r="A2598" s="216">
        <v>45773</v>
      </c>
      <c r="B2598" s="20" t="s">
        <v>185</v>
      </c>
      <c r="C2598" s="41">
        <v>55188</v>
      </c>
      <c r="D2598" s="22"/>
      <c r="E2598" s="55" t="s">
        <v>3135</v>
      </c>
      <c r="F2598" s="20" t="s">
        <v>79</v>
      </c>
      <c r="G2598" s="41"/>
      <c r="H2598" s="21" t="s">
        <v>22</v>
      </c>
      <c r="I2598" s="21" t="s">
        <v>55</v>
      </c>
      <c r="J2598" s="21" t="s">
        <v>261</v>
      </c>
      <c r="K2598" s="203" t="s">
        <v>155</v>
      </c>
      <c r="L2598" s="55"/>
      <c r="M2598" s="219">
        <v>0</v>
      </c>
      <c r="N2598" s="219">
        <v>3500</v>
      </c>
      <c r="O2598" s="217">
        <f t="shared" si="41"/>
        <v>630102.15999999968</v>
      </c>
    </row>
    <row r="2599" spans="1:15" ht="22.05" hidden="1" customHeight="1" x14ac:dyDescent="0.2">
      <c r="A2599" s="216">
        <v>45773</v>
      </c>
      <c r="B2599" s="20" t="s">
        <v>185</v>
      </c>
      <c r="C2599" s="41">
        <v>55189</v>
      </c>
      <c r="D2599" s="22"/>
      <c r="E2599" s="55" t="s">
        <v>3136</v>
      </c>
      <c r="F2599" s="20" t="s">
        <v>79</v>
      </c>
      <c r="G2599" s="41"/>
      <c r="H2599" s="21" t="s">
        <v>22</v>
      </c>
      <c r="I2599" s="21" t="s">
        <v>55</v>
      </c>
      <c r="J2599" s="21" t="s">
        <v>73</v>
      </c>
      <c r="K2599" s="203" t="s">
        <v>1442</v>
      </c>
      <c r="L2599" s="55"/>
      <c r="M2599" s="219">
        <v>0</v>
      </c>
      <c r="N2599" s="219">
        <v>1500</v>
      </c>
      <c r="O2599" s="217">
        <f t="shared" si="41"/>
        <v>628602.15999999968</v>
      </c>
    </row>
    <row r="2600" spans="1:15" ht="22.05" hidden="1" customHeight="1" x14ac:dyDescent="0.2">
      <c r="A2600" s="216">
        <v>45773</v>
      </c>
      <c r="B2600" s="20" t="s">
        <v>185</v>
      </c>
      <c r="C2600" s="41">
        <v>55190</v>
      </c>
      <c r="D2600" s="22"/>
      <c r="E2600" s="55" t="s">
        <v>3137</v>
      </c>
      <c r="F2600" s="20" t="s">
        <v>79</v>
      </c>
      <c r="G2600" s="41"/>
      <c r="H2600" s="21" t="s">
        <v>22</v>
      </c>
      <c r="I2600" s="21" t="s">
        <v>103</v>
      </c>
      <c r="J2600" s="21" t="s">
        <v>60</v>
      </c>
      <c r="K2600" s="203" t="s">
        <v>542</v>
      </c>
      <c r="L2600" s="55"/>
      <c r="M2600" s="219">
        <v>0</v>
      </c>
      <c r="N2600" s="219">
        <v>5000</v>
      </c>
      <c r="O2600" s="217">
        <f t="shared" si="41"/>
        <v>623602.15999999968</v>
      </c>
    </row>
    <row r="2601" spans="1:15" ht="22.05" hidden="1" customHeight="1" x14ac:dyDescent="0.2">
      <c r="A2601" s="216">
        <v>45773</v>
      </c>
      <c r="B2601" s="20" t="s">
        <v>185</v>
      </c>
      <c r="C2601" s="41">
        <v>55191</v>
      </c>
      <c r="D2601" s="22"/>
      <c r="E2601" s="55" t="s">
        <v>3138</v>
      </c>
      <c r="F2601" s="20" t="s">
        <v>79</v>
      </c>
      <c r="G2601" s="41"/>
      <c r="H2601" s="21" t="s">
        <v>21</v>
      </c>
      <c r="I2601" s="41" t="s">
        <v>28</v>
      </c>
      <c r="J2601" s="21" t="s">
        <v>31</v>
      </c>
      <c r="K2601" s="203"/>
      <c r="L2601" s="55"/>
      <c r="M2601" s="219">
        <v>26960</v>
      </c>
      <c r="N2601" s="219">
        <v>0</v>
      </c>
      <c r="O2601" s="217">
        <f t="shared" si="41"/>
        <v>650562.15999999968</v>
      </c>
    </row>
    <row r="2602" spans="1:15" ht="22.05" hidden="1" customHeight="1" x14ac:dyDescent="0.2">
      <c r="A2602" s="216">
        <v>45773</v>
      </c>
      <c r="B2602" s="20" t="s">
        <v>185</v>
      </c>
      <c r="C2602" s="41">
        <v>55192</v>
      </c>
      <c r="D2602" s="22"/>
      <c r="E2602" s="55" t="s">
        <v>3139</v>
      </c>
      <c r="F2602" s="20" t="s">
        <v>79</v>
      </c>
      <c r="G2602" s="41"/>
      <c r="H2602" s="21" t="s">
        <v>22</v>
      </c>
      <c r="I2602" s="21" t="s">
        <v>55</v>
      </c>
      <c r="J2602" s="21" t="s">
        <v>73</v>
      </c>
      <c r="K2602" s="203" t="s">
        <v>3144</v>
      </c>
      <c r="L2602" s="55"/>
      <c r="M2602" s="219">
        <v>0</v>
      </c>
      <c r="N2602" s="219">
        <v>8815</v>
      </c>
      <c r="O2602" s="217">
        <f t="shared" si="41"/>
        <v>641747.15999999968</v>
      </c>
    </row>
    <row r="2603" spans="1:15" ht="22.05" hidden="1" customHeight="1" x14ac:dyDescent="0.2">
      <c r="A2603" s="216">
        <v>45773</v>
      </c>
      <c r="B2603" s="20" t="s">
        <v>185</v>
      </c>
      <c r="C2603" s="41">
        <v>55193</v>
      </c>
      <c r="D2603" s="22"/>
      <c r="E2603" s="55" t="s">
        <v>143</v>
      </c>
      <c r="F2603" s="20" t="s">
        <v>79</v>
      </c>
      <c r="G2603" s="41"/>
      <c r="H2603" s="21" t="s">
        <v>22</v>
      </c>
      <c r="I2603" s="41" t="s">
        <v>53</v>
      </c>
      <c r="J2603" s="21" t="s">
        <v>112</v>
      </c>
      <c r="K2603" s="203" t="s">
        <v>56</v>
      </c>
      <c r="L2603" s="55"/>
      <c r="M2603" s="219">
        <v>0</v>
      </c>
      <c r="N2603" s="219">
        <v>30050</v>
      </c>
      <c r="O2603" s="217">
        <f t="shared" si="41"/>
        <v>611697.15999999968</v>
      </c>
    </row>
    <row r="2604" spans="1:15" ht="22.05" hidden="1" customHeight="1" x14ac:dyDescent="0.2">
      <c r="A2604" s="216">
        <v>45773</v>
      </c>
      <c r="B2604" s="20" t="s">
        <v>185</v>
      </c>
      <c r="C2604" s="41">
        <v>55194</v>
      </c>
      <c r="D2604" s="22"/>
      <c r="E2604" s="334" t="s">
        <v>143</v>
      </c>
      <c r="F2604" s="329" t="s">
        <v>79</v>
      </c>
      <c r="G2604" s="330"/>
      <c r="H2604" s="331" t="s">
        <v>22</v>
      </c>
      <c r="I2604" s="331" t="s">
        <v>53</v>
      </c>
      <c r="J2604" s="331" t="s">
        <v>112</v>
      </c>
      <c r="K2604" s="332" t="s">
        <v>145</v>
      </c>
      <c r="L2604" s="333">
        <v>32400</v>
      </c>
      <c r="M2604" s="333">
        <v>0</v>
      </c>
      <c r="N2604" s="333">
        <f>L2604-N2605-N2606-N2607-N2608-N2609</f>
        <v>19500</v>
      </c>
      <c r="O2604" s="217">
        <f t="shared" si="41"/>
        <v>592197.15999999968</v>
      </c>
    </row>
    <row r="2605" spans="1:15" ht="22.05" hidden="1" customHeight="1" x14ac:dyDescent="0.2">
      <c r="A2605" s="216">
        <v>45773</v>
      </c>
      <c r="B2605" s="20" t="s">
        <v>185</v>
      </c>
      <c r="C2605" s="41">
        <v>55194</v>
      </c>
      <c r="D2605" s="22"/>
      <c r="E2605" s="334" t="s">
        <v>558</v>
      </c>
      <c r="F2605" s="329" t="s">
        <v>79</v>
      </c>
      <c r="G2605" s="330"/>
      <c r="H2605" s="331" t="s">
        <v>22</v>
      </c>
      <c r="I2605" s="331" t="s">
        <v>54</v>
      </c>
      <c r="J2605" s="331" t="s">
        <v>61</v>
      </c>
      <c r="K2605" s="332" t="s">
        <v>145</v>
      </c>
      <c r="L2605" s="333">
        <v>32400</v>
      </c>
      <c r="M2605" s="333">
        <v>0</v>
      </c>
      <c r="N2605" s="333">
        <v>1800</v>
      </c>
      <c r="O2605" s="217">
        <f t="shared" si="41"/>
        <v>590397.15999999968</v>
      </c>
    </row>
    <row r="2606" spans="1:15" ht="22.05" hidden="1" customHeight="1" x14ac:dyDescent="0.2">
      <c r="A2606" s="216">
        <v>45773</v>
      </c>
      <c r="B2606" s="20" t="s">
        <v>185</v>
      </c>
      <c r="C2606" s="41">
        <v>55194</v>
      </c>
      <c r="D2606" s="22"/>
      <c r="E2606" s="328" t="s">
        <v>555</v>
      </c>
      <c r="F2606" s="329" t="s">
        <v>79</v>
      </c>
      <c r="G2606" s="330"/>
      <c r="H2606" s="331" t="s">
        <v>22</v>
      </c>
      <c r="I2606" s="331" t="s">
        <v>54</v>
      </c>
      <c r="J2606" s="331" t="s">
        <v>61</v>
      </c>
      <c r="K2606" s="332" t="s">
        <v>145</v>
      </c>
      <c r="L2606" s="333">
        <v>32400</v>
      </c>
      <c r="M2606" s="333">
        <v>0</v>
      </c>
      <c r="N2606" s="333">
        <v>1500</v>
      </c>
      <c r="O2606" s="217">
        <f t="shared" si="41"/>
        <v>588897.15999999968</v>
      </c>
    </row>
    <row r="2607" spans="1:15" ht="22.05" hidden="1" customHeight="1" x14ac:dyDescent="0.2">
      <c r="A2607" s="216">
        <v>45773</v>
      </c>
      <c r="B2607" s="20" t="s">
        <v>185</v>
      </c>
      <c r="C2607" s="41">
        <v>55194</v>
      </c>
      <c r="D2607" s="22"/>
      <c r="E2607" s="328" t="s">
        <v>556</v>
      </c>
      <c r="F2607" s="329" t="s">
        <v>79</v>
      </c>
      <c r="G2607" s="330"/>
      <c r="H2607" s="331" t="s">
        <v>22</v>
      </c>
      <c r="I2607" s="331" t="s">
        <v>54</v>
      </c>
      <c r="J2607" s="331" t="s">
        <v>32</v>
      </c>
      <c r="K2607" s="332" t="s">
        <v>145</v>
      </c>
      <c r="L2607" s="333">
        <v>32400</v>
      </c>
      <c r="M2607" s="333">
        <v>0</v>
      </c>
      <c r="N2607" s="333">
        <v>6000</v>
      </c>
      <c r="O2607" s="217">
        <f t="shared" si="41"/>
        <v>582897.15999999968</v>
      </c>
    </row>
    <row r="2608" spans="1:15" ht="22.05" hidden="1" customHeight="1" x14ac:dyDescent="0.2">
      <c r="A2608" s="216">
        <v>45773</v>
      </c>
      <c r="B2608" s="20" t="s">
        <v>185</v>
      </c>
      <c r="C2608" s="41">
        <v>55194</v>
      </c>
      <c r="D2608" s="22"/>
      <c r="E2608" s="328" t="s">
        <v>557</v>
      </c>
      <c r="F2608" s="329" t="s">
        <v>79</v>
      </c>
      <c r="G2608" s="330"/>
      <c r="H2608" s="331" t="s">
        <v>22</v>
      </c>
      <c r="I2608" s="331" t="s">
        <v>54</v>
      </c>
      <c r="J2608" s="331" t="s">
        <v>63</v>
      </c>
      <c r="K2608" s="332" t="s">
        <v>145</v>
      </c>
      <c r="L2608" s="333">
        <v>32400</v>
      </c>
      <c r="M2608" s="333">
        <v>0</v>
      </c>
      <c r="N2608" s="333">
        <v>1800</v>
      </c>
      <c r="O2608" s="217">
        <f t="shared" si="41"/>
        <v>581097.15999999968</v>
      </c>
    </row>
    <row r="2609" spans="1:15" ht="22.05" hidden="1" customHeight="1" x14ac:dyDescent="0.2">
      <c r="A2609" s="216">
        <v>45773</v>
      </c>
      <c r="B2609" s="20" t="s">
        <v>185</v>
      </c>
      <c r="C2609" s="41">
        <v>55194</v>
      </c>
      <c r="D2609" s="22"/>
      <c r="E2609" s="328" t="s">
        <v>3486</v>
      </c>
      <c r="F2609" s="329" t="s">
        <v>79</v>
      </c>
      <c r="G2609" s="330"/>
      <c r="H2609" s="331" t="s">
        <v>22</v>
      </c>
      <c r="I2609" s="331" t="s">
        <v>54</v>
      </c>
      <c r="J2609" s="331" t="s">
        <v>63</v>
      </c>
      <c r="K2609" s="332" t="s">
        <v>145</v>
      </c>
      <c r="L2609" s="333">
        <v>32400</v>
      </c>
      <c r="M2609" s="333">
        <v>0</v>
      </c>
      <c r="N2609" s="333">
        <v>1800</v>
      </c>
      <c r="O2609" s="217">
        <f t="shared" si="41"/>
        <v>579297.15999999968</v>
      </c>
    </row>
    <row r="2610" spans="1:15" ht="22.05" hidden="1" customHeight="1" x14ac:dyDescent="0.2">
      <c r="A2610" s="216">
        <v>45773</v>
      </c>
      <c r="B2610" s="20" t="s">
        <v>185</v>
      </c>
      <c r="C2610" s="41">
        <v>55195</v>
      </c>
      <c r="D2610" s="22"/>
      <c r="E2610" s="55" t="s">
        <v>3140</v>
      </c>
      <c r="F2610" s="20" t="s">
        <v>79</v>
      </c>
      <c r="G2610" s="41"/>
      <c r="H2610" s="21" t="s">
        <v>22</v>
      </c>
      <c r="I2610" s="21" t="s">
        <v>54</v>
      </c>
      <c r="J2610" s="21" t="s">
        <v>61</v>
      </c>
      <c r="K2610" s="203" t="s">
        <v>3145</v>
      </c>
      <c r="L2610" s="55"/>
      <c r="M2610" s="219">
        <v>0</v>
      </c>
      <c r="N2610" s="219">
        <v>4000</v>
      </c>
      <c r="O2610" s="217">
        <f t="shared" si="41"/>
        <v>575297.15999999968</v>
      </c>
    </row>
    <row r="2611" spans="1:15" ht="22.05" hidden="1" customHeight="1" x14ac:dyDescent="0.2">
      <c r="A2611" s="216">
        <v>45773</v>
      </c>
      <c r="B2611" s="20" t="s">
        <v>185</v>
      </c>
      <c r="C2611" s="41">
        <v>55196</v>
      </c>
      <c r="D2611" s="22"/>
      <c r="E2611" s="328" t="s">
        <v>141</v>
      </c>
      <c r="F2611" s="329" t="s">
        <v>79</v>
      </c>
      <c r="G2611" s="330"/>
      <c r="H2611" s="331" t="s">
        <v>22</v>
      </c>
      <c r="I2611" s="331" t="s">
        <v>54</v>
      </c>
      <c r="J2611" s="331" t="s">
        <v>63</v>
      </c>
      <c r="K2611" s="332" t="s">
        <v>225</v>
      </c>
      <c r="L2611" s="333">
        <v>75000</v>
      </c>
      <c r="M2611" s="333">
        <v>0</v>
      </c>
      <c r="N2611" s="333">
        <v>10000</v>
      </c>
      <c r="O2611" s="217">
        <f t="shared" si="41"/>
        <v>565297.15999999968</v>
      </c>
    </row>
    <row r="2612" spans="1:15" ht="22.05" hidden="1" customHeight="1" x14ac:dyDescent="0.2">
      <c r="A2612" s="216">
        <v>45773</v>
      </c>
      <c r="B2612" s="20" t="s">
        <v>185</v>
      </c>
      <c r="C2612" s="41">
        <v>55196</v>
      </c>
      <c r="D2612" s="22"/>
      <c r="E2612" s="328" t="s">
        <v>559</v>
      </c>
      <c r="F2612" s="329" t="s">
        <v>79</v>
      </c>
      <c r="G2612" s="330"/>
      <c r="H2612" s="331" t="s">
        <v>22</v>
      </c>
      <c r="I2612" s="331" t="s">
        <v>54</v>
      </c>
      <c r="J2612" s="331" t="s">
        <v>41</v>
      </c>
      <c r="K2612" s="332" t="s">
        <v>225</v>
      </c>
      <c r="L2612" s="333">
        <v>75000</v>
      </c>
      <c r="M2612" s="333">
        <v>0</v>
      </c>
      <c r="N2612" s="333">
        <v>20000</v>
      </c>
      <c r="O2612" s="217">
        <f t="shared" si="41"/>
        <v>545297.15999999968</v>
      </c>
    </row>
    <row r="2613" spans="1:15" ht="22.05" hidden="1" customHeight="1" x14ac:dyDescent="0.2">
      <c r="A2613" s="216">
        <v>45773</v>
      </c>
      <c r="B2613" s="20" t="s">
        <v>185</v>
      </c>
      <c r="C2613" s="41">
        <v>55196</v>
      </c>
      <c r="D2613" s="22"/>
      <c r="E2613" s="328" t="s">
        <v>463</v>
      </c>
      <c r="F2613" s="329" t="s">
        <v>79</v>
      </c>
      <c r="G2613" s="330"/>
      <c r="H2613" s="331" t="s">
        <v>22</v>
      </c>
      <c r="I2613" s="331" t="s">
        <v>54</v>
      </c>
      <c r="J2613" s="331" t="s">
        <v>62</v>
      </c>
      <c r="K2613" s="332" t="s">
        <v>225</v>
      </c>
      <c r="L2613" s="333">
        <v>75000</v>
      </c>
      <c r="M2613" s="333">
        <v>0</v>
      </c>
      <c r="N2613" s="333">
        <v>30000</v>
      </c>
      <c r="O2613" s="217">
        <f t="shared" si="41"/>
        <v>515297.15999999968</v>
      </c>
    </row>
    <row r="2614" spans="1:15" ht="22.05" hidden="1" customHeight="1" x14ac:dyDescent="0.2">
      <c r="A2614" s="216">
        <v>45773</v>
      </c>
      <c r="B2614" s="20" t="s">
        <v>185</v>
      </c>
      <c r="C2614" s="41">
        <v>55196</v>
      </c>
      <c r="D2614" s="22"/>
      <c r="E2614" s="328" t="s">
        <v>560</v>
      </c>
      <c r="F2614" s="329" t="s">
        <v>79</v>
      </c>
      <c r="G2614" s="330"/>
      <c r="H2614" s="331" t="s">
        <v>22</v>
      </c>
      <c r="I2614" s="331" t="s">
        <v>54</v>
      </c>
      <c r="J2614" s="331" t="s">
        <v>44</v>
      </c>
      <c r="K2614" s="332" t="s">
        <v>225</v>
      </c>
      <c r="L2614" s="333">
        <v>75000</v>
      </c>
      <c r="M2614" s="333">
        <v>0</v>
      </c>
      <c r="N2614" s="333">
        <v>10000</v>
      </c>
      <c r="O2614" s="217">
        <f t="shared" si="41"/>
        <v>505297.15999999968</v>
      </c>
    </row>
    <row r="2615" spans="1:15" ht="22.05" hidden="1" customHeight="1" x14ac:dyDescent="0.2">
      <c r="A2615" s="216">
        <v>45773</v>
      </c>
      <c r="B2615" s="20" t="s">
        <v>185</v>
      </c>
      <c r="C2615" s="41">
        <v>55196</v>
      </c>
      <c r="D2615" s="22"/>
      <c r="E2615" s="328" t="s">
        <v>561</v>
      </c>
      <c r="F2615" s="329" t="s">
        <v>79</v>
      </c>
      <c r="G2615" s="330"/>
      <c r="H2615" s="331" t="s">
        <v>22</v>
      </c>
      <c r="I2615" s="331" t="s">
        <v>54</v>
      </c>
      <c r="J2615" s="331" t="s">
        <v>63</v>
      </c>
      <c r="K2615" s="332" t="s">
        <v>225</v>
      </c>
      <c r="L2615" s="333">
        <v>75000</v>
      </c>
      <c r="M2615" s="333">
        <v>0</v>
      </c>
      <c r="N2615" s="333">
        <v>5000</v>
      </c>
      <c r="O2615" s="217">
        <f t="shared" si="41"/>
        <v>500297.15999999968</v>
      </c>
    </row>
    <row r="2616" spans="1:15" ht="22.05" hidden="1" customHeight="1" x14ac:dyDescent="0.2">
      <c r="A2616" s="216">
        <v>45773</v>
      </c>
      <c r="B2616" s="20" t="s">
        <v>185</v>
      </c>
      <c r="C2616" s="41">
        <v>55197</v>
      </c>
      <c r="D2616" s="22"/>
      <c r="E2616" s="55" t="s">
        <v>143</v>
      </c>
      <c r="F2616" s="20" t="s">
        <v>79</v>
      </c>
      <c r="G2616" s="41"/>
      <c r="H2616" s="21" t="s">
        <v>22</v>
      </c>
      <c r="I2616" s="41" t="s">
        <v>53</v>
      </c>
      <c r="J2616" s="21" t="s">
        <v>114</v>
      </c>
      <c r="K2616" s="203" t="s">
        <v>273</v>
      </c>
      <c r="L2616" s="55"/>
      <c r="M2616" s="219">
        <v>0</v>
      </c>
      <c r="N2616" s="219">
        <v>6217</v>
      </c>
      <c r="O2616" s="217">
        <f t="shared" si="41"/>
        <v>494080.15999999968</v>
      </c>
    </row>
    <row r="2617" spans="1:15" ht="22.05" hidden="1" customHeight="1" x14ac:dyDescent="0.2">
      <c r="A2617" s="216">
        <v>45773</v>
      </c>
      <c r="B2617" s="20" t="s">
        <v>185</v>
      </c>
      <c r="C2617" s="41">
        <v>55198</v>
      </c>
      <c r="D2617" s="22"/>
      <c r="E2617" s="55" t="s">
        <v>143</v>
      </c>
      <c r="F2617" s="20" t="s">
        <v>79</v>
      </c>
      <c r="G2617" s="41"/>
      <c r="H2617" s="21" t="s">
        <v>22</v>
      </c>
      <c r="I2617" s="41" t="s">
        <v>53</v>
      </c>
      <c r="J2617" s="21" t="s">
        <v>114</v>
      </c>
      <c r="K2617" s="203" t="s">
        <v>149</v>
      </c>
      <c r="L2617" s="55"/>
      <c r="M2617" s="219">
        <v>0</v>
      </c>
      <c r="N2617" s="219">
        <v>21200</v>
      </c>
      <c r="O2617" s="217">
        <f t="shared" si="41"/>
        <v>472880.15999999968</v>
      </c>
    </row>
    <row r="2618" spans="1:15" ht="22.05" hidden="1" customHeight="1" x14ac:dyDescent="0.2">
      <c r="A2618" s="216">
        <v>45773</v>
      </c>
      <c r="B2618" s="20" t="s">
        <v>185</v>
      </c>
      <c r="C2618" s="41">
        <v>55199</v>
      </c>
      <c r="D2618" s="22"/>
      <c r="E2618" s="55" t="s">
        <v>143</v>
      </c>
      <c r="F2618" s="20" t="s">
        <v>79</v>
      </c>
      <c r="G2618" s="41"/>
      <c r="H2618" s="21" t="s">
        <v>22</v>
      </c>
      <c r="I2618" s="41" t="s">
        <v>53</v>
      </c>
      <c r="J2618" s="21" t="s">
        <v>112</v>
      </c>
      <c r="K2618" s="203" t="s">
        <v>416</v>
      </c>
      <c r="L2618" s="55"/>
      <c r="M2618" s="219">
        <v>0</v>
      </c>
      <c r="N2618" s="219">
        <v>30941</v>
      </c>
      <c r="O2618" s="217">
        <f t="shared" si="41"/>
        <v>441939.15999999968</v>
      </c>
    </row>
    <row r="2619" spans="1:15" ht="22.05" hidden="1" customHeight="1" x14ac:dyDescent="0.2">
      <c r="A2619" s="216">
        <v>45773</v>
      </c>
      <c r="B2619" s="20" t="s">
        <v>185</v>
      </c>
      <c r="C2619" s="41">
        <v>55200</v>
      </c>
      <c r="D2619" s="22"/>
      <c r="E2619" s="55" t="s">
        <v>143</v>
      </c>
      <c r="F2619" s="20" t="s">
        <v>79</v>
      </c>
      <c r="G2619" s="41"/>
      <c r="H2619" s="21" t="s">
        <v>22</v>
      </c>
      <c r="I2619" s="41" t="s">
        <v>53</v>
      </c>
      <c r="J2619" s="21" t="s">
        <v>112</v>
      </c>
      <c r="K2619" s="203" t="s">
        <v>1702</v>
      </c>
      <c r="L2619" s="55"/>
      <c r="M2619" s="219">
        <v>0</v>
      </c>
      <c r="N2619" s="219">
        <v>19100</v>
      </c>
      <c r="O2619" s="217">
        <f t="shared" si="41"/>
        <v>422839.15999999968</v>
      </c>
    </row>
    <row r="2620" spans="1:15" ht="22.05" hidden="1" customHeight="1" x14ac:dyDescent="0.2">
      <c r="A2620" s="216">
        <v>45773</v>
      </c>
      <c r="B2620" s="20" t="s">
        <v>185</v>
      </c>
      <c r="C2620" s="41">
        <v>55201</v>
      </c>
      <c r="D2620" s="22"/>
      <c r="E2620" s="55" t="s">
        <v>143</v>
      </c>
      <c r="F2620" s="20" t="s">
        <v>79</v>
      </c>
      <c r="G2620" s="41"/>
      <c r="H2620" s="21" t="s">
        <v>22</v>
      </c>
      <c r="I2620" s="41" t="s">
        <v>53</v>
      </c>
      <c r="J2620" s="21" t="s">
        <v>112</v>
      </c>
      <c r="K2620" s="203" t="s">
        <v>1703</v>
      </c>
      <c r="L2620" s="55"/>
      <c r="M2620" s="219">
        <v>0</v>
      </c>
      <c r="N2620" s="219">
        <v>22800</v>
      </c>
      <c r="O2620" s="217">
        <f t="shared" si="41"/>
        <v>400039.15999999968</v>
      </c>
    </row>
    <row r="2621" spans="1:15" ht="22.05" hidden="1" customHeight="1" x14ac:dyDescent="0.2">
      <c r="A2621" s="216">
        <v>45773</v>
      </c>
      <c r="B2621" s="20" t="s">
        <v>185</v>
      </c>
      <c r="C2621" s="41">
        <v>55202</v>
      </c>
      <c r="D2621" s="22"/>
      <c r="E2621" s="55" t="s">
        <v>143</v>
      </c>
      <c r="F2621" s="20" t="s">
        <v>79</v>
      </c>
      <c r="G2621" s="41"/>
      <c r="H2621" s="21" t="s">
        <v>22</v>
      </c>
      <c r="I2621" s="41" t="s">
        <v>53</v>
      </c>
      <c r="J2621" s="21" t="s">
        <v>112</v>
      </c>
      <c r="K2621" s="203" t="s">
        <v>1589</v>
      </c>
      <c r="L2621" s="55"/>
      <c r="M2621" s="219">
        <v>0</v>
      </c>
      <c r="N2621" s="219">
        <v>23100</v>
      </c>
      <c r="O2621" s="217">
        <f t="shared" si="41"/>
        <v>376939.15999999968</v>
      </c>
    </row>
    <row r="2622" spans="1:15" ht="22.05" hidden="1" customHeight="1" x14ac:dyDescent="0.2">
      <c r="A2622" s="216">
        <v>45773</v>
      </c>
      <c r="B2622" s="20" t="s">
        <v>185</v>
      </c>
      <c r="C2622" s="41">
        <v>55203</v>
      </c>
      <c r="D2622" s="22"/>
      <c r="E2622" s="55" t="s">
        <v>143</v>
      </c>
      <c r="F2622" s="20" t="s">
        <v>79</v>
      </c>
      <c r="G2622" s="41"/>
      <c r="H2622" s="21" t="s">
        <v>22</v>
      </c>
      <c r="I2622" s="41" t="s">
        <v>53</v>
      </c>
      <c r="J2622" s="21" t="s">
        <v>112</v>
      </c>
      <c r="K2622" s="203" t="s">
        <v>1588</v>
      </c>
      <c r="L2622" s="55"/>
      <c r="M2622" s="219">
        <v>0</v>
      </c>
      <c r="N2622" s="219">
        <v>21547</v>
      </c>
      <c r="O2622" s="217">
        <f t="shared" si="41"/>
        <v>355392.15999999968</v>
      </c>
    </row>
    <row r="2623" spans="1:15" ht="22.05" hidden="1" customHeight="1" x14ac:dyDescent="0.2">
      <c r="A2623" s="216">
        <v>45773</v>
      </c>
      <c r="B2623" s="20" t="s">
        <v>185</v>
      </c>
      <c r="C2623" s="41">
        <v>55204</v>
      </c>
      <c r="D2623" s="22"/>
      <c r="E2623" s="55" t="s">
        <v>143</v>
      </c>
      <c r="F2623" s="20" t="s">
        <v>79</v>
      </c>
      <c r="G2623" s="41"/>
      <c r="H2623" s="21" t="s">
        <v>22</v>
      </c>
      <c r="I2623" s="41" t="s">
        <v>53</v>
      </c>
      <c r="J2623" s="21" t="s">
        <v>112</v>
      </c>
      <c r="K2623" s="203" t="s">
        <v>147</v>
      </c>
      <c r="L2623" s="55"/>
      <c r="M2623" s="219">
        <v>0</v>
      </c>
      <c r="N2623" s="219">
        <v>4988</v>
      </c>
      <c r="O2623" s="217">
        <f t="shared" si="41"/>
        <v>350404.15999999968</v>
      </c>
    </row>
    <row r="2624" spans="1:15" ht="22.05" hidden="1" customHeight="1" x14ac:dyDescent="0.2">
      <c r="A2624" s="216">
        <v>45773</v>
      </c>
      <c r="B2624" s="20" t="s">
        <v>185</v>
      </c>
      <c r="C2624" s="41">
        <v>55205</v>
      </c>
      <c r="D2624" s="22"/>
      <c r="E2624" s="55" t="s">
        <v>143</v>
      </c>
      <c r="F2624" s="20" t="s">
        <v>79</v>
      </c>
      <c r="G2624" s="41"/>
      <c r="H2624" s="21" t="s">
        <v>22</v>
      </c>
      <c r="I2624" s="41" t="s">
        <v>53</v>
      </c>
      <c r="J2624" s="21" t="s">
        <v>112</v>
      </c>
      <c r="K2624" s="203" t="s">
        <v>264</v>
      </c>
      <c r="L2624" s="55"/>
      <c r="M2624" s="219">
        <v>0</v>
      </c>
      <c r="N2624" s="219">
        <v>53232</v>
      </c>
      <c r="O2624" s="217">
        <f t="shared" si="41"/>
        <v>297172.15999999968</v>
      </c>
    </row>
    <row r="2625" spans="1:15" ht="22.05" hidden="1" customHeight="1" x14ac:dyDescent="0.2">
      <c r="A2625" s="216">
        <v>45773</v>
      </c>
      <c r="B2625" s="20" t="s">
        <v>185</v>
      </c>
      <c r="C2625" s="41">
        <v>55206</v>
      </c>
      <c r="D2625" s="22"/>
      <c r="E2625" s="55" t="s">
        <v>143</v>
      </c>
      <c r="F2625" s="20" t="s">
        <v>79</v>
      </c>
      <c r="G2625" s="41"/>
      <c r="H2625" s="21" t="s">
        <v>22</v>
      </c>
      <c r="I2625" s="41" t="s">
        <v>53</v>
      </c>
      <c r="J2625" s="21" t="s">
        <v>112</v>
      </c>
      <c r="K2625" s="203" t="s">
        <v>2818</v>
      </c>
      <c r="L2625" s="55"/>
      <c r="M2625" s="219">
        <v>0</v>
      </c>
      <c r="N2625" s="219">
        <v>113560</v>
      </c>
      <c r="O2625" s="217">
        <f t="shared" si="41"/>
        <v>183612.15999999968</v>
      </c>
    </row>
    <row r="2626" spans="1:15" ht="22.05" hidden="1" customHeight="1" x14ac:dyDescent="0.2">
      <c r="A2626" s="216">
        <v>45773</v>
      </c>
      <c r="B2626" s="20" t="s">
        <v>185</v>
      </c>
      <c r="C2626" s="41">
        <v>55207</v>
      </c>
      <c r="D2626" s="22"/>
      <c r="E2626" s="55" t="s">
        <v>402</v>
      </c>
      <c r="F2626" s="20" t="s">
        <v>79</v>
      </c>
      <c r="G2626" s="41"/>
      <c r="H2626" s="21" t="s">
        <v>22</v>
      </c>
      <c r="I2626" s="41" t="s">
        <v>80</v>
      </c>
      <c r="J2626" s="21" t="s">
        <v>66</v>
      </c>
      <c r="K2626" s="203" t="s">
        <v>2816</v>
      </c>
      <c r="L2626" s="55"/>
      <c r="M2626" s="219">
        <v>0</v>
      </c>
      <c r="N2626" s="219">
        <v>700</v>
      </c>
      <c r="O2626" s="217">
        <f t="shared" si="41"/>
        <v>182912.15999999968</v>
      </c>
    </row>
    <row r="2627" spans="1:15" ht="22.05" hidden="1" customHeight="1" x14ac:dyDescent="0.2">
      <c r="A2627" s="216">
        <v>45773</v>
      </c>
      <c r="B2627" s="20" t="s">
        <v>185</v>
      </c>
      <c r="C2627" s="41">
        <v>55208</v>
      </c>
      <c r="D2627" s="22"/>
      <c r="E2627" s="49" t="s">
        <v>128</v>
      </c>
      <c r="F2627" s="20" t="s">
        <v>79</v>
      </c>
      <c r="G2627" s="41"/>
      <c r="H2627" s="21" t="s">
        <v>22</v>
      </c>
      <c r="I2627" s="21" t="s">
        <v>56</v>
      </c>
      <c r="J2627" s="21" t="s">
        <v>116</v>
      </c>
      <c r="K2627" s="203" t="s">
        <v>129</v>
      </c>
      <c r="L2627" s="55"/>
      <c r="M2627" s="219">
        <v>0</v>
      </c>
      <c r="N2627" s="219">
        <v>80</v>
      </c>
      <c r="O2627" s="217">
        <f t="shared" si="41"/>
        <v>182832.15999999968</v>
      </c>
    </row>
    <row r="2628" spans="1:15" ht="22.05" hidden="1" customHeight="1" x14ac:dyDescent="0.2">
      <c r="A2628" s="216">
        <v>45773</v>
      </c>
      <c r="B2628" s="20" t="s">
        <v>185</v>
      </c>
      <c r="C2628" s="41">
        <v>55209</v>
      </c>
      <c r="D2628" s="22"/>
      <c r="E2628" s="55" t="s">
        <v>3141</v>
      </c>
      <c r="F2628" s="20" t="s">
        <v>79</v>
      </c>
      <c r="G2628" s="41"/>
      <c r="H2628" s="21" t="s">
        <v>22</v>
      </c>
      <c r="I2628" s="41" t="s">
        <v>103</v>
      </c>
      <c r="J2628" s="21" t="s">
        <v>60</v>
      </c>
      <c r="K2628" s="203" t="s">
        <v>133</v>
      </c>
      <c r="L2628" s="55"/>
      <c r="M2628" s="219">
        <v>0</v>
      </c>
      <c r="N2628" s="219">
        <v>10000</v>
      </c>
      <c r="O2628" s="217">
        <f t="shared" si="41"/>
        <v>172832.15999999968</v>
      </c>
    </row>
    <row r="2629" spans="1:15" ht="22.05" hidden="1" customHeight="1" x14ac:dyDescent="0.2">
      <c r="A2629" s="216">
        <v>45773</v>
      </c>
      <c r="B2629" s="20" t="s">
        <v>185</v>
      </c>
      <c r="C2629" s="41">
        <v>55210</v>
      </c>
      <c r="D2629" s="22"/>
      <c r="E2629" s="55" t="s">
        <v>239</v>
      </c>
      <c r="F2629" s="20" t="s">
        <v>79</v>
      </c>
      <c r="G2629" s="41"/>
      <c r="H2629" s="21" t="s">
        <v>22</v>
      </c>
      <c r="I2629" s="41" t="s">
        <v>54</v>
      </c>
      <c r="J2629" s="21" t="s">
        <v>64</v>
      </c>
      <c r="K2629" s="203" t="s">
        <v>1257</v>
      </c>
      <c r="L2629" s="55"/>
      <c r="M2629" s="219">
        <v>0</v>
      </c>
      <c r="N2629" s="219">
        <v>8500</v>
      </c>
      <c r="O2629" s="217">
        <f t="shared" si="41"/>
        <v>164332.15999999968</v>
      </c>
    </row>
    <row r="2630" spans="1:15" ht="22.05" hidden="1" customHeight="1" x14ac:dyDescent="0.2">
      <c r="A2630" s="216">
        <v>45774</v>
      </c>
      <c r="B2630" s="20" t="s">
        <v>185</v>
      </c>
      <c r="C2630" s="41">
        <v>55212</v>
      </c>
      <c r="D2630" s="22"/>
      <c r="E2630" s="55" t="s">
        <v>1146</v>
      </c>
      <c r="F2630" s="20" t="s">
        <v>79</v>
      </c>
      <c r="G2630" s="41"/>
      <c r="H2630" s="21" t="s">
        <v>22</v>
      </c>
      <c r="I2630" s="41" t="s">
        <v>103</v>
      </c>
      <c r="J2630" s="21" t="s">
        <v>60</v>
      </c>
      <c r="K2630" s="203" t="s">
        <v>3151</v>
      </c>
      <c r="L2630" s="55"/>
      <c r="M2630" s="219">
        <v>0</v>
      </c>
      <c r="N2630" s="219">
        <v>2500</v>
      </c>
      <c r="O2630" s="217">
        <f t="shared" si="41"/>
        <v>161832.15999999968</v>
      </c>
    </row>
    <row r="2631" spans="1:15" ht="22.05" hidden="1" customHeight="1" x14ac:dyDescent="0.2">
      <c r="A2631" s="216">
        <v>45774</v>
      </c>
      <c r="B2631" s="20" t="s">
        <v>185</v>
      </c>
      <c r="C2631" s="41">
        <v>55213</v>
      </c>
      <c r="D2631" s="22"/>
      <c r="E2631" s="55" t="s">
        <v>3146</v>
      </c>
      <c r="F2631" s="20" t="s">
        <v>79</v>
      </c>
      <c r="G2631" s="41"/>
      <c r="H2631" s="21" t="s">
        <v>22</v>
      </c>
      <c r="I2631" s="41" t="s">
        <v>103</v>
      </c>
      <c r="J2631" s="21" t="s">
        <v>92</v>
      </c>
      <c r="K2631" s="203" t="s">
        <v>3152</v>
      </c>
      <c r="L2631" s="55"/>
      <c r="M2631" s="219">
        <v>0</v>
      </c>
      <c r="N2631" s="219">
        <v>1200</v>
      </c>
      <c r="O2631" s="217">
        <f t="shared" si="41"/>
        <v>160632.15999999968</v>
      </c>
    </row>
    <row r="2632" spans="1:15" ht="22.05" hidden="1" customHeight="1" x14ac:dyDescent="0.2">
      <c r="A2632" s="216">
        <v>45774</v>
      </c>
      <c r="B2632" s="20" t="s">
        <v>185</v>
      </c>
      <c r="C2632" s="41">
        <v>55214</v>
      </c>
      <c r="D2632" s="22"/>
      <c r="E2632" s="55" t="s">
        <v>3147</v>
      </c>
      <c r="F2632" s="20" t="s">
        <v>79</v>
      </c>
      <c r="G2632" s="41"/>
      <c r="H2632" s="21" t="s">
        <v>22</v>
      </c>
      <c r="I2632" s="41" t="s">
        <v>103</v>
      </c>
      <c r="J2632" s="21" t="s">
        <v>219</v>
      </c>
      <c r="K2632" s="203" t="s">
        <v>3153</v>
      </c>
      <c r="L2632" s="55"/>
      <c r="M2632" s="219">
        <v>0</v>
      </c>
      <c r="N2632" s="219">
        <v>3840</v>
      </c>
      <c r="O2632" s="217">
        <f t="shared" si="41"/>
        <v>156792.15999999968</v>
      </c>
    </row>
    <row r="2633" spans="1:15" ht="22.05" hidden="1" customHeight="1" x14ac:dyDescent="0.2">
      <c r="A2633" s="216">
        <v>45774</v>
      </c>
      <c r="B2633" s="20" t="s">
        <v>185</v>
      </c>
      <c r="C2633" s="41">
        <v>55215</v>
      </c>
      <c r="D2633" s="22"/>
      <c r="E2633" s="55" t="s">
        <v>3148</v>
      </c>
      <c r="F2633" s="20" t="s">
        <v>79</v>
      </c>
      <c r="G2633" s="41"/>
      <c r="H2633" s="21" t="s">
        <v>22</v>
      </c>
      <c r="I2633" s="41" t="s">
        <v>55</v>
      </c>
      <c r="J2633" s="21" t="s">
        <v>73</v>
      </c>
      <c r="K2633" s="203" t="s">
        <v>3154</v>
      </c>
      <c r="L2633" s="55"/>
      <c r="M2633" s="219">
        <v>0</v>
      </c>
      <c r="N2633" s="219">
        <v>9096</v>
      </c>
      <c r="O2633" s="217">
        <f t="shared" si="41"/>
        <v>147696.15999999968</v>
      </c>
    </row>
    <row r="2634" spans="1:15" ht="22.05" hidden="1" customHeight="1" x14ac:dyDescent="0.2">
      <c r="A2634" s="216">
        <v>45774</v>
      </c>
      <c r="B2634" s="20" t="s">
        <v>185</v>
      </c>
      <c r="C2634" s="41">
        <v>55216</v>
      </c>
      <c r="D2634" s="22"/>
      <c r="E2634" s="55" t="s">
        <v>3149</v>
      </c>
      <c r="F2634" s="20" t="s">
        <v>79</v>
      </c>
      <c r="G2634" s="41"/>
      <c r="H2634" s="21" t="s">
        <v>22</v>
      </c>
      <c r="I2634" s="41" t="s">
        <v>55</v>
      </c>
      <c r="J2634" s="21" t="s">
        <v>261</v>
      </c>
      <c r="K2634" s="203" t="s">
        <v>3155</v>
      </c>
      <c r="L2634" s="55"/>
      <c r="M2634" s="219">
        <v>0</v>
      </c>
      <c r="N2634" s="219">
        <v>1500</v>
      </c>
      <c r="O2634" s="217">
        <f t="shared" si="41"/>
        <v>146196.15999999968</v>
      </c>
    </row>
    <row r="2635" spans="1:15" ht="22.05" hidden="1" customHeight="1" x14ac:dyDescent="0.2">
      <c r="A2635" s="216">
        <v>45774</v>
      </c>
      <c r="B2635" s="20" t="s">
        <v>185</v>
      </c>
      <c r="C2635" s="41">
        <v>55217</v>
      </c>
      <c r="D2635" s="22"/>
      <c r="E2635" s="55" t="s">
        <v>3150</v>
      </c>
      <c r="F2635" s="20" t="s">
        <v>79</v>
      </c>
      <c r="G2635" s="41"/>
      <c r="H2635" s="21" t="s">
        <v>22</v>
      </c>
      <c r="I2635" s="41" t="s">
        <v>55</v>
      </c>
      <c r="J2635" s="21" t="s">
        <v>73</v>
      </c>
      <c r="K2635" s="203" t="s">
        <v>1442</v>
      </c>
      <c r="L2635" s="55"/>
      <c r="M2635" s="219">
        <v>0</v>
      </c>
      <c r="N2635" s="219">
        <v>1500</v>
      </c>
      <c r="O2635" s="217">
        <f t="shared" si="41"/>
        <v>144696.15999999968</v>
      </c>
    </row>
    <row r="2636" spans="1:15" ht="22.05" hidden="1" customHeight="1" x14ac:dyDescent="0.2">
      <c r="A2636" s="216">
        <v>45774</v>
      </c>
      <c r="B2636" s="20" t="s">
        <v>185</v>
      </c>
      <c r="C2636" s="41">
        <v>55218</v>
      </c>
      <c r="D2636" s="22"/>
      <c r="E2636" s="55" t="s">
        <v>151</v>
      </c>
      <c r="F2636" s="20" t="s">
        <v>79</v>
      </c>
      <c r="G2636" s="41"/>
      <c r="H2636" s="21" t="s">
        <v>22</v>
      </c>
      <c r="I2636" s="41" t="s">
        <v>53</v>
      </c>
      <c r="J2636" s="21" t="s">
        <v>112</v>
      </c>
      <c r="K2636" s="203" t="s">
        <v>413</v>
      </c>
      <c r="L2636" s="55"/>
      <c r="M2636" s="219">
        <v>0</v>
      </c>
      <c r="N2636" s="219">
        <v>580</v>
      </c>
      <c r="O2636" s="217">
        <f t="shared" si="41"/>
        <v>144116.15999999968</v>
      </c>
    </row>
    <row r="2637" spans="1:15" ht="22.05" hidden="1" customHeight="1" x14ac:dyDescent="0.2">
      <c r="A2637" s="216">
        <v>45775</v>
      </c>
      <c r="B2637" s="20" t="s">
        <v>185</v>
      </c>
      <c r="C2637" s="41">
        <v>55220</v>
      </c>
      <c r="D2637" s="22"/>
      <c r="E2637" s="55" t="s">
        <v>3156</v>
      </c>
      <c r="F2637" s="20" t="s">
        <v>79</v>
      </c>
      <c r="G2637" s="41"/>
      <c r="H2637" s="21" t="s">
        <v>22</v>
      </c>
      <c r="I2637" s="41" t="s">
        <v>103</v>
      </c>
      <c r="J2637" s="21" t="s">
        <v>214</v>
      </c>
      <c r="K2637" s="203" t="s">
        <v>235</v>
      </c>
      <c r="L2637" s="55"/>
      <c r="M2637" s="219">
        <v>0</v>
      </c>
      <c r="N2637" s="219">
        <v>270</v>
      </c>
      <c r="O2637" s="217">
        <f t="shared" si="41"/>
        <v>143846.15999999968</v>
      </c>
    </row>
    <row r="2638" spans="1:15" ht="22.05" hidden="1" customHeight="1" x14ac:dyDescent="0.2">
      <c r="A2638" s="216">
        <v>45775</v>
      </c>
      <c r="B2638" s="20" t="s">
        <v>185</v>
      </c>
      <c r="C2638" s="41">
        <v>55221</v>
      </c>
      <c r="D2638" s="306"/>
      <c r="E2638" s="55" t="s">
        <v>3157</v>
      </c>
      <c r="F2638" s="20" t="s">
        <v>79</v>
      </c>
      <c r="G2638" s="41"/>
      <c r="H2638" s="21" t="s">
        <v>22</v>
      </c>
      <c r="I2638" s="41" t="s">
        <v>103</v>
      </c>
      <c r="J2638" s="21" t="s">
        <v>93</v>
      </c>
      <c r="K2638" s="203" t="s">
        <v>205</v>
      </c>
      <c r="L2638" s="55"/>
      <c r="M2638" s="219">
        <v>0</v>
      </c>
      <c r="N2638" s="219">
        <v>210</v>
      </c>
      <c r="O2638" s="217">
        <f t="shared" si="41"/>
        <v>143636.15999999968</v>
      </c>
    </row>
    <row r="2639" spans="1:15" ht="22.05" hidden="1" customHeight="1" x14ac:dyDescent="0.2">
      <c r="A2639" s="216">
        <v>45775</v>
      </c>
      <c r="B2639" s="20" t="s">
        <v>185</v>
      </c>
      <c r="C2639" s="41">
        <v>55222</v>
      </c>
      <c r="D2639" s="22"/>
      <c r="E2639" s="55" t="s">
        <v>157</v>
      </c>
      <c r="F2639" s="20" t="s">
        <v>79</v>
      </c>
      <c r="G2639" s="41"/>
      <c r="H2639" s="21" t="s">
        <v>22</v>
      </c>
      <c r="I2639" s="41" t="s">
        <v>103</v>
      </c>
      <c r="J2639" s="21" t="s">
        <v>60</v>
      </c>
      <c r="K2639" s="203" t="s">
        <v>2308</v>
      </c>
      <c r="L2639" s="55"/>
      <c r="M2639" s="219">
        <v>0</v>
      </c>
      <c r="N2639" s="219">
        <v>500</v>
      </c>
      <c r="O2639" s="217">
        <f t="shared" si="41"/>
        <v>143136.15999999968</v>
      </c>
    </row>
    <row r="2640" spans="1:15" ht="22.05" hidden="1" customHeight="1" x14ac:dyDescent="0.2">
      <c r="A2640" s="216">
        <v>45775</v>
      </c>
      <c r="B2640" s="20" t="s">
        <v>185</v>
      </c>
      <c r="C2640" s="41">
        <v>55223</v>
      </c>
      <c r="D2640" s="22"/>
      <c r="E2640" s="55" t="s">
        <v>3090</v>
      </c>
      <c r="F2640" s="20" t="s">
        <v>79</v>
      </c>
      <c r="G2640" s="41"/>
      <c r="H2640" s="21" t="s">
        <v>22</v>
      </c>
      <c r="I2640" s="41" t="s">
        <v>103</v>
      </c>
      <c r="J2640" s="21" t="s">
        <v>94</v>
      </c>
      <c r="K2640" s="203" t="s">
        <v>140</v>
      </c>
      <c r="L2640" s="55"/>
      <c r="M2640" s="219">
        <v>0</v>
      </c>
      <c r="N2640" s="219">
        <v>500</v>
      </c>
      <c r="O2640" s="217">
        <f t="shared" si="41"/>
        <v>142636.15999999968</v>
      </c>
    </row>
    <row r="2641" spans="1:17" ht="22.05" hidden="1" customHeight="1" x14ac:dyDescent="0.2">
      <c r="A2641" s="216">
        <v>45775</v>
      </c>
      <c r="B2641" s="20" t="s">
        <v>185</v>
      </c>
      <c r="C2641" s="41">
        <v>55224</v>
      </c>
      <c r="D2641" s="22"/>
      <c r="E2641" s="55" t="s">
        <v>127</v>
      </c>
      <c r="F2641" s="20" t="s">
        <v>79</v>
      </c>
      <c r="G2641" s="41"/>
      <c r="H2641" s="21" t="s">
        <v>22</v>
      </c>
      <c r="I2641" s="21" t="s">
        <v>54</v>
      </c>
      <c r="J2641" s="21" t="s">
        <v>61</v>
      </c>
      <c r="K2641" s="203" t="s">
        <v>445</v>
      </c>
      <c r="L2641" s="55"/>
      <c r="M2641" s="219">
        <v>0</v>
      </c>
      <c r="N2641" s="219">
        <v>51000</v>
      </c>
      <c r="O2641" s="217">
        <f t="shared" si="41"/>
        <v>91636.159999999683</v>
      </c>
    </row>
    <row r="2642" spans="1:17" ht="22.05" hidden="1" customHeight="1" x14ac:dyDescent="0.2">
      <c r="A2642" s="216">
        <v>45775</v>
      </c>
      <c r="B2642" s="20" t="s">
        <v>185</v>
      </c>
      <c r="C2642" s="41">
        <v>55225</v>
      </c>
      <c r="D2642" s="22"/>
      <c r="E2642" s="55" t="s">
        <v>3158</v>
      </c>
      <c r="F2642" s="20" t="s">
        <v>79</v>
      </c>
      <c r="G2642" s="41"/>
      <c r="H2642" s="21" t="s">
        <v>22</v>
      </c>
      <c r="I2642" s="41" t="s">
        <v>103</v>
      </c>
      <c r="J2642" s="21" t="s">
        <v>102</v>
      </c>
      <c r="K2642" s="203" t="s">
        <v>749</v>
      </c>
      <c r="L2642" s="55"/>
      <c r="M2642" s="219">
        <v>0</v>
      </c>
      <c r="N2642" s="219">
        <v>23120</v>
      </c>
      <c r="O2642" s="217">
        <f t="shared" si="41"/>
        <v>68516.159999999683</v>
      </c>
    </row>
    <row r="2643" spans="1:17" ht="22.05" hidden="1" customHeight="1" x14ac:dyDescent="0.2">
      <c r="A2643" s="216">
        <v>45775</v>
      </c>
      <c r="B2643" s="20" t="s">
        <v>185</v>
      </c>
      <c r="C2643" s="41">
        <v>55226</v>
      </c>
      <c r="D2643" s="22"/>
      <c r="E2643" s="55" t="s">
        <v>2163</v>
      </c>
      <c r="F2643" s="20" t="s">
        <v>79</v>
      </c>
      <c r="G2643" s="41"/>
      <c r="H2643" s="21" t="s">
        <v>22</v>
      </c>
      <c r="I2643" s="41" t="s">
        <v>103</v>
      </c>
      <c r="J2643" s="21" t="s">
        <v>95</v>
      </c>
      <c r="K2643" s="203" t="s">
        <v>266</v>
      </c>
      <c r="L2643" s="55"/>
      <c r="M2643" s="219">
        <v>0</v>
      </c>
      <c r="N2643" s="219">
        <v>60</v>
      </c>
      <c r="O2643" s="217">
        <f t="shared" si="41"/>
        <v>68456.159999999683</v>
      </c>
    </row>
    <row r="2644" spans="1:17" ht="22.05" hidden="1" customHeight="1" x14ac:dyDescent="0.2">
      <c r="A2644" s="216">
        <v>45775</v>
      </c>
      <c r="B2644" s="20" t="s">
        <v>185</v>
      </c>
      <c r="C2644" s="41">
        <v>55227</v>
      </c>
      <c r="D2644" s="22"/>
      <c r="E2644" s="49" t="s">
        <v>3159</v>
      </c>
      <c r="F2644" s="20" t="s">
        <v>79</v>
      </c>
      <c r="G2644" s="41"/>
      <c r="H2644" s="21" t="s">
        <v>22</v>
      </c>
      <c r="I2644" s="41" t="s">
        <v>55</v>
      </c>
      <c r="J2644" s="21" t="s">
        <v>73</v>
      </c>
      <c r="K2644" s="203" t="s">
        <v>3165</v>
      </c>
      <c r="L2644" s="55"/>
      <c r="M2644" s="219">
        <v>0</v>
      </c>
      <c r="N2644" s="219">
        <v>9864</v>
      </c>
      <c r="O2644" s="217">
        <f t="shared" si="41"/>
        <v>58592.159999999683</v>
      </c>
    </row>
    <row r="2645" spans="1:17" ht="22.05" hidden="1" customHeight="1" x14ac:dyDescent="0.2">
      <c r="A2645" s="216">
        <v>45775</v>
      </c>
      <c r="B2645" s="20" t="s">
        <v>185</v>
      </c>
      <c r="C2645" s="41">
        <v>55228</v>
      </c>
      <c r="D2645" s="22"/>
      <c r="E2645" s="55" t="s">
        <v>3160</v>
      </c>
      <c r="F2645" s="20" t="s">
        <v>79</v>
      </c>
      <c r="G2645" s="41"/>
      <c r="H2645" s="21" t="s">
        <v>22</v>
      </c>
      <c r="I2645" s="41" t="s">
        <v>55</v>
      </c>
      <c r="J2645" s="21" t="s">
        <v>261</v>
      </c>
      <c r="K2645" s="203" t="s">
        <v>360</v>
      </c>
      <c r="L2645" s="55"/>
      <c r="M2645" s="219">
        <v>0</v>
      </c>
      <c r="N2645" s="219">
        <v>3000</v>
      </c>
      <c r="O2645" s="217">
        <f t="shared" si="41"/>
        <v>55592.159999999683</v>
      </c>
    </row>
    <row r="2646" spans="1:17" ht="22.05" hidden="1" customHeight="1" x14ac:dyDescent="0.2">
      <c r="A2646" s="216">
        <v>45775</v>
      </c>
      <c r="B2646" s="20" t="s">
        <v>185</v>
      </c>
      <c r="C2646" s="41">
        <v>55229</v>
      </c>
      <c r="D2646" s="22"/>
      <c r="E2646" s="55" t="s">
        <v>3161</v>
      </c>
      <c r="F2646" s="20" t="s">
        <v>79</v>
      </c>
      <c r="G2646" s="41"/>
      <c r="H2646" s="21" t="s">
        <v>22</v>
      </c>
      <c r="I2646" s="41" t="s">
        <v>55</v>
      </c>
      <c r="J2646" s="21" t="s">
        <v>73</v>
      </c>
      <c r="K2646" s="203" t="s">
        <v>140</v>
      </c>
      <c r="L2646" s="55"/>
      <c r="M2646" s="219">
        <v>0</v>
      </c>
      <c r="N2646" s="219">
        <v>1500</v>
      </c>
      <c r="O2646" s="217">
        <f t="shared" si="41"/>
        <v>54092.159999999683</v>
      </c>
    </row>
    <row r="2647" spans="1:17" ht="22.05" hidden="1" customHeight="1" x14ac:dyDescent="0.2">
      <c r="A2647" s="216">
        <v>45775</v>
      </c>
      <c r="B2647" s="20" t="s">
        <v>185</v>
      </c>
      <c r="C2647" s="41">
        <v>55230</v>
      </c>
      <c r="D2647" s="308"/>
      <c r="E2647" s="55" t="s">
        <v>152</v>
      </c>
      <c r="F2647" s="20" t="s">
        <v>79</v>
      </c>
      <c r="G2647" s="41"/>
      <c r="H2647" s="21" t="s">
        <v>22</v>
      </c>
      <c r="I2647" s="41" t="s">
        <v>53</v>
      </c>
      <c r="J2647" s="21" t="s">
        <v>113</v>
      </c>
      <c r="K2647" s="203" t="s">
        <v>163</v>
      </c>
      <c r="L2647" s="55"/>
      <c r="M2647" s="219">
        <v>0</v>
      </c>
      <c r="N2647" s="219">
        <v>3000</v>
      </c>
      <c r="O2647" s="217">
        <f t="shared" si="41"/>
        <v>51092.159999999683</v>
      </c>
      <c r="Q2647" s="229">
        <f>M2647-N2648</f>
        <v>-4800</v>
      </c>
    </row>
    <row r="2648" spans="1:17" ht="22.05" hidden="1" customHeight="1" x14ac:dyDescent="0.2">
      <c r="A2648" s="216">
        <v>45775</v>
      </c>
      <c r="B2648" s="20" t="s">
        <v>185</v>
      </c>
      <c r="C2648" s="41">
        <v>55231</v>
      </c>
      <c r="D2648" s="22"/>
      <c r="E2648" s="55" t="s">
        <v>1508</v>
      </c>
      <c r="F2648" s="20" t="s">
        <v>79</v>
      </c>
      <c r="G2648" s="41"/>
      <c r="H2648" s="21" t="s">
        <v>22</v>
      </c>
      <c r="I2648" s="41" t="s">
        <v>53</v>
      </c>
      <c r="J2648" s="21" t="s">
        <v>113</v>
      </c>
      <c r="K2648" s="203" t="s">
        <v>660</v>
      </c>
      <c r="L2648" s="55"/>
      <c r="M2648" s="219">
        <v>0</v>
      </c>
      <c r="N2648" s="219">
        <v>4800</v>
      </c>
      <c r="O2648" s="217">
        <f t="shared" si="41"/>
        <v>46292.159999999683</v>
      </c>
    </row>
    <row r="2649" spans="1:17" ht="22.05" hidden="1" customHeight="1" x14ac:dyDescent="0.2">
      <c r="A2649" s="216">
        <v>45775</v>
      </c>
      <c r="B2649" s="20" t="s">
        <v>185</v>
      </c>
      <c r="C2649" s="41">
        <v>55232</v>
      </c>
      <c r="D2649" s="22"/>
      <c r="E2649" s="55" t="s">
        <v>3162</v>
      </c>
      <c r="F2649" s="20" t="s">
        <v>79</v>
      </c>
      <c r="G2649" s="41"/>
      <c r="H2649" s="21" t="s">
        <v>22</v>
      </c>
      <c r="I2649" s="41" t="s">
        <v>103</v>
      </c>
      <c r="J2649" s="21" t="s">
        <v>102</v>
      </c>
      <c r="K2649" s="203" t="s">
        <v>2811</v>
      </c>
      <c r="L2649" s="55"/>
      <c r="M2649" s="219">
        <v>0</v>
      </c>
      <c r="N2649" s="219">
        <v>1000</v>
      </c>
      <c r="O2649" s="217">
        <f t="shared" si="41"/>
        <v>45292.159999999683</v>
      </c>
    </row>
    <row r="2650" spans="1:17" ht="22.05" hidden="1" customHeight="1" x14ac:dyDescent="0.2">
      <c r="A2650" s="216">
        <v>45775</v>
      </c>
      <c r="B2650" s="20" t="s">
        <v>185</v>
      </c>
      <c r="C2650" s="41">
        <v>55233</v>
      </c>
      <c r="D2650" s="22"/>
      <c r="E2650" s="55" t="s">
        <v>753</v>
      </c>
      <c r="F2650" s="20" t="s">
        <v>79</v>
      </c>
      <c r="G2650" s="41"/>
      <c r="H2650" s="21" t="s">
        <v>22</v>
      </c>
      <c r="I2650" s="41" t="s">
        <v>103</v>
      </c>
      <c r="J2650" s="21" t="s">
        <v>219</v>
      </c>
      <c r="K2650" s="203" t="s">
        <v>1241</v>
      </c>
      <c r="L2650" s="55"/>
      <c r="M2650" s="219">
        <v>0</v>
      </c>
      <c r="N2650" s="219">
        <v>245</v>
      </c>
      <c r="O2650" s="217">
        <f t="shared" si="41"/>
        <v>45047.159999999683</v>
      </c>
    </row>
    <row r="2651" spans="1:17" ht="22.05" hidden="1" customHeight="1" x14ac:dyDescent="0.2">
      <c r="A2651" s="216">
        <v>45775</v>
      </c>
      <c r="B2651" s="20" t="s">
        <v>185</v>
      </c>
      <c r="C2651" s="41">
        <v>55234</v>
      </c>
      <c r="D2651" s="22"/>
      <c r="E2651" s="55" t="s">
        <v>3163</v>
      </c>
      <c r="F2651" s="20" t="s">
        <v>79</v>
      </c>
      <c r="G2651" s="41"/>
      <c r="H2651" s="21" t="s">
        <v>22</v>
      </c>
      <c r="I2651" s="41" t="s">
        <v>103</v>
      </c>
      <c r="J2651" s="21" t="s">
        <v>95</v>
      </c>
      <c r="K2651" s="203" t="s">
        <v>3166</v>
      </c>
      <c r="L2651" s="55"/>
      <c r="M2651" s="219">
        <v>0</v>
      </c>
      <c r="N2651" s="219">
        <v>300</v>
      </c>
      <c r="O2651" s="217">
        <f t="shared" si="41"/>
        <v>44747.159999999683</v>
      </c>
    </row>
    <row r="2652" spans="1:17" ht="22.05" hidden="1" customHeight="1" x14ac:dyDescent="0.2">
      <c r="A2652" s="216">
        <v>45775</v>
      </c>
      <c r="B2652" s="20" t="s">
        <v>185</v>
      </c>
      <c r="C2652" s="41">
        <v>55235</v>
      </c>
      <c r="D2652" s="22"/>
      <c r="E2652" s="55" t="s">
        <v>130</v>
      </c>
      <c r="F2652" s="20" t="s">
        <v>79</v>
      </c>
      <c r="G2652" s="41"/>
      <c r="H2652" s="21" t="s">
        <v>22</v>
      </c>
      <c r="I2652" s="41" t="s">
        <v>53</v>
      </c>
      <c r="J2652" s="21" t="s">
        <v>113</v>
      </c>
      <c r="K2652" s="203" t="s">
        <v>3167</v>
      </c>
      <c r="L2652" s="55"/>
      <c r="M2652" s="219">
        <v>0</v>
      </c>
      <c r="N2652" s="219">
        <v>2500</v>
      </c>
      <c r="O2652" s="217">
        <f t="shared" si="41"/>
        <v>42247.159999999683</v>
      </c>
    </row>
    <row r="2653" spans="1:17" ht="22.05" hidden="1" customHeight="1" x14ac:dyDescent="0.2">
      <c r="A2653" s="216">
        <v>45775</v>
      </c>
      <c r="B2653" s="20" t="s">
        <v>185</v>
      </c>
      <c r="C2653" s="41">
        <v>55236</v>
      </c>
      <c r="D2653" s="22"/>
      <c r="E2653" s="55" t="s">
        <v>3164</v>
      </c>
      <c r="F2653" s="20" t="s">
        <v>79</v>
      </c>
      <c r="G2653" s="41"/>
      <c r="H2653" s="21" t="s">
        <v>22</v>
      </c>
      <c r="I2653" s="41" t="s">
        <v>103</v>
      </c>
      <c r="J2653" s="316" t="s">
        <v>60</v>
      </c>
      <c r="K2653" s="203" t="s">
        <v>133</v>
      </c>
      <c r="L2653" s="55"/>
      <c r="M2653" s="219">
        <v>0</v>
      </c>
      <c r="N2653" s="219">
        <v>644</v>
      </c>
      <c r="O2653" s="217">
        <f t="shared" si="41"/>
        <v>41603.159999999683</v>
      </c>
    </row>
    <row r="2654" spans="1:17" ht="22.05" hidden="1" customHeight="1" x14ac:dyDescent="0.2">
      <c r="A2654" s="216">
        <v>45775</v>
      </c>
      <c r="B2654" s="20" t="s">
        <v>185</v>
      </c>
      <c r="C2654" s="41">
        <v>55237</v>
      </c>
      <c r="D2654" s="22"/>
      <c r="E2654" s="55" t="s">
        <v>2828</v>
      </c>
      <c r="F2654" s="20" t="s">
        <v>79</v>
      </c>
      <c r="G2654" s="41"/>
      <c r="H2654" s="21" t="s">
        <v>22</v>
      </c>
      <c r="I2654" s="41" t="s">
        <v>103</v>
      </c>
      <c r="J2654" s="21" t="s">
        <v>60</v>
      </c>
      <c r="K2654" s="203" t="s">
        <v>133</v>
      </c>
      <c r="L2654" s="55"/>
      <c r="M2654" s="219">
        <v>0</v>
      </c>
      <c r="N2654" s="219">
        <v>1410</v>
      </c>
      <c r="O2654" s="217">
        <f t="shared" si="41"/>
        <v>40193.159999999683</v>
      </c>
    </row>
    <row r="2655" spans="1:17" ht="22.05" hidden="1" customHeight="1" x14ac:dyDescent="0.2">
      <c r="A2655" s="216">
        <v>45775</v>
      </c>
      <c r="B2655" s="20" t="s">
        <v>185</v>
      </c>
      <c r="C2655" s="41">
        <v>55238</v>
      </c>
      <c r="D2655" s="22"/>
      <c r="E2655" s="55" t="s">
        <v>753</v>
      </c>
      <c r="F2655" s="20" t="s">
        <v>79</v>
      </c>
      <c r="G2655" s="41"/>
      <c r="H2655" s="21" t="s">
        <v>22</v>
      </c>
      <c r="I2655" s="41" t="s">
        <v>103</v>
      </c>
      <c r="J2655" s="21" t="s">
        <v>219</v>
      </c>
      <c r="K2655" s="203" t="s">
        <v>1241</v>
      </c>
      <c r="L2655" s="55"/>
      <c r="M2655" s="219">
        <v>0</v>
      </c>
      <c r="N2655" s="219">
        <v>880</v>
      </c>
      <c r="O2655" s="217">
        <f t="shared" si="41"/>
        <v>39313.159999999683</v>
      </c>
    </row>
    <row r="2656" spans="1:17" ht="22.05" hidden="1" customHeight="1" x14ac:dyDescent="0.2">
      <c r="A2656" s="216">
        <v>45775</v>
      </c>
      <c r="B2656" s="20" t="s">
        <v>185</v>
      </c>
      <c r="C2656" s="41">
        <v>55239</v>
      </c>
      <c r="D2656" s="22"/>
      <c r="E2656" s="49" t="s">
        <v>224</v>
      </c>
      <c r="F2656" s="20" t="s">
        <v>79</v>
      </c>
      <c r="G2656" s="41"/>
      <c r="H2656" s="21" t="s">
        <v>21</v>
      </c>
      <c r="I2656" s="21" t="s">
        <v>28</v>
      </c>
      <c r="J2656" s="21" t="s">
        <v>199</v>
      </c>
      <c r="K2656" s="203"/>
      <c r="L2656" s="55"/>
      <c r="M2656" s="219">
        <v>28900</v>
      </c>
      <c r="N2656" s="219">
        <v>0</v>
      </c>
      <c r="O2656" s="217">
        <f t="shared" si="41"/>
        <v>68213.159999999683</v>
      </c>
    </row>
    <row r="2657" spans="1:15" ht="22.05" hidden="1" customHeight="1" x14ac:dyDescent="0.2">
      <c r="A2657" s="216">
        <v>45776</v>
      </c>
      <c r="B2657" s="20" t="s">
        <v>185</v>
      </c>
      <c r="C2657" s="41">
        <v>55241</v>
      </c>
      <c r="D2657" s="22"/>
      <c r="E2657" s="55" t="s">
        <v>3168</v>
      </c>
      <c r="F2657" s="20" t="s">
        <v>79</v>
      </c>
      <c r="G2657" s="41"/>
      <c r="H2657" s="21" t="s">
        <v>21</v>
      </c>
      <c r="I2657" s="41" t="s">
        <v>28</v>
      </c>
      <c r="J2657" s="21" t="s">
        <v>24</v>
      </c>
      <c r="K2657" s="203"/>
      <c r="L2657" s="55"/>
      <c r="M2657" s="219">
        <v>6000</v>
      </c>
      <c r="N2657" s="219">
        <v>0</v>
      </c>
      <c r="O2657" s="217">
        <f t="shared" si="41"/>
        <v>74213.159999999683</v>
      </c>
    </row>
    <row r="2658" spans="1:15" ht="22.05" hidden="1" customHeight="1" x14ac:dyDescent="0.2">
      <c r="A2658" s="216">
        <v>45776</v>
      </c>
      <c r="B2658" s="20" t="s">
        <v>185</v>
      </c>
      <c r="C2658" s="41">
        <v>55242</v>
      </c>
      <c r="D2658" s="22"/>
      <c r="E2658" s="55" t="s">
        <v>3169</v>
      </c>
      <c r="F2658" s="20" t="s">
        <v>79</v>
      </c>
      <c r="G2658" s="41"/>
      <c r="H2658" s="21" t="s">
        <v>22</v>
      </c>
      <c r="I2658" s="41" t="s">
        <v>103</v>
      </c>
      <c r="J2658" s="21" t="s">
        <v>95</v>
      </c>
      <c r="K2658" s="203" t="s">
        <v>932</v>
      </c>
      <c r="L2658" s="55"/>
      <c r="M2658" s="219">
        <v>0</v>
      </c>
      <c r="N2658" s="219">
        <v>6000</v>
      </c>
      <c r="O2658" s="217">
        <f t="shared" si="41"/>
        <v>68213.159999999683</v>
      </c>
    </row>
    <row r="2659" spans="1:15" ht="22.05" hidden="1" customHeight="1" x14ac:dyDescent="0.2">
      <c r="A2659" s="216">
        <v>45776</v>
      </c>
      <c r="B2659" s="20" t="s">
        <v>185</v>
      </c>
      <c r="C2659" s="41">
        <v>55243</v>
      </c>
      <c r="D2659" s="22"/>
      <c r="E2659" s="55" t="s">
        <v>3170</v>
      </c>
      <c r="F2659" s="20" t="s">
        <v>79</v>
      </c>
      <c r="G2659" s="41"/>
      <c r="H2659" s="21" t="s">
        <v>22</v>
      </c>
      <c r="I2659" s="41" t="s">
        <v>54</v>
      </c>
      <c r="J2659" s="21" t="s">
        <v>32</v>
      </c>
      <c r="K2659" s="203" t="s">
        <v>390</v>
      </c>
      <c r="L2659" s="55"/>
      <c r="M2659" s="219">
        <v>0</v>
      </c>
      <c r="N2659" s="219">
        <v>2500</v>
      </c>
      <c r="O2659" s="217">
        <f t="shared" si="41"/>
        <v>65713.159999999683</v>
      </c>
    </row>
    <row r="2660" spans="1:15" ht="22.05" hidden="1" customHeight="1" x14ac:dyDescent="0.2">
      <c r="A2660" s="216">
        <v>45776</v>
      </c>
      <c r="B2660" s="20" t="s">
        <v>185</v>
      </c>
      <c r="C2660" s="41">
        <v>55244</v>
      </c>
      <c r="D2660" s="22"/>
      <c r="E2660" s="55" t="s">
        <v>1561</v>
      </c>
      <c r="F2660" s="20" t="s">
        <v>79</v>
      </c>
      <c r="G2660" s="41"/>
      <c r="H2660" s="21" t="s">
        <v>22</v>
      </c>
      <c r="I2660" s="41" t="s">
        <v>54</v>
      </c>
      <c r="J2660" s="21" t="s">
        <v>41</v>
      </c>
      <c r="K2660" s="203" t="s">
        <v>559</v>
      </c>
      <c r="L2660" s="55"/>
      <c r="M2660" s="219">
        <v>0</v>
      </c>
      <c r="N2660" s="219">
        <v>10000</v>
      </c>
      <c r="O2660" s="217">
        <f t="shared" si="41"/>
        <v>55713.159999999683</v>
      </c>
    </row>
    <row r="2661" spans="1:15" ht="22.05" hidden="1" customHeight="1" x14ac:dyDescent="0.2">
      <c r="A2661" s="216">
        <v>45776</v>
      </c>
      <c r="B2661" s="20" t="s">
        <v>185</v>
      </c>
      <c r="C2661" s="41">
        <v>55245</v>
      </c>
      <c r="D2661" s="22"/>
      <c r="E2661" s="55" t="s">
        <v>3171</v>
      </c>
      <c r="F2661" s="20" t="s">
        <v>79</v>
      </c>
      <c r="G2661" s="41"/>
      <c r="H2661" s="21" t="s">
        <v>22</v>
      </c>
      <c r="I2661" s="41" t="s">
        <v>103</v>
      </c>
      <c r="J2661" s="21" t="s">
        <v>93</v>
      </c>
      <c r="K2661" s="203" t="s">
        <v>1256</v>
      </c>
      <c r="L2661" s="55"/>
      <c r="M2661" s="219">
        <v>0</v>
      </c>
      <c r="N2661" s="219">
        <v>1100</v>
      </c>
      <c r="O2661" s="217">
        <f t="shared" si="41"/>
        <v>54613.159999999683</v>
      </c>
    </row>
    <row r="2662" spans="1:15" ht="22.05" hidden="1" customHeight="1" x14ac:dyDescent="0.2">
      <c r="A2662" s="216">
        <v>45776</v>
      </c>
      <c r="B2662" s="20" t="s">
        <v>185</v>
      </c>
      <c r="C2662" s="41">
        <v>55246</v>
      </c>
      <c r="D2662" s="22"/>
      <c r="E2662" s="55" t="s">
        <v>3172</v>
      </c>
      <c r="F2662" s="20" t="s">
        <v>79</v>
      </c>
      <c r="G2662" s="41"/>
      <c r="H2662" s="21" t="s">
        <v>22</v>
      </c>
      <c r="I2662" s="41" t="s">
        <v>103</v>
      </c>
      <c r="J2662" s="21" t="s">
        <v>92</v>
      </c>
      <c r="K2662" s="304" t="s">
        <v>153</v>
      </c>
      <c r="L2662" s="55"/>
      <c r="M2662" s="219">
        <v>0</v>
      </c>
      <c r="N2662" s="219">
        <v>1100</v>
      </c>
      <c r="O2662" s="217">
        <f t="shared" si="41"/>
        <v>53513.159999999683</v>
      </c>
    </row>
    <row r="2663" spans="1:15" ht="22.05" hidden="1" customHeight="1" x14ac:dyDescent="0.2">
      <c r="A2663" s="216">
        <v>45776</v>
      </c>
      <c r="B2663" s="20" t="s">
        <v>185</v>
      </c>
      <c r="C2663" s="41">
        <v>55247</v>
      </c>
      <c r="D2663" s="22"/>
      <c r="E2663" s="55" t="s">
        <v>3173</v>
      </c>
      <c r="F2663" s="20" t="s">
        <v>79</v>
      </c>
      <c r="G2663" s="41"/>
      <c r="H2663" s="21" t="s">
        <v>22</v>
      </c>
      <c r="I2663" s="21" t="s">
        <v>55</v>
      </c>
      <c r="J2663" s="21" t="s">
        <v>73</v>
      </c>
      <c r="K2663" s="203" t="s">
        <v>3181</v>
      </c>
      <c r="L2663" s="55"/>
      <c r="M2663" s="219">
        <v>0</v>
      </c>
      <c r="N2663" s="219">
        <v>9270</v>
      </c>
      <c r="O2663" s="217">
        <f t="shared" si="41"/>
        <v>44243.159999999683</v>
      </c>
    </row>
    <row r="2664" spans="1:15" ht="22.05" hidden="1" customHeight="1" x14ac:dyDescent="0.2">
      <c r="A2664" s="216">
        <v>45776</v>
      </c>
      <c r="B2664" s="20" t="s">
        <v>185</v>
      </c>
      <c r="C2664" s="41">
        <v>55248</v>
      </c>
      <c r="D2664" s="22"/>
      <c r="E2664" s="55" t="s">
        <v>3174</v>
      </c>
      <c r="F2664" s="20" t="s">
        <v>79</v>
      </c>
      <c r="G2664" s="41"/>
      <c r="H2664" s="21" t="s">
        <v>22</v>
      </c>
      <c r="I2664" s="41" t="s">
        <v>55</v>
      </c>
      <c r="J2664" s="21" t="s">
        <v>261</v>
      </c>
      <c r="K2664" s="203" t="s">
        <v>3182</v>
      </c>
      <c r="L2664" s="55"/>
      <c r="M2664" s="219">
        <v>0</v>
      </c>
      <c r="N2664" s="219">
        <v>3000</v>
      </c>
      <c r="O2664" s="217">
        <f t="shared" ref="O2664:O2729" si="42">O2663+M2664-N2664</f>
        <v>41243.159999999683</v>
      </c>
    </row>
    <row r="2665" spans="1:15" ht="22.05" hidden="1" customHeight="1" x14ac:dyDescent="0.2">
      <c r="A2665" s="216">
        <v>45776</v>
      </c>
      <c r="B2665" s="20" t="s">
        <v>185</v>
      </c>
      <c r="C2665" s="41">
        <v>55249</v>
      </c>
      <c r="D2665" s="22"/>
      <c r="E2665" s="55" t="s">
        <v>3175</v>
      </c>
      <c r="F2665" s="20" t="s">
        <v>79</v>
      </c>
      <c r="G2665" s="41"/>
      <c r="H2665" s="21" t="s">
        <v>22</v>
      </c>
      <c r="I2665" s="41" t="s">
        <v>56</v>
      </c>
      <c r="J2665" s="21" t="s">
        <v>116</v>
      </c>
      <c r="K2665" s="203" t="s">
        <v>770</v>
      </c>
      <c r="L2665" s="55"/>
      <c r="M2665" s="219">
        <v>0</v>
      </c>
      <c r="N2665" s="219">
        <v>2352</v>
      </c>
      <c r="O2665" s="217">
        <f t="shared" si="42"/>
        <v>38891.159999999683</v>
      </c>
    </row>
    <row r="2666" spans="1:15" ht="22.05" hidden="1" customHeight="1" x14ac:dyDescent="0.2">
      <c r="A2666" s="216">
        <v>45776</v>
      </c>
      <c r="B2666" s="20" t="s">
        <v>185</v>
      </c>
      <c r="C2666" s="41">
        <v>55250</v>
      </c>
      <c r="D2666" s="22"/>
      <c r="E2666" s="55" t="s">
        <v>3176</v>
      </c>
      <c r="F2666" s="20" t="s">
        <v>79</v>
      </c>
      <c r="G2666" s="41"/>
      <c r="H2666" s="21" t="s">
        <v>22</v>
      </c>
      <c r="I2666" s="21" t="s">
        <v>103</v>
      </c>
      <c r="J2666" s="21" t="s">
        <v>219</v>
      </c>
      <c r="K2666" s="203" t="s">
        <v>1241</v>
      </c>
      <c r="L2666" s="55"/>
      <c r="M2666" s="219">
        <v>0</v>
      </c>
      <c r="N2666" s="219">
        <v>470</v>
      </c>
      <c r="O2666" s="217">
        <f t="shared" si="42"/>
        <v>38421.159999999683</v>
      </c>
    </row>
    <row r="2667" spans="1:15" ht="22.05" hidden="1" customHeight="1" x14ac:dyDescent="0.2">
      <c r="A2667" s="216">
        <v>45776</v>
      </c>
      <c r="B2667" s="20" t="s">
        <v>185</v>
      </c>
      <c r="C2667" s="41">
        <v>55251</v>
      </c>
      <c r="D2667" s="22"/>
      <c r="E2667" s="55" t="s">
        <v>3177</v>
      </c>
      <c r="F2667" s="20" t="s">
        <v>79</v>
      </c>
      <c r="G2667" s="41"/>
      <c r="H2667" s="21" t="s">
        <v>22</v>
      </c>
      <c r="I2667" s="41" t="s">
        <v>54</v>
      </c>
      <c r="J2667" s="21" t="s">
        <v>63</v>
      </c>
      <c r="K2667" s="203" t="s">
        <v>141</v>
      </c>
      <c r="L2667" s="55"/>
      <c r="M2667" s="219">
        <v>0</v>
      </c>
      <c r="N2667" s="219">
        <v>613</v>
      </c>
      <c r="O2667" s="217">
        <f t="shared" si="42"/>
        <v>37808.159999999683</v>
      </c>
    </row>
    <row r="2668" spans="1:15" ht="22.05" hidden="1" customHeight="1" x14ac:dyDescent="0.2">
      <c r="A2668" s="216">
        <v>45776</v>
      </c>
      <c r="B2668" s="20" t="s">
        <v>185</v>
      </c>
      <c r="C2668" s="41">
        <v>55252</v>
      </c>
      <c r="D2668" s="22"/>
      <c r="E2668" s="49" t="s">
        <v>128</v>
      </c>
      <c r="F2668" s="20" t="s">
        <v>79</v>
      </c>
      <c r="G2668" s="41"/>
      <c r="H2668" s="21" t="s">
        <v>22</v>
      </c>
      <c r="I2668" s="21" t="s">
        <v>56</v>
      </c>
      <c r="J2668" s="21" t="s">
        <v>116</v>
      </c>
      <c r="K2668" s="203" t="s">
        <v>129</v>
      </c>
      <c r="L2668" s="55"/>
      <c r="M2668" s="219">
        <v>0</v>
      </c>
      <c r="N2668" s="219">
        <v>60</v>
      </c>
      <c r="O2668" s="217">
        <f t="shared" si="42"/>
        <v>37748.159999999683</v>
      </c>
    </row>
    <row r="2669" spans="1:15" ht="22.05" hidden="1" customHeight="1" x14ac:dyDescent="0.2">
      <c r="A2669" s="216">
        <v>45776</v>
      </c>
      <c r="B2669" s="20" t="s">
        <v>185</v>
      </c>
      <c r="C2669" s="41">
        <v>55253</v>
      </c>
      <c r="D2669" s="22"/>
      <c r="E2669" s="55" t="s">
        <v>3178</v>
      </c>
      <c r="F2669" s="20" t="s">
        <v>79</v>
      </c>
      <c r="G2669" s="41"/>
      <c r="H2669" s="21" t="s">
        <v>22</v>
      </c>
      <c r="I2669" s="21" t="s">
        <v>54</v>
      </c>
      <c r="J2669" s="21" t="s">
        <v>61</v>
      </c>
      <c r="K2669" s="203" t="s">
        <v>445</v>
      </c>
      <c r="L2669" s="55"/>
      <c r="M2669" s="219">
        <v>0</v>
      </c>
      <c r="N2669" s="219">
        <v>5500</v>
      </c>
      <c r="O2669" s="217">
        <f t="shared" si="42"/>
        <v>32248.159999999683</v>
      </c>
    </row>
    <row r="2670" spans="1:15" ht="22.05" hidden="1" customHeight="1" x14ac:dyDescent="0.2">
      <c r="A2670" s="216">
        <v>45776</v>
      </c>
      <c r="B2670" s="20" t="s">
        <v>185</v>
      </c>
      <c r="C2670" s="41">
        <v>55254</v>
      </c>
      <c r="D2670" s="22"/>
      <c r="E2670" s="55" t="s">
        <v>3179</v>
      </c>
      <c r="F2670" s="20" t="s">
        <v>79</v>
      </c>
      <c r="G2670" s="41"/>
      <c r="H2670" s="21" t="s">
        <v>22</v>
      </c>
      <c r="I2670" s="41" t="s">
        <v>55</v>
      </c>
      <c r="J2670" s="21" t="s">
        <v>73</v>
      </c>
      <c r="K2670" s="203" t="s">
        <v>140</v>
      </c>
      <c r="L2670" s="55"/>
      <c r="M2670" s="219">
        <v>0</v>
      </c>
      <c r="N2670" s="219">
        <v>1500</v>
      </c>
      <c r="O2670" s="217">
        <f t="shared" si="42"/>
        <v>30748.159999999683</v>
      </c>
    </row>
    <row r="2671" spans="1:15" ht="22.05" hidden="1" customHeight="1" x14ac:dyDescent="0.2">
      <c r="A2671" s="216">
        <v>45776</v>
      </c>
      <c r="B2671" s="20" t="s">
        <v>185</v>
      </c>
      <c r="C2671" s="41">
        <v>55255</v>
      </c>
      <c r="D2671" s="22"/>
      <c r="E2671" s="55" t="s">
        <v>3180</v>
      </c>
      <c r="F2671" s="20" t="s">
        <v>79</v>
      </c>
      <c r="G2671" s="41"/>
      <c r="H2671" s="21" t="s">
        <v>22</v>
      </c>
      <c r="I2671" s="21" t="s">
        <v>54</v>
      </c>
      <c r="J2671" s="21" t="s">
        <v>32</v>
      </c>
      <c r="K2671" s="304" t="s">
        <v>390</v>
      </c>
      <c r="L2671" s="55"/>
      <c r="M2671" s="219">
        <v>0</v>
      </c>
      <c r="N2671" s="219">
        <v>2000</v>
      </c>
      <c r="O2671" s="217">
        <f t="shared" si="42"/>
        <v>28748.159999999683</v>
      </c>
    </row>
    <row r="2672" spans="1:15" ht="22.05" hidden="1" customHeight="1" x14ac:dyDescent="0.2">
      <c r="A2672" s="216">
        <v>45777</v>
      </c>
      <c r="B2672" s="20" t="s">
        <v>185</v>
      </c>
      <c r="C2672" s="41">
        <v>55257</v>
      </c>
      <c r="D2672" s="22"/>
      <c r="E2672" s="55" t="s">
        <v>339</v>
      </c>
      <c r="F2672" s="20" t="s">
        <v>79</v>
      </c>
      <c r="G2672" s="41"/>
      <c r="H2672" s="21" t="s">
        <v>22</v>
      </c>
      <c r="I2672" s="41" t="s">
        <v>54</v>
      </c>
      <c r="J2672" s="21" t="s">
        <v>64</v>
      </c>
      <c r="K2672" s="203" t="s">
        <v>241</v>
      </c>
      <c r="L2672" s="55"/>
      <c r="M2672" s="219">
        <v>0</v>
      </c>
      <c r="N2672" s="219">
        <v>550</v>
      </c>
      <c r="O2672" s="217">
        <f t="shared" si="42"/>
        <v>28198.159999999683</v>
      </c>
    </row>
    <row r="2673" spans="1:15" ht="22.05" hidden="1" customHeight="1" x14ac:dyDescent="0.2">
      <c r="A2673" s="216">
        <v>45777</v>
      </c>
      <c r="B2673" s="20" t="s">
        <v>185</v>
      </c>
      <c r="C2673" s="41">
        <v>55258</v>
      </c>
      <c r="D2673" s="22"/>
      <c r="E2673" s="55" t="s">
        <v>1425</v>
      </c>
      <c r="F2673" s="20" t="s">
        <v>79</v>
      </c>
      <c r="G2673" s="41"/>
      <c r="H2673" s="21" t="s">
        <v>22</v>
      </c>
      <c r="I2673" s="41" t="s">
        <v>103</v>
      </c>
      <c r="J2673" s="21" t="s">
        <v>219</v>
      </c>
      <c r="K2673" s="203" t="s">
        <v>1241</v>
      </c>
      <c r="L2673" s="55"/>
      <c r="M2673" s="219">
        <v>0</v>
      </c>
      <c r="N2673" s="219">
        <v>645</v>
      </c>
      <c r="O2673" s="217">
        <f t="shared" si="42"/>
        <v>27553.159999999683</v>
      </c>
    </row>
    <row r="2674" spans="1:15" ht="22.05" hidden="1" customHeight="1" x14ac:dyDescent="0.2">
      <c r="A2674" s="216">
        <v>45777</v>
      </c>
      <c r="B2674" s="20" t="s">
        <v>185</v>
      </c>
      <c r="C2674" s="41">
        <v>55259</v>
      </c>
      <c r="D2674" s="22"/>
      <c r="E2674" s="55" t="s">
        <v>3183</v>
      </c>
      <c r="F2674" s="20" t="s">
        <v>79</v>
      </c>
      <c r="G2674" s="41"/>
      <c r="H2674" s="21" t="s">
        <v>22</v>
      </c>
      <c r="I2674" s="41" t="s">
        <v>103</v>
      </c>
      <c r="J2674" s="21" t="s">
        <v>214</v>
      </c>
      <c r="K2674" s="203" t="s">
        <v>235</v>
      </c>
      <c r="L2674" s="55"/>
      <c r="M2674" s="219">
        <v>0</v>
      </c>
      <c r="N2674" s="219">
        <v>270</v>
      </c>
      <c r="O2674" s="217">
        <f t="shared" si="42"/>
        <v>27283.159999999683</v>
      </c>
    </row>
    <row r="2675" spans="1:15" ht="22.05" hidden="1" customHeight="1" x14ac:dyDescent="0.2">
      <c r="A2675" s="216">
        <v>45777</v>
      </c>
      <c r="B2675" s="20" t="s">
        <v>185</v>
      </c>
      <c r="C2675" s="41">
        <v>55260</v>
      </c>
      <c r="D2675" s="22"/>
      <c r="E2675" s="55" t="s">
        <v>3184</v>
      </c>
      <c r="F2675" s="20" t="s">
        <v>79</v>
      </c>
      <c r="G2675" s="41"/>
      <c r="H2675" s="21" t="s">
        <v>22</v>
      </c>
      <c r="I2675" s="41" t="s">
        <v>103</v>
      </c>
      <c r="J2675" s="21" t="s">
        <v>92</v>
      </c>
      <c r="K2675" s="203" t="s">
        <v>235</v>
      </c>
      <c r="L2675" s="55"/>
      <c r="M2675" s="219">
        <v>0</v>
      </c>
      <c r="N2675" s="219">
        <v>450</v>
      </c>
      <c r="O2675" s="217">
        <f t="shared" si="42"/>
        <v>26833.159999999683</v>
      </c>
    </row>
    <row r="2676" spans="1:15" ht="22.05" hidden="1" customHeight="1" x14ac:dyDescent="0.2">
      <c r="A2676" s="216">
        <v>45777</v>
      </c>
      <c r="B2676" s="20" t="s">
        <v>185</v>
      </c>
      <c r="C2676" s="41">
        <v>55261</v>
      </c>
      <c r="D2676" s="22"/>
      <c r="E2676" s="55" t="s">
        <v>3185</v>
      </c>
      <c r="F2676" s="20" t="s">
        <v>79</v>
      </c>
      <c r="G2676" s="41"/>
      <c r="H2676" s="21" t="s">
        <v>21</v>
      </c>
      <c r="I2676" s="41" t="s">
        <v>28</v>
      </c>
      <c r="J2676" s="21" t="s">
        <v>31</v>
      </c>
      <c r="K2676" s="203"/>
      <c r="L2676" s="55"/>
      <c r="M2676" s="219">
        <v>26842</v>
      </c>
      <c r="N2676" s="219">
        <v>0</v>
      </c>
      <c r="O2676" s="217">
        <f t="shared" si="42"/>
        <v>53675.159999999683</v>
      </c>
    </row>
    <row r="2677" spans="1:15" ht="22.05" hidden="1" customHeight="1" x14ac:dyDescent="0.2">
      <c r="A2677" s="216">
        <v>45777</v>
      </c>
      <c r="B2677" s="20" t="s">
        <v>185</v>
      </c>
      <c r="C2677" s="41">
        <v>55262</v>
      </c>
      <c r="D2677" s="22"/>
      <c r="E2677" s="55" t="s">
        <v>539</v>
      </c>
      <c r="F2677" s="20" t="s">
        <v>79</v>
      </c>
      <c r="G2677" s="41"/>
      <c r="H2677" s="21" t="s">
        <v>22</v>
      </c>
      <c r="I2677" s="41" t="s">
        <v>53</v>
      </c>
      <c r="J2677" s="21" t="s">
        <v>112</v>
      </c>
      <c r="K2677" s="203" t="s">
        <v>3203</v>
      </c>
      <c r="L2677" s="55"/>
      <c r="M2677" s="219">
        <v>0</v>
      </c>
      <c r="N2677" s="219">
        <v>380</v>
      </c>
      <c r="O2677" s="217">
        <f t="shared" si="42"/>
        <v>53295.159999999683</v>
      </c>
    </row>
    <row r="2678" spans="1:15" ht="22.05" hidden="1" customHeight="1" x14ac:dyDescent="0.2">
      <c r="A2678" s="216">
        <v>45777</v>
      </c>
      <c r="B2678" s="20" t="s">
        <v>185</v>
      </c>
      <c r="C2678" s="41">
        <v>55263</v>
      </c>
      <c r="D2678" s="22"/>
      <c r="E2678" s="55" t="s">
        <v>539</v>
      </c>
      <c r="F2678" s="20" t="s">
        <v>79</v>
      </c>
      <c r="G2678" s="41"/>
      <c r="H2678" s="21" t="s">
        <v>22</v>
      </c>
      <c r="I2678" s="41" t="s">
        <v>53</v>
      </c>
      <c r="J2678" s="21" t="s">
        <v>112</v>
      </c>
      <c r="K2678" s="203" t="s">
        <v>527</v>
      </c>
      <c r="L2678" s="55"/>
      <c r="M2678" s="219">
        <v>0</v>
      </c>
      <c r="N2678" s="219">
        <v>3045</v>
      </c>
      <c r="O2678" s="217">
        <f t="shared" si="42"/>
        <v>50250.159999999683</v>
      </c>
    </row>
    <row r="2679" spans="1:15" ht="22.05" hidden="1" customHeight="1" x14ac:dyDescent="0.2">
      <c r="A2679" s="216">
        <v>45777</v>
      </c>
      <c r="B2679" s="20" t="s">
        <v>185</v>
      </c>
      <c r="C2679" s="41">
        <v>55264</v>
      </c>
      <c r="D2679" s="22"/>
      <c r="E2679" s="55" t="s">
        <v>3186</v>
      </c>
      <c r="F2679" s="20" t="s">
        <v>79</v>
      </c>
      <c r="G2679" s="41"/>
      <c r="H2679" s="21" t="s">
        <v>22</v>
      </c>
      <c r="I2679" s="41" t="s">
        <v>103</v>
      </c>
      <c r="J2679" s="21" t="s">
        <v>95</v>
      </c>
      <c r="K2679" s="203" t="s">
        <v>3204</v>
      </c>
      <c r="L2679" s="55"/>
      <c r="M2679" s="219">
        <v>0</v>
      </c>
      <c r="N2679" s="219">
        <v>250</v>
      </c>
      <c r="O2679" s="217">
        <f t="shared" si="42"/>
        <v>50000.159999999683</v>
      </c>
    </row>
    <row r="2680" spans="1:15" ht="22.05" hidden="1" customHeight="1" x14ac:dyDescent="0.2">
      <c r="A2680" s="216">
        <v>45777</v>
      </c>
      <c r="B2680" s="20" t="s">
        <v>185</v>
      </c>
      <c r="C2680" s="41">
        <v>55265</v>
      </c>
      <c r="D2680" s="22"/>
      <c r="E2680" s="55" t="s">
        <v>3187</v>
      </c>
      <c r="F2680" s="20" t="s">
        <v>79</v>
      </c>
      <c r="G2680" s="41"/>
      <c r="H2680" s="21" t="s">
        <v>22</v>
      </c>
      <c r="I2680" s="41" t="s">
        <v>103</v>
      </c>
      <c r="J2680" s="21" t="s">
        <v>60</v>
      </c>
      <c r="K2680" s="203" t="s">
        <v>2363</v>
      </c>
      <c r="L2680" s="55"/>
      <c r="M2680" s="219">
        <v>0</v>
      </c>
      <c r="N2680" s="219">
        <v>1031</v>
      </c>
      <c r="O2680" s="217">
        <f t="shared" si="42"/>
        <v>48969.159999999683</v>
      </c>
    </row>
    <row r="2681" spans="1:15" ht="22.05" hidden="1" customHeight="1" x14ac:dyDescent="0.2">
      <c r="A2681" s="216">
        <v>45777</v>
      </c>
      <c r="B2681" s="20" t="s">
        <v>185</v>
      </c>
      <c r="C2681" s="41">
        <v>55266</v>
      </c>
      <c r="D2681" s="22"/>
      <c r="E2681" s="55" t="s">
        <v>3188</v>
      </c>
      <c r="F2681" s="20" t="s">
        <v>79</v>
      </c>
      <c r="G2681" s="41"/>
      <c r="H2681" s="21" t="s">
        <v>22</v>
      </c>
      <c r="I2681" s="41" t="s">
        <v>54</v>
      </c>
      <c r="J2681" s="21" t="s">
        <v>61</v>
      </c>
      <c r="K2681" s="203" t="s">
        <v>3205</v>
      </c>
      <c r="L2681" s="55"/>
      <c r="M2681" s="219">
        <v>0</v>
      </c>
      <c r="N2681" s="219">
        <v>1130</v>
      </c>
      <c r="O2681" s="217">
        <f t="shared" si="42"/>
        <v>47839.159999999683</v>
      </c>
    </row>
    <row r="2682" spans="1:15" ht="22.05" hidden="1" customHeight="1" x14ac:dyDescent="0.2">
      <c r="A2682" s="216">
        <v>45777</v>
      </c>
      <c r="B2682" s="20" t="s">
        <v>185</v>
      </c>
      <c r="C2682" s="41">
        <v>55267</v>
      </c>
      <c r="D2682" s="22"/>
      <c r="E2682" s="55" t="s">
        <v>3189</v>
      </c>
      <c r="F2682" s="20" t="s">
        <v>79</v>
      </c>
      <c r="G2682" s="41"/>
      <c r="H2682" s="21" t="s">
        <v>22</v>
      </c>
      <c r="I2682" s="22" t="s">
        <v>54</v>
      </c>
      <c r="J2682" s="21" t="s">
        <v>32</v>
      </c>
      <c r="K2682" s="203" t="s">
        <v>390</v>
      </c>
      <c r="L2682" s="55"/>
      <c r="M2682" s="219">
        <v>0</v>
      </c>
      <c r="N2682" s="219">
        <v>2000</v>
      </c>
      <c r="O2682" s="217">
        <f t="shared" si="42"/>
        <v>45839.159999999683</v>
      </c>
    </row>
    <row r="2683" spans="1:15" ht="22.05" hidden="1" customHeight="1" x14ac:dyDescent="0.2">
      <c r="A2683" s="216">
        <v>45777</v>
      </c>
      <c r="B2683" s="20" t="s">
        <v>185</v>
      </c>
      <c r="C2683" s="41">
        <v>55268</v>
      </c>
      <c r="D2683" s="22"/>
      <c r="E2683" s="55" t="s">
        <v>3190</v>
      </c>
      <c r="F2683" s="20" t="s">
        <v>79</v>
      </c>
      <c r="G2683" s="41"/>
      <c r="H2683" s="21" t="s">
        <v>22</v>
      </c>
      <c r="I2683" s="22" t="s">
        <v>55</v>
      </c>
      <c r="J2683" s="21" t="s">
        <v>73</v>
      </c>
      <c r="K2683" s="203" t="s">
        <v>3206</v>
      </c>
      <c r="L2683" s="55"/>
      <c r="M2683" s="219">
        <v>0</v>
      </c>
      <c r="N2683" s="219">
        <v>7021</v>
      </c>
      <c r="O2683" s="217">
        <f t="shared" si="42"/>
        <v>38818.159999999683</v>
      </c>
    </row>
    <row r="2684" spans="1:15" ht="22.05" hidden="1" customHeight="1" x14ac:dyDescent="0.2">
      <c r="A2684" s="216">
        <v>45777</v>
      </c>
      <c r="B2684" s="20" t="s">
        <v>185</v>
      </c>
      <c r="C2684" s="41">
        <v>55269</v>
      </c>
      <c r="D2684" s="22"/>
      <c r="E2684" s="55" t="s">
        <v>3191</v>
      </c>
      <c r="F2684" s="20" t="s">
        <v>79</v>
      </c>
      <c r="G2684" s="41"/>
      <c r="H2684" s="21" t="s">
        <v>22</v>
      </c>
      <c r="I2684" s="41" t="s">
        <v>55</v>
      </c>
      <c r="J2684" s="21" t="s">
        <v>73</v>
      </c>
      <c r="K2684" s="203" t="s">
        <v>358</v>
      </c>
      <c r="L2684" s="55"/>
      <c r="M2684" s="219">
        <v>0</v>
      </c>
      <c r="N2684" s="219">
        <v>200</v>
      </c>
      <c r="O2684" s="217">
        <f t="shared" si="42"/>
        <v>38618.159999999683</v>
      </c>
    </row>
    <row r="2685" spans="1:15" ht="22.05" hidden="1" customHeight="1" x14ac:dyDescent="0.2">
      <c r="A2685" s="216">
        <v>45777</v>
      </c>
      <c r="B2685" s="20" t="s">
        <v>185</v>
      </c>
      <c r="C2685" s="41">
        <v>55270</v>
      </c>
      <c r="D2685" s="22"/>
      <c r="E2685" s="55" t="s">
        <v>3192</v>
      </c>
      <c r="F2685" s="20" t="s">
        <v>79</v>
      </c>
      <c r="G2685" s="41"/>
      <c r="H2685" s="21" t="s">
        <v>22</v>
      </c>
      <c r="I2685" s="41" t="s">
        <v>55</v>
      </c>
      <c r="J2685" s="21" t="s">
        <v>261</v>
      </c>
      <c r="K2685" s="203" t="s">
        <v>2451</v>
      </c>
      <c r="L2685" s="55"/>
      <c r="M2685" s="219">
        <v>0</v>
      </c>
      <c r="N2685" s="219">
        <v>5000</v>
      </c>
      <c r="O2685" s="217">
        <f t="shared" si="42"/>
        <v>33618.159999999683</v>
      </c>
    </row>
    <row r="2686" spans="1:15" ht="22.05" hidden="1" customHeight="1" x14ac:dyDescent="0.2">
      <c r="A2686" s="216">
        <v>45777</v>
      </c>
      <c r="B2686" s="20" t="s">
        <v>185</v>
      </c>
      <c r="C2686" s="41">
        <v>55271</v>
      </c>
      <c r="D2686" s="22"/>
      <c r="E2686" s="55" t="s">
        <v>2958</v>
      </c>
      <c r="F2686" s="20" t="s">
        <v>79</v>
      </c>
      <c r="G2686" s="41"/>
      <c r="H2686" s="21" t="s">
        <v>22</v>
      </c>
      <c r="I2686" s="41" t="s">
        <v>55</v>
      </c>
      <c r="J2686" s="21" t="s">
        <v>73</v>
      </c>
      <c r="K2686" s="203" t="s">
        <v>140</v>
      </c>
      <c r="L2686" s="55"/>
      <c r="M2686" s="219">
        <v>0</v>
      </c>
      <c r="N2686" s="219">
        <v>1500</v>
      </c>
      <c r="O2686" s="217">
        <f t="shared" si="42"/>
        <v>32118.159999999683</v>
      </c>
    </row>
    <row r="2687" spans="1:15" ht="22.05" hidden="1" customHeight="1" x14ac:dyDescent="0.2">
      <c r="A2687" s="216">
        <v>45777</v>
      </c>
      <c r="B2687" s="20" t="s">
        <v>185</v>
      </c>
      <c r="C2687" s="41">
        <v>55272</v>
      </c>
      <c r="D2687" s="22"/>
      <c r="E2687" s="55" t="s">
        <v>3193</v>
      </c>
      <c r="F2687" s="20" t="s">
        <v>79</v>
      </c>
      <c r="G2687" s="41"/>
      <c r="H2687" s="21" t="s">
        <v>22</v>
      </c>
      <c r="I2687" s="21" t="s">
        <v>103</v>
      </c>
      <c r="J2687" s="21" t="s">
        <v>60</v>
      </c>
      <c r="K2687" s="203" t="s">
        <v>135</v>
      </c>
      <c r="L2687" s="55"/>
      <c r="M2687" s="219">
        <v>0</v>
      </c>
      <c r="N2687" s="219">
        <v>850</v>
      </c>
      <c r="O2687" s="217">
        <f t="shared" si="42"/>
        <v>31268.159999999683</v>
      </c>
    </row>
    <row r="2688" spans="1:15" ht="22.05" hidden="1" customHeight="1" x14ac:dyDescent="0.2">
      <c r="A2688" s="216">
        <v>45777</v>
      </c>
      <c r="B2688" s="20" t="s">
        <v>185</v>
      </c>
      <c r="C2688" s="41">
        <v>55273</v>
      </c>
      <c r="D2688" s="22"/>
      <c r="E2688" s="49" t="s">
        <v>350</v>
      </c>
      <c r="F2688" s="20" t="s">
        <v>79</v>
      </c>
      <c r="G2688" s="41"/>
      <c r="H2688" s="21" t="s">
        <v>22</v>
      </c>
      <c r="I2688" s="41" t="s">
        <v>53</v>
      </c>
      <c r="J2688" s="21" t="s">
        <v>113</v>
      </c>
      <c r="K2688" s="203" t="s">
        <v>1543</v>
      </c>
      <c r="L2688" s="55"/>
      <c r="M2688" s="219">
        <v>0</v>
      </c>
      <c r="N2688" s="219">
        <v>5400</v>
      </c>
      <c r="O2688" s="217">
        <f t="shared" si="42"/>
        <v>25868.159999999683</v>
      </c>
    </row>
    <row r="2689" spans="1:16" ht="22.05" hidden="1" customHeight="1" x14ac:dyDescent="0.2">
      <c r="A2689" s="216">
        <v>45777</v>
      </c>
      <c r="B2689" s="20" t="s">
        <v>185</v>
      </c>
      <c r="C2689" s="41">
        <v>55274</v>
      </c>
      <c r="D2689" s="22"/>
      <c r="E2689" s="55" t="s">
        <v>3194</v>
      </c>
      <c r="F2689" s="20" t="s">
        <v>79</v>
      </c>
      <c r="G2689" s="41"/>
      <c r="H2689" s="21" t="s">
        <v>22</v>
      </c>
      <c r="I2689" s="41" t="s">
        <v>54</v>
      </c>
      <c r="J2689" s="21" t="s">
        <v>61</v>
      </c>
      <c r="K2689" s="203" t="s">
        <v>3205</v>
      </c>
      <c r="L2689" s="55"/>
      <c r="M2689" s="219">
        <v>0</v>
      </c>
      <c r="N2689" s="219">
        <v>2000</v>
      </c>
      <c r="O2689" s="217">
        <f t="shared" si="42"/>
        <v>23868.159999999683</v>
      </c>
    </row>
    <row r="2690" spans="1:16" ht="22.05" hidden="1" customHeight="1" x14ac:dyDescent="0.2">
      <c r="A2690" s="216">
        <v>45777</v>
      </c>
      <c r="B2690" s="20" t="s">
        <v>185</v>
      </c>
      <c r="C2690" s="41">
        <v>55275</v>
      </c>
      <c r="D2690" s="22"/>
      <c r="E2690" s="55" t="s">
        <v>3195</v>
      </c>
      <c r="F2690" s="20" t="s">
        <v>79</v>
      </c>
      <c r="G2690" s="41"/>
      <c r="H2690" s="21" t="s">
        <v>22</v>
      </c>
      <c r="I2690" s="41" t="s">
        <v>103</v>
      </c>
      <c r="J2690" s="21" t="s">
        <v>214</v>
      </c>
      <c r="K2690" s="203" t="s">
        <v>205</v>
      </c>
      <c r="L2690" s="55"/>
      <c r="M2690" s="219">
        <v>0</v>
      </c>
      <c r="N2690" s="219">
        <v>1000</v>
      </c>
      <c r="O2690" s="217">
        <f t="shared" si="42"/>
        <v>22868.159999999683</v>
      </c>
    </row>
    <row r="2691" spans="1:16" ht="22.05" hidden="1" customHeight="1" x14ac:dyDescent="0.2">
      <c r="A2691" s="216">
        <v>45777</v>
      </c>
      <c r="B2691" s="20" t="s">
        <v>185</v>
      </c>
      <c r="C2691" s="41">
        <v>55276</v>
      </c>
      <c r="D2691" s="22"/>
      <c r="E2691" s="55" t="s">
        <v>1418</v>
      </c>
      <c r="F2691" s="20" t="s">
        <v>79</v>
      </c>
      <c r="G2691" s="41"/>
      <c r="H2691" s="21" t="s">
        <v>22</v>
      </c>
      <c r="I2691" s="41" t="s">
        <v>103</v>
      </c>
      <c r="J2691" s="21" t="s">
        <v>214</v>
      </c>
      <c r="K2691" s="203" t="s">
        <v>235</v>
      </c>
      <c r="L2691" s="55"/>
      <c r="M2691" s="219">
        <v>0</v>
      </c>
      <c r="N2691" s="219">
        <v>800</v>
      </c>
      <c r="O2691" s="217">
        <f t="shared" si="42"/>
        <v>22068.159999999683</v>
      </c>
    </row>
    <row r="2692" spans="1:16" ht="22.05" hidden="1" customHeight="1" x14ac:dyDescent="0.2">
      <c r="A2692" s="216">
        <v>45777</v>
      </c>
      <c r="B2692" s="20" t="s">
        <v>185</v>
      </c>
      <c r="C2692" s="41">
        <v>55277</v>
      </c>
      <c r="D2692" s="22"/>
      <c r="E2692" s="55" t="s">
        <v>802</v>
      </c>
      <c r="F2692" s="20" t="s">
        <v>79</v>
      </c>
      <c r="G2692" s="41"/>
      <c r="H2692" s="21" t="s">
        <v>22</v>
      </c>
      <c r="I2692" s="41" t="s">
        <v>103</v>
      </c>
      <c r="J2692" s="21" t="s">
        <v>96</v>
      </c>
      <c r="K2692" s="203" t="s">
        <v>134</v>
      </c>
      <c r="L2692" s="55"/>
      <c r="M2692" s="219">
        <v>0</v>
      </c>
      <c r="N2692" s="219">
        <v>700</v>
      </c>
      <c r="O2692" s="217">
        <f t="shared" si="42"/>
        <v>21368.159999999683</v>
      </c>
    </row>
    <row r="2693" spans="1:16" ht="22.05" hidden="1" customHeight="1" x14ac:dyDescent="0.2">
      <c r="A2693" s="216">
        <v>45777</v>
      </c>
      <c r="B2693" s="20" t="s">
        <v>185</v>
      </c>
      <c r="C2693" s="41">
        <v>55278</v>
      </c>
      <c r="D2693" s="22"/>
      <c r="E2693" s="55" t="s">
        <v>3196</v>
      </c>
      <c r="F2693" s="20" t="s">
        <v>79</v>
      </c>
      <c r="G2693" s="41"/>
      <c r="H2693" s="21" t="s">
        <v>22</v>
      </c>
      <c r="I2693" s="41" t="s">
        <v>103</v>
      </c>
      <c r="J2693" s="21" t="s">
        <v>97</v>
      </c>
      <c r="K2693" s="203" t="s">
        <v>3207</v>
      </c>
      <c r="L2693" s="55"/>
      <c r="M2693" s="219">
        <v>0</v>
      </c>
      <c r="N2693" s="219">
        <v>600</v>
      </c>
      <c r="O2693" s="217">
        <f t="shared" si="42"/>
        <v>20768.159999999683</v>
      </c>
    </row>
    <row r="2694" spans="1:16" ht="22.05" hidden="1" customHeight="1" x14ac:dyDescent="0.2">
      <c r="A2694" s="216">
        <v>45777</v>
      </c>
      <c r="B2694" s="20" t="s">
        <v>185</v>
      </c>
      <c r="C2694" s="41">
        <v>55279</v>
      </c>
      <c r="D2694" s="22"/>
      <c r="E2694" s="55" t="s">
        <v>3197</v>
      </c>
      <c r="F2694" s="20" t="s">
        <v>79</v>
      </c>
      <c r="G2694" s="41"/>
      <c r="H2694" s="21" t="s">
        <v>22</v>
      </c>
      <c r="I2694" s="41" t="s">
        <v>103</v>
      </c>
      <c r="J2694" s="21" t="s">
        <v>102</v>
      </c>
      <c r="K2694" s="203" t="s">
        <v>1529</v>
      </c>
      <c r="L2694" s="55"/>
      <c r="M2694" s="219">
        <v>0</v>
      </c>
      <c r="N2694" s="219">
        <v>750</v>
      </c>
      <c r="O2694" s="217">
        <f t="shared" si="42"/>
        <v>20018.159999999683</v>
      </c>
    </row>
    <row r="2695" spans="1:16" ht="22.05" hidden="1" customHeight="1" x14ac:dyDescent="0.2">
      <c r="A2695" s="216">
        <v>45777</v>
      </c>
      <c r="B2695" s="20" t="s">
        <v>185</v>
      </c>
      <c r="C2695" s="41">
        <v>55280</v>
      </c>
      <c r="D2695" s="22"/>
      <c r="E2695" s="55" t="s">
        <v>3198</v>
      </c>
      <c r="F2695" s="20" t="s">
        <v>79</v>
      </c>
      <c r="G2695" s="41"/>
      <c r="H2695" s="21" t="s">
        <v>22</v>
      </c>
      <c r="I2695" s="21" t="s">
        <v>103</v>
      </c>
      <c r="J2695" s="21" t="s">
        <v>94</v>
      </c>
      <c r="K2695" s="203" t="s">
        <v>1704</v>
      </c>
      <c r="L2695" s="55"/>
      <c r="M2695" s="219">
        <v>0</v>
      </c>
      <c r="N2695" s="219">
        <v>100</v>
      </c>
      <c r="O2695" s="217">
        <f t="shared" si="42"/>
        <v>19918.159999999683</v>
      </c>
    </row>
    <row r="2696" spans="1:16" ht="22.05" hidden="1" customHeight="1" x14ac:dyDescent="0.2">
      <c r="A2696" s="216">
        <v>45777</v>
      </c>
      <c r="B2696" s="20" t="s">
        <v>185</v>
      </c>
      <c r="C2696" s="41">
        <v>55281</v>
      </c>
      <c r="D2696" s="22"/>
      <c r="E2696" s="55" t="s">
        <v>3199</v>
      </c>
      <c r="F2696" s="20" t="s">
        <v>79</v>
      </c>
      <c r="G2696" s="41"/>
      <c r="H2696" s="21" t="s">
        <v>22</v>
      </c>
      <c r="I2696" s="21" t="s">
        <v>103</v>
      </c>
      <c r="J2696" s="21" t="s">
        <v>92</v>
      </c>
      <c r="K2696" s="203" t="s">
        <v>3208</v>
      </c>
      <c r="L2696" s="55"/>
      <c r="M2696" s="219">
        <v>0</v>
      </c>
      <c r="N2696" s="219">
        <v>1100</v>
      </c>
      <c r="O2696" s="217">
        <f t="shared" si="42"/>
        <v>18818.159999999683</v>
      </c>
    </row>
    <row r="2697" spans="1:16" ht="22.05" hidden="1" customHeight="1" x14ac:dyDescent="0.2">
      <c r="A2697" s="216">
        <v>45777</v>
      </c>
      <c r="B2697" s="20" t="s">
        <v>185</v>
      </c>
      <c r="C2697" s="41">
        <v>55282</v>
      </c>
      <c r="D2697" s="22"/>
      <c r="E2697" s="55" t="s">
        <v>154</v>
      </c>
      <c r="F2697" s="20" t="s">
        <v>79</v>
      </c>
      <c r="G2697" s="41"/>
      <c r="H2697" s="21" t="s">
        <v>22</v>
      </c>
      <c r="I2697" s="41" t="s">
        <v>103</v>
      </c>
      <c r="J2697" s="21" t="s">
        <v>219</v>
      </c>
      <c r="K2697" s="203" t="s">
        <v>1241</v>
      </c>
      <c r="L2697" s="55"/>
      <c r="M2697" s="219">
        <v>0</v>
      </c>
      <c r="N2697" s="219">
        <v>172</v>
      </c>
      <c r="O2697" s="217">
        <f t="shared" si="42"/>
        <v>18646.159999999683</v>
      </c>
    </row>
    <row r="2698" spans="1:16" ht="22.05" hidden="1" customHeight="1" x14ac:dyDescent="0.2">
      <c r="A2698" s="216">
        <v>45777</v>
      </c>
      <c r="B2698" s="20" t="s">
        <v>185</v>
      </c>
      <c r="C2698" s="41">
        <v>55283</v>
      </c>
      <c r="D2698" s="22"/>
      <c r="E2698" s="55" t="s">
        <v>3200</v>
      </c>
      <c r="F2698" s="20" t="s">
        <v>79</v>
      </c>
      <c r="G2698" s="41"/>
      <c r="H2698" s="21" t="s">
        <v>21</v>
      </c>
      <c r="I2698" s="41" t="s">
        <v>81</v>
      </c>
      <c r="J2698" s="21" t="s">
        <v>280</v>
      </c>
      <c r="K2698" s="203"/>
      <c r="L2698" s="55"/>
      <c r="M2698" s="219">
        <v>350000</v>
      </c>
      <c r="N2698" s="219">
        <v>0</v>
      </c>
      <c r="O2698" s="217">
        <f t="shared" si="42"/>
        <v>368646.15999999968</v>
      </c>
    </row>
    <row r="2699" spans="1:16" ht="22.05" hidden="1" customHeight="1" x14ac:dyDescent="0.2">
      <c r="A2699" s="216">
        <v>45777</v>
      </c>
      <c r="B2699" s="20" t="s">
        <v>185</v>
      </c>
      <c r="C2699" s="41">
        <v>55284</v>
      </c>
      <c r="D2699" s="22"/>
      <c r="E2699" s="55" t="s">
        <v>3201</v>
      </c>
      <c r="F2699" s="20" t="s">
        <v>79</v>
      </c>
      <c r="G2699" s="41"/>
      <c r="H2699" s="21" t="s">
        <v>21</v>
      </c>
      <c r="I2699" s="41" t="s">
        <v>81</v>
      </c>
      <c r="J2699" s="21" t="s">
        <v>179</v>
      </c>
      <c r="K2699" s="203"/>
      <c r="L2699" s="55"/>
      <c r="M2699" s="219">
        <v>350000</v>
      </c>
      <c r="N2699" s="219">
        <v>0</v>
      </c>
      <c r="O2699" s="217">
        <f t="shared" si="42"/>
        <v>718646.15999999968</v>
      </c>
    </row>
    <row r="2700" spans="1:16" ht="22.05" hidden="1" customHeight="1" thickBot="1" x14ac:dyDescent="0.25">
      <c r="A2700" s="415">
        <v>45777</v>
      </c>
      <c r="B2700" s="47" t="s">
        <v>185</v>
      </c>
      <c r="C2700" s="50">
        <v>55285</v>
      </c>
      <c r="D2700" s="48"/>
      <c r="E2700" s="101" t="s">
        <v>3202</v>
      </c>
      <c r="F2700" s="47" t="s">
        <v>79</v>
      </c>
      <c r="G2700" s="50"/>
      <c r="H2700" s="30" t="s">
        <v>21</v>
      </c>
      <c r="I2700" s="50" t="s">
        <v>81</v>
      </c>
      <c r="J2700" s="30" t="s">
        <v>179</v>
      </c>
      <c r="K2700" s="206"/>
      <c r="L2700" s="101"/>
      <c r="M2700" s="416">
        <v>300000</v>
      </c>
      <c r="N2700" s="416">
        <v>0</v>
      </c>
      <c r="O2700" s="578">
        <f t="shared" si="42"/>
        <v>1018646.1599999997</v>
      </c>
      <c r="P2700" s="89"/>
    </row>
    <row r="2701" spans="1:16" ht="22.05" hidden="1" customHeight="1" x14ac:dyDescent="0.2">
      <c r="A2701" s="216">
        <v>45778</v>
      </c>
      <c r="B2701" s="20" t="s">
        <v>185</v>
      </c>
      <c r="C2701" s="41">
        <v>55287</v>
      </c>
      <c r="D2701" s="22"/>
      <c r="E2701" s="55" t="s">
        <v>1425</v>
      </c>
      <c r="F2701" s="20" t="s">
        <v>79</v>
      </c>
      <c r="G2701" s="41"/>
      <c r="H2701" s="21" t="s">
        <v>22</v>
      </c>
      <c r="I2701" s="41" t="s">
        <v>103</v>
      </c>
      <c r="J2701" s="21" t="s">
        <v>219</v>
      </c>
      <c r="K2701" s="304" t="s">
        <v>1241</v>
      </c>
      <c r="L2701" s="55"/>
      <c r="M2701" s="219">
        <v>0</v>
      </c>
      <c r="N2701" s="219">
        <v>774</v>
      </c>
      <c r="O2701" s="217">
        <f t="shared" si="42"/>
        <v>1017872.1599999997</v>
      </c>
    </row>
    <row r="2702" spans="1:16" ht="22.05" hidden="1" customHeight="1" x14ac:dyDescent="0.2">
      <c r="A2702" s="216">
        <v>45778</v>
      </c>
      <c r="B2702" s="20" t="s">
        <v>185</v>
      </c>
      <c r="C2702" s="41">
        <v>55288</v>
      </c>
      <c r="D2702" s="22"/>
      <c r="E2702" s="55" t="s">
        <v>3209</v>
      </c>
      <c r="F2702" s="20" t="s">
        <v>79</v>
      </c>
      <c r="G2702" s="41"/>
      <c r="H2702" s="21" t="s">
        <v>22</v>
      </c>
      <c r="I2702" s="21" t="s">
        <v>54</v>
      </c>
      <c r="J2702" s="21" t="s">
        <v>32</v>
      </c>
      <c r="K2702" s="203" t="s">
        <v>390</v>
      </c>
      <c r="L2702" s="55"/>
      <c r="M2702" s="219">
        <v>0</v>
      </c>
      <c r="N2702" s="219">
        <v>3750</v>
      </c>
      <c r="O2702" s="217">
        <f t="shared" si="42"/>
        <v>1014122.1599999997</v>
      </c>
    </row>
    <row r="2703" spans="1:16" ht="22.05" hidden="1" customHeight="1" x14ac:dyDescent="0.2">
      <c r="A2703" s="216">
        <v>45778</v>
      </c>
      <c r="B2703" s="20" t="s">
        <v>185</v>
      </c>
      <c r="C2703" s="41">
        <v>55289</v>
      </c>
      <c r="D2703" s="22"/>
      <c r="E2703" s="55" t="s">
        <v>127</v>
      </c>
      <c r="F2703" s="20" t="s">
        <v>79</v>
      </c>
      <c r="G2703" s="41"/>
      <c r="H2703" s="21" t="s">
        <v>22</v>
      </c>
      <c r="I2703" s="21" t="s">
        <v>54</v>
      </c>
      <c r="J2703" s="21" t="s">
        <v>44</v>
      </c>
      <c r="K2703" s="203" t="s">
        <v>412</v>
      </c>
      <c r="L2703" s="429">
        <v>5000</v>
      </c>
      <c r="M2703" s="219">
        <v>0</v>
      </c>
      <c r="N2703" s="219">
        <v>3500</v>
      </c>
      <c r="O2703" s="217">
        <f t="shared" si="42"/>
        <v>1010622.1599999997</v>
      </c>
    </row>
    <row r="2704" spans="1:16" ht="22.05" hidden="1" customHeight="1" x14ac:dyDescent="0.2">
      <c r="A2704" s="216">
        <v>45778</v>
      </c>
      <c r="B2704" s="20" t="s">
        <v>185</v>
      </c>
      <c r="C2704" s="41">
        <v>55289</v>
      </c>
      <c r="D2704" s="22"/>
      <c r="E2704" s="55" t="s">
        <v>127</v>
      </c>
      <c r="F2704" s="20" t="s">
        <v>79</v>
      </c>
      <c r="G2704" s="41"/>
      <c r="H2704" s="21" t="s">
        <v>22</v>
      </c>
      <c r="I2704" s="21" t="s">
        <v>103</v>
      </c>
      <c r="J2704" s="21" t="s">
        <v>94</v>
      </c>
      <c r="K2704" s="203" t="s">
        <v>412</v>
      </c>
      <c r="L2704" s="55" t="s">
        <v>3276</v>
      </c>
      <c r="M2704" s="219">
        <v>0</v>
      </c>
      <c r="N2704" s="219">
        <v>500</v>
      </c>
      <c r="O2704" s="217">
        <f t="shared" si="42"/>
        <v>1010122.1599999997</v>
      </c>
    </row>
    <row r="2705" spans="1:15" ht="22.05" hidden="1" customHeight="1" x14ac:dyDescent="0.2">
      <c r="A2705" s="216">
        <v>45778</v>
      </c>
      <c r="B2705" s="20" t="s">
        <v>185</v>
      </c>
      <c r="C2705" s="41">
        <v>55289</v>
      </c>
      <c r="D2705" s="22"/>
      <c r="E2705" s="55" t="s">
        <v>3278</v>
      </c>
      <c r="F2705" s="20" t="s">
        <v>79</v>
      </c>
      <c r="G2705" s="41"/>
      <c r="H2705" s="21" t="s">
        <v>22</v>
      </c>
      <c r="I2705" s="21" t="s">
        <v>54</v>
      </c>
      <c r="J2705" s="21" t="s">
        <v>61</v>
      </c>
      <c r="K2705" s="203" t="s">
        <v>412</v>
      </c>
      <c r="L2705" s="55" t="s">
        <v>3277</v>
      </c>
      <c r="M2705" s="219">
        <v>0</v>
      </c>
      <c r="N2705" s="219">
        <v>1000</v>
      </c>
      <c r="O2705" s="217">
        <f t="shared" si="42"/>
        <v>1009122.1599999997</v>
      </c>
    </row>
    <row r="2706" spans="1:15" ht="22.05" hidden="1" customHeight="1" x14ac:dyDescent="0.2">
      <c r="A2706" s="216">
        <v>45778</v>
      </c>
      <c r="B2706" s="20" t="s">
        <v>185</v>
      </c>
      <c r="C2706" s="41">
        <v>55290</v>
      </c>
      <c r="D2706" s="22"/>
      <c r="E2706" s="55" t="s">
        <v>3210</v>
      </c>
      <c r="F2706" s="20" t="s">
        <v>79</v>
      </c>
      <c r="G2706" s="41"/>
      <c r="H2706" s="21" t="s">
        <v>22</v>
      </c>
      <c r="I2706" s="41" t="s">
        <v>55</v>
      </c>
      <c r="J2706" s="21" t="s">
        <v>73</v>
      </c>
      <c r="K2706" s="203" t="s">
        <v>3218</v>
      </c>
      <c r="L2706" s="55"/>
      <c r="M2706" s="219">
        <v>0</v>
      </c>
      <c r="N2706" s="219">
        <v>9259</v>
      </c>
      <c r="O2706" s="217">
        <f t="shared" si="42"/>
        <v>999863.15999999968</v>
      </c>
    </row>
    <row r="2707" spans="1:15" ht="22.05" hidden="1" customHeight="1" x14ac:dyDescent="0.2">
      <c r="A2707" s="216">
        <v>45778</v>
      </c>
      <c r="B2707" s="20" t="s">
        <v>185</v>
      </c>
      <c r="C2707" s="41">
        <v>55291</v>
      </c>
      <c r="D2707" s="22"/>
      <c r="E2707" s="55" t="s">
        <v>3211</v>
      </c>
      <c r="F2707" s="20" t="s">
        <v>79</v>
      </c>
      <c r="G2707" s="41"/>
      <c r="H2707" s="21" t="s">
        <v>22</v>
      </c>
      <c r="I2707" s="41" t="s">
        <v>55</v>
      </c>
      <c r="J2707" s="21" t="s">
        <v>261</v>
      </c>
      <c r="K2707" s="203" t="s">
        <v>2182</v>
      </c>
      <c r="L2707" s="55"/>
      <c r="M2707" s="219">
        <v>0</v>
      </c>
      <c r="N2707" s="219">
        <v>5000</v>
      </c>
      <c r="O2707" s="217">
        <f t="shared" si="42"/>
        <v>994863.15999999968</v>
      </c>
    </row>
    <row r="2708" spans="1:15" ht="22.05" hidden="1" customHeight="1" x14ac:dyDescent="0.2">
      <c r="A2708" s="216">
        <v>45778</v>
      </c>
      <c r="B2708" s="20" t="s">
        <v>185</v>
      </c>
      <c r="C2708" s="41">
        <v>55292</v>
      </c>
      <c r="D2708" s="22"/>
      <c r="E2708" s="55" t="s">
        <v>3212</v>
      </c>
      <c r="F2708" s="20" t="s">
        <v>79</v>
      </c>
      <c r="G2708" s="41"/>
      <c r="H2708" s="21" t="s">
        <v>22</v>
      </c>
      <c r="I2708" s="41" t="s">
        <v>55</v>
      </c>
      <c r="J2708" s="21" t="s">
        <v>73</v>
      </c>
      <c r="K2708" s="203" t="s">
        <v>140</v>
      </c>
      <c r="L2708" s="55"/>
      <c r="M2708" s="219">
        <v>0</v>
      </c>
      <c r="N2708" s="219">
        <v>1500</v>
      </c>
      <c r="O2708" s="217">
        <f t="shared" si="42"/>
        <v>993363.15999999968</v>
      </c>
    </row>
    <row r="2709" spans="1:15" ht="22.05" hidden="1" customHeight="1" x14ac:dyDescent="0.2">
      <c r="A2709" s="216">
        <v>45778</v>
      </c>
      <c r="B2709" s="20" t="s">
        <v>185</v>
      </c>
      <c r="C2709" s="41">
        <v>55293</v>
      </c>
      <c r="D2709" s="22"/>
      <c r="E2709" s="55" t="s">
        <v>3213</v>
      </c>
      <c r="F2709" s="20" t="s">
        <v>79</v>
      </c>
      <c r="G2709" s="41"/>
      <c r="H2709" s="21" t="s">
        <v>22</v>
      </c>
      <c r="I2709" s="21" t="s">
        <v>80</v>
      </c>
      <c r="J2709" s="21" t="s">
        <v>67</v>
      </c>
      <c r="K2709" s="203" t="s">
        <v>445</v>
      </c>
      <c r="L2709" s="55"/>
      <c r="M2709" s="219">
        <v>0</v>
      </c>
      <c r="N2709" s="219">
        <v>2150</v>
      </c>
      <c r="O2709" s="217">
        <f t="shared" si="42"/>
        <v>991213.15999999968</v>
      </c>
    </row>
    <row r="2710" spans="1:15" ht="22.05" hidden="1" customHeight="1" x14ac:dyDescent="0.2">
      <c r="A2710" s="216">
        <v>45778</v>
      </c>
      <c r="B2710" s="20" t="s">
        <v>185</v>
      </c>
      <c r="C2710" s="41">
        <v>55294</v>
      </c>
      <c r="D2710" s="22"/>
      <c r="E2710" s="55" t="s">
        <v>3214</v>
      </c>
      <c r="F2710" s="20" t="s">
        <v>79</v>
      </c>
      <c r="G2710" s="41"/>
      <c r="H2710" s="21" t="s">
        <v>22</v>
      </c>
      <c r="I2710" s="41" t="s">
        <v>103</v>
      </c>
      <c r="J2710" s="21" t="s">
        <v>95</v>
      </c>
      <c r="K2710" s="203" t="s">
        <v>210</v>
      </c>
      <c r="L2710" s="219"/>
      <c r="M2710" s="219">
        <v>0</v>
      </c>
      <c r="N2710" s="219">
        <v>600</v>
      </c>
      <c r="O2710" s="217">
        <f t="shared" si="42"/>
        <v>990613.15999999968</v>
      </c>
    </row>
    <row r="2711" spans="1:15" ht="22.05" hidden="1" customHeight="1" x14ac:dyDescent="0.2">
      <c r="A2711" s="216">
        <v>45778</v>
      </c>
      <c r="B2711" s="20" t="s">
        <v>185</v>
      </c>
      <c r="C2711" s="41">
        <v>55295</v>
      </c>
      <c r="D2711" s="22"/>
      <c r="E2711" s="55" t="s">
        <v>157</v>
      </c>
      <c r="F2711" s="20" t="s">
        <v>79</v>
      </c>
      <c r="G2711" s="41"/>
      <c r="H2711" s="21" t="s">
        <v>22</v>
      </c>
      <c r="I2711" s="41" t="s">
        <v>103</v>
      </c>
      <c r="J2711" s="21" t="s">
        <v>60</v>
      </c>
      <c r="K2711" s="203" t="s">
        <v>3219</v>
      </c>
      <c r="L2711" s="219"/>
      <c r="M2711" s="219">
        <v>0</v>
      </c>
      <c r="N2711" s="219">
        <v>1380</v>
      </c>
      <c r="O2711" s="217">
        <f t="shared" si="42"/>
        <v>989233.15999999968</v>
      </c>
    </row>
    <row r="2712" spans="1:15" ht="22.05" hidden="1" customHeight="1" x14ac:dyDescent="0.2">
      <c r="A2712" s="216">
        <v>45778</v>
      </c>
      <c r="B2712" s="20" t="s">
        <v>185</v>
      </c>
      <c r="C2712" s="41">
        <v>55296</v>
      </c>
      <c r="D2712" s="22"/>
      <c r="E2712" s="55" t="s">
        <v>3215</v>
      </c>
      <c r="F2712" s="20" t="s">
        <v>79</v>
      </c>
      <c r="G2712" s="41"/>
      <c r="H2712" s="21" t="s">
        <v>22</v>
      </c>
      <c r="I2712" s="41" t="s">
        <v>103</v>
      </c>
      <c r="J2712" s="21" t="s">
        <v>95</v>
      </c>
      <c r="K2712" s="203" t="s">
        <v>3220</v>
      </c>
      <c r="L2712" s="219"/>
      <c r="M2712" s="219">
        <v>0</v>
      </c>
      <c r="N2712" s="219">
        <v>465</v>
      </c>
      <c r="O2712" s="217">
        <f t="shared" si="42"/>
        <v>988768.15999999968</v>
      </c>
    </row>
    <row r="2713" spans="1:15" ht="22.05" hidden="1" customHeight="1" x14ac:dyDescent="0.2">
      <c r="A2713" s="216">
        <v>45778</v>
      </c>
      <c r="B2713" s="20" t="s">
        <v>185</v>
      </c>
      <c r="C2713" s="41">
        <v>55297</v>
      </c>
      <c r="D2713" s="22"/>
      <c r="E2713" s="55" t="s">
        <v>2848</v>
      </c>
      <c r="F2713" s="20" t="s">
        <v>79</v>
      </c>
      <c r="G2713" s="41"/>
      <c r="H2713" s="21" t="s">
        <v>21</v>
      </c>
      <c r="I2713" s="41" t="s">
        <v>28</v>
      </c>
      <c r="J2713" s="21" t="s">
        <v>31</v>
      </c>
      <c r="K2713" s="203"/>
      <c r="L2713" s="219"/>
      <c r="M2713" s="219">
        <v>32738</v>
      </c>
      <c r="N2713" s="219">
        <v>0</v>
      </c>
      <c r="O2713" s="217">
        <f t="shared" si="42"/>
        <v>1021506.1599999997</v>
      </c>
    </row>
    <row r="2714" spans="1:15" ht="22.05" hidden="1" customHeight="1" x14ac:dyDescent="0.2">
      <c r="A2714" s="216">
        <v>45778</v>
      </c>
      <c r="B2714" s="20" t="s">
        <v>185</v>
      </c>
      <c r="C2714" s="41">
        <v>55298</v>
      </c>
      <c r="D2714" s="22"/>
      <c r="E2714" s="55" t="s">
        <v>3216</v>
      </c>
      <c r="F2714" s="20" t="s">
        <v>79</v>
      </c>
      <c r="G2714" s="41"/>
      <c r="H2714" s="21" t="s">
        <v>22</v>
      </c>
      <c r="I2714" s="41" t="s">
        <v>54</v>
      </c>
      <c r="J2714" s="21" t="s">
        <v>32</v>
      </c>
      <c r="K2714" s="203" t="s">
        <v>390</v>
      </c>
      <c r="L2714" s="55"/>
      <c r="M2714" s="219">
        <v>0</v>
      </c>
      <c r="N2714" s="219">
        <v>25000</v>
      </c>
      <c r="O2714" s="217">
        <f t="shared" si="42"/>
        <v>996506.15999999968</v>
      </c>
    </row>
    <row r="2715" spans="1:15" ht="22.05" hidden="1" customHeight="1" x14ac:dyDescent="0.2">
      <c r="A2715" s="216">
        <v>45778</v>
      </c>
      <c r="B2715" s="20" t="s">
        <v>185</v>
      </c>
      <c r="C2715" s="41">
        <v>55299</v>
      </c>
      <c r="D2715" s="22"/>
      <c r="E2715" s="55" t="s">
        <v>128</v>
      </c>
      <c r="F2715" s="20" t="s">
        <v>79</v>
      </c>
      <c r="G2715" s="41"/>
      <c r="H2715" s="21" t="s">
        <v>22</v>
      </c>
      <c r="I2715" s="21" t="s">
        <v>56</v>
      </c>
      <c r="J2715" s="21" t="s">
        <v>116</v>
      </c>
      <c r="K2715" s="203" t="s">
        <v>129</v>
      </c>
      <c r="L2715" s="55"/>
      <c r="M2715" s="219">
        <v>0</v>
      </c>
      <c r="N2715" s="219">
        <v>60</v>
      </c>
      <c r="O2715" s="217">
        <f t="shared" si="42"/>
        <v>996446.15999999968</v>
      </c>
    </row>
    <row r="2716" spans="1:15" ht="22.05" hidden="1" customHeight="1" x14ac:dyDescent="0.2">
      <c r="A2716" s="216">
        <v>45778</v>
      </c>
      <c r="B2716" s="20" t="s">
        <v>185</v>
      </c>
      <c r="C2716" s="41">
        <v>55300</v>
      </c>
      <c r="D2716" s="22"/>
      <c r="E2716" s="55" t="s">
        <v>131</v>
      </c>
      <c r="F2716" s="20" t="s">
        <v>79</v>
      </c>
      <c r="G2716" s="41"/>
      <c r="H2716" s="21" t="s">
        <v>22</v>
      </c>
      <c r="I2716" s="41" t="s">
        <v>103</v>
      </c>
      <c r="J2716" s="21" t="s">
        <v>214</v>
      </c>
      <c r="K2716" s="203" t="s">
        <v>132</v>
      </c>
      <c r="L2716" s="55"/>
      <c r="M2716" s="219">
        <v>0</v>
      </c>
      <c r="N2716" s="219">
        <v>400</v>
      </c>
      <c r="O2716" s="217">
        <f t="shared" si="42"/>
        <v>996046.15999999968</v>
      </c>
    </row>
    <row r="2717" spans="1:15" ht="22.05" hidden="1" customHeight="1" x14ac:dyDescent="0.2">
      <c r="A2717" s="216">
        <v>45778</v>
      </c>
      <c r="B2717" s="20" t="s">
        <v>185</v>
      </c>
      <c r="C2717" s="41">
        <v>55301</v>
      </c>
      <c r="D2717" s="22"/>
      <c r="E2717" s="55" t="s">
        <v>3217</v>
      </c>
      <c r="F2717" s="20" t="s">
        <v>79</v>
      </c>
      <c r="G2717" s="41"/>
      <c r="H2717" s="21" t="s">
        <v>22</v>
      </c>
      <c r="I2717" s="41" t="s">
        <v>103</v>
      </c>
      <c r="J2717" s="21" t="s">
        <v>92</v>
      </c>
      <c r="K2717" s="203" t="s">
        <v>3221</v>
      </c>
      <c r="L2717" s="55"/>
      <c r="M2717" s="219">
        <v>0</v>
      </c>
      <c r="N2717" s="219">
        <v>1000</v>
      </c>
      <c r="O2717" s="217">
        <f t="shared" si="42"/>
        <v>995046.15999999968</v>
      </c>
    </row>
    <row r="2718" spans="1:15" ht="22.05" hidden="1" customHeight="1" x14ac:dyDescent="0.2">
      <c r="A2718" s="216">
        <v>45778</v>
      </c>
      <c r="B2718" s="20" t="s">
        <v>185</v>
      </c>
      <c r="C2718" s="41">
        <v>55302</v>
      </c>
      <c r="D2718" s="22"/>
      <c r="E2718" s="55" t="s">
        <v>130</v>
      </c>
      <c r="F2718" s="20" t="s">
        <v>79</v>
      </c>
      <c r="G2718" s="41"/>
      <c r="H2718" s="21" t="s">
        <v>22</v>
      </c>
      <c r="I2718" s="41" t="s">
        <v>53</v>
      </c>
      <c r="J2718" s="21" t="s">
        <v>113</v>
      </c>
      <c r="K2718" s="203" t="s">
        <v>272</v>
      </c>
      <c r="L2718" s="55"/>
      <c r="M2718" s="219">
        <v>0</v>
      </c>
      <c r="N2718" s="219">
        <v>6000</v>
      </c>
      <c r="O2718" s="217">
        <f t="shared" si="42"/>
        <v>989046.15999999968</v>
      </c>
    </row>
    <row r="2719" spans="1:15" ht="22.05" hidden="1" customHeight="1" x14ac:dyDescent="0.2">
      <c r="A2719" s="216">
        <v>45779</v>
      </c>
      <c r="B2719" s="20" t="s">
        <v>185</v>
      </c>
      <c r="C2719" s="41">
        <v>55304</v>
      </c>
      <c r="D2719" s="22"/>
      <c r="E2719" s="55" t="s">
        <v>1777</v>
      </c>
      <c r="F2719" s="20" t="s">
        <v>79</v>
      </c>
      <c r="G2719" s="41"/>
      <c r="H2719" s="21" t="s">
        <v>21</v>
      </c>
      <c r="I2719" s="41" t="s">
        <v>28</v>
      </c>
      <c r="J2719" s="21" t="s">
        <v>31</v>
      </c>
      <c r="K2719" s="203"/>
      <c r="L2719" s="55"/>
      <c r="M2719" s="219">
        <v>120000</v>
      </c>
      <c r="N2719" s="219">
        <v>0</v>
      </c>
      <c r="O2719" s="217">
        <f t="shared" si="42"/>
        <v>1109046.1599999997</v>
      </c>
    </row>
    <row r="2720" spans="1:15" ht="22.05" hidden="1" customHeight="1" x14ac:dyDescent="0.2">
      <c r="A2720" s="216">
        <v>45779</v>
      </c>
      <c r="B2720" s="20" t="s">
        <v>185</v>
      </c>
      <c r="C2720" s="41">
        <v>55305</v>
      </c>
      <c r="D2720" s="22"/>
      <c r="E2720" s="55" t="s">
        <v>3222</v>
      </c>
      <c r="F2720" s="20" t="s">
        <v>79</v>
      </c>
      <c r="G2720" s="41"/>
      <c r="H2720" s="21" t="s">
        <v>21</v>
      </c>
      <c r="I2720" s="41" t="s">
        <v>81</v>
      </c>
      <c r="J2720" s="21" t="s">
        <v>180</v>
      </c>
      <c r="K2720" s="203"/>
      <c r="L2720" s="55"/>
      <c r="M2720" s="219">
        <v>150000</v>
      </c>
      <c r="N2720" s="219">
        <v>0</v>
      </c>
      <c r="O2720" s="217">
        <f t="shared" si="42"/>
        <v>1259046.1599999997</v>
      </c>
    </row>
    <row r="2721" spans="1:15" ht="22.05" hidden="1" customHeight="1" x14ac:dyDescent="0.2">
      <c r="A2721" s="216">
        <v>45779</v>
      </c>
      <c r="B2721" s="20" t="s">
        <v>185</v>
      </c>
      <c r="C2721" s="41">
        <v>55306</v>
      </c>
      <c r="D2721" s="22"/>
      <c r="E2721" s="55" t="s">
        <v>3223</v>
      </c>
      <c r="F2721" s="20" t="s">
        <v>79</v>
      </c>
      <c r="G2721" s="41"/>
      <c r="H2721" s="21" t="s">
        <v>21</v>
      </c>
      <c r="I2721" s="21" t="s">
        <v>81</v>
      </c>
      <c r="J2721" s="21" t="s">
        <v>180</v>
      </c>
      <c r="K2721" s="203"/>
      <c r="L2721" s="55"/>
      <c r="M2721" s="219">
        <v>150000</v>
      </c>
      <c r="N2721" s="219">
        <v>0</v>
      </c>
      <c r="O2721" s="217">
        <f t="shared" si="42"/>
        <v>1409046.1599999997</v>
      </c>
    </row>
    <row r="2722" spans="1:15" ht="22.05" hidden="1" customHeight="1" x14ac:dyDescent="0.2">
      <c r="A2722" s="216">
        <v>45779</v>
      </c>
      <c r="B2722" s="20" t="s">
        <v>185</v>
      </c>
      <c r="C2722" s="41">
        <v>55307</v>
      </c>
      <c r="D2722" s="22"/>
      <c r="E2722" s="55" t="s">
        <v>281</v>
      </c>
      <c r="F2722" s="20" t="s">
        <v>79</v>
      </c>
      <c r="G2722" s="41"/>
      <c r="H2722" s="21" t="s">
        <v>22</v>
      </c>
      <c r="I2722" s="41" t="s">
        <v>54</v>
      </c>
      <c r="J2722" s="21" t="s">
        <v>44</v>
      </c>
      <c r="K2722" s="203" t="s">
        <v>205</v>
      </c>
      <c r="L2722" s="55"/>
      <c r="M2722" s="219">
        <v>0</v>
      </c>
      <c r="N2722" s="219">
        <v>1420</v>
      </c>
      <c r="O2722" s="217">
        <f t="shared" si="42"/>
        <v>1407626.1599999997</v>
      </c>
    </row>
    <row r="2723" spans="1:15" ht="22.05" hidden="1" customHeight="1" x14ac:dyDescent="0.2">
      <c r="A2723" s="216">
        <v>45779</v>
      </c>
      <c r="B2723" s="20" t="s">
        <v>185</v>
      </c>
      <c r="C2723" s="41">
        <v>55308</v>
      </c>
      <c r="D2723" s="22"/>
      <c r="E2723" s="55" t="s">
        <v>3224</v>
      </c>
      <c r="F2723" s="20" t="s">
        <v>79</v>
      </c>
      <c r="G2723" s="41"/>
      <c r="H2723" s="21" t="s">
        <v>22</v>
      </c>
      <c r="I2723" s="41" t="s">
        <v>103</v>
      </c>
      <c r="J2723" s="21" t="s">
        <v>60</v>
      </c>
      <c r="K2723" s="203" t="s">
        <v>133</v>
      </c>
      <c r="L2723" s="55"/>
      <c r="M2723" s="219">
        <v>0</v>
      </c>
      <c r="N2723" s="219">
        <v>1400</v>
      </c>
      <c r="O2723" s="217">
        <f t="shared" si="42"/>
        <v>1406226.1599999997</v>
      </c>
    </row>
    <row r="2724" spans="1:15" ht="22.05" hidden="1" customHeight="1" x14ac:dyDescent="0.2">
      <c r="A2724" s="216">
        <v>45779</v>
      </c>
      <c r="B2724" s="20" t="s">
        <v>185</v>
      </c>
      <c r="C2724" s="41">
        <v>55309</v>
      </c>
      <c r="D2724" s="22"/>
      <c r="E2724" s="55" t="s">
        <v>143</v>
      </c>
      <c r="F2724" s="20" t="s">
        <v>79</v>
      </c>
      <c r="G2724" s="41"/>
      <c r="H2724" s="21" t="s">
        <v>22</v>
      </c>
      <c r="I2724" s="41" t="s">
        <v>53</v>
      </c>
      <c r="J2724" s="21" t="s">
        <v>112</v>
      </c>
      <c r="K2724" s="203" t="s">
        <v>1588</v>
      </c>
      <c r="L2724" s="55"/>
      <c r="M2724" s="219">
        <v>0</v>
      </c>
      <c r="N2724" s="219">
        <v>42944</v>
      </c>
      <c r="O2724" s="217">
        <f t="shared" si="42"/>
        <v>1363282.1599999997</v>
      </c>
    </row>
    <row r="2725" spans="1:15" ht="22.05" hidden="1" customHeight="1" x14ac:dyDescent="0.2">
      <c r="A2725" s="216">
        <v>45779</v>
      </c>
      <c r="B2725" s="20" t="s">
        <v>185</v>
      </c>
      <c r="C2725" s="41">
        <v>55310</v>
      </c>
      <c r="D2725" s="22"/>
      <c r="E2725" s="55" t="s">
        <v>3225</v>
      </c>
      <c r="F2725" s="20" t="s">
        <v>79</v>
      </c>
      <c r="G2725" s="41"/>
      <c r="H2725" s="21" t="s">
        <v>22</v>
      </c>
      <c r="I2725" s="21" t="s">
        <v>103</v>
      </c>
      <c r="J2725" s="21" t="s">
        <v>60</v>
      </c>
      <c r="K2725" s="203" t="s">
        <v>3238</v>
      </c>
      <c r="L2725" s="55"/>
      <c r="M2725" s="219">
        <v>0</v>
      </c>
      <c r="N2725" s="219">
        <v>2700</v>
      </c>
      <c r="O2725" s="217">
        <f t="shared" si="42"/>
        <v>1360582.1599999997</v>
      </c>
    </row>
    <row r="2726" spans="1:15" ht="22.05" hidden="1" customHeight="1" x14ac:dyDescent="0.2">
      <c r="A2726" s="216">
        <v>45779</v>
      </c>
      <c r="B2726" s="20" t="s">
        <v>185</v>
      </c>
      <c r="C2726" s="41">
        <v>55311</v>
      </c>
      <c r="D2726" s="22"/>
      <c r="E2726" s="55" t="s">
        <v>375</v>
      </c>
      <c r="F2726" s="20" t="s">
        <v>79</v>
      </c>
      <c r="G2726" s="41"/>
      <c r="H2726" s="21" t="s">
        <v>22</v>
      </c>
      <c r="I2726" s="41" t="s">
        <v>54</v>
      </c>
      <c r="J2726" s="21" t="s">
        <v>61</v>
      </c>
      <c r="K2726" s="203" t="s">
        <v>387</v>
      </c>
      <c r="L2726" s="55"/>
      <c r="M2726" s="219">
        <v>0</v>
      </c>
      <c r="N2726" s="219">
        <v>2200</v>
      </c>
      <c r="O2726" s="217">
        <f t="shared" si="42"/>
        <v>1358382.1599999997</v>
      </c>
    </row>
    <row r="2727" spans="1:15" ht="22.05" hidden="1" customHeight="1" x14ac:dyDescent="0.2">
      <c r="A2727" s="216">
        <v>45779</v>
      </c>
      <c r="B2727" s="20" t="s">
        <v>185</v>
      </c>
      <c r="C2727" s="41">
        <v>55312</v>
      </c>
      <c r="D2727" s="22"/>
      <c r="E2727" s="55" t="s">
        <v>143</v>
      </c>
      <c r="F2727" s="20" t="s">
        <v>79</v>
      </c>
      <c r="G2727" s="41"/>
      <c r="H2727" s="21" t="s">
        <v>22</v>
      </c>
      <c r="I2727" s="41" t="s">
        <v>53</v>
      </c>
      <c r="J2727" s="21" t="s">
        <v>112</v>
      </c>
      <c r="K2727" s="203" t="s">
        <v>419</v>
      </c>
      <c r="L2727" s="55"/>
      <c r="M2727" s="219">
        <v>0</v>
      </c>
      <c r="N2727" s="219">
        <v>3990</v>
      </c>
      <c r="O2727" s="217">
        <f t="shared" si="42"/>
        <v>1354392.1599999997</v>
      </c>
    </row>
    <row r="2728" spans="1:15" ht="22.05" hidden="1" customHeight="1" x14ac:dyDescent="0.2">
      <c r="A2728" s="216">
        <v>45779</v>
      </c>
      <c r="B2728" s="20" t="s">
        <v>185</v>
      </c>
      <c r="C2728" s="41">
        <v>55313</v>
      </c>
      <c r="D2728" s="22"/>
      <c r="E2728" s="55" t="s">
        <v>143</v>
      </c>
      <c r="F2728" s="20" t="s">
        <v>79</v>
      </c>
      <c r="G2728" s="41"/>
      <c r="H2728" s="21" t="s">
        <v>22</v>
      </c>
      <c r="I2728" s="41" t="s">
        <v>53</v>
      </c>
      <c r="J2728" s="21" t="s">
        <v>112</v>
      </c>
      <c r="K2728" s="203" t="s">
        <v>526</v>
      </c>
      <c r="L2728" s="55"/>
      <c r="M2728" s="219">
        <v>0</v>
      </c>
      <c r="N2728" s="219">
        <v>128962</v>
      </c>
      <c r="O2728" s="217">
        <f t="shared" si="42"/>
        <v>1225430.1599999997</v>
      </c>
    </row>
    <row r="2729" spans="1:15" ht="22.05" hidden="1" customHeight="1" x14ac:dyDescent="0.2">
      <c r="A2729" s="216">
        <v>45779</v>
      </c>
      <c r="B2729" s="20" t="s">
        <v>185</v>
      </c>
      <c r="C2729" s="41">
        <v>55314</v>
      </c>
      <c r="D2729" s="22"/>
      <c r="E2729" s="55" t="s">
        <v>143</v>
      </c>
      <c r="F2729" s="20" t="s">
        <v>79</v>
      </c>
      <c r="G2729" s="41"/>
      <c r="H2729" s="21" t="s">
        <v>22</v>
      </c>
      <c r="I2729" s="21" t="s">
        <v>53</v>
      </c>
      <c r="J2729" s="21" t="s">
        <v>112</v>
      </c>
      <c r="K2729" s="203" t="s">
        <v>527</v>
      </c>
      <c r="L2729" s="55"/>
      <c r="M2729" s="219">
        <v>0</v>
      </c>
      <c r="N2729" s="219">
        <v>18690</v>
      </c>
      <c r="O2729" s="217">
        <f t="shared" si="42"/>
        <v>1206740.1599999997</v>
      </c>
    </row>
    <row r="2730" spans="1:15" ht="22.05" hidden="1" customHeight="1" x14ac:dyDescent="0.2">
      <c r="A2730" s="216">
        <v>45779</v>
      </c>
      <c r="B2730" s="20" t="s">
        <v>185</v>
      </c>
      <c r="C2730" s="41">
        <v>55315</v>
      </c>
      <c r="D2730" s="22"/>
      <c r="E2730" s="55" t="s">
        <v>143</v>
      </c>
      <c r="F2730" s="20" t="s">
        <v>79</v>
      </c>
      <c r="G2730" s="41"/>
      <c r="H2730" s="21" t="s">
        <v>22</v>
      </c>
      <c r="I2730" s="21" t="s">
        <v>53</v>
      </c>
      <c r="J2730" s="21" t="s">
        <v>112</v>
      </c>
      <c r="K2730" s="203" t="s">
        <v>955</v>
      </c>
      <c r="L2730" s="55"/>
      <c r="M2730" s="219">
        <v>0</v>
      </c>
      <c r="N2730" s="219">
        <v>53572</v>
      </c>
      <c r="O2730" s="217">
        <f t="shared" ref="O2730:O2802" si="43">O2729+M2730-N2730</f>
        <v>1153168.1599999997</v>
      </c>
    </row>
    <row r="2731" spans="1:15" ht="22.05" hidden="1" customHeight="1" x14ac:dyDescent="0.2">
      <c r="A2731" s="216">
        <v>45779</v>
      </c>
      <c r="B2731" s="20" t="s">
        <v>185</v>
      </c>
      <c r="C2731" s="41">
        <v>55316</v>
      </c>
      <c r="D2731" s="22"/>
      <c r="E2731" s="55" t="s">
        <v>3226</v>
      </c>
      <c r="F2731" s="20" t="s">
        <v>79</v>
      </c>
      <c r="G2731" s="41"/>
      <c r="H2731" s="21" t="s">
        <v>22</v>
      </c>
      <c r="I2731" s="41" t="s">
        <v>54</v>
      </c>
      <c r="J2731" s="21" t="s">
        <v>64</v>
      </c>
      <c r="K2731" s="203" t="s">
        <v>141</v>
      </c>
      <c r="L2731" s="219"/>
      <c r="M2731" s="219">
        <v>0</v>
      </c>
      <c r="N2731" s="219">
        <v>4000</v>
      </c>
      <c r="O2731" s="217">
        <f t="shared" si="43"/>
        <v>1149168.1599999997</v>
      </c>
    </row>
    <row r="2732" spans="1:15" ht="22.05" hidden="1" customHeight="1" x14ac:dyDescent="0.2">
      <c r="A2732" s="216">
        <v>45779</v>
      </c>
      <c r="B2732" s="20" t="s">
        <v>185</v>
      </c>
      <c r="C2732" s="41">
        <v>55317</v>
      </c>
      <c r="D2732" s="22"/>
      <c r="E2732" s="55" t="s">
        <v>400</v>
      </c>
      <c r="F2732" s="20" t="s">
        <v>79</v>
      </c>
      <c r="G2732" s="41"/>
      <c r="H2732" s="21" t="s">
        <v>22</v>
      </c>
      <c r="I2732" s="41" t="s">
        <v>54</v>
      </c>
      <c r="J2732" s="21" t="s">
        <v>63</v>
      </c>
      <c r="K2732" s="203" t="s">
        <v>141</v>
      </c>
      <c r="L2732" s="219"/>
      <c r="M2732" s="219">
        <v>0</v>
      </c>
      <c r="N2732" s="219">
        <v>3000</v>
      </c>
      <c r="O2732" s="217">
        <f t="shared" si="43"/>
        <v>1146168.1599999997</v>
      </c>
    </row>
    <row r="2733" spans="1:15" ht="22.05" hidden="1" customHeight="1" x14ac:dyDescent="0.2">
      <c r="A2733" s="216">
        <v>45779</v>
      </c>
      <c r="B2733" s="20" t="s">
        <v>185</v>
      </c>
      <c r="C2733" s="41">
        <v>55318</v>
      </c>
      <c r="D2733" s="22"/>
      <c r="E2733" s="55" t="s">
        <v>157</v>
      </c>
      <c r="F2733" s="20" t="s">
        <v>79</v>
      </c>
      <c r="G2733" s="41"/>
      <c r="H2733" s="21" t="s">
        <v>22</v>
      </c>
      <c r="I2733" s="41" t="s">
        <v>103</v>
      </c>
      <c r="J2733" s="21" t="s">
        <v>60</v>
      </c>
      <c r="K2733" s="203" t="s">
        <v>2082</v>
      </c>
      <c r="L2733" s="219"/>
      <c r="M2733" s="219">
        <v>0</v>
      </c>
      <c r="N2733" s="219">
        <v>900</v>
      </c>
      <c r="O2733" s="217">
        <f t="shared" si="43"/>
        <v>1145268.1599999997</v>
      </c>
    </row>
    <row r="2734" spans="1:15" ht="22.05" hidden="1" customHeight="1" x14ac:dyDescent="0.2">
      <c r="A2734" s="216">
        <v>45779</v>
      </c>
      <c r="B2734" s="20" t="s">
        <v>185</v>
      </c>
      <c r="C2734" s="41">
        <v>55319</v>
      </c>
      <c r="D2734" s="22"/>
      <c r="E2734" s="55" t="s">
        <v>3227</v>
      </c>
      <c r="F2734" s="20" t="s">
        <v>79</v>
      </c>
      <c r="G2734" s="41"/>
      <c r="H2734" s="21" t="s">
        <v>22</v>
      </c>
      <c r="I2734" s="41" t="s">
        <v>103</v>
      </c>
      <c r="J2734" s="21" t="s">
        <v>60</v>
      </c>
      <c r="K2734" s="203" t="s">
        <v>3239</v>
      </c>
      <c r="L2734" s="219"/>
      <c r="M2734" s="219">
        <v>0</v>
      </c>
      <c r="N2734" s="219">
        <v>9600</v>
      </c>
      <c r="O2734" s="217">
        <f t="shared" si="43"/>
        <v>1135668.1599999997</v>
      </c>
    </row>
    <row r="2735" spans="1:15" ht="22.05" hidden="1" customHeight="1" x14ac:dyDescent="0.2">
      <c r="A2735" s="216">
        <v>45779</v>
      </c>
      <c r="B2735" s="20" t="s">
        <v>185</v>
      </c>
      <c r="C2735" s="41">
        <v>55320</v>
      </c>
      <c r="D2735" s="22"/>
      <c r="E2735" s="55" t="s">
        <v>394</v>
      </c>
      <c r="F2735" s="20" t="s">
        <v>79</v>
      </c>
      <c r="G2735" s="41"/>
      <c r="H2735" s="21" t="s">
        <v>22</v>
      </c>
      <c r="I2735" s="21" t="s">
        <v>103</v>
      </c>
      <c r="J2735" s="21" t="s">
        <v>60</v>
      </c>
      <c r="K2735" s="203" t="s">
        <v>133</v>
      </c>
      <c r="L2735" s="55"/>
      <c r="M2735" s="219">
        <v>0</v>
      </c>
      <c r="N2735" s="219">
        <v>12000</v>
      </c>
      <c r="O2735" s="217">
        <f t="shared" si="43"/>
        <v>1123668.1599999997</v>
      </c>
    </row>
    <row r="2736" spans="1:15" ht="22.05" hidden="1" customHeight="1" x14ac:dyDescent="0.2">
      <c r="A2736" s="216">
        <v>45779</v>
      </c>
      <c r="B2736" s="20" t="s">
        <v>185</v>
      </c>
      <c r="C2736" s="41">
        <v>55321</v>
      </c>
      <c r="D2736" s="22"/>
      <c r="E2736" s="55" t="s">
        <v>3228</v>
      </c>
      <c r="F2736" s="20" t="s">
        <v>79</v>
      </c>
      <c r="G2736" s="41"/>
      <c r="H2736" s="21" t="s">
        <v>22</v>
      </c>
      <c r="I2736" s="21" t="s">
        <v>103</v>
      </c>
      <c r="J2736" s="21" t="s">
        <v>60</v>
      </c>
      <c r="K2736" s="203" t="s">
        <v>133</v>
      </c>
      <c r="L2736" s="55"/>
      <c r="M2736" s="219">
        <v>0</v>
      </c>
      <c r="N2736" s="219">
        <v>510</v>
      </c>
      <c r="O2736" s="217">
        <f t="shared" si="43"/>
        <v>1123158.1599999997</v>
      </c>
    </row>
    <row r="2737" spans="1:17" ht="22.05" hidden="1" customHeight="1" x14ac:dyDescent="0.2">
      <c r="A2737" s="216">
        <v>45779</v>
      </c>
      <c r="B2737" s="20" t="s">
        <v>185</v>
      </c>
      <c r="C2737" s="41">
        <v>55322</v>
      </c>
      <c r="D2737" s="308"/>
      <c r="E2737" s="55" t="s">
        <v>3229</v>
      </c>
      <c r="F2737" s="20" t="s">
        <v>79</v>
      </c>
      <c r="G2737" s="41"/>
      <c r="H2737" s="21" t="s">
        <v>22</v>
      </c>
      <c r="I2737" s="41" t="s">
        <v>103</v>
      </c>
      <c r="J2737" s="21" t="s">
        <v>95</v>
      </c>
      <c r="K2737" s="203" t="s">
        <v>153</v>
      </c>
      <c r="L2737" s="55"/>
      <c r="M2737" s="219">
        <v>0</v>
      </c>
      <c r="N2737" s="219">
        <v>150</v>
      </c>
      <c r="O2737" s="217">
        <f t="shared" si="43"/>
        <v>1123008.1599999997</v>
      </c>
    </row>
    <row r="2738" spans="1:17" ht="22.05" hidden="1" customHeight="1" x14ac:dyDescent="0.2">
      <c r="A2738" s="216">
        <v>45779</v>
      </c>
      <c r="B2738" s="20" t="s">
        <v>185</v>
      </c>
      <c r="C2738" s="41">
        <v>55323</v>
      </c>
      <c r="D2738" s="22"/>
      <c r="E2738" s="55" t="s">
        <v>1458</v>
      </c>
      <c r="F2738" s="20" t="s">
        <v>79</v>
      </c>
      <c r="G2738" s="41"/>
      <c r="H2738" s="21" t="s">
        <v>22</v>
      </c>
      <c r="I2738" s="41" t="s">
        <v>80</v>
      </c>
      <c r="J2738" s="21" t="s">
        <v>66</v>
      </c>
      <c r="K2738" s="203" t="s">
        <v>135</v>
      </c>
      <c r="L2738" s="55"/>
      <c r="M2738" s="219">
        <v>0</v>
      </c>
      <c r="N2738" s="219">
        <v>250</v>
      </c>
      <c r="O2738" s="217">
        <f t="shared" si="43"/>
        <v>1122758.1599999997</v>
      </c>
    </row>
    <row r="2739" spans="1:17" ht="22.05" hidden="1" customHeight="1" x14ac:dyDescent="0.2">
      <c r="A2739" s="216">
        <v>45779</v>
      </c>
      <c r="B2739" s="20" t="s">
        <v>185</v>
      </c>
      <c r="C2739" s="41">
        <v>55324</v>
      </c>
      <c r="D2739" s="22"/>
      <c r="E2739" s="55" t="s">
        <v>3230</v>
      </c>
      <c r="F2739" s="20" t="s">
        <v>79</v>
      </c>
      <c r="G2739" s="41"/>
      <c r="H2739" s="21" t="s">
        <v>22</v>
      </c>
      <c r="I2739" s="21" t="s">
        <v>56</v>
      </c>
      <c r="J2739" s="21" t="s">
        <v>116</v>
      </c>
      <c r="K2739" s="203" t="s">
        <v>3240</v>
      </c>
      <c r="L2739" s="55"/>
      <c r="M2739" s="219">
        <v>0</v>
      </c>
      <c r="N2739" s="219">
        <v>3000</v>
      </c>
      <c r="O2739" s="217">
        <f t="shared" si="43"/>
        <v>1119758.1599999997</v>
      </c>
    </row>
    <row r="2740" spans="1:17" ht="22.05" hidden="1" customHeight="1" x14ac:dyDescent="0.2">
      <c r="A2740" s="216">
        <v>45779</v>
      </c>
      <c r="B2740" s="20" t="s">
        <v>185</v>
      </c>
      <c r="C2740" s="41">
        <v>55325</v>
      </c>
      <c r="D2740" s="22"/>
      <c r="E2740" s="55" t="s">
        <v>270</v>
      </c>
      <c r="F2740" s="20" t="s">
        <v>79</v>
      </c>
      <c r="G2740" s="41"/>
      <c r="H2740" s="21" t="s">
        <v>22</v>
      </c>
      <c r="I2740" s="41" t="s">
        <v>54</v>
      </c>
      <c r="J2740" s="21" t="s">
        <v>64</v>
      </c>
      <c r="K2740" s="203" t="s">
        <v>241</v>
      </c>
      <c r="L2740" s="55"/>
      <c r="M2740" s="219">
        <v>0</v>
      </c>
      <c r="N2740" s="219">
        <v>1500</v>
      </c>
      <c r="O2740" s="217">
        <f t="shared" si="43"/>
        <v>1118258.1599999997</v>
      </c>
    </row>
    <row r="2741" spans="1:17" ht="22.05" hidden="1" customHeight="1" x14ac:dyDescent="0.2">
      <c r="A2741" s="216">
        <v>45779</v>
      </c>
      <c r="B2741" s="20" t="s">
        <v>185</v>
      </c>
      <c r="C2741" s="41">
        <v>55326</v>
      </c>
      <c r="D2741" s="22"/>
      <c r="E2741" s="55" t="s">
        <v>3111</v>
      </c>
      <c r="F2741" s="20" t="s">
        <v>79</v>
      </c>
      <c r="G2741" s="41"/>
      <c r="H2741" s="21" t="s">
        <v>21</v>
      </c>
      <c r="I2741" s="41" t="s">
        <v>81</v>
      </c>
      <c r="J2741" s="21" t="s">
        <v>182</v>
      </c>
      <c r="K2741" s="203"/>
      <c r="L2741" s="55"/>
      <c r="M2741" s="219">
        <v>100000</v>
      </c>
      <c r="N2741" s="219">
        <v>0</v>
      </c>
      <c r="O2741" s="217">
        <f t="shared" si="43"/>
        <v>1218258.1599999997</v>
      </c>
    </row>
    <row r="2742" spans="1:17" ht="22.05" hidden="1" customHeight="1" x14ac:dyDescent="0.2">
      <c r="A2742" s="216">
        <v>45779</v>
      </c>
      <c r="B2742" s="20" t="s">
        <v>185</v>
      </c>
      <c r="C2742" s="41">
        <v>55327</v>
      </c>
      <c r="D2742" s="308"/>
      <c r="E2742" s="55" t="s">
        <v>3231</v>
      </c>
      <c r="F2742" s="20" t="s">
        <v>79</v>
      </c>
      <c r="G2742" s="41"/>
      <c r="H2742" s="21" t="s">
        <v>21</v>
      </c>
      <c r="I2742" s="41" t="s">
        <v>81</v>
      </c>
      <c r="J2742" s="21" t="s">
        <v>181</v>
      </c>
      <c r="K2742" s="203"/>
      <c r="L2742" s="55"/>
      <c r="M2742" s="219">
        <v>300000</v>
      </c>
      <c r="N2742" s="219">
        <v>0</v>
      </c>
      <c r="O2742" s="217">
        <f t="shared" si="43"/>
        <v>1518258.1599999997</v>
      </c>
      <c r="Q2742" s="229"/>
    </row>
    <row r="2743" spans="1:17" ht="22.05" hidden="1" customHeight="1" x14ac:dyDescent="0.2">
      <c r="A2743" s="216">
        <v>45779</v>
      </c>
      <c r="B2743" s="20" t="s">
        <v>185</v>
      </c>
      <c r="C2743" s="41">
        <v>55328</v>
      </c>
      <c r="D2743" s="22"/>
      <c r="E2743" s="55" t="s">
        <v>3232</v>
      </c>
      <c r="F2743" s="20" t="s">
        <v>79</v>
      </c>
      <c r="G2743" s="41"/>
      <c r="H2743" s="21" t="s">
        <v>21</v>
      </c>
      <c r="I2743" s="41" t="s">
        <v>81</v>
      </c>
      <c r="J2743" s="21" t="s">
        <v>183</v>
      </c>
      <c r="K2743" s="203"/>
      <c r="L2743" s="55"/>
      <c r="M2743" s="219">
        <v>300000</v>
      </c>
      <c r="N2743" s="219">
        <v>0</v>
      </c>
      <c r="O2743" s="217">
        <f t="shared" si="43"/>
        <v>1818258.1599999997</v>
      </c>
    </row>
    <row r="2744" spans="1:17" ht="22.05" hidden="1" customHeight="1" x14ac:dyDescent="0.2">
      <c r="A2744" s="216">
        <v>45779</v>
      </c>
      <c r="B2744" s="20" t="s">
        <v>185</v>
      </c>
      <c r="C2744" s="41">
        <v>55329</v>
      </c>
      <c r="D2744" s="22"/>
      <c r="E2744" s="55" t="s">
        <v>3233</v>
      </c>
      <c r="F2744" s="20" t="s">
        <v>79</v>
      </c>
      <c r="G2744" s="41"/>
      <c r="H2744" s="21" t="s">
        <v>21</v>
      </c>
      <c r="I2744" s="41" t="s">
        <v>81</v>
      </c>
      <c r="J2744" s="21" t="s">
        <v>179</v>
      </c>
      <c r="K2744" s="203"/>
      <c r="L2744" s="55"/>
      <c r="M2744" s="219">
        <v>300000</v>
      </c>
      <c r="N2744" s="219">
        <v>0</v>
      </c>
      <c r="O2744" s="217">
        <f t="shared" si="43"/>
        <v>2118258.1599999997</v>
      </c>
    </row>
    <row r="2745" spans="1:17" ht="22.05" hidden="1" customHeight="1" x14ac:dyDescent="0.2">
      <c r="A2745" s="216">
        <v>45779</v>
      </c>
      <c r="B2745" s="20" t="s">
        <v>185</v>
      </c>
      <c r="C2745" s="41">
        <v>55330</v>
      </c>
      <c r="D2745" s="22"/>
      <c r="E2745" s="49" t="s">
        <v>3234</v>
      </c>
      <c r="F2745" s="20" t="s">
        <v>79</v>
      </c>
      <c r="G2745" s="41"/>
      <c r="H2745" s="21" t="s">
        <v>22</v>
      </c>
      <c r="I2745" s="21" t="s">
        <v>103</v>
      </c>
      <c r="J2745" s="21" t="s">
        <v>215</v>
      </c>
      <c r="K2745" s="203" t="s">
        <v>3241</v>
      </c>
      <c r="L2745" s="55"/>
      <c r="M2745" s="219">
        <v>0</v>
      </c>
      <c r="N2745" s="219">
        <v>1000000</v>
      </c>
      <c r="O2745" s="217">
        <f t="shared" si="43"/>
        <v>1118258.1599999997</v>
      </c>
    </row>
    <row r="2746" spans="1:17" ht="22.05" hidden="1" customHeight="1" x14ac:dyDescent="0.2">
      <c r="A2746" s="216">
        <v>45779</v>
      </c>
      <c r="B2746" s="20" t="s">
        <v>185</v>
      </c>
      <c r="C2746" s="41">
        <v>55331</v>
      </c>
      <c r="D2746" s="22"/>
      <c r="E2746" s="55" t="s">
        <v>1578</v>
      </c>
      <c r="F2746" s="20" t="s">
        <v>79</v>
      </c>
      <c r="G2746" s="41"/>
      <c r="H2746" s="21" t="s">
        <v>22</v>
      </c>
      <c r="I2746" s="41" t="s">
        <v>56</v>
      </c>
      <c r="J2746" s="21" t="s">
        <v>88</v>
      </c>
      <c r="K2746" s="203" t="s">
        <v>265</v>
      </c>
      <c r="L2746" s="55"/>
      <c r="M2746" s="219">
        <v>0</v>
      </c>
      <c r="N2746" s="219">
        <v>1500</v>
      </c>
      <c r="O2746" s="217">
        <f t="shared" si="43"/>
        <v>1116758.1599999997</v>
      </c>
    </row>
    <row r="2747" spans="1:17" ht="22.05" hidden="1" customHeight="1" x14ac:dyDescent="0.2">
      <c r="A2747" s="216">
        <v>45779</v>
      </c>
      <c r="B2747" s="20" t="s">
        <v>185</v>
      </c>
      <c r="C2747" s="41">
        <v>55332</v>
      </c>
      <c r="D2747" s="22"/>
      <c r="E2747" s="55" t="s">
        <v>127</v>
      </c>
      <c r="F2747" s="20" t="s">
        <v>79</v>
      </c>
      <c r="G2747" s="41"/>
      <c r="H2747" s="21" t="s">
        <v>22</v>
      </c>
      <c r="I2747" s="41" t="s">
        <v>29</v>
      </c>
      <c r="J2747" s="21" t="s">
        <v>84</v>
      </c>
      <c r="K2747" s="203" t="s">
        <v>445</v>
      </c>
      <c r="L2747" s="55" t="s">
        <v>3279</v>
      </c>
      <c r="M2747" s="219">
        <v>0</v>
      </c>
      <c r="N2747" s="219">
        <v>100000</v>
      </c>
      <c r="O2747" s="217">
        <f t="shared" si="43"/>
        <v>1016758.1599999997</v>
      </c>
    </row>
    <row r="2748" spans="1:17" ht="22.05" hidden="1" customHeight="1" x14ac:dyDescent="0.2">
      <c r="A2748" s="216">
        <v>45779</v>
      </c>
      <c r="B2748" s="20" t="s">
        <v>185</v>
      </c>
      <c r="C2748" s="41">
        <v>55333</v>
      </c>
      <c r="D2748" s="22"/>
      <c r="E2748" s="55" t="s">
        <v>3235</v>
      </c>
      <c r="F2748" s="20" t="s">
        <v>79</v>
      </c>
      <c r="G2748" s="41"/>
      <c r="H2748" s="21" t="s">
        <v>22</v>
      </c>
      <c r="I2748" s="41" t="s">
        <v>54</v>
      </c>
      <c r="J2748" s="21" t="s">
        <v>61</v>
      </c>
      <c r="K2748" s="203" t="s">
        <v>235</v>
      </c>
      <c r="L2748" s="55"/>
      <c r="M2748" s="219">
        <v>0</v>
      </c>
      <c r="N2748" s="219">
        <v>5000</v>
      </c>
      <c r="O2748" s="217">
        <f t="shared" si="43"/>
        <v>1011758.1599999997</v>
      </c>
    </row>
    <row r="2749" spans="1:17" ht="22.05" hidden="1" customHeight="1" x14ac:dyDescent="0.2">
      <c r="A2749" s="216">
        <v>45779</v>
      </c>
      <c r="B2749" s="20" t="s">
        <v>185</v>
      </c>
      <c r="C2749" s="41">
        <v>55334</v>
      </c>
      <c r="D2749" s="22"/>
      <c r="E2749" s="55" t="s">
        <v>158</v>
      </c>
      <c r="F2749" s="20" t="s">
        <v>79</v>
      </c>
      <c r="G2749" s="41"/>
      <c r="H2749" s="21" t="s">
        <v>22</v>
      </c>
      <c r="I2749" s="41" t="s">
        <v>56</v>
      </c>
      <c r="J2749" s="21" t="s">
        <v>116</v>
      </c>
      <c r="K2749" s="203" t="s">
        <v>139</v>
      </c>
      <c r="L2749" s="55"/>
      <c r="M2749" s="219">
        <v>0</v>
      </c>
      <c r="N2749" s="219">
        <v>900</v>
      </c>
      <c r="O2749" s="217">
        <f t="shared" si="43"/>
        <v>1010858.1599999997</v>
      </c>
    </row>
    <row r="2750" spans="1:17" ht="22.05" hidden="1" customHeight="1" x14ac:dyDescent="0.2">
      <c r="A2750" s="216">
        <v>45779</v>
      </c>
      <c r="B2750" s="20" t="s">
        <v>185</v>
      </c>
      <c r="C2750" s="41">
        <v>55335</v>
      </c>
      <c r="D2750" s="22"/>
      <c r="E2750" s="49" t="s">
        <v>3236</v>
      </c>
      <c r="F2750" s="20" t="s">
        <v>79</v>
      </c>
      <c r="G2750" s="41"/>
      <c r="H2750" s="21" t="s">
        <v>22</v>
      </c>
      <c r="I2750" s="21" t="s">
        <v>54</v>
      </c>
      <c r="J2750" s="21" t="s">
        <v>64</v>
      </c>
      <c r="K2750" s="203" t="s">
        <v>241</v>
      </c>
      <c r="L2750" s="55"/>
      <c r="M2750" s="219">
        <v>0</v>
      </c>
      <c r="N2750" s="219">
        <v>11000</v>
      </c>
      <c r="O2750" s="217">
        <f t="shared" si="43"/>
        <v>999858.15999999968</v>
      </c>
    </row>
    <row r="2751" spans="1:17" ht="22.05" hidden="1" customHeight="1" x14ac:dyDescent="0.2">
      <c r="A2751" s="216">
        <v>45779</v>
      </c>
      <c r="B2751" s="20" t="s">
        <v>185</v>
      </c>
      <c r="C2751" s="41">
        <v>55336</v>
      </c>
      <c r="D2751" s="22"/>
      <c r="E2751" s="55" t="s">
        <v>353</v>
      </c>
      <c r="F2751" s="20" t="s">
        <v>79</v>
      </c>
      <c r="G2751" s="41"/>
      <c r="H2751" s="21" t="s">
        <v>22</v>
      </c>
      <c r="I2751" s="41" t="s">
        <v>54</v>
      </c>
      <c r="J2751" s="21" t="s">
        <v>64</v>
      </c>
      <c r="K2751" s="203" t="s">
        <v>241</v>
      </c>
      <c r="L2751" s="55"/>
      <c r="M2751" s="219">
        <v>0</v>
      </c>
      <c r="N2751" s="219">
        <v>1200</v>
      </c>
      <c r="O2751" s="217">
        <f t="shared" si="43"/>
        <v>998658.15999999968</v>
      </c>
    </row>
    <row r="2752" spans="1:17" ht="22.05" hidden="1" customHeight="1" x14ac:dyDescent="0.2">
      <c r="A2752" s="216">
        <v>45779</v>
      </c>
      <c r="B2752" s="20" t="s">
        <v>185</v>
      </c>
      <c r="C2752" s="41">
        <v>55337</v>
      </c>
      <c r="D2752" s="22"/>
      <c r="E2752" s="55" t="s">
        <v>1013</v>
      </c>
      <c r="F2752" s="20" t="s">
        <v>79</v>
      </c>
      <c r="G2752" s="41"/>
      <c r="H2752" s="21" t="s">
        <v>21</v>
      </c>
      <c r="I2752" s="41" t="s">
        <v>28</v>
      </c>
      <c r="J2752" s="21" t="s">
        <v>30</v>
      </c>
      <c r="K2752" s="203"/>
      <c r="L2752" s="55"/>
      <c r="M2752" s="219">
        <v>76121</v>
      </c>
      <c r="N2752" s="219">
        <v>0</v>
      </c>
      <c r="O2752" s="217">
        <f t="shared" si="43"/>
        <v>1074779.1599999997</v>
      </c>
    </row>
    <row r="2753" spans="1:15" ht="22.05" hidden="1" customHeight="1" x14ac:dyDescent="0.2">
      <c r="A2753" s="216">
        <v>45779</v>
      </c>
      <c r="B2753" s="20" t="s">
        <v>185</v>
      </c>
      <c r="C2753" s="41">
        <v>55338</v>
      </c>
      <c r="D2753" s="22"/>
      <c r="E2753" s="55" t="s">
        <v>3237</v>
      </c>
      <c r="F2753" s="20" t="s">
        <v>79</v>
      </c>
      <c r="G2753" s="41"/>
      <c r="H2753" s="21" t="s">
        <v>22</v>
      </c>
      <c r="I2753" s="21" t="s">
        <v>54</v>
      </c>
      <c r="J2753" s="21" t="s">
        <v>41</v>
      </c>
      <c r="K2753" s="203" t="s">
        <v>465</v>
      </c>
      <c r="L2753" s="55"/>
      <c r="M2753" s="219">
        <v>0</v>
      </c>
      <c r="N2753" s="219">
        <v>5000</v>
      </c>
      <c r="O2753" s="217">
        <f t="shared" si="43"/>
        <v>1069779.1599999997</v>
      </c>
    </row>
    <row r="2754" spans="1:15" ht="22.05" hidden="1" customHeight="1" x14ac:dyDescent="0.2">
      <c r="A2754" s="216">
        <v>45780</v>
      </c>
      <c r="B2754" s="20" t="s">
        <v>185</v>
      </c>
      <c r="C2754" s="41">
        <v>55340</v>
      </c>
      <c r="D2754" s="22"/>
      <c r="E2754" s="55" t="s">
        <v>531</v>
      </c>
      <c r="F2754" s="20" t="s">
        <v>79</v>
      </c>
      <c r="G2754" s="41"/>
      <c r="H2754" s="21" t="s">
        <v>22</v>
      </c>
      <c r="I2754" s="41" t="s">
        <v>53</v>
      </c>
      <c r="J2754" s="21" t="s">
        <v>112</v>
      </c>
      <c r="K2754" s="203" t="s">
        <v>231</v>
      </c>
      <c r="L2754" s="55"/>
      <c r="M2754" s="219">
        <v>0</v>
      </c>
      <c r="N2754" s="219">
        <v>58820</v>
      </c>
      <c r="O2754" s="217">
        <f t="shared" si="43"/>
        <v>1010959.1599999997</v>
      </c>
    </row>
    <row r="2755" spans="1:15" ht="22.05" hidden="1" customHeight="1" x14ac:dyDescent="0.2">
      <c r="A2755" s="216">
        <v>45780</v>
      </c>
      <c r="B2755" s="20" t="s">
        <v>185</v>
      </c>
      <c r="C2755" s="41">
        <v>55341</v>
      </c>
      <c r="D2755" s="22"/>
      <c r="E2755" s="55" t="s">
        <v>3242</v>
      </c>
      <c r="F2755" s="20" t="s">
        <v>79</v>
      </c>
      <c r="G2755" s="41"/>
      <c r="H2755" s="21" t="s">
        <v>22</v>
      </c>
      <c r="I2755" s="41" t="s">
        <v>54</v>
      </c>
      <c r="J2755" s="21" t="s">
        <v>61</v>
      </c>
      <c r="K2755" s="203" t="s">
        <v>3250</v>
      </c>
      <c r="L2755" s="55"/>
      <c r="M2755" s="219">
        <v>0</v>
      </c>
      <c r="N2755" s="219">
        <v>2700</v>
      </c>
      <c r="O2755" s="217">
        <f t="shared" si="43"/>
        <v>1008259.1599999997</v>
      </c>
    </row>
    <row r="2756" spans="1:15" ht="22.05" hidden="1" customHeight="1" x14ac:dyDescent="0.2">
      <c r="A2756" s="216">
        <v>45780</v>
      </c>
      <c r="B2756" s="20" t="s">
        <v>185</v>
      </c>
      <c r="C2756" s="41">
        <v>55342</v>
      </c>
      <c r="D2756" s="22"/>
      <c r="E2756" s="55" t="s">
        <v>150</v>
      </c>
      <c r="F2756" s="20" t="s">
        <v>79</v>
      </c>
      <c r="G2756" s="41"/>
      <c r="H2756" s="21" t="s">
        <v>22</v>
      </c>
      <c r="I2756" s="41" t="s">
        <v>81</v>
      </c>
      <c r="J2756" s="21" t="s">
        <v>200</v>
      </c>
      <c r="K2756" s="203" t="s">
        <v>413</v>
      </c>
      <c r="L2756" s="55"/>
      <c r="M2756" s="219">
        <v>0</v>
      </c>
      <c r="N2756" s="219">
        <v>365000</v>
      </c>
      <c r="O2756" s="217">
        <f t="shared" si="43"/>
        <v>643259.15999999968</v>
      </c>
    </row>
    <row r="2757" spans="1:15" ht="22.05" hidden="1" customHeight="1" x14ac:dyDescent="0.2">
      <c r="A2757" s="216">
        <v>45780</v>
      </c>
      <c r="B2757" s="20" t="s">
        <v>185</v>
      </c>
      <c r="C2757" s="41">
        <v>55343</v>
      </c>
      <c r="D2757" s="22"/>
      <c r="E2757" s="55" t="s">
        <v>3243</v>
      </c>
      <c r="F2757" s="20" t="s">
        <v>79</v>
      </c>
      <c r="G2757" s="41"/>
      <c r="H2757" s="21" t="s">
        <v>22</v>
      </c>
      <c r="I2757" s="41" t="s">
        <v>103</v>
      </c>
      <c r="J2757" s="21" t="s">
        <v>95</v>
      </c>
      <c r="K2757" s="203" t="s">
        <v>3251</v>
      </c>
      <c r="L2757" s="55"/>
      <c r="M2757" s="219">
        <v>0</v>
      </c>
      <c r="N2757" s="219">
        <v>600</v>
      </c>
      <c r="O2757" s="217">
        <f t="shared" si="43"/>
        <v>642659.15999999968</v>
      </c>
    </row>
    <row r="2758" spans="1:15" ht="22.05" hidden="1" customHeight="1" x14ac:dyDescent="0.2">
      <c r="A2758" s="216">
        <v>45780</v>
      </c>
      <c r="B2758" s="20" t="s">
        <v>185</v>
      </c>
      <c r="C2758" s="41">
        <v>55344</v>
      </c>
      <c r="D2758" s="22"/>
      <c r="E2758" s="55" t="s">
        <v>3244</v>
      </c>
      <c r="F2758" s="20" t="s">
        <v>79</v>
      </c>
      <c r="G2758" s="41"/>
      <c r="H2758" s="21" t="s">
        <v>22</v>
      </c>
      <c r="I2758" s="41" t="s">
        <v>103</v>
      </c>
      <c r="J2758" s="21" t="s">
        <v>92</v>
      </c>
      <c r="K2758" s="203" t="s">
        <v>671</v>
      </c>
      <c r="L2758" s="55"/>
      <c r="M2758" s="219">
        <v>0</v>
      </c>
      <c r="N2758" s="219">
        <v>280</v>
      </c>
      <c r="O2758" s="217">
        <f t="shared" si="43"/>
        <v>642379.15999999968</v>
      </c>
    </row>
    <row r="2759" spans="1:15" ht="22.05" hidden="1" customHeight="1" x14ac:dyDescent="0.2">
      <c r="A2759" s="216">
        <v>45780</v>
      </c>
      <c r="B2759" s="20" t="s">
        <v>185</v>
      </c>
      <c r="C2759" s="41">
        <v>55345</v>
      </c>
      <c r="D2759" s="22"/>
      <c r="E2759" s="55" t="s">
        <v>3245</v>
      </c>
      <c r="F2759" s="20" t="s">
        <v>79</v>
      </c>
      <c r="G2759" s="41"/>
      <c r="H2759" s="21" t="s">
        <v>22</v>
      </c>
      <c r="I2759" s="41" t="s">
        <v>55</v>
      </c>
      <c r="J2759" s="21" t="s">
        <v>73</v>
      </c>
      <c r="K2759" s="203" t="s">
        <v>3252</v>
      </c>
      <c r="L2759" s="55"/>
      <c r="M2759" s="219">
        <v>0</v>
      </c>
      <c r="N2759" s="219">
        <v>8601</v>
      </c>
      <c r="O2759" s="217">
        <f t="shared" si="43"/>
        <v>633778.15999999968</v>
      </c>
    </row>
    <row r="2760" spans="1:15" ht="22.05" hidden="1" customHeight="1" x14ac:dyDescent="0.2">
      <c r="A2760" s="216">
        <v>45780</v>
      </c>
      <c r="B2760" s="20" t="s">
        <v>185</v>
      </c>
      <c r="C2760" s="41">
        <v>55346</v>
      </c>
      <c r="D2760" s="22"/>
      <c r="E2760" s="55" t="s">
        <v>1685</v>
      </c>
      <c r="F2760" s="20" t="s">
        <v>79</v>
      </c>
      <c r="G2760" s="41"/>
      <c r="H2760" s="21" t="s">
        <v>22</v>
      </c>
      <c r="I2760" s="41" t="s">
        <v>55</v>
      </c>
      <c r="J2760" s="21" t="s">
        <v>261</v>
      </c>
      <c r="K2760" s="203" t="s">
        <v>3253</v>
      </c>
      <c r="L2760" s="55"/>
      <c r="M2760" s="219">
        <v>0</v>
      </c>
      <c r="N2760" s="219">
        <v>5000</v>
      </c>
      <c r="O2760" s="217">
        <f t="shared" si="43"/>
        <v>628778.15999999968</v>
      </c>
    </row>
    <row r="2761" spans="1:15" ht="22.05" hidden="1" customHeight="1" x14ac:dyDescent="0.2">
      <c r="A2761" s="216">
        <v>45780</v>
      </c>
      <c r="B2761" s="20" t="s">
        <v>185</v>
      </c>
      <c r="C2761" s="41">
        <v>55347</v>
      </c>
      <c r="D2761" s="22"/>
      <c r="E2761" s="55" t="s">
        <v>2778</v>
      </c>
      <c r="F2761" s="20" t="s">
        <v>79</v>
      </c>
      <c r="G2761" s="41"/>
      <c r="H2761" s="21" t="s">
        <v>22</v>
      </c>
      <c r="I2761" s="21" t="s">
        <v>55</v>
      </c>
      <c r="J2761" s="21" t="s">
        <v>73</v>
      </c>
      <c r="K2761" s="203" t="s">
        <v>140</v>
      </c>
      <c r="L2761" s="55"/>
      <c r="M2761" s="219">
        <v>0</v>
      </c>
      <c r="N2761" s="219">
        <v>1500</v>
      </c>
      <c r="O2761" s="217">
        <f t="shared" si="43"/>
        <v>627278.15999999968</v>
      </c>
    </row>
    <row r="2762" spans="1:15" ht="22.05" hidden="1" customHeight="1" x14ac:dyDescent="0.2">
      <c r="A2762" s="216">
        <v>45780</v>
      </c>
      <c r="B2762" s="20" t="s">
        <v>185</v>
      </c>
      <c r="C2762" s="41">
        <v>55348</v>
      </c>
      <c r="D2762" s="22"/>
      <c r="E2762" s="55" t="s">
        <v>3246</v>
      </c>
      <c r="F2762" s="20" t="s">
        <v>79</v>
      </c>
      <c r="G2762" s="41"/>
      <c r="H2762" s="21" t="s">
        <v>22</v>
      </c>
      <c r="I2762" s="41" t="s">
        <v>54</v>
      </c>
      <c r="J2762" s="21" t="s">
        <v>41</v>
      </c>
      <c r="K2762" s="203" t="s">
        <v>465</v>
      </c>
      <c r="L2762" s="55"/>
      <c r="M2762" s="219">
        <v>0</v>
      </c>
      <c r="N2762" s="219">
        <v>2750</v>
      </c>
      <c r="O2762" s="217">
        <f t="shared" si="43"/>
        <v>624528.15999999968</v>
      </c>
    </row>
    <row r="2763" spans="1:15" ht="22.05" hidden="1" customHeight="1" x14ac:dyDescent="0.2">
      <c r="A2763" s="216">
        <v>45780</v>
      </c>
      <c r="B2763" s="20" t="s">
        <v>185</v>
      </c>
      <c r="C2763" s="41">
        <v>55349</v>
      </c>
      <c r="D2763" s="22"/>
      <c r="E2763" s="55" t="s">
        <v>130</v>
      </c>
      <c r="F2763" s="20" t="s">
        <v>79</v>
      </c>
      <c r="G2763" s="41"/>
      <c r="H2763" s="21" t="s">
        <v>22</v>
      </c>
      <c r="I2763" s="41" t="s">
        <v>53</v>
      </c>
      <c r="J2763" s="21" t="s">
        <v>113</v>
      </c>
      <c r="K2763" s="203" t="s">
        <v>1016</v>
      </c>
      <c r="L2763" s="55"/>
      <c r="M2763" s="219">
        <v>0</v>
      </c>
      <c r="N2763" s="219">
        <v>5000</v>
      </c>
      <c r="O2763" s="217">
        <f t="shared" si="43"/>
        <v>619528.15999999968</v>
      </c>
    </row>
    <row r="2764" spans="1:15" ht="22.05" hidden="1" customHeight="1" x14ac:dyDescent="0.2">
      <c r="A2764" s="216">
        <v>45780</v>
      </c>
      <c r="B2764" s="20" t="s">
        <v>185</v>
      </c>
      <c r="C2764" s="41">
        <v>55350</v>
      </c>
      <c r="D2764" s="22"/>
      <c r="E2764" s="55" t="s">
        <v>158</v>
      </c>
      <c r="F2764" s="20" t="s">
        <v>79</v>
      </c>
      <c r="G2764" s="41"/>
      <c r="H2764" s="21" t="s">
        <v>22</v>
      </c>
      <c r="I2764" s="41" t="s">
        <v>56</v>
      </c>
      <c r="J2764" s="21" t="s">
        <v>116</v>
      </c>
      <c r="K2764" s="203" t="s">
        <v>139</v>
      </c>
      <c r="L2764" s="55"/>
      <c r="M2764" s="219">
        <v>0</v>
      </c>
      <c r="N2764" s="219">
        <v>450</v>
      </c>
      <c r="O2764" s="217">
        <f t="shared" si="43"/>
        <v>619078.15999999968</v>
      </c>
    </row>
    <row r="2765" spans="1:15" ht="22.05" hidden="1" customHeight="1" x14ac:dyDescent="0.2">
      <c r="A2765" s="216">
        <v>45780</v>
      </c>
      <c r="B2765" s="20" t="s">
        <v>185</v>
      </c>
      <c r="C2765" s="41">
        <v>55351</v>
      </c>
      <c r="D2765" s="22"/>
      <c r="E2765" s="55" t="s">
        <v>3247</v>
      </c>
      <c r="F2765" s="20" t="s">
        <v>79</v>
      </c>
      <c r="G2765" s="41"/>
      <c r="H2765" s="21" t="s">
        <v>22</v>
      </c>
      <c r="I2765" s="21" t="s">
        <v>56</v>
      </c>
      <c r="J2765" s="21" t="s">
        <v>212</v>
      </c>
      <c r="K2765" s="203" t="s">
        <v>235</v>
      </c>
      <c r="L2765" s="55"/>
      <c r="M2765" s="219">
        <v>0</v>
      </c>
      <c r="N2765" s="219">
        <v>1000</v>
      </c>
      <c r="O2765" s="217">
        <f t="shared" si="43"/>
        <v>618078.15999999968</v>
      </c>
    </row>
    <row r="2766" spans="1:15" ht="22.05" hidden="1" customHeight="1" x14ac:dyDescent="0.2">
      <c r="A2766" s="216">
        <v>45780</v>
      </c>
      <c r="B2766" s="20" t="s">
        <v>185</v>
      </c>
      <c r="C2766" s="41">
        <v>55352</v>
      </c>
      <c r="D2766" s="22"/>
      <c r="E2766" s="55" t="s">
        <v>143</v>
      </c>
      <c r="F2766" s="20" t="s">
        <v>79</v>
      </c>
      <c r="G2766" s="41"/>
      <c r="H2766" s="21" t="s">
        <v>22</v>
      </c>
      <c r="I2766" s="41" t="s">
        <v>53</v>
      </c>
      <c r="J2766" s="21" t="s">
        <v>114</v>
      </c>
      <c r="K2766" s="203" t="s">
        <v>149</v>
      </c>
      <c r="L2766" s="55"/>
      <c r="M2766" s="219">
        <v>0</v>
      </c>
      <c r="N2766" s="219">
        <v>21700</v>
      </c>
      <c r="O2766" s="217">
        <f t="shared" si="43"/>
        <v>596378.15999999968</v>
      </c>
    </row>
    <row r="2767" spans="1:15" ht="22.05" hidden="1" customHeight="1" x14ac:dyDescent="0.2">
      <c r="A2767" s="216">
        <v>45780</v>
      </c>
      <c r="B2767" s="20" t="s">
        <v>185</v>
      </c>
      <c r="C2767" s="41">
        <v>55353</v>
      </c>
      <c r="D2767" s="22"/>
      <c r="E2767" s="55" t="s">
        <v>143</v>
      </c>
      <c r="F2767" s="20" t="s">
        <v>79</v>
      </c>
      <c r="G2767" s="41"/>
      <c r="H2767" s="21" t="s">
        <v>22</v>
      </c>
      <c r="I2767" s="41" t="s">
        <v>53</v>
      </c>
      <c r="J2767" s="21" t="s">
        <v>114</v>
      </c>
      <c r="K2767" s="203" t="s">
        <v>273</v>
      </c>
      <c r="L2767" s="55"/>
      <c r="M2767" s="219">
        <v>0</v>
      </c>
      <c r="N2767" s="219">
        <v>5600</v>
      </c>
      <c r="O2767" s="217">
        <f t="shared" si="43"/>
        <v>590778.15999999968</v>
      </c>
    </row>
    <row r="2768" spans="1:15" ht="22.05" hidden="1" customHeight="1" x14ac:dyDescent="0.2">
      <c r="A2768" s="216">
        <v>45780</v>
      </c>
      <c r="B2768" s="20" t="s">
        <v>185</v>
      </c>
      <c r="C2768" s="41">
        <v>55354</v>
      </c>
      <c r="D2768" s="22"/>
      <c r="E2768" s="55" t="s">
        <v>143</v>
      </c>
      <c r="F2768" s="20" t="s">
        <v>79</v>
      </c>
      <c r="G2768" s="41"/>
      <c r="H2768" s="21" t="s">
        <v>22</v>
      </c>
      <c r="I2768" s="41" t="s">
        <v>53</v>
      </c>
      <c r="J2768" s="21" t="s">
        <v>112</v>
      </c>
      <c r="K2768" s="203" t="s">
        <v>419</v>
      </c>
      <c r="L2768" s="55"/>
      <c r="M2768" s="219">
        <v>0</v>
      </c>
      <c r="N2768" s="219">
        <v>15890</v>
      </c>
      <c r="O2768" s="217">
        <f t="shared" si="43"/>
        <v>574888.15999999968</v>
      </c>
    </row>
    <row r="2769" spans="1:15" ht="22.05" hidden="1" customHeight="1" x14ac:dyDescent="0.2">
      <c r="A2769" s="216">
        <v>45780</v>
      </c>
      <c r="B2769" s="20" t="s">
        <v>185</v>
      </c>
      <c r="C2769" s="41">
        <v>55355</v>
      </c>
      <c r="D2769" s="22"/>
      <c r="E2769" s="55" t="s">
        <v>143</v>
      </c>
      <c r="F2769" s="20" t="s">
        <v>79</v>
      </c>
      <c r="G2769" s="41"/>
      <c r="H2769" s="21" t="s">
        <v>22</v>
      </c>
      <c r="I2769" s="41" t="s">
        <v>53</v>
      </c>
      <c r="J2769" s="21" t="s">
        <v>112</v>
      </c>
      <c r="K2769" s="203" t="s">
        <v>147</v>
      </c>
      <c r="L2769" s="55"/>
      <c r="M2769" s="219">
        <v>0</v>
      </c>
      <c r="N2769" s="219">
        <v>4892</v>
      </c>
      <c r="O2769" s="217">
        <f t="shared" si="43"/>
        <v>569996.15999999968</v>
      </c>
    </row>
    <row r="2770" spans="1:15" ht="22.05" hidden="1" customHeight="1" x14ac:dyDescent="0.2">
      <c r="A2770" s="216">
        <v>45780</v>
      </c>
      <c r="B2770" s="20" t="s">
        <v>185</v>
      </c>
      <c r="C2770" s="41">
        <v>55356</v>
      </c>
      <c r="D2770" s="22"/>
      <c r="E2770" s="55" t="s">
        <v>143</v>
      </c>
      <c r="F2770" s="20" t="s">
        <v>79</v>
      </c>
      <c r="G2770" s="41"/>
      <c r="H2770" s="21" t="s">
        <v>22</v>
      </c>
      <c r="I2770" s="41" t="s">
        <v>53</v>
      </c>
      <c r="J2770" s="21" t="s">
        <v>112</v>
      </c>
      <c r="K2770" s="203" t="s">
        <v>416</v>
      </c>
      <c r="L2770" s="55"/>
      <c r="M2770" s="219">
        <v>0</v>
      </c>
      <c r="N2770" s="219">
        <v>33788</v>
      </c>
      <c r="O2770" s="217">
        <f t="shared" si="43"/>
        <v>536208.15999999968</v>
      </c>
    </row>
    <row r="2771" spans="1:15" ht="22.05" hidden="1" customHeight="1" x14ac:dyDescent="0.2">
      <c r="A2771" s="216">
        <v>45780</v>
      </c>
      <c r="B2771" s="20" t="s">
        <v>185</v>
      </c>
      <c r="C2771" s="41">
        <v>55357</v>
      </c>
      <c r="D2771" s="22"/>
      <c r="E2771" s="55" t="s">
        <v>143</v>
      </c>
      <c r="F2771" s="20" t="s">
        <v>79</v>
      </c>
      <c r="G2771" s="41"/>
      <c r="H2771" s="21" t="s">
        <v>22</v>
      </c>
      <c r="I2771" s="41" t="s">
        <v>53</v>
      </c>
      <c r="J2771" s="21" t="s">
        <v>112</v>
      </c>
      <c r="K2771" s="203" t="s">
        <v>1702</v>
      </c>
      <c r="L2771" s="55"/>
      <c r="M2771" s="219">
        <v>0</v>
      </c>
      <c r="N2771" s="219">
        <v>18150</v>
      </c>
      <c r="O2771" s="217">
        <f t="shared" si="43"/>
        <v>518058.15999999968</v>
      </c>
    </row>
    <row r="2772" spans="1:15" ht="22.05" hidden="1" customHeight="1" x14ac:dyDescent="0.2">
      <c r="A2772" s="216">
        <v>45780</v>
      </c>
      <c r="B2772" s="20" t="s">
        <v>185</v>
      </c>
      <c r="C2772" s="41">
        <v>55358</v>
      </c>
      <c r="D2772" s="22"/>
      <c r="E2772" s="55" t="s">
        <v>143</v>
      </c>
      <c r="F2772" s="20" t="s">
        <v>79</v>
      </c>
      <c r="G2772" s="41"/>
      <c r="H2772" s="21" t="s">
        <v>22</v>
      </c>
      <c r="I2772" s="41" t="s">
        <v>53</v>
      </c>
      <c r="J2772" s="21" t="s">
        <v>112</v>
      </c>
      <c r="K2772" s="203" t="s">
        <v>1589</v>
      </c>
      <c r="L2772" s="55"/>
      <c r="M2772" s="219">
        <v>0</v>
      </c>
      <c r="N2772" s="219">
        <v>19700</v>
      </c>
      <c r="O2772" s="217">
        <f t="shared" si="43"/>
        <v>498358.15999999968</v>
      </c>
    </row>
    <row r="2773" spans="1:15" ht="22.05" hidden="1" customHeight="1" x14ac:dyDescent="0.2">
      <c r="A2773" s="216">
        <v>45780</v>
      </c>
      <c r="B2773" s="20" t="s">
        <v>185</v>
      </c>
      <c r="C2773" s="41">
        <v>55359</v>
      </c>
      <c r="D2773" s="22"/>
      <c r="E2773" s="55" t="s">
        <v>143</v>
      </c>
      <c r="F2773" s="20" t="s">
        <v>79</v>
      </c>
      <c r="G2773" s="41"/>
      <c r="H2773" s="21" t="s">
        <v>22</v>
      </c>
      <c r="I2773" s="41" t="s">
        <v>53</v>
      </c>
      <c r="J2773" s="21" t="s">
        <v>112</v>
      </c>
      <c r="K2773" s="203" t="s">
        <v>1703</v>
      </c>
      <c r="L2773" s="55"/>
      <c r="M2773" s="219">
        <v>0</v>
      </c>
      <c r="N2773" s="219">
        <v>23950</v>
      </c>
      <c r="O2773" s="217">
        <f t="shared" si="43"/>
        <v>474408.15999999968</v>
      </c>
    </row>
    <row r="2774" spans="1:15" ht="22.05" hidden="1" customHeight="1" x14ac:dyDescent="0.2">
      <c r="A2774" s="216">
        <v>45780</v>
      </c>
      <c r="B2774" s="20" t="s">
        <v>185</v>
      </c>
      <c r="C2774" s="41">
        <v>55360</v>
      </c>
      <c r="D2774" s="22"/>
      <c r="E2774" s="55" t="s">
        <v>143</v>
      </c>
      <c r="F2774" s="20" t="s">
        <v>79</v>
      </c>
      <c r="G2774" s="41"/>
      <c r="H2774" s="21" t="s">
        <v>22</v>
      </c>
      <c r="I2774" s="41" t="s">
        <v>53</v>
      </c>
      <c r="J2774" s="21" t="s">
        <v>112</v>
      </c>
      <c r="K2774" s="203" t="s">
        <v>264</v>
      </c>
      <c r="L2774" s="55"/>
      <c r="M2774" s="219">
        <v>0</v>
      </c>
      <c r="N2774" s="219">
        <v>48805</v>
      </c>
      <c r="O2774" s="217">
        <f t="shared" si="43"/>
        <v>425603.15999999968</v>
      </c>
    </row>
    <row r="2775" spans="1:15" ht="22.05" hidden="1" customHeight="1" x14ac:dyDescent="0.2">
      <c r="A2775" s="216">
        <v>45780</v>
      </c>
      <c r="B2775" s="20" t="s">
        <v>185</v>
      </c>
      <c r="C2775" s="41">
        <v>55361</v>
      </c>
      <c r="D2775" s="22"/>
      <c r="E2775" s="334" t="s">
        <v>143</v>
      </c>
      <c r="F2775" s="329" t="s">
        <v>79</v>
      </c>
      <c r="G2775" s="330"/>
      <c r="H2775" s="331" t="s">
        <v>22</v>
      </c>
      <c r="I2775" s="331" t="s">
        <v>53</v>
      </c>
      <c r="J2775" s="331" t="s">
        <v>112</v>
      </c>
      <c r="K2775" s="332" t="s">
        <v>145</v>
      </c>
      <c r="L2775" s="333">
        <v>32400</v>
      </c>
      <c r="M2775" s="333">
        <v>0</v>
      </c>
      <c r="N2775" s="333">
        <f>L2775-N2776-N2777-N2778-N2779-N2780</f>
        <v>19500</v>
      </c>
      <c r="O2775" s="217">
        <f t="shared" si="43"/>
        <v>406103.15999999968</v>
      </c>
    </row>
    <row r="2776" spans="1:15" ht="22.05" hidden="1" customHeight="1" x14ac:dyDescent="0.2">
      <c r="A2776" s="216">
        <v>45780</v>
      </c>
      <c r="B2776" s="20" t="s">
        <v>185</v>
      </c>
      <c r="C2776" s="41">
        <v>55361</v>
      </c>
      <c r="D2776" s="22"/>
      <c r="E2776" s="334" t="s">
        <v>558</v>
      </c>
      <c r="F2776" s="329" t="s">
        <v>79</v>
      </c>
      <c r="G2776" s="330"/>
      <c r="H2776" s="331" t="s">
        <v>22</v>
      </c>
      <c r="I2776" s="331" t="s">
        <v>54</v>
      </c>
      <c r="J2776" s="331" t="s">
        <v>61</v>
      </c>
      <c r="K2776" s="332" t="s">
        <v>145</v>
      </c>
      <c r="L2776" s="333">
        <v>32400</v>
      </c>
      <c r="M2776" s="333">
        <v>0</v>
      </c>
      <c r="N2776" s="333">
        <v>1800</v>
      </c>
      <c r="O2776" s="217">
        <f t="shared" si="43"/>
        <v>404303.15999999968</v>
      </c>
    </row>
    <row r="2777" spans="1:15" ht="22.05" hidden="1" customHeight="1" x14ac:dyDescent="0.2">
      <c r="A2777" s="216">
        <v>45780</v>
      </c>
      <c r="B2777" s="20" t="s">
        <v>185</v>
      </c>
      <c r="C2777" s="41">
        <v>55361</v>
      </c>
      <c r="D2777" s="22"/>
      <c r="E2777" s="328" t="s">
        <v>555</v>
      </c>
      <c r="F2777" s="329" t="s">
        <v>79</v>
      </c>
      <c r="G2777" s="330"/>
      <c r="H2777" s="331" t="s">
        <v>22</v>
      </c>
      <c r="I2777" s="331" t="s">
        <v>54</v>
      </c>
      <c r="J2777" s="331" t="s">
        <v>61</v>
      </c>
      <c r="K2777" s="332" t="s">
        <v>145</v>
      </c>
      <c r="L2777" s="333">
        <v>32400</v>
      </c>
      <c r="M2777" s="333">
        <v>0</v>
      </c>
      <c r="N2777" s="333">
        <v>1500</v>
      </c>
      <c r="O2777" s="217">
        <f t="shared" si="43"/>
        <v>402803.15999999968</v>
      </c>
    </row>
    <row r="2778" spans="1:15" ht="22.05" hidden="1" customHeight="1" x14ac:dyDescent="0.2">
      <c r="A2778" s="216">
        <v>45780</v>
      </c>
      <c r="B2778" s="20" t="s">
        <v>185</v>
      </c>
      <c r="C2778" s="41">
        <v>55361</v>
      </c>
      <c r="D2778" s="22"/>
      <c r="E2778" s="328" t="s">
        <v>556</v>
      </c>
      <c r="F2778" s="329" t="s">
        <v>79</v>
      </c>
      <c r="G2778" s="330"/>
      <c r="H2778" s="331" t="s">
        <v>22</v>
      </c>
      <c r="I2778" s="331" t="s">
        <v>54</v>
      </c>
      <c r="J2778" s="331" t="s">
        <v>32</v>
      </c>
      <c r="K2778" s="332" t="s">
        <v>145</v>
      </c>
      <c r="L2778" s="333">
        <v>32400</v>
      </c>
      <c r="M2778" s="333">
        <v>0</v>
      </c>
      <c r="N2778" s="333">
        <v>6000</v>
      </c>
      <c r="O2778" s="217">
        <f t="shared" si="43"/>
        <v>396803.15999999968</v>
      </c>
    </row>
    <row r="2779" spans="1:15" ht="22.05" hidden="1" customHeight="1" x14ac:dyDescent="0.2">
      <c r="A2779" s="216">
        <v>45780</v>
      </c>
      <c r="B2779" s="20" t="s">
        <v>185</v>
      </c>
      <c r="C2779" s="41">
        <v>55361</v>
      </c>
      <c r="D2779" s="22"/>
      <c r="E2779" s="328" t="s">
        <v>557</v>
      </c>
      <c r="F2779" s="329" t="s">
        <v>79</v>
      </c>
      <c r="G2779" s="330"/>
      <c r="H2779" s="331" t="s">
        <v>22</v>
      </c>
      <c r="I2779" s="331" t="s">
        <v>54</v>
      </c>
      <c r="J2779" s="331" t="s">
        <v>63</v>
      </c>
      <c r="K2779" s="332" t="s">
        <v>145</v>
      </c>
      <c r="L2779" s="333">
        <v>32400</v>
      </c>
      <c r="M2779" s="333">
        <v>0</v>
      </c>
      <c r="N2779" s="333">
        <v>1800</v>
      </c>
      <c r="O2779" s="217">
        <f t="shared" si="43"/>
        <v>395003.15999999968</v>
      </c>
    </row>
    <row r="2780" spans="1:15" ht="22.05" hidden="1" customHeight="1" x14ac:dyDescent="0.2">
      <c r="A2780" s="216">
        <v>45780</v>
      </c>
      <c r="B2780" s="20" t="s">
        <v>185</v>
      </c>
      <c r="C2780" s="41">
        <v>55361</v>
      </c>
      <c r="D2780" s="22"/>
      <c r="E2780" s="328" t="s">
        <v>3486</v>
      </c>
      <c r="F2780" s="329" t="s">
        <v>79</v>
      </c>
      <c r="G2780" s="330"/>
      <c r="H2780" s="331" t="s">
        <v>22</v>
      </c>
      <c r="I2780" s="331" t="s">
        <v>54</v>
      </c>
      <c r="J2780" s="331" t="s">
        <v>63</v>
      </c>
      <c r="K2780" s="332" t="s">
        <v>145</v>
      </c>
      <c r="L2780" s="333">
        <v>32400</v>
      </c>
      <c r="M2780" s="333">
        <v>0</v>
      </c>
      <c r="N2780" s="333">
        <v>1800</v>
      </c>
      <c r="O2780" s="217">
        <f t="shared" si="43"/>
        <v>393203.15999999968</v>
      </c>
    </row>
    <row r="2781" spans="1:15" ht="22.05" hidden="1" customHeight="1" x14ac:dyDescent="0.2">
      <c r="A2781" s="216">
        <v>45780</v>
      </c>
      <c r="B2781" s="20" t="s">
        <v>185</v>
      </c>
      <c r="C2781" s="41">
        <v>55362</v>
      </c>
      <c r="D2781" s="22"/>
      <c r="E2781" s="49" t="s">
        <v>539</v>
      </c>
      <c r="F2781" s="20" t="s">
        <v>79</v>
      </c>
      <c r="G2781" s="41"/>
      <c r="H2781" s="21" t="s">
        <v>22</v>
      </c>
      <c r="I2781" s="21" t="s">
        <v>53</v>
      </c>
      <c r="J2781" s="21" t="s">
        <v>112</v>
      </c>
      <c r="K2781" s="203" t="s">
        <v>145</v>
      </c>
      <c r="L2781" s="55"/>
      <c r="M2781" s="219">
        <v>0</v>
      </c>
      <c r="N2781" s="219">
        <v>1333</v>
      </c>
      <c r="O2781" s="217">
        <f t="shared" si="43"/>
        <v>391870.15999999968</v>
      </c>
    </row>
    <row r="2782" spans="1:15" ht="22.05" hidden="1" customHeight="1" x14ac:dyDescent="0.2">
      <c r="A2782" s="216">
        <v>45780</v>
      </c>
      <c r="B2782" s="20" t="s">
        <v>185</v>
      </c>
      <c r="C2782" s="41">
        <v>55363</v>
      </c>
      <c r="D2782" s="22"/>
      <c r="E2782" s="328" t="s">
        <v>141</v>
      </c>
      <c r="F2782" s="329" t="s">
        <v>79</v>
      </c>
      <c r="G2782" s="330"/>
      <c r="H2782" s="331" t="s">
        <v>22</v>
      </c>
      <c r="I2782" s="331" t="s">
        <v>54</v>
      </c>
      <c r="J2782" s="331" t="s">
        <v>63</v>
      </c>
      <c r="K2782" s="332" t="s">
        <v>225</v>
      </c>
      <c r="L2782" s="333">
        <v>75000</v>
      </c>
      <c r="M2782" s="333">
        <v>0</v>
      </c>
      <c r="N2782" s="333">
        <v>10000</v>
      </c>
      <c r="O2782" s="217">
        <f t="shared" si="43"/>
        <v>381870.15999999968</v>
      </c>
    </row>
    <row r="2783" spans="1:15" ht="22.05" hidden="1" customHeight="1" x14ac:dyDescent="0.2">
      <c r="A2783" s="216">
        <v>45780</v>
      </c>
      <c r="B2783" s="20" t="s">
        <v>185</v>
      </c>
      <c r="C2783" s="41">
        <v>55363</v>
      </c>
      <c r="D2783" s="22"/>
      <c r="E2783" s="328" t="s">
        <v>559</v>
      </c>
      <c r="F2783" s="329" t="s">
        <v>79</v>
      </c>
      <c r="G2783" s="330"/>
      <c r="H2783" s="331" t="s">
        <v>22</v>
      </c>
      <c r="I2783" s="331" t="s">
        <v>54</v>
      </c>
      <c r="J2783" s="331" t="s">
        <v>41</v>
      </c>
      <c r="K2783" s="332" t="s">
        <v>225</v>
      </c>
      <c r="L2783" s="333">
        <v>75000</v>
      </c>
      <c r="M2783" s="333">
        <v>0</v>
      </c>
      <c r="N2783" s="333">
        <v>20000</v>
      </c>
      <c r="O2783" s="217">
        <f t="shared" si="43"/>
        <v>361870.15999999968</v>
      </c>
    </row>
    <row r="2784" spans="1:15" ht="22.05" hidden="1" customHeight="1" x14ac:dyDescent="0.2">
      <c r="A2784" s="216">
        <v>45780</v>
      </c>
      <c r="B2784" s="20" t="s">
        <v>185</v>
      </c>
      <c r="C2784" s="41">
        <v>55363</v>
      </c>
      <c r="D2784" s="22"/>
      <c r="E2784" s="328" t="s">
        <v>463</v>
      </c>
      <c r="F2784" s="329" t="s">
        <v>79</v>
      </c>
      <c r="G2784" s="330"/>
      <c r="H2784" s="331" t="s">
        <v>22</v>
      </c>
      <c r="I2784" s="331" t="s">
        <v>54</v>
      </c>
      <c r="J2784" s="331" t="s">
        <v>62</v>
      </c>
      <c r="K2784" s="332" t="s">
        <v>225</v>
      </c>
      <c r="L2784" s="333">
        <v>75000</v>
      </c>
      <c r="M2784" s="333">
        <v>0</v>
      </c>
      <c r="N2784" s="333">
        <v>30000</v>
      </c>
      <c r="O2784" s="217">
        <f t="shared" si="43"/>
        <v>331870.15999999968</v>
      </c>
    </row>
    <row r="2785" spans="1:15" ht="22.05" hidden="1" customHeight="1" x14ac:dyDescent="0.2">
      <c r="A2785" s="216">
        <v>45780</v>
      </c>
      <c r="B2785" s="20" t="s">
        <v>185</v>
      </c>
      <c r="C2785" s="41">
        <v>55363</v>
      </c>
      <c r="D2785" s="22"/>
      <c r="E2785" s="328" t="s">
        <v>560</v>
      </c>
      <c r="F2785" s="329" t="s">
        <v>79</v>
      </c>
      <c r="G2785" s="330"/>
      <c r="H2785" s="331" t="s">
        <v>22</v>
      </c>
      <c r="I2785" s="331" t="s">
        <v>54</v>
      </c>
      <c r="J2785" s="331" t="s">
        <v>44</v>
      </c>
      <c r="K2785" s="332" t="s">
        <v>225</v>
      </c>
      <c r="L2785" s="333">
        <v>75000</v>
      </c>
      <c r="M2785" s="333">
        <v>0</v>
      </c>
      <c r="N2785" s="333">
        <v>10000</v>
      </c>
      <c r="O2785" s="217">
        <f t="shared" si="43"/>
        <v>321870.15999999968</v>
      </c>
    </row>
    <row r="2786" spans="1:15" ht="22.05" hidden="1" customHeight="1" x14ac:dyDescent="0.2">
      <c r="A2786" s="216">
        <v>45780</v>
      </c>
      <c r="B2786" s="20" t="s">
        <v>185</v>
      </c>
      <c r="C2786" s="41">
        <v>55363</v>
      </c>
      <c r="D2786" s="22"/>
      <c r="E2786" s="328" t="s">
        <v>561</v>
      </c>
      <c r="F2786" s="329" t="s">
        <v>79</v>
      </c>
      <c r="G2786" s="330"/>
      <c r="H2786" s="331" t="s">
        <v>22</v>
      </c>
      <c r="I2786" s="331" t="s">
        <v>54</v>
      </c>
      <c r="J2786" s="331" t="s">
        <v>63</v>
      </c>
      <c r="K2786" s="332" t="s">
        <v>225</v>
      </c>
      <c r="L2786" s="333">
        <v>75000</v>
      </c>
      <c r="M2786" s="333">
        <v>0</v>
      </c>
      <c r="N2786" s="333">
        <v>5000</v>
      </c>
      <c r="O2786" s="217">
        <f t="shared" si="43"/>
        <v>316870.15999999968</v>
      </c>
    </row>
    <row r="2787" spans="1:15" ht="22.05" hidden="1" customHeight="1" x14ac:dyDescent="0.2">
      <c r="A2787" s="216">
        <v>45780</v>
      </c>
      <c r="B2787" s="20" t="s">
        <v>185</v>
      </c>
      <c r="C2787" s="41">
        <v>55364</v>
      </c>
      <c r="D2787" s="22"/>
      <c r="E2787" s="55" t="s">
        <v>143</v>
      </c>
      <c r="F2787" s="20" t="s">
        <v>79</v>
      </c>
      <c r="G2787" s="41"/>
      <c r="H2787" s="21" t="s">
        <v>22</v>
      </c>
      <c r="I2787" s="41" t="s">
        <v>53</v>
      </c>
      <c r="J2787" s="21" t="s">
        <v>112</v>
      </c>
      <c r="K2787" s="203" t="s">
        <v>56</v>
      </c>
      <c r="L2787" s="55"/>
      <c r="M2787" s="219">
        <v>0</v>
      </c>
      <c r="N2787" s="219">
        <v>30050</v>
      </c>
      <c r="O2787" s="217">
        <f t="shared" si="43"/>
        <v>286820.15999999968</v>
      </c>
    </row>
    <row r="2788" spans="1:15" ht="22.05" hidden="1" customHeight="1" x14ac:dyDescent="0.2">
      <c r="A2788" s="216">
        <v>45780</v>
      </c>
      <c r="B2788" s="20" t="s">
        <v>185</v>
      </c>
      <c r="C2788" s="41">
        <v>55365</v>
      </c>
      <c r="D2788" s="22"/>
      <c r="E2788" s="55" t="s">
        <v>539</v>
      </c>
      <c r="F2788" s="20" t="s">
        <v>79</v>
      </c>
      <c r="G2788" s="41"/>
      <c r="H2788" s="21" t="s">
        <v>22</v>
      </c>
      <c r="I2788" s="41" t="s">
        <v>53</v>
      </c>
      <c r="J2788" s="21" t="s">
        <v>112</v>
      </c>
      <c r="K2788" s="203" t="s">
        <v>56</v>
      </c>
      <c r="L2788" s="55"/>
      <c r="M2788" s="219">
        <v>0</v>
      </c>
      <c r="N2788" s="219">
        <v>3000</v>
      </c>
      <c r="O2788" s="217">
        <f t="shared" si="43"/>
        <v>283820.15999999968</v>
      </c>
    </row>
    <row r="2789" spans="1:15" ht="22.05" hidden="1" customHeight="1" x14ac:dyDescent="0.2">
      <c r="A2789" s="216">
        <v>45780</v>
      </c>
      <c r="B2789" s="20" t="s">
        <v>185</v>
      </c>
      <c r="C2789" s="41">
        <v>55366</v>
      </c>
      <c r="D2789" s="22"/>
      <c r="E2789" s="55" t="s">
        <v>143</v>
      </c>
      <c r="F2789" s="20" t="s">
        <v>79</v>
      </c>
      <c r="G2789" s="41"/>
      <c r="H2789" s="21" t="s">
        <v>22</v>
      </c>
      <c r="I2789" s="41" t="s">
        <v>53</v>
      </c>
      <c r="J2789" s="21" t="s">
        <v>112</v>
      </c>
      <c r="K2789" s="203" t="s">
        <v>146</v>
      </c>
      <c r="L2789" s="55"/>
      <c r="M2789" s="219">
        <v>0</v>
      </c>
      <c r="N2789" s="219">
        <v>114522</v>
      </c>
      <c r="O2789" s="217">
        <f t="shared" si="43"/>
        <v>169298.15999999968</v>
      </c>
    </row>
    <row r="2790" spans="1:15" ht="22.05" hidden="1" customHeight="1" x14ac:dyDescent="0.2">
      <c r="A2790" s="216">
        <v>45780</v>
      </c>
      <c r="B2790" s="20" t="s">
        <v>185</v>
      </c>
      <c r="C2790" s="41">
        <v>55367</v>
      </c>
      <c r="D2790" s="22"/>
      <c r="E2790" s="55" t="s">
        <v>1672</v>
      </c>
      <c r="F2790" s="20" t="s">
        <v>79</v>
      </c>
      <c r="G2790" s="41"/>
      <c r="H2790" s="21" t="s">
        <v>22</v>
      </c>
      <c r="I2790" s="41" t="s">
        <v>103</v>
      </c>
      <c r="J2790" s="21" t="s">
        <v>102</v>
      </c>
      <c r="K2790" s="203" t="s">
        <v>134</v>
      </c>
      <c r="L2790" s="55"/>
      <c r="M2790" s="219">
        <v>0</v>
      </c>
      <c r="N2790" s="219">
        <v>250</v>
      </c>
      <c r="O2790" s="217">
        <f t="shared" si="43"/>
        <v>169048.15999999968</v>
      </c>
    </row>
    <row r="2791" spans="1:15" ht="22.05" hidden="1" customHeight="1" x14ac:dyDescent="0.2">
      <c r="A2791" s="216">
        <v>45780</v>
      </c>
      <c r="B2791" s="20" t="s">
        <v>185</v>
      </c>
      <c r="C2791" s="41">
        <v>55368</v>
      </c>
      <c r="D2791" s="22"/>
      <c r="E2791" s="55" t="s">
        <v>402</v>
      </c>
      <c r="F2791" s="20" t="s">
        <v>79</v>
      </c>
      <c r="G2791" s="41"/>
      <c r="H2791" s="21" t="s">
        <v>22</v>
      </c>
      <c r="I2791" s="21" t="s">
        <v>80</v>
      </c>
      <c r="J2791" s="21" t="s">
        <v>66</v>
      </c>
      <c r="K2791" s="203" t="s">
        <v>544</v>
      </c>
      <c r="L2791" s="55"/>
      <c r="M2791" s="219">
        <v>0</v>
      </c>
      <c r="N2791" s="219">
        <v>600</v>
      </c>
      <c r="O2791" s="217">
        <f t="shared" si="43"/>
        <v>168448.15999999968</v>
      </c>
    </row>
    <row r="2792" spans="1:15" ht="22.05" hidden="1" customHeight="1" x14ac:dyDescent="0.2">
      <c r="A2792" s="216">
        <v>45780</v>
      </c>
      <c r="B2792" s="20" t="s">
        <v>185</v>
      </c>
      <c r="C2792" s="41">
        <v>55369</v>
      </c>
      <c r="D2792" s="22"/>
      <c r="E2792" s="55" t="s">
        <v>2962</v>
      </c>
      <c r="F2792" s="20" t="s">
        <v>79</v>
      </c>
      <c r="G2792" s="41"/>
      <c r="H2792" s="21" t="s">
        <v>22</v>
      </c>
      <c r="I2792" s="21" t="s">
        <v>54</v>
      </c>
      <c r="J2792" s="21" t="s">
        <v>63</v>
      </c>
      <c r="K2792" s="203" t="s">
        <v>141</v>
      </c>
      <c r="L2792" s="55"/>
      <c r="M2792" s="219">
        <v>0</v>
      </c>
      <c r="N2792" s="219">
        <v>2249</v>
      </c>
      <c r="O2792" s="217">
        <f t="shared" si="43"/>
        <v>166199.15999999968</v>
      </c>
    </row>
    <row r="2793" spans="1:15" ht="22.05" hidden="1" customHeight="1" x14ac:dyDescent="0.2">
      <c r="A2793" s="216">
        <v>45780</v>
      </c>
      <c r="B2793" s="20" t="s">
        <v>185</v>
      </c>
      <c r="C2793" s="41">
        <v>55370</v>
      </c>
      <c r="D2793" s="22"/>
      <c r="E2793" s="55" t="s">
        <v>3248</v>
      </c>
      <c r="F2793" s="20" t="s">
        <v>79</v>
      </c>
      <c r="G2793" s="41"/>
      <c r="H2793" s="21" t="s">
        <v>22</v>
      </c>
      <c r="I2793" s="21" t="s">
        <v>54</v>
      </c>
      <c r="J2793" s="21" t="s">
        <v>64</v>
      </c>
      <c r="K2793" s="203" t="s">
        <v>3254</v>
      </c>
      <c r="L2793" s="55"/>
      <c r="M2793" s="219">
        <v>0</v>
      </c>
      <c r="N2793" s="219">
        <v>8500</v>
      </c>
      <c r="O2793" s="217">
        <f t="shared" si="43"/>
        <v>157699.15999999968</v>
      </c>
    </row>
    <row r="2794" spans="1:15" ht="22.05" hidden="1" customHeight="1" x14ac:dyDescent="0.2">
      <c r="A2794" s="216">
        <v>45780</v>
      </c>
      <c r="B2794" s="20" t="s">
        <v>185</v>
      </c>
      <c r="C2794" s="41">
        <v>55371</v>
      </c>
      <c r="D2794" s="22"/>
      <c r="E2794" s="55" t="s">
        <v>3249</v>
      </c>
      <c r="F2794" s="20" t="s">
        <v>79</v>
      </c>
      <c r="G2794" s="41"/>
      <c r="H2794" s="21" t="s">
        <v>22</v>
      </c>
      <c r="I2794" s="41" t="s">
        <v>103</v>
      </c>
      <c r="J2794" s="21" t="s">
        <v>102</v>
      </c>
      <c r="K2794" s="203" t="s">
        <v>749</v>
      </c>
      <c r="L2794" s="55"/>
      <c r="M2794" s="219">
        <v>0</v>
      </c>
      <c r="N2794" s="219">
        <v>27213</v>
      </c>
      <c r="O2794" s="217">
        <f t="shared" si="43"/>
        <v>130486.15999999968</v>
      </c>
    </row>
    <row r="2795" spans="1:15" ht="22.05" hidden="1" customHeight="1" x14ac:dyDescent="0.2">
      <c r="A2795" s="216">
        <v>45780</v>
      </c>
      <c r="B2795" s="20" t="s">
        <v>185</v>
      </c>
      <c r="C2795" s="41">
        <v>55372</v>
      </c>
      <c r="D2795" s="22"/>
      <c r="E2795" s="55" t="s">
        <v>730</v>
      </c>
      <c r="F2795" s="20" t="s">
        <v>79</v>
      </c>
      <c r="G2795" s="41"/>
      <c r="H2795" s="21" t="s">
        <v>22</v>
      </c>
      <c r="I2795" s="41" t="s">
        <v>103</v>
      </c>
      <c r="J2795" s="21" t="s">
        <v>60</v>
      </c>
      <c r="K2795" s="203" t="s">
        <v>743</v>
      </c>
      <c r="L2795" s="55"/>
      <c r="M2795" s="219">
        <v>0</v>
      </c>
      <c r="N2795" s="219">
        <v>30000</v>
      </c>
      <c r="O2795" s="217">
        <f t="shared" si="43"/>
        <v>100486.15999999968</v>
      </c>
    </row>
    <row r="2796" spans="1:15" ht="22.05" hidden="1" customHeight="1" x14ac:dyDescent="0.2">
      <c r="A2796" s="216">
        <v>45781</v>
      </c>
      <c r="B2796" s="20" t="s">
        <v>185</v>
      </c>
      <c r="C2796" s="41">
        <v>55374</v>
      </c>
      <c r="D2796" s="22"/>
      <c r="E2796" s="55" t="s">
        <v>130</v>
      </c>
      <c r="F2796" s="20" t="s">
        <v>79</v>
      </c>
      <c r="G2796" s="41"/>
      <c r="H2796" s="21" t="s">
        <v>22</v>
      </c>
      <c r="I2796" s="41" t="s">
        <v>53</v>
      </c>
      <c r="J2796" s="21" t="s">
        <v>113</v>
      </c>
      <c r="K2796" s="203" t="s">
        <v>2440</v>
      </c>
      <c r="L2796" s="55"/>
      <c r="M2796" s="219">
        <v>0</v>
      </c>
      <c r="N2796" s="219">
        <v>1000</v>
      </c>
      <c r="O2796" s="217">
        <f t="shared" si="43"/>
        <v>99486.159999999683</v>
      </c>
    </row>
    <row r="2797" spans="1:15" ht="22.05" hidden="1" customHeight="1" x14ac:dyDescent="0.2">
      <c r="A2797" s="216">
        <v>45781</v>
      </c>
      <c r="B2797" s="20" t="s">
        <v>185</v>
      </c>
      <c r="C2797" s="41">
        <v>55375</v>
      </c>
      <c r="D2797" s="22"/>
      <c r="E2797" s="55" t="s">
        <v>3255</v>
      </c>
      <c r="F2797" s="20" t="s">
        <v>79</v>
      </c>
      <c r="G2797" s="41"/>
      <c r="H2797" s="21" t="s">
        <v>22</v>
      </c>
      <c r="I2797" s="41" t="s">
        <v>55</v>
      </c>
      <c r="J2797" s="21" t="s">
        <v>261</v>
      </c>
      <c r="K2797" s="203" t="s">
        <v>440</v>
      </c>
      <c r="L2797" s="55"/>
      <c r="M2797" s="219">
        <v>0</v>
      </c>
      <c r="N2797" s="219">
        <v>5000</v>
      </c>
      <c r="O2797" s="217">
        <f t="shared" si="43"/>
        <v>94486.159999999683</v>
      </c>
    </row>
    <row r="2798" spans="1:15" ht="22.05" hidden="1" customHeight="1" x14ac:dyDescent="0.2">
      <c r="A2798" s="216">
        <v>45781</v>
      </c>
      <c r="B2798" s="20" t="s">
        <v>185</v>
      </c>
      <c r="C2798" s="41">
        <v>55376</v>
      </c>
      <c r="D2798" s="22"/>
      <c r="E2798" s="55" t="s">
        <v>3256</v>
      </c>
      <c r="F2798" s="20" t="s">
        <v>79</v>
      </c>
      <c r="G2798" s="41"/>
      <c r="H2798" s="21" t="s">
        <v>22</v>
      </c>
      <c r="I2798" s="41" t="s">
        <v>55</v>
      </c>
      <c r="J2798" s="21" t="s">
        <v>73</v>
      </c>
      <c r="K2798" s="203" t="s">
        <v>3259</v>
      </c>
      <c r="L2798" s="55"/>
      <c r="M2798" s="219">
        <v>0</v>
      </c>
      <c r="N2798" s="219">
        <v>9447</v>
      </c>
      <c r="O2798" s="217">
        <f t="shared" si="43"/>
        <v>85039.159999999683</v>
      </c>
    </row>
    <row r="2799" spans="1:15" ht="22.05" hidden="1" customHeight="1" x14ac:dyDescent="0.2">
      <c r="A2799" s="216">
        <v>45781</v>
      </c>
      <c r="B2799" s="20" t="s">
        <v>185</v>
      </c>
      <c r="C2799" s="41">
        <v>55377</v>
      </c>
      <c r="D2799" s="22"/>
      <c r="E2799" s="55" t="s">
        <v>3257</v>
      </c>
      <c r="F2799" s="20" t="s">
        <v>79</v>
      </c>
      <c r="G2799" s="41"/>
      <c r="H2799" s="21" t="s">
        <v>22</v>
      </c>
      <c r="I2799" s="41" t="s">
        <v>55</v>
      </c>
      <c r="J2799" s="21" t="s">
        <v>73</v>
      </c>
      <c r="K2799" s="203" t="s">
        <v>140</v>
      </c>
      <c r="L2799" s="55"/>
      <c r="M2799" s="219">
        <v>0</v>
      </c>
      <c r="N2799" s="219">
        <v>1500</v>
      </c>
      <c r="O2799" s="217">
        <f t="shared" si="43"/>
        <v>83539.159999999683</v>
      </c>
    </row>
    <row r="2800" spans="1:15" ht="22.05" hidden="1" customHeight="1" x14ac:dyDescent="0.2">
      <c r="A2800" s="216">
        <v>45781</v>
      </c>
      <c r="B2800" s="20" t="s">
        <v>185</v>
      </c>
      <c r="C2800" s="41">
        <v>55378</v>
      </c>
      <c r="D2800" s="22"/>
      <c r="E2800" s="55" t="s">
        <v>3258</v>
      </c>
      <c r="F2800" s="20" t="s">
        <v>79</v>
      </c>
      <c r="G2800" s="41"/>
      <c r="H2800" s="21" t="s">
        <v>22</v>
      </c>
      <c r="I2800" s="41" t="s">
        <v>56</v>
      </c>
      <c r="J2800" s="21" t="s">
        <v>212</v>
      </c>
      <c r="K2800" s="203" t="s">
        <v>413</v>
      </c>
      <c r="L2800" s="55"/>
      <c r="M2800" s="219">
        <v>0</v>
      </c>
      <c r="N2800" s="219">
        <v>1500</v>
      </c>
      <c r="O2800" s="217">
        <f t="shared" si="43"/>
        <v>82039.159999999683</v>
      </c>
    </row>
    <row r="2801" spans="1:15" ht="22.05" hidden="1" customHeight="1" x14ac:dyDescent="0.2">
      <c r="A2801" s="216">
        <v>45781</v>
      </c>
      <c r="B2801" s="20" t="s">
        <v>185</v>
      </c>
      <c r="C2801" s="41">
        <v>55379</v>
      </c>
      <c r="D2801" s="22"/>
      <c r="E2801" s="55" t="s">
        <v>151</v>
      </c>
      <c r="F2801" s="20" t="s">
        <v>79</v>
      </c>
      <c r="G2801" s="41"/>
      <c r="H2801" s="21" t="s">
        <v>22</v>
      </c>
      <c r="I2801" s="41" t="s">
        <v>53</v>
      </c>
      <c r="J2801" s="21" t="s">
        <v>112</v>
      </c>
      <c r="K2801" s="203" t="s">
        <v>135</v>
      </c>
      <c r="L2801" s="55"/>
      <c r="M2801" s="219">
        <v>0</v>
      </c>
      <c r="N2801" s="219">
        <v>500</v>
      </c>
      <c r="O2801" s="217">
        <f t="shared" si="43"/>
        <v>81539.159999999683</v>
      </c>
    </row>
    <row r="2802" spans="1:15" ht="22.05" hidden="1" customHeight="1" x14ac:dyDescent="0.2">
      <c r="A2802" s="216">
        <v>45782</v>
      </c>
      <c r="B2802" s="20" t="s">
        <v>185</v>
      </c>
      <c r="C2802" s="41">
        <v>55381</v>
      </c>
      <c r="D2802" s="22"/>
      <c r="E2802" s="55" t="s">
        <v>3260</v>
      </c>
      <c r="F2802" s="20" t="s">
        <v>79</v>
      </c>
      <c r="G2802" s="41"/>
      <c r="H2802" s="21" t="s">
        <v>22</v>
      </c>
      <c r="I2802" s="21" t="s">
        <v>54</v>
      </c>
      <c r="J2802" s="21" t="s">
        <v>61</v>
      </c>
      <c r="K2802" s="203" t="s">
        <v>3268</v>
      </c>
      <c r="L2802" s="55"/>
      <c r="M2802" s="219">
        <v>0</v>
      </c>
      <c r="N2802" s="219">
        <v>8000</v>
      </c>
      <c r="O2802" s="217">
        <f t="shared" si="43"/>
        <v>73539.159999999683</v>
      </c>
    </row>
    <row r="2803" spans="1:15" ht="22.05" hidden="1" customHeight="1" x14ac:dyDescent="0.2">
      <c r="A2803" s="216">
        <v>45782</v>
      </c>
      <c r="B2803" s="20" t="s">
        <v>185</v>
      </c>
      <c r="C2803" s="41">
        <v>55382</v>
      </c>
      <c r="D2803" s="22"/>
      <c r="E2803" s="55" t="s">
        <v>3261</v>
      </c>
      <c r="F2803" s="20" t="s">
        <v>79</v>
      </c>
      <c r="G2803" s="41"/>
      <c r="H2803" s="21" t="s">
        <v>22</v>
      </c>
      <c r="I2803" s="41" t="s">
        <v>54</v>
      </c>
      <c r="J2803" s="21" t="s">
        <v>41</v>
      </c>
      <c r="K2803" s="203" t="s">
        <v>2204</v>
      </c>
      <c r="L2803" s="55"/>
      <c r="M2803" s="219">
        <v>0</v>
      </c>
      <c r="N2803" s="219">
        <v>1500</v>
      </c>
      <c r="O2803" s="217">
        <f t="shared" ref="O2803:O2866" si="44">O2802+M2803-N2803</f>
        <v>72039.159999999683</v>
      </c>
    </row>
    <row r="2804" spans="1:15" ht="22.05" hidden="1" customHeight="1" x14ac:dyDescent="0.2">
      <c r="A2804" s="216">
        <v>45782</v>
      </c>
      <c r="B2804" s="20" t="s">
        <v>185</v>
      </c>
      <c r="C2804" s="41">
        <v>55383</v>
      </c>
      <c r="D2804" s="22"/>
      <c r="E2804" s="55" t="s">
        <v>128</v>
      </c>
      <c r="F2804" s="20" t="s">
        <v>79</v>
      </c>
      <c r="G2804" s="41"/>
      <c r="H2804" s="21" t="s">
        <v>22</v>
      </c>
      <c r="I2804" s="21" t="s">
        <v>56</v>
      </c>
      <c r="J2804" s="21" t="s">
        <v>116</v>
      </c>
      <c r="K2804" s="203" t="s">
        <v>3269</v>
      </c>
      <c r="L2804" s="55"/>
      <c r="M2804" s="219">
        <v>0</v>
      </c>
      <c r="N2804" s="219">
        <v>60</v>
      </c>
      <c r="O2804" s="217">
        <f t="shared" si="44"/>
        <v>71979.159999999683</v>
      </c>
    </row>
    <row r="2805" spans="1:15" ht="22.05" hidden="1" customHeight="1" x14ac:dyDescent="0.2">
      <c r="A2805" s="216">
        <v>45782</v>
      </c>
      <c r="B2805" s="20" t="s">
        <v>185</v>
      </c>
      <c r="C2805" s="41">
        <v>55384</v>
      </c>
      <c r="D2805" s="22"/>
      <c r="E2805" s="55" t="s">
        <v>3262</v>
      </c>
      <c r="F2805" s="20" t="s">
        <v>79</v>
      </c>
      <c r="G2805" s="41"/>
      <c r="H2805" s="21" t="s">
        <v>22</v>
      </c>
      <c r="I2805" s="41" t="s">
        <v>55</v>
      </c>
      <c r="J2805" s="21" t="s">
        <v>261</v>
      </c>
      <c r="K2805" s="203" t="s">
        <v>2359</v>
      </c>
      <c r="L2805" s="55"/>
      <c r="M2805" s="219">
        <v>0</v>
      </c>
      <c r="N2805" s="219">
        <v>5000</v>
      </c>
      <c r="O2805" s="217">
        <f t="shared" si="44"/>
        <v>66979.159999999683</v>
      </c>
    </row>
    <row r="2806" spans="1:15" ht="22.05" hidden="1" customHeight="1" x14ac:dyDescent="0.2">
      <c r="A2806" s="216">
        <v>45782</v>
      </c>
      <c r="B2806" s="20" t="s">
        <v>185</v>
      </c>
      <c r="C2806" s="41">
        <v>55385</v>
      </c>
      <c r="D2806" s="22"/>
      <c r="E2806" s="55" t="s">
        <v>3263</v>
      </c>
      <c r="F2806" s="20" t="s">
        <v>79</v>
      </c>
      <c r="G2806" s="41"/>
      <c r="H2806" s="21" t="s">
        <v>22</v>
      </c>
      <c r="I2806" s="41" t="s">
        <v>55</v>
      </c>
      <c r="J2806" s="21" t="s">
        <v>73</v>
      </c>
      <c r="K2806" s="203" t="s">
        <v>3270</v>
      </c>
      <c r="L2806" s="55"/>
      <c r="M2806" s="219">
        <v>0</v>
      </c>
      <c r="N2806" s="219">
        <v>8868</v>
      </c>
      <c r="O2806" s="217">
        <f t="shared" si="44"/>
        <v>58111.159999999683</v>
      </c>
    </row>
    <row r="2807" spans="1:15" ht="22.05" hidden="1" customHeight="1" x14ac:dyDescent="0.2">
      <c r="A2807" s="216">
        <v>45782</v>
      </c>
      <c r="B2807" s="20" t="s">
        <v>185</v>
      </c>
      <c r="C2807" s="41">
        <v>55386</v>
      </c>
      <c r="D2807" s="22"/>
      <c r="E2807" s="55" t="s">
        <v>3264</v>
      </c>
      <c r="F2807" s="20" t="s">
        <v>79</v>
      </c>
      <c r="G2807" s="41"/>
      <c r="H2807" s="21" t="s">
        <v>22</v>
      </c>
      <c r="I2807" s="21" t="s">
        <v>55</v>
      </c>
      <c r="J2807" s="21" t="s">
        <v>73</v>
      </c>
      <c r="K2807" s="203" t="s">
        <v>140</v>
      </c>
      <c r="L2807" s="55"/>
      <c r="M2807" s="219">
        <v>0</v>
      </c>
      <c r="N2807" s="219">
        <v>1500</v>
      </c>
      <c r="O2807" s="217">
        <f t="shared" si="44"/>
        <v>56611.159999999683</v>
      </c>
    </row>
    <row r="2808" spans="1:15" ht="22.05" hidden="1" customHeight="1" x14ac:dyDescent="0.2">
      <c r="A2808" s="216">
        <v>45782</v>
      </c>
      <c r="B2808" s="20" t="s">
        <v>185</v>
      </c>
      <c r="C2808" s="41">
        <v>55387</v>
      </c>
      <c r="D2808" s="22"/>
      <c r="E2808" s="55" t="s">
        <v>3265</v>
      </c>
      <c r="F2808" s="20" t="s">
        <v>79</v>
      </c>
      <c r="G2808" s="41"/>
      <c r="H2808" s="21" t="s">
        <v>21</v>
      </c>
      <c r="I2808" s="41" t="s">
        <v>28</v>
      </c>
      <c r="J2808" s="21" t="s">
        <v>31</v>
      </c>
      <c r="K2808" s="203"/>
      <c r="L2808" s="55"/>
      <c r="M2808" s="219">
        <v>28286</v>
      </c>
      <c r="N2808" s="219">
        <v>0</v>
      </c>
      <c r="O2808" s="217">
        <f t="shared" si="44"/>
        <v>84897.159999999683</v>
      </c>
    </row>
    <row r="2809" spans="1:15" ht="22.05" hidden="1" customHeight="1" x14ac:dyDescent="0.2">
      <c r="A2809" s="216">
        <v>45782</v>
      </c>
      <c r="B2809" s="20" t="s">
        <v>185</v>
      </c>
      <c r="C2809" s="41">
        <v>55388</v>
      </c>
      <c r="D2809" s="22"/>
      <c r="E2809" s="55" t="s">
        <v>646</v>
      </c>
      <c r="F2809" s="20" t="s">
        <v>79</v>
      </c>
      <c r="G2809" s="41"/>
      <c r="H2809" s="21" t="s">
        <v>22</v>
      </c>
      <c r="I2809" s="41" t="s">
        <v>53</v>
      </c>
      <c r="J2809" s="21" t="s">
        <v>113</v>
      </c>
      <c r="K2809" s="203" t="s">
        <v>3271</v>
      </c>
      <c r="L2809" s="55"/>
      <c r="M2809" s="219">
        <v>0</v>
      </c>
      <c r="N2809" s="219">
        <v>4600</v>
      </c>
      <c r="O2809" s="217">
        <f t="shared" si="44"/>
        <v>80297.159999999683</v>
      </c>
    </row>
    <row r="2810" spans="1:15" ht="22.05" hidden="1" customHeight="1" x14ac:dyDescent="0.2">
      <c r="A2810" s="216">
        <v>45782</v>
      </c>
      <c r="B2810" s="20" t="s">
        <v>185</v>
      </c>
      <c r="C2810" s="41">
        <v>55389</v>
      </c>
      <c r="D2810" s="22"/>
      <c r="E2810" s="55" t="s">
        <v>645</v>
      </c>
      <c r="F2810" s="20" t="s">
        <v>79</v>
      </c>
      <c r="G2810" s="41"/>
      <c r="H2810" s="21" t="s">
        <v>22</v>
      </c>
      <c r="I2810" s="41" t="s">
        <v>53</v>
      </c>
      <c r="J2810" s="21" t="s">
        <v>113</v>
      </c>
      <c r="K2810" s="203" t="s">
        <v>3271</v>
      </c>
      <c r="L2810" s="55"/>
      <c r="M2810" s="219">
        <v>0</v>
      </c>
      <c r="N2810" s="219">
        <v>2500</v>
      </c>
      <c r="O2810" s="217">
        <f t="shared" si="44"/>
        <v>77797.159999999683</v>
      </c>
    </row>
    <row r="2811" spans="1:15" ht="22.05" hidden="1" customHeight="1" x14ac:dyDescent="0.2">
      <c r="A2811" s="216">
        <v>45782</v>
      </c>
      <c r="B2811" s="20" t="s">
        <v>185</v>
      </c>
      <c r="C2811" s="41">
        <v>55390</v>
      </c>
      <c r="D2811" s="22"/>
      <c r="E2811" s="55" t="s">
        <v>1506</v>
      </c>
      <c r="F2811" s="20" t="s">
        <v>79</v>
      </c>
      <c r="G2811" s="41"/>
      <c r="H2811" s="21" t="s">
        <v>22</v>
      </c>
      <c r="I2811" s="41" t="s">
        <v>53</v>
      </c>
      <c r="J2811" s="21" t="s">
        <v>113</v>
      </c>
      <c r="K2811" s="203" t="s">
        <v>163</v>
      </c>
      <c r="L2811" s="55"/>
      <c r="M2811" s="219">
        <v>0</v>
      </c>
      <c r="N2811" s="219">
        <v>1800</v>
      </c>
      <c r="O2811" s="217">
        <f t="shared" si="44"/>
        <v>75997.159999999683</v>
      </c>
    </row>
    <row r="2812" spans="1:15" ht="22.05" hidden="1" customHeight="1" x14ac:dyDescent="0.2">
      <c r="A2812" s="216">
        <v>45782</v>
      </c>
      <c r="B2812" s="20" t="s">
        <v>185</v>
      </c>
      <c r="C2812" s="41">
        <v>55391</v>
      </c>
      <c r="D2812" s="22"/>
      <c r="E2812" s="55" t="s">
        <v>647</v>
      </c>
      <c r="F2812" s="20" t="s">
        <v>79</v>
      </c>
      <c r="G2812" s="41"/>
      <c r="H2812" s="21" t="s">
        <v>22</v>
      </c>
      <c r="I2812" s="41" t="s">
        <v>53</v>
      </c>
      <c r="J2812" s="21" t="s">
        <v>113</v>
      </c>
      <c r="K2812" s="304" t="s">
        <v>3272</v>
      </c>
      <c r="L2812" s="55"/>
      <c r="M2812" s="219">
        <v>0</v>
      </c>
      <c r="N2812" s="219">
        <v>1800</v>
      </c>
      <c r="O2812" s="217">
        <f t="shared" si="44"/>
        <v>74197.159999999683</v>
      </c>
    </row>
    <row r="2813" spans="1:15" ht="22.05" hidden="1" customHeight="1" x14ac:dyDescent="0.2">
      <c r="A2813" s="216">
        <v>45782</v>
      </c>
      <c r="B2813" s="20" t="s">
        <v>185</v>
      </c>
      <c r="C2813" s="41">
        <v>55392</v>
      </c>
      <c r="D2813" s="22"/>
      <c r="E2813" s="49" t="s">
        <v>648</v>
      </c>
      <c r="F2813" s="20" t="s">
        <v>79</v>
      </c>
      <c r="G2813" s="41"/>
      <c r="H2813" s="21" t="s">
        <v>22</v>
      </c>
      <c r="I2813" s="21" t="s">
        <v>53</v>
      </c>
      <c r="J2813" s="21" t="s">
        <v>113</v>
      </c>
      <c r="K2813" s="304" t="s">
        <v>164</v>
      </c>
      <c r="L2813" s="55"/>
      <c r="M2813" s="219">
        <v>0</v>
      </c>
      <c r="N2813" s="219">
        <v>8200</v>
      </c>
      <c r="O2813" s="217">
        <f t="shared" si="44"/>
        <v>65997.159999999683</v>
      </c>
    </row>
    <row r="2814" spans="1:15" ht="22.05" hidden="1" customHeight="1" x14ac:dyDescent="0.2">
      <c r="A2814" s="216">
        <v>45782</v>
      </c>
      <c r="B2814" s="20" t="s">
        <v>185</v>
      </c>
      <c r="C2814" s="41">
        <v>55393</v>
      </c>
      <c r="D2814" s="22"/>
      <c r="E2814" s="55" t="s">
        <v>3266</v>
      </c>
      <c r="F2814" s="20" t="s">
        <v>79</v>
      </c>
      <c r="G2814" s="41"/>
      <c r="H2814" s="21" t="s">
        <v>22</v>
      </c>
      <c r="I2814" s="41" t="s">
        <v>57</v>
      </c>
      <c r="J2814" s="21" t="s">
        <v>87</v>
      </c>
      <c r="K2814" s="203" t="s">
        <v>3273</v>
      </c>
      <c r="L2814" s="55"/>
      <c r="M2814" s="219">
        <v>0</v>
      </c>
      <c r="N2814" s="219">
        <v>45000</v>
      </c>
      <c r="O2814" s="217">
        <f t="shared" si="44"/>
        <v>20997.159999999683</v>
      </c>
    </row>
    <row r="2815" spans="1:15" ht="22.05" hidden="1" customHeight="1" x14ac:dyDescent="0.2">
      <c r="A2815" s="216">
        <v>45782</v>
      </c>
      <c r="B2815" s="20" t="s">
        <v>185</v>
      </c>
      <c r="C2815" s="41">
        <v>55394</v>
      </c>
      <c r="D2815" s="22"/>
      <c r="E2815" s="55" t="s">
        <v>3267</v>
      </c>
      <c r="F2815" s="20" t="s">
        <v>79</v>
      </c>
      <c r="G2815" s="41"/>
      <c r="H2815" s="21" t="s">
        <v>22</v>
      </c>
      <c r="I2815" s="41" t="s">
        <v>103</v>
      </c>
      <c r="J2815" s="21" t="s">
        <v>97</v>
      </c>
      <c r="K2815" s="203" t="s">
        <v>134</v>
      </c>
      <c r="L2815" s="55"/>
      <c r="M2815" s="219">
        <v>0</v>
      </c>
      <c r="N2815" s="219">
        <v>1800</v>
      </c>
      <c r="O2815" s="217">
        <f t="shared" si="44"/>
        <v>19197.159999999683</v>
      </c>
    </row>
    <row r="2816" spans="1:15" ht="22.05" hidden="1" customHeight="1" x14ac:dyDescent="0.2">
      <c r="A2816" s="216">
        <v>45782</v>
      </c>
      <c r="B2816" s="20" t="s">
        <v>185</v>
      </c>
      <c r="C2816" s="41">
        <v>55395</v>
      </c>
      <c r="D2816" s="22"/>
      <c r="E2816" s="55" t="s">
        <v>802</v>
      </c>
      <c r="F2816" s="20" t="s">
        <v>79</v>
      </c>
      <c r="G2816" s="41"/>
      <c r="H2816" s="21" t="s">
        <v>22</v>
      </c>
      <c r="I2816" s="41" t="s">
        <v>103</v>
      </c>
      <c r="J2816" s="21" t="s">
        <v>96</v>
      </c>
      <c r="K2816" s="203" t="s">
        <v>134</v>
      </c>
      <c r="L2816" s="55"/>
      <c r="M2816" s="219">
        <v>0</v>
      </c>
      <c r="N2816" s="219">
        <v>700</v>
      </c>
      <c r="O2816" s="217">
        <f t="shared" si="44"/>
        <v>18497.159999999683</v>
      </c>
    </row>
    <row r="2817" spans="1:15" ht="22.05" hidden="1" customHeight="1" x14ac:dyDescent="0.2">
      <c r="A2817" s="216">
        <v>45782</v>
      </c>
      <c r="B2817" s="20" t="s">
        <v>185</v>
      </c>
      <c r="C2817" s="41">
        <v>55396</v>
      </c>
      <c r="D2817" s="22"/>
      <c r="E2817" s="55" t="s">
        <v>3275</v>
      </c>
      <c r="F2817" s="20" t="s">
        <v>79</v>
      </c>
      <c r="G2817" s="41"/>
      <c r="H2817" s="21" t="s">
        <v>22</v>
      </c>
      <c r="I2817" s="41" t="s">
        <v>103</v>
      </c>
      <c r="J2817" s="21" t="s">
        <v>60</v>
      </c>
      <c r="K2817" s="203" t="s">
        <v>3274</v>
      </c>
      <c r="L2817" s="55"/>
      <c r="M2817" s="219">
        <v>0</v>
      </c>
      <c r="N2817" s="219">
        <v>650</v>
      </c>
      <c r="O2817" s="217">
        <f t="shared" si="44"/>
        <v>17847.159999999683</v>
      </c>
    </row>
    <row r="2818" spans="1:15" ht="22.05" hidden="1" customHeight="1" x14ac:dyDescent="0.2">
      <c r="A2818" s="216">
        <v>45783</v>
      </c>
      <c r="B2818" s="20" t="s">
        <v>185</v>
      </c>
      <c r="C2818" s="41">
        <v>55398</v>
      </c>
      <c r="D2818" s="22"/>
      <c r="E2818" s="55" t="s">
        <v>537</v>
      </c>
      <c r="F2818" s="20" t="s">
        <v>79</v>
      </c>
      <c r="G2818" s="41"/>
      <c r="H2818" s="21" t="s">
        <v>22</v>
      </c>
      <c r="I2818" s="41" t="s">
        <v>103</v>
      </c>
      <c r="J2818" s="21" t="s">
        <v>214</v>
      </c>
      <c r="K2818" s="203" t="s">
        <v>413</v>
      </c>
      <c r="L2818" s="55"/>
      <c r="M2818" s="219">
        <v>0</v>
      </c>
      <c r="N2818" s="219">
        <v>200</v>
      </c>
      <c r="O2818" s="217">
        <f t="shared" si="44"/>
        <v>17647.159999999683</v>
      </c>
    </row>
    <row r="2819" spans="1:15" ht="22.05" hidden="1" customHeight="1" x14ac:dyDescent="0.2">
      <c r="A2819" s="216">
        <v>45783</v>
      </c>
      <c r="B2819" s="20" t="s">
        <v>185</v>
      </c>
      <c r="C2819" s="41">
        <v>55399</v>
      </c>
      <c r="D2819" s="22"/>
      <c r="E2819" s="55" t="s">
        <v>3487</v>
      </c>
      <c r="F2819" s="20" t="s">
        <v>79</v>
      </c>
      <c r="G2819" s="41"/>
      <c r="H2819" s="21" t="s">
        <v>22</v>
      </c>
      <c r="I2819" s="41" t="s">
        <v>103</v>
      </c>
      <c r="J2819" s="21" t="s">
        <v>214</v>
      </c>
      <c r="K2819" s="203" t="s">
        <v>413</v>
      </c>
      <c r="L2819" s="55"/>
      <c r="M2819" s="219">
        <v>0</v>
      </c>
      <c r="N2819" s="219">
        <v>300</v>
      </c>
      <c r="O2819" s="217">
        <f t="shared" si="44"/>
        <v>17347.159999999683</v>
      </c>
    </row>
    <row r="2820" spans="1:15" ht="22.05" hidden="1" customHeight="1" x14ac:dyDescent="0.2">
      <c r="A2820" s="216">
        <v>45783</v>
      </c>
      <c r="B2820" s="20" t="s">
        <v>185</v>
      </c>
      <c r="C2820" s="41">
        <v>55400</v>
      </c>
      <c r="D2820" s="22"/>
      <c r="E2820" s="55" t="s">
        <v>3488</v>
      </c>
      <c r="F2820" s="20" t="s">
        <v>79</v>
      </c>
      <c r="G2820" s="41"/>
      <c r="H2820" s="21" t="s">
        <v>22</v>
      </c>
      <c r="I2820" s="41" t="s">
        <v>103</v>
      </c>
      <c r="J2820" s="21" t="s">
        <v>92</v>
      </c>
      <c r="K2820" s="203" t="s">
        <v>210</v>
      </c>
      <c r="L2820" s="55"/>
      <c r="M2820" s="219">
        <v>0</v>
      </c>
      <c r="N2820" s="219">
        <v>1100</v>
      </c>
      <c r="O2820" s="217">
        <f t="shared" si="44"/>
        <v>16247.159999999683</v>
      </c>
    </row>
    <row r="2821" spans="1:15" ht="22.05" hidden="1" customHeight="1" x14ac:dyDescent="0.2">
      <c r="A2821" s="216">
        <v>45783</v>
      </c>
      <c r="B2821" s="20" t="s">
        <v>185</v>
      </c>
      <c r="C2821" s="41">
        <v>55401</v>
      </c>
      <c r="D2821" s="22"/>
      <c r="E2821" s="55" t="s">
        <v>3489</v>
      </c>
      <c r="F2821" s="20" t="s">
        <v>79</v>
      </c>
      <c r="G2821" s="41"/>
      <c r="H2821" s="21" t="s">
        <v>22</v>
      </c>
      <c r="I2821" s="41" t="s">
        <v>54</v>
      </c>
      <c r="J2821" s="21" t="s">
        <v>61</v>
      </c>
      <c r="K2821" s="203" t="s">
        <v>3495</v>
      </c>
      <c r="L2821" s="55"/>
      <c r="M2821" s="219">
        <v>0</v>
      </c>
      <c r="N2821" s="219">
        <v>3000</v>
      </c>
      <c r="O2821" s="217">
        <f t="shared" si="44"/>
        <v>13247.159999999683</v>
      </c>
    </row>
    <row r="2822" spans="1:15" ht="22.05" hidden="1" customHeight="1" x14ac:dyDescent="0.2">
      <c r="A2822" s="216">
        <v>45783</v>
      </c>
      <c r="B2822" s="20" t="s">
        <v>185</v>
      </c>
      <c r="C2822" s="41">
        <v>55402</v>
      </c>
      <c r="D2822" s="22"/>
      <c r="E2822" s="55" t="s">
        <v>986</v>
      </c>
      <c r="F2822" s="20" t="s">
        <v>79</v>
      </c>
      <c r="G2822" s="41"/>
      <c r="H2822" s="21" t="s">
        <v>22</v>
      </c>
      <c r="I2822" s="41" t="s">
        <v>54</v>
      </c>
      <c r="J2822" s="21" t="s">
        <v>61</v>
      </c>
      <c r="K2822" s="203" t="s">
        <v>1015</v>
      </c>
      <c r="L2822" s="55"/>
      <c r="M2822" s="219">
        <v>0</v>
      </c>
      <c r="N2822" s="219">
        <v>12000</v>
      </c>
      <c r="O2822" s="217">
        <f t="shared" si="44"/>
        <v>1247.1599999996834</v>
      </c>
    </row>
    <row r="2823" spans="1:15" ht="22.05" hidden="1" customHeight="1" x14ac:dyDescent="0.2">
      <c r="A2823" s="216">
        <v>45783</v>
      </c>
      <c r="B2823" s="20" t="s">
        <v>185</v>
      </c>
      <c r="C2823" s="41">
        <v>55403</v>
      </c>
      <c r="D2823" s="22"/>
      <c r="E2823" s="55" t="s">
        <v>362</v>
      </c>
      <c r="F2823" s="20" t="s">
        <v>79</v>
      </c>
      <c r="G2823" s="41"/>
      <c r="H2823" s="21" t="s">
        <v>22</v>
      </c>
      <c r="I2823" s="41" t="s">
        <v>54</v>
      </c>
      <c r="J2823" s="21" t="s">
        <v>63</v>
      </c>
      <c r="K2823" s="203" t="s">
        <v>141</v>
      </c>
      <c r="L2823" s="55"/>
      <c r="M2823" s="219">
        <v>0</v>
      </c>
      <c r="N2823" s="219">
        <v>11235</v>
      </c>
      <c r="O2823" s="217">
        <f t="shared" si="44"/>
        <v>-9987.8400000003166</v>
      </c>
    </row>
    <row r="2824" spans="1:15" ht="22.05" hidden="1" customHeight="1" x14ac:dyDescent="0.2">
      <c r="A2824" s="216">
        <v>45783</v>
      </c>
      <c r="B2824" s="20" t="s">
        <v>185</v>
      </c>
      <c r="C2824" s="41">
        <v>55404</v>
      </c>
      <c r="D2824" s="22"/>
      <c r="E2824" s="55" t="s">
        <v>224</v>
      </c>
      <c r="F2824" s="20" t="s">
        <v>79</v>
      </c>
      <c r="G2824" s="41"/>
      <c r="H2824" s="21" t="s">
        <v>21</v>
      </c>
      <c r="I2824" s="21" t="s">
        <v>28</v>
      </c>
      <c r="J2824" s="21" t="s">
        <v>199</v>
      </c>
      <c r="K2824" s="203"/>
      <c r="L2824" s="55"/>
      <c r="M2824" s="219">
        <v>49620</v>
      </c>
      <c r="N2824" s="219">
        <v>0</v>
      </c>
      <c r="O2824" s="217">
        <f t="shared" si="44"/>
        <v>39632.159999999683</v>
      </c>
    </row>
    <row r="2825" spans="1:15" ht="22.05" hidden="1" customHeight="1" x14ac:dyDescent="0.2">
      <c r="A2825" s="216">
        <v>45783</v>
      </c>
      <c r="B2825" s="20" t="s">
        <v>185</v>
      </c>
      <c r="C2825" s="41">
        <v>55405</v>
      </c>
      <c r="D2825" s="22"/>
      <c r="E2825" s="55" t="s">
        <v>3490</v>
      </c>
      <c r="F2825" s="20" t="s">
        <v>79</v>
      </c>
      <c r="G2825" s="41"/>
      <c r="H2825" s="21" t="s">
        <v>22</v>
      </c>
      <c r="I2825" s="41" t="s">
        <v>54</v>
      </c>
      <c r="J2825" s="21" t="s">
        <v>32</v>
      </c>
      <c r="K2825" s="203" t="s">
        <v>390</v>
      </c>
      <c r="L2825" s="55"/>
      <c r="M2825" s="219">
        <v>0</v>
      </c>
      <c r="N2825" s="219">
        <v>3000</v>
      </c>
      <c r="O2825" s="217">
        <f t="shared" si="44"/>
        <v>36632.159999999683</v>
      </c>
    </row>
    <row r="2826" spans="1:15" ht="22.05" hidden="1" customHeight="1" x14ac:dyDescent="0.2">
      <c r="A2826" s="216">
        <v>45783</v>
      </c>
      <c r="B2826" s="20" t="s">
        <v>185</v>
      </c>
      <c r="C2826" s="41">
        <v>55406</v>
      </c>
      <c r="D2826" s="22"/>
      <c r="E2826" s="55" t="s">
        <v>3491</v>
      </c>
      <c r="F2826" s="20" t="s">
        <v>79</v>
      </c>
      <c r="G2826" s="41"/>
      <c r="H2826" s="21" t="s">
        <v>22</v>
      </c>
      <c r="I2826" s="41" t="s">
        <v>103</v>
      </c>
      <c r="J2826" s="21" t="s">
        <v>102</v>
      </c>
      <c r="K2826" s="203" t="s">
        <v>226</v>
      </c>
      <c r="L2826" s="55"/>
      <c r="M2826" s="219">
        <v>0</v>
      </c>
      <c r="N2826" s="219">
        <v>1400</v>
      </c>
      <c r="O2826" s="217">
        <f t="shared" si="44"/>
        <v>35232.159999999683</v>
      </c>
    </row>
    <row r="2827" spans="1:15" ht="22.05" hidden="1" customHeight="1" x14ac:dyDescent="0.2">
      <c r="A2827" s="216">
        <v>45783</v>
      </c>
      <c r="B2827" s="20" t="s">
        <v>185</v>
      </c>
      <c r="C2827" s="41">
        <v>55407</v>
      </c>
      <c r="D2827" s="22"/>
      <c r="E2827" s="55" t="s">
        <v>227</v>
      </c>
      <c r="F2827" s="20" t="s">
        <v>79</v>
      </c>
      <c r="G2827" s="41"/>
      <c r="H2827" s="21" t="s">
        <v>22</v>
      </c>
      <c r="I2827" s="21" t="s">
        <v>53</v>
      </c>
      <c r="J2827" s="21" t="s">
        <v>113</v>
      </c>
      <c r="K2827" s="203" t="s">
        <v>226</v>
      </c>
      <c r="L2827" s="55"/>
      <c r="M2827" s="219">
        <v>0</v>
      </c>
      <c r="N2827" s="219">
        <v>1750</v>
      </c>
      <c r="O2827" s="217">
        <f t="shared" si="44"/>
        <v>33482.159999999683</v>
      </c>
    </row>
    <row r="2828" spans="1:15" ht="22.05" hidden="1" customHeight="1" x14ac:dyDescent="0.2">
      <c r="A2828" s="216">
        <v>45783</v>
      </c>
      <c r="B2828" s="20" t="s">
        <v>185</v>
      </c>
      <c r="C2828" s="41">
        <v>55408</v>
      </c>
      <c r="D2828" s="22"/>
      <c r="E2828" s="55" t="s">
        <v>1013</v>
      </c>
      <c r="F2828" s="20" t="s">
        <v>79</v>
      </c>
      <c r="G2828" s="41"/>
      <c r="H2828" s="21" t="s">
        <v>21</v>
      </c>
      <c r="I2828" s="41" t="s">
        <v>28</v>
      </c>
      <c r="J2828" s="21" t="s">
        <v>30</v>
      </c>
      <c r="K2828" s="203"/>
      <c r="L2828" s="55"/>
      <c r="M2828" s="219">
        <v>100000</v>
      </c>
      <c r="N2828" s="219">
        <v>0</v>
      </c>
      <c r="O2828" s="217">
        <f t="shared" si="44"/>
        <v>133482.15999999968</v>
      </c>
    </row>
    <row r="2829" spans="1:15" ht="22.05" hidden="1" customHeight="1" x14ac:dyDescent="0.2">
      <c r="A2829" s="216">
        <v>45783</v>
      </c>
      <c r="B2829" s="20" t="s">
        <v>185</v>
      </c>
      <c r="C2829" s="41">
        <v>55409</v>
      </c>
      <c r="D2829" s="22"/>
      <c r="E2829" s="55" t="s">
        <v>3496</v>
      </c>
      <c r="F2829" s="20" t="s">
        <v>79</v>
      </c>
      <c r="G2829" s="41"/>
      <c r="H2829" s="21" t="s">
        <v>22</v>
      </c>
      <c r="I2829" s="21" t="s">
        <v>103</v>
      </c>
      <c r="J2829" s="21" t="s">
        <v>94</v>
      </c>
      <c r="K2829" s="203" t="s">
        <v>140</v>
      </c>
      <c r="L2829" s="55"/>
      <c r="M2829" s="219">
        <v>0</v>
      </c>
      <c r="N2829" s="219">
        <v>1000</v>
      </c>
      <c r="O2829" s="217">
        <f t="shared" si="44"/>
        <v>132482.15999999968</v>
      </c>
    </row>
    <row r="2830" spans="1:15" ht="22.05" hidden="1" customHeight="1" x14ac:dyDescent="0.2">
      <c r="A2830" s="216">
        <v>45783</v>
      </c>
      <c r="B2830" s="20" t="s">
        <v>185</v>
      </c>
      <c r="C2830" s="41">
        <v>55410</v>
      </c>
      <c r="D2830" s="22"/>
      <c r="E2830" s="55" t="s">
        <v>3492</v>
      </c>
      <c r="F2830" s="20" t="s">
        <v>79</v>
      </c>
      <c r="G2830" s="41"/>
      <c r="H2830" s="21" t="s">
        <v>22</v>
      </c>
      <c r="I2830" s="41" t="s">
        <v>103</v>
      </c>
      <c r="J2830" s="21" t="s">
        <v>96</v>
      </c>
      <c r="K2830" s="203" t="s">
        <v>134</v>
      </c>
      <c r="L2830" s="55"/>
      <c r="M2830" s="219">
        <v>0</v>
      </c>
      <c r="N2830" s="219">
        <v>240</v>
      </c>
      <c r="O2830" s="217">
        <f t="shared" si="44"/>
        <v>132242.15999999968</v>
      </c>
    </row>
    <row r="2831" spans="1:15" ht="22.05" hidden="1" customHeight="1" x14ac:dyDescent="0.2">
      <c r="A2831" s="216">
        <v>45783</v>
      </c>
      <c r="B2831" s="20" t="s">
        <v>185</v>
      </c>
      <c r="C2831" s="41">
        <v>55411</v>
      </c>
      <c r="D2831" s="22"/>
      <c r="E2831" s="55" t="s">
        <v>3493</v>
      </c>
      <c r="F2831" s="20" t="s">
        <v>79</v>
      </c>
      <c r="G2831" s="41"/>
      <c r="H2831" s="21" t="s">
        <v>22</v>
      </c>
      <c r="I2831" s="21" t="s">
        <v>103</v>
      </c>
      <c r="J2831" s="21" t="s">
        <v>102</v>
      </c>
      <c r="K2831" s="203" t="s">
        <v>122</v>
      </c>
      <c r="L2831" s="55"/>
      <c r="M2831" s="219">
        <v>0</v>
      </c>
      <c r="N2831" s="219">
        <v>2300</v>
      </c>
      <c r="O2831" s="217">
        <f t="shared" si="44"/>
        <v>129942.15999999968</v>
      </c>
    </row>
    <row r="2832" spans="1:15" ht="22.05" hidden="1" customHeight="1" x14ac:dyDescent="0.2">
      <c r="A2832" s="216">
        <v>45783</v>
      </c>
      <c r="B2832" s="20" t="s">
        <v>185</v>
      </c>
      <c r="C2832" s="41">
        <v>55412</v>
      </c>
      <c r="D2832" s="22"/>
      <c r="E2832" s="55" t="s">
        <v>3494</v>
      </c>
      <c r="F2832" s="20" t="s">
        <v>79</v>
      </c>
      <c r="G2832" s="41"/>
      <c r="H2832" s="21" t="s">
        <v>22</v>
      </c>
      <c r="I2832" s="41" t="s">
        <v>103</v>
      </c>
      <c r="J2832" s="21" t="s">
        <v>102</v>
      </c>
      <c r="K2832" s="203" t="s">
        <v>932</v>
      </c>
      <c r="L2832" s="55"/>
      <c r="M2832" s="219">
        <v>0</v>
      </c>
      <c r="N2832" s="219">
        <v>8000</v>
      </c>
      <c r="O2832" s="217">
        <f t="shared" si="44"/>
        <v>121942.15999999968</v>
      </c>
    </row>
    <row r="2833" spans="1:15" ht="22.05" hidden="1" customHeight="1" x14ac:dyDescent="0.2">
      <c r="A2833" s="216">
        <v>45784</v>
      </c>
      <c r="B2833" s="20" t="s">
        <v>185</v>
      </c>
      <c r="C2833" s="41">
        <v>55414</v>
      </c>
      <c r="D2833" s="22"/>
      <c r="E2833" s="55" t="s">
        <v>154</v>
      </c>
      <c r="F2833" s="20" t="s">
        <v>79</v>
      </c>
      <c r="G2833" s="41"/>
      <c r="H2833" s="21" t="s">
        <v>22</v>
      </c>
      <c r="I2833" s="41" t="s">
        <v>103</v>
      </c>
      <c r="J2833" s="21" t="s">
        <v>219</v>
      </c>
      <c r="K2833" s="203" t="s">
        <v>266</v>
      </c>
      <c r="L2833" s="55"/>
      <c r="M2833" s="219">
        <v>0</v>
      </c>
      <c r="N2833" s="219">
        <v>320</v>
      </c>
      <c r="O2833" s="217">
        <f t="shared" si="44"/>
        <v>121622.15999999968</v>
      </c>
    </row>
    <row r="2834" spans="1:15" ht="22.05" hidden="1" customHeight="1" x14ac:dyDescent="0.2">
      <c r="A2834" s="216">
        <v>45784</v>
      </c>
      <c r="B2834" s="20" t="s">
        <v>185</v>
      </c>
      <c r="C2834" s="41">
        <v>55415</v>
      </c>
      <c r="D2834" s="22"/>
      <c r="E2834" s="55" t="s">
        <v>1425</v>
      </c>
      <c r="F2834" s="20" t="s">
        <v>79</v>
      </c>
      <c r="G2834" s="41"/>
      <c r="H2834" s="21" t="s">
        <v>22</v>
      </c>
      <c r="I2834" s="41" t="s">
        <v>103</v>
      </c>
      <c r="J2834" s="21" t="s">
        <v>219</v>
      </c>
      <c r="K2834" s="203" t="s">
        <v>1241</v>
      </c>
      <c r="L2834" s="55"/>
      <c r="M2834" s="219">
        <v>0</v>
      </c>
      <c r="N2834" s="219">
        <v>537</v>
      </c>
      <c r="O2834" s="217">
        <f t="shared" si="44"/>
        <v>121085.15999999968</v>
      </c>
    </row>
    <row r="2835" spans="1:15" ht="22.05" hidden="1" customHeight="1" x14ac:dyDescent="0.2">
      <c r="A2835" s="216">
        <v>45784</v>
      </c>
      <c r="B2835" s="20" t="s">
        <v>185</v>
      </c>
      <c r="C2835" s="41">
        <v>55416</v>
      </c>
      <c r="D2835" s="22"/>
      <c r="E2835" s="8" t="s">
        <v>795</v>
      </c>
      <c r="F2835" s="20" t="s">
        <v>79</v>
      </c>
      <c r="G2835" s="41"/>
      <c r="H2835" s="21" t="s">
        <v>22</v>
      </c>
      <c r="I2835" s="41" t="s">
        <v>54</v>
      </c>
      <c r="J2835" s="21" t="s">
        <v>41</v>
      </c>
      <c r="K2835" s="203" t="s">
        <v>138</v>
      </c>
      <c r="L2835" s="55"/>
      <c r="M2835" s="219">
        <v>0</v>
      </c>
      <c r="N2835" s="219">
        <v>1200</v>
      </c>
      <c r="O2835" s="217">
        <f t="shared" si="44"/>
        <v>119885.15999999968</v>
      </c>
    </row>
    <row r="2836" spans="1:15" ht="22.05" hidden="1" customHeight="1" x14ac:dyDescent="0.2">
      <c r="A2836" s="216">
        <v>45784</v>
      </c>
      <c r="B2836" s="20" t="s">
        <v>185</v>
      </c>
      <c r="C2836" s="41">
        <v>55417</v>
      </c>
      <c r="D2836" s="22"/>
      <c r="E2836" s="55" t="s">
        <v>3541</v>
      </c>
      <c r="F2836" s="20" t="s">
        <v>79</v>
      </c>
      <c r="G2836" s="41"/>
      <c r="H2836" s="21" t="s">
        <v>22</v>
      </c>
      <c r="I2836" s="41" t="s">
        <v>54</v>
      </c>
      <c r="J2836" s="21" t="s">
        <v>41</v>
      </c>
      <c r="K2836" s="203" t="s">
        <v>465</v>
      </c>
      <c r="L2836" s="55"/>
      <c r="M2836" s="219">
        <v>0</v>
      </c>
      <c r="N2836" s="219">
        <v>250</v>
      </c>
      <c r="O2836" s="217">
        <f t="shared" si="44"/>
        <v>119635.15999999968</v>
      </c>
    </row>
    <row r="2837" spans="1:15" ht="22.05" hidden="1" customHeight="1" x14ac:dyDescent="0.2">
      <c r="A2837" s="216">
        <v>45784</v>
      </c>
      <c r="B2837" s="20" t="s">
        <v>185</v>
      </c>
      <c r="C2837" s="41">
        <v>55418</v>
      </c>
      <c r="D2837" s="22"/>
      <c r="E2837" s="55" t="s">
        <v>3542</v>
      </c>
      <c r="F2837" s="20" t="s">
        <v>79</v>
      </c>
      <c r="G2837" s="41"/>
      <c r="H2837" s="21" t="s">
        <v>22</v>
      </c>
      <c r="I2837" s="41" t="s">
        <v>56</v>
      </c>
      <c r="J2837" s="21" t="s">
        <v>91</v>
      </c>
      <c r="K2837" s="203" t="s">
        <v>3558</v>
      </c>
      <c r="L2837" s="55"/>
      <c r="M2837" s="219">
        <v>0</v>
      </c>
      <c r="N2837" s="219">
        <v>14708</v>
      </c>
      <c r="O2837" s="217">
        <f t="shared" si="44"/>
        <v>104927.15999999968</v>
      </c>
    </row>
    <row r="2838" spans="1:15" ht="22.05" hidden="1" customHeight="1" x14ac:dyDescent="0.2">
      <c r="A2838" s="216">
        <v>45784</v>
      </c>
      <c r="B2838" s="20" t="s">
        <v>185</v>
      </c>
      <c r="C2838" s="41">
        <v>55419</v>
      </c>
      <c r="D2838" s="22"/>
      <c r="E2838" s="55" t="s">
        <v>350</v>
      </c>
      <c r="F2838" s="20" t="s">
        <v>79</v>
      </c>
      <c r="G2838" s="41"/>
      <c r="H2838" s="21" t="s">
        <v>22</v>
      </c>
      <c r="I2838" s="41" t="s">
        <v>53</v>
      </c>
      <c r="J2838" s="21" t="s">
        <v>113</v>
      </c>
      <c r="K2838" s="203" t="s">
        <v>1421</v>
      </c>
      <c r="L2838" s="55"/>
      <c r="M2838" s="219">
        <v>0</v>
      </c>
      <c r="N2838" s="219">
        <v>5400</v>
      </c>
      <c r="O2838" s="217">
        <f t="shared" si="44"/>
        <v>99527.159999999683</v>
      </c>
    </row>
    <row r="2839" spans="1:15" ht="22.05" hidden="1" customHeight="1" x14ac:dyDescent="0.2">
      <c r="A2839" s="216">
        <v>45784</v>
      </c>
      <c r="B2839" s="20" t="s">
        <v>185</v>
      </c>
      <c r="C2839" s="41">
        <v>55420</v>
      </c>
      <c r="D2839" s="22"/>
      <c r="E2839" s="55" t="s">
        <v>3214</v>
      </c>
      <c r="F2839" s="20" t="s">
        <v>79</v>
      </c>
      <c r="G2839" s="41"/>
      <c r="H2839" s="21" t="s">
        <v>22</v>
      </c>
      <c r="I2839" s="41" t="s">
        <v>103</v>
      </c>
      <c r="J2839" s="21" t="s">
        <v>95</v>
      </c>
      <c r="K2839" s="203" t="s">
        <v>210</v>
      </c>
      <c r="L2839" s="55"/>
      <c r="M2839" s="219">
        <v>0</v>
      </c>
      <c r="N2839" s="219">
        <v>600</v>
      </c>
      <c r="O2839" s="217">
        <f t="shared" si="44"/>
        <v>98927.159999999683</v>
      </c>
    </row>
    <row r="2840" spans="1:15" ht="22.05" hidden="1" customHeight="1" x14ac:dyDescent="0.2">
      <c r="A2840" s="216">
        <v>45784</v>
      </c>
      <c r="B2840" s="20" t="s">
        <v>185</v>
      </c>
      <c r="C2840" s="41">
        <v>55421</v>
      </c>
      <c r="D2840" s="22"/>
      <c r="E2840" s="55" t="s">
        <v>3543</v>
      </c>
      <c r="F2840" s="20" t="s">
        <v>79</v>
      </c>
      <c r="G2840" s="41"/>
      <c r="H2840" s="21" t="s">
        <v>22</v>
      </c>
      <c r="I2840" s="21" t="s">
        <v>54</v>
      </c>
      <c r="J2840" s="21" t="s">
        <v>41</v>
      </c>
      <c r="K2840" s="203" t="s">
        <v>210</v>
      </c>
      <c r="L2840" s="55"/>
      <c r="M2840" s="219">
        <v>0</v>
      </c>
      <c r="N2840" s="219">
        <v>400</v>
      </c>
      <c r="O2840" s="217">
        <f t="shared" si="44"/>
        <v>98527.159999999683</v>
      </c>
    </row>
    <row r="2841" spans="1:15" ht="22.05" hidden="1" customHeight="1" x14ac:dyDescent="0.2">
      <c r="A2841" s="216">
        <v>45784</v>
      </c>
      <c r="B2841" s="20" t="s">
        <v>185</v>
      </c>
      <c r="C2841" s="41">
        <v>55422</v>
      </c>
      <c r="D2841" s="22"/>
      <c r="E2841" s="55" t="s">
        <v>3544</v>
      </c>
      <c r="F2841" s="20" t="s">
        <v>79</v>
      </c>
      <c r="G2841" s="41"/>
      <c r="H2841" s="21" t="s">
        <v>21</v>
      </c>
      <c r="I2841" s="41" t="s">
        <v>81</v>
      </c>
      <c r="J2841" s="21" t="s">
        <v>167</v>
      </c>
      <c r="K2841" s="203"/>
      <c r="L2841" s="55"/>
      <c r="M2841" s="219">
        <v>32862</v>
      </c>
      <c r="N2841" s="219">
        <v>0</v>
      </c>
      <c r="O2841" s="217">
        <f t="shared" si="44"/>
        <v>131389.15999999968</v>
      </c>
    </row>
    <row r="2842" spans="1:15" ht="22.05" hidden="1" customHeight="1" x14ac:dyDescent="0.2">
      <c r="A2842" s="216">
        <v>45784</v>
      </c>
      <c r="B2842" s="20" t="s">
        <v>185</v>
      </c>
      <c r="C2842" s="41">
        <v>55423</v>
      </c>
      <c r="D2842" s="22"/>
      <c r="E2842" s="55" t="s">
        <v>3545</v>
      </c>
      <c r="F2842" s="20" t="s">
        <v>79</v>
      </c>
      <c r="G2842" s="41"/>
      <c r="H2842" s="21" t="s">
        <v>21</v>
      </c>
      <c r="I2842" s="41" t="s">
        <v>81</v>
      </c>
      <c r="J2842" s="21" t="s">
        <v>184</v>
      </c>
      <c r="K2842" s="203"/>
      <c r="L2842" s="55"/>
      <c r="M2842" s="219">
        <v>254000</v>
      </c>
      <c r="N2842" s="219">
        <v>0</v>
      </c>
      <c r="O2842" s="217">
        <f t="shared" si="44"/>
        <v>385389.15999999968</v>
      </c>
    </row>
    <row r="2843" spans="1:15" ht="22.05" hidden="1" customHeight="1" x14ac:dyDescent="0.2">
      <c r="A2843" s="216">
        <v>45784</v>
      </c>
      <c r="B2843" s="20" t="s">
        <v>185</v>
      </c>
      <c r="C2843" s="41">
        <v>55424</v>
      </c>
      <c r="D2843" s="22"/>
      <c r="E2843" s="49" t="s">
        <v>3546</v>
      </c>
      <c r="F2843" s="20" t="s">
        <v>79</v>
      </c>
      <c r="G2843" s="41"/>
      <c r="H2843" s="21" t="s">
        <v>21</v>
      </c>
      <c r="I2843" s="41" t="s">
        <v>81</v>
      </c>
      <c r="J2843" s="21" t="s">
        <v>182</v>
      </c>
      <c r="K2843" s="203"/>
      <c r="L2843" s="55"/>
      <c r="M2843" s="219">
        <v>255500</v>
      </c>
      <c r="N2843" s="219">
        <v>0</v>
      </c>
      <c r="O2843" s="217">
        <f t="shared" si="44"/>
        <v>640889.15999999968</v>
      </c>
    </row>
    <row r="2844" spans="1:15" ht="22.05" hidden="1" customHeight="1" x14ac:dyDescent="0.2">
      <c r="A2844" s="216">
        <v>45784</v>
      </c>
      <c r="B2844" s="20" t="s">
        <v>185</v>
      </c>
      <c r="C2844" s="41">
        <v>55425</v>
      </c>
      <c r="D2844" s="22"/>
      <c r="E2844" s="55" t="s">
        <v>3547</v>
      </c>
      <c r="F2844" s="20" t="s">
        <v>79</v>
      </c>
      <c r="G2844" s="41"/>
      <c r="H2844" s="21" t="s">
        <v>21</v>
      </c>
      <c r="I2844" s="21" t="s">
        <v>81</v>
      </c>
      <c r="J2844" s="21" t="s">
        <v>180</v>
      </c>
      <c r="K2844" s="203"/>
      <c r="L2844" s="55"/>
      <c r="M2844" s="219">
        <v>255500</v>
      </c>
      <c r="N2844" s="219">
        <v>0</v>
      </c>
      <c r="O2844" s="217">
        <f t="shared" si="44"/>
        <v>896389.15999999968</v>
      </c>
    </row>
    <row r="2845" spans="1:15" ht="22.05" hidden="1" customHeight="1" x14ac:dyDescent="0.2">
      <c r="A2845" s="216">
        <v>45784</v>
      </c>
      <c r="B2845" s="20" t="s">
        <v>185</v>
      </c>
      <c r="C2845" s="41">
        <v>55426</v>
      </c>
      <c r="D2845" s="22"/>
      <c r="E2845" s="55" t="s">
        <v>128</v>
      </c>
      <c r="F2845" s="20" t="s">
        <v>79</v>
      </c>
      <c r="G2845" s="41"/>
      <c r="H2845" s="21" t="s">
        <v>22</v>
      </c>
      <c r="I2845" s="41" t="s">
        <v>56</v>
      </c>
      <c r="J2845" s="21" t="s">
        <v>116</v>
      </c>
      <c r="K2845" s="203" t="s">
        <v>129</v>
      </c>
      <c r="L2845" s="55"/>
      <c r="M2845" s="219">
        <v>0</v>
      </c>
      <c r="N2845" s="219">
        <v>60</v>
      </c>
      <c r="O2845" s="217">
        <f t="shared" si="44"/>
        <v>896329.15999999968</v>
      </c>
    </row>
    <row r="2846" spans="1:15" ht="22.05" hidden="1" customHeight="1" x14ac:dyDescent="0.2">
      <c r="A2846" s="216">
        <v>45784</v>
      </c>
      <c r="B2846" s="20" t="s">
        <v>185</v>
      </c>
      <c r="C2846" s="41">
        <v>55427</v>
      </c>
      <c r="D2846" s="22"/>
      <c r="E2846" s="55" t="s">
        <v>3548</v>
      </c>
      <c r="F2846" s="20" t="s">
        <v>79</v>
      </c>
      <c r="G2846" s="41"/>
      <c r="H2846" s="21" t="s">
        <v>22</v>
      </c>
      <c r="I2846" s="41" t="s">
        <v>54</v>
      </c>
      <c r="J2846" s="21" t="s">
        <v>61</v>
      </c>
      <c r="K2846" s="203" t="s">
        <v>235</v>
      </c>
      <c r="L2846" s="55"/>
      <c r="M2846" s="219">
        <v>0</v>
      </c>
      <c r="N2846" s="219">
        <v>70</v>
      </c>
      <c r="O2846" s="217">
        <f t="shared" si="44"/>
        <v>896259.15999999968</v>
      </c>
    </row>
    <row r="2847" spans="1:15" ht="22.05" hidden="1" customHeight="1" x14ac:dyDescent="0.2">
      <c r="A2847" s="216">
        <v>45784</v>
      </c>
      <c r="B2847" s="20" t="s">
        <v>185</v>
      </c>
      <c r="C2847" s="41">
        <v>55428</v>
      </c>
      <c r="D2847" s="22"/>
      <c r="E2847" s="55" t="s">
        <v>3549</v>
      </c>
      <c r="F2847" s="20" t="s">
        <v>79</v>
      </c>
      <c r="G2847" s="41"/>
      <c r="H2847" s="21" t="s">
        <v>21</v>
      </c>
      <c r="I2847" s="41" t="s">
        <v>28</v>
      </c>
      <c r="J2847" s="21" t="s">
        <v>30</v>
      </c>
      <c r="K2847" s="203"/>
      <c r="L2847" s="55"/>
      <c r="M2847" s="219">
        <v>24800</v>
      </c>
      <c r="N2847" s="219">
        <v>0</v>
      </c>
      <c r="O2847" s="217">
        <f t="shared" si="44"/>
        <v>921059.15999999968</v>
      </c>
    </row>
    <row r="2848" spans="1:15" ht="22.05" hidden="1" customHeight="1" x14ac:dyDescent="0.2">
      <c r="A2848" s="216">
        <v>45784</v>
      </c>
      <c r="B2848" s="20" t="s">
        <v>185</v>
      </c>
      <c r="C2848" s="41">
        <v>55429</v>
      </c>
      <c r="D2848" s="22"/>
      <c r="E2848" s="55" t="s">
        <v>166</v>
      </c>
      <c r="F2848" s="20" t="s">
        <v>79</v>
      </c>
      <c r="G2848" s="41"/>
      <c r="H2848" s="21" t="s">
        <v>22</v>
      </c>
      <c r="I2848" s="41" t="s">
        <v>103</v>
      </c>
      <c r="J2848" s="21" t="s">
        <v>60</v>
      </c>
      <c r="K2848" s="203" t="s">
        <v>133</v>
      </c>
      <c r="L2848" s="55"/>
      <c r="M2848" s="219">
        <v>0</v>
      </c>
      <c r="N2848" s="219">
        <v>200</v>
      </c>
      <c r="O2848" s="217">
        <f t="shared" si="44"/>
        <v>920859.15999999968</v>
      </c>
    </row>
    <row r="2849" spans="1:15" ht="22.05" hidden="1" customHeight="1" x14ac:dyDescent="0.2">
      <c r="A2849" s="216">
        <v>45784</v>
      </c>
      <c r="B2849" s="20" t="s">
        <v>185</v>
      </c>
      <c r="C2849" s="41">
        <v>55430</v>
      </c>
      <c r="D2849" s="22"/>
      <c r="E2849" s="55" t="s">
        <v>3550</v>
      </c>
      <c r="F2849" s="20" t="s">
        <v>79</v>
      </c>
      <c r="G2849" s="41"/>
      <c r="H2849" s="21" t="s">
        <v>22</v>
      </c>
      <c r="I2849" s="41" t="s">
        <v>55</v>
      </c>
      <c r="J2849" s="21" t="s">
        <v>73</v>
      </c>
      <c r="K2849" s="203" t="s">
        <v>3559</v>
      </c>
      <c r="L2849" s="55"/>
      <c r="M2849" s="219">
        <v>0</v>
      </c>
      <c r="N2849" s="219">
        <v>9706</v>
      </c>
      <c r="O2849" s="217">
        <f t="shared" si="44"/>
        <v>911153.15999999968</v>
      </c>
    </row>
    <row r="2850" spans="1:15" ht="22.05" hidden="1" customHeight="1" x14ac:dyDescent="0.2">
      <c r="A2850" s="216">
        <v>45784</v>
      </c>
      <c r="B2850" s="20" t="s">
        <v>185</v>
      </c>
      <c r="C2850" s="41">
        <v>55431</v>
      </c>
      <c r="D2850" s="22"/>
      <c r="E2850" s="55" t="s">
        <v>3551</v>
      </c>
      <c r="F2850" s="20" t="s">
        <v>79</v>
      </c>
      <c r="G2850" s="41"/>
      <c r="H2850" s="21" t="s">
        <v>22</v>
      </c>
      <c r="I2850" s="41" t="s">
        <v>55</v>
      </c>
      <c r="J2850" s="21" t="s">
        <v>73</v>
      </c>
      <c r="K2850" s="203" t="s">
        <v>3560</v>
      </c>
      <c r="L2850" s="55"/>
      <c r="M2850" s="219">
        <v>0</v>
      </c>
      <c r="N2850" s="219">
        <v>480</v>
      </c>
      <c r="O2850" s="217">
        <f t="shared" si="44"/>
        <v>910673.15999999968</v>
      </c>
    </row>
    <row r="2851" spans="1:15" ht="22.05" hidden="1" customHeight="1" x14ac:dyDescent="0.2">
      <c r="A2851" s="216">
        <v>45784</v>
      </c>
      <c r="B2851" s="20" t="s">
        <v>185</v>
      </c>
      <c r="C2851" s="41">
        <v>55432</v>
      </c>
      <c r="D2851" s="22"/>
      <c r="E2851" s="55" t="s">
        <v>3552</v>
      </c>
      <c r="F2851" s="20" t="s">
        <v>79</v>
      </c>
      <c r="G2851" s="41"/>
      <c r="H2851" s="21" t="s">
        <v>22</v>
      </c>
      <c r="I2851" s="21" t="s">
        <v>55</v>
      </c>
      <c r="J2851" s="21" t="s">
        <v>73</v>
      </c>
      <c r="K2851" s="203" t="s">
        <v>206</v>
      </c>
      <c r="L2851" s="55"/>
      <c r="M2851" s="219">
        <v>0</v>
      </c>
      <c r="N2851" s="219">
        <v>190</v>
      </c>
      <c r="O2851" s="217">
        <f t="shared" si="44"/>
        <v>910483.15999999968</v>
      </c>
    </row>
    <row r="2852" spans="1:15" ht="22.05" hidden="1" customHeight="1" x14ac:dyDescent="0.2">
      <c r="A2852" s="216">
        <v>45784</v>
      </c>
      <c r="B2852" s="20" t="s">
        <v>185</v>
      </c>
      <c r="C2852" s="41">
        <v>55433</v>
      </c>
      <c r="D2852" s="22"/>
      <c r="E2852" s="55" t="s">
        <v>3553</v>
      </c>
      <c r="F2852" s="20" t="s">
        <v>79</v>
      </c>
      <c r="G2852" s="41"/>
      <c r="H2852" s="21" t="s">
        <v>22</v>
      </c>
      <c r="I2852" s="21" t="s">
        <v>55</v>
      </c>
      <c r="J2852" s="21" t="s">
        <v>261</v>
      </c>
      <c r="K2852" s="203" t="s">
        <v>2787</v>
      </c>
      <c r="L2852" s="55"/>
      <c r="M2852" s="219">
        <v>0</v>
      </c>
      <c r="N2852" s="219">
        <v>5000</v>
      </c>
      <c r="O2852" s="217">
        <f t="shared" si="44"/>
        <v>905483.15999999968</v>
      </c>
    </row>
    <row r="2853" spans="1:15" ht="22.05" hidden="1" customHeight="1" x14ac:dyDescent="0.2">
      <c r="A2853" s="216">
        <v>45784</v>
      </c>
      <c r="B2853" s="20" t="s">
        <v>185</v>
      </c>
      <c r="C2853" s="41">
        <v>55434</v>
      </c>
      <c r="D2853" s="22"/>
      <c r="E2853" s="55" t="s">
        <v>3554</v>
      </c>
      <c r="F2853" s="20" t="s">
        <v>79</v>
      </c>
      <c r="G2853" s="41"/>
      <c r="H2853" s="21" t="s">
        <v>22</v>
      </c>
      <c r="I2853" s="41" t="s">
        <v>55</v>
      </c>
      <c r="J2853" s="21" t="s">
        <v>73</v>
      </c>
      <c r="K2853" s="203" t="s">
        <v>3561</v>
      </c>
      <c r="L2853" s="55"/>
      <c r="M2853" s="219">
        <v>0</v>
      </c>
      <c r="N2853" s="219">
        <v>1500</v>
      </c>
      <c r="O2853" s="217">
        <f t="shared" si="44"/>
        <v>903983.15999999968</v>
      </c>
    </row>
    <row r="2854" spans="1:15" ht="22.05" hidden="1" customHeight="1" x14ac:dyDescent="0.2">
      <c r="A2854" s="216">
        <v>45784</v>
      </c>
      <c r="B2854" s="20" t="s">
        <v>185</v>
      </c>
      <c r="C2854" s="41">
        <v>55435</v>
      </c>
      <c r="D2854" s="22"/>
      <c r="E2854" s="55" t="s">
        <v>400</v>
      </c>
      <c r="F2854" s="20" t="s">
        <v>79</v>
      </c>
      <c r="G2854" s="41"/>
      <c r="H2854" s="21" t="s">
        <v>22</v>
      </c>
      <c r="I2854" s="21" t="s">
        <v>54</v>
      </c>
      <c r="J2854" s="21" t="s">
        <v>44</v>
      </c>
      <c r="K2854" s="203" t="s">
        <v>412</v>
      </c>
      <c r="L2854" s="55"/>
      <c r="M2854" s="219">
        <v>0</v>
      </c>
      <c r="N2854" s="219">
        <v>6500</v>
      </c>
      <c r="O2854" s="217">
        <f t="shared" si="44"/>
        <v>897483.15999999968</v>
      </c>
    </row>
    <row r="2855" spans="1:15" ht="22.05" hidden="1" customHeight="1" x14ac:dyDescent="0.2">
      <c r="A2855" s="216">
        <v>45784</v>
      </c>
      <c r="B2855" s="20" t="s">
        <v>185</v>
      </c>
      <c r="C2855" s="41">
        <v>55436</v>
      </c>
      <c r="D2855" s="22"/>
      <c r="E2855" s="55" t="s">
        <v>3555</v>
      </c>
      <c r="F2855" s="20" t="s">
        <v>79</v>
      </c>
      <c r="G2855" s="41"/>
      <c r="H2855" s="21" t="s">
        <v>22</v>
      </c>
      <c r="I2855" s="41" t="s">
        <v>103</v>
      </c>
      <c r="J2855" s="21" t="s">
        <v>102</v>
      </c>
      <c r="K2855" s="203" t="s">
        <v>3562</v>
      </c>
      <c r="L2855" s="55"/>
      <c r="M2855" s="219">
        <v>0</v>
      </c>
      <c r="N2855" s="219">
        <v>6000</v>
      </c>
      <c r="O2855" s="217">
        <f t="shared" si="44"/>
        <v>891483.15999999968</v>
      </c>
    </row>
    <row r="2856" spans="1:15" ht="22.05" hidden="1" customHeight="1" x14ac:dyDescent="0.2">
      <c r="A2856" s="216">
        <v>45784</v>
      </c>
      <c r="B2856" s="20" t="s">
        <v>185</v>
      </c>
      <c r="C2856" s="41">
        <v>55437</v>
      </c>
      <c r="D2856" s="22"/>
      <c r="E2856" s="55" t="s">
        <v>154</v>
      </c>
      <c r="F2856" s="20" t="s">
        <v>79</v>
      </c>
      <c r="G2856" s="41"/>
      <c r="H2856" s="21" t="s">
        <v>22</v>
      </c>
      <c r="I2856" s="21" t="s">
        <v>103</v>
      </c>
      <c r="J2856" s="21" t="s">
        <v>219</v>
      </c>
      <c r="K2856" s="203" t="s">
        <v>1241</v>
      </c>
      <c r="L2856" s="55"/>
      <c r="M2856" s="219">
        <v>0</v>
      </c>
      <c r="N2856" s="219">
        <v>270</v>
      </c>
      <c r="O2856" s="217">
        <f t="shared" si="44"/>
        <v>891213.15999999968</v>
      </c>
    </row>
    <row r="2857" spans="1:15" ht="22.05" hidden="1" customHeight="1" x14ac:dyDescent="0.2">
      <c r="A2857" s="216">
        <v>45784</v>
      </c>
      <c r="B2857" s="20" t="s">
        <v>185</v>
      </c>
      <c r="C2857" s="41">
        <v>55438</v>
      </c>
      <c r="D2857" s="22"/>
      <c r="E2857" s="55" t="s">
        <v>3556</v>
      </c>
      <c r="F2857" s="20" t="s">
        <v>79</v>
      </c>
      <c r="G2857" s="41"/>
      <c r="H2857" s="21" t="s">
        <v>22</v>
      </c>
      <c r="I2857" s="41" t="s">
        <v>103</v>
      </c>
      <c r="J2857" s="21" t="s">
        <v>102</v>
      </c>
      <c r="K2857" s="203" t="s">
        <v>3563</v>
      </c>
      <c r="L2857" s="55"/>
      <c r="M2857" s="219">
        <v>0</v>
      </c>
      <c r="N2857" s="219">
        <v>1150</v>
      </c>
      <c r="O2857" s="217">
        <f t="shared" si="44"/>
        <v>890063.15999999968</v>
      </c>
    </row>
    <row r="2858" spans="1:15" ht="22.05" hidden="1" customHeight="1" x14ac:dyDescent="0.2">
      <c r="A2858" s="216">
        <v>45784</v>
      </c>
      <c r="B2858" s="20" t="s">
        <v>185</v>
      </c>
      <c r="C2858" s="41">
        <v>55439</v>
      </c>
      <c r="D2858" s="22"/>
      <c r="E2858" s="49" t="s">
        <v>3557</v>
      </c>
      <c r="F2858" s="20" t="s">
        <v>79</v>
      </c>
      <c r="G2858" s="41"/>
      <c r="H2858" s="21" t="s">
        <v>22</v>
      </c>
      <c r="I2858" s="41" t="s">
        <v>103</v>
      </c>
      <c r="J2858" s="21" t="s">
        <v>93</v>
      </c>
      <c r="K2858" s="203" t="s">
        <v>3564</v>
      </c>
      <c r="L2858" s="55"/>
      <c r="M2858" s="219">
        <v>0</v>
      </c>
      <c r="N2858" s="219">
        <v>760</v>
      </c>
      <c r="O2858" s="217">
        <f t="shared" si="44"/>
        <v>889303.15999999968</v>
      </c>
    </row>
    <row r="2859" spans="1:15" ht="22.05" hidden="1" customHeight="1" x14ac:dyDescent="0.2">
      <c r="A2859" s="216">
        <v>45785</v>
      </c>
      <c r="B2859" s="20" t="s">
        <v>185</v>
      </c>
      <c r="C2859" s="41">
        <v>55441</v>
      </c>
      <c r="D2859" s="22"/>
      <c r="E2859" s="55" t="s">
        <v>3565</v>
      </c>
      <c r="F2859" s="20" t="s">
        <v>79</v>
      </c>
      <c r="G2859" s="41"/>
      <c r="H2859" s="21" t="s">
        <v>21</v>
      </c>
      <c r="I2859" s="41" t="s">
        <v>28</v>
      </c>
      <c r="J2859" s="21" t="s">
        <v>31</v>
      </c>
      <c r="K2859" s="203"/>
      <c r="L2859" s="55"/>
      <c r="M2859" s="219">
        <v>4200</v>
      </c>
      <c r="N2859" s="219">
        <v>0</v>
      </c>
      <c r="O2859" s="217">
        <f t="shared" si="44"/>
        <v>893503.15999999968</v>
      </c>
    </row>
    <row r="2860" spans="1:15" ht="22.05" hidden="1" customHeight="1" x14ac:dyDescent="0.2">
      <c r="A2860" s="216">
        <v>45785</v>
      </c>
      <c r="B2860" s="20" t="s">
        <v>185</v>
      </c>
      <c r="C2860" s="41">
        <v>55442</v>
      </c>
      <c r="D2860" s="22"/>
      <c r="E2860" s="55" t="s">
        <v>3566</v>
      </c>
      <c r="F2860" s="20" t="s">
        <v>79</v>
      </c>
      <c r="G2860" s="41"/>
      <c r="H2860" s="21" t="s">
        <v>21</v>
      </c>
      <c r="I2860" s="41" t="s">
        <v>28</v>
      </c>
      <c r="J2860" s="21" t="s">
        <v>31</v>
      </c>
      <c r="K2860" s="203"/>
      <c r="L2860" s="55"/>
      <c r="M2860" s="219">
        <v>22930</v>
      </c>
      <c r="N2860" s="219">
        <v>0</v>
      </c>
      <c r="O2860" s="217">
        <f t="shared" si="44"/>
        <v>916433.15999999968</v>
      </c>
    </row>
    <row r="2861" spans="1:15" ht="22.05" hidden="1" customHeight="1" x14ac:dyDescent="0.2">
      <c r="A2861" s="216">
        <v>45785</v>
      </c>
      <c r="B2861" s="20" t="s">
        <v>185</v>
      </c>
      <c r="C2861" s="41">
        <v>55443</v>
      </c>
      <c r="D2861" s="22"/>
      <c r="E2861" s="55" t="s">
        <v>3567</v>
      </c>
      <c r="F2861" s="20" t="s">
        <v>79</v>
      </c>
      <c r="G2861" s="41"/>
      <c r="H2861" s="21" t="s">
        <v>21</v>
      </c>
      <c r="I2861" s="41" t="s">
        <v>28</v>
      </c>
      <c r="J2861" s="21" t="s">
        <v>31</v>
      </c>
      <c r="K2861" s="203"/>
      <c r="L2861" s="55"/>
      <c r="M2861" s="219">
        <v>24374</v>
      </c>
      <c r="N2861" s="219">
        <v>0</v>
      </c>
      <c r="O2861" s="217">
        <f t="shared" si="44"/>
        <v>940807.15999999968</v>
      </c>
    </row>
    <row r="2862" spans="1:15" ht="22.05" hidden="1" customHeight="1" x14ac:dyDescent="0.2">
      <c r="A2862" s="216">
        <v>45785</v>
      </c>
      <c r="B2862" s="20" t="s">
        <v>185</v>
      </c>
      <c r="C2862" s="41">
        <v>55444</v>
      </c>
      <c r="D2862" s="22"/>
      <c r="E2862" s="55" t="s">
        <v>3568</v>
      </c>
      <c r="F2862" s="20" t="s">
        <v>79</v>
      </c>
      <c r="G2862" s="41"/>
      <c r="H2862" s="21" t="s">
        <v>22</v>
      </c>
      <c r="I2862" s="41" t="s">
        <v>56</v>
      </c>
      <c r="J2862" s="21" t="s">
        <v>116</v>
      </c>
      <c r="K2862" s="203" t="s">
        <v>139</v>
      </c>
      <c r="L2862" s="55"/>
      <c r="M2862" s="219">
        <v>0</v>
      </c>
      <c r="N2862" s="219">
        <v>480</v>
      </c>
      <c r="O2862" s="217">
        <f t="shared" si="44"/>
        <v>940327.15999999968</v>
      </c>
    </row>
    <row r="2863" spans="1:15" ht="22.05" hidden="1" customHeight="1" x14ac:dyDescent="0.2">
      <c r="A2863" s="216">
        <v>45785</v>
      </c>
      <c r="B2863" s="20" t="s">
        <v>185</v>
      </c>
      <c r="C2863" s="41">
        <v>55445</v>
      </c>
      <c r="D2863" s="22"/>
      <c r="E2863" s="55" t="s">
        <v>3569</v>
      </c>
      <c r="F2863" s="20" t="s">
        <v>79</v>
      </c>
      <c r="G2863" s="41"/>
      <c r="H2863" s="21" t="s">
        <v>22</v>
      </c>
      <c r="I2863" s="41" t="s">
        <v>103</v>
      </c>
      <c r="J2863" s="21" t="s">
        <v>102</v>
      </c>
      <c r="K2863" s="304" t="s">
        <v>122</v>
      </c>
      <c r="L2863" s="55"/>
      <c r="M2863" s="219">
        <v>0</v>
      </c>
      <c r="N2863" s="219">
        <v>700</v>
      </c>
      <c r="O2863" s="217">
        <f t="shared" si="44"/>
        <v>939627.15999999968</v>
      </c>
    </row>
    <row r="2864" spans="1:15" ht="22.05" hidden="1" customHeight="1" x14ac:dyDescent="0.2">
      <c r="A2864" s="216">
        <v>45785</v>
      </c>
      <c r="B2864" s="20" t="s">
        <v>185</v>
      </c>
      <c r="C2864" s="41">
        <v>55446</v>
      </c>
      <c r="D2864" s="22"/>
      <c r="E2864" s="55" t="s">
        <v>3570</v>
      </c>
      <c r="F2864" s="20" t="s">
        <v>79</v>
      </c>
      <c r="G2864" s="41"/>
      <c r="H2864" s="21" t="s">
        <v>22</v>
      </c>
      <c r="I2864" s="21" t="s">
        <v>55</v>
      </c>
      <c r="J2864" s="21" t="s">
        <v>261</v>
      </c>
      <c r="K2864" s="304" t="s">
        <v>551</v>
      </c>
      <c r="L2864" s="55"/>
      <c r="M2864" s="219">
        <v>0</v>
      </c>
      <c r="N2864" s="219">
        <v>5000</v>
      </c>
      <c r="O2864" s="217">
        <f t="shared" si="44"/>
        <v>934627.15999999968</v>
      </c>
    </row>
    <row r="2865" spans="1:15" ht="22.05" hidden="1" customHeight="1" x14ac:dyDescent="0.2">
      <c r="A2865" s="216">
        <v>45785</v>
      </c>
      <c r="B2865" s="20" t="s">
        <v>185</v>
      </c>
      <c r="C2865" s="41">
        <v>55447</v>
      </c>
      <c r="D2865" s="22"/>
      <c r="E2865" s="55" t="s">
        <v>3571</v>
      </c>
      <c r="F2865" s="20" t="s">
        <v>79</v>
      </c>
      <c r="G2865" s="41"/>
      <c r="H2865" s="21" t="s">
        <v>22</v>
      </c>
      <c r="I2865" s="41" t="s">
        <v>55</v>
      </c>
      <c r="J2865" s="21" t="s">
        <v>73</v>
      </c>
      <c r="K2865" s="203" t="s">
        <v>358</v>
      </c>
      <c r="L2865" s="55"/>
      <c r="M2865" s="219">
        <v>0</v>
      </c>
      <c r="N2865" s="219">
        <v>190</v>
      </c>
      <c r="O2865" s="217">
        <f t="shared" si="44"/>
        <v>934437.15999999968</v>
      </c>
    </row>
    <row r="2866" spans="1:15" ht="22.05" hidden="1" customHeight="1" x14ac:dyDescent="0.2">
      <c r="A2866" s="216">
        <v>45785</v>
      </c>
      <c r="B2866" s="20" t="s">
        <v>185</v>
      </c>
      <c r="C2866" s="41">
        <v>55448</v>
      </c>
      <c r="D2866" s="22"/>
      <c r="E2866" s="55" t="s">
        <v>3572</v>
      </c>
      <c r="F2866" s="20" t="s">
        <v>79</v>
      </c>
      <c r="G2866" s="41"/>
      <c r="H2866" s="21" t="s">
        <v>22</v>
      </c>
      <c r="I2866" s="21" t="s">
        <v>55</v>
      </c>
      <c r="J2866" s="21" t="s">
        <v>73</v>
      </c>
      <c r="K2866" s="203" t="s">
        <v>3578</v>
      </c>
      <c r="L2866" s="55"/>
      <c r="M2866" s="219">
        <v>0</v>
      </c>
      <c r="N2866" s="219">
        <v>9417</v>
      </c>
      <c r="O2866" s="217">
        <f t="shared" si="44"/>
        <v>925020.15999999968</v>
      </c>
    </row>
    <row r="2867" spans="1:15" ht="22.05" hidden="1" customHeight="1" x14ac:dyDescent="0.2">
      <c r="A2867" s="216">
        <v>45785</v>
      </c>
      <c r="B2867" s="20" t="s">
        <v>185</v>
      </c>
      <c r="C2867" s="41">
        <v>55449</v>
      </c>
      <c r="D2867" s="22"/>
      <c r="E2867" s="55" t="s">
        <v>3573</v>
      </c>
      <c r="F2867" s="20" t="s">
        <v>79</v>
      </c>
      <c r="G2867" s="41"/>
      <c r="H2867" s="21" t="s">
        <v>22</v>
      </c>
      <c r="I2867" s="21" t="s">
        <v>55</v>
      </c>
      <c r="J2867" s="21" t="s">
        <v>73</v>
      </c>
      <c r="K2867" s="203" t="s">
        <v>3579</v>
      </c>
      <c r="L2867" s="55"/>
      <c r="M2867" s="219">
        <v>0</v>
      </c>
      <c r="N2867" s="219">
        <v>520</v>
      </c>
      <c r="O2867" s="217">
        <f t="shared" ref="O2867:O2939" si="45">O2866+M2867-N2867</f>
        <v>924500.15999999968</v>
      </c>
    </row>
    <row r="2868" spans="1:15" ht="22.05" hidden="1" customHeight="1" x14ac:dyDescent="0.2">
      <c r="A2868" s="216">
        <v>45785</v>
      </c>
      <c r="B2868" s="20" t="s">
        <v>185</v>
      </c>
      <c r="C2868" s="41">
        <v>55450</v>
      </c>
      <c r="D2868" s="22"/>
      <c r="E2868" s="55" t="s">
        <v>3574</v>
      </c>
      <c r="F2868" s="20" t="s">
        <v>79</v>
      </c>
      <c r="G2868" s="41"/>
      <c r="H2868" s="21" t="s">
        <v>22</v>
      </c>
      <c r="I2868" s="41" t="s">
        <v>55</v>
      </c>
      <c r="J2868" s="21" t="s">
        <v>73</v>
      </c>
      <c r="K2868" s="203" t="s">
        <v>140</v>
      </c>
      <c r="L2868" s="55"/>
      <c r="M2868" s="219">
        <v>0</v>
      </c>
      <c r="N2868" s="219">
        <v>1500</v>
      </c>
      <c r="O2868" s="217">
        <f t="shared" si="45"/>
        <v>923000.15999999968</v>
      </c>
    </row>
    <row r="2869" spans="1:15" ht="22.05" hidden="1" customHeight="1" x14ac:dyDescent="0.2">
      <c r="A2869" s="216">
        <v>45785</v>
      </c>
      <c r="B2869" s="20" t="s">
        <v>185</v>
      </c>
      <c r="C2869" s="41">
        <v>55451</v>
      </c>
      <c r="D2869" s="22"/>
      <c r="E2869" s="55" t="s">
        <v>3575</v>
      </c>
      <c r="F2869" s="20" t="s">
        <v>79</v>
      </c>
      <c r="G2869" s="41"/>
      <c r="H2869" s="21" t="s">
        <v>22</v>
      </c>
      <c r="I2869" s="41" t="s">
        <v>103</v>
      </c>
      <c r="J2869" s="21" t="s">
        <v>60</v>
      </c>
      <c r="K2869" s="203" t="s">
        <v>135</v>
      </c>
      <c r="L2869" s="55"/>
      <c r="M2869" s="219">
        <v>0</v>
      </c>
      <c r="N2869" s="219">
        <v>1800</v>
      </c>
      <c r="O2869" s="217">
        <f t="shared" si="45"/>
        <v>921200.15999999968</v>
      </c>
    </row>
    <row r="2870" spans="1:15" ht="22.05" hidden="1" customHeight="1" x14ac:dyDescent="0.2">
      <c r="A2870" s="216">
        <v>45785</v>
      </c>
      <c r="B2870" s="20" t="s">
        <v>185</v>
      </c>
      <c r="C2870" s="41">
        <v>55452</v>
      </c>
      <c r="D2870" s="22"/>
      <c r="E2870" s="55" t="s">
        <v>3576</v>
      </c>
      <c r="F2870" s="20" t="s">
        <v>79</v>
      </c>
      <c r="G2870" s="41"/>
      <c r="H2870" s="21" t="s">
        <v>22</v>
      </c>
      <c r="I2870" s="21" t="s">
        <v>55</v>
      </c>
      <c r="J2870" s="21" t="s">
        <v>73</v>
      </c>
      <c r="K2870" s="203" t="s">
        <v>140</v>
      </c>
      <c r="L2870" s="55"/>
      <c r="M2870" s="219">
        <v>0</v>
      </c>
      <c r="N2870" s="219">
        <v>530</v>
      </c>
      <c r="O2870" s="217">
        <f t="shared" si="45"/>
        <v>920670.15999999968</v>
      </c>
    </row>
    <row r="2871" spans="1:15" ht="22.05" hidden="1" customHeight="1" x14ac:dyDescent="0.2">
      <c r="A2871" s="216">
        <v>45785</v>
      </c>
      <c r="B2871" s="20" t="s">
        <v>185</v>
      </c>
      <c r="C2871" s="41">
        <v>55453</v>
      </c>
      <c r="D2871" s="22"/>
      <c r="E2871" s="55" t="s">
        <v>3577</v>
      </c>
      <c r="F2871" s="20" t="s">
        <v>79</v>
      </c>
      <c r="G2871" s="41"/>
      <c r="H2871" s="21" t="s">
        <v>22</v>
      </c>
      <c r="I2871" s="21" t="s">
        <v>103</v>
      </c>
      <c r="J2871" s="21" t="s">
        <v>95</v>
      </c>
      <c r="K2871" s="203" t="s">
        <v>464</v>
      </c>
      <c r="L2871" s="55"/>
      <c r="M2871" s="219">
        <v>0</v>
      </c>
      <c r="N2871" s="219">
        <v>250</v>
      </c>
      <c r="O2871" s="217">
        <f t="shared" si="45"/>
        <v>920420.15999999968</v>
      </c>
    </row>
    <row r="2872" spans="1:15" ht="22.05" hidden="1" customHeight="1" x14ac:dyDescent="0.2">
      <c r="A2872" s="216">
        <v>45785</v>
      </c>
      <c r="B2872" s="20" t="s">
        <v>185</v>
      </c>
      <c r="C2872" s="41">
        <v>55454</v>
      </c>
      <c r="D2872" s="22"/>
      <c r="E2872" s="55" t="s">
        <v>1691</v>
      </c>
      <c r="F2872" s="20" t="s">
        <v>79</v>
      </c>
      <c r="G2872" s="41"/>
      <c r="H2872" s="21" t="s">
        <v>22</v>
      </c>
      <c r="I2872" s="41" t="s">
        <v>103</v>
      </c>
      <c r="J2872" s="21" t="s">
        <v>92</v>
      </c>
      <c r="K2872" s="203" t="s">
        <v>1704</v>
      </c>
      <c r="L2872" s="219"/>
      <c r="M2872" s="219">
        <v>0</v>
      </c>
      <c r="N2872" s="219">
        <v>500</v>
      </c>
      <c r="O2872" s="217">
        <f t="shared" si="45"/>
        <v>919920.15999999968</v>
      </c>
    </row>
    <row r="2873" spans="1:15" ht="22.05" hidden="1" customHeight="1" x14ac:dyDescent="0.2">
      <c r="A2873" s="216">
        <v>45785</v>
      </c>
      <c r="B2873" s="20" t="s">
        <v>185</v>
      </c>
      <c r="C2873" s="41">
        <v>55455</v>
      </c>
      <c r="D2873" s="22"/>
      <c r="E2873" s="55" t="s">
        <v>154</v>
      </c>
      <c r="F2873" s="20" t="s">
        <v>79</v>
      </c>
      <c r="G2873" s="41"/>
      <c r="H2873" s="21" t="s">
        <v>22</v>
      </c>
      <c r="I2873" s="41" t="s">
        <v>103</v>
      </c>
      <c r="J2873" s="21" t="s">
        <v>219</v>
      </c>
      <c r="K2873" s="203" t="s">
        <v>1241</v>
      </c>
      <c r="L2873" s="219"/>
      <c r="M2873" s="219">
        <v>0</v>
      </c>
      <c r="N2873" s="219">
        <v>300</v>
      </c>
      <c r="O2873" s="217">
        <f t="shared" si="45"/>
        <v>919620.15999999968</v>
      </c>
    </row>
    <row r="2874" spans="1:15" ht="22.05" hidden="1" customHeight="1" x14ac:dyDescent="0.2">
      <c r="A2874" s="216">
        <v>45785</v>
      </c>
      <c r="B2874" s="20" t="s">
        <v>185</v>
      </c>
      <c r="C2874" s="41">
        <v>55456</v>
      </c>
      <c r="D2874" s="22"/>
      <c r="E2874" s="55" t="s">
        <v>270</v>
      </c>
      <c r="F2874" s="20" t="s">
        <v>79</v>
      </c>
      <c r="G2874" s="41"/>
      <c r="H2874" s="21" t="s">
        <v>22</v>
      </c>
      <c r="I2874" s="41" t="s">
        <v>54</v>
      </c>
      <c r="J2874" s="21" t="s">
        <v>64</v>
      </c>
      <c r="K2874" s="203" t="s">
        <v>241</v>
      </c>
      <c r="L2874" s="219"/>
      <c r="M2874" s="219">
        <v>0</v>
      </c>
      <c r="N2874" s="219">
        <v>1500</v>
      </c>
      <c r="O2874" s="217">
        <f t="shared" si="45"/>
        <v>918120.15999999968</v>
      </c>
    </row>
    <row r="2875" spans="1:15" ht="22.05" hidden="1" customHeight="1" x14ac:dyDescent="0.2">
      <c r="A2875" s="216">
        <v>45786</v>
      </c>
      <c r="B2875" s="20" t="s">
        <v>185</v>
      </c>
      <c r="C2875" s="41">
        <v>55458</v>
      </c>
      <c r="D2875" s="22"/>
      <c r="E2875" s="55" t="s">
        <v>3580</v>
      </c>
      <c r="F2875" s="20" t="s">
        <v>79</v>
      </c>
      <c r="G2875" s="41"/>
      <c r="H2875" s="21" t="s">
        <v>22</v>
      </c>
      <c r="I2875" s="41" t="s">
        <v>103</v>
      </c>
      <c r="J2875" s="21" t="s">
        <v>102</v>
      </c>
      <c r="K2875" s="203" t="s">
        <v>3166</v>
      </c>
      <c r="L2875" s="219"/>
      <c r="M2875" s="219">
        <v>0</v>
      </c>
      <c r="N2875" s="219">
        <v>5400</v>
      </c>
      <c r="O2875" s="217">
        <f t="shared" si="45"/>
        <v>912720.15999999968</v>
      </c>
    </row>
    <row r="2876" spans="1:15" ht="22.05" hidden="1" customHeight="1" x14ac:dyDescent="0.2">
      <c r="A2876" s="216">
        <v>45786</v>
      </c>
      <c r="B2876" s="20" t="s">
        <v>185</v>
      </c>
      <c r="C2876" s="41">
        <v>55459</v>
      </c>
      <c r="D2876" s="22"/>
      <c r="E2876" s="55" t="s">
        <v>160</v>
      </c>
      <c r="F2876" s="20" t="s">
        <v>79</v>
      </c>
      <c r="G2876" s="41"/>
      <c r="H2876" s="21" t="s">
        <v>22</v>
      </c>
      <c r="I2876" s="41" t="s">
        <v>103</v>
      </c>
      <c r="J2876" s="21" t="s">
        <v>97</v>
      </c>
      <c r="K2876" s="203" t="s">
        <v>134</v>
      </c>
      <c r="L2876" s="55"/>
      <c r="M2876" s="219">
        <v>0</v>
      </c>
      <c r="N2876" s="219">
        <v>1600</v>
      </c>
      <c r="O2876" s="217">
        <f t="shared" si="45"/>
        <v>911120.15999999968</v>
      </c>
    </row>
    <row r="2877" spans="1:15" ht="22.05" hidden="1" customHeight="1" x14ac:dyDescent="0.2">
      <c r="A2877" s="216">
        <v>45786</v>
      </c>
      <c r="B2877" s="20" t="s">
        <v>185</v>
      </c>
      <c r="C2877" s="41">
        <v>55460</v>
      </c>
      <c r="D2877" s="22"/>
      <c r="E2877" s="55" t="s">
        <v>802</v>
      </c>
      <c r="F2877" s="20" t="s">
        <v>79</v>
      </c>
      <c r="G2877" s="41"/>
      <c r="H2877" s="21" t="s">
        <v>22</v>
      </c>
      <c r="I2877" s="41" t="s">
        <v>103</v>
      </c>
      <c r="J2877" s="21" t="s">
        <v>96</v>
      </c>
      <c r="K2877" s="203" t="s">
        <v>134</v>
      </c>
      <c r="L2877" s="55"/>
      <c r="M2877" s="219">
        <v>0</v>
      </c>
      <c r="N2877" s="219">
        <v>800</v>
      </c>
      <c r="O2877" s="217">
        <f t="shared" si="45"/>
        <v>910320.15999999968</v>
      </c>
    </row>
    <row r="2878" spans="1:15" ht="22.05" hidden="1" customHeight="1" x14ac:dyDescent="0.2">
      <c r="A2878" s="216">
        <v>45786</v>
      </c>
      <c r="B2878" s="20" t="s">
        <v>185</v>
      </c>
      <c r="C2878" s="41">
        <v>55461</v>
      </c>
      <c r="D2878" s="22"/>
      <c r="E2878" s="55" t="s">
        <v>3581</v>
      </c>
      <c r="F2878" s="20" t="s">
        <v>79</v>
      </c>
      <c r="G2878" s="41"/>
      <c r="H2878" s="21" t="s">
        <v>22</v>
      </c>
      <c r="I2878" s="41" t="s">
        <v>103</v>
      </c>
      <c r="J2878" s="21" t="s">
        <v>95</v>
      </c>
      <c r="K2878" s="203" t="s">
        <v>266</v>
      </c>
      <c r="L2878" s="219"/>
      <c r="M2878" s="219">
        <v>0</v>
      </c>
      <c r="N2878" s="219">
        <v>150</v>
      </c>
      <c r="O2878" s="217">
        <f t="shared" si="45"/>
        <v>910170.15999999968</v>
      </c>
    </row>
    <row r="2879" spans="1:15" ht="22.05" hidden="1" customHeight="1" x14ac:dyDescent="0.2">
      <c r="A2879" s="216">
        <v>45786</v>
      </c>
      <c r="B2879" s="20" t="s">
        <v>185</v>
      </c>
      <c r="C2879" s="41">
        <v>55462</v>
      </c>
      <c r="D2879" s="22"/>
      <c r="E2879" s="55" t="s">
        <v>3582</v>
      </c>
      <c r="F2879" s="20" t="s">
        <v>79</v>
      </c>
      <c r="G2879" s="41"/>
      <c r="H2879" s="21" t="s">
        <v>22</v>
      </c>
      <c r="I2879" s="41" t="s">
        <v>54</v>
      </c>
      <c r="J2879" s="21" t="s">
        <v>32</v>
      </c>
      <c r="K2879" s="203" t="s">
        <v>390</v>
      </c>
      <c r="L2879" s="219"/>
      <c r="M2879" s="219">
        <v>0</v>
      </c>
      <c r="N2879" s="219">
        <v>2000</v>
      </c>
      <c r="O2879" s="217">
        <f t="shared" si="45"/>
        <v>908170.15999999968</v>
      </c>
    </row>
    <row r="2880" spans="1:15" ht="22.05" hidden="1" customHeight="1" x14ac:dyDescent="0.2">
      <c r="A2880" s="216">
        <v>45786</v>
      </c>
      <c r="B2880" s="20" t="s">
        <v>185</v>
      </c>
      <c r="C2880" s="41">
        <v>55463</v>
      </c>
      <c r="D2880" s="22"/>
      <c r="E2880" s="55" t="s">
        <v>297</v>
      </c>
      <c r="F2880" s="20" t="s">
        <v>79</v>
      </c>
      <c r="G2880" s="41"/>
      <c r="H2880" s="21" t="s">
        <v>22</v>
      </c>
      <c r="I2880" s="41" t="s">
        <v>56</v>
      </c>
      <c r="J2880" s="21" t="s">
        <v>116</v>
      </c>
      <c r="K2880" s="203" t="s">
        <v>139</v>
      </c>
      <c r="L2880" s="219"/>
      <c r="M2880" s="219">
        <v>0</v>
      </c>
      <c r="N2880" s="219">
        <v>650</v>
      </c>
      <c r="O2880" s="217">
        <f t="shared" si="45"/>
        <v>907520.15999999968</v>
      </c>
    </row>
    <row r="2881" spans="1:15" ht="22.05" hidden="1" customHeight="1" x14ac:dyDescent="0.2">
      <c r="A2881" s="216">
        <v>45786</v>
      </c>
      <c r="B2881" s="20" t="s">
        <v>185</v>
      </c>
      <c r="C2881" s="41">
        <v>55464</v>
      </c>
      <c r="D2881" s="22"/>
      <c r="E2881" s="55" t="s">
        <v>157</v>
      </c>
      <c r="F2881" s="20" t="s">
        <v>79</v>
      </c>
      <c r="G2881" s="41"/>
      <c r="H2881" s="21" t="s">
        <v>22</v>
      </c>
      <c r="I2881" s="41" t="s">
        <v>103</v>
      </c>
      <c r="J2881" s="21" t="s">
        <v>60</v>
      </c>
      <c r="K2881" s="203" t="s">
        <v>3589</v>
      </c>
      <c r="L2881" s="219"/>
      <c r="M2881" s="219">
        <v>0</v>
      </c>
      <c r="N2881" s="219">
        <v>500</v>
      </c>
      <c r="O2881" s="217">
        <f t="shared" si="45"/>
        <v>907020.15999999968</v>
      </c>
    </row>
    <row r="2882" spans="1:15" ht="22.05" hidden="1" customHeight="1" x14ac:dyDescent="0.2">
      <c r="A2882" s="216">
        <v>45786</v>
      </c>
      <c r="B2882" s="20" t="s">
        <v>185</v>
      </c>
      <c r="C2882" s="41">
        <v>55465</v>
      </c>
      <c r="D2882" s="22"/>
      <c r="E2882" s="55" t="s">
        <v>1013</v>
      </c>
      <c r="F2882" s="20" t="s">
        <v>79</v>
      </c>
      <c r="G2882" s="41"/>
      <c r="H2882" s="21" t="s">
        <v>21</v>
      </c>
      <c r="I2882" s="41" t="s">
        <v>28</v>
      </c>
      <c r="J2882" s="21" t="s">
        <v>30</v>
      </c>
      <c r="K2882" s="203"/>
      <c r="L2882" s="55"/>
      <c r="M2882" s="219">
        <v>74700</v>
      </c>
      <c r="N2882" s="219">
        <v>0</v>
      </c>
      <c r="O2882" s="217">
        <f t="shared" si="45"/>
        <v>981720.15999999968</v>
      </c>
    </row>
    <row r="2883" spans="1:15" ht="22.05" hidden="1" customHeight="1" x14ac:dyDescent="0.2">
      <c r="A2883" s="216">
        <v>45786</v>
      </c>
      <c r="B2883" s="20" t="s">
        <v>185</v>
      </c>
      <c r="C2883" s="41">
        <v>55466</v>
      </c>
      <c r="D2883" s="22"/>
      <c r="E2883" s="55" t="s">
        <v>154</v>
      </c>
      <c r="F2883" s="20" t="s">
        <v>79</v>
      </c>
      <c r="G2883" s="41"/>
      <c r="H2883" s="21" t="s">
        <v>22</v>
      </c>
      <c r="I2883" s="21" t="s">
        <v>103</v>
      </c>
      <c r="J2883" s="21" t="s">
        <v>219</v>
      </c>
      <c r="K2883" s="203" t="s">
        <v>1241</v>
      </c>
      <c r="L2883" s="55"/>
      <c r="M2883" s="219">
        <v>0</v>
      </c>
      <c r="N2883" s="219">
        <v>270</v>
      </c>
      <c r="O2883" s="217">
        <f t="shared" si="45"/>
        <v>981450.15999999968</v>
      </c>
    </row>
    <row r="2884" spans="1:15" ht="22.05" hidden="1" customHeight="1" x14ac:dyDescent="0.2">
      <c r="A2884" s="216">
        <v>45786</v>
      </c>
      <c r="B2884" s="20" t="s">
        <v>185</v>
      </c>
      <c r="C2884" s="41">
        <v>55467</v>
      </c>
      <c r="D2884" s="22"/>
      <c r="E2884" s="55" t="s">
        <v>695</v>
      </c>
      <c r="F2884" s="20" t="s">
        <v>79</v>
      </c>
      <c r="G2884" s="41"/>
      <c r="H2884" s="21" t="s">
        <v>22</v>
      </c>
      <c r="I2884" s="21" t="s">
        <v>56</v>
      </c>
      <c r="J2884" s="21" t="s">
        <v>116</v>
      </c>
      <c r="K2884" s="203" t="s">
        <v>408</v>
      </c>
      <c r="L2884" s="55"/>
      <c r="M2884" s="219">
        <v>0</v>
      </c>
      <c r="N2884" s="219">
        <v>386</v>
      </c>
      <c r="O2884" s="217">
        <f t="shared" si="45"/>
        <v>981064.15999999968</v>
      </c>
    </row>
    <row r="2885" spans="1:15" ht="22.05" hidden="1" customHeight="1" x14ac:dyDescent="0.2">
      <c r="A2885" s="216">
        <v>45786</v>
      </c>
      <c r="B2885" s="20" t="s">
        <v>185</v>
      </c>
      <c r="C2885" s="41">
        <v>55468</v>
      </c>
      <c r="D2885" s="22"/>
      <c r="E2885" s="55" t="s">
        <v>3583</v>
      </c>
      <c r="F2885" s="20" t="s">
        <v>79</v>
      </c>
      <c r="G2885" s="41"/>
      <c r="H2885" s="21" t="s">
        <v>22</v>
      </c>
      <c r="I2885" s="21" t="s">
        <v>54</v>
      </c>
      <c r="J2885" s="21" t="s">
        <v>32</v>
      </c>
      <c r="K2885" s="203" t="s">
        <v>390</v>
      </c>
      <c r="L2885" s="55"/>
      <c r="M2885" s="219">
        <v>0</v>
      </c>
      <c r="N2885" s="219">
        <v>5000</v>
      </c>
      <c r="O2885" s="217">
        <f t="shared" si="45"/>
        <v>976064.15999999968</v>
      </c>
    </row>
    <row r="2886" spans="1:15" ht="22.05" hidden="1" customHeight="1" x14ac:dyDescent="0.2">
      <c r="A2886" s="216">
        <v>45786</v>
      </c>
      <c r="B2886" s="20" t="s">
        <v>185</v>
      </c>
      <c r="C2886" s="41">
        <v>55469</v>
      </c>
      <c r="D2886" s="22"/>
      <c r="E2886" s="55" t="s">
        <v>130</v>
      </c>
      <c r="F2886" s="20" t="s">
        <v>79</v>
      </c>
      <c r="G2886" s="41"/>
      <c r="H2886" s="21" t="s">
        <v>22</v>
      </c>
      <c r="I2886" s="41" t="s">
        <v>53</v>
      </c>
      <c r="J2886" s="21" t="s">
        <v>114</v>
      </c>
      <c r="K2886" s="203" t="s">
        <v>133</v>
      </c>
      <c r="L2886" s="55"/>
      <c r="M2886" s="219">
        <v>0</v>
      </c>
      <c r="N2886" s="219">
        <v>2000</v>
      </c>
      <c r="O2886" s="217">
        <f t="shared" si="45"/>
        <v>974064.15999999968</v>
      </c>
    </row>
    <row r="2887" spans="1:15" ht="22.05" hidden="1" customHeight="1" x14ac:dyDescent="0.2">
      <c r="A2887" s="216">
        <v>45786</v>
      </c>
      <c r="B2887" s="20" t="s">
        <v>185</v>
      </c>
      <c r="C2887" s="41">
        <v>55470</v>
      </c>
      <c r="D2887" s="22"/>
      <c r="E2887" s="55" t="s">
        <v>3584</v>
      </c>
      <c r="F2887" s="20" t="s">
        <v>79</v>
      </c>
      <c r="G2887" s="41"/>
      <c r="H2887" s="21" t="s">
        <v>22</v>
      </c>
      <c r="I2887" s="21" t="s">
        <v>103</v>
      </c>
      <c r="J2887" s="21" t="s">
        <v>60</v>
      </c>
      <c r="K2887" s="203" t="s">
        <v>133</v>
      </c>
      <c r="L2887" s="55"/>
      <c r="M2887" s="219">
        <v>0</v>
      </c>
      <c r="N2887" s="219">
        <v>4000</v>
      </c>
      <c r="O2887" s="217">
        <f t="shared" si="45"/>
        <v>970064.15999999968</v>
      </c>
    </row>
    <row r="2888" spans="1:15" ht="22.05" hidden="1" customHeight="1" x14ac:dyDescent="0.2">
      <c r="A2888" s="216">
        <v>45786</v>
      </c>
      <c r="B2888" s="20" t="s">
        <v>185</v>
      </c>
      <c r="C2888" s="41">
        <v>55471</v>
      </c>
      <c r="D2888" s="22"/>
      <c r="E2888" s="55" t="s">
        <v>3585</v>
      </c>
      <c r="F2888" s="20" t="s">
        <v>79</v>
      </c>
      <c r="G2888" s="41"/>
      <c r="H2888" s="21" t="s">
        <v>21</v>
      </c>
      <c r="I2888" s="41" t="s">
        <v>81</v>
      </c>
      <c r="J2888" s="21" t="s">
        <v>167</v>
      </c>
      <c r="K2888" s="203"/>
      <c r="L2888" s="55"/>
      <c r="M2888" s="219">
        <v>100000</v>
      </c>
      <c r="N2888" s="219">
        <v>0</v>
      </c>
      <c r="O2888" s="217">
        <f t="shared" si="45"/>
        <v>1070064.1599999997</v>
      </c>
    </row>
    <row r="2889" spans="1:15" ht="22.05" hidden="1" customHeight="1" x14ac:dyDescent="0.2">
      <c r="A2889" s="216">
        <v>45786</v>
      </c>
      <c r="B2889" s="20" t="s">
        <v>185</v>
      </c>
      <c r="C2889" s="41">
        <v>55472</v>
      </c>
      <c r="D2889" s="22"/>
      <c r="E2889" s="55" t="s">
        <v>3586</v>
      </c>
      <c r="F2889" s="20" t="s">
        <v>79</v>
      </c>
      <c r="G2889" s="41"/>
      <c r="H2889" s="21" t="s">
        <v>21</v>
      </c>
      <c r="I2889" s="41" t="s">
        <v>81</v>
      </c>
      <c r="J2889" s="21" t="s">
        <v>167</v>
      </c>
      <c r="K2889" s="203"/>
      <c r="L2889" s="55"/>
      <c r="M2889" s="219">
        <v>100000</v>
      </c>
      <c r="N2889" s="219">
        <v>0</v>
      </c>
      <c r="O2889" s="217">
        <f t="shared" si="45"/>
        <v>1170064.1599999997</v>
      </c>
    </row>
    <row r="2890" spans="1:15" ht="22.05" hidden="1" customHeight="1" x14ac:dyDescent="0.2">
      <c r="A2890" s="216">
        <v>45786</v>
      </c>
      <c r="B2890" s="20" t="s">
        <v>185</v>
      </c>
      <c r="C2890" s="41">
        <v>55473</v>
      </c>
      <c r="D2890" s="22"/>
      <c r="E2890" s="55" t="s">
        <v>143</v>
      </c>
      <c r="F2890" s="20" t="s">
        <v>79</v>
      </c>
      <c r="G2890" s="41"/>
      <c r="H2890" s="21" t="s">
        <v>22</v>
      </c>
      <c r="I2890" s="21" t="s">
        <v>53</v>
      </c>
      <c r="J2890" s="21" t="s">
        <v>112</v>
      </c>
      <c r="K2890" s="203" t="s">
        <v>527</v>
      </c>
      <c r="L2890" s="55"/>
      <c r="M2890" s="219">
        <v>0</v>
      </c>
      <c r="N2890" s="219">
        <v>1615</v>
      </c>
      <c r="O2890" s="217">
        <f t="shared" si="45"/>
        <v>1168449.1599999997</v>
      </c>
    </row>
    <row r="2891" spans="1:15" ht="22.05" hidden="1" customHeight="1" x14ac:dyDescent="0.2">
      <c r="A2891" s="216">
        <v>45786</v>
      </c>
      <c r="B2891" s="20" t="s">
        <v>185</v>
      </c>
      <c r="C2891" s="41">
        <v>55474</v>
      </c>
      <c r="D2891" s="22"/>
      <c r="E2891" s="55" t="s">
        <v>3090</v>
      </c>
      <c r="F2891" s="20" t="s">
        <v>79</v>
      </c>
      <c r="G2891" s="41"/>
      <c r="H2891" s="21" t="s">
        <v>22</v>
      </c>
      <c r="I2891" s="22" t="s">
        <v>103</v>
      </c>
      <c r="J2891" s="21" t="s">
        <v>94</v>
      </c>
      <c r="K2891" s="203" t="s">
        <v>134</v>
      </c>
      <c r="L2891" s="55"/>
      <c r="M2891" s="219">
        <v>0</v>
      </c>
      <c r="N2891" s="219">
        <v>500</v>
      </c>
      <c r="O2891" s="217">
        <f t="shared" si="45"/>
        <v>1167949.1599999997</v>
      </c>
    </row>
    <row r="2892" spans="1:15" ht="22.05" hidden="1" customHeight="1" x14ac:dyDescent="0.2">
      <c r="A2892" s="216">
        <v>45786</v>
      </c>
      <c r="B2892" s="20" t="s">
        <v>185</v>
      </c>
      <c r="C2892" s="41">
        <v>55475</v>
      </c>
      <c r="D2892" s="22"/>
      <c r="E2892" s="55" t="s">
        <v>1235</v>
      </c>
      <c r="F2892" s="20" t="s">
        <v>79</v>
      </c>
      <c r="G2892" s="41"/>
      <c r="H2892" s="21" t="s">
        <v>22</v>
      </c>
      <c r="I2892" s="41" t="s">
        <v>80</v>
      </c>
      <c r="J2892" s="21" t="s">
        <v>66</v>
      </c>
      <c r="K2892" s="203" t="s">
        <v>135</v>
      </c>
      <c r="L2892" s="55"/>
      <c r="M2892" s="219">
        <v>0</v>
      </c>
      <c r="N2892" s="219">
        <v>250</v>
      </c>
      <c r="O2892" s="217">
        <f t="shared" si="45"/>
        <v>1167699.1599999997</v>
      </c>
    </row>
    <row r="2893" spans="1:15" ht="22.05" hidden="1" customHeight="1" x14ac:dyDescent="0.2">
      <c r="A2893" s="216">
        <v>45786</v>
      </c>
      <c r="B2893" s="20" t="s">
        <v>185</v>
      </c>
      <c r="C2893" s="41">
        <v>55476</v>
      </c>
      <c r="D2893" s="22"/>
      <c r="E2893" s="55" t="s">
        <v>158</v>
      </c>
      <c r="F2893" s="20" t="s">
        <v>79</v>
      </c>
      <c r="G2893" s="41"/>
      <c r="H2893" s="21" t="s">
        <v>22</v>
      </c>
      <c r="I2893" s="41" t="s">
        <v>56</v>
      </c>
      <c r="J2893" s="21" t="s">
        <v>116</v>
      </c>
      <c r="K2893" s="203" t="s">
        <v>139</v>
      </c>
      <c r="L2893" s="55"/>
      <c r="M2893" s="219">
        <v>0</v>
      </c>
      <c r="N2893" s="219">
        <v>750</v>
      </c>
      <c r="O2893" s="217">
        <f t="shared" si="45"/>
        <v>1166949.1599999997</v>
      </c>
    </row>
    <row r="2894" spans="1:15" ht="22.05" hidden="1" customHeight="1" x14ac:dyDescent="0.2">
      <c r="A2894" s="216">
        <v>45786</v>
      </c>
      <c r="B2894" s="20" t="s">
        <v>185</v>
      </c>
      <c r="C2894" s="41">
        <v>55477</v>
      </c>
      <c r="D2894" s="22"/>
      <c r="E2894" s="55" t="s">
        <v>128</v>
      </c>
      <c r="F2894" s="20" t="s">
        <v>79</v>
      </c>
      <c r="G2894" s="41"/>
      <c r="H2894" s="21" t="s">
        <v>22</v>
      </c>
      <c r="I2894" s="41" t="s">
        <v>56</v>
      </c>
      <c r="J2894" s="21" t="s">
        <v>116</v>
      </c>
      <c r="K2894" s="203" t="s">
        <v>129</v>
      </c>
      <c r="L2894" s="55"/>
      <c r="M2894" s="219">
        <v>0</v>
      </c>
      <c r="N2894" s="219">
        <v>60</v>
      </c>
      <c r="O2894" s="217">
        <f t="shared" si="45"/>
        <v>1166889.1599999997</v>
      </c>
    </row>
    <row r="2895" spans="1:15" ht="22.05" hidden="1" customHeight="1" x14ac:dyDescent="0.2">
      <c r="A2895" s="216">
        <v>45786</v>
      </c>
      <c r="B2895" s="20" t="s">
        <v>185</v>
      </c>
      <c r="C2895" s="41">
        <v>55478</v>
      </c>
      <c r="D2895" s="22"/>
      <c r="E2895" s="55" t="s">
        <v>3587</v>
      </c>
      <c r="F2895" s="20" t="s">
        <v>79</v>
      </c>
      <c r="G2895" s="41"/>
      <c r="H2895" s="21" t="s">
        <v>21</v>
      </c>
      <c r="I2895" s="41" t="s">
        <v>28</v>
      </c>
      <c r="J2895" s="21" t="s">
        <v>31</v>
      </c>
      <c r="K2895" s="203"/>
      <c r="L2895" s="55"/>
      <c r="M2895" s="219">
        <v>30000</v>
      </c>
      <c r="N2895" s="219">
        <v>0</v>
      </c>
      <c r="O2895" s="217">
        <f t="shared" si="45"/>
        <v>1196889.1599999997</v>
      </c>
    </row>
    <row r="2896" spans="1:15" ht="22.05" hidden="1" customHeight="1" x14ac:dyDescent="0.2">
      <c r="A2896" s="216">
        <v>45786</v>
      </c>
      <c r="B2896" s="20" t="s">
        <v>185</v>
      </c>
      <c r="C2896" s="41">
        <v>55479</v>
      </c>
      <c r="D2896" s="22"/>
      <c r="E2896" s="49" t="s">
        <v>3588</v>
      </c>
      <c r="F2896" s="20" t="s">
        <v>79</v>
      </c>
      <c r="G2896" s="41"/>
      <c r="H2896" s="21" t="s">
        <v>22</v>
      </c>
      <c r="I2896" s="41" t="s">
        <v>103</v>
      </c>
      <c r="J2896" s="21" t="s">
        <v>92</v>
      </c>
      <c r="K2896" s="203" t="s">
        <v>3590</v>
      </c>
      <c r="L2896" s="55"/>
      <c r="M2896" s="219">
        <v>0</v>
      </c>
      <c r="N2896" s="219">
        <v>2500</v>
      </c>
      <c r="O2896" s="217">
        <f t="shared" si="45"/>
        <v>1194389.1599999997</v>
      </c>
    </row>
    <row r="2897" spans="1:15" ht="22.05" hidden="1" customHeight="1" x14ac:dyDescent="0.2">
      <c r="A2897" s="216">
        <v>45786</v>
      </c>
      <c r="B2897" s="20" t="s">
        <v>185</v>
      </c>
      <c r="C2897" s="41">
        <v>55480</v>
      </c>
      <c r="D2897" s="22"/>
      <c r="E2897" s="55" t="s">
        <v>1578</v>
      </c>
      <c r="F2897" s="20" t="s">
        <v>79</v>
      </c>
      <c r="G2897" s="41"/>
      <c r="H2897" s="21" t="s">
        <v>22</v>
      </c>
      <c r="I2897" s="41" t="s">
        <v>56</v>
      </c>
      <c r="J2897" s="21" t="s">
        <v>88</v>
      </c>
      <c r="K2897" s="203" t="s">
        <v>265</v>
      </c>
      <c r="L2897" s="55"/>
      <c r="M2897" s="219">
        <v>0</v>
      </c>
      <c r="N2897" s="219">
        <v>1500</v>
      </c>
      <c r="O2897" s="217">
        <f t="shared" si="45"/>
        <v>1192889.1599999997</v>
      </c>
    </row>
    <row r="2898" spans="1:15" ht="22.05" hidden="1" customHeight="1" x14ac:dyDescent="0.2">
      <c r="A2898" s="216">
        <v>45787</v>
      </c>
      <c r="B2898" s="20" t="s">
        <v>185</v>
      </c>
      <c r="C2898" s="41">
        <v>55482</v>
      </c>
      <c r="D2898" s="22"/>
      <c r="E2898" s="55" t="s">
        <v>531</v>
      </c>
      <c r="F2898" s="20" t="s">
        <v>79</v>
      </c>
      <c r="G2898" s="41"/>
      <c r="H2898" s="21" t="s">
        <v>22</v>
      </c>
      <c r="I2898" s="41" t="s">
        <v>53</v>
      </c>
      <c r="J2898" s="21" t="s">
        <v>112</v>
      </c>
      <c r="K2898" s="203" t="s">
        <v>231</v>
      </c>
      <c r="L2898" s="55"/>
      <c r="M2898" s="219">
        <v>0</v>
      </c>
      <c r="N2898" s="219">
        <v>26400</v>
      </c>
      <c r="O2898" s="217">
        <f t="shared" si="45"/>
        <v>1166489.1599999997</v>
      </c>
    </row>
    <row r="2899" spans="1:15" ht="22.05" hidden="1" customHeight="1" x14ac:dyDescent="0.2">
      <c r="A2899" s="216">
        <v>45787</v>
      </c>
      <c r="B2899" s="20" t="s">
        <v>185</v>
      </c>
      <c r="C2899" s="41">
        <v>55483</v>
      </c>
      <c r="D2899" s="22"/>
      <c r="E2899" s="55" t="s">
        <v>150</v>
      </c>
      <c r="F2899" s="20" t="s">
        <v>79</v>
      </c>
      <c r="G2899" s="41"/>
      <c r="H2899" s="21" t="s">
        <v>22</v>
      </c>
      <c r="I2899" s="41" t="s">
        <v>81</v>
      </c>
      <c r="J2899" s="21" t="s">
        <v>200</v>
      </c>
      <c r="K2899" s="203" t="s">
        <v>122</v>
      </c>
      <c r="L2899" s="55"/>
      <c r="M2899" s="219">
        <v>0</v>
      </c>
      <c r="N2899" s="219">
        <v>370000</v>
      </c>
      <c r="O2899" s="217">
        <f t="shared" si="45"/>
        <v>796489.15999999968</v>
      </c>
    </row>
    <row r="2900" spans="1:15" ht="22.05" hidden="1" customHeight="1" x14ac:dyDescent="0.2">
      <c r="A2900" s="216">
        <v>45787</v>
      </c>
      <c r="B2900" s="20" t="s">
        <v>185</v>
      </c>
      <c r="C2900" s="41">
        <v>55484</v>
      </c>
      <c r="D2900" s="22"/>
      <c r="E2900" s="55" t="s">
        <v>394</v>
      </c>
      <c r="F2900" s="20" t="s">
        <v>79</v>
      </c>
      <c r="G2900" s="41"/>
      <c r="H2900" s="21" t="s">
        <v>22</v>
      </c>
      <c r="I2900" s="21" t="s">
        <v>103</v>
      </c>
      <c r="J2900" s="21" t="s">
        <v>60</v>
      </c>
      <c r="K2900" s="203" t="s">
        <v>133</v>
      </c>
      <c r="L2900" s="55"/>
      <c r="M2900" s="219">
        <v>0</v>
      </c>
      <c r="N2900" s="219">
        <v>2105</v>
      </c>
      <c r="O2900" s="217">
        <f t="shared" si="45"/>
        <v>794384.15999999968</v>
      </c>
    </row>
    <row r="2901" spans="1:15" ht="22.05" hidden="1" customHeight="1" x14ac:dyDescent="0.2">
      <c r="A2901" s="216">
        <v>45787</v>
      </c>
      <c r="B2901" s="20" t="s">
        <v>185</v>
      </c>
      <c r="C2901" s="41">
        <v>55485</v>
      </c>
      <c r="D2901" s="22"/>
      <c r="E2901" s="55" t="s">
        <v>158</v>
      </c>
      <c r="F2901" s="20" t="s">
        <v>79</v>
      </c>
      <c r="G2901" s="41"/>
      <c r="H2901" s="21" t="s">
        <v>22</v>
      </c>
      <c r="I2901" s="41" t="s">
        <v>56</v>
      </c>
      <c r="J2901" s="21" t="s">
        <v>116</v>
      </c>
      <c r="K2901" s="203" t="s">
        <v>139</v>
      </c>
      <c r="L2901" s="55"/>
      <c r="M2901" s="219">
        <v>0</v>
      </c>
      <c r="N2901" s="219">
        <v>500</v>
      </c>
      <c r="O2901" s="217">
        <f t="shared" si="45"/>
        <v>793884.15999999968</v>
      </c>
    </row>
    <row r="2902" spans="1:15" ht="22.05" hidden="1" customHeight="1" x14ac:dyDescent="0.2">
      <c r="A2902" s="216">
        <v>45787</v>
      </c>
      <c r="B2902" s="20" t="s">
        <v>185</v>
      </c>
      <c r="C2902" s="41">
        <v>55486</v>
      </c>
      <c r="D2902" s="22"/>
      <c r="E2902" s="55" t="s">
        <v>3591</v>
      </c>
      <c r="F2902" s="20" t="s">
        <v>79</v>
      </c>
      <c r="G2902" s="41"/>
      <c r="H2902" s="21" t="s">
        <v>22</v>
      </c>
      <c r="I2902" s="41" t="s">
        <v>55</v>
      </c>
      <c r="J2902" s="21" t="s">
        <v>73</v>
      </c>
      <c r="K2902" s="203" t="s">
        <v>3605</v>
      </c>
      <c r="L2902" s="55"/>
      <c r="M2902" s="219">
        <v>0</v>
      </c>
      <c r="N2902" s="219">
        <v>9451</v>
      </c>
      <c r="O2902" s="217">
        <f t="shared" si="45"/>
        <v>784433.15999999968</v>
      </c>
    </row>
    <row r="2903" spans="1:15" ht="22.05" hidden="1" customHeight="1" x14ac:dyDescent="0.2">
      <c r="A2903" s="216">
        <v>45787</v>
      </c>
      <c r="B2903" s="20" t="s">
        <v>185</v>
      </c>
      <c r="C2903" s="41">
        <v>55487</v>
      </c>
      <c r="D2903" s="22"/>
      <c r="E2903" s="55" t="s">
        <v>3592</v>
      </c>
      <c r="F2903" s="20" t="s">
        <v>79</v>
      </c>
      <c r="G2903" s="41"/>
      <c r="H2903" s="21" t="s">
        <v>22</v>
      </c>
      <c r="I2903" s="41" t="s">
        <v>55</v>
      </c>
      <c r="J2903" s="21" t="s">
        <v>261</v>
      </c>
      <c r="K2903" s="203" t="s">
        <v>2084</v>
      </c>
      <c r="L2903" s="55"/>
      <c r="M2903" s="219">
        <v>0</v>
      </c>
      <c r="N2903" s="219">
        <v>5000</v>
      </c>
      <c r="O2903" s="217">
        <f t="shared" si="45"/>
        <v>779433.15999999968</v>
      </c>
    </row>
    <row r="2904" spans="1:15" ht="22.05" hidden="1" customHeight="1" x14ac:dyDescent="0.2">
      <c r="A2904" s="216">
        <v>45787</v>
      </c>
      <c r="B2904" s="20" t="s">
        <v>185</v>
      </c>
      <c r="C2904" s="41">
        <v>55488</v>
      </c>
      <c r="D2904" s="22"/>
      <c r="E2904" s="55" t="s">
        <v>3593</v>
      </c>
      <c r="F2904" s="20" t="s">
        <v>79</v>
      </c>
      <c r="G2904" s="41"/>
      <c r="H2904" s="21" t="s">
        <v>22</v>
      </c>
      <c r="I2904" s="41" t="s">
        <v>55</v>
      </c>
      <c r="J2904" s="21" t="s">
        <v>73</v>
      </c>
      <c r="K2904" s="203" t="s">
        <v>140</v>
      </c>
      <c r="L2904" s="55"/>
      <c r="M2904" s="219">
        <v>0</v>
      </c>
      <c r="N2904" s="219">
        <v>1500</v>
      </c>
      <c r="O2904" s="217">
        <f t="shared" si="45"/>
        <v>777933.15999999968</v>
      </c>
    </row>
    <row r="2905" spans="1:15" ht="22.05" hidden="1" customHeight="1" x14ac:dyDescent="0.2">
      <c r="A2905" s="216">
        <v>45787</v>
      </c>
      <c r="B2905" s="20" t="s">
        <v>185</v>
      </c>
      <c r="C2905" s="41">
        <v>55489</v>
      </c>
      <c r="D2905" s="22"/>
      <c r="E2905" s="55" t="s">
        <v>204</v>
      </c>
      <c r="F2905" s="20" t="s">
        <v>79</v>
      </c>
      <c r="G2905" s="41"/>
      <c r="H2905" s="21" t="s">
        <v>22</v>
      </c>
      <c r="I2905" s="41" t="s">
        <v>56</v>
      </c>
      <c r="J2905" s="21" t="s">
        <v>212</v>
      </c>
      <c r="K2905" s="203" t="s">
        <v>235</v>
      </c>
      <c r="L2905" s="55"/>
      <c r="M2905" s="219">
        <v>0</v>
      </c>
      <c r="N2905" s="219">
        <v>1000</v>
      </c>
      <c r="O2905" s="217">
        <f t="shared" si="45"/>
        <v>776933.15999999968</v>
      </c>
    </row>
    <row r="2906" spans="1:15" ht="22.05" hidden="1" customHeight="1" x14ac:dyDescent="0.2">
      <c r="A2906" s="216">
        <v>45787</v>
      </c>
      <c r="B2906" s="20" t="s">
        <v>185</v>
      </c>
      <c r="C2906" s="41">
        <v>55490</v>
      </c>
      <c r="D2906" s="22"/>
      <c r="E2906" s="55" t="s">
        <v>3594</v>
      </c>
      <c r="F2906" s="20" t="s">
        <v>79</v>
      </c>
      <c r="G2906" s="41"/>
      <c r="H2906" s="21" t="s">
        <v>22</v>
      </c>
      <c r="I2906" s="41" t="s">
        <v>53</v>
      </c>
      <c r="J2906" s="21" t="s">
        <v>112</v>
      </c>
      <c r="K2906" s="203" t="s">
        <v>231</v>
      </c>
      <c r="L2906" s="55"/>
      <c r="M2906" s="219">
        <v>0</v>
      </c>
      <c r="N2906" s="219">
        <v>500</v>
      </c>
      <c r="O2906" s="217">
        <f t="shared" si="45"/>
        <v>776433.15999999968</v>
      </c>
    </row>
    <row r="2907" spans="1:15" ht="22.05" hidden="1" customHeight="1" x14ac:dyDescent="0.2">
      <c r="A2907" s="216">
        <v>45787</v>
      </c>
      <c r="B2907" s="20" t="s">
        <v>185</v>
      </c>
      <c r="C2907" s="41">
        <v>55491</v>
      </c>
      <c r="D2907" s="22"/>
      <c r="E2907" s="55" t="s">
        <v>532</v>
      </c>
      <c r="F2907" s="20" t="s">
        <v>79</v>
      </c>
      <c r="G2907" s="41"/>
      <c r="H2907" s="21" t="s">
        <v>22</v>
      </c>
      <c r="I2907" s="21" t="s">
        <v>103</v>
      </c>
      <c r="J2907" s="21" t="s">
        <v>60</v>
      </c>
      <c r="K2907" s="203" t="s">
        <v>133</v>
      </c>
      <c r="L2907" s="55"/>
      <c r="M2907" s="219">
        <v>0</v>
      </c>
      <c r="N2907" s="219">
        <v>1300</v>
      </c>
      <c r="O2907" s="217">
        <f t="shared" si="45"/>
        <v>775133.15999999968</v>
      </c>
    </row>
    <row r="2908" spans="1:15" ht="22.05" hidden="1" customHeight="1" x14ac:dyDescent="0.2">
      <c r="A2908" s="216">
        <v>45787</v>
      </c>
      <c r="B2908" s="20" t="s">
        <v>185</v>
      </c>
      <c r="C2908" s="41">
        <v>55492</v>
      </c>
      <c r="D2908" s="22"/>
      <c r="E2908" s="55" t="s">
        <v>402</v>
      </c>
      <c r="F2908" s="20" t="s">
        <v>79</v>
      </c>
      <c r="G2908" s="41"/>
      <c r="H2908" s="21" t="s">
        <v>22</v>
      </c>
      <c r="I2908" s="41" t="s">
        <v>80</v>
      </c>
      <c r="J2908" s="21" t="s">
        <v>66</v>
      </c>
      <c r="K2908" s="203" t="s">
        <v>544</v>
      </c>
      <c r="L2908" s="55"/>
      <c r="M2908" s="219">
        <v>0</v>
      </c>
      <c r="N2908" s="219">
        <v>600</v>
      </c>
      <c r="O2908" s="217">
        <f t="shared" si="45"/>
        <v>774533.15999999968</v>
      </c>
    </row>
    <row r="2909" spans="1:15" ht="22.05" hidden="1" customHeight="1" x14ac:dyDescent="0.2">
      <c r="A2909" s="216">
        <v>45787</v>
      </c>
      <c r="B2909" s="20" t="s">
        <v>185</v>
      </c>
      <c r="C2909" s="41">
        <v>55493</v>
      </c>
      <c r="D2909" s="22"/>
      <c r="E2909" s="55" t="s">
        <v>3595</v>
      </c>
      <c r="F2909" s="20" t="s">
        <v>79</v>
      </c>
      <c r="G2909" s="41"/>
      <c r="H2909" s="21" t="s">
        <v>22</v>
      </c>
      <c r="I2909" s="21" t="s">
        <v>103</v>
      </c>
      <c r="J2909" s="21" t="s">
        <v>92</v>
      </c>
      <c r="K2909" s="203" t="s">
        <v>671</v>
      </c>
      <c r="L2909" s="55"/>
      <c r="M2909" s="219">
        <v>0</v>
      </c>
      <c r="N2909" s="219">
        <v>350</v>
      </c>
      <c r="O2909" s="217">
        <f t="shared" si="45"/>
        <v>774183.15999999968</v>
      </c>
    </row>
    <row r="2910" spans="1:15" ht="22.05" hidden="1" customHeight="1" x14ac:dyDescent="0.2">
      <c r="A2910" s="216">
        <v>45787</v>
      </c>
      <c r="B2910" s="20" t="s">
        <v>185</v>
      </c>
      <c r="C2910" s="41">
        <v>55494</v>
      </c>
      <c r="D2910" s="22"/>
      <c r="E2910" s="55" t="s">
        <v>143</v>
      </c>
      <c r="F2910" s="20" t="s">
        <v>79</v>
      </c>
      <c r="G2910" s="41"/>
      <c r="H2910" s="21" t="s">
        <v>22</v>
      </c>
      <c r="I2910" s="41" t="s">
        <v>53</v>
      </c>
      <c r="J2910" s="21" t="s">
        <v>112</v>
      </c>
      <c r="K2910" s="203" t="s">
        <v>416</v>
      </c>
      <c r="L2910" s="55"/>
      <c r="M2910" s="219">
        <v>0</v>
      </c>
      <c r="N2910" s="219">
        <v>23548</v>
      </c>
      <c r="O2910" s="217">
        <f t="shared" si="45"/>
        <v>750635.15999999968</v>
      </c>
    </row>
    <row r="2911" spans="1:15" ht="22.05" hidden="1" customHeight="1" x14ac:dyDescent="0.2">
      <c r="A2911" s="216">
        <v>45787</v>
      </c>
      <c r="B2911" s="20" t="s">
        <v>185</v>
      </c>
      <c r="C2911" s="41">
        <v>55495</v>
      </c>
      <c r="D2911" s="22"/>
      <c r="E2911" s="55" t="s">
        <v>143</v>
      </c>
      <c r="F2911" s="20" t="s">
        <v>79</v>
      </c>
      <c r="G2911" s="41"/>
      <c r="H2911" s="21" t="s">
        <v>22</v>
      </c>
      <c r="I2911" s="41" t="s">
        <v>53</v>
      </c>
      <c r="J2911" s="21" t="s">
        <v>112</v>
      </c>
      <c r="K2911" s="203" t="s">
        <v>527</v>
      </c>
      <c r="L2911" s="55"/>
      <c r="M2911" s="219">
        <v>0</v>
      </c>
      <c r="N2911" s="219">
        <v>950</v>
      </c>
      <c r="O2911" s="217">
        <f t="shared" si="45"/>
        <v>749685.15999999968</v>
      </c>
    </row>
    <row r="2912" spans="1:15" ht="22.05" hidden="1" customHeight="1" x14ac:dyDescent="0.2">
      <c r="A2912" s="216">
        <v>45787</v>
      </c>
      <c r="B2912" s="20" t="s">
        <v>185</v>
      </c>
      <c r="C2912" s="41">
        <v>55496</v>
      </c>
      <c r="D2912" s="22"/>
      <c r="E2912" s="55" t="s">
        <v>143</v>
      </c>
      <c r="F2912" s="20" t="s">
        <v>79</v>
      </c>
      <c r="G2912" s="41"/>
      <c r="H2912" s="21" t="s">
        <v>22</v>
      </c>
      <c r="I2912" s="41" t="s">
        <v>53</v>
      </c>
      <c r="J2912" s="21" t="s">
        <v>112</v>
      </c>
      <c r="K2912" s="203" t="s">
        <v>419</v>
      </c>
      <c r="L2912" s="55"/>
      <c r="M2912" s="219">
        <v>0</v>
      </c>
      <c r="N2912" s="219">
        <v>7665</v>
      </c>
      <c r="O2912" s="217">
        <f t="shared" si="45"/>
        <v>742020.15999999968</v>
      </c>
    </row>
    <row r="2913" spans="1:17" ht="22.05" hidden="1" customHeight="1" x14ac:dyDescent="0.2">
      <c r="A2913" s="216">
        <v>45787</v>
      </c>
      <c r="B2913" s="20" t="s">
        <v>185</v>
      </c>
      <c r="C2913" s="41">
        <v>55497</v>
      </c>
      <c r="D2913" s="22"/>
      <c r="E2913" s="55" t="s">
        <v>143</v>
      </c>
      <c r="F2913" s="20" t="s">
        <v>79</v>
      </c>
      <c r="G2913" s="41"/>
      <c r="H2913" s="21" t="s">
        <v>22</v>
      </c>
      <c r="I2913" s="41" t="s">
        <v>53</v>
      </c>
      <c r="J2913" s="21" t="s">
        <v>114</v>
      </c>
      <c r="K2913" s="203" t="s">
        <v>273</v>
      </c>
      <c r="L2913" s="55"/>
      <c r="M2913" s="219">
        <v>0</v>
      </c>
      <c r="N2913" s="219">
        <v>3900</v>
      </c>
      <c r="O2913" s="217">
        <f t="shared" si="45"/>
        <v>738120.15999999968</v>
      </c>
    </row>
    <row r="2914" spans="1:17" ht="22.05" hidden="1" customHeight="1" x14ac:dyDescent="0.2">
      <c r="A2914" s="216">
        <v>45787</v>
      </c>
      <c r="B2914" s="20" t="s">
        <v>185</v>
      </c>
      <c r="C2914" s="41">
        <v>55498</v>
      </c>
      <c r="D2914" s="22"/>
      <c r="E2914" s="55" t="s">
        <v>143</v>
      </c>
      <c r="F2914" s="20" t="s">
        <v>79</v>
      </c>
      <c r="G2914" s="41"/>
      <c r="H2914" s="21" t="s">
        <v>22</v>
      </c>
      <c r="I2914" s="41" t="s">
        <v>53</v>
      </c>
      <c r="J2914" s="21" t="s">
        <v>114</v>
      </c>
      <c r="K2914" s="203" t="s">
        <v>149</v>
      </c>
      <c r="L2914" s="55"/>
      <c r="M2914" s="219">
        <v>0</v>
      </c>
      <c r="N2914" s="219">
        <v>21700</v>
      </c>
      <c r="O2914" s="217">
        <f t="shared" si="45"/>
        <v>716420.15999999968</v>
      </c>
    </row>
    <row r="2915" spans="1:17" ht="22.05" hidden="1" customHeight="1" x14ac:dyDescent="0.2">
      <c r="A2915" s="216">
        <v>45787</v>
      </c>
      <c r="B2915" s="20" t="s">
        <v>185</v>
      </c>
      <c r="C2915" s="41">
        <v>55499</v>
      </c>
      <c r="D2915" s="22"/>
      <c r="E2915" s="49" t="s">
        <v>143</v>
      </c>
      <c r="F2915" s="20" t="s">
        <v>79</v>
      </c>
      <c r="G2915" s="41"/>
      <c r="H2915" s="21" t="s">
        <v>22</v>
      </c>
      <c r="I2915" s="21" t="s">
        <v>53</v>
      </c>
      <c r="J2915" s="21" t="s">
        <v>112</v>
      </c>
      <c r="K2915" s="203" t="s">
        <v>1589</v>
      </c>
      <c r="L2915" s="55"/>
      <c r="M2915" s="219">
        <v>0</v>
      </c>
      <c r="N2915" s="219">
        <v>18100</v>
      </c>
      <c r="O2915" s="217">
        <f t="shared" si="45"/>
        <v>698320.15999999968</v>
      </c>
    </row>
    <row r="2916" spans="1:17" ht="22.05" hidden="1" customHeight="1" x14ac:dyDescent="0.2">
      <c r="A2916" s="216">
        <v>45787</v>
      </c>
      <c r="B2916" s="20" t="s">
        <v>185</v>
      </c>
      <c r="C2916" s="41">
        <v>55500</v>
      </c>
      <c r="D2916" s="22"/>
      <c r="E2916" s="55" t="s">
        <v>143</v>
      </c>
      <c r="F2916" s="20" t="s">
        <v>79</v>
      </c>
      <c r="G2916" s="41"/>
      <c r="H2916" s="21" t="s">
        <v>22</v>
      </c>
      <c r="I2916" s="41" t="s">
        <v>53</v>
      </c>
      <c r="J2916" s="21" t="s">
        <v>112</v>
      </c>
      <c r="K2916" s="203" t="s">
        <v>147</v>
      </c>
      <c r="L2916" s="55"/>
      <c r="M2916" s="219">
        <v>0</v>
      </c>
      <c r="N2916" s="219">
        <v>3420</v>
      </c>
      <c r="O2916" s="217">
        <f t="shared" si="45"/>
        <v>694900.15999999968</v>
      </c>
    </row>
    <row r="2917" spans="1:17" ht="22.05" hidden="1" customHeight="1" x14ac:dyDescent="0.2">
      <c r="A2917" s="216">
        <v>45787</v>
      </c>
      <c r="B2917" s="20" t="s">
        <v>185</v>
      </c>
      <c r="C2917" s="41">
        <v>55501</v>
      </c>
      <c r="D2917" s="306"/>
      <c r="E2917" s="55" t="s">
        <v>143</v>
      </c>
      <c r="F2917" s="20" t="s">
        <v>79</v>
      </c>
      <c r="G2917" s="41"/>
      <c r="H2917" s="21" t="s">
        <v>22</v>
      </c>
      <c r="I2917" s="41" t="s">
        <v>53</v>
      </c>
      <c r="J2917" s="21" t="s">
        <v>112</v>
      </c>
      <c r="K2917" s="203" t="s">
        <v>1703</v>
      </c>
      <c r="L2917" s="55"/>
      <c r="M2917" s="219">
        <v>0</v>
      </c>
      <c r="N2917" s="219">
        <v>15774</v>
      </c>
      <c r="O2917" s="217">
        <f t="shared" si="45"/>
        <v>679126.15999999968</v>
      </c>
    </row>
    <row r="2918" spans="1:17" ht="22.05" hidden="1" customHeight="1" x14ac:dyDescent="0.2">
      <c r="A2918" s="216">
        <v>45787</v>
      </c>
      <c r="B2918" s="20" t="s">
        <v>185</v>
      </c>
      <c r="C2918" s="41">
        <v>55502</v>
      </c>
      <c r="D2918" s="22"/>
      <c r="E2918" s="55" t="s">
        <v>143</v>
      </c>
      <c r="F2918" s="20" t="s">
        <v>79</v>
      </c>
      <c r="G2918" s="41"/>
      <c r="H2918" s="21" t="s">
        <v>22</v>
      </c>
      <c r="I2918" s="41" t="s">
        <v>53</v>
      </c>
      <c r="J2918" s="21" t="s">
        <v>112</v>
      </c>
      <c r="K2918" s="203" t="s">
        <v>264</v>
      </c>
      <c r="L2918" s="55"/>
      <c r="M2918" s="219">
        <v>0</v>
      </c>
      <c r="N2918" s="219">
        <v>46930</v>
      </c>
      <c r="O2918" s="217">
        <f t="shared" si="45"/>
        <v>632196.15999999968</v>
      </c>
    </row>
    <row r="2919" spans="1:17" ht="22.05" hidden="1" customHeight="1" x14ac:dyDescent="0.2">
      <c r="A2919" s="216">
        <v>45787</v>
      </c>
      <c r="B2919" s="20" t="s">
        <v>185</v>
      </c>
      <c r="C2919" s="41">
        <v>55503</v>
      </c>
      <c r="D2919" s="22"/>
      <c r="E2919" s="55" t="s">
        <v>143</v>
      </c>
      <c r="F2919" s="20" t="s">
        <v>79</v>
      </c>
      <c r="G2919" s="41"/>
      <c r="H2919" s="21" t="s">
        <v>22</v>
      </c>
      <c r="I2919" s="41" t="s">
        <v>53</v>
      </c>
      <c r="J2919" s="21" t="s">
        <v>112</v>
      </c>
      <c r="K2919" s="203" t="s">
        <v>1588</v>
      </c>
      <c r="L2919" s="55"/>
      <c r="M2919" s="219">
        <v>0</v>
      </c>
      <c r="N2919" s="219">
        <v>32338</v>
      </c>
      <c r="O2919" s="217">
        <f t="shared" si="45"/>
        <v>599858.15999999968</v>
      </c>
    </row>
    <row r="2920" spans="1:17" ht="22.05" hidden="1" customHeight="1" x14ac:dyDescent="0.2">
      <c r="A2920" s="216">
        <v>45787</v>
      </c>
      <c r="B2920" s="20" t="s">
        <v>185</v>
      </c>
      <c r="C2920" s="41">
        <v>55504</v>
      </c>
      <c r="D2920" s="22"/>
      <c r="E2920" s="55" t="s">
        <v>143</v>
      </c>
      <c r="F2920" s="20" t="s">
        <v>79</v>
      </c>
      <c r="G2920" s="41"/>
      <c r="H2920" s="21" t="s">
        <v>22</v>
      </c>
      <c r="I2920" s="41" t="s">
        <v>53</v>
      </c>
      <c r="J2920" s="21" t="s">
        <v>112</v>
      </c>
      <c r="K2920" s="203" t="s">
        <v>1702</v>
      </c>
      <c r="L2920" s="55"/>
      <c r="M2920" s="219">
        <v>0</v>
      </c>
      <c r="N2920" s="219">
        <v>12300</v>
      </c>
      <c r="O2920" s="217">
        <f t="shared" si="45"/>
        <v>587558.15999999968</v>
      </c>
    </row>
    <row r="2921" spans="1:17" ht="22.05" hidden="1" customHeight="1" x14ac:dyDescent="0.2">
      <c r="A2921" s="216">
        <v>45787</v>
      </c>
      <c r="B2921" s="20" t="s">
        <v>185</v>
      </c>
      <c r="C2921" s="41">
        <v>55505</v>
      </c>
      <c r="D2921" s="22"/>
      <c r="E2921" s="55" t="s">
        <v>3596</v>
      </c>
      <c r="F2921" s="20" t="s">
        <v>79</v>
      </c>
      <c r="G2921" s="41"/>
      <c r="H2921" s="21" t="s">
        <v>22</v>
      </c>
      <c r="I2921" s="41" t="s">
        <v>29</v>
      </c>
      <c r="J2921" s="21" t="s">
        <v>209</v>
      </c>
      <c r="K2921" s="203" t="s">
        <v>465</v>
      </c>
      <c r="L2921" s="55" t="s">
        <v>3771</v>
      </c>
      <c r="M2921" s="219">
        <v>0</v>
      </c>
      <c r="N2921" s="219">
        <v>40000</v>
      </c>
      <c r="O2921" s="217">
        <f t="shared" si="45"/>
        <v>547558.15999999968</v>
      </c>
    </row>
    <row r="2922" spans="1:17" ht="22.05" hidden="1" customHeight="1" x14ac:dyDescent="0.2">
      <c r="A2922" s="216">
        <v>45787</v>
      </c>
      <c r="B2922" s="20" t="s">
        <v>185</v>
      </c>
      <c r="C2922" s="41">
        <v>55506</v>
      </c>
      <c r="D2922" s="308"/>
      <c r="E2922" s="55" t="s">
        <v>3597</v>
      </c>
      <c r="F2922" s="20" t="s">
        <v>79</v>
      </c>
      <c r="G2922" s="41"/>
      <c r="H2922" s="21" t="s">
        <v>22</v>
      </c>
      <c r="I2922" s="41" t="s">
        <v>103</v>
      </c>
      <c r="J2922" s="21" t="s">
        <v>216</v>
      </c>
      <c r="K2922" s="203" t="s">
        <v>1405</v>
      </c>
      <c r="L2922" s="55"/>
      <c r="M2922" s="219">
        <v>0</v>
      </c>
      <c r="N2922" s="219">
        <v>1600</v>
      </c>
      <c r="O2922" s="217">
        <f t="shared" si="45"/>
        <v>545958.15999999968</v>
      </c>
      <c r="Q2922" s="229"/>
    </row>
    <row r="2923" spans="1:17" ht="22.05" hidden="1" customHeight="1" x14ac:dyDescent="0.2">
      <c r="A2923" s="216">
        <v>45787</v>
      </c>
      <c r="B2923" s="20" t="s">
        <v>185</v>
      </c>
      <c r="C2923" s="41">
        <v>55507</v>
      </c>
      <c r="D2923" s="318"/>
      <c r="E2923" s="55" t="s">
        <v>2923</v>
      </c>
      <c r="F2923" s="20" t="s">
        <v>79</v>
      </c>
      <c r="G2923" s="41"/>
      <c r="H2923" s="21" t="s">
        <v>22</v>
      </c>
      <c r="I2923" s="41" t="s">
        <v>103</v>
      </c>
      <c r="J2923" s="21" t="s">
        <v>102</v>
      </c>
      <c r="K2923" s="203" t="s">
        <v>973</v>
      </c>
      <c r="L2923" s="55"/>
      <c r="M2923" s="219">
        <v>0</v>
      </c>
      <c r="N2923" s="219">
        <v>600</v>
      </c>
      <c r="O2923" s="217">
        <f t="shared" si="45"/>
        <v>545358.15999999968</v>
      </c>
    </row>
    <row r="2924" spans="1:17" ht="22.05" hidden="1" customHeight="1" x14ac:dyDescent="0.2">
      <c r="A2924" s="216">
        <v>45787</v>
      </c>
      <c r="B2924" s="20" t="s">
        <v>185</v>
      </c>
      <c r="C2924" s="41">
        <v>55508</v>
      </c>
      <c r="D2924" s="22"/>
      <c r="E2924" s="55" t="s">
        <v>162</v>
      </c>
      <c r="F2924" s="20" t="s">
        <v>79</v>
      </c>
      <c r="G2924" s="41"/>
      <c r="H2924" s="21" t="s">
        <v>21</v>
      </c>
      <c r="I2924" s="21" t="s">
        <v>81</v>
      </c>
      <c r="J2924" s="21" t="s">
        <v>200</v>
      </c>
      <c r="K2924" s="203"/>
      <c r="L2924" s="55"/>
      <c r="M2924" s="219">
        <v>35000</v>
      </c>
      <c r="N2924" s="219">
        <v>0</v>
      </c>
      <c r="O2924" s="217">
        <f t="shared" si="45"/>
        <v>580358.15999999968</v>
      </c>
    </row>
    <row r="2925" spans="1:17" ht="22.05" hidden="1" customHeight="1" x14ac:dyDescent="0.2">
      <c r="A2925" s="216">
        <v>45787</v>
      </c>
      <c r="B2925" s="20" t="s">
        <v>185</v>
      </c>
      <c r="C2925" s="41">
        <v>55509</v>
      </c>
      <c r="D2925" s="22"/>
      <c r="E2925" s="55" t="s">
        <v>143</v>
      </c>
      <c r="F2925" s="20" t="s">
        <v>79</v>
      </c>
      <c r="G2925" s="41"/>
      <c r="H2925" s="21" t="s">
        <v>22</v>
      </c>
      <c r="I2925" s="41" t="s">
        <v>53</v>
      </c>
      <c r="J2925" s="21" t="s">
        <v>112</v>
      </c>
      <c r="K2925" s="203" t="s">
        <v>56</v>
      </c>
      <c r="L2925" s="55"/>
      <c r="M2925" s="219">
        <v>0</v>
      </c>
      <c r="N2925" s="219">
        <v>30050</v>
      </c>
      <c r="O2925" s="217">
        <f t="shared" si="45"/>
        <v>550308.15999999968</v>
      </c>
    </row>
    <row r="2926" spans="1:17" ht="22.05" hidden="1" customHeight="1" x14ac:dyDescent="0.2">
      <c r="A2926" s="216">
        <v>45787</v>
      </c>
      <c r="B2926" s="20" t="s">
        <v>185</v>
      </c>
      <c r="C2926" s="41">
        <v>55510</v>
      </c>
      <c r="D2926" s="22"/>
      <c r="E2926" s="328" t="s">
        <v>141</v>
      </c>
      <c r="F2926" s="329" t="s">
        <v>79</v>
      </c>
      <c r="G2926" s="330"/>
      <c r="H2926" s="331" t="s">
        <v>22</v>
      </c>
      <c r="I2926" s="331" t="s">
        <v>54</v>
      </c>
      <c r="J2926" s="331" t="s">
        <v>63</v>
      </c>
      <c r="K2926" s="332" t="s">
        <v>225</v>
      </c>
      <c r="L2926" s="333">
        <v>75000</v>
      </c>
      <c r="M2926" s="333">
        <v>0</v>
      </c>
      <c r="N2926" s="333">
        <v>10000</v>
      </c>
      <c r="O2926" s="217">
        <f t="shared" si="45"/>
        <v>540308.15999999968</v>
      </c>
    </row>
    <row r="2927" spans="1:17" ht="22.05" hidden="1" customHeight="1" x14ac:dyDescent="0.2">
      <c r="A2927" s="216">
        <v>45787</v>
      </c>
      <c r="B2927" s="20" t="s">
        <v>185</v>
      </c>
      <c r="C2927" s="41">
        <v>55510</v>
      </c>
      <c r="D2927" s="22"/>
      <c r="E2927" s="328" t="s">
        <v>559</v>
      </c>
      <c r="F2927" s="329" t="s">
        <v>79</v>
      </c>
      <c r="G2927" s="330"/>
      <c r="H2927" s="331" t="s">
        <v>22</v>
      </c>
      <c r="I2927" s="331" t="s">
        <v>54</v>
      </c>
      <c r="J2927" s="331" t="s">
        <v>41</v>
      </c>
      <c r="K2927" s="332" t="s">
        <v>225</v>
      </c>
      <c r="L2927" s="333">
        <v>75000</v>
      </c>
      <c r="M2927" s="333">
        <v>0</v>
      </c>
      <c r="N2927" s="333">
        <v>20000</v>
      </c>
      <c r="O2927" s="217">
        <f t="shared" si="45"/>
        <v>520308.15999999968</v>
      </c>
    </row>
    <row r="2928" spans="1:17" ht="22.05" hidden="1" customHeight="1" x14ac:dyDescent="0.2">
      <c r="A2928" s="216">
        <v>45787</v>
      </c>
      <c r="B2928" s="20" t="s">
        <v>185</v>
      </c>
      <c r="C2928" s="41">
        <v>55510</v>
      </c>
      <c r="D2928" s="22"/>
      <c r="E2928" s="328" t="s">
        <v>463</v>
      </c>
      <c r="F2928" s="329" t="s">
        <v>79</v>
      </c>
      <c r="G2928" s="330"/>
      <c r="H2928" s="331" t="s">
        <v>22</v>
      </c>
      <c r="I2928" s="331" t="s">
        <v>54</v>
      </c>
      <c r="J2928" s="331" t="s">
        <v>62</v>
      </c>
      <c r="K2928" s="332" t="s">
        <v>225</v>
      </c>
      <c r="L2928" s="333">
        <v>75000</v>
      </c>
      <c r="M2928" s="333">
        <v>0</v>
      </c>
      <c r="N2928" s="333">
        <v>30000</v>
      </c>
      <c r="O2928" s="217">
        <f t="shared" si="45"/>
        <v>490308.15999999968</v>
      </c>
    </row>
    <row r="2929" spans="1:15" ht="22.05" hidden="1" customHeight="1" x14ac:dyDescent="0.2">
      <c r="A2929" s="216">
        <v>45787</v>
      </c>
      <c r="B2929" s="20" t="s">
        <v>185</v>
      </c>
      <c r="C2929" s="41">
        <v>55510</v>
      </c>
      <c r="D2929" s="22"/>
      <c r="E2929" s="328" t="s">
        <v>560</v>
      </c>
      <c r="F2929" s="329" t="s">
        <v>79</v>
      </c>
      <c r="G2929" s="330"/>
      <c r="H2929" s="331" t="s">
        <v>22</v>
      </c>
      <c r="I2929" s="331" t="s">
        <v>54</v>
      </c>
      <c r="J2929" s="331" t="s">
        <v>44</v>
      </c>
      <c r="K2929" s="332" t="s">
        <v>225</v>
      </c>
      <c r="L2929" s="333">
        <v>75000</v>
      </c>
      <c r="M2929" s="333">
        <v>0</v>
      </c>
      <c r="N2929" s="333">
        <v>10000</v>
      </c>
      <c r="O2929" s="217">
        <f t="shared" si="45"/>
        <v>480308.15999999968</v>
      </c>
    </row>
    <row r="2930" spans="1:15" ht="22.05" hidden="1" customHeight="1" x14ac:dyDescent="0.2">
      <c r="A2930" s="216">
        <v>45787</v>
      </c>
      <c r="B2930" s="20" t="s">
        <v>185</v>
      </c>
      <c r="C2930" s="41">
        <v>55510</v>
      </c>
      <c r="D2930" s="22"/>
      <c r="E2930" s="328" t="s">
        <v>561</v>
      </c>
      <c r="F2930" s="329" t="s">
        <v>79</v>
      </c>
      <c r="G2930" s="330"/>
      <c r="H2930" s="331" t="s">
        <v>22</v>
      </c>
      <c r="I2930" s="331" t="s">
        <v>54</v>
      </c>
      <c r="J2930" s="331" t="s">
        <v>63</v>
      </c>
      <c r="K2930" s="332" t="s">
        <v>225</v>
      </c>
      <c r="L2930" s="333">
        <v>75000</v>
      </c>
      <c r="M2930" s="333">
        <v>0</v>
      </c>
      <c r="N2930" s="333">
        <v>5000</v>
      </c>
      <c r="O2930" s="217">
        <f t="shared" si="45"/>
        <v>475308.15999999968</v>
      </c>
    </row>
    <row r="2931" spans="1:15" ht="22.05" hidden="1" customHeight="1" x14ac:dyDescent="0.2">
      <c r="A2931" s="216">
        <v>45787</v>
      </c>
      <c r="B2931" s="20" t="s">
        <v>185</v>
      </c>
      <c r="C2931" s="41">
        <v>55511</v>
      </c>
      <c r="D2931" s="22"/>
      <c r="E2931" s="334" t="s">
        <v>143</v>
      </c>
      <c r="F2931" s="329" t="s">
        <v>79</v>
      </c>
      <c r="G2931" s="330"/>
      <c r="H2931" s="331" t="s">
        <v>22</v>
      </c>
      <c r="I2931" s="331" t="s">
        <v>53</v>
      </c>
      <c r="J2931" s="331" t="s">
        <v>112</v>
      </c>
      <c r="K2931" s="332" t="s">
        <v>145</v>
      </c>
      <c r="L2931" s="333">
        <v>31400</v>
      </c>
      <c r="M2931" s="333">
        <v>0</v>
      </c>
      <c r="N2931" s="333">
        <f>L2931-N2932-N2933-N2934-N2935-N2936</f>
        <v>18500</v>
      </c>
      <c r="O2931" s="217">
        <f t="shared" si="45"/>
        <v>456808.15999999968</v>
      </c>
    </row>
    <row r="2932" spans="1:15" ht="22.05" hidden="1" customHeight="1" x14ac:dyDescent="0.2">
      <c r="A2932" s="216">
        <v>45787</v>
      </c>
      <c r="B2932" s="20" t="s">
        <v>185</v>
      </c>
      <c r="C2932" s="41">
        <v>55511</v>
      </c>
      <c r="D2932" s="22"/>
      <c r="E2932" s="334" t="s">
        <v>558</v>
      </c>
      <c r="F2932" s="329" t="s">
        <v>79</v>
      </c>
      <c r="G2932" s="330"/>
      <c r="H2932" s="331" t="s">
        <v>22</v>
      </c>
      <c r="I2932" s="331" t="s">
        <v>54</v>
      </c>
      <c r="J2932" s="331" t="s">
        <v>61</v>
      </c>
      <c r="K2932" s="332" t="s">
        <v>145</v>
      </c>
      <c r="L2932" s="333">
        <v>31400</v>
      </c>
      <c r="M2932" s="333">
        <v>0</v>
      </c>
      <c r="N2932" s="333">
        <v>1800</v>
      </c>
      <c r="O2932" s="217">
        <f t="shared" si="45"/>
        <v>455008.15999999968</v>
      </c>
    </row>
    <row r="2933" spans="1:15" ht="22.05" hidden="1" customHeight="1" x14ac:dyDescent="0.2">
      <c r="A2933" s="216">
        <v>45787</v>
      </c>
      <c r="B2933" s="20" t="s">
        <v>185</v>
      </c>
      <c r="C2933" s="41">
        <v>55511</v>
      </c>
      <c r="D2933" s="22"/>
      <c r="E2933" s="328" t="s">
        <v>555</v>
      </c>
      <c r="F2933" s="329" t="s">
        <v>79</v>
      </c>
      <c r="G2933" s="330"/>
      <c r="H2933" s="331" t="s">
        <v>22</v>
      </c>
      <c r="I2933" s="331" t="s">
        <v>54</v>
      </c>
      <c r="J2933" s="331" t="s">
        <v>61</v>
      </c>
      <c r="K2933" s="332" t="s">
        <v>145</v>
      </c>
      <c r="L2933" s="333">
        <v>31400</v>
      </c>
      <c r="M2933" s="333">
        <v>0</v>
      </c>
      <c r="N2933" s="333">
        <v>1500</v>
      </c>
      <c r="O2933" s="217">
        <f t="shared" si="45"/>
        <v>453508.15999999968</v>
      </c>
    </row>
    <row r="2934" spans="1:15" ht="22.05" hidden="1" customHeight="1" x14ac:dyDescent="0.2">
      <c r="A2934" s="216">
        <v>45787</v>
      </c>
      <c r="B2934" s="20" t="s">
        <v>185</v>
      </c>
      <c r="C2934" s="41">
        <v>55511</v>
      </c>
      <c r="D2934" s="22"/>
      <c r="E2934" s="328" t="s">
        <v>556</v>
      </c>
      <c r="F2934" s="329" t="s">
        <v>79</v>
      </c>
      <c r="G2934" s="330"/>
      <c r="H2934" s="331" t="s">
        <v>22</v>
      </c>
      <c r="I2934" s="331" t="s">
        <v>54</v>
      </c>
      <c r="J2934" s="331" t="s">
        <v>32</v>
      </c>
      <c r="K2934" s="332" t="s">
        <v>145</v>
      </c>
      <c r="L2934" s="333">
        <v>31400</v>
      </c>
      <c r="M2934" s="333">
        <v>0</v>
      </c>
      <c r="N2934" s="333">
        <v>6000</v>
      </c>
      <c r="O2934" s="217">
        <f t="shared" si="45"/>
        <v>447508.15999999968</v>
      </c>
    </row>
    <row r="2935" spans="1:15" ht="22.05" hidden="1" customHeight="1" x14ac:dyDescent="0.2">
      <c r="A2935" s="216">
        <v>45787</v>
      </c>
      <c r="B2935" s="20" t="s">
        <v>185</v>
      </c>
      <c r="C2935" s="41">
        <v>55511</v>
      </c>
      <c r="D2935" s="22"/>
      <c r="E2935" s="328" t="s">
        <v>557</v>
      </c>
      <c r="F2935" s="329" t="s">
        <v>79</v>
      </c>
      <c r="G2935" s="330"/>
      <c r="H2935" s="331" t="s">
        <v>22</v>
      </c>
      <c r="I2935" s="331" t="s">
        <v>54</v>
      </c>
      <c r="J2935" s="331" t="s">
        <v>63</v>
      </c>
      <c r="K2935" s="332" t="s">
        <v>145</v>
      </c>
      <c r="L2935" s="333">
        <v>31400</v>
      </c>
      <c r="M2935" s="333">
        <v>0</v>
      </c>
      <c r="N2935" s="333">
        <v>1800</v>
      </c>
      <c r="O2935" s="217">
        <f t="shared" si="45"/>
        <v>445708.15999999968</v>
      </c>
    </row>
    <row r="2936" spans="1:15" ht="22.05" hidden="1" customHeight="1" x14ac:dyDescent="0.2">
      <c r="A2936" s="216">
        <v>45787</v>
      </c>
      <c r="B2936" s="20" t="s">
        <v>185</v>
      </c>
      <c r="C2936" s="41">
        <v>55511</v>
      </c>
      <c r="D2936" s="22"/>
      <c r="E2936" s="328" t="s">
        <v>3486</v>
      </c>
      <c r="F2936" s="329" t="s">
        <v>79</v>
      </c>
      <c r="G2936" s="330"/>
      <c r="H2936" s="331" t="s">
        <v>22</v>
      </c>
      <c r="I2936" s="331" t="s">
        <v>54</v>
      </c>
      <c r="J2936" s="331" t="s">
        <v>63</v>
      </c>
      <c r="K2936" s="332" t="s">
        <v>145</v>
      </c>
      <c r="L2936" s="333">
        <v>31400</v>
      </c>
      <c r="M2936" s="333">
        <v>0</v>
      </c>
      <c r="N2936" s="333">
        <v>1800</v>
      </c>
      <c r="O2936" s="217">
        <f t="shared" si="45"/>
        <v>443908.15999999968</v>
      </c>
    </row>
    <row r="2937" spans="1:15" ht="22.05" hidden="1" customHeight="1" x14ac:dyDescent="0.2">
      <c r="A2937" s="216">
        <v>45787</v>
      </c>
      <c r="B2937" s="20" t="s">
        <v>185</v>
      </c>
      <c r="C2937" s="41">
        <v>55512</v>
      </c>
      <c r="D2937" s="22"/>
      <c r="E2937" s="55" t="s">
        <v>3598</v>
      </c>
      <c r="F2937" s="20" t="s">
        <v>79</v>
      </c>
      <c r="G2937" s="41"/>
      <c r="H2937" s="21" t="s">
        <v>22</v>
      </c>
      <c r="I2937" s="41" t="s">
        <v>54</v>
      </c>
      <c r="J2937" s="21" t="s">
        <v>32</v>
      </c>
      <c r="K2937" s="203" t="s">
        <v>390</v>
      </c>
      <c r="L2937" s="55"/>
      <c r="M2937" s="219">
        <v>0</v>
      </c>
      <c r="N2937" s="219">
        <v>1500</v>
      </c>
      <c r="O2937" s="217">
        <f t="shared" si="45"/>
        <v>442408.15999999968</v>
      </c>
    </row>
    <row r="2938" spans="1:15" ht="22.05" hidden="1" customHeight="1" x14ac:dyDescent="0.2">
      <c r="A2938" s="216">
        <v>45787</v>
      </c>
      <c r="B2938" s="20" t="s">
        <v>185</v>
      </c>
      <c r="C2938" s="41">
        <v>55513</v>
      </c>
      <c r="D2938" s="22"/>
      <c r="E2938" s="55" t="s">
        <v>240</v>
      </c>
      <c r="F2938" s="20" t="s">
        <v>79</v>
      </c>
      <c r="G2938" s="41"/>
      <c r="H2938" s="21" t="s">
        <v>22</v>
      </c>
      <c r="I2938" s="41" t="s">
        <v>54</v>
      </c>
      <c r="J2938" s="21" t="s">
        <v>64</v>
      </c>
      <c r="K2938" s="203" t="s">
        <v>241</v>
      </c>
      <c r="L2938" s="55"/>
      <c r="M2938" s="219">
        <v>0</v>
      </c>
      <c r="N2938" s="219">
        <v>5500</v>
      </c>
      <c r="O2938" s="217">
        <f t="shared" si="45"/>
        <v>436908.15999999968</v>
      </c>
    </row>
    <row r="2939" spans="1:15" ht="22.05" hidden="1" customHeight="1" x14ac:dyDescent="0.2">
      <c r="A2939" s="216">
        <v>45787</v>
      </c>
      <c r="B2939" s="20" t="s">
        <v>185</v>
      </c>
      <c r="C2939" s="41">
        <v>55514</v>
      </c>
      <c r="D2939" s="22"/>
      <c r="E2939" s="55" t="s">
        <v>143</v>
      </c>
      <c r="F2939" s="20" t="s">
        <v>79</v>
      </c>
      <c r="G2939" s="41"/>
      <c r="H2939" s="21" t="s">
        <v>22</v>
      </c>
      <c r="I2939" s="41" t="s">
        <v>53</v>
      </c>
      <c r="J2939" s="21" t="s">
        <v>112</v>
      </c>
      <c r="K2939" s="203" t="s">
        <v>146</v>
      </c>
      <c r="L2939" s="55"/>
      <c r="M2939" s="219">
        <v>0</v>
      </c>
      <c r="N2939" s="219">
        <v>107517</v>
      </c>
      <c r="O2939" s="217">
        <f t="shared" si="45"/>
        <v>329391.15999999968</v>
      </c>
    </row>
    <row r="2940" spans="1:15" ht="22.05" hidden="1" customHeight="1" x14ac:dyDescent="0.2">
      <c r="A2940" s="216">
        <v>45787</v>
      </c>
      <c r="B2940" s="20" t="s">
        <v>185</v>
      </c>
      <c r="C2940" s="41">
        <v>55515</v>
      </c>
      <c r="D2940" s="22"/>
      <c r="E2940" s="55" t="s">
        <v>734</v>
      </c>
      <c r="F2940" s="20" t="s">
        <v>79</v>
      </c>
      <c r="G2940" s="41"/>
      <c r="H2940" s="21" t="s">
        <v>22</v>
      </c>
      <c r="I2940" s="41" t="s">
        <v>103</v>
      </c>
      <c r="J2940" s="21" t="s">
        <v>214</v>
      </c>
      <c r="K2940" s="203" t="s">
        <v>464</v>
      </c>
      <c r="L2940" s="55"/>
      <c r="M2940" s="219">
        <v>0</v>
      </c>
      <c r="N2940" s="219">
        <v>200</v>
      </c>
      <c r="O2940" s="217">
        <f t="shared" ref="O2940:O3003" si="46">O2939+M2940-N2940</f>
        <v>329191.15999999968</v>
      </c>
    </row>
    <row r="2941" spans="1:15" ht="22.05" hidden="1" customHeight="1" x14ac:dyDescent="0.2">
      <c r="A2941" s="216">
        <v>45787</v>
      </c>
      <c r="B2941" s="20" t="s">
        <v>185</v>
      </c>
      <c r="C2941" s="41">
        <v>55516</v>
      </c>
      <c r="D2941" s="22"/>
      <c r="E2941" s="55" t="s">
        <v>3599</v>
      </c>
      <c r="F2941" s="20" t="s">
        <v>79</v>
      </c>
      <c r="G2941" s="41"/>
      <c r="H2941" s="21" t="s">
        <v>22</v>
      </c>
      <c r="I2941" s="21" t="s">
        <v>103</v>
      </c>
      <c r="J2941" s="21" t="s">
        <v>60</v>
      </c>
      <c r="K2941" s="203" t="s">
        <v>743</v>
      </c>
      <c r="L2941" s="55"/>
      <c r="M2941" s="219">
        <v>0</v>
      </c>
      <c r="N2941" s="219">
        <v>31155</v>
      </c>
      <c r="O2941" s="217">
        <f t="shared" si="46"/>
        <v>298036.15999999968</v>
      </c>
    </row>
    <row r="2942" spans="1:15" ht="22.05" hidden="1" customHeight="1" x14ac:dyDescent="0.2">
      <c r="A2942" s="216">
        <v>45787</v>
      </c>
      <c r="B2942" s="20" t="s">
        <v>185</v>
      </c>
      <c r="C2942" s="41">
        <v>55517</v>
      </c>
      <c r="D2942" s="22"/>
      <c r="E2942" s="49" t="s">
        <v>3600</v>
      </c>
      <c r="F2942" s="20" t="s">
        <v>79</v>
      </c>
      <c r="G2942" s="41"/>
      <c r="H2942" s="21" t="s">
        <v>22</v>
      </c>
      <c r="I2942" s="21" t="s">
        <v>103</v>
      </c>
      <c r="J2942" s="21" t="s">
        <v>102</v>
      </c>
      <c r="K2942" s="203" t="s">
        <v>749</v>
      </c>
      <c r="L2942" s="55"/>
      <c r="M2942" s="219">
        <v>0</v>
      </c>
      <c r="N2942" s="219">
        <v>24553</v>
      </c>
      <c r="O2942" s="217">
        <f t="shared" si="46"/>
        <v>273483.15999999968</v>
      </c>
    </row>
    <row r="2943" spans="1:15" ht="22.05" hidden="1" customHeight="1" x14ac:dyDescent="0.2">
      <c r="A2943" s="216">
        <v>45787</v>
      </c>
      <c r="B2943" s="20" t="s">
        <v>185</v>
      </c>
      <c r="C2943" s="41">
        <v>55518</v>
      </c>
      <c r="D2943" s="22"/>
      <c r="E2943" s="55" t="s">
        <v>3601</v>
      </c>
      <c r="F2943" s="20" t="s">
        <v>79</v>
      </c>
      <c r="G2943" s="41"/>
      <c r="H2943" s="21" t="s">
        <v>22</v>
      </c>
      <c r="I2943" s="41" t="s">
        <v>103</v>
      </c>
      <c r="J2943" s="21" t="s">
        <v>102</v>
      </c>
      <c r="K2943" s="203" t="s">
        <v>749</v>
      </c>
      <c r="L2943" s="55"/>
      <c r="M2943" s="219">
        <v>0</v>
      </c>
      <c r="N2943" s="219">
        <v>27903</v>
      </c>
      <c r="O2943" s="217">
        <f t="shared" si="46"/>
        <v>245580.15999999968</v>
      </c>
    </row>
    <row r="2944" spans="1:15" ht="22.05" hidden="1" customHeight="1" x14ac:dyDescent="0.2">
      <c r="A2944" s="216">
        <v>45787</v>
      </c>
      <c r="B2944" s="20" t="s">
        <v>185</v>
      </c>
      <c r="C2944" s="41">
        <v>55519</v>
      </c>
      <c r="D2944" s="22"/>
      <c r="E2944" s="55" t="s">
        <v>2415</v>
      </c>
      <c r="F2944" s="20" t="s">
        <v>79</v>
      </c>
      <c r="G2944" s="41"/>
      <c r="H2944" s="21" t="s">
        <v>22</v>
      </c>
      <c r="I2944" s="41" t="s">
        <v>103</v>
      </c>
      <c r="J2944" s="21" t="s">
        <v>96</v>
      </c>
      <c r="K2944" s="203" t="s">
        <v>134</v>
      </c>
      <c r="L2944" s="55"/>
      <c r="M2944" s="219">
        <v>0</v>
      </c>
      <c r="N2944" s="219">
        <v>2400</v>
      </c>
      <c r="O2944" s="217">
        <f t="shared" si="46"/>
        <v>243180.15999999968</v>
      </c>
    </row>
    <row r="2945" spans="1:15" ht="22.05" hidden="1" customHeight="1" x14ac:dyDescent="0.2">
      <c r="A2945" s="216">
        <v>45787</v>
      </c>
      <c r="B2945" s="20" t="s">
        <v>185</v>
      </c>
      <c r="C2945" s="41">
        <v>55520</v>
      </c>
      <c r="D2945" s="22"/>
      <c r="E2945" s="55" t="s">
        <v>130</v>
      </c>
      <c r="F2945" s="20" t="s">
        <v>79</v>
      </c>
      <c r="G2945" s="41"/>
      <c r="H2945" s="21" t="s">
        <v>22</v>
      </c>
      <c r="I2945" s="41" t="s">
        <v>53</v>
      </c>
      <c r="J2945" s="21" t="s">
        <v>113</v>
      </c>
      <c r="K2945" s="203" t="s">
        <v>3606</v>
      </c>
      <c r="L2945" s="55"/>
      <c r="M2945" s="219">
        <v>0</v>
      </c>
      <c r="N2945" s="219">
        <v>2000</v>
      </c>
      <c r="O2945" s="217">
        <f t="shared" si="46"/>
        <v>241180.15999999968</v>
      </c>
    </row>
    <row r="2946" spans="1:15" ht="22.05" hidden="1" customHeight="1" x14ac:dyDescent="0.2">
      <c r="A2946" s="216">
        <v>45787</v>
      </c>
      <c r="B2946" s="20" t="s">
        <v>185</v>
      </c>
      <c r="C2946" s="41">
        <v>55521</v>
      </c>
      <c r="D2946" s="22"/>
      <c r="E2946" s="55" t="s">
        <v>130</v>
      </c>
      <c r="F2946" s="20" t="s">
        <v>79</v>
      </c>
      <c r="G2946" s="41"/>
      <c r="H2946" s="21" t="s">
        <v>22</v>
      </c>
      <c r="I2946" s="41" t="s">
        <v>53</v>
      </c>
      <c r="J2946" s="21" t="s">
        <v>113</v>
      </c>
      <c r="K2946" s="304" t="s">
        <v>3607</v>
      </c>
      <c r="L2946" s="55"/>
      <c r="M2946" s="219">
        <v>0</v>
      </c>
      <c r="N2946" s="219">
        <v>2000</v>
      </c>
      <c r="O2946" s="217">
        <f t="shared" si="46"/>
        <v>239180.15999999968</v>
      </c>
    </row>
    <row r="2947" spans="1:15" ht="22.05" hidden="1" customHeight="1" x14ac:dyDescent="0.2">
      <c r="A2947" s="216">
        <v>45787</v>
      </c>
      <c r="B2947" s="20" t="s">
        <v>185</v>
      </c>
      <c r="C2947" s="41">
        <v>55522</v>
      </c>
      <c r="D2947" s="22"/>
      <c r="E2947" s="55" t="s">
        <v>130</v>
      </c>
      <c r="F2947" s="20" t="s">
        <v>79</v>
      </c>
      <c r="G2947" s="41"/>
      <c r="H2947" s="21" t="s">
        <v>22</v>
      </c>
      <c r="I2947" s="41" t="s">
        <v>53</v>
      </c>
      <c r="J2947" s="21" t="s">
        <v>113</v>
      </c>
      <c r="K2947" s="203" t="s">
        <v>3608</v>
      </c>
      <c r="L2947" s="55"/>
      <c r="M2947" s="219">
        <v>0</v>
      </c>
      <c r="N2947" s="219">
        <v>2000</v>
      </c>
      <c r="O2947" s="217">
        <f t="shared" si="46"/>
        <v>237180.15999999968</v>
      </c>
    </row>
    <row r="2948" spans="1:15" ht="22.05" hidden="1" customHeight="1" x14ac:dyDescent="0.2">
      <c r="A2948" s="216">
        <v>45787</v>
      </c>
      <c r="B2948" s="20" t="s">
        <v>185</v>
      </c>
      <c r="C2948" s="41">
        <v>55523</v>
      </c>
      <c r="D2948" s="22"/>
      <c r="E2948" s="55" t="s">
        <v>3602</v>
      </c>
      <c r="F2948" s="20" t="s">
        <v>79</v>
      </c>
      <c r="G2948" s="41"/>
      <c r="H2948" s="21" t="s">
        <v>22</v>
      </c>
      <c r="I2948" s="41" t="s">
        <v>103</v>
      </c>
      <c r="J2948" s="21" t="s">
        <v>60</v>
      </c>
      <c r="K2948" s="203" t="s">
        <v>133</v>
      </c>
      <c r="L2948" s="55"/>
      <c r="M2948" s="219">
        <v>0</v>
      </c>
      <c r="N2948" s="219">
        <v>10000</v>
      </c>
      <c r="O2948" s="217">
        <f t="shared" si="46"/>
        <v>227180.15999999968</v>
      </c>
    </row>
    <row r="2949" spans="1:15" ht="22.05" hidden="1" customHeight="1" x14ac:dyDescent="0.2">
      <c r="A2949" s="216">
        <v>45787</v>
      </c>
      <c r="B2949" s="20" t="s">
        <v>185</v>
      </c>
      <c r="C2949" s="41">
        <v>55524</v>
      </c>
      <c r="D2949" s="22"/>
      <c r="E2949" s="55" t="s">
        <v>3603</v>
      </c>
      <c r="F2949" s="20" t="s">
        <v>79</v>
      </c>
      <c r="G2949" s="41"/>
      <c r="H2949" s="21" t="s">
        <v>22</v>
      </c>
      <c r="I2949" s="41" t="s">
        <v>103</v>
      </c>
      <c r="J2949" s="21" t="s">
        <v>102</v>
      </c>
      <c r="K2949" s="203" t="s">
        <v>1639</v>
      </c>
      <c r="L2949" s="55"/>
      <c r="M2949" s="219">
        <v>0</v>
      </c>
      <c r="N2949" s="219">
        <v>4977</v>
      </c>
      <c r="O2949" s="217">
        <f t="shared" si="46"/>
        <v>222203.15999999968</v>
      </c>
    </row>
    <row r="2950" spans="1:15" ht="22.05" hidden="1" customHeight="1" x14ac:dyDescent="0.2">
      <c r="A2950" s="216">
        <v>45787</v>
      </c>
      <c r="B2950" s="20" t="s">
        <v>185</v>
      </c>
      <c r="C2950" s="41">
        <v>55525</v>
      </c>
      <c r="D2950" s="22"/>
      <c r="E2950" s="55" t="s">
        <v>3604</v>
      </c>
      <c r="F2950" s="20" t="s">
        <v>79</v>
      </c>
      <c r="G2950" s="41"/>
      <c r="H2950" s="21" t="s">
        <v>22</v>
      </c>
      <c r="I2950" s="41" t="s">
        <v>54</v>
      </c>
      <c r="J2950" s="21" t="s">
        <v>61</v>
      </c>
      <c r="K2950" s="203" t="s">
        <v>1639</v>
      </c>
      <c r="L2950" s="55"/>
      <c r="M2950" s="219">
        <v>0</v>
      </c>
      <c r="N2950" s="219">
        <v>1545</v>
      </c>
      <c r="O2950" s="217">
        <f t="shared" si="46"/>
        <v>220658.15999999968</v>
      </c>
    </row>
    <row r="2951" spans="1:15" ht="22.05" hidden="1" customHeight="1" x14ac:dyDescent="0.2">
      <c r="A2951" s="216">
        <v>45788</v>
      </c>
      <c r="B2951" s="20" t="s">
        <v>185</v>
      </c>
      <c r="C2951" s="41">
        <v>55527</v>
      </c>
      <c r="D2951" s="22"/>
      <c r="E2951" s="55" t="s">
        <v>3609</v>
      </c>
      <c r="F2951" s="20" t="s">
        <v>79</v>
      </c>
      <c r="G2951" s="41"/>
      <c r="H2951" s="21" t="s">
        <v>22</v>
      </c>
      <c r="I2951" s="41" t="s">
        <v>55</v>
      </c>
      <c r="J2951" s="21" t="s">
        <v>73</v>
      </c>
      <c r="K2951" s="203" t="s">
        <v>206</v>
      </c>
      <c r="L2951" s="55"/>
      <c r="M2951" s="219">
        <v>0</v>
      </c>
      <c r="N2951" s="219">
        <v>9835</v>
      </c>
      <c r="O2951" s="217">
        <f t="shared" si="46"/>
        <v>210823.15999999968</v>
      </c>
    </row>
    <row r="2952" spans="1:15" ht="22.05" hidden="1" customHeight="1" x14ac:dyDescent="0.2">
      <c r="A2952" s="216">
        <v>45788</v>
      </c>
      <c r="B2952" s="20" t="s">
        <v>185</v>
      </c>
      <c r="C2952" s="41">
        <v>55528</v>
      </c>
      <c r="D2952" s="22"/>
      <c r="E2952" s="55" t="s">
        <v>3610</v>
      </c>
      <c r="F2952" s="20" t="s">
        <v>79</v>
      </c>
      <c r="G2952" s="41"/>
      <c r="H2952" s="21" t="s">
        <v>22</v>
      </c>
      <c r="I2952" s="41" t="s">
        <v>55</v>
      </c>
      <c r="J2952" s="21" t="s">
        <v>73</v>
      </c>
      <c r="K2952" s="203" t="s">
        <v>140</v>
      </c>
      <c r="L2952" s="55"/>
      <c r="M2952" s="219">
        <v>0</v>
      </c>
      <c r="N2952" s="219">
        <v>1500</v>
      </c>
      <c r="O2952" s="217">
        <f t="shared" si="46"/>
        <v>209323.15999999968</v>
      </c>
    </row>
    <row r="2953" spans="1:15" ht="22.05" hidden="1" customHeight="1" x14ac:dyDescent="0.2">
      <c r="A2953" s="216">
        <v>45788</v>
      </c>
      <c r="B2953" s="20" t="s">
        <v>185</v>
      </c>
      <c r="C2953" s="41">
        <v>55529</v>
      </c>
      <c r="D2953" s="22"/>
      <c r="E2953" s="55" t="s">
        <v>3611</v>
      </c>
      <c r="F2953" s="20" t="s">
        <v>79</v>
      </c>
      <c r="G2953" s="41"/>
      <c r="H2953" s="21" t="s">
        <v>22</v>
      </c>
      <c r="I2953" s="21" t="s">
        <v>55</v>
      </c>
      <c r="J2953" s="21" t="s">
        <v>261</v>
      </c>
      <c r="K2953" s="203" t="s">
        <v>140</v>
      </c>
      <c r="L2953" s="55"/>
      <c r="M2953" s="219">
        <v>0</v>
      </c>
      <c r="N2953" s="219">
        <v>5000</v>
      </c>
      <c r="O2953" s="217">
        <f t="shared" si="46"/>
        <v>204323.15999999968</v>
      </c>
    </row>
    <row r="2954" spans="1:15" ht="22.05" hidden="1" customHeight="1" x14ac:dyDescent="0.2">
      <c r="A2954" s="216">
        <v>45788</v>
      </c>
      <c r="B2954" s="20" t="s">
        <v>185</v>
      </c>
      <c r="C2954" s="41">
        <v>55530</v>
      </c>
      <c r="D2954" s="22"/>
      <c r="E2954" s="55" t="s">
        <v>151</v>
      </c>
      <c r="F2954" s="20" t="s">
        <v>79</v>
      </c>
      <c r="G2954" s="41"/>
      <c r="H2954" s="21" t="s">
        <v>22</v>
      </c>
      <c r="I2954" s="41" t="s">
        <v>53</v>
      </c>
      <c r="J2954" s="21" t="s">
        <v>112</v>
      </c>
      <c r="K2954" s="203" t="s">
        <v>1364</v>
      </c>
      <c r="L2954" s="55"/>
      <c r="M2954" s="219">
        <v>0</v>
      </c>
      <c r="N2954" s="219">
        <v>666</v>
      </c>
      <c r="O2954" s="217">
        <f t="shared" si="46"/>
        <v>203657.15999999968</v>
      </c>
    </row>
    <row r="2955" spans="1:15" ht="22.05" hidden="1" customHeight="1" x14ac:dyDescent="0.2">
      <c r="A2955" s="216">
        <v>45789</v>
      </c>
      <c r="B2955" s="20" t="s">
        <v>185</v>
      </c>
      <c r="C2955" s="41">
        <v>55532</v>
      </c>
      <c r="D2955" s="22"/>
      <c r="E2955" s="55" t="s">
        <v>539</v>
      </c>
      <c r="F2955" s="20" t="s">
        <v>79</v>
      </c>
      <c r="G2955" s="41"/>
      <c r="H2955" s="21" t="s">
        <v>22</v>
      </c>
      <c r="I2955" s="41" t="s">
        <v>53</v>
      </c>
      <c r="J2955" s="21" t="s">
        <v>112</v>
      </c>
      <c r="K2955" s="203" t="s">
        <v>146</v>
      </c>
      <c r="L2955" s="55"/>
      <c r="M2955" s="219">
        <v>0</v>
      </c>
      <c r="N2955" s="219">
        <v>500</v>
      </c>
      <c r="O2955" s="217">
        <f t="shared" si="46"/>
        <v>203157.15999999968</v>
      </c>
    </row>
    <row r="2956" spans="1:15" ht="22.05" hidden="1" customHeight="1" x14ac:dyDescent="0.2">
      <c r="A2956" s="216">
        <v>45789</v>
      </c>
      <c r="B2956" s="20" t="s">
        <v>185</v>
      </c>
      <c r="C2956" s="41">
        <v>55533</v>
      </c>
      <c r="D2956" s="22"/>
      <c r="E2956" s="55" t="s">
        <v>3612</v>
      </c>
      <c r="F2956" s="20" t="s">
        <v>79</v>
      </c>
      <c r="G2956" s="41"/>
      <c r="H2956" s="21" t="s">
        <v>22</v>
      </c>
      <c r="I2956" s="41" t="s">
        <v>54</v>
      </c>
      <c r="J2956" s="21" t="s">
        <v>32</v>
      </c>
      <c r="K2956" s="203" t="s">
        <v>390</v>
      </c>
      <c r="L2956" s="55"/>
      <c r="M2956" s="219">
        <v>0</v>
      </c>
      <c r="N2956" s="219">
        <v>1750</v>
      </c>
      <c r="O2956" s="217">
        <f t="shared" si="46"/>
        <v>201407.15999999968</v>
      </c>
    </row>
    <row r="2957" spans="1:15" ht="22.05" hidden="1" customHeight="1" x14ac:dyDescent="0.2">
      <c r="A2957" s="216">
        <v>45789</v>
      </c>
      <c r="B2957" s="20" t="s">
        <v>185</v>
      </c>
      <c r="C2957" s="41">
        <v>55534</v>
      </c>
      <c r="D2957" s="22"/>
      <c r="E2957" s="55" t="s">
        <v>3613</v>
      </c>
      <c r="F2957" s="20" t="s">
        <v>79</v>
      </c>
      <c r="G2957" s="41"/>
      <c r="H2957" s="21" t="s">
        <v>22</v>
      </c>
      <c r="I2957" s="41" t="s">
        <v>103</v>
      </c>
      <c r="J2957" s="21" t="s">
        <v>95</v>
      </c>
      <c r="K2957" s="203" t="s">
        <v>355</v>
      </c>
      <c r="L2957" s="55"/>
      <c r="M2957" s="219">
        <v>0</v>
      </c>
      <c r="N2957" s="219">
        <v>505</v>
      </c>
      <c r="O2957" s="217">
        <f t="shared" si="46"/>
        <v>200902.15999999968</v>
      </c>
    </row>
    <row r="2958" spans="1:15" ht="22.05" hidden="1" customHeight="1" x14ac:dyDescent="0.2">
      <c r="A2958" s="216">
        <v>45789</v>
      </c>
      <c r="B2958" s="20" t="s">
        <v>185</v>
      </c>
      <c r="C2958" s="41">
        <v>55535</v>
      </c>
      <c r="D2958" s="306"/>
      <c r="E2958" s="55" t="s">
        <v>3614</v>
      </c>
      <c r="F2958" s="20" t="s">
        <v>79</v>
      </c>
      <c r="G2958" s="41"/>
      <c r="H2958" s="21" t="s">
        <v>22</v>
      </c>
      <c r="I2958" s="41" t="s">
        <v>55</v>
      </c>
      <c r="J2958" s="21" t="s">
        <v>73</v>
      </c>
      <c r="K2958" s="203" t="s">
        <v>140</v>
      </c>
      <c r="L2958" s="55"/>
      <c r="M2958" s="219">
        <v>0</v>
      </c>
      <c r="N2958" s="219">
        <v>1500</v>
      </c>
      <c r="O2958" s="217">
        <f t="shared" si="46"/>
        <v>199402.15999999968</v>
      </c>
    </row>
    <row r="2959" spans="1:15" ht="22.05" hidden="1" customHeight="1" x14ac:dyDescent="0.2">
      <c r="A2959" s="216">
        <v>45789</v>
      </c>
      <c r="B2959" s="20" t="s">
        <v>185</v>
      </c>
      <c r="C2959" s="41">
        <v>55536</v>
      </c>
      <c r="D2959" s="22"/>
      <c r="E2959" s="55" t="s">
        <v>3615</v>
      </c>
      <c r="F2959" s="20" t="s">
        <v>79</v>
      </c>
      <c r="G2959" s="41"/>
      <c r="H2959" s="21" t="s">
        <v>22</v>
      </c>
      <c r="I2959" s="21" t="s">
        <v>55</v>
      </c>
      <c r="J2959" s="21" t="s">
        <v>73</v>
      </c>
      <c r="K2959" s="203" t="s">
        <v>3623</v>
      </c>
      <c r="L2959" s="55"/>
      <c r="M2959" s="219">
        <v>0</v>
      </c>
      <c r="N2959" s="219">
        <v>9880</v>
      </c>
      <c r="O2959" s="217">
        <f t="shared" si="46"/>
        <v>189522.15999999968</v>
      </c>
    </row>
    <row r="2960" spans="1:15" ht="22.05" hidden="1" customHeight="1" x14ac:dyDescent="0.2">
      <c r="A2960" s="216">
        <v>45789</v>
      </c>
      <c r="B2960" s="20" t="s">
        <v>185</v>
      </c>
      <c r="C2960" s="41">
        <v>55537</v>
      </c>
      <c r="D2960" s="306"/>
      <c r="E2960" s="55" t="s">
        <v>3616</v>
      </c>
      <c r="F2960" s="20" t="s">
        <v>79</v>
      </c>
      <c r="G2960" s="41"/>
      <c r="H2960" s="21" t="s">
        <v>22</v>
      </c>
      <c r="I2960" s="41" t="s">
        <v>55</v>
      </c>
      <c r="J2960" s="21" t="s">
        <v>261</v>
      </c>
      <c r="K2960" s="203" t="s">
        <v>1493</v>
      </c>
      <c r="L2960" s="55"/>
      <c r="M2960" s="219">
        <v>0</v>
      </c>
      <c r="N2960" s="219">
        <v>5000</v>
      </c>
      <c r="O2960" s="217">
        <f t="shared" si="46"/>
        <v>184522.15999999968</v>
      </c>
    </row>
    <row r="2961" spans="1:15" ht="22.05" hidden="1" customHeight="1" x14ac:dyDescent="0.2">
      <c r="A2961" s="216">
        <v>45789</v>
      </c>
      <c r="B2961" s="20" t="s">
        <v>185</v>
      </c>
      <c r="C2961" s="41">
        <v>55538</v>
      </c>
      <c r="D2961" s="22"/>
      <c r="E2961" s="55" t="s">
        <v>3617</v>
      </c>
      <c r="F2961" s="20" t="s">
        <v>79</v>
      </c>
      <c r="G2961" s="41"/>
      <c r="H2961" s="21" t="s">
        <v>21</v>
      </c>
      <c r="I2961" s="41" t="s">
        <v>28</v>
      </c>
      <c r="J2961" s="21" t="s">
        <v>31</v>
      </c>
      <c r="K2961" s="203"/>
      <c r="L2961" s="55"/>
      <c r="M2961" s="219">
        <v>86300</v>
      </c>
      <c r="N2961" s="219">
        <v>0</v>
      </c>
      <c r="O2961" s="217">
        <f t="shared" si="46"/>
        <v>270822.15999999968</v>
      </c>
    </row>
    <row r="2962" spans="1:15" ht="22.05" hidden="1" customHeight="1" x14ac:dyDescent="0.2">
      <c r="A2962" s="216">
        <v>45789</v>
      </c>
      <c r="B2962" s="20" t="s">
        <v>185</v>
      </c>
      <c r="C2962" s="41">
        <v>55539</v>
      </c>
      <c r="D2962" s="22"/>
      <c r="E2962" s="55" t="s">
        <v>1506</v>
      </c>
      <c r="F2962" s="20" t="s">
        <v>79</v>
      </c>
      <c r="G2962" s="41"/>
      <c r="H2962" s="21" t="s">
        <v>22</v>
      </c>
      <c r="I2962" s="41" t="s">
        <v>53</v>
      </c>
      <c r="J2962" s="21" t="s">
        <v>113</v>
      </c>
      <c r="K2962" s="203" t="s">
        <v>163</v>
      </c>
      <c r="L2962" s="55"/>
      <c r="M2962" s="219">
        <v>0</v>
      </c>
      <c r="N2962" s="219">
        <v>2400</v>
      </c>
      <c r="O2962" s="217">
        <f t="shared" si="46"/>
        <v>268422.15999999968</v>
      </c>
    </row>
    <row r="2963" spans="1:15" ht="22.05" hidden="1" customHeight="1" x14ac:dyDescent="0.2">
      <c r="A2963" s="216">
        <v>45789</v>
      </c>
      <c r="B2963" s="20" t="s">
        <v>185</v>
      </c>
      <c r="C2963" s="41">
        <v>55540</v>
      </c>
      <c r="D2963" s="22"/>
      <c r="E2963" s="55" t="s">
        <v>3580</v>
      </c>
      <c r="F2963" s="20" t="s">
        <v>79</v>
      </c>
      <c r="G2963" s="41"/>
      <c r="H2963" s="21" t="s">
        <v>22</v>
      </c>
      <c r="I2963" s="41" t="s">
        <v>103</v>
      </c>
      <c r="J2963" s="21" t="s">
        <v>102</v>
      </c>
      <c r="K2963" s="203" t="s">
        <v>2146</v>
      </c>
      <c r="L2963" s="55"/>
      <c r="M2963" s="219">
        <v>0</v>
      </c>
      <c r="N2963" s="219">
        <v>6000</v>
      </c>
      <c r="O2963" s="217">
        <f t="shared" si="46"/>
        <v>262422.15999999968</v>
      </c>
    </row>
    <row r="2964" spans="1:15" ht="22.05" hidden="1" customHeight="1" x14ac:dyDescent="0.2">
      <c r="A2964" s="216">
        <v>45789</v>
      </c>
      <c r="B2964" s="20" t="s">
        <v>185</v>
      </c>
      <c r="C2964" s="41">
        <v>55541</v>
      </c>
      <c r="D2964" s="22"/>
      <c r="E2964" s="55" t="s">
        <v>522</v>
      </c>
      <c r="F2964" s="20" t="s">
        <v>79</v>
      </c>
      <c r="G2964" s="41"/>
      <c r="H2964" s="21" t="s">
        <v>22</v>
      </c>
      <c r="I2964" s="41" t="s">
        <v>80</v>
      </c>
      <c r="J2964" s="21" t="s">
        <v>66</v>
      </c>
      <c r="K2964" s="203" t="s">
        <v>529</v>
      </c>
      <c r="L2964" s="55"/>
      <c r="M2964" s="219">
        <v>0</v>
      </c>
      <c r="N2964" s="219">
        <v>1725</v>
      </c>
      <c r="O2964" s="217">
        <f t="shared" si="46"/>
        <v>260697.15999999968</v>
      </c>
    </row>
    <row r="2965" spans="1:15" ht="22.05" hidden="1" customHeight="1" x14ac:dyDescent="0.2">
      <c r="A2965" s="216">
        <v>45789</v>
      </c>
      <c r="B2965" s="20" t="s">
        <v>185</v>
      </c>
      <c r="C2965" s="41">
        <v>55542</v>
      </c>
      <c r="D2965" s="22"/>
      <c r="E2965" s="49" t="s">
        <v>3618</v>
      </c>
      <c r="F2965" s="20" t="s">
        <v>79</v>
      </c>
      <c r="G2965" s="41"/>
      <c r="H2965" s="21" t="s">
        <v>22</v>
      </c>
      <c r="I2965" s="21" t="s">
        <v>103</v>
      </c>
      <c r="J2965" s="21" t="s">
        <v>92</v>
      </c>
      <c r="K2965" s="203" t="s">
        <v>3624</v>
      </c>
      <c r="L2965" s="55"/>
      <c r="M2965" s="219">
        <v>0</v>
      </c>
      <c r="N2965" s="219">
        <v>850</v>
      </c>
      <c r="O2965" s="217">
        <f t="shared" si="46"/>
        <v>259847.15999999968</v>
      </c>
    </row>
    <row r="2966" spans="1:15" ht="22.05" hidden="1" customHeight="1" x14ac:dyDescent="0.2">
      <c r="A2966" s="216">
        <v>45789</v>
      </c>
      <c r="B2966" s="20" t="s">
        <v>185</v>
      </c>
      <c r="C2966" s="41">
        <v>55543</v>
      </c>
      <c r="D2966" s="22"/>
      <c r="E2966" s="55" t="s">
        <v>654</v>
      </c>
      <c r="F2966" s="20" t="s">
        <v>79</v>
      </c>
      <c r="G2966" s="41"/>
      <c r="H2966" s="21" t="s">
        <v>22</v>
      </c>
      <c r="I2966" s="41" t="s">
        <v>54</v>
      </c>
      <c r="J2966" s="21" t="s">
        <v>63</v>
      </c>
      <c r="K2966" s="203" t="s">
        <v>141</v>
      </c>
      <c r="L2966" s="55"/>
      <c r="M2966" s="219">
        <v>0</v>
      </c>
      <c r="N2966" s="219">
        <v>2903</v>
      </c>
      <c r="O2966" s="217">
        <f t="shared" si="46"/>
        <v>256944.15999999968</v>
      </c>
    </row>
    <row r="2967" spans="1:15" ht="22.05" hidden="1" customHeight="1" x14ac:dyDescent="0.2">
      <c r="A2967" s="216">
        <v>45789</v>
      </c>
      <c r="B2967" s="20" t="s">
        <v>185</v>
      </c>
      <c r="C2967" s="41">
        <v>55544</v>
      </c>
      <c r="D2967" s="22"/>
      <c r="E2967" s="55" t="s">
        <v>3619</v>
      </c>
      <c r="F2967" s="20" t="s">
        <v>79</v>
      </c>
      <c r="G2967" s="41"/>
      <c r="H2967" s="21" t="s">
        <v>22</v>
      </c>
      <c r="I2967" s="41" t="s">
        <v>103</v>
      </c>
      <c r="J2967" s="21" t="s">
        <v>95</v>
      </c>
      <c r="K2967" s="203" t="s">
        <v>3625</v>
      </c>
      <c r="L2967" s="55"/>
      <c r="M2967" s="219">
        <v>0</v>
      </c>
      <c r="N2967" s="219">
        <v>1290</v>
      </c>
      <c r="O2967" s="217">
        <f t="shared" si="46"/>
        <v>255654.15999999968</v>
      </c>
    </row>
    <row r="2968" spans="1:15" ht="22.05" hidden="1" customHeight="1" x14ac:dyDescent="0.2">
      <c r="A2968" s="216">
        <v>45789</v>
      </c>
      <c r="B2968" s="20" t="s">
        <v>185</v>
      </c>
      <c r="C2968" s="41">
        <v>55545</v>
      </c>
      <c r="D2968" s="22"/>
      <c r="E2968" s="55" t="s">
        <v>3620</v>
      </c>
      <c r="F2968" s="20" t="s">
        <v>79</v>
      </c>
      <c r="G2968" s="41"/>
      <c r="H2968" s="21" t="s">
        <v>22</v>
      </c>
      <c r="I2968" s="21" t="s">
        <v>103</v>
      </c>
      <c r="J2968" s="21" t="s">
        <v>102</v>
      </c>
      <c r="K2968" s="203" t="s">
        <v>1639</v>
      </c>
      <c r="L2968" s="55"/>
      <c r="M2968" s="219">
        <v>0</v>
      </c>
      <c r="N2968" s="219">
        <v>5500</v>
      </c>
      <c r="O2968" s="217">
        <f t="shared" si="46"/>
        <v>250154.15999999968</v>
      </c>
    </row>
    <row r="2969" spans="1:15" ht="22.05" hidden="1" customHeight="1" x14ac:dyDescent="0.2">
      <c r="A2969" s="216">
        <v>45789</v>
      </c>
      <c r="B2969" s="20" t="s">
        <v>185</v>
      </c>
      <c r="C2969" s="41">
        <v>55546</v>
      </c>
      <c r="D2969" s="22"/>
      <c r="E2969" s="55" t="s">
        <v>3621</v>
      </c>
      <c r="F2969" s="20" t="s">
        <v>79</v>
      </c>
      <c r="G2969" s="41"/>
      <c r="H2969" s="21" t="s">
        <v>22</v>
      </c>
      <c r="I2969" s="41" t="s">
        <v>80</v>
      </c>
      <c r="J2969" s="21" t="s">
        <v>67</v>
      </c>
      <c r="K2969" s="203" t="s">
        <v>3626</v>
      </c>
      <c r="L2969" s="55"/>
      <c r="M2969" s="219">
        <v>0</v>
      </c>
      <c r="N2969" s="219">
        <v>4400</v>
      </c>
      <c r="O2969" s="217">
        <f t="shared" si="46"/>
        <v>245754.15999999968</v>
      </c>
    </row>
    <row r="2970" spans="1:15" ht="22.05" hidden="1" customHeight="1" x14ac:dyDescent="0.2">
      <c r="A2970" s="216">
        <v>45789</v>
      </c>
      <c r="B2970" s="20" t="s">
        <v>185</v>
      </c>
      <c r="C2970" s="41">
        <v>55547</v>
      </c>
      <c r="D2970" s="22"/>
      <c r="E2970" s="55" t="s">
        <v>3622</v>
      </c>
      <c r="F2970" s="20" t="s">
        <v>79</v>
      </c>
      <c r="G2970" s="41"/>
      <c r="H2970" s="21" t="s">
        <v>22</v>
      </c>
      <c r="I2970" s="41" t="s">
        <v>103</v>
      </c>
      <c r="J2970" s="21" t="s">
        <v>214</v>
      </c>
      <c r="K2970" s="203" t="s">
        <v>132</v>
      </c>
      <c r="L2970" s="55"/>
      <c r="M2970" s="219">
        <v>0</v>
      </c>
      <c r="N2970" s="219">
        <v>400</v>
      </c>
      <c r="O2970" s="217">
        <f t="shared" si="46"/>
        <v>245354.15999999968</v>
      </c>
    </row>
    <row r="2971" spans="1:15" ht="22.05" hidden="1" customHeight="1" x14ac:dyDescent="0.2">
      <c r="A2971" s="216">
        <v>45789</v>
      </c>
      <c r="B2971" s="20" t="s">
        <v>185</v>
      </c>
      <c r="C2971" s="41">
        <v>55548</v>
      </c>
      <c r="D2971" s="22"/>
      <c r="E2971" s="55" t="s">
        <v>154</v>
      </c>
      <c r="F2971" s="20" t="s">
        <v>79</v>
      </c>
      <c r="G2971" s="41"/>
      <c r="H2971" s="21" t="s">
        <v>22</v>
      </c>
      <c r="I2971" s="21" t="s">
        <v>103</v>
      </c>
      <c r="J2971" s="21" t="s">
        <v>219</v>
      </c>
      <c r="K2971" s="203" t="s">
        <v>1241</v>
      </c>
      <c r="L2971" s="55"/>
      <c r="M2971" s="219">
        <v>0</v>
      </c>
      <c r="N2971" s="219">
        <v>415</v>
      </c>
      <c r="O2971" s="217">
        <f t="shared" si="46"/>
        <v>244939.15999999968</v>
      </c>
    </row>
    <row r="2972" spans="1:15" ht="22.05" hidden="1" customHeight="1" x14ac:dyDescent="0.2">
      <c r="A2972" s="216">
        <v>45790</v>
      </c>
      <c r="B2972" s="20" t="s">
        <v>185</v>
      </c>
      <c r="C2972" s="41">
        <v>55550</v>
      </c>
      <c r="D2972" s="22"/>
      <c r="E2972" s="55" t="s">
        <v>3627</v>
      </c>
      <c r="F2972" s="20" t="s">
        <v>79</v>
      </c>
      <c r="G2972" s="41"/>
      <c r="H2972" s="21" t="s">
        <v>22</v>
      </c>
      <c r="I2972" s="41" t="s">
        <v>103</v>
      </c>
      <c r="J2972" s="21" t="s">
        <v>95</v>
      </c>
      <c r="K2972" s="203" t="s">
        <v>3644</v>
      </c>
      <c r="L2972" s="55"/>
      <c r="M2972" s="219">
        <v>0</v>
      </c>
      <c r="N2972" s="219">
        <v>1870</v>
      </c>
      <c r="O2972" s="217">
        <f t="shared" si="46"/>
        <v>243069.15999999968</v>
      </c>
    </row>
    <row r="2973" spans="1:15" ht="22.05" hidden="1" customHeight="1" x14ac:dyDescent="0.2">
      <c r="A2973" s="216">
        <v>45790</v>
      </c>
      <c r="B2973" s="20" t="s">
        <v>185</v>
      </c>
      <c r="C2973" s="41">
        <v>55551</v>
      </c>
      <c r="D2973" s="22"/>
      <c r="E2973" s="55" t="s">
        <v>3580</v>
      </c>
      <c r="F2973" s="20" t="s">
        <v>79</v>
      </c>
      <c r="G2973" s="41"/>
      <c r="H2973" s="21" t="s">
        <v>22</v>
      </c>
      <c r="I2973" s="41" t="s">
        <v>103</v>
      </c>
      <c r="J2973" s="21" t="s">
        <v>102</v>
      </c>
      <c r="K2973" s="203" t="s">
        <v>3166</v>
      </c>
      <c r="L2973" s="55"/>
      <c r="M2973" s="219">
        <v>0</v>
      </c>
      <c r="N2973" s="219">
        <v>6000</v>
      </c>
      <c r="O2973" s="217">
        <f t="shared" si="46"/>
        <v>237069.15999999968</v>
      </c>
    </row>
    <row r="2974" spans="1:15" ht="22.05" hidden="1" customHeight="1" x14ac:dyDescent="0.2">
      <c r="A2974" s="216">
        <v>45790</v>
      </c>
      <c r="B2974" s="20" t="s">
        <v>185</v>
      </c>
      <c r="C2974" s="41">
        <v>55552</v>
      </c>
      <c r="D2974" s="306"/>
      <c r="E2974" s="55" t="s">
        <v>224</v>
      </c>
      <c r="F2974" s="20" t="s">
        <v>79</v>
      </c>
      <c r="G2974" s="41"/>
      <c r="H2974" s="21" t="s">
        <v>21</v>
      </c>
      <c r="I2974" s="41" t="s">
        <v>28</v>
      </c>
      <c r="J2974" s="21" t="s">
        <v>199</v>
      </c>
      <c r="K2974" s="203"/>
      <c r="L2974" s="55"/>
      <c r="M2974" s="219">
        <v>62630</v>
      </c>
      <c r="N2974" s="219">
        <v>0</v>
      </c>
      <c r="O2974" s="217">
        <f t="shared" si="46"/>
        <v>299699.15999999968</v>
      </c>
    </row>
    <row r="2975" spans="1:15" ht="22.05" hidden="1" customHeight="1" x14ac:dyDescent="0.2">
      <c r="A2975" s="216">
        <v>45790</v>
      </c>
      <c r="B2975" s="20" t="s">
        <v>185</v>
      </c>
      <c r="C2975" s="41">
        <v>55553</v>
      </c>
      <c r="D2975" s="306"/>
      <c r="E2975" s="55" t="s">
        <v>392</v>
      </c>
      <c r="F2975" s="20" t="s">
        <v>79</v>
      </c>
      <c r="G2975" s="41"/>
      <c r="H2975" s="21" t="s">
        <v>22</v>
      </c>
      <c r="I2975" s="41" t="s">
        <v>56</v>
      </c>
      <c r="J2975" s="21" t="s">
        <v>116</v>
      </c>
      <c r="K2975" s="203" t="s">
        <v>408</v>
      </c>
      <c r="L2975" s="55"/>
      <c r="M2975" s="219">
        <v>0</v>
      </c>
      <c r="N2975" s="219">
        <v>1270.1600000000001</v>
      </c>
      <c r="O2975" s="217">
        <f t="shared" si="46"/>
        <v>298428.99999999971</v>
      </c>
    </row>
    <row r="2976" spans="1:15" ht="22.05" hidden="1" customHeight="1" x14ac:dyDescent="0.2">
      <c r="A2976" s="216">
        <v>45790</v>
      </c>
      <c r="B2976" s="20" t="s">
        <v>185</v>
      </c>
      <c r="C2976" s="41">
        <v>55554</v>
      </c>
      <c r="D2976" s="22"/>
      <c r="E2976" s="55" t="s">
        <v>157</v>
      </c>
      <c r="F2976" s="20" t="s">
        <v>79</v>
      </c>
      <c r="G2976" s="41"/>
      <c r="H2976" s="21" t="s">
        <v>22</v>
      </c>
      <c r="I2976" s="41" t="s">
        <v>103</v>
      </c>
      <c r="J2976" s="21" t="s">
        <v>60</v>
      </c>
      <c r="K2976" s="203" t="s">
        <v>3645</v>
      </c>
      <c r="L2976" s="55"/>
      <c r="M2976" s="219">
        <v>0</v>
      </c>
      <c r="N2976" s="219">
        <v>500</v>
      </c>
      <c r="O2976" s="217">
        <f t="shared" si="46"/>
        <v>297928.99999999971</v>
      </c>
    </row>
    <row r="2977" spans="1:15" ht="22.05" hidden="1" customHeight="1" x14ac:dyDescent="0.2">
      <c r="A2977" s="216">
        <v>45790</v>
      </c>
      <c r="B2977" s="20" t="s">
        <v>185</v>
      </c>
      <c r="C2977" s="41">
        <v>55555</v>
      </c>
      <c r="D2977" s="22"/>
      <c r="E2977" s="55" t="s">
        <v>3628</v>
      </c>
      <c r="F2977" s="20" t="s">
        <v>79</v>
      </c>
      <c r="G2977" s="41"/>
      <c r="H2977" s="21" t="s">
        <v>22</v>
      </c>
      <c r="I2977" s="21" t="s">
        <v>103</v>
      </c>
      <c r="J2977" s="21" t="s">
        <v>95</v>
      </c>
      <c r="K2977" s="203" t="s">
        <v>272</v>
      </c>
      <c r="L2977" s="55"/>
      <c r="M2977" s="219">
        <v>0</v>
      </c>
      <c r="N2977" s="219">
        <v>800</v>
      </c>
      <c r="O2977" s="217">
        <f t="shared" si="46"/>
        <v>297128.99999999971</v>
      </c>
    </row>
    <row r="2978" spans="1:15" ht="22.05" hidden="1" customHeight="1" x14ac:dyDescent="0.2">
      <c r="A2978" s="216">
        <v>45790</v>
      </c>
      <c r="B2978" s="20" t="s">
        <v>185</v>
      </c>
      <c r="C2978" s="41">
        <v>55556</v>
      </c>
      <c r="D2978" s="22"/>
      <c r="E2978" s="55" t="s">
        <v>3629</v>
      </c>
      <c r="F2978" s="20" t="s">
        <v>79</v>
      </c>
      <c r="G2978" s="41"/>
      <c r="H2978" s="21" t="s">
        <v>22</v>
      </c>
      <c r="I2978" s="41" t="s">
        <v>103</v>
      </c>
      <c r="J2978" s="21" t="s">
        <v>92</v>
      </c>
      <c r="K2978" s="203" t="s">
        <v>205</v>
      </c>
      <c r="L2978" s="55"/>
      <c r="M2978" s="219">
        <v>0</v>
      </c>
      <c r="N2978" s="219">
        <v>400</v>
      </c>
      <c r="O2978" s="217">
        <f t="shared" si="46"/>
        <v>296728.99999999971</v>
      </c>
    </row>
    <row r="2979" spans="1:15" ht="22.05" hidden="1" customHeight="1" x14ac:dyDescent="0.2">
      <c r="A2979" s="216">
        <v>45790</v>
      </c>
      <c r="B2979" s="20" t="s">
        <v>185</v>
      </c>
      <c r="C2979" s="41">
        <v>55557</v>
      </c>
      <c r="D2979" s="22"/>
      <c r="E2979" s="55" t="s">
        <v>3630</v>
      </c>
      <c r="F2979" s="20" t="s">
        <v>79</v>
      </c>
      <c r="G2979" s="41"/>
      <c r="H2979" s="21" t="s">
        <v>22</v>
      </c>
      <c r="I2979" s="21" t="s">
        <v>103</v>
      </c>
      <c r="J2979" s="21" t="s">
        <v>92</v>
      </c>
      <c r="K2979" s="203" t="s">
        <v>205</v>
      </c>
      <c r="L2979" s="55"/>
      <c r="M2979" s="219">
        <v>0</v>
      </c>
      <c r="N2979" s="219">
        <v>2500</v>
      </c>
      <c r="O2979" s="217">
        <f t="shared" si="46"/>
        <v>294228.99999999971</v>
      </c>
    </row>
    <row r="2980" spans="1:15" ht="22.05" hidden="1" customHeight="1" x14ac:dyDescent="0.2">
      <c r="A2980" s="216">
        <v>45790</v>
      </c>
      <c r="B2980" s="20" t="s">
        <v>185</v>
      </c>
      <c r="C2980" s="41">
        <v>55558</v>
      </c>
      <c r="D2980" s="22"/>
      <c r="E2980" s="55" t="s">
        <v>3631</v>
      </c>
      <c r="F2980" s="20" t="s">
        <v>79</v>
      </c>
      <c r="G2980" s="41"/>
      <c r="H2980" s="21" t="s">
        <v>22</v>
      </c>
      <c r="I2980" s="41" t="s">
        <v>56</v>
      </c>
      <c r="J2980" s="21" t="s">
        <v>212</v>
      </c>
      <c r="K2980" s="203" t="s">
        <v>413</v>
      </c>
      <c r="L2980" s="55"/>
      <c r="M2980" s="219">
        <v>0</v>
      </c>
      <c r="N2980" s="219">
        <v>1500</v>
      </c>
      <c r="O2980" s="217">
        <f t="shared" si="46"/>
        <v>292728.99999999971</v>
      </c>
    </row>
    <row r="2981" spans="1:15" ht="22.05" hidden="1" customHeight="1" x14ac:dyDescent="0.2">
      <c r="A2981" s="216">
        <v>45790</v>
      </c>
      <c r="B2981" s="20" t="s">
        <v>185</v>
      </c>
      <c r="C2981" s="41">
        <v>55559</v>
      </c>
      <c r="D2981" s="22"/>
      <c r="E2981" s="55" t="s">
        <v>3632</v>
      </c>
      <c r="F2981" s="20" t="s">
        <v>79</v>
      </c>
      <c r="G2981" s="41"/>
      <c r="H2981" s="21" t="s">
        <v>22</v>
      </c>
      <c r="I2981" s="21" t="s">
        <v>103</v>
      </c>
      <c r="J2981" s="21" t="s">
        <v>96</v>
      </c>
      <c r="K2981" s="203" t="s">
        <v>1438</v>
      </c>
      <c r="L2981" s="55"/>
      <c r="M2981" s="219">
        <v>0</v>
      </c>
      <c r="N2981" s="219">
        <v>5000</v>
      </c>
      <c r="O2981" s="217">
        <f t="shared" si="46"/>
        <v>287728.99999999971</v>
      </c>
    </row>
    <row r="2982" spans="1:15" ht="22.05" hidden="1" customHeight="1" x14ac:dyDescent="0.2">
      <c r="A2982" s="216">
        <v>45790</v>
      </c>
      <c r="B2982" s="20" t="s">
        <v>185</v>
      </c>
      <c r="C2982" s="41">
        <v>55560</v>
      </c>
      <c r="D2982" s="22"/>
      <c r="E2982" s="55" t="s">
        <v>143</v>
      </c>
      <c r="F2982" s="20" t="s">
        <v>79</v>
      </c>
      <c r="G2982" s="41"/>
      <c r="H2982" s="21" t="s">
        <v>22</v>
      </c>
      <c r="I2982" s="21" t="s">
        <v>53</v>
      </c>
      <c r="J2982" s="21" t="s">
        <v>112</v>
      </c>
      <c r="K2982" s="203" t="s">
        <v>954</v>
      </c>
      <c r="L2982" s="55"/>
      <c r="M2982" s="219">
        <v>0</v>
      </c>
      <c r="N2982" s="219">
        <v>81787</v>
      </c>
      <c r="O2982" s="217">
        <f t="shared" si="46"/>
        <v>205941.99999999971</v>
      </c>
    </row>
    <row r="2983" spans="1:15" ht="22.05" hidden="1" customHeight="1" x14ac:dyDescent="0.2">
      <c r="A2983" s="216">
        <v>45790</v>
      </c>
      <c r="B2983" s="20" t="s">
        <v>185</v>
      </c>
      <c r="C2983" s="41">
        <v>55561</v>
      </c>
      <c r="D2983" s="22"/>
      <c r="E2983" s="55" t="s">
        <v>3633</v>
      </c>
      <c r="F2983" s="20" t="s">
        <v>79</v>
      </c>
      <c r="G2983" s="41"/>
      <c r="H2983" s="21" t="s">
        <v>22</v>
      </c>
      <c r="I2983" s="21" t="s">
        <v>55</v>
      </c>
      <c r="J2983" s="21" t="s">
        <v>73</v>
      </c>
      <c r="K2983" s="203" t="s">
        <v>3646</v>
      </c>
      <c r="L2983" s="55"/>
      <c r="M2983" s="219">
        <v>0</v>
      </c>
      <c r="N2983" s="219">
        <v>9989</v>
      </c>
      <c r="O2983" s="217">
        <f t="shared" si="46"/>
        <v>195952.99999999971</v>
      </c>
    </row>
    <row r="2984" spans="1:15" ht="22.05" hidden="1" customHeight="1" x14ac:dyDescent="0.2">
      <c r="A2984" s="216">
        <v>45790</v>
      </c>
      <c r="B2984" s="20" t="s">
        <v>185</v>
      </c>
      <c r="C2984" s="41">
        <v>55562</v>
      </c>
      <c r="D2984" s="22"/>
      <c r="E2984" s="55" t="s">
        <v>3634</v>
      </c>
      <c r="F2984" s="20" t="s">
        <v>79</v>
      </c>
      <c r="G2984" s="41"/>
      <c r="H2984" s="21" t="s">
        <v>22</v>
      </c>
      <c r="I2984" s="21" t="s">
        <v>55</v>
      </c>
      <c r="J2984" s="21" t="s">
        <v>261</v>
      </c>
      <c r="K2984" s="203" t="s">
        <v>786</v>
      </c>
      <c r="L2984" s="55"/>
      <c r="M2984" s="219">
        <v>0</v>
      </c>
      <c r="N2984" s="219">
        <v>5000</v>
      </c>
      <c r="O2984" s="217">
        <f t="shared" si="46"/>
        <v>190952.99999999971</v>
      </c>
    </row>
    <row r="2985" spans="1:15" ht="22.05" hidden="1" customHeight="1" x14ac:dyDescent="0.2">
      <c r="A2985" s="216">
        <v>45790</v>
      </c>
      <c r="B2985" s="20" t="s">
        <v>185</v>
      </c>
      <c r="C2985" s="41">
        <v>55563</v>
      </c>
      <c r="D2985" s="22"/>
      <c r="E2985" s="55" t="s">
        <v>3635</v>
      </c>
      <c r="F2985" s="20" t="s">
        <v>79</v>
      </c>
      <c r="G2985" s="41"/>
      <c r="H2985" s="21" t="s">
        <v>22</v>
      </c>
      <c r="I2985" s="41" t="s">
        <v>55</v>
      </c>
      <c r="J2985" s="21" t="s">
        <v>73</v>
      </c>
      <c r="K2985" s="203" t="s">
        <v>140</v>
      </c>
      <c r="L2985" s="55"/>
      <c r="M2985" s="219">
        <v>0</v>
      </c>
      <c r="N2985" s="219">
        <v>1500</v>
      </c>
      <c r="O2985" s="217">
        <f t="shared" si="46"/>
        <v>189452.99999999971</v>
      </c>
    </row>
    <row r="2986" spans="1:15" ht="22.05" hidden="1" customHeight="1" x14ac:dyDescent="0.2">
      <c r="A2986" s="216">
        <v>45790</v>
      </c>
      <c r="B2986" s="20" t="s">
        <v>185</v>
      </c>
      <c r="C2986" s="41">
        <v>55564</v>
      </c>
      <c r="D2986" s="22"/>
      <c r="E2986" s="55" t="s">
        <v>3636</v>
      </c>
      <c r="F2986" s="20" t="s">
        <v>79</v>
      </c>
      <c r="G2986" s="41"/>
      <c r="H2986" s="21" t="s">
        <v>22</v>
      </c>
      <c r="I2986" s="21" t="s">
        <v>103</v>
      </c>
      <c r="J2986" s="21" t="s">
        <v>95</v>
      </c>
      <c r="K2986" s="203" t="s">
        <v>1543</v>
      </c>
      <c r="L2986" s="55"/>
      <c r="M2986" s="219">
        <v>0</v>
      </c>
      <c r="N2986" s="219">
        <v>100</v>
      </c>
      <c r="O2986" s="217">
        <f t="shared" si="46"/>
        <v>189352.99999999971</v>
      </c>
    </row>
    <row r="2987" spans="1:15" ht="22.05" hidden="1" customHeight="1" x14ac:dyDescent="0.2">
      <c r="A2987" s="216">
        <v>45790</v>
      </c>
      <c r="B2987" s="20" t="s">
        <v>185</v>
      </c>
      <c r="C2987" s="41">
        <v>55565</v>
      </c>
      <c r="D2987" s="22"/>
      <c r="E2987" s="55" t="s">
        <v>3637</v>
      </c>
      <c r="F2987" s="20" t="s">
        <v>79</v>
      </c>
      <c r="G2987" s="41"/>
      <c r="H2987" s="21" t="s">
        <v>22</v>
      </c>
      <c r="I2987" s="21" t="s">
        <v>54</v>
      </c>
      <c r="J2987" s="21" t="s">
        <v>61</v>
      </c>
      <c r="K2987" s="203" t="s">
        <v>445</v>
      </c>
      <c r="L2987" s="55"/>
      <c r="M2987" s="219">
        <v>0</v>
      </c>
      <c r="N2987" s="219">
        <v>1666.5</v>
      </c>
      <c r="O2987" s="217">
        <f t="shared" si="46"/>
        <v>187686.49999999971</v>
      </c>
    </row>
    <row r="2988" spans="1:15" ht="22.05" hidden="1" customHeight="1" x14ac:dyDescent="0.2">
      <c r="A2988" s="216">
        <v>45790</v>
      </c>
      <c r="B2988" s="20" t="s">
        <v>185</v>
      </c>
      <c r="C2988" s="41">
        <v>55566</v>
      </c>
      <c r="D2988" s="22"/>
      <c r="E2988" s="55" t="s">
        <v>3638</v>
      </c>
      <c r="F2988" s="20" t="s">
        <v>79</v>
      </c>
      <c r="G2988" s="41"/>
      <c r="H2988" s="21" t="s">
        <v>22</v>
      </c>
      <c r="I2988" s="41" t="s">
        <v>103</v>
      </c>
      <c r="J2988" s="21" t="s">
        <v>92</v>
      </c>
      <c r="K2988" s="203" t="s">
        <v>3647</v>
      </c>
      <c r="L2988" s="55"/>
      <c r="M2988" s="219">
        <v>0</v>
      </c>
      <c r="N2988" s="219">
        <v>780</v>
      </c>
      <c r="O2988" s="217">
        <f t="shared" si="46"/>
        <v>186906.49999999971</v>
      </c>
    </row>
    <row r="2989" spans="1:15" ht="22.05" hidden="1" customHeight="1" x14ac:dyDescent="0.2">
      <c r="A2989" s="216">
        <v>45790</v>
      </c>
      <c r="B2989" s="20" t="s">
        <v>185</v>
      </c>
      <c r="C2989" s="41">
        <v>55567</v>
      </c>
      <c r="D2989" s="22"/>
      <c r="E2989" s="49" t="s">
        <v>3639</v>
      </c>
      <c r="F2989" s="20" t="s">
        <v>79</v>
      </c>
      <c r="G2989" s="41"/>
      <c r="H2989" s="21" t="s">
        <v>22</v>
      </c>
      <c r="I2989" s="41" t="s">
        <v>103</v>
      </c>
      <c r="J2989" s="21" t="s">
        <v>60</v>
      </c>
      <c r="K2989" s="203" t="s">
        <v>133</v>
      </c>
      <c r="L2989" s="55"/>
      <c r="M2989" s="219">
        <v>0</v>
      </c>
      <c r="N2989" s="219">
        <v>330</v>
      </c>
      <c r="O2989" s="217">
        <f t="shared" si="46"/>
        <v>186576.49999999971</v>
      </c>
    </row>
    <row r="2990" spans="1:15" ht="22.05" hidden="1" customHeight="1" x14ac:dyDescent="0.2">
      <c r="A2990" s="216">
        <v>45790</v>
      </c>
      <c r="B2990" s="20" t="s">
        <v>185</v>
      </c>
      <c r="C2990" s="41">
        <v>55568</v>
      </c>
      <c r="D2990" s="22"/>
      <c r="E2990" s="55" t="s">
        <v>3640</v>
      </c>
      <c r="F2990" s="20" t="s">
        <v>79</v>
      </c>
      <c r="G2990" s="41"/>
      <c r="H2990" s="21" t="s">
        <v>22</v>
      </c>
      <c r="I2990" s="41" t="s">
        <v>103</v>
      </c>
      <c r="J2990" s="21" t="s">
        <v>93</v>
      </c>
      <c r="K2990" s="203" t="s">
        <v>3647</v>
      </c>
      <c r="L2990" s="55"/>
      <c r="M2990" s="219">
        <v>0</v>
      </c>
      <c r="N2990" s="219">
        <v>320</v>
      </c>
      <c r="O2990" s="217">
        <f t="shared" si="46"/>
        <v>186256.49999999971</v>
      </c>
    </row>
    <row r="2991" spans="1:15" ht="22.05" hidden="1" customHeight="1" x14ac:dyDescent="0.2">
      <c r="A2991" s="216">
        <v>45790</v>
      </c>
      <c r="B2991" s="20" t="s">
        <v>185</v>
      </c>
      <c r="C2991" s="41">
        <v>55569</v>
      </c>
      <c r="D2991" s="22"/>
      <c r="E2991" s="55" t="s">
        <v>3641</v>
      </c>
      <c r="F2991" s="20" t="s">
        <v>79</v>
      </c>
      <c r="G2991" s="41"/>
      <c r="H2991" s="21" t="s">
        <v>22</v>
      </c>
      <c r="I2991" s="41" t="s">
        <v>103</v>
      </c>
      <c r="J2991" s="21" t="s">
        <v>60</v>
      </c>
      <c r="K2991" s="203" t="s">
        <v>3648</v>
      </c>
      <c r="L2991" s="55"/>
      <c r="M2991" s="219">
        <v>0</v>
      </c>
      <c r="N2991" s="219">
        <v>1040</v>
      </c>
      <c r="O2991" s="217">
        <f t="shared" si="46"/>
        <v>185216.49999999971</v>
      </c>
    </row>
    <row r="2992" spans="1:15" ht="22.05" hidden="1" customHeight="1" x14ac:dyDescent="0.2">
      <c r="A2992" s="216">
        <v>45790</v>
      </c>
      <c r="B2992" s="20" t="s">
        <v>185</v>
      </c>
      <c r="C2992" s="41">
        <v>55570</v>
      </c>
      <c r="D2992" s="22"/>
      <c r="E2992" s="55" t="s">
        <v>3580</v>
      </c>
      <c r="F2992" s="20" t="s">
        <v>79</v>
      </c>
      <c r="G2992" s="41"/>
      <c r="H2992" s="21" t="s">
        <v>22</v>
      </c>
      <c r="I2992" s="41" t="s">
        <v>103</v>
      </c>
      <c r="J2992" s="21" t="s">
        <v>95</v>
      </c>
      <c r="K2992" s="203" t="s">
        <v>3166</v>
      </c>
      <c r="L2992" s="55"/>
      <c r="M2992" s="219">
        <v>0</v>
      </c>
      <c r="N2992" s="219">
        <v>8000</v>
      </c>
      <c r="O2992" s="217">
        <f t="shared" si="46"/>
        <v>177216.49999999971</v>
      </c>
    </row>
    <row r="2993" spans="1:17" ht="22.05" hidden="1" customHeight="1" x14ac:dyDescent="0.2">
      <c r="A2993" s="216">
        <v>45790</v>
      </c>
      <c r="B2993" s="20" t="s">
        <v>185</v>
      </c>
      <c r="C2993" s="41">
        <v>55571</v>
      </c>
      <c r="D2993" s="22"/>
      <c r="E2993" s="55" t="s">
        <v>3642</v>
      </c>
      <c r="F2993" s="20" t="s">
        <v>79</v>
      </c>
      <c r="G2993" s="41"/>
      <c r="H2993" s="21" t="s">
        <v>22</v>
      </c>
      <c r="I2993" s="41" t="s">
        <v>54</v>
      </c>
      <c r="J2993" s="21" t="s">
        <v>61</v>
      </c>
      <c r="K2993" s="203" t="s">
        <v>235</v>
      </c>
      <c r="L2993" s="55"/>
      <c r="M2993" s="219">
        <v>0</v>
      </c>
      <c r="N2993" s="219">
        <v>1500</v>
      </c>
      <c r="O2993" s="217">
        <f t="shared" si="46"/>
        <v>175716.49999999971</v>
      </c>
    </row>
    <row r="2994" spans="1:17" ht="22.05" hidden="1" customHeight="1" x14ac:dyDescent="0.2">
      <c r="A2994" s="216">
        <v>45790</v>
      </c>
      <c r="B2994" s="20" t="s">
        <v>185</v>
      </c>
      <c r="C2994" s="41">
        <v>55572</v>
      </c>
      <c r="D2994" s="22"/>
      <c r="E2994" s="55" t="s">
        <v>3584</v>
      </c>
      <c r="F2994" s="20" t="s">
        <v>79</v>
      </c>
      <c r="G2994" s="41"/>
      <c r="H2994" s="21" t="s">
        <v>22</v>
      </c>
      <c r="I2994" s="41" t="s">
        <v>103</v>
      </c>
      <c r="J2994" s="21" t="s">
        <v>60</v>
      </c>
      <c r="K2994" s="203" t="s">
        <v>133</v>
      </c>
      <c r="L2994" s="55"/>
      <c r="M2994" s="219">
        <v>0</v>
      </c>
      <c r="N2994" s="219">
        <v>5000</v>
      </c>
      <c r="O2994" s="217">
        <f t="shared" si="46"/>
        <v>170716.49999999971</v>
      </c>
    </row>
    <row r="2995" spans="1:17" ht="22.05" hidden="1" customHeight="1" x14ac:dyDescent="0.2">
      <c r="A2995" s="216">
        <v>45790</v>
      </c>
      <c r="B2995" s="20" t="s">
        <v>185</v>
      </c>
      <c r="C2995" s="41">
        <v>55573</v>
      </c>
      <c r="D2995" s="22"/>
      <c r="E2995" s="55" t="s">
        <v>128</v>
      </c>
      <c r="F2995" s="20" t="s">
        <v>79</v>
      </c>
      <c r="G2995" s="41"/>
      <c r="H2995" s="21" t="s">
        <v>22</v>
      </c>
      <c r="I2995" s="41" t="s">
        <v>56</v>
      </c>
      <c r="J2995" s="21" t="s">
        <v>116</v>
      </c>
      <c r="K2995" s="304" t="s">
        <v>129</v>
      </c>
      <c r="L2995" s="55"/>
      <c r="M2995" s="219">
        <v>0</v>
      </c>
      <c r="N2995" s="219">
        <v>80</v>
      </c>
      <c r="O2995" s="217">
        <f t="shared" si="46"/>
        <v>170636.49999999971</v>
      </c>
    </row>
    <row r="2996" spans="1:17" ht="22.05" hidden="1" customHeight="1" x14ac:dyDescent="0.2">
      <c r="A2996" s="216">
        <v>45790</v>
      </c>
      <c r="B2996" s="20" t="s">
        <v>185</v>
      </c>
      <c r="C2996" s="41">
        <v>55574</v>
      </c>
      <c r="D2996" s="308"/>
      <c r="E2996" s="55" t="s">
        <v>3643</v>
      </c>
      <c r="F2996" s="20" t="s">
        <v>79</v>
      </c>
      <c r="G2996" s="41"/>
      <c r="H2996" s="21" t="s">
        <v>22</v>
      </c>
      <c r="I2996" s="41" t="s">
        <v>103</v>
      </c>
      <c r="J2996" s="21" t="s">
        <v>92</v>
      </c>
      <c r="K2996" s="203" t="s">
        <v>3649</v>
      </c>
      <c r="L2996" s="55"/>
      <c r="M2996" s="219">
        <v>0</v>
      </c>
      <c r="N2996" s="219">
        <v>2350</v>
      </c>
      <c r="O2996" s="217">
        <f t="shared" si="46"/>
        <v>168286.49999999971</v>
      </c>
      <c r="Q2996" s="229"/>
    </row>
    <row r="2997" spans="1:17" ht="22.05" hidden="1" customHeight="1" x14ac:dyDescent="0.2">
      <c r="A2997" s="216">
        <v>45791</v>
      </c>
      <c r="B2997" s="20" t="s">
        <v>185</v>
      </c>
      <c r="C2997" s="41">
        <v>55576</v>
      </c>
      <c r="D2997" s="318"/>
      <c r="E2997" s="55" t="s">
        <v>130</v>
      </c>
      <c r="F2997" s="20" t="s">
        <v>79</v>
      </c>
      <c r="G2997" s="41"/>
      <c r="H2997" s="21" t="s">
        <v>22</v>
      </c>
      <c r="I2997" s="41" t="s">
        <v>53</v>
      </c>
      <c r="J2997" s="21" t="s">
        <v>113</v>
      </c>
      <c r="K2997" s="203" t="s">
        <v>3656</v>
      </c>
      <c r="L2997" s="55"/>
      <c r="M2997" s="219">
        <v>0</v>
      </c>
      <c r="N2997" s="219">
        <v>500</v>
      </c>
      <c r="O2997" s="217">
        <f t="shared" si="46"/>
        <v>167786.49999999971</v>
      </c>
    </row>
    <row r="2998" spans="1:17" ht="22.05" hidden="1" customHeight="1" x14ac:dyDescent="0.2">
      <c r="A2998" s="216">
        <v>45791</v>
      </c>
      <c r="B2998" s="20" t="s">
        <v>185</v>
      </c>
      <c r="C2998" s="41">
        <v>55577</v>
      </c>
      <c r="D2998" s="22"/>
      <c r="E2998" s="55" t="s">
        <v>3650</v>
      </c>
      <c r="F2998" s="20" t="s">
        <v>79</v>
      </c>
      <c r="G2998" s="41"/>
      <c r="H2998" s="21" t="s">
        <v>22</v>
      </c>
      <c r="I2998" s="21" t="s">
        <v>103</v>
      </c>
      <c r="J2998" s="21" t="s">
        <v>93</v>
      </c>
      <c r="K2998" s="203" t="s">
        <v>2342</v>
      </c>
      <c r="L2998" s="55"/>
      <c r="M2998" s="219">
        <v>0</v>
      </c>
      <c r="N2998" s="219">
        <v>600</v>
      </c>
      <c r="O2998" s="217">
        <f t="shared" si="46"/>
        <v>167186.49999999971</v>
      </c>
    </row>
    <row r="2999" spans="1:17" ht="22.05" hidden="1" customHeight="1" x14ac:dyDescent="0.2">
      <c r="A2999" s="216">
        <v>45791</v>
      </c>
      <c r="B2999" s="20" t="s">
        <v>185</v>
      </c>
      <c r="C2999" s="41">
        <v>55578</v>
      </c>
      <c r="D2999" s="22"/>
      <c r="E2999" s="55" t="s">
        <v>3651</v>
      </c>
      <c r="F2999" s="20" t="s">
        <v>79</v>
      </c>
      <c r="G2999" s="41"/>
      <c r="H2999" s="21" t="s">
        <v>22</v>
      </c>
      <c r="I2999" s="41" t="s">
        <v>55</v>
      </c>
      <c r="J2999" s="21" t="s">
        <v>73</v>
      </c>
      <c r="K2999" s="203" t="s">
        <v>3657</v>
      </c>
      <c r="L2999" s="55"/>
      <c r="M2999" s="219">
        <v>0</v>
      </c>
      <c r="N2999" s="219">
        <v>9190</v>
      </c>
      <c r="O2999" s="217">
        <f t="shared" si="46"/>
        <v>157996.49999999971</v>
      </c>
    </row>
    <row r="3000" spans="1:17" ht="22.05" hidden="1" customHeight="1" x14ac:dyDescent="0.2">
      <c r="A3000" s="216">
        <v>45791</v>
      </c>
      <c r="B3000" s="20" t="s">
        <v>185</v>
      </c>
      <c r="C3000" s="41">
        <v>55579</v>
      </c>
      <c r="D3000" s="22"/>
      <c r="E3000" s="55" t="s">
        <v>350</v>
      </c>
      <c r="F3000" s="20" t="s">
        <v>79</v>
      </c>
      <c r="G3000" s="41"/>
      <c r="H3000" s="21" t="s">
        <v>22</v>
      </c>
      <c r="I3000" s="41" t="s">
        <v>53</v>
      </c>
      <c r="J3000" s="21" t="s">
        <v>113</v>
      </c>
      <c r="K3000" s="203" t="s">
        <v>1543</v>
      </c>
      <c r="L3000" s="55"/>
      <c r="M3000" s="219">
        <v>0</v>
      </c>
      <c r="N3000" s="219">
        <v>5300</v>
      </c>
      <c r="O3000" s="217">
        <f t="shared" si="46"/>
        <v>152696.49999999971</v>
      </c>
    </row>
    <row r="3001" spans="1:17" ht="22.05" hidden="1" customHeight="1" x14ac:dyDescent="0.2">
      <c r="A3001" s="216">
        <v>45791</v>
      </c>
      <c r="B3001" s="20" t="s">
        <v>185</v>
      </c>
      <c r="C3001" s="41">
        <v>55580</v>
      </c>
      <c r="D3001" s="22"/>
      <c r="E3001" s="55" t="s">
        <v>3652</v>
      </c>
      <c r="F3001" s="20" t="s">
        <v>79</v>
      </c>
      <c r="G3001" s="41"/>
      <c r="H3001" s="21" t="s">
        <v>22</v>
      </c>
      <c r="I3001" s="41" t="s">
        <v>103</v>
      </c>
      <c r="J3001" s="21" t="s">
        <v>95</v>
      </c>
      <c r="K3001" s="203" t="s">
        <v>464</v>
      </c>
      <c r="L3001" s="55"/>
      <c r="M3001" s="219">
        <v>0</v>
      </c>
      <c r="N3001" s="219">
        <v>800</v>
      </c>
      <c r="O3001" s="217">
        <f t="shared" si="46"/>
        <v>151896.49999999971</v>
      </c>
    </row>
    <row r="3002" spans="1:17" ht="22.05" hidden="1" customHeight="1" x14ac:dyDescent="0.2">
      <c r="A3002" s="216">
        <v>45791</v>
      </c>
      <c r="B3002" s="20" t="s">
        <v>185</v>
      </c>
      <c r="C3002" s="41">
        <v>55581</v>
      </c>
      <c r="D3002" s="22"/>
      <c r="E3002" s="55" t="s">
        <v>539</v>
      </c>
      <c r="F3002" s="20" t="s">
        <v>79</v>
      </c>
      <c r="G3002" s="41"/>
      <c r="H3002" s="21" t="s">
        <v>22</v>
      </c>
      <c r="I3002" s="41" t="s">
        <v>53</v>
      </c>
      <c r="J3002" s="21" t="s">
        <v>112</v>
      </c>
      <c r="K3002" s="203" t="s">
        <v>264</v>
      </c>
      <c r="L3002" s="55"/>
      <c r="M3002" s="219">
        <v>0</v>
      </c>
      <c r="N3002" s="219">
        <v>1520</v>
      </c>
      <c r="O3002" s="217">
        <f t="shared" si="46"/>
        <v>150376.49999999971</v>
      </c>
    </row>
    <row r="3003" spans="1:17" ht="22.05" hidden="1" customHeight="1" x14ac:dyDescent="0.2">
      <c r="A3003" s="216">
        <v>45791</v>
      </c>
      <c r="B3003" s="20" t="s">
        <v>185</v>
      </c>
      <c r="C3003" s="41">
        <v>55582</v>
      </c>
      <c r="D3003" s="22"/>
      <c r="E3003" s="55" t="s">
        <v>3653</v>
      </c>
      <c r="F3003" s="20" t="s">
        <v>79</v>
      </c>
      <c r="G3003" s="41"/>
      <c r="H3003" s="21" t="s">
        <v>22</v>
      </c>
      <c r="I3003" s="41" t="s">
        <v>103</v>
      </c>
      <c r="J3003" s="21" t="s">
        <v>96</v>
      </c>
      <c r="K3003" s="203" t="s">
        <v>134</v>
      </c>
      <c r="L3003" s="55"/>
      <c r="M3003" s="219">
        <v>0</v>
      </c>
      <c r="N3003" s="219">
        <v>1265</v>
      </c>
      <c r="O3003" s="217">
        <f t="shared" si="46"/>
        <v>149111.49999999971</v>
      </c>
    </row>
    <row r="3004" spans="1:17" ht="22.05" hidden="1" customHeight="1" x14ac:dyDescent="0.2">
      <c r="A3004" s="216">
        <v>45791</v>
      </c>
      <c r="B3004" s="20" t="s">
        <v>185</v>
      </c>
      <c r="C3004" s="41">
        <v>55583</v>
      </c>
      <c r="D3004" s="22"/>
      <c r="E3004" s="55" t="s">
        <v>3654</v>
      </c>
      <c r="F3004" s="20" t="s">
        <v>79</v>
      </c>
      <c r="G3004" s="41"/>
      <c r="H3004" s="21" t="s">
        <v>22</v>
      </c>
      <c r="I3004" s="41" t="s">
        <v>103</v>
      </c>
      <c r="J3004" s="21" t="s">
        <v>102</v>
      </c>
      <c r="K3004" s="304" t="s">
        <v>3658</v>
      </c>
      <c r="L3004" s="55"/>
      <c r="M3004" s="219">
        <v>0</v>
      </c>
      <c r="N3004" s="219">
        <v>1500</v>
      </c>
      <c r="O3004" s="217">
        <f t="shared" ref="O3004:O3065" si="47">O3003+M3004-N3004</f>
        <v>147611.49999999971</v>
      </c>
    </row>
    <row r="3005" spans="1:17" ht="22.05" hidden="1" customHeight="1" x14ac:dyDescent="0.2">
      <c r="A3005" s="216">
        <v>45791</v>
      </c>
      <c r="B3005" s="20" t="s">
        <v>185</v>
      </c>
      <c r="C3005" s="41">
        <v>55584</v>
      </c>
      <c r="D3005" s="22"/>
      <c r="E3005" s="55" t="s">
        <v>3655</v>
      </c>
      <c r="F3005" s="20" t="s">
        <v>79</v>
      </c>
      <c r="G3005" s="41"/>
      <c r="H3005" s="21" t="s">
        <v>22</v>
      </c>
      <c r="I3005" s="41" t="s">
        <v>103</v>
      </c>
      <c r="J3005" s="21" t="s">
        <v>219</v>
      </c>
      <c r="K3005" s="304" t="s">
        <v>1241</v>
      </c>
      <c r="L3005" s="55"/>
      <c r="M3005" s="219">
        <v>0</v>
      </c>
      <c r="N3005" s="219">
        <v>230</v>
      </c>
      <c r="O3005" s="217">
        <f t="shared" si="47"/>
        <v>147381.49999999971</v>
      </c>
    </row>
    <row r="3006" spans="1:17" ht="22.05" hidden="1" customHeight="1" x14ac:dyDescent="0.2">
      <c r="A3006" s="216">
        <v>45792</v>
      </c>
      <c r="B3006" s="20" t="s">
        <v>185</v>
      </c>
      <c r="C3006" s="41">
        <v>55586</v>
      </c>
      <c r="D3006" s="22"/>
      <c r="E3006" s="55" t="s">
        <v>3659</v>
      </c>
      <c r="F3006" s="20" t="s">
        <v>79</v>
      </c>
      <c r="G3006" s="41"/>
      <c r="H3006" s="21" t="s">
        <v>22</v>
      </c>
      <c r="I3006" s="21" t="s">
        <v>124</v>
      </c>
      <c r="J3006" s="21" t="s">
        <v>125</v>
      </c>
      <c r="K3006" s="203" t="s">
        <v>1391</v>
      </c>
      <c r="L3006" s="55"/>
      <c r="M3006" s="219">
        <v>0</v>
      </c>
      <c r="N3006" s="219">
        <v>62500</v>
      </c>
      <c r="O3006" s="217">
        <f t="shared" si="47"/>
        <v>84881.499999999709</v>
      </c>
    </row>
    <row r="3007" spans="1:17" ht="22.05" hidden="1" customHeight="1" x14ac:dyDescent="0.2">
      <c r="A3007" s="216">
        <v>45792</v>
      </c>
      <c r="B3007" s="20" t="s">
        <v>185</v>
      </c>
      <c r="C3007" s="41">
        <v>55587</v>
      </c>
      <c r="D3007" s="22"/>
      <c r="E3007" s="55" t="s">
        <v>3580</v>
      </c>
      <c r="F3007" s="20" t="s">
        <v>79</v>
      </c>
      <c r="G3007" s="41"/>
      <c r="H3007" s="21" t="s">
        <v>22</v>
      </c>
      <c r="I3007" s="21" t="s">
        <v>103</v>
      </c>
      <c r="J3007" s="21" t="s">
        <v>95</v>
      </c>
      <c r="K3007" s="203" t="s">
        <v>3166</v>
      </c>
      <c r="L3007" s="55"/>
      <c r="M3007" s="219">
        <v>0</v>
      </c>
      <c r="N3007" s="219">
        <v>8000</v>
      </c>
      <c r="O3007" s="217">
        <f t="shared" si="47"/>
        <v>76881.499999999709</v>
      </c>
    </row>
    <row r="3008" spans="1:17" ht="22.05" hidden="1" customHeight="1" x14ac:dyDescent="0.2">
      <c r="A3008" s="216">
        <v>45792</v>
      </c>
      <c r="B3008" s="20" t="s">
        <v>185</v>
      </c>
      <c r="C3008" s="41">
        <v>55588</v>
      </c>
      <c r="D3008" s="22"/>
      <c r="E3008" s="55" t="s">
        <v>157</v>
      </c>
      <c r="F3008" s="20" t="s">
        <v>79</v>
      </c>
      <c r="G3008" s="41"/>
      <c r="H3008" s="21" t="s">
        <v>22</v>
      </c>
      <c r="I3008" s="41" t="s">
        <v>103</v>
      </c>
      <c r="J3008" s="21" t="s">
        <v>60</v>
      </c>
      <c r="K3008" s="304" t="s">
        <v>3671</v>
      </c>
      <c r="L3008" s="55"/>
      <c r="M3008" s="219">
        <v>0</v>
      </c>
      <c r="N3008" s="219">
        <v>500</v>
      </c>
      <c r="O3008" s="217">
        <f t="shared" si="47"/>
        <v>76381.499999999709</v>
      </c>
    </row>
    <row r="3009" spans="1:15" ht="22.05" hidden="1" customHeight="1" x14ac:dyDescent="0.2">
      <c r="A3009" s="216">
        <v>45792</v>
      </c>
      <c r="B3009" s="20" t="s">
        <v>185</v>
      </c>
      <c r="C3009" s="41">
        <v>55589</v>
      </c>
      <c r="D3009" s="22"/>
      <c r="E3009" s="55" t="s">
        <v>675</v>
      </c>
      <c r="F3009" s="20" t="s">
        <v>79</v>
      </c>
      <c r="G3009" s="41"/>
      <c r="H3009" s="21" t="s">
        <v>22</v>
      </c>
      <c r="I3009" s="41" t="s">
        <v>54</v>
      </c>
      <c r="J3009" s="21" t="s">
        <v>41</v>
      </c>
      <c r="K3009" s="203" t="s">
        <v>210</v>
      </c>
      <c r="L3009" s="55"/>
      <c r="M3009" s="219">
        <v>0</v>
      </c>
      <c r="N3009" s="219">
        <v>250</v>
      </c>
      <c r="O3009" s="217">
        <f t="shared" si="47"/>
        <v>76131.499999999709</v>
      </c>
    </row>
    <row r="3010" spans="1:15" ht="22.05" hidden="1" customHeight="1" x14ac:dyDescent="0.2">
      <c r="A3010" s="216">
        <v>45792</v>
      </c>
      <c r="B3010" s="20" t="s">
        <v>185</v>
      </c>
      <c r="C3010" s="41">
        <v>55590</v>
      </c>
      <c r="D3010" s="22"/>
      <c r="E3010" s="55" t="s">
        <v>3660</v>
      </c>
      <c r="F3010" s="20" t="s">
        <v>79</v>
      </c>
      <c r="G3010" s="41"/>
      <c r="H3010" s="21" t="s">
        <v>21</v>
      </c>
      <c r="I3010" s="41" t="s">
        <v>81</v>
      </c>
      <c r="J3010" s="21" t="s">
        <v>181</v>
      </c>
      <c r="K3010" s="203"/>
      <c r="L3010" s="55"/>
      <c r="M3010" s="219">
        <v>267120</v>
      </c>
      <c r="N3010" s="219">
        <v>0</v>
      </c>
      <c r="O3010" s="217">
        <f t="shared" si="47"/>
        <v>343251.49999999971</v>
      </c>
    </row>
    <row r="3011" spans="1:15" ht="22.05" hidden="1" customHeight="1" x14ac:dyDescent="0.2">
      <c r="A3011" s="216">
        <v>45792</v>
      </c>
      <c r="B3011" s="20" t="s">
        <v>185</v>
      </c>
      <c r="C3011" s="41">
        <v>55591</v>
      </c>
      <c r="D3011" s="22"/>
      <c r="E3011" s="55" t="s">
        <v>3661</v>
      </c>
      <c r="F3011" s="20" t="s">
        <v>79</v>
      </c>
      <c r="G3011" s="41"/>
      <c r="H3011" s="21" t="s">
        <v>21</v>
      </c>
      <c r="I3011" s="41" t="s">
        <v>81</v>
      </c>
      <c r="J3011" s="21" t="s">
        <v>183</v>
      </c>
      <c r="K3011" s="203"/>
      <c r="L3011" s="55"/>
      <c r="M3011" s="219">
        <v>267120</v>
      </c>
      <c r="N3011" s="219">
        <v>0</v>
      </c>
      <c r="O3011" s="217">
        <f t="shared" si="47"/>
        <v>610371.49999999977</v>
      </c>
    </row>
    <row r="3012" spans="1:15" ht="22.05" hidden="1" customHeight="1" x14ac:dyDescent="0.2">
      <c r="A3012" s="216">
        <v>45792</v>
      </c>
      <c r="B3012" s="20" t="s">
        <v>185</v>
      </c>
      <c r="C3012" s="41">
        <v>55592</v>
      </c>
      <c r="D3012" s="22"/>
      <c r="E3012" s="55" t="s">
        <v>3662</v>
      </c>
      <c r="F3012" s="20" t="s">
        <v>79</v>
      </c>
      <c r="G3012" s="41"/>
      <c r="H3012" s="21" t="s">
        <v>22</v>
      </c>
      <c r="I3012" s="21" t="s">
        <v>55</v>
      </c>
      <c r="J3012" s="21" t="s">
        <v>73</v>
      </c>
      <c r="K3012" s="203" t="s">
        <v>3672</v>
      </c>
      <c r="L3012" s="55"/>
      <c r="M3012" s="219">
        <v>0</v>
      </c>
      <c r="N3012" s="219">
        <v>9310</v>
      </c>
      <c r="O3012" s="217">
        <f t="shared" si="47"/>
        <v>601061.49999999977</v>
      </c>
    </row>
    <row r="3013" spans="1:15" ht="22.05" hidden="1" customHeight="1" x14ac:dyDescent="0.2">
      <c r="A3013" s="216">
        <v>45792</v>
      </c>
      <c r="B3013" s="20" t="s">
        <v>185</v>
      </c>
      <c r="C3013" s="41">
        <v>55593</v>
      </c>
      <c r="D3013" s="22"/>
      <c r="E3013" s="55" t="s">
        <v>3663</v>
      </c>
      <c r="F3013" s="20" t="s">
        <v>79</v>
      </c>
      <c r="G3013" s="41"/>
      <c r="H3013" s="21" t="s">
        <v>22</v>
      </c>
      <c r="I3013" s="41" t="s">
        <v>55</v>
      </c>
      <c r="J3013" s="21" t="s">
        <v>261</v>
      </c>
      <c r="K3013" s="203" t="s">
        <v>3673</v>
      </c>
      <c r="L3013" s="55"/>
      <c r="M3013" s="219">
        <v>0</v>
      </c>
      <c r="N3013" s="219">
        <v>3000</v>
      </c>
      <c r="O3013" s="217">
        <f t="shared" si="47"/>
        <v>598061.49999999977</v>
      </c>
    </row>
    <row r="3014" spans="1:15" ht="22.05" hidden="1" customHeight="1" x14ac:dyDescent="0.2">
      <c r="A3014" s="216">
        <v>45792</v>
      </c>
      <c r="B3014" s="20" t="s">
        <v>185</v>
      </c>
      <c r="C3014" s="41">
        <v>55594</v>
      </c>
      <c r="D3014" s="22"/>
      <c r="E3014" s="55" t="s">
        <v>3664</v>
      </c>
      <c r="F3014" s="20" t="s">
        <v>79</v>
      </c>
      <c r="G3014" s="41"/>
      <c r="H3014" s="21" t="s">
        <v>22</v>
      </c>
      <c r="I3014" s="21" t="s">
        <v>55</v>
      </c>
      <c r="J3014" s="21" t="s">
        <v>73</v>
      </c>
      <c r="K3014" s="203" t="s">
        <v>140</v>
      </c>
      <c r="L3014" s="55"/>
      <c r="M3014" s="219">
        <v>0</v>
      </c>
      <c r="N3014" s="219">
        <v>1500</v>
      </c>
      <c r="O3014" s="217">
        <f t="shared" si="47"/>
        <v>596561.49999999977</v>
      </c>
    </row>
    <row r="3015" spans="1:15" ht="22.05" hidden="1" customHeight="1" x14ac:dyDescent="0.2">
      <c r="A3015" s="216">
        <v>45792</v>
      </c>
      <c r="B3015" s="20" t="s">
        <v>185</v>
      </c>
      <c r="C3015" s="41">
        <v>55595</v>
      </c>
      <c r="D3015" s="22"/>
      <c r="E3015" s="55" t="s">
        <v>3665</v>
      </c>
      <c r="F3015" s="20" t="s">
        <v>79</v>
      </c>
      <c r="G3015" s="41"/>
      <c r="H3015" s="21" t="s">
        <v>22</v>
      </c>
      <c r="I3015" s="41" t="s">
        <v>103</v>
      </c>
      <c r="J3015" s="21" t="s">
        <v>93</v>
      </c>
      <c r="K3015" s="203" t="s">
        <v>355</v>
      </c>
      <c r="L3015" s="55"/>
      <c r="M3015" s="219">
        <v>0</v>
      </c>
      <c r="N3015" s="219">
        <v>964</v>
      </c>
      <c r="O3015" s="217">
        <f t="shared" si="47"/>
        <v>595597.49999999977</v>
      </c>
    </row>
    <row r="3016" spans="1:15" ht="22.05" hidden="1" customHeight="1" x14ac:dyDescent="0.2">
      <c r="A3016" s="216">
        <v>45792</v>
      </c>
      <c r="B3016" s="20" t="s">
        <v>185</v>
      </c>
      <c r="C3016" s="41">
        <v>55596</v>
      </c>
      <c r="D3016" s="22"/>
      <c r="E3016" s="49" t="s">
        <v>143</v>
      </c>
      <c r="F3016" s="20" t="s">
        <v>79</v>
      </c>
      <c r="G3016" s="41"/>
      <c r="H3016" s="21" t="s">
        <v>22</v>
      </c>
      <c r="I3016" s="21" t="s">
        <v>53</v>
      </c>
      <c r="J3016" s="21" t="s">
        <v>112</v>
      </c>
      <c r="K3016" s="203" t="s">
        <v>527</v>
      </c>
      <c r="L3016" s="55"/>
      <c r="M3016" s="219">
        <v>0</v>
      </c>
      <c r="N3016" s="219">
        <v>31165</v>
      </c>
      <c r="O3016" s="217">
        <f t="shared" si="47"/>
        <v>564432.49999999977</v>
      </c>
    </row>
    <row r="3017" spans="1:15" ht="22.05" hidden="1" customHeight="1" x14ac:dyDescent="0.2">
      <c r="A3017" s="216">
        <v>45792</v>
      </c>
      <c r="B3017" s="20" t="s">
        <v>185</v>
      </c>
      <c r="C3017" s="41">
        <v>55597</v>
      </c>
      <c r="D3017" s="22"/>
      <c r="E3017" s="55" t="s">
        <v>143</v>
      </c>
      <c r="F3017" s="20" t="s">
        <v>79</v>
      </c>
      <c r="G3017" s="41"/>
      <c r="H3017" s="21" t="s">
        <v>22</v>
      </c>
      <c r="I3017" s="41" t="s">
        <v>53</v>
      </c>
      <c r="J3017" s="21" t="s">
        <v>112</v>
      </c>
      <c r="K3017" s="203" t="s">
        <v>526</v>
      </c>
      <c r="L3017" s="55"/>
      <c r="M3017" s="219">
        <v>0</v>
      </c>
      <c r="N3017" s="219">
        <v>93729</v>
      </c>
      <c r="O3017" s="217">
        <f t="shared" si="47"/>
        <v>470703.49999999977</v>
      </c>
    </row>
    <row r="3018" spans="1:15" ht="22.05" hidden="1" customHeight="1" x14ac:dyDescent="0.2">
      <c r="A3018" s="216">
        <v>45792</v>
      </c>
      <c r="B3018" s="20" t="s">
        <v>185</v>
      </c>
      <c r="C3018" s="41">
        <v>55598</v>
      </c>
      <c r="D3018" s="22"/>
      <c r="E3018" s="55" t="s">
        <v>3666</v>
      </c>
      <c r="F3018" s="20" t="s">
        <v>79</v>
      </c>
      <c r="G3018" s="41"/>
      <c r="H3018" s="21" t="s">
        <v>22</v>
      </c>
      <c r="I3018" s="41" t="s">
        <v>103</v>
      </c>
      <c r="J3018" s="21" t="s">
        <v>92</v>
      </c>
      <c r="K3018" s="203" t="s">
        <v>205</v>
      </c>
      <c r="L3018" s="55"/>
      <c r="M3018" s="219">
        <v>0</v>
      </c>
      <c r="N3018" s="219">
        <v>2500</v>
      </c>
      <c r="O3018" s="217">
        <f t="shared" si="47"/>
        <v>468203.49999999977</v>
      </c>
    </row>
    <row r="3019" spans="1:15" ht="22.05" hidden="1" customHeight="1" x14ac:dyDescent="0.2">
      <c r="A3019" s="216">
        <v>45792</v>
      </c>
      <c r="B3019" s="20" t="s">
        <v>185</v>
      </c>
      <c r="C3019" s="41">
        <v>55599</v>
      </c>
      <c r="D3019" s="22"/>
      <c r="E3019" s="55" t="s">
        <v>3667</v>
      </c>
      <c r="F3019" s="20" t="s">
        <v>79</v>
      </c>
      <c r="G3019" s="41"/>
      <c r="H3019" s="21" t="s">
        <v>22</v>
      </c>
      <c r="I3019" s="41" t="s">
        <v>54</v>
      </c>
      <c r="J3019" s="21" t="s">
        <v>63</v>
      </c>
      <c r="K3019" s="203" t="s">
        <v>235</v>
      </c>
      <c r="L3019" s="55"/>
      <c r="M3019" s="219">
        <v>0</v>
      </c>
      <c r="N3019" s="219">
        <v>270</v>
      </c>
      <c r="O3019" s="217">
        <f t="shared" si="47"/>
        <v>467933.49999999977</v>
      </c>
    </row>
    <row r="3020" spans="1:15" ht="22.05" hidden="1" customHeight="1" x14ac:dyDescent="0.2">
      <c r="A3020" s="216">
        <v>45792</v>
      </c>
      <c r="B3020" s="20" t="s">
        <v>185</v>
      </c>
      <c r="C3020" s="41">
        <v>55600</v>
      </c>
      <c r="D3020" s="22"/>
      <c r="E3020" s="55" t="s">
        <v>3668</v>
      </c>
      <c r="F3020" s="20" t="s">
        <v>79</v>
      </c>
      <c r="G3020" s="41"/>
      <c r="H3020" s="21" t="s">
        <v>22</v>
      </c>
      <c r="I3020" s="21" t="s">
        <v>56</v>
      </c>
      <c r="J3020" s="21" t="s">
        <v>212</v>
      </c>
      <c r="K3020" s="203" t="s">
        <v>235</v>
      </c>
      <c r="L3020" s="55"/>
      <c r="M3020" s="219">
        <v>0</v>
      </c>
      <c r="N3020" s="219">
        <v>200</v>
      </c>
      <c r="O3020" s="217">
        <f t="shared" si="47"/>
        <v>467733.49999999977</v>
      </c>
    </row>
    <row r="3021" spans="1:15" ht="22.05" hidden="1" customHeight="1" x14ac:dyDescent="0.2">
      <c r="A3021" s="216">
        <v>45792</v>
      </c>
      <c r="B3021" s="20" t="s">
        <v>185</v>
      </c>
      <c r="C3021" s="41">
        <v>55601</v>
      </c>
      <c r="D3021" s="22"/>
      <c r="E3021" s="55" t="s">
        <v>3669</v>
      </c>
      <c r="F3021" s="20" t="s">
        <v>79</v>
      </c>
      <c r="G3021" s="41"/>
      <c r="H3021" s="21" t="s">
        <v>22</v>
      </c>
      <c r="I3021" s="41" t="s">
        <v>103</v>
      </c>
      <c r="J3021" s="21" t="s">
        <v>95</v>
      </c>
      <c r="K3021" s="203" t="s">
        <v>807</v>
      </c>
      <c r="L3021" s="55"/>
      <c r="M3021" s="219">
        <v>0</v>
      </c>
      <c r="N3021" s="219">
        <v>640</v>
      </c>
      <c r="O3021" s="217">
        <f t="shared" si="47"/>
        <v>467093.49999999977</v>
      </c>
    </row>
    <row r="3022" spans="1:15" ht="22.05" hidden="1" customHeight="1" x14ac:dyDescent="0.2">
      <c r="A3022" s="216">
        <v>45792</v>
      </c>
      <c r="B3022" s="20" t="s">
        <v>185</v>
      </c>
      <c r="C3022" s="41">
        <v>55602</v>
      </c>
      <c r="D3022" s="22"/>
      <c r="E3022" s="55" t="s">
        <v>3670</v>
      </c>
      <c r="F3022" s="20" t="s">
        <v>79</v>
      </c>
      <c r="G3022" s="41"/>
      <c r="H3022" s="21" t="s">
        <v>22</v>
      </c>
      <c r="I3022" s="21" t="s">
        <v>103</v>
      </c>
      <c r="J3022" s="21" t="s">
        <v>60</v>
      </c>
      <c r="K3022" s="203" t="s">
        <v>133</v>
      </c>
      <c r="L3022" s="55"/>
      <c r="M3022" s="219">
        <v>0</v>
      </c>
      <c r="N3022" s="219">
        <v>1375</v>
      </c>
      <c r="O3022" s="217">
        <f t="shared" si="47"/>
        <v>465718.49999999977</v>
      </c>
    </row>
    <row r="3023" spans="1:15" ht="22.05" hidden="1" customHeight="1" x14ac:dyDescent="0.2">
      <c r="A3023" s="216">
        <v>45793</v>
      </c>
      <c r="B3023" s="20" t="s">
        <v>185</v>
      </c>
      <c r="C3023" s="41">
        <v>55603</v>
      </c>
      <c r="D3023" s="22"/>
      <c r="E3023" s="55" t="s">
        <v>3691</v>
      </c>
      <c r="F3023" s="20" t="s">
        <v>79</v>
      </c>
      <c r="G3023" s="41"/>
      <c r="H3023" s="21" t="s">
        <v>21</v>
      </c>
      <c r="I3023" s="41" t="s">
        <v>28</v>
      </c>
      <c r="J3023" s="21" t="s">
        <v>30</v>
      </c>
      <c r="K3023" s="203"/>
      <c r="L3023" s="55"/>
      <c r="M3023" s="219">
        <v>47500</v>
      </c>
      <c r="N3023" s="219">
        <v>0</v>
      </c>
      <c r="O3023" s="217">
        <f t="shared" si="47"/>
        <v>513218.49999999977</v>
      </c>
    </row>
    <row r="3024" spans="1:15" ht="22.05" hidden="1" customHeight="1" x14ac:dyDescent="0.2">
      <c r="A3024" s="216">
        <v>45793</v>
      </c>
      <c r="B3024" s="20" t="s">
        <v>185</v>
      </c>
      <c r="C3024" s="41">
        <v>55604</v>
      </c>
      <c r="D3024" s="22"/>
      <c r="E3024" s="55" t="s">
        <v>3674</v>
      </c>
      <c r="F3024" s="20" t="s">
        <v>79</v>
      </c>
      <c r="G3024" s="41"/>
      <c r="H3024" s="21" t="s">
        <v>22</v>
      </c>
      <c r="I3024" s="21" t="s">
        <v>55</v>
      </c>
      <c r="J3024" s="21" t="s">
        <v>73</v>
      </c>
      <c r="K3024" s="203" t="s">
        <v>3687</v>
      </c>
      <c r="L3024" s="55"/>
      <c r="M3024" s="219">
        <v>0</v>
      </c>
      <c r="N3024" s="219">
        <v>8875</v>
      </c>
      <c r="O3024" s="217">
        <f t="shared" si="47"/>
        <v>504343.49999999977</v>
      </c>
    </row>
    <row r="3025" spans="1:15" ht="22.05" hidden="1" customHeight="1" x14ac:dyDescent="0.2">
      <c r="A3025" s="216">
        <v>45793</v>
      </c>
      <c r="B3025" s="20" t="s">
        <v>185</v>
      </c>
      <c r="C3025" s="41">
        <v>55605</v>
      </c>
      <c r="D3025" s="22"/>
      <c r="E3025" s="55" t="s">
        <v>3675</v>
      </c>
      <c r="F3025" s="20" t="s">
        <v>79</v>
      </c>
      <c r="G3025" s="41"/>
      <c r="H3025" s="21" t="s">
        <v>22</v>
      </c>
      <c r="I3025" s="21" t="s">
        <v>55</v>
      </c>
      <c r="J3025" s="21" t="s">
        <v>261</v>
      </c>
      <c r="K3025" s="203" t="s">
        <v>3688</v>
      </c>
      <c r="L3025" s="55"/>
      <c r="M3025" s="219">
        <v>0</v>
      </c>
      <c r="N3025" s="219">
        <v>4000</v>
      </c>
      <c r="O3025" s="217">
        <f t="shared" si="47"/>
        <v>500343.49999999977</v>
      </c>
    </row>
    <row r="3026" spans="1:15" ht="22.05" hidden="1" customHeight="1" x14ac:dyDescent="0.2">
      <c r="A3026" s="216">
        <v>45793</v>
      </c>
      <c r="B3026" s="20" t="s">
        <v>185</v>
      </c>
      <c r="C3026" s="41">
        <v>55606</v>
      </c>
      <c r="D3026" s="22"/>
      <c r="E3026" s="55" t="s">
        <v>3676</v>
      </c>
      <c r="F3026" s="20" t="s">
        <v>79</v>
      </c>
      <c r="G3026" s="41"/>
      <c r="H3026" s="21" t="s">
        <v>22</v>
      </c>
      <c r="I3026" s="41" t="s">
        <v>55</v>
      </c>
      <c r="J3026" s="21" t="s">
        <v>73</v>
      </c>
      <c r="K3026" s="203" t="s">
        <v>140</v>
      </c>
      <c r="L3026" s="219"/>
      <c r="M3026" s="219">
        <v>0</v>
      </c>
      <c r="N3026" s="219">
        <v>1500</v>
      </c>
      <c r="O3026" s="217">
        <f t="shared" si="47"/>
        <v>498843.49999999977</v>
      </c>
    </row>
    <row r="3027" spans="1:15" ht="22.05" hidden="1" customHeight="1" x14ac:dyDescent="0.2">
      <c r="A3027" s="216">
        <v>45793</v>
      </c>
      <c r="B3027" s="20" t="s">
        <v>185</v>
      </c>
      <c r="C3027" s="41">
        <v>55608</v>
      </c>
      <c r="D3027" s="22"/>
      <c r="E3027" s="55" t="s">
        <v>128</v>
      </c>
      <c r="F3027" s="20" t="s">
        <v>79</v>
      </c>
      <c r="G3027" s="41"/>
      <c r="H3027" s="21" t="s">
        <v>22</v>
      </c>
      <c r="I3027" s="41" t="s">
        <v>56</v>
      </c>
      <c r="J3027" s="21" t="s">
        <v>116</v>
      </c>
      <c r="K3027" s="203" t="s">
        <v>129</v>
      </c>
      <c r="L3027" s="219"/>
      <c r="M3027" s="219">
        <v>0</v>
      </c>
      <c r="N3027" s="219">
        <v>100</v>
      </c>
      <c r="O3027" s="217">
        <f t="shared" si="47"/>
        <v>498743.49999999977</v>
      </c>
    </row>
    <row r="3028" spans="1:15" ht="22.05" hidden="1" customHeight="1" x14ac:dyDescent="0.2">
      <c r="A3028" s="216">
        <v>45793</v>
      </c>
      <c r="B3028" s="20" t="s">
        <v>185</v>
      </c>
      <c r="C3028" s="41">
        <v>55609</v>
      </c>
      <c r="D3028" s="22"/>
      <c r="E3028" s="55" t="s">
        <v>376</v>
      </c>
      <c r="F3028" s="20" t="s">
        <v>79</v>
      </c>
      <c r="G3028" s="41"/>
      <c r="H3028" s="21" t="s">
        <v>22</v>
      </c>
      <c r="I3028" s="41" t="s">
        <v>54</v>
      </c>
      <c r="J3028" s="21" t="s">
        <v>41</v>
      </c>
      <c r="K3028" s="203" t="s">
        <v>387</v>
      </c>
      <c r="L3028" s="219"/>
      <c r="M3028" s="219">
        <v>0</v>
      </c>
      <c r="N3028" s="219">
        <v>2300</v>
      </c>
      <c r="O3028" s="217">
        <f t="shared" si="47"/>
        <v>496443.49999999977</v>
      </c>
    </row>
    <row r="3029" spans="1:15" ht="22.05" hidden="1" customHeight="1" x14ac:dyDescent="0.2">
      <c r="A3029" s="216">
        <v>45793</v>
      </c>
      <c r="B3029" s="20" t="s">
        <v>185</v>
      </c>
      <c r="C3029" s="41">
        <v>55610</v>
      </c>
      <c r="D3029" s="22"/>
      <c r="E3029" s="55" t="s">
        <v>375</v>
      </c>
      <c r="F3029" s="20" t="s">
        <v>79</v>
      </c>
      <c r="G3029" s="41"/>
      <c r="H3029" s="21" t="s">
        <v>22</v>
      </c>
      <c r="I3029" s="41" t="s">
        <v>54</v>
      </c>
      <c r="J3029" s="21" t="s">
        <v>61</v>
      </c>
      <c r="K3029" s="203" t="s">
        <v>387</v>
      </c>
      <c r="L3029" s="55"/>
      <c r="M3029" s="219">
        <v>0</v>
      </c>
      <c r="N3029" s="219">
        <v>1100</v>
      </c>
      <c r="O3029" s="217">
        <f t="shared" si="47"/>
        <v>495343.49999999977</v>
      </c>
    </row>
    <row r="3030" spans="1:15" ht="22.05" hidden="1" customHeight="1" x14ac:dyDescent="0.2">
      <c r="A3030" s="216">
        <v>45793</v>
      </c>
      <c r="B3030" s="20" t="s">
        <v>185</v>
      </c>
      <c r="C3030" s="41">
        <v>55611</v>
      </c>
      <c r="D3030" s="22"/>
      <c r="E3030" s="55" t="s">
        <v>3677</v>
      </c>
      <c r="F3030" s="20" t="s">
        <v>79</v>
      </c>
      <c r="G3030" s="41"/>
      <c r="H3030" s="21" t="s">
        <v>21</v>
      </c>
      <c r="I3030" s="41" t="s">
        <v>29</v>
      </c>
      <c r="J3030" s="21" t="s">
        <v>201</v>
      </c>
      <c r="K3030" s="203"/>
      <c r="L3030" s="55"/>
      <c r="M3030" s="219">
        <v>11610</v>
      </c>
      <c r="N3030" s="219">
        <v>0</v>
      </c>
      <c r="O3030" s="217">
        <f t="shared" si="47"/>
        <v>506953.49999999977</v>
      </c>
    </row>
    <row r="3031" spans="1:15" ht="22.05" hidden="1" customHeight="1" x14ac:dyDescent="0.2">
      <c r="A3031" s="216">
        <v>45793</v>
      </c>
      <c r="B3031" s="20" t="s">
        <v>185</v>
      </c>
      <c r="C3031" s="41">
        <v>55612</v>
      </c>
      <c r="D3031" s="22"/>
      <c r="E3031" s="55" t="s">
        <v>3678</v>
      </c>
      <c r="F3031" s="20" t="s">
        <v>79</v>
      </c>
      <c r="G3031" s="41"/>
      <c r="H3031" s="21" t="s">
        <v>22</v>
      </c>
      <c r="I3031" s="41" t="s">
        <v>55</v>
      </c>
      <c r="J3031" s="21" t="s">
        <v>73</v>
      </c>
      <c r="K3031" s="203" t="s">
        <v>3689</v>
      </c>
      <c r="L3031" s="55"/>
      <c r="M3031" s="219">
        <v>0</v>
      </c>
      <c r="N3031" s="219">
        <v>9170</v>
      </c>
      <c r="O3031" s="217">
        <f t="shared" si="47"/>
        <v>497783.49999999977</v>
      </c>
    </row>
    <row r="3032" spans="1:15" ht="22.05" hidden="1" customHeight="1" x14ac:dyDescent="0.2">
      <c r="A3032" s="216">
        <v>45793</v>
      </c>
      <c r="B3032" s="20" t="s">
        <v>185</v>
      </c>
      <c r="C3032" s="41">
        <v>55613</v>
      </c>
      <c r="D3032" s="22"/>
      <c r="E3032" s="55" t="s">
        <v>393</v>
      </c>
      <c r="F3032" s="20" t="s">
        <v>79</v>
      </c>
      <c r="G3032" s="41"/>
      <c r="H3032" s="21" t="s">
        <v>22</v>
      </c>
      <c r="I3032" s="21" t="s">
        <v>103</v>
      </c>
      <c r="J3032" s="21" t="s">
        <v>219</v>
      </c>
      <c r="K3032" s="203" t="s">
        <v>266</v>
      </c>
      <c r="L3032" s="55"/>
      <c r="M3032" s="219">
        <v>0</v>
      </c>
      <c r="N3032" s="219">
        <v>735</v>
      </c>
      <c r="O3032" s="217">
        <f t="shared" si="47"/>
        <v>497048.49999999977</v>
      </c>
    </row>
    <row r="3033" spans="1:15" ht="22.05" hidden="1" customHeight="1" x14ac:dyDescent="0.2">
      <c r="A3033" s="216">
        <v>45793</v>
      </c>
      <c r="B3033" s="20" t="s">
        <v>185</v>
      </c>
      <c r="C3033" s="41">
        <v>55614</v>
      </c>
      <c r="D3033" s="22"/>
      <c r="E3033" s="55" t="s">
        <v>1563</v>
      </c>
      <c r="F3033" s="20" t="s">
        <v>79</v>
      </c>
      <c r="G3033" s="41"/>
      <c r="H3033" s="21" t="s">
        <v>22</v>
      </c>
      <c r="I3033" s="41" t="s">
        <v>80</v>
      </c>
      <c r="J3033" s="21" t="s">
        <v>66</v>
      </c>
      <c r="K3033" s="203" t="s">
        <v>135</v>
      </c>
      <c r="L3033" s="219"/>
      <c r="M3033" s="219">
        <v>0</v>
      </c>
      <c r="N3033" s="219">
        <v>250</v>
      </c>
      <c r="O3033" s="217">
        <f t="shared" si="47"/>
        <v>496798.49999999977</v>
      </c>
    </row>
    <row r="3034" spans="1:15" ht="22.05" hidden="1" customHeight="1" x14ac:dyDescent="0.2">
      <c r="A3034" s="216">
        <v>45793</v>
      </c>
      <c r="B3034" s="20" t="s">
        <v>185</v>
      </c>
      <c r="C3034" s="41">
        <v>55615</v>
      </c>
      <c r="D3034" s="22"/>
      <c r="E3034" s="55" t="s">
        <v>143</v>
      </c>
      <c r="F3034" s="20" t="s">
        <v>79</v>
      </c>
      <c r="G3034" s="41"/>
      <c r="H3034" s="21" t="s">
        <v>22</v>
      </c>
      <c r="I3034" s="41" t="s">
        <v>53</v>
      </c>
      <c r="J3034" s="21" t="s">
        <v>112</v>
      </c>
      <c r="K3034" s="203" t="s">
        <v>955</v>
      </c>
      <c r="L3034" s="219"/>
      <c r="M3034" s="219">
        <v>0</v>
      </c>
      <c r="N3034" s="219">
        <v>59784</v>
      </c>
      <c r="O3034" s="217">
        <f t="shared" si="47"/>
        <v>437014.49999999977</v>
      </c>
    </row>
    <row r="3035" spans="1:15" ht="22.05" hidden="1" customHeight="1" x14ac:dyDescent="0.2">
      <c r="A3035" s="216">
        <v>45793</v>
      </c>
      <c r="B3035" s="20" t="s">
        <v>185</v>
      </c>
      <c r="C3035" s="41">
        <v>55616</v>
      </c>
      <c r="D3035" s="22"/>
      <c r="E3035" s="55" t="s">
        <v>3679</v>
      </c>
      <c r="F3035" s="20" t="s">
        <v>79</v>
      </c>
      <c r="G3035" s="41"/>
      <c r="H3035" s="21" t="s">
        <v>21</v>
      </c>
      <c r="I3035" s="41" t="s">
        <v>81</v>
      </c>
      <c r="J3035" s="21" t="s">
        <v>182</v>
      </c>
      <c r="K3035" s="203"/>
      <c r="L3035" s="219"/>
      <c r="M3035" s="219">
        <v>250000</v>
      </c>
      <c r="N3035" s="219">
        <v>0</v>
      </c>
      <c r="O3035" s="217">
        <f t="shared" si="47"/>
        <v>687014.49999999977</v>
      </c>
    </row>
    <row r="3036" spans="1:15" ht="22.05" hidden="1" customHeight="1" x14ac:dyDescent="0.2">
      <c r="A3036" s="216">
        <v>45793</v>
      </c>
      <c r="B3036" s="20" t="s">
        <v>185</v>
      </c>
      <c r="C3036" s="41">
        <v>55617</v>
      </c>
      <c r="D3036" s="22"/>
      <c r="E3036" s="55" t="s">
        <v>3680</v>
      </c>
      <c r="F3036" s="20" t="s">
        <v>79</v>
      </c>
      <c r="G3036" s="41"/>
      <c r="H3036" s="21" t="s">
        <v>21</v>
      </c>
      <c r="I3036" s="41" t="s">
        <v>81</v>
      </c>
      <c r="J3036" s="21" t="s">
        <v>179</v>
      </c>
      <c r="K3036" s="203"/>
      <c r="L3036" s="219"/>
      <c r="M3036" s="219">
        <v>250000</v>
      </c>
      <c r="N3036" s="219">
        <v>0</v>
      </c>
      <c r="O3036" s="217">
        <f t="shared" si="47"/>
        <v>937014.49999999977</v>
      </c>
    </row>
    <row r="3037" spans="1:15" ht="22.05" hidden="1" customHeight="1" x14ac:dyDescent="0.2">
      <c r="A3037" s="216">
        <v>45793</v>
      </c>
      <c r="B3037" s="20" t="s">
        <v>185</v>
      </c>
      <c r="C3037" s="41">
        <v>55618</v>
      </c>
      <c r="D3037" s="22"/>
      <c r="E3037" s="55" t="s">
        <v>3681</v>
      </c>
      <c r="F3037" s="20" t="s">
        <v>79</v>
      </c>
      <c r="G3037" s="41"/>
      <c r="H3037" s="21" t="s">
        <v>21</v>
      </c>
      <c r="I3037" s="41" t="s">
        <v>81</v>
      </c>
      <c r="J3037" s="21" t="s">
        <v>167</v>
      </c>
      <c r="K3037" s="203"/>
      <c r="L3037" s="55"/>
      <c r="M3037" s="219">
        <v>72529.45</v>
      </c>
      <c r="N3037" s="219">
        <v>0</v>
      </c>
      <c r="O3037" s="217">
        <f t="shared" si="47"/>
        <v>1009543.9499999997</v>
      </c>
    </row>
    <row r="3038" spans="1:15" ht="22.05" hidden="1" customHeight="1" x14ac:dyDescent="0.2">
      <c r="A3038" s="216">
        <v>45793</v>
      </c>
      <c r="B3038" s="20" t="s">
        <v>185</v>
      </c>
      <c r="C3038" s="41">
        <v>55619</v>
      </c>
      <c r="D3038" s="306"/>
      <c r="E3038" s="55" t="s">
        <v>3682</v>
      </c>
      <c r="F3038" s="20" t="s">
        <v>79</v>
      </c>
      <c r="G3038" s="41"/>
      <c r="H3038" s="21" t="s">
        <v>21</v>
      </c>
      <c r="I3038" s="41" t="s">
        <v>81</v>
      </c>
      <c r="J3038" s="21" t="s">
        <v>167</v>
      </c>
      <c r="K3038" s="203"/>
      <c r="L3038" s="55"/>
      <c r="M3038" s="219">
        <v>31081.09</v>
      </c>
      <c r="N3038" s="219">
        <v>0</v>
      </c>
      <c r="O3038" s="217">
        <f t="shared" si="47"/>
        <v>1040625.0399999997</v>
      </c>
    </row>
    <row r="3039" spans="1:15" ht="22.05" hidden="1" customHeight="1" x14ac:dyDescent="0.2">
      <c r="A3039" s="216">
        <v>45793</v>
      </c>
      <c r="B3039" s="20" t="s">
        <v>185</v>
      </c>
      <c r="C3039" s="41">
        <v>55620</v>
      </c>
      <c r="D3039" s="306"/>
      <c r="E3039" s="55" t="s">
        <v>3683</v>
      </c>
      <c r="F3039" s="20" t="s">
        <v>79</v>
      </c>
      <c r="G3039" s="41"/>
      <c r="H3039" s="21" t="s">
        <v>21</v>
      </c>
      <c r="I3039" s="41" t="s">
        <v>81</v>
      </c>
      <c r="J3039" s="21" t="s">
        <v>167</v>
      </c>
      <c r="K3039" s="203"/>
      <c r="L3039" s="55"/>
      <c r="M3039" s="219">
        <v>31081.09</v>
      </c>
      <c r="N3039" s="219">
        <v>0</v>
      </c>
      <c r="O3039" s="217">
        <f t="shared" si="47"/>
        <v>1071706.1299999997</v>
      </c>
    </row>
    <row r="3040" spans="1:15" ht="22.05" hidden="1" customHeight="1" x14ac:dyDescent="0.2">
      <c r="A3040" s="216">
        <v>45793</v>
      </c>
      <c r="B3040" s="20" t="s">
        <v>185</v>
      </c>
      <c r="C3040" s="41">
        <v>55621</v>
      </c>
      <c r="D3040" s="22"/>
      <c r="E3040" s="55" t="s">
        <v>3684</v>
      </c>
      <c r="F3040" s="20" t="s">
        <v>79</v>
      </c>
      <c r="G3040" s="41"/>
      <c r="H3040" s="21" t="s">
        <v>21</v>
      </c>
      <c r="I3040" s="41" t="s">
        <v>81</v>
      </c>
      <c r="J3040" s="21" t="s">
        <v>167</v>
      </c>
      <c r="K3040" s="203"/>
      <c r="L3040" s="55"/>
      <c r="M3040" s="219">
        <v>31081.09</v>
      </c>
      <c r="N3040" s="219">
        <v>0</v>
      </c>
      <c r="O3040" s="217">
        <f t="shared" si="47"/>
        <v>1102787.2199999997</v>
      </c>
    </row>
    <row r="3041" spans="1:15" ht="22.05" hidden="1" customHeight="1" x14ac:dyDescent="0.2">
      <c r="A3041" s="216">
        <v>45793</v>
      </c>
      <c r="B3041" s="20" t="s">
        <v>185</v>
      </c>
      <c r="C3041" s="41">
        <v>55622</v>
      </c>
      <c r="D3041" s="22"/>
      <c r="E3041" s="55" t="s">
        <v>158</v>
      </c>
      <c r="F3041" s="20" t="s">
        <v>79</v>
      </c>
      <c r="G3041" s="41"/>
      <c r="H3041" s="21" t="s">
        <v>22</v>
      </c>
      <c r="I3041" s="41" t="s">
        <v>56</v>
      </c>
      <c r="J3041" s="21" t="s">
        <v>116</v>
      </c>
      <c r="K3041" s="203" t="s">
        <v>139</v>
      </c>
      <c r="L3041" s="55"/>
      <c r="M3041" s="219">
        <v>0</v>
      </c>
      <c r="N3041" s="219">
        <v>700</v>
      </c>
      <c r="O3041" s="217">
        <f t="shared" si="47"/>
        <v>1102087.2199999997</v>
      </c>
    </row>
    <row r="3042" spans="1:15" ht="22.05" hidden="1" customHeight="1" x14ac:dyDescent="0.2">
      <c r="A3042" s="216">
        <v>45793</v>
      </c>
      <c r="B3042" s="20" t="s">
        <v>185</v>
      </c>
      <c r="C3042" s="41">
        <v>55623</v>
      </c>
      <c r="D3042" s="22"/>
      <c r="E3042" s="55" t="s">
        <v>3685</v>
      </c>
      <c r="F3042" s="20" t="s">
        <v>79</v>
      </c>
      <c r="G3042" s="41"/>
      <c r="H3042" s="21" t="s">
        <v>22</v>
      </c>
      <c r="I3042" s="41" t="s">
        <v>103</v>
      </c>
      <c r="J3042" s="21" t="s">
        <v>92</v>
      </c>
      <c r="K3042" s="203" t="s">
        <v>3690</v>
      </c>
      <c r="L3042" s="55"/>
      <c r="M3042" s="219">
        <v>0</v>
      </c>
      <c r="N3042" s="219">
        <v>1250</v>
      </c>
      <c r="O3042" s="217">
        <f t="shared" si="47"/>
        <v>1100837.2199999997</v>
      </c>
    </row>
    <row r="3043" spans="1:15" ht="22.05" hidden="1" customHeight="1" x14ac:dyDescent="0.2">
      <c r="A3043" s="216">
        <v>45793</v>
      </c>
      <c r="B3043" s="20" t="s">
        <v>185</v>
      </c>
      <c r="C3043" s="41">
        <v>55624</v>
      </c>
      <c r="D3043" s="22"/>
      <c r="E3043" s="55" t="s">
        <v>130</v>
      </c>
      <c r="F3043" s="20" t="s">
        <v>79</v>
      </c>
      <c r="G3043" s="41"/>
      <c r="H3043" s="21" t="s">
        <v>22</v>
      </c>
      <c r="I3043" s="21" t="s">
        <v>53</v>
      </c>
      <c r="J3043" s="21" t="s">
        <v>113</v>
      </c>
      <c r="K3043" s="203" t="s">
        <v>2827</v>
      </c>
      <c r="L3043" s="55"/>
      <c r="M3043" s="219">
        <v>0</v>
      </c>
      <c r="N3043" s="219">
        <v>6000</v>
      </c>
      <c r="O3043" s="217">
        <f t="shared" si="47"/>
        <v>1094837.2199999997</v>
      </c>
    </row>
    <row r="3044" spans="1:15" ht="22.05" hidden="1" customHeight="1" x14ac:dyDescent="0.2">
      <c r="A3044" s="216">
        <v>45793</v>
      </c>
      <c r="B3044" s="20" t="s">
        <v>185</v>
      </c>
      <c r="C3044" s="41">
        <v>55625</v>
      </c>
      <c r="D3044" s="22"/>
      <c r="E3044" s="55" t="s">
        <v>3686</v>
      </c>
      <c r="F3044" s="20" t="s">
        <v>79</v>
      </c>
      <c r="G3044" s="41"/>
      <c r="H3044" s="21" t="s">
        <v>22</v>
      </c>
      <c r="I3044" s="41" t="s">
        <v>56</v>
      </c>
      <c r="J3044" s="21" t="s">
        <v>212</v>
      </c>
      <c r="K3044" s="203" t="s">
        <v>235</v>
      </c>
      <c r="L3044" s="55"/>
      <c r="M3044" s="219">
        <v>0</v>
      </c>
      <c r="N3044" s="219">
        <v>70</v>
      </c>
      <c r="O3044" s="217">
        <f t="shared" si="47"/>
        <v>1094767.2199999997</v>
      </c>
    </row>
    <row r="3045" spans="1:15" ht="22.05" hidden="1" customHeight="1" x14ac:dyDescent="0.2">
      <c r="A3045" s="216">
        <v>45793</v>
      </c>
      <c r="B3045" s="20" t="s">
        <v>185</v>
      </c>
      <c r="C3045" s="41">
        <v>55626</v>
      </c>
      <c r="D3045" s="22"/>
      <c r="E3045" s="55" t="s">
        <v>224</v>
      </c>
      <c r="F3045" s="20" t="s">
        <v>79</v>
      </c>
      <c r="G3045" s="41"/>
      <c r="H3045" s="21" t="s">
        <v>21</v>
      </c>
      <c r="I3045" s="41" t="s">
        <v>28</v>
      </c>
      <c r="J3045" s="21" t="s">
        <v>199</v>
      </c>
      <c r="K3045" s="203"/>
      <c r="L3045" s="55"/>
      <c r="M3045" s="219">
        <v>63160</v>
      </c>
      <c r="N3045" s="219">
        <v>0</v>
      </c>
      <c r="O3045" s="217">
        <f t="shared" si="47"/>
        <v>1157927.2199999997</v>
      </c>
    </row>
    <row r="3046" spans="1:15" ht="22.05" hidden="1" customHeight="1" x14ac:dyDescent="0.2">
      <c r="A3046" s="216">
        <v>45793</v>
      </c>
      <c r="B3046" s="20" t="s">
        <v>185</v>
      </c>
      <c r="C3046" s="41">
        <v>55627</v>
      </c>
      <c r="D3046" s="22"/>
      <c r="E3046" s="55" t="s">
        <v>131</v>
      </c>
      <c r="F3046" s="20" t="s">
        <v>79</v>
      </c>
      <c r="G3046" s="41"/>
      <c r="H3046" s="21" t="s">
        <v>22</v>
      </c>
      <c r="I3046" s="41" t="s">
        <v>103</v>
      </c>
      <c r="J3046" s="21" t="s">
        <v>214</v>
      </c>
      <c r="K3046" s="203" t="s">
        <v>132</v>
      </c>
      <c r="L3046" s="55"/>
      <c r="M3046" s="219">
        <v>0</v>
      </c>
      <c r="N3046" s="219">
        <v>700</v>
      </c>
      <c r="O3046" s="217">
        <f t="shared" si="47"/>
        <v>1157227.2199999997</v>
      </c>
    </row>
    <row r="3047" spans="1:15" ht="22.05" hidden="1" customHeight="1" x14ac:dyDescent="0.2">
      <c r="A3047" s="216">
        <v>45794</v>
      </c>
      <c r="B3047" s="20" t="s">
        <v>185</v>
      </c>
      <c r="C3047" s="41">
        <v>55629</v>
      </c>
      <c r="D3047" s="22"/>
      <c r="E3047" s="55" t="s">
        <v>531</v>
      </c>
      <c r="F3047" s="20" t="s">
        <v>79</v>
      </c>
      <c r="G3047" s="41"/>
      <c r="H3047" s="21" t="s">
        <v>22</v>
      </c>
      <c r="I3047" s="41" t="s">
        <v>53</v>
      </c>
      <c r="J3047" s="21" t="s">
        <v>112</v>
      </c>
      <c r="K3047" s="203" t="s">
        <v>231</v>
      </c>
      <c r="L3047" s="55"/>
      <c r="M3047" s="219">
        <v>0</v>
      </c>
      <c r="N3047" s="219">
        <v>35700</v>
      </c>
      <c r="O3047" s="217">
        <f t="shared" si="47"/>
        <v>1121527.2199999997</v>
      </c>
    </row>
    <row r="3048" spans="1:15" ht="22.05" hidden="1" customHeight="1" x14ac:dyDescent="0.2">
      <c r="A3048" s="216">
        <v>45794</v>
      </c>
      <c r="B3048" s="20" t="s">
        <v>185</v>
      </c>
      <c r="C3048" s="41">
        <v>55630</v>
      </c>
      <c r="D3048" s="22"/>
      <c r="E3048" s="55" t="s">
        <v>3692</v>
      </c>
      <c r="F3048" s="20" t="s">
        <v>79</v>
      </c>
      <c r="G3048" s="41"/>
      <c r="H3048" s="21" t="s">
        <v>22</v>
      </c>
      <c r="I3048" s="41" t="s">
        <v>103</v>
      </c>
      <c r="J3048" s="21" t="s">
        <v>60</v>
      </c>
      <c r="K3048" s="203" t="s">
        <v>133</v>
      </c>
      <c r="L3048" s="55"/>
      <c r="M3048" s="219">
        <v>0</v>
      </c>
      <c r="N3048" s="219">
        <v>1685</v>
      </c>
      <c r="O3048" s="217">
        <f t="shared" si="47"/>
        <v>1119842.2199999997</v>
      </c>
    </row>
    <row r="3049" spans="1:15" ht="22.05" hidden="1" customHeight="1" x14ac:dyDescent="0.2">
      <c r="A3049" s="216">
        <v>45794</v>
      </c>
      <c r="B3049" s="20" t="s">
        <v>185</v>
      </c>
      <c r="C3049" s="41">
        <v>55631</v>
      </c>
      <c r="D3049" s="22"/>
      <c r="E3049" s="55" t="s">
        <v>3693</v>
      </c>
      <c r="F3049" s="20" t="s">
        <v>79</v>
      </c>
      <c r="G3049" s="41"/>
      <c r="H3049" s="21" t="s">
        <v>22</v>
      </c>
      <c r="I3049" s="41" t="s">
        <v>103</v>
      </c>
      <c r="J3049" s="21" t="s">
        <v>93</v>
      </c>
      <c r="K3049" s="203" t="s">
        <v>355</v>
      </c>
      <c r="L3049" s="55"/>
      <c r="M3049" s="219">
        <v>0</v>
      </c>
      <c r="N3049" s="219">
        <v>260</v>
      </c>
      <c r="O3049" s="217">
        <f t="shared" si="47"/>
        <v>1119582.2199999997</v>
      </c>
    </row>
    <row r="3050" spans="1:15" ht="22.05" hidden="1" customHeight="1" x14ac:dyDescent="0.2">
      <c r="A3050" s="216">
        <v>45794</v>
      </c>
      <c r="B3050" s="20" t="s">
        <v>185</v>
      </c>
      <c r="C3050" s="41">
        <v>55632</v>
      </c>
      <c r="D3050" s="22"/>
      <c r="E3050" s="55" t="s">
        <v>150</v>
      </c>
      <c r="F3050" s="20" t="s">
        <v>79</v>
      </c>
      <c r="G3050" s="41"/>
      <c r="H3050" s="21" t="s">
        <v>22</v>
      </c>
      <c r="I3050" s="21" t="s">
        <v>81</v>
      </c>
      <c r="J3050" s="21" t="s">
        <v>200</v>
      </c>
      <c r="K3050" s="203" t="s">
        <v>413</v>
      </c>
      <c r="L3050" s="55"/>
      <c r="M3050" s="219">
        <v>0</v>
      </c>
      <c r="N3050" s="219">
        <v>377000</v>
      </c>
      <c r="O3050" s="217">
        <f t="shared" si="47"/>
        <v>742582.21999999974</v>
      </c>
    </row>
    <row r="3051" spans="1:15" ht="22.05" hidden="1" customHeight="1" x14ac:dyDescent="0.2">
      <c r="A3051" s="216">
        <v>45794</v>
      </c>
      <c r="B3051" s="20" t="s">
        <v>185</v>
      </c>
      <c r="C3051" s="41">
        <v>55633</v>
      </c>
      <c r="D3051" s="22"/>
      <c r="E3051" s="55" t="s">
        <v>3694</v>
      </c>
      <c r="F3051" s="20" t="s">
        <v>79</v>
      </c>
      <c r="G3051" s="41"/>
      <c r="H3051" s="21" t="s">
        <v>22</v>
      </c>
      <c r="I3051" s="41" t="s">
        <v>80</v>
      </c>
      <c r="J3051" s="21" t="s">
        <v>66</v>
      </c>
      <c r="K3051" s="203" t="s">
        <v>3706</v>
      </c>
      <c r="L3051" s="55"/>
      <c r="M3051" s="219">
        <v>0</v>
      </c>
      <c r="N3051" s="219">
        <v>5000</v>
      </c>
      <c r="O3051" s="217">
        <f t="shared" si="47"/>
        <v>737582.21999999974</v>
      </c>
    </row>
    <row r="3052" spans="1:15" ht="22.05" hidden="1" customHeight="1" x14ac:dyDescent="0.2">
      <c r="A3052" s="216">
        <v>45794</v>
      </c>
      <c r="B3052" s="20" t="s">
        <v>185</v>
      </c>
      <c r="C3052" s="41">
        <v>55634</v>
      </c>
      <c r="D3052" s="22"/>
      <c r="E3052" s="55" t="s">
        <v>3695</v>
      </c>
      <c r="F3052" s="20" t="s">
        <v>79</v>
      </c>
      <c r="G3052" s="41"/>
      <c r="H3052" s="21" t="s">
        <v>22</v>
      </c>
      <c r="I3052" s="41" t="s">
        <v>103</v>
      </c>
      <c r="J3052" s="21" t="s">
        <v>219</v>
      </c>
      <c r="K3052" s="203" t="s">
        <v>3707</v>
      </c>
      <c r="L3052" s="55"/>
      <c r="M3052" s="219">
        <v>0</v>
      </c>
      <c r="N3052" s="219">
        <v>1800</v>
      </c>
      <c r="O3052" s="217">
        <f t="shared" si="47"/>
        <v>735782.21999999974</v>
      </c>
    </row>
    <row r="3053" spans="1:15" ht="22.05" hidden="1" customHeight="1" x14ac:dyDescent="0.2">
      <c r="A3053" s="216">
        <v>45794</v>
      </c>
      <c r="B3053" s="20" t="s">
        <v>185</v>
      </c>
      <c r="C3053" s="41">
        <v>55635</v>
      </c>
      <c r="D3053" s="22"/>
      <c r="E3053" s="55" t="s">
        <v>158</v>
      </c>
      <c r="F3053" s="20" t="s">
        <v>79</v>
      </c>
      <c r="G3053" s="41"/>
      <c r="H3053" s="21" t="s">
        <v>22</v>
      </c>
      <c r="I3053" s="21" t="s">
        <v>56</v>
      </c>
      <c r="J3053" s="21" t="s">
        <v>116</v>
      </c>
      <c r="K3053" s="203" t="s">
        <v>139</v>
      </c>
      <c r="L3053" s="55"/>
      <c r="M3053" s="219">
        <v>0</v>
      </c>
      <c r="N3053" s="219">
        <v>580</v>
      </c>
      <c r="O3053" s="217">
        <f t="shared" si="47"/>
        <v>735202.21999999974</v>
      </c>
    </row>
    <row r="3054" spans="1:15" ht="22.05" hidden="1" customHeight="1" x14ac:dyDescent="0.2">
      <c r="A3054" s="216">
        <v>45794</v>
      </c>
      <c r="B3054" s="20" t="s">
        <v>185</v>
      </c>
      <c r="C3054" s="41">
        <v>55636</v>
      </c>
      <c r="D3054" s="22"/>
      <c r="E3054" s="55" t="s">
        <v>204</v>
      </c>
      <c r="F3054" s="20" t="s">
        <v>79</v>
      </c>
      <c r="G3054" s="41"/>
      <c r="H3054" s="21" t="s">
        <v>22</v>
      </c>
      <c r="I3054" s="41" t="s">
        <v>56</v>
      </c>
      <c r="J3054" s="21" t="s">
        <v>212</v>
      </c>
      <c r="K3054" s="203" t="s">
        <v>235</v>
      </c>
      <c r="L3054" s="55"/>
      <c r="M3054" s="219">
        <v>0</v>
      </c>
      <c r="N3054" s="219">
        <v>1000</v>
      </c>
      <c r="O3054" s="217">
        <f t="shared" si="47"/>
        <v>734202.21999999974</v>
      </c>
    </row>
    <row r="3055" spans="1:15" ht="22.05" hidden="1" customHeight="1" x14ac:dyDescent="0.2">
      <c r="A3055" s="216">
        <v>45794</v>
      </c>
      <c r="B3055" s="20" t="s">
        <v>185</v>
      </c>
      <c r="C3055" s="41">
        <v>55637</v>
      </c>
      <c r="D3055" s="22"/>
      <c r="E3055" s="55" t="s">
        <v>3696</v>
      </c>
      <c r="F3055" s="20" t="s">
        <v>79</v>
      </c>
      <c r="G3055" s="41"/>
      <c r="H3055" s="21" t="s">
        <v>22</v>
      </c>
      <c r="I3055" s="41" t="s">
        <v>103</v>
      </c>
      <c r="J3055" s="21" t="s">
        <v>214</v>
      </c>
      <c r="K3055" s="203" t="s">
        <v>235</v>
      </c>
      <c r="L3055" s="55"/>
      <c r="M3055" s="219">
        <v>0</v>
      </c>
      <c r="N3055" s="219">
        <v>270</v>
      </c>
      <c r="O3055" s="217">
        <f t="shared" si="47"/>
        <v>733932.21999999974</v>
      </c>
    </row>
    <row r="3056" spans="1:15" ht="22.05" hidden="1" customHeight="1" x14ac:dyDescent="0.2">
      <c r="A3056" s="216">
        <v>45794</v>
      </c>
      <c r="B3056" s="20" t="s">
        <v>185</v>
      </c>
      <c r="C3056" s="41">
        <v>55638</v>
      </c>
      <c r="D3056" s="22"/>
      <c r="E3056" s="55" t="s">
        <v>143</v>
      </c>
      <c r="F3056" s="20" t="s">
        <v>79</v>
      </c>
      <c r="G3056" s="41"/>
      <c r="H3056" s="21" t="s">
        <v>22</v>
      </c>
      <c r="I3056" s="41" t="s">
        <v>53</v>
      </c>
      <c r="J3056" s="21" t="s">
        <v>112</v>
      </c>
      <c r="K3056" s="203" t="s">
        <v>416</v>
      </c>
      <c r="L3056" s="55"/>
      <c r="M3056" s="219">
        <v>0</v>
      </c>
      <c r="N3056" s="219">
        <v>27531</v>
      </c>
      <c r="O3056" s="217">
        <f t="shared" si="47"/>
        <v>706401.21999999974</v>
      </c>
    </row>
    <row r="3057" spans="1:15" ht="22.05" hidden="1" customHeight="1" x14ac:dyDescent="0.2">
      <c r="A3057" s="216">
        <v>45794</v>
      </c>
      <c r="B3057" s="20" t="s">
        <v>185</v>
      </c>
      <c r="C3057" s="41">
        <v>55639</v>
      </c>
      <c r="D3057" s="22"/>
      <c r="E3057" s="55" t="s">
        <v>143</v>
      </c>
      <c r="F3057" s="20" t="s">
        <v>79</v>
      </c>
      <c r="G3057" s="41"/>
      <c r="H3057" s="21" t="s">
        <v>22</v>
      </c>
      <c r="I3057" s="41" t="s">
        <v>53</v>
      </c>
      <c r="J3057" s="21" t="s">
        <v>114</v>
      </c>
      <c r="K3057" s="203" t="s">
        <v>273</v>
      </c>
      <c r="L3057" s="55"/>
      <c r="M3057" s="219">
        <v>0</v>
      </c>
      <c r="N3057" s="219">
        <v>3783</v>
      </c>
      <c r="O3057" s="217">
        <f t="shared" si="47"/>
        <v>702618.21999999974</v>
      </c>
    </row>
    <row r="3058" spans="1:15" ht="22.05" hidden="1" customHeight="1" x14ac:dyDescent="0.2">
      <c r="A3058" s="216">
        <v>45794</v>
      </c>
      <c r="B3058" s="20" t="s">
        <v>185</v>
      </c>
      <c r="C3058" s="41">
        <v>55640</v>
      </c>
      <c r="D3058" s="22"/>
      <c r="E3058" s="55" t="s">
        <v>539</v>
      </c>
      <c r="F3058" s="20" t="s">
        <v>79</v>
      </c>
      <c r="G3058" s="41"/>
      <c r="H3058" s="21" t="s">
        <v>22</v>
      </c>
      <c r="I3058" s="21" t="s">
        <v>53</v>
      </c>
      <c r="J3058" s="21" t="s">
        <v>114</v>
      </c>
      <c r="K3058" s="203" t="s">
        <v>273</v>
      </c>
      <c r="L3058" s="55"/>
      <c r="M3058" s="219">
        <v>0</v>
      </c>
      <c r="N3058" s="219">
        <v>3000</v>
      </c>
      <c r="O3058" s="217">
        <f t="shared" si="47"/>
        <v>699618.21999999974</v>
      </c>
    </row>
    <row r="3059" spans="1:15" ht="22.05" hidden="1" customHeight="1" x14ac:dyDescent="0.2">
      <c r="A3059" s="216">
        <v>45794</v>
      </c>
      <c r="B3059" s="20" t="s">
        <v>185</v>
      </c>
      <c r="C3059" s="41">
        <v>55641</v>
      </c>
      <c r="D3059" s="22"/>
      <c r="E3059" s="55" t="s">
        <v>143</v>
      </c>
      <c r="F3059" s="20" t="s">
        <v>79</v>
      </c>
      <c r="G3059" s="41"/>
      <c r="H3059" s="21" t="s">
        <v>22</v>
      </c>
      <c r="I3059" s="41" t="s">
        <v>53</v>
      </c>
      <c r="J3059" s="21" t="s">
        <v>114</v>
      </c>
      <c r="K3059" s="203" t="s">
        <v>149</v>
      </c>
      <c r="L3059" s="55"/>
      <c r="M3059" s="219">
        <v>0</v>
      </c>
      <c r="N3059" s="219">
        <v>20950</v>
      </c>
      <c r="O3059" s="217">
        <f t="shared" si="47"/>
        <v>678668.21999999974</v>
      </c>
    </row>
    <row r="3060" spans="1:15" ht="22.05" hidden="1" customHeight="1" x14ac:dyDescent="0.2">
      <c r="A3060" s="216">
        <v>45794</v>
      </c>
      <c r="B3060" s="20" t="s">
        <v>185</v>
      </c>
      <c r="C3060" s="41">
        <v>55642</v>
      </c>
      <c r="D3060" s="22"/>
      <c r="E3060" s="55" t="s">
        <v>539</v>
      </c>
      <c r="F3060" s="20" t="s">
        <v>79</v>
      </c>
      <c r="G3060" s="41"/>
      <c r="H3060" s="21" t="s">
        <v>22</v>
      </c>
      <c r="I3060" s="41" t="s">
        <v>53</v>
      </c>
      <c r="J3060" s="21" t="s">
        <v>114</v>
      </c>
      <c r="K3060" s="203" t="s">
        <v>149</v>
      </c>
      <c r="L3060" s="55"/>
      <c r="M3060" s="219">
        <v>0</v>
      </c>
      <c r="N3060" s="219">
        <v>3600</v>
      </c>
      <c r="O3060" s="217">
        <f t="shared" si="47"/>
        <v>675068.21999999974</v>
      </c>
    </row>
    <row r="3061" spans="1:15" ht="22.05" hidden="1" customHeight="1" x14ac:dyDescent="0.2">
      <c r="A3061" s="216">
        <v>45794</v>
      </c>
      <c r="B3061" s="20" t="s">
        <v>185</v>
      </c>
      <c r="C3061" s="41">
        <v>55643</v>
      </c>
      <c r="D3061" s="22"/>
      <c r="E3061" s="55" t="s">
        <v>143</v>
      </c>
      <c r="F3061" s="20" t="s">
        <v>79</v>
      </c>
      <c r="G3061" s="41"/>
      <c r="H3061" s="21" t="s">
        <v>22</v>
      </c>
      <c r="I3061" s="21" t="s">
        <v>53</v>
      </c>
      <c r="J3061" s="21" t="s">
        <v>112</v>
      </c>
      <c r="K3061" s="203" t="s">
        <v>419</v>
      </c>
      <c r="L3061" s="55"/>
      <c r="M3061" s="219">
        <v>0</v>
      </c>
      <c r="N3061" s="219">
        <v>13400</v>
      </c>
      <c r="O3061" s="217">
        <f t="shared" si="47"/>
        <v>661668.21999999974</v>
      </c>
    </row>
    <row r="3062" spans="1:15" ht="22.05" hidden="1" customHeight="1" x14ac:dyDescent="0.2">
      <c r="A3062" s="216">
        <v>45794</v>
      </c>
      <c r="B3062" s="20" t="s">
        <v>185</v>
      </c>
      <c r="C3062" s="41">
        <v>55644</v>
      </c>
      <c r="D3062" s="22"/>
      <c r="E3062" s="55" t="s">
        <v>143</v>
      </c>
      <c r="F3062" s="20" t="s">
        <v>79</v>
      </c>
      <c r="G3062" s="41"/>
      <c r="H3062" s="21" t="s">
        <v>22</v>
      </c>
      <c r="I3062" s="41" t="s">
        <v>53</v>
      </c>
      <c r="J3062" s="21" t="s">
        <v>112</v>
      </c>
      <c r="K3062" s="203" t="s">
        <v>1702</v>
      </c>
      <c r="L3062" s="55"/>
      <c r="M3062" s="219">
        <v>0</v>
      </c>
      <c r="N3062" s="219">
        <v>20745</v>
      </c>
      <c r="O3062" s="217">
        <f t="shared" si="47"/>
        <v>640923.21999999974</v>
      </c>
    </row>
    <row r="3063" spans="1:15" ht="22.05" hidden="1" customHeight="1" x14ac:dyDescent="0.2">
      <c r="A3063" s="216">
        <v>45794</v>
      </c>
      <c r="B3063" s="20" t="s">
        <v>185</v>
      </c>
      <c r="C3063" s="41">
        <v>55645</v>
      </c>
      <c r="D3063" s="22"/>
      <c r="E3063" s="55" t="s">
        <v>143</v>
      </c>
      <c r="F3063" s="20" t="s">
        <v>79</v>
      </c>
      <c r="G3063" s="41"/>
      <c r="H3063" s="21" t="s">
        <v>22</v>
      </c>
      <c r="I3063" s="41" t="s">
        <v>53</v>
      </c>
      <c r="J3063" s="21" t="s">
        <v>112</v>
      </c>
      <c r="K3063" s="203" t="s">
        <v>1703</v>
      </c>
      <c r="L3063" s="55"/>
      <c r="M3063" s="219">
        <v>0</v>
      </c>
      <c r="N3063" s="219">
        <v>22050</v>
      </c>
      <c r="O3063" s="217">
        <f t="shared" si="47"/>
        <v>618873.21999999974</v>
      </c>
    </row>
    <row r="3064" spans="1:15" ht="22.05" hidden="1" customHeight="1" x14ac:dyDescent="0.2">
      <c r="A3064" s="216">
        <v>45794</v>
      </c>
      <c r="B3064" s="20" t="s">
        <v>185</v>
      </c>
      <c r="C3064" s="41">
        <v>55646</v>
      </c>
      <c r="D3064" s="22"/>
      <c r="E3064" s="55" t="s">
        <v>143</v>
      </c>
      <c r="F3064" s="20" t="s">
        <v>79</v>
      </c>
      <c r="G3064" s="41"/>
      <c r="H3064" s="21" t="s">
        <v>22</v>
      </c>
      <c r="I3064" s="41" t="s">
        <v>53</v>
      </c>
      <c r="J3064" s="21" t="s">
        <v>112</v>
      </c>
      <c r="K3064" s="203" t="s">
        <v>147</v>
      </c>
      <c r="L3064" s="55"/>
      <c r="M3064" s="219">
        <v>0</v>
      </c>
      <c r="N3064" s="219">
        <v>4400</v>
      </c>
      <c r="O3064" s="217">
        <f t="shared" si="47"/>
        <v>614473.21999999974</v>
      </c>
    </row>
    <row r="3065" spans="1:15" ht="22.05" hidden="1" customHeight="1" x14ac:dyDescent="0.2">
      <c r="A3065" s="216">
        <v>45794</v>
      </c>
      <c r="B3065" s="20" t="s">
        <v>185</v>
      </c>
      <c r="C3065" s="41">
        <v>55647</v>
      </c>
      <c r="D3065" s="22"/>
      <c r="E3065" s="55" t="s">
        <v>143</v>
      </c>
      <c r="F3065" s="20" t="s">
        <v>79</v>
      </c>
      <c r="G3065" s="41"/>
      <c r="H3065" s="21" t="s">
        <v>22</v>
      </c>
      <c r="I3065" s="41" t="s">
        <v>53</v>
      </c>
      <c r="J3065" s="21" t="s">
        <v>112</v>
      </c>
      <c r="K3065" s="203" t="s">
        <v>1589</v>
      </c>
      <c r="L3065" s="55"/>
      <c r="M3065" s="219">
        <v>0</v>
      </c>
      <c r="N3065" s="219">
        <v>21650</v>
      </c>
      <c r="O3065" s="217">
        <f t="shared" si="47"/>
        <v>592823.21999999974</v>
      </c>
    </row>
    <row r="3066" spans="1:15" ht="22.05" hidden="1" customHeight="1" x14ac:dyDescent="0.2">
      <c r="A3066" s="216">
        <v>45794</v>
      </c>
      <c r="B3066" s="20" t="s">
        <v>185</v>
      </c>
      <c r="C3066" s="41">
        <v>55648</v>
      </c>
      <c r="D3066" s="22"/>
      <c r="E3066" s="55" t="s">
        <v>143</v>
      </c>
      <c r="F3066" s="20" t="s">
        <v>79</v>
      </c>
      <c r="G3066" s="41"/>
      <c r="H3066" s="21" t="s">
        <v>22</v>
      </c>
      <c r="I3066" s="21" t="s">
        <v>53</v>
      </c>
      <c r="J3066" s="21" t="s">
        <v>112</v>
      </c>
      <c r="K3066" s="203" t="s">
        <v>264</v>
      </c>
      <c r="L3066" s="55"/>
      <c r="M3066" s="219">
        <v>0</v>
      </c>
      <c r="N3066" s="219">
        <v>52800</v>
      </c>
      <c r="O3066" s="217">
        <f t="shared" ref="O3066:O3138" si="48">O3065+M3066-N3066</f>
        <v>540023.21999999974</v>
      </c>
    </row>
    <row r="3067" spans="1:15" ht="22.05" hidden="1" customHeight="1" x14ac:dyDescent="0.2">
      <c r="A3067" s="216">
        <v>45794</v>
      </c>
      <c r="B3067" s="20" t="s">
        <v>185</v>
      </c>
      <c r="C3067" s="41">
        <v>55649</v>
      </c>
      <c r="D3067" s="22"/>
      <c r="E3067" s="328" t="s">
        <v>141</v>
      </c>
      <c r="F3067" s="329" t="s">
        <v>79</v>
      </c>
      <c r="G3067" s="330"/>
      <c r="H3067" s="331" t="s">
        <v>22</v>
      </c>
      <c r="I3067" s="331" t="s">
        <v>54</v>
      </c>
      <c r="J3067" s="331" t="s">
        <v>63</v>
      </c>
      <c r="K3067" s="332" t="s">
        <v>225</v>
      </c>
      <c r="L3067" s="333">
        <v>75000</v>
      </c>
      <c r="M3067" s="333">
        <v>0</v>
      </c>
      <c r="N3067" s="333">
        <v>10000</v>
      </c>
      <c r="O3067" s="217">
        <f t="shared" si="48"/>
        <v>530023.21999999974</v>
      </c>
    </row>
    <row r="3068" spans="1:15" ht="22.05" hidden="1" customHeight="1" x14ac:dyDescent="0.2">
      <c r="A3068" s="216">
        <v>45794</v>
      </c>
      <c r="B3068" s="20" t="s">
        <v>185</v>
      </c>
      <c r="C3068" s="41">
        <v>55649</v>
      </c>
      <c r="D3068" s="22"/>
      <c r="E3068" s="328" t="s">
        <v>559</v>
      </c>
      <c r="F3068" s="329" t="s">
        <v>79</v>
      </c>
      <c r="G3068" s="330"/>
      <c r="H3068" s="331" t="s">
        <v>22</v>
      </c>
      <c r="I3068" s="331" t="s">
        <v>54</v>
      </c>
      <c r="J3068" s="331" t="s">
        <v>41</v>
      </c>
      <c r="K3068" s="332" t="s">
        <v>225</v>
      </c>
      <c r="L3068" s="333">
        <v>75000</v>
      </c>
      <c r="M3068" s="333">
        <v>0</v>
      </c>
      <c r="N3068" s="333">
        <v>20000</v>
      </c>
      <c r="O3068" s="217">
        <f t="shared" si="48"/>
        <v>510023.21999999974</v>
      </c>
    </row>
    <row r="3069" spans="1:15" ht="22.05" hidden="1" customHeight="1" x14ac:dyDescent="0.2">
      <c r="A3069" s="216">
        <v>45794</v>
      </c>
      <c r="B3069" s="20" t="s">
        <v>185</v>
      </c>
      <c r="C3069" s="41">
        <v>55649</v>
      </c>
      <c r="D3069" s="22"/>
      <c r="E3069" s="328" t="s">
        <v>463</v>
      </c>
      <c r="F3069" s="329" t="s">
        <v>79</v>
      </c>
      <c r="G3069" s="330"/>
      <c r="H3069" s="331" t="s">
        <v>22</v>
      </c>
      <c r="I3069" s="331" t="s">
        <v>54</v>
      </c>
      <c r="J3069" s="331" t="s">
        <v>62</v>
      </c>
      <c r="K3069" s="332" t="s">
        <v>225</v>
      </c>
      <c r="L3069" s="333">
        <v>75000</v>
      </c>
      <c r="M3069" s="333">
        <v>0</v>
      </c>
      <c r="N3069" s="333">
        <v>30000</v>
      </c>
      <c r="O3069" s="217">
        <f t="shared" si="48"/>
        <v>480023.21999999974</v>
      </c>
    </row>
    <row r="3070" spans="1:15" ht="22.05" hidden="1" customHeight="1" x14ac:dyDescent="0.2">
      <c r="A3070" s="216">
        <v>45794</v>
      </c>
      <c r="B3070" s="20" t="s">
        <v>185</v>
      </c>
      <c r="C3070" s="41">
        <v>55649</v>
      </c>
      <c r="D3070" s="22"/>
      <c r="E3070" s="328" t="s">
        <v>560</v>
      </c>
      <c r="F3070" s="329" t="s">
        <v>79</v>
      </c>
      <c r="G3070" s="330"/>
      <c r="H3070" s="331" t="s">
        <v>22</v>
      </c>
      <c r="I3070" s="331" t="s">
        <v>54</v>
      </c>
      <c r="J3070" s="331" t="s">
        <v>44</v>
      </c>
      <c r="K3070" s="332" t="s">
        <v>225</v>
      </c>
      <c r="L3070" s="333">
        <v>75000</v>
      </c>
      <c r="M3070" s="333">
        <v>0</v>
      </c>
      <c r="N3070" s="333">
        <v>10000</v>
      </c>
      <c r="O3070" s="217">
        <f t="shared" si="48"/>
        <v>470023.21999999974</v>
      </c>
    </row>
    <row r="3071" spans="1:15" ht="22.05" hidden="1" customHeight="1" x14ac:dyDescent="0.2">
      <c r="A3071" s="216">
        <v>45794</v>
      </c>
      <c r="B3071" s="20" t="s">
        <v>185</v>
      </c>
      <c r="C3071" s="41">
        <v>55649</v>
      </c>
      <c r="D3071" s="22"/>
      <c r="E3071" s="328" t="s">
        <v>561</v>
      </c>
      <c r="F3071" s="329" t="s">
        <v>79</v>
      </c>
      <c r="G3071" s="330"/>
      <c r="H3071" s="331" t="s">
        <v>22</v>
      </c>
      <c r="I3071" s="331" t="s">
        <v>54</v>
      </c>
      <c r="J3071" s="331" t="s">
        <v>63</v>
      </c>
      <c r="K3071" s="332" t="s">
        <v>225</v>
      </c>
      <c r="L3071" s="333">
        <v>75000</v>
      </c>
      <c r="M3071" s="333">
        <v>0</v>
      </c>
      <c r="N3071" s="333">
        <v>5000</v>
      </c>
      <c r="O3071" s="217">
        <f t="shared" si="48"/>
        <v>465023.21999999974</v>
      </c>
    </row>
    <row r="3072" spans="1:15" ht="22.05" hidden="1" customHeight="1" x14ac:dyDescent="0.2">
      <c r="A3072" s="216">
        <v>45794</v>
      </c>
      <c r="B3072" s="20" t="s">
        <v>185</v>
      </c>
      <c r="C3072" s="41">
        <v>55650</v>
      </c>
      <c r="D3072" s="22"/>
      <c r="E3072" s="55" t="s">
        <v>534</v>
      </c>
      <c r="F3072" s="20" t="s">
        <v>79</v>
      </c>
      <c r="G3072" s="41"/>
      <c r="H3072" s="21" t="s">
        <v>22</v>
      </c>
      <c r="I3072" s="21" t="s">
        <v>103</v>
      </c>
      <c r="J3072" s="21" t="s">
        <v>60</v>
      </c>
      <c r="K3072" s="203" t="s">
        <v>542</v>
      </c>
      <c r="L3072" s="55"/>
      <c r="M3072" s="219">
        <v>0</v>
      </c>
      <c r="N3072" s="219">
        <v>4000</v>
      </c>
      <c r="O3072" s="217">
        <f t="shared" si="48"/>
        <v>461023.21999999974</v>
      </c>
    </row>
    <row r="3073" spans="1:17" ht="22.05" hidden="1" customHeight="1" x14ac:dyDescent="0.2">
      <c r="A3073" s="216">
        <v>45794</v>
      </c>
      <c r="B3073" s="20" t="s">
        <v>185</v>
      </c>
      <c r="C3073" s="41">
        <v>55651</v>
      </c>
      <c r="D3073" s="22"/>
      <c r="E3073" s="334" t="s">
        <v>143</v>
      </c>
      <c r="F3073" s="329" t="s">
        <v>79</v>
      </c>
      <c r="G3073" s="330"/>
      <c r="H3073" s="331" t="s">
        <v>22</v>
      </c>
      <c r="I3073" s="331" t="s">
        <v>53</v>
      </c>
      <c r="J3073" s="331" t="s">
        <v>112</v>
      </c>
      <c r="K3073" s="332" t="s">
        <v>145</v>
      </c>
      <c r="L3073" s="333">
        <v>30150</v>
      </c>
      <c r="M3073" s="333">
        <v>0</v>
      </c>
      <c r="N3073" s="333">
        <f>L3073-N3074-N3075-N3076-N3077-N3078</f>
        <v>17250</v>
      </c>
      <c r="O3073" s="217">
        <f t="shared" si="48"/>
        <v>443773.21999999974</v>
      </c>
    </row>
    <row r="3074" spans="1:17" ht="22.05" hidden="1" customHeight="1" x14ac:dyDescent="0.2">
      <c r="A3074" s="216">
        <v>45794</v>
      </c>
      <c r="B3074" s="20" t="s">
        <v>185</v>
      </c>
      <c r="C3074" s="41">
        <v>55651</v>
      </c>
      <c r="D3074" s="22"/>
      <c r="E3074" s="334" t="s">
        <v>558</v>
      </c>
      <c r="F3074" s="329" t="s">
        <v>79</v>
      </c>
      <c r="G3074" s="330"/>
      <c r="H3074" s="331" t="s">
        <v>22</v>
      </c>
      <c r="I3074" s="331" t="s">
        <v>54</v>
      </c>
      <c r="J3074" s="331" t="s">
        <v>61</v>
      </c>
      <c r="K3074" s="332" t="s">
        <v>145</v>
      </c>
      <c r="L3074" s="333">
        <v>30150</v>
      </c>
      <c r="M3074" s="333">
        <v>0</v>
      </c>
      <c r="N3074" s="333">
        <v>1800</v>
      </c>
      <c r="O3074" s="217">
        <f t="shared" si="48"/>
        <v>441973.21999999974</v>
      </c>
    </row>
    <row r="3075" spans="1:17" ht="22.05" hidden="1" customHeight="1" x14ac:dyDescent="0.2">
      <c r="A3075" s="216">
        <v>45794</v>
      </c>
      <c r="B3075" s="20" t="s">
        <v>185</v>
      </c>
      <c r="C3075" s="41">
        <v>55651</v>
      </c>
      <c r="D3075" s="22"/>
      <c r="E3075" s="328" t="s">
        <v>555</v>
      </c>
      <c r="F3075" s="329" t="s">
        <v>79</v>
      </c>
      <c r="G3075" s="330"/>
      <c r="H3075" s="331" t="s">
        <v>22</v>
      </c>
      <c r="I3075" s="331" t="s">
        <v>54</v>
      </c>
      <c r="J3075" s="331" t="s">
        <v>61</v>
      </c>
      <c r="K3075" s="332" t="s">
        <v>145</v>
      </c>
      <c r="L3075" s="333">
        <v>30150</v>
      </c>
      <c r="M3075" s="333">
        <v>0</v>
      </c>
      <c r="N3075" s="333">
        <v>1500</v>
      </c>
      <c r="O3075" s="217">
        <f t="shared" si="48"/>
        <v>440473.21999999974</v>
      </c>
    </row>
    <row r="3076" spans="1:17" ht="22.05" hidden="1" customHeight="1" x14ac:dyDescent="0.2">
      <c r="A3076" s="216">
        <v>45794</v>
      </c>
      <c r="B3076" s="20" t="s">
        <v>185</v>
      </c>
      <c r="C3076" s="41">
        <v>55651</v>
      </c>
      <c r="D3076" s="22"/>
      <c r="E3076" s="328" t="s">
        <v>556</v>
      </c>
      <c r="F3076" s="329" t="s">
        <v>79</v>
      </c>
      <c r="G3076" s="330"/>
      <c r="H3076" s="331" t="s">
        <v>22</v>
      </c>
      <c r="I3076" s="331" t="s">
        <v>54</v>
      </c>
      <c r="J3076" s="331" t="s">
        <v>32</v>
      </c>
      <c r="K3076" s="332" t="s">
        <v>145</v>
      </c>
      <c r="L3076" s="333">
        <v>30150</v>
      </c>
      <c r="M3076" s="333">
        <v>0</v>
      </c>
      <c r="N3076" s="333">
        <v>6000</v>
      </c>
      <c r="O3076" s="217">
        <f t="shared" si="48"/>
        <v>434473.21999999974</v>
      </c>
    </row>
    <row r="3077" spans="1:17" ht="22.05" hidden="1" customHeight="1" x14ac:dyDescent="0.2">
      <c r="A3077" s="216">
        <v>45794</v>
      </c>
      <c r="B3077" s="20" t="s">
        <v>185</v>
      </c>
      <c r="C3077" s="41">
        <v>55651</v>
      </c>
      <c r="D3077" s="22"/>
      <c r="E3077" s="328" t="s">
        <v>557</v>
      </c>
      <c r="F3077" s="329" t="s">
        <v>79</v>
      </c>
      <c r="G3077" s="330"/>
      <c r="H3077" s="331" t="s">
        <v>22</v>
      </c>
      <c r="I3077" s="331" t="s">
        <v>54</v>
      </c>
      <c r="J3077" s="331" t="s">
        <v>63</v>
      </c>
      <c r="K3077" s="332" t="s">
        <v>145</v>
      </c>
      <c r="L3077" s="333">
        <v>30150</v>
      </c>
      <c r="M3077" s="333">
        <v>0</v>
      </c>
      <c r="N3077" s="333">
        <v>1800</v>
      </c>
      <c r="O3077" s="217">
        <f t="shared" si="48"/>
        <v>432673.21999999974</v>
      </c>
    </row>
    <row r="3078" spans="1:17" ht="22.05" hidden="1" customHeight="1" x14ac:dyDescent="0.2">
      <c r="A3078" s="216">
        <v>45794</v>
      </c>
      <c r="B3078" s="20" t="s">
        <v>185</v>
      </c>
      <c r="C3078" s="41">
        <v>55651</v>
      </c>
      <c r="D3078" s="22"/>
      <c r="E3078" s="328" t="s">
        <v>3486</v>
      </c>
      <c r="F3078" s="329" t="s">
        <v>79</v>
      </c>
      <c r="G3078" s="330"/>
      <c r="H3078" s="331" t="s">
        <v>22</v>
      </c>
      <c r="I3078" s="331" t="s">
        <v>54</v>
      </c>
      <c r="J3078" s="331" t="s">
        <v>63</v>
      </c>
      <c r="K3078" s="332" t="s">
        <v>145</v>
      </c>
      <c r="L3078" s="333">
        <v>30150</v>
      </c>
      <c r="M3078" s="333">
        <v>0</v>
      </c>
      <c r="N3078" s="333">
        <v>1800</v>
      </c>
      <c r="O3078" s="217">
        <f t="shared" si="48"/>
        <v>430873.21999999974</v>
      </c>
    </row>
    <row r="3079" spans="1:17" ht="22.05" hidden="1" customHeight="1" x14ac:dyDescent="0.2">
      <c r="A3079" s="216">
        <v>45794</v>
      </c>
      <c r="B3079" s="20" t="s">
        <v>185</v>
      </c>
      <c r="C3079" s="41">
        <v>55652</v>
      </c>
      <c r="D3079" s="22"/>
      <c r="E3079" s="55" t="s">
        <v>143</v>
      </c>
      <c r="F3079" s="20" t="s">
        <v>79</v>
      </c>
      <c r="G3079" s="41"/>
      <c r="H3079" s="21" t="s">
        <v>22</v>
      </c>
      <c r="I3079" s="41" t="s">
        <v>53</v>
      </c>
      <c r="J3079" s="21" t="s">
        <v>112</v>
      </c>
      <c r="K3079" s="203" t="s">
        <v>56</v>
      </c>
      <c r="L3079" s="55"/>
      <c r="M3079" s="219">
        <v>0</v>
      </c>
      <c r="N3079" s="219">
        <v>29683</v>
      </c>
      <c r="O3079" s="217">
        <f t="shared" si="48"/>
        <v>401190.21999999974</v>
      </c>
    </row>
    <row r="3080" spans="1:17" ht="22.05" hidden="1" customHeight="1" x14ac:dyDescent="0.2">
      <c r="A3080" s="216">
        <v>45794</v>
      </c>
      <c r="B3080" s="20" t="s">
        <v>185</v>
      </c>
      <c r="C3080" s="41">
        <v>55653</v>
      </c>
      <c r="D3080" s="22"/>
      <c r="E3080" s="55" t="s">
        <v>130</v>
      </c>
      <c r="F3080" s="20" t="s">
        <v>79</v>
      </c>
      <c r="G3080" s="41"/>
      <c r="H3080" s="21" t="s">
        <v>22</v>
      </c>
      <c r="I3080" s="41" t="s">
        <v>53</v>
      </c>
      <c r="J3080" s="21" t="s">
        <v>113</v>
      </c>
      <c r="K3080" s="203" t="s">
        <v>930</v>
      </c>
      <c r="L3080" s="55"/>
      <c r="M3080" s="219">
        <v>0</v>
      </c>
      <c r="N3080" s="219">
        <v>1000</v>
      </c>
      <c r="O3080" s="217">
        <f t="shared" si="48"/>
        <v>400190.21999999974</v>
      </c>
    </row>
    <row r="3081" spans="1:17" ht="22.05" hidden="1" customHeight="1" x14ac:dyDescent="0.2">
      <c r="A3081" s="216">
        <v>45794</v>
      </c>
      <c r="B3081" s="20" t="s">
        <v>185</v>
      </c>
      <c r="C3081" s="41">
        <v>55654</v>
      </c>
      <c r="D3081" s="22"/>
      <c r="E3081" s="55" t="s">
        <v>154</v>
      </c>
      <c r="F3081" s="20" t="s">
        <v>79</v>
      </c>
      <c r="G3081" s="41"/>
      <c r="H3081" s="21" t="s">
        <v>22</v>
      </c>
      <c r="I3081" s="41" t="s">
        <v>103</v>
      </c>
      <c r="J3081" s="21" t="s">
        <v>219</v>
      </c>
      <c r="K3081" s="203" t="s">
        <v>1241</v>
      </c>
      <c r="L3081" s="55"/>
      <c r="M3081" s="219">
        <v>0</v>
      </c>
      <c r="N3081" s="219">
        <v>605</v>
      </c>
      <c r="O3081" s="217">
        <f t="shared" si="48"/>
        <v>399585.21999999974</v>
      </c>
    </row>
    <row r="3082" spans="1:17" ht="22.05" hidden="1" customHeight="1" x14ac:dyDescent="0.2">
      <c r="A3082" s="216">
        <v>45794</v>
      </c>
      <c r="B3082" s="20" t="s">
        <v>185</v>
      </c>
      <c r="C3082" s="41">
        <v>55655</v>
      </c>
      <c r="D3082" s="22"/>
      <c r="E3082" s="55" t="s">
        <v>3697</v>
      </c>
      <c r="F3082" s="20" t="s">
        <v>79</v>
      </c>
      <c r="G3082" s="41"/>
      <c r="H3082" s="21" t="s">
        <v>21</v>
      </c>
      <c r="I3082" s="41" t="s">
        <v>28</v>
      </c>
      <c r="J3082" s="21" t="s">
        <v>31</v>
      </c>
      <c r="K3082" s="203"/>
      <c r="L3082" s="55"/>
      <c r="M3082" s="219">
        <v>14900</v>
      </c>
      <c r="N3082" s="219">
        <v>0</v>
      </c>
      <c r="O3082" s="217">
        <f t="shared" si="48"/>
        <v>414485.21999999974</v>
      </c>
    </row>
    <row r="3083" spans="1:17" ht="22.05" hidden="1" customHeight="1" x14ac:dyDescent="0.2">
      <c r="A3083" s="216">
        <v>45794</v>
      </c>
      <c r="B3083" s="20" t="s">
        <v>185</v>
      </c>
      <c r="C3083" s="41">
        <v>55656</v>
      </c>
      <c r="D3083" s="22"/>
      <c r="E3083" s="55" t="s">
        <v>3227</v>
      </c>
      <c r="F3083" s="20" t="s">
        <v>79</v>
      </c>
      <c r="G3083" s="41"/>
      <c r="H3083" s="21" t="s">
        <v>22</v>
      </c>
      <c r="I3083" s="21" t="s">
        <v>103</v>
      </c>
      <c r="J3083" s="21" t="s">
        <v>60</v>
      </c>
      <c r="K3083" s="203" t="s">
        <v>133</v>
      </c>
      <c r="L3083" s="55"/>
      <c r="M3083" s="219">
        <v>0</v>
      </c>
      <c r="N3083" s="219">
        <v>12000</v>
      </c>
      <c r="O3083" s="217">
        <f t="shared" si="48"/>
        <v>402485.21999999974</v>
      </c>
    </row>
    <row r="3084" spans="1:17" ht="22.05" hidden="1" customHeight="1" x14ac:dyDescent="0.2">
      <c r="A3084" s="216">
        <v>45794</v>
      </c>
      <c r="B3084" s="20" t="s">
        <v>185</v>
      </c>
      <c r="C3084" s="41">
        <v>55657</v>
      </c>
      <c r="D3084" s="22"/>
      <c r="E3084" s="55" t="s">
        <v>3602</v>
      </c>
      <c r="F3084" s="20" t="s">
        <v>79</v>
      </c>
      <c r="G3084" s="41"/>
      <c r="H3084" s="21" t="s">
        <v>22</v>
      </c>
      <c r="I3084" s="21" t="s">
        <v>103</v>
      </c>
      <c r="J3084" s="21" t="s">
        <v>60</v>
      </c>
      <c r="K3084" s="203" t="s">
        <v>133</v>
      </c>
      <c r="L3084" s="55"/>
      <c r="M3084" s="219">
        <v>0</v>
      </c>
      <c r="N3084" s="219">
        <v>10000</v>
      </c>
      <c r="O3084" s="217">
        <f t="shared" si="48"/>
        <v>392485.21999999974</v>
      </c>
    </row>
    <row r="3085" spans="1:17" ht="22.05" hidden="1" customHeight="1" x14ac:dyDescent="0.2">
      <c r="A3085" s="216">
        <v>45794</v>
      </c>
      <c r="B3085" s="20" t="s">
        <v>185</v>
      </c>
      <c r="C3085" s="41">
        <v>55658</v>
      </c>
      <c r="D3085" s="22"/>
      <c r="E3085" s="55" t="s">
        <v>3698</v>
      </c>
      <c r="F3085" s="20" t="s">
        <v>79</v>
      </c>
      <c r="G3085" s="41"/>
      <c r="H3085" s="21" t="s">
        <v>22</v>
      </c>
      <c r="I3085" s="41" t="s">
        <v>103</v>
      </c>
      <c r="J3085" s="21" t="s">
        <v>219</v>
      </c>
      <c r="K3085" s="203" t="s">
        <v>266</v>
      </c>
      <c r="L3085" s="55"/>
      <c r="M3085" s="219">
        <v>0</v>
      </c>
      <c r="N3085" s="219">
        <v>2400</v>
      </c>
      <c r="O3085" s="217">
        <f t="shared" si="48"/>
        <v>390085.21999999974</v>
      </c>
    </row>
    <row r="3086" spans="1:17" ht="22.05" hidden="1" customHeight="1" x14ac:dyDescent="0.2">
      <c r="A3086" s="216">
        <v>45794</v>
      </c>
      <c r="B3086" s="20" t="s">
        <v>185</v>
      </c>
      <c r="C3086" s="41">
        <v>55659</v>
      </c>
      <c r="D3086" s="308"/>
      <c r="E3086" s="55" t="s">
        <v>802</v>
      </c>
      <c r="F3086" s="20" t="s">
        <v>79</v>
      </c>
      <c r="G3086" s="41"/>
      <c r="H3086" s="21" t="s">
        <v>22</v>
      </c>
      <c r="I3086" s="41" t="s">
        <v>103</v>
      </c>
      <c r="J3086" s="21" t="s">
        <v>96</v>
      </c>
      <c r="K3086" s="203" t="s">
        <v>134</v>
      </c>
      <c r="L3086" s="55"/>
      <c r="M3086" s="219">
        <v>0</v>
      </c>
      <c r="N3086" s="219">
        <v>700</v>
      </c>
      <c r="O3086" s="217">
        <f t="shared" si="48"/>
        <v>389385.21999999974</v>
      </c>
      <c r="Q3086" s="229"/>
    </row>
    <row r="3087" spans="1:17" ht="22.05" hidden="1" customHeight="1" x14ac:dyDescent="0.2">
      <c r="A3087" s="216">
        <v>45794</v>
      </c>
      <c r="B3087" s="20" t="s">
        <v>185</v>
      </c>
      <c r="C3087" s="41">
        <v>55660</v>
      </c>
      <c r="D3087" s="318"/>
      <c r="E3087" s="55" t="s">
        <v>3699</v>
      </c>
      <c r="F3087" s="20" t="s">
        <v>79</v>
      </c>
      <c r="G3087" s="41"/>
      <c r="H3087" s="21" t="s">
        <v>22</v>
      </c>
      <c r="I3087" s="41" t="s">
        <v>54</v>
      </c>
      <c r="J3087" s="21" t="s">
        <v>61</v>
      </c>
      <c r="K3087" s="203" t="s">
        <v>3708</v>
      </c>
      <c r="L3087" s="55"/>
      <c r="M3087" s="219">
        <v>0</v>
      </c>
      <c r="N3087" s="219">
        <v>1150</v>
      </c>
      <c r="O3087" s="217">
        <f t="shared" si="48"/>
        <v>388235.21999999974</v>
      </c>
    </row>
    <row r="3088" spans="1:17" ht="22.05" hidden="1" customHeight="1" x14ac:dyDescent="0.2">
      <c r="A3088" s="216">
        <v>45794</v>
      </c>
      <c r="B3088" s="20" t="s">
        <v>185</v>
      </c>
      <c r="C3088" s="41">
        <v>55661</v>
      </c>
      <c r="D3088" s="22"/>
      <c r="E3088" s="49" t="s">
        <v>3700</v>
      </c>
      <c r="F3088" s="20" t="s">
        <v>79</v>
      </c>
      <c r="G3088" s="41"/>
      <c r="H3088" s="21" t="s">
        <v>22</v>
      </c>
      <c r="I3088" s="21" t="s">
        <v>103</v>
      </c>
      <c r="J3088" s="21" t="s">
        <v>92</v>
      </c>
      <c r="K3088" s="203" t="s">
        <v>3709</v>
      </c>
      <c r="L3088" s="55"/>
      <c r="M3088" s="219">
        <v>0</v>
      </c>
      <c r="N3088" s="219">
        <v>850</v>
      </c>
      <c r="O3088" s="217">
        <f t="shared" si="48"/>
        <v>387385.21999999974</v>
      </c>
    </row>
    <row r="3089" spans="1:15" ht="22.05" hidden="1" customHeight="1" x14ac:dyDescent="0.2">
      <c r="A3089" s="216">
        <v>45794</v>
      </c>
      <c r="B3089" s="20" t="s">
        <v>185</v>
      </c>
      <c r="C3089" s="41">
        <v>55662</v>
      </c>
      <c r="D3089" s="22"/>
      <c r="E3089" s="55" t="s">
        <v>538</v>
      </c>
      <c r="F3089" s="20" t="s">
        <v>79</v>
      </c>
      <c r="G3089" s="41"/>
      <c r="H3089" s="21" t="s">
        <v>22</v>
      </c>
      <c r="I3089" s="41" t="s">
        <v>103</v>
      </c>
      <c r="J3089" s="21" t="s">
        <v>214</v>
      </c>
      <c r="K3089" s="203" t="s">
        <v>368</v>
      </c>
      <c r="L3089" s="55"/>
      <c r="M3089" s="219">
        <v>0</v>
      </c>
      <c r="N3089" s="219">
        <v>150</v>
      </c>
      <c r="O3089" s="217">
        <f t="shared" si="48"/>
        <v>387235.21999999974</v>
      </c>
    </row>
    <row r="3090" spans="1:15" ht="22.05" hidden="1" customHeight="1" x14ac:dyDescent="0.2">
      <c r="A3090" s="216">
        <v>45794</v>
      </c>
      <c r="B3090" s="20" t="s">
        <v>185</v>
      </c>
      <c r="C3090" s="41">
        <v>55663</v>
      </c>
      <c r="D3090" s="22"/>
      <c r="E3090" s="55" t="s">
        <v>402</v>
      </c>
      <c r="F3090" s="20" t="s">
        <v>79</v>
      </c>
      <c r="G3090" s="41"/>
      <c r="H3090" s="21" t="s">
        <v>22</v>
      </c>
      <c r="I3090" s="41" t="s">
        <v>80</v>
      </c>
      <c r="J3090" s="21" t="s">
        <v>66</v>
      </c>
      <c r="K3090" s="203" t="s">
        <v>544</v>
      </c>
      <c r="L3090" s="55"/>
      <c r="M3090" s="219">
        <v>0</v>
      </c>
      <c r="N3090" s="219">
        <v>600</v>
      </c>
      <c r="O3090" s="217">
        <f t="shared" si="48"/>
        <v>386635.21999999974</v>
      </c>
    </row>
    <row r="3091" spans="1:15" ht="22.05" hidden="1" customHeight="1" x14ac:dyDescent="0.2">
      <c r="A3091" s="216">
        <v>45794</v>
      </c>
      <c r="B3091" s="20" t="s">
        <v>185</v>
      </c>
      <c r="C3091" s="41">
        <v>55664</v>
      </c>
      <c r="D3091" s="22"/>
      <c r="E3091" s="55" t="s">
        <v>3580</v>
      </c>
      <c r="F3091" s="20" t="s">
        <v>79</v>
      </c>
      <c r="G3091" s="41"/>
      <c r="H3091" s="21" t="s">
        <v>22</v>
      </c>
      <c r="I3091" s="41" t="s">
        <v>103</v>
      </c>
      <c r="J3091" s="21" t="s">
        <v>95</v>
      </c>
      <c r="K3091" s="203" t="s">
        <v>2146</v>
      </c>
      <c r="L3091" s="55"/>
      <c r="M3091" s="219">
        <v>0</v>
      </c>
      <c r="N3091" s="219">
        <v>2400</v>
      </c>
      <c r="O3091" s="217">
        <f t="shared" si="48"/>
        <v>384235.21999999974</v>
      </c>
    </row>
    <row r="3092" spans="1:15" ht="22.05" hidden="1" customHeight="1" x14ac:dyDescent="0.2">
      <c r="A3092" s="216">
        <v>45794</v>
      </c>
      <c r="B3092" s="20" t="s">
        <v>185</v>
      </c>
      <c r="C3092" s="41">
        <v>55665</v>
      </c>
      <c r="D3092" s="22"/>
      <c r="E3092" s="55" t="s">
        <v>143</v>
      </c>
      <c r="F3092" s="20" t="s">
        <v>79</v>
      </c>
      <c r="G3092" s="41"/>
      <c r="H3092" s="21" t="s">
        <v>22</v>
      </c>
      <c r="I3092" s="41" t="s">
        <v>53</v>
      </c>
      <c r="J3092" s="21" t="s">
        <v>112</v>
      </c>
      <c r="K3092" s="203" t="s">
        <v>146</v>
      </c>
      <c r="L3092" s="55"/>
      <c r="M3092" s="219">
        <v>0</v>
      </c>
      <c r="N3092" s="219">
        <v>106233</v>
      </c>
      <c r="O3092" s="217">
        <f t="shared" si="48"/>
        <v>278002.21999999974</v>
      </c>
    </row>
    <row r="3093" spans="1:15" ht="22.05" hidden="1" customHeight="1" x14ac:dyDescent="0.2">
      <c r="A3093" s="216">
        <v>45794</v>
      </c>
      <c r="B3093" s="20" t="s">
        <v>185</v>
      </c>
      <c r="C3093" s="41">
        <v>55666</v>
      </c>
      <c r="D3093" s="22"/>
      <c r="E3093" s="55" t="s">
        <v>401</v>
      </c>
      <c r="F3093" s="20" t="s">
        <v>79</v>
      </c>
      <c r="G3093" s="41"/>
      <c r="H3093" s="21" t="s">
        <v>21</v>
      </c>
      <c r="I3093" s="41" t="s">
        <v>81</v>
      </c>
      <c r="J3093" s="21" t="s">
        <v>200</v>
      </c>
      <c r="K3093" s="203"/>
      <c r="L3093" s="55"/>
      <c r="M3093" s="219">
        <v>13000</v>
      </c>
      <c r="N3093" s="219">
        <v>0</v>
      </c>
      <c r="O3093" s="217">
        <f t="shared" si="48"/>
        <v>291002.21999999974</v>
      </c>
    </row>
    <row r="3094" spans="1:15" ht="22.05" hidden="1" customHeight="1" x14ac:dyDescent="0.2">
      <c r="A3094" s="216">
        <v>45794</v>
      </c>
      <c r="B3094" s="20" t="s">
        <v>185</v>
      </c>
      <c r="C3094" s="41">
        <v>55667</v>
      </c>
      <c r="D3094" s="22"/>
      <c r="E3094" s="55" t="s">
        <v>3701</v>
      </c>
      <c r="F3094" s="20" t="s">
        <v>79</v>
      </c>
      <c r="G3094" s="41"/>
      <c r="H3094" s="21" t="s">
        <v>22</v>
      </c>
      <c r="I3094" s="41" t="s">
        <v>53</v>
      </c>
      <c r="J3094" s="21" t="s">
        <v>112</v>
      </c>
      <c r="K3094" s="203" t="s">
        <v>2437</v>
      </c>
      <c r="L3094" s="55"/>
      <c r="M3094" s="219">
        <v>0</v>
      </c>
      <c r="N3094" s="219">
        <v>10000</v>
      </c>
      <c r="O3094" s="217">
        <f t="shared" si="48"/>
        <v>281002.21999999974</v>
      </c>
    </row>
    <row r="3095" spans="1:15" ht="22.05" hidden="1" customHeight="1" x14ac:dyDescent="0.2">
      <c r="A3095" s="216">
        <v>45794</v>
      </c>
      <c r="B3095" s="20" t="s">
        <v>185</v>
      </c>
      <c r="C3095" s="41">
        <v>55668</v>
      </c>
      <c r="D3095" s="22"/>
      <c r="E3095" s="55" t="s">
        <v>3702</v>
      </c>
      <c r="F3095" s="20" t="s">
        <v>79</v>
      </c>
      <c r="G3095" s="41"/>
      <c r="H3095" s="21" t="s">
        <v>22</v>
      </c>
      <c r="I3095" s="41" t="s">
        <v>103</v>
      </c>
      <c r="J3095" s="21" t="s">
        <v>60</v>
      </c>
      <c r="K3095" s="203" t="s">
        <v>3710</v>
      </c>
      <c r="L3095" s="55"/>
      <c r="M3095" s="219">
        <v>0</v>
      </c>
      <c r="N3095" s="219">
        <v>20000</v>
      </c>
      <c r="O3095" s="217">
        <f t="shared" si="48"/>
        <v>261002.21999999974</v>
      </c>
    </row>
    <row r="3096" spans="1:15" ht="22.05" hidden="1" customHeight="1" x14ac:dyDescent="0.2">
      <c r="A3096" s="216">
        <v>45794</v>
      </c>
      <c r="B3096" s="20" t="s">
        <v>185</v>
      </c>
      <c r="C3096" s="41">
        <v>55669</v>
      </c>
      <c r="D3096" s="22"/>
      <c r="E3096" s="55" t="s">
        <v>3703</v>
      </c>
      <c r="F3096" s="20" t="s">
        <v>79</v>
      </c>
      <c r="G3096" s="41"/>
      <c r="H3096" s="21" t="s">
        <v>22</v>
      </c>
      <c r="I3096" s="41" t="s">
        <v>103</v>
      </c>
      <c r="J3096" s="21" t="s">
        <v>102</v>
      </c>
      <c r="K3096" s="203" t="s">
        <v>749</v>
      </c>
      <c r="L3096" s="55"/>
      <c r="M3096" s="219">
        <v>0</v>
      </c>
      <c r="N3096" s="219">
        <v>25653</v>
      </c>
      <c r="O3096" s="217">
        <f t="shared" si="48"/>
        <v>235349.21999999974</v>
      </c>
    </row>
    <row r="3097" spans="1:15" ht="22.05" hidden="1" customHeight="1" x14ac:dyDescent="0.2">
      <c r="A3097" s="216">
        <v>45794</v>
      </c>
      <c r="B3097" s="20" t="s">
        <v>185</v>
      </c>
      <c r="C3097" s="41">
        <v>55670</v>
      </c>
      <c r="D3097" s="22"/>
      <c r="E3097" s="55" t="s">
        <v>3704</v>
      </c>
      <c r="F3097" s="20" t="s">
        <v>79</v>
      </c>
      <c r="G3097" s="41"/>
      <c r="H3097" s="21" t="s">
        <v>22</v>
      </c>
      <c r="I3097" s="41" t="s">
        <v>103</v>
      </c>
      <c r="J3097" s="21" t="s">
        <v>102</v>
      </c>
      <c r="K3097" s="203" t="s">
        <v>749</v>
      </c>
      <c r="L3097" s="55"/>
      <c r="M3097" s="219">
        <v>0</v>
      </c>
      <c r="N3097" s="219">
        <v>25657</v>
      </c>
      <c r="O3097" s="217">
        <f t="shared" si="48"/>
        <v>209692.21999999974</v>
      </c>
    </row>
    <row r="3098" spans="1:15" ht="22.05" hidden="1" customHeight="1" x14ac:dyDescent="0.2">
      <c r="A3098" s="216">
        <v>45794</v>
      </c>
      <c r="B3098" s="20" t="s">
        <v>185</v>
      </c>
      <c r="C3098" s="41">
        <v>55671</v>
      </c>
      <c r="D3098" s="22"/>
      <c r="E3098" s="55" t="s">
        <v>3705</v>
      </c>
      <c r="F3098" s="20" t="s">
        <v>79</v>
      </c>
      <c r="G3098" s="41"/>
      <c r="H3098" s="21" t="s">
        <v>22</v>
      </c>
      <c r="I3098" s="41" t="s">
        <v>103</v>
      </c>
      <c r="J3098" s="21" t="s">
        <v>102</v>
      </c>
      <c r="K3098" s="203" t="s">
        <v>749</v>
      </c>
      <c r="L3098" s="55"/>
      <c r="M3098" s="219">
        <v>0</v>
      </c>
      <c r="N3098" s="219">
        <v>24931</v>
      </c>
      <c r="O3098" s="217">
        <f t="shared" si="48"/>
        <v>184761.21999999974</v>
      </c>
    </row>
    <row r="3099" spans="1:15" ht="22.05" hidden="1" customHeight="1" x14ac:dyDescent="0.2">
      <c r="A3099" s="216">
        <v>45795</v>
      </c>
      <c r="B3099" s="20" t="s">
        <v>185</v>
      </c>
      <c r="C3099" s="41">
        <v>55673</v>
      </c>
      <c r="D3099" s="22"/>
      <c r="E3099" s="55" t="s">
        <v>3711</v>
      </c>
      <c r="F3099" s="20" t="s">
        <v>79</v>
      </c>
      <c r="G3099" s="41"/>
      <c r="H3099" s="21" t="s">
        <v>22</v>
      </c>
      <c r="I3099" s="41" t="s">
        <v>55</v>
      </c>
      <c r="J3099" s="21" t="s">
        <v>261</v>
      </c>
      <c r="K3099" s="203" t="s">
        <v>440</v>
      </c>
      <c r="L3099" s="55"/>
      <c r="M3099" s="219">
        <v>0</v>
      </c>
      <c r="N3099" s="219">
        <v>5000</v>
      </c>
      <c r="O3099" s="217">
        <f t="shared" si="48"/>
        <v>179761.21999999974</v>
      </c>
    </row>
    <row r="3100" spans="1:15" ht="22.05" hidden="1" customHeight="1" x14ac:dyDescent="0.2">
      <c r="A3100" s="216">
        <v>45795</v>
      </c>
      <c r="B3100" s="20" t="s">
        <v>185</v>
      </c>
      <c r="C3100" s="41">
        <v>55674</v>
      </c>
      <c r="D3100" s="22"/>
      <c r="E3100" s="55" t="s">
        <v>3712</v>
      </c>
      <c r="F3100" s="20" t="s">
        <v>79</v>
      </c>
      <c r="G3100" s="41"/>
      <c r="H3100" s="21" t="s">
        <v>22</v>
      </c>
      <c r="I3100" s="41" t="s">
        <v>55</v>
      </c>
      <c r="J3100" s="21" t="s">
        <v>73</v>
      </c>
      <c r="K3100" s="203" t="s">
        <v>3715</v>
      </c>
      <c r="L3100" s="55"/>
      <c r="M3100" s="219">
        <v>0</v>
      </c>
      <c r="N3100" s="219">
        <v>9412</v>
      </c>
      <c r="O3100" s="217">
        <f t="shared" si="48"/>
        <v>170349.21999999974</v>
      </c>
    </row>
    <row r="3101" spans="1:15" ht="22.05" hidden="1" customHeight="1" x14ac:dyDescent="0.2">
      <c r="A3101" s="216">
        <v>45795</v>
      </c>
      <c r="B3101" s="20" t="s">
        <v>185</v>
      </c>
      <c r="C3101" s="41">
        <v>55675</v>
      </c>
      <c r="D3101" s="22"/>
      <c r="E3101" s="55" t="s">
        <v>3713</v>
      </c>
      <c r="F3101" s="20" t="s">
        <v>79</v>
      </c>
      <c r="G3101" s="41"/>
      <c r="H3101" s="21" t="s">
        <v>22</v>
      </c>
      <c r="I3101" s="41" t="s">
        <v>55</v>
      </c>
      <c r="J3101" s="21" t="s">
        <v>73</v>
      </c>
      <c r="K3101" s="203" t="s">
        <v>140</v>
      </c>
      <c r="L3101" s="55"/>
      <c r="M3101" s="219">
        <v>0</v>
      </c>
      <c r="N3101" s="219">
        <v>1500</v>
      </c>
      <c r="O3101" s="217">
        <f t="shared" si="48"/>
        <v>168849.21999999974</v>
      </c>
    </row>
    <row r="3102" spans="1:15" ht="22.05" hidden="1" customHeight="1" x14ac:dyDescent="0.2">
      <c r="A3102" s="216">
        <v>45795</v>
      </c>
      <c r="B3102" s="20" t="s">
        <v>185</v>
      </c>
      <c r="C3102" s="41">
        <v>55676</v>
      </c>
      <c r="D3102" s="22"/>
      <c r="E3102" s="55" t="s">
        <v>151</v>
      </c>
      <c r="F3102" s="20" t="s">
        <v>79</v>
      </c>
      <c r="G3102" s="41"/>
      <c r="H3102" s="21" t="s">
        <v>22</v>
      </c>
      <c r="I3102" s="21" t="s">
        <v>53</v>
      </c>
      <c r="J3102" s="21" t="s">
        <v>112</v>
      </c>
      <c r="K3102" s="203" t="s">
        <v>135</v>
      </c>
      <c r="L3102" s="55"/>
      <c r="M3102" s="219">
        <v>0</v>
      </c>
      <c r="N3102" s="219">
        <v>500</v>
      </c>
      <c r="O3102" s="217">
        <f t="shared" si="48"/>
        <v>168349.21999999974</v>
      </c>
    </row>
    <row r="3103" spans="1:15" ht="22.05" hidden="1" customHeight="1" x14ac:dyDescent="0.2">
      <c r="A3103" s="216">
        <v>45795</v>
      </c>
      <c r="B3103" s="20" t="s">
        <v>185</v>
      </c>
      <c r="C3103" s="41">
        <v>55677</v>
      </c>
      <c r="D3103" s="22"/>
      <c r="E3103" s="55" t="s">
        <v>3714</v>
      </c>
      <c r="F3103" s="20" t="s">
        <v>79</v>
      </c>
      <c r="G3103" s="41"/>
      <c r="H3103" s="21" t="s">
        <v>22</v>
      </c>
      <c r="I3103" s="21" t="s">
        <v>103</v>
      </c>
      <c r="J3103" s="21" t="s">
        <v>60</v>
      </c>
      <c r="K3103" s="304" t="s">
        <v>135</v>
      </c>
      <c r="L3103" s="55"/>
      <c r="M3103" s="219">
        <v>0</v>
      </c>
      <c r="N3103" s="219">
        <v>850</v>
      </c>
      <c r="O3103" s="217">
        <f t="shared" si="48"/>
        <v>167499.21999999974</v>
      </c>
    </row>
    <row r="3104" spans="1:15" ht="22.05" hidden="1" customHeight="1" x14ac:dyDescent="0.2">
      <c r="A3104" s="216">
        <v>45796</v>
      </c>
      <c r="B3104" s="20" t="s">
        <v>185</v>
      </c>
      <c r="C3104" s="41">
        <v>55679</v>
      </c>
      <c r="D3104" s="22"/>
      <c r="E3104" s="55" t="s">
        <v>2869</v>
      </c>
      <c r="F3104" s="20" t="s">
        <v>79</v>
      </c>
      <c r="G3104" s="41"/>
      <c r="H3104" s="21" t="s">
        <v>22</v>
      </c>
      <c r="I3104" s="41" t="s">
        <v>103</v>
      </c>
      <c r="J3104" s="21" t="s">
        <v>219</v>
      </c>
      <c r="K3104" s="203" t="s">
        <v>266</v>
      </c>
      <c r="L3104" s="55"/>
      <c r="M3104" s="219">
        <v>0</v>
      </c>
      <c r="N3104" s="219">
        <v>875</v>
      </c>
      <c r="O3104" s="217">
        <f t="shared" si="48"/>
        <v>166624.21999999974</v>
      </c>
    </row>
    <row r="3105" spans="1:15" ht="22.05" hidden="1" customHeight="1" x14ac:dyDescent="0.2">
      <c r="A3105" s="216">
        <v>45796</v>
      </c>
      <c r="B3105" s="20" t="s">
        <v>185</v>
      </c>
      <c r="C3105" s="41">
        <v>55680</v>
      </c>
      <c r="D3105" s="22"/>
      <c r="E3105" s="55" t="s">
        <v>3716</v>
      </c>
      <c r="F3105" s="20" t="s">
        <v>79</v>
      </c>
      <c r="G3105" s="41"/>
      <c r="H3105" s="21" t="s">
        <v>22</v>
      </c>
      <c r="I3105" s="41" t="s">
        <v>29</v>
      </c>
      <c r="J3105" s="21" t="s">
        <v>201</v>
      </c>
      <c r="K3105" s="203" t="s">
        <v>3724</v>
      </c>
      <c r="L3105" s="55"/>
      <c r="M3105" s="219">
        <v>0</v>
      </c>
      <c r="N3105" s="219">
        <v>100000</v>
      </c>
      <c r="O3105" s="217">
        <f t="shared" si="48"/>
        <v>66624.219999999739</v>
      </c>
    </row>
    <row r="3106" spans="1:15" ht="22.05" hidden="1" customHeight="1" x14ac:dyDescent="0.2">
      <c r="A3106" s="216">
        <v>45796</v>
      </c>
      <c r="B3106" s="20" t="s">
        <v>185</v>
      </c>
      <c r="C3106" s="41">
        <v>55681</v>
      </c>
      <c r="D3106" s="22"/>
      <c r="E3106" s="55" t="s">
        <v>3717</v>
      </c>
      <c r="F3106" s="20" t="s">
        <v>79</v>
      </c>
      <c r="G3106" s="41"/>
      <c r="H3106" s="21" t="s">
        <v>22</v>
      </c>
      <c r="I3106" s="41" t="s">
        <v>103</v>
      </c>
      <c r="J3106" s="21" t="s">
        <v>60</v>
      </c>
      <c r="K3106" s="203" t="s">
        <v>133</v>
      </c>
      <c r="L3106" s="55"/>
      <c r="M3106" s="219">
        <v>0</v>
      </c>
      <c r="N3106" s="219">
        <v>1030</v>
      </c>
      <c r="O3106" s="217">
        <f t="shared" si="48"/>
        <v>65594.219999999739</v>
      </c>
    </row>
    <row r="3107" spans="1:15" ht="22.05" hidden="1" customHeight="1" x14ac:dyDescent="0.2">
      <c r="A3107" s="216">
        <v>45796</v>
      </c>
      <c r="B3107" s="20" t="s">
        <v>185</v>
      </c>
      <c r="C3107" s="41">
        <v>55682</v>
      </c>
      <c r="D3107" s="22"/>
      <c r="E3107" s="55" t="s">
        <v>152</v>
      </c>
      <c r="F3107" s="20" t="s">
        <v>79</v>
      </c>
      <c r="G3107" s="41"/>
      <c r="H3107" s="21" t="s">
        <v>22</v>
      </c>
      <c r="I3107" s="41" t="s">
        <v>53</v>
      </c>
      <c r="J3107" s="21" t="s">
        <v>113</v>
      </c>
      <c r="K3107" s="203" t="s">
        <v>3725</v>
      </c>
      <c r="L3107" s="55"/>
      <c r="M3107" s="219">
        <v>0</v>
      </c>
      <c r="N3107" s="219">
        <v>2700</v>
      </c>
      <c r="O3107" s="217">
        <f t="shared" si="48"/>
        <v>62894.219999999739</v>
      </c>
    </row>
    <row r="3108" spans="1:15" ht="22.05" hidden="1" customHeight="1" x14ac:dyDescent="0.2">
      <c r="A3108" s="216">
        <v>45796</v>
      </c>
      <c r="B3108" s="20" t="s">
        <v>185</v>
      </c>
      <c r="C3108" s="41">
        <v>55683</v>
      </c>
      <c r="D3108" s="22"/>
      <c r="E3108" s="55" t="s">
        <v>3718</v>
      </c>
      <c r="F3108" s="20" t="s">
        <v>79</v>
      </c>
      <c r="G3108" s="41"/>
      <c r="H3108" s="21" t="s">
        <v>22</v>
      </c>
      <c r="I3108" s="41" t="s">
        <v>54</v>
      </c>
      <c r="J3108" s="21" t="s">
        <v>41</v>
      </c>
      <c r="K3108" s="203" t="s">
        <v>210</v>
      </c>
      <c r="L3108" s="55"/>
      <c r="M3108" s="219">
        <v>0</v>
      </c>
      <c r="N3108" s="219">
        <v>400</v>
      </c>
      <c r="O3108" s="217">
        <f t="shared" si="48"/>
        <v>62494.219999999739</v>
      </c>
    </row>
    <row r="3109" spans="1:15" ht="22.05" hidden="1" customHeight="1" x14ac:dyDescent="0.2">
      <c r="A3109" s="216">
        <v>45796</v>
      </c>
      <c r="B3109" s="20" t="s">
        <v>185</v>
      </c>
      <c r="C3109" s="41">
        <v>55684</v>
      </c>
      <c r="D3109" s="22"/>
      <c r="E3109" s="55" t="s">
        <v>3719</v>
      </c>
      <c r="F3109" s="20" t="s">
        <v>79</v>
      </c>
      <c r="G3109" s="41"/>
      <c r="H3109" s="21" t="s">
        <v>22</v>
      </c>
      <c r="I3109" s="41" t="s">
        <v>55</v>
      </c>
      <c r="J3109" s="21" t="s">
        <v>73</v>
      </c>
      <c r="K3109" s="203" t="s">
        <v>140</v>
      </c>
      <c r="L3109" s="55"/>
      <c r="M3109" s="219">
        <v>0</v>
      </c>
      <c r="N3109" s="219">
        <v>1500</v>
      </c>
      <c r="O3109" s="217">
        <f t="shared" si="48"/>
        <v>60994.219999999739</v>
      </c>
    </row>
    <row r="3110" spans="1:15" ht="22.05" hidden="1" customHeight="1" x14ac:dyDescent="0.2">
      <c r="A3110" s="216">
        <v>45796</v>
      </c>
      <c r="B3110" s="20" t="s">
        <v>185</v>
      </c>
      <c r="C3110" s="41">
        <v>55685</v>
      </c>
      <c r="D3110" s="22"/>
      <c r="E3110" s="55" t="s">
        <v>3720</v>
      </c>
      <c r="F3110" s="20" t="s">
        <v>79</v>
      </c>
      <c r="G3110" s="41"/>
      <c r="H3110" s="21" t="s">
        <v>22</v>
      </c>
      <c r="I3110" s="41" t="s">
        <v>55</v>
      </c>
      <c r="J3110" s="21" t="s">
        <v>261</v>
      </c>
      <c r="K3110" s="203" t="s">
        <v>3056</v>
      </c>
      <c r="L3110" s="55"/>
      <c r="M3110" s="219">
        <v>0</v>
      </c>
      <c r="N3110" s="219">
        <v>5000</v>
      </c>
      <c r="O3110" s="217">
        <f t="shared" si="48"/>
        <v>55994.219999999739</v>
      </c>
    </row>
    <row r="3111" spans="1:15" ht="22.05" hidden="1" customHeight="1" x14ac:dyDescent="0.2">
      <c r="A3111" s="216">
        <v>45796</v>
      </c>
      <c r="B3111" s="20" t="s">
        <v>185</v>
      </c>
      <c r="C3111" s="41">
        <v>55686</v>
      </c>
      <c r="D3111" s="22"/>
      <c r="E3111" s="55" t="s">
        <v>3721</v>
      </c>
      <c r="F3111" s="20" t="s">
        <v>79</v>
      </c>
      <c r="G3111" s="41"/>
      <c r="H3111" s="21" t="s">
        <v>22</v>
      </c>
      <c r="I3111" s="41" t="s">
        <v>55</v>
      </c>
      <c r="J3111" s="21" t="s">
        <v>73</v>
      </c>
      <c r="K3111" s="203" t="s">
        <v>3726</v>
      </c>
      <c r="L3111" s="55"/>
      <c r="M3111" s="219">
        <v>0</v>
      </c>
      <c r="N3111" s="219">
        <v>9359</v>
      </c>
      <c r="O3111" s="217">
        <f t="shared" si="48"/>
        <v>46635.219999999739</v>
      </c>
    </row>
    <row r="3112" spans="1:15" ht="22.05" hidden="1" customHeight="1" x14ac:dyDescent="0.2">
      <c r="A3112" s="216">
        <v>45796</v>
      </c>
      <c r="B3112" s="20" t="s">
        <v>185</v>
      </c>
      <c r="C3112" s="41">
        <v>55687</v>
      </c>
      <c r="D3112" s="22"/>
      <c r="E3112" s="55" t="s">
        <v>647</v>
      </c>
      <c r="F3112" s="20" t="s">
        <v>79</v>
      </c>
      <c r="G3112" s="41"/>
      <c r="H3112" s="21" t="s">
        <v>22</v>
      </c>
      <c r="I3112" s="41" t="s">
        <v>53</v>
      </c>
      <c r="J3112" s="21" t="s">
        <v>113</v>
      </c>
      <c r="K3112" s="203" t="s">
        <v>3727</v>
      </c>
      <c r="L3112" s="55"/>
      <c r="M3112" s="219">
        <v>0</v>
      </c>
      <c r="N3112" s="219">
        <v>4200</v>
      </c>
      <c r="O3112" s="217">
        <f t="shared" si="48"/>
        <v>42435.219999999739</v>
      </c>
    </row>
    <row r="3113" spans="1:15" ht="22.05" hidden="1" customHeight="1" x14ac:dyDescent="0.2">
      <c r="A3113" s="216">
        <v>45796</v>
      </c>
      <c r="B3113" s="20" t="s">
        <v>185</v>
      </c>
      <c r="C3113" s="41">
        <v>55688</v>
      </c>
      <c r="D3113" s="22"/>
      <c r="E3113" s="55" t="s">
        <v>3722</v>
      </c>
      <c r="F3113" s="20" t="s">
        <v>79</v>
      </c>
      <c r="G3113" s="41"/>
      <c r="H3113" s="21" t="s">
        <v>22</v>
      </c>
      <c r="I3113" s="41" t="s">
        <v>53</v>
      </c>
      <c r="J3113" s="21" t="s">
        <v>113</v>
      </c>
      <c r="K3113" s="203" t="s">
        <v>164</v>
      </c>
      <c r="L3113" s="55"/>
      <c r="M3113" s="219">
        <v>0</v>
      </c>
      <c r="N3113" s="219">
        <v>5300</v>
      </c>
      <c r="O3113" s="217">
        <f t="shared" si="48"/>
        <v>37135.219999999739</v>
      </c>
    </row>
    <row r="3114" spans="1:15" ht="22.05" hidden="1" customHeight="1" x14ac:dyDescent="0.2">
      <c r="A3114" s="216">
        <v>45796</v>
      </c>
      <c r="B3114" s="20" t="s">
        <v>185</v>
      </c>
      <c r="C3114" s="41">
        <v>55689</v>
      </c>
      <c r="D3114" s="22"/>
      <c r="E3114" s="55" t="s">
        <v>1508</v>
      </c>
      <c r="F3114" s="20" t="s">
        <v>79</v>
      </c>
      <c r="G3114" s="41"/>
      <c r="H3114" s="21" t="s">
        <v>22</v>
      </c>
      <c r="I3114" s="41" t="s">
        <v>53</v>
      </c>
      <c r="J3114" s="21" t="s">
        <v>113</v>
      </c>
      <c r="K3114" s="203" t="s">
        <v>660</v>
      </c>
      <c r="L3114" s="55"/>
      <c r="M3114" s="219">
        <v>0</v>
      </c>
      <c r="N3114" s="219">
        <v>9300</v>
      </c>
      <c r="O3114" s="217">
        <f t="shared" si="48"/>
        <v>27835.219999999739</v>
      </c>
    </row>
    <row r="3115" spans="1:15" ht="22.05" hidden="1" customHeight="1" x14ac:dyDescent="0.2">
      <c r="A3115" s="216">
        <v>45796</v>
      </c>
      <c r="B3115" s="20" t="s">
        <v>185</v>
      </c>
      <c r="C3115" s="41">
        <v>55690</v>
      </c>
      <c r="D3115" s="22"/>
      <c r="E3115" s="55" t="s">
        <v>29</v>
      </c>
      <c r="F3115" s="20" t="s">
        <v>79</v>
      </c>
      <c r="G3115" s="41"/>
      <c r="H3115" s="21" t="s">
        <v>22</v>
      </c>
      <c r="I3115" s="41" t="s">
        <v>29</v>
      </c>
      <c r="J3115" s="21" t="s">
        <v>84</v>
      </c>
      <c r="K3115" s="203" t="s">
        <v>3728</v>
      </c>
      <c r="L3115" s="55"/>
      <c r="M3115" s="219">
        <v>0</v>
      </c>
      <c r="N3115" s="219">
        <v>25000</v>
      </c>
      <c r="O3115" s="217">
        <f t="shared" si="48"/>
        <v>2835.2199999997392</v>
      </c>
    </row>
    <row r="3116" spans="1:15" ht="22.05" hidden="1" customHeight="1" x14ac:dyDescent="0.2">
      <c r="A3116" s="216">
        <v>45796</v>
      </c>
      <c r="B3116" s="20" t="s">
        <v>185</v>
      </c>
      <c r="C3116" s="41">
        <v>55691</v>
      </c>
      <c r="D3116" s="22"/>
      <c r="E3116" s="55" t="s">
        <v>646</v>
      </c>
      <c r="F3116" s="20" t="s">
        <v>79</v>
      </c>
      <c r="G3116" s="41"/>
      <c r="H3116" s="21" t="s">
        <v>22</v>
      </c>
      <c r="I3116" s="41" t="s">
        <v>55</v>
      </c>
      <c r="J3116" s="21" t="s">
        <v>261</v>
      </c>
      <c r="K3116" s="203" t="s">
        <v>3729</v>
      </c>
      <c r="L3116" s="55"/>
      <c r="M3116" s="219">
        <v>0</v>
      </c>
      <c r="N3116" s="219">
        <v>7300</v>
      </c>
      <c r="O3116" s="217">
        <f t="shared" si="48"/>
        <v>-4464.7800000002608</v>
      </c>
    </row>
    <row r="3117" spans="1:15" ht="22.05" hidden="1" customHeight="1" x14ac:dyDescent="0.2">
      <c r="A3117" s="216">
        <v>45796</v>
      </c>
      <c r="B3117" s="20" t="s">
        <v>185</v>
      </c>
      <c r="C3117" s="41">
        <v>55692</v>
      </c>
      <c r="D3117" s="22"/>
      <c r="E3117" s="55" t="s">
        <v>645</v>
      </c>
      <c r="F3117" s="20" t="s">
        <v>79</v>
      </c>
      <c r="G3117" s="41"/>
      <c r="H3117" s="21" t="s">
        <v>22</v>
      </c>
      <c r="I3117" s="41" t="s">
        <v>103</v>
      </c>
      <c r="J3117" s="21" t="s">
        <v>102</v>
      </c>
      <c r="K3117" s="203" t="s">
        <v>3729</v>
      </c>
      <c r="L3117" s="55"/>
      <c r="M3117" s="219">
        <v>0</v>
      </c>
      <c r="N3117" s="219">
        <v>5100</v>
      </c>
      <c r="O3117" s="217">
        <f t="shared" si="48"/>
        <v>-9564.7800000002608</v>
      </c>
    </row>
    <row r="3118" spans="1:15" ht="22.05" hidden="1" customHeight="1" x14ac:dyDescent="0.2">
      <c r="A3118" s="216">
        <v>45796</v>
      </c>
      <c r="B3118" s="20" t="s">
        <v>185</v>
      </c>
      <c r="C3118" s="41">
        <v>55693</v>
      </c>
      <c r="D3118" s="22"/>
      <c r="E3118" s="55" t="s">
        <v>3723</v>
      </c>
      <c r="F3118" s="20" t="s">
        <v>79</v>
      </c>
      <c r="G3118" s="41"/>
      <c r="H3118" s="21" t="s">
        <v>21</v>
      </c>
      <c r="I3118" s="41" t="s">
        <v>81</v>
      </c>
      <c r="J3118" s="21" t="s">
        <v>168</v>
      </c>
      <c r="K3118" s="203"/>
      <c r="L3118" s="55"/>
      <c r="M3118" s="219">
        <v>100000</v>
      </c>
      <c r="N3118" s="219">
        <v>0</v>
      </c>
      <c r="O3118" s="217">
        <f t="shared" si="48"/>
        <v>90435.219999999739</v>
      </c>
    </row>
    <row r="3119" spans="1:15" ht="22.05" hidden="1" customHeight="1" x14ac:dyDescent="0.2">
      <c r="A3119" s="216">
        <v>45796</v>
      </c>
      <c r="B3119" s="20" t="s">
        <v>185</v>
      </c>
      <c r="C3119" s="41">
        <v>55694</v>
      </c>
      <c r="D3119" s="22"/>
      <c r="E3119" s="55" t="s">
        <v>154</v>
      </c>
      <c r="F3119" s="20" t="s">
        <v>79</v>
      </c>
      <c r="G3119" s="41"/>
      <c r="H3119" s="21" t="s">
        <v>22</v>
      </c>
      <c r="I3119" s="41" t="s">
        <v>103</v>
      </c>
      <c r="J3119" s="21" t="s">
        <v>219</v>
      </c>
      <c r="K3119" s="203" t="s">
        <v>1241</v>
      </c>
      <c r="L3119" s="55"/>
      <c r="M3119" s="219">
        <v>0</v>
      </c>
      <c r="N3119" s="219">
        <v>665</v>
      </c>
      <c r="O3119" s="217">
        <f t="shared" si="48"/>
        <v>89770.219999999739</v>
      </c>
    </row>
    <row r="3120" spans="1:15" ht="22.05" hidden="1" customHeight="1" x14ac:dyDescent="0.2">
      <c r="A3120" s="216">
        <v>45796</v>
      </c>
      <c r="B3120" s="20" t="s">
        <v>185</v>
      </c>
      <c r="C3120" s="41">
        <v>55695</v>
      </c>
      <c r="D3120" s="22"/>
      <c r="E3120" s="55" t="s">
        <v>400</v>
      </c>
      <c r="F3120" s="20" t="s">
        <v>79</v>
      </c>
      <c r="G3120" s="41"/>
      <c r="H3120" s="21" t="s">
        <v>22</v>
      </c>
      <c r="I3120" s="41" t="s">
        <v>103</v>
      </c>
      <c r="J3120" s="21" t="s">
        <v>216</v>
      </c>
      <c r="K3120" s="203" t="s">
        <v>368</v>
      </c>
      <c r="L3120" s="55"/>
      <c r="M3120" s="219">
        <v>0</v>
      </c>
      <c r="N3120" s="219">
        <v>2000</v>
      </c>
      <c r="O3120" s="217">
        <f t="shared" si="48"/>
        <v>87770.219999999739</v>
      </c>
    </row>
    <row r="3121" spans="1:15" ht="22.05" hidden="1" customHeight="1" x14ac:dyDescent="0.2">
      <c r="A3121" s="216">
        <v>45797</v>
      </c>
      <c r="B3121" s="20" t="s">
        <v>185</v>
      </c>
      <c r="C3121" s="41">
        <v>55697</v>
      </c>
      <c r="D3121" s="22"/>
      <c r="E3121" s="55" t="s">
        <v>3730</v>
      </c>
      <c r="F3121" s="20" t="s">
        <v>79</v>
      </c>
      <c r="G3121" s="41"/>
      <c r="H3121" s="21" t="s">
        <v>22</v>
      </c>
      <c r="I3121" s="41" t="s">
        <v>80</v>
      </c>
      <c r="J3121" s="21" t="s">
        <v>67</v>
      </c>
      <c r="K3121" s="203" t="s">
        <v>3740</v>
      </c>
      <c r="L3121" s="55"/>
      <c r="M3121" s="219">
        <v>0</v>
      </c>
      <c r="N3121" s="219">
        <v>50000</v>
      </c>
      <c r="O3121" s="217">
        <f t="shared" si="48"/>
        <v>37770.219999999739</v>
      </c>
    </row>
    <row r="3122" spans="1:15" ht="22.05" hidden="1" customHeight="1" x14ac:dyDescent="0.2">
      <c r="A3122" s="216">
        <v>45797</v>
      </c>
      <c r="B3122" s="20" t="s">
        <v>185</v>
      </c>
      <c r="C3122" s="41">
        <v>55698</v>
      </c>
      <c r="D3122" s="22"/>
      <c r="E3122" s="55" t="s">
        <v>3731</v>
      </c>
      <c r="F3122" s="20" t="s">
        <v>79</v>
      </c>
      <c r="G3122" s="41"/>
      <c r="H3122" s="21" t="s">
        <v>21</v>
      </c>
      <c r="I3122" s="41" t="s">
        <v>81</v>
      </c>
      <c r="J3122" s="21" t="s">
        <v>175</v>
      </c>
      <c r="K3122" s="203"/>
      <c r="L3122" s="55"/>
      <c r="M3122" s="219">
        <v>102000</v>
      </c>
      <c r="N3122" s="219">
        <v>0</v>
      </c>
      <c r="O3122" s="217">
        <f t="shared" si="48"/>
        <v>139770.21999999974</v>
      </c>
    </row>
    <row r="3123" spans="1:15" ht="22.05" hidden="1" customHeight="1" x14ac:dyDescent="0.2">
      <c r="A3123" s="216">
        <v>45797</v>
      </c>
      <c r="B3123" s="20" t="s">
        <v>185</v>
      </c>
      <c r="C3123" s="41">
        <v>55699</v>
      </c>
      <c r="D3123" s="22"/>
      <c r="E3123" s="55" t="s">
        <v>3732</v>
      </c>
      <c r="F3123" s="20" t="s">
        <v>79</v>
      </c>
      <c r="G3123" s="41"/>
      <c r="H3123" s="21" t="s">
        <v>21</v>
      </c>
      <c r="I3123" s="41" t="s">
        <v>81</v>
      </c>
      <c r="J3123" s="21" t="s">
        <v>179</v>
      </c>
      <c r="K3123" s="203"/>
      <c r="L3123" s="55"/>
      <c r="M3123" s="219">
        <v>8000</v>
      </c>
      <c r="N3123" s="219">
        <v>0</v>
      </c>
      <c r="O3123" s="217">
        <f t="shared" si="48"/>
        <v>147770.21999999974</v>
      </c>
    </row>
    <row r="3124" spans="1:15" ht="22.05" hidden="1" customHeight="1" x14ac:dyDescent="0.2">
      <c r="A3124" s="216">
        <v>45797</v>
      </c>
      <c r="B3124" s="20" t="s">
        <v>185</v>
      </c>
      <c r="C3124" s="41">
        <v>55700</v>
      </c>
      <c r="D3124" s="22"/>
      <c r="E3124" s="55" t="s">
        <v>3733</v>
      </c>
      <c r="F3124" s="20" t="s">
        <v>79</v>
      </c>
      <c r="G3124" s="41"/>
      <c r="H3124" s="21" t="s">
        <v>21</v>
      </c>
      <c r="I3124" s="21" t="s">
        <v>81</v>
      </c>
      <c r="J3124" s="21" t="s">
        <v>182</v>
      </c>
      <c r="K3124" s="203"/>
      <c r="L3124" s="55"/>
      <c r="M3124" s="219">
        <v>2000</v>
      </c>
      <c r="N3124" s="219">
        <v>0</v>
      </c>
      <c r="O3124" s="217">
        <f t="shared" si="48"/>
        <v>149770.21999999974</v>
      </c>
    </row>
    <row r="3125" spans="1:15" ht="22.05" hidden="1" customHeight="1" x14ac:dyDescent="0.2">
      <c r="A3125" s="216">
        <v>45797</v>
      </c>
      <c r="B3125" s="20" t="s">
        <v>185</v>
      </c>
      <c r="C3125" s="41">
        <v>55701</v>
      </c>
      <c r="D3125" s="22"/>
      <c r="E3125" s="55" t="s">
        <v>3734</v>
      </c>
      <c r="F3125" s="20" t="s">
        <v>79</v>
      </c>
      <c r="G3125" s="41"/>
      <c r="H3125" s="21" t="s">
        <v>21</v>
      </c>
      <c r="I3125" s="41" t="s">
        <v>81</v>
      </c>
      <c r="J3125" s="21" t="s">
        <v>280</v>
      </c>
      <c r="K3125" s="203"/>
      <c r="L3125" s="55"/>
      <c r="M3125" s="219">
        <v>188000</v>
      </c>
      <c r="N3125" s="219">
        <v>0</v>
      </c>
      <c r="O3125" s="217">
        <f t="shared" si="48"/>
        <v>337770.21999999974</v>
      </c>
    </row>
    <row r="3126" spans="1:15" ht="22.05" hidden="1" customHeight="1" x14ac:dyDescent="0.2">
      <c r="A3126" s="216">
        <v>45797</v>
      </c>
      <c r="B3126" s="20" t="s">
        <v>185</v>
      </c>
      <c r="C3126" s="41">
        <v>55702</v>
      </c>
      <c r="D3126" s="22"/>
      <c r="E3126" s="55" t="s">
        <v>3735</v>
      </c>
      <c r="F3126" s="20" t="s">
        <v>79</v>
      </c>
      <c r="G3126" s="41"/>
      <c r="H3126" s="21" t="s">
        <v>22</v>
      </c>
      <c r="I3126" s="41" t="s">
        <v>55</v>
      </c>
      <c r="J3126" s="21" t="s">
        <v>73</v>
      </c>
      <c r="K3126" s="203" t="s">
        <v>140</v>
      </c>
      <c r="L3126" s="55"/>
      <c r="M3126" s="219">
        <v>0</v>
      </c>
      <c r="N3126" s="219">
        <v>1500</v>
      </c>
      <c r="O3126" s="217">
        <f t="shared" si="48"/>
        <v>336270.21999999974</v>
      </c>
    </row>
    <row r="3127" spans="1:15" ht="22.05" hidden="1" customHeight="1" x14ac:dyDescent="0.2">
      <c r="A3127" s="216">
        <v>45797</v>
      </c>
      <c r="B3127" s="20" t="s">
        <v>185</v>
      </c>
      <c r="C3127" s="41">
        <v>55703</v>
      </c>
      <c r="D3127" s="22"/>
      <c r="E3127" s="55" t="s">
        <v>3736</v>
      </c>
      <c r="F3127" s="20" t="s">
        <v>79</v>
      </c>
      <c r="G3127" s="41"/>
      <c r="H3127" s="21" t="s">
        <v>22</v>
      </c>
      <c r="I3127" s="41" t="s">
        <v>55</v>
      </c>
      <c r="J3127" s="21" t="s">
        <v>261</v>
      </c>
      <c r="K3127" s="203" t="s">
        <v>357</v>
      </c>
      <c r="L3127" s="55"/>
      <c r="M3127" s="219">
        <v>0</v>
      </c>
      <c r="N3127" s="219">
        <v>5000</v>
      </c>
      <c r="O3127" s="217">
        <f t="shared" si="48"/>
        <v>331270.21999999974</v>
      </c>
    </row>
    <row r="3128" spans="1:15" ht="22.05" hidden="1" customHeight="1" x14ac:dyDescent="0.2">
      <c r="A3128" s="216">
        <v>45797</v>
      </c>
      <c r="B3128" s="20" t="s">
        <v>185</v>
      </c>
      <c r="C3128" s="41">
        <v>55704</v>
      </c>
      <c r="D3128" s="22"/>
      <c r="E3128" s="55" t="s">
        <v>3737</v>
      </c>
      <c r="F3128" s="20" t="s">
        <v>79</v>
      </c>
      <c r="G3128" s="41"/>
      <c r="H3128" s="21" t="s">
        <v>22</v>
      </c>
      <c r="I3128" s="41" t="s">
        <v>55</v>
      </c>
      <c r="J3128" s="21" t="s">
        <v>73</v>
      </c>
      <c r="K3128" s="203" t="s">
        <v>3741</v>
      </c>
      <c r="L3128" s="55"/>
      <c r="M3128" s="219">
        <v>0</v>
      </c>
      <c r="N3128" s="219">
        <v>8854</v>
      </c>
      <c r="O3128" s="217">
        <f t="shared" si="48"/>
        <v>322416.21999999974</v>
      </c>
    </row>
    <row r="3129" spans="1:15" ht="22.05" hidden="1" customHeight="1" x14ac:dyDescent="0.2">
      <c r="A3129" s="216">
        <v>45797</v>
      </c>
      <c r="B3129" s="20" t="s">
        <v>185</v>
      </c>
      <c r="C3129" s="41">
        <v>55705</v>
      </c>
      <c r="D3129" s="22"/>
      <c r="E3129" s="55" t="s">
        <v>2153</v>
      </c>
      <c r="F3129" s="20" t="s">
        <v>79</v>
      </c>
      <c r="G3129" s="41"/>
      <c r="H3129" s="21" t="s">
        <v>22</v>
      </c>
      <c r="I3129" s="41" t="s">
        <v>81</v>
      </c>
      <c r="J3129" s="21" t="s">
        <v>200</v>
      </c>
      <c r="K3129" s="203" t="s">
        <v>529</v>
      </c>
      <c r="L3129" s="55"/>
      <c r="M3129" s="219">
        <v>0</v>
      </c>
      <c r="N3129" s="219">
        <v>5020</v>
      </c>
      <c r="O3129" s="217">
        <f t="shared" si="48"/>
        <v>317396.21999999974</v>
      </c>
    </row>
    <row r="3130" spans="1:15" ht="22.05" hidden="1" customHeight="1" x14ac:dyDescent="0.2">
      <c r="A3130" s="216">
        <v>45797</v>
      </c>
      <c r="B3130" s="20" t="s">
        <v>185</v>
      </c>
      <c r="C3130" s="41">
        <v>55706</v>
      </c>
      <c r="D3130" s="22"/>
      <c r="E3130" s="55" t="s">
        <v>3738</v>
      </c>
      <c r="F3130" s="20" t="s">
        <v>79</v>
      </c>
      <c r="G3130" s="41"/>
      <c r="H3130" s="21" t="s">
        <v>22</v>
      </c>
      <c r="I3130" s="41" t="s">
        <v>103</v>
      </c>
      <c r="J3130" s="21" t="s">
        <v>95</v>
      </c>
      <c r="K3130" s="203" t="s">
        <v>153</v>
      </c>
      <c r="L3130" s="55"/>
      <c r="M3130" s="219">
        <v>0</v>
      </c>
      <c r="N3130" s="219">
        <v>100</v>
      </c>
      <c r="O3130" s="217">
        <f t="shared" si="48"/>
        <v>317296.21999999974</v>
      </c>
    </row>
    <row r="3131" spans="1:15" ht="22.05" hidden="1" customHeight="1" x14ac:dyDescent="0.2">
      <c r="A3131" s="216">
        <v>45797</v>
      </c>
      <c r="B3131" s="20" t="s">
        <v>185</v>
      </c>
      <c r="C3131" s="41">
        <v>55707</v>
      </c>
      <c r="D3131" s="22"/>
      <c r="E3131" s="55" t="s">
        <v>668</v>
      </c>
      <c r="F3131" s="20" t="s">
        <v>79</v>
      </c>
      <c r="G3131" s="41"/>
      <c r="H3131" s="21" t="s">
        <v>22</v>
      </c>
      <c r="I3131" s="41" t="s">
        <v>103</v>
      </c>
      <c r="J3131" s="21" t="s">
        <v>97</v>
      </c>
      <c r="K3131" s="203" t="s">
        <v>134</v>
      </c>
      <c r="L3131" s="55"/>
      <c r="M3131" s="219">
        <v>0</v>
      </c>
      <c r="N3131" s="219">
        <v>1800</v>
      </c>
      <c r="O3131" s="217">
        <f t="shared" si="48"/>
        <v>315496.21999999974</v>
      </c>
    </row>
    <row r="3132" spans="1:15" ht="22.05" hidden="1" customHeight="1" x14ac:dyDescent="0.2">
      <c r="A3132" s="216">
        <v>45797</v>
      </c>
      <c r="B3132" s="20" t="s">
        <v>185</v>
      </c>
      <c r="C3132" s="41">
        <v>55708</v>
      </c>
      <c r="D3132" s="22"/>
      <c r="E3132" s="55" t="s">
        <v>154</v>
      </c>
      <c r="F3132" s="20" t="s">
        <v>79</v>
      </c>
      <c r="G3132" s="41"/>
      <c r="H3132" s="21" t="s">
        <v>22</v>
      </c>
      <c r="I3132" s="21" t="s">
        <v>103</v>
      </c>
      <c r="J3132" s="21" t="s">
        <v>219</v>
      </c>
      <c r="K3132" s="203" t="s">
        <v>1241</v>
      </c>
      <c r="L3132" s="55"/>
      <c r="M3132" s="219">
        <v>0</v>
      </c>
      <c r="N3132" s="219">
        <v>680</v>
      </c>
      <c r="O3132" s="217">
        <f t="shared" si="48"/>
        <v>314816.21999999974</v>
      </c>
    </row>
    <row r="3133" spans="1:15" ht="22.05" hidden="1" customHeight="1" x14ac:dyDescent="0.2">
      <c r="A3133" s="216">
        <v>45797</v>
      </c>
      <c r="B3133" s="20" t="s">
        <v>185</v>
      </c>
      <c r="C3133" s="41">
        <v>55709</v>
      </c>
      <c r="D3133" s="22"/>
      <c r="E3133" s="55" t="s">
        <v>128</v>
      </c>
      <c r="F3133" s="20" t="s">
        <v>79</v>
      </c>
      <c r="G3133" s="41"/>
      <c r="H3133" s="21" t="s">
        <v>22</v>
      </c>
      <c r="I3133" s="41" t="s">
        <v>56</v>
      </c>
      <c r="J3133" s="21" t="s">
        <v>116</v>
      </c>
      <c r="K3133" s="203" t="s">
        <v>129</v>
      </c>
      <c r="L3133" s="55"/>
      <c r="M3133" s="219">
        <v>0</v>
      </c>
      <c r="N3133" s="219">
        <v>80</v>
      </c>
      <c r="O3133" s="217">
        <f t="shared" si="48"/>
        <v>314736.21999999974</v>
      </c>
    </row>
    <row r="3134" spans="1:15" ht="22.05" hidden="1" customHeight="1" x14ac:dyDescent="0.2">
      <c r="A3134" s="216">
        <v>45797</v>
      </c>
      <c r="B3134" s="20" t="s">
        <v>185</v>
      </c>
      <c r="C3134" s="41">
        <v>55710</v>
      </c>
      <c r="D3134" s="22"/>
      <c r="E3134" s="55" t="s">
        <v>3739</v>
      </c>
      <c r="F3134" s="20" t="s">
        <v>79</v>
      </c>
      <c r="G3134" s="41"/>
      <c r="H3134" s="21" t="s">
        <v>22</v>
      </c>
      <c r="I3134" s="21" t="s">
        <v>103</v>
      </c>
      <c r="J3134" s="21" t="s">
        <v>95</v>
      </c>
      <c r="K3134" s="203" t="s">
        <v>3742</v>
      </c>
      <c r="L3134" s="55"/>
      <c r="M3134" s="219">
        <v>0</v>
      </c>
      <c r="N3134" s="219">
        <v>360</v>
      </c>
      <c r="O3134" s="217">
        <f t="shared" si="48"/>
        <v>314376.21999999974</v>
      </c>
    </row>
    <row r="3135" spans="1:15" ht="22.05" hidden="1" customHeight="1" x14ac:dyDescent="0.2">
      <c r="A3135" s="216">
        <v>45797</v>
      </c>
      <c r="B3135" s="20" t="s">
        <v>185</v>
      </c>
      <c r="C3135" s="41">
        <v>55711</v>
      </c>
      <c r="D3135" s="22"/>
      <c r="E3135" s="55" t="s">
        <v>2232</v>
      </c>
      <c r="F3135" s="20" t="s">
        <v>79</v>
      </c>
      <c r="G3135" s="41"/>
      <c r="H3135" s="21" t="s">
        <v>21</v>
      </c>
      <c r="I3135" s="41" t="s">
        <v>28</v>
      </c>
      <c r="J3135" s="21" t="s">
        <v>199</v>
      </c>
      <c r="K3135" s="203"/>
      <c r="L3135" s="55"/>
      <c r="M3135" s="219">
        <v>37530</v>
      </c>
      <c r="N3135" s="219">
        <v>0</v>
      </c>
      <c r="O3135" s="217">
        <f t="shared" si="48"/>
        <v>351906.21999999974</v>
      </c>
    </row>
    <row r="3136" spans="1:15" ht="22.05" hidden="1" customHeight="1" x14ac:dyDescent="0.2">
      <c r="A3136" s="216">
        <v>45798</v>
      </c>
      <c r="B3136" s="20" t="s">
        <v>185</v>
      </c>
      <c r="C3136" s="41">
        <v>55713</v>
      </c>
      <c r="D3136" s="22"/>
      <c r="E3136" s="55" t="s">
        <v>3730</v>
      </c>
      <c r="F3136" s="20" t="s">
        <v>79</v>
      </c>
      <c r="G3136" s="41"/>
      <c r="H3136" s="21" t="s">
        <v>22</v>
      </c>
      <c r="I3136" s="41" t="s">
        <v>80</v>
      </c>
      <c r="J3136" s="21" t="s">
        <v>67</v>
      </c>
      <c r="K3136" s="203" t="s">
        <v>3754</v>
      </c>
      <c r="L3136" s="55"/>
      <c r="M3136" s="219">
        <v>0</v>
      </c>
      <c r="N3136" s="219">
        <v>50000</v>
      </c>
      <c r="O3136" s="217">
        <f t="shared" si="48"/>
        <v>301906.21999999974</v>
      </c>
    </row>
    <row r="3137" spans="1:15" ht="22.05" hidden="1" customHeight="1" x14ac:dyDescent="0.2">
      <c r="A3137" s="216">
        <v>45798</v>
      </c>
      <c r="B3137" s="20" t="s">
        <v>185</v>
      </c>
      <c r="C3137" s="41">
        <v>55714</v>
      </c>
      <c r="D3137" s="22"/>
      <c r="E3137" s="55" t="s">
        <v>3743</v>
      </c>
      <c r="F3137" s="20" t="s">
        <v>79</v>
      </c>
      <c r="G3137" s="41"/>
      <c r="H3137" s="21" t="s">
        <v>22</v>
      </c>
      <c r="I3137" s="41" t="s">
        <v>54</v>
      </c>
      <c r="J3137" s="21" t="s">
        <v>32</v>
      </c>
      <c r="K3137" s="203" t="s">
        <v>390</v>
      </c>
      <c r="L3137" s="55"/>
      <c r="M3137" s="219">
        <v>0</v>
      </c>
      <c r="N3137" s="219">
        <v>3000</v>
      </c>
      <c r="O3137" s="217">
        <f t="shared" si="48"/>
        <v>298906.21999999974</v>
      </c>
    </row>
    <row r="3138" spans="1:15" ht="22.05" hidden="1" customHeight="1" x14ac:dyDescent="0.2">
      <c r="A3138" s="216">
        <v>45798</v>
      </c>
      <c r="B3138" s="20" t="s">
        <v>185</v>
      </c>
      <c r="C3138" s="41">
        <v>55715</v>
      </c>
      <c r="D3138" s="22"/>
      <c r="E3138" s="55" t="s">
        <v>3744</v>
      </c>
      <c r="F3138" s="20" t="s">
        <v>79</v>
      </c>
      <c r="G3138" s="41"/>
      <c r="H3138" s="21" t="s">
        <v>22</v>
      </c>
      <c r="I3138" s="41" t="s">
        <v>54</v>
      </c>
      <c r="J3138" s="21" t="s">
        <v>61</v>
      </c>
      <c r="K3138" s="203" t="s">
        <v>445</v>
      </c>
      <c r="L3138" s="55"/>
      <c r="M3138" s="219">
        <v>0</v>
      </c>
      <c r="N3138" s="219">
        <v>5000</v>
      </c>
      <c r="O3138" s="217">
        <f t="shared" si="48"/>
        <v>293906.21999999974</v>
      </c>
    </row>
    <row r="3139" spans="1:15" ht="22.05" hidden="1" customHeight="1" x14ac:dyDescent="0.2">
      <c r="A3139" s="216">
        <v>45798</v>
      </c>
      <c r="B3139" s="20" t="s">
        <v>185</v>
      </c>
      <c r="C3139" s="41">
        <v>55716</v>
      </c>
      <c r="D3139" s="308"/>
      <c r="E3139" s="55" t="s">
        <v>3745</v>
      </c>
      <c r="F3139" s="20" t="s">
        <v>79</v>
      </c>
      <c r="G3139" s="41"/>
      <c r="H3139" s="21" t="s">
        <v>22</v>
      </c>
      <c r="I3139" s="41" t="s">
        <v>54</v>
      </c>
      <c r="J3139" s="21" t="s">
        <v>32</v>
      </c>
      <c r="K3139" s="203" t="s">
        <v>2786</v>
      </c>
      <c r="L3139" s="55"/>
      <c r="M3139" s="219">
        <v>0</v>
      </c>
      <c r="N3139" s="219">
        <v>6000</v>
      </c>
      <c r="O3139" s="217">
        <f t="shared" ref="O3139:O3202" si="49">O3138+M3139-N3139</f>
        <v>287906.21999999974</v>
      </c>
    </row>
    <row r="3140" spans="1:15" ht="22.05" hidden="1" customHeight="1" x14ac:dyDescent="0.2">
      <c r="A3140" s="216">
        <v>45798</v>
      </c>
      <c r="B3140" s="20" t="s">
        <v>185</v>
      </c>
      <c r="C3140" s="41">
        <v>55717</v>
      </c>
      <c r="D3140" s="22"/>
      <c r="E3140" s="55" t="s">
        <v>3746</v>
      </c>
      <c r="F3140" s="20" t="s">
        <v>79</v>
      </c>
      <c r="G3140" s="41"/>
      <c r="H3140" s="21" t="s">
        <v>22</v>
      </c>
      <c r="I3140" s="41" t="s">
        <v>103</v>
      </c>
      <c r="J3140" s="21" t="s">
        <v>102</v>
      </c>
      <c r="K3140" s="203" t="s">
        <v>3755</v>
      </c>
      <c r="L3140" s="55"/>
      <c r="M3140" s="219">
        <v>0</v>
      </c>
      <c r="N3140" s="219">
        <v>2800</v>
      </c>
      <c r="O3140" s="217">
        <f t="shared" si="49"/>
        <v>285106.21999999974</v>
      </c>
    </row>
    <row r="3141" spans="1:15" ht="22.05" hidden="1" customHeight="1" x14ac:dyDescent="0.2">
      <c r="A3141" s="216">
        <v>45798</v>
      </c>
      <c r="B3141" s="20" t="s">
        <v>185</v>
      </c>
      <c r="C3141" s="41">
        <v>55718</v>
      </c>
      <c r="D3141" s="22"/>
      <c r="E3141" s="55" t="s">
        <v>701</v>
      </c>
      <c r="F3141" s="20" t="s">
        <v>79</v>
      </c>
      <c r="G3141" s="41"/>
      <c r="H3141" s="21" t="s">
        <v>22</v>
      </c>
      <c r="I3141" s="41" t="s">
        <v>103</v>
      </c>
      <c r="J3141" s="21" t="s">
        <v>97</v>
      </c>
      <c r="K3141" s="203" t="s">
        <v>3756</v>
      </c>
      <c r="L3141" s="55"/>
      <c r="M3141" s="219">
        <v>0</v>
      </c>
      <c r="N3141" s="219">
        <v>3077</v>
      </c>
      <c r="O3141" s="217">
        <f t="shared" si="49"/>
        <v>282029.21999999974</v>
      </c>
    </row>
    <row r="3142" spans="1:15" ht="22.05" hidden="1" customHeight="1" x14ac:dyDescent="0.2">
      <c r="A3142" s="216">
        <v>45798</v>
      </c>
      <c r="B3142" s="20" t="s">
        <v>185</v>
      </c>
      <c r="C3142" s="41">
        <v>55719</v>
      </c>
      <c r="D3142" s="22"/>
      <c r="E3142" s="55" t="s">
        <v>706</v>
      </c>
      <c r="F3142" s="20" t="s">
        <v>79</v>
      </c>
      <c r="G3142" s="41"/>
      <c r="H3142" s="21" t="s">
        <v>22</v>
      </c>
      <c r="I3142" s="41" t="s">
        <v>54</v>
      </c>
      <c r="J3142" s="21" t="s">
        <v>41</v>
      </c>
      <c r="K3142" s="203" t="s">
        <v>465</v>
      </c>
      <c r="L3142" s="55"/>
      <c r="M3142" s="219">
        <v>0</v>
      </c>
      <c r="N3142" s="219">
        <v>1409</v>
      </c>
      <c r="O3142" s="217">
        <f t="shared" si="49"/>
        <v>280620.21999999974</v>
      </c>
    </row>
    <row r="3143" spans="1:15" ht="22.05" hidden="1" customHeight="1" x14ac:dyDescent="0.2">
      <c r="A3143" s="216">
        <v>45798</v>
      </c>
      <c r="B3143" s="20" t="s">
        <v>185</v>
      </c>
      <c r="C3143" s="41">
        <v>55720</v>
      </c>
      <c r="D3143" s="22"/>
      <c r="E3143" s="55" t="s">
        <v>3747</v>
      </c>
      <c r="F3143" s="20" t="s">
        <v>79</v>
      </c>
      <c r="G3143" s="41"/>
      <c r="H3143" s="21" t="s">
        <v>22</v>
      </c>
      <c r="I3143" s="41" t="s">
        <v>54</v>
      </c>
      <c r="J3143" s="21" t="s">
        <v>63</v>
      </c>
      <c r="K3143" s="203" t="s">
        <v>141</v>
      </c>
      <c r="L3143" s="55"/>
      <c r="M3143" s="219">
        <v>0</v>
      </c>
      <c r="N3143" s="219">
        <v>522</v>
      </c>
      <c r="O3143" s="217">
        <f t="shared" si="49"/>
        <v>280098.21999999974</v>
      </c>
    </row>
    <row r="3144" spans="1:15" ht="22.05" hidden="1" customHeight="1" x14ac:dyDescent="0.2">
      <c r="A3144" s="216">
        <v>45798</v>
      </c>
      <c r="B3144" s="20" t="s">
        <v>185</v>
      </c>
      <c r="C3144" s="41">
        <v>55721</v>
      </c>
      <c r="D3144" s="22"/>
      <c r="E3144" s="49" t="s">
        <v>706</v>
      </c>
      <c r="F3144" s="20" t="s">
        <v>79</v>
      </c>
      <c r="G3144" s="41"/>
      <c r="H3144" s="21" t="s">
        <v>22</v>
      </c>
      <c r="I3144" s="41" t="s">
        <v>54</v>
      </c>
      <c r="J3144" s="21" t="s">
        <v>61</v>
      </c>
      <c r="K3144" s="203" t="s">
        <v>445</v>
      </c>
      <c r="L3144" s="55"/>
      <c r="M3144" s="219">
        <v>0</v>
      </c>
      <c r="N3144" s="219">
        <v>1932</v>
      </c>
      <c r="O3144" s="217">
        <f t="shared" si="49"/>
        <v>278166.21999999974</v>
      </c>
    </row>
    <row r="3145" spans="1:15" ht="22.05" hidden="1" customHeight="1" x14ac:dyDescent="0.2">
      <c r="A3145" s="216">
        <v>45798</v>
      </c>
      <c r="B3145" s="20" t="s">
        <v>185</v>
      </c>
      <c r="C3145" s="41">
        <v>55722</v>
      </c>
      <c r="D3145" s="22"/>
      <c r="E3145" s="55" t="s">
        <v>3748</v>
      </c>
      <c r="F3145" s="20" t="s">
        <v>79</v>
      </c>
      <c r="G3145" s="41"/>
      <c r="H3145" s="21" t="s">
        <v>22</v>
      </c>
      <c r="I3145" s="41" t="s">
        <v>54</v>
      </c>
      <c r="J3145" s="21" t="s">
        <v>44</v>
      </c>
      <c r="K3145" s="203" t="s">
        <v>412</v>
      </c>
      <c r="L3145" s="55"/>
      <c r="M3145" s="219">
        <v>0</v>
      </c>
      <c r="N3145" s="219">
        <v>389</v>
      </c>
      <c r="O3145" s="217">
        <f t="shared" si="49"/>
        <v>277777.21999999974</v>
      </c>
    </row>
    <row r="3146" spans="1:15" ht="22.05" hidden="1" customHeight="1" x14ac:dyDescent="0.2">
      <c r="A3146" s="216">
        <v>45798</v>
      </c>
      <c r="B3146" s="20" t="s">
        <v>185</v>
      </c>
      <c r="C3146" s="41">
        <v>55723</v>
      </c>
      <c r="D3146" s="22"/>
      <c r="E3146" s="55" t="s">
        <v>3749</v>
      </c>
      <c r="F3146" s="20" t="s">
        <v>79</v>
      </c>
      <c r="G3146" s="41"/>
      <c r="H3146" s="21" t="s">
        <v>22</v>
      </c>
      <c r="I3146" s="41" t="s">
        <v>57</v>
      </c>
      <c r="J3146" s="21" t="s">
        <v>87</v>
      </c>
      <c r="K3146" s="203" t="s">
        <v>3757</v>
      </c>
      <c r="L3146" s="55"/>
      <c r="M3146" s="219">
        <v>0</v>
      </c>
      <c r="N3146" s="219">
        <v>20000</v>
      </c>
      <c r="O3146" s="217">
        <f t="shared" si="49"/>
        <v>257777.21999999974</v>
      </c>
    </row>
    <row r="3147" spans="1:15" ht="22.05" hidden="1" customHeight="1" x14ac:dyDescent="0.2">
      <c r="A3147" s="216">
        <v>45798</v>
      </c>
      <c r="B3147" s="20" t="s">
        <v>185</v>
      </c>
      <c r="C3147" s="41">
        <v>55724</v>
      </c>
      <c r="D3147" s="22"/>
      <c r="E3147" s="55" t="s">
        <v>350</v>
      </c>
      <c r="F3147" s="20" t="s">
        <v>79</v>
      </c>
      <c r="G3147" s="41"/>
      <c r="H3147" s="21" t="s">
        <v>22</v>
      </c>
      <c r="I3147" s="21" t="s">
        <v>53</v>
      </c>
      <c r="J3147" s="21" t="s">
        <v>113</v>
      </c>
      <c r="K3147" s="203" t="s">
        <v>1421</v>
      </c>
      <c r="L3147" s="55"/>
      <c r="M3147" s="219">
        <v>0</v>
      </c>
      <c r="N3147" s="219">
        <v>4400</v>
      </c>
      <c r="O3147" s="217">
        <f t="shared" si="49"/>
        <v>253377.21999999974</v>
      </c>
    </row>
    <row r="3148" spans="1:15" ht="22.05" hidden="1" customHeight="1" x14ac:dyDescent="0.2">
      <c r="A3148" s="216">
        <v>45798</v>
      </c>
      <c r="B3148" s="20" t="s">
        <v>185</v>
      </c>
      <c r="C3148" s="41">
        <v>55725</v>
      </c>
      <c r="D3148" s="22"/>
      <c r="E3148" s="55" t="s">
        <v>3750</v>
      </c>
      <c r="F3148" s="20" t="s">
        <v>79</v>
      </c>
      <c r="G3148" s="41"/>
      <c r="H3148" s="21" t="s">
        <v>22</v>
      </c>
      <c r="I3148" s="41" t="s">
        <v>55</v>
      </c>
      <c r="J3148" s="21" t="s">
        <v>261</v>
      </c>
      <c r="K3148" s="203" t="s">
        <v>3758</v>
      </c>
      <c r="L3148" s="55"/>
      <c r="M3148" s="219">
        <v>0</v>
      </c>
      <c r="N3148" s="219">
        <v>5000</v>
      </c>
      <c r="O3148" s="217">
        <f t="shared" si="49"/>
        <v>248377.21999999974</v>
      </c>
    </row>
    <row r="3149" spans="1:15" ht="22.05" hidden="1" customHeight="1" x14ac:dyDescent="0.2">
      <c r="A3149" s="216">
        <v>45798</v>
      </c>
      <c r="B3149" s="20" t="s">
        <v>185</v>
      </c>
      <c r="C3149" s="41">
        <v>55726</v>
      </c>
      <c r="D3149" s="22"/>
      <c r="E3149" s="55" t="s">
        <v>3751</v>
      </c>
      <c r="F3149" s="20" t="s">
        <v>79</v>
      </c>
      <c r="G3149" s="41"/>
      <c r="H3149" s="21" t="s">
        <v>22</v>
      </c>
      <c r="I3149" s="41" t="s">
        <v>55</v>
      </c>
      <c r="J3149" s="21" t="s">
        <v>73</v>
      </c>
      <c r="K3149" s="203" t="s">
        <v>3759</v>
      </c>
      <c r="L3149" s="55"/>
      <c r="M3149" s="219">
        <v>0</v>
      </c>
      <c r="N3149" s="219">
        <v>9256</v>
      </c>
      <c r="O3149" s="217">
        <f t="shared" si="49"/>
        <v>239121.21999999974</v>
      </c>
    </row>
    <row r="3150" spans="1:15" ht="22.05" hidden="1" customHeight="1" x14ac:dyDescent="0.2">
      <c r="A3150" s="216">
        <v>45798</v>
      </c>
      <c r="B3150" s="20" t="s">
        <v>185</v>
      </c>
      <c r="C3150" s="41">
        <v>55727</v>
      </c>
      <c r="D3150" s="22"/>
      <c r="E3150" s="55" t="s">
        <v>3752</v>
      </c>
      <c r="F3150" s="20" t="s">
        <v>79</v>
      </c>
      <c r="G3150" s="41"/>
      <c r="H3150" s="21" t="s">
        <v>22</v>
      </c>
      <c r="I3150" s="41" t="s">
        <v>55</v>
      </c>
      <c r="J3150" s="21" t="s">
        <v>73</v>
      </c>
      <c r="K3150" s="203" t="s">
        <v>140</v>
      </c>
      <c r="L3150" s="55"/>
      <c r="M3150" s="219">
        <v>0</v>
      </c>
      <c r="N3150" s="219">
        <v>1500</v>
      </c>
      <c r="O3150" s="217">
        <f t="shared" si="49"/>
        <v>237621.21999999974</v>
      </c>
    </row>
    <row r="3151" spans="1:15" ht="22.05" hidden="1" customHeight="1" x14ac:dyDescent="0.2">
      <c r="A3151" s="216">
        <v>45798</v>
      </c>
      <c r="B3151" s="20" t="s">
        <v>185</v>
      </c>
      <c r="C3151" s="41">
        <v>55728</v>
      </c>
      <c r="D3151" s="22"/>
      <c r="E3151" s="55" t="s">
        <v>3753</v>
      </c>
      <c r="F3151" s="20" t="s">
        <v>79</v>
      </c>
      <c r="G3151" s="41"/>
      <c r="H3151" s="21" t="s">
        <v>22</v>
      </c>
      <c r="I3151" s="41" t="s">
        <v>56</v>
      </c>
      <c r="J3151" s="21" t="s">
        <v>116</v>
      </c>
      <c r="K3151" s="203" t="s">
        <v>135</v>
      </c>
      <c r="L3151" s="55"/>
      <c r="M3151" s="219">
        <v>0</v>
      </c>
      <c r="N3151" s="219">
        <v>30</v>
      </c>
      <c r="O3151" s="217">
        <f t="shared" si="49"/>
        <v>237591.21999999974</v>
      </c>
    </row>
    <row r="3152" spans="1:15" ht="22.05" hidden="1" customHeight="1" x14ac:dyDescent="0.2">
      <c r="A3152" s="216">
        <v>45798</v>
      </c>
      <c r="B3152" s="20" t="s">
        <v>185</v>
      </c>
      <c r="C3152" s="41">
        <v>55729</v>
      </c>
      <c r="D3152" s="306"/>
      <c r="E3152" s="55" t="s">
        <v>131</v>
      </c>
      <c r="F3152" s="20" t="s">
        <v>79</v>
      </c>
      <c r="G3152" s="41"/>
      <c r="H3152" s="21" t="s">
        <v>22</v>
      </c>
      <c r="I3152" s="41" t="s">
        <v>103</v>
      </c>
      <c r="J3152" s="21" t="s">
        <v>214</v>
      </c>
      <c r="K3152" s="203" t="s">
        <v>132</v>
      </c>
      <c r="L3152" s="55"/>
      <c r="M3152" s="219">
        <v>0</v>
      </c>
      <c r="N3152" s="219">
        <v>400</v>
      </c>
      <c r="O3152" s="217">
        <f t="shared" si="49"/>
        <v>237191.21999999974</v>
      </c>
    </row>
    <row r="3153" spans="1:15" ht="22.05" hidden="1" customHeight="1" x14ac:dyDescent="0.2">
      <c r="A3153" s="216">
        <v>45798</v>
      </c>
      <c r="B3153" s="20" t="s">
        <v>185</v>
      </c>
      <c r="C3153" s="41">
        <v>55730</v>
      </c>
      <c r="D3153" s="22"/>
      <c r="E3153" s="55" t="s">
        <v>128</v>
      </c>
      <c r="F3153" s="20" t="s">
        <v>79</v>
      </c>
      <c r="G3153" s="41"/>
      <c r="H3153" s="21" t="s">
        <v>22</v>
      </c>
      <c r="I3153" s="41" t="s">
        <v>56</v>
      </c>
      <c r="J3153" s="21" t="s">
        <v>116</v>
      </c>
      <c r="K3153" s="203" t="s">
        <v>129</v>
      </c>
      <c r="L3153" s="55"/>
      <c r="M3153" s="219">
        <v>0</v>
      </c>
      <c r="N3153" s="219">
        <v>60</v>
      </c>
      <c r="O3153" s="217">
        <f t="shared" si="49"/>
        <v>237131.21999999974</v>
      </c>
    </row>
    <row r="3154" spans="1:15" ht="22.05" hidden="1" customHeight="1" x14ac:dyDescent="0.2">
      <c r="A3154" s="216">
        <v>45798</v>
      </c>
      <c r="B3154" s="20" t="s">
        <v>185</v>
      </c>
      <c r="C3154" s="41">
        <v>55731</v>
      </c>
      <c r="D3154" s="22"/>
      <c r="E3154" s="55" t="s">
        <v>154</v>
      </c>
      <c r="F3154" s="20" t="s">
        <v>79</v>
      </c>
      <c r="G3154" s="41"/>
      <c r="H3154" s="21" t="s">
        <v>22</v>
      </c>
      <c r="I3154" s="41" t="s">
        <v>103</v>
      </c>
      <c r="J3154" s="21" t="s">
        <v>219</v>
      </c>
      <c r="K3154" s="203" t="s">
        <v>1241</v>
      </c>
      <c r="L3154" s="55"/>
      <c r="M3154" s="219">
        <v>0</v>
      </c>
      <c r="N3154" s="219">
        <v>742</v>
      </c>
      <c r="O3154" s="217">
        <f t="shared" si="49"/>
        <v>236389.21999999974</v>
      </c>
    </row>
    <row r="3155" spans="1:15" ht="22.05" hidden="1" customHeight="1" x14ac:dyDescent="0.2">
      <c r="A3155" s="216">
        <v>45799</v>
      </c>
      <c r="B3155" s="20" t="s">
        <v>185</v>
      </c>
      <c r="C3155" s="41">
        <v>55733</v>
      </c>
      <c r="D3155" s="22"/>
      <c r="E3155" s="55" t="s">
        <v>802</v>
      </c>
      <c r="F3155" s="20" t="s">
        <v>79</v>
      </c>
      <c r="G3155" s="41"/>
      <c r="H3155" s="21" t="s">
        <v>22</v>
      </c>
      <c r="I3155" s="41" t="s">
        <v>103</v>
      </c>
      <c r="J3155" s="21" t="s">
        <v>96</v>
      </c>
      <c r="K3155" s="203" t="s">
        <v>134</v>
      </c>
      <c r="L3155" s="55"/>
      <c r="M3155" s="219">
        <v>0</v>
      </c>
      <c r="N3155" s="219">
        <v>700</v>
      </c>
      <c r="O3155" s="217">
        <f t="shared" si="49"/>
        <v>235689.21999999974</v>
      </c>
    </row>
    <row r="3156" spans="1:15" ht="22.05" hidden="1" customHeight="1" x14ac:dyDescent="0.2">
      <c r="A3156" s="216">
        <v>45799</v>
      </c>
      <c r="B3156" s="20" t="s">
        <v>185</v>
      </c>
      <c r="C3156" s="41">
        <v>55734</v>
      </c>
      <c r="D3156" s="22"/>
      <c r="E3156" s="55" t="s">
        <v>3760</v>
      </c>
      <c r="F3156" s="20" t="s">
        <v>79</v>
      </c>
      <c r="G3156" s="41"/>
      <c r="H3156" s="21" t="s">
        <v>22</v>
      </c>
      <c r="I3156" s="41" t="s">
        <v>103</v>
      </c>
      <c r="J3156" s="21" t="s">
        <v>93</v>
      </c>
      <c r="K3156" s="203" t="s">
        <v>355</v>
      </c>
      <c r="L3156" s="55"/>
      <c r="M3156" s="219">
        <v>0</v>
      </c>
      <c r="N3156" s="219">
        <v>630</v>
      </c>
      <c r="O3156" s="217">
        <f t="shared" si="49"/>
        <v>235059.21999999974</v>
      </c>
    </row>
    <row r="3157" spans="1:15" ht="22.05" hidden="1" customHeight="1" x14ac:dyDescent="0.2">
      <c r="A3157" s="216">
        <v>45799</v>
      </c>
      <c r="B3157" s="20" t="s">
        <v>185</v>
      </c>
      <c r="C3157" s="41">
        <v>55735</v>
      </c>
      <c r="D3157" s="22"/>
      <c r="E3157" s="55" t="s">
        <v>3761</v>
      </c>
      <c r="F3157" s="20" t="s">
        <v>79</v>
      </c>
      <c r="G3157" s="41"/>
      <c r="H3157" s="21" t="s">
        <v>22</v>
      </c>
      <c r="I3157" s="41" t="s">
        <v>53</v>
      </c>
      <c r="J3157" s="21" t="s">
        <v>113</v>
      </c>
      <c r="K3157" s="203" t="s">
        <v>148</v>
      </c>
      <c r="L3157" s="55"/>
      <c r="M3157" s="219">
        <v>0</v>
      </c>
      <c r="N3157" s="219">
        <v>1500</v>
      </c>
      <c r="O3157" s="217">
        <f t="shared" si="49"/>
        <v>233559.21999999974</v>
      </c>
    </row>
    <row r="3158" spans="1:15" ht="22.05" hidden="1" customHeight="1" x14ac:dyDescent="0.2">
      <c r="A3158" s="216">
        <v>45799</v>
      </c>
      <c r="B3158" s="20" t="s">
        <v>185</v>
      </c>
      <c r="C3158" s="41">
        <v>55736</v>
      </c>
      <c r="D3158" s="22"/>
      <c r="E3158" s="55" t="s">
        <v>3762</v>
      </c>
      <c r="F3158" s="20" t="s">
        <v>79</v>
      </c>
      <c r="G3158" s="41"/>
      <c r="H3158" s="21" t="s">
        <v>22</v>
      </c>
      <c r="I3158" s="41" t="s">
        <v>103</v>
      </c>
      <c r="J3158" s="21" t="s">
        <v>102</v>
      </c>
      <c r="K3158" s="203" t="s">
        <v>205</v>
      </c>
      <c r="L3158" s="55"/>
      <c r="M3158" s="219">
        <v>0</v>
      </c>
      <c r="N3158" s="219">
        <v>8000</v>
      </c>
      <c r="O3158" s="217">
        <f t="shared" si="49"/>
        <v>225559.21999999974</v>
      </c>
    </row>
    <row r="3159" spans="1:15" ht="22.05" hidden="1" customHeight="1" x14ac:dyDescent="0.2">
      <c r="A3159" s="216">
        <v>45799</v>
      </c>
      <c r="B3159" s="20" t="s">
        <v>185</v>
      </c>
      <c r="C3159" s="41">
        <v>55737</v>
      </c>
      <c r="D3159" s="22"/>
      <c r="E3159" s="55" t="s">
        <v>3763</v>
      </c>
      <c r="F3159" s="20" t="s">
        <v>79</v>
      </c>
      <c r="G3159" s="41"/>
      <c r="H3159" s="21" t="s">
        <v>22</v>
      </c>
      <c r="I3159" s="21" t="s">
        <v>103</v>
      </c>
      <c r="J3159" s="21" t="s">
        <v>102</v>
      </c>
      <c r="K3159" s="203" t="s">
        <v>205</v>
      </c>
      <c r="L3159" s="55"/>
      <c r="M3159" s="219">
        <v>0</v>
      </c>
      <c r="N3159" s="219">
        <v>2800</v>
      </c>
      <c r="O3159" s="217">
        <f t="shared" si="49"/>
        <v>222759.21999999974</v>
      </c>
    </row>
    <row r="3160" spans="1:15" ht="22.05" hidden="1" customHeight="1" x14ac:dyDescent="0.2">
      <c r="A3160" s="216">
        <v>45799</v>
      </c>
      <c r="B3160" s="20" t="s">
        <v>185</v>
      </c>
      <c r="C3160" s="41">
        <v>55738</v>
      </c>
      <c r="D3160" s="22"/>
      <c r="E3160" s="55" t="s">
        <v>1561</v>
      </c>
      <c r="F3160" s="20" t="s">
        <v>79</v>
      </c>
      <c r="G3160" s="41"/>
      <c r="H3160" s="21" t="s">
        <v>22</v>
      </c>
      <c r="I3160" s="41" t="s">
        <v>54</v>
      </c>
      <c r="J3160" s="21" t="s">
        <v>41</v>
      </c>
      <c r="K3160" s="203" t="s">
        <v>559</v>
      </c>
      <c r="L3160" s="55"/>
      <c r="M3160" s="219">
        <v>0</v>
      </c>
      <c r="N3160" s="219">
        <v>10000</v>
      </c>
      <c r="O3160" s="217">
        <f t="shared" si="49"/>
        <v>212759.21999999974</v>
      </c>
    </row>
    <row r="3161" spans="1:15" ht="22.05" hidden="1" customHeight="1" x14ac:dyDescent="0.2">
      <c r="A3161" s="216">
        <v>45799</v>
      </c>
      <c r="B3161" s="20" t="s">
        <v>185</v>
      </c>
      <c r="C3161" s="41">
        <v>55739</v>
      </c>
      <c r="D3161" s="22"/>
      <c r="E3161" s="55" t="s">
        <v>3764</v>
      </c>
      <c r="F3161" s="20" t="s">
        <v>79</v>
      </c>
      <c r="G3161" s="41"/>
      <c r="H3161" s="21" t="s">
        <v>22</v>
      </c>
      <c r="I3161" s="41" t="s">
        <v>55</v>
      </c>
      <c r="J3161" s="21" t="s">
        <v>261</v>
      </c>
      <c r="K3161" s="203" t="s">
        <v>3768</v>
      </c>
      <c r="L3161" s="55"/>
      <c r="M3161" s="219">
        <v>0</v>
      </c>
      <c r="N3161" s="219">
        <v>5000</v>
      </c>
      <c r="O3161" s="217">
        <f t="shared" si="49"/>
        <v>207759.21999999974</v>
      </c>
    </row>
    <row r="3162" spans="1:15" ht="22.05" hidden="1" customHeight="1" x14ac:dyDescent="0.2">
      <c r="A3162" s="216">
        <v>45799</v>
      </c>
      <c r="B3162" s="20" t="s">
        <v>185</v>
      </c>
      <c r="C3162" s="41">
        <v>55740</v>
      </c>
      <c r="D3162" s="22"/>
      <c r="E3162" s="55" t="s">
        <v>3765</v>
      </c>
      <c r="F3162" s="20" t="s">
        <v>79</v>
      </c>
      <c r="G3162" s="41"/>
      <c r="H3162" s="21" t="s">
        <v>22</v>
      </c>
      <c r="I3162" s="21" t="s">
        <v>55</v>
      </c>
      <c r="J3162" s="21" t="s">
        <v>73</v>
      </c>
      <c r="K3162" s="304" t="s">
        <v>358</v>
      </c>
      <c r="L3162" s="55"/>
      <c r="M3162" s="219">
        <v>0</v>
      </c>
      <c r="N3162" s="219">
        <v>9246</v>
      </c>
      <c r="O3162" s="217">
        <f t="shared" si="49"/>
        <v>198513.21999999974</v>
      </c>
    </row>
    <row r="3163" spans="1:15" ht="22.05" hidden="1" customHeight="1" x14ac:dyDescent="0.2">
      <c r="A3163" s="216">
        <v>45799</v>
      </c>
      <c r="B3163" s="20" t="s">
        <v>185</v>
      </c>
      <c r="C3163" s="41">
        <v>55741</v>
      </c>
      <c r="D3163" s="22"/>
      <c r="E3163" s="55" t="s">
        <v>3766</v>
      </c>
      <c r="F3163" s="20" t="s">
        <v>79</v>
      </c>
      <c r="G3163" s="41"/>
      <c r="H3163" s="21" t="s">
        <v>22</v>
      </c>
      <c r="I3163" s="21" t="s">
        <v>55</v>
      </c>
      <c r="J3163" s="21" t="s">
        <v>73</v>
      </c>
      <c r="K3163" s="203" t="s">
        <v>140</v>
      </c>
      <c r="L3163" s="55"/>
      <c r="M3163" s="219">
        <v>0</v>
      </c>
      <c r="N3163" s="219">
        <v>1500</v>
      </c>
      <c r="O3163" s="217">
        <f t="shared" si="49"/>
        <v>197013.21999999974</v>
      </c>
    </row>
    <row r="3164" spans="1:15" ht="22.05" hidden="1" customHeight="1" x14ac:dyDescent="0.2">
      <c r="A3164" s="216">
        <v>45799</v>
      </c>
      <c r="B3164" s="20" t="s">
        <v>185</v>
      </c>
      <c r="C3164" s="41">
        <v>55742</v>
      </c>
      <c r="D3164" s="22"/>
      <c r="E3164" s="55" t="s">
        <v>3767</v>
      </c>
      <c r="F3164" s="20" t="s">
        <v>79</v>
      </c>
      <c r="G3164" s="41"/>
      <c r="H3164" s="21" t="s">
        <v>22</v>
      </c>
      <c r="I3164" s="41" t="s">
        <v>103</v>
      </c>
      <c r="J3164" s="21" t="s">
        <v>219</v>
      </c>
      <c r="K3164" s="203" t="s">
        <v>933</v>
      </c>
      <c r="L3164" s="55"/>
      <c r="M3164" s="219">
        <v>0</v>
      </c>
      <c r="N3164" s="219">
        <v>330</v>
      </c>
      <c r="O3164" s="217">
        <f t="shared" si="49"/>
        <v>196683.21999999974</v>
      </c>
    </row>
    <row r="3165" spans="1:15" ht="22.05" hidden="1" customHeight="1" x14ac:dyDescent="0.2">
      <c r="A3165" s="216">
        <v>45800</v>
      </c>
      <c r="B3165" s="20" t="s">
        <v>185</v>
      </c>
      <c r="C3165" s="41">
        <v>55744</v>
      </c>
      <c r="D3165" s="22"/>
      <c r="E3165" s="55" t="s">
        <v>795</v>
      </c>
      <c r="F3165" s="20" t="s">
        <v>79</v>
      </c>
      <c r="G3165" s="41"/>
      <c r="H3165" s="21" t="s">
        <v>22</v>
      </c>
      <c r="I3165" s="41" t="s">
        <v>54</v>
      </c>
      <c r="J3165" s="21" t="s">
        <v>41</v>
      </c>
      <c r="K3165" s="203" t="s">
        <v>138</v>
      </c>
      <c r="L3165" s="55"/>
      <c r="M3165" s="219">
        <v>0</v>
      </c>
      <c r="N3165" s="219">
        <v>1200</v>
      </c>
      <c r="O3165" s="217">
        <f t="shared" si="49"/>
        <v>195483.21999999974</v>
      </c>
    </row>
    <row r="3166" spans="1:15" ht="22.05" hidden="1" customHeight="1" x14ac:dyDescent="0.2">
      <c r="A3166" s="216">
        <v>45800</v>
      </c>
      <c r="B3166" s="20" t="s">
        <v>185</v>
      </c>
      <c r="C3166" s="41">
        <v>55745</v>
      </c>
      <c r="D3166" s="22"/>
      <c r="E3166" s="55" t="s">
        <v>402</v>
      </c>
      <c r="F3166" s="20" t="s">
        <v>79</v>
      </c>
      <c r="G3166" s="41"/>
      <c r="H3166" s="21" t="s">
        <v>22</v>
      </c>
      <c r="I3166" s="41" t="s">
        <v>80</v>
      </c>
      <c r="J3166" s="21" t="s">
        <v>66</v>
      </c>
      <c r="K3166" s="203" t="s">
        <v>544</v>
      </c>
      <c r="L3166" s="55"/>
      <c r="M3166" s="219">
        <v>0</v>
      </c>
      <c r="N3166" s="219">
        <v>600</v>
      </c>
      <c r="O3166" s="217">
        <f t="shared" si="49"/>
        <v>194883.21999999974</v>
      </c>
    </row>
    <row r="3167" spans="1:15" ht="22.05" hidden="1" customHeight="1" x14ac:dyDescent="0.2">
      <c r="A3167" s="216">
        <v>45800</v>
      </c>
      <c r="B3167" s="20" t="s">
        <v>185</v>
      </c>
      <c r="C3167" s="41">
        <v>55746</v>
      </c>
      <c r="D3167" s="22"/>
      <c r="E3167" s="55" t="s">
        <v>3772</v>
      </c>
      <c r="F3167" s="20" t="s">
        <v>79</v>
      </c>
      <c r="G3167" s="41"/>
      <c r="H3167" s="21" t="s">
        <v>22</v>
      </c>
      <c r="I3167" s="41" t="s">
        <v>54</v>
      </c>
      <c r="J3167" s="21" t="s">
        <v>41</v>
      </c>
      <c r="K3167" s="203" t="s">
        <v>235</v>
      </c>
      <c r="L3167" s="55"/>
      <c r="M3167" s="219">
        <v>0</v>
      </c>
      <c r="N3167" s="219">
        <v>270</v>
      </c>
      <c r="O3167" s="217">
        <f t="shared" si="49"/>
        <v>194613.21999999974</v>
      </c>
    </row>
    <row r="3168" spans="1:15" ht="22.05" hidden="1" customHeight="1" x14ac:dyDescent="0.2">
      <c r="A3168" s="216">
        <v>45800</v>
      </c>
      <c r="B3168" s="20" t="s">
        <v>185</v>
      </c>
      <c r="C3168" s="41">
        <v>55747</v>
      </c>
      <c r="D3168" s="22"/>
      <c r="E3168" s="55" t="s">
        <v>3773</v>
      </c>
      <c r="F3168" s="20" t="s">
        <v>79</v>
      </c>
      <c r="G3168" s="41"/>
      <c r="H3168" s="21" t="s">
        <v>21</v>
      </c>
      <c r="I3168" s="21" t="s">
        <v>81</v>
      </c>
      <c r="J3168" s="21" t="s">
        <v>184</v>
      </c>
      <c r="K3168" s="203"/>
      <c r="L3168" s="55"/>
      <c r="M3168" s="219">
        <v>350000</v>
      </c>
      <c r="N3168" s="219">
        <v>0</v>
      </c>
      <c r="O3168" s="217">
        <f t="shared" si="49"/>
        <v>544613.21999999974</v>
      </c>
    </row>
    <row r="3169" spans="1:17" ht="22.05" hidden="1" customHeight="1" x14ac:dyDescent="0.2">
      <c r="A3169" s="216">
        <v>45800</v>
      </c>
      <c r="B3169" s="20" t="s">
        <v>185</v>
      </c>
      <c r="C3169" s="41">
        <v>55748</v>
      </c>
      <c r="D3169" s="22"/>
      <c r="E3169" s="55" t="s">
        <v>3774</v>
      </c>
      <c r="F3169" s="20" t="s">
        <v>79</v>
      </c>
      <c r="G3169" s="41"/>
      <c r="H3169" s="21" t="s">
        <v>21</v>
      </c>
      <c r="I3169" s="21" t="s">
        <v>81</v>
      </c>
      <c r="J3169" s="21" t="s">
        <v>171</v>
      </c>
      <c r="K3169" s="203"/>
      <c r="L3169" s="55"/>
      <c r="M3169" s="219">
        <v>100000</v>
      </c>
      <c r="N3169" s="219">
        <v>0</v>
      </c>
      <c r="O3169" s="217">
        <f t="shared" si="49"/>
        <v>644613.21999999974</v>
      </c>
    </row>
    <row r="3170" spans="1:17" ht="22.05" hidden="1" customHeight="1" x14ac:dyDescent="0.2">
      <c r="A3170" s="216">
        <v>45800</v>
      </c>
      <c r="B3170" s="20" t="s">
        <v>185</v>
      </c>
      <c r="C3170" s="41">
        <v>55749</v>
      </c>
      <c r="D3170" s="22"/>
      <c r="E3170" s="55" t="s">
        <v>3775</v>
      </c>
      <c r="F3170" s="20" t="s">
        <v>79</v>
      </c>
      <c r="G3170" s="41"/>
      <c r="H3170" s="21" t="s">
        <v>21</v>
      </c>
      <c r="I3170" s="21" t="s">
        <v>28</v>
      </c>
      <c r="J3170" s="21" t="s">
        <v>30</v>
      </c>
      <c r="K3170" s="203"/>
      <c r="L3170" s="55"/>
      <c r="M3170" s="219">
        <v>300</v>
      </c>
      <c r="N3170" s="219">
        <v>0</v>
      </c>
      <c r="O3170" s="217">
        <f t="shared" si="49"/>
        <v>644913.21999999974</v>
      </c>
    </row>
    <row r="3171" spans="1:17" ht="22.05" hidden="1" customHeight="1" x14ac:dyDescent="0.2">
      <c r="A3171" s="216">
        <v>45800</v>
      </c>
      <c r="B3171" s="20" t="s">
        <v>185</v>
      </c>
      <c r="C3171" s="41">
        <v>55750</v>
      </c>
      <c r="D3171" s="22"/>
      <c r="E3171" s="55" t="s">
        <v>537</v>
      </c>
      <c r="F3171" s="20" t="s">
        <v>79</v>
      </c>
      <c r="G3171" s="41"/>
      <c r="H3171" s="21" t="s">
        <v>22</v>
      </c>
      <c r="I3171" s="21" t="s">
        <v>103</v>
      </c>
      <c r="J3171" s="21" t="s">
        <v>214</v>
      </c>
      <c r="K3171" s="203" t="s">
        <v>210</v>
      </c>
      <c r="L3171" s="55"/>
      <c r="M3171" s="219">
        <v>0</v>
      </c>
      <c r="N3171" s="219">
        <v>250</v>
      </c>
      <c r="O3171" s="217">
        <f t="shared" si="49"/>
        <v>644663.21999999974</v>
      </c>
    </row>
    <row r="3172" spans="1:17" ht="22.05" hidden="1" customHeight="1" x14ac:dyDescent="0.2">
      <c r="A3172" s="216">
        <v>45800</v>
      </c>
      <c r="B3172" s="20" t="s">
        <v>185</v>
      </c>
      <c r="C3172" s="41">
        <v>55751</v>
      </c>
      <c r="D3172" s="22"/>
      <c r="E3172" s="55" t="s">
        <v>3776</v>
      </c>
      <c r="F3172" s="20" t="s">
        <v>79</v>
      </c>
      <c r="G3172" s="41"/>
      <c r="H3172" s="21" t="s">
        <v>21</v>
      </c>
      <c r="I3172" s="41" t="s">
        <v>81</v>
      </c>
      <c r="J3172" s="21" t="s">
        <v>180</v>
      </c>
      <c r="K3172" s="203"/>
      <c r="L3172" s="55"/>
      <c r="M3172" s="219">
        <v>250000</v>
      </c>
      <c r="N3172" s="219">
        <v>0</v>
      </c>
      <c r="O3172" s="217">
        <f t="shared" si="49"/>
        <v>894663.21999999974</v>
      </c>
    </row>
    <row r="3173" spans="1:17" ht="22.05" hidden="1" customHeight="1" x14ac:dyDescent="0.2">
      <c r="A3173" s="216">
        <v>45800</v>
      </c>
      <c r="B3173" s="20" t="s">
        <v>185</v>
      </c>
      <c r="C3173" s="41">
        <v>55752</v>
      </c>
      <c r="D3173" s="22"/>
      <c r="E3173" s="55" t="s">
        <v>3777</v>
      </c>
      <c r="F3173" s="20" t="s">
        <v>79</v>
      </c>
      <c r="G3173" s="41"/>
      <c r="H3173" s="21" t="s">
        <v>21</v>
      </c>
      <c r="I3173" s="41" t="s">
        <v>81</v>
      </c>
      <c r="J3173" s="21" t="s">
        <v>181</v>
      </c>
      <c r="K3173" s="203"/>
      <c r="L3173" s="55"/>
      <c r="M3173" s="219">
        <v>250000</v>
      </c>
      <c r="N3173" s="219">
        <v>0</v>
      </c>
      <c r="O3173" s="217">
        <f t="shared" si="49"/>
        <v>1144663.2199999997</v>
      </c>
    </row>
    <row r="3174" spans="1:17" ht="22.05" hidden="1" customHeight="1" x14ac:dyDescent="0.2">
      <c r="A3174" s="216">
        <v>45800</v>
      </c>
      <c r="B3174" s="20" t="s">
        <v>185</v>
      </c>
      <c r="C3174" s="41">
        <v>55753</v>
      </c>
      <c r="D3174" s="22"/>
      <c r="E3174" s="55" t="s">
        <v>3778</v>
      </c>
      <c r="F3174" s="20" t="s">
        <v>79</v>
      </c>
      <c r="G3174" s="41"/>
      <c r="H3174" s="21" t="s">
        <v>22</v>
      </c>
      <c r="I3174" s="41" t="s">
        <v>56</v>
      </c>
      <c r="J3174" s="21" t="s">
        <v>116</v>
      </c>
      <c r="K3174" s="203" t="s">
        <v>2789</v>
      </c>
      <c r="L3174" s="219"/>
      <c r="M3174" s="219">
        <v>0</v>
      </c>
      <c r="N3174" s="219">
        <v>2220</v>
      </c>
      <c r="O3174" s="217">
        <f t="shared" si="49"/>
        <v>1142443.2199999997</v>
      </c>
    </row>
    <row r="3175" spans="1:17" ht="22.05" hidden="1" customHeight="1" x14ac:dyDescent="0.2">
      <c r="A3175" s="216">
        <v>45800</v>
      </c>
      <c r="B3175" s="20" t="s">
        <v>185</v>
      </c>
      <c r="C3175" s="41">
        <v>55754</v>
      </c>
      <c r="D3175" s="22"/>
      <c r="E3175" s="55" t="s">
        <v>2189</v>
      </c>
      <c r="F3175" s="20" t="s">
        <v>79</v>
      </c>
      <c r="G3175" s="41"/>
      <c r="H3175" s="21" t="s">
        <v>22</v>
      </c>
      <c r="I3175" s="41" t="s">
        <v>80</v>
      </c>
      <c r="J3175" s="21" t="s">
        <v>66</v>
      </c>
      <c r="K3175" s="203" t="s">
        <v>135</v>
      </c>
      <c r="L3175" s="219"/>
      <c r="M3175" s="219">
        <v>0</v>
      </c>
      <c r="N3175" s="219">
        <v>250</v>
      </c>
      <c r="O3175" s="217">
        <f t="shared" si="49"/>
        <v>1142193.2199999997</v>
      </c>
    </row>
    <row r="3176" spans="1:17" ht="22.05" hidden="1" customHeight="1" x14ac:dyDescent="0.2">
      <c r="A3176" s="216">
        <v>45800</v>
      </c>
      <c r="B3176" s="20" t="s">
        <v>185</v>
      </c>
      <c r="C3176" s="41">
        <v>55755</v>
      </c>
      <c r="D3176" s="22"/>
      <c r="E3176" s="55" t="s">
        <v>158</v>
      </c>
      <c r="F3176" s="20" t="s">
        <v>79</v>
      </c>
      <c r="G3176" s="41"/>
      <c r="H3176" s="21" t="s">
        <v>22</v>
      </c>
      <c r="I3176" s="41" t="s">
        <v>56</v>
      </c>
      <c r="J3176" s="21" t="s">
        <v>116</v>
      </c>
      <c r="K3176" s="203" t="s">
        <v>139</v>
      </c>
      <c r="L3176" s="219"/>
      <c r="M3176" s="219">
        <v>0</v>
      </c>
      <c r="N3176" s="219">
        <v>750</v>
      </c>
      <c r="O3176" s="217">
        <f t="shared" si="49"/>
        <v>1141443.2199999997</v>
      </c>
    </row>
    <row r="3177" spans="1:17" ht="22.05" hidden="1" customHeight="1" x14ac:dyDescent="0.2">
      <c r="A3177" s="216">
        <v>45800</v>
      </c>
      <c r="B3177" s="20" t="s">
        <v>185</v>
      </c>
      <c r="C3177" s="41">
        <v>55756</v>
      </c>
      <c r="D3177" s="22"/>
      <c r="E3177" s="55" t="s">
        <v>154</v>
      </c>
      <c r="F3177" s="20" t="s">
        <v>79</v>
      </c>
      <c r="G3177" s="41"/>
      <c r="H3177" s="21" t="s">
        <v>22</v>
      </c>
      <c r="I3177" s="41" t="s">
        <v>103</v>
      </c>
      <c r="J3177" s="21" t="s">
        <v>219</v>
      </c>
      <c r="K3177" s="203" t="s">
        <v>1241</v>
      </c>
      <c r="L3177" s="219"/>
      <c r="M3177" s="219">
        <v>0</v>
      </c>
      <c r="N3177" s="219">
        <v>420</v>
      </c>
      <c r="O3177" s="217">
        <f t="shared" si="49"/>
        <v>1141023.2199999997</v>
      </c>
    </row>
    <row r="3178" spans="1:17" ht="22.05" hidden="1" customHeight="1" x14ac:dyDescent="0.2">
      <c r="A3178" s="216">
        <v>45800</v>
      </c>
      <c r="B3178" s="20" t="s">
        <v>185</v>
      </c>
      <c r="C3178" s="41">
        <v>55757</v>
      </c>
      <c r="D3178" s="22"/>
      <c r="E3178" s="55" t="s">
        <v>1578</v>
      </c>
      <c r="F3178" s="20" t="s">
        <v>79</v>
      </c>
      <c r="G3178" s="41"/>
      <c r="H3178" s="21" t="s">
        <v>22</v>
      </c>
      <c r="I3178" s="41" t="s">
        <v>56</v>
      </c>
      <c r="J3178" s="21" t="s">
        <v>88</v>
      </c>
      <c r="K3178" s="203" t="s">
        <v>265</v>
      </c>
      <c r="L3178" s="219"/>
      <c r="M3178" s="219">
        <v>0</v>
      </c>
      <c r="N3178" s="219">
        <v>1500</v>
      </c>
      <c r="O3178" s="217">
        <f t="shared" si="49"/>
        <v>1139523.2199999997</v>
      </c>
    </row>
    <row r="3179" spans="1:17" ht="22.05" hidden="1" customHeight="1" x14ac:dyDescent="0.2">
      <c r="A3179" s="216">
        <v>45800</v>
      </c>
      <c r="B3179" s="20" t="s">
        <v>185</v>
      </c>
      <c r="C3179" s="41">
        <v>55758</v>
      </c>
      <c r="D3179" s="22"/>
      <c r="E3179" s="55" t="s">
        <v>3779</v>
      </c>
      <c r="F3179" s="20" t="s">
        <v>79</v>
      </c>
      <c r="G3179" s="41"/>
      <c r="H3179" s="21" t="s">
        <v>22</v>
      </c>
      <c r="I3179" s="21" t="s">
        <v>54</v>
      </c>
      <c r="J3179" s="21" t="s">
        <v>32</v>
      </c>
      <c r="K3179" s="203" t="s">
        <v>390</v>
      </c>
      <c r="L3179" s="55"/>
      <c r="M3179" s="219">
        <v>0</v>
      </c>
      <c r="N3179" s="219">
        <v>2000</v>
      </c>
      <c r="O3179" s="217">
        <f t="shared" si="49"/>
        <v>1137523.2199999997</v>
      </c>
      <c r="Q3179" s="157"/>
    </row>
    <row r="3180" spans="1:17" ht="22.05" hidden="1" customHeight="1" x14ac:dyDescent="0.2">
      <c r="A3180" s="216">
        <v>45801</v>
      </c>
      <c r="B3180" s="20" t="s">
        <v>185</v>
      </c>
      <c r="C3180" s="41">
        <v>55760</v>
      </c>
      <c r="D3180" s="22"/>
      <c r="E3180" s="55" t="s">
        <v>150</v>
      </c>
      <c r="F3180" s="20" t="s">
        <v>79</v>
      </c>
      <c r="G3180" s="41"/>
      <c r="H3180" s="21" t="s">
        <v>22</v>
      </c>
      <c r="I3180" s="41" t="s">
        <v>81</v>
      </c>
      <c r="J3180" s="21" t="s">
        <v>200</v>
      </c>
      <c r="K3180" s="203" t="s">
        <v>413</v>
      </c>
      <c r="L3180" s="219"/>
      <c r="M3180" s="219">
        <v>0</v>
      </c>
      <c r="N3180" s="219">
        <v>360000</v>
      </c>
      <c r="O3180" s="217">
        <f t="shared" si="49"/>
        <v>777523.21999999974</v>
      </c>
    </row>
    <row r="3181" spans="1:17" ht="22.05" hidden="1" customHeight="1" x14ac:dyDescent="0.2">
      <c r="A3181" s="216">
        <v>45801</v>
      </c>
      <c r="B3181" s="20" t="s">
        <v>185</v>
      </c>
      <c r="C3181" s="41">
        <v>55761</v>
      </c>
      <c r="D3181" s="22"/>
      <c r="E3181" s="55" t="s">
        <v>3780</v>
      </c>
      <c r="F3181" s="20" t="s">
        <v>79</v>
      </c>
      <c r="G3181" s="41"/>
      <c r="H3181" s="21" t="s">
        <v>22</v>
      </c>
      <c r="I3181" s="41" t="s">
        <v>54</v>
      </c>
      <c r="J3181" s="21" t="s">
        <v>63</v>
      </c>
      <c r="K3181" s="203" t="s">
        <v>141</v>
      </c>
      <c r="L3181" s="219"/>
      <c r="M3181" s="219">
        <v>0</v>
      </c>
      <c r="N3181" s="219">
        <v>3500</v>
      </c>
      <c r="O3181" s="217">
        <f t="shared" si="49"/>
        <v>774023.21999999974</v>
      </c>
    </row>
    <row r="3182" spans="1:17" ht="22.05" hidden="1" customHeight="1" x14ac:dyDescent="0.2">
      <c r="A3182" s="216">
        <v>45801</v>
      </c>
      <c r="B3182" s="20" t="s">
        <v>185</v>
      </c>
      <c r="C3182" s="41">
        <v>55762</v>
      </c>
      <c r="D3182" s="22"/>
      <c r="E3182" s="55" t="s">
        <v>2869</v>
      </c>
      <c r="F3182" s="20" t="s">
        <v>79</v>
      </c>
      <c r="G3182" s="41"/>
      <c r="H3182" s="21" t="s">
        <v>22</v>
      </c>
      <c r="I3182" s="41" t="s">
        <v>103</v>
      </c>
      <c r="J3182" s="21" t="s">
        <v>219</v>
      </c>
      <c r="K3182" s="203" t="s">
        <v>1241</v>
      </c>
      <c r="L3182" s="219"/>
      <c r="M3182" s="219">
        <v>0</v>
      </c>
      <c r="N3182" s="219">
        <v>325</v>
      </c>
      <c r="O3182" s="217">
        <f t="shared" si="49"/>
        <v>773698.21999999974</v>
      </c>
    </row>
    <row r="3183" spans="1:17" ht="22.05" hidden="1" customHeight="1" x14ac:dyDescent="0.2">
      <c r="A3183" s="216">
        <v>45801</v>
      </c>
      <c r="B3183" s="20" t="s">
        <v>185</v>
      </c>
      <c r="C3183" s="41">
        <v>55763</v>
      </c>
      <c r="D3183" s="22"/>
      <c r="E3183" s="55" t="s">
        <v>3781</v>
      </c>
      <c r="F3183" s="20" t="s">
        <v>79</v>
      </c>
      <c r="G3183" s="41"/>
      <c r="H3183" s="21" t="s">
        <v>22</v>
      </c>
      <c r="I3183" s="41" t="s">
        <v>56</v>
      </c>
      <c r="J3183" s="21" t="s">
        <v>212</v>
      </c>
      <c r="K3183" s="203" t="s">
        <v>235</v>
      </c>
      <c r="L3183" s="219"/>
      <c r="M3183" s="219">
        <v>0</v>
      </c>
      <c r="N3183" s="219">
        <v>500</v>
      </c>
      <c r="O3183" s="217">
        <f t="shared" si="49"/>
        <v>773198.21999999974</v>
      </c>
    </row>
    <row r="3184" spans="1:17" ht="22.05" hidden="1" customHeight="1" x14ac:dyDescent="0.2">
      <c r="A3184" s="216">
        <v>45801</v>
      </c>
      <c r="B3184" s="20" t="s">
        <v>185</v>
      </c>
      <c r="C3184" s="41">
        <v>55764</v>
      </c>
      <c r="D3184" s="22"/>
      <c r="E3184" s="55" t="s">
        <v>204</v>
      </c>
      <c r="F3184" s="20" t="s">
        <v>79</v>
      </c>
      <c r="G3184" s="41"/>
      <c r="H3184" s="21" t="s">
        <v>22</v>
      </c>
      <c r="I3184" s="21" t="s">
        <v>56</v>
      </c>
      <c r="J3184" s="21" t="s">
        <v>212</v>
      </c>
      <c r="K3184" s="203" t="s">
        <v>235</v>
      </c>
      <c r="L3184" s="55"/>
      <c r="M3184" s="219">
        <v>0</v>
      </c>
      <c r="N3184" s="219">
        <v>1000</v>
      </c>
      <c r="O3184" s="217">
        <f t="shared" si="49"/>
        <v>772198.21999999974</v>
      </c>
    </row>
    <row r="3185" spans="1:15" ht="22.05" hidden="1" customHeight="1" x14ac:dyDescent="0.2">
      <c r="A3185" s="216">
        <v>45801</v>
      </c>
      <c r="B3185" s="20" t="s">
        <v>185</v>
      </c>
      <c r="C3185" s="41">
        <v>55765</v>
      </c>
      <c r="D3185" s="22"/>
      <c r="E3185" s="55" t="s">
        <v>3782</v>
      </c>
      <c r="F3185" s="20" t="s">
        <v>79</v>
      </c>
      <c r="G3185" s="41"/>
      <c r="H3185" s="21" t="s">
        <v>22</v>
      </c>
      <c r="I3185" s="21" t="s">
        <v>54</v>
      </c>
      <c r="J3185" s="21" t="s">
        <v>32</v>
      </c>
      <c r="K3185" s="203" t="s">
        <v>390</v>
      </c>
      <c r="L3185" s="55"/>
      <c r="M3185" s="219">
        <v>0</v>
      </c>
      <c r="N3185" s="219">
        <v>2000</v>
      </c>
      <c r="O3185" s="217">
        <f t="shared" si="49"/>
        <v>770198.21999999974</v>
      </c>
    </row>
    <row r="3186" spans="1:15" ht="22.05" hidden="1" customHeight="1" x14ac:dyDescent="0.2">
      <c r="A3186" s="216">
        <v>45801</v>
      </c>
      <c r="B3186" s="20" t="s">
        <v>185</v>
      </c>
      <c r="C3186" s="41">
        <v>55766</v>
      </c>
      <c r="D3186" s="22"/>
      <c r="E3186" s="55" t="s">
        <v>961</v>
      </c>
      <c r="F3186" s="20" t="s">
        <v>79</v>
      </c>
      <c r="G3186" s="41"/>
      <c r="H3186" s="21" t="s">
        <v>22</v>
      </c>
      <c r="I3186" s="41" t="s">
        <v>53</v>
      </c>
      <c r="J3186" s="21" t="s">
        <v>113</v>
      </c>
      <c r="K3186" s="203" t="s">
        <v>148</v>
      </c>
      <c r="L3186" s="55"/>
      <c r="M3186" s="219">
        <v>0</v>
      </c>
      <c r="N3186" s="219">
        <v>4900</v>
      </c>
      <c r="O3186" s="217">
        <f t="shared" si="49"/>
        <v>765298.21999999974</v>
      </c>
    </row>
    <row r="3187" spans="1:15" ht="22.05" hidden="1" customHeight="1" x14ac:dyDescent="0.2">
      <c r="A3187" s="216">
        <v>45801</v>
      </c>
      <c r="B3187" s="20" t="s">
        <v>185</v>
      </c>
      <c r="C3187" s="41">
        <v>55767</v>
      </c>
      <c r="D3187" s="22"/>
      <c r="E3187" s="55" t="s">
        <v>3783</v>
      </c>
      <c r="F3187" s="20" t="s">
        <v>79</v>
      </c>
      <c r="G3187" s="41"/>
      <c r="H3187" s="21" t="s">
        <v>22</v>
      </c>
      <c r="I3187" s="41" t="s">
        <v>103</v>
      </c>
      <c r="J3187" s="21" t="s">
        <v>95</v>
      </c>
      <c r="K3187" s="203" t="s">
        <v>210</v>
      </c>
      <c r="L3187" s="55"/>
      <c r="M3187" s="219">
        <v>0</v>
      </c>
      <c r="N3187" s="219">
        <v>220</v>
      </c>
      <c r="O3187" s="217">
        <f t="shared" si="49"/>
        <v>765078.21999999974</v>
      </c>
    </row>
    <row r="3188" spans="1:15" ht="22.05" hidden="1" customHeight="1" x14ac:dyDescent="0.2">
      <c r="A3188" s="216">
        <v>45801</v>
      </c>
      <c r="B3188" s="20" t="s">
        <v>185</v>
      </c>
      <c r="C3188" s="41">
        <v>55768</v>
      </c>
      <c r="D3188" s="22"/>
      <c r="E3188" s="55" t="s">
        <v>158</v>
      </c>
      <c r="F3188" s="20" t="s">
        <v>79</v>
      </c>
      <c r="G3188" s="41"/>
      <c r="H3188" s="21" t="s">
        <v>22</v>
      </c>
      <c r="I3188" s="21" t="s">
        <v>56</v>
      </c>
      <c r="J3188" s="21" t="s">
        <v>116</v>
      </c>
      <c r="K3188" s="203" t="s">
        <v>139</v>
      </c>
      <c r="L3188" s="55"/>
      <c r="M3188" s="219">
        <v>0</v>
      </c>
      <c r="N3188" s="219">
        <v>500</v>
      </c>
      <c r="O3188" s="217">
        <f t="shared" si="49"/>
        <v>764578.21999999974</v>
      </c>
    </row>
    <row r="3189" spans="1:15" ht="22.05" hidden="1" customHeight="1" x14ac:dyDescent="0.2">
      <c r="A3189" s="216">
        <v>45801</v>
      </c>
      <c r="B3189" s="20" t="s">
        <v>185</v>
      </c>
      <c r="C3189" s="41">
        <v>55769</v>
      </c>
      <c r="D3189" s="22"/>
      <c r="E3189" s="55" t="s">
        <v>3784</v>
      </c>
      <c r="F3189" s="20" t="s">
        <v>79</v>
      </c>
      <c r="G3189" s="41"/>
      <c r="H3189" s="21" t="s">
        <v>22</v>
      </c>
      <c r="I3189" s="41" t="s">
        <v>55</v>
      </c>
      <c r="J3189" s="21" t="s">
        <v>73</v>
      </c>
      <c r="K3189" s="203" t="s">
        <v>140</v>
      </c>
      <c r="L3189" s="55"/>
      <c r="M3189" s="219">
        <v>0</v>
      </c>
      <c r="N3189" s="219">
        <v>1500</v>
      </c>
      <c r="O3189" s="217">
        <f t="shared" si="49"/>
        <v>763078.21999999974</v>
      </c>
    </row>
    <row r="3190" spans="1:15" ht="22.05" hidden="1" customHeight="1" x14ac:dyDescent="0.2">
      <c r="A3190" s="216">
        <v>45801</v>
      </c>
      <c r="B3190" s="20" t="s">
        <v>185</v>
      </c>
      <c r="C3190" s="41">
        <v>55770</v>
      </c>
      <c r="D3190" s="22"/>
      <c r="E3190" s="55" t="s">
        <v>3785</v>
      </c>
      <c r="F3190" s="20" t="s">
        <v>79</v>
      </c>
      <c r="G3190" s="41"/>
      <c r="H3190" s="21" t="s">
        <v>22</v>
      </c>
      <c r="I3190" s="21" t="s">
        <v>55</v>
      </c>
      <c r="J3190" s="21" t="s">
        <v>73</v>
      </c>
      <c r="K3190" s="203" t="s">
        <v>3793</v>
      </c>
      <c r="L3190" s="55"/>
      <c r="M3190" s="219">
        <v>0</v>
      </c>
      <c r="N3190" s="219">
        <v>9800</v>
      </c>
      <c r="O3190" s="217">
        <f t="shared" si="49"/>
        <v>753278.21999999974</v>
      </c>
    </row>
    <row r="3191" spans="1:15" ht="22.05" hidden="1" customHeight="1" x14ac:dyDescent="0.2">
      <c r="A3191" s="216">
        <v>45801</v>
      </c>
      <c r="B3191" s="20" t="s">
        <v>185</v>
      </c>
      <c r="C3191" s="41">
        <v>55771</v>
      </c>
      <c r="D3191" s="22"/>
      <c r="E3191" s="55" t="s">
        <v>3786</v>
      </c>
      <c r="F3191" s="20" t="s">
        <v>79</v>
      </c>
      <c r="G3191" s="41"/>
      <c r="H3191" s="21" t="s">
        <v>22</v>
      </c>
      <c r="I3191" s="41" t="s">
        <v>55</v>
      </c>
      <c r="J3191" s="21" t="s">
        <v>73</v>
      </c>
      <c r="K3191" s="203" t="s">
        <v>3794</v>
      </c>
      <c r="L3191" s="55"/>
      <c r="M3191" s="219">
        <v>0</v>
      </c>
      <c r="N3191" s="219">
        <v>400</v>
      </c>
      <c r="O3191" s="217">
        <f t="shared" si="49"/>
        <v>752878.21999999974</v>
      </c>
    </row>
    <row r="3192" spans="1:15" ht="22.05" hidden="1" customHeight="1" x14ac:dyDescent="0.2">
      <c r="A3192" s="216">
        <v>45801</v>
      </c>
      <c r="B3192" s="20" t="s">
        <v>185</v>
      </c>
      <c r="C3192" s="41">
        <v>55772</v>
      </c>
      <c r="D3192" s="22"/>
      <c r="E3192" s="55" t="s">
        <v>3787</v>
      </c>
      <c r="F3192" s="20" t="s">
        <v>79</v>
      </c>
      <c r="G3192" s="41"/>
      <c r="H3192" s="21" t="s">
        <v>22</v>
      </c>
      <c r="I3192" s="41" t="s">
        <v>55</v>
      </c>
      <c r="J3192" s="21" t="s">
        <v>261</v>
      </c>
      <c r="K3192" s="203" t="s">
        <v>2451</v>
      </c>
      <c r="L3192" s="55"/>
      <c r="M3192" s="219">
        <v>0</v>
      </c>
      <c r="N3192" s="219">
        <v>5000</v>
      </c>
      <c r="O3192" s="217">
        <f t="shared" si="49"/>
        <v>747878.21999999974</v>
      </c>
    </row>
    <row r="3193" spans="1:15" ht="22.05" hidden="1" customHeight="1" x14ac:dyDescent="0.2">
      <c r="A3193" s="216">
        <v>45801</v>
      </c>
      <c r="B3193" s="20" t="s">
        <v>185</v>
      </c>
      <c r="C3193" s="41">
        <v>55773</v>
      </c>
      <c r="D3193" s="22"/>
      <c r="E3193" s="55" t="s">
        <v>143</v>
      </c>
      <c r="F3193" s="20" t="s">
        <v>79</v>
      </c>
      <c r="G3193" s="41"/>
      <c r="H3193" s="21" t="s">
        <v>22</v>
      </c>
      <c r="I3193" s="41" t="s">
        <v>53</v>
      </c>
      <c r="J3193" s="21" t="s">
        <v>114</v>
      </c>
      <c r="K3193" s="203" t="s">
        <v>273</v>
      </c>
      <c r="L3193" s="55"/>
      <c r="M3193" s="219">
        <v>0</v>
      </c>
      <c r="N3193" s="219">
        <v>5617</v>
      </c>
      <c r="O3193" s="217">
        <f t="shared" si="49"/>
        <v>742261.21999999974</v>
      </c>
    </row>
    <row r="3194" spans="1:15" ht="22.05" hidden="1" customHeight="1" x14ac:dyDescent="0.2">
      <c r="A3194" s="216">
        <v>45801</v>
      </c>
      <c r="B3194" s="20" t="s">
        <v>185</v>
      </c>
      <c r="C3194" s="41">
        <v>55774</v>
      </c>
      <c r="D3194" s="22"/>
      <c r="E3194" s="55" t="s">
        <v>143</v>
      </c>
      <c r="F3194" s="20" t="s">
        <v>79</v>
      </c>
      <c r="G3194" s="41"/>
      <c r="H3194" s="21" t="s">
        <v>22</v>
      </c>
      <c r="I3194" s="41" t="s">
        <v>53</v>
      </c>
      <c r="J3194" s="21" t="s">
        <v>114</v>
      </c>
      <c r="K3194" s="203" t="s">
        <v>149</v>
      </c>
      <c r="L3194" s="55"/>
      <c r="M3194" s="219">
        <v>0</v>
      </c>
      <c r="N3194" s="219">
        <v>20700</v>
      </c>
      <c r="O3194" s="217">
        <f t="shared" si="49"/>
        <v>721561.21999999974</v>
      </c>
    </row>
    <row r="3195" spans="1:15" ht="22.05" hidden="1" customHeight="1" x14ac:dyDescent="0.2">
      <c r="A3195" s="216">
        <v>45801</v>
      </c>
      <c r="B3195" s="20" t="s">
        <v>185</v>
      </c>
      <c r="C3195" s="41">
        <v>55775</v>
      </c>
      <c r="D3195" s="22"/>
      <c r="E3195" s="55" t="s">
        <v>143</v>
      </c>
      <c r="F3195" s="20" t="s">
        <v>79</v>
      </c>
      <c r="G3195" s="41"/>
      <c r="H3195" s="21" t="s">
        <v>22</v>
      </c>
      <c r="I3195" s="21" t="s">
        <v>53</v>
      </c>
      <c r="J3195" s="21" t="s">
        <v>112</v>
      </c>
      <c r="K3195" s="203" t="s">
        <v>416</v>
      </c>
      <c r="L3195" s="55"/>
      <c r="M3195" s="219">
        <v>0</v>
      </c>
      <c r="N3195" s="219">
        <v>29000</v>
      </c>
      <c r="O3195" s="217">
        <f t="shared" si="49"/>
        <v>692561.21999999974</v>
      </c>
    </row>
    <row r="3196" spans="1:15" ht="22.05" hidden="1" customHeight="1" x14ac:dyDescent="0.2">
      <c r="A3196" s="216">
        <v>45801</v>
      </c>
      <c r="B3196" s="20" t="s">
        <v>185</v>
      </c>
      <c r="C3196" s="41">
        <v>55776</v>
      </c>
      <c r="D3196" s="22"/>
      <c r="E3196" s="55" t="s">
        <v>143</v>
      </c>
      <c r="F3196" s="20" t="s">
        <v>79</v>
      </c>
      <c r="G3196" s="41"/>
      <c r="H3196" s="21" t="s">
        <v>22</v>
      </c>
      <c r="I3196" s="21" t="s">
        <v>53</v>
      </c>
      <c r="J3196" s="21" t="s">
        <v>112</v>
      </c>
      <c r="K3196" s="203" t="s">
        <v>147</v>
      </c>
      <c r="L3196" s="55"/>
      <c r="M3196" s="219">
        <v>0</v>
      </c>
      <c r="N3196" s="219">
        <v>3900</v>
      </c>
      <c r="O3196" s="217">
        <f t="shared" si="49"/>
        <v>688661.21999999974</v>
      </c>
    </row>
    <row r="3197" spans="1:15" ht="22.05" hidden="1" customHeight="1" x14ac:dyDescent="0.2">
      <c r="A3197" s="216">
        <v>45801</v>
      </c>
      <c r="B3197" s="20" t="s">
        <v>185</v>
      </c>
      <c r="C3197" s="41">
        <v>55777</v>
      </c>
      <c r="D3197" s="22"/>
      <c r="E3197" s="55" t="s">
        <v>143</v>
      </c>
      <c r="F3197" s="20" t="s">
        <v>79</v>
      </c>
      <c r="G3197" s="41"/>
      <c r="H3197" s="21" t="s">
        <v>22</v>
      </c>
      <c r="I3197" s="41" t="s">
        <v>53</v>
      </c>
      <c r="J3197" s="21" t="s">
        <v>112</v>
      </c>
      <c r="K3197" s="203" t="s">
        <v>1702</v>
      </c>
      <c r="L3197" s="55"/>
      <c r="M3197" s="219">
        <v>0</v>
      </c>
      <c r="N3197" s="219">
        <v>21050</v>
      </c>
      <c r="O3197" s="217">
        <f t="shared" si="49"/>
        <v>667611.21999999974</v>
      </c>
    </row>
    <row r="3198" spans="1:15" ht="22.05" hidden="1" customHeight="1" x14ac:dyDescent="0.2">
      <c r="A3198" s="216">
        <v>45801</v>
      </c>
      <c r="B3198" s="20" t="s">
        <v>185</v>
      </c>
      <c r="C3198" s="41">
        <v>55778</v>
      </c>
      <c r="D3198" s="22"/>
      <c r="E3198" s="55" t="s">
        <v>143</v>
      </c>
      <c r="F3198" s="20" t="s">
        <v>79</v>
      </c>
      <c r="G3198" s="41"/>
      <c r="H3198" s="21" t="s">
        <v>22</v>
      </c>
      <c r="I3198" s="41" t="s">
        <v>53</v>
      </c>
      <c r="J3198" s="21" t="s">
        <v>112</v>
      </c>
      <c r="K3198" s="203" t="s">
        <v>1703</v>
      </c>
      <c r="L3198" s="55"/>
      <c r="M3198" s="219">
        <v>0</v>
      </c>
      <c r="N3198" s="219">
        <v>19975</v>
      </c>
      <c r="O3198" s="217">
        <f t="shared" si="49"/>
        <v>647636.21999999974</v>
      </c>
    </row>
    <row r="3199" spans="1:15" ht="22.05" hidden="1" customHeight="1" x14ac:dyDescent="0.2">
      <c r="A3199" s="216">
        <v>45801</v>
      </c>
      <c r="B3199" s="20" t="s">
        <v>185</v>
      </c>
      <c r="C3199" s="41">
        <v>55779</v>
      </c>
      <c r="D3199" s="22"/>
      <c r="E3199" s="55" t="s">
        <v>143</v>
      </c>
      <c r="F3199" s="20" t="s">
        <v>79</v>
      </c>
      <c r="G3199" s="41"/>
      <c r="H3199" s="21" t="s">
        <v>22</v>
      </c>
      <c r="I3199" s="41" t="s">
        <v>53</v>
      </c>
      <c r="J3199" s="21" t="s">
        <v>112</v>
      </c>
      <c r="K3199" s="203" t="s">
        <v>1589</v>
      </c>
      <c r="L3199" s="55"/>
      <c r="M3199" s="219">
        <v>0</v>
      </c>
      <c r="N3199" s="219">
        <v>19325</v>
      </c>
      <c r="O3199" s="217">
        <f t="shared" si="49"/>
        <v>628311.21999999974</v>
      </c>
    </row>
    <row r="3200" spans="1:15" ht="22.05" hidden="1" customHeight="1" x14ac:dyDescent="0.2">
      <c r="A3200" s="216">
        <v>45801</v>
      </c>
      <c r="B3200" s="20" t="s">
        <v>185</v>
      </c>
      <c r="C3200" s="41">
        <v>55780</v>
      </c>
      <c r="D3200" s="22"/>
      <c r="E3200" s="55" t="s">
        <v>143</v>
      </c>
      <c r="F3200" s="20" t="s">
        <v>79</v>
      </c>
      <c r="G3200" s="41"/>
      <c r="H3200" s="21" t="s">
        <v>22</v>
      </c>
      <c r="I3200" s="41" t="s">
        <v>53</v>
      </c>
      <c r="J3200" s="21" t="s">
        <v>112</v>
      </c>
      <c r="K3200" s="203" t="s">
        <v>148</v>
      </c>
      <c r="L3200" s="55"/>
      <c r="M3200" s="219">
        <v>0</v>
      </c>
      <c r="N3200" s="219">
        <v>11632</v>
      </c>
      <c r="O3200" s="217">
        <f t="shared" si="49"/>
        <v>616679.21999999974</v>
      </c>
    </row>
    <row r="3201" spans="1:15" ht="22.05" hidden="1" customHeight="1" x14ac:dyDescent="0.2">
      <c r="A3201" s="216">
        <v>45801</v>
      </c>
      <c r="B3201" s="20" t="s">
        <v>185</v>
      </c>
      <c r="C3201" s="41">
        <v>55781</v>
      </c>
      <c r="D3201" s="22"/>
      <c r="E3201" s="55" t="s">
        <v>143</v>
      </c>
      <c r="F3201" s="20" t="s">
        <v>79</v>
      </c>
      <c r="G3201" s="41"/>
      <c r="H3201" s="21" t="s">
        <v>22</v>
      </c>
      <c r="I3201" s="41" t="s">
        <v>53</v>
      </c>
      <c r="J3201" s="21" t="s">
        <v>112</v>
      </c>
      <c r="K3201" s="203" t="s">
        <v>955</v>
      </c>
      <c r="L3201" s="55"/>
      <c r="M3201" s="219">
        <v>0</v>
      </c>
      <c r="N3201" s="219">
        <v>1300</v>
      </c>
      <c r="O3201" s="217">
        <f t="shared" si="49"/>
        <v>615379.21999999974</v>
      </c>
    </row>
    <row r="3202" spans="1:15" ht="22.05" hidden="1" customHeight="1" x14ac:dyDescent="0.2">
      <c r="A3202" s="216">
        <v>45801</v>
      </c>
      <c r="B3202" s="20" t="s">
        <v>185</v>
      </c>
      <c r="C3202" s="41">
        <v>55782</v>
      </c>
      <c r="D3202" s="22"/>
      <c r="E3202" s="55" t="s">
        <v>143</v>
      </c>
      <c r="F3202" s="20" t="s">
        <v>79</v>
      </c>
      <c r="G3202" s="41"/>
      <c r="H3202" s="21" t="s">
        <v>22</v>
      </c>
      <c r="I3202" s="41" t="s">
        <v>53</v>
      </c>
      <c r="J3202" s="21" t="s">
        <v>112</v>
      </c>
      <c r="K3202" s="203" t="s">
        <v>264</v>
      </c>
      <c r="L3202" s="55"/>
      <c r="M3202" s="219">
        <v>0</v>
      </c>
      <c r="N3202" s="219">
        <v>48400</v>
      </c>
      <c r="O3202" s="217">
        <f t="shared" si="49"/>
        <v>566979.21999999974</v>
      </c>
    </row>
    <row r="3203" spans="1:15" ht="22.05" hidden="1" customHeight="1" x14ac:dyDescent="0.2">
      <c r="A3203" s="216">
        <v>45801</v>
      </c>
      <c r="B3203" s="20" t="s">
        <v>185</v>
      </c>
      <c r="C3203" s="41">
        <v>55783</v>
      </c>
      <c r="D3203" s="22"/>
      <c r="E3203" s="55" t="s">
        <v>143</v>
      </c>
      <c r="F3203" s="20" t="s">
        <v>79</v>
      </c>
      <c r="G3203" s="41"/>
      <c r="H3203" s="21" t="s">
        <v>22</v>
      </c>
      <c r="I3203" s="21" t="s">
        <v>53</v>
      </c>
      <c r="J3203" s="21" t="s">
        <v>113</v>
      </c>
      <c r="K3203" s="203" t="s">
        <v>56</v>
      </c>
      <c r="L3203" s="55"/>
      <c r="M3203" s="219">
        <v>0</v>
      </c>
      <c r="N3203" s="219">
        <v>30050</v>
      </c>
      <c r="O3203" s="217">
        <f t="shared" ref="O3203:O3275" si="50">O3202+M3203-N3203</f>
        <v>536929.21999999974</v>
      </c>
    </row>
    <row r="3204" spans="1:15" ht="22.05" hidden="1" customHeight="1" x14ac:dyDescent="0.2">
      <c r="A3204" s="216">
        <v>45801</v>
      </c>
      <c r="B3204" s="20" t="s">
        <v>185</v>
      </c>
      <c r="C3204" s="41">
        <v>55784</v>
      </c>
      <c r="D3204" s="22"/>
      <c r="E3204" s="334" t="s">
        <v>143</v>
      </c>
      <c r="F3204" s="329" t="s">
        <v>79</v>
      </c>
      <c r="G3204" s="330"/>
      <c r="H3204" s="331" t="s">
        <v>22</v>
      </c>
      <c r="I3204" s="331" t="s">
        <v>53</v>
      </c>
      <c r="J3204" s="331" t="s">
        <v>112</v>
      </c>
      <c r="K3204" s="332" t="s">
        <v>145</v>
      </c>
      <c r="L3204" s="333">
        <v>30150</v>
      </c>
      <c r="M3204" s="333">
        <v>0</v>
      </c>
      <c r="N3204" s="333">
        <f>L3204-N3205-N3206-N3207-N3208-N3209</f>
        <v>17250</v>
      </c>
      <c r="O3204" s="217">
        <f t="shared" si="50"/>
        <v>519679.21999999974</v>
      </c>
    </row>
    <row r="3205" spans="1:15" ht="22.05" hidden="1" customHeight="1" x14ac:dyDescent="0.2">
      <c r="A3205" s="216">
        <v>45801</v>
      </c>
      <c r="B3205" s="20" t="s">
        <v>185</v>
      </c>
      <c r="C3205" s="41">
        <v>55784</v>
      </c>
      <c r="D3205" s="22"/>
      <c r="E3205" s="334" t="s">
        <v>558</v>
      </c>
      <c r="F3205" s="329" t="s">
        <v>79</v>
      </c>
      <c r="G3205" s="330"/>
      <c r="H3205" s="331" t="s">
        <v>22</v>
      </c>
      <c r="I3205" s="331" t="s">
        <v>54</v>
      </c>
      <c r="J3205" s="331" t="s">
        <v>61</v>
      </c>
      <c r="K3205" s="332" t="s">
        <v>145</v>
      </c>
      <c r="L3205" s="333">
        <v>30150</v>
      </c>
      <c r="M3205" s="333">
        <v>0</v>
      </c>
      <c r="N3205" s="333">
        <v>1800</v>
      </c>
      <c r="O3205" s="217">
        <f t="shared" si="50"/>
        <v>517879.21999999974</v>
      </c>
    </row>
    <row r="3206" spans="1:15" ht="22.05" hidden="1" customHeight="1" x14ac:dyDescent="0.2">
      <c r="A3206" s="216">
        <v>45801</v>
      </c>
      <c r="B3206" s="20" t="s">
        <v>185</v>
      </c>
      <c r="C3206" s="41">
        <v>55784</v>
      </c>
      <c r="D3206" s="22"/>
      <c r="E3206" s="328" t="s">
        <v>555</v>
      </c>
      <c r="F3206" s="329" t="s">
        <v>79</v>
      </c>
      <c r="G3206" s="330"/>
      <c r="H3206" s="331" t="s">
        <v>22</v>
      </c>
      <c r="I3206" s="331" t="s">
        <v>54</v>
      </c>
      <c r="J3206" s="331" t="s">
        <v>61</v>
      </c>
      <c r="K3206" s="332" t="s">
        <v>145</v>
      </c>
      <c r="L3206" s="333">
        <v>30150</v>
      </c>
      <c r="M3206" s="333">
        <v>0</v>
      </c>
      <c r="N3206" s="333">
        <v>1500</v>
      </c>
      <c r="O3206" s="217">
        <f t="shared" si="50"/>
        <v>516379.21999999974</v>
      </c>
    </row>
    <row r="3207" spans="1:15" ht="22.05" hidden="1" customHeight="1" x14ac:dyDescent="0.2">
      <c r="A3207" s="216">
        <v>45801</v>
      </c>
      <c r="B3207" s="20" t="s">
        <v>185</v>
      </c>
      <c r="C3207" s="41">
        <v>55784</v>
      </c>
      <c r="D3207" s="22"/>
      <c r="E3207" s="328" t="s">
        <v>556</v>
      </c>
      <c r="F3207" s="329" t="s">
        <v>79</v>
      </c>
      <c r="G3207" s="330"/>
      <c r="H3207" s="331" t="s">
        <v>22</v>
      </c>
      <c r="I3207" s="331" t="s">
        <v>54</v>
      </c>
      <c r="J3207" s="331" t="s">
        <v>32</v>
      </c>
      <c r="K3207" s="332" t="s">
        <v>145</v>
      </c>
      <c r="L3207" s="333">
        <v>30150</v>
      </c>
      <c r="M3207" s="333">
        <v>0</v>
      </c>
      <c r="N3207" s="333">
        <v>6000</v>
      </c>
      <c r="O3207" s="217">
        <f t="shared" si="50"/>
        <v>510379.21999999974</v>
      </c>
    </row>
    <row r="3208" spans="1:15" ht="22.05" hidden="1" customHeight="1" x14ac:dyDescent="0.2">
      <c r="A3208" s="216">
        <v>45801</v>
      </c>
      <c r="B3208" s="20" t="s">
        <v>185</v>
      </c>
      <c r="C3208" s="41">
        <v>55784</v>
      </c>
      <c r="D3208" s="22"/>
      <c r="E3208" s="328" t="s">
        <v>557</v>
      </c>
      <c r="F3208" s="329" t="s">
        <v>79</v>
      </c>
      <c r="G3208" s="330"/>
      <c r="H3208" s="331" t="s">
        <v>22</v>
      </c>
      <c r="I3208" s="331" t="s">
        <v>54</v>
      </c>
      <c r="J3208" s="331" t="s">
        <v>63</v>
      </c>
      <c r="K3208" s="332" t="s">
        <v>145</v>
      </c>
      <c r="L3208" s="333">
        <v>30150</v>
      </c>
      <c r="M3208" s="333">
        <v>0</v>
      </c>
      <c r="N3208" s="333">
        <v>1800</v>
      </c>
      <c r="O3208" s="217">
        <f t="shared" si="50"/>
        <v>508579.21999999974</v>
      </c>
    </row>
    <row r="3209" spans="1:15" ht="22.05" hidden="1" customHeight="1" x14ac:dyDescent="0.2">
      <c r="A3209" s="216">
        <v>45801</v>
      </c>
      <c r="B3209" s="20" t="s">
        <v>185</v>
      </c>
      <c r="C3209" s="41">
        <v>55784</v>
      </c>
      <c r="D3209" s="22"/>
      <c r="E3209" s="328" t="s">
        <v>3486</v>
      </c>
      <c r="F3209" s="329" t="s">
        <v>79</v>
      </c>
      <c r="G3209" s="330"/>
      <c r="H3209" s="331" t="s">
        <v>22</v>
      </c>
      <c r="I3209" s="331" t="s">
        <v>54</v>
      </c>
      <c r="J3209" s="331" t="s">
        <v>63</v>
      </c>
      <c r="K3209" s="332" t="s">
        <v>145</v>
      </c>
      <c r="L3209" s="333">
        <v>30150</v>
      </c>
      <c r="M3209" s="333">
        <v>0</v>
      </c>
      <c r="N3209" s="333">
        <v>1800</v>
      </c>
      <c r="O3209" s="217">
        <f t="shared" si="50"/>
        <v>506779.21999999974</v>
      </c>
    </row>
    <row r="3210" spans="1:15" ht="22.05" hidden="1" customHeight="1" x14ac:dyDescent="0.2">
      <c r="A3210" s="216">
        <v>45801</v>
      </c>
      <c r="B3210" s="20" t="s">
        <v>185</v>
      </c>
      <c r="C3210" s="41">
        <v>55785</v>
      </c>
      <c r="D3210" s="22"/>
      <c r="E3210" s="328" t="s">
        <v>141</v>
      </c>
      <c r="F3210" s="329" t="s">
        <v>79</v>
      </c>
      <c r="G3210" s="330"/>
      <c r="H3210" s="331" t="s">
        <v>22</v>
      </c>
      <c r="I3210" s="331" t="s">
        <v>54</v>
      </c>
      <c r="J3210" s="331" t="s">
        <v>63</v>
      </c>
      <c r="K3210" s="332" t="s">
        <v>225</v>
      </c>
      <c r="L3210" s="333">
        <v>75000</v>
      </c>
      <c r="M3210" s="333">
        <v>0</v>
      </c>
      <c r="N3210" s="333">
        <v>10000</v>
      </c>
      <c r="O3210" s="217">
        <f t="shared" si="50"/>
        <v>496779.21999999974</v>
      </c>
    </row>
    <row r="3211" spans="1:15" ht="22.05" hidden="1" customHeight="1" x14ac:dyDescent="0.2">
      <c r="A3211" s="216">
        <v>45801</v>
      </c>
      <c r="B3211" s="20" t="s">
        <v>185</v>
      </c>
      <c r="C3211" s="41">
        <v>55785</v>
      </c>
      <c r="D3211" s="22"/>
      <c r="E3211" s="328" t="s">
        <v>559</v>
      </c>
      <c r="F3211" s="329" t="s">
        <v>79</v>
      </c>
      <c r="G3211" s="330"/>
      <c r="H3211" s="331" t="s">
        <v>22</v>
      </c>
      <c r="I3211" s="331" t="s">
        <v>54</v>
      </c>
      <c r="J3211" s="331" t="s">
        <v>41</v>
      </c>
      <c r="K3211" s="332" t="s">
        <v>225</v>
      </c>
      <c r="L3211" s="333">
        <v>75000</v>
      </c>
      <c r="M3211" s="333">
        <v>0</v>
      </c>
      <c r="N3211" s="333">
        <v>20000</v>
      </c>
      <c r="O3211" s="217">
        <f t="shared" si="50"/>
        <v>476779.21999999974</v>
      </c>
    </row>
    <row r="3212" spans="1:15" ht="22.05" hidden="1" customHeight="1" x14ac:dyDescent="0.2">
      <c r="A3212" s="216">
        <v>45801</v>
      </c>
      <c r="B3212" s="20" t="s">
        <v>185</v>
      </c>
      <c r="C3212" s="41">
        <v>55785</v>
      </c>
      <c r="D3212" s="22"/>
      <c r="E3212" s="328" t="s">
        <v>463</v>
      </c>
      <c r="F3212" s="329" t="s">
        <v>79</v>
      </c>
      <c r="G3212" s="330"/>
      <c r="H3212" s="331" t="s">
        <v>22</v>
      </c>
      <c r="I3212" s="331" t="s">
        <v>54</v>
      </c>
      <c r="J3212" s="331" t="s">
        <v>62</v>
      </c>
      <c r="K3212" s="332" t="s">
        <v>225</v>
      </c>
      <c r="L3212" s="333">
        <v>75000</v>
      </c>
      <c r="M3212" s="333">
        <v>0</v>
      </c>
      <c r="N3212" s="333">
        <v>30000</v>
      </c>
      <c r="O3212" s="217">
        <f t="shared" si="50"/>
        <v>446779.21999999974</v>
      </c>
    </row>
    <row r="3213" spans="1:15" ht="22.05" hidden="1" customHeight="1" x14ac:dyDescent="0.2">
      <c r="A3213" s="216">
        <v>45801</v>
      </c>
      <c r="B3213" s="20" t="s">
        <v>185</v>
      </c>
      <c r="C3213" s="41">
        <v>55785</v>
      </c>
      <c r="D3213" s="22"/>
      <c r="E3213" s="328" t="s">
        <v>560</v>
      </c>
      <c r="F3213" s="329" t="s">
        <v>79</v>
      </c>
      <c r="G3213" s="330"/>
      <c r="H3213" s="331" t="s">
        <v>22</v>
      </c>
      <c r="I3213" s="331" t="s">
        <v>54</v>
      </c>
      <c r="J3213" s="331" t="s">
        <v>44</v>
      </c>
      <c r="K3213" s="332" t="s">
        <v>225</v>
      </c>
      <c r="L3213" s="333">
        <v>75000</v>
      </c>
      <c r="M3213" s="333">
        <v>0</v>
      </c>
      <c r="N3213" s="333">
        <v>10000</v>
      </c>
      <c r="O3213" s="217">
        <f t="shared" si="50"/>
        <v>436779.21999999974</v>
      </c>
    </row>
    <row r="3214" spans="1:15" ht="22.05" hidden="1" customHeight="1" x14ac:dyDescent="0.2">
      <c r="A3214" s="216">
        <v>45801</v>
      </c>
      <c r="B3214" s="20" t="s">
        <v>185</v>
      </c>
      <c r="C3214" s="41">
        <v>55785</v>
      </c>
      <c r="D3214" s="22"/>
      <c r="E3214" s="328" t="s">
        <v>561</v>
      </c>
      <c r="F3214" s="329" t="s">
        <v>79</v>
      </c>
      <c r="G3214" s="330"/>
      <c r="H3214" s="331" t="s">
        <v>22</v>
      </c>
      <c r="I3214" s="331" t="s">
        <v>54</v>
      </c>
      <c r="J3214" s="331" t="s">
        <v>63</v>
      </c>
      <c r="K3214" s="332" t="s">
        <v>225</v>
      </c>
      <c r="L3214" s="333">
        <v>75000</v>
      </c>
      <c r="M3214" s="333">
        <v>0</v>
      </c>
      <c r="N3214" s="333">
        <v>5000</v>
      </c>
      <c r="O3214" s="217">
        <f t="shared" si="50"/>
        <v>431779.21999999974</v>
      </c>
    </row>
    <row r="3215" spans="1:15" ht="22.05" hidden="1" customHeight="1" x14ac:dyDescent="0.2">
      <c r="A3215" s="216">
        <v>45801</v>
      </c>
      <c r="B3215" s="20" t="s">
        <v>185</v>
      </c>
      <c r="C3215" s="41">
        <v>55786</v>
      </c>
      <c r="D3215" s="22"/>
      <c r="E3215" s="55" t="s">
        <v>162</v>
      </c>
      <c r="F3215" s="20" t="s">
        <v>79</v>
      </c>
      <c r="G3215" s="41"/>
      <c r="H3215" s="21" t="s">
        <v>21</v>
      </c>
      <c r="I3215" s="41" t="s">
        <v>81</v>
      </c>
      <c r="J3215" s="21" t="s">
        <v>200</v>
      </c>
      <c r="K3215" s="203"/>
      <c r="L3215" s="55"/>
      <c r="M3215" s="219">
        <v>25000</v>
      </c>
      <c r="N3215" s="219">
        <v>0</v>
      </c>
      <c r="O3215" s="217">
        <f t="shared" si="50"/>
        <v>456779.21999999974</v>
      </c>
    </row>
    <row r="3216" spans="1:15" ht="22.05" hidden="1" customHeight="1" x14ac:dyDescent="0.2">
      <c r="A3216" s="216">
        <v>45801</v>
      </c>
      <c r="B3216" s="20" t="s">
        <v>185</v>
      </c>
      <c r="C3216" s="41">
        <v>55787</v>
      </c>
      <c r="D3216" s="22"/>
      <c r="E3216" s="55" t="s">
        <v>3788</v>
      </c>
      <c r="F3216" s="20" t="s">
        <v>79</v>
      </c>
      <c r="G3216" s="41"/>
      <c r="H3216" s="21" t="s">
        <v>22</v>
      </c>
      <c r="I3216" s="41" t="s">
        <v>103</v>
      </c>
      <c r="J3216" s="21" t="s">
        <v>95</v>
      </c>
      <c r="K3216" s="203" t="s">
        <v>153</v>
      </c>
      <c r="L3216" s="55"/>
      <c r="M3216" s="219">
        <v>0</v>
      </c>
      <c r="N3216" s="219">
        <v>250</v>
      </c>
      <c r="O3216" s="217">
        <f t="shared" si="50"/>
        <v>456529.21999999974</v>
      </c>
    </row>
    <row r="3217" spans="1:18" ht="22.05" hidden="1" customHeight="1" x14ac:dyDescent="0.2">
      <c r="A3217" s="216">
        <v>45801</v>
      </c>
      <c r="B3217" s="20" t="s">
        <v>185</v>
      </c>
      <c r="C3217" s="41">
        <v>55788</v>
      </c>
      <c r="D3217" s="22"/>
      <c r="E3217" s="55" t="s">
        <v>402</v>
      </c>
      <c r="F3217" s="20" t="s">
        <v>79</v>
      </c>
      <c r="G3217" s="41"/>
      <c r="H3217" s="21" t="s">
        <v>22</v>
      </c>
      <c r="I3217" s="41" t="s">
        <v>80</v>
      </c>
      <c r="J3217" s="21" t="s">
        <v>66</v>
      </c>
      <c r="K3217" s="203" t="s">
        <v>544</v>
      </c>
      <c r="L3217" s="55"/>
      <c r="M3217" s="219">
        <v>0</v>
      </c>
      <c r="N3217" s="219">
        <v>600</v>
      </c>
      <c r="O3217" s="217">
        <f t="shared" si="50"/>
        <v>455929.21999999974</v>
      </c>
    </row>
    <row r="3218" spans="1:18" ht="22.05" hidden="1" customHeight="1" x14ac:dyDescent="0.2">
      <c r="A3218" s="216">
        <v>45801</v>
      </c>
      <c r="B3218" s="20" t="s">
        <v>185</v>
      </c>
      <c r="C3218" s="41">
        <v>55789</v>
      </c>
      <c r="D3218" s="22"/>
      <c r="E3218" s="55" t="s">
        <v>143</v>
      </c>
      <c r="F3218" s="20" t="s">
        <v>79</v>
      </c>
      <c r="G3218" s="41"/>
      <c r="H3218" s="21" t="s">
        <v>22</v>
      </c>
      <c r="I3218" s="41" t="s">
        <v>53</v>
      </c>
      <c r="J3218" s="21" t="s">
        <v>112</v>
      </c>
      <c r="K3218" s="203" t="s">
        <v>146</v>
      </c>
      <c r="L3218" s="55"/>
      <c r="M3218" s="219">
        <v>0</v>
      </c>
      <c r="N3218" s="219">
        <v>110733</v>
      </c>
      <c r="O3218" s="217">
        <f t="shared" si="50"/>
        <v>345196.21999999974</v>
      </c>
    </row>
    <row r="3219" spans="1:18" ht="22.05" hidden="1" customHeight="1" x14ac:dyDescent="0.2">
      <c r="A3219" s="216">
        <v>45801</v>
      </c>
      <c r="B3219" s="20" t="s">
        <v>185</v>
      </c>
      <c r="C3219" s="41">
        <v>55790</v>
      </c>
      <c r="D3219" s="22"/>
      <c r="E3219" s="55" t="s">
        <v>3789</v>
      </c>
      <c r="F3219" s="20" t="s">
        <v>79</v>
      </c>
      <c r="G3219" s="41"/>
      <c r="H3219" s="21" t="s">
        <v>22</v>
      </c>
      <c r="I3219" s="41" t="s">
        <v>103</v>
      </c>
      <c r="J3219" s="21" t="s">
        <v>92</v>
      </c>
      <c r="K3219" s="203" t="s">
        <v>1706</v>
      </c>
      <c r="L3219" s="55"/>
      <c r="M3219" s="219">
        <v>0</v>
      </c>
      <c r="N3219" s="219">
        <v>850</v>
      </c>
      <c r="O3219" s="217">
        <f t="shared" si="50"/>
        <v>344346.21999999974</v>
      </c>
    </row>
    <row r="3220" spans="1:18" ht="22.05" hidden="1" customHeight="1" x14ac:dyDescent="0.2">
      <c r="A3220" s="216">
        <v>45801</v>
      </c>
      <c r="B3220" s="20" t="s">
        <v>185</v>
      </c>
      <c r="C3220" s="41">
        <v>55791</v>
      </c>
      <c r="D3220" s="22"/>
      <c r="E3220" s="55" t="s">
        <v>3790</v>
      </c>
      <c r="F3220" s="20" t="s">
        <v>79</v>
      </c>
      <c r="G3220" s="41"/>
      <c r="H3220" s="21" t="s">
        <v>22</v>
      </c>
      <c r="I3220" s="41" t="s">
        <v>103</v>
      </c>
      <c r="J3220" s="21" t="s">
        <v>92</v>
      </c>
      <c r="K3220" s="203" t="s">
        <v>3795</v>
      </c>
      <c r="L3220" s="55"/>
      <c r="M3220" s="219">
        <v>0</v>
      </c>
      <c r="N3220" s="219">
        <v>550</v>
      </c>
      <c r="O3220" s="217">
        <f t="shared" si="50"/>
        <v>343796.21999999974</v>
      </c>
    </row>
    <row r="3221" spans="1:18" ht="22.05" hidden="1" customHeight="1" x14ac:dyDescent="0.2">
      <c r="A3221" s="216">
        <v>45801</v>
      </c>
      <c r="B3221" s="20" t="s">
        <v>185</v>
      </c>
      <c r="C3221" s="41">
        <v>55792</v>
      </c>
      <c r="D3221" s="22"/>
      <c r="E3221" s="55" t="s">
        <v>539</v>
      </c>
      <c r="F3221" s="20" t="s">
        <v>79</v>
      </c>
      <c r="G3221" s="41"/>
      <c r="H3221" s="21" t="s">
        <v>22</v>
      </c>
      <c r="I3221" s="41" t="s">
        <v>53</v>
      </c>
      <c r="J3221" s="21" t="s">
        <v>112</v>
      </c>
      <c r="K3221" s="203" t="s">
        <v>146</v>
      </c>
      <c r="L3221" s="55"/>
      <c r="M3221" s="219">
        <v>0</v>
      </c>
      <c r="N3221" s="219">
        <v>1833</v>
      </c>
      <c r="O3221" s="217">
        <f t="shared" si="50"/>
        <v>341963.21999999974</v>
      </c>
    </row>
    <row r="3222" spans="1:18" ht="22.05" hidden="1" customHeight="1" x14ac:dyDescent="0.2">
      <c r="A3222" s="216">
        <v>45801</v>
      </c>
      <c r="B3222" s="20" t="s">
        <v>185</v>
      </c>
      <c r="C3222" s="41">
        <v>55793</v>
      </c>
      <c r="D3222" s="22"/>
      <c r="E3222" s="55" t="s">
        <v>154</v>
      </c>
      <c r="F3222" s="20" t="s">
        <v>79</v>
      </c>
      <c r="G3222" s="41"/>
      <c r="H3222" s="21" t="s">
        <v>22</v>
      </c>
      <c r="I3222" s="41" t="s">
        <v>103</v>
      </c>
      <c r="J3222" s="21" t="s">
        <v>219</v>
      </c>
      <c r="K3222" s="203" t="s">
        <v>1241</v>
      </c>
      <c r="L3222" s="55"/>
      <c r="M3222" s="219">
        <v>0</v>
      </c>
      <c r="N3222" s="219">
        <v>600</v>
      </c>
      <c r="O3222" s="217">
        <f t="shared" si="50"/>
        <v>341363.21999999974</v>
      </c>
    </row>
    <row r="3223" spans="1:18" ht="22.05" hidden="1" customHeight="1" x14ac:dyDescent="0.2">
      <c r="A3223" s="216">
        <v>45801</v>
      </c>
      <c r="B3223" s="20" t="s">
        <v>185</v>
      </c>
      <c r="C3223" s="41">
        <v>55794</v>
      </c>
      <c r="D3223" s="306"/>
      <c r="E3223" s="55" t="s">
        <v>3791</v>
      </c>
      <c r="F3223" s="20" t="s">
        <v>79</v>
      </c>
      <c r="G3223" s="41"/>
      <c r="H3223" s="21" t="s">
        <v>22</v>
      </c>
      <c r="I3223" s="41" t="s">
        <v>103</v>
      </c>
      <c r="J3223" s="21" t="s">
        <v>95</v>
      </c>
      <c r="K3223" s="203" t="s">
        <v>368</v>
      </c>
      <c r="L3223" s="55"/>
      <c r="M3223" s="219">
        <v>0</v>
      </c>
      <c r="N3223" s="219">
        <v>480</v>
      </c>
      <c r="O3223" s="217">
        <f t="shared" si="50"/>
        <v>340883.21999999974</v>
      </c>
      <c r="Q3223" s="229"/>
      <c r="R3223" s="229"/>
    </row>
    <row r="3224" spans="1:18" ht="22.05" hidden="1" customHeight="1" x14ac:dyDescent="0.2">
      <c r="A3224" s="216">
        <v>45801</v>
      </c>
      <c r="B3224" s="20" t="s">
        <v>185</v>
      </c>
      <c r="C3224" s="41">
        <v>55795</v>
      </c>
      <c r="D3224" s="22"/>
      <c r="E3224" s="55" t="s">
        <v>128</v>
      </c>
      <c r="F3224" s="20" t="s">
        <v>79</v>
      </c>
      <c r="G3224" s="41"/>
      <c r="H3224" s="21" t="s">
        <v>22</v>
      </c>
      <c r="I3224" s="41" t="s">
        <v>56</v>
      </c>
      <c r="J3224" s="21" t="s">
        <v>116</v>
      </c>
      <c r="K3224" s="203" t="s">
        <v>129</v>
      </c>
      <c r="L3224" s="55"/>
      <c r="M3224" s="219">
        <v>0</v>
      </c>
      <c r="N3224" s="219">
        <v>60</v>
      </c>
      <c r="O3224" s="217">
        <f t="shared" si="50"/>
        <v>340823.21999999974</v>
      </c>
      <c r="Q3224" s="229"/>
    </row>
    <row r="3225" spans="1:18" ht="22.05" hidden="1" customHeight="1" x14ac:dyDescent="0.2">
      <c r="A3225" s="216">
        <v>45801</v>
      </c>
      <c r="B3225" s="20" t="s">
        <v>185</v>
      </c>
      <c r="C3225" s="41">
        <v>55796</v>
      </c>
      <c r="D3225" s="22"/>
      <c r="E3225" s="55" t="s">
        <v>3602</v>
      </c>
      <c r="F3225" s="20" t="s">
        <v>79</v>
      </c>
      <c r="G3225" s="41"/>
      <c r="H3225" s="21" t="s">
        <v>22</v>
      </c>
      <c r="I3225" s="41" t="s">
        <v>103</v>
      </c>
      <c r="J3225" s="21" t="s">
        <v>60</v>
      </c>
      <c r="K3225" s="203" t="s">
        <v>133</v>
      </c>
      <c r="L3225" s="55"/>
      <c r="M3225" s="219">
        <v>0</v>
      </c>
      <c r="N3225" s="219">
        <v>8000</v>
      </c>
      <c r="O3225" s="217">
        <f t="shared" si="50"/>
        <v>332823.21999999974</v>
      </c>
    </row>
    <row r="3226" spans="1:18" ht="22.05" hidden="1" customHeight="1" x14ac:dyDescent="0.2">
      <c r="A3226" s="216">
        <v>45801</v>
      </c>
      <c r="B3226" s="20" t="s">
        <v>185</v>
      </c>
      <c r="C3226" s="41">
        <v>55797</v>
      </c>
      <c r="D3226" s="22"/>
      <c r="E3226" s="55" t="s">
        <v>394</v>
      </c>
      <c r="F3226" s="20" t="s">
        <v>79</v>
      </c>
      <c r="G3226" s="41"/>
      <c r="H3226" s="21" t="s">
        <v>22</v>
      </c>
      <c r="I3226" s="41" t="s">
        <v>103</v>
      </c>
      <c r="J3226" s="21" t="s">
        <v>60</v>
      </c>
      <c r="K3226" s="203" t="s">
        <v>3796</v>
      </c>
      <c r="L3226" s="55"/>
      <c r="M3226" s="219">
        <v>0</v>
      </c>
      <c r="N3226" s="219">
        <v>340</v>
      </c>
      <c r="O3226" s="217">
        <f t="shared" si="50"/>
        <v>332483.21999999974</v>
      </c>
    </row>
    <row r="3227" spans="1:18" ht="22.05" hidden="1" customHeight="1" x14ac:dyDescent="0.2">
      <c r="A3227" s="216">
        <v>45801</v>
      </c>
      <c r="B3227" s="20" t="s">
        <v>185</v>
      </c>
      <c r="C3227" s="41">
        <v>55798</v>
      </c>
      <c r="D3227" s="22"/>
      <c r="E3227" s="55" t="s">
        <v>3792</v>
      </c>
      <c r="F3227" s="20" t="s">
        <v>79</v>
      </c>
      <c r="G3227" s="41"/>
      <c r="H3227" s="21" t="s">
        <v>22</v>
      </c>
      <c r="I3227" s="41" t="s">
        <v>103</v>
      </c>
      <c r="J3227" s="21" t="s">
        <v>102</v>
      </c>
      <c r="K3227" s="203" t="s">
        <v>749</v>
      </c>
      <c r="L3227" s="55"/>
      <c r="M3227" s="219">
        <v>0</v>
      </c>
      <c r="N3227" s="219">
        <v>141366</v>
      </c>
      <c r="O3227" s="217">
        <f t="shared" si="50"/>
        <v>191117.21999999974</v>
      </c>
    </row>
    <row r="3228" spans="1:18" ht="22.05" hidden="1" customHeight="1" x14ac:dyDescent="0.2">
      <c r="A3228" s="216">
        <v>45802</v>
      </c>
      <c r="B3228" s="20" t="s">
        <v>185</v>
      </c>
      <c r="C3228" s="41">
        <v>55800</v>
      </c>
      <c r="D3228" s="22"/>
      <c r="E3228" s="55" t="s">
        <v>3797</v>
      </c>
      <c r="F3228" s="20" t="s">
        <v>79</v>
      </c>
      <c r="G3228" s="41"/>
      <c r="H3228" s="21" t="s">
        <v>22</v>
      </c>
      <c r="I3228" s="41" t="s">
        <v>80</v>
      </c>
      <c r="J3228" s="21" t="s">
        <v>66</v>
      </c>
      <c r="K3228" s="203" t="s">
        <v>141</v>
      </c>
      <c r="L3228" s="55"/>
      <c r="M3228" s="219">
        <v>0</v>
      </c>
      <c r="N3228" s="219">
        <v>1500</v>
      </c>
      <c r="O3228" s="217">
        <f t="shared" si="50"/>
        <v>189617.21999999974</v>
      </c>
    </row>
    <row r="3229" spans="1:18" ht="22.05" hidden="1" customHeight="1" x14ac:dyDescent="0.2">
      <c r="A3229" s="216">
        <v>45802</v>
      </c>
      <c r="B3229" s="20" t="s">
        <v>185</v>
      </c>
      <c r="C3229" s="41">
        <v>55801</v>
      </c>
      <c r="D3229" s="22"/>
      <c r="E3229" s="55" t="s">
        <v>151</v>
      </c>
      <c r="F3229" s="20" t="s">
        <v>79</v>
      </c>
      <c r="G3229" s="41"/>
      <c r="H3229" s="21" t="s">
        <v>22</v>
      </c>
      <c r="I3229" s="41" t="s">
        <v>53</v>
      </c>
      <c r="J3229" s="21" t="s">
        <v>112</v>
      </c>
      <c r="K3229" s="203" t="s">
        <v>135</v>
      </c>
      <c r="L3229" s="55"/>
      <c r="M3229" s="219">
        <v>0</v>
      </c>
      <c r="N3229" s="219">
        <v>500</v>
      </c>
      <c r="O3229" s="217">
        <f t="shared" si="50"/>
        <v>189117.21999999974</v>
      </c>
    </row>
    <row r="3230" spans="1:18" ht="22.05" hidden="1" customHeight="1" x14ac:dyDescent="0.2">
      <c r="A3230" s="216">
        <v>45803</v>
      </c>
      <c r="B3230" s="20" t="s">
        <v>185</v>
      </c>
      <c r="C3230" s="41">
        <v>55803</v>
      </c>
      <c r="D3230" s="22"/>
      <c r="E3230" s="55" t="s">
        <v>3798</v>
      </c>
      <c r="F3230" s="20" t="s">
        <v>79</v>
      </c>
      <c r="G3230" s="41"/>
      <c r="H3230" s="21" t="s">
        <v>22</v>
      </c>
      <c r="I3230" s="41" t="s">
        <v>57</v>
      </c>
      <c r="J3230" s="21" t="s">
        <v>87</v>
      </c>
      <c r="K3230" s="203" t="s">
        <v>137</v>
      </c>
      <c r="L3230" s="55"/>
      <c r="M3230" s="219">
        <v>0</v>
      </c>
      <c r="N3230" s="219">
        <v>4000</v>
      </c>
      <c r="O3230" s="217">
        <f t="shared" si="50"/>
        <v>185117.21999999974</v>
      </c>
    </row>
    <row r="3231" spans="1:18" ht="22.05" hidden="1" customHeight="1" x14ac:dyDescent="0.2">
      <c r="A3231" s="216">
        <v>45803</v>
      </c>
      <c r="B3231" s="20" t="s">
        <v>185</v>
      </c>
      <c r="C3231" s="41">
        <v>55804</v>
      </c>
      <c r="D3231" s="22"/>
      <c r="E3231" s="55" t="s">
        <v>3799</v>
      </c>
      <c r="F3231" s="20" t="s">
        <v>79</v>
      </c>
      <c r="G3231" s="41"/>
      <c r="H3231" s="21" t="s">
        <v>22</v>
      </c>
      <c r="I3231" s="41" t="s">
        <v>103</v>
      </c>
      <c r="J3231" s="21" t="s">
        <v>94</v>
      </c>
      <c r="K3231" s="203" t="s">
        <v>368</v>
      </c>
      <c r="L3231" s="55"/>
      <c r="M3231" s="219">
        <v>0</v>
      </c>
      <c r="N3231" s="219">
        <v>295</v>
      </c>
      <c r="O3231" s="217">
        <f t="shared" si="50"/>
        <v>184822.21999999974</v>
      </c>
    </row>
    <row r="3232" spans="1:18" ht="22.05" hidden="1" customHeight="1" x14ac:dyDescent="0.2">
      <c r="A3232" s="216">
        <v>45803</v>
      </c>
      <c r="B3232" s="20" t="s">
        <v>185</v>
      </c>
      <c r="C3232" s="41">
        <v>55805</v>
      </c>
      <c r="D3232" s="22"/>
      <c r="E3232" s="55" t="s">
        <v>3800</v>
      </c>
      <c r="F3232" s="20" t="s">
        <v>79</v>
      </c>
      <c r="G3232" s="41"/>
      <c r="H3232" s="21" t="s">
        <v>22</v>
      </c>
      <c r="I3232" s="22" t="s">
        <v>103</v>
      </c>
      <c r="J3232" s="21" t="s">
        <v>102</v>
      </c>
      <c r="K3232" s="203" t="s">
        <v>368</v>
      </c>
      <c r="L3232" s="55"/>
      <c r="M3232" s="219">
        <v>0</v>
      </c>
      <c r="N3232" s="219">
        <v>350</v>
      </c>
      <c r="O3232" s="217">
        <f t="shared" si="50"/>
        <v>184472.21999999974</v>
      </c>
    </row>
    <row r="3233" spans="1:15" ht="22.05" hidden="1" customHeight="1" x14ac:dyDescent="0.2">
      <c r="A3233" s="216">
        <v>45803</v>
      </c>
      <c r="B3233" s="20" t="s">
        <v>185</v>
      </c>
      <c r="C3233" s="41">
        <v>55806</v>
      </c>
      <c r="D3233" s="22"/>
      <c r="E3233" s="55" t="s">
        <v>3801</v>
      </c>
      <c r="F3233" s="20" t="s">
        <v>79</v>
      </c>
      <c r="G3233" s="41"/>
      <c r="H3233" s="21" t="s">
        <v>22</v>
      </c>
      <c r="I3233" s="41" t="s">
        <v>56</v>
      </c>
      <c r="J3233" s="21" t="s">
        <v>116</v>
      </c>
      <c r="K3233" s="203" t="s">
        <v>135</v>
      </c>
      <c r="L3233" s="55"/>
      <c r="M3233" s="219">
        <v>0</v>
      </c>
      <c r="N3233" s="219">
        <v>420</v>
      </c>
      <c r="O3233" s="217">
        <f t="shared" si="50"/>
        <v>184052.21999999974</v>
      </c>
    </row>
    <row r="3234" spans="1:15" ht="22.05" hidden="1" customHeight="1" x14ac:dyDescent="0.2">
      <c r="A3234" s="216">
        <v>45803</v>
      </c>
      <c r="B3234" s="20" t="s">
        <v>185</v>
      </c>
      <c r="C3234" s="41">
        <v>55807</v>
      </c>
      <c r="D3234" s="22"/>
      <c r="E3234" s="55" t="s">
        <v>3802</v>
      </c>
      <c r="F3234" s="20" t="s">
        <v>79</v>
      </c>
      <c r="G3234" s="41"/>
      <c r="H3234" s="21" t="s">
        <v>22</v>
      </c>
      <c r="I3234" s="41" t="s">
        <v>55</v>
      </c>
      <c r="J3234" s="21" t="s">
        <v>261</v>
      </c>
      <c r="K3234" s="203" t="s">
        <v>953</v>
      </c>
      <c r="L3234" s="55"/>
      <c r="M3234" s="219">
        <v>0</v>
      </c>
      <c r="N3234" s="219">
        <v>5000</v>
      </c>
      <c r="O3234" s="217">
        <f t="shared" si="50"/>
        <v>179052.21999999974</v>
      </c>
    </row>
    <row r="3235" spans="1:15" ht="22.05" hidden="1" customHeight="1" x14ac:dyDescent="0.2">
      <c r="A3235" s="216">
        <v>45803</v>
      </c>
      <c r="B3235" s="20" t="s">
        <v>185</v>
      </c>
      <c r="C3235" s="41">
        <v>55808</v>
      </c>
      <c r="D3235" s="22"/>
      <c r="E3235" s="55" t="s">
        <v>3803</v>
      </c>
      <c r="F3235" s="20" t="s">
        <v>79</v>
      </c>
      <c r="G3235" s="41"/>
      <c r="H3235" s="21" t="s">
        <v>22</v>
      </c>
      <c r="I3235" s="41" t="s">
        <v>55</v>
      </c>
      <c r="J3235" s="21" t="s">
        <v>73</v>
      </c>
      <c r="K3235" s="203" t="s">
        <v>3810</v>
      </c>
      <c r="L3235" s="55"/>
      <c r="M3235" s="219">
        <v>0</v>
      </c>
      <c r="N3235" s="219">
        <v>9109</v>
      </c>
      <c r="O3235" s="217">
        <f t="shared" si="50"/>
        <v>169943.21999999974</v>
      </c>
    </row>
    <row r="3236" spans="1:15" ht="22.05" hidden="1" customHeight="1" x14ac:dyDescent="0.2">
      <c r="A3236" s="216">
        <v>45803</v>
      </c>
      <c r="B3236" s="20" t="s">
        <v>185</v>
      </c>
      <c r="C3236" s="41">
        <v>55809</v>
      </c>
      <c r="D3236" s="22"/>
      <c r="E3236" s="55" t="s">
        <v>3804</v>
      </c>
      <c r="F3236" s="20" t="s">
        <v>79</v>
      </c>
      <c r="G3236" s="41"/>
      <c r="H3236" s="21" t="s">
        <v>22</v>
      </c>
      <c r="I3236" s="41" t="s">
        <v>55</v>
      </c>
      <c r="J3236" s="21" t="s">
        <v>73</v>
      </c>
      <c r="K3236" s="203" t="s">
        <v>140</v>
      </c>
      <c r="L3236" s="55"/>
      <c r="M3236" s="219">
        <v>0</v>
      </c>
      <c r="N3236" s="219">
        <v>1500</v>
      </c>
      <c r="O3236" s="217">
        <f t="shared" si="50"/>
        <v>168443.21999999974</v>
      </c>
    </row>
    <row r="3237" spans="1:15" ht="22.05" hidden="1" customHeight="1" x14ac:dyDescent="0.2">
      <c r="A3237" s="216">
        <v>45803</v>
      </c>
      <c r="B3237" s="20" t="s">
        <v>185</v>
      </c>
      <c r="C3237" s="41">
        <v>55810</v>
      </c>
      <c r="D3237" s="22"/>
      <c r="E3237" s="55" t="s">
        <v>3805</v>
      </c>
      <c r="F3237" s="20" t="s">
        <v>79</v>
      </c>
      <c r="G3237" s="41"/>
      <c r="H3237" s="21" t="s">
        <v>22</v>
      </c>
      <c r="I3237" s="41" t="s">
        <v>103</v>
      </c>
      <c r="J3237" s="21" t="s">
        <v>96</v>
      </c>
      <c r="K3237" s="203" t="s">
        <v>1438</v>
      </c>
      <c r="L3237" s="55"/>
      <c r="M3237" s="219">
        <v>0</v>
      </c>
      <c r="N3237" s="219">
        <v>36289</v>
      </c>
      <c r="O3237" s="217">
        <f t="shared" si="50"/>
        <v>132154.21999999974</v>
      </c>
    </row>
    <row r="3238" spans="1:15" ht="22.05" hidden="1" customHeight="1" x14ac:dyDescent="0.2">
      <c r="A3238" s="216">
        <v>45803</v>
      </c>
      <c r="B3238" s="20" t="s">
        <v>185</v>
      </c>
      <c r="C3238" s="41">
        <v>55811</v>
      </c>
      <c r="D3238" s="22"/>
      <c r="E3238" s="55" t="s">
        <v>1013</v>
      </c>
      <c r="F3238" s="20" t="s">
        <v>79</v>
      </c>
      <c r="G3238" s="41"/>
      <c r="H3238" s="21" t="s">
        <v>21</v>
      </c>
      <c r="I3238" s="41" t="s">
        <v>28</v>
      </c>
      <c r="J3238" s="21" t="s">
        <v>30</v>
      </c>
      <c r="K3238" s="203"/>
      <c r="L3238" s="55"/>
      <c r="M3238" s="219">
        <v>31430</v>
      </c>
      <c r="N3238" s="219">
        <v>0</v>
      </c>
      <c r="O3238" s="217">
        <f t="shared" si="50"/>
        <v>163584.21999999974</v>
      </c>
    </row>
    <row r="3239" spans="1:15" ht="22.05" hidden="1" customHeight="1" x14ac:dyDescent="0.2">
      <c r="A3239" s="216">
        <v>45803</v>
      </c>
      <c r="B3239" s="20" t="s">
        <v>185</v>
      </c>
      <c r="C3239" s="41">
        <v>55812</v>
      </c>
      <c r="D3239" s="22"/>
      <c r="E3239" s="55" t="s">
        <v>3806</v>
      </c>
      <c r="F3239" s="20" t="s">
        <v>79</v>
      </c>
      <c r="G3239" s="41"/>
      <c r="H3239" s="21" t="s">
        <v>21</v>
      </c>
      <c r="I3239" s="41" t="s">
        <v>28</v>
      </c>
      <c r="J3239" s="21" t="s">
        <v>100</v>
      </c>
      <c r="K3239" s="304"/>
      <c r="L3239" s="55"/>
      <c r="M3239" s="219">
        <v>500</v>
      </c>
      <c r="N3239" s="219">
        <v>0</v>
      </c>
      <c r="O3239" s="217">
        <f t="shared" si="50"/>
        <v>164084.21999999974</v>
      </c>
    </row>
    <row r="3240" spans="1:15" ht="22.05" hidden="1" customHeight="1" x14ac:dyDescent="0.2">
      <c r="A3240" s="216">
        <v>45803</v>
      </c>
      <c r="B3240" s="20" t="s">
        <v>185</v>
      </c>
      <c r="C3240" s="41">
        <v>55813</v>
      </c>
      <c r="D3240" s="306"/>
      <c r="E3240" s="55" t="s">
        <v>3807</v>
      </c>
      <c r="F3240" s="20" t="s">
        <v>79</v>
      </c>
      <c r="G3240" s="41"/>
      <c r="H3240" s="21" t="s">
        <v>22</v>
      </c>
      <c r="I3240" s="41" t="s">
        <v>103</v>
      </c>
      <c r="J3240" s="21" t="s">
        <v>97</v>
      </c>
      <c r="K3240" s="203" t="s">
        <v>3811</v>
      </c>
      <c r="L3240" s="55"/>
      <c r="M3240" s="219">
        <v>0</v>
      </c>
      <c r="N3240" s="219">
        <v>16331</v>
      </c>
      <c r="O3240" s="217">
        <f t="shared" si="50"/>
        <v>147753.21999999974</v>
      </c>
    </row>
    <row r="3241" spans="1:15" ht="22.05" hidden="1" customHeight="1" x14ac:dyDescent="0.2">
      <c r="A3241" s="216">
        <v>45803</v>
      </c>
      <c r="B3241" s="20" t="s">
        <v>185</v>
      </c>
      <c r="C3241" s="41">
        <v>55814</v>
      </c>
      <c r="D3241" s="22"/>
      <c r="E3241" s="55" t="s">
        <v>654</v>
      </c>
      <c r="F3241" s="20" t="s">
        <v>79</v>
      </c>
      <c r="G3241" s="41"/>
      <c r="H3241" s="21" t="s">
        <v>22</v>
      </c>
      <c r="I3241" s="41" t="s">
        <v>54</v>
      </c>
      <c r="J3241" s="21" t="s">
        <v>41</v>
      </c>
      <c r="K3241" s="203" t="s">
        <v>465</v>
      </c>
      <c r="L3241" s="55"/>
      <c r="M3241" s="219">
        <v>0</v>
      </c>
      <c r="N3241" s="219">
        <v>23500</v>
      </c>
      <c r="O3241" s="217">
        <f t="shared" si="50"/>
        <v>124253.21999999974</v>
      </c>
    </row>
    <row r="3242" spans="1:15" ht="22.05" hidden="1" customHeight="1" x14ac:dyDescent="0.2">
      <c r="A3242" s="216">
        <v>45803</v>
      </c>
      <c r="B3242" s="20" t="s">
        <v>185</v>
      </c>
      <c r="C3242" s="41">
        <v>55815</v>
      </c>
      <c r="D3242" s="22"/>
      <c r="E3242" s="55" t="s">
        <v>704</v>
      </c>
      <c r="F3242" s="20" t="s">
        <v>79</v>
      </c>
      <c r="G3242" s="41"/>
      <c r="H3242" s="21" t="s">
        <v>22</v>
      </c>
      <c r="I3242" s="41" t="s">
        <v>54</v>
      </c>
      <c r="J3242" s="21" t="s">
        <v>61</v>
      </c>
      <c r="K3242" s="203" t="s">
        <v>445</v>
      </c>
      <c r="L3242" s="55"/>
      <c r="M3242" s="219">
        <v>0</v>
      </c>
      <c r="N3242" s="219">
        <v>13435</v>
      </c>
      <c r="O3242" s="217">
        <f t="shared" si="50"/>
        <v>110818.21999999974</v>
      </c>
    </row>
    <row r="3243" spans="1:15" ht="22.05" hidden="1" customHeight="1" x14ac:dyDescent="0.2">
      <c r="A3243" s="216">
        <v>45803</v>
      </c>
      <c r="B3243" s="20" t="s">
        <v>185</v>
      </c>
      <c r="C3243" s="41">
        <v>55816</v>
      </c>
      <c r="D3243" s="22"/>
      <c r="E3243" s="55" t="s">
        <v>3808</v>
      </c>
      <c r="F3243" s="20" t="s">
        <v>79</v>
      </c>
      <c r="G3243" s="41"/>
      <c r="H3243" s="21" t="s">
        <v>22</v>
      </c>
      <c r="I3243" s="41" t="s">
        <v>54</v>
      </c>
      <c r="J3243" s="21" t="s">
        <v>44</v>
      </c>
      <c r="K3243" s="203" t="s">
        <v>412</v>
      </c>
      <c r="L3243" s="55"/>
      <c r="M3243" s="219">
        <v>0</v>
      </c>
      <c r="N3243" s="219">
        <v>3737</v>
      </c>
      <c r="O3243" s="217">
        <f t="shared" si="50"/>
        <v>107081.21999999974</v>
      </c>
    </row>
    <row r="3244" spans="1:15" ht="22.05" hidden="1" customHeight="1" x14ac:dyDescent="0.2">
      <c r="A3244" s="216">
        <v>45803</v>
      </c>
      <c r="B3244" s="20" t="s">
        <v>185</v>
      </c>
      <c r="C3244" s="41">
        <v>55817</v>
      </c>
      <c r="D3244" s="22"/>
      <c r="E3244" s="55" t="s">
        <v>154</v>
      </c>
      <c r="F3244" s="20" t="s">
        <v>79</v>
      </c>
      <c r="G3244" s="41"/>
      <c r="H3244" s="21" t="s">
        <v>22</v>
      </c>
      <c r="I3244" s="41" t="s">
        <v>103</v>
      </c>
      <c r="J3244" s="21" t="s">
        <v>219</v>
      </c>
      <c r="K3244" s="203" t="s">
        <v>1241</v>
      </c>
      <c r="L3244" s="55"/>
      <c r="M3244" s="219">
        <v>0</v>
      </c>
      <c r="N3244" s="219">
        <v>612</v>
      </c>
      <c r="O3244" s="217">
        <f t="shared" si="50"/>
        <v>106469.21999999974</v>
      </c>
    </row>
    <row r="3245" spans="1:15" ht="22.05" hidden="1" customHeight="1" x14ac:dyDescent="0.2">
      <c r="A3245" s="216">
        <v>45803</v>
      </c>
      <c r="B3245" s="20" t="s">
        <v>185</v>
      </c>
      <c r="C3245" s="41">
        <v>55818</v>
      </c>
      <c r="D3245" s="306"/>
      <c r="E3245" s="55" t="s">
        <v>3809</v>
      </c>
      <c r="F3245" s="20" t="s">
        <v>79</v>
      </c>
      <c r="G3245" s="41"/>
      <c r="H3245" s="21" t="s">
        <v>22</v>
      </c>
      <c r="I3245" s="41" t="s">
        <v>103</v>
      </c>
      <c r="J3245" s="21" t="s">
        <v>97</v>
      </c>
      <c r="K3245" s="203" t="s">
        <v>134</v>
      </c>
      <c r="L3245" s="55"/>
      <c r="M3245" s="219">
        <v>0</v>
      </c>
      <c r="N3245" s="219">
        <v>600</v>
      </c>
      <c r="O3245" s="217">
        <f t="shared" si="50"/>
        <v>105869.21999999974</v>
      </c>
    </row>
    <row r="3246" spans="1:15" ht="22.05" hidden="1" customHeight="1" x14ac:dyDescent="0.2">
      <c r="A3246" s="216">
        <v>45803</v>
      </c>
      <c r="B3246" s="20" t="s">
        <v>185</v>
      </c>
      <c r="C3246" s="41">
        <v>55819</v>
      </c>
      <c r="D3246" s="22"/>
      <c r="E3246" s="55" t="s">
        <v>160</v>
      </c>
      <c r="F3246" s="20" t="s">
        <v>79</v>
      </c>
      <c r="G3246" s="41"/>
      <c r="H3246" s="21" t="s">
        <v>22</v>
      </c>
      <c r="I3246" s="41" t="s">
        <v>103</v>
      </c>
      <c r="J3246" s="21" t="s">
        <v>97</v>
      </c>
      <c r="K3246" s="203" t="s">
        <v>134</v>
      </c>
      <c r="L3246" s="55"/>
      <c r="M3246" s="219">
        <v>0</v>
      </c>
      <c r="N3246" s="219">
        <v>1600</v>
      </c>
      <c r="O3246" s="217">
        <f t="shared" si="50"/>
        <v>104269.21999999974</v>
      </c>
    </row>
    <row r="3247" spans="1:15" ht="22.05" hidden="1" customHeight="1" x14ac:dyDescent="0.2">
      <c r="A3247" s="216">
        <v>45804</v>
      </c>
      <c r="B3247" s="20" t="s">
        <v>185</v>
      </c>
      <c r="C3247" s="41">
        <v>55821</v>
      </c>
      <c r="D3247" s="22"/>
      <c r="E3247" s="55" t="s">
        <v>2232</v>
      </c>
      <c r="F3247" s="20" t="s">
        <v>79</v>
      </c>
      <c r="G3247" s="41"/>
      <c r="H3247" s="21" t="s">
        <v>21</v>
      </c>
      <c r="I3247" s="41" t="s">
        <v>28</v>
      </c>
      <c r="J3247" s="21" t="s">
        <v>199</v>
      </c>
      <c r="K3247" s="203"/>
      <c r="L3247" s="55"/>
      <c r="M3247" s="219">
        <v>85970</v>
      </c>
      <c r="N3247" s="219">
        <v>0</v>
      </c>
      <c r="O3247" s="217">
        <f t="shared" si="50"/>
        <v>190239.21999999974</v>
      </c>
    </row>
    <row r="3248" spans="1:15" ht="22.05" hidden="1" customHeight="1" x14ac:dyDescent="0.2">
      <c r="A3248" s="216">
        <v>45804</v>
      </c>
      <c r="B3248" s="20" t="s">
        <v>185</v>
      </c>
      <c r="C3248" s="41">
        <v>55822</v>
      </c>
      <c r="D3248" s="22"/>
      <c r="E3248" s="55" t="s">
        <v>3812</v>
      </c>
      <c r="F3248" s="20" t="s">
        <v>79</v>
      </c>
      <c r="G3248" s="41"/>
      <c r="H3248" s="21" t="s">
        <v>22</v>
      </c>
      <c r="I3248" s="41" t="s">
        <v>103</v>
      </c>
      <c r="J3248" s="21" t="s">
        <v>95</v>
      </c>
      <c r="K3248" s="203" t="s">
        <v>266</v>
      </c>
      <c r="L3248" s="55"/>
      <c r="M3248" s="219">
        <v>0</v>
      </c>
      <c r="N3248" s="219">
        <v>236</v>
      </c>
      <c r="O3248" s="217">
        <f t="shared" si="50"/>
        <v>190003.21999999974</v>
      </c>
    </row>
    <row r="3249" spans="1:15" ht="22.05" hidden="1" customHeight="1" x14ac:dyDescent="0.2">
      <c r="A3249" s="216">
        <v>45804</v>
      </c>
      <c r="B3249" s="20" t="s">
        <v>185</v>
      </c>
      <c r="C3249" s="41">
        <v>55823</v>
      </c>
      <c r="D3249" s="22"/>
      <c r="E3249" s="55" t="s">
        <v>392</v>
      </c>
      <c r="F3249" s="20" t="s">
        <v>79</v>
      </c>
      <c r="G3249" s="41"/>
      <c r="H3249" s="21" t="s">
        <v>22</v>
      </c>
      <c r="I3249" s="41" t="s">
        <v>56</v>
      </c>
      <c r="J3249" s="21" t="s">
        <v>116</v>
      </c>
      <c r="K3249" s="203" t="s">
        <v>408</v>
      </c>
      <c r="L3249" s="55"/>
      <c r="M3249" s="219">
        <v>0</v>
      </c>
      <c r="N3249" s="219">
        <v>1300</v>
      </c>
      <c r="O3249" s="217">
        <f t="shared" si="50"/>
        <v>188703.21999999974</v>
      </c>
    </row>
    <row r="3250" spans="1:15" ht="22.05" hidden="1" customHeight="1" x14ac:dyDescent="0.2">
      <c r="A3250" s="216">
        <v>45804</v>
      </c>
      <c r="B3250" s="20" t="s">
        <v>185</v>
      </c>
      <c r="C3250" s="41">
        <v>55824</v>
      </c>
      <c r="D3250" s="22"/>
      <c r="E3250" s="55" t="s">
        <v>3813</v>
      </c>
      <c r="F3250" s="20" t="s">
        <v>79</v>
      </c>
      <c r="G3250" s="41"/>
      <c r="H3250" s="21" t="s">
        <v>22</v>
      </c>
      <c r="I3250" s="41" t="s">
        <v>56</v>
      </c>
      <c r="J3250" s="21" t="s">
        <v>116</v>
      </c>
      <c r="K3250" s="203" t="s">
        <v>129</v>
      </c>
      <c r="L3250" s="55"/>
      <c r="M3250" s="219">
        <v>0</v>
      </c>
      <c r="N3250" s="219">
        <v>60</v>
      </c>
      <c r="O3250" s="217">
        <f t="shared" si="50"/>
        <v>188643.21999999974</v>
      </c>
    </row>
    <row r="3251" spans="1:15" ht="22.05" hidden="1" customHeight="1" x14ac:dyDescent="0.2">
      <c r="A3251" s="216">
        <v>45804</v>
      </c>
      <c r="B3251" s="20" t="s">
        <v>185</v>
      </c>
      <c r="C3251" s="41">
        <v>55825</v>
      </c>
      <c r="D3251" s="22"/>
      <c r="E3251" s="55" t="s">
        <v>3814</v>
      </c>
      <c r="F3251" s="20" t="s">
        <v>79</v>
      </c>
      <c r="G3251" s="41"/>
      <c r="H3251" s="21" t="s">
        <v>22</v>
      </c>
      <c r="I3251" s="41" t="s">
        <v>103</v>
      </c>
      <c r="J3251" s="21" t="s">
        <v>93</v>
      </c>
      <c r="K3251" s="203" t="s">
        <v>205</v>
      </c>
      <c r="L3251" s="55"/>
      <c r="M3251" s="219">
        <v>0</v>
      </c>
      <c r="N3251" s="219">
        <v>15000</v>
      </c>
      <c r="O3251" s="217">
        <f t="shared" si="50"/>
        <v>173643.21999999974</v>
      </c>
    </row>
    <row r="3252" spans="1:15" ht="22.05" hidden="1" customHeight="1" x14ac:dyDescent="0.2">
      <c r="A3252" s="216">
        <v>45804</v>
      </c>
      <c r="B3252" s="20" t="s">
        <v>185</v>
      </c>
      <c r="C3252" s="41">
        <v>55826</v>
      </c>
      <c r="D3252" s="22"/>
      <c r="E3252" s="55" t="s">
        <v>3815</v>
      </c>
      <c r="F3252" s="20" t="s">
        <v>79</v>
      </c>
      <c r="G3252" s="41"/>
      <c r="H3252" s="21" t="s">
        <v>22</v>
      </c>
      <c r="I3252" s="41" t="s">
        <v>103</v>
      </c>
      <c r="J3252" s="21" t="s">
        <v>102</v>
      </c>
      <c r="K3252" s="203" t="s">
        <v>205</v>
      </c>
      <c r="L3252" s="55"/>
      <c r="M3252" s="219">
        <v>0</v>
      </c>
      <c r="N3252" s="219">
        <v>1500</v>
      </c>
      <c r="O3252" s="217">
        <f t="shared" si="50"/>
        <v>172143.21999999974</v>
      </c>
    </row>
    <row r="3253" spans="1:15" ht="22.05" hidden="1" customHeight="1" x14ac:dyDescent="0.2">
      <c r="A3253" s="216">
        <v>45804</v>
      </c>
      <c r="B3253" s="20" t="s">
        <v>185</v>
      </c>
      <c r="C3253" s="41">
        <v>55827</v>
      </c>
      <c r="D3253" s="22"/>
      <c r="E3253" s="55" t="s">
        <v>523</v>
      </c>
      <c r="F3253" s="20" t="s">
        <v>79</v>
      </c>
      <c r="G3253" s="41"/>
      <c r="H3253" s="21" t="s">
        <v>22</v>
      </c>
      <c r="I3253" s="22" t="s">
        <v>56</v>
      </c>
      <c r="J3253" s="21" t="s">
        <v>212</v>
      </c>
      <c r="K3253" s="203" t="s">
        <v>235</v>
      </c>
      <c r="L3253" s="55"/>
      <c r="M3253" s="219">
        <v>0</v>
      </c>
      <c r="N3253" s="219">
        <v>1000</v>
      </c>
      <c r="O3253" s="217">
        <f t="shared" si="50"/>
        <v>171143.21999999974</v>
      </c>
    </row>
    <row r="3254" spans="1:15" ht="22.05" hidden="1" customHeight="1" x14ac:dyDescent="0.2">
      <c r="A3254" s="216">
        <v>45804</v>
      </c>
      <c r="B3254" s="20" t="s">
        <v>185</v>
      </c>
      <c r="C3254" s="41">
        <v>55828</v>
      </c>
      <c r="D3254" s="22"/>
      <c r="E3254" s="55" t="s">
        <v>3816</v>
      </c>
      <c r="F3254" s="20" t="s">
        <v>79</v>
      </c>
      <c r="G3254" s="41"/>
      <c r="H3254" s="21" t="s">
        <v>22</v>
      </c>
      <c r="I3254" s="41" t="s">
        <v>103</v>
      </c>
      <c r="J3254" s="21" t="s">
        <v>60</v>
      </c>
      <c r="K3254" s="203" t="s">
        <v>135</v>
      </c>
      <c r="L3254" s="55"/>
      <c r="M3254" s="219">
        <v>0</v>
      </c>
      <c r="N3254" s="219">
        <v>1125</v>
      </c>
      <c r="O3254" s="217">
        <f t="shared" si="50"/>
        <v>170018.21999999974</v>
      </c>
    </row>
    <row r="3255" spans="1:15" ht="22.05" hidden="1" customHeight="1" x14ac:dyDescent="0.2">
      <c r="A3255" s="216">
        <v>45804</v>
      </c>
      <c r="B3255" s="20" t="s">
        <v>185</v>
      </c>
      <c r="C3255" s="41">
        <v>55829</v>
      </c>
      <c r="D3255" s="306"/>
      <c r="E3255" s="55" t="s">
        <v>3817</v>
      </c>
      <c r="F3255" s="20" t="s">
        <v>79</v>
      </c>
      <c r="G3255" s="41"/>
      <c r="H3255" s="21" t="s">
        <v>22</v>
      </c>
      <c r="I3255" s="41" t="s">
        <v>103</v>
      </c>
      <c r="J3255" s="21" t="s">
        <v>60</v>
      </c>
      <c r="K3255" s="203" t="s">
        <v>135</v>
      </c>
      <c r="L3255" s="55"/>
      <c r="M3255" s="219">
        <v>0</v>
      </c>
      <c r="N3255" s="219">
        <v>850</v>
      </c>
      <c r="O3255" s="217">
        <f t="shared" si="50"/>
        <v>169168.21999999974</v>
      </c>
    </row>
    <row r="3256" spans="1:15" ht="22.05" hidden="1" customHeight="1" x14ac:dyDescent="0.2">
      <c r="A3256" s="216">
        <v>45804</v>
      </c>
      <c r="B3256" s="20" t="s">
        <v>185</v>
      </c>
      <c r="C3256" s="41">
        <v>55830</v>
      </c>
      <c r="D3256" s="22"/>
      <c r="E3256" s="55" t="s">
        <v>3818</v>
      </c>
      <c r="F3256" s="20" t="s">
        <v>79</v>
      </c>
      <c r="G3256" s="41"/>
      <c r="H3256" s="21" t="s">
        <v>22</v>
      </c>
      <c r="I3256" s="41" t="s">
        <v>55</v>
      </c>
      <c r="J3256" s="21" t="s">
        <v>261</v>
      </c>
      <c r="K3256" s="203" t="s">
        <v>806</v>
      </c>
      <c r="L3256" s="55"/>
      <c r="M3256" s="219">
        <v>0</v>
      </c>
      <c r="N3256" s="219">
        <v>5000</v>
      </c>
      <c r="O3256" s="217">
        <f t="shared" si="50"/>
        <v>164168.21999999974</v>
      </c>
    </row>
    <row r="3257" spans="1:15" ht="22.05" hidden="1" customHeight="1" x14ac:dyDescent="0.2">
      <c r="A3257" s="216">
        <v>45804</v>
      </c>
      <c r="B3257" s="20" t="s">
        <v>185</v>
      </c>
      <c r="C3257" s="41">
        <v>55831</v>
      </c>
      <c r="D3257" s="22"/>
      <c r="E3257" s="55" t="s">
        <v>3819</v>
      </c>
      <c r="F3257" s="20" t="s">
        <v>79</v>
      </c>
      <c r="G3257" s="41"/>
      <c r="H3257" s="21" t="s">
        <v>22</v>
      </c>
      <c r="I3257" s="41" t="s">
        <v>55</v>
      </c>
      <c r="J3257" s="21" t="s">
        <v>73</v>
      </c>
      <c r="K3257" s="203" t="s">
        <v>3829</v>
      </c>
      <c r="L3257" s="55"/>
      <c r="M3257" s="219">
        <v>0</v>
      </c>
      <c r="N3257" s="219">
        <v>9312</v>
      </c>
      <c r="O3257" s="217">
        <f t="shared" si="50"/>
        <v>154856.21999999974</v>
      </c>
    </row>
    <row r="3258" spans="1:15" ht="22.05" hidden="1" customHeight="1" x14ac:dyDescent="0.2">
      <c r="A3258" s="216">
        <v>45804</v>
      </c>
      <c r="B3258" s="20" t="s">
        <v>185</v>
      </c>
      <c r="C3258" s="41">
        <v>55832</v>
      </c>
      <c r="D3258" s="22"/>
      <c r="E3258" s="55" t="s">
        <v>3820</v>
      </c>
      <c r="F3258" s="20" t="s">
        <v>79</v>
      </c>
      <c r="G3258" s="41"/>
      <c r="H3258" s="21" t="s">
        <v>22</v>
      </c>
      <c r="I3258" s="41" t="s">
        <v>55</v>
      </c>
      <c r="J3258" s="21" t="s">
        <v>73</v>
      </c>
      <c r="K3258" s="203" t="s">
        <v>140</v>
      </c>
      <c r="L3258" s="55"/>
      <c r="M3258" s="219">
        <v>0</v>
      </c>
      <c r="N3258" s="219">
        <v>1500</v>
      </c>
      <c r="O3258" s="217">
        <f t="shared" si="50"/>
        <v>153356.21999999974</v>
      </c>
    </row>
    <row r="3259" spans="1:15" ht="22.05" hidden="1" customHeight="1" x14ac:dyDescent="0.2">
      <c r="A3259" s="216">
        <v>45804</v>
      </c>
      <c r="B3259" s="20" t="s">
        <v>185</v>
      </c>
      <c r="C3259" s="41">
        <v>55833</v>
      </c>
      <c r="D3259" s="22"/>
      <c r="E3259" s="55" t="s">
        <v>3821</v>
      </c>
      <c r="F3259" s="20" t="s">
        <v>79</v>
      </c>
      <c r="G3259" s="41"/>
      <c r="H3259" s="21" t="s">
        <v>22</v>
      </c>
      <c r="I3259" s="41" t="s">
        <v>103</v>
      </c>
      <c r="J3259" s="21" t="s">
        <v>92</v>
      </c>
      <c r="K3259" s="203" t="s">
        <v>2341</v>
      </c>
      <c r="L3259" s="55"/>
      <c r="M3259" s="219">
        <v>0</v>
      </c>
      <c r="N3259" s="219">
        <v>550</v>
      </c>
      <c r="O3259" s="217">
        <f t="shared" si="50"/>
        <v>152806.21999999974</v>
      </c>
    </row>
    <row r="3260" spans="1:15" ht="22.05" hidden="1" customHeight="1" x14ac:dyDescent="0.2">
      <c r="A3260" s="216">
        <v>45804</v>
      </c>
      <c r="B3260" s="20" t="s">
        <v>185</v>
      </c>
      <c r="C3260" s="41">
        <v>55834</v>
      </c>
      <c r="D3260" s="22"/>
      <c r="E3260" s="55" t="s">
        <v>3822</v>
      </c>
      <c r="F3260" s="20" t="s">
        <v>79</v>
      </c>
      <c r="G3260" s="41"/>
      <c r="H3260" s="21" t="s">
        <v>22</v>
      </c>
      <c r="I3260" s="41" t="s">
        <v>103</v>
      </c>
      <c r="J3260" s="21" t="s">
        <v>219</v>
      </c>
      <c r="K3260" s="203" t="s">
        <v>770</v>
      </c>
      <c r="L3260" s="55"/>
      <c r="M3260" s="219">
        <v>0</v>
      </c>
      <c r="N3260" s="219">
        <v>1120</v>
      </c>
      <c r="O3260" s="217">
        <f t="shared" si="50"/>
        <v>151686.21999999974</v>
      </c>
    </row>
    <row r="3261" spans="1:15" ht="22.05" hidden="1" customHeight="1" x14ac:dyDescent="0.2">
      <c r="A3261" s="216">
        <v>45804</v>
      </c>
      <c r="B3261" s="20" t="s">
        <v>185</v>
      </c>
      <c r="C3261" s="41">
        <v>55835</v>
      </c>
      <c r="D3261" s="22"/>
      <c r="E3261" s="55" t="s">
        <v>3767</v>
      </c>
      <c r="F3261" s="20" t="s">
        <v>79</v>
      </c>
      <c r="G3261" s="41"/>
      <c r="H3261" s="21" t="s">
        <v>22</v>
      </c>
      <c r="I3261" s="41" t="s">
        <v>103</v>
      </c>
      <c r="J3261" s="21" t="s">
        <v>219</v>
      </c>
      <c r="K3261" s="203" t="s">
        <v>1404</v>
      </c>
      <c r="L3261" s="55"/>
      <c r="M3261" s="219">
        <v>0</v>
      </c>
      <c r="N3261" s="219">
        <v>565</v>
      </c>
      <c r="O3261" s="217">
        <f t="shared" si="50"/>
        <v>151121.21999999974</v>
      </c>
    </row>
    <row r="3262" spans="1:15" ht="22.05" hidden="1" customHeight="1" x14ac:dyDescent="0.2">
      <c r="A3262" s="216">
        <v>45804</v>
      </c>
      <c r="B3262" s="20" t="s">
        <v>185</v>
      </c>
      <c r="C3262" s="41">
        <v>55836</v>
      </c>
      <c r="D3262" s="22"/>
      <c r="E3262" s="55" t="s">
        <v>154</v>
      </c>
      <c r="F3262" s="20" t="s">
        <v>79</v>
      </c>
      <c r="G3262" s="41"/>
      <c r="H3262" s="21" t="s">
        <v>22</v>
      </c>
      <c r="I3262" s="41" t="s">
        <v>103</v>
      </c>
      <c r="J3262" s="21" t="s">
        <v>219</v>
      </c>
      <c r="K3262" s="203" t="s">
        <v>1241</v>
      </c>
      <c r="L3262" s="55"/>
      <c r="M3262" s="219">
        <v>0</v>
      </c>
      <c r="N3262" s="219">
        <v>678</v>
      </c>
      <c r="O3262" s="217">
        <f t="shared" si="50"/>
        <v>150443.21999999974</v>
      </c>
    </row>
    <row r="3263" spans="1:15" ht="22.05" hidden="1" customHeight="1" x14ac:dyDescent="0.2">
      <c r="A3263" s="216">
        <v>45804</v>
      </c>
      <c r="B3263" s="20" t="s">
        <v>185</v>
      </c>
      <c r="C3263" s="41">
        <v>55837</v>
      </c>
      <c r="D3263" s="22"/>
      <c r="E3263" s="55" t="s">
        <v>152</v>
      </c>
      <c r="F3263" s="20" t="s">
        <v>79</v>
      </c>
      <c r="G3263" s="41"/>
      <c r="H3263" s="21" t="s">
        <v>22</v>
      </c>
      <c r="I3263" s="41" t="s">
        <v>53</v>
      </c>
      <c r="J3263" s="21" t="s">
        <v>113</v>
      </c>
      <c r="K3263" s="203" t="s">
        <v>163</v>
      </c>
      <c r="L3263" s="55"/>
      <c r="M3263" s="219">
        <v>0</v>
      </c>
      <c r="N3263" s="219">
        <v>2700</v>
      </c>
      <c r="O3263" s="217">
        <f t="shared" si="50"/>
        <v>147743.21999999974</v>
      </c>
    </row>
    <row r="3264" spans="1:15" ht="22.05" hidden="1" customHeight="1" x14ac:dyDescent="0.2">
      <c r="A3264" s="216">
        <v>45804</v>
      </c>
      <c r="B3264" s="20" t="s">
        <v>185</v>
      </c>
      <c r="C3264" s="41">
        <v>55838</v>
      </c>
      <c r="D3264" s="22"/>
      <c r="E3264" s="55" t="s">
        <v>3823</v>
      </c>
      <c r="F3264" s="20" t="s">
        <v>79</v>
      </c>
      <c r="G3264" s="41"/>
      <c r="H3264" s="21" t="s">
        <v>22</v>
      </c>
      <c r="I3264" s="21" t="s">
        <v>103</v>
      </c>
      <c r="J3264" s="21" t="s">
        <v>95</v>
      </c>
      <c r="K3264" s="203" t="s">
        <v>134</v>
      </c>
      <c r="L3264" s="55"/>
      <c r="M3264" s="219">
        <v>0</v>
      </c>
      <c r="N3264" s="219">
        <v>900</v>
      </c>
      <c r="O3264" s="217">
        <f t="shared" si="50"/>
        <v>146843.21999999974</v>
      </c>
    </row>
    <row r="3265" spans="1:15" ht="22.05" hidden="1" customHeight="1" x14ac:dyDescent="0.2">
      <c r="A3265" s="216">
        <v>45804</v>
      </c>
      <c r="B3265" s="20" t="s">
        <v>185</v>
      </c>
      <c r="C3265" s="41">
        <v>55839</v>
      </c>
      <c r="D3265" s="22"/>
      <c r="E3265" s="55" t="s">
        <v>3824</v>
      </c>
      <c r="F3265" s="20" t="s">
        <v>79</v>
      </c>
      <c r="G3265" s="41"/>
      <c r="H3265" s="21" t="s">
        <v>22</v>
      </c>
      <c r="I3265" s="41" t="s">
        <v>103</v>
      </c>
      <c r="J3265" s="21" t="s">
        <v>95</v>
      </c>
      <c r="K3265" s="203" t="s">
        <v>134</v>
      </c>
      <c r="L3265" s="55"/>
      <c r="M3265" s="219">
        <v>0</v>
      </c>
      <c r="N3265" s="219">
        <v>200</v>
      </c>
      <c r="O3265" s="217">
        <f t="shared" si="50"/>
        <v>146643.21999999974</v>
      </c>
    </row>
    <row r="3266" spans="1:15" ht="22.05" hidden="1" customHeight="1" x14ac:dyDescent="0.2">
      <c r="A3266" s="216">
        <v>45804</v>
      </c>
      <c r="B3266" s="20" t="s">
        <v>185</v>
      </c>
      <c r="C3266" s="41">
        <v>55840</v>
      </c>
      <c r="D3266" s="22"/>
      <c r="E3266" s="55" t="s">
        <v>3825</v>
      </c>
      <c r="F3266" s="20" t="s">
        <v>79</v>
      </c>
      <c r="G3266" s="41"/>
      <c r="H3266" s="21" t="s">
        <v>22</v>
      </c>
      <c r="I3266" s="21" t="s">
        <v>103</v>
      </c>
      <c r="J3266" s="21" t="s">
        <v>60</v>
      </c>
      <c r="K3266" s="203" t="s">
        <v>153</v>
      </c>
      <c r="L3266" s="55"/>
      <c r="M3266" s="219">
        <v>0</v>
      </c>
      <c r="N3266" s="219">
        <v>1625</v>
      </c>
      <c r="O3266" s="217">
        <f t="shared" si="50"/>
        <v>145018.21999999974</v>
      </c>
    </row>
    <row r="3267" spans="1:15" ht="22.05" hidden="1" customHeight="1" x14ac:dyDescent="0.2">
      <c r="A3267" s="216">
        <v>45804</v>
      </c>
      <c r="B3267" s="20" t="s">
        <v>185</v>
      </c>
      <c r="C3267" s="41">
        <v>55841</v>
      </c>
      <c r="D3267" s="22"/>
      <c r="E3267" s="55" t="s">
        <v>3826</v>
      </c>
      <c r="F3267" s="20" t="s">
        <v>79</v>
      </c>
      <c r="G3267" s="41"/>
      <c r="H3267" s="21" t="s">
        <v>22</v>
      </c>
      <c r="I3267" s="41" t="s">
        <v>103</v>
      </c>
      <c r="J3267" s="21" t="s">
        <v>92</v>
      </c>
      <c r="K3267" s="203" t="s">
        <v>122</v>
      </c>
      <c r="L3267" s="55"/>
      <c r="M3267" s="219">
        <v>0</v>
      </c>
      <c r="N3267" s="219">
        <v>2500</v>
      </c>
      <c r="O3267" s="217">
        <f t="shared" si="50"/>
        <v>142518.21999999974</v>
      </c>
    </row>
    <row r="3268" spans="1:15" ht="22.05" hidden="1" customHeight="1" x14ac:dyDescent="0.2">
      <c r="A3268" s="216">
        <v>45804</v>
      </c>
      <c r="B3268" s="20" t="s">
        <v>185</v>
      </c>
      <c r="C3268" s="41">
        <v>55842</v>
      </c>
      <c r="D3268" s="22"/>
      <c r="E3268" s="55" t="s">
        <v>3827</v>
      </c>
      <c r="F3268" s="20" t="s">
        <v>79</v>
      </c>
      <c r="G3268" s="41"/>
      <c r="H3268" s="21" t="s">
        <v>22</v>
      </c>
      <c r="I3268" s="21" t="s">
        <v>56</v>
      </c>
      <c r="J3268" s="21" t="s">
        <v>212</v>
      </c>
      <c r="K3268" s="203" t="s">
        <v>235</v>
      </c>
      <c r="L3268" s="55"/>
      <c r="M3268" s="219">
        <v>0</v>
      </c>
      <c r="N3268" s="219">
        <v>100</v>
      </c>
      <c r="O3268" s="217">
        <f t="shared" si="50"/>
        <v>142418.21999999974</v>
      </c>
    </row>
    <row r="3269" spans="1:15" ht="22.05" hidden="1" customHeight="1" x14ac:dyDescent="0.2">
      <c r="A3269" s="216">
        <v>45804</v>
      </c>
      <c r="B3269" s="20" t="s">
        <v>185</v>
      </c>
      <c r="C3269" s="41">
        <v>55843</v>
      </c>
      <c r="D3269" s="22"/>
      <c r="E3269" s="55" t="s">
        <v>3828</v>
      </c>
      <c r="F3269" s="20" t="s">
        <v>79</v>
      </c>
      <c r="G3269" s="41"/>
      <c r="H3269" s="21" t="s">
        <v>22</v>
      </c>
      <c r="I3269" s="41" t="s">
        <v>103</v>
      </c>
      <c r="J3269" s="21" t="s">
        <v>93</v>
      </c>
      <c r="K3269" s="203" t="s">
        <v>1543</v>
      </c>
      <c r="L3269" s="55"/>
      <c r="M3269" s="219">
        <v>0</v>
      </c>
      <c r="N3269" s="219">
        <v>174</v>
      </c>
      <c r="O3269" s="217">
        <f t="shared" si="50"/>
        <v>142244.21999999974</v>
      </c>
    </row>
    <row r="3270" spans="1:15" ht="22.05" hidden="1" customHeight="1" x14ac:dyDescent="0.2">
      <c r="A3270" s="216">
        <v>45805</v>
      </c>
      <c r="B3270" s="20" t="s">
        <v>185</v>
      </c>
      <c r="C3270" s="41">
        <v>55845</v>
      </c>
      <c r="D3270" s="22"/>
      <c r="E3270" s="55" t="s">
        <v>3830</v>
      </c>
      <c r="F3270" s="20" t="s">
        <v>79</v>
      </c>
      <c r="G3270" s="41"/>
      <c r="H3270" s="21" t="s">
        <v>22</v>
      </c>
      <c r="I3270" s="41" t="s">
        <v>80</v>
      </c>
      <c r="J3270" s="21" t="s">
        <v>66</v>
      </c>
      <c r="K3270" s="203" t="s">
        <v>3842</v>
      </c>
      <c r="L3270" s="55"/>
      <c r="M3270" s="219">
        <v>0</v>
      </c>
      <c r="N3270" s="219">
        <v>25000</v>
      </c>
      <c r="O3270" s="217">
        <f t="shared" si="50"/>
        <v>117244.21999999974</v>
      </c>
    </row>
    <row r="3271" spans="1:15" ht="22.05" hidden="1" customHeight="1" x14ac:dyDescent="0.2">
      <c r="A3271" s="216">
        <v>45805</v>
      </c>
      <c r="B3271" s="20" t="s">
        <v>185</v>
      </c>
      <c r="C3271" s="41">
        <v>55846</v>
      </c>
      <c r="D3271" s="22"/>
      <c r="E3271" s="55" t="s">
        <v>127</v>
      </c>
      <c r="F3271" s="20" t="s">
        <v>79</v>
      </c>
      <c r="G3271" s="41"/>
      <c r="H3271" s="21" t="s">
        <v>22</v>
      </c>
      <c r="I3271" s="21" t="s">
        <v>80</v>
      </c>
      <c r="J3271" s="21" t="s">
        <v>67</v>
      </c>
      <c r="K3271" s="203" t="s">
        <v>465</v>
      </c>
      <c r="L3271" s="55" t="s">
        <v>3848</v>
      </c>
      <c r="M3271" s="219">
        <v>0</v>
      </c>
      <c r="N3271" s="219">
        <v>50000</v>
      </c>
      <c r="O3271" s="217">
        <f t="shared" si="50"/>
        <v>67244.219999999739</v>
      </c>
    </row>
    <row r="3272" spans="1:15" ht="22.05" hidden="1" customHeight="1" x14ac:dyDescent="0.2">
      <c r="A3272" s="216">
        <v>45805</v>
      </c>
      <c r="B3272" s="20" t="s">
        <v>185</v>
      </c>
      <c r="C3272" s="41">
        <v>55847</v>
      </c>
      <c r="D3272" s="22"/>
      <c r="E3272" s="55" t="s">
        <v>3831</v>
      </c>
      <c r="F3272" s="20" t="s">
        <v>79</v>
      </c>
      <c r="G3272" s="41"/>
      <c r="H3272" s="21" t="s">
        <v>22</v>
      </c>
      <c r="I3272" s="21" t="s">
        <v>103</v>
      </c>
      <c r="J3272" s="21" t="s">
        <v>93</v>
      </c>
      <c r="K3272" s="203" t="s">
        <v>2827</v>
      </c>
      <c r="L3272" s="55"/>
      <c r="M3272" s="219">
        <v>0</v>
      </c>
      <c r="N3272" s="219">
        <v>850</v>
      </c>
      <c r="O3272" s="217">
        <f t="shared" si="50"/>
        <v>66394.219999999739</v>
      </c>
    </row>
    <row r="3273" spans="1:15" ht="22.05" hidden="1" customHeight="1" x14ac:dyDescent="0.2">
      <c r="A3273" s="216">
        <v>45805</v>
      </c>
      <c r="B3273" s="20" t="s">
        <v>185</v>
      </c>
      <c r="C3273" s="41">
        <v>55848</v>
      </c>
      <c r="D3273" s="22"/>
      <c r="E3273" s="55" t="s">
        <v>3832</v>
      </c>
      <c r="F3273" s="20" t="s">
        <v>79</v>
      </c>
      <c r="G3273" s="41"/>
      <c r="H3273" s="21" t="s">
        <v>22</v>
      </c>
      <c r="I3273" s="21" t="s">
        <v>103</v>
      </c>
      <c r="J3273" s="21" t="s">
        <v>93</v>
      </c>
      <c r="K3273" s="203" t="s">
        <v>205</v>
      </c>
      <c r="L3273" s="55"/>
      <c r="M3273" s="219">
        <v>0</v>
      </c>
      <c r="N3273" s="219">
        <v>1000</v>
      </c>
      <c r="O3273" s="217">
        <f t="shared" si="50"/>
        <v>65394.219999999739</v>
      </c>
    </row>
    <row r="3274" spans="1:15" ht="22.05" hidden="1" customHeight="1" x14ac:dyDescent="0.2">
      <c r="A3274" s="216">
        <v>45805</v>
      </c>
      <c r="B3274" s="20" t="s">
        <v>185</v>
      </c>
      <c r="C3274" s="41">
        <v>55849</v>
      </c>
      <c r="D3274" s="22"/>
      <c r="E3274" s="55" t="s">
        <v>128</v>
      </c>
      <c r="F3274" s="20" t="s">
        <v>79</v>
      </c>
      <c r="G3274" s="41"/>
      <c r="H3274" s="21" t="s">
        <v>22</v>
      </c>
      <c r="I3274" s="21" t="s">
        <v>56</v>
      </c>
      <c r="J3274" s="21" t="s">
        <v>116</v>
      </c>
      <c r="K3274" s="203" t="s">
        <v>129</v>
      </c>
      <c r="L3274" s="55"/>
      <c r="M3274" s="219">
        <v>0</v>
      </c>
      <c r="N3274" s="219">
        <v>60</v>
      </c>
      <c r="O3274" s="217">
        <f t="shared" si="50"/>
        <v>65334.219999999739</v>
      </c>
    </row>
    <row r="3275" spans="1:15" ht="22.05" hidden="1" customHeight="1" x14ac:dyDescent="0.2">
      <c r="A3275" s="216">
        <v>45805</v>
      </c>
      <c r="B3275" s="20" t="s">
        <v>185</v>
      </c>
      <c r="C3275" s="41">
        <v>55850</v>
      </c>
      <c r="D3275" s="22"/>
      <c r="E3275" s="55" t="s">
        <v>3833</v>
      </c>
      <c r="F3275" s="20" t="s">
        <v>79</v>
      </c>
      <c r="G3275" s="41"/>
      <c r="H3275" s="21" t="s">
        <v>22</v>
      </c>
      <c r="I3275" s="41" t="s">
        <v>54</v>
      </c>
      <c r="J3275" s="21" t="s">
        <v>64</v>
      </c>
      <c r="K3275" s="203" t="s">
        <v>414</v>
      </c>
      <c r="L3275" s="55"/>
      <c r="M3275" s="219">
        <v>0</v>
      </c>
      <c r="N3275" s="219">
        <v>14915</v>
      </c>
      <c r="O3275" s="217">
        <f t="shared" si="50"/>
        <v>50419.219999999739</v>
      </c>
    </row>
    <row r="3276" spans="1:15" ht="22.05" hidden="1" customHeight="1" x14ac:dyDescent="0.2">
      <c r="A3276" s="216">
        <v>45805</v>
      </c>
      <c r="B3276" s="20" t="s">
        <v>185</v>
      </c>
      <c r="C3276" s="41">
        <v>55851</v>
      </c>
      <c r="D3276" s="22"/>
      <c r="E3276" s="55" t="s">
        <v>3834</v>
      </c>
      <c r="F3276" s="20" t="s">
        <v>79</v>
      </c>
      <c r="G3276" s="41"/>
      <c r="H3276" s="21" t="s">
        <v>22</v>
      </c>
      <c r="I3276" s="41" t="s">
        <v>55</v>
      </c>
      <c r="J3276" s="21" t="s">
        <v>73</v>
      </c>
      <c r="K3276" s="203" t="s">
        <v>3843</v>
      </c>
      <c r="L3276" s="55"/>
      <c r="M3276" s="219">
        <v>0</v>
      </c>
      <c r="N3276" s="219">
        <v>1334</v>
      </c>
      <c r="O3276" s="217">
        <f t="shared" ref="O3276:O3339" si="51">O3275+M3276-N3276</f>
        <v>49085.219999999739</v>
      </c>
    </row>
    <row r="3277" spans="1:15" ht="22.05" hidden="1" customHeight="1" x14ac:dyDescent="0.2">
      <c r="A3277" s="216">
        <v>45805</v>
      </c>
      <c r="B3277" s="20" t="s">
        <v>185</v>
      </c>
      <c r="C3277" s="41">
        <v>55852</v>
      </c>
      <c r="D3277" s="22"/>
      <c r="E3277" s="55" t="s">
        <v>3835</v>
      </c>
      <c r="F3277" s="20" t="s">
        <v>79</v>
      </c>
      <c r="G3277" s="41"/>
      <c r="H3277" s="21" t="s">
        <v>22</v>
      </c>
      <c r="I3277" s="41" t="s">
        <v>55</v>
      </c>
      <c r="J3277" s="21" t="s">
        <v>73</v>
      </c>
      <c r="K3277" s="203" t="s">
        <v>3844</v>
      </c>
      <c r="L3277" s="55"/>
      <c r="M3277" s="219">
        <v>0</v>
      </c>
      <c r="N3277" s="219">
        <v>5577</v>
      </c>
      <c r="O3277" s="217">
        <f t="shared" si="51"/>
        <v>43508.219999999739</v>
      </c>
    </row>
    <row r="3278" spans="1:15" ht="22.05" hidden="1" customHeight="1" x14ac:dyDescent="0.2">
      <c r="A3278" s="216">
        <v>45805</v>
      </c>
      <c r="B3278" s="20" t="s">
        <v>185</v>
      </c>
      <c r="C3278" s="41">
        <v>55853</v>
      </c>
      <c r="D3278" s="22"/>
      <c r="E3278" s="55" t="s">
        <v>3836</v>
      </c>
      <c r="F3278" s="20" t="s">
        <v>79</v>
      </c>
      <c r="G3278" s="41"/>
      <c r="H3278" s="21" t="s">
        <v>22</v>
      </c>
      <c r="I3278" s="41" t="s">
        <v>55</v>
      </c>
      <c r="J3278" s="21" t="s">
        <v>73</v>
      </c>
      <c r="K3278" s="203" t="s">
        <v>140</v>
      </c>
      <c r="L3278" s="55"/>
      <c r="M3278" s="219">
        <v>0</v>
      </c>
      <c r="N3278" s="219">
        <v>1500</v>
      </c>
      <c r="O3278" s="217">
        <f t="shared" si="51"/>
        <v>42008.219999999739</v>
      </c>
    </row>
    <row r="3279" spans="1:15" ht="22.05" hidden="1" customHeight="1" x14ac:dyDescent="0.2">
      <c r="A3279" s="216">
        <v>45805</v>
      </c>
      <c r="B3279" s="20" t="s">
        <v>185</v>
      </c>
      <c r="C3279" s="41">
        <v>55854</v>
      </c>
      <c r="D3279" s="22"/>
      <c r="E3279" s="55" t="s">
        <v>3837</v>
      </c>
      <c r="F3279" s="20" t="s">
        <v>79</v>
      </c>
      <c r="G3279" s="41"/>
      <c r="H3279" s="21" t="s">
        <v>22</v>
      </c>
      <c r="I3279" s="41" t="s">
        <v>55</v>
      </c>
      <c r="J3279" s="21" t="s">
        <v>261</v>
      </c>
      <c r="K3279" s="203" t="s">
        <v>3845</v>
      </c>
      <c r="L3279" s="55"/>
      <c r="M3279" s="219">
        <v>0</v>
      </c>
      <c r="N3279" s="219">
        <v>5000</v>
      </c>
      <c r="O3279" s="217">
        <f t="shared" si="51"/>
        <v>37008.219999999739</v>
      </c>
    </row>
    <row r="3280" spans="1:15" ht="22.05" hidden="1" customHeight="1" x14ac:dyDescent="0.2">
      <c r="A3280" s="216">
        <v>45805</v>
      </c>
      <c r="B3280" s="20" t="s">
        <v>185</v>
      </c>
      <c r="C3280" s="41">
        <v>55855</v>
      </c>
      <c r="D3280" s="22"/>
      <c r="E3280" s="55" t="s">
        <v>3838</v>
      </c>
      <c r="F3280" s="20" t="s">
        <v>79</v>
      </c>
      <c r="G3280" s="41"/>
      <c r="H3280" s="21" t="s">
        <v>22</v>
      </c>
      <c r="I3280" s="41" t="s">
        <v>55</v>
      </c>
      <c r="J3280" s="21" t="s">
        <v>73</v>
      </c>
      <c r="K3280" s="203" t="s">
        <v>3846</v>
      </c>
      <c r="L3280" s="55"/>
      <c r="M3280" s="219">
        <v>0</v>
      </c>
      <c r="N3280" s="219">
        <v>9275</v>
      </c>
      <c r="O3280" s="217">
        <f t="shared" si="51"/>
        <v>27733.219999999739</v>
      </c>
    </row>
    <row r="3281" spans="1:15" ht="22.05" hidden="1" customHeight="1" x14ac:dyDescent="0.2">
      <c r="A3281" s="216">
        <v>45805</v>
      </c>
      <c r="B3281" s="20" t="s">
        <v>185</v>
      </c>
      <c r="C3281" s="41">
        <v>55856</v>
      </c>
      <c r="D3281" s="22"/>
      <c r="E3281" s="55" t="s">
        <v>262</v>
      </c>
      <c r="F3281" s="20" t="s">
        <v>79</v>
      </c>
      <c r="G3281" s="41"/>
      <c r="H3281" s="21" t="s">
        <v>22</v>
      </c>
      <c r="I3281" s="21" t="s">
        <v>54</v>
      </c>
      <c r="J3281" s="21" t="s">
        <v>63</v>
      </c>
      <c r="K3281" s="203" t="s">
        <v>235</v>
      </c>
      <c r="L3281" s="55"/>
      <c r="M3281" s="219">
        <v>0</v>
      </c>
      <c r="N3281" s="219">
        <v>500</v>
      </c>
      <c r="O3281" s="217">
        <f t="shared" si="51"/>
        <v>27233.219999999739</v>
      </c>
    </row>
    <row r="3282" spans="1:15" ht="22.05" hidden="1" customHeight="1" x14ac:dyDescent="0.2">
      <c r="A3282" s="216">
        <v>45805</v>
      </c>
      <c r="B3282" s="20" t="s">
        <v>185</v>
      </c>
      <c r="C3282" s="41">
        <v>55857</v>
      </c>
      <c r="D3282" s="306"/>
      <c r="E3282" s="55" t="s">
        <v>3839</v>
      </c>
      <c r="F3282" s="20" t="s">
        <v>79</v>
      </c>
      <c r="G3282" s="41"/>
      <c r="H3282" s="21" t="s">
        <v>22</v>
      </c>
      <c r="I3282" s="21" t="s">
        <v>103</v>
      </c>
      <c r="J3282" s="21" t="s">
        <v>92</v>
      </c>
      <c r="K3282" s="203" t="s">
        <v>445</v>
      </c>
      <c r="L3282" s="55"/>
      <c r="M3282" s="219">
        <v>0</v>
      </c>
      <c r="N3282" s="219">
        <v>4200</v>
      </c>
      <c r="O3282" s="217">
        <f t="shared" si="51"/>
        <v>23033.219999999739</v>
      </c>
    </row>
    <row r="3283" spans="1:15" ht="22.05" hidden="1" customHeight="1" x14ac:dyDescent="0.2">
      <c r="A3283" s="216">
        <v>45805</v>
      </c>
      <c r="B3283" s="20" t="s">
        <v>185</v>
      </c>
      <c r="C3283" s="41">
        <v>55858</v>
      </c>
      <c r="D3283" s="22"/>
      <c r="E3283" s="55" t="s">
        <v>350</v>
      </c>
      <c r="F3283" s="20" t="s">
        <v>79</v>
      </c>
      <c r="G3283" s="41"/>
      <c r="H3283" s="21" t="s">
        <v>22</v>
      </c>
      <c r="I3283" s="21" t="s">
        <v>53</v>
      </c>
      <c r="J3283" s="21" t="s">
        <v>113</v>
      </c>
      <c r="K3283" s="203" t="s">
        <v>1421</v>
      </c>
      <c r="L3283" s="55"/>
      <c r="M3283" s="219">
        <v>0</v>
      </c>
      <c r="N3283" s="219">
        <v>5000</v>
      </c>
      <c r="O3283" s="217">
        <f t="shared" si="51"/>
        <v>18033.219999999739</v>
      </c>
    </row>
    <row r="3284" spans="1:15" ht="22.05" hidden="1" customHeight="1" x14ac:dyDescent="0.2">
      <c r="A3284" s="216">
        <v>45805</v>
      </c>
      <c r="B3284" s="20" t="s">
        <v>185</v>
      </c>
      <c r="C3284" s="41">
        <v>55859</v>
      </c>
      <c r="D3284" s="22"/>
      <c r="E3284" s="55" t="s">
        <v>130</v>
      </c>
      <c r="F3284" s="20" t="s">
        <v>79</v>
      </c>
      <c r="G3284" s="41"/>
      <c r="H3284" s="21" t="s">
        <v>22</v>
      </c>
      <c r="I3284" s="41" t="s">
        <v>53</v>
      </c>
      <c r="J3284" s="21" t="s">
        <v>113</v>
      </c>
      <c r="K3284" s="203" t="s">
        <v>3847</v>
      </c>
      <c r="L3284" s="55"/>
      <c r="M3284" s="219">
        <v>0</v>
      </c>
      <c r="N3284" s="219">
        <v>1500</v>
      </c>
      <c r="O3284" s="217">
        <f t="shared" si="51"/>
        <v>16533.219999999739</v>
      </c>
    </row>
    <row r="3285" spans="1:15" ht="22.05" hidden="1" customHeight="1" x14ac:dyDescent="0.2">
      <c r="A3285" s="216">
        <v>45805</v>
      </c>
      <c r="B3285" s="20" t="s">
        <v>185</v>
      </c>
      <c r="C3285" s="41">
        <v>55860</v>
      </c>
      <c r="D3285" s="22"/>
      <c r="E3285" s="55" t="s">
        <v>3840</v>
      </c>
      <c r="F3285" s="20" t="s">
        <v>79</v>
      </c>
      <c r="G3285" s="41"/>
      <c r="H3285" s="21" t="s">
        <v>22</v>
      </c>
      <c r="I3285" s="21" t="s">
        <v>103</v>
      </c>
      <c r="J3285" s="21" t="s">
        <v>93</v>
      </c>
      <c r="K3285" s="203" t="s">
        <v>355</v>
      </c>
      <c r="L3285" s="55"/>
      <c r="M3285" s="219">
        <v>0</v>
      </c>
      <c r="N3285" s="219">
        <v>500</v>
      </c>
      <c r="O3285" s="217">
        <f t="shared" si="51"/>
        <v>16033.219999999739</v>
      </c>
    </row>
    <row r="3286" spans="1:15" ht="22.05" hidden="1" customHeight="1" x14ac:dyDescent="0.2">
      <c r="A3286" s="216">
        <v>45805</v>
      </c>
      <c r="B3286" s="20" t="s">
        <v>185</v>
      </c>
      <c r="C3286" s="41">
        <v>55861</v>
      </c>
      <c r="D3286" s="22"/>
      <c r="E3286" s="55" t="s">
        <v>3841</v>
      </c>
      <c r="F3286" s="20" t="s">
        <v>79</v>
      </c>
      <c r="G3286" s="41"/>
      <c r="H3286" s="21" t="s">
        <v>21</v>
      </c>
      <c r="I3286" s="41" t="s">
        <v>81</v>
      </c>
      <c r="J3286" s="21" t="s">
        <v>184</v>
      </c>
      <c r="K3286" s="203"/>
      <c r="L3286" s="55"/>
      <c r="M3286" s="219">
        <v>188000</v>
      </c>
      <c r="N3286" s="219">
        <v>0</v>
      </c>
      <c r="O3286" s="217">
        <f t="shared" si="51"/>
        <v>204033.21999999974</v>
      </c>
    </row>
    <row r="3287" spans="1:15" ht="22.05" hidden="1" customHeight="1" x14ac:dyDescent="0.2">
      <c r="A3287" s="216">
        <v>45806</v>
      </c>
      <c r="B3287" s="20" t="s">
        <v>185</v>
      </c>
      <c r="C3287" s="41">
        <v>55863</v>
      </c>
      <c r="D3287" s="22"/>
      <c r="E3287" s="55" t="s">
        <v>3849</v>
      </c>
      <c r="F3287" s="20" t="s">
        <v>79</v>
      </c>
      <c r="G3287" s="41"/>
      <c r="H3287" s="21" t="s">
        <v>22</v>
      </c>
      <c r="I3287" s="21" t="s">
        <v>103</v>
      </c>
      <c r="J3287" s="21" t="s">
        <v>95</v>
      </c>
      <c r="K3287" s="203" t="s">
        <v>134</v>
      </c>
      <c r="L3287" s="55"/>
      <c r="M3287" s="219">
        <v>0</v>
      </c>
      <c r="N3287" s="219">
        <v>720</v>
      </c>
      <c r="O3287" s="217">
        <f t="shared" si="51"/>
        <v>203313.21999999974</v>
      </c>
    </row>
    <row r="3288" spans="1:15" ht="22.05" hidden="1" customHeight="1" x14ac:dyDescent="0.2">
      <c r="A3288" s="216">
        <v>45806</v>
      </c>
      <c r="B3288" s="20" t="s">
        <v>185</v>
      </c>
      <c r="C3288" s="41">
        <v>55864</v>
      </c>
      <c r="D3288" s="22"/>
      <c r="E3288" s="55" t="s">
        <v>3850</v>
      </c>
      <c r="F3288" s="20" t="s">
        <v>79</v>
      </c>
      <c r="G3288" s="41"/>
      <c r="H3288" s="21" t="s">
        <v>22</v>
      </c>
      <c r="I3288" s="41" t="s">
        <v>54</v>
      </c>
      <c r="J3288" s="21" t="s">
        <v>61</v>
      </c>
      <c r="K3288" s="203" t="s">
        <v>445</v>
      </c>
      <c r="L3288" s="55"/>
      <c r="M3288" s="219">
        <v>0</v>
      </c>
      <c r="N3288" s="219">
        <v>1518</v>
      </c>
      <c r="O3288" s="217">
        <f t="shared" si="51"/>
        <v>201795.21999999974</v>
      </c>
    </row>
    <row r="3289" spans="1:15" ht="22.05" hidden="1" customHeight="1" x14ac:dyDescent="0.2">
      <c r="A3289" s="216">
        <v>45806</v>
      </c>
      <c r="B3289" s="20" t="s">
        <v>185</v>
      </c>
      <c r="C3289" s="41">
        <v>55865</v>
      </c>
      <c r="D3289" s="22"/>
      <c r="E3289" s="55" t="s">
        <v>3851</v>
      </c>
      <c r="F3289" s="20" t="s">
        <v>79</v>
      </c>
      <c r="G3289" s="41"/>
      <c r="H3289" s="21" t="s">
        <v>22</v>
      </c>
      <c r="I3289" s="41" t="s">
        <v>56</v>
      </c>
      <c r="J3289" s="21" t="s">
        <v>116</v>
      </c>
      <c r="K3289" s="304" t="s">
        <v>139</v>
      </c>
      <c r="L3289" s="55"/>
      <c r="M3289" s="219">
        <v>0</v>
      </c>
      <c r="N3289" s="219">
        <v>650</v>
      </c>
      <c r="O3289" s="217">
        <f t="shared" si="51"/>
        <v>201145.21999999974</v>
      </c>
    </row>
    <row r="3290" spans="1:15" ht="22.05" hidden="1" customHeight="1" x14ac:dyDescent="0.2">
      <c r="A3290" s="216">
        <v>45806</v>
      </c>
      <c r="B3290" s="20" t="s">
        <v>185</v>
      </c>
      <c r="C3290" s="41">
        <v>55866</v>
      </c>
      <c r="D3290" s="22"/>
      <c r="E3290" s="55" t="s">
        <v>3852</v>
      </c>
      <c r="F3290" s="20" t="s">
        <v>79</v>
      </c>
      <c r="G3290" s="41"/>
      <c r="H3290" s="21" t="s">
        <v>22</v>
      </c>
      <c r="I3290" s="21" t="s">
        <v>80</v>
      </c>
      <c r="J3290" s="21" t="s">
        <v>66</v>
      </c>
      <c r="K3290" s="203" t="s">
        <v>3868</v>
      </c>
      <c r="L3290" s="55"/>
      <c r="M3290" s="219">
        <v>0</v>
      </c>
      <c r="N3290" s="219">
        <v>1000</v>
      </c>
      <c r="O3290" s="217">
        <f t="shared" si="51"/>
        <v>200145.21999999974</v>
      </c>
    </row>
    <row r="3291" spans="1:15" ht="22.05" hidden="1" customHeight="1" x14ac:dyDescent="0.2">
      <c r="A3291" s="216">
        <v>45806</v>
      </c>
      <c r="B3291" s="20" t="s">
        <v>185</v>
      </c>
      <c r="C3291" s="41">
        <v>55867</v>
      </c>
      <c r="D3291" s="22"/>
      <c r="E3291" s="55" t="s">
        <v>154</v>
      </c>
      <c r="F3291" s="20" t="s">
        <v>79</v>
      </c>
      <c r="G3291" s="41"/>
      <c r="H3291" s="21" t="s">
        <v>22</v>
      </c>
      <c r="I3291" s="41" t="s">
        <v>103</v>
      </c>
      <c r="J3291" s="21" t="s">
        <v>219</v>
      </c>
      <c r="K3291" s="304" t="s">
        <v>1241</v>
      </c>
      <c r="L3291" s="55"/>
      <c r="M3291" s="219">
        <v>0</v>
      </c>
      <c r="N3291" s="219">
        <v>380</v>
      </c>
      <c r="O3291" s="217">
        <f t="shared" si="51"/>
        <v>199765.21999999974</v>
      </c>
    </row>
    <row r="3292" spans="1:15" ht="22.05" hidden="1" customHeight="1" x14ac:dyDescent="0.2">
      <c r="A3292" s="216">
        <v>45806</v>
      </c>
      <c r="B3292" s="20" t="s">
        <v>185</v>
      </c>
      <c r="C3292" s="41">
        <v>55868</v>
      </c>
      <c r="D3292" s="22"/>
      <c r="E3292" s="55" t="s">
        <v>3853</v>
      </c>
      <c r="F3292" s="20" t="s">
        <v>79</v>
      </c>
      <c r="G3292" s="41"/>
      <c r="H3292" s="21" t="s">
        <v>22</v>
      </c>
      <c r="I3292" s="21" t="s">
        <v>54</v>
      </c>
      <c r="J3292" s="21" t="s">
        <v>63</v>
      </c>
      <c r="K3292" s="203" t="s">
        <v>141</v>
      </c>
      <c r="L3292" s="55"/>
      <c r="M3292" s="219">
        <v>0</v>
      </c>
      <c r="N3292" s="219">
        <v>1305</v>
      </c>
      <c r="O3292" s="217">
        <f t="shared" si="51"/>
        <v>198460.21999999974</v>
      </c>
    </row>
    <row r="3293" spans="1:15" ht="22.05" hidden="1" customHeight="1" x14ac:dyDescent="0.2">
      <c r="A3293" s="216">
        <v>45806</v>
      </c>
      <c r="B3293" s="20" t="s">
        <v>185</v>
      </c>
      <c r="C3293" s="41">
        <v>55869</v>
      </c>
      <c r="D3293" s="22"/>
      <c r="E3293" s="55" t="s">
        <v>3854</v>
      </c>
      <c r="F3293" s="20" t="s">
        <v>79</v>
      </c>
      <c r="G3293" s="41"/>
      <c r="H3293" s="21" t="s">
        <v>22</v>
      </c>
      <c r="I3293" s="41" t="s">
        <v>54</v>
      </c>
      <c r="J3293" s="21" t="s">
        <v>61</v>
      </c>
      <c r="K3293" s="203" t="s">
        <v>445</v>
      </c>
      <c r="L3293" s="55"/>
      <c r="M3293" s="219">
        <v>0</v>
      </c>
      <c r="N3293" s="219">
        <v>5951</v>
      </c>
      <c r="O3293" s="217">
        <f t="shared" si="51"/>
        <v>192509.21999999974</v>
      </c>
    </row>
    <row r="3294" spans="1:15" ht="22.05" hidden="1" customHeight="1" x14ac:dyDescent="0.2">
      <c r="A3294" s="216">
        <v>45806</v>
      </c>
      <c r="B3294" s="20" t="s">
        <v>185</v>
      </c>
      <c r="C3294" s="41">
        <v>55870</v>
      </c>
      <c r="D3294" s="22"/>
      <c r="E3294" s="55" t="s">
        <v>2368</v>
      </c>
      <c r="F3294" s="20" t="s">
        <v>79</v>
      </c>
      <c r="G3294" s="41"/>
      <c r="H3294" s="21" t="s">
        <v>22</v>
      </c>
      <c r="I3294" s="21" t="s">
        <v>103</v>
      </c>
      <c r="J3294" s="21" t="s">
        <v>97</v>
      </c>
      <c r="K3294" s="203" t="s">
        <v>445</v>
      </c>
      <c r="L3294" s="55"/>
      <c r="M3294" s="219">
        <v>0</v>
      </c>
      <c r="N3294" s="219">
        <v>1938</v>
      </c>
      <c r="O3294" s="217">
        <f t="shared" si="51"/>
        <v>190571.21999999974</v>
      </c>
    </row>
    <row r="3295" spans="1:15" ht="22.05" hidden="1" customHeight="1" x14ac:dyDescent="0.2">
      <c r="A3295" s="216">
        <v>45806</v>
      </c>
      <c r="B3295" s="20" t="s">
        <v>185</v>
      </c>
      <c r="C3295" s="41">
        <v>55871</v>
      </c>
      <c r="D3295" s="22"/>
      <c r="E3295" s="55" t="s">
        <v>3855</v>
      </c>
      <c r="F3295" s="20" t="s">
        <v>79</v>
      </c>
      <c r="G3295" s="41"/>
      <c r="H3295" s="21" t="s">
        <v>22</v>
      </c>
      <c r="I3295" s="41" t="s">
        <v>103</v>
      </c>
      <c r="J3295" s="21" t="s">
        <v>97</v>
      </c>
      <c r="K3295" s="203" t="s">
        <v>3122</v>
      </c>
      <c r="L3295" s="55"/>
      <c r="M3295" s="219">
        <v>0</v>
      </c>
      <c r="N3295" s="219">
        <v>127</v>
      </c>
      <c r="O3295" s="217">
        <f t="shared" si="51"/>
        <v>190444.21999999974</v>
      </c>
    </row>
    <row r="3296" spans="1:15" ht="22.05" hidden="1" customHeight="1" x14ac:dyDescent="0.2">
      <c r="A3296" s="216">
        <v>45806</v>
      </c>
      <c r="B3296" s="20" t="s">
        <v>185</v>
      </c>
      <c r="C3296" s="41">
        <v>55872</v>
      </c>
      <c r="D3296" s="22"/>
      <c r="E3296" s="55" t="s">
        <v>131</v>
      </c>
      <c r="F3296" s="20" t="s">
        <v>79</v>
      </c>
      <c r="G3296" s="41"/>
      <c r="H3296" s="21" t="s">
        <v>22</v>
      </c>
      <c r="I3296" s="41" t="s">
        <v>103</v>
      </c>
      <c r="J3296" s="21" t="s">
        <v>214</v>
      </c>
      <c r="K3296" s="203" t="s">
        <v>132</v>
      </c>
      <c r="L3296" s="55"/>
      <c r="M3296" s="219">
        <v>0</v>
      </c>
      <c r="N3296" s="219">
        <v>400</v>
      </c>
      <c r="O3296" s="217">
        <f t="shared" si="51"/>
        <v>190044.21999999974</v>
      </c>
    </row>
    <row r="3297" spans="1:15" ht="22.05" hidden="1" customHeight="1" x14ac:dyDescent="0.2">
      <c r="A3297" s="216">
        <v>45806</v>
      </c>
      <c r="B3297" s="20" t="s">
        <v>185</v>
      </c>
      <c r="C3297" s="41">
        <v>55873</v>
      </c>
      <c r="D3297" s="22"/>
      <c r="E3297" s="55" t="s">
        <v>3856</v>
      </c>
      <c r="F3297" s="20" t="s">
        <v>79</v>
      </c>
      <c r="G3297" s="41"/>
      <c r="H3297" s="21" t="s">
        <v>22</v>
      </c>
      <c r="I3297" s="41" t="s">
        <v>103</v>
      </c>
      <c r="J3297" s="21" t="s">
        <v>92</v>
      </c>
      <c r="K3297" s="203" t="s">
        <v>3869</v>
      </c>
      <c r="L3297" s="55"/>
      <c r="M3297" s="219">
        <v>0</v>
      </c>
      <c r="N3297" s="219">
        <v>500</v>
      </c>
      <c r="O3297" s="217">
        <f t="shared" si="51"/>
        <v>189544.21999999974</v>
      </c>
    </row>
    <row r="3298" spans="1:15" ht="22.05" hidden="1" customHeight="1" x14ac:dyDescent="0.2">
      <c r="A3298" s="216">
        <v>45806</v>
      </c>
      <c r="B3298" s="20" t="s">
        <v>185</v>
      </c>
      <c r="C3298" s="41">
        <v>55874</v>
      </c>
      <c r="D3298" s="22"/>
      <c r="E3298" s="55" t="s">
        <v>3857</v>
      </c>
      <c r="F3298" s="20" t="s">
        <v>79</v>
      </c>
      <c r="G3298" s="41"/>
      <c r="H3298" s="21" t="s">
        <v>22</v>
      </c>
      <c r="I3298" s="41" t="s">
        <v>103</v>
      </c>
      <c r="J3298" s="21" t="s">
        <v>92</v>
      </c>
      <c r="K3298" s="203" t="s">
        <v>3870</v>
      </c>
      <c r="L3298" s="55"/>
      <c r="M3298" s="219">
        <v>0</v>
      </c>
      <c r="N3298" s="219">
        <v>680</v>
      </c>
      <c r="O3298" s="217">
        <f t="shared" si="51"/>
        <v>188864.21999999974</v>
      </c>
    </row>
    <row r="3299" spans="1:15" ht="22.05" hidden="1" customHeight="1" x14ac:dyDescent="0.2">
      <c r="A3299" s="216">
        <v>45806</v>
      </c>
      <c r="B3299" s="20" t="s">
        <v>185</v>
      </c>
      <c r="C3299" s="41">
        <v>55875</v>
      </c>
      <c r="D3299" s="22"/>
      <c r="E3299" s="55" t="s">
        <v>3858</v>
      </c>
      <c r="F3299" s="20" t="s">
        <v>79</v>
      </c>
      <c r="G3299" s="41"/>
      <c r="H3299" s="21" t="s">
        <v>21</v>
      </c>
      <c r="I3299" s="21" t="s">
        <v>81</v>
      </c>
      <c r="J3299" s="21" t="s">
        <v>168</v>
      </c>
      <c r="K3299" s="203"/>
      <c r="L3299" s="55"/>
      <c r="M3299" s="219">
        <v>20642.060000000001</v>
      </c>
      <c r="N3299" s="219">
        <v>0</v>
      </c>
      <c r="O3299" s="217">
        <f t="shared" si="51"/>
        <v>209506.27999999974</v>
      </c>
    </row>
    <row r="3300" spans="1:15" ht="22.05" hidden="1" customHeight="1" x14ac:dyDescent="0.2">
      <c r="A3300" s="216">
        <v>45806</v>
      </c>
      <c r="B3300" s="20" t="s">
        <v>185</v>
      </c>
      <c r="C3300" s="41">
        <v>55876</v>
      </c>
      <c r="D3300" s="22"/>
      <c r="E3300" s="55" t="s">
        <v>3859</v>
      </c>
      <c r="F3300" s="20" t="s">
        <v>79</v>
      </c>
      <c r="G3300" s="41"/>
      <c r="H3300" s="21" t="s">
        <v>21</v>
      </c>
      <c r="I3300" s="41" t="s">
        <v>81</v>
      </c>
      <c r="J3300" s="21" t="s">
        <v>168</v>
      </c>
      <c r="K3300" s="203"/>
      <c r="L3300" s="55"/>
      <c r="M3300" s="219">
        <v>8445.77</v>
      </c>
      <c r="N3300" s="219">
        <v>0</v>
      </c>
      <c r="O3300" s="217">
        <f t="shared" si="51"/>
        <v>217952.04999999973</v>
      </c>
    </row>
    <row r="3301" spans="1:15" ht="22.05" hidden="1" customHeight="1" x14ac:dyDescent="0.2">
      <c r="A3301" s="216">
        <v>45806</v>
      </c>
      <c r="B3301" s="20" t="s">
        <v>185</v>
      </c>
      <c r="C3301" s="41">
        <v>55877</v>
      </c>
      <c r="D3301" s="22"/>
      <c r="E3301" s="55" t="s">
        <v>3860</v>
      </c>
      <c r="F3301" s="20" t="s">
        <v>79</v>
      </c>
      <c r="G3301" s="41"/>
      <c r="H3301" s="21" t="s">
        <v>21</v>
      </c>
      <c r="I3301" s="21" t="s">
        <v>81</v>
      </c>
      <c r="J3301" s="21" t="s">
        <v>168</v>
      </c>
      <c r="K3301" s="203"/>
      <c r="L3301" s="55"/>
      <c r="M3301" s="219">
        <v>31081.09</v>
      </c>
      <c r="N3301" s="219">
        <v>0</v>
      </c>
      <c r="O3301" s="217">
        <f t="shared" si="51"/>
        <v>249033.13999999972</v>
      </c>
    </row>
    <row r="3302" spans="1:15" ht="22.05" hidden="1" customHeight="1" x14ac:dyDescent="0.2">
      <c r="A3302" s="216">
        <v>45806</v>
      </c>
      <c r="B3302" s="20" t="s">
        <v>185</v>
      </c>
      <c r="C3302" s="41">
        <v>55878</v>
      </c>
      <c r="D3302" s="22"/>
      <c r="E3302" s="55" t="s">
        <v>3861</v>
      </c>
      <c r="F3302" s="20" t="s">
        <v>79</v>
      </c>
      <c r="G3302" s="41"/>
      <c r="H3302" s="21" t="s">
        <v>21</v>
      </c>
      <c r="I3302" s="21" t="s">
        <v>81</v>
      </c>
      <c r="J3302" s="21" t="s">
        <v>182</v>
      </c>
      <c r="K3302" s="203"/>
      <c r="L3302" s="55"/>
      <c r="M3302" s="219">
        <v>213000</v>
      </c>
      <c r="N3302" s="219">
        <v>0</v>
      </c>
      <c r="O3302" s="217">
        <f t="shared" si="51"/>
        <v>462033.13999999972</v>
      </c>
    </row>
    <row r="3303" spans="1:15" ht="22.05" hidden="1" customHeight="1" x14ac:dyDescent="0.2">
      <c r="A3303" s="216">
        <v>45806</v>
      </c>
      <c r="B3303" s="20" t="s">
        <v>185</v>
      </c>
      <c r="C3303" s="41">
        <v>55879</v>
      </c>
      <c r="D3303" s="22"/>
      <c r="E3303" s="55" t="s">
        <v>3862</v>
      </c>
      <c r="F3303" s="20" t="s">
        <v>79</v>
      </c>
      <c r="G3303" s="41"/>
      <c r="H3303" s="21" t="s">
        <v>21</v>
      </c>
      <c r="I3303" s="21" t="s">
        <v>81</v>
      </c>
      <c r="J3303" s="21" t="s">
        <v>183</v>
      </c>
      <c r="K3303" s="203"/>
      <c r="L3303" s="55"/>
      <c r="M3303" s="219">
        <v>213000</v>
      </c>
      <c r="N3303" s="219">
        <v>0</v>
      </c>
      <c r="O3303" s="217">
        <f t="shared" si="51"/>
        <v>675033.13999999966</v>
      </c>
    </row>
    <row r="3304" spans="1:15" ht="22.05" hidden="1" customHeight="1" x14ac:dyDescent="0.2">
      <c r="A3304" s="216">
        <v>45806</v>
      </c>
      <c r="B3304" s="20" t="s">
        <v>185</v>
      </c>
      <c r="C3304" s="41">
        <v>55880</v>
      </c>
      <c r="D3304" s="22"/>
      <c r="E3304" s="55" t="s">
        <v>3863</v>
      </c>
      <c r="F3304" s="20" t="s">
        <v>79</v>
      </c>
      <c r="G3304" s="41"/>
      <c r="H3304" s="21" t="s">
        <v>21</v>
      </c>
      <c r="I3304" s="21" t="s">
        <v>81</v>
      </c>
      <c r="J3304" s="21" t="s">
        <v>179</v>
      </c>
      <c r="K3304" s="203"/>
      <c r="L3304" s="55"/>
      <c r="M3304" s="219">
        <v>213000</v>
      </c>
      <c r="N3304" s="219">
        <v>0</v>
      </c>
      <c r="O3304" s="217">
        <f t="shared" si="51"/>
        <v>888033.13999999966</v>
      </c>
    </row>
    <row r="3305" spans="1:15" ht="22.05" hidden="1" customHeight="1" x14ac:dyDescent="0.2">
      <c r="A3305" s="216">
        <v>45806</v>
      </c>
      <c r="B3305" s="20" t="s">
        <v>185</v>
      </c>
      <c r="C3305" s="41">
        <v>55881</v>
      </c>
      <c r="D3305" s="22"/>
      <c r="E3305" s="55" t="s">
        <v>3864</v>
      </c>
      <c r="F3305" s="20" t="s">
        <v>79</v>
      </c>
      <c r="G3305" s="41"/>
      <c r="H3305" s="21" t="s">
        <v>22</v>
      </c>
      <c r="I3305" s="41" t="s">
        <v>56</v>
      </c>
      <c r="J3305" s="21" t="s">
        <v>116</v>
      </c>
      <c r="K3305" s="203" t="s">
        <v>3871</v>
      </c>
      <c r="L3305" s="219"/>
      <c r="M3305" s="219">
        <v>0</v>
      </c>
      <c r="N3305" s="219">
        <v>100</v>
      </c>
      <c r="O3305" s="217">
        <f t="shared" si="51"/>
        <v>887933.13999999966</v>
      </c>
    </row>
    <row r="3306" spans="1:15" ht="22.05" hidden="1" customHeight="1" x14ac:dyDescent="0.2">
      <c r="A3306" s="216">
        <v>45806</v>
      </c>
      <c r="B3306" s="20" t="s">
        <v>185</v>
      </c>
      <c r="C3306" s="41">
        <v>55882</v>
      </c>
      <c r="D3306" s="22"/>
      <c r="E3306" s="55" t="s">
        <v>128</v>
      </c>
      <c r="F3306" s="20" t="s">
        <v>79</v>
      </c>
      <c r="G3306" s="41"/>
      <c r="H3306" s="21" t="s">
        <v>22</v>
      </c>
      <c r="I3306" s="41" t="s">
        <v>56</v>
      </c>
      <c r="J3306" s="21" t="s">
        <v>116</v>
      </c>
      <c r="K3306" s="203" t="s">
        <v>129</v>
      </c>
      <c r="L3306" s="219"/>
      <c r="M3306" s="219">
        <v>0</v>
      </c>
      <c r="N3306" s="219">
        <v>60</v>
      </c>
      <c r="O3306" s="217">
        <f t="shared" si="51"/>
        <v>887873.13999999966</v>
      </c>
    </row>
    <row r="3307" spans="1:15" ht="22.05" hidden="1" customHeight="1" x14ac:dyDescent="0.2">
      <c r="A3307" s="216">
        <v>45806</v>
      </c>
      <c r="B3307" s="20" t="s">
        <v>185</v>
      </c>
      <c r="C3307" s="41">
        <v>55883</v>
      </c>
      <c r="D3307" s="22"/>
      <c r="E3307" s="55" t="s">
        <v>3865</v>
      </c>
      <c r="F3307" s="20" t="s">
        <v>79</v>
      </c>
      <c r="G3307" s="41"/>
      <c r="H3307" s="21" t="s">
        <v>22</v>
      </c>
      <c r="I3307" s="41" t="s">
        <v>103</v>
      </c>
      <c r="J3307" s="21" t="s">
        <v>102</v>
      </c>
      <c r="K3307" s="203" t="s">
        <v>3872</v>
      </c>
      <c r="L3307" s="219"/>
      <c r="M3307" s="219">
        <v>0</v>
      </c>
      <c r="N3307" s="219">
        <v>2000</v>
      </c>
      <c r="O3307" s="217">
        <f t="shared" si="51"/>
        <v>885873.13999999966</v>
      </c>
    </row>
    <row r="3308" spans="1:15" ht="22.05" hidden="1" customHeight="1" x14ac:dyDescent="0.2">
      <c r="A3308" s="216">
        <v>45806</v>
      </c>
      <c r="B3308" s="20" t="s">
        <v>185</v>
      </c>
      <c r="C3308" s="41">
        <v>55884</v>
      </c>
      <c r="D3308" s="22"/>
      <c r="E3308" s="55" t="s">
        <v>2299</v>
      </c>
      <c r="F3308" s="20" t="s">
        <v>79</v>
      </c>
      <c r="G3308" s="41"/>
      <c r="H3308" s="21" t="s">
        <v>22</v>
      </c>
      <c r="I3308" s="41" t="s">
        <v>53</v>
      </c>
      <c r="J3308" s="21" t="s">
        <v>113</v>
      </c>
      <c r="K3308" s="203" t="s">
        <v>3873</v>
      </c>
      <c r="L3308" s="219"/>
      <c r="M3308" s="219">
        <v>0</v>
      </c>
      <c r="N3308" s="219">
        <v>2250</v>
      </c>
      <c r="O3308" s="217">
        <f t="shared" si="51"/>
        <v>883623.13999999966</v>
      </c>
    </row>
    <row r="3309" spans="1:15" ht="22.05" hidden="1" customHeight="1" x14ac:dyDescent="0.2">
      <c r="A3309" s="216">
        <v>45806</v>
      </c>
      <c r="B3309" s="20" t="s">
        <v>185</v>
      </c>
      <c r="C3309" s="41">
        <v>55885</v>
      </c>
      <c r="D3309" s="22"/>
      <c r="E3309" s="55" t="s">
        <v>3491</v>
      </c>
      <c r="F3309" s="20" t="s">
        <v>79</v>
      </c>
      <c r="G3309" s="41"/>
      <c r="H3309" s="21" t="s">
        <v>22</v>
      </c>
      <c r="I3309" s="41" t="s">
        <v>103</v>
      </c>
      <c r="J3309" s="21" t="s">
        <v>102</v>
      </c>
      <c r="K3309" s="203" t="s">
        <v>1531</v>
      </c>
      <c r="L3309" s="219"/>
      <c r="M3309" s="219">
        <v>0</v>
      </c>
      <c r="N3309" s="219">
        <v>1800</v>
      </c>
      <c r="O3309" s="217">
        <f t="shared" si="51"/>
        <v>881823.13999999966</v>
      </c>
    </row>
    <row r="3310" spans="1:15" ht="22.05" hidden="1" customHeight="1" x14ac:dyDescent="0.2">
      <c r="A3310" s="216">
        <v>45806</v>
      </c>
      <c r="B3310" s="20" t="s">
        <v>185</v>
      </c>
      <c r="C3310" s="41">
        <v>55886</v>
      </c>
      <c r="D3310" s="22"/>
      <c r="E3310" s="55" t="s">
        <v>3866</v>
      </c>
      <c r="F3310" s="20" t="s">
        <v>79</v>
      </c>
      <c r="G3310" s="41"/>
      <c r="H3310" s="21" t="s">
        <v>22</v>
      </c>
      <c r="I3310" s="41" t="s">
        <v>103</v>
      </c>
      <c r="J3310" s="21" t="s">
        <v>93</v>
      </c>
      <c r="K3310" s="203" t="s">
        <v>153</v>
      </c>
      <c r="L3310" s="219"/>
      <c r="M3310" s="219">
        <v>0</v>
      </c>
      <c r="N3310" s="219">
        <v>200</v>
      </c>
      <c r="O3310" s="217">
        <f t="shared" si="51"/>
        <v>881623.13999999966</v>
      </c>
    </row>
    <row r="3311" spans="1:15" ht="22.05" hidden="1" customHeight="1" x14ac:dyDescent="0.2">
      <c r="A3311" s="216">
        <v>45806</v>
      </c>
      <c r="B3311" s="20" t="s">
        <v>185</v>
      </c>
      <c r="C3311" s="41">
        <v>55887</v>
      </c>
      <c r="D3311" s="22"/>
      <c r="E3311" s="55" t="s">
        <v>3867</v>
      </c>
      <c r="F3311" s="20" t="s">
        <v>79</v>
      </c>
      <c r="G3311" s="41"/>
      <c r="H3311" s="21" t="s">
        <v>21</v>
      </c>
      <c r="I3311" s="41" t="s">
        <v>81</v>
      </c>
      <c r="J3311" s="21" t="s">
        <v>280</v>
      </c>
      <c r="K3311" s="203"/>
      <c r="L3311" s="219"/>
      <c r="M3311" s="219">
        <v>400000</v>
      </c>
      <c r="N3311" s="219">
        <v>0</v>
      </c>
      <c r="O3311" s="217">
        <f t="shared" si="51"/>
        <v>1281623.1399999997</v>
      </c>
    </row>
    <row r="3312" spans="1:15" ht="22.05" hidden="1" customHeight="1" x14ac:dyDescent="0.2">
      <c r="A3312" s="216">
        <v>45807</v>
      </c>
      <c r="B3312" s="20" t="s">
        <v>185</v>
      </c>
      <c r="C3312" s="41">
        <v>55889</v>
      </c>
      <c r="D3312" s="22"/>
      <c r="E3312" s="55" t="s">
        <v>3874</v>
      </c>
      <c r="F3312" s="20" t="s">
        <v>79</v>
      </c>
      <c r="G3312" s="41"/>
      <c r="H3312" s="21" t="s">
        <v>22</v>
      </c>
      <c r="I3312" s="41" t="s">
        <v>103</v>
      </c>
      <c r="J3312" s="21" t="s">
        <v>102</v>
      </c>
      <c r="K3312" s="203" t="s">
        <v>3879</v>
      </c>
      <c r="L3312" s="219"/>
      <c r="M3312" s="219">
        <v>0</v>
      </c>
      <c r="N3312" s="219">
        <v>1600</v>
      </c>
      <c r="O3312" s="217">
        <f t="shared" si="51"/>
        <v>1280023.1399999997</v>
      </c>
    </row>
    <row r="3313" spans="1:16" ht="22.05" hidden="1" customHeight="1" x14ac:dyDescent="0.2">
      <c r="A3313" s="216">
        <v>45807</v>
      </c>
      <c r="B3313" s="20" t="s">
        <v>185</v>
      </c>
      <c r="C3313" s="41">
        <v>55890</v>
      </c>
      <c r="D3313" s="22"/>
      <c r="E3313" s="55" t="s">
        <v>3875</v>
      </c>
      <c r="F3313" s="20" t="s">
        <v>79</v>
      </c>
      <c r="G3313" s="41"/>
      <c r="H3313" s="21" t="s">
        <v>22</v>
      </c>
      <c r="I3313" s="41" t="s">
        <v>54</v>
      </c>
      <c r="J3313" s="21" t="s">
        <v>64</v>
      </c>
      <c r="K3313" s="203" t="s">
        <v>2770</v>
      </c>
      <c r="L3313" s="219"/>
      <c r="M3313" s="219">
        <v>0</v>
      </c>
      <c r="N3313" s="219">
        <v>3000</v>
      </c>
      <c r="O3313" s="217">
        <f t="shared" si="51"/>
        <v>1277023.1399999997</v>
      </c>
    </row>
    <row r="3314" spans="1:16" ht="22.05" hidden="1" customHeight="1" x14ac:dyDescent="0.2">
      <c r="A3314" s="216">
        <v>45807</v>
      </c>
      <c r="B3314" s="20" t="s">
        <v>185</v>
      </c>
      <c r="C3314" s="41">
        <v>55891</v>
      </c>
      <c r="D3314" s="22"/>
      <c r="E3314" s="55" t="s">
        <v>3876</v>
      </c>
      <c r="F3314" s="20" t="s">
        <v>79</v>
      </c>
      <c r="G3314" s="41"/>
      <c r="H3314" s="21" t="s">
        <v>22</v>
      </c>
      <c r="I3314" s="21" t="s">
        <v>103</v>
      </c>
      <c r="J3314" s="21" t="s">
        <v>92</v>
      </c>
      <c r="K3314" s="203" t="s">
        <v>446</v>
      </c>
      <c r="L3314" s="55"/>
      <c r="M3314" s="219">
        <v>0</v>
      </c>
      <c r="N3314" s="219">
        <v>1200</v>
      </c>
      <c r="O3314" s="217">
        <f t="shared" si="51"/>
        <v>1275823.1399999997</v>
      </c>
      <c r="P3314" s="157"/>
    </row>
    <row r="3315" spans="1:16" ht="22.05" hidden="1" customHeight="1" x14ac:dyDescent="0.2">
      <c r="A3315" s="216">
        <v>45807</v>
      </c>
      <c r="B3315" s="20" t="s">
        <v>185</v>
      </c>
      <c r="C3315" s="41">
        <v>55892</v>
      </c>
      <c r="D3315" s="22"/>
      <c r="E3315" s="55" t="s">
        <v>3877</v>
      </c>
      <c r="F3315" s="20" t="s">
        <v>79</v>
      </c>
      <c r="G3315" s="41"/>
      <c r="H3315" s="21" t="s">
        <v>22</v>
      </c>
      <c r="I3315" s="41" t="s">
        <v>56</v>
      </c>
      <c r="J3315" s="21" t="s">
        <v>212</v>
      </c>
      <c r="K3315" s="203" t="s">
        <v>235</v>
      </c>
      <c r="L3315" s="55"/>
      <c r="M3315" s="219">
        <v>0</v>
      </c>
      <c r="N3315" s="219">
        <v>500</v>
      </c>
      <c r="O3315" s="217">
        <f t="shared" si="51"/>
        <v>1275323.1399999997</v>
      </c>
    </row>
    <row r="3316" spans="1:16" ht="22.05" hidden="1" customHeight="1" x14ac:dyDescent="0.2">
      <c r="A3316" s="216">
        <v>45807</v>
      </c>
      <c r="B3316" s="20" t="s">
        <v>185</v>
      </c>
      <c r="C3316" s="41">
        <v>55893</v>
      </c>
      <c r="D3316" s="22"/>
      <c r="E3316" s="55" t="s">
        <v>3090</v>
      </c>
      <c r="F3316" s="20" t="s">
        <v>79</v>
      </c>
      <c r="G3316" s="41"/>
      <c r="H3316" s="21" t="s">
        <v>22</v>
      </c>
      <c r="I3316" s="41" t="s">
        <v>103</v>
      </c>
      <c r="J3316" s="21" t="s">
        <v>94</v>
      </c>
      <c r="K3316" s="203" t="s">
        <v>134</v>
      </c>
      <c r="L3316" s="55"/>
      <c r="M3316" s="219">
        <v>0</v>
      </c>
      <c r="N3316" s="219">
        <v>1000</v>
      </c>
      <c r="O3316" s="217">
        <f t="shared" si="51"/>
        <v>1274323.1399999997</v>
      </c>
    </row>
    <row r="3317" spans="1:16" ht="22.05" hidden="1" customHeight="1" x14ac:dyDescent="0.2">
      <c r="A3317" s="216">
        <v>45807</v>
      </c>
      <c r="B3317" s="20" t="s">
        <v>185</v>
      </c>
      <c r="C3317" s="41">
        <v>55894</v>
      </c>
      <c r="D3317" s="22"/>
      <c r="E3317" s="55" t="s">
        <v>3653</v>
      </c>
      <c r="F3317" s="20" t="s">
        <v>79</v>
      </c>
      <c r="G3317" s="41"/>
      <c r="H3317" s="21" t="s">
        <v>22</v>
      </c>
      <c r="I3317" s="41" t="s">
        <v>103</v>
      </c>
      <c r="J3317" s="21" t="s">
        <v>96</v>
      </c>
      <c r="K3317" s="203" t="s">
        <v>134</v>
      </c>
      <c r="L3317" s="55"/>
      <c r="M3317" s="219">
        <v>0</v>
      </c>
      <c r="N3317" s="219">
        <v>453</v>
      </c>
      <c r="O3317" s="217">
        <f t="shared" si="51"/>
        <v>1273870.1399999997</v>
      </c>
    </row>
    <row r="3318" spans="1:16" ht="22.05" hidden="1" customHeight="1" x14ac:dyDescent="0.2">
      <c r="A3318" s="216">
        <v>45807</v>
      </c>
      <c r="B3318" s="20" t="s">
        <v>185</v>
      </c>
      <c r="C3318" s="41">
        <v>55895</v>
      </c>
      <c r="D3318" s="22"/>
      <c r="E3318" s="55" t="s">
        <v>154</v>
      </c>
      <c r="F3318" s="20" t="s">
        <v>79</v>
      </c>
      <c r="G3318" s="41"/>
      <c r="H3318" s="21" t="s">
        <v>22</v>
      </c>
      <c r="I3318" s="41" t="s">
        <v>103</v>
      </c>
      <c r="J3318" s="21" t="s">
        <v>219</v>
      </c>
      <c r="K3318" s="203" t="s">
        <v>1241</v>
      </c>
      <c r="L3318" s="55"/>
      <c r="M3318" s="219">
        <v>0</v>
      </c>
      <c r="N3318" s="219">
        <v>152</v>
      </c>
      <c r="O3318" s="217">
        <f t="shared" si="51"/>
        <v>1273718.1399999997</v>
      </c>
    </row>
    <row r="3319" spans="1:16" ht="22.05" hidden="1" customHeight="1" x14ac:dyDescent="0.2">
      <c r="A3319" s="216">
        <v>45807</v>
      </c>
      <c r="B3319" s="20" t="s">
        <v>185</v>
      </c>
      <c r="C3319" s="41">
        <v>55896</v>
      </c>
      <c r="D3319" s="22"/>
      <c r="E3319" s="55" t="s">
        <v>223</v>
      </c>
      <c r="F3319" s="20" t="s">
        <v>79</v>
      </c>
      <c r="G3319" s="41"/>
      <c r="H3319" s="21" t="s">
        <v>22</v>
      </c>
      <c r="I3319" s="41" t="s">
        <v>56</v>
      </c>
      <c r="J3319" s="21" t="s">
        <v>116</v>
      </c>
      <c r="K3319" s="203" t="s">
        <v>3880</v>
      </c>
      <c r="L3319" s="55"/>
      <c r="M3319" s="219">
        <v>0</v>
      </c>
      <c r="N3319" s="219">
        <v>1000</v>
      </c>
      <c r="O3319" s="217">
        <f t="shared" si="51"/>
        <v>1272718.1399999997</v>
      </c>
    </row>
    <row r="3320" spans="1:16" ht="22.05" hidden="1" customHeight="1" x14ac:dyDescent="0.2">
      <c r="A3320" s="216">
        <v>45807</v>
      </c>
      <c r="B3320" s="20" t="s">
        <v>185</v>
      </c>
      <c r="C3320" s="41">
        <v>55897</v>
      </c>
      <c r="D3320" s="22"/>
      <c r="E3320" s="55" t="s">
        <v>375</v>
      </c>
      <c r="F3320" s="20" t="s">
        <v>79</v>
      </c>
      <c r="G3320" s="41"/>
      <c r="H3320" s="21" t="s">
        <v>22</v>
      </c>
      <c r="I3320" s="41" t="s">
        <v>54</v>
      </c>
      <c r="J3320" s="21" t="s">
        <v>61</v>
      </c>
      <c r="K3320" s="203" t="s">
        <v>387</v>
      </c>
      <c r="L3320" s="55"/>
      <c r="M3320" s="219">
        <v>0</v>
      </c>
      <c r="N3320" s="219">
        <v>2100</v>
      </c>
      <c r="O3320" s="217">
        <f t="shared" si="51"/>
        <v>1270618.1399999997</v>
      </c>
    </row>
    <row r="3321" spans="1:16" ht="22.05" hidden="1" customHeight="1" x14ac:dyDescent="0.2">
      <c r="A3321" s="216">
        <v>45807</v>
      </c>
      <c r="B3321" s="20" t="s">
        <v>185</v>
      </c>
      <c r="C3321" s="41">
        <v>55898</v>
      </c>
      <c r="D3321" s="22"/>
      <c r="E3321" s="49" t="s">
        <v>143</v>
      </c>
      <c r="F3321" s="20" t="s">
        <v>79</v>
      </c>
      <c r="G3321" s="41"/>
      <c r="H3321" s="21" t="s">
        <v>22</v>
      </c>
      <c r="I3321" s="21" t="s">
        <v>53</v>
      </c>
      <c r="J3321" s="21" t="s">
        <v>112</v>
      </c>
      <c r="K3321" s="203" t="s">
        <v>527</v>
      </c>
      <c r="L3321" s="55"/>
      <c r="M3321" s="219">
        <v>0</v>
      </c>
      <c r="N3321" s="219">
        <v>59069</v>
      </c>
      <c r="O3321" s="217">
        <f t="shared" si="51"/>
        <v>1211549.1399999997</v>
      </c>
    </row>
    <row r="3322" spans="1:16" ht="22.05" hidden="1" customHeight="1" x14ac:dyDescent="0.2">
      <c r="A3322" s="216">
        <v>45807</v>
      </c>
      <c r="B3322" s="20" t="s">
        <v>185</v>
      </c>
      <c r="C3322" s="41">
        <v>55899</v>
      </c>
      <c r="D3322" s="22"/>
      <c r="E3322" s="55" t="s">
        <v>143</v>
      </c>
      <c r="F3322" s="20" t="s">
        <v>79</v>
      </c>
      <c r="G3322" s="41"/>
      <c r="H3322" s="21" t="s">
        <v>22</v>
      </c>
      <c r="I3322" s="41" t="s">
        <v>53</v>
      </c>
      <c r="J3322" s="21" t="s">
        <v>112</v>
      </c>
      <c r="K3322" s="203" t="s">
        <v>955</v>
      </c>
      <c r="L3322" s="55"/>
      <c r="M3322" s="219">
        <v>0</v>
      </c>
      <c r="N3322" s="219">
        <v>98496</v>
      </c>
      <c r="O3322" s="217">
        <f t="shared" si="51"/>
        <v>1113053.1399999997</v>
      </c>
    </row>
    <row r="3323" spans="1:16" ht="22.05" hidden="1" customHeight="1" x14ac:dyDescent="0.2">
      <c r="A3323" s="216">
        <v>45807</v>
      </c>
      <c r="B3323" s="20" t="s">
        <v>185</v>
      </c>
      <c r="C3323" s="41">
        <v>55900</v>
      </c>
      <c r="D3323" s="22"/>
      <c r="E3323" s="55" t="s">
        <v>143</v>
      </c>
      <c r="F3323" s="20" t="s">
        <v>79</v>
      </c>
      <c r="G3323" s="41"/>
      <c r="H3323" s="21" t="s">
        <v>22</v>
      </c>
      <c r="I3323" s="41" t="s">
        <v>53</v>
      </c>
      <c r="J3323" s="21" t="s">
        <v>112</v>
      </c>
      <c r="K3323" s="203" t="s">
        <v>526</v>
      </c>
      <c r="L3323" s="55"/>
      <c r="M3323" s="219">
        <v>0</v>
      </c>
      <c r="N3323" s="219">
        <v>73866</v>
      </c>
      <c r="O3323" s="217">
        <f t="shared" si="51"/>
        <v>1039187.1399999997</v>
      </c>
    </row>
    <row r="3324" spans="1:16" ht="22.05" hidden="1" customHeight="1" x14ac:dyDescent="0.2">
      <c r="A3324" s="216">
        <v>45807</v>
      </c>
      <c r="B3324" s="20" t="s">
        <v>185</v>
      </c>
      <c r="C3324" s="41">
        <v>55901</v>
      </c>
      <c r="D3324" s="22"/>
      <c r="E3324" s="55" t="s">
        <v>143</v>
      </c>
      <c r="F3324" s="20" t="s">
        <v>79</v>
      </c>
      <c r="G3324" s="41"/>
      <c r="H3324" s="21" t="s">
        <v>22</v>
      </c>
      <c r="I3324" s="41" t="s">
        <v>53</v>
      </c>
      <c r="J3324" s="21" t="s">
        <v>112</v>
      </c>
      <c r="K3324" s="203" t="s">
        <v>954</v>
      </c>
      <c r="L3324" s="55"/>
      <c r="M3324" s="219">
        <v>0</v>
      </c>
      <c r="N3324" s="219">
        <v>92422</v>
      </c>
      <c r="O3324" s="217">
        <f t="shared" si="51"/>
        <v>946765.13999999966</v>
      </c>
    </row>
    <row r="3325" spans="1:16" ht="22.05" hidden="1" customHeight="1" x14ac:dyDescent="0.2">
      <c r="A3325" s="216">
        <v>45807</v>
      </c>
      <c r="B3325" s="20" t="s">
        <v>185</v>
      </c>
      <c r="C3325" s="41">
        <v>55902</v>
      </c>
      <c r="D3325" s="22"/>
      <c r="E3325" s="55" t="s">
        <v>143</v>
      </c>
      <c r="F3325" s="20" t="s">
        <v>79</v>
      </c>
      <c r="G3325" s="41"/>
      <c r="H3325" s="21" t="s">
        <v>22</v>
      </c>
      <c r="I3325" s="41" t="s">
        <v>53</v>
      </c>
      <c r="J3325" s="21" t="s">
        <v>112</v>
      </c>
      <c r="K3325" s="203" t="s">
        <v>419</v>
      </c>
      <c r="L3325" s="55"/>
      <c r="M3325" s="219">
        <v>0</v>
      </c>
      <c r="N3325" s="219">
        <v>12900</v>
      </c>
      <c r="O3325" s="217">
        <f t="shared" si="51"/>
        <v>933865.13999999966</v>
      </c>
    </row>
    <row r="3326" spans="1:16" ht="22.05" hidden="1" customHeight="1" x14ac:dyDescent="0.2">
      <c r="A3326" s="216">
        <v>45807</v>
      </c>
      <c r="B3326" s="20" t="s">
        <v>185</v>
      </c>
      <c r="C3326" s="41">
        <v>55903</v>
      </c>
      <c r="D3326" s="22"/>
      <c r="E3326" s="55" t="s">
        <v>158</v>
      </c>
      <c r="F3326" s="20" t="s">
        <v>79</v>
      </c>
      <c r="G3326" s="41"/>
      <c r="H3326" s="21" t="s">
        <v>22</v>
      </c>
      <c r="I3326" s="41" t="s">
        <v>53</v>
      </c>
      <c r="J3326" s="21" t="s">
        <v>112</v>
      </c>
      <c r="K3326" s="203" t="s">
        <v>139</v>
      </c>
      <c r="L3326" s="55"/>
      <c r="M3326" s="219">
        <v>0</v>
      </c>
      <c r="N3326" s="219">
        <v>530</v>
      </c>
      <c r="O3326" s="217">
        <f t="shared" si="51"/>
        <v>933335.13999999966</v>
      </c>
    </row>
    <row r="3327" spans="1:16" ht="22.05" hidden="1" customHeight="1" x14ac:dyDescent="0.2">
      <c r="A3327" s="216">
        <v>45807</v>
      </c>
      <c r="B3327" s="20" t="s">
        <v>185</v>
      </c>
      <c r="C3327" s="41">
        <v>55904</v>
      </c>
      <c r="D3327" s="22"/>
      <c r="E3327" s="55" t="s">
        <v>1417</v>
      </c>
      <c r="F3327" s="20" t="s">
        <v>79</v>
      </c>
      <c r="G3327" s="41"/>
      <c r="H3327" s="21" t="s">
        <v>22</v>
      </c>
      <c r="I3327" s="41" t="s">
        <v>54</v>
      </c>
      <c r="J3327" s="21" t="s">
        <v>32</v>
      </c>
      <c r="K3327" s="203" t="s">
        <v>390</v>
      </c>
      <c r="L3327" s="55"/>
      <c r="M3327" s="219">
        <v>0</v>
      </c>
      <c r="N3327" s="219">
        <v>2000</v>
      </c>
      <c r="O3327" s="217">
        <f t="shared" si="51"/>
        <v>931335.13999999966</v>
      </c>
    </row>
    <row r="3328" spans="1:16" ht="22.05" hidden="1" customHeight="1" x14ac:dyDescent="0.2">
      <c r="A3328" s="216">
        <v>45807</v>
      </c>
      <c r="B3328" s="20" t="s">
        <v>185</v>
      </c>
      <c r="C3328" s="41">
        <v>55905</v>
      </c>
      <c r="D3328" s="22"/>
      <c r="E3328" s="55" t="s">
        <v>1566</v>
      </c>
      <c r="F3328" s="20" t="s">
        <v>79</v>
      </c>
      <c r="G3328" s="41"/>
      <c r="H3328" s="21" t="s">
        <v>22</v>
      </c>
      <c r="I3328" s="21" t="s">
        <v>54</v>
      </c>
      <c r="J3328" s="21" t="s">
        <v>32</v>
      </c>
      <c r="K3328" s="203" t="s">
        <v>390</v>
      </c>
      <c r="L3328" s="55"/>
      <c r="M3328" s="219">
        <v>0</v>
      </c>
      <c r="N3328" s="219">
        <v>5000</v>
      </c>
      <c r="O3328" s="217">
        <f t="shared" si="51"/>
        <v>926335.13999999966</v>
      </c>
    </row>
    <row r="3329" spans="1:15" ht="22.05" hidden="1" customHeight="1" x14ac:dyDescent="0.2">
      <c r="A3329" s="216">
        <v>45807</v>
      </c>
      <c r="B3329" s="20" t="s">
        <v>185</v>
      </c>
      <c r="C3329" s="41">
        <v>55906</v>
      </c>
      <c r="D3329" s="22"/>
      <c r="E3329" s="55" t="s">
        <v>1235</v>
      </c>
      <c r="F3329" s="20" t="s">
        <v>79</v>
      </c>
      <c r="G3329" s="41"/>
      <c r="H3329" s="21" t="s">
        <v>22</v>
      </c>
      <c r="I3329" s="21" t="s">
        <v>80</v>
      </c>
      <c r="J3329" s="21" t="s">
        <v>66</v>
      </c>
      <c r="K3329" s="203" t="s">
        <v>135</v>
      </c>
      <c r="L3329" s="55"/>
      <c r="M3329" s="219">
        <v>0</v>
      </c>
      <c r="N3329" s="219">
        <v>250</v>
      </c>
      <c r="O3329" s="217">
        <f t="shared" si="51"/>
        <v>926085.13999999966</v>
      </c>
    </row>
    <row r="3330" spans="1:15" ht="22.05" hidden="1" customHeight="1" x14ac:dyDescent="0.2">
      <c r="A3330" s="216">
        <v>45807</v>
      </c>
      <c r="B3330" s="20" t="s">
        <v>185</v>
      </c>
      <c r="C3330" s="41">
        <v>55907</v>
      </c>
      <c r="D3330" s="22"/>
      <c r="E3330" s="55" t="s">
        <v>3878</v>
      </c>
      <c r="F3330" s="20" t="s">
        <v>79</v>
      </c>
      <c r="G3330" s="41"/>
      <c r="H3330" s="21" t="s">
        <v>22</v>
      </c>
      <c r="I3330" s="22" t="s">
        <v>54</v>
      </c>
      <c r="J3330" s="21" t="s">
        <v>41</v>
      </c>
      <c r="K3330" s="203" t="s">
        <v>559</v>
      </c>
      <c r="L3330" s="55"/>
      <c r="M3330" s="219">
        <v>0</v>
      </c>
      <c r="N3330" s="219">
        <v>3500</v>
      </c>
      <c r="O3330" s="217">
        <f t="shared" si="51"/>
        <v>922585.13999999966</v>
      </c>
    </row>
    <row r="3331" spans="1:15" ht="22.05" hidden="1" customHeight="1" x14ac:dyDescent="0.2">
      <c r="A3331" s="216">
        <v>45807</v>
      </c>
      <c r="B3331" s="20" t="s">
        <v>185</v>
      </c>
      <c r="C3331" s="41">
        <v>55908</v>
      </c>
      <c r="D3331" s="22"/>
      <c r="E3331" s="55" t="s">
        <v>1578</v>
      </c>
      <c r="F3331" s="20" t="s">
        <v>79</v>
      </c>
      <c r="G3331" s="41"/>
      <c r="H3331" s="21" t="s">
        <v>22</v>
      </c>
      <c r="I3331" s="41" t="s">
        <v>56</v>
      </c>
      <c r="J3331" s="21" t="s">
        <v>88</v>
      </c>
      <c r="K3331" s="203" t="s">
        <v>265</v>
      </c>
      <c r="L3331" s="55"/>
      <c r="M3331" s="219">
        <v>0</v>
      </c>
      <c r="N3331" s="219">
        <v>1500</v>
      </c>
      <c r="O3331" s="217">
        <f t="shared" si="51"/>
        <v>921085.13999999966</v>
      </c>
    </row>
    <row r="3332" spans="1:15" ht="22.05" hidden="1" customHeight="1" x14ac:dyDescent="0.2">
      <c r="A3332" s="216">
        <v>45808</v>
      </c>
      <c r="B3332" s="20" t="s">
        <v>185</v>
      </c>
      <c r="C3332" s="41">
        <v>55910</v>
      </c>
      <c r="D3332" s="22"/>
      <c r="E3332" s="55" t="s">
        <v>531</v>
      </c>
      <c r="F3332" s="20" t="s">
        <v>79</v>
      </c>
      <c r="G3332" s="41"/>
      <c r="H3332" s="21" t="s">
        <v>22</v>
      </c>
      <c r="I3332" s="41" t="s">
        <v>53</v>
      </c>
      <c r="J3332" s="21" t="s">
        <v>112</v>
      </c>
      <c r="K3332" s="203" t="s">
        <v>231</v>
      </c>
      <c r="L3332" s="55"/>
      <c r="M3332" s="219">
        <v>0</v>
      </c>
      <c r="N3332" s="219">
        <v>24750</v>
      </c>
      <c r="O3332" s="217">
        <f t="shared" si="51"/>
        <v>896335.13999999966</v>
      </c>
    </row>
    <row r="3333" spans="1:15" ht="22.05" hidden="1" customHeight="1" x14ac:dyDescent="0.2">
      <c r="A3333" s="216">
        <v>45808</v>
      </c>
      <c r="B3333" s="20" t="s">
        <v>185</v>
      </c>
      <c r="C3333" s="41">
        <v>55911</v>
      </c>
      <c r="D3333" s="22"/>
      <c r="E3333" s="55" t="s">
        <v>3881</v>
      </c>
      <c r="F3333" s="20" t="s">
        <v>79</v>
      </c>
      <c r="G3333" s="41"/>
      <c r="H3333" s="21" t="s">
        <v>22</v>
      </c>
      <c r="I3333" s="41" t="s">
        <v>54</v>
      </c>
      <c r="J3333" s="21" t="s">
        <v>61</v>
      </c>
      <c r="K3333" s="203" t="s">
        <v>972</v>
      </c>
      <c r="L3333" s="55"/>
      <c r="M3333" s="219">
        <v>0</v>
      </c>
      <c r="N3333" s="219">
        <v>2700</v>
      </c>
      <c r="O3333" s="217">
        <f t="shared" si="51"/>
        <v>893635.13999999966</v>
      </c>
    </row>
    <row r="3334" spans="1:15" ht="22.05" hidden="1" customHeight="1" x14ac:dyDescent="0.2">
      <c r="A3334" s="216">
        <v>45808</v>
      </c>
      <c r="B3334" s="20" t="s">
        <v>185</v>
      </c>
      <c r="C3334" s="41">
        <v>55912</v>
      </c>
      <c r="D3334" s="22"/>
      <c r="E3334" s="55" t="s">
        <v>3882</v>
      </c>
      <c r="F3334" s="20" t="s">
        <v>79</v>
      </c>
      <c r="G3334" s="41"/>
      <c r="H3334" s="21" t="s">
        <v>22</v>
      </c>
      <c r="I3334" s="41" t="s">
        <v>56</v>
      </c>
      <c r="J3334" s="21" t="s">
        <v>212</v>
      </c>
      <c r="K3334" s="203" t="s">
        <v>235</v>
      </c>
      <c r="L3334" s="55"/>
      <c r="M3334" s="219">
        <v>0</v>
      </c>
      <c r="N3334" s="219">
        <v>150</v>
      </c>
      <c r="O3334" s="217">
        <f t="shared" si="51"/>
        <v>893485.13999999966</v>
      </c>
    </row>
    <row r="3335" spans="1:15" ht="22.05" hidden="1" customHeight="1" x14ac:dyDescent="0.2">
      <c r="A3335" s="216">
        <v>45808</v>
      </c>
      <c r="B3335" s="20" t="s">
        <v>185</v>
      </c>
      <c r="C3335" s="41">
        <v>55913</v>
      </c>
      <c r="D3335" s="22"/>
      <c r="E3335" s="55" t="s">
        <v>3883</v>
      </c>
      <c r="F3335" s="20" t="s">
        <v>79</v>
      </c>
      <c r="G3335" s="41"/>
      <c r="H3335" s="21" t="s">
        <v>21</v>
      </c>
      <c r="I3335" s="41" t="s">
        <v>28</v>
      </c>
      <c r="J3335" s="21" t="s">
        <v>100</v>
      </c>
      <c r="K3335" s="203"/>
      <c r="L3335" s="55"/>
      <c r="M3335" s="219">
        <v>1500</v>
      </c>
      <c r="N3335" s="219">
        <v>0</v>
      </c>
      <c r="O3335" s="217">
        <f t="shared" si="51"/>
        <v>894985.13999999966</v>
      </c>
    </row>
    <row r="3336" spans="1:15" ht="22.05" hidden="1" customHeight="1" x14ac:dyDescent="0.2">
      <c r="A3336" s="216">
        <v>45808</v>
      </c>
      <c r="B3336" s="20" t="s">
        <v>185</v>
      </c>
      <c r="C3336" s="41">
        <v>55914</v>
      </c>
      <c r="D3336" s="22"/>
      <c r="E3336" s="55" t="s">
        <v>150</v>
      </c>
      <c r="F3336" s="20" t="s">
        <v>79</v>
      </c>
      <c r="G3336" s="41"/>
      <c r="H3336" s="21" t="s">
        <v>22</v>
      </c>
      <c r="I3336" s="41" t="s">
        <v>81</v>
      </c>
      <c r="J3336" s="21" t="s">
        <v>200</v>
      </c>
      <c r="K3336" s="203" t="s">
        <v>413</v>
      </c>
      <c r="L3336" s="55"/>
      <c r="M3336" s="219">
        <v>0</v>
      </c>
      <c r="N3336" s="219">
        <v>310000</v>
      </c>
      <c r="O3336" s="217">
        <f t="shared" si="51"/>
        <v>584985.13999999966</v>
      </c>
    </row>
    <row r="3337" spans="1:15" ht="22.05" hidden="1" customHeight="1" x14ac:dyDescent="0.2">
      <c r="A3337" s="216">
        <v>45808</v>
      </c>
      <c r="B3337" s="20" t="s">
        <v>185</v>
      </c>
      <c r="C3337" s="41">
        <v>55915</v>
      </c>
      <c r="D3337" s="22"/>
      <c r="E3337" s="55" t="s">
        <v>3884</v>
      </c>
      <c r="F3337" s="20" t="s">
        <v>79</v>
      </c>
      <c r="G3337" s="41"/>
      <c r="H3337" s="21" t="s">
        <v>22</v>
      </c>
      <c r="I3337" s="21" t="s">
        <v>56</v>
      </c>
      <c r="J3337" s="21" t="s">
        <v>116</v>
      </c>
      <c r="K3337" s="203" t="s">
        <v>441</v>
      </c>
      <c r="L3337" s="55"/>
      <c r="M3337" s="219">
        <v>0</v>
      </c>
      <c r="N3337" s="219">
        <v>60</v>
      </c>
      <c r="O3337" s="217">
        <f t="shared" si="51"/>
        <v>584925.13999999966</v>
      </c>
    </row>
    <row r="3338" spans="1:15" ht="22.05" hidden="1" customHeight="1" x14ac:dyDescent="0.2">
      <c r="A3338" s="216">
        <v>45808</v>
      </c>
      <c r="B3338" s="20" t="s">
        <v>185</v>
      </c>
      <c r="C3338" s="41">
        <v>55916</v>
      </c>
      <c r="D3338" s="22"/>
      <c r="E3338" s="55" t="s">
        <v>204</v>
      </c>
      <c r="F3338" s="20" t="s">
        <v>79</v>
      </c>
      <c r="G3338" s="41"/>
      <c r="H3338" s="21" t="s">
        <v>22</v>
      </c>
      <c r="I3338" s="41" t="s">
        <v>56</v>
      </c>
      <c r="J3338" s="21" t="s">
        <v>212</v>
      </c>
      <c r="K3338" s="203" t="s">
        <v>235</v>
      </c>
      <c r="L3338" s="55"/>
      <c r="M3338" s="219">
        <v>0</v>
      </c>
      <c r="N3338" s="219">
        <v>1000</v>
      </c>
      <c r="O3338" s="217">
        <f t="shared" si="51"/>
        <v>583925.13999999966</v>
      </c>
    </row>
    <row r="3339" spans="1:15" ht="22.05" hidden="1" customHeight="1" x14ac:dyDescent="0.2">
      <c r="A3339" s="216">
        <v>45808</v>
      </c>
      <c r="B3339" s="20" t="s">
        <v>185</v>
      </c>
      <c r="C3339" s="41">
        <v>55917</v>
      </c>
      <c r="D3339" s="22"/>
      <c r="E3339" s="55" t="s">
        <v>3885</v>
      </c>
      <c r="F3339" s="20" t="s">
        <v>79</v>
      </c>
      <c r="G3339" s="41"/>
      <c r="H3339" s="21" t="s">
        <v>22</v>
      </c>
      <c r="I3339" s="21" t="s">
        <v>55</v>
      </c>
      <c r="J3339" s="21" t="s">
        <v>73</v>
      </c>
      <c r="K3339" s="203" t="s">
        <v>3895</v>
      </c>
      <c r="L3339" s="55"/>
      <c r="M3339" s="219">
        <v>0</v>
      </c>
      <c r="N3339" s="219">
        <v>8731</v>
      </c>
      <c r="O3339" s="217">
        <f t="shared" si="51"/>
        <v>575194.13999999966</v>
      </c>
    </row>
    <row r="3340" spans="1:15" ht="22.05" hidden="1" customHeight="1" x14ac:dyDescent="0.2">
      <c r="A3340" s="216">
        <v>45808</v>
      </c>
      <c r="B3340" s="20" t="s">
        <v>185</v>
      </c>
      <c r="C3340" s="41">
        <v>55918</v>
      </c>
      <c r="D3340" s="22"/>
      <c r="E3340" s="55" t="s">
        <v>3886</v>
      </c>
      <c r="F3340" s="20" t="s">
        <v>79</v>
      </c>
      <c r="G3340" s="41"/>
      <c r="H3340" s="21" t="s">
        <v>22</v>
      </c>
      <c r="I3340" s="41" t="s">
        <v>55</v>
      </c>
      <c r="J3340" s="21" t="s">
        <v>261</v>
      </c>
      <c r="K3340" s="203" t="s">
        <v>3896</v>
      </c>
      <c r="L3340" s="55"/>
      <c r="M3340" s="219">
        <v>0</v>
      </c>
      <c r="N3340" s="219">
        <v>5000</v>
      </c>
      <c r="O3340" s="217">
        <f t="shared" ref="O3340:O3412" si="52">O3339+M3340-N3340</f>
        <v>570194.13999999966</v>
      </c>
    </row>
    <row r="3341" spans="1:15" ht="22.05" hidden="1" customHeight="1" x14ac:dyDescent="0.2">
      <c r="A3341" s="216">
        <v>45808</v>
      </c>
      <c r="B3341" s="20" t="s">
        <v>185</v>
      </c>
      <c r="C3341" s="41">
        <v>55919</v>
      </c>
      <c r="D3341" s="22"/>
      <c r="E3341" s="55" t="s">
        <v>3887</v>
      </c>
      <c r="F3341" s="20" t="s">
        <v>79</v>
      </c>
      <c r="G3341" s="41"/>
      <c r="H3341" s="21" t="s">
        <v>22</v>
      </c>
      <c r="I3341" s="41" t="s">
        <v>55</v>
      </c>
      <c r="J3341" s="21" t="s">
        <v>73</v>
      </c>
      <c r="K3341" s="203" t="s">
        <v>140</v>
      </c>
      <c r="L3341" s="55"/>
      <c r="M3341" s="219">
        <v>0</v>
      </c>
      <c r="N3341" s="219">
        <v>1500</v>
      </c>
      <c r="O3341" s="217">
        <f t="shared" si="52"/>
        <v>568694.13999999966</v>
      </c>
    </row>
    <row r="3342" spans="1:15" ht="22.05" hidden="1" customHeight="1" x14ac:dyDescent="0.2">
      <c r="A3342" s="216">
        <v>45808</v>
      </c>
      <c r="B3342" s="20" t="s">
        <v>185</v>
      </c>
      <c r="C3342" s="41">
        <v>55920</v>
      </c>
      <c r="D3342" s="22"/>
      <c r="E3342" s="55" t="s">
        <v>154</v>
      </c>
      <c r="F3342" s="20" t="s">
        <v>79</v>
      </c>
      <c r="G3342" s="41"/>
      <c r="H3342" s="21" t="s">
        <v>22</v>
      </c>
      <c r="I3342" s="41" t="s">
        <v>103</v>
      </c>
      <c r="J3342" s="21" t="s">
        <v>219</v>
      </c>
      <c r="K3342" s="203" t="s">
        <v>1241</v>
      </c>
      <c r="L3342" s="55"/>
      <c r="M3342" s="219">
        <v>0</v>
      </c>
      <c r="N3342" s="219">
        <v>1000</v>
      </c>
      <c r="O3342" s="217">
        <f t="shared" si="52"/>
        <v>567694.13999999966</v>
      </c>
    </row>
    <row r="3343" spans="1:15" ht="22.05" hidden="1" customHeight="1" x14ac:dyDescent="0.2">
      <c r="A3343" s="216">
        <v>45808</v>
      </c>
      <c r="B3343" s="20" t="s">
        <v>185</v>
      </c>
      <c r="C3343" s="41">
        <v>55921</v>
      </c>
      <c r="D3343" s="22"/>
      <c r="E3343" s="55" t="s">
        <v>3888</v>
      </c>
      <c r="F3343" s="20" t="s">
        <v>79</v>
      </c>
      <c r="G3343" s="41"/>
      <c r="H3343" s="21" t="s">
        <v>22</v>
      </c>
      <c r="I3343" s="41" t="s">
        <v>103</v>
      </c>
      <c r="J3343" s="21" t="s">
        <v>102</v>
      </c>
      <c r="K3343" s="203" t="s">
        <v>205</v>
      </c>
      <c r="L3343" s="55"/>
      <c r="M3343" s="219">
        <v>0</v>
      </c>
      <c r="N3343" s="219">
        <v>4000</v>
      </c>
      <c r="O3343" s="217">
        <f t="shared" si="52"/>
        <v>563694.13999999966</v>
      </c>
    </row>
    <row r="3344" spans="1:15" ht="22.05" hidden="1" customHeight="1" x14ac:dyDescent="0.2">
      <c r="A3344" s="216">
        <v>45808</v>
      </c>
      <c r="B3344" s="20" t="s">
        <v>185</v>
      </c>
      <c r="C3344" s="41">
        <v>55922</v>
      </c>
      <c r="D3344" s="22"/>
      <c r="E3344" s="55" t="s">
        <v>158</v>
      </c>
      <c r="F3344" s="20" t="s">
        <v>79</v>
      </c>
      <c r="G3344" s="41"/>
      <c r="H3344" s="21" t="s">
        <v>22</v>
      </c>
      <c r="I3344" s="41" t="s">
        <v>56</v>
      </c>
      <c r="J3344" s="21" t="s">
        <v>116</v>
      </c>
      <c r="K3344" s="203" t="s">
        <v>139</v>
      </c>
      <c r="L3344" s="55"/>
      <c r="M3344" s="219">
        <v>0</v>
      </c>
      <c r="N3344" s="219">
        <v>500</v>
      </c>
      <c r="O3344" s="217">
        <f t="shared" si="52"/>
        <v>563194.13999999966</v>
      </c>
    </row>
    <row r="3345" spans="1:15" ht="22.05" hidden="1" customHeight="1" x14ac:dyDescent="0.2">
      <c r="A3345" s="216">
        <v>45808</v>
      </c>
      <c r="B3345" s="20" t="s">
        <v>185</v>
      </c>
      <c r="C3345" s="41">
        <v>55923</v>
      </c>
      <c r="D3345" s="22"/>
      <c r="E3345" s="55" t="s">
        <v>143</v>
      </c>
      <c r="F3345" s="20" t="s">
        <v>79</v>
      </c>
      <c r="G3345" s="41"/>
      <c r="H3345" s="21" t="s">
        <v>22</v>
      </c>
      <c r="I3345" s="21" t="s">
        <v>53</v>
      </c>
      <c r="J3345" s="21" t="s">
        <v>114</v>
      </c>
      <c r="K3345" s="203" t="s">
        <v>273</v>
      </c>
      <c r="L3345" s="55"/>
      <c r="M3345" s="219">
        <v>0</v>
      </c>
      <c r="N3345" s="219">
        <v>6233</v>
      </c>
      <c r="O3345" s="217">
        <f t="shared" si="52"/>
        <v>556961.13999999966</v>
      </c>
    </row>
    <row r="3346" spans="1:15" ht="22.05" hidden="1" customHeight="1" x14ac:dyDescent="0.2">
      <c r="A3346" s="216">
        <v>45808</v>
      </c>
      <c r="B3346" s="20" t="s">
        <v>185</v>
      </c>
      <c r="C3346" s="41">
        <v>55924</v>
      </c>
      <c r="D3346" s="22"/>
      <c r="E3346" s="55" t="s">
        <v>143</v>
      </c>
      <c r="F3346" s="20" t="s">
        <v>79</v>
      </c>
      <c r="G3346" s="41"/>
      <c r="H3346" s="21" t="s">
        <v>22</v>
      </c>
      <c r="I3346" s="21" t="s">
        <v>53</v>
      </c>
      <c r="J3346" s="21" t="s">
        <v>114</v>
      </c>
      <c r="K3346" s="203" t="s">
        <v>149</v>
      </c>
      <c r="L3346" s="55"/>
      <c r="M3346" s="219">
        <v>0</v>
      </c>
      <c r="N3346" s="219">
        <v>20950</v>
      </c>
      <c r="O3346" s="217">
        <f t="shared" si="52"/>
        <v>536011.13999999966</v>
      </c>
    </row>
    <row r="3347" spans="1:15" ht="22.05" hidden="1" customHeight="1" x14ac:dyDescent="0.2">
      <c r="A3347" s="216">
        <v>45808</v>
      </c>
      <c r="B3347" s="20" t="s">
        <v>185</v>
      </c>
      <c r="C3347" s="41">
        <v>55925</v>
      </c>
      <c r="D3347" s="22"/>
      <c r="E3347" s="49" t="s">
        <v>143</v>
      </c>
      <c r="F3347" s="20" t="s">
        <v>79</v>
      </c>
      <c r="G3347" s="41"/>
      <c r="H3347" s="21" t="s">
        <v>22</v>
      </c>
      <c r="I3347" s="41" t="s">
        <v>53</v>
      </c>
      <c r="J3347" s="21" t="s">
        <v>112</v>
      </c>
      <c r="K3347" s="203" t="s">
        <v>416</v>
      </c>
      <c r="L3347" s="55"/>
      <c r="M3347" s="219">
        <v>0</v>
      </c>
      <c r="N3347" s="219">
        <v>33258</v>
      </c>
      <c r="O3347" s="217">
        <f t="shared" si="52"/>
        <v>502753.13999999966</v>
      </c>
    </row>
    <row r="3348" spans="1:15" ht="22.05" hidden="1" customHeight="1" x14ac:dyDescent="0.2">
      <c r="A3348" s="216">
        <v>45808</v>
      </c>
      <c r="B3348" s="20" t="s">
        <v>185</v>
      </c>
      <c r="C3348" s="41">
        <v>55926</v>
      </c>
      <c r="D3348" s="22"/>
      <c r="E3348" s="55" t="s">
        <v>143</v>
      </c>
      <c r="F3348" s="20" t="s">
        <v>79</v>
      </c>
      <c r="G3348" s="41"/>
      <c r="H3348" s="21" t="s">
        <v>22</v>
      </c>
      <c r="I3348" s="41" t="s">
        <v>53</v>
      </c>
      <c r="J3348" s="21" t="s">
        <v>112</v>
      </c>
      <c r="K3348" s="203" t="s">
        <v>1702</v>
      </c>
      <c r="L3348" s="55"/>
      <c r="M3348" s="219">
        <v>0</v>
      </c>
      <c r="N3348" s="219">
        <v>19050</v>
      </c>
      <c r="O3348" s="217">
        <f t="shared" si="52"/>
        <v>483703.13999999966</v>
      </c>
    </row>
    <row r="3349" spans="1:15" ht="22.05" hidden="1" customHeight="1" x14ac:dyDescent="0.2">
      <c r="A3349" s="216">
        <v>45808</v>
      </c>
      <c r="B3349" s="20" t="s">
        <v>185</v>
      </c>
      <c r="C3349" s="41">
        <v>55927</v>
      </c>
      <c r="D3349" s="22"/>
      <c r="E3349" s="55" t="s">
        <v>143</v>
      </c>
      <c r="F3349" s="20" t="s">
        <v>79</v>
      </c>
      <c r="G3349" s="41"/>
      <c r="H3349" s="21" t="s">
        <v>22</v>
      </c>
      <c r="I3349" s="41" t="s">
        <v>53</v>
      </c>
      <c r="J3349" s="21" t="s">
        <v>112</v>
      </c>
      <c r="K3349" s="203" t="s">
        <v>1588</v>
      </c>
      <c r="L3349" s="55"/>
      <c r="M3349" s="219">
        <v>0</v>
      </c>
      <c r="N3349" s="219">
        <v>11775</v>
      </c>
      <c r="O3349" s="217">
        <f t="shared" si="52"/>
        <v>471928.13999999966</v>
      </c>
    </row>
    <row r="3350" spans="1:15" ht="22.05" hidden="1" customHeight="1" x14ac:dyDescent="0.2">
      <c r="A3350" s="216">
        <v>45808</v>
      </c>
      <c r="B3350" s="20" t="s">
        <v>185</v>
      </c>
      <c r="C3350" s="41">
        <v>55928</v>
      </c>
      <c r="D3350" s="22"/>
      <c r="E3350" s="55" t="s">
        <v>143</v>
      </c>
      <c r="F3350" s="20" t="s">
        <v>79</v>
      </c>
      <c r="G3350" s="41"/>
      <c r="H3350" s="21" t="s">
        <v>22</v>
      </c>
      <c r="I3350" s="41" t="s">
        <v>53</v>
      </c>
      <c r="J3350" s="21" t="s">
        <v>112</v>
      </c>
      <c r="K3350" s="203" t="s">
        <v>147</v>
      </c>
      <c r="L3350" s="55"/>
      <c r="M3350" s="219">
        <v>0</v>
      </c>
      <c r="N3350" s="219">
        <v>3700</v>
      </c>
      <c r="O3350" s="217">
        <f t="shared" si="52"/>
        <v>468228.13999999966</v>
      </c>
    </row>
    <row r="3351" spans="1:15" ht="22.05" hidden="1" customHeight="1" x14ac:dyDescent="0.2">
      <c r="A3351" s="216">
        <v>45808</v>
      </c>
      <c r="B3351" s="20" t="s">
        <v>185</v>
      </c>
      <c r="C3351" s="41">
        <v>55929</v>
      </c>
      <c r="D3351" s="22"/>
      <c r="E3351" s="55" t="s">
        <v>143</v>
      </c>
      <c r="F3351" s="20" t="s">
        <v>79</v>
      </c>
      <c r="G3351" s="41"/>
      <c r="H3351" s="21" t="s">
        <v>22</v>
      </c>
      <c r="I3351" s="41" t="s">
        <v>53</v>
      </c>
      <c r="J3351" s="21" t="s">
        <v>112</v>
      </c>
      <c r="K3351" s="203" t="s">
        <v>1703</v>
      </c>
      <c r="L3351" s="55"/>
      <c r="M3351" s="219">
        <v>0</v>
      </c>
      <c r="N3351" s="219">
        <v>29920</v>
      </c>
      <c r="O3351" s="217">
        <f t="shared" si="52"/>
        <v>438308.13999999966</v>
      </c>
    </row>
    <row r="3352" spans="1:15" ht="22.05" hidden="1" customHeight="1" x14ac:dyDescent="0.2">
      <c r="A3352" s="216">
        <v>45808</v>
      </c>
      <c r="B3352" s="20" t="s">
        <v>185</v>
      </c>
      <c r="C3352" s="41">
        <v>55930</v>
      </c>
      <c r="D3352" s="22"/>
      <c r="E3352" s="55" t="s">
        <v>143</v>
      </c>
      <c r="F3352" s="20" t="s">
        <v>79</v>
      </c>
      <c r="G3352" s="41"/>
      <c r="H3352" s="21" t="s">
        <v>22</v>
      </c>
      <c r="I3352" s="41" t="s">
        <v>53</v>
      </c>
      <c r="J3352" s="21" t="s">
        <v>112</v>
      </c>
      <c r="K3352" s="203" t="s">
        <v>148</v>
      </c>
      <c r="L3352" s="55"/>
      <c r="M3352" s="219">
        <v>0</v>
      </c>
      <c r="N3352" s="219">
        <v>21653</v>
      </c>
      <c r="O3352" s="217">
        <f t="shared" si="52"/>
        <v>416655.13999999966</v>
      </c>
    </row>
    <row r="3353" spans="1:15" ht="22.05" hidden="1" customHeight="1" x14ac:dyDescent="0.2">
      <c r="A3353" s="216">
        <v>45808</v>
      </c>
      <c r="B3353" s="20" t="s">
        <v>185</v>
      </c>
      <c r="C3353" s="41">
        <v>55931</v>
      </c>
      <c r="D3353" s="22"/>
      <c r="E3353" s="55" t="s">
        <v>143</v>
      </c>
      <c r="F3353" s="20" t="s">
        <v>79</v>
      </c>
      <c r="G3353" s="41"/>
      <c r="H3353" s="21" t="s">
        <v>22</v>
      </c>
      <c r="I3353" s="41" t="s">
        <v>53</v>
      </c>
      <c r="J3353" s="21" t="s">
        <v>112</v>
      </c>
      <c r="K3353" s="203" t="s">
        <v>1589</v>
      </c>
      <c r="L3353" s="55"/>
      <c r="M3353" s="219">
        <v>0</v>
      </c>
      <c r="N3353" s="219">
        <v>40738</v>
      </c>
      <c r="O3353" s="217">
        <f t="shared" si="52"/>
        <v>375917.13999999966</v>
      </c>
    </row>
    <row r="3354" spans="1:15" ht="22.05" hidden="1" customHeight="1" x14ac:dyDescent="0.2">
      <c r="A3354" s="216">
        <v>45808</v>
      </c>
      <c r="B3354" s="20" t="s">
        <v>185</v>
      </c>
      <c r="C3354" s="41">
        <v>55932</v>
      </c>
      <c r="D3354" s="22"/>
      <c r="E3354" s="55" t="s">
        <v>143</v>
      </c>
      <c r="F3354" s="20" t="s">
        <v>79</v>
      </c>
      <c r="G3354" s="41"/>
      <c r="H3354" s="21" t="s">
        <v>22</v>
      </c>
      <c r="I3354" s="41" t="s">
        <v>53</v>
      </c>
      <c r="J3354" s="21" t="s">
        <v>112</v>
      </c>
      <c r="K3354" s="203" t="s">
        <v>264</v>
      </c>
      <c r="L3354" s="55"/>
      <c r="M3354" s="219">
        <v>0</v>
      </c>
      <c r="N3354" s="219">
        <v>46625</v>
      </c>
      <c r="O3354" s="217">
        <f t="shared" si="52"/>
        <v>329292.13999999966</v>
      </c>
    </row>
    <row r="3355" spans="1:15" ht="22.05" hidden="1" customHeight="1" x14ac:dyDescent="0.2">
      <c r="A3355" s="216">
        <v>45808</v>
      </c>
      <c r="B3355" s="20" t="s">
        <v>185</v>
      </c>
      <c r="C3355" s="41">
        <v>55933</v>
      </c>
      <c r="D3355" s="22"/>
      <c r="E3355" s="328" t="s">
        <v>141</v>
      </c>
      <c r="F3355" s="329" t="s">
        <v>79</v>
      </c>
      <c r="G3355" s="330"/>
      <c r="H3355" s="331" t="s">
        <v>22</v>
      </c>
      <c r="I3355" s="331" t="s">
        <v>54</v>
      </c>
      <c r="J3355" s="331" t="s">
        <v>63</v>
      </c>
      <c r="K3355" s="332" t="s">
        <v>225</v>
      </c>
      <c r="L3355" s="333">
        <v>75000</v>
      </c>
      <c r="M3355" s="333">
        <v>0</v>
      </c>
      <c r="N3355" s="333">
        <v>10000</v>
      </c>
      <c r="O3355" s="217">
        <f t="shared" si="52"/>
        <v>319292.13999999966</v>
      </c>
    </row>
    <row r="3356" spans="1:15" ht="22.05" hidden="1" customHeight="1" x14ac:dyDescent="0.2">
      <c r="A3356" s="216">
        <v>45808</v>
      </c>
      <c r="B3356" s="20" t="s">
        <v>185</v>
      </c>
      <c r="C3356" s="41">
        <v>55933</v>
      </c>
      <c r="D3356" s="22"/>
      <c r="E3356" s="328" t="s">
        <v>559</v>
      </c>
      <c r="F3356" s="329" t="s">
        <v>79</v>
      </c>
      <c r="G3356" s="330"/>
      <c r="H3356" s="331" t="s">
        <v>22</v>
      </c>
      <c r="I3356" s="331" t="s">
        <v>54</v>
      </c>
      <c r="J3356" s="331" t="s">
        <v>41</v>
      </c>
      <c r="K3356" s="332" t="s">
        <v>225</v>
      </c>
      <c r="L3356" s="333">
        <v>75000</v>
      </c>
      <c r="M3356" s="333">
        <v>0</v>
      </c>
      <c r="N3356" s="333">
        <v>20000</v>
      </c>
      <c r="O3356" s="217">
        <f t="shared" si="52"/>
        <v>299292.13999999966</v>
      </c>
    </row>
    <row r="3357" spans="1:15" ht="22.05" hidden="1" customHeight="1" x14ac:dyDescent="0.2">
      <c r="A3357" s="216">
        <v>45808</v>
      </c>
      <c r="B3357" s="20" t="s">
        <v>185</v>
      </c>
      <c r="C3357" s="41">
        <v>55933</v>
      </c>
      <c r="D3357" s="22"/>
      <c r="E3357" s="328" t="s">
        <v>463</v>
      </c>
      <c r="F3357" s="329" t="s">
        <v>79</v>
      </c>
      <c r="G3357" s="330"/>
      <c r="H3357" s="331" t="s">
        <v>22</v>
      </c>
      <c r="I3357" s="331" t="s">
        <v>54</v>
      </c>
      <c r="J3357" s="331" t="s">
        <v>62</v>
      </c>
      <c r="K3357" s="332" t="s">
        <v>225</v>
      </c>
      <c r="L3357" s="333">
        <v>75000</v>
      </c>
      <c r="M3357" s="333">
        <v>0</v>
      </c>
      <c r="N3357" s="333">
        <v>30000</v>
      </c>
      <c r="O3357" s="217">
        <f t="shared" si="52"/>
        <v>269292.13999999966</v>
      </c>
    </row>
    <row r="3358" spans="1:15" ht="22.05" hidden="1" customHeight="1" x14ac:dyDescent="0.2">
      <c r="A3358" s="216">
        <v>45808</v>
      </c>
      <c r="B3358" s="20" t="s">
        <v>185</v>
      </c>
      <c r="C3358" s="41">
        <v>55933</v>
      </c>
      <c r="D3358" s="22"/>
      <c r="E3358" s="328" t="s">
        <v>560</v>
      </c>
      <c r="F3358" s="329" t="s">
        <v>79</v>
      </c>
      <c r="G3358" s="330"/>
      <c r="H3358" s="331" t="s">
        <v>22</v>
      </c>
      <c r="I3358" s="331" t="s">
        <v>54</v>
      </c>
      <c r="J3358" s="331" t="s">
        <v>44</v>
      </c>
      <c r="K3358" s="332" t="s">
        <v>225</v>
      </c>
      <c r="L3358" s="333">
        <v>75000</v>
      </c>
      <c r="M3358" s="333">
        <v>0</v>
      </c>
      <c r="N3358" s="333">
        <v>10000</v>
      </c>
      <c r="O3358" s="217">
        <f t="shared" si="52"/>
        <v>259292.13999999966</v>
      </c>
    </row>
    <row r="3359" spans="1:15" ht="22.05" hidden="1" customHeight="1" x14ac:dyDescent="0.2">
      <c r="A3359" s="216">
        <v>45808</v>
      </c>
      <c r="B3359" s="20" t="s">
        <v>185</v>
      </c>
      <c r="C3359" s="41">
        <v>55933</v>
      </c>
      <c r="D3359" s="22"/>
      <c r="E3359" s="328" t="s">
        <v>561</v>
      </c>
      <c r="F3359" s="329" t="s">
        <v>79</v>
      </c>
      <c r="G3359" s="330"/>
      <c r="H3359" s="331" t="s">
        <v>22</v>
      </c>
      <c r="I3359" s="331" t="s">
        <v>54</v>
      </c>
      <c r="J3359" s="331" t="s">
        <v>63</v>
      </c>
      <c r="K3359" s="332" t="s">
        <v>225</v>
      </c>
      <c r="L3359" s="333">
        <v>75000</v>
      </c>
      <c r="M3359" s="333">
        <v>0</v>
      </c>
      <c r="N3359" s="333">
        <v>5000</v>
      </c>
      <c r="O3359" s="217">
        <f t="shared" si="52"/>
        <v>254292.13999999966</v>
      </c>
    </row>
    <row r="3360" spans="1:15" ht="22.05" hidden="1" customHeight="1" x14ac:dyDescent="0.2">
      <c r="A3360" s="216">
        <v>45808</v>
      </c>
      <c r="B3360" s="20" t="s">
        <v>185</v>
      </c>
      <c r="C3360" s="41">
        <v>55934</v>
      </c>
      <c r="D3360" s="22"/>
      <c r="E3360" s="55" t="s">
        <v>143</v>
      </c>
      <c r="F3360" s="20" t="s">
        <v>79</v>
      </c>
      <c r="G3360" s="41"/>
      <c r="H3360" s="21" t="s">
        <v>22</v>
      </c>
      <c r="I3360" s="41" t="s">
        <v>53</v>
      </c>
      <c r="J3360" s="21" t="s">
        <v>112</v>
      </c>
      <c r="K3360" s="203" t="s">
        <v>56</v>
      </c>
      <c r="L3360" s="55"/>
      <c r="M3360" s="219">
        <v>0</v>
      </c>
      <c r="N3360" s="219">
        <v>29683</v>
      </c>
      <c r="O3360" s="217">
        <f t="shared" si="52"/>
        <v>224609.13999999966</v>
      </c>
    </row>
    <row r="3361" spans="1:15" ht="22.05" hidden="1" customHeight="1" x14ac:dyDescent="0.2">
      <c r="A3361" s="216">
        <v>45808</v>
      </c>
      <c r="B3361" s="20" t="s">
        <v>185</v>
      </c>
      <c r="C3361" s="41">
        <v>55935</v>
      </c>
      <c r="D3361" s="22"/>
      <c r="E3361" s="334" t="s">
        <v>143</v>
      </c>
      <c r="F3361" s="329" t="s">
        <v>79</v>
      </c>
      <c r="G3361" s="330"/>
      <c r="H3361" s="331" t="s">
        <v>22</v>
      </c>
      <c r="I3361" s="331" t="s">
        <v>53</v>
      </c>
      <c r="J3361" s="331" t="s">
        <v>112</v>
      </c>
      <c r="K3361" s="332" t="s">
        <v>145</v>
      </c>
      <c r="L3361" s="333">
        <v>30150</v>
      </c>
      <c r="M3361" s="333">
        <v>0</v>
      </c>
      <c r="N3361" s="333">
        <f>L3361-N3362-N3363-N3364-N3365-N3366</f>
        <v>17250</v>
      </c>
      <c r="O3361" s="217">
        <f t="shared" si="52"/>
        <v>207359.13999999966</v>
      </c>
    </row>
    <row r="3362" spans="1:15" ht="22.05" hidden="1" customHeight="1" x14ac:dyDescent="0.2">
      <c r="A3362" s="216">
        <v>45808</v>
      </c>
      <c r="B3362" s="20" t="s">
        <v>185</v>
      </c>
      <c r="C3362" s="41">
        <v>55935</v>
      </c>
      <c r="D3362" s="22"/>
      <c r="E3362" s="334" t="s">
        <v>558</v>
      </c>
      <c r="F3362" s="329" t="s">
        <v>79</v>
      </c>
      <c r="G3362" s="330"/>
      <c r="H3362" s="331" t="s">
        <v>22</v>
      </c>
      <c r="I3362" s="331" t="s">
        <v>54</v>
      </c>
      <c r="J3362" s="331" t="s">
        <v>61</v>
      </c>
      <c r="K3362" s="332" t="s">
        <v>145</v>
      </c>
      <c r="L3362" s="333">
        <v>30150</v>
      </c>
      <c r="M3362" s="333">
        <v>0</v>
      </c>
      <c r="N3362" s="333">
        <v>1800</v>
      </c>
      <c r="O3362" s="217">
        <f t="shared" si="52"/>
        <v>205559.13999999966</v>
      </c>
    </row>
    <row r="3363" spans="1:15" ht="22.05" hidden="1" customHeight="1" x14ac:dyDescent="0.2">
      <c r="A3363" s="216">
        <v>45808</v>
      </c>
      <c r="B3363" s="20" t="s">
        <v>185</v>
      </c>
      <c r="C3363" s="41">
        <v>55935</v>
      </c>
      <c r="D3363" s="22"/>
      <c r="E3363" s="328" t="s">
        <v>555</v>
      </c>
      <c r="F3363" s="329" t="s">
        <v>79</v>
      </c>
      <c r="G3363" s="330"/>
      <c r="H3363" s="331" t="s">
        <v>22</v>
      </c>
      <c r="I3363" s="331" t="s">
        <v>54</v>
      </c>
      <c r="J3363" s="331" t="s">
        <v>61</v>
      </c>
      <c r="K3363" s="332" t="s">
        <v>145</v>
      </c>
      <c r="L3363" s="333">
        <v>30150</v>
      </c>
      <c r="M3363" s="333">
        <v>0</v>
      </c>
      <c r="N3363" s="333">
        <v>1500</v>
      </c>
      <c r="O3363" s="217">
        <f t="shared" si="52"/>
        <v>204059.13999999966</v>
      </c>
    </row>
    <row r="3364" spans="1:15" ht="22.05" hidden="1" customHeight="1" x14ac:dyDescent="0.2">
      <c r="A3364" s="216">
        <v>45808</v>
      </c>
      <c r="B3364" s="20" t="s">
        <v>185</v>
      </c>
      <c r="C3364" s="41">
        <v>55935</v>
      </c>
      <c r="D3364" s="22"/>
      <c r="E3364" s="328" t="s">
        <v>556</v>
      </c>
      <c r="F3364" s="329" t="s">
        <v>79</v>
      </c>
      <c r="G3364" s="330"/>
      <c r="H3364" s="331" t="s">
        <v>22</v>
      </c>
      <c r="I3364" s="331" t="s">
        <v>54</v>
      </c>
      <c r="J3364" s="331" t="s">
        <v>32</v>
      </c>
      <c r="K3364" s="332" t="s">
        <v>145</v>
      </c>
      <c r="L3364" s="333">
        <v>30150</v>
      </c>
      <c r="M3364" s="333">
        <v>0</v>
      </c>
      <c r="N3364" s="333">
        <v>6000</v>
      </c>
      <c r="O3364" s="217">
        <f t="shared" si="52"/>
        <v>198059.13999999966</v>
      </c>
    </row>
    <row r="3365" spans="1:15" ht="22.05" hidden="1" customHeight="1" x14ac:dyDescent="0.2">
      <c r="A3365" s="216">
        <v>45808</v>
      </c>
      <c r="B3365" s="20" t="s">
        <v>185</v>
      </c>
      <c r="C3365" s="41">
        <v>55935</v>
      </c>
      <c r="D3365" s="22"/>
      <c r="E3365" s="328" t="s">
        <v>557</v>
      </c>
      <c r="F3365" s="329" t="s">
        <v>79</v>
      </c>
      <c r="G3365" s="330"/>
      <c r="H3365" s="331" t="s">
        <v>22</v>
      </c>
      <c r="I3365" s="331" t="s">
        <v>54</v>
      </c>
      <c r="J3365" s="331" t="s">
        <v>63</v>
      </c>
      <c r="K3365" s="332" t="s">
        <v>145</v>
      </c>
      <c r="L3365" s="333">
        <v>30150</v>
      </c>
      <c r="M3365" s="333">
        <v>0</v>
      </c>
      <c r="N3365" s="333">
        <v>1800</v>
      </c>
      <c r="O3365" s="217">
        <f t="shared" si="52"/>
        <v>196259.13999999966</v>
      </c>
    </row>
    <row r="3366" spans="1:15" ht="22.05" hidden="1" customHeight="1" x14ac:dyDescent="0.2">
      <c r="A3366" s="216">
        <v>45808</v>
      </c>
      <c r="B3366" s="20" t="s">
        <v>185</v>
      </c>
      <c r="C3366" s="41">
        <v>55935</v>
      </c>
      <c r="D3366" s="22"/>
      <c r="E3366" s="328" t="s">
        <v>3486</v>
      </c>
      <c r="F3366" s="329" t="s">
        <v>79</v>
      </c>
      <c r="G3366" s="330"/>
      <c r="H3366" s="331" t="s">
        <v>22</v>
      </c>
      <c r="I3366" s="331" t="s">
        <v>54</v>
      </c>
      <c r="J3366" s="331" t="s">
        <v>63</v>
      </c>
      <c r="K3366" s="332" t="s">
        <v>145</v>
      </c>
      <c r="L3366" s="333">
        <v>30150</v>
      </c>
      <c r="M3366" s="333">
        <v>0</v>
      </c>
      <c r="N3366" s="333">
        <v>1800</v>
      </c>
      <c r="O3366" s="217">
        <f t="shared" si="52"/>
        <v>194459.13999999966</v>
      </c>
    </row>
    <row r="3367" spans="1:15" ht="22.05" hidden="1" customHeight="1" x14ac:dyDescent="0.2">
      <c r="A3367" s="216">
        <v>45808</v>
      </c>
      <c r="B3367" s="20" t="s">
        <v>185</v>
      </c>
      <c r="C3367" s="41">
        <v>55936</v>
      </c>
      <c r="D3367" s="22"/>
      <c r="E3367" s="55" t="s">
        <v>143</v>
      </c>
      <c r="F3367" s="20" t="s">
        <v>79</v>
      </c>
      <c r="G3367" s="41"/>
      <c r="H3367" s="21" t="s">
        <v>22</v>
      </c>
      <c r="I3367" s="41" t="s">
        <v>53</v>
      </c>
      <c r="J3367" s="21" t="s">
        <v>112</v>
      </c>
      <c r="K3367" s="203" t="s">
        <v>146</v>
      </c>
      <c r="L3367" s="55"/>
      <c r="M3367" s="219">
        <v>0</v>
      </c>
      <c r="N3367" s="219">
        <v>116958</v>
      </c>
      <c r="O3367" s="217">
        <f t="shared" si="52"/>
        <v>77501.139999999665</v>
      </c>
    </row>
    <row r="3368" spans="1:15" ht="22.05" hidden="1" customHeight="1" x14ac:dyDescent="0.2">
      <c r="A3368" s="216">
        <v>45808</v>
      </c>
      <c r="B3368" s="20" t="s">
        <v>185</v>
      </c>
      <c r="C3368" s="41">
        <v>55937</v>
      </c>
      <c r="D3368" s="22"/>
      <c r="E3368" s="55" t="s">
        <v>538</v>
      </c>
      <c r="F3368" s="20" t="s">
        <v>79</v>
      </c>
      <c r="G3368" s="41"/>
      <c r="H3368" s="21" t="s">
        <v>22</v>
      </c>
      <c r="I3368" s="41" t="s">
        <v>103</v>
      </c>
      <c r="J3368" s="21" t="s">
        <v>214</v>
      </c>
      <c r="K3368" s="203" t="s">
        <v>368</v>
      </c>
      <c r="L3368" s="55"/>
      <c r="M3368" s="219">
        <v>0</v>
      </c>
      <c r="N3368" s="219">
        <v>150</v>
      </c>
      <c r="O3368" s="217">
        <f t="shared" si="52"/>
        <v>77351.139999999665</v>
      </c>
    </row>
    <row r="3369" spans="1:15" ht="22.05" hidden="1" customHeight="1" x14ac:dyDescent="0.2">
      <c r="A3369" s="216">
        <v>45808</v>
      </c>
      <c r="B3369" s="20" t="s">
        <v>185</v>
      </c>
      <c r="C3369" s="41">
        <v>55938</v>
      </c>
      <c r="D3369" s="22"/>
      <c r="E3369" s="55" t="s">
        <v>402</v>
      </c>
      <c r="F3369" s="20" t="s">
        <v>79</v>
      </c>
      <c r="G3369" s="41"/>
      <c r="H3369" s="21" t="s">
        <v>22</v>
      </c>
      <c r="I3369" s="21" t="s">
        <v>80</v>
      </c>
      <c r="J3369" s="21" t="s">
        <v>66</v>
      </c>
      <c r="K3369" s="203" t="s">
        <v>544</v>
      </c>
      <c r="L3369" s="55"/>
      <c r="M3369" s="219">
        <v>0</v>
      </c>
      <c r="N3369" s="219">
        <v>500</v>
      </c>
      <c r="O3369" s="217">
        <f t="shared" si="52"/>
        <v>76851.139999999665</v>
      </c>
    </row>
    <row r="3370" spans="1:15" ht="22.05" hidden="1" customHeight="1" x14ac:dyDescent="0.2">
      <c r="A3370" s="216">
        <v>45808</v>
      </c>
      <c r="B3370" s="20" t="s">
        <v>185</v>
      </c>
      <c r="C3370" s="41">
        <v>55939</v>
      </c>
      <c r="D3370" s="22"/>
      <c r="E3370" s="55" t="s">
        <v>3889</v>
      </c>
      <c r="F3370" s="20" t="s">
        <v>79</v>
      </c>
      <c r="G3370" s="41"/>
      <c r="H3370" s="21" t="s">
        <v>22</v>
      </c>
      <c r="I3370" s="21" t="s">
        <v>103</v>
      </c>
      <c r="J3370" s="21" t="s">
        <v>92</v>
      </c>
      <c r="K3370" s="203" t="s">
        <v>3897</v>
      </c>
      <c r="L3370" s="55"/>
      <c r="M3370" s="219">
        <v>0</v>
      </c>
      <c r="N3370" s="219">
        <v>1100</v>
      </c>
      <c r="O3370" s="217">
        <f t="shared" si="52"/>
        <v>75751.139999999665</v>
      </c>
    </row>
    <row r="3371" spans="1:15" ht="22.05" hidden="1" customHeight="1" x14ac:dyDescent="0.2">
      <c r="A3371" s="216">
        <v>45808</v>
      </c>
      <c r="B3371" s="20" t="s">
        <v>185</v>
      </c>
      <c r="C3371" s="41">
        <v>55940</v>
      </c>
      <c r="D3371" s="22"/>
      <c r="E3371" s="55" t="s">
        <v>3890</v>
      </c>
      <c r="F3371" s="20" t="s">
        <v>79</v>
      </c>
      <c r="G3371" s="41"/>
      <c r="H3371" s="21" t="s">
        <v>22</v>
      </c>
      <c r="I3371" s="41" t="s">
        <v>103</v>
      </c>
      <c r="J3371" s="21" t="s">
        <v>92</v>
      </c>
      <c r="K3371" s="203" t="s">
        <v>3898</v>
      </c>
      <c r="L3371" s="55"/>
      <c r="M3371" s="219">
        <v>0</v>
      </c>
      <c r="N3371" s="219">
        <v>850</v>
      </c>
      <c r="O3371" s="217">
        <f t="shared" si="52"/>
        <v>74901.139999999665</v>
      </c>
    </row>
    <row r="3372" spans="1:15" ht="22.05" hidden="1" customHeight="1" x14ac:dyDescent="0.2">
      <c r="A3372" s="216">
        <v>45808</v>
      </c>
      <c r="B3372" s="20" t="s">
        <v>185</v>
      </c>
      <c r="C3372" s="41">
        <v>55941</v>
      </c>
      <c r="D3372" s="22"/>
      <c r="E3372" s="55" t="s">
        <v>537</v>
      </c>
      <c r="F3372" s="20" t="s">
        <v>79</v>
      </c>
      <c r="G3372" s="41"/>
      <c r="H3372" s="21" t="s">
        <v>22</v>
      </c>
      <c r="I3372" s="41" t="s">
        <v>103</v>
      </c>
      <c r="J3372" s="21" t="s">
        <v>214</v>
      </c>
      <c r="K3372" s="203" t="s">
        <v>210</v>
      </c>
      <c r="L3372" s="55"/>
      <c r="M3372" s="219">
        <v>0</v>
      </c>
      <c r="N3372" s="219">
        <v>250</v>
      </c>
      <c r="O3372" s="217">
        <f t="shared" si="52"/>
        <v>74651.139999999665</v>
      </c>
    </row>
    <row r="3373" spans="1:15" ht="22.05" hidden="1" customHeight="1" x14ac:dyDescent="0.2">
      <c r="A3373" s="216">
        <v>45808</v>
      </c>
      <c r="B3373" s="20" t="s">
        <v>185</v>
      </c>
      <c r="C3373" s="41">
        <v>55942</v>
      </c>
      <c r="D3373" s="22"/>
      <c r="E3373" s="55" t="s">
        <v>401</v>
      </c>
      <c r="F3373" s="20" t="s">
        <v>79</v>
      </c>
      <c r="G3373" s="41"/>
      <c r="H3373" s="21" t="s">
        <v>21</v>
      </c>
      <c r="I3373" s="21" t="s">
        <v>81</v>
      </c>
      <c r="J3373" s="21" t="s">
        <v>200</v>
      </c>
      <c r="K3373" s="203"/>
      <c r="L3373" s="55"/>
      <c r="M3373" s="219">
        <v>26000</v>
      </c>
      <c r="N3373" s="219">
        <v>0</v>
      </c>
      <c r="O3373" s="217">
        <f t="shared" si="52"/>
        <v>100651.13999999966</v>
      </c>
    </row>
    <row r="3374" spans="1:15" ht="22.05" hidden="1" customHeight="1" x14ac:dyDescent="0.2">
      <c r="A3374" s="216">
        <v>45808</v>
      </c>
      <c r="B3374" s="20" t="s">
        <v>185</v>
      </c>
      <c r="C3374" s="41">
        <v>55943</v>
      </c>
      <c r="D3374" s="22"/>
      <c r="E3374" s="55" t="s">
        <v>128</v>
      </c>
      <c r="F3374" s="20" t="s">
        <v>79</v>
      </c>
      <c r="G3374" s="41"/>
      <c r="H3374" s="21" t="s">
        <v>22</v>
      </c>
      <c r="I3374" s="21" t="s">
        <v>56</v>
      </c>
      <c r="J3374" s="21" t="s">
        <v>116</v>
      </c>
      <c r="K3374" s="203" t="s">
        <v>129</v>
      </c>
      <c r="L3374" s="55"/>
      <c r="M3374" s="219">
        <v>0</v>
      </c>
      <c r="N3374" s="219">
        <v>40</v>
      </c>
      <c r="O3374" s="217">
        <f t="shared" si="52"/>
        <v>100611.13999999966</v>
      </c>
    </row>
    <row r="3375" spans="1:15" ht="22.05" hidden="1" customHeight="1" x14ac:dyDescent="0.2">
      <c r="A3375" s="216">
        <v>45808</v>
      </c>
      <c r="B3375" s="20" t="s">
        <v>185</v>
      </c>
      <c r="C3375" s="41">
        <v>55944</v>
      </c>
      <c r="D3375" s="22"/>
      <c r="E3375" s="55" t="s">
        <v>3891</v>
      </c>
      <c r="F3375" s="20" t="s">
        <v>79</v>
      </c>
      <c r="G3375" s="41"/>
      <c r="H3375" s="21" t="s">
        <v>22</v>
      </c>
      <c r="I3375" s="41" t="s">
        <v>103</v>
      </c>
      <c r="J3375" s="21" t="s">
        <v>92</v>
      </c>
      <c r="K3375" s="203" t="s">
        <v>140</v>
      </c>
      <c r="L3375" s="55"/>
      <c r="M3375" s="219">
        <v>0</v>
      </c>
      <c r="N3375" s="219">
        <v>1000</v>
      </c>
      <c r="O3375" s="217">
        <f t="shared" si="52"/>
        <v>99611.139999999665</v>
      </c>
    </row>
    <row r="3376" spans="1:15" ht="22.05" hidden="1" customHeight="1" x14ac:dyDescent="0.2">
      <c r="A3376" s="216">
        <v>45808</v>
      </c>
      <c r="B3376" s="20" t="s">
        <v>185</v>
      </c>
      <c r="C3376" s="41">
        <v>55945</v>
      </c>
      <c r="D3376" s="22"/>
      <c r="E3376" s="55" t="s">
        <v>3892</v>
      </c>
      <c r="F3376" s="20" t="s">
        <v>79</v>
      </c>
      <c r="G3376" s="41"/>
      <c r="H3376" s="21" t="s">
        <v>22</v>
      </c>
      <c r="I3376" s="41" t="s">
        <v>103</v>
      </c>
      <c r="J3376" s="21" t="s">
        <v>102</v>
      </c>
      <c r="K3376" s="203" t="s">
        <v>1543</v>
      </c>
      <c r="L3376" s="55"/>
      <c r="M3376" s="219">
        <v>0</v>
      </c>
      <c r="N3376" s="219">
        <v>150</v>
      </c>
      <c r="O3376" s="217">
        <f t="shared" si="52"/>
        <v>99461.139999999665</v>
      </c>
    </row>
    <row r="3377" spans="1:16" ht="22.05" hidden="1" customHeight="1" x14ac:dyDescent="0.2">
      <c r="A3377" s="216">
        <v>45808</v>
      </c>
      <c r="B3377" s="20" t="s">
        <v>185</v>
      </c>
      <c r="C3377" s="41">
        <v>55946</v>
      </c>
      <c r="D3377" s="22"/>
      <c r="E3377" s="55" t="s">
        <v>224</v>
      </c>
      <c r="F3377" s="20" t="s">
        <v>79</v>
      </c>
      <c r="G3377" s="41"/>
      <c r="H3377" s="21" t="s">
        <v>21</v>
      </c>
      <c r="I3377" s="41" t="s">
        <v>28</v>
      </c>
      <c r="J3377" s="21" t="s">
        <v>199</v>
      </c>
      <c r="K3377" s="203"/>
      <c r="L3377" s="55"/>
      <c r="M3377" s="219">
        <v>36950</v>
      </c>
      <c r="N3377" s="219">
        <v>0</v>
      </c>
      <c r="O3377" s="217">
        <f t="shared" si="52"/>
        <v>136411.13999999966</v>
      </c>
    </row>
    <row r="3378" spans="1:16" ht="22.05" hidden="1" customHeight="1" x14ac:dyDescent="0.2">
      <c r="A3378" s="216">
        <v>45808</v>
      </c>
      <c r="B3378" s="20" t="s">
        <v>185</v>
      </c>
      <c r="C3378" s="41">
        <v>55947</v>
      </c>
      <c r="D3378" s="22"/>
      <c r="E3378" s="55" t="s">
        <v>3893</v>
      </c>
      <c r="F3378" s="20" t="s">
        <v>79</v>
      </c>
      <c r="G3378" s="41"/>
      <c r="H3378" s="21" t="s">
        <v>22</v>
      </c>
      <c r="I3378" s="21" t="s">
        <v>103</v>
      </c>
      <c r="J3378" s="21" t="s">
        <v>102</v>
      </c>
      <c r="K3378" s="203" t="s">
        <v>749</v>
      </c>
      <c r="L3378" s="55"/>
      <c r="M3378" s="219">
        <v>0</v>
      </c>
      <c r="N3378" s="219">
        <v>36123</v>
      </c>
      <c r="O3378" s="217">
        <f t="shared" si="52"/>
        <v>100288.13999999966</v>
      </c>
    </row>
    <row r="3379" spans="1:16" ht="22.05" hidden="1" customHeight="1" thickBot="1" x14ac:dyDescent="0.25">
      <c r="A3379" s="415">
        <v>45808</v>
      </c>
      <c r="B3379" s="47" t="s">
        <v>185</v>
      </c>
      <c r="C3379" s="50">
        <v>55948</v>
      </c>
      <c r="D3379" s="48"/>
      <c r="E3379" s="101" t="s">
        <v>3894</v>
      </c>
      <c r="F3379" s="47" t="s">
        <v>79</v>
      </c>
      <c r="G3379" s="50"/>
      <c r="H3379" s="30" t="s">
        <v>22</v>
      </c>
      <c r="I3379" s="50" t="s">
        <v>54</v>
      </c>
      <c r="J3379" s="30" t="s">
        <v>61</v>
      </c>
      <c r="K3379" s="206" t="s">
        <v>445</v>
      </c>
      <c r="L3379" s="101"/>
      <c r="M3379" s="416">
        <v>0</v>
      </c>
      <c r="N3379" s="416">
        <v>9000</v>
      </c>
      <c r="O3379" s="578">
        <f t="shared" si="52"/>
        <v>91288.139999999665</v>
      </c>
      <c r="P3379" s="89"/>
    </row>
    <row r="3380" spans="1:16" ht="22.05" hidden="1" customHeight="1" x14ac:dyDescent="0.2">
      <c r="A3380" s="216">
        <v>45809</v>
      </c>
      <c r="B3380" s="20" t="s">
        <v>185</v>
      </c>
      <c r="C3380" s="41">
        <v>55950</v>
      </c>
      <c r="D3380" s="22"/>
      <c r="E3380" s="55" t="s">
        <v>151</v>
      </c>
      <c r="F3380" s="20" t="s">
        <v>79</v>
      </c>
      <c r="G3380" s="41"/>
      <c r="H3380" s="21" t="s">
        <v>22</v>
      </c>
      <c r="I3380" s="41" t="s">
        <v>53</v>
      </c>
      <c r="J3380" s="21" t="s">
        <v>112</v>
      </c>
      <c r="K3380" s="203" t="s">
        <v>413</v>
      </c>
      <c r="L3380" s="55"/>
      <c r="M3380" s="219">
        <v>0</v>
      </c>
      <c r="N3380" s="219">
        <v>580</v>
      </c>
      <c r="O3380" s="217">
        <f t="shared" si="52"/>
        <v>90708.139999999665</v>
      </c>
    </row>
    <row r="3381" spans="1:16" ht="22.05" hidden="1" customHeight="1" x14ac:dyDescent="0.2">
      <c r="A3381" s="216">
        <v>45810</v>
      </c>
      <c r="B3381" s="20" t="s">
        <v>185</v>
      </c>
      <c r="C3381" s="41">
        <v>55952</v>
      </c>
      <c r="D3381" s="22"/>
      <c r="E3381" s="55" t="s">
        <v>4506</v>
      </c>
      <c r="F3381" s="20" t="s">
        <v>79</v>
      </c>
      <c r="G3381" s="41"/>
      <c r="H3381" s="21" t="s">
        <v>22</v>
      </c>
      <c r="I3381" s="41" t="s">
        <v>103</v>
      </c>
      <c r="J3381" s="21" t="s">
        <v>93</v>
      </c>
      <c r="K3381" s="203" t="s">
        <v>205</v>
      </c>
      <c r="L3381" s="55"/>
      <c r="M3381" s="219">
        <v>0</v>
      </c>
      <c r="N3381" s="219">
        <v>21100</v>
      </c>
      <c r="O3381" s="217">
        <f t="shared" si="52"/>
        <v>69608.139999999665</v>
      </c>
    </row>
    <row r="3382" spans="1:16" ht="22.05" hidden="1" customHeight="1" x14ac:dyDescent="0.2">
      <c r="A3382" s="216">
        <v>45810</v>
      </c>
      <c r="B3382" s="20" t="s">
        <v>185</v>
      </c>
      <c r="C3382" s="41">
        <v>55953</v>
      </c>
      <c r="D3382" s="22"/>
      <c r="E3382" s="55" t="s">
        <v>4507</v>
      </c>
      <c r="F3382" s="20" t="s">
        <v>79</v>
      </c>
      <c r="G3382" s="41"/>
      <c r="H3382" s="21" t="s">
        <v>22</v>
      </c>
      <c r="I3382" s="41" t="s">
        <v>103</v>
      </c>
      <c r="J3382" s="21" t="s">
        <v>93</v>
      </c>
      <c r="K3382" s="203" t="s">
        <v>205</v>
      </c>
      <c r="L3382" s="55"/>
      <c r="M3382" s="219">
        <v>0</v>
      </c>
      <c r="N3382" s="219">
        <v>2500</v>
      </c>
      <c r="O3382" s="217">
        <f t="shared" si="52"/>
        <v>67108.139999999665</v>
      </c>
    </row>
    <row r="3383" spans="1:16" ht="22.05" hidden="1" customHeight="1" x14ac:dyDescent="0.2">
      <c r="A3383" s="216">
        <v>45810</v>
      </c>
      <c r="B3383" s="20" t="s">
        <v>185</v>
      </c>
      <c r="C3383" s="41">
        <v>55954</v>
      </c>
      <c r="D3383" s="22"/>
      <c r="E3383" s="55" t="s">
        <v>400</v>
      </c>
      <c r="F3383" s="20" t="s">
        <v>79</v>
      </c>
      <c r="G3383" s="41"/>
      <c r="H3383" s="21" t="s">
        <v>22</v>
      </c>
      <c r="I3383" s="41" t="s">
        <v>54</v>
      </c>
      <c r="J3383" s="21" t="s">
        <v>63</v>
      </c>
      <c r="K3383" s="203" t="s">
        <v>141</v>
      </c>
      <c r="L3383" s="55"/>
      <c r="M3383" s="219">
        <v>0</v>
      </c>
      <c r="N3383" s="219">
        <v>3000</v>
      </c>
      <c r="O3383" s="217">
        <f t="shared" si="52"/>
        <v>64108.139999999665</v>
      </c>
    </row>
    <row r="3384" spans="1:16" ht="22.05" hidden="1" customHeight="1" x14ac:dyDescent="0.2">
      <c r="A3384" s="216">
        <v>45810</v>
      </c>
      <c r="B3384" s="20" t="s">
        <v>185</v>
      </c>
      <c r="C3384" s="41">
        <v>55955</v>
      </c>
      <c r="D3384" s="22"/>
      <c r="E3384" s="55" t="s">
        <v>3772</v>
      </c>
      <c r="F3384" s="20" t="s">
        <v>79</v>
      </c>
      <c r="G3384" s="41"/>
      <c r="H3384" s="21" t="s">
        <v>22</v>
      </c>
      <c r="I3384" s="41" t="s">
        <v>54</v>
      </c>
      <c r="J3384" s="21" t="s">
        <v>41</v>
      </c>
      <c r="K3384" s="203" t="s">
        <v>235</v>
      </c>
      <c r="L3384" s="55"/>
      <c r="M3384" s="219">
        <v>0</v>
      </c>
      <c r="N3384" s="219">
        <v>270</v>
      </c>
      <c r="O3384" s="217">
        <f t="shared" si="52"/>
        <v>63838.139999999665</v>
      </c>
    </row>
    <row r="3385" spans="1:16" ht="22.05" hidden="1" customHeight="1" x14ac:dyDescent="0.2">
      <c r="A3385" s="216">
        <v>45810</v>
      </c>
      <c r="B3385" s="20" t="s">
        <v>185</v>
      </c>
      <c r="C3385" s="41">
        <v>55956</v>
      </c>
      <c r="D3385" s="22"/>
      <c r="E3385" s="55" t="s">
        <v>4508</v>
      </c>
      <c r="F3385" s="20" t="s">
        <v>79</v>
      </c>
      <c r="G3385" s="41"/>
      <c r="H3385" s="21" t="s">
        <v>22</v>
      </c>
      <c r="I3385" s="41" t="s">
        <v>55</v>
      </c>
      <c r="J3385" s="21" t="s">
        <v>261</v>
      </c>
      <c r="K3385" s="203" t="s">
        <v>360</v>
      </c>
      <c r="L3385" s="55"/>
      <c r="M3385" s="219">
        <v>0</v>
      </c>
      <c r="N3385" s="219">
        <v>3500</v>
      </c>
      <c r="O3385" s="217">
        <f t="shared" si="52"/>
        <v>60338.139999999665</v>
      </c>
    </row>
    <row r="3386" spans="1:16" ht="22.05" hidden="1" customHeight="1" x14ac:dyDescent="0.2">
      <c r="A3386" s="216">
        <v>45810</v>
      </c>
      <c r="B3386" s="20" t="s">
        <v>185</v>
      </c>
      <c r="C3386" s="41">
        <v>55957</v>
      </c>
      <c r="D3386" s="22"/>
      <c r="E3386" s="55" t="s">
        <v>4509</v>
      </c>
      <c r="F3386" s="20" t="s">
        <v>79</v>
      </c>
      <c r="G3386" s="41"/>
      <c r="H3386" s="21" t="s">
        <v>22</v>
      </c>
      <c r="I3386" s="41" t="s">
        <v>55</v>
      </c>
      <c r="J3386" s="21" t="s">
        <v>73</v>
      </c>
      <c r="K3386" s="203" t="s">
        <v>4520</v>
      </c>
      <c r="L3386" s="55"/>
      <c r="M3386" s="219">
        <v>0</v>
      </c>
      <c r="N3386" s="219">
        <v>9542</v>
      </c>
      <c r="O3386" s="217">
        <f t="shared" si="52"/>
        <v>50796.139999999665</v>
      </c>
    </row>
    <row r="3387" spans="1:16" ht="22.05" hidden="1" customHeight="1" x14ac:dyDescent="0.2">
      <c r="A3387" s="216">
        <v>45810</v>
      </c>
      <c r="B3387" s="20" t="s">
        <v>185</v>
      </c>
      <c r="C3387" s="41">
        <v>55958</v>
      </c>
      <c r="D3387" s="22"/>
      <c r="E3387" s="55" t="s">
        <v>4510</v>
      </c>
      <c r="F3387" s="20" t="s">
        <v>79</v>
      </c>
      <c r="G3387" s="41"/>
      <c r="H3387" s="21" t="s">
        <v>22</v>
      </c>
      <c r="I3387" s="41" t="s">
        <v>55</v>
      </c>
      <c r="J3387" s="21" t="s">
        <v>73</v>
      </c>
      <c r="K3387" s="203" t="s">
        <v>140</v>
      </c>
      <c r="L3387" s="55"/>
      <c r="M3387" s="219">
        <v>0</v>
      </c>
      <c r="N3387" s="219">
        <v>1500</v>
      </c>
      <c r="O3387" s="217">
        <f t="shared" si="52"/>
        <v>49296.139999999665</v>
      </c>
    </row>
    <row r="3388" spans="1:16" ht="22.05" hidden="1" customHeight="1" x14ac:dyDescent="0.2">
      <c r="A3388" s="216">
        <v>45810</v>
      </c>
      <c r="B3388" s="20" t="s">
        <v>185</v>
      </c>
      <c r="C3388" s="41">
        <v>55959</v>
      </c>
      <c r="D3388" s="22"/>
      <c r="E3388" s="55" t="s">
        <v>4511</v>
      </c>
      <c r="F3388" s="20" t="s">
        <v>79</v>
      </c>
      <c r="G3388" s="41"/>
      <c r="H3388" s="21" t="s">
        <v>22</v>
      </c>
      <c r="I3388" s="41" t="s">
        <v>103</v>
      </c>
      <c r="J3388" s="21" t="s">
        <v>92</v>
      </c>
      <c r="K3388" s="203" t="s">
        <v>4521</v>
      </c>
      <c r="L3388" s="55"/>
      <c r="M3388" s="219">
        <v>0</v>
      </c>
      <c r="N3388" s="219">
        <v>450</v>
      </c>
      <c r="O3388" s="217">
        <f t="shared" si="52"/>
        <v>48846.139999999665</v>
      </c>
    </row>
    <row r="3389" spans="1:16" ht="22.05" hidden="1" customHeight="1" x14ac:dyDescent="0.2">
      <c r="A3389" s="216">
        <v>45810</v>
      </c>
      <c r="B3389" s="20" t="s">
        <v>185</v>
      </c>
      <c r="C3389" s="41">
        <v>55960</v>
      </c>
      <c r="D3389" s="22"/>
      <c r="E3389" s="55" t="s">
        <v>4512</v>
      </c>
      <c r="F3389" s="20" t="s">
        <v>79</v>
      </c>
      <c r="G3389" s="41"/>
      <c r="H3389" s="21" t="s">
        <v>22</v>
      </c>
      <c r="I3389" s="41" t="s">
        <v>103</v>
      </c>
      <c r="J3389" s="21" t="s">
        <v>93</v>
      </c>
      <c r="K3389" s="203" t="s">
        <v>4522</v>
      </c>
      <c r="L3389" s="55"/>
      <c r="M3389" s="219">
        <v>0</v>
      </c>
      <c r="N3389" s="219">
        <v>6200</v>
      </c>
      <c r="O3389" s="217">
        <f t="shared" si="52"/>
        <v>42646.139999999665</v>
      </c>
    </row>
    <row r="3390" spans="1:16" ht="22.05" hidden="1" customHeight="1" x14ac:dyDescent="0.2">
      <c r="A3390" s="216">
        <v>45810</v>
      </c>
      <c r="B3390" s="20" t="s">
        <v>185</v>
      </c>
      <c r="C3390" s="41">
        <v>55961</v>
      </c>
      <c r="D3390" s="22"/>
      <c r="E3390" s="55" t="s">
        <v>4513</v>
      </c>
      <c r="F3390" s="20" t="s">
        <v>79</v>
      </c>
      <c r="G3390" s="41"/>
      <c r="H3390" s="21" t="s">
        <v>22</v>
      </c>
      <c r="I3390" s="41" t="s">
        <v>54</v>
      </c>
      <c r="J3390" s="21" t="s">
        <v>63</v>
      </c>
      <c r="K3390" s="203" t="s">
        <v>4523</v>
      </c>
      <c r="L3390" s="55"/>
      <c r="M3390" s="219">
        <v>0</v>
      </c>
      <c r="N3390" s="219">
        <v>5200</v>
      </c>
      <c r="O3390" s="217">
        <f t="shared" si="52"/>
        <v>37446.139999999665</v>
      </c>
    </row>
    <row r="3391" spans="1:16" ht="22.05" hidden="1" customHeight="1" x14ac:dyDescent="0.2">
      <c r="A3391" s="216">
        <v>45810</v>
      </c>
      <c r="B3391" s="20" t="s">
        <v>185</v>
      </c>
      <c r="C3391" s="41">
        <v>55962</v>
      </c>
      <c r="D3391" s="22"/>
      <c r="E3391" s="55" t="s">
        <v>4514</v>
      </c>
      <c r="F3391" s="20" t="s">
        <v>79</v>
      </c>
      <c r="G3391" s="41"/>
      <c r="H3391" s="21" t="s">
        <v>22</v>
      </c>
      <c r="I3391" s="41" t="s">
        <v>103</v>
      </c>
      <c r="J3391" s="21" t="s">
        <v>92</v>
      </c>
      <c r="K3391" s="203" t="s">
        <v>205</v>
      </c>
      <c r="L3391" s="55"/>
      <c r="M3391" s="219">
        <v>0</v>
      </c>
      <c r="N3391" s="219">
        <v>500</v>
      </c>
      <c r="O3391" s="217">
        <f t="shared" si="52"/>
        <v>36946.139999999665</v>
      </c>
    </row>
    <row r="3392" spans="1:16" ht="22.05" hidden="1" customHeight="1" x14ac:dyDescent="0.2">
      <c r="A3392" s="216">
        <v>45810</v>
      </c>
      <c r="B3392" s="20" t="s">
        <v>185</v>
      </c>
      <c r="C3392" s="41">
        <v>55963</v>
      </c>
      <c r="D3392" s="22"/>
      <c r="E3392" s="55" t="s">
        <v>128</v>
      </c>
      <c r="F3392" s="20" t="s">
        <v>79</v>
      </c>
      <c r="G3392" s="41"/>
      <c r="H3392" s="21" t="s">
        <v>22</v>
      </c>
      <c r="I3392" s="41" t="s">
        <v>56</v>
      </c>
      <c r="J3392" s="21" t="s">
        <v>116</v>
      </c>
      <c r="K3392" s="203" t="s">
        <v>129</v>
      </c>
      <c r="L3392" s="55"/>
      <c r="M3392" s="219">
        <v>0</v>
      </c>
      <c r="N3392" s="219">
        <v>40</v>
      </c>
      <c r="O3392" s="217">
        <f t="shared" si="52"/>
        <v>36906.139999999665</v>
      </c>
    </row>
    <row r="3393" spans="1:15" ht="22.05" hidden="1" customHeight="1" x14ac:dyDescent="0.2">
      <c r="A3393" s="216">
        <v>45810</v>
      </c>
      <c r="B3393" s="20" t="s">
        <v>185</v>
      </c>
      <c r="C3393" s="41">
        <v>55964</v>
      </c>
      <c r="D3393" s="22"/>
      <c r="E3393" s="55" t="s">
        <v>4515</v>
      </c>
      <c r="F3393" s="20" t="s">
        <v>79</v>
      </c>
      <c r="G3393" s="41"/>
      <c r="H3393" s="21" t="s">
        <v>22</v>
      </c>
      <c r="I3393" s="41" t="s">
        <v>103</v>
      </c>
      <c r="J3393" s="21" t="s">
        <v>95</v>
      </c>
      <c r="K3393" s="203" t="s">
        <v>4524</v>
      </c>
      <c r="L3393" s="55"/>
      <c r="M3393" s="219">
        <v>0</v>
      </c>
      <c r="N3393" s="219">
        <v>550</v>
      </c>
      <c r="O3393" s="217">
        <f t="shared" si="52"/>
        <v>36356.139999999665</v>
      </c>
    </row>
    <row r="3394" spans="1:15" ht="22.05" hidden="1" customHeight="1" x14ac:dyDescent="0.2">
      <c r="A3394" s="216">
        <v>45810</v>
      </c>
      <c r="B3394" s="20" t="s">
        <v>185</v>
      </c>
      <c r="C3394" s="41">
        <v>55965</v>
      </c>
      <c r="D3394" s="22"/>
      <c r="E3394" s="55" t="s">
        <v>4516</v>
      </c>
      <c r="F3394" s="20" t="s">
        <v>79</v>
      </c>
      <c r="G3394" s="41"/>
      <c r="H3394" s="21" t="s">
        <v>22</v>
      </c>
      <c r="I3394" s="41" t="s">
        <v>103</v>
      </c>
      <c r="J3394" s="21" t="s">
        <v>102</v>
      </c>
      <c r="K3394" s="203" t="s">
        <v>4525</v>
      </c>
      <c r="L3394" s="55"/>
      <c r="M3394" s="219">
        <v>0</v>
      </c>
      <c r="N3394" s="219">
        <v>600</v>
      </c>
      <c r="O3394" s="217">
        <f t="shared" si="52"/>
        <v>35756.139999999665</v>
      </c>
    </row>
    <row r="3395" spans="1:15" ht="22.05" hidden="1" customHeight="1" x14ac:dyDescent="0.2">
      <c r="A3395" s="216">
        <v>45810</v>
      </c>
      <c r="B3395" s="20" t="s">
        <v>185</v>
      </c>
      <c r="C3395" s="41">
        <v>55966</v>
      </c>
      <c r="D3395" s="22"/>
      <c r="E3395" s="55" t="s">
        <v>1506</v>
      </c>
      <c r="F3395" s="20" t="s">
        <v>79</v>
      </c>
      <c r="G3395" s="41"/>
      <c r="H3395" s="21" t="s">
        <v>22</v>
      </c>
      <c r="I3395" s="21" t="s">
        <v>53</v>
      </c>
      <c r="J3395" s="21" t="s">
        <v>113</v>
      </c>
      <c r="K3395" s="304" t="s">
        <v>163</v>
      </c>
      <c r="L3395" s="55"/>
      <c r="M3395" s="219">
        <v>0</v>
      </c>
      <c r="N3395" s="219">
        <v>1800</v>
      </c>
      <c r="O3395" s="217">
        <f t="shared" si="52"/>
        <v>33956.139999999665</v>
      </c>
    </row>
    <row r="3396" spans="1:15" ht="22.05" hidden="1" customHeight="1" x14ac:dyDescent="0.2">
      <c r="A3396" s="216">
        <v>45810</v>
      </c>
      <c r="B3396" s="20" t="s">
        <v>185</v>
      </c>
      <c r="C3396" s="41">
        <v>55967</v>
      </c>
      <c r="D3396" s="22"/>
      <c r="E3396" s="55" t="s">
        <v>648</v>
      </c>
      <c r="F3396" s="20" t="s">
        <v>79</v>
      </c>
      <c r="G3396" s="41"/>
      <c r="H3396" s="21" t="s">
        <v>22</v>
      </c>
      <c r="I3396" s="41" t="s">
        <v>53</v>
      </c>
      <c r="J3396" s="21" t="s">
        <v>113</v>
      </c>
      <c r="K3396" s="304" t="s">
        <v>164</v>
      </c>
      <c r="L3396" s="55"/>
      <c r="M3396" s="219">
        <v>0</v>
      </c>
      <c r="N3396" s="219">
        <v>6200</v>
      </c>
      <c r="O3396" s="217">
        <f t="shared" si="52"/>
        <v>27756.139999999665</v>
      </c>
    </row>
    <row r="3397" spans="1:15" ht="22.05" hidden="1" customHeight="1" x14ac:dyDescent="0.2">
      <c r="A3397" s="216">
        <v>45810</v>
      </c>
      <c r="B3397" s="20" t="s">
        <v>185</v>
      </c>
      <c r="C3397" s="41">
        <v>55968</v>
      </c>
      <c r="D3397" s="22"/>
      <c r="E3397" s="55" t="s">
        <v>647</v>
      </c>
      <c r="F3397" s="20" t="s">
        <v>79</v>
      </c>
      <c r="G3397" s="41"/>
      <c r="H3397" s="21" t="s">
        <v>22</v>
      </c>
      <c r="I3397" s="41" t="s">
        <v>53</v>
      </c>
      <c r="J3397" s="21" t="s">
        <v>113</v>
      </c>
      <c r="K3397" s="203" t="s">
        <v>269</v>
      </c>
      <c r="L3397" s="55"/>
      <c r="M3397" s="219">
        <v>0</v>
      </c>
      <c r="N3397" s="219">
        <v>4500</v>
      </c>
      <c r="O3397" s="217">
        <f t="shared" si="52"/>
        <v>23256.139999999665</v>
      </c>
    </row>
    <row r="3398" spans="1:15" ht="22.05" hidden="1" customHeight="1" x14ac:dyDescent="0.2">
      <c r="A3398" s="216">
        <v>45810</v>
      </c>
      <c r="B3398" s="20" t="s">
        <v>185</v>
      </c>
      <c r="C3398" s="41">
        <v>55969</v>
      </c>
      <c r="D3398" s="22"/>
      <c r="E3398" s="55" t="s">
        <v>1508</v>
      </c>
      <c r="F3398" s="20" t="s">
        <v>79</v>
      </c>
      <c r="G3398" s="41"/>
      <c r="H3398" s="21" t="s">
        <v>22</v>
      </c>
      <c r="I3398" s="41" t="s">
        <v>53</v>
      </c>
      <c r="J3398" s="21" t="s">
        <v>113</v>
      </c>
      <c r="K3398" s="203" t="s">
        <v>660</v>
      </c>
      <c r="L3398" s="55"/>
      <c r="M3398" s="219">
        <v>0</v>
      </c>
      <c r="N3398" s="219">
        <v>6500</v>
      </c>
      <c r="O3398" s="217">
        <f t="shared" si="52"/>
        <v>16756.139999999665</v>
      </c>
    </row>
    <row r="3399" spans="1:15" ht="22.05" hidden="1" customHeight="1" x14ac:dyDescent="0.2">
      <c r="A3399" s="216">
        <v>45810</v>
      </c>
      <c r="B3399" s="20" t="s">
        <v>185</v>
      </c>
      <c r="C3399" s="41">
        <v>55970</v>
      </c>
      <c r="D3399" s="22"/>
      <c r="E3399" s="55" t="s">
        <v>646</v>
      </c>
      <c r="F3399" s="20" t="s">
        <v>79</v>
      </c>
      <c r="G3399" s="41"/>
      <c r="H3399" s="21" t="s">
        <v>22</v>
      </c>
      <c r="I3399" s="41" t="s">
        <v>53</v>
      </c>
      <c r="J3399" s="21" t="s">
        <v>113</v>
      </c>
      <c r="K3399" s="203" t="s">
        <v>3729</v>
      </c>
      <c r="L3399" s="55"/>
      <c r="M3399" s="219">
        <v>0</v>
      </c>
      <c r="N3399" s="219">
        <v>12000</v>
      </c>
      <c r="O3399" s="217">
        <f t="shared" si="52"/>
        <v>4756.1399999996647</v>
      </c>
    </row>
    <row r="3400" spans="1:15" ht="22.05" hidden="1" customHeight="1" x14ac:dyDescent="0.2">
      <c r="A3400" s="216">
        <v>45810</v>
      </c>
      <c r="B3400" s="20" t="s">
        <v>185</v>
      </c>
      <c r="C3400" s="41">
        <v>55971</v>
      </c>
      <c r="D3400" s="22"/>
      <c r="E3400" s="55" t="s">
        <v>645</v>
      </c>
      <c r="F3400" s="20" t="s">
        <v>79</v>
      </c>
      <c r="G3400" s="41"/>
      <c r="H3400" s="21" t="s">
        <v>22</v>
      </c>
      <c r="I3400" s="41" t="s">
        <v>103</v>
      </c>
      <c r="J3400" s="21" t="s">
        <v>102</v>
      </c>
      <c r="K3400" s="203" t="s">
        <v>3729</v>
      </c>
      <c r="L3400" s="55"/>
      <c r="M3400" s="219">
        <v>0</v>
      </c>
      <c r="N3400" s="219">
        <v>7500</v>
      </c>
      <c r="O3400" s="217">
        <f t="shared" si="52"/>
        <v>-2743.8600000003353</v>
      </c>
    </row>
    <row r="3401" spans="1:15" ht="22.05" hidden="1" customHeight="1" x14ac:dyDescent="0.2">
      <c r="A3401" s="216">
        <v>45810</v>
      </c>
      <c r="B3401" s="20" t="s">
        <v>185</v>
      </c>
      <c r="C3401" s="41">
        <v>55972</v>
      </c>
      <c r="D3401" s="22"/>
      <c r="E3401" s="55" t="s">
        <v>4517</v>
      </c>
      <c r="F3401" s="20" t="s">
        <v>79</v>
      </c>
      <c r="G3401" s="41"/>
      <c r="H3401" s="21" t="s">
        <v>22</v>
      </c>
      <c r="I3401" s="41" t="s">
        <v>53</v>
      </c>
      <c r="J3401" s="21" t="s">
        <v>113</v>
      </c>
      <c r="K3401" s="203" t="s">
        <v>4526</v>
      </c>
      <c r="L3401" s="55"/>
      <c r="M3401" s="219">
        <v>0</v>
      </c>
      <c r="N3401" s="219">
        <v>400</v>
      </c>
      <c r="O3401" s="217">
        <f t="shared" si="52"/>
        <v>-3143.8600000003353</v>
      </c>
    </row>
    <row r="3402" spans="1:15" ht="22.05" hidden="1" customHeight="1" x14ac:dyDescent="0.2">
      <c r="A3402" s="216">
        <v>45810</v>
      </c>
      <c r="B3402" s="20" t="s">
        <v>185</v>
      </c>
      <c r="C3402" s="41">
        <v>55973</v>
      </c>
      <c r="D3402" s="22"/>
      <c r="E3402" s="55" t="s">
        <v>4518</v>
      </c>
      <c r="F3402" s="20" t="s">
        <v>79</v>
      </c>
      <c r="G3402" s="41"/>
      <c r="H3402" s="21" t="s">
        <v>22</v>
      </c>
      <c r="I3402" s="41" t="s">
        <v>103</v>
      </c>
      <c r="J3402" s="21" t="s">
        <v>93</v>
      </c>
      <c r="K3402" s="203" t="s">
        <v>4527</v>
      </c>
      <c r="L3402" s="55"/>
      <c r="M3402" s="219">
        <v>0</v>
      </c>
      <c r="N3402" s="219">
        <v>4000</v>
      </c>
      <c r="O3402" s="217">
        <f t="shared" si="52"/>
        <v>-7143.8600000003353</v>
      </c>
    </row>
    <row r="3403" spans="1:15" ht="22.05" hidden="1" customHeight="1" x14ac:dyDescent="0.2">
      <c r="A3403" s="216">
        <v>45810</v>
      </c>
      <c r="B3403" s="20" t="s">
        <v>185</v>
      </c>
      <c r="C3403" s="41">
        <v>55974</v>
      </c>
      <c r="D3403" s="22"/>
      <c r="E3403" s="49" t="s">
        <v>154</v>
      </c>
      <c r="F3403" s="20" t="s">
        <v>79</v>
      </c>
      <c r="G3403" s="41"/>
      <c r="H3403" s="21" t="s">
        <v>22</v>
      </c>
      <c r="I3403" s="21" t="s">
        <v>103</v>
      </c>
      <c r="J3403" s="21" t="s">
        <v>219</v>
      </c>
      <c r="K3403" s="203" t="s">
        <v>1241</v>
      </c>
      <c r="L3403" s="55"/>
      <c r="M3403" s="219">
        <v>0</v>
      </c>
      <c r="N3403" s="219">
        <v>290</v>
      </c>
      <c r="O3403" s="217">
        <f t="shared" si="52"/>
        <v>-7433.8600000003353</v>
      </c>
    </row>
    <row r="3404" spans="1:15" ht="22.05" hidden="1" customHeight="1" x14ac:dyDescent="0.2">
      <c r="A3404" s="216">
        <v>45810</v>
      </c>
      <c r="B3404" s="20" t="s">
        <v>185</v>
      </c>
      <c r="C3404" s="41">
        <v>55975</v>
      </c>
      <c r="D3404" s="22"/>
      <c r="E3404" s="55" t="s">
        <v>166</v>
      </c>
      <c r="F3404" s="20" t="s">
        <v>79</v>
      </c>
      <c r="G3404" s="41"/>
      <c r="H3404" s="21" t="s">
        <v>22</v>
      </c>
      <c r="I3404" s="41" t="s">
        <v>56</v>
      </c>
      <c r="J3404" s="21" t="s">
        <v>90</v>
      </c>
      <c r="K3404" s="203" t="s">
        <v>441</v>
      </c>
      <c r="L3404" s="55"/>
      <c r="M3404" s="219">
        <v>0</v>
      </c>
      <c r="N3404" s="219">
        <v>200</v>
      </c>
      <c r="O3404" s="217">
        <f t="shared" si="52"/>
        <v>-7633.8600000003353</v>
      </c>
    </row>
    <row r="3405" spans="1:15" ht="22.05" hidden="1" customHeight="1" x14ac:dyDescent="0.2">
      <c r="A3405" s="216">
        <v>45810</v>
      </c>
      <c r="B3405" s="20" t="s">
        <v>185</v>
      </c>
      <c r="C3405" s="41">
        <v>55976</v>
      </c>
      <c r="D3405" s="22"/>
      <c r="E3405" s="55" t="s">
        <v>4519</v>
      </c>
      <c r="F3405" s="20" t="s">
        <v>79</v>
      </c>
      <c r="G3405" s="41"/>
      <c r="H3405" s="21" t="s">
        <v>21</v>
      </c>
      <c r="I3405" s="41" t="s">
        <v>81</v>
      </c>
      <c r="J3405" s="21" t="s">
        <v>167</v>
      </c>
      <c r="K3405" s="203"/>
      <c r="L3405" s="55"/>
      <c r="M3405" s="219">
        <v>50000</v>
      </c>
      <c r="N3405" s="219">
        <v>0</v>
      </c>
      <c r="O3405" s="217">
        <f t="shared" si="52"/>
        <v>42366.139999999665</v>
      </c>
    </row>
    <row r="3406" spans="1:15" ht="22.05" hidden="1" customHeight="1" x14ac:dyDescent="0.2">
      <c r="A3406" s="216">
        <v>45811</v>
      </c>
      <c r="B3406" s="20" t="s">
        <v>185</v>
      </c>
      <c r="C3406" s="41">
        <v>55978</v>
      </c>
      <c r="D3406" s="22"/>
      <c r="E3406" s="55" t="s">
        <v>4528</v>
      </c>
      <c r="F3406" s="20" t="s">
        <v>79</v>
      </c>
      <c r="G3406" s="41"/>
      <c r="H3406" s="21" t="s">
        <v>22</v>
      </c>
      <c r="I3406" s="41" t="s">
        <v>103</v>
      </c>
      <c r="J3406" s="21" t="s">
        <v>95</v>
      </c>
      <c r="K3406" s="203" t="s">
        <v>4535</v>
      </c>
      <c r="L3406" s="55"/>
      <c r="M3406" s="219">
        <v>0</v>
      </c>
      <c r="N3406" s="219">
        <v>150</v>
      </c>
      <c r="O3406" s="217">
        <f t="shared" si="52"/>
        <v>42216.139999999665</v>
      </c>
    </row>
    <row r="3407" spans="1:15" ht="22.05" hidden="1" customHeight="1" x14ac:dyDescent="0.2">
      <c r="A3407" s="216">
        <v>45811</v>
      </c>
      <c r="B3407" s="20" t="s">
        <v>185</v>
      </c>
      <c r="C3407" s="41">
        <v>55979</v>
      </c>
      <c r="D3407" s="22"/>
      <c r="E3407" s="55" t="s">
        <v>802</v>
      </c>
      <c r="F3407" s="20" t="s">
        <v>79</v>
      </c>
      <c r="G3407" s="41"/>
      <c r="H3407" s="21" t="s">
        <v>22</v>
      </c>
      <c r="I3407" s="41" t="s">
        <v>103</v>
      </c>
      <c r="J3407" s="21" t="s">
        <v>96</v>
      </c>
      <c r="K3407" s="203" t="s">
        <v>134</v>
      </c>
      <c r="L3407" s="55"/>
      <c r="M3407" s="219">
        <v>0</v>
      </c>
      <c r="N3407" s="219">
        <v>700</v>
      </c>
      <c r="O3407" s="217">
        <f t="shared" si="52"/>
        <v>41516.139999999665</v>
      </c>
    </row>
    <row r="3408" spans="1:15" ht="22.05" hidden="1" customHeight="1" x14ac:dyDescent="0.2">
      <c r="A3408" s="216">
        <v>45811</v>
      </c>
      <c r="B3408" s="20" t="s">
        <v>185</v>
      </c>
      <c r="C3408" s="41">
        <v>55980</v>
      </c>
      <c r="D3408" s="22"/>
      <c r="E3408" s="55" t="s">
        <v>2488</v>
      </c>
      <c r="F3408" s="20" t="s">
        <v>79</v>
      </c>
      <c r="G3408" s="41"/>
      <c r="H3408" s="21" t="s">
        <v>22</v>
      </c>
      <c r="I3408" s="21" t="s">
        <v>103</v>
      </c>
      <c r="J3408" s="21" t="s">
        <v>97</v>
      </c>
      <c r="K3408" s="203" t="s">
        <v>134</v>
      </c>
      <c r="L3408" s="55"/>
      <c r="M3408" s="219">
        <v>0</v>
      </c>
      <c r="N3408" s="219">
        <v>2100</v>
      </c>
      <c r="O3408" s="217">
        <f t="shared" si="52"/>
        <v>39416.139999999665</v>
      </c>
    </row>
    <row r="3409" spans="1:15" ht="22.05" hidden="1" customHeight="1" x14ac:dyDescent="0.2">
      <c r="A3409" s="216">
        <v>45811</v>
      </c>
      <c r="B3409" s="20" t="s">
        <v>185</v>
      </c>
      <c r="C3409" s="41">
        <v>55981</v>
      </c>
      <c r="D3409" s="22"/>
      <c r="E3409" s="55" t="s">
        <v>4529</v>
      </c>
      <c r="F3409" s="20" t="s">
        <v>79</v>
      </c>
      <c r="G3409" s="41"/>
      <c r="H3409" s="21" t="s">
        <v>22</v>
      </c>
      <c r="I3409" s="41" t="s">
        <v>103</v>
      </c>
      <c r="J3409" s="21" t="s">
        <v>97</v>
      </c>
      <c r="K3409" s="203" t="s">
        <v>4536</v>
      </c>
      <c r="L3409" s="55"/>
      <c r="M3409" s="219">
        <v>0</v>
      </c>
      <c r="N3409" s="219">
        <v>257</v>
      </c>
      <c r="O3409" s="217">
        <f t="shared" si="52"/>
        <v>39159.139999999665</v>
      </c>
    </row>
    <row r="3410" spans="1:15" ht="22.05" hidden="1" customHeight="1" x14ac:dyDescent="0.2">
      <c r="A3410" s="216">
        <v>45811</v>
      </c>
      <c r="B3410" s="20" t="s">
        <v>185</v>
      </c>
      <c r="C3410" s="41">
        <v>55982</v>
      </c>
      <c r="D3410" s="22"/>
      <c r="E3410" s="55" t="s">
        <v>4529</v>
      </c>
      <c r="F3410" s="20" t="s">
        <v>79</v>
      </c>
      <c r="G3410" s="41"/>
      <c r="H3410" s="21" t="s">
        <v>22</v>
      </c>
      <c r="I3410" s="41" t="s">
        <v>54</v>
      </c>
      <c r="J3410" s="21" t="s">
        <v>44</v>
      </c>
      <c r="K3410" s="203" t="s">
        <v>412</v>
      </c>
      <c r="L3410" s="55"/>
      <c r="M3410" s="219">
        <v>0</v>
      </c>
      <c r="N3410" s="219">
        <v>334</v>
      </c>
      <c r="O3410" s="217">
        <f t="shared" si="52"/>
        <v>38825.139999999665</v>
      </c>
    </row>
    <row r="3411" spans="1:15" ht="22.05" hidden="1" customHeight="1" x14ac:dyDescent="0.2">
      <c r="A3411" s="216">
        <v>45811</v>
      </c>
      <c r="B3411" s="20" t="s">
        <v>185</v>
      </c>
      <c r="C3411" s="41">
        <v>55983</v>
      </c>
      <c r="D3411" s="22"/>
      <c r="E3411" s="55" t="s">
        <v>4530</v>
      </c>
      <c r="F3411" s="20" t="s">
        <v>79</v>
      </c>
      <c r="G3411" s="41"/>
      <c r="H3411" s="21" t="s">
        <v>22</v>
      </c>
      <c r="I3411" s="41" t="s">
        <v>54</v>
      </c>
      <c r="J3411" s="21" t="s">
        <v>41</v>
      </c>
      <c r="K3411" s="203" t="s">
        <v>465</v>
      </c>
      <c r="L3411" s="55"/>
      <c r="M3411" s="219">
        <v>0</v>
      </c>
      <c r="N3411" s="219">
        <v>3510</v>
      </c>
      <c r="O3411" s="217">
        <f t="shared" si="52"/>
        <v>35315.139999999665</v>
      </c>
    </row>
    <row r="3412" spans="1:15" ht="22.05" hidden="1" customHeight="1" x14ac:dyDescent="0.2">
      <c r="A3412" s="216">
        <v>45811</v>
      </c>
      <c r="B3412" s="20" t="s">
        <v>185</v>
      </c>
      <c r="C3412" s="41">
        <v>55984</v>
      </c>
      <c r="D3412" s="22"/>
      <c r="E3412" s="55" t="s">
        <v>4529</v>
      </c>
      <c r="F3412" s="20" t="s">
        <v>79</v>
      </c>
      <c r="G3412" s="41"/>
      <c r="H3412" s="21" t="s">
        <v>22</v>
      </c>
      <c r="I3412" s="41" t="s">
        <v>54</v>
      </c>
      <c r="J3412" s="21" t="s">
        <v>61</v>
      </c>
      <c r="K3412" s="203" t="s">
        <v>445</v>
      </c>
      <c r="L3412" s="55"/>
      <c r="M3412" s="219">
        <v>0</v>
      </c>
      <c r="N3412" s="219">
        <v>1376</v>
      </c>
      <c r="O3412" s="217">
        <f t="shared" si="52"/>
        <v>33939.139999999665</v>
      </c>
    </row>
    <row r="3413" spans="1:15" ht="22.05" hidden="1" customHeight="1" x14ac:dyDescent="0.2">
      <c r="A3413" s="216">
        <v>45811</v>
      </c>
      <c r="B3413" s="20" t="s">
        <v>185</v>
      </c>
      <c r="C3413" s="41">
        <v>55985</v>
      </c>
      <c r="D3413" s="22"/>
      <c r="E3413" s="55" t="s">
        <v>400</v>
      </c>
      <c r="F3413" s="20" t="s">
        <v>79</v>
      </c>
      <c r="G3413" s="41"/>
      <c r="H3413" s="21" t="s">
        <v>22</v>
      </c>
      <c r="I3413" s="41" t="s">
        <v>54</v>
      </c>
      <c r="J3413" s="21" t="s">
        <v>44</v>
      </c>
      <c r="K3413" s="203" t="s">
        <v>412</v>
      </c>
      <c r="L3413" s="55"/>
      <c r="M3413" s="219">
        <v>0</v>
      </c>
      <c r="N3413" s="219">
        <v>6500</v>
      </c>
      <c r="O3413" s="217">
        <f t="shared" ref="O3413:O3476" si="53">O3412+M3413-N3413</f>
        <v>27439.139999999665</v>
      </c>
    </row>
    <row r="3414" spans="1:15" ht="22.05" hidden="1" customHeight="1" x14ac:dyDescent="0.2">
      <c r="A3414" s="216">
        <v>45811</v>
      </c>
      <c r="B3414" s="20" t="s">
        <v>185</v>
      </c>
      <c r="C3414" s="41">
        <v>55986</v>
      </c>
      <c r="D3414" s="22"/>
      <c r="E3414" s="55" t="s">
        <v>4531</v>
      </c>
      <c r="F3414" s="20" t="s">
        <v>79</v>
      </c>
      <c r="G3414" s="41"/>
      <c r="H3414" s="21" t="s">
        <v>21</v>
      </c>
      <c r="I3414" s="41" t="s">
        <v>81</v>
      </c>
      <c r="J3414" s="21" t="s">
        <v>167</v>
      </c>
      <c r="K3414" s="203"/>
      <c r="L3414" s="55"/>
      <c r="M3414" s="219">
        <v>100000</v>
      </c>
      <c r="N3414" s="219">
        <v>0</v>
      </c>
      <c r="O3414" s="217">
        <f t="shared" si="53"/>
        <v>127439.13999999966</v>
      </c>
    </row>
    <row r="3415" spans="1:15" ht="22.05" hidden="1" customHeight="1" x14ac:dyDescent="0.2">
      <c r="A3415" s="216">
        <v>45811</v>
      </c>
      <c r="B3415" s="20" t="s">
        <v>185</v>
      </c>
      <c r="C3415" s="41">
        <v>55987</v>
      </c>
      <c r="D3415" s="22"/>
      <c r="E3415" s="55" t="s">
        <v>157</v>
      </c>
      <c r="F3415" s="20" t="s">
        <v>79</v>
      </c>
      <c r="G3415" s="41"/>
      <c r="H3415" s="21" t="s">
        <v>22</v>
      </c>
      <c r="I3415" s="21" t="s">
        <v>103</v>
      </c>
      <c r="J3415" s="21" t="s">
        <v>60</v>
      </c>
      <c r="K3415" s="203" t="s">
        <v>4537</v>
      </c>
      <c r="L3415" s="55"/>
      <c r="M3415" s="219">
        <v>0</v>
      </c>
      <c r="N3415" s="219">
        <v>200</v>
      </c>
      <c r="O3415" s="217">
        <f t="shared" si="53"/>
        <v>127239.13999999966</v>
      </c>
    </row>
    <row r="3416" spans="1:15" ht="22.05" hidden="1" customHeight="1" x14ac:dyDescent="0.2">
      <c r="A3416" s="216">
        <v>45811</v>
      </c>
      <c r="B3416" s="20" t="s">
        <v>185</v>
      </c>
      <c r="C3416" s="41">
        <v>55988</v>
      </c>
      <c r="D3416" s="22"/>
      <c r="E3416" s="55" t="s">
        <v>2231</v>
      </c>
      <c r="F3416" s="20" t="s">
        <v>79</v>
      </c>
      <c r="G3416" s="41"/>
      <c r="H3416" s="21" t="s">
        <v>22</v>
      </c>
      <c r="I3416" s="41" t="s">
        <v>56</v>
      </c>
      <c r="J3416" s="21" t="s">
        <v>116</v>
      </c>
      <c r="K3416" s="203" t="s">
        <v>235</v>
      </c>
      <c r="L3416" s="55"/>
      <c r="M3416" s="219">
        <v>0</v>
      </c>
      <c r="N3416" s="219">
        <v>70</v>
      </c>
      <c r="O3416" s="217">
        <f t="shared" si="53"/>
        <v>127169.13999999966</v>
      </c>
    </row>
    <row r="3417" spans="1:15" ht="22.05" hidden="1" customHeight="1" x14ac:dyDescent="0.2">
      <c r="A3417" s="216">
        <v>45811</v>
      </c>
      <c r="B3417" s="20" t="s">
        <v>185</v>
      </c>
      <c r="C3417" s="41">
        <v>55989</v>
      </c>
      <c r="D3417" s="22"/>
      <c r="E3417" s="55" t="s">
        <v>4532</v>
      </c>
      <c r="F3417" s="20" t="s">
        <v>79</v>
      </c>
      <c r="G3417" s="41"/>
      <c r="H3417" s="21" t="s">
        <v>22</v>
      </c>
      <c r="I3417" s="41" t="s">
        <v>53</v>
      </c>
      <c r="J3417" s="21" t="s">
        <v>113</v>
      </c>
      <c r="K3417" s="203" t="s">
        <v>4538</v>
      </c>
      <c r="L3417" s="55"/>
      <c r="M3417" s="219">
        <v>0</v>
      </c>
      <c r="N3417" s="219">
        <v>600</v>
      </c>
      <c r="O3417" s="217">
        <f t="shared" si="53"/>
        <v>126569.13999999966</v>
      </c>
    </row>
    <row r="3418" spans="1:15" ht="22.05" hidden="1" customHeight="1" x14ac:dyDescent="0.2">
      <c r="A3418" s="216">
        <v>45811</v>
      </c>
      <c r="B3418" s="20" t="s">
        <v>185</v>
      </c>
      <c r="C3418" s="41">
        <v>55990</v>
      </c>
      <c r="D3418" s="22"/>
      <c r="E3418" s="55" t="s">
        <v>4533</v>
      </c>
      <c r="F3418" s="20" t="s">
        <v>79</v>
      </c>
      <c r="G3418" s="41"/>
      <c r="H3418" s="21" t="s">
        <v>22</v>
      </c>
      <c r="I3418" s="41" t="s">
        <v>103</v>
      </c>
      <c r="J3418" s="21" t="s">
        <v>93</v>
      </c>
      <c r="K3418" s="203" t="s">
        <v>4539</v>
      </c>
      <c r="L3418" s="55"/>
      <c r="M3418" s="219">
        <v>0</v>
      </c>
      <c r="N3418" s="219">
        <v>3000</v>
      </c>
      <c r="O3418" s="217">
        <f t="shared" si="53"/>
        <v>123569.13999999966</v>
      </c>
    </row>
    <row r="3419" spans="1:15" ht="22.05" hidden="1" customHeight="1" x14ac:dyDescent="0.2">
      <c r="A3419" s="216">
        <v>45811</v>
      </c>
      <c r="B3419" s="20" t="s">
        <v>185</v>
      </c>
      <c r="C3419" s="41">
        <v>55991</v>
      </c>
      <c r="D3419" s="22"/>
      <c r="E3419" s="55" t="s">
        <v>4534</v>
      </c>
      <c r="F3419" s="20" t="s">
        <v>79</v>
      </c>
      <c r="G3419" s="41"/>
      <c r="H3419" s="21" t="s">
        <v>22</v>
      </c>
      <c r="I3419" s="41" t="s">
        <v>54</v>
      </c>
      <c r="J3419" s="21" t="s">
        <v>41</v>
      </c>
      <c r="K3419" s="203" t="s">
        <v>465</v>
      </c>
      <c r="L3419" s="55"/>
      <c r="M3419" s="219">
        <v>0</v>
      </c>
      <c r="N3419" s="219">
        <v>250</v>
      </c>
      <c r="O3419" s="217">
        <f t="shared" si="53"/>
        <v>123319.13999999966</v>
      </c>
    </row>
    <row r="3420" spans="1:15" ht="22.05" hidden="1" customHeight="1" x14ac:dyDescent="0.2">
      <c r="A3420" s="216">
        <v>45812</v>
      </c>
      <c r="B3420" s="20" t="s">
        <v>185</v>
      </c>
      <c r="C3420" s="41">
        <v>55993</v>
      </c>
      <c r="D3420" s="22"/>
      <c r="E3420" s="55" t="s">
        <v>130</v>
      </c>
      <c r="F3420" s="20" t="s">
        <v>79</v>
      </c>
      <c r="G3420" s="41"/>
      <c r="H3420" s="21" t="s">
        <v>22</v>
      </c>
      <c r="I3420" s="41" t="s">
        <v>53</v>
      </c>
      <c r="J3420" s="21" t="s">
        <v>113</v>
      </c>
      <c r="K3420" s="203" t="s">
        <v>368</v>
      </c>
      <c r="L3420" s="55"/>
      <c r="M3420" s="219">
        <v>0</v>
      </c>
      <c r="N3420" s="219">
        <v>20000</v>
      </c>
      <c r="O3420" s="217">
        <f t="shared" si="53"/>
        <v>103319.13999999966</v>
      </c>
    </row>
    <row r="3421" spans="1:15" ht="22.05" hidden="1" customHeight="1" x14ac:dyDescent="0.2">
      <c r="A3421" s="216">
        <v>45812</v>
      </c>
      <c r="B3421" s="20" t="s">
        <v>185</v>
      </c>
      <c r="C3421" s="41">
        <v>55994</v>
      </c>
      <c r="D3421" s="22"/>
      <c r="E3421" s="55" t="s">
        <v>130</v>
      </c>
      <c r="F3421" s="20" t="s">
        <v>79</v>
      </c>
      <c r="G3421" s="41"/>
      <c r="H3421" s="21" t="s">
        <v>22</v>
      </c>
      <c r="I3421" s="41" t="s">
        <v>53</v>
      </c>
      <c r="J3421" s="21" t="s">
        <v>113</v>
      </c>
      <c r="K3421" s="203" t="s">
        <v>974</v>
      </c>
      <c r="L3421" s="55"/>
      <c r="M3421" s="219">
        <v>0</v>
      </c>
      <c r="N3421" s="219">
        <v>10000</v>
      </c>
      <c r="O3421" s="217">
        <f t="shared" si="53"/>
        <v>93319.139999999665</v>
      </c>
    </row>
    <row r="3422" spans="1:15" ht="22.05" hidden="1" customHeight="1" x14ac:dyDescent="0.2">
      <c r="A3422" s="216">
        <v>45812</v>
      </c>
      <c r="B3422" s="20" t="s">
        <v>185</v>
      </c>
      <c r="C3422" s="41">
        <v>55995</v>
      </c>
      <c r="D3422" s="22"/>
      <c r="E3422" s="55" t="s">
        <v>4540</v>
      </c>
      <c r="F3422" s="20" t="s">
        <v>79</v>
      </c>
      <c r="G3422" s="41"/>
      <c r="H3422" s="21" t="s">
        <v>22</v>
      </c>
      <c r="I3422" s="41" t="s">
        <v>81</v>
      </c>
      <c r="J3422" s="21" t="s">
        <v>200</v>
      </c>
      <c r="K3422" s="203" t="s">
        <v>122</v>
      </c>
      <c r="L3422" s="55"/>
      <c r="M3422" s="219">
        <v>0</v>
      </c>
      <c r="N3422" s="219">
        <v>5012</v>
      </c>
      <c r="O3422" s="217">
        <f t="shared" si="53"/>
        <v>88307.139999999665</v>
      </c>
    </row>
    <row r="3423" spans="1:15" ht="22.05" hidden="1" customHeight="1" x14ac:dyDescent="0.2">
      <c r="A3423" s="216">
        <v>45812</v>
      </c>
      <c r="B3423" s="20" t="s">
        <v>185</v>
      </c>
      <c r="C3423" s="41">
        <v>55996</v>
      </c>
      <c r="D3423" s="22"/>
      <c r="E3423" s="55" t="s">
        <v>795</v>
      </c>
      <c r="F3423" s="20" t="s">
        <v>79</v>
      </c>
      <c r="G3423" s="41"/>
      <c r="H3423" s="21" t="s">
        <v>22</v>
      </c>
      <c r="I3423" s="41" t="s">
        <v>54</v>
      </c>
      <c r="J3423" s="21" t="s">
        <v>41</v>
      </c>
      <c r="K3423" s="203" t="s">
        <v>138</v>
      </c>
      <c r="L3423" s="55"/>
      <c r="M3423" s="219">
        <v>0</v>
      </c>
      <c r="N3423" s="219">
        <v>1200</v>
      </c>
      <c r="O3423" s="217">
        <f t="shared" si="53"/>
        <v>87107.139999999665</v>
      </c>
    </row>
    <row r="3424" spans="1:15" ht="22.05" hidden="1" customHeight="1" x14ac:dyDescent="0.2">
      <c r="A3424" s="216">
        <v>45812</v>
      </c>
      <c r="B3424" s="20" t="s">
        <v>185</v>
      </c>
      <c r="C3424" s="41">
        <v>55997</v>
      </c>
      <c r="D3424" s="22"/>
      <c r="E3424" s="55" t="s">
        <v>4541</v>
      </c>
      <c r="F3424" s="20" t="s">
        <v>79</v>
      </c>
      <c r="G3424" s="41"/>
      <c r="H3424" s="21" t="s">
        <v>22</v>
      </c>
      <c r="I3424" s="41" t="s">
        <v>103</v>
      </c>
      <c r="J3424" s="21" t="s">
        <v>93</v>
      </c>
      <c r="K3424" s="203" t="s">
        <v>205</v>
      </c>
      <c r="L3424" s="55"/>
      <c r="M3424" s="219">
        <v>0</v>
      </c>
      <c r="N3424" s="219">
        <v>3000</v>
      </c>
      <c r="O3424" s="217">
        <f t="shared" si="53"/>
        <v>84107.139999999665</v>
      </c>
    </row>
    <row r="3425" spans="1:15" ht="22.05" hidden="1" customHeight="1" x14ac:dyDescent="0.2">
      <c r="A3425" s="216">
        <v>45812</v>
      </c>
      <c r="B3425" s="20" t="s">
        <v>185</v>
      </c>
      <c r="C3425" s="41">
        <v>55998</v>
      </c>
      <c r="D3425" s="306"/>
      <c r="E3425" s="55" t="s">
        <v>4542</v>
      </c>
      <c r="F3425" s="20" t="s">
        <v>79</v>
      </c>
      <c r="G3425" s="41"/>
      <c r="H3425" s="21" t="s">
        <v>22</v>
      </c>
      <c r="I3425" s="41" t="s">
        <v>55</v>
      </c>
      <c r="J3425" s="21" t="s">
        <v>73</v>
      </c>
      <c r="K3425" s="203" t="s">
        <v>4553</v>
      </c>
      <c r="L3425" s="55"/>
      <c r="M3425" s="219">
        <v>0</v>
      </c>
      <c r="N3425" s="219">
        <v>9491</v>
      </c>
      <c r="O3425" s="217">
        <f t="shared" si="53"/>
        <v>74616.139999999665</v>
      </c>
    </row>
    <row r="3426" spans="1:15" ht="22.05" hidden="1" customHeight="1" x14ac:dyDescent="0.2">
      <c r="A3426" s="216">
        <v>45812</v>
      </c>
      <c r="B3426" s="20" t="s">
        <v>185</v>
      </c>
      <c r="C3426" s="41">
        <v>55999</v>
      </c>
      <c r="D3426" s="22"/>
      <c r="E3426" s="55" t="s">
        <v>4543</v>
      </c>
      <c r="F3426" s="20" t="s">
        <v>79</v>
      </c>
      <c r="G3426" s="41"/>
      <c r="H3426" s="21" t="s">
        <v>22</v>
      </c>
      <c r="I3426" s="41" t="s">
        <v>55</v>
      </c>
      <c r="J3426" s="21" t="s">
        <v>261</v>
      </c>
      <c r="K3426" s="203" t="s">
        <v>4554</v>
      </c>
      <c r="L3426" s="55"/>
      <c r="M3426" s="219">
        <v>0</v>
      </c>
      <c r="N3426" s="219">
        <v>5000</v>
      </c>
      <c r="O3426" s="217">
        <f t="shared" si="53"/>
        <v>69616.139999999665</v>
      </c>
    </row>
    <row r="3427" spans="1:15" ht="22.05" hidden="1" customHeight="1" x14ac:dyDescent="0.2">
      <c r="A3427" s="216">
        <v>45812</v>
      </c>
      <c r="B3427" s="20" t="s">
        <v>185</v>
      </c>
      <c r="C3427" s="41">
        <v>56000</v>
      </c>
      <c r="D3427" s="22"/>
      <c r="E3427" s="55" t="s">
        <v>4544</v>
      </c>
      <c r="F3427" s="20" t="s">
        <v>79</v>
      </c>
      <c r="G3427" s="41"/>
      <c r="H3427" s="21" t="s">
        <v>22</v>
      </c>
      <c r="I3427" s="21" t="s">
        <v>55</v>
      </c>
      <c r="J3427" s="21" t="s">
        <v>73</v>
      </c>
      <c r="K3427" s="203" t="s">
        <v>140</v>
      </c>
      <c r="L3427" s="55"/>
      <c r="M3427" s="219">
        <v>0</v>
      </c>
      <c r="N3427" s="219">
        <v>1500</v>
      </c>
      <c r="O3427" s="217">
        <f t="shared" si="53"/>
        <v>68116.139999999665</v>
      </c>
    </row>
    <row r="3428" spans="1:15" ht="22.05" hidden="1" customHeight="1" x14ac:dyDescent="0.2">
      <c r="A3428" s="216">
        <v>45812</v>
      </c>
      <c r="B3428" s="20" t="s">
        <v>185</v>
      </c>
      <c r="C3428" s="41">
        <v>56001</v>
      </c>
      <c r="D3428" s="22"/>
      <c r="E3428" s="55" t="s">
        <v>4545</v>
      </c>
      <c r="F3428" s="20" t="s">
        <v>79</v>
      </c>
      <c r="G3428" s="41"/>
      <c r="H3428" s="21" t="s">
        <v>22</v>
      </c>
      <c r="I3428" s="41" t="s">
        <v>53</v>
      </c>
      <c r="J3428" s="21" t="s">
        <v>113</v>
      </c>
      <c r="K3428" s="203" t="s">
        <v>1421</v>
      </c>
      <c r="L3428" s="55"/>
      <c r="M3428" s="219">
        <v>0</v>
      </c>
      <c r="N3428" s="219">
        <v>3200</v>
      </c>
      <c r="O3428" s="217">
        <f t="shared" si="53"/>
        <v>64916.139999999665</v>
      </c>
    </row>
    <row r="3429" spans="1:15" ht="22.05" hidden="1" customHeight="1" x14ac:dyDescent="0.2">
      <c r="A3429" s="216">
        <v>45812</v>
      </c>
      <c r="B3429" s="20" t="s">
        <v>185</v>
      </c>
      <c r="C3429" s="41">
        <v>56002</v>
      </c>
      <c r="D3429" s="22"/>
      <c r="E3429" s="55" t="s">
        <v>4546</v>
      </c>
      <c r="F3429" s="20" t="s">
        <v>79</v>
      </c>
      <c r="G3429" s="41"/>
      <c r="H3429" s="21" t="s">
        <v>22</v>
      </c>
      <c r="I3429" s="41" t="s">
        <v>56</v>
      </c>
      <c r="J3429" s="21" t="s">
        <v>212</v>
      </c>
      <c r="K3429" s="203" t="s">
        <v>235</v>
      </c>
      <c r="L3429" s="55"/>
      <c r="M3429" s="219">
        <v>0</v>
      </c>
      <c r="N3429" s="219">
        <v>1000</v>
      </c>
      <c r="O3429" s="217">
        <f t="shared" si="53"/>
        <v>63916.139999999665</v>
      </c>
    </row>
    <row r="3430" spans="1:15" ht="22.05" hidden="1" customHeight="1" x14ac:dyDescent="0.2">
      <c r="A3430" s="216">
        <v>45812</v>
      </c>
      <c r="B3430" s="20" t="s">
        <v>185</v>
      </c>
      <c r="C3430" s="41">
        <v>56003</v>
      </c>
      <c r="D3430" s="22"/>
      <c r="E3430" s="55" t="s">
        <v>4547</v>
      </c>
      <c r="F3430" s="20" t="s">
        <v>79</v>
      </c>
      <c r="G3430" s="41"/>
      <c r="H3430" s="21" t="s">
        <v>22</v>
      </c>
      <c r="I3430" s="41" t="s">
        <v>103</v>
      </c>
      <c r="J3430" s="21" t="s">
        <v>92</v>
      </c>
      <c r="K3430" s="203" t="s">
        <v>122</v>
      </c>
      <c r="L3430" s="55"/>
      <c r="M3430" s="219">
        <v>0</v>
      </c>
      <c r="N3430" s="219">
        <v>800</v>
      </c>
      <c r="O3430" s="217">
        <f t="shared" si="53"/>
        <v>63116.139999999665</v>
      </c>
    </row>
    <row r="3431" spans="1:15" ht="22.05" hidden="1" customHeight="1" x14ac:dyDescent="0.2">
      <c r="A3431" s="216">
        <v>45812</v>
      </c>
      <c r="B3431" s="20" t="s">
        <v>185</v>
      </c>
      <c r="C3431" s="41">
        <v>56004</v>
      </c>
      <c r="D3431" s="22"/>
      <c r="E3431" s="55" t="s">
        <v>154</v>
      </c>
      <c r="F3431" s="20" t="s">
        <v>79</v>
      </c>
      <c r="G3431" s="41"/>
      <c r="H3431" s="21" t="s">
        <v>22</v>
      </c>
      <c r="I3431" s="41" t="s">
        <v>103</v>
      </c>
      <c r="J3431" s="21" t="s">
        <v>219</v>
      </c>
      <c r="K3431" s="203" t="s">
        <v>1241</v>
      </c>
      <c r="L3431" s="55"/>
      <c r="M3431" s="219">
        <v>0</v>
      </c>
      <c r="N3431" s="219">
        <v>823</v>
      </c>
      <c r="O3431" s="217">
        <f t="shared" si="53"/>
        <v>62293.139999999665</v>
      </c>
    </row>
    <row r="3432" spans="1:15" ht="22.05" hidden="1" customHeight="1" x14ac:dyDescent="0.2">
      <c r="A3432" s="216">
        <v>45812</v>
      </c>
      <c r="B3432" s="20" t="s">
        <v>185</v>
      </c>
      <c r="C3432" s="41">
        <v>56005</v>
      </c>
      <c r="D3432" s="22"/>
      <c r="E3432" s="55" t="s">
        <v>4548</v>
      </c>
      <c r="F3432" s="20" t="s">
        <v>79</v>
      </c>
      <c r="G3432" s="41"/>
      <c r="H3432" s="21" t="s">
        <v>22</v>
      </c>
      <c r="I3432" s="41" t="s">
        <v>103</v>
      </c>
      <c r="J3432" s="21" t="s">
        <v>95</v>
      </c>
      <c r="K3432" s="203" t="s">
        <v>153</v>
      </c>
      <c r="L3432" s="55"/>
      <c r="M3432" s="219">
        <v>0</v>
      </c>
      <c r="N3432" s="219">
        <v>450</v>
      </c>
      <c r="O3432" s="217">
        <f t="shared" si="53"/>
        <v>61843.139999999665</v>
      </c>
    </row>
    <row r="3433" spans="1:15" ht="22.05" hidden="1" customHeight="1" x14ac:dyDescent="0.2">
      <c r="A3433" s="216">
        <v>45812</v>
      </c>
      <c r="B3433" s="20" t="s">
        <v>185</v>
      </c>
      <c r="C3433" s="41">
        <v>56006</v>
      </c>
      <c r="D3433" s="22"/>
      <c r="E3433" s="55" t="s">
        <v>4549</v>
      </c>
      <c r="F3433" s="20" t="s">
        <v>79</v>
      </c>
      <c r="G3433" s="41"/>
      <c r="H3433" s="21" t="s">
        <v>22</v>
      </c>
      <c r="I3433" s="41" t="s">
        <v>54</v>
      </c>
      <c r="J3433" s="21" t="s">
        <v>41</v>
      </c>
      <c r="K3433" s="304" t="s">
        <v>932</v>
      </c>
      <c r="L3433" s="55"/>
      <c r="M3433" s="219">
        <v>0</v>
      </c>
      <c r="N3433" s="219">
        <v>800</v>
      </c>
      <c r="O3433" s="217">
        <f t="shared" si="53"/>
        <v>61043.139999999665</v>
      </c>
    </row>
    <row r="3434" spans="1:15" ht="22.05" hidden="1" customHeight="1" x14ac:dyDescent="0.2">
      <c r="A3434" s="216">
        <v>45812</v>
      </c>
      <c r="B3434" s="20" t="s">
        <v>185</v>
      </c>
      <c r="C3434" s="41">
        <v>56007</v>
      </c>
      <c r="D3434" s="22"/>
      <c r="E3434" s="55" t="s">
        <v>4550</v>
      </c>
      <c r="F3434" s="20" t="s">
        <v>79</v>
      </c>
      <c r="G3434" s="41"/>
      <c r="H3434" s="21" t="s">
        <v>22</v>
      </c>
      <c r="I3434" s="41" t="s">
        <v>103</v>
      </c>
      <c r="J3434" s="21" t="s">
        <v>97</v>
      </c>
      <c r="K3434" s="304" t="s">
        <v>4555</v>
      </c>
      <c r="L3434" s="55"/>
      <c r="M3434" s="219">
        <v>0</v>
      </c>
      <c r="N3434" s="219">
        <v>1200</v>
      </c>
      <c r="O3434" s="217">
        <f t="shared" si="53"/>
        <v>59843.139999999665</v>
      </c>
    </row>
    <row r="3435" spans="1:15" ht="22.05" hidden="1" customHeight="1" x14ac:dyDescent="0.2">
      <c r="A3435" s="216">
        <v>45812</v>
      </c>
      <c r="B3435" s="20" t="s">
        <v>185</v>
      </c>
      <c r="C3435" s="41">
        <v>56008</v>
      </c>
      <c r="D3435" s="22"/>
      <c r="E3435" s="55" t="s">
        <v>154</v>
      </c>
      <c r="F3435" s="20" t="s">
        <v>79</v>
      </c>
      <c r="G3435" s="41"/>
      <c r="H3435" s="21" t="s">
        <v>22</v>
      </c>
      <c r="I3435" s="41" t="s">
        <v>103</v>
      </c>
      <c r="J3435" s="21" t="s">
        <v>219</v>
      </c>
      <c r="K3435" s="203" t="s">
        <v>1241</v>
      </c>
      <c r="L3435" s="55"/>
      <c r="M3435" s="219">
        <v>0</v>
      </c>
      <c r="N3435" s="219">
        <v>275</v>
      </c>
      <c r="O3435" s="217">
        <f t="shared" si="53"/>
        <v>59568.139999999665</v>
      </c>
    </row>
    <row r="3436" spans="1:15" ht="22.05" hidden="1" customHeight="1" x14ac:dyDescent="0.2">
      <c r="A3436" s="216">
        <v>45812</v>
      </c>
      <c r="B3436" s="20" t="s">
        <v>185</v>
      </c>
      <c r="C3436" s="41">
        <v>56009</v>
      </c>
      <c r="D3436" s="22"/>
      <c r="E3436" s="55" t="s">
        <v>4551</v>
      </c>
      <c r="F3436" s="20" t="s">
        <v>79</v>
      </c>
      <c r="G3436" s="41"/>
      <c r="H3436" s="21" t="s">
        <v>22</v>
      </c>
      <c r="I3436" s="41" t="s">
        <v>103</v>
      </c>
      <c r="J3436" s="21" t="s">
        <v>102</v>
      </c>
      <c r="K3436" s="203" t="s">
        <v>134</v>
      </c>
      <c r="L3436" s="55"/>
      <c r="M3436" s="219">
        <v>0</v>
      </c>
      <c r="N3436" s="219">
        <v>350</v>
      </c>
      <c r="O3436" s="217">
        <f t="shared" si="53"/>
        <v>59218.139999999665</v>
      </c>
    </row>
    <row r="3437" spans="1:15" ht="22.05" hidden="1" customHeight="1" x14ac:dyDescent="0.2">
      <c r="A3437" s="216">
        <v>45812</v>
      </c>
      <c r="B3437" s="20" t="s">
        <v>185</v>
      </c>
      <c r="C3437" s="41">
        <v>56010</v>
      </c>
      <c r="D3437" s="22"/>
      <c r="E3437" s="55" t="s">
        <v>128</v>
      </c>
      <c r="F3437" s="20" t="s">
        <v>79</v>
      </c>
      <c r="G3437" s="41"/>
      <c r="H3437" s="21" t="s">
        <v>22</v>
      </c>
      <c r="I3437" s="41" t="s">
        <v>56</v>
      </c>
      <c r="J3437" s="21" t="s">
        <v>116</v>
      </c>
      <c r="K3437" s="203" t="s">
        <v>129</v>
      </c>
      <c r="L3437" s="55"/>
      <c r="M3437" s="219">
        <v>0</v>
      </c>
      <c r="N3437" s="219">
        <v>60</v>
      </c>
      <c r="O3437" s="217">
        <f t="shared" si="53"/>
        <v>59158.139999999665</v>
      </c>
    </row>
    <row r="3438" spans="1:15" ht="22.05" hidden="1" customHeight="1" x14ac:dyDescent="0.2">
      <c r="A3438" s="216">
        <v>45812</v>
      </c>
      <c r="B3438" s="20" t="s">
        <v>185</v>
      </c>
      <c r="C3438" s="41">
        <v>56011</v>
      </c>
      <c r="D3438" s="22"/>
      <c r="E3438" s="55" t="s">
        <v>4552</v>
      </c>
      <c r="F3438" s="20" t="s">
        <v>79</v>
      </c>
      <c r="G3438" s="41"/>
      <c r="H3438" s="21" t="s">
        <v>22</v>
      </c>
      <c r="I3438" s="41" t="s">
        <v>103</v>
      </c>
      <c r="J3438" s="21" t="s">
        <v>95</v>
      </c>
      <c r="K3438" s="203" t="s">
        <v>165</v>
      </c>
      <c r="L3438" s="55"/>
      <c r="M3438" s="219">
        <v>0</v>
      </c>
      <c r="N3438" s="219">
        <v>100</v>
      </c>
      <c r="O3438" s="217">
        <f t="shared" si="53"/>
        <v>59058.139999999665</v>
      </c>
    </row>
    <row r="3439" spans="1:15" ht="22.05" hidden="1" customHeight="1" x14ac:dyDescent="0.2">
      <c r="A3439" s="216">
        <v>45813</v>
      </c>
      <c r="B3439" s="20" t="s">
        <v>185</v>
      </c>
      <c r="C3439" s="41">
        <v>56013</v>
      </c>
      <c r="D3439" s="22"/>
      <c r="E3439" s="55" t="s">
        <v>392</v>
      </c>
      <c r="F3439" s="20" t="s">
        <v>79</v>
      </c>
      <c r="G3439" s="41"/>
      <c r="H3439" s="21" t="s">
        <v>22</v>
      </c>
      <c r="I3439" s="41" t="s">
        <v>56</v>
      </c>
      <c r="J3439" s="21" t="s">
        <v>116</v>
      </c>
      <c r="K3439" s="203" t="s">
        <v>408</v>
      </c>
      <c r="L3439" s="55"/>
      <c r="M3439" s="219">
        <v>0</v>
      </c>
      <c r="N3439" s="219">
        <v>403</v>
      </c>
      <c r="O3439" s="217">
        <f t="shared" si="53"/>
        <v>58655.139999999665</v>
      </c>
    </row>
    <row r="3440" spans="1:15" ht="22.05" hidden="1" customHeight="1" x14ac:dyDescent="0.2">
      <c r="A3440" s="216">
        <v>45813</v>
      </c>
      <c r="B3440" s="20" t="s">
        <v>185</v>
      </c>
      <c r="C3440" s="41">
        <v>56014</v>
      </c>
      <c r="D3440" s="22"/>
      <c r="E3440" s="55" t="s">
        <v>154</v>
      </c>
      <c r="F3440" s="20" t="s">
        <v>79</v>
      </c>
      <c r="G3440" s="41"/>
      <c r="H3440" s="21" t="s">
        <v>22</v>
      </c>
      <c r="I3440" s="21" t="s">
        <v>103</v>
      </c>
      <c r="J3440" s="21" t="s">
        <v>219</v>
      </c>
      <c r="K3440" s="203" t="s">
        <v>266</v>
      </c>
      <c r="L3440" s="55"/>
      <c r="M3440" s="219">
        <v>0</v>
      </c>
      <c r="N3440" s="219">
        <v>107</v>
      </c>
      <c r="O3440" s="217">
        <f t="shared" si="53"/>
        <v>58548.139999999665</v>
      </c>
    </row>
    <row r="3441" spans="1:15" ht="22.05" hidden="1" customHeight="1" x14ac:dyDescent="0.2">
      <c r="A3441" s="216">
        <v>45813</v>
      </c>
      <c r="B3441" s="20" t="s">
        <v>185</v>
      </c>
      <c r="C3441" s="41">
        <v>56015</v>
      </c>
      <c r="D3441" s="22"/>
      <c r="E3441" s="55" t="s">
        <v>154</v>
      </c>
      <c r="F3441" s="20" t="s">
        <v>79</v>
      </c>
      <c r="G3441" s="41"/>
      <c r="H3441" s="21" t="s">
        <v>22</v>
      </c>
      <c r="I3441" s="41" t="s">
        <v>103</v>
      </c>
      <c r="J3441" s="21" t="s">
        <v>219</v>
      </c>
      <c r="K3441" s="203" t="s">
        <v>1241</v>
      </c>
      <c r="L3441" s="55"/>
      <c r="M3441" s="219">
        <v>0</v>
      </c>
      <c r="N3441" s="219">
        <v>524</v>
      </c>
      <c r="O3441" s="217">
        <f t="shared" si="53"/>
        <v>58024.139999999665</v>
      </c>
    </row>
    <row r="3442" spans="1:15" ht="22.05" hidden="1" customHeight="1" x14ac:dyDescent="0.2">
      <c r="A3442" s="216">
        <v>45813</v>
      </c>
      <c r="B3442" s="20" t="s">
        <v>185</v>
      </c>
      <c r="C3442" s="41">
        <v>56016</v>
      </c>
      <c r="D3442" s="22"/>
      <c r="E3442" s="55" t="s">
        <v>4556</v>
      </c>
      <c r="F3442" s="20" t="s">
        <v>79</v>
      </c>
      <c r="G3442" s="41"/>
      <c r="H3442" s="21" t="s">
        <v>22</v>
      </c>
      <c r="I3442" s="21" t="s">
        <v>103</v>
      </c>
      <c r="J3442" s="21" t="s">
        <v>97</v>
      </c>
      <c r="K3442" s="203" t="s">
        <v>4566</v>
      </c>
      <c r="L3442" s="55"/>
      <c r="M3442" s="219">
        <v>0</v>
      </c>
      <c r="N3442" s="219">
        <v>1200</v>
      </c>
      <c r="O3442" s="217">
        <f t="shared" si="53"/>
        <v>56824.139999999665</v>
      </c>
    </row>
    <row r="3443" spans="1:15" ht="22.05" hidden="1" customHeight="1" x14ac:dyDescent="0.2">
      <c r="A3443" s="216">
        <v>45813</v>
      </c>
      <c r="B3443" s="20" t="s">
        <v>185</v>
      </c>
      <c r="C3443" s="41">
        <v>56017</v>
      </c>
      <c r="D3443" s="22"/>
      <c r="E3443" s="55" t="s">
        <v>130</v>
      </c>
      <c r="F3443" s="20" t="s">
        <v>79</v>
      </c>
      <c r="G3443" s="41"/>
      <c r="H3443" s="21" t="s">
        <v>22</v>
      </c>
      <c r="I3443" s="21" t="s">
        <v>53</v>
      </c>
      <c r="J3443" s="21" t="s">
        <v>113</v>
      </c>
      <c r="K3443" s="203" t="s">
        <v>1254</v>
      </c>
      <c r="L3443" s="55"/>
      <c r="M3443" s="219">
        <v>0</v>
      </c>
      <c r="N3443" s="219">
        <v>3000</v>
      </c>
      <c r="O3443" s="217">
        <f t="shared" si="53"/>
        <v>53824.139999999665</v>
      </c>
    </row>
    <row r="3444" spans="1:15" ht="22.05" hidden="1" customHeight="1" x14ac:dyDescent="0.2">
      <c r="A3444" s="216">
        <v>45813</v>
      </c>
      <c r="B3444" s="20" t="s">
        <v>185</v>
      </c>
      <c r="C3444" s="41">
        <v>56018</v>
      </c>
      <c r="D3444" s="22"/>
      <c r="E3444" s="55" t="s">
        <v>2473</v>
      </c>
      <c r="F3444" s="20" t="s">
        <v>79</v>
      </c>
      <c r="G3444" s="41"/>
      <c r="H3444" s="21" t="s">
        <v>22</v>
      </c>
      <c r="I3444" s="41" t="s">
        <v>103</v>
      </c>
      <c r="J3444" s="21" t="s">
        <v>96</v>
      </c>
      <c r="K3444" s="203" t="s">
        <v>1438</v>
      </c>
      <c r="L3444" s="55"/>
      <c r="M3444" s="219">
        <v>0</v>
      </c>
      <c r="N3444" s="219">
        <v>5000</v>
      </c>
      <c r="O3444" s="217">
        <f t="shared" si="53"/>
        <v>48824.139999999665</v>
      </c>
    </row>
    <row r="3445" spans="1:15" ht="22.05" hidden="1" customHeight="1" x14ac:dyDescent="0.2">
      <c r="A3445" s="216">
        <v>45813</v>
      </c>
      <c r="B3445" s="20" t="s">
        <v>185</v>
      </c>
      <c r="C3445" s="41">
        <v>56019</v>
      </c>
      <c r="D3445" s="22"/>
      <c r="E3445" s="55" t="s">
        <v>4557</v>
      </c>
      <c r="F3445" s="20" t="s">
        <v>79</v>
      </c>
      <c r="G3445" s="41"/>
      <c r="H3445" s="21" t="s">
        <v>22</v>
      </c>
      <c r="I3445" s="21" t="s">
        <v>103</v>
      </c>
      <c r="J3445" s="21" t="s">
        <v>95</v>
      </c>
      <c r="K3445" s="203" t="s">
        <v>153</v>
      </c>
      <c r="L3445" s="55"/>
      <c r="M3445" s="219">
        <v>0</v>
      </c>
      <c r="N3445" s="219">
        <v>928</v>
      </c>
      <c r="O3445" s="217">
        <f t="shared" si="53"/>
        <v>47896.139999999665</v>
      </c>
    </row>
    <row r="3446" spans="1:15" ht="22.05" hidden="1" customHeight="1" x14ac:dyDescent="0.2">
      <c r="A3446" s="216">
        <v>45813</v>
      </c>
      <c r="B3446" s="20" t="s">
        <v>185</v>
      </c>
      <c r="C3446" s="41">
        <v>56020</v>
      </c>
      <c r="D3446" s="22"/>
      <c r="E3446" s="55" t="s">
        <v>4558</v>
      </c>
      <c r="F3446" s="20" t="s">
        <v>79</v>
      </c>
      <c r="G3446" s="41"/>
      <c r="H3446" s="21" t="s">
        <v>22</v>
      </c>
      <c r="I3446" s="21" t="s">
        <v>103</v>
      </c>
      <c r="J3446" s="21" t="s">
        <v>102</v>
      </c>
      <c r="K3446" s="203" t="s">
        <v>4567</v>
      </c>
      <c r="L3446" s="55"/>
      <c r="M3446" s="219">
        <v>0</v>
      </c>
      <c r="N3446" s="219">
        <v>1250</v>
      </c>
      <c r="O3446" s="217">
        <f t="shared" si="53"/>
        <v>46646.139999999665</v>
      </c>
    </row>
    <row r="3447" spans="1:15" ht="22.05" hidden="1" customHeight="1" x14ac:dyDescent="0.2">
      <c r="A3447" s="216">
        <v>45813</v>
      </c>
      <c r="B3447" s="20" t="s">
        <v>185</v>
      </c>
      <c r="C3447" s="41">
        <v>56021</v>
      </c>
      <c r="D3447" s="22"/>
      <c r="E3447" s="55" t="s">
        <v>4559</v>
      </c>
      <c r="F3447" s="20" t="s">
        <v>79</v>
      </c>
      <c r="G3447" s="41"/>
      <c r="H3447" s="21" t="s">
        <v>22</v>
      </c>
      <c r="I3447" s="21" t="s">
        <v>103</v>
      </c>
      <c r="J3447" s="21" t="s">
        <v>214</v>
      </c>
      <c r="K3447" s="203" t="s">
        <v>205</v>
      </c>
      <c r="L3447" s="55"/>
      <c r="M3447" s="219">
        <v>0</v>
      </c>
      <c r="N3447" s="219">
        <v>1200</v>
      </c>
      <c r="O3447" s="217">
        <f t="shared" si="53"/>
        <v>45446.139999999665</v>
      </c>
    </row>
    <row r="3448" spans="1:15" ht="22.05" hidden="1" customHeight="1" x14ac:dyDescent="0.2">
      <c r="A3448" s="216">
        <v>45813</v>
      </c>
      <c r="B3448" s="20" t="s">
        <v>185</v>
      </c>
      <c r="C3448" s="41">
        <v>56022</v>
      </c>
      <c r="D3448" s="22"/>
      <c r="E3448" s="55" t="s">
        <v>4560</v>
      </c>
      <c r="F3448" s="20" t="s">
        <v>79</v>
      </c>
      <c r="G3448" s="41"/>
      <c r="H3448" s="21" t="s">
        <v>22</v>
      </c>
      <c r="I3448" s="21" t="s">
        <v>103</v>
      </c>
      <c r="J3448" s="21" t="s">
        <v>92</v>
      </c>
      <c r="K3448" s="203" t="s">
        <v>2914</v>
      </c>
      <c r="L3448" s="55"/>
      <c r="M3448" s="219">
        <v>0</v>
      </c>
      <c r="N3448" s="219">
        <v>1800</v>
      </c>
      <c r="O3448" s="217">
        <f t="shared" si="53"/>
        <v>43646.139999999665</v>
      </c>
    </row>
    <row r="3449" spans="1:15" ht="22.05" hidden="1" customHeight="1" x14ac:dyDescent="0.2">
      <c r="A3449" s="216">
        <v>45813</v>
      </c>
      <c r="B3449" s="20" t="s">
        <v>185</v>
      </c>
      <c r="C3449" s="41">
        <v>56023</v>
      </c>
      <c r="D3449" s="22"/>
      <c r="E3449" s="55" t="s">
        <v>4561</v>
      </c>
      <c r="F3449" s="20" t="s">
        <v>79</v>
      </c>
      <c r="G3449" s="41"/>
      <c r="H3449" s="21" t="s">
        <v>22</v>
      </c>
      <c r="I3449" s="21" t="s">
        <v>54</v>
      </c>
      <c r="J3449" s="21" t="s">
        <v>61</v>
      </c>
      <c r="K3449" s="203" t="s">
        <v>445</v>
      </c>
      <c r="L3449" s="55"/>
      <c r="M3449" s="219">
        <v>0</v>
      </c>
      <c r="N3449" s="219">
        <v>1986.5</v>
      </c>
      <c r="O3449" s="217">
        <f t="shared" si="53"/>
        <v>41659.639999999665</v>
      </c>
    </row>
    <row r="3450" spans="1:15" ht="22.05" hidden="1" customHeight="1" x14ac:dyDescent="0.2">
      <c r="A3450" s="216">
        <v>45813</v>
      </c>
      <c r="B3450" s="20" t="s">
        <v>185</v>
      </c>
      <c r="C3450" s="41">
        <v>56024</v>
      </c>
      <c r="D3450" s="22"/>
      <c r="E3450" s="55" t="s">
        <v>4562</v>
      </c>
      <c r="F3450" s="20" t="s">
        <v>79</v>
      </c>
      <c r="G3450" s="41"/>
      <c r="H3450" s="21" t="s">
        <v>21</v>
      </c>
      <c r="I3450" s="41" t="s">
        <v>81</v>
      </c>
      <c r="J3450" s="21" t="s">
        <v>180</v>
      </c>
      <c r="K3450" s="203"/>
      <c r="L3450" s="219"/>
      <c r="M3450" s="219">
        <v>300000</v>
      </c>
      <c r="N3450" s="219">
        <v>0</v>
      </c>
      <c r="O3450" s="217">
        <f t="shared" si="53"/>
        <v>341659.63999999966</v>
      </c>
    </row>
    <row r="3451" spans="1:15" ht="22.05" hidden="1" customHeight="1" x14ac:dyDescent="0.2">
      <c r="A3451" s="216">
        <v>45813</v>
      </c>
      <c r="B3451" s="20" t="s">
        <v>185</v>
      </c>
      <c r="C3451" s="41">
        <v>56025</v>
      </c>
      <c r="D3451" s="22"/>
      <c r="E3451" s="55" t="s">
        <v>4563</v>
      </c>
      <c r="F3451" s="20" t="s">
        <v>79</v>
      </c>
      <c r="G3451" s="41"/>
      <c r="H3451" s="21" t="s">
        <v>21</v>
      </c>
      <c r="I3451" s="41" t="s">
        <v>81</v>
      </c>
      <c r="J3451" s="21" t="s">
        <v>183</v>
      </c>
      <c r="K3451" s="203"/>
      <c r="L3451" s="219"/>
      <c r="M3451" s="219">
        <v>35000</v>
      </c>
      <c r="N3451" s="219">
        <v>0</v>
      </c>
      <c r="O3451" s="217">
        <f t="shared" si="53"/>
        <v>376659.63999999966</v>
      </c>
    </row>
    <row r="3452" spans="1:15" ht="22.05" hidden="1" customHeight="1" x14ac:dyDescent="0.2">
      <c r="A3452" s="216">
        <v>45813</v>
      </c>
      <c r="B3452" s="20" t="s">
        <v>185</v>
      </c>
      <c r="C3452" s="41">
        <v>56026</v>
      </c>
      <c r="D3452" s="22"/>
      <c r="E3452" s="55" t="s">
        <v>4564</v>
      </c>
      <c r="F3452" s="20" t="s">
        <v>79</v>
      </c>
      <c r="G3452" s="41"/>
      <c r="H3452" s="21" t="s">
        <v>21</v>
      </c>
      <c r="I3452" s="41" t="s">
        <v>81</v>
      </c>
      <c r="J3452" s="21" t="s">
        <v>181</v>
      </c>
      <c r="K3452" s="203"/>
      <c r="L3452" s="219"/>
      <c r="M3452" s="219">
        <v>300000</v>
      </c>
      <c r="N3452" s="219">
        <v>0</v>
      </c>
      <c r="O3452" s="217">
        <f t="shared" si="53"/>
        <v>676659.63999999966</v>
      </c>
    </row>
    <row r="3453" spans="1:15" ht="22.05" hidden="1" customHeight="1" x14ac:dyDescent="0.2">
      <c r="A3453" s="216">
        <v>45813</v>
      </c>
      <c r="B3453" s="20" t="s">
        <v>185</v>
      </c>
      <c r="C3453" s="41">
        <v>56027</v>
      </c>
      <c r="D3453" s="22"/>
      <c r="E3453" s="55" t="s">
        <v>4565</v>
      </c>
      <c r="F3453" s="20" t="s">
        <v>79</v>
      </c>
      <c r="G3453" s="41"/>
      <c r="H3453" s="21" t="s">
        <v>21</v>
      </c>
      <c r="I3453" s="41" t="s">
        <v>81</v>
      </c>
      <c r="J3453" s="21" t="s">
        <v>280</v>
      </c>
      <c r="K3453" s="203"/>
      <c r="L3453" s="219"/>
      <c r="M3453" s="219">
        <v>117000</v>
      </c>
      <c r="N3453" s="219">
        <v>0</v>
      </c>
      <c r="O3453" s="217">
        <f t="shared" si="53"/>
        <v>793659.63999999966</v>
      </c>
    </row>
    <row r="3454" spans="1:15" ht="22.05" hidden="1" customHeight="1" x14ac:dyDescent="0.2">
      <c r="A3454" s="216">
        <v>45814</v>
      </c>
      <c r="B3454" s="20" t="s">
        <v>185</v>
      </c>
      <c r="C3454" s="41">
        <v>56029</v>
      </c>
      <c r="D3454" s="22"/>
      <c r="E3454" s="55" t="s">
        <v>4568</v>
      </c>
      <c r="F3454" s="20" t="s">
        <v>79</v>
      </c>
      <c r="G3454" s="41"/>
      <c r="H3454" s="21" t="s">
        <v>22</v>
      </c>
      <c r="I3454" s="41" t="s">
        <v>103</v>
      </c>
      <c r="J3454" s="21" t="s">
        <v>219</v>
      </c>
      <c r="K3454" s="203" t="s">
        <v>133</v>
      </c>
      <c r="L3454" s="219"/>
      <c r="M3454" s="219">
        <v>0</v>
      </c>
      <c r="N3454" s="219">
        <v>200</v>
      </c>
      <c r="O3454" s="217">
        <f t="shared" si="53"/>
        <v>793459.63999999966</v>
      </c>
    </row>
    <row r="3455" spans="1:15" ht="22.05" hidden="1" customHeight="1" x14ac:dyDescent="0.2">
      <c r="A3455" s="216">
        <v>45814</v>
      </c>
      <c r="B3455" s="20" t="s">
        <v>185</v>
      </c>
      <c r="C3455" s="41">
        <v>56030</v>
      </c>
      <c r="D3455" s="22"/>
      <c r="E3455" s="55" t="s">
        <v>154</v>
      </c>
      <c r="F3455" s="20" t="s">
        <v>79</v>
      </c>
      <c r="G3455" s="41"/>
      <c r="H3455" s="21" t="s">
        <v>22</v>
      </c>
      <c r="I3455" s="41" t="s">
        <v>103</v>
      </c>
      <c r="J3455" s="21" t="s">
        <v>219</v>
      </c>
      <c r="K3455" s="203" t="s">
        <v>266</v>
      </c>
      <c r="L3455" s="219"/>
      <c r="M3455" s="219">
        <v>0</v>
      </c>
      <c r="N3455" s="219">
        <v>200</v>
      </c>
      <c r="O3455" s="217">
        <f t="shared" si="53"/>
        <v>793259.63999999966</v>
      </c>
    </row>
    <row r="3456" spans="1:15" ht="22.05" hidden="1" customHeight="1" x14ac:dyDescent="0.2">
      <c r="A3456" s="216">
        <v>45814</v>
      </c>
      <c r="B3456" s="20" t="s">
        <v>185</v>
      </c>
      <c r="C3456" s="41">
        <v>56031</v>
      </c>
      <c r="D3456" s="22"/>
      <c r="E3456" s="55" t="s">
        <v>695</v>
      </c>
      <c r="F3456" s="20" t="s">
        <v>79</v>
      </c>
      <c r="G3456" s="41"/>
      <c r="H3456" s="21" t="s">
        <v>22</v>
      </c>
      <c r="I3456" s="41" t="s">
        <v>56</v>
      </c>
      <c r="J3456" s="21" t="s">
        <v>116</v>
      </c>
      <c r="K3456" s="203" t="s">
        <v>141</v>
      </c>
      <c r="L3456" s="219"/>
      <c r="M3456" s="219">
        <v>0</v>
      </c>
      <c r="N3456" s="219">
        <v>100</v>
      </c>
      <c r="O3456" s="217">
        <f t="shared" si="53"/>
        <v>793159.63999999966</v>
      </c>
    </row>
    <row r="3457" spans="1:15" ht="22.05" hidden="1" customHeight="1" x14ac:dyDescent="0.2">
      <c r="A3457" s="216">
        <v>45814</v>
      </c>
      <c r="B3457" s="20" t="s">
        <v>185</v>
      </c>
      <c r="C3457" s="41">
        <v>56032</v>
      </c>
      <c r="D3457" s="22"/>
      <c r="E3457" s="55" t="s">
        <v>4569</v>
      </c>
      <c r="F3457" s="20" t="s">
        <v>79</v>
      </c>
      <c r="G3457" s="41"/>
      <c r="H3457" s="21" t="s">
        <v>22</v>
      </c>
      <c r="I3457" s="41" t="s">
        <v>103</v>
      </c>
      <c r="J3457" s="21" t="s">
        <v>95</v>
      </c>
      <c r="K3457" s="203" t="s">
        <v>408</v>
      </c>
      <c r="L3457" s="219"/>
      <c r="M3457" s="219">
        <v>0</v>
      </c>
      <c r="N3457" s="219">
        <v>150</v>
      </c>
      <c r="O3457" s="217">
        <f t="shared" si="53"/>
        <v>793009.63999999966</v>
      </c>
    </row>
    <row r="3458" spans="1:15" ht="22.05" hidden="1" customHeight="1" x14ac:dyDescent="0.2">
      <c r="A3458" s="216">
        <v>45814</v>
      </c>
      <c r="B3458" s="20" t="s">
        <v>185</v>
      </c>
      <c r="C3458" s="41">
        <v>56033</v>
      </c>
      <c r="D3458" s="22"/>
      <c r="E3458" s="55" t="s">
        <v>143</v>
      </c>
      <c r="F3458" s="20" t="s">
        <v>79</v>
      </c>
      <c r="G3458" s="41"/>
      <c r="H3458" s="21" t="s">
        <v>22</v>
      </c>
      <c r="I3458" s="41" t="s">
        <v>53</v>
      </c>
      <c r="J3458" s="21" t="s">
        <v>112</v>
      </c>
      <c r="K3458" s="203" t="s">
        <v>1588</v>
      </c>
      <c r="L3458" s="219"/>
      <c r="M3458" s="219">
        <v>0</v>
      </c>
      <c r="N3458" s="219">
        <v>35312</v>
      </c>
      <c r="O3458" s="217">
        <f t="shared" si="53"/>
        <v>757697.63999999966</v>
      </c>
    </row>
    <row r="3459" spans="1:15" ht="22.05" hidden="1" customHeight="1" x14ac:dyDescent="0.2">
      <c r="A3459" s="216">
        <v>45814</v>
      </c>
      <c r="B3459" s="20" t="s">
        <v>185</v>
      </c>
      <c r="C3459" s="41">
        <v>56034</v>
      </c>
      <c r="D3459" s="306"/>
      <c r="E3459" s="55" t="s">
        <v>539</v>
      </c>
      <c r="F3459" s="20" t="s">
        <v>79</v>
      </c>
      <c r="G3459" s="41"/>
      <c r="H3459" s="21" t="s">
        <v>22</v>
      </c>
      <c r="I3459" s="41" t="s">
        <v>53</v>
      </c>
      <c r="J3459" s="21" t="s">
        <v>112</v>
      </c>
      <c r="K3459" s="203" t="s">
        <v>1588</v>
      </c>
      <c r="L3459" s="55"/>
      <c r="M3459" s="219">
        <v>0</v>
      </c>
      <c r="N3459" s="219">
        <v>3062</v>
      </c>
      <c r="O3459" s="217">
        <f t="shared" si="53"/>
        <v>754635.63999999966</v>
      </c>
    </row>
    <row r="3460" spans="1:15" ht="22.05" hidden="1" customHeight="1" x14ac:dyDescent="0.2">
      <c r="A3460" s="216">
        <v>45814</v>
      </c>
      <c r="B3460" s="20" t="s">
        <v>185</v>
      </c>
      <c r="C3460" s="41">
        <v>56035</v>
      </c>
      <c r="D3460" s="22"/>
      <c r="E3460" s="55" t="s">
        <v>4570</v>
      </c>
      <c r="F3460" s="20" t="s">
        <v>79</v>
      </c>
      <c r="G3460" s="41"/>
      <c r="H3460" s="21" t="s">
        <v>22</v>
      </c>
      <c r="I3460" s="21" t="s">
        <v>56</v>
      </c>
      <c r="J3460" s="21" t="s">
        <v>116</v>
      </c>
      <c r="K3460" s="203" t="s">
        <v>122</v>
      </c>
      <c r="L3460" s="55"/>
      <c r="M3460" s="219">
        <v>0</v>
      </c>
      <c r="N3460" s="219">
        <v>2000</v>
      </c>
      <c r="O3460" s="217">
        <f t="shared" si="53"/>
        <v>752635.63999999966</v>
      </c>
    </row>
    <row r="3461" spans="1:15" ht="22.05" hidden="1" customHeight="1" x14ac:dyDescent="0.2">
      <c r="A3461" s="216">
        <v>45814</v>
      </c>
      <c r="B3461" s="20" t="s">
        <v>185</v>
      </c>
      <c r="C3461" s="41">
        <v>56036</v>
      </c>
      <c r="D3461" s="22"/>
      <c r="E3461" s="55" t="s">
        <v>4571</v>
      </c>
      <c r="F3461" s="20" t="s">
        <v>79</v>
      </c>
      <c r="G3461" s="41"/>
      <c r="H3461" s="21" t="s">
        <v>22</v>
      </c>
      <c r="I3461" s="41" t="s">
        <v>56</v>
      </c>
      <c r="J3461" s="21" t="s">
        <v>88</v>
      </c>
      <c r="K3461" s="203" t="s">
        <v>265</v>
      </c>
      <c r="L3461" s="55"/>
      <c r="M3461" s="219">
        <v>0</v>
      </c>
      <c r="N3461" s="219">
        <v>18000</v>
      </c>
      <c r="O3461" s="217">
        <f t="shared" si="53"/>
        <v>734635.63999999966</v>
      </c>
    </row>
    <row r="3462" spans="1:15" ht="22.05" hidden="1" customHeight="1" x14ac:dyDescent="0.2">
      <c r="A3462" s="216">
        <v>45814</v>
      </c>
      <c r="B3462" s="20" t="s">
        <v>185</v>
      </c>
      <c r="C3462" s="41">
        <v>56037</v>
      </c>
      <c r="D3462" s="22"/>
      <c r="E3462" s="55" t="s">
        <v>4572</v>
      </c>
      <c r="F3462" s="20" t="s">
        <v>79</v>
      </c>
      <c r="G3462" s="41"/>
      <c r="H3462" s="21" t="s">
        <v>22</v>
      </c>
      <c r="I3462" s="41" t="s">
        <v>55</v>
      </c>
      <c r="J3462" s="21" t="s">
        <v>73</v>
      </c>
      <c r="K3462" s="203" t="s">
        <v>4587</v>
      </c>
      <c r="L3462" s="55"/>
      <c r="M3462" s="219">
        <v>0</v>
      </c>
      <c r="N3462" s="219">
        <v>9623</v>
      </c>
      <c r="O3462" s="217">
        <f t="shared" si="53"/>
        <v>725012.63999999966</v>
      </c>
    </row>
    <row r="3463" spans="1:15" ht="22.05" hidden="1" customHeight="1" x14ac:dyDescent="0.2">
      <c r="A3463" s="216">
        <v>45814</v>
      </c>
      <c r="B3463" s="20" t="s">
        <v>185</v>
      </c>
      <c r="C3463" s="41">
        <v>56038</v>
      </c>
      <c r="D3463" s="22"/>
      <c r="E3463" s="55" t="s">
        <v>4573</v>
      </c>
      <c r="F3463" s="20" t="s">
        <v>79</v>
      </c>
      <c r="G3463" s="41"/>
      <c r="H3463" s="21" t="s">
        <v>22</v>
      </c>
      <c r="I3463" s="41" t="s">
        <v>55</v>
      </c>
      <c r="J3463" s="21" t="s">
        <v>261</v>
      </c>
      <c r="K3463" s="203" t="s">
        <v>3056</v>
      </c>
      <c r="L3463" s="55"/>
      <c r="M3463" s="219">
        <v>0</v>
      </c>
      <c r="N3463" s="219">
        <v>5000</v>
      </c>
      <c r="O3463" s="217">
        <f t="shared" si="53"/>
        <v>720012.63999999966</v>
      </c>
    </row>
    <row r="3464" spans="1:15" ht="22.05" hidden="1" customHeight="1" x14ac:dyDescent="0.2">
      <c r="A3464" s="216">
        <v>45814</v>
      </c>
      <c r="B3464" s="20" t="s">
        <v>185</v>
      </c>
      <c r="C3464" s="41">
        <v>56039</v>
      </c>
      <c r="D3464" s="22"/>
      <c r="E3464" s="55" t="s">
        <v>4574</v>
      </c>
      <c r="F3464" s="20" t="s">
        <v>79</v>
      </c>
      <c r="G3464" s="41"/>
      <c r="H3464" s="21" t="s">
        <v>22</v>
      </c>
      <c r="I3464" s="41" t="s">
        <v>55</v>
      </c>
      <c r="J3464" s="21" t="s">
        <v>73</v>
      </c>
      <c r="K3464" s="203" t="s">
        <v>140</v>
      </c>
      <c r="L3464" s="55"/>
      <c r="M3464" s="219">
        <v>0</v>
      </c>
      <c r="N3464" s="219">
        <v>1500</v>
      </c>
      <c r="O3464" s="217">
        <f t="shared" si="53"/>
        <v>718512.63999999966</v>
      </c>
    </row>
    <row r="3465" spans="1:15" ht="22.05" hidden="1" customHeight="1" x14ac:dyDescent="0.2">
      <c r="A3465" s="216">
        <v>45814</v>
      </c>
      <c r="B3465" s="20" t="s">
        <v>185</v>
      </c>
      <c r="C3465" s="41">
        <v>56040</v>
      </c>
      <c r="D3465" s="22"/>
      <c r="E3465" s="55" t="s">
        <v>4575</v>
      </c>
      <c r="F3465" s="20" t="s">
        <v>79</v>
      </c>
      <c r="G3465" s="41"/>
      <c r="H3465" s="21" t="s">
        <v>21</v>
      </c>
      <c r="I3465" s="21" t="s">
        <v>29</v>
      </c>
      <c r="J3465" s="21" t="s">
        <v>201</v>
      </c>
      <c r="K3465" s="203"/>
      <c r="L3465" s="55"/>
      <c r="M3465" s="219">
        <v>20000</v>
      </c>
      <c r="N3465" s="219">
        <v>0</v>
      </c>
      <c r="O3465" s="217">
        <f t="shared" si="53"/>
        <v>738512.63999999966</v>
      </c>
    </row>
    <row r="3466" spans="1:15" ht="22.05" hidden="1" customHeight="1" x14ac:dyDescent="0.2">
      <c r="A3466" s="216">
        <v>45814</v>
      </c>
      <c r="B3466" s="20" t="s">
        <v>185</v>
      </c>
      <c r="C3466" s="41">
        <v>56041</v>
      </c>
      <c r="D3466" s="22"/>
      <c r="E3466" s="55" t="s">
        <v>4576</v>
      </c>
      <c r="F3466" s="20" t="s">
        <v>79</v>
      </c>
      <c r="G3466" s="41"/>
      <c r="H3466" s="21" t="s">
        <v>22</v>
      </c>
      <c r="I3466" s="41" t="s">
        <v>103</v>
      </c>
      <c r="J3466" s="21" t="s">
        <v>102</v>
      </c>
      <c r="K3466" s="203" t="s">
        <v>4588</v>
      </c>
      <c r="L3466" s="55"/>
      <c r="M3466" s="219">
        <v>0</v>
      </c>
      <c r="N3466" s="219">
        <v>6000</v>
      </c>
      <c r="O3466" s="217">
        <f t="shared" si="53"/>
        <v>732512.63999999966</v>
      </c>
    </row>
    <row r="3467" spans="1:15" ht="22.05" hidden="1" customHeight="1" x14ac:dyDescent="0.2">
      <c r="A3467" s="216">
        <v>45814</v>
      </c>
      <c r="B3467" s="20" t="s">
        <v>185</v>
      </c>
      <c r="C3467" s="41">
        <v>56042</v>
      </c>
      <c r="D3467" s="22"/>
      <c r="E3467" s="55" t="s">
        <v>1105</v>
      </c>
      <c r="F3467" s="20" t="s">
        <v>79</v>
      </c>
      <c r="G3467" s="41"/>
      <c r="H3467" s="21" t="s">
        <v>22</v>
      </c>
      <c r="I3467" s="41" t="s">
        <v>29</v>
      </c>
      <c r="J3467" s="21" t="s">
        <v>209</v>
      </c>
      <c r="K3467" s="203" t="s">
        <v>465</v>
      </c>
      <c r="L3467" s="55" t="s">
        <v>4634</v>
      </c>
      <c r="M3467" s="219">
        <v>0</v>
      </c>
      <c r="N3467" s="219">
        <v>50000</v>
      </c>
      <c r="O3467" s="217">
        <f t="shared" si="53"/>
        <v>682512.63999999966</v>
      </c>
    </row>
    <row r="3468" spans="1:15" ht="22.05" hidden="1" customHeight="1" x14ac:dyDescent="0.2">
      <c r="A3468" s="216">
        <v>45814</v>
      </c>
      <c r="B3468" s="20" t="s">
        <v>185</v>
      </c>
      <c r="C3468" s="41">
        <v>56043</v>
      </c>
      <c r="D3468" s="22"/>
      <c r="E3468" s="55" t="s">
        <v>4577</v>
      </c>
      <c r="F3468" s="20" t="s">
        <v>79</v>
      </c>
      <c r="G3468" s="41"/>
      <c r="H3468" s="21" t="s">
        <v>22</v>
      </c>
      <c r="I3468" s="21" t="s">
        <v>80</v>
      </c>
      <c r="J3468" s="21" t="s">
        <v>66</v>
      </c>
      <c r="K3468" s="203" t="s">
        <v>4589</v>
      </c>
      <c r="L3468" s="55"/>
      <c r="M3468" s="219">
        <v>0</v>
      </c>
      <c r="N3468" s="219">
        <v>4000</v>
      </c>
      <c r="O3468" s="217">
        <f t="shared" si="53"/>
        <v>678512.63999999966</v>
      </c>
    </row>
    <row r="3469" spans="1:15" ht="22.05" hidden="1" customHeight="1" x14ac:dyDescent="0.2">
      <c r="A3469" s="216">
        <v>45814</v>
      </c>
      <c r="B3469" s="20" t="s">
        <v>185</v>
      </c>
      <c r="C3469" s="41">
        <v>56044</v>
      </c>
      <c r="D3469" s="22"/>
      <c r="E3469" s="55" t="s">
        <v>4578</v>
      </c>
      <c r="F3469" s="20" t="s">
        <v>79</v>
      </c>
      <c r="G3469" s="41"/>
      <c r="H3469" s="21" t="s">
        <v>22</v>
      </c>
      <c r="I3469" s="41" t="s">
        <v>103</v>
      </c>
      <c r="J3469" s="21" t="s">
        <v>102</v>
      </c>
      <c r="K3469" s="203" t="s">
        <v>464</v>
      </c>
      <c r="L3469" s="55"/>
      <c r="M3469" s="219">
        <v>0</v>
      </c>
      <c r="N3469" s="219">
        <v>2000</v>
      </c>
      <c r="O3469" s="217">
        <f t="shared" si="53"/>
        <v>676512.63999999966</v>
      </c>
    </row>
    <row r="3470" spans="1:15" ht="22.05" hidden="1" customHeight="1" x14ac:dyDescent="0.2">
      <c r="A3470" s="216">
        <v>45814</v>
      </c>
      <c r="B3470" s="20" t="s">
        <v>185</v>
      </c>
      <c r="C3470" s="41">
        <v>56045</v>
      </c>
      <c r="D3470" s="22"/>
      <c r="E3470" s="55" t="s">
        <v>4579</v>
      </c>
      <c r="F3470" s="20" t="s">
        <v>79</v>
      </c>
      <c r="G3470" s="41"/>
      <c r="H3470" s="21" t="s">
        <v>22</v>
      </c>
      <c r="I3470" s="21" t="s">
        <v>56</v>
      </c>
      <c r="J3470" s="21" t="s">
        <v>116</v>
      </c>
      <c r="K3470" s="203" t="s">
        <v>135</v>
      </c>
      <c r="L3470" s="55"/>
      <c r="M3470" s="219">
        <v>0</v>
      </c>
      <c r="N3470" s="219">
        <v>1020</v>
      </c>
      <c r="O3470" s="217">
        <f t="shared" si="53"/>
        <v>675492.63999999966</v>
      </c>
    </row>
    <row r="3471" spans="1:15" ht="22.05" hidden="1" customHeight="1" x14ac:dyDescent="0.2">
      <c r="A3471" s="216">
        <v>45814</v>
      </c>
      <c r="B3471" s="20" t="s">
        <v>185</v>
      </c>
      <c r="C3471" s="41">
        <v>56046</v>
      </c>
      <c r="D3471" s="22"/>
      <c r="E3471" s="55" t="s">
        <v>1235</v>
      </c>
      <c r="F3471" s="20" t="s">
        <v>79</v>
      </c>
      <c r="G3471" s="41"/>
      <c r="H3471" s="21" t="s">
        <v>22</v>
      </c>
      <c r="I3471" s="21" t="s">
        <v>80</v>
      </c>
      <c r="J3471" s="21" t="s">
        <v>66</v>
      </c>
      <c r="K3471" s="203" t="s">
        <v>135</v>
      </c>
      <c r="L3471" s="55"/>
      <c r="M3471" s="219">
        <v>0</v>
      </c>
      <c r="N3471" s="219">
        <v>250</v>
      </c>
      <c r="O3471" s="217">
        <f t="shared" si="53"/>
        <v>675242.63999999966</v>
      </c>
    </row>
    <row r="3472" spans="1:15" ht="22.05" hidden="1" customHeight="1" x14ac:dyDescent="0.2">
      <c r="A3472" s="216">
        <v>45814</v>
      </c>
      <c r="B3472" s="20" t="s">
        <v>185</v>
      </c>
      <c r="C3472" s="41">
        <v>56047</v>
      </c>
      <c r="D3472" s="22"/>
      <c r="E3472" s="55" t="s">
        <v>4580</v>
      </c>
      <c r="F3472" s="20" t="s">
        <v>79</v>
      </c>
      <c r="G3472" s="41"/>
      <c r="H3472" s="21" t="s">
        <v>21</v>
      </c>
      <c r="I3472" s="41" t="s">
        <v>81</v>
      </c>
      <c r="J3472" s="21" t="s">
        <v>183</v>
      </c>
      <c r="K3472" s="203"/>
      <c r="L3472" s="55"/>
      <c r="M3472" s="219">
        <v>200000</v>
      </c>
      <c r="N3472" s="219">
        <v>0</v>
      </c>
      <c r="O3472" s="217">
        <f t="shared" si="53"/>
        <v>875242.63999999966</v>
      </c>
    </row>
    <row r="3473" spans="1:15" ht="22.05" hidden="1" customHeight="1" x14ac:dyDescent="0.2">
      <c r="A3473" s="216">
        <v>45814</v>
      </c>
      <c r="B3473" s="20" t="s">
        <v>185</v>
      </c>
      <c r="C3473" s="41">
        <v>56048</v>
      </c>
      <c r="D3473" s="22"/>
      <c r="E3473" s="55" t="s">
        <v>4581</v>
      </c>
      <c r="F3473" s="20" t="s">
        <v>79</v>
      </c>
      <c r="G3473" s="41"/>
      <c r="H3473" s="21" t="s">
        <v>21</v>
      </c>
      <c r="I3473" s="41" t="s">
        <v>81</v>
      </c>
      <c r="J3473" s="21" t="s">
        <v>179</v>
      </c>
      <c r="K3473" s="203"/>
      <c r="L3473" s="55"/>
      <c r="M3473" s="219">
        <v>100000</v>
      </c>
      <c r="N3473" s="219">
        <v>0</v>
      </c>
      <c r="O3473" s="217">
        <f t="shared" si="53"/>
        <v>975242.63999999966</v>
      </c>
    </row>
    <row r="3474" spans="1:15" ht="22.05" hidden="1" customHeight="1" x14ac:dyDescent="0.2">
      <c r="A3474" s="216">
        <v>45814</v>
      </c>
      <c r="B3474" s="20" t="s">
        <v>185</v>
      </c>
      <c r="C3474" s="41">
        <v>56049</v>
      </c>
      <c r="D3474" s="22"/>
      <c r="E3474" s="55" t="s">
        <v>4582</v>
      </c>
      <c r="F3474" s="20" t="s">
        <v>79</v>
      </c>
      <c r="G3474" s="41"/>
      <c r="H3474" s="21" t="s">
        <v>22</v>
      </c>
      <c r="I3474" s="41" t="s">
        <v>103</v>
      </c>
      <c r="J3474" s="21" t="s">
        <v>97</v>
      </c>
      <c r="K3474" s="203" t="s">
        <v>932</v>
      </c>
      <c r="L3474" s="55"/>
      <c r="M3474" s="219">
        <v>0</v>
      </c>
      <c r="N3474" s="219">
        <v>1800</v>
      </c>
      <c r="O3474" s="217">
        <f t="shared" si="53"/>
        <v>973442.63999999966</v>
      </c>
    </row>
    <row r="3475" spans="1:15" ht="22.05" hidden="1" customHeight="1" x14ac:dyDescent="0.2">
      <c r="A3475" s="216">
        <v>45814</v>
      </c>
      <c r="B3475" s="20" t="s">
        <v>185</v>
      </c>
      <c r="C3475" s="41">
        <v>56050</v>
      </c>
      <c r="D3475" s="22"/>
      <c r="E3475" s="55" t="s">
        <v>4583</v>
      </c>
      <c r="F3475" s="20" t="s">
        <v>79</v>
      </c>
      <c r="G3475" s="41"/>
      <c r="H3475" s="21" t="s">
        <v>22</v>
      </c>
      <c r="I3475" s="21" t="s">
        <v>103</v>
      </c>
      <c r="J3475" s="21" t="s">
        <v>97</v>
      </c>
      <c r="K3475" s="203" t="s">
        <v>932</v>
      </c>
      <c r="L3475" s="55"/>
      <c r="M3475" s="219">
        <v>0</v>
      </c>
      <c r="N3475" s="219">
        <v>15000</v>
      </c>
      <c r="O3475" s="217">
        <f t="shared" si="53"/>
        <v>958442.63999999966</v>
      </c>
    </row>
    <row r="3476" spans="1:15" ht="22.05" hidden="1" customHeight="1" x14ac:dyDescent="0.2">
      <c r="A3476" s="216">
        <v>45814</v>
      </c>
      <c r="B3476" s="20" t="s">
        <v>185</v>
      </c>
      <c r="C3476" s="41">
        <v>56051</v>
      </c>
      <c r="D3476" s="22"/>
      <c r="E3476" s="55" t="s">
        <v>158</v>
      </c>
      <c r="F3476" s="20" t="s">
        <v>79</v>
      </c>
      <c r="G3476" s="41"/>
      <c r="H3476" s="21" t="s">
        <v>22</v>
      </c>
      <c r="I3476" s="41" t="s">
        <v>56</v>
      </c>
      <c r="J3476" s="21" t="s">
        <v>116</v>
      </c>
      <c r="K3476" s="203" t="s">
        <v>139</v>
      </c>
      <c r="L3476" s="55"/>
      <c r="M3476" s="219">
        <v>0</v>
      </c>
      <c r="N3476" s="219">
        <v>850</v>
      </c>
      <c r="O3476" s="217">
        <f t="shared" si="53"/>
        <v>957592.63999999966</v>
      </c>
    </row>
    <row r="3477" spans="1:15" ht="22.05" hidden="1" customHeight="1" x14ac:dyDescent="0.2">
      <c r="A3477" s="216">
        <v>45814</v>
      </c>
      <c r="B3477" s="20" t="s">
        <v>185</v>
      </c>
      <c r="C3477" s="41">
        <v>56052</v>
      </c>
      <c r="D3477" s="22"/>
      <c r="E3477" s="55" t="s">
        <v>4584</v>
      </c>
      <c r="F3477" s="20" t="s">
        <v>79</v>
      </c>
      <c r="G3477" s="41"/>
      <c r="H3477" s="21" t="s">
        <v>22</v>
      </c>
      <c r="I3477" s="41" t="s">
        <v>103</v>
      </c>
      <c r="J3477" s="21" t="s">
        <v>219</v>
      </c>
      <c r="K3477" s="203" t="s">
        <v>1241</v>
      </c>
      <c r="L3477" s="55"/>
      <c r="M3477" s="219">
        <v>0</v>
      </c>
      <c r="N3477" s="219">
        <v>420</v>
      </c>
      <c r="O3477" s="217">
        <f t="shared" ref="O3477:O3548" si="54">O3476+M3477-N3477</f>
        <v>957172.63999999966</v>
      </c>
    </row>
    <row r="3478" spans="1:15" ht="22.05" hidden="1" customHeight="1" x14ac:dyDescent="0.2">
      <c r="A3478" s="216">
        <v>45814</v>
      </c>
      <c r="B3478" s="20" t="s">
        <v>185</v>
      </c>
      <c r="C3478" s="41">
        <v>56053</v>
      </c>
      <c r="D3478" s="22"/>
      <c r="E3478" s="55" t="s">
        <v>2232</v>
      </c>
      <c r="F3478" s="20" t="s">
        <v>79</v>
      </c>
      <c r="G3478" s="41"/>
      <c r="H3478" s="21" t="s">
        <v>21</v>
      </c>
      <c r="I3478" s="41" t="s">
        <v>28</v>
      </c>
      <c r="J3478" s="21" t="s">
        <v>199</v>
      </c>
      <c r="K3478" s="203"/>
      <c r="L3478" s="55"/>
      <c r="M3478" s="219">
        <v>38600</v>
      </c>
      <c r="N3478" s="219">
        <v>0</v>
      </c>
      <c r="O3478" s="217">
        <f t="shared" si="54"/>
        <v>995772.63999999966</v>
      </c>
    </row>
    <row r="3479" spans="1:15" ht="22.05" hidden="1" customHeight="1" x14ac:dyDescent="0.2">
      <c r="A3479" s="216">
        <v>45814</v>
      </c>
      <c r="B3479" s="20" t="s">
        <v>185</v>
      </c>
      <c r="C3479" s="41">
        <v>56054</v>
      </c>
      <c r="D3479" s="22"/>
      <c r="E3479" s="55" t="s">
        <v>4585</v>
      </c>
      <c r="F3479" s="20" t="s">
        <v>79</v>
      </c>
      <c r="G3479" s="41"/>
      <c r="H3479" s="21" t="s">
        <v>22</v>
      </c>
      <c r="I3479" s="41" t="s">
        <v>103</v>
      </c>
      <c r="J3479" s="21" t="s">
        <v>96</v>
      </c>
      <c r="K3479" s="203" t="s">
        <v>134</v>
      </c>
      <c r="L3479" s="55"/>
      <c r="M3479" s="219">
        <v>0</v>
      </c>
      <c r="N3479" s="219">
        <v>800</v>
      </c>
      <c r="O3479" s="217">
        <f t="shared" si="54"/>
        <v>994972.63999999966</v>
      </c>
    </row>
    <row r="3480" spans="1:15" ht="22.05" hidden="1" customHeight="1" x14ac:dyDescent="0.2">
      <c r="A3480" s="216">
        <v>45814</v>
      </c>
      <c r="B3480" s="20" t="s">
        <v>185</v>
      </c>
      <c r="C3480" s="41">
        <v>56055</v>
      </c>
      <c r="D3480" s="22"/>
      <c r="E3480" s="55" t="s">
        <v>4586</v>
      </c>
      <c r="F3480" s="20" t="s">
        <v>79</v>
      </c>
      <c r="G3480" s="41"/>
      <c r="H3480" s="21" t="s">
        <v>22</v>
      </c>
      <c r="I3480" s="41" t="s">
        <v>103</v>
      </c>
      <c r="J3480" s="21" t="s">
        <v>60</v>
      </c>
      <c r="K3480" s="203" t="s">
        <v>133</v>
      </c>
      <c r="L3480" s="55"/>
      <c r="M3480" s="219">
        <v>0</v>
      </c>
      <c r="N3480" s="219">
        <v>200</v>
      </c>
      <c r="O3480" s="217">
        <f t="shared" si="54"/>
        <v>994772.63999999966</v>
      </c>
    </row>
    <row r="3481" spans="1:15" ht="22.05" hidden="1" customHeight="1" x14ac:dyDescent="0.2">
      <c r="A3481" s="216">
        <v>45814</v>
      </c>
      <c r="B3481" s="20" t="s">
        <v>185</v>
      </c>
      <c r="C3481" s="41">
        <v>56056</v>
      </c>
      <c r="D3481" s="22"/>
      <c r="E3481" s="55" t="s">
        <v>1578</v>
      </c>
      <c r="F3481" s="20" t="s">
        <v>79</v>
      </c>
      <c r="G3481" s="41"/>
      <c r="H3481" s="21" t="s">
        <v>22</v>
      </c>
      <c r="I3481" s="41" t="s">
        <v>56</v>
      </c>
      <c r="J3481" s="21" t="s">
        <v>88</v>
      </c>
      <c r="K3481" s="203" t="s">
        <v>265</v>
      </c>
      <c r="L3481" s="55"/>
      <c r="M3481" s="219">
        <v>0</v>
      </c>
      <c r="N3481" s="219">
        <v>1500</v>
      </c>
      <c r="O3481" s="217">
        <f t="shared" si="54"/>
        <v>993272.63999999966</v>
      </c>
    </row>
    <row r="3482" spans="1:15" ht="22.05" hidden="1" customHeight="1" x14ac:dyDescent="0.2">
      <c r="A3482" s="216">
        <v>45814</v>
      </c>
      <c r="B3482" s="20" t="s">
        <v>185</v>
      </c>
      <c r="C3482" s="41">
        <v>56057</v>
      </c>
      <c r="D3482" s="22"/>
      <c r="E3482" s="55" t="s">
        <v>1418</v>
      </c>
      <c r="F3482" s="20" t="s">
        <v>79</v>
      </c>
      <c r="G3482" s="41"/>
      <c r="H3482" s="21" t="s">
        <v>22</v>
      </c>
      <c r="I3482" s="41" t="s">
        <v>103</v>
      </c>
      <c r="J3482" s="21" t="s">
        <v>214</v>
      </c>
      <c r="K3482" s="203" t="s">
        <v>441</v>
      </c>
      <c r="L3482" s="55"/>
      <c r="M3482" s="219">
        <v>0</v>
      </c>
      <c r="N3482" s="219">
        <v>200</v>
      </c>
      <c r="O3482" s="217">
        <f t="shared" si="54"/>
        <v>993072.63999999966</v>
      </c>
    </row>
    <row r="3483" spans="1:15" ht="22.05" hidden="1" customHeight="1" x14ac:dyDescent="0.2">
      <c r="A3483" s="216">
        <v>45815</v>
      </c>
      <c r="B3483" s="20" t="s">
        <v>185</v>
      </c>
      <c r="C3483" s="41">
        <v>56059</v>
      </c>
      <c r="D3483" s="22"/>
      <c r="E3483" s="55" t="s">
        <v>531</v>
      </c>
      <c r="F3483" s="20" t="s">
        <v>79</v>
      </c>
      <c r="G3483" s="41"/>
      <c r="H3483" s="21" t="s">
        <v>22</v>
      </c>
      <c r="I3483" s="21" t="s">
        <v>53</v>
      </c>
      <c r="J3483" s="21" t="s">
        <v>112</v>
      </c>
      <c r="K3483" s="203" t="s">
        <v>231</v>
      </c>
      <c r="L3483" s="55"/>
      <c r="M3483" s="219">
        <v>0</v>
      </c>
      <c r="N3483" s="219">
        <v>22500</v>
      </c>
      <c r="O3483" s="217">
        <f t="shared" si="54"/>
        <v>970572.63999999966</v>
      </c>
    </row>
    <row r="3484" spans="1:15" ht="22.05" hidden="1" customHeight="1" x14ac:dyDescent="0.2">
      <c r="A3484" s="216">
        <v>45815</v>
      </c>
      <c r="B3484" s="20" t="s">
        <v>185</v>
      </c>
      <c r="C3484" s="41">
        <v>56060</v>
      </c>
      <c r="D3484" s="22"/>
      <c r="E3484" s="55" t="s">
        <v>150</v>
      </c>
      <c r="F3484" s="20" t="s">
        <v>79</v>
      </c>
      <c r="G3484" s="41"/>
      <c r="H3484" s="21" t="s">
        <v>22</v>
      </c>
      <c r="I3484" s="41" t="s">
        <v>81</v>
      </c>
      <c r="J3484" s="21" t="s">
        <v>200</v>
      </c>
      <c r="K3484" s="203" t="s">
        <v>122</v>
      </c>
      <c r="L3484" s="55"/>
      <c r="M3484" s="219">
        <v>0</v>
      </c>
      <c r="N3484" s="219">
        <v>270000</v>
      </c>
      <c r="O3484" s="217">
        <f t="shared" si="54"/>
        <v>700572.63999999966</v>
      </c>
    </row>
    <row r="3485" spans="1:15" ht="22.05" hidden="1" customHeight="1" x14ac:dyDescent="0.2">
      <c r="A3485" s="216">
        <v>45815</v>
      </c>
      <c r="B3485" s="20" t="s">
        <v>185</v>
      </c>
      <c r="C3485" s="41">
        <v>56061</v>
      </c>
      <c r="D3485" s="22"/>
      <c r="E3485" s="55" t="s">
        <v>154</v>
      </c>
      <c r="F3485" s="20" t="s">
        <v>79</v>
      </c>
      <c r="G3485" s="41"/>
      <c r="H3485" s="21" t="s">
        <v>22</v>
      </c>
      <c r="I3485" s="41" t="s">
        <v>103</v>
      </c>
      <c r="J3485" s="21" t="s">
        <v>219</v>
      </c>
      <c r="K3485" s="203" t="s">
        <v>1241</v>
      </c>
      <c r="L3485" s="55"/>
      <c r="M3485" s="219">
        <v>0</v>
      </c>
      <c r="N3485" s="219">
        <v>249</v>
      </c>
      <c r="O3485" s="217">
        <f t="shared" si="54"/>
        <v>700323.63999999966</v>
      </c>
    </row>
    <row r="3486" spans="1:15" ht="22.05" hidden="1" customHeight="1" x14ac:dyDescent="0.2">
      <c r="A3486" s="216">
        <v>45815</v>
      </c>
      <c r="B3486" s="20" t="s">
        <v>185</v>
      </c>
      <c r="C3486" s="41">
        <v>56062</v>
      </c>
      <c r="D3486" s="22"/>
      <c r="E3486" s="55" t="s">
        <v>4590</v>
      </c>
      <c r="F3486" s="20" t="s">
        <v>79</v>
      </c>
      <c r="G3486" s="41"/>
      <c r="H3486" s="21" t="s">
        <v>22</v>
      </c>
      <c r="I3486" s="21" t="s">
        <v>103</v>
      </c>
      <c r="J3486" s="21" t="s">
        <v>93</v>
      </c>
      <c r="K3486" s="203" t="s">
        <v>368</v>
      </c>
      <c r="L3486" s="55"/>
      <c r="M3486" s="219">
        <v>0</v>
      </c>
      <c r="N3486" s="219">
        <v>290</v>
      </c>
      <c r="O3486" s="217">
        <f t="shared" si="54"/>
        <v>700033.63999999966</v>
      </c>
    </row>
    <row r="3487" spans="1:15" ht="22.05" hidden="1" customHeight="1" x14ac:dyDescent="0.2">
      <c r="A3487" s="216">
        <v>45815</v>
      </c>
      <c r="B3487" s="20" t="s">
        <v>185</v>
      </c>
      <c r="C3487" s="41">
        <v>56063</v>
      </c>
      <c r="D3487" s="22"/>
      <c r="E3487" s="55" t="s">
        <v>4591</v>
      </c>
      <c r="F3487" s="20" t="s">
        <v>79</v>
      </c>
      <c r="G3487" s="41"/>
      <c r="H3487" s="21" t="s">
        <v>22</v>
      </c>
      <c r="I3487" s="41" t="s">
        <v>103</v>
      </c>
      <c r="J3487" s="21" t="s">
        <v>92</v>
      </c>
      <c r="K3487" s="203" t="s">
        <v>4601</v>
      </c>
      <c r="L3487" s="55"/>
      <c r="M3487" s="219">
        <v>0</v>
      </c>
      <c r="N3487" s="219">
        <v>750</v>
      </c>
      <c r="O3487" s="217">
        <f t="shared" si="54"/>
        <v>699283.63999999966</v>
      </c>
    </row>
    <row r="3488" spans="1:15" ht="22.05" hidden="1" customHeight="1" x14ac:dyDescent="0.2">
      <c r="A3488" s="216">
        <v>45815</v>
      </c>
      <c r="B3488" s="20" t="s">
        <v>185</v>
      </c>
      <c r="C3488" s="41">
        <v>56064</v>
      </c>
      <c r="D3488" s="22"/>
      <c r="E3488" s="55" t="s">
        <v>4592</v>
      </c>
      <c r="F3488" s="20" t="s">
        <v>79</v>
      </c>
      <c r="G3488" s="41"/>
      <c r="H3488" s="21" t="s">
        <v>22</v>
      </c>
      <c r="I3488" s="41" t="s">
        <v>103</v>
      </c>
      <c r="J3488" s="21" t="s">
        <v>93</v>
      </c>
      <c r="K3488" s="203" t="s">
        <v>205</v>
      </c>
      <c r="L3488" s="55"/>
      <c r="M3488" s="219">
        <v>0</v>
      </c>
      <c r="N3488" s="219">
        <v>10000</v>
      </c>
      <c r="O3488" s="217">
        <f t="shared" si="54"/>
        <v>689283.63999999966</v>
      </c>
    </row>
    <row r="3489" spans="1:15" ht="22.05" hidden="1" customHeight="1" x14ac:dyDescent="0.2">
      <c r="A3489" s="216">
        <v>45815</v>
      </c>
      <c r="B3489" s="20" t="s">
        <v>185</v>
      </c>
      <c r="C3489" s="41">
        <v>56065</v>
      </c>
      <c r="D3489" s="22"/>
      <c r="E3489" s="55" t="s">
        <v>3763</v>
      </c>
      <c r="F3489" s="20" t="s">
        <v>79</v>
      </c>
      <c r="G3489" s="41"/>
      <c r="H3489" s="21" t="s">
        <v>22</v>
      </c>
      <c r="I3489" s="41" t="s">
        <v>103</v>
      </c>
      <c r="J3489" s="21" t="s">
        <v>92</v>
      </c>
      <c r="K3489" s="203" t="s">
        <v>205</v>
      </c>
      <c r="L3489" s="55"/>
      <c r="M3489" s="219">
        <v>0</v>
      </c>
      <c r="N3489" s="219">
        <v>20000</v>
      </c>
      <c r="O3489" s="217">
        <f t="shared" si="54"/>
        <v>669283.63999999966</v>
      </c>
    </row>
    <row r="3490" spans="1:15" ht="22.05" hidden="1" customHeight="1" x14ac:dyDescent="0.2">
      <c r="A3490" s="216">
        <v>45815</v>
      </c>
      <c r="B3490" s="20" t="s">
        <v>185</v>
      </c>
      <c r="C3490" s="41">
        <v>56066</v>
      </c>
      <c r="D3490" s="22"/>
      <c r="E3490" s="55" t="s">
        <v>402</v>
      </c>
      <c r="F3490" s="20" t="s">
        <v>79</v>
      </c>
      <c r="G3490" s="41"/>
      <c r="H3490" s="21" t="s">
        <v>22</v>
      </c>
      <c r="I3490" s="41" t="s">
        <v>80</v>
      </c>
      <c r="J3490" s="21" t="s">
        <v>66</v>
      </c>
      <c r="K3490" s="203" t="s">
        <v>544</v>
      </c>
      <c r="L3490" s="55"/>
      <c r="M3490" s="219">
        <v>0</v>
      </c>
      <c r="N3490" s="219">
        <v>550</v>
      </c>
      <c r="O3490" s="217">
        <f t="shared" si="54"/>
        <v>668733.63999999966</v>
      </c>
    </row>
    <row r="3491" spans="1:15" ht="22.05" hidden="1" customHeight="1" x14ac:dyDescent="0.2">
      <c r="A3491" s="216">
        <v>45815</v>
      </c>
      <c r="B3491" s="20" t="s">
        <v>185</v>
      </c>
      <c r="C3491" s="41">
        <v>56067</v>
      </c>
      <c r="D3491" s="22"/>
      <c r="E3491" s="55" t="s">
        <v>154</v>
      </c>
      <c r="F3491" s="20" t="s">
        <v>79</v>
      </c>
      <c r="G3491" s="41"/>
      <c r="H3491" s="21" t="s">
        <v>22</v>
      </c>
      <c r="I3491" s="41" t="s">
        <v>103</v>
      </c>
      <c r="J3491" s="21" t="s">
        <v>219</v>
      </c>
      <c r="K3491" s="203" t="s">
        <v>266</v>
      </c>
      <c r="L3491" s="55"/>
      <c r="M3491" s="219">
        <v>0</v>
      </c>
      <c r="N3491" s="219">
        <v>461</v>
      </c>
      <c r="O3491" s="217">
        <f t="shared" si="54"/>
        <v>668272.63999999966</v>
      </c>
    </row>
    <row r="3492" spans="1:15" ht="22.05" hidden="1" customHeight="1" x14ac:dyDescent="0.2">
      <c r="A3492" s="216">
        <v>45815</v>
      </c>
      <c r="B3492" s="20" t="s">
        <v>185</v>
      </c>
      <c r="C3492" s="41">
        <v>56068</v>
      </c>
      <c r="D3492" s="22"/>
      <c r="E3492" s="55" t="s">
        <v>204</v>
      </c>
      <c r="F3492" s="20" t="s">
        <v>79</v>
      </c>
      <c r="G3492" s="41"/>
      <c r="H3492" s="21" t="s">
        <v>22</v>
      </c>
      <c r="I3492" s="41" t="s">
        <v>103</v>
      </c>
      <c r="J3492" s="21" t="s">
        <v>102</v>
      </c>
      <c r="K3492" s="203" t="s">
        <v>235</v>
      </c>
      <c r="L3492" s="55"/>
      <c r="M3492" s="219">
        <v>0</v>
      </c>
      <c r="N3492" s="219">
        <v>1000</v>
      </c>
      <c r="O3492" s="217">
        <f t="shared" si="54"/>
        <v>667272.63999999966</v>
      </c>
    </row>
    <row r="3493" spans="1:15" ht="22.05" hidden="1" customHeight="1" x14ac:dyDescent="0.2">
      <c r="A3493" s="216">
        <v>45815</v>
      </c>
      <c r="B3493" s="20" t="s">
        <v>185</v>
      </c>
      <c r="C3493" s="41">
        <v>56069</v>
      </c>
      <c r="D3493" s="22"/>
      <c r="E3493" s="55" t="s">
        <v>158</v>
      </c>
      <c r="F3493" s="20" t="s">
        <v>79</v>
      </c>
      <c r="G3493" s="41"/>
      <c r="H3493" s="21" t="s">
        <v>22</v>
      </c>
      <c r="I3493" s="21" t="s">
        <v>56</v>
      </c>
      <c r="J3493" s="21" t="s">
        <v>116</v>
      </c>
      <c r="K3493" s="203" t="s">
        <v>139</v>
      </c>
      <c r="L3493" s="55"/>
      <c r="M3493" s="219">
        <v>0</v>
      </c>
      <c r="N3493" s="219">
        <v>470</v>
      </c>
      <c r="O3493" s="217">
        <f t="shared" si="54"/>
        <v>666802.63999999966</v>
      </c>
    </row>
    <row r="3494" spans="1:15" ht="22.05" hidden="1" customHeight="1" x14ac:dyDescent="0.2">
      <c r="A3494" s="216">
        <v>45815</v>
      </c>
      <c r="B3494" s="20" t="s">
        <v>185</v>
      </c>
      <c r="C3494" s="41">
        <v>56070</v>
      </c>
      <c r="D3494" s="22"/>
      <c r="E3494" s="55" t="s">
        <v>4593</v>
      </c>
      <c r="F3494" s="20" t="s">
        <v>79</v>
      </c>
      <c r="G3494" s="41"/>
      <c r="H3494" s="21" t="s">
        <v>22</v>
      </c>
      <c r="I3494" s="41" t="s">
        <v>103</v>
      </c>
      <c r="J3494" s="21" t="s">
        <v>92</v>
      </c>
      <c r="K3494" s="203" t="s">
        <v>4602</v>
      </c>
      <c r="L3494" s="55"/>
      <c r="M3494" s="219">
        <v>0</v>
      </c>
      <c r="N3494" s="219">
        <v>1450</v>
      </c>
      <c r="O3494" s="217">
        <f t="shared" si="54"/>
        <v>665352.63999999966</v>
      </c>
    </row>
    <row r="3495" spans="1:15" ht="22.05" hidden="1" customHeight="1" x14ac:dyDescent="0.2">
      <c r="A3495" s="216">
        <v>45815</v>
      </c>
      <c r="B3495" s="20" t="s">
        <v>185</v>
      </c>
      <c r="C3495" s="41">
        <v>56071</v>
      </c>
      <c r="D3495" s="22"/>
      <c r="E3495" s="55" t="s">
        <v>143</v>
      </c>
      <c r="F3495" s="20" t="s">
        <v>79</v>
      </c>
      <c r="G3495" s="41"/>
      <c r="H3495" s="21" t="s">
        <v>22</v>
      </c>
      <c r="I3495" s="41" t="s">
        <v>53</v>
      </c>
      <c r="J3495" s="21" t="s">
        <v>114</v>
      </c>
      <c r="K3495" s="203" t="s">
        <v>149</v>
      </c>
      <c r="L3495" s="55"/>
      <c r="M3495" s="219">
        <v>0</v>
      </c>
      <c r="N3495" s="219">
        <v>20700</v>
      </c>
      <c r="O3495" s="217">
        <f t="shared" si="54"/>
        <v>644652.63999999966</v>
      </c>
    </row>
    <row r="3496" spans="1:15" ht="22.05" hidden="1" customHeight="1" x14ac:dyDescent="0.2">
      <c r="A3496" s="216">
        <v>45815</v>
      </c>
      <c r="B3496" s="20" t="s">
        <v>185</v>
      </c>
      <c r="C3496" s="41">
        <v>56072</v>
      </c>
      <c r="D3496" s="22"/>
      <c r="E3496" s="55" t="s">
        <v>143</v>
      </c>
      <c r="F3496" s="20" t="s">
        <v>79</v>
      </c>
      <c r="G3496" s="41"/>
      <c r="H3496" s="21" t="s">
        <v>22</v>
      </c>
      <c r="I3496" s="22" t="s">
        <v>53</v>
      </c>
      <c r="J3496" s="21" t="s">
        <v>114</v>
      </c>
      <c r="K3496" s="203" t="s">
        <v>273</v>
      </c>
      <c r="L3496" s="55"/>
      <c r="M3496" s="219">
        <v>0</v>
      </c>
      <c r="N3496" s="219">
        <v>5876</v>
      </c>
      <c r="O3496" s="217">
        <f t="shared" si="54"/>
        <v>638776.63999999966</v>
      </c>
    </row>
    <row r="3497" spans="1:15" ht="22.05" hidden="1" customHeight="1" x14ac:dyDescent="0.2">
      <c r="A3497" s="216">
        <v>45815</v>
      </c>
      <c r="B3497" s="20" t="s">
        <v>185</v>
      </c>
      <c r="C3497" s="41">
        <v>56073</v>
      </c>
      <c r="D3497" s="22"/>
      <c r="E3497" s="55" t="s">
        <v>143</v>
      </c>
      <c r="F3497" s="20" t="s">
        <v>79</v>
      </c>
      <c r="G3497" s="41"/>
      <c r="H3497" s="21" t="s">
        <v>22</v>
      </c>
      <c r="I3497" s="41" t="s">
        <v>53</v>
      </c>
      <c r="J3497" s="21" t="s">
        <v>112</v>
      </c>
      <c r="K3497" s="203" t="s">
        <v>1702</v>
      </c>
      <c r="L3497" s="55"/>
      <c r="M3497" s="219">
        <v>0</v>
      </c>
      <c r="N3497" s="219">
        <v>17700</v>
      </c>
      <c r="O3497" s="217">
        <f t="shared" si="54"/>
        <v>621076.63999999966</v>
      </c>
    </row>
    <row r="3498" spans="1:15" ht="22.05" hidden="1" customHeight="1" x14ac:dyDescent="0.2">
      <c r="A3498" s="216">
        <v>45815</v>
      </c>
      <c r="B3498" s="20" t="s">
        <v>185</v>
      </c>
      <c r="C3498" s="41">
        <v>56074</v>
      </c>
      <c r="D3498" s="22"/>
      <c r="E3498" s="55" t="s">
        <v>143</v>
      </c>
      <c r="F3498" s="20" t="s">
        <v>79</v>
      </c>
      <c r="G3498" s="41"/>
      <c r="H3498" s="21" t="s">
        <v>22</v>
      </c>
      <c r="I3498" s="41" t="s">
        <v>53</v>
      </c>
      <c r="J3498" s="21" t="s">
        <v>112</v>
      </c>
      <c r="K3498" s="203" t="s">
        <v>416</v>
      </c>
      <c r="L3498" s="55"/>
      <c r="M3498" s="219">
        <v>0</v>
      </c>
      <c r="N3498" s="219">
        <v>26696</v>
      </c>
      <c r="O3498" s="217">
        <f t="shared" si="54"/>
        <v>594380.63999999966</v>
      </c>
    </row>
    <row r="3499" spans="1:15" ht="22.05" hidden="1" customHeight="1" x14ac:dyDescent="0.2">
      <c r="A3499" s="216">
        <v>45815</v>
      </c>
      <c r="B3499" s="20" t="s">
        <v>185</v>
      </c>
      <c r="C3499" s="41">
        <v>56075</v>
      </c>
      <c r="D3499" s="22"/>
      <c r="E3499" s="55" t="s">
        <v>143</v>
      </c>
      <c r="F3499" s="20" t="s">
        <v>79</v>
      </c>
      <c r="G3499" s="41"/>
      <c r="H3499" s="21" t="s">
        <v>22</v>
      </c>
      <c r="I3499" s="41" t="s">
        <v>53</v>
      </c>
      <c r="J3499" s="21" t="s">
        <v>112</v>
      </c>
      <c r="K3499" s="203" t="s">
        <v>147</v>
      </c>
      <c r="L3499" s="55"/>
      <c r="M3499" s="219">
        <v>0</v>
      </c>
      <c r="N3499" s="219">
        <v>5400</v>
      </c>
      <c r="O3499" s="217">
        <f t="shared" si="54"/>
        <v>588980.63999999966</v>
      </c>
    </row>
    <row r="3500" spans="1:15" ht="22.05" hidden="1" customHeight="1" x14ac:dyDescent="0.2">
      <c r="A3500" s="216">
        <v>45815</v>
      </c>
      <c r="B3500" s="20" t="s">
        <v>185</v>
      </c>
      <c r="C3500" s="41">
        <v>56076</v>
      </c>
      <c r="D3500" s="22"/>
      <c r="E3500" s="55" t="s">
        <v>143</v>
      </c>
      <c r="F3500" s="20" t="s">
        <v>79</v>
      </c>
      <c r="G3500" s="41"/>
      <c r="H3500" s="21" t="s">
        <v>22</v>
      </c>
      <c r="I3500" s="41" t="s">
        <v>53</v>
      </c>
      <c r="J3500" s="21" t="s">
        <v>112</v>
      </c>
      <c r="K3500" s="203" t="s">
        <v>264</v>
      </c>
      <c r="L3500" s="55"/>
      <c r="M3500" s="219">
        <v>0</v>
      </c>
      <c r="N3500" s="219">
        <v>33400</v>
      </c>
      <c r="O3500" s="217">
        <f t="shared" si="54"/>
        <v>555580.63999999966</v>
      </c>
    </row>
    <row r="3501" spans="1:15" ht="22.05" hidden="1" customHeight="1" x14ac:dyDescent="0.2">
      <c r="A3501" s="216">
        <v>45815</v>
      </c>
      <c r="B3501" s="20" t="s">
        <v>185</v>
      </c>
      <c r="C3501" s="41">
        <v>56077</v>
      </c>
      <c r="D3501" s="22"/>
      <c r="E3501" s="55" t="s">
        <v>143</v>
      </c>
      <c r="F3501" s="20" t="s">
        <v>79</v>
      </c>
      <c r="G3501" s="41"/>
      <c r="H3501" s="21" t="s">
        <v>22</v>
      </c>
      <c r="I3501" s="21" t="s">
        <v>53</v>
      </c>
      <c r="J3501" s="21" t="s">
        <v>112</v>
      </c>
      <c r="K3501" s="203" t="s">
        <v>1703</v>
      </c>
      <c r="L3501" s="55"/>
      <c r="M3501" s="219">
        <v>0</v>
      </c>
      <c r="N3501" s="219">
        <v>23136</v>
      </c>
      <c r="O3501" s="217">
        <f t="shared" si="54"/>
        <v>532444.63999999966</v>
      </c>
    </row>
    <row r="3502" spans="1:15" ht="22.05" hidden="1" customHeight="1" x14ac:dyDescent="0.2">
      <c r="A3502" s="216">
        <v>45815</v>
      </c>
      <c r="B3502" s="20" t="s">
        <v>185</v>
      </c>
      <c r="C3502" s="41">
        <v>56078</v>
      </c>
      <c r="D3502" s="22"/>
      <c r="E3502" s="55" t="s">
        <v>143</v>
      </c>
      <c r="F3502" s="20" t="s">
        <v>79</v>
      </c>
      <c r="G3502" s="41"/>
      <c r="H3502" s="21" t="s">
        <v>22</v>
      </c>
      <c r="I3502" s="21" t="s">
        <v>53</v>
      </c>
      <c r="J3502" s="21" t="s">
        <v>112</v>
      </c>
      <c r="K3502" s="203" t="s">
        <v>1589</v>
      </c>
      <c r="L3502" s="55"/>
      <c r="M3502" s="219">
        <v>0</v>
      </c>
      <c r="N3502" s="219">
        <v>29433</v>
      </c>
      <c r="O3502" s="217">
        <f t="shared" si="54"/>
        <v>503011.63999999966</v>
      </c>
    </row>
    <row r="3503" spans="1:15" ht="22.05" hidden="1" customHeight="1" x14ac:dyDescent="0.2">
      <c r="A3503" s="216">
        <v>45815</v>
      </c>
      <c r="B3503" s="20" t="s">
        <v>185</v>
      </c>
      <c r="C3503" s="41">
        <v>56079</v>
      </c>
      <c r="D3503" s="22"/>
      <c r="E3503" s="55" t="s">
        <v>2320</v>
      </c>
      <c r="F3503" s="20" t="s">
        <v>79</v>
      </c>
      <c r="G3503" s="41"/>
      <c r="H3503" s="21" t="s">
        <v>22</v>
      </c>
      <c r="I3503" s="41" t="s">
        <v>54</v>
      </c>
      <c r="J3503" s="21" t="s">
        <v>41</v>
      </c>
      <c r="K3503" s="203" t="s">
        <v>1639</v>
      </c>
      <c r="L3503" s="55"/>
      <c r="M3503" s="219">
        <v>0</v>
      </c>
      <c r="N3503" s="219">
        <v>2000</v>
      </c>
      <c r="O3503" s="217">
        <f t="shared" si="54"/>
        <v>501011.63999999966</v>
      </c>
    </row>
    <row r="3504" spans="1:15" ht="22.05" hidden="1" customHeight="1" x14ac:dyDescent="0.2">
      <c r="A3504" s="216">
        <v>45815</v>
      </c>
      <c r="B3504" s="20" t="s">
        <v>185</v>
      </c>
      <c r="C3504" s="41">
        <v>56080</v>
      </c>
      <c r="D3504" s="22"/>
      <c r="E3504" s="55" t="s">
        <v>3621</v>
      </c>
      <c r="F3504" s="20" t="s">
        <v>79</v>
      </c>
      <c r="G3504" s="41"/>
      <c r="H3504" s="21" t="s">
        <v>22</v>
      </c>
      <c r="I3504" s="41" t="s">
        <v>80</v>
      </c>
      <c r="J3504" s="21" t="s">
        <v>67</v>
      </c>
      <c r="K3504" s="203" t="s">
        <v>445</v>
      </c>
      <c r="L3504" s="55"/>
      <c r="M3504" s="219">
        <v>0</v>
      </c>
      <c r="N3504" s="219">
        <v>7331</v>
      </c>
      <c r="O3504" s="217">
        <f t="shared" si="54"/>
        <v>493680.63999999966</v>
      </c>
    </row>
    <row r="3505" spans="1:15" ht="22.05" hidden="1" customHeight="1" x14ac:dyDescent="0.2">
      <c r="A3505" s="216">
        <v>45815</v>
      </c>
      <c r="B3505" s="20" t="s">
        <v>185</v>
      </c>
      <c r="C3505" s="41">
        <v>56081</v>
      </c>
      <c r="D3505" s="22"/>
      <c r="E3505" s="55" t="s">
        <v>143</v>
      </c>
      <c r="F3505" s="20" t="s">
        <v>79</v>
      </c>
      <c r="G3505" s="41"/>
      <c r="H3505" s="21" t="s">
        <v>22</v>
      </c>
      <c r="I3505" s="41" t="s">
        <v>53</v>
      </c>
      <c r="J3505" s="21" t="s">
        <v>112</v>
      </c>
      <c r="K3505" s="203" t="s">
        <v>148</v>
      </c>
      <c r="L3505" s="55"/>
      <c r="M3505" s="219">
        <v>0</v>
      </c>
      <c r="N3505" s="219">
        <v>32910</v>
      </c>
      <c r="O3505" s="217">
        <f t="shared" si="54"/>
        <v>460770.63999999966</v>
      </c>
    </row>
    <row r="3506" spans="1:15" ht="22.05" hidden="1" customHeight="1" x14ac:dyDescent="0.2">
      <c r="A3506" s="216">
        <v>45815</v>
      </c>
      <c r="B3506" s="20" t="s">
        <v>185</v>
      </c>
      <c r="C3506" s="41">
        <v>56082</v>
      </c>
      <c r="D3506" s="22"/>
      <c r="E3506" s="334" t="s">
        <v>143</v>
      </c>
      <c r="F3506" s="329" t="s">
        <v>79</v>
      </c>
      <c r="G3506" s="330"/>
      <c r="H3506" s="331" t="s">
        <v>22</v>
      </c>
      <c r="I3506" s="331" t="s">
        <v>53</v>
      </c>
      <c r="J3506" s="331" t="s">
        <v>112</v>
      </c>
      <c r="K3506" s="332" t="s">
        <v>145</v>
      </c>
      <c r="L3506" s="333">
        <v>30150</v>
      </c>
      <c r="M3506" s="333">
        <v>0</v>
      </c>
      <c r="N3506" s="333">
        <f>L3506-N3507-N3508-N3509-N3510-N3511</f>
        <v>17250</v>
      </c>
      <c r="O3506" s="217">
        <f t="shared" si="54"/>
        <v>443520.63999999966</v>
      </c>
    </row>
    <row r="3507" spans="1:15" ht="22.05" hidden="1" customHeight="1" x14ac:dyDescent="0.2">
      <c r="A3507" s="216">
        <v>45815</v>
      </c>
      <c r="B3507" s="20" t="s">
        <v>185</v>
      </c>
      <c r="C3507" s="41">
        <v>56082</v>
      </c>
      <c r="D3507" s="22"/>
      <c r="E3507" s="334" t="s">
        <v>558</v>
      </c>
      <c r="F3507" s="329" t="s">
        <v>79</v>
      </c>
      <c r="G3507" s="330"/>
      <c r="H3507" s="331" t="s">
        <v>22</v>
      </c>
      <c r="I3507" s="331" t="s">
        <v>54</v>
      </c>
      <c r="J3507" s="331" t="s">
        <v>61</v>
      </c>
      <c r="K3507" s="332" t="s">
        <v>145</v>
      </c>
      <c r="L3507" s="333">
        <v>30150</v>
      </c>
      <c r="M3507" s="333">
        <v>0</v>
      </c>
      <c r="N3507" s="333">
        <v>1800</v>
      </c>
      <c r="O3507" s="217">
        <f t="shared" si="54"/>
        <v>441720.63999999966</v>
      </c>
    </row>
    <row r="3508" spans="1:15" ht="22.05" hidden="1" customHeight="1" x14ac:dyDescent="0.2">
      <c r="A3508" s="216">
        <v>45815</v>
      </c>
      <c r="B3508" s="20" t="s">
        <v>185</v>
      </c>
      <c r="C3508" s="41">
        <v>56082</v>
      </c>
      <c r="D3508" s="22"/>
      <c r="E3508" s="328" t="s">
        <v>555</v>
      </c>
      <c r="F3508" s="329" t="s">
        <v>79</v>
      </c>
      <c r="G3508" s="330"/>
      <c r="H3508" s="331" t="s">
        <v>22</v>
      </c>
      <c r="I3508" s="331" t="s">
        <v>54</v>
      </c>
      <c r="J3508" s="331" t="s">
        <v>61</v>
      </c>
      <c r="K3508" s="332" t="s">
        <v>145</v>
      </c>
      <c r="L3508" s="333">
        <v>30150</v>
      </c>
      <c r="M3508" s="333">
        <v>0</v>
      </c>
      <c r="N3508" s="333">
        <v>1500</v>
      </c>
      <c r="O3508" s="217">
        <f t="shared" si="54"/>
        <v>440220.63999999966</v>
      </c>
    </row>
    <row r="3509" spans="1:15" ht="22.05" hidden="1" customHeight="1" x14ac:dyDescent="0.2">
      <c r="A3509" s="216">
        <v>45815</v>
      </c>
      <c r="B3509" s="20" t="s">
        <v>185</v>
      </c>
      <c r="C3509" s="41">
        <v>56082</v>
      </c>
      <c r="D3509" s="22"/>
      <c r="E3509" s="328" t="s">
        <v>556</v>
      </c>
      <c r="F3509" s="329" t="s">
        <v>79</v>
      </c>
      <c r="G3509" s="330"/>
      <c r="H3509" s="331" t="s">
        <v>22</v>
      </c>
      <c r="I3509" s="331" t="s">
        <v>54</v>
      </c>
      <c r="J3509" s="331" t="s">
        <v>32</v>
      </c>
      <c r="K3509" s="332" t="s">
        <v>145</v>
      </c>
      <c r="L3509" s="333">
        <v>30150</v>
      </c>
      <c r="M3509" s="333">
        <v>0</v>
      </c>
      <c r="N3509" s="333">
        <v>6000</v>
      </c>
      <c r="O3509" s="217">
        <f t="shared" si="54"/>
        <v>434220.63999999966</v>
      </c>
    </row>
    <row r="3510" spans="1:15" ht="22.05" hidden="1" customHeight="1" x14ac:dyDescent="0.2">
      <c r="A3510" s="216">
        <v>45815</v>
      </c>
      <c r="B3510" s="20" t="s">
        <v>185</v>
      </c>
      <c r="C3510" s="41">
        <v>56082</v>
      </c>
      <c r="D3510" s="22"/>
      <c r="E3510" s="328" t="s">
        <v>557</v>
      </c>
      <c r="F3510" s="329" t="s">
        <v>79</v>
      </c>
      <c r="G3510" s="330"/>
      <c r="H3510" s="331" t="s">
        <v>22</v>
      </c>
      <c r="I3510" s="331" t="s">
        <v>54</v>
      </c>
      <c r="J3510" s="331" t="s">
        <v>63</v>
      </c>
      <c r="K3510" s="332" t="s">
        <v>145</v>
      </c>
      <c r="L3510" s="333">
        <v>30150</v>
      </c>
      <c r="M3510" s="333">
        <v>0</v>
      </c>
      <c r="N3510" s="333">
        <v>1800</v>
      </c>
      <c r="O3510" s="217">
        <f t="shared" si="54"/>
        <v>432420.63999999966</v>
      </c>
    </row>
    <row r="3511" spans="1:15" ht="22.05" hidden="1" customHeight="1" x14ac:dyDescent="0.2">
      <c r="A3511" s="216">
        <v>45815</v>
      </c>
      <c r="B3511" s="20" t="s">
        <v>185</v>
      </c>
      <c r="C3511" s="41">
        <v>56082</v>
      </c>
      <c r="D3511" s="22"/>
      <c r="E3511" s="328" t="s">
        <v>3486</v>
      </c>
      <c r="F3511" s="329" t="s">
        <v>79</v>
      </c>
      <c r="G3511" s="330"/>
      <c r="H3511" s="331" t="s">
        <v>22</v>
      </c>
      <c r="I3511" s="331" t="s">
        <v>54</v>
      </c>
      <c r="J3511" s="331" t="s">
        <v>63</v>
      </c>
      <c r="K3511" s="332" t="s">
        <v>145</v>
      </c>
      <c r="L3511" s="333">
        <v>30150</v>
      </c>
      <c r="M3511" s="333">
        <v>0</v>
      </c>
      <c r="N3511" s="333">
        <v>1800</v>
      </c>
      <c r="O3511" s="217">
        <f t="shared" si="54"/>
        <v>430620.63999999966</v>
      </c>
    </row>
    <row r="3512" spans="1:15" ht="22.05" hidden="1" customHeight="1" x14ac:dyDescent="0.2">
      <c r="A3512" s="216">
        <v>45815</v>
      </c>
      <c r="B3512" s="20" t="s">
        <v>185</v>
      </c>
      <c r="C3512" s="41">
        <v>56083</v>
      </c>
      <c r="D3512" s="22"/>
      <c r="E3512" s="55" t="s">
        <v>143</v>
      </c>
      <c r="F3512" s="20" t="s">
        <v>79</v>
      </c>
      <c r="G3512" s="41"/>
      <c r="H3512" s="21" t="s">
        <v>22</v>
      </c>
      <c r="I3512" s="21" t="s">
        <v>53</v>
      </c>
      <c r="J3512" s="21" t="s">
        <v>112</v>
      </c>
      <c r="K3512" s="203" t="s">
        <v>56</v>
      </c>
      <c r="L3512" s="55"/>
      <c r="M3512" s="219">
        <v>0</v>
      </c>
      <c r="N3512" s="219">
        <v>30650</v>
      </c>
      <c r="O3512" s="217">
        <f t="shared" si="54"/>
        <v>399970.63999999966</v>
      </c>
    </row>
    <row r="3513" spans="1:15" ht="22.05" hidden="1" customHeight="1" x14ac:dyDescent="0.2">
      <c r="A3513" s="216">
        <v>45815</v>
      </c>
      <c r="B3513" s="20" t="s">
        <v>185</v>
      </c>
      <c r="C3513" s="41">
        <v>56084</v>
      </c>
      <c r="D3513" s="22"/>
      <c r="E3513" s="328" t="s">
        <v>141</v>
      </c>
      <c r="F3513" s="329" t="s">
        <v>79</v>
      </c>
      <c r="G3513" s="330"/>
      <c r="H3513" s="331" t="s">
        <v>22</v>
      </c>
      <c r="I3513" s="331" t="s">
        <v>54</v>
      </c>
      <c r="J3513" s="331" t="s">
        <v>63</v>
      </c>
      <c r="K3513" s="332" t="s">
        <v>225</v>
      </c>
      <c r="L3513" s="333">
        <v>45000</v>
      </c>
      <c r="M3513" s="333">
        <v>0</v>
      </c>
      <c r="N3513" s="333">
        <v>10000</v>
      </c>
      <c r="O3513" s="217">
        <f t="shared" si="54"/>
        <v>389970.63999999966</v>
      </c>
    </row>
    <row r="3514" spans="1:15" ht="22.05" hidden="1" customHeight="1" x14ac:dyDescent="0.2">
      <c r="A3514" s="216">
        <v>45815</v>
      </c>
      <c r="B3514" s="20" t="s">
        <v>185</v>
      </c>
      <c r="C3514" s="41">
        <v>56084</v>
      </c>
      <c r="D3514" s="22"/>
      <c r="E3514" s="328" t="s">
        <v>559</v>
      </c>
      <c r="F3514" s="329" t="s">
        <v>79</v>
      </c>
      <c r="G3514" s="330"/>
      <c r="H3514" s="331" t="s">
        <v>22</v>
      </c>
      <c r="I3514" s="331" t="s">
        <v>54</v>
      </c>
      <c r="J3514" s="331" t="s">
        <v>41</v>
      </c>
      <c r="K3514" s="332" t="s">
        <v>225</v>
      </c>
      <c r="L3514" s="333">
        <v>45000</v>
      </c>
      <c r="M3514" s="333">
        <v>0</v>
      </c>
      <c r="N3514" s="333">
        <v>20000</v>
      </c>
      <c r="O3514" s="217">
        <f t="shared" si="54"/>
        <v>369970.63999999966</v>
      </c>
    </row>
    <row r="3515" spans="1:15" ht="22.05" hidden="1" customHeight="1" x14ac:dyDescent="0.2">
      <c r="A3515" s="216">
        <v>45815</v>
      </c>
      <c r="B3515" s="20" t="s">
        <v>185</v>
      </c>
      <c r="C3515" s="41">
        <v>56084</v>
      </c>
      <c r="D3515" s="22"/>
      <c r="E3515" s="328" t="s">
        <v>560</v>
      </c>
      <c r="F3515" s="329" t="s">
        <v>79</v>
      </c>
      <c r="G3515" s="330"/>
      <c r="H3515" s="331" t="s">
        <v>22</v>
      </c>
      <c r="I3515" s="331" t="s">
        <v>54</v>
      </c>
      <c r="J3515" s="331" t="s">
        <v>61</v>
      </c>
      <c r="K3515" s="332" t="s">
        <v>225</v>
      </c>
      <c r="L3515" s="333" t="s">
        <v>5128</v>
      </c>
      <c r="M3515" s="333">
        <v>0</v>
      </c>
      <c r="N3515" s="333">
        <v>10000</v>
      </c>
      <c r="O3515" s="217">
        <f t="shared" si="54"/>
        <v>359970.63999999966</v>
      </c>
    </row>
    <row r="3516" spans="1:15" ht="22.05" hidden="1" customHeight="1" x14ac:dyDescent="0.2">
      <c r="A3516" s="216">
        <v>45815</v>
      </c>
      <c r="B3516" s="20" t="s">
        <v>185</v>
      </c>
      <c r="C3516" s="41">
        <v>56084</v>
      </c>
      <c r="D3516" s="22"/>
      <c r="E3516" s="328" t="s">
        <v>561</v>
      </c>
      <c r="F3516" s="329" t="s">
        <v>79</v>
      </c>
      <c r="G3516" s="330"/>
      <c r="H3516" s="331" t="s">
        <v>22</v>
      </c>
      <c r="I3516" s="331" t="s">
        <v>54</v>
      </c>
      <c r="J3516" s="331" t="s">
        <v>63</v>
      </c>
      <c r="K3516" s="332" t="s">
        <v>225</v>
      </c>
      <c r="L3516" s="333">
        <v>45000</v>
      </c>
      <c r="M3516" s="333">
        <v>0</v>
      </c>
      <c r="N3516" s="333">
        <v>5000</v>
      </c>
      <c r="O3516" s="217">
        <f t="shared" si="54"/>
        <v>354970.63999999966</v>
      </c>
    </row>
    <row r="3517" spans="1:15" ht="22.05" hidden="1" customHeight="1" x14ac:dyDescent="0.2">
      <c r="A3517" s="216">
        <v>45815</v>
      </c>
      <c r="B3517" s="20" t="s">
        <v>185</v>
      </c>
      <c r="C3517" s="41">
        <v>56085</v>
      </c>
      <c r="D3517" s="22"/>
      <c r="E3517" s="55" t="s">
        <v>143</v>
      </c>
      <c r="F3517" s="20" t="s">
        <v>79</v>
      </c>
      <c r="G3517" s="41"/>
      <c r="H3517" s="21" t="s">
        <v>22</v>
      </c>
      <c r="I3517" s="41" t="s">
        <v>53</v>
      </c>
      <c r="J3517" s="21" t="s">
        <v>112</v>
      </c>
      <c r="K3517" s="203" t="s">
        <v>146</v>
      </c>
      <c r="L3517" s="55"/>
      <c r="M3517" s="219">
        <v>0</v>
      </c>
      <c r="N3517" s="219">
        <v>110983</v>
      </c>
      <c r="O3517" s="217">
        <f t="shared" si="54"/>
        <v>243987.63999999966</v>
      </c>
    </row>
    <row r="3518" spans="1:15" ht="22.05" hidden="1" customHeight="1" x14ac:dyDescent="0.2">
      <c r="A3518" s="216">
        <v>45815</v>
      </c>
      <c r="B3518" s="20" t="s">
        <v>185</v>
      </c>
      <c r="C3518" s="41">
        <v>56086</v>
      </c>
      <c r="D3518" s="22"/>
      <c r="E3518" s="55" t="s">
        <v>162</v>
      </c>
      <c r="F3518" s="20" t="s">
        <v>79</v>
      </c>
      <c r="G3518" s="41"/>
      <c r="H3518" s="21" t="s">
        <v>21</v>
      </c>
      <c r="I3518" s="41" t="s">
        <v>81</v>
      </c>
      <c r="J3518" s="21" t="s">
        <v>200</v>
      </c>
      <c r="K3518" s="203"/>
      <c r="L3518" s="55"/>
      <c r="M3518" s="219">
        <v>35000</v>
      </c>
      <c r="N3518" s="219">
        <v>0</v>
      </c>
      <c r="O3518" s="217">
        <f t="shared" si="54"/>
        <v>278987.63999999966</v>
      </c>
    </row>
    <row r="3519" spans="1:15" ht="22.05" hidden="1" customHeight="1" x14ac:dyDescent="0.2">
      <c r="A3519" s="216">
        <v>45815</v>
      </c>
      <c r="B3519" s="20" t="s">
        <v>185</v>
      </c>
      <c r="C3519" s="41">
        <v>56087</v>
      </c>
      <c r="D3519" s="22"/>
      <c r="E3519" s="55" t="s">
        <v>4594</v>
      </c>
      <c r="F3519" s="20" t="s">
        <v>79</v>
      </c>
      <c r="G3519" s="41"/>
      <c r="H3519" s="21" t="s">
        <v>22</v>
      </c>
      <c r="I3519" s="21" t="s">
        <v>103</v>
      </c>
      <c r="J3519" s="21" t="s">
        <v>214</v>
      </c>
      <c r="K3519" s="304" t="s">
        <v>132</v>
      </c>
      <c r="L3519" s="55"/>
      <c r="M3519" s="219">
        <v>0</v>
      </c>
      <c r="N3519" s="219">
        <v>450</v>
      </c>
      <c r="O3519" s="217">
        <f t="shared" si="54"/>
        <v>278537.63999999966</v>
      </c>
    </row>
    <row r="3520" spans="1:15" ht="22.05" hidden="1" customHeight="1" x14ac:dyDescent="0.2">
      <c r="A3520" s="216">
        <v>45815</v>
      </c>
      <c r="B3520" s="20" t="s">
        <v>185</v>
      </c>
      <c r="C3520" s="41">
        <v>56088</v>
      </c>
      <c r="D3520" s="22"/>
      <c r="E3520" s="55" t="s">
        <v>2800</v>
      </c>
      <c r="F3520" s="20" t="s">
        <v>79</v>
      </c>
      <c r="G3520" s="41"/>
      <c r="H3520" s="21" t="s">
        <v>22</v>
      </c>
      <c r="I3520" s="41" t="s">
        <v>103</v>
      </c>
      <c r="J3520" s="21" t="s">
        <v>214</v>
      </c>
      <c r="K3520" s="203" t="s">
        <v>464</v>
      </c>
      <c r="L3520" s="55"/>
      <c r="M3520" s="219">
        <v>0</v>
      </c>
      <c r="N3520" s="219">
        <v>400</v>
      </c>
      <c r="O3520" s="217">
        <f t="shared" si="54"/>
        <v>278137.63999999966</v>
      </c>
    </row>
    <row r="3521" spans="1:15" ht="22.05" hidden="1" customHeight="1" x14ac:dyDescent="0.2">
      <c r="A3521" s="216">
        <v>45815</v>
      </c>
      <c r="B3521" s="20" t="s">
        <v>185</v>
      </c>
      <c r="C3521" s="41">
        <v>56089</v>
      </c>
      <c r="D3521" s="22"/>
      <c r="E3521" s="55" t="s">
        <v>4595</v>
      </c>
      <c r="F3521" s="20" t="s">
        <v>79</v>
      </c>
      <c r="G3521" s="41"/>
      <c r="H3521" s="21" t="s">
        <v>21</v>
      </c>
      <c r="I3521" s="41" t="s">
        <v>28</v>
      </c>
      <c r="J3521" s="21" t="s">
        <v>31</v>
      </c>
      <c r="K3521" s="203"/>
      <c r="L3521" s="55"/>
      <c r="M3521" s="219">
        <v>7465</v>
      </c>
      <c r="N3521" s="219">
        <v>0</v>
      </c>
      <c r="O3521" s="217">
        <f t="shared" si="54"/>
        <v>285602.63999999966</v>
      </c>
    </row>
    <row r="3522" spans="1:15" ht="22.05" hidden="1" customHeight="1" x14ac:dyDescent="0.2">
      <c r="A3522" s="216">
        <v>45815</v>
      </c>
      <c r="B3522" s="20" t="s">
        <v>185</v>
      </c>
      <c r="C3522" s="41">
        <v>56090</v>
      </c>
      <c r="D3522" s="22"/>
      <c r="E3522" s="55" t="s">
        <v>4596</v>
      </c>
      <c r="F3522" s="20" t="s">
        <v>79</v>
      </c>
      <c r="G3522" s="41"/>
      <c r="H3522" s="21" t="s">
        <v>22</v>
      </c>
      <c r="I3522" s="41" t="s">
        <v>56</v>
      </c>
      <c r="J3522" s="21" t="s">
        <v>212</v>
      </c>
      <c r="K3522" s="203" t="s">
        <v>235</v>
      </c>
      <c r="L3522" s="55"/>
      <c r="M3522" s="219">
        <v>0</v>
      </c>
      <c r="N3522" s="219">
        <v>500</v>
      </c>
      <c r="O3522" s="217">
        <f t="shared" si="54"/>
        <v>285102.63999999966</v>
      </c>
    </row>
    <row r="3523" spans="1:15" ht="22.05" hidden="1" customHeight="1" x14ac:dyDescent="0.2">
      <c r="A3523" s="216">
        <v>45815</v>
      </c>
      <c r="B3523" s="20" t="s">
        <v>185</v>
      </c>
      <c r="C3523" s="41">
        <v>56091</v>
      </c>
      <c r="D3523" s="22"/>
      <c r="E3523" s="55" t="s">
        <v>128</v>
      </c>
      <c r="F3523" s="20" t="s">
        <v>79</v>
      </c>
      <c r="G3523" s="41"/>
      <c r="H3523" s="21" t="s">
        <v>22</v>
      </c>
      <c r="I3523" s="21" t="s">
        <v>56</v>
      </c>
      <c r="J3523" s="21" t="s">
        <v>116</v>
      </c>
      <c r="K3523" s="203" t="s">
        <v>129</v>
      </c>
      <c r="L3523" s="55"/>
      <c r="M3523" s="219">
        <v>0</v>
      </c>
      <c r="N3523" s="219">
        <v>60</v>
      </c>
      <c r="O3523" s="217">
        <f t="shared" si="54"/>
        <v>285042.63999999966</v>
      </c>
    </row>
    <row r="3524" spans="1:15" ht="22.05" hidden="1" customHeight="1" x14ac:dyDescent="0.2">
      <c r="A3524" s="216">
        <v>45815</v>
      </c>
      <c r="B3524" s="20" t="s">
        <v>185</v>
      </c>
      <c r="C3524" s="41">
        <v>56092</v>
      </c>
      <c r="D3524" s="22"/>
      <c r="E3524" s="55" t="s">
        <v>4597</v>
      </c>
      <c r="F3524" s="20" t="s">
        <v>79</v>
      </c>
      <c r="G3524" s="41"/>
      <c r="H3524" s="21" t="s">
        <v>22</v>
      </c>
      <c r="I3524" s="41" t="s">
        <v>103</v>
      </c>
      <c r="J3524" s="21" t="s">
        <v>214</v>
      </c>
      <c r="K3524" s="203" t="s">
        <v>2341</v>
      </c>
      <c r="L3524" s="55"/>
      <c r="M3524" s="219">
        <v>0</v>
      </c>
      <c r="N3524" s="219">
        <v>350</v>
      </c>
      <c r="O3524" s="217">
        <f t="shared" si="54"/>
        <v>284692.63999999966</v>
      </c>
    </row>
    <row r="3525" spans="1:15" ht="22.05" hidden="1" customHeight="1" x14ac:dyDescent="0.2">
      <c r="A3525" s="216">
        <v>45815</v>
      </c>
      <c r="B3525" s="20" t="s">
        <v>185</v>
      </c>
      <c r="C3525" s="41">
        <v>56093</v>
      </c>
      <c r="D3525" s="22"/>
      <c r="E3525" s="55" t="s">
        <v>4598</v>
      </c>
      <c r="F3525" s="20" t="s">
        <v>79</v>
      </c>
      <c r="G3525" s="41"/>
      <c r="H3525" s="21" t="s">
        <v>22</v>
      </c>
      <c r="I3525" s="41" t="s">
        <v>103</v>
      </c>
      <c r="J3525" s="21" t="s">
        <v>93</v>
      </c>
      <c r="K3525" s="203" t="s">
        <v>4603</v>
      </c>
      <c r="L3525" s="55"/>
      <c r="M3525" s="219">
        <v>0</v>
      </c>
      <c r="N3525" s="219">
        <v>1100</v>
      </c>
      <c r="O3525" s="217">
        <f t="shared" si="54"/>
        <v>283592.63999999966</v>
      </c>
    </row>
    <row r="3526" spans="1:15" ht="22.05" hidden="1" customHeight="1" x14ac:dyDescent="0.2">
      <c r="A3526" s="216">
        <v>45815</v>
      </c>
      <c r="B3526" s="20" t="s">
        <v>185</v>
      </c>
      <c r="C3526" s="41">
        <v>56094</v>
      </c>
      <c r="D3526" s="22"/>
      <c r="E3526" s="55" t="s">
        <v>4599</v>
      </c>
      <c r="F3526" s="20" t="s">
        <v>79</v>
      </c>
      <c r="G3526" s="41"/>
      <c r="H3526" s="21" t="s">
        <v>22</v>
      </c>
      <c r="I3526" s="41" t="s">
        <v>54</v>
      </c>
      <c r="J3526" s="21" t="s">
        <v>61</v>
      </c>
      <c r="K3526" s="203" t="s">
        <v>411</v>
      </c>
      <c r="L3526" s="55"/>
      <c r="M3526" s="219">
        <v>0</v>
      </c>
      <c r="N3526" s="219">
        <v>20000</v>
      </c>
      <c r="O3526" s="217">
        <f t="shared" si="54"/>
        <v>263592.63999999966</v>
      </c>
    </row>
    <row r="3527" spans="1:15" ht="22.05" hidden="1" customHeight="1" x14ac:dyDescent="0.2">
      <c r="A3527" s="216">
        <v>45815</v>
      </c>
      <c r="B3527" s="20" t="s">
        <v>185</v>
      </c>
      <c r="C3527" s="41">
        <v>56095</v>
      </c>
      <c r="D3527" s="22"/>
      <c r="E3527" s="55" t="s">
        <v>4600</v>
      </c>
      <c r="F3527" s="20" t="s">
        <v>79</v>
      </c>
      <c r="G3527" s="41"/>
      <c r="H3527" s="21" t="s">
        <v>22</v>
      </c>
      <c r="I3527" s="41" t="s">
        <v>103</v>
      </c>
      <c r="J3527" s="21" t="s">
        <v>102</v>
      </c>
      <c r="K3527" s="203" t="s">
        <v>749</v>
      </c>
      <c r="L3527" s="55"/>
      <c r="M3527" s="219">
        <v>0</v>
      </c>
      <c r="N3527" s="219">
        <v>22735</v>
      </c>
      <c r="O3527" s="217">
        <f t="shared" si="54"/>
        <v>240857.63999999966</v>
      </c>
    </row>
    <row r="3528" spans="1:15" ht="22.05" hidden="1" customHeight="1" x14ac:dyDescent="0.2">
      <c r="A3528" s="216">
        <v>45816</v>
      </c>
      <c r="B3528" s="20" t="s">
        <v>185</v>
      </c>
      <c r="C3528" s="41">
        <v>56097</v>
      </c>
      <c r="D3528" s="22"/>
      <c r="E3528" s="55" t="s">
        <v>4604</v>
      </c>
      <c r="F3528" s="20" t="s">
        <v>79</v>
      </c>
      <c r="G3528" s="41"/>
      <c r="H3528" s="21" t="s">
        <v>22</v>
      </c>
      <c r="I3528" s="41" t="s">
        <v>103</v>
      </c>
      <c r="J3528" s="21" t="s">
        <v>214</v>
      </c>
      <c r="K3528" s="203" t="s">
        <v>4606</v>
      </c>
      <c r="L3528" s="55"/>
      <c r="M3528" s="219">
        <v>0</v>
      </c>
      <c r="N3528" s="219">
        <v>400</v>
      </c>
      <c r="O3528" s="217">
        <f t="shared" si="54"/>
        <v>240457.63999999966</v>
      </c>
    </row>
    <row r="3529" spans="1:15" ht="22.05" hidden="1" customHeight="1" x14ac:dyDescent="0.2">
      <c r="A3529" s="216">
        <v>45816</v>
      </c>
      <c r="B3529" s="20" t="s">
        <v>185</v>
      </c>
      <c r="C3529" s="41">
        <v>56098</v>
      </c>
      <c r="D3529" s="22"/>
      <c r="E3529" s="55" t="s">
        <v>4605</v>
      </c>
      <c r="F3529" s="20" t="s">
        <v>79</v>
      </c>
      <c r="G3529" s="41"/>
      <c r="H3529" s="21" t="s">
        <v>22</v>
      </c>
      <c r="I3529" s="41" t="s">
        <v>53</v>
      </c>
      <c r="J3529" s="21" t="s">
        <v>112</v>
      </c>
      <c r="K3529" s="203" t="s">
        <v>1364</v>
      </c>
      <c r="L3529" s="55"/>
      <c r="M3529" s="219">
        <v>0</v>
      </c>
      <c r="N3529" s="219">
        <v>666</v>
      </c>
      <c r="O3529" s="217">
        <f t="shared" si="54"/>
        <v>239791.63999999966</v>
      </c>
    </row>
    <row r="3530" spans="1:15" ht="22.05" hidden="1" customHeight="1" x14ac:dyDescent="0.2">
      <c r="A3530" s="216">
        <v>45817</v>
      </c>
      <c r="B3530" s="20" t="s">
        <v>185</v>
      </c>
      <c r="C3530" s="41">
        <v>56100</v>
      </c>
      <c r="D3530" s="22"/>
      <c r="E3530" s="55" t="s">
        <v>4607</v>
      </c>
      <c r="F3530" s="20" t="s">
        <v>79</v>
      </c>
      <c r="G3530" s="41"/>
      <c r="H3530" s="21" t="s">
        <v>22</v>
      </c>
      <c r="I3530" s="41" t="s">
        <v>54</v>
      </c>
      <c r="J3530" s="21" t="s">
        <v>64</v>
      </c>
      <c r="K3530" s="203" t="s">
        <v>4614</v>
      </c>
      <c r="L3530" s="55"/>
      <c r="M3530" s="219">
        <v>0</v>
      </c>
      <c r="N3530" s="219">
        <v>25000</v>
      </c>
      <c r="O3530" s="217">
        <f t="shared" si="54"/>
        <v>214791.63999999966</v>
      </c>
    </row>
    <row r="3531" spans="1:15" ht="22.05" hidden="1" customHeight="1" x14ac:dyDescent="0.2">
      <c r="A3531" s="216">
        <v>45817</v>
      </c>
      <c r="B3531" s="20" t="s">
        <v>185</v>
      </c>
      <c r="C3531" s="41">
        <v>56101</v>
      </c>
      <c r="D3531" s="22"/>
      <c r="E3531" s="55" t="s">
        <v>130</v>
      </c>
      <c r="F3531" s="20" t="s">
        <v>79</v>
      </c>
      <c r="G3531" s="41"/>
      <c r="H3531" s="21" t="s">
        <v>22</v>
      </c>
      <c r="I3531" s="41" t="s">
        <v>53</v>
      </c>
      <c r="J3531" s="21" t="s">
        <v>113</v>
      </c>
      <c r="K3531" s="203" t="s">
        <v>4615</v>
      </c>
      <c r="L3531" s="55"/>
      <c r="M3531" s="219">
        <v>0</v>
      </c>
      <c r="N3531" s="219">
        <v>2000</v>
      </c>
      <c r="O3531" s="217">
        <f t="shared" si="54"/>
        <v>212791.63999999966</v>
      </c>
    </row>
    <row r="3532" spans="1:15" ht="22.05" hidden="1" customHeight="1" x14ac:dyDescent="0.2">
      <c r="A3532" s="216">
        <v>45817</v>
      </c>
      <c r="B3532" s="20" t="s">
        <v>185</v>
      </c>
      <c r="C3532" s="41">
        <v>56102</v>
      </c>
      <c r="D3532" s="22"/>
      <c r="E3532" s="55" t="s">
        <v>4608</v>
      </c>
      <c r="F3532" s="20" t="s">
        <v>79</v>
      </c>
      <c r="G3532" s="41"/>
      <c r="H3532" s="21" t="s">
        <v>22</v>
      </c>
      <c r="I3532" s="41" t="s">
        <v>103</v>
      </c>
      <c r="J3532" s="21" t="s">
        <v>95</v>
      </c>
      <c r="K3532" s="203" t="s">
        <v>1405</v>
      </c>
      <c r="L3532" s="55"/>
      <c r="M3532" s="219">
        <v>0</v>
      </c>
      <c r="N3532" s="219">
        <v>700</v>
      </c>
      <c r="O3532" s="217">
        <f t="shared" si="54"/>
        <v>212091.63999999966</v>
      </c>
    </row>
    <row r="3533" spans="1:15" ht="22.05" hidden="1" customHeight="1" x14ac:dyDescent="0.2">
      <c r="A3533" s="216">
        <v>45817</v>
      </c>
      <c r="B3533" s="20" t="s">
        <v>185</v>
      </c>
      <c r="C3533" s="41">
        <v>56103</v>
      </c>
      <c r="D3533" s="22"/>
      <c r="E3533" s="55" t="s">
        <v>3090</v>
      </c>
      <c r="F3533" s="20" t="s">
        <v>79</v>
      </c>
      <c r="G3533" s="41"/>
      <c r="H3533" s="21" t="s">
        <v>22</v>
      </c>
      <c r="I3533" s="41" t="s">
        <v>103</v>
      </c>
      <c r="J3533" s="21" t="s">
        <v>94</v>
      </c>
      <c r="K3533" s="203" t="s">
        <v>4616</v>
      </c>
      <c r="L3533" s="55"/>
      <c r="M3533" s="219">
        <v>0</v>
      </c>
      <c r="N3533" s="219">
        <v>980</v>
      </c>
      <c r="O3533" s="217">
        <f t="shared" si="54"/>
        <v>211111.63999999966</v>
      </c>
    </row>
    <row r="3534" spans="1:15" ht="22.05" hidden="1" customHeight="1" x14ac:dyDescent="0.2">
      <c r="A3534" s="216">
        <v>45817</v>
      </c>
      <c r="B3534" s="20" t="s">
        <v>185</v>
      </c>
      <c r="C3534" s="41">
        <v>56104</v>
      </c>
      <c r="D3534" s="22"/>
      <c r="E3534" s="55" t="s">
        <v>128</v>
      </c>
      <c r="F3534" s="20" t="s">
        <v>79</v>
      </c>
      <c r="G3534" s="41"/>
      <c r="H3534" s="21" t="s">
        <v>22</v>
      </c>
      <c r="I3534" s="41" t="s">
        <v>56</v>
      </c>
      <c r="J3534" s="21" t="s">
        <v>116</v>
      </c>
      <c r="K3534" s="203" t="s">
        <v>129</v>
      </c>
      <c r="L3534" s="55"/>
      <c r="M3534" s="219">
        <v>0</v>
      </c>
      <c r="N3534" s="219">
        <v>60</v>
      </c>
      <c r="O3534" s="217">
        <f t="shared" si="54"/>
        <v>211051.63999999966</v>
      </c>
    </row>
    <row r="3535" spans="1:15" ht="22.05" hidden="1" customHeight="1" x14ac:dyDescent="0.2">
      <c r="A3535" s="216">
        <v>45817</v>
      </c>
      <c r="B3535" s="20" t="s">
        <v>185</v>
      </c>
      <c r="C3535" s="41">
        <v>56105</v>
      </c>
      <c r="D3535" s="22"/>
      <c r="E3535" s="55" t="s">
        <v>1506</v>
      </c>
      <c r="F3535" s="20" t="s">
        <v>79</v>
      </c>
      <c r="G3535" s="41"/>
      <c r="H3535" s="21" t="s">
        <v>22</v>
      </c>
      <c r="I3535" s="41" t="s">
        <v>53</v>
      </c>
      <c r="J3535" s="21" t="s">
        <v>113</v>
      </c>
      <c r="K3535" s="203" t="s">
        <v>163</v>
      </c>
      <c r="L3535" s="55"/>
      <c r="M3535" s="219">
        <v>0</v>
      </c>
      <c r="N3535" s="219">
        <v>3300</v>
      </c>
      <c r="O3535" s="217">
        <f t="shared" si="54"/>
        <v>207751.63999999966</v>
      </c>
    </row>
    <row r="3536" spans="1:15" ht="22.05" hidden="1" customHeight="1" x14ac:dyDescent="0.2">
      <c r="A3536" s="216">
        <v>45817</v>
      </c>
      <c r="B3536" s="20" t="s">
        <v>185</v>
      </c>
      <c r="C3536" s="41">
        <v>56106</v>
      </c>
      <c r="D3536" s="22"/>
      <c r="E3536" s="55" t="s">
        <v>4609</v>
      </c>
      <c r="F3536" s="20" t="s">
        <v>79</v>
      </c>
      <c r="G3536" s="41"/>
      <c r="H3536" s="21" t="s">
        <v>22</v>
      </c>
      <c r="I3536" s="21" t="s">
        <v>103</v>
      </c>
      <c r="J3536" s="21" t="s">
        <v>219</v>
      </c>
      <c r="K3536" s="203" t="s">
        <v>4617</v>
      </c>
      <c r="L3536" s="55"/>
      <c r="M3536" s="219">
        <v>0</v>
      </c>
      <c r="N3536" s="219">
        <v>1250</v>
      </c>
      <c r="O3536" s="217">
        <f t="shared" si="54"/>
        <v>206501.63999999966</v>
      </c>
    </row>
    <row r="3537" spans="1:15" ht="22.05" hidden="1" customHeight="1" x14ac:dyDescent="0.2">
      <c r="A3537" s="216">
        <v>45817</v>
      </c>
      <c r="B3537" s="20" t="s">
        <v>185</v>
      </c>
      <c r="C3537" s="41">
        <v>56107</v>
      </c>
      <c r="D3537" s="306"/>
      <c r="E3537" s="55" t="s">
        <v>680</v>
      </c>
      <c r="F3537" s="20" t="s">
        <v>79</v>
      </c>
      <c r="G3537" s="41"/>
      <c r="H3537" s="21" t="s">
        <v>22</v>
      </c>
      <c r="I3537" s="41" t="s">
        <v>103</v>
      </c>
      <c r="J3537" s="21" t="s">
        <v>60</v>
      </c>
      <c r="K3537" s="203" t="s">
        <v>135</v>
      </c>
      <c r="L3537" s="55"/>
      <c r="M3537" s="219">
        <v>0</v>
      </c>
      <c r="N3537" s="219">
        <v>1000</v>
      </c>
      <c r="O3537" s="217">
        <f t="shared" si="54"/>
        <v>205501.63999999966</v>
      </c>
    </row>
    <row r="3538" spans="1:15" ht="22.05" hidden="1" customHeight="1" x14ac:dyDescent="0.2">
      <c r="A3538" s="216">
        <v>45817</v>
      </c>
      <c r="B3538" s="20" t="s">
        <v>185</v>
      </c>
      <c r="C3538" s="41">
        <v>56108</v>
      </c>
      <c r="D3538" s="22"/>
      <c r="E3538" s="55" t="s">
        <v>1012</v>
      </c>
      <c r="F3538" s="20" t="s">
        <v>79</v>
      </c>
      <c r="G3538" s="41"/>
      <c r="H3538" s="21" t="s">
        <v>22</v>
      </c>
      <c r="I3538" s="41" t="s">
        <v>80</v>
      </c>
      <c r="J3538" s="21" t="s">
        <v>67</v>
      </c>
      <c r="K3538" s="203" t="s">
        <v>445</v>
      </c>
      <c r="L3538" s="55"/>
      <c r="M3538" s="219">
        <v>0</v>
      </c>
      <c r="N3538" s="219">
        <v>1673</v>
      </c>
      <c r="O3538" s="217">
        <f t="shared" si="54"/>
        <v>203828.63999999966</v>
      </c>
    </row>
    <row r="3539" spans="1:15" ht="22.05" hidden="1" customHeight="1" x14ac:dyDescent="0.2">
      <c r="A3539" s="216">
        <v>45817</v>
      </c>
      <c r="B3539" s="20" t="s">
        <v>185</v>
      </c>
      <c r="C3539" s="41">
        <v>56109</v>
      </c>
      <c r="D3539" s="22"/>
      <c r="E3539" s="55" t="s">
        <v>4610</v>
      </c>
      <c r="F3539" s="20" t="s">
        <v>79</v>
      </c>
      <c r="G3539" s="41"/>
      <c r="H3539" s="21" t="s">
        <v>22</v>
      </c>
      <c r="I3539" s="41" t="s">
        <v>80</v>
      </c>
      <c r="J3539" s="21" t="s">
        <v>67</v>
      </c>
      <c r="K3539" s="203" t="s">
        <v>445</v>
      </c>
      <c r="L3539" s="55"/>
      <c r="M3539" s="219">
        <v>0</v>
      </c>
      <c r="N3539" s="219">
        <v>47545</v>
      </c>
      <c r="O3539" s="217">
        <f t="shared" si="54"/>
        <v>156283.63999999966</v>
      </c>
    </row>
    <row r="3540" spans="1:15" ht="22.05" hidden="1" customHeight="1" x14ac:dyDescent="0.2">
      <c r="A3540" s="216">
        <v>45817</v>
      </c>
      <c r="B3540" s="20" t="s">
        <v>185</v>
      </c>
      <c r="C3540" s="41">
        <v>56110</v>
      </c>
      <c r="D3540" s="22"/>
      <c r="E3540" s="55" t="s">
        <v>489</v>
      </c>
      <c r="F3540" s="20" t="s">
        <v>79</v>
      </c>
      <c r="G3540" s="41"/>
      <c r="H3540" s="21" t="s">
        <v>22</v>
      </c>
      <c r="I3540" s="41" t="s">
        <v>54</v>
      </c>
      <c r="J3540" s="21" t="s">
        <v>61</v>
      </c>
      <c r="K3540" s="203" t="s">
        <v>1015</v>
      </c>
      <c r="L3540" s="55"/>
      <c r="M3540" s="219">
        <v>0</v>
      </c>
      <c r="N3540" s="219">
        <v>8000</v>
      </c>
      <c r="O3540" s="217">
        <f t="shared" si="54"/>
        <v>148283.63999999966</v>
      </c>
    </row>
    <row r="3541" spans="1:15" ht="22.05" hidden="1" customHeight="1" x14ac:dyDescent="0.2">
      <c r="A3541" s="216">
        <v>45817</v>
      </c>
      <c r="B3541" s="20" t="s">
        <v>185</v>
      </c>
      <c r="C3541" s="41">
        <v>56111</v>
      </c>
      <c r="D3541" s="22"/>
      <c r="E3541" s="55" t="s">
        <v>3654</v>
      </c>
      <c r="F3541" s="20" t="s">
        <v>79</v>
      </c>
      <c r="G3541" s="41"/>
      <c r="H3541" s="21" t="s">
        <v>22</v>
      </c>
      <c r="I3541" s="21" t="s">
        <v>56</v>
      </c>
      <c r="J3541" s="21" t="s">
        <v>116</v>
      </c>
      <c r="K3541" s="203" t="s">
        <v>4567</v>
      </c>
      <c r="L3541" s="55"/>
      <c r="M3541" s="219">
        <v>0</v>
      </c>
      <c r="N3541" s="219">
        <v>1500</v>
      </c>
      <c r="O3541" s="217">
        <f t="shared" si="54"/>
        <v>146783.63999999966</v>
      </c>
    </row>
    <row r="3542" spans="1:15" ht="22.05" hidden="1" customHeight="1" x14ac:dyDescent="0.2">
      <c r="A3542" s="216">
        <v>45817</v>
      </c>
      <c r="B3542" s="20" t="s">
        <v>185</v>
      </c>
      <c r="C3542" s="41">
        <v>56112</v>
      </c>
      <c r="D3542" s="22"/>
      <c r="E3542" s="55" t="s">
        <v>4611</v>
      </c>
      <c r="F3542" s="20" t="s">
        <v>79</v>
      </c>
      <c r="G3542" s="41"/>
      <c r="H3542" s="21" t="s">
        <v>22</v>
      </c>
      <c r="I3542" s="21" t="s">
        <v>103</v>
      </c>
      <c r="J3542" s="21" t="s">
        <v>102</v>
      </c>
      <c r="K3542" s="203" t="s">
        <v>413</v>
      </c>
      <c r="L3542" s="55"/>
      <c r="M3542" s="219">
        <v>0</v>
      </c>
      <c r="N3542" s="219">
        <v>1000</v>
      </c>
      <c r="O3542" s="217">
        <f t="shared" si="54"/>
        <v>145783.63999999966</v>
      </c>
    </row>
    <row r="3543" spans="1:15" ht="22.05" hidden="1" customHeight="1" x14ac:dyDescent="0.2">
      <c r="A3543" s="216">
        <v>45817</v>
      </c>
      <c r="B3543" s="20" t="s">
        <v>185</v>
      </c>
      <c r="C3543" s="41">
        <v>56113</v>
      </c>
      <c r="D3543" s="22"/>
      <c r="E3543" s="55" t="s">
        <v>130</v>
      </c>
      <c r="F3543" s="20" t="s">
        <v>79</v>
      </c>
      <c r="G3543" s="41"/>
      <c r="H3543" s="21" t="s">
        <v>22</v>
      </c>
      <c r="I3543" s="21" t="s">
        <v>53</v>
      </c>
      <c r="J3543" s="21" t="s">
        <v>113</v>
      </c>
      <c r="K3543" s="203" t="s">
        <v>4618</v>
      </c>
      <c r="L3543" s="55"/>
      <c r="M3543" s="219">
        <v>0</v>
      </c>
      <c r="N3543" s="219">
        <v>2500</v>
      </c>
      <c r="O3543" s="217">
        <f t="shared" si="54"/>
        <v>143283.63999999966</v>
      </c>
    </row>
    <row r="3544" spans="1:15" ht="22.05" hidden="1" customHeight="1" x14ac:dyDescent="0.2">
      <c r="A3544" s="216">
        <v>45817</v>
      </c>
      <c r="B3544" s="20" t="s">
        <v>185</v>
      </c>
      <c r="C3544" s="41">
        <v>56114</v>
      </c>
      <c r="D3544" s="22"/>
      <c r="E3544" s="55" t="s">
        <v>4612</v>
      </c>
      <c r="F3544" s="20" t="s">
        <v>79</v>
      </c>
      <c r="G3544" s="41"/>
      <c r="H3544" s="21" t="s">
        <v>22</v>
      </c>
      <c r="I3544" s="21" t="s">
        <v>103</v>
      </c>
      <c r="J3544" s="21" t="s">
        <v>95</v>
      </c>
      <c r="K3544" s="203" t="s">
        <v>368</v>
      </c>
      <c r="L3544" s="55"/>
      <c r="M3544" s="219">
        <v>0</v>
      </c>
      <c r="N3544" s="219">
        <v>380</v>
      </c>
      <c r="O3544" s="217">
        <f t="shared" si="54"/>
        <v>142903.63999999966</v>
      </c>
    </row>
    <row r="3545" spans="1:15" ht="22.05" hidden="1" customHeight="1" x14ac:dyDescent="0.2">
      <c r="A3545" s="216">
        <v>45817</v>
      </c>
      <c r="B3545" s="20" t="s">
        <v>185</v>
      </c>
      <c r="C3545" s="41">
        <v>56115</v>
      </c>
      <c r="D3545" s="22"/>
      <c r="E3545" s="55" t="s">
        <v>4613</v>
      </c>
      <c r="F3545" s="20" t="s">
        <v>79</v>
      </c>
      <c r="G3545" s="41"/>
      <c r="H3545" s="21" t="s">
        <v>22</v>
      </c>
      <c r="I3545" s="21" t="s">
        <v>103</v>
      </c>
      <c r="J3545" s="21" t="s">
        <v>95</v>
      </c>
      <c r="K3545" s="203" t="s">
        <v>134</v>
      </c>
      <c r="L3545" s="55"/>
      <c r="M3545" s="219">
        <v>0</v>
      </c>
      <c r="N3545" s="219">
        <v>702</v>
      </c>
      <c r="O3545" s="217">
        <f t="shared" si="54"/>
        <v>142201.63999999966</v>
      </c>
    </row>
    <row r="3546" spans="1:15" ht="22.05" hidden="1" customHeight="1" x14ac:dyDescent="0.2">
      <c r="A3546" s="216">
        <v>45817</v>
      </c>
      <c r="B3546" s="20" t="s">
        <v>185</v>
      </c>
      <c r="C3546" s="41">
        <v>56116</v>
      </c>
      <c r="D3546" s="22"/>
      <c r="E3546" s="55" t="s">
        <v>160</v>
      </c>
      <c r="F3546" s="20" t="s">
        <v>79</v>
      </c>
      <c r="G3546" s="41"/>
      <c r="H3546" s="21" t="s">
        <v>22</v>
      </c>
      <c r="I3546" s="21" t="s">
        <v>103</v>
      </c>
      <c r="J3546" s="21" t="s">
        <v>97</v>
      </c>
      <c r="K3546" s="203" t="s">
        <v>134</v>
      </c>
      <c r="L3546" s="55"/>
      <c r="M3546" s="219">
        <v>0</v>
      </c>
      <c r="N3546" s="219">
        <v>1600</v>
      </c>
      <c r="O3546" s="217">
        <f t="shared" si="54"/>
        <v>140601.63999999966</v>
      </c>
    </row>
    <row r="3547" spans="1:15" ht="22.05" hidden="1" customHeight="1" x14ac:dyDescent="0.2">
      <c r="A3547" s="216">
        <v>45818</v>
      </c>
      <c r="B3547" s="20" t="s">
        <v>185</v>
      </c>
      <c r="C3547" s="41">
        <v>56118</v>
      </c>
      <c r="D3547" s="22"/>
      <c r="E3547" s="55" t="s">
        <v>154</v>
      </c>
      <c r="F3547" s="20" t="s">
        <v>79</v>
      </c>
      <c r="G3547" s="41"/>
      <c r="H3547" s="21" t="s">
        <v>22</v>
      </c>
      <c r="I3547" s="41" t="s">
        <v>103</v>
      </c>
      <c r="J3547" s="21" t="s">
        <v>219</v>
      </c>
      <c r="K3547" s="203" t="s">
        <v>266</v>
      </c>
      <c r="L3547" s="55"/>
      <c r="M3547" s="219">
        <v>0</v>
      </c>
      <c r="N3547" s="219">
        <v>510</v>
      </c>
      <c r="O3547" s="217">
        <f t="shared" si="54"/>
        <v>140091.63999999966</v>
      </c>
    </row>
    <row r="3548" spans="1:15" ht="22.05" hidden="1" customHeight="1" x14ac:dyDescent="0.2">
      <c r="A3548" s="216">
        <v>45818</v>
      </c>
      <c r="B3548" s="20" t="s">
        <v>185</v>
      </c>
      <c r="C3548" s="41">
        <v>56119</v>
      </c>
      <c r="D3548" s="22"/>
      <c r="E3548" s="55" t="s">
        <v>1777</v>
      </c>
      <c r="F3548" s="20" t="s">
        <v>79</v>
      </c>
      <c r="G3548" s="41"/>
      <c r="H3548" s="21" t="s">
        <v>21</v>
      </c>
      <c r="I3548" s="21" t="s">
        <v>28</v>
      </c>
      <c r="J3548" s="21" t="s">
        <v>31</v>
      </c>
      <c r="K3548" s="203"/>
      <c r="L3548" s="55"/>
      <c r="M3548" s="219">
        <v>78933</v>
      </c>
      <c r="N3548" s="219">
        <v>0</v>
      </c>
      <c r="O3548" s="217">
        <f t="shared" si="54"/>
        <v>219024.63999999966</v>
      </c>
    </row>
    <row r="3549" spans="1:15" ht="22.05" hidden="1" customHeight="1" x14ac:dyDescent="0.2">
      <c r="A3549" s="216">
        <v>45818</v>
      </c>
      <c r="B3549" s="20" t="s">
        <v>185</v>
      </c>
      <c r="C3549" s="41">
        <v>56120</v>
      </c>
      <c r="D3549" s="22"/>
      <c r="E3549" s="55" t="s">
        <v>4619</v>
      </c>
      <c r="F3549" s="20" t="s">
        <v>79</v>
      </c>
      <c r="G3549" s="41"/>
      <c r="H3549" s="21" t="s">
        <v>22</v>
      </c>
      <c r="I3549" s="41" t="s">
        <v>54</v>
      </c>
      <c r="J3549" s="21" t="s">
        <v>61</v>
      </c>
      <c r="K3549" s="203" t="s">
        <v>445</v>
      </c>
      <c r="L3549" s="55"/>
      <c r="M3549" s="219">
        <v>0</v>
      </c>
      <c r="N3549" s="219">
        <v>3812</v>
      </c>
      <c r="O3549" s="217">
        <f t="shared" ref="O3549:O3612" si="55">O3548+M3549-N3549</f>
        <v>215212.63999999966</v>
      </c>
    </row>
    <row r="3550" spans="1:15" ht="22.05" hidden="1" customHeight="1" x14ac:dyDescent="0.2">
      <c r="A3550" s="216">
        <v>45818</v>
      </c>
      <c r="B3550" s="20" t="s">
        <v>185</v>
      </c>
      <c r="C3550" s="41">
        <v>56121</v>
      </c>
      <c r="D3550" s="22"/>
      <c r="E3550" s="55" t="s">
        <v>942</v>
      </c>
      <c r="F3550" s="20" t="s">
        <v>79</v>
      </c>
      <c r="G3550" s="41"/>
      <c r="H3550" s="21" t="s">
        <v>21</v>
      </c>
      <c r="I3550" s="41" t="s">
        <v>28</v>
      </c>
      <c r="J3550" s="21" t="s">
        <v>30</v>
      </c>
      <c r="K3550" s="203"/>
      <c r="L3550" s="55"/>
      <c r="M3550" s="219">
        <v>180000</v>
      </c>
      <c r="N3550" s="219">
        <v>0</v>
      </c>
      <c r="O3550" s="217">
        <f t="shared" si="55"/>
        <v>395212.63999999966</v>
      </c>
    </row>
    <row r="3551" spans="1:15" ht="22.05" hidden="1" customHeight="1" x14ac:dyDescent="0.2">
      <c r="A3551" s="216">
        <v>45818</v>
      </c>
      <c r="B3551" s="20" t="s">
        <v>185</v>
      </c>
      <c r="C3551" s="41">
        <v>56122</v>
      </c>
      <c r="D3551" s="22"/>
      <c r="E3551" s="55" t="s">
        <v>4620</v>
      </c>
      <c r="F3551" s="20" t="s">
        <v>79</v>
      </c>
      <c r="G3551" s="41"/>
      <c r="H3551" s="21" t="s">
        <v>22</v>
      </c>
      <c r="I3551" s="41" t="s">
        <v>57</v>
      </c>
      <c r="J3551" s="21" t="s">
        <v>87</v>
      </c>
      <c r="K3551" s="203" t="s">
        <v>951</v>
      </c>
      <c r="L3551" s="55"/>
      <c r="M3551" s="219">
        <v>0</v>
      </c>
      <c r="N3551" s="219">
        <v>180000</v>
      </c>
      <c r="O3551" s="217">
        <f t="shared" si="55"/>
        <v>215212.63999999966</v>
      </c>
    </row>
    <row r="3552" spans="1:15" ht="22.05" hidden="1" customHeight="1" x14ac:dyDescent="0.2">
      <c r="A3552" s="216">
        <v>45818</v>
      </c>
      <c r="B3552" s="20" t="s">
        <v>185</v>
      </c>
      <c r="C3552" s="41">
        <v>56123</v>
      </c>
      <c r="D3552" s="22"/>
      <c r="E3552" s="55" t="s">
        <v>3090</v>
      </c>
      <c r="F3552" s="20" t="s">
        <v>79</v>
      </c>
      <c r="G3552" s="41"/>
      <c r="H3552" s="21" t="s">
        <v>22</v>
      </c>
      <c r="I3552" s="41" t="s">
        <v>103</v>
      </c>
      <c r="J3552" s="21" t="s">
        <v>94</v>
      </c>
      <c r="K3552" s="203" t="s">
        <v>134</v>
      </c>
      <c r="L3552" s="55"/>
      <c r="M3552" s="219">
        <v>0</v>
      </c>
      <c r="N3552" s="219">
        <v>1000</v>
      </c>
      <c r="O3552" s="217">
        <f t="shared" si="55"/>
        <v>214212.63999999966</v>
      </c>
    </row>
    <row r="3553" spans="1:15" ht="22.05" hidden="1" customHeight="1" x14ac:dyDescent="0.2">
      <c r="A3553" s="216">
        <v>45818</v>
      </c>
      <c r="B3553" s="20" t="s">
        <v>185</v>
      </c>
      <c r="C3553" s="41">
        <v>56124</v>
      </c>
      <c r="D3553" s="22"/>
      <c r="E3553" s="55" t="s">
        <v>4621</v>
      </c>
      <c r="F3553" s="20" t="s">
        <v>79</v>
      </c>
      <c r="G3553" s="41"/>
      <c r="H3553" s="21" t="s">
        <v>22</v>
      </c>
      <c r="I3553" s="21" t="s">
        <v>103</v>
      </c>
      <c r="J3553" s="21" t="s">
        <v>95</v>
      </c>
      <c r="K3553" s="203" t="s">
        <v>4629</v>
      </c>
      <c r="L3553" s="55"/>
      <c r="M3553" s="219">
        <v>0</v>
      </c>
      <c r="N3553" s="219">
        <v>875</v>
      </c>
      <c r="O3553" s="217">
        <f t="shared" si="55"/>
        <v>213337.63999999966</v>
      </c>
    </row>
    <row r="3554" spans="1:15" ht="22.05" hidden="1" customHeight="1" x14ac:dyDescent="0.2">
      <c r="A3554" s="216">
        <v>45818</v>
      </c>
      <c r="B3554" s="20" t="s">
        <v>185</v>
      </c>
      <c r="C3554" s="41">
        <v>56125</v>
      </c>
      <c r="D3554" s="22"/>
      <c r="E3554" s="55" t="s">
        <v>2858</v>
      </c>
      <c r="F3554" s="20" t="s">
        <v>79</v>
      </c>
      <c r="G3554" s="41"/>
      <c r="H3554" s="21" t="s">
        <v>22</v>
      </c>
      <c r="I3554" s="41" t="s">
        <v>54</v>
      </c>
      <c r="J3554" s="21" t="s">
        <v>41</v>
      </c>
      <c r="K3554" s="203" t="s">
        <v>465</v>
      </c>
      <c r="L3554" s="55"/>
      <c r="M3554" s="219">
        <v>0</v>
      </c>
      <c r="N3554" s="219">
        <v>5000</v>
      </c>
      <c r="O3554" s="217">
        <f t="shared" si="55"/>
        <v>208337.63999999966</v>
      </c>
    </row>
    <row r="3555" spans="1:15" ht="22.05" hidden="1" customHeight="1" x14ac:dyDescent="0.2">
      <c r="A3555" s="216">
        <v>45818</v>
      </c>
      <c r="B3555" s="20" t="s">
        <v>185</v>
      </c>
      <c r="C3555" s="41">
        <v>56126</v>
      </c>
      <c r="D3555" s="22"/>
      <c r="E3555" s="55" t="s">
        <v>157</v>
      </c>
      <c r="F3555" s="20" t="s">
        <v>79</v>
      </c>
      <c r="G3555" s="41"/>
      <c r="H3555" s="21" t="s">
        <v>22</v>
      </c>
      <c r="I3555" s="41" t="s">
        <v>103</v>
      </c>
      <c r="J3555" s="21" t="s">
        <v>60</v>
      </c>
      <c r="K3555" s="203" t="s">
        <v>4630</v>
      </c>
      <c r="L3555" s="55"/>
      <c r="M3555" s="219">
        <v>0</v>
      </c>
      <c r="N3555" s="219">
        <v>450</v>
      </c>
      <c r="O3555" s="217">
        <f t="shared" si="55"/>
        <v>207887.63999999966</v>
      </c>
    </row>
    <row r="3556" spans="1:15" ht="22.05" hidden="1" customHeight="1" x14ac:dyDescent="0.2">
      <c r="A3556" s="216">
        <v>45818</v>
      </c>
      <c r="B3556" s="20" t="s">
        <v>185</v>
      </c>
      <c r="C3556" s="41">
        <v>56127</v>
      </c>
      <c r="D3556" s="22"/>
      <c r="E3556" s="55" t="s">
        <v>2480</v>
      </c>
      <c r="F3556" s="20" t="s">
        <v>79</v>
      </c>
      <c r="G3556" s="41"/>
      <c r="H3556" s="21" t="s">
        <v>22</v>
      </c>
      <c r="I3556" s="41" t="s">
        <v>56</v>
      </c>
      <c r="J3556" s="21" t="s">
        <v>212</v>
      </c>
      <c r="K3556" s="203" t="s">
        <v>210</v>
      </c>
      <c r="L3556" s="55"/>
      <c r="M3556" s="219">
        <v>0</v>
      </c>
      <c r="N3556" s="219">
        <v>105</v>
      </c>
      <c r="O3556" s="217">
        <f t="shared" si="55"/>
        <v>207782.63999999966</v>
      </c>
    </row>
    <row r="3557" spans="1:15" ht="22.05" hidden="1" customHeight="1" x14ac:dyDescent="0.2">
      <c r="A3557" s="216">
        <v>45818</v>
      </c>
      <c r="B3557" s="20" t="s">
        <v>185</v>
      </c>
      <c r="C3557" s="41">
        <v>56128</v>
      </c>
      <c r="D3557" s="22"/>
      <c r="E3557" s="55" t="s">
        <v>4622</v>
      </c>
      <c r="F3557" s="20" t="s">
        <v>79</v>
      </c>
      <c r="G3557" s="41"/>
      <c r="H3557" s="21" t="s">
        <v>22</v>
      </c>
      <c r="I3557" s="41" t="s">
        <v>54</v>
      </c>
      <c r="J3557" s="21" t="s">
        <v>41</v>
      </c>
      <c r="K3557" s="203" t="s">
        <v>3562</v>
      </c>
      <c r="L3557" s="55"/>
      <c r="M3557" s="219">
        <v>0</v>
      </c>
      <c r="N3557" s="219">
        <v>500</v>
      </c>
      <c r="O3557" s="217">
        <f t="shared" si="55"/>
        <v>207282.63999999966</v>
      </c>
    </row>
    <row r="3558" spans="1:15" ht="22.05" hidden="1" customHeight="1" x14ac:dyDescent="0.2">
      <c r="A3558" s="216">
        <v>45818</v>
      </c>
      <c r="B3558" s="20" t="s">
        <v>185</v>
      </c>
      <c r="C3558" s="41">
        <v>56129</v>
      </c>
      <c r="D3558" s="22"/>
      <c r="E3558" s="55" t="s">
        <v>4623</v>
      </c>
      <c r="F3558" s="20" t="s">
        <v>79</v>
      </c>
      <c r="G3558" s="41"/>
      <c r="H3558" s="21" t="s">
        <v>22</v>
      </c>
      <c r="I3558" s="41" t="s">
        <v>103</v>
      </c>
      <c r="J3558" s="21" t="s">
        <v>93</v>
      </c>
      <c r="K3558" s="304" t="s">
        <v>446</v>
      </c>
      <c r="L3558" s="55"/>
      <c r="M3558" s="219">
        <v>0</v>
      </c>
      <c r="N3558" s="219">
        <v>610</v>
      </c>
      <c r="O3558" s="217">
        <f t="shared" si="55"/>
        <v>206672.63999999966</v>
      </c>
    </row>
    <row r="3559" spans="1:15" ht="22.05" hidden="1" customHeight="1" x14ac:dyDescent="0.2">
      <c r="A3559" s="216">
        <v>45818</v>
      </c>
      <c r="B3559" s="20" t="s">
        <v>185</v>
      </c>
      <c r="C3559" s="41">
        <v>56130</v>
      </c>
      <c r="D3559" s="22"/>
      <c r="E3559" s="55" t="s">
        <v>4624</v>
      </c>
      <c r="F3559" s="20" t="s">
        <v>79</v>
      </c>
      <c r="G3559" s="41"/>
      <c r="H3559" s="21" t="s">
        <v>22</v>
      </c>
      <c r="I3559" s="41" t="s">
        <v>53</v>
      </c>
      <c r="J3559" s="21" t="s">
        <v>113</v>
      </c>
      <c r="K3559" s="203" t="s">
        <v>226</v>
      </c>
      <c r="L3559" s="55"/>
      <c r="M3559" s="219">
        <v>0</v>
      </c>
      <c r="N3559" s="219">
        <v>3600</v>
      </c>
      <c r="O3559" s="217">
        <f t="shared" si="55"/>
        <v>203072.63999999966</v>
      </c>
    </row>
    <row r="3560" spans="1:15" ht="22.05" hidden="1" customHeight="1" x14ac:dyDescent="0.2">
      <c r="A3560" s="216">
        <v>45818</v>
      </c>
      <c r="B3560" s="20" t="s">
        <v>185</v>
      </c>
      <c r="C3560" s="41">
        <v>56131</v>
      </c>
      <c r="D3560" s="22"/>
      <c r="E3560" s="55" t="s">
        <v>4625</v>
      </c>
      <c r="F3560" s="20" t="s">
        <v>79</v>
      </c>
      <c r="G3560" s="41"/>
      <c r="H3560" s="21" t="s">
        <v>22</v>
      </c>
      <c r="I3560" s="41" t="s">
        <v>103</v>
      </c>
      <c r="J3560" s="21" t="s">
        <v>102</v>
      </c>
      <c r="K3560" s="203" t="s">
        <v>1405</v>
      </c>
      <c r="L3560" s="55"/>
      <c r="M3560" s="219">
        <v>0</v>
      </c>
      <c r="N3560" s="219">
        <v>1600</v>
      </c>
      <c r="O3560" s="217">
        <f t="shared" si="55"/>
        <v>201472.63999999966</v>
      </c>
    </row>
    <row r="3561" spans="1:15" ht="22.05" hidden="1" customHeight="1" x14ac:dyDescent="0.2">
      <c r="A3561" s="216">
        <v>45818</v>
      </c>
      <c r="B3561" s="20" t="s">
        <v>185</v>
      </c>
      <c r="C3561" s="41">
        <v>56132</v>
      </c>
      <c r="D3561" s="22"/>
      <c r="E3561" s="55" t="s">
        <v>4626</v>
      </c>
      <c r="F3561" s="20" t="s">
        <v>79</v>
      </c>
      <c r="G3561" s="41"/>
      <c r="H3561" s="21" t="s">
        <v>22</v>
      </c>
      <c r="I3561" s="41" t="s">
        <v>55</v>
      </c>
      <c r="J3561" s="21" t="s">
        <v>73</v>
      </c>
      <c r="K3561" s="203" t="s">
        <v>4631</v>
      </c>
      <c r="L3561" s="55"/>
      <c r="M3561" s="219">
        <v>0</v>
      </c>
      <c r="N3561" s="219">
        <v>9260</v>
      </c>
      <c r="O3561" s="217">
        <f t="shared" si="55"/>
        <v>192212.63999999966</v>
      </c>
    </row>
    <row r="3562" spans="1:15" ht="22.05" hidden="1" customHeight="1" x14ac:dyDescent="0.2">
      <c r="A3562" s="216">
        <v>45818</v>
      </c>
      <c r="B3562" s="20" t="s">
        <v>185</v>
      </c>
      <c r="C3562" s="41">
        <v>56133</v>
      </c>
      <c r="D3562" s="22"/>
      <c r="E3562" s="55" t="s">
        <v>4627</v>
      </c>
      <c r="F3562" s="20" t="s">
        <v>79</v>
      </c>
      <c r="G3562" s="41"/>
      <c r="H3562" s="21" t="s">
        <v>22</v>
      </c>
      <c r="I3562" s="41" t="s">
        <v>55</v>
      </c>
      <c r="J3562" s="21" t="s">
        <v>261</v>
      </c>
      <c r="K3562" s="203" t="s">
        <v>4632</v>
      </c>
      <c r="L3562" s="55"/>
      <c r="M3562" s="219">
        <v>0</v>
      </c>
      <c r="N3562" s="219">
        <v>5000</v>
      </c>
      <c r="O3562" s="217">
        <f t="shared" si="55"/>
        <v>187212.63999999966</v>
      </c>
    </row>
    <row r="3563" spans="1:15" ht="22.05" hidden="1" customHeight="1" x14ac:dyDescent="0.2">
      <c r="A3563" s="216">
        <v>45818</v>
      </c>
      <c r="B3563" s="20" t="s">
        <v>185</v>
      </c>
      <c r="C3563" s="41">
        <v>56134</v>
      </c>
      <c r="D3563" s="22"/>
      <c r="E3563" s="55" t="s">
        <v>4628</v>
      </c>
      <c r="F3563" s="20" t="s">
        <v>79</v>
      </c>
      <c r="G3563" s="41"/>
      <c r="H3563" s="21" t="s">
        <v>22</v>
      </c>
      <c r="I3563" s="41" t="s">
        <v>55</v>
      </c>
      <c r="J3563" s="21" t="s">
        <v>73</v>
      </c>
      <c r="K3563" s="203" t="s">
        <v>140</v>
      </c>
      <c r="L3563" s="55"/>
      <c r="M3563" s="219">
        <v>0</v>
      </c>
      <c r="N3563" s="219">
        <v>1500</v>
      </c>
      <c r="O3563" s="217">
        <f t="shared" si="55"/>
        <v>185712.63999999966</v>
      </c>
    </row>
    <row r="3564" spans="1:15" ht="22.05" hidden="1" customHeight="1" x14ac:dyDescent="0.2">
      <c r="A3564" s="216">
        <v>45819</v>
      </c>
      <c r="B3564" s="20" t="s">
        <v>185</v>
      </c>
      <c r="C3564" s="41">
        <v>56136</v>
      </c>
      <c r="D3564" s="22"/>
      <c r="E3564" s="55" t="s">
        <v>154</v>
      </c>
      <c r="F3564" s="20" t="s">
        <v>79</v>
      </c>
      <c r="G3564" s="41"/>
      <c r="H3564" s="21" t="s">
        <v>22</v>
      </c>
      <c r="I3564" s="41" t="s">
        <v>103</v>
      </c>
      <c r="J3564" s="21" t="s">
        <v>219</v>
      </c>
      <c r="K3564" s="203" t="s">
        <v>266</v>
      </c>
      <c r="L3564" s="55"/>
      <c r="M3564" s="219">
        <v>0</v>
      </c>
      <c r="N3564" s="219">
        <v>2997</v>
      </c>
      <c r="O3564" s="217">
        <f t="shared" si="55"/>
        <v>182715.63999999966</v>
      </c>
    </row>
    <row r="3565" spans="1:15" ht="22.05" hidden="1" customHeight="1" x14ac:dyDescent="0.2">
      <c r="A3565" s="216">
        <v>45819</v>
      </c>
      <c r="B3565" s="20" t="s">
        <v>185</v>
      </c>
      <c r="C3565" s="41">
        <v>56137</v>
      </c>
      <c r="D3565" s="22"/>
      <c r="E3565" s="55" t="s">
        <v>4635</v>
      </c>
      <c r="F3565" s="20" t="s">
        <v>79</v>
      </c>
      <c r="G3565" s="41"/>
      <c r="H3565" s="21" t="s">
        <v>22</v>
      </c>
      <c r="I3565" s="41" t="s">
        <v>103</v>
      </c>
      <c r="J3565" s="21" t="s">
        <v>102</v>
      </c>
      <c r="K3565" s="203" t="s">
        <v>4645</v>
      </c>
      <c r="L3565" s="55"/>
      <c r="M3565" s="219">
        <v>0</v>
      </c>
      <c r="N3565" s="219">
        <v>4000</v>
      </c>
      <c r="O3565" s="217">
        <f t="shared" si="55"/>
        <v>178715.63999999966</v>
      </c>
    </row>
    <row r="3566" spans="1:15" ht="22.05" hidden="1" customHeight="1" x14ac:dyDescent="0.2">
      <c r="A3566" s="216">
        <v>45819</v>
      </c>
      <c r="B3566" s="20" t="s">
        <v>185</v>
      </c>
      <c r="C3566" s="41">
        <v>56138</v>
      </c>
      <c r="D3566" s="22"/>
      <c r="E3566" s="55" t="s">
        <v>130</v>
      </c>
      <c r="F3566" s="20" t="s">
        <v>79</v>
      </c>
      <c r="G3566" s="41"/>
      <c r="H3566" s="21" t="s">
        <v>22</v>
      </c>
      <c r="I3566" s="41" t="s">
        <v>53</v>
      </c>
      <c r="J3566" s="21" t="s">
        <v>113</v>
      </c>
      <c r="K3566" s="203" t="s">
        <v>4646</v>
      </c>
      <c r="L3566" s="219"/>
      <c r="M3566" s="219">
        <v>0</v>
      </c>
      <c r="N3566" s="219">
        <v>5000</v>
      </c>
      <c r="O3566" s="217">
        <f t="shared" si="55"/>
        <v>173715.63999999966</v>
      </c>
    </row>
    <row r="3567" spans="1:15" ht="22.05" hidden="1" customHeight="1" x14ac:dyDescent="0.2">
      <c r="A3567" s="216">
        <v>45819</v>
      </c>
      <c r="B3567" s="20" t="s">
        <v>185</v>
      </c>
      <c r="C3567" s="41">
        <v>56139</v>
      </c>
      <c r="D3567" s="22"/>
      <c r="E3567" s="55" t="s">
        <v>128</v>
      </c>
      <c r="F3567" s="20" t="s">
        <v>79</v>
      </c>
      <c r="G3567" s="41"/>
      <c r="H3567" s="21" t="s">
        <v>22</v>
      </c>
      <c r="I3567" s="41" t="s">
        <v>56</v>
      </c>
      <c r="J3567" s="21" t="s">
        <v>116</v>
      </c>
      <c r="K3567" s="203" t="s">
        <v>129</v>
      </c>
      <c r="L3567" s="219"/>
      <c r="M3567" s="219">
        <v>0</v>
      </c>
      <c r="N3567" s="219">
        <v>40</v>
      </c>
      <c r="O3567" s="217">
        <f t="shared" si="55"/>
        <v>173675.63999999966</v>
      </c>
    </row>
    <row r="3568" spans="1:15" ht="22.05" hidden="1" customHeight="1" x14ac:dyDescent="0.2">
      <c r="A3568" s="216">
        <v>45819</v>
      </c>
      <c r="B3568" s="20" t="s">
        <v>185</v>
      </c>
      <c r="C3568" s="41">
        <v>56140</v>
      </c>
      <c r="D3568" s="22"/>
      <c r="E3568" s="55" t="s">
        <v>4636</v>
      </c>
      <c r="F3568" s="20" t="s">
        <v>79</v>
      </c>
      <c r="G3568" s="41"/>
      <c r="H3568" s="21" t="s">
        <v>22</v>
      </c>
      <c r="I3568" s="41" t="s">
        <v>103</v>
      </c>
      <c r="J3568" s="21" t="s">
        <v>60</v>
      </c>
      <c r="K3568" s="203" t="s">
        <v>542</v>
      </c>
      <c r="L3568" s="219"/>
      <c r="M3568" s="219">
        <v>0</v>
      </c>
      <c r="N3568" s="219">
        <v>5000</v>
      </c>
      <c r="O3568" s="217">
        <f t="shared" si="55"/>
        <v>168675.63999999966</v>
      </c>
    </row>
    <row r="3569" spans="1:16" ht="22.05" hidden="1" customHeight="1" x14ac:dyDescent="0.2">
      <c r="A3569" s="216">
        <v>45819</v>
      </c>
      <c r="B3569" s="20" t="s">
        <v>185</v>
      </c>
      <c r="C3569" s="41">
        <v>56141</v>
      </c>
      <c r="D3569" s="22"/>
      <c r="E3569" s="55" t="s">
        <v>3492</v>
      </c>
      <c r="F3569" s="20" t="s">
        <v>79</v>
      </c>
      <c r="G3569" s="41"/>
      <c r="H3569" s="21" t="s">
        <v>22</v>
      </c>
      <c r="I3569" s="41" t="s">
        <v>103</v>
      </c>
      <c r="J3569" s="21" t="s">
        <v>96</v>
      </c>
      <c r="K3569" s="203" t="s">
        <v>134</v>
      </c>
      <c r="L3569" s="219"/>
      <c r="M3569" s="219">
        <v>0</v>
      </c>
      <c r="N3569" s="219">
        <v>300</v>
      </c>
      <c r="O3569" s="217">
        <f t="shared" si="55"/>
        <v>168375.63999999966</v>
      </c>
    </row>
    <row r="3570" spans="1:16" ht="22.05" hidden="1" customHeight="1" x14ac:dyDescent="0.2">
      <c r="A3570" s="216">
        <v>45819</v>
      </c>
      <c r="B3570" s="20" t="s">
        <v>185</v>
      </c>
      <c r="C3570" s="41">
        <v>56142</v>
      </c>
      <c r="D3570" s="22"/>
      <c r="E3570" s="55" t="s">
        <v>4637</v>
      </c>
      <c r="F3570" s="20" t="s">
        <v>79</v>
      </c>
      <c r="G3570" s="41"/>
      <c r="H3570" s="21" t="s">
        <v>22</v>
      </c>
      <c r="I3570" s="41" t="s">
        <v>53</v>
      </c>
      <c r="J3570" s="21" t="s">
        <v>113</v>
      </c>
      <c r="K3570" s="203" t="s">
        <v>1421</v>
      </c>
      <c r="L3570" s="219"/>
      <c r="M3570" s="219">
        <v>0</v>
      </c>
      <c r="N3570" s="219">
        <v>3800</v>
      </c>
      <c r="O3570" s="217">
        <f t="shared" si="55"/>
        <v>164575.63999999966</v>
      </c>
    </row>
    <row r="3571" spans="1:16" ht="22.05" hidden="1" customHeight="1" x14ac:dyDescent="0.2">
      <c r="A3571" s="216">
        <v>45819</v>
      </c>
      <c r="B3571" s="20" t="s">
        <v>185</v>
      </c>
      <c r="C3571" s="41">
        <v>56143</v>
      </c>
      <c r="D3571" s="22"/>
      <c r="E3571" s="55" t="s">
        <v>4638</v>
      </c>
      <c r="F3571" s="20" t="s">
        <v>79</v>
      </c>
      <c r="G3571" s="41"/>
      <c r="H3571" s="21" t="s">
        <v>21</v>
      </c>
      <c r="I3571" s="41" t="s">
        <v>81</v>
      </c>
      <c r="J3571" s="21" t="s">
        <v>179</v>
      </c>
      <c r="K3571" s="203"/>
      <c r="L3571" s="55"/>
      <c r="M3571" s="219">
        <v>100000</v>
      </c>
      <c r="N3571" s="219">
        <v>0</v>
      </c>
      <c r="O3571" s="217">
        <f t="shared" si="55"/>
        <v>264575.63999999966</v>
      </c>
      <c r="P3571" s="157"/>
    </row>
    <row r="3572" spans="1:16" ht="22.05" hidden="1" customHeight="1" x14ac:dyDescent="0.2">
      <c r="A3572" s="216">
        <v>45819</v>
      </c>
      <c r="B3572" s="20" t="s">
        <v>185</v>
      </c>
      <c r="C3572" s="41">
        <v>56144</v>
      </c>
      <c r="D3572" s="22"/>
      <c r="E3572" s="55" t="s">
        <v>4639</v>
      </c>
      <c r="F3572" s="20" t="s">
        <v>79</v>
      </c>
      <c r="G3572" s="41"/>
      <c r="H3572" s="21" t="s">
        <v>21</v>
      </c>
      <c r="I3572" s="21" t="s">
        <v>81</v>
      </c>
      <c r="J3572" s="21" t="s">
        <v>182</v>
      </c>
      <c r="K3572" s="203"/>
      <c r="L3572" s="55"/>
      <c r="M3572" s="219">
        <v>250000</v>
      </c>
      <c r="N3572" s="219">
        <v>0</v>
      </c>
      <c r="O3572" s="217">
        <f t="shared" si="55"/>
        <v>514575.63999999966</v>
      </c>
    </row>
    <row r="3573" spans="1:16" ht="22.05" hidden="1" customHeight="1" x14ac:dyDescent="0.2">
      <c r="A3573" s="216">
        <v>45819</v>
      </c>
      <c r="B3573" s="20" t="s">
        <v>185</v>
      </c>
      <c r="C3573" s="41">
        <v>56145</v>
      </c>
      <c r="D3573" s="22"/>
      <c r="E3573" s="55" t="s">
        <v>4640</v>
      </c>
      <c r="F3573" s="20" t="s">
        <v>79</v>
      </c>
      <c r="G3573" s="41"/>
      <c r="H3573" s="21" t="s">
        <v>21</v>
      </c>
      <c r="I3573" s="21" t="s">
        <v>81</v>
      </c>
      <c r="J3573" s="21" t="s">
        <v>183</v>
      </c>
      <c r="K3573" s="203"/>
      <c r="L3573" s="55"/>
      <c r="M3573" s="219">
        <v>200000</v>
      </c>
      <c r="N3573" s="219">
        <v>0</v>
      </c>
      <c r="O3573" s="217">
        <f t="shared" si="55"/>
        <v>714575.63999999966</v>
      </c>
    </row>
    <row r="3574" spans="1:16" ht="22.05" hidden="1" customHeight="1" x14ac:dyDescent="0.2">
      <c r="A3574" s="216">
        <v>45819</v>
      </c>
      <c r="B3574" s="20" t="s">
        <v>185</v>
      </c>
      <c r="C3574" s="41">
        <v>56146</v>
      </c>
      <c r="D3574" s="22"/>
      <c r="E3574" s="55" t="s">
        <v>4641</v>
      </c>
      <c r="F3574" s="20" t="s">
        <v>79</v>
      </c>
      <c r="G3574" s="41"/>
      <c r="H3574" s="21" t="s">
        <v>21</v>
      </c>
      <c r="I3574" s="21" t="s">
        <v>81</v>
      </c>
      <c r="J3574" s="21" t="s">
        <v>280</v>
      </c>
      <c r="K3574" s="203"/>
      <c r="L3574" s="55"/>
      <c r="M3574" s="219">
        <v>250000</v>
      </c>
      <c r="N3574" s="219">
        <v>0</v>
      </c>
      <c r="O3574" s="217">
        <f t="shared" si="55"/>
        <v>964575.63999999966</v>
      </c>
    </row>
    <row r="3575" spans="1:16" ht="22.05" hidden="1" customHeight="1" x14ac:dyDescent="0.2">
      <c r="A3575" s="216">
        <v>45819</v>
      </c>
      <c r="B3575" s="20" t="s">
        <v>185</v>
      </c>
      <c r="C3575" s="41">
        <v>56147</v>
      </c>
      <c r="D3575" s="22"/>
      <c r="E3575" s="55" t="s">
        <v>1624</v>
      </c>
      <c r="F3575" s="20" t="s">
        <v>79</v>
      </c>
      <c r="G3575" s="41"/>
      <c r="H3575" s="21" t="s">
        <v>22</v>
      </c>
      <c r="I3575" s="21" t="s">
        <v>81</v>
      </c>
      <c r="J3575" s="21" t="s">
        <v>200</v>
      </c>
      <c r="K3575" s="203" t="s">
        <v>929</v>
      </c>
      <c r="L3575" s="55"/>
      <c r="M3575" s="219">
        <v>0</v>
      </c>
      <c r="N3575" s="219">
        <v>3012</v>
      </c>
      <c r="O3575" s="217">
        <f t="shared" si="55"/>
        <v>961563.63999999966</v>
      </c>
    </row>
    <row r="3576" spans="1:16" ht="22.05" hidden="1" customHeight="1" x14ac:dyDescent="0.2">
      <c r="A3576" s="216">
        <v>45819</v>
      </c>
      <c r="B3576" s="20" t="s">
        <v>185</v>
      </c>
      <c r="C3576" s="41">
        <v>56148</v>
      </c>
      <c r="D3576" s="22"/>
      <c r="E3576" s="55" t="s">
        <v>2358</v>
      </c>
      <c r="F3576" s="20" t="s">
        <v>79</v>
      </c>
      <c r="G3576" s="41"/>
      <c r="H3576" s="21" t="s">
        <v>22</v>
      </c>
      <c r="I3576" s="21" t="s">
        <v>54</v>
      </c>
      <c r="J3576" s="21" t="s">
        <v>41</v>
      </c>
      <c r="K3576" s="203" t="s">
        <v>4647</v>
      </c>
      <c r="L3576" s="55"/>
      <c r="M3576" s="219">
        <v>0</v>
      </c>
      <c r="N3576" s="219">
        <v>2000</v>
      </c>
      <c r="O3576" s="217">
        <f t="shared" si="55"/>
        <v>959563.63999999966</v>
      </c>
    </row>
    <row r="3577" spans="1:16" ht="22.05" hidden="1" customHeight="1" x14ac:dyDescent="0.2">
      <c r="A3577" s="216">
        <v>45819</v>
      </c>
      <c r="B3577" s="20" t="s">
        <v>185</v>
      </c>
      <c r="C3577" s="41">
        <v>56149</v>
      </c>
      <c r="D3577" s="22"/>
      <c r="E3577" s="55" t="s">
        <v>393</v>
      </c>
      <c r="F3577" s="20" t="s">
        <v>79</v>
      </c>
      <c r="G3577" s="41"/>
      <c r="H3577" s="21" t="s">
        <v>22</v>
      </c>
      <c r="I3577" s="21" t="s">
        <v>103</v>
      </c>
      <c r="J3577" s="21" t="s">
        <v>219</v>
      </c>
      <c r="K3577" s="203" t="s">
        <v>4648</v>
      </c>
      <c r="L3577" s="55"/>
      <c r="M3577" s="219">
        <v>0</v>
      </c>
      <c r="N3577" s="219">
        <v>482.5</v>
      </c>
      <c r="O3577" s="217">
        <f t="shared" si="55"/>
        <v>959081.13999999966</v>
      </c>
    </row>
    <row r="3578" spans="1:16" ht="22.05" hidden="1" customHeight="1" x14ac:dyDescent="0.2">
      <c r="A3578" s="216">
        <v>45819</v>
      </c>
      <c r="B3578" s="20" t="s">
        <v>185</v>
      </c>
      <c r="C3578" s="41">
        <v>56150</v>
      </c>
      <c r="D3578" s="22"/>
      <c r="E3578" s="55" t="s">
        <v>4642</v>
      </c>
      <c r="F3578" s="20" t="s">
        <v>79</v>
      </c>
      <c r="G3578" s="41"/>
      <c r="H3578" s="21" t="s">
        <v>22</v>
      </c>
      <c r="I3578" s="21" t="s">
        <v>103</v>
      </c>
      <c r="J3578" s="21" t="s">
        <v>95</v>
      </c>
      <c r="K3578" s="203" t="s">
        <v>1529</v>
      </c>
      <c r="L3578" s="55"/>
      <c r="M3578" s="219">
        <v>0</v>
      </c>
      <c r="N3578" s="219">
        <v>695</v>
      </c>
      <c r="O3578" s="217">
        <f t="shared" si="55"/>
        <v>958386.13999999966</v>
      </c>
    </row>
    <row r="3579" spans="1:16" ht="22.05" hidden="1" customHeight="1" x14ac:dyDescent="0.2">
      <c r="A3579" s="216">
        <v>45819</v>
      </c>
      <c r="B3579" s="20" t="s">
        <v>185</v>
      </c>
      <c r="C3579" s="41">
        <v>56151</v>
      </c>
      <c r="D3579" s="22"/>
      <c r="E3579" s="55" t="s">
        <v>4643</v>
      </c>
      <c r="F3579" s="20" t="s">
        <v>79</v>
      </c>
      <c r="G3579" s="41"/>
      <c r="H3579" s="21" t="s">
        <v>22</v>
      </c>
      <c r="I3579" s="41" t="s">
        <v>56</v>
      </c>
      <c r="J3579" s="21" t="s">
        <v>212</v>
      </c>
      <c r="K3579" s="203" t="s">
        <v>2247</v>
      </c>
      <c r="L3579" s="55"/>
      <c r="M3579" s="219">
        <v>0</v>
      </c>
      <c r="N3579" s="219">
        <v>1500</v>
      </c>
      <c r="O3579" s="217">
        <f t="shared" si="55"/>
        <v>956886.13999999966</v>
      </c>
    </row>
    <row r="3580" spans="1:16" ht="22.05" hidden="1" customHeight="1" x14ac:dyDescent="0.2">
      <c r="A3580" s="216">
        <v>45819</v>
      </c>
      <c r="B3580" s="20" t="s">
        <v>185</v>
      </c>
      <c r="C3580" s="41">
        <v>56152</v>
      </c>
      <c r="D3580" s="22"/>
      <c r="E3580" s="55" t="s">
        <v>4644</v>
      </c>
      <c r="F3580" s="20" t="s">
        <v>79</v>
      </c>
      <c r="G3580" s="41"/>
      <c r="H3580" s="21" t="s">
        <v>22</v>
      </c>
      <c r="I3580" s="21" t="s">
        <v>56</v>
      </c>
      <c r="J3580" s="21" t="s">
        <v>212</v>
      </c>
      <c r="K3580" s="203" t="s">
        <v>413</v>
      </c>
      <c r="L3580" s="55"/>
      <c r="M3580" s="219">
        <v>0</v>
      </c>
      <c r="N3580" s="219">
        <v>400</v>
      </c>
      <c r="O3580" s="217">
        <f t="shared" si="55"/>
        <v>956486.13999999966</v>
      </c>
    </row>
    <row r="3581" spans="1:16" ht="22.05" hidden="1" customHeight="1" x14ac:dyDescent="0.2">
      <c r="A3581" s="216">
        <v>45820</v>
      </c>
      <c r="B3581" s="20" t="s">
        <v>185</v>
      </c>
      <c r="C3581" s="41">
        <v>56154</v>
      </c>
      <c r="D3581" s="22"/>
      <c r="E3581" s="55" t="s">
        <v>4649</v>
      </c>
      <c r="F3581" s="20" t="s">
        <v>79</v>
      </c>
      <c r="G3581" s="41"/>
      <c r="H3581" s="21" t="s">
        <v>22</v>
      </c>
      <c r="I3581" s="41" t="s">
        <v>54</v>
      </c>
      <c r="J3581" s="21" t="s">
        <v>41</v>
      </c>
      <c r="K3581" s="203" t="s">
        <v>1639</v>
      </c>
      <c r="L3581" s="55"/>
      <c r="M3581" s="219">
        <v>0</v>
      </c>
      <c r="N3581" s="219">
        <v>5000</v>
      </c>
      <c r="O3581" s="217">
        <f t="shared" si="55"/>
        <v>951486.13999999966</v>
      </c>
    </row>
    <row r="3582" spans="1:16" ht="22.05" hidden="1" customHeight="1" x14ac:dyDescent="0.2">
      <c r="A3582" s="216">
        <v>45820</v>
      </c>
      <c r="B3582" s="20" t="s">
        <v>185</v>
      </c>
      <c r="C3582" s="41">
        <v>56155</v>
      </c>
      <c r="D3582" s="22"/>
      <c r="E3582" s="55" t="s">
        <v>4650</v>
      </c>
      <c r="F3582" s="20" t="s">
        <v>79</v>
      </c>
      <c r="G3582" s="41"/>
      <c r="H3582" s="21" t="s">
        <v>22</v>
      </c>
      <c r="I3582" s="41" t="s">
        <v>103</v>
      </c>
      <c r="J3582" s="21" t="s">
        <v>97</v>
      </c>
      <c r="K3582" s="203" t="s">
        <v>932</v>
      </c>
      <c r="L3582" s="55"/>
      <c r="M3582" s="219">
        <v>0</v>
      </c>
      <c r="N3582" s="219">
        <v>1800</v>
      </c>
      <c r="O3582" s="217">
        <f t="shared" si="55"/>
        <v>949686.13999999966</v>
      </c>
    </row>
    <row r="3583" spans="1:16" ht="22.05" hidden="1" customHeight="1" x14ac:dyDescent="0.2">
      <c r="A3583" s="216">
        <v>45820</v>
      </c>
      <c r="B3583" s="20" t="s">
        <v>185</v>
      </c>
      <c r="C3583" s="41">
        <v>56156</v>
      </c>
      <c r="D3583" s="22"/>
      <c r="E3583" s="55" t="s">
        <v>3052</v>
      </c>
      <c r="F3583" s="20" t="s">
        <v>79</v>
      </c>
      <c r="G3583" s="41"/>
      <c r="H3583" s="21" t="s">
        <v>22</v>
      </c>
      <c r="I3583" s="21" t="s">
        <v>54</v>
      </c>
      <c r="J3583" s="21" t="s">
        <v>63</v>
      </c>
      <c r="K3583" s="203" t="s">
        <v>932</v>
      </c>
      <c r="L3583" s="55"/>
      <c r="M3583" s="219">
        <v>0</v>
      </c>
      <c r="N3583" s="219">
        <v>600</v>
      </c>
      <c r="O3583" s="217">
        <f t="shared" si="55"/>
        <v>949086.13999999966</v>
      </c>
    </row>
    <row r="3584" spans="1:16" ht="22.05" hidden="1" customHeight="1" x14ac:dyDescent="0.2">
      <c r="A3584" s="216">
        <v>45820</v>
      </c>
      <c r="B3584" s="20" t="s">
        <v>185</v>
      </c>
      <c r="C3584" s="41">
        <v>56157</v>
      </c>
      <c r="D3584" s="22"/>
      <c r="E3584" s="55" t="s">
        <v>4651</v>
      </c>
      <c r="F3584" s="20" t="s">
        <v>79</v>
      </c>
      <c r="G3584" s="41"/>
      <c r="H3584" s="21" t="s">
        <v>22</v>
      </c>
      <c r="I3584" s="21" t="s">
        <v>55</v>
      </c>
      <c r="J3584" s="21" t="s">
        <v>73</v>
      </c>
      <c r="K3584" s="203" t="s">
        <v>4661</v>
      </c>
      <c r="L3584" s="55"/>
      <c r="M3584" s="219">
        <v>0</v>
      </c>
      <c r="N3584" s="219">
        <v>9118</v>
      </c>
      <c r="O3584" s="217">
        <f t="shared" si="55"/>
        <v>939968.13999999966</v>
      </c>
    </row>
    <row r="3585" spans="1:16" ht="22.05" hidden="1" customHeight="1" x14ac:dyDescent="0.2">
      <c r="A3585" s="216">
        <v>45820</v>
      </c>
      <c r="B3585" s="20" t="s">
        <v>185</v>
      </c>
      <c r="C3585" s="41">
        <v>56158</v>
      </c>
      <c r="D3585" s="22"/>
      <c r="E3585" s="55" t="s">
        <v>4652</v>
      </c>
      <c r="F3585" s="20" t="s">
        <v>79</v>
      </c>
      <c r="G3585" s="41"/>
      <c r="H3585" s="21" t="s">
        <v>22</v>
      </c>
      <c r="I3585" s="41" t="s">
        <v>55</v>
      </c>
      <c r="J3585" s="21" t="s">
        <v>73</v>
      </c>
      <c r="K3585" s="203" t="s">
        <v>358</v>
      </c>
      <c r="L3585" s="219"/>
      <c r="M3585" s="219">
        <v>0</v>
      </c>
      <c r="N3585" s="219">
        <v>200</v>
      </c>
      <c r="O3585" s="217">
        <f t="shared" si="55"/>
        <v>939768.13999999966</v>
      </c>
    </row>
    <row r="3586" spans="1:16" ht="22.05" hidden="1" customHeight="1" x14ac:dyDescent="0.2">
      <c r="A3586" s="216">
        <v>45820</v>
      </c>
      <c r="B3586" s="20" t="s">
        <v>185</v>
      </c>
      <c r="C3586" s="41">
        <v>56159</v>
      </c>
      <c r="D3586" s="22"/>
      <c r="E3586" s="55" t="s">
        <v>4653</v>
      </c>
      <c r="F3586" s="20" t="s">
        <v>79</v>
      </c>
      <c r="G3586" s="41"/>
      <c r="H3586" s="21" t="s">
        <v>22</v>
      </c>
      <c r="I3586" s="41" t="s">
        <v>55</v>
      </c>
      <c r="J3586" s="21" t="s">
        <v>261</v>
      </c>
      <c r="K3586" s="203" t="s">
        <v>4662</v>
      </c>
      <c r="L3586" s="219"/>
      <c r="M3586" s="219">
        <v>0</v>
      </c>
      <c r="N3586" s="219">
        <v>5000</v>
      </c>
      <c r="O3586" s="217">
        <f t="shared" si="55"/>
        <v>934768.13999999966</v>
      </c>
    </row>
    <row r="3587" spans="1:16" ht="22.05" hidden="1" customHeight="1" x14ac:dyDescent="0.2">
      <c r="A3587" s="216">
        <v>45820</v>
      </c>
      <c r="B3587" s="20" t="s">
        <v>185</v>
      </c>
      <c r="C3587" s="41">
        <v>56160</v>
      </c>
      <c r="D3587" s="22"/>
      <c r="E3587" s="55" t="s">
        <v>4654</v>
      </c>
      <c r="F3587" s="20" t="s">
        <v>79</v>
      </c>
      <c r="G3587" s="41"/>
      <c r="H3587" s="21" t="s">
        <v>22</v>
      </c>
      <c r="I3587" s="41" t="s">
        <v>55</v>
      </c>
      <c r="J3587" s="21" t="s">
        <v>73</v>
      </c>
      <c r="K3587" s="203" t="s">
        <v>140</v>
      </c>
      <c r="L3587" s="55"/>
      <c r="M3587" s="219">
        <v>0</v>
      </c>
      <c r="N3587" s="219">
        <v>1500</v>
      </c>
      <c r="O3587" s="217">
        <f t="shared" si="55"/>
        <v>933268.13999999966</v>
      </c>
    </row>
    <row r="3588" spans="1:16" ht="22.05" hidden="1" customHeight="1" x14ac:dyDescent="0.2">
      <c r="A3588" s="216">
        <v>45820</v>
      </c>
      <c r="B3588" s="20" t="s">
        <v>185</v>
      </c>
      <c r="C3588" s="41">
        <v>56161</v>
      </c>
      <c r="D3588" s="22"/>
      <c r="E3588" s="55" t="s">
        <v>4655</v>
      </c>
      <c r="F3588" s="20" t="s">
        <v>79</v>
      </c>
      <c r="G3588" s="41"/>
      <c r="H3588" s="21" t="s">
        <v>22</v>
      </c>
      <c r="I3588" s="41" t="s">
        <v>103</v>
      </c>
      <c r="J3588" s="21" t="s">
        <v>97</v>
      </c>
      <c r="K3588" s="203" t="s">
        <v>134</v>
      </c>
      <c r="L3588" s="55"/>
      <c r="M3588" s="219">
        <v>0</v>
      </c>
      <c r="N3588" s="219">
        <v>600</v>
      </c>
      <c r="O3588" s="217">
        <f t="shared" si="55"/>
        <v>932668.13999999966</v>
      </c>
    </row>
    <row r="3589" spans="1:16" ht="22.05" hidden="1" customHeight="1" thickBot="1" x14ac:dyDescent="0.25">
      <c r="A3589" s="216">
        <v>45820</v>
      </c>
      <c r="B3589" s="20" t="s">
        <v>185</v>
      </c>
      <c r="C3589" s="41">
        <v>56162</v>
      </c>
      <c r="D3589" s="22"/>
      <c r="E3589" s="55" t="s">
        <v>4656</v>
      </c>
      <c r="F3589" s="20" t="s">
        <v>79</v>
      </c>
      <c r="G3589" s="41"/>
      <c r="H3589" s="21" t="s">
        <v>22</v>
      </c>
      <c r="I3589" s="41" t="s">
        <v>56</v>
      </c>
      <c r="J3589" s="21" t="s">
        <v>212</v>
      </c>
      <c r="K3589" s="203" t="s">
        <v>413</v>
      </c>
      <c r="L3589" s="55"/>
      <c r="M3589" s="219">
        <v>0</v>
      </c>
      <c r="N3589" s="219">
        <v>500</v>
      </c>
      <c r="O3589" s="217">
        <f t="shared" si="55"/>
        <v>932168.13999999966</v>
      </c>
      <c r="P3589" s="89"/>
    </row>
    <row r="3590" spans="1:16" ht="22.05" hidden="1" customHeight="1" x14ac:dyDescent="0.2">
      <c r="A3590" s="216">
        <v>45820</v>
      </c>
      <c r="B3590" s="20" t="s">
        <v>185</v>
      </c>
      <c r="C3590" s="41">
        <v>56163</v>
      </c>
      <c r="D3590" s="22"/>
      <c r="E3590" s="55" t="s">
        <v>154</v>
      </c>
      <c r="F3590" s="20" t="s">
        <v>79</v>
      </c>
      <c r="G3590" s="41"/>
      <c r="H3590" s="21" t="s">
        <v>22</v>
      </c>
      <c r="I3590" s="41" t="s">
        <v>103</v>
      </c>
      <c r="J3590" s="21" t="s">
        <v>219</v>
      </c>
      <c r="K3590" s="203" t="s">
        <v>1241</v>
      </c>
      <c r="L3590" s="55"/>
      <c r="M3590" s="219">
        <v>0</v>
      </c>
      <c r="N3590" s="219">
        <v>275</v>
      </c>
      <c r="O3590" s="217">
        <f t="shared" si="55"/>
        <v>931893.13999999966</v>
      </c>
    </row>
    <row r="3591" spans="1:16" ht="22.05" hidden="1" customHeight="1" x14ac:dyDescent="0.2">
      <c r="A3591" s="216">
        <v>45820</v>
      </c>
      <c r="B3591" s="20" t="s">
        <v>185</v>
      </c>
      <c r="C3591" s="41">
        <v>56164</v>
      </c>
      <c r="D3591" s="22"/>
      <c r="E3591" s="55" t="s">
        <v>4657</v>
      </c>
      <c r="F3591" s="20" t="s">
        <v>79</v>
      </c>
      <c r="G3591" s="41"/>
      <c r="H3591" s="21" t="s">
        <v>22</v>
      </c>
      <c r="I3591" s="21" t="s">
        <v>54</v>
      </c>
      <c r="J3591" s="21" t="s">
        <v>64</v>
      </c>
      <c r="K3591" s="203" t="s">
        <v>1257</v>
      </c>
      <c r="L3591" s="55"/>
      <c r="M3591" s="219">
        <v>0</v>
      </c>
      <c r="N3591" s="219">
        <v>1500</v>
      </c>
      <c r="O3591" s="217">
        <f t="shared" si="55"/>
        <v>930393.13999999966</v>
      </c>
    </row>
    <row r="3592" spans="1:16" ht="22.05" hidden="1" customHeight="1" x14ac:dyDescent="0.2">
      <c r="A3592" s="216">
        <v>45820</v>
      </c>
      <c r="B3592" s="20" t="s">
        <v>185</v>
      </c>
      <c r="C3592" s="41">
        <v>56165</v>
      </c>
      <c r="D3592" s="22"/>
      <c r="E3592" s="55" t="s">
        <v>522</v>
      </c>
      <c r="F3592" s="20" t="s">
        <v>79</v>
      </c>
      <c r="G3592" s="41"/>
      <c r="H3592" s="21" t="s">
        <v>22</v>
      </c>
      <c r="I3592" s="41" t="s">
        <v>80</v>
      </c>
      <c r="J3592" s="21" t="s">
        <v>66</v>
      </c>
      <c r="K3592" s="203" t="s">
        <v>529</v>
      </c>
      <c r="L3592" s="55"/>
      <c r="M3592" s="219">
        <v>0</v>
      </c>
      <c r="N3592" s="219">
        <v>1842</v>
      </c>
      <c r="O3592" s="217">
        <f t="shared" si="55"/>
        <v>928551.13999999966</v>
      </c>
    </row>
    <row r="3593" spans="1:16" ht="22.05" hidden="1" customHeight="1" x14ac:dyDescent="0.2">
      <c r="A3593" s="216">
        <v>45820</v>
      </c>
      <c r="B3593" s="20" t="s">
        <v>185</v>
      </c>
      <c r="C3593" s="41">
        <v>56166</v>
      </c>
      <c r="D3593" s="22"/>
      <c r="E3593" s="55" t="s">
        <v>4658</v>
      </c>
      <c r="F3593" s="20" t="s">
        <v>79</v>
      </c>
      <c r="G3593" s="41"/>
      <c r="H3593" s="21" t="s">
        <v>22</v>
      </c>
      <c r="I3593" s="41" t="s">
        <v>103</v>
      </c>
      <c r="J3593" s="21" t="s">
        <v>93</v>
      </c>
      <c r="K3593" s="203" t="s">
        <v>2158</v>
      </c>
      <c r="L3593" s="55"/>
      <c r="M3593" s="219">
        <v>0</v>
      </c>
      <c r="N3593" s="219">
        <v>3820</v>
      </c>
      <c r="O3593" s="217">
        <f t="shared" si="55"/>
        <v>924731.13999999966</v>
      </c>
    </row>
    <row r="3594" spans="1:16" ht="22.05" hidden="1" customHeight="1" x14ac:dyDescent="0.2">
      <c r="A3594" s="216">
        <v>45820</v>
      </c>
      <c r="B3594" s="20" t="s">
        <v>185</v>
      </c>
      <c r="C3594" s="41">
        <v>56167</v>
      </c>
      <c r="D3594" s="22"/>
      <c r="E3594" s="55" t="s">
        <v>4659</v>
      </c>
      <c r="F3594" s="20" t="s">
        <v>79</v>
      </c>
      <c r="G3594" s="41"/>
      <c r="H3594" s="21" t="s">
        <v>22</v>
      </c>
      <c r="I3594" s="41" t="s">
        <v>103</v>
      </c>
      <c r="J3594" s="21" t="s">
        <v>92</v>
      </c>
      <c r="K3594" s="203" t="s">
        <v>4663</v>
      </c>
      <c r="L3594" s="55"/>
      <c r="M3594" s="219">
        <v>0</v>
      </c>
      <c r="N3594" s="219">
        <v>700</v>
      </c>
      <c r="O3594" s="217">
        <f t="shared" si="55"/>
        <v>924031.13999999966</v>
      </c>
    </row>
    <row r="3595" spans="1:16" ht="22.05" hidden="1" customHeight="1" x14ac:dyDescent="0.2">
      <c r="A3595" s="216">
        <v>45820</v>
      </c>
      <c r="B3595" s="20" t="s">
        <v>185</v>
      </c>
      <c r="C3595" s="41">
        <v>56168</v>
      </c>
      <c r="D3595" s="22"/>
      <c r="E3595" s="55" t="s">
        <v>4660</v>
      </c>
      <c r="F3595" s="20" t="s">
        <v>79</v>
      </c>
      <c r="G3595" s="41"/>
      <c r="H3595" s="21" t="s">
        <v>22</v>
      </c>
      <c r="I3595" s="41" t="s">
        <v>103</v>
      </c>
      <c r="J3595" s="21" t="s">
        <v>95</v>
      </c>
      <c r="K3595" s="203" t="s">
        <v>210</v>
      </c>
      <c r="L3595" s="55"/>
      <c r="M3595" s="219">
        <v>0</v>
      </c>
      <c r="N3595" s="219">
        <v>150</v>
      </c>
      <c r="O3595" s="217">
        <f t="shared" si="55"/>
        <v>923881.13999999966</v>
      </c>
    </row>
    <row r="3596" spans="1:16" ht="22.05" hidden="1" customHeight="1" x14ac:dyDescent="0.2">
      <c r="A3596" s="216">
        <v>45821</v>
      </c>
      <c r="B3596" s="20" t="s">
        <v>185</v>
      </c>
      <c r="C3596" s="41">
        <v>56170</v>
      </c>
      <c r="D3596" s="22"/>
      <c r="E3596" s="55" t="s">
        <v>392</v>
      </c>
      <c r="F3596" s="20" t="s">
        <v>79</v>
      </c>
      <c r="G3596" s="41"/>
      <c r="H3596" s="21" t="s">
        <v>22</v>
      </c>
      <c r="I3596" s="41" t="s">
        <v>56</v>
      </c>
      <c r="J3596" s="21" t="s">
        <v>116</v>
      </c>
      <c r="K3596" s="203" t="s">
        <v>408</v>
      </c>
      <c r="L3596" s="55"/>
      <c r="M3596" s="219">
        <v>0</v>
      </c>
      <c r="N3596" s="219">
        <v>1350</v>
      </c>
      <c r="O3596" s="217">
        <f t="shared" si="55"/>
        <v>922531.13999999966</v>
      </c>
    </row>
    <row r="3597" spans="1:16" ht="22.05" hidden="1" customHeight="1" x14ac:dyDescent="0.2">
      <c r="A3597" s="216">
        <v>45821</v>
      </c>
      <c r="B3597" s="20" t="s">
        <v>185</v>
      </c>
      <c r="C3597" s="41">
        <v>56171</v>
      </c>
      <c r="D3597" s="22"/>
      <c r="E3597" s="55" t="s">
        <v>4664</v>
      </c>
      <c r="F3597" s="20" t="s">
        <v>79</v>
      </c>
      <c r="G3597" s="41"/>
      <c r="H3597" s="21" t="s">
        <v>22</v>
      </c>
      <c r="I3597" s="41" t="s">
        <v>54</v>
      </c>
      <c r="J3597" s="21" t="s">
        <v>41</v>
      </c>
      <c r="K3597" s="203" t="s">
        <v>559</v>
      </c>
      <c r="L3597" s="55"/>
      <c r="M3597" s="219">
        <v>0</v>
      </c>
      <c r="N3597" s="219">
        <v>2300</v>
      </c>
      <c r="O3597" s="217">
        <f t="shared" si="55"/>
        <v>920231.13999999966</v>
      </c>
    </row>
    <row r="3598" spans="1:16" ht="22.05" hidden="1" customHeight="1" x14ac:dyDescent="0.2">
      <c r="A3598" s="216">
        <v>45821</v>
      </c>
      <c r="B3598" s="20" t="s">
        <v>185</v>
      </c>
      <c r="C3598" s="41">
        <v>56172</v>
      </c>
      <c r="D3598" s="22"/>
      <c r="E3598" s="55" t="s">
        <v>375</v>
      </c>
      <c r="F3598" s="20" t="s">
        <v>79</v>
      </c>
      <c r="G3598" s="41"/>
      <c r="H3598" s="21" t="s">
        <v>22</v>
      </c>
      <c r="I3598" s="21" t="s">
        <v>54</v>
      </c>
      <c r="J3598" s="21" t="s">
        <v>61</v>
      </c>
      <c r="K3598" s="203" t="s">
        <v>387</v>
      </c>
      <c r="L3598" s="55"/>
      <c r="M3598" s="219">
        <v>0</v>
      </c>
      <c r="N3598" s="219">
        <v>1950</v>
      </c>
      <c r="O3598" s="217">
        <f t="shared" si="55"/>
        <v>918281.13999999966</v>
      </c>
    </row>
    <row r="3599" spans="1:16" ht="22.05" hidden="1" customHeight="1" x14ac:dyDescent="0.2">
      <c r="A3599" s="216">
        <v>45821</v>
      </c>
      <c r="B3599" s="20" t="s">
        <v>185</v>
      </c>
      <c r="C3599" s="41">
        <v>56173</v>
      </c>
      <c r="D3599" s="22"/>
      <c r="E3599" s="55" t="s">
        <v>131</v>
      </c>
      <c r="F3599" s="20" t="s">
        <v>79</v>
      </c>
      <c r="G3599" s="41"/>
      <c r="H3599" s="21" t="s">
        <v>22</v>
      </c>
      <c r="I3599" s="41" t="s">
        <v>103</v>
      </c>
      <c r="J3599" s="21" t="s">
        <v>214</v>
      </c>
      <c r="K3599" s="203" t="s">
        <v>132</v>
      </c>
      <c r="L3599" s="55"/>
      <c r="M3599" s="219">
        <v>0</v>
      </c>
      <c r="N3599" s="219">
        <v>400</v>
      </c>
      <c r="O3599" s="217">
        <f t="shared" si="55"/>
        <v>917881.13999999966</v>
      </c>
    </row>
    <row r="3600" spans="1:16" ht="22.05" hidden="1" customHeight="1" x14ac:dyDescent="0.2">
      <c r="A3600" s="216">
        <v>45821</v>
      </c>
      <c r="B3600" s="20" t="s">
        <v>185</v>
      </c>
      <c r="C3600" s="41">
        <v>56174</v>
      </c>
      <c r="D3600" s="22"/>
      <c r="E3600" s="55" t="s">
        <v>4665</v>
      </c>
      <c r="F3600" s="20" t="s">
        <v>79</v>
      </c>
      <c r="G3600" s="41"/>
      <c r="H3600" s="21" t="s">
        <v>22</v>
      </c>
      <c r="I3600" s="41" t="s">
        <v>80</v>
      </c>
      <c r="J3600" s="21" t="s">
        <v>66</v>
      </c>
      <c r="K3600" s="203" t="s">
        <v>135</v>
      </c>
      <c r="L3600" s="55"/>
      <c r="M3600" s="219">
        <v>0</v>
      </c>
      <c r="N3600" s="219">
        <v>250</v>
      </c>
      <c r="O3600" s="217">
        <f t="shared" si="55"/>
        <v>917631.13999999966</v>
      </c>
    </row>
    <row r="3601" spans="1:15" ht="22.05" hidden="1" customHeight="1" x14ac:dyDescent="0.2">
      <c r="A3601" s="216">
        <v>45821</v>
      </c>
      <c r="B3601" s="20" t="s">
        <v>185</v>
      </c>
      <c r="C3601" s="41">
        <v>56175</v>
      </c>
      <c r="D3601" s="22"/>
      <c r="E3601" s="55" t="s">
        <v>4666</v>
      </c>
      <c r="F3601" s="20" t="s">
        <v>79</v>
      </c>
      <c r="G3601" s="41"/>
      <c r="H3601" s="21" t="s">
        <v>22</v>
      </c>
      <c r="I3601" s="41" t="s">
        <v>54</v>
      </c>
      <c r="J3601" s="21" t="s">
        <v>63</v>
      </c>
      <c r="K3601" s="203" t="s">
        <v>441</v>
      </c>
      <c r="L3601" s="55"/>
      <c r="M3601" s="219">
        <v>0</v>
      </c>
      <c r="N3601" s="219">
        <v>200</v>
      </c>
      <c r="O3601" s="217">
        <f t="shared" si="55"/>
        <v>917431.13999999966</v>
      </c>
    </row>
    <row r="3602" spans="1:15" ht="22.05" hidden="1" customHeight="1" x14ac:dyDescent="0.2">
      <c r="A3602" s="216">
        <v>45821</v>
      </c>
      <c r="B3602" s="20" t="s">
        <v>185</v>
      </c>
      <c r="C3602" s="41">
        <v>56176</v>
      </c>
      <c r="D3602" s="22"/>
      <c r="E3602" s="55" t="s">
        <v>4667</v>
      </c>
      <c r="F3602" s="20" t="s">
        <v>79</v>
      </c>
      <c r="G3602" s="41"/>
      <c r="H3602" s="21" t="s">
        <v>22</v>
      </c>
      <c r="I3602" s="21" t="s">
        <v>103</v>
      </c>
      <c r="J3602" s="21" t="s">
        <v>219</v>
      </c>
      <c r="K3602" s="203" t="s">
        <v>1241</v>
      </c>
      <c r="L3602" s="55"/>
      <c r="M3602" s="219">
        <v>0</v>
      </c>
      <c r="N3602" s="219">
        <v>1265</v>
      </c>
      <c r="O3602" s="217">
        <f t="shared" si="55"/>
        <v>916166.13999999966</v>
      </c>
    </row>
    <row r="3603" spans="1:15" ht="22.05" hidden="1" customHeight="1" x14ac:dyDescent="0.2">
      <c r="A3603" s="216">
        <v>45821</v>
      </c>
      <c r="B3603" s="20" t="s">
        <v>185</v>
      </c>
      <c r="C3603" s="41">
        <v>56177</v>
      </c>
      <c r="D3603" s="22"/>
      <c r="E3603" s="55" t="s">
        <v>128</v>
      </c>
      <c r="F3603" s="20" t="s">
        <v>79</v>
      </c>
      <c r="G3603" s="41"/>
      <c r="H3603" s="21" t="s">
        <v>22</v>
      </c>
      <c r="I3603" s="41" t="s">
        <v>56</v>
      </c>
      <c r="J3603" s="21" t="s">
        <v>116</v>
      </c>
      <c r="K3603" s="203" t="s">
        <v>129</v>
      </c>
      <c r="L3603" s="55"/>
      <c r="M3603" s="219">
        <v>0</v>
      </c>
      <c r="N3603" s="219">
        <v>40</v>
      </c>
      <c r="O3603" s="217">
        <f t="shared" si="55"/>
        <v>916126.13999999966</v>
      </c>
    </row>
    <row r="3604" spans="1:15" ht="22.05" hidden="1" customHeight="1" x14ac:dyDescent="0.2">
      <c r="A3604" s="216">
        <v>45821</v>
      </c>
      <c r="B3604" s="20" t="s">
        <v>185</v>
      </c>
      <c r="C3604" s="41">
        <v>56178</v>
      </c>
      <c r="D3604" s="22"/>
      <c r="E3604" s="55" t="s">
        <v>4668</v>
      </c>
      <c r="F3604" s="20" t="s">
        <v>79</v>
      </c>
      <c r="G3604" s="41"/>
      <c r="H3604" s="21" t="s">
        <v>21</v>
      </c>
      <c r="I3604" s="41" t="s">
        <v>81</v>
      </c>
      <c r="J3604" s="21" t="s">
        <v>280</v>
      </c>
      <c r="K3604" s="203"/>
      <c r="L3604" s="55"/>
      <c r="M3604" s="219">
        <v>150000</v>
      </c>
      <c r="N3604" s="219">
        <v>0</v>
      </c>
      <c r="O3604" s="217">
        <f t="shared" si="55"/>
        <v>1066126.1399999997</v>
      </c>
    </row>
    <row r="3605" spans="1:15" ht="22.05" hidden="1" customHeight="1" x14ac:dyDescent="0.2">
      <c r="A3605" s="216">
        <v>45821</v>
      </c>
      <c r="B3605" s="20" t="s">
        <v>185</v>
      </c>
      <c r="C3605" s="41">
        <v>56179</v>
      </c>
      <c r="D3605" s="22"/>
      <c r="E3605" s="55" t="s">
        <v>4669</v>
      </c>
      <c r="F3605" s="20" t="s">
        <v>79</v>
      </c>
      <c r="G3605" s="41"/>
      <c r="H3605" s="21" t="s">
        <v>21</v>
      </c>
      <c r="I3605" s="41" t="s">
        <v>81</v>
      </c>
      <c r="J3605" s="21" t="s">
        <v>168</v>
      </c>
      <c r="K3605" s="203"/>
      <c r="L3605" s="55"/>
      <c r="M3605" s="219">
        <v>3610.54</v>
      </c>
      <c r="N3605" s="219">
        <v>0</v>
      </c>
      <c r="O3605" s="217">
        <f t="shared" si="55"/>
        <v>1069736.6799999997</v>
      </c>
    </row>
    <row r="3606" spans="1:15" ht="22.05" hidden="1" customHeight="1" x14ac:dyDescent="0.2">
      <c r="A3606" s="216">
        <v>45821</v>
      </c>
      <c r="B3606" s="20" t="s">
        <v>185</v>
      </c>
      <c r="C3606" s="41">
        <v>56180</v>
      </c>
      <c r="D3606" s="22"/>
      <c r="E3606" s="55" t="s">
        <v>4670</v>
      </c>
      <c r="F3606" s="20" t="s">
        <v>79</v>
      </c>
      <c r="G3606" s="41"/>
      <c r="H3606" s="21" t="s">
        <v>21</v>
      </c>
      <c r="I3606" s="21" t="s">
        <v>81</v>
      </c>
      <c r="J3606" s="21" t="s">
        <v>168</v>
      </c>
      <c r="K3606" s="203"/>
      <c r="L3606" s="55"/>
      <c r="M3606" s="219">
        <v>31081.09</v>
      </c>
      <c r="N3606" s="219">
        <v>0</v>
      </c>
      <c r="O3606" s="217">
        <f t="shared" si="55"/>
        <v>1100817.7699999998</v>
      </c>
    </row>
    <row r="3607" spans="1:15" ht="22.05" hidden="1" customHeight="1" x14ac:dyDescent="0.2">
      <c r="A3607" s="216">
        <v>45821</v>
      </c>
      <c r="B3607" s="20" t="s">
        <v>185</v>
      </c>
      <c r="C3607" s="41">
        <v>56181</v>
      </c>
      <c r="D3607" s="22"/>
      <c r="E3607" s="55" t="s">
        <v>4671</v>
      </c>
      <c r="F3607" s="20" t="s">
        <v>79</v>
      </c>
      <c r="G3607" s="41"/>
      <c r="H3607" s="21" t="s">
        <v>21</v>
      </c>
      <c r="I3607" s="21" t="s">
        <v>81</v>
      </c>
      <c r="J3607" s="21" t="s">
        <v>180</v>
      </c>
      <c r="K3607" s="203"/>
      <c r="L3607" s="55"/>
      <c r="M3607" s="219">
        <v>107308.37</v>
      </c>
      <c r="N3607" s="219">
        <v>0</v>
      </c>
      <c r="O3607" s="217">
        <f t="shared" si="55"/>
        <v>1208126.1399999997</v>
      </c>
    </row>
    <row r="3608" spans="1:15" ht="22.05" hidden="1" customHeight="1" x14ac:dyDescent="0.2">
      <c r="A3608" s="216">
        <v>45821</v>
      </c>
      <c r="B3608" s="20" t="s">
        <v>185</v>
      </c>
      <c r="C3608" s="41">
        <v>56182</v>
      </c>
      <c r="D3608" s="22"/>
      <c r="E3608" s="55" t="s">
        <v>4672</v>
      </c>
      <c r="F3608" s="20" t="s">
        <v>79</v>
      </c>
      <c r="G3608" s="41"/>
      <c r="H3608" s="21" t="s">
        <v>21</v>
      </c>
      <c r="I3608" s="41" t="s">
        <v>81</v>
      </c>
      <c r="J3608" s="21" t="s">
        <v>181</v>
      </c>
      <c r="K3608" s="203"/>
      <c r="L3608" s="55"/>
      <c r="M3608" s="219">
        <v>108000</v>
      </c>
      <c r="N3608" s="219">
        <v>0</v>
      </c>
      <c r="O3608" s="217">
        <f t="shared" si="55"/>
        <v>1316126.1399999997</v>
      </c>
    </row>
    <row r="3609" spans="1:15" ht="22.05" hidden="1" customHeight="1" x14ac:dyDescent="0.2">
      <c r="A3609" s="216">
        <v>45821</v>
      </c>
      <c r="B3609" s="20" t="s">
        <v>185</v>
      </c>
      <c r="C3609" s="41">
        <v>56183</v>
      </c>
      <c r="D3609" s="22"/>
      <c r="E3609" s="55" t="s">
        <v>4673</v>
      </c>
      <c r="F3609" s="20" t="s">
        <v>79</v>
      </c>
      <c r="G3609" s="41"/>
      <c r="H3609" s="21" t="s">
        <v>22</v>
      </c>
      <c r="I3609" s="41" t="s">
        <v>54</v>
      </c>
      <c r="J3609" s="21" t="s">
        <v>61</v>
      </c>
      <c r="K3609" s="203" t="s">
        <v>445</v>
      </c>
      <c r="L3609" s="55"/>
      <c r="M3609" s="219">
        <v>0</v>
      </c>
      <c r="N3609" s="219">
        <v>4000</v>
      </c>
      <c r="O3609" s="217">
        <f t="shared" si="55"/>
        <v>1312126.1399999997</v>
      </c>
    </row>
    <row r="3610" spans="1:15" ht="22.05" hidden="1" customHeight="1" x14ac:dyDescent="0.2">
      <c r="A3610" s="216">
        <v>45821</v>
      </c>
      <c r="B3610" s="20" t="s">
        <v>185</v>
      </c>
      <c r="C3610" s="41">
        <v>56184</v>
      </c>
      <c r="D3610" s="22"/>
      <c r="E3610" s="55" t="s">
        <v>143</v>
      </c>
      <c r="F3610" s="20" t="s">
        <v>79</v>
      </c>
      <c r="G3610" s="41"/>
      <c r="H3610" s="21" t="s">
        <v>22</v>
      </c>
      <c r="I3610" s="41" t="s">
        <v>53</v>
      </c>
      <c r="J3610" s="21" t="s">
        <v>112</v>
      </c>
      <c r="K3610" s="203" t="s">
        <v>419</v>
      </c>
      <c r="L3610" s="55"/>
      <c r="M3610" s="219">
        <v>0</v>
      </c>
      <c r="N3610" s="219">
        <v>5200</v>
      </c>
      <c r="O3610" s="217">
        <f t="shared" si="55"/>
        <v>1306926.1399999997</v>
      </c>
    </row>
    <row r="3611" spans="1:15" ht="22.05" hidden="1" customHeight="1" x14ac:dyDescent="0.2">
      <c r="A3611" s="216">
        <v>45821</v>
      </c>
      <c r="B3611" s="20" t="s">
        <v>185</v>
      </c>
      <c r="C3611" s="41">
        <v>56185</v>
      </c>
      <c r="D3611" s="22"/>
      <c r="E3611" s="55" t="s">
        <v>143</v>
      </c>
      <c r="F3611" s="20" t="s">
        <v>79</v>
      </c>
      <c r="G3611" s="41"/>
      <c r="H3611" s="21" t="s">
        <v>22</v>
      </c>
      <c r="I3611" s="21" t="s">
        <v>53</v>
      </c>
      <c r="J3611" s="21" t="s">
        <v>112</v>
      </c>
      <c r="K3611" s="203" t="s">
        <v>526</v>
      </c>
      <c r="L3611" s="55"/>
      <c r="M3611" s="219">
        <v>0</v>
      </c>
      <c r="N3611" s="219">
        <v>103569</v>
      </c>
      <c r="O3611" s="217">
        <f t="shared" si="55"/>
        <v>1203357.1399999997</v>
      </c>
    </row>
    <row r="3612" spans="1:15" ht="22.05" hidden="1" customHeight="1" x14ac:dyDescent="0.2">
      <c r="A3612" s="216">
        <v>45821</v>
      </c>
      <c r="B3612" s="20" t="s">
        <v>185</v>
      </c>
      <c r="C3612" s="41">
        <v>56186</v>
      </c>
      <c r="D3612" s="22"/>
      <c r="E3612" s="55" t="s">
        <v>143</v>
      </c>
      <c r="F3612" s="20" t="s">
        <v>79</v>
      </c>
      <c r="G3612" s="41"/>
      <c r="H3612" s="21" t="s">
        <v>22</v>
      </c>
      <c r="I3612" s="41" t="s">
        <v>53</v>
      </c>
      <c r="J3612" s="21" t="s">
        <v>112</v>
      </c>
      <c r="K3612" s="203" t="s">
        <v>527</v>
      </c>
      <c r="L3612" s="55"/>
      <c r="M3612" s="219">
        <v>0</v>
      </c>
      <c r="N3612" s="219">
        <v>66233</v>
      </c>
      <c r="O3612" s="217">
        <f t="shared" si="55"/>
        <v>1137124.1399999997</v>
      </c>
    </row>
    <row r="3613" spans="1:15" ht="22.05" hidden="1" customHeight="1" x14ac:dyDescent="0.2">
      <c r="A3613" s="216">
        <v>45821</v>
      </c>
      <c r="B3613" s="20" t="s">
        <v>185</v>
      </c>
      <c r="C3613" s="41">
        <v>56187</v>
      </c>
      <c r="D3613" s="22"/>
      <c r="E3613" s="55" t="s">
        <v>143</v>
      </c>
      <c r="F3613" s="20" t="s">
        <v>79</v>
      </c>
      <c r="G3613" s="41"/>
      <c r="H3613" s="21" t="s">
        <v>22</v>
      </c>
      <c r="I3613" s="21" t="s">
        <v>53</v>
      </c>
      <c r="J3613" s="21" t="s">
        <v>112</v>
      </c>
      <c r="K3613" s="203" t="s">
        <v>954</v>
      </c>
      <c r="L3613" s="55"/>
      <c r="M3613" s="219">
        <v>0</v>
      </c>
      <c r="N3613" s="219">
        <v>68212</v>
      </c>
      <c r="O3613" s="217">
        <f t="shared" ref="O3613:O3685" si="56">O3612+M3613-N3613</f>
        <v>1068912.1399999997</v>
      </c>
    </row>
    <row r="3614" spans="1:15" ht="22.05" hidden="1" customHeight="1" x14ac:dyDescent="0.2">
      <c r="A3614" s="216">
        <v>45821</v>
      </c>
      <c r="B3614" s="20" t="s">
        <v>185</v>
      </c>
      <c r="C3614" s="41">
        <v>56188</v>
      </c>
      <c r="D3614" s="22"/>
      <c r="E3614" s="55" t="s">
        <v>143</v>
      </c>
      <c r="F3614" s="20" t="s">
        <v>79</v>
      </c>
      <c r="G3614" s="41"/>
      <c r="H3614" s="21" t="s">
        <v>22</v>
      </c>
      <c r="I3614" s="41" t="s">
        <v>53</v>
      </c>
      <c r="J3614" s="21" t="s">
        <v>112</v>
      </c>
      <c r="K3614" s="203" t="s">
        <v>955</v>
      </c>
      <c r="L3614" s="55"/>
      <c r="M3614" s="219">
        <v>0</v>
      </c>
      <c r="N3614" s="219">
        <v>153012</v>
      </c>
      <c r="O3614" s="217">
        <f t="shared" si="56"/>
        <v>915900.13999999966</v>
      </c>
    </row>
    <row r="3615" spans="1:15" ht="22.05" hidden="1" customHeight="1" x14ac:dyDescent="0.2">
      <c r="A3615" s="216">
        <v>45821</v>
      </c>
      <c r="B3615" s="20" t="s">
        <v>185</v>
      </c>
      <c r="C3615" s="41">
        <v>56189</v>
      </c>
      <c r="D3615" s="22"/>
      <c r="E3615" s="55" t="s">
        <v>158</v>
      </c>
      <c r="F3615" s="20" t="s">
        <v>79</v>
      </c>
      <c r="G3615" s="41"/>
      <c r="H3615" s="21" t="s">
        <v>22</v>
      </c>
      <c r="I3615" s="41" t="s">
        <v>56</v>
      </c>
      <c r="J3615" s="21" t="s">
        <v>116</v>
      </c>
      <c r="K3615" s="203" t="s">
        <v>139</v>
      </c>
      <c r="L3615" s="55"/>
      <c r="M3615" s="219">
        <v>0</v>
      </c>
      <c r="N3615" s="219">
        <v>900</v>
      </c>
      <c r="O3615" s="217">
        <f t="shared" si="56"/>
        <v>915000.13999999966</v>
      </c>
    </row>
    <row r="3616" spans="1:15" ht="22.05" hidden="1" customHeight="1" x14ac:dyDescent="0.2">
      <c r="A3616" s="216">
        <v>45821</v>
      </c>
      <c r="B3616" s="20" t="s">
        <v>185</v>
      </c>
      <c r="C3616" s="41">
        <v>56190</v>
      </c>
      <c r="D3616" s="22"/>
      <c r="E3616" s="55" t="s">
        <v>4674</v>
      </c>
      <c r="F3616" s="20" t="s">
        <v>79</v>
      </c>
      <c r="G3616" s="41"/>
      <c r="H3616" s="21" t="s">
        <v>22</v>
      </c>
      <c r="I3616" s="41" t="s">
        <v>103</v>
      </c>
      <c r="J3616" s="21" t="s">
        <v>95</v>
      </c>
      <c r="K3616" s="203" t="s">
        <v>266</v>
      </c>
      <c r="L3616" s="55"/>
      <c r="M3616" s="219">
        <v>0</v>
      </c>
      <c r="N3616" s="219">
        <v>200</v>
      </c>
      <c r="O3616" s="217">
        <f t="shared" si="56"/>
        <v>914800.13999999966</v>
      </c>
    </row>
    <row r="3617" spans="1:15" ht="22.05" hidden="1" customHeight="1" x14ac:dyDescent="0.2">
      <c r="A3617" s="216">
        <v>45821</v>
      </c>
      <c r="B3617" s="20" t="s">
        <v>185</v>
      </c>
      <c r="C3617" s="41">
        <v>56191</v>
      </c>
      <c r="D3617" s="22"/>
      <c r="E3617" s="55" t="s">
        <v>4675</v>
      </c>
      <c r="F3617" s="20" t="s">
        <v>79</v>
      </c>
      <c r="G3617" s="41"/>
      <c r="H3617" s="21" t="s">
        <v>22</v>
      </c>
      <c r="I3617" s="41" t="s">
        <v>103</v>
      </c>
      <c r="J3617" s="21" t="s">
        <v>92</v>
      </c>
      <c r="K3617" s="203" t="s">
        <v>4677</v>
      </c>
      <c r="L3617" s="55"/>
      <c r="M3617" s="219">
        <v>0</v>
      </c>
      <c r="N3617" s="219">
        <v>630</v>
      </c>
      <c r="O3617" s="217">
        <f t="shared" si="56"/>
        <v>914170.13999999966</v>
      </c>
    </row>
    <row r="3618" spans="1:15" ht="22.05" hidden="1" customHeight="1" x14ac:dyDescent="0.2">
      <c r="A3618" s="216">
        <v>45821</v>
      </c>
      <c r="B3618" s="20" t="s">
        <v>185</v>
      </c>
      <c r="C3618" s="41">
        <v>56192</v>
      </c>
      <c r="D3618" s="22"/>
      <c r="E3618" s="55" t="s">
        <v>1578</v>
      </c>
      <c r="F3618" s="20" t="s">
        <v>79</v>
      </c>
      <c r="G3618" s="41"/>
      <c r="H3618" s="21" t="s">
        <v>22</v>
      </c>
      <c r="I3618" s="41" t="s">
        <v>56</v>
      </c>
      <c r="J3618" s="21" t="s">
        <v>88</v>
      </c>
      <c r="K3618" s="203" t="s">
        <v>265</v>
      </c>
      <c r="L3618" s="55"/>
      <c r="M3618" s="219">
        <v>0</v>
      </c>
      <c r="N3618" s="219">
        <v>1500</v>
      </c>
      <c r="O3618" s="217">
        <f t="shared" si="56"/>
        <v>912670.13999999966</v>
      </c>
    </row>
    <row r="3619" spans="1:15" ht="22.05" hidden="1" customHeight="1" x14ac:dyDescent="0.2">
      <c r="A3619" s="216">
        <v>45821</v>
      </c>
      <c r="B3619" s="20" t="s">
        <v>185</v>
      </c>
      <c r="C3619" s="41">
        <v>56193</v>
      </c>
      <c r="D3619" s="22"/>
      <c r="E3619" s="55" t="s">
        <v>4676</v>
      </c>
      <c r="F3619" s="20" t="s">
        <v>79</v>
      </c>
      <c r="G3619" s="41"/>
      <c r="H3619" s="21" t="s">
        <v>22</v>
      </c>
      <c r="I3619" s="21" t="s">
        <v>103</v>
      </c>
      <c r="J3619" s="21" t="s">
        <v>60</v>
      </c>
      <c r="K3619" s="203" t="s">
        <v>133</v>
      </c>
      <c r="L3619" s="55"/>
      <c r="M3619" s="219">
        <v>0</v>
      </c>
      <c r="N3619" s="219">
        <v>2850</v>
      </c>
      <c r="O3619" s="217">
        <f t="shared" si="56"/>
        <v>909820.13999999966</v>
      </c>
    </row>
    <row r="3620" spans="1:15" ht="22.05" hidden="1" customHeight="1" x14ac:dyDescent="0.2">
      <c r="A3620" s="216">
        <v>45822</v>
      </c>
      <c r="B3620" s="20" t="s">
        <v>185</v>
      </c>
      <c r="C3620" s="41">
        <v>56195</v>
      </c>
      <c r="D3620" s="22"/>
      <c r="E3620" s="55" t="s">
        <v>531</v>
      </c>
      <c r="F3620" s="20" t="s">
        <v>79</v>
      </c>
      <c r="G3620" s="41"/>
      <c r="H3620" s="21" t="s">
        <v>22</v>
      </c>
      <c r="I3620" s="21" t="s">
        <v>53</v>
      </c>
      <c r="J3620" s="21" t="s">
        <v>112</v>
      </c>
      <c r="K3620" s="203" t="s">
        <v>4691</v>
      </c>
      <c r="L3620" s="55"/>
      <c r="M3620" s="219">
        <v>0</v>
      </c>
      <c r="N3620" s="219">
        <v>17700</v>
      </c>
      <c r="O3620" s="217">
        <f t="shared" si="56"/>
        <v>892120.13999999966</v>
      </c>
    </row>
    <row r="3621" spans="1:15" ht="22.05" hidden="1" customHeight="1" x14ac:dyDescent="0.2">
      <c r="A3621" s="216">
        <v>45822</v>
      </c>
      <c r="B3621" s="20" t="s">
        <v>185</v>
      </c>
      <c r="C3621" s="41">
        <v>56196</v>
      </c>
      <c r="D3621" s="22"/>
      <c r="E3621" s="55" t="s">
        <v>150</v>
      </c>
      <c r="F3621" s="20" t="s">
        <v>79</v>
      </c>
      <c r="G3621" s="41"/>
      <c r="H3621" s="21" t="s">
        <v>22</v>
      </c>
      <c r="I3621" s="41" t="s">
        <v>81</v>
      </c>
      <c r="J3621" s="21" t="s">
        <v>200</v>
      </c>
      <c r="K3621" s="203" t="s">
        <v>122</v>
      </c>
      <c r="L3621" s="55"/>
      <c r="M3621" s="219">
        <v>0</v>
      </c>
      <c r="N3621" s="219">
        <v>234000</v>
      </c>
      <c r="O3621" s="217">
        <f t="shared" si="56"/>
        <v>658120.13999999966</v>
      </c>
    </row>
    <row r="3622" spans="1:15" ht="22.05" hidden="1" customHeight="1" x14ac:dyDescent="0.2">
      <c r="A3622" s="216">
        <v>45822</v>
      </c>
      <c r="B3622" s="20" t="s">
        <v>185</v>
      </c>
      <c r="C3622" s="41">
        <v>56197</v>
      </c>
      <c r="D3622" s="22"/>
      <c r="E3622" s="55" t="s">
        <v>130</v>
      </c>
      <c r="F3622" s="20" t="s">
        <v>79</v>
      </c>
      <c r="G3622" s="41"/>
      <c r="H3622" s="21" t="s">
        <v>22</v>
      </c>
      <c r="I3622" s="41" t="s">
        <v>53</v>
      </c>
      <c r="J3622" s="21" t="s">
        <v>113</v>
      </c>
      <c r="K3622" s="203" t="s">
        <v>1421</v>
      </c>
      <c r="L3622" s="55"/>
      <c r="M3622" s="219">
        <v>0</v>
      </c>
      <c r="N3622" s="219">
        <v>5000</v>
      </c>
      <c r="O3622" s="217">
        <f t="shared" si="56"/>
        <v>653120.13999999966</v>
      </c>
    </row>
    <row r="3623" spans="1:15" ht="22.05" hidden="1" customHeight="1" x14ac:dyDescent="0.2">
      <c r="A3623" s="216">
        <v>45822</v>
      </c>
      <c r="B3623" s="20" t="s">
        <v>185</v>
      </c>
      <c r="C3623" s="41">
        <v>56198</v>
      </c>
      <c r="D3623" s="22"/>
      <c r="E3623" s="55" t="s">
        <v>4678</v>
      </c>
      <c r="F3623" s="20" t="s">
        <v>79</v>
      </c>
      <c r="G3623" s="41"/>
      <c r="H3623" s="21" t="s">
        <v>22</v>
      </c>
      <c r="I3623" s="41" t="s">
        <v>55</v>
      </c>
      <c r="J3623" s="21" t="s">
        <v>73</v>
      </c>
      <c r="K3623" s="203" t="s">
        <v>4692</v>
      </c>
      <c r="L3623" s="55"/>
      <c r="M3623" s="219">
        <v>0</v>
      </c>
      <c r="N3623" s="219">
        <v>8873</v>
      </c>
      <c r="O3623" s="217">
        <f t="shared" si="56"/>
        <v>644247.13999999966</v>
      </c>
    </row>
    <row r="3624" spans="1:15" ht="22.05" hidden="1" customHeight="1" x14ac:dyDescent="0.2">
      <c r="A3624" s="216">
        <v>45822</v>
      </c>
      <c r="B3624" s="20" t="s">
        <v>185</v>
      </c>
      <c r="C3624" s="41">
        <v>56199</v>
      </c>
      <c r="D3624" s="22"/>
      <c r="E3624" s="55" t="s">
        <v>4679</v>
      </c>
      <c r="F3624" s="20" t="s">
        <v>79</v>
      </c>
      <c r="G3624" s="41"/>
      <c r="H3624" s="21" t="s">
        <v>22</v>
      </c>
      <c r="I3624" s="41" t="s">
        <v>55</v>
      </c>
      <c r="J3624" s="21" t="s">
        <v>261</v>
      </c>
      <c r="K3624" s="203" t="s">
        <v>3253</v>
      </c>
      <c r="L3624" s="55"/>
      <c r="M3624" s="219">
        <v>0</v>
      </c>
      <c r="N3624" s="219">
        <v>5000</v>
      </c>
      <c r="O3624" s="217">
        <f t="shared" si="56"/>
        <v>639247.13999999966</v>
      </c>
    </row>
    <row r="3625" spans="1:15" ht="22.05" hidden="1" customHeight="1" x14ac:dyDescent="0.2">
      <c r="A3625" s="216">
        <v>45822</v>
      </c>
      <c r="B3625" s="20" t="s">
        <v>185</v>
      </c>
      <c r="C3625" s="41">
        <v>56200</v>
      </c>
      <c r="D3625" s="22"/>
      <c r="E3625" s="55" t="s">
        <v>4680</v>
      </c>
      <c r="F3625" s="20" t="s">
        <v>79</v>
      </c>
      <c r="G3625" s="41"/>
      <c r="H3625" s="21" t="s">
        <v>22</v>
      </c>
      <c r="I3625" s="41" t="s">
        <v>55</v>
      </c>
      <c r="J3625" s="21" t="s">
        <v>73</v>
      </c>
      <c r="K3625" s="203" t="s">
        <v>140</v>
      </c>
      <c r="L3625" s="55"/>
      <c r="M3625" s="219">
        <v>0</v>
      </c>
      <c r="N3625" s="219">
        <v>1500</v>
      </c>
      <c r="O3625" s="217">
        <f t="shared" si="56"/>
        <v>637747.13999999966</v>
      </c>
    </row>
    <row r="3626" spans="1:15" ht="22.05" hidden="1" customHeight="1" x14ac:dyDescent="0.2">
      <c r="A3626" s="216">
        <v>45822</v>
      </c>
      <c r="B3626" s="20" t="s">
        <v>185</v>
      </c>
      <c r="C3626" s="41">
        <v>56201</v>
      </c>
      <c r="D3626" s="22"/>
      <c r="E3626" s="55" t="s">
        <v>4681</v>
      </c>
      <c r="F3626" s="20" t="s">
        <v>79</v>
      </c>
      <c r="G3626" s="41"/>
      <c r="H3626" s="21" t="s">
        <v>22</v>
      </c>
      <c r="I3626" s="41" t="s">
        <v>54</v>
      </c>
      <c r="J3626" s="21" t="s">
        <v>63</v>
      </c>
      <c r="K3626" s="203" t="s">
        <v>413</v>
      </c>
      <c r="L3626" s="55"/>
      <c r="M3626" s="219">
        <v>0</v>
      </c>
      <c r="N3626" s="219">
        <v>1000</v>
      </c>
      <c r="O3626" s="217">
        <f t="shared" si="56"/>
        <v>636747.13999999966</v>
      </c>
    </row>
    <row r="3627" spans="1:15" ht="22.05" hidden="1" customHeight="1" x14ac:dyDescent="0.2">
      <c r="A3627" s="216">
        <v>45822</v>
      </c>
      <c r="B3627" s="20" t="s">
        <v>185</v>
      </c>
      <c r="C3627" s="41">
        <v>56202</v>
      </c>
      <c r="D3627" s="22"/>
      <c r="E3627" s="55" t="s">
        <v>4682</v>
      </c>
      <c r="F3627" s="20" t="s">
        <v>79</v>
      </c>
      <c r="G3627" s="41"/>
      <c r="H3627" s="21" t="s">
        <v>22</v>
      </c>
      <c r="I3627" s="41" t="s">
        <v>54</v>
      </c>
      <c r="J3627" s="21" t="s">
        <v>64</v>
      </c>
      <c r="K3627" s="203" t="s">
        <v>242</v>
      </c>
      <c r="L3627" s="55"/>
      <c r="M3627" s="219">
        <v>0</v>
      </c>
      <c r="N3627" s="219">
        <v>500</v>
      </c>
      <c r="O3627" s="217">
        <f t="shared" si="56"/>
        <v>636247.13999999966</v>
      </c>
    </row>
    <row r="3628" spans="1:15" ht="22.05" hidden="1" customHeight="1" x14ac:dyDescent="0.2">
      <c r="A3628" s="216">
        <v>45822</v>
      </c>
      <c r="B3628" s="20" t="s">
        <v>185</v>
      </c>
      <c r="C3628" s="41">
        <v>56203</v>
      </c>
      <c r="D3628" s="22"/>
      <c r="E3628" s="55" t="s">
        <v>3492</v>
      </c>
      <c r="F3628" s="20" t="s">
        <v>79</v>
      </c>
      <c r="G3628" s="41"/>
      <c r="H3628" s="21" t="s">
        <v>22</v>
      </c>
      <c r="I3628" s="41" t="s">
        <v>103</v>
      </c>
      <c r="J3628" s="21" t="s">
        <v>96</v>
      </c>
      <c r="K3628" s="203" t="s">
        <v>134</v>
      </c>
      <c r="L3628" s="55"/>
      <c r="M3628" s="219">
        <v>0</v>
      </c>
      <c r="N3628" s="219">
        <v>486</v>
      </c>
      <c r="O3628" s="217">
        <f t="shared" si="56"/>
        <v>635761.13999999966</v>
      </c>
    </row>
    <row r="3629" spans="1:15" ht="22.05" hidden="1" customHeight="1" x14ac:dyDescent="0.2">
      <c r="A3629" s="216">
        <v>45822</v>
      </c>
      <c r="B3629" s="20" t="s">
        <v>185</v>
      </c>
      <c r="C3629" s="41">
        <v>56204</v>
      </c>
      <c r="D3629" s="22"/>
      <c r="E3629" s="55" t="s">
        <v>4683</v>
      </c>
      <c r="F3629" s="20" t="s">
        <v>79</v>
      </c>
      <c r="G3629" s="41"/>
      <c r="H3629" s="21" t="s">
        <v>22</v>
      </c>
      <c r="I3629" s="41" t="s">
        <v>103</v>
      </c>
      <c r="J3629" s="21" t="s">
        <v>95</v>
      </c>
      <c r="K3629" s="203" t="s">
        <v>4693</v>
      </c>
      <c r="L3629" s="55"/>
      <c r="M3629" s="219">
        <v>0</v>
      </c>
      <c r="N3629" s="219">
        <v>200</v>
      </c>
      <c r="O3629" s="217">
        <f t="shared" si="56"/>
        <v>635561.13999999966</v>
      </c>
    </row>
    <row r="3630" spans="1:15" ht="22.05" hidden="1" customHeight="1" x14ac:dyDescent="0.2">
      <c r="A3630" s="216">
        <v>45822</v>
      </c>
      <c r="B3630" s="20" t="s">
        <v>185</v>
      </c>
      <c r="C3630" s="41">
        <v>56205</v>
      </c>
      <c r="D3630" s="22"/>
      <c r="E3630" s="55" t="s">
        <v>4684</v>
      </c>
      <c r="F3630" s="20" t="s">
        <v>79</v>
      </c>
      <c r="G3630" s="41"/>
      <c r="H3630" s="21" t="s">
        <v>22</v>
      </c>
      <c r="I3630" s="41" t="s">
        <v>54</v>
      </c>
      <c r="J3630" s="21" t="s">
        <v>41</v>
      </c>
      <c r="K3630" s="203" t="s">
        <v>210</v>
      </c>
      <c r="L3630" s="55"/>
      <c r="M3630" s="219">
        <v>0</v>
      </c>
      <c r="N3630" s="219">
        <v>350</v>
      </c>
      <c r="O3630" s="217">
        <f t="shared" si="56"/>
        <v>635211.13999999966</v>
      </c>
    </row>
    <row r="3631" spans="1:15" ht="22.05" hidden="1" customHeight="1" x14ac:dyDescent="0.2">
      <c r="A3631" s="216">
        <v>45822</v>
      </c>
      <c r="B3631" s="20" t="s">
        <v>185</v>
      </c>
      <c r="C3631" s="41">
        <v>56206</v>
      </c>
      <c r="D3631" s="22"/>
      <c r="E3631" s="55" t="s">
        <v>3884</v>
      </c>
      <c r="F3631" s="20" t="s">
        <v>79</v>
      </c>
      <c r="G3631" s="41"/>
      <c r="H3631" s="21" t="s">
        <v>22</v>
      </c>
      <c r="I3631" s="41" t="s">
        <v>56</v>
      </c>
      <c r="J3631" s="21" t="s">
        <v>116</v>
      </c>
      <c r="K3631" s="203" t="s">
        <v>441</v>
      </c>
      <c r="L3631" s="55"/>
      <c r="M3631" s="219">
        <v>0</v>
      </c>
      <c r="N3631" s="219">
        <v>65</v>
      </c>
      <c r="O3631" s="217">
        <f t="shared" si="56"/>
        <v>635146.13999999966</v>
      </c>
    </row>
    <row r="3632" spans="1:15" ht="22.05" hidden="1" customHeight="1" x14ac:dyDescent="0.2">
      <c r="A3632" s="216">
        <v>45822</v>
      </c>
      <c r="B3632" s="20" t="s">
        <v>185</v>
      </c>
      <c r="C3632" s="41">
        <v>56207</v>
      </c>
      <c r="D3632" s="22"/>
      <c r="E3632" s="55" t="s">
        <v>4685</v>
      </c>
      <c r="F3632" s="20" t="s">
        <v>79</v>
      </c>
      <c r="G3632" s="41"/>
      <c r="H3632" s="21" t="s">
        <v>22</v>
      </c>
      <c r="I3632" s="41" t="s">
        <v>103</v>
      </c>
      <c r="J3632" s="21" t="s">
        <v>93</v>
      </c>
      <c r="K3632" s="203" t="s">
        <v>355</v>
      </c>
      <c r="L3632" s="55"/>
      <c r="M3632" s="219">
        <v>0</v>
      </c>
      <c r="N3632" s="219">
        <v>1100</v>
      </c>
      <c r="O3632" s="217">
        <f t="shared" si="56"/>
        <v>634046.13999999966</v>
      </c>
    </row>
    <row r="3633" spans="1:15" ht="22.05" hidden="1" customHeight="1" x14ac:dyDescent="0.2">
      <c r="A3633" s="216">
        <v>45822</v>
      </c>
      <c r="B3633" s="20" t="s">
        <v>185</v>
      </c>
      <c r="C3633" s="41">
        <v>56208</v>
      </c>
      <c r="D3633" s="22"/>
      <c r="E3633" s="55" t="s">
        <v>402</v>
      </c>
      <c r="F3633" s="20" t="s">
        <v>79</v>
      </c>
      <c r="G3633" s="41"/>
      <c r="H3633" s="21" t="s">
        <v>22</v>
      </c>
      <c r="I3633" s="41" t="s">
        <v>80</v>
      </c>
      <c r="J3633" s="21" t="s">
        <v>66</v>
      </c>
      <c r="K3633" s="203" t="s">
        <v>544</v>
      </c>
      <c r="L3633" s="55"/>
      <c r="M3633" s="219">
        <v>0</v>
      </c>
      <c r="N3633" s="219">
        <v>600</v>
      </c>
      <c r="O3633" s="217">
        <f t="shared" si="56"/>
        <v>633446.13999999966</v>
      </c>
    </row>
    <row r="3634" spans="1:15" ht="22.05" hidden="1" customHeight="1" x14ac:dyDescent="0.2">
      <c r="A3634" s="216">
        <v>45822</v>
      </c>
      <c r="B3634" s="20" t="s">
        <v>185</v>
      </c>
      <c r="C3634" s="41">
        <v>56209</v>
      </c>
      <c r="D3634" s="22"/>
      <c r="E3634" s="55" t="s">
        <v>2423</v>
      </c>
      <c r="F3634" s="20" t="s">
        <v>79</v>
      </c>
      <c r="G3634" s="41"/>
      <c r="H3634" s="21" t="s">
        <v>22</v>
      </c>
      <c r="I3634" s="41" t="s">
        <v>103</v>
      </c>
      <c r="J3634" s="21" t="s">
        <v>214</v>
      </c>
      <c r="K3634" s="203" t="s">
        <v>133</v>
      </c>
      <c r="L3634" s="55"/>
      <c r="M3634" s="219">
        <v>0</v>
      </c>
      <c r="N3634" s="219">
        <v>250</v>
      </c>
      <c r="O3634" s="217">
        <f t="shared" si="56"/>
        <v>633196.13999999966</v>
      </c>
    </row>
    <row r="3635" spans="1:15" ht="22.05" hidden="1" customHeight="1" x14ac:dyDescent="0.2">
      <c r="A3635" s="216">
        <v>45822</v>
      </c>
      <c r="B3635" s="20" t="s">
        <v>185</v>
      </c>
      <c r="C3635" s="41">
        <v>56210</v>
      </c>
      <c r="D3635" s="22"/>
      <c r="E3635" s="55" t="s">
        <v>4686</v>
      </c>
      <c r="F3635" s="20" t="s">
        <v>79</v>
      </c>
      <c r="G3635" s="41"/>
      <c r="H3635" s="21" t="s">
        <v>22</v>
      </c>
      <c r="I3635" s="41" t="s">
        <v>103</v>
      </c>
      <c r="J3635" s="21" t="s">
        <v>102</v>
      </c>
      <c r="K3635" s="203" t="s">
        <v>973</v>
      </c>
      <c r="L3635" s="55"/>
      <c r="M3635" s="219">
        <v>0</v>
      </c>
      <c r="N3635" s="219">
        <v>600</v>
      </c>
      <c r="O3635" s="217">
        <f t="shared" si="56"/>
        <v>632596.13999999966</v>
      </c>
    </row>
    <row r="3636" spans="1:15" ht="22.05" hidden="1" customHeight="1" x14ac:dyDescent="0.2">
      <c r="A3636" s="216">
        <v>45822</v>
      </c>
      <c r="B3636" s="20" t="s">
        <v>185</v>
      </c>
      <c r="C3636" s="41">
        <v>56211</v>
      </c>
      <c r="D3636" s="22"/>
      <c r="E3636" s="55" t="s">
        <v>158</v>
      </c>
      <c r="F3636" s="20" t="s">
        <v>79</v>
      </c>
      <c r="G3636" s="41"/>
      <c r="H3636" s="21" t="s">
        <v>22</v>
      </c>
      <c r="I3636" s="41" t="s">
        <v>56</v>
      </c>
      <c r="J3636" s="21" t="s">
        <v>116</v>
      </c>
      <c r="K3636" s="203" t="s">
        <v>139</v>
      </c>
      <c r="L3636" s="55"/>
      <c r="M3636" s="219">
        <v>0</v>
      </c>
      <c r="N3636" s="219">
        <v>600</v>
      </c>
      <c r="O3636" s="217">
        <f t="shared" si="56"/>
        <v>631996.13999999966</v>
      </c>
    </row>
    <row r="3637" spans="1:15" ht="22.05" hidden="1" customHeight="1" x14ac:dyDescent="0.2">
      <c r="A3637" s="216">
        <v>45822</v>
      </c>
      <c r="B3637" s="20" t="s">
        <v>185</v>
      </c>
      <c r="C3637" s="41">
        <v>56212</v>
      </c>
      <c r="D3637" s="22"/>
      <c r="E3637" s="55" t="s">
        <v>204</v>
      </c>
      <c r="F3637" s="20" t="s">
        <v>79</v>
      </c>
      <c r="G3637" s="41"/>
      <c r="H3637" s="21" t="s">
        <v>22</v>
      </c>
      <c r="I3637" s="41" t="s">
        <v>56</v>
      </c>
      <c r="J3637" s="21" t="s">
        <v>212</v>
      </c>
      <c r="K3637" s="203" t="s">
        <v>235</v>
      </c>
      <c r="L3637" s="55"/>
      <c r="M3637" s="219">
        <v>0</v>
      </c>
      <c r="N3637" s="219">
        <v>1000</v>
      </c>
      <c r="O3637" s="217">
        <f t="shared" si="56"/>
        <v>630996.13999999966</v>
      </c>
    </row>
    <row r="3638" spans="1:15" ht="22.05" hidden="1" customHeight="1" x14ac:dyDescent="0.2">
      <c r="A3638" s="216">
        <v>45822</v>
      </c>
      <c r="B3638" s="20" t="s">
        <v>185</v>
      </c>
      <c r="C3638" s="41">
        <v>56213</v>
      </c>
      <c r="D3638" s="22"/>
      <c r="E3638" s="55" t="s">
        <v>162</v>
      </c>
      <c r="F3638" s="20" t="s">
        <v>79</v>
      </c>
      <c r="G3638" s="41"/>
      <c r="H3638" s="21" t="s">
        <v>21</v>
      </c>
      <c r="I3638" s="41" t="s">
        <v>81</v>
      </c>
      <c r="J3638" s="21" t="s">
        <v>200</v>
      </c>
      <c r="K3638" s="203"/>
      <c r="L3638" s="55"/>
      <c r="M3638" s="219">
        <v>20000</v>
      </c>
      <c r="N3638" s="219">
        <v>0</v>
      </c>
      <c r="O3638" s="217">
        <f t="shared" si="56"/>
        <v>650996.13999999966</v>
      </c>
    </row>
    <row r="3639" spans="1:15" ht="22.05" hidden="1" customHeight="1" x14ac:dyDescent="0.2">
      <c r="A3639" s="216">
        <v>45822</v>
      </c>
      <c r="B3639" s="20" t="s">
        <v>185</v>
      </c>
      <c r="C3639" s="41">
        <v>56214</v>
      </c>
      <c r="D3639" s="22"/>
      <c r="E3639" s="55" t="s">
        <v>143</v>
      </c>
      <c r="F3639" s="20" t="s">
        <v>79</v>
      </c>
      <c r="G3639" s="41"/>
      <c r="H3639" s="21" t="s">
        <v>22</v>
      </c>
      <c r="I3639" s="41" t="s">
        <v>53</v>
      </c>
      <c r="J3639" s="21" t="s">
        <v>112</v>
      </c>
      <c r="K3639" s="304" t="s">
        <v>1588</v>
      </c>
      <c r="L3639" s="55"/>
      <c r="M3639" s="219">
        <v>0</v>
      </c>
      <c r="N3639" s="219">
        <v>20771</v>
      </c>
      <c r="O3639" s="217">
        <f t="shared" si="56"/>
        <v>630225.13999999966</v>
      </c>
    </row>
    <row r="3640" spans="1:15" ht="22.05" hidden="1" customHeight="1" x14ac:dyDescent="0.2">
      <c r="A3640" s="216">
        <v>45822</v>
      </c>
      <c r="B3640" s="20" t="s">
        <v>185</v>
      </c>
      <c r="C3640" s="41">
        <v>56215</v>
      </c>
      <c r="D3640" s="22"/>
      <c r="E3640" s="55" t="s">
        <v>143</v>
      </c>
      <c r="F3640" s="20" t="s">
        <v>79</v>
      </c>
      <c r="G3640" s="41"/>
      <c r="H3640" s="21" t="s">
        <v>22</v>
      </c>
      <c r="I3640" s="41" t="s">
        <v>53</v>
      </c>
      <c r="J3640" s="21" t="s">
        <v>112</v>
      </c>
      <c r="K3640" s="203" t="s">
        <v>416</v>
      </c>
      <c r="L3640" s="55"/>
      <c r="M3640" s="219">
        <v>0</v>
      </c>
      <c r="N3640" s="219">
        <v>36304</v>
      </c>
      <c r="O3640" s="217">
        <f t="shared" si="56"/>
        <v>593921.13999999966</v>
      </c>
    </row>
    <row r="3641" spans="1:15" ht="22.05" hidden="1" customHeight="1" x14ac:dyDescent="0.2">
      <c r="A3641" s="216">
        <v>45822</v>
      </c>
      <c r="B3641" s="20" t="s">
        <v>185</v>
      </c>
      <c r="C3641" s="41">
        <v>56216</v>
      </c>
      <c r="D3641" s="22"/>
      <c r="E3641" s="55" t="s">
        <v>143</v>
      </c>
      <c r="F3641" s="20" t="s">
        <v>79</v>
      </c>
      <c r="G3641" s="41"/>
      <c r="H3641" s="21" t="s">
        <v>22</v>
      </c>
      <c r="I3641" s="41" t="s">
        <v>53</v>
      </c>
      <c r="J3641" s="21" t="s">
        <v>114</v>
      </c>
      <c r="K3641" s="203" t="s">
        <v>149</v>
      </c>
      <c r="L3641" s="55"/>
      <c r="M3641" s="219">
        <v>0</v>
      </c>
      <c r="N3641" s="219">
        <v>20700</v>
      </c>
      <c r="O3641" s="217">
        <f t="shared" si="56"/>
        <v>573221.13999999966</v>
      </c>
    </row>
    <row r="3642" spans="1:15" ht="22.05" hidden="1" customHeight="1" x14ac:dyDescent="0.2">
      <c r="A3642" s="216">
        <v>45822</v>
      </c>
      <c r="B3642" s="20" t="s">
        <v>185</v>
      </c>
      <c r="C3642" s="41">
        <v>56217</v>
      </c>
      <c r="D3642" s="22"/>
      <c r="E3642" s="55" t="s">
        <v>143</v>
      </c>
      <c r="F3642" s="20" t="s">
        <v>79</v>
      </c>
      <c r="G3642" s="41"/>
      <c r="H3642" s="21" t="s">
        <v>22</v>
      </c>
      <c r="I3642" s="41" t="s">
        <v>53</v>
      </c>
      <c r="J3642" s="21" t="s">
        <v>114</v>
      </c>
      <c r="K3642" s="203" t="s">
        <v>273</v>
      </c>
      <c r="L3642" s="55"/>
      <c r="M3642" s="219">
        <v>0</v>
      </c>
      <c r="N3642" s="219">
        <v>7450</v>
      </c>
      <c r="O3642" s="217">
        <f t="shared" si="56"/>
        <v>565771.13999999966</v>
      </c>
    </row>
    <row r="3643" spans="1:15" ht="22.05" hidden="1" customHeight="1" x14ac:dyDescent="0.2">
      <c r="A3643" s="216">
        <v>45822</v>
      </c>
      <c r="B3643" s="20" t="s">
        <v>185</v>
      </c>
      <c r="C3643" s="41">
        <v>56218</v>
      </c>
      <c r="D3643" s="22"/>
      <c r="E3643" s="55" t="s">
        <v>143</v>
      </c>
      <c r="F3643" s="20" t="s">
        <v>79</v>
      </c>
      <c r="G3643" s="41"/>
      <c r="H3643" s="21" t="s">
        <v>22</v>
      </c>
      <c r="I3643" s="41" t="s">
        <v>53</v>
      </c>
      <c r="J3643" s="21" t="s">
        <v>112</v>
      </c>
      <c r="K3643" s="203" t="s">
        <v>1702</v>
      </c>
      <c r="L3643" s="55"/>
      <c r="M3643" s="219">
        <v>0</v>
      </c>
      <c r="N3643" s="219">
        <v>25695</v>
      </c>
      <c r="O3643" s="217">
        <f t="shared" si="56"/>
        <v>540076.13999999966</v>
      </c>
    </row>
    <row r="3644" spans="1:15" ht="22.05" hidden="1" customHeight="1" x14ac:dyDescent="0.2">
      <c r="A3644" s="216">
        <v>45822</v>
      </c>
      <c r="B3644" s="20" t="s">
        <v>185</v>
      </c>
      <c r="C3644" s="41">
        <v>56219</v>
      </c>
      <c r="D3644" s="22"/>
      <c r="E3644" s="55" t="s">
        <v>143</v>
      </c>
      <c r="F3644" s="20" t="s">
        <v>79</v>
      </c>
      <c r="G3644" s="41"/>
      <c r="H3644" s="21" t="s">
        <v>22</v>
      </c>
      <c r="I3644" s="41" t="s">
        <v>53</v>
      </c>
      <c r="J3644" s="21" t="s">
        <v>112</v>
      </c>
      <c r="K3644" s="203" t="s">
        <v>1589</v>
      </c>
      <c r="L3644" s="55"/>
      <c r="M3644" s="219">
        <v>0</v>
      </c>
      <c r="N3644" s="219">
        <v>39635</v>
      </c>
      <c r="O3644" s="217">
        <f t="shared" si="56"/>
        <v>500441.13999999966</v>
      </c>
    </row>
    <row r="3645" spans="1:15" ht="22.05" hidden="1" customHeight="1" x14ac:dyDescent="0.2">
      <c r="A3645" s="216">
        <v>45822</v>
      </c>
      <c r="B3645" s="20" t="s">
        <v>185</v>
      </c>
      <c r="C3645" s="41">
        <v>56220</v>
      </c>
      <c r="D3645" s="22"/>
      <c r="E3645" s="55" t="s">
        <v>143</v>
      </c>
      <c r="F3645" s="20" t="s">
        <v>79</v>
      </c>
      <c r="G3645" s="41"/>
      <c r="H3645" s="21" t="s">
        <v>22</v>
      </c>
      <c r="I3645" s="41" t="s">
        <v>53</v>
      </c>
      <c r="J3645" s="21" t="s">
        <v>112</v>
      </c>
      <c r="K3645" s="203" t="s">
        <v>1703</v>
      </c>
      <c r="L3645" s="55"/>
      <c r="M3645" s="219">
        <v>0</v>
      </c>
      <c r="N3645" s="219">
        <v>22367</v>
      </c>
      <c r="O3645" s="217">
        <f t="shared" si="56"/>
        <v>478074.13999999966</v>
      </c>
    </row>
    <row r="3646" spans="1:15" ht="22.05" hidden="1" customHeight="1" x14ac:dyDescent="0.2">
      <c r="A3646" s="216">
        <v>45822</v>
      </c>
      <c r="B3646" s="20" t="s">
        <v>185</v>
      </c>
      <c r="C3646" s="41">
        <v>56221</v>
      </c>
      <c r="D3646" s="22"/>
      <c r="E3646" s="55" t="s">
        <v>143</v>
      </c>
      <c r="F3646" s="20" t="s">
        <v>79</v>
      </c>
      <c r="G3646" s="41"/>
      <c r="H3646" s="21" t="s">
        <v>22</v>
      </c>
      <c r="I3646" s="41" t="s">
        <v>53</v>
      </c>
      <c r="J3646" s="21" t="s">
        <v>112</v>
      </c>
      <c r="K3646" s="203" t="s">
        <v>264</v>
      </c>
      <c r="L3646" s="55"/>
      <c r="M3646" s="219">
        <v>0</v>
      </c>
      <c r="N3646" s="219">
        <v>38000</v>
      </c>
      <c r="O3646" s="217">
        <f t="shared" si="56"/>
        <v>440074.13999999966</v>
      </c>
    </row>
    <row r="3647" spans="1:15" ht="22.05" hidden="1" customHeight="1" x14ac:dyDescent="0.2">
      <c r="A3647" s="216">
        <v>45822</v>
      </c>
      <c r="B3647" s="20" t="s">
        <v>185</v>
      </c>
      <c r="C3647" s="41">
        <v>56222</v>
      </c>
      <c r="D3647" s="22"/>
      <c r="E3647" s="55" t="s">
        <v>143</v>
      </c>
      <c r="F3647" s="20" t="s">
        <v>79</v>
      </c>
      <c r="G3647" s="41"/>
      <c r="H3647" s="21" t="s">
        <v>22</v>
      </c>
      <c r="I3647" s="41" t="s">
        <v>53</v>
      </c>
      <c r="J3647" s="21" t="s">
        <v>112</v>
      </c>
      <c r="K3647" s="203" t="s">
        <v>263</v>
      </c>
      <c r="L3647" s="55"/>
      <c r="M3647" s="219">
        <v>0</v>
      </c>
      <c r="N3647" s="219">
        <v>23587</v>
      </c>
      <c r="O3647" s="217">
        <f t="shared" si="56"/>
        <v>416487.13999999966</v>
      </c>
    </row>
    <row r="3648" spans="1:15" ht="22.05" hidden="1" customHeight="1" x14ac:dyDescent="0.2">
      <c r="A3648" s="216">
        <v>45822</v>
      </c>
      <c r="B3648" s="20" t="s">
        <v>185</v>
      </c>
      <c r="C3648" s="41">
        <v>56223</v>
      </c>
      <c r="D3648" s="22"/>
      <c r="E3648" s="328" t="s">
        <v>141</v>
      </c>
      <c r="F3648" s="329" t="s">
        <v>79</v>
      </c>
      <c r="G3648" s="330"/>
      <c r="H3648" s="331" t="s">
        <v>22</v>
      </c>
      <c r="I3648" s="331" t="s">
        <v>54</v>
      </c>
      <c r="J3648" s="331" t="s">
        <v>63</v>
      </c>
      <c r="K3648" s="332" t="s">
        <v>225</v>
      </c>
      <c r="L3648" s="333">
        <v>75000</v>
      </c>
      <c r="M3648" s="333">
        <v>0</v>
      </c>
      <c r="N3648" s="333">
        <v>10000</v>
      </c>
      <c r="O3648" s="217">
        <f t="shared" si="56"/>
        <v>406487.13999999966</v>
      </c>
    </row>
    <row r="3649" spans="1:15" ht="22.05" hidden="1" customHeight="1" x14ac:dyDescent="0.2">
      <c r="A3649" s="216">
        <v>45822</v>
      </c>
      <c r="B3649" s="20" t="s">
        <v>185</v>
      </c>
      <c r="C3649" s="41">
        <v>56223</v>
      </c>
      <c r="D3649" s="22"/>
      <c r="E3649" s="328" t="s">
        <v>559</v>
      </c>
      <c r="F3649" s="329" t="s">
        <v>79</v>
      </c>
      <c r="G3649" s="330"/>
      <c r="H3649" s="331" t="s">
        <v>22</v>
      </c>
      <c r="I3649" s="331" t="s">
        <v>54</v>
      </c>
      <c r="J3649" s="331" t="s">
        <v>41</v>
      </c>
      <c r="K3649" s="332" t="s">
        <v>225</v>
      </c>
      <c r="L3649" s="333">
        <v>75000</v>
      </c>
      <c r="M3649" s="333">
        <v>0</v>
      </c>
      <c r="N3649" s="333">
        <v>20000</v>
      </c>
      <c r="O3649" s="217">
        <f t="shared" si="56"/>
        <v>386487.13999999966</v>
      </c>
    </row>
    <row r="3650" spans="1:15" ht="22.05" hidden="1" customHeight="1" x14ac:dyDescent="0.2">
      <c r="A3650" s="216">
        <v>45822</v>
      </c>
      <c r="B3650" s="20" t="s">
        <v>185</v>
      </c>
      <c r="C3650" s="41">
        <v>56223</v>
      </c>
      <c r="D3650" s="22"/>
      <c r="E3650" s="328" t="s">
        <v>463</v>
      </c>
      <c r="F3650" s="329" t="s">
        <v>79</v>
      </c>
      <c r="G3650" s="330"/>
      <c r="H3650" s="331" t="s">
        <v>22</v>
      </c>
      <c r="I3650" s="331" t="s">
        <v>54</v>
      </c>
      <c r="J3650" s="331" t="s">
        <v>62</v>
      </c>
      <c r="K3650" s="332" t="s">
        <v>225</v>
      </c>
      <c r="L3650" s="333">
        <v>75000</v>
      </c>
      <c r="M3650" s="333">
        <v>0</v>
      </c>
      <c r="N3650" s="333">
        <v>30000</v>
      </c>
      <c r="O3650" s="217">
        <f t="shared" si="56"/>
        <v>356487.13999999966</v>
      </c>
    </row>
    <row r="3651" spans="1:15" ht="22.05" hidden="1" customHeight="1" x14ac:dyDescent="0.2">
      <c r="A3651" s="216">
        <v>45822</v>
      </c>
      <c r="B3651" s="20" t="s">
        <v>185</v>
      </c>
      <c r="C3651" s="41">
        <v>56223</v>
      </c>
      <c r="D3651" s="22"/>
      <c r="E3651" s="328" t="s">
        <v>560</v>
      </c>
      <c r="F3651" s="329" t="s">
        <v>79</v>
      </c>
      <c r="G3651" s="330"/>
      <c r="H3651" s="331" t="s">
        <v>22</v>
      </c>
      <c r="I3651" s="331" t="s">
        <v>54</v>
      </c>
      <c r="J3651" s="331" t="s">
        <v>61</v>
      </c>
      <c r="K3651" s="332" t="s">
        <v>225</v>
      </c>
      <c r="L3651" s="333" t="s">
        <v>5129</v>
      </c>
      <c r="M3651" s="333">
        <v>0</v>
      </c>
      <c r="N3651" s="333">
        <v>10000</v>
      </c>
      <c r="O3651" s="217">
        <f t="shared" si="56"/>
        <v>346487.13999999966</v>
      </c>
    </row>
    <row r="3652" spans="1:15" ht="22.05" hidden="1" customHeight="1" x14ac:dyDescent="0.2">
      <c r="A3652" s="216">
        <v>45822</v>
      </c>
      <c r="B3652" s="20" t="s">
        <v>185</v>
      </c>
      <c r="C3652" s="41">
        <v>56223</v>
      </c>
      <c r="D3652" s="22"/>
      <c r="E3652" s="328" t="s">
        <v>561</v>
      </c>
      <c r="F3652" s="329" t="s">
        <v>79</v>
      </c>
      <c r="G3652" s="330"/>
      <c r="H3652" s="331" t="s">
        <v>22</v>
      </c>
      <c r="I3652" s="331" t="s">
        <v>54</v>
      </c>
      <c r="J3652" s="331" t="s">
        <v>63</v>
      </c>
      <c r="K3652" s="332" t="s">
        <v>225</v>
      </c>
      <c r="L3652" s="333">
        <v>75000</v>
      </c>
      <c r="M3652" s="333">
        <v>0</v>
      </c>
      <c r="N3652" s="333">
        <v>5000</v>
      </c>
      <c r="O3652" s="217">
        <f t="shared" si="56"/>
        <v>341487.13999999966</v>
      </c>
    </row>
    <row r="3653" spans="1:15" ht="22.05" hidden="1" customHeight="1" x14ac:dyDescent="0.2">
      <c r="A3653" s="216">
        <v>45822</v>
      </c>
      <c r="B3653" s="20" t="s">
        <v>185</v>
      </c>
      <c r="C3653" s="41">
        <v>56224</v>
      </c>
      <c r="D3653" s="22"/>
      <c r="E3653" s="55" t="s">
        <v>143</v>
      </c>
      <c r="F3653" s="20" t="s">
        <v>79</v>
      </c>
      <c r="G3653" s="41"/>
      <c r="H3653" s="21" t="s">
        <v>22</v>
      </c>
      <c r="I3653" s="41" t="s">
        <v>53</v>
      </c>
      <c r="J3653" s="21" t="s">
        <v>112</v>
      </c>
      <c r="K3653" s="304" t="s">
        <v>56</v>
      </c>
      <c r="L3653" s="55"/>
      <c r="M3653" s="219">
        <v>0</v>
      </c>
      <c r="N3653" s="219">
        <v>30150</v>
      </c>
      <c r="O3653" s="217">
        <f t="shared" si="56"/>
        <v>311337.13999999966</v>
      </c>
    </row>
    <row r="3654" spans="1:15" ht="22.05" hidden="1" customHeight="1" x14ac:dyDescent="0.2">
      <c r="A3654" s="216">
        <v>45822</v>
      </c>
      <c r="B3654" s="20" t="s">
        <v>185</v>
      </c>
      <c r="C3654" s="41">
        <v>56225</v>
      </c>
      <c r="D3654" s="22"/>
      <c r="E3654" s="55" t="s">
        <v>4687</v>
      </c>
      <c r="F3654" s="20" t="s">
        <v>79</v>
      </c>
      <c r="G3654" s="41"/>
      <c r="H3654" s="21" t="s">
        <v>22</v>
      </c>
      <c r="I3654" s="41" t="s">
        <v>103</v>
      </c>
      <c r="J3654" s="21" t="s">
        <v>92</v>
      </c>
      <c r="K3654" s="203" t="s">
        <v>4694</v>
      </c>
      <c r="L3654" s="55"/>
      <c r="M3654" s="219">
        <v>0</v>
      </c>
      <c r="N3654" s="219">
        <v>900</v>
      </c>
      <c r="O3654" s="217">
        <f t="shared" si="56"/>
        <v>310437.13999999966</v>
      </c>
    </row>
    <row r="3655" spans="1:15" ht="22.05" hidden="1" customHeight="1" x14ac:dyDescent="0.2">
      <c r="A3655" s="216">
        <v>45822</v>
      </c>
      <c r="B3655" s="20" t="s">
        <v>185</v>
      </c>
      <c r="C3655" s="41">
        <v>56226</v>
      </c>
      <c r="D3655" s="22"/>
      <c r="E3655" s="334" t="s">
        <v>143</v>
      </c>
      <c r="F3655" s="329" t="s">
        <v>79</v>
      </c>
      <c r="G3655" s="330"/>
      <c r="H3655" s="331" t="s">
        <v>22</v>
      </c>
      <c r="I3655" s="331" t="s">
        <v>53</v>
      </c>
      <c r="J3655" s="331" t="s">
        <v>112</v>
      </c>
      <c r="K3655" s="332" t="s">
        <v>145</v>
      </c>
      <c r="L3655" s="333">
        <v>30150</v>
      </c>
      <c r="M3655" s="333">
        <v>0</v>
      </c>
      <c r="N3655" s="333">
        <f>L3655-N3656-N3657-N3658-N3659-N3660</f>
        <v>17250</v>
      </c>
      <c r="O3655" s="217">
        <f t="shared" si="56"/>
        <v>293187.13999999966</v>
      </c>
    </row>
    <row r="3656" spans="1:15" ht="22.05" hidden="1" customHeight="1" x14ac:dyDescent="0.2">
      <c r="A3656" s="216">
        <v>45822</v>
      </c>
      <c r="B3656" s="20" t="s">
        <v>185</v>
      </c>
      <c r="C3656" s="41">
        <v>56226</v>
      </c>
      <c r="D3656" s="22"/>
      <c r="E3656" s="334" t="s">
        <v>558</v>
      </c>
      <c r="F3656" s="329" t="s">
        <v>79</v>
      </c>
      <c r="G3656" s="330"/>
      <c r="H3656" s="331" t="s">
        <v>22</v>
      </c>
      <c r="I3656" s="331" t="s">
        <v>54</v>
      </c>
      <c r="J3656" s="331" t="s">
        <v>61</v>
      </c>
      <c r="K3656" s="332" t="s">
        <v>145</v>
      </c>
      <c r="L3656" s="333">
        <v>30150</v>
      </c>
      <c r="M3656" s="333">
        <v>0</v>
      </c>
      <c r="N3656" s="333">
        <v>1800</v>
      </c>
      <c r="O3656" s="217">
        <f t="shared" si="56"/>
        <v>291387.13999999966</v>
      </c>
    </row>
    <row r="3657" spans="1:15" ht="22.05" hidden="1" customHeight="1" x14ac:dyDescent="0.2">
      <c r="A3657" s="216">
        <v>45822</v>
      </c>
      <c r="B3657" s="20" t="s">
        <v>185</v>
      </c>
      <c r="C3657" s="41">
        <v>56226</v>
      </c>
      <c r="D3657" s="22"/>
      <c r="E3657" s="328" t="s">
        <v>555</v>
      </c>
      <c r="F3657" s="329" t="s">
        <v>79</v>
      </c>
      <c r="G3657" s="330"/>
      <c r="H3657" s="331" t="s">
        <v>22</v>
      </c>
      <c r="I3657" s="331" t="s">
        <v>54</v>
      </c>
      <c r="J3657" s="331" t="s">
        <v>61</v>
      </c>
      <c r="K3657" s="332" t="s">
        <v>145</v>
      </c>
      <c r="L3657" s="333">
        <v>30150</v>
      </c>
      <c r="M3657" s="333">
        <v>0</v>
      </c>
      <c r="N3657" s="333">
        <v>1500</v>
      </c>
      <c r="O3657" s="217">
        <f t="shared" si="56"/>
        <v>289887.13999999966</v>
      </c>
    </row>
    <row r="3658" spans="1:15" ht="22.05" hidden="1" customHeight="1" x14ac:dyDescent="0.2">
      <c r="A3658" s="216">
        <v>45822</v>
      </c>
      <c r="B3658" s="20" t="s">
        <v>185</v>
      </c>
      <c r="C3658" s="41">
        <v>56226</v>
      </c>
      <c r="D3658" s="22"/>
      <c r="E3658" s="328" t="s">
        <v>556</v>
      </c>
      <c r="F3658" s="329" t="s">
        <v>79</v>
      </c>
      <c r="G3658" s="330"/>
      <c r="H3658" s="331" t="s">
        <v>22</v>
      </c>
      <c r="I3658" s="331" t="s">
        <v>54</v>
      </c>
      <c r="J3658" s="331" t="s">
        <v>32</v>
      </c>
      <c r="K3658" s="332" t="s">
        <v>145</v>
      </c>
      <c r="L3658" s="333">
        <v>30150</v>
      </c>
      <c r="M3658" s="333">
        <v>0</v>
      </c>
      <c r="N3658" s="333">
        <v>6000</v>
      </c>
      <c r="O3658" s="217">
        <f t="shared" si="56"/>
        <v>283887.13999999966</v>
      </c>
    </row>
    <row r="3659" spans="1:15" ht="22.05" hidden="1" customHeight="1" x14ac:dyDescent="0.2">
      <c r="A3659" s="216">
        <v>45822</v>
      </c>
      <c r="B3659" s="20" t="s">
        <v>185</v>
      </c>
      <c r="C3659" s="41">
        <v>56226</v>
      </c>
      <c r="D3659" s="22"/>
      <c r="E3659" s="328" t="s">
        <v>557</v>
      </c>
      <c r="F3659" s="329" t="s">
        <v>79</v>
      </c>
      <c r="G3659" s="330"/>
      <c r="H3659" s="331" t="s">
        <v>22</v>
      </c>
      <c r="I3659" s="331" t="s">
        <v>54</v>
      </c>
      <c r="J3659" s="331" t="s">
        <v>63</v>
      </c>
      <c r="K3659" s="332" t="s">
        <v>145</v>
      </c>
      <c r="L3659" s="333">
        <v>30150</v>
      </c>
      <c r="M3659" s="333">
        <v>0</v>
      </c>
      <c r="N3659" s="333">
        <v>1800</v>
      </c>
      <c r="O3659" s="217">
        <f t="shared" si="56"/>
        <v>282087.13999999966</v>
      </c>
    </row>
    <row r="3660" spans="1:15" ht="22.05" hidden="1" customHeight="1" x14ac:dyDescent="0.2">
      <c r="A3660" s="216">
        <v>45822</v>
      </c>
      <c r="B3660" s="20" t="s">
        <v>185</v>
      </c>
      <c r="C3660" s="41">
        <v>56226</v>
      </c>
      <c r="D3660" s="22"/>
      <c r="E3660" s="328" t="s">
        <v>3486</v>
      </c>
      <c r="F3660" s="329" t="s">
        <v>79</v>
      </c>
      <c r="G3660" s="330"/>
      <c r="H3660" s="331" t="s">
        <v>22</v>
      </c>
      <c r="I3660" s="331" t="s">
        <v>54</v>
      </c>
      <c r="J3660" s="331" t="s">
        <v>63</v>
      </c>
      <c r="K3660" s="332" t="s">
        <v>145</v>
      </c>
      <c r="L3660" s="333">
        <v>30150</v>
      </c>
      <c r="M3660" s="333">
        <v>0</v>
      </c>
      <c r="N3660" s="333">
        <v>1800</v>
      </c>
      <c r="O3660" s="217">
        <f t="shared" si="56"/>
        <v>280287.13999999966</v>
      </c>
    </row>
    <row r="3661" spans="1:15" ht="22.05" hidden="1" customHeight="1" x14ac:dyDescent="0.2">
      <c r="A3661" s="216">
        <v>45822</v>
      </c>
      <c r="B3661" s="20" t="s">
        <v>185</v>
      </c>
      <c r="C3661" s="41">
        <v>56227</v>
      </c>
      <c r="D3661" s="22"/>
      <c r="E3661" s="55" t="s">
        <v>143</v>
      </c>
      <c r="F3661" s="20" t="s">
        <v>79</v>
      </c>
      <c r="G3661" s="41"/>
      <c r="H3661" s="21" t="s">
        <v>22</v>
      </c>
      <c r="I3661" s="41" t="s">
        <v>53</v>
      </c>
      <c r="J3661" s="21" t="s">
        <v>112</v>
      </c>
      <c r="K3661" s="203" t="s">
        <v>148</v>
      </c>
      <c r="L3661" s="55"/>
      <c r="M3661" s="219">
        <v>0</v>
      </c>
      <c r="N3661" s="219">
        <v>30142</v>
      </c>
      <c r="O3661" s="217">
        <f t="shared" si="56"/>
        <v>250145.13999999966</v>
      </c>
    </row>
    <row r="3662" spans="1:15" ht="22.05" hidden="1" customHeight="1" x14ac:dyDescent="0.2">
      <c r="A3662" s="216">
        <v>45822</v>
      </c>
      <c r="B3662" s="20" t="s">
        <v>185</v>
      </c>
      <c r="C3662" s="41">
        <v>56228</v>
      </c>
      <c r="D3662" s="22"/>
      <c r="E3662" s="55" t="s">
        <v>143</v>
      </c>
      <c r="F3662" s="20" t="s">
        <v>79</v>
      </c>
      <c r="G3662" s="41"/>
      <c r="H3662" s="21" t="s">
        <v>22</v>
      </c>
      <c r="I3662" s="21" t="s">
        <v>53</v>
      </c>
      <c r="J3662" s="21" t="s">
        <v>112</v>
      </c>
      <c r="K3662" s="203" t="s">
        <v>146</v>
      </c>
      <c r="L3662" s="55"/>
      <c r="M3662" s="219">
        <v>0</v>
      </c>
      <c r="N3662" s="219">
        <v>108710</v>
      </c>
      <c r="O3662" s="217">
        <f t="shared" si="56"/>
        <v>141435.13999999966</v>
      </c>
    </row>
    <row r="3663" spans="1:15" ht="22.05" hidden="1" customHeight="1" x14ac:dyDescent="0.2">
      <c r="A3663" s="216">
        <v>45822</v>
      </c>
      <c r="B3663" s="20" t="s">
        <v>185</v>
      </c>
      <c r="C3663" s="41">
        <v>56229</v>
      </c>
      <c r="D3663" s="22"/>
      <c r="E3663" s="55" t="s">
        <v>4688</v>
      </c>
      <c r="F3663" s="20" t="s">
        <v>79</v>
      </c>
      <c r="G3663" s="41"/>
      <c r="H3663" s="21" t="s">
        <v>22</v>
      </c>
      <c r="I3663" s="41" t="s">
        <v>103</v>
      </c>
      <c r="J3663" s="21" t="s">
        <v>92</v>
      </c>
      <c r="K3663" s="203" t="s">
        <v>1543</v>
      </c>
      <c r="L3663" s="55"/>
      <c r="M3663" s="219">
        <v>0</v>
      </c>
      <c r="N3663" s="219">
        <v>150</v>
      </c>
      <c r="O3663" s="217">
        <f t="shared" si="56"/>
        <v>141285.13999999966</v>
      </c>
    </row>
    <row r="3664" spans="1:15" ht="22.05" hidden="1" customHeight="1" x14ac:dyDescent="0.2">
      <c r="A3664" s="216">
        <v>45822</v>
      </c>
      <c r="B3664" s="20" t="s">
        <v>185</v>
      </c>
      <c r="C3664" s="41">
        <v>56230</v>
      </c>
      <c r="D3664" s="306"/>
      <c r="E3664" s="55" t="s">
        <v>2320</v>
      </c>
      <c r="F3664" s="20" t="s">
        <v>79</v>
      </c>
      <c r="G3664" s="41"/>
      <c r="H3664" s="21" t="s">
        <v>22</v>
      </c>
      <c r="I3664" s="41" t="s">
        <v>54</v>
      </c>
      <c r="J3664" s="21" t="s">
        <v>41</v>
      </c>
      <c r="K3664" s="203" t="s">
        <v>1639</v>
      </c>
      <c r="L3664" s="55"/>
      <c r="M3664" s="219">
        <v>0</v>
      </c>
      <c r="N3664" s="219">
        <v>4600</v>
      </c>
      <c r="O3664" s="217">
        <f t="shared" si="56"/>
        <v>136685.13999999966</v>
      </c>
    </row>
    <row r="3665" spans="1:15" ht="22.05" hidden="1" customHeight="1" x14ac:dyDescent="0.2">
      <c r="A3665" s="216">
        <v>45822</v>
      </c>
      <c r="B3665" s="20" t="s">
        <v>185</v>
      </c>
      <c r="C3665" s="41">
        <v>56231</v>
      </c>
      <c r="D3665" s="22"/>
      <c r="E3665" s="55" t="s">
        <v>4689</v>
      </c>
      <c r="F3665" s="20" t="s">
        <v>79</v>
      </c>
      <c r="G3665" s="41"/>
      <c r="H3665" s="21" t="s">
        <v>22</v>
      </c>
      <c r="I3665" s="41" t="s">
        <v>103</v>
      </c>
      <c r="J3665" s="21" t="s">
        <v>102</v>
      </c>
      <c r="K3665" s="203" t="s">
        <v>749</v>
      </c>
      <c r="L3665" s="55"/>
      <c r="M3665" s="219">
        <v>0</v>
      </c>
      <c r="N3665" s="219">
        <v>23470</v>
      </c>
      <c r="O3665" s="217">
        <f t="shared" si="56"/>
        <v>113215.13999999966</v>
      </c>
    </row>
    <row r="3666" spans="1:15" ht="22.05" hidden="1" customHeight="1" x14ac:dyDescent="0.2">
      <c r="A3666" s="216">
        <v>45822</v>
      </c>
      <c r="B3666" s="20" t="s">
        <v>185</v>
      </c>
      <c r="C3666" s="41">
        <v>56232</v>
      </c>
      <c r="D3666" s="22"/>
      <c r="E3666" s="55" t="s">
        <v>4690</v>
      </c>
      <c r="F3666" s="20" t="s">
        <v>79</v>
      </c>
      <c r="G3666" s="41"/>
      <c r="H3666" s="21" t="s">
        <v>22</v>
      </c>
      <c r="I3666" s="41" t="s">
        <v>103</v>
      </c>
      <c r="J3666" s="21" t="s">
        <v>102</v>
      </c>
      <c r="K3666" s="203" t="s">
        <v>932</v>
      </c>
      <c r="L3666" s="55"/>
      <c r="M3666" s="219">
        <v>0</v>
      </c>
      <c r="N3666" s="219">
        <v>8000</v>
      </c>
      <c r="O3666" s="217">
        <f t="shared" si="56"/>
        <v>105215.13999999966</v>
      </c>
    </row>
    <row r="3667" spans="1:15" ht="22.05" hidden="1" customHeight="1" x14ac:dyDescent="0.2">
      <c r="A3667" s="216">
        <v>45823</v>
      </c>
      <c r="B3667" s="20" t="s">
        <v>185</v>
      </c>
      <c r="C3667" s="41">
        <v>56234</v>
      </c>
      <c r="D3667" s="22"/>
      <c r="E3667" s="55" t="s">
        <v>4607</v>
      </c>
      <c r="F3667" s="20" t="s">
        <v>79</v>
      </c>
      <c r="G3667" s="41"/>
      <c r="H3667" s="21" t="s">
        <v>22</v>
      </c>
      <c r="I3667" s="41" t="s">
        <v>54</v>
      </c>
      <c r="J3667" s="21" t="s">
        <v>64</v>
      </c>
      <c r="K3667" s="203" t="s">
        <v>1257</v>
      </c>
      <c r="L3667" s="55"/>
      <c r="M3667" s="219">
        <v>0</v>
      </c>
      <c r="N3667" s="219">
        <v>33000</v>
      </c>
      <c r="O3667" s="217">
        <f t="shared" si="56"/>
        <v>72215.139999999665</v>
      </c>
    </row>
    <row r="3668" spans="1:15" ht="22.05" hidden="1" customHeight="1" x14ac:dyDescent="0.2">
      <c r="A3668" s="216">
        <v>45823</v>
      </c>
      <c r="B3668" s="20" t="s">
        <v>185</v>
      </c>
      <c r="C3668" s="41">
        <v>56235</v>
      </c>
      <c r="D3668" s="22"/>
      <c r="E3668" s="55" t="s">
        <v>262</v>
      </c>
      <c r="F3668" s="20" t="s">
        <v>79</v>
      </c>
      <c r="G3668" s="41"/>
      <c r="H3668" s="21" t="s">
        <v>22</v>
      </c>
      <c r="I3668" s="41" t="s">
        <v>54</v>
      </c>
      <c r="J3668" s="21" t="s">
        <v>63</v>
      </c>
      <c r="K3668" s="203" t="s">
        <v>141</v>
      </c>
      <c r="L3668" s="55"/>
      <c r="M3668" s="219">
        <v>0</v>
      </c>
      <c r="N3668" s="219">
        <v>1000</v>
      </c>
      <c r="O3668" s="217">
        <f t="shared" si="56"/>
        <v>71215.139999999665</v>
      </c>
    </row>
    <row r="3669" spans="1:15" ht="22.05" hidden="1" customHeight="1" x14ac:dyDescent="0.2">
      <c r="A3669" s="216">
        <v>45823</v>
      </c>
      <c r="B3669" s="20" t="s">
        <v>185</v>
      </c>
      <c r="C3669" s="41">
        <v>56236</v>
      </c>
      <c r="D3669" s="22"/>
      <c r="E3669" s="55" t="s">
        <v>4695</v>
      </c>
      <c r="F3669" s="20" t="s">
        <v>79</v>
      </c>
      <c r="G3669" s="41"/>
      <c r="H3669" s="21" t="s">
        <v>22</v>
      </c>
      <c r="I3669" s="41" t="s">
        <v>55</v>
      </c>
      <c r="J3669" s="21" t="s">
        <v>73</v>
      </c>
      <c r="K3669" s="203" t="s">
        <v>4699</v>
      </c>
      <c r="L3669" s="55"/>
      <c r="M3669" s="219">
        <v>0</v>
      </c>
      <c r="N3669" s="219">
        <v>8976</v>
      </c>
      <c r="O3669" s="217">
        <f t="shared" si="56"/>
        <v>62239.139999999665</v>
      </c>
    </row>
    <row r="3670" spans="1:15" ht="22.05" hidden="1" customHeight="1" x14ac:dyDescent="0.2">
      <c r="A3670" s="216">
        <v>45823</v>
      </c>
      <c r="B3670" s="20" t="s">
        <v>185</v>
      </c>
      <c r="C3670" s="41">
        <v>56237</v>
      </c>
      <c r="D3670" s="22"/>
      <c r="E3670" s="55" t="s">
        <v>4696</v>
      </c>
      <c r="F3670" s="20" t="s">
        <v>79</v>
      </c>
      <c r="G3670" s="41"/>
      <c r="H3670" s="21" t="s">
        <v>22</v>
      </c>
      <c r="I3670" s="41" t="s">
        <v>55</v>
      </c>
      <c r="J3670" s="21" t="s">
        <v>261</v>
      </c>
      <c r="K3670" s="203" t="s">
        <v>4700</v>
      </c>
      <c r="L3670" s="55"/>
      <c r="M3670" s="219">
        <v>0</v>
      </c>
      <c r="N3670" s="219">
        <v>5000</v>
      </c>
      <c r="O3670" s="217">
        <f t="shared" si="56"/>
        <v>57239.139999999665</v>
      </c>
    </row>
    <row r="3671" spans="1:15" ht="22.05" hidden="1" customHeight="1" x14ac:dyDescent="0.2">
      <c r="A3671" s="216">
        <v>45823</v>
      </c>
      <c r="B3671" s="20" t="s">
        <v>185</v>
      </c>
      <c r="C3671" s="41">
        <v>56238</v>
      </c>
      <c r="D3671" s="22"/>
      <c r="E3671" s="55" t="s">
        <v>4697</v>
      </c>
      <c r="F3671" s="20" t="s">
        <v>79</v>
      </c>
      <c r="G3671" s="41"/>
      <c r="H3671" s="21" t="s">
        <v>22</v>
      </c>
      <c r="I3671" s="41" t="s">
        <v>55</v>
      </c>
      <c r="J3671" s="21" t="s">
        <v>73</v>
      </c>
      <c r="K3671" s="203" t="s">
        <v>140</v>
      </c>
      <c r="L3671" s="55"/>
      <c r="M3671" s="219">
        <v>0</v>
      </c>
      <c r="N3671" s="219">
        <v>1500</v>
      </c>
      <c r="O3671" s="217">
        <f t="shared" si="56"/>
        <v>55739.139999999665</v>
      </c>
    </row>
    <row r="3672" spans="1:15" ht="22.05" hidden="1" customHeight="1" x14ac:dyDescent="0.2">
      <c r="A3672" s="216">
        <v>45823</v>
      </c>
      <c r="B3672" s="20" t="s">
        <v>185</v>
      </c>
      <c r="C3672" s="41">
        <v>56239</v>
      </c>
      <c r="D3672" s="22"/>
      <c r="E3672" s="55" t="s">
        <v>4698</v>
      </c>
      <c r="F3672" s="20" t="s">
        <v>79</v>
      </c>
      <c r="G3672" s="41"/>
      <c r="H3672" s="21" t="s">
        <v>22</v>
      </c>
      <c r="I3672" s="41" t="s">
        <v>103</v>
      </c>
      <c r="J3672" s="21" t="s">
        <v>102</v>
      </c>
      <c r="K3672" s="304" t="s">
        <v>807</v>
      </c>
      <c r="L3672" s="55"/>
      <c r="M3672" s="219">
        <v>0</v>
      </c>
      <c r="N3672" s="219">
        <v>150</v>
      </c>
      <c r="O3672" s="217">
        <f t="shared" si="56"/>
        <v>55589.139999999665</v>
      </c>
    </row>
    <row r="3673" spans="1:15" ht="22.05" hidden="1" customHeight="1" x14ac:dyDescent="0.2">
      <c r="A3673" s="216">
        <v>45823</v>
      </c>
      <c r="B3673" s="20" t="s">
        <v>185</v>
      </c>
      <c r="C3673" s="41">
        <v>56240</v>
      </c>
      <c r="D3673" s="22"/>
      <c r="E3673" s="55" t="s">
        <v>151</v>
      </c>
      <c r="F3673" s="20" t="s">
        <v>79</v>
      </c>
      <c r="G3673" s="41"/>
      <c r="H3673" s="21" t="s">
        <v>22</v>
      </c>
      <c r="I3673" s="41" t="s">
        <v>53</v>
      </c>
      <c r="J3673" s="21" t="s">
        <v>112</v>
      </c>
      <c r="K3673" s="203" t="s">
        <v>135</v>
      </c>
      <c r="L3673" s="55"/>
      <c r="M3673" s="219">
        <v>0</v>
      </c>
      <c r="N3673" s="219">
        <v>500</v>
      </c>
      <c r="O3673" s="217">
        <f t="shared" si="56"/>
        <v>55089.139999999665</v>
      </c>
    </row>
    <row r="3674" spans="1:15" ht="22.05" hidden="1" customHeight="1" x14ac:dyDescent="0.2">
      <c r="A3674" s="216">
        <v>45824</v>
      </c>
      <c r="B3674" s="20" t="s">
        <v>185</v>
      </c>
      <c r="C3674" s="41">
        <v>56242</v>
      </c>
      <c r="D3674" s="22"/>
      <c r="E3674" s="55" t="s">
        <v>4701</v>
      </c>
      <c r="F3674" s="20" t="s">
        <v>79</v>
      </c>
      <c r="G3674" s="41"/>
      <c r="H3674" s="21" t="s">
        <v>22</v>
      </c>
      <c r="I3674" s="41" t="s">
        <v>80</v>
      </c>
      <c r="J3674" s="21" t="s">
        <v>66</v>
      </c>
      <c r="K3674" s="203" t="s">
        <v>465</v>
      </c>
      <c r="L3674" s="55"/>
      <c r="M3674" s="219">
        <v>0</v>
      </c>
      <c r="N3674" s="219">
        <v>1000</v>
      </c>
      <c r="O3674" s="217">
        <f t="shared" si="56"/>
        <v>54089.139999999665</v>
      </c>
    </row>
    <row r="3675" spans="1:15" ht="22.05" hidden="1" customHeight="1" x14ac:dyDescent="0.2">
      <c r="A3675" s="216">
        <v>45824</v>
      </c>
      <c r="B3675" s="20" t="s">
        <v>185</v>
      </c>
      <c r="C3675" s="41">
        <v>56243</v>
      </c>
      <c r="D3675" s="22"/>
      <c r="E3675" s="55" t="s">
        <v>4702</v>
      </c>
      <c r="F3675" s="20" t="s">
        <v>79</v>
      </c>
      <c r="G3675" s="41"/>
      <c r="H3675" s="21" t="s">
        <v>22</v>
      </c>
      <c r="I3675" s="41" t="s">
        <v>80</v>
      </c>
      <c r="J3675" s="21" t="s">
        <v>66</v>
      </c>
      <c r="K3675" s="203" t="s">
        <v>412</v>
      </c>
      <c r="L3675" s="55"/>
      <c r="M3675" s="219">
        <v>0</v>
      </c>
      <c r="N3675" s="219">
        <v>2000</v>
      </c>
      <c r="O3675" s="217">
        <f t="shared" si="56"/>
        <v>52089.139999999665</v>
      </c>
    </row>
    <row r="3676" spans="1:15" ht="22.05" hidden="1" customHeight="1" x14ac:dyDescent="0.2">
      <c r="A3676" s="216">
        <v>45824</v>
      </c>
      <c r="B3676" s="20" t="s">
        <v>185</v>
      </c>
      <c r="C3676" s="41">
        <v>56244</v>
      </c>
      <c r="D3676" s="22"/>
      <c r="E3676" s="55" t="s">
        <v>4703</v>
      </c>
      <c r="F3676" s="20" t="s">
        <v>79</v>
      </c>
      <c r="G3676" s="41"/>
      <c r="H3676" s="21" t="s">
        <v>22</v>
      </c>
      <c r="I3676" s="21" t="s">
        <v>54</v>
      </c>
      <c r="J3676" s="21" t="s">
        <v>63</v>
      </c>
      <c r="K3676" s="203" t="s">
        <v>141</v>
      </c>
      <c r="L3676" s="55"/>
      <c r="M3676" s="219">
        <v>0</v>
      </c>
      <c r="N3676" s="219">
        <v>4203</v>
      </c>
      <c r="O3676" s="217">
        <f t="shared" si="56"/>
        <v>47886.139999999665</v>
      </c>
    </row>
    <row r="3677" spans="1:15" ht="22.05" hidden="1" customHeight="1" x14ac:dyDescent="0.2">
      <c r="A3677" s="216">
        <v>45824</v>
      </c>
      <c r="B3677" s="20" t="s">
        <v>185</v>
      </c>
      <c r="C3677" s="41">
        <v>56245</v>
      </c>
      <c r="D3677" s="22"/>
      <c r="E3677" s="55" t="s">
        <v>1506</v>
      </c>
      <c r="F3677" s="20" t="s">
        <v>79</v>
      </c>
      <c r="G3677" s="41"/>
      <c r="H3677" s="21" t="s">
        <v>22</v>
      </c>
      <c r="I3677" s="41" t="s">
        <v>53</v>
      </c>
      <c r="J3677" s="21" t="s">
        <v>113</v>
      </c>
      <c r="K3677" s="203" t="s">
        <v>163</v>
      </c>
      <c r="L3677" s="55"/>
      <c r="M3677" s="219">
        <v>0</v>
      </c>
      <c r="N3677" s="219">
        <v>3600</v>
      </c>
      <c r="O3677" s="217">
        <f t="shared" si="56"/>
        <v>44286.139999999665</v>
      </c>
    </row>
    <row r="3678" spans="1:15" ht="22.05" hidden="1" customHeight="1" x14ac:dyDescent="0.2">
      <c r="A3678" s="216">
        <v>45824</v>
      </c>
      <c r="B3678" s="20" t="s">
        <v>185</v>
      </c>
      <c r="C3678" s="41">
        <v>56246</v>
      </c>
      <c r="D3678" s="22"/>
      <c r="E3678" s="55" t="s">
        <v>647</v>
      </c>
      <c r="F3678" s="20" t="s">
        <v>79</v>
      </c>
      <c r="G3678" s="41"/>
      <c r="H3678" s="21" t="s">
        <v>22</v>
      </c>
      <c r="I3678" s="41" t="s">
        <v>53</v>
      </c>
      <c r="J3678" s="21" t="s">
        <v>113</v>
      </c>
      <c r="K3678" s="203" t="s">
        <v>269</v>
      </c>
      <c r="L3678" s="55"/>
      <c r="M3678" s="219">
        <v>0</v>
      </c>
      <c r="N3678" s="219">
        <v>6000</v>
      </c>
      <c r="O3678" s="217">
        <f t="shared" si="56"/>
        <v>38286.139999999665</v>
      </c>
    </row>
    <row r="3679" spans="1:15" ht="22.05" hidden="1" customHeight="1" x14ac:dyDescent="0.2">
      <c r="A3679" s="216">
        <v>45824</v>
      </c>
      <c r="B3679" s="20" t="s">
        <v>185</v>
      </c>
      <c r="C3679" s="41">
        <v>56247</v>
      </c>
      <c r="D3679" s="22"/>
      <c r="E3679" s="55" t="s">
        <v>646</v>
      </c>
      <c r="F3679" s="20" t="s">
        <v>79</v>
      </c>
      <c r="G3679" s="41"/>
      <c r="H3679" s="21" t="s">
        <v>22</v>
      </c>
      <c r="I3679" s="21" t="s">
        <v>53</v>
      </c>
      <c r="J3679" s="21" t="s">
        <v>113</v>
      </c>
      <c r="K3679" s="203" t="s">
        <v>3729</v>
      </c>
      <c r="L3679" s="55"/>
      <c r="M3679" s="219">
        <v>0</v>
      </c>
      <c r="N3679" s="219">
        <v>10200</v>
      </c>
      <c r="O3679" s="217">
        <f t="shared" si="56"/>
        <v>28086.139999999665</v>
      </c>
    </row>
    <row r="3680" spans="1:15" ht="22.05" hidden="1" customHeight="1" x14ac:dyDescent="0.2">
      <c r="A3680" s="216">
        <v>45824</v>
      </c>
      <c r="B3680" s="20" t="s">
        <v>185</v>
      </c>
      <c r="C3680" s="41">
        <v>56248</v>
      </c>
      <c r="D3680" s="22"/>
      <c r="E3680" s="55" t="s">
        <v>645</v>
      </c>
      <c r="F3680" s="20" t="s">
        <v>79</v>
      </c>
      <c r="G3680" s="41"/>
      <c r="H3680" s="21" t="s">
        <v>22</v>
      </c>
      <c r="I3680" s="21" t="s">
        <v>103</v>
      </c>
      <c r="J3680" s="21" t="s">
        <v>102</v>
      </c>
      <c r="K3680" s="203" t="s">
        <v>3729</v>
      </c>
      <c r="L3680" s="55"/>
      <c r="M3680" s="219">
        <v>0</v>
      </c>
      <c r="N3680" s="219">
        <v>7500</v>
      </c>
      <c r="O3680" s="217">
        <f t="shared" si="56"/>
        <v>20586.139999999665</v>
      </c>
    </row>
    <row r="3681" spans="1:15" ht="22.05" hidden="1" customHeight="1" x14ac:dyDescent="0.2">
      <c r="A3681" s="216">
        <v>45824</v>
      </c>
      <c r="B3681" s="20" t="s">
        <v>185</v>
      </c>
      <c r="C3681" s="41">
        <v>56249</v>
      </c>
      <c r="D3681" s="22"/>
      <c r="E3681" s="55" t="s">
        <v>648</v>
      </c>
      <c r="F3681" s="20" t="s">
        <v>79</v>
      </c>
      <c r="G3681" s="41"/>
      <c r="H3681" s="21" t="s">
        <v>22</v>
      </c>
      <c r="I3681" s="21" t="s">
        <v>53</v>
      </c>
      <c r="J3681" s="21" t="s">
        <v>113</v>
      </c>
      <c r="K3681" s="203" t="s">
        <v>164</v>
      </c>
      <c r="L3681" s="55"/>
      <c r="M3681" s="219">
        <v>0</v>
      </c>
      <c r="N3681" s="219">
        <v>5500</v>
      </c>
      <c r="O3681" s="217">
        <f t="shared" si="56"/>
        <v>15086.139999999665</v>
      </c>
    </row>
    <row r="3682" spans="1:15" ht="22.05" hidden="1" customHeight="1" x14ac:dyDescent="0.2">
      <c r="A3682" s="216">
        <v>45824</v>
      </c>
      <c r="B3682" s="20" t="s">
        <v>185</v>
      </c>
      <c r="C3682" s="41">
        <v>56250</v>
      </c>
      <c r="D3682" s="22"/>
      <c r="E3682" s="55" t="s">
        <v>1508</v>
      </c>
      <c r="F3682" s="20" t="s">
        <v>79</v>
      </c>
      <c r="G3682" s="41"/>
      <c r="H3682" s="21" t="s">
        <v>22</v>
      </c>
      <c r="I3682" s="21" t="s">
        <v>53</v>
      </c>
      <c r="J3682" s="21" t="s">
        <v>113</v>
      </c>
      <c r="K3682" s="203" t="s">
        <v>660</v>
      </c>
      <c r="L3682" s="55"/>
      <c r="M3682" s="219">
        <v>0</v>
      </c>
      <c r="N3682" s="219">
        <v>4800</v>
      </c>
      <c r="O3682" s="217">
        <f t="shared" si="56"/>
        <v>10286.139999999665</v>
      </c>
    </row>
    <row r="3683" spans="1:15" ht="22.05" hidden="1" customHeight="1" x14ac:dyDescent="0.2">
      <c r="A3683" s="216">
        <v>45824</v>
      </c>
      <c r="B3683" s="20" t="s">
        <v>185</v>
      </c>
      <c r="C3683" s="41">
        <v>56251</v>
      </c>
      <c r="D3683" s="22"/>
      <c r="E3683" s="55" t="s">
        <v>4670</v>
      </c>
      <c r="F3683" s="20" t="s">
        <v>79</v>
      </c>
      <c r="G3683" s="41"/>
      <c r="H3683" s="21" t="s">
        <v>21</v>
      </c>
      <c r="I3683" s="41" t="s">
        <v>81</v>
      </c>
      <c r="J3683" s="21" t="s">
        <v>168</v>
      </c>
      <c r="K3683" s="203"/>
      <c r="L3683" s="55"/>
      <c r="M3683" s="219">
        <v>50000</v>
      </c>
      <c r="N3683" s="219">
        <v>0</v>
      </c>
      <c r="O3683" s="217">
        <f t="shared" si="56"/>
        <v>60286.139999999665</v>
      </c>
    </row>
    <row r="3684" spans="1:15" ht="22.05" hidden="1" customHeight="1" x14ac:dyDescent="0.2">
      <c r="A3684" s="216">
        <v>45824</v>
      </c>
      <c r="B3684" s="20" t="s">
        <v>185</v>
      </c>
      <c r="C3684" s="41">
        <v>56252</v>
      </c>
      <c r="D3684" s="22"/>
      <c r="E3684" s="55" t="s">
        <v>2967</v>
      </c>
      <c r="F3684" s="20" t="s">
        <v>79</v>
      </c>
      <c r="G3684" s="41"/>
      <c r="H3684" s="21" t="s">
        <v>21</v>
      </c>
      <c r="I3684" s="21" t="s">
        <v>28</v>
      </c>
      <c r="J3684" s="21" t="s">
        <v>30</v>
      </c>
      <c r="K3684" s="203"/>
      <c r="L3684" s="55"/>
      <c r="M3684" s="219">
        <v>22805</v>
      </c>
      <c r="N3684" s="219">
        <v>0</v>
      </c>
      <c r="O3684" s="217">
        <f t="shared" si="56"/>
        <v>83091.139999999665</v>
      </c>
    </row>
    <row r="3685" spans="1:15" ht="22.05" hidden="1" customHeight="1" x14ac:dyDescent="0.2">
      <c r="A3685" s="216">
        <v>45824</v>
      </c>
      <c r="B3685" s="20" t="s">
        <v>185</v>
      </c>
      <c r="C3685" s="41">
        <v>56253</v>
      </c>
      <c r="D3685" s="22"/>
      <c r="E3685" s="55" t="s">
        <v>4704</v>
      </c>
      <c r="F3685" s="20" t="s">
        <v>79</v>
      </c>
      <c r="G3685" s="41"/>
      <c r="H3685" s="21" t="s">
        <v>22</v>
      </c>
      <c r="I3685" s="21" t="s">
        <v>103</v>
      </c>
      <c r="J3685" s="21" t="s">
        <v>102</v>
      </c>
      <c r="K3685" s="203" t="s">
        <v>4708</v>
      </c>
      <c r="L3685" s="55"/>
      <c r="M3685" s="219">
        <v>0</v>
      </c>
      <c r="N3685" s="219">
        <v>1500</v>
      </c>
      <c r="O3685" s="217">
        <f t="shared" si="56"/>
        <v>81591.139999999665</v>
      </c>
    </row>
    <row r="3686" spans="1:15" ht="22.05" hidden="1" customHeight="1" x14ac:dyDescent="0.2">
      <c r="A3686" s="216">
        <v>45824</v>
      </c>
      <c r="B3686" s="20" t="s">
        <v>185</v>
      </c>
      <c r="C3686" s="41">
        <v>56254</v>
      </c>
      <c r="D3686" s="22"/>
      <c r="E3686" s="55" t="s">
        <v>154</v>
      </c>
      <c r="F3686" s="20" t="s">
        <v>79</v>
      </c>
      <c r="G3686" s="41"/>
      <c r="H3686" s="21" t="s">
        <v>22</v>
      </c>
      <c r="I3686" s="21" t="s">
        <v>103</v>
      </c>
      <c r="J3686" s="21" t="s">
        <v>219</v>
      </c>
      <c r="K3686" s="203" t="s">
        <v>1241</v>
      </c>
      <c r="L3686" s="55"/>
      <c r="M3686" s="219">
        <v>0</v>
      </c>
      <c r="N3686" s="219">
        <v>640</v>
      </c>
      <c r="O3686" s="217">
        <f t="shared" ref="O3686:O3749" si="57">O3685+M3686-N3686</f>
        <v>80951.139999999665</v>
      </c>
    </row>
    <row r="3687" spans="1:15" ht="22.05" hidden="1" customHeight="1" x14ac:dyDescent="0.2">
      <c r="A3687" s="216">
        <v>45824</v>
      </c>
      <c r="B3687" s="20" t="s">
        <v>185</v>
      </c>
      <c r="C3687" s="41">
        <v>56255</v>
      </c>
      <c r="D3687" s="22"/>
      <c r="E3687" s="55" t="s">
        <v>4705</v>
      </c>
      <c r="F3687" s="20" t="s">
        <v>79</v>
      </c>
      <c r="G3687" s="41"/>
      <c r="H3687" s="21" t="s">
        <v>22</v>
      </c>
      <c r="I3687" s="21" t="s">
        <v>54</v>
      </c>
      <c r="J3687" s="21" t="s">
        <v>64</v>
      </c>
      <c r="K3687" s="203" t="s">
        <v>4709</v>
      </c>
      <c r="L3687" s="55"/>
      <c r="M3687" s="219">
        <v>0</v>
      </c>
      <c r="N3687" s="219">
        <v>300</v>
      </c>
      <c r="O3687" s="217">
        <f t="shared" si="57"/>
        <v>80651.139999999665</v>
      </c>
    </row>
    <row r="3688" spans="1:15" ht="22.05" hidden="1" customHeight="1" x14ac:dyDescent="0.2">
      <c r="A3688" s="216">
        <v>45824</v>
      </c>
      <c r="B3688" s="20" t="s">
        <v>185</v>
      </c>
      <c r="C3688" s="41">
        <v>56256</v>
      </c>
      <c r="D3688" s="22"/>
      <c r="E3688" s="55" t="s">
        <v>400</v>
      </c>
      <c r="F3688" s="20" t="s">
        <v>79</v>
      </c>
      <c r="G3688" s="41"/>
      <c r="H3688" s="21" t="s">
        <v>22</v>
      </c>
      <c r="I3688" s="21" t="s">
        <v>103</v>
      </c>
      <c r="J3688" s="21" t="s">
        <v>216</v>
      </c>
      <c r="K3688" s="203" t="s">
        <v>368</v>
      </c>
      <c r="L3688" s="55"/>
      <c r="M3688" s="219">
        <v>0</v>
      </c>
      <c r="N3688" s="219">
        <v>2000</v>
      </c>
      <c r="O3688" s="217">
        <f t="shared" si="57"/>
        <v>78651.139999999665</v>
      </c>
    </row>
    <row r="3689" spans="1:15" ht="22.05" hidden="1" customHeight="1" x14ac:dyDescent="0.2">
      <c r="A3689" s="216">
        <v>45824</v>
      </c>
      <c r="B3689" s="20" t="s">
        <v>185</v>
      </c>
      <c r="C3689" s="41">
        <v>56257</v>
      </c>
      <c r="D3689" s="22"/>
      <c r="E3689" s="55" t="s">
        <v>362</v>
      </c>
      <c r="F3689" s="20" t="s">
        <v>79</v>
      </c>
      <c r="G3689" s="41"/>
      <c r="H3689" s="21" t="s">
        <v>22</v>
      </c>
      <c r="I3689" s="21" t="s">
        <v>54</v>
      </c>
      <c r="J3689" s="21" t="s">
        <v>63</v>
      </c>
      <c r="K3689" s="203" t="s">
        <v>141</v>
      </c>
      <c r="L3689" s="55"/>
      <c r="M3689" s="219">
        <v>0</v>
      </c>
      <c r="N3689" s="219">
        <v>11770</v>
      </c>
      <c r="O3689" s="217">
        <f t="shared" si="57"/>
        <v>66881.139999999665</v>
      </c>
    </row>
    <row r="3690" spans="1:15" ht="22.05" hidden="1" customHeight="1" x14ac:dyDescent="0.2">
      <c r="A3690" s="216">
        <v>45824</v>
      </c>
      <c r="B3690" s="20" t="s">
        <v>185</v>
      </c>
      <c r="C3690" s="41">
        <v>56258</v>
      </c>
      <c r="D3690" s="22"/>
      <c r="E3690" s="55" t="s">
        <v>4706</v>
      </c>
      <c r="F3690" s="20" t="s">
        <v>79</v>
      </c>
      <c r="G3690" s="41"/>
      <c r="H3690" s="21" t="s">
        <v>22</v>
      </c>
      <c r="I3690" s="21" t="s">
        <v>103</v>
      </c>
      <c r="J3690" s="21" t="s">
        <v>97</v>
      </c>
      <c r="K3690" s="203" t="s">
        <v>134</v>
      </c>
      <c r="L3690" s="55"/>
      <c r="M3690" s="219">
        <v>0</v>
      </c>
      <c r="N3690" s="219">
        <v>2100</v>
      </c>
      <c r="O3690" s="217">
        <f t="shared" si="57"/>
        <v>64781.139999999665</v>
      </c>
    </row>
    <row r="3691" spans="1:15" ht="22.05" hidden="1" customHeight="1" x14ac:dyDescent="0.2">
      <c r="A3691" s="216">
        <v>45824</v>
      </c>
      <c r="B3691" s="20" t="s">
        <v>185</v>
      </c>
      <c r="C3691" s="41">
        <v>56259</v>
      </c>
      <c r="D3691" s="22"/>
      <c r="E3691" s="55" t="s">
        <v>4707</v>
      </c>
      <c r="F3691" s="20" t="s">
        <v>79</v>
      </c>
      <c r="G3691" s="41"/>
      <c r="H3691" s="21" t="s">
        <v>22</v>
      </c>
      <c r="I3691" s="21" t="s">
        <v>103</v>
      </c>
      <c r="J3691" s="21" t="s">
        <v>189</v>
      </c>
      <c r="K3691" s="203" t="s">
        <v>210</v>
      </c>
      <c r="L3691" s="55"/>
      <c r="M3691" s="219">
        <v>0</v>
      </c>
      <c r="N3691" s="219">
        <v>300</v>
      </c>
      <c r="O3691" s="217">
        <f t="shared" si="57"/>
        <v>64481.139999999665</v>
      </c>
    </row>
    <row r="3692" spans="1:15" ht="22.05" hidden="1" customHeight="1" x14ac:dyDescent="0.2">
      <c r="A3692" s="216">
        <v>45824</v>
      </c>
      <c r="B3692" s="20" t="s">
        <v>185</v>
      </c>
      <c r="C3692" s="41">
        <v>56260</v>
      </c>
      <c r="D3692" s="22"/>
      <c r="E3692" s="55" t="s">
        <v>154</v>
      </c>
      <c r="F3692" s="20" t="s">
        <v>79</v>
      </c>
      <c r="G3692" s="41"/>
      <c r="H3692" s="21" t="s">
        <v>22</v>
      </c>
      <c r="I3692" s="41" t="s">
        <v>103</v>
      </c>
      <c r="J3692" s="21" t="s">
        <v>219</v>
      </c>
      <c r="K3692" s="203" t="s">
        <v>1241</v>
      </c>
      <c r="L3692" s="55"/>
      <c r="M3692" s="219">
        <v>0</v>
      </c>
      <c r="N3692" s="219">
        <v>400</v>
      </c>
      <c r="O3692" s="217">
        <f t="shared" si="57"/>
        <v>64081.139999999665</v>
      </c>
    </row>
    <row r="3693" spans="1:15" ht="22.05" hidden="1" customHeight="1" x14ac:dyDescent="0.2">
      <c r="A3693" s="216">
        <v>45824</v>
      </c>
      <c r="B3693" s="20" t="s">
        <v>185</v>
      </c>
      <c r="C3693" s="41">
        <v>56261</v>
      </c>
      <c r="D3693" s="22"/>
      <c r="E3693" s="55" t="s">
        <v>224</v>
      </c>
      <c r="F3693" s="20" t="s">
        <v>79</v>
      </c>
      <c r="G3693" s="41"/>
      <c r="H3693" s="21" t="s">
        <v>21</v>
      </c>
      <c r="I3693" s="21" t="s">
        <v>28</v>
      </c>
      <c r="J3693" s="21" t="s">
        <v>199</v>
      </c>
      <c r="K3693" s="203"/>
      <c r="L3693" s="55"/>
      <c r="M3693" s="219">
        <v>51580</v>
      </c>
      <c r="N3693" s="219">
        <v>0</v>
      </c>
      <c r="O3693" s="217">
        <f t="shared" si="57"/>
        <v>115661.13999999966</v>
      </c>
    </row>
    <row r="3694" spans="1:15" ht="22.05" hidden="1" customHeight="1" x14ac:dyDescent="0.2">
      <c r="A3694" s="216">
        <v>45825</v>
      </c>
      <c r="B3694" s="20" t="s">
        <v>185</v>
      </c>
      <c r="C3694" s="41">
        <v>56263</v>
      </c>
      <c r="D3694" s="22"/>
      <c r="E3694" s="55" t="s">
        <v>4710</v>
      </c>
      <c r="F3694" s="20" t="s">
        <v>79</v>
      </c>
      <c r="G3694" s="41"/>
      <c r="H3694" s="21" t="s">
        <v>22</v>
      </c>
      <c r="I3694" s="21" t="s">
        <v>81</v>
      </c>
      <c r="J3694" s="21" t="s">
        <v>167</v>
      </c>
      <c r="K3694" s="203" t="s">
        <v>4718</v>
      </c>
      <c r="L3694" s="55"/>
      <c r="M3694" s="219">
        <v>0</v>
      </c>
      <c r="N3694" s="219">
        <v>40000</v>
      </c>
      <c r="O3694" s="217">
        <f t="shared" si="57"/>
        <v>75661.139999999665</v>
      </c>
    </row>
    <row r="3695" spans="1:15" ht="22.05" hidden="1" customHeight="1" x14ac:dyDescent="0.2">
      <c r="A3695" s="216">
        <v>45825</v>
      </c>
      <c r="B3695" s="20" t="s">
        <v>185</v>
      </c>
      <c r="C3695" s="41">
        <v>56264</v>
      </c>
      <c r="D3695" s="22"/>
      <c r="E3695" s="55" t="s">
        <v>130</v>
      </c>
      <c r="F3695" s="20" t="s">
        <v>79</v>
      </c>
      <c r="G3695" s="41"/>
      <c r="H3695" s="21" t="s">
        <v>22</v>
      </c>
      <c r="I3695" s="41" t="s">
        <v>53</v>
      </c>
      <c r="J3695" s="21" t="s">
        <v>113</v>
      </c>
      <c r="K3695" s="203" t="s">
        <v>4719</v>
      </c>
      <c r="L3695" s="219"/>
      <c r="M3695" s="219">
        <v>0</v>
      </c>
      <c r="N3695" s="219">
        <v>1000</v>
      </c>
      <c r="O3695" s="217">
        <f t="shared" si="57"/>
        <v>74661.139999999665</v>
      </c>
    </row>
    <row r="3696" spans="1:15" ht="22.05" hidden="1" customHeight="1" x14ac:dyDescent="0.2">
      <c r="A3696" s="216">
        <v>45825</v>
      </c>
      <c r="B3696" s="20" t="s">
        <v>185</v>
      </c>
      <c r="C3696" s="41">
        <v>56265</v>
      </c>
      <c r="D3696" s="22"/>
      <c r="E3696" s="55" t="s">
        <v>393</v>
      </c>
      <c r="F3696" s="20" t="s">
        <v>79</v>
      </c>
      <c r="G3696" s="41"/>
      <c r="H3696" s="21" t="s">
        <v>22</v>
      </c>
      <c r="I3696" s="41" t="s">
        <v>103</v>
      </c>
      <c r="J3696" s="21" t="s">
        <v>219</v>
      </c>
      <c r="K3696" s="203" t="s">
        <v>933</v>
      </c>
      <c r="L3696" s="219"/>
      <c r="M3696" s="219">
        <v>0</v>
      </c>
      <c r="N3696" s="219">
        <v>200</v>
      </c>
      <c r="O3696" s="217">
        <f t="shared" si="57"/>
        <v>74461.139999999665</v>
      </c>
    </row>
    <row r="3697" spans="1:17" ht="22.05" hidden="1" customHeight="1" x14ac:dyDescent="0.2">
      <c r="A3697" s="216">
        <v>45825</v>
      </c>
      <c r="B3697" s="20" t="s">
        <v>185</v>
      </c>
      <c r="C3697" s="41">
        <v>56266</v>
      </c>
      <c r="D3697" s="22"/>
      <c r="E3697" s="55" t="s">
        <v>4711</v>
      </c>
      <c r="F3697" s="20" t="s">
        <v>79</v>
      </c>
      <c r="G3697" s="41"/>
      <c r="H3697" s="21" t="s">
        <v>22</v>
      </c>
      <c r="I3697" s="41" t="s">
        <v>56</v>
      </c>
      <c r="J3697" s="21" t="s">
        <v>116</v>
      </c>
      <c r="K3697" s="203" t="s">
        <v>2789</v>
      </c>
      <c r="L3697" s="219"/>
      <c r="M3697" s="219">
        <v>0</v>
      </c>
      <c r="N3697" s="219">
        <v>10213</v>
      </c>
      <c r="O3697" s="217">
        <f t="shared" si="57"/>
        <v>64248.139999999665</v>
      </c>
    </row>
    <row r="3698" spans="1:17" ht="22.05" hidden="1" customHeight="1" x14ac:dyDescent="0.2">
      <c r="A3698" s="216">
        <v>45825</v>
      </c>
      <c r="B3698" s="20" t="s">
        <v>185</v>
      </c>
      <c r="C3698" s="41">
        <v>56267</v>
      </c>
      <c r="D3698" s="22"/>
      <c r="E3698" s="55" t="s">
        <v>4712</v>
      </c>
      <c r="F3698" s="20" t="s">
        <v>79</v>
      </c>
      <c r="G3698" s="41"/>
      <c r="H3698" s="21" t="s">
        <v>22</v>
      </c>
      <c r="I3698" s="41" t="s">
        <v>103</v>
      </c>
      <c r="J3698" s="21" t="s">
        <v>214</v>
      </c>
      <c r="K3698" s="203" t="s">
        <v>210</v>
      </c>
      <c r="L3698" s="219"/>
      <c r="M3698" s="219">
        <v>0</v>
      </c>
      <c r="N3698" s="219">
        <v>500</v>
      </c>
      <c r="O3698" s="217">
        <f t="shared" si="57"/>
        <v>63748.139999999665</v>
      </c>
    </row>
    <row r="3699" spans="1:17" ht="22.05" hidden="1" customHeight="1" x14ac:dyDescent="0.2">
      <c r="A3699" s="216">
        <v>45825</v>
      </c>
      <c r="B3699" s="20" t="s">
        <v>185</v>
      </c>
      <c r="C3699" s="41">
        <v>56268</v>
      </c>
      <c r="D3699" s="22"/>
      <c r="E3699" s="55" t="s">
        <v>128</v>
      </c>
      <c r="F3699" s="20" t="s">
        <v>79</v>
      </c>
      <c r="G3699" s="41"/>
      <c r="H3699" s="21" t="s">
        <v>22</v>
      </c>
      <c r="I3699" s="41" t="s">
        <v>56</v>
      </c>
      <c r="J3699" s="21" t="s">
        <v>116</v>
      </c>
      <c r="K3699" s="203" t="s">
        <v>129</v>
      </c>
      <c r="L3699" s="219"/>
      <c r="M3699" s="219">
        <v>0</v>
      </c>
      <c r="N3699" s="219">
        <v>80</v>
      </c>
      <c r="O3699" s="217">
        <f t="shared" si="57"/>
        <v>63668.139999999665</v>
      </c>
    </row>
    <row r="3700" spans="1:17" ht="22.05" hidden="1" customHeight="1" x14ac:dyDescent="0.2">
      <c r="A3700" s="216">
        <v>45825</v>
      </c>
      <c r="B3700" s="20" t="s">
        <v>185</v>
      </c>
      <c r="C3700" s="41">
        <v>56269</v>
      </c>
      <c r="D3700" s="22"/>
      <c r="E3700" s="55" t="s">
        <v>154</v>
      </c>
      <c r="F3700" s="20" t="s">
        <v>79</v>
      </c>
      <c r="G3700" s="41"/>
      <c r="H3700" s="21" t="s">
        <v>22</v>
      </c>
      <c r="I3700" s="41" t="s">
        <v>103</v>
      </c>
      <c r="J3700" s="21" t="s">
        <v>219</v>
      </c>
      <c r="K3700" s="203" t="s">
        <v>1241</v>
      </c>
      <c r="L3700" s="219"/>
      <c r="M3700" s="219">
        <v>0</v>
      </c>
      <c r="N3700" s="219">
        <v>192</v>
      </c>
      <c r="O3700" s="217">
        <f t="shared" si="57"/>
        <v>63476.139999999665</v>
      </c>
      <c r="Q3700" s="157"/>
    </row>
    <row r="3701" spans="1:17" ht="22.05" hidden="1" customHeight="1" x14ac:dyDescent="0.2">
      <c r="A3701" s="216">
        <v>45825</v>
      </c>
      <c r="B3701" s="20" t="s">
        <v>185</v>
      </c>
      <c r="C3701" s="41">
        <v>56270</v>
      </c>
      <c r="D3701" s="22"/>
      <c r="E3701" s="55" t="s">
        <v>4713</v>
      </c>
      <c r="F3701" s="20" t="s">
        <v>79</v>
      </c>
      <c r="G3701" s="41"/>
      <c r="H3701" s="21" t="s">
        <v>22</v>
      </c>
      <c r="I3701" s="41" t="s">
        <v>103</v>
      </c>
      <c r="J3701" s="21" t="s">
        <v>95</v>
      </c>
      <c r="K3701" s="203" t="s">
        <v>134</v>
      </c>
      <c r="L3701" s="219"/>
      <c r="M3701" s="219">
        <v>0</v>
      </c>
      <c r="N3701" s="219">
        <v>840</v>
      </c>
      <c r="O3701" s="217">
        <f t="shared" si="57"/>
        <v>62636.139999999665</v>
      </c>
    </row>
    <row r="3702" spans="1:17" ht="22.05" hidden="1" customHeight="1" x14ac:dyDescent="0.2">
      <c r="A3702" s="216">
        <v>45825</v>
      </c>
      <c r="B3702" s="20" t="s">
        <v>185</v>
      </c>
      <c r="C3702" s="41">
        <v>56271</v>
      </c>
      <c r="D3702" s="22"/>
      <c r="E3702" s="55" t="s">
        <v>1621</v>
      </c>
      <c r="F3702" s="20" t="s">
        <v>79</v>
      </c>
      <c r="G3702" s="41"/>
      <c r="H3702" s="21" t="s">
        <v>22</v>
      </c>
      <c r="I3702" s="41" t="s">
        <v>56</v>
      </c>
      <c r="J3702" s="21" t="s">
        <v>116</v>
      </c>
      <c r="K3702" s="203" t="s">
        <v>266</v>
      </c>
      <c r="L3702" s="219"/>
      <c r="M3702" s="219">
        <v>0</v>
      </c>
      <c r="N3702" s="219">
        <v>1015</v>
      </c>
      <c r="O3702" s="217">
        <f t="shared" si="57"/>
        <v>61621.139999999665</v>
      </c>
    </row>
    <row r="3703" spans="1:17" ht="22.05" hidden="1" customHeight="1" x14ac:dyDescent="0.2">
      <c r="A3703" s="216">
        <v>45825</v>
      </c>
      <c r="B3703" s="20" t="s">
        <v>185</v>
      </c>
      <c r="C3703" s="41">
        <v>56272</v>
      </c>
      <c r="D3703" s="22"/>
      <c r="E3703" s="55" t="s">
        <v>485</v>
      </c>
      <c r="F3703" s="20" t="s">
        <v>79</v>
      </c>
      <c r="G3703" s="41"/>
      <c r="H3703" s="21" t="s">
        <v>22</v>
      </c>
      <c r="I3703" s="41" t="s">
        <v>54</v>
      </c>
      <c r="J3703" s="21" t="s">
        <v>41</v>
      </c>
      <c r="K3703" s="203" t="s">
        <v>210</v>
      </c>
      <c r="L3703" s="219"/>
      <c r="M3703" s="219">
        <v>0</v>
      </c>
      <c r="N3703" s="219">
        <v>200</v>
      </c>
      <c r="O3703" s="217">
        <f t="shared" si="57"/>
        <v>61421.139999999665</v>
      </c>
    </row>
    <row r="3704" spans="1:17" ht="22.05" hidden="1" customHeight="1" x14ac:dyDescent="0.2">
      <c r="A3704" s="216">
        <v>45825</v>
      </c>
      <c r="B3704" s="20" t="s">
        <v>185</v>
      </c>
      <c r="C3704" s="41">
        <v>56273</v>
      </c>
      <c r="D3704" s="22"/>
      <c r="E3704" s="55" t="s">
        <v>4714</v>
      </c>
      <c r="F3704" s="20" t="s">
        <v>79</v>
      </c>
      <c r="G3704" s="41"/>
      <c r="H3704" s="21" t="s">
        <v>22</v>
      </c>
      <c r="I3704" s="21" t="s">
        <v>103</v>
      </c>
      <c r="J3704" s="21" t="s">
        <v>98</v>
      </c>
      <c r="K3704" s="203" t="s">
        <v>122</v>
      </c>
      <c r="L3704" s="55"/>
      <c r="M3704" s="219">
        <v>0</v>
      </c>
      <c r="N3704" s="219">
        <v>2353</v>
      </c>
      <c r="O3704" s="217">
        <f t="shared" si="57"/>
        <v>59068.139999999665</v>
      </c>
    </row>
    <row r="3705" spans="1:17" ht="22.05" hidden="1" customHeight="1" x14ac:dyDescent="0.2">
      <c r="A3705" s="216">
        <v>45825</v>
      </c>
      <c r="B3705" s="20" t="s">
        <v>185</v>
      </c>
      <c r="C3705" s="41">
        <v>56274</v>
      </c>
      <c r="D3705" s="22"/>
      <c r="E3705" s="55" t="s">
        <v>4715</v>
      </c>
      <c r="F3705" s="20" t="s">
        <v>79</v>
      </c>
      <c r="G3705" s="41"/>
      <c r="H3705" s="21" t="s">
        <v>22</v>
      </c>
      <c r="I3705" s="21" t="s">
        <v>54</v>
      </c>
      <c r="J3705" s="21" t="s">
        <v>64</v>
      </c>
      <c r="K3705" s="203" t="s">
        <v>1257</v>
      </c>
      <c r="L3705" s="55"/>
      <c r="M3705" s="219">
        <v>0</v>
      </c>
      <c r="N3705" s="219">
        <v>3500</v>
      </c>
      <c r="O3705" s="217">
        <f t="shared" si="57"/>
        <v>55568.139999999665</v>
      </c>
    </row>
    <row r="3706" spans="1:17" ht="22.05" hidden="1" customHeight="1" x14ac:dyDescent="0.2">
      <c r="A3706" s="216">
        <v>45825</v>
      </c>
      <c r="B3706" s="20" t="s">
        <v>185</v>
      </c>
      <c r="C3706" s="41">
        <v>56275</v>
      </c>
      <c r="D3706" s="22"/>
      <c r="E3706" s="55" t="s">
        <v>4716</v>
      </c>
      <c r="F3706" s="20" t="s">
        <v>79</v>
      </c>
      <c r="G3706" s="41"/>
      <c r="H3706" s="21" t="s">
        <v>22</v>
      </c>
      <c r="I3706" s="41" t="s">
        <v>54</v>
      </c>
      <c r="J3706" s="21" t="s">
        <v>44</v>
      </c>
      <c r="K3706" s="203" t="s">
        <v>1639</v>
      </c>
      <c r="L3706" s="55"/>
      <c r="M3706" s="219">
        <v>0</v>
      </c>
      <c r="N3706" s="219">
        <v>1900</v>
      </c>
      <c r="O3706" s="217">
        <f t="shared" si="57"/>
        <v>53668.139999999665</v>
      </c>
    </row>
    <row r="3707" spans="1:17" ht="22.05" hidden="1" customHeight="1" x14ac:dyDescent="0.2">
      <c r="A3707" s="216">
        <v>45825</v>
      </c>
      <c r="B3707" s="20" t="s">
        <v>185</v>
      </c>
      <c r="C3707" s="41">
        <v>56276</v>
      </c>
      <c r="D3707" s="22"/>
      <c r="E3707" s="55" t="s">
        <v>4717</v>
      </c>
      <c r="F3707" s="20" t="s">
        <v>79</v>
      </c>
      <c r="G3707" s="41"/>
      <c r="H3707" s="21" t="s">
        <v>22</v>
      </c>
      <c r="I3707" s="41" t="s">
        <v>103</v>
      </c>
      <c r="J3707" s="21" t="s">
        <v>95</v>
      </c>
      <c r="K3707" s="203" t="s">
        <v>4720</v>
      </c>
      <c r="L3707" s="55"/>
      <c r="M3707" s="219">
        <v>0</v>
      </c>
      <c r="N3707" s="219">
        <v>100</v>
      </c>
      <c r="O3707" s="217">
        <f t="shared" si="57"/>
        <v>53568.139999999665</v>
      </c>
    </row>
    <row r="3708" spans="1:17" ht="22.05" hidden="1" customHeight="1" x14ac:dyDescent="0.2">
      <c r="A3708" s="216">
        <v>45826</v>
      </c>
      <c r="B3708" s="20" t="s">
        <v>185</v>
      </c>
      <c r="C3708" s="41">
        <v>56278</v>
      </c>
      <c r="D3708" s="22"/>
      <c r="E3708" s="55" t="s">
        <v>4721</v>
      </c>
      <c r="F3708" s="20" t="s">
        <v>79</v>
      </c>
      <c r="G3708" s="41"/>
      <c r="H3708" s="21" t="s">
        <v>22</v>
      </c>
      <c r="I3708" s="41" t="s">
        <v>103</v>
      </c>
      <c r="J3708" s="21" t="s">
        <v>60</v>
      </c>
      <c r="K3708" s="203" t="s">
        <v>1530</v>
      </c>
      <c r="L3708" s="55"/>
      <c r="M3708" s="219">
        <v>0</v>
      </c>
      <c r="N3708" s="219">
        <v>3700</v>
      </c>
      <c r="O3708" s="217">
        <f t="shared" si="57"/>
        <v>49868.139999999665</v>
      </c>
    </row>
    <row r="3709" spans="1:17" ht="22.05" hidden="1" customHeight="1" x14ac:dyDescent="0.2">
      <c r="A3709" s="216">
        <v>45826</v>
      </c>
      <c r="B3709" s="20" t="s">
        <v>185</v>
      </c>
      <c r="C3709" s="41">
        <v>56279</v>
      </c>
      <c r="D3709" s="22"/>
      <c r="E3709" s="55" t="s">
        <v>350</v>
      </c>
      <c r="F3709" s="20" t="s">
        <v>79</v>
      </c>
      <c r="G3709" s="41"/>
      <c r="H3709" s="21" t="s">
        <v>22</v>
      </c>
      <c r="I3709" s="22" t="s">
        <v>53</v>
      </c>
      <c r="J3709" s="21" t="s">
        <v>113</v>
      </c>
      <c r="K3709" s="203" t="s">
        <v>1543</v>
      </c>
      <c r="L3709" s="55"/>
      <c r="M3709" s="219">
        <v>0</v>
      </c>
      <c r="N3709" s="219">
        <v>4800</v>
      </c>
      <c r="O3709" s="217">
        <f t="shared" si="57"/>
        <v>45068.139999999665</v>
      </c>
    </row>
    <row r="3710" spans="1:17" ht="22.05" hidden="1" customHeight="1" x14ac:dyDescent="0.2">
      <c r="A3710" s="216">
        <v>45826</v>
      </c>
      <c r="B3710" s="20" t="s">
        <v>185</v>
      </c>
      <c r="C3710" s="41">
        <v>56280</v>
      </c>
      <c r="D3710" s="22"/>
      <c r="E3710" s="55" t="s">
        <v>4722</v>
      </c>
      <c r="F3710" s="20" t="s">
        <v>79</v>
      </c>
      <c r="G3710" s="41"/>
      <c r="H3710" s="21" t="s">
        <v>22</v>
      </c>
      <c r="I3710" s="41" t="s">
        <v>55</v>
      </c>
      <c r="J3710" s="21" t="s">
        <v>261</v>
      </c>
      <c r="K3710" s="203" t="s">
        <v>4727</v>
      </c>
      <c r="L3710" s="55"/>
      <c r="M3710" s="219">
        <v>0</v>
      </c>
      <c r="N3710" s="219">
        <v>3000</v>
      </c>
      <c r="O3710" s="217">
        <f t="shared" si="57"/>
        <v>42068.139999999665</v>
      </c>
    </row>
    <row r="3711" spans="1:17" ht="22.05" hidden="1" customHeight="1" x14ac:dyDescent="0.2">
      <c r="A3711" s="216">
        <v>45826</v>
      </c>
      <c r="B3711" s="20" t="s">
        <v>185</v>
      </c>
      <c r="C3711" s="41">
        <v>56281</v>
      </c>
      <c r="D3711" s="22"/>
      <c r="E3711" s="55" t="s">
        <v>4723</v>
      </c>
      <c r="F3711" s="20" t="s">
        <v>79</v>
      </c>
      <c r="G3711" s="41"/>
      <c r="H3711" s="21" t="s">
        <v>22</v>
      </c>
      <c r="I3711" s="21" t="s">
        <v>55</v>
      </c>
      <c r="J3711" s="21" t="s">
        <v>73</v>
      </c>
      <c r="K3711" s="203" t="s">
        <v>4728</v>
      </c>
      <c r="L3711" s="55"/>
      <c r="M3711" s="219">
        <v>0</v>
      </c>
      <c r="N3711" s="219">
        <v>9667</v>
      </c>
      <c r="O3711" s="217">
        <f t="shared" si="57"/>
        <v>32401.139999999665</v>
      </c>
    </row>
    <row r="3712" spans="1:17" ht="22.05" hidden="1" customHeight="1" x14ac:dyDescent="0.2">
      <c r="A3712" s="216">
        <v>45826</v>
      </c>
      <c r="B3712" s="20" t="s">
        <v>185</v>
      </c>
      <c r="C3712" s="41">
        <v>56282</v>
      </c>
      <c r="D3712" s="22"/>
      <c r="E3712" s="55" t="s">
        <v>4724</v>
      </c>
      <c r="F3712" s="20" t="s">
        <v>79</v>
      </c>
      <c r="G3712" s="41"/>
      <c r="H3712" s="21" t="s">
        <v>22</v>
      </c>
      <c r="I3712" s="41" t="s">
        <v>55</v>
      </c>
      <c r="J3712" s="21" t="s">
        <v>73</v>
      </c>
      <c r="K3712" s="203" t="s">
        <v>140</v>
      </c>
      <c r="L3712" s="55"/>
      <c r="M3712" s="219">
        <v>0</v>
      </c>
      <c r="N3712" s="219">
        <v>1500</v>
      </c>
      <c r="O3712" s="217">
        <f t="shared" si="57"/>
        <v>30901.139999999665</v>
      </c>
    </row>
    <row r="3713" spans="1:15" ht="22.05" hidden="1" customHeight="1" x14ac:dyDescent="0.2">
      <c r="A3713" s="216">
        <v>45826</v>
      </c>
      <c r="B3713" s="20" t="s">
        <v>185</v>
      </c>
      <c r="C3713" s="41">
        <v>56283</v>
      </c>
      <c r="D3713" s="22"/>
      <c r="E3713" s="55" t="s">
        <v>392</v>
      </c>
      <c r="F3713" s="20" t="s">
        <v>79</v>
      </c>
      <c r="G3713" s="41"/>
      <c r="H3713" s="21" t="s">
        <v>22</v>
      </c>
      <c r="I3713" s="41" t="s">
        <v>56</v>
      </c>
      <c r="J3713" s="21" t="s">
        <v>116</v>
      </c>
      <c r="K3713" s="203" t="s">
        <v>408</v>
      </c>
      <c r="L3713" s="55"/>
      <c r="M3713" s="219">
        <v>0</v>
      </c>
      <c r="N3713" s="219">
        <v>142</v>
      </c>
      <c r="O3713" s="217">
        <f t="shared" si="57"/>
        <v>30759.139999999665</v>
      </c>
    </row>
    <row r="3714" spans="1:15" ht="22.05" hidden="1" customHeight="1" x14ac:dyDescent="0.2">
      <c r="A3714" s="216">
        <v>45826</v>
      </c>
      <c r="B3714" s="20" t="s">
        <v>185</v>
      </c>
      <c r="C3714" s="41">
        <v>56284</v>
      </c>
      <c r="D3714" s="22"/>
      <c r="E3714" s="55" t="s">
        <v>4725</v>
      </c>
      <c r="F3714" s="20" t="s">
        <v>79</v>
      </c>
      <c r="G3714" s="41"/>
      <c r="H3714" s="21" t="s">
        <v>22</v>
      </c>
      <c r="I3714" s="41" t="s">
        <v>56</v>
      </c>
      <c r="J3714" s="21" t="s">
        <v>116</v>
      </c>
      <c r="K3714" s="203" t="s">
        <v>141</v>
      </c>
      <c r="L3714" s="55"/>
      <c r="M3714" s="219">
        <v>0</v>
      </c>
      <c r="N3714" s="219">
        <v>200</v>
      </c>
      <c r="O3714" s="217">
        <f t="shared" si="57"/>
        <v>30559.139999999665</v>
      </c>
    </row>
    <row r="3715" spans="1:15" ht="22.05" hidden="1" customHeight="1" x14ac:dyDescent="0.2">
      <c r="A3715" s="216">
        <v>45826</v>
      </c>
      <c r="B3715" s="20" t="s">
        <v>185</v>
      </c>
      <c r="C3715" s="41">
        <v>56285</v>
      </c>
      <c r="D3715" s="22"/>
      <c r="E3715" s="55" t="s">
        <v>154</v>
      </c>
      <c r="F3715" s="20" t="s">
        <v>79</v>
      </c>
      <c r="G3715" s="41"/>
      <c r="H3715" s="21" t="s">
        <v>22</v>
      </c>
      <c r="I3715" s="41" t="s">
        <v>103</v>
      </c>
      <c r="J3715" s="21" t="s">
        <v>219</v>
      </c>
      <c r="K3715" s="203" t="s">
        <v>1241</v>
      </c>
      <c r="L3715" s="55"/>
      <c r="M3715" s="219">
        <v>0</v>
      </c>
      <c r="N3715" s="219">
        <v>270</v>
      </c>
      <c r="O3715" s="217">
        <f t="shared" si="57"/>
        <v>30289.139999999665</v>
      </c>
    </row>
    <row r="3716" spans="1:15" ht="22.05" hidden="1" customHeight="1" x14ac:dyDescent="0.2">
      <c r="A3716" s="216">
        <v>45826</v>
      </c>
      <c r="B3716" s="20" t="s">
        <v>185</v>
      </c>
      <c r="C3716" s="41">
        <v>56286</v>
      </c>
      <c r="D3716" s="22"/>
      <c r="E3716" s="55" t="s">
        <v>706</v>
      </c>
      <c r="F3716" s="20" t="s">
        <v>79</v>
      </c>
      <c r="G3716" s="41"/>
      <c r="H3716" s="21" t="s">
        <v>22</v>
      </c>
      <c r="I3716" s="41" t="s">
        <v>54</v>
      </c>
      <c r="J3716" s="21" t="s">
        <v>41</v>
      </c>
      <c r="K3716" s="203" t="s">
        <v>465</v>
      </c>
      <c r="L3716" s="55"/>
      <c r="M3716" s="219">
        <v>0</v>
      </c>
      <c r="N3716" s="219">
        <v>1576</v>
      </c>
      <c r="O3716" s="217">
        <f t="shared" si="57"/>
        <v>28713.139999999665</v>
      </c>
    </row>
    <row r="3717" spans="1:15" ht="22.05" hidden="1" customHeight="1" x14ac:dyDescent="0.2">
      <c r="A3717" s="216">
        <v>45826</v>
      </c>
      <c r="B3717" s="20" t="s">
        <v>185</v>
      </c>
      <c r="C3717" s="41">
        <v>56287</v>
      </c>
      <c r="D3717" s="22"/>
      <c r="E3717" s="55" t="s">
        <v>705</v>
      </c>
      <c r="F3717" s="20" t="s">
        <v>79</v>
      </c>
      <c r="G3717" s="41"/>
      <c r="H3717" s="21" t="s">
        <v>22</v>
      </c>
      <c r="I3717" s="41" t="s">
        <v>54</v>
      </c>
      <c r="J3717" s="21" t="s">
        <v>63</v>
      </c>
      <c r="K3717" s="203" t="s">
        <v>141</v>
      </c>
      <c r="L3717" s="55"/>
      <c r="M3717" s="219">
        <v>0</v>
      </c>
      <c r="N3717" s="219">
        <v>656</v>
      </c>
      <c r="O3717" s="217">
        <f t="shared" si="57"/>
        <v>28057.139999999665</v>
      </c>
    </row>
    <row r="3718" spans="1:15" ht="22.05" hidden="1" customHeight="1" x14ac:dyDescent="0.2">
      <c r="A3718" s="216">
        <v>45826</v>
      </c>
      <c r="B3718" s="20" t="s">
        <v>185</v>
      </c>
      <c r="C3718" s="41">
        <v>56288</v>
      </c>
      <c r="D3718" s="22"/>
      <c r="E3718" s="49" t="s">
        <v>706</v>
      </c>
      <c r="F3718" s="20" t="s">
        <v>79</v>
      </c>
      <c r="G3718" s="41"/>
      <c r="H3718" s="21" t="s">
        <v>22</v>
      </c>
      <c r="I3718" s="41" t="s">
        <v>54</v>
      </c>
      <c r="J3718" s="21" t="s">
        <v>61</v>
      </c>
      <c r="K3718" s="203" t="s">
        <v>445</v>
      </c>
      <c r="L3718" s="55"/>
      <c r="M3718" s="219">
        <v>0</v>
      </c>
      <c r="N3718" s="219">
        <v>1939</v>
      </c>
      <c r="O3718" s="217">
        <f t="shared" si="57"/>
        <v>26118.139999999665</v>
      </c>
    </row>
    <row r="3719" spans="1:15" ht="22.05" hidden="1" customHeight="1" x14ac:dyDescent="0.2">
      <c r="A3719" s="216">
        <v>45826</v>
      </c>
      <c r="B3719" s="20" t="s">
        <v>185</v>
      </c>
      <c r="C3719" s="41">
        <v>56289</v>
      </c>
      <c r="D3719" s="22"/>
      <c r="E3719" s="55" t="s">
        <v>705</v>
      </c>
      <c r="F3719" s="20" t="s">
        <v>79</v>
      </c>
      <c r="G3719" s="41"/>
      <c r="H3719" s="21" t="s">
        <v>22</v>
      </c>
      <c r="I3719" s="41" t="s">
        <v>54</v>
      </c>
      <c r="J3719" s="21" t="s">
        <v>44</v>
      </c>
      <c r="K3719" s="203" t="s">
        <v>412</v>
      </c>
      <c r="L3719" s="55"/>
      <c r="M3719" s="219">
        <v>0</v>
      </c>
      <c r="N3719" s="219">
        <v>389</v>
      </c>
      <c r="O3719" s="217">
        <f t="shared" si="57"/>
        <v>25729.139999999665</v>
      </c>
    </row>
    <row r="3720" spans="1:15" ht="22.05" hidden="1" customHeight="1" x14ac:dyDescent="0.2">
      <c r="A3720" s="216">
        <v>45826</v>
      </c>
      <c r="B3720" s="20" t="s">
        <v>185</v>
      </c>
      <c r="C3720" s="41">
        <v>56290</v>
      </c>
      <c r="D3720" s="22"/>
      <c r="E3720" s="55" t="s">
        <v>4726</v>
      </c>
      <c r="F3720" s="20" t="s">
        <v>79</v>
      </c>
      <c r="G3720" s="41"/>
      <c r="H3720" s="21" t="s">
        <v>22</v>
      </c>
      <c r="I3720" s="41" t="s">
        <v>81</v>
      </c>
      <c r="J3720" s="21" t="s">
        <v>171</v>
      </c>
      <c r="K3720" s="203" t="s">
        <v>4729</v>
      </c>
      <c r="L3720" s="55"/>
      <c r="M3720" s="219">
        <v>0</v>
      </c>
      <c r="N3720" s="219">
        <v>10000</v>
      </c>
      <c r="O3720" s="217">
        <f t="shared" si="57"/>
        <v>15729.139999999665</v>
      </c>
    </row>
    <row r="3721" spans="1:15" ht="22.05" hidden="1" customHeight="1" x14ac:dyDescent="0.2">
      <c r="A3721" s="216">
        <v>45827</v>
      </c>
      <c r="B3721" s="20" t="s">
        <v>185</v>
      </c>
      <c r="C3721" s="41">
        <v>56292</v>
      </c>
      <c r="D3721" s="22"/>
      <c r="E3721" s="55" t="s">
        <v>795</v>
      </c>
      <c r="F3721" s="20" t="s">
        <v>79</v>
      </c>
      <c r="G3721" s="41"/>
      <c r="H3721" s="21" t="s">
        <v>22</v>
      </c>
      <c r="I3721" s="41" t="s">
        <v>54</v>
      </c>
      <c r="J3721" s="21" t="s">
        <v>41</v>
      </c>
      <c r="K3721" s="203" t="s">
        <v>138</v>
      </c>
      <c r="L3721" s="55"/>
      <c r="M3721" s="219">
        <v>0</v>
      </c>
      <c r="N3721" s="219">
        <v>1800</v>
      </c>
      <c r="O3721" s="217">
        <f t="shared" si="57"/>
        <v>13929.139999999665</v>
      </c>
    </row>
    <row r="3722" spans="1:15" ht="22.05" hidden="1" customHeight="1" x14ac:dyDescent="0.2">
      <c r="A3722" s="216">
        <v>45827</v>
      </c>
      <c r="B3722" s="20" t="s">
        <v>185</v>
      </c>
      <c r="C3722" s="41">
        <v>56293</v>
      </c>
      <c r="D3722" s="22"/>
      <c r="E3722" s="55" t="s">
        <v>1491</v>
      </c>
      <c r="F3722" s="20" t="s">
        <v>79</v>
      </c>
      <c r="G3722" s="41"/>
      <c r="H3722" s="21" t="s">
        <v>22</v>
      </c>
      <c r="I3722" s="41" t="s">
        <v>54</v>
      </c>
      <c r="J3722" s="21" t="s">
        <v>64</v>
      </c>
      <c r="K3722" s="203" t="s">
        <v>4737</v>
      </c>
      <c r="L3722" s="55"/>
      <c r="M3722" s="219">
        <v>0</v>
      </c>
      <c r="N3722" s="219">
        <v>2500</v>
      </c>
      <c r="O3722" s="217">
        <f t="shared" si="57"/>
        <v>11429.139999999665</v>
      </c>
    </row>
    <row r="3723" spans="1:15" ht="22.05" hidden="1" customHeight="1" x14ac:dyDescent="0.2">
      <c r="A3723" s="216">
        <v>45827</v>
      </c>
      <c r="B3723" s="20" t="s">
        <v>185</v>
      </c>
      <c r="C3723" s="41">
        <v>56294</v>
      </c>
      <c r="D3723" s="22"/>
      <c r="E3723" s="55" t="s">
        <v>507</v>
      </c>
      <c r="F3723" s="20" t="s">
        <v>79</v>
      </c>
      <c r="G3723" s="41"/>
      <c r="H3723" s="21" t="s">
        <v>22</v>
      </c>
      <c r="I3723" s="41" t="s">
        <v>54</v>
      </c>
      <c r="J3723" s="21" t="s">
        <v>41</v>
      </c>
      <c r="K3723" s="304" t="s">
        <v>210</v>
      </c>
      <c r="L3723" s="55"/>
      <c r="M3723" s="219">
        <v>0</v>
      </c>
      <c r="N3723" s="219">
        <v>250</v>
      </c>
      <c r="O3723" s="217">
        <f t="shared" si="57"/>
        <v>11179.139999999665</v>
      </c>
    </row>
    <row r="3724" spans="1:15" ht="22.05" hidden="1" customHeight="1" x14ac:dyDescent="0.2">
      <c r="A3724" s="216">
        <v>45827</v>
      </c>
      <c r="B3724" s="20" t="s">
        <v>185</v>
      </c>
      <c r="C3724" s="41">
        <v>56295</v>
      </c>
      <c r="D3724" s="22"/>
      <c r="E3724" s="55" t="s">
        <v>4730</v>
      </c>
      <c r="F3724" s="20" t="s">
        <v>79</v>
      </c>
      <c r="G3724" s="41"/>
      <c r="H3724" s="21" t="s">
        <v>22</v>
      </c>
      <c r="I3724" s="41" t="s">
        <v>55</v>
      </c>
      <c r="J3724" s="21" t="s">
        <v>261</v>
      </c>
      <c r="K3724" s="203" t="s">
        <v>4738</v>
      </c>
      <c r="L3724" s="55"/>
      <c r="M3724" s="219">
        <v>0</v>
      </c>
      <c r="N3724" s="219">
        <v>5000</v>
      </c>
      <c r="O3724" s="217">
        <f t="shared" si="57"/>
        <v>6179.1399999996647</v>
      </c>
    </row>
    <row r="3725" spans="1:15" ht="22.05" hidden="1" customHeight="1" x14ac:dyDescent="0.2">
      <c r="A3725" s="216">
        <v>45827</v>
      </c>
      <c r="B3725" s="20" t="s">
        <v>185</v>
      </c>
      <c r="C3725" s="41">
        <v>56296</v>
      </c>
      <c r="D3725" s="22"/>
      <c r="E3725" s="55" t="s">
        <v>4731</v>
      </c>
      <c r="F3725" s="20" t="s">
        <v>79</v>
      </c>
      <c r="G3725" s="41"/>
      <c r="H3725" s="21" t="s">
        <v>22</v>
      </c>
      <c r="I3725" s="21" t="s">
        <v>55</v>
      </c>
      <c r="J3725" s="21" t="s">
        <v>73</v>
      </c>
      <c r="K3725" s="203" t="s">
        <v>4739</v>
      </c>
      <c r="L3725" s="55"/>
      <c r="M3725" s="219">
        <v>0</v>
      </c>
      <c r="N3725" s="219">
        <v>9619</v>
      </c>
      <c r="O3725" s="217">
        <f t="shared" si="57"/>
        <v>-3439.8600000003353</v>
      </c>
    </row>
    <row r="3726" spans="1:15" ht="22.05" hidden="1" customHeight="1" x14ac:dyDescent="0.2">
      <c r="A3726" s="216">
        <v>45827</v>
      </c>
      <c r="B3726" s="20" t="s">
        <v>185</v>
      </c>
      <c r="C3726" s="41">
        <v>56297</v>
      </c>
      <c r="D3726" s="22"/>
      <c r="E3726" s="55" t="s">
        <v>4732</v>
      </c>
      <c r="F3726" s="20" t="s">
        <v>79</v>
      </c>
      <c r="G3726" s="41"/>
      <c r="H3726" s="21" t="s">
        <v>22</v>
      </c>
      <c r="I3726" s="21" t="s">
        <v>55</v>
      </c>
      <c r="J3726" s="21" t="s">
        <v>73</v>
      </c>
      <c r="K3726" s="203" t="s">
        <v>140</v>
      </c>
      <c r="L3726" s="55"/>
      <c r="M3726" s="219">
        <v>0</v>
      </c>
      <c r="N3726" s="219">
        <v>1500</v>
      </c>
      <c r="O3726" s="217">
        <f t="shared" si="57"/>
        <v>-4939.8600000003353</v>
      </c>
    </row>
    <row r="3727" spans="1:15" ht="22.05" hidden="1" customHeight="1" x14ac:dyDescent="0.2">
      <c r="A3727" s="216">
        <v>45827</v>
      </c>
      <c r="B3727" s="20" t="s">
        <v>185</v>
      </c>
      <c r="C3727" s="41">
        <v>56298</v>
      </c>
      <c r="D3727" s="22"/>
      <c r="E3727" s="55" t="s">
        <v>394</v>
      </c>
      <c r="F3727" s="20" t="s">
        <v>79</v>
      </c>
      <c r="G3727" s="41"/>
      <c r="H3727" s="21" t="s">
        <v>22</v>
      </c>
      <c r="I3727" s="21" t="s">
        <v>103</v>
      </c>
      <c r="J3727" s="21" t="s">
        <v>60</v>
      </c>
      <c r="K3727" s="203" t="s">
        <v>133</v>
      </c>
      <c r="L3727" s="55"/>
      <c r="M3727" s="219">
        <v>0</v>
      </c>
      <c r="N3727" s="219">
        <v>1319</v>
      </c>
      <c r="O3727" s="217">
        <f t="shared" si="57"/>
        <v>-6258.8600000003353</v>
      </c>
    </row>
    <row r="3728" spans="1:15" ht="22.05" hidden="1" customHeight="1" x14ac:dyDescent="0.2">
      <c r="A3728" s="216">
        <v>45827</v>
      </c>
      <c r="B3728" s="20" t="s">
        <v>185</v>
      </c>
      <c r="C3728" s="41">
        <v>56299</v>
      </c>
      <c r="D3728" s="22"/>
      <c r="E3728" s="55" t="s">
        <v>4733</v>
      </c>
      <c r="F3728" s="20" t="s">
        <v>79</v>
      </c>
      <c r="G3728" s="41"/>
      <c r="H3728" s="21" t="s">
        <v>22</v>
      </c>
      <c r="I3728" s="41" t="s">
        <v>103</v>
      </c>
      <c r="J3728" s="21" t="s">
        <v>60</v>
      </c>
      <c r="K3728" s="203" t="s">
        <v>133</v>
      </c>
      <c r="L3728" s="55"/>
      <c r="M3728" s="219">
        <v>0</v>
      </c>
      <c r="N3728" s="219">
        <v>1600</v>
      </c>
      <c r="O3728" s="217">
        <f t="shared" si="57"/>
        <v>-7858.8600000003353</v>
      </c>
    </row>
    <row r="3729" spans="1:15" ht="22.05" hidden="1" customHeight="1" x14ac:dyDescent="0.2">
      <c r="A3729" s="216">
        <v>45827</v>
      </c>
      <c r="B3729" s="20" t="s">
        <v>185</v>
      </c>
      <c r="C3729" s="41">
        <v>56300</v>
      </c>
      <c r="D3729" s="22"/>
      <c r="E3729" s="55" t="s">
        <v>4734</v>
      </c>
      <c r="F3729" s="20" t="s">
        <v>79</v>
      </c>
      <c r="G3729" s="41"/>
      <c r="H3729" s="21" t="s">
        <v>21</v>
      </c>
      <c r="I3729" s="41" t="s">
        <v>81</v>
      </c>
      <c r="J3729" s="21" t="s">
        <v>168</v>
      </c>
      <c r="K3729" s="203"/>
      <c r="L3729" s="55"/>
      <c r="M3729" s="219">
        <v>25000</v>
      </c>
      <c r="N3729" s="219">
        <v>0</v>
      </c>
      <c r="O3729" s="217">
        <f t="shared" si="57"/>
        <v>17141.139999999665</v>
      </c>
    </row>
    <row r="3730" spans="1:15" ht="22.05" hidden="1" customHeight="1" x14ac:dyDescent="0.2">
      <c r="A3730" s="216">
        <v>45827</v>
      </c>
      <c r="B3730" s="20" t="s">
        <v>185</v>
      </c>
      <c r="C3730" s="41">
        <v>56301</v>
      </c>
      <c r="D3730" s="22"/>
      <c r="E3730" s="55" t="s">
        <v>154</v>
      </c>
      <c r="F3730" s="20" t="s">
        <v>79</v>
      </c>
      <c r="G3730" s="41"/>
      <c r="H3730" s="21" t="s">
        <v>22</v>
      </c>
      <c r="I3730" s="41" t="s">
        <v>103</v>
      </c>
      <c r="J3730" s="21" t="s">
        <v>219</v>
      </c>
      <c r="K3730" s="203" t="s">
        <v>1241</v>
      </c>
      <c r="L3730" s="55"/>
      <c r="M3730" s="219">
        <v>0</v>
      </c>
      <c r="N3730" s="219">
        <v>580</v>
      </c>
      <c r="O3730" s="217">
        <f t="shared" si="57"/>
        <v>16561.139999999665</v>
      </c>
    </row>
    <row r="3731" spans="1:15" ht="22.05" hidden="1" customHeight="1" x14ac:dyDescent="0.2">
      <c r="A3731" s="216">
        <v>45827</v>
      </c>
      <c r="B3731" s="20" t="s">
        <v>185</v>
      </c>
      <c r="C3731" s="41">
        <v>56302</v>
      </c>
      <c r="D3731" s="22"/>
      <c r="E3731" s="55" t="s">
        <v>1491</v>
      </c>
      <c r="F3731" s="20" t="s">
        <v>79</v>
      </c>
      <c r="G3731" s="41"/>
      <c r="H3731" s="21" t="s">
        <v>22</v>
      </c>
      <c r="I3731" s="41" t="s">
        <v>54</v>
      </c>
      <c r="J3731" s="21" t="s">
        <v>64</v>
      </c>
      <c r="K3731" s="203" t="s">
        <v>4740</v>
      </c>
      <c r="L3731" s="55"/>
      <c r="M3731" s="219">
        <v>0</v>
      </c>
      <c r="N3731" s="219">
        <v>450</v>
      </c>
      <c r="O3731" s="217">
        <f t="shared" si="57"/>
        <v>16111.139999999665</v>
      </c>
    </row>
    <row r="3732" spans="1:15" ht="22.05" hidden="1" customHeight="1" x14ac:dyDescent="0.2">
      <c r="A3732" s="216">
        <v>45827</v>
      </c>
      <c r="B3732" s="20" t="s">
        <v>185</v>
      </c>
      <c r="C3732" s="41">
        <v>56303</v>
      </c>
      <c r="D3732" s="22"/>
      <c r="E3732" s="55" t="s">
        <v>4735</v>
      </c>
      <c r="F3732" s="20" t="s">
        <v>79</v>
      </c>
      <c r="G3732" s="41"/>
      <c r="H3732" s="21" t="s">
        <v>22</v>
      </c>
      <c r="I3732" s="41" t="s">
        <v>103</v>
      </c>
      <c r="J3732" s="21" t="s">
        <v>92</v>
      </c>
      <c r="K3732" s="203" t="s">
        <v>4741</v>
      </c>
      <c r="L3732" s="55"/>
      <c r="M3732" s="219">
        <v>0</v>
      </c>
      <c r="N3732" s="219">
        <v>850</v>
      </c>
      <c r="O3732" s="217">
        <f t="shared" si="57"/>
        <v>15261.139999999665</v>
      </c>
    </row>
    <row r="3733" spans="1:15" ht="22.05" hidden="1" customHeight="1" x14ac:dyDescent="0.2">
      <c r="A3733" s="216">
        <v>45827</v>
      </c>
      <c r="B3733" s="20" t="s">
        <v>185</v>
      </c>
      <c r="C3733" s="41">
        <v>56304</v>
      </c>
      <c r="D3733" s="22"/>
      <c r="E3733" s="55" t="s">
        <v>4736</v>
      </c>
      <c r="F3733" s="20" t="s">
        <v>79</v>
      </c>
      <c r="G3733" s="41"/>
      <c r="H3733" s="21" t="s">
        <v>22</v>
      </c>
      <c r="I3733" s="41" t="s">
        <v>103</v>
      </c>
      <c r="J3733" s="21" t="s">
        <v>102</v>
      </c>
      <c r="K3733" s="203" t="s">
        <v>4742</v>
      </c>
      <c r="L3733" s="55"/>
      <c r="M3733" s="219">
        <v>0</v>
      </c>
      <c r="N3733" s="219">
        <v>1000</v>
      </c>
      <c r="O3733" s="217">
        <f t="shared" si="57"/>
        <v>14261.139999999665</v>
      </c>
    </row>
    <row r="3734" spans="1:15" ht="22.05" hidden="1" customHeight="1" x14ac:dyDescent="0.2">
      <c r="A3734" s="216">
        <v>45828</v>
      </c>
      <c r="B3734" s="20" t="s">
        <v>185</v>
      </c>
      <c r="C3734" s="41">
        <v>56306</v>
      </c>
      <c r="D3734" s="22"/>
      <c r="E3734" s="55" t="s">
        <v>2785</v>
      </c>
      <c r="F3734" s="20" t="s">
        <v>79</v>
      </c>
      <c r="G3734" s="41"/>
      <c r="H3734" s="21" t="s">
        <v>22</v>
      </c>
      <c r="I3734" s="21" t="s">
        <v>103</v>
      </c>
      <c r="J3734" s="21" t="s">
        <v>102</v>
      </c>
      <c r="K3734" s="203" t="s">
        <v>408</v>
      </c>
      <c r="L3734" s="55"/>
      <c r="M3734" s="219">
        <v>0</v>
      </c>
      <c r="N3734" s="219">
        <v>480</v>
      </c>
      <c r="O3734" s="217">
        <f t="shared" si="57"/>
        <v>13781.139999999665</v>
      </c>
    </row>
    <row r="3735" spans="1:15" ht="22.05" hidden="1" customHeight="1" x14ac:dyDescent="0.2">
      <c r="A3735" s="216">
        <v>45828</v>
      </c>
      <c r="B3735" s="20" t="s">
        <v>185</v>
      </c>
      <c r="C3735" s="41">
        <v>56307</v>
      </c>
      <c r="D3735" s="22"/>
      <c r="E3735" s="55" t="s">
        <v>4715</v>
      </c>
      <c r="F3735" s="20" t="s">
        <v>79</v>
      </c>
      <c r="G3735" s="41"/>
      <c r="H3735" s="21" t="s">
        <v>22</v>
      </c>
      <c r="I3735" s="21" t="s">
        <v>54</v>
      </c>
      <c r="J3735" s="21" t="s">
        <v>64</v>
      </c>
      <c r="K3735" s="203" t="s">
        <v>1257</v>
      </c>
      <c r="L3735" s="55"/>
      <c r="M3735" s="219">
        <v>0</v>
      </c>
      <c r="N3735" s="219">
        <v>2350</v>
      </c>
      <c r="O3735" s="217">
        <f t="shared" si="57"/>
        <v>11431.139999999665</v>
      </c>
    </row>
    <row r="3736" spans="1:15" ht="22.05" hidden="1" customHeight="1" x14ac:dyDescent="0.2">
      <c r="A3736" s="216">
        <v>45828</v>
      </c>
      <c r="B3736" s="20" t="s">
        <v>185</v>
      </c>
      <c r="C3736" s="41">
        <v>56308</v>
      </c>
      <c r="D3736" s="22"/>
      <c r="E3736" s="55" t="s">
        <v>131</v>
      </c>
      <c r="F3736" s="20" t="s">
        <v>79</v>
      </c>
      <c r="G3736" s="41"/>
      <c r="H3736" s="21" t="s">
        <v>22</v>
      </c>
      <c r="I3736" s="41" t="s">
        <v>103</v>
      </c>
      <c r="J3736" s="21" t="s">
        <v>214</v>
      </c>
      <c r="K3736" s="203" t="s">
        <v>132</v>
      </c>
      <c r="L3736" s="55"/>
      <c r="M3736" s="219">
        <v>0</v>
      </c>
      <c r="N3736" s="219">
        <v>700</v>
      </c>
      <c r="O3736" s="217">
        <f t="shared" si="57"/>
        <v>10731.139999999665</v>
      </c>
    </row>
    <row r="3737" spans="1:15" ht="22.05" hidden="1" customHeight="1" x14ac:dyDescent="0.2">
      <c r="A3737" s="216">
        <v>45828</v>
      </c>
      <c r="B3737" s="20" t="s">
        <v>185</v>
      </c>
      <c r="C3737" s="41">
        <v>56309</v>
      </c>
      <c r="D3737" s="22"/>
      <c r="E3737" s="55" t="s">
        <v>128</v>
      </c>
      <c r="F3737" s="20" t="s">
        <v>79</v>
      </c>
      <c r="G3737" s="41"/>
      <c r="H3737" s="21" t="s">
        <v>22</v>
      </c>
      <c r="I3737" s="41" t="s">
        <v>56</v>
      </c>
      <c r="J3737" s="21" t="s">
        <v>116</v>
      </c>
      <c r="K3737" s="203" t="s">
        <v>129</v>
      </c>
      <c r="L3737" s="55"/>
      <c r="M3737" s="219">
        <v>0</v>
      </c>
      <c r="N3737" s="219">
        <v>60</v>
      </c>
      <c r="O3737" s="217">
        <f t="shared" si="57"/>
        <v>10671.139999999665</v>
      </c>
    </row>
    <row r="3738" spans="1:15" ht="22.05" hidden="1" customHeight="1" x14ac:dyDescent="0.2">
      <c r="A3738" s="216">
        <v>45828</v>
      </c>
      <c r="B3738" s="20" t="s">
        <v>185</v>
      </c>
      <c r="C3738" s="41">
        <v>56310</v>
      </c>
      <c r="D3738" s="22"/>
      <c r="E3738" s="55" t="s">
        <v>4743</v>
      </c>
      <c r="F3738" s="20" t="s">
        <v>79</v>
      </c>
      <c r="G3738" s="41"/>
      <c r="H3738" s="21" t="s">
        <v>22</v>
      </c>
      <c r="I3738" s="21" t="s">
        <v>103</v>
      </c>
      <c r="J3738" s="21" t="s">
        <v>92</v>
      </c>
      <c r="K3738" s="203" t="s">
        <v>4754</v>
      </c>
      <c r="L3738" s="55"/>
      <c r="M3738" s="219">
        <v>0</v>
      </c>
      <c r="N3738" s="219">
        <v>500</v>
      </c>
      <c r="O3738" s="217">
        <f t="shared" si="57"/>
        <v>10171.139999999665</v>
      </c>
    </row>
    <row r="3739" spans="1:15" ht="22.05" hidden="1" customHeight="1" x14ac:dyDescent="0.2">
      <c r="A3739" s="216">
        <v>45828</v>
      </c>
      <c r="B3739" s="20" t="s">
        <v>185</v>
      </c>
      <c r="C3739" s="41">
        <v>56311</v>
      </c>
      <c r="D3739" s="22"/>
      <c r="E3739" s="55" t="s">
        <v>4744</v>
      </c>
      <c r="F3739" s="20" t="s">
        <v>79</v>
      </c>
      <c r="G3739" s="41"/>
      <c r="H3739" s="21" t="s">
        <v>22</v>
      </c>
      <c r="I3739" s="41" t="s">
        <v>54</v>
      </c>
      <c r="J3739" s="21" t="s">
        <v>63</v>
      </c>
      <c r="K3739" s="203" t="s">
        <v>141</v>
      </c>
      <c r="L3739" s="55"/>
      <c r="M3739" s="219">
        <v>0</v>
      </c>
      <c r="N3739" s="219">
        <v>579</v>
      </c>
      <c r="O3739" s="217">
        <f t="shared" si="57"/>
        <v>9592.1399999996647</v>
      </c>
    </row>
    <row r="3740" spans="1:15" ht="22.05" hidden="1" customHeight="1" x14ac:dyDescent="0.2">
      <c r="A3740" s="216">
        <v>45828</v>
      </c>
      <c r="B3740" s="20" t="s">
        <v>185</v>
      </c>
      <c r="C3740" s="41">
        <v>56312</v>
      </c>
      <c r="D3740" s="22"/>
      <c r="E3740" s="55" t="s">
        <v>158</v>
      </c>
      <c r="F3740" s="20" t="s">
        <v>79</v>
      </c>
      <c r="G3740" s="41"/>
      <c r="H3740" s="21" t="s">
        <v>22</v>
      </c>
      <c r="I3740" s="21" t="s">
        <v>56</v>
      </c>
      <c r="J3740" s="21" t="s">
        <v>116</v>
      </c>
      <c r="K3740" s="203" t="s">
        <v>139</v>
      </c>
      <c r="L3740" s="55"/>
      <c r="M3740" s="219">
        <v>0</v>
      </c>
      <c r="N3740" s="219">
        <v>700</v>
      </c>
      <c r="O3740" s="217">
        <f t="shared" si="57"/>
        <v>8892.1399999996647</v>
      </c>
    </row>
    <row r="3741" spans="1:15" ht="22.05" hidden="1" customHeight="1" x14ac:dyDescent="0.2">
      <c r="A3741" s="216">
        <v>45828</v>
      </c>
      <c r="B3741" s="20" t="s">
        <v>185</v>
      </c>
      <c r="C3741" s="41">
        <v>56313</v>
      </c>
      <c r="D3741" s="22"/>
      <c r="E3741" s="55" t="s">
        <v>4745</v>
      </c>
      <c r="F3741" s="20" t="s">
        <v>79</v>
      </c>
      <c r="G3741" s="41"/>
      <c r="H3741" s="21" t="s">
        <v>21</v>
      </c>
      <c r="I3741" s="41" t="s">
        <v>28</v>
      </c>
      <c r="J3741" s="21" t="s">
        <v>31</v>
      </c>
      <c r="K3741" s="203"/>
      <c r="L3741" s="55"/>
      <c r="M3741" s="219">
        <v>5000</v>
      </c>
      <c r="N3741" s="219">
        <v>0</v>
      </c>
      <c r="O3741" s="217">
        <f t="shared" si="57"/>
        <v>13892.139999999665</v>
      </c>
    </row>
    <row r="3742" spans="1:15" ht="22.05" hidden="1" customHeight="1" x14ac:dyDescent="0.2">
      <c r="A3742" s="216">
        <v>45828</v>
      </c>
      <c r="B3742" s="20" t="s">
        <v>185</v>
      </c>
      <c r="C3742" s="41">
        <v>56314</v>
      </c>
      <c r="D3742" s="22"/>
      <c r="E3742" s="55" t="s">
        <v>539</v>
      </c>
      <c r="F3742" s="20" t="s">
        <v>79</v>
      </c>
      <c r="G3742" s="41"/>
      <c r="H3742" s="21" t="s">
        <v>22</v>
      </c>
      <c r="I3742" s="41" t="s">
        <v>53</v>
      </c>
      <c r="J3742" s="21" t="s">
        <v>112</v>
      </c>
      <c r="K3742" s="203" t="s">
        <v>146</v>
      </c>
      <c r="L3742" s="55"/>
      <c r="M3742" s="219">
        <v>0</v>
      </c>
      <c r="N3742" s="219">
        <v>2500</v>
      </c>
      <c r="O3742" s="217">
        <f t="shared" si="57"/>
        <v>11392.139999999665</v>
      </c>
    </row>
    <row r="3743" spans="1:15" ht="22.05" hidden="1" customHeight="1" x14ac:dyDescent="0.2">
      <c r="A3743" s="216">
        <v>45828</v>
      </c>
      <c r="B3743" s="20" t="s">
        <v>185</v>
      </c>
      <c r="C3743" s="41">
        <v>56315</v>
      </c>
      <c r="D3743" s="22"/>
      <c r="E3743" s="55" t="s">
        <v>4746</v>
      </c>
      <c r="F3743" s="20" t="s">
        <v>79</v>
      </c>
      <c r="G3743" s="41"/>
      <c r="H3743" s="21" t="s">
        <v>21</v>
      </c>
      <c r="I3743" s="41" t="s">
        <v>81</v>
      </c>
      <c r="J3743" s="21" t="s">
        <v>179</v>
      </c>
      <c r="K3743" s="203"/>
      <c r="L3743" s="55"/>
      <c r="M3743" s="219">
        <v>250000</v>
      </c>
      <c r="N3743" s="219">
        <v>0</v>
      </c>
      <c r="O3743" s="217">
        <f t="shared" si="57"/>
        <v>261392.13999999966</v>
      </c>
    </row>
    <row r="3744" spans="1:15" ht="22.05" hidden="1" customHeight="1" x14ac:dyDescent="0.2">
      <c r="A3744" s="216">
        <v>45828</v>
      </c>
      <c r="B3744" s="20" t="s">
        <v>185</v>
      </c>
      <c r="C3744" s="41">
        <v>56316</v>
      </c>
      <c r="D3744" s="22"/>
      <c r="E3744" s="55" t="s">
        <v>4747</v>
      </c>
      <c r="F3744" s="20" t="s">
        <v>79</v>
      </c>
      <c r="G3744" s="41"/>
      <c r="H3744" s="21" t="s">
        <v>21</v>
      </c>
      <c r="I3744" s="41" t="s">
        <v>81</v>
      </c>
      <c r="J3744" s="21" t="s">
        <v>180</v>
      </c>
      <c r="K3744" s="203"/>
      <c r="L3744" s="55"/>
      <c r="M3744" s="219">
        <v>250200</v>
      </c>
      <c r="N3744" s="219">
        <v>0</v>
      </c>
      <c r="O3744" s="217">
        <f t="shared" si="57"/>
        <v>511592.13999999966</v>
      </c>
    </row>
    <row r="3745" spans="1:15" ht="22.05" hidden="1" customHeight="1" x14ac:dyDescent="0.2">
      <c r="A3745" s="216">
        <v>45828</v>
      </c>
      <c r="B3745" s="20" t="s">
        <v>185</v>
      </c>
      <c r="C3745" s="41">
        <v>56317</v>
      </c>
      <c r="D3745" s="22"/>
      <c r="E3745" s="55" t="s">
        <v>4748</v>
      </c>
      <c r="F3745" s="20" t="s">
        <v>79</v>
      </c>
      <c r="G3745" s="41"/>
      <c r="H3745" s="21" t="s">
        <v>21</v>
      </c>
      <c r="I3745" s="41" t="s">
        <v>81</v>
      </c>
      <c r="J3745" s="21" t="s">
        <v>183</v>
      </c>
      <c r="K3745" s="203"/>
      <c r="L3745" s="55"/>
      <c r="M3745" s="219">
        <v>100000</v>
      </c>
      <c r="N3745" s="219">
        <v>0</v>
      </c>
      <c r="O3745" s="217">
        <f t="shared" si="57"/>
        <v>611592.13999999966</v>
      </c>
    </row>
    <row r="3746" spans="1:15" ht="22.05" hidden="1" customHeight="1" x14ac:dyDescent="0.2">
      <c r="A3746" s="216">
        <v>45828</v>
      </c>
      <c r="B3746" s="20" t="s">
        <v>185</v>
      </c>
      <c r="C3746" s="41">
        <v>56318</v>
      </c>
      <c r="D3746" s="22"/>
      <c r="E3746" s="55" t="s">
        <v>4749</v>
      </c>
      <c r="F3746" s="20" t="s">
        <v>79</v>
      </c>
      <c r="G3746" s="41"/>
      <c r="H3746" s="21" t="s">
        <v>21</v>
      </c>
      <c r="I3746" s="41" t="s">
        <v>81</v>
      </c>
      <c r="J3746" s="21" t="s">
        <v>181</v>
      </c>
      <c r="K3746" s="203"/>
      <c r="L3746" s="55"/>
      <c r="M3746" s="219">
        <v>200300</v>
      </c>
      <c r="N3746" s="219">
        <v>0</v>
      </c>
      <c r="O3746" s="217">
        <f t="shared" si="57"/>
        <v>811892.13999999966</v>
      </c>
    </row>
    <row r="3747" spans="1:15" ht="22.05" hidden="1" customHeight="1" x14ac:dyDescent="0.2">
      <c r="A3747" s="216">
        <v>45828</v>
      </c>
      <c r="B3747" s="20" t="s">
        <v>185</v>
      </c>
      <c r="C3747" s="41">
        <v>56319</v>
      </c>
      <c r="D3747" s="22"/>
      <c r="E3747" s="55" t="s">
        <v>4750</v>
      </c>
      <c r="F3747" s="20" t="s">
        <v>79</v>
      </c>
      <c r="G3747" s="41"/>
      <c r="H3747" s="21" t="s">
        <v>21</v>
      </c>
      <c r="I3747" s="21" t="s">
        <v>81</v>
      </c>
      <c r="J3747" s="21" t="s">
        <v>182</v>
      </c>
      <c r="K3747" s="203"/>
      <c r="L3747" s="55"/>
      <c r="M3747" s="219">
        <v>199500</v>
      </c>
      <c r="N3747" s="219">
        <v>0</v>
      </c>
      <c r="O3747" s="217">
        <f t="shared" si="57"/>
        <v>1011392.1399999997</v>
      </c>
    </row>
    <row r="3748" spans="1:15" ht="22.05" hidden="1" customHeight="1" x14ac:dyDescent="0.2">
      <c r="A3748" s="216">
        <v>45828</v>
      </c>
      <c r="B3748" s="20" t="s">
        <v>185</v>
      </c>
      <c r="C3748" s="41">
        <v>56320</v>
      </c>
      <c r="D3748" s="22"/>
      <c r="E3748" s="55" t="s">
        <v>4751</v>
      </c>
      <c r="F3748" s="20" t="s">
        <v>79</v>
      </c>
      <c r="G3748" s="41"/>
      <c r="H3748" s="21" t="s">
        <v>22</v>
      </c>
      <c r="I3748" s="41" t="s">
        <v>54</v>
      </c>
      <c r="J3748" s="21" t="s">
        <v>32</v>
      </c>
      <c r="K3748" s="203" t="s">
        <v>390</v>
      </c>
      <c r="L3748" s="55"/>
      <c r="M3748" s="219">
        <v>0</v>
      </c>
      <c r="N3748" s="219">
        <v>146000</v>
      </c>
      <c r="O3748" s="217">
        <f t="shared" si="57"/>
        <v>865392.13999999966</v>
      </c>
    </row>
    <row r="3749" spans="1:15" ht="22.05" hidden="1" customHeight="1" x14ac:dyDescent="0.2">
      <c r="A3749" s="216">
        <v>45828</v>
      </c>
      <c r="B3749" s="20" t="s">
        <v>185</v>
      </c>
      <c r="C3749" s="41">
        <v>56321</v>
      </c>
      <c r="D3749" s="22"/>
      <c r="E3749" s="55" t="s">
        <v>1235</v>
      </c>
      <c r="F3749" s="20" t="s">
        <v>79</v>
      </c>
      <c r="G3749" s="41"/>
      <c r="H3749" s="21" t="s">
        <v>22</v>
      </c>
      <c r="I3749" s="41" t="s">
        <v>80</v>
      </c>
      <c r="J3749" s="316" t="s">
        <v>66</v>
      </c>
      <c r="K3749" s="203" t="s">
        <v>135</v>
      </c>
      <c r="L3749" s="55"/>
      <c r="M3749" s="219">
        <v>0</v>
      </c>
      <c r="N3749" s="219">
        <v>250</v>
      </c>
      <c r="O3749" s="217">
        <f t="shared" si="57"/>
        <v>865142.13999999966</v>
      </c>
    </row>
    <row r="3750" spans="1:15" ht="22.05" hidden="1" customHeight="1" x14ac:dyDescent="0.2">
      <c r="A3750" s="216">
        <v>45828</v>
      </c>
      <c r="B3750" s="20" t="s">
        <v>185</v>
      </c>
      <c r="C3750" s="41">
        <v>56322</v>
      </c>
      <c r="D3750" s="22"/>
      <c r="E3750" s="55" t="s">
        <v>4752</v>
      </c>
      <c r="F3750" s="20" t="s">
        <v>79</v>
      </c>
      <c r="G3750" s="41"/>
      <c r="H3750" s="21" t="s">
        <v>22</v>
      </c>
      <c r="I3750" s="41" t="s">
        <v>103</v>
      </c>
      <c r="J3750" s="21" t="s">
        <v>95</v>
      </c>
      <c r="K3750" s="203" t="s">
        <v>134</v>
      </c>
      <c r="L3750" s="55"/>
      <c r="M3750" s="219">
        <v>0</v>
      </c>
      <c r="N3750" s="219">
        <v>570</v>
      </c>
      <c r="O3750" s="217">
        <f t="shared" ref="O3750:O3822" si="58">O3749+M3750-N3750</f>
        <v>864572.13999999966</v>
      </c>
    </row>
    <row r="3751" spans="1:15" ht="22.05" hidden="1" customHeight="1" x14ac:dyDescent="0.2">
      <c r="A3751" s="216">
        <v>45828</v>
      </c>
      <c r="B3751" s="20" t="s">
        <v>185</v>
      </c>
      <c r="C3751" s="41">
        <v>56323</v>
      </c>
      <c r="D3751" s="22"/>
      <c r="E3751" s="55" t="s">
        <v>160</v>
      </c>
      <c r="F3751" s="20" t="s">
        <v>79</v>
      </c>
      <c r="G3751" s="41"/>
      <c r="H3751" s="21" t="s">
        <v>22</v>
      </c>
      <c r="I3751" s="41" t="s">
        <v>103</v>
      </c>
      <c r="J3751" s="21" t="s">
        <v>97</v>
      </c>
      <c r="K3751" s="203" t="s">
        <v>134</v>
      </c>
      <c r="L3751" s="55"/>
      <c r="M3751" s="219">
        <v>0</v>
      </c>
      <c r="N3751" s="219">
        <v>1600</v>
      </c>
      <c r="O3751" s="217">
        <f t="shared" si="58"/>
        <v>862972.13999999966</v>
      </c>
    </row>
    <row r="3752" spans="1:15" ht="22.05" hidden="1" customHeight="1" x14ac:dyDescent="0.2">
      <c r="A3752" s="216">
        <v>45828</v>
      </c>
      <c r="B3752" s="20" t="s">
        <v>185</v>
      </c>
      <c r="C3752" s="41">
        <v>56324</v>
      </c>
      <c r="D3752" s="22"/>
      <c r="E3752" s="55" t="s">
        <v>154</v>
      </c>
      <c r="F3752" s="20" t="s">
        <v>79</v>
      </c>
      <c r="G3752" s="41"/>
      <c r="H3752" s="21" t="s">
        <v>22</v>
      </c>
      <c r="I3752" s="41" t="s">
        <v>103</v>
      </c>
      <c r="J3752" s="21" t="s">
        <v>219</v>
      </c>
      <c r="K3752" s="203" t="s">
        <v>1241</v>
      </c>
      <c r="L3752" s="55"/>
      <c r="M3752" s="219">
        <v>0</v>
      </c>
      <c r="N3752" s="219">
        <v>440</v>
      </c>
      <c r="O3752" s="217">
        <f t="shared" si="58"/>
        <v>862532.13999999966</v>
      </c>
    </row>
    <row r="3753" spans="1:15" ht="22.05" hidden="1" customHeight="1" x14ac:dyDescent="0.2">
      <c r="A3753" s="216">
        <v>45828</v>
      </c>
      <c r="B3753" s="20" t="s">
        <v>185</v>
      </c>
      <c r="C3753" s="41">
        <v>56325</v>
      </c>
      <c r="D3753" s="22"/>
      <c r="E3753" s="55" t="s">
        <v>1578</v>
      </c>
      <c r="F3753" s="20" t="s">
        <v>79</v>
      </c>
      <c r="G3753" s="41"/>
      <c r="H3753" s="21" t="s">
        <v>22</v>
      </c>
      <c r="I3753" s="41" t="s">
        <v>56</v>
      </c>
      <c r="J3753" s="21" t="s">
        <v>88</v>
      </c>
      <c r="K3753" s="203" t="s">
        <v>265</v>
      </c>
      <c r="L3753" s="55"/>
      <c r="M3753" s="219">
        <v>0</v>
      </c>
      <c r="N3753" s="219">
        <v>1500</v>
      </c>
      <c r="O3753" s="217">
        <f t="shared" si="58"/>
        <v>861032.13999999966</v>
      </c>
    </row>
    <row r="3754" spans="1:15" ht="22.05" hidden="1" customHeight="1" x14ac:dyDescent="0.2">
      <c r="A3754" s="216">
        <v>45828</v>
      </c>
      <c r="B3754" s="20" t="s">
        <v>185</v>
      </c>
      <c r="C3754" s="41">
        <v>56326</v>
      </c>
      <c r="D3754" s="22"/>
      <c r="E3754" s="55" t="s">
        <v>4753</v>
      </c>
      <c r="F3754" s="20" t="s">
        <v>79</v>
      </c>
      <c r="G3754" s="41"/>
      <c r="H3754" s="21" t="s">
        <v>22</v>
      </c>
      <c r="I3754" s="41" t="s">
        <v>54</v>
      </c>
      <c r="J3754" s="21" t="s">
        <v>61</v>
      </c>
      <c r="K3754" s="203" t="s">
        <v>445</v>
      </c>
      <c r="L3754" s="55"/>
      <c r="M3754" s="219">
        <v>0</v>
      </c>
      <c r="N3754" s="219">
        <v>50000</v>
      </c>
      <c r="O3754" s="217">
        <f t="shared" si="58"/>
        <v>811032.13999999966</v>
      </c>
    </row>
    <row r="3755" spans="1:15" ht="22.05" hidden="1" customHeight="1" x14ac:dyDescent="0.2">
      <c r="A3755" s="216">
        <v>45829</v>
      </c>
      <c r="B3755" s="20" t="s">
        <v>185</v>
      </c>
      <c r="C3755" s="41">
        <v>56328</v>
      </c>
      <c r="D3755" s="22"/>
      <c r="E3755" s="55" t="s">
        <v>531</v>
      </c>
      <c r="F3755" s="20" t="s">
        <v>79</v>
      </c>
      <c r="G3755" s="41"/>
      <c r="H3755" s="21" t="s">
        <v>22</v>
      </c>
      <c r="I3755" s="41" t="s">
        <v>53</v>
      </c>
      <c r="J3755" s="21" t="s">
        <v>112</v>
      </c>
      <c r="K3755" s="203" t="s">
        <v>231</v>
      </c>
      <c r="L3755" s="55"/>
      <c r="M3755" s="219">
        <v>0</v>
      </c>
      <c r="N3755" s="219">
        <v>3900</v>
      </c>
      <c r="O3755" s="217">
        <f t="shared" si="58"/>
        <v>807132.13999999966</v>
      </c>
    </row>
    <row r="3756" spans="1:15" ht="22.05" hidden="1" customHeight="1" x14ac:dyDescent="0.2">
      <c r="A3756" s="216">
        <v>45829</v>
      </c>
      <c r="B3756" s="20" t="s">
        <v>185</v>
      </c>
      <c r="C3756" s="41">
        <v>56329</v>
      </c>
      <c r="D3756" s="22"/>
      <c r="E3756" s="55" t="s">
        <v>150</v>
      </c>
      <c r="F3756" s="20" t="s">
        <v>79</v>
      </c>
      <c r="G3756" s="41"/>
      <c r="H3756" s="21" t="s">
        <v>22</v>
      </c>
      <c r="I3756" s="41" t="s">
        <v>81</v>
      </c>
      <c r="J3756" s="21" t="s">
        <v>200</v>
      </c>
      <c r="K3756" s="203" t="s">
        <v>122</v>
      </c>
      <c r="L3756" s="55"/>
      <c r="M3756" s="219">
        <v>0</v>
      </c>
      <c r="N3756" s="219">
        <v>180000</v>
      </c>
      <c r="O3756" s="217">
        <f t="shared" si="58"/>
        <v>627132.13999999966</v>
      </c>
    </row>
    <row r="3757" spans="1:15" ht="22.05" hidden="1" customHeight="1" x14ac:dyDescent="0.2">
      <c r="A3757" s="216">
        <v>45829</v>
      </c>
      <c r="B3757" s="20" t="s">
        <v>185</v>
      </c>
      <c r="C3757" s="41">
        <v>56330</v>
      </c>
      <c r="D3757" s="22"/>
      <c r="E3757" s="55" t="s">
        <v>537</v>
      </c>
      <c r="F3757" s="20" t="s">
        <v>79</v>
      </c>
      <c r="G3757" s="41"/>
      <c r="H3757" s="21" t="s">
        <v>22</v>
      </c>
      <c r="I3757" s="41" t="s">
        <v>103</v>
      </c>
      <c r="J3757" s="21" t="s">
        <v>214</v>
      </c>
      <c r="K3757" s="203" t="s">
        <v>210</v>
      </c>
      <c r="L3757" s="55"/>
      <c r="M3757" s="219">
        <v>0</v>
      </c>
      <c r="N3757" s="219">
        <v>250</v>
      </c>
      <c r="O3757" s="217">
        <f t="shared" si="58"/>
        <v>626882.13999999966</v>
      </c>
    </row>
    <row r="3758" spans="1:15" ht="22.05" hidden="1" customHeight="1" x14ac:dyDescent="0.2">
      <c r="A3758" s="216">
        <v>45829</v>
      </c>
      <c r="B3758" s="20" t="s">
        <v>185</v>
      </c>
      <c r="C3758" s="41">
        <v>56331</v>
      </c>
      <c r="D3758" s="22"/>
      <c r="E3758" s="55" t="s">
        <v>4755</v>
      </c>
      <c r="F3758" s="20" t="s">
        <v>79</v>
      </c>
      <c r="G3758" s="41"/>
      <c r="H3758" s="21" t="s">
        <v>22</v>
      </c>
      <c r="I3758" s="41" t="s">
        <v>54</v>
      </c>
      <c r="J3758" s="21" t="s">
        <v>64</v>
      </c>
      <c r="K3758" s="203" t="s">
        <v>4766</v>
      </c>
      <c r="L3758" s="55"/>
      <c r="M3758" s="219">
        <v>0</v>
      </c>
      <c r="N3758" s="219">
        <v>100</v>
      </c>
      <c r="O3758" s="217">
        <f t="shared" si="58"/>
        <v>626782.13999999966</v>
      </c>
    </row>
    <row r="3759" spans="1:15" ht="22.05" hidden="1" customHeight="1" x14ac:dyDescent="0.2">
      <c r="A3759" s="216">
        <v>45829</v>
      </c>
      <c r="B3759" s="20" t="s">
        <v>185</v>
      </c>
      <c r="C3759" s="41">
        <v>56332</v>
      </c>
      <c r="D3759" s="22"/>
      <c r="E3759" s="55" t="s">
        <v>4756</v>
      </c>
      <c r="F3759" s="20" t="s">
        <v>79</v>
      </c>
      <c r="G3759" s="41"/>
      <c r="H3759" s="21" t="s">
        <v>22</v>
      </c>
      <c r="I3759" s="41" t="s">
        <v>54</v>
      </c>
      <c r="J3759" s="21" t="s">
        <v>64</v>
      </c>
      <c r="K3759" s="203" t="s">
        <v>4767</v>
      </c>
      <c r="L3759" s="55"/>
      <c r="M3759" s="219">
        <v>0</v>
      </c>
      <c r="N3759" s="219">
        <v>15000</v>
      </c>
      <c r="O3759" s="217">
        <f t="shared" si="58"/>
        <v>611782.13999999966</v>
      </c>
    </row>
    <row r="3760" spans="1:15" ht="22.05" hidden="1" customHeight="1" x14ac:dyDescent="0.2">
      <c r="A3760" s="216">
        <v>45829</v>
      </c>
      <c r="B3760" s="20" t="s">
        <v>185</v>
      </c>
      <c r="C3760" s="41">
        <v>56333</v>
      </c>
      <c r="D3760" s="22"/>
      <c r="E3760" s="55" t="s">
        <v>4757</v>
      </c>
      <c r="F3760" s="20" t="s">
        <v>79</v>
      </c>
      <c r="G3760" s="41"/>
      <c r="H3760" s="21" t="s">
        <v>22</v>
      </c>
      <c r="I3760" s="41" t="s">
        <v>103</v>
      </c>
      <c r="J3760" s="21" t="s">
        <v>92</v>
      </c>
      <c r="K3760" s="203" t="s">
        <v>205</v>
      </c>
      <c r="L3760" s="55"/>
      <c r="M3760" s="219">
        <v>0</v>
      </c>
      <c r="N3760" s="219">
        <v>10000</v>
      </c>
      <c r="O3760" s="217">
        <f t="shared" si="58"/>
        <v>601782.13999999966</v>
      </c>
    </row>
    <row r="3761" spans="1:15" ht="22.05" hidden="1" customHeight="1" x14ac:dyDescent="0.2">
      <c r="A3761" s="216">
        <v>45829</v>
      </c>
      <c r="B3761" s="20" t="s">
        <v>185</v>
      </c>
      <c r="C3761" s="41">
        <v>56334</v>
      </c>
      <c r="D3761" s="22"/>
      <c r="E3761" s="55" t="s">
        <v>4758</v>
      </c>
      <c r="F3761" s="20" t="s">
        <v>79</v>
      </c>
      <c r="G3761" s="41"/>
      <c r="H3761" s="21" t="s">
        <v>22</v>
      </c>
      <c r="I3761" s="41" t="s">
        <v>103</v>
      </c>
      <c r="J3761" s="21" t="s">
        <v>92</v>
      </c>
      <c r="K3761" s="203" t="s">
        <v>205</v>
      </c>
      <c r="L3761" s="55"/>
      <c r="M3761" s="219">
        <v>0</v>
      </c>
      <c r="N3761" s="219">
        <v>4000</v>
      </c>
      <c r="O3761" s="217">
        <f t="shared" si="58"/>
        <v>597782.13999999966</v>
      </c>
    </row>
    <row r="3762" spans="1:15" ht="22.05" hidden="1" customHeight="1" x14ac:dyDescent="0.2">
      <c r="A3762" s="216">
        <v>45829</v>
      </c>
      <c r="B3762" s="20" t="s">
        <v>185</v>
      </c>
      <c r="C3762" s="41">
        <v>56335</v>
      </c>
      <c r="D3762" s="22"/>
      <c r="E3762" s="55" t="s">
        <v>4759</v>
      </c>
      <c r="F3762" s="20" t="s">
        <v>79</v>
      </c>
      <c r="G3762" s="41"/>
      <c r="H3762" s="21" t="s">
        <v>22</v>
      </c>
      <c r="I3762" s="21" t="s">
        <v>103</v>
      </c>
      <c r="J3762" s="21" t="s">
        <v>214</v>
      </c>
      <c r="K3762" s="203" t="s">
        <v>205</v>
      </c>
      <c r="L3762" s="55"/>
      <c r="M3762" s="219">
        <v>0</v>
      </c>
      <c r="N3762" s="219">
        <v>600</v>
      </c>
      <c r="O3762" s="217">
        <f t="shared" si="58"/>
        <v>597182.13999999966</v>
      </c>
    </row>
    <row r="3763" spans="1:15" ht="22.05" hidden="1" customHeight="1" x14ac:dyDescent="0.2">
      <c r="A3763" s="216">
        <v>45829</v>
      </c>
      <c r="B3763" s="20" t="s">
        <v>185</v>
      </c>
      <c r="C3763" s="41">
        <v>56336</v>
      </c>
      <c r="D3763" s="22"/>
      <c r="E3763" s="55" t="s">
        <v>4760</v>
      </c>
      <c r="F3763" s="20" t="s">
        <v>79</v>
      </c>
      <c r="G3763" s="41"/>
      <c r="H3763" s="21" t="s">
        <v>22</v>
      </c>
      <c r="I3763" s="41" t="s">
        <v>103</v>
      </c>
      <c r="J3763" s="21" t="s">
        <v>102</v>
      </c>
      <c r="K3763" s="203" t="s">
        <v>153</v>
      </c>
      <c r="L3763" s="55"/>
      <c r="M3763" s="219">
        <v>0</v>
      </c>
      <c r="N3763" s="219">
        <v>5000</v>
      </c>
      <c r="O3763" s="217">
        <f t="shared" si="58"/>
        <v>592182.13999999966</v>
      </c>
    </row>
    <row r="3764" spans="1:15" ht="22.05" hidden="1" customHeight="1" x14ac:dyDescent="0.2">
      <c r="A3764" s="216">
        <v>45829</v>
      </c>
      <c r="B3764" s="20" t="s">
        <v>185</v>
      </c>
      <c r="C3764" s="41">
        <v>56337</v>
      </c>
      <c r="D3764" s="22"/>
      <c r="E3764" s="55" t="s">
        <v>130</v>
      </c>
      <c r="F3764" s="20" t="s">
        <v>79</v>
      </c>
      <c r="G3764" s="41"/>
      <c r="H3764" s="21" t="s">
        <v>22</v>
      </c>
      <c r="I3764" s="41" t="s">
        <v>53</v>
      </c>
      <c r="J3764" s="21" t="s">
        <v>113</v>
      </c>
      <c r="K3764" s="203" t="s">
        <v>543</v>
      </c>
      <c r="L3764" s="55"/>
      <c r="M3764" s="219">
        <v>0</v>
      </c>
      <c r="N3764" s="219">
        <v>1500</v>
      </c>
      <c r="O3764" s="217">
        <f t="shared" si="58"/>
        <v>590682.13999999966</v>
      </c>
    </row>
    <row r="3765" spans="1:15" ht="22.05" hidden="1" customHeight="1" x14ac:dyDescent="0.2">
      <c r="A3765" s="216">
        <v>45829</v>
      </c>
      <c r="B3765" s="20" t="s">
        <v>185</v>
      </c>
      <c r="C3765" s="41">
        <v>56338</v>
      </c>
      <c r="D3765" s="22"/>
      <c r="E3765" s="55" t="s">
        <v>538</v>
      </c>
      <c r="F3765" s="20" t="s">
        <v>79</v>
      </c>
      <c r="G3765" s="41"/>
      <c r="H3765" s="21" t="s">
        <v>22</v>
      </c>
      <c r="I3765" s="41" t="s">
        <v>103</v>
      </c>
      <c r="J3765" s="21" t="s">
        <v>214</v>
      </c>
      <c r="K3765" s="203" t="s">
        <v>368</v>
      </c>
      <c r="L3765" s="55"/>
      <c r="M3765" s="219">
        <v>0</v>
      </c>
      <c r="N3765" s="219">
        <v>150</v>
      </c>
      <c r="O3765" s="217">
        <f t="shared" si="58"/>
        <v>590532.13999999966</v>
      </c>
    </row>
    <row r="3766" spans="1:15" ht="22.05" hidden="1" customHeight="1" x14ac:dyDescent="0.2">
      <c r="A3766" s="216">
        <v>45829</v>
      </c>
      <c r="B3766" s="20" t="s">
        <v>185</v>
      </c>
      <c r="C3766" s="41">
        <v>56339</v>
      </c>
      <c r="D3766" s="22"/>
      <c r="E3766" s="55" t="s">
        <v>4761</v>
      </c>
      <c r="F3766" s="20" t="s">
        <v>79</v>
      </c>
      <c r="G3766" s="41"/>
      <c r="H3766" s="21" t="s">
        <v>22</v>
      </c>
      <c r="I3766" s="41" t="s">
        <v>103</v>
      </c>
      <c r="J3766" s="21" t="s">
        <v>92</v>
      </c>
      <c r="K3766" s="203" t="s">
        <v>368</v>
      </c>
      <c r="L3766" s="55"/>
      <c r="M3766" s="219">
        <v>0</v>
      </c>
      <c r="N3766" s="219">
        <v>800</v>
      </c>
      <c r="O3766" s="217">
        <f t="shared" si="58"/>
        <v>589732.13999999966</v>
      </c>
    </row>
    <row r="3767" spans="1:15" ht="22.05" hidden="1" customHeight="1" x14ac:dyDescent="0.2">
      <c r="A3767" s="216">
        <v>45829</v>
      </c>
      <c r="B3767" s="20" t="s">
        <v>185</v>
      </c>
      <c r="C3767" s="41">
        <v>56340</v>
      </c>
      <c r="D3767" s="22"/>
      <c r="E3767" s="55" t="s">
        <v>961</v>
      </c>
      <c r="F3767" s="20" t="s">
        <v>79</v>
      </c>
      <c r="G3767" s="41"/>
      <c r="H3767" s="21" t="s">
        <v>22</v>
      </c>
      <c r="I3767" s="41" t="s">
        <v>53</v>
      </c>
      <c r="J3767" s="21" t="s">
        <v>113</v>
      </c>
      <c r="K3767" s="203" t="s">
        <v>148</v>
      </c>
      <c r="L3767" s="55"/>
      <c r="M3767" s="219">
        <v>0</v>
      </c>
      <c r="N3767" s="219">
        <v>7200</v>
      </c>
      <c r="O3767" s="217">
        <f t="shared" si="58"/>
        <v>582532.13999999966</v>
      </c>
    </row>
    <row r="3768" spans="1:15" ht="22.05" hidden="1" customHeight="1" x14ac:dyDescent="0.2">
      <c r="A3768" s="216">
        <v>45829</v>
      </c>
      <c r="B3768" s="20" t="s">
        <v>185</v>
      </c>
      <c r="C3768" s="41">
        <v>56341</v>
      </c>
      <c r="D3768" s="22"/>
      <c r="E3768" s="55" t="s">
        <v>143</v>
      </c>
      <c r="F3768" s="20" t="s">
        <v>79</v>
      </c>
      <c r="G3768" s="41"/>
      <c r="H3768" s="21" t="s">
        <v>22</v>
      </c>
      <c r="I3768" s="21" t="s">
        <v>53</v>
      </c>
      <c r="J3768" s="21" t="s">
        <v>112</v>
      </c>
      <c r="K3768" s="203" t="s">
        <v>416</v>
      </c>
      <c r="L3768" s="55"/>
      <c r="M3768" s="219">
        <v>0</v>
      </c>
      <c r="N3768" s="219">
        <v>28147</v>
      </c>
      <c r="O3768" s="217">
        <f t="shared" si="58"/>
        <v>554385.13999999966</v>
      </c>
    </row>
    <row r="3769" spans="1:15" ht="22.05" hidden="1" customHeight="1" x14ac:dyDescent="0.2">
      <c r="A3769" s="216">
        <v>45829</v>
      </c>
      <c r="B3769" s="20" t="s">
        <v>185</v>
      </c>
      <c r="C3769" s="41">
        <v>56342</v>
      </c>
      <c r="D3769" s="22"/>
      <c r="E3769" s="55" t="s">
        <v>143</v>
      </c>
      <c r="F3769" s="20" t="s">
        <v>79</v>
      </c>
      <c r="G3769" s="41"/>
      <c r="H3769" s="21" t="s">
        <v>22</v>
      </c>
      <c r="I3769" s="41" t="s">
        <v>53</v>
      </c>
      <c r="J3769" s="21" t="s">
        <v>114</v>
      </c>
      <c r="K3769" s="304" t="s">
        <v>273</v>
      </c>
      <c r="L3769" s="55"/>
      <c r="M3769" s="219">
        <v>0</v>
      </c>
      <c r="N3769" s="219">
        <v>7823</v>
      </c>
      <c r="O3769" s="217">
        <f t="shared" si="58"/>
        <v>546562.13999999966</v>
      </c>
    </row>
    <row r="3770" spans="1:15" ht="22.05" hidden="1" customHeight="1" x14ac:dyDescent="0.2">
      <c r="A3770" s="216">
        <v>45829</v>
      </c>
      <c r="B3770" s="20" t="s">
        <v>185</v>
      </c>
      <c r="C3770" s="41">
        <v>56343</v>
      </c>
      <c r="D3770" s="22"/>
      <c r="E3770" s="55" t="s">
        <v>143</v>
      </c>
      <c r="F3770" s="20" t="s">
        <v>79</v>
      </c>
      <c r="G3770" s="41"/>
      <c r="H3770" s="21" t="s">
        <v>22</v>
      </c>
      <c r="I3770" s="41" t="s">
        <v>53</v>
      </c>
      <c r="J3770" s="21" t="s">
        <v>114</v>
      </c>
      <c r="K3770" s="203" t="s">
        <v>149</v>
      </c>
      <c r="L3770" s="55"/>
      <c r="M3770" s="219">
        <v>0</v>
      </c>
      <c r="N3770" s="219">
        <v>20700</v>
      </c>
      <c r="O3770" s="217">
        <f t="shared" si="58"/>
        <v>525862.13999999966</v>
      </c>
    </row>
    <row r="3771" spans="1:15" ht="22.05" hidden="1" customHeight="1" x14ac:dyDescent="0.2">
      <c r="A3771" s="216">
        <v>45829</v>
      </c>
      <c r="B3771" s="20" t="s">
        <v>185</v>
      </c>
      <c r="C3771" s="41">
        <v>56344</v>
      </c>
      <c r="D3771" s="22"/>
      <c r="E3771" s="55" t="s">
        <v>143</v>
      </c>
      <c r="F3771" s="20" t="s">
        <v>79</v>
      </c>
      <c r="G3771" s="41"/>
      <c r="H3771" s="21" t="s">
        <v>22</v>
      </c>
      <c r="I3771" s="41" t="s">
        <v>53</v>
      </c>
      <c r="J3771" s="21" t="s">
        <v>112</v>
      </c>
      <c r="K3771" s="203" t="s">
        <v>1702</v>
      </c>
      <c r="L3771" s="55"/>
      <c r="M3771" s="219">
        <v>0</v>
      </c>
      <c r="N3771" s="219">
        <v>13200</v>
      </c>
      <c r="O3771" s="217">
        <f t="shared" si="58"/>
        <v>512662.13999999966</v>
      </c>
    </row>
    <row r="3772" spans="1:15" ht="22.05" hidden="1" customHeight="1" x14ac:dyDescent="0.2">
      <c r="A3772" s="216">
        <v>45829</v>
      </c>
      <c r="B3772" s="20" t="s">
        <v>185</v>
      </c>
      <c r="C3772" s="41">
        <v>56345</v>
      </c>
      <c r="D3772" s="22"/>
      <c r="E3772" s="55" t="s">
        <v>143</v>
      </c>
      <c r="F3772" s="20" t="s">
        <v>79</v>
      </c>
      <c r="G3772" s="41"/>
      <c r="H3772" s="21" t="s">
        <v>22</v>
      </c>
      <c r="I3772" s="41" t="s">
        <v>53</v>
      </c>
      <c r="J3772" s="21" t="s">
        <v>112</v>
      </c>
      <c r="K3772" s="203" t="s">
        <v>264</v>
      </c>
      <c r="L3772" s="55"/>
      <c r="M3772" s="219">
        <v>0</v>
      </c>
      <c r="N3772" s="219">
        <v>29600</v>
      </c>
      <c r="O3772" s="217">
        <f t="shared" si="58"/>
        <v>483062.13999999966</v>
      </c>
    </row>
    <row r="3773" spans="1:15" ht="22.05" hidden="1" customHeight="1" x14ac:dyDescent="0.2">
      <c r="A3773" s="216">
        <v>45829</v>
      </c>
      <c r="B3773" s="20" t="s">
        <v>185</v>
      </c>
      <c r="C3773" s="41">
        <v>56346</v>
      </c>
      <c r="D3773" s="22"/>
      <c r="E3773" s="55" t="s">
        <v>143</v>
      </c>
      <c r="F3773" s="20" t="s">
        <v>79</v>
      </c>
      <c r="G3773" s="41"/>
      <c r="H3773" s="21" t="s">
        <v>22</v>
      </c>
      <c r="I3773" s="41" t="s">
        <v>53</v>
      </c>
      <c r="J3773" s="21" t="s">
        <v>112</v>
      </c>
      <c r="K3773" s="203" t="s">
        <v>419</v>
      </c>
      <c r="L3773" s="55"/>
      <c r="M3773" s="219">
        <v>0</v>
      </c>
      <c r="N3773" s="219">
        <v>3800</v>
      </c>
      <c r="O3773" s="217">
        <f t="shared" si="58"/>
        <v>479262.13999999966</v>
      </c>
    </row>
    <row r="3774" spans="1:15" ht="22.05" hidden="1" customHeight="1" x14ac:dyDescent="0.2">
      <c r="A3774" s="216">
        <v>45829</v>
      </c>
      <c r="B3774" s="20" t="s">
        <v>185</v>
      </c>
      <c r="C3774" s="41">
        <v>56347</v>
      </c>
      <c r="D3774" s="22"/>
      <c r="E3774" s="55" t="s">
        <v>143</v>
      </c>
      <c r="F3774" s="20" t="s">
        <v>79</v>
      </c>
      <c r="G3774" s="41"/>
      <c r="H3774" s="21" t="s">
        <v>22</v>
      </c>
      <c r="I3774" s="41" t="s">
        <v>53</v>
      </c>
      <c r="J3774" s="21" t="s">
        <v>112</v>
      </c>
      <c r="K3774" s="203" t="s">
        <v>1703</v>
      </c>
      <c r="L3774" s="55"/>
      <c r="M3774" s="219">
        <v>0</v>
      </c>
      <c r="N3774" s="219">
        <v>14259</v>
      </c>
      <c r="O3774" s="217">
        <f t="shared" si="58"/>
        <v>465003.13999999966</v>
      </c>
    </row>
    <row r="3775" spans="1:15" ht="22.05" hidden="1" customHeight="1" x14ac:dyDescent="0.2">
      <c r="A3775" s="216">
        <v>45829</v>
      </c>
      <c r="B3775" s="20" t="s">
        <v>185</v>
      </c>
      <c r="C3775" s="41">
        <v>56348</v>
      </c>
      <c r="D3775" s="22"/>
      <c r="E3775" s="55" t="s">
        <v>143</v>
      </c>
      <c r="F3775" s="20" t="s">
        <v>79</v>
      </c>
      <c r="G3775" s="41"/>
      <c r="H3775" s="21" t="s">
        <v>22</v>
      </c>
      <c r="I3775" s="41" t="s">
        <v>53</v>
      </c>
      <c r="J3775" s="21" t="s">
        <v>112</v>
      </c>
      <c r="K3775" s="203" t="s">
        <v>1589</v>
      </c>
      <c r="L3775" s="55"/>
      <c r="M3775" s="219">
        <v>0</v>
      </c>
      <c r="N3775" s="219">
        <v>14614</v>
      </c>
      <c r="O3775" s="217">
        <f t="shared" si="58"/>
        <v>450389.13999999966</v>
      </c>
    </row>
    <row r="3776" spans="1:15" ht="22.05" hidden="1" customHeight="1" x14ac:dyDescent="0.2">
      <c r="A3776" s="216">
        <v>45829</v>
      </c>
      <c r="B3776" s="20" t="s">
        <v>185</v>
      </c>
      <c r="C3776" s="41">
        <v>56349</v>
      </c>
      <c r="D3776" s="22"/>
      <c r="E3776" s="55" t="s">
        <v>143</v>
      </c>
      <c r="F3776" s="20" t="s">
        <v>79</v>
      </c>
      <c r="G3776" s="41"/>
      <c r="H3776" s="21" t="s">
        <v>22</v>
      </c>
      <c r="I3776" s="41" t="s">
        <v>53</v>
      </c>
      <c r="J3776" s="21" t="s">
        <v>112</v>
      </c>
      <c r="K3776" s="203" t="s">
        <v>148</v>
      </c>
      <c r="L3776" s="55"/>
      <c r="M3776" s="219">
        <v>0</v>
      </c>
      <c r="N3776" s="219">
        <v>11164</v>
      </c>
      <c r="O3776" s="217">
        <f t="shared" si="58"/>
        <v>439225.13999999966</v>
      </c>
    </row>
    <row r="3777" spans="1:15" ht="22.05" hidden="1" customHeight="1" x14ac:dyDescent="0.2">
      <c r="A3777" s="216">
        <v>45829</v>
      </c>
      <c r="B3777" s="20" t="s">
        <v>185</v>
      </c>
      <c r="C3777" s="41">
        <v>56350</v>
      </c>
      <c r="D3777" s="22"/>
      <c r="E3777" s="55" t="s">
        <v>162</v>
      </c>
      <c r="F3777" s="20" t="s">
        <v>79</v>
      </c>
      <c r="G3777" s="41"/>
      <c r="H3777" s="21" t="s">
        <v>21</v>
      </c>
      <c r="I3777" s="41" t="s">
        <v>81</v>
      </c>
      <c r="J3777" s="21" t="s">
        <v>200</v>
      </c>
      <c r="K3777" s="203"/>
      <c r="L3777" s="55"/>
      <c r="M3777" s="219">
        <v>20000</v>
      </c>
      <c r="N3777" s="219">
        <v>0</v>
      </c>
      <c r="O3777" s="217">
        <f t="shared" si="58"/>
        <v>459225.13999999966</v>
      </c>
    </row>
    <row r="3778" spans="1:15" ht="22.05" hidden="1" customHeight="1" x14ac:dyDescent="0.2">
      <c r="A3778" s="216">
        <v>45829</v>
      </c>
      <c r="B3778" s="20" t="s">
        <v>185</v>
      </c>
      <c r="C3778" s="41">
        <v>56351</v>
      </c>
      <c r="D3778" s="22"/>
      <c r="E3778" s="55" t="s">
        <v>158</v>
      </c>
      <c r="F3778" s="20" t="s">
        <v>79</v>
      </c>
      <c r="G3778" s="41"/>
      <c r="H3778" s="21" t="s">
        <v>22</v>
      </c>
      <c r="I3778" s="41" t="s">
        <v>56</v>
      </c>
      <c r="J3778" s="21" t="s">
        <v>116</v>
      </c>
      <c r="K3778" s="203" t="s">
        <v>139</v>
      </c>
      <c r="L3778" s="55"/>
      <c r="M3778" s="219">
        <v>0</v>
      </c>
      <c r="N3778" s="219">
        <v>450</v>
      </c>
      <c r="O3778" s="217">
        <f t="shared" si="58"/>
        <v>458775.13999999966</v>
      </c>
    </row>
    <row r="3779" spans="1:15" ht="22.05" hidden="1" customHeight="1" x14ac:dyDescent="0.2">
      <c r="A3779" s="216">
        <v>45829</v>
      </c>
      <c r="B3779" s="20" t="s">
        <v>185</v>
      </c>
      <c r="C3779" s="41">
        <v>56352</v>
      </c>
      <c r="D3779" s="22"/>
      <c r="E3779" s="55" t="s">
        <v>402</v>
      </c>
      <c r="F3779" s="20" t="s">
        <v>79</v>
      </c>
      <c r="G3779" s="41"/>
      <c r="H3779" s="21" t="s">
        <v>22</v>
      </c>
      <c r="I3779" s="41" t="s">
        <v>80</v>
      </c>
      <c r="J3779" s="21" t="s">
        <v>66</v>
      </c>
      <c r="K3779" s="203" t="s">
        <v>544</v>
      </c>
      <c r="L3779" s="55"/>
      <c r="M3779" s="219">
        <v>0</v>
      </c>
      <c r="N3779" s="219">
        <v>600</v>
      </c>
      <c r="O3779" s="217">
        <f t="shared" si="58"/>
        <v>458175.13999999966</v>
      </c>
    </row>
    <row r="3780" spans="1:15" ht="22.05" hidden="1" customHeight="1" x14ac:dyDescent="0.2">
      <c r="A3780" s="216">
        <v>45829</v>
      </c>
      <c r="B3780" s="20" t="s">
        <v>185</v>
      </c>
      <c r="C3780" s="41">
        <v>56353</v>
      </c>
      <c r="D3780" s="22"/>
      <c r="E3780" s="55" t="s">
        <v>204</v>
      </c>
      <c r="F3780" s="20" t="s">
        <v>79</v>
      </c>
      <c r="G3780" s="41"/>
      <c r="H3780" s="21" t="s">
        <v>22</v>
      </c>
      <c r="I3780" s="41" t="s">
        <v>56</v>
      </c>
      <c r="J3780" s="21" t="s">
        <v>212</v>
      </c>
      <c r="K3780" s="203" t="s">
        <v>235</v>
      </c>
      <c r="L3780" s="55"/>
      <c r="M3780" s="219">
        <v>0</v>
      </c>
      <c r="N3780" s="219">
        <v>1000</v>
      </c>
      <c r="O3780" s="217">
        <f t="shared" si="58"/>
        <v>457175.13999999966</v>
      </c>
    </row>
    <row r="3781" spans="1:15" ht="22.05" hidden="1" customHeight="1" x14ac:dyDescent="0.2">
      <c r="A3781" s="216">
        <v>45829</v>
      </c>
      <c r="B3781" s="20" t="s">
        <v>185</v>
      </c>
      <c r="C3781" s="41">
        <v>56354</v>
      </c>
      <c r="D3781" s="22"/>
      <c r="E3781" s="55" t="s">
        <v>143</v>
      </c>
      <c r="F3781" s="20" t="s">
        <v>79</v>
      </c>
      <c r="G3781" s="41"/>
      <c r="H3781" s="21" t="s">
        <v>22</v>
      </c>
      <c r="I3781" s="41" t="s">
        <v>53</v>
      </c>
      <c r="J3781" s="21" t="s">
        <v>112</v>
      </c>
      <c r="K3781" s="203" t="s">
        <v>146</v>
      </c>
      <c r="L3781" s="55"/>
      <c r="M3781" s="219">
        <v>0</v>
      </c>
      <c r="N3781" s="219">
        <v>96717</v>
      </c>
      <c r="O3781" s="217">
        <f t="shared" si="58"/>
        <v>360458.13999999966</v>
      </c>
    </row>
    <row r="3782" spans="1:15" ht="22.05" hidden="1" customHeight="1" x14ac:dyDescent="0.2">
      <c r="A3782" s="216">
        <v>45829</v>
      </c>
      <c r="B3782" s="20" t="s">
        <v>185</v>
      </c>
      <c r="C3782" s="41">
        <v>56355</v>
      </c>
      <c r="D3782" s="22"/>
      <c r="E3782" s="55" t="s">
        <v>539</v>
      </c>
      <c r="F3782" s="20" t="s">
        <v>79</v>
      </c>
      <c r="G3782" s="41"/>
      <c r="H3782" s="21" t="s">
        <v>22</v>
      </c>
      <c r="I3782" s="21" t="s">
        <v>53</v>
      </c>
      <c r="J3782" s="21" t="s">
        <v>112</v>
      </c>
      <c r="K3782" s="203" t="s">
        <v>146</v>
      </c>
      <c r="L3782" s="55"/>
      <c r="M3782" s="219">
        <v>0</v>
      </c>
      <c r="N3782" s="219">
        <v>3000</v>
      </c>
      <c r="O3782" s="217">
        <f t="shared" si="58"/>
        <v>357458.13999999966</v>
      </c>
    </row>
    <row r="3783" spans="1:15" ht="22.05" hidden="1" customHeight="1" x14ac:dyDescent="0.2">
      <c r="A3783" s="216">
        <v>45829</v>
      </c>
      <c r="B3783" s="20" t="s">
        <v>185</v>
      </c>
      <c r="C3783" s="41">
        <v>56356</v>
      </c>
      <c r="D3783" s="22"/>
      <c r="E3783" s="55" t="s">
        <v>143</v>
      </c>
      <c r="F3783" s="20" t="s">
        <v>79</v>
      </c>
      <c r="G3783" s="41"/>
      <c r="H3783" s="21" t="s">
        <v>22</v>
      </c>
      <c r="I3783" s="41" t="s">
        <v>53</v>
      </c>
      <c r="J3783" s="21" t="s">
        <v>112</v>
      </c>
      <c r="K3783" s="203" t="s">
        <v>56</v>
      </c>
      <c r="L3783" s="55"/>
      <c r="M3783" s="219">
        <v>0</v>
      </c>
      <c r="N3783" s="219">
        <v>30150</v>
      </c>
      <c r="O3783" s="217">
        <f t="shared" si="58"/>
        <v>327308.13999999966</v>
      </c>
    </row>
    <row r="3784" spans="1:15" ht="22.05" hidden="1" customHeight="1" x14ac:dyDescent="0.2">
      <c r="A3784" s="216">
        <v>45829</v>
      </c>
      <c r="B3784" s="20" t="s">
        <v>185</v>
      </c>
      <c r="C3784" s="41">
        <v>56357</v>
      </c>
      <c r="D3784" s="22"/>
      <c r="E3784" s="328" t="s">
        <v>141</v>
      </c>
      <c r="F3784" s="329" t="s">
        <v>79</v>
      </c>
      <c r="G3784" s="330"/>
      <c r="H3784" s="331" t="s">
        <v>22</v>
      </c>
      <c r="I3784" s="331" t="s">
        <v>54</v>
      </c>
      <c r="J3784" s="331" t="s">
        <v>63</v>
      </c>
      <c r="K3784" s="332" t="s">
        <v>225</v>
      </c>
      <c r="L3784" s="333">
        <v>75000</v>
      </c>
      <c r="M3784" s="333">
        <v>0</v>
      </c>
      <c r="N3784" s="333">
        <v>10000</v>
      </c>
      <c r="O3784" s="217">
        <f t="shared" si="58"/>
        <v>317308.13999999966</v>
      </c>
    </row>
    <row r="3785" spans="1:15" ht="22.05" hidden="1" customHeight="1" x14ac:dyDescent="0.2">
      <c r="A3785" s="216">
        <v>45829</v>
      </c>
      <c r="B3785" s="20" t="s">
        <v>185</v>
      </c>
      <c r="C3785" s="41">
        <v>56357</v>
      </c>
      <c r="D3785" s="22"/>
      <c r="E3785" s="328" t="s">
        <v>559</v>
      </c>
      <c r="F3785" s="329" t="s">
        <v>79</v>
      </c>
      <c r="G3785" s="330"/>
      <c r="H3785" s="331" t="s">
        <v>22</v>
      </c>
      <c r="I3785" s="331" t="s">
        <v>54</v>
      </c>
      <c r="J3785" s="331" t="s">
        <v>41</v>
      </c>
      <c r="K3785" s="332" t="s">
        <v>225</v>
      </c>
      <c r="L3785" s="333">
        <v>75000</v>
      </c>
      <c r="M3785" s="333">
        <v>0</v>
      </c>
      <c r="N3785" s="333">
        <v>20000</v>
      </c>
      <c r="O3785" s="217">
        <f t="shared" si="58"/>
        <v>297308.13999999966</v>
      </c>
    </row>
    <row r="3786" spans="1:15" ht="22.05" hidden="1" customHeight="1" x14ac:dyDescent="0.2">
      <c r="A3786" s="216">
        <v>45829</v>
      </c>
      <c r="B3786" s="20" t="s">
        <v>185</v>
      </c>
      <c r="C3786" s="41">
        <v>56357</v>
      </c>
      <c r="D3786" s="22"/>
      <c r="E3786" s="328" t="s">
        <v>463</v>
      </c>
      <c r="F3786" s="329" t="s">
        <v>79</v>
      </c>
      <c r="G3786" s="330"/>
      <c r="H3786" s="331" t="s">
        <v>22</v>
      </c>
      <c r="I3786" s="331" t="s">
        <v>54</v>
      </c>
      <c r="J3786" s="331" t="s">
        <v>62</v>
      </c>
      <c r="K3786" s="332" t="s">
        <v>225</v>
      </c>
      <c r="L3786" s="333">
        <v>75000</v>
      </c>
      <c r="M3786" s="333">
        <v>0</v>
      </c>
      <c r="N3786" s="333">
        <v>30000</v>
      </c>
      <c r="O3786" s="217">
        <f t="shared" si="58"/>
        <v>267308.13999999966</v>
      </c>
    </row>
    <row r="3787" spans="1:15" ht="22.05" hidden="1" customHeight="1" x14ac:dyDescent="0.2">
      <c r="A3787" s="216">
        <v>45829</v>
      </c>
      <c r="B3787" s="20" t="s">
        <v>185</v>
      </c>
      <c r="C3787" s="41">
        <v>56357</v>
      </c>
      <c r="D3787" s="22"/>
      <c r="E3787" s="328" t="s">
        <v>560</v>
      </c>
      <c r="F3787" s="329" t="s">
        <v>79</v>
      </c>
      <c r="G3787" s="330"/>
      <c r="H3787" s="331" t="s">
        <v>22</v>
      </c>
      <c r="I3787" s="331" t="s">
        <v>54</v>
      </c>
      <c r="J3787" s="331" t="s">
        <v>61</v>
      </c>
      <c r="K3787" s="332" t="s">
        <v>225</v>
      </c>
      <c r="L3787" s="333" t="s">
        <v>5129</v>
      </c>
      <c r="M3787" s="333">
        <v>0</v>
      </c>
      <c r="N3787" s="333">
        <v>10000</v>
      </c>
      <c r="O3787" s="217">
        <f t="shared" si="58"/>
        <v>257308.13999999966</v>
      </c>
    </row>
    <row r="3788" spans="1:15" ht="22.05" hidden="1" customHeight="1" x14ac:dyDescent="0.2">
      <c r="A3788" s="216">
        <v>45829</v>
      </c>
      <c r="B3788" s="20" t="s">
        <v>185</v>
      </c>
      <c r="C3788" s="41">
        <v>56357</v>
      </c>
      <c r="D3788" s="22"/>
      <c r="E3788" s="328" t="s">
        <v>561</v>
      </c>
      <c r="F3788" s="329" t="s">
        <v>79</v>
      </c>
      <c r="G3788" s="330"/>
      <c r="H3788" s="331" t="s">
        <v>22</v>
      </c>
      <c r="I3788" s="331" t="s">
        <v>54</v>
      </c>
      <c r="J3788" s="331" t="s">
        <v>63</v>
      </c>
      <c r="K3788" s="332" t="s">
        <v>225</v>
      </c>
      <c r="L3788" s="333">
        <v>75000</v>
      </c>
      <c r="M3788" s="333">
        <v>0</v>
      </c>
      <c r="N3788" s="333">
        <v>5000</v>
      </c>
      <c r="O3788" s="217">
        <f t="shared" si="58"/>
        <v>252308.13999999966</v>
      </c>
    </row>
    <row r="3789" spans="1:15" ht="22.05" hidden="1" customHeight="1" x14ac:dyDescent="0.2">
      <c r="A3789" s="216">
        <v>45829</v>
      </c>
      <c r="B3789" s="20" t="s">
        <v>185</v>
      </c>
      <c r="C3789" s="41">
        <v>56358</v>
      </c>
      <c r="D3789" s="22"/>
      <c r="E3789" s="334" t="s">
        <v>143</v>
      </c>
      <c r="F3789" s="329" t="s">
        <v>79</v>
      </c>
      <c r="G3789" s="330"/>
      <c r="H3789" s="331" t="s">
        <v>22</v>
      </c>
      <c r="I3789" s="331" t="s">
        <v>53</v>
      </c>
      <c r="J3789" s="331" t="s">
        <v>112</v>
      </c>
      <c r="K3789" s="332" t="s">
        <v>145</v>
      </c>
      <c r="L3789" s="333">
        <v>29817</v>
      </c>
      <c r="M3789" s="333">
        <v>0</v>
      </c>
      <c r="N3789" s="333">
        <f>L3789-N3790-N3791-N3792-N3793-N3794</f>
        <v>16917</v>
      </c>
      <c r="O3789" s="217">
        <f t="shared" si="58"/>
        <v>235391.13999999966</v>
      </c>
    </row>
    <row r="3790" spans="1:15" ht="22.05" hidden="1" customHeight="1" x14ac:dyDescent="0.2">
      <c r="A3790" s="216">
        <v>45829</v>
      </c>
      <c r="B3790" s="20" t="s">
        <v>185</v>
      </c>
      <c r="C3790" s="41">
        <v>56358</v>
      </c>
      <c r="D3790" s="22"/>
      <c r="E3790" s="334" t="s">
        <v>558</v>
      </c>
      <c r="F3790" s="329" t="s">
        <v>79</v>
      </c>
      <c r="G3790" s="330"/>
      <c r="H3790" s="331" t="s">
        <v>22</v>
      </c>
      <c r="I3790" s="331" t="s">
        <v>54</v>
      </c>
      <c r="J3790" s="331" t="s">
        <v>61</v>
      </c>
      <c r="K3790" s="332" t="s">
        <v>145</v>
      </c>
      <c r="L3790" s="333">
        <v>29817</v>
      </c>
      <c r="M3790" s="333">
        <v>0</v>
      </c>
      <c r="N3790" s="333">
        <v>1800</v>
      </c>
      <c r="O3790" s="217">
        <f t="shared" si="58"/>
        <v>233591.13999999966</v>
      </c>
    </row>
    <row r="3791" spans="1:15" ht="22.05" hidden="1" customHeight="1" x14ac:dyDescent="0.2">
      <c r="A3791" s="216">
        <v>45829</v>
      </c>
      <c r="B3791" s="20" t="s">
        <v>185</v>
      </c>
      <c r="C3791" s="41">
        <v>56358</v>
      </c>
      <c r="D3791" s="22"/>
      <c r="E3791" s="328" t="s">
        <v>555</v>
      </c>
      <c r="F3791" s="329" t="s">
        <v>79</v>
      </c>
      <c r="G3791" s="330"/>
      <c r="H3791" s="331" t="s">
        <v>22</v>
      </c>
      <c r="I3791" s="331" t="s">
        <v>54</v>
      </c>
      <c r="J3791" s="331" t="s">
        <v>61</v>
      </c>
      <c r="K3791" s="332" t="s">
        <v>145</v>
      </c>
      <c r="L3791" s="333">
        <v>29817</v>
      </c>
      <c r="M3791" s="333">
        <v>0</v>
      </c>
      <c r="N3791" s="333">
        <v>1500</v>
      </c>
      <c r="O3791" s="217">
        <f t="shared" si="58"/>
        <v>232091.13999999966</v>
      </c>
    </row>
    <row r="3792" spans="1:15" ht="22.05" hidden="1" customHeight="1" x14ac:dyDescent="0.2">
      <c r="A3792" s="216">
        <v>45829</v>
      </c>
      <c r="B3792" s="20" t="s">
        <v>185</v>
      </c>
      <c r="C3792" s="41">
        <v>56358</v>
      </c>
      <c r="D3792" s="22"/>
      <c r="E3792" s="328" t="s">
        <v>556</v>
      </c>
      <c r="F3792" s="329" t="s">
        <v>79</v>
      </c>
      <c r="G3792" s="330"/>
      <c r="H3792" s="331" t="s">
        <v>22</v>
      </c>
      <c r="I3792" s="331" t="s">
        <v>54</v>
      </c>
      <c r="J3792" s="331" t="s">
        <v>32</v>
      </c>
      <c r="K3792" s="332" t="s">
        <v>145</v>
      </c>
      <c r="L3792" s="333">
        <v>29817</v>
      </c>
      <c r="M3792" s="333">
        <v>0</v>
      </c>
      <c r="N3792" s="333">
        <v>6000</v>
      </c>
      <c r="O3792" s="217">
        <f t="shared" si="58"/>
        <v>226091.13999999966</v>
      </c>
    </row>
    <row r="3793" spans="1:15" ht="22.05" hidden="1" customHeight="1" x14ac:dyDescent="0.2">
      <c r="A3793" s="216">
        <v>45829</v>
      </c>
      <c r="B3793" s="20" t="s">
        <v>185</v>
      </c>
      <c r="C3793" s="41">
        <v>56358</v>
      </c>
      <c r="D3793" s="22"/>
      <c r="E3793" s="328" t="s">
        <v>557</v>
      </c>
      <c r="F3793" s="329" t="s">
        <v>79</v>
      </c>
      <c r="G3793" s="330"/>
      <c r="H3793" s="331" t="s">
        <v>22</v>
      </c>
      <c r="I3793" s="331" t="s">
        <v>54</v>
      </c>
      <c r="J3793" s="331" t="s">
        <v>63</v>
      </c>
      <c r="K3793" s="332" t="s">
        <v>145</v>
      </c>
      <c r="L3793" s="333">
        <v>29817</v>
      </c>
      <c r="M3793" s="333">
        <v>0</v>
      </c>
      <c r="N3793" s="333">
        <v>1800</v>
      </c>
      <c r="O3793" s="217">
        <f t="shared" si="58"/>
        <v>224291.13999999966</v>
      </c>
    </row>
    <row r="3794" spans="1:15" ht="22.05" hidden="1" customHeight="1" x14ac:dyDescent="0.2">
      <c r="A3794" s="216">
        <v>45829</v>
      </c>
      <c r="B3794" s="20" t="s">
        <v>185</v>
      </c>
      <c r="C3794" s="41">
        <v>56358</v>
      </c>
      <c r="D3794" s="22"/>
      <c r="E3794" s="328" t="s">
        <v>3486</v>
      </c>
      <c r="F3794" s="329" t="s">
        <v>79</v>
      </c>
      <c r="G3794" s="330"/>
      <c r="H3794" s="331" t="s">
        <v>22</v>
      </c>
      <c r="I3794" s="331" t="s">
        <v>54</v>
      </c>
      <c r="J3794" s="331" t="s">
        <v>63</v>
      </c>
      <c r="K3794" s="332" t="s">
        <v>145</v>
      </c>
      <c r="L3794" s="333">
        <v>29817</v>
      </c>
      <c r="M3794" s="333">
        <v>0</v>
      </c>
      <c r="N3794" s="333">
        <v>1800</v>
      </c>
      <c r="O3794" s="217">
        <f t="shared" si="58"/>
        <v>222491.13999999966</v>
      </c>
    </row>
    <row r="3795" spans="1:15" ht="22.05" hidden="1" customHeight="1" x14ac:dyDescent="0.2">
      <c r="A3795" s="216">
        <v>45829</v>
      </c>
      <c r="B3795" s="20" t="s">
        <v>185</v>
      </c>
      <c r="C3795" s="41">
        <v>56359</v>
      </c>
      <c r="D3795" s="22"/>
      <c r="E3795" s="55" t="s">
        <v>154</v>
      </c>
      <c r="F3795" s="20" t="s">
        <v>79</v>
      </c>
      <c r="G3795" s="41"/>
      <c r="H3795" s="21" t="s">
        <v>22</v>
      </c>
      <c r="I3795" s="41" t="s">
        <v>103</v>
      </c>
      <c r="J3795" s="21" t="s">
        <v>219</v>
      </c>
      <c r="K3795" s="203" t="s">
        <v>1241</v>
      </c>
      <c r="L3795" s="55"/>
      <c r="M3795" s="219">
        <v>0</v>
      </c>
      <c r="N3795" s="219">
        <v>620</v>
      </c>
      <c r="O3795" s="217">
        <f t="shared" si="58"/>
        <v>221871.13999999966</v>
      </c>
    </row>
    <row r="3796" spans="1:15" ht="22.05" hidden="1" customHeight="1" x14ac:dyDescent="0.2">
      <c r="A3796" s="216">
        <v>45829</v>
      </c>
      <c r="B3796" s="20" t="s">
        <v>185</v>
      </c>
      <c r="C3796" s="41">
        <v>56360</v>
      </c>
      <c r="D3796" s="22"/>
      <c r="E3796" s="55" t="s">
        <v>4762</v>
      </c>
      <c r="F3796" s="20" t="s">
        <v>79</v>
      </c>
      <c r="G3796" s="41"/>
      <c r="H3796" s="21" t="s">
        <v>22</v>
      </c>
      <c r="I3796" s="41" t="s">
        <v>103</v>
      </c>
      <c r="J3796" s="21" t="s">
        <v>92</v>
      </c>
      <c r="K3796" s="203" t="s">
        <v>4768</v>
      </c>
      <c r="L3796" s="55"/>
      <c r="M3796" s="219">
        <v>0</v>
      </c>
      <c r="N3796" s="219">
        <v>3016</v>
      </c>
      <c r="O3796" s="217">
        <f t="shared" si="58"/>
        <v>218855.13999999966</v>
      </c>
    </row>
    <row r="3797" spans="1:15" ht="22.05" hidden="1" customHeight="1" x14ac:dyDescent="0.2">
      <c r="A3797" s="216">
        <v>45829</v>
      </c>
      <c r="B3797" s="20" t="s">
        <v>185</v>
      </c>
      <c r="C3797" s="41">
        <v>56361</v>
      </c>
      <c r="D3797" s="22"/>
      <c r="E3797" s="55" t="s">
        <v>4763</v>
      </c>
      <c r="F3797" s="20" t="s">
        <v>79</v>
      </c>
      <c r="G3797" s="41"/>
      <c r="H3797" s="21" t="s">
        <v>22</v>
      </c>
      <c r="I3797" s="22" t="s">
        <v>103</v>
      </c>
      <c r="J3797" s="21" t="s">
        <v>92</v>
      </c>
      <c r="K3797" s="203" t="s">
        <v>4769</v>
      </c>
      <c r="L3797" s="55"/>
      <c r="M3797" s="219">
        <v>0</v>
      </c>
      <c r="N3797" s="219">
        <v>950</v>
      </c>
      <c r="O3797" s="217">
        <f t="shared" si="58"/>
        <v>217905.13999999966</v>
      </c>
    </row>
    <row r="3798" spans="1:15" ht="22.05" hidden="1" customHeight="1" x14ac:dyDescent="0.2">
      <c r="A3798" s="216">
        <v>45829</v>
      </c>
      <c r="B3798" s="20" t="s">
        <v>185</v>
      </c>
      <c r="C3798" s="41">
        <v>56362</v>
      </c>
      <c r="D3798" s="22"/>
      <c r="E3798" s="55" t="s">
        <v>4764</v>
      </c>
      <c r="F3798" s="20" t="s">
        <v>79</v>
      </c>
      <c r="G3798" s="41"/>
      <c r="H3798" s="21" t="s">
        <v>22</v>
      </c>
      <c r="I3798" s="41" t="s">
        <v>103</v>
      </c>
      <c r="J3798" s="21" t="s">
        <v>102</v>
      </c>
      <c r="K3798" s="203" t="s">
        <v>749</v>
      </c>
      <c r="L3798" s="55"/>
      <c r="M3798" s="219">
        <v>0</v>
      </c>
      <c r="N3798" s="219">
        <v>20354</v>
      </c>
      <c r="O3798" s="217">
        <f t="shared" si="58"/>
        <v>197551.13999999966</v>
      </c>
    </row>
    <row r="3799" spans="1:15" ht="22.05" hidden="1" customHeight="1" x14ac:dyDescent="0.2">
      <c r="A3799" s="216">
        <v>45829</v>
      </c>
      <c r="B3799" s="20" t="s">
        <v>185</v>
      </c>
      <c r="C3799" s="41">
        <v>56363</v>
      </c>
      <c r="D3799" s="22"/>
      <c r="E3799" s="55" t="s">
        <v>4765</v>
      </c>
      <c r="F3799" s="20" t="s">
        <v>79</v>
      </c>
      <c r="G3799" s="41"/>
      <c r="H3799" s="21" t="s">
        <v>22</v>
      </c>
      <c r="I3799" s="41" t="s">
        <v>103</v>
      </c>
      <c r="J3799" s="21" t="s">
        <v>60</v>
      </c>
      <c r="K3799" s="203" t="s">
        <v>2951</v>
      </c>
      <c r="L3799" s="55"/>
      <c r="M3799" s="219">
        <v>0</v>
      </c>
      <c r="N3799" s="219">
        <v>20000</v>
      </c>
      <c r="O3799" s="217">
        <f t="shared" si="58"/>
        <v>177551.13999999966</v>
      </c>
    </row>
    <row r="3800" spans="1:15" ht="22.05" hidden="1" customHeight="1" x14ac:dyDescent="0.2">
      <c r="A3800" s="216">
        <v>45829</v>
      </c>
      <c r="B3800" s="20" t="s">
        <v>185</v>
      </c>
      <c r="C3800" s="41">
        <v>56364</v>
      </c>
      <c r="D3800" s="22"/>
      <c r="E3800" s="55" t="s">
        <v>3226</v>
      </c>
      <c r="F3800" s="20" t="s">
        <v>79</v>
      </c>
      <c r="G3800" s="41"/>
      <c r="H3800" s="21" t="s">
        <v>22</v>
      </c>
      <c r="I3800" s="21" t="s">
        <v>54</v>
      </c>
      <c r="J3800" s="21" t="s">
        <v>64</v>
      </c>
      <c r="K3800" s="203" t="s">
        <v>1257</v>
      </c>
      <c r="L3800" s="55"/>
      <c r="M3800" s="219">
        <v>0</v>
      </c>
      <c r="N3800" s="219">
        <v>45500</v>
      </c>
      <c r="O3800" s="217">
        <f t="shared" si="58"/>
        <v>132051.13999999966</v>
      </c>
    </row>
    <row r="3801" spans="1:15" ht="22.05" hidden="1" customHeight="1" x14ac:dyDescent="0.2">
      <c r="A3801" s="216">
        <v>45830</v>
      </c>
      <c r="B3801" s="20" t="s">
        <v>185</v>
      </c>
      <c r="C3801" s="41">
        <v>56366</v>
      </c>
      <c r="D3801" s="22"/>
      <c r="E3801" s="55" t="s">
        <v>151</v>
      </c>
      <c r="F3801" s="20" t="s">
        <v>79</v>
      </c>
      <c r="G3801" s="41"/>
      <c r="H3801" s="21" t="s">
        <v>22</v>
      </c>
      <c r="I3801" s="41" t="s">
        <v>53</v>
      </c>
      <c r="J3801" s="21" t="s">
        <v>112</v>
      </c>
      <c r="K3801" s="203" t="s">
        <v>135</v>
      </c>
      <c r="L3801" s="55"/>
      <c r="M3801" s="219">
        <v>0</v>
      </c>
      <c r="N3801" s="219">
        <v>500</v>
      </c>
      <c r="O3801" s="217">
        <f t="shared" si="58"/>
        <v>131551.13999999966</v>
      </c>
    </row>
    <row r="3802" spans="1:15" ht="22.05" hidden="1" customHeight="1" x14ac:dyDescent="0.2">
      <c r="A3802" s="216">
        <v>45831</v>
      </c>
      <c r="B3802" s="20" t="s">
        <v>185</v>
      </c>
      <c r="C3802" s="41">
        <v>56368</v>
      </c>
      <c r="D3802" s="22"/>
      <c r="E3802" s="55" t="s">
        <v>1561</v>
      </c>
      <c r="F3802" s="20" t="s">
        <v>79</v>
      </c>
      <c r="G3802" s="41"/>
      <c r="H3802" s="21" t="s">
        <v>22</v>
      </c>
      <c r="I3802" s="41" t="s">
        <v>54</v>
      </c>
      <c r="J3802" s="21" t="s">
        <v>41</v>
      </c>
      <c r="K3802" s="203" t="s">
        <v>559</v>
      </c>
      <c r="L3802" s="55"/>
      <c r="M3802" s="219">
        <v>0</v>
      </c>
      <c r="N3802" s="219">
        <v>10000</v>
      </c>
      <c r="O3802" s="217">
        <f t="shared" si="58"/>
        <v>121551.13999999966</v>
      </c>
    </row>
    <row r="3803" spans="1:15" ht="22.05" hidden="1" customHeight="1" x14ac:dyDescent="0.2">
      <c r="A3803" s="216">
        <v>45831</v>
      </c>
      <c r="B3803" s="20" t="s">
        <v>185</v>
      </c>
      <c r="C3803" s="41">
        <v>56369</v>
      </c>
      <c r="D3803" s="22"/>
      <c r="E3803" s="55" t="s">
        <v>316</v>
      </c>
      <c r="F3803" s="20" t="s">
        <v>79</v>
      </c>
      <c r="G3803" s="41"/>
      <c r="H3803" s="21" t="s">
        <v>22</v>
      </c>
      <c r="I3803" s="41" t="s">
        <v>103</v>
      </c>
      <c r="J3803" s="21" t="s">
        <v>97</v>
      </c>
      <c r="K3803" s="203" t="s">
        <v>134</v>
      </c>
      <c r="L3803" s="55"/>
      <c r="M3803" s="219">
        <v>0</v>
      </c>
      <c r="N3803" s="219">
        <v>600</v>
      </c>
      <c r="O3803" s="217">
        <f t="shared" si="58"/>
        <v>120951.13999999966</v>
      </c>
    </row>
    <row r="3804" spans="1:15" ht="22.05" hidden="1" customHeight="1" x14ac:dyDescent="0.2">
      <c r="A3804" s="216">
        <v>45831</v>
      </c>
      <c r="B3804" s="20" t="s">
        <v>185</v>
      </c>
      <c r="C3804" s="41">
        <v>56370</v>
      </c>
      <c r="D3804" s="22"/>
      <c r="E3804" s="55" t="s">
        <v>2480</v>
      </c>
      <c r="F3804" s="20" t="s">
        <v>79</v>
      </c>
      <c r="G3804" s="41"/>
      <c r="H3804" s="21" t="s">
        <v>22</v>
      </c>
      <c r="I3804" s="41" t="s">
        <v>56</v>
      </c>
      <c r="J3804" s="21" t="s">
        <v>212</v>
      </c>
      <c r="K3804" s="203" t="s">
        <v>235</v>
      </c>
      <c r="L3804" s="55"/>
      <c r="M3804" s="219">
        <v>0</v>
      </c>
      <c r="N3804" s="219">
        <v>70</v>
      </c>
      <c r="O3804" s="217">
        <f t="shared" si="58"/>
        <v>120881.13999999966</v>
      </c>
    </row>
    <row r="3805" spans="1:15" ht="22.05" hidden="1" customHeight="1" x14ac:dyDescent="0.2">
      <c r="A3805" s="216">
        <v>45831</v>
      </c>
      <c r="B3805" s="20" t="s">
        <v>185</v>
      </c>
      <c r="C3805" s="41">
        <v>56371</v>
      </c>
      <c r="D3805" s="22"/>
      <c r="E3805" s="55" t="s">
        <v>3851</v>
      </c>
      <c r="F3805" s="20" t="s">
        <v>79</v>
      </c>
      <c r="G3805" s="41"/>
      <c r="H3805" s="21" t="s">
        <v>22</v>
      </c>
      <c r="I3805" s="41" t="s">
        <v>103</v>
      </c>
      <c r="J3805" s="21" t="s">
        <v>102</v>
      </c>
      <c r="K3805" s="203" t="s">
        <v>139</v>
      </c>
      <c r="L3805" s="55"/>
      <c r="M3805" s="219">
        <v>0</v>
      </c>
      <c r="N3805" s="219">
        <v>650</v>
      </c>
      <c r="O3805" s="217">
        <f t="shared" si="58"/>
        <v>120231.13999999966</v>
      </c>
    </row>
    <row r="3806" spans="1:15" ht="22.05" hidden="1" customHeight="1" x14ac:dyDescent="0.2">
      <c r="A3806" s="216">
        <v>45831</v>
      </c>
      <c r="B3806" s="20" t="s">
        <v>185</v>
      </c>
      <c r="C3806" s="41">
        <v>56372</v>
      </c>
      <c r="D3806" s="22"/>
      <c r="E3806" s="55" t="s">
        <v>4770</v>
      </c>
      <c r="F3806" s="20" t="s">
        <v>79</v>
      </c>
      <c r="G3806" s="41"/>
      <c r="H3806" s="21" t="s">
        <v>22</v>
      </c>
      <c r="I3806" s="41" t="s">
        <v>54</v>
      </c>
      <c r="J3806" s="21" t="s">
        <v>41</v>
      </c>
      <c r="K3806" s="203" t="s">
        <v>465</v>
      </c>
      <c r="L3806" s="55"/>
      <c r="M3806" s="219">
        <v>0</v>
      </c>
      <c r="N3806" s="219">
        <v>3395</v>
      </c>
      <c r="O3806" s="217">
        <f t="shared" si="58"/>
        <v>116836.13999999966</v>
      </c>
    </row>
    <row r="3807" spans="1:15" ht="22.05" hidden="1" customHeight="1" x14ac:dyDescent="0.2">
      <c r="A3807" s="216">
        <v>45831</v>
      </c>
      <c r="B3807" s="20" t="s">
        <v>185</v>
      </c>
      <c r="C3807" s="41">
        <v>56373</v>
      </c>
      <c r="D3807" s="22"/>
      <c r="E3807" s="55" t="s">
        <v>4771</v>
      </c>
      <c r="F3807" s="20" t="s">
        <v>79</v>
      </c>
      <c r="G3807" s="41"/>
      <c r="H3807" s="21" t="s">
        <v>22</v>
      </c>
      <c r="I3807" s="41" t="s">
        <v>103</v>
      </c>
      <c r="J3807" s="21" t="s">
        <v>97</v>
      </c>
      <c r="K3807" s="203" t="s">
        <v>4777</v>
      </c>
      <c r="L3807" s="55"/>
      <c r="M3807" s="219">
        <v>0</v>
      </c>
      <c r="N3807" s="219">
        <v>7582</v>
      </c>
      <c r="O3807" s="217">
        <f t="shared" si="58"/>
        <v>109254.13999999966</v>
      </c>
    </row>
    <row r="3808" spans="1:15" ht="22.05" hidden="1" customHeight="1" x14ac:dyDescent="0.2">
      <c r="A3808" s="216">
        <v>45831</v>
      </c>
      <c r="B3808" s="20" t="s">
        <v>185</v>
      </c>
      <c r="C3808" s="41">
        <v>56374</v>
      </c>
      <c r="D3808" s="22"/>
      <c r="E3808" s="55" t="s">
        <v>4772</v>
      </c>
      <c r="F3808" s="20" t="s">
        <v>79</v>
      </c>
      <c r="G3808" s="41"/>
      <c r="H3808" s="21" t="s">
        <v>22</v>
      </c>
      <c r="I3808" s="41" t="s">
        <v>103</v>
      </c>
      <c r="J3808" s="21" t="s">
        <v>102</v>
      </c>
      <c r="K3808" s="203" t="s">
        <v>4567</v>
      </c>
      <c r="L3808" s="55"/>
      <c r="M3808" s="219">
        <v>0</v>
      </c>
      <c r="N3808" s="219">
        <v>1500</v>
      </c>
      <c r="O3808" s="217">
        <f t="shared" si="58"/>
        <v>107754.13999999966</v>
      </c>
    </row>
    <row r="3809" spans="1:15" ht="22.05" hidden="1" customHeight="1" x14ac:dyDescent="0.2">
      <c r="A3809" s="216">
        <v>45831</v>
      </c>
      <c r="B3809" s="20" t="s">
        <v>185</v>
      </c>
      <c r="C3809" s="41">
        <v>56375</v>
      </c>
      <c r="D3809" s="22"/>
      <c r="E3809" s="55" t="s">
        <v>4773</v>
      </c>
      <c r="F3809" s="20" t="s">
        <v>79</v>
      </c>
      <c r="G3809" s="41"/>
      <c r="H3809" s="21" t="s">
        <v>22</v>
      </c>
      <c r="I3809" s="41" t="s">
        <v>54</v>
      </c>
      <c r="J3809" s="21" t="s">
        <v>64</v>
      </c>
      <c r="K3809" s="203" t="s">
        <v>241</v>
      </c>
      <c r="L3809" s="55"/>
      <c r="M3809" s="219">
        <v>0</v>
      </c>
      <c r="N3809" s="219">
        <v>5000</v>
      </c>
      <c r="O3809" s="217">
        <f t="shared" si="58"/>
        <v>102754.13999999966</v>
      </c>
    </row>
    <row r="3810" spans="1:15" ht="22.05" hidden="1" customHeight="1" x14ac:dyDescent="0.2">
      <c r="A3810" s="216">
        <v>45831</v>
      </c>
      <c r="B3810" s="20" t="s">
        <v>185</v>
      </c>
      <c r="C3810" s="41">
        <v>56376</v>
      </c>
      <c r="D3810" s="22"/>
      <c r="E3810" s="55" t="s">
        <v>4774</v>
      </c>
      <c r="F3810" s="20" t="s">
        <v>79</v>
      </c>
      <c r="G3810" s="41"/>
      <c r="H3810" s="21" t="s">
        <v>22</v>
      </c>
      <c r="I3810" s="41" t="s">
        <v>54</v>
      </c>
      <c r="J3810" s="21" t="s">
        <v>63</v>
      </c>
      <c r="K3810" s="203" t="s">
        <v>141</v>
      </c>
      <c r="L3810" s="55"/>
      <c r="M3810" s="219">
        <v>0</v>
      </c>
      <c r="N3810" s="219">
        <v>11235</v>
      </c>
      <c r="O3810" s="217">
        <f t="shared" si="58"/>
        <v>91519.139999999665</v>
      </c>
    </row>
    <row r="3811" spans="1:15" ht="22.05" hidden="1" customHeight="1" x14ac:dyDescent="0.2">
      <c r="A3811" s="216">
        <v>45831</v>
      </c>
      <c r="B3811" s="20" t="s">
        <v>185</v>
      </c>
      <c r="C3811" s="41">
        <v>56377</v>
      </c>
      <c r="D3811" s="22"/>
      <c r="E3811" s="55" t="s">
        <v>4775</v>
      </c>
      <c r="F3811" s="20" t="s">
        <v>79</v>
      </c>
      <c r="G3811" s="41"/>
      <c r="H3811" s="21" t="s">
        <v>22</v>
      </c>
      <c r="I3811" s="41" t="s">
        <v>103</v>
      </c>
      <c r="J3811" s="21" t="s">
        <v>92</v>
      </c>
      <c r="K3811" s="203" t="s">
        <v>748</v>
      </c>
      <c r="L3811" s="55"/>
      <c r="M3811" s="219">
        <v>0</v>
      </c>
      <c r="N3811" s="219">
        <v>1150</v>
      </c>
      <c r="O3811" s="217">
        <f t="shared" si="58"/>
        <v>90369.139999999665</v>
      </c>
    </row>
    <row r="3812" spans="1:15" ht="22.05" hidden="1" customHeight="1" x14ac:dyDescent="0.2">
      <c r="A3812" s="216">
        <v>45831</v>
      </c>
      <c r="B3812" s="20" t="s">
        <v>185</v>
      </c>
      <c r="C3812" s="41">
        <v>56378</v>
      </c>
      <c r="D3812" s="22"/>
      <c r="E3812" s="55" t="s">
        <v>154</v>
      </c>
      <c r="F3812" s="20" t="s">
        <v>79</v>
      </c>
      <c r="G3812" s="41"/>
      <c r="H3812" s="21" t="s">
        <v>22</v>
      </c>
      <c r="I3812" s="41" t="s">
        <v>103</v>
      </c>
      <c r="J3812" s="21" t="s">
        <v>219</v>
      </c>
      <c r="K3812" s="203" t="s">
        <v>1241</v>
      </c>
      <c r="L3812" s="55"/>
      <c r="M3812" s="219">
        <v>0</v>
      </c>
      <c r="N3812" s="219">
        <v>364</v>
      </c>
      <c r="O3812" s="217">
        <f t="shared" si="58"/>
        <v>90005.139999999665</v>
      </c>
    </row>
    <row r="3813" spans="1:15" ht="22.05" hidden="1" customHeight="1" x14ac:dyDescent="0.2">
      <c r="A3813" s="216">
        <v>45831</v>
      </c>
      <c r="B3813" s="20" t="s">
        <v>185</v>
      </c>
      <c r="C3813" s="41">
        <v>56379</v>
      </c>
      <c r="D3813" s="22"/>
      <c r="E3813" s="55" t="s">
        <v>3073</v>
      </c>
      <c r="F3813" s="20" t="s">
        <v>79</v>
      </c>
      <c r="G3813" s="41"/>
      <c r="H3813" s="21" t="s">
        <v>22</v>
      </c>
      <c r="I3813" s="41" t="s">
        <v>53</v>
      </c>
      <c r="J3813" s="21" t="s">
        <v>113</v>
      </c>
      <c r="K3813" s="203" t="s">
        <v>4778</v>
      </c>
      <c r="L3813" s="55"/>
      <c r="M3813" s="219">
        <v>0</v>
      </c>
      <c r="N3813" s="219">
        <v>300</v>
      </c>
      <c r="O3813" s="217">
        <f t="shared" si="58"/>
        <v>89705.139999999665</v>
      </c>
    </row>
    <row r="3814" spans="1:15" ht="22.05" hidden="1" customHeight="1" x14ac:dyDescent="0.2">
      <c r="A3814" s="216">
        <v>45831</v>
      </c>
      <c r="B3814" s="20" t="s">
        <v>185</v>
      </c>
      <c r="C3814" s="41">
        <v>56380</v>
      </c>
      <c r="D3814" s="22"/>
      <c r="E3814" s="55" t="s">
        <v>4776</v>
      </c>
      <c r="F3814" s="20" t="s">
        <v>79</v>
      </c>
      <c r="G3814" s="41"/>
      <c r="H3814" s="21" t="s">
        <v>22</v>
      </c>
      <c r="I3814" s="41" t="s">
        <v>103</v>
      </c>
      <c r="J3814" s="21" t="s">
        <v>95</v>
      </c>
      <c r="K3814" s="203" t="s">
        <v>266</v>
      </c>
      <c r="L3814" s="55"/>
      <c r="M3814" s="219">
        <v>0</v>
      </c>
      <c r="N3814" s="219">
        <v>1000</v>
      </c>
      <c r="O3814" s="217">
        <f t="shared" si="58"/>
        <v>88705.139999999665</v>
      </c>
    </row>
    <row r="3815" spans="1:15" ht="22.05" hidden="1" customHeight="1" x14ac:dyDescent="0.2">
      <c r="A3815" s="216">
        <v>45832</v>
      </c>
      <c r="B3815" s="20" t="s">
        <v>185</v>
      </c>
      <c r="C3815" s="41">
        <v>56382</v>
      </c>
      <c r="D3815" s="22"/>
      <c r="E3815" s="55" t="s">
        <v>4779</v>
      </c>
      <c r="F3815" s="20" t="s">
        <v>79</v>
      </c>
      <c r="G3815" s="41"/>
      <c r="H3815" s="21" t="s">
        <v>22</v>
      </c>
      <c r="I3815" s="41" t="s">
        <v>103</v>
      </c>
      <c r="J3815" s="21" t="s">
        <v>96</v>
      </c>
      <c r="K3815" s="304" t="s">
        <v>368</v>
      </c>
      <c r="L3815" s="55"/>
      <c r="M3815" s="219">
        <v>0</v>
      </c>
      <c r="N3815" s="219">
        <v>80</v>
      </c>
      <c r="O3815" s="217">
        <f t="shared" si="58"/>
        <v>88625.139999999665</v>
      </c>
    </row>
    <row r="3816" spans="1:15" ht="22.05" hidden="1" customHeight="1" x14ac:dyDescent="0.2">
      <c r="A3816" s="216">
        <v>45832</v>
      </c>
      <c r="B3816" s="20" t="s">
        <v>185</v>
      </c>
      <c r="C3816" s="41">
        <v>56383</v>
      </c>
      <c r="D3816" s="22"/>
      <c r="E3816" s="55" t="s">
        <v>4780</v>
      </c>
      <c r="F3816" s="20" t="s">
        <v>79</v>
      </c>
      <c r="G3816" s="41"/>
      <c r="H3816" s="21" t="s">
        <v>22</v>
      </c>
      <c r="I3816" s="41" t="s">
        <v>103</v>
      </c>
      <c r="J3816" s="21" t="s">
        <v>60</v>
      </c>
      <c r="K3816" s="304" t="s">
        <v>133</v>
      </c>
      <c r="L3816" s="55"/>
      <c r="M3816" s="219">
        <v>0</v>
      </c>
      <c r="N3816" s="219">
        <v>237</v>
      </c>
      <c r="O3816" s="217">
        <f t="shared" si="58"/>
        <v>88388.139999999665</v>
      </c>
    </row>
    <row r="3817" spans="1:15" ht="22.05" hidden="1" customHeight="1" x14ac:dyDescent="0.2">
      <c r="A3817" s="216">
        <v>45832</v>
      </c>
      <c r="B3817" s="20" t="s">
        <v>185</v>
      </c>
      <c r="C3817" s="41">
        <v>56384</v>
      </c>
      <c r="D3817" s="22"/>
      <c r="E3817" s="55" t="s">
        <v>4781</v>
      </c>
      <c r="F3817" s="20" t="s">
        <v>79</v>
      </c>
      <c r="G3817" s="41"/>
      <c r="H3817" s="21" t="s">
        <v>22</v>
      </c>
      <c r="I3817" s="41" t="s">
        <v>54</v>
      </c>
      <c r="J3817" s="21" t="s">
        <v>41</v>
      </c>
      <c r="K3817" s="203" t="s">
        <v>465</v>
      </c>
      <c r="L3817" s="55"/>
      <c r="M3817" s="219">
        <v>0</v>
      </c>
      <c r="N3817" s="219">
        <v>3000</v>
      </c>
      <c r="O3817" s="217">
        <f t="shared" si="58"/>
        <v>85388.139999999665</v>
      </c>
    </row>
    <row r="3818" spans="1:15" ht="22.05" hidden="1" customHeight="1" x14ac:dyDescent="0.2">
      <c r="A3818" s="216">
        <v>45832</v>
      </c>
      <c r="B3818" s="20" t="s">
        <v>185</v>
      </c>
      <c r="C3818" s="41">
        <v>56385</v>
      </c>
      <c r="D3818" s="22"/>
      <c r="E3818" s="55" t="s">
        <v>154</v>
      </c>
      <c r="F3818" s="20" t="s">
        <v>79</v>
      </c>
      <c r="G3818" s="41"/>
      <c r="H3818" s="21" t="s">
        <v>22</v>
      </c>
      <c r="I3818" s="41" t="s">
        <v>103</v>
      </c>
      <c r="J3818" s="21" t="s">
        <v>219</v>
      </c>
      <c r="K3818" s="203" t="s">
        <v>1241</v>
      </c>
      <c r="L3818" s="55"/>
      <c r="M3818" s="219">
        <v>0</v>
      </c>
      <c r="N3818" s="219">
        <v>160</v>
      </c>
      <c r="O3818" s="217">
        <f t="shared" si="58"/>
        <v>85228.139999999665</v>
      </c>
    </row>
    <row r="3819" spans="1:15" ht="22.05" hidden="1" customHeight="1" x14ac:dyDescent="0.2">
      <c r="A3819" s="216">
        <v>45832</v>
      </c>
      <c r="B3819" s="20" t="s">
        <v>185</v>
      </c>
      <c r="C3819" s="41">
        <v>56386</v>
      </c>
      <c r="D3819" s="22"/>
      <c r="E3819" s="55" t="s">
        <v>1539</v>
      </c>
      <c r="F3819" s="20" t="s">
        <v>79</v>
      </c>
      <c r="G3819" s="41"/>
      <c r="H3819" s="21" t="s">
        <v>22</v>
      </c>
      <c r="I3819" s="41" t="s">
        <v>56</v>
      </c>
      <c r="J3819" s="21" t="s">
        <v>116</v>
      </c>
      <c r="K3819" s="203" t="s">
        <v>4787</v>
      </c>
      <c r="L3819" s="55"/>
      <c r="M3819" s="219">
        <v>0</v>
      </c>
      <c r="N3819" s="219">
        <v>300</v>
      </c>
      <c r="O3819" s="217">
        <f t="shared" si="58"/>
        <v>84928.139999999665</v>
      </c>
    </row>
    <row r="3820" spans="1:15" ht="22.05" hidden="1" customHeight="1" x14ac:dyDescent="0.2">
      <c r="A3820" s="216">
        <v>45832</v>
      </c>
      <c r="B3820" s="20" t="s">
        <v>185</v>
      </c>
      <c r="C3820" s="41">
        <v>56387</v>
      </c>
      <c r="D3820" s="22"/>
      <c r="E3820" s="49" t="s">
        <v>4782</v>
      </c>
      <c r="F3820" s="20" t="s">
        <v>79</v>
      </c>
      <c r="G3820" s="41"/>
      <c r="H3820" s="21" t="s">
        <v>22</v>
      </c>
      <c r="I3820" s="41" t="s">
        <v>56</v>
      </c>
      <c r="J3820" s="21" t="s">
        <v>116</v>
      </c>
      <c r="K3820" s="203" t="s">
        <v>4788</v>
      </c>
      <c r="L3820" s="55"/>
      <c r="M3820" s="219">
        <v>0</v>
      </c>
      <c r="N3820" s="219">
        <v>2500</v>
      </c>
      <c r="O3820" s="217">
        <f t="shared" si="58"/>
        <v>82428.139999999665</v>
      </c>
    </row>
    <row r="3821" spans="1:15" ht="22.05" hidden="1" customHeight="1" x14ac:dyDescent="0.2">
      <c r="A3821" s="216">
        <v>45832</v>
      </c>
      <c r="B3821" s="20" t="s">
        <v>185</v>
      </c>
      <c r="C3821" s="41">
        <v>56388</v>
      </c>
      <c r="D3821" s="22"/>
      <c r="E3821" s="55" t="s">
        <v>4783</v>
      </c>
      <c r="F3821" s="20" t="s">
        <v>79</v>
      </c>
      <c r="G3821" s="41"/>
      <c r="H3821" s="21" t="s">
        <v>22</v>
      </c>
      <c r="I3821" s="41" t="s">
        <v>54</v>
      </c>
      <c r="J3821" s="21" t="s">
        <v>63</v>
      </c>
      <c r="K3821" s="203" t="s">
        <v>141</v>
      </c>
      <c r="L3821" s="55"/>
      <c r="M3821" s="219">
        <v>0</v>
      </c>
      <c r="N3821" s="219">
        <v>5000</v>
      </c>
      <c r="O3821" s="217">
        <f t="shared" si="58"/>
        <v>77428.139999999665</v>
      </c>
    </row>
    <row r="3822" spans="1:15" ht="22.05" hidden="1" customHeight="1" x14ac:dyDescent="0.2">
      <c r="A3822" s="216">
        <v>45832</v>
      </c>
      <c r="B3822" s="20" t="s">
        <v>185</v>
      </c>
      <c r="C3822" s="41">
        <v>56389</v>
      </c>
      <c r="D3822" s="22"/>
      <c r="E3822" s="55" t="s">
        <v>4784</v>
      </c>
      <c r="F3822" s="20" t="s">
        <v>79</v>
      </c>
      <c r="G3822" s="41"/>
      <c r="H3822" s="21" t="s">
        <v>22</v>
      </c>
      <c r="I3822" s="41" t="s">
        <v>103</v>
      </c>
      <c r="J3822" s="21" t="s">
        <v>92</v>
      </c>
      <c r="K3822" s="203" t="s">
        <v>4789</v>
      </c>
      <c r="L3822" s="55"/>
      <c r="M3822" s="219">
        <v>0</v>
      </c>
      <c r="N3822" s="219">
        <v>150</v>
      </c>
      <c r="O3822" s="217">
        <f t="shared" si="58"/>
        <v>77278.139999999665</v>
      </c>
    </row>
    <row r="3823" spans="1:15" ht="22.05" hidden="1" customHeight="1" x14ac:dyDescent="0.2">
      <c r="A3823" s="216">
        <v>45832</v>
      </c>
      <c r="B3823" s="20" t="s">
        <v>185</v>
      </c>
      <c r="C3823" s="41">
        <v>56390</v>
      </c>
      <c r="D3823" s="22"/>
      <c r="E3823" s="55" t="s">
        <v>392</v>
      </c>
      <c r="F3823" s="20" t="s">
        <v>79</v>
      </c>
      <c r="G3823" s="41"/>
      <c r="H3823" s="21" t="s">
        <v>22</v>
      </c>
      <c r="I3823" s="41" t="s">
        <v>56</v>
      </c>
      <c r="J3823" s="21" t="s">
        <v>116</v>
      </c>
      <c r="K3823" s="203" t="s">
        <v>408</v>
      </c>
      <c r="L3823" s="55"/>
      <c r="M3823" s="219">
        <v>0</v>
      </c>
      <c r="N3823" s="219">
        <v>200</v>
      </c>
      <c r="O3823" s="217">
        <f t="shared" ref="O3823:O3886" si="59">O3822+M3823-N3823</f>
        <v>77078.139999999665</v>
      </c>
    </row>
    <row r="3824" spans="1:15" ht="22.05" hidden="1" customHeight="1" x14ac:dyDescent="0.2">
      <c r="A3824" s="216">
        <v>45832</v>
      </c>
      <c r="B3824" s="20" t="s">
        <v>185</v>
      </c>
      <c r="C3824" s="41">
        <v>56391</v>
      </c>
      <c r="D3824" s="22"/>
      <c r="E3824" s="55" t="s">
        <v>143</v>
      </c>
      <c r="F3824" s="20" t="s">
        <v>79</v>
      </c>
      <c r="G3824" s="41"/>
      <c r="H3824" s="21" t="s">
        <v>22</v>
      </c>
      <c r="I3824" s="21" t="s">
        <v>53</v>
      </c>
      <c r="J3824" s="21" t="s">
        <v>112</v>
      </c>
      <c r="K3824" s="203" t="s">
        <v>144</v>
      </c>
      <c r="L3824" s="55"/>
      <c r="M3824" s="219">
        <v>0</v>
      </c>
      <c r="N3824" s="219">
        <v>3920</v>
      </c>
      <c r="O3824" s="217">
        <f t="shared" si="59"/>
        <v>73158.139999999665</v>
      </c>
    </row>
    <row r="3825" spans="1:16" ht="22.05" hidden="1" customHeight="1" x14ac:dyDescent="0.2">
      <c r="A3825" s="216">
        <v>45832</v>
      </c>
      <c r="B3825" s="20" t="s">
        <v>185</v>
      </c>
      <c r="C3825" s="41">
        <v>56392</v>
      </c>
      <c r="D3825" s="22"/>
      <c r="E3825" s="55" t="s">
        <v>4785</v>
      </c>
      <c r="F3825" s="20" t="s">
        <v>79</v>
      </c>
      <c r="G3825" s="41"/>
      <c r="H3825" s="21" t="s">
        <v>22</v>
      </c>
      <c r="I3825" s="41" t="s">
        <v>103</v>
      </c>
      <c r="J3825" s="21" t="s">
        <v>219</v>
      </c>
      <c r="K3825" s="203" t="s">
        <v>1241</v>
      </c>
      <c r="L3825" s="55"/>
      <c r="M3825" s="219">
        <v>0</v>
      </c>
      <c r="N3825" s="219">
        <v>476</v>
      </c>
      <c r="O3825" s="217">
        <f t="shared" si="59"/>
        <v>72682.139999999665</v>
      </c>
    </row>
    <row r="3826" spans="1:16" ht="22.05" hidden="1" customHeight="1" x14ac:dyDescent="0.2">
      <c r="A3826" s="216">
        <v>45832</v>
      </c>
      <c r="B3826" s="20" t="s">
        <v>185</v>
      </c>
      <c r="C3826" s="41">
        <v>56393</v>
      </c>
      <c r="D3826" s="22"/>
      <c r="E3826" s="55" t="s">
        <v>4786</v>
      </c>
      <c r="F3826" s="20" t="s">
        <v>79</v>
      </c>
      <c r="G3826" s="41"/>
      <c r="H3826" s="21" t="s">
        <v>22</v>
      </c>
      <c r="I3826" s="21" t="s">
        <v>103</v>
      </c>
      <c r="J3826" s="21" t="s">
        <v>95</v>
      </c>
      <c r="K3826" s="203" t="s">
        <v>266</v>
      </c>
      <c r="L3826" s="55"/>
      <c r="M3826" s="219">
        <v>0</v>
      </c>
      <c r="N3826" s="219">
        <v>150</v>
      </c>
      <c r="O3826" s="217">
        <f t="shared" si="59"/>
        <v>72532.139999999665</v>
      </c>
    </row>
    <row r="3827" spans="1:16" ht="22.05" hidden="1" customHeight="1" x14ac:dyDescent="0.2">
      <c r="A3827" s="216">
        <v>45832</v>
      </c>
      <c r="B3827" s="20" t="s">
        <v>185</v>
      </c>
      <c r="C3827" s="41">
        <v>56394</v>
      </c>
      <c r="D3827" s="22"/>
      <c r="E3827" s="55" t="s">
        <v>485</v>
      </c>
      <c r="F3827" s="20" t="s">
        <v>79</v>
      </c>
      <c r="G3827" s="41"/>
      <c r="H3827" s="21" t="s">
        <v>22</v>
      </c>
      <c r="I3827" s="41" t="s">
        <v>54</v>
      </c>
      <c r="J3827" s="21" t="s">
        <v>41</v>
      </c>
      <c r="K3827" s="203" t="s">
        <v>210</v>
      </c>
      <c r="L3827" s="219"/>
      <c r="M3827" s="219">
        <v>0</v>
      </c>
      <c r="N3827" s="219">
        <v>200</v>
      </c>
      <c r="O3827" s="217">
        <f t="shared" si="59"/>
        <v>72332.139999999665</v>
      </c>
    </row>
    <row r="3828" spans="1:16" ht="22.05" hidden="1" customHeight="1" x14ac:dyDescent="0.2">
      <c r="A3828" s="216">
        <v>45832</v>
      </c>
      <c r="B3828" s="20" t="s">
        <v>185</v>
      </c>
      <c r="C3828" s="41">
        <v>56395</v>
      </c>
      <c r="D3828" s="22"/>
      <c r="E3828" s="55" t="s">
        <v>128</v>
      </c>
      <c r="F3828" s="20" t="s">
        <v>79</v>
      </c>
      <c r="G3828" s="41"/>
      <c r="H3828" s="21" t="s">
        <v>22</v>
      </c>
      <c r="I3828" s="41" t="s">
        <v>56</v>
      </c>
      <c r="J3828" s="21" t="s">
        <v>116</v>
      </c>
      <c r="K3828" s="203" t="s">
        <v>129</v>
      </c>
      <c r="L3828" s="219"/>
      <c r="M3828" s="219">
        <v>0</v>
      </c>
      <c r="N3828" s="219">
        <v>60</v>
      </c>
      <c r="O3828" s="217">
        <f t="shared" si="59"/>
        <v>72272.139999999665</v>
      </c>
    </row>
    <row r="3829" spans="1:16" ht="22.05" hidden="1" customHeight="1" x14ac:dyDescent="0.2">
      <c r="A3829" s="216">
        <v>45832</v>
      </c>
      <c r="B3829" s="20" t="s">
        <v>185</v>
      </c>
      <c r="C3829" s="41">
        <v>56396</v>
      </c>
      <c r="D3829" s="22"/>
      <c r="E3829" s="55" t="s">
        <v>224</v>
      </c>
      <c r="F3829" s="20" t="s">
        <v>79</v>
      </c>
      <c r="G3829" s="41"/>
      <c r="H3829" s="21" t="s">
        <v>21</v>
      </c>
      <c r="I3829" s="41" t="s">
        <v>28</v>
      </c>
      <c r="J3829" s="21" t="s">
        <v>199</v>
      </c>
      <c r="K3829" s="203"/>
      <c r="L3829" s="219"/>
      <c r="M3829" s="219">
        <v>43000</v>
      </c>
      <c r="N3829" s="219">
        <v>0</v>
      </c>
      <c r="O3829" s="217">
        <f t="shared" si="59"/>
        <v>115272.13999999966</v>
      </c>
    </row>
    <row r="3830" spans="1:16" ht="22.05" hidden="1" customHeight="1" x14ac:dyDescent="0.2">
      <c r="A3830" s="216">
        <v>45833</v>
      </c>
      <c r="B3830" s="20" t="s">
        <v>185</v>
      </c>
      <c r="C3830" s="41">
        <v>56398</v>
      </c>
      <c r="D3830" s="22"/>
      <c r="E3830" s="55" t="s">
        <v>4790</v>
      </c>
      <c r="F3830" s="20" t="s">
        <v>79</v>
      </c>
      <c r="G3830" s="41"/>
      <c r="H3830" s="21" t="s">
        <v>22</v>
      </c>
      <c r="I3830" s="41" t="s">
        <v>55</v>
      </c>
      <c r="J3830" s="21" t="s">
        <v>73</v>
      </c>
      <c r="K3830" s="203" t="s">
        <v>4798</v>
      </c>
      <c r="L3830" s="219"/>
      <c r="M3830" s="219">
        <v>0</v>
      </c>
      <c r="N3830" s="219">
        <v>1800</v>
      </c>
      <c r="O3830" s="217">
        <f t="shared" si="59"/>
        <v>113472.13999999966</v>
      </c>
    </row>
    <row r="3831" spans="1:16" ht="22.05" hidden="1" customHeight="1" x14ac:dyDescent="0.2">
      <c r="A3831" s="216">
        <v>45833</v>
      </c>
      <c r="B3831" s="20" t="s">
        <v>185</v>
      </c>
      <c r="C3831" s="41">
        <v>56399</v>
      </c>
      <c r="D3831" s="22"/>
      <c r="E3831" s="55" t="s">
        <v>539</v>
      </c>
      <c r="F3831" s="20" t="s">
        <v>79</v>
      </c>
      <c r="G3831" s="41"/>
      <c r="H3831" s="21" t="s">
        <v>22</v>
      </c>
      <c r="I3831" s="41" t="s">
        <v>53</v>
      </c>
      <c r="J3831" s="21" t="s">
        <v>112</v>
      </c>
      <c r="K3831" s="203" t="s">
        <v>955</v>
      </c>
      <c r="L3831" s="55"/>
      <c r="M3831" s="219">
        <v>0</v>
      </c>
      <c r="N3831" s="219">
        <v>2700</v>
      </c>
      <c r="O3831" s="217">
        <f t="shared" si="59"/>
        <v>110772.13999999966</v>
      </c>
      <c r="P3831" s="157"/>
    </row>
    <row r="3832" spans="1:16" ht="22.05" hidden="1" customHeight="1" x14ac:dyDescent="0.2">
      <c r="A3832" s="216">
        <v>45833</v>
      </c>
      <c r="B3832" s="20" t="s">
        <v>185</v>
      </c>
      <c r="C3832" s="41">
        <v>56400</v>
      </c>
      <c r="D3832" s="22"/>
      <c r="E3832" s="55" t="s">
        <v>143</v>
      </c>
      <c r="F3832" s="20" t="s">
        <v>79</v>
      </c>
      <c r="G3832" s="41"/>
      <c r="H3832" s="21" t="s">
        <v>22</v>
      </c>
      <c r="I3832" s="21" t="s">
        <v>53</v>
      </c>
      <c r="J3832" s="21" t="s">
        <v>112</v>
      </c>
      <c r="K3832" s="203" t="s">
        <v>144</v>
      </c>
      <c r="L3832" s="55"/>
      <c r="M3832" s="219">
        <v>0</v>
      </c>
      <c r="N3832" s="219">
        <v>2100</v>
      </c>
      <c r="O3832" s="217">
        <f t="shared" si="59"/>
        <v>108672.13999999966</v>
      </c>
    </row>
    <row r="3833" spans="1:16" ht="22.05" hidden="1" customHeight="1" x14ac:dyDescent="0.2">
      <c r="A3833" s="216">
        <v>45833</v>
      </c>
      <c r="B3833" s="20" t="s">
        <v>185</v>
      </c>
      <c r="C3833" s="41">
        <v>56401</v>
      </c>
      <c r="D3833" s="22"/>
      <c r="E3833" s="55" t="s">
        <v>154</v>
      </c>
      <c r="F3833" s="20" t="s">
        <v>79</v>
      </c>
      <c r="G3833" s="41"/>
      <c r="H3833" s="21" t="s">
        <v>22</v>
      </c>
      <c r="I3833" s="41" t="s">
        <v>103</v>
      </c>
      <c r="J3833" s="21" t="s">
        <v>219</v>
      </c>
      <c r="K3833" s="203" t="s">
        <v>266</v>
      </c>
      <c r="L3833" s="55"/>
      <c r="M3833" s="219">
        <v>0</v>
      </c>
      <c r="N3833" s="219">
        <v>208</v>
      </c>
      <c r="O3833" s="217">
        <f t="shared" si="59"/>
        <v>108464.13999999966</v>
      </c>
    </row>
    <row r="3834" spans="1:16" ht="22.05" hidden="1" customHeight="1" x14ac:dyDescent="0.2">
      <c r="A3834" s="216">
        <v>45833</v>
      </c>
      <c r="B3834" s="20" t="s">
        <v>185</v>
      </c>
      <c r="C3834" s="41">
        <v>56402</v>
      </c>
      <c r="D3834" s="22"/>
      <c r="E3834" s="55" t="s">
        <v>4791</v>
      </c>
      <c r="F3834" s="20" t="s">
        <v>79</v>
      </c>
      <c r="G3834" s="41"/>
      <c r="H3834" s="21" t="s">
        <v>22</v>
      </c>
      <c r="I3834" s="41" t="s">
        <v>103</v>
      </c>
      <c r="J3834" s="21" t="s">
        <v>214</v>
      </c>
      <c r="K3834" s="203" t="s">
        <v>205</v>
      </c>
      <c r="L3834" s="55"/>
      <c r="M3834" s="219">
        <v>0</v>
      </c>
      <c r="N3834" s="219">
        <v>1800</v>
      </c>
      <c r="O3834" s="217">
        <f t="shared" si="59"/>
        <v>106664.13999999966</v>
      </c>
    </row>
    <row r="3835" spans="1:16" ht="22.05" hidden="1" customHeight="1" x14ac:dyDescent="0.2">
      <c r="A3835" s="216">
        <v>45833</v>
      </c>
      <c r="B3835" s="20" t="s">
        <v>185</v>
      </c>
      <c r="C3835" s="41">
        <v>56403</v>
      </c>
      <c r="D3835" s="22"/>
      <c r="E3835" s="55" t="s">
        <v>4792</v>
      </c>
      <c r="F3835" s="20" t="s">
        <v>79</v>
      </c>
      <c r="G3835" s="41"/>
      <c r="H3835" s="21" t="s">
        <v>22</v>
      </c>
      <c r="I3835" s="41" t="s">
        <v>103</v>
      </c>
      <c r="J3835" s="21" t="s">
        <v>214</v>
      </c>
      <c r="K3835" s="203" t="s">
        <v>205</v>
      </c>
      <c r="L3835" s="55"/>
      <c r="M3835" s="219">
        <v>0</v>
      </c>
      <c r="N3835" s="219">
        <v>1700</v>
      </c>
      <c r="O3835" s="217">
        <f t="shared" si="59"/>
        <v>104964.13999999966</v>
      </c>
    </row>
    <row r="3836" spans="1:16" ht="22.05" hidden="1" customHeight="1" x14ac:dyDescent="0.2">
      <c r="A3836" s="216">
        <v>45833</v>
      </c>
      <c r="B3836" s="20" t="s">
        <v>185</v>
      </c>
      <c r="C3836" s="41">
        <v>56404</v>
      </c>
      <c r="D3836" s="22"/>
      <c r="E3836" s="55" t="s">
        <v>4793</v>
      </c>
      <c r="F3836" s="20" t="s">
        <v>79</v>
      </c>
      <c r="G3836" s="41"/>
      <c r="H3836" s="21" t="s">
        <v>22</v>
      </c>
      <c r="I3836" s="41" t="s">
        <v>103</v>
      </c>
      <c r="J3836" s="21" t="s">
        <v>92</v>
      </c>
      <c r="K3836" s="203" t="s">
        <v>3059</v>
      </c>
      <c r="L3836" s="55"/>
      <c r="M3836" s="219">
        <v>0</v>
      </c>
      <c r="N3836" s="219">
        <v>3000</v>
      </c>
      <c r="O3836" s="217">
        <f t="shared" si="59"/>
        <v>101964.13999999966</v>
      </c>
    </row>
    <row r="3837" spans="1:16" ht="22.05" hidden="1" customHeight="1" x14ac:dyDescent="0.2">
      <c r="A3837" s="216">
        <v>45833</v>
      </c>
      <c r="B3837" s="20" t="s">
        <v>185</v>
      </c>
      <c r="C3837" s="41">
        <v>56405</v>
      </c>
      <c r="D3837" s="22"/>
      <c r="E3837" s="55" t="s">
        <v>4794</v>
      </c>
      <c r="F3837" s="20" t="s">
        <v>79</v>
      </c>
      <c r="G3837" s="41"/>
      <c r="H3837" s="21" t="s">
        <v>22</v>
      </c>
      <c r="I3837" s="21" t="s">
        <v>103</v>
      </c>
      <c r="J3837" s="21" t="s">
        <v>102</v>
      </c>
      <c r="K3837" s="203" t="s">
        <v>4799</v>
      </c>
      <c r="L3837" s="55"/>
      <c r="M3837" s="219">
        <v>0</v>
      </c>
      <c r="N3837" s="219">
        <v>1740</v>
      </c>
      <c r="O3837" s="217">
        <f t="shared" si="59"/>
        <v>100224.13999999966</v>
      </c>
    </row>
    <row r="3838" spans="1:16" ht="22.05" hidden="1" customHeight="1" x14ac:dyDescent="0.2">
      <c r="A3838" s="216">
        <v>45833</v>
      </c>
      <c r="B3838" s="20" t="s">
        <v>185</v>
      </c>
      <c r="C3838" s="41">
        <v>56406</v>
      </c>
      <c r="D3838" s="22"/>
      <c r="E3838" s="55" t="s">
        <v>350</v>
      </c>
      <c r="F3838" s="20" t="s">
        <v>79</v>
      </c>
      <c r="G3838" s="41"/>
      <c r="H3838" s="21" t="s">
        <v>22</v>
      </c>
      <c r="I3838" s="21" t="s">
        <v>53</v>
      </c>
      <c r="J3838" s="21" t="s">
        <v>113</v>
      </c>
      <c r="K3838" s="203" t="s">
        <v>1421</v>
      </c>
      <c r="L3838" s="55"/>
      <c r="M3838" s="219">
        <v>0</v>
      </c>
      <c r="N3838" s="219">
        <v>4200</v>
      </c>
      <c r="O3838" s="217">
        <f t="shared" si="59"/>
        <v>96024.139999999665</v>
      </c>
    </row>
    <row r="3839" spans="1:16" ht="22.05" hidden="1" customHeight="1" x14ac:dyDescent="0.2">
      <c r="A3839" s="216">
        <v>45833</v>
      </c>
      <c r="B3839" s="20" t="s">
        <v>185</v>
      </c>
      <c r="C3839" s="41">
        <v>56407</v>
      </c>
      <c r="D3839" s="22"/>
      <c r="E3839" s="55" t="s">
        <v>131</v>
      </c>
      <c r="F3839" s="20" t="s">
        <v>79</v>
      </c>
      <c r="G3839" s="41"/>
      <c r="H3839" s="21" t="s">
        <v>22</v>
      </c>
      <c r="I3839" s="21" t="s">
        <v>103</v>
      </c>
      <c r="J3839" s="21" t="s">
        <v>214</v>
      </c>
      <c r="K3839" s="203" t="s">
        <v>132</v>
      </c>
      <c r="L3839" s="55"/>
      <c r="M3839" s="219">
        <v>0</v>
      </c>
      <c r="N3839" s="219">
        <v>400</v>
      </c>
      <c r="O3839" s="217">
        <f t="shared" si="59"/>
        <v>95624.139999999665</v>
      </c>
    </row>
    <row r="3840" spans="1:16" ht="22.05" hidden="1" customHeight="1" x14ac:dyDescent="0.2">
      <c r="A3840" s="216">
        <v>45833</v>
      </c>
      <c r="B3840" s="20" t="s">
        <v>185</v>
      </c>
      <c r="C3840" s="41">
        <v>56408</v>
      </c>
      <c r="D3840" s="22"/>
      <c r="E3840" s="55" t="s">
        <v>4795</v>
      </c>
      <c r="F3840" s="20" t="s">
        <v>79</v>
      </c>
      <c r="G3840" s="41"/>
      <c r="H3840" s="21" t="s">
        <v>22</v>
      </c>
      <c r="I3840" s="21" t="s">
        <v>103</v>
      </c>
      <c r="J3840" s="21" t="s">
        <v>95</v>
      </c>
      <c r="K3840" s="203" t="s">
        <v>134</v>
      </c>
      <c r="L3840" s="55"/>
      <c r="M3840" s="219">
        <v>0</v>
      </c>
      <c r="N3840" s="219">
        <v>930</v>
      </c>
      <c r="O3840" s="217">
        <f t="shared" si="59"/>
        <v>94694.139999999665</v>
      </c>
    </row>
    <row r="3841" spans="1:16" ht="22.05" hidden="1" customHeight="1" x14ac:dyDescent="0.2">
      <c r="A3841" s="216">
        <v>45833</v>
      </c>
      <c r="B3841" s="20" t="s">
        <v>185</v>
      </c>
      <c r="C3841" s="41">
        <v>56409</v>
      </c>
      <c r="D3841" s="22"/>
      <c r="E3841" s="55" t="s">
        <v>4796</v>
      </c>
      <c r="F3841" s="20" t="s">
        <v>79</v>
      </c>
      <c r="G3841" s="41"/>
      <c r="H3841" s="21" t="s">
        <v>22</v>
      </c>
      <c r="I3841" s="41" t="s">
        <v>103</v>
      </c>
      <c r="J3841" s="21" t="s">
        <v>95</v>
      </c>
      <c r="K3841" s="203" t="s">
        <v>807</v>
      </c>
      <c r="L3841" s="219"/>
      <c r="M3841" s="219">
        <v>0</v>
      </c>
      <c r="N3841" s="219">
        <v>260</v>
      </c>
      <c r="O3841" s="217">
        <f t="shared" si="59"/>
        <v>94434.139999999665</v>
      </c>
    </row>
    <row r="3842" spans="1:16" ht="22.05" hidden="1" customHeight="1" x14ac:dyDescent="0.2">
      <c r="A3842" s="216">
        <v>45833</v>
      </c>
      <c r="B3842" s="20" t="s">
        <v>185</v>
      </c>
      <c r="C3842" s="41">
        <v>56410</v>
      </c>
      <c r="D3842" s="22"/>
      <c r="E3842" s="55" t="s">
        <v>4797</v>
      </c>
      <c r="F3842" s="20" t="s">
        <v>79</v>
      </c>
      <c r="G3842" s="41"/>
      <c r="H3842" s="21" t="s">
        <v>22</v>
      </c>
      <c r="I3842" s="41" t="s">
        <v>54</v>
      </c>
      <c r="J3842" s="21" t="s">
        <v>61</v>
      </c>
      <c r="K3842" s="203" t="s">
        <v>235</v>
      </c>
      <c r="L3842" s="219"/>
      <c r="M3842" s="219">
        <v>0</v>
      </c>
      <c r="N3842" s="219">
        <v>270</v>
      </c>
      <c r="O3842" s="217">
        <f t="shared" si="59"/>
        <v>94164.139999999665</v>
      </c>
    </row>
    <row r="3843" spans="1:16" ht="22.05" hidden="1" customHeight="1" x14ac:dyDescent="0.2">
      <c r="A3843" s="216">
        <v>45833</v>
      </c>
      <c r="B3843" s="20" t="s">
        <v>185</v>
      </c>
      <c r="C3843" s="41">
        <v>56411</v>
      </c>
      <c r="D3843" s="22"/>
      <c r="E3843" s="55" t="s">
        <v>154</v>
      </c>
      <c r="F3843" s="20" t="s">
        <v>79</v>
      </c>
      <c r="G3843" s="41"/>
      <c r="H3843" s="21" t="s">
        <v>22</v>
      </c>
      <c r="I3843" s="41" t="s">
        <v>103</v>
      </c>
      <c r="J3843" s="21" t="s">
        <v>219</v>
      </c>
      <c r="K3843" s="203" t="s">
        <v>1241</v>
      </c>
      <c r="L3843" s="219"/>
      <c r="M3843" s="219">
        <v>0</v>
      </c>
      <c r="N3843" s="219">
        <v>720</v>
      </c>
      <c r="O3843" s="217">
        <f t="shared" si="59"/>
        <v>93444.139999999665</v>
      </c>
    </row>
    <row r="3844" spans="1:16" ht="22.05" hidden="1" customHeight="1" x14ac:dyDescent="0.2">
      <c r="A3844" s="216">
        <v>45833</v>
      </c>
      <c r="B3844" s="20" t="s">
        <v>185</v>
      </c>
      <c r="C3844" s="41">
        <v>56412</v>
      </c>
      <c r="D3844" s="22"/>
      <c r="E3844" s="55" t="s">
        <v>3198</v>
      </c>
      <c r="F3844" s="20" t="s">
        <v>79</v>
      </c>
      <c r="G3844" s="41"/>
      <c r="H3844" s="21" t="s">
        <v>22</v>
      </c>
      <c r="I3844" s="41" t="s">
        <v>103</v>
      </c>
      <c r="J3844" s="21" t="s">
        <v>94</v>
      </c>
      <c r="K3844" s="203" t="s">
        <v>4800</v>
      </c>
      <c r="L3844" s="219"/>
      <c r="M3844" s="219">
        <v>0</v>
      </c>
      <c r="N3844" s="219">
        <v>100</v>
      </c>
      <c r="O3844" s="217">
        <f t="shared" si="59"/>
        <v>93344.139999999665</v>
      </c>
    </row>
    <row r="3845" spans="1:16" ht="22.05" hidden="1" customHeight="1" x14ac:dyDescent="0.2">
      <c r="A3845" s="216">
        <v>45834</v>
      </c>
      <c r="B3845" s="20" t="s">
        <v>185</v>
      </c>
      <c r="C3845" s="41">
        <v>56414</v>
      </c>
      <c r="D3845" s="22"/>
      <c r="E3845" s="55" t="s">
        <v>4801</v>
      </c>
      <c r="F3845" s="20" t="s">
        <v>79</v>
      </c>
      <c r="G3845" s="41"/>
      <c r="H3845" s="21" t="s">
        <v>22</v>
      </c>
      <c r="I3845" s="21" t="s">
        <v>103</v>
      </c>
      <c r="J3845" s="21" t="s">
        <v>60</v>
      </c>
      <c r="K3845" s="203" t="s">
        <v>4811</v>
      </c>
      <c r="L3845" s="55"/>
      <c r="M3845" s="219">
        <v>0</v>
      </c>
      <c r="N3845" s="219">
        <v>2200</v>
      </c>
      <c r="O3845" s="217">
        <f t="shared" si="59"/>
        <v>91144.139999999665</v>
      </c>
      <c r="P3845" s="157"/>
    </row>
    <row r="3846" spans="1:16" ht="22.05" hidden="1" customHeight="1" x14ac:dyDescent="0.2">
      <c r="A3846" s="216">
        <v>45834</v>
      </c>
      <c r="B3846" s="20" t="s">
        <v>185</v>
      </c>
      <c r="C3846" s="41">
        <v>56415</v>
      </c>
      <c r="D3846" s="22"/>
      <c r="E3846" s="55" t="s">
        <v>4802</v>
      </c>
      <c r="F3846" s="20" t="s">
        <v>79</v>
      </c>
      <c r="G3846" s="41"/>
      <c r="H3846" s="21" t="s">
        <v>22</v>
      </c>
      <c r="I3846" s="41" t="s">
        <v>56</v>
      </c>
      <c r="J3846" s="21" t="s">
        <v>116</v>
      </c>
      <c r="K3846" s="203" t="s">
        <v>165</v>
      </c>
      <c r="L3846" s="55"/>
      <c r="M3846" s="219">
        <v>0</v>
      </c>
      <c r="N3846" s="219">
        <v>190</v>
      </c>
      <c r="O3846" s="217">
        <f t="shared" si="59"/>
        <v>90954.139999999665</v>
      </c>
    </row>
    <row r="3847" spans="1:16" ht="22.05" hidden="1" customHeight="1" x14ac:dyDescent="0.2">
      <c r="A3847" s="216">
        <v>45834</v>
      </c>
      <c r="B3847" s="20" t="s">
        <v>185</v>
      </c>
      <c r="C3847" s="41">
        <v>56416</v>
      </c>
      <c r="D3847" s="22"/>
      <c r="E3847" s="55" t="s">
        <v>4803</v>
      </c>
      <c r="F3847" s="20" t="s">
        <v>79</v>
      </c>
      <c r="G3847" s="41"/>
      <c r="H3847" s="21" t="s">
        <v>22</v>
      </c>
      <c r="I3847" s="41" t="s">
        <v>103</v>
      </c>
      <c r="J3847" s="21" t="s">
        <v>93</v>
      </c>
      <c r="K3847" s="203" t="s">
        <v>655</v>
      </c>
      <c r="L3847" s="55"/>
      <c r="M3847" s="219">
        <v>0</v>
      </c>
      <c r="N3847" s="219">
        <v>2500</v>
      </c>
      <c r="O3847" s="217">
        <f t="shared" si="59"/>
        <v>88454.139999999665</v>
      </c>
    </row>
    <row r="3848" spans="1:16" ht="22.05" hidden="1" customHeight="1" x14ac:dyDescent="0.2">
      <c r="A3848" s="216">
        <v>45834</v>
      </c>
      <c r="B3848" s="20" t="s">
        <v>185</v>
      </c>
      <c r="C3848" s="41">
        <v>56417</v>
      </c>
      <c r="D3848" s="22"/>
      <c r="E3848" s="55" t="s">
        <v>143</v>
      </c>
      <c r="F3848" s="20" t="s">
        <v>79</v>
      </c>
      <c r="G3848" s="41"/>
      <c r="H3848" s="21" t="s">
        <v>22</v>
      </c>
      <c r="I3848" s="41" t="s">
        <v>53</v>
      </c>
      <c r="J3848" s="21" t="s">
        <v>112</v>
      </c>
      <c r="K3848" s="203" t="s">
        <v>144</v>
      </c>
      <c r="L3848" s="55"/>
      <c r="M3848" s="219">
        <v>0</v>
      </c>
      <c r="N3848" s="219">
        <v>7350</v>
      </c>
      <c r="O3848" s="217">
        <f t="shared" si="59"/>
        <v>81104.139999999665</v>
      </c>
    </row>
    <row r="3849" spans="1:16" ht="22.05" hidden="1" customHeight="1" x14ac:dyDescent="0.2">
      <c r="A3849" s="216">
        <v>45834</v>
      </c>
      <c r="B3849" s="20" t="s">
        <v>185</v>
      </c>
      <c r="C3849" s="41">
        <v>56418</v>
      </c>
      <c r="D3849" s="22"/>
      <c r="E3849" s="55" t="s">
        <v>4804</v>
      </c>
      <c r="F3849" s="20" t="s">
        <v>79</v>
      </c>
      <c r="G3849" s="41"/>
      <c r="H3849" s="21" t="s">
        <v>22</v>
      </c>
      <c r="I3849" s="41" t="s">
        <v>54</v>
      </c>
      <c r="J3849" s="21" t="s">
        <v>64</v>
      </c>
      <c r="K3849" s="203" t="s">
        <v>1257</v>
      </c>
      <c r="L3849" s="55"/>
      <c r="M3849" s="219">
        <v>0</v>
      </c>
      <c r="N3849" s="219">
        <v>1000</v>
      </c>
      <c r="O3849" s="217">
        <f t="shared" si="59"/>
        <v>80104.139999999665</v>
      </c>
    </row>
    <row r="3850" spans="1:16" ht="22.05" hidden="1" customHeight="1" x14ac:dyDescent="0.2">
      <c r="A3850" s="216">
        <v>45834</v>
      </c>
      <c r="B3850" s="20" t="s">
        <v>185</v>
      </c>
      <c r="C3850" s="41">
        <v>56419</v>
      </c>
      <c r="D3850" s="22"/>
      <c r="E3850" s="55" t="s">
        <v>4805</v>
      </c>
      <c r="F3850" s="20" t="s">
        <v>79</v>
      </c>
      <c r="G3850" s="41"/>
      <c r="H3850" s="21" t="s">
        <v>22</v>
      </c>
      <c r="I3850" s="21" t="s">
        <v>103</v>
      </c>
      <c r="J3850" s="21" t="s">
        <v>60</v>
      </c>
      <c r="K3850" s="203" t="s">
        <v>135</v>
      </c>
      <c r="L3850" s="55"/>
      <c r="M3850" s="219">
        <v>0</v>
      </c>
      <c r="N3850" s="219">
        <v>1400</v>
      </c>
      <c r="O3850" s="217">
        <f t="shared" si="59"/>
        <v>78704.139999999665</v>
      </c>
    </row>
    <row r="3851" spans="1:16" ht="22.05" hidden="1" customHeight="1" x14ac:dyDescent="0.2">
      <c r="A3851" s="216">
        <v>45834</v>
      </c>
      <c r="B3851" s="20" t="s">
        <v>185</v>
      </c>
      <c r="C3851" s="41">
        <v>56420</v>
      </c>
      <c r="D3851" s="22"/>
      <c r="E3851" s="55" t="s">
        <v>3767</v>
      </c>
      <c r="F3851" s="20" t="s">
        <v>79</v>
      </c>
      <c r="G3851" s="41"/>
      <c r="H3851" s="21" t="s">
        <v>22</v>
      </c>
      <c r="I3851" s="41" t="s">
        <v>103</v>
      </c>
      <c r="J3851" s="21" t="s">
        <v>219</v>
      </c>
      <c r="K3851" s="203" t="s">
        <v>266</v>
      </c>
      <c r="L3851" s="55"/>
      <c r="M3851" s="219">
        <v>0</v>
      </c>
      <c r="N3851" s="219">
        <v>120</v>
      </c>
      <c r="O3851" s="217">
        <f t="shared" si="59"/>
        <v>78584.139999999665</v>
      </c>
    </row>
    <row r="3852" spans="1:16" ht="22.05" hidden="1" customHeight="1" x14ac:dyDescent="0.2">
      <c r="A3852" s="216">
        <v>45834</v>
      </c>
      <c r="B3852" s="20" t="s">
        <v>185</v>
      </c>
      <c r="C3852" s="41">
        <v>56421</v>
      </c>
      <c r="D3852" s="22"/>
      <c r="E3852" s="55" t="s">
        <v>4806</v>
      </c>
      <c r="F3852" s="20" t="s">
        <v>79</v>
      </c>
      <c r="G3852" s="41"/>
      <c r="H3852" s="21" t="s">
        <v>22</v>
      </c>
      <c r="I3852" s="41" t="s">
        <v>103</v>
      </c>
      <c r="J3852" s="21" t="s">
        <v>92</v>
      </c>
      <c r="K3852" s="203" t="s">
        <v>4812</v>
      </c>
      <c r="L3852" s="55"/>
      <c r="M3852" s="219">
        <v>0</v>
      </c>
      <c r="N3852" s="219">
        <v>650</v>
      </c>
      <c r="O3852" s="217">
        <f t="shared" si="59"/>
        <v>77934.139999999665</v>
      </c>
    </row>
    <row r="3853" spans="1:16" ht="22.05" hidden="1" customHeight="1" x14ac:dyDescent="0.2">
      <c r="A3853" s="216">
        <v>45834</v>
      </c>
      <c r="B3853" s="20" t="s">
        <v>185</v>
      </c>
      <c r="C3853" s="41">
        <v>56422</v>
      </c>
      <c r="D3853" s="22"/>
      <c r="E3853" s="55" t="s">
        <v>4807</v>
      </c>
      <c r="F3853" s="20" t="s">
        <v>79</v>
      </c>
      <c r="G3853" s="41"/>
      <c r="H3853" s="21" t="s">
        <v>22</v>
      </c>
      <c r="I3853" s="41" t="s">
        <v>103</v>
      </c>
      <c r="J3853" s="21" t="s">
        <v>92</v>
      </c>
      <c r="K3853" s="203" t="s">
        <v>4813</v>
      </c>
      <c r="L3853" s="55"/>
      <c r="M3853" s="219">
        <v>0</v>
      </c>
      <c r="N3853" s="219">
        <v>850</v>
      </c>
      <c r="O3853" s="217">
        <f t="shared" si="59"/>
        <v>77084.139999999665</v>
      </c>
    </row>
    <row r="3854" spans="1:16" ht="22.05" hidden="1" customHeight="1" x14ac:dyDescent="0.2">
      <c r="A3854" s="216">
        <v>45834</v>
      </c>
      <c r="B3854" s="20" t="s">
        <v>185</v>
      </c>
      <c r="C3854" s="41">
        <v>56423</v>
      </c>
      <c r="D3854" s="22"/>
      <c r="E3854" s="55" t="s">
        <v>223</v>
      </c>
      <c r="F3854" s="20" t="s">
        <v>79</v>
      </c>
      <c r="G3854" s="41"/>
      <c r="H3854" s="21" t="s">
        <v>22</v>
      </c>
      <c r="I3854" s="41" t="s">
        <v>103</v>
      </c>
      <c r="J3854" s="21" t="s">
        <v>102</v>
      </c>
      <c r="K3854" s="203" t="s">
        <v>3880</v>
      </c>
      <c r="L3854" s="55"/>
      <c r="M3854" s="219">
        <v>0</v>
      </c>
      <c r="N3854" s="219">
        <v>1000</v>
      </c>
      <c r="O3854" s="217">
        <f t="shared" si="59"/>
        <v>76084.139999999665</v>
      </c>
    </row>
    <row r="3855" spans="1:16" ht="22.05" hidden="1" customHeight="1" x14ac:dyDescent="0.2">
      <c r="A3855" s="216">
        <v>45834</v>
      </c>
      <c r="B3855" s="20" t="s">
        <v>185</v>
      </c>
      <c r="C3855" s="41">
        <v>56424</v>
      </c>
      <c r="D3855" s="22"/>
      <c r="E3855" s="55" t="s">
        <v>2368</v>
      </c>
      <c r="F3855" s="20" t="s">
        <v>79</v>
      </c>
      <c r="G3855" s="41"/>
      <c r="H3855" s="21" t="s">
        <v>22</v>
      </c>
      <c r="I3855" s="41" t="s">
        <v>103</v>
      </c>
      <c r="J3855" s="316" t="s">
        <v>97</v>
      </c>
      <c r="K3855" s="203" t="s">
        <v>445</v>
      </c>
      <c r="L3855" s="55"/>
      <c r="M3855" s="219">
        <v>0</v>
      </c>
      <c r="N3855" s="219">
        <v>2520</v>
      </c>
      <c r="O3855" s="217">
        <f t="shared" si="59"/>
        <v>73564.139999999665</v>
      </c>
    </row>
    <row r="3856" spans="1:16" ht="22.05" hidden="1" customHeight="1" x14ac:dyDescent="0.2">
      <c r="A3856" s="216">
        <v>45834</v>
      </c>
      <c r="B3856" s="20" t="s">
        <v>185</v>
      </c>
      <c r="C3856" s="41">
        <v>56425</v>
      </c>
      <c r="D3856" s="22"/>
      <c r="E3856" s="55" t="s">
        <v>3855</v>
      </c>
      <c r="F3856" s="20" t="s">
        <v>79</v>
      </c>
      <c r="G3856" s="41"/>
      <c r="H3856" s="21" t="s">
        <v>22</v>
      </c>
      <c r="I3856" s="41" t="s">
        <v>103</v>
      </c>
      <c r="J3856" s="21" t="s">
        <v>97</v>
      </c>
      <c r="K3856" s="203" t="s">
        <v>4814</v>
      </c>
      <c r="L3856" s="55"/>
      <c r="M3856" s="219">
        <v>0</v>
      </c>
      <c r="N3856" s="219">
        <v>3965</v>
      </c>
      <c r="O3856" s="217">
        <f t="shared" si="59"/>
        <v>69599.139999999665</v>
      </c>
    </row>
    <row r="3857" spans="1:15" ht="22.05" hidden="1" customHeight="1" x14ac:dyDescent="0.2">
      <c r="A3857" s="216">
        <v>45834</v>
      </c>
      <c r="B3857" s="20" t="s">
        <v>185</v>
      </c>
      <c r="C3857" s="41">
        <v>56426</v>
      </c>
      <c r="D3857" s="22"/>
      <c r="E3857" s="55" t="s">
        <v>4808</v>
      </c>
      <c r="F3857" s="20" t="s">
        <v>79</v>
      </c>
      <c r="G3857" s="41"/>
      <c r="H3857" s="21" t="s">
        <v>22</v>
      </c>
      <c r="I3857" s="41" t="s">
        <v>103</v>
      </c>
      <c r="J3857" s="21" t="s">
        <v>92</v>
      </c>
      <c r="K3857" s="203" t="s">
        <v>4815</v>
      </c>
      <c r="L3857" s="55"/>
      <c r="M3857" s="219">
        <v>0</v>
      </c>
      <c r="N3857" s="219">
        <v>3000</v>
      </c>
      <c r="O3857" s="217">
        <f t="shared" si="59"/>
        <v>66599.139999999665</v>
      </c>
    </row>
    <row r="3858" spans="1:15" ht="22.05" hidden="1" customHeight="1" x14ac:dyDescent="0.2">
      <c r="A3858" s="216">
        <v>45834</v>
      </c>
      <c r="B3858" s="20" t="s">
        <v>185</v>
      </c>
      <c r="C3858" s="41">
        <v>56427</v>
      </c>
      <c r="D3858" s="22"/>
      <c r="E3858" s="55" t="s">
        <v>154</v>
      </c>
      <c r="F3858" s="20" t="s">
        <v>79</v>
      </c>
      <c r="G3858" s="41"/>
      <c r="H3858" s="21" t="s">
        <v>22</v>
      </c>
      <c r="I3858" s="41" t="s">
        <v>103</v>
      </c>
      <c r="J3858" s="21" t="s">
        <v>219</v>
      </c>
      <c r="K3858" s="203" t="s">
        <v>1241</v>
      </c>
      <c r="L3858" s="55"/>
      <c r="M3858" s="219">
        <v>0</v>
      </c>
      <c r="N3858" s="219">
        <v>380</v>
      </c>
      <c r="O3858" s="217">
        <f t="shared" si="59"/>
        <v>66219.139999999665</v>
      </c>
    </row>
    <row r="3859" spans="1:15" ht="22.05" hidden="1" customHeight="1" x14ac:dyDescent="0.2">
      <c r="A3859" s="216">
        <v>45834</v>
      </c>
      <c r="B3859" s="20" t="s">
        <v>185</v>
      </c>
      <c r="C3859" s="41">
        <v>56428</v>
      </c>
      <c r="D3859" s="22"/>
      <c r="E3859" s="55" t="s">
        <v>4809</v>
      </c>
      <c r="F3859" s="20" t="s">
        <v>79</v>
      </c>
      <c r="G3859" s="41"/>
      <c r="H3859" s="21" t="s">
        <v>22</v>
      </c>
      <c r="I3859" s="41" t="s">
        <v>103</v>
      </c>
      <c r="J3859" s="21" t="s">
        <v>93</v>
      </c>
      <c r="K3859" s="203" t="s">
        <v>4816</v>
      </c>
      <c r="L3859" s="55"/>
      <c r="M3859" s="219">
        <v>0</v>
      </c>
      <c r="N3859" s="219">
        <v>160</v>
      </c>
      <c r="O3859" s="217">
        <f t="shared" si="59"/>
        <v>66059.139999999665</v>
      </c>
    </row>
    <row r="3860" spans="1:15" ht="22.05" hidden="1" customHeight="1" x14ac:dyDescent="0.2">
      <c r="A3860" s="216">
        <v>45834</v>
      </c>
      <c r="B3860" s="20" t="s">
        <v>185</v>
      </c>
      <c r="C3860" s="41">
        <v>56429</v>
      </c>
      <c r="D3860" s="22"/>
      <c r="E3860" s="55" t="s">
        <v>4810</v>
      </c>
      <c r="F3860" s="20" t="s">
        <v>79</v>
      </c>
      <c r="G3860" s="41"/>
      <c r="H3860" s="21" t="s">
        <v>22</v>
      </c>
      <c r="I3860" s="41" t="s">
        <v>103</v>
      </c>
      <c r="J3860" s="21" t="s">
        <v>92</v>
      </c>
      <c r="K3860" s="203" t="s">
        <v>4817</v>
      </c>
      <c r="L3860" s="55"/>
      <c r="M3860" s="219">
        <v>0</v>
      </c>
      <c r="N3860" s="219">
        <v>1150</v>
      </c>
      <c r="O3860" s="217">
        <f t="shared" si="59"/>
        <v>64909.139999999665</v>
      </c>
    </row>
    <row r="3861" spans="1:15" ht="22.05" hidden="1" customHeight="1" x14ac:dyDescent="0.2">
      <c r="A3861" s="216">
        <v>45835</v>
      </c>
      <c r="B3861" s="20" t="s">
        <v>185</v>
      </c>
      <c r="C3861" s="41">
        <v>56431</v>
      </c>
      <c r="D3861" s="22"/>
      <c r="E3861" s="55" t="s">
        <v>4818</v>
      </c>
      <c r="F3861" s="20" t="s">
        <v>79</v>
      </c>
      <c r="G3861" s="41"/>
      <c r="H3861" s="21" t="s">
        <v>22</v>
      </c>
      <c r="I3861" s="41" t="s">
        <v>54</v>
      </c>
      <c r="J3861" s="21" t="s">
        <v>64</v>
      </c>
      <c r="K3861" s="203" t="s">
        <v>4836</v>
      </c>
      <c r="L3861" s="55"/>
      <c r="M3861" s="219">
        <v>0</v>
      </c>
      <c r="N3861" s="219">
        <v>6000</v>
      </c>
      <c r="O3861" s="217">
        <f t="shared" si="59"/>
        <v>58909.139999999665</v>
      </c>
    </row>
    <row r="3862" spans="1:15" ht="22.05" hidden="1" customHeight="1" x14ac:dyDescent="0.2">
      <c r="A3862" s="216">
        <v>45835</v>
      </c>
      <c r="B3862" s="20" t="s">
        <v>185</v>
      </c>
      <c r="C3862" s="41">
        <v>56432</v>
      </c>
      <c r="D3862" s="22"/>
      <c r="E3862" s="55" t="s">
        <v>4819</v>
      </c>
      <c r="F3862" s="20" t="s">
        <v>79</v>
      </c>
      <c r="G3862" s="41"/>
      <c r="H3862" s="21" t="s">
        <v>22</v>
      </c>
      <c r="I3862" s="21" t="s">
        <v>103</v>
      </c>
      <c r="J3862" s="21" t="s">
        <v>219</v>
      </c>
      <c r="K3862" s="203" t="s">
        <v>266</v>
      </c>
      <c r="L3862" s="55"/>
      <c r="M3862" s="219">
        <v>0</v>
      </c>
      <c r="N3862" s="219">
        <v>4800</v>
      </c>
      <c r="O3862" s="217">
        <f t="shared" si="59"/>
        <v>54109.139999999665</v>
      </c>
    </row>
    <row r="3863" spans="1:15" ht="22.05" hidden="1" customHeight="1" x14ac:dyDescent="0.2">
      <c r="A3863" s="216">
        <v>45835</v>
      </c>
      <c r="B3863" s="20" t="s">
        <v>185</v>
      </c>
      <c r="C3863" s="41">
        <v>56433</v>
      </c>
      <c r="D3863" s="22"/>
      <c r="E3863" s="55" t="s">
        <v>143</v>
      </c>
      <c r="F3863" s="20" t="s">
        <v>79</v>
      </c>
      <c r="G3863" s="41"/>
      <c r="H3863" s="21" t="s">
        <v>22</v>
      </c>
      <c r="I3863" s="41" t="s">
        <v>53</v>
      </c>
      <c r="J3863" s="21" t="s">
        <v>112</v>
      </c>
      <c r="K3863" s="203" t="s">
        <v>144</v>
      </c>
      <c r="L3863" s="55"/>
      <c r="M3863" s="219">
        <v>0</v>
      </c>
      <c r="N3863" s="219">
        <v>6300</v>
      </c>
      <c r="O3863" s="217">
        <f t="shared" si="59"/>
        <v>47809.139999999665</v>
      </c>
    </row>
    <row r="3864" spans="1:15" ht="22.05" hidden="1" customHeight="1" x14ac:dyDescent="0.2">
      <c r="A3864" s="216">
        <v>45835</v>
      </c>
      <c r="B3864" s="20" t="s">
        <v>185</v>
      </c>
      <c r="C3864" s="41">
        <v>56434</v>
      </c>
      <c r="D3864" s="22"/>
      <c r="E3864" s="55" t="s">
        <v>4820</v>
      </c>
      <c r="F3864" s="20" t="s">
        <v>79</v>
      </c>
      <c r="G3864" s="41"/>
      <c r="H3864" s="21" t="s">
        <v>22</v>
      </c>
      <c r="I3864" s="41" t="s">
        <v>56</v>
      </c>
      <c r="J3864" s="21" t="s">
        <v>212</v>
      </c>
      <c r="K3864" s="203" t="s">
        <v>4837</v>
      </c>
      <c r="L3864" s="55"/>
      <c r="M3864" s="219">
        <v>0</v>
      </c>
      <c r="N3864" s="219">
        <v>1000</v>
      </c>
      <c r="O3864" s="217">
        <f t="shared" si="59"/>
        <v>46809.139999999665</v>
      </c>
    </row>
    <row r="3865" spans="1:15" ht="22.05" hidden="1" customHeight="1" x14ac:dyDescent="0.2">
      <c r="A3865" s="216">
        <v>45835</v>
      </c>
      <c r="B3865" s="20" t="s">
        <v>185</v>
      </c>
      <c r="C3865" s="41">
        <v>56435</v>
      </c>
      <c r="D3865" s="22"/>
      <c r="E3865" s="55" t="s">
        <v>1650</v>
      </c>
      <c r="F3865" s="20" t="s">
        <v>79</v>
      </c>
      <c r="G3865" s="41"/>
      <c r="H3865" s="21" t="s">
        <v>21</v>
      </c>
      <c r="I3865" s="41" t="s">
        <v>28</v>
      </c>
      <c r="J3865" s="21" t="s">
        <v>31</v>
      </c>
      <c r="K3865" s="203"/>
      <c r="L3865" s="55"/>
      <c r="M3865" s="219">
        <v>34300</v>
      </c>
      <c r="N3865" s="219">
        <v>0</v>
      </c>
      <c r="O3865" s="217">
        <f t="shared" si="59"/>
        <v>81109.139999999665</v>
      </c>
    </row>
    <row r="3866" spans="1:15" ht="22.05" hidden="1" customHeight="1" x14ac:dyDescent="0.2">
      <c r="A3866" s="216">
        <v>45835</v>
      </c>
      <c r="B3866" s="20" t="s">
        <v>185</v>
      </c>
      <c r="C3866" s="41">
        <v>56436</v>
      </c>
      <c r="D3866" s="22"/>
      <c r="E3866" s="55" t="s">
        <v>130</v>
      </c>
      <c r="F3866" s="20" t="s">
        <v>79</v>
      </c>
      <c r="G3866" s="41"/>
      <c r="H3866" s="21" t="s">
        <v>22</v>
      </c>
      <c r="I3866" s="21" t="s">
        <v>53</v>
      </c>
      <c r="J3866" s="21" t="s">
        <v>113</v>
      </c>
      <c r="K3866" s="203" t="s">
        <v>4838</v>
      </c>
      <c r="L3866" s="55"/>
      <c r="M3866" s="219">
        <v>0</v>
      </c>
      <c r="N3866" s="219">
        <v>2000</v>
      </c>
      <c r="O3866" s="217">
        <f t="shared" si="59"/>
        <v>79109.139999999665</v>
      </c>
    </row>
    <row r="3867" spans="1:15" ht="22.05" hidden="1" customHeight="1" x14ac:dyDescent="0.2">
      <c r="A3867" s="216">
        <v>45835</v>
      </c>
      <c r="B3867" s="20" t="s">
        <v>185</v>
      </c>
      <c r="C3867" s="41">
        <v>56437</v>
      </c>
      <c r="D3867" s="22"/>
      <c r="E3867" s="55" t="s">
        <v>4821</v>
      </c>
      <c r="F3867" s="20" t="s">
        <v>79</v>
      </c>
      <c r="G3867" s="41"/>
      <c r="H3867" s="21" t="s">
        <v>22</v>
      </c>
      <c r="I3867" s="41" t="s">
        <v>54</v>
      </c>
      <c r="J3867" s="21" t="s">
        <v>41</v>
      </c>
      <c r="K3867" s="203" t="s">
        <v>559</v>
      </c>
      <c r="L3867" s="55"/>
      <c r="M3867" s="219">
        <v>0</v>
      </c>
      <c r="N3867" s="219">
        <v>2300</v>
      </c>
      <c r="O3867" s="217">
        <f t="shared" si="59"/>
        <v>76809.139999999665</v>
      </c>
    </row>
    <row r="3868" spans="1:15" ht="22.05" hidden="1" customHeight="1" x14ac:dyDescent="0.2">
      <c r="A3868" s="216">
        <v>45835</v>
      </c>
      <c r="B3868" s="20" t="s">
        <v>185</v>
      </c>
      <c r="C3868" s="41">
        <v>56438</v>
      </c>
      <c r="D3868" s="22"/>
      <c r="E3868" s="55" t="s">
        <v>157</v>
      </c>
      <c r="F3868" s="20" t="s">
        <v>79</v>
      </c>
      <c r="G3868" s="41"/>
      <c r="H3868" s="21" t="s">
        <v>22</v>
      </c>
      <c r="I3868" s="41" t="s">
        <v>103</v>
      </c>
      <c r="J3868" s="21" t="s">
        <v>219</v>
      </c>
      <c r="K3868" s="203" t="s">
        <v>135</v>
      </c>
      <c r="L3868" s="55"/>
      <c r="M3868" s="219">
        <v>0</v>
      </c>
      <c r="N3868" s="219">
        <v>1200</v>
      </c>
      <c r="O3868" s="217">
        <f t="shared" si="59"/>
        <v>75609.139999999665</v>
      </c>
    </row>
    <row r="3869" spans="1:15" ht="22.05" hidden="1" customHeight="1" x14ac:dyDescent="0.2">
      <c r="A3869" s="216">
        <v>45835</v>
      </c>
      <c r="B3869" s="20" t="s">
        <v>185</v>
      </c>
      <c r="C3869" s="41">
        <v>56439</v>
      </c>
      <c r="D3869" s="22"/>
      <c r="E3869" s="55" t="s">
        <v>393</v>
      </c>
      <c r="F3869" s="20" t="s">
        <v>79</v>
      </c>
      <c r="G3869" s="41"/>
      <c r="H3869" s="21" t="s">
        <v>22</v>
      </c>
      <c r="I3869" s="41" t="s">
        <v>103</v>
      </c>
      <c r="J3869" s="21" t="s">
        <v>219</v>
      </c>
      <c r="K3869" s="203" t="s">
        <v>266</v>
      </c>
      <c r="L3869" s="55"/>
      <c r="M3869" s="219">
        <v>0</v>
      </c>
      <c r="N3869" s="219">
        <v>320</v>
      </c>
      <c r="O3869" s="217">
        <f t="shared" si="59"/>
        <v>75289.139999999665</v>
      </c>
    </row>
    <row r="3870" spans="1:15" ht="22.05" hidden="1" customHeight="1" x14ac:dyDescent="0.2">
      <c r="A3870" s="216">
        <v>45835</v>
      </c>
      <c r="B3870" s="20" t="s">
        <v>185</v>
      </c>
      <c r="C3870" s="41">
        <v>56440</v>
      </c>
      <c r="D3870" s="22"/>
      <c r="E3870" s="55" t="s">
        <v>4822</v>
      </c>
      <c r="F3870" s="20" t="s">
        <v>79</v>
      </c>
      <c r="G3870" s="41"/>
      <c r="H3870" s="21" t="s">
        <v>21</v>
      </c>
      <c r="I3870" s="41" t="s">
        <v>81</v>
      </c>
      <c r="J3870" s="21" t="s">
        <v>179</v>
      </c>
      <c r="K3870" s="203"/>
      <c r="L3870" s="55"/>
      <c r="M3870" s="219">
        <v>99500</v>
      </c>
      <c r="N3870" s="219">
        <v>0</v>
      </c>
      <c r="O3870" s="217">
        <f t="shared" si="59"/>
        <v>174789.13999999966</v>
      </c>
    </row>
    <row r="3871" spans="1:15" ht="22.05" hidden="1" customHeight="1" x14ac:dyDescent="0.2">
      <c r="A3871" s="216">
        <v>45835</v>
      </c>
      <c r="B3871" s="20" t="s">
        <v>185</v>
      </c>
      <c r="C3871" s="41">
        <v>56441</v>
      </c>
      <c r="D3871" s="22"/>
      <c r="E3871" s="55" t="s">
        <v>4823</v>
      </c>
      <c r="F3871" s="20" t="s">
        <v>79</v>
      </c>
      <c r="G3871" s="41"/>
      <c r="H3871" s="21" t="s">
        <v>21</v>
      </c>
      <c r="I3871" s="41" t="s">
        <v>81</v>
      </c>
      <c r="J3871" s="21" t="s">
        <v>183</v>
      </c>
      <c r="K3871" s="203"/>
      <c r="L3871" s="55"/>
      <c r="M3871" s="219">
        <v>100000</v>
      </c>
      <c r="N3871" s="219">
        <v>0</v>
      </c>
      <c r="O3871" s="217">
        <f t="shared" si="59"/>
        <v>274789.13999999966</v>
      </c>
    </row>
    <row r="3872" spans="1:15" ht="22.05" hidden="1" customHeight="1" x14ac:dyDescent="0.2">
      <c r="A3872" s="216">
        <v>45835</v>
      </c>
      <c r="B3872" s="20" t="s">
        <v>185</v>
      </c>
      <c r="C3872" s="41">
        <v>56442</v>
      </c>
      <c r="D3872" s="22"/>
      <c r="E3872" s="55" t="s">
        <v>4824</v>
      </c>
      <c r="F3872" s="20" t="s">
        <v>79</v>
      </c>
      <c r="G3872" s="41"/>
      <c r="H3872" s="21" t="s">
        <v>21</v>
      </c>
      <c r="I3872" s="41" t="s">
        <v>81</v>
      </c>
      <c r="J3872" s="21" t="s">
        <v>168</v>
      </c>
      <c r="K3872" s="203"/>
      <c r="L3872" s="55"/>
      <c r="M3872" s="219">
        <v>59691.63</v>
      </c>
      <c r="N3872" s="219">
        <v>0</v>
      </c>
      <c r="O3872" s="217">
        <f t="shared" si="59"/>
        <v>334480.76999999967</v>
      </c>
    </row>
    <row r="3873" spans="1:15" ht="22.05" hidden="1" customHeight="1" x14ac:dyDescent="0.2">
      <c r="A3873" s="216">
        <v>45835</v>
      </c>
      <c r="B3873" s="20" t="s">
        <v>185</v>
      </c>
      <c r="C3873" s="41">
        <v>56443</v>
      </c>
      <c r="D3873" s="22"/>
      <c r="E3873" s="55" t="s">
        <v>4825</v>
      </c>
      <c r="F3873" s="20" t="s">
        <v>79</v>
      </c>
      <c r="G3873" s="41"/>
      <c r="H3873" s="21" t="s">
        <v>21</v>
      </c>
      <c r="I3873" s="41" t="s">
        <v>81</v>
      </c>
      <c r="J3873" s="21" t="s">
        <v>168</v>
      </c>
      <c r="K3873" s="203"/>
      <c r="L3873" s="55"/>
      <c r="M3873" s="219">
        <v>20137.73</v>
      </c>
      <c r="N3873" s="219">
        <v>0</v>
      </c>
      <c r="O3873" s="217">
        <f t="shared" si="59"/>
        <v>354618.49999999965</v>
      </c>
    </row>
    <row r="3874" spans="1:15" ht="22.05" hidden="1" customHeight="1" x14ac:dyDescent="0.2">
      <c r="A3874" s="216">
        <v>45835</v>
      </c>
      <c r="B3874" s="20" t="s">
        <v>185</v>
      </c>
      <c r="C3874" s="41">
        <v>56444</v>
      </c>
      <c r="D3874" s="22"/>
      <c r="E3874" s="55" t="s">
        <v>4826</v>
      </c>
      <c r="F3874" s="20" t="s">
        <v>79</v>
      </c>
      <c r="G3874" s="41"/>
      <c r="H3874" s="21" t="s">
        <v>21</v>
      </c>
      <c r="I3874" s="41" t="s">
        <v>81</v>
      </c>
      <c r="J3874" s="21" t="s">
        <v>175</v>
      </c>
      <c r="K3874" s="203"/>
      <c r="L3874" s="55"/>
      <c r="M3874" s="219">
        <v>220700</v>
      </c>
      <c r="N3874" s="219">
        <v>0</v>
      </c>
      <c r="O3874" s="217">
        <f t="shared" si="59"/>
        <v>575318.49999999965</v>
      </c>
    </row>
    <row r="3875" spans="1:15" ht="22.05" hidden="1" customHeight="1" x14ac:dyDescent="0.2">
      <c r="A3875" s="216">
        <v>45835</v>
      </c>
      <c r="B3875" s="20" t="s">
        <v>185</v>
      </c>
      <c r="C3875" s="41">
        <v>56445</v>
      </c>
      <c r="D3875" s="22"/>
      <c r="E3875" s="55" t="s">
        <v>143</v>
      </c>
      <c r="F3875" s="20" t="s">
        <v>79</v>
      </c>
      <c r="G3875" s="41"/>
      <c r="H3875" s="21" t="s">
        <v>22</v>
      </c>
      <c r="I3875" s="41" t="s">
        <v>53</v>
      </c>
      <c r="J3875" s="21" t="s">
        <v>112</v>
      </c>
      <c r="K3875" s="203" t="s">
        <v>955</v>
      </c>
      <c r="L3875" s="55"/>
      <c r="M3875" s="219">
        <v>0</v>
      </c>
      <c r="N3875" s="219">
        <v>118542</v>
      </c>
      <c r="O3875" s="217">
        <f t="shared" si="59"/>
        <v>456776.49999999965</v>
      </c>
    </row>
    <row r="3876" spans="1:15" ht="22.05" hidden="1" customHeight="1" x14ac:dyDescent="0.2">
      <c r="A3876" s="216">
        <v>45835</v>
      </c>
      <c r="B3876" s="20" t="s">
        <v>185</v>
      </c>
      <c r="C3876" s="41">
        <v>56446</v>
      </c>
      <c r="D3876" s="22"/>
      <c r="E3876" s="55" t="s">
        <v>143</v>
      </c>
      <c r="F3876" s="20" t="s">
        <v>79</v>
      </c>
      <c r="G3876" s="41"/>
      <c r="H3876" s="21" t="s">
        <v>22</v>
      </c>
      <c r="I3876" s="41" t="s">
        <v>53</v>
      </c>
      <c r="J3876" s="21" t="s">
        <v>112</v>
      </c>
      <c r="K3876" s="203" t="s">
        <v>954</v>
      </c>
      <c r="L3876" s="55"/>
      <c r="M3876" s="219">
        <v>0</v>
      </c>
      <c r="N3876" s="219">
        <v>84444</v>
      </c>
      <c r="O3876" s="217">
        <f t="shared" si="59"/>
        <v>372332.49999999965</v>
      </c>
    </row>
    <row r="3877" spans="1:15" ht="22.05" hidden="1" customHeight="1" x14ac:dyDescent="0.2">
      <c r="A3877" s="216">
        <v>45835</v>
      </c>
      <c r="B3877" s="20" t="s">
        <v>185</v>
      </c>
      <c r="C3877" s="41">
        <v>56447</v>
      </c>
      <c r="D3877" s="22"/>
      <c r="E3877" s="55" t="s">
        <v>143</v>
      </c>
      <c r="F3877" s="20" t="s">
        <v>79</v>
      </c>
      <c r="G3877" s="41"/>
      <c r="H3877" s="21" t="s">
        <v>22</v>
      </c>
      <c r="I3877" s="21" t="s">
        <v>53</v>
      </c>
      <c r="J3877" s="21" t="s">
        <v>112</v>
      </c>
      <c r="K3877" s="203" t="s">
        <v>526</v>
      </c>
      <c r="L3877" s="55"/>
      <c r="M3877" s="219">
        <v>0</v>
      </c>
      <c r="N3877" s="219">
        <v>67003</v>
      </c>
      <c r="O3877" s="217">
        <f t="shared" si="59"/>
        <v>305329.49999999965</v>
      </c>
    </row>
    <row r="3878" spans="1:15" ht="22.05" hidden="1" customHeight="1" x14ac:dyDescent="0.2">
      <c r="A3878" s="216">
        <v>45835</v>
      </c>
      <c r="B3878" s="20" t="s">
        <v>185</v>
      </c>
      <c r="C3878" s="41">
        <v>56448</v>
      </c>
      <c r="D3878" s="22"/>
      <c r="E3878" s="55" t="s">
        <v>143</v>
      </c>
      <c r="F3878" s="20" t="s">
        <v>79</v>
      </c>
      <c r="G3878" s="41"/>
      <c r="H3878" s="21" t="s">
        <v>22</v>
      </c>
      <c r="I3878" s="41" t="s">
        <v>53</v>
      </c>
      <c r="J3878" s="21" t="s">
        <v>112</v>
      </c>
      <c r="K3878" s="203" t="s">
        <v>527</v>
      </c>
      <c r="L3878" s="55"/>
      <c r="M3878" s="219">
        <v>0</v>
      </c>
      <c r="N3878" s="219">
        <v>95674</v>
      </c>
      <c r="O3878" s="217">
        <f t="shared" si="59"/>
        <v>209655.49999999965</v>
      </c>
    </row>
    <row r="3879" spans="1:15" ht="22.05" hidden="1" customHeight="1" x14ac:dyDescent="0.2">
      <c r="A3879" s="216">
        <v>45835</v>
      </c>
      <c r="B3879" s="20" t="s">
        <v>185</v>
      </c>
      <c r="C3879" s="41">
        <v>56449</v>
      </c>
      <c r="D3879" s="22"/>
      <c r="E3879" s="55" t="s">
        <v>4827</v>
      </c>
      <c r="F3879" s="20" t="s">
        <v>79</v>
      </c>
      <c r="G3879" s="41"/>
      <c r="H3879" s="21" t="s">
        <v>22</v>
      </c>
      <c r="I3879" s="41" t="s">
        <v>56</v>
      </c>
      <c r="J3879" s="21" t="s">
        <v>116</v>
      </c>
      <c r="K3879" s="203" t="s">
        <v>559</v>
      </c>
      <c r="L3879" s="55"/>
      <c r="M3879" s="219">
        <v>0</v>
      </c>
      <c r="N3879" s="219">
        <v>500</v>
      </c>
      <c r="O3879" s="217">
        <f t="shared" si="59"/>
        <v>209155.49999999965</v>
      </c>
    </row>
    <row r="3880" spans="1:15" ht="22.05" hidden="1" customHeight="1" x14ac:dyDescent="0.2">
      <c r="A3880" s="216">
        <v>45835</v>
      </c>
      <c r="B3880" s="20" t="s">
        <v>185</v>
      </c>
      <c r="C3880" s="41">
        <v>56450</v>
      </c>
      <c r="D3880" s="22"/>
      <c r="E3880" s="55" t="s">
        <v>158</v>
      </c>
      <c r="F3880" s="20" t="s">
        <v>79</v>
      </c>
      <c r="G3880" s="41"/>
      <c r="H3880" s="21" t="s">
        <v>22</v>
      </c>
      <c r="I3880" s="41" t="s">
        <v>56</v>
      </c>
      <c r="J3880" s="21" t="s">
        <v>116</v>
      </c>
      <c r="K3880" s="203" t="s">
        <v>139</v>
      </c>
      <c r="L3880" s="55"/>
      <c r="M3880" s="219">
        <v>0</v>
      </c>
      <c r="N3880" s="219">
        <v>980</v>
      </c>
      <c r="O3880" s="217">
        <f t="shared" si="59"/>
        <v>208175.49999999965</v>
      </c>
    </row>
    <row r="3881" spans="1:15" ht="22.05" hidden="1" customHeight="1" x14ac:dyDescent="0.2">
      <c r="A3881" s="216">
        <v>45835</v>
      </c>
      <c r="B3881" s="20" t="s">
        <v>185</v>
      </c>
      <c r="C3881" s="41">
        <v>56451</v>
      </c>
      <c r="D3881" s="22"/>
      <c r="E3881" s="55" t="s">
        <v>375</v>
      </c>
      <c r="F3881" s="20" t="s">
        <v>79</v>
      </c>
      <c r="G3881" s="41"/>
      <c r="H3881" s="21" t="s">
        <v>22</v>
      </c>
      <c r="I3881" s="41" t="s">
        <v>54</v>
      </c>
      <c r="J3881" s="21" t="s">
        <v>61</v>
      </c>
      <c r="K3881" s="203" t="s">
        <v>387</v>
      </c>
      <c r="L3881" s="55"/>
      <c r="M3881" s="219">
        <v>0</v>
      </c>
      <c r="N3881" s="219">
        <v>2200</v>
      </c>
      <c r="O3881" s="217">
        <f t="shared" si="59"/>
        <v>205975.49999999965</v>
      </c>
    </row>
    <row r="3882" spans="1:15" ht="22.05" hidden="1" customHeight="1" x14ac:dyDescent="0.2">
      <c r="A3882" s="216">
        <v>45835</v>
      </c>
      <c r="B3882" s="20" t="s">
        <v>185</v>
      </c>
      <c r="C3882" s="41">
        <v>56452</v>
      </c>
      <c r="D3882" s="22"/>
      <c r="E3882" s="55" t="s">
        <v>4828</v>
      </c>
      <c r="F3882" s="20" t="s">
        <v>79</v>
      </c>
      <c r="G3882" s="41"/>
      <c r="H3882" s="21" t="s">
        <v>22</v>
      </c>
      <c r="I3882" s="41" t="s">
        <v>55</v>
      </c>
      <c r="J3882" s="21" t="s">
        <v>73</v>
      </c>
      <c r="K3882" s="304" t="s">
        <v>4839</v>
      </c>
      <c r="L3882" s="55"/>
      <c r="M3882" s="219">
        <v>0</v>
      </c>
      <c r="N3882" s="219">
        <v>9119</v>
      </c>
      <c r="O3882" s="217">
        <f t="shared" si="59"/>
        <v>196856.49999999965</v>
      </c>
    </row>
    <row r="3883" spans="1:15" ht="22.05" hidden="1" customHeight="1" x14ac:dyDescent="0.2">
      <c r="A3883" s="216">
        <v>45835</v>
      </c>
      <c r="B3883" s="20" t="s">
        <v>185</v>
      </c>
      <c r="C3883" s="41">
        <v>56453</v>
      </c>
      <c r="D3883" s="22"/>
      <c r="E3883" s="55" t="s">
        <v>4829</v>
      </c>
      <c r="F3883" s="20" t="s">
        <v>79</v>
      </c>
      <c r="G3883" s="41"/>
      <c r="H3883" s="21" t="s">
        <v>22</v>
      </c>
      <c r="I3883" s="41" t="s">
        <v>55</v>
      </c>
      <c r="J3883" s="21" t="s">
        <v>261</v>
      </c>
      <c r="K3883" s="203" t="s">
        <v>482</v>
      </c>
      <c r="L3883" s="55"/>
      <c r="M3883" s="219">
        <v>0</v>
      </c>
      <c r="N3883" s="219">
        <v>5000</v>
      </c>
      <c r="O3883" s="217">
        <f t="shared" si="59"/>
        <v>191856.49999999965</v>
      </c>
    </row>
    <row r="3884" spans="1:15" ht="22.05" hidden="1" customHeight="1" x14ac:dyDescent="0.2">
      <c r="A3884" s="216">
        <v>45835</v>
      </c>
      <c r="B3884" s="20" t="s">
        <v>185</v>
      </c>
      <c r="C3884" s="41">
        <v>56454</v>
      </c>
      <c r="D3884" s="22"/>
      <c r="E3884" s="55" t="s">
        <v>4830</v>
      </c>
      <c r="F3884" s="20" t="s">
        <v>79</v>
      </c>
      <c r="G3884" s="41"/>
      <c r="H3884" s="21" t="s">
        <v>22</v>
      </c>
      <c r="I3884" s="41" t="s">
        <v>55</v>
      </c>
      <c r="J3884" s="21" t="s">
        <v>73</v>
      </c>
      <c r="K3884" s="203" t="s">
        <v>140</v>
      </c>
      <c r="L3884" s="55"/>
      <c r="M3884" s="219">
        <v>0</v>
      </c>
      <c r="N3884" s="219">
        <v>1500</v>
      </c>
      <c r="O3884" s="217">
        <f t="shared" si="59"/>
        <v>190356.49999999965</v>
      </c>
    </row>
    <row r="3885" spans="1:15" ht="22.05" hidden="1" customHeight="1" x14ac:dyDescent="0.2">
      <c r="A3885" s="216">
        <v>45835</v>
      </c>
      <c r="B3885" s="20" t="s">
        <v>185</v>
      </c>
      <c r="C3885" s="41">
        <v>56455</v>
      </c>
      <c r="D3885" s="22"/>
      <c r="E3885" s="55" t="s">
        <v>4831</v>
      </c>
      <c r="F3885" s="20" t="s">
        <v>79</v>
      </c>
      <c r="G3885" s="41"/>
      <c r="H3885" s="21" t="s">
        <v>22</v>
      </c>
      <c r="I3885" s="41" t="s">
        <v>56</v>
      </c>
      <c r="J3885" s="21" t="s">
        <v>116</v>
      </c>
      <c r="K3885" s="203" t="s">
        <v>2789</v>
      </c>
      <c r="L3885" s="55"/>
      <c r="M3885" s="219">
        <v>0</v>
      </c>
      <c r="N3885" s="219">
        <v>500</v>
      </c>
      <c r="O3885" s="217">
        <f t="shared" si="59"/>
        <v>189856.49999999965</v>
      </c>
    </row>
    <row r="3886" spans="1:15" ht="22.05" hidden="1" customHeight="1" x14ac:dyDescent="0.2">
      <c r="A3886" s="216">
        <v>45835</v>
      </c>
      <c r="B3886" s="20" t="s">
        <v>185</v>
      </c>
      <c r="C3886" s="41">
        <v>56456</v>
      </c>
      <c r="D3886" s="22"/>
      <c r="E3886" s="55" t="s">
        <v>4832</v>
      </c>
      <c r="F3886" s="20" t="s">
        <v>79</v>
      </c>
      <c r="G3886" s="41"/>
      <c r="H3886" s="21" t="s">
        <v>22</v>
      </c>
      <c r="I3886" s="41" t="s">
        <v>56</v>
      </c>
      <c r="J3886" s="21" t="s">
        <v>212</v>
      </c>
      <c r="K3886" s="203" t="s">
        <v>413</v>
      </c>
      <c r="L3886" s="55"/>
      <c r="M3886" s="219">
        <v>0</v>
      </c>
      <c r="N3886" s="219">
        <v>35</v>
      </c>
      <c r="O3886" s="217">
        <f t="shared" si="59"/>
        <v>189821.49999999965</v>
      </c>
    </row>
    <row r="3887" spans="1:15" ht="22.05" hidden="1" customHeight="1" x14ac:dyDescent="0.2">
      <c r="A3887" s="216">
        <v>45835</v>
      </c>
      <c r="B3887" s="20" t="s">
        <v>185</v>
      </c>
      <c r="C3887" s="41">
        <v>56457</v>
      </c>
      <c r="D3887" s="22"/>
      <c r="E3887" s="55" t="s">
        <v>4833</v>
      </c>
      <c r="F3887" s="20" t="s">
        <v>79</v>
      </c>
      <c r="G3887" s="41"/>
      <c r="H3887" s="21" t="s">
        <v>22</v>
      </c>
      <c r="I3887" s="41" t="s">
        <v>103</v>
      </c>
      <c r="J3887" s="21" t="s">
        <v>96</v>
      </c>
      <c r="K3887" s="203" t="s">
        <v>134</v>
      </c>
      <c r="L3887" s="55"/>
      <c r="M3887" s="219">
        <v>0</v>
      </c>
      <c r="N3887" s="219">
        <v>600</v>
      </c>
      <c r="O3887" s="217">
        <f t="shared" ref="O3887:O3958" si="60">O3886+M3887-N3887</f>
        <v>189221.49999999965</v>
      </c>
    </row>
    <row r="3888" spans="1:15" ht="22.05" hidden="1" customHeight="1" x14ac:dyDescent="0.2">
      <c r="A3888" s="216">
        <v>45835</v>
      </c>
      <c r="B3888" s="20" t="s">
        <v>185</v>
      </c>
      <c r="C3888" s="41">
        <v>56458</v>
      </c>
      <c r="D3888" s="22"/>
      <c r="E3888" s="55" t="s">
        <v>4834</v>
      </c>
      <c r="F3888" s="20" t="s">
        <v>79</v>
      </c>
      <c r="G3888" s="41"/>
      <c r="H3888" s="21" t="s">
        <v>21</v>
      </c>
      <c r="I3888" s="41" t="s">
        <v>81</v>
      </c>
      <c r="J3888" s="21" t="s">
        <v>174</v>
      </c>
      <c r="K3888" s="203"/>
      <c r="L3888" s="55"/>
      <c r="M3888" s="219">
        <v>300000</v>
      </c>
      <c r="N3888" s="219">
        <v>0</v>
      </c>
      <c r="O3888" s="217">
        <f t="shared" si="60"/>
        <v>489221.49999999965</v>
      </c>
    </row>
    <row r="3889" spans="1:15" ht="22.05" hidden="1" customHeight="1" x14ac:dyDescent="0.2">
      <c r="A3889" s="216">
        <v>45835</v>
      </c>
      <c r="B3889" s="20" t="s">
        <v>185</v>
      </c>
      <c r="C3889" s="41">
        <v>56459</v>
      </c>
      <c r="D3889" s="22"/>
      <c r="E3889" s="55" t="s">
        <v>4835</v>
      </c>
      <c r="F3889" s="20" t="s">
        <v>79</v>
      </c>
      <c r="G3889" s="41"/>
      <c r="H3889" s="21" t="s">
        <v>21</v>
      </c>
      <c r="I3889" s="41" t="s">
        <v>81</v>
      </c>
      <c r="J3889" s="21" t="s">
        <v>174</v>
      </c>
      <c r="K3889" s="203"/>
      <c r="L3889" s="55"/>
      <c r="M3889" s="219">
        <v>300000</v>
      </c>
      <c r="N3889" s="219">
        <v>0</v>
      </c>
      <c r="O3889" s="217">
        <f t="shared" si="60"/>
        <v>789221.49999999965</v>
      </c>
    </row>
    <row r="3890" spans="1:15" ht="22.05" hidden="1" customHeight="1" x14ac:dyDescent="0.2">
      <c r="A3890" s="216">
        <v>45835</v>
      </c>
      <c r="B3890" s="20" t="s">
        <v>185</v>
      </c>
      <c r="C3890" s="41">
        <v>56460</v>
      </c>
      <c r="D3890" s="22"/>
      <c r="E3890" s="55" t="s">
        <v>1235</v>
      </c>
      <c r="F3890" s="20" t="s">
        <v>79</v>
      </c>
      <c r="G3890" s="41"/>
      <c r="H3890" s="21" t="s">
        <v>22</v>
      </c>
      <c r="I3890" s="41" t="s">
        <v>80</v>
      </c>
      <c r="J3890" s="21" t="s">
        <v>66</v>
      </c>
      <c r="K3890" s="203" t="s">
        <v>135</v>
      </c>
      <c r="L3890" s="55"/>
      <c r="M3890" s="219">
        <v>0</v>
      </c>
      <c r="N3890" s="219">
        <v>250</v>
      </c>
      <c r="O3890" s="217">
        <f t="shared" si="60"/>
        <v>788971.49999999965</v>
      </c>
    </row>
    <row r="3891" spans="1:15" ht="22.05" hidden="1" customHeight="1" x14ac:dyDescent="0.2">
      <c r="A3891" s="216">
        <v>45835</v>
      </c>
      <c r="B3891" s="20" t="s">
        <v>185</v>
      </c>
      <c r="C3891" s="41">
        <v>56461</v>
      </c>
      <c r="D3891" s="22"/>
      <c r="E3891" s="55" t="s">
        <v>1578</v>
      </c>
      <c r="F3891" s="20" t="s">
        <v>79</v>
      </c>
      <c r="G3891" s="41"/>
      <c r="H3891" s="21" t="s">
        <v>22</v>
      </c>
      <c r="I3891" s="41" t="s">
        <v>56</v>
      </c>
      <c r="J3891" s="21" t="s">
        <v>88</v>
      </c>
      <c r="K3891" s="203" t="s">
        <v>265</v>
      </c>
      <c r="L3891" s="55"/>
      <c r="M3891" s="219">
        <v>0</v>
      </c>
      <c r="N3891" s="219">
        <v>1500</v>
      </c>
      <c r="O3891" s="217">
        <f t="shared" si="60"/>
        <v>787471.49999999965</v>
      </c>
    </row>
    <row r="3892" spans="1:15" ht="22.05" hidden="1" customHeight="1" x14ac:dyDescent="0.2">
      <c r="A3892" s="216">
        <v>45835</v>
      </c>
      <c r="B3892" s="20" t="s">
        <v>185</v>
      </c>
      <c r="C3892" s="41">
        <v>56462</v>
      </c>
      <c r="D3892" s="22"/>
      <c r="E3892" s="55" t="s">
        <v>154</v>
      </c>
      <c r="F3892" s="20" t="s">
        <v>79</v>
      </c>
      <c r="G3892" s="41"/>
      <c r="H3892" s="21" t="s">
        <v>22</v>
      </c>
      <c r="I3892" s="41" t="s">
        <v>103</v>
      </c>
      <c r="J3892" s="21" t="s">
        <v>219</v>
      </c>
      <c r="K3892" s="203" t="s">
        <v>1241</v>
      </c>
      <c r="L3892" s="55"/>
      <c r="M3892" s="219">
        <v>0</v>
      </c>
      <c r="N3892" s="219">
        <v>180</v>
      </c>
      <c r="O3892" s="217">
        <f t="shared" si="60"/>
        <v>787291.49999999965</v>
      </c>
    </row>
    <row r="3893" spans="1:15" ht="22.05" hidden="1" customHeight="1" x14ac:dyDescent="0.2">
      <c r="A3893" s="216">
        <v>45836</v>
      </c>
      <c r="B3893" s="20" t="s">
        <v>185</v>
      </c>
      <c r="C3893" s="41">
        <v>56464</v>
      </c>
      <c r="D3893" s="22"/>
      <c r="E3893" s="55" t="s">
        <v>531</v>
      </c>
      <c r="F3893" s="20" t="s">
        <v>79</v>
      </c>
      <c r="G3893" s="41"/>
      <c r="H3893" s="21" t="s">
        <v>22</v>
      </c>
      <c r="I3893" s="41" t="s">
        <v>53</v>
      </c>
      <c r="J3893" s="21" t="s">
        <v>112</v>
      </c>
      <c r="K3893" s="203" t="s">
        <v>231</v>
      </c>
      <c r="L3893" s="55"/>
      <c r="M3893" s="219">
        <v>0</v>
      </c>
      <c r="N3893" s="219">
        <v>17460</v>
      </c>
      <c r="O3893" s="217">
        <f t="shared" si="60"/>
        <v>769831.49999999965</v>
      </c>
    </row>
    <row r="3894" spans="1:15" ht="22.05" hidden="1" customHeight="1" x14ac:dyDescent="0.2">
      <c r="A3894" s="216">
        <v>45836</v>
      </c>
      <c r="B3894" s="20" t="s">
        <v>185</v>
      </c>
      <c r="C3894" s="41">
        <v>56465</v>
      </c>
      <c r="D3894" s="22"/>
      <c r="E3894" s="55" t="s">
        <v>150</v>
      </c>
      <c r="F3894" s="20" t="s">
        <v>79</v>
      </c>
      <c r="G3894" s="41"/>
      <c r="H3894" s="21" t="s">
        <v>22</v>
      </c>
      <c r="I3894" s="41" t="s">
        <v>81</v>
      </c>
      <c r="J3894" s="21" t="s">
        <v>200</v>
      </c>
      <c r="K3894" s="203" t="s">
        <v>413</v>
      </c>
      <c r="L3894" s="55"/>
      <c r="M3894" s="219">
        <v>0</v>
      </c>
      <c r="N3894" s="219">
        <v>235000</v>
      </c>
      <c r="O3894" s="217">
        <f t="shared" si="60"/>
        <v>534831.49999999965</v>
      </c>
    </row>
    <row r="3895" spans="1:15" ht="22.05" hidden="1" customHeight="1" x14ac:dyDescent="0.2">
      <c r="A3895" s="216">
        <v>45836</v>
      </c>
      <c r="B3895" s="20" t="s">
        <v>185</v>
      </c>
      <c r="C3895" s="41">
        <v>56466</v>
      </c>
      <c r="D3895" s="22"/>
      <c r="E3895" s="55" t="s">
        <v>4840</v>
      </c>
      <c r="F3895" s="20" t="s">
        <v>79</v>
      </c>
      <c r="G3895" s="41"/>
      <c r="H3895" s="21" t="s">
        <v>22</v>
      </c>
      <c r="I3895" s="41" t="s">
        <v>103</v>
      </c>
      <c r="J3895" s="21" t="s">
        <v>214</v>
      </c>
      <c r="K3895" s="203" t="s">
        <v>4850</v>
      </c>
      <c r="L3895" s="55"/>
      <c r="M3895" s="219">
        <v>0</v>
      </c>
      <c r="N3895" s="219">
        <v>2000</v>
      </c>
      <c r="O3895" s="217">
        <f t="shared" si="60"/>
        <v>532831.49999999965</v>
      </c>
    </row>
    <row r="3896" spans="1:15" ht="22.05" hidden="1" customHeight="1" x14ac:dyDescent="0.2">
      <c r="A3896" s="216">
        <v>45836</v>
      </c>
      <c r="B3896" s="20" t="s">
        <v>185</v>
      </c>
      <c r="C3896" s="41">
        <v>56467</v>
      </c>
      <c r="D3896" s="22"/>
      <c r="E3896" s="55" t="s">
        <v>2106</v>
      </c>
      <c r="F3896" s="20" t="s">
        <v>79</v>
      </c>
      <c r="G3896" s="41"/>
      <c r="H3896" s="21" t="s">
        <v>22</v>
      </c>
      <c r="I3896" s="41" t="s">
        <v>103</v>
      </c>
      <c r="J3896" s="21" t="s">
        <v>60</v>
      </c>
      <c r="K3896" s="203" t="s">
        <v>2363</v>
      </c>
      <c r="L3896" s="55"/>
      <c r="M3896" s="219">
        <v>0</v>
      </c>
      <c r="N3896" s="219">
        <v>3800</v>
      </c>
      <c r="O3896" s="217">
        <f t="shared" si="60"/>
        <v>529031.49999999965</v>
      </c>
    </row>
    <row r="3897" spans="1:15" ht="22.05" hidden="1" customHeight="1" x14ac:dyDescent="0.2">
      <c r="A3897" s="216">
        <v>45836</v>
      </c>
      <c r="B3897" s="20" t="s">
        <v>185</v>
      </c>
      <c r="C3897" s="41">
        <v>56468</v>
      </c>
      <c r="D3897" s="22"/>
      <c r="E3897" s="55" t="s">
        <v>423</v>
      </c>
      <c r="F3897" s="20" t="s">
        <v>79</v>
      </c>
      <c r="G3897" s="41"/>
      <c r="H3897" s="21" t="s">
        <v>22</v>
      </c>
      <c r="I3897" s="41" t="s">
        <v>54</v>
      </c>
      <c r="J3897" s="21" t="s">
        <v>41</v>
      </c>
      <c r="K3897" s="203" t="s">
        <v>122</v>
      </c>
      <c r="L3897" s="55"/>
      <c r="M3897" s="219">
        <v>0</v>
      </c>
      <c r="N3897" s="219">
        <v>500</v>
      </c>
      <c r="O3897" s="217">
        <f t="shared" si="60"/>
        <v>528531.49999999965</v>
      </c>
    </row>
    <row r="3898" spans="1:15" ht="22.05" hidden="1" customHeight="1" x14ac:dyDescent="0.2">
      <c r="A3898" s="216">
        <v>45836</v>
      </c>
      <c r="B3898" s="20" t="s">
        <v>185</v>
      </c>
      <c r="C3898" s="41">
        <v>56469</v>
      </c>
      <c r="D3898" s="22"/>
      <c r="E3898" s="55" t="s">
        <v>4841</v>
      </c>
      <c r="F3898" s="20" t="s">
        <v>79</v>
      </c>
      <c r="G3898" s="41"/>
      <c r="H3898" s="21" t="s">
        <v>22</v>
      </c>
      <c r="I3898" s="21" t="s">
        <v>56</v>
      </c>
      <c r="J3898" s="21" t="s">
        <v>116</v>
      </c>
      <c r="K3898" s="203" t="s">
        <v>122</v>
      </c>
      <c r="L3898" s="55"/>
      <c r="M3898" s="219">
        <v>0</v>
      </c>
      <c r="N3898" s="219">
        <v>2500</v>
      </c>
      <c r="O3898" s="217">
        <f t="shared" si="60"/>
        <v>526031.49999999965</v>
      </c>
    </row>
    <row r="3899" spans="1:15" ht="22.05" hidden="1" customHeight="1" x14ac:dyDescent="0.2">
      <c r="A3899" s="216">
        <v>45836</v>
      </c>
      <c r="B3899" s="20" t="s">
        <v>185</v>
      </c>
      <c r="C3899" s="41">
        <v>56470</v>
      </c>
      <c r="D3899" s="22"/>
      <c r="E3899" s="55" t="s">
        <v>4842</v>
      </c>
      <c r="F3899" s="20" t="s">
        <v>79</v>
      </c>
      <c r="G3899" s="41"/>
      <c r="H3899" s="21" t="s">
        <v>22</v>
      </c>
      <c r="I3899" s="41" t="s">
        <v>103</v>
      </c>
      <c r="J3899" s="21" t="s">
        <v>93</v>
      </c>
      <c r="K3899" s="203" t="s">
        <v>122</v>
      </c>
      <c r="L3899" s="55"/>
      <c r="M3899" s="219">
        <v>0</v>
      </c>
      <c r="N3899" s="219">
        <v>1400</v>
      </c>
      <c r="O3899" s="217">
        <f t="shared" si="60"/>
        <v>524631.49999999965</v>
      </c>
    </row>
    <row r="3900" spans="1:15" ht="22.05" hidden="1" customHeight="1" x14ac:dyDescent="0.2">
      <c r="A3900" s="216">
        <v>45836</v>
      </c>
      <c r="B3900" s="20" t="s">
        <v>185</v>
      </c>
      <c r="C3900" s="41">
        <v>56471</v>
      </c>
      <c r="D3900" s="22"/>
      <c r="E3900" s="55" t="s">
        <v>4843</v>
      </c>
      <c r="F3900" s="20" t="s">
        <v>79</v>
      </c>
      <c r="G3900" s="41"/>
      <c r="H3900" s="21" t="s">
        <v>22</v>
      </c>
      <c r="I3900" s="41" t="s">
        <v>103</v>
      </c>
      <c r="J3900" s="21" t="s">
        <v>214</v>
      </c>
      <c r="K3900" s="203" t="s">
        <v>235</v>
      </c>
      <c r="L3900" s="55"/>
      <c r="M3900" s="219">
        <v>0</v>
      </c>
      <c r="N3900" s="219">
        <v>150</v>
      </c>
      <c r="O3900" s="217">
        <f t="shared" si="60"/>
        <v>524481.49999999965</v>
      </c>
    </row>
    <row r="3901" spans="1:15" ht="22.05" hidden="1" customHeight="1" x14ac:dyDescent="0.2">
      <c r="A3901" s="216">
        <v>45836</v>
      </c>
      <c r="B3901" s="20" t="s">
        <v>185</v>
      </c>
      <c r="C3901" s="41">
        <v>56472</v>
      </c>
      <c r="D3901" s="22"/>
      <c r="E3901" s="55" t="s">
        <v>734</v>
      </c>
      <c r="F3901" s="20" t="s">
        <v>79</v>
      </c>
      <c r="G3901" s="41"/>
      <c r="H3901" s="21" t="s">
        <v>22</v>
      </c>
      <c r="I3901" s="21" t="s">
        <v>103</v>
      </c>
      <c r="J3901" s="21" t="s">
        <v>214</v>
      </c>
      <c r="K3901" s="203" t="s">
        <v>464</v>
      </c>
      <c r="L3901" s="55"/>
      <c r="M3901" s="219">
        <v>0</v>
      </c>
      <c r="N3901" s="219">
        <v>200</v>
      </c>
      <c r="O3901" s="217">
        <f t="shared" si="60"/>
        <v>524281.49999999965</v>
      </c>
    </row>
    <row r="3902" spans="1:15" ht="22.05" hidden="1" customHeight="1" x14ac:dyDescent="0.2">
      <c r="A3902" s="216">
        <v>45836</v>
      </c>
      <c r="B3902" s="20" t="s">
        <v>185</v>
      </c>
      <c r="C3902" s="41">
        <v>56473</v>
      </c>
      <c r="D3902" s="22"/>
      <c r="E3902" s="55" t="s">
        <v>4844</v>
      </c>
      <c r="F3902" s="20" t="s">
        <v>79</v>
      </c>
      <c r="G3902" s="41"/>
      <c r="H3902" s="21" t="s">
        <v>22</v>
      </c>
      <c r="I3902" s="41" t="s">
        <v>103</v>
      </c>
      <c r="J3902" s="21" t="s">
        <v>214</v>
      </c>
      <c r="K3902" s="203" t="s">
        <v>210</v>
      </c>
      <c r="L3902" s="55"/>
      <c r="M3902" s="219">
        <v>0</v>
      </c>
      <c r="N3902" s="219">
        <v>530</v>
      </c>
      <c r="O3902" s="217">
        <f t="shared" si="60"/>
        <v>523751.49999999965</v>
      </c>
    </row>
    <row r="3903" spans="1:15" ht="22.05" hidden="1" customHeight="1" x14ac:dyDescent="0.2">
      <c r="A3903" s="216">
        <v>45836</v>
      </c>
      <c r="B3903" s="20" t="s">
        <v>185</v>
      </c>
      <c r="C3903" s="41">
        <v>56474</v>
      </c>
      <c r="D3903" s="22"/>
      <c r="E3903" s="55" t="s">
        <v>4845</v>
      </c>
      <c r="F3903" s="20" t="s">
        <v>79</v>
      </c>
      <c r="G3903" s="41"/>
      <c r="H3903" s="21" t="s">
        <v>22</v>
      </c>
      <c r="I3903" s="41" t="s">
        <v>103</v>
      </c>
      <c r="J3903" s="21" t="s">
        <v>93</v>
      </c>
      <c r="K3903" s="203" t="s">
        <v>1704</v>
      </c>
      <c r="L3903" s="55"/>
      <c r="M3903" s="219">
        <v>0</v>
      </c>
      <c r="N3903" s="219">
        <v>250</v>
      </c>
      <c r="O3903" s="217">
        <f t="shared" si="60"/>
        <v>523501.49999999965</v>
      </c>
    </row>
    <row r="3904" spans="1:15" ht="22.05" hidden="1" customHeight="1" x14ac:dyDescent="0.2">
      <c r="A3904" s="216">
        <v>45836</v>
      </c>
      <c r="B3904" s="20" t="s">
        <v>185</v>
      </c>
      <c r="C3904" s="41">
        <v>56475</v>
      </c>
      <c r="D3904" s="22"/>
      <c r="E3904" s="55" t="s">
        <v>402</v>
      </c>
      <c r="F3904" s="20" t="s">
        <v>79</v>
      </c>
      <c r="G3904" s="41"/>
      <c r="H3904" s="21" t="s">
        <v>22</v>
      </c>
      <c r="I3904" s="41" t="s">
        <v>80</v>
      </c>
      <c r="J3904" s="21" t="s">
        <v>66</v>
      </c>
      <c r="K3904" s="203" t="s">
        <v>544</v>
      </c>
      <c r="L3904" s="55"/>
      <c r="M3904" s="219">
        <v>0</v>
      </c>
      <c r="N3904" s="219">
        <v>600</v>
      </c>
      <c r="O3904" s="217">
        <f t="shared" si="60"/>
        <v>522901.49999999965</v>
      </c>
    </row>
    <row r="3905" spans="1:15" ht="22.05" hidden="1" customHeight="1" x14ac:dyDescent="0.2">
      <c r="A3905" s="216">
        <v>45836</v>
      </c>
      <c r="B3905" s="20" t="s">
        <v>185</v>
      </c>
      <c r="C3905" s="41">
        <v>56476</v>
      </c>
      <c r="D3905" s="22"/>
      <c r="E3905" s="55" t="s">
        <v>4846</v>
      </c>
      <c r="F3905" s="20" t="s">
        <v>79</v>
      </c>
      <c r="G3905" s="41"/>
      <c r="H3905" s="21" t="s">
        <v>22</v>
      </c>
      <c r="I3905" s="41" t="s">
        <v>103</v>
      </c>
      <c r="J3905" s="21" t="s">
        <v>102</v>
      </c>
      <c r="K3905" s="203" t="s">
        <v>464</v>
      </c>
      <c r="L3905" s="55"/>
      <c r="M3905" s="219">
        <v>0</v>
      </c>
      <c r="N3905" s="219">
        <v>300</v>
      </c>
      <c r="O3905" s="217">
        <f t="shared" si="60"/>
        <v>522601.49999999965</v>
      </c>
    </row>
    <row r="3906" spans="1:15" ht="22.05" hidden="1" customHeight="1" x14ac:dyDescent="0.2">
      <c r="A3906" s="216">
        <v>45836</v>
      </c>
      <c r="B3906" s="20" t="s">
        <v>185</v>
      </c>
      <c r="C3906" s="41">
        <v>56477</v>
      </c>
      <c r="D3906" s="22"/>
      <c r="E3906" s="55" t="s">
        <v>143</v>
      </c>
      <c r="F3906" s="20" t="s">
        <v>79</v>
      </c>
      <c r="G3906" s="41"/>
      <c r="H3906" s="21" t="s">
        <v>22</v>
      </c>
      <c r="I3906" s="41" t="s">
        <v>53</v>
      </c>
      <c r="J3906" s="21" t="s">
        <v>114</v>
      </c>
      <c r="K3906" s="203" t="s">
        <v>149</v>
      </c>
      <c r="L3906" s="55"/>
      <c r="M3906" s="219">
        <v>0</v>
      </c>
      <c r="N3906" s="219">
        <v>20950</v>
      </c>
      <c r="O3906" s="217">
        <f t="shared" si="60"/>
        <v>501651.49999999965</v>
      </c>
    </row>
    <row r="3907" spans="1:15" ht="22.05" hidden="1" customHeight="1" x14ac:dyDescent="0.2">
      <c r="A3907" s="216">
        <v>45836</v>
      </c>
      <c r="B3907" s="20" t="s">
        <v>185</v>
      </c>
      <c r="C3907" s="41">
        <v>56478</v>
      </c>
      <c r="D3907" s="22"/>
      <c r="E3907" s="55" t="s">
        <v>143</v>
      </c>
      <c r="F3907" s="20" t="s">
        <v>79</v>
      </c>
      <c r="G3907" s="41"/>
      <c r="H3907" s="21" t="s">
        <v>22</v>
      </c>
      <c r="I3907" s="41" t="s">
        <v>53</v>
      </c>
      <c r="J3907" s="21" t="s">
        <v>114</v>
      </c>
      <c r="K3907" s="203" t="s">
        <v>273</v>
      </c>
      <c r="L3907" s="55"/>
      <c r="M3907" s="219">
        <v>0</v>
      </c>
      <c r="N3907" s="219">
        <v>8383</v>
      </c>
      <c r="O3907" s="217">
        <f t="shared" si="60"/>
        <v>493268.49999999965</v>
      </c>
    </row>
    <row r="3908" spans="1:15" ht="22.05" hidden="1" customHeight="1" x14ac:dyDescent="0.2">
      <c r="A3908" s="216">
        <v>45836</v>
      </c>
      <c r="B3908" s="20" t="s">
        <v>185</v>
      </c>
      <c r="C3908" s="41">
        <v>56479</v>
      </c>
      <c r="D3908" s="22"/>
      <c r="E3908" s="55" t="s">
        <v>143</v>
      </c>
      <c r="F3908" s="20" t="s">
        <v>79</v>
      </c>
      <c r="G3908" s="41"/>
      <c r="H3908" s="21" t="s">
        <v>22</v>
      </c>
      <c r="I3908" s="41" t="s">
        <v>53</v>
      </c>
      <c r="J3908" s="21" t="s">
        <v>112</v>
      </c>
      <c r="K3908" s="203" t="s">
        <v>416</v>
      </c>
      <c r="L3908" s="55"/>
      <c r="M3908" s="219">
        <v>0</v>
      </c>
      <c r="N3908" s="219">
        <v>31194</v>
      </c>
      <c r="O3908" s="217">
        <f t="shared" si="60"/>
        <v>462074.49999999965</v>
      </c>
    </row>
    <row r="3909" spans="1:15" ht="22.05" hidden="1" customHeight="1" x14ac:dyDescent="0.2">
      <c r="A3909" s="216">
        <v>45836</v>
      </c>
      <c r="B3909" s="20" t="s">
        <v>185</v>
      </c>
      <c r="C3909" s="41">
        <v>56480</v>
      </c>
      <c r="D3909" s="22"/>
      <c r="E3909" s="55" t="s">
        <v>143</v>
      </c>
      <c r="F3909" s="20" t="s">
        <v>79</v>
      </c>
      <c r="G3909" s="41"/>
      <c r="H3909" s="21" t="s">
        <v>22</v>
      </c>
      <c r="I3909" s="41" t="s">
        <v>53</v>
      </c>
      <c r="J3909" s="21" t="s">
        <v>112</v>
      </c>
      <c r="K3909" s="203" t="s">
        <v>148</v>
      </c>
      <c r="L3909" s="55"/>
      <c r="M3909" s="219">
        <v>0</v>
      </c>
      <c r="N3909" s="219">
        <v>32639</v>
      </c>
      <c r="O3909" s="217">
        <f t="shared" si="60"/>
        <v>429435.49999999965</v>
      </c>
    </row>
    <row r="3910" spans="1:15" ht="22.05" hidden="1" customHeight="1" x14ac:dyDescent="0.2">
      <c r="A3910" s="216">
        <v>45836</v>
      </c>
      <c r="B3910" s="20" t="s">
        <v>185</v>
      </c>
      <c r="C3910" s="41">
        <v>56481</v>
      </c>
      <c r="D3910" s="22"/>
      <c r="E3910" s="55" t="s">
        <v>143</v>
      </c>
      <c r="F3910" s="20" t="s">
        <v>79</v>
      </c>
      <c r="G3910" s="41"/>
      <c r="H3910" s="21" t="s">
        <v>22</v>
      </c>
      <c r="I3910" s="41" t="s">
        <v>53</v>
      </c>
      <c r="J3910" s="21" t="s">
        <v>112</v>
      </c>
      <c r="K3910" s="203" t="s">
        <v>1703</v>
      </c>
      <c r="L3910" s="55"/>
      <c r="M3910" s="219">
        <v>0</v>
      </c>
      <c r="N3910" s="219">
        <v>27747</v>
      </c>
      <c r="O3910" s="217">
        <f t="shared" si="60"/>
        <v>401688.49999999965</v>
      </c>
    </row>
    <row r="3911" spans="1:15" ht="22.05" hidden="1" customHeight="1" x14ac:dyDescent="0.2">
      <c r="A3911" s="216">
        <v>45836</v>
      </c>
      <c r="B3911" s="20" t="s">
        <v>185</v>
      </c>
      <c r="C3911" s="41">
        <v>56482</v>
      </c>
      <c r="D3911" s="22"/>
      <c r="E3911" s="55" t="s">
        <v>143</v>
      </c>
      <c r="F3911" s="20" t="s">
        <v>79</v>
      </c>
      <c r="G3911" s="41"/>
      <c r="H3911" s="21" t="s">
        <v>22</v>
      </c>
      <c r="I3911" s="41" t="s">
        <v>53</v>
      </c>
      <c r="J3911" s="21" t="s">
        <v>112</v>
      </c>
      <c r="K3911" s="203" t="s">
        <v>1589</v>
      </c>
      <c r="L3911" s="55"/>
      <c r="M3911" s="219">
        <v>0</v>
      </c>
      <c r="N3911" s="219">
        <v>30664</v>
      </c>
      <c r="O3911" s="217">
        <f t="shared" si="60"/>
        <v>371024.49999999965</v>
      </c>
    </row>
    <row r="3912" spans="1:15" ht="22.05" hidden="1" customHeight="1" x14ac:dyDescent="0.2">
      <c r="A3912" s="216">
        <v>45836</v>
      </c>
      <c r="B3912" s="20" t="s">
        <v>185</v>
      </c>
      <c r="C3912" s="41">
        <v>56483</v>
      </c>
      <c r="D3912" s="22"/>
      <c r="E3912" s="55" t="s">
        <v>143</v>
      </c>
      <c r="F3912" s="20" t="s">
        <v>79</v>
      </c>
      <c r="G3912" s="41"/>
      <c r="H3912" s="21" t="s">
        <v>22</v>
      </c>
      <c r="I3912" s="41" t="s">
        <v>53</v>
      </c>
      <c r="J3912" s="21" t="s">
        <v>112</v>
      </c>
      <c r="K3912" s="203" t="s">
        <v>263</v>
      </c>
      <c r="L3912" s="55"/>
      <c r="M3912" s="219">
        <v>0</v>
      </c>
      <c r="N3912" s="219">
        <v>27607</v>
      </c>
      <c r="O3912" s="217">
        <f t="shared" si="60"/>
        <v>343417.49999999965</v>
      </c>
    </row>
    <row r="3913" spans="1:15" ht="22.05" hidden="1" customHeight="1" x14ac:dyDescent="0.2">
      <c r="A3913" s="216">
        <v>45836</v>
      </c>
      <c r="B3913" s="20" t="s">
        <v>185</v>
      </c>
      <c r="C3913" s="41">
        <v>56484</v>
      </c>
      <c r="D3913" s="22"/>
      <c r="E3913" s="55" t="s">
        <v>143</v>
      </c>
      <c r="F3913" s="20" t="s">
        <v>79</v>
      </c>
      <c r="G3913" s="41"/>
      <c r="H3913" s="21" t="s">
        <v>22</v>
      </c>
      <c r="I3913" s="41" t="s">
        <v>53</v>
      </c>
      <c r="J3913" s="21" t="s">
        <v>112</v>
      </c>
      <c r="K3913" s="203" t="s">
        <v>144</v>
      </c>
      <c r="L3913" s="55"/>
      <c r="M3913" s="219">
        <v>0</v>
      </c>
      <c r="N3913" s="219">
        <v>6300</v>
      </c>
      <c r="O3913" s="217">
        <f t="shared" si="60"/>
        <v>337117.49999999965</v>
      </c>
    </row>
    <row r="3914" spans="1:15" ht="22.05" hidden="1" customHeight="1" x14ac:dyDescent="0.2">
      <c r="A3914" s="216">
        <v>45836</v>
      </c>
      <c r="B3914" s="20" t="s">
        <v>185</v>
      </c>
      <c r="C3914" s="41">
        <v>56485</v>
      </c>
      <c r="D3914" s="22"/>
      <c r="E3914" s="55" t="s">
        <v>143</v>
      </c>
      <c r="F3914" s="20" t="s">
        <v>79</v>
      </c>
      <c r="G3914" s="41"/>
      <c r="H3914" s="21" t="s">
        <v>22</v>
      </c>
      <c r="I3914" s="41" t="s">
        <v>53</v>
      </c>
      <c r="J3914" s="21" t="s">
        <v>112</v>
      </c>
      <c r="K3914" s="203" t="s">
        <v>1702</v>
      </c>
      <c r="L3914" s="55"/>
      <c r="M3914" s="219">
        <v>0</v>
      </c>
      <c r="N3914" s="219">
        <v>19600</v>
      </c>
      <c r="O3914" s="217">
        <f t="shared" si="60"/>
        <v>317517.49999999965</v>
      </c>
    </row>
    <row r="3915" spans="1:15" ht="22.05" hidden="1" customHeight="1" x14ac:dyDescent="0.2">
      <c r="A3915" s="216">
        <v>45836</v>
      </c>
      <c r="B3915" s="20" t="s">
        <v>185</v>
      </c>
      <c r="C3915" s="41">
        <v>56486</v>
      </c>
      <c r="D3915" s="22"/>
      <c r="E3915" s="55" t="s">
        <v>143</v>
      </c>
      <c r="F3915" s="20" t="s">
        <v>79</v>
      </c>
      <c r="G3915" s="41"/>
      <c r="H3915" s="21" t="s">
        <v>22</v>
      </c>
      <c r="I3915" s="41" t="s">
        <v>53</v>
      </c>
      <c r="J3915" s="21" t="s">
        <v>112</v>
      </c>
      <c r="K3915" s="203" t="s">
        <v>264</v>
      </c>
      <c r="L3915" s="55"/>
      <c r="M3915" s="219">
        <v>0</v>
      </c>
      <c r="N3915" s="219">
        <v>49100</v>
      </c>
      <c r="O3915" s="217">
        <f t="shared" si="60"/>
        <v>268417.49999999965</v>
      </c>
    </row>
    <row r="3916" spans="1:15" ht="22.05" hidden="1" customHeight="1" x14ac:dyDescent="0.2">
      <c r="A3916" s="216">
        <v>45836</v>
      </c>
      <c r="B3916" s="20" t="s">
        <v>185</v>
      </c>
      <c r="C3916" s="41">
        <v>56487</v>
      </c>
      <c r="D3916" s="22"/>
      <c r="E3916" s="55" t="s">
        <v>539</v>
      </c>
      <c r="F3916" s="20" t="s">
        <v>79</v>
      </c>
      <c r="G3916" s="41"/>
      <c r="H3916" s="21" t="s">
        <v>22</v>
      </c>
      <c r="I3916" s="41" t="s">
        <v>53</v>
      </c>
      <c r="J3916" s="21" t="s">
        <v>112</v>
      </c>
      <c r="K3916" s="203" t="s">
        <v>264</v>
      </c>
      <c r="L3916" s="55"/>
      <c r="M3916" s="219">
        <v>0</v>
      </c>
      <c r="N3916" s="219">
        <v>1800</v>
      </c>
      <c r="O3916" s="217">
        <f t="shared" si="60"/>
        <v>266617.49999999965</v>
      </c>
    </row>
    <row r="3917" spans="1:15" ht="22.05" hidden="1" customHeight="1" x14ac:dyDescent="0.2">
      <c r="A3917" s="216">
        <v>45836</v>
      </c>
      <c r="B3917" s="20" t="s">
        <v>185</v>
      </c>
      <c r="C3917" s="41">
        <v>56488</v>
      </c>
      <c r="D3917" s="22"/>
      <c r="E3917" s="55" t="s">
        <v>143</v>
      </c>
      <c r="F3917" s="20" t="s">
        <v>79</v>
      </c>
      <c r="G3917" s="41"/>
      <c r="H3917" s="21" t="s">
        <v>22</v>
      </c>
      <c r="I3917" s="21" t="s">
        <v>53</v>
      </c>
      <c r="J3917" s="21" t="s">
        <v>112</v>
      </c>
      <c r="K3917" s="203" t="s">
        <v>56</v>
      </c>
      <c r="L3917" s="55"/>
      <c r="M3917" s="219">
        <v>0</v>
      </c>
      <c r="N3917" s="219">
        <v>30050</v>
      </c>
      <c r="O3917" s="217">
        <f t="shared" si="60"/>
        <v>236567.49999999965</v>
      </c>
    </row>
    <row r="3918" spans="1:15" ht="22.05" hidden="1" customHeight="1" x14ac:dyDescent="0.2">
      <c r="A3918" s="216">
        <v>45836</v>
      </c>
      <c r="B3918" s="20" t="s">
        <v>185</v>
      </c>
      <c r="C3918" s="41">
        <v>56489</v>
      </c>
      <c r="D3918" s="22"/>
      <c r="E3918" s="328" t="s">
        <v>141</v>
      </c>
      <c r="F3918" s="329" t="s">
        <v>79</v>
      </c>
      <c r="G3918" s="330"/>
      <c r="H3918" s="331" t="s">
        <v>22</v>
      </c>
      <c r="I3918" s="331" t="s">
        <v>54</v>
      </c>
      <c r="J3918" s="331" t="s">
        <v>63</v>
      </c>
      <c r="K3918" s="332" t="s">
        <v>225</v>
      </c>
      <c r="L3918" s="333">
        <v>70000</v>
      </c>
      <c r="M3918" s="333">
        <v>0</v>
      </c>
      <c r="N3918" s="333">
        <v>10000</v>
      </c>
      <c r="O3918" s="217">
        <f t="shared" si="60"/>
        <v>226567.49999999965</v>
      </c>
    </row>
    <row r="3919" spans="1:15" ht="22.05" hidden="1" customHeight="1" x14ac:dyDescent="0.2">
      <c r="A3919" s="216">
        <v>45836</v>
      </c>
      <c r="B3919" s="20" t="s">
        <v>185</v>
      </c>
      <c r="C3919" s="41">
        <v>56489</v>
      </c>
      <c r="D3919" s="22"/>
      <c r="E3919" s="328" t="s">
        <v>559</v>
      </c>
      <c r="F3919" s="329" t="s">
        <v>79</v>
      </c>
      <c r="G3919" s="330"/>
      <c r="H3919" s="331" t="s">
        <v>22</v>
      </c>
      <c r="I3919" s="331" t="s">
        <v>54</v>
      </c>
      <c r="J3919" s="331" t="s">
        <v>41</v>
      </c>
      <c r="K3919" s="332" t="s">
        <v>225</v>
      </c>
      <c r="L3919" s="333">
        <v>70000</v>
      </c>
      <c r="M3919" s="333">
        <v>0</v>
      </c>
      <c r="N3919" s="333">
        <v>20000</v>
      </c>
      <c r="O3919" s="217">
        <f t="shared" si="60"/>
        <v>206567.49999999965</v>
      </c>
    </row>
    <row r="3920" spans="1:15" ht="22.05" hidden="1" customHeight="1" x14ac:dyDescent="0.2">
      <c r="A3920" s="216">
        <v>45836</v>
      </c>
      <c r="B3920" s="20" t="s">
        <v>185</v>
      </c>
      <c r="C3920" s="41">
        <v>56489</v>
      </c>
      <c r="D3920" s="22"/>
      <c r="E3920" s="328" t="s">
        <v>463</v>
      </c>
      <c r="F3920" s="329" t="s">
        <v>79</v>
      </c>
      <c r="G3920" s="330"/>
      <c r="H3920" s="331" t="s">
        <v>22</v>
      </c>
      <c r="I3920" s="331" t="s">
        <v>54</v>
      </c>
      <c r="J3920" s="331" t="s">
        <v>62</v>
      </c>
      <c r="K3920" s="332" t="s">
        <v>225</v>
      </c>
      <c r="L3920" s="333">
        <v>70000</v>
      </c>
      <c r="M3920" s="333">
        <v>0</v>
      </c>
      <c r="N3920" s="333">
        <v>30000</v>
      </c>
      <c r="O3920" s="217">
        <f t="shared" si="60"/>
        <v>176567.49999999965</v>
      </c>
    </row>
    <row r="3921" spans="1:15" ht="22.05" hidden="1" customHeight="1" x14ac:dyDescent="0.2">
      <c r="A3921" s="216">
        <v>45836</v>
      </c>
      <c r="B3921" s="20" t="s">
        <v>185</v>
      </c>
      <c r="C3921" s="41">
        <v>56489</v>
      </c>
      <c r="D3921" s="22"/>
      <c r="E3921" s="328" t="s">
        <v>560</v>
      </c>
      <c r="F3921" s="329" t="s">
        <v>79</v>
      </c>
      <c r="G3921" s="330"/>
      <c r="H3921" s="331" t="s">
        <v>22</v>
      </c>
      <c r="I3921" s="331" t="s">
        <v>54</v>
      </c>
      <c r="J3921" s="331" t="s">
        <v>44</v>
      </c>
      <c r="K3921" s="332" t="s">
        <v>225</v>
      </c>
      <c r="L3921" s="333">
        <v>70000</v>
      </c>
      <c r="M3921" s="333">
        <v>0</v>
      </c>
      <c r="N3921" s="333">
        <v>10000</v>
      </c>
      <c r="O3921" s="217">
        <f t="shared" si="60"/>
        <v>166567.49999999965</v>
      </c>
    </row>
    <row r="3922" spans="1:15" ht="22.05" hidden="1" customHeight="1" x14ac:dyDescent="0.2">
      <c r="A3922" s="216">
        <v>45836</v>
      </c>
      <c r="B3922" s="20" t="s">
        <v>185</v>
      </c>
      <c r="C3922" s="41">
        <v>56490</v>
      </c>
      <c r="D3922" s="22"/>
      <c r="E3922" s="334" t="s">
        <v>143</v>
      </c>
      <c r="F3922" s="329" t="s">
        <v>79</v>
      </c>
      <c r="G3922" s="330"/>
      <c r="H3922" s="331" t="s">
        <v>22</v>
      </c>
      <c r="I3922" s="331" t="s">
        <v>53</v>
      </c>
      <c r="J3922" s="331" t="s">
        <v>112</v>
      </c>
      <c r="K3922" s="332" t="s">
        <v>145</v>
      </c>
      <c r="L3922" s="333">
        <v>30150</v>
      </c>
      <c r="M3922" s="333">
        <v>0</v>
      </c>
      <c r="N3922" s="333">
        <f>L3922-N3923-N3924-N3925-N3926-N3927</f>
        <v>17250</v>
      </c>
      <c r="O3922" s="217">
        <f t="shared" si="60"/>
        <v>149317.49999999965</v>
      </c>
    </row>
    <row r="3923" spans="1:15" ht="22.05" hidden="1" customHeight="1" x14ac:dyDescent="0.2">
      <c r="A3923" s="216">
        <v>45836</v>
      </c>
      <c r="B3923" s="20" t="s">
        <v>185</v>
      </c>
      <c r="C3923" s="41">
        <v>56490</v>
      </c>
      <c r="D3923" s="22"/>
      <c r="E3923" s="334" t="s">
        <v>558</v>
      </c>
      <c r="F3923" s="329" t="s">
        <v>79</v>
      </c>
      <c r="G3923" s="330"/>
      <c r="H3923" s="331" t="s">
        <v>22</v>
      </c>
      <c r="I3923" s="331" t="s">
        <v>54</v>
      </c>
      <c r="J3923" s="331" t="s">
        <v>61</v>
      </c>
      <c r="K3923" s="332" t="s">
        <v>145</v>
      </c>
      <c r="L3923" s="333">
        <v>30150</v>
      </c>
      <c r="M3923" s="333">
        <v>0</v>
      </c>
      <c r="N3923" s="333">
        <v>1800</v>
      </c>
      <c r="O3923" s="217">
        <f t="shared" si="60"/>
        <v>147517.49999999965</v>
      </c>
    </row>
    <row r="3924" spans="1:15" ht="22.05" hidden="1" customHeight="1" x14ac:dyDescent="0.2">
      <c r="A3924" s="216">
        <v>45836</v>
      </c>
      <c r="B3924" s="20" t="s">
        <v>185</v>
      </c>
      <c r="C3924" s="41">
        <v>56490</v>
      </c>
      <c r="D3924" s="22"/>
      <c r="E3924" s="328" t="s">
        <v>555</v>
      </c>
      <c r="F3924" s="329" t="s">
        <v>79</v>
      </c>
      <c r="G3924" s="330"/>
      <c r="H3924" s="331" t="s">
        <v>22</v>
      </c>
      <c r="I3924" s="331" t="s">
        <v>54</v>
      </c>
      <c r="J3924" s="331" t="s">
        <v>61</v>
      </c>
      <c r="K3924" s="332" t="s">
        <v>145</v>
      </c>
      <c r="L3924" s="333">
        <v>30150</v>
      </c>
      <c r="M3924" s="333">
        <v>0</v>
      </c>
      <c r="N3924" s="333">
        <v>1500</v>
      </c>
      <c r="O3924" s="217">
        <f t="shared" si="60"/>
        <v>146017.49999999965</v>
      </c>
    </row>
    <row r="3925" spans="1:15" ht="22.05" hidden="1" customHeight="1" x14ac:dyDescent="0.2">
      <c r="A3925" s="216">
        <v>45836</v>
      </c>
      <c r="B3925" s="20" t="s">
        <v>185</v>
      </c>
      <c r="C3925" s="41">
        <v>56490</v>
      </c>
      <c r="D3925" s="22"/>
      <c r="E3925" s="328" t="s">
        <v>556</v>
      </c>
      <c r="F3925" s="329" t="s">
        <v>79</v>
      </c>
      <c r="G3925" s="330"/>
      <c r="H3925" s="331" t="s">
        <v>22</v>
      </c>
      <c r="I3925" s="331" t="s">
        <v>54</v>
      </c>
      <c r="J3925" s="331" t="s">
        <v>32</v>
      </c>
      <c r="K3925" s="332" t="s">
        <v>145</v>
      </c>
      <c r="L3925" s="333">
        <v>30150</v>
      </c>
      <c r="M3925" s="333">
        <v>0</v>
      </c>
      <c r="N3925" s="333">
        <v>6000</v>
      </c>
      <c r="O3925" s="217">
        <f t="shared" si="60"/>
        <v>140017.49999999965</v>
      </c>
    </row>
    <row r="3926" spans="1:15" ht="22.05" hidden="1" customHeight="1" x14ac:dyDescent="0.2">
      <c r="A3926" s="216">
        <v>45836</v>
      </c>
      <c r="B3926" s="20" t="s">
        <v>185</v>
      </c>
      <c r="C3926" s="41">
        <v>56490</v>
      </c>
      <c r="D3926" s="22"/>
      <c r="E3926" s="328" t="s">
        <v>557</v>
      </c>
      <c r="F3926" s="329" t="s">
        <v>79</v>
      </c>
      <c r="G3926" s="330"/>
      <c r="H3926" s="331" t="s">
        <v>22</v>
      </c>
      <c r="I3926" s="331" t="s">
        <v>54</v>
      </c>
      <c r="J3926" s="331" t="s">
        <v>63</v>
      </c>
      <c r="K3926" s="332" t="s">
        <v>145</v>
      </c>
      <c r="L3926" s="333">
        <v>30150</v>
      </c>
      <c r="M3926" s="333">
        <v>0</v>
      </c>
      <c r="N3926" s="333">
        <v>1800</v>
      </c>
      <c r="O3926" s="217">
        <f t="shared" si="60"/>
        <v>138217.49999999965</v>
      </c>
    </row>
    <row r="3927" spans="1:15" ht="22.05" hidden="1" customHeight="1" x14ac:dyDescent="0.2">
      <c r="A3927" s="216">
        <v>45836</v>
      </c>
      <c r="B3927" s="20" t="s">
        <v>185</v>
      </c>
      <c r="C3927" s="41">
        <v>56490</v>
      </c>
      <c r="D3927" s="22"/>
      <c r="E3927" s="328" t="s">
        <v>3486</v>
      </c>
      <c r="F3927" s="329" t="s">
        <v>79</v>
      </c>
      <c r="G3927" s="330"/>
      <c r="H3927" s="331" t="s">
        <v>22</v>
      </c>
      <c r="I3927" s="331" t="s">
        <v>54</v>
      </c>
      <c r="J3927" s="331" t="s">
        <v>63</v>
      </c>
      <c r="K3927" s="332" t="s">
        <v>145</v>
      </c>
      <c r="L3927" s="333">
        <v>30150</v>
      </c>
      <c r="M3927" s="333">
        <v>0</v>
      </c>
      <c r="N3927" s="333">
        <v>1800</v>
      </c>
      <c r="O3927" s="217">
        <f t="shared" si="60"/>
        <v>136417.49999999965</v>
      </c>
    </row>
    <row r="3928" spans="1:15" ht="22.05" hidden="1" customHeight="1" x14ac:dyDescent="0.2">
      <c r="A3928" s="216">
        <v>45836</v>
      </c>
      <c r="B3928" s="20" t="s">
        <v>185</v>
      </c>
      <c r="C3928" s="41">
        <v>56491</v>
      </c>
      <c r="D3928" s="22"/>
      <c r="E3928" s="55" t="s">
        <v>4847</v>
      </c>
      <c r="F3928" s="20" t="s">
        <v>79</v>
      </c>
      <c r="G3928" s="41"/>
      <c r="H3928" s="21" t="s">
        <v>21</v>
      </c>
      <c r="I3928" s="41" t="s">
        <v>28</v>
      </c>
      <c r="J3928" s="21" t="s">
        <v>31</v>
      </c>
      <c r="K3928" s="203"/>
      <c r="L3928" s="55"/>
      <c r="M3928" s="219">
        <v>12127</v>
      </c>
      <c r="N3928" s="219">
        <v>0</v>
      </c>
      <c r="O3928" s="217">
        <f t="shared" si="60"/>
        <v>148544.49999999965</v>
      </c>
    </row>
    <row r="3929" spans="1:15" ht="22.05" hidden="1" customHeight="1" x14ac:dyDescent="0.2">
      <c r="A3929" s="216">
        <v>45836</v>
      </c>
      <c r="B3929" s="20" t="s">
        <v>185</v>
      </c>
      <c r="C3929" s="41">
        <v>56492</v>
      </c>
      <c r="D3929" s="22"/>
      <c r="E3929" s="55" t="s">
        <v>1777</v>
      </c>
      <c r="F3929" s="20" t="s">
        <v>79</v>
      </c>
      <c r="G3929" s="41"/>
      <c r="H3929" s="21" t="s">
        <v>21</v>
      </c>
      <c r="I3929" s="41" t="s">
        <v>28</v>
      </c>
      <c r="J3929" s="21" t="s">
        <v>31</v>
      </c>
      <c r="K3929" s="203"/>
      <c r="L3929" s="55"/>
      <c r="M3929" s="219">
        <v>100000</v>
      </c>
      <c r="N3929" s="219">
        <v>0</v>
      </c>
      <c r="O3929" s="217">
        <f t="shared" si="60"/>
        <v>248544.49999999965</v>
      </c>
    </row>
    <row r="3930" spans="1:15" ht="22.05" hidden="1" customHeight="1" x14ac:dyDescent="0.2">
      <c r="A3930" s="216">
        <v>45836</v>
      </c>
      <c r="B3930" s="20" t="s">
        <v>185</v>
      </c>
      <c r="C3930" s="41">
        <v>56493</v>
      </c>
      <c r="D3930" s="22"/>
      <c r="E3930" s="55" t="s">
        <v>401</v>
      </c>
      <c r="F3930" s="20" t="s">
        <v>79</v>
      </c>
      <c r="G3930" s="41"/>
      <c r="H3930" s="21" t="s">
        <v>21</v>
      </c>
      <c r="I3930" s="41" t="s">
        <v>81</v>
      </c>
      <c r="J3930" s="21" t="s">
        <v>200</v>
      </c>
      <c r="K3930" s="203"/>
      <c r="L3930" s="55"/>
      <c r="M3930" s="219">
        <v>5000</v>
      </c>
      <c r="N3930" s="219">
        <v>0</v>
      </c>
      <c r="O3930" s="217">
        <f t="shared" si="60"/>
        <v>253544.49999999965</v>
      </c>
    </row>
    <row r="3931" spans="1:15" ht="22.05" hidden="1" customHeight="1" x14ac:dyDescent="0.2">
      <c r="A3931" s="216">
        <v>45836</v>
      </c>
      <c r="B3931" s="20" t="s">
        <v>185</v>
      </c>
      <c r="C3931" s="41">
        <v>56494</v>
      </c>
      <c r="D3931" s="22"/>
      <c r="E3931" s="55" t="s">
        <v>204</v>
      </c>
      <c r="F3931" s="20" t="s">
        <v>79</v>
      </c>
      <c r="G3931" s="41"/>
      <c r="H3931" s="21" t="s">
        <v>22</v>
      </c>
      <c r="I3931" s="41" t="s">
        <v>56</v>
      </c>
      <c r="J3931" s="21" t="s">
        <v>212</v>
      </c>
      <c r="K3931" s="203" t="s">
        <v>235</v>
      </c>
      <c r="L3931" s="55"/>
      <c r="M3931" s="219">
        <v>0</v>
      </c>
      <c r="N3931" s="219">
        <v>1000</v>
      </c>
      <c r="O3931" s="217">
        <f t="shared" si="60"/>
        <v>252544.49999999965</v>
      </c>
    </row>
    <row r="3932" spans="1:15" ht="22.05" hidden="1" customHeight="1" x14ac:dyDescent="0.2">
      <c r="A3932" s="216">
        <v>45836</v>
      </c>
      <c r="B3932" s="20" t="s">
        <v>185</v>
      </c>
      <c r="C3932" s="41">
        <v>56495</v>
      </c>
      <c r="D3932" s="22"/>
      <c r="E3932" s="55" t="s">
        <v>154</v>
      </c>
      <c r="F3932" s="20" t="s">
        <v>79</v>
      </c>
      <c r="G3932" s="41"/>
      <c r="H3932" s="21" t="s">
        <v>22</v>
      </c>
      <c r="I3932" s="41" t="s">
        <v>103</v>
      </c>
      <c r="J3932" s="21" t="s">
        <v>219</v>
      </c>
      <c r="K3932" s="203" t="s">
        <v>1241</v>
      </c>
      <c r="L3932" s="55"/>
      <c r="M3932" s="219">
        <v>0</v>
      </c>
      <c r="N3932" s="219">
        <v>520</v>
      </c>
      <c r="O3932" s="217">
        <f t="shared" si="60"/>
        <v>252024.49999999965</v>
      </c>
    </row>
    <row r="3933" spans="1:15" ht="22.05" hidden="1" customHeight="1" x14ac:dyDescent="0.2">
      <c r="A3933" s="216">
        <v>45836</v>
      </c>
      <c r="B3933" s="20" t="s">
        <v>185</v>
      </c>
      <c r="C3933" s="41">
        <v>56496</v>
      </c>
      <c r="D3933" s="22"/>
      <c r="E3933" s="55" t="s">
        <v>143</v>
      </c>
      <c r="F3933" s="20" t="s">
        <v>79</v>
      </c>
      <c r="G3933" s="41"/>
      <c r="H3933" s="21" t="s">
        <v>22</v>
      </c>
      <c r="I3933" s="41" t="s">
        <v>53</v>
      </c>
      <c r="J3933" s="21" t="s">
        <v>112</v>
      </c>
      <c r="K3933" s="203" t="s">
        <v>146</v>
      </c>
      <c r="L3933" s="55"/>
      <c r="M3933" s="219">
        <v>0</v>
      </c>
      <c r="N3933" s="219">
        <v>110254</v>
      </c>
      <c r="O3933" s="217">
        <f t="shared" si="60"/>
        <v>141770.49999999965</v>
      </c>
    </row>
    <row r="3934" spans="1:15" ht="22.05" hidden="1" customHeight="1" x14ac:dyDescent="0.2">
      <c r="A3934" s="216">
        <v>45836</v>
      </c>
      <c r="B3934" s="20" t="s">
        <v>185</v>
      </c>
      <c r="C3934" s="41">
        <v>56497</v>
      </c>
      <c r="D3934" s="22"/>
      <c r="E3934" s="55" t="s">
        <v>158</v>
      </c>
      <c r="F3934" s="20" t="s">
        <v>79</v>
      </c>
      <c r="G3934" s="41"/>
      <c r="H3934" s="21" t="s">
        <v>22</v>
      </c>
      <c r="I3934" s="21" t="s">
        <v>56</v>
      </c>
      <c r="J3934" s="21" t="s">
        <v>116</v>
      </c>
      <c r="K3934" s="203" t="s">
        <v>139</v>
      </c>
      <c r="L3934" s="55"/>
      <c r="M3934" s="219">
        <v>0</v>
      </c>
      <c r="N3934" s="219">
        <v>580</v>
      </c>
      <c r="O3934" s="217">
        <f t="shared" si="60"/>
        <v>141190.49999999965</v>
      </c>
    </row>
    <row r="3935" spans="1:15" ht="22.05" hidden="1" customHeight="1" x14ac:dyDescent="0.2">
      <c r="A3935" s="216">
        <v>45836</v>
      </c>
      <c r="B3935" s="20" t="s">
        <v>185</v>
      </c>
      <c r="C3935" s="41">
        <v>56498</v>
      </c>
      <c r="D3935" s="22"/>
      <c r="E3935" s="55" t="s">
        <v>4848</v>
      </c>
      <c r="F3935" s="20" t="s">
        <v>79</v>
      </c>
      <c r="G3935" s="41"/>
      <c r="H3935" s="21" t="s">
        <v>22</v>
      </c>
      <c r="I3935" s="41" t="s">
        <v>56</v>
      </c>
      <c r="J3935" s="21" t="s">
        <v>116</v>
      </c>
      <c r="K3935" s="203" t="s">
        <v>441</v>
      </c>
      <c r="L3935" s="55"/>
      <c r="M3935" s="219">
        <v>0</v>
      </c>
      <c r="N3935" s="219">
        <v>110</v>
      </c>
      <c r="O3935" s="217">
        <f t="shared" si="60"/>
        <v>141080.49999999965</v>
      </c>
    </row>
    <row r="3936" spans="1:15" ht="22.05" hidden="1" customHeight="1" x14ac:dyDescent="0.2">
      <c r="A3936" s="216">
        <v>45836</v>
      </c>
      <c r="B3936" s="20" t="s">
        <v>185</v>
      </c>
      <c r="C3936" s="41">
        <v>56499</v>
      </c>
      <c r="D3936" s="22"/>
      <c r="E3936" s="55" t="s">
        <v>4849</v>
      </c>
      <c r="F3936" s="20" t="s">
        <v>79</v>
      </c>
      <c r="G3936" s="41"/>
      <c r="H3936" s="21" t="s">
        <v>22</v>
      </c>
      <c r="I3936" s="41" t="s">
        <v>103</v>
      </c>
      <c r="J3936" s="21" t="s">
        <v>102</v>
      </c>
      <c r="K3936" s="203" t="s">
        <v>749</v>
      </c>
      <c r="L3936" s="55"/>
      <c r="M3936" s="219">
        <v>0</v>
      </c>
      <c r="N3936" s="219">
        <v>24693</v>
      </c>
      <c r="O3936" s="217">
        <f t="shared" si="60"/>
        <v>116387.49999999965</v>
      </c>
    </row>
    <row r="3937" spans="1:15" ht="22.05" hidden="1" customHeight="1" x14ac:dyDescent="0.2">
      <c r="A3937" s="216">
        <v>45837</v>
      </c>
      <c r="B3937" s="20" t="s">
        <v>185</v>
      </c>
      <c r="C3937" s="41">
        <v>56501</v>
      </c>
      <c r="D3937" s="22"/>
      <c r="E3937" s="55" t="s">
        <v>4851</v>
      </c>
      <c r="F3937" s="20" t="s">
        <v>79</v>
      </c>
      <c r="G3937" s="41"/>
      <c r="H3937" s="21" t="s">
        <v>22</v>
      </c>
      <c r="I3937" s="41" t="s">
        <v>103</v>
      </c>
      <c r="J3937" s="21" t="s">
        <v>214</v>
      </c>
      <c r="K3937" s="203" t="s">
        <v>210</v>
      </c>
      <c r="L3937" s="55"/>
      <c r="M3937" s="219">
        <v>0</v>
      </c>
      <c r="N3937" s="219">
        <v>250</v>
      </c>
      <c r="O3937" s="217">
        <f t="shared" si="60"/>
        <v>116137.49999999965</v>
      </c>
    </row>
    <row r="3938" spans="1:15" ht="22.05" hidden="1" customHeight="1" x14ac:dyDescent="0.2">
      <c r="A3938" s="216">
        <v>45837</v>
      </c>
      <c r="B3938" s="20" t="s">
        <v>185</v>
      </c>
      <c r="C3938" s="41">
        <v>56502</v>
      </c>
      <c r="D3938" s="22"/>
      <c r="E3938" s="55" t="s">
        <v>151</v>
      </c>
      <c r="F3938" s="20" t="s">
        <v>79</v>
      </c>
      <c r="G3938" s="41"/>
      <c r="H3938" s="21" t="s">
        <v>22</v>
      </c>
      <c r="I3938" s="21" t="s">
        <v>53</v>
      </c>
      <c r="J3938" s="21" t="s">
        <v>112</v>
      </c>
      <c r="K3938" s="203" t="s">
        <v>413</v>
      </c>
      <c r="L3938" s="55"/>
      <c r="M3938" s="219">
        <v>0</v>
      </c>
      <c r="N3938" s="219">
        <v>580</v>
      </c>
      <c r="O3938" s="217">
        <f t="shared" si="60"/>
        <v>115557.49999999965</v>
      </c>
    </row>
    <row r="3939" spans="1:15" ht="22.05" hidden="1" customHeight="1" x14ac:dyDescent="0.2">
      <c r="A3939" s="216">
        <v>45838</v>
      </c>
      <c r="B3939" s="20" t="s">
        <v>185</v>
      </c>
      <c r="C3939" s="41">
        <v>56504</v>
      </c>
      <c r="D3939" s="22"/>
      <c r="E3939" s="55" t="s">
        <v>154</v>
      </c>
      <c r="F3939" s="20" t="s">
        <v>79</v>
      </c>
      <c r="G3939" s="41"/>
      <c r="H3939" s="21" t="s">
        <v>22</v>
      </c>
      <c r="I3939" s="41" t="s">
        <v>103</v>
      </c>
      <c r="J3939" s="21" t="s">
        <v>219</v>
      </c>
      <c r="K3939" s="203" t="s">
        <v>1241</v>
      </c>
      <c r="L3939" s="55"/>
      <c r="M3939" s="219">
        <v>0</v>
      </c>
      <c r="N3939" s="219">
        <v>120</v>
      </c>
      <c r="O3939" s="217">
        <f t="shared" si="60"/>
        <v>115437.49999999965</v>
      </c>
    </row>
    <row r="3940" spans="1:15" ht="22.05" hidden="1" customHeight="1" x14ac:dyDescent="0.2">
      <c r="A3940" s="216">
        <v>45838</v>
      </c>
      <c r="B3940" s="20" t="s">
        <v>185</v>
      </c>
      <c r="C3940" s="41">
        <v>56505</v>
      </c>
      <c r="D3940" s="22"/>
      <c r="E3940" s="55" t="s">
        <v>4852</v>
      </c>
      <c r="F3940" s="20" t="s">
        <v>79</v>
      </c>
      <c r="G3940" s="41"/>
      <c r="H3940" s="21" t="s">
        <v>22</v>
      </c>
      <c r="I3940" s="41" t="s">
        <v>54</v>
      </c>
      <c r="J3940" s="21" t="s">
        <v>64</v>
      </c>
      <c r="K3940" s="203" t="s">
        <v>1257</v>
      </c>
      <c r="L3940" s="55"/>
      <c r="M3940" s="219">
        <v>0</v>
      </c>
      <c r="N3940" s="219">
        <v>20970</v>
      </c>
      <c r="O3940" s="217">
        <f t="shared" si="60"/>
        <v>94467.499999999651</v>
      </c>
    </row>
    <row r="3941" spans="1:15" ht="22.05" hidden="1" customHeight="1" x14ac:dyDescent="0.2">
      <c r="A3941" s="216">
        <v>45838</v>
      </c>
      <c r="B3941" s="20" t="s">
        <v>185</v>
      </c>
      <c r="C3941" s="41">
        <v>56506</v>
      </c>
      <c r="D3941" s="22"/>
      <c r="E3941" s="55" t="s">
        <v>143</v>
      </c>
      <c r="F3941" s="20" t="s">
        <v>79</v>
      </c>
      <c r="G3941" s="41"/>
      <c r="H3941" s="21" t="s">
        <v>22</v>
      </c>
      <c r="I3941" s="41" t="s">
        <v>53</v>
      </c>
      <c r="J3941" s="21" t="s">
        <v>112</v>
      </c>
      <c r="K3941" s="203" t="s">
        <v>144</v>
      </c>
      <c r="L3941" s="55"/>
      <c r="M3941" s="219">
        <v>0</v>
      </c>
      <c r="N3941" s="219">
        <v>9100</v>
      </c>
      <c r="O3941" s="217">
        <f t="shared" si="60"/>
        <v>85367.499999999651</v>
      </c>
    </row>
    <row r="3942" spans="1:15" ht="22.05" hidden="1" customHeight="1" x14ac:dyDescent="0.2">
      <c r="A3942" s="216">
        <v>45838</v>
      </c>
      <c r="B3942" s="20" t="s">
        <v>185</v>
      </c>
      <c r="C3942" s="41">
        <v>56507</v>
      </c>
      <c r="D3942" s="22"/>
      <c r="E3942" s="55" t="s">
        <v>4853</v>
      </c>
      <c r="F3942" s="20" t="s">
        <v>79</v>
      </c>
      <c r="G3942" s="41"/>
      <c r="H3942" s="21" t="s">
        <v>22</v>
      </c>
      <c r="I3942" s="41" t="s">
        <v>103</v>
      </c>
      <c r="J3942" s="21" t="s">
        <v>96</v>
      </c>
      <c r="K3942" s="203" t="s">
        <v>1438</v>
      </c>
      <c r="L3942" s="55"/>
      <c r="M3942" s="219">
        <v>0</v>
      </c>
      <c r="N3942" s="219">
        <v>5000</v>
      </c>
      <c r="O3942" s="217">
        <f t="shared" si="60"/>
        <v>80367.499999999651</v>
      </c>
    </row>
    <row r="3943" spans="1:15" ht="22.05" hidden="1" customHeight="1" x14ac:dyDescent="0.2">
      <c r="A3943" s="216">
        <v>45838</v>
      </c>
      <c r="B3943" s="20" t="s">
        <v>185</v>
      </c>
      <c r="C3943" s="41">
        <v>56508</v>
      </c>
      <c r="D3943" s="22"/>
      <c r="E3943" s="55" t="s">
        <v>4854</v>
      </c>
      <c r="F3943" s="20" t="s">
        <v>79</v>
      </c>
      <c r="G3943" s="41"/>
      <c r="H3943" s="21" t="s">
        <v>22</v>
      </c>
      <c r="I3943" s="41" t="s">
        <v>59</v>
      </c>
      <c r="J3943" s="21" t="s">
        <v>59</v>
      </c>
      <c r="K3943" s="203" t="s">
        <v>4866</v>
      </c>
      <c r="L3943" s="55"/>
      <c r="M3943" s="219">
        <v>0</v>
      </c>
      <c r="N3943" s="219">
        <v>1120</v>
      </c>
      <c r="O3943" s="217">
        <f t="shared" si="60"/>
        <v>79247.499999999651</v>
      </c>
    </row>
    <row r="3944" spans="1:15" ht="22.05" hidden="1" customHeight="1" x14ac:dyDescent="0.2">
      <c r="A3944" s="216">
        <v>45838</v>
      </c>
      <c r="B3944" s="20" t="s">
        <v>185</v>
      </c>
      <c r="C3944" s="41">
        <v>56509</v>
      </c>
      <c r="D3944" s="22"/>
      <c r="E3944" s="55" t="s">
        <v>4855</v>
      </c>
      <c r="F3944" s="20" t="s">
        <v>79</v>
      </c>
      <c r="G3944" s="41"/>
      <c r="H3944" s="21" t="s">
        <v>22</v>
      </c>
      <c r="I3944" s="41" t="s">
        <v>103</v>
      </c>
      <c r="J3944" s="21" t="s">
        <v>219</v>
      </c>
      <c r="K3944" s="203" t="s">
        <v>1256</v>
      </c>
      <c r="L3944" s="55"/>
      <c r="M3944" s="219">
        <v>0</v>
      </c>
      <c r="N3944" s="219">
        <v>566</v>
      </c>
      <c r="O3944" s="217">
        <f t="shared" si="60"/>
        <v>78681.499999999651</v>
      </c>
    </row>
    <row r="3945" spans="1:15" ht="22.05" hidden="1" customHeight="1" x14ac:dyDescent="0.2">
      <c r="A3945" s="216">
        <v>45838</v>
      </c>
      <c r="B3945" s="20" t="s">
        <v>185</v>
      </c>
      <c r="C3945" s="41">
        <v>56510</v>
      </c>
      <c r="D3945" s="22"/>
      <c r="E3945" s="55" t="s">
        <v>4856</v>
      </c>
      <c r="F3945" s="20" t="s">
        <v>79</v>
      </c>
      <c r="G3945" s="41"/>
      <c r="H3945" s="21" t="s">
        <v>22</v>
      </c>
      <c r="I3945" s="41" t="s">
        <v>103</v>
      </c>
      <c r="J3945" s="21" t="s">
        <v>95</v>
      </c>
      <c r="K3945" s="203" t="s">
        <v>153</v>
      </c>
      <c r="L3945" s="55"/>
      <c r="M3945" s="219">
        <v>0</v>
      </c>
      <c r="N3945" s="219">
        <v>1681</v>
      </c>
      <c r="O3945" s="217">
        <f t="shared" si="60"/>
        <v>77000.499999999651</v>
      </c>
    </row>
    <row r="3946" spans="1:15" ht="22.05" hidden="1" customHeight="1" x14ac:dyDescent="0.2">
      <c r="A3946" s="216">
        <v>45838</v>
      </c>
      <c r="B3946" s="20" t="s">
        <v>185</v>
      </c>
      <c r="C3946" s="41">
        <v>56511</v>
      </c>
      <c r="D3946" s="22"/>
      <c r="E3946" s="55" t="s">
        <v>4857</v>
      </c>
      <c r="F3946" s="20" t="s">
        <v>79</v>
      </c>
      <c r="G3946" s="41"/>
      <c r="H3946" s="21" t="s">
        <v>21</v>
      </c>
      <c r="I3946" s="41" t="s">
        <v>28</v>
      </c>
      <c r="J3946" s="21" t="s">
        <v>31</v>
      </c>
      <c r="K3946" s="304"/>
      <c r="L3946" s="55"/>
      <c r="M3946" s="219">
        <v>100000</v>
      </c>
      <c r="N3946" s="219">
        <v>0</v>
      </c>
      <c r="O3946" s="217">
        <f t="shared" si="60"/>
        <v>177000.49999999965</v>
      </c>
    </row>
    <row r="3947" spans="1:15" ht="22.05" hidden="1" customHeight="1" x14ac:dyDescent="0.2">
      <c r="A3947" s="216">
        <v>45838</v>
      </c>
      <c r="B3947" s="20" t="s">
        <v>185</v>
      </c>
      <c r="C3947" s="41">
        <v>56512</v>
      </c>
      <c r="D3947" s="22"/>
      <c r="E3947" s="55" t="s">
        <v>154</v>
      </c>
      <c r="F3947" s="20" t="s">
        <v>79</v>
      </c>
      <c r="G3947" s="41"/>
      <c r="H3947" s="21" t="s">
        <v>22</v>
      </c>
      <c r="I3947" s="41" t="s">
        <v>103</v>
      </c>
      <c r="J3947" s="21" t="s">
        <v>219</v>
      </c>
      <c r="K3947" s="203" t="s">
        <v>266</v>
      </c>
      <c r="L3947" s="55"/>
      <c r="M3947" s="219">
        <v>0</v>
      </c>
      <c r="N3947" s="219">
        <v>252</v>
      </c>
      <c r="O3947" s="217">
        <f t="shared" si="60"/>
        <v>176748.49999999965</v>
      </c>
    </row>
    <row r="3948" spans="1:15" ht="22.05" hidden="1" customHeight="1" x14ac:dyDescent="0.2">
      <c r="A3948" s="216">
        <v>45838</v>
      </c>
      <c r="B3948" s="20" t="s">
        <v>185</v>
      </c>
      <c r="C3948" s="41">
        <v>56513</v>
      </c>
      <c r="D3948" s="22"/>
      <c r="E3948" s="55" t="s">
        <v>646</v>
      </c>
      <c r="F3948" s="20" t="s">
        <v>79</v>
      </c>
      <c r="G3948" s="41"/>
      <c r="H3948" s="21" t="s">
        <v>22</v>
      </c>
      <c r="I3948" s="41" t="s">
        <v>53</v>
      </c>
      <c r="J3948" s="21" t="s">
        <v>113</v>
      </c>
      <c r="K3948" s="203" t="s">
        <v>3729</v>
      </c>
      <c r="L3948" s="55"/>
      <c r="M3948" s="219">
        <v>0</v>
      </c>
      <c r="N3948" s="219">
        <v>13600</v>
      </c>
      <c r="O3948" s="217">
        <f t="shared" si="60"/>
        <v>163148.49999999965</v>
      </c>
    </row>
    <row r="3949" spans="1:15" ht="22.05" hidden="1" customHeight="1" x14ac:dyDescent="0.2">
      <c r="A3949" s="216">
        <v>45838</v>
      </c>
      <c r="B3949" s="20" t="s">
        <v>185</v>
      </c>
      <c r="C3949" s="41">
        <v>56514</v>
      </c>
      <c r="D3949" s="22"/>
      <c r="E3949" s="55" t="s">
        <v>645</v>
      </c>
      <c r="F3949" s="20" t="s">
        <v>79</v>
      </c>
      <c r="G3949" s="41"/>
      <c r="H3949" s="21" t="s">
        <v>22</v>
      </c>
      <c r="I3949" s="41" t="s">
        <v>103</v>
      </c>
      <c r="J3949" s="21" t="s">
        <v>102</v>
      </c>
      <c r="K3949" s="203" t="s">
        <v>3729</v>
      </c>
      <c r="L3949" s="55"/>
      <c r="M3949" s="219">
        <v>0</v>
      </c>
      <c r="N3949" s="219">
        <v>7500</v>
      </c>
      <c r="O3949" s="217">
        <f t="shared" si="60"/>
        <v>155648.49999999965</v>
      </c>
    </row>
    <row r="3950" spans="1:15" ht="22.05" hidden="1" customHeight="1" x14ac:dyDescent="0.2">
      <c r="A3950" s="216">
        <v>45838</v>
      </c>
      <c r="B3950" s="20" t="s">
        <v>185</v>
      </c>
      <c r="C3950" s="41">
        <v>56515</v>
      </c>
      <c r="D3950" s="22"/>
      <c r="E3950" s="55" t="s">
        <v>647</v>
      </c>
      <c r="F3950" s="20" t="s">
        <v>79</v>
      </c>
      <c r="G3950" s="41"/>
      <c r="H3950" s="21" t="s">
        <v>22</v>
      </c>
      <c r="I3950" s="41" t="s">
        <v>53</v>
      </c>
      <c r="J3950" s="21" t="s">
        <v>113</v>
      </c>
      <c r="K3950" s="203" t="s">
        <v>269</v>
      </c>
      <c r="L3950" s="55"/>
      <c r="M3950" s="219">
        <v>0</v>
      </c>
      <c r="N3950" s="219">
        <v>5700</v>
      </c>
      <c r="O3950" s="217">
        <f t="shared" si="60"/>
        <v>149948.49999999965</v>
      </c>
    </row>
    <row r="3951" spans="1:15" ht="22.05" hidden="1" customHeight="1" x14ac:dyDescent="0.2">
      <c r="A3951" s="216">
        <v>45838</v>
      </c>
      <c r="B3951" s="20" t="s">
        <v>185</v>
      </c>
      <c r="C3951" s="41">
        <v>56516</v>
      </c>
      <c r="D3951" s="22"/>
      <c r="E3951" s="55" t="s">
        <v>1508</v>
      </c>
      <c r="F3951" s="20" t="s">
        <v>79</v>
      </c>
      <c r="G3951" s="41"/>
      <c r="H3951" s="21" t="s">
        <v>22</v>
      </c>
      <c r="I3951" s="41" t="s">
        <v>53</v>
      </c>
      <c r="J3951" s="21" t="s">
        <v>113</v>
      </c>
      <c r="K3951" s="203" t="s">
        <v>660</v>
      </c>
      <c r="L3951" s="55"/>
      <c r="M3951" s="219">
        <v>0</v>
      </c>
      <c r="N3951" s="219">
        <v>5100</v>
      </c>
      <c r="O3951" s="217">
        <f t="shared" si="60"/>
        <v>144848.49999999965</v>
      </c>
    </row>
    <row r="3952" spans="1:15" ht="22.05" hidden="1" customHeight="1" x14ac:dyDescent="0.2">
      <c r="A3952" s="216">
        <v>45838</v>
      </c>
      <c r="B3952" s="20" t="s">
        <v>185</v>
      </c>
      <c r="C3952" s="41">
        <v>56517</v>
      </c>
      <c r="D3952" s="22"/>
      <c r="E3952" s="55" t="s">
        <v>4858</v>
      </c>
      <c r="F3952" s="20" t="s">
        <v>79</v>
      </c>
      <c r="G3952" s="41"/>
      <c r="H3952" s="21" t="s">
        <v>22</v>
      </c>
      <c r="I3952" s="41" t="s">
        <v>103</v>
      </c>
      <c r="J3952" s="21" t="s">
        <v>219</v>
      </c>
      <c r="K3952" s="203" t="s">
        <v>1241</v>
      </c>
      <c r="L3952" s="55"/>
      <c r="M3952" s="219">
        <v>0</v>
      </c>
      <c r="N3952" s="219">
        <v>700</v>
      </c>
      <c r="O3952" s="217">
        <f t="shared" si="60"/>
        <v>144148.49999999965</v>
      </c>
    </row>
    <row r="3953" spans="1:16" ht="22.05" hidden="1" customHeight="1" x14ac:dyDescent="0.2">
      <c r="A3953" s="216">
        <v>45838</v>
      </c>
      <c r="B3953" s="20" t="s">
        <v>185</v>
      </c>
      <c r="C3953" s="41">
        <v>56518</v>
      </c>
      <c r="D3953" s="22"/>
      <c r="E3953" s="55" t="s">
        <v>128</v>
      </c>
      <c r="F3953" s="20" t="s">
        <v>79</v>
      </c>
      <c r="G3953" s="41"/>
      <c r="H3953" s="21" t="s">
        <v>22</v>
      </c>
      <c r="I3953" s="41" t="s">
        <v>56</v>
      </c>
      <c r="J3953" s="21" t="s">
        <v>116</v>
      </c>
      <c r="K3953" s="203" t="s">
        <v>129</v>
      </c>
      <c r="L3953" s="55"/>
      <c r="M3953" s="219">
        <v>0</v>
      </c>
      <c r="N3953" s="219">
        <v>60</v>
      </c>
      <c r="O3953" s="217">
        <f t="shared" si="60"/>
        <v>144088.49999999965</v>
      </c>
    </row>
    <row r="3954" spans="1:16" ht="22.05" hidden="1" customHeight="1" x14ac:dyDescent="0.2">
      <c r="A3954" s="216">
        <v>45838</v>
      </c>
      <c r="B3954" s="20" t="s">
        <v>185</v>
      </c>
      <c r="C3954" s="41">
        <v>56519</v>
      </c>
      <c r="D3954" s="22"/>
      <c r="E3954" s="55" t="s">
        <v>4859</v>
      </c>
      <c r="F3954" s="20" t="s">
        <v>79</v>
      </c>
      <c r="G3954" s="41"/>
      <c r="H3954" s="21" t="s">
        <v>22</v>
      </c>
      <c r="I3954" s="41" t="s">
        <v>57</v>
      </c>
      <c r="J3954" s="21" t="s">
        <v>87</v>
      </c>
      <c r="K3954" s="203" t="s">
        <v>2246</v>
      </c>
      <c r="L3954" s="55"/>
      <c r="M3954" s="219">
        <v>0</v>
      </c>
      <c r="N3954" s="219">
        <v>20000</v>
      </c>
      <c r="O3954" s="217">
        <f t="shared" si="60"/>
        <v>124088.49999999965</v>
      </c>
    </row>
    <row r="3955" spans="1:16" ht="22.05" hidden="1" customHeight="1" x14ac:dyDescent="0.2">
      <c r="A3955" s="216">
        <v>45838</v>
      </c>
      <c r="B3955" s="20" t="s">
        <v>185</v>
      </c>
      <c r="C3955" s="41">
        <v>56520</v>
      </c>
      <c r="D3955" s="22"/>
      <c r="E3955" s="55" t="s">
        <v>4860</v>
      </c>
      <c r="F3955" s="20" t="s">
        <v>79</v>
      </c>
      <c r="G3955" s="41"/>
      <c r="H3955" s="21" t="s">
        <v>22</v>
      </c>
      <c r="I3955" s="21" t="s">
        <v>81</v>
      </c>
      <c r="J3955" s="21" t="s">
        <v>167</v>
      </c>
      <c r="K3955" s="203" t="s">
        <v>1162</v>
      </c>
      <c r="L3955" s="55"/>
      <c r="M3955" s="219">
        <v>0</v>
      </c>
      <c r="N3955" s="219">
        <v>35000</v>
      </c>
      <c r="O3955" s="217">
        <f t="shared" si="60"/>
        <v>89088.499999999651</v>
      </c>
    </row>
    <row r="3956" spans="1:16" ht="22.05" hidden="1" customHeight="1" x14ac:dyDescent="0.2">
      <c r="A3956" s="216">
        <v>45838</v>
      </c>
      <c r="B3956" s="20" t="s">
        <v>185</v>
      </c>
      <c r="C3956" s="41">
        <v>56521</v>
      </c>
      <c r="D3956" s="22"/>
      <c r="E3956" s="55" t="s">
        <v>4861</v>
      </c>
      <c r="F3956" s="20" t="s">
        <v>79</v>
      </c>
      <c r="G3956" s="41"/>
      <c r="H3956" s="21" t="s">
        <v>22</v>
      </c>
      <c r="I3956" s="41" t="s">
        <v>81</v>
      </c>
      <c r="J3956" s="21" t="s">
        <v>167</v>
      </c>
      <c r="K3956" s="203" t="s">
        <v>4867</v>
      </c>
      <c r="L3956" s="55"/>
      <c r="M3956" s="219">
        <v>0</v>
      </c>
      <c r="N3956" s="219">
        <v>13000</v>
      </c>
      <c r="O3956" s="217">
        <f t="shared" si="60"/>
        <v>76088.499999999651</v>
      </c>
    </row>
    <row r="3957" spans="1:16" ht="22.05" hidden="1" customHeight="1" x14ac:dyDescent="0.2">
      <c r="A3957" s="216">
        <v>45838</v>
      </c>
      <c r="B3957" s="20" t="s">
        <v>185</v>
      </c>
      <c r="C3957" s="41">
        <v>56522</v>
      </c>
      <c r="D3957" s="22"/>
      <c r="E3957" s="55" t="s">
        <v>4862</v>
      </c>
      <c r="F3957" s="20" t="s">
        <v>79</v>
      </c>
      <c r="G3957" s="41"/>
      <c r="H3957" s="21" t="s">
        <v>22</v>
      </c>
      <c r="I3957" s="21" t="s">
        <v>56</v>
      </c>
      <c r="J3957" s="21" t="s">
        <v>116</v>
      </c>
      <c r="K3957" s="203" t="s">
        <v>408</v>
      </c>
      <c r="L3957" s="55"/>
      <c r="M3957" s="219">
        <v>0</v>
      </c>
      <c r="N3957" s="219">
        <v>330</v>
      </c>
      <c r="O3957" s="217">
        <f t="shared" si="60"/>
        <v>75758.499999999651</v>
      </c>
    </row>
    <row r="3958" spans="1:16" ht="22.05" hidden="1" customHeight="1" x14ac:dyDescent="0.2">
      <c r="A3958" s="216">
        <v>45838</v>
      </c>
      <c r="B3958" s="20" t="s">
        <v>185</v>
      </c>
      <c r="C3958" s="41">
        <v>56523</v>
      </c>
      <c r="D3958" s="22"/>
      <c r="E3958" s="55" t="s">
        <v>4863</v>
      </c>
      <c r="F3958" s="20" t="s">
        <v>79</v>
      </c>
      <c r="G3958" s="41"/>
      <c r="H3958" s="21" t="s">
        <v>22</v>
      </c>
      <c r="I3958" s="41" t="s">
        <v>56</v>
      </c>
      <c r="J3958" s="21" t="s">
        <v>116</v>
      </c>
      <c r="K3958" s="203" t="s">
        <v>785</v>
      </c>
      <c r="L3958" s="55"/>
      <c r="M3958" s="219">
        <v>0</v>
      </c>
      <c r="N3958" s="219">
        <v>1624</v>
      </c>
      <c r="O3958" s="217">
        <f t="shared" si="60"/>
        <v>74134.499999999651</v>
      </c>
    </row>
    <row r="3959" spans="1:16" ht="22.05" hidden="1" customHeight="1" x14ac:dyDescent="0.2">
      <c r="A3959" s="216">
        <v>45838</v>
      </c>
      <c r="B3959" s="20" t="s">
        <v>185</v>
      </c>
      <c r="C3959" s="41">
        <v>56524</v>
      </c>
      <c r="D3959" s="22"/>
      <c r="E3959" s="55" t="s">
        <v>394</v>
      </c>
      <c r="F3959" s="20" t="s">
        <v>79</v>
      </c>
      <c r="G3959" s="41"/>
      <c r="H3959" s="21" t="s">
        <v>22</v>
      </c>
      <c r="I3959" s="41" t="s">
        <v>103</v>
      </c>
      <c r="J3959" s="21" t="s">
        <v>60</v>
      </c>
      <c r="K3959" s="203" t="s">
        <v>133</v>
      </c>
      <c r="L3959" s="55"/>
      <c r="M3959" s="219">
        <v>0</v>
      </c>
      <c r="N3959" s="219">
        <v>1960</v>
      </c>
      <c r="O3959" s="217">
        <f t="shared" ref="O3959:O4022" si="61">O3958+M3959-N3959</f>
        <v>72174.499999999651</v>
      </c>
    </row>
    <row r="3960" spans="1:16" ht="22.05" hidden="1" customHeight="1" x14ac:dyDescent="0.2">
      <c r="A3960" s="216">
        <v>45838</v>
      </c>
      <c r="B3960" s="20" t="s">
        <v>185</v>
      </c>
      <c r="C3960" s="41">
        <v>56525</v>
      </c>
      <c r="D3960" s="22"/>
      <c r="E3960" s="55" t="s">
        <v>668</v>
      </c>
      <c r="F3960" s="20" t="s">
        <v>79</v>
      </c>
      <c r="G3960" s="41"/>
      <c r="H3960" s="21" t="s">
        <v>22</v>
      </c>
      <c r="I3960" s="21" t="s">
        <v>103</v>
      </c>
      <c r="J3960" s="21" t="s">
        <v>97</v>
      </c>
      <c r="K3960" s="203" t="s">
        <v>134</v>
      </c>
      <c r="L3960" s="55"/>
      <c r="M3960" s="219">
        <v>0</v>
      </c>
      <c r="N3960" s="219">
        <v>2100</v>
      </c>
      <c r="O3960" s="217">
        <f t="shared" si="61"/>
        <v>70074.499999999651</v>
      </c>
    </row>
    <row r="3961" spans="1:16" ht="22.05" hidden="1" customHeight="1" x14ac:dyDescent="0.2">
      <c r="A3961" s="216">
        <v>45838</v>
      </c>
      <c r="B3961" s="20" t="s">
        <v>185</v>
      </c>
      <c r="C3961" s="41">
        <v>56526</v>
      </c>
      <c r="D3961" s="22"/>
      <c r="E3961" s="55" t="s">
        <v>3185</v>
      </c>
      <c r="F3961" s="20" t="s">
        <v>79</v>
      </c>
      <c r="G3961" s="41"/>
      <c r="H3961" s="21" t="s">
        <v>21</v>
      </c>
      <c r="I3961" s="21" t="s">
        <v>28</v>
      </c>
      <c r="J3961" s="21" t="s">
        <v>31</v>
      </c>
      <c r="K3961" s="203"/>
      <c r="L3961" s="55"/>
      <c r="M3961" s="219">
        <v>17252</v>
      </c>
      <c r="N3961" s="219">
        <v>0</v>
      </c>
      <c r="O3961" s="217">
        <f t="shared" si="61"/>
        <v>87326.499999999651</v>
      </c>
    </row>
    <row r="3962" spans="1:16" ht="22.05" hidden="1" customHeight="1" x14ac:dyDescent="0.2">
      <c r="A3962" s="216">
        <v>45838</v>
      </c>
      <c r="B3962" s="20" t="s">
        <v>185</v>
      </c>
      <c r="C3962" s="41">
        <v>56527</v>
      </c>
      <c r="D3962" s="22"/>
      <c r="E3962" s="55" t="s">
        <v>157</v>
      </c>
      <c r="F3962" s="20" t="s">
        <v>79</v>
      </c>
      <c r="G3962" s="41"/>
      <c r="H3962" s="21" t="s">
        <v>22</v>
      </c>
      <c r="I3962" s="21" t="s">
        <v>103</v>
      </c>
      <c r="J3962" s="21" t="s">
        <v>60</v>
      </c>
      <c r="K3962" s="203" t="s">
        <v>135</v>
      </c>
      <c r="L3962" s="55"/>
      <c r="M3962" s="219">
        <v>0</v>
      </c>
      <c r="N3962" s="219">
        <v>550</v>
      </c>
      <c r="O3962" s="217">
        <f t="shared" si="61"/>
        <v>86776.499999999651</v>
      </c>
    </row>
    <row r="3963" spans="1:16" ht="22.05" hidden="1" customHeight="1" x14ac:dyDescent="0.2">
      <c r="A3963" s="216">
        <v>45838</v>
      </c>
      <c r="B3963" s="20" t="s">
        <v>185</v>
      </c>
      <c r="C3963" s="41">
        <v>56528</v>
      </c>
      <c r="D3963" s="22"/>
      <c r="E3963" s="55" t="s">
        <v>154</v>
      </c>
      <c r="F3963" s="20" t="s">
        <v>79</v>
      </c>
      <c r="G3963" s="41"/>
      <c r="H3963" s="21" t="s">
        <v>22</v>
      </c>
      <c r="I3963" s="21" t="s">
        <v>103</v>
      </c>
      <c r="J3963" s="21" t="s">
        <v>219</v>
      </c>
      <c r="K3963" s="203" t="s">
        <v>1241</v>
      </c>
      <c r="L3963" s="55"/>
      <c r="M3963" s="219">
        <v>0</v>
      </c>
      <c r="N3963" s="219">
        <v>224</v>
      </c>
      <c r="O3963" s="217">
        <f t="shared" si="61"/>
        <v>86552.499999999651</v>
      </c>
    </row>
    <row r="3964" spans="1:16" ht="22.05" hidden="1" customHeight="1" x14ac:dyDescent="0.2">
      <c r="A3964" s="216">
        <v>45838</v>
      </c>
      <c r="B3964" s="20" t="s">
        <v>185</v>
      </c>
      <c r="C3964" s="41">
        <v>56529</v>
      </c>
      <c r="D3964" s="22"/>
      <c r="E3964" s="55" t="s">
        <v>4864</v>
      </c>
      <c r="F3964" s="20" t="s">
        <v>79</v>
      </c>
      <c r="G3964" s="41"/>
      <c r="H3964" s="21" t="s">
        <v>22</v>
      </c>
      <c r="I3964" s="21" t="s">
        <v>103</v>
      </c>
      <c r="J3964" s="21" t="s">
        <v>102</v>
      </c>
      <c r="K3964" s="203" t="s">
        <v>4567</v>
      </c>
      <c r="L3964" s="55"/>
      <c r="M3964" s="219">
        <v>0</v>
      </c>
      <c r="N3964" s="219">
        <v>1500</v>
      </c>
      <c r="O3964" s="217">
        <f t="shared" si="61"/>
        <v>85052.499999999651</v>
      </c>
    </row>
    <row r="3965" spans="1:16" ht="22.05" hidden="1" customHeight="1" thickBot="1" x14ac:dyDescent="0.25">
      <c r="A3965" s="415">
        <v>45838</v>
      </c>
      <c r="B3965" s="47" t="s">
        <v>185</v>
      </c>
      <c r="C3965" s="50">
        <v>56530</v>
      </c>
      <c r="D3965" s="48"/>
      <c r="E3965" s="101" t="s">
        <v>4865</v>
      </c>
      <c r="F3965" s="47" t="s">
        <v>79</v>
      </c>
      <c r="G3965" s="50"/>
      <c r="H3965" s="30" t="s">
        <v>22</v>
      </c>
      <c r="I3965" s="50" t="s">
        <v>103</v>
      </c>
      <c r="J3965" s="30" t="s">
        <v>60</v>
      </c>
      <c r="K3965" s="206" t="s">
        <v>133</v>
      </c>
      <c r="L3965" s="416"/>
      <c r="M3965" s="416">
        <v>0</v>
      </c>
      <c r="N3965" s="416">
        <v>137</v>
      </c>
      <c r="O3965" s="578">
        <f t="shared" si="61"/>
        <v>84915.499999999651</v>
      </c>
      <c r="P3965" s="384"/>
    </row>
    <row r="3966" spans="1:16" ht="22.05" hidden="1" customHeight="1" x14ac:dyDescent="0.2">
      <c r="A3966" s="216">
        <v>45839</v>
      </c>
      <c r="B3966" s="20" t="s">
        <v>185</v>
      </c>
      <c r="C3966" s="41">
        <v>56532</v>
      </c>
      <c r="D3966" s="22"/>
      <c r="E3966" s="55" t="s">
        <v>130</v>
      </c>
      <c r="F3966" s="20" t="s">
        <v>79</v>
      </c>
      <c r="G3966" s="41"/>
      <c r="H3966" s="21" t="s">
        <v>22</v>
      </c>
      <c r="I3966" s="41" t="s">
        <v>53</v>
      </c>
      <c r="J3966" s="21" t="s">
        <v>113</v>
      </c>
      <c r="K3966" s="203" t="s">
        <v>266</v>
      </c>
      <c r="L3966" s="219"/>
      <c r="M3966" s="219">
        <v>0</v>
      </c>
      <c r="N3966" s="219">
        <v>1000</v>
      </c>
      <c r="O3966" s="217">
        <f t="shared" si="61"/>
        <v>83915.499999999651</v>
      </c>
    </row>
    <row r="3967" spans="1:16" ht="22.05" hidden="1" customHeight="1" x14ac:dyDescent="0.2">
      <c r="A3967" s="216">
        <v>45839</v>
      </c>
      <c r="B3967" s="20" t="s">
        <v>185</v>
      </c>
      <c r="C3967" s="41">
        <v>56533</v>
      </c>
      <c r="D3967" s="22"/>
      <c r="E3967" s="55" t="s">
        <v>4868</v>
      </c>
      <c r="F3967" s="20" t="s">
        <v>79</v>
      </c>
      <c r="G3967" s="41"/>
      <c r="H3967" s="21" t="s">
        <v>22</v>
      </c>
      <c r="I3967" s="41" t="s">
        <v>103</v>
      </c>
      <c r="J3967" s="21" t="s">
        <v>92</v>
      </c>
      <c r="K3967" s="203" t="s">
        <v>205</v>
      </c>
      <c r="L3967" s="219"/>
      <c r="M3967" s="219">
        <v>0</v>
      </c>
      <c r="N3967" s="219">
        <v>7000</v>
      </c>
      <c r="O3967" s="217">
        <f t="shared" si="61"/>
        <v>76915.499999999651</v>
      </c>
    </row>
    <row r="3968" spans="1:16" ht="22.05" hidden="1" customHeight="1" x14ac:dyDescent="0.2">
      <c r="A3968" s="216">
        <v>45839</v>
      </c>
      <c r="B3968" s="20" t="s">
        <v>185</v>
      </c>
      <c r="C3968" s="41">
        <v>56534</v>
      </c>
      <c r="D3968" s="22"/>
      <c r="E3968" s="55" t="s">
        <v>392</v>
      </c>
      <c r="F3968" s="20" t="s">
        <v>79</v>
      </c>
      <c r="G3968" s="41"/>
      <c r="H3968" s="21" t="s">
        <v>22</v>
      </c>
      <c r="I3968" s="41" t="s">
        <v>56</v>
      </c>
      <c r="J3968" s="21" t="s">
        <v>116</v>
      </c>
      <c r="K3968" s="203" t="s">
        <v>408</v>
      </c>
      <c r="L3968" s="219"/>
      <c r="M3968" s="219">
        <v>0</v>
      </c>
      <c r="N3968" s="219">
        <v>150</v>
      </c>
      <c r="O3968" s="217">
        <f t="shared" si="61"/>
        <v>76765.499999999651</v>
      </c>
    </row>
    <row r="3969" spans="1:16" ht="22.05" hidden="1" customHeight="1" x14ac:dyDescent="0.2">
      <c r="A3969" s="216">
        <v>45839</v>
      </c>
      <c r="B3969" s="20" t="s">
        <v>185</v>
      </c>
      <c r="C3969" s="41">
        <v>56535</v>
      </c>
      <c r="D3969" s="22"/>
      <c r="E3969" s="55" t="s">
        <v>154</v>
      </c>
      <c r="F3969" s="20" t="s">
        <v>79</v>
      </c>
      <c r="G3969" s="41"/>
      <c r="H3969" s="21" t="s">
        <v>22</v>
      </c>
      <c r="I3969" s="41" t="s">
        <v>103</v>
      </c>
      <c r="J3969" s="21" t="s">
        <v>219</v>
      </c>
      <c r="K3969" s="203" t="s">
        <v>266</v>
      </c>
      <c r="L3969" s="219"/>
      <c r="M3969" s="219">
        <v>0</v>
      </c>
      <c r="N3969" s="219">
        <v>160</v>
      </c>
      <c r="O3969" s="217">
        <f t="shared" si="61"/>
        <v>76605.499999999651</v>
      </c>
    </row>
    <row r="3970" spans="1:16" ht="22.05" hidden="1" customHeight="1" x14ac:dyDescent="0.2">
      <c r="A3970" s="216">
        <v>45839</v>
      </c>
      <c r="B3970" s="20" t="s">
        <v>185</v>
      </c>
      <c r="C3970" s="41">
        <v>56536</v>
      </c>
      <c r="D3970" s="22"/>
      <c r="E3970" s="55" t="s">
        <v>2232</v>
      </c>
      <c r="F3970" s="20" t="s">
        <v>79</v>
      </c>
      <c r="G3970" s="41"/>
      <c r="H3970" s="21" t="s">
        <v>21</v>
      </c>
      <c r="I3970" s="41" t="s">
        <v>28</v>
      </c>
      <c r="J3970" s="21" t="s">
        <v>199</v>
      </c>
      <c r="K3970" s="203"/>
      <c r="L3970" s="219"/>
      <c r="M3970" s="219">
        <v>55760</v>
      </c>
      <c r="N3970" s="219">
        <v>0</v>
      </c>
      <c r="O3970" s="217">
        <f t="shared" si="61"/>
        <v>132365.49999999965</v>
      </c>
    </row>
    <row r="3971" spans="1:16" ht="22.05" hidden="1" customHeight="1" x14ac:dyDescent="0.2">
      <c r="A3971" s="216">
        <v>45839</v>
      </c>
      <c r="B3971" s="20" t="s">
        <v>185</v>
      </c>
      <c r="C3971" s="41">
        <v>56537</v>
      </c>
      <c r="D3971" s="22"/>
      <c r="E3971" s="55" t="s">
        <v>534</v>
      </c>
      <c r="F3971" s="20" t="s">
        <v>79</v>
      </c>
      <c r="G3971" s="41"/>
      <c r="H3971" s="21" t="s">
        <v>22</v>
      </c>
      <c r="I3971" s="41" t="s">
        <v>103</v>
      </c>
      <c r="J3971" s="21" t="s">
        <v>60</v>
      </c>
      <c r="K3971" s="203" t="s">
        <v>542</v>
      </c>
      <c r="L3971" s="219"/>
      <c r="M3971" s="219">
        <v>0</v>
      </c>
      <c r="N3971" s="219">
        <v>5000</v>
      </c>
      <c r="O3971" s="217">
        <f t="shared" si="61"/>
        <v>127365.49999999965</v>
      </c>
    </row>
    <row r="3972" spans="1:16" ht="22.05" hidden="1" customHeight="1" x14ac:dyDescent="0.2">
      <c r="A3972" s="216">
        <v>45839</v>
      </c>
      <c r="B3972" s="20" t="s">
        <v>185</v>
      </c>
      <c r="C3972" s="41">
        <v>56538</v>
      </c>
      <c r="D3972" s="22"/>
      <c r="E3972" s="55" t="s">
        <v>4869</v>
      </c>
      <c r="F3972" s="20" t="s">
        <v>79</v>
      </c>
      <c r="G3972" s="41"/>
      <c r="H3972" s="21" t="s">
        <v>22</v>
      </c>
      <c r="I3972" s="41" t="s">
        <v>55</v>
      </c>
      <c r="J3972" s="21" t="s">
        <v>261</v>
      </c>
      <c r="K3972" s="203" t="s">
        <v>4879</v>
      </c>
      <c r="L3972" s="219"/>
      <c r="M3972" s="219">
        <v>0</v>
      </c>
      <c r="N3972" s="219">
        <v>6000</v>
      </c>
      <c r="O3972" s="217">
        <f t="shared" si="61"/>
        <v>121365.49999999965</v>
      </c>
    </row>
    <row r="3973" spans="1:16" ht="22.05" hidden="1" customHeight="1" x14ac:dyDescent="0.2">
      <c r="A3973" s="216">
        <v>45839</v>
      </c>
      <c r="B3973" s="20" t="s">
        <v>185</v>
      </c>
      <c r="C3973" s="41">
        <v>56539</v>
      </c>
      <c r="D3973" s="22"/>
      <c r="E3973" s="55" t="s">
        <v>4870</v>
      </c>
      <c r="F3973" s="20" t="s">
        <v>79</v>
      </c>
      <c r="G3973" s="41"/>
      <c r="H3973" s="21" t="s">
        <v>22</v>
      </c>
      <c r="I3973" s="21" t="s">
        <v>55</v>
      </c>
      <c r="J3973" s="21" t="s">
        <v>73</v>
      </c>
      <c r="K3973" s="203" t="s">
        <v>4880</v>
      </c>
      <c r="L3973" s="55"/>
      <c r="M3973" s="219">
        <v>0</v>
      </c>
      <c r="N3973" s="219">
        <v>8893</v>
      </c>
      <c r="O3973" s="217">
        <f t="shared" si="61"/>
        <v>112472.49999999965</v>
      </c>
    </row>
    <row r="3974" spans="1:16" ht="22.05" hidden="1" customHeight="1" x14ac:dyDescent="0.2">
      <c r="A3974" s="216">
        <v>45839</v>
      </c>
      <c r="B3974" s="20" t="s">
        <v>185</v>
      </c>
      <c r="C3974" s="41">
        <v>56540</v>
      </c>
      <c r="D3974" s="22"/>
      <c r="E3974" s="55" t="s">
        <v>4871</v>
      </c>
      <c r="F3974" s="20" t="s">
        <v>79</v>
      </c>
      <c r="G3974" s="41"/>
      <c r="H3974" s="21" t="s">
        <v>22</v>
      </c>
      <c r="I3974" s="41" t="s">
        <v>55</v>
      </c>
      <c r="J3974" s="21" t="s">
        <v>73</v>
      </c>
      <c r="K3974" s="203" t="s">
        <v>140</v>
      </c>
      <c r="L3974" s="55"/>
      <c r="M3974" s="219">
        <v>0</v>
      </c>
      <c r="N3974" s="219">
        <v>1500</v>
      </c>
      <c r="O3974" s="217">
        <f t="shared" si="61"/>
        <v>110972.49999999965</v>
      </c>
    </row>
    <row r="3975" spans="1:16" ht="22.05" hidden="1" customHeight="1" x14ac:dyDescent="0.2">
      <c r="A3975" s="216">
        <v>45839</v>
      </c>
      <c r="B3975" s="20" t="s">
        <v>185</v>
      </c>
      <c r="C3975" s="41">
        <v>56541</v>
      </c>
      <c r="D3975" s="22"/>
      <c r="E3975" s="55" t="s">
        <v>143</v>
      </c>
      <c r="F3975" s="20" t="s">
        <v>79</v>
      </c>
      <c r="G3975" s="41"/>
      <c r="H3975" s="21" t="s">
        <v>22</v>
      </c>
      <c r="I3975" s="21" t="s">
        <v>53</v>
      </c>
      <c r="J3975" s="21" t="s">
        <v>112</v>
      </c>
      <c r="K3975" s="203" t="s">
        <v>144</v>
      </c>
      <c r="L3975" s="55"/>
      <c r="M3975" s="219">
        <v>0</v>
      </c>
      <c r="N3975" s="219">
        <v>9100</v>
      </c>
      <c r="O3975" s="217">
        <f t="shared" si="61"/>
        <v>101872.49999999965</v>
      </c>
    </row>
    <row r="3976" spans="1:16" ht="22.05" hidden="1" customHeight="1" x14ac:dyDescent="0.2">
      <c r="A3976" s="216">
        <v>45839</v>
      </c>
      <c r="B3976" s="20" t="s">
        <v>185</v>
      </c>
      <c r="C3976" s="41">
        <v>56542</v>
      </c>
      <c r="D3976" s="22"/>
      <c r="E3976" s="55" t="s">
        <v>4872</v>
      </c>
      <c r="F3976" s="20" t="s">
        <v>79</v>
      </c>
      <c r="G3976" s="41"/>
      <c r="H3976" s="21" t="s">
        <v>22</v>
      </c>
      <c r="I3976" s="21" t="s">
        <v>103</v>
      </c>
      <c r="J3976" s="21" t="s">
        <v>95</v>
      </c>
      <c r="K3976" s="203" t="s">
        <v>134</v>
      </c>
      <c r="L3976" s="55"/>
      <c r="M3976" s="219">
        <v>0</v>
      </c>
      <c r="N3976" s="219">
        <v>1122</v>
      </c>
      <c r="O3976" s="217">
        <f t="shared" si="61"/>
        <v>100750.49999999965</v>
      </c>
    </row>
    <row r="3977" spans="1:16" ht="22.05" hidden="1" customHeight="1" x14ac:dyDescent="0.2">
      <c r="A3977" s="216">
        <v>45839</v>
      </c>
      <c r="B3977" s="20" t="s">
        <v>185</v>
      </c>
      <c r="C3977" s="41">
        <v>56543</v>
      </c>
      <c r="D3977" s="22"/>
      <c r="E3977" s="55" t="s">
        <v>154</v>
      </c>
      <c r="F3977" s="20" t="s">
        <v>79</v>
      </c>
      <c r="G3977" s="41"/>
      <c r="H3977" s="21" t="s">
        <v>22</v>
      </c>
      <c r="I3977" s="41" t="s">
        <v>103</v>
      </c>
      <c r="J3977" s="21" t="s">
        <v>219</v>
      </c>
      <c r="K3977" s="203" t="s">
        <v>1241</v>
      </c>
      <c r="L3977" s="55"/>
      <c r="M3977" s="219">
        <v>0</v>
      </c>
      <c r="N3977" s="219">
        <v>340</v>
      </c>
      <c r="O3977" s="217">
        <f t="shared" si="61"/>
        <v>100410.49999999965</v>
      </c>
    </row>
    <row r="3978" spans="1:16" ht="22.05" hidden="1" customHeight="1" x14ac:dyDescent="0.2">
      <c r="A3978" s="216">
        <v>45839</v>
      </c>
      <c r="B3978" s="20" t="s">
        <v>185</v>
      </c>
      <c r="C3978" s="41">
        <v>56544</v>
      </c>
      <c r="D3978" s="22"/>
      <c r="E3978" s="55" t="s">
        <v>4873</v>
      </c>
      <c r="F3978" s="20" t="s">
        <v>79</v>
      </c>
      <c r="G3978" s="41"/>
      <c r="H3978" s="21" t="s">
        <v>22</v>
      </c>
      <c r="I3978" s="21" t="s">
        <v>103</v>
      </c>
      <c r="J3978" s="21" t="s">
        <v>93</v>
      </c>
      <c r="K3978" s="203" t="s">
        <v>4881</v>
      </c>
      <c r="L3978" s="55"/>
      <c r="M3978" s="219">
        <v>0</v>
      </c>
      <c r="N3978" s="219">
        <v>500</v>
      </c>
      <c r="O3978" s="217">
        <f t="shared" si="61"/>
        <v>99910.499999999651</v>
      </c>
    </row>
    <row r="3979" spans="1:16" ht="22.05" hidden="1" customHeight="1" x14ac:dyDescent="0.2">
      <c r="A3979" s="216">
        <v>45839</v>
      </c>
      <c r="B3979" s="20" t="s">
        <v>185</v>
      </c>
      <c r="C3979" s="41">
        <v>56545</v>
      </c>
      <c r="D3979" s="22"/>
      <c r="E3979" s="55" t="s">
        <v>4874</v>
      </c>
      <c r="F3979" s="20" t="s">
        <v>79</v>
      </c>
      <c r="G3979" s="41"/>
      <c r="H3979" s="21" t="s">
        <v>22</v>
      </c>
      <c r="I3979" s="41" t="s">
        <v>56</v>
      </c>
      <c r="J3979" s="21" t="s">
        <v>116</v>
      </c>
      <c r="K3979" s="203" t="s">
        <v>139</v>
      </c>
      <c r="L3979" s="55"/>
      <c r="M3979" s="219">
        <v>0</v>
      </c>
      <c r="N3979" s="219">
        <v>400</v>
      </c>
      <c r="O3979" s="217">
        <f t="shared" si="61"/>
        <v>99510.499999999651</v>
      </c>
    </row>
    <row r="3980" spans="1:16" ht="22.05" hidden="1" customHeight="1" x14ac:dyDescent="0.2">
      <c r="A3980" s="216">
        <v>45839</v>
      </c>
      <c r="B3980" s="20" t="s">
        <v>185</v>
      </c>
      <c r="C3980" s="41">
        <v>56546</v>
      </c>
      <c r="D3980" s="22"/>
      <c r="E3980" s="55" t="s">
        <v>4875</v>
      </c>
      <c r="F3980" s="20" t="s">
        <v>79</v>
      </c>
      <c r="G3980" s="41"/>
      <c r="H3980" s="21" t="s">
        <v>22</v>
      </c>
      <c r="I3980" s="41" t="s">
        <v>103</v>
      </c>
      <c r="J3980" s="21" t="s">
        <v>95</v>
      </c>
      <c r="K3980" s="203" t="s">
        <v>1543</v>
      </c>
      <c r="L3980" s="55"/>
      <c r="M3980" s="219">
        <v>0</v>
      </c>
      <c r="N3980" s="219">
        <v>120</v>
      </c>
      <c r="O3980" s="217">
        <f t="shared" si="61"/>
        <v>99390.499999999651</v>
      </c>
    </row>
    <row r="3981" spans="1:16" ht="22.05" hidden="1" customHeight="1" x14ac:dyDescent="0.2">
      <c r="A3981" s="216">
        <v>45839</v>
      </c>
      <c r="B3981" s="20" t="s">
        <v>185</v>
      </c>
      <c r="C3981" s="41">
        <v>56547</v>
      </c>
      <c r="D3981" s="22"/>
      <c r="E3981" s="55" t="s">
        <v>4876</v>
      </c>
      <c r="F3981" s="20" t="s">
        <v>79</v>
      </c>
      <c r="G3981" s="41"/>
      <c r="H3981" s="21" t="s">
        <v>22</v>
      </c>
      <c r="I3981" s="41" t="s">
        <v>103</v>
      </c>
      <c r="J3981" s="21" t="s">
        <v>92</v>
      </c>
      <c r="K3981" s="203" t="s">
        <v>4882</v>
      </c>
      <c r="L3981" s="55"/>
      <c r="M3981" s="219">
        <v>0</v>
      </c>
      <c r="N3981" s="219">
        <v>820</v>
      </c>
      <c r="O3981" s="217">
        <f t="shared" si="61"/>
        <v>98570.499999999651</v>
      </c>
    </row>
    <row r="3982" spans="1:16" ht="22.05" hidden="1" customHeight="1" x14ac:dyDescent="0.2">
      <c r="A3982" s="216">
        <v>45839</v>
      </c>
      <c r="B3982" s="20" t="s">
        <v>185</v>
      </c>
      <c r="C3982" s="41">
        <v>56548</v>
      </c>
      <c r="D3982" s="22"/>
      <c r="E3982" s="55" t="s">
        <v>4877</v>
      </c>
      <c r="F3982" s="20" t="s">
        <v>79</v>
      </c>
      <c r="G3982" s="41"/>
      <c r="H3982" s="21" t="s">
        <v>22</v>
      </c>
      <c r="I3982" s="41" t="s">
        <v>103</v>
      </c>
      <c r="J3982" s="21" t="s">
        <v>97</v>
      </c>
      <c r="K3982" s="203" t="s">
        <v>4883</v>
      </c>
      <c r="L3982" s="55"/>
      <c r="M3982" s="219">
        <v>0</v>
      </c>
      <c r="N3982" s="219">
        <v>1600</v>
      </c>
      <c r="O3982" s="217">
        <f t="shared" si="61"/>
        <v>96970.499999999651</v>
      </c>
    </row>
    <row r="3983" spans="1:16" ht="22.05" hidden="1" customHeight="1" x14ac:dyDescent="0.2">
      <c r="A3983" s="216">
        <v>45839</v>
      </c>
      <c r="B3983" s="20" t="s">
        <v>185</v>
      </c>
      <c r="C3983" s="41">
        <v>56549</v>
      </c>
      <c r="D3983" s="22"/>
      <c r="E3983" s="55" t="s">
        <v>4878</v>
      </c>
      <c r="F3983" s="20" t="s">
        <v>79</v>
      </c>
      <c r="G3983" s="41"/>
      <c r="H3983" s="21" t="s">
        <v>22</v>
      </c>
      <c r="I3983" s="41" t="s">
        <v>103</v>
      </c>
      <c r="J3983" s="21" t="s">
        <v>219</v>
      </c>
      <c r="K3983" s="203" t="s">
        <v>1241</v>
      </c>
      <c r="L3983" s="55"/>
      <c r="M3983" s="219">
        <v>0</v>
      </c>
      <c r="N3983" s="219">
        <v>375</v>
      </c>
      <c r="O3983" s="217">
        <f t="shared" si="61"/>
        <v>96595.499999999651</v>
      </c>
      <c r="P3983" s="229">
        <v>96595.5</v>
      </c>
    </row>
    <row r="3984" spans="1:16" ht="22.05" hidden="1" customHeight="1" x14ac:dyDescent="0.2">
      <c r="A3984" s="216">
        <v>45840</v>
      </c>
      <c r="B3984" s="20" t="s">
        <v>185</v>
      </c>
      <c r="C3984" s="41">
        <v>56551</v>
      </c>
      <c r="D3984" s="22"/>
      <c r="E3984" s="55" t="s">
        <v>795</v>
      </c>
      <c r="F3984" s="20" t="s">
        <v>79</v>
      </c>
      <c r="G3984" s="41"/>
      <c r="H3984" s="21" t="s">
        <v>22</v>
      </c>
      <c r="I3984" s="41" t="s">
        <v>54</v>
      </c>
      <c r="J3984" s="21" t="s">
        <v>41</v>
      </c>
      <c r="K3984" s="203" t="s">
        <v>138</v>
      </c>
      <c r="L3984" s="55"/>
      <c r="M3984" s="219">
        <v>0</v>
      </c>
      <c r="N3984" s="219">
        <v>1700</v>
      </c>
      <c r="O3984" s="217">
        <f t="shared" si="61"/>
        <v>94895.499999999651</v>
      </c>
    </row>
    <row r="3985" spans="1:15" ht="22.05" hidden="1" customHeight="1" x14ac:dyDescent="0.2">
      <c r="A3985" s="216">
        <v>45840</v>
      </c>
      <c r="B3985" s="20" t="s">
        <v>185</v>
      </c>
      <c r="C3985" s="41">
        <v>56552</v>
      </c>
      <c r="D3985" s="22"/>
      <c r="E3985" s="55" t="s">
        <v>5139</v>
      </c>
      <c r="F3985" s="20" t="s">
        <v>79</v>
      </c>
      <c r="G3985" s="41"/>
      <c r="H3985" s="21" t="s">
        <v>22</v>
      </c>
      <c r="I3985" s="41" t="s">
        <v>103</v>
      </c>
      <c r="J3985" s="21" t="s">
        <v>93</v>
      </c>
      <c r="K3985" s="203" t="s">
        <v>5145</v>
      </c>
      <c r="L3985" s="55"/>
      <c r="M3985" s="219">
        <v>0</v>
      </c>
      <c r="N3985" s="219">
        <v>850</v>
      </c>
      <c r="O3985" s="217">
        <f t="shared" si="61"/>
        <v>94045.499999999651</v>
      </c>
    </row>
    <row r="3986" spans="1:15" ht="22.05" hidden="1" customHeight="1" x14ac:dyDescent="0.2">
      <c r="A3986" s="216">
        <v>45840</v>
      </c>
      <c r="B3986" s="20" t="s">
        <v>185</v>
      </c>
      <c r="C3986" s="41">
        <v>56553</v>
      </c>
      <c r="D3986" s="22"/>
      <c r="E3986" s="55" t="s">
        <v>5140</v>
      </c>
      <c r="F3986" s="20" t="s">
        <v>79</v>
      </c>
      <c r="G3986" s="41"/>
      <c r="H3986" s="21" t="s">
        <v>22</v>
      </c>
      <c r="I3986" s="41" t="s">
        <v>103</v>
      </c>
      <c r="J3986" s="21" t="s">
        <v>95</v>
      </c>
      <c r="K3986" s="203" t="s">
        <v>3562</v>
      </c>
      <c r="L3986" s="55"/>
      <c r="M3986" s="219">
        <v>0</v>
      </c>
      <c r="N3986" s="219">
        <v>200</v>
      </c>
      <c r="O3986" s="217">
        <f t="shared" si="61"/>
        <v>93845.499999999651</v>
      </c>
    </row>
    <row r="3987" spans="1:15" ht="22.05" hidden="1" customHeight="1" x14ac:dyDescent="0.2">
      <c r="A3987" s="216">
        <v>45840</v>
      </c>
      <c r="B3987" s="20" t="s">
        <v>185</v>
      </c>
      <c r="C3987" s="41">
        <v>56554</v>
      </c>
      <c r="D3987" s="22"/>
      <c r="E3987" s="55" t="s">
        <v>537</v>
      </c>
      <c r="F3987" s="20" t="s">
        <v>79</v>
      </c>
      <c r="G3987" s="41"/>
      <c r="H3987" s="21" t="s">
        <v>22</v>
      </c>
      <c r="I3987" s="21" t="s">
        <v>103</v>
      </c>
      <c r="J3987" s="21" t="s">
        <v>214</v>
      </c>
      <c r="K3987" s="203" t="s">
        <v>210</v>
      </c>
      <c r="L3987" s="55"/>
      <c r="M3987" s="219">
        <v>0</v>
      </c>
      <c r="N3987" s="219">
        <v>250</v>
      </c>
      <c r="O3987" s="217">
        <f t="shared" si="61"/>
        <v>93595.499999999651</v>
      </c>
    </row>
    <row r="3988" spans="1:15" ht="22.05" hidden="1" customHeight="1" x14ac:dyDescent="0.2">
      <c r="A3988" s="216">
        <v>45840</v>
      </c>
      <c r="B3988" s="20" t="s">
        <v>185</v>
      </c>
      <c r="C3988" s="41">
        <v>56555</v>
      </c>
      <c r="D3988" s="22"/>
      <c r="E3988" s="55" t="s">
        <v>5141</v>
      </c>
      <c r="F3988" s="20" t="s">
        <v>79</v>
      </c>
      <c r="G3988" s="41"/>
      <c r="H3988" s="21" t="s">
        <v>22</v>
      </c>
      <c r="I3988" s="41" t="s">
        <v>103</v>
      </c>
      <c r="J3988" s="21" t="s">
        <v>95</v>
      </c>
      <c r="K3988" s="203" t="s">
        <v>134</v>
      </c>
      <c r="L3988" s="55"/>
      <c r="M3988" s="219">
        <v>0</v>
      </c>
      <c r="N3988" s="219">
        <v>229</v>
      </c>
      <c r="O3988" s="217">
        <f t="shared" si="61"/>
        <v>93366.499999999651</v>
      </c>
    </row>
    <row r="3989" spans="1:15" ht="22.05" hidden="1" customHeight="1" x14ac:dyDescent="0.2">
      <c r="A3989" s="216">
        <v>45840</v>
      </c>
      <c r="B3989" s="20" t="s">
        <v>185</v>
      </c>
      <c r="C3989" s="41">
        <v>56556</v>
      </c>
      <c r="D3989" s="22"/>
      <c r="E3989" s="55" t="s">
        <v>157</v>
      </c>
      <c r="F3989" s="20" t="s">
        <v>79</v>
      </c>
      <c r="G3989" s="41"/>
      <c r="H3989" s="21" t="s">
        <v>22</v>
      </c>
      <c r="I3989" s="41" t="s">
        <v>103</v>
      </c>
      <c r="J3989" s="21" t="s">
        <v>60</v>
      </c>
      <c r="K3989" s="203" t="s">
        <v>5146</v>
      </c>
      <c r="L3989" s="55"/>
      <c r="M3989" s="219">
        <v>0</v>
      </c>
      <c r="N3989" s="219">
        <v>800</v>
      </c>
      <c r="O3989" s="217">
        <f t="shared" si="61"/>
        <v>92566.499999999651</v>
      </c>
    </row>
    <row r="3990" spans="1:15" ht="22.05" hidden="1" customHeight="1" x14ac:dyDescent="0.2">
      <c r="A3990" s="216">
        <v>45840</v>
      </c>
      <c r="B3990" s="20" t="s">
        <v>185</v>
      </c>
      <c r="C3990" s="41">
        <v>56557</v>
      </c>
      <c r="D3990" s="22"/>
      <c r="E3990" s="55" t="s">
        <v>675</v>
      </c>
      <c r="F3990" s="20" t="s">
        <v>79</v>
      </c>
      <c r="G3990" s="41"/>
      <c r="H3990" s="21" t="s">
        <v>22</v>
      </c>
      <c r="I3990" s="41" t="s">
        <v>54</v>
      </c>
      <c r="J3990" s="21" t="s">
        <v>41</v>
      </c>
      <c r="K3990" s="203" t="s">
        <v>210</v>
      </c>
      <c r="L3990" s="55"/>
      <c r="M3990" s="219">
        <v>0</v>
      </c>
      <c r="N3990" s="219">
        <v>260</v>
      </c>
      <c r="O3990" s="217">
        <f t="shared" si="61"/>
        <v>92306.499999999651</v>
      </c>
    </row>
    <row r="3991" spans="1:15" ht="22.05" hidden="1" customHeight="1" x14ac:dyDescent="0.2">
      <c r="A3991" s="216">
        <v>45840</v>
      </c>
      <c r="B3991" s="20" t="s">
        <v>185</v>
      </c>
      <c r="C3991" s="41">
        <v>56558</v>
      </c>
      <c r="D3991" s="22"/>
      <c r="E3991" s="55" t="s">
        <v>130</v>
      </c>
      <c r="F3991" s="20" t="s">
        <v>79</v>
      </c>
      <c r="G3991" s="41"/>
      <c r="H3991" s="21" t="s">
        <v>22</v>
      </c>
      <c r="I3991" s="21" t="s">
        <v>53</v>
      </c>
      <c r="J3991" s="21" t="s">
        <v>113</v>
      </c>
      <c r="K3991" s="203" t="s">
        <v>2970</v>
      </c>
      <c r="L3991" s="55"/>
      <c r="M3991" s="219">
        <v>0</v>
      </c>
      <c r="N3991" s="219">
        <v>1000</v>
      </c>
      <c r="O3991" s="217">
        <f t="shared" si="61"/>
        <v>91306.499999999651</v>
      </c>
    </row>
    <row r="3992" spans="1:15" ht="22.05" hidden="1" customHeight="1" x14ac:dyDescent="0.2">
      <c r="A3992" s="216">
        <v>45840</v>
      </c>
      <c r="B3992" s="20" t="s">
        <v>185</v>
      </c>
      <c r="C3992" s="41">
        <v>56559</v>
      </c>
      <c r="D3992" s="22"/>
      <c r="E3992" s="55" t="s">
        <v>350</v>
      </c>
      <c r="F3992" s="20" t="s">
        <v>79</v>
      </c>
      <c r="G3992" s="41"/>
      <c r="H3992" s="21" t="s">
        <v>22</v>
      </c>
      <c r="I3992" s="41" t="s">
        <v>53</v>
      </c>
      <c r="J3992" s="21" t="s">
        <v>113</v>
      </c>
      <c r="K3992" s="203" t="s">
        <v>1421</v>
      </c>
      <c r="L3992" s="55"/>
      <c r="M3992" s="219">
        <v>0</v>
      </c>
      <c r="N3992" s="219">
        <v>3300</v>
      </c>
      <c r="O3992" s="217">
        <f t="shared" si="61"/>
        <v>88006.499999999651</v>
      </c>
    </row>
    <row r="3993" spans="1:15" ht="22.05" hidden="1" customHeight="1" x14ac:dyDescent="0.2">
      <c r="A3993" s="216">
        <v>45840</v>
      </c>
      <c r="B3993" s="20" t="s">
        <v>185</v>
      </c>
      <c r="C3993" s="41">
        <v>56560</v>
      </c>
      <c r="D3993" s="22"/>
      <c r="E3993" s="55" t="s">
        <v>2758</v>
      </c>
      <c r="F3993" s="20" t="s">
        <v>79</v>
      </c>
      <c r="G3993" s="41"/>
      <c r="H3993" s="21" t="s">
        <v>22</v>
      </c>
      <c r="I3993" s="41" t="s">
        <v>54</v>
      </c>
      <c r="J3993" s="21" t="s">
        <v>44</v>
      </c>
      <c r="K3993" s="203" t="s">
        <v>412</v>
      </c>
      <c r="L3993" s="55"/>
      <c r="M3993" s="219">
        <v>0</v>
      </c>
      <c r="N3993" s="219">
        <v>1574.19</v>
      </c>
      <c r="O3993" s="217">
        <f t="shared" si="61"/>
        <v>86432.309999999648</v>
      </c>
    </row>
    <row r="3994" spans="1:15" ht="22.05" hidden="1" customHeight="1" x14ac:dyDescent="0.2">
      <c r="A3994" s="216">
        <v>45840</v>
      </c>
      <c r="B3994" s="20" t="s">
        <v>185</v>
      </c>
      <c r="C3994" s="41">
        <v>56561</v>
      </c>
      <c r="D3994" s="22"/>
      <c r="E3994" s="55" t="s">
        <v>5142</v>
      </c>
      <c r="F3994" s="20" t="s">
        <v>79</v>
      </c>
      <c r="G3994" s="41"/>
      <c r="H3994" s="21" t="s">
        <v>22</v>
      </c>
      <c r="I3994" s="41" t="s">
        <v>54</v>
      </c>
      <c r="J3994" s="21" t="s">
        <v>61</v>
      </c>
      <c r="K3994" s="203" t="s">
        <v>445</v>
      </c>
      <c r="L3994" s="55"/>
      <c r="M3994" s="219">
        <v>0</v>
      </c>
      <c r="N3994" s="219">
        <v>1350</v>
      </c>
      <c r="O3994" s="217">
        <f t="shared" si="61"/>
        <v>85082.309999999648</v>
      </c>
    </row>
    <row r="3995" spans="1:15" ht="22.05" hidden="1" customHeight="1" x14ac:dyDescent="0.2">
      <c r="A3995" s="216">
        <v>45840</v>
      </c>
      <c r="B3995" s="20" t="s">
        <v>185</v>
      </c>
      <c r="C3995" s="41">
        <v>56562</v>
      </c>
      <c r="D3995" s="22"/>
      <c r="E3995" s="55" t="s">
        <v>154</v>
      </c>
      <c r="F3995" s="20" t="s">
        <v>79</v>
      </c>
      <c r="G3995" s="41"/>
      <c r="H3995" s="21" t="s">
        <v>22</v>
      </c>
      <c r="I3995" s="41" t="s">
        <v>103</v>
      </c>
      <c r="J3995" s="21" t="s">
        <v>219</v>
      </c>
      <c r="K3995" s="203" t="s">
        <v>266</v>
      </c>
      <c r="L3995" s="55"/>
      <c r="M3995" s="219">
        <v>0</v>
      </c>
      <c r="N3995" s="219">
        <v>100</v>
      </c>
      <c r="O3995" s="217">
        <f t="shared" si="61"/>
        <v>84982.309999999648</v>
      </c>
    </row>
    <row r="3996" spans="1:15" ht="22.05" hidden="1" customHeight="1" x14ac:dyDescent="0.2">
      <c r="A3996" s="216">
        <v>45840</v>
      </c>
      <c r="B3996" s="20" t="s">
        <v>185</v>
      </c>
      <c r="C3996" s="41">
        <v>56563</v>
      </c>
      <c r="D3996" s="22"/>
      <c r="E3996" s="55" t="s">
        <v>5143</v>
      </c>
      <c r="F3996" s="20" t="s">
        <v>79</v>
      </c>
      <c r="G3996" s="41"/>
      <c r="H3996" s="21" t="s">
        <v>22</v>
      </c>
      <c r="I3996" s="41" t="s">
        <v>103</v>
      </c>
      <c r="J3996" s="21" t="s">
        <v>93</v>
      </c>
      <c r="K3996" s="203" t="s">
        <v>5147</v>
      </c>
      <c r="L3996" s="55"/>
      <c r="M3996" s="219">
        <v>0</v>
      </c>
      <c r="N3996" s="219">
        <v>500</v>
      </c>
      <c r="O3996" s="217">
        <f t="shared" si="61"/>
        <v>84482.309999999648</v>
      </c>
    </row>
    <row r="3997" spans="1:15" ht="22.05" hidden="1" customHeight="1" x14ac:dyDescent="0.2">
      <c r="A3997" s="216">
        <v>45840</v>
      </c>
      <c r="B3997" s="20" t="s">
        <v>185</v>
      </c>
      <c r="C3997" s="41">
        <v>56564</v>
      </c>
      <c r="D3997" s="22"/>
      <c r="E3997" s="55" t="s">
        <v>143</v>
      </c>
      <c r="F3997" s="20" t="s">
        <v>79</v>
      </c>
      <c r="G3997" s="41"/>
      <c r="H3997" s="21" t="s">
        <v>22</v>
      </c>
      <c r="I3997" s="41" t="s">
        <v>53</v>
      </c>
      <c r="J3997" s="21" t="s">
        <v>112</v>
      </c>
      <c r="K3997" s="203" t="s">
        <v>144</v>
      </c>
      <c r="L3997" s="55"/>
      <c r="M3997" s="219">
        <v>0</v>
      </c>
      <c r="N3997" s="219">
        <v>11550</v>
      </c>
      <c r="O3997" s="217">
        <f t="shared" si="61"/>
        <v>72932.309999999648</v>
      </c>
    </row>
    <row r="3998" spans="1:15" ht="22.05" hidden="1" customHeight="1" x14ac:dyDescent="0.2">
      <c r="A3998" s="216">
        <v>45840</v>
      </c>
      <c r="B3998" s="20" t="s">
        <v>185</v>
      </c>
      <c r="C3998" s="41">
        <v>56565</v>
      </c>
      <c r="D3998" s="22"/>
      <c r="E3998" s="55" t="s">
        <v>5144</v>
      </c>
      <c r="F3998" s="20" t="s">
        <v>79</v>
      </c>
      <c r="G3998" s="41"/>
      <c r="H3998" s="21" t="s">
        <v>22</v>
      </c>
      <c r="I3998" s="41" t="s">
        <v>56</v>
      </c>
      <c r="J3998" s="21" t="s">
        <v>212</v>
      </c>
      <c r="K3998" s="203" t="s">
        <v>210</v>
      </c>
      <c r="L3998" s="55"/>
      <c r="M3998" s="219">
        <v>0</v>
      </c>
      <c r="N3998" s="219">
        <v>70</v>
      </c>
      <c r="O3998" s="217">
        <f t="shared" si="61"/>
        <v>72862.309999999648</v>
      </c>
    </row>
    <row r="3999" spans="1:15" ht="22.05" hidden="1" customHeight="1" x14ac:dyDescent="0.2">
      <c r="A3999" s="216">
        <v>45840</v>
      </c>
      <c r="B3999" s="20" t="s">
        <v>185</v>
      </c>
      <c r="C3999" s="41">
        <v>56566</v>
      </c>
      <c r="D3999" s="22"/>
      <c r="E3999" s="55" t="s">
        <v>2153</v>
      </c>
      <c r="F3999" s="20" t="s">
        <v>79</v>
      </c>
      <c r="G3999" s="41"/>
      <c r="H3999" s="21" t="s">
        <v>22</v>
      </c>
      <c r="I3999" s="41" t="s">
        <v>81</v>
      </c>
      <c r="J3999" s="21" t="s">
        <v>200</v>
      </c>
      <c r="K3999" s="203" t="s">
        <v>929</v>
      </c>
      <c r="L3999" s="55"/>
      <c r="M3999" s="219">
        <v>0</v>
      </c>
      <c r="N3999" s="219">
        <v>2012</v>
      </c>
      <c r="O3999" s="217">
        <f t="shared" si="61"/>
        <v>70850.309999999648</v>
      </c>
    </row>
    <row r="4000" spans="1:15" ht="22.05" hidden="1" customHeight="1" x14ac:dyDescent="0.2">
      <c r="A4000" s="216">
        <v>45840</v>
      </c>
      <c r="B4000" s="20" t="s">
        <v>185</v>
      </c>
      <c r="C4000" s="41">
        <v>56567</v>
      </c>
      <c r="D4000" s="22"/>
      <c r="E4000" s="55" t="s">
        <v>4715</v>
      </c>
      <c r="F4000" s="20" t="s">
        <v>79</v>
      </c>
      <c r="G4000" s="41"/>
      <c r="H4000" s="21" t="s">
        <v>22</v>
      </c>
      <c r="I4000" s="41" t="s">
        <v>54</v>
      </c>
      <c r="J4000" s="21" t="s">
        <v>64</v>
      </c>
      <c r="K4000" s="203" t="s">
        <v>1257</v>
      </c>
      <c r="L4000" s="55"/>
      <c r="M4000" s="219">
        <v>0</v>
      </c>
      <c r="N4000" s="219">
        <v>2000</v>
      </c>
      <c r="O4000" s="217">
        <f t="shared" si="61"/>
        <v>68850.309999999648</v>
      </c>
    </row>
    <row r="4001" spans="1:15" ht="22.05" hidden="1" customHeight="1" x14ac:dyDescent="0.2">
      <c r="A4001" s="216">
        <v>45841</v>
      </c>
      <c r="B4001" s="20" t="s">
        <v>185</v>
      </c>
      <c r="C4001" s="41">
        <v>56551</v>
      </c>
      <c r="D4001" s="22"/>
      <c r="E4001" s="55" t="s">
        <v>5148</v>
      </c>
      <c r="F4001" s="20" t="s">
        <v>79</v>
      </c>
      <c r="G4001" s="41"/>
      <c r="H4001" s="21" t="s">
        <v>22</v>
      </c>
      <c r="I4001" s="21" t="s">
        <v>103</v>
      </c>
      <c r="J4001" s="21" t="s">
        <v>95</v>
      </c>
      <c r="K4001" s="203" t="s">
        <v>210</v>
      </c>
      <c r="L4001" s="55"/>
      <c r="M4001" s="219">
        <v>0</v>
      </c>
      <c r="N4001" s="219">
        <v>790</v>
      </c>
      <c r="O4001" s="217">
        <f t="shared" si="61"/>
        <v>68060.309999999648</v>
      </c>
    </row>
    <row r="4002" spans="1:15" ht="22.05" hidden="1" customHeight="1" x14ac:dyDescent="0.2">
      <c r="A4002" s="216">
        <v>45841</v>
      </c>
      <c r="B4002" s="20" t="s">
        <v>185</v>
      </c>
      <c r="C4002" s="41">
        <v>56552</v>
      </c>
      <c r="D4002" s="22"/>
      <c r="E4002" s="55" t="s">
        <v>5149</v>
      </c>
      <c r="F4002" s="20" t="s">
        <v>79</v>
      </c>
      <c r="G4002" s="41"/>
      <c r="H4002" s="21" t="s">
        <v>22</v>
      </c>
      <c r="I4002" s="41" t="s">
        <v>103</v>
      </c>
      <c r="J4002" s="21" t="s">
        <v>92</v>
      </c>
      <c r="K4002" s="203" t="s">
        <v>464</v>
      </c>
      <c r="L4002" s="55"/>
      <c r="M4002" s="219">
        <v>0</v>
      </c>
      <c r="N4002" s="219">
        <v>700</v>
      </c>
      <c r="O4002" s="217">
        <f t="shared" si="61"/>
        <v>67360.309999999648</v>
      </c>
    </row>
    <row r="4003" spans="1:15" ht="22.05" hidden="1" customHeight="1" x14ac:dyDescent="0.2">
      <c r="A4003" s="216">
        <v>45841</v>
      </c>
      <c r="B4003" s="20" t="s">
        <v>185</v>
      </c>
      <c r="C4003" s="41">
        <v>56553</v>
      </c>
      <c r="D4003" s="22"/>
      <c r="E4003" s="55" t="s">
        <v>5150</v>
      </c>
      <c r="F4003" s="20" t="s">
        <v>79</v>
      </c>
      <c r="G4003" s="41"/>
      <c r="H4003" s="21" t="s">
        <v>22</v>
      </c>
      <c r="I4003" s="41" t="s">
        <v>81</v>
      </c>
      <c r="J4003" s="316" t="s">
        <v>168</v>
      </c>
      <c r="K4003" s="203" t="s">
        <v>1162</v>
      </c>
      <c r="L4003" s="55"/>
      <c r="M4003" s="219">
        <v>0</v>
      </c>
      <c r="N4003" s="219">
        <v>26000</v>
      </c>
      <c r="O4003" s="217">
        <f t="shared" si="61"/>
        <v>41360.309999999648</v>
      </c>
    </row>
    <row r="4004" spans="1:15" ht="22.05" hidden="1" customHeight="1" x14ac:dyDescent="0.2">
      <c r="A4004" s="216">
        <v>45841</v>
      </c>
      <c r="B4004" s="20" t="s">
        <v>185</v>
      </c>
      <c r="C4004" s="41">
        <v>56554</v>
      </c>
      <c r="D4004" s="22"/>
      <c r="E4004" s="55" t="s">
        <v>3830</v>
      </c>
      <c r="F4004" s="20" t="s">
        <v>79</v>
      </c>
      <c r="G4004" s="41"/>
      <c r="H4004" s="21" t="s">
        <v>22</v>
      </c>
      <c r="I4004" s="41" t="s">
        <v>80</v>
      </c>
      <c r="J4004" s="21" t="s">
        <v>66</v>
      </c>
      <c r="K4004" s="203" t="s">
        <v>5157</v>
      </c>
      <c r="L4004" s="55"/>
      <c r="M4004" s="219">
        <v>0</v>
      </c>
      <c r="N4004" s="219">
        <v>10000</v>
      </c>
      <c r="O4004" s="217">
        <f t="shared" si="61"/>
        <v>31360.309999999648</v>
      </c>
    </row>
    <row r="4005" spans="1:15" ht="22.05" hidden="1" customHeight="1" x14ac:dyDescent="0.2">
      <c r="A4005" s="216">
        <v>45841</v>
      </c>
      <c r="B4005" s="20" t="s">
        <v>185</v>
      </c>
      <c r="C4005" s="41">
        <v>56555</v>
      </c>
      <c r="D4005" s="22"/>
      <c r="E4005" s="55" t="s">
        <v>130</v>
      </c>
      <c r="F4005" s="20" t="s">
        <v>79</v>
      </c>
      <c r="G4005" s="41"/>
      <c r="H4005" s="21" t="s">
        <v>22</v>
      </c>
      <c r="I4005" s="41" t="s">
        <v>53</v>
      </c>
      <c r="J4005" s="21" t="s">
        <v>113</v>
      </c>
      <c r="K4005" s="203" t="s">
        <v>617</v>
      </c>
      <c r="L4005" s="55"/>
      <c r="M4005" s="219">
        <v>0</v>
      </c>
      <c r="N4005" s="219">
        <v>1500</v>
      </c>
      <c r="O4005" s="217">
        <f t="shared" si="61"/>
        <v>29860.309999999648</v>
      </c>
    </row>
    <row r="4006" spans="1:15" ht="22.05" hidden="1" customHeight="1" x14ac:dyDescent="0.2">
      <c r="A4006" s="216">
        <v>45841</v>
      </c>
      <c r="B4006" s="20" t="s">
        <v>185</v>
      </c>
      <c r="C4006" s="41">
        <v>56556</v>
      </c>
      <c r="D4006" s="22"/>
      <c r="E4006" s="55" t="s">
        <v>143</v>
      </c>
      <c r="F4006" s="20" t="s">
        <v>79</v>
      </c>
      <c r="G4006" s="41"/>
      <c r="H4006" s="21" t="s">
        <v>22</v>
      </c>
      <c r="I4006" s="41" t="s">
        <v>53</v>
      </c>
      <c r="J4006" s="21" t="s">
        <v>112</v>
      </c>
      <c r="K4006" s="203" t="s">
        <v>144</v>
      </c>
      <c r="L4006" s="55"/>
      <c r="M4006" s="219">
        <v>0</v>
      </c>
      <c r="N4006" s="219">
        <v>10150</v>
      </c>
      <c r="O4006" s="217">
        <f t="shared" si="61"/>
        <v>19710.309999999648</v>
      </c>
    </row>
    <row r="4007" spans="1:15" ht="22.05" hidden="1" customHeight="1" x14ac:dyDescent="0.2">
      <c r="A4007" s="216">
        <v>45841</v>
      </c>
      <c r="B4007" s="20" t="s">
        <v>185</v>
      </c>
      <c r="C4007" s="41">
        <v>56557</v>
      </c>
      <c r="D4007" s="22"/>
      <c r="E4007" s="55" t="s">
        <v>5151</v>
      </c>
      <c r="F4007" s="20" t="s">
        <v>79</v>
      </c>
      <c r="G4007" s="41"/>
      <c r="H4007" s="21" t="s">
        <v>22</v>
      </c>
      <c r="I4007" s="41" t="s">
        <v>103</v>
      </c>
      <c r="J4007" s="21" t="s">
        <v>93</v>
      </c>
      <c r="K4007" s="203" t="s">
        <v>355</v>
      </c>
      <c r="L4007" s="55"/>
      <c r="M4007" s="219">
        <v>0</v>
      </c>
      <c r="N4007" s="219">
        <v>860</v>
      </c>
      <c r="O4007" s="217">
        <f t="shared" si="61"/>
        <v>18850.309999999648</v>
      </c>
    </row>
    <row r="4008" spans="1:15" ht="22.05" hidden="1" customHeight="1" x14ac:dyDescent="0.2">
      <c r="A4008" s="216">
        <v>45841</v>
      </c>
      <c r="B4008" s="20" t="s">
        <v>185</v>
      </c>
      <c r="C4008" s="41">
        <v>56558</v>
      </c>
      <c r="D4008" s="22"/>
      <c r="E4008" s="55" t="s">
        <v>128</v>
      </c>
      <c r="F4008" s="20" t="s">
        <v>79</v>
      </c>
      <c r="G4008" s="41"/>
      <c r="H4008" s="21" t="s">
        <v>22</v>
      </c>
      <c r="I4008" s="41" t="s">
        <v>56</v>
      </c>
      <c r="J4008" s="21" t="s">
        <v>116</v>
      </c>
      <c r="K4008" s="203" t="s">
        <v>129</v>
      </c>
      <c r="L4008" s="55"/>
      <c r="M4008" s="219">
        <v>0</v>
      </c>
      <c r="N4008" s="219">
        <v>60</v>
      </c>
      <c r="O4008" s="217">
        <f t="shared" si="61"/>
        <v>18790.309999999648</v>
      </c>
    </row>
    <row r="4009" spans="1:15" ht="22.05" hidden="1" customHeight="1" x14ac:dyDescent="0.2">
      <c r="A4009" s="216">
        <v>45841</v>
      </c>
      <c r="B4009" s="20" t="s">
        <v>185</v>
      </c>
      <c r="C4009" s="41">
        <v>56559</v>
      </c>
      <c r="D4009" s="22"/>
      <c r="E4009" s="55" t="s">
        <v>537</v>
      </c>
      <c r="F4009" s="20" t="s">
        <v>79</v>
      </c>
      <c r="G4009" s="41"/>
      <c r="H4009" s="21" t="s">
        <v>22</v>
      </c>
      <c r="I4009" s="41" t="s">
        <v>103</v>
      </c>
      <c r="J4009" s="21" t="s">
        <v>214</v>
      </c>
      <c r="K4009" s="203" t="s">
        <v>210</v>
      </c>
      <c r="L4009" s="55"/>
      <c r="M4009" s="219">
        <v>0</v>
      </c>
      <c r="N4009" s="219">
        <v>250</v>
      </c>
      <c r="O4009" s="217">
        <f t="shared" si="61"/>
        <v>18540.309999999648</v>
      </c>
    </row>
    <row r="4010" spans="1:15" ht="22.05" hidden="1" customHeight="1" x14ac:dyDescent="0.2">
      <c r="A4010" s="216">
        <v>45841</v>
      </c>
      <c r="B4010" s="20" t="s">
        <v>185</v>
      </c>
      <c r="C4010" s="41">
        <v>56560</v>
      </c>
      <c r="D4010" s="22"/>
      <c r="E4010" s="55" t="s">
        <v>157</v>
      </c>
      <c r="F4010" s="20" t="s">
        <v>79</v>
      </c>
      <c r="G4010" s="41"/>
      <c r="H4010" s="21" t="s">
        <v>22</v>
      </c>
      <c r="I4010" s="41" t="s">
        <v>103</v>
      </c>
      <c r="J4010" s="21" t="s">
        <v>60</v>
      </c>
      <c r="K4010" s="203" t="s">
        <v>135</v>
      </c>
      <c r="L4010" s="55"/>
      <c r="M4010" s="219">
        <v>0</v>
      </c>
      <c r="N4010" s="219">
        <v>600</v>
      </c>
      <c r="O4010" s="217">
        <f t="shared" si="61"/>
        <v>17940.309999999648</v>
      </c>
    </row>
    <row r="4011" spans="1:15" ht="22.05" hidden="1" customHeight="1" x14ac:dyDescent="0.2">
      <c r="A4011" s="216">
        <v>45841</v>
      </c>
      <c r="B4011" s="20" t="s">
        <v>185</v>
      </c>
      <c r="C4011" s="41">
        <v>56561</v>
      </c>
      <c r="D4011" s="22"/>
      <c r="E4011" s="55" t="s">
        <v>5152</v>
      </c>
      <c r="F4011" s="20" t="s">
        <v>79</v>
      </c>
      <c r="G4011" s="41"/>
      <c r="H4011" s="21" t="s">
        <v>22</v>
      </c>
      <c r="I4011" s="41" t="s">
        <v>103</v>
      </c>
      <c r="J4011" s="21" t="s">
        <v>60</v>
      </c>
      <c r="K4011" s="203" t="s">
        <v>5158</v>
      </c>
      <c r="L4011" s="55"/>
      <c r="M4011" s="219">
        <v>0</v>
      </c>
      <c r="N4011" s="219">
        <v>8760</v>
      </c>
      <c r="O4011" s="217">
        <f t="shared" si="61"/>
        <v>9180.3099999996484</v>
      </c>
    </row>
    <row r="4012" spans="1:15" ht="22.05" hidden="1" customHeight="1" x14ac:dyDescent="0.2">
      <c r="A4012" s="216">
        <v>45841</v>
      </c>
      <c r="B4012" s="20" t="s">
        <v>185</v>
      </c>
      <c r="C4012" s="41">
        <v>56562</v>
      </c>
      <c r="D4012" s="22"/>
      <c r="E4012" s="55" t="s">
        <v>5153</v>
      </c>
      <c r="F4012" s="20" t="s">
        <v>79</v>
      </c>
      <c r="G4012" s="41"/>
      <c r="H4012" s="21" t="s">
        <v>22</v>
      </c>
      <c r="I4012" s="21" t="s">
        <v>103</v>
      </c>
      <c r="J4012" s="21" t="s">
        <v>97</v>
      </c>
      <c r="K4012" s="203" t="s">
        <v>134</v>
      </c>
      <c r="L4012" s="55"/>
      <c r="M4012" s="219">
        <v>0</v>
      </c>
      <c r="N4012" s="219">
        <v>600</v>
      </c>
      <c r="O4012" s="217">
        <f t="shared" si="61"/>
        <v>8580.3099999996484</v>
      </c>
    </row>
    <row r="4013" spans="1:15" ht="22.05" hidden="1" customHeight="1" x14ac:dyDescent="0.2">
      <c r="A4013" s="216">
        <v>45841</v>
      </c>
      <c r="B4013" s="20" t="s">
        <v>185</v>
      </c>
      <c r="C4013" s="41">
        <v>56563</v>
      </c>
      <c r="D4013" s="22"/>
      <c r="E4013" s="55" t="s">
        <v>3881</v>
      </c>
      <c r="F4013" s="20" t="s">
        <v>79</v>
      </c>
      <c r="G4013" s="41"/>
      <c r="H4013" s="21" t="s">
        <v>22</v>
      </c>
      <c r="I4013" s="21" t="s">
        <v>54</v>
      </c>
      <c r="J4013" s="21" t="s">
        <v>61</v>
      </c>
      <c r="K4013" s="203" t="s">
        <v>972</v>
      </c>
      <c r="L4013" s="55"/>
      <c r="M4013" s="219">
        <v>0</v>
      </c>
      <c r="N4013" s="219">
        <v>2750</v>
      </c>
      <c r="O4013" s="217">
        <f t="shared" si="61"/>
        <v>5830.3099999996484</v>
      </c>
    </row>
    <row r="4014" spans="1:15" ht="22.05" hidden="1" customHeight="1" x14ac:dyDescent="0.2">
      <c r="A4014" s="216">
        <v>45841</v>
      </c>
      <c r="B4014" s="20" t="s">
        <v>185</v>
      </c>
      <c r="C4014" s="41">
        <v>56564</v>
      </c>
      <c r="D4014" s="22"/>
      <c r="E4014" s="55" t="s">
        <v>154</v>
      </c>
      <c r="F4014" s="20" t="s">
        <v>79</v>
      </c>
      <c r="G4014" s="41"/>
      <c r="H4014" s="21" t="s">
        <v>22</v>
      </c>
      <c r="I4014" s="41" t="s">
        <v>103</v>
      </c>
      <c r="J4014" s="21" t="s">
        <v>219</v>
      </c>
      <c r="K4014" s="203" t="s">
        <v>1241</v>
      </c>
      <c r="L4014" s="55"/>
      <c r="M4014" s="219">
        <v>0</v>
      </c>
      <c r="N4014" s="219">
        <v>230</v>
      </c>
      <c r="O4014" s="217">
        <f t="shared" si="61"/>
        <v>5600.3099999996484</v>
      </c>
    </row>
    <row r="4015" spans="1:15" ht="22.05" hidden="1" customHeight="1" x14ac:dyDescent="0.2">
      <c r="A4015" s="216">
        <v>45841</v>
      </c>
      <c r="B4015" s="20" t="s">
        <v>185</v>
      </c>
      <c r="C4015" s="41">
        <v>56565</v>
      </c>
      <c r="D4015" s="22"/>
      <c r="E4015" s="55" t="s">
        <v>5154</v>
      </c>
      <c r="F4015" s="20" t="s">
        <v>79</v>
      </c>
      <c r="G4015" s="41"/>
      <c r="H4015" s="21" t="s">
        <v>22</v>
      </c>
      <c r="I4015" s="41" t="s">
        <v>103</v>
      </c>
      <c r="J4015" s="21" t="s">
        <v>92</v>
      </c>
      <c r="K4015" s="203" t="s">
        <v>4789</v>
      </c>
      <c r="L4015" s="55"/>
      <c r="M4015" s="219">
        <v>0</v>
      </c>
      <c r="N4015" s="219">
        <v>350</v>
      </c>
      <c r="O4015" s="217">
        <f t="shared" si="61"/>
        <v>5250.3099999996484</v>
      </c>
    </row>
    <row r="4016" spans="1:15" ht="22.05" hidden="1" customHeight="1" x14ac:dyDescent="0.2">
      <c r="A4016" s="216">
        <v>45841</v>
      </c>
      <c r="B4016" s="20" t="s">
        <v>185</v>
      </c>
      <c r="C4016" s="41">
        <v>56566</v>
      </c>
      <c r="D4016" s="22"/>
      <c r="E4016" s="55" t="s">
        <v>5155</v>
      </c>
      <c r="F4016" s="20" t="s">
        <v>79</v>
      </c>
      <c r="G4016" s="41"/>
      <c r="H4016" s="21" t="s">
        <v>22</v>
      </c>
      <c r="I4016" s="41" t="s">
        <v>103</v>
      </c>
      <c r="J4016" s="21" t="s">
        <v>95</v>
      </c>
      <c r="K4016" s="203" t="s">
        <v>134</v>
      </c>
      <c r="L4016" s="55"/>
      <c r="M4016" s="219">
        <v>0</v>
      </c>
      <c r="N4016" s="219">
        <v>420</v>
      </c>
      <c r="O4016" s="217">
        <f t="shared" si="61"/>
        <v>4830.3099999996484</v>
      </c>
    </row>
    <row r="4017" spans="1:15" ht="22.05" hidden="1" customHeight="1" x14ac:dyDescent="0.2">
      <c r="A4017" s="216">
        <v>45841</v>
      </c>
      <c r="B4017" s="20" t="s">
        <v>185</v>
      </c>
      <c r="C4017" s="41">
        <v>56567</v>
      </c>
      <c r="D4017" s="22"/>
      <c r="E4017" s="55" t="s">
        <v>5156</v>
      </c>
      <c r="F4017" s="20" t="s">
        <v>79</v>
      </c>
      <c r="G4017" s="41"/>
      <c r="H4017" s="21" t="s">
        <v>22</v>
      </c>
      <c r="I4017" s="41" t="s">
        <v>103</v>
      </c>
      <c r="J4017" s="21" t="s">
        <v>96</v>
      </c>
      <c r="K4017" s="203" t="s">
        <v>134</v>
      </c>
      <c r="L4017" s="55"/>
      <c r="M4017" s="219">
        <v>0</v>
      </c>
      <c r="N4017" s="219">
        <v>936</v>
      </c>
      <c r="O4017" s="217">
        <f t="shared" si="61"/>
        <v>3894.3099999996484</v>
      </c>
    </row>
    <row r="4018" spans="1:15" ht="22.05" hidden="1" customHeight="1" x14ac:dyDescent="0.2">
      <c r="A4018" s="216">
        <v>45842</v>
      </c>
      <c r="B4018" s="20" t="s">
        <v>185</v>
      </c>
      <c r="C4018" s="41">
        <v>56587</v>
      </c>
      <c r="D4018" s="22"/>
      <c r="E4018" s="55" t="s">
        <v>4519</v>
      </c>
      <c r="F4018" s="20" t="s">
        <v>79</v>
      </c>
      <c r="G4018" s="41"/>
      <c r="H4018" s="21" t="s">
        <v>21</v>
      </c>
      <c r="I4018" s="41" t="s">
        <v>81</v>
      </c>
      <c r="J4018" s="21" t="s">
        <v>167</v>
      </c>
      <c r="K4018" s="203"/>
      <c r="L4018" s="55"/>
      <c r="M4018" s="219">
        <v>100000</v>
      </c>
      <c r="N4018" s="219">
        <v>0</v>
      </c>
      <c r="O4018" s="217">
        <f t="shared" si="61"/>
        <v>103894.30999999965</v>
      </c>
    </row>
    <row r="4019" spans="1:15" ht="22.05" hidden="1" customHeight="1" x14ac:dyDescent="0.2">
      <c r="A4019" s="216">
        <v>45842</v>
      </c>
      <c r="B4019" s="20" t="s">
        <v>185</v>
      </c>
      <c r="C4019" s="41">
        <v>56588</v>
      </c>
      <c r="D4019" s="22"/>
      <c r="E4019" s="55" t="s">
        <v>143</v>
      </c>
      <c r="F4019" s="20" t="s">
        <v>79</v>
      </c>
      <c r="G4019" s="41"/>
      <c r="H4019" s="21" t="s">
        <v>22</v>
      </c>
      <c r="I4019" s="41" t="s">
        <v>53</v>
      </c>
      <c r="J4019" s="21" t="s">
        <v>112</v>
      </c>
      <c r="K4019" s="203" t="s">
        <v>144</v>
      </c>
      <c r="L4019" s="55"/>
      <c r="M4019" s="219">
        <v>0</v>
      </c>
      <c r="N4019" s="219">
        <v>8540</v>
      </c>
      <c r="O4019" s="217">
        <f t="shared" si="61"/>
        <v>95354.309999999648</v>
      </c>
    </row>
    <row r="4020" spans="1:15" ht="22.05" hidden="1" customHeight="1" x14ac:dyDescent="0.2">
      <c r="A4020" s="216">
        <v>45842</v>
      </c>
      <c r="B4020" s="20" t="s">
        <v>185</v>
      </c>
      <c r="C4020" s="41">
        <v>56589</v>
      </c>
      <c r="D4020" s="22"/>
      <c r="E4020" s="55" t="s">
        <v>5159</v>
      </c>
      <c r="F4020" s="20" t="s">
        <v>79</v>
      </c>
      <c r="G4020" s="41"/>
      <c r="H4020" s="21" t="s">
        <v>22</v>
      </c>
      <c r="I4020" s="41" t="s">
        <v>80</v>
      </c>
      <c r="J4020" s="21" t="s">
        <v>67</v>
      </c>
      <c r="K4020" s="203" t="s">
        <v>412</v>
      </c>
      <c r="L4020" s="55"/>
      <c r="M4020" s="219">
        <v>0</v>
      </c>
      <c r="N4020" s="219">
        <v>2600</v>
      </c>
      <c r="O4020" s="217">
        <f t="shared" si="61"/>
        <v>92754.309999999648</v>
      </c>
    </row>
    <row r="4021" spans="1:15" ht="22.05" hidden="1" customHeight="1" x14ac:dyDescent="0.2">
      <c r="A4021" s="216">
        <v>45842</v>
      </c>
      <c r="B4021" s="20" t="s">
        <v>185</v>
      </c>
      <c r="C4021" s="41">
        <v>56590</v>
      </c>
      <c r="D4021" s="22"/>
      <c r="E4021" s="55" t="s">
        <v>5160</v>
      </c>
      <c r="F4021" s="20" t="s">
        <v>79</v>
      </c>
      <c r="G4021" s="41"/>
      <c r="H4021" s="21" t="s">
        <v>22</v>
      </c>
      <c r="I4021" s="41" t="s">
        <v>54</v>
      </c>
      <c r="J4021" s="21" t="s">
        <v>63</v>
      </c>
      <c r="K4021" s="203" t="s">
        <v>141</v>
      </c>
      <c r="L4021" s="55"/>
      <c r="M4021" s="219">
        <v>0</v>
      </c>
      <c r="N4021" s="219">
        <v>5884</v>
      </c>
      <c r="O4021" s="217">
        <f t="shared" si="61"/>
        <v>86870.309999999648</v>
      </c>
    </row>
    <row r="4022" spans="1:15" ht="22.05" hidden="1" customHeight="1" x14ac:dyDescent="0.2">
      <c r="A4022" s="216">
        <v>45842</v>
      </c>
      <c r="B4022" s="20" t="s">
        <v>185</v>
      </c>
      <c r="C4022" s="41">
        <v>56591</v>
      </c>
      <c r="D4022" s="22"/>
      <c r="E4022" s="55" t="s">
        <v>400</v>
      </c>
      <c r="F4022" s="20" t="s">
        <v>79</v>
      </c>
      <c r="G4022" s="41"/>
      <c r="H4022" s="21" t="s">
        <v>22</v>
      </c>
      <c r="I4022" s="41" t="s">
        <v>54</v>
      </c>
      <c r="J4022" s="21" t="s">
        <v>63</v>
      </c>
      <c r="K4022" s="203" t="s">
        <v>141</v>
      </c>
      <c r="L4022" s="55"/>
      <c r="M4022" s="219">
        <v>0</v>
      </c>
      <c r="N4022" s="219">
        <v>3000</v>
      </c>
      <c r="O4022" s="217">
        <f t="shared" si="61"/>
        <v>83870.309999999648</v>
      </c>
    </row>
    <row r="4023" spans="1:15" ht="22.05" hidden="1" customHeight="1" x14ac:dyDescent="0.2">
      <c r="A4023" s="216">
        <v>45842</v>
      </c>
      <c r="B4023" s="20" t="s">
        <v>185</v>
      </c>
      <c r="C4023" s="41">
        <v>56592</v>
      </c>
      <c r="D4023" s="22"/>
      <c r="E4023" s="55" t="s">
        <v>5161</v>
      </c>
      <c r="F4023" s="20" t="s">
        <v>79</v>
      </c>
      <c r="G4023" s="41"/>
      <c r="H4023" s="21" t="s">
        <v>22</v>
      </c>
      <c r="I4023" s="41" t="s">
        <v>54</v>
      </c>
      <c r="J4023" s="21" t="s">
        <v>64</v>
      </c>
      <c r="K4023" s="203" t="s">
        <v>1257</v>
      </c>
      <c r="L4023" s="55"/>
      <c r="M4023" s="219">
        <v>0</v>
      </c>
      <c r="N4023" s="219">
        <v>5000</v>
      </c>
      <c r="O4023" s="217">
        <f t="shared" ref="O4023:O4092" si="62">O4022+M4023-N4023</f>
        <v>78870.309999999648</v>
      </c>
    </row>
    <row r="4024" spans="1:15" ht="22.05" hidden="1" customHeight="1" x14ac:dyDescent="0.2">
      <c r="A4024" s="216">
        <v>45842</v>
      </c>
      <c r="B4024" s="20" t="s">
        <v>185</v>
      </c>
      <c r="C4024" s="41">
        <v>56593</v>
      </c>
      <c r="D4024" s="22"/>
      <c r="E4024" s="55" t="s">
        <v>5162</v>
      </c>
      <c r="F4024" s="20" t="s">
        <v>79</v>
      </c>
      <c r="G4024" s="41"/>
      <c r="H4024" s="21" t="s">
        <v>22</v>
      </c>
      <c r="I4024" s="41" t="s">
        <v>54</v>
      </c>
      <c r="J4024" s="21" t="s">
        <v>64</v>
      </c>
      <c r="K4024" s="203" t="s">
        <v>1257</v>
      </c>
      <c r="L4024" s="55"/>
      <c r="M4024" s="219">
        <v>0</v>
      </c>
      <c r="N4024" s="219">
        <v>2500</v>
      </c>
      <c r="O4024" s="217">
        <f t="shared" si="62"/>
        <v>76370.309999999648</v>
      </c>
    </row>
    <row r="4025" spans="1:15" ht="22.05" hidden="1" customHeight="1" x14ac:dyDescent="0.2">
      <c r="A4025" s="216">
        <v>45842</v>
      </c>
      <c r="B4025" s="20" t="s">
        <v>185</v>
      </c>
      <c r="C4025" s="41">
        <v>56594</v>
      </c>
      <c r="D4025" s="22"/>
      <c r="E4025" s="55" t="s">
        <v>154</v>
      </c>
      <c r="F4025" s="20" t="s">
        <v>79</v>
      </c>
      <c r="G4025" s="41"/>
      <c r="H4025" s="21" t="s">
        <v>22</v>
      </c>
      <c r="I4025" s="41" t="s">
        <v>103</v>
      </c>
      <c r="J4025" s="21" t="s">
        <v>219</v>
      </c>
      <c r="K4025" s="203" t="s">
        <v>1241</v>
      </c>
      <c r="L4025" s="55"/>
      <c r="M4025" s="219">
        <v>0</v>
      </c>
      <c r="N4025" s="219">
        <v>200</v>
      </c>
      <c r="O4025" s="217">
        <f t="shared" si="62"/>
        <v>76170.309999999648</v>
      </c>
    </row>
    <row r="4026" spans="1:15" ht="22.05" hidden="1" customHeight="1" x14ac:dyDescent="0.2">
      <c r="A4026" s="216">
        <v>45842</v>
      </c>
      <c r="B4026" s="20" t="s">
        <v>185</v>
      </c>
      <c r="C4026" s="41">
        <v>56595</v>
      </c>
      <c r="D4026" s="22"/>
      <c r="E4026" s="55" t="s">
        <v>5163</v>
      </c>
      <c r="F4026" s="20" t="s">
        <v>79</v>
      </c>
      <c r="G4026" s="41"/>
      <c r="H4026" s="21" t="s">
        <v>22</v>
      </c>
      <c r="I4026" s="41" t="s">
        <v>103</v>
      </c>
      <c r="J4026" s="21" t="s">
        <v>93</v>
      </c>
      <c r="K4026" s="203" t="s">
        <v>2089</v>
      </c>
      <c r="L4026" s="55"/>
      <c r="M4026" s="219">
        <v>0</v>
      </c>
      <c r="N4026" s="219">
        <v>300</v>
      </c>
      <c r="O4026" s="217">
        <f t="shared" si="62"/>
        <v>75870.309999999648</v>
      </c>
    </row>
    <row r="4027" spans="1:15" ht="22.05" hidden="1" customHeight="1" x14ac:dyDescent="0.2">
      <c r="A4027" s="216">
        <v>45842</v>
      </c>
      <c r="B4027" s="20" t="s">
        <v>185</v>
      </c>
      <c r="C4027" s="41">
        <v>56596</v>
      </c>
      <c r="D4027" s="22"/>
      <c r="E4027" s="55" t="s">
        <v>5164</v>
      </c>
      <c r="F4027" s="20" t="s">
        <v>79</v>
      </c>
      <c r="G4027" s="41"/>
      <c r="H4027" s="21" t="s">
        <v>22</v>
      </c>
      <c r="I4027" s="41" t="s">
        <v>103</v>
      </c>
      <c r="J4027" s="21" t="s">
        <v>214</v>
      </c>
      <c r="K4027" s="203" t="s">
        <v>235</v>
      </c>
      <c r="L4027" s="55"/>
      <c r="M4027" s="219">
        <v>0</v>
      </c>
      <c r="N4027" s="219">
        <v>200</v>
      </c>
      <c r="O4027" s="217">
        <f t="shared" si="62"/>
        <v>75670.309999999648</v>
      </c>
    </row>
    <row r="4028" spans="1:15" ht="22.05" hidden="1" customHeight="1" x14ac:dyDescent="0.2">
      <c r="A4028" s="216">
        <v>45842</v>
      </c>
      <c r="B4028" s="20" t="s">
        <v>185</v>
      </c>
      <c r="C4028" s="41">
        <v>56597</v>
      </c>
      <c r="D4028" s="22"/>
      <c r="E4028" s="55" t="s">
        <v>5165</v>
      </c>
      <c r="F4028" s="20" t="s">
        <v>79</v>
      </c>
      <c r="G4028" s="41"/>
      <c r="H4028" s="21" t="s">
        <v>22</v>
      </c>
      <c r="I4028" s="41" t="s">
        <v>103</v>
      </c>
      <c r="J4028" s="21" t="s">
        <v>102</v>
      </c>
      <c r="K4028" s="203" t="s">
        <v>210</v>
      </c>
      <c r="L4028" s="55"/>
      <c r="M4028" s="219">
        <v>0</v>
      </c>
      <c r="N4028" s="219">
        <v>300</v>
      </c>
      <c r="O4028" s="217">
        <f t="shared" si="62"/>
        <v>75370.309999999648</v>
      </c>
    </row>
    <row r="4029" spans="1:15" ht="22.05" hidden="1" customHeight="1" x14ac:dyDescent="0.2">
      <c r="A4029" s="216">
        <v>45842</v>
      </c>
      <c r="B4029" s="20" t="s">
        <v>185</v>
      </c>
      <c r="C4029" s="41">
        <v>56598</v>
      </c>
      <c r="D4029" s="22"/>
      <c r="E4029" s="55" t="s">
        <v>3686</v>
      </c>
      <c r="F4029" s="20" t="s">
        <v>79</v>
      </c>
      <c r="G4029" s="41"/>
      <c r="H4029" s="21" t="s">
        <v>22</v>
      </c>
      <c r="I4029" s="41" t="s">
        <v>56</v>
      </c>
      <c r="J4029" s="21" t="s">
        <v>212</v>
      </c>
      <c r="K4029" s="203" t="s">
        <v>5169</v>
      </c>
      <c r="L4029" s="55"/>
      <c r="M4029" s="219">
        <v>0</v>
      </c>
      <c r="N4029" s="219">
        <v>70</v>
      </c>
      <c r="O4029" s="217">
        <f t="shared" si="62"/>
        <v>75300.309999999648</v>
      </c>
    </row>
    <row r="4030" spans="1:15" ht="22.05" hidden="1" customHeight="1" x14ac:dyDescent="0.2">
      <c r="A4030" s="216">
        <v>45842</v>
      </c>
      <c r="B4030" s="20" t="s">
        <v>185</v>
      </c>
      <c r="C4030" s="41">
        <v>56599</v>
      </c>
      <c r="D4030" s="22"/>
      <c r="E4030" s="55" t="s">
        <v>157</v>
      </c>
      <c r="F4030" s="20" t="s">
        <v>79</v>
      </c>
      <c r="G4030" s="41"/>
      <c r="H4030" s="21" t="s">
        <v>22</v>
      </c>
      <c r="I4030" s="41" t="s">
        <v>103</v>
      </c>
      <c r="J4030" s="21" t="s">
        <v>60</v>
      </c>
      <c r="K4030" s="203" t="s">
        <v>135</v>
      </c>
      <c r="L4030" s="55"/>
      <c r="M4030" s="219">
        <v>0</v>
      </c>
      <c r="N4030" s="219">
        <v>450</v>
      </c>
      <c r="O4030" s="217">
        <f t="shared" si="62"/>
        <v>74850.309999999648</v>
      </c>
    </row>
    <row r="4031" spans="1:15" ht="22.05" hidden="1" customHeight="1" x14ac:dyDescent="0.2">
      <c r="A4031" s="216">
        <v>45842</v>
      </c>
      <c r="B4031" s="20" t="s">
        <v>185</v>
      </c>
      <c r="C4031" s="41">
        <v>56600</v>
      </c>
      <c r="D4031" s="22"/>
      <c r="E4031" s="55" t="s">
        <v>158</v>
      </c>
      <c r="F4031" s="20" t="s">
        <v>79</v>
      </c>
      <c r="G4031" s="41"/>
      <c r="H4031" s="21" t="s">
        <v>22</v>
      </c>
      <c r="I4031" s="41" t="s">
        <v>56</v>
      </c>
      <c r="J4031" s="21" t="s">
        <v>116</v>
      </c>
      <c r="K4031" s="203" t="s">
        <v>139</v>
      </c>
      <c r="L4031" s="55"/>
      <c r="M4031" s="219">
        <v>0</v>
      </c>
      <c r="N4031" s="219">
        <v>930</v>
      </c>
      <c r="O4031" s="217">
        <f t="shared" si="62"/>
        <v>73920.309999999648</v>
      </c>
    </row>
    <row r="4032" spans="1:15" ht="22.05" hidden="1" customHeight="1" x14ac:dyDescent="0.2">
      <c r="A4032" s="216">
        <v>45842</v>
      </c>
      <c r="B4032" s="20" t="s">
        <v>185</v>
      </c>
      <c r="C4032" s="41">
        <v>56601</v>
      </c>
      <c r="D4032" s="22"/>
      <c r="E4032" s="55" t="s">
        <v>3541</v>
      </c>
      <c r="F4032" s="20" t="s">
        <v>79</v>
      </c>
      <c r="G4032" s="41"/>
      <c r="H4032" s="21" t="s">
        <v>22</v>
      </c>
      <c r="I4032" s="41" t="s">
        <v>54</v>
      </c>
      <c r="J4032" s="21" t="s">
        <v>41</v>
      </c>
      <c r="K4032" s="203" t="s">
        <v>465</v>
      </c>
      <c r="L4032" s="55"/>
      <c r="M4032" s="219">
        <v>0</v>
      </c>
      <c r="N4032" s="219">
        <v>250</v>
      </c>
      <c r="O4032" s="217">
        <f t="shared" si="62"/>
        <v>73670.309999999648</v>
      </c>
    </row>
    <row r="4033" spans="1:15" ht="22.05" hidden="1" customHeight="1" x14ac:dyDescent="0.2">
      <c r="A4033" s="216">
        <v>45842</v>
      </c>
      <c r="B4033" s="20" t="s">
        <v>185</v>
      </c>
      <c r="C4033" s="41">
        <v>56602</v>
      </c>
      <c r="D4033" s="22"/>
      <c r="E4033" s="55" t="s">
        <v>5166</v>
      </c>
      <c r="F4033" s="20" t="s">
        <v>79</v>
      </c>
      <c r="G4033" s="41"/>
      <c r="H4033" s="21" t="s">
        <v>22</v>
      </c>
      <c r="I4033" s="41" t="s">
        <v>103</v>
      </c>
      <c r="J4033" s="21" t="s">
        <v>92</v>
      </c>
      <c r="K4033" s="203" t="s">
        <v>1501</v>
      </c>
      <c r="L4033" s="55"/>
      <c r="M4033" s="219">
        <v>0</v>
      </c>
      <c r="N4033" s="219">
        <v>650</v>
      </c>
      <c r="O4033" s="217">
        <f t="shared" si="62"/>
        <v>73020.309999999648</v>
      </c>
    </row>
    <row r="4034" spans="1:15" ht="22.05" hidden="1" customHeight="1" x14ac:dyDescent="0.2">
      <c r="A4034" s="216">
        <v>45842</v>
      </c>
      <c r="B4034" s="20" t="s">
        <v>185</v>
      </c>
      <c r="C4034" s="41">
        <v>56603</v>
      </c>
      <c r="D4034" s="22"/>
      <c r="E4034" s="55" t="s">
        <v>5167</v>
      </c>
      <c r="F4034" s="20" t="s">
        <v>79</v>
      </c>
      <c r="G4034" s="41"/>
      <c r="H4034" s="21" t="s">
        <v>21</v>
      </c>
      <c r="I4034" s="41" t="s">
        <v>29</v>
      </c>
      <c r="J4034" s="21" t="s">
        <v>84</v>
      </c>
      <c r="K4034" s="203"/>
      <c r="L4034" s="55"/>
      <c r="M4034" s="219">
        <v>680000</v>
      </c>
      <c r="N4034" s="219">
        <v>0</v>
      </c>
      <c r="O4034" s="217">
        <f t="shared" si="62"/>
        <v>753020.30999999959</v>
      </c>
    </row>
    <row r="4035" spans="1:15" ht="22.05" hidden="1" customHeight="1" x14ac:dyDescent="0.2">
      <c r="A4035" s="216">
        <v>45842</v>
      </c>
      <c r="B4035" s="20" t="s">
        <v>185</v>
      </c>
      <c r="C4035" s="41">
        <v>56604</v>
      </c>
      <c r="D4035" s="22"/>
      <c r="E4035" s="55" t="s">
        <v>5168</v>
      </c>
      <c r="F4035" s="20" t="s">
        <v>79</v>
      </c>
      <c r="G4035" s="41"/>
      <c r="H4035" s="21" t="s">
        <v>22</v>
      </c>
      <c r="I4035" s="41" t="s">
        <v>103</v>
      </c>
      <c r="J4035" s="21" t="s">
        <v>219</v>
      </c>
      <c r="K4035" s="203" t="s">
        <v>1241</v>
      </c>
      <c r="L4035" s="55"/>
      <c r="M4035" s="219">
        <v>0</v>
      </c>
      <c r="N4035" s="219">
        <v>2000</v>
      </c>
      <c r="O4035" s="217">
        <f t="shared" si="62"/>
        <v>751020.30999999959</v>
      </c>
    </row>
    <row r="4036" spans="1:15" ht="22.05" hidden="1" customHeight="1" x14ac:dyDescent="0.2">
      <c r="A4036" s="216">
        <v>45843</v>
      </c>
      <c r="B4036" s="20" t="s">
        <v>185</v>
      </c>
      <c r="C4036" s="41">
        <v>56606</v>
      </c>
      <c r="D4036" s="22"/>
      <c r="E4036" s="55" t="s">
        <v>531</v>
      </c>
      <c r="F4036" s="20" t="s">
        <v>79</v>
      </c>
      <c r="G4036" s="41"/>
      <c r="H4036" s="21" t="s">
        <v>22</v>
      </c>
      <c r="I4036" s="41" t="s">
        <v>53</v>
      </c>
      <c r="J4036" s="21" t="s">
        <v>112</v>
      </c>
      <c r="K4036" s="203" t="s">
        <v>231</v>
      </c>
      <c r="L4036" s="55"/>
      <c r="M4036" s="219">
        <v>0</v>
      </c>
      <c r="N4036" s="219">
        <v>44868</v>
      </c>
      <c r="O4036" s="217">
        <f t="shared" si="62"/>
        <v>706152.30999999959</v>
      </c>
    </row>
    <row r="4037" spans="1:15" ht="22.05" hidden="1" customHeight="1" x14ac:dyDescent="0.2">
      <c r="A4037" s="216">
        <v>45843</v>
      </c>
      <c r="B4037" s="20" t="s">
        <v>185</v>
      </c>
      <c r="C4037" s="41">
        <v>56607</v>
      </c>
      <c r="D4037" s="22"/>
      <c r="E4037" s="55" t="s">
        <v>1578</v>
      </c>
      <c r="F4037" s="20" t="s">
        <v>79</v>
      </c>
      <c r="G4037" s="41"/>
      <c r="H4037" s="21" t="s">
        <v>22</v>
      </c>
      <c r="I4037" s="41" t="s">
        <v>56</v>
      </c>
      <c r="J4037" s="21" t="s">
        <v>88</v>
      </c>
      <c r="K4037" s="203" t="s">
        <v>265</v>
      </c>
      <c r="L4037" s="55"/>
      <c r="M4037" s="219">
        <v>0</v>
      </c>
      <c r="N4037" s="219">
        <v>1500</v>
      </c>
      <c r="O4037" s="217">
        <f t="shared" si="62"/>
        <v>704652.30999999959</v>
      </c>
    </row>
    <row r="4038" spans="1:15" ht="22.05" hidden="1" customHeight="1" x14ac:dyDescent="0.2">
      <c r="A4038" s="216">
        <v>45843</v>
      </c>
      <c r="B4038" s="20" t="s">
        <v>185</v>
      </c>
      <c r="C4038" s="41">
        <v>56608</v>
      </c>
      <c r="D4038" s="22"/>
      <c r="E4038" s="55" t="s">
        <v>150</v>
      </c>
      <c r="F4038" s="20" t="s">
        <v>79</v>
      </c>
      <c r="G4038" s="41"/>
      <c r="H4038" s="21" t="s">
        <v>22</v>
      </c>
      <c r="I4038" s="41" t="s">
        <v>81</v>
      </c>
      <c r="J4038" s="21" t="s">
        <v>200</v>
      </c>
      <c r="K4038" s="203" t="s">
        <v>122</v>
      </c>
      <c r="L4038" s="55"/>
      <c r="M4038" s="219">
        <v>0</v>
      </c>
      <c r="N4038" s="219">
        <v>240000</v>
      </c>
      <c r="O4038" s="217">
        <f t="shared" si="62"/>
        <v>464652.30999999959</v>
      </c>
    </row>
    <row r="4039" spans="1:15" ht="22.05" hidden="1" customHeight="1" x14ac:dyDescent="0.2">
      <c r="A4039" s="216">
        <v>45843</v>
      </c>
      <c r="B4039" s="20" t="s">
        <v>185</v>
      </c>
      <c r="C4039" s="41">
        <v>56609</v>
      </c>
      <c r="D4039" s="22"/>
      <c r="E4039" s="55" t="s">
        <v>5170</v>
      </c>
      <c r="F4039" s="20" t="s">
        <v>79</v>
      </c>
      <c r="G4039" s="41"/>
      <c r="H4039" s="21" t="s">
        <v>22</v>
      </c>
      <c r="I4039" s="41" t="s">
        <v>103</v>
      </c>
      <c r="J4039" s="21" t="s">
        <v>219</v>
      </c>
      <c r="K4039" s="203" t="s">
        <v>1241</v>
      </c>
      <c r="L4039" s="55"/>
      <c r="M4039" s="219">
        <v>0</v>
      </c>
      <c r="N4039" s="219">
        <v>750</v>
      </c>
      <c r="O4039" s="217">
        <f t="shared" si="62"/>
        <v>463902.30999999959</v>
      </c>
    </row>
    <row r="4040" spans="1:15" ht="22.05" hidden="1" customHeight="1" x14ac:dyDescent="0.2">
      <c r="A4040" s="216">
        <v>45843</v>
      </c>
      <c r="B4040" s="20" t="s">
        <v>185</v>
      </c>
      <c r="C4040" s="41">
        <v>56610</v>
      </c>
      <c r="D4040" s="22"/>
      <c r="E4040" s="55" t="s">
        <v>1400</v>
      </c>
      <c r="F4040" s="20" t="s">
        <v>79</v>
      </c>
      <c r="G4040" s="41"/>
      <c r="H4040" s="21" t="s">
        <v>22</v>
      </c>
      <c r="I4040" s="41" t="s">
        <v>103</v>
      </c>
      <c r="J4040" s="21" t="s">
        <v>97</v>
      </c>
      <c r="K4040" s="203" t="s">
        <v>811</v>
      </c>
      <c r="L4040" s="55"/>
      <c r="M4040" s="219">
        <v>0</v>
      </c>
      <c r="N4040" s="219">
        <v>300</v>
      </c>
      <c r="O4040" s="217">
        <f t="shared" si="62"/>
        <v>463602.30999999959</v>
      </c>
    </row>
    <row r="4041" spans="1:15" ht="22.05" hidden="1" customHeight="1" x14ac:dyDescent="0.2">
      <c r="A4041" s="216">
        <v>45843</v>
      </c>
      <c r="B4041" s="20" t="s">
        <v>185</v>
      </c>
      <c r="C4041" s="41">
        <v>56611</v>
      </c>
      <c r="D4041" s="22"/>
      <c r="E4041" s="55" t="s">
        <v>5171</v>
      </c>
      <c r="F4041" s="20" t="s">
        <v>79</v>
      </c>
      <c r="G4041" s="41"/>
      <c r="H4041" s="21" t="s">
        <v>22</v>
      </c>
      <c r="I4041" s="41" t="s">
        <v>54</v>
      </c>
      <c r="J4041" s="21" t="s">
        <v>64</v>
      </c>
      <c r="K4041" s="203" t="s">
        <v>242</v>
      </c>
      <c r="L4041" s="55"/>
      <c r="M4041" s="219">
        <v>0</v>
      </c>
      <c r="N4041" s="219">
        <v>250</v>
      </c>
      <c r="O4041" s="217">
        <f t="shared" si="62"/>
        <v>463352.30999999959</v>
      </c>
    </row>
    <row r="4042" spans="1:15" ht="22.05" hidden="1" customHeight="1" x14ac:dyDescent="0.2">
      <c r="A4042" s="216">
        <v>45843</v>
      </c>
      <c r="B4042" s="20" t="s">
        <v>185</v>
      </c>
      <c r="C4042" s="41">
        <v>56612</v>
      </c>
      <c r="D4042" s="22"/>
      <c r="E4042" s="55" t="s">
        <v>402</v>
      </c>
      <c r="F4042" s="20" t="s">
        <v>79</v>
      </c>
      <c r="G4042" s="41"/>
      <c r="H4042" s="21" t="s">
        <v>22</v>
      </c>
      <c r="I4042" s="41" t="s">
        <v>80</v>
      </c>
      <c r="J4042" s="21" t="s">
        <v>66</v>
      </c>
      <c r="K4042" s="203" t="s">
        <v>544</v>
      </c>
      <c r="L4042" s="55"/>
      <c r="M4042" s="219">
        <v>0</v>
      </c>
      <c r="N4042" s="219">
        <v>500</v>
      </c>
      <c r="O4042" s="217">
        <f t="shared" si="62"/>
        <v>462852.30999999959</v>
      </c>
    </row>
    <row r="4043" spans="1:15" ht="22.05" hidden="1" customHeight="1" x14ac:dyDescent="0.2">
      <c r="A4043" s="216">
        <v>45843</v>
      </c>
      <c r="B4043" s="20" t="s">
        <v>185</v>
      </c>
      <c r="C4043" s="41">
        <v>56613</v>
      </c>
      <c r="D4043" s="22"/>
      <c r="E4043" s="55" t="s">
        <v>162</v>
      </c>
      <c r="F4043" s="20" t="s">
        <v>79</v>
      </c>
      <c r="G4043" s="41"/>
      <c r="H4043" s="21" t="s">
        <v>21</v>
      </c>
      <c r="I4043" s="41" t="s">
        <v>81</v>
      </c>
      <c r="J4043" s="21" t="s">
        <v>200</v>
      </c>
      <c r="K4043" s="203"/>
      <c r="L4043" s="55"/>
      <c r="M4043" s="219">
        <v>20000</v>
      </c>
      <c r="N4043" s="219">
        <v>0</v>
      </c>
      <c r="O4043" s="217">
        <f t="shared" si="62"/>
        <v>482852.30999999959</v>
      </c>
    </row>
    <row r="4044" spans="1:15" ht="22.05" hidden="1" customHeight="1" x14ac:dyDescent="0.2">
      <c r="A4044" s="216">
        <v>45843</v>
      </c>
      <c r="B4044" s="20" t="s">
        <v>185</v>
      </c>
      <c r="C4044" s="41">
        <v>56614</v>
      </c>
      <c r="D4044" s="22"/>
      <c r="E4044" s="55" t="s">
        <v>5172</v>
      </c>
      <c r="F4044" s="20" t="s">
        <v>79</v>
      </c>
      <c r="G4044" s="41"/>
      <c r="H4044" s="21" t="s">
        <v>22</v>
      </c>
      <c r="I4044" s="41" t="s">
        <v>103</v>
      </c>
      <c r="J4044" s="21" t="s">
        <v>92</v>
      </c>
      <c r="K4044" s="203" t="s">
        <v>2467</v>
      </c>
      <c r="L4044" s="55"/>
      <c r="M4044" s="219">
        <v>0</v>
      </c>
      <c r="N4044" s="219">
        <v>500</v>
      </c>
      <c r="O4044" s="217">
        <f t="shared" si="62"/>
        <v>482352.30999999959</v>
      </c>
    </row>
    <row r="4045" spans="1:15" ht="22.05" hidden="1" customHeight="1" x14ac:dyDescent="0.2">
      <c r="A4045" s="216">
        <v>45843</v>
      </c>
      <c r="B4045" s="20" t="s">
        <v>185</v>
      </c>
      <c r="C4045" s="41">
        <v>56615</v>
      </c>
      <c r="D4045" s="22"/>
      <c r="E4045" s="55" t="s">
        <v>204</v>
      </c>
      <c r="F4045" s="20" t="s">
        <v>79</v>
      </c>
      <c r="G4045" s="41"/>
      <c r="H4045" s="21" t="s">
        <v>22</v>
      </c>
      <c r="I4045" s="41" t="s">
        <v>56</v>
      </c>
      <c r="J4045" s="21" t="s">
        <v>212</v>
      </c>
      <c r="K4045" s="203" t="s">
        <v>235</v>
      </c>
      <c r="L4045" s="55"/>
      <c r="M4045" s="219">
        <v>0</v>
      </c>
      <c r="N4045" s="219">
        <v>1000</v>
      </c>
      <c r="O4045" s="217">
        <f t="shared" si="62"/>
        <v>481352.30999999959</v>
      </c>
    </row>
    <row r="4046" spans="1:15" ht="22.05" hidden="1" customHeight="1" x14ac:dyDescent="0.2">
      <c r="A4046" s="216">
        <v>45843</v>
      </c>
      <c r="B4046" s="20" t="s">
        <v>185</v>
      </c>
      <c r="C4046" s="41">
        <v>56616</v>
      </c>
      <c r="D4046" s="22"/>
      <c r="E4046" s="55" t="s">
        <v>5173</v>
      </c>
      <c r="F4046" s="20" t="s">
        <v>79</v>
      </c>
      <c r="G4046" s="41"/>
      <c r="H4046" s="21" t="s">
        <v>22</v>
      </c>
      <c r="I4046" s="41" t="s">
        <v>103</v>
      </c>
      <c r="J4046" s="21" t="s">
        <v>92</v>
      </c>
      <c r="K4046" s="203" t="s">
        <v>5177</v>
      </c>
      <c r="L4046" s="55"/>
      <c r="M4046" s="219">
        <v>0</v>
      </c>
      <c r="N4046" s="219">
        <v>850</v>
      </c>
      <c r="O4046" s="217">
        <f t="shared" si="62"/>
        <v>480502.30999999959</v>
      </c>
    </row>
    <row r="4047" spans="1:15" ht="22.05" hidden="1" customHeight="1" x14ac:dyDescent="0.2">
      <c r="A4047" s="216">
        <v>45843</v>
      </c>
      <c r="B4047" s="20" t="s">
        <v>185</v>
      </c>
      <c r="C4047" s="41">
        <v>56617</v>
      </c>
      <c r="D4047" s="22"/>
      <c r="E4047" s="55" t="s">
        <v>158</v>
      </c>
      <c r="F4047" s="20" t="s">
        <v>79</v>
      </c>
      <c r="G4047" s="41"/>
      <c r="H4047" s="21" t="s">
        <v>22</v>
      </c>
      <c r="I4047" s="41" t="s">
        <v>56</v>
      </c>
      <c r="J4047" s="21" t="s">
        <v>116</v>
      </c>
      <c r="K4047" s="203" t="s">
        <v>139</v>
      </c>
      <c r="L4047" s="55"/>
      <c r="M4047" s="219">
        <v>0</v>
      </c>
      <c r="N4047" s="219">
        <v>600</v>
      </c>
      <c r="O4047" s="217">
        <f t="shared" si="62"/>
        <v>479902.30999999959</v>
      </c>
    </row>
    <row r="4048" spans="1:15" ht="22.05" hidden="1" customHeight="1" x14ac:dyDescent="0.2">
      <c r="A4048" s="216">
        <v>45843</v>
      </c>
      <c r="B4048" s="20" t="s">
        <v>185</v>
      </c>
      <c r="C4048" s="41">
        <v>56618</v>
      </c>
      <c r="D4048" s="22"/>
      <c r="E4048" s="55" t="s">
        <v>5174</v>
      </c>
      <c r="F4048" s="20" t="s">
        <v>79</v>
      </c>
      <c r="G4048" s="41"/>
      <c r="H4048" s="21" t="s">
        <v>22</v>
      </c>
      <c r="I4048" s="41" t="s">
        <v>54</v>
      </c>
      <c r="J4048" s="21" t="s">
        <v>64</v>
      </c>
      <c r="K4048" s="203" t="s">
        <v>1257</v>
      </c>
      <c r="L4048" s="55"/>
      <c r="M4048" s="219">
        <v>0</v>
      </c>
      <c r="N4048" s="219">
        <v>24000</v>
      </c>
      <c r="O4048" s="217">
        <f t="shared" si="62"/>
        <v>455902.30999999959</v>
      </c>
    </row>
    <row r="4049" spans="1:15" ht="22.05" hidden="1" customHeight="1" x14ac:dyDescent="0.2">
      <c r="A4049" s="216">
        <v>45843</v>
      </c>
      <c r="B4049" s="20" t="s">
        <v>185</v>
      </c>
      <c r="C4049" s="41">
        <v>56619</v>
      </c>
      <c r="D4049" s="22"/>
      <c r="E4049" s="55" t="s">
        <v>5175</v>
      </c>
      <c r="F4049" s="20" t="s">
        <v>79</v>
      </c>
      <c r="G4049" s="41"/>
      <c r="H4049" s="21" t="s">
        <v>22</v>
      </c>
      <c r="I4049" s="41" t="s">
        <v>54</v>
      </c>
      <c r="J4049" s="21" t="s">
        <v>64</v>
      </c>
      <c r="K4049" s="203" t="s">
        <v>5178</v>
      </c>
      <c r="L4049" s="55"/>
      <c r="M4049" s="219">
        <v>0</v>
      </c>
      <c r="N4049" s="219">
        <v>15000</v>
      </c>
      <c r="O4049" s="217">
        <f t="shared" si="62"/>
        <v>440902.30999999959</v>
      </c>
    </row>
    <row r="4050" spans="1:15" ht="22.05" hidden="1" customHeight="1" x14ac:dyDescent="0.2">
      <c r="A4050" s="216">
        <v>45843</v>
      </c>
      <c r="B4050" s="20" t="s">
        <v>185</v>
      </c>
      <c r="C4050" s="41">
        <v>56620</v>
      </c>
      <c r="D4050" s="22"/>
      <c r="E4050" s="55" t="s">
        <v>143</v>
      </c>
      <c r="F4050" s="20" t="s">
        <v>79</v>
      </c>
      <c r="G4050" s="41"/>
      <c r="H4050" s="21" t="s">
        <v>22</v>
      </c>
      <c r="I4050" s="41" t="s">
        <v>53</v>
      </c>
      <c r="J4050" s="21" t="s">
        <v>114</v>
      </c>
      <c r="K4050" s="203" t="s">
        <v>273</v>
      </c>
      <c r="L4050" s="55"/>
      <c r="M4050" s="219">
        <v>0</v>
      </c>
      <c r="N4050" s="219">
        <v>6550</v>
      </c>
      <c r="O4050" s="217">
        <f t="shared" si="62"/>
        <v>434352.30999999959</v>
      </c>
    </row>
    <row r="4051" spans="1:15" ht="22.05" hidden="1" customHeight="1" x14ac:dyDescent="0.2">
      <c r="A4051" s="216">
        <v>45843</v>
      </c>
      <c r="B4051" s="20" t="s">
        <v>185</v>
      </c>
      <c r="C4051" s="41">
        <v>56621</v>
      </c>
      <c r="D4051" s="22"/>
      <c r="E4051" s="55" t="s">
        <v>143</v>
      </c>
      <c r="F4051" s="20" t="s">
        <v>79</v>
      </c>
      <c r="G4051" s="41"/>
      <c r="H4051" s="21" t="s">
        <v>22</v>
      </c>
      <c r="I4051" s="41" t="s">
        <v>53</v>
      </c>
      <c r="J4051" s="21" t="s">
        <v>114</v>
      </c>
      <c r="K4051" s="203" t="s">
        <v>149</v>
      </c>
      <c r="L4051" s="55"/>
      <c r="M4051" s="219">
        <v>0</v>
      </c>
      <c r="N4051" s="219">
        <v>20950</v>
      </c>
      <c r="O4051" s="217">
        <f t="shared" si="62"/>
        <v>413402.30999999959</v>
      </c>
    </row>
    <row r="4052" spans="1:15" ht="22.05" hidden="1" customHeight="1" x14ac:dyDescent="0.2">
      <c r="A4052" s="216">
        <v>45843</v>
      </c>
      <c r="B4052" s="20" t="s">
        <v>185</v>
      </c>
      <c r="C4052" s="41">
        <v>56622</v>
      </c>
      <c r="D4052" s="22"/>
      <c r="E4052" s="55" t="s">
        <v>143</v>
      </c>
      <c r="F4052" s="20" t="s">
        <v>79</v>
      </c>
      <c r="G4052" s="41"/>
      <c r="H4052" s="21" t="s">
        <v>22</v>
      </c>
      <c r="I4052" s="41" t="s">
        <v>53</v>
      </c>
      <c r="J4052" s="21" t="s">
        <v>112</v>
      </c>
      <c r="K4052" s="203" t="s">
        <v>416</v>
      </c>
      <c r="L4052" s="55"/>
      <c r="M4052" s="219">
        <v>0</v>
      </c>
      <c r="N4052" s="219">
        <v>25396</v>
      </c>
      <c r="O4052" s="217">
        <f t="shared" si="62"/>
        <v>388006.30999999959</v>
      </c>
    </row>
    <row r="4053" spans="1:15" ht="22.05" hidden="1" customHeight="1" x14ac:dyDescent="0.2">
      <c r="A4053" s="216">
        <v>45843</v>
      </c>
      <c r="B4053" s="20" t="s">
        <v>185</v>
      </c>
      <c r="C4053" s="41">
        <v>56623</v>
      </c>
      <c r="D4053" s="22"/>
      <c r="E4053" s="55" t="s">
        <v>143</v>
      </c>
      <c r="F4053" s="20" t="s">
        <v>79</v>
      </c>
      <c r="G4053" s="41"/>
      <c r="H4053" s="21" t="s">
        <v>22</v>
      </c>
      <c r="I4053" s="41" t="s">
        <v>53</v>
      </c>
      <c r="J4053" s="21" t="s">
        <v>112</v>
      </c>
      <c r="K4053" s="203" t="s">
        <v>955</v>
      </c>
      <c r="L4053" s="55"/>
      <c r="M4053" s="219">
        <v>0</v>
      </c>
      <c r="N4053" s="219">
        <v>4315</v>
      </c>
      <c r="O4053" s="217">
        <f t="shared" si="62"/>
        <v>383691.30999999959</v>
      </c>
    </row>
    <row r="4054" spans="1:15" ht="22.05" hidden="1" customHeight="1" x14ac:dyDescent="0.2">
      <c r="A4054" s="216">
        <v>45843</v>
      </c>
      <c r="B4054" s="20" t="s">
        <v>185</v>
      </c>
      <c r="C4054" s="41">
        <v>56624</v>
      </c>
      <c r="D4054" s="22"/>
      <c r="E4054" s="55" t="s">
        <v>143</v>
      </c>
      <c r="F4054" s="20" t="s">
        <v>79</v>
      </c>
      <c r="G4054" s="41"/>
      <c r="H4054" s="21" t="s">
        <v>22</v>
      </c>
      <c r="I4054" s="41" t="s">
        <v>53</v>
      </c>
      <c r="J4054" s="21" t="s">
        <v>112</v>
      </c>
      <c r="K4054" s="203" t="s">
        <v>1702</v>
      </c>
      <c r="L4054" s="55"/>
      <c r="M4054" s="219">
        <v>0</v>
      </c>
      <c r="N4054" s="219">
        <v>21000</v>
      </c>
      <c r="O4054" s="217">
        <f t="shared" si="62"/>
        <v>362691.30999999959</v>
      </c>
    </row>
    <row r="4055" spans="1:15" ht="22.05" hidden="1" customHeight="1" x14ac:dyDescent="0.2">
      <c r="A4055" s="216">
        <v>45843</v>
      </c>
      <c r="B4055" s="20" t="s">
        <v>185</v>
      </c>
      <c r="C4055" s="41">
        <v>56625</v>
      </c>
      <c r="D4055" s="22"/>
      <c r="E4055" s="55" t="s">
        <v>143</v>
      </c>
      <c r="F4055" s="20" t="s">
        <v>79</v>
      </c>
      <c r="G4055" s="41"/>
      <c r="H4055" s="21" t="s">
        <v>22</v>
      </c>
      <c r="I4055" s="41" t="s">
        <v>53</v>
      </c>
      <c r="J4055" s="21" t="s">
        <v>112</v>
      </c>
      <c r="K4055" s="203" t="s">
        <v>144</v>
      </c>
      <c r="L4055" s="55"/>
      <c r="M4055" s="219">
        <v>0</v>
      </c>
      <c r="N4055" s="219">
        <v>8792</v>
      </c>
      <c r="O4055" s="217">
        <f t="shared" si="62"/>
        <v>353899.30999999959</v>
      </c>
    </row>
    <row r="4056" spans="1:15" ht="22.05" hidden="1" customHeight="1" x14ac:dyDescent="0.2">
      <c r="A4056" s="216">
        <v>45843</v>
      </c>
      <c r="B4056" s="20" t="s">
        <v>185</v>
      </c>
      <c r="C4056" s="41">
        <v>56626</v>
      </c>
      <c r="D4056" s="22"/>
      <c r="E4056" s="55" t="s">
        <v>539</v>
      </c>
      <c r="F4056" s="20" t="s">
        <v>79</v>
      </c>
      <c r="G4056" s="41"/>
      <c r="H4056" s="21" t="s">
        <v>22</v>
      </c>
      <c r="I4056" s="41" t="s">
        <v>53</v>
      </c>
      <c r="J4056" s="21" t="s">
        <v>112</v>
      </c>
      <c r="K4056" s="203" t="s">
        <v>144</v>
      </c>
      <c r="L4056" s="55"/>
      <c r="M4056" s="219">
        <v>0</v>
      </c>
      <c r="N4056" s="219">
        <v>438</v>
      </c>
      <c r="O4056" s="217">
        <f t="shared" si="62"/>
        <v>353461.30999999959</v>
      </c>
    </row>
    <row r="4057" spans="1:15" ht="22.05" hidden="1" customHeight="1" x14ac:dyDescent="0.2">
      <c r="A4057" s="216">
        <v>45843</v>
      </c>
      <c r="B4057" s="20" t="s">
        <v>185</v>
      </c>
      <c r="C4057" s="41">
        <v>56627</v>
      </c>
      <c r="D4057" s="22"/>
      <c r="E4057" s="55" t="s">
        <v>143</v>
      </c>
      <c r="F4057" s="20" t="s">
        <v>79</v>
      </c>
      <c r="G4057" s="41"/>
      <c r="H4057" s="21" t="s">
        <v>22</v>
      </c>
      <c r="I4057" s="41" t="s">
        <v>53</v>
      </c>
      <c r="J4057" s="21" t="s">
        <v>112</v>
      </c>
      <c r="K4057" s="203" t="s">
        <v>419</v>
      </c>
      <c r="L4057" s="55"/>
      <c r="M4057" s="219">
        <v>0</v>
      </c>
      <c r="N4057" s="219">
        <v>4900</v>
      </c>
      <c r="O4057" s="217">
        <f t="shared" si="62"/>
        <v>348561.30999999959</v>
      </c>
    </row>
    <row r="4058" spans="1:15" ht="22.05" hidden="1" customHeight="1" x14ac:dyDescent="0.2">
      <c r="A4058" s="216">
        <v>45843</v>
      </c>
      <c r="B4058" s="20" t="s">
        <v>185</v>
      </c>
      <c r="C4058" s="41">
        <v>56628</v>
      </c>
      <c r="D4058" s="22"/>
      <c r="E4058" s="55" t="s">
        <v>143</v>
      </c>
      <c r="F4058" s="20" t="s">
        <v>79</v>
      </c>
      <c r="G4058" s="41"/>
      <c r="H4058" s="21" t="s">
        <v>22</v>
      </c>
      <c r="I4058" s="41" t="s">
        <v>53</v>
      </c>
      <c r="J4058" s="21" t="s">
        <v>112</v>
      </c>
      <c r="K4058" s="203" t="s">
        <v>1589</v>
      </c>
      <c r="L4058" s="55"/>
      <c r="M4058" s="219">
        <v>0</v>
      </c>
      <c r="N4058" s="219">
        <v>18797</v>
      </c>
      <c r="O4058" s="217">
        <f t="shared" si="62"/>
        <v>329764.30999999959</v>
      </c>
    </row>
    <row r="4059" spans="1:15" ht="22.05" hidden="1" customHeight="1" x14ac:dyDescent="0.2">
      <c r="A4059" s="216">
        <v>45843</v>
      </c>
      <c r="B4059" s="20" t="s">
        <v>185</v>
      </c>
      <c r="C4059" s="41">
        <v>56629</v>
      </c>
      <c r="D4059" s="22"/>
      <c r="E4059" s="55" t="s">
        <v>143</v>
      </c>
      <c r="F4059" s="20" t="s">
        <v>79</v>
      </c>
      <c r="G4059" s="41"/>
      <c r="H4059" s="21" t="s">
        <v>22</v>
      </c>
      <c r="I4059" s="41" t="s">
        <v>53</v>
      </c>
      <c r="J4059" s="21" t="s">
        <v>112</v>
      </c>
      <c r="K4059" s="203" t="s">
        <v>264</v>
      </c>
      <c r="L4059" s="55"/>
      <c r="M4059" s="219">
        <v>0</v>
      </c>
      <c r="N4059" s="219">
        <v>57550</v>
      </c>
      <c r="O4059" s="217">
        <f t="shared" si="62"/>
        <v>272214.30999999959</v>
      </c>
    </row>
    <row r="4060" spans="1:15" ht="22.05" hidden="1" customHeight="1" x14ac:dyDescent="0.2">
      <c r="A4060" s="216">
        <v>45843</v>
      </c>
      <c r="B4060" s="20" t="s">
        <v>185</v>
      </c>
      <c r="C4060" s="41">
        <v>56630</v>
      </c>
      <c r="D4060" s="22"/>
      <c r="E4060" s="55" t="s">
        <v>539</v>
      </c>
      <c r="F4060" s="20" t="s">
        <v>79</v>
      </c>
      <c r="G4060" s="41"/>
      <c r="H4060" s="21" t="s">
        <v>22</v>
      </c>
      <c r="I4060" s="41" t="s">
        <v>53</v>
      </c>
      <c r="J4060" s="21" t="s">
        <v>112</v>
      </c>
      <c r="K4060" s="203" t="s">
        <v>264</v>
      </c>
      <c r="L4060" s="55"/>
      <c r="M4060" s="219">
        <v>0</v>
      </c>
      <c r="N4060" s="219">
        <v>400</v>
      </c>
      <c r="O4060" s="217">
        <f t="shared" si="62"/>
        <v>271814.30999999959</v>
      </c>
    </row>
    <row r="4061" spans="1:15" ht="22.05" hidden="1" customHeight="1" x14ac:dyDescent="0.2">
      <c r="A4061" s="216">
        <v>45843</v>
      </c>
      <c r="B4061" s="20" t="s">
        <v>185</v>
      </c>
      <c r="C4061" s="41">
        <v>56631</v>
      </c>
      <c r="D4061" s="22"/>
      <c r="E4061" s="55" t="s">
        <v>143</v>
      </c>
      <c r="F4061" s="20" t="s">
        <v>79</v>
      </c>
      <c r="G4061" s="41"/>
      <c r="H4061" s="21" t="s">
        <v>22</v>
      </c>
      <c r="I4061" s="41" t="s">
        <v>53</v>
      </c>
      <c r="J4061" s="21" t="s">
        <v>112</v>
      </c>
      <c r="K4061" s="203" t="s">
        <v>5179</v>
      </c>
      <c r="L4061" s="55"/>
      <c r="M4061" s="219">
        <v>0</v>
      </c>
      <c r="N4061" s="219">
        <v>11471</v>
      </c>
      <c r="O4061" s="217">
        <f t="shared" si="62"/>
        <v>260343.30999999959</v>
      </c>
    </row>
    <row r="4062" spans="1:15" ht="22.05" hidden="1" customHeight="1" x14ac:dyDescent="0.2">
      <c r="A4062" s="216">
        <v>45843</v>
      </c>
      <c r="B4062" s="20" t="s">
        <v>185</v>
      </c>
      <c r="C4062" s="41">
        <v>56632</v>
      </c>
      <c r="D4062" s="22"/>
      <c r="E4062" s="55" t="s">
        <v>143</v>
      </c>
      <c r="F4062" s="20" t="s">
        <v>79</v>
      </c>
      <c r="G4062" s="41"/>
      <c r="H4062" s="21" t="s">
        <v>22</v>
      </c>
      <c r="I4062" s="41" t="s">
        <v>53</v>
      </c>
      <c r="J4062" s="21" t="s">
        <v>112</v>
      </c>
      <c r="K4062" s="203" t="s">
        <v>148</v>
      </c>
      <c r="L4062" s="55"/>
      <c r="M4062" s="219">
        <v>0</v>
      </c>
      <c r="N4062" s="219">
        <v>30968</v>
      </c>
      <c r="O4062" s="217">
        <f t="shared" si="62"/>
        <v>229375.30999999959</v>
      </c>
    </row>
    <row r="4063" spans="1:15" ht="22.05" hidden="1" customHeight="1" x14ac:dyDescent="0.2">
      <c r="A4063" s="216">
        <v>45843</v>
      </c>
      <c r="B4063" s="20" t="s">
        <v>185</v>
      </c>
      <c r="C4063" s="41">
        <v>56633</v>
      </c>
      <c r="D4063" s="22"/>
      <c r="E4063" s="55" t="s">
        <v>143</v>
      </c>
      <c r="F4063" s="20" t="s">
        <v>79</v>
      </c>
      <c r="G4063" s="41"/>
      <c r="H4063" s="21" t="s">
        <v>22</v>
      </c>
      <c r="I4063" s="41" t="s">
        <v>53</v>
      </c>
      <c r="J4063" s="21" t="s">
        <v>112</v>
      </c>
      <c r="K4063" s="203" t="s">
        <v>1703</v>
      </c>
      <c r="L4063" s="55"/>
      <c r="M4063" s="219">
        <v>0</v>
      </c>
      <c r="N4063" s="219">
        <v>21200</v>
      </c>
      <c r="O4063" s="217">
        <f t="shared" si="62"/>
        <v>208175.30999999959</v>
      </c>
    </row>
    <row r="4064" spans="1:15" ht="22.05" hidden="1" customHeight="1" x14ac:dyDescent="0.2">
      <c r="A4064" s="216">
        <v>45843</v>
      </c>
      <c r="B4064" s="20" t="s">
        <v>185</v>
      </c>
      <c r="C4064" s="41">
        <v>56634</v>
      </c>
      <c r="D4064" s="22"/>
      <c r="E4064" s="334" t="s">
        <v>143</v>
      </c>
      <c r="F4064" s="329" t="s">
        <v>79</v>
      </c>
      <c r="G4064" s="330"/>
      <c r="H4064" s="331" t="s">
        <v>22</v>
      </c>
      <c r="I4064" s="331" t="s">
        <v>53</v>
      </c>
      <c r="J4064" s="331" t="s">
        <v>112</v>
      </c>
      <c r="K4064" s="332" t="s">
        <v>145</v>
      </c>
      <c r="L4064" s="333">
        <v>29900</v>
      </c>
      <c r="M4064" s="333">
        <v>0</v>
      </c>
      <c r="N4064" s="333">
        <f>L4064-N4065-N4066-N4067-N4068-N4069</f>
        <v>17000</v>
      </c>
      <c r="O4064" s="217">
        <f t="shared" si="62"/>
        <v>191175.30999999959</v>
      </c>
    </row>
    <row r="4065" spans="1:15" ht="22.05" hidden="1" customHeight="1" x14ac:dyDescent="0.2">
      <c r="A4065" s="216">
        <v>45843</v>
      </c>
      <c r="B4065" s="20" t="s">
        <v>185</v>
      </c>
      <c r="C4065" s="41">
        <v>56634</v>
      </c>
      <c r="D4065" s="22"/>
      <c r="E4065" s="334" t="s">
        <v>558</v>
      </c>
      <c r="F4065" s="329" t="s">
        <v>79</v>
      </c>
      <c r="G4065" s="330"/>
      <c r="H4065" s="331" t="s">
        <v>22</v>
      </c>
      <c r="I4065" s="331" t="s">
        <v>54</v>
      </c>
      <c r="J4065" s="331" t="s">
        <v>61</v>
      </c>
      <c r="K4065" s="332" t="s">
        <v>145</v>
      </c>
      <c r="L4065" s="333">
        <v>29900</v>
      </c>
      <c r="M4065" s="333">
        <v>0</v>
      </c>
      <c r="N4065" s="333">
        <v>1800</v>
      </c>
      <c r="O4065" s="217">
        <f t="shared" si="62"/>
        <v>189375.30999999959</v>
      </c>
    </row>
    <row r="4066" spans="1:15" ht="22.05" hidden="1" customHeight="1" x14ac:dyDescent="0.2">
      <c r="A4066" s="216">
        <v>45843</v>
      </c>
      <c r="B4066" s="20" t="s">
        <v>185</v>
      </c>
      <c r="C4066" s="41">
        <v>56634</v>
      </c>
      <c r="D4066" s="22"/>
      <c r="E4066" s="328" t="s">
        <v>555</v>
      </c>
      <c r="F4066" s="329" t="s">
        <v>79</v>
      </c>
      <c r="G4066" s="330"/>
      <c r="H4066" s="331" t="s">
        <v>22</v>
      </c>
      <c r="I4066" s="331" t="s">
        <v>54</v>
      </c>
      <c r="J4066" s="331" t="s">
        <v>61</v>
      </c>
      <c r="K4066" s="332" t="s">
        <v>145</v>
      </c>
      <c r="L4066" s="333">
        <v>29900</v>
      </c>
      <c r="M4066" s="333">
        <v>0</v>
      </c>
      <c r="N4066" s="333">
        <v>1500</v>
      </c>
      <c r="O4066" s="217">
        <f t="shared" si="62"/>
        <v>187875.30999999959</v>
      </c>
    </row>
    <row r="4067" spans="1:15" ht="22.05" hidden="1" customHeight="1" x14ac:dyDescent="0.2">
      <c r="A4067" s="216">
        <v>45843</v>
      </c>
      <c r="B4067" s="20" t="s">
        <v>185</v>
      </c>
      <c r="C4067" s="41">
        <v>56634</v>
      </c>
      <c r="D4067" s="22"/>
      <c r="E4067" s="328" t="s">
        <v>556</v>
      </c>
      <c r="F4067" s="329" t="s">
        <v>79</v>
      </c>
      <c r="G4067" s="330"/>
      <c r="H4067" s="331" t="s">
        <v>22</v>
      </c>
      <c r="I4067" s="331" t="s">
        <v>54</v>
      </c>
      <c r="J4067" s="331" t="s">
        <v>32</v>
      </c>
      <c r="K4067" s="332" t="s">
        <v>145</v>
      </c>
      <c r="L4067" s="333">
        <v>29900</v>
      </c>
      <c r="M4067" s="333">
        <v>0</v>
      </c>
      <c r="N4067" s="333">
        <v>6000</v>
      </c>
      <c r="O4067" s="217">
        <f t="shared" si="62"/>
        <v>181875.30999999959</v>
      </c>
    </row>
    <row r="4068" spans="1:15" ht="22.05" hidden="1" customHeight="1" x14ac:dyDescent="0.2">
      <c r="A4068" s="216">
        <v>45843</v>
      </c>
      <c r="B4068" s="20" t="s">
        <v>185</v>
      </c>
      <c r="C4068" s="41">
        <v>56634</v>
      </c>
      <c r="D4068" s="22"/>
      <c r="E4068" s="328" t="s">
        <v>557</v>
      </c>
      <c r="F4068" s="329" t="s">
        <v>79</v>
      </c>
      <c r="G4068" s="330"/>
      <c r="H4068" s="331" t="s">
        <v>22</v>
      </c>
      <c r="I4068" s="331" t="s">
        <v>54</v>
      </c>
      <c r="J4068" s="331" t="s">
        <v>63</v>
      </c>
      <c r="K4068" s="332" t="s">
        <v>145</v>
      </c>
      <c r="L4068" s="333">
        <v>29900</v>
      </c>
      <c r="M4068" s="333">
        <v>0</v>
      </c>
      <c r="N4068" s="333">
        <v>1800</v>
      </c>
      <c r="O4068" s="217">
        <f t="shared" si="62"/>
        <v>180075.30999999959</v>
      </c>
    </row>
    <row r="4069" spans="1:15" ht="22.05" hidden="1" customHeight="1" x14ac:dyDescent="0.2">
      <c r="A4069" s="216">
        <v>45843</v>
      </c>
      <c r="B4069" s="20" t="s">
        <v>185</v>
      </c>
      <c r="C4069" s="41">
        <v>56634</v>
      </c>
      <c r="D4069" s="22"/>
      <c r="E4069" s="328" t="s">
        <v>3486</v>
      </c>
      <c r="F4069" s="329" t="s">
        <v>79</v>
      </c>
      <c r="G4069" s="330"/>
      <c r="H4069" s="331" t="s">
        <v>22</v>
      </c>
      <c r="I4069" s="331" t="s">
        <v>54</v>
      </c>
      <c r="J4069" s="331" t="s">
        <v>63</v>
      </c>
      <c r="K4069" s="332" t="s">
        <v>145</v>
      </c>
      <c r="L4069" s="333">
        <v>29900</v>
      </c>
      <c r="M4069" s="333">
        <v>0</v>
      </c>
      <c r="N4069" s="333">
        <v>1800</v>
      </c>
      <c r="O4069" s="217">
        <f t="shared" si="62"/>
        <v>178275.30999999959</v>
      </c>
    </row>
    <row r="4070" spans="1:15" ht="22.05" hidden="1" customHeight="1" x14ac:dyDescent="0.2">
      <c r="A4070" s="216">
        <v>45843</v>
      </c>
      <c r="B4070" s="20" t="s">
        <v>185</v>
      </c>
      <c r="C4070" s="41">
        <v>56635</v>
      </c>
      <c r="D4070" s="22"/>
      <c r="E4070" s="328" t="s">
        <v>141</v>
      </c>
      <c r="F4070" s="329" t="s">
        <v>79</v>
      </c>
      <c r="G4070" s="330"/>
      <c r="H4070" s="331" t="s">
        <v>22</v>
      </c>
      <c r="I4070" s="331" t="s">
        <v>54</v>
      </c>
      <c r="J4070" s="331" t="s">
        <v>63</v>
      </c>
      <c r="K4070" s="332" t="s">
        <v>225</v>
      </c>
      <c r="L4070" s="333">
        <v>25000</v>
      </c>
      <c r="M4070" s="333">
        <v>0</v>
      </c>
      <c r="N4070" s="333">
        <v>5000</v>
      </c>
      <c r="O4070" s="217">
        <f t="shared" si="62"/>
        <v>173275.30999999959</v>
      </c>
    </row>
    <row r="4071" spans="1:15" ht="22.05" hidden="1" customHeight="1" x14ac:dyDescent="0.2">
      <c r="A4071" s="216">
        <v>45843</v>
      </c>
      <c r="B4071" s="20" t="s">
        <v>185</v>
      </c>
      <c r="C4071" s="41">
        <v>56635</v>
      </c>
      <c r="D4071" s="22"/>
      <c r="E4071" s="328" t="s">
        <v>559</v>
      </c>
      <c r="F4071" s="329" t="s">
        <v>79</v>
      </c>
      <c r="G4071" s="330"/>
      <c r="H4071" s="331" t="s">
        <v>22</v>
      </c>
      <c r="I4071" s="331" t="s">
        <v>54</v>
      </c>
      <c r="J4071" s="331" t="s">
        <v>41</v>
      </c>
      <c r="K4071" s="332" t="s">
        <v>225</v>
      </c>
      <c r="L4071" s="333">
        <v>25000</v>
      </c>
      <c r="M4071" s="333">
        <v>0</v>
      </c>
      <c r="N4071" s="333">
        <v>20000</v>
      </c>
      <c r="O4071" s="217">
        <f t="shared" si="62"/>
        <v>153275.30999999959</v>
      </c>
    </row>
    <row r="4072" spans="1:15" ht="22.05" hidden="1" customHeight="1" x14ac:dyDescent="0.2">
      <c r="A4072" s="216">
        <v>45843</v>
      </c>
      <c r="B4072" s="20" t="s">
        <v>185</v>
      </c>
      <c r="C4072" s="41">
        <v>56636</v>
      </c>
      <c r="D4072" s="22"/>
      <c r="E4072" s="55" t="s">
        <v>143</v>
      </c>
      <c r="F4072" s="20" t="s">
        <v>79</v>
      </c>
      <c r="G4072" s="41"/>
      <c r="H4072" s="21" t="s">
        <v>22</v>
      </c>
      <c r="I4072" s="41" t="s">
        <v>53</v>
      </c>
      <c r="J4072" s="21" t="s">
        <v>112</v>
      </c>
      <c r="K4072" s="203" t="s">
        <v>56</v>
      </c>
      <c r="L4072" s="55"/>
      <c r="M4072" s="219">
        <v>0</v>
      </c>
      <c r="N4072" s="219">
        <v>30050</v>
      </c>
      <c r="O4072" s="217">
        <f t="shared" si="62"/>
        <v>123225.30999999959</v>
      </c>
    </row>
    <row r="4073" spans="1:15" ht="22.05" hidden="1" customHeight="1" x14ac:dyDescent="0.2">
      <c r="A4073" s="216">
        <v>45843</v>
      </c>
      <c r="B4073" s="20" t="s">
        <v>185</v>
      </c>
      <c r="C4073" s="41">
        <v>56637</v>
      </c>
      <c r="D4073" s="22"/>
      <c r="E4073" s="55" t="s">
        <v>143</v>
      </c>
      <c r="F4073" s="20" t="s">
        <v>79</v>
      </c>
      <c r="G4073" s="41"/>
      <c r="H4073" s="21" t="s">
        <v>22</v>
      </c>
      <c r="I4073" s="41" t="s">
        <v>53</v>
      </c>
      <c r="J4073" s="21" t="s">
        <v>112</v>
      </c>
      <c r="K4073" s="203" t="s">
        <v>146</v>
      </c>
      <c r="L4073" s="55"/>
      <c r="M4073" s="219">
        <v>0</v>
      </c>
      <c r="N4073" s="219">
        <v>104383</v>
      </c>
      <c r="O4073" s="217">
        <f t="shared" si="62"/>
        <v>18842.30999999959</v>
      </c>
    </row>
    <row r="4074" spans="1:15" ht="22.05" hidden="1" customHeight="1" x14ac:dyDescent="0.2">
      <c r="A4074" s="216">
        <v>45843</v>
      </c>
      <c r="B4074" s="20" t="s">
        <v>185</v>
      </c>
      <c r="C4074" s="41">
        <v>56638</v>
      </c>
      <c r="D4074" s="22"/>
      <c r="E4074" s="55" t="s">
        <v>538</v>
      </c>
      <c r="F4074" s="20" t="s">
        <v>79</v>
      </c>
      <c r="G4074" s="41"/>
      <c r="H4074" s="21" t="s">
        <v>22</v>
      </c>
      <c r="I4074" s="41" t="s">
        <v>103</v>
      </c>
      <c r="J4074" s="21" t="s">
        <v>214</v>
      </c>
      <c r="K4074" s="203" t="s">
        <v>368</v>
      </c>
      <c r="L4074" s="55"/>
      <c r="M4074" s="219">
        <v>0</v>
      </c>
      <c r="N4074" s="219">
        <v>150</v>
      </c>
      <c r="O4074" s="217">
        <f t="shared" si="62"/>
        <v>18692.30999999959</v>
      </c>
    </row>
    <row r="4075" spans="1:15" ht="22.05" hidden="1" customHeight="1" x14ac:dyDescent="0.2">
      <c r="A4075" s="216">
        <v>45843</v>
      </c>
      <c r="B4075" s="20" t="s">
        <v>185</v>
      </c>
      <c r="C4075" s="41">
        <v>56639</v>
      </c>
      <c r="D4075" s="22"/>
      <c r="E4075" s="55" t="s">
        <v>5176</v>
      </c>
      <c r="F4075" s="20" t="s">
        <v>79</v>
      </c>
      <c r="G4075" s="41"/>
      <c r="H4075" s="21" t="s">
        <v>22</v>
      </c>
      <c r="I4075" s="41" t="s">
        <v>103</v>
      </c>
      <c r="J4075" s="21" t="s">
        <v>214</v>
      </c>
      <c r="K4075" s="203" t="s">
        <v>140</v>
      </c>
      <c r="L4075" s="55"/>
      <c r="M4075" s="219">
        <v>0</v>
      </c>
      <c r="N4075" s="219">
        <v>400</v>
      </c>
      <c r="O4075" s="217">
        <f t="shared" si="62"/>
        <v>18292.30999999959</v>
      </c>
    </row>
    <row r="4076" spans="1:15" ht="22.05" hidden="1" customHeight="1" x14ac:dyDescent="0.2">
      <c r="A4076" s="216">
        <v>45843</v>
      </c>
      <c r="B4076" s="20" t="s">
        <v>185</v>
      </c>
      <c r="C4076" s="41">
        <v>56640</v>
      </c>
      <c r="D4076" s="22"/>
      <c r="E4076" s="55" t="s">
        <v>166</v>
      </c>
      <c r="F4076" s="20" t="s">
        <v>79</v>
      </c>
      <c r="G4076" s="41"/>
      <c r="H4076" s="21" t="s">
        <v>22</v>
      </c>
      <c r="I4076" s="41" t="s">
        <v>56</v>
      </c>
      <c r="J4076" s="21" t="s">
        <v>90</v>
      </c>
      <c r="K4076" s="203" t="s">
        <v>441</v>
      </c>
      <c r="L4076" s="55"/>
      <c r="M4076" s="219">
        <v>0</v>
      </c>
      <c r="N4076" s="219">
        <v>200</v>
      </c>
      <c r="O4076" s="217">
        <f t="shared" si="62"/>
        <v>18092.30999999959</v>
      </c>
    </row>
    <row r="4077" spans="1:15" ht="22.05" hidden="1" customHeight="1" x14ac:dyDescent="0.2">
      <c r="A4077" s="216">
        <v>45844</v>
      </c>
      <c r="B4077" s="20" t="s">
        <v>185</v>
      </c>
      <c r="C4077" s="41">
        <v>56642</v>
      </c>
      <c r="D4077" s="22"/>
      <c r="E4077" s="55" t="s">
        <v>5180</v>
      </c>
      <c r="F4077" s="20" t="s">
        <v>79</v>
      </c>
      <c r="G4077" s="41"/>
      <c r="H4077" s="21" t="s">
        <v>22</v>
      </c>
      <c r="I4077" s="41" t="s">
        <v>55</v>
      </c>
      <c r="J4077" s="21" t="s">
        <v>73</v>
      </c>
      <c r="K4077" s="203" t="s">
        <v>206</v>
      </c>
      <c r="L4077" s="55"/>
      <c r="M4077" s="219">
        <v>0</v>
      </c>
      <c r="N4077" s="219">
        <v>4000</v>
      </c>
      <c r="O4077" s="217">
        <f t="shared" si="62"/>
        <v>14092.30999999959</v>
      </c>
    </row>
    <row r="4078" spans="1:15" ht="22.05" hidden="1" customHeight="1" x14ac:dyDescent="0.2">
      <c r="A4078" s="216">
        <v>45844</v>
      </c>
      <c r="B4078" s="20" t="s">
        <v>185</v>
      </c>
      <c r="C4078" s="41">
        <v>56643</v>
      </c>
      <c r="D4078" s="22"/>
      <c r="E4078" s="55" t="s">
        <v>1257</v>
      </c>
      <c r="F4078" s="20" t="s">
        <v>79</v>
      </c>
      <c r="G4078" s="41"/>
      <c r="H4078" s="21" t="s">
        <v>22</v>
      </c>
      <c r="I4078" s="41" t="s">
        <v>54</v>
      </c>
      <c r="J4078" s="21" t="s">
        <v>64</v>
      </c>
      <c r="K4078" s="203" t="s">
        <v>51</v>
      </c>
      <c r="L4078" s="55"/>
      <c r="M4078" s="219">
        <v>0</v>
      </c>
      <c r="N4078" s="219">
        <v>5000</v>
      </c>
      <c r="O4078" s="217">
        <f t="shared" si="62"/>
        <v>9092.3099999995902</v>
      </c>
    </row>
    <row r="4079" spans="1:15" ht="22.05" hidden="1" customHeight="1" x14ac:dyDescent="0.2">
      <c r="A4079" s="216">
        <v>45844</v>
      </c>
      <c r="B4079" s="20" t="s">
        <v>185</v>
      </c>
      <c r="C4079" s="41">
        <v>56644</v>
      </c>
      <c r="D4079" s="22"/>
      <c r="E4079" s="55" t="s">
        <v>151</v>
      </c>
      <c r="F4079" s="20" t="s">
        <v>79</v>
      </c>
      <c r="G4079" s="41"/>
      <c r="H4079" s="21" t="s">
        <v>22</v>
      </c>
      <c r="I4079" s="41" t="s">
        <v>53</v>
      </c>
      <c r="J4079" s="21" t="s">
        <v>112</v>
      </c>
      <c r="K4079" s="203" t="s">
        <v>1364</v>
      </c>
      <c r="L4079" s="55"/>
      <c r="M4079" s="219">
        <v>0</v>
      </c>
      <c r="N4079" s="219">
        <v>666</v>
      </c>
      <c r="O4079" s="217">
        <f t="shared" si="62"/>
        <v>8426.3099999995902</v>
      </c>
    </row>
    <row r="4080" spans="1:15" ht="22.05" hidden="1" customHeight="1" x14ac:dyDescent="0.2">
      <c r="A4080" s="216">
        <v>45845</v>
      </c>
      <c r="B4080" s="20" t="s">
        <v>185</v>
      </c>
      <c r="C4080" s="41">
        <v>56646</v>
      </c>
      <c r="D4080" s="22"/>
      <c r="E4080" s="55" t="s">
        <v>3767</v>
      </c>
      <c r="F4080" s="20" t="s">
        <v>79</v>
      </c>
      <c r="G4080" s="41"/>
      <c r="H4080" s="21" t="s">
        <v>22</v>
      </c>
      <c r="I4080" s="41" t="s">
        <v>103</v>
      </c>
      <c r="J4080" s="21" t="s">
        <v>219</v>
      </c>
      <c r="K4080" s="203" t="s">
        <v>266</v>
      </c>
      <c r="L4080" s="55"/>
      <c r="M4080" s="219">
        <v>0</v>
      </c>
      <c r="N4080" s="219">
        <v>300</v>
      </c>
      <c r="O4080" s="217">
        <f t="shared" si="62"/>
        <v>8126.3099999995902</v>
      </c>
    </row>
    <row r="4081" spans="1:15" ht="22.05" hidden="1" customHeight="1" x14ac:dyDescent="0.2">
      <c r="A4081" s="216">
        <v>45845</v>
      </c>
      <c r="B4081" s="20" t="s">
        <v>185</v>
      </c>
      <c r="C4081" s="41">
        <v>56647</v>
      </c>
      <c r="D4081" s="22"/>
      <c r="E4081" s="55" t="s">
        <v>128</v>
      </c>
      <c r="F4081" s="20" t="s">
        <v>79</v>
      </c>
      <c r="G4081" s="41"/>
      <c r="H4081" s="21" t="s">
        <v>22</v>
      </c>
      <c r="I4081" s="41" t="s">
        <v>56</v>
      </c>
      <c r="J4081" s="21" t="s">
        <v>116</v>
      </c>
      <c r="K4081" s="203" t="s">
        <v>129</v>
      </c>
      <c r="L4081" s="55"/>
      <c r="M4081" s="219">
        <v>0</v>
      </c>
      <c r="N4081" s="219">
        <v>60</v>
      </c>
      <c r="O4081" s="217">
        <f t="shared" si="62"/>
        <v>8066.3099999995902</v>
      </c>
    </row>
    <row r="4082" spans="1:15" ht="22.05" hidden="1" customHeight="1" x14ac:dyDescent="0.2">
      <c r="A4082" s="216">
        <v>45845</v>
      </c>
      <c r="B4082" s="20" t="s">
        <v>185</v>
      </c>
      <c r="C4082" s="41">
        <v>56648</v>
      </c>
      <c r="D4082" s="22"/>
      <c r="E4082" s="55" t="s">
        <v>5181</v>
      </c>
      <c r="F4082" s="20" t="s">
        <v>79</v>
      </c>
      <c r="G4082" s="41"/>
      <c r="H4082" s="21" t="s">
        <v>22</v>
      </c>
      <c r="I4082" s="41" t="s">
        <v>56</v>
      </c>
      <c r="J4082" s="21" t="s">
        <v>116</v>
      </c>
      <c r="K4082" s="203" t="s">
        <v>408</v>
      </c>
      <c r="L4082" s="55"/>
      <c r="M4082" s="219">
        <v>0</v>
      </c>
      <c r="N4082" s="219">
        <v>100</v>
      </c>
      <c r="O4082" s="217">
        <f t="shared" si="62"/>
        <v>7966.3099999995902</v>
      </c>
    </row>
    <row r="4083" spans="1:15" ht="22.05" hidden="1" customHeight="1" x14ac:dyDescent="0.2">
      <c r="A4083" s="216">
        <v>45845</v>
      </c>
      <c r="B4083" s="20" t="s">
        <v>185</v>
      </c>
      <c r="C4083" s="41">
        <v>56649</v>
      </c>
      <c r="D4083" s="22"/>
      <c r="E4083" s="55" t="s">
        <v>3653</v>
      </c>
      <c r="F4083" s="20" t="s">
        <v>79</v>
      </c>
      <c r="G4083" s="41"/>
      <c r="H4083" s="21" t="s">
        <v>22</v>
      </c>
      <c r="I4083" s="41" t="s">
        <v>103</v>
      </c>
      <c r="J4083" s="21" t="s">
        <v>96</v>
      </c>
      <c r="K4083" s="203" t="s">
        <v>134</v>
      </c>
      <c r="L4083" s="55"/>
      <c r="M4083" s="219">
        <v>0</v>
      </c>
      <c r="N4083" s="219">
        <v>6694</v>
      </c>
      <c r="O4083" s="217">
        <f t="shared" si="62"/>
        <v>1272.3099999995902</v>
      </c>
    </row>
    <row r="4084" spans="1:15" ht="22.05" hidden="1" customHeight="1" x14ac:dyDescent="0.2">
      <c r="A4084" s="216">
        <v>45845</v>
      </c>
      <c r="B4084" s="20" t="s">
        <v>185</v>
      </c>
      <c r="C4084" s="41">
        <v>56650</v>
      </c>
      <c r="D4084" s="22"/>
      <c r="E4084" s="55" t="s">
        <v>3809</v>
      </c>
      <c r="F4084" s="20" t="s">
        <v>79</v>
      </c>
      <c r="G4084" s="41"/>
      <c r="H4084" s="21" t="s">
        <v>22</v>
      </c>
      <c r="I4084" s="41" t="s">
        <v>103</v>
      </c>
      <c r="J4084" s="21" t="s">
        <v>97</v>
      </c>
      <c r="K4084" s="203" t="s">
        <v>134</v>
      </c>
      <c r="L4084" s="55"/>
      <c r="M4084" s="219">
        <v>0</v>
      </c>
      <c r="N4084" s="219">
        <v>300</v>
      </c>
      <c r="O4084" s="217">
        <f t="shared" si="62"/>
        <v>972.30999999959022</v>
      </c>
    </row>
    <row r="4085" spans="1:15" ht="22.05" hidden="1" customHeight="1" x14ac:dyDescent="0.2">
      <c r="A4085" s="216">
        <v>45845</v>
      </c>
      <c r="B4085" s="20" t="s">
        <v>185</v>
      </c>
      <c r="C4085" s="41">
        <v>56651</v>
      </c>
      <c r="D4085" s="22"/>
      <c r="E4085" s="55" t="s">
        <v>5182</v>
      </c>
      <c r="F4085" s="20" t="s">
        <v>79</v>
      </c>
      <c r="G4085" s="41"/>
      <c r="H4085" s="21" t="s">
        <v>22</v>
      </c>
      <c r="I4085" s="41" t="s">
        <v>103</v>
      </c>
      <c r="J4085" s="21" t="s">
        <v>95</v>
      </c>
      <c r="K4085" s="203" t="s">
        <v>134</v>
      </c>
      <c r="L4085" s="55"/>
      <c r="M4085" s="219">
        <v>0</v>
      </c>
      <c r="N4085" s="219">
        <v>480</v>
      </c>
      <c r="O4085" s="217">
        <f t="shared" si="62"/>
        <v>492.30999999959022</v>
      </c>
    </row>
    <row r="4086" spans="1:15" ht="22.05" hidden="1" customHeight="1" x14ac:dyDescent="0.2">
      <c r="A4086" s="216">
        <v>45845</v>
      </c>
      <c r="B4086" s="20" t="s">
        <v>185</v>
      </c>
      <c r="C4086" s="41">
        <v>56652</v>
      </c>
      <c r="D4086" s="22"/>
      <c r="E4086" s="55" t="s">
        <v>5183</v>
      </c>
      <c r="F4086" s="20" t="s">
        <v>79</v>
      </c>
      <c r="G4086" s="41"/>
      <c r="H4086" s="21" t="s">
        <v>21</v>
      </c>
      <c r="I4086" s="41" t="s">
        <v>81</v>
      </c>
      <c r="J4086" s="21" t="s">
        <v>174</v>
      </c>
      <c r="K4086" s="203"/>
      <c r="L4086" s="55"/>
      <c r="M4086" s="219">
        <v>425000</v>
      </c>
      <c r="N4086" s="219">
        <v>0</v>
      </c>
      <c r="O4086" s="217">
        <f t="shared" si="62"/>
        <v>425492.30999999959</v>
      </c>
    </row>
    <row r="4087" spans="1:15" ht="22.05" hidden="1" customHeight="1" x14ac:dyDescent="0.2">
      <c r="A4087" s="216">
        <v>45845</v>
      </c>
      <c r="B4087" s="20" t="s">
        <v>185</v>
      </c>
      <c r="C4087" s="41">
        <v>56653</v>
      </c>
      <c r="D4087" s="22"/>
      <c r="E4087" s="55" t="s">
        <v>5184</v>
      </c>
      <c r="F4087" s="20" t="s">
        <v>79</v>
      </c>
      <c r="G4087" s="41"/>
      <c r="H4087" s="21" t="s">
        <v>21</v>
      </c>
      <c r="I4087" s="41" t="s">
        <v>81</v>
      </c>
      <c r="J4087" s="21" t="s">
        <v>175</v>
      </c>
      <c r="K4087" s="203"/>
      <c r="L4087" s="55"/>
      <c r="M4087" s="219">
        <v>375000</v>
      </c>
      <c r="N4087" s="219">
        <v>0</v>
      </c>
      <c r="O4087" s="217">
        <f t="shared" si="62"/>
        <v>800492.30999999959</v>
      </c>
    </row>
    <row r="4088" spans="1:15" ht="22.05" hidden="1" customHeight="1" x14ac:dyDescent="0.2">
      <c r="A4088" s="216">
        <v>45845</v>
      </c>
      <c r="B4088" s="20" t="s">
        <v>185</v>
      </c>
      <c r="C4088" s="41">
        <v>56654</v>
      </c>
      <c r="D4088" s="22"/>
      <c r="E4088" s="55" t="s">
        <v>1105</v>
      </c>
      <c r="F4088" s="20" t="s">
        <v>79</v>
      </c>
      <c r="G4088" s="41"/>
      <c r="H4088" s="21" t="s">
        <v>22</v>
      </c>
      <c r="I4088" s="41" t="s">
        <v>29</v>
      </c>
      <c r="J4088" s="21" t="s">
        <v>84</v>
      </c>
      <c r="K4088" s="203" t="s">
        <v>5196</v>
      </c>
      <c r="L4088" s="55"/>
      <c r="M4088" s="219">
        <v>0</v>
      </c>
      <c r="N4088" s="219">
        <v>680000</v>
      </c>
      <c r="O4088" s="217">
        <f t="shared" si="62"/>
        <v>120492.30999999959</v>
      </c>
    </row>
    <row r="4089" spans="1:15" ht="22.05" hidden="1" customHeight="1" x14ac:dyDescent="0.2">
      <c r="A4089" s="216">
        <v>45845</v>
      </c>
      <c r="B4089" s="20" t="s">
        <v>185</v>
      </c>
      <c r="C4089" s="41">
        <v>56655</v>
      </c>
      <c r="D4089" s="22"/>
      <c r="E4089" s="55" t="s">
        <v>5185</v>
      </c>
      <c r="F4089" s="20" t="s">
        <v>79</v>
      </c>
      <c r="G4089" s="41"/>
      <c r="H4089" s="21" t="s">
        <v>22</v>
      </c>
      <c r="I4089" s="41" t="s">
        <v>103</v>
      </c>
      <c r="J4089" s="21" t="s">
        <v>93</v>
      </c>
      <c r="K4089" s="203" t="s">
        <v>205</v>
      </c>
      <c r="L4089" s="55"/>
      <c r="M4089" s="219">
        <v>0</v>
      </c>
      <c r="N4089" s="219">
        <v>14480</v>
      </c>
      <c r="O4089" s="217">
        <f t="shared" si="62"/>
        <v>106012.30999999959</v>
      </c>
    </row>
    <row r="4090" spans="1:15" ht="22.05" hidden="1" customHeight="1" x14ac:dyDescent="0.2">
      <c r="A4090" s="216">
        <v>45845</v>
      </c>
      <c r="B4090" s="20" t="s">
        <v>185</v>
      </c>
      <c r="C4090" s="41">
        <v>56656</v>
      </c>
      <c r="D4090" s="22"/>
      <c r="E4090" s="55" t="s">
        <v>152</v>
      </c>
      <c r="F4090" s="20" t="s">
        <v>79</v>
      </c>
      <c r="G4090" s="41"/>
      <c r="H4090" s="21" t="s">
        <v>22</v>
      </c>
      <c r="I4090" s="41" t="s">
        <v>53</v>
      </c>
      <c r="J4090" s="21" t="s">
        <v>113</v>
      </c>
      <c r="K4090" s="203" t="s">
        <v>5197</v>
      </c>
      <c r="L4090" s="55"/>
      <c r="M4090" s="219">
        <v>0</v>
      </c>
      <c r="N4090" s="219">
        <v>3300</v>
      </c>
      <c r="O4090" s="217">
        <f t="shared" si="62"/>
        <v>102712.30999999959</v>
      </c>
    </row>
    <row r="4091" spans="1:15" ht="22.05" hidden="1" customHeight="1" x14ac:dyDescent="0.2">
      <c r="A4091" s="216">
        <v>45845</v>
      </c>
      <c r="B4091" s="20" t="s">
        <v>185</v>
      </c>
      <c r="C4091" s="41">
        <v>56657</v>
      </c>
      <c r="D4091" s="22"/>
      <c r="E4091" s="55" t="s">
        <v>5186</v>
      </c>
      <c r="F4091" s="20" t="s">
        <v>79</v>
      </c>
      <c r="G4091" s="41"/>
      <c r="H4091" s="21" t="s">
        <v>22</v>
      </c>
      <c r="I4091" s="41" t="s">
        <v>103</v>
      </c>
      <c r="J4091" s="21" t="s">
        <v>93</v>
      </c>
      <c r="K4091" s="203" t="s">
        <v>205</v>
      </c>
      <c r="L4091" s="55"/>
      <c r="M4091" s="219">
        <v>0</v>
      </c>
      <c r="N4091" s="219">
        <v>4800</v>
      </c>
      <c r="O4091" s="217">
        <f t="shared" si="62"/>
        <v>97912.30999999959</v>
      </c>
    </row>
    <row r="4092" spans="1:15" ht="22.05" hidden="1" customHeight="1" x14ac:dyDescent="0.2">
      <c r="A4092" s="216">
        <v>45845</v>
      </c>
      <c r="B4092" s="20" t="s">
        <v>185</v>
      </c>
      <c r="C4092" s="41">
        <v>56658</v>
      </c>
      <c r="D4092" s="22"/>
      <c r="E4092" s="55" t="s">
        <v>5187</v>
      </c>
      <c r="F4092" s="20" t="s">
        <v>79</v>
      </c>
      <c r="G4092" s="41"/>
      <c r="H4092" s="21" t="s">
        <v>22</v>
      </c>
      <c r="I4092" s="41" t="s">
        <v>55</v>
      </c>
      <c r="J4092" s="21" t="s">
        <v>73</v>
      </c>
      <c r="K4092" s="203" t="s">
        <v>5198</v>
      </c>
      <c r="L4092" s="55"/>
      <c r="M4092" s="219">
        <v>0</v>
      </c>
      <c r="N4092" s="219">
        <v>7136</v>
      </c>
      <c r="O4092" s="217">
        <f t="shared" si="62"/>
        <v>90776.30999999959</v>
      </c>
    </row>
    <row r="4093" spans="1:15" ht="22.05" hidden="1" customHeight="1" x14ac:dyDescent="0.2">
      <c r="A4093" s="216">
        <v>45845</v>
      </c>
      <c r="B4093" s="20" t="s">
        <v>185</v>
      </c>
      <c r="C4093" s="41">
        <v>56659</v>
      </c>
      <c r="D4093" s="22"/>
      <c r="E4093" s="55" t="s">
        <v>5188</v>
      </c>
      <c r="F4093" s="20" t="s">
        <v>79</v>
      </c>
      <c r="G4093" s="41"/>
      <c r="H4093" s="21" t="s">
        <v>22</v>
      </c>
      <c r="I4093" s="41" t="s">
        <v>55</v>
      </c>
      <c r="J4093" s="21" t="s">
        <v>261</v>
      </c>
      <c r="K4093" s="203" t="s">
        <v>1637</v>
      </c>
      <c r="L4093" s="55"/>
      <c r="M4093" s="219">
        <v>0</v>
      </c>
      <c r="N4093" s="219">
        <v>5000</v>
      </c>
      <c r="O4093" s="217">
        <f t="shared" ref="O4093:O4157" si="63">O4092+M4093-N4093</f>
        <v>85776.30999999959</v>
      </c>
    </row>
    <row r="4094" spans="1:15" ht="22.05" hidden="1" customHeight="1" x14ac:dyDescent="0.2">
      <c r="A4094" s="216">
        <v>45845</v>
      </c>
      <c r="B4094" s="20" t="s">
        <v>185</v>
      </c>
      <c r="C4094" s="41">
        <v>56660</v>
      </c>
      <c r="D4094" s="22"/>
      <c r="E4094" s="55" t="s">
        <v>5189</v>
      </c>
      <c r="F4094" s="20" t="s">
        <v>79</v>
      </c>
      <c r="G4094" s="41"/>
      <c r="H4094" s="21" t="s">
        <v>22</v>
      </c>
      <c r="I4094" s="41" t="s">
        <v>55</v>
      </c>
      <c r="J4094" s="21" t="s">
        <v>73</v>
      </c>
      <c r="K4094" s="203" t="s">
        <v>140</v>
      </c>
      <c r="L4094" s="55"/>
      <c r="M4094" s="219">
        <v>0</v>
      </c>
      <c r="N4094" s="219">
        <v>1500</v>
      </c>
      <c r="O4094" s="217">
        <f t="shared" si="63"/>
        <v>84276.30999999959</v>
      </c>
    </row>
    <row r="4095" spans="1:15" ht="22.05" hidden="1" customHeight="1" x14ac:dyDescent="0.2">
      <c r="A4095" s="216">
        <v>45845</v>
      </c>
      <c r="B4095" s="20" t="s">
        <v>185</v>
      </c>
      <c r="C4095" s="41">
        <v>56661</v>
      </c>
      <c r="D4095" s="22"/>
      <c r="E4095" s="55" t="s">
        <v>143</v>
      </c>
      <c r="F4095" s="20" t="s">
        <v>79</v>
      </c>
      <c r="G4095" s="41"/>
      <c r="H4095" s="21" t="s">
        <v>22</v>
      </c>
      <c r="I4095" s="41" t="s">
        <v>53</v>
      </c>
      <c r="J4095" s="21" t="s">
        <v>112</v>
      </c>
      <c r="K4095" s="203" t="s">
        <v>954</v>
      </c>
      <c r="L4095" s="55"/>
      <c r="M4095" s="219">
        <v>0</v>
      </c>
      <c r="N4095" s="219">
        <v>58431</v>
      </c>
      <c r="O4095" s="217">
        <f t="shared" si="63"/>
        <v>25845.30999999959</v>
      </c>
    </row>
    <row r="4096" spans="1:15" ht="22.05" hidden="1" customHeight="1" x14ac:dyDescent="0.2">
      <c r="A4096" s="216">
        <v>45845</v>
      </c>
      <c r="B4096" s="20" t="s">
        <v>185</v>
      </c>
      <c r="C4096" s="41">
        <v>56662</v>
      </c>
      <c r="D4096" s="22"/>
      <c r="E4096" s="55" t="s">
        <v>166</v>
      </c>
      <c r="F4096" s="20" t="s">
        <v>79</v>
      </c>
      <c r="G4096" s="41"/>
      <c r="H4096" s="21" t="s">
        <v>22</v>
      </c>
      <c r="I4096" s="41" t="s">
        <v>103</v>
      </c>
      <c r="J4096" s="21" t="s">
        <v>60</v>
      </c>
      <c r="K4096" s="203" t="s">
        <v>133</v>
      </c>
      <c r="L4096" s="55"/>
      <c r="M4096" s="219">
        <v>0</v>
      </c>
      <c r="N4096" s="219">
        <v>200</v>
      </c>
      <c r="O4096" s="217">
        <f t="shared" si="63"/>
        <v>25645.30999999959</v>
      </c>
    </row>
    <row r="4097" spans="1:15" ht="22.05" hidden="1" customHeight="1" x14ac:dyDescent="0.2">
      <c r="A4097" s="216">
        <v>45845</v>
      </c>
      <c r="B4097" s="20" t="s">
        <v>185</v>
      </c>
      <c r="C4097" s="41">
        <v>56663</v>
      </c>
      <c r="D4097" s="22"/>
      <c r="E4097" s="55" t="s">
        <v>5190</v>
      </c>
      <c r="F4097" s="20" t="s">
        <v>79</v>
      </c>
      <c r="G4097" s="41"/>
      <c r="H4097" s="21" t="s">
        <v>22</v>
      </c>
      <c r="I4097" s="41" t="s">
        <v>103</v>
      </c>
      <c r="J4097" s="21" t="s">
        <v>60</v>
      </c>
      <c r="K4097" s="203" t="s">
        <v>133</v>
      </c>
      <c r="L4097" s="55"/>
      <c r="M4097" s="219">
        <v>0</v>
      </c>
      <c r="N4097" s="219">
        <v>250</v>
      </c>
      <c r="O4097" s="217">
        <f t="shared" si="63"/>
        <v>25395.30999999959</v>
      </c>
    </row>
    <row r="4098" spans="1:15" ht="22.05" hidden="1" customHeight="1" x14ac:dyDescent="0.2">
      <c r="A4098" s="216">
        <v>45845</v>
      </c>
      <c r="B4098" s="20" t="s">
        <v>185</v>
      </c>
      <c r="C4098" s="41">
        <v>56664</v>
      </c>
      <c r="D4098" s="22"/>
      <c r="E4098" s="55" t="s">
        <v>392</v>
      </c>
      <c r="F4098" s="20" t="s">
        <v>79</v>
      </c>
      <c r="G4098" s="41"/>
      <c r="H4098" s="21" t="s">
        <v>22</v>
      </c>
      <c r="I4098" s="41" t="s">
        <v>56</v>
      </c>
      <c r="J4098" s="21" t="s">
        <v>116</v>
      </c>
      <c r="K4098" s="203" t="s">
        <v>408</v>
      </c>
      <c r="L4098" s="55"/>
      <c r="M4098" s="219">
        <v>0</v>
      </c>
      <c r="N4098" s="219">
        <v>1230</v>
      </c>
      <c r="O4098" s="217">
        <f t="shared" si="63"/>
        <v>24165.30999999959</v>
      </c>
    </row>
    <row r="4099" spans="1:15" ht="22.05" hidden="1" customHeight="1" x14ac:dyDescent="0.2">
      <c r="A4099" s="216">
        <v>45845</v>
      </c>
      <c r="B4099" s="20" t="s">
        <v>185</v>
      </c>
      <c r="C4099" s="41">
        <v>56665</v>
      </c>
      <c r="D4099" s="306"/>
      <c r="E4099" s="55" t="s">
        <v>5191</v>
      </c>
      <c r="F4099" s="20" t="s">
        <v>79</v>
      </c>
      <c r="G4099" s="41"/>
      <c r="H4099" s="21" t="s">
        <v>22</v>
      </c>
      <c r="I4099" s="41" t="s">
        <v>103</v>
      </c>
      <c r="J4099" s="21" t="s">
        <v>60</v>
      </c>
      <c r="K4099" s="203" t="s">
        <v>135</v>
      </c>
      <c r="L4099" s="55"/>
      <c r="M4099" s="219">
        <v>0</v>
      </c>
      <c r="N4099" s="219">
        <v>1200</v>
      </c>
      <c r="O4099" s="217">
        <f t="shared" si="63"/>
        <v>22965.30999999959</v>
      </c>
    </row>
    <row r="4100" spans="1:15" ht="22.05" hidden="1" customHeight="1" x14ac:dyDescent="0.2">
      <c r="A4100" s="216">
        <v>45845</v>
      </c>
      <c r="B4100" s="20" t="s">
        <v>185</v>
      </c>
      <c r="C4100" s="41">
        <v>56666</v>
      </c>
      <c r="D4100" s="22"/>
      <c r="E4100" s="55" t="s">
        <v>5192</v>
      </c>
      <c r="F4100" s="20" t="s">
        <v>79</v>
      </c>
      <c r="G4100" s="41"/>
      <c r="H4100" s="21" t="s">
        <v>22</v>
      </c>
      <c r="I4100" s="41" t="s">
        <v>56</v>
      </c>
      <c r="J4100" s="21" t="s">
        <v>116</v>
      </c>
      <c r="K4100" s="203" t="s">
        <v>441</v>
      </c>
      <c r="L4100" s="55"/>
      <c r="M4100" s="219">
        <v>0</v>
      </c>
      <c r="N4100" s="219">
        <v>100</v>
      </c>
      <c r="O4100" s="217">
        <f t="shared" si="63"/>
        <v>22865.30999999959</v>
      </c>
    </row>
    <row r="4101" spans="1:15" ht="22.05" hidden="1" customHeight="1" x14ac:dyDescent="0.2">
      <c r="A4101" s="216">
        <v>45845</v>
      </c>
      <c r="B4101" s="20" t="s">
        <v>185</v>
      </c>
      <c r="C4101" s="41">
        <v>56667</v>
      </c>
      <c r="D4101" s="22"/>
      <c r="E4101" s="55" t="s">
        <v>5193</v>
      </c>
      <c r="F4101" s="20" t="s">
        <v>79</v>
      </c>
      <c r="G4101" s="41"/>
      <c r="H4101" s="21" t="s">
        <v>22</v>
      </c>
      <c r="I4101" s="41" t="s">
        <v>103</v>
      </c>
      <c r="J4101" s="21" t="s">
        <v>219</v>
      </c>
      <c r="K4101" s="203" t="s">
        <v>1241</v>
      </c>
      <c r="L4101" s="55"/>
      <c r="M4101" s="219">
        <v>0</v>
      </c>
      <c r="N4101" s="219">
        <v>250</v>
      </c>
      <c r="O4101" s="217">
        <f t="shared" si="63"/>
        <v>22615.30999999959</v>
      </c>
    </row>
    <row r="4102" spans="1:15" ht="22.05" hidden="1" customHeight="1" x14ac:dyDescent="0.2">
      <c r="A4102" s="216">
        <v>45845</v>
      </c>
      <c r="B4102" s="20" t="s">
        <v>185</v>
      </c>
      <c r="C4102" s="41">
        <v>56668</v>
      </c>
      <c r="D4102" s="22"/>
      <c r="E4102" s="55" t="s">
        <v>393</v>
      </c>
      <c r="F4102" s="20" t="s">
        <v>79</v>
      </c>
      <c r="G4102" s="41"/>
      <c r="H4102" s="21" t="s">
        <v>22</v>
      </c>
      <c r="I4102" s="41" t="s">
        <v>103</v>
      </c>
      <c r="J4102" s="21" t="s">
        <v>219</v>
      </c>
      <c r="K4102" s="203" t="s">
        <v>1241</v>
      </c>
      <c r="L4102" s="55"/>
      <c r="M4102" s="219">
        <v>0</v>
      </c>
      <c r="N4102" s="219">
        <v>325</v>
      </c>
      <c r="O4102" s="217">
        <f t="shared" si="63"/>
        <v>22290.30999999959</v>
      </c>
    </row>
    <row r="4103" spans="1:15" ht="22.05" hidden="1" customHeight="1" x14ac:dyDescent="0.2">
      <c r="A4103" s="216">
        <v>45845</v>
      </c>
      <c r="B4103" s="20" t="s">
        <v>185</v>
      </c>
      <c r="C4103" s="41">
        <v>56669</v>
      </c>
      <c r="D4103" s="22"/>
      <c r="E4103" s="55" t="s">
        <v>5194</v>
      </c>
      <c r="F4103" s="20" t="s">
        <v>79</v>
      </c>
      <c r="G4103" s="41"/>
      <c r="H4103" s="21" t="s">
        <v>22</v>
      </c>
      <c r="I4103" s="41" t="s">
        <v>103</v>
      </c>
      <c r="J4103" s="21" t="s">
        <v>102</v>
      </c>
      <c r="K4103" s="203" t="s">
        <v>4567</v>
      </c>
      <c r="L4103" s="55"/>
      <c r="M4103" s="219">
        <v>0</v>
      </c>
      <c r="N4103" s="219">
        <v>1500</v>
      </c>
      <c r="O4103" s="217">
        <f t="shared" si="63"/>
        <v>20790.30999999959</v>
      </c>
    </row>
    <row r="4104" spans="1:15" ht="22.05" hidden="1" customHeight="1" x14ac:dyDescent="0.2">
      <c r="A4104" s="216">
        <v>45845</v>
      </c>
      <c r="B4104" s="20" t="s">
        <v>185</v>
      </c>
      <c r="C4104" s="41">
        <v>56670</v>
      </c>
      <c r="D4104" s="22"/>
      <c r="E4104" s="55" t="s">
        <v>5195</v>
      </c>
      <c r="F4104" s="20" t="s">
        <v>79</v>
      </c>
      <c r="G4104" s="41"/>
      <c r="H4104" s="21" t="s">
        <v>22</v>
      </c>
      <c r="I4104" s="41" t="s">
        <v>103</v>
      </c>
      <c r="J4104" s="21" t="s">
        <v>92</v>
      </c>
      <c r="K4104" s="203" t="s">
        <v>5199</v>
      </c>
      <c r="L4104" s="55"/>
      <c r="M4104" s="219">
        <v>0</v>
      </c>
      <c r="N4104" s="219">
        <v>150</v>
      </c>
      <c r="O4104" s="217">
        <f t="shared" si="63"/>
        <v>20640.30999999959</v>
      </c>
    </row>
    <row r="4105" spans="1:15" ht="22.05" hidden="1" customHeight="1" x14ac:dyDescent="0.2">
      <c r="A4105" s="216">
        <v>45846</v>
      </c>
      <c r="B4105" s="20" t="s">
        <v>185</v>
      </c>
      <c r="C4105" s="41">
        <v>56672</v>
      </c>
      <c r="D4105" s="22"/>
      <c r="E4105" s="55" t="s">
        <v>5200</v>
      </c>
      <c r="F4105" s="20" t="s">
        <v>79</v>
      </c>
      <c r="G4105" s="41"/>
      <c r="H4105" s="21" t="s">
        <v>22</v>
      </c>
      <c r="I4105" s="41" t="s">
        <v>54</v>
      </c>
      <c r="J4105" s="21" t="s">
        <v>63</v>
      </c>
      <c r="K4105" s="203" t="s">
        <v>141</v>
      </c>
      <c r="L4105" s="55"/>
      <c r="M4105" s="219">
        <v>0</v>
      </c>
      <c r="N4105" s="219">
        <v>1000</v>
      </c>
      <c r="O4105" s="217">
        <f t="shared" si="63"/>
        <v>19640.30999999959</v>
      </c>
    </row>
    <row r="4106" spans="1:15" ht="22.05" hidden="1" customHeight="1" x14ac:dyDescent="0.2">
      <c r="A4106" s="216">
        <v>45846</v>
      </c>
      <c r="B4106" s="20" t="s">
        <v>185</v>
      </c>
      <c r="C4106" s="41">
        <v>56673</v>
      </c>
      <c r="D4106" s="22"/>
      <c r="E4106" s="55" t="s">
        <v>2480</v>
      </c>
      <c r="F4106" s="20" t="s">
        <v>79</v>
      </c>
      <c r="G4106" s="41"/>
      <c r="H4106" s="21" t="s">
        <v>22</v>
      </c>
      <c r="I4106" s="41" t="s">
        <v>56</v>
      </c>
      <c r="J4106" s="21" t="s">
        <v>212</v>
      </c>
      <c r="K4106" s="203" t="s">
        <v>210</v>
      </c>
      <c r="L4106" s="55"/>
      <c r="M4106" s="219">
        <v>0</v>
      </c>
      <c r="N4106" s="219">
        <v>70</v>
      </c>
      <c r="O4106" s="217">
        <f t="shared" si="63"/>
        <v>19570.30999999959</v>
      </c>
    </row>
    <row r="4107" spans="1:15" ht="22.05" hidden="1" customHeight="1" x14ac:dyDescent="0.2">
      <c r="A4107" s="216">
        <v>45846</v>
      </c>
      <c r="B4107" s="20" t="s">
        <v>185</v>
      </c>
      <c r="C4107" s="41">
        <v>56674</v>
      </c>
      <c r="D4107" s="22"/>
      <c r="E4107" s="55" t="s">
        <v>1019</v>
      </c>
      <c r="F4107" s="20" t="s">
        <v>79</v>
      </c>
      <c r="G4107" s="41"/>
      <c r="H4107" s="21" t="s">
        <v>22</v>
      </c>
      <c r="I4107" s="41" t="s">
        <v>103</v>
      </c>
      <c r="J4107" s="21" t="s">
        <v>214</v>
      </c>
      <c r="K4107" s="203" t="s">
        <v>441</v>
      </c>
      <c r="L4107" s="55"/>
      <c r="M4107" s="219">
        <v>0</v>
      </c>
      <c r="N4107" s="219">
        <v>120</v>
      </c>
      <c r="O4107" s="217">
        <f t="shared" si="63"/>
        <v>19450.30999999959</v>
      </c>
    </row>
    <row r="4108" spans="1:15" ht="22.05" hidden="1" customHeight="1" x14ac:dyDescent="0.2">
      <c r="A4108" s="216">
        <v>45846</v>
      </c>
      <c r="B4108" s="20" t="s">
        <v>185</v>
      </c>
      <c r="C4108" s="41">
        <v>56675</v>
      </c>
      <c r="D4108" s="22"/>
      <c r="E4108" s="55" t="s">
        <v>1811</v>
      </c>
      <c r="F4108" s="20" t="s">
        <v>79</v>
      </c>
      <c r="G4108" s="41"/>
      <c r="H4108" s="21" t="s">
        <v>21</v>
      </c>
      <c r="I4108" s="41" t="s">
        <v>29</v>
      </c>
      <c r="J4108" s="21" t="s">
        <v>209</v>
      </c>
      <c r="K4108" s="203"/>
      <c r="L4108" s="55" t="s">
        <v>5386</v>
      </c>
      <c r="M4108" s="219">
        <v>40000</v>
      </c>
      <c r="N4108" s="219">
        <v>0</v>
      </c>
      <c r="O4108" s="217">
        <f t="shared" si="63"/>
        <v>59450.30999999959</v>
      </c>
    </row>
    <row r="4109" spans="1:15" ht="22.05" hidden="1" customHeight="1" x14ac:dyDescent="0.2">
      <c r="A4109" s="216">
        <v>45846</v>
      </c>
      <c r="B4109" s="20" t="s">
        <v>185</v>
      </c>
      <c r="C4109" s="41">
        <v>56676</v>
      </c>
      <c r="D4109" s="22"/>
      <c r="E4109" s="55" t="s">
        <v>5201</v>
      </c>
      <c r="F4109" s="20" t="s">
        <v>79</v>
      </c>
      <c r="G4109" s="41"/>
      <c r="H4109" s="21" t="s">
        <v>21</v>
      </c>
      <c r="I4109" s="41" t="s">
        <v>81</v>
      </c>
      <c r="J4109" s="21" t="s">
        <v>168</v>
      </c>
      <c r="K4109" s="203"/>
      <c r="L4109" s="55"/>
      <c r="M4109" s="219">
        <v>50000</v>
      </c>
      <c r="N4109" s="219">
        <v>0</v>
      </c>
      <c r="O4109" s="217">
        <f t="shared" si="63"/>
        <v>109450.30999999959</v>
      </c>
    </row>
    <row r="4110" spans="1:15" ht="22.05" hidden="1" customHeight="1" x14ac:dyDescent="0.2">
      <c r="A4110" s="216">
        <v>45846</v>
      </c>
      <c r="B4110" s="20" t="s">
        <v>185</v>
      </c>
      <c r="C4110" s="41">
        <v>56677</v>
      </c>
      <c r="D4110" s="22"/>
      <c r="E4110" s="55" t="s">
        <v>143</v>
      </c>
      <c r="F4110" s="20" t="s">
        <v>79</v>
      </c>
      <c r="G4110" s="41"/>
      <c r="H4110" s="21" t="s">
        <v>22</v>
      </c>
      <c r="I4110" s="41" t="s">
        <v>53</v>
      </c>
      <c r="J4110" s="21" t="s">
        <v>112</v>
      </c>
      <c r="K4110" s="203" t="s">
        <v>527</v>
      </c>
      <c r="L4110" s="55"/>
      <c r="M4110" s="219">
        <v>0</v>
      </c>
      <c r="N4110" s="219">
        <v>64300</v>
      </c>
      <c r="O4110" s="217">
        <f t="shared" si="63"/>
        <v>45150.30999999959</v>
      </c>
    </row>
    <row r="4111" spans="1:15" ht="22.05" hidden="1" customHeight="1" x14ac:dyDescent="0.2">
      <c r="A4111" s="216">
        <v>45846</v>
      </c>
      <c r="B4111" s="20" t="s">
        <v>185</v>
      </c>
      <c r="C4111" s="41">
        <v>56678</v>
      </c>
      <c r="D4111" s="22"/>
      <c r="E4111" s="55" t="s">
        <v>143</v>
      </c>
      <c r="F4111" s="20" t="s">
        <v>79</v>
      </c>
      <c r="G4111" s="41"/>
      <c r="H4111" s="21" t="s">
        <v>22</v>
      </c>
      <c r="I4111" s="41" t="s">
        <v>53</v>
      </c>
      <c r="J4111" s="21" t="s">
        <v>112</v>
      </c>
      <c r="K4111" s="203" t="s">
        <v>144</v>
      </c>
      <c r="L4111" s="55"/>
      <c r="M4111" s="219">
        <v>0</v>
      </c>
      <c r="N4111" s="219">
        <v>4900</v>
      </c>
      <c r="O4111" s="217">
        <f t="shared" si="63"/>
        <v>40250.30999999959</v>
      </c>
    </row>
    <row r="4112" spans="1:15" ht="22.05" hidden="1" customHeight="1" x14ac:dyDescent="0.2">
      <c r="A4112" s="216">
        <v>45846</v>
      </c>
      <c r="B4112" s="20" t="s">
        <v>185</v>
      </c>
      <c r="C4112" s="41">
        <v>56679</v>
      </c>
      <c r="D4112" s="22"/>
      <c r="E4112" s="55" t="s">
        <v>5202</v>
      </c>
      <c r="F4112" s="20" t="s">
        <v>79</v>
      </c>
      <c r="G4112" s="41"/>
      <c r="H4112" s="21" t="s">
        <v>22</v>
      </c>
      <c r="I4112" s="41" t="s">
        <v>103</v>
      </c>
      <c r="J4112" s="21" t="s">
        <v>60</v>
      </c>
      <c r="K4112" s="203" t="s">
        <v>135</v>
      </c>
      <c r="L4112" s="55"/>
      <c r="M4112" s="219">
        <v>0</v>
      </c>
      <c r="N4112" s="219">
        <v>900</v>
      </c>
      <c r="O4112" s="217">
        <f t="shared" si="63"/>
        <v>39350.30999999959</v>
      </c>
    </row>
    <row r="4113" spans="1:15" ht="22.05" hidden="1" customHeight="1" x14ac:dyDescent="0.2">
      <c r="A4113" s="216">
        <v>45846</v>
      </c>
      <c r="B4113" s="20" t="s">
        <v>185</v>
      </c>
      <c r="C4113" s="41">
        <v>56680</v>
      </c>
      <c r="D4113" s="22"/>
      <c r="E4113" s="55" t="s">
        <v>5203</v>
      </c>
      <c r="F4113" s="20" t="s">
        <v>79</v>
      </c>
      <c r="G4113" s="41"/>
      <c r="H4113" s="21" t="s">
        <v>22</v>
      </c>
      <c r="I4113" s="41" t="s">
        <v>103</v>
      </c>
      <c r="J4113" s="21" t="s">
        <v>93</v>
      </c>
      <c r="K4113" s="203" t="s">
        <v>153</v>
      </c>
      <c r="L4113" s="55"/>
      <c r="M4113" s="219">
        <v>0</v>
      </c>
      <c r="N4113" s="219">
        <v>500</v>
      </c>
      <c r="O4113" s="217">
        <f t="shared" si="63"/>
        <v>38850.30999999959</v>
      </c>
    </row>
    <row r="4114" spans="1:15" ht="22.05" hidden="1" customHeight="1" x14ac:dyDescent="0.2">
      <c r="A4114" s="216">
        <v>45846</v>
      </c>
      <c r="B4114" s="20" t="s">
        <v>185</v>
      </c>
      <c r="C4114" s="41">
        <v>56681</v>
      </c>
      <c r="D4114" s="22"/>
      <c r="E4114" s="55" t="s">
        <v>5204</v>
      </c>
      <c r="F4114" s="20" t="s">
        <v>79</v>
      </c>
      <c r="G4114" s="41"/>
      <c r="H4114" s="21" t="s">
        <v>21</v>
      </c>
      <c r="I4114" s="41" t="s">
        <v>28</v>
      </c>
      <c r="J4114" s="21" t="s">
        <v>100</v>
      </c>
      <c r="K4114" s="203"/>
      <c r="L4114" s="55"/>
      <c r="M4114" s="219">
        <v>8860</v>
      </c>
      <c r="N4114" s="219">
        <v>0</v>
      </c>
      <c r="O4114" s="217">
        <f t="shared" si="63"/>
        <v>47710.30999999959</v>
      </c>
    </row>
    <row r="4115" spans="1:15" ht="22.05" hidden="1" customHeight="1" x14ac:dyDescent="0.2">
      <c r="A4115" s="216">
        <v>45846</v>
      </c>
      <c r="B4115" s="20" t="s">
        <v>185</v>
      </c>
      <c r="C4115" s="41">
        <v>56682</v>
      </c>
      <c r="D4115" s="22"/>
      <c r="E4115" s="55" t="s">
        <v>5205</v>
      </c>
      <c r="F4115" s="20" t="s">
        <v>79</v>
      </c>
      <c r="G4115" s="41"/>
      <c r="H4115" s="21" t="s">
        <v>22</v>
      </c>
      <c r="I4115" s="41" t="s">
        <v>54</v>
      </c>
      <c r="J4115" s="21" t="s">
        <v>62</v>
      </c>
      <c r="K4115" s="203" t="s">
        <v>5210</v>
      </c>
      <c r="L4115" s="219">
        <v>40000</v>
      </c>
      <c r="M4115" s="219">
        <v>0</v>
      </c>
      <c r="N4115" s="219">
        <v>30000</v>
      </c>
      <c r="O4115" s="217">
        <f t="shared" si="63"/>
        <v>17710.30999999959</v>
      </c>
    </row>
    <row r="4116" spans="1:15" ht="22.05" hidden="1" customHeight="1" x14ac:dyDescent="0.2">
      <c r="A4116" s="216">
        <v>45846</v>
      </c>
      <c r="B4116" s="20" t="s">
        <v>185</v>
      </c>
      <c r="C4116" s="41">
        <v>56682</v>
      </c>
      <c r="D4116" s="22"/>
      <c r="E4116" s="55" t="s">
        <v>5205</v>
      </c>
      <c r="F4116" s="20" t="s">
        <v>79</v>
      </c>
      <c r="G4116" s="41"/>
      <c r="H4116" s="21" t="s">
        <v>22</v>
      </c>
      <c r="I4116" s="41" t="s">
        <v>54</v>
      </c>
      <c r="J4116" s="21" t="s">
        <v>44</v>
      </c>
      <c r="K4116" s="203" t="s">
        <v>5210</v>
      </c>
      <c r="L4116" s="219">
        <v>40000</v>
      </c>
      <c r="M4116" s="219">
        <v>0</v>
      </c>
      <c r="N4116" s="219">
        <v>10000</v>
      </c>
      <c r="O4116" s="217">
        <f t="shared" si="63"/>
        <v>7710.3099999995902</v>
      </c>
    </row>
    <row r="4117" spans="1:15" ht="22.05" hidden="1" customHeight="1" x14ac:dyDescent="0.2">
      <c r="A4117" s="216">
        <v>45846</v>
      </c>
      <c r="B4117" s="20" t="s">
        <v>185</v>
      </c>
      <c r="C4117" s="41">
        <v>56683</v>
      </c>
      <c r="D4117" s="22"/>
      <c r="E4117" s="55" t="s">
        <v>3073</v>
      </c>
      <c r="F4117" s="20" t="s">
        <v>79</v>
      </c>
      <c r="G4117" s="41"/>
      <c r="H4117" s="21" t="s">
        <v>22</v>
      </c>
      <c r="I4117" s="41" t="s">
        <v>53</v>
      </c>
      <c r="J4117" s="21" t="s">
        <v>113</v>
      </c>
      <c r="K4117" s="203" t="s">
        <v>361</v>
      </c>
      <c r="L4117" s="55"/>
      <c r="M4117" s="219">
        <v>0</v>
      </c>
      <c r="N4117" s="219">
        <v>500</v>
      </c>
      <c r="O4117" s="217">
        <f t="shared" si="63"/>
        <v>7210.3099999995902</v>
      </c>
    </row>
    <row r="4118" spans="1:15" ht="22.05" hidden="1" customHeight="1" x14ac:dyDescent="0.2">
      <c r="A4118" s="216">
        <v>45846</v>
      </c>
      <c r="B4118" s="20" t="s">
        <v>185</v>
      </c>
      <c r="C4118" s="41">
        <v>56684</v>
      </c>
      <c r="D4118" s="22"/>
      <c r="E4118" s="55" t="s">
        <v>3767</v>
      </c>
      <c r="F4118" s="20" t="s">
        <v>79</v>
      </c>
      <c r="G4118" s="41"/>
      <c r="H4118" s="21" t="s">
        <v>22</v>
      </c>
      <c r="I4118" s="41" t="s">
        <v>103</v>
      </c>
      <c r="J4118" s="21" t="s">
        <v>219</v>
      </c>
      <c r="K4118" s="203" t="s">
        <v>933</v>
      </c>
      <c r="L4118" s="219"/>
      <c r="M4118" s="219">
        <v>0</v>
      </c>
      <c r="N4118" s="219">
        <v>300</v>
      </c>
      <c r="O4118" s="217">
        <f t="shared" si="63"/>
        <v>6910.3099999995902</v>
      </c>
    </row>
    <row r="4119" spans="1:15" ht="22.05" hidden="1" customHeight="1" x14ac:dyDescent="0.2">
      <c r="A4119" s="216">
        <v>45846</v>
      </c>
      <c r="B4119" s="20" t="s">
        <v>185</v>
      </c>
      <c r="C4119" s="41">
        <v>56685</v>
      </c>
      <c r="D4119" s="22"/>
      <c r="E4119" s="55" t="s">
        <v>3767</v>
      </c>
      <c r="F4119" s="20" t="s">
        <v>79</v>
      </c>
      <c r="G4119" s="41"/>
      <c r="H4119" s="21" t="s">
        <v>22</v>
      </c>
      <c r="I4119" s="41" t="s">
        <v>103</v>
      </c>
      <c r="J4119" s="21" t="s">
        <v>219</v>
      </c>
      <c r="K4119" s="203" t="s">
        <v>933</v>
      </c>
      <c r="L4119" s="219"/>
      <c r="M4119" s="219">
        <v>0</v>
      </c>
      <c r="N4119" s="219">
        <v>200</v>
      </c>
      <c r="O4119" s="217">
        <f t="shared" si="63"/>
        <v>6710.3099999995902</v>
      </c>
    </row>
    <row r="4120" spans="1:15" ht="22.05" hidden="1" customHeight="1" x14ac:dyDescent="0.2">
      <c r="A4120" s="216">
        <v>45846</v>
      </c>
      <c r="B4120" s="20" t="s">
        <v>185</v>
      </c>
      <c r="C4120" s="41">
        <v>56686</v>
      </c>
      <c r="D4120" s="22"/>
      <c r="E4120" s="55" t="s">
        <v>5206</v>
      </c>
      <c r="F4120" s="20" t="s">
        <v>79</v>
      </c>
      <c r="G4120" s="41"/>
      <c r="H4120" s="21" t="s">
        <v>22</v>
      </c>
      <c r="I4120" s="41" t="s">
        <v>103</v>
      </c>
      <c r="J4120" s="21" t="s">
        <v>93</v>
      </c>
      <c r="K4120" s="203" t="s">
        <v>498</v>
      </c>
      <c r="L4120" s="219"/>
      <c r="M4120" s="219">
        <v>0</v>
      </c>
      <c r="N4120" s="219">
        <v>1150</v>
      </c>
      <c r="O4120" s="217">
        <f t="shared" si="63"/>
        <v>5560.3099999995902</v>
      </c>
    </row>
    <row r="4121" spans="1:15" ht="22.05" hidden="1" customHeight="1" x14ac:dyDescent="0.2">
      <c r="A4121" s="216">
        <v>45846</v>
      </c>
      <c r="B4121" s="20" t="s">
        <v>185</v>
      </c>
      <c r="C4121" s="41">
        <v>56687</v>
      </c>
      <c r="D4121" s="22"/>
      <c r="E4121" s="55" t="s">
        <v>5207</v>
      </c>
      <c r="F4121" s="20" t="s">
        <v>79</v>
      </c>
      <c r="G4121" s="41"/>
      <c r="H4121" s="21" t="s">
        <v>22</v>
      </c>
      <c r="I4121" s="41" t="s">
        <v>103</v>
      </c>
      <c r="J4121" s="21" t="s">
        <v>93</v>
      </c>
      <c r="K4121" s="203" t="s">
        <v>5211</v>
      </c>
      <c r="L4121" s="219"/>
      <c r="M4121" s="219">
        <v>0</v>
      </c>
      <c r="N4121" s="219">
        <v>1100</v>
      </c>
      <c r="O4121" s="217">
        <f t="shared" si="63"/>
        <v>4460.3099999995902</v>
      </c>
    </row>
    <row r="4122" spans="1:15" ht="22.05" hidden="1" customHeight="1" x14ac:dyDescent="0.2">
      <c r="A4122" s="216">
        <v>45846</v>
      </c>
      <c r="B4122" s="20" t="s">
        <v>185</v>
      </c>
      <c r="C4122" s="41">
        <v>56688</v>
      </c>
      <c r="D4122" s="22"/>
      <c r="E4122" s="55" t="s">
        <v>5208</v>
      </c>
      <c r="F4122" s="20" t="s">
        <v>79</v>
      </c>
      <c r="G4122" s="41"/>
      <c r="H4122" s="21" t="s">
        <v>21</v>
      </c>
      <c r="I4122" s="41" t="s">
        <v>28</v>
      </c>
      <c r="J4122" s="21" t="s">
        <v>199</v>
      </c>
      <c r="K4122" s="203"/>
      <c r="L4122" s="55"/>
      <c r="M4122" s="219">
        <v>49620</v>
      </c>
      <c r="N4122" s="219">
        <v>0</v>
      </c>
      <c r="O4122" s="217">
        <f t="shared" si="63"/>
        <v>54080.30999999959</v>
      </c>
    </row>
    <row r="4123" spans="1:15" ht="22.05" hidden="1" customHeight="1" x14ac:dyDescent="0.2">
      <c r="A4123" s="216">
        <v>45846</v>
      </c>
      <c r="B4123" s="20" t="s">
        <v>185</v>
      </c>
      <c r="C4123" s="41">
        <v>56689</v>
      </c>
      <c r="D4123" s="22"/>
      <c r="E4123" s="55" t="s">
        <v>5209</v>
      </c>
      <c r="F4123" s="20" t="s">
        <v>79</v>
      </c>
      <c r="G4123" s="41"/>
      <c r="H4123" s="21" t="s">
        <v>22</v>
      </c>
      <c r="I4123" s="41" t="s">
        <v>56</v>
      </c>
      <c r="J4123" s="21" t="s">
        <v>212</v>
      </c>
      <c r="K4123" s="203" t="s">
        <v>5212</v>
      </c>
      <c r="L4123" s="55"/>
      <c r="M4123" s="219">
        <v>0</v>
      </c>
      <c r="N4123" s="219">
        <v>6000</v>
      </c>
      <c r="O4123" s="217">
        <f t="shared" si="63"/>
        <v>48080.30999999959</v>
      </c>
    </row>
    <row r="4124" spans="1:15" ht="22.05" hidden="1" customHeight="1" x14ac:dyDescent="0.2">
      <c r="A4124" s="216">
        <v>45847</v>
      </c>
      <c r="B4124" s="20" t="s">
        <v>185</v>
      </c>
      <c r="C4124" s="41">
        <v>56691</v>
      </c>
      <c r="D4124" s="22"/>
      <c r="E4124" s="55" t="s">
        <v>1533</v>
      </c>
      <c r="F4124" s="20" t="s">
        <v>79</v>
      </c>
      <c r="G4124" s="41"/>
      <c r="H4124" s="21" t="s">
        <v>22</v>
      </c>
      <c r="I4124" s="41" t="s">
        <v>103</v>
      </c>
      <c r="J4124" s="21" t="s">
        <v>97</v>
      </c>
      <c r="K4124" s="203" t="s">
        <v>134</v>
      </c>
      <c r="L4124" s="55"/>
      <c r="M4124" s="219">
        <v>0</v>
      </c>
      <c r="N4124" s="219">
        <v>300</v>
      </c>
      <c r="O4124" s="217">
        <f t="shared" si="63"/>
        <v>47780.30999999959</v>
      </c>
    </row>
    <row r="4125" spans="1:15" ht="22.05" hidden="1" customHeight="1" x14ac:dyDescent="0.2">
      <c r="A4125" s="216">
        <v>45847</v>
      </c>
      <c r="B4125" s="20" t="s">
        <v>185</v>
      </c>
      <c r="C4125" s="41">
        <v>56692</v>
      </c>
      <c r="D4125" s="22"/>
      <c r="E4125" s="55" t="s">
        <v>5213</v>
      </c>
      <c r="F4125" s="20" t="s">
        <v>79</v>
      </c>
      <c r="G4125" s="41"/>
      <c r="H4125" s="21" t="s">
        <v>22</v>
      </c>
      <c r="I4125" s="41" t="s">
        <v>103</v>
      </c>
      <c r="J4125" s="21" t="s">
        <v>93</v>
      </c>
      <c r="K4125" s="203" t="s">
        <v>5223</v>
      </c>
      <c r="L4125" s="219"/>
      <c r="M4125" s="219">
        <v>0</v>
      </c>
      <c r="N4125" s="219">
        <v>770</v>
      </c>
      <c r="O4125" s="217">
        <f t="shared" si="63"/>
        <v>47010.30999999959</v>
      </c>
    </row>
    <row r="4126" spans="1:15" ht="22.05" hidden="1" customHeight="1" x14ac:dyDescent="0.2">
      <c r="A4126" s="216">
        <v>45847</v>
      </c>
      <c r="B4126" s="20" t="s">
        <v>185</v>
      </c>
      <c r="C4126" s="41">
        <v>56693</v>
      </c>
      <c r="D4126" s="22"/>
      <c r="E4126" s="55" t="s">
        <v>1777</v>
      </c>
      <c r="F4126" s="20" t="s">
        <v>79</v>
      </c>
      <c r="G4126" s="41"/>
      <c r="H4126" s="21" t="s">
        <v>21</v>
      </c>
      <c r="I4126" s="41" t="s">
        <v>28</v>
      </c>
      <c r="J4126" s="21" t="s">
        <v>31</v>
      </c>
      <c r="K4126" s="203"/>
      <c r="L4126" s="219"/>
      <c r="M4126" s="219">
        <v>27840</v>
      </c>
      <c r="N4126" s="219">
        <v>0</v>
      </c>
      <c r="O4126" s="217">
        <f t="shared" si="63"/>
        <v>74850.30999999959</v>
      </c>
    </row>
    <row r="4127" spans="1:15" ht="22.05" hidden="1" customHeight="1" x14ac:dyDescent="0.2">
      <c r="A4127" s="216">
        <v>45847</v>
      </c>
      <c r="B4127" s="20" t="s">
        <v>185</v>
      </c>
      <c r="C4127" s="41">
        <v>56694</v>
      </c>
      <c r="D4127" s="22"/>
      <c r="E4127" s="55" t="s">
        <v>5214</v>
      </c>
      <c r="F4127" s="20" t="s">
        <v>79</v>
      </c>
      <c r="G4127" s="41"/>
      <c r="H4127" s="21" t="s">
        <v>22</v>
      </c>
      <c r="I4127" s="41" t="s">
        <v>54</v>
      </c>
      <c r="J4127" s="21" t="s">
        <v>32</v>
      </c>
      <c r="K4127" s="203" t="s">
        <v>5224</v>
      </c>
      <c r="L4127" s="219"/>
      <c r="M4127" s="219">
        <v>0</v>
      </c>
      <c r="N4127" s="219">
        <v>20500</v>
      </c>
      <c r="O4127" s="217">
        <f t="shared" si="63"/>
        <v>54350.30999999959</v>
      </c>
    </row>
    <row r="4128" spans="1:15" ht="22.05" hidden="1" customHeight="1" x14ac:dyDescent="0.2">
      <c r="A4128" s="216">
        <v>45847</v>
      </c>
      <c r="B4128" s="20" t="s">
        <v>185</v>
      </c>
      <c r="C4128" s="41">
        <v>56695</v>
      </c>
      <c r="D4128" s="22"/>
      <c r="E4128" s="55" t="s">
        <v>5215</v>
      </c>
      <c r="F4128" s="20" t="s">
        <v>79</v>
      </c>
      <c r="G4128" s="41"/>
      <c r="H4128" s="21" t="s">
        <v>22</v>
      </c>
      <c r="I4128" s="41" t="s">
        <v>54</v>
      </c>
      <c r="J4128" s="21" t="s">
        <v>32</v>
      </c>
      <c r="K4128" s="203" t="s">
        <v>5224</v>
      </c>
      <c r="L4128" s="219"/>
      <c r="M4128" s="219">
        <v>0</v>
      </c>
      <c r="N4128" s="219">
        <v>4500</v>
      </c>
      <c r="O4128" s="217">
        <f t="shared" si="63"/>
        <v>49850.30999999959</v>
      </c>
    </row>
    <row r="4129" spans="1:15" ht="22.05" hidden="1" customHeight="1" x14ac:dyDescent="0.2">
      <c r="A4129" s="216">
        <v>45847</v>
      </c>
      <c r="B4129" s="20" t="s">
        <v>185</v>
      </c>
      <c r="C4129" s="41">
        <v>56696</v>
      </c>
      <c r="D4129" s="22"/>
      <c r="E4129" s="55" t="s">
        <v>157</v>
      </c>
      <c r="F4129" s="20" t="s">
        <v>79</v>
      </c>
      <c r="G4129" s="41"/>
      <c r="H4129" s="21" t="s">
        <v>22</v>
      </c>
      <c r="I4129" s="41" t="s">
        <v>103</v>
      </c>
      <c r="J4129" s="21" t="s">
        <v>60</v>
      </c>
      <c r="K4129" s="203" t="s">
        <v>5225</v>
      </c>
      <c r="L4129" s="55"/>
      <c r="M4129" s="219">
        <v>0</v>
      </c>
      <c r="N4129" s="219">
        <v>600</v>
      </c>
      <c r="O4129" s="217">
        <f t="shared" si="63"/>
        <v>49250.30999999959</v>
      </c>
    </row>
    <row r="4130" spans="1:15" ht="22.05" hidden="1" customHeight="1" x14ac:dyDescent="0.2">
      <c r="A4130" s="216">
        <v>45847</v>
      </c>
      <c r="B4130" s="20" t="s">
        <v>185</v>
      </c>
      <c r="C4130" s="41">
        <v>56697</v>
      </c>
      <c r="D4130" s="22"/>
      <c r="E4130" s="55" t="s">
        <v>143</v>
      </c>
      <c r="F4130" s="20" t="s">
        <v>79</v>
      </c>
      <c r="G4130" s="41"/>
      <c r="H4130" s="21" t="s">
        <v>22</v>
      </c>
      <c r="I4130" s="41" t="s">
        <v>53</v>
      </c>
      <c r="J4130" s="21" t="s">
        <v>112</v>
      </c>
      <c r="K4130" s="203" t="s">
        <v>144</v>
      </c>
      <c r="L4130" s="55"/>
      <c r="M4130" s="219">
        <v>0</v>
      </c>
      <c r="N4130" s="219">
        <v>5250</v>
      </c>
      <c r="O4130" s="217">
        <f t="shared" si="63"/>
        <v>44000.30999999959</v>
      </c>
    </row>
    <row r="4131" spans="1:15" ht="22.05" hidden="1" customHeight="1" x14ac:dyDescent="0.2">
      <c r="A4131" s="216">
        <v>45847</v>
      </c>
      <c r="B4131" s="20" t="s">
        <v>185</v>
      </c>
      <c r="C4131" s="41">
        <v>56698</v>
      </c>
      <c r="D4131" s="22"/>
      <c r="E4131" s="55" t="s">
        <v>5216</v>
      </c>
      <c r="F4131" s="20" t="s">
        <v>79</v>
      </c>
      <c r="G4131" s="41"/>
      <c r="H4131" s="21" t="s">
        <v>22</v>
      </c>
      <c r="I4131" s="41" t="s">
        <v>54</v>
      </c>
      <c r="J4131" s="21" t="s">
        <v>41</v>
      </c>
      <c r="K4131" s="203" t="s">
        <v>210</v>
      </c>
      <c r="L4131" s="55"/>
      <c r="M4131" s="219">
        <v>0</v>
      </c>
      <c r="N4131" s="219">
        <v>100</v>
      </c>
      <c r="O4131" s="217">
        <f t="shared" si="63"/>
        <v>43900.30999999959</v>
      </c>
    </row>
    <row r="4132" spans="1:15" ht="22.05" hidden="1" customHeight="1" x14ac:dyDescent="0.2">
      <c r="A4132" s="216">
        <v>45847</v>
      </c>
      <c r="B4132" s="20" t="s">
        <v>185</v>
      </c>
      <c r="C4132" s="41">
        <v>56699</v>
      </c>
      <c r="D4132" s="22"/>
      <c r="E4132" s="55" t="s">
        <v>350</v>
      </c>
      <c r="F4132" s="20" t="s">
        <v>79</v>
      </c>
      <c r="G4132" s="41"/>
      <c r="H4132" s="21" t="s">
        <v>22</v>
      </c>
      <c r="I4132" s="41" t="s">
        <v>53</v>
      </c>
      <c r="J4132" s="21" t="s">
        <v>113</v>
      </c>
      <c r="K4132" s="203" t="s">
        <v>1421</v>
      </c>
      <c r="L4132" s="55"/>
      <c r="M4132" s="219">
        <v>0</v>
      </c>
      <c r="N4132" s="219">
        <v>5300</v>
      </c>
      <c r="O4132" s="217">
        <f t="shared" si="63"/>
        <v>38600.30999999959</v>
      </c>
    </row>
    <row r="4133" spans="1:15" ht="22.05" hidden="1" customHeight="1" x14ac:dyDescent="0.2">
      <c r="A4133" s="216">
        <v>45847</v>
      </c>
      <c r="B4133" s="20" t="s">
        <v>185</v>
      </c>
      <c r="C4133" s="41">
        <v>56700</v>
      </c>
      <c r="D4133" s="22"/>
      <c r="E4133" s="55" t="s">
        <v>5217</v>
      </c>
      <c r="F4133" s="20" t="s">
        <v>79</v>
      </c>
      <c r="G4133" s="41"/>
      <c r="H4133" s="21" t="s">
        <v>22</v>
      </c>
      <c r="I4133" s="41" t="s">
        <v>54</v>
      </c>
      <c r="J4133" s="21" t="s">
        <v>41</v>
      </c>
      <c r="K4133" s="203" t="s">
        <v>465</v>
      </c>
      <c r="L4133" s="55"/>
      <c r="M4133" s="219">
        <v>0</v>
      </c>
      <c r="N4133" s="219">
        <v>4305</v>
      </c>
      <c r="O4133" s="217">
        <f t="shared" si="63"/>
        <v>34295.30999999959</v>
      </c>
    </row>
    <row r="4134" spans="1:15" ht="22.05" hidden="1" customHeight="1" x14ac:dyDescent="0.2">
      <c r="A4134" s="216">
        <v>45847</v>
      </c>
      <c r="B4134" s="20" t="s">
        <v>185</v>
      </c>
      <c r="C4134" s="41">
        <v>56701</v>
      </c>
      <c r="D4134" s="22"/>
      <c r="E4134" s="55" t="s">
        <v>5218</v>
      </c>
      <c r="F4134" s="20" t="s">
        <v>79</v>
      </c>
      <c r="G4134" s="41"/>
      <c r="H4134" s="21" t="s">
        <v>22</v>
      </c>
      <c r="I4134" s="41" t="s">
        <v>103</v>
      </c>
      <c r="J4134" s="21" t="s">
        <v>93</v>
      </c>
      <c r="K4134" s="203" t="s">
        <v>5199</v>
      </c>
      <c r="L4134" s="55"/>
      <c r="M4134" s="219">
        <v>0</v>
      </c>
      <c r="N4134" s="219">
        <v>430</v>
      </c>
      <c r="O4134" s="217">
        <f t="shared" si="63"/>
        <v>33865.30999999959</v>
      </c>
    </row>
    <row r="4135" spans="1:15" ht="22.05" hidden="1" customHeight="1" x14ac:dyDescent="0.2">
      <c r="A4135" s="216">
        <v>45847</v>
      </c>
      <c r="B4135" s="20" t="s">
        <v>185</v>
      </c>
      <c r="C4135" s="41">
        <v>56702</v>
      </c>
      <c r="D4135" s="22"/>
      <c r="E4135" s="55" t="s">
        <v>5219</v>
      </c>
      <c r="F4135" s="20" t="s">
        <v>79</v>
      </c>
      <c r="G4135" s="41"/>
      <c r="H4135" s="21" t="s">
        <v>22</v>
      </c>
      <c r="I4135" s="41" t="s">
        <v>103</v>
      </c>
      <c r="J4135" s="21" t="s">
        <v>95</v>
      </c>
      <c r="K4135" s="203" t="s">
        <v>5199</v>
      </c>
      <c r="L4135" s="55"/>
      <c r="M4135" s="219">
        <v>0</v>
      </c>
      <c r="N4135" s="219">
        <v>295</v>
      </c>
      <c r="O4135" s="217">
        <f t="shared" si="63"/>
        <v>33570.30999999959</v>
      </c>
    </row>
    <row r="4136" spans="1:15" ht="22.05" hidden="1" customHeight="1" x14ac:dyDescent="0.2">
      <c r="A4136" s="216">
        <v>45847</v>
      </c>
      <c r="B4136" s="20" t="s">
        <v>185</v>
      </c>
      <c r="C4136" s="41">
        <v>56703</v>
      </c>
      <c r="D4136" s="22"/>
      <c r="E4136" s="55" t="s">
        <v>5220</v>
      </c>
      <c r="F4136" s="20" t="s">
        <v>79</v>
      </c>
      <c r="G4136" s="41"/>
      <c r="H4136" s="21" t="s">
        <v>22</v>
      </c>
      <c r="I4136" s="41" t="s">
        <v>103</v>
      </c>
      <c r="J4136" s="21" t="s">
        <v>219</v>
      </c>
      <c r="K4136" s="203" t="s">
        <v>1241</v>
      </c>
      <c r="L4136" s="55"/>
      <c r="M4136" s="219">
        <v>0</v>
      </c>
      <c r="N4136" s="219">
        <v>375</v>
      </c>
      <c r="O4136" s="217">
        <f t="shared" si="63"/>
        <v>33195.30999999959</v>
      </c>
    </row>
    <row r="4137" spans="1:15" ht="22.05" hidden="1" customHeight="1" x14ac:dyDescent="0.2">
      <c r="A4137" s="216">
        <v>45847</v>
      </c>
      <c r="B4137" s="20" t="s">
        <v>185</v>
      </c>
      <c r="C4137" s="41">
        <v>56704</v>
      </c>
      <c r="D4137" s="22"/>
      <c r="E4137" s="55" t="s">
        <v>128</v>
      </c>
      <c r="F4137" s="20" t="s">
        <v>79</v>
      </c>
      <c r="G4137" s="41"/>
      <c r="H4137" s="21" t="s">
        <v>22</v>
      </c>
      <c r="I4137" s="41" t="s">
        <v>56</v>
      </c>
      <c r="J4137" s="21" t="s">
        <v>116</v>
      </c>
      <c r="K4137" s="203" t="s">
        <v>129</v>
      </c>
      <c r="L4137" s="55"/>
      <c r="M4137" s="219">
        <v>0</v>
      </c>
      <c r="N4137" s="219">
        <v>60</v>
      </c>
      <c r="O4137" s="217">
        <f t="shared" si="63"/>
        <v>33135.30999999959</v>
      </c>
    </row>
    <row r="4138" spans="1:15" ht="22.05" hidden="1" customHeight="1" x14ac:dyDescent="0.2">
      <c r="A4138" s="216">
        <v>45847</v>
      </c>
      <c r="B4138" s="20" t="s">
        <v>185</v>
      </c>
      <c r="C4138" s="41">
        <v>56705</v>
      </c>
      <c r="D4138" s="22"/>
      <c r="E4138" s="55" t="s">
        <v>5221</v>
      </c>
      <c r="F4138" s="20" t="s">
        <v>79</v>
      </c>
      <c r="G4138" s="41"/>
      <c r="H4138" s="21" t="s">
        <v>22</v>
      </c>
      <c r="I4138" s="41" t="s">
        <v>54</v>
      </c>
      <c r="J4138" s="21" t="s">
        <v>44</v>
      </c>
      <c r="K4138" s="203" t="s">
        <v>412</v>
      </c>
      <c r="L4138" s="55"/>
      <c r="M4138" s="219">
        <v>0</v>
      </c>
      <c r="N4138" s="219">
        <v>600</v>
      </c>
      <c r="O4138" s="217">
        <f t="shared" si="63"/>
        <v>32535.30999999959</v>
      </c>
    </row>
    <row r="4139" spans="1:15" ht="22.05" hidden="1" customHeight="1" x14ac:dyDescent="0.2">
      <c r="A4139" s="216">
        <v>45847</v>
      </c>
      <c r="B4139" s="20" t="s">
        <v>185</v>
      </c>
      <c r="C4139" s="41">
        <v>56706</v>
      </c>
      <c r="D4139" s="22"/>
      <c r="E4139" s="55" t="s">
        <v>5222</v>
      </c>
      <c r="F4139" s="20" t="s">
        <v>79</v>
      </c>
      <c r="G4139" s="41"/>
      <c r="H4139" s="21" t="s">
        <v>21</v>
      </c>
      <c r="I4139" s="41" t="s">
        <v>28</v>
      </c>
      <c r="J4139" s="21" t="s">
        <v>31</v>
      </c>
      <c r="K4139" s="203"/>
      <c r="L4139" s="55"/>
      <c r="M4139" s="219">
        <v>46179</v>
      </c>
      <c r="N4139" s="219">
        <v>0</v>
      </c>
      <c r="O4139" s="217">
        <f t="shared" si="63"/>
        <v>78714.30999999959</v>
      </c>
    </row>
    <row r="4140" spans="1:15" ht="22.05" hidden="1" customHeight="1" x14ac:dyDescent="0.2">
      <c r="A4140" s="216">
        <v>45848</v>
      </c>
      <c r="B4140" s="20" t="s">
        <v>185</v>
      </c>
      <c r="C4140" s="41">
        <v>56708</v>
      </c>
      <c r="D4140" s="22"/>
      <c r="E4140" s="55" t="s">
        <v>5226</v>
      </c>
      <c r="F4140" s="20" t="s">
        <v>79</v>
      </c>
      <c r="G4140" s="41"/>
      <c r="H4140" s="21" t="s">
        <v>21</v>
      </c>
      <c r="I4140" s="41" t="s">
        <v>28</v>
      </c>
      <c r="J4140" s="21" t="s">
        <v>31</v>
      </c>
      <c r="K4140" s="203"/>
      <c r="L4140" s="55"/>
      <c r="M4140" s="219">
        <v>66000</v>
      </c>
      <c r="N4140" s="219">
        <v>0</v>
      </c>
      <c r="O4140" s="217">
        <f t="shared" si="63"/>
        <v>144714.30999999959</v>
      </c>
    </row>
    <row r="4141" spans="1:15" ht="22.05" hidden="1" customHeight="1" x14ac:dyDescent="0.2">
      <c r="A4141" s="216">
        <v>45848</v>
      </c>
      <c r="B4141" s="20" t="s">
        <v>185</v>
      </c>
      <c r="C4141" s="41">
        <v>56709</v>
      </c>
      <c r="D4141" s="22"/>
      <c r="E4141" s="55" t="s">
        <v>5227</v>
      </c>
      <c r="F4141" s="20" t="s">
        <v>79</v>
      </c>
      <c r="G4141" s="41"/>
      <c r="H4141" s="21" t="s">
        <v>21</v>
      </c>
      <c r="I4141" s="41" t="s">
        <v>28</v>
      </c>
      <c r="J4141" s="21" t="s">
        <v>31</v>
      </c>
      <c r="K4141" s="203"/>
      <c r="L4141" s="55"/>
      <c r="M4141" s="219">
        <v>5000</v>
      </c>
      <c r="N4141" s="219">
        <v>0</v>
      </c>
      <c r="O4141" s="217">
        <f t="shared" si="63"/>
        <v>149714.30999999959</v>
      </c>
    </row>
    <row r="4142" spans="1:15" ht="22.05" hidden="1" customHeight="1" x14ac:dyDescent="0.2">
      <c r="A4142" s="216">
        <v>45848</v>
      </c>
      <c r="B4142" s="20" t="s">
        <v>185</v>
      </c>
      <c r="C4142" s="41">
        <v>56710</v>
      </c>
      <c r="D4142" s="22"/>
      <c r="E4142" s="55" t="s">
        <v>5228</v>
      </c>
      <c r="F4142" s="20" t="s">
        <v>79</v>
      </c>
      <c r="G4142" s="41"/>
      <c r="H4142" s="21" t="s">
        <v>22</v>
      </c>
      <c r="I4142" s="41" t="s">
        <v>103</v>
      </c>
      <c r="J4142" s="21" t="s">
        <v>60</v>
      </c>
      <c r="K4142" s="203" t="s">
        <v>133</v>
      </c>
      <c r="L4142" s="55"/>
      <c r="M4142" s="219">
        <v>0</v>
      </c>
      <c r="N4142" s="219">
        <v>5000</v>
      </c>
      <c r="O4142" s="217">
        <f t="shared" si="63"/>
        <v>144714.30999999959</v>
      </c>
    </row>
    <row r="4143" spans="1:15" ht="22.05" hidden="1" customHeight="1" x14ac:dyDescent="0.2">
      <c r="A4143" s="216">
        <v>45848</v>
      </c>
      <c r="B4143" s="20" t="s">
        <v>185</v>
      </c>
      <c r="C4143" s="41">
        <v>56711</v>
      </c>
      <c r="D4143" s="22"/>
      <c r="E4143" s="55" t="s">
        <v>5229</v>
      </c>
      <c r="F4143" s="20" t="s">
        <v>79</v>
      </c>
      <c r="G4143" s="41"/>
      <c r="H4143" s="21" t="s">
        <v>22</v>
      </c>
      <c r="I4143" s="41" t="s">
        <v>103</v>
      </c>
      <c r="J4143" s="21" t="s">
        <v>214</v>
      </c>
      <c r="K4143" s="203" t="s">
        <v>132</v>
      </c>
      <c r="L4143" s="55"/>
      <c r="M4143" s="219">
        <v>0</v>
      </c>
      <c r="N4143" s="219">
        <v>400</v>
      </c>
      <c r="O4143" s="217">
        <f t="shared" si="63"/>
        <v>144314.30999999959</v>
      </c>
    </row>
    <row r="4144" spans="1:15" ht="22.05" hidden="1" customHeight="1" x14ac:dyDescent="0.2">
      <c r="A4144" s="216">
        <v>45848</v>
      </c>
      <c r="B4144" s="20" t="s">
        <v>185</v>
      </c>
      <c r="C4144" s="41">
        <v>56712</v>
      </c>
      <c r="D4144" s="22"/>
      <c r="E4144" s="55" t="s">
        <v>2962</v>
      </c>
      <c r="F4144" s="20" t="s">
        <v>79</v>
      </c>
      <c r="G4144" s="41"/>
      <c r="H4144" s="21" t="s">
        <v>22</v>
      </c>
      <c r="I4144" s="41" t="s">
        <v>54</v>
      </c>
      <c r="J4144" s="21" t="s">
        <v>63</v>
      </c>
      <c r="K4144" s="203" t="s">
        <v>141</v>
      </c>
      <c r="L4144" s="55"/>
      <c r="M4144" s="219">
        <v>0</v>
      </c>
      <c r="N4144" s="219">
        <v>656</v>
      </c>
      <c r="O4144" s="217">
        <f t="shared" si="63"/>
        <v>143658.30999999959</v>
      </c>
    </row>
    <row r="4145" spans="1:15" ht="22.05" hidden="1" customHeight="1" x14ac:dyDescent="0.2">
      <c r="A4145" s="216">
        <v>45848</v>
      </c>
      <c r="B4145" s="20" t="s">
        <v>185</v>
      </c>
      <c r="C4145" s="41">
        <v>56713</v>
      </c>
      <c r="D4145" s="22"/>
      <c r="E4145" s="55" t="s">
        <v>154</v>
      </c>
      <c r="F4145" s="20" t="s">
        <v>79</v>
      </c>
      <c r="G4145" s="41"/>
      <c r="H4145" s="21" t="s">
        <v>22</v>
      </c>
      <c r="I4145" s="41" t="s">
        <v>103</v>
      </c>
      <c r="J4145" s="21" t="s">
        <v>219</v>
      </c>
      <c r="K4145" s="203" t="s">
        <v>1241</v>
      </c>
      <c r="L4145" s="55"/>
      <c r="M4145" s="219">
        <v>0</v>
      </c>
      <c r="N4145" s="219">
        <v>220</v>
      </c>
      <c r="O4145" s="217">
        <f t="shared" si="63"/>
        <v>143438.30999999959</v>
      </c>
    </row>
    <row r="4146" spans="1:15" ht="22.05" hidden="1" customHeight="1" x14ac:dyDescent="0.2">
      <c r="A4146" s="216">
        <v>45848</v>
      </c>
      <c r="B4146" s="20" t="s">
        <v>185</v>
      </c>
      <c r="C4146" s="41">
        <v>56714</v>
      </c>
      <c r="D4146" s="22"/>
      <c r="E4146" s="55" t="s">
        <v>5230</v>
      </c>
      <c r="F4146" s="20" t="s">
        <v>79</v>
      </c>
      <c r="G4146" s="41"/>
      <c r="H4146" s="21" t="s">
        <v>22</v>
      </c>
      <c r="I4146" s="41" t="s">
        <v>103</v>
      </c>
      <c r="J4146" s="21" t="s">
        <v>95</v>
      </c>
      <c r="K4146" s="203" t="s">
        <v>355</v>
      </c>
      <c r="L4146" s="55"/>
      <c r="M4146" s="219">
        <v>0</v>
      </c>
      <c r="N4146" s="219">
        <v>1250</v>
      </c>
      <c r="O4146" s="217">
        <f t="shared" si="63"/>
        <v>142188.30999999959</v>
      </c>
    </row>
    <row r="4147" spans="1:15" ht="22.05" hidden="1" customHeight="1" x14ac:dyDescent="0.2">
      <c r="A4147" s="216">
        <v>45848</v>
      </c>
      <c r="B4147" s="20" t="s">
        <v>185</v>
      </c>
      <c r="C4147" s="41">
        <v>56715</v>
      </c>
      <c r="D4147" s="22"/>
      <c r="E4147" s="55" t="s">
        <v>5231</v>
      </c>
      <c r="F4147" s="20" t="s">
        <v>79</v>
      </c>
      <c r="G4147" s="41"/>
      <c r="H4147" s="21" t="s">
        <v>22</v>
      </c>
      <c r="I4147" s="41" t="s">
        <v>55</v>
      </c>
      <c r="J4147" s="21" t="s">
        <v>73</v>
      </c>
      <c r="K4147" s="203" t="s">
        <v>5244</v>
      </c>
      <c r="L4147" s="55"/>
      <c r="M4147" s="219">
        <v>0</v>
      </c>
      <c r="N4147" s="219">
        <v>13370</v>
      </c>
      <c r="O4147" s="217">
        <f t="shared" si="63"/>
        <v>128818.30999999959</v>
      </c>
    </row>
    <row r="4148" spans="1:15" ht="22.05" hidden="1" customHeight="1" x14ac:dyDescent="0.2">
      <c r="A4148" s="216">
        <v>45848</v>
      </c>
      <c r="B4148" s="20" t="s">
        <v>185</v>
      </c>
      <c r="C4148" s="41">
        <v>56716</v>
      </c>
      <c r="D4148" s="22"/>
      <c r="E4148" s="55" t="s">
        <v>5232</v>
      </c>
      <c r="F4148" s="20" t="s">
        <v>79</v>
      </c>
      <c r="G4148" s="41"/>
      <c r="H4148" s="21" t="s">
        <v>22</v>
      </c>
      <c r="I4148" s="41" t="s">
        <v>55</v>
      </c>
      <c r="J4148" s="21" t="s">
        <v>261</v>
      </c>
      <c r="K4148" s="203" t="s">
        <v>206</v>
      </c>
      <c r="L4148" s="55"/>
      <c r="M4148" s="219">
        <v>0</v>
      </c>
      <c r="N4148" s="219">
        <v>3500</v>
      </c>
      <c r="O4148" s="217">
        <f t="shared" si="63"/>
        <v>125318.30999999959</v>
      </c>
    </row>
    <row r="4149" spans="1:15" ht="22.05" hidden="1" customHeight="1" x14ac:dyDescent="0.2">
      <c r="A4149" s="216">
        <v>45848</v>
      </c>
      <c r="B4149" s="20" t="s">
        <v>185</v>
      </c>
      <c r="C4149" s="41">
        <v>56717</v>
      </c>
      <c r="D4149" s="22"/>
      <c r="E4149" s="55" t="s">
        <v>5233</v>
      </c>
      <c r="F4149" s="20" t="s">
        <v>79</v>
      </c>
      <c r="G4149" s="41"/>
      <c r="H4149" s="21" t="s">
        <v>21</v>
      </c>
      <c r="I4149" s="41" t="s">
        <v>28</v>
      </c>
      <c r="J4149" s="21" t="s">
        <v>30</v>
      </c>
      <c r="K4149" s="203"/>
      <c r="L4149" s="55"/>
      <c r="M4149" s="219">
        <v>2000000</v>
      </c>
      <c r="N4149" s="219">
        <v>0</v>
      </c>
      <c r="O4149" s="217">
        <f t="shared" si="63"/>
        <v>2125318.3099999996</v>
      </c>
    </row>
    <row r="4150" spans="1:15" ht="22.05" hidden="1" customHeight="1" x14ac:dyDescent="0.2">
      <c r="A4150" s="216">
        <v>45848</v>
      </c>
      <c r="B4150" s="20" t="s">
        <v>185</v>
      </c>
      <c r="C4150" s="41">
        <v>56718</v>
      </c>
      <c r="D4150" s="22"/>
      <c r="E4150" s="55" t="s">
        <v>5234</v>
      </c>
      <c r="F4150" s="20" t="s">
        <v>79</v>
      </c>
      <c r="G4150" s="41"/>
      <c r="H4150" s="21" t="s">
        <v>22</v>
      </c>
      <c r="I4150" s="41" t="s">
        <v>56</v>
      </c>
      <c r="J4150" s="21" t="s">
        <v>116</v>
      </c>
      <c r="K4150" s="203" t="s">
        <v>205</v>
      </c>
      <c r="L4150" s="55"/>
      <c r="M4150" s="219">
        <v>0</v>
      </c>
      <c r="N4150" s="219">
        <v>15000</v>
      </c>
      <c r="O4150" s="217">
        <f t="shared" si="63"/>
        <v>2110318.3099999996</v>
      </c>
    </row>
    <row r="4151" spans="1:15" ht="22.05" hidden="1" customHeight="1" x14ac:dyDescent="0.2">
      <c r="A4151" s="216">
        <v>45848</v>
      </c>
      <c r="B4151" s="20" t="s">
        <v>185</v>
      </c>
      <c r="C4151" s="41">
        <v>56719</v>
      </c>
      <c r="D4151" s="22"/>
      <c r="E4151" s="55" t="s">
        <v>143</v>
      </c>
      <c r="F4151" s="20" t="s">
        <v>79</v>
      </c>
      <c r="G4151" s="41"/>
      <c r="H4151" s="21" t="s">
        <v>22</v>
      </c>
      <c r="I4151" s="41" t="s">
        <v>53</v>
      </c>
      <c r="J4151" s="21" t="s">
        <v>112</v>
      </c>
      <c r="K4151" s="203" t="s">
        <v>144</v>
      </c>
      <c r="L4151" s="55"/>
      <c r="M4151" s="219">
        <v>0</v>
      </c>
      <c r="N4151" s="219">
        <v>5600</v>
      </c>
      <c r="O4151" s="217">
        <f t="shared" si="63"/>
        <v>2104718.3099999996</v>
      </c>
    </row>
    <row r="4152" spans="1:15" ht="22.05" hidden="1" customHeight="1" x14ac:dyDescent="0.2">
      <c r="A4152" s="216">
        <v>45848</v>
      </c>
      <c r="B4152" s="20" t="s">
        <v>185</v>
      </c>
      <c r="C4152" s="41">
        <v>56720</v>
      </c>
      <c r="D4152" s="22"/>
      <c r="E4152" s="55" t="s">
        <v>143</v>
      </c>
      <c r="F4152" s="20" t="s">
        <v>79</v>
      </c>
      <c r="G4152" s="41"/>
      <c r="H4152" s="21" t="s">
        <v>22</v>
      </c>
      <c r="I4152" s="41" t="s">
        <v>53</v>
      </c>
      <c r="J4152" s="21" t="s">
        <v>112</v>
      </c>
      <c r="K4152" s="203" t="s">
        <v>955</v>
      </c>
      <c r="L4152" s="55"/>
      <c r="M4152" s="219">
        <v>0</v>
      </c>
      <c r="N4152" s="219">
        <v>106583</v>
      </c>
      <c r="O4152" s="217">
        <f t="shared" si="63"/>
        <v>1998135.3099999996</v>
      </c>
    </row>
    <row r="4153" spans="1:15" ht="22.05" hidden="1" customHeight="1" x14ac:dyDescent="0.2">
      <c r="A4153" s="216">
        <v>45848</v>
      </c>
      <c r="B4153" s="20" t="s">
        <v>185</v>
      </c>
      <c r="C4153" s="41">
        <v>56721</v>
      </c>
      <c r="D4153" s="22"/>
      <c r="E4153" s="55" t="s">
        <v>1105</v>
      </c>
      <c r="F4153" s="20" t="s">
        <v>79</v>
      </c>
      <c r="G4153" s="41"/>
      <c r="H4153" s="21" t="s">
        <v>22</v>
      </c>
      <c r="I4153" s="41" t="s">
        <v>29</v>
      </c>
      <c r="J4153" s="21" t="s">
        <v>209</v>
      </c>
      <c r="K4153" s="203" t="s">
        <v>465</v>
      </c>
      <c r="L4153" s="55" t="s">
        <v>5387</v>
      </c>
      <c r="M4153" s="219">
        <v>0</v>
      </c>
      <c r="N4153" s="219">
        <v>40000</v>
      </c>
      <c r="O4153" s="217">
        <f t="shared" si="63"/>
        <v>1958135.3099999996</v>
      </c>
    </row>
    <row r="4154" spans="1:15" ht="22.05" hidden="1" customHeight="1" x14ac:dyDescent="0.2">
      <c r="A4154" s="216">
        <v>45848</v>
      </c>
      <c r="B4154" s="20" t="s">
        <v>185</v>
      </c>
      <c r="C4154" s="41">
        <v>56722</v>
      </c>
      <c r="D4154" s="22"/>
      <c r="E4154" s="55" t="s">
        <v>5235</v>
      </c>
      <c r="F4154" s="20" t="s">
        <v>79</v>
      </c>
      <c r="G4154" s="41"/>
      <c r="H4154" s="21" t="s">
        <v>22</v>
      </c>
      <c r="I4154" s="41" t="s">
        <v>103</v>
      </c>
      <c r="J4154" s="21" t="s">
        <v>60</v>
      </c>
      <c r="K4154" s="203" t="s">
        <v>5245</v>
      </c>
      <c r="L4154" s="55"/>
      <c r="M4154" s="219">
        <v>0</v>
      </c>
      <c r="N4154" s="219">
        <v>50000</v>
      </c>
      <c r="O4154" s="217">
        <f t="shared" si="63"/>
        <v>1908135.3099999996</v>
      </c>
    </row>
    <row r="4155" spans="1:15" ht="22.05" hidden="1" customHeight="1" x14ac:dyDescent="0.2">
      <c r="A4155" s="216">
        <v>45848</v>
      </c>
      <c r="B4155" s="20" t="s">
        <v>185</v>
      </c>
      <c r="C4155" s="41">
        <v>56723</v>
      </c>
      <c r="D4155" s="22"/>
      <c r="E4155" s="55" t="s">
        <v>5236</v>
      </c>
      <c r="F4155" s="20" t="s">
        <v>79</v>
      </c>
      <c r="G4155" s="41"/>
      <c r="H4155" s="21" t="s">
        <v>22</v>
      </c>
      <c r="I4155" s="41" t="s">
        <v>103</v>
      </c>
      <c r="J4155" s="21" t="s">
        <v>60</v>
      </c>
      <c r="K4155" s="203" t="s">
        <v>135</v>
      </c>
      <c r="L4155" s="55"/>
      <c r="M4155" s="219">
        <v>0</v>
      </c>
      <c r="N4155" s="219">
        <v>180</v>
      </c>
      <c r="O4155" s="217">
        <f t="shared" si="63"/>
        <v>1907955.3099999996</v>
      </c>
    </row>
    <row r="4156" spans="1:15" ht="22.05" hidden="1" customHeight="1" x14ac:dyDescent="0.2">
      <c r="A4156" s="216">
        <v>45848</v>
      </c>
      <c r="B4156" s="20" t="s">
        <v>185</v>
      </c>
      <c r="C4156" s="41">
        <v>56724</v>
      </c>
      <c r="D4156" s="22"/>
      <c r="E4156" s="55" t="s">
        <v>5237</v>
      </c>
      <c r="F4156" s="20" t="s">
        <v>79</v>
      </c>
      <c r="G4156" s="41"/>
      <c r="H4156" s="21" t="s">
        <v>22</v>
      </c>
      <c r="I4156" s="41" t="s">
        <v>55</v>
      </c>
      <c r="J4156" s="21" t="s">
        <v>73</v>
      </c>
      <c r="K4156" s="203" t="s">
        <v>140</v>
      </c>
      <c r="L4156" s="55"/>
      <c r="M4156" s="219">
        <v>0</v>
      </c>
      <c r="N4156" s="219">
        <v>1500</v>
      </c>
      <c r="O4156" s="217">
        <f t="shared" si="63"/>
        <v>1906455.3099999996</v>
      </c>
    </row>
    <row r="4157" spans="1:15" ht="22.05" hidden="1" customHeight="1" x14ac:dyDescent="0.2">
      <c r="A4157" s="216">
        <v>45848</v>
      </c>
      <c r="B4157" s="20" t="s">
        <v>185</v>
      </c>
      <c r="C4157" s="41">
        <v>56725</v>
      </c>
      <c r="D4157" s="22"/>
      <c r="E4157" s="55" t="s">
        <v>5238</v>
      </c>
      <c r="F4157" s="20" t="s">
        <v>79</v>
      </c>
      <c r="G4157" s="41"/>
      <c r="H4157" s="21" t="s">
        <v>22</v>
      </c>
      <c r="I4157" s="41" t="s">
        <v>103</v>
      </c>
      <c r="J4157" s="21" t="s">
        <v>92</v>
      </c>
      <c r="K4157" s="203" t="s">
        <v>133</v>
      </c>
      <c r="L4157" s="55"/>
      <c r="M4157" s="219">
        <v>0</v>
      </c>
      <c r="N4157" s="219">
        <v>150</v>
      </c>
      <c r="O4157" s="217">
        <f t="shared" si="63"/>
        <v>1906305.3099999996</v>
      </c>
    </row>
    <row r="4158" spans="1:15" ht="22.05" hidden="1" customHeight="1" x14ac:dyDescent="0.2">
      <c r="A4158" s="216">
        <v>45848</v>
      </c>
      <c r="B4158" s="20" t="s">
        <v>185</v>
      </c>
      <c r="C4158" s="41">
        <v>56726</v>
      </c>
      <c r="D4158" s="22"/>
      <c r="E4158" s="55" t="s">
        <v>154</v>
      </c>
      <c r="F4158" s="20" t="s">
        <v>79</v>
      </c>
      <c r="G4158" s="41"/>
      <c r="H4158" s="21" t="s">
        <v>22</v>
      </c>
      <c r="I4158" s="41" t="s">
        <v>103</v>
      </c>
      <c r="J4158" s="21" t="s">
        <v>219</v>
      </c>
      <c r="K4158" s="203" t="s">
        <v>1241</v>
      </c>
      <c r="L4158" s="55"/>
      <c r="M4158" s="219">
        <v>0</v>
      </c>
      <c r="N4158" s="219">
        <v>200</v>
      </c>
      <c r="O4158" s="217">
        <f t="shared" ref="O4158:O4230" si="64">O4157+M4158-N4158</f>
        <v>1906105.3099999996</v>
      </c>
    </row>
    <row r="4159" spans="1:15" ht="22.05" hidden="1" customHeight="1" x14ac:dyDescent="0.2">
      <c r="A4159" s="216">
        <v>45848</v>
      </c>
      <c r="B4159" s="20" t="s">
        <v>185</v>
      </c>
      <c r="C4159" s="41">
        <v>56727</v>
      </c>
      <c r="D4159" s="22"/>
      <c r="E4159" s="55" t="s">
        <v>5239</v>
      </c>
      <c r="F4159" s="20" t="s">
        <v>79</v>
      </c>
      <c r="G4159" s="41"/>
      <c r="H4159" s="21" t="s">
        <v>22</v>
      </c>
      <c r="I4159" s="41" t="s">
        <v>54</v>
      </c>
      <c r="J4159" s="21" t="s">
        <v>64</v>
      </c>
      <c r="K4159" s="203" t="s">
        <v>241</v>
      </c>
      <c r="L4159" s="55"/>
      <c r="M4159" s="219">
        <v>0</v>
      </c>
      <c r="N4159" s="219">
        <v>8000</v>
      </c>
      <c r="O4159" s="217">
        <f t="shared" si="64"/>
        <v>1898105.3099999996</v>
      </c>
    </row>
    <row r="4160" spans="1:15" ht="22.05" hidden="1" customHeight="1" x14ac:dyDescent="0.2">
      <c r="A4160" s="216">
        <v>45848</v>
      </c>
      <c r="B4160" s="20" t="s">
        <v>185</v>
      </c>
      <c r="C4160" s="41">
        <v>56728</v>
      </c>
      <c r="D4160" s="22"/>
      <c r="E4160" s="55" t="s">
        <v>5240</v>
      </c>
      <c r="F4160" s="20" t="s">
        <v>79</v>
      </c>
      <c r="G4160" s="41"/>
      <c r="H4160" s="21" t="s">
        <v>22</v>
      </c>
      <c r="I4160" s="41" t="s">
        <v>54</v>
      </c>
      <c r="J4160" s="21" t="s">
        <v>64</v>
      </c>
      <c r="K4160" s="203" t="s">
        <v>5246</v>
      </c>
      <c r="L4160" s="55"/>
      <c r="M4160" s="219">
        <v>0</v>
      </c>
      <c r="N4160" s="219">
        <v>3000</v>
      </c>
      <c r="O4160" s="217">
        <f t="shared" si="64"/>
        <v>1895105.3099999996</v>
      </c>
    </row>
    <row r="4161" spans="1:15" ht="22.05" hidden="1" customHeight="1" x14ac:dyDescent="0.2">
      <c r="A4161" s="216">
        <v>45848</v>
      </c>
      <c r="B4161" s="20" t="s">
        <v>185</v>
      </c>
      <c r="C4161" s="41">
        <v>56729</v>
      </c>
      <c r="D4161" s="22"/>
      <c r="E4161" s="55" t="s">
        <v>5241</v>
      </c>
      <c r="F4161" s="20" t="s">
        <v>79</v>
      </c>
      <c r="G4161" s="41"/>
      <c r="H4161" s="21" t="s">
        <v>22</v>
      </c>
      <c r="I4161" s="41" t="s">
        <v>103</v>
      </c>
      <c r="J4161" s="21" t="s">
        <v>92</v>
      </c>
      <c r="K4161" s="203" t="s">
        <v>3898</v>
      </c>
      <c r="L4161" s="55"/>
      <c r="M4161" s="219">
        <v>0</v>
      </c>
      <c r="N4161" s="219">
        <v>650</v>
      </c>
      <c r="O4161" s="217">
        <f t="shared" si="64"/>
        <v>1894455.3099999996</v>
      </c>
    </row>
    <row r="4162" spans="1:15" ht="22.05" hidden="1" customHeight="1" x14ac:dyDescent="0.2">
      <c r="A4162" s="216">
        <v>45848</v>
      </c>
      <c r="B4162" s="20" t="s">
        <v>185</v>
      </c>
      <c r="C4162" s="41">
        <v>56730</v>
      </c>
      <c r="D4162" s="22"/>
      <c r="E4162" s="55" t="s">
        <v>5242</v>
      </c>
      <c r="F4162" s="20" t="s">
        <v>79</v>
      </c>
      <c r="G4162" s="41"/>
      <c r="H4162" s="21" t="s">
        <v>22</v>
      </c>
      <c r="I4162" s="41" t="s">
        <v>103</v>
      </c>
      <c r="J4162" s="21" t="s">
        <v>95</v>
      </c>
      <c r="K4162" s="203" t="s">
        <v>368</v>
      </c>
      <c r="L4162" s="55"/>
      <c r="M4162" s="219">
        <v>0</v>
      </c>
      <c r="N4162" s="219">
        <v>200</v>
      </c>
      <c r="O4162" s="217">
        <f t="shared" si="64"/>
        <v>1894255.3099999996</v>
      </c>
    </row>
    <row r="4163" spans="1:15" ht="22.05" hidden="1" customHeight="1" x14ac:dyDescent="0.2">
      <c r="A4163" s="216">
        <v>45848</v>
      </c>
      <c r="B4163" s="20" t="s">
        <v>185</v>
      </c>
      <c r="C4163" s="41">
        <v>56731</v>
      </c>
      <c r="D4163" s="22"/>
      <c r="E4163" s="55" t="s">
        <v>5243</v>
      </c>
      <c r="F4163" s="20" t="s">
        <v>79</v>
      </c>
      <c r="G4163" s="41"/>
      <c r="H4163" s="21" t="s">
        <v>22</v>
      </c>
      <c r="I4163" s="41" t="s">
        <v>103</v>
      </c>
      <c r="J4163" s="21" t="s">
        <v>95</v>
      </c>
      <c r="K4163" s="203" t="s">
        <v>163</v>
      </c>
      <c r="L4163" s="55"/>
      <c r="M4163" s="219">
        <v>0</v>
      </c>
      <c r="N4163" s="219">
        <v>330</v>
      </c>
      <c r="O4163" s="217">
        <f t="shared" si="64"/>
        <v>1893925.3099999996</v>
      </c>
    </row>
    <row r="4164" spans="1:15" ht="22.05" hidden="1" customHeight="1" x14ac:dyDescent="0.2">
      <c r="A4164" s="216">
        <v>45848</v>
      </c>
      <c r="B4164" s="20" t="s">
        <v>185</v>
      </c>
      <c r="C4164" s="41">
        <v>56732</v>
      </c>
      <c r="D4164" s="22"/>
      <c r="E4164" s="55" t="s">
        <v>128</v>
      </c>
      <c r="F4164" s="20" t="s">
        <v>79</v>
      </c>
      <c r="G4164" s="41"/>
      <c r="H4164" s="21" t="s">
        <v>22</v>
      </c>
      <c r="I4164" s="41" t="s">
        <v>56</v>
      </c>
      <c r="J4164" s="21" t="s">
        <v>116</v>
      </c>
      <c r="K4164" s="203" t="s">
        <v>129</v>
      </c>
      <c r="L4164" s="55"/>
      <c r="M4164" s="219">
        <v>0</v>
      </c>
      <c r="N4164" s="219">
        <v>100</v>
      </c>
      <c r="O4164" s="217">
        <f t="shared" si="64"/>
        <v>1893825.3099999996</v>
      </c>
    </row>
    <row r="4165" spans="1:15" ht="22.05" hidden="1" customHeight="1" x14ac:dyDescent="0.2">
      <c r="A4165" s="216">
        <v>45848</v>
      </c>
      <c r="B4165" s="20" t="s">
        <v>185</v>
      </c>
      <c r="C4165" s="41">
        <v>56733</v>
      </c>
      <c r="D4165" s="22"/>
      <c r="E4165" s="55" t="s">
        <v>130</v>
      </c>
      <c r="F4165" s="20" t="s">
        <v>79</v>
      </c>
      <c r="G4165" s="41"/>
      <c r="H4165" s="21" t="s">
        <v>22</v>
      </c>
      <c r="I4165" s="41" t="s">
        <v>53</v>
      </c>
      <c r="J4165" s="21" t="s">
        <v>113</v>
      </c>
      <c r="K4165" s="203" t="s">
        <v>2827</v>
      </c>
      <c r="L4165" s="55"/>
      <c r="M4165" s="219">
        <v>0</v>
      </c>
      <c r="N4165" s="219">
        <v>1500</v>
      </c>
      <c r="O4165" s="217">
        <f t="shared" si="64"/>
        <v>1892325.3099999996</v>
      </c>
    </row>
    <row r="4166" spans="1:15" ht="22.05" hidden="1" customHeight="1" x14ac:dyDescent="0.2">
      <c r="A4166" s="216">
        <v>45848</v>
      </c>
      <c r="B4166" s="20" t="s">
        <v>185</v>
      </c>
      <c r="C4166" s="41">
        <v>56734</v>
      </c>
      <c r="D4166" s="22"/>
      <c r="E4166" s="55" t="s">
        <v>160</v>
      </c>
      <c r="F4166" s="20" t="s">
        <v>79</v>
      </c>
      <c r="G4166" s="41"/>
      <c r="H4166" s="21" t="s">
        <v>22</v>
      </c>
      <c r="I4166" s="41" t="s">
        <v>103</v>
      </c>
      <c r="J4166" s="21" t="s">
        <v>97</v>
      </c>
      <c r="K4166" s="203" t="s">
        <v>134</v>
      </c>
      <c r="L4166" s="55"/>
      <c r="M4166" s="219">
        <v>0</v>
      </c>
      <c r="N4166" s="219">
        <v>1600</v>
      </c>
      <c r="O4166" s="217">
        <f t="shared" si="64"/>
        <v>1890725.3099999996</v>
      </c>
    </row>
    <row r="4167" spans="1:15" ht="22.05" hidden="1" customHeight="1" x14ac:dyDescent="0.2">
      <c r="A4167" s="216">
        <v>45849</v>
      </c>
      <c r="B4167" s="20" t="s">
        <v>185</v>
      </c>
      <c r="C4167" s="41">
        <v>56736</v>
      </c>
      <c r="D4167" s="22"/>
      <c r="E4167" s="55" t="s">
        <v>394</v>
      </c>
      <c r="F4167" s="20" t="s">
        <v>79</v>
      </c>
      <c r="G4167" s="41"/>
      <c r="H4167" s="21" t="s">
        <v>22</v>
      </c>
      <c r="I4167" s="41" t="s">
        <v>103</v>
      </c>
      <c r="J4167" s="21" t="s">
        <v>60</v>
      </c>
      <c r="K4167" s="203" t="s">
        <v>133</v>
      </c>
      <c r="L4167" s="55"/>
      <c r="M4167" s="219">
        <v>0</v>
      </c>
      <c r="N4167" s="219">
        <v>3500</v>
      </c>
      <c r="O4167" s="217">
        <f t="shared" si="64"/>
        <v>1887225.3099999996</v>
      </c>
    </row>
    <row r="4168" spans="1:15" ht="22.05" hidden="1" customHeight="1" x14ac:dyDescent="0.2">
      <c r="A4168" s="216">
        <v>45849</v>
      </c>
      <c r="B4168" s="20" t="s">
        <v>185</v>
      </c>
      <c r="C4168" s="41">
        <v>56737</v>
      </c>
      <c r="D4168" s="22"/>
      <c r="E4168" s="55" t="s">
        <v>5247</v>
      </c>
      <c r="F4168" s="20" t="s">
        <v>79</v>
      </c>
      <c r="G4168" s="41"/>
      <c r="H4168" s="21" t="s">
        <v>22</v>
      </c>
      <c r="I4168" s="41" t="s">
        <v>103</v>
      </c>
      <c r="J4168" s="21" t="s">
        <v>102</v>
      </c>
      <c r="K4168" s="203" t="s">
        <v>1405</v>
      </c>
      <c r="L4168" s="55"/>
      <c r="M4168" s="219">
        <v>0</v>
      </c>
      <c r="N4168" s="219">
        <v>1600</v>
      </c>
      <c r="O4168" s="217">
        <f t="shared" si="64"/>
        <v>1885625.3099999996</v>
      </c>
    </row>
    <row r="4169" spans="1:15" ht="22.05" hidden="1" customHeight="1" x14ac:dyDescent="0.2">
      <c r="A4169" s="216">
        <v>45849</v>
      </c>
      <c r="B4169" s="20" t="s">
        <v>185</v>
      </c>
      <c r="C4169" s="41">
        <v>56738</v>
      </c>
      <c r="D4169" s="22"/>
      <c r="E4169" s="49" t="s">
        <v>5248</v>
      </c>
      <c r="F4169" s="20" t="s">
        <v>79</v>
      </c>
      <c r="G4169" s="41"/>
      <c r="H4169" s="21" t="s">
        <v>22</v>
      </c>
      <c r="I4169" s="41" t="s">
        <v>54</v>
      </c>
      <c r="J4169" s="21" t="s">
        <v>41</v>
      </c>
      <c r="K4169" s="203" t="s">
        <v>210</v>
      </c>
      <c r="L4169" s="55"/>
      <c r="M4169" s="219">
        <v>0</v>
      </c>
      <c r="N4169" s="219">
        <v>300</v>
      </c>
      <c r="O4169" s="217">
        <f t="shared" si="64"/>
        <v>1885325.3099999996</v>
      </c>
    </row>
    <row r="4170" spans="1:15" ht="22.05" hidden="1" customHeight="1" x14ac:dyDescent="0.2">
      <c r="A4170" s="216">
        <v>45849</v>
      </c>
      <c r="B4170" s="20" t="s">
        <v>185</v>
      </c>
      <c r="C4170" s="41">
        <v>56739</v>
      </c>
      <c r="D4170" s="22"/>
      <c r="E4170" s="55" t="s">
        <v>5249</v>
      </c>
      <c r="F4170" s="20" t="s">
        <v>79</v>
      </c>
      <c r="G4170" s="41"/>
      <c r="H4170" s="21" t="s">
        <v>22</v>
      </c>
      <c r="I4170" s="41" t="s">
        <v>54</v>
      </c>
      <c r="J4170" s="21" t="s">
        <v>63</v>
      </c>
      <c r="K4170" s="203" t="s">
        <v>413</v>
      </c>
      <c r="L4170" s="55"/>
      <c r="M4170" s="219">
        <v>0</v>
      </c>
      <c r="N4170" s="219">
        <v>365</v>
      </c>
      <c r="O4170" s="217">
        <f t="shared" si="64"/>
        <v>1884960.3099999996</v>
      </c>
    </row>
    <row r="4171" spans="1:15" ht="22.05" hidden="1" customHeight="1" x14ac:dyDescent="0.2">
      <c r="A4171" s="216">
        <v>45849</v>
      </c>
      <c r="B4171" s="20" t="s">
        <v>185</v>
      </c>
      <c r="C4171" s="41">
        <v>56740</v>
      </c>
      <c r="D4171" s="22"/>
      <c r="E4171" s="55" t="s">
        <v>717</v>
      </c>
      <c r="F4171" s="20" t="s">
        <v>79</v>
      </c>
      <c r="G4171" s="41"/>
      <c r="H4171" s="21" t="s">
        <v>22</v>
      </c>
      <c r="I4171" s="41" t="s">
        <v>103</v>
      </c>
      <c r="J4171" s="21" t="s">
        <v>214</v>
      </c>
      <c r="K4171" s="203" t="s">
        <v>2811</v>
      </c>
      <c r="L4171" s="55"/>
      <c r="M4171" s="219">
        <v>0</v>
      </c>
      <c r="N4171" s="219">
        <v>200</v>
      </c>
      <c r="O4171" s="217">
        <f t="shared" si="64"/>
        <v>1884760.3099999996</v>
      </c>
    </row>
    <row r="4172" spans="1:15" ht="22.05" hidden="1" customHeight="1" x14ac:dyDescent="0.2">
      <c r="A4172" s="216">
        <v>45849</v>
      </c>
      <c r="B4172" s="20" t="s">
        <v>185</v>
      </c>
      <c r="C4172" s="41">
        <v>56741</v>
      </c>
      <c r="D4172" s="22"/>
      <c r="E4172" s="55" t="s">
        <v>5250</v>
      </c>
      <c r="F4172" s="20" t="s">
        <v>79</v>
      </c>
      <c r="G4172" s="41"/>
      <c r="H4172" s="21" t="s">
        <v>22</v>
      </c>
      <c r="I4172" s="41" t="s">
        <v>103</v>
      </c>
      <c r="J4172" s="21" t="s">
        <v>93</v>
      </c>
      <c r="K4172" s="203" t="s">
        <v>205</v>
      </c>
      <c r="L4172" s="55"/>
      <c r="M4172" s="219">
        <v>0</v>
      </c>
      <c r="N4172" s="219">
        <v>12500</v>
      </c>
      <c r="O4172" s="217">
        <f t="shared" si="64"/>
        <v>1872260.3099999996</v>
      </c>
    </row>
    <row r="4173" spans="1:15" ht="22.05" hidden="1" customHeight="1" x14ac:dyDescent="0.2">
      <c r="A4173" s="216">
        <v>45849</v>
      </c>
      <c r="B4173" s="20" t="s">
        <v>185</v>
      </c>
      <c r="C4173" s="41">
        <v>56742</v>
      </c>
      <c r="D4173" s="22"/>
      <c r="E4173" s="55" t="s">
        <v>489</v>
      </c>
      <c r="F4173" s="20" t="s">
        <v>79</v>
      </c>
      <c r="G4173" s="41"/>
      <c r="H4173" s="21" t="s">
        <v>22</v>
      </c>
      <c r="I4173" s="41" t="s">
        <v>54</v>
      </c>
      <c r="J4173" s="21" t="s">
        <v>61</v>
      </c>
      <c r="K4173" s="203" t="s">
        <v>1015</v>
      </c>
      <c r="L4173" s="55"/>
      <c r="M4173" s="219">
        <v>0</v>
      </c>
      <c r="N4173" s="219">
        <v>8000</v>
      </c>
      <c r="O4173" s="217">
        <f t="shared" si="64"/>
        <v>1864260.3099999996</v>
      </c>
    </row>
    <row r="4174" spans="1:15" ht="22.05" hidden="1" customHeight="1" x14ac:dyDescent="0.2">
      <c r="A4174" s="216">
        <v>45849</v>
      </c>
      <c r="B4174" s="20" t="s">
        <v>185</v>
      </c>
      <c r="C4174" s="41">
        <v>56743</v>
      </c>
      <c r="D4174" s="22"/>
      <c r="E4174" s="55" t="s">
        <v>5251</v>
      </c>
      <c r="F4174" s="20" t="s">
        <v>79</v>
      </c>
      <c r="G4174" s="41"/>
      <c r="H4174" s="21" t="s">
        <v>22</v>
      </c>
      <c r="I4174" s="41" t="s">
        <v>103</v>
      </c>
      <c r="J4174" s="21" t="s">
        <v>215</v>
      </c>
      <c r="K4174" s="203" t="s">
        <v>5255</v>
      </c>
      <c r="L4174" s="55"/>
      <c r="M4174" s="219">
        <v>0</v>
      </c>
      <c r="N4174" s="219">
        <v>780000</v>
      </c>
      <c r="O4174" s="217">
        <f t="shared" si="64"/>
        <v>1084260.3099999996</v>
      </c>
    </row>
    <row r="4175" spans="1:15" ht="22.05" hidden="1" customHeight="1" x14ac:dyDescent="0.2">
      <c r="A4175" s="216">
        <v>45849</v>
      </c>
      <c r="B4175" s="20" t="s">
        <v>185</v>
      </c>
      <c r="C4175" s="41">
        <v>56744</v>
      </c>
      <c r="D4175" s="22"/>
      <c r="E4175" s="55" t="s">
        <v>400</v>
      </c>
      <c r="F4175" s="20" t="s">
        <v>79</v>
      </c>
      <c r="G4175" s="41"/>
      <c r="H4175" s="21" t="s">
        <v>22</v>
      </c>
      <c r="I4175" s="41" t="s">
        <v>54</v>
      </c>
      <c r="J4175" s="21" t="s">
        <v>44</v>
      </c>
      <c r="K4175" s="203" t="s">
        <v>412</v>
      </c>
      <c r="L4175" s="55"/>
      <c r="M4175" s="219">
        <v>0</v>
      </c>
      <c r="N4175" s="219">
        <v>6500</v>
      </c>
      <c r="O4175" s="217">
        <f t="shared" si="64"/>
        <v>1077760.3099999996</v>
      </c>
    </row>
    <row r="4176" spans="1:15" ht="22.05" hidden="1" customHeight="1" x14ac:dyDescent="0.2">
      <c r="A4176" s="216">
        <v>45849</v>
      </c>
      <c r="B4176" s="20" t="s">
        <v>185</v>
      </c>
      <c r="C4176" s="41">
        <v>56745</v>
      </c>
      <c r="D4176" s="22"/>
      <c r="E4176" s="55" t="s">
        <v>5252</v>
      </c>
      <c r="F4176" s="20" t="s">
        <v>79</v>
      </c>
      <c r="G4176" s="41"/>
      <c r="H4176" s="21" t="s">
        <v>22</v>
      </c>
      <c r="I4176" s="41" t="s">
        <v>103</v>
      </c>
      <c r="J4176" s="21" t="s">
        <v>92</v>
      </c>
      <c r="K4176" s="203" t="s">
        <v>4788</v>
      </c>
      <c r="L4176" s="55"/>
      <c r="M4176" s="219">
        <v>0</v>
      </c>
      <c r="N4176" s="219">
        <v>850</v>
      </c>
      <c r="O4176" s="217">
        <f t="shared" si="64"/>
        <v>1076910.3099999996</v>
      </c>
    </row>
    <row r="4177" spans="1:15" ht="22.05" hidden="1" customHeight="1" x14ac:dyDescent="0.2">
      <c r="A4177" s="216">
        <v>45849</v>
      </c>
      <c r="B4177" s="20" t="s">
        <v>185</v>
      </c>
      <c r="C4177" s="41">
        <v>56746</v>
      </c>
      <c r="D4177" s="22"/>
      <c r="E4177" s="55" t="s">
        <v>5253</v>
      </c>
      <c r="F4177" s="20" t="s">
        <v>79</v>
      </c>
      <c r="G4177" s="41"/>
      <c r="H4177" s="21" t="s">
        <v>22</v>
      </c>
      <c r="I4177" s="41" t="s">
        <v>103</v>
      </c>
      <c r="J4177" s="21" t="s">
        <v>214</v>
      </c>
      <c r="K4177" s="203" t="s">
        <v>210</v>
      </c>
      <c r="L4177" s="55"/>
      <c r="M4177" s="219">
        <v>0</v>
      </c>
      <c r="N4177" s="219">
        <v>350</v>
      </c>
      <c r="O4177" s="217">
        <f t="shared" si="64"/>
        <v>1076560.3099999996</v>
      </c>
    </row>
    <row r="4178" spans="1:15" ht="22.05" hidden="1" customHeight="1" x14ac:dyDescent="0.2">
      <c r="A4178" s="216">
        <v>45849</v>
      </c>
      <c r="B4178" s="20" t="s">
        <v>185</v>
      </c>
      <c r="C4178" s="41">
        <v>56747</v>
      </c>
      <c r="D4178" s="22"/>
      <c r="E4178" s="55" t="s">
        <v>5254</v>
      </c>
      <c r="F4178" s="20" t="s">
        <v>79</v>
      </c>
      <c r="G4178" s="41"/>
      <c r="H4178" s="21" t="s">
        <v>22</v>
      </c>
      <c r="I4178" s="41" t="s">
        <v>54</v>
      </c>
      <c r="J4178" s="21" t="s">
        <v>61</v>
      </c>
      <c r="K4178" s="203" t="s">
        <v>387</v>
      </c>
      <c r="L4178" s="55"/>
      <c r="M4178" s="219">
        <v>0</v>
      </c>
      <c r="N4178" s="219">
        <v>1100</v>
      </c>
      <c r="O4178" s="217">
        <f t="shared" si="64"/>
        <v>1075460.3099999996</v>
      </c>
    </row>
    <row r="4179" spans="1:15" ht="22.05" hidden="1" customHeight="1" x14ac:dyDescent="0.2">
      <c r="A4179" s="216">
        <v>45849</v>
      </c>
      <c r="B4179" s="20" t="s">
        <v>185</v>
      </c>
      <c r="C4179" s="41">
        <v>56748</v>
      </c>
      <c r="D4179" s="22"/>
      <c r="E4179" s="55" t="s">
        <v>143</v>
      </c>
      <c r="F4179" s="20" t="s">
        <v>79</v>
      </c>
      <c r="G4179" s="41"/>
      <c r="H4179" s="21" t="s">
        <v>22</v>
      </c>
      <c r="I4179" s="41" t="s">
        <v>53</v>
      </c>
      <c r="J4179" s="21" t="s">
        <v>112</v>
      </c>
      <c r="K4179" s="203" t="s">
        <v>144</v>
      </c>
      <c r="L4179" s="55"/>
      <c r="M4179" s="219">
        <v>0</v>
      </c>
      <c r="N4179" s="219">
        <v>5950</v>
      </c>
      <c r="O4179" s="217">
        <f t="shared" si="64"/>
        <v>1069510.3099999996</v>
      </c>
    </row>
    <row r="4180" spans="1:15" ht="22.05" hidden="1" customHeight="1" x14ac:dyDescent="0.2">
      <c r="A4180" s="216">
        <v>45849</v>
      </c>
      <c r="B4180" s="20" t="s">
        <v>185</v>
      </c>
      <c r="C4180" s="41">
        <v>56749</v>
      </c>
      <c r="D4180" s="22"/>
      <c r="E4180" s="55" t="s">
        <v>143</v>
      </c>
      <c r="F4180" s="20" t="s">
        <v>79</v>
      </c>
      <c r="G4180" s="41"/>
      <c r="H4180" s="21" t="s">
        <v>22</v>
      </c>
      <c r="I4180" s="41" t="s">
        <v>53</v>
      </c>
      <c r="J4180" s="21" t="s">
        <v>112</v>
      </c>
      <c r="K4180" s="203" t="s">
        <v>419</v>
      </c>
      <c r="L4180" s="55"/>
      <c r="M4180" s="219">
        <v>0</v>
      </c>
      <c r="N4180" s="219">
        <v>7700</v>
      </c>
      <c r="O4180" s="217">
        <f t="shared" si="64"/>
        <v>1061810.3099999996</v>
      </c>
    </row>
    <row r="4181" spans="1:15" ht="22.05" hidden="1" customHeight="1" x14ac:dyDescent="0.2">
      <c r="A4181" s="216">
        <v>45849</v>
      </c>
      <c r="B4181" s="20" t="s">
        <v>185</v>
      </c>
      <c r="C4181" s="41">
        <v>56750</v>
      </c>
      <c r="D4181" s="22"/>
      <c r="E4181" s="55" t="s">
        <v>376</v>
      </c>
      <c r="F4181" s="20" t="s">
        <v>79</v>
      </c>
      <c r="G4181" s="41"/>
      <c r="H4181" s="21" t="s">
        <v>22</v>
      </c>
      <c r="I4181" s="41" t="s">
        <v>54</v>
      </c>
      <c r="J4181" s="21" t="s">
        <v>41</v>
      </c>
      <c r="K4181" s="203" t="s">
        <v>559</v>
      </c>
      <c r="L4181" s="55"/>
      <c r="M4181" s="219">
        <v>0</v>
      </c>
      <c r="N4181" s="219">
        <v>2300</v>
      </c>
      <c r="O4181" s="217">
        <f t="shared" si="64"/>
        <v>1059510.3099999996</v>
      </c>
    </row>
    <row r="4182" spans="1:15" ht="22.05" hidden="1" customHeight="1" x14ac:dyDescent="0.2">
      <c r="A4182" s="216">
        <v>45849</v>
      </c>
      <c r="B4182" s="20" t="s">
        <v>185</v>
      </c>
      <c r="C4182" s="41">
        <v>56751</v>
      </c>
      <c r="D4182" s="22"/>
      <c r="E4182" s="55" t="s">
        <v>158</v>
      </c>
      <c r="F4182" s="20" t="s">
        <v>79</v>
      </c>
      <c r="G4182" s="41"/>
      <c r="H4182" s="21" t="s">
        <v>22</v>
      </c>
      <c r="I4182" s="41" t="s">
        <v>56</v>
      </c>
      <c r="J4182" s="21" t="s">
        <v>116</v>
      </c>
      <c r="K4182" s="55" t="s">
        <v>139</v>
      </c>
      <c r="L4182" s="55"/>
      <c r="M4182" s="219">
        <v>0</v>
      </c>
      <c r="N4182" s="219">
        <v>865</v>
      </c>
      <c r="O4182" s="217">
        <f t="shared" si="64"/>
        <v>1058645.3099999996</v>
      </c>
    </row>
    <row r="4183" spans="1:15" ht="22.05" hidden="1" customHeight="1" x14ac:dyDescent="0.2">
      <c r="A4183" s="216">
        <v>45849</v>
      </c>
      <c r="B4183" s="20" t="s">
        <v>185</v>
      </c>
      <c r="C4183" s="41">
        <v>56752</v>
      </c>
      <c r="D4183" s="22"/>
      <c r="E4183" s="55" t="s">
        <v>154</v>
      </c>
      <c r="F4183" s="20" t="s">
        <v>79</v>
      </c>
      <c r="G4183" s="41"/>
      <c r="H4183" s="21" t="s">
        <v>22</v>
      </c>
      <c r="I4183" s="41" t="s">
        <v>103</v>
      </c>
      <c r="J4183" s="21" t="s">
        <v>219</v>
      </c>
      <c r="K4183" s="55" t="s">
        <v>1241</v>
      </c>
      <c r="L4183" s="55"/>
      <c r="M4183" s="219">
        <v>0</v>
      </c>
      <c r="N4183" s="219">
        <v>140</v>
      </c>
      <c r="O4183" s="217">
        <f t="shared" si="64"/>
        <v>1058505.3099999996</v>
      </c>
    </row>
    <row r="4184" spans="1:15" ht="22.05" hidden="1" customHeight="1" x14ac:dyDescent="0.2">
      <c r="A4184" s="216">
        <v>45849</v>
      </c>
      <c r="B4184" s="20" t="s">
        <v>185</v>
      </c>
      <c r="C4184" s="41">
        <v>56753</v>
      </c>
      <c r="D4184" s="22"/>
      <c r="E4184" s="55" t="s">
        <v>1578</v>
      </c>
      <c r="F4184" s="20" t="s">
        <v>79</v>
      </c>
      <c r="G4184" s="41"/>
      <c r="H4184" s="21" t="s">
        <v>22</v>
      </c>
      <c r="I4184" s="41" t="s">
        <v>56</v>
      </c>
      <c r="J4184" s="21" t="s">
        <v>88</v>
      </c>
      <c r="K4184" s="55" t="s">
        <v>265</v>
      </c>
      <c r="L4184" s="55"/>
      <c r="M4184" s="219">
        <v>0</v>
      </c>
      <c r="N4184" s="219">
        <v>1500</v>
      </c>
      <c r="O4184" s="217">
        <f t="shared" si="64"/>
        <v>1057005.3099999996</v>
      </c>
    </row>
    <row r="4185" spans="1:15" ht="22.05" hidden="1" customHeight="1" x14ac:dyDescent="0.2">
      <c r="A4185" s="216">
        <v>45850</v>
      </c>
      <c r="B4185" s="20" t="s">
        <v>185</v>
      </c>
      <c r="C4185" s="41">
        <v>56755</v>
      </c>
      <c r="D4185" s="22"/>
      <c r="E4185" s="55" t="s">
        <v>531</v>
      </c>
      <c r="F4185" s="20" t="s">
        <v>79</v>
      </c>
      <c r="G4185" s="41"/>
      <c r="H4185" s="21" t="s">
        <v>22</v>
      </c>
      <c r="I4185" s="41" t="s">
        <v>53</v>
      </c>
      <c r="J4185" s="21" t="s">
        <v>112</v>
      </c>
      <c r="K4185" s="55" t="s">
        <v>231</v>
      </c>
      <c r="L4185" s="55"/>
      <c r="M4185" s="219">
        <v>0</v>
      </c>
      <c r="N4185" s="219">
        <v>39768</v>
      </c>
      <c r="O4185" s="217">
        <f t="shared" si="64"/>
        <v>1017237.3099999996</v>
      </c>
    </row>
    <row r="4186" spans="1:15" ht="22.05" hidden="1" customHeight="1" x14ac:dyDescent="0.2">
      <c r="A4186" s="216">
        <v>45850</v>
      </c>
      <c r="B4186" s="20" t="s">
        <v>185</v>
      </c>
      <c r="C4186" s="41">
        <v>56756</v>
      </c>
      <c r="D4186" s="22"/>
      <c r="E4186" s="55" t="s">
        <v>5256</v>
      </c>
      <c r="F4186" s="20" t="s">
        <v>79</v>
      </c>
      <c r="G4186" s="41"/>
      <c r="H4186" s="21" t="s">
        <v>22</v>
      </c>
      <c r="I4186" s="41" t="s">
        <v>53</v>
      </c>
      <c r="J4186" s="21" t="s">
        <v>112</v>
      </c>
      <c r="K4186" s="55" t="s">
        <v>231</v>
      </c>
      <c r="L4186" s="55"/>
      <c r="M4186" s="219">
        <v>0</v>
      </c>
      <c r="N4186" s="219">
        <v>960</v>
      </c>
      <c r="O4186" s="217">
        <f t="shared" si="64"/>
        <v>1016277.3099999996</v>
      </c>
    </row>
    <row r="4187" spans="1:15" ht="22.05" hidden="1" customHeight="1" x14ac:dyDescent="0.2">
      <c r="A4187" s="216">
        <v>45850</v>
      </c>
      <c r="B4187" s="20" t="s">
        <v>185</v>
      </c>
      <c r="C4187" s="41">
        <v>56757</v>
      </c>
      <c r="D4187" s="22"/>
      <c r="E4187" s="55" t="s">
        <v>150</v>
      </c>
      <c r="F4187" s="20" t="s">
        <v>79</v>
      </c>
      <c r="G4187" s="41"/>
      <c r="H4187" s="21" t="s">
        <v>22</v>
      </c>
      <c r="I4187" s="41" t="s">
        <v>81</v>
      </c>
      <c r="J4187" s="21" t="s">
        <v>200</v>
      </c>
      <c r="K4187" s="55" t="s">
        <v>413</v>
      </c>
      <c r="L4187" s="55"/>
      <c r="M4187" s="219">
        <v>0</v>
      </c>
      <c r="N4187" s="219">
        <v>255000</v>
      </c>
      <c r="O4187" s="217">
        <f t="shared" si="64"/>
        <v>761277.30999999959</v>
      </c>
    </row>
    <row r="4188" spans="1:15" ht="22.05" hidden="1" customHeight="1" x14ac:dyDescent="0.2">
      <c r="A4188" s="216">
        <v>45850</v>
      </c>
      <c r="B4188" s="20" t="s">
        <v>185</v>
      </c>
      <c r="C4188" s="41">
        <v>56758</v>
      </c>
      <c r="D4188" s="22"/>
      <c r="E4188" s="55" t="s">
        <v>5257</v>
      </c>
      <c r="F4188" s="20" t="s">
        <v>79</v>
      </c>
      <c r="G4188" s="41"/>
      <c r="H4188" s="21" t="s">
        <v>22</v>
      </c>
      <c r="I4188" s="41" t="s">
        <v>103</v>
      </c>
      <c r="J4188" s="21" t="s">
        <v>102</v>
      </c>
      <c r="K4188" s="55" t="s">
        <v>5268</v>
      </c>
      <c r="L4188" s="55"/>
      <c r="M4188" s="219">
        <v>0</v>
      </c>
      <c r="N4188" s="219">
        <v>600</v>
      </c>
      <c r="O4188" s="217">
        <f t="shared" si="64"/>
        <v>760677.30999999959</v>
      </c>
    </row>
    <row r="4189" spans="1:15" ht="22.05" hidden="1" customHeight="1" x14ac:dyDescent="0.2">
      <c r="A4189" s="216">
        <v>45850</v>
      </c>
      <c r="B4189" s="20" t="s">
        <v>185</v>
      </c>
      <c r="C4189" s="41">
        <v>56759</v>
      </c>
      <c r="D4189" s="22"/>
      <c r="E4189" s="55" t="s">
        <v>5258</v>
      </c>
      <c r="F4189" s="20" t="s">
        <v>79</v>
      </c>
      <c r="G4189" s="41"/>
      <c r="H4189" s="21" t="s">
        <v>22</v>
      </c>
      <c r="I4189" s="41" t="s">
        <v>103</v>
      </c>
      <c r="J4189" s="21" t="s">
        <v>95</v>
      </c>
      <c r="K4189" s="55" t="s">
        <v>498</v>
      </c>
      <c r="L4189" s="55"/>
      <c r="M4189" s="219">
        <v>0</v>
      </c>
      <c r="N4189" s="219">
        <v>460</v>
      </c>
      <c r="O4189" s="217">
        <f t="shared" si="64"/>
        <v>760217.30999999959</v>
      </c>
    </row>
    <row r="4190" spans="1:15" ht="22.05" hidden="1" customHeight="1" x14ac:dyDescent="0.2">
      <c r="A4190" s="216">
        <v>45850</v>
      </c>
      <c r="B4190" s="20" t="s">
        <v>185</v>
      </c>
      <c r="C4190" s="41">
        <v>56760</v>
      </c>
      <c r="D4190" s="22"/>
      <c r="E4190" s="55" t="s">
        <v>5259</v>
      </c>
      <c r="F4190" s="20" t="s">
        <v>79</v>
      </c>
      <c r="G4190" s="41"/>
      <c r="H4190" s="21" t="s">
        <v>22</v>
      </c>
      <c r="I4190" s="41" t="s">
        <v>54</v>
      </c>
      <c r="J4190" s="21" t="s">
        <v>41</v>
      </c>
      <c r="K4190" s="55" t="s">
        <v>1639</v>
      </c>
      <c r="L4190" s="55"/>
      <c r="M4190" s="219">
        <v>0</v>
      </c>
      <c r="N4190" s="219">
        <v>1800</v>
      </c>
      <c r="O4190" s="217">
        <f t="shared" si="64"/>
        <v>758417.30999999959</v>
      </c>
    </row>
    <row r="4191" spans="1:15" ht="22.05" hidden="1" customHeight="1" x14ac:dyDescent="0.2">
      <c r="A4191" s="216">
        <v>45850</v>
      </c>
      <c r="B4191" s="20" t="s">
        <v>185</v>
      </c>
      <c r="C4191" s="41">
        <v>56761</v>
      </c>
      <c r="D4191" s="22"/>
      <c r="E4191" s="55" t="s">
        <v>675</v>
      </c>
      <c r="F4191" s="20" t="s">
        <v>79</v>
      </c>
      <c r="G4191" s="41"/>
      <c r="H4191" s="21" t="s">
        <v>22</v>
      </c>
      <c r="I4191" s="41" t="s">
        <v>54</v>
      </c>
      <c r="J4191" s="21" t="s">
        <v>41</v>
      </c>
      <c r="K4191" s="55" t="s">
        <v>235</v>
      </c>
      <c r="L4191" s="55"/>
      <c r="M4191" s="219">
        <v>0</v>
      </c>
      <c r="N4191" s="219">
        <v>200</v>
      </c>
      <c r="O4191" s="217">
        <f t="shared" si="64"/>
        <v>758217.30999999959</v>
      </c>
    </row>
    <row r="4192" spans="1:15" ht="22.05" hidden="1" customHeight="1" x14ac:dyDescent="0.2">
      <c r="A4192" s="216">
        <v>45850</v>
      </c>
      <c r="B4192" s="20" t="s">
        <v>185</v>
      </c>
      <c r="C4192" s="41">
        <v>56762</v>
      </c>
      <c r="D4192" s="22"/>
      <c r="E4192" s="55" t="s">
        <v>204</v>
      </c>
      <c r="F4192" s="20" t="s">
        <v>79</v>
      </c>
      <c r="G4192" s="41"/>
      <c r="H4192" s="21" t="s">
        <v>22</v>
      </c>
      <c r="I4192" s="41" t="s">
        <v>56</v>
      </c>
      <c r="J4192" s="21" t="s">
        <v>212</v>
      </c>
      <c r="K4192" s="55" t="s">
        <v>235</v>
      </c>
      <c r="L4192" s="55"/>
      <c r="M4192" s="219">
        <v>0</v>
      </c>
      <c r="N4192" s="219">
        <v>1000</v>
      </c>
      <c r="O4192" s="217">
        <f t="shared" si="64"/>
        <v>757217.30999999959</v>
      </c>
    </row>
    <row r="4193" spans="1:16" ht="22.05" hidden="1" customHeight="1" x14ac:dyDescent="0.2">
      <c r="A4193" s="216">
        <v>45850</v>
      </c>
      <c r="B4193" s="20" t="s">
        <v>185</v>
      </c>
      <c r="C4193" s="41">
        <v>56763</v>
      </c>
      <c r="D4193" s="22"/>
      <c r="E4193" s="55" t="s">
        <v>5260</v>
      </c>
      <c r="F4193" s="20" t="s">
        <v>79</v>
      </c>
      <c r="G4193" s="41"/>
      <c r="H4193" s="21" t="s">
        <v>22</v>
      </c>
      <c r="I4193" s="41" t="s">
        <v>103</v>
      </c>
      <c r="J4193" s="21" t="s">
        <v>214</v>
      </c>
      <c r="K4193" s="55" t="s">
        <v>5199</v>
      </c>
      <c r="L4193" s="55"/>
      <c r="M4193" s="219">
        <v>0</v>
      </c>
      <c r="N4193" s="219">
        <v>200</v>
      </c>
      <c r="O4193" s="217">
        <f t="shared" si="64"/>
        <v>757017.30999999959</v>
      </c>
    </row>
    <row r="4194" spans="1:16" ht="22.05" hidden="1" customHeight="1" x14ac:dyDescent="0.2">
      <c r="A4194" s="216">
        <v>45850</v>
      </c>
      <c r="B4194" s="20" t="s">
        <v>185</v>
      </c>
      <c r="C4194" s="41">
        <v>56764</v>
      </c>
      <c r="D4194" s="22"/>
      <c r="E4194" s="55" t="s">
        <v>734</v>
      </c>
      <c r="F4194" s="20" t="s">
        <v>79</v>
      </c>
      <c r="G4194" s="41"/>
      <c r="H4194" s="21" t="s">
        <v>22</v>
      </c>
      <c r="I4194" s="41" t="s">
        <v>103</v>
      </c>
      <c r="J4194" s="21" t="s">
        <v>214</v>
      </c>
      <c r="K4194" s="55" t="s">
        <v>464</v>
      </c>
      <c r="L4194" s="55"/>
      <c r="M4194" s="219">
        <v>0</v>
      </c>
      <c r="N4194" s="219">
        <v>200</v>
      </c>
      <c r="O4194" s="217">
        <f t="shared" si="64"/>
        <v>756817.30999999959</v>
      </c>
    </row>
    <row r="4195" spans="1:16" ht="22.05" hidden="1" customHeight="1" thickBot="1" x14ac:dyDescent="0.25">
      <c r="A4195" s="216">
        <v>45850</v>
      </c>
      <c r="B4195" s="20" t="s">
        <v>185</v>
      </c>
      <c r="C4195" s="41">
        <v>56765</v>
      </c>
      <c r="D4195" s="22"/>
      <c r="E4195" s="55" t="s">
        <v>402</v>
      </c>
      <c r="F4195" s="20" t="s">
        <v>79</v>
      </c>
      <c r="G4195" s="41"/>
      <c r="H4195" s="21" t="s">
        <v>22</v>
      </c>
      <c r="I4195" s="41" t="s">
        <v>80</v>
      </c>
      <c r="J4195" s="21" t="s">
        <v>66</v>
      </c>
      <c r="K4195" s="55" t="s">
        <v>544</v>
      </c>
      <c r="L4195" s="55"/>
      <c r="M4195" s="219">
        <v>0</v>
      </c>
      <c r="N4195" s="219">
        <v>600</v>
      </c>
      <c r="O4195" s="217">
        <f t="shared" si="64"/>
        <v>756217.30999999959</v>
      </c>
      <c r="P4195" s="89"/>
    </row>
    <row r="4196" spans="1:16" ht="22.05" hidden="1" customHeight="1" x14ac:dyDescent="0.2">
      <c r="A4196" s="227">
        <v>45850</v>
      </c>
      <c r="B4196" s="20" t="s">
        <v>185</v>
      </c>
      <c r="C4196" s="28">
        <v>56766</v>
      </c>
      <c r="D4196" s="56"/>
      <c r="E4196" s="25" t="s">
        <v>5261</v>
      </c>
      <c r="F4196" s="20" t="s">
        <v>79</v>
      </c>
      <c r="H4196" s="21" t="s">
        <v>22</v>
      </c>
      <c r="I4196" s="28" t="s">
        <v>103</v>
      </c>
      <c r="J4196" s="23" t="s">
        <v>60</v>
      </c>
      <c r="K4196" s="55" t="s">
        <v>133</v>
      </c>
      <c r="M4196" s="231">
        <v>0</v>
      </c>
      <c r="N4196" s="231">
        <v>230</v>
      </c>
      <c r="O4196" s="217">
        <f t="shared" si="64"/>
        <v>755987.30999999959</v>
      </c>
    </row>
    <row r="4197" spans="1:16" ht="22.05" hidden="1" customHeight="1" x14ac:dyDescent="0.2">
      <c r="A4197" s="227">
        <v>45850</v>
      </c>
      <c r="B4197" s="20" t="s">
        <v>185</v>
      </c>
      <c r="C4197" s="28">
        <v>56767</v>
      </c>
      <c r="D4197" s="56"/>
      <c r="E4197" s="25" t="s">
        <v>5262</v>
      </c>
      <c r="F4197" s="20" t="s">
        <v>79</v>
      </c>
      <c r="H4197" s="21" t="s">
        <v>22</v>
      </c>
      <c r="I4197" s="28" t="s">
        <v>103</v>
      </c>
      <c r="J4197" s="23" t="s">
        <v>92</v>
      </c>
      <c r="K4197" s="55" t="s">
        <v>2342</v>
      </c>
      <c r="M4197" s="231">
        <v>0</v>
      </c>
      <c r="N4197" s="231">
        <v>1000</v>
      </c>
      <c r="O4197" s="217">
        <f t="shared" si="64"/>
        <v>754987.30999999959</v>
      </c>
    </row>
    <row r="4198" spans="1:16" ht="22.05" hidden="1" customHeight="1" x14ac:dyDescent="0.2">
      <c r="A4198" s="227">
        <v>45850</v>
      </c>
      <c r="B4198" s="20" t="s">
        <v>185</v>
      </c>
      <c r="C4198" s="28">
        <v>56768</v>
      </c>
      <c r="D4198" s="56"/>
      <c r="E4198" s="25" t="s">
        <v>5174</v>
      </c>
      <c r="F4198" s="20" t="s">
        <v>79</v>
      </c>
      <c r="H4198" s="21" t="s">
        <v>22</v>
      </c>
      <c r="I4198" s="28" t="s">
        <v>54</v>
      </c>
      <c r="J4198" s="23" t="s">
        <v>64</v>
      </c>
      <c r="K4198" s="156" t="s">
        <v>1257</v>
      </c>
      <c r="M4198" s="231">
        <v>0</v>
      </c>
      <c r="N4198" s="231">
        <v>46500</v>
      </c>
      <c r="O4198" s="217">
        <f t="shared" si="64"/>
        <v>708487.30999999959</v>
      </c>
    </row>
    <row r="4199" spans="1:16" ht="22.05" hidden="1" customHeight="1" x14ac:dyDescent="0.2">
      <c r="A4199" s="227">
        <v>45850</v>
      </c>
      <c r="B4199" s="20" t="s">
        <v>185</v>
      </c>
      <c r="C4199" s="28">
        <v>56769</v>
      </c>
      <c r="D4199" s="56"/>
      <c r="E4199" s="25" t="s">
        <v>3245</v>
      </c>
      <c r="F4199" s="20" t="s">
        <v>79</v>
      </c>
      <c r="H4199" s="21" t="s">
        <v>22</v>
      </c>
      <c r="I4199" s="28" t="s">
        <v>55</v>
      </c>
      <c r="J4199" s="23" t="s">
        <v>73</v>
      </c>
      <c r="K4199" s="156" t="s">
        <v>5269</v>
      </c>
      <c r="M4199" s="231">
        <v>0</v>
      </c>
      <c r="N4199" s="231">
        <v>11771</v>
      </c>
      <c r="O4199" s="217">
        <f t="shared" si="64"/>
        <v>696716.30999999959</v>
      </c>
    </row>
    <row r="4200" spans="1:16" ht="22.05" hidden="1" customHeight="1" x14ac:dyDescent="0.2">
      <c r="A4200" s="227">
        <v>45850</v>
      </c>
      <c r="B4200" s="20" t="s">
        <v>185</v>
      </c>
      <c r="C4200" s="28">
        <v>56770</v>
      </c>
      <c r="D4200" s="56"/>
      <c r="E4200" s="25" t="s">
        <v>1661</v>
      </c>
      <c r="F4200" s="20" t="s">
        <v>79</v>
      </c>
      <c r="H4200" s="21" t="s">
        <v>22</v>
      </c>
      <c r="I4200" s="28" t="s">
        <v>55</v>
      </c>
      <c r="J4200" s="23" t="s">
        <v>261</v>
      </c>
      <c r="K4200" s="156" t="s">
        <v>3253</v>
      </c>
      <c r="M4200" s="231">
        <v>0</v>
      </c>
      <c r="N4200" s="231">
        <v>5000</v>
      </c>
      <c r="O4200" s="217">
        <f t="shared" si="64"/>
        <v>691716.30999999959</v>
      </c>
    </row>
    <row r="4201" spans="1:16" ht="22.05" hidden="1" customHeight="1" x14ac:dyDescent="0.2">
      <c r="A4201" s="227">
        <v>45850</v>
      </c>
      <c r="B4201" s="20" t="s">
        <v>185</v>
      </c>
      <c r="C4201" s="28">
        <v>56771</v>
      </c>
      <c r="D4201" s="56"/>
      <c r="E4201" s="25" t="s">
        <v>1660</v>
      </c>
      <c r="F4201" s="20" t="s">
        <v>79</v>
      </c>
      <c r="H4201" s="21" t="s">
        <v>22</v>
      </c>
      <c r="I4201" s="28" t="s">
        <v>55</v>
      </c>
      <c r="J4201" s="23" t="s">
        <v>73</v>
      </c>
      <c r="K4201" s="156" t="s">
        <v>140</v>
      </c>
      <c r="M4201" s="231">
        <v>0</v>
      </c>
      <c r="N4201" s="231">
        <v>1500</v>
      </c>
      <c r="O4201" s="217">
        <f t="shared" si="64"/>
        <v>690216.30999999959</v>
      </c>
    </row>
    <row r="4202" spans="1:16" ht="22.05" hidden="1" customHeight="1" x14ac:dyDescent="0.2">
      <c r="A4202" s="227">
        <v>45850</v>
      </c>
      <c r="B4202" s="20" t="s">
        <v>185</v>
      </c>
      <c r="C4202" s="28">
        <v>56772</v>
      </c>
      <c r="D4202" s="56"/>
      <c r="E4202" s="25" t="s">
        <v>143</v>
      </c>
      <c r="F4202" s="20" t="s">
        <v>79</v>
      </c>
      <c r="H4202" s="21" t="s">
        <v>22</v>
      </c>
      <c r="I4202" s="28" t="s">
        <v>53</v>
      </c>
      <c r="J4202" s="23" t="s">
        <v>114</v>
      </c>
      <c r="K4202" s="156" t="s">
        <v>273</v>
      </c>
      <c r="M4202" s="231">
        <v>0</v>
      </c>
      <c r="N4202" s="231">
        <v>6550</v>
      </c>
      <c r="O4202" s="217">
        <f t="shared" si="64"/>
        <v>683666.30999999959</v>
      </c>
    </row>
    <row r="4203" spans="1:16" ht="22.05" hidden="1" customHeight="1" x14ac:dyDescent="0.2">
      <c r="A4203" s="227">
        <v>45850</v>
      </c>
      <c r="B4203" s="20" t="s">
        <v>185</v>
      </c>
      <c r="C4203" s="28">
        <v>56773</v>
      </c>
      <c r="D4203" s="56"/>
      <c r="E4203" s="25" t="s">
        <v>143</v>
      </c>
      <c r="F4203" s="20" t="s">
        <v>79</v>
      </c>
      <c r="H4203" s="21" t="s">
        <v>22</v>
      </c>
      <c r="I4203" s="28" t="s">
        <v>53</v>
      </c>
      <c r="J4203" s="23" t="s">
        <v>114</v>
      </c>
      <c r="K4203" s="156" t="s">
        <v>149</v>
      </c>
      <c r="M4203" s="231">
        <v>0</v>
      </c>
      <c r="N4203" s="231">
        <v>21700</v>
      </c>
      <c r="O4203" s="217">
        <f t="shared" si="64"/>
        <v>661966.30999999959</v>
      </c>
    </row>
    <row r="4204" spans="1:16" ht="22.05" hidden="1" customHeight="1" x14ac:dyDescent="0.2">
      <c r="A4204" s="227">
        <v>45850</v>
      </c>
      <c r="B4204" s="20" t="s">
        <v>185</v>
      </c>
      <c r="C4204" s="28">
        <v>56774</v>
      </c>
      <c r="D4204" s="56"/>
      <c r="E4204" s="25" t="s">
        <v>143</v>
      </c>
      <c r="F4204" s="20" t="s">
        <v>79</v>
      </c>
      <c r="H4204" s="21" t="s">
        <v>22</v>
      </c>
      <c r="I4204" s="28" t="s">
        <v>53</v>
      </c>
      <c r="J4204" s="23" t="s">
        <v>112</v>
      </c>
      <c r="K4204" s="156" t="s">
        <v>144</v>
      </c>
      <c r="M4204" s="231">
        <v>0</v>
      </c>
      <c r="N4204" s="231">
        <v>5950</v>
      </c>
      <c r="O4204" s="217">
        <f t="shared" si="64"/>
        <v>656016.30999999959</v>
      </c>
    </row>
    <row r="4205" spans="1:16" ht="22.05" hidden="1" customHeight="1" x14ac:dyDescent="0.2">
      <c r="A4205" s="227">
        <v>45850</v>
      </c>
      <c r="B4205" s="20" t="s">
        <v>185</v>
      </c>
      <c r="C4205" s="28">
        <v>56775</v>
      </c>
      <c r="D4205" s="56"/>
      <c r="E4205" s="25" t="s">
        <v>143</v>
      </c>
      <c r="F4205" s="20" t="s">
        <v>79</v>
      </c>
      <c r="H4205" s="21" t="s">
        <v>22</v>
      </c>
      <c r="I4205" s="28" t="s">
        <v>53</v>
      </c>
      <c r="J4205" s="23" t="s">
        <v>112</v>
      </c>
      <c r="K4205" s="156" t="s">
        <v>416</v>
      </c>
      <c r="M4205" s="231">
        <v>0</v>
      </c>
      <c r="N4205" s="231">
        <v>31440</v>
      </c>
      <c r="O4205" s="217">
        <f t="shared" si="64"/>
        <v>624576.30999999959</v>
      </c>
    </row>
    <row r="4206" spans="1:16" ht="22.05" hidden="1" customHeight="1" x14ac:dyDescent="0.2">
      <c r="A4206" s="227">
        <v>45850</v>
      </c>
      <c r="B4206" s="20" t="s">
        <v>185</v>
      </c>
      <c r="C4206" s="28">
        <v>56776</v>
      </c>
      <c r="D4206" s="56"/>
      <c r="E4206" s="25" t="s">
        <v>143</v>
      </c>
      <c r="F4206" s="20" t="s">
        <v>79</v>
      </c>
      <c r="H4206" s="21" t="s">
        <v>22</v>
      </c>
      <c r="I4206" s="28" t="s">
        <v>53</v>
      </c>
      <c r="J4206" s="23" t="s">
        <v>112</v>
      </c>
      <c r="K4206" s="156" t="s">
        <v>1702</v>
      </c>
      <c r="M4206" s="231">
        <v>0</v>
      </c>
      <c r="N4206" s="231">
        <v>18100</v>
      </c>
      <c r="O4206" s="217">
        <f t="shared" si="64"/>
        <v>606476.30999999959</v>
      </c>
    </row>
    <row r="4207" spans="1:16" ht="22.05" hidden="1" customHeight="1" x14ac:dyDescent="0.2">
      <c r="A4207" s="227">
        <v>45850</v>
      </c>
      <c r="B4207" s="20" t="s">
        <v>185</v>
      </c>
      <c r="C4207" s="28">
        <v>56777</v>
      </c>
      <c r="D4207" s="56"/>
      <c r="E4207" s="25" t="s">
        <v>143</v>
      </c>
      <c r="F4207" s="20" t="s">
        <v>79</v>
      </c>
      <c r="H4207" s="21" t="s">
        <v>22</v>
      </c>
      <c r="I4207" s="28" t="s">
        <v>53</v>
      </c>
      <c r="J4207" s="23" t="s">
        <v>112</v>
      </c>
      <c r="K4207" s="156" t="s">
        <v>264</v>
      </c>
      <c r="M4207" s="231">
        <v>0</v>
      </c>
      <c r="N4207" s="231">
        <v>50980</v>
      </c>
      <c r="O4207" s="217">
        <f t="shared" si="64"/>
        <v>555496.30999999959</v>
      </c>
    </row>
    <row r="4208" spans="1:16" ht="22.05" hidden="1" customHeight="1" x14ac:dyDescent="0.2">
      <c r="A4208" s="227">
        <v>45850</v>
      </c>
      <c r="B4208" s="20" t="s">
        <v>185</v>
      </c>
      <c r="C4208" s="28">
        <v>56778</v>
      </c>
      <c r="D4208" s="56"/>
      <c r="E4208" s="25" t="s">
        <v>143</v>
      </c>
      <c r="F4208" s="20" t="s">
        <v>79</v>
      </c>
      <c r="H4208" s="21" t="s">
        <v>22</v>
      </c>
      <c r="I4208" s="28" t="s">
        <v>53</v>
      </c>
      <c r="J4208" s="23" t="s">
        <v>112</v>
      </c>
      <c r="K4208" s="156" t="s">
        <v>418</v>
      </c>
      <c r="M4208" s="231">
        <v>0</v>
      </c>
      <c r="N4208" s="231">
        <v>32012</v>
      </c>
      <c r="O4208" s="217">
        <f t="shared" si="64"/>
        <v>523484.30999999959</v>
      </c>
    </row>
    <row r="4209" spans="1:15" ht="22.05" hidden="1" customHeight="1" x14ac:dyDescent="0.2">
      <c r="A4209" s="227">
        <v>45850</v>
      </c>
      <c r="B4209" s="20" t="s">
        <v>185</v>
      </c>
      <c r="C4209" s="28">
        <v>56779</v>
      </c>
      <c r="D4209" s="56"/>
      <c r="E4209" s="25" t="s">
        <v>143</v>
      </c>
      <c r="F4209" s="20" t="s">
        <v>79</v>
      </c>
      <c r="H4209" s="21" t="s">
        <v>22</v>
      </c>
      <c r="I4209" s="28" t="s">
        <v>53</v>
      </c>
      <c r="J4209" s="23" t="s">
        <v>112</v>
      </c>
      <c r="K4209" s="156" t="s">
        <v>148</v>
      </c>
      <c r="M4209" s="231">
        <v>0</v>
      </c>
      <c r="N4209" s="231">
        <v>21017</v>
      </c>
      <c r="O4209" s="217">
        <f t="shared" si="64"/>
        <v>502467.30999999959</v>
      </c>
    </row>
    <row r="4210" spans="1:15" ht="22.05" hidden="1" customHeight="1" x14ac:dyDescent="0.2">
      <c r="A4210" s="227">
        <v>45850</v>
      </c>
      <c r="B4210" s="20" t="s">
        <v>185</v>
      </c>
      <c r="C4210" s="28">
        <v>56780</v>
      </c>
      <c r="D4210" s="56"/>
      <c r="E4210" s="25" t="s">
        <v>143</v>
      </c>
      <c r="F4210" s="20" t="s">
        <v>79</v>
      </c>
      <c r="H4210" s="21" t="s">
        <v>22</v>
      </c>
      <c r="I4210" s="28" t="s">
        <v>53</v>
      </c>
      <c r="J4210" s="23" t="s">
        <v>112</v>
      </c>
      <c r="K4210" s="156" t="s">
        <v>1703</v>
      </c>
      <c r="M4210" s="231">
        <v>0</v>
      </c>
      <c r="N4210" s="231">
        <v>22005</v>
      </c>
      <c r="O4210" s="217">
        <f t="shared" si="64"/>
        <v>480462.30999999959</v>
      </c>
    </row>
    <row r="4211" spans="1:15" ht="22.05" hidden="1" customHeight="1" x14ac:dyDescent="0.2">
      <c r="A4211" s="227">
        <v>45850</v>
      </c>
      <c r="B4211" s="20" t="s">
        <v>185</v>
      </c>
      <c r="C4211" s="28">
        <v>56781</v>
      </c>
      <c r="D4211" s="56"/>
      <c r="E4211" s="328" t="s">
        <v>141</v>
      </c>
      <c r="F4211" s="329" t="s">
        <v>79</v>
      </c>
      <c r="G4211" s="330"/>
      <c r="H4211" s="331" t="s">
        <v>22</v>
      </c>
      <c r="I4211" s="331" t="s">
        <v>54</v>
      </c>
      <c r="J4211" s="331" t="s">
        <v>63</v>
      </c>
      <c r="K4211" s="332" t="s">
        <v>225</v>
      </c>
      <c r="L4211" s="333">
        <v>75000</v>
      </c>
      <c r="M4211" s="333">
        <v>0</v>
      </c>
      <c r="N4211" s="333">
        <v>10000</v>
      </c>
      <c r="O4211" s="217">
        <f t="shared" si="64"/>
        <v>470462.30999999959</v>
      </c>
    </row>
    <row r="4212" spans="1:15" ht="22.05" hidden="1" customHeight="1" x14ac:dyDescent="0.2">
      <c r="A4212" s="227">
        <v>45850</v>
      </c>
      <c r="B4212" s="20" t="s">
        <v>185</v>
      </c>
      <c r="C4212" s="28">
        <v>56781</v>
      </c>
      <c r="D4212" s="56"/>
      <c r="E4212" s="328" t="s">
        <v>559</v>
      </c>
      <c r="F4212" s="329" t="s">
        <v>79</v>
      </c>
      <c r="G4212" s="330"/>
      <c r="H4212" s="331" t="s">
        <v>22</v>
      </c>
      <c r="I4212" s="331" t="s">
        <v>54</v>
      </c>
      <c r="J4212" s="331" t="s">
        <v>41</v>
      </c>
      <c r="K4212" s="332" t="s">
        <v>225</v>
      </c>
      <c r="L4212" s="333">
        <v>75000</v>
      </c>
      <c r="M4212" s="333">
        <v>0</v>
      </c>
      <c r="N4212" s="333">
        <v>20000</v>
      </c>
      <c r="O4212" s="217">
        <f t="shared" si="64"/>
        <v>450462.30999999959</v>
      </c>
    </row>
    <row r="4213" spans="1:15" ht="22.05" hidden="1" customHeight="1" x14ac:dyDescent="0.2">
      <c r="A4213" s="227">
        <v>45850</v>
      </c>
      <c r="B4213" s="20" t="s">
        <v>185</v>
      </c>
      <c r="C4213" s="28">
        <v>56781</v>
      </c>
      <c r="D4213" s="56"/>
      <c r="E4213" s="328" t="s">
        <v>463</v>
      </c>
      <c r="F4213" s="329" t="s">
        <v>79</v>
      </c>
      <c r="G4213" s="330"/>
      <c r="H4213" s="331" t="s">
        <v>22</v>
      </c>
      <c r="I4213" s="331" t="s">
        <v>54</v>
      </c>
      <c r="J4213" s="331" t="s">
        <v>62</v>
      </c>
      <c r="K4213" s="332" t="s">
        <v>225</v>
      </c>
      <c r="L4213" s="333">
        <v>75000</v>
      </c>
      <c r="M4213" s="333">
        <v>0</v>
      </c>
      <c r="N4213" s="333">
        <v>30000</v>
      </c>
      <c r="O4213" s="217">
        <f t="shared" si="64"/>
        <v>420462.30999999959</v>
      </c>
    </row>
    <row r="4214" spans="1:15" ht="22.05" hidden="1" customHeight="1" x14ac:dyDescent="0.2">
      <c r="A4214" s="227">
        <v>45850</v>
      </c>
      <c r="B4214" s="20" t="s">
        <v>185</v>
      </c>
      <c r="C4214" s="28">
        <v>56781</v>
      </c>
      <c r="D4214" s="56"/>
      <c r="E4214" s="328" t="s">
        <v>560</v>
      </c>
      <c r="F4214" s="329" t="s">
        <v>79</v>
      </c>
      <c r="G4214" s="330"/>
      <c r="H4214" s="331" t="s">
        <v>22</v>
      </c>
      <c r="I4214" s="331" t="s">
        <v>29</v>
      </c>
      <c r="J4214" s="331" t="s">
        <v>209</v>
      </c>
      <c r="K4214" s="332" t="s">
        <v>225</v>
      </c>
      <c r="L4214" s="333" t="s">
        <v>5569</v>
      </c>
      <c r="M4214" s="333">
        <v>0</v>
      </c>
      <c r="N4214" s="333">
        <v>10000</v>
      </c>
      <c r="O4214" s="217">
        <f t="shared" si="64"/>
        <v>410462.30999999959</v>
      </c>
    </row>
    <row r="4215" spans="1:15" ht="22.05" hidden="1" customHeight="1" x14ac:dyDescent="0.2">
      <c r="A4215" s="227">
        <v>45850</v>
      </c>
      <c r="B4215" s="20" t="s">
        <v>185</v>
      </c>
      <c r="C4215" s="28">
        <v>56781</v>
      </c>
      <c r="D4215" s="56"/>
      <c r="E4215" s="328" t="s">
        <v>561</v>
      </c>
      <c r="F4215" s="329" t="s">
        <v>79</v>
      </c>
      <c r="G4215" s="330"/>
      <c r="H4215" s="331" t="s">
        <v>22</v>
      </c>
      <c r="I4215" s="331" t="s">
        <v>54</v>
      </c>
      <c r="J4215" s="331" t="s">
        <v>63</v>
      </c>
      <c r="K4215" s="332" t="s">
        <v>225</v>
      </c>
      <c r="L4215" s="333">
        <v>75000</v>
      </c>
      <c r="M4215" s="333">
        <v>0</v>
      </c>
      <c r="N4215" s="333">
        <v>5000</v>
      </c>
      <c r="O4215" s="217">
        <f t="shared" si="64"/>
        <v>405462.30999999959</v>
      </c>
    </row>
    <row r="4216" spans="1:15" ht="22.05" hidden="1" customHeight="1" x14ac:dyDescent="0.2">
      <c r="A4216" s="227">
        <v>45850</v>
      </c>
      <c r="B4216" s="20" t="s">
        <v>185</v>
      </c>
      <c r="C4216" s="28">
        <v>56782</v>
      </c>
      <c r="D4216" s="56"/>
      <c r="E4216" s="334" t="s">
        <v>143</v>
      </c>
      <c r="F4216" s="329" t="s">
        <v>79</v>
      </c>
      <c r="G4216" s="330"/>
      <c r="H4216" s="331" t="s">
        <v>22</v>
      </c>
      <c r="I4216" s="331" t="s">
        <v>53</v>
      </c>
      <c r="J4216" s="331" t="s">
        <v>112</v>
      </c>
      <c r="K4216" s="332" t="s">
        <v>145</v>
      </c>
      <c r="L4216" s="333">
        <v>30150</v>
      </c>
      <c r="M4216" s="333">
        <v>0</v>
      </c>
      <c r="N4216" s="333">
        <f>L4216-N4217-N4218-N4219-N4220-N4221</f>
        <v>17250</v>
      </c>
      <c r="O4216" s="217">
        <f t="shared" si="64"/>
        <v>388212.30999999959</v>
      </c>
    </row>
    <row r="4217" spans="1:15" ht="22.05" hidden="1" customHeight="1" x14ac:dyDescent="0.2">
      <c r="A4217" s="227">
        <v>45850</v>
      </c>
      <c r="B4217" s="20" t="s">
        <v>185</v>
      </c>
      <c r="C4217" s="28">
        <v>56782</v>
      </c>
      <c r="D4217" s="56"/>
      <c r="E4217" s="334" t="s">
        <v>558</v>
      </c>
      <c r="F4217" s="329" t="s">
        <v>79</v>
      </c>
      <c r="G4217" s="330"/>
      <c r="H4217" s="331" t="s">
        <v>22</v>
      </c>
      <c r="I4217" s="331" t="s">
        <v>54</v>
      </c>
      <c r="J4217" s="331" t="s">
        <v>61</v>
      </c>
      <c r="K4217" s="332" t="s">
        <v>145</v>
      </c>
      <c r="L4217" s="333">
        <v>30150</v>
      </c>
      <c r="M4217" s="333">
        <v>0</v>
      </c>
      <c r="N4217" s="333">
        <v>1800</v>
      </c>
      <c r="O4217" s="217">
        <f t="shared" si="64"/>
        <v>386412.30999999959</v>
      </c>
    </row>
    <row r="4218" spans="1:15" ht="22.05" hidden="1" customHeight="1" x14ac:dyDescent="0.2">
      <c r="A4218" s="227">
        <v>45850</v>
      </c>
      <c r="B4218" s="20" t="s">
        <v>185</v>
      </c>
      <c r="C4218" s="28">
        <v>56782</v>
      </c>
      <c r="D4218" s="56"/>
      <c r="E4218" s="328" t="s">
        <v>555</v>
      </c>
      <c r="F4218" s="329" t="s">
        <v>79</v>
      </c>
      <c r="G4218" s="330"/>
      <c r="H4218" s="331" t="s">
        <v>22</v>
      </c>
      <c r="I4218" s="331" t="s">
        <v>54</v>
      </c>
      <c r="J4218" s="331" t="s">
        <v>61</v>
      </c>
      <c r="K4218" s="332" t="s">
        <v>145</v>
      </c>
      <c r="L4218" s="333">
        <v>30150</v>
      </c>
      <c r="M4218" s="333">
        <v>0</v>
      </c>
      <c r="N4218" s="333">
        <v>1500</v>
      </c>
      <c r="O4218" s="217">
        <f t="shared" si="64"/>
        <v>384912.30999999959</v>
      </c>
    </row>
    <row r="4219" spans="1:15" ht="22.05" hidden="1" customHeight="1" x14ac:dyDescent="0.2">
      <c r="A4219" s="227">
        <v>45850</v>
      </c>
      <c r="B4219" s="20" t="s">
        <v>185</v>
      </c>
      <c r="C4219" s="28">
        <v>56782</v>
      </c>
      <c r="D4219" s="56"/>
      <c r="E4219" s="328" t="s">
        <v>556</v>
      </c>
      <c r="F4219" s="329" t="s">
        <v>79</v>
      </c>
      <c r="G4219" s="330"/>
      <c r="H4219" s="331" t="s">
        <v>22</v>
      </c>
      <c r="I4219" s="331" t="s">
        <v>54</v>
      </c>
      <c r="J4219" s="331" t="s">
        <v>32</v>
      </c>
      <c r="K4219" s="332" t="s">
        <v>145</v>
      </c>
      <c r="L4219" s="333">
        <v>30150</v>
      </c>
      <c r="M4219" s="333">
        <v>0</v>
      </c>
      <c r="N4219" s="333">
        <v>6000</v>
      </c>
      <c r="O4219" s="217">
        <f t="shared" si="64"/>
        <v>378912.30999999959</v>
      </c>
    </row>
    <row r="4220" spans="1:15" ht="22.05" hidden="1" customHeight="1" x14ac:dyDescent="0.2">
      <c r="A4220" s="227">
        <v>45850</v>
      </c>
      <c r="B4220" s="20" t="s">
        <v>185</v>
      </c>
      <c r="C4220" s="28">
        <v>56782</v>
      </c>
      <c r="D4220" s="56"/>
      <c r="E4220" s="328" t="s">
        <v>557</v>
      </c>
      <c r="F4220" s="329" t="s">
        <v>79</v>
      </c>
      <c r="G4220" s="330"/>
      <c r="H4220" s="331" t="s">
        <v>22</v>
      </c>
      <c r="I4220" s="331" t="s">
        <v>54</v>
      </c>
      <c r="J4220" s="331" t="s">
        <v>63</v>
      </c>
      <c r="K4220" s="332" t="s">
        <v>145</v>
      </c>
      <c r="L4220" s="333">
        <v>30150</v>
      </c>
      <c r="M4220" s="333">
        <v>0</v>
      </c>
      <c r="N4220" s="333">
        <v>1800</v>
      </c>
      <c r="O4220" s="217">
        <f t="shared" si="64"/>
        <v>377112.30999999959</v>
      </c>
    </row>
    <row r="4221" spans="1:15" ht="22.05" hidden="1" customHeight="1" x14ac:dyDescent="0.2">
      <c r="A4221" s="227">
        <v>45850</v>
      </c>
      <c r="B4221" s="20" t="s">
        <v>185</v>
      </c>
      <c r="C4221" s="28">
        <v>56782</v>
      </c>
      <c r="D4221" s="56"/>
      <c r="E4221" s="328" t="s">
        <v>3486</v>
      </c>
      <c r="F4221" s="329" t="s">
        <v>79</v>
      </c>
      <c r="G4221" s="330"/>
      <c r="H4221" s="331" t="s">
        <v>22</v>
      </c>
      <c r="I4221" s="331" t="s">
        <v>54</v>
      </c>
      <c r="J4221" s="331" t="s">
        <v>63</v>
      </c>
      <c r="K4221" s="332" t="s">
        <v>145</v>
      </c>
      <c r="L4221" s="333">
        <v>30150</v>
      </c>
      <c r="M4221" s="333">
        <v>0</v>
      </c>
      <c r="N4221" s="333">
        <v>1800</v>
      </c>
      <c r="O4221" s="217">
        <f t="shared" si="64"/>
        <v>375312.30999999959</v>
      </c>
    </row>
    <row r="4222" spans="1:15" ht="22.05" hidden="1" customHeight="1" x14ac:dyDescent="0.2">
      <c r="A4222" s="227">
        <v>45850</v>
      </c>
      <c r="B4222" s="20" t="s">
        <v>185</v>
      </c>
      <c r="C4222" s="28">
        <v>56783</v>
      </c>
      <c r="D4222" s="56"/>
      <c r="E4222" s="25" t="s">
        <v>143</v>
      </c>
      <c r="F4222" s="20" t="s">
        <v>79</v>
      </c>
      <c r="H4222" s="23" t="s">
        <v>22</v>
      </c>
      <c r="I4222" s="28" t="s">
        <v>53</v>
      </c>
      <c r="J4222" s="23" t="s">
        <v>112</v>
      </c>
      <c r="K4222" s="156" t="s">
        <v>56</v>
      </c>
      <c r="M4222" s="231">
        <v>0</v>
      </c>
      <c r="N4222" s="231">
        <v>30250</v>
      </c>
      <c r="O4222" s="217">
        <f t="shared" si="64"/>
        <v>345062.30999999959</v>
      </c>
    </row>
    <row r="4223" spans="1:15" ht="22.05" hidden="1" customHeight="1" x14ac:dyDescent="0.2">
      <c r="A4223" s="227">
        <v>45850</v>
      </c>
      <c r="B4223" s="20" t="s">
        <v>185</v>
      </c>
      <c r="C4223" s="28">
        <v>56784</v>
      </c>
      <c r="D4223" s="56"/>
      <c r="E4223" s="25" t="s">
        <v>143</v>
      </c>
      <c r="F4223" s="20" t="s">
        <v>79</v>
      </c>
      <c r="H4223" s="23" t="s">
        <v>22</v>
      </c>
      <c r="I4223" s="28" t="s">
        <v>53</v>
      </c>
      <c r="J4223" s="23" t="s">
        <v>112</v>
      </c>
      <c r="K4223" s="156" t="s">
        <v>146</v>
      </c>
      <c r="M4223" s="231">
        <v>0</v>
      </c>
      <c r="N4223" s="231">
        <v>109267</v>
      </c>
      <c r="O4223" s="217">
        <f t="shared" si="64"/>
        <v>235795.30999999959</v>
      </c>
    </row>
    <row r="4224" spans="1:15" ht="22.05" hidden="1" customHeight="1" x14ac:dyDescent="0.2">
      <c r="A4224" s="227">
        <v>45850</v>
      </c>
      <c r="B4224" s="20" t="s">
        <v>185</v>
      </c>
      <c r="C4224" s="28">
        <v>56785</v>
      </c>
      <c r="D4224" s="56"/>
      <c r="E4224" s="25" t="s">
        <v>539</v>
      </c>
      <c r="F4224" s="20" t="s">
        <v>79</v>
      </c>
      <c r="H4224" s="23" t="s">
        <v>22</v>
      </c>
      <c r="I4224" s="28" t="s">
        <v>53</v>
      </c>
      <c r="J4224" s="23" t="s">
        <v>112</v>
      </c>
      <c r="K4224" s="156" t="s">
        <v>146</v>
      </c>
      <c r="M4224" s="231">
        <v>0</v>
      </c>
      <c r="N4224" s="231">
        <v>500</v>
      </c>
      <c r="O4224" s="217">
        <f t="shared" si="64"/>
        <v>235295.30999999959</v>
      </c>
    </row>
    <row r="4225" spans="1:15" ht="22.05" hidden="1" customHeight="1" x14ac:dyDescent="0.2">
      <c r="A4225" s="227">
        <v>45850</v>
      </c>
      <c r="B4225" s="20" t="s">
        <v>185</v>
      </c>
      <c r="C4225" s="28">
        <v>56786</v>
      </c>
      <c r="D4225" s="56"/>
      <c r="E4225" s="25" t="s">
        <v>158</v>
      </c>
      <c r="F4225" s="20" t="s">
        <v>79</v>
      </c>
      <c r="H4225" s="23" t="s">
        <v>22</v>
      </c>
      <c r="I4225" s="28" t="s">
        <v>56</v>
      </c>
      <c r="J4225" s="23" t="s">
        <v>116</v>
      </c>
      <c r="K4225" s="156" t="s">
        <v>139</v>
      </c>
      <c r="M4225" s="231">
        <v>0</v>
      </c>
      <c r="N4225" s="231">
        <v>500</v>
      </c>
      <c r="O4225" s="217">
        <f t="shared" si="64"/>
        <v>234795.30999999959</v>
      </c>
    </row>
    <row r="4226" spans="1:15" ht="22.05" hidden="1" customHeight="1" x14ac:dyDescent="0.2">
      <c r="A4226" s="227">
        <v>45850</v>
      </c>
      <c r="B4226" s="20" t="s">
        <v>185</v>
      </c>
      <c r="C4226" s="28">
        <v>56787</v>
      </c>
      <c r="D4226" s="56"/>
      <c r="E4226" s="25" t="s">
        <v>383</v>
      </c>
      <c r="F4226" s="20" t="s">
        <v>79</v>
      </c>
      <c r="H4226" s="23" t="s">
        <v>22</v>
      </c>
      <c r="I4226" s="28" t="s">
        <v>53</v>
      </c>
      <c r="J4226" s="23" t="s">
        <v>112</v>
      </c>
      <c r="K4226" s="156" t="s">
        <v>2789</v>
      </c>
      <c r="M4226" s="231">
        <v>0</v>
      </c>
      <c r="N4226" s="231">
        <v>17500</v>
      </c>
      <c r="O4226" s="217">
        <f t="shared" si="64"/>
        <v>217295.30999999959</v>
      </c>
    </row>
    <row r="4227" spans="1:15" ht="22.05" hidden="1" customHeight="1" x14ac:dyDescent="0.2">
      <c r="A4227" s="227">
        <v>45850</v>
      </c>
      <c r="B4227" s="20" t="s">
        <v>185</v>
      </c>
      <c r="C4227" s="28">
        <v>56788</v>
      </c>
      <c r="D4227" s="56"/>
      <c r="E4227" s="25" t="s">
        <v>5263</v>
      </c>
      <c r="F4227" s="20" t="s">
        <v>79</v>
      </c>
      <c r="H4227" s="23" t="s">
        <v>22</v>
      </c>
      <c r="I4227" s="28" t="s">
        <v>103</v>
      </c>
      <c r="J4227" s="23" t="s">
        <v>95</v>
      </c>
      <c r="K4227" s="156" t="s">
        <v>5270</v>
      </c>
      <c r="M4227" s="231">
        <v>0</v>
      </c>
      <c r="N4227" s="231">
        <v>800</v>
      </c>
      <c r="O4227" s="217">
        <f t="shared" si="64"/>
        <v>216495.30999999959</v>
      </c>
    </row>
    <row r="4228" spans="1:15" ht="22.05" hidden="1" customHeight="1" x14ac:dyDescent="0.2">
      <c r="A4228" s="227">
        <v>45850</v>
      </c>
      <c r="B4228" s="20" t="s">
        <v>185</v>
      </c>
      <c r="C4228" s="28">
        <v>56789</v>
      </c>
      <c r="D4228" s="56"/>
      <c r="E4228" s="25" t="s">
        <v>5264</v>
      </c>
      <c r="F4228" s="20" t="s">
        <v>79</v>
      </c>
      <c r="H4228" s="23" t="s">
        <v>22</v>
      </c>
      <c r="I4228" s="28" t="s">
        <v>103</v>
      </c>
      <c r="J4228" s="23" t="s">
        <v>92</v>
      </c>
      <c r="K4228" s="156" t="s">
        <v>5271</v>
      </c>
      <c r="M4228" s="231">
        <v>0</v>
      </c>
      <c r="N4228" s="231">
        <v>1610</v>
      </c>
      <c r="O4228" s="217">
        <f t="shared" si="64"/>
        <v>214885.30999999959</v>
      </c>
    </row>
    <row r="4229" spans="1:15" ht="22.05" hidden="1" customHeight="1" x14ac:dyDescent="0.2">
      <c r="A4229" s="227">
        <v>45850</v>
      </c>
      <c r="B4229" s="20" t="s">
        <v>185</v>
      </c>
      <c r="C4229" s="28">
        <v>56790</v>
      </c>
      <c r="D4229" s="56"/>
      <c r="E4229" s="25" t="s">
        <v>5265</v>
      </c>
      <c r="F4229" s="20" t="s">
        <v>79</v>
      </c>
      <c r="H4229" s="23" t="s">
        <v>22</v>
      </c>
      <c r="I4229" s="28" t="s">
        <v>54</v>
      </c>
      <c r="J4229" s="23" t="s">
        <v>61</v>
      </c>
      <c r="K4229" s="156" t="s">
        <v>411</v>
      </c>
      <c r="M4229" s="231">
        <v>0</v>
      </c>
      <c r="N4229" s="231">
        <v>3000</v>
      </c>
      <c r="O4229" s="217">
        <f t="shared" si="64"/>
        <v>211885.30999999959</v>
      </c>
    </row>
    <row r="4230" spans="1:15" ht="22.05" hidden="1" customHeight="1" x14ac:dyDescent="0.2">
      <c r="A4230" s="227">
        <v>45850</v>
      </c>
      <c r="B4230" s="20" t="s">
        <v>185</v>
      </c>
      <c r="C4230" s="28">
        <v>56791</v>
      </c>
      <c r="D4230" s="56"/>
      <c r="E4230" s="29" t="s">
        <v>5266</v>
      </c>
      <c r="F4230" s="20" t="s">
        <v>79</v>
      </c>
      <c r="H4230" s="23" t="s">
        <v>22</v>
      </c>
      <c r="I4230" s="28" t="s">
        <v>54</v>
      </c>
      <c r="J4230" s="23" t="s">
        <v>63</v>
      </c>
      <c r="K4230" s="156" t="s">
        <v>441</v>
      </c>
      <c r="M4230" s="231">
        <v>0</v>
      </c>
      <c r="N4230" s="231">
        <v>71</v>
      </c>
      <c r="O4230" s="217">
        <f t="shared" si="64"/>
        <v>211814.30999999959</v>
      </c>
    </row>
    <row r="4231" spans="1:15" ht="22.05" hidden="1" customHeight="1" x14ac:dyDescent="0.2">
      <c r="A4231" s="227">
        <v>45850</v>
      </c>
      <c r="B4231" s="20" t="s">
        <v>185</v>
      </c>
      <c r="C4231" s="28">
        <v>56792</v>
      </c>
      <c r="D4231" s="56"/>
      <c r="E4231" s="25" t="s">
        <v>5267</v>
      </c>
      <c r="F4231" s="20" t="s">
        <v>79</v>
      </c>
      <c r="H4231" s="23" t="s">
        <v>22</v>
      </c>
      <c r="I4231" s="28" t="s">
        <v>103</v>
      </c>
      <c r="J4231" s="23" t="s">
        <v>92</v>
      </c>
      <c r="K4231" s="156" t="s">
        <v>441</v>
      </c>
      <c r="M4231" s="231">
        <v>0</v>
      </c>
      <c r="N4231" s="231">
        <v>1500</v>
      </c>
      <c r="O4231" s="217">
        <f t="shared" ref="O4231:O4294" si="65">O4230+M4231-N4231</f>
        <v>210314.30999999959</v>
      </c>
    </row>
    <row r="4232" spans="1:15" ht="22.05" hidden="1" customHeight="1" x14ac:dyDescent="0.2">
      <c r="A4232" s="227">
        <v>45850</v>
      </c>
      <c r="B4232" s="20" t="s">
        <v>185</v>
      </c>
      <c r="C4232" s="28">
        <v>56793</v>
      </c>
      <c r="D4232" s="56"/>
      <c r="E4232" s="25" t="s">
        <v>401</v>
      </c>
      <c r="F4232" s="20" t="s">
        <v>79</v>
      </c>
      <c r="H4232" s="23" t="s">
        <v>21</v>
      </c>
      <c r="I4232" s="28" t="s">
        <v>81</v>
      </c>
      <c r="J4232" s="23" t="s">
        <v>200</v>
      </c>
      <c r="M4232" s="231">
        <v>10000</v>
      </c>
      <c r="N4232" s="231">
        <v>0</v>
      </c>
      <c r="O4232" s="217">
        <f t="shared" si="65"/>
        <v>220314.30999999959</v>
      </c>
    </row>
    <row r="4233" spans="1:15" ht="22.05" hidden="1" customHeight="1" x14ac:dyDescent="0.2">
      <c r="A4233" s="227">
        <v>45851</v>
      </c>
      <c r="B4233" s="20" t="s">
        <v>185</v>
      </c>
      <c r="C4233" s="28">
        <v>56795</v>
      </c>
      <c r="D4233" s="56"/>
      <c r="E4233" s="25" t="s">
        <v>5272</v>
      </c>
      <c r="F4233" s="20" t="s">
        <v>79</v>
      </c>
      <c r="H4233" s="23" t="s">
        <v>22</v>
      </c>
      <c r="I4233" s="28" t="s">
        <v>54</v>
      </c>
      <c r="J4233" s="23" t="s">
        <v>41</v>
      </c>
      <c r="K4233" s="156" t="s">
        <v>5274</v>
      </c>
      <c r="M4233" s="231">
        <v>0</v>
      </c>
      <c r="N4233" s="231">
        <v>9300</v>
      </c>
      <c r="O4233" s="217">
        <f t="shared" si="65"/>
        <v>211014.30999999959</v>
      </c>
    </row>
    <row r="4234" spans="1:15" ht="22.05" hidden="1" customHeight="1" x14ac:dyDescent="0.2">
      <c r="A4234" s="227">
        <v>45851</v>
      </c>
      <c r="B4234" s="20" t="s">
        <v>185</v>
      </c>
      <c r="C4234" s="28">
        <v>56796</v>
      </c>
      <c r="D4234" s="56"/>
      <c r="E4234" s="25" t="s">
        <v>5273</v>
      </c>
      <c r="F4234" s="20" t="s">
        <v>79</v>
      </c>
      <c r="H4234" s="23" t="s">
        <v>22</v>
      </c>
      <c r="I4234" s="28" t="s">
        <v>54</v>
      </c>
      <c r="J4234" s="23" t="s">
        <v>41</v>
      </c>
      <c r="K4234" s="156" t="s">
        <v>5275</v>
      </c>
      <c r="M4234" s="231">
        <v>0</v>
      </c>
      <c r="N4234" s="231">
        <v>270</v>
      </c>
      <c r="O4234" s="217">
        <f t="shared" si="65"/>
        <v>210744.30999999959</v>
      </c>
    </row>
    <row r="4235" spans="1:15" ht="22.05" hidden="1" customHeight="1" x14ac:dyDescent="0.2">
      <c r="A4235" s="227">
        <v>45851</v>
      </c>
      <c r="B4235" s="20" t="s">
        <v>185</v>
      </c>
      <c r="C4235" s="28">
        <v>56797</v>
      </c>
      <c r="D4235" s="56"/>
      <c r="E4235" s="25" t="s">
        <v>151</v>
      </c>
      <c r="F4235" s="20" t="s">
        <v>79</v>
      </c>
      <c r="H4235" s="23" t="s">
        <v>22</v>
      </c>
      <c r="I4235" s="28" t="s">
        <v>53</v>
      </c>
      <c r="J4235" s="23" t="s">
        <v>112</v>
      </c>
      <c r="K4235" s="156" t="s">
        <v>135</v>
      </c>
      <c r="M4235" s="231">
        <v>0</v>
      </c>
      <c r="N4235" s="231">
        <v>500</v>
      </c>
      <c r="O4235" s="217">
        <f t="shared" si="65"/>
        <v>210244.30999999959</v>
      </c>
    </row>
    <row r="4236" spans="1:15" ht="22.05" hidden="1" customHeight="1" x14ac:dyDescent="0.2">
      <c r="A4236" s="227">
        <v>45852</v>
      </c>
      <c r="B4236" s="20" t="s">
        <v>185</v>
      </c>
      <c r="C4236" s="28">
        <v>56799</v>
      </c>
      <c r="D4236" s="56"/>
      <c r="E4236" s="25" t="s">
        <v>5276</v>
      </c>
      <c r="F4236" s="20" t="s">
        <v>79</v>
      </c>
      <c r="H4236" s="23" t="s">
        <v>22</v>
      </c>
      <c r="I4236" s="28" t="s">
        <v>54</v>
      </c>
      <c r="J4236" s="23" t="s">
        <v>41</v>
      </c>
      <c r="K4236" s="156" t="s">
        <v>5284</v>
      </c>
      <c r="M4236" s="231">
        <v>0</v>
      </c>
      <c r="N4236" s="231">
        <v>180</v>
      </c>
      <c r="O4236" s="217">
        <f t="shared" si="65"/>
        <v>210064.30999999959</v>
      </c>
    </row>
    <row r="4237" spans="1:15" ht="22.05" hidden="1" customHeight="1" x14ac:dyDescent="0.2">
      <c r="A4237" s="227">
        <v>45852</v>
      </c>
      <c r="B4237" s="20" t="s">
        <v>185</v>
      </c>
      <c r="C4237" s="28">
        <v>56800</v>
      </c>
      <c r="D4237" s="56"/>
      <c r="E4237" s="25" t="s">
        <v>5277</v>
      </c>
      <c r="F4237" s="20" t="s">
        <v>79</v>
      </c>
      <c r="H4237" s="23" t="s">
        <v>22</v>
      </c>
      <c r="I4237" s="28" t="s">
        <v>81</v>
      </c>
      <c r="J4237" s="23" t="s">
        <v>167</v>
      </c>
      <c r="K4237" s="156" t="s">
        <v>122</v>
      </c>
      <c r="M4237" s="231">
        <v>0</v>
      </c>
      <c r="N4237" s="231">
        <v>110000</v>
      </c>
      <c r="O4237" s="217">
        <f t="shared" si="65"/>
        <v>100064.30999999959</v>
      </c>
    </row>
    <row r="4238" spans="1:15" ht="22.05" hidden="1" customHeight="1" x14ac:dyDescent="0.2">
      <c r="A4238" s="227">
        <v>45852</v>
      </c>
      <c r="B4238" s="20" t="s">
        <v>185</v>
      </c>
      <c r="C4238" s="28">
        <v>56801</v>
      </c>
      <c r="D4238" s="56"/>
      <c r="E4238" s="25" t="s">
        <v>5278</v>
      </c>
      <c r="F4238" s="20" t="s">
        <v>79</v>
      </c>
      <c r="H4238" s="23" t="s">
        <v>22</v>
      </c>
      <c r="I4238" s="28" t="s">
        <v>81</v>
      </c>
      <c r="J4238" s="23" t="s">
        <v>167</v>
      </c>
      <c r="K4238" s="156" t="s">
        <v>122</v>
      </c>
      <c r="M4238" s="231">
        <v>0</v>
      </c>
      <c r="N4238" s="231">
        <v>27000</v>
      </c>
      <c r="O4238" s="217">
        <f t="shared" si="65"/>
        <v>73064.30999999959</v>
      </c>
    </row>
    <row r="4239" spans="1:15" ht="22.05" hidden="1" customHeight="1" x14ac:dyDescent="0.2">
      <c r="A4239" s="227">
        <v>45852</v>
      </c>
      <c r="B4239" s="20" t="s">
        <v>185</v>
      </c>
      <c r="C4239" s="28">
        <v>56802</v>
      </c>
      <c r="D4239" s="56"/>
      <c r="E4239" s="25" t="s">
        <v>5279</v>
      </c>
      <c r="F4239" s="20" t="s">
        <v>79</v>
      </c>
      <c r="H4239" s="23" t="s">
        <v>22</v>
      </c>
      <c r="I4239" s="28" t="s">
        <v>103</v>
      </c>
      <c r="J4239" s="23" t="s">
        <v>97</v>
      </c>
      <c r="K4239" s="156" t="s">
        <v>134</v>
      </c>
      <c r="M4239" s="231">
        <v>0</v>
      </c>
      <c r="N4239" s="231">
        <v>2400</v>
      </c>
      <c r="O4239" s="217">
        <f t="shared" si="65"/>
        <v>70664.30999999959</v>
      </c>
    </row>
    <row r="4240" spans="1:15" ht="22.05" hidden="1" customHeight="1" x14ac:dyDescent="0.2">
      <c r="A4240" s="227">
        <v>45852</v>
      </c>
      <c r="B4240" s="20" t="s">
        <v>185</v>
      </c>
      <c r="C4240" s="28">
        <v>56803</v>
      </c>
      <c r="D4240" s="56"/>
      <c r="E4240" s="25" t="s">
        <v>5280</v>
      </c>
      <c r="F4240" s="20" t="s">
        <v>79</v>
      </c>
      <c r="H4240" s="23" t="s">
        <v>22</v>
      </c>
      <c r="I4240" s="28" t="s">
        <v>103</v>
      </c>
      <c r="J4240" s="23" t="s">
        <v>92</v>
      </c>
      <c r="K4240" s="156" t="s">
        <v>210</v>
      </c>
      <c r="M4240" s="231">
        <v>0</v>
      </c>
      <c r="N4240" s="231">
        <v>120</v>
      </c>
      <c r="O4240" s="217">
        <f t="shared" si="65"/>
        <v>70544.30999999959</v>
      </c>
    </row>
    <row r="4241" spans="1:15" ht="22.05" hidden="1" customHeight="1" x14ac:dyDescent="0.2">
      <c r="A4241" s="227">
        <v>45852</v>
      </c>
      <c r="B4241" s="20" t="s">
        <v>185</v>
      </c>
      <c r="C4241" s="28">
        <v>56804</v>
      </c>
      <c r="D4241" s="56"/>
      <c r="E4241" s="25" t="s">
        <v>648</v>
      </c>
      <c r="F4241" s="20" t="s">
        <v>79</v>
      </c>
      <c r="H4241" s="23" t="s">
        <v>22</v>
      </c>
      <c r="I4241" s="28" t="s">
        <v>53</v>
      </c>
      <c r="J4241" s="23" t="s">
        <v>113</v>
      </c>
      <c r="K4241" s="156" t="s">
        <v>164</v>
      </c>
      <c r="M4241" s="231">
        <v>0</v>
      </c>
      <c r="N4241" s="231">
        <v>4700</v>
      </c>
      <c r="O4241" s="217">
        <f t="shared" si="65"/>
        <v>65844.30999999959</v>
      </c>
    </row>
    <row r="4242" spans="1:15" ht="22.05" hidden="1" customHeight="1" x14ac:dyDescent="0.2">
      <c r="A4242" s="227">
        <v>45852</v>
      </c>
      <c r="B4242" s="20" t="s">
        <v>185</v>
      </c>
      <c r="C4242" s="28">
        <v>56805</v>
      </c>
      <c r="D4242" s="56"/>
      <c r="E4242" s="25" t="s">
        <v>649</v>
      </c>
      <c r="F4242" s="20" t="s">
        <v>79</v>
      </c>
      <c r="H4242" s="23" t="s">
        <v>22</v>
      </c>
      <c r="I4242" s="28" t="s">
        <v>53</v>
      </c>
      <c r="J4242" s="23" t="s">
        <v>113</v>
      </c>
      <c r="K4242" s="156" t="s">
        <v>159</v>
      </c>
      <c r="M4242" s="231">
        <v>0</v>
      </c>
      <c r="N4242" s="231">
        <v>7500</v>
      </c>
      <c r="O4242" s="217">
        <f t="shared" si="65"/>
        <v>58344.30999999959</v>
      </c>
    </row>
    <row r="4243" spans="1:15" ht="22.05" hidden="1" customHeight="1" x14ac:dyDescent="0.2">
      <c r="A4243" s="227">
        <v>45852</v>
      </c>
      <c r="B4243" s="20" t="s">
        <v>185</v>
      </c>
      <c r="C4243" s="28">
        <v>56806</v>
      </c>
      <c r="D4243" s="56"/>
      <c r="E4243" s="25" t="s">
        <v>646</v>
      </c>
      <c r="F4243" s="20" t="s">
        <v>79</v>
      </c>
      <c r="H4243" s="23" t="s">
        <v>22</v>
      </c>
      <c r="I4243" s="28" t="s">
        <v>53</v>
      </c>
      <c r="J4243" s="23" t="s">
        <v>113</v>
      </c>
      <c r="K4243" s="156" t="s">
        <v>3729</v>
      </c>
      <c r="M4243" s="231">
        <v>0</v>
      </c>
      <c r="N4243" s="231">
        <v>11200</v>
      </c>
      <c r="O4243" s="217">
        <f t="shared" si="65"/>
        <v>47144.30999999959</v>
      </c>
    </row>
    <row r="4244" spans="1:15" ht="22.05" hidden="1" customHeight="1" x14ac:dyDescent="0.2">
      <c r="A4244" s="227">
        <v>45852</v>
      </c>
      <c r="B4244" s="20" t="s">
        <v>185</v>
      </c>
      <c r="C4244" s="28">
        <v>56807</v>
      </c>
      <c r="D4244" s="56"/>
      <c r="E4244" s="25" t="s">
        <v>645</v>
      </c>
      <c r="F4244" s="20" t="s">
        <v>79</v>
      </c>
      <c r="H4244" s="23" t="s">
        <v>22</v>
      </c>
      <c r="I4244" s="28" t="s">
        <v>103</v>
      </c>
      <c r="J4244" s="23" t="s">
        <v>102</v>
      </c>
      <c r="K4244" s="156" t="s">
        <v>3729</v>
      </c>
      <c r="M4244" s="231">
        <v>0</v>
      </c>
      <c r="N4244" s="231">
        <v>5000</v>
      </c>
      <c r="O4244" s="217">
        <f t="shared" si="65"/>
        <v>42144.30999999959</v>
      </c>
    </row>
    <row r="4245" spans="1:15" ht="22.05" hidden="1" customHeight="1" x14ac:dyDescent="0.2">
      <c r="A4245" s="227">
        <v>45852</v>
      </c>
      <c r="B4245" s="20" t="s">
        <v>185</v>
      </c>
      <c r="C4245" s="28">
        <v>56808</v>
      </c>
      <c r="D4245" s="56"/>
      <c r="E4245" s="25" t="s">
        <v>143</v>
      </c>
      <c r="F4245" s="20" t="s">
        <v>79</v>
      </c>
      <c r="H4245" s="23" t="s">
        <v>22</v>
      </c>
      <c r="I4245" s="28" t="s">
        <v>53</v>
      </c>
      <c r="J4245" s="23" t="s">
        <v>112</v>
      </c>
      <c r="K4245" s="156" t="s">
        <v>144</v>
      </c>
      <c r="M4245" s="231">
        <v>0</v>
      </c>
      <c r="N4245" s="231">
        <v>9100</v>
      </c>
      <c r="O4245" s="217">
        <f t="shared" si="65"/>
        <v>33044.30999999959</v>
      </c>
    </row>
    <row r="4246" spans="1:15" ht="22.05" hidden="1" customHeight="1" x14ac:dyDescent="0.2">
      <c r="A4246" s="227">
        <v>45852</v>
      </c>
      <c r="B4246" s="20" t="s">
        <v>185</v>
      </c>
      <c r="C4246" s="28">
        <v>56809</v>
      </c>
      <c r="D4246" s="56"/>
      <c r="E4246" s="25" t="s">
        <v>5281</v>
      </c>
      <c r="F4246" s="20" t="s">
        <v>79</v>
      </c>
      <c r="H4246" s="23" t="s">
        <v>22</v>
      </c>
      <c r="I4246" s="28" t="s">
        <v>56</v>
      </c>
      <c r="J4246" s="23" t="s">
        <v>116</v>
      </c>
      <c r="K4246" s="156" t="s">
        <v>139</v>
      </c>
      <c r="M4246" s="231">
        <v>0</v>
      </c>
      <c r="N4246" s="231">
        <v>20</v>
      </c>
      <c r="O4246" s="217">
        <f t="shared" si="65"/>
        <v>33024.30999999959</v>
      </c>
    </row>
    <row r="4247" spans="1:15" ht="22.05" hidden="1" customHeight="1" x14ac:dyDescent="0.2">
      <c r="A4247" s="227">
        <v>45852</v>
      </c>
      <c r="B4247" s="20" t="s">
        <v>185</v>
      </c>
      <c r="C4247" s="28">
        <v>56810</v>
      </c>
      <c r="D4247" s="56"/>
      <c r="E4247" s="25" t="s">
        <v>1508</v>
      </c>
      <c r="F4247" s="20" t="s">
        <v>79</v>
      </c>
      <c r="H4247" s="23" t="s">
        <v>22</v>
      </c>
      <c r="I4247" s="28" t="s">
        <v>53</v>
      </c>
      <c r="J4247" s="23" t="s">
        <v>113</v>
      </c>
      <c r="K4247" s="156" t="s">
        <v>5285</v>
      </c>
      <c r="M4247" s="231">
        <v>0</v>
      </c>
      <c r="N4247" s="231">
        <v>5100</v>
      </c>
      <c r="O4247" s="217">
        <f t="shared" si="65"/>
        <v>27924.30999999959</v>
      </c>
    </row>
    <row r="4248" spans="1:15" ht="22.05" hidden="1" customHeight="1" x14ac:dyDescent="0.2">
      <c r="A4248" s="227">
        <v>45852</v>
      </c>
      <c r="B4248" s="20" t="s">
        <v>185</v>
      </c>
      <c r="C4248" s="28">
        <v>56811</v>
      </c>
      <c r="D4248" s="56"/>
      <c r="E4248" s="25" t="s">
        <v>152</v>
      </c>
      <c r="F4248" s="20" t="s">
        <v>79</v>
      </c>
      <c r="H4248" s="23" t="s">
        <v>22</v>
      </c>
      <c r="I4248" s="28" t="s">
        <v>53</v>
      </c>
      <c r="J4248" s="23" t="s">
        <v>113</v>
      </c>
      <c r="K4248" s="156" t="s">
        <v>163</v>
      </c>
      <c r="M4248" s="231">
        <v>0</v>
      </c>
      <c r="N4248" s="231">
        <v>2700</v>
      </c>
      <c r="O4248" s="217">
        <f t="shared" si="65"/>
        <v>25224.30999999959</v>
      </c>
    </row>
    <row r="4249" spans="1:15" ht="22.05" hidden="1" customHeight="1" x14ac:dyDescent="0.2">
      <c r="A4249" s="227">
        <v>45852</v>
      </c>
      <c r="B4249" s="20" t="s">
        <v>185</v>
      </c>
      <c r="C4249" s="28">
        <v>56812</v>
      </c>
      <c r="D4249" s="56"/>
      <c r="E4249" s="25" t="s">
        <v>5282</v>
      </c>
      <c r="F4249" s="20" t="s">
        <v>79</v>
      </c>
      <c r="H4249" s="23" t="s">
        <v>22</v>
      </c>
      <c r="I4249" s="28" t="s">
        <v>103</v>
      </c>
      <c r="J4249" s="23" t="s">
        <v>95</v>
      </c>
      <c r="K4249" s="156" t="s">
        <v>153</v>
      </c>
      <c r="M4249" s="231">
        <v>0</v>
      </c>
      <c r="N4249" s="231">
        <v>900</v>
      </c>
      <c r="O4249" s="217">
        <f t="shared" si="65"/>
        <v>24324.30999999959</v>
      </c>
    </row>
    <row r="4250" spans="1:15" ht="22.05" hidden="1" customHeight="1" x14ac:dyDescent="0.2">
      <c r="A4250" s="227">
        <v>45852</v>
      </c>
      <c r="B4250" s="20" t="s">
        <v>185</v>
      </c>
      <c r="C4250" s="28">
        <v>56813</v>
      </c>
      <c r="D4250" s="56"/>
      <c r="E4250" s="25" t="s">
        <v>5283</v>
      </c>
      <c r="F4250" s="20" t="s">
        <v>79</v>
      </c>
      <c r="H4250" s="23" t="s">
        <v>22</v>
      </c>
      <c r="I4250" s="28" t="s">
        <v>103</v>
      </c>
      <c r="J4250" s="23" t="s">
        <v>60</v>
      </c>
      <c r="K4250" s="156" t="s">
        <v>133</v>
      </c>
      <c r="M4250" s="231">
        <v>0</v>
      </c>
      <c r="N4250" s="231">
        <v>810</v>
      </c>
      <c r="O4250" s="217">
        <f t="shared" si="65"/>
        <v>23514.30999999959</v>
      </c>
    </row>
    <row r="4251" spans="1:15" ht="22.05" hidden="1" customHeight="1" x14ac:dyDescent="0.2">
      <c r="A4251" s="227">
        <v>45852</v>
      </c>
      <c r="B4251" s="20" t="s">
        <v>185</v>
      </c>
      <c r="C4251" s="28">
        <v>56814</v>
      </c>
      <c r="D4251" s="56"/>
      <c r="E4251" s="25" t="s">
        <v>5194</v>
      </c>
      <c r="F4251" s="20" t="s">
        <v>79</v>
      </c>
      <c r="H4251" s="23" t="s">
        <v>22</v>
      </c>
      <c r="I4251" s="28" t="s">
        <v>103</v>
      </c>
      <c r="J4251" s="23" t="s">
        <v>102</v>
      </c>
      <c r="K4251" s="156" t="s">
        <v>4567</v>
      </c>
      <c r="M4251" s="231">
        <v>0</v>
      </c>
      <c r="N4251" s="231">
        <v>1500</v>
      </c>
      <c r="O4251" s="217">
        <f t="shared" si="65"/>
        <v>22014.30999999959</v>
      </c>
    </row>
    <row r="4252" spans="1:15" ht="22.05" hidden="1" customHeight="1" x14ac:dyDescent="0.2">
      <c r="A4252" s="227">
        <v>45852</v>
      </c>
      <c r="B4252" s="20" t="s">
        <v>185</v>
      </c>
      <c r="C4252" s="28">
        <v>56815</v>
      </c>
      <c r="D4252" s="56"/>
      <c r="E4252" s="25" t="s">
        <v>224</v>
      </c>
      <c r="F4252" s="20" t="s">
        <v>79</v>
      </c>
      <c r="H4252" s="23" t="s">
        <v>21</v>
      </c>
      <c r="I4252" s="28" t="s">
        <v>28</v>
      </c>
      <c r="J4252" s="23" t="s">
        <v>199</v>
      </c>
      <c r="M4252" s="231">
        <v>59280</v>
      </c>
      <c r="N4252" s="231">
        <v>0</v>
      </c>
      <c r="O4252" s="217">
        <f t="shared" si="65"/>
        <v>81294.30999999959</v>
      </c>
    </row>
    <row r="4253" spans="1:15" ht="22.05" hidden="1" customHeight="1" x14ac:dyDescent="0.2">
      <c r="A4253" s="227">
        <v>45853</v>
      </c>
      <c r="B4253" s="20" t="s">
        <v>185</v>
      </c>
      <c r="C4253" s="28">
        <v>56817</v>
      </c>
      <c r="D4253" s="56"/>
      <c r="E4253" s="25" t="s">
        <v>5286</v>
      </c>
      <c r="F4253" s="20" t="s">
        <v>79</v>
      </c>
      <c r="H4253" s="23" t="s">
        <v>22</v>
      </c>
      <c r="I4253" s="28" t="s">
        <v>103</v>
      </c>
      <c r="J4253" s="23" t="s">
        <v>219</v>
      </c>
      <c r="K4253" s="156" t="s">
        <v>1241</v>
      </c>
      <c r="M4253" s="231">
        <v>0</v>
      </c>
      <c r="N4253" s="231">
        <v>2800</v>
      </c>
      <c r="O4253" s="217">
        <f t="shared" si="65"/>
        <v>78494.30999999959</v>
      </c>
    </row>
    <row r="4254" spans="1:15" ht="22.05" hidden="1" customHeight="1" x14ac:dyDescent="0.2">
      <c r="A4254" s="227">
        <v>45853</v>
      </c>
      <c r="B4254" s="20" t="s">
        <v>185</v>
      </c>
      <c r="C4254" s="28">
        <v>56818</v>
      </c>
      <c r="D4254" s="56"/>
      <c r="E4254" s="25" t="s">
        <v>4820</v>
      </c>
      <c r="F4254" s="20" t="s">
        <v>79</v>
      </c>
      <c r="H4254" s="23" t="s">
        <v>22</v>
      </c>
      <c r="I4254" s="28" t="s">
        <v>56</v>
      </c>
      <c r="J4254" s="23" t="s">
        <v>212</v>
      </c>
      <c r="K4254" s="156" t="s">
        <v>235</v>
      </c>
      <c r="M4254" s="231">
        <v>0</v>
      </c>
      <c r="N4254" s="231">
        <v>1000</v>
      </c>
      <c r="O4254" s="217">
        <f t="shared" si="65"/>
        <v>77494.30999999959</v>
      </c>
    </row>
    <row r="4255" spans="1:15" ht="22.05" hidden="1" customHeight="1" x14ac:dyDescent="0.2">
      <c r="A4255" s="227">
        <v>45853</v>
      </c>
      <c r="B4255" s="20" t="s">
        <v>185</v>
      </c>
      <c r="C4255" s="28">
        <v>56819</v>
      </c>
      <c r="D4255" s="56"/>
      <c r="E4255" s="25" t="s">
        <v>701</v>
      </c>
      <c r="F4255" s="20" t="s">
        <v>79</v>
      </c>
      <c r="H4255" s="23" t="s">
        <v>22</v>
      </c>
      <c r="I4255" s="28" t="s">
        <v>54</v>
      </c>
      <c r="J4255" s="23" t="s">
        <v>63</v>
      </c>
      <c r="K4255" s="156" t="s">
        <v>623</v>
      </c>
      <c r="M4255" s="231">
        <v>0</v>
      </c>
      <c r="N4255" s="231">
        <v>11736</v>
      </c>
      <c r="O4255" s="217">
        <f t="shared" si="65"/>
        <v>65758.30999999959</v>
      </c>
    </row>
    <row r="4256" spans="1:15" ht="22.05" hidden="1" customHeight="1" x14ac:dyDescent="0.2">
      <c r="A4256" s="227">
        <v>45853</v>
      </c>
      <c r="B4256" s="20" t="s">
        <v>185</v>
      </c>
      <c r="C4256" s="28">
        <v>56820</v>
      </c>
      <c r="D4256" s="56"/>
      <c r="E4256" s="25" t="s">
        <v>5287</v>
      </c>
      <c r="F4256" s="20" t="s">
        <v>79</v>
      </c>
      <c r="H4256" s="23" t="s">
        <v>22</v>
      </c>
      <c r="I4256" s="28" t="s">
        <v>54</v>
      </c>
      <c r="J4256" s="23" t="s">
        <v>61</v>
      </c>
      <c r="K4256" s="156" t="s">
        <v>122</v>
      </c>
      <c r="M4256" s="231">
        <v>0</v>
      </c>
      <c r="N4256" s="231">
        <v>10600</v>
      </c>
      <c r="O4256" s="217">
        <f t="shared" si="65"/>
        <v>55158.30999999959</v>
      </c>
    </row>
    <row r="4257" spans="1:15" ht="22.05" hidden="1" customHeight="1" x14ac:dyDescent="0.2">
      <c r="A4257" s="227">
        <v>45853</v>
      </c>
      <c r="B4257" s="20" t="s">
        <v>185</v>
      </c>
      <c r="C4257" s="28">
        <v>56821</v>
      </c>
      <c r="D4257" s="56"/>
      <c r="E4257" s="25" t="s">
        <v>5288</v>
      </c>
      <c r="F4257" s="20" t="s">
        <v>79</v>
      </c>
      <c r="H4257" s="23" t="s">
        <v>22</v>
      </c>
      <c r="I4257" s="28" t="s">
        <v>55</v>
      </c>
      <c r="J4257" s="23" t="s">
        <v>73</v>
      </c>
      <c r="K4257" s="156" t="s">
        <v>5292</v>
      </c>
      <c r="M4257" s="231">
        <v>0</v>
      </c>
      <c r="N4257" s="231">
        <v>3000</v>
      </c>
      <c r="O4257" s="217">
        <f t="shared" si="65"/>
        <v>52158.30999999959</v>
      </c>
    </row>
    <row r="4258" spans="1:15" ht="22.05" hidden="1" customHeight="1" x14ac:dyDescent="0.2">
      <c r="A4258" s="227">
        <v>45853</v>
      </c>
      <c r="B4258" s="20" t="s">
        <v>185</v>
      </c>
      <c r="C4258" s="28">
        <v>56822</v>
      </c>
      <c r="D4258" s="56"/>
      <c r="E4258" s="25" t="s">
        <v>143</v>
      </c>
      <c r="F4258" s="20" t="s">
        <v>79</v>
      </c>
      <c r="H4258" s="23" t="s">
        <v>22</v>
      </c>
      <c r="I4258" s="28" t="s">
        <v>53</v>
      </c>
      <c r="J4258" s="23" t="s">
        <v>112</v>
      </c>
      <c r="K4258" s="156" t="s">
        <v>144</v>
      </c>
      <c r="M4258" s="231">
        <v>0</v>
      </c>
      <c r="N4258" s="231">
        <v>7700</v>
      </c>
      <c r="O4258" s="217">
        <f t="shared" si="65"/>
        <v>44458.30999999959</v>
      </c>
    </row>
    <row r="4259" spans="1:15" ht="22.05" hidden="1" customHeight="1" x14ac:dyDescent="0.2">
      <c r="A4259" s="227">
        <v>45853</v>
      </c>
      <c r="B4259" s="20" t="s">
        <v>185</v>
      </c>
      <c r="C4259" s="28">
        <v>56823</v>
      </c>
      <c r="D4259" s="56"/>
      <c r="E4259" s="25" t="s">
        <v>5289</v>
      </c>
      <c r="F4259" s="20" t="s">
        <v>79</v>
      </c>
      <c r="H4259" s="23" t="s">
        <v>22</v>
      </c>
      <c r="I4259" s="28" t="s">
        <v>103</v>
      </c>
      <c r="J4259" s="23" t="s">
        <v>95</v>
      </c>
      <c r="K4259" s="156" t="s">
        <v>210</v>
      </c>
      <c r="M4259" s="231">
        <v>0</v>
      </c>
      <c r="N4259" s="231">
        <v>100</v>
      </c>
      <c r="O4259" s="217">
        <f t="shared" si="65"/>
        <v>44358.30999999959</v>
      </c>
    </row>
    <row r="4260" spans="1:15" ht="22.05" hidden="1" customHeight="1" x14ac:dyDescent="0.2">
      <c r="A4260" s="227">
        <v>45853</v>
      </c>
      <c r="B4260" s="20" t="s">
        <v>185</v>
      </c>
      <c r="C4260" s="28">
        <v>56824</v>
      </c>
      <c r="D4260" s="56"/>
      <c r="E4260" s="25" t="s">
        <v>795</v>
      </c>
      <c r="F4260" s="20" t="s">
        <v>79</v>
      </c>
      <c r="H4260" s="23" t="s">
        <v>22</v>
      </c>
      <c r="I4260" s="28" t="s">
        <v>54</v>
      </c>
      <c r="J4260" s="23" t="s">
        <v>41</v>
      </c>
      <c r="K4260" s="156" t="s">
        <v>138</v>
      </c>
      <c r="M4260" s="231">
        <v>0</v>
      </c>
      <c r="N4260" s="231">
        <v>1200</v>
      </c>
      <c r="O4260" s="217">
        <f t="shared" si="65"/>
        <v>43158.30999999959</v>
      </c>
    </row>
    <row r="4261" spans="1:15" ht="22.05" hidden="1" customHeight="1" x14ac:dyDescent="0.2">
      <c r="A4261" s="227">
        <v>45853</v>
      </c>
      <c r="B4261" s="20" t="s">
        <v>185</v>
      </c>
      <c r="C4261" s="28">
        <v>56825</v>
      </c>
      <c r="D4261" s="56"/>
      <c r="E4261" s="25" t="s">
        <v>5290</v>
      </c>
      <c r="F4261" s="20" t="s">
        <v>79</v>
      </c>
      <c r="H4261" s="23" t="s">
        <v>22</v>
      </c>
      <c r="I4261" s="28" t="s">
        <v>103</v>
      </c>
      <c r="J4261" s="23" t="s">
        <v>93</v>
      </c>
      <c r="K4261" s="156" t="s">
        <v>464</v>
      </c>
      <c r="M4261" s="231">
        <v>0</v>
      </c>
      <c r="N4261" s="231">
        <v>520</v>
      </c>
      <c r="O4261" s="217">
        <f t="shared" si="65"/>
        <v>42638.30999999959</v>
      </c>
    </row>
    <row r="4262" spans="1:15" ht="22.05" hidden="1" customHeight="1" x14ac:dyDescent="0.2">
      <c r="A4262" s="227">
        <v>45853</v>
      </c>
      <c r="B4262" s="20" t="s">
        <v>185</v>
      </c>
      <c r="C4262" s="28">
        <v>56826</v>
      </c>
      <c r="D4262" s="56"/>
      <c r="E4262" s="25" t="s">
        <v>5193</v>
      </c>
      <c r="F4262" s="20" t="s">
        <v>79</v>
      </c>
      <c r="H4262" s="23" t="s">
        <v>22</v>
      </c>
      <c r="I4262" s="28" t="s">
        <v>103</v>
      </c>
      <c r="J4262" s="23" t="s">
        <v>219</v>
      </c>
      <c r="K4262" s="156" t="s">
        <v>266</v>
      </c>
      <c r="M4262" s="231">
        <v>0</v>
      </c>
      <c r="N4262" s="231">
        <v>500</v>
      </c>
      <c r="O4262" s="217">
        <f t="shared" si="65"/>
        <v>42138.30999999959</v>
      </c>
    </row>
    <row r="4263" spans="1:15" ht="22.05" hidden="1" customHeight="1" x14ac:dyDescent="0.2">
      <c r="A4263" s="227">
        <v>45853</v>
      </c>
      <c r="B4263" s="20" t="s">
        <v>185</v>
      </c>
      <c r="C4263" s="28">
        <v>56827</v>
      </c>
      <c r="E4263" s="25" t="s">
        <v>3492</v>
      </c>
      <c r="F4263" s="20" t="s">
        <v>79</v>
      </c>
      <c r="H4263" s="23" t="s">
        <v>22</v>
      </c>
      <c r="I4263" s="28" t="s">
        <v>103</v>
      </c>
      <c r="J4263" s="23" t="s">
        <v>96</v>
      </c>
      <c r="K4263" s="156" t="s">
        <v>134</v>
      </c>
      <c r="M4263" s="231">
        <v>0</v>
      </c>
      <c r="N4263" s="231">
        <v>650</v>
      </c>
      <c r="O4263" s="217">
        <f t="shared" si="65"/>
        <v>41488.30999999959</v>
      </c>
    </row>
    <row r="4264" spans="1:15" ht="22.05" hidden="1" customHeight="1" x14ac:dyDescent="0.2">
      <c r="A4264" s="227">
        <v>45853</v>
      </c>
      <c r="B4264" s="20" t="s">
        <v>185</v>
      </c>
      <c r="C4264" s="28">
        <v>56828</v>
      </c>
      <c r="D4264" s="56"/>
      <c r="E4264" s="25" t="s">
        <v>5291</v>
      </c>
      <c r="F4264" s="20" t="s">
        <v>79</v>
      </c>
      <c r="H4264" s="23" t="s">
        <v>22</v>
      </c>
      <c r="I4264" s="28" t="s">
        <v>54</v>
      </c>
      <c r="J4264" s="23" t="s">
        <v>41</v>
      </c>
      <c r="K4264" s="156" t="s">
        <v>465</v>
      </c>
      <c r="M4264" s="231">
        <v>0</v>
      </c>
      <c r="N4264" s="231">
        <v>250</v>
      </c>
      <c r="O4264" s="217">
        <f t="shared" si="65"/>
        <v>41238.30999999959</v>
      </c>
    </row>
    <row r="4265" spans="1:15" ht="22.05" hidden="1" customHeight="1" x14ac:dyDescent="0.2">
      <c r="A4265" s="227">
        <v>45854</v>
      </c>
      <c r="B4265" s="20" t="s">
        <v>185</v>
      </c>
      <c r="C4265" s="28">
        <v>56830</v>
      </c>
      <c r="D4265" s="56"/>
      <c r="E4265" s="25" t="s">
        <v>394</v>
      </c>
      <c r="F4265" s="20" t="s">
        <v>79</v>
      </c>
      <c r="H4265" s="23" t="s">
        <v>22</v>
      </c>
      <c r="I4265" s="28" t="s">
        <v>103</v>
      </c>
      <c r="J4265" s="23" t="s">
        <v>60</v>
      </c>
      <c r="K4265" s="156" t="s">
        <v>133</v>
      </c>
      <c r="M4265" s="231">
        <v>0</v>
      </c>
      <c r="N4265" s="231">
        <v>720</v>
      </c>
      <c r="O4265" s="217">
        <f t="shared" si="65"/>
        <v>40518.30999999959</v>
      </c>
    </row>
    <row r="4266" spans="1:15" ht="22.05" hidden="1" customHeight="1" x14ac:dyDescent="0.2">
      <c r="A4266" s="227">
        <v>45854</v>
      </c>
      <c r="B4266" s="20" t="s">
        <v>185</v>
      </c>
      <c r="C4266" s="28">
        <v>56831</v>
      </c>
      <c r="D4266" s="56"/>
      <c r="E4266" s="25" t="s">
        <v>5293</v>
      </c>
      <c r="F4266" s="20" t="s">
        <v>79</v>
      </c>
      <c r="H4266" s="23" t="s">
        <v>22</v>
      </c>
      <c r="I4266" s="28" t="s">
        <v>56</v>
      </c>
      <c r="J4266" s="23" t="s">
        <v>116</v>
      </c>
      <c r="K4266" s="156" t="s">
        <v>165</v>
      </c>
      <c r="M4266" s="231">
        <v>0</v>
      </c>
      <c r="N4266" s="231">
        <v>310</v>
      </c>
      <c r="O4266" s="217">
        <f t="shared" si="65"/>
        <v>40208.30999999959</v>
      </c>
    </row>
    <row r="4267" spans="1:15" ht="22.05" hidden="1" customHeight="1" x14ac:dyDescent="0.2">
      <c r="A4267" s="227">
        <v>45854</v>
      </c>
      <c r="B4267" s="20" t="s">
        <v>185</v>
      </c>
      <c r="C4267" s="28">
        <v>56832</v>
      </c>
      <c r="D4267" s="56"/>
      <c r="E4267" s="25" t="s">
        <v>5294</v>
      </c>
      <c r="F4267" s="20" t="s">
        <v>79</v>
      </c>
      <c r="H4267" s="23" t="s">
        <v>22</v>
      </c>
      <c r="I4267" s="28" t="s">
        <v>103</v>
      </c>
      <c r="J4267" s="23" t="s">
        <v>95</v>
      </c>
      <c r="K4267" s="156" t="s">
        <v>408</v>
      </c>
      <c r="M4267" s="231">
        <v>0</v>
      </c>
      <c r="N4267" s="231">
        <v>85</v>
      </c>
      <c r="O4267" s="217">
        <f t="shared" si="65"/>
        <v>40123.30999999959</v>
      </c>
    </row>
    <row r="4268" spans="1:15" ht="22.05" hidden="1" customHeight="1" x14ac:dyDescent="0.2">
      <c r="A4268" s="227">
        <v>45854</v>
      </c>
      <c r="B4268" s="20" t="s">
        <v>185</v>
      </c>
      <c r="C4268" s="28">
        <v>56833</v>
      </c>
      <c r="D4268" s="56"/>
      <c r="E4268" s="25" t="s">
        <v>5295</v>
      </c>
      <c r="F4268" s="20" t="s">
        <v>79</v>
      </c>
      <c r="H4268" s="23" t="s">
        <v>22</v>
      </c>
      <c r="I4268" s="28" t="s">
        <v>54</v>
      </c>
      <c r="J4268" s="23" t="s">
        <v>41</v>
      </c>
      <c r="K4268" s="156" t="s">
        <v>210</v>
      </c>
      <c r="M4268" s="231">
        <v>0</v>
      </c>
      <c r="N4268" s="231">
        <v>80</v>
      </c>
      <c r="O4268" s="217">
        <f t="shared" si="65"/>
        <v>40043.30999999959</v>
      </c>
    </row>
    <row r="4269" spans="1:15" ht="22.05" hidden="1" customHeight="1" x14ac:dyDescent="0.2">
      <c r="A4269" s="227">
        <v>45854</v>
      </c>
      <c r="B4269" s="20" t="s">
        <v>185</v>
      </c>
      <c r="C4269" s="28">
        <v>56834</v>
      </c>
      <c r="D4269" s="56"/>
      <c r="E4269" s="25" t="s">
        <v>5296</v>
      </c>
      <c r="F4269" s="20" t="s">
        <v>79</v>
      </c>
      <c r="H4269" s="23" t="s">
        <v>22</v>
      </c>
      <c r="I4269" s="28" t="s">
        <v>103</v>
      </c>
      <c r="J4269" s="23" t="s">
        <v>60</v>
      </c>
      <c r="K4269" s="156" t="s">
        <v>135</v>
      </c>
      <c r="M4269" s="231">
        <v>0</v>
      </c>
      <c r="N4269" s="231">
        <v>430</v>
      </c>
      <c r="O4269" s="217">
        <f t="shared" si="65"/>
        <v>39613.30999999959</v>
      </c>
    </row>
    <row r="4270" spans="1:15" ht="22.05" hidden="1" customHeight="1" x14ac:dyDescent="0.2">
      <c r="A4270" s="227">
        <v>45854</v>
      </c>
      <c r="B4270" s="20" t="s">
        <v>185</v>
      </c>
      <c r="C4270" s="28">
        <v>56835</v>
      </c>
      <c r="D4270" s="56"/>
      <c r="E4270" s="25" t="s">
        <v>5297</v>
      </c>
      <c r="F4270" s="20" t="s">
        <v>79</v>
      </c>
      <c r="H4270" s="23" t="s">
        <v>22</v>
      </c>
      <c r="I4270" s="28" t="s">
        <v>103</v>
      </c>
      <c r="J4270" s="23" t="s">
        <v>93</v>
      </c>
      <c r="K4270" s="156" t="s">
        <v>153</v>
      </c>
      <c r="M4270" s="231">
        <v>0</v>
      </c>
      <c r="N4270" s="231">
        <v>380</v>
      </c>
      <c r="O4270" s="217">
        <f t="shared" si="65"/>
        <v>39233.30999999959</v>
      </c>
    </row>
    <row r="4271" spans="1:15" ht="22.05" hidden="1" customHeight="1" x14ac:dyDescent="0.2">
      <c r="A4271" s="227">
        <v>45854</v>
      </c>
      <c r="B4271" s="20" t="s">
        <v>185</v>
      </c>
      <c r="C4271" s="28">
        <v>56836</v>
      </c>
      <c r="D4271" s="56"/>
      <c r="E4271" s="25" t="s">
        <v>143</v>
      </c>
      <c r="F4271" s="20" t="s">
        <v>79</v>
      </c>
      <c r="H4271" s="23" t="s">
        <v>22</v>
      </c>
      <c r="I4271" s="28" t="s">
        <v>53</v>
      </c>
      <c r="J4271" s="23" t="s">
        <v>112</v>
      </c>
      <c r="K4271" s="156" t="s">
        <v>144</v>
      </c>
      <c r="M4271" s="231">
        <v>0</v>
      </c>
      <c r="N4271" s="231">
        <v>7700</v>
      </c>
      <c r="O4271" s="217">
        <f t="shared" si="65"/>
        <v>31533.30999999959</v>
      </c>
    </row>
    <row r="4272" spans="1:15" ht="22.05" hidden="1" customHeight="1" x14ac:dyDescent="0.2">
      <c r="A4272" s="227">
        <v>45854</v>
      </c>
      <c r="B4272" s="20" t="s">
        <v>185</v>
      </c>
      <c r="C4272" s="28">
        <v>56837</v>
      </c>
      <c r="D4272" s="56"/>
      <c r="E4272" s="25" t="s">
        <v>5298</v>
      </c>
      <c r="F4272" s="20" t="s">
        <v>79</v>
      </c>
      <c r="H4272" s="23" t="s">
        <v>22</v>
      </c>
      <c r="I4272" s="28" t="s">
        <v>103</v>
      </c>
      <c r="J4272" s="23" t="s">
        <v>102</v>
      </c>
      <c r="K4272" s="156" t="s">
        <v>3562</v>
      </c>
      <c r="M4272" s="231">
        <v>0</v>
      </c>
      <c r="N4272" s="231">
        <v>180</v>
      </c>
      <c r="O4272" s="217">
        <f t="shared" si="65"/>
        <v>31353.30999999959</v>
      </c>
    </row>
    <row r="4273" spans="1:15" ht="22.05" hidden="1" customHeight="1" x14ac:dyDescent="0.2">
      <c r="A4273" s="227">
        <v>45854</v>
      </c>
      <c r="B4273" s="20" t="s">
        <v>185</v>
      </c>
      <c r="C4273" s="28">
        <v>56838</v>
      </c>
      <c r="D4273" s="56"/>
      <c r="E4273" s="25" t="s">
        <v>350</v>
      </c>
      <c r="F4273" s="20" t="s">
        <v>79</v>
      </c>
      <c r="H4273" s="23" t="s">
        <v>22</v>
      </c>
      <c r="I4273" s="28" t="s">
        <v>53</v>
      </c>
      <c r="J4273" s="23" t="s">
        <v>113</v>
      </c>
      <c r="K4273" s="156" t="s">
        <v>1421</v>
      </c>
      <c r="M4273" s="231">
        <v>0</v>
      </c>
      <c r="N4273" s="231">
        <v>4900</v>
      </c>
      <c r="O4273" s="217">
        <f t="shared" si="65"/>
        <v>26453.30999999959</v>
      </c>
    </row>
    <row r="4274" spans="1:15" ht="22.05" hidden="1" customHeight="1" x14ac:dyDescent="0.2">
      <c r="A4274" s="227">
        <v>45854</v>
      </c>
      <c r="B4274" s="20" t="s">
        <v>185</v>
      </c>
      <c r="C4274" s="28">
        <v>56839</v>
      </c>
      <c r="D4274" s="56"/>
      <c r="E4274" s="25" t="s">
        <v>5299</v>
      </c>
      <c r="F4274" s="20" t="s">
        <v>79</v>
      </c>
      <c r="H4274" s="23" t="s">
        <v>22</v>
      </c>
      <c r="I4274" s="28" t="s">
        <v>103</v>
      </c>
      <c r="J4274" s="23" t="s">
        <v>102</v>
      </c>
      <c r="K4274" s="156" t="s">
        <v>5305</v>
      </c>
      <c r="M4274" s="231">
        <v>0</v>
      </c>
      <c r="N4274" s="231">
        <v>780</v>
      </c>
      <c r="O4274" s="217">
        <f t="shared" si="65"/>
        <v>25673.30999999959</v>
      </c>
    </row>
    <row r="4275" spans="1:15" ht="22.05" hidden="1" customHeight="1" x14ac:dyDescent="0.2">
      <c r="A4275" s="227">
        <v>45854</v>
      </c>
      <c r="B4275" s="20" t="s">
        <v>185</v>
      </c>
      <c r="C4275" s="28">
        <v>56840</v>
      </c>
      <c r="D4275" s="56"/>
      <c r="E4275" s="25" t="s">
        <v>154</v>
      </c>
      <c r="F4275" s="20" t="s">
        <v>79</v>
      </c>
      <c r="H4275" s="23" t="s">
        <v>22</v>
      </c>
      <c r="I4275" s="28" t="s">
        <v>103</v>
      </c>
      <c r="J4275" s="23" t="s">
        <v>219</v>
      </c>
      <c r="K4275" s="156" t="s">
        <v>1241</v>
      </c>
      <c r="M4275" s="231">
        <v>0</v>
      </c>
      <c r="N4275" s="231">
        <v>290</v>
      </c>
      <c r="O4275" s="217">
        <f t="shared" si="65"/>
        <v>25383.30999999959</v>
      </c>
    </row>
    <row r="4276" spans="1:15" ht="22.05" hidden="1" customHeight="1" x14ac:dyDescent="0.2">
      <c r="A4276" s="227">
        <v>45854</v>
      </c>
      <c r="B4276" s="20" t="s">
        <v>185</v>
      </c>
      <c r="C4276" s="28">
        <v>56841</v>
      </c>
      <c r="D4276" s="56"/>
      <c r="E4276" s="25" t="s">
        <v>3686</v>
      </c>
      <c r="F4276" s="20" t="s">
        <v>79</v>
      </c>
      <c r="H4276" s="23" t="s">
        <v>22</v>
      </c>
      <c r="I4276" s="28" t="s">
        <v>56</v>
      </c>
      <c r="J4276" s="23" t="s">
        <v>212</v>
      </c>
      <c r="K4276" s="156" t="s">
        <v>235</v>
      </c>
      <c r="M4276" s="231">
        <v>0</v>
      </c>
      <c r="N4276" s="231">
        <v>60</v>
      </c>
      <c r="O4276" s="217">
        <f t="shared" si="65"/>
        <v>25323.30999999959</v>
      </c>
    </row>
    <row r="4277" spans="1:15" ht="22.05" hidden="1" customHeight="1" x14ac:dyDescent="0.2">
      <c r="A4277" s="227">
        <v>45854</v>
      </c>
      <c r="B4277" s="20" t="s">
        <v>185</v>
      </c>
      <c r="C4277" s="28">
        <v>56842</v>
      </c>
      <c r="D4277" s="56"/>
      <c r="E4277" s="25" t="s">
        <v>5300</v>
      </c>
      <c r="F4277" s="20" t="s">
        <v>79</v>
      </c>
      <c r="H4277" s="23" t="s">
        <v>22</v>
      </c>
      <c r="I4277" s="28" t="s">
        <v>103</v>
      </c>
      <c r="J4277" s="23" t="s">
        <v>95</v>
      </c>
      <c r="K4277" s="156" t="s">
        <v>5306</v>
      </c>
      <c r="L4277" s="231"/>
      <c r="M4277" s="231">
        <v>0</v>
      </c>
      <c r="N4277" s="231">
        <v>700</v>
      </c>
      <c r="O4277" s="217">
        <f t="shared" si="65"/>
        <v>24623.30999999959</v>
      </c>
    </row>
    <row r="4278" spans="1:15" ht="22.05" hidden="1" customHeight="1" x14ac:dyDescent="0.2">
      <c r="A4278" s="227">
        <v>45854</v>
      </c>
      <c r="B4278" s="20" t="s">
        <v>185</v>
      </c>
      <c r="C4278" s="28">
        <v>56843</v>
      </c>
      <c r="D4278" s="56"/>
      <c r="E4278" s="25" t="s">
        <v>5301</v>
      </c>
      <c r="F4278" s="20" t="s">
        <v>79</v>
      </c>
      <c r="H4278" s="23" t="s">
        <v>22</v>
      </c>
      <c r="I4278" s="28" t="s">
        <v>103</v>
      </c>
      <c r="J4278" s="23" t="s">
        <v>102</v>
      </c>
      <c r="K4278" s="156" t="s">
        <v>153</v>
      </c>
      <c r="L4278" s="231"/>
      <c r="M4278" s="231">
        <v>0</v>
      </c>
      <c r="N4278" s="231">
        <v>1800</v>
      </c>
      <c r="O4278" s="217">
        <f t="shared" si="65"/>
        <v>22823.30999999959</v>
      </c>
    </row>
    <row r="4279" spans="1:15" ht="22.05" hidden="1" customHeight="1" x14ac:dyDescent="0.2">
      <c r="A4279" s="227">
        <v>45854</v>
      </c>
      <c r="B4279" s="20" t="s">
        <v>185</v>
      </c>
      <c r="C4279" s="28">
        <v>56844</v>
      </c>
      <c r="D4279" s="56"/>
      <c r="E4279" s="25" t="s">
        <v>4859</v>
      </c>
      <c r="F4279" s="20" t="s">
        <v>79</v>
      </c>
      <c r="H4279" s="23" t="s">
        <v>22</v>
      </c>
      <c r="I4279" s="28" t="s">
        <v>57</v>
      </c>
      <c r="J4279" s="23" t="s">
        <v>87</v>
      </c>
      <c r="K4279" s="156" t="s">
        <v>2246</v>
      </c>
      <c r="L4279" s="231"/>
      <c r="M4279" s="231">
        <v>0</v>
      </c>
      <c r="N4279" s="231">
        <v>5000</v>
      </c>
      <c r="O4279" s="217">
        <f t="shared" si="65"/>
        <v>17823.30999999959</v>
      </c>
    </row>
    <row r="4280" spans="1:15" ht="22.05" hidden="1" customHeight="1" x14ac:dyDescent="0.2">
      <c r="A4280" s="227">
        <v>45854</v>
      </c>
      <c r="B4280" s="20" t="s">
        <v>185</v>
      </c>
      <c r="C4280" s="28">
        <v>56845</v>
      </c>
      <c r="D4280" s="56"/>
      <c r="E4280" s="25" t="s">
        <v>5302</v>
      </c>
      <c r="F4280" s="20" t="s">
        <v>79</v>
      </c>
      <c r="H4280" s="23" t="s">
        <v>21</v>
      </c>
      <c r="I4280" s="28" t="s">
        <v>28</v>
      </c>
      <c r="J4280" s="23" t="s">
        <v>100</v>
      </c>
      <c r="L4280" s="231"/>
      <c r="M4280" s="231">
        <v>1600</v>
      </c>
      <c r="N4280" s="231">
        <v>0</v>
      </c>
      <c r="O4280" s="217">
        <f t="shared" si="65"/>
        <v>19423.30999999959</v>
      </c>
    </row>
    <row r="4281" spans="1:15" ht="22.05" hidden="1" customHeight="1" x14ac:dyDescent="0.2">
      <c r="A4281" s="227">
        <v>45854</v>
      </c>
      <c r="B4281" s="20" t="s">
        <v>185</v>
      </c>
      <c r="C4281" s="28">
        <v>56846</v>
      </c>
      <c r="D4281" s="56"/>
      <c r="E4281" s="25" t="s">
        <v>5303</v>
      </c>
      <c r="F4281" s="20" t="s">
        <v>79</v>
      </c>
      <c r="H4281" s="23" t="s">
        <v>22</v>
      </c>
      <c r="I4281" s="28" t="s">
        <v>54</v>
      </c>
      <c r="J4281" s="23" t="s">
        <v>41</v>
      </c>
      <c r="K4281" s="156" t="s">
        <v>235</v>
      </c>
      <c r="M4281" s="231">
        <v>0</v>
      </c>
      <c r="N4281" s="231">
        <v>260</v>
      </c>
      <c r="O4281" s="217">
        <f t="shared" si="65"/>
        <v>19163.30999999959</v>
      </c>
    </row>
    <row r="4282" spans="1:15" ht="22.05" hidden="1" customHeight="1" x14ac:dyDescent="0.2">
      <c r="A4282" s="227">
        <v>45854</v>
      </c>
      <c r="B4282" s="20" t="s">
        <v>185</v>
      </c>
      <c r="C4282" s="28">
        <v>56847</v>
      </c>
      <c r="D4282" s="56"/>
      <c r="E4282" s="25" t="s">
        <v>400</v>
      </c>
      <c r="F4282" s="20" t="s">
        <v>79</v>
      </c>
      <c r="H4282" s="23" t="s">
        <v>22</v>
      </c>
      <c r="I4282" s="28" t="s">
        <v>103</v>
      </c>
      <c r="J4282" s="23" t="s">
        <v>216</v>
      </c>
      <c r="K4282" s="156" t="s">
        <v>368</v>
      </c>
      <c r="L4282" s="231"/>
      <c r="M4282" s="231">
        <v>0</v>
      </c>
      <c r="N4282" s="231">
        <v>2000</v>
      </c>
      <c r="O4282" s="217">
        <f t="shared" si="65"/>
        <v>17163.30999999959</v>
      </c>
    </row>
    <row r="4283" spans="1:15" ht="22.05" hidden="1" customHeight="1" x14ac:dyDescent="0.2">
      <c r="A4283" s="227">
        <v>45854</v>
      </c>
      <c r="B4283" s="20" t="s">
        <v>185</v>
      </c>
      <c r="C4283" s="28">
        <v>56848</v>
      </c>
      <c r="D4283" s="56"/>
      <c r="E4283" s="25" t="s">
        <v>5304</v>
      </c>
      <c r="F4283" s="20" t="s">
        <v>79</v>
      </c>
      <c r="H4283" s="23" t="s">
        <v>22</v>
      </c>
      <c r="I4283" s="28" t="s">
        <v>103</v>
      </c>
      <c r="J4283" s="23" t="s">
        <v>92</v>
      </c>
      <c r="K4283" s="156" t="s">
        <v>464</v>
      </c>
      <c r="L4283" s="231"/>
      <c r="M4283" s="231">
        <v>0</v>
      </c>
      <c r="N4283" s="231">
        <v>600</v>
      </c>
      <c r="O4283" s="217">
        <f t="shared" si="65"/>
        <v>16563.30999999959</v>
      </c>
    </row>
    <row r="4284" spans="1:15" ht="22.05" hidden="1" customHeight="1" x14ac:dyDescent="0.2">
      <c r="A4284" s="227">
        <v>45855</v>
      </c>
      <c r="B4284" s="20" t="s">
        <v>185</v>
      </c>
      <c r="C4284" s="28">
        <v>56850</v>
      </c>
      <c r="D4284" s="56"/>
      <c r="E4284" s="25" t="s">
        <v>143</v>
      </c>
      <c r="F4284" s="20" t="s">
        <v>79</v>
      </c>
      <c r="H4284" s="23" t="s">
        <v>22</v>
      </c>
      <c r="I4284" s="28" t="s">
        <v>53</v>
      </c>
      <c r="J4284" s="23" t="s">
        <v>112</v>
      </c>
      <c r="K4284" s="156" t="s">
        <v>144</v>
      </c>
      <c r="L4284" s="231"/>
      <c r="M4284" s="231">
        <v>0</v>
      </c>
      <c r="N4284" s="231">
        <v>6650</v>
      </c>
      <c r="O4284" s="217">
        <f t="shared" si="65"/>
        <v>9913.3099999995902</v>
      </c>
    </row>
    <row r="4285" spans="1:15" ht="22.05" hidden="1" customHeight="1" x14ac:dyDescent="0.2">
      <c r="A4285" s="227">
        <v>45855</v>
      </c>
      <c r="B4285" s="20" t="s">
        <v>185</v>
      </c>
      <c r="C4285" s="28">
        <v>56851</v>
      </c>
      <c r="D4285" s="56"/>
      <c r="E4285" s="25" t="s">
        <v>5307</v>
      </c>
      <c r="F4285" s="20" t="s">
        <v>79</v>
      </c>
      <c r="H4285" s="23" t="s">
        <v>22</v>
      </c>
      <c r="I4285" s="28" t="s">
        <v>103</v>
      </c>
      <c r="J4285" s="23" t="s">
        <v>95</v>
      </c>
      <c r="K4285" s="156" t="s">
        <v>266</v>
      </c>
      <c r="L4285" s="231"/>
      <c r="M4285" s="231">
        <v>0</v>
      </c>
      <c r="N4285" s="231">
        <v>148</v>
      </c>
      <c r="O4285" s="217">
        <f t="shared" si="65"/>
        <v>9765.3099999995902</v>
      </c>
    </row>
    <row r="4286" spans="1:15" ht="22.05" hidden="1" customHeight="1" x14ac:dyDescent="0.2">
      <c r="A4286" s="227">
        <v>45855</v>
      </c>
      <c r="B4286" s="20" t="s">
        <v>185</v>
      </c>
      <c r="C4286" s="28">
        <v>56852</v>
      </c>
      <c r="D4286" s="56"/>
      <c r="E4286" s="25" t="s">
        <v>267</v>
      </c>
      <c r="F4286" s="20" t="s">
        <v>79</v>
      </c>
      <c r="H4286" s="23" t="s">
        <v>22</v>
      </c>
      <c r="I4286" s="28" t="s">
        <v>54</v>
      </c>
      <c r="J4286" s="23" t="s">
        <v>63</v>
      </c>
      <c r="K4286" s="156" t="s">
        <v>235</v>
      </c>
      <c r="M4286" s="231">
        <v>0</v>
      </c>
      <c r="N4286" s="231">
        <v>200</v>
      </c>
      <c r="O4286" s="217">
        <f t="shared" si="65"/>
        <v>9565.3099999995902</v>
      </c>
    </row>
    <row r="4287" spans="1:15" ht="22.05" hidden="1" customHeight="1" x14ac:dyDescent="0.2">
      <c r="A4287" s="227">
        <v>45855</v>
      </c>
      <c r="B4287" s="20" t="s">
        <v>185</v>
      </c>
      <c r="C4287" s="28">
        <v>56853</v>
      </c>
      <c r="D4287" s="56"/>
      <c r="E4287" s="25" t="s">
        <v>5308</v>
      </c>
      <c r="F4287" s="20" t="s">
        <v>79</v>
      </c>
      <c r="H4287" s="23" t="s">
        <v>22</v>
      </c>
      <c r="I4287" s="28" t="s">
        <v>103</v>
      </c>
      <c r="J4287" s="23" t="s">
        <v>95</v>
      </c>
      <c r="K4287" s="156" t="s">
        <v>5199</v>
      </c>
      <c r="M4287" s="231">
        <v>0</v>
      </c>
      <c r="N4287" s="231">
        <v>550</v>
      </c>
      <c r="O4287" s="217">
        <f t="shared" si="65"/>
        <v>9015.3099999995902</v>
      </c>
    </row>
    <row r="4288" spans="1:15" ht="22.05" hidden="1" customHeight="1" x14ac:dyDescent="0.2">
      <c r="A4288" s="227">
        <v>45855</v>
      </c>
      <c r="B4288" s="20" t="s">
        <v>185</v>
      </c>
      <c r="C4288" s="28">
        <v>56854</v>
      </c>
      <c r="D4288" s="56"/>
      <c r="E4288" s="25" t="s">
        <v>128</v>
      </c>
      <c r="F4288" s="20" t="s">
        <v>79</v>
      </c>
      <c r="H4288" s="23" t="s">
        <v>22</v>
      </c>
      <c r="I4288" s="28" t="s">
        <v>56</v>
      </c>
      <c r="J4288" s="23" t="s">
        <v>116</v>
      </c>
      <c r="K4288" s="156" t="s">
        <v>129</v>
      </c>
      <c r="M4288" s="231">
        <v>0</v>
      </c>
      <c r="N4288" s="231">
        <v>80</v>
      </c>
      <c r="O4288" s="217">
        <f t="shared" si="65"/>
        <v>8935.3099999995902</v>
      </c>
    </row>
    <row r="4289" spans="1:15" ht="22.05" hidden="1" customHeight="1" x14ac:dyDescent="0.2">
      <c r="A4289" s="227">
        <v>45855</v>
      </c>
      <c r="B4289" s="20" t="s">
        <v>185</v>
      </c>
      <c r="C4289" s="28">
        <v>56855</v>
      </c>
      <c r="D4289" s="56"/>
      <c r="E4289" s="25" t="s">
        <v>154</v>
      </c>
      <c r="F4289" s="20" t="s">
        <v>79</v>
      </c>
      <c r="H4289" s="23" t="s">
        <v>22</v>
      </c>
      <c r="I4289" s="28" t="s">
        <v>103</v>
      </c>
      <c r="J4289" s="23" t="s">
        <v>219</v>
      </c>
      <c r="K4289" s="156" t="s">
        <v>1241</v>
      </c>
      <c r="M4289" s="231">
        <v>0</v>
      </c>
      <c r="N4289" s="231">
        <v>200</v>
      </c>
      <c r="O4289" s="217">
        <f t="shared" si="65"/>
        <v>8735.3099999995902</v>
      </c>
    </row>
    <row r="4290" spans="1:15" ht="22.05" hidden="1" customHeight="1" x14ac:dyDescent="0.2">
      <c r="A4290" s="227">
        <v>45855</v>
      </c>
      <c r="B4290" s="20" t="s">
        <v>185</v>
      </c>
      <c r="C4290" s="28">
        <v>56856</v>
      </c>
      <c r="D4290" s="56"/>
      <c r="E4290" s="25" t="s">
        <v>131</v>
      </c>
      <c r="F4290" s="20" t="s">
        <v>79</v>
      </c>
      <c r="H4290" s="23" t="s">
        <v>22</v>
      </c>
      <c r="I4290" s="28" t="s">
        <v>103</v>
      </c>
      <c r="J4290" s="23" t="s">
        <v>214</v>
      </c>
      <c r="K4290" s="156" t="s">
        <v>132</v>
      </c>
      <c r="M4290" s="231">
        <v>0</v>
      </c>
      <c r="N4290" s="231">
        <v>700</v>
      </c>
      <c r="O4290" s="217">
        <f t="shared" si="65"/>
        <v>8035.3099999995902</v>
      </c>
    </row>
    <row r="4291" spans="1:15" ht="22.05" hidden="1" customHeight="1" x14ac:dyDescent="0.2">
      <c r="A4291" s="227">
        <v>45855</v>
      </c>
      <c r="B4291" s="20" t="s">
        <v>185</v>
      </c>
      <c r="C4291" s="28">
        <v>56857</v>
      </c>
      <c r="D4291" s="56"/>
      <c r="E4291" s="25" t="s">
        <v>5309</v>
      </c>
      <c r="F4291" s="20" t="s">
        <v>79</v>
      </c>
      <c r="H4291" s="23" t="s">
        <v>22</v>
      </c>
      <c r="I4291" s="28" t="s">
        <v>103</v>
      </c>
      <c r="J4291" s="23" t="s">
        <v>102</v>
      </c>
      <c r="K4291" s="156" t="s">
        <v>5310</v>
      </c>
      <c r="M4291" s="231">
        <v>0</v>
      </c>
      <c r="N4291" s="231">
        <v>50</v>
      </c>
      <c r="O4291" s="217">
        <f t="shared" si="65"/>
        <v>7985.3099999995902</v>
      </c>
    </row>
    <row r="4292" spans="1:15" ht="22.05" hidden="1" customHeight="1" x14ac:dyDescent="0.2">
      <c r="A4292" s="227">
        <v>45855</v>
      </c>
      <c r="B4292" s="20" t="s">
        <v>185</v>
      </c>
      <c r="C4292" s="28">
        <v>56858</v>
      </c>
      <c r="D4292" s="56"/>
      <c r="E4292" s="25" t="s">
        <v>2231</v>
      </c>
      <c r="F4292" s="20" t="s">
        <v>79</v>
      </c>
      <c r="H4292" s="23" t="s">
        <v>22</v>
      </c>
      <c r="I4292" s="28" t="s">
        <v>56</v>
      </c>
      <c r="J4292" s="23" t="s">
        <v>212</v>
      </c>
      <c r="K4292" s="156" t="s">
        <v>235</v>
      </c>
      <c r="M4292" s="231">
        <v>0</v>
      </c>
      <c r="N4292" s="231">
        <v>70</v>
      </c>
      <c r="O4292" s="217">
        <f t="shared" si="65"/>
        <v>7915.3099999995902</v>
      </c>
    </row>
    <row r="4293" spans="1:15" ht="22.05" hidden="1" customHeight="1" x14ac:dyDescent="0.2">
      <c r="A4293" s="227">
        <v>45856</v>
      </c>
      <c r="B4293" s="20" t="s">
        <v>185</v>
      </c>
      <c r="C4293" s="28">
        <v>56860</v>
      </c>
      <c r="D4293" s="56"/>
      <c r="E4293" s="25" t="s">
        <v>5311</v>
      </c>
      <c r="F4293" s="20" t="s">
        <v>79</v>
      </c>
      <c r="H4293" s="23" t="s">
        <v>21</v>
      </c>
      <c r="I4293" s="28" t="s">
        <v>81</v>
      </c>
      <c r="J4293" s="23" t="s">
        <v>168</v>
      </c>
      <c r="M4293" s="231">
        <v>9917.92</v>
      </c>
      <c r="N4293" s="231">
        <v>0</v>
      </c>
      <c r="O4293" s="217">
        <f t="shared" si="65"/>
        <v>17833.229999999588</v>
      </c>
    </row>
    <row r="4294" spans="1:15" ht="22.05" hidden="1" customHeight="1" x14ac:dyDescent="0.2">
      <c r="A4294" s="227">
        <v>45856</v>
      </c>
      <c r="B4294" s="20" t="s">
        <v>185</v>
      </c>
      <c r="C4294" s="28">
        <v>56861</v>
      </c>
      <c r="D4294" s="56"/>
      <c r="E4294" s="25" t="s">
        <v>5312</v>
      </c>
      <c r="F4294" s="20" t="s">
        <v>79</v>
      </c>
      <c r="H4294" s="23" t="s">
        <v>21</v>
      </c>
      <c r="I4294" s="28" t="s">
        <v>81</v>
      </c>
      <c r="J4294" s="23" t="s">
        <v>168</v>
      </c>
      <c r="M4294" s="231">
        <v>43575.85</v>
      </c>
      <c r="N4294" s="231">
        <v>0</v>
      </c>
      <c r="O4294" s="217">
        <f t="shared" si="65"/>
        <v>61409.079999999587</v>
      </c>
    </row>
    <row r="4295" spans="1:15" ht="22.05" hidden="1" customHeight="1" x14ac:dyDescent="0.2">
      <c r="A4295" s="227">
        <v>45856</v>
      </c>
      <c r="B4295" s="20" t="s">
        <v>185</v>
      </c>
      <c r="C4295" s="28">
        <v>56862</v>
      </c>
      <c r="D4295" s="56"/>
      <c r="E4295" s="25" t="s">
        <v>143</v>
      </c>
      <c r="F4295" s="20" t="s">
        <v>79</v>
      </c>
      <c r="H4295" s="23" t="s">
        <v>22</v>
      </c>
      <c r="I4295" s="28" t="s">
        <v>53</v>
      </c>
      <c r="J4295" s="23" t="s">
        <v>112</v>
      </c>
      <c r="K4295" s="156" t="s">
        <v>526</v>
      </c>
      <c r="M4295" s="231">
        <v>0</v>
      </c>
      <c r="N4295" s="231">
        <v>1050</v>
      </c>
      <c r="O4295" s="217">
        <f t="shared" ref="O4295:O4368" si="66">O4294+M4295-N4295</f>
        <v>60359.079999999587</v>
      </c>
    </row>
    <row r="4296" spans="1:15" ht="22.05" hidden="1" customHeight="1" x14ac:dyDescent="0.2">
      <c r="A4296" s="227">
        <v>45856</v>
      </c>
      <c r="B4296" s="20" t="s">
        <v>185</v>
      </c>
      <c r="C4296" s="28">
        <v>56863</v>
      </c>
      <c r="D4296" s="56"/>
      <c r="E4296" s="25" t="s">
        <v>143</v>
      </c>
      <c r="F4296" s="20" t="s">
        <v>79</v>
      </c>
      <c r="H4296" s="23" t="s">
        <v>22</v>
      </c>
      <c r="I4296" s="28" t="s">
        <v>53</v>
      </c>
      <c r="J4296" s="23" t="s">
        <v>112</v>
      </c>
      <c r="K4296" s="156" t="s">
        <v>144</v>
      </c>
      <c r="M4296" s="231">
        <v>0</v>
      </c>
      <c r="N4296" s="231">
        <v>7000</v>
      </c>
      <c r="O4296" s="217">
        <f t="shared" si="66"/>
        <v>53359.079999999587</v>
      </c>
    </row>
    <row r="4297" spans="1:15" ht="22.05" hidden="1" customHeight="1" x14ac:dyDescent="0.2">
      <c r="A4297" s="227">
        <v>45856</v>
      </c>
      <c r="B4297" s="20" t="s">
        <v>185</v>
      </c>
      <c r="C4297" s="28">
        <v>56864</v>
      </c>
      <c r="D4297" s="56"/>
      <c r="E4297" s="25" t="s">
        <v>5313</v>
      </c>
      <c r="F4297" s="20" t="s">
        <v>79</v>
      </c>
      <c r="H4297" s="23" t="s">
        <v>22</v>
      </c>
      <c r="I4297" s="28" t="s">
        <v>54</v>
      </c>
      <c r="J4297" s="23" t="s">
        <v>63</v>
      </c>
      <c r="K4297" s="156" t="s">
        <v>5321</v>
      </c>
      <c r="M4297" s="231">
        <v>0</v>
      </c>
      <c r="N4297" s="231">
        <v>1000</v>
      </c>
      <c r="O4297" s="217">
        <f t="shared" si="66"/>
        <v>52359.079999999587</v>
      </c>
    </row>
    <row r="4298" spans="1:15" ht="22.05" hidden="1" customHeight="1" x14ac:dyDescent="0.2">
      <c r="A4298" s="227">
        <v>45856</v>
      </c>
      <c r="B4298" s="20" t="s">
        <v>185</v>
      </c>
      <c r="C4298" s="28">
        <v>56865</v>
      </c>
      <c r="D4298" s="56"/>
      <c r="E4298" s="29" t="s">
        <v>5314</v>
      </c>
      <c r="F4298" s="20" t="s">
        <v>79</v>
      </c>
      <c r="H4298" s="23" t="s">
        <v>22</v>
      </c>
      <c r="I4298" s="28" t="s">
        <v>103</v>
      </c>
      <c r="J4298" s="23" t="s">
        <v>102</v>
      </c>
      <c r="K4298" s="156" t="s">
        <v>205</v>
      </c>
      <c r="M4298" s="231">
        <v>0</v>
      </c>
      <c r="N4298" s="231">
        <v>1500</v>
      </c>
      <c r="O4298" s="217">
        <f t="shared" si="66"/>
        <v>50859.079999999587</v>
      </c>
    </row>
    <row r="4299" spans="1:15" ht="22.05" hidden="1" customHeight="1" x14ac:dyDescent="0.2">
      <c r="A4299" s="227">
        <v>45856</v>
      </c>
      <c r="B4299" s="20" t="s">
        <v>185</v>
      </c>
      <c r="C4299" s="28">
        <v>56866</v>
      </c>
      <c r="D4299" s="56"/>
      <c r="E4299" s="25" t="s">
        <v>437</v>
      </c>
      <c r="F4299" s="20" t="s">
        <v>79</v>
      </c>
      <c r="H4299" s="23" t="s">
        <v>21</v>
      </c>
      <c r="I4299" s="28" t="s">
        <v>28</v>
      </c>
      <c r="J4299" s="23" t="s">
        <v>199</v>
      </c>
      <c r="M4299" s="231">
        <v>54110</v>
      </c>
      <c r="N4299" s="231">
        <v>0</v>
      </c>
      <c r="O4299" s="217">
        <f t="shared" si="66"/>
        <v>104969.07999999958</v>
      </c>
    </row>
    <row r="4300" spans="1:15" ht="22.05" hidden="1" customHeight="1" x14ac:dyDescent="0.2">
      <c r="A4300" s="227">
        <v>45856</v>
      </c>
      <c r="B4300" s="20" t="s">
        <v>185</v>
      </c>
      <c r="C4300" s="28">
        <v>56867</v>
      </c>
      <c r="D4300" s="56"/>
      <c r="E4300" s="25" t="s">
        <v>5315</v>
      </c>
      <c r="F4300" s="20" t="s">
        <v>79</v>
      </c>
      <c r="H4300" s="23" t="s">
        <v>21</v>
      </c>
      <c r="I4300" s="28" t="s">
        <v>81</v>
      </c>
      <c r="J4300" s="23" t="s">
        <v>176</v>
      </c>
      <c r="M4300" s="231">
        <v>300000</v>
      </c>
      <c r="N4300" s="231">
        <v>0</v>
      </c>
      <c r="O4300" s="217">
        <f t="shared" si="66"/>
        <v>404969.07999999961</v>
      </c>
    </row>
    <row r="4301" spans="1:15" ht="22.05" hidden="1" customHeight="1" x14ac:dyDescent="0.2">
      <c r="A4301" s="227">
        <v>45856</v>
      </c>
      <c r="B4301" s="20" t="s">
        <v>185</v>
      </c>
      <c r="C4301" s="28">
        <v>56868</v>
      </c>
      <c r="D4301" s="56"/>
      <c r="E4301" s="25" t="s">
        <v>5316</v>
      </c>
      <c r="F4301" s="20" t="s">
        <v>79</v>
      </c>
      <c r="H4301" s="23" t="s">
        <v>21</v>
      </c>
      <c r="I4301" s="28" t="s">
        <v>81</v>
      </c>
      <c r="J4301" s="23" t="s">
        <v>174</v>
      </c>
      <c r="M4301" s="231">
        <v>300000</v>
      </c>
      <c r="N4301" s="231">
        <v>0</v>
      </c>
      <c r="O4301" s="217">
        <f t="shared" si="66"/>
        <v>704969.07999999961</v>
      </c>
    </row>
    <row r="4302" spans="1:15" ht="22.05" hidden="1" customHeight="1" x14ac:dyDescent="0.2">
      <c r="A4302" s="227">
        <v>45856</v>
      </c>
      <c r="B4302" s="20" t="s">
        <v>185</v>
      </c>
      <c r="C4302" s="28">
        <v>56869</v>
      </c>
      <c r="D4302" s="56"/>
      <c r="E4302" s="25" t="s">
        <v>5317</v>
      </c>
      <c r="F4302" s="20" t="s">
        <v>79</v>
      </c>
      <c r="H4302" s="23" t="s">
        <v>21</v>
      </c>
      <c r="I4302" s="28" t="s">
        <v>81</v>
      </c>
      <c r="J4302" s="23" t="s">
        <v>175</v>
      </c>
      <c r="M4302" s="231">
        <v>300000</v>
      </c>
      <c r="N4302" s="231">
        <v>0</v>
      </c>
      <c r="O4302" s="217">
        <f t="shared" si="66"/>
        <v>1004969.0799999996</v>
      </c>
    </row>
    <row r="4303" spans="1:15" ht="22.05" hidden="1" customHeight="1" x14ac:dyDescent="0.2">
      <c r="A4303" s="227">
        <v>45856</v>
      </c>
      <c r="B4303" s="20" t="s">
        <v>185</v>
      </c>
      <c r="C4303" s="28">
        <v>56870</v>
      </c>
      <c r="D4303" s="56"/>
      <c r="E4303" s="25" t="s">
        <v>5318</v>
      </c>
      <c r="F4303" s="20" t="s">
        <v>79</v>
      </c>
      <c r="H4303" s="23" t="s">
        <v>21</v>
      </c>
      <c r="I4303" s="28" t="s">
        <v>81</v>
      </c>
      <c r="J4303" s="23" t="s">
        <v>171</v>
      </c>
      <c r="M4303" s="231">
        <v>46500</v>
      </c>
      <c r="N4303" s="231">
        <v>0</v>
      </c>
      <c r="O4303" s="217">
        <f t="shared" si="66"/>
        <v>1051469.0799999996</v>
      </c>
    </row>
    <row r="4304" spans="1:15" ht="22.05" hidden="1" customHeight="1" x14ac:dyDescent="0.2">
      <c r="A4304" s="227">
        <v>45856</v>
      </c>
      <c r="B4304" s="20" t="s">
        <v>185</v>
      </c>
      <c r="C4304" s="28">
        <v>56871</v>
      </c>
      <c r="E4304" s="25" t="s">
        <v>5319</v>
      </c>
      <c r="F4304" s="20" t="s">
        <v>79</v>
      </c>
      <c r="H4304" s="23" t="s">
        <v>22</v>
      </c>
      <c r="I4304" s="28" t="s">
        <v>54</v>
      </c>
      <c r="J4304" s="23" t="s">
        <v>41</v>
      </c>
      <c r="K4304" s="156" t="s">
        <v>465</v>
      </c>
      <c r="M4304" s="231">
        <v>0</v>
      </c>
      <c r="N4304" s="231">
        <v>2000</v>
      </c>
      <c r="O4304" s="217">
        <f t="shared" si="66"/>
        <v>1049469.0799999996</v>
      </c>
    </row>
    <row r="4305" spans="1:15" ht="22.05" hidden="1" customHeight="1" x14ac:dyDescent="0.2">
      <c r="A4305" s="227">
        <v>45856</v>
      </c>
      <c r="B4305" s="20" t="s">
        <v>185</v>
      </c>
      <c r="C4305" s="28">
        <v>56872</v>
      </c>
      <c r="D4305" s="56"/>
      <c r="E4305" s="25" t="s">
        <v>5320</v>
      </c>
      <c r="F4305" s="20" t="s">
        <v>79</v>
      </c>
      <c r="H4305" s="23" t="s">
        <v>22</v>
      </c>
      <c r="I4305" s="28" t="s">
        <v>54</v>
      </c>
      <c r="J4305" s="23" t="s">
        <v>64</v>
      </c>
      <c r="K4305" s="156" t="s">
        <v>1257</v>
      </c>
      <c r="M4305" s="231">
        <v>0</v>
      </c>
      <c r="N4305" s="231">
        <v>6250</v>
      </c>
      <c r="O4305" s="217">
        <f t="shared" si="66"/>
        <v>1043219.0799999996</v>
      </c>
    </row>
    <row r="4306" spans="1:15" ht="22.05" hidden="1" customHeight="1" x14ac:dyDescent="0.2">
      <c r="A4306" s="227">
        <v>45856</v>
      </c>
      <c r="B4306" s="20" t="s">
        <v>185</v>
      </c>
      <c r="C4306" s="28">
        <v>56873</v>
      </c>
      <c r="D4306" s="56"/>
      <c r="E4306" s="25" t="s">
        <v>1411</v>
      </c>
      <c r="F4306" s="20" t="s">
        <v>79</v>
      </c>
      <c r="H4306" s="23" t="s">
        <v>22</v>
      </c>
      <c r="I4306" s="28" t="s">
        <v>56</v>
      </c>
      <c r="J4306" s="23" t="s">
        <v>116</v>
      </c>
      <c r="K4306" s="156" t="s">
        <v>441</v>
      </c>
      <c r="M4306" s="231">
        <v>0</v>
      </c>
      <c r="N4306" s="231">
        <v>350</v>
      </c>
      <c r="O4306" s="217">
        <f t="shared" si="66"/>
        <v>1042869.0799999996</v>
      </c>
    </row>
    <row r="4307" spans="1:15" ht="22.05" hidden="1" customHeight="1" x14ac:dyDescent="0.2">
      <c r="A4307" s="227">
        <v>45856</v>
      </c>
      <c r="B4307" s="20" t="s">
        <v>185</v>
      </c>
      <c r="C4307" s="28">
        <v>56874</v>
      </c>
      <c r="D4307" s="56"/>
      <c r="E4307" s="25" t="s">
        <v>158</v>
      </c>
      <c r="F4307" s="20" t="s">
        <v>79</v>
      </c>
      <c r="H4307" s="23" t="s">
        <v>22</v>
      </c>
      <c r="I4307" s="28" t="s">
        <v>56</v>
      </c>
      <c r="J4307" s="23" t="s">
        <v>116</v>
      </c>
      <c r="K4307" s="156" t="s">
        <v>139</v>
      </c>
      <c r="M4307" s="231">
        <v>0</v>
      </c>
      <c r="N4307" s="231">
        <v>650</v>
      </c>
      <c r="O4307" s="217">
        <f t="shared" si="66"/>
        <v>1042219.0799999996</v>
      </c>
    </row>
    <row r="4308" spans="1:15" ht="22.05" hidden="1" customHeight="1" x14ac:dyDescent="0.2">
      <c r="A4308" s="227">
        <v>45857</v>
      </c>
      <c r="B4308" s="20" t="s">
        <v>185</v>
      </c>
      <c r="C4308" s="28">
        <v>56876</v>
      </c>
      <c r="D4308" s="56"/>
      <c r="E4308" s="25" t="s">
        <v>531</v>
      </c>
      <c r="F4308" s="20" t="s">
        <v>79</v>
      </c>
      <c r="H4308" s="23" t="s">
        <v>22</v>
      </c>
      <c r="I4308" s="28" t="s">
        <v>53</v>
      </c>
      <c r="J4308" s="23" t="s">
        <v>112</v>
      </c>
      <c r="K4308" s="156" t="s">
        <v>231</v>
      </c>
      <c r="M4308" s="231">
        <v>0</v>
      </c>
      <c r="N4308" s="231">
        <v>9955</v>
      </c>
      <c r="O4308" s="217">
        <f t="shared" si="66"/>
        <v>1032264.0799999996</v>
      </c>
    </row>
    <row r="4309" spans="1:15" ht="22.05" hidden="1" customHeight="1" x14ac:dyDescent="0.2">
      <c r="A4309" s="227">
        <v>45857</v>
      </c>
      <c r="B4309" s="20" t="s">
        <v>185</v>
      </c>
      <c r="C4309" s="28">
        <v>56877</v>
      </c>
      <c r="D4309" s="56"/>
      <c r="E4309" s="25" t="s">
        <v>150</v>
      </c>
      <c r="F4309" s="20" t="s">
        <v>79</v>
      </c>
      <c r="H4309" s="23" t="s">
        <v>22</v>
      </c>
      <c r="I4309" s="28" t="s">
        <v>81</v>
      </c>
      <c r="J4309" s="23" t="s">
        <v>200</v>
      </c>
      <c r="K4309" s="156" t="s">
        <v>122</v>
      </c>
      <c r="M4309" s="231">
        <v>0</v>
      </c>
      <c r="N4309" s="231">
        <v>330000</v>
      </c>
      <c r="O4309" s="217">
        <f t="shared" si="66"/>
        <v>702264.07999999961</v>
      </c>
    </row>
    <row r="4310" spans="1:15" ht="22.05" hidden="1" customHeight="1" x14ac:dyDescent="0.2">
      <c r="A4310" s="227">
        <v>45857</v>
      </c>
      <c r="B4310" s="20" t="s">
        <v>185</v>
      </c>
      <c r="C4310" s="28">
        <v>56878</v>
      </c>
      <c r="D4310" s="56"/>
      <c r="E4310" s="25" t="s">
        <v>5322</v>
      </c>
      <c r="F4310" s="20" t="s">
        <v>79</v>
      </c>
      <c r="H4310" s="23" t="s">
        <v>21</v>
      </c>
      <c r="I4310" s="28" t="s">
        <v>81</v>
      </c>
      <c r="J4310" s="23" t="s">
        <v>200</v>
      </c>
      <c r="M4310" s="231">
        <v>28000</v>
      </c>
      <c r="N4310" s="231">
        <v>0</v>
      </c>
      <c r="O4310" s="217">
        <f t="shared" si="66"/>
        <v>730264.07999999961</v>
      </c>
    </row>
    <row r="4311" spans="1:15" ht="22.05" hidden="1" customHeight="1" x14ac:dyDescent="0.2">
      <c r="A4311" s="227">
        <v>45857</v>
      </c>
      <c r="B4311" s="20" t="s">
        <v>185</v>
      </c>
      <c r="C4311" s="28">
        <v>56879</v>
      </c>
      <c r="D4311" s="56"/>
      <c r="E4311" s="25" t="s">
        <v>5323</v>
      </c>
      <c r="F4311" s="20" t="s">
        <v>79</v>
      </c>
      <c r="H4311" s="23" t="s">
        <v>22</v>
      </c>
      <c r="I4311" s="28" t="s">
        <v>103</v>
      </c>
      <c r="J4311" s="23" t="s">
        <v>102</v>
      </c>
      <c r="K4311" s="156" t="s">
        <v>368</v>
      </c>
      <c r="M4311" s="231">
        <v>0</v>
      </c>
      <c r="N4311" s="231">
        <v>700</v>
      </c>
      <c r="O4311" s="217">
        <f t="shared" si="66"/>
        <v>729564.07999999961</v>
      </c>
    </row>
    <row r="4312" spans="1:15" ht="22.05" hidden="1" customHeight="1" x14ac:dyDescent="0.2">
      <c r="A4312" s="227">
        <v>45857</v>
      </c>
      <c r="B4312" s="20" t="s">
        <v>185</v>
      </c>
      <c r="C4312" s="28">
        <v>56880</v>
      </c>
      <c r="D4312" s="56"/>
      <c r="E4312" s="25" t="s">
        <v>5324</v>
      </c>
      <c r="F4312" s="20" t="s">
        <v>79</v>
      </c>
      <c r="H4312" s="23" t="s">
        <v>22</v>
      </c>
      <c r="I4312" s="28" t="s">
        <v>54</v>
      </c>
      <c r="J4312" s="23" t="s">
        <v>32</v>
      </c>
      <c r="K4312" s="156" t="s">
        <v>390</v>
      </c>
      <c r="M4312" s="231">
        <v>0</v>
      </c>
      <c r="N4312" s="231">
        <v>13500</v>
      </c>
      <c r="O4312" s="217">
        <f t="shared" si="66"/>
        <v>716064.07999999961</v>
      </c>
    </row>
    <row r="4313" spans="1:15" ht="22.05" hidden="1" customHeight="1" x14ac:dyDescent="0.2">
      <c r="A4313" s="227">
        <v>45857</v>
      </c>
      <c r="B4313" s="20" t="s">
        <v>185</v>
      </c>
      <c r="C4313" s="28">
        <v>56881</v>
      </c>
      <c r="D4313" s="56"/>
      <c r="E4313" s="25" t="s">
        <v>1566</v>
      </c>
      <c r="F4313" s="20" t="s">
        <v>79</v>
      </c>
      <c r="H4313" s="23" t="s">
        <v>22</v>
      </c>
      <c r="I4313" s="28" t="s">
        <v>54</v>
      </c>
      <c r="J4313" s="23" t="s">
        <v>32</v>
      </c>
      <c r="K4313" s="156" t="s">
        <v>390</v>
      </c>
      <c r="M4313" s="231">
        <v>0</v>
      </c>
      <c r="N4313" s="231">
        <v>6000</v>
      </c>
      <c r="O4313" s="217">
        <f t="shared" si="66"/>
        <v>710064.07999999961</v>
      </c>
    </row>
    <row r="4314" spans="1:15" ht="22.05" hidden="1" customHeight="1" x14ac:dyDescent="0.2">
      <c r="A4314" s="227">
        <v>45857</v>
      </c>
      <c r="B4314" s="20" t="s">
        <v>185</v>
      </c>
      <c r="C4314" s="28">
        <v>56882</v>
      </c>
      <c r="D4314" s="56"/>
      <c r="E4314" s="25" t="s">
        <v>538</v>
      </c>
      <c r="F4314" s="20" t="s">
        <v>79</v>
      </c>
      <c r="H4314" s="23" t="s">
        <v>22</v>
      </c>
      <c r="I4314" s="28" t="s">
        <v>103</v>
      </c>
      <c r="J4314" s="23" t="s">
        <v>214</v>
      </c>
      <c r="K4314" s="156" t="s">
        <v>368</v>
      </c>
      <c r="M4314" s="231">
        <v>0</v>
      </c>
      <c r="N4314" s="231">
        <v>150</v>
      </c>
      <c r="O4314" s="217">
        <f t="shared" si="66"/>
        <v>709914.07999999961</v>
      </c>
    </row>
    <row r="4315" spans="1:15" ht="22.05" hidden="1" customHeight="1" x14ac:dyDescent="0.2">
      <c r="A4315" s="227">
        <v>45857</v>
      </c>
      <c r="B4315" s="20" t="s">
        <v>185</v>
      </c>
      <c r="C4315" s="28">
        <v>56883</v>
      </c>
      <c r="D4315" s="56"/>
      <c r="E4315" s="25" t="s">
        <v>537</v>
      </c>
      <c r="F4315" s="20" t="s">
        <v>79</v>
      </c>
      <c r="H4315" s="23" t="s">
        <v>22</v>
      </c>
      <c r="I4315" s="28" t="s">
        <v>103</v>
      </c>
      <c r="J4315" s="23" t="s">
        <v>214</v>
      </c>
      <c r="K4315" s="156" t="s">
        <v>210</v>
      </c>
      <c r="M4315" s="231">
        <v>0</v>
      </c>
      <c r="N4315" s="231">
        <v>250</v>
      </c>
      <c r="O4315" s="217">
        <f t="shared" si="66"/>
        <v>709664.07999999961</v>
      </c>
    </row>
    <row r="4316" spans="1:15" ht="22.05" hidden="1" customHeight="1" x14ac:dyDescent="0.2">
      <c r="A4316" s="227">
        <v>45857</v>
      </c>
      <c r="B4316" s="20" t="s">
        <v>185</v>
      </c>
      <c r="C4316" s="28">
        <v>56884</v>
      </c>
      <c r="D4316" s="56"/>
      <c r="E4316" s="25" t="s">
        <v>5325</v>
      </c>
      <c r="F4316" s="20" t="s">
        <v>79</v>
      </c>
      <c r="H4316" s="23" t="s">
        <v>22</v>
      </c>
      <c r="I4316" s="28" t="s">
        <v>103</v>
      </c>
      <c r="J4316" s="23" t="s">
        <v>97</v>
      </c>
      <c r="K4316" s="156" t="s">
        <v>932</v>
      </c>
      <c r="M4316" s="231">
        <v>0</v>
      </c>
      <c r="N4316" s="231">
        <v>11000</v>
      </c>
      <c r="O4316" s="217">
        <f t="shared" si="66"/>
        <v>698664.07999999961</v>
      </c>
    </row>
    <row r="4317" spans="1:15" ht="22.05" hidden="1" customHeight="1" x14ac:dyDescent="0.2">
      <c r="A4317" s="227">
        <v>45857</v>
      </c>
      <c r="B4317" s="20" t="s">
        <v>185</v>
      </c>
      <c r="C4317" s="28">
        <v>56885</v>
      </c>
      <c r="D4317" s="56"/>
      <c r="E4317" s="25" t="s">
        <v>204</v>
      </c>
      <c r="F4317" s="20" t="s">
        <v>79</v>
      </c>
      <c r="H4317" s="23" t="s">
        <v>22</v>
      </c>
      <c r="I4317" s="28" t="s">
        <v>56</v>
      </c>
      <c r="J4317" s="23" t="s">
        <v>212</v>
      </c>
      <c r="K4317" s="156" t="s">
        <v>235</v>
      </c>
      <c r="M4317" s="231">
        <v>0</v>
      </c>
      <c r="N4317" s="231">
        <v>1000</v>
      </c>
      <c r="O4317" s="217">
        <f t="shared" si="66"/>
        <v>697664.07999999961</v>
      </c>
    </row>
    <row r="4318" spans="1:15" ht="22.05" hidden="1" customHeight="1" x14ac:dyDescent="0.2">
      <c r="A4318" s="227">
        <v>45857</v>
      </c>
      <c r="B4318" s="20" t="s">
        <v>185</v>
      </c>
      <c r="C4318" s="28">
        <v>56886</v>
      </c>
      <c r="D4318" s="56"/>
      <c r="E4318" s="25" t="s">
        <v>158</v>
      </c>
      <c r="F4318" s="20" t="s">
        <v>79</v>
      </c>
      <c r="H4318" s="23" t="s">
        <v>22</v>
      </c>
      <c r="I4318" s="28" t="s">
        <v>56</v>
      </c>
      <c r="J4318" s="23" t="s">
        <v>116</v>
      </c>
      <c r="K4318" s="156" t="s">
        <v>139</v>
      </c>
      <c r="M4318" s="231">
        <v>0</v>
      </c>
      <c r="N4318" s="231">
        <v>600</v>
      </c>
      <c r="O4318" s="217">
        <f t="shared" si="66"/>
        <v>697064.07999999961</v>
      </c>
    </row>
    <row r="4319" spans="1:15" ht="22.05" hidden="1" customHeight="1" x14ac:dyDescent="0.2">
      <c r="A4319" s="227">
        <v>45857</v>
      </c>
      <c r="B4319" s="20" t="s">
        <v>185</v>
      </c>
      <c r="C4319" s="28">
        <v>56887</v>
      </c>
      <c r="D4319" s="56"/>
      <c r="E4319" s="25" t="s">
        <v>402</v>
      </c>
      <c r="F4319" s="20" t="s">
        <v>79</v>
      </c>
      <c r="H4319" s="23" t="s">
        <v>22</v>
      </c>
      <c r="I4319" s="28" t="s">
        <v>80</v>
      </c>
      <c r="J4319" s="23" t="s">
        <v>66</v>
      </c>
      <c r="K4319" s="156" t="s">
        <v>544</v>
      </c>
      <c r="M4319" s="231">
        <v>0</v>
      </c>
      <c r="N4319" s="231">
        <v>450</v>
      </c>
      <c r="O4319" s="217">
        <f t="shared" si="66"/>
        <v>696614.07999999961</v>
      </c>
    </row>
    <row r="4320" spans="1:15" ht="22.05" hidden="1" customHeight="1" x14ac:dyDescent="0.2">
      <c r="A4320" s="227">
        <v>45857</v>
      </c>
      <c r="B4320" s="20" t="s">
        <v>185</v>
      </c>
      <c r="C4320" s="28">
        <v>56888</v>
      </c>
      <c r="D4320" s="56"/>
      <c r="E4320" s="25" t="s">
        <v>383</v>
      </c>
      <c r="F4320" s="20" t="s">
        <v>79</v>
      </c>
      <c r="H4320" s="23" t="s">
        <v>22</v>
      </c>
      <c r="I4320" s="28" t="s">
        <v>53</v>
      </c>
      <c r="J4320" s="23" t="s">
        <v>112</v>
      </c>
      <c r="K4320" s="156" t="s">
        <v>5330</v>
      </c>
      <c r="M4320" s="231">
        <v>0</v>
      </c>
      <c r="N4320" s="231">
        <v>7714</v>
      </c>
      <c r="O4320" s="217">
        <f t="shared" si="66"/>
        <v>688900.07999999961</v>
      </c>
    </row>
    <row r="4321" spans="1:15" ht="22.05" hidden="1" customHeight="1" x14ac:dyDescent="0.2">
      <c r="A4321" s="227">
        <v>45857</v>
      </c>
      <c r="B4321" s="20" t="s">
        <v>185</v>
      </c>
      <c r="C4321" s="28">
        <v>56889</v>
      </c>
      <c r="D4321" s="56"/>
      <c r="E4321" s="25" t="s">
        <v>143</v>
      </c>
      <c r="F4321" s="20" t="s">
        <v>79</v>
      </c>
      <c r="H4321" s="23" t="s">
        <v>22</v>
      </c>
      <c r="I4321" s="28" t="s">
        <v>53</v>
      </c>
      <c r="J4321" s="23" t="s">
        <v>114</v>
      </c>
      <c r="K4321" s="156" t="s">
        <v>273</v>
      </c>
      <c r="M4321" s="231">
        <v>0</v>
      </c>
      <c r="N4321" s="231">
        <v>6550</v>
      </c>
      <c r="O4321" s="217">
        <f t="shared" si="66"/>
        <v>682350.07999999961</v>
      </c>
    </row>
    <row r="4322" spans="1:15" ht="22.05" hidden="1" customHeight="1" x14ac:dyDescent="0.2">
      <c r="A4322" s="227">
        <v>45857</v>
      </c>
      <c r="B4322" s="20" t="s">
        <v>185</v>
      </c>
      <c r="C4322" s="28">
        <v>56890</v>
      </c>
      <c r="D4322" s="56"/>
      <c r="E4322" s="25" t="s">
        <v>143</v>
      </c>
      <c r="F4322" s="20" t="s">
        <v>79</v>
      </c>
      <c r="H4322" s="23" t="s">
        <v>22</v>
      </c>
      <c r="I4322" s="28" t="s">
        <v>53</v>
      </c>
      <c r="J4322" s="23" t="s">
        <v>114</v>
      </c>
      <c r="K4322" s="156" t="s">
        <v>149</v>
      </c>
      <c r="M4322" s="231">
        <v>0</v>
      </c>
      <c r="N4322" s="231">
        <v>21700</v>
      </c>
      <c r="O4322" s="217">
        <f t="shared" si="66"/>
        <v>660650.07999999961</v>
      </c>
    </row>
    <row r="4323" spans="1:15" ht="22.05" hidden="1" customHeight="1" x14ac:dyDescent="0.2">
      <c r="A4323" s="227">
        <v>45857</v>
      </c>
      <c r="B4323" s="20" t="s">
        <v>185</v>
      </c>
      <c r="C4323" s="28">
        <v>56891</v>
      </c>
      <c r="D4323" s="56"/>
      <c r="E4323" s="25" t="s">
        <v>143</v>
      </c>
      <c r="F4323" s="20" t="s">
        <v>79</v>
      </c>
      <c r="H4323" s="23" t="s">
        <v>22</v>
      </c>
      <c r="I4323" s="28" t="s">
        <v>53</v>
      </c>
      <c r="J4323" s="23" t="s">
        <v>112</v>
      </c>
      <c r="K4323" s="156" t="s">
        <v>416</v>
      </c>
      <c r="M4323" s="231">
        <v>0</v>
      </c>
      <c r="N4323" s="231">
        <v>35084</v>
      </c>
      <c r="O4323" s="217">
        <f t="shared" si="66"/>
        <v>625566.07999999961</v>
      </c>
    </row>
    <row r="4324" spans="1:15" ht="22.05" hidden="1" customHeight="1" x14ac:dyDescent="0.2">
      <c r="A4324" s="227">
        <v>45857</v>
      </c>
      <c r="B4324" s="20" t="s">
        <v>185</v>
      </c>
      <c r="C4324" s="28">
        <v>56892</v>
      </c>
      <c r="D4324" s="56"/>
      <c r="E4324" s="25" t="s">
        <v>143</v>
      </c>
      <c r="F4324" s="20" t="s">
        <v>79</v>
      </c>
      <c r="H4324" s="23" t="s">
        <v>22</v>
      </c>
      <c r="I4324" s="28" t="s">
        <v>53</v>
      </c>
      <c r="J4324" s="23" t="s">
        <v>112</v>
      </c>
      <c r="K4324" s="156" t="s">
        <v>144</v>
      </c>
      <c r="M4324" s="231">
        <v>0</v>
      </c>
      <c r="N4324" s="231">
        <v>7700</v>
      </c>
      <c r="O4324" s="217">
        <f t="shared" si="66"/>
        <v>617866.07999999961</v>
      </c>
    </row>
    <row r="4325" spans="1:15" ht="22.05" hidden="1" customHeight="1" x14ac:dyDescent="0.2">
      <c r="A4325" s="227">
        <v>45857</v>
      </c>
      <c r="B4325" s="20" t="s">
        <v>185</v>
      </c>
      <c r="C4325" s="28">
        <v>56893</v>
      </c>
      <c r="D4325" s="56"/>
      <c r="E4325" s="25" t="s">
        <v>143</v>
      </c>
      <c r="F4325" s="20" t="s">
        <v>79</v>
      </c>
      <c r="H4325" s="23" t="s">
        <v>22</v>
      </c>
      <c r="I4325" s="28" t="s">
        <v>53</v>
      </c>
      <c r="J4325" s="23" t="s">
        <v>112</v>
      </c>
      <c r="K4325" s="156" t="s">
        <v>1702</v>
      </c>
      <c r="M4325" s="231">
        <v>0</v>
      </c>
      <c r="N4325" s="231">
        <v>17000</v>
      </c>
      <c r="O4325" s="217">
        <f t="shared" si="66"/>
        <v>600866.07999999961</v>
      </c>
    </row>
    <row r="4326" spans="1:15" ht="22.05" hidden="1" customHeight="1" x14ac:dyDescent="0.2">
      <c r="A4326" s="227">
        <v>45857</v>
      </c>
      <c r="B4326" s="20" t="s">
        <v>185</v>
      </c>
      <c r="C4326" s="28">
        <v>56894</v>
      </c>
      <c r="D4326" s="56"/>
      <c r="E4326" s="25" t="s">
        <v>143</v>
      </c>
      <c r="F4326" s="20" t="s">
        <v>79</v>
      </c>
      <c r="H4326" s="23" t="s">
        <v>22</v>
      </c>
      <c r="I4326" s="28" t="s">
        <v>53</v>
      </c>
      <c r="J4326" s="23" t="s">
        <v>112</v>
      </c>
      <c r="K4326" s="156" t="s">
        <v>526</v>
      </c>
      <c r="M4326" s="231">
        <v>0</v>
      </c>
      <c r="N4326" s="231">
        <v>4100</v>
      </c>
      <c r="O4326" s="217">
        <f t="shared" si="66"/>
        <v>596766.07999999961</v>
      </c>
    </row>
    <row r="4327" spans="1:15" ht="22.05" hidden="1" customHeight="1" x14ac:dyDescent="0.2">
      <c r="A4327" s="227">
        <v>45857</v>
      </c>
      <c r="B4327" s="20" t="s">
        <v>185</v>
      </c>
      <c r="C4327" s="28">
        <v>56895</v>
      </c>
      <c r="D4327" s="56"/>
      <c r="E4327" s="25" t="s">
        <v>143</v>
      </c>
      <c r="F4327" s="20" t="s">
        <v>79</v>
      </c>
      <c r="H4327" s="23" t="s">
        <v>22</v>
      </c>
      <c r="I4327" s="28" t="s">
        <v>53</v>
      </c>
      <c r="J4327" s="23" t="s">
        <v>112</v>
      </c>
      <c r="K4327" s="156" t="s">
        <v>419</v>
      </c>
      <c r="M4327" s="231">
        <v>0</v>
      </c>
      <c r="N4327" s="231">
        <v>5150</v>
      </c>
      <c r="O4327" s="217">
        <f t="shared" si="66"/>
        <v>591616.07999999961</v>
      </c>
    </row>
    <row r="4328" spans="1:15" ht="22.05" hidden="1" customHeight="1" x14ac:dyDescent="0.2">
      <c r="A4328" s="227">
        <v>45857</v>
      </c>
      <c r="B4328" s="20" t="s">
        <v>185</v>
      </c>
      <c r="C4328" s="28">
        <v>56896</v>
      </c>
      <c r="D4328" s="56"/>
      <c r="E4328" s="25" t="s">
        <v>143</v>
      </c>
      <c r="F4328" s="20" t="s">
        <v>79</v>
      </c>
      <c r="H4328" s="23" t="s">
        <v>22</v>
      </c>
      <c r="I4328" s="28" t="s">
        <v>53</v>
      </c>
      <c r="J4328" s="23" t="s">
        <v>112</v>
      </c>
      <c r="K4328" s="156" t="s">
        <v>1703</v>
      </c>
      <c r="M4328" s="231">
        <v>0</v>
      </c>
      <c r="N4328" s="231">
        <v>3200</v>
      </c>
      <c r="O4328" s="217">
        <f t="shared" si="66"/>
        <v>588416.07999999961</v>
      </c>
    </row>
    <row r="4329" spans="1:15" ht="22.05" hidden="1" customHeight="1" x14ac:dyDescent="0.2">
      <c r="A4329" s="227">
        <v>45857</v>
      </c>
      <c r="B4329" s="20" t="s">
        <v>185</v>
      </c>
      <c r="C4329" s="28">
        <v>56897</v>
      </c>
      <c r="D4329" s="56"/>
      <c r="E4329" s="25" t="s">
        <v>143</v>
      </c>
      <c r="F4329" s="20" t="s">
        <v>79</v>
      </c>
      <c r="H4329" s="23" t="s">
        <v>22</v>
      </c>
      <c r="I4329" s="28" t="s">
        <v>53</v>
      </c>
      <c r="J4329" s="23" t="s">
        <v>112</v>
      </c>
      <c r="K4329" s="156" t="s">
        <v>263</v>
      </c>
      <c r="M4329" s="231">
        <v>0</v>
      </c>
      <c r="N4329" s="231">
        <v>9608</v>
      </c>
      <c r="O4329" s="217">
        <f t="shared" si="66"/>
        <v>578808.07999999961</v>
      </c>
    </row>
    <row r="4330" spans="1:15" ht="22.05" hidden="1" customHeight="1" x14ac:dyDescent="0.2">
      <c r="A4330" s="227">
        <v>45857</v>
      </c>
      <c r="B4330" s="20" t="s">
        <v>185</v>
      </c>
      <c r="C4330" s="28">
        <v>56898</v>
      </c>
      <c r="D4330" s="56"/>
      <c r="E4330" s="25" t="s">
        <v>143</v>
      </c>
      <c r="F4330" s="20" t="s">
        <v>79</v>
      </c>
      <c r="H4330" s="23" t="s">
        <v>22</v>
      </c>
      <c r="I4330" s="28" t="s">
        <v>53</v>
      </c>
      <c r="J4330" s="23" t="s">
        <v>112</v>
      </c>
      <c r="K4330" s="156" t="s">
        <v>148</v>
      </c>
      <c r="M4330" s="231">
        <v>0</v>
      </c>
      <c r="N4330" s="231">
        <v>33203</v>
      </c>
      <c r="O4330" s="217">
        <f t="shared" si="66"/>
        <v>545605.07999999961</v>
      </c>
    </row>
    <row r="4331" spans="1:15" ht="22.05" hidden="1" customHeight="1" x14ac:dyDescent="0.2">
      <c r="A4331" s="227">
        <v>45857</v>
      </c>
      <c r="B4331" s="20" t="s">
        <v>185</v>
      </c>
      <c r="C4331" s="28">
        <v>56899</v>
      </c>
      <c r="D4331" s="56"/>
      <c r="E4331" s="25" t="s">
        <v>143</v>
      </c>
      <c r="F4331" s="20" t="s">
        <v>79</v>
      </c>
      <c r="H4331" s="23" t="s">
        <v>22</v>
      </c>
      <c r="I4331" s="28" t="s">
        <v>53</v>
      </c>
      <c r="J4331" s="23" t="s">
        <v>112</v>
      </c>
      <c r="K4331" s="156" t="s">
        <v>418</v>
      </c>
      <c r="M4331" s="231">
        <v>0</v>
      </c>
      <c r="N4331" s="231">
        <v>33081</v>
      </c>
      <c r="O4331" s="217">
        <f t="shared" si="66"/>
        <v>512524.07999999961</v>
      </c>
    </row>
    <row r="4332" spans="1:15" ht="22.05" hidden="1" customHeight="1" x14ac:dyDescent="0.2">
      <c r="A4332" s="227">
        <v>45857</v>
      </c>
      <c r="B4332" s="20" t="s">
        <v>185</v>
      </c>
      <c r="C4332" s="28">
        <v>56900</v>
      </c>
      <c r="D4332" s="56"/>
      <c r="E4332" s="25" t="s">
        <v>143</v>
      </c>
      <c r="F4332" s="20" t="s">
        <v>79</v>
      </c>
      <c r="H4332" s="23" t="s">
        <v>22</v>
      </c>
      <c r="I4332" s="28" t="s">
        <v>53</v>
      </c>
      <c r="J4332" s="23" t="s">
        <v>112</v>
      </c>
      <c r="K4332" s="156" t="s">
        <v>5331</v>
      </c>
      <c r="M4332" s="231">
        <v>0</v>
      </c>
      <c r="N4332" s="231">
        <v>15300</v>
      </c>
      <c r="O4332" s="217">
        <f t="shared" si="66"/>
        <v>497224.07999999961</v>
      </c>
    </row>
    <row r="4333" spans="1:15" ht="22.05" hidden="1" customHeight="1" x14ac:dyDescent="0.2">
      <c r="A4333" s="227">
        <v>45857</v>
      </c>
      <c r="B4333" s="20" t="s">
        <v>185</v>
      </c>
      <c r="C4333" s="28">
        <v>56901</v>
      </c>
      <c r="D4333" s="56"/>
      <c r="E4333" s="25" t="s">
        <v>143</v>
      </c>
      <c r="F4333" s="20" t="s">
        <v>79</v>
      </c>
      <c r="H4333" s="23" t="s">
        <v>22</v>
      </c>
      <c r="I4333" s="28" t="s">
        <v>53</v>
      </c>
      <c r="J4333" s="23" t="s">
        <v>112</v>
      </c>
      <c r="K4333" s="156" t="s">
        <v>264</v>
      </c>
      <c r="M4333" s="231">
        <v>0</v>
      </c>
      <c r="N4333" s="231">
        <v>67500</v>
      </c>
      <c r="O4333" s="217">
        <f t="shared" si="66"/>
        <v>429724.07999999961</v>
      </c>
    </row>
    <row r="4334" spans="1:15" ht="22.05" hidden="1" customHeight="1" x14ac:dyDescent="0.2">
      <c r="A4334" s="227">
        <v>45857</v>
      </c>
      <c r="B4334" s="20" t="s">
        <v>185</v>
      </c>
      <c r="C4334" s="28">
        <v>56902</v>
      </c>
      <c r="D4334" s="56"/>
      <c r="E4334" s="25" t="s">
        <v>5326</v>
      </c>
      <c r="F4334" s="20" t="s">
        <v>79</v>
      </c>
      <c r="H4334" s="23" t="s">
        <v>22</v>
      </c>
      <c r="I4334" s="28" t="s">
        <v>103</v>
      </c>
      <c r="J4334" s="23" t="s">
        <v>92</v>
      </c>
      <c r="K4334" s="156" t="s">
        <v>2324</v>
      </c>
      <c r="M4334" s="231">
        <v>0</v>
      </c>
      <c r="N4334" s="231">
        <v>850</v>
      </c>
      <c r="O4334" s="217">
        <f t="shared" si="66"/>
        <v>428874.07999999961</v>
      </c>
    </row>
    <row r="4335" spans="1:15" ht="22.05" hidden="1" customHeight="1" x14ac:dyDescent="0.2">
      <c r="A4335" s="227">
        <v>45857</v>
      </c>
      <c r="B4335" s="20" t="s">
        <v>185</v>
      </c>
      <c r="C4335" s="28">
        <v>56903</v>
      </c>
      <c r="D4335" s="56"/>
      <c r="E4335" s="25" t="s">
        <v>5327</v>
      </c>
      <c r="F4335" s="20" t="s">
        <v>79</v>
      </c>
      <c r="H4335" s="23" t="s">
        <v>22</v>
      </c>
      <c r="I4335" s="28" t="s">
        <v>54</v>
      </c>
      <c r="J4335" s="23" t="s">
        <v>64</v>
      </c>
      <c r="K4335" s="156" t="s">
        <v>5178</v>
      </c>
      <c r="L4335" s="25">
        <v>10000</v>
      </c>
      <c r="M4335" s="231">
        <v>0</v>
      </c>
      <c r="N4335" s="231">
        <v>0</v>
      </c>
      <c r="O4335" s="217">
        <f t="shared" si="66"/>
        <v>428874.07999999961</v>
      </c>
    </row>
    <row r="4336" spans="1:15" ht="22.05" hidden="1" customHeight="1" x14ac:dyDescent="0.2">
      <c r="A4336" s="227">
        <v>45857</v>
      </c>
      <c r="B4336" s="20" t="s">
        <v>185</v>
      </c>
      <c r="C4336" s="28">
        <v>56904</v>
      </c>
      <c r="D4336" s="56"/>
      <c r="E4336" s="25" t="s">
        <v>485</v>
      </c>
      <c r="F4336" s="20" t="s">
        <v>79</v>
      </c>
      <c r="H4336" s="23" t="s">
        <v>22</v>
      </c>
      <c r="I4336" s="28" t="s">
        <v>54</v>
      </c>
      <c r="J4336" s="23" t="s">
        <v>41</v>
      </c>
      <c r="K4336" s="156" t="s">
        <v>134</v>
      </c>
      <c r="M4336" s="231">
        <v>0</v>
      </c>
      <c r="N4336" s="231">
        <v>500</v>
      </c>
      <c r="O4336" s="217">
        <f t="shared" si="66"/>
        <v>428374.07999999961</v>
      </c>
    </row>
    <row r="4337" spans="1:15" ht="22.05" hidden="1" customHeight="1" x14ac:dyDescent="0.2">
      <c r="A4337" s="227">
        <v>45857</v>
      </c>
      <c r="B4337" s="20" t="s">
        <v>185</v>
      </c>
      <c r="C4337" s="28">
        <v>56905</v>
      </c>
      <c r="D4337" s="56"/>
      <c r="E4337" s="328" t="s">
        <v>141</v>
      </c>
      <c r="F4337" s="329" t="s">
        <v>79</v>
      </c>
      <c r="G4337" s="330"/>
      <c r="H4337" s="331" t="s">
        <v>22</v>
      </c>
      <c r="I4337" s="331" t="s">
        <v>54</v>
      </c>
      <c r="J4337" s="331" t="s">
        <v>63</v>
      </c>
      <c r="K4337" s="332" t="s">
        <v>225</v>
      </c>
      <c r="L4337" s="333">
        <v>75000</v>
      </c>
      <c r="M4337" s="333">
        <v>0</v>
      </c>
      <c r="N4337" s="333">
        <v>10000</v>
      </c>
      <c r="O4337" s="217">
        <f t="shared" si="66"/>
        <v>418374.07999999961</v>
      </c>
    </row>
    <row r="4338" spans="1:15" ht="22.05" hidden="1" customHeight="1" x14ac:dyDescent="0.2">
      <c r="A4338" s="227">
        <v>45857</v>
      </c>
      <c r="B4338" s="20" t="s">
        <v>185</v>
      </c>
      <c r="C4338" s="28">
        <v>56905</v>
      </c>
      <c r="D4338" s="56"/>
      <c r="E4338" s="328" t="s">
        <v>559</v>
      </c>
      <c r="F4338" s="329" t="s">
        <v>79</v>
      </c>
      <c r="G4338" s="330"/>
      <c r="H4338" s="331" t="s">
        <v>22</v>
      </c>
      <c r="I4338" s="331" t="s">
        <v>54</v>
      </c>
      <c r="J4338" s="331" t="s">
        <v>41</v>
      </c>
      <c r="K4338" s="332" t="s">
        <v>225</v>
      </c>
      <c r="L4338" s="333">
        <v>75000</v>
      </c>
      <c r="M4338" s="333">
        <v>0</v>
      </c>
      <c r="N4338" s="333">
        <v>20000</v>
      </c>
      <c r="O4338" s="217">
        <f t="shared" si="66"/>
        <v>398374.07999999961</v>
      </c>
    </row>
    <row r="4339" spans="1:15" ht="22.05" hidden="1" customHeight="1" x14ac:dyDescent="0.2">
      <c r="A4339" s="227">
        <v>45857</v>
      </c>
      <c r="B4339" s="20" t="s">
        <v>185</v>
      </c>
      <c r="C4339" s="28">
        <v>56905</v>
      </c>
      <c r="D4339" s="56"/>
      <c r="E4339" s="328" t="s">
        <v>463</v>
      </c>
      <c r="F4339" s="329" t="s">
        <v>79</v>
      </c>
      <c r="G4339" s="330"/>
      <c r="H4339" s="331" t="s">
        <v>22</v>
      </c>
      <c r="I4339" s="331" t="s">
        <v>54</v>
      </c>
      <c r="J4339" s="331" t="s">
        <v>62</v>
      </c>
      <c r="K4339" s="332" t="s">
        <v>225</v>
      </c>
      <c r="L4339" s="333">
        <v>75000</v>
      </c>
      <c r="M4339" s="333">
        <v>0</v>
      </c>
      <c r="N4339" s="333">
        <v>30000</v>
      </c>
      <c r="O4339" s="217">
        <f t="shared" si="66"/>
        <v>368374.07999999961</v>
      </c>
    </row>
    <row r="4340" spans="1:15" ht="22.05" hidden="1" customHeight="1" x14ac:dyDescent="0.2">
      <c r="A4340" s="227">
        <v>45857</v>
      </c>
      <c r="B4340" s="20" t="s">
        <v>185</v>
      </c>
      <c r="C4340" s="28">
        <v>56905</v>
      </c>
      <c r="D4340" s="56"/>
      <c r="E4340" s="328" t="s">
        <v>560</v>
      </c>
      <c r="F4340" s="329" t="s">
        <v>79</v>
      </c>
      <c r="G4340" s="330"/>
      <c r="H4340" s="331" t="s">
        <v>22</v>
      </c>
      <c r="I4340" s="331" t="s">
        <v>29</v>
      </c>
      <c r="J4340" s="331" t="s">
        <v>209</v>
      </c>
      <c r="K4340" s="332" t="s">
        <v>225</v>
      </c>
      <c r="L4340" s="333" t="s">
        <v>5569</v>
      </c>
      <c r="M4340" s="333">
        <v>0</v>
      </c>
      <c r="N4340" s="333">
        <v>5000</v>
      </c>
      <c r="O4340" s="217">
        <f t="shared" si="66"/>
        <v>363374.07999999961</v>
      </c>
    </row>
    <row r="4341" spans="1:15" ht="22.05" hidden="1" customHeight="1" x14ac:dyDescent="0.2">
      <c r="A4341" s="227">
        <v>45857</v>
      </c>
      <c r="B4341" s="20" t="s">
        <v>185</v>
      </c>
      <c r="C4341" s="28">
        <v>56905</v>
      </c>
      <c r="D4341" s="56"/>
      <c r="E4341" s="328" t="s">
        <v>560</v>
      </c>
      <c r="F4341" s="329" t="s">
        <v>79</v>
      </c>
      <c r="G4341" s="330"/>
      <c r="H4341" s="331" t="s">
        <v>22</v>
      </c>
      <c r="I4341" s="331" t="s">
        <v>54</v>
      </c>
      <c r="J4341" s="331" t="s">
        <v>44</v>
      </c>
      <c r="K4341" s="332" t="s">
        <v>225</v>
      </c>
      <c r="L4341" s="333">
        <v>75000</v>
      </c>
      <c r="M4341" s="333">
        <v>0</v>
      </c>
      <c r="N4341" s="333">
        <v>5000</v>
      </c>
      <c r="O4341" s="217">
        <f t="shared" si="66"/>
        <v>358374.07999999961</v>
      </c>
    </row>
    <row r="4342" spans="1:15" ht="22.05" hidden="1" customHeight="1" x14ac:dyDescent="0.2">
      <c r="A4342" s="227">
        <v>45857</v>
      </c>
      <c r="B4342" s="20" t="s">
        <v>185</v>
      </c>
      <c r="C4342" s="28">
        <v>56905</v>
      </c>
      <c r="D4342" s="56"/>
      <c r="E4342" s="328" t="s">
        <v>561</v>
      </c>
      <c r="F4342" s="329" t="s">
        <v>79</v>
      </c>
      <c r="G4342" s="330"/>
      <c r="H4342" s="331" t="s">
        <v>22</v>
      </c>
      <c r="I4342" s="331" t="s">
        <v>54</v>
      </c>
      <c r="J4342" s="331" t="s">
        <v>63</v>
      </c>
      <c r="K4342" s="332" t="s">
        <v>225</v>
      </c>
      <c r="L4342" s="333">
        <v>75000</v>
      </c>
      <c r="M4342" s="333">
        <v>0</v>
      </c>
      <c r="N4342" s="333">
        <v>5000</v>
      </c>
      <c r="O4342" s="217">
        <f t="shared" si="66"/>
        <v>353374.07999999961</v>
      </c>
    </row>
    <row r="4343" spans="1:15" ht="22.05" hidden="1" customHeight="1" x14ac:dyDescent="0.2">
      <c r="A4343" s="227">
        <v>45857</v>
      </c>
      <c r="B4343" s="20" t="s">
        <v>185</v>
      </c>
      <c r="C4343" s="28">
        <v>56906</v>
      </c>
      <c r="D4343" s="56"/>
      <c r="E4343" s="25" t="s">
        <v>143</v>
      </c>
      <c r="F4343" s="20" t="s">
        <v>79</v>
      </c>
      <c r="H4343" s="23" t="s">
        <v>22</v>
      </c>
      <c r="I4343" s="28" t="s">
        <v>53</v>
      </c>
      <c r="J4343" s="23" t="s">
        <v>112</v>
      </c>
      <c r="K4343" s="156" t="s">
        <v>56</v>
      </c>
      <c r="M4343" s="231">
        <v>0</v>
      </c>
      <c r="N4343" s="231">
        <v>30250</v>
      </c>
      <c r="O4343" s="217">
        <f t="shared" si="66"/>
        <v>323124.07999999961</v>
      </c>
    </row>
    <row r="4344" spans="1:15" ht="22.05" hidden="1" customHeight="1" x14ac:dyDescent="0.2">
      <c r="A4344" s="227">
        <v>45857</v>
      </c>
      <c r="B4344" s="20" t="s">
        <v>185</v>
      </c>
      <c r="C4344" s="28">
        <v>56907</v>
      </c>
      <c r="D4344" s="56"/>
      <c r="E4344" s="334" t="s">
        <v>143</v>
      </c>
      <c r="F4344" s="329" t="s">
        <v>79</v>
      </c>
      <c r="G4344" s="330"/>
      <c r="H4344" s="331" t="s">
        <v>22</v>
      </c>
      <c r="I4344" s="331" t="s">
        <v>53</v>
      </c>
      <c r="J4344" s="331" t="s">
        <v>112</v>
      </c>
      <c r="K4344" s="332" t="s">
        <v>145</v>
      </c>
      <c r="L4344" s="333">
        <v>29900</v>
      </c>
      <c r="M4344" s="333">
        <v>0</v>
      </c>
      <c r="N4344" s="333">
        <f>L4344-N4345-N4346-N4347-N4348-N4349</f>
        <v>17000</v>
      </c>
      <c r="O4344" s="217">
        <f t="shared" si="66"/>
        <v>306124.07999999961</v>
      </c>
    </row>
    <row r="4345" spans="1:15" ht="22.05" hidden="1" customHeight="1" x14ac:dyDescent="0.2">
      <c r="A4345" s="227">
        <v>45857</v>
      </c>
      <c r="B4345" s="20" t="s">
        <v>185</v>
      </c>
      <c r="C4345" s="28">
        <v>56907</v>
      </c>
      <c r="D4345" s="56"/>
      <c r="E4345" s="334" t="s">
        <v>558</v>
      </c>
      <c r="F4345" s="329" t="s">
        <v>79</v>
      </c>
      <c r="G4345" s="330"/>
      <c r="H4345" s="331" t="s">
        <v>22</v>
      </c>
      <c r="I4345" s="331" t="s">
        <v>54</v>
      </c>
      <c r="J4345" s="331" t="s">
        <v>61</v>
      </c>
      <c r="K4345" s="332" t="s">
        <v>145</v>
      </c>
      <c r="L4345" s="333">
        <v>29900</v>
      </c>
      <c r="M4345" s="333">
        <v>0</v>
      </c>
      <c r="N4345" s="333">
        <v>1800</v>
      </c>
      <c r="O4345" s="217">
        <f t="shared" si="66"/>
        <v>304324.07999999961</v>
      </c>
    </row>
    <row r="4346" spans="1:15" ht="22.05" hidden="1" customHeight="1" x14ac:dyDescent="0.2">
      <c r="A4346" s="227">
        <v>45857</v>
      </c>
      <c r="B4346" s="20" t="s">
        <v>185</v>
      </c>
      <c r="C4346" s="28">
        <v>56907</v>
      </c>
      <c r="D4346" s="56"/>
      <c r="E4346" s="328" t="s">
        <v>555</v>
      </c>
      <c r="F4346" s="329" t="s">
        <v>79</v>
      </c>
      <c r="G4346" s="330"/>
      <c r="H4346" s="331" t="s">
        <v>22</v>
      </c>
      <c r="I4346" s="331" t="s">
        <v>54</v>
      </c>
      <c r="J4346" s="331" t="s">
        <v>61</v>
      </c>
      <c r="K4346" s="332" t="s">
        <v>145</v>
      </c>
      <c r="L4346" s="333">
        <v>29900</v>
      </c>
      <c r="M4346" s="333">
        <v>0</v>
      </c>
      <c r="N4346" s="333">
        <v>1500</v>
      </c>
      <c r="O4346" s="217">
        <f t="shared" si="66"/>
        <v>302824.07999999961</v>
      </c>
    </row>
    <row r="4347" spans="1:15" ht="22.05" hidden="1" customHeight="1" x14ac:dyDescent="0.2">
      <c r="A4347" s="227">
        <v>45857</v>
      </c>
      <c r="B4347" s="20" t="s">
        <v>185</v>
      </c>
      <c r="C4347" s="28">
        <v>56907</v>
      </c>
      <c r="D4347" s="56"/>
      <c r="E4347" s="328" t="s">
        <v>556</v>
      </c>
      <c r="F4347" s="329" t="s">
        <v>79</v>
      </c>
      <c r="G4347" s="330"/>
      <c r="H4347" s="331" t="s">
        <v>22</v>
      </c>
      <c r="I4347" s="331" t="s">
        <v>54</v>
      </c>
      <c r="J4347" s="331" t="s">
        <v>32</v>
      </c>
      <c r="K4347" s="332" t="s">
        <v>145</v>
      </c>
      <c r="L4347" s="333">
        <v>29900</v>
      </c>
      <c r="M4347" s="333">
        <v>0</v>
      </c>
      <c r="N4347" s="333">
        <v>6000</v>
      </c>
      <c r="O4347" s="217">
        <f t="shared" si="66"/>
        <v>296824.07999999961</v>
      </c>
    </row>
    <row r="4348" spans="1:15" ht="22.05" hidden="1" customHeight="1" x14ac:dyDescent="0.2">
      <c r="A4348" s="227">
        <v>45857</v>
      </c>
      <c r="B4348" s="20" t="s">
        <v>185</v>
      </c>
      <c r="C4348" s="28">
        <v>56907</v>
      </c>
      <c r="D4348" s="56"/>
      <c r="E4348" s="328" t="s">
        <v>557</v>
      </c>
      <c r="F4348" s="329" t="s">
        <v>79</v>
      </c>
      <c r="G4348" s="330"/>
      <c r="H4348" s="331" t="s">
        <v>22</v>
      </c>
      <c r="I4348" s="331" t="s">
        <v>54</v>
      </c>
      <c r="J4348" s="331" t="s">
        <v>63</v>
      </c>
      <c r="K4348" s="332" t="s">
        <v>145</v>
      </c>
      <c r="L4348" s="333">
        <v>29900</v>
      </c>
      <c r="M4348" s="333">
        <v>0</v>
      </c>
      <c r="N4348" s="333">
        <v>1800</v>
      </c>
      <c r="O4348" s="217">
        <f t="shared" si="66"/>
        <v>295024.07999999961</v>
      </c>
    </row>
    <row r="4349" spans="1:15" ht="22.05" hidden="1" customHeight="1" x14ac:dyDescent="0.2">
      <c r="A4349" s="227">
        <v>45857</v>
      </c>
      <c r="B4349" s="20" t="s">
        <v>185</v>
      </c>
      <c r="C4349" s="28">
        <v>56907</v>
      </c>
      <c r="D4349" s="56"/>
      <c r="E4349" s="328" t="s">
        <v>3486</v>
      </c>
      <c r="F4349" s="329" t="s">
        <v>79</v>
      </c>
      <c r="G4349" s="330"/>
      <c r="H4349" s="331" t="s">
        <v>22</v>
      </c>
      <c r="I4349" s="331" t="s">
        <v>54</v>
      </c>
      <c r="J4349" s="331" t="s">
        <v>63</v>
      </c>
      <c r="K4349" s="332" t="s">
        <v>145</v>
      </c>
      <c r="L4349" s="333">
        <v>29900</v>
      </c>
      <c r="M4349" s="333">
        <v>0</v>
      </c>
      <c r="N4349" s="333">
        <v>1800</v>
      </c>
      <c r="O4349" s="217">
        <f t="shared" si="66"/>
        <v>293224.07999999961</v>
      </c>
    </row>
    <row r="4350" spans="1:15" ht="22.05" hidden="1" customHeight="1" x14ac:dyDescent="0.2">
      <c r="A4350" s="227">
        <v>45857</v>
      </c>
      <c r="B4350" s="20" t="s">
        <v>185</v>
      </c>
      <c r="C4350" s="28">
        <v>56908</v>
      </c>
      <c r="D4350" s="56"/>
      <c r="E4350" s="25" t="s">
        <v>143</v>
      </c>
      <c r="F4350" s="20" t="s">
        <v>79</v>
      </c>
      <c r="H4350" s="23" t="s">
        <v>22</v>
      </c>
      <c r="I4350" s="28" t="s">
        <v>53</v>
      </c>
      <c r="J4350" s="23" t="s">
        <v>112</v>
      </c>
      <c r="K4350" s="156" t="s">
        <v>146</v>
      </c>
      <c r="M4350" s="231">
        <v>0</v>
      </c>
      <c r="N4350" s="231">
        <v>106467</v>
      </c>
      <c r="O4350" s="217">
        <f t="shared" si="66"/>
        <v>186757.07999999961</v>
      </c>
    </row>
    <row r="4351" spans="1:15" ht="22.05" hidden="1" customHeight="1" x14ac:dyDescent="0.2">
      <c r="A4351" s="227">
        <v>45857</v>
      </c>
      <c r="B4351" s="20" t="s">
        <v>185</v>
      </c>
      <c r="C4351" s="28">
        <v>56909</v>
      </c>
      <c r="D4351" s="56"/>
      <c r="E4351" s="25" t="s">
        <v>4868</v>
      </c>
      <c r="F4351" s="20" t="s">
        <v>79</v>
      </c>
      <c r="H4351" s="23" t="s">
        <v>22</v>
      </c>
      <c r="I4351" s="28" t="s">
        <v>103</v>
      </c>
      <c r="J4351" s="23" t="s">
        <v>92</v>
      </c>
      <c r="K4351" s="156" t="s">
        <v>205</v>
      </c>
      <c r="M4351" s="231">
        <v>0</v>
      </c>
      <c r="N4351" s="231">
        <v>10000</v>
      </c>
      <c r="O4351" s="217">
        <f t="shared" si="66"/>
        <v>176757.07999999961</v>
      </c>
    </row>
    <row r="4352" spans="1:15" ht="22.05" hidden="1" customHeight="1" x14ac:dyDescent="0.2">
      <c r="A4352" s="227">
        <v>45857</v>
      </c>
      <c r="B4352" s="20" t="s">
        <v>185</v>
      </c>
      <c r="C4352" s="28">
        <v>56910</v>
      </c>
      <c r="D4352" s="56"/>
      <c r="E4352" s="25" t="s">
        <v>5328</v>
      </c>
      <c r="F4352" s="20" t="s">
        <v>79</v>
      </c>
      <c r="H4352" s="23" t="s">
        <v>22</v>
      </c>
      <c r="I4352" s="28" t="s">
        <v>54</v>
      </c>
      <c r="J4352" s="23" t="s">
        <v>63</v>
      </c>
      <c r="K4352" s="156" t="s">
        <v>141</v>
      </c>
      <c r="M4352" s="231">
        <v>0</v>
      </c>
      <c r="N4352" s="231">
        <v>5000</v>
      </c>
      <c r="O4352" s="217">
        <f t="shared" si="66"/>
        <v>171757.07999999961</v>
      </c>
    </row>
    <row r="4353" spans="1:15" ht="22.05" hidden="1" customHeight="1" x14ac:dyDescent="0.2">
      <c r="A4353" s="227">
        <v>45857</v>
      </c>
      <c r="B4353" s="20" t="s">
        <v>185</v>
      </c>
      <c r="C4353" s="28">
        <v>56911</v>
      </c>
      <c r="D4353" s="56"/>
      <c r="E4353" s="25" t="s">
        <v>5329</v>
      </c>
      <c r="F4353" s="20" t="s">
        <v>79</v>
      </c>
      <c r="H4353" s="23" t="s">
        <v>22</v>
      </c>
      <c r="I4353" s="28" t="s">
        <v>103</v>
      </c>
      <c r="J4353" s="23" t="s">
        <v>92</v>
      </c>
      <c r="K4353" s="156" t="s">
        <v>5332</v>
      </c>
      <c r="M4353" s="231">
        <v>0</v>
      </c>
      <c r="N4353" s="231">
        <v>950</v>
      </c>
      <c r="O4353" s="217">
        <f t="shared" si="66"/>
        <v>170807.07999999961</v>
      </c>
    </row>
    <row r="4354" spans="1:15" ht="22.05" hidden="1" customHeight="1" x14ac:dyDescent="0.2">
      <c r="A4354" s="227">
        <v>45858</v>
      </c>
      <c r="B4354" s="20" t="s">
        <v>185</v>
      </c>
      <c r="C4354" s="28">
        <v>56913</v>
      </c>
      <c r="D4354" s="56"/>
      <c r="E4354" s="25" t="s">
        <v>5333</v>
      </c>
      <c r="F4354" s="20" t="s">
        <v>79</v>
      </c>
      <c r="H4354" s="23" t="s">
        <v>22</v>
      </c>
      <c r="I4354" s="28" t="s">
        <v>103</v>
      </c>
      <c r="J4354" s="23" t="s">
        <v>92</v>
      </c>
      <c r="K4354" s="156" t="s">
        <v>2342</v>
      </c>
      <c r="M4354" s="231">
        <v>0</v>
      </c>
      <c r="N4354" s="231">
        <v>1000</v>
      </c>
      <c r="O4354" s="217">
        <f t="shared" si="66"/>
        <v>169807.07999999961</v>
      </c>
    </row>
    <row r="4355" spans="1:15" ht="22.05" hidden="1" customHeight="1" x14ac:dyDescent="0.2">
      <c r="A4355" s="227">
        <v>45858</v>
      </c>
      <c r="B4355" s="20" t="s">
        <v>185</v>
      </c>
      <c r="C4355" s="28">
        <v>56914</v>
      </c>
      <c r="D4355" s="56"/>
      <c r="E4355" s="29" t="s">
        <v>5334</v>
      </c>
      <c r="F4355" s="20" t="s">
        <v>79</v>
      </c>
      <c r="H4355" s="23" t="s">
        <v>22</v>
      </c>
      <c r="I4355" s="28" t="s">
        <v>54</v>
      </c>
      <c r="J4355" s="23" t="s">
        <v>64</v>
      </c>
      <c r="K4355" s="156" t="s">
        <v>1257</v>
      </c>
      <c r="M4355" s="231">
        <v>0</v>
      </c>
      <c r="N4355" s="231">
        <v>39000</v>
      </c>
      <c r="O4355" s="217">
        <f t="shared" si="66"/>
        <v>130807.07999999961</v>
      </c>
    </row>
    <row r="4356" spans="1:15" ht="22.05" hidden="1" customHeight="1" x14ac:dyDescent="0.2">
      <c r="A4356" s="227">
        <v>45858</v>
      </c>
      <c r="B4356" s="20" t="s">
        <v>185</v>
      </c>
      <c r="C4356" s="28">
        <v>56915</v>
      </c>
      <c r="D4356" s="56"/>
      <c r="E4356" s="25" t="s">
        <v>151</v>
      </c>
      <c r="F4356" s="20" t="s">
        <v>79</v>
      </c>
      <c r="H4356" s="23" t="s">
        <v>22</v>
      </c>
      <c r="I4356" s="28" t="s">
        <v>53</v>
      </c>
      <c r="J4356" s="23" t="s">
        <v>112</v>
      </c>
      <c r="K4356" s="156" t="s">
        <v>413</v>
      </c>
      <c r="M4356" s="231">
        <v>0</v>
      </c>
      <c r="N4356" s="231">
        <v>580</v>
      </c>
      <c r="O4356" s="217">
        <f t="shared" si="66"/>
        <v>130227.07999999961</v>
      </c>
    </row>
    <row r="4357" spans="1:15" ht="22.05" hidden="1" customHeight="1" x14ac:dyDescent="0.2">
      <c r="A4357" s="227">
        <v>45859</v>
      </c>
      <c r="B4357" s="20" t="s">
        <v>185</v>
      </c>
      <c r="C4357" s="28">
        <v>56917</v>
      </c>
      <c r="D4357" s="56"/>
      <c r="E4357" s="25" t="s">
        <v>5335</v>
      </c>
      <c r="F4357" s="20" t="s">
        <v>79</v>
      </c>
      <c r="H4357" s="23" t="s">
        <v>21</v>
      </c>
      <c r="I4357" s="28" t="s">
        <v>28</v>
      </c>
      <c r="J4357" s="23" t="s">
        <v>100</v>
      </c>
      <c r="L4357" s="25" t="s">
        <v>5388</v>
      </c>
      <c r="M4357" s="231">
        <v>600</v>
      </c>
      <c r="N4357" s="231">
        <v>0</v>
      </c>
      <c r="O4357" s="217">
        <f t="shared" si="66"/>
        <v>130827.07999999961</v>
      </c>
    </row>
    <row r="4358" spans="1:15" ht="22.05" hidden="1" customHeight="1" x14ac:dyDescent="0.2">
      <c r="A4358" s="227">
        <v>45859</v>
      </c>
      <c r="B4358" s="20" t="s">
        <v>185</v>
      </c>
      <c r="C4358" s="28">
        <v>56918</v>
      </c>
      <c r="D4358" s="56"/>
      <c r="E4358" s="25" t="s">
        <v>154</v>
      </c>
      <c r="F4358" s="20" t="s">
        <v>79</v>
      </c>
      <c r="H4358" s="23" t="s">
        <v>22</v>
      </c>
      <c r="I4358" s="28" t="s">
        <v>103</v>
      </c>
      <c r="J4358" s="23" t="s">
        <v>219</v>
      </c>
      <c r="K4358" s="156" t="s">
        <v>1241</v>
      </c>
      <c r="M4358" s="231">
        <v>0</v>
      </c>
      <c r="N4358" s="231">
        <v>300</v>
      </c>
      <c r="O4358" s="217">
        <f t="shared" si="66"/>
        <v>130527.07999999961</v>
      </c>
    </row>
    <row r="4359" spans="1:15" ht="22.05" hidden="1" customHeight="1" x14ac:dyDescent="0.2">
      <c r="A4359" s="227">
        <v>45859</v>
      </c>
      <c r="B4359" s="20" t="s">
        <v>185</v>
      </c>
      <c r="C4359" s="28">
        <v>56919</v>
      </c>
      <c r="D4359" s="56"/>
      <c r="E4359" s="25" t="s">
        <v>5336</v>
      </c>
      <c r="F4359" s="20" t="s">
        <v>79</v>
      </c>
      <c r="H4359" s="23" t="s">
        <v>22</v>
      </c>
      <c r="I4359" s="28" t="s">
        <v>56</v>
      </c>
      <c r="J4359" s="23" t="s">
        <v>88</v>
      </c>
      <c r="K4359" s="156" t="s">
        <v>545</v>
      </c>
      <c r="M4359" s="231">
        <v>0</v>
      </c>
      <c r="N4359" s="231">
        <v>1500</v>
      </c>
      <c r="O4359" s="217">
        <f t="shared" si="66"/>
        <v>129027.07999999961</v>
      </c>
    </row>
    <row r="4360" spans="1:15" ht="22.05" hidden="1" customHeight="1" x14ac:dyDescent="0.2">
      <c r="A4360" s="227">
        <v>45859</v>
      </c>
      <c r="B4360" s="20" t="s">
        <v>185</v>
      </c>
      <c r="C4360" s="28">
        <v>56920</v>
      </c>
      <c r="D4360" s="56"/>
      <c r="E4360" s="25" t="s">
        <v>5337</v>
      </c>
      <c r="F4360" s="20" t="s">
        <v>79</v>
      </c>
      <c r="H4360" s="23" t="s">
        <v>22</v>
      </c>
      <c r="I4360" s="28" t="s">
        <v>103</v>
      </c>
      <c r="J4360" s="23" t="s">
        <v>92</v>
      </c>
      <c r="K4360" s="156" t="s">
        <v>133</v>
      </c>
      <c r="M4360" s="231">
        <v>0</v>
      </c>
      <c r="N4360" s="231">
        <v>80</v>
      </c>
      <c r="O4360" s="217">
        <f t="shared" si="66"/>
        <v>128947.07999999961</v>
      </c>
    </row>
    <row r="4361" spans="1:15" ht="22.05" hidden="1" customHeight="1" x14ac:dyDescent="0.2">
      <c r="A4361" s="227">
        <v>45859</v>
      </c>
      <c r="B4361" s="20" t="s">
        <v>185</v>
      </c>
      <c r="C4361" s="28">
        <v>56921</v>
      </c>
      <c r="D4361" s="56"/>
      <c r="E4361" s="25" t="s">
        <v>1459</v>
      </c>
      <c r="F4361" s="20" t="s">
        <v>79</v>
      </c>
      <c r="H4361" s="23" t="s">
        <v>22</v>
      </c>
      <c r="I4361" s="28" t="s">
        <v>103</v>
      </c>
      <c r="J4361" s="23" t="s">
        <v>214</v>
      </c>
      <c r="K4361" s="156" t="s">
        <v>140</v>
      </c>
      <c r="M4361" s="231">
        <v>0</v>
      </c>
      <c r="N4361" s="231">
        <v>400</v>
      </c>
      <c r="O4361" s="217">
        <f t="shared" si="66"/>
        <v>128547.07999999961</v>
      </c>
    </row>
    <row r="4362" spans="1:15" ht="22.05" hidden="1" customHeight="1" x14ac:dyDescent="0.2">
      <c r="A4362" s="227">
        <v>45859</v>
      </c>
      <c r="B4362" s="20" t="s">
        <v>185</v>
      </c>
      <c r="C4362" s="28">
        <v>56922</v>
      </c>
      <c r="D4362" s="56"/>
      <c r="E4362" s="25" t="s">
        <v>5338</v>
      </c>
      <c r="F4362" s="20" t="s">
        <v>79</v>
      </c>
      <c r="H4362" s="23" t="s">
        <v>22</v>
      </c>
      <c r="I4362" s="28" t="s">
        <v>103</v>
      </c>
      <c r="J4362" s="23" t="s">
        <v>94</v>
      </c>
      <c r="K4362" s="156" t="s">
        <v>140</v>
      </c>
      <c r="M4362" s="231">
        <v>0</v>
      </c>
      <c r="N4362" s="231">
        <v>500</v>
      </c>
      <c r="O4362" s="217">
        <f t="shared" si="66"/>
        <v>128047.07999999961</v>
      </c>
    </row>
    <row r="4363" spans="1:15" ht="22.05" hidden="1" customHeight="1" x14ac:dyDescent="0.2">
      <c r="A4363" s="227">
        <v>45859</v>
      </c>
      <c r="B4363" s="20" t="s">
        <v>185</v>
      </c>
      <c r="C4363" s="28">
        <v>56923</v>
      </c>
      <c r="D4363" s="56"/>
      <c r="E4363" s="25" t="s">
        <v>143</v>
      </c>
      <c r="F4363" s="20" t="s">
        <v>79</v>
      </c>
      <c r="H4363" s="23" t="s">
        <v>22</v>
      </c>
      <c r="I4363" s="28" t="s">
        <v>53</v>
      </c>
      <c r="J4363" s="23" t="s">
        <v>112</v>
      </c>
      <c r="K4363" s="156" t="s">
        <v>144</v>
      </c>
      <c r="M4363" s="231">
        <v>0</v>
      </c>
      <c r="N4363" s="231">
        <v>8400</v>
      </c>
      <c r="O4363" s="217">
        <f t="shared" si="66"/>
        <v>119647.07999999961</v>
      </c>
    </row>
    <row r="4364" spans="1:15" ht="22.05" hidden="1" customHeight="1" x14ac:dyDescent="0.2">
      <c r="A4364" s="227">
        <v>45859</v>
      </c>
      <c r="B4364" s="20" t="s">
        <v>185</v>
      </c>
      <c r="C4364" s="28">
        <v>56924</v>
      </c>
      <c r="D4364" s="56"/>
      <c r="E4364" s="25" t="s">
        <v>5339</v>
      </c>
      <c r="F4364" s="20" t="s">
        <v>79</v>
      </c>
      <c r="H4364" s="23" t="s">
        <v>22</v>
      </c>
      <c r="I4364" s="28" t="s">
        <v>103</v>
      </c>
      <c r="J4364" s="23" t="s">
        <v>97</v>
      </c>
      <c r="K4364" s="156" t="s">
        <v>134</v>
      </c>
      <c r="M4364" s="231">
        <v>0</v>
      </c>
      <c r="N4364" s="231">
        <v>1600</v>
      </c>
      <c r="O4364" s="217">
        <f t="shared" si="66"/>
        <v>118047.07999999961</v>
      </c>
    </row>
    <row r="4365" spans="1:15" ht="22.05" hidden="1" customHeight="1" x14ac:dyDescent="0.2">
      <c r="A4365" s="227">
        <v>45859</v>
      </c>
      <c r="B4365" s="20" t="s">
        <v>185</v>
      </c>
      <c r="C4365" s="28">
        <v>56925</v>
      </c>
      <c r="D4365" s="56"/>
      <c r="E4365" s="25" t="s">
        <v>5340</v>
      </c>
      <c r="F4365" s="20" t="s">
        <v>79</v>
      </c>
      <c r="H4365" s="23" t="s">
        <v>22</v>
      </c>
      <c r="I4365" s="28" t="s">
        <v>103</v>
      </c>
      <c r="J4365" s="23" t="s">
        <v>97</v>
      </c>
      <c r="K4365" s="156" t="s">
        <v>134</v>
      </c>
      <c r="M4365" s="231">
        <v>0</v>
      </c>
      <c r="N4365" s="231">
        <v>300</v>
      </c>
      <c r="O4365" s="217">
        <f t="shared" si="66"/>
        <v>117747.07999999961</v>
      </c>
    </row>
    <row r="4366" spans="1:15" ht="22.05" hidden="1" customHeight="1" x14ac:dyDescent="0.2">
      <c r="A4366" s="227">
        <v>45859</v>
      </c>
      <c r="B4366" s="20" t="s">
        <v>185</v>
      </c>
      <c r="C4366" s="28">
        <v>56926</v>
      </c>
      <c r="D4366" s="56"/>
      <c r="E4366" s="25" t="s">
        <v>5341</v>
      </c>
      <c r="F4366" s="20" t="s">
        <v>79</v>
      </c>
      <c r="H4366" s="23" t="s">
        <v>22</v>
      </c>
      <c r="I4366" s="28" t="s">
        <v>54</v>
      </c>
      <c r="J4366" s="23" t="s">
        <v>32</v>
      </c>
      <c r="K4366" s="156" t="s">
        <v>5346</v>
      </c>
      <c r="M4366" s="231">
        <v>0</v>
      </c>
      <c r="N4366" s="231">
        <v>25000</v>
      </c>
      <c r="O4366" s="217">
        <f t="shared" si="66"/>
        <v>92747.079999999609</v>
      </c>
    </row>
    <row r="4367" spans="1:15" ht="22.05" hidden="1" customHeight="1" x14ac:dyDescent="0.2">
      <c r="A4367" s="227">
        <v>45859</v>
      </c>
      <c r="B4367" s="20" t="s">
        <v>185</v>
      </c>
      <c r="C4367" s="28">
        <v>56927</v>
      </c>
      <c r="D4367" s="56"/>
      <c r="E4367" s="25" t="s">
        <v>5342</v>
      </c>
      <c r="F4367" s="20" t="s">
        <v>79</v>
      </c>
      <c r="H4367" s="23" t="s">
        <v>22</v>
      </c>
      <c r="I4367" s="28" t="s">
        <v>103</v>
      </c>
      <c r="J4367" s="23" t="s">
        <v>219</v>
      </c>
      <c r="K4367" s="156" t="s">
        <v>1404</v>
      </c>
      <c r="M4367" s="231">
        <v>0</v>
      </c>
      <c r="N4367" s="231">
        <v>362</v>
      </c>
      <c r="O4367" s="217">
        <f t="shared" si="66"/>
        <v>92385.079999999609</v>
      </c>
    </row>
    <row r="4368" spans="1:15" ht="22.05" hidden="1" customHeight="1" x14ac:dyDescent="0.2">
      <c r="A4368" s="227">
        <v>45859</v>
      </c>
      <c r="B4368" s="20" t="s">
        <v>185</v>
      </c>
      <c r="C4368" s="28">
        <v>56928</v>
      </c>
      <c r="D4368" s="56"/>
      <c r="E4368" s="25" t="s">
        <v>5343</v>
      </c>
      <c r="F4368" s="20" t="s">
        <v>79</v>
      </c>
      <c r="H4368" s="23" t="s">
        <v>22</v>
      </c>
      <c r="I4368" s="28" t="s">
        <v>53</v>
      </c>
      <c r="J4368" s="23" t="s">
        <v>112</v>
      </c>
      <c r="K4368" s="156" t="s">
        <v>5347</v>
      </c>
      <c r="M4368" s="231">
        <v>0</v>
      </c>
      <c r="N4368" s="231">
        <v>417</v>
      </c>
      <c r="O4368" s="217">
        <f t="shared" si="66"/>
        <v>91968.079999999609</v>
      </c>
    </row>
    <row r="4369" spans="1:15" ht="22.05" hidden="1" customHeight="1" x14ac:dyDescent="0.2">
      <c r="A4369" s="227">
        <v>45859</v>
      </c>
      <c r="B4369" s="20" t="s">
        <v>185</v>
      </c>
      <c r="C4369" s="28">
        <v>56929</v>
      </c>
      <c r="D4369" s="56"/>
      <c r="E4369" s="25" t="s">
        <v>5344</v>
      </c>
      <c r="F4369" s="20" t="s">
        <v>79</v>
      </c>
      <c r="H4369" s="23" t="s">
        <v>22</v>
      </c>
      <c r="I4369" s="28" t="s">
        <v>53</v>
      </c>
      <c r="J4369" s="23" t="s">
        <v>113</v>
      </c>
      <c r="K4369" s="156" t="s">
        <v>5348</v>
      </c>
      <c r="M4369" s="231">
        <v>0</v>
      </c>
      <c r="N4369" s="231">
        <v>3000</v>
      </c>
      <c r="O4369" s="217">
        <f t="shared" ref="O4369:O4432" si="67">O4368+M4369-N4369</f>
        <v>88968.079999999609</v>
      </c>
    </row>
    <row r="4370" spans="1:15" ht="22.05" hidden="1" customHeight="1" x14ac:dyDescent="0.2">
      <c r="A4370" s="227">
        <v>45859</v>
      </c>
      <c r="B4370" s="20" t="s">
        <v>185</v>
      </c>
      <c r="C4370" s="28">
        <v>56930</v>
      </c>
      <c r="D4370" s="56"/>
      <c r="E4370" s="25" t="s">
        <v>5345</v>
      </c>
      <c r="F4370" s="20" t="s">
        <v>79</v>
      </c>
      <c r="H4370" s="23" t="s">
        <v>22</v>
      </c>
      <c r="I4370" s="28" t="s">
        <v>103</v>
      </c>
      <c r="J4370" s="23" t="s">
        <v>102</v>
      </c>
      <c r="K4370" s="156" t="s">
        <v>4567</v>
      </c>
      <c r="M4370" s="231">
        <v>0</v>
      </c>
      <c r="N4370" s="231">
        <v>1500</v>
      </c>
      <c r="O4370" s="217">
        <f t="shared" si="67"/>
        <v>87468.079999999609</v>
      </c>
    </row>
    <row r="4371" spans="1:15" ht="22.05" hidden="1" customHeight="1" x14ac:dyDescent="0.2">
      <c r="A4371" s="227">
        <v>45860</v>
      </c>
      <c r="B4371" s="20" t="s">
        <v>185</v>
      </c>
      <c r="C4371" s="28">
        <v>56932</v>
      </c>
      <c r="D4371" s="56"/>
      <c r="E4371" s="25" t="s">
        <v>5349</v>
      </c>
      <c r="F4371" s="20" t="s">
        <v>79</v>
      </c>
      <c r="H4371" s="23" t="s">
        <v>22</v>
      </c>
      <c r="I4371" s="28" t="s">
        <v>56</v>
      </c>
      <c r="J4371" s="23" t="s">
        <v>88</v>
      </c>
      <c r="K4371" s="156" t="s">
        <v>545</v>
      </c>
      <c r="M4371" s="231">
        <v>0</v>
      </c>
      <c r="N4371" s="231">
        <v>54000</v>
      </c>
      <c r="O4371" s="217">
        <f t="shared" si="67"/>
        <v>33468.079999999609</v>
      </c>
    </row>
    <row r="4372" spans="1:15" ht="22.05" hidden="1" customHeight="1" x14ac:dyDescent="0.2">
      <c r="A4372" s="227">
        <v>45860</v>
      </c>
      <c r="B4372" s="20" t="s">
        <v>185</v>
      </c>
      <c r="C4372" s="28">
        <v>56933</v>
      </c>
      <c r="D4372" s="56"/>
      <c r="E4372" s="25" t="s">
        <v>5350</v>
      </c>
      <c r="F4372" s="20" t="s">
        <v>79</v>
      </c>
      <c r="H4372" s="23" t="s">
        <v>22</v>
      </c>
      <c r="I4372" s="28" t="s">
        <v>54</v>
      </c>
      <c r="J4372" s="23" t="s">
        <v>41</v>
      </c>
      <c r="K4372" s="156" t="s">
        <v>235</v>
      </c>
      <c r="M4372" s="231">
        <v>0</v>
      </c>
      <c r="N4372" s="231">
        <v>1000</v>
      </c>
      <c r="O4372" s="217">
        <f t="shared" si="67"/>
        <v>32468.079999999609</v>
      </c>
    </row>
    <row r="4373" spans="1:15" ht="22.05" hidden="1" customHeight="1" x14ac:dyDescent="0.2">
      <c r="A4373" s="227">
        <v>45860</v>
      </c>
      <c r="B4373" s="20" t="s">
        <v>185</v>
      </c>
      <c r="C4373" s="28">
        <v>56934</v>
      </c>
      <c r="D4373" s="56"/>
      <c r="E4373" s="25" t="s">
        <v>281</v>
      </c>
      <c r="F4373" s="20" t="s">
        <v>79</v>
      </c>
      <c r="H4373" s="23" t="s">
        <v>22</v>
      </c>
      <c r="I4373" s="28" t="s">
        <v>54</v>
      </c>
      <c r="J4373" s="23" t="s">
        <v>44</v>
      </c>
      <c r="K4373" s="156" t="s">
        <v>441</v>
      </c>
      <c r="M4373" s="231">
        <v>0</v>
      </c>
      <c r="N4373" s="231">
        <v>500</v>
      </c>
      <c r="O4373" s="217">
        <f t="shared" si="67"/>
        <v>31968.079999999609</v>
      </c>
    </row>
    <row r="4374" spans="1:15" ht="22.05" hidden="1" customHeight="1" x14ac:dyDescent="0.2">
      <c r="A4374" s="227">
        <v>45860</v>
      </c>
      <c r="B4374" s="20" t="s">
        <v>185</v>
      </c>
      <c r="C4374" s="28">
        <v>56935</v>
      </c>
      <c r="D4374" s="56"/>
      <c r="E4374" s="25" t="s">
        <v>5351</v>
      </c>
      <c r="F4374" s="20" t="s">
        <v>79</v>
      </c>
      <c r="H4374" s="23" t="s">
        <v>22</v>
      </c>
      <c r="I4374" s="28" t="s">
        <v>103</v>
      </c>
      <c r="J4374" s="23" t="s">
        <v>94</v>
      </c>
      <c r="K4374" s="156" t="s">
        <v>441</v>
      </c>
      <c r="M4374" s="231">
        <v>0</v>
      </c>
      <c r="N4374" s="231">
        <v>1000</v>
      </c>
      <c r="O4374" s="217">
        <f t="shared" si="67"/>
        <v>30968.079999999609</v>
      </c>
    </row>
    <row r="4375" spans="1:15" ht="22.05" hidden="1" customHeight="1" x14ac:dyDescent="0.2">
      <c r="A4375" s="227">
        <v>45860</v>
      </c>
      <c r="B4375" s="20" t="s">
        <v>185</v>
      </c>
      <c r="C4375" s="28">
        <v>56936</v>
      </c>
      <c r="D4375" s="56"/>
      <c r="E4375" s="25" t="s">
        <v>128</v>
      </c>
      <c r="F4375" s="20" t="s">
        <v>79</v>
      </c>
      <c r="H4375" s="23" t="s">
        <v>22</v>
      </c>
      <c r="I4375" s="28" t="s">
        <v>56</v>
      </c>
      <c r="J4375" s="23" t="s">
        <v>116</v>
      </c>
      <c r="K4375" s="156" t="s">
        <v>129</v>
      </c>
      <c r="M4375" s="231">
        <v>0</v>
      </c>
      <c r="N4375" s="231">
        <v>80</v>
      </c>
      <c r="O4375" s="217">
        <f t="shared" si="67"/>
        <v>30888.079999999609</v>
      </c>
    </row>
    <row r="4376" spans="1:15" ht="22.05" hidden="1" customHeight="1" x14ac:dyDescent="0.2">
      <c r="A4376" s="227">
        <v>45860</v>
      </c>
      <c r="B4376" s="20" t="s">
        <v>185</v>
      </c>
      <c r="C4376" s="28">
        <v>56937</v>
      </c>
      <c r="D4376" s="56"/>
      <c r="E4376" s="25" t="s">
        <v>5352</v>
      </c>
      <c r="F4376" s="20" t="s">
        <v>79</v>
      </c>
      <c r="H4376" s="23" t="s">
        <v>22</v>
      </c>
      <c r="I4376" s="28" t="s">
        <v>54</v>
      </c>
      <c r="J4376" s="23" t="s">
        <v>41</v>
      </c>
      <c r="K4376" s="156" t="s">
        <v>235</v>
      </c>
      <c r="M4376" s="231">
        <v>0</v>
      </c>
      <c r="N4376" s="231">
        <v>260</v>
      </c>
      <c r="O4376" s="217">
        <f t="shared" si="67"/>
        <v>30628.079999999609</v>
      </c>
    </row>
    <row r="4377" spans="1:15" ht="22.05" hidden="1" customHeight="1" x14ac:dyDescent="0.2">
      <c r="A4377" s="227">
        <v>45860</v>
      </c>
      <c r="B4377" s="20" t="s">
        <v>185</v>
      </c>
      <c r="C4377" s="28">
        <v>56938</v>
      </c>
      <c r="D4377" s="56"/>
      <c r="E4377" s="25" t="s">
        <v>143</v>
      </c>
      <c r="F4377" s="20" t="s">
        <v>79</v>
      </c>
      <c r="H4377" s="23" t="s">
        <v>22</v>
      </c>
      <c r="I4377" s="28" t="s">
        <v>53</v>
      </c>
      <c r="J4377" s="23" t="s">
        <v>112</v>
      </c>
      <c r="K4377" s="156" t="s">
        <v>144</v>
      </c>
      <c r="M4377" s="231">
        <v>0</v>
      </c>
      <c r="N4377" s="231">
        <v>10150</v>
      </c>
      <c r="O4377" s="217">
        <f t="shared" si="67"/>
        <v>20478.079999999609</v>
      </c>
    </row>
    <row r="4378" spans="1:15" ht="22.05" hidden="1" customHeight="1" x14ac:dyDescent="0.2">
      <c r="A4378" s="227">
        <v>45860</v>
      </c>
      <c r="B4378" s="20" t="s">
        <v>185</v>
      </c>
      <c r="C4378" s="28">
        <v>56939</v>
      </c>
      <c r="D4378" s="56"/>
      <c r="E4378" s="25" t="s">
        <v>5353</v>
      </c>
      <c r="F4378" s="20" t="s">
        <v>79</v>
      </c>
      <c r="H4378" s="23" t="s">
        <v>22</v>
      </c>
      <c r="I4378" s="28" t="s">
        <v>103</v>
      </c>
      <c r="J4378" s="23" t="s">
        <v>96</v>
      </c>
      <c r="K4378" s="156" t="s">
        <v>153</v>
      </c>
      <c r="M4378" s="231">
        <v>0</v>
      </c>
      <c r="N4378" s="231">
        <v>1566</v>
      </c>
      <c r="O4378" s="217">
        <f t="shared" si="67"/>
        <v>18912.079999999609</v>
      </c>
    </row>
    <row r="4379" spans="1:15" ht="22.05" hidden="1" customHeight="1" x14ac:dyDescent="0.2">
      <c r="A4379" s="227">
        <v>45860</v>
      </c>
      <c r="B4379" s="20" t="s">
        <v>185</v>
      </c>
      <c r="C4379" s="28">
        <v>56940</v>
      </c>
      <c r="D4379" s="56"/>
      <c r="E4379" s="25" t="s">
        <v>5354</v>
      </c>
      <c r="F4379" s="20" t="s">
        <v>79</v>
      </c>
      <c r="H4379" s="23" t="s">
        <v>22</v>
      </c>
      <c r="I4379" s="28" t="s">
        <v>103</v>
      </c>
      <c r="J4379" s="23" t="s">
        <v>95</v>
      </c>
      <c r="K4379" s="156" t="s">
        <v>443</v>
      </c>
      <c r="M4379" s="231">
        <v>0</v>
      </c>
      <c r="N4379" s="231">
        <v>520</v>
      </c>
      <c r="O4379" s="217">
        <f t="shared" si="67"/>
        <v>18392.079999999609</v>
      </c>
    </row>
    <row r="4380" spans="1:15" ht="22.05" hidden="1" customHeight="1" x14ac:dyDescent="0.2">
      <c r="A4380" s="227">
        <v>45860</v>
      </c>
      <c r="B4380" s="20" t="s">
        <v>185</v>
      </c>
      <c r="C4380" s="28">
        <v>56941</v>
      </c>
      <c r="D4380" s="56"/>
      <c r="E4380" s="25" t="s">
        <v>5355</v>
      </c>
      <c r="F4380" s="20" t="s">
        <v>79</v>
      </c>
      <c r="H4380" s="23" t="s">
        <v>22</v>
      </c>
      <c r="I4380" s="28" t="s">
        <v>54</v>
      </c>
      <c r="J4380" s="23" t="s">
        <v>41</v>
      </c>
      <c r="K4380" s="156" t="s">
        <v>3059</v>
      </c>
      <c r="M4380" s="231">
        <v>0</v>
      </c>
      <c r="N4380" s="231">
        <v>4000</v>
      </c>
      <c r="O4380" s="217">
        <f t="shared" si="67"/>
        <v>14392.079999999609</v>
      </c>
    </row>
    <row r="4381" spans="1:15" ht="22.05" hidden="1" customHeight="1" x14ac:dyDescent="0.2">
      <c r="A4381" s="227">
        <v>45860</v>
      </c>
      <c r="B4381" s="20" t="s">
        <v>185</v>
      </c>
      <c r="C4381" s="28">
        <v>56942</v>
      </c>
      <c r="D4381" s="56"/>
      <c r="E4381" s="25" t="s">
        <v>5193</v>
      </c>
      <c r="F4381" s="20" t="s">
        <v>79</v>
      </c>
      <c r="H4381" s="23" t="s">
        <v>22</v>
      </c>
      <c r="I4381" s="28" t="s">
        <v>103</v>
      </c>
      <c r="J4381" s="23" t="s">
        <v>219</v>
      </c>
      <c r="K4381" s="156" t="s">
        <v>266</v>
      </c>
      <c r="M4381" s="231">
        <v>0</v>
      </c>
      <c r="N4381" s="231">
        <v>500</v>
      </c>
      <c r="O4381" s="217">
        <f t="shared" si="67"/>
        <v>13892.079999999609</v>
      </c>
    </row>
    <row r="4382" spans="1:15" ht="22.05" hidden="1" customHeight="1" x14ac:dyDescent="0.2">
      <c r="A4382" s="227">
        <v>45860</v>
      </c>
      <c r="B4382" s="20" t="s">
        <v>185</v>
      </c>
      <c r="C4382" s="28">
        <v>56943</v>
      </c>
      <c r="D4382" s="56"/>
      <c r="E4382" s="25" t="s">
        <v>157</v>
      </c>
      <c r="F4382" s="20" t="s">
        <v>79</v>
      </c>
      <c r="H4382" s="23" t="s">
        <v>22</v>
      </c>
      <c r="I4382" s="28" t="s">
        <v>103</v>
      </c>
      <c r="J4382" s="23" t="s">
        <v>60</v>
      </c>
      <c r="K4382" s="156" t="s">
        <v>135</v>
      </c>
      <c r="M4382" s="231">
        <v>0</v>
      </c>
      <c r="N4382" s="231">
        <v>300</v>
      </c>
      <c r="O4382" s="217">
        <f t="shared" si="67"/>
        <v>13592.079999999609</v>
      </c>
    </row>
    <row r="4383" spans="1:15" ht="22.05" hidden="1" customHeight="1" x14ac:dyDescent="0.2">
      <c r="A4383" s="227">
        <v>45860</v>
      </c>
      <c r="B4383" s="20" t="s">
        <v>185</v>
      </c>
      <c r="C4383" s="28">
        <v>56944</v>
      </c>
      <c r="D4383" s="56"/>
      <c r="E4383" s="25" t="s">
        <v>3217</v>
      </c>
      <c r="F4383" s="20" t="s">
        <v>79</v>
      </c>
      <c r="H4383" s="23" t="s">
        <v>22</v>
      </c>
      <c r="I4383" s="28" t="s">
        <v>54</v>
      </c>
      <c r="J4383" s="23" t="s">
        <v>44</v>
      </c>
      <c r="K4383" s="156" t="s">
        <v>235</v>
      </c>
      <c r="L4383" s="324" t="s">
        <v>5384</v>
      </c>
      <c r="M4383" s="231">
        <v>0</v>
      </c>
      <c r="N4383" s="231">
        <v>600</v>
      </c>
      <c r="O4383" s="217">
        <f t="shared" si="67"/>
        <v>12992.079999999609</v>
      </c>
    </row>
    <row r="4384" spans="1:15" ht="22.05" hidden="1" customHeight="1" x14ac:dyDescent="0.2">
      <c r="A4384" s="227">
        <v>45860</v>
      </c>
      <c r="B4384" s="20" t="s">
        <v>185</v>
      </c>
      <c r="C4384" s="28">
        <v>56945</v>
      </c>
      <c r="D4384" s="56"/>
      <c r="E4384" s="25" t="s">
        <v>1013</v>
      </c>
      <c r="F4384" s="20" t="s">
        <v>79</v>
      </c>
      <c r="H4384" s="23" t="s">
        <v>21</v>
      </c>
      <c r="I4384" s="28" t="s">
        <v>28</v>
      </c>
      <c r="J4384" s="23" t="s">
        <v>30</v>
      </c>
      <c r="M4384" s="231">
        <v>83000</v>
      </c>
      <c r="N4384" s="231">
        <v>0</v>
      </c>
      <c r="O4384" s="217">
        <f t="shared" si="67"/>
        <v>95992.079999999609</v>
      </c>
    </row>
    <row r="4385" spans="1:15" ht="22.05" hidden="1" customHeight="1" x14ac:dyDescent="0.2">
      <c r="A4385" s="227">
        <v>45860</v>
      </c>
      <c r="B4385" s="20" t="s">
        <v>185</v>
      </c>
      <c r="C4385" s="28">
        <v>56946</v>
      </c>
      <c r="D4385" s="56"/>
      <c r="E4385" s="25" t="s">
        <v>5356</v>
      </c>
      <c r="F4385" s="20" t="s">
        <v>79</v>
      </c>
      <c r="H4385" s="23" t="s">
        <v>21</v>
      </c>
      <c r="I4385" s="28" t="s">
        <v>81</v>
      </c>
      <c r="J4385" s="23" t="s">
        <v>168</v>
      </c>
      <c r="M4385" s="231">
        <v>50000</v>
      </c>
      <c r="N4385" s="231">
        <v>0</v>
      </c>
      <c r="O4385" s="217">
        <f t="shared" si="67"/>
        <v>145992.07999999961</v>
      </c>
    </row>
    <row r="4386" spans="1:15" ht="22.05" hidden="1" customHeight="1" x14ac:dyDescent="0.2">
      <c r="A4386" s="227">
        <v>45860</v>
      </c>
      <c r="B4386" s="20" t="s">
        <v>185</v>
      </c>
      <c r="C4386" s="28">
        <v>56947</v>
      </c>
      <c r="D4386" s="56"/>
      <c r="E4386" s="25" t="s">
        <v>5357</v>
      </c>
      <c r="F4386" s="20" t="s">
        <v>79</v>
      </c>
      <c r="H4386" s="23" t="s">
        <v>22</v>
      </c>
      <c r="I4386" s="28" t="s">
        <v>103</v>
      </c>
      <c r="J4386" s="23" t="s">
        <v>92</v>
      </c>
      <c r="K4386" s="156" t="s">
        <v>445</v>
      </c>
      <c r="M4386" s="231">
        <v>0</v>
      </c>
      <c r="N4386" s="231">
        <v>4800</v>
      </c>
      <c r="O4386" s="217">
        <f t="shared" si="67"/>
        <v>141192.07999999961</v>
      </c>
    </row>
    <row r="4387" spans="1:15" ht="22.05" hidden="1" customHeight="1" x14ac:dyDescent="0.2">
      <c r="A4387" s="227">
        <v>45860</v>
      </c>
      <c r="B4387" s="20" t="s">
        <v>185</v>
      </c>
      <c r="C4387" s="28">
        <v>56948</v>
      </c>
      <c r="D4387" s="56"/>
      <c r="E4387" s="25" t="s">
        <v>154</v>
      </c>
      <c r="F4387" s="20" t="s">
        <v>79</v>
      </c>
      <c r="H4387" s="23" t="s">
        <v>22</v>
      </c>
      <c r="I4387" s="28" t="s">
        <v>103</v>
      </c>
      <c r="J4387" s="23" t="s">
        <v>219</v>
      </c>
      <c r="K4387" s="156" t="s">
        <v>1241</v>
      </c>
      <c r="M4387" s="231">
        <v>0</v>
      </c>
      <c r="N4387" s="231">
        <v>160</v>
      </c>
      <c r="O4387" s="217">
        <f t="shared" si="67"/>
        <v>141032.07999999961</v>
      </c>
    </row>
    <row r="4388" spans="1:15" ht="22.05" hidden="1" customHeight="1" x14ac:dyDescent="0.2">
      <c r="A4388" s="227">
        <v>45860</v>
      </c>
      <c r="B4388" s="20" t="s">
        <v>185</v>
      </c>
      <c r="C4388" s="28">
        <v>56949</v>
      </c>
      <c r="D4388" s="56"/>
      <c r="E4388" s="25" t="s">
        <v>3855</v>
      </c>
      <c r="F4388" s="20" t="s">
        <v>79</v>
      </c>
      <c r="H4388" s="23" t="s">
        <v>22</v>
      </c>
      <c r="I4388" s="28" t="s">
        <v>103</v>
      </c>
      <c r="J4388" s="23" t="s">
        <v>97</v>
      </c>
      <c r="K4388" s="156" t="s">
        <v>5359</v>
      </c>
      <c r="M4388" s="231">
        <v>0</v>
      </c>
      <c r="N4388" s="231">
        <v>7261</v>
      </c>
      <c r="O4388" s="217">
        <f t="shared" si="67"/>
        <v>133771.07999999961</v>
      </c>
    </row>
    <row r="4389" spans="1:15" ht="22.05" hidden="1" customHeight="1" x14ac:dyDescent="0.2">
      <c r="A4389" s="227">
        <v>45860</v>
      </c>
      <c r="B4389" s="20" t="s">
        <v>185</v>
      </c>
      <c r="C4389" s="28">
        <v>56950</v>
      </c>
      <c r="D4389" s="56"/>
      <c r="E4389" s="25" t="s">
        <v>706</v>
      </c>
      <c r="F4389" s="20" t="s">
        <v>79</v>
      </c>
      <c r="H4389" s="23" t="s">
        <v>22</v>
      </c>
      <c r="I4389" s="28" t="s">
        <v>54</v>
      </c>
      <c r="J4389" s="23" t="s">
        <v>41</v>
      </c>
      <c r="K4389" s="156" t="s">
        <v>465</v>
      </c>
      <c r="M4389" s="231">
        <v>0</v>
      </c>
      <c r="N4389" s="231">
        <v>2052</v>
      </c>
      <c r="O4389" s="217">
        <f t="shared" si="67"/>
        <v>131719.07999999961</v>
      </c>
    </row>
    <row r="4390" spans="1:15" ht="22.05" hidden="1" customHeight="1" x14ac:dyDescent="0.2">
      <c r="A4390" s="227">
        <v>45860</v>
      </c>
      <c r="B4390" s="20" t="s">
        <v>185</v>
      </c>
      <c r="C4390" s="28">
        <v>56951</v>
      </c>
      <c r="D4390" s="56"/>
      <c r="E4390" s="25" t="s">
        <v>705</v>
      </c>
      <c r="F4390" s="20" t="s">
        <v>79</v>
      </c>
      <c r="H4390" s="23" t="s">
        <v>22</v>
      </c>
      <c r="I4390" s="28" t="s">
        <v>54</v>
      </c>
      <c r="J4390" s="23" t="s">
        <v>44</v>
      </c>
      <c r="K4390" s="156" t="s">
        <v>412</v>
      </c>
      <c r="M4390" s="231">
        <v>0</v>
      </c>
      <c r="N4390" s="231">
        <v>396</v>
      </c>
      <c r="O4390" s="217">
        <f t="shared" si="67"/>
        <v>131323.07999999961</v>
      </c>
    </row>
    <row r="4391" spans="1:15" ht="22.05" hidden="1" customHeight="1" x14ac:dyDescent="0.2">
      <c r="A4391" s="227">
        <v>45860</v>
      </c>
      <c r="B4391" s="20" t="s">
        <v>185</v>
      </c>
      <c r="C4391" s="28">
        <v>56952</v>
      </c>
      <c r="D4391" s="56"/>
      <c r="E4391" s="25" t="s">
        <v>706</v>
      </c>
      <c r="F4391" s="20" t="s">
        <v>79</v>
      </c>
      <c r="H4391" s="23" t="s">
        <v>22</v>
      </c>
      <c r="I4391" s="28" t="s">
        <v>54</v>
      </c>
      <c r="J4391" s="23" t="s">
        <v>61</v>
      </c>
      <c r="K4391" s="156" t="s">
        <v>445</v>
      </c>
      <c r="M4391" s="231">
        <v>0</v>
      </c>
      <c r="N4391" s="231">
        <v>1804</v>
      </c>
      <c r="O4391" s="217">
        <f t="shared" si="67"/>
        <v>129519.07999999961</v>
      </c>
    </row>
    <row r="4392" spans="1:15" ht="22.05" hidden="1" customHeight="1" x14ac:dyDescent="0.2">
      <c r="A4392" s="227">
        <v>45860</v>
      </c>
      <c r="B4392" s="20" t="s">
        <v>185</v>
      </c>
      <c r="C4392" s="28">
        <v>56953</v>
      </c>
      <c r="D4392" s="56"/>
      <c r="E4392" s="25" t="s">
        <v>5358</v>
      </c>
      <c r="F4392" s="20" t="s">
        <v>79</v>
      </c>
      <c r="H4392" s="23" t="s">
        <v>22</v>
      </c>
      <c r="I4392" s="28" t="s">
        <v>54</v>
      </c>
      <c r="J4392" s="23" t="s">
        <v>32</v>
      </c>
      <c r="K4392" s="156" t="s">
        <v>5360</v>
      </c>
      <c r="M4392" s="231">
        <v>0</v>
      </c>
      <c r="N4392" s="231">
        <v>2000</v>
      </c>
      <c r="O4392" s="217">
        <f t="shared" si="67"/>
        <v>127519.07999999961</v>
      </c>
    </row>
    <row r="4393" spans="1:15" ht="22.05" hidden="1" customHeight="1" x14ac:dyDescent="0.2">
      <c r="A4393" s="227">
        <v>45860</v>
      </c>
      <c r="B4393" s="20" t="s">
        <v>185</v>
      </c>
      <c r="C4393" s="28">
        <v>56954</v>
      </c>
      <c r="D4393" s="56"/>
      <c r="E4393" s="25" t="s">
        <v>154</v>
      </c>
      <c r="F4393" s="20" t="s">
        <v>79</v>
      </c>
      <c r="H4393" s="23" t="s">
        <v>22</v>
      </c>
      <c r="I4393" s="28" t="s">
        <v>103</v>
      </c>
      <c r="J4393" s="23" t="s">
        <v>219</v>
      </c>
      <c r="K4393" s="156" t="s">
        <v>1241</v>
      </c>
      <c r="M4393" s="231">
        <v>0</v>
      </c>
      <c r="N4393" s="231">
        <v>440</v>
      </c>
      <c r="O4393" s="217">
        <f t="shared" si="67"/>
        <v>127079.07999999961</v>
      </c>
    </row>
    <row r="4394" spans="1:15" ht="22.05" hidden="1" customHeight="1" x14ac:dyDescent="0.2">
      <c r="A4394" s="227">
        <v>45861</v>
      </c>
      <c r="B4394" s="20" t="s">
        <v>185</v>
      </c>
      <c r="C4394" s="28">
        <v>56956</v>
      </c>
      <c r="D4394" s="56"/>
      <c r="E4394" s="25" t="s">
        <v>795</v>
      </c>
      <c r="F4394" s="20" t="s">
        <v>79</v>
      </c>
      <c r="H4394" s="23" t="s">
        <v>22</v>
      </c>
      <c r="I4394" s="28" t="s">
        <v>54</v>
      </c>
      <c r="J4394" s="23" t="s">
        <v>41</v>
      </c>
      <c r="K4394" s="156" t="s">
        <v>138</v>
      </c>
      <c r="M4394" s="231">
        <v>0</v>
      </c>
      <c r="N4394" s="231">
        <v>1200</v>
      </c>
      <c r="O4394" s="217">
        <f t="shared" si="67"/>
        <v>125879.07999999961</v>
      </c>
    </row>
    <row r="4395" spans="1:15" ht="22.05" hidden="1" customHeight="1" x14ac:dyDescent="0.2">
      <c r="A4395" s="227">
        <v>45861</v>
      </c>
      <c r="B4395" s="20" t="s">
        <v>185</v>
      </c>
      <c r="C4395" s="28">
        <v>56957</v>
      </c>
      <c r="D4395" s="56"/>
      <c r="E4395" s="25" t="s">
        <v>5361</v>
      </c>
      <c r="F4395" s="20" t="s">
        <v>79</v>
      </c>
      <c r="H4395" s="23" t="s">
        <v>22</v>
      </c>
      <c r="I4395" s="28" t="s">
        <v>103</v>
      </c>
      <c r="J4395" s="23" t="s">
        <v>94</v>
      </c>
      <c r="K4395" s="156" t="s">
        <v>412</v>
      </c>
      <c r="L4395" s="25" t="s">
        <v>5389</v>
      </c>
      <c r="M4395" s="231">
        <v>0</v>
      </c>
      <c r="N4395" s="231">
        <v>1000</v>
      </c>
      <c r="O4395" s="217">
        <f t="shared" si="67"/>
        <v>124879.07999999961</v>
      </c>
    </row>
    <row r="4396" spans="1:15" ht="22.05" hidden="1" customHeight="1" x14ac:dyDescent="0.2">
      <c r="A4396" s="227">
        <v>45861</v>
      </c>
      <c r="B4396" s="20" t="s">
        <v>185</v>
      </c>
      <c r="C4396" s="28">
        <v>56958</v>
      </c>
      <c r="D4396" s="56"/>
      <c r="E4396" s="25" t="s">
        <v>539</v>
      </c>
      <c r="F4396" s="20" t="s">
        <v>79</v>
      </c>
      <c r="H4396" s="23" t="s">
        <v>22</v>
      </c>
      <c r="I4396" s="28" t="s">
        <v>53</v>
      </c>
      <c r="J4396" s="23" t="s">
        <v>112</v>
      </c>
      <c r="K4396" s="156" t="s">
        <v>955</v>
      </c>
      <c r="M4396" s="231">
        <v>0</v>
      </c>
      <c r="N4396" s="231">
        <v>2420</v>
      </c>
      <c r="O4396" s="217">
        <f t="shared" si="67"/>
        <v>122459.07999999961</v>
      </c>
    </row>
    <row r="4397" spans="1:15" ht="22.05" hidden="1" customHeight="1" x14ac:dyDescent="0.2">
      <c r="A4397" s="227">
        <v>45861</v>
      </c>
      <c r="B4397" s="20" t="s">
        <v>185</v>
      </c>
      <c r="C4397" s="28">
        <v>56959</v>
      </c>
      <c r="D4397" s="56"/>
      <c r="E4397" s="25" t="s">
        <v>3767</v>
      </c>
      <c r="F4397" s="20" t="s">
        <v>79</v>
      </c>
      <c r="H4397" s="23" t="s">
        <v>22</v>
      </c>
      <c r="I4397" s="28" t="s">
        <v>103</v>
      </c>
      <c r="J4397" s="23" t="s">
        <v>219</v>
      </c>
      <c r="K4397" s="156" t="s">
        <v>933</v>
      </c>
      <c r="M4397" s="231">
        <v>0</v>
      </c>
      <c r="N4397" s="231">
        <v>160</v>
      </c>
      <c r="O4397" s="217">
        <f t="shared" si="67"/>
        <v>122299.07999999961</v>
      </c>
    </row>
    <row r="4398" spans="1:15" ht="22.05" hidden="1" customHeight="1" x14ac:dyDescent="0.2">
      <c r="A4398" s="227">
        <v>45861</v>
      </c>
      <c r="B4398" s="20" t="s">
        <v>185</v>
      </c>
      <c r="C4398" s="28">
        <v>56960</v>
      </c>
      <c r="D4398" s="56"/>
      <c r="E4398" s="25" t="s">
        <v>392</v>
      </c>
      <c r="F4398" s="20" t="s">
        <v>79</v>
      </c>
      <c r="H4398" s="23" t="s">
        <v>22</v>
      </c>
      <c r="I4398" s="28" t="s">
        <v>56</v>
      </c>
      <c r="J4398" s="23" t="s">
        <v>116</v>
      </c>
      <c r="K4398" s="156" t="s">
        <v>408</v>
      </c>
      <c r="M4398" s="231">
        <v>0</v>
      </c>
      <c r="N4398" s="231">
        <v>1272</v>
      </c>
      <c r="O4398" s="217">
        <f t="shared" si="67"/>
        <v>121027.07999999961</v>
      </c>
    </row>
    <row r="4399" spans="1:15" ht="22.05" hidden="1" customHeight="1" x14ac:dyDescent="0.2">
      <c r="A4399" s="227">
        <v>45861</v>
      </c>
      <c r="B4399" s="20" t="s">
        <v>185</v>
      </c>
      <c r="C4399" s="28">
        <v>56961</v>
      </c>
      <c r="D4399" s="56"/>
      <c r="E4399" s="25" t="s">
        <v>5362</v>
      </c>
      <c r="F4399" s="20" t="s">
        <v>79</v>
      </c>
      <c r="H4399" s="23" t="s">
        <v>22</v>
      </c>
      <c r="I4399" s="28" t="s">
        <v>56</v>
      </c>
      <c r="J4399" s="23" t="s">
        <v>116</v>
      </c>
      <c r="K4399" s="156" t="s">
        <v>139</v>
      </c>
      <c r="M4399" s="231">
        <v>0</v>
      </c>
      <c r="N4399" s="231">
        <v>400</v>
      </c>
      <c r="O4399" s="217">
        <f t="shared" si="67"/>
        <v>120627.07999999961</v>
      </c>
    </row>
    <row r="4400" spans="1:15" ht="22.05" hidden="1" customHeight="1" x14ac:dyDescent="0.2">
      <c r="A4400" s="227">
        <v>45861</v>
      </c>
      <c r="B4400" s="20" t="s">
        <v>185</v>
      </c>
      <c r="C4400" s="28">
        <v>56962</v>
      </c>
      <c r="D4400" s="56"/>
      <c r="E4400" s="25" t="s">
        <v>143</v>
      </c>
      <c r="F4400" s="20" t="s">
        <v>79</v>
      </c>
      <c r="H4400" s="23" t="s">
        <v>22</v>
      </c>
      <c r="I4400" s="28" t="s">
        <v>53</v>
      </c>
      <c r="J4400" s="23" t="s">
        <v>112</v>
      </c>
      <c r="K4400" s="156" t="s">
        <v>144</v>
      </c>
      <c r="M4400" s="231">
        <v>0</v>
      </c>
      <c r="N4400" s="231">
        <v>9800</v>
      </c>
      <c r="O4400" s="217">
        <f t="shared" si="67"/>
        <v>110827.07999999961</v>
      </c>
    </row>
    <row r="4401" spans="1:15" ht="22.05" hidden="1" customHeight="1" x14ac:dyDescent="0.2">
      <c r="A4401" s="227">
        <v>45861</v>
      </c>
      <c r="B4401" s="20" t="s">
        <v>185</v>
      </c>
      <c r="C4401" s="28">
        <v>56963</v>
      </c>
      <c r="D4401" s="56"/>
      <c r="E4401" s="25" t="s">
        <v>5363</v>
      </c>
      <c r="F4401" s="20" t="s">
        <v>79</v>
      </c>
      <c r="H4401" s="23" t="s">
        <v>22</v>
      </c>
      <c r="I4401" s="28" t="s">
        <v>55</v>
      </c>
      <c r="J4401" s="23" t="s">
        <v>73</v>
      </c>
      <c r="K4401" s="156" t="s">
        <v>5367</v>
      </c>
      <c r="M4401" s="231">
        <v>0</v>
      </c>
      <c r="N4401" s="231">
        <v>3000</v>
      </c>
      <c r="O4401" s="217">
        <f t="shared" si="67"/>
        <v>107827.07999999961</v>
      </c>
    </row>
    <row r="4402" spans="1:15" ht="22.05" hidden="1" customHeight="1" x14ac:dyDescent="0.2">
      <c r="A4402" s="227">
        <v>45861</v>
      </c>
      <c r="B4402" s="20" t="s">
        <v>185</v>
      </c>
      <c r="C4402" s="28">
        <v>56964</v>
      </c>
      <c r="D4402" s="56"/>
      <c r="E4402" s="25" t="s">
        <v>350</v>
      </c>
      <c r="F4402" s="20" t="s">
        <v>79</v>
      </c>
      <c r="H4402" s="23" t="s">
        <v>22</v>
      </c>
      <c r="I4402" s="28" t="s">
        <v>53</v>
      </c>
      <c r="J4402" s="23" t="s">
        <v>113</v>
      </c>
      <c r="K4402" s="156" t="s">
        <v>1421</v>
      </c>
      <c r="M4402" s="231">
        <v>0</v>
      </c>
      <c r="N4402" s="231">
        <v>5600</v>
      </c>
      <c r="O4402" s="217">
        <f t="shared" si="67"/>
        <v>102227.07999999961</v>
      </c>
    </row>
    <row r="4403" spans="1:15" ht="22.05" hidden="1" customHeight="1" x14ac:dyDescent="0.2">
      <c r="A4403" s="227">
        <v>45861</v>
      </c>
      <c r="B4403" s="20" t="s">
        <v>185</v>
      </c>
      <c r="C4403" s="28">
        <v>56965</v>
      </c>
      <c r="D4403" s="56"/>
      <c r="E4403" s="25" t="s">
        <v>5364</v>
      </c>
      <c r="F4403" s="20" t="s">
        <v>79</v>
      </c>
      <c r="H4403" s="23" t="s">
        <v>22</v>
      </c>
      <c r="I4403" s="28" t="s">
        <v>103</v>
      </c>
      <c r="J4403" s="23" t="s">
        <v>60</v>
      </c>
      <c r="K4403" s="156" t="s">
        <v>135</v>
      </c>
      <c r="M4403" s="231">
        <v>0</v>
      </c>
      <c r="N4403" s="231">
        <v>1300</v>
      </c>
      <c r="O4403" s="217">
        <f t="shared" si="67"/>
        <v>100927.07999999961</v>
      </c>
    </row>
    <row r="4404" spans="1:15" ht="22.05" hidden="1" customHeight="1" x14ac:dyDescent="0.2">
      <c r="A4404" s="227">
        <v>45861</v>
      </c>
      <c r="B4404" s="20" t="s">
        <v>185</v>
      </c>
      <c r="C4404" s="28">
        <v>56966</v>
      </c>
      <c r="D4404" s="56"/>
      <c r="E4404" s="25" t="s">
        <v>3767</v>
      </c>
      <c r="F4404" s="20" t="s">
        <v>79</v>
      </c>
      <c r="H4404" s="23" t="s">
        <v>22</v>
      </c>
      <c r="I4404" s="28" t="s">
        <v>103</v>
      </c>
      <c r="J4404" s="23" t="s">
        <v>219</v>
      </c>
      <c r="K4404" s="156" t="s">
        <v>266</v>
      </c>
      <c r="M4404" s="231">
        <v>0</v>
      </c>
      <c r="N4404" s="231">
        <v>355</v>
      </c>
      <c r="O4404" s="217">
        <f t="shared" si="67"/>
        <v>100572.07999999961</v>
      </c>
    </row>
    <row r="4405" spans="1:15" ht="22.05" hidden="1" customHeight="1" x14ac:dyDescent="0.2">
      <c r="A4405" s="227">
        <v>45861</v>
      </c>
      <c r="B4405" s="20" t="s">
        <v>185</v>
      </c>
      <c r="C4405" s="28">
        <v>56967</v>
      </c>
      <c r="D4405" s="56"/>
      <c r="E4405" s="25" t="s">
        <v>5365</v>
      </c>
      <c r="F4405" s="20" t="s">
        <v>79</v>
      </c>
      <c r="H4405" s="23" t="s">
        <v>22</v>
      </c>
      <c r="I4405" s="28" t="s">
        <v>103</v>
      </c>
      <c r="J4405" s="23" t="s">
        <v>102</v>
      </c>
      <c r="K4405" s="156" t="s">
        <v>5368</v>
      </c>
      <c r="M4405" s="231">
        <v>0</v>
      </c>
      <c r="N4405" s="231">
        <v>650</v>
      </c>
      <c r="O4405" s="217">
        <f t="shared" si="67"/>
        <v>99922.079999999609</v>
      </c>
    </row>
    <row r="4406" spans="1:15" ht="22.05" hidden="1" customHeight="1" x14ac:dyDescent="0.2">
      <c r="A4406" s="227">
        <v>45861</v>
      </c>
      <c r="B4406" s="20" t="s">
        <v>185</v>
      </c>
      <c r="C4406" s="28">
        <v>56968</v>
      </c>
      <c r="D4406" s="56"/>
      <c r="E4406" s="25" t="s">
        <v>5366</v>
      </c>
      <c r="F4406" s="20" t="s">
        <v>79</v>
      </c>
      <c r="H4406" s="23" t="s">
        <v>22</v>
      </c>
      <c r="I4406" s="28" t="s">
        <v>103</v>
      </c>
      <c r="J4406" s="23" t="s">
        <v>95</v>
      </c>
      <c r="K4406" s="156" t="s">
        <v>368</v>
      </c>
      <c r="M4406" s="231">
        <v>0</v>
      </c>
      <c r="N4406" s="231">
        <v>150</v>
      </c>
      <c r="O4406" s="217">
        <f t="shared" si="67"/>
        <v>99772.079999999609</v>
      </c>
    </row>
    <row r="4407" spans="1:15" ht="22.05" hidden="1" customHeight="1" x14ac:dyDescent="0.2">
      <c r="A4407" s="227">
        <v>45862</v>
      </c>
      <c r="B4407" s="20" t="s">
        <v>185</v>
      </c>
      <c r="C4407" s="28">
        <v>56970</v>
      </c>
      <c r="D4407" s="56"/>
      <c r="E4407" s="25" t="s">
        <v>1777</v>
      </c>
      <c r="F4407" s="20" t="s">
        <v>79</v>
      </c>
      <c r="H4407" s="23" t="s">
        <v>21</v>
      </c>
      <c r="I4407" s="28" t="s">
        <v>28</v>
      </c>
      <c r="J4407" s="23" t="s">
        <v>31</v>
      </c>
      <c r="M4407" s="231">
        <v>54830</v>
      </c>
      <c r="N4407" s="231">
        <v>0</v>
      </c>
      <c r="O4407" s="217">
        <f t="shared" si="67"/>
        <v>154602.07999999961</v>
      </c>
    </row>
    <row r="4408" spans="1:15" ht="22.05" hidden="1" customHeight="1" x14ac:dyDescent="0.2">
      <c r="A4408" s="227">
        <v>45862</v>
      </c>
      <c r="B4408" s="20" t="s">
        <v>185</v>
      </c>
      <c r="C4408" s="28">
        <v>56971</v>
      </c>
      <c r="D4408" s="56"/>
      <c r="E4408" s="25" t="s">
        <v>5369</v>
      </c>
      <c r="F4408" s="20" t="s">
        <v>79</v>
      </c>
      <c r="H4408" s="23" t="s">
        <v>21</v>
      </c>
      <c r="I4408" s="28" t="s">
        <v>28</v>
      </c>
      <c r="J4408" s="23" t="s">
        <v>31</v>
      </c>
      <c r="M4408" s="231">
        <v>48343</v>
      </c>
      <c r="N4408" s="231">
        <v>0</v>
      </c>
      <c r="O4408" s="217">
        <f t="shared" si="67"/>
        <v>202945.07999999961</v>
      </c>
    </row>
    <row r="4409" spans="1:15" ht="22.05" hidden="1" customHeight="1" x14ac:dyDescent="0.2">
      <c r="A4409" s="227">
        <v>45862</v>
      </c>
      <c r="B4409" s="20" t="s">
        <v>185</v>
      </c>
      <c r="C4409" s="28">
        <v>56972</v>
      </c>
      <c r="D4409" s="56"/>
      <c r="E4409" s="25" t="s">
        <v>2397</v>
      </c>
      <c r="F4409" s="20" t="s">
        <v>79</v>
      </c>
      <c r="H4409" s="23" t="s">
        <v>22</v>
      </c>
      <c r="I4409" s="28" t="s">
        <v>54</v>
      </c>
      <c r="J4409" s="23" t="s">
        <v>63</v>
      </c>
      <c r="K4409" s="156" t="s">
        <v>133</v>
      </c>
      <c r="M4409" s="231">
        <v>0</v>
      </c>
      <c r="N4409" s="231">
        <v>900</v>
      </c>
      <c r="O4409" s="217">
        <f t="shared" si="67"/>
        <v>202045.07999999961</v>
      </c>
    </row>
    <row r="4410" spans="1:15" ht="22.05" hidden="1" customHeight="1" x14ac:dyDescent="0.2">
      <c r="A4410" s="227">
        <v>45862</v>
      </c>
      <c r="B4410" s="20" t="s">
        <v>185</v>
      </c>
      <c r="C4410" s="28">
        <v>56973</v>
      </c>
      <c r="D4410" s="56"/>
      <c r="E4410" s="25" t="s">
        <v>5370</v>
      </c>
      <c r="F4410" s="20" t="s">
        <v>79</v>
      </c>
      <c r="H4410" s="23" t="s">
        <v>22</v>
      </c>
      <c r="I4410" s="28" t="s">
        <v>56</v>
      </c>
      <c r="J4410" s="23" t="s">
        <v>116</v>
      </c>
      <c r="K4410" s="156" t="s">
        <v>785</v>
      </c>
      <c r="M4410" s="231">
        <v>0</v>
      </c>
      <c r="N4410" s="231">
        <v>1624</v>
      </c>
      <c r="O4410" s="217">
        <f t="shared" si="67"/>
        <v>200421.07999999961</v>
      </c>
    </row>
    <row r="4411" spans="1:15" ht="22.05" hidden="1" customHeight="1" x14ac:dyDescent="0.2">
      <c r="A4411" s="227">
        <v>45862</v>
      </c>
      <c r="B4411" s="20" t="s">
        <v>185</v>
      </c>
      <c r="C4411" s="28">
        <v>56974</v>
      </c>
      <c r="D4411" s="56"/>
      <c r="E4411" s="25" t="s">
        <v>154</v>
      </c>
      <c r="F4411" s="20" t="s">
        <v>79</v>
      </c>
      <c r="H4411" s="23" t="s">
        <v>22</v>
      </c>
      <c r="I4411" s="28" t="s">
        <v>103</v>
      </c>
      <c r="J4411" s="23" t="s">
        <v>219</v>
      </c>
      <c r="K4411" s="156" t="s">
        <v>1241</v>
      </c>
      <c r="M4411" s="231">
        <v>0</v>
      </c>
      <c r="N4411" s="231">
        <v>205</v>
      </c>
      <c r="O4411" s="217">
        <f t="shared" si="67"/>
        <v>200216.07999999961</v>
      </c>
    </row>
    <row r="4412" spans="1:15" ht="22.05" hidden="1" customHeight="1" x14ac:dyDescent="0.2">
      <c r="A4412" s="227">
        <v>45862</v>
      </c>
      <c r="B4412" s="20" t="s">
        <v>185</v>
      </c>
      <c r="C4412" s="28">
        <v>56975</v>
      </c>
      <c r="D4412" s="56"/>
      <c r="E4412" s="25" t="s">
        <v>143</v>
      </c>
      <c r="F4412" s="20" t="s">
        <v>79</v>
      </c>
      <c r="H4412" s="23" t="s">
        <v>22</v>
      </c>
      <c r="I4412" s="28" t="s">
        <v>53</v>
      </c>
      <c r="J4412" s="23" t="s">
        <v>112</v>
      </c>
      <c r="K4412" s="156" t="s">
        <v>144</v>
      </c>
      <c r="M4412" s="231">
        <v>0</v>
      </c>
      <c r="N4412" s="231">
        <v>5600</v>
      </c>
      <c r="O4412" s="217">
        <f t="shared" si="67"/>
        <v>194616.07999999961</v>
      </c>
    </row>
    <row r="4413" spans="1:15" ht="22.05" hidden="1" customHeight="1" x14ac:dyDescent="0.2">
      <c r="A4413" s="227">
        <v>45862</v>
      </c>
      <c r="B4413" s="20" t="s">
        <v>185</v>
      </c>
      <c r="C4413" s="28">
        <v>56976</v>
      </c>
      <c r="D4413" s="56"/>
      <c r="E4413" s="25" t="s">
        <v>5371</v>
      </c>
      <c r="F4413" s="20" t="s">
        <v>79</v>
      </c>
      <c r="H4413" s="23" t="s">
        <v>21</v>
      </c>
      <c r="I4413" s="28" t="s">
        <v>28</v>
      </c>
      <c r="J4413" s="23" t="s">
        <v>100</v>
      </c>
      <c r="L4413" s="25" t="s">
        <v>5385</v>
      </c>
      <c r="M4413" s="231">
        <v>0</v>
      </c>
      <c r="N4413" s="231">
        <v>0</v>
      </c>
      <c r="O4413" s="217">
        <f t="shared" si="67"/>
        <v>194616.07999999961</v>
      </c>
    </row>
    <row r="4414" spans="1:15" ht="22.05" hidden="1" customHeight="1" x14ac:dyDescent="0.2">
      <c r="A4414" s="227">
        <v>45862</v>
      </c>
      <c r="B4414" s="20" t="s">
        <v>185</v>
      </c>
      <c r="C4414" s="28">
        <v>56977</v>
      </c>
      <c r="D4414" s="56"/>
      <c r="E4414" s="25" t="s">
        <v>5372</v>
      </c>
      <c r="F4414" s="20" t="s">
        <v>79</v>
      </c>
      <c r="H4414" s="23" t="s">
        <v>22</v>
      </c>
      <c r="I4414" s="28" t="s">
        <v>103</v>
      </c>
      <c r="J4414" s="23" t="s">
        <v>92</v>
      </c>
      <c r="K4414" s="156" t="s">
        <v>5381</v>
      </c>
      <c r="M4414" s="231">
        <v>0</v>
      </c>
      <c r="N4414" s="231">
        <v>1150</v>
      </c>
      <c r="O4414" s="217">
        <f t="shared" si="67"/>
        <v>193466.07999999961</v>
      </c>
    </row>
    <row r="4415" spans="1:15" ht="22.05" hidden="1" customHeight="1" x14ac:dyDescent="0.2">
      <c r="A4415" s="227">
        <v>45862</v>
      </c>
      <c r="B4415" s="20" t="s">
        <v>185</v>
      </c>
      <c r="C4415" s="28">
        <v>56978</v>
      </c>
      <c r="D4415" s="56"/>
      <c r="E4415" s="25" t="s">
        <v>5363</v>
      </c>
      <c r="F4415" s="20" t="s">
        <v>79</v>
      </c>
      <c r="H4415" s="23" t="s">
        <v>22</v>
      </c>
      <c r="I4415" s="28" t="s">
        <v>55</v>
      </c>
      <c r="J4415" s="23" t="s">
        <v>73</v>
      </c>
      <c r="K4415" s="156" t="s">
        <v>5382</v>
      </c>
      <c r="M4415" s="231">
        <v>0</v>
      </c>
      <c r="N4415" s="231">
        <v>3000</v>
      </c>
      <c r="O4415" s="217">
        <f t="shared" si="67"/>
        <v>190466.07999999961</v>
      </c>
    </row>
    <row r="4416" spans="1:15" ht="22.05" hidden="1" customHeight="1" x14ac:dyDescent="0.2">
      <c r="A4416" s="227">
        <v>45862</v>
      </c>
      <c r="B4416" s="20" t="s">
        <v>185</v>
      </c>
      <c r="C4416" s="28">
        <v>56979</v>
      </c>
      <c r="D4416" s="56"/>
      <c r="E4416" s="25" t="s">
        <v>5373</v>
      </c>
      <c r="F4416" s="20" t="s">
        <v>79</v>
      </c>
      <c r="H4416" s="23" t="s">
        <v>22</v>
      </c>
      <c r="I4416" s="28" t="s">
        <v>54</v>
      </c>
      <c r="J4416" s="23" t="s">
        <v>64</v>
      </c>
      <c r="K4416" s="156" t="s">
        <v>1257</v>
      </c>
      <c r="M4416" s="231">
        <v>0</v>
      </c>
      <c r="N4416" s="231">
        <v>9000</v>
      </c>
      <c r="O4416" s="217">
        <f t="shared" si="67"/>
        <v>181466.07999999961</v>
      </c>
    </row>
    <row r="4417" spans="1:15" ht="22.05" hidden="1" customHeight="1" x14ac:dyDescent="0.2">
      <c r="A4417" s="227">
        <v>45862</v>
      </c>
      <c r="B4417" s="20" t="s">
        <v>185</v>
      </c>
      <c r="C4417" s="28">
        <v>56980</v>
      </c>
      <c r="D4417" s="56"/>
      <c r="E4417" s="25" t="s">
        <v>5374</v>
      </c>
      <c r="F4417" s="20" t="s">
        <v>79</v>
      </c>
      <c r="H4417" s="23" t="s">
        <v>22</v>
      </c>
      <c r="I4417" s="28" t="s">
        <v>54</v>
      </c>
      <c r="J4417" s="23" t="s">
        <v>41</v>
      </c>
      <c r="K4417" s="156" t="s">
        <v>465</v>
      </c>
      <c r="M4417" s="231">
        <v>0</v>
      </c>
      <c r="N4417" s="231">
        <v>3240</v>
      </c>
      <c r="O4417" s="217">
        <f t="shared" si="67"/>
        <v>178226.07999999961</v>
      </c>
    </row>
    <row r="4418" spans="1:15" ht="22.05" hidden="1" customHeight="1" x14ac:dyDescent="0.2">
      <c r="A4418" s="227">
        <v>45862</v>
      </c>
      <c r="B4418" s="20" t="s">
        <v>185</v>
      </c>
      <c r="C4418" s="28">
        <v>56981</v>
      </c>
      <c r="D4418" s="56"/>
      <c r="E4418" s="25" t="s">
        <v>5375</v>
      </c>
      <c r="F4418" s="20" t="s">
        <v>79</v>
      </c>
      <c r="H4418" s="23" t="s">
        <v>22</v>
      </c>
      <c r="I4418" s="28" t="s">
        <v>56</v>
      </c>
      <c r="J4418" s="23" t="s">
        <v>116</v>
      </c>
      <c r="K4418" s="156" t="s">
        <v>441</v>
      </c>
      <c r="M4418" s="231">
        <v>0</v>
      </c>
      <c r="N4418" s="231">
        <v>380</v>
      </c>
      <c r="O4418" s="217">
        <f t="shared" si="67"/>
        <v>177846.07999999961</v>
      </c>
    </row>
    <row r="4419" spans="1:15" ht="22.05" hidden="1" customHeight="1" x14ac:dyDescent="0.2">
      <c r="A4419" s="227">
        <v>45862</v>
      </c>
      <c r="B4419" s="20" t="s">
        <v>185</v>
      </c>
      <c r="C4419" s="28">
        <v>56982</v>
      </c>
      <c r="D4419" s="56"/>
      <c r="E4419" s="25" t="s">
        <v>5376</v>
      </c>
      <c r="F4419" s="20" t="s">
        <v>79</v>
      </c>
      <c r="H4419" s="23" t="s">
        <v>22</v>
      </c>
      <c r="I4419" s="28" t="s">
        <v>103</v>
      </c>
      <c r="J4419" s="23" t="s">
        <v>219</v>
      </c>
      <c r="K4419" s="156" t="s">
        <v>266</v>
      </c>
      <c r="M4419" s="231">
        <v>0</v>
      </c>
      <c r="N4419" s="231">
        <v>305</v>
      </c>
      <c r="O4419" s="217">
        <f t="shared" si="67"/>
        <v>177541.07999999961</v>
      </c>
    </row>
    <row r="4420" spans="1:15" ht="22.05" hidden="1" customHeight="1" x14ac:dyDescent="0.2">
      <c r="A4420" s="227">
        <v>45862</v>
      </c>
      <c r="B4420" s="20" t="s">
        <v>185</v>
      </c>
      <c r="C4420" s="28">
        <v>56983</v>
      </c>
      <c r="D4420" s="56"/>
      <c r="E4420" s="25" t="s">
        <v>5377</v>
      </c>
      <c r="F4420" s="20" t="s">
        <v>79</v>
      </c>
      <c r="H4420" s="23" t="s">
        <v>22</v>
      </c>
      <c r="I4420" s="28" t="s">
        <v>103</v>
      </c>
      <c r="J4420" s="23" t="s">
        <v>92</v>
      </c>
      <c r="K4420" s="156" t="s">
        <v>5383</v>
      </c>
      <c r="M4420" s="231">
        <v>0</v>
      </c>
      <c r="N4420" s="231">
        <v>260</v>
      </c>
      <c r="O4420" s="217">
        <f t="shared" si="67"/>
        <v>177281.07999999961</v>
      </c>
    </row>
    <row r="4421" spans="1:15" ht="22.05" hidden="1" customHeight="1" x14ac:dyDescent="0.2">
      <c r="A4421" s="227">
        <v>45862</v>
      </c>
      <c r="B4421" s="20" t="s">
        <v>185</v>
      </c>
      <c r="C4421" s="28">
        <v>56984</v>
      </c>
      <c r="D4421" s="56"/>
      <c r="E4421" s="25" t="s">
        <v>5378</v>
      </c>
      <c r="F4421" s="20" t="s">
        <v>79</v>
      </c>
      <c r="H4421" s="23" t="s">
        <v>22</v>
      </c>
      <c r="I4421" s="28" t="s">
        <v>103</v>
      </c>
      <c r="J4421" s="23" t="s">
        <v>95</v>
      </c>
      <c r="K4421" s="156" t="s">
        <v>153</v>
      </c>
      <c r="M4421" s="231">
        <v>0</v>
      </c>
      <c r="N4421" s="231">
        <v>60</v>
      </c>
      <c r="O4421" s="217">
        <f t="shared" si="67"/>
        <v>177221.07999999961</v>
      </c>
    </row>
    <row r="4422" spans="1:15" ht="22.05" hidden="1" customHeight="1" x14ac:dyDescent="0.2">
      <c r="A4422" s="227">
        <v>45862</v>
      </c>
      <c r="B4422" s="20" t="s">
        <v>185</v>
      </c>
      <c r="C4422" s="28">
        <v>56985</v>
      </c>
      <c r="D4422" s="56"/>
      <c r="E4422" s="25" t="s">
        <v>4878</v>
      </c>
      <c r="F4422" s="20" t="s">
        <v>79</v>
      </c>
      <c r="H4422" s="23" t="s">
        <v>22</v>
      </c>
      <c r="I4422" s="28" t="s">
        <v>103</v>
      </c>
      <c r="J4422" s="23" t="s">
        <v>219</v>
      </c>
      <c r="K4422" s="156" t="s">
        <v>1241</v>
      </c>
      <c r="M4422" s="231">
        <v>0</v>
      </c>
      <c r="N4422" s="231">
        <v>350</v>
      </c>
      <c r="O4422" s="217">
        <f t="shared" si="67"/>
        <v>176871.07999999961</v>
      </c>
    </row>
    <row r="4423" spans="1:15" ht="22.05" hidden="1" customHeight="1" x14ac:dyDescent="0.2">
      <c r="A4423" s="227">
        <v>45862</v>
      </c>
      <c r="B4423" s="20" t="s">
        <v>185</v>
      </c>
      <c r="C4423" s="28">
        <v>56986</v>
      </c>
      <c r="D4423" s="56"/>
      <c r="E4423" s="25" t="s">
        <v>5379</v>
      </c>
      <c r="F4423" s="20" t="s">
        <v>79</v>
      </c>
      <c r="H4423" s="23" t="s">
        <v>22</v>
      </c>
      <c r="I4423" s="28" t="s">
        <v>80</v>
      </c>
      <c r="J4423" s="23" t="s">
        <v>67</v>
      </c>
      <c r="K4423" s="156" t="s">
        <v>445</v>
      </c>
      <c r="M4423" s="231">
        <v>0</v>
      </c>
      <c r="N4423" s="231">
        <v>3600</v>
      </c>
      <c r="O4423" s="217">
        <f t="shared" si="67"/>
        <v>173271.07999999961</v>
      </c>
    </row>
    <row r="4424" spans="1:15" ht="22.05" hidden="1" customHeight="1" x14ac:dyDescent="0.2">
      <c r="A4424" s="227">
        <v>45862</v>
      </c>
      <c r="B4424" s="20" t="s">
        <v>185</v>
      </c>
      <c r="C4424" s="28">
        <v>56987</v>
      </c>
      <c r="D4424" s="56"/>
      <c r="E4424" s="25" t="s">
        <v>5380</v>
      </c>
      <c r="F4424" s="20" t="s">
        <v>79</v>
      </c>
      <c r="H4424" s="23" t="s">
        <v>22</v>
      </c>
      <c r="I4424" s="28" t="s">
        <v>103</v>
      </c>
      <c r="J4424" s="23" t="s">
        <v>96</v>
      </c>
      <c r="K4424" s="156" t="s">
        <v>134</v>
      </c>
      <c r="M4424" s="231">
        <v>0</v>
      </c>
      <c r="N4424" s="231">
        <v>700</v>
      </c>
      <c r="O4424" s="217">
        <f t="shared" si="67"/>
        <v>172571.07999999961</v>
      </c>
    </row>
    <row r="4425" spans="1:15" ht="22.05" hidden="1" customHeight="1" x14ac:dyDescent="0.2">
      <c r="A4425" s="227">
        <v>45863</v>
      </c>
      <c r="B4425" s="20" t="s">
        <v>185</v>
      </c>
      <c r="C4425" s="28">
        <v>56989</v>
      </c>
      <c r="D4425" s="56"/>
      <c r="E4425" s="25" t="s">
        <v>5390</v>
      </c>
      <c r="F4425" s="20" t="s">
        <v>79</v>
      </c>
      <c r="H4425" s="23" t="s">
        <v>22</v>
      </c>
      <c r="I4425" s="28" t="s">
        <v>56</v>
      </c>
      <c r="J4425" s="23" t="s">
        <v>212</v>
      </c>
      <c r="K4425" s="156" t="s">
        <v>235</v>
      </c>
      <c r="M4425" s="231">
        <v>0</v>
      </c>
      <c r="N4425" s="231">
        <v>1000</v>
      </c>
      <c r="O4425" s="217">
        <f t="shared" si="67"/>
        <v>171571.07999999961</v>
      </c>
    </row>
    <row r="4426" spans="1:15" ht="22.05" hidden="1" customHeight="1" x14ac:dyDescent="0.2">
      <c r="A4426" s="227">
        <v>45863</v>
      </c>
      <c r="B4426" s="20" t="s">
        <v>185</v>
      </c>
      <c r="C4426" s="28">
        <v>56990</v>
      </c>
      <c r="D4426" s="56"/>
      <c r="E4426" s="25" t="s">
        <v>127</v>
      </c>
      <c r="F4426" s="20" t="s">
        <v>79</v>
      </c>
      <c r="H4426" s="23" t="s">
        <v>22</v>
      </c>
      <c r="I4426" s="28" t="s">
        <v>54</v>
      </c>
      <c r="J4426" s="23" t="s">
        <v>63</v>
      </c>
      <c r="K4426" s="156" t="s">
        <v>141</v>
      </c>
      <c r="M4426" s="231">
        <v>0</v>
      </c>
      <c r="N4426" s="231">
        <v>2000</v>
      </c>
      <c r="O4426" s="217">
        <f t="shared" si="67"/>
        <v>169571.07999999961</v>
      </c>
    </row>
    <row r="4427" spans="1:15" ht="22.05" hidden="1" customHeight="1" x14ac:dyDescent="0.2">
      <c r="A4427" s="227">
        <v>45863</v>
      </c>
      <c r="B4427" s="20" t="s">
        <v>185</v>
      </c>
      <c r="C4427" s="28">
        <v>56991</v>
      </c>
      <c r="D4427" s="56"/>
      <c r="E4427" s="25" t="s">
        <v>376</v>
      </c>
      <c r="F4427" s="20" t="s">
        <v>79</v>
      </c>
      <c r="H4427" s="23" t="s">
        <v>22</v>
      </c>
      <c r="I4427" s="28" t="s">
        <v>54</v>
      </c>
      <c r="J4427" s="23" t="s">
        <v>41</v>
      </c>
      <c r="K4427" s="156" t="s">
        <v>387</v>
      </c>
      <c r="M4427" s="231">
        <v>0</v>
      </c>
      <c r="N4427" s="231">
        <v>2300</v>
      </c>
      <c r="O4427" s="217">
        <f t="shared" si="67"/>
        <v>167271.07999999961</v>
      </c>
    </row>
    <row r="4428" spans="1:15" ht="22.05" hidden="1" customHeight="1" x14ac:dyDescent="0.2">
      <c r="A4428" s="227">
        <v>45863</v>
      </c>
      <c r="B4428" s="20" t="s">
        <v>185</v>
      </c>
      <c r="C4428" s="28">
        <v>56992</v>
      </c>
      <c r="D4428" s="56"/>
      <c r="E4428" s="25" t="s">
        <v>5391</v>
      </c>
      <c r="F4428" s="20" t="s">
        <v>79</v>
      </c>
      <c r="H4428" s="23" t="s">
        <v>22</v>
      </c>
      <c r="I4428" s="28" t="s">
        <v>103</v>
      </c>
      <c r="J4428" s="23" t="s">
        <v>92</v>
      </c>
      <c r="K4428" s="156" t="s">
        <v>5408</v>
      </c>
      <c r="M4428" s="231">
        <v>0</v>
      </c>
      <c r="N4428" s="231">
        <v>250</v>
      </c>
      <c r="O4428" s="217">
        <f t="shared" si="67"/>
        <v>167021.07999999961</v>
      </c>
    </row>
    <row r="4429" spans="1:15" ht="22.05" hidden="1" customHeight="1" x14ac:dyDescent="0.2">
      <c r="A4429" s="227">
        <v>45863</v>
      </c>
      <c r="B4429" s="20" t="s">
        <v>185</v>
      </c>
      <c r="C4429" s="28">
        <v>56993</v>
      </c>
      <c r="D4429" s="56"/>
      <c r="E4429" s="25" t="s">
        <v>5392</v>
      </c>
      <c r="F4429" s="20" t="s">
        <v>79</v>
      </c>
      <c r="H4429" s="23" t="s">
        <v>21</v>
      </c>
      <c r="I4429" s="28" t="s">
        <v>81</v>
      </c>
      <c r="J4429" s="23" t="s">
        <v>175</v>
      </c>
      <c r="M4429" s="231">
        <v>425000</v>
      </c>
      <c r="N4429" s="231">
        <v>0</v>
      </c>
      <c r="O4429" s="217">
        <f t="shared" si="67"/>
        <v>592021.07999999961</v>
      </c>
    </row>
    <row r="4430" spans="1:15" ht="22.05" hidden="1" customHeight="1" x14ac:dyDescent="0.2">
      <c r="A4430" s="227">
        <v>45863</v>
      </c>
      <c r="B4430" s="20" t="s">
        <v>185</v>
      </c>
      <c r="C4430" s="28">
        <v>56994</v>
      </c>
      <c r="D4430" s="56"/>
      <c r="E4430" s="25" t="s">
        <v>5393</v>
      </c>
      <c r="F4430" s="20" t="s">
        <v>79</v>
      </c>
      <c r="H4430" s="23" t="s">
        <v>21</v>
      </c>
      <c r="I4430" s="28" t="s">
        <v>81</v>
      </c>
      <c r="J4430" s="23" t="s">
        <v>171</v>
      </c>
      <c r="M4430" s="231">
        <v>71500</v>
      </c>
      <c r="N4430" s="231">
        <v>0</v>
      </c>
      <c r="O4430" s="217">
        <f t="shared" si="67"/>
        <v>663521.07999999961</v>
      </c>
    </row>
    <row r="4431" spans="1:15" ht="22.05" hidden="1" customHeight="1" x14ac:dyDescent="0.2">
      <c r="A4431" s="227">
        <v>45863</v>
      </c>
      <c r="B4431" s="20" t="s">
        <v>185</v>
      </c>
      <c r="C4431" s="28">
        <v>56995</v>
      </c>
      <c r="D4431" s="56"/>
      <c r="E4431" s="25" t="s">
        <v>5394</v>
      </c>
      <c r="F4431" s="20" t="s">
        <v>79</v>
      </c>
      <c r="H4431" s="23" t="s">
        <v>21</v>
      </c>
      <c r="I4431" s="28" t="s">
        <v>81</v>
      </c>
      <c r="J4431" s="23" t="s">
        <v>174</v>
      </c>
      <c r="M4431" s="231">
        <v>400000</v>
      </c>
      <c r="N4431" s="231">
        <v>0</v>
      </c>
      <c r="O4431" s="217">
        <f t="shared" si="67"/>
        <v>1063521.0799999996</v>
      </c>
    </row>
    <row r="4432" spans="1:15" ht="22.05" hidden="1" customHeight="1" x14ac:dyDescent="0.2">
      <c r="A4432" s="227">
        <v>45863</v>
      </c>
      <c r="B4432" s="20" t="s">
        <v>185</v>
      </c>
      <c r="C4432" s="28">
        <v>56996</v>
      </c>
      <c r="D4432" s="56"/>
      <c r="E4432" s="25" t="s">
        <v>5395</v>
      </c>
      <c r="F4432" s="20" t="s">
        <v>79</v>
      </c>
      <c r="H4432" s="23" t="s">
        <v>21</v>
      </c>
      <c r="I4432" s="28" t="s">
        <v>81</v>
      </c>
      <c r="J4432" s="23" t="s">
        <v>168</v>
      </c>
      <c r="M4432" s="231">
        <v>54494.17</v>
      </c>
      <c r="N4432" s="231">
        <v>0</v>
      </c>
      <c r="O4432" s="217">
        <f t="shared" si="67"/>
        <v>1118015.2499999995</v>
      </c>
    </row>
    <row r="4433" spans="1:15" ht="22.05" hidden="1" customHeight="1" x14ac:dyDescent="0.2">
      <c r="A4433" s="227">
        <v>45863</v>
      </c>
      <c r="B4433" s="20" t="s">
        <v>185</v>
      </c>
      <c r="C4433" s="28">
        <v>56997</v>
      </c>
      <c r="D4433" s="56"/>
      <c r="E4433" s="25" t="s">
        <v>5396</v>
      </c>
      <c r="F4433" s="20" t="s">
        <v>79</v>
      </c>
      <c r="H4433" s="23" t="s">
        <v>21</v>
      </c>
      <c r="I4433" s="28" t="s">
        <v>81</v>
      </c>
      <c r="J4433" s="23" t="s">
        <v>168</v>
      </c>
      <c r="M4433" s="231">
        <v>14220.47</v>
      </c>
      <c r="N4433" s="231">
        <v>0</v>
      </c>
      <c r="O4433" s="217">
        <f t="shared" ref="O4433:O4500" si="68">O4432+M4433-N4433</f>
        <v>1132235.7199999995</v>
      </c>
    </row>
    <row r="4434" spans="1:15" ht="22.05" hidden="1" customHeight="1" x14ac:dyDescent="0.2">
      <c r="A4434" s="227">
        <v>45863</v>
      </c>
      <c r="B4434" s="20" t="s">
        <v>185</v>
      </c>
      <c r="C4434" s="28">
        <v>56998</v>
      </c>
      <c r="D4434" s="56"/>
      <c r="E4434" s="25" t="s">
        <v>5397</v>
      </c>
      <c r="F4434" s="20" t="s">
        <v>79</v>
      </c>
      <c r="H4434" s="23" t="s">
        <v>22</v>
      </c>
      <c r="I4434" s="28" t="s">
        <v>54</v>
      </c>
      <c r="J4434" s="23" t="s">
        <v>61</v>
      </c>
      <c r="K4434" s="156" t="s">
        <v>3626</v>
      </c>
      <c r="M4434" s="231">
        <v>0</v>
      </c>
      <c r="N4434" s="231">
        <v>10000</v>
      </c>
      <c r="O4434" s="217">
        <f t="shared" si="68"/>
        <v>1122235.7199999995</v>
      </c>
    </row>
    <row r="4435" spans="1:15" ht="22.05" hidden="1" customHeight="1" x14ac:dyDescent="0.2">
      <c r="A4435" s="227">
        <v>45863</v>
      </c>
      <c r="B4435" s="20" t="s">
        <v>185</v>
      </c>
      <c r="C4435" s="28">
        <v>56999</v>
      </c>
      <c r="D4435" s="56"/>
      <c r="E4435" s="25" t="s">
        <v>143</v>
      </c>
      <c r="F4435" s="20" t="s">
        <v>79</v>
      </c>
      <c r="H4435" s="23" t="s">
        <v>22</v>
      </c>
      <c r="I4435" s="28" t="s">
        <v>53</v>
      </c>
      <c r="J4435" s="23" t="s">
        <v>112</v>
      </c>
      <c r="K4435" s="156" t="s">
        <v>144</v>
      </c>
      <c r="M4435" s="231">
        <v>0</v>
      </c>
      <c r="N4435" s="231">
        <v>8750</v>
      </c>
      <c r="O4435" s="217">
        <f t="shared" si="68"/>
        <v>1113485.7199999995</v>
      </c>
    </row>
    <row r="4436" spans="1:15" ht="22.05" hidden="1" customHeight="1" x14ac:dyDescent="0.2">
      <c r="A4436" s="227">
        <v>45863</v>
      </c>
      <c r="B4436" s="20" t="s">
        <v>185</v>
      </c>
      <c r="C4436" s="28">
        <v>57000</v>
      </c>
      <c r="D4436" s="56"/>
      <c r="E4436" s="25" t="s">
        <v>143</v>
      </c>
      <c r="F4436" s="20" t="s">
        <v>79</v>
      </c>
      <c r="H4436" s="23" t="s">
        <v>22</v>
      </c>
      <c r="I4436" s="28" t="s">
        <v>53</v>
      </c>
      <c r="J4436" s="23" t="s">
        <v>112</v>
      </c>
      <c r="K4436" s="156" t="s">
        <v>526</v>
      </c>
      <c r="M4436" s="231">
        <v>0</v>
      </c>
      <c r="N4436" s="231">
        <v>61141</v>
      </c>
      <c r="O4436" s="217">
        <f t="shared" si="68"/>
        <v>1052344.7199999995</v>
      </c>
    </row>
    <row r="4437" spans="1:15" ht="22.05" hidden="1" customHeight="1" x14ac:dyDescent="0.2">
      <c r="A4437" s="227">
        <v>45863</v>
      </c>
      <c r="B4437" s="20" t="s">
        <v>185</v>
      </c>
      <c r="C4437" s="28">
        <v>57001</v>
      </c>
      <c r="D4437" s="56"/>
      <c r="E4437" s="25" t="s">
        <v>143</v>
      </c>
      <c r="F4437" s="20" t="s">
        <v>79</v>
      </c>
      <c r="H4437" s="23" t="s">
        <v>22</v>
      </c>
      <c r="I4437" s="28" t="s">
        <v>53</v>
      </c>
      <c r="J4437" s="23" t="s">
        <v>112</v>
      </c>
      <c r="K4437" s="156" t="s">
        <v>497</v>
      </c>
      <c r="M4437" s="231">
        <v>0</v>
      </c>
      <c r="N4437" s="231">
        <v>90062</v>
      </c>
      <c r="O4437" s="217">
        <f t="shared" si="68"/>
        <v>962282.71999999951</v>
      </c>
    </row>
    <row r="4438" spans="1:15" ht="22.05" hidden="1" customHeight="1" x14ac:dyDescent="0.2">
      <c r="A4438" s="227">
        <v>45863</v>
      </c>
      <c r="B4438" s="20" t="s">
        <v>185</v>
      </c>
      <c r="C4438" s="28">
        <v>57002</v>
      </c>
      <c r="D4438" s="56"/>
      <c r="E4438" s="25" t="s">
        <v>143</v>
      </c>
      <c r="F4438" s="20" t="s">
        <v>79</v>
      </c>
      <c r="H4438" s="23" t="s">
        <v>22</v>
      </c>
      <c r="I4438" s="28" t="s">
        <v>53</v>
      </c>
      <c r="J4438" s="23" t="s">
        <v>112</v>
      </c>
      <c r="K4438" s="156" t="s">
        <v>955</v>
      </c>
      <c r="M4438" s="231">
        <v>0</v>
      </c>
      <c r="N4438" s="231">
        <v>105980</v>
      </c>
      <c r="O4438" s="217">
        <f t="shared" si="68"/>
        <v>856302.71999999951</v>
      </c>
    </row>
    <row r="4439" spans="1:15" ht="22.05" hidden="1" customHeight="1" x14ac:dyDescent="0.2">
      <c r="A4439" s="227">
        <v>45863</v>
      </c>
      <c r="B4439" s="20" t="s">
        <v>185</v>
      </c>
      <c r="C4439" s="28">
        <v>57003</v>
      </c>
      <c r="D4439" s="56"/>
      <c r="E4439" s="25" t="s">
        <v>143</v>
      </c>
      <c r="F4439" s="20" t="s">
        <v>79</v>
      </c>
      <c r="H4439" s="23" t="s">
        <v>22</v>
      </c>
      <c r="I4439" s="28" t="s">
        <v>53</v>
      </c>
      <c r="J4439" s="23" t="s">
        <v>112</v>
      </c>
      <c r="K4439" s="156" t="s">
        <v>527</v>
      </c>
      <c r="L4439" s="231"/>
      <c r="M4439" s="231">
        <v>0</v>
      </c>
      <c r="N4439" s="231">
        <v>14800</v>
      </c>
      <c r="O4439" s="217">
        <f t="shared" si="68"/>
        <v>841502.71999999951</v>
      </c>
    </row>
    <row r="4440" spans="1:15" ht="22.05" hidden="1" customHeight="1" x14ac:dyDescent="0.2">
      <c r="A4440" s="227">
        <v>45863</v>
      </c>
      <c r="B4440" s="20" t="s">
        <v>185</v>
      </c>
      <c r="C4440" s="28">
        <v>57004</v>
      </c>
      <c r="D4440" s="56"/>
      <c r="E4440" s="25" t="s">
        <v>143</v>
      </c>
      <c r="F4440" s="20" t="s">
        <v>79</v>
      </c>
      <c r="H4440" s="23" t="s">
        <v>22</v>
      </c>
      <c r="I4440" s="28" t="s">
        <v>53</v>
      </c>
      <c r="J4440" s="23" t="s">
        <v>112</v>
      </c>
      <c r="K4440" s="156" t="s">
        <v>954</v>
      </c>
      <c r="L4440" s="231"/>
      <c r="M4440" s="231">
        <v>0</v>
      </c>
      <c r="N4440" s="231">
        <v>82103</v>
      </c>
      <c r="O4440" s="217">
        <f t="shared" si="68"/>
        <v>759399.71999999951</v>
      </c>
    </row>
    <row r="4441" spans="1:15" ht="22.05" hidden="1" customHeight="1" x14ac:dyDescent="0.2">
      <c r="A4441" s="227">
        <v>45863</v>
      </c>
      <c r="B4441" s="20" t="s">
        <v>185</v>
      </c>
      <c r="C4441" s="28">
        <v>57005</v>
      </c>
      <c r="D4441" s="56"/>
      <c r="E4441" s="25" t="s">
        <v>5398</v>
      </c>
      <c r="F4441" s="20" t="s">
        <v>79</v>
      </c>
      <c r="H4441" s="23" t="s">
        <v>21</v>
      </c>
      <c r="I4441" s="28" t="s">
        <v>81</v>
      </c>
      <c r="J4441" s="23" t="s">
        <v>280</v>
      </c>
      <c r="L4441" s="231"/>
      <c r="M4441" s="231">
        <v>75000</v>
      </c>
      <c r="N4441" s="231">
        <v>0</v>
      </c>
      <c r="O4441" s="217">
        <f t="shared" si="68"/>
        <v>834399.71999999951</v>
      </c>
    </row>
    <row r="4442" spans="1:15" ht="22.05" hidden="1" customHeight="1" x14ac:dyDescent="0.2">
      <c r="A4442" s="227">
        <v>45863</v>
      </c>
      <c r="B4442" s="20" t="s">
        <v>185</v>
      </c>
      <c r="C4442" s="28">
        <v>57006</v>
      </c>
      <c r="D4442" s="56"/>
      <c r="E4442" s="25" t="s">
        <v>5399</v>
      </c>
      <c r="F4442" s="20" t="s">
        <v>79</v>
      </c>
      <c r="H4442" s="23" t="s">
        <v>21</v>
      </c>
      <c r="I4442" s="28" t="s">
        <v>81</v>
      </c>
      <c r="J4442" s="23" t="s">
        <v>280</v>
      </c>
      <c r="L4442" s="231"/>
      <c r="M4442" s="231">
        <v>100000</v>
      </c>
      <c r="N4442" s="231">
        <v>0</v>
      </c>
      <c r="O4442" s="217">
        <f t="shared" si="68"/>
        <v>934399.71999999951</v>
      </c>
    </row>
    <row r="4443" spans="1:15" ht="22.05" hidden="1" customHeight="1" x14ac:dyDescent="0.2">
      <c r="A4443" s="227">
        <v>45863</v>
      </c>
      <c r="B4443" s="20" t="s">
        <v>185</v>
      </c>
      <c r="C4443" s="28">
        <v>57007</v>
      </c>
      <c r="D4443" s="56"/>
      <c r="E4443" s="25" t="s">
        <v>375</v>
      </c>
      <c r="F4443" s="20" t="s">
        <v>79</v>
      </c>
      <c r="H4443" s="23" t="s">
        <v>22</v>
      </c>
      <c r="I4443" s="28" t="s">
        <v>54</v>
      </c>
      <c r="J4443" s="23" t="s">
        <v>61</v>
      </c>
      <c r="K4443" s="156" t="s">
        <v>387</v>
      </c>
      <c r="L4443" s="231"/>
      <c r="M4443" s="231">
        <v>0</v>
      </c>
      <c r="N4443" s="231">
        <v>2200</v>
      </c>
      <c r="O4443" s="217">
        <f t="shared" si="68"/>
        <v>932199.71999999951</v>
      </c>
    </row>
    <row r="4444" spans="1:15" ht="22.05" hidden="1" customHeight="1" x14ac:dyDescent="0.2">
      <c r="A4444" s="227">
        <v>45863</v>
      </c>
      <c r="B4444" s="20" t="s">
        <v>185</v>
      </c>
      <c r="C4444" s="28">
        <v>57008</v>
      </c>
      <c r="D4444" s="56"/>
      <c r="E4444" s="25" t="s">
        <v>5400</v>
      </c>
      <c r="F4444" s="20" t="s">
        <v>79</v>
      </c>
      <c r="H4444" s="23" t="s">
        <v>22</v>
      </c>
      <c r="I4444" s="28" t="s">
        <v>54</v>
      </c>
      <c r="J4444" s="23" t="s">
        <v>63</v>
      </c>
      <c r="K4444" s="156" t="s">
        <v>141</v>
      </c>
      <c r="L4444" s="231"/>
      <c r="M4444" s="231">
        <v>0</v>
      </c>
      <c r="N4444" s="231">
        <v>824</v>
      </c>
      <c r="O4444" s="217">
        <f t="shared" si="68"/>
        <v>931375.71999999951</v>
      </c>
    </row>
    <row r="4445" spans="1:15" ht="22.05" hidden="1" customHeight="1" x14ac:dyDescent="0.2">
      <c r="A4445" s="227">
        <v>45863</v>
      </c>
      <c r="B4445" s="20" t="s">
        <v>185</v>
      </c>
      <c r="C4445" s="28">
        <v>57009</v>
      </c>
      <c r="D4445" s="56"/>
      <c r="E4445" s="25" t="s">
        <v>154</v>
      </c>
      <c r="F4445" s="20" t="s">
        <v>79</v>
      </c>
      <c r="H4445" s="23" t="s">
        <v>22</v>
      </c>
      <c r="I4445" s="28" t="s">
        <v>103</v>
      </c>
      <c r="J4445" s="23" t="s">
        <v>219</v>
      </c>
      <c r="K4445" s="156" t="s">
        <v>1241</v>
      </c>
      <c r="L4445" s="231"/>
      <c r="M4445" s="231">
        <v>0</v>
      </c>
      <c r="N4445" s="231">
        <v>350</v>
      </c>
      <c r="O4445" s="217">
        <f t="shared" si="68"/>
        <v>931025.71999999951</v>
      </c>
    </row>
    <row r="4446" spans="1:15" ht="22.05" hidden="1" customHeight="1" x14ac:dyDescent="0.2">
      <c r="A4446" s="227">
        <v>45863</v>
      </c>
      <c r="B4446" s="20" t="s">
        <v>185</v>
      </c>
      <c r="C4446" s="28">
        <v>57010</v>
      </c>
      <c r="D4446" s="56"/>
      <c r="E4446" s="25" t="s">
        <v>5401</v>
      </c>
      <c r="F4446" s="20" t="s">
        <v>79</v>
      </c>
      <c r="H4446" s="23" t="s">
        <v>22</v>
      </c>
      <c r="I4446" s="28" t="s">
        <v>55</v>
      </c>
      <c r="J4446" s="23" t="s">
        <v>73</v>
      </c>
      <c r="K4446" s="156" t="s">
        <v>5409</v>
      </c>
      <c r="L4446" s="231"/>
      <c r="M4446" s="231">
        <v>0</v>
      </c>
      <c r="N4446" s="231">
        <v>8717</v>
      </c>
      <c r="O4446" s="217">
        <f t="shared" si="68"/>
        <v>922308.71999999951</v>
      </c>
    </row>
    <row r="4447" spans="1:15" ht="22.05" hidden="1" customHeight="1" x14ac:dyDescent="0.2">
      <c r="A4447" s="227">
        <v>45863</v>
      </c>
      <c r="B4447" s="20" t="s">
        <v>185</v>
      </c>
      <c r="C4447" s="28">
        <v>57011</v>
      </c>
      <c r="D4447" s="56"/>
      <c r="E4447" s="25" t="s">
        <v>5402</v>
      </c>
      <c r="F4447" s="20" t="s">
        <v>79</v>
      </c>
      <c r="H4447" s="23" t="s">
        <v>22</v>
      </c>
      <c r="I4447" s="28" t="s">
        <v>55</v>
      </c>
      <c r="J4447" s="23" t="s">
        <v>261</v>
      </c>
      <c r="K4447" s="156" t="s">
        <v>155</v>
      </c>
      <c r="L4447" s="231"/>
      <c r="M4447" s="231">
        <v>0</v>
      </c>
      <c r="N4447" s="231">
        <v>5000</v>
      </c>
      <c r="O4447" s="217">
        <f t="shared" si="68"/>
        <v>917308.71999999951</v>
      </c>
    </row>
    <row r="4448" spans="1:15" ht="22.05" hidden="1" customHeight="1" x14ac:dyDescent="0.2">
      <c r="A4448" s="227">
        <v>45863</v>
      </c>
      <c r="B4448" s="20" t="s">
        <v>185</v>
      </c>
      <c r="C4448" s="28">
        <v>57012</v>
      </c>
      <c r="D4448" s="56"/>
      <c r="E4448" s="25" t="s">
        <v>5403</v>
      </c>
      <c r="F4448" s="20" t="s">
        <v>79</v>
      </c>
      <c r="H4448" s="23" t="s">
        <v>22</v>
      </c>
      <c r="I4448" s="28" t="s">
        <v>55</v>
      </c>
      <c r="J4448" s="23" t="s">
        <v>73</v>
      </c>
      <c r="K4448" s="156" t="s">
        <v>140</v>
      </c>
      <c r="M4448" s="231">
        <v>0</v>
      </c>
      <c r="N4448" s="231">
        <v>1500</v>
      </c>
      <c r="O4448" s="217">
        <f t="shared" si="68"/>
        <v>915808.71999999951</v>
      </c>
    </row>
    <row r="4449" spans="1:15" ht="22.05" hidden="1" customHeight="1" x14ac:dyDescent="0.2">
      <c r="A4449" s="227">
        <v>45863</v>
      </c>
      <c r="B4449" s="20" t="s">
        <v>185</v>
      </c>
      <c r="C4449" s="28">
        <v>57013</v>
      </c>
      <c r="D4449" s="56"/>
      <c r="E4449" s="25" t="s">
        <v>5404</v>
      </c>
      <c r="F4449" s="20" t="s">
        <v>79</v>
      </c>
      <c r="H4449" s="23" t="s">
        <v>22</v>
      </c>
      <c r="I4449" s="28" t="s">
        <v>54</v>
      </c>
      <c r="J4449" s="23" t="s">
        <v>64</v>
      </c>
      <c r="K4449" s="156" t="s">
        <v>1257</v>
      </c>
      <c r="M4449" s="231">
        <v>0</v>
      </c>
      <c r="N4449" s="231">
        <v>6500</v>
      </c>
      <c r="O4449" s="217">
        <f t="shared" si="68"/>
        <v>909308.71999999951</v>
      </c>
    </row>
    <row r="4450" spans="1:15" ht="22.05" hidden="1" customHeight="1" x14ac:dyDescent="0.2">
      <c r="A4450" s="227">
        <v>45863</v>
      </c>
      <c r="B4450" s="20" t="s">
        <v>185</v>
      </c>
      <c r="C4450" s="28">
        <v>57014</v>
      </c>
      <c r="D4450" s="56"/>
      <c r="E4450" s="25" t="s">
        <v>5405</v>
      </c>
      <c r="F4450" s="20" t="s">
        <v>79</v>
      </c>
      <c r="H4450" s="23" t="s">
        <v>22</v>
      </c>
      <c r="I4450" s="28" t="s">
        <v>54</v>
      </c>
      <c r="J4450" s="23" t="s">
        <v>41</v>
      </c>
      <c r="K4450" s="156" t="s">
        <v>3059</v>
      </c>
      <c r="M4450" s="231">
        <v>0</v>
      </c>
      <c r="N4450" s="231">
        <v>2000</v>
      </c>
      <c r="O4450" s="217">
        <f t="shared" si="68"/>
        <v>907308.71999999951</v>
      </c>
    </row>
    <row r="4451" spans="1:15" ht="22.05" hidden="1" customHeight="1" x14ac:dyDescent="0.2">
      <c r="A4451" s="227">
        <v>45863</v>
      </c>
      <c r="B4451" s="20" t="s">
        <v>185</v>
      </c>
      <c r="C4451" s="28">
        <v>57015</v>
      </c>
      <c r="D4451" s="56"/>
      <c r="E4451" s="25" t="s">
        <v>154</v>
      </c>
      <c r="F4451" s="20" t="s">
        <v>79</v>
      </c>
      <c r="H4451" s="23" t="s">
        <v>22</v>
      </c>
      <c r="I4451" s="28" t="s">
        <v>103</v>
      </c>
      <c r="J4451" s="23" t="s">
        <v>219</v>
      </c>
      <c r="K4451" s="156" t="s">
        <v>266</v>
      </c>
      <c r="M4451" s="231">
        <v>0</v>
      </c>
      <c r="N4451" s="231">
        <v>190</v>
      </c>
      <c r="O4451" s="217">
        <f t="shared" si="68"/>
        <v>907118.71999999951</v>
      </c>
    </row>
    <row r="4452" spans="1:15" ht="22.05" hidden="1" customHeight="1" x14ac:dyDescent="0.2">
      <c r="A4452" s="227">
        <v>45863</v>
      </c>
      <c r="B4452" s="20" t="s">
        <v>185</v>
      </c>
      <c r="C4452" s="28">
        <v>57016</v>
      </c>
      <c r="D4452" s="56"/>
      <c r="E4452" s="25" t="s">
        <v>5406</v>
      </c>
      <c r="F4452" s="20" t="s">
        <v>79</v>
      </c>
      <c r="H4452" s="23" t="s">
        <v>22</v>
      </c>
      <c r="I4452" s="28" t="s">
        <v>103</v>
      </c>
      <c r="J4452" s="23" t="s">
        <v>92</v>
      </c>
      <c r="K4452" s="156" t="s">
        <v>5410</v>
      </c>
      <c r="M4452" s="231">
        <v>0</v>
      </c>
      <c r="N4452" s="231">
        <v>800</v>
      </c>
      <c r="O4452" s="217">
        <f t="shared" si="68"/>
        <v>906318.71999999951</v>
      </c>
    </row>
    <row r="4453" spans="1:15" ht="22.05" hidden="1" customHeight="1" x14ac:dyDescent="0.2">
      <c r="A4453" s="227">
        <v>45863</v>
      </c>
      <c r="B4453" s="20" t="s">
        <v>185</v>
      </c>
      <c r="C4453" s="28">
        <v>57017</v>
      </c>
      <c r="E4453" s="25" t="s">
        <v>5407</v>
      </c>
      <c r="F4453" s="20" t="s">
        <v>79</v>
      </c>
      <c r="H4453" s="23" t="s">
        <v>22</v>
      </c>
      <c r="I4453" s="28" t="s">
        <v>103</v>
      </c>
      <c r="J4453" s="23" t="s">
        <v>92</v>
      </c>
      <c r="K4453" s="156" t="s">
        <v>2306</v>
      </c>
      <c r="M4453" s="231">
        <v>0</v>
      </c>
      <c r="N4453" s="231">
        <v>1350</v>
      </c>
      <c r="O4453" s="217">
        <f t="shared" si="68"/>
        <v>904968.71999999951</v>
      </c>
    </row>
    <row r="4454" spans="1:15" ht="22.05" hidden="1" customHeight="1" x14ac:dyDescent="0.2">
      <c r="A4454" s="227">
        <v>45863</v>
      </c>
      <c r="B4454" s="20" t="s">
        <v>185</v>
      </c>
      <c r="C4454" s="28">
        <v>57018</v>
      </c>
      <c r="D4454" s="56"/>
      <c r="E4454" s="25" t="s">
        <v>1013</v>
      </c>
      <c r="F4454" s="20" t="s">
        <v>79</v>
      </c>
      <c r="H4454" s="23" t="s">
        <v>21</v>
      </c>
      <c r="I4454" s="28" t="s">
        <v>28</v>
      </c>
      <c r="J4454" s="23" t="s">
        <v>30</v>
      </c>
      <c r="M4454" s="231">
        <v>76300</v>
      </c>
      <c r="N4454" s="231">
        <v>0</v>
      </c>
      <c r="O4454" s="217">
        <f t="shared" si="68"/>
        <v>981268.71999999951</v>
      </c>
    </row>
    <row r="4455" spans="1:15" ht="22.05" hidden="1" customHeight="1" x14ac:dyDescent="0.2">
      <c r="A4455" s="227">
        <v>45863</v>
      </c>
      <c r="B4455" s="20" t="s">
        <v>185</v>
      </c>
      <c r="C4455" s="28">
        <v>57019</v>
      </c>
      <c r="D4455" s="56"/>
      <c r="E4455" s="25" t="s">
        <v>2232</v>
      </c>
      <c r="F4455" s="20" t="s">
        <v>79</v>
      </c>
      <c r="H4455" s="23" t="s">
        <v>21</v>
      </c>
      <c r="I4455" s="28" t="s">
        <v>28</v>
      </c>
      <c r="J4455" s="23" t="s">
        <v>199</v>
      </c>
      <c r="M4455" s="231">
        <v>72850</v>
      </c>
      <c r="N4455" s="231">
        <v>0</v>
      </c>
      <c r="O4455" s="217">
        <f t="shared" si="68"/>
        <v>1054118.7199999995</v>
      </c>
    </row>
    <row r="4456" spans="1:15" ht="22.05" hidden="1" customHeight="1" x14ac:dyDescent="0.2">
      <c r="A4456" s="227">
        <v>45863</v>
      </c>
      <c r="B4456" s="20" t="s">
        <v>185</v>
      </c>
      <c r="C4456" s="28">
        <v>57020</v>
      </c>
      <c r="D4456" s="56"/>
      <c r="E4456" s="25" t="s">
        <v>701</v>
      </c>
      <c r="F4456" s="20" t="s">
        <v>79</v>
      </c>
      <c r="H4456" s="23" t="s">
        <v>22</v>
      </c>
      <c r="I4456" s="28" t="s">
        <v>54</v>
      </c>
      <c r="J4456" s="23" t="s">
        <v>41</v>
      </c>
      <c r="K4456" s="156" t="s">
        <v>465</v>
      </c>
      <c r="M4456" s="231">
        <v>0</v>
      </c>
      <c r="N4456" s="231">
        <v>31397</v>
      </c>
      <c r="O4456" s="217">
        <f t="shared" si="68"/>
        <v>1022721.7199999995</v>
      </c>
    </row>
    <row r="4457" spans="1:15" ht="22.05" hidden="1" customHeight="1" x14ac:dyDescent="0.2">
      <c r="A4457" s="227">
        <v>45863</v>
      </c>
      <c r="B4457" s="20" t="s">
        <v>185</v>
      </c>
      <c r="C4457" s="28">
        <v>57021</v>
      </c>
      <c r="D4457" s="56"/>
      <c r="E4457" s="25" t="s">
        <v>704</v>
      </c>
      <c r="F4457" s="20" t="s">
        <v>79</v>
      </c>
      <c r="H4457" s="23" t="s">
        <v>22</v>
      </c>
      <c r="I4457" s="28" t="s">
        <v>54</v>
      </c>
      <c r="J4457" s="23" t="s">
        <v>61</v>
      </c>
      <c r="K4457" s="156" t="s">
        <v>445</v>
      </c>
      <c r="M4457" s="231">
        <v>0</v>
      </c>
      <c r="N4457" s="231">
        <v>16295</v>
      </c>
      <c r="O4457" s="217">
        <f t="shared" si="68"/>
        <v>1006426.7199999995</v>
      </c>
    </row>
    <row r="4458" spans="1:15" ht="22.05" hidden="1" customHeight="1" x14ac:dyDescent="0.2">
      <c r="A4458" s="227">
        <v>45863</v>
      </c>
      <c r="B4458" s="20" t="s">
        <v>185</v>
      </c>
      <c r="C4458" s="28">
        <v>57022</v>
      </c>
      <c r="D4458" s="56"/>
      <c r="E4458" s="25" t="s">
        <v>702</v>
      </c>
      <c r="F4458" s="20" t="s">
        <v>79</v>
      </c>
      <c r="H4458" s="23" t="s">
        <v>22</v>
      </c>
      <c r="I4458" s="28" t="s">
        <v>54</v>
      </c>
      <c r="J4458" s="23" t="s">
        <v>44</v>
      </c>
      <c r="K4458" s="156" t="s">
        <v>412</v>
      </c>
      <c r="M4458" s="231">
        <v>0</v>
      </c>
      <c r="N4458" s="231">
        <v>10752</v>
      </c>
      <c r="O4458" s="217">
        <f t="shared" si="68"/>
        <v>995674.71999999951</v>
      </c>
    </row>
    <row r="4459" spans="1:15" ht="22.05" hidden="1" customHeight="1" x14ac:dyDescent="0.2">
      <c r="A4459" s="227">
        <v>45863</v>
      </c>
      <c r="B4459" s="20" t="s">
        <v>185</v>
      </c>
      <c r="C4459" s="28">
        <v>57023</v>
      </c>
      <c r="D4459" s="56"/>
      <c r="E4459" s="25" t="s">
        <v>157</v>
      </c>
      <c r="F4459" s="20" t="s">
        <v>79</v>
      </c>
      <c r="H4459" s="23" t="s">
        <v>22</v>
      </c>
      <c r="I4459" s="28" t="s">
        <v>103</v>
      </c>
      <c r="J4459" s="23" t="s">
        <v>60</v>
      </c>
      <c r="K4459" s="156" t="s">
        <v>135</v>
      </c>
      <c r="M4459" s="231">
        <v>0</v>
      </c>
      <c r="N4459" s="231">
        <v>300</v>
      </c>
      <c r="O4459" s="217">
        <f t="shared" si="68"/>
        <v>995374.71999999951</v>
      </c>
    </row>
    <row r="4460" spans="1:15" ht="22.05" hidden="1" customHeight="1" x14ac:dyDescent="0.2">
      <c r="A4460" s="227">
        <v>45863</v>
      </c>
      <c r="B4460" s="20" t="s">
        <v>185</v>
      </c>
      <c r="C4460" s="28">
        <v>57024</v>
      </c>
      <c r="D4460" s="56"/>
      <c r="E4460" s="29" t="s">
        <v>158</v>
      </c>
      <c r="F4460" s="20" t="s">
        <v>79</v>
      </c>
      <c r="H4460" s="23" t="s">
        <v>22</v>
      </c>
      <c r="I4460" s="28" t="s">
        <v>56</v>
      </c>
      <c r="J4460" s="23" t="s">
        <v>116</v>
      </c>
      <c r="K4460" s="156" t="s">
        <v>139</v>
      </c>
      <c r="M4460" s="231">
        <v>0</v>
      </c>
      <c r="N4460" s="231">
        <v>600</v>
      </c>
      <c r="O4460" s="217">
        <f t="shared" si="68"/>
        <v>994774.71999999951</v>
      </c>
    </row>
    <row r="4461" spans="1:15" ht="22.05" hidden="1" customHeight="1" x14ac:dyDescent="0.2">
      <c r="A4461" s="227">
        <v>45863</v>
      </c>
      <c r="B4461" s="20" t="s">
        <v>185</v>
      </c>
      <c r="C4461" s="28">
        <v>57025</v>
      </c>
      <c r="D4461" s="56"/>
      <c r="E4461" s="25" t="s">
        <v>5281</v>
      </c>
      <c r="F4461" s="20" t="s">
        <v>79</v>
      </c>
      <c r="H4461" s="23" t="s">
        <v>22</v>
      </c>
      <c r="I4461" s="28" t="s">
        <v>56</v>
      </c>
      <c r="J4461" s="23" t="s">
        <v>116</v>
      </c>
      <c r="K4461" s="156" t="s">
        <v>139</v>
      </c>
      <c r="M4461" s="231">
        <v>0</v>
      </c>
      <c r="N4461" s="231">
        <v>25</v>
      </c>
      <c r="O4461" s="217">
        <f t="shared" si="68"/>
        <v>994749.71999999951</v>
      </c>
    </row>
    <row r="4462" spans="1:15" ht="22.05" hidden="1" customHeight="1" x14ac:dyDescent="0.2">
      <c r="A4462" s="227">
        <v>45864</v>
      </c>
      <c r="B4462" s="20" t="s">
        <v>185</v>
      </c>
      <c r="C4462" s="28">
        <v>57026</v>
      </c>
      <c r="D4462" s="56"/>
      <c r="E4462" s="25" t="s">
        <v>531</v>
      </c>
      <c r="F4462" s="20" t="s">
        <v>79</v>
      </c>
      <c r="H4462" s="23" t="s">
        <v>22</v>
      </c>
      <c r="I4462" s="28" t="s">
        <v>53</v>
      </c>
      <c r="J4462" s="23" t="s">
        <v>112</v>
      </c>
      <c r="K4462" s="156" t="s">
        <v>231</v>
      </c>
      <c r="M4462" s="231">
        <v>0</v>
      </c>
      <c r="N4462" s="231">
        <v>61492</v>
      </c>
      <c r="O4462" s="217">
        <f t="shared" si="68"/>
        <v>933257.71999999951</v>
      </c>
    </row>
    <row r="4463" spans="1:15" ht="22.05" hidden="1" customHeight="1" x14ac:dyDescent="0.2">
      <c r="A4463" s="227">
        <v>45864</v>
      </c>
      <c r="B4463" s="20" t="s">
        <v>185</v>
      </c>
      <c r="C4463" s="28">
        <v>57028</v>
      </c>
      <c r="D4463" s="56"/>
      <c r="E4463" s="25" t="s">
        <v>150</v>
      </c>
      <c r="F4463" s="20" t="s">
        <v>79</v>
      </c>
      <c r="H4463" s="23" t="s">
        <v>22</v>
      </c>
      <c r="I4463" s="28" t="s">
        <v>81</v>
      </c>
      <c r="J4463" s="23" t="s">
        <v>200</v>
      </c>
      <c r="K4463" s="156" t="s">
        <v>413</v>
      </c>
      <c r="M4463" s="231">
        <v>0</v>
      </c>
      <c r="N4463" s="231">
        <v>375000</v>
      </c>
      <c r="O4463" s="217">
        <f t="shared" si="68"/>
        <v>558257.71999999951</v>
      </c>
    </row>
    <row r="4464" spans="1:15" ht="22.05" hidden="1" customHeight="1" x14ac:dyDescent="0.2">
      <c r="A4464" s="227">
        <v>45864</v>
      </c>
      <c r="B4464" s="20" t="s">
        <v>185</v>
      </c>
      <c r="C4464" s="28">
        <v>57029</v>
      </c>
      <c r="D4464" s="56"/>
      <c r="E4464" s="25" t="s">
        <v>5411</v>
      </c>
      <c r="F4464" s="20" t="s">
        <v>79</v>
      </c>
      <c r="H4464" s="23" t="s">
        <v>22</v>
      </c>
      <c r="I4464" s="28" t="s">
        <v>55</v>
      </c>
      <c r="J4464" s="23" t="s">
        <v>73</v>
      </c>
      <c r="K4464" s="156" t="s">
        <v>5422</v>
      </c>
      <c r="M4464" s="231">
        <v>0</v>
      </c>
      <c r="N4464" s="231">
        <v>3400</v>
      </c>
      <c r="O4464" s="217">
        <f t="shared" si="68"/>
        <v>554857.71999999951</v>
      </c>
    </row>
    <row r="4465" spans="1:15" ht="22.05" hidden="1" customHeight="1" x14ac:dyDescent="0.2">
      <c r="A4465" s="227">
        <v>45864</v>
      </c>
      <c r="B4465" s="20" t="s">
        <v>185</v>
      </c>
      <c r="C4465" s="28">
        <v>57030</v>
      </c>
      <c r="D4465" s="56"/>
      <c r="E4465" s="25" t="s">
        <v>5412</v>
      </c>
      <c r="F4465" s="20" t="s">
        <v>79</v>
      </c>
      <c r="H4465" s="23" t="s">
        <v>22</v>
      </c>
      <c r="I4465" s="28" t="s">
        <v>103</v>
      </c>
      <c r="J4465" s="23" t="s">
        <v>102</v>
      </c>
      <c r="K4465" s="156" t="s">
        <v>973</v>
      </c>
      <c r="M4465" s="231">
        <v>0</v>
      </c>
      <c r="N4465" s="231">
        <v>600</v>
      </c>
      <c r="O4465" s="217">
        <f t="shared" si="68"/>
        <v>554257.71999999951</v>
      </c>
    </row>
    <row r="4466" spans="1:15" ht="22.05" hidden="1" customHeight="1" x14ac:dyDescent="0.2">
      <c r="A4466" s="227">
        <v>45864</v>
      </c>
      <c r="B4466" s="20" t="s">
        <v>185</v>
      </c>
      <c r="C4466" s="28">
        <v>57031</v>
      </c>
      <c r="D4466" s="56"/>
      <c r="E4466" s="25" t="s">
        <v>5174</v>
      </c>
      <c r="F4466" s="20" t="s">
        <v>79</v>
      </c>
      <c r="H4466" s="23" t="s">
        <v>22</v>
      </c>
      <c r="I4466" s="28" t="s">
        <v>54</v>
      </c>
      <c r="J4466" s="23" t="s">
        <v>64</v>
      </c>
      <c r="K4466" s="156" t="s">
        <v>1257</v>
      </c>
      <c r="M4466" s="231">
        <v>0</v>
      </c>
      <c r="N4466" s="231">
        <v>39500</v>
      </c>
      <c r="O4466" s="217">
        <f t="shared" si="68"/>
        <v>514757.71999999951</v>
      </c>
    </row>
    <row r="4467" spans="1:15" ht="22.05" hidden="1" customHeight="1" x14ac:dyDescent="0.2">
      <c r="A4467" s="227">
        <v>45864</v>
      </c>
      <c r="B4467" s="20" t="s">
        <v>185</v>
      </c>
      <c r="C4467" s="28">
        <v>57032</v>
      </c>
      <c r="D4467" s="56"/>
      <c r="E4467" s="25" t="s">
        <v>143</v>
      </c>
      <c r="F4467" s="20" t="s">
        <v>79</v>
      </c>
      <c r="H4467" s="23" t="s">
        <v>22</v>
      </c>
      <c r="I4467" s="28" t="s">
        <v>53</v>
      </c>
      <c r="J4467" s="23" t="s">
        <v>114</v>
      </c>
      <c r="K4467" s="156" t="s">
        <v>273</v>
      </c>
      <c r="M4467" s="231">
        <v>0</v>
      </c>
      <c r="N4467" s="231">
        <v>6150</v>
      </c>
      <c r="O4467" s="217">
        <f t="shared" si="68"/>
        <v>508607.71999999951</v>
      </c>
    </row>
    <row r="4468" spans="1:15" ht="22.05" hidden="1" customHeight="1" x14ac:dyDescent="0.2">
      <c r="A4468" s="227">
        <v>45864</v>
      </c>
      <c r="B4468" s="20" t="s">
        <v>185</v>
      </c>
      <c r="C4468" s="28">
        <v>57033</v>
      </c>
      <c r="D4468" s="56"/>
      <c r="E4468" s="25" t="s">
        <v>143</v>
      </c>
      <c r="F4468" s="20" t="s">
        <v>79</v>
      </c>
      <c r="H4468" s="23" t="s">
        <v>22</v>
      </c>
      <c r="I4468" s="28" t="s">
        <v>53</v>
      </c>
      <c r="J4468" s="23" t="s">
        <v>114</v>
      </c>
      <c r="K4468" s="156" t="s">
        <v>149</v>
      </c>
      <c r="M4468" s="231">
        <v>0</v>
      </c>
      <c r="N4468" s="231">
        <v>21700</v>
      </c>
      <c r="O4468" s="217">
        <f t="shared" si="68"/>
        <v>486907.71999999951</v>
      </c>
    </row>
    <row r="4469" spans="1:15" ht="22.05" hidden="1" customHeight="1" x14ac:dyDescent="0.2">
      <c r="A4469" s="227">
        <v>45864</v>
      </c>
      <c r="B4469" s="20" t="s">
        <v>185</v>
      </c>
      <c r="C4469" s="28">
        <v>57034</v>
      </c>
      <c r="D4469" s="56"/>
      <c r="E4469" s="25" t="s">
        <v>143</v>
      </c>
      <c r="F4469" s="20" t="s">
        <v>79</v>
      </c>
      <c r="H4469" s="23" t="s">
        <v>22</v>
      </c>
      <c r="I4469" s="28" t="s">
        <v>53</v>
      </c>
      <c r="J4469" s="23" t="s">
        <v>112</v>
      </c>
      <c r="K4469" s="156" t="s">
        <v>416</v>
      </c>
      <c r="M4469" s="231">
        <v>0</v>
      </c>
      <c r="N4469" s="231">
        <v>34956</v>
      </c>
      <c r="O4469" s="217">
        <f t="shared" si="68"/>
        <v>451951.71999999951</v>
      </c>
    </row>
    <row r="4470" spans="1:15" ht="22.05" hidden="1" customHeight="1" x14ac:dyDescent="0.2">
      <c r="A4470" s="227">
        <v>45864</v>
      </c>
      <c r="B4470" s="20" t="s">
        <v>185</v>
      </c>
      <c r="C4470" s="28">
        <v>57035</v>
      </c>
      <c r="D4470" s="56"/>
      <c r="E4470" s="25" t="s">
        <v>143</v>
      </c>
      <c r="F4470" s="20" t="s">
        <v>79</v>
      </c>
      <c r="H4470" s="23" t="s">
        <v>22</v>
      </c>
      <c r="I4470" s="28" t="s">
        <v>53</v>
      </c>
      <c r="J4470" s="23" t="s">
        <v>112</v>
      </c>
      <c r="K4470" s="156" t="s">
        <v>144</v>
      </c>
      <c r="M4470" s="231">
        <v>0</v>
      </c>
      <c r="N4470" s="231">
        <v>3850</v>
      </c>
      <c r="O4470" s="217">
        <f t="shared" si="68"/>
        <v>448101.71999999951</v>
      </c>
    </row>
    <row r="4471" spans="1:15" ht="22.05" hidden="1" customHeight="1" x14ac:dyDescent="0.2">
      <c r="A4471" s="227">
        <v>45864</v>
      </c>
      <c r="B4471" s="20" t="s">
        <v>185</v>
      </c>
      <c r="C4471" s="28">
        <v>57036</v>
      </c>
      <c r="D4471" s="56"/>
      <c r="E4471" s="25" t="s">
        <v>143</v>
      </c>
      <c r="F4471" s="20" t="s">
        <v>79</v>
      </c>
      <c r="H4471" s="23" t="s">
        <v>22</v>
      </c>
      <c r="I4471" s="28" t="s">
        <v>53</v>
      </c>
      <c r="J4471" s="23" t="s">
        <v>112</v>
      </c>
      <c r="K4471" s="156" t="s">
        <v>1702</v>
      </c>
      <c r="M4471" s="231">
        <v>0</v>
      </c>
      <c r="N4471" s="231">
        <v>18400</v>
      </c>
      <c r="O4471" s="217">
        <f t="shared" si="68"/>
        <v>429701.71999999951</v>
      </c>
    </row>
    <row r="4472" spans="1:15" ht="22.05" hidden="1" customHeight="1" x14ac:dyDescent="0.2">
      <c r="A4472" s="227">
        <v>45864</v>
      </c>
      <c r="B4472" s="20" t="s">
        <v>185</v>
      </c>
      <c r="C4472" s="28">
        <v>57037</v>
      </c>
      <c r="D4472" s="56"/>
      <c r="E4472" s="25" t="s">
        <v>143</v>
      </c>
      <c r="F4472" s="20" t="s">
        <v>79</v>
      </c>
      <c r="H4472" s="23" t="s">
        <v>22</v>
      </c>
      <c r="I4472" s="28" t="s">
        <v>53</v>
      </c>
      <c r="J4472" s="23" t="s">
        <v>112</v>
      </c>
      <c r="K4472" s="156" t="s">
        <v>5331</v>
      </c>
      <c r="M4472" s="231">
        <v>0</v>
      </c>
      <c r="N4472" s="231">
        <v>9500</v>
      </c>
      <c r="O4472" s="217">
        <f t="shared" si="68"/>
        <v>420201.71999999951</v>
      </c>
    </row>
    <row r="4473" spans="1:15" ht="22.05" hidden="1" customHeight="1" x14ac:dyDescent="0.2">
      <c r="A4473" s="227">
        <v>45864</v>
      </c>
      <c r="B4473" s="20" t="s">
        <v>185</v>
      </c>
      <c r="C4473" s="28">
        <v>57038</v>
      </c>
      <c r="D4473" s="56"/>
      <c r="E4473" s="25" t="s">
        <v>143</v>
      </c>
      <c r="F4473" s="20" t="s">
        <v>79</v>
      </c>
      <c r="H4473" s="23" t="s">
        <v>22</v>
      </c>
      <c r="I4473" s="28" t="s">
        <v>53</v>
      </c>
      <c r="J4473" s="23" t="s">
        <v>112</v>
      </c>
      <c r="K4473" s="156" t="s">
        <v>263</v>
      </c>
      <c r="M4473" s="231">
        <v>0</v>
      </c>
      <c r="N4473" s="231">
        <v>30813</v>
      </c>
      <c r="O4473" s="217">
        <f t="shared" si="68"/>
        <v>389388.71999999951</v>
      </c>
    </row>
    <row r="4474" spans="1:15" ht="22.05" hidden="1" customHeight="1" x14ac:dyDescent="0.2">
      <c r="A4474" s="227">
        <v>45864</v>
      </c>
      <c r="B4474" s="20" t="s">
        <v>185</v>
      </c>
      <c r="C4474" s="28">
        <v>57039</v>
      </c>
      <c r="D4474" s="56"/>
      <c r="E4474" s="25" t="s">
        <v>143</v>
      </c>
      <c r="F4474" s="20" t="s">
        <v>79</v>
      </c>
      <c r="H4474" s="23" t="s">
        <v>22</v>
      </c>
      <c r="I4474" s="28" t="s">
        <v>53</v>
      </c>
      <c r="J4474" s="23" t="s">
        <v>112</v>
      </c>
      <c r="K4474" s="156" t="s">
        <v>418</v>
      </c>
      <c r="M4474" s="231">
        <v>0</v>
      </c>
      <c r="N4474" s="231">
        <v>31817</v>
      </c>
      <c r="O4474" s="217">
        <f t="shared" si="68"/>
        <v>357571.71999999951</v>
      </c>
    </row>
    <row r="4475" spans="1:15" ht="22.05" hidden="1" customHeight="1" x14ac:dyDescent="0.2">
      <c r="A4475" s="227">
        <v>45864</v>
      </c>
      <c r="B4475" s="20" t="s">
        <v>185</v>
      </c>
      <c r="C4475" s="28">
        <v>57040</v>
      </c>
      <c r="D4475" s="56"/>
      <c r="E4475" s="25" t="s">
        <v>143</v>
      </c>
      <c r="F4475" s="20" t="s">
        <v>79</v>
      </c>
      <c r="H4475" s="23" t="s">
        <v>22</v>
      </c>
      <c r="I4475" s="28" t="s">
        <v>53</v>
      </c>
      <c r="J4475" s="23" t="s">
        <v>112</v>
      </c>
      <c r="K4475" s="156" t="s">
        <v>148</v>
      </c>
      <c r="M4475" s="231">
        <v>0</v>
      </c>
      <c r="N4475" s="231">
        <v>49986</v>
      </c>
      <c r="O4475" s="217">
        <f t="shared" si="68"/>
        <v>307585.71999999951</v>
      </c>
    </row>
    <row r="4476" spans="1:15" ht="22.05" hidden="1" customHeight="1" x14ac:dyDescent="0.2">
      <c r="A4476" s="227">
        <v>45864</v>
      </c>
      <c r="B4476" s="20" t="s">
        <v>185</v>
      </c>
      <c r="C4476" s="28">
        <v>57041</v>
      </c>
      <c r="D4476" s="56"/>
      <c r="E4476" s="25" t="s">
        <v>2809</v>
      </c>
      <c r="F4476" s="20" t="s">
        <v>79</v>
      </c>
      <c r="H4476" s="23" t="s">
        <v>22</v>
      </c>
      <c r="I4476" s="28" t="s">
        <v>56</v>
      </c>
      <c r="J4476" s="23" t="s">
        <v>116</v>
      </c>
      <c r="K4476" s="156" t="s">
        <v>139</v>
      </c>
      <c r="M4476" s="231">
        <v>0</v>
      </c>
      <c r="N4476" s="231">
        <v>160</v>
      </c>
      <c r="O4476" s="217">
        <f t="shared" si="68"/>
        <v>307425.71999999951</v>
      </c>
    </row>
    <row r="4477" spans="1:15" ht="22.05" hidden="1" customHeight="1" x14ac:dyDescent="0.2">
      <c r="A4477" s="227">
        <v>45864</v>
      </c>
      <c r="B4477" s="20" t="s">
        <v>185</v>
      </c>
      <c r="C4477" s="28">
        <v>57042</v>
      </c>
      <c r="D4477" s="56"/>
      <c r="E4477" s="25" t="s">
        <v>402</v>
      </c>
      <c r="F4477" s="20" t="s">
        <v>79</v>
      </c>
      <c r="H4477" s="23" t="s">
        <v>22</v>
      </c>
      <c r="I4477" s="28" t="s">
        <v>80</v>
      </c>
      <c r="J4477" s="23" t="s">
        <v>66</v>
      </c>
      <c r="K4477" s="156" t="s">
        <v>544</v>
      </c>
      <c r="M4477" s="231">
        <v>0</v>
      </c>
      <c r="N4477" s="231">
        <v>450</v>
      </c>
      <c r="O4477" s="217">
        <f t="shared" si="68"/>
        <v>306975.71999999951</v>
      </c>
    </row>
    <row r="4478" spans="1:15" ht="22.05" hidden="1" customHeight="1" x14ac:dyDescent="0.2">
      <c r="A4478" s="227">
        <v>45864</v>
      </c>
      <c r="B4478" s="20" t="s">
        <v>185</v>
      </c>
      <c r="C4478" s="28">
        <v>57043</v>
      </c>
      <c r="D4478" s="56"/>
      <c r="E4478" s="25" t="s">
        <v>158</v>
      </c>
      <c r="F4478" s="20" t="s">
        <v>79</v>
      </c>
      <c r="H4478" s="23" t="s">
        <v>22</v>
      </c>
      <c r="I4478" s="28" t="s">
        <v>56</v>
      </c>
      <c r="J4478" s="23" t="s">
        <v>116</v>
      </c>
      <c r="K4478" s="156" t="s">
        <v>139</v>
      </c>
      <c r="M4478" s="231">
        <v>0</v>
      </c>
      <c r="N4478" s="231">
        <v>500</v>
      </c>
      <c r="O4478" s="217">
        <f t="shared" si="68"/>
        <v>306475.71999999951</v>
      </c>
    </row>
    <row r="4479" spans="1:15" ht="22.05" hidden="1" customHeight="1" x14ac:dyDescent="0.2">
      <c r="A4479" s="227">
        <v>45864</v>
      </c>
      <c r="B4479" s="20" t="s">
        <v>185</v>
      </c>
      <c r="C4479" s="28">
        <v>57044</v>
      </c>
      <c r="D4479" s="56"/>
      <c r="E4479" s="25" t="s">
        <v>204</v>
      </c>
      <c r="F4479" s="20" t="s">
        <v>79</v>
      </c>
      <c r="H4479" s="23" t="s">
        <v>22</v>
      </c>
      <c r="I4479" s="28" t="s">
        <v>103</v>
      </c>
      <c r="J4479" s="23" t="s">
        <v>102</v>
      </c>
      <c r="K4479" s="156" t="s">
        <v>235</v>
      </c>
      <c r="M4479" s="231">
        <v>0</v>
      </c>
      <c r="N4479" s="231">
        <v>1000</v>
      </c>
      <c r="O4479" s="217">
        <f t="shared" si="68"/>
        <v>305475.71999999951</v>
      </c>
    </row>
    <row r="4480" spans="1:15" ht="22.05" hidden="1" customHeight="1" x14ac:dyDescent="0.2">
      <c r="A4480" s="227">
        <v>45864</v>
      </c>
      <c r="B4480" s="20" t="s">
        <v>185</v>
      </c>
      <c r="C4480" s="28">
        <v>57045</v>
      </c>
      <c r="D4480" s="56"/>
      <c r="E4480" s="25" t="s">
        <v>5413</v>
      </c>
      <c r="F4480" s="20" t="s">
        <v>79</v>
      </c>
      <c r="H4480" s="23" t="s">
        <v>22</v>
      </c>
      <c r="I4480" s="28" t="s">
        <v>56</v>
      </c>
      <c r="J4480" s="23" t="s">
        <v>212</v>
      </c>
      <c r="K4480" s="156" t="s">
        <v>235</v>
      </c>
      <c r="M4480" s="231">
        <v>0</v>
      </c>
      <c r="N4480" s="231">
        <v>1000</v>
      </c>
      <c r="O4480" s="217">
        <f t="shared" si="68"/>
        <v>304475.71999999951</v>
      </c>
    </row>
    <row r="4481" spans="1:15" ht="22.05" hidden="1" customHeight="1" x14ac:dyDescent="0.2">
      <c r="A4481" s="227">
        <v>45864</v>
      </c>
      <c r="B4481" s="20" t="s">
        <v>185</v>
      </c>
      <c r="C4481" s="28">
        <v>57046</v>
      </c>
      <c r="D4481" s="56"/>
      <c r="E4481" s="25" t="s">
        <v>5414</v>
      </c>
      <c r="F4481" s="20" t="s">
        <v>79</v>
      </c>
      <c r="H4481" s="23" t="s">
        <v>21</v>
      </c>
      <c r="I4481" s="28" t="s">
        <v>28</v>
      </c>
      <c r="J4481" s="23" t="s">
        <v>100</v>
      </c>
      <c r="M4481" s="231">
        <v>200</v>
      </c>
      <c r="N4481" s="231">
        <v>0</v>
      </c>
      <c r="O4481" s="217">
        <f t="shared" si="68"/>
        <v>304675.71999999951</v>
      </c>
    </row>
    <row r="4482" spans="1:15" ht="22.05" hidden="1" customHeight="1" x14ac:dyDescent="0.2">
      <c r="A4482" s="227">
        <v>45864</v>
      </c>
      <c r="B4482" s="20" t="s">
        <v>185</v>
      </c>
      <c r="C4482" s="28">
        <v>57047</v>
      </c>
      <c r="D4482" s="56"/>
      <c r="E4482" s="25" t="s">
        <v>128</v>
      </c>
      <c r="F4482" s="20" t="s">
        <v>79</v>
      </c>
      <c r="H4482" s="23" t="s">
        <v>22</v>
      </c>
      <c r="I4482" s="28" t="s">
        <v>56</v>
      </c>
      <c r="J4482" s="23" t="s">
        <v>116</v>
      </c>
      <c r="K4482" s="156" t="s">
        <v>129</v>
      </c>
      <c r="M4482" s="231">
        <v>0</v>
      </c>
      <c r="N4482" s="231">
        <v>80</v>
      </c>
      <c r="O4482" s="217">
        <f t="shared" si="68"/>
        <v>304595.71999999951</v>
      </c>
    </row>
    <row r="4483" spans="1:15" ht="22.05" hidden="1" customHeight="1" x14ac:dyDescent="0.2">
      <c r="A4483" s="227">
        <v>45864</v>
      </c>
      <c r="B4483" s="20" t="s">
        <v>185</v>
      </c>
      <c r="C4483" s="28">
        <v>57048</v>
      </c>
      <c r="D4483" s="56"/>
      <c r="E4483" s="25" t="s">
        <v>2800</v>
      </c>
      <c r="F4483" s="20" t="s">
        <v>79</v>
      </c>
      <c r="H4483" s="23" t="s">
        <v>22</v>
      </c>
      <c r="I4483" s="28" t="s">
        <v>103</v>
      </c>
      <c r="J4483" s="23" t="s">
        <v>214</v>
      </c>
      <c r="K4483" s="156" t="s">
        <v>464</v>
      </c>
      <c r="M4483" s="231">
        <v>0</v>
      </c>
      <c r="N4483" s="231">
        <v>200</v>
      </c>
      <c r="O4483" s="217">
        <f t="shared" si="68"/>
        <v>304395.71999999951</v>
      </c>
    </row>
    <row r="4484" spans="1:15" ht="22.05" hidden="1" customHeight="1" x14ac:dyDescent="0.2">
      <c r="A4484" s="227">
        <v>45864</v>
      </c>
      <c r="B4484" s="20" t="s">
        <v>185</v>
      </c>
      <c r="C4484" s="28">
        <v>57049</v>
      </c>
      <c r="D4484" s="56"/>
      <c r="E4484" s="25" t="s">
        <v>5415</v>
      </c>
      <c r="F4484" s="20" t="s">
        <v>79</v>
      </c>
      <c r="H4484" s="23" t="s">
        <v>22</v>
      </c>
      <c r="I4484" s="28" t="s">
        <v>56</v>
      </c>
      <c r="J4484" s="23" t="s">
        <v>212</v>
      </c>
      <c r="K4484" s="156" t="s">
        <v>235</v>
      </c>
      <c r="M4484" s="231">
        <v>0</v>
      </c>
      <c r="N4484" s="231">
        <v>70</v>
      </c>
      <c r="O4484" s="217">
        <f t="shared" si="68"/>
        <v>304325.71999999951</v>
      </c>
    </row>
    <row r="4485" spans="1:15" ht="22.05" hidden="1" customHeight="1" x14ac:dyDescent="0.2">
      <c r="A4485" s="227">
        <v>45864</v>
      </c>
      <c r="B4485" s="20" t="s">
        <v>185</v>
      </c>
      <c r="C4485" s="28">
        <v>57050</v>
      </c>
      <c r="D4485" s="56"/>
      <c r="E4485" s="25" t="s">
        <v>5416</v>
      </c>
      <c r="F4485" s="20" t="s">
        <v>79</v>
      </c>
      <c r="H4485" s="23" t="s">
        <v>22</v>
      </c>
      <c r="I4485" s="28" t="s">
        <v>56</v>
      </c>
      <c r="J4485" s="23" t="s">
        <v>116</v>
      </c>
      <c r="K4485" s="156" t="s">
        <v>5423</v>
      </c>
      <c r="M4485" s="231">
        <v>0</v>
      </c>
      <c r="N4485" s="231">
        <v>550</v>
      </c>
      <c r="O4485" s="217">
        <f t="shared" si="68"/>
        <v>303775.71999999951</v>
      </c>
    </row>
    <row r="4486" spans="1:15" ht="22.05" hidden="1" customHeight="1" x14ac:dyDescent="0.2">
      <c r="A4486" s="227">
        <v>45864</v>
      </c>
      <c r="B4486" s="20" t="s">
        <v>185</v>
      </c>
      <c r="C4486" s="28">
        <v>57051</v>
      </c>
      <c r="D4486" s="56"/>
      <c r="E4486" s="25" t="s">
        <v>143</v>
      </c>
      <c r="F4486" s="20" t="s">
        <v>79</v>
      </c>
      <c r="H4486" s="23" t="s">
        <v>22</v>
      </c>
      <c r="I4486" s="28" t="s">
        <v>53</v>
      </c>
      <c r="J4486" s="23" t="s">
        <v>112</v>
      </c>
      <c r="K4486" s="156" t="s">
        <v>264</v>
      </c>
      <c r="M4486" s="231">
        <v>0</v>
      </c>
      <c r="N4486" s="231">
        <v>69450</v>
      </c>
      <c r="O4486" s="217">
        <f t="shared" si="68"/>
        <v>234325.71999999951</v>
      </c>
    </row>
    <row r="4487" spans="1:15" ht="22.05" hidden="1" customHeight="1" x14ac:dyDescent="0.2">
      <c r="A4487" s="227">
        <v>45864</v>
      </c>
      <c r="B4487" s="20" t="s">
        <v>185</v>
      </c>
      <c r="C4487" s="28">
        <v>57052</v>
      </c>
      <c r="D4487" s="56"/>
      <c r="E4487" s="25" t="s">
        <v>539</v>
      </c>
      <c r="F4487" s="20" t="s">
        <v>79</v>
      </c>
      <c r="H4487" s="23" t="s">
        <v>22</v>
      </c>
      <c r="I4487" s="28" t="s">
        <v>53</v>
      </c>
      <c r="J4487" s="23" t="s">
        <v>112</v>
      </c>
      <c r="K4487" s="156" t="s">
        <v>264</v>
      </c>
      <c r="M4487" s="231">
        <v>0</v>
      </c>
      <c r="N4487" s="231">
        <v>400</v>
      </c>
      <c r="O4487" s="217">
        <f t="shared" si="68"/>
        <v>233925.71999999951</v>
      </c>
    </row>
    <row r="4488" spans="1:15" ht="22.05" hidden="1" customHeight="1" x14ac:dyDescent="0.2">
      <c r="A4488" s="227">
        <v>45864</v>
      </c>
      <c r="B4488" s="20" t="s">
        <v>185</v>
      </c>
      <c r="C4488" s="28">
        <v>57053</v>
      </c>
      <c r="D4488" s="56"/>
      <c r="E4488" s="334" t="s">
        <v>143</v>
      </c>
      <c r="F4488" s="329" t="s">
        <v>79</v>
      </c>
      <c r="G4488" s="330"/>
      <c r="H4488" s="331" t="s">
        <v>22</v>
      </c>
      <c r="I4488" s="331" t="s">
        <v>53</v>
      </c>
      <c r="J4488" s="331" t="s">
        <v>112</v>
      </c>
      <c r="K4488" s="332" t="s">
        <v>145</v>
      </c>
      <c r="L4488" s="333">
        <v>30400</v>
      </c>
      <c r="M4488" s="333">
        <v>0</v>
      </c>
      <c r="N4488" s="333">
        <f>L4488-N4489-N4490-N4491-N4492-N4493</f>
        <v>17500</v>
      </c>
      <c r="O4488" s="217">
        <f t="shared" si="68"/>
        <v>216425.71999999951</v>
      </c>
    </row>
    <row r="4489" spans="1:15" ht="22.05" hidden="1" customHeight="1" x14ac:dyDescent="0.2">
      <c r="A4489" s="227">
        <v>45864</v>
      </c>
      <c r="B4489" s="20" t="s">
        <v>185</v>
      </c>
      <c r="C4489" s="28">
        <v>57053</v>
      </c>
      <c r="D4489" s="56"/>
      <c r="E4489" s="334" t="s">
        <v>558</v>
      </c>
      <c r="F4489" s="329" t="s">
        <v>79</v>
      </c>
      <c r="G4489" s="330"/>
      <c r="H4489" s="331" t="s">
        <v>22</v>
      </c>
      <c r="I4489" s="331" t="s">
        <v>54</v>
      </c>
      <c r="J4489" s="331" t="s">
        <v>61</v>
      </c>
      <c r="K4489" s="332" t="s">
        <v>145</v>
      </c>
      <c r="L4489" s="333">
        <v>30400</v>
      </c>
      <c r="M4489" s="333">
        <v>0</v>
      </c>
      <c r="N4489" s="333">
        <v>1800</v>
      </c>
      <c r="O4489" s="217">
        <f t="shared" si="68"/>
        <v>214625.71999999951</v>
      </c>
    </row>
    <row r="4490" spans="1:15" ht="22.05" hidden="1" customHeight="1" x14ac:dyDescent="0.2">
      <c r="A4490" s="227">
        <v>45864</v>
      </c>
      <c r="B4490" s="20" t="s">
        <v>185</v>
      </c>
      <c r="C4490" s="28">
        <v>57053</v>
      </c>
      <c r="D4490" s="56"/>
      <c r="E4490" s="328" t="s">
        <v>555</v>
      </c>
      <c r="F4490" s="329" t="s">
        <v>79</v>
      </c>
      <c r="G4490" s="330"/>
      <c r="H4490" s="331" t="s">
        <v>22</v>
      </c>
      <c r="I4490" s="331" t="s">
        <v>54</v>
      </c>
      <c r="J4490" s="331" t="s">
        <v>61</v>
      </c>
      <c r="K4490" s="332" t="s">
        <v>145</v>
      </c>
      <c r="L4490" s="333">
        <v>30400</v>
      </c>
      <c r="M4490" s="333">
        <v>0</v>
      </c>
      <c r="N4490" s="333">
        <v>1500</v>
      </c>
      <c r="O4490" s="217">
        <f t="shared" si="68"/>
        <v>213125.71999999951</v>
      </c>
    </row>
    <row r="4491" spans="1:15" ht="22.05" hidden="1" customHeight="1" x14ac:dyDescent="0.2">
      <c r="A4491" s="227">
        <v>45864</v>
      </c>
      <c r="B4491" s="20" t="s">
        <v>185</v>
      </c>
      <c r="C4491" s="28">
        <v>57053</v>
      </c>
      <c r="D4491" s="56"/>
      <c r="E4491" s="328" t="s">
        <v>556</v>
      </c>
      <c r="F4491" s="329" t="s">
        <v>79</v>
      </c>
      <c r="G4491" s="330"/>
      <c r="H4491" s="331" t="s">
        <v>22</v>
      </c>
      <c r="I4491" s="331" t="s">
        <v>54</v>
      </c>
      <c r="J4491" s="331" t="s">
        <v>32</v>
      </c>
      <c r="K4491" s="332" t="s">
        <v>145</v>
      </c>
      <c r="L4491" s="333">
        <v>30400</v>
      </c>
      <c r="M4491" s="333">
        <v>0</v>
      </c>
      <c r="N4491" s="333">
        <v>6000</v>
      </c>
      <c r="O4491" s="217">
        <f t="shared" si="68"/>
        <v>207125.71999999951</v>
      </c>
    </row>
    <row r="4492" spans="1:15" ht="22.05" hidden="1" customHeight="1" x14ac:dyDescent="0.2">
      <c r="A4492" s="227">
        <v>45864</v>
      </c>
      <c r="B4492" s="20" t="s">
        <v>185</v>
      </c>
      <c r="C4492" s="28">
        <v>57053</v>
      </c>
      <c r="D4492" s="56"/>
      <c r="E4492" s="328" t="s">
        <v>557</v>
      </c>
      <c r="F4492" s="329" t="s">
        <v>79</v>
      </c>
      <c r="G4492" s="330"/>
      <c r="H4492" s="331" t="s">
        <v>22</v>
      </c>
      <c r="I4492" s="331" t="s">
        <v>54</v>
      </c>
      <c r="J4492" s="331" t="s">
        <v>63</v>
      </c>
      <c r="K4492" s="332" t="s">
        <v>145</v>
      </c>
      <c r="L4492" s="333">
        <v>30400</v>
      </c>
      <c r="M4492" s="333">
        <v>0</v>
      </c>
      <c r="N4492" s="333">
        <v>1800</v>
      </c>
      <c r="O4492" s="217">
        <f t="shared" si="68"/>
        <v>205325.71999999951</v>
      </c>
    </row>
    <row r="4493" spans="1:15" ht="22.05" hidden="1" customHeight="1" x14ac:dyDescent="0.2">
      <c r="A4493" s="227">
        <v>45864</v>
      </c>
      <c r="B4493" s="20" t="s">
        <v>185</v>
      </c>
      <c r="C4493" s="28">
        <v>57053</v>
      </c>
      <c r="D4493" s="56"/>
      <c r="E4493" s="328" t="s">
        <v>3486</v>
      </c>
      <c r="F4493" s="329" t="s">
        <v>79</v>
      </c>
      <c r="G4493" s="330"/>
      <c r="H4493" s="331" t="s">
        <v>22</v>
      </c>
      <c r="I4493" s="331" t="s">
        <v>54</v>
      </c>
      <c r="J4493" s="331" t="s">
        <v>63</v>
      </c>
      <c r="K4493" s="332" t="s">
        <v>145</v>
      </c>
      <c r="L4493" s="333">
        <v>30400</v>
      </c>
      <c r="M4493" s="333">
        <v>0</v>
      </c>
      <c r="N4493" s="333">
        <v>1800</v>
      </c>
      <c r="O4493" s="217">
        <f t="shared" si="68"/>
        <v>203525.71999999951</v>
      </c>
    </row>
    <row r="4494" spans="1:15" ht="22.05" hidden="1" customHeight="1" x14ac:dyDescent="0.2">
      <c r="A4494" s="227">
        <v>45864</v>
      </c>
      <c r="B4494" s="20" t="s">
        <v>185</v>
      </c>
      <c r="C4494" s="28">
        <v>57054</v>
      </c>
      <c r="D4494" s="56"/>
      <c r="E4494" s="25" t="s">
        <v>143</v>
      </c>
      <c r="F4494" s="20" t="s">
        <v>79</v>
      </c>
      <c r="H4494" s="23" t="s">
        <v>22</v>
      </c>
      <c r="I4494" s="28" t="s">
        <v>53</v>
      </c>
      <c r="J4494" s="23" t="s">
        <v>112</v>
      </c>
      <c r="K4494" s="156" t="s">
        <v>56</v>
      </c>
      <c r="M4494" s="231">
        <v>0</v>
      </c>
      <c r="N4494" s="231">
        <v>29517</v>
      </c>
      <c r="O4494" s="217">
        <f t="shared" si="68"/>
        <v>174008.71999999951</v>
      </c>
    </row>
    <row r="4495" spans="1:15" ht="22.05" hidden="1" customHeight="1" x14ac:dyDescent="0.2">
      <c r="A4495" s="227">
        <v>45864</v>
      </c>
      <c r="B4495" s="20" t="s">
        <v>185</v>
      </c>
      <c r="C4495" s="28">
        <v>57055</v>
      </c>
      <c r="D4495" s="56"/>
      <c r="E4495" s="25" t="s">
        <v>143</v>
      </c>
      <c r="F4495" s="20" t="s">
        <v>79</v>
      </c>
      <c r="H4495" s="23" t="s">
        <v>22</v>
      </c>
      <c r="I4495" s="28" t="s">
        <v>53</v>
      </c>
      <c r="J4495" s="23" t="s">
        <v>112</v>
      </c>
      <c r="K4495" s="156" t="s">
        <v>146</v>
      </c>
      <c r="M4495" s="231">
        <v>0</v>
      </c>
      <c r="N4495" s="231">
        <v>110467</v>
      </c>
      <c r="O4495" s="217">
        <f t="shared" si="68"/>
        <v>63541.719999999506</v>
      </c>
    </row>
    <row r="4496" spans="1:15" ht="22.05" hidden="1" customHeight="1" x14ac:dyDescent="0.2">
      <c r="A4496" s="227">
        <v>45864</v>
      </c>
      <c r="B4496" s="20" t="s">
        <v>185</v>
      </c>
      <c r="C4496" s="28">
        <v>57056</v>
      </c>
      <c r="D4496" s="56"/>
      <c r="E4496" s="25" t="s">
        <v>130</v>
      </c>
      <c r="F4496" s="20" t="s">
        <v>79</v>
      </c>
      <c r="H4496" s="23" t="s">
        <v>22</v>
      </c>
      <c r="I4496" s="28" t="s">
        <v>53</v>
      </c>
      <c r="J4496" s="23" t="s">
        <v>113</v>
      </c>
      <c r="K4496" s="156" t="s">
        <v>2363</v>
      </c>
      <c r="M4496" s="231">
        <v>0</v>
      </c>
      <c r="N4496" s="231">
        <v>1500</v>
      </c>
      <c r="O4496" s="217">
        <f t="shared" si="68"/>
        <v>62041.719999999506</v>
      </c>
    </row>
    <row r="4497" spans="1:15" ht="22.05" hidden="1" customHeight="1" x14ac:dyDescent="0.2">
      <c r="A4497" s="227">
        <v>45864</v>
      </c>
      <c r="B4497" s="20" t="s">
        <v>185</v>
      </c>
      <c r="C4497" s="28">
        <v>57057</v>
      </c>
      <c r="D4497" s="56"/>
      <c r="E4497" s="25" t="s">
        <v>131</v>
      </c>
      <c r="F4497" s="20" t="s">
        <v>79</v>
      </c>
      <c r="H4497" s="23" t="s">
        <v>22</v>
      </c>
      <c r="I4497" s="28" t="s">
        <v>103</v>
      </c>
      <c r="J4497" s="23" t="s">
        <v>214</v>
      </c>
      <c r="K4497" s="156" t="s">
        <v>132</v>
      </c>
      <c r="M4497" s="231">
        <v>0</v>
      </c>
      <c r="N4497" s="231">
        <v>400</v>
      </c>
      <c r="O4497" s="217">
        <f t="shared" si="68"/>
        <v>61641.719999999506</v>
      </c>
    </row>
    <row r="4498" spans="1:15" ht="22.05" hidden="1" customHeight="1" x14ac:dyDescent="0.2">
      <c r="A4498" s="227">
        <v>45864</v>
      </c>
      <c r="B4498" s="20" t="s">
        <v>185</v>
      </c>
      <c r="C4498" s="28">
        <v>57058</v>
      </c>
      <c r="D4498" s="56"/>
      <c r="E4498" s="25" t="s">
        <v>5417</v>
      </c>
      <c r="F4498" s="20" t="s">
        <v>79</v>
      </c>
      <c r="H4498" s="23" t="s">
        <v>22</v>
      </c>
      <c r="I4498" s="28" t="s">
        <v>103</v>
      </c>
      <c r="J4498" s="23" t="s">
        <v>102</v>
      </c>
      <c r="K4498" s="156" t="s">
        <v>5268</v>
      </c>
      <c r="M4498" s="231">
        <v>0</v>
      </c>
      <c r="N4498" s="231">
        <v>600</v>
      </c>
      <c r="O4498" s="217">
        <f t="shared" si="68"/>
        <v>61041.719999999506</v>
      </c>
    </row>
    <row r="4499" spans="1:15" ht="22.05" hidden="1" customHeight="1" x14ac:dyDescent="0.2">
      <c r="A4499" s="227">
        <v>45864</v>
      </c>
      <c r="B4499" s="20" t="s">
        <v>185</v>
      </c>
      <c r="C4499" s="28">
        <v>57059</v>
      </c>
      <c r="E4499" s="25" t="s">
        <v>401</v>
      </c>
      <c r="F4499" s="20" t="s">
        <v>79</v>
      </c>
      <c r="H4499" s="23" t="s">
        <v>21</v>
      </c>
      <c r="I4499" s="28" t="s">
        <v>81</v>
      </c>
      <c r="J4499" s="23" t="s">
        <v>200</v>
      </c>
      <c r="M4499" s="231">
        <v>25000</v>
      </c>
      <c r="N4499" s="231">
        <v>0</v>
      </c>
      <c r="O4499" s="217">
        <f t="shared" si="68"/>
        <v>86041.719999999506</v>
      </c>
    </row>
    <row r="4500" spans="1:15" ht="22.05" hidden="1" customHeight="1" x14ac:dyDescent="0.2">
      <c r="A4500" s="227">
        <v>45864</v>
      </c>
      <c r="B4500" s="20" t="s">
        <v>185</v>
      </c>
      <c r="C4500" s="28">
        <v>57060</v>
      </c>
      <c r="D4500" s="56"/>
      <c r="E4500" s="328" t="s">
        <v>141</v>
      </c>
      <c r="F4500" s="329" t="s">
        <v>79</v>
      </c>
      <c r="G4500" s="330"/>
      <c r="H4500" s="331" t="s">
        <v>22</v>
      </c>
      <c r="I4500" s="331" t="s">
        <v>54</v>
      </c>
      <c r="J4500" s="331" t="s">
        <v>63</v>
      </c>
      <c r="K4500" s="332" t="s">
        <v>225</v>
      </c>
      <c r="L4500" s="333">
        <v>65000</v>
      </c>
      <c r="M4500" s="333">
        <v>0</v>
      </c>
      <c r="N4500" s="333">
        <v>10000</v>
      </c>
      <c r="O4500" s="217">
        <f t="shared" si="68"/>
        <v>76041.719999999506</v>
      </c>
    </row>
    <row r="4501" spans="1:15" ht="22.05" hidden="1" customHeight="1" x14ac:dyDescent="0.2">
      <c r="A4501" s="227">
        <v>45864</v>
      </c>
      <c r="B4501" s="20" t="s">
        <v>185</v>
      </c>
      <c r="C4501" s="28">
        <v>57060</v>
      </c>
      <c r="D4501" s="56"/>
      <c r="E4501" s="328" t="s">
        <v>559</v>
      </c>
      <c r="F4501" s="329" t="s">
        <v>79</v>
      </c>
      <c r="G4501" s="330"/>
      <c r="H4501" s="331" t="s">
        <v>22</v>
      </c>
      <c r="I4501" s="331" t="s">
        <v>54</v>
      </c>
      <c r="J4501" s="331" t="s">
        <v>41</v>
      </c>
      <c r="K4501" s="332" t="s">
        <v>225</v>
      </c>
      <c r="L4501" s="333">
        <v>65000</v>
      </c>
      <c r="M4501" s="333">
        <v>0</v>
      </c>
      <c r="N4501" s="333">
        <v>20000</v>
      </c>
      <c r="O4501" s="217">
        <f t="shared" ref="O4501:O4504" si="69">O4500+M4501-N4501</f>
        <v>56041.719999999506</v>
      </c>
    </row>
    <row r="4502" spans="1:15" ht="22.05" hidden="1" customHeight="1" x14ac:dyDescent="0.2">
      <c r="A4502" s="227">
        <v>45864</v>
      </c>
      <c r="B4502" s="20" t="s">
        <v>185</v>
      </c>
      <c r="C4502" s="28">
        <v>57060</v>
      </c>
      <c r="D4502" s="56"/>
      <c r="E4502" s="328" t="s">
        <v>463</v>
      </c>
      <c r="F4502" s="329" t="s">
        <v>79</v>
      </c>
      <c r="G4502" s="330"/>
      <c r="H4502" s="331" t="s">
        <v>22</v>
      </c>
      <c r="I4502" s="331" t="s">
        <v>54</v>
      </c>
      <c r="J4502" s="331" t="s">
        <v>62</v>
      </c>
      <c r="K4502" s="332" t="s">
        <v>225</v>
      </c>
      <c r="L4502" s="333">
        <v>65000</v>
      </c>
      <c r="M4502" s="333">
        <v>0</v>
      </c>
      <c r="N4502" s="333">
        <v>30000</v>
      </c>
      <c r="O4502" s="217">
        <f t="shared" si="69"/>
        <v>26041.719999999506</v>
      </c>
    </row>
    <row r="4503" spans="1:15" ht="22.05" hidden="1" customHeight="1" x14ac:dyDescent="0.2">
      <c r="A4503" s="227">
        <v>45864</v>
      </c>
      <c r="B4503" s="20" t="s">
        <v>185</v>
      </c>
      <c r="C4503" s="28">
        <v>57060</v>
      </c>
      <c r="D4503" s="56"/>
      <c r="E4503" s="328" t="s">
        <v>561</v>
      </c>
      <c r="F4503" s="329" t="s">
        <v>79</v>
      </c>
      <c r="G4503" s="330"/>
      <c r="H4503" s="331" t="s">
        <v>22</v>
      </c>
      <c r="I4503" s="331" t="s">
        <v>54</v>
      </c>
      <c r="J4503" s="331" t="s">
        <v>63</v>
      </c>
      <c r="K4503" s="332" t="s">
        <v>225</v>
      </c>
      <c r="L4503" s="333">
        <v>65000</v>
      </c>
      <c r="M4503" s="333">
        <v>0</v>
      </c>
      <c r="N4503" s="333">
        <v>5000</v>
      </c>
      <c r="O4503" s="217">
        <f t="shared" si="69"/>
        <v>21041.719999999506</v>
      </c>
    </row>
    <row r="4504" spans="1:15" ht="22.05" hidden="1" customHeight="1" x14ac:dyDescent="0.2">
      <c r="A4504" s="227">
        <v>45864</v>
      </c>
      <c r="B4504" s="20" t="s">
        <v>185</v>
      </c>
      <c r="C4504" s="28">
        <v>57061</v>
      </c>
      <c r="D4504" s="56"/>
      <c r="E4504" s="25" t="s">
        <v>5418</v>
      </c>
      <c r="F4504" s="20" t="s">
        <v>79</v>
      </c>
      <c r="H4504" s="23" t="s">
        <v>21</v>
      </c>
      <c r="I4504" s="28" t="s">
        <v>28</v>
      </c>
      <c r="J4504" s="23" t="s">
        <v>199</v>
      </c>
      <c r="M4504" s="231">
        <v>8650</v>
      </c>
      <c r="N4504" s="231">
        <v>0</v>
      </c>
      <c r="O4504" s="217">
        <f t="shared" si="69"/>
        <v>29691.719999999506</v>
      </c>
    </row>
    <row r="4505" spans="1:15" ht="22.05" hidden="1" customHeight="1" x14ac:dyDescent="0.2">
      <c r="A4505" s="227">
        <v>45864</v>
      </c>
      <c r="B4505" s="20" t="s">
        <v>185</v>
      </c>
      <c r="C4505" s="28">
        <v>57062</v>
      </c>
      <c r="E4505" s="25" t="s">
        <v>5419</v>
      </c>
      <c r="F4505" s="20" t="s">
        <v>79</v>
      </c>
      <c r="H4505" s="23" t="s">
        <v>22</v>
      </c>
      <c r="I4505" s="28" t="s">
        <v>54</v>
      </c>
      <c r="J4505" s="23" t="s">
        <v>41</v>
      </c>
      <c r="K4505" s="156" t="s">
        <v>1639</v>
      </c>
      <c r="M4505" s="231">
        <v>0</v>
      </c>
      <c r="N4505" s="231">
        <v>4200</v>
      </c>
      <c r="O4505" s="217">
        <f t="shared" ref="O4505:O4569" si="70">O4504+M4505-N4505</f>
        <v>25491.719999999506</v>
      </c>
    </row>
    <row r="4506" spans="1:15" ht="22.05" hidden="1" customHeight="1" x14ac:dyDescent="0.2">
      <c r="A4506" s="227">
        <v>45864</v>
      </c>
      <c r="B4506" s="20" t="s">
        <v>185</v>
      </c>
      <c r="C4506" s="28">
        <v>57063</v>
      </c>
      <c r="D4506" s="56"/>
      <c r="E4506" s="25" t="s">
        <v>5420</v>
      </c>
      <c r="F4506" s="20" t="s">
        <v>79</v>
      </c>
      <c r="H4506" s="23" t="s">
        <v>22</v>
      </c>
      <c r="I4506" s="28" t="s">
        <v>54</v>
      </c>
      <c r="J4506" s="23" t="s">
        <v>44</v>
      </c>
      <c r="K4506" s="156" t="s">
        <v>1639</v>
      </c>
      <c r="L4506" s="231">
        <v>1050</v>
      </c>
      <c r="M4506" s="231">
        <v>0</v>
      </c>
      <c r="N4506" s="231">
        <v>50</v>
      </c>
      <c r="O4506" s="217">
        <f t="shared" si="70"/>
        <v>25441.719999999506</v>
      </c>
    </row>
    <row r="4507" spans="1:15" ht="22.05" hidden="1" customHeight="1" x14ac:dyDescent="0.2">
      <c r="A4507" s="227">
        <v>45864</v>
      </c>
      <c r="B4507" s="20" t="s">
        <v>185</v>
      </c>
      <c r="C4507" s="28">
        <v>57063</v>
      </c>
      <c r="D4507" s="56"/>
      <c r="E4507" s="25" t="s">
        <v>5420</v>
      </c>
      <c r="F4507" s="20" t="s">
        <v>79</v>
      </c>
      <c r="H4507" s="23" t="s">
        <v>22</v>
      </c>
      <c r="I4507" s="28" t="s">
        <v>29</v>
      </c>
      <c r="J4507" s="23" t="s">
        <v>209</v>
      </c>
      <c r="K4507" s="156" t="s">
        <v>1639</v>
      </c>
      <c r="L4507" s="25" t="s">
        <v>5567</v>
      </c>
      <c r="M4507" s="231">
        <v>0</v>
      </c>
      <c r="N4507" s="231">
        <v>1000</v>
      </c>
      <c r="O4507" s="217">
        <f t="shared" si="70"/>
        <v>24441.719999999506</v>
      </c>
    </row>
    <row r="4508" spans="1:15" ht="22.05" hidden="1" customHeight="1" x14ac:dyDescent="0.2">
      <c r="A4508" s="227">
        <v>45864</v>
      </c>
      <c r="B4508" s="20" t="s">
        <v>185</v>
      </c>
      <c r="C4508" s="28">
        <v>57064</v>
      </c>
      <c r="D4508" s="56"/>
      <c r="E4508" s="25" t="s">
        <v>5421</v>
      </c>
      <c r="F4508" s="20" t="s">
        <v>79</v>
      </c>
      <c r="H4508" s="23" t="s">
        <v>22</v>
      </c>
      <c r="I4508" s="28" t="s">
        <v>103</v>
      </c>
      <c r="J4508" s="23" t="s">
        <v>217</v>
      </c>
      <c r="K4508" s="156" t="s">
        <v>1639</v>
      </c>
      <c r="M4508" s="231">
        <v>0</v>
      </c>
      <c r="N4508" s="231">
        <v>350</v>
      </c>
      <c r="O4508" s="217">
        <f t="shared" si="70"/>
        <v>24091.719999999506</v>
      </c>
    </row>
    <row r="4509" spans="1:15" ht="22.05" hidden="1" customHeight="1" x14ac:dyDescent="0.2">
      <c r="A4509" s="227">
        <v>45865</v>
      </c>
      <c r="B4509" s="20" t="s">
        <v>185</v>
      </c>
      <c r="C4509" s="93">
        <v>57066</v>
      </c>
      <c r="D4509" s="56"/>
      <c r="E4509" s="25" t="s">
        <v>151</v>
      </c>
      <c r="F4509" s="20" t="s">
        <v>79</v>
      </c>
      <c r="H4509" s="23" t="s">
        <v>22</v>
      </c>
      <c r="I4509" s="28" t="s">
        <v>53</v>
      </c>
      <c r="J4509" s="23" t="s">
        <v>112</v>
      </c>
      <c r="K4509" s="156" t="s">
        <v>135</v>
      </c>
      <c r="M4509" s="231">
        <v>0</v>
      </c>
      <c r="N4509" s="231">
        <v>500</v>
      </c>
      <c r="O4509" s="217">
        <f t="shared" si="70"/>
        <v>23591.719999999506</v>
      </c>
    </row>
    <row r="4510" spans="1:15" ht="22.05" hidden="1" customHeight="1" x14ac:dyDescent="0.2">
      <c r="A4510" s="227">
        <v>45866</v>
      </c>
      <c r="B4510" s="20" t="s">
        <v>185</v>
      </c>
      <c r="C4510" s="28">
        <v>57068</v>
      </c>
      <c r="D4510" s="56"/>
      <c r="E4510" s="25" t="s">
        <v>143</v>
      </c>
      <c r="F4510" s="20" t="s">
        <v>79</v>
      </c>
      <c r="H4510" s="23" t="s">
        <v>22</v>
      </c>
      <c r="I4510" s="28" t="s">
        <v>53</v>
      </c>
      <c r="J4510" s="23" t="s">
        <v>112</v>
      </c>
      <c r="K4510" s="156" t="s">
        <v>144</v>
      </c>
      <c r="M4510" s="231">
        <v>0</v>
      </c>
      <c r="N4510" s="231">
        <v>8400</v>
      </c>
      <c r="O4510" s="217">
        <f t="shared" si="70"/>
        <v>15191.719999999506</v>
      </c>
    </row>
    <row r="4511" spans="1:15" ht="22.05" hidden="1" customHeight="1" x14ac:dyDescent="0.2">
      <c r="A4511" s="227">
        <v>45866</v>
      </c>
      <c r="B4511" s="20" t="s">
        <v>185</v>
      </c>
      <c r="C4511" s="28">
        <v>57069</v>
      </c>
      <c r="D4511" s="56"/>
      <c r="E4511" s="25" t="s">
        <v>5424</v>
      </c>
      <c r="F4511" s="20" t="s">
        <v>79</v>
      </c>
      <c r="H4511" s="23" t="s">
        <v>22</v>
      </c>
      <c r="I4511" s="28" t="s">
        <v>54</v>
      </c>
      <c r="J4511" s="23" t="s">
        <v>41</v>
      </c>
      <c r="K4511" s="156" t="s">
        <v>235</v>
      </c>
      <c r="M4511" s="231">
        <v>0</v>
      </c>
      <c r="N4511" s="231">
        <v>270</v>
      </c>
      <c r="O4511" s="217">
        <f t="shared" si="70"/>
        <v>14921.719999999506</v>
      </c>
    </row>
    <row r="4512" spans="1:15" ht="22.05" hidden="1" customHeight="1" x14ac:dyDescent="0.2">
      <c r="A4512" s="227">
        <v>45866</v>
      </c>
      <c r="B4512" s="20" t="s">
        <v>185</v>
      </c>
      <c r="C4512" s="28">
        <v>57070</v>
      </c>
      <c r="D4512" s="56"/>
      <c r="E4512" s="25" t="s">
        <v>5425</v>
      </c>
      <c r="F4512" s="20" t="s">
        <v>79</v>
      </c>
      <c r="H4512" s="23" t="s">
        <v>22</v>
      </c>
      <c r="I4512" s="28" t="s">
        <v>103</v>
      </c>
      <c r="J4512" s="23" t="s">
        <v>97</v>
      </c>
      <c r="K4512" s="156" t="s">
        <v>134</v>
      </c>
      <c r="M4512" s="231">
        <v>0</v>
      </c>
      <c r="N4512" s="231">
        <v>2400</v>
      </c>
      <c r="O4512" s="217">
        <f t="shared" si="70"/>
        <v>12521.719999999506</v>
      </c>
    </row>
    <row r="4513" spans="1:15" ht="22.05" hidden="1" customHeight="1" x14ac:dyDescent="0.2">
      <c r="A4513" s="227">
        <v>45866</v>
      </c>
      <c r="B4513" s="20" t="s">
        <v>185</v>
      </c>
      <c r="C4513" s="28">
        <v>57071</v>
      </c>
      <c r="D4513" s="56"/>
      <c r="E4513" s="29" t="s">
        <v>5426</v>
      </c>
      <c r="F4513" s="20" t="s">
        <v>79</v>
      </c>
      <c r="H4513" s="23" t="s">
        <v>22</v>
      </c>
      <c r="I4513" s="28" t="s">
        <v>103</v>
      </c>
      <c r="J4513" s="23" t="s">
        <v>214</v>
      </c>
      <c r="K4513" s="156" t="s">
        <v>134</v>
      </c>
      <c r="M4513" s="231">
        <v>0</v>
      </c>
      <c r="N4513" s="231">
        <v>250</v>
      </c>
      <c r="O4513" s="217">
        <f t="shared" si="70"/>
        <v>12271.719999999506</v>
      </c>
    </row>
    <row r="4514" spans="1:15" ht="22.05" hidden="1" customHeight="1" x14ac:dyDescent="0.2">
      <c r="A4514" s="227">
        <v>45866</v>
      </c>
      <c r="B4514" s="20" t="s">
        <v>185</v>
      </c>
      <c r="C4514" s="28">
        <v>57072</v>
      </c>
      <c r="D4514" s="56"/>
      <c r="E4514" s="25" t="s">
        <v>154</v>
      </c>
      <c r="F4514" s="20" t="s">
        <v>79</v>
      </c>
      <c r="H4514" s="23" t="s">
        <v>22</v>
      </c>
      <c r="I4514" s="28" t="s">
        <v>103</v>
      </c>
      <c r="J4514" s="23" t="s">
        <v>219</v>
      </c>
      <c r="K4514" s="156" t="s">
        <v>1241</v>
      </c>
      <c r="M4514" s="231">
        <v>0</v>
      </c>
      <c r="N4514" s="231">
        <v>260</v>
      </c>
      <c r="O4514" s="217">
        <f t="shared" si="70"/>
        <v>12011.719999999506</v>
      </c>
    </row>
    <row r="4515" spans="1:15" ht="22.05" hidden="1" customHeight="1" x14ac:dyDescent="0.2">
      <c r="A4515" s="227">
        <v>45866</v>
      </c>
      <c r="B4515" s="20" t="s">
        <v>185</v>
      </c>
      <c r="C4515" s="28">
        <v>57073</v>
      </c>
      <c r="D4515" s="56"/>
      <c r="E4515" s="25" t="s">
        <v>5427</v>
      </c>
      <c r="F4515" s="20" t="s">
        <v>79</v>
      </c>
      <c r="H4515" s="23" t="s">
        <v>22</v>
      </c>
      <c r="I4515" s="28" t="s">
        <v>103</v>
      </c>
      <c r="J4515" s="23" t="s">
        <v>214</v>
      </c>
      <c r="K4515" s="156" t="s">
        <v>235</v>
      </c>
      <c r="M4515" s="231">
        <v>0</v>
      </c>
      <c r="N4515" s="231">
        <v>150</v>
      </c>
      <c r="O4515" s="217">
        <f t="shared" si="70"/>
        <v>11861.719999999506</v>
      </c>
    </row>
    <row r="4516" spans="1:15" ht="22.05" hidden="1" customHeight="1" x14ac:dyDescent="0.2">
      <c r="A4516" s="227">
        <v>45866</v>
      </c>
      <c r="B4516" s="20" t="s">
        <v>185</v>
      </c>
      <c r="C4516" s="28">
        <v>57074</v>
      </c>
      <c r="D4516" s="56"/>
      <c r="E4516" s="25" t="s">
        <v>5428</v>
      </c>
      <c r="F4516" s="20" t="s">
        <v>79</v>
      </c>
      <c r="H4516" s="23" t="s">
        <v>22</v>
      </c>
      <c r="I4516" s="28" t="s">
        <v>103</v>
      </c>
      <c r="J4516" s="23" t="s">
        <v>219</v>
      </c>
      <c r="K4516" s="156" t="s">
        <v>5438</v>
      </c>
      <c r="M4516" s="231">
        <v>0</v>
      </c>
      <c r="N4516" s="231">
        <v>785</v>
      </c>
      <c r="O4516" s="217">
        <f t="shared" si="70"/>
        <v>11076.719999999506</v>
      </c>
    </row>
    <row r="4517" spans="1:15" ht="22.05" hidden="1" customHeight="1" x14ac:dyDescent="0.2">
      <c r="A4517" s="227">
        <v>45866</v>
      </c>
      <c r="B4517" s="20" t="s">
        <v>185</v>
      </c>
      <c r="C4517" s="28">
        <v>57075</v>
      </c>
      <c r="D4517" s="56"/>
      <c r="E4517" s="25" t="s">
        <v>651</v>
      </c>
      <c r="F4517" s="20" t="s">
        <v>79</v>
      </c>
      <c r="H4517" s="23" t="s">
        <v>21</v>
      </c>
      <c r="I4517" s="28" t="s">
        <v>29</v>
      </c>
      <c r="J4517" s="23" t="s">
        <v>209</v>
      </c>
      <c r="L4517" s="25" t="s">
        <v>5570</v>
      </c>
      <c r="M4517" s="231">
        <v>15000</v>
      </c>
      <c r="N4517" s="231">
        <v>0</v>
      </c>
      <c r="O4517" s="217">
        <f t="shared" si="70"/>
        <v>26076.719999999506</v>
      </c>
    </row>
    <row r="4518" spans="1:15" ht="22.05" hidden="1" customHeight="1" x14ac:dyDescent="0.2">
      <c r="A4518" s="227">
        <v>45866</v>
      </c>
      <c r="B4518" s="20" t="s">
        <v>185</v>
      </c>
      <c r="C4518" s="28">
        <v>57076</v>
      </c>
      <c r="D4518" s="56"/>
      <c r="E4518" s="25" t="s">
        <v>5429</v>
      </c>
      <c r="F4518" s="20" t="s">
        <v>79</v>
      </c>
      <c r="H4518" s="23" t="s">
        <v>21</v>
      </c>
      <c r="I4518" s="28" t="s">
        <v>81</v>
      </c>
      <c r="J4518" s="23" t="s">
        <v>167</v>
      </c>
      <c r="M4518" s="231">
        <v>35000</v>
      </c>
      <c r="N4518" s="231">
        <v>0</v>
      </c>
      <c r="O4518" s="217">
        <f t="shared" si="70"/>
        <v>61076.719999999506</v>
      </c>
    </row>
    <row r="4519" spans="1:15" ht="22.05" hidden="1" customHeight="1" x14ac:dyDescent="0.2">
      <c r="A4519" s="227">
        <v>45866</v>
      </c>
      <c r="B4519" s="20" t="s">
        <v>185</v>
      </c>
      <c r="C4519" s="28">
        <v>57077</v>
      </c>
      <c r="D4519" s="56"/>
      <c r="E4519" s="25" t="s">
        <v>5430</v>
      </c>
      <c r="F4519" s="20" t="s">
        <v>79</v>
      </c>
      <c r="H4519" s="23" t="s">
        <v>22</v>
      </c>
      <c r="I4519" s="28" t="s">
        <v>55</v>
      </c>
      <c r="J4519" s="23" t="s">
        <v>70</v>
      </c>
      <c r="K4519" s="156" t="s">
        <v>122</v>
      </c>
      <c r="M4519" s="231">
        <v>0</v>
      </c>
      <c r="N4519" s="231">
        <v>2500</v>
      </c>
      <c r="O4519" s="217">
        <f t="shared" si="70"/>
        <v>58576.719999999506</v>
      </c>
    </row>
    <row r="4520" spans="1:15" ht="22.05" hidden="1" customHeight="1" x14ac:dyDescent="0.2">
      <c r="A4520" s="227">
        <v>45866</v>
      </c>
      <c r="B4520" s="20" t="s">
        <v>185</v>
      </c>
      <c r="C4520" s="28">
        <v>57078</v>
      </c>
      <c r="D4520" s="56"/>
      <c r="E4520" s="25" t="s">
        <v>646</v>
      </c>
      <c r="F4520" s="20" t="s">
        <v>79</v>
      </c>
      <c r="H4520" s="23" t="s">
        <v>22</v>
      </c>
      <c r="I4520" s="28" t="s">
        <v>53</v>
      </c>
      <c r="J4520" s="23" t="s">
        <v>113</v>
      </c>
      <c r="K4520" s="156" t="s">
        <v>3729</v>
      </c>
      <c r="M4520" s="231">
        <v>0</v>
      </c>
      <c r="N4520" s="231">
        <v>13200</v>
      </c>
      <c r="O4520" s="217">
        <f t="shared" si="70"/>
        <v>45376.719999999506</v>
      </c>
    </row>
    <row r="4521" spans="1:15" ht="22.05" hidden="1" customHeight="1" x14ac:dyDescent="0.2">
      <c r="A4521" s="227">
        <v>45866</v>
      </c>
      <c r="B4521" s="20" t="s">
        <v>185</v>
      </c>
      <c r="C4521" s="28">
        <v>57079</v>
      </c>
      <c r="D4521" s="56"/>
      <c r="E4521" s="25" t="s">
        <v>645</v>
      </c>
      <c r="F4521" s="20" t="s">
        <v>79</v>
      </c>
      <c r="H4521" s="23" t="s">
        <v>22</v>
      </c>
      <c r="I4521" s="28" t="s">
        <v>103</v>
      </c>
      <c r="J4521" s="23" t="s">
        <v>102</v>
      </c>
      <c r="K4521" s="156" t="s">
        <v>3729</v>
      </c>
      <c r="M4521" s="231">
        <v>0</v>
      </c>
      <c r="N4521" s="231">
        <v>5000</v>
      </c>
      <c r="O4521" s="217">
        <f t="shared" si="70"/>
        <v>40376.719999999506</v>
      </c>
    </row>
    <row r="4522" spans="1:15" ht="22.05" hidden="1" customHeight="1" x14ac:dyDescent="0.2">
      <c r="A4522" s="227">
        <v>45866</v>
      </c>
      <c r="B4522" s="20" t="s">
        <v>185</v>
      </c>
      <c r="C4522" s="28">
        <v>57080</v>
      </c>
      <c r="D4522" s="56"/>
      <c r="E4522" s="25" t="s">
        <v>649</v>
      </c>
      <c r="F4522" s="20" t="s">
        <v>79</v>
      </c>
      <c r="H4522" s="23" t="s">
        <v>22</v>
      </c>
      <c r="I4522" s="28" t="s">
        <v>53</v>
      </c>
      <c r="J4522" s="23" t="s">
        <v>113</v>
      </c>
      <c r="K4522" s="156" t="s">
        <v>1515</v>
      </c>
      <c r="M4522" s="231">
        <v>0</v>
      </c>
      <c r="N4522" s="231">
        <v>9300</v>
      </c>
      <c r="O4522" s="217">
        <f t="shared" si="70"/>
        <v>31076.719999999506</v>
      </c>
    </row>
    <row r="4523" spans="1:15" ht="22.05" hidden="1" customHeight="1" x14ac:dyDescent="0.2">
      <c r="A4523" s="227">
        <v>45866</v>
      </c>
      <c r="B4523" s="20" t="s">
        <v>185</v>
      </c>
      <c r="C4523" s="28">
        <v>57081</v>
      </c>
      <c r="D4523" s="56"/>
      <c r="E4523" s="25" t="s">
        <v>648</v>
      </c>
      <c r="F4523" s="20" t="s">
        <v>79</v>
      </c>
      <c r="H4523" s="23" t="s">
        <v>22</v>
      </c>
      <c r="I4523" s="28" t="s">
        <v>53</v>
      </c>
      <c r="J4523" s="23" t="s">
        <v>113</v>
      </c>
      <c r="K4523" s="156" t="s">
        <v>164</v>
      </c>
      <c r="M4523" s="231">
        <v>0</v>
      </c>
      <c r="N4523" s="231">
        <v>9400</v>
      </c>
      <c r="O4523" s="217">
        <f t="shared" si="70"/>
        <v>21676.719999999506</v>
      </c>
    </row>
    <row r="4524" spans="1:15" ht="22.05" hidden="1" customHeight="1" x14ac:dyDescent="0.2">
      <c r="A4524" s="227">
        <v>45866</v>
      </c>
      <c r="B4524" s="20" t="s">
        <v>185</v>
      </c>
      <c r="C4524" s="28">
        <v>57082</v>
      </c>
      <c r="D4524" s="56"/>
      <c r="E4524" s="25" t="s">
        <v>1508</v>
      </c>
      <c r="F4524" s="20" t="s">
        <v>79</v>
      </c>
      <c r="H4524" s="23" t="s">
        <v>22</v>
      </c>
      <c r="I4524" s="28" t="s">
        <v>53</v>
      </c>
      <c r="J4524" s="23" t="s">
        <v>113</v>
      </c>
      <c r="K4524" s="156" t="s">
        <v>660</v>
      </c>
      <c r="M4524" s="231">
        <v>0</v>
      </c>
      <c r="N4524" s="231">
        <v>4500</v>
      </c>
      <c r="O4524" s="217">
        <f t="shared" si="70"/>
        <v>17176.719999999506</v>
      </c>
    </row>
    <row r="4525" spans="1:15" ht="22.05" hidden="1" customHeight="1" x14ac:dyDescent="0.2">
      <c r="A4525" s="227">
        <v>45866</v>
      </c>
      <c r="B4525" s="20" t="s">
        <v>185</v>
      </c>
      <c r="C4525" s="28">
        <v>57083</v>
      </c>
      <c r="D4525" s="56"/>
      <c r="E4525" s="25" t="s">
        <v>647</v>
      </c>
      <c r="F4525" s="20" t="s">
        <v>79</v>
      </c>
      <c r="H4525" s="23" t="s">
        <v>22</v>
      </c>
      <c r="I4525" s="28" t="s">
        <v>53</v>
      </c>
      <c r="J4525" s="23" t="s">
        <v>113</v>
      </c>
      <c r="K4525" s="156" t="s">
        <v>5439</v>
      </c>
      <c r="M4525" s="231">
        <v>0</v>
      </c>
      <c r="N4525" s="231">
        <v>1500</v>
      </c>
      <c r="O4525" s="217">
        <f t="shared" si="70"/>
        <v>15676.719999999506</v>
      </c>
    </row>
    <row r="4526" spans="1:15" ht="22.05" hidden="1" customHeight="1" x14ac:dyDescent="0.2">
      <c r="A4526" s="227">
        <v>45866</v>
      </c>
      <c r="B4526" s="20" t="s">
        <v>185</v>
      </c>
      <c r="C4526" s="28">
        <v>57084</v>
      </c>
      <c r="D4526" s="56"/>
      <c r="E4526" s="25" t="s">
        <v>152</v>
      </c>
      <c r="F4526" s="20" t="s">
        <v>79</v>
      </c>
      <c r="H4526" s="23" t="s">
        <v>22</v>
      </c>
      <c r="I4526" s="28" t="s">
        <v>53</v>
      </c>
      <c r="J4526" s="23" t="s">
        <v>113</v>
      </c>
      <c r="K4526" s="156" t="s">
        <v>163</v>
      </c>
      <c r="M4526" s="231">
        <v>0</v>
      </c>
      <c r="N4526" s="231">
        <v>3900</v>
      </c>
      <c r="O4526" s="217">
        <f t="shared" si="70"/>
        <v>11776.719999999506</v>
      </c>
    </row>
    <row r="4527" spans="1:15" ht="22.05" hidden="1" customHeight="1" x14ac:dyDescent="0.2">
      <c r="A4527" s="227">
        <v>45866</v>
      </c>
      <c r="B4527" s="20" t="s">
        <v>185</v>
      </c>
      <c r="C4527" s="28">
        <v>57085</v>
      </c>
      <c r="D4527" s="56"/>
      <c r="E4527" s="25" t="s">
        <v>485</v>
      </c>
      <c r="F4527" s="20" t="s">
        <v>79</v>
      </c>
      <c r="H4527" s="23" t="s">
        <v>22</v>
      </c>
      <c r="I4527" s="28" t="s">
        <v>56</v>
      </c>
      <c r="J4527" s="23" t="s">
        <v>116</v>
      </c>
      <c r="K4527" s="156" t="s">
        <v>210</v>
      </c>
      <c r="M4527" s="231">
        <v>0</v>
      </c>
      <c r="N4527" s="231">
        <v>125</v>
      </c>
      <c r="O4527" s="217">
        <f t="shared" si="70"/>
        <v>11651.719999999506</v>
      </c>
    </row>
    <row r="4528" spans="1:15" ht="22.05" hidden="1" customHeight="1" x14ac:dyDescent="0.2">
      <c r="A4528" s="227">
        <v>45866</v>
      </c>
      <c r="B4528" s="20" t="s">
        <v>185</v>
      </c>
      <c r="C4528" s="28">
        <v>57086</v>
      </c>
      <c r="D4528" s="56"/>
      <c r="E4528" s="25" t="s">
        <v>5431</v>
      </c>
      <c r="F4528" s="20" t="s">
        <v>79</v>
      </c>
      <c r="H4528" s="23" t="s">
        <v>22</v>
      </c>
      <c r="I4528" s="28" t="s">
        <v>56</v>
      </c>
      <c r="J4528" s="23" t="s">
        <v>212</v>
      </c>
      <c r="K4528" s="156" t="s">
        <v>235</v>
      </c>
      <c r="M4528" s="231">
        <v>0</v>
      </c>
      <c r="N4528" s="231">
        <v>35</v>
      </c>
      <c r="O4528" s="217">
        <f t="shared" si="70"/>
        <v>11616.719999999506</v>
      </c>
    </row>
    <row r="4529" spans="1:15" ht="22.05" hidden="1" customHeight="1" x14ac:dyDescent="0.2">
      <c r="A4529" s="227">
        <v>45866</v>
      </c>
      <c r="B4529" s="20" t="s">
        <v>185</v>
      </c>
      <c r="C4529" s="28">
        <v>57087</v>
      </c>
      <c r="D4529" s="56"/>
      <c r="E4529" s="25" t="s">
        <v>5432</v>
      </c>
      <c r="F4529" s="20" t="s">
        <v>79</v>
      </c>
      <c r="H4529" s="23" t="s">
        <v>22</v>
      </c>
      <c r="I4529" s="28" t="s">
        <v>103</v>
      </c>
      <c r="J4529" s="23" t="s">
        <v>95</v>
      </c>
      <c r="K4529" s="156" t="s">
        <v>163</v>
      </c>
      <c r="M4529" s="231">
        <v>0</v>
      </c>
      <c r="N4529" s="231">
        <v>3630</v>
      </c>
      <c r="O4529" s="217">
        <f t="shared" si="70"/>
        <v>7986.7199999995064</v>
      </c>
    </row>
    <row r="4530" spans="1:15" ht="22.05" hidden="1" customHeight="1" x14ac:dyDescent="0.2">
      <c r="A4530" s="227">
        <v>45866</v>
      </c>
      <c r="B4530" s="20" t="s">
        <v>185</v>
      </c>
      <c r="C4530" s="28">
        <v>57088</v>
      </c>
      <c r="D4530" s="56"/>
      <c r="E4530" s="25" t="s">
        <v>5433</v>
      </c>
      <c r="F4530" s="20" t="s">
        <v>79</v>
      </c>
      <c r="H4530" s="23" t="s">
        <v>22</v>
      </c>
      <c r="I4530" s="28" t="s">
        <v>103</v>
      </c>
      <c r="J4530" s="23" t="s">
        <v>219</v>
      </c>
      <c r="K4530" s="156" t="s">
        <v>770</v>
      </c>
      <c r="M4530" s="231">
        <v>0</v>
      </c>
      <c r="N4530" s="231">
        <v>1104</v>
      </c>
      <c r="O4530" s="217">
        <f t="shared" si="70"/>
        <v>6882.7199999995064</v>
      </c>
    </row>
    <row r="4531" spans="1:15" ht="22.05" hidden="1" customHeight="1" x14ac:dyDescent="0.2">
      <c r="A4531" s="227">
        <v>45866</v>
      </c>
      <c r="B4531" s="20" t="s">
        <v>185</v>
      </c>
      <c r="C4531" s="28">
        <v>57089</v>
      </c>
      <c r="D4531" s="56"/>
      <c r="E4531" s="25" t="s">
        <v>5434</v>
      </c>
      <c r="F4531" s="20" t="s">
        <v>79</v>
      </c>
      <c r="H4531" s="23" t="s">
        <v>22</v>
      </c>
      <c r="I4531" s="28" t="s">
        <v>53</v>
      </c>
      <c r="J4531" s="23" t="s">
        <v>112</v>
      </c>
      <c r="K4531" s="156" t="s">
        <v>4567</v>
      </c>
      <c r="M4531" s="231">
        <v>0</v>
      </c>
      <c r="N4531" s="231">
        <v>300</v>
      </c>
      <c r="O4531" s="217">
        <f t="shared" si="70"/>
        <v>6582.7199999995064</v>
      </c>
    </row>
    <row r="4532" spans="1:15" ht="22.05" hidden="1" customHeight="1" x14ac:dyDescent="0.2">
      <c r="A4532" s="227">
        <v>45866</v>
      </c>
      <c r="B4532" s="20" t="s">
        <v>185</v>
      </c>
      <c r="C4532" s="28">
        <v>57090</v>
      </c>
      <c r="D4532" s="56"/>
      <c r="E4532" s="25" t="s">
        <v>5435</v>
      </c>
      <c r="F4532" s="20" t="s">
        <v>79</v>
      </c>
      <c r="H4532" s="23" t="s">
        <v>21</v>
      </c>
      <c r="I4532" s="28" t="s">
        <v>29</v>
      </c>
      <c r="J4532" s="23" t="s">
        <v>209</v>
      </c>
      <c r="L4532" s="28" t="s">
        <v>5622</v>
      </c>
      <c r="M4532" s="231">
        <v>10000</v>
      </c>
      <c r="N4532" s="231">
        <v>0</v>
      </c>
      <c r="O4532" s="217">
        <f t="shared" si="70"/>
        <v>16582.719999999506</v>
      </c>
    </row>
    <row r="4533" spans="1:15" ht="22.05" hidden="1" customHeight="1" x14ac:dyDescent="0.2">
      <c r="A4533" s="227">
        <v>45866</v>
      </c>
      <c r="B4533" s="20" t="s">
        <v>185</v>
      </c>
      <c r="C4533" s="28">
        <v>57091</v>
      </c>
      <c r="D4533" s="56"/>
      <c r="E4533" s="25" t="s">
        <v>5436</v>
      </c>
      <c r="F4533" s="20" t="s">
        <v>79</v>
      </c>
      <c r="H4533" s="23" t="s">
        <v>22</v>
      </c>
      <c r="I4533" s="28" t="s">
        <v>55</v>
      </c>
      <c r="J4533" s="23" t="s">
        <v>73</v>
      </c>
      <c r="K4533" s="156" t="s">
        <v>5440</v>
      </c>
      <c r="M4533" s="231">
        <v>0</v>
      </c>
      <c r="N4533" s="231">
        <v>9486</v>
      </c>
      <c r="O4533" s="217">
        <f t="shared" si="70"/>
        <v>7096.7199999995064</v>
      </c>
    </row>
    <row r="4534" spans="1:15" ht="22.05" hidden="1" customHeight="1" x14ac:dyDescent="0.2">
      <c r="A4534" s="227">
        <v>45866</v>
      </c>
      <c r="B4534" s="20" t="s">
        <v>185</v>
      </c>
      <c r="C4534" s="28">
        <v>57092</v>
      </c>
      <c r="D4534" s="56"/>
      <c r="E4534" s="25" t="s">
        <v>5437</v>
      </c>
      <c r="F4534" s="20" t="s">
        <v>79</v>
      </c>
      <c r="H4534" s="23" t="s">
        <v>22</v>
      </c>
      <c r="I4534" s="28" t="s">
        <v>55</v>
      </c>
      <c r="J4534" s="23" t="s">
        <v>261</v>
      </c>
      <c r="K4534" s="156" t="s">
        <v>5441</v>
      </c>
      <c r="M4534" s="231">
        <v>0</v>
      </c>
      <c r="N4534" s="231">
        <v>4000</v>
      </c>
      <c r="O4534" s="217">
        <f t="shared" si="70"/>
        <v>3096.7199999995064</v>
      </c>
    </row>
    <row r="4535" spans="1:15" ht="22.05" hidden="1" customHeight="1" x14ac:dyDescent="0.2">
      <c r="A4535" s="227">
        <v>45867</v>
      </c>
      <c r="B4535" s="20" t="s">
        <v>185</v>
      </c>
      <c r="C4535" s="28">
        <v>57094</v>
      </c>
      <c r="D4535" s="56"/>
      <c r="E4535" s="25" t="s">
        <v>379</v>
      </c>
      <c r="F4535" s="20" t="s">
        <v>79</v>
      </c>
      <c r="H4535" s="23" t="s">
        <v>22</v>
      </c>
      <c r="I4535" s="28" t="s">
        <v>103</v>
      </c>
      <c r="J4535" s="23" t="s">
        <v>95</v>
      </c>
      <c r="K4535" s="156" t="s">
        <v>210</v>
      </c>
      <c r="M4535" s="231">
        <v>0</v>
      </c>
      <c r="N4535" s="231">
        <v>300</v>
      </c>
      <c r="O4535" s="217">
        <f t="shared" si="70"/>
        <v>2796.7199999995064</v>
      </c>
    </row>
    <row r="4536" spans="1:15" ht="22.05" hidden="1" customHeight="1" x14ac:dyDescent="0.2">
      <c r="A4536" s="227">
        <v>45867</v>
      </c>
      <c r="B4536" s="20" t="s">
        <v>185</v>
      </c>
      <c r="C4536" s="28">
        <v>57095</v>
      </c>
      <c r="D4536" s="56"/>
      <c r="E4536" s="25" t="s">
        <v>1811</v>
      </c>
      <c r="F4536" s="20" t="s">
        <v>79</v>
      </c>
      <c r="H4536" s="23" t="s">
        <v>21</v>
      </c>
      <c r="I4536" s="28" t="s">
        <v>29</v>
      </c>
      <c r="J4536" s="23" t="s">
        <v>209</v>
      </c>
      <c r="L4536" s="25" t="s">
        <v>6376</v>
      </c>
      <c r="M4536" s="231">
        <v>35000</v>
      </c>
      <c r="N4536" s="231">
        <v>0</v>
      </c>
      <c r="O4536" s="217">
        <f t="shared" si="70"/>
        <v>37796.719999999506</v>
      </c>
    </row>
    <row r="4537" spans="1:15" ht="22.05" hidden="1" customHeight="1" x14ac:dyDescent="0.2">
      <c r="A4537" s="227">
        <v>45867</v>
      </c>
      <c r="B4537" s="20" t="s">
        <v>185</v>
      </c>
      <c r="C4537" s="28">
        <v>57096</v>
      </c>
      <c r="D4537" s="56"/>
      <c r="E4537" s="25" t="s">
        <v>143</v>
      </c>
      <c r="F4537" s="20" t="s">
        <v>79</v>
      </c>
      <c r="H4537" s="23" t="s">
        <v>22</v>
      </c>
      <c r="I4537" s="28" t="s">
        <v>53</v>
      </c>
      <c r="J4537" s="23" t="s">
        <v>112</v>
      </c>
      <c r="K4537" s="156" t="s">
        <v>144</v>
      </c>
      <c r="M4537" s="231">
        <v>0</v>
      </c>
      <c r="N4537" s="231">
        <v>9100</v>
      </c>
      <c r="O4537" s="217">
        <f t="shared" si="70"/>
        <v>28696.719999999506</v>
      </c>
    </row>
    <row r="4538" spans="1:15" ht="22.05" hidden="1" customHeight="1" x14ac:dyDescent="0.2">
      <c r="A4538" s="227">
        <v>45867</v>
      </c>
      <c r="B4538" s="20" t="s">
        <v>185</v>
      </c>
      <c r="C4538" s="28">
        <v>57097</v>
      </c>
      <c r="D4538" s="56"/>
      <c r="E4538" s="25" t="s">
        <v>5532</v>
      </c>
      <c r="F4538" s="20" t="s">
        <v>79</v>
      </c>
      <c r="H4538" s="23" t="s">
        <v>22</v>
      </c>
      <c r="I4538" s="28" t="s">
        <v>54</v>
      </c>
      <c r="J4538" s="23" t="s">
        <v>41</v>
      </c>
      <c r="K4538" s="156" t="s">
        <v>122</v>
      </c>
      <c r="M4538" s="231">
        <v>0</v>
      </c>
      <c r="N4538" s="231">
        <v>250</v>
      </c>
      <c r="O4538" s="217">
        <f t="shared" si="70"/>
        <v>28446.719999999506</v>
      </c>
    </row>
    <row r="4539" spans="1:15" ht="22.05" hidden="1" customHeight="1" x14ac:dyDescent="0.2">
      <c r="A4539" s="227">
        <v>45867</v>
      </c>
      <c r="B4539" s="20" t="s">
        <v>185</v>
      </c>
      <c r="C4539" s="28">
        <v>57098</v>
      </c>
      <c r="D4539" s="56"/>
      <c r="E4539" s="25" t="s">
        <v>534</v>
      </c>
      <c r="F4539" s="20" t="s">
        <v>79</v>
      </c>
      <c r="H4539" s="23" t="s">
        <v>22</v>
      </c>
      <c r="I4539" s="28" t="s">
        <v>103</v>
      </c>
      <c r="J4539" s="23" t="s">
        <v>60</v>
      </c>
      <c r="K4539" s="156" t="s">
        <v>542</v>
      </c>
      <c r="M4539" s="231">
        <v>0</v>
      </c>
      <c r="N4539" s="231">
        <v>5000</v>
      </c>
      <c r="O4539" s="217">
        <f t="shared" si="70"/>
        <v>23446.719999999506</v>
      </c>
    </row>
    <row r="4540" spans="1:15" ht="22.05" hidden="1" customHeight="1" x14ac:dyDescent="0.2">
      <c r="A4540" s="227">
        <v>45867</v>
      </c>
      <c r="B4540" s="20" t="s">
        <v>185</v>
      </c>
      <c r="C4540" s="28">
        <v>57099</v>
      </c>
      <c r="D4540" s="56"/>
      <c r="E4540" s="25" t="s">
        <v>5533</v>
      </c>
      <c r="F4540" s="20" t="s">
        <v>79</v>
      </c>
      <c r="H4540" s="23" t="s">
        <v>22</v>
      </c>
      <c r="I4540" s="28" t="s">
        <v>103</v>
      </c>
      <c r="J4540" s="23" t="s">
        <v>92</v>
      </c>
      <c r="K4540" s="156" t="s">
        <v>5539</v>
      </c>
      <c r="M4540" s="231">
        <v>0</v>
      </c>
      <c r="N4540" s="231">
        <v>200</v>
      </c>
      <c r="O4540" s="217">
        <f t="shared" si="70"/>
        <v>23246.719999999506</v>
      </c>
    </row>
    <row r="4541" spans="1:15" ht="22.05" hidden="1" customHeight="1" x14ac:dyDescent="0.2">
      <c r="A4541" s="227">
        <v>45867</v>
      </c>
      <c r="B4541" s="20" t="s">
        <v>185</v>
      </c>
      <c r="C4541" s="28">
        <v>57100</v>
      </c>
      <c r="D4541" s="56"/>
      <c r="E4541" s="25" t="s">
        <v>3767</v>
      </c>
      <c r="F4541" s="20" t="s">
        <v>79</v>
      </c>
      <c r="H4541" s="23" t="s">
        <v>22</v>
      </c>
      <c r="I4541" s="28" t="s">
        <v>103</v>
      </c>
      <c r="J4541" s="23" t="s">
        <v>219</v>
      </c>
      <c r="K4541" s="156" t="s">
        <v>1241</v>
      </c>
      <c r="M4541" s="231">
        <v>0</v>
      </c>
      <c r="N4541" s="231">
        <v>200</v>
      </c>
      <c r="O4541" s="217">
        <f t="shared" si="70"/>
        <v>23046.719999999506</v>
      </c>
    </row>
    <row r="4542" spans="1:15" ht="22.05" hidden="1" customHeight="1" x14ac:dyDescent="0.2">
      <c r="A4542" s="227">
        <v>45867</v>
      </c>
      <c r="B4542" s="20" t="s">
        <v>185</v>
      </c>
      <c r="C4542" s="28">
        <v>57101</v>
      </c>
      <c r="D4542" s="56"/>
      <c r="E4542" s="25" t="s">
        <v>154</v>
      </c>
      <c r="F4542" s="20" t="s">
        <v>79</v>
      </c>
      <c r="H4542" s="23" t="s">
        <v>22</v>
      </c>
      <c r="I4542" s="28" t="s">
        <v>103</v>
      </c>
      <c r="J4542" s="23" t="s">
        <v>219</v>
      </c>
      <c r="K4542" s="156" t="s">
        <v>1241</v>
      </c>
      <c r="M4542" s="231">
        <v>0</v>
      </c>
      <c r="N4542" s="231">
        <v>170</v>
      </c>
      <c r="O4542" s="217">
        <f t="shared" si="70"/>
        <v>22876.719999999506</v>
      </c>
    </row>
    <row r="4543" spans="1:15" ht="22.05" hidden="1" customHeight="1" x14ac:dyDescent="0.2">
      <c r="A4543" s="227">
        <v>45867</v>
      </c>
      <c r="B4543" s="20" t="s">
        <v>185</v>
      </c>
      <c r="C4543" s="28">
        <v>57102</v>
      </c>
      <c r="D4543" s="56"/>
      <c r="E4543" s="25" t="s">
        <v>5534</v>
      </c>
      <c r="F4543" s="20" t="s">
        <v>79</v>
      </c>
      <c r="H4543" s="23" t="s">
        <v>22</v>
      </c>
      <c r="I4543" s="28" t="s">
        <v>103</v>
      </c>
      <c r="J4543" s="23" t="s">
        <v>95</v>
      </c>
      <c r="K4543" s="156" t="s">
        <v>368</v>
      </c>
      <c r="M4543" s="231">
        <v>0</v>
      </c>
      <c r="N4543" s="231">
        <v>500</v>
      </c>
      <c r="O4543" s="217">
        <f t="shared" si="70"/>
        <v>22376.719999999506</v>
      </c>
    </row>
    <row r="4544" spans="1:15" ht="22.05" hidden="1" customHeight="1" x14ac:dyDescent="0.2">
      <c r="A4544" s="227">
        <v>45867</v>
      </c>
      <c r="B4544" s="20" t="s">
        <v>185</v>
      </c>
      <c r="C4544" s="28">
        <v>57103</v>
      </c>
      <c r="D4544" s="56"/>
      <c r="E4544" s="25" t="s">
        <v>5535</v>
      </c>
      <c r="F4544" s="20" t="s">
        <v>79</v>
      </c>
      <c r="H4544" s="23" t="s">
        <v>22</v>
      </c>
      <c r="I4544" s="28" t="s">
        <v>103</v>
      </c>
      <c r="J4544" s="23" t="s">
        <v>92</v>
      </c>
      <c r="K4544" s="156" t="s">
        <v>1543</v>
      </c>
      <c r="M4544" s="231">
        <v>0</v>
      </c>
      <c r="N4544" s="231">
        <v>300</v>
      </c>
      <c r="O4544" s="217">
        <f t="shared" si="70"/>
        <v>22076.719999999506</v>
      </c>
    </row>
    <row r="4545" spans="1:15" ht="22.05" hidden="1" customHeight="1" x14ac:dyDescent="0.2">
      <c r="A4545" s="227">
        <v>45867</v>
      </c>
      <c r="B4545" s="20" t="s">
        <v>185</v>
      </c>
      <c r="C4545" s="28">
        <v>57104</v>
      </c>
      <c r="D4545" s="56"/>
      <c r="E4545" s="25" t="s">
        <v>5536</v>
      </c>
      <c r="F4545" s="20" t="s">
        <v>79</v>
      </c>
      <c r="H4545" s="23" t="s">
        <v>22</v>
      </c>
      <c r="I4545" s="28" t="s">
        <v>103</v>
      </c>
      <c r="J4545" s="23" t="s">
        <v>95</v>
      </c>
      <c r="K4545" s="156" t="s">
        <v>210</v>
      </c>
      <c r="M4545" s="231">
        <v>0</v>
      </c>
      <c r="N4545" s="231">
        <v>300</v>
      </c>
      <c r="O4545" s="217">
        <f t="shared" si="70"/>
        <v>21776.719999999506</v>
      </c>
    </row>
    <row r="4546" spans="1:15" ht="22.05" hidden="1" customHeight="1" x14ac:dyDescent="0.2">
      <c r="A4546" s="227">
        <v>45867</v>
      </c>
      <c r="B4546" s="20" t="s">
        <v>185</v>
      </c>
      <c r="C4546" s="28">
        <v>57105</v>
      </c>
      <c r="D4546" s="56"/>
      <c r="E4546" s="25" t="s">
        <v>5537</v>
      </c>
      <c r="F4546" s="20" t="s">
        <v>79</v>
      </c>
      <c r="H4546" s="23" t="s">
        <v>22</v>
      </c>
      <c r="I4546" s="28" t="s">
        <v>55</v>
      </c>
      <c r="J4546" s="23" t="s">
        <v>261</v>
      </c>
      <c r="K4546" s="156" t="s">
        <v>2787</v>
      </c>
      <c r="M4546" s="231">
        <v>0</v>
      </c>
      <c r="N4546" s="231">
        <v>5000</v>
      </c>
      <c r="O4546" s="217">
        <f t="shared" si="70"/>
        <v>16776.719999999506</v>
      </c>
    </row>
    <row r="4547" spans="1:15" ht="22.05" hidden="1" customHeight="1" x14ac:dyDescent="0.2">
      <c r="A4547" s="227">
        <v>45867</v>
      </c>
      <c r="B4547" s="20" t="s">
        <v>185</v>
      </c>
      <c r="C4547" s="28">
        <v>57106</v>
      </c>
      <c r="D4547" s="56"/>
      <c r="E4547" s="25" t="s">
        <v>5538</v>
      </c>
      <c r="F4547" s="20" t="s">
        <v>79</v>
      </c>
      <c r="H4547" s="23" t="s">
        <v>22</v>
      </c>
      <c r="I4547" s="28" t="s">
        <v>55</v>
      </c>
      <c r="J4547" s="23" t="s">
        <v>73</v>
      </c>
      <c r="K4547" s="156" t="s">
        <v>5540</v>
      </c>
      <c r="M4547" s="231">
        <v>0</v>
      </c>
      <c r="N4547" s="231">
        <v>10500</v>
      </c>
      <c r="O4547" s="217">
        <f t="shared" si="70"/>
        <v>6276.7199999995064</v>
      </c>
    </row>
    <row r="4548" spans="1:15" ht="22.05" hidden="1" customHeight="1" x14ac:dyDescent="0.2">
      <c r="A4548" s="227">
        <v>45868</v>
      </c>
      <c r="B4548" s="20" t="s">
        <v>185</v>
      </c>
      <c r="C4548" s="28">
        <v>57108</v>
      </c>
      <c r="D4548" s="56"/>
      <c r="E4548" s="25" t="s">
        <v>5558</v>
      </c>
      <c r="F4548" s="20" t="s">
        <v>79</v>
      </c>
      <c r="H4548" s="23" t="s">
        <v>22</v>
      </c>
      <c r="I4548" s="28" t="s">
        <v>103</v>
      </c>
      <c r="J4548" s="23" t="s">
        <v>95</v>
      </c>
      <c r="K4548" s="156" t="s">
        <v>368</v>
      </c>
      <c r="M4548" s="231">
        <v>0</v>
      </c>
      <c r="N4548" s="231">
        <v>230</v>
      </c>
      <c r="O4548" s="217">
        <f t="shared" si="70"/>
        <v>6046.7199999995064</v>
      </c>
    </row>
    <row r="4549" spans="1:15" ht="22.05" hidden="1" customHeight="1" x14ac:dyDescent="0.2">
      <c r="A4549" s="227">
        <v>45868</v>
      </c>
      <c r="B4549" s="20" t="s">
        <v>185</v>
      </c>
      <c r="C4549" s="28">
        <v>57109</v>
      </c>
      <c r="D4549" s="56"/>
      <c r="E4549" s="25" t="s">
        <v>157</v>
      </c>
      <c r="F4549" s="20" t="s">
        <v>79</v>
      </c>
      <c r="H4549" s="23" t="s">
        <v>22</v>
      </c>
      <c r="I4549" s="28" t="s">
        <v>103</v>
      </c>
      <c r="J4549" s="23" t="s">
        <v>60</v>
      </c>
      <c r="K4549" s="156" t="s">
        <v>5565</v>
      </c>
      <c r="M4549" s="231">
        <v>0</v>
      </c>
      <c r="N4549" s="231">
        <v>1800</v>
      </c>
      <c r="O4549" s="217">
        <f t="shared" si="70"/>
        <v>4246.7199999995064</v>
      </c>
    </row>
    <row r="4550" spans="1:15" ht="22.05" hidden="1" customHeight="1" x14ac:dyDescent="0.2">
      <c r="A4550" s="227">
        <v>45868</v>
      </c>
      <c r="B4550" s="20" t="s">
        <v>185</v>
      </c>
      <c r="C4550" s="28">
        <v>57110</v>
      </c>
      <c r="D4550" s="56"/>
      <c r="E4550" s="25" t="s">
        <v>5559</v>
      </c>
      <c r="F4550" s="20" t="s">
        <v>79</v>
      </c>
      <c r="H4550" s="23" t="s">
        <v>21</v>
      </c>
      <c r="I4550" s="28" t="s">
        <v>81</v>
      </c>
      <c r="J4550" s="23" t="s">
        <v>168</v>
      </c>
      <c r="L4550" s="231">
        <v>4500</v>
      </c>
      <c r="M4550" s="231">
        <v>3500</v>
      </c>
      <c r="N4550" s="231">
        <v>0</v>
      </c>
      <c r="O4550" s="217">
        <f t="shared" si="70"/>
        <v>7746.7199999995064</v>
      </c>
    </row>
    <row r="4551" spans="1:15" ht="22.05" hidden="1" customHeight="1" x14ac:dyDescent="0.2">
      <c r="A4551" s="227">
        <v>45868</v>
      </c>
      <c r="B4551" s="20" t="s">
        <v>185</v>
      </c>
      <c r="C4551" s="28">
        <v>57110</v>
      </c>
      <c r="D4551" s="56"/>
      <c r="E4551" s="25" t="s">
        <v>5559</v>
      </c>
      <c r="F4551" s="20" t="s">
        <v>79</v>
      </c>
      <c r="H4551" s="23" t="s">
        <v>21</v>
      </c>
      <c r="I4551" s="28" t="s">
        <v>29</v>
      </c>
      <c r="J4551" s="23" t="s">
        <v>209</v>
      </c>
      <c r="L4551" s="231" t="s">
        <v>5568</v>
      </c>
      <c r="M4551" s="231">
        <v>1000</v>
      </c>
      <c r="N4551" s="231">
        <v>0</v>
      </c>
      <c r="O4551" s="217">
        <f t="shared" si="70"/>
        <v>8746.7199999995064</v>
      </c>
    </row>
    <row r="4552" spans="1:15" ht="22.05" hidden="1" customHeight="1" x14ac:dyDescent="0.2">
      <c r="A4552" s="227">
        <v>45868</v>
      </c>
      <c r="B4552" s="20" t="s">
        <v>185</v>
      </c>
      <c r="C4552" s="28">
        <v>57111</v>
      </c>
      <c r="D4552" s="56"/>
      <c r="E4552" s="25" t="s">
        <v>143</v>
      </c>
      <c r="F4552" s="20" t="s">
        <v>79</v>
      </c>
      <c r="H4552" s="23" t="s">
        <v>22</v>
      </c>
      <c r="I4552" s="28" t="s">
        <v>53</v>
      </c>
      <c r="J4552" s="23" t="s">
        <v>112</v>
      </c>
      <c r="K4552" s="156" t="s">
        <v>144</v>
      </c>
      <c r="M4552" s="231">
        <v>0</v>
      </c>
      <c r="N4552" s="231">
        <v>7700</v>
      </c>
      <c r="O4552" s="217">
        <f t="shared" si="70"/>
        <v>1046.7199999995064</v>
      </c>
    </row>
    <row r="4553" spans="1:15" ht="22.05" hidden="1" customHeight="1" x14ac:dyDescent="0.2">
      <c r="A4553" s="227">
        <v>45868</v>
      </c>
      <c r="B4553" s="20" t="s">
        <v>185</v>
      </c>
      <c r="C4553" s="28">
        <v>57112</v>
      </c>
      <c r="D4553" s="56"/>
      <c r="E4553" s="25" t="s">
        <v>516</v>
      </c>
      <c r="F4553" s="20" t="s">
        <v>79</v>
      </c>
      <c r="H4553" s="23" t="s">
        <v>22</v>
      </c>
      <c r="I4553" s="28" t="s">
        <v>103</v>
      </c>
      <c r="J4553" s="23" t="s">
        <v>95</v>
      </c>
      <c r="K4553" s="156" t="s">
        <v>266</v>
      </c>
      <c r="M4553" s="231">
        <v>0</v>
      </c>
      <c r="N4553" s="231">
        <v>296</v>
      </c>
      <c r="O4553" s="217">
        <f t="shared" si="70"/>
        <v>750.7199999995064</v>
      </c>
    </row>
    <row r="4554" spans="1:15" ht="22.05" hidden="1" customHeight="1" x14ac:dyDescent="0.2">
      <c r="A4554" s="227">
        <v>45868</v>
      </c>
      <c r="B4554" s="20" t="s">
        <v>185</v>
      </c>
      <c r="C4554" s="28">
        <v>57113</v>
      </c>
      <c r="D4554" s="56"/>
      <c r="E4554" s="25" t="s">
        <v>131</v>
      </c>
      <c r="F4554" s="20" t="s">
        <v>79</v>
      </c>
      <c r="H4554" s="23" t="s">
        <v>22</v>
      </c>
      <c r="I4554" s="28" t="s">
        <v>103</v>
      </c>
      <c r="J4554" s="23" t="s">
        <v>214</v>
      </c>
      <c r="K4554" s="156" t="s">
        <v>132</v>
      </c>
      <c r="M4554" s="231">
        <v>0</v>
      </c>
      <c r="N4554" s="231">
        <v>400</v>
      </c>
      <c r="O4554" s="217">
        <f t="shared" si="70"/>
        <v>350.7199999995064</v>
      </c>
    </row>
    <row r="4555" spans="1:15" ht="22.05" hidden="1" customHeight="1" x14ac:dyDescent="0.2">
      <c r="A4555" s="227">
        <v>45868</v>
      </c>
      <c r="B4555" s="20" t="s">
        <v>185</v>
      </c>
      <c r="C4555" s="28">
        <v>57114</v>
      </c>
      <c r="D4555" s="56"/>
      <c r="E4555" s="25" t="s">
        <v>5560</v>
      </c>
      <c r="F4555" s="20" t="s">
        <v>79</v>
      </c>
      <c r="H4555" s="23" t="s">
        <v>21</v>
      </c>
      <c r="I4555" s="28" t="s">
        <v>81</v>
      </c>
      <c r="J4555" s="23" t="s">
        <v>175</v>
      </c>
      <c r="M4555" s="231">
        <v>25000</v>
      </c>
      <c r="N4555" s="231">
        <v>0</v>
      </c>
      <c r="O4555" s="217">
        <f t="shared" si="70"/>
        <v>25350.719999999506</v>
      </c>
    </row>
    <row r="4556" spans="1:15" ht="22.05" hidden="1" customHeight="1" x14ac:dyDescent="0.2">
      <c r="A4556" s="227">
        <v>45868</v>
      </c>
      <c r="B4556" s="20" t="s">
        <v>185</v>
      </c>
      <c r="C4556" s="28">
        <v>57115</v>
      </c>
      <c r="D4556" s="56"/>
      <c r="E4556" s="25" t="s">
        <v>350</v>
      </c>
      <c r="F4556" s="20" t="s">
        <v>79</v>
      </c>
      <c r="H4556" s="23" t="s">
        <v>22</v>
      </c>
      <c r="I4556" s="28" t="s">
        <v>53</v>
      </c>
      <c r="J4556" s="23" t="s">
        <v>113</v>
      </c>
      <c r="K4556" s="156" t="s">
        <v>1543</v>
      </c>
      <c r="M4556" s="231">
        <v>0</v>
      </c>
      <c r="N4556" s="231">
        <v>6500</v>
      </c>
      <c r="O4556" s="217">
        <f t="shared" si="70"/>
        <v>18850.719999999506</v>
      </c>
    </row>
    <row r="4557" spans="1:15" ht="22.05" hidden="1" customHeight="1" x14ac:dyDescent="0.2">
      <c r="A4557" s="227">
        <v>45868</v>
      </c>
      <c r="B4557" s="20" t="s">
        <v>185</v>
      </c>
      <c r="C4557" s="28">
        <v>57116</v>
      </c>
      <c r="D4557" s="56"/>
      <c r="E4557" s="25" t="s">
        <v>5561</v>
      </c>
      <c r="F4557" s="20" t="s">
        <v>79</v>
      </c>
      <c r="H4557" s="23" t="s">
        <v>22</v>
      </c>
      <c r="I4557" s="28" t="s">
        <v>103</v>
      </c>
      <c r="J4557" s="23" t="s">
        <v>60</v>
      </c>
      <c r="K4557" s="156" t="s">
        <v>2082</v>
      </c>
      <c r="M4557" s="231">
        <v>0</v>
      </c>
      <c r="N4557" s="231">
        <v>300</v>
      </c>
      <c r="O4557" s="217">
        <f t="shared" si="70"/>
        <v>18550.719999999506</v>
      </c>
    </row>
    <row r="4558" spans="1:15" ht="22.05" hidden="1" customHeight="1" x14ac:dyDescent="0.2">
      <c r="A4558" s="227">
        <v>45868</v>
      </c>
      <c r="B4558" s="20" t="s">
        <v>185</v>
      </c>
      <c r="C4558" s="28">
        <v>57117</v>
      </c>
      <c r="D4558" s="56"/>
      <c r="E4558" s="25" t="s">
        <v>5562</v>
      </c>
      <c r="F4558" s="20" t="s">
        <v>79</v>
      </c>
      <c r="H4558" s="23" t="s">
        <v>22</v>
      </c>
      <c r="I4558" s="28" t="s">
        <v>103</v>
      </c>
      <c r="J4558" s="23" t="s">
        <v>96</v>
      </c>
      <c r="K4558" s="156" t="s">
        <v>134</v>
      </c>
      <c r="M4558" s="231">
        <v>0</v>
      </c>
      <c r="N4558" s="231">
        <v>10000</v>
      </c>
      <c r="O4558" s="217">
        <f t="shared" si="70"/>
        <v>8550.7199999995064</v>
      </c>
    </row>
    <row r="4559" spans="1:15" ht="22.05" hidden="1" customHeight="1" x14ac:dyDescent="0.2">
      <c r="A4559" s="227">
        <v>45868</v>
      </c>
      <c r="B4559" s="20" t="s">
        <v>185</v>
      </c>
      <c r="C4559" s="28">
        <v>57118</v>
      </c>
      <c r="D4559" s="56"/>
      <c r="E4559" s="25" t="s">
        <v>5563</v>
      </c>
      <c r="F4559" s="20" t="s">
        <v>79</v>
      </c>
      <c r="H4559" s="23" t="s">
        <v>22</v>
      </c>
      <c r="I4559" s="28" t="s">
        <v>55</v>
      </c>
      <c r="J4559" s="23" t="s">
        <v>73</v>
      </c>
      <c r="K4559" s="156" t="s">
        <v>140</v>
      </c>
      <c r="M4559" s="231">
        <v>0</v>
      </c>
      <c r="N4559" s="231">
        <v>1500</v>
      </c>
      <c r="O4559" s="217">
        <f t="shared" si="70"/>
        <v>7050.7199999995064</v>
      </c>
    </row>
    <row r="4560" spans="1:15" ht="22.05" hidden="1" customHeight="1" x14ac:dyDescent="0.2">
      <c r="A4560" s="227">
        <v>45868</v>
      </c>
      <c r="B4560" s="20" t="s">
        <v>185</v>
      </c>
      <c r="C4560" s="28">
        <v>57119</v>
      </c>
      <c r="D4560" s="56"/>
      <c r="E4560" s="25" t="s">
        <v>5564</v>
      </c>
      <c r="F4560" s="20" t="s">
        <v>79</v>
      </c>
      <c r="H4560" s="23" t="s">
        <v>22</v>
      </c>
      <c r="I4560" s="28" t="s">
        <v>103</v>
      </c>
      <c r="J4560" s="23" t="s">
        <v>92</v>
      </c>
      <c r="K4560" s="156" t="s">
        <v>5566</v>
      </c>
      <c r="M4560" s="231">
        <v>0</v>
      </c>
      <c r="N4560" s="231">
        <v>1050</v>
      </c>
      <c r="O4560" s="217">
        <f t="shared" si="70"/>
        <v>6000.7199999995064</v>
      </c>
    </row>
    <row r="4561" spans="1:15" ht="22.05" hidden="1" customHeight="1" x14ac:dyDescent="0.2">
      <c r="A4561" s="227">
        <v>45868</v>
      </c>
      <c r="B4561" s="20" t="s">
        <v>185</v>
      </c>
      <c r="C4561" s="28">
        <v>57120</v>
      </c>
      <c r="D4561" s="56"/>
      <c r="E4561" s="25" t="s">
        <v>127</v>
      </c>
      <c r="F4561" s="20" t="s">
        <v>79</v>
      </c>
      <c r="H4561" s="23" t="s">
        <v>22</v>
      </c>
      <c r="I4561" s="28" t="s">
        <v>29</v>
      </c>
      <c r="J4561" s="23" t="s">
        <v>209</v>
      </c>
      <c r="K4561" s="156" t="s">
        <v>463</v>
      </c>
      <c r="L4561" s="25" t="s">
        <v>5620</v>
      </c>
      <c r="M4561" s="231">
        <v>0</v>
      </c>
      <c r="N4561" s="231">
        <v>2000</v>
      </c>
      <c r="O4561" s="217">
        <f t="shared" si="70"/>
        <v>4000.7199999995064</v>
      </c>
    </row>
    <row r="4562" spans="1:15" ht="22.05" hidden="1" customHeight="1" x14ac:dyDescent="0.2">
      <c r="A4562" s="227">
        <v>45868</v>
      </c>
      <c r="B4562" s="20" t="s">
        <v>185</v>
      </c>
      <c r="C4562" s="28">
        <v>57121</v>
      </c>
      <c r="D4562" s="56"/>
      <c r="E4562" s="25" t="s">
        <v>154</v>
      </c>
      <c r="F4562" s="20" t="s">
        <v>79</v>
      </c>
      <c r="H4562" s="23" t="s">
        <v>22</v>
      </c>
      <c r="I4562" s="28" t="s">
        <v>103</v>
      </c>
      <c r="J4562" s="23" t="s">
        <v>219</v>
      </c>
      <c r="K4562" s="156" t="s">
        <v>1241</v>
      </c>
      <c r="M4562" s="231">
        <v>0</v>
      </c>
      <c r="N4562" s="231">
        <v>224</v>
      </c>
      <c r="O4562" s="217">
        <f t="shared" si="70"/>
        <v>3776.7199999995064</v>
      </c>
    </row>
    <row r="4563" spans="1:15" ht="22.05" hidden="1" customHeight="1" x14ac:dyDescent="0.2">
      <c r="A4563" s="227">
        <v>45868</v>
      </c>
      <c r="B4563" s="20" t="s">
        <v>185</v>
      </c>
      <c r="C4563" s="28">
        <v>57122</v>
      </c>
      <c r="D4563" s="56"/>
      <c r="E4563" s="25" t="s">
        <v>4551</v>
      </c>
      <c r="F4563" s="20" t="s">
        <v>79</v>
      </c>
      <c r="H4563" s="23" t="s">
        <v>22</v>
      </c>
      <c r="I4563" s="28" t="s">
        <v>103</v>
      </c>
      <c r="J4563" s="23" t="s">
        <v>102</v>
      </c>
      <c r="K4563" s="156" t="s">
        <v>4567</v>
      </c>
      <c r="M4563" s="231">
        <v>0</v>
      </c>
      <c r="N4563" s="231">
        <v>600</v>
      </c>
      <c r="O4563" s="217">
        <f t="shared" si="70"/>
        <v>3176.7199999995064</v>
      </c>
    </row>
    <row r="4564" spans="1:15" ht="22.05" hidden="1" customHeight="1" x14ac:dyDescent="0.2">
      <c r="A4564" s="227">
        <v>45869</v>
      </c>
      <c r="B4564" s="20" t="s">
        <v>185</v>
      </c>
      <c r="C4564" s="28">
        <v>57124</v>
      </c>
      <c r="D4564" s="56"/>
      <c r="E4564" s="25" t="s">
        <v>5571</v>
      </c>
      <c r="F4564" s="20" t="s">
        <v>79</v>
      </c>
      <c r="H4564" s="23" t="s">
        <v>22</v>
      </c>
      <c r="I4564" s="28" t="s">
        <v>103</v>
      </c>
      <c r="J4564" s="23" t="s">
        <v>95</v>
      </c>
      <c r="K4564" s="156" t="s">
        <v>355</v>
      </c>
      <c r="M4564" s="231">
        <v>0</v>
      </c>
      <c r="N4564" s="231">
        <v>200</v>
      </c>
      <c r="O4564" s="217">
        <f t="shared" si="70"/>
        <v>2976.7199999995064</v>
      </c>
    </row>
    <row r="4565" spans="1:15" ht="22.05" hidden="1" customHeight="1" x14ac:dyDescent="0.2">
      <c r="A4565" s="227">
        <v>45869</v>
      </c>
      <c r="B4565" s="20" t="s">
        <v>185</v>
      </c>
      <c r="C4565" s="28">
        <v>57125</v>
      </c>
      <c r="D4565" s="56"/>
      <c r="E4565" s="25" t="s">
        <v>5431</v>
      </c>
      <c r="F4565" s="20" t="s">
        <v>79</v>
      </c>
      <c r="H4565" s="23" t="s">
        <v>22</v>
      </c>
      <c r="I4565" s="28" t="s">
        <v>56</v>
      </c>
      <c r="J4565" s="23" t="s">
        <v>212</v>
      </c>
      <c r="K4565" s="156" t="s">
        <v>210</v>
      </c>
      <c r="M4565" s="231">
        <v>0</v>
      </c>
      <c r="N4565" s="231">
        <v>35</v>
      </c>
      <c r="O4565" s="217">
        <f t="shared" si="70"/>
        <v>2941.7199999995064</v>
      </c>
    </row>
    <row r="4566" spans="1:15" ht="22.05" hidden="1" customHeight="1" x14ac:dyDescent="0.2">
      <c r="A4566" s="227">
        <v>45869</v>
      </c>
      <c r="B4566" s="20" t="s">
        <v>185</v>
      </c>
      <c r="C4566" s="28">
        <v>57126</v>
      </c>
      <c r="D4566" s="56"/>
      <c r="E4566" s="25" t="s">
        <v>157</v>
      </c>
      <c r="F4566" s="20" t="s">
        <v>79</v>
      </c>
      <c r="H4566" s="23" t="s">
        <v>22</v>
      </c>
      <c r="I4566" s="28" t="s">
        <v>103</v>
      </c>
      <c r="J4566" s="23" t="s">
        <v>60</v>
      </c>
      <c r="K4566" s="156" t="s">
        <v>5577</v>
      </c>
      <c r="M4566" s="231">
        <v>0</v>
      </c>
      <c r="N4566" s="231">
        <v>200</v>
      </c>
      <c r="O4566" s="217">
        <f t="shared" si="70"/>
        <v>2741.7199999995064</v>
      </c>
    </row>
    <row r="4567" spans="1:15" ht="22.05" hidden="1" customHeight="1" x14ac:dyDescent="0.2">
      <c r="A4567" s="227">
        <v>45869</v>
      </c>
      <c r="B4567" s="20" t="s">
        <v>185</v>
      </c>
      <c r="C4567" s="28">
        <v>57127</v>
      </c>
      <c r="D4567" s="56"/>
      <c r="E4567" s="25" t="s">
        <v>5572</v>
      </c>
      <c r="F4567" s="20" t="s">
        <v>79</v>
      </c>
      <c r="H4567" s="23" t="s">
        <v>21</v>
      </c>
      <c r="I4567" s="28" t="s">
        <v>81</v>
      </c>
      <c r="J4567" s="23" t="s">
        <v>176</v>
      </c>
      <c r="M4567" s="231">
        <v>400000</v>
      </c>
      <c r="N4567" s="231">
        <v>0</v>
      </c>
      <c r="O4567" s="217">
        <f t="shared" si="70"/>
        <v>402741.71999999951</v>
      </c>
    </row>
    <row r="4568" spans="1:15" ht="22.05" hidden="1" customHeight="1" x14ac:dyDescent="0.2">
      <c r="A4568" s="227">
        <v>45869</v>
      </c>
      <c r="B4568" s="20" t="s">
        <v>185</v>
      </c>
      <c r="C4568" s="28">
        <v>57128</v>
      </c>
      <c r="D4568" s="56"/>
      <c r="E4568" s="25" t="s">
        <v>224</v>
      </c>
      <c r="F4568" s="20" t="s">
        <v>79</v>
      </c>
      <c r="H4568" s="23" t="s">
        <v>21</v>
      </c>
      <c r="I4568" s="28" t="s">
        <v>28</v>
      </c>
      <c r="J4568" s="23" t="s">
        <v>199</v>
      </c>
      <c r="M4568" s="231">
        <v>52640</v>
      </c>
      <c r="N4568" s="231">
        <v>0</v>
      </c>
      <c r="O4568" s="217">
        <f t="shared" si="70"/>
        <v>455381.71999999951</v>
      </c>
    </row>
    <row r="4569" spans="1:15" ht="22.05" hidden="1" customHeight="1" x14ac:dyDescent="0.2">
      <c r="A4569" s="227">
        <v>45869</v>
      </c>
      <c r="B4569" s="20" t="s">
        <v>185</v>
      </c>
      <c r="C4569" s="28">
        <v>57129</v>
      </c>
      <c r="D4569" s="56"/>
      <c r="E4569" s="25" t="s">
        <v>143</v>
      </c>
      <c r="F4569" s="20" t="s">
        <v>79</v>
      </c>
      <c r="H4569" s="23" t="s">
        <v>22</v>
      </c>
      <c r="I4569" s="28" t="s">
        <v>53</v>
      </c>
      <c r="J4569" s="23" t="s">
        <v>112</v>
      </c>
      <c r="K4569" s="156" t="s">
        <v>144</v>
      </c>
      <c r="M4569" s="231">
        <v>0</v>
      </c>
      <c r="N4569" s="231">
        <v>8400</v>
      </c>
      <c r="O4569" s="217">
        <f t="shared" si="70"/>
        <v>446981.71999999951</v>
      </c>
    </row>
    <row r="4570" spans="1:15" ht="22.05" hidden="1" customHeight="1" x14ac:dyDescent="0.2">
      <c r="A4570" s="227">
        <v>45869</v>
      </c>
      <c r="B4570" s="20" t="s">
        <v>185</v>
      </c>
      <c r="C4570" s="28">
        <v>57130</v>
      </c>
      <c r="D4570" s="56"/>
      <c r="E4570" s="25" t="s">
        <v>703</v>
      </c>
      <c r="F4570" s="20" t="s">
        <v>79</v>
      </c>
      <c r="H4570" s="23" t="s">
        <v>22</v>
      </c>
      <c r="I4570" s="28" t="s">
        <v>54</v>
      </c>
      <c r="J4570" s="23" t="s">
        <v>61</v>
      </c>
      <c r="K4570" s="156" t="s">
        <v>445</v>
      </c>
      <c r="M4570" s="231">
        <v>0</v>
      </c>
      <c r="N4570" s="231">
        <v>7456</v>
      </c>
      <c r="O4570" s="217">
        <f t="shared" ref="O4570:O4635" si="71">O4569+M4570-N4570</f>
        <v>439525.71999999951</v>
      </c>
    </row>
    <row r="4571" spans="1:15" ht="22.05" hidden="1" customHeight="1" x14ac:dyDescent="0.2">
      <c r="A4571" s="227">
        <v>45869</v>
      </c>
      <c r="B4571" s="20" t="s">
        <v>185</v>
      </c>
      <c r="C4571" s="28">
        <v>57131</v>
      </c>
      <c r="D4571" s="56"/>
      <c r="E4571" s="25" t="s">
        <v>5573</v>
      </c>
      <c r="F4571" s="20" t="s">
        <v>79</v>
      </c>
      <c r="H4571" s="23" t="s">
        <v>22</v>
      </c>
      <c r="I4571" s="28" t="s">
        <v>103</v>
      </c>
      <c r="J4571" s="23" t="s">
        <v>93</v>
      </c>
      <c r="K4571" s="156" t="s">
        <v>5578</v>
      </c>
      <c r="M4571" s="231">
        <v>0</v>
      </c>
      <c r="N4571" s="231">
        <v>855</v>
      </c>
      <c r="O4571" s="217">
        <f t="shared" si="71"/>
        <v>438670.71999999951</v>
      </c>
    </row>
    <row r="4572" spans="1:15" ht="22.05" hidden="1" customHeight="1" x14ac:dyDescent="0.2">
      <c r="A4572" s="227">
        <v>45869</v>
      </c>
      <c r="B4572" s="20" t="s">
        <v>185</v>
      </c>
      <c r="C4572" s="28">
        <v>57132</v>
      </c>
      <c r="D4572" s="56"/>
      <c r="E4572" s="25" t="s">
        <v>5574</v>
      </c>
      <c r="F4572" s="20" t="s">
        <v>79</v>
      </c>
      <c r="H4572" s="23" t="s">
        <v>22</v>
      </c>
      <c r="I4572" s="28" t="s">
        <v>103</v>
      </c>
      <c r="J4572" s="23" t="s">
        <v>93</v>
      </c>
      <c r="K4572" s="156" t="s">
        <v>5199</v>
      </c>
      <c r="M4572" s="231">
        <v>0</v>
      </c>
      <c r="N4572" s="231">
        <v>185</v>
      </c>
      <c r="O4572" s="217">
        <f t="shared" si="71"/>
        <v>438485.71999999951</v>
      </c>
    </row>
    <row r="4573" spans="1:15" ht="22.05" hidden="1" customHeight="1" x14ac:dyDescent="0.2">
      <c r="A4573" s="227">
        <v>45869</v>
      </c>
      <c r="B4573" s="20" t="s">
        <v>185</v>
      </c>
      <c r="C4573" s="28">
        <v>57133</v>
      </c>
      <c r="D4573" s="56"/>
      <c r="E4573" s="25" t="s">
        <v>5575</v>
      </c>
      <c r="F4573" s="20" t="s">
        <v>79</v>
      </c>
      <c r="H4573" s="23" t="s">
        <v>21</v>
      </c>
      <c r="I4573" s="28" t="s">
        <v>28</v>
      </c>
      <c r="J4573" s="23" t="s">
        <v>31</v>
      </c>
      <c r="M4573" s="231">
        <v>165639</v>
      </c>
      <c r="N4573" s="231">
        <v>0</v>
      </c>
      <c r="O4573" s="217">
        <f t="shared" si="71"/>
        <v>604124.71999999951</v>
      </c>
    </row>
    <row r="4574" spans="1:15" ht="22.05" hidden="1" customHeight="1" x14ac:dyDescent="0.2">
      <c r="A4574" s="227">
        <v>45869</v>
      </c>
      <c r="B4574" s="20" t="s">
        <v>185</v>
      </c>
      <c r="C4574" s="28">
        <v>57134</v>
      </c>
      <c r="D4574" s="56"/>
      <c r="E4574" s="25" t="s">
        <v>5324</v>
      </c>
      <c r="F4574" s="20" t="s">
        <v>79</v>
      </c>
      <c r="H4574" s="23" t="s">
        <v>22</v>
      </c>
      <c r="I4574" s="28" t="s">
        <v>54</v>
      </c>
      <c r="J4574" s="23" t="s">
        <v>32</v>
      </c>
      <c r="K4574" s="156" t="s">
        <v>390</v>
      </c>
      <c r="M4574" s="231">
        <v>0</v>
      </c>
      <c r="N4574" s="231">
        <v>15500</v>
      </c>
      <c r="O4574" s="217">
        <f t="shared" si="71"/>
        <v>588624.71999999951</v>
      </c>
    </row>
    <row r="4575" spans="1:15" ht="22.05" hidden="1" customHeight="1" x14ac:dyDescent="0.2">
      <c r="A4575" s="227">
        <v>45869</v>
      </c>
      <c r="B4575" s="20" t="s">
        <v>185</v>
      </c>
      <c r="C4575" s="28">
        <v>57135</v>
      </c>
      <c r="D4575" s="56"/>
      <c r="E4575" s="25" t="s">
        <v>4715</v>
      </c>
      <c r="F4575" s="20" t="s">
        <v>79</v>
      </c>
      <c r="H4575" s="23" t="s">
        <v>22</v>
      </c>
      <c r="I4575" s="28" t="s">
        <v>54</v>
      </c>
      <c r="J4575" s="23" t="s">
        <v>64</v>
      </c>
      <c r="K4575" s="156" t="s">
        <v>1257</v>
      </c>
      <c r="M4575" s="231">
        <v>0</v>
      </c>
      <c r="N4575" s="231">
        <v>2000</v>
      </c>
      <c r="O4575" s="217">
        <f t="shared" si="71"/>
        <v>586624.71999999951</v>
      </c>
    </row>
    <row r="4576" spans="1:15" ht="22.05" hidden="1" customHeight="1" x14ac:dyDescent="0.2">
      <c r="A4576" s="227">
        <v>45869</v>
      </c>
      <c r="B4576" s="20" t="s">
        <v>185</v>
      </c>
      <c r="C4576" s="28">
        <v>57136</v>
      </c>
      <c r="D4576" s="56"/>
      <c r="E4576" s="25" t="s">
        <v>5576</v>
      </c>
      <c r="F4576" s="20" t="s">
        <v>79</v>
      </c>
      <c r="H4576" s="23" t="s">
        <v>22</v>
      </c>
      <c r="I4576" s="28" t="s">
        <v>54</v>
      </c>
      <c r="J4576" s="23" t="s">
        <v>32</v>
      </c>
      <c r="K4576" s="156" t="s">
        <v>390</v>
      </c>
      <c r="M4576" s="231">
        <v>0</v>
      </c>
      <c r="N4576" s="231">
        <v>6000</v>
      </c>
      <c r="O4576" s="217">
        <f t="shared" si="71"/>
        <v>580624.71999999951</v>
      </c>
    </row>
    <row r="4577" spans="1:16" ht="22.05" hidden="1" customHeight="1" thickBot="1" x14ac:dyDescent="0.25">
      <c r="A4577" s="475">
        <v>45869</v>
      </c>
      <c r="B4577" s="47" t="s">
        <v>185</v>
      </c>
      <c r="C4577" s="69">
        <v>57137</v>
      </c>
      <c r="D4577" s="476"/>
      <c r="E4577" s="89" t="s">
        <v>5357</v>
      </c>
      <c r="F4577" s="47" t="s">
        <v>79</v>
      </c>
      <c r="G4577" s="69"/>
      <c r="H4577" s="368" t="s">
        <v>22</v>
      </c>
      <c r="I4577" s="69" t="s">
        <v>103</v>
      </c>
      <c r="J4577" s="368" t="s">
        <v>93</v>
      </c>
      <c r="K4577" s="427" t="s">
        <v>445</v>
      </c>
      <c r="L4577" s="89"/>
      <c r="M4577" s="477">
        <v>0</v>
      </c>
      <c r="N4577" s="477">
        <v>18500</v>
      </c>
      <c r="O4577" s="578">
        <f t="shared" si="71"/>
        <v>562124.71999999951</v>
      </c>
      <c r="P4577" s="89"/>
    </row>
    <row r="4578" spans="1:16" ht="22.05" customHeight="1" x14ac:dyDescent="0.2">
      <c r="A4578" s="227">
        <v>45870</v>
      </c>
      <c r="B4578" s="20" t="s">
        <v>185</v>
      </c>
      <c r="C4578" s="28">
        <v>57139</v>
      </c>
      <c r="D4578" s="56"/>
      <c r="E4578" s="25" t="s">
        <v>5587</v>
      </c>
      <c r="F4578" s="20" t="s">
        <v>79</v>
      </c>
      <c r="H4578" s="23" t="s">
        <v>22</v>
      </c>
      <c r="I4578" s="28" t="s">
        <v>81</v>
      </c>
      <c r="J4578" s="23" t="s">
        <v>200</v>
      </c>
      <c r="K4578" s="156" t="s">
        <v>929</v>
      </c>
      <c r="M4578" s="231">
        <v>0</v>
      </c>
      <c r="N4578" s="608">
        <v>3500</v>
      </c>
      <c r="O4578" s="217">
        <f t="shared" si="71"/>
        <v>558624.71999999951</v>
      </c>
    </row>
    <row r="4579" spans="1:16" ht="22.05" hidden="1" customHeight="1" x14ac:dyDescent="0.2">
      <c r="A4579" s="227">
        <v>45870</v>
      </c>
      <c r="B4579" s="20" t="s">
        <v>185</v>
      </c>
      <c r="C4579" s="28">
        <v>57139</v>
      </c>
      <c r="D4579" s="56"/>
      <c r="E4579" s="25" t="s">
        <v>5587</v>
      </c>
      <c r="F4579" s="20" t="s">
        <v>79</v>
      </c>
      <c r="H4579" s="23" t="s">
        <v>22</v>
      </c>
      <c r="I4579" s="28" t="s">
        <v>57</v>
      </c>
      <c r="J4579" s="23" t="s">
        <v>85</v>
      </c>
      <c r="K4579" s="156" t="s">
        <v>929</v>
      </c>
      <c r="M4579" s="231">
        <v>0</v>
      </c>
      <c r="N4579" s="231">
        <v>12</v>
      </c>
      <c r="O4579" s="217">
        <f t="shared" si="71"/>
        <v>558612.71999999951</v>
      </c>
    </row>
    <row r="4580" spans="1:16" ht="22.05" hidden="1" customHeight="1" x14ac:dyDescent="0.2">
      <c r="A4580" s="227">
        <v>45870</v>
      </c>
      <c r="B4580" s="20" t="s">
        <v>185</v>
      </c>
      <c r="C4580" s="28">
        <v>57140</v>
      </c>
      <c r="D4580" s="56"/>
      <c r="E4580" s="25" t="s">
        <v>5588</v>
      </c>
      <c r="F4580" s="20" t="s">
        <v>79</v>
      </c>
      <c r="H4580" s="23" t="s">
        <v>22</v>
      </c>
      <c r="I4580" s="28" t="s">
        <v>56</v>
      </c>
      <c r="J4580" s="23" t="s">
        <v>116</v>
      </c>
      <c r="K4580" s="156" t="s">
        <v>408</v>
      </c>
      <c r="M4580" s="231">
        <v>0</v>
      </c>
      <c r="N4580" s="231">
        <v>630</v>
      </c>
      <c r="O4580" s="217">
        <f t="shared" si="71"/>
        <v>557982.71999999951</v>
      </c>
    </row>
    <row r="4581" spans="1:16" ht="22.05" hidden="1" customHeight="1" x14ac:dyDescent="0.2">
      <c r="A4581" s="227">
        <v>45870</v>
      </c>
      <c r="B4581" s="20" t="s">
        <v>185</v>
      </c>
      <c r="C4581" s="28">
        <v>57141</v>
      </c>
      <c r="D4581" s="56"/>
      <c r="E4581" s="29" t="s">
        <v>5589</v>
      </c>
      <c r="F4581" s="20" t="s">
        <v>79</v>
      </c>
      <c r="H4581" s="23" t="s">
        <v>22</v>
      </c>
      <c r="I4581" s="28" t="s">
        <v>55</v>
      </c>
      <c r="J4581" s="23" t="s">
        <v>70</v>
      </c>
      <c r="K4581" s="156" t="s">
        <v>122</v>
      </c>
      <c r="M4581" s="231">
        <v>0</v>
      </c>
      <c r="N4581" s="231">
        <v>1250</v>
      </c>
      <c r="O4581" s="217">
        <f t="shared" si="71"/>
        <v>556732.71999999951</v>
      </c>
    </row>
    <row r="4582" spans="1:16" ht="22.05" hidden="1" customHeight="1" x14ac:dyDescent="0.2">
      <c r="A4582" s="227">
        <v>45870</v>
      </c>
      <c r="B4582" s="20" t="s">
        <v>185</v>
      </c>
      <c r="C4582" s="28">
        <v>57142</v>
      </c>
      <c r="D4582" s="56"/>
      <c r="E4582" s="25" t="s">
        <v>143</v>
      </c>
      <c r="F4582" s="20" t="s">
        <v>79</v>
      </c>
      <c r="H4582" s="23" t="s">
        <v>22</v>
      </c>
      <c r="I4582" s="28" t="s">
        <v>53</v>
      </c>
      <c r="J4582" s="23" t="s">
        <v>112</v>
      </c>
      <c r="K4582" s="156" t="s">
        <v>144</v>
      </c>
      <c r="M4582" s="231">
        <v>0</v>
      </c>
      <c r="N4582" s="231">
        <v>4550</v>
      </c>
      <c r="O4582" s="217">
        <f t="shared" si="71"/>
        <v>552182.71999999951</v>
      </c>
    </row>
    <row r="4583" spans="1:16" ht="22.05" hidden="1" customHeight="1" x14ac:dyDescent="0.2">
      <c r="A4583" s="227">
        <v>45870</v>
      </c>
      <c r="B4583" s="20" t="s">
        <v>185</v>
      </c>
      <c r="C4583" s="28">
        <v>57143</v>
      </c>
      <c r="D4583" s="56"/>
      <c r="E4583" s="25" t="s">
        <v>130</v>
      </c>
      <c r="F4583" s="20" t="s">
        <v>79</v>
      </c>
      <c r="H4583" s="23" t="s">
        <v>22</v>
      </c>
      <c r="I4583" s="28" t="s">
        <v>53</v>
      </c>
      <c r="J4583" s="23" t="s">
        <v>113</v>
      </c>
      <c r="K4583" s="156" t="s">
        <v>2507</v>
      </c>
      <c r="M4583" s="231">
        <v>0</v>
      </c>
      <c r="N4583" s="231">
        <v>10000</v>
      </c>
      <c r="O4583" s="217">
        <f t="shared" si="71"/>
        <v>542182.71999999951</v>
      </c>
    </row>
    <row r="4584" spans="1:16" ht="22.05" hidden="1" customHeight="1" x14ac:dyDescent="0.2">
      <c r="A4584" s="227">
        <v>45870</v>
      </c>
      <c r="B4584" s="20" t="s">
        <v>185</v>
      </c>
      <c r="C4584" s="28">
        <v>57144</v>
      </c>
      <c r="D4584" s="56"/>
      <c r="E4584" s="25" t="s">
        <v>1013</v>
      </c>
      <c r="F4584" s="20" t="s">
        <v>79</v>
      </c>
      <c r="H4584" s="23" t="s">
        <v>21</v>
      </c>
      <c r="I4584" s="28" t="s">
        <v>28</v>
      </c>
      <c r="J4584" s="23" t="s">
        <v>30</v>
      </c>
      <c r="M4584" s="231">
        <v>64920</v>
      </c>
      <c r="N4584" s="231">
        <v>0</v>
      </c>
      <c r="O4584" s="217">
        <f t="shared" si="71"/>
        <v>607102.71999999951</v>
      </c>
    </row>
    <row r="4585" spans="1:16" ht="22.05" hidden="1" customHeight="1" x14ac:dyDescent="0.2">
      <c r="A4585" s="227">
        <v>45870</v>
      </c>
      <c r="B4585" s="20" t="s">
        <v>185</v>
      </c>
      <c r="C4585" s="28">
        <v>57145</v>
      </c>
      <c r="D4585" s="56"/>
      <c r="E4585" s="25" t="s">
        <v>5590</v>
      </c>
      <c r="F4585" s="20" t="s">
        <v>79</v>
      </c>
      <c r="H4585" s="23" t="s">
        <v>21</v>
      </c>
      <c r="I4585" s="28" t="s">
        <v>81</v>
      </c>
      <c r="J4585" s="23" t="s">
        <v>174</v>
      </c>
      <c r="M4585" s="231">
        <v>225000</v>
      </c>
      <c r="N4585" s="231">
        <v>0</v>
      </c>
      <c r="O4585" s="217">
        <f t="shared" si="71"/>
        <v>832102.71999999951</v>
      </c>
    </row>
    <row r="4586" spans="1:16" ht="22.05" hidden="1" customHeight="1" x14ac:dyDescent="0.2">
      <c r="A4586" s="227">
        <v>45870</v>
      </c>
      <c r="B4586" s="20" t="s">
        <v>185</v>
      </c>
      <c r="C4586" s="28">
        <v>57146</v>
      </c>
      <c r="D4586" s="56"/>
      <c r="E4586" s="25" t="s">
        <v>5591</v>
      </c>
      <c r="F4586" s="20" t="s">
        <v>79</v>
      </c>
      <c r="H4586" s="23" t="s">
        <v>21</v>
      </c>
      <c r="I4586" s="28" t="s">
        <v>81</v>
      </c>
      <c r="J4586" s="23" t="s">
        <v>175</v>
      </c>
      <c r="M4586" s="231">
        <v>275000</v>
      </c>
      <c r="N4586" s="231">
        <v>0</v>
      </c>
      <c r="O4586" s="217">
        <f t="shared" si="71"/>
        <v>1107102.7199999995</v>
      </c>
    </row>
    <row r="4587" spans="1:16" ht="22.05" hidden="1" customHeight="1" x14ac:dyDescent="0.2">
      <c r="A4587" s="227">
        <v>45870</v>
      </c>
      <c r="B4587" s="20" t="s">
        <v>185</v>
      </c>
      <c r="C4587" s="28">
        <v>57147</v>
      </c>
      <c r="D4587" s="56"/>
      <c r="E4587" s="25" t="s">
        <v>5592</v>
      </c>
      <c r="F4587" s="20" t="s">
        <v>79</v>
      </c>
      <c r="H4587" s="23" t="s">
        <v>22</v>
      </c>
      <c r="I4587" s="28" t="s">
        <v>55</v>
      </c>
      <c r="J4587" s="23" t="s">
        <v>73</v>
      </c>
      <c r="K4587" s="156" t="s">
        <v>206</v>
      </c>
      <c r="M4587" s="231">
        <v>0</v>
      </c>
      <c r="N4587" s="231">
        <v>10824</v>
      </c>
      <c r="O4587" s="217">
        <f t="shared" si="71"/>
        <v>1096278.7199999995</v>
      </c>
    </row>
    <row r="4588" spans="1:16" ht="22.05" hidden="1" customHeight="1" x14ac:dyDescent="0.2">
      <c r="A4588" s="227">
        <v>45870</v>
      </c>
      <c r="B4588" s="20" t="s">
        <v>185</v>
      </c>
      <c r="C4588" s="28">
        <v>57148</v>
      </c>
      <c r="D4588" s="56"/>
      <c r="E4588" s="25" t="s">
        <v>5593</v>
      </c>
      <c r="F4588" s="20" t="s">
        <v>79</v>
      </c>
      <c r="H4588" s="23" t="s">
        <v>22</v>
      </c>
      <c r="I4588" s="28" t="s">
        <v>55</v>
      </c>
      <c r="J4588" s="23" t="s">
        <v>261</v>
      </c>
      <c r="K4588" s="156" t="s">
        <v>1493</v>
      </c>
      <c r="M4588" s="231">
        <v>0</v>
      </c>
      <c r="N4588" s="231">
        <v>6000</v>
      </c>
      <c r="O4588" s="217">
        <f t="shared" si="71"/>
        <v>1090278.7199999995</v>
      </c>
    </row>
    <row r="4589" spans="1:16" ht="22.05" hidden="1" customHeight="1" x14ac:dyDescent="0.2">
      <c r="A4589" s="227">
        <v>45870</v>
      </c>
      <c r="B4589" s="20" t="s">
        <v>185</v>
      </c>
      <c r="C4589" s="28">
        <v>57149</v>
      </c>
      <c r="D4589" s="56"/>
      <c r="E4589" s="25" t="s">
        <v>5594</v>
      </c>
      <c r="F4589" s="20" t="s">
        <v>79</v>
      </c>
      <c r="H4589" s="23" t="s">
        <v>22</v>
      </c>
      <c r="I4589" s="28" t="s">
        <v>55</v>
      </c>
      <c r="J4589" s="23" t="s">
        <v>73</v>
      </c>
      <c r="K4589" s="156" t="s">
        <v>140</v>
      </c>
      <c r="M4589" s="231">
        <v>0</v>
      </c>
      <c r="N4589" s="231">
        <v>1500</v>
      </c>
      <c r="O4589" s="217">
        <f t="shared" si="71"/>
        <v>1088778.7199999995</v>
      </c>
    </row>
    <row r="4590" spans="1:16" ht="22.05" hidden="1" customHeight="1" x14ac:dyDescent="0.2">
      <c r="A4590" s="227">
        <v>45870</v>
      </c>
      <c r="B4590" s="20" t="s">
        <v>185</v>
      </c>
      <c r="C4590" s="28">
        <v>57150</v>
      </c>
      <c r="D4590" s="56"/>
      <c r="E4590" s="25" t="s">
        <v>5595</v>
      </c>
      <c r="F4590" s="20" t="s">
        <v>79</v>
      </c>
      <c r="H4590" s="23" t="s">
        <v>22</v>
      </c>
      <c r="I4590" s="28" t="s">
        <v>103</v>
      </c>
      <c r="J4590" s="23" t="s">
        <v>92</v>
      </c>
      <c r="K4590" s="156" t="s">
        <v>5603</v>
      </c>
      <c r="M4590" s="231">
        <v>0</v>
      </c>
      <c r="N4590" s="231">
        <v>1500</v>
      </c>
      <c r="O4590" s="217">
        <f t="shared" si="71"/>
        <v>1087278.7199999995</v>
      </c>
    </row>
    <row r="4591" spans="1:16" ht="22.05" hidden="1" customHeight="1" x14ac:dyDescent="0.2">
      <c r="A4591" s="227">
        <v>45870</v>
      </c>
      <c r="B4591" s="20" t="s">
        <v>185</v>
      </c>
      <c r="C4591" s="28">
        <v>57151</v>
      </c>
      <c r="D4591" s="56"/>
      <c r="E4591" s="25" t="s">
        <v>160</v>
      </c>
      <c r="F4591" s="20" t="s">
        <v>79</v>
      </c>
      <c r="H4591" s="23" t="s">
        <v>22</v>
      </c>
      <c r="I4591" s="28" t="s">
        <v>103</v>
      </c>
      <c r="J4591" s="23" t="s">
        <v>97</v>
      </c>
      <c r="K4591" s="156" t="s">
        <v>134</v>
      </c>
      <c r="M4591" s="231">
        <v>0</v>
      </c>
      <c r="N4591" s="231">
        <v>1600</v>
      </c>
      <c r="O4591" s="217">
        <f t="shared" si="71"/>
        <v>1085678.7199999995</v>
      </c>
    </row>
    <row r="4592" spans="1:16" ht="22.05" hidden="1" customHeight="1" x14ac:dyDescent="0.2">
      <c r="A4592" s="227">
        <v>45870</v>
      </c>
      <c r="B4592" s="20" t="s">
        <v>185</v>
      </c>
      <c r="C4592" s="28">
        <v>57152</v>
      </c>
      <c r="D4592" s="56"/>
      <c r="E4592" s="25" t="s">
        <v>5596</v>
      </c>
      <c r="F4592" s="20" t="s">
        <v>79</v>
      </c>
      <c r="H4592" s="23" t="s">
        <v>22</v>
      </c>
      <c r="I4592" s="28" t="s">
        <v>103</v>
      </c>
      <c r="J4592" s="23" t="s">
        <v>93</v>
      </c>
      <c r="K4592" s="156" t="s">
        <v>5604</v>
      </c>
      <c r="M4592" s="231">
        <v>0</v>
      </c>
      <c r="N4592" s="231">
        <v>1100</v>
      </c>
      <c r="O4592" s="217">
        <f t="shared" si="71"/>
        <v>1084578.7199999995</v>
      </c>
    </row>
    <row r="4593" spans="1:15" ht="22.05" hidden="1" customHeight="1" x14ac:dyDescent="0.2">
      <c r="A4593" s="227">
        <v>45870</v>
      </c>
      <c r="B4593" s="20" t="s">
        <v>185</v>
      </c>
      <c r="C4593" s="28">
        <v>57153</v>
      </c>
      <c r="D4593" s="56"/>
      <c r="E4593" s="25" t="s">
        <v>154</v>
      </c>
      <c r="F4593" s="20" t="s">
        <v>79</v>
      </c>
      <c r="H4593" s="23" t="s">
        <v>22</v>
      </c>
      <c r="I4593" s="28" t="s">
        <v>103</v>
      </c>
      <c r="J4593" s="23" t="s">
        <v>219</v>
      </c>
      <c r="K4593" s="156" t="s">
        <v>1241</v>
      </c>
      <c r="M4593" s="231">
        <v>0</v>
      </c>
      <c r="N4593" s="231">
        <v>470</v>
      </c>
      <c r="O4593" s="217">
        <f t="shared" si="71"/>
        <v>1084108.7199999995</v>
      </c>
    </row>
    <row r="4594" spans="1:15" ht="22.05" hidden="1" customHeight="1" x14ac:dyDescent="0.2">
      <c r="A4594" s="227">
        <v>45870</v>
      </c>
      <c r="B4594" s="20" t="s">
        <v>185</v>
      </c>
      <c r="C4594" s="28">
        <v>57154</v>
      </c>
      <c r="D4594" s="56"/>
      <c r="E4594" s="25" t="s">
        <v>5597</v>
      </c>
      <c r="F4594" s="20" t="s">
        <v>79</v>
      </c>
      <c r="H4594" s="23" t="s">
        <v>22</v>
      </c>
      <c r="I4594" s="28" t="s">
        <v>103</v>
      </c>
      <c r="J4594" s="23" t="s">
        <v>92</v>
      </c>
      <c r="K4594" s="156" t="s">
        <v>133</v>
      </c>
      <c r="M4594" s="231">
        <v>0</v>
      </c>
      <c r="N4594" s="231">
        <v>1200</v>
      </c>
      <c r="O4594" s="217">
        <f t="shared" si="71"/>
        <v>1082908.7199999995</v>
      </c>
    </row>
    <row r="4595" spans="1:15" ht="22.05" hidden="1" customHeight="1" x14ac:dyDescent="0.2">
      <c r="A4595" s="227">
        <v>45870</v>
      </c>
      <c r="B4595" s="20" t="s">
        <v>185</v>
      </c>
      <c r="C4595" s="28">
        <v>57155</v>
      </c>
      <c r="D4595" s="56"/>
      <c r="E4595" s="25" t="s">
        <v>5598</v>
      </c>
      <c r="F4595" s="20" t="s">
        <v>79</v>
      </c>
      <c r="H4595" s="23" t="s">
        <v>22</v>
      </c>
      <c r="I4595" s="28" t="s">
        <v>103</v>
      </c>
      <c r="J4595" s="23" t="s">
        <v>102</v>
      </c>
      <c r="K4595" s="156" t="s">
        <v>4567</v>
      </c>
      <c r="M4595" s="231">
        <v>0</v>
      </c>
      <c r="N4595" s="231">
        <v>600</v>
      </c>
      <c r="O4595" s="217">
        <f t="shared" si="71"/>
        <v>1082308.7199999995</v>
      </c>
    </row>
    <row r="4596" spans="1:15" ht="22.05" hidden="1" customHeight="1" x14ac:dyDescent="0.2">
      <c r="A4596" s="227">
        <v>45870</v>
      </c>
      <c r="B4596" s="20" t="s">
        <v>185</v>
      </c>
      <c r="C4596" s="28">
        <v>57156</v>
      </c>
      <c r="D4596" s="56"/>
      <c r="E4596" s="25" t="s">
        <v>5599</v>
      </c>
      <c r="F4596" s="20" t="s">
        <v>79</v>
      </c>
      <c r="H4596" s="23" t="s">
        <v>22</v>
      </c>
      <c r="I4596" s="28" t="s">
        <v>29</v>
      </c>
      <c r="J4596" s="23" t="s">
        <v>209</v>
      </c>
      <c r="K4596" s="156" t="s">
        <v>463</v>
      </c>
      <c r="L4596" s="25" t="s">
        <v>5620</v>
      </c>
      <c r="M4596" s="231">
        <v>0</v>
      </c>
      <c r="N4596" s="231">
        <v>700</v>
      </c>
      <c r="O4596" s="217">
        <f t="shared" si="71"/>
        <v>1081608.7199999995</v>
      </c>
    </row>
    <row r="4597" spans="1:15" ht="22.05" hidden="1" customHeight="1" x14ac:dyDescent="0.2">
      <c r="A4597" s="227">
        <v>45870</v>
      </c>
      <c r="B4597" s="20" t="s">
        <v>185</v>
      </c>
      <c r="C4597" s="28">
        <v>57156</v>
      </c>
      <c r="D4597" s="56"/>
      <c r="E4597" s="25" t="s">
        <v>5599</v>
      </c>
      <c r="F4597" s="20" t="s">
        <v>79</v>
      </c>
      <c r="H4597" s="23" t="s">
        <v>22</v>
      </c>
      <c r="I4597" s="28" t="s">
        <v>54</v>
      </c>
      <c r="J4597" s="23" t="s">
        <v>62</v>
      </c>
      <c r="K4597" s="156" t="s">
        <v>463</v>
      </c>
      <c r="L4597" s="231" t="s">
        <v>5621</v>
      </c>
      <c r="M4597" s="231">
        <v>0</v>
      </c>
      <c r="N4597" s="231">
        <f>3600-N4596</f>
        <v>2900</v>
      </c>
      <c r="O4597" s="217">
        <f t="shared" si="71"/>
        <v>1078708.7199999995</v>
      </c>
    </row>
    <row r="4598" spans="1:15" ht="22.05" hidden="1" customHeight="1" x14ac:dyDescent="0.2">
      <c r="A4598" s="227">
        <v>45870</v>
      </c>
      <c r="B4598" s="20" t="s">
        <v>185</v>
      </c>
      <c r="C4598" s="28">
        <v>57157</v>
      </c>
      <c r="D4598" s="56"/>
      <c r="E4598" s="25" t="s">
        <v>158</v>
      </c>
      <c r="F4598" s="20" t="s">
        <v>79</v>
      </c>
      <c r="H4598" s="23" t="s">
        <v>22</v>
      </c>
      <c r="I4598" s="28" t="s">
        <v>56</v>
      </c>
      <c r="J4598" s="23" t="s">
        <v>116</v>
      </c>
      <c r="K4598" s="156" t="s">
        <v>139</v>
      </c>
      <c r="L4598" s="231"/>
      <c r="M4598" s="231">
        <v>0</v>
      </c>
      <c r="N4598" s="231">
        <v>700</v>
      </c>
      <c r="O4598" s="217">
        <f t="shared" si="71"/>
        <v>1078008.7199999995</v>
      </c>
    </row>
    <row r="4599" spans="1:15" ht="22.05" hidden="1" customHeight="1" x14ac:dyDescent="0.2">
      <c r="A4599" s="227">
        <v>45870</v>
      </c>
      <c r="B4599" s="20" t="s">
        <v>185</v>
      </c>
      <c r="C4599" s="28">
        <v>57158</v>
      </c>
      <c r="D4599" s="56"/>
      <c r="E4599" s="25" t="s">
        <v>128</v>
      </c>
      <c r="F4599" s="20" t="s">
        <v>79</v>
      </c>
      <c r="H4599" s="23" t="s">
        <v>22</v>
      </c>
      <c r="I4599" s="28" t="s">
        <v>56</v>
      </c>
      <c r="J4599" s="23" t="s">
        <v>116</v>
      </c>
      <c r="K4599" s="156" t="s">
        <v>129</v>
      </c>
      <c r="L4599" s="231"/>
      <c r="M4599" s="231">
        <v>0</v>
      </c>
      <c r="N4599" s="231">
        <v>40</v>
      </c>
      <c r="O4599" s="217">
        <f t="shared" si="71"/>
        <v>1077968.7199999995</v>
      </c>
    </row>
    <row r="4600" spans="1:15" ht="22.05" hidden="1" customHeight="1" x14ac:dyDescent="0.2">
      <c r="A4600" s="227">
        <v>45870</v>
      </c>
      <c r="B4600" s="20" t="s">
        <v>185</v>
      </c>
      <c r="C4600" s="28">
        <v>57159</v>
      </c>
      <c r="D4600" s="56"/>
      <c r="E4600" s="25" t="s">
        <v>5600</v>
      </c>
      <c r="F4600" s="20" t="s">
        <v>79</v>
      </c>
      <c r="H4600" s="23" t="s">
        <v>22</v>
      </c>
      <c r="I4600" s="28" t="s">
        <v>56</v>
      </c>
      <c r="J4600" s="23" t="s">
        <v>116</v>
      </c>
      <c r="K4600" s="156" t="s">
        <v>413</v>
      </c>
      <c r="L4600" s="231"/>
      <c r="M4600" s="231">
        <v>0</v>
      </c>
      <c r="N4600" s="231">
        <v>800</v>
      </c>
      <c r="O4600" s="217">
        <f t="shared" si="71"/>
        <v>1077168.7199999995</v>
      </c>
    </row>
    <row r="4601" spans="1:15" ht="22.05" hidden="1" customHeight="1" x14ac:dyDescent="0.2">
      <c r="A4601" s="227">
        <v>45870</v>
      </c>
      <c r="B4601" s="20" t="s">
        <v>185</v>
      </c>
      <c r="C4601" s="28">
        <v>57160</v>
      </c>
      <c r="D4601" s="56"/>
      <c r="E4601" s="25" t="s">
        <v>5601</v>
      </c>
      <c r="F4601" s="20" t="s">
        <v>79</v>
      </c>
      <c r="H4601" s="23" t="s">
        <v>22</v>
      </c>
      <c r="I4601" s="28" t="s">
        <v>103</v>
      </c>
      <c r="J4601" s="23" t="s">
        <v>93</v>
      </c>
      <c r="K4601" s="156" t="s">
        <v>5605</v>
      </c>
      <c r="L4601" s="231"/>
      <c r="M4601" s="231">
        <v>0</v>
      </c>
      <c r="N4601" s="231">
        <v>800</v>
      </c>
      <c r="O4601" s="217">
        <f t="shared" si="71"/>
        <v>1076368.7199999995</v>
      </c>
    </row>
    <row r="4602" spans="1:15" ht="22.05" hidden="1" customHeight="1" x14ac:dyDescent="0.2">
      <c r="A4602" s="227">
        <v>45870</v>
      </c>
      <c r="B4602" s="20" t="s">
        <v>185</v>
      </c>
      <c r="C4602" s="28">
        <v>57161</v>
      </c>
      <c r="D4602" s="56"/>
      <c r="E4602" s="25" t="s">
        <v>5602</v>
      </c>
      <c r="F4602" s="20" t="s">
        <v>79</v>
      </c>
      <c r="H4602" s="23" t="s">
        <v>22</v>
      </c>
      <c r="I4602" s="28" t="s">
        <v>103</v>
      </c>
      <c r="J4602" s="23" t="s">
        <v>92</v>
      </c>
      <c r="K4602" s="156" t="s">
        <v>5606</v>
      </c>
      <c r="M4602" s="231">
        <v>0</v>
      </c>
      <c r="N4602" s="231">
        <v>900</v>
      </c>
      <c r="O4602" s="217">
        <f t="shared" si="71"/>
        <v>1075468.7199999995</v>
      </c>
    </row>
    <row r="4603" spans="1:15" ht="22.05" hidden="1" customHeight="1" x14ac:dyDescent="0.2">
      <c r="A4603" s="227">
        <v>45871</v>
      </c>
      <c r="B4603" s="20" t="s">
        <v>185</v>
      </c>
      <c r="C4603" s="28">
        <v>57163</v>
      </c>
      <c r="D4603" s="56"/>
      <c r="E4603" s="25" t="s">
        <v>531</v>
      </c>
      <c r="F4603" s="20" t="s">
        <v>79</v>
      </c>
      <c r="H4603" s="23" t="s">
        <v>22</v>
      </c>
      <c r="I4603" s="28" t="s">
        <v>53</v>
      </c>
      <c r="J4603" s="23" t="s">
        <v>112</v>
      </c>
      <c r="K4603" s="156" t="s">
        <v>231</v>
      </c>
      <c r="M4603" s="231">
        <v>0</v>
      </c>
      <c r="N4603" s="231">
        <v>55616</v>
      </c>
      <c r="O4603" s="217">
        <f t="shared" si="71"/>
        <v>1019852.7199999995</v>
      </c>
    </row>
    <row r="4604" spans="1:15" ht="22.05" hidden="1" customHeight="1" x14ac:dyDescent="0.2">
      <c r="A4604" s="227">
        <v>45871</v>
      </c>
      <c r="B4604" s="20" t="s">
        <v>185</v>
      </c>
      <c r="C4604" s="28">
        <v>57164</v>
      </c>
      <c r="D4604" s="56"/>
      <c r="E4604" s="25" t="s">
        <v>5607</v>
      </c>
      <c r="F4604" s="20" t="s">
        <v>79</v>
      </c>
      <c r="H4604" s="23" t="s">
        <v>22</v>
      </c>
      <c r="I4604" s="28" t="s">
        <v>103</v>
      </c>
      <c r="J4604" s="23" t="s">
        <v>102</v>
      </c>
      <c r="K4604" s="156" t="s">
        <v>5618</v>
      </c>
      <c r="M4604" s="231">
        <v>0</v>
      </c>
      <c r="N4604" s="231">
        <v>2500</v>
      </c>
      <c r="O4604" s="217">
        <f t="shared" si="71"/>
        <v>1017352.7199999995</v>
      </c>
    </row>
    <row r="4605" spans="1:15" ht="22.05" hidden="1" customHeight="1" x14ac:dyDescent="0.2">
      <c r="A4605" s="227">
        <v>45871</v>
      </c>
      <c r="B4605" s="20" t="s">
        <v>185</v>
      </c>
      <c r="C4605" s="28">
        <v>57165</v>
      </c>
      <c r="D4605" s="56"/>
      <c r="E4605" s="25" t="s">
        <v>5608</v>
      </c>
      <c r="F4605" s="20" t="s">
        <v>79</v>
      </c>
      <c r="H4605" s="23" t="s">
        <v>22</v>
      </c>
      <c r="I4605" s="28" t="s">
        <v>54</v>
      </c>
      <c r="J4605" s="23" t="s">
        <v>61</v>
      </c>
      <c r="K4605" s="156" t="s">
        <v>972</v>
      </c>
      <c r="M4605" s="231">
        <v>0</v>
      </c>
      <c r="N4605" s="231">
        <v>2800</v>
      </c>
      <c r="O4605" s="217">
        <f t="shared" si="71"/>
        <v>1014552.7199999995</v>
      </c>
    </row>
    <row r="4606" spans="1:15" ht="22.05" hidden="1" customHeight="1" x14ac:dyDescent="0.2">
      <c r="A4606" s="227">
        <v>45871</v>
      </c>
      <c r="B4606" s="20" t="s">
        <v>185</v>
      </c>
      <c r="C4606" s="28">
        <v>57166</v>
      </c>
      <c r="D4606" s="56"/>
      <c r="E4606" s="25" t="s">
        <v>5609</v>
      </c>
      <c r="F4606" s="20" t="s">
        <v>79</v>
      </c>
      <c r="H4606" s="23" t="s">
        <v>22</v>
      </c>
      <c r="I4606" s="28" t="s">
        <v>54</v>
      </c>
      <c r="J4606" s="23" t="s">
        <v>64</v>
      </c>
      <c r="K4606" s="156" t="s">
        <v>241</v>
      </c>
      <c r="M4606" s="231">
        <v>0</v>
      </c>
      <c r="N4606" s="231">
        <v>6500</v>
      </c>
      <c r="O4606" s="217">
        <f t="shared" si="71"/>
        <v>1008052.7199999995</v>
      </c>
    </row>
    <row r="4607" spans="1:15" ht="22.05" hidden="1" customHeight="1" x14ac:dyDescent="0.2">
      <c r="A4607" s="227">
        <v>45871</v>
      </c>
      <c r="B4607" s="20" t="s">
        <v>185</v>
      </c>
      <c r="C4607" s="28">
        <v>57167</v>
      </c>
      <c r="D4607" s="56"/>
      <c r="E4607" s="25" t="s">
        <v>5610</v>
      </c>
      <c r="F4607" s="20" t="s">
        <v>79</v>
      </c>
      <c r="H4607" s="23" t="s">
        <v>22</v>
      </c>
      <c r="I4607" s="28" t="s">
        <v>54</v>
      </c>
      <c r="J4607" s="23" t="s">
        <v>64</v>
      </c>
      <c r="K4607" s="156" t="s">
        <v>1257</v>
      </c>
      <c r="M4607" s="231">
        <v>0</v>
      </c>
      <c r="N4607" s="231">
        <v>1000</v>
      </c>
      <c r="O4607" s="217">
        <f t="shared" si="71"/>
        <v>1007052.7199999995</v>
      </c>
    </row>
    <row r="4608" spans="1:15" ht="22.05" hidden="1" customHeight="1" x14ac:dyDescent="0.2">
      <c r="A4608" s="227">
        <v>45871</v>
      </c>
      <c r="B4608" s="20" t="s">
        <v>185</v>
      </c>
      <c r="C4608" s="28">
        <v>57168</v>
      </c>
      <c r="D4608" s="56"/>
      <c r="E4608" s="25" t="s">
        <v>5611</v>
      </c>
      <c r="F4608" s="20" t="s">
        <v>79</v>
      </c>
      <c r="H4608" s="23" t="s">
        <v>22</v>
      </c>
      <c r="I4608" s="28" t="s">
        <v>103</v>
      </c>
      <c r="J4608" s="23" t="s">
        <v>214</v>
      </c>
      <c r="K4608" s="156" t="s">
        <v>210</v>
      </c>
      <c r="M4608" s="231">
        <v>0</v>
      </c>
      <c r="N4608" s="231">
        <v>280</v>
      </c>
      <c r="O4608" s="217">
        <f t="shared" si="71"/>
        <v>1006772.7199999995</v>
      </c>
    </row>
    <row r="4609" spans="1:15" ht="22.05" hidden="1" customHeight="1" x14ac:dyDescent="0.2">
      <c r="A4609" s="227">
        <v>45871</v>
      </c>
      <c r="B4609" s="20" t="s">
        <v>185</v>
      </c>
      <c r="C4609" s="28">
        <v>57169</v>
      </c>
      <c r="D4609" s="56"/>
      <c r="E4609" s="25" t="s">
        <v>5612</v>
      </c>
      <c r="F4609" s="20" t="s">
        <v>79</v>
      </c>
      <c r="H4609" s="23" t="s">
        <v>22</v>
      </c>
      <c r="I4609" s="28" t="s">
        <v>103</v>
      </c>
      <c r="J4609" s="23" t="s">
        <v>93</v>
      </c>
      <c r="K4609" s="156" t="s">
        <v>355</v>
      </c>
      <c r="M4609" s="231">
        <v>0</v>
      </c>
      <c r="N4609" s="231">
        <v>150</v>
      </c>
      <c r="O4609" s="217">
        <f t="shared" si="71"/>
        <v>1006622.7199999995</v>
      </c>
    </row>
    <row r="4610" spans="1:15" ht="22.05" hidden="1" customHeight="1" x14ac:dyDescent="0.2">
      <c r="A4610" s="227">
        <v>45871</v>
      </c>
      <c r="B4610" s="20" t="s">
        <v>185</v>
      </c>
      <c r="C4610" s="28">
        <v>57170</v>
      </c>
      <c r="D4610" s="56"/>
      <c r="E4610" s="25" t="s">
        <v>5613</v>
      </c>
      <c r="F4610" s="20" t="s">
        <v>79</v>
      </c>
      <c r="H4610" s="23" t="s">
        <v>22</v>
      </c>
      <c r="I4610" s="28" t="s">
        <v>103</v>
      </c>
      <c r="J4610" s="23" t="s">
        <v>93</v>
      </c>
      <c r="K4610" s="156" t="s">
        <v>443</v>
      </c>
      <c r="M4610" s="231">
        <v>0</v>
      </c>
      <c r="N4610" s="231">
        <v>200</v>
      </c>
      <c r="O4610" s="217">
        <f t="shared" si="71"/>
        <v>1006422.7199999995</v>
      </c>
    </row>
    <row r="4611" spans="1:15" ht="22.05" hidden="1" customHeight="1" x14ac:dyDescent="0.2">
      <c r="A4611" s="227">
        <v>45871</v>
      </c>
      <c r="B4611" s="20" t="s">
        <v>185</v>
      </c>
      <c r="C4611" s="28">
        <v>57171</v>
      </c>
      <c r="D4611" s="56"/>
      <c r="E4611" s="25" t="s">
        <v>5614</v>
      </c>
      <c r="F4611" s="20" t="s">
        <v>79</v>
      </c>
      <c r="H4611" s="23" t="s">
        <v>22</v>
      </c>
      <c r="I4611" s="28" t="s">
        <v>55</v>
      </c>
      <c r="J4611" s="23" t="s">
        <v>73</v>
      </c>
      <c r="K4611" s="156" t="s">
        <v>5367</v>
      </c>
      <c r="M4611" s="231">
        <v>0</v>
      </c>
      <c r="N4611" s="231">
        <v>3400</v>
      </c>
      <c r="O4611" s="217">
        <f t="shared" si="71"/>
        <v>1003022.7199999995</v>
      </c>
    </row>
    <row r="4612" spans="1:15" ht="22.05" customHeight="1" x14ac:dyDescent="0.2">
      <c r="A4612" s="227">
        <v>45871</v>
      </c>
      <c r="B4612" s="20" t="s">
        <v>185</v>
      </c>
      <c r="C4612" s="28">
        <v>57172</v>
      </c>
      <c r="D4612" s="56"/>
      <c r="E4612" s="25" t="s">
        <v>150</v>
      </c>
      <c r="F4612" s="20" t="s">
        <v>79</v>
      </c>
      <c r="H4612" s="23" t="s">
        <v>22</v>
      </c>
      <c r="I4612" s="28" t="s">
        <v>81</v>
      </c>
      <c r="J4612" s="23" t="s">
        <v>200</v>
      </c>
      <c r="K4612" s="156" t="s">
        <v>122</v>
      </c>
      <c r="L4612" s="231"/>
      <c r="M4612" s="231">
        <v>0</v>
      </c>
      <c r="N4612" s="608">
        <v>415000</v>
      </c>
      <c r="O4612" s="217">
        <f t="shared" si="71"/>
        <v>588022.71999999951</v>
      </c>
    </row>
    <row r="4613" spans="1:15" ht="22.05" hidden="1" customHeight="1" x14ac:dyDescent="0.2">
      <c r="A4613" s="227">
        <v>45871</v>
      </c>
      <c r="B4613" s="20" t="s">
        <v>185</v>
      </c>
      <c r="C4613" s="28">
        <v>57173</v>
      </c>
      <c r="D4613" s="56"/>
      <c r="E4613" s="25" t="s">
        <v>538</v>
      </c>
      <c r="F4613" s="20" t="s">
        <v>79</v>
      </c>
      <c r="H4613" s="23" t="s">
        <v>22</v>
      </c>
      <c r="I4613" s="28" t="s">
        <v>103</v>
      </c>
      <c r="J4613" s="23" t="s">
        <v>214</v>
      </c>
      <c r="K4613" s="156" t="s">
        <v>368</v>
      </c>
      <c r="L4613" s="231"/>
      <c r="M4613" s="231">
        <v>0</v>
      </c>
      <c r="N4613" s="231">
        <v>150</v>
      </c>
      <c r="O4613" s="217">
        <f t="shared" si="71"/>
        <v>587872.71999999951</v>
      </c>
    </row>
    <row r="4614" spans="1:15" ht="22.05" hidden="1" customHeight="1" x14ac:dyDescent="0.2">
      <c r="A4614" s="227">
        <v>45871</v>
      </c>
      <c r="B4614" s="20" t="s">
        <v>185</v>
      </c>
      <c r="C4614" s="28">
        <v>57174</v>
      </c>
      <c r="D4614" s="56"/>
      <c r="E4614" s="25" t="s">
        <v>5615</v>
      </c>
      <c r="F4614" s="20" t="s">
        <v>79</v>
      </c>
      <c r="H4614" s="23" t="s">
        <v>22</v>
      </c>
      <c r="I4614" s="28" t="s">
        <v>29</v>
      </c>
      <c r="J4614" s="23" t="s">
        <v>209</v>
      </c>
      <c r="K4614" s="156" t="s">
        <v>463</v>
      </c>
      <c r="L4614" s="25" t="s">
        <v>5620</v>
      </c>
      <c r="M4614" s="231">
        <v>0</v>
      </c>
      <c r="N4614" s="231">
        <v>7300</v>
      </c>
      <c r="O4614" s="217">
        <f t="shared" si="71"/>
        <v>580572.71999999951</v>
      </c>
    </row>
    <row r="4615" spans="1:15" ht="22.05" hidden="1" customHeight="1" x14ac:dyDescent="0.2">
      <c r="A4615" s="227">
        <v>45871</v>
      </c>
      <c r="B4615" s="20" t="s">
        <v>185</v>
      </c>
      <c r="C4615" s="28">
        <v>57175</v>
      </c>
      <c r="D4615" s="56"/>
      <c r="E4615" s="25" t="s">
        <v>5174</v>
      </c>
      <c r="F4615" s="20" t="s">
        <v>79</v>
      </c>
      <c r="H4615" s="23" t="s">
        <v>22</v>
      </c>
      <c r="I4615" s="28" t="s">
        <v>54</v>
      </c>
      <c r="J4615" s="23" t="s">
        <v>64</v>
      </c>
      <c r="K4615" s="156" t="s">
        <v>1257</v>
      </c>
      <c r="L4615" s="231"/>
      <c r="M4615" s="231">
        <v>0</v>
      </c>
      <c r="N4615" s="231">
        <v>39500</v>
      </c>
      <c r="O4615" s="217">
        <f t="shared" si="71"/>
        <v>541072.71999999951</v>
      </c>
    </row>
    <row r="4616" spans="1:15" ht="22.05" hidden="1" customHeight="1" x14ac:dyDescent="0.2">
      <c r="A4616" s="227">
        <v>45871</v>
      </c>
      <c r="B4616" s="20" t="s">
        <v>185</v>
      </c>
      <c r="C4616" s="28">
        <v>57176</v>
      </c>
      <c r="D4616" s="56"/>
      <c r="E4616" s="25" t="s">
        <v>4878</v>
      </c>
      <c r="F4616" s="20" t="s">
        <v>79</v>
      </c>
      <c r="H4616" s="23" t="s">
        <v>22</v>
      </c>
      <c r="I4616" s="28" t="s">
        <v>103</v>
      </c>
      <c r="J4616" s="23" t="s">
        <v>219</v>
      </c>
      <c r="K4616" s="156" t="s">
        <v>266</v>
      </c>
      <c r="L4616" s="231"/>
      <c r="M4616" s="231">
        <v>0</v>
      </c>
      <c r="N4616" s="231">
        <v>500</v>
      </c>
      <c r="O4616" s="217">
        <f t="shared" si="71"/>
        <v>540572.71999999951</v>
      </c>
    </row>
    <row r="4617" spans="1:15" ht="22.05" hidden="1" customHeight="1" x14ac:dyDescent="0.2">
      <c r="A4617" s="227">
        <v>45871</v>
      </c>
      <c r="B4617" s="20" t="s">
        <v>185</v>
      </c>
      <c r="C4617" s="28">
        <v>57177</v>
      </c>
      <c r="D4617" s="56"/>
      <c r="E4617" s="25" t="s">
        <v>5616</v>
      </c>
      <c r="F4617" s="20" t="s">
        <v>79</v>
      </c>
      <c r="H4617" s="23" t="s">
        <v>22</v>
      </c>
      <c r="I4617" s="28" t="s">
        <v>103</v>
      </c>
      <c r="J4617" s="23" t="s">
        <v>102</v>
      </c>
      <c r="K4617" s="156" t="s">
        <v>1584</v>
      </c>
      <c r="M4617" s="231">
        <v>0</v>
      </c>
      <c r="N4617" s="231">
        <v>1600</v>
      </c>
      <c r="O4617" s="217">
        <f t="shared" si="71"/>
        <v>538972.71999999951</v>
      </c>
    </row>
    <row r="4618" spans="1:15" ht="22.05" hidden="1" customHeight="1" x14ac:dyDescent="0.2">
      <c r="A4618" s="227">
        <v>45871</v>
      </c>
      <c r="B4618" s="20" t="s">
        <v>185</v>
      </c>
      <c r="C4618" s="28">
        <v>57178</v>
      </c>
      <c r="D4618" s="56"/>
      <c r="E4618" s="25" t="s">
        <v>5617</v>
      </c>
      <c r="F4618" s="20" t="s">
        <v>79</v>
      </c>
      <c r="H4618" s="23" t="s">
        <v>22</v>
      </c>
      <c r="I4618" s="28" t="s">
        <v>103</v>
      </c>
      <c r="J4618" s="23" t="s">
        <v>102</v>
      </c>
      <c r="K4618" s="156" t="s">
        <v>5619</v>
      </c>
      <c r="M4618" s="231">
        <v>0</v>
      </c>
      <c r="N4618" s="231">
        <v>2400</v>
      </c>
      <c r="O4618" s="217">
        <f t="shared" si="71"/>
        <v>536572.71999999951</v>
      </c>
    </row>
    <row r="4619" spans="1:15" ht="22.05" hidden="1" customHeight="1" x14ac:dyDescent="0.2">
      <c r="A4619" s="227">
        <v>45871</v>
      </c>
      <c r="B4619" s="20" t="s">
        <v>185</v>
      </c>
      <c r="C4619" s="28">
        <v>57179</v>
      </c>
      <c r="D4619" s="56"/>
      <c r="E4619" s="25" t="s">
        <v>402</v>
      </c>
      <c r="F4619" s="20" t="s">
        <v>79</v>
      </c>
      <c r="H4619" s="23" t="s">
        <v>22</v>
      </c>
      <c r="I4619" s="28" t="s">
        <v>80</v>
      </c>
      <c r="J4619" s="23" t="s">
        <v>66</v>
      </c>
      <c r="K4619" s="156" t="s">
        <v>544</v>
      </c>
      <c r="M4619" s="231">
        <v>0</v>
      </c>
      <c r="N4619" s="231">
        <v>500</v>
      </c>
      <c r="O4619" s="217">
        <f t="shared" si="71"/>
        <v>536072.71999999951</v>
      </c>
    </row>
    <row r="4620" spans="1:15" ht="22.05" customHeight="1" x14ac:dyDescent="0.2">
      <c r="A4620" s="227">
        <v>45871</v>
      </c>
      <c r="B4620" s="20" t="s">
        <v>185</v>
      </c>
      <c r="C4620" s="28">
        <v>57180</v>
      </c>
      <c r="D4620" s="56"/>
      <c r="E4620" s="25" t="s">
        <v>162</v>
      </c>
      <c r="F4620" s="20" t="s">
        <v>79</v>
      </c>
      <c r="H4620" s="23" t="s">
        <v>21</v>
      </c>
      <c r="I4620" s="28" t="s">
        <v>81</v>
      </c>
      <c r="J4620" s="23" t="s">
        <v>200</v>
      </c>
      <c r="M4620" s="608">
        <v>20000</v>
      </c>
      <c r="N4620" s="231">
        <v>0</v>
      </c>
      <c r="O4620" s="217">
        <f t="shared" si="71"/>
        <v>556072.71999999951</v>
      </c>
    </row>
    <row r="4621" spans="1:15" ht="22.05" hidden="1" customHeight="1" x14ac:dyDescent="0.2">
      <c r="A4621" s="227">
        <v>45871</v>
      </c>
      <c r="B4621" s="20" t="s">
        <v>185</v>
      </c>
      <c r="C4621" s="28">
        <v>57181</v>
      </c>
      <c r="D4621" s="56"/>
      <c r="E4621" s="25" t="s">
        <v>204</v>
      </c>
      <c r="F4621" s="20" t="s">
        <v>79</v>
      </c>
      <c r="H4621" s="23" t="s">
        <v>22</v>
      </c>
      <c r="I4621" s="28" t="s">
        <v>103</v>
      </c>
      <c r="J4621" s="23" t="s">
        <v>102</v>
      </c>
      <c r="K4621" s="156" t="s">
        <v>235</v>
      </c>
      <c r="M4621" s="231">
        <v>0</v>
      </c>
      <c r="N4621" s="231">
        <v>1000</v>
      </c>
      <c r="O4621" s="217">
        <f t="shared" si="71"/>
        <v>555072.71999999951</v>
      </c>
    </row>
    <row r="4622" spans="1:15" ht="22.05" hidden="1" customHeight="1" x14ac:dyDescent="0.2">
      <c r="A4622" s="227">
        <v>45871</v>
      </c>
      <c r="B4622" s="20" t="s">
        <v>185</v>
      </c>
      <c r="C4622" s="28">
        <v>57182</v>
      </c>
      <c r="D4622" s="56"/>
      <c r="E4622" s="25" t="s">
        <v>734</v>
      </c>
      <c r="F4622" s="20" t="s">
        <v>79</v>
      </c>
      <c r="H4622" s="23" t="s">
        <v>22</v>
      </c>
      <c r="I4622" s="28" t="s">
        <v>103</v>
      </c>
      <c r="J4622" s="23" t="s">
        <v>214</v>
      </c>
      <c r="K4622" s="156" t="s">
        <v>464</v>
      </c>
      <c r="M4622" s="231">
        <v>0</v>
      </c>
      <c r="N4622" s="231">
        <v>200</v>
      </c>
      <c r="O4622" s="217">
        <f t="shared" si="71"/>
        <v>554872.71999999951</v>
      </c>
    </row>
    <row r="4623" spans="1:15" ht="22.05" hidden="1" customHeight="1" x14ac:dyDescent="0.2">
      <c r="A4623" s="227">
        <v>45871</v>
      </c>
      <c r="B4623" s="20" t="s">
        <v>185</v>
      </c>
      <c r="C4623" s="28">
        <v>57183</v>
      </c>
      <c r="D4623" s="56"/>
      <c r="E4623" s="25" t="s">
        <v>158</v>
      </c>
      <c r="F4623" s="20" t="s">
        <v>79</v>
      </c>
      <c r="H4623" s="23" t="s">
        <v>22</v>
      </c>
      <c r="I4623" s="28" t="s">
        <v>56</v>
      </c>
      <c r="J4623" s="23" t="s">
        <v>116</v>
      </c>
      <c r="K4623" s="156" t="s">
        <v>139</v>
      </c>
      <c r="M4623" s="231">
        <v>0</v>
      </c>
      <c r="N4623" s="231">
        <v>630</v>
      </c>
      <c r="O4623" s="217">
        <f t="shared" si="71"/>
        <v>554242.71999999951</v>
      </c>
    </row>
    <row r="4624" spans="1:15" ht="22.05" hidden="1" customHeight="1" x14ac:dyDescent="0.2">
      <c r="A4624" s="227">
        <v>45871</v>
      </c>
      <c r="B4624" s="20" t="s">
        <v>185</v>
      </c>
      <c r="C4624" s="28">
        <v>57184</v>
      </c>
      <c r="D4624" s="56"/>
      <c r="E4624" s="25" t="s">
        <v>143</v>
      </c>
      <c r="F4624" s="20" t="s">
        <v>79</v>
      </c>
      <c r="H4624" s="23" t="s">
        <v>22</v>
      </c>
      <c r="I4624" s="28" t="s">
        <v>53</v>
      </c>
      <c r="J4624" s="23" t="s">
        <v>114</v>
      </c>
      <c r="K4624" s="156" t="s">
        <v>273</v>
      </c>
      <c r="M4624" s="231">
        <v>0</v>
      </c>
      <c r="N4624" s="231">
        <v>6183</v>
      </c>
      <c r="O4624" s="217">
        <f t="shared" si="71"/>
        <v>548059.71999999951</v>
      </c>
    </row>
    <row r="4625" spans="1:16" ht="22.05" hidden="1" customHeight="1" x14ac:dyDescent="0.2">
      <c r="A4625" s="227">
        <v>45871</v>
      </c>
      <c r="B4625" s="20" t="s">
        <v>185</v>
      </c>
      <c r="C4625" s="28">
        <v>57185</v>
      </c>
      <c r="D4625" s="56"/>
      <c r="E4625" s="25" t="s">
        <v>143</v>
      </c>
      <c r="F4625" s="20" t="s">
        <v>79</v>
      </c>
      <c r="H4625" s="23" t="s">
        <v>22</v>
      </c>
      <c r="I4625" s="28" t="s">
        <v>53</v>
      </c>
      <c r="J4625" s="23" t="s">
        <v>114</v>
      </c>
      <c r="K4625" s="156" t="s">
        <v>149</v>
      </c>
      <c r="M4625" s="231">
        <v>0</v>
      </c>
      <c r="N4625" s="231">
        <v>21700</v>
      </c>
      <c r="O4625" s="217">
        <f t="shared" si="71"/>
        <v>526359.71999999951</v>
      </c>
    </row>
    <row r="4626" spans="1:16" ht="22.05" hidden="1" customHeight="1" x14ac:dyDescent="0.2">
      <c r="A4626" s="227">
        <v>45871</v>
      </c>
      <c r="B4626" s="20" t="s">
        <v>185</v>
      </c>
      <c r="C4626" s="28">
        <v>57186</v>
      </c>
      <c r="D4626" s="56"/>
      <c r="E4626" s="25" t="s">
        <v>143</v>
      </c>
      <c r="F4626" s="20" t="s">
        <v>79</v>
      </c>
      <c r="H4626" s="23" t="s">
        <v>22</v>
      </c>
      <c r="I4626" s="28" t="s">
        <v>53</v>
      </c>
      <c r="J4626" s="23" t="s">
        <v>112</v>
      </c>
      <c r="K4626" s="156" t="s">
        <v>416</v>
      </c>
      <c r="M4626" s="231">
        <v>0</v>
      </c>
      <c r="N4626" s="231">
        <v>40897</v>
      </c>
      <c r="O4626" s="217">
        <f t="shared" si="71"/>
        <v>485462.71999999951</v>
      </c>
    </row>
    <row r="4627" spans="1:16" ht="22.05" hidden="1" customHeight="1" x14ac:dyDescent="0.2">
      <c r="A4627" s="227">
        <v>45871</v>
      </c>
      <c r="B4627" s="20" t="s">
        <v>185</v>
      </c>
      <c r="C4627" s="28">
        <v>57187</v>
      </c>
      <c r="D4627" s="56"/>
      <c r="E4627" s="25" t="s">
        <v>143</v>
      </c>
      <c r="F4627" s="20" t="s">
        <v>79</v>
      </c>
      <c r="H4627" s="23" t="s">
        <v>22</v>
      </c>
      <c r="I4627" s="28" t="s">
        <v>53</v>
      </c>
      <c r="J4627" s="23" t="s">
        <v>112</v>
      </c>
      <c r="K4627" s="156" t="s">
        <v>144</v>
      </c>
      <c r="M4627" s="231">
        <v>0</v>
      </c>
      <c r="N4627" s="231">
        <v>11642</v>
      </c>
      <c r="O4627" s="217">
        <f t="shared" si="71"/>
        <v>473820.71999999951</v>
      </c>
    </row>
    <row r="4628" spans="1:16" ht="22.05" hidden="1" customHeight="1" x14ac:dyDescent="0.2">
      <c r="A4628" s="227">
        <v>45871</v>
      </c>
      <c r="B4628" s="20" t="s">
        <v>185</v>
      </c>
      <c r="C4628" s="28">
        <v>57188</v>
      </c>
      <c r="D4628" s="56"/>
      <c r="E4628" s="25" t="s">
        <v>143</v>
      </c>
      <c r="F4628" s="20" t="s">
        <v>79</v>
      </c>
      <c r="H4628" s="23" t="s">
        <v>22</v>
      </c>
      <c r="I4628" s="28" t="s">
        <v>53</v>
      </c>
      <c r="J4628" s="23" t="s">
        <v>112</v>
      </c>
      <c r="K4628" s="156" t="s">
        <v>1702</v>
      </c>
      <c r="M4628" s="231">
        <v>0</v>
      </c>
      <c r="N4628" s="231">
        <v>19610</v>
      </c>
      <c r="O4628" s="217">
        <f t="shared" si="71"/>
        <v>454210.71999999951</v>
      </c>
    </row>
    <row r="4629" spans="1:16" ht="22.05" hidden="1" customHeight="1" x14ac:dyDescent="0.2">
      <c r="A4629" s="227">
        <v>45871</v>
      </c>
      <c r="B4629" s="20" t="s">
        <v>185</v>
      </c>
      <c r="C4629" s="28">
        <v>57189</v>
      </c>
      <c r="D4629" s="56"/>
      <c r="E4629" s="25" t="s">
        <v>143</v>
      </c>
      <c r="F4629" s="20" t="s">
        <v>79</v>
      </c>
      <c r="H4629" s="23" t="s">
        <v>22</v>
      </c>
      <c r="I4629" s="28" t="s">
        <v>53</v>
      </c>
      <c r="J4629" s="23" t="s">
        <v>112</v>
      </c>
      <c r="K4629" s="156" t="s">
        <v>5331</v>
      </c>
      <c r="L4629" s="231"/>
      <c r="M4629" s="231">
        <v>0</v>
      </c>
      <c r="N4629" s="231">
        <v>14000</v>
      </c>
      <c r="O4629" s="217">
        <f t="shared" si="71"/>
        <v>440210.71999999951</v>
      </c>
    </row>
    <row r="4630" spans="1:16" ht="22.05" hidden="1" customHeight="1" x14ac:dyDescent="0.2">
      <c r="A4630" s="227">
        <v>45871</v>
      </c>
      <c r="B4630" s="20" t="s">
        <v>185</v>
      </c>
      <c r="C4630" s="28">
        <v>57190</v>
      </c>
      <c r="D4630" s="56"/>
      <c r="E4630" s="25" t="s">
        <v>143</v>
      </c>
      <c r="F4630" s="20" t="s">
        <v>79</v>
      </c>
      <c r="H4630" s="23" t="s">
        <v>22</v>
      </c>
      <c r="I4630" s="28" t="s">
        <v>53</v>
      </c>
      <c r="J4630" s="23" t="s">
        <v>112</v>
      </c>
      <c r="K4630" s="156" t="s">
        <v>419</v>
      </c>
      <c r="L4630" s="231"/>
      <c r="M4630" s="231">
        <v>0</v>
      </c>
      <c r="N4630" s="231">
        <v>5450</v>
      </c>
      <c r="O4630" s="217">
        <f t="shared" si="71"/>
        <v>434760.71999999951</v>
      </c>
    </row>
    <row r="4631" spans="1:16" ht="22.05" hidden="1" customHeight="1" x14ac:dyDescent="0.2">
      <c r="A4631" s="227">
        <v>45871</v>
      </c>
      <c r="B4631" s="20" t="s">
        <v>185</v>
      </c>
      <c r="C4631" s="28">
        <v>57191</v>
      </c>
      <c r="D4631" s="56"/>
      <c r="E4631" s="25" t="s">
        <v>143</v>
      </c>
      <c r="F4631" s="20" t="s">
        <v>79</v>
      </c>
      <c r="H4631" s="23" t="s">
        <v>22</v>
      </c>
      <c r="I4631" s="28" t="s">
        <v>53</v>
      </c>
      <c r="J4631" s="23" t="s">
        <v>112</v>
      </c>
      <c r="K4631" s="156" t="s">
        <v>148</v>
      </c>
      <c r="L4631" s="231"/>
      <c r="M4631" s="231">
        <v>0</v>
      </c>
      <c r="N4631" s="231">
        <v>41481</v>
      </c>
      <c r="O4631" s="217">
        <f t="shared" si="71"/>
        <v>393279.71999999951</v>
      </c>
    </row>
    <row r="4632" spans="1:16" ht="22.05" hidden="1" customHeight="1" x14ac:dyDescent="0.2">
      <c r="A4632" s="227">
        <v>45871</v>
      </c>
      <c r="B4632" s="20" t="s">
        <v>185</v>
      </c>
      <c r="C4632" s="28">
        <v>57192</v>
      </c>
      <c r="D4632" s="56"/>
      <c r="E4632" s="25" t="s">
        <v>143</v>
      </c>
      <c r="F4632" s="20" t="s">
        <v>79</v>
      </c>
      <c r="H4632" s="23" t="s">
        <v>22</v>
      </c>
      <c r="I4632" s="28" t="s">
        <v>53</v>
      </c>
      <c r="J4632" s="23" t="s">
        <v>112</v>
      </c>
      <c r="K4632" s="230" t="s">
        <v>418</v>
      </c>
      <c r="L4632" s="231"/>
      <c r="M4632" s="231">
        <v>0</v>
      </c>
      <c r="N4632" s="231">
        <v>28320</v>
      </c>
      <c r="O4632" s="217">
        <f t="shared" si="71"/>
        <v>364959.71999999951</v>
      </c>
    </row>
    <row r="4633" spans="1:16" ht="22.05" hidden="1" customHeight="1" x14ac:dyDescent="0.2">
      <c r="A4633" s="227">
        <v>45871</v>
      </c>
      <c r="B4633" s="20" t="s">
        <v>185</v>
      </c>
      <c r="C4633" s="28">
        <v>57193</v>
      </c>
      <c r="D4633" s="56"/>
      <c r="E4633" s="25" t="s">
        <v>143</v>
      </c>
      <c r="F4633" s="20" t="s">
        <v>79</v>
      </c>
      <c r="H4633" s="23" t="s">
        <v>22</v>
      </c>
      <c r="I4633" s="28" t="s">
        <v>53</v>
      </c>
      <c r="J4633" s="23" t="s">
        <v>112</v>
      </c>
      <c r="K4633" s="230" t="s">
        <v>263</v>
      </c>
      <c r="L4633" s="231"/>
      <c r="M4633" s="231">
        <v>0</v>
      </c>
      <c r="N4633" s="231">
        <v>32952</v>
      </c>
      <c r="O4633" s="217">
        <f t="shared" si="71"/>
        <v>332007.71999999951</v>
      </c>
    </row>
    <row r="4634" spans="1:16" ht="22.05" hidden="1" customHeight="1" x14ac:dyDescent="0.2">
      <c r="A4634" s="227">
        <v>45871</v>
      </c>
      <c r="B4634" s="20" t="s">
        <v>185</v>
      </c>
      <c r="C4634" s="28">
        <v>57194</v>
      </c>
      <c r="D4634" s="56"/>
      <c r="E4634" s="25" t="s">
        <v>143</v>
      </c>
      <c r="F4634" s="20" t="s">
        <v>79</v>
      </c>
      <c r="H4634" s="23" t="s">
        <v>22</v>
      </c>
      <c r="I4634" s="28" t="s">
        <v>53</v>
      </c>
      <c r="J4634" s="23" t="s">
        <v>112</v>
      </c>
      <c r="K4634" s="230" t="s">
        <v>264</v>
      </c>
      <c r="L4634" s="231"/>
      <c r="M4634" s="231">
        <v>0</v>
      </c>
      <c r="N4634" s="231">
        <v>66600</v>
      </c>
      <c r="O4634" s="217">
        <f t="shared" si="71"/>
        <v>265407.71999999951</v>
      </c>
    </row>
    <row r="4635" spans="1:16" ht="22.05" hidden="1" customHeight="1" x14ac:dyDescent="0.2">
      <c r="A4635" s="227">
        <v>45871</v>
      </c>
      <c r="B4635" s="20" t="s">
        <v>185</v>
      </c>
      <c r="C4635" s="28">
        <v>57195</v>
      </c>
      <c r="D4635" s="56"/>
      <c r="E4635" s="25" t="s">
        <v>539</v>
      </c>
      <c r="F4635" s="20" t="s">
        <v>79</v>
      </c>
      <c r="H4635" s="23" t="s">
        <v>22</v>
      </c>
      <c r="I4635" s="28" t="s">
        <v>53</v>
      </c>
      <c r="J4635" s="23" t="s">
        <v>112</v>
      </c>
      <c r="K4635" s="230" t="s">
        <v>264</v>
      </c>
      <c r="M4635" s="231">
        <v>0</v>
      </c>
      <c r="N4635" s="231">
        <v>400</v>
      </c>
      <c r="O4635" s="217">
        <f t="shared" si="71"/>
        <v>265007.71999999951</v>
      </c>
      <c r="P4635" s="229"/>
    </row>
    <row r="4636" spans="1:16" ht="22.05" hidden="1" customHeight="1" x14ac:dyDescent="0.2">
      <c r="A4636" s="227">
        <v>45871</v>
      </c>
      <c r="B4636" s="20" t="s">
        <v>185</v>
      </c>
      <c r="C4636" s="28">
        <v>57196</v>
      </c>
      <c r="D4636" s="56"/>
      <c r="E4636" s="25" t="s">
        <v>539</v>
      </c>
      <c r="F4636" s="20" t="s">
        <v>79</v>
      </c>
      <c r="H4636" s="23" t="s">
        <v>22</v>
      </c>
      <c r="I4636" s="28" t="s">
        <v>53</v>
      </c>
      <c r="J4636" s="23" t="s">
        <v>112</v>
      </c>
      <c r="K4636" s="230" t="s">
        <v>264</v>
      </c>
      <c r="M4636" s="231">
        <v>0</v>
      </c>
      <c r="N4636" s="231">
        <v>1900</v>
      </c>
      <c r="O4636" s="217">
        <f t="shared" ref="O4636:O4707" si="72">O4635+M4636-N4636</f>
        <v>263107.71999999951</v>
      </c>
    </row>
    <row r="4637" spans="1:16" ht="22.05" hidden="1" customHeight="1" x14ac:dyDescent="0.2">
      <c r="A4637" s="227">
        <v>45871</v>
      </c>
      <c r="B4637" s="20" t="s">
        <v>185</v>
      </c>
      <c r="C4637" s="28">
        <v>57197</v>
      </c>
      <c r="D4637" s="56"/>
      <c r="E4637" s="25" t="s">
        <v>143</v>
      </c>
      <c r="F4637" s="20" t="s">
        <v>79</v>
      </c>
      <c r="H4637" s="23" t="s">
        <v>22</v>
      </c>
      <c r="I4637" s="28" t="s">
        <v>53</v>
      </c>
      <c r="J4637" s="23" t="s">
        <v>112</v>
      </c>
      <c r="K4637" s="156" t="s">
        <v>955</v>
      </c>
      <c r="M4637" s="231">
        <v>0</v>
      </c>
      <c r="N4637" s="231">
        <v>3489</v>
      </c>
      <c r="O4637" s="217">
        <f t="shared" si="72"/>
        <v>259618.71999999951</v>
      </c>
    </row>
    <row r="4638" spans="1:16" ht="22.05" hidden="1" customHeight="1" x14ac:dyDescent="0.2">
      <c r="A4638" s="227">
        <v>45871</v>
      </c>
      <c r="B4638" s="20" t="s">
        <v>185</v>
      </c>
      <c r="C4638" s="28">
        <v>57198</v>
      </c>
      <c r="D4638" s="56"/>
      <c r="E4638" s="25" t="s">
        <v>143</v>
      </c>
      <c r="F4638" s="20" t="s">
        <v>79</v>
      </c>
      <c r="H4638" s="23" t="s">
        <v>22</v>
      </c>
      <c r="I4638" s="28" t="s">
        <v>53</v>
      </c>
      <c r="J4638" s="23" t="s">
        <v>112</v>
      </c>
      <c r="K4638" s="156" t="s">
        <v>56</v>
      </c>
      <c r="M4638" s="231">
        <v>0</v>
      </c>
      <c r="N4638" s="231">
        <v>30250</v>
      </c>
      <c r="O4638" s="217">
        <f t="shared" si="72"/>
        <v>229368.71999999951</v>
      </c>
    </row>
    <row r="4639" spans="1:16" ht="22.05" hidden="1" customHeight="1" x14ac:dyDescent="0.2">
      <c r="A4639" s="227">
        <v>45871</v>
      </c>
      <c r="B4639" s="20" t="s">
        <v>185</v>
      </c>
      <c r="C4639" s="28">
        <v>57199</v>
      </c>
      <c r="D4639" s="56"/>
      <c r="E4639" s="334" t="s">
        <v>143</v>
      </c>
      <c r="F4639" s="329" t="s">
        <v>79</v>
      </c>
      <c r="G4639" s="330"/>
      <c r="H4639" s="331" t="s">
        <v>22</v>
      </c>
      <c r="I4639" s="331" t="s">
        <v>53</v>
      </c>
      <c r="J4639" s="331" t="s">
        <v>112</v>
      </c>
      <c r="K4639" s="332" t="s">
        <v>145</v>
      </c>
      <c r="L4639" s="333">
        <v>30400</v>
      </c>
      <c r="M4639" s="333">
        <v>0</v>
      </c>
      <c r="N4639" s="333">
        <f>L4639-N4640-N4641-N4642-N4643-N4644</f>
        <v>17500</v>
      </c>
      <c r="O4639" s="217">
        <f t="shared" si="72"/>
        <v>211868.71999999951</v>
      </c>
    </row>
    <row r="4640" spans="1:16" ht="22.05" hidden="1" customHeight="1" x14ac:dyDescent="0.2">
      <c r="A4640" s="227">
        <v>45871</v>
      </c>
      <c r="B4640" s="20" t="s">
        <v>185</v>
      </c>
      <c r="C4640" s="28">
        <v>57199</v>
      </c>
      <c r="D4640" s="56"/>
      <c r="E4640" s="334" t="s">
        <v>558</v>
      </c>
      <c r="F4640" s="329" t="s">
        <v>79</v>
      </c>
      <c r="G4640" s="330"/>
      <c r="H4640" s="331" t="s">
        <v>22</v>
      </c>
      <c r="I4640" s="331" t="s">
        <v>54</v>
      </c>
      <c r="J4640" s="331" t="s">
        <v>61</v>
      </c>
      <c r="K4640" s="332" t="s">
        <v>145</v>
      </c>
      <c r="L4640" s="333">
        <v>30400</v>
      </c>
      <c r="M4640" s="333">
        <v>0</v>
      </c>
      <c r="N4640" s="333">
        <v>1800</v>
      </c>
      <c r="O4640" s="217">
        <f t="shared" si="72"/>
        <v>210068.71999999951</v>
      </c>
    </row>
    <row r="4641" spans="1:15" ht="22.05" hidden="1" customHeight="1" x14ac:dyDescent="0.2">
      <c r="A4641" s="227">
        <v>45871</v>
      </c>
      <c r="B4641" s="20" t="s">
        <v>185</v>
      </c>
      <c r="C4641" s="28">
        <v>57199</v>
      </c>
      <c r="D4641" s="56"/>
      <c r="E4641" s="328" t="s">
        <v>555</v>
      </c>
      <c r="F4641" s="329" t="s">
        <v>79</v>
      </c>
      <c r="G4641" s="330"/>
      <c r="H4641" s="331" t="s">
        <v>22</v>
      </c>
      <c r="I4641" s="331" t="s">
        <v>54</v>
      </c>
      <c r="J4641" s="331" t="s">
        <v>61</v>
      </c>
      <c r="K4641" s="332" t="s">
        <v>145</v>
      </c>
      <c r="L4641" s="333">
        <v>30400</v>
      </c>
      <c r="M4641" s="333">
        <v>0</v>
      </c>
      <c r="N4641" s="333">
        <v>1500</v>
      </c>
      <c r="O4641" s="217">
        <f t="shared" si="72"/>
        <v>208568.71999999951</v>
      </c>
    </row>
    <row r="4642" spans="1:15" ht="22.05" hidden="1" customHeight="1" x14ac:dyDescent="0.2">
      <c r="A4642" s="227">
        <v>45871</v>
      </c>
      <c r="B4642" s="20" t="s">
        <v>185</v>
      </c>
      <c r="C4642" s="28">
        <v>57199</v>
      </c>
      <c r="D4642" s="56"/>
      <c r="E4642" s="328" t="s">
        <v>556</v>
      </c>
      <c r="F4642" s="329" t="s">
        <v>79</v>
      </c>
      <c r="G4642" s="330"/>
      <c r="H4642" s="331" t="s">
        <v>22</v>
      </c>
      <c r="I4642" s="331" t="s">
        <v>54</v>
      </c>
      <c r="J4642" s="331" t="s">
        <v>32</v>
      </c>
      <c r="K4642" s="332" t="s">
        <v>145</v>
      </c>
      <c r="L4642" s="333">
        <v>30400</v>
      </c>
      <c r="M4642" s="333">
        <v>0</v>
      </c>
      <c r="N4642" s="333">
        <v>6000</v>
      </c>
      <c r="O4642" s="217">
        <f t="shared" si="72"/>
        <v>202568.71999999951</v>
      </c>
    </row>
    <row r="4643" spans="1:15" ht="22.05" hidden="1" customHeight="1" x14ac:dyDescent="0.2">
      <c r="A4643" s="227">
        <v>45871</v>
      </c>
      <c r="B4643" s="20" t="s">
        <v>185</v>
      </c>
      <c r="C4643" s="28">
        <v>57199</v>
      </c>
      <c r="D4643" s="56"/>
      <c r="E4643" s="328" t="s">
        <v>557</v>
      </c>
      <c r="F4643" s="329" t="s">
        <v>79</v>
      </c>
      <c r="G4643" s="330"/>
      <c r="H4643" s="331" t="s">
        <v>22</v>
      </c>
      <c r="I4643" s="331" t="s">
        <v>54</v>
      </c>
      <c r="J4643" s="331" t="s">
        <v>63</v>
      </c>
      <c r="K4643" s="332" t="s">
        <v>145</v>
      </c>
      <c r="L4643" s="333">
        <v>30400</v>
      </c>
      <c r="M4643" s="333">
        <v>0</v>
      </c>
      <c r="N4643" s="333">
        <v>1800</v>
      </c>
      <c r="O4643" s="217">
        <f t="shared" si="72"/>
        <v>200768.71999999951</v>
      </c>
    </row>
    <row r="4644" spans="1:15" ht="22.05" hidden="1" customHeight="1" x14ac:dyDescent="0.2">
      <c r="A4644" s="227">
        <v>45871</v>
      </c>
      <c r="B4644" s="20" t="s">
        <v>185</v>
      </c>
      <c r="C4644" s="28">
        <v>57199</v>
      </c>
      <c r="D4644" s="56"/>
      <c r="E4644" s="328" t="s">
        <v>3486</v>
      </c>
      <c r="F4644" s="329" t="s">
        <v>79</v>
      </c>
      <c r="G4644" s="330"/>
      <c r="H4644" s="331" t="s">
        <v>22</v>
      </c>
      <c r="I4644" s="331" t="s">
        <v>54</v>
      </c>
      <c r="J4644" s="331" t="s">
        <v>63</v>
      </c>
      <c r="K4644" s="332" t="s">
        <v>145</v>
      </c>
      <c r="L4644" s="333">
        <v>30400</v>
      </c>
      <c r="M4644" s="333">
        <v>0</v>
      </c>
      <c r="N4644" s="333">
        <v>1800</v>
      </c>
      <c r="O4644" s="217">
        <f t="shared" si="72"/>
        <v>198968.71999999951</v>
      </c>
    </row>
    <row r="4645" spans="1:15" ht="22.05" hidden="1" customHeight="1" x14ac:dyDescent="0.2">
      <c r="A4645" s="227">
        <v>45871</v>
      </c>
      <c r="B4645" s="20" t="s">
        <v>185</v>
      </c>
      <c r="C4645" s="28">
        <v>57200</v>
      </c>
      <c r="D4645" s="56"/>
      <c r="E4645" s="328" t="s">
        <v>141</v>
      </c>
      <c r="F4645" s="329" t="s">
        <v>79</v>
      </c>
      <c r="G4645" s="330"/>
      <c r="H4645" s="331" t="s">
        <v>22</v>
      </c>
      <c r="I4645" s="331" t="s">
        <v>54</v>
      </c>
      <c r="J4645" s="331" t="s">
        <v>63</v>
      </c>
      <c r="K4645" s="332" t="s">
        <v>225</v>
      </c>
      <c r="L4645" s="333">
        <v>45000</v>
      </c>
      <c r="M4645" s="333">
        <v>0</v>
      </c>
      <c r="N4645" s="333">
        <v>10000</v>
      </c>
      <c r="O4645" s="217">
        <f t="shared" si="72"/>
        <v>188968.71999999951</v>
      </c>
    </row>
    <row r="4646" spans="1:15" ht="22.05" hidden="1" customHeight="1" x14ac:dyDescent="0.2">
      <c r="A4646" s="227">
        <v>45871</v>
      </c>
      <c r="B4646" s="20" t="s">
        <v>185</v>
      </c>
      <c r="C4646" s="28">
        <v>57200</v>
      </c>
      <c r="D4646" s="56"/>
      <c r="E4646" s="328" t="s">
        <v>559</v>
      </c>
      <c r="F4646" s="329" t="s">
        <v>79</v>
      </c>
      <c r="G4646" s="330"/>
      <c r="H4646" s="331" t="s">
        <v>22</v>
      </c>
      <c r="I4646" s="331" t="s">
        <v>54</v>
      </c>
      <c r="J4646" s="331" t="s">
        <v>41</v>
      </c>
      <c r="K4646" s="332" t="s">
        <v>225</v>
      </c>
      <c r="L4646" s="333">
        <v>45000</v>
      </c>
      <c r="M4646" s="333">
        <v>0</v>
      </c>
      <c r="N4646" s="333">
        <v>20000</v>
      </c>
      <c r="O4646" s="217">
        <f t="shared" si="72"/>
        <v>168968.71999999951</v>
      </c>
    </row>
    <row r="4647" spans="1:15" ht="22.05" hidden="1" customHeight="1" x14ac:dyDescent="0.2">
      <c r="A4647" s="227">
        <v>45871</v>
      </c>
      <c r="B4647" s="20" t="s">
        <v>185</v>
      </c>
      <c r="C4647" s="28">
        <v>57200</v>
      </c>
      <c r="D4647" s="56"/>
      <c r="E4647" s="328" t="s">
        <v>560</v>
      </c>
      <c r="F4647" s="329" t="s">
        <v>79</v>
      </c>
      <c r="G4647" s="330"/>
      <c r="H4647" s="331" t="s">
        <v>22</v>
      </c>
      <c r="I4647" s="331" t="s">
        <v>29</v>
      </c>
      <c r="J4647" s="331" t="s">
        <v>209</v>
      </c>
      <c r="K4647" s="332" t="s">
        <v>225</v>
      </c>
      <c r="L4647" s="333" t="s">
        <v>5933</v>
      </c>
      <c r="M4647" s="333">
        <v>0</v>
      </c>
      <c r="N4647" s="333">
        <v>10000</v>
      </c>
      <c r="O4647" s="217">
        <f t="shared" si="72"/>
        <v>158968.71999999951</v>
      </c>
    </row>
    <row r="4648" spans="1:15" ht="22.05" hidden="1" customHeight="1" x14ac:dyDescent="0.2">
      <c r="A4648" s="227">
        <v>45871</v>
      </c>
      <c r="B4648" s="20" t="s">
        <v>185</v>
      </c>
      <c r="C4648" s="28">
        <v>57200</v>
      </c>
      <c r="D4648" s="56"/>
      <c r="E4648" s="328" t="s">
        <v>561</v>
      </c>
      <c r="F4648" s="329" t="s">
        <v>79</v>
      </c>
      <c r="G4648" s="330"/>
      <c r="H4648" s="331" t="s">
        <v>22</v>
      </c>
      <c r="I4648" s="331" t="s">
        <v>54</v>
      </c>
      <c r="J4648" s="331" t="s">
        <v>63</v>
      </c>
      <c r="K4648" s="332" t="s">
        <v>225</v>
      </c>
      <c r="L4648" s="333">
        <v>45000</v>
      </c>
      <c r="M4648" s="333">
        <v>0</v>
      </c>
      <c r="N4648" s="333">
        <v>5000</v>
      </c>
      <c r="O4648" s="217">
        <f t="shared" si="72"/>
        <v>153968.71999999951</v>
      </c>
    </row>
    <row r="4649" spans="1:15" ht="22.05" hidden="1" customHeight="1" x14ac:dyDescent="0.2">
      <c r="A4649" s="227">
        <v>45871</v>
      </c>
      <c r="B4649" s="20" t="s">
        <v>185</v>
      </c>
      <c r="C4649" s="28">
        <v>57201</v>
      </c>
      <c r="D4649" s="56"/>
      <c r="E4649" s="25" t="s">
        <v>143</v>
      </c>
      <c r="F4649" s="20" t="s">
        <v>79</v>
      </c>
      <c r="H4649" s="23" t="s">
        <v>22</v>
      </c>
      <c r="I4649" s="28" t="s">
        <v>53</v>
      </c>
      <c r="J4649" s="23" t="s">
        <v>112</v>
      </c>
      <c r="K4649" s="156" t="s">
        <v>146</v>
      </c>
      <c r="M4649" s="231">
        <v>0</v>
      </c>
      <c r="N4649" s="231">
        <v>106133</v>
      </c>
      <c r="O4649" s="217">
        <f t="shared" si="72"/>
        <v>47835.719999999506</v>
      </c>
    </row>
    <row r="4650" spans="1:15" ht="22.05" hidden="1" customHeight="1" x14ac:dyDescent="0.2">
      <c r="A4650" s="227">
        <v>45871</v>
      </c>
      <c r="B4650" s="20" t="s">
        <v>185</v>
      </c>
      <c r="C4650" s="28">
        <v>57202</v>
      </c>
      <c r="D4650" s="56"/>
      <c r="E4650" s="25" t="s">
        <v>539</v>
      </c>
      <c r="F4650" s="20" t="s">
        <v>79</v>
      </c>
      <c r="H4650" s="23" t="s">
        <v>22</v>
      </c>
      <c r="I4650" s="28" t="s">
        <v>53</v>
      </c>
      <c r="J4650" s="23" t="s">
        <v>112</v>
      </c>
      <c r="K4650" s="156" t="s">
        <v>146</v>
      </c>
      <c r="M4650" s="231">
        <v>0</v>
      </c>
      <c r="N4650" s="231">
        <v>3000</v>
      </c>
      <c r="O4650" s="217">
        <f t="shared" si="72"/>
        <v>44835.719999999506</v>
      </c>
    </row>
    <row r="4651" spans="1:15" ht="22.05" hidden="1" customHeight="1" x14ac:dyDescent="0.2">
      <c r="A4651" s="227">
        <v>45871</v>
      </c>
      <c r="B4651" s="20" t="s">
        <v>185</v>
      </c>
      <c r="C4651" s="28">
        <v>57203</v>
      </c>
      <c r="D4651" s="56"/>
      <c r="E4651" s="25" t="s">
        <v>131</v>
      </c>
      <c r="F4651" s="20" t="s">
        <v>79</v>
      </c>
      <c r="H4651" s="23" t="s">
        <v>22</v>
      </c>
      <c r="I4651" s="28" t="s">
        <v>103</v>
      </c>
      <c r="J4651" s="23" t="s">
        <v>214</v>
      </c>
      <c r="K4651" s="156" t="s">
        <v>132</v>
      </c>
      <c r="M4651" s="231">
        <v>0</v>
      </c>
      <c r="N4651" s="231">
        <v>400</v>
      </c>
      <c r="O4651" s="217">
        <f t="shared" si="72"/>
        <v>44435.719999999506</v>
      </c>
    </row>
    <row r="4652" spans="1:15" ht="22.05" hidden="1" customHeight="1" x14ac:dyDescent="0.2">
      <c r="A4652" s="227">
        <v>45871</v>
      </c>
      <c r="B4652" s="20" t="s">
        <v>185</v>
      </c>
      <c r="C4652" s="28">
        <v>57204</v>
      </c>
      <c r="D4652" s="56"/>
      <c r="E4652" s="25" t="s">
        <v>154</v>
      </c>
      <c r="F4652" s="20" t="s">
        <v>79</v>
      </c>
      <c r="H4652" s="23" t="s">
        <v>22</v>
      </c>
      <c r="I4652" s="28" t="s">
        <v>103</v>
      </c>
      <c r="J4652" s="23" t="s">
        <v>219</v>
      </c>
      <c r="K4652" s="156" t="s">
        <v>1241</v>
      </c>
      <c r="M4652" s="231">
        <v>0</v>
      </c>
      <c r="N4652" s="231">
        <v>360</v>
      </c>
      <c r="O4652" s="217">
        <f t="shared" si="72"/>
        <v>44075.719999999506</v>
      </c>
    </row>
    <row r="4653" spans="1:15" ht="22.05" hidden="1" customHeight="1" x14ac:dyDescent="0.2">
      <c r="A4653" s="227">
        <v>45871</v>
      </c>
      <c r="B4653" s="20" t="s">
        <v>185</v>
      </c>
      <c r="C4653" s="28">
        <v>57205</v>
      </c>
      <c r="D4653" s="56"/>
      <c r="E4653" s="25" t="s">
        <v>127</v>
      </c>
      <c r="F4653" s="20" t="s">
        <v>79</v>
      </c>
      <c r="H4653" s="23" t="s">
        <v>22</v>
      </c>
      <c r="I4653" s="28" t="s">
        <v>54</v>
      </c>
      <c r="J4653" s="23" t="s">
        <v>61</v>
      </c>
      <c r="K4653" s="156" t="s">
        <v>445</v>
      </c>
      <c r="M4653" s="231">
        <v>0</v>
      </c>
      <c r="N4653" s="231">
        <v>20000</v>
      </c>
      <c r="O4653" s="217">
        <f t="shared" si="72"/>
        <v>24075.719999999506</v>
      </c>
    </row>
    <row r="4654" spans="1:15" ht="22.05" hidden="1" customHeight="1" x14ac:dyDescent="0.2">
      <c r="A4654" s="227">
        <v>45873</v>
      </c>
      <c r="B4654" s="20" t="s">
        <v>185</v>
      </c>
      <c r="C4654" s="28">
        <v>57208</v>
      </c>
      <c r="D4654" s="56"/>
      <c r="E4654" s="25" t="s">
        <v>5624</v>
      </c>
      <c r="F4654" s="20" t="s">
        <v>79</v>
      </c>
      <c r="H4654" s="23" t="s">
        <v>22</v>
      </c>
      <c r="I4654" s="28" t="s">
        <v>103</v>
      </c>
      <c r="J4654" s="23" t="s">
        <v>92</v>
      </c>
      <c r="K4654" s="156" t="s">
        <v>3059</v>
      </c>
      <c r="M4654" s="231">
        <v>0</v>
      </c>
      <c r="N4654" s="231">
        <v>7500</v>
      </c>
      <c r="O4654" s="217">
        <f t="shared" si="72"/>
        <v>16575.719999999506</v>
      </c>
    </row>
    <row r="4655" spans="1:15" ht="22.05" hidden="1" customHeight="1" x14ac:dyDescent="0.2">
      <c r="A4655" s="227">
        <v>45873</v>
      </c>
      <c r="B4655" s="20" t="s">
        <v>185</v>
      </c>
      <c r="C4655" s="28">
        <v>57209</v>
      </c>
      <c r="D4655" s="56"/>
      <c r="E4655" s="25" t="s">
        <v>157</v>
      </c>
      <c r="F4655" s="20" t="s">
        <v>79</v>
      </c>
      <c r="H4655" s="23" t="s">
        <v>22</v>
      </c>
      <c r="I4655" s="28" t="s">
        <v>103</v>
      </c>
      <c r="J4655" s="23" t="s">
        <v>60</v>
      </c>
      <c r="K4655" s="156" t="s">
        <v>135</v>
      </c>
      <c r="M4655" s="231">
        <v>0</v>
      </c>
      <c r="N4655" s="231">
        <v>600</v>
      </c>
      <c r="O4655" s="217">
        <f t="shared" si="72"/>
        <v>15975.719999999506</v>
      </c>
    </row>
    <row r="4656" spans="1:15" ht="22.05" hidden="1" customHeight="1" x14ac:dyDescent="0.2">
      <c r="A4656" s="227">
        <v>45873</v>
      </c>
      <c r="B4656" s="20" t="s">
        <v>185</v>
      </c>
      <c r="C4656" s="28">
        <v>57210</v>
      </c>
      <c r="D4656" s="56"/>
      <c r="E4656" s="25" t="s">
        <v>128</v>
      </c>
      <c r="F4656" s="20" t="s">
        <v>79</v>
      </c>
      <c r="H4656" s="23" t="s">
        <v>22</v>
      </c>
      <c r="I4656" s="28" t="s">
        <v>56</v>
      </c>
      <c r="J4656" s="23" t="s">
        <v>116</v>
      </c>
      <c r="K4656" s="156" t="s">
        <v>129</v>
      </c>
      <c r="M4656" s="231">
        <v>0</v>
      </c>
      <c r="N4656" s="231">
        <v>60</v>
      </c>
      <c r="O4656" s="217">
        <f t="shared" si="72"/>
        <v>15915.719999999506</v>
      </c>
    </row>
    <row r="4657" spans="1:17" ht="22.05" hidden="1" customHeight="1" x14ac:dyDescent="0.2">
      <c r="A4657" s="227">
        <v>45873</v>
      </c>
      <c r="B4657" s="20" t="s">
        <v>185</v>
      </c>
      <c r="C4657" s="28">
        <v>57211</v>
      </c>
      <c r="D4657" s="56"/>
      <c r="E4657" s="25" t="s">
        <v>154</v>
      </c>
      <c r="F4657" s="20" t="s">
        <v>79</v>
      </c>
      <c r="H4657" s="23" t="s">
        <v>22</v>
      </c>
      <c r="I4657" s="28" t="s">
        <v>103</v>
      </c>
      <c r="J4657" s="23" t="s">
        <v>219</v>
      </c>
      <c r="K4657" s="156" t="s">
        <v>1241</v>
      </c>
      <c r="M4657" s="231">
        <v>0</v>
      </c>
      <c r="N4657" s="231">
        <v>205</v>
      </c>
      <c r="O4657" s="217">
        <f t="shared" si="72"/>
        <v>15710.719999999506</v>
      </c>
    </row>
    <row r="4658" spans="1:17" ht="22.05" hidden="1" customHeight="1" x14ac:dyDescent="0.2">
      <c r="A4658" s="227">
        <v>45873</v>
      </c>
      <c r="B4658" s="20" t="s">
        <v>185</v>
      </c>
      <c r="C4658" s="28">
        <v>57212</v>
      </c>
      <c r="D4658" s="56"/>
      <c r="E4658" s="25" t="s">
        <v>5625</v>
      </c>
      <c r="F4658" s="20" t="s">
        <v>79</v>
      </c>
      <c r="H4658" s="23" t="s">
        <v>22</v>
      </c>
      <c r="I4658" s="28" t="s">
        <v>56</v>
      </c>
      <c r="J4658" s="23" t="s">
        <v>116</v>
      </c>
      <c r="K4658" s="156" t="s">
        <v>408</v>
      </c>
      <c r="M4658" s="231">
        <v>0</v>
      </c>
      <c r="N4658" s="231">
        <v>100</v>
      </c>
      <c r="O4658" s="217">
        <f t="shared" si="72"/>
        <v>15610.719999999506</v>
      </c>
    </row>
    <row r="4659" spans="1:17" ht="22.05" hidden="1" customHeight="1" x14ac:dyDescent="0.2">
      <c r="A4659" s="227">
        <v>45873</v>
      </c>
      <c r="B4659" s="20" t="s">
        <v>185</v>
      </c>
      <c r="C4659" s="28">
        <v>57213</v>
      </c>
      <c r="D4659" s="56"/>
      <c r="E4659" s="25" t="s">
        <v>5626</v>
      </c>
      <c r="F4659" s="20" t="s">
        <v>79</v>
      </c>
      <c r="H4659" s="23" t="s">
        <v>22</v>
      </c>
      <c r="I4659" s="28" t="s">
        <v>103</v>
      </c>
      <c r="J4659" s="23" t="s">
        <v>97</v>
      </c>
      <c r="K4659" s="156" t="s">
        <v>134</v>
      </c>
      <c r="M4659" s="231">
        <v>0</v>
      </c>
      <c r="N4659" s="231">
        <v>600</v>
      </c>
      <c r="O4659" s="217">
        <f t="shared" si="72"/>
        <v>15010.719999999506</v>
      </c>
    </row>
    <row r="4660" spans="1:17" ht="22.05" hidden="1" customHeight="1" x14ac:dyDescent="0.2">
      <c r="A4660" s="227">
        <v>45873</v>
      </c>
      <c r="B4660" s="20" t="s">
        <v>185</v>
      </c>
      <c r="C4660" s="28">
        <v>57214</v>
      </c>
      <c r="D4660" s="56"/>
      <c r="E4660" s="25" t="s">
        <v>5627</v>
      </c>
      <c r="F4660" s="20" t="s">
        <v>79</v>
      </c>
      <c r="H4660" s="23" t="s">
        <v>22</v>
      </c>
      <c r="I4660" s="28" t="s">
        <v>103</v>
      </c>
      <c r="J4660" s="23" t="s">
        <v>214</v>
      </c>
      <c r="K4660" s="156" t="s">
        <v>134</v>
      </c>
      <c r="M4660" s="231">
        <v>0</v>
      </c>
      <c r="N4660" s="231">
        <v>200</v>
      </c>
      <c r="O4660" s="217">
        <f t="shared" si="72"/>
        <v>14810.719999999506</v>
      </c>
    </row>
    <row r="4661" spans="1:17" ht="22.05" hidden="1" customHeight="1" x14ac:dyDescent="0.2">
      <c r="A4661" s="227">
        <v>45873</v>
      </c>
      <c r="B4661" s="20" t="s">
        <v>185</v>
      </c>
      <c r="C4661" s="28">
        <v>57215</v>
      </c>
      <c r="D4661" s="56"/>
      <c r="E4661" s="25" t="s">
        <v>143</v>
      </c>
      <c r="F4661" s="20" t="s">
        <v>79</v>
      </c>
      <c r="H4661" s="23" t="s">
        <v>22</v>
      </c>
      <c r="I4661" s="28" t="s">
        <v>53</v>
      </c>
      <c r="J4661" s="23" t="s">
        <v>112</v>
      </c>
      <c r="K4661" s="156" t="s">
        <v>144</v>
      </c>
      <c r="M4661" s="231">
        <v>0</v>
      </c>
      <c r="N4661" s="231">
        <v>4900</v>
      </c>
      <c r="O4661" s="217">
        <f t="shared" si="72"/>
        <v>9910.7199999995064</v>
      </c>
    </row>
    <row r="4662" spans="1:17" ht="22.05" hidden="1" customHeight="1" x14ac:dyDescent="0.2">
      <c r="A4662" s="227">
        <v>45873</v>
      </c>
      <c r="B4662" s="20" t="s">
        <v>185</v>
      </c>
      <c r="C4662" s="28">
        <v>57216</v>
      </c>
      <c r="D4662" s="56"/>
      <c r="E4662" s="25" t="s">
        <v>166</v>
      </c>
      <c r="F4662" s="20" t="s">
        <v>79</v>
      </c>
      <c r="H4662" s="23" t="s">
        <v>22</v>
      </c>
      <c r="I4662" s="28" t="s">
        <v>103</v>
      </c>
      <c r="J4662" s="23" t="s">
        <v>60</v>
      </c>
      <c r="K4662" s="156" t="s">
        <v>133</v>
      </c>
      <c r="M4662" s="231">
        <v>0</v>
      </c>
      <c r="N4662" s="231">
        <v>200</v>
      </c>
      <c r="O4662" s="217">
        <f t="shared" si="72"/>
        <v>9710.7199999995064</v>
      </c>
    </row>
    <row r="4663" spans="1:17" ht="22.05" hidden="1" customHeight="1" x14ac:dyDescent="0.2">
      <c r="A4663" s="227">
        <v>45873</v>
      </c>
      <c r="B4663" s="20" t="s">
        <v>185</v>
      </c>
      <c r="C4663" s="28">
        <v>57217</v>
      </c>
      <c r="D4663" s="56"/>
      <c r="E4663" s="25" t="s">
        <v>5628</v>
      </c>
      <c r="F4663" s="20" t="s">
        <v>79</v>
      </c>
      <c r="H4663" s="23" t="s">
        <v>22</v>
      </c>
      <c r="I4663" s="28" t="s">
        <v>53</v>
      </c>
      <c r="J4663" s="23" t="s">
        <v>112</v>
      </c>
      <c r="K4663" s="156" t="s">
        <v>122</v>
      </c>
      <c r="M4663" s="231">
        <v>0</v>
      </c>
      <c r="N4663" s="231">
        <v>666</v>
      </c>
      <c r="O4663" s="217">
        <f t="shared" si="72"/>
        <v>9044.7199999995064</v>
      </c>
    </row>
    <row r="4664" spans="1:17" ht="22.05" hidden="1" customHeight="1" x14ac:dyDescent="0.2">
      <c r="A4664" s="227">
        <v>45873</v>
      </c>
      <c r="B4664" s="20" t="s">
        <v>185</v>
      </c>
      <c r="C4664" s="28">
        <v>57218</v>
      </c>
      <c r="D4664" s="56"/>
      <c r="E4664" s="25" t="s">
        <v>3767</v>
      </c>
      <c r="F4664" s="20" t="s">
        <v>79</v>
      </c>
      <c r="H4664" s="23" t="s">
        <v>22</v>
      </c>
      <c r="I4664" s="28" t="s">
        <v>103</v>
      </c>
      <c r="J4664" s="23" t="s">
        <v>219</v>
      </c>
      <c r="K4664" s="156" t="s">
        <v>266</v>
      </c>
      <c r="M4664" s="231">
        <v>0</v>
      </c>
      <c r="N4664" s="231">
        <v>320</v>
      </c>
      <c r="O4664" s="217">
        <f t="shared" si="72"/>
        <v>8724.7199999995064</v>
      </c>
    </row>
    <row r="4665" spans="1:17" ht="22.05" hidden="1" customHeight="1" x14ac:dyDescent="0.2">
      <c r="A4665" s="227">
        <v>45873</v>
      </c>
      <c r="B4665" s="20" t="s">
        <v>185</v>
      </c>
      <c r="C4665" s="28">
        <v>57219</v>
      </c>
      <c r="D4665" s="56"/>
      <c r="E4665" s="25" t="s">
        <v>383</v>
      </c>
      <c r="F4665" s="20" t="s">
        <v>79</v>
      </c>
      <c r="H4665" s="23" t="s">
        <v>22</v>
      </c>
      <c r="I4665" s="28" t="s">
        <v>53</v>
      </c>
      <c r="J4665" s="23" t="s">
        <v>112</v>
      </c>
      <c r="K4665" s="156" t="s">
        <v>5636</v>
      </c>
      <c r="M4665" s="231">
        <v>0</v>
      </c>
      <c r="N4665" s="231">
        <v>8642.86</v>
      </c>
      <c r="O4665" s="217">
        <f t="shared" si="72"/>
        <v>81.859999999505817</v>
      </c>
    </row>
    <row r="4666" spans="1:17" ht="22.05" hidden="1" customHeight="1" x14ac:dyDescent="0.2">
      <c r="A4666" s="227">
        <v>45873</v>
      </c>
      <c r="B4666" s="20" t="s">
        <v>185</v>
      </c>
      <c r="C4666" s="28">
        <v>57220</v>
      </c>
      <c r="D4666" s="56"/>
      <c r="E4666" s="25" t="s">
        <v>5629</v>
      </c>
      <c r="F4666" s="20" t="s">
        <v>79</v>
      </c>
      <c r="H4666" s="23" t="s">
        <v>21</v>
      </c>
      <c r="I4666" s="28" t="s">
        <v>81</v>
      </c>
      <c r="J4666" s="23" t="s">
        <v>171</v>
      </c>
      <c r="M4666" s="231">
        <v>30000</v>
      </c>
      <c r="N4666" s="231">
        <v>0</v>
      </c>
      <c r="O4666" s="217">
        <f t="shared" si="72"/>
        <v>30081.859999999506</v>
      </c>
    </row>
    <row r="4667" spans="1:17" ht="22.05" hidden="1" customHeight="1" x14ac:dyDescent="0.2">
      <c r="A4667" s="227">
        <v>45873</v>
      </c>
      <c r="B4667" s="20" t="s">
        <v>185</v>
      </c>
      <c r="C4667" s="28">
        <v>57221</v>
      </c>
      <c r="D4667" s="56"/>
      <c r="E4667" s="25" t="s">
        <v>5630</v>
      </c>
      <c r="F4667" s="20" t="s">
        <v>79</v>
      </c>
      <c r="H4667" s="23" t="s">
        <v>22</v>
      </c>
      <c r="I4667" s="28" t="s">
        <v>54</v>
      </c>
      <c r="J4667" s="23" t="s">
        <v>32</v>
      </c>
      <c r="K4667" s="156" t="s">
        <v>390</v>
      </c>
      <c r="M4667" s="231">
        <v>0</v>
      </c>
      <c r="N4667" s="231">
        <v>1200</v>
      </c>
      <c r="O4667" s="217">
        <f t="shared" si="72"/>
        <v>28881.859999999506</v>
      </c>
    </row>
    <row r="4668" spans="1:17" ht="22.05" hidden="1" customHeight="1" x14ac:dyDescent="0.2">
      <c r="A4668" s="227">
        <v>45873</v>
      </c>
      <c r="B4668" s="20" t="s">
        <v>185</v>
      </c>
      <c r="C4668" s="28">
        <v>57222</v>
      </c>
      <c r="E4668" s="25" t="s">
        <v>5631</v>
      </c>
      <c r="F4668" s="20" t="s">
        <v>79</v>
      </c>
      <c r="H4668" s="23" t="s">
        <v>22</v>
      </c>
      <c r="I4668" s="28" t="s">
        <v>103</v>
      </c>
      <c r="J4668" s="23" t="s">
        <v>60</v>
      </c>
      <c r="K4668" s="156" t="s">
        <v>133</v>
      </c>
      <c r="M4668" s="231">
        <v>0</v>
      </c>
      <c r="N4668" s="231">
        <v>290</v>
      </c>
      <c r="O4668" s="217">
        <f t="shared" si="72"/>
        <v>28591.859999999506</v>
      </c>
      <c r="Q4668" s="464"/>
    </row>
    <row r="4669" spans="1:17" ht="22.05" hidden="1" customHeight="1" x14ac:dyDescent="0.2">
      <c r="A4669" s="227">
        <v>45873</v>
      </c>
      <c r="B4669" s="20" t="s">
        <v>185</v>
      </c>
      <c r="C4669" s="28">
        <v>57223</v>
      </c>
      <c r="E4669" s="25" t="s">
        <v>3038</v>
      </c>
      <c r="F4669" s="20" t="s">
        <v>79</v>
      </c>
      <c r="H4669" s="23" t="s">
        <v>22</v>
      </c>
      <c r="I4669" s="28" t="s">
        <v>56</v>
      </c>
      <c r="J4669" s="23" t="s">
        <v>212</v>
      </c>
      <c r="K4669" s="156" t="s">
        <v>235</v>
      </c>
      <c r="M4669" s="231">
        <v>0</v>
      </c>
      <c r="N4669" s="231">
        <v>1500</v>
      </c>
      <c r="O4669" s="217">
        <f t="shared" si="72"/>
        <v>27091.859999999506</v>
      </c>
      <c r="Q4669" s="464"/>
    </row>
    <row r="4670" spans="1:17" ht="22.05" hidden="1" customHeight="1" x14ac:dyDescent="0.2">
      <c r="A4670" s="227">
        <v>45873</v>
      </c>
      <c r="B4670" s="20" t="s">
        <v>185</v>
      </c>
      <c r="C4670" s="28">
        <v>57224</v>
      </c>
      <c r="E4670" s="25" t="s">
        <v>1780</v>
      </c>
      <c r="F4670" s="20" t="s">
        <v>79</v>
      </c>
      <c r="H4670" s="23" t="s">
        <v>22</v>
      </c>
      <c r="I4670" s="28" t="s">
        <v>103</v>
      </c>
      <c r="J4670" s="23" t="s">
        <v>95</v>
      </c>
      <c r="K4670" s="156" t="s">
        <v>5199</v>
      </c>
      <c r="M4670" s="231">
        <v>0</v>
      </c>
      <c r="N4670" s="231">
        <v>600</v>
      </c>
      <c r="O4670" s="217">
        <f t="shared" si="72"/>
        <v>26491.859999999506</v>
      </c>
    </row>
    <row r="4671" spans="1:17" ht="22.05" hidden="1" customHeight="1" x14ac:dyDescent="0.2">
      <c r="A4671" s="227">
        <v>45873</v>
      </c>
      <c r="B4671" s="20" t="s">
        <v>185</v>
      </c>
      <c r="C4671" s="28">
        <v>57225</v>
      </c>
      <c r="D4671" s="56"/>
      <c r="E4671" s="25" t="s">
        <v>5632</v>
      </c>
      <c r="F4671" s="20" t="s">
        <v>79</v>
      </c>
      <c r="H4671" s="23" t="s">
        <v>22</v>
      </c>
      <c r="I4671" s="28" t="s">
        <v>103</v>
      </c>
      <c r="J4671" s="23" t="s">
        <v>95</v>
      </c>
      <c r="K4671" s="156" t="s">
        <v>134</v>
      </c>
      <c r="M4671" s="231">
        <v>0</v>
      </c>
      <c r="N4671" s="231">
        <v>380</v>
      </c>
      <c r="O4671" s="217">
        <f t="shared" si="72"/>
        <v>26111.859999999506</v>
      </c>
    </row>
    <row r="4672" spans="1:17" ht="22.05" hidden="1" customHeight="1" x14ac:dyDescent="0.2">
      <c r="A4672" s="227">
        <v>45873</v>
      </c>
      <c r="B4672" s="20" t="s">
        <v>185</v>
      </c>
      <c r="C4672" s="28">
        <v>57226</v>
      </c>
      <c r="D4672" s="56"/>
      <c r="E4672" s="25" t="s">
        <v>4551</v>
      </c>
      <c r="F4672" s="20" t="s">
        <v>79</v>
      </c>
      <c r="H4672" s="23" t="s">
        <v>22</v>
      </c>
      <c r="I4672" s="28" t="s">
        <v>103</v>
      </c>
      <c r="J4672" s="23" t="s">
        <v>102</v>
      </c>
      <c r="K4672" s="156" t="s">
        <v>4567</v>
      </c>
      <c r="M4672" s="231">
        <v>0</v>
      </c>
      <c r="N4672" s="231">
        <v>1500</v>
      </c>
      <c r="O4672" s="217">
        <f t="shared" si="72"/>
        <v>24611.859999999506</v>
      </c>
    </row>
    <row r="4673" spans="1:15" ht="22.05" hidden="1" customHeight="1" x14ac:dyDescent="0.2">
      <c r="A4673" s="227">
        <v>45873</v>
      </c>
      <c r="B4673" s="20" t="s">
        <v>185</v>
      </c>
      <c r="C4673" s="28">
        <v>57227</v>
      </c>
      <c r="D4673" s="56"/>
      <c r="E4673" s="25" t="s">
        <v>152</v>
      </c>
      <c r="F4673" s="20" t="s">
        <v>79</v>
      </c>
      <c r="H4673" s="23" t="s">
        <v>22</v>
      </c>
      <c r="I4673" s="28" t="s">
        <v>53</v>
      </c>
      <c r="J4673" s="23" t="s">
        <v>113</v>
      </c>
      <c r="K4673" s="156" t="s">
        <v>163</v>
      </c>
      <c r="M4673" s="231">
        <v>0</v>
      </c>
      <c r="N4673" s="231">
        <v>4500</v>
      </c>
      <c r="O4673" s="217">
        <f t="shared" si="72"/>
        <v>20111.859999999506</v>
      </c>
    </row>
    <row r="4674" spans="1:15" ht="22.05" hidden="1" customHeight="1" x14ac:dyDescent="0.2">
      <c r="A4674" s="227">
        <v>45873</v>
      </c>
      <c r="B4674" s="20" t="s">
        <v>185</v>
      </c>
      <c r="C4674" s="28">
        <v>57228</v>
      </c>
      <c r="D4674" s="56"/>
      <c r="E4674" s="25" t="s">
        <v>5633</v>
      </c>
      <c r="F4674" s="20" t="s">
        <v>79</v>
      </c>
      <c r="H4674" s="23" t="s">
        <v>22</v>
      </c>
      <c r="I4674" s="28" t="s">
        <v>55</v>
      </c>
      <c r="J4674" s="23" t="s">
        <v>73</v>
      </c>
      <c r="K4674" s="156" t="s">
        <v>5637</v>
      </c>
      <c r="M4674" s="231">
        <v>0</v>
      </c>
      <c r="N4674" s="231">
        <v>9390</v>
      </c>
      <c r="O4674" s="217">
        <f t="shared" si="72"/>
        <v>10721.859999999506</v>
      </c>
    </row>
    <row r="4675" spans="1:15" ht="22.05" hidden="1" customHeight="1" x14ac:dyDescent="0.2">
      <c r="A4675" s="227">
        <v>45873</v>
      </c>
      <c r="B4675" s="20" t="s">
        <v>185</v>
      </c>
      <c r="C4675" s="28">
        <v>57229</v>
      </c>
      <c r="D4675" s="56"/>
      <c r="E4675" s="25" t="s">
        <v>5634</v>
      </c>
      <c r="F4675" s="20" t="s">
        <v>79</v>
      </c>
      <c r="H4675" s="23" t="s">
        <v>22</v>
      </c>
      <c r="I4675" s="28" t="s">
        <v>55</v>
      </c>
      <c r="J4675" s="23" t="s">
        <v>261</v>
      </c>
      <c r="K4675" s="156" t="s">
        <v>357</v>
      </c>
      <c r="M4675" s="231">
        <v>0</v>
      </c>
      <c r="N4675" s="231">
        <v>5000</v>
      </c>
      <c r="O4675" s="217">
        <f t="shared" si="72"/>
        <v>5721.8599999995058</v>
      </c>
    </row>
    <row r="4676" spans="1:15" ht="22.05" hidden="1" customHeight="1" x14ac:dyDescent="0.2">
      <c r="A4676" s="227">
        <v>45873</v>
      </c>
      <c r="B4676" s="20" t="s">
        <v>185</v>
      </c>
      <c r="C4676" s="28">
        <v>57230</v>
      </c>
      <c r="D4676" s="56"/>
      <c r="E4676" s="25" t="s">
        <v>5635</v>
      </c>
      <c r="F4676" s="20" t="s">
        <v>79</v>
      </c>
      <c r="H4676" s="23" t="s">
        <v>22</v>
      </c>
      <c r="I4676" s="28" t="s">
        <v>55</v>
      </c>
      <c r="J4676" s="23" t="s">
        <v>73</v>
      </c>
      <c r="K4676" s="156" t="s">
        <v>140</v>
      </c>
      <c r="M4676" s="231">
        <v>0</v>
      </c>
      <c r="N4676" s="231">
        <v>1500</v>
      </c>
      <c r="O4676" s="217">
        <f t="shared" si="72"/>
        <v>4221.8599999995058</v>
      </c>
    </row>
    <row r="4677" spans="1:15" ht="22.05" hidden="1" customHeight="1" x14ac:dyDescent="0.2">
      <c r="A4677" s="227">
        <v>45873</v>
      </c>
      <c r="B4677" s="20" t="s">
        <v>185</v>
      </c>
      <c r="C4677" s="28">
        <v>57231</v>
      </c>
      <c r="D4677" s="56"/>
      <c r="E4677" s="25" t="s">
        <v>5249</v>
      </c>
      <c r="F4677" s="20" t="s">
        <v>79</v>
      </c>
      <c r="H4677" s="23" t="s">
        <v>22</v>
      </c>
      <c r="I4677" s="28" t="s">
        <v>54</v>
      </c>
      <c r="J4677" s="23" t="s">
        <v>63</v>
      </c>
      <c r="K4677" s="156" t="s">
        <v>441</v>
      </c>
      <c r="M4677" s="231">
        <v>0</v>
      </c>
      <c r="N4677" s="231">
        <v>250</v>
      </c>
      <c r="O4677" s="217">
        <f t="shared" si="72"/>
        <v>3971.8599999995058</v>
      </c>
    </row>
    <row r="4678" spans="1:15" ht="22.05" hidden="1" customHeight="1" x14ac:dyDescent="0.2">
      <c r="A4678" s="227">
        <v>45873</v>
      </c>
      <c r="B4678" s="20" t="s">
        <v>185</v>
      </c>
      <c r="C4678" s="28">
        <v>57232</v>
      </c>
      <c r="D4678" s="56"/>
      <c r="E4678" s="25" t="s">
        <v>154</v>
      </c>
      <c r="F4678" s="20" t="s">
        <v>79</v>
      </c>
      <c r="H4678" s="23" t="s">
        <v>22</v>
      </c>
      <c r="I4678" s="28" t="s">
        <v>103</v>
      </c>
      <c r="J4678" s="23" t="s">
        <v>219</v>
      </c>
      <c r="K4678" s="156" t="s">
        <v>1241</v>
      </c>
      <c r="M4678" s="231">
        <v>0</v>
      </c>
      <c r="N4678" s="231">
        <v>304</v>
      </c>
      <c r="O4678" s="217">
        <f t="shared" si="72"/>
        <v>3667.8599999995058</v>
      </c>
    </row>
    <row r="4679" spans="1:15" ht="22.05" hidden="1" customHeight="1" x14ac:dyDescent="0.2">
      <c r="A4679" s="227">
        <v>45874</v>
      </c>
      <c r="B4679" s="20" t="s">
        <v>185</v>
      </c>
      <c r="C4679" s="28">
        <v>57234</v>
      </c>
      <c r="D4679" s="56"/>
      <c r="E4679" s="25" t="s">
        <v>4853</v>
      </c>
      <c r="F4679" s="20" t="s">
        <v>79</v>
      </c>
      <c r="H4679" s="23" t="s">
        <v>22</v>
      </c>
      <c r="I4679" s="28" t="s">
        <v>103</v>
      </c>
      <c r="J4679" s="23" t="s">
        <v>96</v>
      </c>
      <c r="K4679" s="156" t="s">
        <v>1438</v>
      </c>
      <c r="M4679" s="231">
        <v>0</v>
      </c>
      <c r="N4679" s="231">
        <v>5000</v>
      </c>
      <c r="O4679" s="217">
        <f t="shared" si="72"/>
        <v>-1332.1400000004942</v>
      </c>
    </row>
    <row r="4680" spans="1:15" ht="22.05" hidden="1" customHeight="1" x14ac:dyDescent="0.2">
      <c r="A4680" s="227">
        <v>45874</v>
      </c>
      <c r="B4680" s="20" t="s">
        <v>185</v>
      </c>
      <c r="C4680" s="28">
        <v>57235</v>
      </c>
      <c r="D4680" s="56"/>
      <c r="E4680" s="25" t="s">
        <v>5638</v>
      </c>
      <c r="F4680" s="20" t="s">
        <v>79</v>
      </c>
      <c r="H4680" s="23" t="s">
        <v>21</v>
      </c>
      <c r="I4680" s="28" t="s">
        <v>81</v>
      </c>
      <c r="J4680" s="23" t="s">
        <v>167</v>
      </c>
      <c r="M4680" s="231">
        <v>14000</v>
      </c>
      <c r="N4680" s="231">
        <v>0</v>
      </c>
      <c r="O4680" s="217">
        <f t="shared" si="72"/>
        <v>12667.859999999506</v>
      </c>
    </row>
    <row r="4681" spans="1:15" ht="22.05" hidden="1" customHeight="1" x14ac:dyDescent="0.2">
      <c r="A4681" s="227">
        <v>45874</v>
      </c>
      <c r="B4681" s="20" t="s">
        <v>185</v>
      </c>
      <c r="C4681" s="28">
        <v>57236</v>
      </c>
      <c r="D4681" s="56"/>
      <c r="E4681" s="25" t="s">
        <v>143</v>
      </c>
      <c r="F4681" s="20" t="s">
        <v>79</v>
      </c>
      <c r="H4681" s="23" t="s">
        <v>22</v>
      </c>
      <c r="I4681" s="28" t="s">
        <v>53</v>
      </c>
      <c r="J4681" s="23" t="s">
        <v>112</v>
      </c>
      <c r="K4681" s="156" t="s">
        <v>144</v>
      </c>
      <c r="M4681" s="231">
        <v>0</v>
      </c>
      <c r="N4681" s="231">
        <v>10150</v>
      </c>
      <c r="O4681" s="217">
        <f t="shared" si="72"/>
        <v>2517.8599999995058</v>
      </c>
    </row>
    <row r="4682" spans="1:15" ht="22.05" hidden="1" customHeight="1" x14ac:dyDescent="0.2">
      <c r="A4682" s="227">
        <v>45874</v>
      </c>
      <c r="B4682" s="20" t="s">
        <v>185</v>
      </c>
      <c r="C4682" s="28">
        <v>57237</v>
      </c>
      <c r="D4682" s="56"/>
      <c r="E4682" s="25" t="s">
        <v>5639</v>
      </c>
      <c r="F4682" s="20" t="s">
        <v>79</v>
      </c>
      <c r="H4682" s="23" t="s">
        <v>22</v>
      </c>
      <c r="I4682" s="28" t="s">
        <v>56</v>
      </c>
      <c r="J4682" s="23" t="s">
        <v>90</v>
      </c>
      <c r="K4682" s="156" t="s">
        <v>5645</v>
      </c>
      <c r="M4682" s="231">
        <v>0</v>
      </c>
      <c r="N4682" s="231">
        <v>1900</v>
      </c>
      <c r="O4682" s="217">
        <f t="shared" si="72"/>
        <v>617.85999999950582</v>
      </c>
    </row>
    <row r="4683" spans="1:15" ht="22.05" hidden="1" customHeight="1" x14ac:dyDescent="0.2">
      <c r="A4683" s="227">
        <v>45874</v>
      </c>
      <c r="B4683" s="20" t="s">
        <v>185</v>
      </c>
      <c r="C4683" s="28">
        <v>57238</v>
      </c>
      <c r="D4683" s="56"/>
      <c r="E4683" s="25" t="s">
        <v>154</v>
      </c>
      <c r="F4683" s="20" t="s">
        <v>79</v>
      </c>
      <c r="H4683" s="23" t="s">
        <v>22</v>
      </c>
      <c r="I4683" s="28" t="s">
        <v>103</v>
      </c>
      <c r="J4683" s="23" t="s">
        <v>219</v>
      </c>
      <c r="K4683" s="156" t="s">
        <v>1241</v>
      </c>
      <c r="M4683" s="231">
        <v>0</v>
      </c>
      <c r="N4683" s="231">
        <v>340</v>
      </c>
      <c r="O4683" s="217">
        <f t="shared" si="72"/>
        <v>277.85999999950582</v>
      </c>
    </row>
    <row r="4684" spans="1:15" ht="22.05" hidden="1" customHeight="1" x14ac:dyDescent="0.2">
      <c r="A4684" s="227">
        <v>45874</v>
      </c>
      <c r="B4684" s="20" t="s">
        <v>185</v>
      </c>
      <c r="C4684" s="28">
        <v>57239</v>
      </c>
      <c r="D4684" s="56"/>
      <c r="E4684" s="25" t="s">
        <v>5640</v>
      </c>
      <c r="F4684" s="20" t="s">
        <v>79</v>
      </c>
      <c r="H4684" s="23" t="s">
        <v>22</v>
      </c>
      <c r="I4684" s="28" t="s">
        <v>103</v>
      </c>
      <c r="J4684" s="23" t="s">
        <v>95</v>
      </c>
      <c r="K4684" s="156" t="s">
        <v>355</v>
      </c>
      <c r="M4684" s="231">
        <v>0</v>
      </c>
      <c r="N4684" s="231">
        <v>160</v>
      </c>
      <c r="O4684" s="217">
        <f t="shared" si="72"/>
        <v>117.85999999950582</v>
      </c>
    </row>
    <row r="4685" spans="1:15" ht="22.05" hidden="1" customHeight="1" x14ac:dyDescent="0.2">
      <c r="A4685" s="227">
        <v>45874</v>
      </c>
      <c r="B4685" s="20" t="s">
        <v>185</v>
      </c>
      <c r="C4685" s="28">
        <v>57240</v>
      </c>
      <c r="D4685" s="56"/>
      <c r="E4685" s="25" t="s">
        <v>5641</v>
      </c>
      <c r="F4685" s="20" t="s">
        <v>79</v>
      </c>
      <c r="H4685" s="23" t="s">
        <v>21</v>
      </c>
      <c r="I4685" s="28" t="s">
        <v>28</v>
      </c>
      <c r="J4685" s="23" t="s">
        <v>31</v>
      </c>
      <c r="M4685" s="231">
        <v>20000</v>
      </c>
      <c r="N4685" s="231">
        <v>0</v>
      </c>
      <c r="O4685" s="217">
        <f t="shared" si="72"/>
        <v>20117.859999999506</v>
      </c>
    </row>
    <row r="4686" spans="1:15" ht="22.05" hidden="1" customHeight="1" x14ac:dyDescent="0.2">
      <c r="A4686" s="227">
        <v>45874</v>
      </c>
      <c r="B4686" s="20" t="s">
        <v>185</v>
      </c>
      <c r="C4686" s="28">
        <v>57241</v>
      </c>
      <c r="D4686" s="56"/>
      <c r="E4686" s="25" t="s">
        <v>496</v>
      </c>
      <c r="F4686" s="20" t="s">
        <v>79</v>
      </c>
      <c r="H4686" s="23" t="s">
        <v>22</v>
      </c>
      <c r="I4686" s="28" t="s">
        <v>56</v>
      </c>
      <c r="J4686" s="23" t="s">
        <v>212</v>
      </c>
      <c r="K4686" s="156" t="s">
        <v>235</v>
      </c>
      <c r="M4686" s="231">
        <v>0</v>
      </c>
      <c r="N4686" s="231">
        <v>150</v>
      </c>
      <c r="O4686" s="217">
        <f t="shared" si="72"/>
        <v>19967.859999999506</v>
      </c>
    </row>
    <row r="4687" spans="1:15" ht="22.05" hidden="1" customHeight="1" x14ac:dyDescent="0.2">
      <c r="A4687" s="227">
        <v>45874</v>
      </c>
      <c r="B4687" s="20" t="s">
        <v>185</v>
      </c>
      <c r="C4687" s="28">
        <v>57242</v>
      </c>
      <c r="D4687" s="56"/>
      <c r="E4687" s="25" t="s">
        <v>5642</v>
      </c>
      <c r="F4687" s="20" t="s">
        <v>79</v>
      </c>
      <c r="H4687" s="23" t="s">
        <v>22</v>
      </c>
      <c r="I4687" s="28" t="s">
        <v>103</v>
      </c>
      <c r="J4687" s="23" t="s">
        <v>97</v>
      </c>
      <c r="K4687" s="156" t="s">
        <v>932</v>
      </c>
      <c r="M4687" s="231">
        <v>0</v>
      </c>
      <c r="N4687" s="231">
        <v>6000</v>
      </c>
      <c r="O4687" s="217">
        <f t="shared" si="72"/>
        <v>13967.859999999506</v>
      </c>
    </row>
    <row r="4688" spans="1:15" ht="22.05" hidden="1" customHeight="1" x14ac:dyDescent="0.2">
      <c r="A4688" s="227">
        <v>45874</v>
      </c>
      <c r="B4688" s="20" t="s">
        <v>185</v>
      </c>
      <c r="C4688" s="28">
        <v>57243</v>
      </c>
      <c r="E4688" s="25" t="s">
        <v>5643</v>
      </c>
      <c r="F4688" s="20" t="s">
        <v>79</v>
      </c>
      <c r="H4688" s="23" t="s">
        <v>22</v>
      </c>
      <c r="I4688" s="28" t="s">
        <v>103</v>
      </c>
      <c r="J4688" s="23" t="s">
        <v>92</v>
      </c>
      <c r="K4688" s="156" t="s">
        <v>4769</v>
      </c>
      <c r="M4688" s="231">
        <v>0</v>
      </c>
      <c r="N4688" s="231">
        <v>1450</v>
      </c>
      <c r="O4688" s="217">
        <f t="shared" si="72"/>
        <v>12517.859999999506</v>
      </c>
    </row>
    <row r="4689" spans="1:15" ht="22.05" hidden="1" customHeight="1" x14ac:dyDescent="0.2">
      <c r="A4689" s="227">
        <v>45874</v>
      </c>
      <c r="B4689" s="20" t="s">
        <v>185</v>
      </c>
      <c r="C4689" s="28">
        <v>57244</v>
      </c>
      <c r="D4689" s="56"/>
      <c r="E4689" s="25" t="s">
        <v>5644</v>
      </c>
      <c r="F4689" s="20" t="s">
        <v>79</v>
      </c>
      <c r="H4689" s="23" t="s">
        <v>22</v>
      </c>
      <c r="I4689" s="28" t="s">
        <v>103</v>
      </c>
      <c r="J4689" s="23" t="s">
        <v>92</v>
      </c>
      <c r="K4689" s="156" t="s">
        <v>368</v>
      </c>
      <c r="M4689" s="231">
        <v>0</v>
      </c>
      <c r="N4689" s="231">
        <v>300</v>
      </c>
      <c r="O4689" s="217">
        <f t="shared" si="72"/>
        <v>12217.859999999506</v>
      </c>
    </row>
    <row r="4690" spans="1:15" ht="22.05" hidden="1" customHeight="1" x14ac:dyDescent="0.2">
      <c r="A4690" s="227">
        <v>45875</v>
      </c>
      <c r="B4690" s="20" t="s">
        <v>185</v>
      </c>
      <c r="C4690" s="28">
        <v>57246</v>
      </c>
      <c r="D4690" s="56"/>
      <c r="E4690" s="25" t="s">
        <v>5746</v>
      </c>
      <c r="F4690" s="20" t="s">
        <v>79</v>
      </c>
      <c r="H4690" s="23" t="s">
        <v>22</v>
      </c>
      <c r="I4690" s="28" t="s">
        <v>56</v>
      </c>
      <c r="J4690" s="23" t="s">
        <v>116</v>
      </c>
      <c r="K4690" s="156" t="s">
        <v>408</v>
      </c>
      <c r="M4690" s="231">
        <v>0</v>
      </c>
      <c r="N4690" s="231">
        <v>200</v>
      </c>
      <c r="O4690" s="217">
        <f t="shared" si="72"/>
        <v>12017.859999999506</v>
      </c>
    </row>
    <row r="4691" spans="1:15" ht="22.05" hidden="1" customHeight="1" x14ac:dyDescent="0.2">
      <c r="A4691" s="227">
        <v>45875</v>
      </c>
      <c r="B4691" s="20" t="s">
        <v>185</v>
      </c>
      <c r="C4691" s="28">
        <v>57247</v>
      </c>
      <c r="D4691" s="56"/>
      <c r="E4691" s="25" t="s">
        <v>5747</v>
      </c>
      <c r="F4691" s="20" t="s">
        <v>79</v>
      </c>
      <c r="H4691" s="23" t="s">
        <v>22</v>
      </c>
      <c r="I4691" s="28" t="s">
        <v>103</v>
      </c>
      <c r="J4691" s="23" t="s">
        <v>95</v>
      </c>
      <c r="K4691" s="156" t="s">
        <v>266</v>
      </c>
      <c r="M4691" s="231">
        <v>0</v>
      </c>
      <c r="N4691" s="231">
        <v>100</v>
      </c>
      <c r="O4691" s="217">
        <f t="shared" si="72"/>
        <v>11917.859999999506</v>
      </c>
    </row>
    <row r="4692" spans="1:15" ht="22.05" hidden="1" customHeight="1" x14ac:dyDescent="0.2">
      <c r="A4692" s="227">
        <v>45875</v>
      </c>
      <c r="B4692" s="20" t="s">
        <v>185</v>
      </c>
      <c r="C4692" s="28">
        <v>57248</v>
      </c>
      <c r="D4692" s="56"/>
      <c r="E4692" s="25" t="s">
        <v>5748</v>
      </c>
      <c r="F4692" s="20" t="s">
        <v>79</v>
      </c>
      <c r="H4692" s="23" t="s">
        <v>22</v>
      </c>
      <c r="I4692" s="28" t="s">
        <v>103</v>
      </c>
      <c r="J4692" s="23" t="s">
        <v>95</v>
      </c>
      <c r="K4692" s="156" t="s">
        <v>210</v>
      </c>
      <c r="M4692" s="231">
        <v>0</v>
      </c>
      <c r="N4692" s="231">
        <v>280</v>
      </c>
      <c r="O4692" s="217">
        <f t="shared" si="72"/>
        <v>11637.859999999506</v>
      </c>
    </row>
    <row r="4693" spans="1:15" ht="22.05" hidden="1" customHeight="1" x14ac:dyDescent="0.2">
      <c r="A4693" s="227">
        <v>45875</v>
      </c>
      <c r="B4693" s="20" t="s">
        <v>185</v>
      </c>
      <c r="C4693" s="28">
        <v>57249</v>
      </c>
      <c r="D4693" s="56"/>
      <c r="E4693" s="25" t="s">
        <v>5749</v>
      </c>
      <c r="F4693" s="20" t="s">
        <v>79</v>
      </c>
      <c r="H4693" s="23" t="s">
        <v>22</v>
      </c>
      <c r="I4693" s="28" t="s">
        <v>103</v>
      </c>
      <c r="J4693" s="23" t="s">
        <v>95</v>
      </c>
      <c r="K4693" s="156" t="s">
        <v>368</v>
      </c>
      <c r="M4693" s="231">
        <v>0</v>
      </c>
      <c r="N4693" s="231">
        <v>1140</v>
      </c>
      <c r="O4693" s="217">
        <f t="shared" si="72"/>
        <v>10497.859999999506</v>
      </c>
    </row>
    <row r="4694" spans="1:15" ht="22.05" hidden="1" customHeight="1" x14ac:dyDescent="0.2">
      <c r="A4694" s="227">
        <v>45875</v>
      </c>
      <c r="B4694" s="20" t="s">
        <v>185</v>
      </c>
      <c r="C4694" s="28">
        <v>57250</v>
      </c>
      <c r="D4694" s="56"/>
      <c r="E4694" s="25" t="s">
        <v>297</v>
      </c>
      <c r="F4694" s="20" t="s">
        <v>79</v>
      </c>
      <c r="H4694" s="23" t="s">
        <v>22</v>
      </c>
      <c r="I4694" s="28" t="s">
        <v>56</v>
      </c>
      <c r="J4694" s="23" t="s">
        <v>116</v>
      </c>
      <c r="K4694" s="156" t="s">
        <v>139</v>
      </c>
      <c r="M4694" s="231">
        <v>0</v>
      </c>
      <c r="N4694" s="231">
        <v>700</v>
      </c>
      <c r="O4694" s="217">
        <f t="shared" si="72"/>
        <v>9797.8599999995058</v>
      </c>
    </row>
    <row r="4695" spans="1:15" ht="22.05" hidden="1" customHeight="1" x14ac:dyDescent="0.2">
      <c r="A4695" s="227">
        <v>45875</v>
      </c>
      <c r="B4695" s="20" t="s">
        <v>185</v>
      </c>
      <c r="C4695" s="28">
        <v>57251</v>
      </c>
      <c r="D4695" s="56"/>
      <c r="E4695" s="25" t="s">
        <v>5750</v>
      </c>
      <c r="F4695" s="20" t="s">
        <v>79</v>
      </c>
      <c r="H4695" s="23" t="s">
        <v>22</v>
      </c>
      <c r="I4695" s="28" t="s">
        <v>103</v>
      </c>
      <c r="J4695" s="23" t="s">
        <v>93</v>
      </c>
      <c r="K4695" s="156" t="s">
        <v>5756</v>
      </c>
      <c r="M4695" s="231">
        <v>0</v>
      </c>
      <c r="N4695" s="231">
        <v>800</v>
      </c>
      <c r="O4695" s="217">
        <f t="shared" si="72"/>
        <v>8997.8599999995058</v>
      </c>
    </row>
    <row r="4696" spans="1:15" ht="22.05" hidden="1" customHeight="1" x14ac:dyDescent="0.2">
      <c r="A4696" s="227">
        <v>45875</v>
      </c>
      <c r="B4696" s="20" t="s">
        <v>185</v>
      </c>
      <c r="C4696" s="28">
        <v>57252</v>
      </c>
      <c r="D4696" s="56"/>
      <c r="E4696" s="25" t="s">
        <v>5751</v>
      </c>
      <c r="F4696" s="20" t="s">
        <v>79</v>
      </c>
      <c r="H4696" s="23" t="s">
        <v>21</v>
      </c>
      <c r="I4696" s="28" t="s">
        <v>81</v>
      </c>
      <c r="J4696" s="23" t="s">
        <v>184</v>
      </c>
      <c r="M4696" s="231">
        <v>20000</v>
      </c>
      <c r="N4696" s="231">
        <v>0</v>
      </c>
      <c r="O4696" s="217">
        <f t="shared" si="72"/>
        <v>28997.859999999506</v>
      </c>
    </row>
    <row r="4697" spans="1:15" ht="22.05" hidden="1" customHeight="1" x14ac:dyDescent="0.2">
      <c r="A4697" s="227">
        <v>45875</v>
      </c>
      <c r="B4697" s="20" t="s">
        <v>185</v>
      </c>
      <c r="C4697" s="28">
        <v>57253</v>
      </c>
      <c r="D4697" s="56"/>
      <c r="E4697" s="25" t="s">
        <v>5752</v>
      </c>
      <c r="F4697" s="20" t="s">
        <v>79</v>
      </c>
      <c r="H4697" s="23" t="s">
        <v>22</v>
      </c>
      <c r="I4697" s="28" t="s">
        <v>80</v>
      </c>
      <c r="J4697" s="23" t="s">
        <v>67</v>
      </c>
      <c r="K4697" s="156" t="s">
        <v>445</v>
      </c>
      <c r="M4697" s="231">
        <v>0</v>
      </c>
      <c r="N4697" s="231">
        <v>3748</v>
      </c>
      <c r="O4697" s="217">
        <f t="shared" si="72"/>
        <v>25249.859999999506</v>
      </c>
    </row>
    <row r="4698" spans="1:15" ht="22.05" hidden="1" customHeight="1" x14ac:dyDescent="0.2">
      <c r="A4698" s="227">
        <v>45875</v>
      </c>
      <c r="B4698" s="20" t="s">
        <v>185</v>
      </c>
      <c r="C4698" s="28">
        <v>57254</v>
      </c>
      <c r="D4698" s="56"/>
      <c r="E4698" s="25" t="s">
        <v>143</v>
      </c>
      <c r="F4698" s="20" t="s">
        <v>79</v>
      </c>
      <c r="H4698" s="23" t="s">
        <v>22</v>
      </c>
      <c r="I4698" s="28" t="s">
        <v>53</v>
      </c>
      <c r="J4698" s="23" t="s">
        <v>112</v>
      </c>
      <c r="K4698" s="156" t="s">
        <v>526</v>
      </c>
      <c r="M4698" s="231">
        <v>0</v>
      </c>
      <c r="N4698" s="231">
        <v>3100</v>
      </c>
      <c r="O4698" s="217">
        <f t="shared" si="72"/>
        <v>22149.859999999506</v>
      </c>
    </row>
    <row r="4699" spans="1:15" ht="22.05" hidden="1" customHeight="1" x14ac:dyDescent="0.2">
      <c r="A4699" s="227">
        <v>45875</v>
      </c>
      <c r="B4699" s="20" t="s">
        <v>185</v>
      </c>
      <c r="C4699" s="28">
        <v>57255</v>
      </c>
      <c r="D4699" s="56"/>
      <c r="E4699" s="25" t="s">
        <v>5753</v>
      </c>
      <c r="F4699" s="20" t="s">
        <v>79</v>
      </c>
      <c r="H4699" s="23" t="s">
        <v>21</v>
      </c>
      <c r="I4699" s="28" t="s">
        <v>81</v>
      </c>
      <c r="J4699" s="23" t="s">
        <v>168</v>
      </c>
      <c r="M4699" s="607">
        <v>50000</v>
      </c>
      <c r="N4699" s="231">
        <v>0</v>
      </c>
      <c r="O4699" s="217">
        <f t="shared" si="72"/>
        <v>72149.859999999506</v>
      </c>
    </row>
    <row r="4700" spans="1:15" ht="22.05" hidden="1" customHeight="1" x14ac:dyDescent="0.2">
      <c r="A4700" s="227">
        <v>45875</v>
      </c>
      <c r="B4700" s="20" t="s">
        <v>185</v>
      </c>
      <c r="C4700" s="28">
        <v>57256</v>
      </c>
      <c r="D4700" s="56"/>
      <c r="E4700" s="25" t="s">
        <v>5754</v>
      </c>
      <c r="F4700" s="20" t="s">
        <v>79</v>
      </c>
      <c r="H4700" s="23" t="s">
        <v>22</v>
      </c>
      <c r="I4700" s="28" t="s">
        <v>54</v>
      </c>
      <c r="J4700" s="23" t="s">
        <v>32</v>
      </c>
      <c r="K4700" s="156" t="s">
        <v>390</v>
      </c>
      <c r="M4700" s="231">
        <v>0</v>
      </c>
      <c r="N4700" s="231">
        <v>40000</v>
      </c>
      <c r="O4700" s="217">
        <f t="shared" si="72"/>
        <v>32149.859999999506</v>
      </c>
    </row>
    <row r="4701" spans="1:15" ht="22.05" hidden="1" customHeight="1" x14ac:dyDescent="0.2">
      <c r="A4701" s="227">
        <v>45875</v>
      </c>
      <c r="B4701" s="20" t="s">
        <v>185</v>
      </c>
      <c r="C4701" s="28">
        <v>57257</v>
      </c>
      <c r="D4701" s="56"/>
      <c r="E4701" s="25" t="s">
        <v>224</v>
      </c>
      <c r="F4701" s="20" t="s">
        <v>79</v>
      </c>
      <c r="H4701" s="23" t="s">
        <v>21</v>
      </c>
      <c r="I4701" s="28" t="s">
        <v>28</v>
      </c>
      <c r="J4701" s="23" t="s">
        <v>199</v>
      </c>
      <c r="M4701" s="231">
        <v>83540</v>
      </c>
      <c r="N4701" s="231">
        <v>0</v>
      </c>
      <c r="O4701" s="217">
        <f t="shared" si="72"/>
        <v>115689.85999999951</v>
      </c>
    </row>
    <row r="4702" spans="1:15" ht="22.05" hidden="1" customHeight="1" x14ac:dyDescent="0.2">
      <c r="A4702" s="227">
        <v>45875</v>
      </c>
      <c r="B4702" s="20" t="s">
        <v>185</v>
      </c>
      <c r="C4702" s="28">
        <v>57258</v>
      </c>
      <c r="D4702" s="56"/>
      <c r="E4702" s="25" t="s">
        <v>400</v>
      </c>
      <c r="F4702" s="20" t="s">
        <v>79</v>
      </c>
      <c r="H4702" s="23" t="s">
        <v>22</v>
      </c>
      <c r="I4702" s="28" t="s">
        <v>54</v>
      </c>
      <c r="J4702" s="23" t="s">
        <v>44</v>
      </c>
      <c r="K4702" s="156" t="s">
        <v>412</v>
      </c>
      <c r="M4702" s="231">
        <v>0</v>
      </c>
      <c r="N4702" s="231">
        <v>6500</v>
      </c>
      <c r="O4702" s="217">
        <f t="shared" si="72"/>
        <v>109189.85999999951</v>
      </c>
    </row>
    <row r="4703" spans="1:15" ht="22.05" hidden="1" customHeight="1" x14ac:dyDescent="0.2">
      <c r="A4703" s="227">
        <v>45875</v>
      </c>
      <c r="B4703" s="20" t="s">
        <v>185</v>
      </c>
      <c r="C4703" s="28">
        <v>57259</v>
      </c>
      <c r="D4703" s="56"/>
      <c r="E4703" s="25" t="s">
        <v>400</v>
      </c>
      <c r="F4703" s="20" t="s">
        <v>79</v>
      </c>
      <c r="H4703" s="23" t="s">
        <v>22</v>
      </c>
      <c r="I4703" s="28" t="s">
        <v>54</v>
      </c>
      <c r="J4703" s="23" t="s">
        <v>63</v>
      </c>
      <c r="K4703" s="156" t="s">
        <v>141</v>
      </c>
      <c r="M4703" s="231">
        <v>0</v>
      </c>
      <c r="N4703" s="231">
        <v>3000</v>
      </c>
      <c r="O4703" s="217">
        <f t="shared" si="72"/>
        <v>106189.85999999951</v>
      </c>
    </row>
    <row r="4704" spans="1:15" ht="22.05" hidden="1" customHeight="1" x14ac:dyDescent="0.2">
      <c r="A4704" s="227">
        <v>45875</v>
      </c>
      <c r="B4704" s="20" t="s">
        <v>185</v>
      </c>
      <c r="C4704" s="28">
        <v>57260</v>
      </c>
      <c r="D4704" s="56"/>
      <c r="E4704" s="25" t="s">
        <v>131</v>
      </c>
      <c r="F4704" s="20" t="s">
        <v>79</v>
      </c>
      <c r="H4704" s="23" t="s">
        <v>22</v>
      </c>
      <c r="I4704" s="28" t="s">
        <v>103</v>
      </c>
      <c r="J4704" s="23" t="s">
        <v>214</v>
      </c>
      <c r="K4704" s="156" t="s">
        <v>132</v>
      </c>
      <c r="M4704" s="231">
        <v>0</v>
      </c>
      <c r="N4704" s="231">
        <v>400</v>
      </c>
      <c r="O4704" s="217">
        <f t="shared" si="72"/>
        <v>105789.85999999951</v>
      </c>
    </row>
    <row r="4705" spans="1:16" ht="22.05" hidden="1" customHeight="1" x14ac:dyDescent="0.2">
      <c r="A4705" s="227">
        <v>45875</v>
      </c>
      <c r="B4705" s="20" t="s">
        <v>185</v>
      </c>
      <c r="C4705" s="28">
        <v>57261</v>
      </c>
      <c r="D4705" s="56"/>
      <c r="E4705" s="25" t="s">
        <v>127</v>
      </c>
      <c r="F4705" s="20" t="s">
        <v>79</v>
      </c>
      <c r="H4705" s="23" t="s">
        <v>22</v>
      </c>
      <c r="I4705" s="28" t="s">
        <v>54</v>
      </c>
      <c r="J4705" s="23" t="s">
        <v>41</v>
      </c>
      <c r="K4705" s="156" t="s">
        <v>465</v>
      </c>
      <c r="M4705" s="231">
        <v>0</v>
      </c>
      <c r="N4705" s="231">
        <v>5000</v>
      </c>
      <c r="O4705" s="217">
        <f t="shared" si="72"/>
        <v>100789.85999999951</v>
      </c>
    </row>
    <row r="4706" spans="1:16" ht="22.05" hidden="1" customHeight="1" x14ac:dyDescent="0.2">
      <c r="A4706" s="227">
        <v>45875</v>
      </c>
      <c r="B4706" s="20" t="s">
        <v>185</v>
      </c>
      <c r="C4706" s="28">
        <v>57262</v>
      </c>
      <c r="D4706" s="56"/>
      <c r="E4706" s="25" t="s">
        <v>5755</v>
      </c>
      <c r="F4706" s="20" t="s">
        <v>79</v>
      </c>
      <c r="H4706" s="23" t="s">
        <v>22</v>
      </c>
      <c r="I4706" s="28" t="s">
        <v>103</v>
      </c>
      <c r="J4706" s="23" t="s">
        <v>95</v>
      </c>
      <c r="K4706" s="156" t="s">
        <v>5757</v>
      </c>
      <c r="M4706" s="231">
        <v>0</v>
      </c>
      <c r="N4706" s="231">
        <v>1350</v>
      </c>
      <c r="O4706" s="217">
        <f t="shared" si="72"/>
        <v>99439.859999999506</v>
      </c>
    </row>
    <row r="4707" spans="1:16" ht="22.05" hidden="1" customHeight="1" x14ac:dyDescent="0.2">
      <c r="A4707" s="227">
        <v>45876</v>
      </c>
      <c r="B4707" s="20" t="s">
        <v>185</v>
      </c>
      <c r="C4707" s="28">
        <v>57264</v>
      </c>
      <c r="D4707" s="56"/>
      <c r="E4707" s="25" t="s">
        <v>5758</v>
      </c>
      <c r="F4707" s="20" t="s">
        <v>79</v>
      </c>
      <c r="H4707" s="23" t="s">
        <v>22</v>
      </c>
      <c r="I4707" s="28" t="s">
        <v>54</v>
      </c>
      <c r="J4707" s="23" t="s">
        <v>64</v>
      </c>
      <c r="K4707" s="156" t="s">
        <v>5767</v>
      </c>
      <c r="M4707" s="231">
        <v>0</v>
      </c>
      <c r="N4707" s="231">
        <v>2000</v>
      </c>
      <c r="O4707" s="217">
        <f t="shared" si="72"/>
        <v>97439.859999999506</v>
      </c>
    </row>
    <row r="4708" spans="1:16" ht="22.05" hidden="1" customHeight="1" x14ac:dyDescent="0.2">
      <c r="A4708" s="227">
        <v>45876</v>
      </c>
      <c r="B4708" s="20" t="s">
        <v>185</v>
      </c>
      <c r="C4708" s="28">
        <v>57265</v>
      </c>
      <c r="D4708" s="56"/>
      <c r="E4708" s="25" t="s">
        <v>127</v>
      </c>
      <c r="F4708" s="20" t="s">
        <v>79</v>
      </c>
      <c r="H4708" s="23" t="s">
        <v>22</v>
      </c>
      <c r="I4708" s="28" t="s">
        <v>54</v>
      </c>
      <c r="J4708" s="23" t="s">
        <v>63</v>
      </c>
      <c r="K4708" s="156" t="s">
        <v>141</v>
      </c>
      <c r="M4708" s="231">
        <v>0</v>
      </c>
      <c r="N4708" s="231">
        <v>1000</v>
      </c>
      <c r="O4708" s="217">
        <f t="shared" ref="O4708:O4772" si="73">O4707+M4708-N4708</f>
        <v>96439.859999999506</v>
      </c>
    </row>
    <row r="4709" spans="1:16" ht="22.05" hidden="1" customHeight="1" x14ac:dyDescent="0.2">
      <c r="A4709" s="227">
        <v>45876</v>
      </c>
      <c r="B4709" s="20" t="s">
        <v>185</v>
      </c>
      <c r="C4709" s="28">
        <v>57266</v>
      </c>
      <c r="D4709" s="56"/>
      <c r="E4709" s="25" t="s">
        <v>5759</v>
      </c>
      <c r="F4709" s="20" t="s">
        <v>79</v>
      </c>
      <c r="H4709" s="23" t="s">
        <v>22</v>
      </c>
      <c r="I4709" s="28" t="s">
        <v>103</v>
      </c>
      <c r="J4709" s="23" t="s">
        <v>97</v>
      </c>
      <c r="K4709" s="156" t="s">
        <v>134</v>
      </c>
      <c r="M4709" s="231">
        <v>0</v>
      </c>
      <c r="N4709" s="231">
        <v>300</v>
      </c>
      <c r="O4709" s="217">
        <f t="shared" si="73"/>
        <v>96139.859999999506</v>
      </c>
    </row>
    <row r="4710" spans="1:16" ht="22.05" hidden="1" customHeight="1" x14ac:dyDescent="0.2">
      <c r="A4710" s="227">
        <v>45876</v>
      </c>
      <c r="B4710" s="20" t="s">
        <v>185</v>
      </c>
      <c r="C4710" s="28">
        <v>57267</v>
      </c>
      <c r="D4710" s="56"/>
      <c r="E4710" s="25" t="s">
        <v>128</v>
      </c>
      <c r="F4710" s="20" t="s">
        <v>79</v>
      </c>
      <c r="H4710" s="23" t="s">
        <v>22</v>
      </c>
      <c r="I4710" s="28" t="s">
        <v>56</v>
      </c>
      <c r="J4710" s="23" t="s">
        <v>116</v>
      </c>
      <c r="K4710" s="156" t="s">
        <v>129</v>
      </c>
      <c r="M4710" s="231">
        <v>0</v>
      </c>
      <c r="N4710" s="231">
        <v>60</v>
      </c>
      <c r="O4710" s="217">
        <f t="shared" si="73"/>
        <v>96079.859999999506</v>
      </c>
    </row>
    <row r="4711" spans="1:16" ht="22.05" hidden="1" customHeight="1" x14ac:dyDescent="0.2">
      <c r="A4711" s="227">
        <v>45876</v>
      </c>
      <c r="B4711" s="20" t="s">
        <v>185</v>
      </c>
      <c r="C4711" s="28">
        <v>57268</v>
      </c>
      <c r="D4711" s="56"/>
      <c r="E4711" s="25" t="s">
        <v>127</v>
      </c>
      <c r="F4711" s="20" t="s">
        <v>79</v>
      </c>
      <c r="H4711" s="23" t="s">
        <v>22</v>
      </c>
      <c r="I4711" s="28" t="s">
        <v>29</v>
      </c>
      <c r="J4711" s="23" t="s">
        <v>209</v>
      </c>
      <c r="K4711" s="156" t="s">
        <v>412</v>
      </c>
      <c r="L4711" s="25" t="s">
        <v>5935</v>
      </c>
      <c r="M4711" s="231">
        <v>0</v>
      </c>
      <c r="N4711" s="231">
        <v>5000</v>
      </c>
      <c r="O4711" s="217">
        <f t="shared" si="73"/>
        <v>91079.859999999506</v>
      </c>
    </row>
    <row r="4712" spans="1:16" ht="22.05" hidden="1" customHeight="1" x14ac:dyDescent="0.2">
      <c r="A4712" s="227">
        <v>45876</v>
      </c>
      <c r="B4712" s="20" t="s">
        <v>185</v>
      </c>
      <c r="C4712" s="28">
        <v>57269</v>
      </c>
      <c r="D4712" s="56"/>
      <c r="E4712" s="25" t="s">
        <v>5760</v>
      </c>
      <c r="F4712" s="20" t="s">
        <v>79</v>
      </c>
      <c r="H4712" s="23" t="s">
        <v>22</v>
      </c>
      <c r="I4712" s="28" t="s">
        <v>56</v>
      </c>
      <c r="J4712" s="23" t="s">
        <v>212</v>
      </c>
      <c r="K4712" s="156" t="s">
        <v>235</v>
      </c>
      <c r="M4712" s="231">
        <v>0</v>
      </c>
      <c r="N4712" s="231">
        <v>1500</v>
      </c>
      <c r="O4712" s="217">
        <f t="shared" si="73"/>
        <v>89579.859999999506</v>
      </c>
    </row>
    <row r="4713" spans="1:16" ht="22.05" hidden="1" customHeight="1" x14ac:dyDescent="0.2">
      <c r="A4713" s="227">
        <v>45876</v>
      </c>
      <c r="B4713" s="20" t="s">
        <v>185</v>
      </c>
      <c r="C4713" s="28">
        <v>57270</v>
      </c>
      <c r="D4713" s="56"/>
      <c r="E4713" s="25" t="s">
        <v>154</v>
      </c>
      <c r="F4713" s="20" t="s">
        <v>79</v>
      </c>
      <c r="H4713" s="23" t="s">
        <v>22</v>
      </c>
      <c r="I4713" s="28" t="s">
        <v>103</v>
      </c>
      <c r="J4713" s="23" t="s">
        <v>219</v>
      </c>
      <c r="K4713" s="156" t="s">
        <v>1241</v>
      </c>
      <c r="M4713" s="231">
        <v>0</v>
      </c>
      <c r="N4713" s="231">
        <v>120</v>
      </c>
      <c r="O4713" s="217">
        <f t="shared" si="73"/>
        <v>89459.859999999506</v>
      </c>
    </row>
    <row r="4714" spans="1:16" ht="22.05" hidden="1" customHeight="1" x14ac:dyDescent="0.2">
      <c r="A4714" s="227">
        <v>45876</v>
      </c>
      <c r="B4714" s="20" t="s">
        <v>185</v>
      </c>
      <c r="C4714" s="28">
        <v>57271</v>
      </c>
      <c r="D4714" s="56"/>
      <c r="E4714" s="29" t="s">
        <v>143</v>
      </c>
      <c r="F4714" s="20" t="s">
        <v>79</v>
      </c>
      <c r="H4714" s="23" t="s">
        <v>22</v>
      </c>
      <c r="I4714" s="28" t="s">
        <v>53</v>
      </c>
      <c r="J4714" s="23" t="s">
        <v>112</v>
      </c>
      <c r="K4714" s="156" t="s">
        <v>144</v>
      </c>
      <c r="M4714" s="231">
        <v>0</v>
      </c>
      <c r="N4714" s="231">
        <v>11900</v>
      </c>
      <c r="O4714" s="217">
        <f t="shared" si="73"/>
        <v>77559.859999999506</v>
      </c>
    </row>
    <row r="4715" spans="1:16" ht="22.05" hidden="1" customHeight="1" x14ac:dyDescent="0.2">
      <c r="A4715" s="227">
        <v>45876</v>
      </c>
      <c r="B4715" s="20" t="s">
        <v>185</v>
      </c>
      <c r="C4715" s="28">
        <v>57272</v>
      </c>
      <c r="D4715" s="56"/>
      <c r="E4715" s="25" t="s">
        <v>5761</v>
      </c>
      <c r="F4715" s="20" t="s">
        <v>79</v>
      </c>
      <c r="H4715" s="23" t="s">
        <v>21</v>
      </c>
      <c r="I4715" s="28" t="s">
        <v>81</v>
      </c>
      <c r="J4715" s="23" t="s">
        <v>168</v>
      </c>
      <c r="M4715" s="607">
        <v>549650</v>
      </c>
      <c r="N4715" s="231">
        <v>0</v>
      </c>
      <c r="O4715" s="217">
        <f t="shared" si="73"/>
        <v>627209.85999999952</v>
      </c>
      <c r="P4715" s="25" t="s">
        <v>8804</v>
      </c>
    </row>
    <row r="4716" spans="1:16" ht="22.05" hidden="1" customHeight="1" x14ac:dyDescent="0.2">
      <c r="A4716" s="227">
        <v>45876</v>
      </c>
      <c r="B4716" s="20" t="s">
        <v>185</v>
      </c>
      <c r="C4716" s="28">
        <v>57273</v>
      </c>
      <c r="D4716" s="56"/>
      <c r="E4716" s="25" t="s">
        <v>5762</v>
      </c>
      <c r="F4716" s="20" t="s">
        <v>79</v>
      </c>
      <c r="H4716" s="23" t="s">
        <v>22</v>
      </c>
      <c r="I4716" s="28" t="s">
        <v>103</v>
      </c>
      <c r="J4716" s="23" t="s">
        <v>60</v>
      </c>
      <c r="K4716" s="156" t="s">
        <v>135</v>
      </c>
      <c r="M4716" s="231">
        <v>0</v>
      </c>
      <c r="N4716" s="231">
        <v>1800</v>
      </c>
      <c r="O4716" s="217">
        <f t="shared" si="73"/>
        <v>625409.85999999952</v>
      </c>
    </row>
    <row r="4717" spans="1:16" ht="22.05" hidden="1" customHeight="1" x14ac:dyDescent="0.2">
      <c r="A4717" s="227">
        <v>45876</v>
      </c>
      <c r="B4717" s="20" t="s">
        <v>185</v>
      </c>
      <c r="C4717" s="28">
        <v>57274</v>
      </c>
      <c r="D4717" s="56"/>
      <c r="E4717" s="25" t="s">
        <v>5763</v>
      </c>
      <c r="F4717" s="20" t="s">
        <v>79</v>
      </c>
      <c r="H4717" s="23" t="s">
        <v>22</v>
      </c>
      <c r="I4717" s="28" t="s">
        <v>103</v>
      </c>
      <c r="J4717" s="23" t="s">
        <v>60</v>
      </c>
      <c r="K4717" s="156" t="s">
        <v>135</v>
      </c>
      <c r="M4717" s="231">
        <v>0</v>
      </c>
      <c r="N4717" s="231">
        <v>150</v>
      </c>
      <c r="O4717" s="217">
        <f t="shared" si="73"/>
        <v>625259.85999999952</v>
      </c>
    </row>
    <row r="4718" spans="1:16" ht="22.05" hidden="1" customHeight="1" x14ac:dyDescent="0.2">
      <c r="A4718" s="227">
        <v>45876</v>
      </c>
      <c r="B4718" s="20" t="s">
        <v>185</v>
      </c>
      <c r="C4718" s="28">
        <v>57275</v>
      </c>
      <c r="D4718" s="56"/>
      <c r="E4718" s="25" t="s">
        <v>695</v>
      </c>
      <c r="F4718" s="20" t="s">
        <v>79</v>
      </c>
      <c r="H4718" s="23" t="s">
        <v>22</v>
      </c>
      <c r="I4718" s="28" t="s">
        <v>56</v>
      </c>
      <c r="J4718" s="23" t="s">
        <v>116</v>
      </c>
      <c r="K4718" s="156" t="s">
        <v>408</v>
      </c>
      <c r="M4718" s="231">
        <v>0</v>
      </c>
      <c r="N4718" s="231">
        <v>160</v>
      </c>
      <c r="O4718" s="217">
        <f t="shared" si="73"/>
        <v>625099.85999999952</v>
      </c>
    </row>
    <row r="4719" spans="1:16" ht="22.05" hidden="1" customHeight="1" x14ac:dyDescent="0.2">
      <c r="A4719" s="227">
        <v>45876</v>
      </c>
      <c r="B4719" s="20" t="s">
        <v>185</v>
      </c>
      <c r="C4719" s="28">
        <v>57276</v>
      </c>
      <c r="D4719" s="56"/>
      <c r="E4719" s="25" t="s">
        <v>5626</v>
      </c>
      <c r="F4719" s="20" t="s">
        <v>79</v>
      </c>
      <c r="H4719" s="23" t="s">
        <v>22</v>
      </c>
      <c r="I4719" s="28" t="s">
        <v>103</v>
      </c>
      <c r="J4719" s="23" t="s">
        <v>97</v>
      </c>
      <c r="K4719" s="156" t="s">
        <v>5768</v>
      </c>
      <c r="M4719" s="231">
        <v>0</v>
      </c>
      <c r="N4719" s="231">
        <v>600</v>
      </c>
      <c r="O4719" s="217">
        <f t="shared" si="73"/>
        <v>624499.85999999952</v>
      </c>
    </row>
    <row r="4720" spans="1:16" ht="22.05" hidden="1" customHeight="1" x14ac:dyDescent="0.2">
      <c r="A4720" s="227">
        <v>45876</v>
      </c>
      <c r="B4720" s="20" t="s">
        <v>185</v>
      </c>
      <c r="C4720" s="28">
        <v>57277</v>
      </c>
      <c r="D4720" s="56"/>
      <c r="E4720" s="25" t="s">
        <v>5764</v>
      </c>
      <c r="F4720" s="20" t="s">
        <v>79</v>
      </c>
      <c r="H4720" s="23" t="s">
        <v>22</v>
      </c>
      <c r="I4720" s="28" t="s">
        <v>80</v>
      </c>
      <c r="J4720" s="23" t="s">
        <v>66</v>
      </c>
      <c r="K4720" s="156" t="s">
        <v>133</v>
      </c>
      <c r="M4720" s="231">
        <v>0</v>
      </c>
      <c r="N4720" s="231">
        <v>300</v>
      </c>
      <c r="O4720" s="217">
        <f t="shared" si="73"/>
        <v>624199.85999999952</v>
      </c>
    </row>
    <row r="4721" spans="1:15" ht="22.05" hidden="1" customHeight="1" x14ac:dyDescent="0.2">
      <c r="A4721" s="227">
        <v>45876</v>
      </c>
      <c r="B4721" s="20" t="s">
        <v>185</v>
      </c>
      <c r="C4721" s="28">
        <v>57278</v>
      </c>
      <c r="D4721" s="56"/>
      <c r="E4721" s="25" t="s">
        <v>5765</v>
      </c>
      <c r="F4721" s="20" t="s">
        <v>79</v>
      </c>
      <c r="H4721" s="23" t="s">
        <v>22</v>
      </c>
      <c r="I4721" s="28" t="s">
        <v>103</v>
      </c>
      <c r="J4721" s="23" t="s">
        <v>97</v>
      </c>
      <c r="K4721" s="156" t="s">
        <v>5769</v>
      </c>
      <c r="M4721" s="231">
        <v>0</v>
      </c>
      <c r="N4721" s="231">
        <v>900</v>
      </c>
      <c r="O4721" s="217">
        <f t="shared" si="73"/>
        <v>623299.85999999952</v>
      </c>
    </row>
    <row r="4722" spans="1:15" ht="22.05" customHeight="1" x14ac:dyDescent="0.2">
      <c r="A4722" s="227">
        <v>45876</v>
      </c>
      <c r="B4722" s="20" t="s">
        <v>185</v>
      </c>
      <c r="C4722" s="28">
        <v>57279</v>
      </c>
      <c r="D4722" s="56"/>
      <c r="E4722" s="25" t="s">
        <v>150</v>
      </c>
      <c r="F4722" s="20" t="s">
        <v>79</v>
      </c>
      <c r="H4722" s="23" t="s">
        <v>22</v>
      </c>
      <c r="I4722" s="28" t="s">
        <v>81</v>
      </c>
      <c r="J4722" s="23" t="s">
        <v>200</v>
      </c>
      <c r="K4722" s="156" t="s">
        <v>122</v>
      </c>
      <c r="M4722" s="231">
        <v>0</v>
      </c>
      <c r="N4722" s="608">
        <v>10000</v>
      </c>
      <c r="O4722" s="217">
        <f t="shared" si="73"/>
        <v>613299.85999999952</v>
      </c>
    </row>
    <row r="4723" spans="1:15" ht="22.05" hidden="1" customHeight="1" x14ac:dyDescent="0.2">
      <c r="A4723" s="227">
        <v>45876</v>
      </c>
      <c r="B4723" s="20" t="s">
        <v>185</v>
      </c>
      <c r="C4723" s="28">
        <v>57279</v>
      </c>
      <c r="D4723" s="56"/>
      <c r="E4723" s="25" t="s">
        <v>150</v>
      </c>
      <c r="F4723" s="20" t="s">
        <v>79</v>
      </c>
      <c r="H4723" s="23" t="s">
        <v>22</v>
      </c>
      <c r="I4723" s="28" t="s">
        <v>57</v>
      </c>
      <c r="J4723" s="23" t="s">
        <v>85</v>
      </c>
      <c r="K4723" s="156" t="s">
        <v>122</v>
      </c>
      <c r="M4723" s="231">
        <v>0</v>
      </c>
      <c r="N4723" s="231">
        <v>24</v>
      </c>
      <c r="O4723" s="217">
        <f t="shared" si="73"/>
        <v>613275.85999999952</v>
      </c>
    </row>
    <row r="4724" spans="1:15" ht="22.05" hidden="1" customHeight="1" x14ac:dyDescent="0.2">
      <c r="A4724" s="227">
        <v>45876</v>
      </c>
      <c r="B4724" s="20" t="s">
        <v>185</v>
      </c>
      <c r="C4724" s="28">
        <v>57280</v>
      </c>
      <c r="D4724" s="56"/>
      <c r="E4724" s="25" t="s">
        <v>5766</v>
      </c>
      <c r="F4724" s="20" t="s">
        <v>79</v>
      </c>
      <c r="H4724" s="23" t="s">
        <v>22</v>
      </c>
      <c r="I4724" s="28" t="s">
        <v>103</v>
      </c>
      <c r="J4724" s="23" t="s">
        <v>92</v>
      </c>
      <c r="K4724" s="156" t="s">
        <v>5770</v>
      </c>
      <c r="M4724" s="231">
        <v>0</v>
      </c>
      <c r="N4724" s="231">
        <v>600</v>
      </c>
      <c r="O4724" s="217">
        <f t="shared" si="73"/>
        <v>612675.85999999952</v>
      </c>
    </row>
    <row r="4725" spans="1:15" ht="22.05" hidden="1" customHeight="1" x14ac:dyDescent="0.2">
      <c r="A4725" s="227">
        <v>45877</v>
      </c>
      <c r="B4725" s="20" t="s">
        <v>185</v>
      </c>
      <c r="C4725" s="28">
        <v>57282</v>
      </c>
      <c r="D4725" s="56"/>
      <c r="E4725" s="25" t="s">
        <v>5771</v>
      </c>
      <c r="F4725" s="20" t="s">
        <v>79</v>
      </c>
      <c r="H4725" s="23" t="s">
        <v>22</v>
      </c>
      <c r="I4725" s="28" t="s">
        <v>103</v>
      </c>
      <c r="J4725" s="23" t="s">
        <v>93</v>
      </c>
      <c r="K4725" s="156" t="s">
        <v>133</v>
      </c>
      <c r="M4725" s="231">
        <v>0</v>
      </c>
      <c r="N4725" s="231">
        <v>700</v>
      </c>
      <c r="O4725" s="217">
        <f t="shared" si="73"/>
        <v>611975.85999999952</v>
      </c>
    </row>
    <row r="4726" spans="1:15" ht="22.05" hidden="1" customHeight="1" x14ac:dyDescent="0.2">
      <c r="A4726" s="227">
        <v>45877</v>
      </c>
      <c r="B4726" s="20" t="s">
        <v>185</v>
      </c>
      <c r="C4726" s="28">
        <v>57283</v>
      </c>
      <c r="D4726" s="56"/>
      <c r="E4726" s="25" t="s">
        <v>5772</v>
      </c>
      <c r="F4726" s="20" t="s">
        <v>79</v>
      </c>
      <c r="H4726" s="23" t="s">
        <v>22</v>
      </c>
      <c r="I4726" s="28" t="s">
        <v>54</v>
      </c>
      <c r="J4726" s="23" t="s">
        <v>64</v>
      </c>
      <c r="K4726" s="156" t="s">
        <v>4836</v>
      </c>
      <c r="M4726" s="231">
        <v>0</v>
      </c>
      <c r="N4726" s="231">
        <v>11000</v>
      </c>
      <c r="O4726" s="217">
        <f t="shared" si="73"/>
        <v>600975.85999999952</v>
      </c>
    </row>
    <row r="4727" spans="1:15" ht="22.05" hidden="1" customHeight="1" x14ac:dyDescent="0.2">
      <c r="A4727" s="227">
        <v>45877</v>
      </c>
      <c r="B4727" s="20" t="s">
        <v>185</v>
      </c>
      <c r="C4727" s="28">
        <v>57284</v>
      </c>
      <c r="D4727" s="56"/>
      <c r="E4727" s="25" t="s">
        <v>376</v>
      </c>
      <c r="F4727" s="20" t="s">
        <v>79</v>
      </c>
      <c r="H4727" s="23" t="s">
        <v>22</v>
      </c>
      <c r="I4727" s="28" t="s">
        <v>54</v>
      </c>
      <c r="J4727" s="23" t="s">
        <v>41</v>
      </c>
      <c r="K4727" s="156" t="s">
        <v>559</v>
      </c>
      <c r="M4727" s="231">
        <v>0</v>
      </c>
      <c r="N4727" s="231">
        <v>2300</v>
      </c>
      <c r="O4727" s="217">
        <f t="shared" si="73"/>
        <v>598675.85999999952</v>
      </c>
    </row>
    <row r="4728" spans="1:15" ht="22.05" hidden="1" customHeight="1" x14ac:dyDescent="0.2">
      <c r="A4728" s="227">
        <v>45877</v>
      </c>
      <c r="B4728" s="20" t="s">
        <v>185</v>
      </c>
      <c r="C4728" s="28">
        <v>57285</v>
      </c>
      <c r="D4728" s="56"/>
      <c r="E4728" s="25" t="s">
        <v>143</v>
      </c>
      <c r="F4728" s="20" t="s">
        <v>79</v>
      </c>
      <c r="H4728" s="23" t="s">
        <v>22</v>
      </c>
      <c r="I4728" s="28" t="s">
        <v>53</v>
      </c>
      <c r="J4728" s="23" t="s">
        <v>112</v>
      </c>
      <c r="K4728" s="156" t="s">
        <v>144</v>
      </c>
      <c r="M4728" s="231">
        <v>0</v>
      </c>
      <c r="N4728" s="231">
        <v>10500</v>
      </c>
      <c r="O4728" s="217">
        <f t="shared" si="73"/>
        <v>588175.85999999952</v>
      </c>
    </row>
    <row r="4729" spans="1:15" ht="22.05" hidden="1" customHeight="1" x14ac:dyDescent="0.2">
      <c r="A4729" s="227">
        <v>45877</v>
      </c>
      <c r="B4729" s="20" t="s">
        <v>185</v>
      </c>
      <c r="C4729" s="28">
        <v>57286</v>
      </c>
      <c r="D4729" s="56"/>
      <c r="E4729" s="25" t="s">
        <v>143</v>
      </c>
      <c r="F4729" s="20" t="s">
        <v>79</v>
      </c>
      <c r="H4729" s="23" t="s">
        <v>22</v>
      </c>
      <c r="I4729" s="28" t="s">
        <v>53</v>
      </c>
      <c r="J4729" s="23" t="s">
        <v>112</v>
      </c>
      <c r="K4729" s="156" t="s">
        <v>526</v>
      </c>
      <c r="M4729" s="231">
        <v>0</v>
      </c>
      <c r="N4729" s="231">
        <v>120998</v>
      </c>
      <c r="O4729" s="217">
        <f t="shared" si="73"/>
        <v>467177.85999999952</v>
      </c>
    </row>
    <row r="4730" spans="1:15" ht="22.05" hidden="1" customHeight="1" x14ac:dyDescent="0.2">
      <c r="A4730" s="227">
        <v>45877</v>
      </c>
      <c r="B4730" s="20" t="s">
        <v>185</v>
      </c>
      <c r="C4730" s="28">
        <v>57287</v>
      </c>
      <c r="D4730" s="56"/>
      <c r="E4730" s="25" t="s">
        <v>5773</v>
      </c>
      <c r="F4730" s="20" t="s">
        <v>79</v>
      </c>
      <c r="H4730" s="23" t="s">
        <v>21</v>
      </c>
      <c r="I4730" s="28" t="s">
        <v>28</v>
      </c>
      <c r="J4730" s="23" t="s">
        <v>100</v>
      </c>
      <c r="M4730" s="231">
        <v>400</v>
      </c>
      <c r="N4730" s="231">
        <v>0</v>
      </c>
      <c r="O4730" s="217">
        <f t="shared" si="73"/>
        <v>467577.85999999952</v>
      </c>
    </row>
    <row r="4731" spans="1:15" ht="22.05" hidden="1" customHeight="1" x14ac:dyDescent="0.2">
      <c r="A4731" s="227">
        <v>45877</v>
      </c>
      <c r="B4731" s="20" t="s">
        <v>185</v>
      </c>
      <c r="C4731" s="28">
        <v>57288</v>
      </c>
      <c r="D4731" s="56"/>
      <c r="E4731" s="25" t="s">
        <v>2846</v>
      </c>
      <c r="F4731" s="20" t="s">
        <v>79</v>
      </c>
      <c r="H4731" s="23" t="s">
        <v>22</v>
      </c>
      <c r="I4731" s="28" t="s">
        <v>103</v>
      </c>
      <c r="J4731" s="23" t="s">
        <v>95</v>
      </c>
      <c r="K4731" s="156" t="s">
        <v>210</v>
      </c>
      <c r="M4731" s="231">
        <v>0</v>
      </c>
      <c r="N4731" s="231">
        <v>150</v>
      </c>
      <c r="O4731" s="217">
        <f t="shared" si="73"/>
        <v>467427.85999999952</v>
      </c>
    </row>
    <row r="4732" spans="1:15" ht="22.05" hidden="1" customHeight="1" x14ac:dyDescent="0.2">
      <c r="A4732" s="227">
        <v>45877</v>
      </c>
      <c r="B4732" s="20" t="s">
        <v>185</v>
      </c>
      <c r="C4732" s="28">
        <v>57289</v>
      </c>
      <c r="D4732" s="56"/>
      <c r="E4732" s="25" t="s">
        <v>5375</v>
      </c>
      <c r="F4732" s="20" t="s">
        <v>79</v>
      </c>
      <c r="H4732" s="23" t="s">
        <v>22</v>
      </c>
      <c r="I4732" s="28" t="s">
        <v>56</v>
      </c>
      <c r="J4732" s="23" t="s">
        <v>116</v>
      </c>
      <c r="K4732" s="156" t="s">
        <v>441</v>
      </c>
      <c r="M4732" s="231">
        <v>0</v>
      </c>
      <c r="N4732" s="231">
        <v>330</v>
      </c>
      <c r="O4732" s="217">
        <f t="shared" si="73"/>
        <v>467097.85999999952</v>
      </c>
    </row>
    <row r="4733" spans="1:15" ht="22.05" hidden="1" customHeight="1" x14ac:dyDescent="0.2">
      <c r="A4733" s="227">
        <v>45877</v>
      </c>
      <c r="B4733" s="20" t="s">
        <v>185</v>
      </c>
      <c r="C4733" s="28">
        <v>57290</v>
      </c>
      <c r="E4733" s="25" t="s">
        <v>143</v>
      </c>
      <c r="F4733" s="20" t="s">
        <v>79</v>
      </c>
      <c r="H4733" s="23" t="s">
        <v>22</v>
      </c>
      <c r="I4733" s="28" t="s">
        <v>53</v>
      </c>
      <c r="J4733" s="23" t="s">
        <v>112</v>
      </c>
      <c r="K4733" s="156" t="s">
        <v>954</v>
      </c>
      <c r="M4733" s="231">
        <v>0</v>
      </c>
      <c r="N4733" s="231">
        <v>74448</v>
      </c>
      <c r="O4733" s="217">
        <f t="shared" si="73"/>
        <v>392649.85999999952</v>
      </c>
    </row>
    <row r="4734" spans="1:15" ht="22.05" hidden="1" customHeight="1" x14ac:dyDescent="0.2">
      <c r="A4734" s="227">
        <v>45877</v>
      </c>
      <c r="B4734" s="20" t="s">
        <v>185</v>
      </c>
      <c r="C4734" s="28">
        <v>57291</v>
      </c>
      <c r="D4734" s="56"/>
      <c r="E4734" s="25" t="s">
        <v>143</v>
      </c>
      <c r="F4734" s="20" t="s">
        <v>79</v>
      </c>
      <c r="H4734" s="23" t="s">
        <v>22</v>
      </c>
      <c r="I4734" s="28" t="s">
        <v>53</v>
      </c>
      <c r="J4734" s="23" t="s">
        <v>112</v>
      </c>
      <c r="K4734" s="156" t="s">
        <v>497</v>
      </c>
      <c r="M4734" s="231">
        <v>0</v>
      </c>
      <c r="N4734" s="231">
        <v>138996</v>
      </c>
      <c r="O4734" s="217">
        <f t="shared" si="73"/>
        <v>253653.85999999952</v>
      </c>
    </row>
    <row r="4735" spans="1:15" ht="22.05" hidden="1" customHeight="1" x14ac:dyDescent="0.2">
      <c r="A4735" s="227">
        <v>45877</v>
      </c>
      <c r="B4735" s="20" t="s">
        <v>185</v>
      </c>
      <c r="C4735" s="28">
        <v>57292</v>
      </c>
      <c r="D4735" s="56"/>
      <c r="E4735" s="25" t="s">
        <v>375</v>
      </c>
      <c r="F4735" s="20" t="s">
        <v>79</v>
      </c>
      <c r="H4735" s="23" t="s">
        <v>22</v>
      </c>
      <c r="I4735" s="28" t="s">
        <v>54</v>
      </c>
      <c r="J4735" s="23" t="s">
        <v>61</v>
      </c>
      <c r="K4735" s="156" t="s">
        <v>387</v>
      </c>
      <c r="M4735" s="231">
        <v>0</v>
      </c>
      <c r="N4735" s="231">
        <v>1200</v>
      </c>
      <c r="O4735" s="217">
        <f t="shared" si="73"/>
        <v>252453.85999999952</v>
      </c>
    </row>
    <row r="4736" spans="1:15" ht="22.05" hidden="1" customHeight="1" x14ac:dyDescent="0.2">
      <c r="A4736" s="227">
        <v>45877</v>
      </c>
      <c r="B4736" s="20" t="s">
        <v>185</v>
      </c>
      <c r="C4736" s="28">
        <v>57293</v>
      </c>
      <c r="D4736" s="56"/>
      <c r="E4736" s="25" t="s">
        <v>143</v>
      </c>
      <c r="F4736" s="20" t="s">
        <v>79</v>
      </c>
      <c r="H4736" s="23" t="s">
        <v>22</v>
      </c>
      <c r="I4736" s="28" t="s">
        <v>53</v>
      </c>
      <c r="J4736" s="23" t="s">
        <v>112</v>
      </c>
      <c r="K4736" s="156" t="s">
        <v>955</v>
      </c>
      <c r="M4736" s="231">
        <v>0</v>
      </c>
      <c r="N4736" s="231">
        <v>120562</v>
      </c>
      <c r="O4736" s="217">
        <f t="shared" si="73"/>
        <v>131891.85999999952</v>
      </c>
    </row>
    <row r="4737" spans="1:15" ht="22.05" hidden="1" customHeight="1" x14ac:dyDescent="0.2">
      <c r="A4737" s="227">
        <v>45877</v>
      </c>
      <c r="B4737" s="20" t="s">
        <v>185</v>
      </c>
      <c r="C4737" s="28">
        <v>57294</v>
      </c>
      <c r="D4737" s="56"/>
      <c r="E4737" s="25" t="s">
        <v>143</v>
      </c>
      <c r="F4737" s="20" t="s">
        <v>79</v>
      </c>
      <c r="H4737" s="23" t="s">
        <v>22</v>
      </c>
      <c r="I4737" s="28" t="s">
        <v>53</v>
      </c>
      <c r="J4737" s="23" t="s">
        <v>112</v>
      </c>
      <c r="K4737" s="156" t="s">
        <v>527</v>
      </c>
      <c r="M4737" s="231">
        <v>0</v>
      </c>
      <c r="N4737" s="231">
        <v>16934</v>
      </c>
      <c r="O4737" s="217">
        <f t="shared" si="73"/>
        <v>114957.85999999952</v>
      </c>
    </row>
    <row r="4738" spans="1:15" ht="22.05" hidden="1" customHeight="1" x14ac:dyDescent="0.2">
      <c r="A4738" s="227">
        <v>45877</v>
      </c>
      <c r="B4738" s="20" t="s">
        <v>185</v>
      </c>
      <c r="C4738" s="28">
        <v>57295</v>
      </c>
      <c r="D4738" s="56"/>
      <c r="E4738" s="25" t="s">
        <v>157</v>
      </c>
      <c r="F4738" s="20" t="s">
        <v>79</v>
      </c>
      <c r="H4738" s="23" t="s">
        <v>22</v>
      </c>
      <c r="I4738" s="28" t="s">
        <v>103</v>
      </c>
      <c r="J4738" s="23" t="s">
        <v>60</v>
      </c>
      <c r="K4738" s="156" t="s">
        <v>5780</v>
      </c>
      <c r="M4738" s="231">
        <v>0</v>
      </c>
      <c r="N4738" s="231">
        <v>1400</v>
      </c>
      <c r="O4738" s="217">
        <f t="shared" si="73"/>
        <v>113557.85999999952</v>
      </c>
    </row>
    <row r="4739" spans="1:15" ht="22.05" hidden="1" customHeight="1" x14ac:dyDescent="0.2">
      <c r="A4739" s="227">
        <v>45877</v>
      </c>
      <c r="B4739" s="20" t="s">
        <v>185</v>
      </c>
      <c r="C4739" s="28">
        <v>57296</v>
      </c>
      <c r="D4739" s="56"/>
      <c r="E4739" s="25" t="s">
        <v>5774</v>
      </c>
      <c r="F4739" s="20" t="s">
        <v>79</v>
      </c>
      <c r="H4739" s="23" t="s">
        <v>22</v>
      </c>
      <c r="I4739" s="28" t="s">
        <v>103</v>
      </c>
      <c r="J4739" s="23" t="s">
        <v>93</v>
      </c>
      <c r="K4739" s="156" t="s">
        <v>2968</v>
      </c>
      <c r="M4739" s="231">
        <v>0</v>
      </c>
      <c r="N4739" s="231">
        <v>300</v>
      </c>
      <c r="O4739" s="217">
        <f t="shared" si="73"/>
        <v>113257.85999999952</v>
      </c>
    </row>
    <row r="4740" spans="1:15" ht="22.05" hidden="1" customHeight="1" x14ac:dyDescent="0.2">
      <c r="A4740" s="227">
        <v>45877</v>
      </c>
      <c r="B4740" s="20" t="s">
        <v>185</v>
      </c>
      <c r="C4740" s="28">
        <v>57297</v>
      </c>
      <c r="D4740" s="56"/>
      <c r="E4740" s="25" t="s">
        <v>485</v>
      </c>
      <c r="F4740" s="20" t="s">
        <v>79</v>
      </c>
      <c r="H4740" s="23" t="s">
        <v>22</v>
      </c>
      <c r="I4740" s="28" t="s">
        <v>54</v>
      </c>
      <c r="J4740" s="23" t="s">
        <v>41</v>
      </c>
      <c r="K4740" s="156" t="s">
        <v>210</v>
      </c>
      <c r="M4740" s="231">
        <v>0</v>
      </c>
      <c r="N4740" s="231">
        <v>362</v>
      </c>
      <c r="O4740" s="217">
        <f t="shared" si="73"/>
        <v>112895.85999999952</v>
      </c>
    </row>
    <row r="4741" spans="1:15" ht="22.05" hidden="1" customHeight="1" x14ac:dyDescent="0.2">
      <c r="A4741" s="227">
        <v>45877</v>
      </c>
      <c r="B4741" s="20" t="s">
        <v>185</v>
      </c>
      <c r="C4741" s="28">
        <v>57298</v>
      </c>
      <c r="D4741" s="56"/>
      <c r="E4741" s="25" t="s">
        <v>5775</v>
      </c>
      <c r="F4741" s="20" t="s">
        <v>79</v>
      </c>
      <c r="H4741" s="23" t="s">
        <v>22</v>
      </c>
      <c r="I4741" s="28" t="s">
        <v>103</v>
      </c>
      <c r="J4741" s="23" t="s">
        <v>214</v>
      </c>
      <c r="K4741" s="156" t="s">
        <v>140</v>
      </c>
      <c r="M4741" s="231">
        <v>0</v>
      </c>
      <c r="N4741" s="231">
        <v>400</v>
      </c>
      <c r="O4741" s="217">
        <f t="shared" si="73"/>
        <v>112495.85999999952</v>
      </c>
    </row>
    <row r="4742" spans="1:15" ht="22.05" hidden="1" customHeight="1" x14ac:dyDescent="0.2">
      <c r="A4742" s="227">
        <v>45877</v>
      </c>
      <c r="B4742" s="20" t="s">
        <v>185</v>
      </c>
      <c r="C4742" s="28">
        <v>57299</v>
      </c>
      <c r="D4742" s="56"/>
      <c r="E4742" s="25" t="s">
        <v>154</v>
      </c>
      <c r="F4742" s="20" t="s">
        <v>79</v>
      </c>
      <c r="H4742" s="23" t="s">
        <v>22</v>
      </c>
      <c r="I4742" s="28" t="s">
        <v>103</v>
      </c>
      <c r="J4742" s="23" t="s">
        <v>219</v>
      </c>
      <c r="K4742" s="156" t="s">
        <v>1241</v>
      </c>
      <c r="M4742" s="231">
        <v>0</v>
      </c>
      <c r="N4742" s="231">
        <v>100</v>
      </c>
      <c r="O4742" s="217">
        <f t="shared" si="73"/>
        <v>112395.85999999952</v>
      </c>
    </row>
    <row r="4743" spans="1:15" ht="22.05" hidden="1" customHeight="1" x14ac:dyDescent="0.2">
      <c r="A4743" s="227">
        <v>45877</v>
      </c>
      <c r="B4743" s="20" t="s">
        <v>185</v>
      </c>
      <c r="C4743" s="28">
        <v>57300</v>
      </c>
      <c r="D4743" s="56"/>
      <c r="E4743" s="25" t="s">
        <v>158</v>
      </c>
      <c r="F4743" s="20" t="s">
        <v>79</v>
      </c>
      <c r="H4743" s="23" t="s">
        <v>22</v>
      </c>
      <c r="I4743" s="28" t="s">
        <v>56</v>
      </c>
      <c r="J4743" s="23" t="s">
        <v>116</v>
      </c>
      <c r="K4743" s="156" t="s">
        <v>139</v>
      </c>
      <c r="M4743" s="231">
        <v>0</v>
      </c>
      <c r="N4743" s="231">
        <v>850</v>
      </c>
      <c r="O4743" s="217">
        <f t="shared" si="73"/>
        <v>111545.85999999952</v>
      </c>
    </row>
    <row r="4744" spans="1:15" ht="22.05" hidden="1" customHeight="1" x14ac:dyDescent="0.2">
      <c r="A4744" s="227">
        <v>45877</v>
      </c>
      <c r="B4744" s="20" t="s">
        <v>185</v>
      </c>
      <c r="C4744" s="28">
        <v>57301</v>
      </c>
      <c r="D4744" s="56"/>
      <c r="E4744" s="25" t="s">
        <v>5776</v>
      </c>
      <c r="F4744" s="20" t="s">
        <v>79</v>
      </c>
      <c r="H4744" s="23" t="s">
        <v>21</v>
      </c>
      <c r="I4744" s="28" t="s">
        <v>81</v>
      </c>
      <c r="J4744" s="23" t="s">
        <v>175</v>
      </c>
      <c r="M4744" s="231">
        <v>325000</v>
      </c>
      <c r="N4744" s="231">
        <v>0</v>
      </c>
      <c r="O4744" s="217">
        <f t="shared" si="73"/>
        <v>436545.85999999952</v>
      </c>
    </row>
    <row r="4745" spans="1:15" ht="22.05" hidden="1" customHeight="1" x14ac:dyDescent="0.2">
      <c r="A4745" s="227">
        <v>45877</v>
      </c>
      <c r="B4745" s="20" t="s">
        <v>185</v>
      </c>
      <c r="C4745" s="28">
        <v>57302</v>
      </c>
      <c r="D4745" s="56"/>
      <c r="E4745" s="25" t="s">
        <v>5777</v>
      </c>
      <c r="F4745" s="20" t="s">
        <v>79</v>
      </c>
      <c r="H4745" s="23" t="s">
        <v>21</v>
      </c>
      <c r="I4745" s="28" t="s">
        <v>81</v>
      </c>
      <c r="J4745" s="23" t="s">
        <v>174</v>
      </c>
      <c r="M4745" s="231">
        <v>275000</v>
      </c>
      <c r="N4745" s="231">
        <v>0</v>
      </c>
      <c r="O4745" s="217">
        <f t="shared" si="73"/>
        <v>711545.85999999952</v>
      </c>
    </row>
    <row r="4746" spans="1:15" ht="22.05" hidden="1" customHeight="1" x14ac:dyDescent="0.2">
      <c r="A4746" s="227">
        <v>45877</v>
      </c>
      <c r="B4746" s="20" t="s">
        <v>185</v>
      </c>
      <c r="C4746" s="28">
        <v>57303</v>
      </c>
      <c r="D4746" s="56"/>
      <c r="E4746" s="25" t="s">
        <v>5778</v>
      </c>
      <c r="F4746" s="20" t="s">
        <v>79</v>
      </c>
      <c r="H4746" s="23" t="s">
        <v>21</v>
      </c>
      <c r="I4746" s="28" t="s">
        <v>81</v>
      </c>
      <c r="J4746" s="23" t="s">
        <v>176</v>
      </c>
      <c r="M4746" s="231">
        <v>300000</v>
      </c>
      <c r="N4746" s="231">
        <v>0</v>
      </c>
      <c r="O4746" s="217">
        <f t="shared" si="73"/>
        <v>1011545.8599999995</v>
      </c>
    </row>
    <row r="4747" spans="1:15" ht="22.05" hidden="1" customHeight="1" x14ac:dyDescent="0.2">
      <c r="A4747" s="227">
        <v>45877</v>
      </c>
      <c r="B4747" s="20" t="s">
        <v>185</v>
      </c>
      <c r="C4747" s="28">
        <v>57304</v>
      </c>
      <c r="D4747" s="56"/>
      <c r="E4747" s="25" t="s">
        <v>5779</v>
      </c>
      <c r="F4747" s="20" t="s">
        <v>79</v>
      </c>
      <c r="H4747" s="23" t="s">
        <v>21</v>
      </c>
      <c r="I4747" s="28" t="s">
        <v>81</v>
      </c>
      <c r="J4747" s="23" t="s">
        <v>171</v>
      </c>
      <c r="M4747" s="231">
        <v>127000</v>
      </c>
      <c r="N4747" s="231">
        <v>0</v>
      </c>
      <c r="O4747" s="217">
        <f t="shared" si="73"/>
        <v>1138545.8599999994</v>
      </c>
    </row>
    <row r="4748" spans="1:15" ht="22.05" hidden="1" customHeight="1" x14ac:dyDescent="0.2">
      <c r="A4748" s="227">
        <v>45877</v>
      </c>
      <c r="B4748" s="20" t="s">
        <v>185</v>
      </c>
      <c r="C4748" s="28">
        <v>57305</v>
      </c>
      <c r="D4748" s="56"/>
      <c r="E4748" s="25" t="s">
        <v>166</v>
      </c>
      <c r="F4748" s="20" t="s">
        <v>79</v>
      </c>
      <c r="H4748" s="23" t="s">
        <v>22</v>
      </c>
      <c r="I4748" s="28" t="s">
        <v>56</v>
      </c>
      <c r="J4748" s="23" t="s">
        <v>90</v>
      </c>
      <c r="K4748" s="156" t="s">
        <v>441</v>
      </c>
      <c r="M4748" s="231">
        <v>0</v>
      </c>
      <c r="N4748" s="231">
        <v>200</v>
      </c>
      <c r="O4748" s="217">
        <f t="shared" si="73"/>
        <v>1138345.8599999994</v>
      </c>
    </row>
    <row r="4749" spans="1:15" ht="22.05" hidden="1" customHeight="1" x14ac:dyDescent="0.2">
      <c r="A4749" s="227">
        <v>45878</v>
      </c>
      <c r="B4749" s="20" t="s">
        <v>185</v>
      </c>
      <c r="C4749" s="28">
        <v>57307</v>
      </c>
      <c r="D4749" s="56"/>
      <c r="E4749" s="25" t="s">
        <v>531</v>
      </c>
      <c r="F4749" s="20" t="s">
        <v>79</v>
      </c>
      <c r="H4749" s="23" t="s">
        <v>22</v>
      </c>
      <c r="I4749" s="28" t="s">
        <v>53</v>
      </c>
      <c r="J4749" s="23" t="s">
        <v>112</v>
      </c>
      <c r="K4749" s="156" t="s">
        <v>231</v>
      </c>
      <c r="M4749" s="231">
        <v>0</v>
      </c>
      <c r="N4749" s="231">
        <v>38336</v>
      </c>
      <c r="O4749" s="217">
        <f t="shared" si="73"/>
        <v>1100009.8599999994</v>
      </c>
    </row>
    <row r="4750" spans="1:15" ht="22.05" customHeight="1" x14ac:dyDescent="0.2">
      <c r="A4750" s="227">
        <v>45878</v>
      </c>
      <c r="B4750" s="20" t="s">
        <v>185</v>
      </c>
      <c r="C4750" s="28">
        <v>57308</v>
      </c>
      <c r="D4750" s="56"/>
      <c r="E4750" s="25" t="s">
        <v>2792</v>
      </c>
      <c r="F4750" s="20" t="s">
        <v>79</v>
      </c>
      <c r="H4750" s="23" t="s">
        <v>22</v>
      </c>
      <c r="I4750" s="28" t="s">
        <v>81</v>
      </c>
      <c r="J4750" s="23" t="s">
        <v>200</v>
      </c>
      <c r="K4750" s="156" t="s">
        <v>5793</v>
      </c>
      <c r="M4750" s="231">
        <v>0</v>
      </c>
      <c r="N4750" s="608">
        <v>365000</v>
      </c>
      <c r="O4750" s="217">
        <f t="shared" si="73"/>
        <v>735009.8599999994</v>
      </c>
    </row>
    <row r="4751" spans="1:15" ht="22.05" hidden="1" customHeight="1" x14ac:dyDescent="0.2">
      <c r="A4751" s="227">
        <v>45878</v>
      </c>
      <c r="B4751" s="20" t="s">
        <v>185</v>
      </c>
      <c r="C4751" s="28">
        <v>57309</v>
      </c>
      <c r="D4751" s="56"/>
      <c r="E4751" s="25" t="s">
        <v>5781</v>
      </c>
      <c r="F4751" s="20" t="s">
        <v>79</v>
      </c>
      <c r="H4751" s="23" t="s">
        <v>22</v>
      </c>
      <c r="I4751" s="28" t="s">
        <v>103</v>
      </c>
      <c r="J4751" s="23" t="s">
        <v>102</v>
      </c>
      <c r="K4751" s="156" t="s">
        <v>5794</v>
      </c>
      <c r="M4751" s="231">
        <v>0</v>
      </c>
      <c r="N4751" s="231">
        <v>600</v>
      </c>
      <c r="O4751" s="217">
        <f t="shared" si="73"/>
        <v>734409.8599999994</v>
      </c>
    </row>
    <row r="4752" spans="1:15" ht="22.05" hidden="1" customHeight="1" x14ac:dyDescent="0.2">
      <c r="A4752" s="227">
        <v>45878</v>
      </c>
      <c r="B4752" s="20" t="s">
        <v>185</v>
      </c>
      <c r="C4752" s="28">
        <v>57310</v>
      </c>
      <c r="D4752" s="56"/>
      <c r="E4752" s="25" t="s">
        <v>383</v>
      </c>
      <c r="F4752" s="20" t="s">
        <v>79</v>
      </c>
      <c r="H4752" s="23" t="s">
        <v>22</v>
      </c>
      <c r="I4752" s="28" t="s">
        <v>53</v>
      </c>
      <c r="J4752" s="23" t="s">
        <v>112</v>
      </c>
      <c r="K4752" s="156" t="s">
        <v>4867</v>
      </c>
      <c r="M4752" s="231">
        <v>0</v>
      </c>
      <c r="N4752" s="231">
        <v>18571</v>
      </c>
      <c r="O4752" s="217">
        <f t="shared" si="73"/>
        <v>715838.8599999994</v>
      </c>
    </row>
    <row r="4753" spans="1:15" ht="22.05" hidden="1" customHeight="1" x14ac:dyDescent="0.2">
      <c r="A4753" s="227">
        <v>45878</v>
      </c>
      <c r="B4753" s="20" t="s">
        <v>185</v>
      </c>
      <c r="C4753" s="28">
        <v>57311</v>
      </c>
      <c r="D4753" s="56"/>
      <c r="E4753" s="25" t="s">
        <v>537</v>
      </c>
      <c r="F4753" s="20" t="s">
        <v>79</v>
      </c>
      <c r="H4753" s="23" t="s">
        <v>22</v>
      </c>
      <c r="I4753" s="28" t="s">
        <v>103</v>
      </c>
      <c r="J4753" s="23" t="s">
        <v>214</v>
      </c>
      <c r="K4753" s="156" t="s">
        <v>210</v>
      </c>
      <c r="M4753" s="231">
        <v>0</v>
      </c>
      <c r="N4753" s="231">
        <v>250</v>
      </c>
      <c r="O4753" s="217">
        <f t="shared" si="73"/>
        <v>715588.8599999994</v>
      </c>
    </row>
    <row r="4754" spans="1:15" ht="22.05" hidden="1" customHeight="1" x14ac:dyDescent="0.2">
      <c r="A4754" s="227">
        <v>45878</v>
      </c>
      <c r="B4754" s="20" t="s">
        <v>185</v>
      </c>
      <c r="C4754" s="28">
        <v>57312</v>
      </c>
      <c r="D4754" s="56"/>
      <c r="E4754" s="25" t="s">
        <v>795</v>
      </c>
      <c r="F4754" s="20" t="s">
        <v>79</v>
      </c>
      <c r="H4754" s="23" t="s">
        <v>22</v>
      </c>
      <c r="I4754" s="28" t="s">
        <v>54</v>
      </c>
      <c r="J4754" s="23" t="s">
        <v>41</v>
      </c>
      <c r="K4754" s="156" t="s">
        <v>138</v>
      </c>
      <c r="M4754" s="231">
        <v>0</v>
      </c>
      <c r="N4754" s="231">
        <v>2200</v>
      </c>
      <c r="O4754" s="217">
        <f t="shared" si="73"/>
        <v>713388.8599999994</v>
      </c>
    </row>
    <row r="4755" spans="1:15" ht="22.05" hidden="1" customHeight="1" x14ac:dyDescent="0.2">
      <c r="A4755" s="227">
        <v>45878</v>
      </c>
      <c r="B4755" s="20" t="s">
        <v>185</v>
      </c>
      <c r="C4755" s="28">
        <v>57313</v>
      </c>
      <c r="D4755" s="56"/>
      <c r="E4755" s="25" t="s">
        <v>3177</v>
      </c>
      <c r="F4755" s="20" t="s">
        <v>79</v>
      </c>
      <c r="H4755" s="23" t="s">
        <v>22</v>
      </c>
      <c r="I4755" s="28" t="s">
        <v>54</v>
      </c>
      <c r="J4755" s="23" t="s">
        <v>63</v>
      </c>
      <c r="K4755" s="156" t="s">
        <v>141</v>
      </c>
      <c r="M4755" s="231">
        <v>0</v>
      </c>
      <c r="N4755" s="231">
        <v>3053</v>
      </c>
      <c r="O4755" s="217">
        <f t="shared" si="73"/>
        <v>710335.8599999994</v>
      </c>
    </row>
    <row r="4756" spans="1:15" ht="22.05" hidden="1" customHeight="1" x14ac:dyDescent="0.2">
      <c r="A4756" s="227">
        <v>45878</v>
      </c>
      <c r="B4756" s="20" t="s">
        <v>185</v>
      </c>
      <c r="C4756" s="28">
        <v>57314</v>
      </c>
      <c r="D4756" s="56"/>
      <c r="E4756" s="25" t="s">
        <v>5782</v>
      </c>
      <c r="F4756" s="20" t="s">
        <v>79</v>
      </c>
      <c r="H4756" s="23" t="s">
        <v>22</v>
      </c>
      <c r="I4756" s="28" t="s">
        <v>103</v>
      </c>
      <c r="J4756" s="23" t="s">
        <v>92</v>
      </c>
      <c r="K4756" s="156" t="s">
        <v>671</v>
      </c>
      <c r="M4756" s="231">
        <v>0</v>
      </c>
      <c r="N4756" s="231">
        <v>900</v>
      </c>
      <c r="O4756" s="217">
        <f t="shared" si="73"/>
        <v>709435.8599999994</v>
      </c>
    </row>
    <row r="4757" spans="1:15" ht="22.05" hidden="1" customHeight="1" x14ac:dyDescent="0.2">
      <c r="A4757" s="227">
        <v>45878</v>
      </c>
      <c r="B4757" s="20" t="s">
        <v>185</v>
      </c>
      <c r="C4757" s="28">
        <v>57315</v>
      </c>
      <c r="D4757" s="56"/>
      <c r="E4757" s="25" t="s">
        <v>5783</v>
      </c>
      <c r="F4757" s="20" t="s">
        <v>79</v>
      </c>
      <c r="H4757" s="23" t="s">
        <v>22</v>
      </c>
      <c r="I4757" s="28" t="s">
        <v>103</v>
      </c>
      <c r="J4757" s="23" t="s">
        <v>93</v>
      </c>
      <c r="K4757" s="156" t="s">
        <v>2089</v>
      </c>
      <c r="M4757" s="231">
        <v>0</v>
      </c>
      <c r="N4757" s="231">
        <v>1100</v>
      </c>
      <c r="O4757" s="217">
        <f t="shared" si="73"/>
        <v>708335.8599999994</v>
      </c>
    </row>
    <row r="4758" spans="1:15" ht="22.05" hidden="1" customHeight="1" x14ac:dyDescent="0.2">
      <c r="A4758" s="227">
        <v>45878</v>
      </c>
      <c r="B4758" s="20" t="s">
        <v>185</v>
      </c>
      <c r="C4758" s="28">
        <v>57316</v>
      </c>
      <c r="D4758" s="56"/>
      <c r="E4758" s="25" t="s">
        <v>158</v>
      </c>
      <c r="F4758" s="20" t="s">
        <v>79</v>
      </c>
      <c r="H4758" s="23" t="s">
        <v>22</v>
      </c>
      <c r="I4758" s="28" t="s">
        <v>56</v>
      </c>
      <c r="J4758" s="23" t="s">
        <v>116</v>
      </c>
      <c r="K4758" s="156" t="s">
        <v>139</v>
      </c>
      <c r="M4758" s="231">
        <v>0</v>
      </c>
      <c r="N4758" s="231">
        <v>320</v>
      </c>
      <c r="O4758" s="217">
        <f t="shared" si="73"/>
        <v>708015.8599999994</v>
      </c>
    </row>
    <row r="4759" spans="1:15" ht="22.05" hidden="1" customHeight="1" x14ac:dyDescent="0.2">
      <c r="A4759" s="227">
        <v>45878</v>
      </c>
      <c r="B4759" s="20" t="s">
        <v>185</v>
      </c>
      <c r="C4759" s="28">
        <v>57317</v>
      </c>
      <c r="D4759" s="56"/>
      <c r="E4759" s="25" t="s">
        <v>2423</v>
      </c>
      <c r="F4759" s="20" t="s">
        <v>79</v>
      </c>
      <c r="H4759" s="23" t="s">
        <v>22</v>
      </c>
      <c r="I4759" s="28" t="s">
        <v>103</v>
      </c>
      <c r="J4759" s="23" t="s">
        <v>214</v>
      </c>
      <c r="K4759" s="156" t="s">
        <v>133</v>
      </c>
      <c r="M4759" s="231">
        <v>0</v>
      </c>
      <c r="N4759" s="231">
        <v>200</v>
      </c>
      <c r="O4759" s="217">
        <f t="shared" si="73"/>
        <v>707815.8599999994</v>
      </c>
    </row>
    <row r="4760" spans="1:15" ht="22.05" hidden="1" customHeight="1" x14ac:dyDescent="0.2">
      <c r="A4760" s="227">
        <v>45878</v>
      </c>
      <c r="B4760" s="20" t="s">
        <v>185</v>
      </c>
      <c r="C4760" s="28">
        <v>57318</v>
      </c>
      <c r="D4760" s="56"/>
      <c r="E4760" s="25" t="s">
        <v>5784</v>
      </c>
      <c r="F4760" s="20" t="s">
        <v>79</v>
      </c>
      <c r="H4760" s="23" t="s">
        <v>22</v>
      </c>
      <c r="I4760" s="28" t="s">
        <v>54</v>
      </c>
      <c r="J4760" s="23" t="s">
        <v>62</v>
      </c>
      <c r="K4760" s="156" t="s">
        <v>463</v>
      </c>
      <c r="M4760" s="231">
        <v>0</v>
      </c>
      <c r="N4760" s="231">
        <v>8200</v>
      </c>
      <c r="O4760" s="217">
        <f t="shared" si="73"/>
        <v>699615.8599999994</v>
      </c>
    </row>
    <row r="4761" spans="1:15" ht="22.05" hidden="1" customHeight="1" x14ac:dyDescent="0.2">
      <c r="A4761" s="227">
        <v>45878</v>
      </c>
      <c r="B4761" s="20" t="s">
        <v>185</v>
      </c>
      <c r="C4761" s="28">
        <v>57319</v>
      </c>
      <c r="D4761" s="56"/>
      <c r="E4761" s="25" t="s">
        <v>5785</v>
      </c>
      <c r="F4761" s="20" t="s">
        <v>79</v>
      </c>
      <c r="H4761" s="23" t="s">
        <v>22</v>
      </c>
      <c r="I4761" s="28" t="s">
        <v>103</v>
      </c>
      <c r="J4761" s="23" t="s">
        <v>102</v>
      </c>
      <c r="K4761" s="156" t="s">
        <v>5795</v>
      </c>
      <c r="M4761" s="231">
        <v>0</v>
      </c>
      <c r="N4761" s="231">
        <v>1200</v>
      </c>
      <c r="O4761" s="217">
        <f t="shared" si="73"/>
        <v>698415.8599999994</v>
      </c>
    </row>
    <row r="4762" spans="1:15" ht="22.05" hidden="1" customHeight="1" x14ac:dyDescent="0.2">
      <c r="A4762" s="227">
        <v>45878</v>
      </c>
      <c r="B4762" s="20" t="s">
        <v>185</v>
      </c>
      <c r="C4762" s="28">
        <v>57320</v>
      </c>
      <c r="D4762" s="56"/>
      <c r="E4762" s="25" t="s">
        <v>154</v>
      </c>
      <c r="F4762" s="20" t="s">
        <v>79</v>
      </c>
      <c r="H4762" s="23" t="s">
        <v>22</v>
      </c>
      <c r="I4762" s="28" t="s">
        <v>103</v>
      </c>
      <c r="J4762" s="23" t="s">
        <v>219</v>
      </c>
      <c r="K4762" s="156" t="s">
        <v>1241</v>
      </c>
      <c r="M4762" s="231">
        <v>0</v>
      </c>
      <c r="N4762" s="231">
        <v>275</v>
      </c>
      <c r="O4762" s="217">
        <f t="shared" si="73"/>
        <v>698140.8599999994</v>
      </c>
    </row>
    <row r="4763" spans="1:15" ht="22.05" hidden="1" customHeight="1" x14ac:dyDescent="0.2">
      <c r="A4763" s="227">
        <v>45878</v>
      </c>
      <c r="B4763" s="20" t="s">
        <v>185</v>
      </c>
      <c r="C4763" s="28">
        <v>57321</v>
      </c>
      <c r="D4763" s="56"/>
      <c r="E4763" s="25" t="s">
        <v>402</v>
      </c>
      <c r="F4763" s="20" t="s">
        <v>79</v>
      </c>
      <c r="H4763" s="23" t="s">
        <v>22</v>
      </c>
      <c r="I4763" s="28" t="s">
        <v>80</v>
      </c>
      <c r="J4763" s="23" t="s">
        <v>66</v>
      </c>
      <c r="K4763" s="156" t="s">
        <v>544</v>
      </c>
      <c r="M4763" s="231">
        <v>0</v>
      </c>
      <c r="N4763" s="231">
        <v>500</v>
      </c>
      <c r="O4763" s="217">
        <f t="shared" si="73"/>
        <v>697640.8599999994</v>
      </c>
    </row>
    <row r="4764" spans="1:15" ht="22.05" customHeight="1" x14ac:dyDescent="0.2">
      <c r="A4764" s="227">
        <v>45878</v>
      </c>
      <c r="B4764" s="20" t="s">
        <v>185</v>
      </c>
      <c r="C4764" s="28">
        <v>57322</v>
      </c>
      <c r="D4764" s="56"/>
      <c r="E4764" s="25" t="s">
        <v>162</v>
      </c>
      <c r="F4764" s="20" t="s">
        <v>79</v>
      </c>
      <c r="H4764" s="23" t="s">
        <v>21</v>
      </c>
      <c r="I4764" s="28" t="s">
        <v>81</v>
      </c>
      <c r="J4764" s="23" t="s">
        <v>200</v>
      </c>
      <c r="M4764" s="608">
        <v>60000</v>
      </c>
      <c r="N4764" s="231">
        <v>0</v>
      </c>
      <c r="O4764" s="217">
        <f t="shared" si="73"/>
        <v>757640.8599999994</v>
      </c>
    </row>
    <row r="4765" spans="1:15" ht="22.05" hidden="1" customHeight="1" x14ac:dyDescent="0.2">
      <c r="A4765" s="227">
        <v>45878</v>
      </c>
      <c r="B4765" s="20" t="s">
        <v>185</v>
      </c>
      <c r="C4765" s="28">
        <v>57323</v>
      </c>
      <c r="D4765" s="56"/>
      <c r="E4765" s="25" t="s">
        <v>5786</v>
      </c>
      <c r="F4765" s="20" t="s">
        <v>79</v>
      </c>
      <c r="H4765" s="23" t="s">
        <v>22</v>
      </c>
      <c r="I4765" s="28" t="s">
        <v>103</v>
      </c>
      <c r="J4765" s="23" t="s">
        <v>97</v>
      </c>
      <c r="K4765" s="156" t="s">
        <v>5796</v>
      </c>
      <c r="M4765" s="231">
        <v>0</v>
      </c>
      <c r="N4765" s="231">
        <v>26500</v>
      </c>
      <c r="O4765" s="217">
        <f t="shared" si="73"/>
        <v>731140.8599999994</v>
      </c>
    </row>
    <row r="4766" spans="1:15" ht="22.05" hidden="1" customHeight="1" x14ac:dyDescent="0.2">
      <c r="A4766" s="227">
        <v>45878</v>
      </c>
      <c r="B4766" s="20" t="s">
        <v>185</v>
      </c>
      <c r="C4766" s="28">
        <v>57324</v>
      </c>
      <c r="D4766" s="56"/>
      <c r="E4766" s="25" t="s">
        <v>143</v>
      </c>
      <c r="F4766" s="20" t="s">
        <v>79</v>
      </c>
      <c r="H4766" s="23" t="s">
        <v>22</v>
      </c>
      <c r="I4766" s="28" t="s">
        <v>53</v>
      </c>
      <c r="J4766" s="23" t="s">
        <v>114</v>
      </c>
      <c r="K4766" s="156" t="s">
        <v>149</v>
      </c>
      <c r="M4766" s="231">
        <v>0</v>
      </c>
      <c r="N4766" s="231">
        <v>22450</v>
      </c>
      <c r="O4766" s="217">
        <f t="shared" si="73"/>
        <v>708690.8599999994</v>
      </c>
    </row>
    <row r="4767" spans="1:15" ht="22.05" hidden="1" customHeight="1" x14ac:dyDescent="0.2">
      <c r="A4767" s="227">
        <v>45878</v>
      </c>
      <c r="B4767" s="20" t="s">
        <v>185</v>
      </c>
      <c r="C4767" s="28">
        <v>57325</v>
      </c>
      <c r="D4767" s="56"/>
      <c r="E4767" s="25" t="s">
        <v>143</v>
      </c>
      <c r="F4767" s="20" t="s">
        <v>79</v>
      </c>
      <c r="H4767" s="23" t="s">
        <v>22</v>
      </c>
      <c r="I4767" s="28" t="s">
        <v>53</v>
      </c>
      <c r="J4767" s="23" t="s">
        <v>114</v>
      </c>
      <c r="K4767" s="156" t="s">
        <v>273</v>
      </c>
      <c r="M4767" s="231">
        <v>0</v>
      </c>
      <c r="N4767" s="231">
        <v>3983</v>
      </c>
      <c r="O4767" s="217">
        <f t="shared" si="73"/>
        <v>704707.8599999994</v>
      </c>
    </row>
    <row r="4768" spans="1:15" ht="22.05" hidden="1" customHeight="1" x14ac:dyDescent="0.2">
      <c r="A4768" s="227">
        <v>45878</v>
      </c>
      <c r="B4768" s="20" t="s">
        <v>185</v>
      </c>
      <c r="C4768" s="28">
        <v>57326</v>
      </c>
      <c r="D4768" s="56"/>
      <c r="E4768" s="25" t="s">
        <v>143</v>
      </c>
      <c r="F4768" s="20" t="s">
        <v>79</v>
      </c>
      <c r="H4768" s="23" t="s">
        <v>22</v>
      </c>
      <c r="I4768" s="28" t="s">
        <v>53</v>
      </c>
      <c r="J4768" s="23" t="s">
        <v>112</v>
      </c>
      <c r="K4768" s="156" t="s">
        <v>416</v>
      </c>
      <c r="M4768" s="231">
        <v>0</v>
      </c>
      <c r="N4768" s="231">
        <v>42799</v>
      </c>
      <c r="O4768" s="217">
        <f t="shared" si="73"/>
        <v>661908.8599999994</v>
      </c>
    </row>
    <row r="4769" spans="1:15" ht="22.05" hidden="1" customHeight="1" x14ac:dyDescent="0.2">
      <c r="A4769" s="227">
        <v>45878</v>
      </c>
      <c r="B4769" s="20" t="s">
        <v>185</v>
      </c>
      <c r="C4769" s="28">
        <v>57327</v>
      </c>
      <c r="D4769" s="56"/>
      <c r="E4769" s="25" t="s">
        <v>143</v>
      </c>
      <c r="F4769" s="20" t="s">
        <v>79</v>
      </c>
      <c r="H4769" s="23" t="s">
        <v>22</v>
      </c>
      <c r="I4769" s="28" t="s">
        <v>53</v>
      </c>
      <c r="J4769" s="23" t="s">
        <v>112</v>
      </c>
      <c r="K4769" s="156" t="s">
        <v>5797</v>
      </c>
      <c r="L4769" s="231"/>
      <c r="M4769" s="231">
        <v>0</v>
      </c>
      <c r="N4769" s="231">
        <v>18500</v>
      </c>
      <c r="O4769" s="217">
        <f t="shared" si="73"/>
        <v>643408.8599999994</v>
      </c>
    </row>
    <row r="4770" spans="1:15" ht="22.05" hidden="1" customHeight="1" x14ac:dyDescent="0.2">
      <c r="A4770" s="227">
        <v>45878</v>
      </c>
      <c r="B4770" s="20" t="s">
        <v>185</v>
      </c>
      <c r="C4770" s="28">
        <v>57328</v>
      </c>
      <c r="D4770" s="56"/>
      <c r="E4770" s="25" t="s">
        <v>143</v>
      </c>
      <c r="F4770" s="20" t="s">
        <v>79</v>
      </c>
      <c r="H4770" s="23" t="s">
        <v>22</v>
      </c>
      <c r="I4770" s="28" t="s">
        <v>53</v>
      </c>
      <c r="J4770" s="23" t="s">
        <v>112</v>
      </c>
      <c r="K4770" s="156" t="s">
        <v>144</v>
      </c>
      <c r="L4770" s="231"/>
      <c r="M4770" s="231">
        <v>0</v>
      </c>
      <c r="N4770" s="231">
        <v>9975</v>
      </c>
      <c r="O4770" s="217">
        <f t="shared" si="73"/>
        <v>633433.8599999994</v>
      </c>
    </row>
    <row r="4771" spans="1:15" ht="22.05" hidden="1" customHeight="1" x14ac:dyDescent="0.2">
      <c r="A4771" s="227">
        <v>45878</v>
      </c>
      <c r="B4771" s="20" t="s">
        <v>185</v>
      </c>
      <c r="C4771" s="28">
        <v>57329</v>
      </c>
      <c r="D4771" s="56"/>
      <c r="E4771" s="25" t="s">
        <v>143</v>
      </c>
      <c r="F4771" s="20" t="s">
        <v>79</v>
      </c>
      <c r="H4771" s="23" t="s">
        <v>22</v>
      </c>
      <c r="I4771" s="28" t="s">
        <v>53</v>
      </c>
      <c r="J4771" s="23" t="s">
        <v>112</v>
      </c>
      <c r="K4771" s="156" t="s">
        <v>1702</v>
      </c>
      <c r="L4771" s="231"/>
      <c r="M4771" s="231">
        <v>0</v>
      </c>
      <c r="N4771" s="231">
        <v>15600</v>
      </c>
      <c r="O4771" s="217">
        <f t="shared" si="73"/>
        <v>617833.8599999994</v>
      </c>
    </row>
    <row r="4772" spans="1:15" ht="22.05" hidden="1" customHeight="1" x14ac:dyDescent="0.2">
      <c r="A4772" s="227">
        <v>45878</v>
      </c>
      <c r="B4772" s="20" t="s">
        <v>185</v>
      </c>
      <c r="C4772" s="28">
        <v>57330</v>
      </c>
      <c r="D4772" s="56"/>
      <c r="E4772" s="25" t="s">
        <v>143</v>
      </c>
      <c r="F4772" s="20" t="s">
        <v>79</v>
      </c>
      <c r="H4772" s="23" t="s">
        <v>22</v>
      </c>
      <c r="I4772" s="28" t="s">
        <v>53</v>
      </c>
      <c r="J4772" s="23" t="s">
        <v>112</v>
      </c>
      <c r="K4772" s="156" t="s">
        <v>5798</v>
      </c>
      <c r="L4772" s="231"/>
      <c r="M4772" s="231">
        <v>0</v>
      </c>
      <c r="N4772" s="231">
        <v>4200</v>
      </c>
      <c r="O4772" s="217">
        <f t="shared" si="73"/>
        <v>613633.8599999994</v>
      </c>
    </row>
    <row r="4773" spans="1:15" ht="22.05" hidden="1" customHeight="1" x14ac:dyDescent="0.2">
      <c r="A4773" s="227">
        <v>45878</v>
      </c>
      <c r="B4773" s="20" t="s">
        <v>185</v>
      </c>
      <c r="C4773" s="28">
        <v>57331</v>
      </c>
      <c r="D4773" s="56"/>
      <c r="E4773" s="25" t="s">
        <v>143</v>
      </c>
      <c r="F4773" s="20" t="s">
        <v>79</v>
      </c>
      <c r="H4773" s="23" t="s">
        <v>22</v>
      </c>
      <c r="I4773" s="28" t="s">
        <v>53</v>
      </c>
      <c r="J4773" s="23" t="s">
        <v>112</v>
      </c>
      <c r="K4773" s="156" t="s">
        <v>1703</v>
      </c>
      <c r="M4773" s="231">
        <v>0</v>
      </c>
      <c r="N4773" s="231">
        <v>23520</v>
      </c>
      <c r="O4773" s="217">
        <f t="shared" ref="O4773:O4843" si="74">O4772+M4773-N4773</f>
        <v>590113.8599999994</v>
      </c>
    </row>
    <row r="4774" spans="1:15" ht="22.05" hidden="1" customHeight="1" x14ac:dyDescent="0.2">
      <c r="A4774" s="227">
        <v>45878</v>
      </c>
      <c r="B4774" s="20" t="s">
        <v>185</v>
      </c>
      <c r="C4774" s="28">
        <v>57332</v>
      </c>
      <c r="D4774" s="56"/>
      <c r="E4774" s="25" t="s">
        <v>143</v>
      </c>
      <c r="F4774" s="20" t="s">
        <v>79</v>
      </c>
      <c r="H4774" s="23" t="s">
        <v>22</v>
      </c>
      <c r="I4774" s="28" t="s">
        <v>53</v>
      </c>
      <c r="J4774" s="23" t="s">
        <v>112</v>
      </c>
      <c r="K4774" s="156" t="s">
        <v>1589</v>
      </c>
      <c r="L4774" s="231"/>
      <c r="M4774" s="231">
        <v>0</v>
      </c>
      <c r="N4774" s="231">
        <v>24701</v>
      </c>
      <c r="O4774" s="217">
        <f t="shared" si="74"/>
        <v>565412.8599999994</v>
      </c>
    </row>
    <row r="4775" spans="1:15" ht="22.05" hidden="1" customHeight="1" x14ac:dyDescent="0.2">
      <c r="A4775" s="227">
        <v>45878</v>
      </c>
      <c r="B4775" s="20" t="s">
        <v>185</v>
      </c>
      <c r="C4775" s="28">
        <v>57333</v>
      </c>
      <c r="D4775" s="56"/>
      <c r="E4775" s="25" t="s">
        <v>143</v>
      </c>
      <c r="F4775" s="20" t="s">
        <v>79</v>
      </c>
      <c r="H4775" s="23" t="s">
        <v>22</v>
      </c>
      <c r="I4775" s="28" t="s">
        <v>53</v>
      </c>
      <c r="J4775" s="23" t="s">
        <v>112</v>
      </c>
      <c r="K4775" s="156" t="s">
        <v>263</v>
      </c>
      <c r="L4775" s="231"/>
      <c r="M4775" s="231">
        <v>0</v>
      </c>
      <c r="N4775" s="231">
        <v>21330</v>
      </c>
      <c r="O4775" s="217">
        <f t="shared" si="74"/>
        <v>544082.8599999994</v>
      </c>
    </row>
    <row r="4776" spans="1:15" ht="22.05" hidden="1" customHeight="1" x14ac:dyDescent="0.2">
      <c r="A4776" s="227">
        <v>45878</v>
      </c>
      <c r="B4776" s="20" t="s">
        <v>185</v>
      </c>
      <c r="C4776" s="28">
        <v>57334</v>
      </c>
      <c r="D4776" s="56"/>
      <c r="E4776" s="25" t="s">
        <v>143</v>
      </c>
      <c r="F4776" s="20" t="s">
        <v>79</v>
      </c>
      <c r="H4776" s="23" t="s">
        <v>22</v>
      </c>
      <c r="I4776" s="28" t="s">
        <v>53</v>
      </c>
      <c r="J4776" s="23" t="s">
        <v>112</v>
      </c>
      <c r="K4776" s="156" t="s">
        <v>148</v>
      </c>
      <c r="L4776" s="231"/>
      <c r="M4776" s="231">
        <v>0</v>
      </c>
      <c r="N4776" s="231">
        <v>38183</v>
      </c>
      <c r="O4776" s="217">
        <f t="shared" si="74"/>
        <v>505899.8599999994</v>
      </c>
    </row>
    <row r="4777" spans="1:15" ht="22.05" hidden="1" customHeight="1" x14ac:dyDescent="0.2">
      <c r="A4777" s="227">
        <v>45878</v>
      </c>
      <c r="B4777" s="20" t="s">
        <v>185</v>
      </c>
      <c r="C4777" s="28">
        <v>57335</v>
      </c>
      <c r="D4777" s="56"/>
      <c r="E4777" s="25" t="s">
        <v>143</v>
      </c>
      <c r="F4777" s="20" t="s">
        <v>79</v>
      </c>
      <c r="H4777" s="23" t="s">
        <v>22</v>
      </c>
      <c r="I4777" s="28" t="s">
        <v>53</v>
      </c>
      <c r="J4777" s="23" t="s">
        <v>112</v>
      </c>
      <c r="K4777" s="156" t="s">
        <v>264</v>
      </c>
      <c r="L4777" s="231"/>
      <c r="M4777" s="231">
        <v>0</v>
      </c>
      <c r="N4777" s="231">
        <v>54700</v>
      </c>
      <c r="O4777" s="217">
        <f t="shared" si="74"/>
        <v>451199.8599999994</v>
      </c>
    </row>
    <row r="4778" spans="1:15" ht="22.05" hidden="1" customHeight="1" x14ac:dyDescent="0.2">
      <c r="A4778" s="227">
        <v>45878</v>
      </c>
      <c r="B4778" s="20" t="s">
        <v>185</v>
      </c>
      <c r="C4778" s="28">
        <v>57336</v>
      </c>
      <c r="D4778" s="56"/>
      <c r="E4778" s="328" t="s">
        <v>141</v>
      </c>
      <c r="F4778" s="329" t="s">
        <v>79</v>
      </c>
      <c r="G4778" s="330"/>
      <c r="H4778" s="331" t="s">
        <v>22</v>
      </c>
      <c r="I4778" s="331" t="s">
        <v>54</v>
      </c>
      <c r="J4778" s="331" t="s">
        <v>63</v>
      </c>
      <c r="K4778" s="332" t="s">
        <v>225</v>
      </c>
      <c r="L4778" s="333">
        <v>35000</v>
      </c>
      <c r="M4778" s="333">
        <v>0</v>
      </c>
      <c r="N4778" s="333">
        <v>10000</v>
      </c>
      <c r="O4778" s="217">
        <f t="shared" si="74"/>
        <v>441199.8599999994</v>
      </c>
    </row>
    <row r="4779" spans="1:15" ht="22.05" hidden="1" customHeight="1" x14ac:dyDescent="0.2">
      <c r="A4779" s="227">
        <v>45878</v>
      </c>
      <c r="B4779" s="20" t="s">
        <v>185</v>
      </c>
      <c r="C4779" s="28">
        <v>57336</v>
      </c>
      <c r="D4779" s="56"/>
      <c r="E4779" s="328" t="s">
        <v>559</v>
      </c>
      <c r="F4779" s="329" t="s">
        <v>79</v>
      </c>
      <c r="G4779" s="330"/>
      <c r="H4779" s="331" t="s">
        <v>22</v>
      </c>
      <c r="I4779" s="331" t="s">
        <v>54</v>
      </c>
      <c r="J4779" s="331" t="s">
        <v>41</v>
      </c>
      <c r="K4779" s="332" t="s">
        <v>225</v>
      </c>
      <c r="L4779" s="333">
        <v>35000</v>
      </c>
      <c r="M4779" s="333">
        <v>0</v>
      </c>
      <c r="N4779" s="333">
        <v>20000</v>
      </c>
      <c r="O4779" s="217">
        <f t="shared" si="74"/>
        <v>421199.8599999994</v>
      </c>
    </row>
    <row r="4780" spans="1:15" ht="22.05" hidden="1" customHeight="1" x14ac:dyDescent="0.2">
      <c r="A4780" s="227">
        <v>45878</v>
      </c>
      <c r="B4780" s="20" t="s">
        <v>185</v>
      </c>
      <c r="C4780" s="28">
        <v>57336</v>
      </c>
      <c r="D4780" s="56"/>
      <c r="E4780" s="328" t="s">
        <v>561</v>
      </c>
      <c r="F4780" s="329" t="s">
        <v>79</v>
      </c>
      <c r="G4780" s="330"/>
      <c r="H4780" s="331" t="s">
        <v>22</v>
      </c>
      <c r="I4780" s="331" t="s">
        <v>54</v>
      </c>
      <c r="J4780" s="331" t="s">
        <v>63</v>
      </c>
      <c r="K4780" s="332" t="s">
        <v>225</v>
      </c>
      <c r="L4780" s="333">
        <v>35000</v>
      </c>
      <c r="M4780" s="333">
        <v>0</v>
      </c>
      <c r="N4780" s="333">
        <v>5000</v>
      </c>
      <c r="O4780" s="217">
        <f t="shared" si="74"/>
        <v>416199.8599999994</v>
      </c>
    </row>
    <row r="4781" spans="1:15" ht="22.05" hidden="1" customHeight="1" x14ac:dyDescent="0.2">
      <c r="A4781" s="227">
        <v>45878</v>
      </c>
      <c r="B4781" s="20" t="s">
        <v>185</v>
      </c>
      <c r="C4781" s="28">
        <v>57337</v>
      </c>
      <c r="D4781" s="56"/>
      <c r="E4781" s="25" t="s">
        <v>143</v>
      </c>
      <c r="F4781" s="20" t="s">
        <v>79</v>
      </c>
      <c r="H4781" s="23" t="s">
        <v>22</v>
      </c>
      <c r="I4781" s="28" t="s">
        <v>53</v>
      </c>
      <c r="J4781" s="23" t="s">
        <v>112</v>
      </c>
      <c r="K4781" s="156" t="s">
        <v>56</v>
      </c>
      <c r="M4781" s="231">
        <v>0</v>
      </c>
      <c r="N4781" s="231">
        <v>31850</v>
      </c>
      <c r="O4781" s="217">
        <f t="shared" si="74"/>
        <v>384349.8599999994</v>
      </c>
    </row>
    <row r="4782" spans="1:15" ht="22.05" hidden="1" customHeight="1" x14ac:dyDescent="0.2">
      <c r="A4782" s="227">
        <v>45878</v>
      </c>
      <c r="B4782" s="20" t="s">
        <v>185</v>
      </c>
      <c r="C4782" s="28">
        <v>57338</v>
      </c>
      <c r="D4782" s="56"/>
      <c r="E4782" s="334" t="s">
        <v>143</v>
      </c>
      <c r="F4782" s="329" t="s">
        <v>79</v>
      </c>
      <c r="G4782" s="330"/>
      <c r="H4782" s="331" t="s">
        <v>22</v>
      </c>
      <c r="I4782" s="331" t="s">
        <v>53</v>
      </c>
      <c r="J4782" s="331" t="s">
        <v>112</v>
      </c>
      <c r="K4782" s="332" t="s">
        <v>145</v>
      </c>
      <c r="L4782" s="333">
        <v>30400</v>
      </c>
      <c r="M4782" s="333">
        <v>0</v>
      </c>
      <c r="N4782" s="333">
        <f>L4782-N4783-N4784-N4785-N4786-N4787</f>
        <v>17500</v>
      </c>
      <c r="O4782" s="217">
        <f t="shared" si="74"/>
        <v>366849.8599999994</v>
      </c>
    </row>
    <row r="4783" spans="1:15" ht="22.05" hidden="1" customHeight="1" x14ac:dyDescent="0.2">
      <c r="A4783" s="227">
        <v>45878</v>
      </c>
      <c r="B4783" s="20" t="s">
        <v>185</v>
      </c>
      <c r="C4783" s="28">
        <v>57338</v>
      </c>
      <c r="D4783" s="56"/>
      <c r="E4783" s="334" t="s">
        <v>558</v>
      </c>
      <c r="F4783" s="329" t="s">
        <v>79</v>
      </c>
      <c r="G4783" s="330"/>
      <c r="H4783" s="331" t="s">
        <v>22</v>
      </c>
      <c r="I4783" s="331" t="s">
        <v>54</v>
      </c>
      <c r="J4783" s="331" t="s">
        <v>61</v>
      </c>
      <c r="K4783" s="332" t="s">
        <v>145</v>
      </c>
      <c r="L4783" s="333">
        <v>30400</v>
      </c>
      <c r="M4783" s="333">
        <v>0</v>
      </c>
      <c r="N4783" s="333">
        <v>1800</v>
      </c>
      <c r="O4783" s="217">
        <f t="shared" si="74"/>
        <v>365049.8599999994</v>
      </c>
    </row>
    <row r="4784" spans="1:15" ht="22.05" hidden="1" customHeight="1" x14ac:dyDescent="0.2">
      <c r="A4784" s="227">
        <v>45878</v>
      </c>
      <c r="B4784" s="20" t="s">
        <v>185</v>
      </c>
      <c r="C4784" s="28">
        <v>57338</v>
      </c>
      <c r="D4784" s="56"/>
      <c r="E4784" s="328" t="s">
        <v>555</v>
      </c>
      <c r="F4784" s="329" t="s">
        <v>79</v>
      </c>
      <c r="G4784" s="330"/>
      <c r="H4784" s="331" t="s">
        <v>22</v>
      </c>
      <c r="I4784" s="331" t="s">
        <v>54</v>
      </c>
      <c r="J4784" s="331" t="s">
        <v>61</v>
      </c>
      <c r="K4784" s="332" t="s">
        <v>145</v>
      </c>
      <c r="L4784" s="333">
        <v>30400</v>
      </c>
      <c r="M4784" s="333">
        <v>0</v>
      </c>
      <c r="N4784" s="333">
        <v>1500</v>
      </c>
      <c r="O4784" s="217">
        <f t="shared" si="74"/>
        <v>363549.8599999994</v>
      </c>
    </row>
    <row r="4785" spans="1:15" ht="22.05" hidden="1" customHeight="1" x14ac:dyDescent="0.2">
      <c r="A4785" s="227">
        <v>45878</v>
      </c>
      <c r="B4785" s="20" t="s">
        <v>185</v>
      </c>
      <c r="C4785" s="28">
        <v>57338</v>
      </c>
      <c r="D4785" s="56"/>
      <c r="E4785" s="328" t="s">
        <v>556</v>
      </c>
      <c r="F4785" s="329" t="s">
        <v>79</v>
      </c>
      <c r="G4785" s="330"/>
      <c r="H4785" s="331" t="s">
        <v>22</v>
      </c>
      <c r="I4785" s="331" t="s">
        <v>54</v>
      </c>
      <c r="J4785" s="331" t="s">
        <v>32</v>
      </c>
      <c r="K4785" s="332" t="s">
        <v>145</v>
      </c>
      <c r="L4785" s="333">
        <v>30400</v>
      </c>
      <c r="M4785" s="333">
        <v>0</v>
      </c>
      <c r="N4785" s="333">
        <v>6000</v>
      </c>
      <c r="O4785" s="217">
        <f t="shared" si="74"/>
        <v>357549.8599999994</v>
      </c>
    </row>
    <row r="4786" spans="1:15" ht="22.05" hidden="1" customHeight="1" x14ac:dyDescent="0.2">
      <c r="A4786" s="227">
        <v>45878</v>
      </c>
      <c r="B4786" s="20" t="s">
        <v>185</v>
      </c>
      <c r="C4786" s="28">
        <v>57338</v>
      </c>
      <c r="D4786" s="56"/>
      <c r="E4786" s="328" t="s">
        <v>557</v>
      </c>
      <c r="F4786" s="329" t="s">
        <v>79</v>
      </c>
      <c r="G4786" s="330"/>
      <c r="H4786" s="331" t="s">
        <v>22</v>
      </c>
      <c r="I4786" s="331" t="s">
        <v>54</v>
      </c>
      <c r="J4786" s="331" t="s">
        <v>63</v>
      </c>
      <c r="K4786" s="332" t="s">
        <v>145</v>
      </c>
      <c r="L4786" s="333">
        <v>30400</v>
      </c>
      <c r="M4786" s="333">
        <v>0</v>
      </c>
      <c r="N4786" s="333">
        <v>1800</v>
      </c>
      <c r="O4786" s="217">
        <f t="shared" si="74"/>
        <v>355749.8599999994</v>
      </c>
    </row>
    <row r="4787" spans="1:15" ht="22.05" hidden="1" customHeight="1" x14ac:dyDescent="0.2">
      <c r="A4787" s="227">
        <v>45878</v>
      </c>
      <c r="B4787" s="20" t="s">
        <v>185</v>
      </c>
      <c r="C4787" s="28">
        <v>57338</v>
      </c>
      <c r="D4787" s="56"/>
      <c r="E4787" s="328" t="s">
        <v>3486</v>
      </c>
      <c r="F4787" s="329" t="s">
        <v>79</v>
      </c>
      <c r="G4787" s="330"/>
      <c r="H4787" s="331" t="s">
        <v>22</v>
      </c>
      <c r="I4787" s="331" t="s">
        <v>54</v>
      </c>
      <c r="J4787" s="331" t="s">
        <v>63</v>
      </c>
      <c r="K4787" s="332" t="s">
        <v>145</v>
      </c>
      <c r="L4787" s="333">
        <v>30400</v>
      </c>
      <c r="M4787" s="333">
        <v>0</v>
      </c>
      <c r="N4787" s="333">
        <v>1800</v>
      </c>
      <c r="O4787" s="217">
        <f t="shared" si="74"/>
        <v>353949.8599999994</v>
      </c>
    </row>
    <row r="4788" spans="1:15" ht="22.05" hidden="1" customHeight="1" x14ac:dyDescent="0.2">
      <c r="A4788" s="227">
        <v>45878</v>
      </c>
      <c r="B4788" s="20" t="s">
        <v>185</v>
      </c>
      <c r="C4788" s="28">
        <v>57339</v>
      </c>
      <c r="D4788" s="56"/>
      <c r="E4788" s="25" t="s">
        <v>143</v>
      </c>
      <c r="F4788" s="20" t="s">
        <v>79</v>
      </c>
      <c r="H4788" s="23" t="s">
        <v>22</v>
      </c>
      <c r="I4788" s="28" t="s">
        <v>53</v>
      </c>
      <c r="J4788" s="23" t="s">
        <v>112</v>
      </c>
      <c r="K4788" s="156" t="s">
        <v>146</v>
      </c>
      <c r="M4788" s="231">
        <v>0</v>
      </c>
      <c r="N4788" s="231">
        <v>112800</v>
      </c>
      <c r="O4788" s="217">
        <f t="shared" si="74"/>
        <v>241149.8599999994</v>
      </c>
    </row>
    <row r="4789" spans="1:15" ht="22.05" hidden="1" customHeight="1" x14ac:dyDescent="0.2">
      <c r="A4789" s="227">
        <v>45878</v>
      </c>
      <c r="B4789" s="20" t="s">
        <v>185</v>
      </c>
      <c r="C4789" s="28">
        <v>57340</v>
      </c>
      <c r="D4789" s="56"/>
      <c r="E4789" s="25" t="s">
        <v>5787</v>
      </c>
      <c r="F4789" s="20" t="s">
        <v>79</v>
      </c>
      <c r="H4789" s="23" t="s">
        <v>21</v>
      </c>
      <c r="I4789" s="28" t="s">
        <v>28</v>
      </c>
      <c r="J4789" s="23" t="s">
        <v>31</v>
      </c>
      <c r="M4789" s="231">
        <v>20424</v>
      </c>
      <c r="N4789" s="231">
        <v>0</v>
      </c>
      <c r="O4789" s="217">
        <f t="shared" si="74"/>
        <v>261573.8599999994</v>
      </c>
    </row>
    <row r="4790" spans="1:15" ht="22.05" hidden="1" customHeight="1" x14ac:dyDescent="0.2">
      <c r="A4790" s="227">
        <v>45878</v>
      </c>
      <c r="B4790" s="20" t="s">
        <v>185</v>
      </c>
      <c r="C4790" s="28">
        <v>57341</v>
      </c>
      <c r="D4790" s="56"/>
      <c r="E4790" s="25" t="s">
        <v>204</v>
      </c>
      <c r="F4790" s="20" t="s">
        <v>79</v>
      </c>
      <c r="H4790" s="23" t="s">
        <v>22</v>
      </c>
      <c r="I4790" s="28" t="s">
        <v>56</v>
      </c>
      <c r="J4790" s="23" t="s">
        <v>212</v>
      </c>
      <c r="K4790" s="156" t="s">
        <v>235</v>
      </c>
      <c r="M4790" s="231">
        <v>0</v>
      </c>
      <c r="N4790" s="231">
        <v>1000</v>
      </c>
      <c r="O4790" s="217">
        <f t="shared" si="74"/>
        <v>260573.8599999994</v>
      </c>
    </row>
    <row r="4791" spans="1:15" ht="22.05" hidden="1" customHeight="1" x14ac:dyDescent="0.2">
      <c r="A4791" s="227">
        <v>45878</v>
      </c>
      <c r="B4791" s="20" t="s">
        <v>185</v>
      </c>
      <c r="C4791" s="28">
        <v>57342</v>
      </c>
      <c r="D4791" s="56"/>
      <c r="E4791" s="25" t="s">
        <v>5788</v>
      </c>
      <c r="F4791" s="20" t="s">
        <v>79</v>
      </c>
      <c r="H4791" s="23" t="s">
        <v>22</v>
      </c>
      <c r="I4791" s="28" t="s">
        <v>54</v>
      </c>
      <c r="J4791" s="23" t="s">
        <v>64</v>
      </c>
      <c r="K4791" s="156" t="s">
        <v>413</v>
      </c>
      <c r="M4791" s="231">
        <v>0</v>
      </c>
      <c r="N4791" s="231">
        <v>10000</v>
      </c>
      <c r="O4791" s="217">
        <f t="shared" si="74"/>
        <v>250573.8599999994</v>
      </c>
    </row>
    <row r="4792" spans="1:15" ht="22.05" hidden="1" customHeight="1" x14ac:dyDescent="0.2">
      <c r="A4792" s="227">
        <v>45878</v>
      </c>
      <c r="B4792" s="20" t="s">
        <v>185</v>
      </c>
      <c r="C4792" s="28">
        <v>57343</v>
      </c>
      <c r="D4792" s="56"/>
      <c r="E4792" s="25" t="s">
        <v>5174</v>
      </c>
      <c r="F4792" s="20" t="s">
        <v>79</v>
      </c>
      <c r="H4792" s="23" t="s">
        <v>22</v>
      </c>
      <c r="I4792" s="28" t="s">
        <v>54</v>
      </c>
      <c r="J4792" s="23" t="s">
        <v>64</v>
      </c>
      <c r="K4792" s="156" t="s">
        <v>1257</v>
      </c>
      <c r="M4792" s="231">
        <v>0</v>
      </c>
      <c r="N4792" s="231">
        <v>41500</v>
      </c>
      <c r="O4792" s="217">
        <f t="shared" si="74"/>
        <v>209073.8599999994</v>
      </c>
    </row>
    <row r="4793" spans="1:15" ht="22.05" hidden="1" customHeight="1" x14ac:dyDescent="0.2">
      <c r="A4793" s="227">
        <v>45878</v>
      </c>
      <c r="B4793" s="20" t="s">
        <v>185</v>
      </c>
      <c r="C4793" s="28">
        <v>57344</v>
      </c>
      <c r="D4793" s="56"/>
      <c r="E4793" s="25" t="s">
        <v>5789</v>
      </c>
      <c r="F4793" s="20" t="s">
        <v>79</v>
      </c>
      <c r="H4793" s="23" t="s">
        <v>22</v>
      </c>
      <c r="I4793" s="28" t="s">
        <v>103</v>
      </c>
      <c r="J4793" s="23" t="s">
        <v>102</v>
      </c>
      <c r="K4793" s="156" t="s">
        <v>749</v>
      </c>
      <c r="M4793" s="231">
        <v>0</v>
      </c>
      <c r="N4793" s="231">
        <v>23377</v>
      </c>
      <c r="O4793" s="217">
        <f t="shared" si="74"/>
        <v>185696.8599999994</v>
      </c>
    </row>
    <row r="4794" spans="1:15" ht="22.05" hidden="1" customHeight="1" x14ac:dyDescent="0.2">
      <c r="A4794" s="227">
        <v>45878</v>
      </c>
      <c r="B4794" s="20" t="s">
        <v>185</v>
      </c>
      <c r="C4794" s="28">
        <v>57345</v>
      </c>
      <c r="D4794" s="56"/>
      <c r="E4794" s="25" t="s">
        <v>5790</v>
      </c>
      <c r="F4794" s="20" t="s">
        <v>79</v>
      </c>
      <c r="H4794" s="23" t="s">
        <v>22</v>
      </c>
      <c r="I4794" s="28" t="s">
        <v>103</v>
      </c>
      <c r="J4794" s="23" t="s">
        <v>60</v>
      </c>
      <c r="K4794" s="156" t="s">
        <v>207</v>
      </c>
      <c r="M4794" s="231">
        <v>0</v>
      </c>
      <c r="N4794" s="231">
        <v>15000</v>
      </c>
      <c r="O4794" s="217">
        <f t="shared" si="74"/>
        <v>170696.8599999994</v>
      </c>
    </row>
    <row r="4795" spans="1:15" ht="22.05" hidden="1" customHeight="1" x14ac:dyDescent="0.2">
      <c r="A4795" s="227">
        <v>45878</v>
      </c>
      <c r="B4795" s="20" t="s">
        <v>185</v>
      </c>
      <c r="C4795" s="28">
        <v>57346</v>
      </c>
      <c r="D4795" s="56"/>
      <c r="E4795" s="25" t="s">
        <v>5791</v>
      </c>
      <c r="F4795" s="20" t="s">
        <v>79</v>
      </c>
      <c r="H4795" s="23" t="s">
        <v>22</v>
      </c>
      <c r="I4795" s="28" t="s">
        <v>103</v>
      </c>
      <c r="J4795" s="23" t="s">
        <v>92</v>
      </c>
      <c r="K4795" s="156" t="s">
        <v>5799</v>
      </c>
      <c r="M4795" s="231">
        <v>0</v>
      </c>
      <c r="N4795" s="231">
        <v>950</v>
      </c>
      <c r="O4795" s="217">
        <f t="shared" si="74"/>
        <v>169746.8599999994</v>
      </c>
    </row>
    <row r="4796" spans="1:15" ht="22.05" hidden="1" customHeight="1" x14ac:dyDescent="0.2">
      <c r="A4796" s="227">
        <v>45878</v>
      </c>
      <c r="B4796" s="20" t="s">
        <v>185</v>
      </c>
      <c r="C4796" s="28">
        <v>57347</v>
      </c>
      <c r="D4796" s="56"/>
      <c r="E4796" s="25" t="s">
        <v>5792</v>
      </c>
      <c r="F4796" s="20" t="s">
        <v>79</v>
      </c>
      <c r="H4796" s="23" t="s">
        <v>22</v>
      </c>
      <c r="I4796" s="28" t="s">
        <v>103</v>
      </c>
      <c r="J4796" s="23" t="s">
        <v>92</v>
      </c>
      <c r="K4796" s="156" t="s">
        <v>4694</v>
      </c>
      <c r="M4796" s="231">
        <v>0</v>
      </c>
      <c r="N4796" s="231">
        <v>800</v>
      </c>
      <c r="O4796" s="217">
        <f t="shared" si="74"/>
        <v>168946.8599999994</v>
      </c>
    </row>
    <row r="4797" spans="1:15" ht="22.05" hidden="1" customHeight="1" x14ac:dyDescent="0.2">
      <c r="A4797" s="227">
        <v>45879</v>
      </c>
      <c r="B4797" s="20" t="s">
        <v>185</v>
      </c>
      <c r="C4797" s="28">
        <v>57349</v>
      </c>
      <c r="D4797" s="56"/>
      <c r="E4797" s="25" t="s">
        <v>151</v>
      </c>
      <c r="F4797" s="20" t="s">
        <v>79</v>
      </c>
      <c r="H4797" s="23" t="s">
        <v>22</v>
      </c>
      <c r="I4797" s="28" t="s">
        <v>53</v>
      </c>
      <c r="J4797" s="23" t="s">
        <v>112</v>
      </c>
      <c r="K4797" s="156" t="s">
        <v>135</v>
      </c>
      <c r="L4797" s="231"/>
      <c r="M4797" s="231">
        <v>0</v>
      </c>
      <c r="N4797" s="231">
        <v>500</v>
      </c>
      <c r="O4797" s="217">
        <f t="shared" si="74"/>
        <v>168446.8599999994</v>
      </c>
    </row>
    <row r="4798" spans="1:15" ht="22.05" hidden="1" customHeight="1" x14ac:dyDescent="0.2">
      <c r="A4798" s="227">
        <v>45880</v>
      </c>
      <c r="B4798" s="20" t="s">
        <v>185</v>
      </c>
      <c r="C4798" s="28">
        <v>57351</v>
      </c>
      <c r="D4798" s="56"/>
      <c r="E4798" s="25" t="s">
        <v>585</v>
      </c>
      <c r="F4798" s="20" t="s">
        <v>79</v>
      </c>
      <c r="H4798" s="23" t="s">
        <v>22</v>
      </c>
      <c r="I4798" s="28" t="s">
        <v>55</v>
      </c>
      <c r="J4798" s="23" t="s">
        <v>70</v>
      </c>
      <c r="K4798" s="156" t="s">
        <v>3562</v>
      </c>
      <c r="L4798" s="231" t="s">
        <v>5909</v>
      </c>
      <c r="M4798" s="231">
        <v>0</v>
      </c>
      <c r="N4798" s="231">
        <v>0</v>
      </c>
      <c r="O4798" s="217">
        <f t="shared" si="74"/>
        <v>168446.8599999994</v>
      </c>
    </row>
    <row r="4799" spans="1:15" ht="22.05" hidden="1" customHeight="1" x14ac:dyDescent="0.2">
      <c r="A4799" s="227">
        <v>45880</v>
      </c>
      <c r="B4799" s="20" t="s">
        <v>185</v>
      </c>
      <c r="C4799" s="28">
        <v>57352</v>
      </c>
      <c r="D4799" s="56"/>
      <c r="E4799" s="25" t="s">
        <v>5800</v>
      </c>
      <c r="F4799" s="20" t="s">
        <v>79</v>
      </c>
      <c r="H4799" s="23" t="s">
        <v>22</v>
      </c>
      <c r="I4799" s="28" t="s">
        <v>54</v>
      </c>
      <c r="J4799" s="23" t="s">
        <v>41</v>
      </c>
      <c r="K4799" s="156" t="s">
        <v>210</v>
      </c>
      <c r="M4799" s="231">
        <v>0</v>
      </c>
      <c r="N4799" s="231">
        <v>200</v>
      </c>
      <c r="O4799" s="217">
        <f t="shared" si="74"/>
        <v>168246.8599999994</v>
      </c>
    </row>
    <row r="4800" spans="1:15" ht="22.05" hidden="1" customHeight="1" x14ac:dyDescent="0.2">
      <c r="A4800" s="227">
        <v>45880</v>
      </c>
      <c r="B4800" s="20" t="s">
        <v>185</v>
      </c>
      <c r="C4800" s="28">
        <v>57353</v>
      </c>
      <c r="D4800" s="56"/>
      <c r="E4800" s="25" t="s">
        <v>1231</v>
      </c>
      <c r="F4800" s="20" t="s">
        <v>79</v>
      </c>
      <c r="H4800" s="23" t="s">
        <v>22</v>
      </c>
      <c r="I4800" s="28" t="s">
        <v>54</v>
      </c>
      <c r="J4800" s="23" t="s">
        <v>44</v>
      </c>
      <c r="K4800" s="156" t="s">
        <v>235</v>
      </c>
      <c r="M4800" s="231">
        <v>0</v>
      </c>
      <c r="N4800" s="231">
        <v>1000</v>
      </c>
      <c r="O4800" s="217">
        <f t="shared" si="74"/>
        <v>167246.8599999994</v>
      </c>
    </row>
    <row r="4801" spans="1:15" ht="22.05" hidden="1" customHeight="1" x14ac:dyDescent="0.2">
      <c r="A4801" s="227">
        <v>45880</v>
      </c>
      <c r="B4801" s="20" t="s">
        <v>185</v>
      </c>
      <c r="C4801" s="28">
        <v>57354</v>
      </c>
      <c r="D4801" s="56"/>
      <c r="E4801" s="25" t="s">
        <v>128</v>
      </c>
      <c r="F4801" s="20" t="s">
        <v>79</v>
      </c>
      <c r="H4801" s="23" t="s">
        <v>22</v>
      </c>
      <c r="I4801" s="28" t="s">
        <v>56</v>
      </c>
      <c r="J4801" s="23" t="s">
        <v>116</v>
      </c>
      <c r="K4801" s="156" t="s">
        <v>129</v>
      </c>
      <c r="M4801" s="231">
        <v>0</v>
      </c>
      <c r="N4801" s="231">
        <v>60</v>
      </c>
      <c r="O4801" s="217">
        <f t="shared" si="74"/>
        <v>167186.8599999994</v>
      </c>
    </row>
    <row r="4802" spans="1:15" ht="22.05" hidden="1" customHeight="1" x14ac:dyDescent="0.2">
      <c r="A4802" s="227">
        <v>45880</v>
      </c>
      <c r="B4802" s="20" t="s">
        <v>185</v>
      </c>
      <c r="C4802" s="28">
        <v>57355</v>
      </c>
      <c r="D4802" s="56"/>
      <c r="E4802" s="25" t="s">
        <v>5801</v>
      </c>
      <c r="F4802" s="20" t="s">
        <v>79</v>
      </c>
      <c r="H4802" s="23" t="s">
        <v>22</v>
      </c>
      <c r="I4802" s="28" t="s">
        <v>56</v>
      </c>
      <c r="J4802" s="23" t="s">
        <v>116</v>
      </c>
      <c r="K4802" s="156" t="s">
        <v>408</v>
      </c>
      <c r="M4802" s="231">
        <v>0</v>
      </c>
      <c r="N4802" s="231">
        <v>60</v>
      </c>
      <c r="O4802" s="217">
        <f t="shared" si="74"/>
        <v>167126.8599999994</v>
      </c>
    </row>
    <row r="4803" spans="1:15" ht="22.05" hidden="1" customHeight="1" x14ac:dyDescent="0.2">
      <c r="A4803" s="227">
        <v>45880</v>
      </c>
      <c r="B4803" s="20" t="s">
        <v>185</v>
      </c>
      <c r="C4803" s="28">
        <v>57356</v>
      </c>
      <c r="D4803" s="56"/>
      <c r="E4803" s="25" t="s">
        <v>143</v>
      </c>
      <c r="F4803" s="20" t="s">
        <v>79</v>
      </c>
      <c r="H4803" s="23" t="s">
        <v>22</v>
      </c>
      <c r="I4803" s="28" t="s">
        <v>53</v>
      </c>
      <c r="J4803" s="23" t="s">
        <v>112</v>
      </c>
      <c r="K4803" s="156" t="s">
        <v>144</v>
      </c>
      <c r="L4803" s="231"/>
      <c r="M4803" s="231">
        <v>0</v>
      </c>
      <c r="N4803" s="231">
        <v>7035</v>
      </c>
      <c r="O4803" s="217">
        <f t="shared" si="74"/>
        <v>160091.8599999994</v>
      </c>
    </row>
    <row r="4804" spans="1:15" ht="22.05" hidden="1" customHeight="1" x14ac:dyDescent="0.2">
      <c r="A4804" s="227">
        <v>45880</v>
      </c>
      <c r="B4804" s="20" t="s">
        <v>185</v>
      </c>
      <c r="C4804" s="28">
        <v>57357</v>
      </c>
      <c r="D4804" s="56"/>
      <c r="E4804" s="25" t="s">
        <v>4878</v>
      </c>
      <c r="F4804" s="20" t="s">
        <v>79</v>
      </c>
      <c r="H4804" s="23" t="s">
        <v>22</v>
      </c>
      <c r="I4804" s="28" t="s">
        <v>103</v>
      </c>
      <c r="J4804" s="23" t="s">
        <v>219</v>
      </c>
      <c r="K4804" s="156" t="s">
        <v>266</v>
      </c>
      <c r="M4804" s="231">
        <v>0</v>
      </c>
      <c r="N4804" s="231">
        <v>625</v>
      </c>
      <c r="O4804" s="217">
        <f t="shared" si="74"/>
        <v>159466.8599999994</v>
      </c>
    </row>
    <row r="4805" spans="1:15" ht="22.05" hidden="1" customHeight="1" x14ac:dyDescent="0.2">
      <c r="A4805" s="227">
        <v>45880</v>
      </c>
      <c r="B4805" s="20" t="s">
        <v>185</v>
      </c>
      <c r="C4805" s="28">
        <v>57358</v>
      </c>
      <c r="D4805" s="56"/>
      <c r="E4805" s="25" t="s">
        <v>991</v>
      </c>
      <c r="F4805" s="20" t="s">
        <v>79</v>
      </c>
      <c r="H4805" s="23" t="s">
        <v>22</v>
      </c>
      <c r="I4805" s="28" t="s">
        <v>53</v>
      </c>
      <c r="J4805" s="23" t="s">
        <v>113</v>
      </c>
      <c r="K4805" s="156" t="s">
        <v>5810</v>
      </c>
      <c r="M4805" s="231">
        <v>0</v>
      </c>
      <c r="N4805" s="231">
        <v>13600</v>
      </c>
      <c r="O4805" s="217">
        <f t="shared" si="74"/>
        <v>145866.8599999994</v>
      </c>
    </row>
    <row r="4806" spans="1:15" ht="22.05" hidden="1" customHeight="1" x14ac:dyDescent="0.2">
      <c r="A4806" s="227">
        <v>45880</v>
      </c>
      <c r="B4806" s="20" t="s">
        <v>185</v>
      </c>
      <c r="C4806" s="28">
        <v>57359</v>
      </c>
      <c r="D4806" s="56"/>
      <c r="E4806" s="25" t="s">
        <v>992</v>
      </c>
      <c r="F4806" s="20" t="s">
        <v>79</v>
      </c>
      <c r="H4806" s="23" t="s">
        <v>22</v>
      </c>
      <c r="I4806" s="28" t="s">
        <v>103</v>
      </c>
      <c r="J4806" s="23" t="s">
        <v>102</v>
      </c>
      <c r="K4806" s="156" t="s">
        <v>5810</v>
      </c>
      <c r="M4806" s="231">
        <v>0</v>
      </c>
      <c r="N4806" s="231">
        <v>7500</v>
      </c>
      <c r="O4806" s="217">
        <f t="shared" si="74"/>
        <v>138366.8599999994</v>
      </c>
    </row>
    <row r="4807" spans="1:15" ht="22.05" hidden="1" customHeight="1" x14ac:dyDescent="0.2">
      <c r="A4807" s="227">
        <v>45880</v>
      </c>
      <c r="B4807" s="20" t="s">
        <v>185</v>
      </c>
      <c r="C4807" s="28">
        <v>57360</v>
      </c>
      <c r="D4807" s="56"/>
      <c r="E4807" s="25" t="s">
        <v>648</v>
      </c>
      <c r="F4807" s="20" t="s">
        <v>79</v>
      </c>
      <c r="H4807" s="23" t="s">
        <v>22</v>
      </c>
      <c r="I4807" s="28" t="s">
        <v>53</v>
      </c>
      <c r="J4807" s="23" t="s">
        <v>113</v>
      </c>
      <c r="K4807" s="156" t="s">
        <v>5811</v>
      </c>
      <c r="M4807" s="231">
        <v>0</v>
      </c>
      <c r="N4807" s="231">
        <v>9500</v>
      </c>
      <c r="O4807" s="217">
        <f t="shared" si="74"/>
        <v>128866.8599999994</v>
      </c>
    </row>
    <row r="4808" spans="1:15" ht="22.05" hidden="1" customHeight="1" x14ac:dyDescent="0.2">
      <c r="A4808" s="227">
        <v>45880</v>
      </c>
      <c r="B4808" s="20" t="s">
        <v>185</v>
      </c>
      <c r="C4808" s="28">
        <v>57361</v>
      </c>
      <c r="D4808" s="56"/>
      <c r="E4808" s="25" t="s">
        <v>647</v>
      </c>
      <c r="F4808" s="20" t="s">
        <v>79</v>
      </c>
      <c r="H4808" s="23" t="s">
        <v>22</v>
      </c>
      <c r="I4808" s="28" t="s">
        <v>53</v>
      </c>
      <c r="J4808" s="23" t="s">
        <v>113</v>
      </c>
      <c r="K4808" s="156" t="s">
        <v>269</v>
      </c>
      <c r="M4808" s="231">
        <v>0</v>
      </c>
      <c r="N4808" s="231">
        <v>3000</v>
      </c>
      <c r="O4808" s="217">
        <f t="shared" si="74"/>
        <v>125866.8599999994</v>
      </c>
    </row>
    <row r="4809" spans="1:15" ht="22.05" hidden="1" customHeight="1" x14ac:dyDescent="0.2">
      <c r="A4809" s="227">
        <v>45880</v>
      </c>
      <c r="B4809" s="20" t="s">
        <v>185</v>
      </c>
      <c r="C4809" s="28">
        <v>57362</v>
      </c>
      <c r="D4809" s="56"/>
      <c r="E4809" s="25" t="s">
        <v>649</v>
      </c>
      <c r="F4809" s="20" t="s">
        <v>79</v>
      </c>
      <c r="H4809" s="23" t="s">
        <v>22</v>
      </c>
      <c r="I4809" s="28" t="s">
        <v>53</v>
      </c>
      <c r="J4809" s="23" t="s">
        <v>113</v>
      </c>
      <c r="K4809" s="156" t="s">
        <v>159</v>
      </c>
      <c r="M4809" s="231">
        <v>0</v>
      </c>
      <c r="N4809" s="231">
        <v>15300</v>
      </c>
      <c r="O4809" s="217">
        <f t="shared" si="74"/>
        <v>110566.8599999994</v>
      </c>
    </row>
    <row r="4810" spans="1:15" ht="22.05" hidden="1" customHeight="1" x14ac:dyDescent="0.2">
      <c r="A4810" s="227">
        <v>45880</v>
      </c>
      <c r="B4810" s="20" t="s">
        <v>185</v>
      </c>
      <c r="C4810" s="28">
        <v>57363</v>
      </c>
      <c r="D4810" s="56"/>
      <c r="E4810" s="25" t="s">
        <v>1508</v>
      </c>
      <c r="F4810" s="20" t="s">
        <v>79</v>
      </c>
      <c r="H4810" s="23" t="s">
        <v>22</v>
      </c>
      <c r="I4810" s="28" t="s">
        <v>53</v>
      </c>
      <c r="J4810" s="23" t="s">
        <v>113</v>
      </c>
      <c r="K4810" s="156" t="s">
        <v>660</v>
      </c>
      <c r="M4810" s="231">
        <v>0</v>
      </c>
      <c r="N4810" s="231">
        <v>4200</v>
      </c>
      <c r="O4810" s="217">
        <f t="shared" si="74"/>
        <v>106366.8599999994</v>
      </c>
    </row>
    <row r="4811" spans="1:15" ht="22.05" hidden="1" customHeight="1" x14ac:dyDescent="0.2">
      <c r="A4811" s="227">
        <v>45880</v>
      </c>
      <c r="B4811" s="20" t="s">
        <v>185</v>
      </c>
      <c r="C4811" s="28">
        <v>57364</v>
      </c>
      <c r="D4811" s="56"/>
      <c r="E4811" s="25" t="s">
        <v>5802</v>
      </c>
      <c r="F4811" s="20" t="s">
        <v>79</v>
      </c>
      <c r="H4811" s="23" t="s">
        <v>22</v>
      </c>
      <c r="I4811" s="28" t="s">
        <v>103</v>
      </c>
      <c r="J4811" s="23" t="s">
        <v>97</v>
      </c>
      <c r="K4811" s="156" t="s">
        <v>134</v>
      </c>
      <c r="M4811" s="231">
        <v>0</v>
      </c>
      <c r="N4811" s="231">
        <v>2400</v>
      </c>
      <c r="O4811" s="217">
        <f t="shared" si="74"/>
        <v>103966.8599999994</v>
      </c>
    </row>
    <row r="4812" spans="1:15" ht="22.05" hidden="1" customHeight="1" x14ac:dyDescent="0.2">
      <c r="A4812" s="227">
        <v>45880</v>
      </c>
      <c r="B4812" s="20" t="s">
        <v>185</v>
      </c>
      <c r="C4812" s="28">
        <v>57365</v>
      </c>
      <c r="D4812" s="56"/>
      <c r="E4812" s="25" t="s">
        <v>4755</v>
      </c>
      <c r="F4812" s="20" t="s">
        <v>79</v>
      </c>
      <c r="H4812" s="23" t="s">
        <v>22</v>
      </c>
      <c r="I4812" s="28" t="s">
        <v>103</v>
      </c>
      <c r="J4812" s="23" t="s">
        <v>102</v>
      </c>
      <c r="K4812" s="156" t="s">
        <v>368</v>
      </c>
      <c r="M4812" s="231">
        <v>0</v>
      </c>
      <c r="N4812" s="231">
        <v>250</v>
      </c>
      <c r="O4812" s="217">
        <f t="shared" si="74"/>
        <v>103716.8599999994</v>
      </c>
    </row>
    <row r="4813" spans="1:15" ht="22.05" hidden="1" customHeight="1" x14ac:dyDescent="0.2">
      <c r="A4813" s="227">
        <v>45880</v>
      </c>
      <c r="B4813" s="20" t="s">
        <v>185</v>
      </c>
      <c r="C4813" s="28">
        <v>57366</v>
      </c>
      <c r="D4813" s="56"/>
      <c r="E4813" s="25" t="s">
        <v>5803</v>
      </c>
      <c r="F4813" s="20" t="s">
        <v>79</v>
      </c>
      <c r="H4813" s="23" t="s">
        <v>22</v>
      </c>
      <c r="I4813" s="28" t="s">
        <v>103</v>
      </c>
      <c r="J4813" s="23" t="s">
        <v>95</v>
      </c>
      <c r="K4813" s="156" t="s">
        <v>368</v>
      </c>
      <c r="M4813" s="231">
        <v>0</v>
      </c>
      <c r="N4813" s="231">
        <v>136</v>
      </c>
      <c r="O4813" s="217">
        <f t="shared" si="74"/>
        <v>103580.8599999994</v>
      </c>
    </row>
    <row r="4814" spans="1:15" ht="22.05" hidden="1" customHeight="1" x14ac:dyDescent="0.2">
      <c r="A4814" s="227">
        <v>45880</v>
      </c>
      <c r="B4814" s="20" t="s">
        <v>185</v>
      </c>
      <c r="C4814" s="28">
        <v>57367</v>
      </c>
      <c r="D4814" s="56"/>
      <c r="E4814" s="25" t="s">
        <v>5804</v>
      </c>
      <c r="F4814" s="20" t="s">
        <v>79</v>
      </c>
      <c r="H4814" s="23" t="s">
        <v>22</v>
      </c>
      <c r="I4814" s="28" t="s">
        <v>103</v>
      </c>
      <c r="J4814" s="23" t="s">
        <v>95</v>
      </c>
      <c r="K4814" s="156" t="s">
        <v>1529</v>
      </c>
      <c r="M4814" s="231">
        <v>0</v>
      </c>
      <c r="N4814" s="231">
        <v>1187</v>
      </c>
      <c r="O4814" s="217">
        <f t="shared" si="74"/>
        <v>102393.8599999994</v>
      </c>
    </row>
    <row r="4815" spans="1:15" ht="22.05" hidden="1" customHeight="1" x14ac:dyDescent="0.2">
      <c r="A4815" s="227">
        <v>45880</v>
      </c>
      <c r="B4815" s="20" t="s">
        <v>185</v>
      </c>
      <c r="C4815" s="28">
        <v>57368</v>
      </c>
      <c r="D4815" s="56"/>
      <c r="E4815" s="25" t="s">
        <v>675</v>
      </c>
      <c r="F4815" s="20" t="s">
        <v>79</v>
      </c>
      <c r="H4815" s="23" t="s">
        <v>22</v>
      </c>
      <c r="I4815" s="28" t="s">
        <v>54</v>
      </c>
      <c r="J4815" s="23" t="s">
        <v>41</v>
      </c>
      <c r="K4815" s="156" t="s">
        <v>210</v>
      </c>
      <c r="M4815" s="231">
        <v>0</v>
      </c>
      <c r="N4815" s="231">
        <v>250</v>
      </c>
      <c r="O4815" s="217">
        <f t="shared" si="74"/>
        <v>102143.8599999994</v>
      </c>
    </row>
    <row r="4816" spans="1:15" ht="22.05" hidden="1" customHeight="1" x14ac:dyDescent="0.2">
      <c r="A4816" s="227">
        <v>45880</v>
      </c>
      <c r="B4816" s="20" t="s">
        <v>185</v>
      </c>
      <c r="C4816" s="28">
        <v>57369</v>
      </c>
      <c r="D4816" s="56"/>
      <c r="E4816" s="25" t="s">
        <v>3090</v>
      </c>
      <c r="F4816" s="20" t="s">
        <v>79</v>
      </c>
      <c r="H4816" s="23" t="s">
        <v>22</v>
      </c>
      <c r="I4816" s="28" t="s">
        <v>103</v>
      </c>
      <c r="J4816" s="23" t="s">
        <v>94</v>
      </c>
      <c r="K4816" s="156" t="s">
        <v>134</v>
      </c>
      <c r="M4816" s="231">
        <v>0</v>
      </c>
      <c r="N4816" s="231">
        <v>500</v>
      </c>
      <c r="O4816" s="217">
        <f t="shared" si="74"/>
        <v>101643.8599999994</v>
      </c>
    </row>
    <row r="4817" spans="1:17" ht="22.05" hidden="1" customHeight="1" x14ac:dyDescent="0.2">
      <c r="A4817" s="227">
        <v>45880</v>
      </c>
      <c r="B4817" s="20" t="s">
        <v>185</v>
      </c>
      <c r="C4817" s="28">
        <v>57370</v>
      </c>
      <c r="D4817" s="56"/>
      <c r="E4817" s="25" t="s">
        <v>5805</v>
      </c>
      <c r="F4817" s="20" t="s">
        <v>79</v>
      </c>
      <c r="H4817" s="23" t="s">
        <v>22</v>
      </c>
      <c r="I4817" s="28" t="s">
        <v>103</v>
      </c>
      <c r="J4817" s="23" t="s">
        <v>95</v>
      </c>
      <c r="K4817" s="156" t="s">
        <v>272</v>
      </c>
      <c r="M4817" s="231">
        <v>0</v>
      </c>
      <c r="N4817" s="231">
        <v>60</v>
      </c>
      <c r="O4817" s="217">
        <f t="shared" si="74"/>
        <v>101583.8599999994</v>
      </c>
    </row>
    <row r="4818" spans="1:17" ht="22.05" hidden="1" customHeight="1" x14ac:dyDescent="0.2">
      <c r="A4818" s="227">
        <v>45880</v>
      </c>
      <c r="B4818" s="20" t="s">
        <v>185</v>
      </c>
      <c r="C4818" s="28">
        <v>57371</v>
      </c>
      <c r="D4818" s="56"/>
      <c r="E4818" s="25" t="s">
        <v>4558</v>
      </c>
      <c r="F4818" s="20" t="s">
        <v>79</v>
      </c>
      <c r="H4818" s="23" t="s">
        <v>22</v>
      </c>
      <c r="I4818" s="28" t="s">
        <v>103</v>
      </c>
      <c r="J4818" s="23" t="s">
        <v>102</v>
      </c>
      <c r="K4818" s="156" t="s">
        <v>5812</v>
      </c>
      <c r="M4818" s="231">
        <v>0</v>
      </c>
      <c r="N4818" s="231">
        <v>1500</v>
      </c>
      <c r="O4818" s="217">
        <f t="shared" si="74"/>
        <v>100083.8599999994</v>
      </c>
    </row>
    <row r="4819" spans="1:17" ht="22.05" hidden="1" customHeight="1" x14ac:dyDescent="0.2">
      <c r="A4819" s="227">
        <v>45880</v>
      </c>
      <c r="B4819" s="20" t="s">
        <v>185</v>
      </c>
      <c r="C4819" s="28">
        <v>57372</v>
      </c>
      <c r="D4819" s="56"/>
      <c r="E4819" s="25" t="s">
        <v>5806</v>
      </c>
      <c r="F4819" s="20" t="s">
        <v>79</v>
      </c>
      <c r="H4819" s="23" t="s">
        <v>22</v>
      </c>
      <c r="I4819" s="28" t="s">
        <v>54</v>
      </c>
      <c r="J4819" s="23" t="s">
        <v>41</v>
      </c>
      <c r="K4819" s="156" t="s">
        <v>1639</v>
      </c>
      <c r="M4819" s="231">
        <v>0</v>
      </c>
      <c r="N4819" s="231">
        <v>1800</v>
      </c>
      <c r="O4819" s="217">
        <f t="shared" si="74"/>
        <v>98283.859999999404</v>
      </c>
    </row>
    <row r="4820" spans="1:17" ht="22.05" hidden="1" customHeight="1" x14ac:dyDescent="0.2">
      <c r="A4820" s="227">
        <v>45880</v>
      </c>
      <c r="B4820" s="20" t="s">
        <v>185</v>
      </c>
      <c r="C4820" s="28">
        <v>57373</v>
      </c>
      <c r="D4820" s="56"/>
      <c r="E4820" s="25" t="s">
        <v>5807</v>
      </c>
      <c r="F4820" s="20" t="s">
        <v>79</v>
      </c>
      <c r="H4820" s="23" t="s">
        <v>22</v>
      </c>
      <c r="I4820" s="28" t="s">
        <v>103</v>
      </c>
      <c r="J4820" s="23" t="s">
        <v>92</v>
      </c>
      <c r="K4820" s="156" t="s">
        <v>5199</v>
      </c>
      <c r="M4820" s="231">
        <v>0</v>
      </c>
      <c r="N4820" s="231">
        <v>280</v>
      </c>
      <c r="O4820" s="217">
        <f t="shared" si="74"/>
        <v>98003.859999999404</v>
      </c>
    </row>
    <row r="4821" spans="1:17" ht="22.05" hidden="1" customHeight="1" x14ac:dyDescent="0.2">
      <c r="A4821" s="227">
        <v>45880</v>
      </c>
      <c r="B4821" s="20" t="s">
        <v>185</v>
      </c>
      <c r="C4821" s="28">
        <v>57374</v>
      </c>
      <c r="D4821" s="56"/>
      <c r="E4821" s="25" t="s">
        <v>5808</v>
      </c>
      <c r="F4821" s="20" t="s">
        <v>79</v>
      </c>
      <c r="H4821" s="23" t="s">
        <v>22</v>
      </c>
      <c r="I4821" s="28" t="s">
        <v>56</v>
      </c>
      <c r="J4821" s="23" t="s">
        <v>212</v>
      </c>
      <c r="K4821" s="156" t="s">
        <v>235</v>
      </c>
      <c r="M4821" s="231">
        <v>0</v>
      </c>
      <c r="N4821" s="231">
        <v>600</v>
      </c>
      <c r="O4821" s="217">
        <f t="shared" si="74"/>
        <v>97403.859999999404</v>
      </c>
    </row>
    <row r="4822" spans="1:17" ht="22.05" hidden="1" customHeight="1" x14ac:dyDescent="0.2">
      <c r="A4822" s="227">
        <v>45880</v>
      </c>
      <c r="B4822" s="20" t="s">
        <v>185</v>
      </c>
      <c r="C4822" s="28">
        <v>57375</v>
      </c>
      <c r="D4822" s="56"/>
      <c r="E4822" s="25" t="s">
        <v>152</v>
      </c>
      <c r="F4822" s="20" t="s">
        <v>79</v>
      </c>
      <c r="H4822" s="23" t="s">
        <v>22</v>
      </c>
      <c r="I4822" s="28" t="s">
        <v>53</v>
      </c>
      <c r="J4822" s="23" t="s">
        <v>113</v>
      </c>
      <c r="K4822" s="156" t="s">
        <v>163</v>
      </c>
      <c r="M4822" s="231">
        <v>0</v>
      </c>
      <c r="N4822" s="231">
        <v>7500</v>
      </c>
      <c r="O4822" s="217">
        <f t="shared" si="74"/>
        <v>89903.859999999404</v>
      </c>
    </row>
    <row r="4823" spans="1:17" ht="22.05" hidden="1" customHeight="1" x14ac:dyDescent="0.2">
      <c r="A4823" s="227">
        <v>45880</v>
      </c>
      <c r="B4823" s="20" t="s">
        <v>185</v>
      </c>
      <c r="C4823" s="28">
        <v>57376</v>
      </c>
      <c r="D4823" s="56"/>
      <c r="E4823" s="25" t="s">
        <v>5809</v>
      </c>
      <c r="F4823" s="20" t="s">
        <v>79</v>
      </c>
      <c r="H4823" s="23" t="s">
        <v>21</v>
      </c>
      <c r="I4823" s="28" t="s">
        <v>28</v>
      </c>
      <c r="J4823" s="23" t="s">
        <v>100</v>
      </c>
      <c r="L4823" s="231">
        <v>36000</v>
      </c>
      <c r="M4823" s="231">
        <v>0</v>
      </c>
      <c r="N4823" s="231">
        <v>0</v>
      </c>
      <c r="O4823" s="217">
        <f t="shared" si="74"/>
        <v>89903.859999999404</v>
      </c>
    </row>
    <row r="4824" spans="1:17" ht="22.05" hidden="1" customHeight="1" x14ac:dyDescent="0.2">
      <c r="A4824" s="227">
        <v>45880</v>
      </c>
      <c r="B4824" s="20" t="s">
        <v>185</v>
      </c>
      <c r="C4824" s="28">
        <v>57377</v>
      </c>
      <c r="D4824" s="56"/>
      <c r="E4824" s="25" t="s">
        <v>2846</v>
      </c>
      <c r="F4824" s="20" t="s">
        <v>79</v>
      </c>
      <c r="H4824" s="23" t="s">
        <v>22</v>
      </c>
      <c r="I4824" s="28" t="s">
        <v>103</v>
      </c>
      <c r="J4824" s="23" t="s">
        <v>219</v>
      </c>
      <c r="K4824" s="156" t="s">
        <v>210</v>
      </c>
      <c r="M4824" s="231">
        <v>0</v>
      </c>
      <c r="N4824" s="231">
        <v>160</v>
      </c>
      <c r="O4824" s="217">
        <f t="shared" si="74"/>
        <v>89743.859999999404</v>
      </c>
    </row>
    <row r="4825" spans="1:17" ht="22.05" hidden="1" customHeight="1" x14ac:dyDescent="0.2">
      <c r="A4825" s="227">
        <v>45881</v>
      </c>
      <c r="B4825" s="20" t="s">
        <v>185</v>
      </c>
      <c r="C4825" s="28">
        <v>57379</v>
      </c>
      <c r="E4825" s="25" t="s">
        <v>5813</v>
      </c>
      <c r="F4825" s="20" t="s">
        <v>79</v>
      </c>
      <c r="H4825" s="23" t="s">
        <v>22</v>
      </c>
      <c r="I4825" s="28" t="s">
        <v>103</v>
      </c>
      <c r="J4825" s="23" t="s">
        <v>97</v>
      </c>
      <c r="K4825" s="156" t="s">
        <v>134</v>
      </c>
      <c r="M4825" s="231">
        <v>0</v>
      </c>
      <c r="N4825" s="231">
        <v>300</v>
      </c>
      <c r="O4825" s="217">
        <f t="shared" si="74"/>
        <v>89443.859999999404</v>
      </c>
    </row>
    <row r="4826" spans="1:17" ht="22.05" hidden="1" customHeight="1" x14ac:dyDescent="0.2">
      <c r="A4826" s="227">
        <v>45881</v>
      </c>
      <c r="B4826" s="20" t="s">
        <v>185</v>
      </c>
      <c r="C4826" s="28">
        <v>57380</v>
      </c>
      <c r="D4826" s="56"/>
      <c r="E4826" s="25" t="s">
        <v>5814</v>
      </c>
      <c r="F4826" s="20" t="s">
        <v>79</v>
      </c>
      <c r="H4826" s="23" t="s">
        <v>22</v>
      </c>
      <c r="I4826" s="28" t="s">
        <v>103</v>
      </c>
      <c r="J4826" s="23" t="s">
        <v>93</v>
      </c>
      <c r="K4826" s="156" t="s">
        <v>355</v>
      </c>
      <c r="M4826" s="231">
        <v>0</v>
      </c>
      <c r="N4826" s="231">
        <v>286</v>
      </c>
      <c r="O4826" s="217">
        <f t="shared" si="74"/>
        <v>89157.859999999404</v>
      </c>
    </row>
    <row r="4827" spans="1:17" ht="22.05" customHeight="1" x14ac:dyDescent="0.2">
      <c r="A4827" s="227">
        <v>45881</v>
      </c>
      <c r="B4827" s="20" t="s">
        <v>185</v>
      </c>
      <c r="C4827" s="28">
        <v>57381</v>
      </c>
      <c r="D4827" s="56"/>
      <c r="E4827" s="25" t="s">
        <v>920</v>
      </c>
      <c r="F4827" s="20" t="s">
        <v>79</v>
      </c>
      <c r="H4827" s="23" t="s">
        <v>22</v>
      </c>
      <c r="I4827" s="28" t="s">
        <v>81</v>
      </c>
      <c r="J4827" s="23" t="s">
        <v>200</v>
      </c>
      <c r="K4827" s="156" t="s">
        <v>529</v>
      </c>
      <c r="M4827" s="231">
        <v>0</v>
      </c>
      <c r="N4827" s="608">
        <v>5000</v>
      </c>
      <c r="O4827" s="217">
        <f t="shared" si="74"/>
        <v>84157.859999999404</v>
      </c>
    </row>
    <row r="4828" spans="1:17" ht="22.05" hidden="1" customHeight="1" x14ac:dyDescent="0.2">
      <c r="A4828" s="227">
        <v>45881</v>
      </c>
      <c r="B4828" s="20" t="s">
        <v>185</v>
      </c>
      <c r="C4828" s="28">
        <v>57382</v>
      </c>
      <c r="D4828" s="56"/>
      <c r="E4828" s="25" t="s">
        <v>5815</v>
      </c>
      <c r="F4828" s="20" t="s">
        <v>79</v>
      </c>
      <c r="H4828" s="23" t="s">
        <v>22</v>
      </c>
      <c r="I4828" s="28" t="s">
        <v>103</v>
      </c>
      <c r="J4828" s="23" t="s">
        <v>93</v>
      </c>
      <c r="K4828" s="156" t="s">
        <v>1322</v>
      </c>
      <c r="M4828" s="231">
        <v>0</v>
      </c>
      <c r="N4828" s="231">
        <v>550</v>
      </c>
      <c r="O4828" s="217">
        <f t="shared" si="74"/>
        <v>83607.859999999404</v>
      </c>
    </row>
    <row r="4829" spans="1:17" ht="22.05" hidden="1" customHeight="1" x14ac:dyDescent="0.2">
      <c r="A4829" s="227">
        <v>45881</v>
      </c>
      <c r="B4829" s="20" t="s">
        <v>185</v>
      </c>
      <c r="C4829" s="28">
        <v>57383</v>
      </c>
      <c r="E4829" s="25" t="s">
        <v>154</v>
      </c>
      <c r="F4829" s="20" t="s">
        <v>79</v>
      </c>
      <c r="H4829" s="23" t="s">
        <v>22</v>
      </c>
      <c r="I4829" s="28" t="s">
        <v>103</v>
      </c>
      <c r="J4829" s="23" t="s">
        <v>219</v>
      </c>
      <c r="K4829" s="156" t="s">
        <v>1241</v>
      </c>
      <c r="M4829" s="231">
        <v>0</v>
      </c>
      <c r="N4829" s="231">
        <v>80</v>
      </c>
      <c r="O4829" s="217">
        <f t="shared" si="74"/>
        <v>83527.859999999404</v>
      </c>
    </row>
    <row r="4830" spans="1:17" ht="22.05" hidden="1" customHeight="1" x14ac:dyDescent="0.2">
      <c r="A4830" s="227">
        <v>45881</v>
      </c>
      <c r="B4830" s="20" t="s">
        <v>185</v>
      </c>
      <c r="C4830" s="28">
        <v>57384</v>
      </c>
      <c r="E4830" s="25" t="s">
        <v>143</v>
      </c>
      <c r="F4830" s="20" t="s">
        <v>79</v>
      </c>
      <c r="H4830" s="23" t="s">
        <v>22</v>
      </c>
      <c r="I4830" s="28" t="s">
        <v>53</v>
      </c>
      <c r="J4830" s="23" t="s">
        <v>112</v>
      </c>
      <c r="K4830" s="156" t="s">
        <v>144</v>
      </c>
      <c r="M4830" s="231">
        <v>0</v>
      </c>
      <c r="N4830" s="231">
        <v>8750</v>
      </c>
      <c r="O4830" s="217">
        <f t="shared" si="74"/>
        <v>74777.859999999404</v>
      </c>
    </row>
    <row r="4831" spans="1:17" ht="22.05" hidden="1" customHeight="1" x14ac:dyDescent="0.2">
      <c r="A4831" s="227">
        <v>45881</v>
      </c>
      <c r="B4831" s="20" t="s">
        <v>185</v>
      </c>
      <c r="C4831" s="28">
        <v>57385</v>
      </c>
      <c r="E4831" s="25" t="s">
        <v>127</v>
      </c>
      <c r="F4831" s="20" t="s">
        <v>79</v>
      </c>
      <c r="H4831" s="23" t="s">
        <v>22</v>
      </c>
      <c r="I4831" s="28" t="s">
        <v>29</v>
      </c>
      <c r="J4831" s="23" t="s">
        <v>209</v>
      </c>
      <c r="K4831" s="156" t="s">
        <v>412</v>
      </c>
      <c r="L4831" s="231" t="s">
        <v>5935</v>
      </c>
      <c r="M4831" s="231">
        <v>0</v>
      </c>
      <c r="N4831" s="231">
        <v>5000</v>
      </c>
      <c r="O4831" s="217">
        <f t="shared" si="74"/>
        <v>69777.859999999404</v>
      </c>
      <c r="Q4831" s="57"/>
    </row>
    <row r="4832" spans="1:17" ht="22.05" hidden="1" customHeight="1" x14ac:dyDescent="0.2">
      <c r="A4832" s="227">
        <v>45881</v>
      </c>
      <c r="B4832" s="20" t="s">
        <v>185</v>
      </c>
      <c r="C4832" s="28">
        <v>57386</v>
      </c>
      <c r="D4832" s="56"/>
      <c r="E4832" s="25" t="s">
        <v>5816</v>
      </c>
      <c r="F4832" s="20" t="s">
        <v>79</v>
      </c>
      <c r="H4832" s="23" t="s">
        <v>22</v>
      </c>
      <c r="I4832" s="28" t="s">
        <v>56</v>
      </c>
      <c r="J4832" s="23" t="s">
        <v>116</v>
      </c>
      <c r="K4832" s="156" t="s">
        <v>3880</v>
      </c>
      <c r="L4832" s="231"/>
      <c r="M4832" s="231">
        <v>0</v>
      </c>
      <c r="N4832" s="231">
        <v>1100</v>
      </c>
      <c r="O4832" s="217">
        <f t="shared" si="74"/>
        <v>68677.859999999404</v>
      </c>
    </row>
    <row r="4833" spans="1:15" ht="22.05" hidden="1" customHeight="1" x14ac:dyDescent="0.2">
      <c r="A4833" s="227">
        <v>45881</v>
      </c>
      <c r="B4833" s="20" t="s">
        <v>185</v>
      </c>
      <c r="C4833" s="28">
        <v>57387</v>
      </c>
      <c r="D4833" s="56"/>
      <c r="E4833" s="25" t="s">
        <v>5817</v>
      </c>
      <c r="F4833" s="20" t="s">
        <v>79</v>
      </c>
      <c r="H4833" s="23" t="s">
        <v>22</v>
      </c>
      <c r="I4833" s="28" t="s">
        <v>55</v>
      </c>
      <c r="J4833" s="23" t="s">
        <v>261</v>
      </c>
      <c r="K4833" s="156" t="s">
        <v>5827</v>
      </c>
      <c r="M4833" s="231">
        <v>0</v>
      </c>
      <c r="N4833" s="231">
        <v>3500</v>
      </c>
      <c r="O4833" s="217">
        <f t="shared" si="74"/>
        <v>65177.859999999404</v>
      </c>
    </row>
    <row r="4834" spans="1:15" ht="22.05" hidden="1" customHeight="1" x14ac:dyDescent="0.2">
      <c r="A4834" s="227">
        <v>45881</v>
      </c>
      <c r="B4834" s="20" t="s">
        <v>185</v>
      </c>
      <c r="C4834" s="28">
        <v>57388</v>
      </c>
      <c r="D4834" s="56"/>
      <c r="E4834" s="25" t="s">
        <v>5818</v>
      </c>
      <c r="F4834" s="20" t="s">
        <v>79</v>
      </c>
      <c r="H4834" s="23" t="s">
        <v>22</v>
      </c>
      <c r="I4834" s="28" t="s">
        <v>55</v>
      </c>
      <c r="J4834" s="23" t="s">
        <v>73</v>
      </c>
      <c r="K4834" s="156" t="s">
        <v>5828</v>
      </c>
      <c r="M4834" s="231">
        <v>0</v>
      </c>
      <c r="N4834" s="231">
        <v>9035</v>
      </c>
      <c r="O4834" s="217">
        <f t="shared" si="74"/>
        <v>56142.859999999404</v>
      </c>
    </row>
    <row r="4835" spans="1:15" ht="22.05" hidden="1" customHeight="1" x14ac:dyDescent="0.2">
      <c r="A4835" s="227">
        <v>45881</v>
      </c>
      <c r="B4835" s="20" t="s">
        <v>185</v>
      </c>
      <c r="C4835" s="28">
        <v>57389</v>
      </c>
      <c r="D4835" s="56"/>
      <c r="E4835" s="25" t="s">
        <v>5819</v>
      </c>
      <c r="F4835" s="20" t="s">
        <v>79</v>
      </c>
      <c r="H4835" s="23" t="s">
        <v>22</v>
      </c>
      <c r="I4835" s="28" t="s">
        <v>103</v>
      </c>
      <c r="J4835" s="23" t="s">
        <v>102</v>
      </c>
      <c r="K4835" s="156" t="s">
        <v>5829</v>
      </c>
      <c r="M4835" s="231">
        <v>0</v>
      </c>
      <c r="N4835" s="231">
        <v>300</v>
      </c>
      <c r="O4835" s="217">
        <f t="shared" si="74"/>
        <v>55842.859999999404</v>
      </c>
    </row>
    <row r="4836" spans="1:15" ht="22.05" hidden="1" customHeight="1" x14ac:dyDescent="0.2">
      <c r="A4836" s="227">
        <v>45881</v>
      </c>
      <c r="B4836" s="20" t="s">
        <v>185</v>
      </c>
      <c r="C4836" s="28">
        <v>57390</v>
      </c>
      <c r="D4836" s="56"/>
      <c r="E4836" s="25" t="s">
        <v>3073</v>
      </c>
      <c r="F4836" s="20" t="s">
        <v>79</v>
      </c>
      <c r="H4836" s="23" t="s">
        <v>22</v>
      </c>
      <c r="I4836" s="28" t="s">
        <v>53</v>
      </c>
      <c r="J4836" s="23" t="s">
        <v>113</v>
      </c>
      <c r="K4836" s="156" t="s">
        <v>5830</v>
      </c>
      <c r="M4836" s="231">
        <v>0</v>
      </c>
      <c r="N4836" s="231">
        <v>400</v>
      </c>
      <c r="O4836" s="217">
        <f t="shared" si="74"/>
        <v>55442.859999999404</v>
      </c>
    </row>
    <row r="4837" spans="1:15" ht="22.05" hidden="1" customHeight="1" x14ac:dyDescent="0.2">
      <c r="A4837" s="227">
        <v>45881</v>
      </c>
      <c r="B4837" s="20" t="s">
        <v>185</v>
      </c>
      <c r="C4837" s="28">
        <v>57391</v>
      </c>
      <c r="D4837" s="56"/>
      <c r="E4837" s="25" t="s">
        <v>5820</v>
      </c>
      <c r="F4837" s="20" t="s">
        <v>79</v>
      </c>
      <c r="H4837" s="23" t="s">
        <v>22</v>
      </c>
      <c r="I4837" s="28" t="s">
        <v>103</v>
      </c>
      <c r="J4837" s="23" t="s">
        <v>189</v>
      </c>
      <c r="K4837" s="156" t="s">
        <v>5831</v>
      </c>
      <c r="M4837" s="231">
        <v>0</v>
      </c>
      <c r="N4837" s="231">
        <v>3700</v>
      </c>
      <c r="O4837" s="217">
        <f t="shared" si="74"/>
        <v>51742.859999999404</v>
      </c>
    </row>
    <row r="4838" spans="1:15" ht="22.05" hidden="1" customHeight="1" x14ac:dyDescent="0.2">
      <c r="A4838" s="227">
        <v>45881</v>
      </c>
      <c r="B4838" s="20" t="s">
        <v>185</v>
      </c>
      <c r="C4838" s="28">
        <v>57392</v>
      </c>
      <c r="D4838" s="56"/>
      <c r="E4838" s="25" t="s">
        <v>362</v>
      </c>
      <c r="F4838" s="20" t="s">
        <v>79</v>
      </c>
      <c r="H4838" s="23" t="s">
        <v>22</v>
      </c>
      <c r="I4838" s="28" t="s">
        <v>54</v>
      </c>
      <c r="J4838" s="23" t="s">
        <v>63</v>
      </c>
      <c r="K4838" s="156" t="s">
        <v>141</v>
      </c>
      <c r="M4838" s="231">
        <v>0</v>
      </c>
      <c r="N4838" s="231">
        <v>5812</v>
      </c>
      <c r="O4838" s="217">
        <f t="shared" si="74"/>
        <v>45930.859999999404</v>
      </c>
    </row>
    <row r="4839" spans="1:15" ht="22.05" hidden="1" customHeight="1" x14ac:dyDescent="0.2">
      <c r="A4839" s="227">
        <v>45881</v>
      </c>
      <c r="B4839" s="20" t="s">
        <v>185</v>
      </c>
      <c r="C4839" s="28">
        <v>57393</v>
      </c>
      <c r="D4839" s="56"/>
      <c r="E4839" s="25" t="s">
        <v>5821</v>
      </c>
      <c r="F4839" s="20" t="s">
        <v>79</v>
      </c>
      <c r="H4839" s="23" t="s">
        <v>22</v>
      </c>
      <c r="I4839" s="28" t="s">
        <v>103</v>
      </c>
      <c r="J4839" s="23" t="s">
        <v>60</v>
      </c>
      <c r="K4839" s="156" t="s">
        <v>5832</v>
      </c>
      <c r="M4839" s="231">
        <v>0</v>
      </c>
      <c r="N4839" s="231">
        <v>930</v>
      </c>
      <c r="O4839" s="217">
        <f t="shared" si="74"/>
        <v>45000.859999999404</v>
      </c>
    </row>
    <row r="4840" spans="1:15" ht="22.05" hidden="1" customHeight="1" x14ac:dyDescent="0.2">
      <c r="A4840" s="227">
        <v>45881</v>
      </c>
      <c r="B4840" s="20" t="s">
        <v>185</v>
      </c>
      <c r="C4840" s="28">
        <v>57394</v>
      </c>
      <c r="D4840" s="56"/>
      <c r="E4840" s="25" t="s">
        <v>5822</v>
      </c>
      <c r="F4840" s="20" t="s">
        <v>79</v>
      </c>
      <c r="H4840" s="23" t="s">
        <v>22</v>
      </c>
      <c r="I4840" s="28" t="s">
        <v>55</v>
      </c>
      <c r="J4840" s="23" t="s">
        <v>73</v>
      </c>
      <c r="K4840" s="156" t="s">
        <v>140</v>
      </c>
      <c r="M4840" s="231">
        <v>0</v>
      </c>
      <c r="N4840" s="231">
        <v>1500</v>
      </c>
      <c r="O4840" s="217">
        <f t="shared" si="74"/>
        <v>43500.859999999404</v>
      </c>
    </row>
    <row r="4841" spans="1:15" ht="22.05" hidden="1" customHeight="1" x14ac:dyDescent="0.2">
      <c r="A4841" s="227">
        <v>45881</v>
      </c>
      <c r="B4841" s="20" t="s">
        <v>185</v>
      </c>
      <c r="C4841" s="28">
        <v>57395</v>
      </c>
      <c r="D4841" s="56"/>
      <c r="E4841" s="25" t="s">
        <v>4878</v>
      </c>
      <c r="F4841" s="20" t="s">
        <v>79</v>
      </c>
      <c r="H4841" s="23" t="s">
        <v>22</v>
      </c>
      <c r="I4841" s="28" t="s">
        <v>103</v>
      </c>
      <c r="J4841" s="23" t="s">
        <v>219</v>
      </c>
      <c r="K4841" s="156" t="s">
        <v>1241</v>
      </c>
      <c r="M4841" s="231">
        <v>0</v>
      </c>
      <c r="N4841" s="231">
        <v>375</v>
      </c>
      <c r="O4841" s="217">
        <f t="shared" si="74"/>
        <v>43125.859999999404</v>
      </c>
    </row>
    <row r="4842" spans="1:15" ht="22.05" hidden="1" customHeight="1" x14ac:dyDescent="0.2">
      <c r="A4842" s="227">
        <v>45881</v>
      </c>
      <c r="B4842" s="20" t="s">
        <v>185</v>
      </c>
      <c r="C4842" s="28">
        <v>57396</v>
      </c>
      <c r="D4842" s="56"/>
      <c r="E4842" s="25" t="s">
        <v>675</v>
      </c>
      <c r="F4842" s="20" t="s">
        <v>79</v>
      </c>
      <c r="H4842" s="23" t="s">
        <v>22</v>
      </c>
      <c r="I4842" s="28" t="s">
        <v>54</v>
      </c>
      <c r="J4842" s="23" t="s">
        <v>41</v>
      </c>
      <c r="K4842" s="156" t="s">
        <v>210</v>
      </c>
      <c r="M4842" s="231">
        <v>0</v>
      </c>
      <c r="N4842" s="231">
        <v>200</v>
      </c>
      <c r="O4842" s="217">
        <f t="shared" si="74"/>
        <v>42925.859999999404</v>
      </c>
    </row>
    <row r="4843" spans="1:15" ht="22.05" hidden="1" customHeight="1" x14ac:dyDescent="0.2">
      <c r="A4843" s="227">
        <v>45881</v>
      </c>
      <c r="B4843" s="20" t="s">
        <v>185</v>
      </c>
      <c r="C4843" s="28">
        <v>57397</v>
      </c>
      <c r="D4843" s="56"/>
      <c r="E4843" s="25" t="s">
        <v>5823</v>
      </c>
      <c r="F4843" s="20" t="s">
        <v>79</v>
      </c>
      <c r="H4843" s="23" t="s">
        <v>22</v>
      </c>
      <c r="I4843" s="28" t="s">
        <v>103</v>
      </c>
      <c r="J4843" s="23" t="s">
        <v>95</v>
      </c>
      <c r="K4843" s="156" t="s">
        <v>210</v>
      </c>
      <c r="M4843" s="231">
        <v>0</v>
      </c>
      <c r="N4843" s="231">
        <v>200</v>
      </c>
      <c r="O4843" s="217">
        <f t="shared" si="74"/>
        <v>42725.859999999404</v>
      </c>
    </row>
    <row r="4844" spans="1:15" ht="22.05" hidden="1" customHeight="1" x14ac:dyDescent="0.2">
      <c r="A4844" s="227">
        <v>45881</v>
      </c>
      <c r="B4844" s="20" t="s">
        <v>185</v>
      </c>
      <c r="C4844" s="28">
        <v>57398</v>
      </c>
      <c r="D4844" s="56"/>
      <c r="E4844" s="25" t="s">
        <v>5824</v>
      </c>
      <c r="F4844" s="20" t="s">
        <v>79</v>
      </c>
      <c r="H4844" s="23" t="s">
        <v>22</v>
      </c>
      <c r="I4844" s="28" t="s">
        <v>103</v>
      </c>
      <c r="J4844" s="23" t="s">
        <v>95</v>
      </c>
      <c r="K4844" s="156" t="s">
        <v>5199</v>
      </c>
      <c r="M4844" s="231">
        <v>0</v>
      </c>
      <c r="N4844" s="231">
        <v>1141</v>
      </c>
      <c r="O4844" s="217">
        <f t="shared" ref="O4844:O4907" si="75">O4843+M4844-N4844</f>
        <v>41584.859999999404</v>
      </c>
    </row>
    <row r="4845" spans="1:15" ht="22.05" hidden="1" customHeight="1" x14ac:dyDescent="0.2">
      <c r="A4845" s="227">
        <v>45881</v>
      </c>
      <c r="B4845" s="20" t="s">
        <v>185</v>
      </c>
      <c r="C4845" s="28">
        <v>57399</v>
      </c>
      <c r="D4845" s="56"/>
      <c r="E4845" s="25" t="s">
        <v>5825</v>
      </c>
      <c r="F4845" s="20" t="s">
        <v>79</v>
      </c>
      <c r="H4845" s="23" t="s">
        <v>22</v>
      </c>
      <c r="I4845" s="28" t="s">
        <v>53</v>
      </c>
      <c r="J4845" s="23" t="s">
        <v>113</v>
      </c>
      <c r="K4845" s="156" t="s">
        <v>1444</v>
      </c>
      <c r="M4845" s="231">
        <v>0</v>
      </c>
      <c r="N4845" s="231">
        <v>2000</v>
      </c>
      <c r="O4845" s="217">
        <f t="shared" si="75"/>
        <v>39584.859999999404</v>
      </c>
    </row>
    <row r="4846" spans="1:15" ht="22.05" hidden="1" customHeight="1" x14ac:dyDescent="0.2">
      <c r="A4846" s="227">
        <v>45881</v>
      </c>
      <c r="B4846" s="20" t="s">
        <v>185</v>
      </c>
      <c r="C4846" s="28">
        <v>57400</v>
      </c>
      <c r="D4846" s="56"/>
      <c r="E4846" s="25" t="s">
        <v>5826</v>
      </c>
      <c r="F4846" s="20" t="s">
        <v>79</v>
      </c>
      <c r="H4846" s="23" t="s">
        <v>22</v>
      </c>
      <c r="I4846" s="28" t="s">
        <v>103</v>
      </c>
      <c r="J4846" s="23" t="s">
        <v>93</v>
      </c>
      <c r="K4846" s="156" t="s">
        <v>153</v>
      </c>
      <c r="M4846" s="231">
        <v>0</v>
      </c>
      <c r="N4846" s="231">
        <v>250</v>
      </c>
      <c r="O4846" s="217">
        <f t="shared" si="75"/>
        <v>39334.859999999404</v>
      </c>
    </row>
    <row r="4847" spans="1:15" ht="22.05" hidden="1" customHeight="1" x14ac:dyDescent="0.2">
      <c r="A4847" s="227">
        <v>45882</v>
      </c>
      <c r="B4847" s="20" t="s">
        <v>185</v>
      </c>
      <c r="C4847" s="28">
        <v>57402</v>
      </c>
      <c r="D4847" s="56"/>
      <c r="E4847" s="25" t="s">
        <v>2785</v>
      </c>
      <c r="F4847" s="20" t="s">
        <v>79</v>
      </c>
      <c r="H4847" s="23" t="s">
        <v>22</v>
      </c>
      <c r="I4847" s="28" t="s">
        <v>56</v>
      </c>
      <c r="J4847" s="23" t="s">
        <v>116</v>
      </c>
      <c r="K4847" s="156" t="s">
        <v>408</v>
      </c>
      <c r="M4847" s="231">
        <v>0</v>
      </c>
      <c r="N4847" s="231">
        <v>600</v>
      </c>
      <c r="O4847" s="217">
        <f t="shared" si="75"/>
        <v>38734.859999999404</v>
      </c>
    </row>
    <row r="4848" spans="1:15" ht="22.05" hidden="1" customHeight="1" x14ac:dyDescent="0.2">
      <c r="A4848" s="227">
        <v>45882</v>
      </c>
      <c r="B4848" s="20" t="s">
        <v>185</v>
      </c>
      <c r="C4848" s="28">
        <v>57403</v>
      </c>
      <c r="D4848" s="56"/>
      <c r="E4848" s="25" t="s">
        <v>537</v>
      </c>
      <c r="F4848" s="20" t="s">
        <v>79</v>
      </c>
      <c r="H4848" s="23" t="s">
        <v>22</v>
      </c>
      <c r="I4848" s="28" t="s">
        <v>103</v>
      </c>
      <c r="J4848" s="23" t="s">
        <v>214</v>
      </c>
      <c r="K4848" s="156" t="s">
        <v>210</v>
      </c>
      <c r="M4848" s="231">
        <v>0</v>
      </c>
      <c r="N4848" s="231">
        <v>250</v>
      </c>
      <c r="O4848" s="217">
        <f t="shared" si="75"/>
        <v>38484.859999999404</v>
      </c>
    </row>
    <row r="4849" spans="1:15" ht="22.05" hidden="1" customHeight="1" x14ac:dyDescent="0.2">
      <c r="A4849" s="227">
        <v>45882</v>
      </c>
      <c r="B4849" s="20" t="s">
        <v>185</v>
      </c>
      <c r="C4849" s="28">
        <v>57404</v>
      </c>
      <c r="D4849" s="56"/>
      <c r="E4849" s="25" t="s">
        <v>143</v>
      </c>
      <c r="F4849" s="20" t="s">
        <v>79</v>
      </c>
      <c r="H4849" s="23" t="s">
        <v>22</v>
      </c>
      <c r="I4849" s="28" t="s">
        <v>53</v>
      </c>
      <c r="J4849" s="23" t="s">
        <v>112</v>
      </c>
      <c r="K4849" s="156" t="s">
        <v>144</v>
      </c>
      <c r="M4849" s="231">
        <v>0</v>
      </c>
      <c r="N4849" s="231">
        <v>4200</v>
      </c>
      <c r="O4849" s="217">
        <f t="shared" si="75"/>
        <v>34284.859999999404</v>
      </c>
    </row>
    <row r="4850" spans="1:15" ht="22.05" hidden="1" customHeight="1" x14ac:dyDescent="0.2">
      <c r="A4850" s="227">
        <v>45882</v>
      </c>
      <c r="B4850" s="20" t="s">
        <v>185</v>
      </c>
      <c r="C4850" s="28">
        <v>57405</v>
      </c>
      <c r="D4850" s="56"/>
      <c r="E4850" s="25" t="s">
        <v>5833</v>
      </c>
      <c r="F4850" s="20" t="s">
        <v>79</v>
      </c>
      <c r="H4850" s="23" t="s">
        <v>22</v>
      </c>
      <c r="I4850" s="28" t="s">
        <v>103</v>
      </c>
      <c r="J4850" s="23" t="s">
        <v>92</v>
      </c>
      <c r="K4850" s="156" t="s">
        <v>5841</v>
      </c>
      <c r="M4850" s="231">
        <v>0</v>
      </c>
      <c r="N4850" s="231">
        <v>1300</v>
      </c>
      <c r="O4850" s="217">
        <f t="shared" si="75"/>
        <v>32984.859999999404</v>
      </c>
    </row>
    <row r="4851" spans="1:15" ht="22.05" hidden="1" customHeight="1" x14ac:dyDescent="0.2">
      <c r="A4851" s="227">
        <v>45882</v>
      </c>
      <c r="B4851" s="20" t="s">
        <v>185</v>
      </c>
      <c r="C4851" s="28">
        <v>57406</v>
      </c>
      <c r="D4851" s="56"/>
      <c r="E4851" s="25" t="s">
        <v>5834</v>
      </c>
      <c r="F4851" s="20" t="s">
        <v>79</v>
      </c>
      <c r="H4851" s="23" t="s">
        <v>22</v>
      </c>
      <c r="I4851" s="28" t="s">
        <v>55</v>
      </c>
      <c r="J4851" s="23" t="s">
        <v>73</v>
      </c>
      <c r="K4851" s="156" t="s">
        <v>5842</v>
      </c>
      <c r="M4851" s="231">
        <v>0</v>
      </c>
      <c r="N4851" s="231">
        <v>9537</v>
      </c>
      <c r="O4851" s="217">
        <f t="shared" si="75"/>
        <v>23447.859999999404</v>
      </c>
    </row>
    <row r="4852" spans="1:15" ht="22.05" hidden="1" customHeight="1" x14ac:dyDescent="0.2">
      <c r="A4852" s="227">
        <v>45882</v>
      </c>
      <c r="B4852" s="20" t="s">
        <v>185</v>
      </c>
      <c r="C4852" s="28">
        <v>57407</v>
      </c>
      <c r="D4852" s="56"/>
      <c r="E4852" s="25" t="s">
        <v>5835</v>
      </c>
      <c r="F4852" s="20" t="s">
        <v>79</v>
      </c>
      <c r="H4852" s="23" t="s">
        <v>22</v>
      </c>
      <c r="I4852" s="28" t="s">
        <v>55</v>
      </c>
      <c r="J4852" s="23" t="s">
        <v>261</v>
      </c>
      <c r="K4852" s="156" t="s">
        <v>440</v>
      </c>
      <c r="M4852" s="231">
        <v>0</v>
      </c>
      <c r="N4852" s="231">
        <v>5000</v>
      </c>
      <c r="O4852" s="217">
        <f t="shared" si="75"/>
        <v>18447.859999999404</v>
      </c>
    </row>
    <row r="4853" spans="1:15" ht="22.05" hidden="1" customHeight="1" x14ac:dyDescent="0.2">
      <c r="A4853" s="227">
        <v>45882</v>
      </c>
      <c r="B4853" s="20" t="s">
        <v>185</v>
      </c>
      <c r="C4853" s="28">
        <v>57408</v>
      </c>
      <c r="D4853" s="56"/>
      <c r="E4853" s="25" t="s">
        <v>5836</v>
      </c>
      <c r="F4853" s="20" t="s">
        <v>79</v>
      </c>
      <c r="H4853" s="23" t="s">
        <v>22</v>
      </c>
      <c r="I4853" s="28" t="s">
        <v>55</v>
      </c>
      <c r="J4853" s="23" t="s">
        <v>73</v>
      </c>
      <c r="K4853" s="156" t="s">
        <v>140</v>
      </c>
      <c r="M4853" s="231">
        <v>0</v>
      </c>
      <c r="N4853" s="231">
        <v>1500</v>
      </c>
      <c r="O4853" s="217">
        <f t="shared" si="75"/>
        <v>16947.859999999404</v>
      </c>
    </row>
    <row r="4854" spans="1:15" ht="22.05" hidden="1" customHeight="1" x14ac:dyDescent="0.2">
      <c r="A4854" s="227">
        <v>45882</v>
      </c>
      <c r="B4854" s="20" t="s">
        <v>185</v>
      </c>
      <c r="C4854" s="28">
        <v>57409</v>
      </c>
      <c r="D4854" s="56"/>
      <c r="E4854" s="25" t="s">
        <v>4637</v>
      </c>
      <c r="F4854" s="20" t="s">
        <v>79</v>
      </c>
      <c r="H4854" s="23" t="s">
        <v>22</v>
      </c>
      <c r="I4854" s="28" t="s">
        <v>53</v>
      </c>
      <c r="J4854" s="23" t="s">
        <v>113</v>
      </c>
      <c r="K4854" s="156" t="s">
        <v>1421</v>
      </c>
      <c r="M4854" s="231">
        <v>0</v>
      </c>
      <c r="N4854" s="231">
        <v>5400</v>
      </c>
      <c r="O4854" s="217">
        <f t="shared" si="75"/>
        <v>11547.859999999404</v>
      </c>
    </row>
    <row r="4855" spans="1:15" ht="22.05" hidden="1" customHeight="1" x14ac:dyDescent="0.2">
      <c r="A4855" s="227">
        <v>45882</v>
      </c>
      <c r="B4855" s="20" t="s">
        <v>185</v>
      </c>
      <c r="C4855" s="28">
        <v>57410</v>
      </c>
      <c r="D4855" s="56"/>
      <c r="E4855" s="25" t="s">
        <v>154</v>
      </c>
      <c r="F4855" s="20" t="s">
        <v>79</v>
      </c>
      <c r="H4855" s="23" t="s">
        <v>22</v>
      </c>
      <c r="I4855" s="28" t="s">
        <v>103</v>
      </c>
      <c r="J4855" s="23" t="s">
        <v>219</v>
      </c>
      <c r="K4855" s="156" t="s">
        <v>1241</v>
      </c>
      <c r="M4855" s="231">
        <v>0</v>
      </c>
      <c r="N4855" s="231">
        <v>230</v>
      </c>
      <c r="O4855" s="217">
        <f t="shared" si="75"/>
        <v>11317.859999999404</v>
      </c>
    </row>
    <row r="4856" spans="1:15" ht="22.05" hidden="1" customHeight="1" x14ac:dyDescent="0.2">
      <c r="A4856" s="227">
        <v>45882</v>
      </c>
      <c r="B4856" s="20" t="s">
        <v>185</v>
      </c>
      <c r="C4856" s="28">
        <v>57411</v>
      </c>
      <c r="D4856" s="56"/>
      <c r="E4856" s="25" t="s">
        <v>5837</v>
      </c>
      <c r="F4856" s="20" t="s">
        <v>79</v>
      </c>
      <c r="H4856" s="23" t="s">
        <v>22</v>
      </c>
      <c r="I4856" s="28" t="s">
        <v>103</v>
      </c>
      <c r="J4856" s="23" t="s">
        <v>95</v>
      </c>
      <c r="K4856" s="156" t="s">
        <v>1241</v>
      </c>
      <c r="M4856" s="231">
        <v>0</v>
      </c>
      <c r="N4856" s="231">
        <v>30</v>
      </c>
      <c r="O4856" s="217">
        <f t="shared" si="75"/>
        <v>11287.859999999404</v>
      </c>
    </row>
    <row r="4857" spans="1:15" ht="22.05" hidden="1" customHeight="1" x14ac:dyDescent="0.2">
      <c r="A4857" s="227">
        <v>45882</v>
      </c>
      <c r="B4857" s="20" t="s">
        <v>185</v>
      </c>
      <c r="C4857" s="28">
        <v>57412</v>
      </c>
      <c r="D4857" s="56"/>
      <c r="E4857" s="25" t="s">
        <v>5838</v>
      </c>
      <c r="F4857" s="20" t="s">
        <v>79</v>
      </c>
      <c r="H4857" s="23" t="s">
        <v>22</v>
      </c>
      <c r="I4857" s="28" t="s">
        <v>103</v>
      </c>
      <c r="J4857" s="23" t="s">
        <v>92</v>
      </c>
      <c r="K4857" s="156" t="s">
        <v>5843</v>
      </c>
      <c r="M4857" s="231">
        <v>0</v>
      </c>
      <c r="N4857" s="231">
        <v>1400</v>
      </c>
      <c r="O4857" s="217">
        <f t="shared" si="75"/>
        <v>9887.859999999404</v>
      </c>
    </row>
    <row r="4858" spans="1:15" ht="22.05" hidden="1" customHeight="1" x14ac:dyDescent="0.2">
      <c r="A4858" s="227">
        <v>45882</v>
      </c>
      <c r="B4858" s="20" t="s">
        <v>185</v>
      </c>
      <c r="C4858" s="28">
        <v>57413</v>
      </c>
      <c r="D4858" s="56"/>
      <c r="E4858" s="25" t="s">
        <v>154</v>
      </c>
      <c r="F4858" s="20" t="s">
        <v>79</v>
      </c>
      <c r="H4858" s="23" t="s">
        <v>22</v>
      </c>
      <c r="I4858" s="28" t="s">
        <v>103</v>
      </c>
      <c r="J4858" s="23" t="s">
        <v>219</v>
      </c>
      <c r="K4858" s="156" t="s">
        <v>1241</v>
      </c>
      <c r="M4858" s="231">
        <v>0</v>
      </c>
      <c r="N4858" s="231">
        <v>170</v>
      </c>
      <c r="O4858" s="217">
        <f t="shared" si="75"/>
        <v>9717.859999999404</v>
      </c>
    </row>
    <row r="4859" spans="1:15" ht="22.05" hidden="1" customHeight="1" x14ac:dyDescent="0.2">
      <c r="A4859" s="227">
        <v>45882</v>
      </c>
      <c r="B4859" s="20" t="s">
        <v>185</v>
      </c>
      <c r="C4859" s="28">
        <v>57414</v>
      </c>
      <c r="D4859" s="56"/>
      <c r="E4859" s="25" t="s">
        <v>5839</v>
      </c>
      <c r="F4859" s="20" t="s">
        <v>79</v>
      </c>
      <c r="H4859" s="23" t="s">
        <v>22</v>
      </c>
      <c r="I4859" s="28" t="s">
        <v>103</v>
      </c>
      <c r="J4859" s="23" t="s">
        <v>102</v>
      </c>
      <c r="K4859" s="156" t="s">
        <v>5844</v>
      </c>
      <c r="M4859" s="231">
        <v>0</v>
      </c>
      <c r="N4859" s="231">
        <v>5000</v>
      </c>
      <c r="O4859" s="217">
        <f t="shared" si="75"/>
        <v>4717.859999999404</v>
      </c>
    </row>
    <row r="4860" spans="1:15" ht="22.05" hidden="1" customHeight="1" x14ac:dyDescent="0.2">
      <c r="A4860" s="227">
        <v>45882</v>
      </c>
      <c r="B4860" s="20" t="s">
        <v>185</v>
      </c>
      <c r="C4860" s="28">
        <v>57415</v>
      </c>
      <c r="D4860" s="56"/>
      <c r="E4860" s="25" t="s">
        <v>5840</v>
      </c>
      <c r="F4860" s="20" t="s">
        <v>79</v>
      </c>
      <c r="H4860" s="23" t="s">
        <v>22</v>
      </c>
      <c r="I4860" s="28" t="s">
        <v>103</v>
      </c>
      <c r="J4860" s="23" t="s">
        <v>95</v>
      </c>
      <c r="K4860" s="156" t="s">
        <v>210</v>
      </c>
      <c r="M4860" s="231">
        <v>0</v>
      </c>
      <c r="N4860" s="231">
        <v>600</v>
      </c>
      <c r="O4860" s="217">
        <f t="shared" si="75"/>
        <v>4117.859999999404</v>
      </c>
    </row>
    <row r="4861" spans="1:15" ht="22.05" hidden="1" customHeight="1" x14ac:dyDescent="0.2">
      <c r="A4861" s="227">
        <v>45883</v>
      </c>
      <c r="B4861" s="20" t="s">
        <v>185</v>
      </c>
      <c r="C4861" s="28">
        <v>57417</v>
      </c>
      <c r="D4861" s="56"/>
      <c r="E4861" s="25" t="s">
        <v>5845</v>
      </c>
      <c r="F4861" s="20" t="s">
        <v>79</v>
      </c>
      <c r="H4861" s="23" t="s">
        <v>21</v>
      </c>
      <c r="I4861" s="28" t="s">
        <v>28</v>
      </c>
      <c r="J4861" s="23" t="s">
        <v>24</v>
      </c>
      <c r="M4861" s="231">
        <v>500000</v>
      </c>
      <c r="N4861" s="231">
        <v>0</v>
      </c>
      <c r="O4861" s="217">
        <f t="shared" si="75"/>
        <v>504117.8599999994</v>
      </c>
    </row>
    <row r="4862" spans="1:15" ht="22.05" hidden="1" customHeight="1" x14ac:dyDescent="0.2">
      <c r="A4862" s="227">
        <v>45883</v>
      </c>
      <c r="B4862" s="20" t="s">
        <v>185</v>
      </c>
      <c r="C4862" s="28">
        <v>57418</v>
      </c>
      <c r="D4862" s="56"/>
      <c r="E4862" s="25" t="s">
        <v>5846</v>
      </c>
      <c r="F4862" s="20" t="s">
        <v>79</v>
      </c>
      <c r="H4862" s="23" t="s">
        <v>22</v>
      </c>
      <c r="I4862" s="28" t="s">
        <v>103</v>
      </c>
      <c r="J4862" s="23" t="s">
        <v>97</v>
      </c>
      <c r="K4862" s="156" t="s">
        <v>141</v>
      </c>
      <c r="M4862" s="231">
        <v>0</v>
      </c>
      <c r="N4862" s="231">
        <v>2500</v>
      </c>
      <c r="O4862" s="217">
        <f t="shared" si="75"/>
        <v>501617.8599999994</v>
      </c>
    </row>
    <row r="4863" spans="1:15" ht="22.05" hidden="1" customHeight="1" x14ac:dyDescent="0.2">
      <c r="A4863" s="227">
        <v>45883</v>
      </c>
      <c r="B4863" s="20" t="s">
        <v>185</v>
      </c>
      <c r="C4863" s="28">
        <v>57419</v>
      </c>
      <c r="D4863" s="56"/>
      <c r="E4863" s="25" t="s">
        <v>127</v>
      </c>
      <c r="F4863" s="20" t="s">
        <v>79</v>
      </c>
      <c r="H4863" s="23" t="s">
        <v>22</v>
      </c>
      <c r="I4863" s="28" t="s">
        <v>54</v>
      </c>
      <c r="J4863" s="23" t="s">
        <v>61</v>
      </c>
      <c r="K4863" s="156" t="s">
        <v>445</v>
      </c>
      <c r="M4863" s="231">
        <v>0</v>
      </c>
      <c r="N4863" s="231">
        <v>25000</v>
      </c>
      <c r="O4863" s="217">
        <f t="shared" si="75"/>
        <v>476617.8599999994</v>
      </c>
    </row>
    <row r="4864" spans="1:15" ht="22.05" hidden="1" customHeight="1" x14ac:dyDescent="0.2">
      <c r="A4864" s="227">
        <v>45883</v>
      </c>
      <c r="B4864" s="20" t="s">
        <v>185</v>
      </c>
      <c r="C4864" s="28">
        <v>57420</v>
      </c>
      <c r="D4864" s="56"/>
      <c r="E4864" s="25" t="s">
        <v>5847</v>
      </c>
      <c r="F4864" s="20" t="s">
        <v>79</v>
      </c>
      <c r="H4864" s="23" t="s">
        <v>22</v>
      </c>
      <c r="I4864" s="28" t="s">
        <v>103</v>
      </c>
      <c r="J4864" s="23" t="s">
        <v>97</v>
      </c>
      <c r="K4864" s="156" t="s">
        <v>932</v>
      </c>
      <c r="M4864" s="231">
        <v>0</v>
      </c>
      <c r="N4864" s="231">
        <v>2500</v>
      </c>
      <c r="O4864" s="217">
        <f t="shared" si="75"/>
        <v>474117.8599999994</v>
      </c>
    </row>
    <row r="4865" spans="1:15" ht="22.05" hidden="1" customHeight="1" x14ac:dyDescent="0.2">
      <c r="A4865" s="227">
        <v>45883</v>
      </c>
      <c r="B4865" s="20" t="s">
        <v>185</v>
      </c>
      <c r="C4865" s="28">
        <v>57421</v>
      </c>
      <c r="D4865" s="56"/>
      <c r="E4865" s="25" t="s">
        <v>5848</v>
      </c>
      <c r="F4865" s="20" t="s">
        <v>79</v>
      </c>
      <c r="H4865" s="23" t="s">
        <v>22</v>
      </c>
      <c r="I4865" s="28" t="s">
        <v>103</v>
      </c>
      <c r="J4865" s="23" t="s">
        <v>97</v>
      </c>
      <c r="K4865" s="156" t="s">
        <v>932</v>
      </c>
      <c r="M4865" s="231">
        <v>0</v>
      </c>
      <c r="N4865" s="231">
        <v>2000</v>
      </c>
      <c r="O4865" s="217">
        <f t="shared" si="75"/>
        <v>472117.8599999994</v>
      </c>
    </row>
    <row r="4866" spans="1:15" ht="22.05" hidden="1" customHeight="1" x14ac:dyDescent="0.2">
      <c r="A4866" s="227">
        <v>45883</v>
      </c>
      <c r="B4866" s="20" t="s">
        <v>185</v>
      </c>
      <c r="C4866" s="28">
        <v>57422</v>
      </c>
      <c r="D4866" s="56"/>
      <c r="E4866" s="25" t="s">
        <v>674</v>
      </c>
      <c r="F4866" s="20" t="s">
        <v>79</v>
      </c>
      <c r="H4866" s="23" t="s">
        <v>22</v>
      </c>
      <c r="I4866" s="28" t="s">
        <v>56</v>
      </c>
      <c r="J4866" s="23" t="s">
        <v>116</v>
      </c>
      <c r="K4866" s="156" t="s">
        <v>408</v>
      </c>
      <c r="M4866" s="231">
        <v>0</v>
      </c>
      <c r="N4866" s="231">
        <v>153</v>
      </c>
      <c r="O4866" s="217">
        <f t="shared" si="75"/>
        <v>471964.8599999994</v>
      </c>
    </row>
    <row r="4867" spans="1:15" ht="22.05" hidden="1" customHeight="1" x14ac:dyDescent="0.2">
      <c r="A4867" s="227">
        <v>45883</v>
      </c>
      <c r="B4867" s="20" t="s">
        <v>185</v>
      </c>
      <c r="C4867" s="28">
        <v>57423</v>
      </c>
      <c r="D4867" s="56"/>
      <c r="E4867" s="25" t="s">
        <v>5849</v>
      </c>
      <c r="F4867" s="20" t="s">
        <v>79</v>
      </c>
      <c r="H4867" s="23" t="s">
        <v>22</v>
      </c>
      <c r="I4867" s="28" t="s">
        <v>56</v>
      </c>
      <c r="J4867" s="23" t="s">
        <v>116</v>
      </c>
      <c r="K4867" s="156" t="s">
        <v>441</v>
      </c>
      <c r="M4867" s="231">
        <v>0</v>
      </c>
      <c r="N4867" s="231">
        <v>206</v>
      </c>
      <c r="O4867" s="217">
        <f t="shared" si="75"/>
        <v>471758.8599999994</v>
      </c>
    </row>
    <row r="4868" spans="1:15" ht="22.05" hidden="1" customHeight="1" x14ac:dyDescent="0.2">
      <c r="A4868" s="227">
        <v>45883</v>
      </c>
      <c r="B4868" s="20" t="s">
        <v>185</v>
      </c>
      <c r="C4868" s="28">
        <v>57424</v>
      </c>
      <c r="D4868" s="56"/>
      <c r="E4868" s="25" t="s">
        <v>489</v>
      </c>
      <c r="F4868" s="20" t="s">
        <v>79</v>
      </c>
      <c r="H4868" s="23" t="s">
        <v>22</v>
      </c>
      <c r="I4868" s="28" t="s">
        <v>54</v>
      </c>
      <c r="J4868" s="23" t="s">
        <v>61</v>
      </c>
      <c r="K4868" s="156" t="s">
        <v>1015</v>
      </c>
      <c r="M4868" s="231">
        <v>0</v>
      </c>
      <c r="N4868" s="231">
        <v>8000</v>
      </c>
      <c r="O4868" s="217">
        <f t="shared" si="75"/>
        <v>463758.8599999994</v>
      </c>
    </row>
    <row r="4869" spans="1:15" ht="22.05" hidden="1" customHeight="1" x14ac:dyDescent="0.2">
      <c r="A4869" s="227">
        <v>45883</v>
      </c>
      <c r="B4869" s="20" t="s">
        <v>185</v>
      </c>
      <c r="C4869" s="28">
        <v>57425</v>
      </c>
      <c r="D4869" s="56"/>
      <c r="E4869" s="25" t="s">
        <v>5850</v>
      </c>
      <c r="F4869" s="20" t="s">
        <v>79</v>
      </c>
      <c r="H4869" s="23" t="s">
        <v>22</v>
      </c>
      <c r="I4869" s="28" t="s">
        <v>54</v>
      </c>
      <c r="J4869" s="23" t="s">
        <v>44</v>
      </c>
      <c r="K4869" s="156" t="s">
        <v>412</v>
      </c>
      <c r="M4869" s="231">
        <v>0</v>
      </c>
      <c r="N4869" s="231">
        <v>500</v>
      </c>
      <c r="O4869" s="217">
        <f t="shared" si="75"/>
        <v>463258.8599999994</v>
      </c>
    </row>
    <row r="4870" spans="1:15" ht="22.05" hidden="1" customHeight="1" x14ac:dyDescent="0.2">
      <c r="A4870" s="227">
        <v>45883</v>
      </c>
      <c r="B4870" s="20" t="s">
        <v>185</v>
      </c>
      <c r="C4870" s="28">
        <v>57426</v>
      </c>
      <c r="D4870" s="56"/>
      <c r="E4870" s="25" t="s">
        <v>5851</v>
      </c>
      <c r="F4870" s="20" t="s">
        <v>79</v>
      </c>
      <c r="H4870" s="23" t="s">
        <v>22</v>
      </c>
      <c r="I4870" s="28" t="s">
        <v>54</v>
      </c>
      <c r="J4870" s="23" t="s">
        <v>41</v>
      </c>
      <c r="K4870" s="156" t="s">
        <v>465</v>
      </c>
      <c r="M4870" s="231">
        <v>0</v>
      </c>
      <c r="N4870" s="231">
        <v>250</v>
      </c>
      <c r="O4870" s="217">
        <f t="shared" si="75"/>
        <v>463008.8599999994</v>
      </c>
    </row>
    <row r="4871" spans="1:15" ht="22.05" hidden="1" customHeight="1" x14ac:dyDescent="0.2">
      <c r="A4871" s="227">
        <v>45883</v>
      </c>
      <c r="B4871" s="20" t="s">
        <v>185</v>
      </c>
      <c r="C4871" s="28">
        <v>57427</v>
      </c>
      <c r="D4871" s="56"/>
      <c r="E4871" s="25" t="s">
        <v>143</v>
      </c>
      <c r="F4871" s="20" t="s">
        <v>79</v>
      </c>
      <c r="H4871" s="23" t="s">
        <v>22</v>
      </c>
      <c r="I4871" s="28" t="s">
        <v>53</v>
      </c>
      <c r="J4871" s="23" t="s">
        <v>112</v>
      </c>
      <c r="K4871" s="156" t="s">
        <v>144</v>
      </c>
      <c r="M4871" s="231">
        <v>0</v>
      </c>
      <c r="N4871" s="231">
        <v>8050</v>
      </c>
      <c r="O4871" s="217">
        <f t="shared" si="75"/>
        <v>454958.8599999994</v>
      </c>
    </row>
    <row r="4872" spans="1:15" ht="22.05" hidden="1" customHeight="1" x14ac:dyDescent="0.2">
      <c r="A4872" s="227">
        <v>45883</v>
      </c>
      <c r="B4872" s="20" t="s">
        <v>185</v>
      </c>
      <c r="C4872" s="28">
        <v>57428</v>
      </c>
      <c r="D4872" s="56"/>
      <c r="E4872" s="25" t="s">
        <v>5852</v>
      </c>
      <c r="F4872" s="20" t="s">
        <v>79</v>
      </c>
      <c r="H4872" s="23" t="s">
        <v>22</v>
      </c>
      <c r="I4872" s="28" t="s">
        <v>103</v>
      </c>
      <c r="J4872" s="23" t="s">
        <v>60</v>
      </c>
      <c r="K4872" s="156" t="s">
        <v>4811</v>
      </c>
      <c r="M4872" s="231">
        <v>0</v>
      </c>
      <c r="N4872" s="231">
        <v>850</v>
      </c>
      <c r="O4872" s="217">
        <f t="shared" si="75"/>
        <v>454108.8599999994</v>
      </c>
    </row>
    <row r="4873" spans="1:15" ht="22.05" hidden="1" customHeight="1" x14ac:dyDescent="0.2">
      <c r="A4873" s="227">
        <v>45883</v>
      </c>
      <c r="B4873" s="20" t="s">
        <v>185</v>
      </c>
      <c r="C4873" s="28">
        <v>57429</v>
      </c>
      <c r="E4873" s="25" t="s">
        <v>394</v>
      </c>
      <c r="F4873" s="20" t="s">
        <v>79</v>
      </c>
      <c r="H4873" s="23" t="s">
        <v>22</v>
      </c>
      <c r="I4873" s="28" t="s">
        <v>103</v>
      </c>
      <c r="J4873" s="23" t="s">
        <v>60</v>
      </c>
      <c r="K4873" s="156" t="s">
        <v>4811</v>
      </c>
      <c r="M4873" s="231">
        <v>0</v>
      </c>
      <c r="N4873" s="231">
        <v>1600</v>
      </c>
      <c r="O4873" s="217">
        <f t="shared" si="75"/>
        <v>452508.8599999994</v>
      </c>
    </row>
    <row r="4874" spans="1:15" ht="22.05" hidden="1" customHeight="1" x14ac:dyDescent="0.2">
      <c r="A4874" s="227">
        <v>45883</v>
      </c>
      <c r="B4874" s="20" t="s">
        <v>185</v>
      </c>
      <c r="C4874" s="28">
        <v>57430</v>
      </c>
      <c r="E4874" s="25" t="s">
        <v>5853</v>
      </c>
      <c r="F4874" s="20" t="s">
        <v>79</v>
      </c>
      <c r="H4874" s="23" t="s">
        <v>22</v>
      </c>
      <c r="I4874" s="28" t="s">
        <v>54</v>
      </c>
      <c r="J4874" s="23" t="s">
        <v>61</v>
      </c>
      <c r="K4874" s="156" t="s">
        <v>445</v>
      </c>
      <c r="M4874" s="231">
        <v>0</v>
      </c>
      <c r="N4874" s="231">
        <v>1520</v>
      </c>
      <c r="O4874" s="217">
        <f t="shared" si="75"/>
        <v>450988.8599999994</v>
      </c>
    </row>
    <row r="4875" spans="1:15" ht="22.05" hidden="1" customHeight="1" x14ac:dyDescent="0.2">
      <c r="A4875" s="227">
        <v>45883</v>
      </c>
      <c r="B4875" s="20" t="s">
        <v>185</v>
      </c>
      <c r="C4875" s="28">
        <v>57431</v>
      </c>
      <c r="D4875" s="56"/>
      <c r="E4875" s="25" t="s">
        <v>5854</v>
      </c>
      <c r="F4875" s="20" t="s">
        <v>79</v>
      </c>
      <c r="H4875" s="23" t="s">
        <v>22</v>
      </c>
      <c r="I4875" s="28" t="s">
        <v>103</v>
      </c>
      <c r="J4875" s="23" t="s">
        <v>214</v>
      </c>
      <c r="K4875" s="156" t="s">
        <v>210</v>
      </c>
      <c r="M4875" s="231">
        <v>0</v>
      </c>
      <c r="N4875" s="231">
        <v>250</v>
      </c>
      <c r="O4875" s="217">
        <f t="shared" si="75"/>
        <v>450738.8599999994</v>
      </c>
    </row>
    <row r="4876" spans="1:15" ht="22.05" hidden="1" customHeight="1" x14ac:dyDescent="0.2">
      <c r="A4876" s="227">
        <v>45883</v>
      </c>
      <c r="B4876" s="20" t="s">
        <v>185</v>
      </c>
      <c r="C4876" s="28">
        <v>57432</v>
      </c>
      <c r="D4876" s="56"/>
      <c r="E4876" s="25" t="s">
        <v>224</v>
      </c>
      <c r="F4876" s="20" t="s">
        <v>79</v>
      </c>
      <c r="H4876" s="23" t="s">
        <v>21</v>
      </c>
      <c r="I4876" s="28" t="s">
        <v>28</v>
      </c>
      <c r="J4876" s="23" t="s">
        <v>199</v>
      </c>
      <c r="M4876" s="231">
        <v>62630</v>
      </c>
      <c r="N4876" s="231">
        <v>0</v>
      </c>
      <c r="O4876" s="217">
        <f t="shared" si="75"/>
        <v>513368.8599999994</v>
      </c>
    </row>
    <row r="4877" spans="1:15" ht="22.05" hidden="1" customHeight="1" x14ac:dyDescent="0.2">
      <c r="A4877" s="227">
        <v>45884</v>
      </c>
      <c r="B4877" s="20" t="s">
        <v>185</v>
      </c>
      <c r="C4877" s="28">
        <v>57434</v>
      </c>
      <c r="D4877" s="56"/>
      <c r="E4877" s="25" t="s">
        <v>5855</v>
      </c>
      <c r="F4877" s="20" t="s">
        <v>79</v>
      </c>
      <c r="H4877" s="23" t="s">
        <v>21</v>
      </c>
      <c r="I4877" s="28" t="s">
        <v>81</v>
      </c>
      <c r="J4877" s="23" t="s">
        <v>176</v>
      </c>
      <c r="M4877" s="231">
        <v>300000</v>
      </c>
      <c r="N4877" s="231">
        <v>0</v>
      </c>
      <c r="O4877" s="217">
        <f t="shared" si="75"/>
        <v>813368.8599999994</v>
      </c>
    </row>
    <row r="4878" spans="1:15" ht="22.05" hidden="1" customHeight="1" x14ac:dyDescent="0.2">
      <c r="A4878" s="227">
        <v>45884</v>
      </c>
      <c r="B4878" s="20" t="s">
        <v>185</v>
      </c>
      <c r="C4878" s="28">
        <v>57435</v>
      </c>
      <c r="D4878" s="56"/>
      <c r="E4878" s="25" t="s">
        <v>5856</v>
      </c>
      <c r="F4878" s="20" t="s">
        <v>79</v>
      </c>
      <c r="H4878" s="23" t="s">
        <v>21</v>
      </c>
      <c r="I4878" s="28" t="s">
        <v>81</v>
      </c>
      <c r="J4878" s="23" t="s">
        <v>177</v>
      </c>
      <c r="M4878" s="231">
        <v>350000</v>
      </c>
      <c r="N4878" s="231">
        <v>0</v>
      </c>
      <c r="O4878" s="217">
        <f t="shared" si="75"/>
        <v>1163368.8599999994</v>
      </c>
    </row>
    <row r="4879" spans="1:15" ht="22.05" hidden="1" customHeight="1" x14ac:dyDescent="0.2">
      <c r="A4879" s="227">
        <v>45884</v>
      </c>
      <c r="B4879" s="20" t="s">
        <v>185</v>
      </c>
      <c r="C4879" s="28">
        <v>57436</v>
      </c>
      <c r="D4879" s="56"/>
      <c r="E4879" s="25" t="s">
        <v>5857</v>
      </c>
      <c r="F4879" s="20" t="s">
        <v>79</v>
      </c>
      <c r="H4879" s="23" t="s">
        <v>22</v>
      </c>
      <c r="I4879" s="28" t="s">
        <v>57</v>
      </c>
      <c r="J4879" s="23" t="s">
        <v>87</v>
      </c>
      <c r="K4879" s="156" t="s">
        <v>2246</v>
      </c>
      <c r="M4879" s="231">
        <v>0</v>
      </c>
      <c r="N4879" s="231">
        <v>5000</v>
      </c>
      <c r="O4879" s="217">
        <f t="shared" si="75"/>
        <v>1158368.8599999994</v>
      </c>
    </row>
    <row r="4880" spans="1:15" ht="22.05" hidden="1" customHeight="1" x14ac:dyDescent="0.2">
      <c r="A4880" s="227">
        <v>45884</v>
      </c>
      <c r="B4880" s="20" t="s">
        <v>185</v>
      </c>
      <c r="C4880" s="28">
        <v>57437</v>
      </c>
      <c r="D4880" s="56"/>
      <c r="E4880" s="25" t="s">
        <v>143</v>
      </c>
      <c r="F4880" s="20" t="s">
        <v>79</v>
      </c>
      <c r="H4880" s="23" t="s">
        <v>22</v>
      </c>
      <c r="I4880" s="28" t="s">
        <v>53</v>
      </c>
      <c r="J4880" s="23" t="s">
        <v>112</v>
      </c>
      <c r="K4880" s="156" t="s">
        <v>144</v>
      </c>
      <c r="M4880" s="231">
        <v>0</v>
      </c>
      <c r="N4880" s="231">
        <v>6650</v>
      </c>
      <c r="O4880" s="217">
        <f t="shared" si="75"/>
        <v>1151718.8599999994</v>
      </c>
    </row>
    <row r="4881" spans="1:15" ht="22.05" hidden="1" customHeight="1" x14ac:dyDescent="0.2">
      <c r="A4881" s="227">
        <v>45884</v>
      </c>
      <c r="B4881" s="20" t="s">
        <v>185</v>
      </c>
      <c r="C4881" s="28">
        <v>57438</v>
      </c>
      <c r="D4881" s="56"/>
      <c r="E4881" s="25" t="s">
        <v>5858</v>
      </c>
      <c r="F4881" s="20" t="s">
        <v>79</v>
      </c>
      <c r="H4881" s="23" t="s">
        <v>22</v>
      </c>
      <c r="I4881" s="28" t="s">
        <v>103</v>
      </c>
      <c r="J4881" s="23" t="s">
        <v>216</v>
      </c>
      <c r="K4881" s="156" t="s">
        <v>2817</v>
      </c>
      <c r="M4881" s="231">
        <v>0</v>
      </c>
      <c r="N4881" s="231">
        <v>2000</v>
      </c>
      <c r="O4881" s="217">
        <f t="shared" si="75"/>
        <v>1149718.8599999994</v>
      </c>
    </row>
    <row r="4882" spans="1:15" ht="22.05" hidden="1" customHeight="1" x14ac:dyDescent="0.2">
      <c r="A4882" s="227">
        <v>45884</v>
      </c>
      <c r="B4882" s="20" t="s">
        <v>185</v>
      </c>
      <c r="C4882" s="28">
        <v>57439</v>
      </c>
      <c r="D4882" s="56"/>
      <c r="E4882" s="25" t="s">
        <v>5859</v>
      </c>
      <c r="F4882" s="20" t="s">
        <v>79</v>
      </c>
      <c r="H4882" s="23" t="s">
        <v>22</v>
      </c>
      <c r="I4882" s="28" t="s">
        <v>103</v>
      </c>
      <c r="J4882" s="23" t="s">
        <v>219</v>
      </c>
      <c r="K4882" s="156" t="s">
        <v>5865</v>
      </c>
      <c r="M4882" s="231">
        <v>0</v>
      </c>
      <c r="N4882" s="231">
        <v>2000</v>
      </c>
      <c r="O4882" s="217">
        <f t="shared" si="75"/>
        <v>1147718.8599999994</v>
      </c>
    </row>
    <row r="4883" spans="1:15" ht="22.05" hidden="1" customHeight="1" x14ac:dyDescent="0.2">
      <c r="A4883" s="227">
        <v>45884</v>
      </c>
      <c r="B4883" s="20" t="s">
        <v>185</v>
      </c>
      <c r="C4883" s="28">
        <v>57440</v>
      </c>
      <c r="D4883" s="56"/>
      <c r="E4883" s="25" t="s">
        <v>158</v>
      </c>
      <c r="F4883" s="20" t="s">
        <v>79</v>
      </c>
      <c r="H4883" s="23" t="s">
        <v>22</v>
      </c>
      <c r="I4883" s="28" t="s">
        <v>56</v>
      </c>
      <c r="J4883" s="23" t="s">
        <v>116</v>
      </c>
      <c r="K4883" s="156" t="s">
        <v>139</v>
      </c>
      <c r="M4883" s="231">
        <v>0</v>
      </c>
      <c r="N4883" s="231">
        <v>530</v>
      </c>
      <c r="O4883" s="217">
        <f t="shared" si="75"/>
        <v>1147188.8599999994</v>
      </c>
    </row>
    <row r="4884" spans="1:15" ht="22.05" hidden="1" customHeight="1" x14ac:dyDescent="0.2">
      <c r="A4884" s="227">
        <v>45884</v>
      </c>
      <c r="B4884" s="20" t="s">
        <v>185</v>
      </c>
      <c r="C4884" s="28">
        <v>57441</v>
      </c>
      <c r="D4884" s="56"/>
      <c r="E4884" s="25" t="s">
        <v>5860</v>
      </c>
      <c r="F4884" s="20" t="s">
        <v>79</v>
      </c>
      <c r="H4884" s="23" t="s">
        <v>22</v>
      </c>
      <c r="I4884" s="28" t="s">
        <v>103</v>
      </c>
      <c r="J4884" s="23" t="s">
        <v>92</v>
      </c>
      <c r="K4884" s="156" t="s">
        <v>5866</v>
      </c>
      <c r="M4884" s="231">
        <v>0</v>
      </c>
      <c r="N4884" s="231">
        <v>5400</v>
      </c>
      <c r="O4884" s="217">
        <f t="shared" si="75"/>
        <v>1141788.8599999994</v>
      </c>
    </row>
    <row r="4885" spans="1:15" ht="22.05" hidden="1" customHeight="1" x14ac:dyDescent="0.2">
      <c r="A4885" s="227">
        <v>45884</v>
      </c>
      <c r="B4885" s="20" t="s">
        <v>185</v>
      </c>
      <c r="C4885" s="28">
        <v>57442</v>
      </c>
      <c r="D4885" s="56"/>
      <c r="E4885" s="25" t="s">
        <v>5861</v>
      </c>
      <c r="F4885" s="20" t="s">
        <v>79</v>
      </c>
      <c r="H4885" s="23" t="s">
        <v>22</v>
      </c>
      <c r="I4885" s="28" t="s">
        <v>56</v>
      </c>
      <c r="J4885" s="23" t="s">
        <v>212</v>
      </c>
      <c r="K4885" s="156" t="s">
        <v>235</v>
      </c>
      <c r="M4885" s="231">
        <v>0</v>
      </c>
      <c r="N4885" s="231">
        <v>1000</v>
      </c>
      <c r="O4885" s="217">
        <f t="shared" si="75"/>
        <v>1140788.8599999994</v>
      </c>
    </row>
    <row r="4886" spans="1:15" ht="22.05" hidden="1" customHeight="1" x14ac:dyDescent="0.2">
      <c r="A4886" s="227">
        <v>45884</v>
      </c>
      <c r="B4886" s="20" t="s">
        <v>185</v>
      </c>
      <c r="C4886" s="28">
        <v>57443</v>
      </c>
      <c r="D4886" s="56"/>
      <c r="E4886" s="25" t="s">
        <v>5862</v>
      </c>
      <c r="F4886" s="20" t="s">
        <v>79</v>
      </c>
      <c r="H4886" s="23" t="s">
        <v>22</v>
      </c>
      <c r="I4886" s="28" t="s">
        <v>103</v>
      </c>
      <c r="J4886" s="23" t="s">
        <v>219</v>
      </c>
      <c r="K4886" s="156" t="s">
        <v>1241</v>
      </c>
      <c r="M4886" s="231">
        <v>0</v>
      </c>
      <c r="N4886" s="231">
        <v>1700</v>
      </c>
      <c r="O4886" s="217">
        <f t="shared" si="75"/>
        <v>1139088.8599999994</v>
      </c>
    </row>
    <row r="4887" spans="1:15" ht="22.05" hidden="1" customHeight="1" x14ac:dyDescent="0.2">
      <c r="A4887" s="227">
        <v>45884</v>
      </c>
      <c r="B4887" s="20" t="s">
        <v>185</v>
      </c>
      <c r="C4887" s="28">
        <v>57444</v>
      </c>
      <c r="D4887" s="56"/>
      <c r="E4887" s="25" t="s">
        <v>5788</v>
      </c>
      <c r="F4887" s="20" t="s">
        <v>79</v>
      </c>
      <c r="H4887" s="23" t="s">
        <v>22</v>
      </c>
      <c r="I4887" s="28" t="s">
        <v>54</v>
      </c>
      <c r="J4887" s="23" t="s">
        <v>64</v>
      </c>
      <c r="K4887" s="156" t="s">
        <v>413</v>
      </c>
      <c r="M4887" s="231">
        <v>0</v>
      </c>
      <c r="N4887" s="231">
        <v>2200</v>
      </c>
      <c r="O4887" s="217">
        <f t="shared" si="75"/>
        <v>1136888.8599999994</v>
      </c>
    </row>
    <row r="4888" spans="1:15" ht="22.05" hidden="1" customHeight="1" x14ac:dyDescent="0.2">
      <c r="A4888" s="227">
        <v>45884</v>
      </c>
      <c r="B4888" s="20" t="s">
        <v>185</v>
      </c>
      <c r="C4888" s="28">
        <v>57445</v>
      </c>
      <c r="D4888" s="56"/>
      <c r="E4888" s="25" t="s">
        <v>5863</v>
      </c>
      <c r="F4888" s="20" t="s">
        <v>79</v>
      </c>
      <c r="H4888" s="23" t="s">
        <v>22</v>
      </c>
      <c r="I4888" s="28" t="s">
        <v>103</v>
      </c>
      <c r="J4888" s="23" t="s">
        <v>102</v>
      </c>
      <c r="K4888" s="156" t="s">
        <v>5867</v>
      </c>
      <c r="M4888" s="231">
        <v>0</v>
      </c>
      <c r="N4888" s="231">
        <v>1000</v>
      </c>
      <c r="O4888" s="217">
        <f t="shared" si="75"/>
        <v>1135888.8599999994</v>
      </c>
    </row>
    <row r="4889" spans="1:15" ht="22.05" hidden="1" customHeight="1" x14ac:dyDescent="0.2">
      <c r="A4889" s="227">
        <v>45884</v>
      </c>
      <c r="B4889" s="20" t="s">
        <v>185</v>
      </c>
      <c r="C4889" s="28">
        <v>57446</v>
      </c>
      <c r="D4889" s="56"/>
      <c r="E4889" s="25" t="s">
        <v>2846</v>
      </c>
      <c r="F4889" s="20" t="s">
        <v>79</v>
      </c>
      <c r="H4889" s="23" t="s">
        <v>22</v>
      </c>
      <c r="I4889" s="28" t="s">
        <v>103</v>
      </c>
      <c r="J4889" s="23" t="s">
        <v>219</v>
      </c>
      <c r="K4889" s="156" t="s">
        <v>1241</v>
      </c>
      <c r="M4889" s="231">
        <v>0</v>
      </c>
      <c r="N4889" s="231">
        <v>160</v>
      </c>
      <c r="O4889" s="217">
        <f t="shared" si="75"/>
        <v>1135728.8599999994</v>
      </c>
    </row>
    <row r="4890" spans="1:15" ht="22.05" hidden="1" customHeight="1" x14ac:dyDescent="0.2">
      <c r="A4890" s="227">
        <v>45884</v>
      </c>
      <c r="B4890" s="20" t="s">
        <v>185</v>
      </c>
      <c r="C4890" s="28">
        <v>57447</v>
      </c>
      <c r="D4890" s="56"/>
      <c r="E4890" s="25" t="s">
        <v>5864</v>
      </c>
      <c r="F4890" s="20" t="s">
        <v>79</v>
      </c>
      <c r="H4890" s="23" t="s">
        <v>22</v>
      </c>
      <c r="I4890" s="28" t="s">
        <v>54</v>
      </c>
      <c r="J4890" s="23" t="s">
        <v>64</v>
      </c>
      <c r="K4890" s="156" t="s">
        <v>241</v>
      </c>
      <c r="M4890" s="231">
        <v>0</v>
      </c>
      <c r="N4890" s="231">
        <v>6200</v>
      </c>
      <c r="O4890" s="217">
        <f t="shared" si="75"/>
        <v>1129528.8599999994</v>
      </c>
    </row>
    <row r="4891" spans="1:15" ht="22.05" hidden="1" customHeight="1" x14ac:dyDescent="0.2">
      <c r="A4891" s="227">
        <v>45885</v>
      </c>
      <c r="B4891" s="20" t="s">
        <v>185</v>
      </c>
      <c r="C4891" s="28">
        <v>57449</v>
      </c>
      <c r="D4891" s="56"/>
      <c r="E4891" s="25" t="s">
        <v>5256</v>
      </c>
      <c r="F4891" s="20" t="s">
        <v>79</v>
      </c>
      <c r="H4891" s="23" t="s">
        <v>22</v>
      </c>
      <c r="I4891" s="28" t="s">
        <v>53</v>
      </c>
      <c r="J4891" s="23" t="s">
        <v>112</v>
      </c>
      <c r="K4891" s="156" t="s">
        <v>231</v>
      </c>
      <c r="M4891" s="231">
        <v>0</v>
      </c>
      <c r="N4891" s="231">
        <v>55200</v>
      </c>
      <c r="O4891" s="217">
        <f t="shared" si="75"/>
        <v>1074328.8599999994</v>
      </c>
    </row>
    <row r="4892" spans="1:15" ht="22.05" customHeight="1" x14ac:dyDescent="0.2">
      <c r="A4892" s="227">
        <v>45885</v>
      </c>
      <c r="B4892" s="20" t="s">
        <v>185</v>
      </c>
      <c r="C4892" s="28">
        <v>57450</v>
      </c>
      <c r="D4892" s="56"/>
      <c r="E4892" s="25" t="s">
        <v>2792</v>
      </c>
      <c r="F4892" s="20" t="s">
        <v>79</v>
      </c>
      <c r="H4892" s="23" t="s">
        <v>22</v>
      </c>
      <c r="I4892" s="28" t="s">
        <v>81</v>
      </c>
      <c r="J4892" s="23" t="s">
        <v>200</v>
      </c>
      <c r="K4892" s="156" t="s">
        <v>413</v>
      </c>
      <c r="M4892" s="231">
        <v>0</v>
      </c>
      <c r="N4892" s="608">
        <v>325000</v>
      </c>
      <c r="O4892" s="217">
        <f t="shared" si="75"/>
        <v>749328.8599999994</v>
      </c>
    </row>
    <row r="4893" spans="1:15" ht="22.05" hidden="1" customHeight="1" x14ac:dyDescent="0.2">
      <c r="A4893" s="227">
        <v>45885</v>
      </c>
      <c r="B4893" s="20" t="s">
        <v>185</v>
      </c>
      <c r="C4893" s="28">
        <v>57451</v>
      </c>
      <c r="D4893" s="56"/>
      <c r="E4893" s="25" t="s">
        <v>393</v>
      </c>
      <c r="F4893" s="20" t="s">
        <v>79</v>
      </c>
      <c r="H4893" s="23" t="s">
        <v>22</v>
      </c>
      <c r="I4893" s="28" t="s">
        <v>103</v>
      </c>
      <c r="J4893" s="23" t="s">
        <v>219</v>
      </c>
      <c r="K4893" s="156" t="s">
        <v>266</v>
      </c>
      <c r="M4893" s="231">
        <v>0</v>
      </c>
      <c r="N4893" s="231">
        <v>275</v>
      </c>
      <c r="O4893" s="217">
        <f t="shared" si="75"/>
        <v>749053.8599999994</v>
      </c>
    </row>
    <row r="4894" spans="1:15" ht="22.05" hidden="1" customHeight="1" x14ac:dyDescent="0.2">
      <c r="A4894" s="227">
        <v>45885</v>
      </c>
      <c r="B4894" s="20" t="s">
        <v>185</v>
      </c>
      <c r="C4894" s="28">
        <v>57452</v>
      </c>
      <c r="D4894" s="56"/>
      <c r="E4894" s="25" t="s">
        <v>5868</v>
      </c>
      <c r="F4894" s="20" t="s">
        <v>79</v>
      </c>
      <c r="H4894" s="23" t="s">
        <v>22</v>
      </c>
      <c r="I4894" s="28" t="s">
        <v>103</v>
      </c>
      <c r="J4894" s="23" t="s">
        <v>102</v>
      </c>
      <c r="K4894" s="156" t="s">
        <v>5879</v>
      </c>
      <c r="M4894" s="231">
        <v>0</v>
      </c>
      <c r="N4894" s="231">
        <v>3600</v>
      </c>
      <c r="O4894" s="217">
        <f t="shared" si="75"/>
        <v>745453.8599999994</v>
      </c>
    </row>
    <row r="4895" spans="1:15" ht="22.05" hidden="1" customHeight="1" x14ac:dyDescent="0.2">
      <c r="A4895" s="227">
        <v>45885</v>
      </c>
      <c r="B4895" s="20" t="s">
        <v>185</v>
      </c>
      <c r="C4895" s="28">
        <v>57453</v>
      </c>
      <c r="D4895" s="56"/>
      <c r="E4895" s="25" t="s">
        <v>5869</v>
      </c>
      <c r="F4895" s="20" t="s">
        <v>79</v>
      </c>
      <c r="H4895" s="23" t="s">
        <v>22</v>
      </c>
      <c r="I4895" s="28" t="s">
        <v>103</v>
      </c>
      <c r="J4895" s="23" t="s">
        <v>102</v>
      </c>
      <c r="K4895" s="156" t="s">
        <v>5880</v>
      </c>
      <c r="M4895" s="231">
        <v>0</v>
      </c>
      <c r="N4895" s="231">
        <v>700</v>
      </c>
      <c r="O4895" s="217">
        <f t="shared" si="75"/>
        <v>744753.8599999994</v>
      </c>
    </row>
    <row r="4896" spans="1:15" ht="22.05" hidden="1" customHeight="1" x14ac:dyDescent="0.2">
      <c r="A4896" s="227">
        <v>45885</v>
      </c>
      <c r="B4896" s="20" t="s">
        <v>185</v>
      </c>
      <c r="C4896" s="28">
        <v>57454</v>
      </c>
      <c r="D4896" s="56"/>
      <c r="E4896" s="25" t="s">
        <v>5870</v>
      </c>
      <c r="F4896" s="20" t="s">
        <v>79</v>
      </c>
      <c r="H4896" s="23" t="s">
        <v>22</v>
      </c>
      <c r="I4896" s="28" t="s">
        <v>55</v>
      </c>
      <c r="J4896" s="23" t="s">
        <v>261</v>
      </c>
      <c r="K4896" s="156" t="s">
        <v>806</v>
      </c>
      <c r="M4896" s="231">
        <v>0</v>
      </c>
      <c r="N4896" s="231">
        <v>5000</v>
      </c>
      <c r="O4896" s="217">
        <f t="shared" si="75"/>
        <v>739753.8599999994</v>
      </c>
    </row>
    <row r="4897" spans="1:15" ht="22.05" hidden="1" customHeight="1" x14ac:dyDescent="0.2">
      <c r="A4897" s="227">
        <v>45885</v>
      </c>
      <c r="B4897" s="20" t="s">
        <v>185</v>
      </c>
      <c r="C4897" s="28">
        <v>57455</v>
      </c>
      <c r="D4897" s="56"/>
      <c r="E4897" s="25" t="s">
        <v>5871</v>
      </c>
      <c r="F4897" s="20" t="s">
        <v>79</v>
      </c>
      <c r="H4897" s="23" t="s">
        <v>22</v>
      </c>
      <c r="I4897" s="28" t="s">
        <v>55</v>
      </c>
      <c r="J4897" s="23" t="s">
        <v>73</v>
      </c>
      <c r="K4897" s="156" t="s">
        <v>5881</v>
      </c>
      <c r="M4897" s="231">
        <v>0</v>
      </c>
      <c r="N4897" s="231">
        <v>9430</v>
      </c>
      <c r="O4897" s="217">
        <f t="shared" si="75"/>
        <v>730323.8599999994</v>
      </c>
    </row>
    <row r="4898" spans="1:15" ht="22.05" hidden="1" customHeight="1" x14ac:dyDescent="0.2">
      <c r="A4898" s="227">
        <v>45885</v>
      </c>
      <c r="B4898" s="20" t="s">
        <v>185</v>
      </c>
      <c r="C4898" s="28">
        <v>57456</v>
      </c>
      <c r="D4898" s="56"/>
      <c r="E4898" s="25" t="s">
        <v>5872</v>
      </c>
      <c r="F4898" s="20" t="s">
        <v>79</v>
      </c>
      <c r="H4898" s="23" t="s">
        <v>22</v>
      </c>
      <c r="I4898" s="28" t="s">
        <v>55</v>
      </c>
      <c r="J4898" s="23" t="s">
        <v>73</v>
      </c>
      <c r="K4898" s="156" t="s">
        <v>140</v>
      </c>
      <c r="M4898" s="231">
        <v>0</v>
      </c>
      <c r="N4898" s="231">
        <v>1500</v>
      </c>
      <c r="O4898" s="217">
        <f t="shared" si="75"/>
        <v>728823.8599999994</v>
      </c>
    </row>
    <row r="4899" spans="1:15" ht="22.05" hidden="1" customHeight="1" x14ac:dyDescent="0.2">
      <c r="A4899" s="227">
        <v>45885</v>
      </c>
      <c r="B4899" s="20" t="s">
        <v>185</v>
      </c>
      <c r="C4899" s="28">
        <v>57457</v>
      </c>
      <c r="D4899" s="56"/>
      <c r="E4899" s="25" t="s">
        <v>537</v>
      </c>
      <c r="F4899" s="20" t="s">
        <v>79</v>
      </c>
      <c r="H4899" s="23" t="s">
        <v>22</v>
      </c>
      <c r="I4899" s="28" t="s">
        <v>103</v>
      </c>
      <c r="J4899" s="23" t="s">
        <v>214</v>
      </c>
      <c r="K4899" s="156" t="s">
        <v>210</v>
      </c>
      <c r="M4899" s="231">
        <v>0</v>
      </c>
      <c r="N4899" s="231">
        <v>250</v>
      </c>
      <c r="O4899" s="217">
        <f t="shared" si="75"/>
        <v>728573.8599999994</v>
      </c>
    </row>
    <row r="4900" spans="1:15" ht="22.05" hidden="1" customHeight="1" x14ac:dyDescent="0.2">
      <c r="A4900" s="227">
        <v>45885</v>
      </c>
      <c r="B4900" s="20" t="s">
        <v>185</v>
      </c>
      <c r="C4900" s="28">
        <v>57458</v>
      </c>
      <c r="D4900" s="56"/>
      <c r="E4900" s="25" t="s">
        <v>127</v>
      </c>
      <c r="F4900" s="20" t="s">
        <v>79</v>
      </c>
      <c r="H4900" s="23" t="s">
        <v>22</v>
      </c>
      <c r="I4900" s="28" t="s">
        <v>54</v>
      </c>
      <c r="J4900" s="23" t="s">
        <v>63</v>
      </c>
      <c r="K4900" s="156" t="s">
        <v>141</v>
      </c>
      <c r="M4900" s="231">
        <v>0</v>
      </c>
      <c r="N4900" s="231">
        <v>5000</v>
      </c>
      <c r="O4900" s="217">
        <f t="shared" si="75"/>
        <v>723573.8599999994</v>
      </c>
    </row>
    <row r="4901" spans="1:15" ht="22.05" hidden="1" customHeight="1" x14ac:dyDescent="0.2">
      <c r="A4901" s="227">
        <v>45885</v>
      </c>
      <c r="B4901" s="20" t="s">
        <v>185</v>
      </c>
      <c r="C4901" s="28">
        <v>57459</v>
      </c>
      <c r="D4901" s="56"/>
      <c r="E4901" s="25" t="s">
        <v>5873</v>
      </c>
      <c r="F4901" s="20" t="s">
        <v>79</v>
      </c>
      <c r="H4901" s="23" t="s">
        <v>22</v>
      </c>
      <c r="I4901" s="28" t="s">
        <v>55</v>
      </c>
      <c r="J4901" s="23" t="s">
        <v>73</v>
      </c>
      <c r="K4901" s="156" t="s">
        <v>206</v>
      </c>
      <c r="M4901" s="231">
        <v>0</v>
      </c>
      <c r="N4901" s="231">
        <v>190</v>
      </c>
      <c r="O4901" s="217">
        <f t="shared" si="75"/>
        <v>723383.8599999994</v>
      </c>
    </row>
    <row r="4902" spans="1:15" ht="22.05" hidden="1" customHeight="1" x14ac:dyDescent="0.2">
      <c r="A4902" s="227">
        <v>45885</v>
      </c>
      <c r="B4902" s="20" t="s">
        <v>185</v>
      </c>
      <c r="C4902" s="28">
        <v>57460</v>
      </c>
      <c r="D4902" s="56"/>
      <c r="E4902" s="25" t="s">
        <v>5293</v>
      </c>
      <c r="F4902" s="20" t="s">
        <v>79</v>
      </c>
      <c r="H4902" s="23" t="s">
        <v>22</v>
      </c>
      <c r="I4902" s="28" t="s">
        <v>56</v>
      </c>
      <c r="J4902" s="23" t="s">
        <v>116</v>
      </c>
      <c r="K4902" s="156" t="s">
        <v>165</v>
      </c>
      <c r="M4902" s="231">
        <v>0</v>
      </c>
      <c r="N4902" s="231">
        <v>350</v>
      </c>
      <c r="O4902" s="217">
        <f t="shared" si="75"/>
        <v>723033.8599999994</v>
      </c>
    </row>
    <row r="4903" spans="1:15" ht="22.05" hidden="1" customHeight="1" x14ac:dyDescent="0.2">
      <c r="A4903" s="227">
        <v>45885</v>
      </c>
      <c r="B4903" s="20" t="s">
        <v>185</v>
      </c>
      <c r="C4903" s="28">
        <v>57461</v>
      </c>
      <c r="D4903" s="56"/>
      <c r="E4903" s="25" t="s">
        <v>5874</v>
      </c>
      <c r="F4903" s="20" t="s">
        <v>79</v>
      </c>
      <c r="H4903" s="23" t="s">
        <v>22</v>
      </c>
      <c r="I4903" s="28" t="s">
        <v>103</v>
      </c>
      <c r="J4903" s="23" t="s">
        <v>93</v>
      </c>
      <c r="K4903" s="156" t="s">
        <v>5605</v>
      </c>
      <c r="M4903" s="231">
        <v>0</v>
      </c>
      <c r="N4903" s="231">
        <v>700</v>
      </c>
      <c r="O4903" s="217">
        <f t="shared" si="75"/>
        <v>722333.8599999994</v>
      </c>
    </row>
    <row r="4904" spans="1:15" ht="22.05" hidden="1" customHeight="1" x14ac:dyDescent="0.2">
      <c r="A4904" s="227">
        <v>45885</v>
      </c>
      <c r="B4904" s="20" t="s">
        <v>185</v>
      </c>
      <c r="C4904" s="28">
        <v>57462</v>
      </c>
      <c r="D4904" s="56"/>
      <c r="E4904" s="25" t="s">
        <v>5875</v>
      </c>
      <c r="F4904" s="20" t="s">
        <v>79</v>
      </c>
      <c r="H4904" s="23" t="s">
        <v>22</v>
      </c>
      <c r="I4904" s="28" t="s">
        <v>54</v>
      </c>
      <c r="J4904" s="23" t="s">
        <v>64</v>
      </c>
      <c r="K4904" s="156" t="s">
        <v>1257</v>
      </c>
      <c r="M4904" s="231">
        <v>0</v>
      </c>
      <c r="N4904" s="231">
        <v>3000</v>
      </c>
      <c r="O4904" s="217">
        <f t="shared" si="75"/>
        <v>719333.8599999994</v>
      </c>
    </row>
    <row r="4905" spans="1:15" ht="22.05" hidden="1" customHeight="1" x14ac:dyDescent="0.2">
      <c r="A4905" s="227">
        <v>45885</v>
      </c>
      <c r="B4905" s="20" t="s">
        <v>185</v>
      </c>
      <c r="C4905" s="28">
        <v>57463</v>
      </c>
      <c r="D4905" s="56"/>
      <c r="E4905" s="25" t="s">
        <v>5174</v>
      </c>
      <c r="F4905" s="20" t="s">
        <v>79</v>
      </c>
      <c r="H4905" s="23" t="s">
        <v>22</v>
      </c>
      <c r="I4905" s="28" t="s">
        <v>54</v>
      </c>
      <c r="J4905" s="23" t="s">
        <v>64</v>
      </c>
      <c r="K4905" s="156" t="s">
        <v>1257</v>
      </c>
      <c r="M4905" s="231">
        <v>0</v>
      </c>
      <c r="N4905" s="231">
        <v>49000</v>
      </c>
      <c r="O4905" s="217">
        <f t="shared" si="75"/>
        <v>670333.8599999994</v>
      </c>
    </row>
    <row r="4906" spans="1:15" ht="22.05" hidden="1" customHeight="1" x14ac:dyDescent="0.2">
      <c r="A4906" s="227">
        <v>45885</v>
      </c>
      <c r="B4906" s="20" t="s">
        <v>185</v>
      </c>
      <c r="C4906" s="28">
        <v>57464</v>
      </c>
      <c r="D4906" s="56"/>
      <c r="E4906" s="25" t="s">
        <v>402</v>
      </c>
      <c r="F4906" s="20" t="s">
        <v>79</v>
      </c>
      <c r="H4906" s="23" t="s">
        <v>22</v>
      </c>
      <c r="I4906" s="28" t="s">
        <v>80</v>
      </c>
      <c r="J4906" s="23" t="s">
        <v>66</v>
      </c>
      <c r="K4906" s="156" t="s">
        <v>544</v>
      </c>
      <c r="M4906" s="231">
        <v>0</v>
      </c>
      <c r="N4906" s="231">
        <v>600</v>
      </c>
      <c r="O4906" s="217">
        <f t="shared" si="75"/>
        <v>669733.8599999994</v>
      </c>
    </row>
    <row r="4907" spans="1:15" ht="22.05" hidden="1" customHeight="1" x14ac:dyDescent="0.2">
      <c r="A4907" s="227">
        <v>45885</v>
      </c>
      <c r="B4907" s="20" t="s">
        <v>185</v>
      </c>
      <c r="C4907" s="28">
        <v>57465</v>
      </c>
      <c r="D4907" s="56"/>
      <c r="E4907" s="25" t="s">
        <v>204</v>
      </c>
      <c r="F4907" s="20" t="s">
        <v>79</v>
      </c>
      <c r="H4907" s="23" t="s">
        <v>22</v>
      </c>
      <c r="I4907" s="28" t="s">
        <v>56</v>
      </c>
      <c r="J4907" s="23" t="s">
        <v>212</v>
      </c>
      <c r="K4907" s="156" t="s">
        <v>235</v>
      </c>
      <c r="M4907" s="231">
        <v>0</v>
      </c>
      <c r="N4907" s="231">
        <v>1000</v>
      </c>
      <c r="O4907" s="217">
        <f t="shared" si="75"/>
        <v>668733.8599999994</v>
      </c>
    </row>
    <row r="4908" spans="1:15" ht="22.05" hidden="1" customHeight="1" x14ac:dyDescent="0.2">
      <c r="A4908" s="227">
        <v>45885</v>
      </c>
      <c r="B4908" s="20" t="s">
        <v>185</v>
      </c>
      <c r="C4908" s="28">
        <v>57466</v>
      </c>
      <c r="D4908" s="56"/>
      <c r="E4908" s="25" t="s">
        <v>143</v>
      </c>
      <c r="F4908" s="20" t="s">
        <v>79</v>
      </c>
      <c r="H4908" s="23" t="s">
        <v>22</v>
      </c>
      <c r="I4908" s="28" t="s">
        <v>53</v>
      </c>
      <c r="J4908" s="23" t="s">
        <v>114</v>
      </c>
      <c r="K4908" s="156" t="s">
        <v>149</v>
      </c>
      <c r="M4908" s="231">
        <v>0</v>
      </c>
      <c r="N4908" s="231">
        <v>21450</v>
      </c>
      <c r="O4908" s="217">
        <f t="shared" ref="O4908:O4980" si="76">O4907+M4908-N4908</f>
        <v>647283.8599999994</v>
      </c>
    </row>
    <row r="4909" spans="1:15" ht="22.05" hidden="1" customHeight="1" x14ac:dyDescent="0.2">
      <c r="A4909" s="227">
        <v>45885</v>
      </c>
      <c r="B4909" s="20" t="s">
        <v>185</v>
      </c>
      <c r="C4909" s="28">
        <v>57467</v>
      </c>
      <c r="D4909" s="56"/>
      <c r="E4909" s="25" t="s">
        <v>143</v>
      </c>
      <c r="F4909" s="20" t="s">
        <v>79</v>
      </c>
      <c r="H4909" s="23" t="s">
        <v>22</v>
      </c>
      <c r="I4909" s="28" t="s">
        <v>53</v>
      </c>
      <c r="J4909" s="23" t="s">
        <v>114</v>
      </c>
      <c r="K4909" s="156" t="s">
        <v>273</v>
      </c>
      <c r="M4909" s="231">
        <v>0</v>
      </c>
      <c r="N4909" s="231">
        <v>6550</v>
      </c>
      <c r="O4909" s="217">
        <f t="shared" si="76"/>
        <v>640733.8599999994</v>
      </c>
    </row>
    <row r="4910" spans="1:15" ht="22.05" hidden="1" customHeight="1" x14ac:dyDescent="0.2">
      <c r="A4910" s="227">
        <v>45885</v>
      </c>
      <c r="B4910" s="20" t="s">
        <v>185</v>
      </c>
      <c r="C4910" s="28">
        <v>57468</v>
      </c>
      <c r="D4910" s="56"/>
      <c r="E4910" s="25" t="s">
        <v>143</v>
      </c>
      <c r="F4910" s="20" t="s">
        <v>79</v>
      </c>
      <c r="H4910" s="23" t="s">
        <v>22</v>
      </c>
      <c r="I4910" s="28" t="s">
        <v>53</v>
      </c>
      <c r="J4910" s="23" t="s">
        <v>112</v>
      </c>
      <c r="K4910" s="156" t="s">
        <v>416</v>
      </c>
      <c r="M4910" s="231">
        <v>0</v>
      </c>
      <c r="N4910" s="231">
        <v>64607</v>
      </c>
      <c r="O4910" s="217">
        <f t="shared" si="76"/>
        <v>576126.8599999994</v>
      </c>
    </row>
    <row r="4911" spans="1:15" ht="22.05" hidden="1" customHeight="1" x14ac:dyDescent="0.2">
      <c r="A4911" s="227">
        <v>45885</v>
      </c>
      <c r="B4911" s="20" t="s">
        <v>185</v>
      </c>
      <c r="C4911" s="28">
        <v>57469</v>
      </c>
      <c r="D4911" s="56"/>
      <c r="E4911" s="25" t="s">
        <v>143</v>
      </c>
      <c r="F4911" s="20" t="s">
        <v>79</v>
      </c>
      <c r="H4911" s="23" t="s">
        <v>22</v>
      </c>
      <c r="I4911" s="28" t="s">
        <v>53</v>
      </c>
      <c r="J4911" s="23" t="s">
        <v>112</v>
      </c>
      <c r="K4911" s="156" t="s">
        <v>144</v>
      </c>
      <c r="M4911" s="231">
        <v>0</v>
      </c>
      <c r="N4911" s="231">
        <v>6300</v>
      </c>
      <c r="O4911" s="217">
        <f t="shared" si="76"/>
        <v>569826.8599999994</v>
      </c>
    </row>
    <row r="4912" spans="1:15" ht="22.05" hidden="1" customHeight="1" x14ac:dyDescent="0.2">
      <c r="A4912" s="227">
        <v>45885</v>
      </c>
      <c r="B4912" s="20" t="s">
        <v>185</v>
      </c>
      <c r="C4912" s="28">
        <v>57470</v>
      </c>
      <c r="D4912" s="56"/>
      <c r="E4912" s="25" t="s">
        <v>143</v>
      </c>
      <c r="F4912" s="20" t="s">
        <v>79</v>
      </c>
      <c r="H4912" s="23" t="s">
        <v>22</v>
      </c>
      <c r="I4912" s="28" t="s">
        <v>53</v>
      </c>
      <c r="J4912" s="23" t="s">
        <v>112</v>
      </c>
      <c r="K4912" s="156" t="s">
        <v>5797</v>
      </c>
      <c r="M4912" s="231">
        <v>0</v>
      </c>
      <c r="N4912" s="231">
        <v>30050</v>
      </c>
      <c r="O4912" s="217">
        <f t="shared" si="76"/>
        <v>539776.8599999994</v>
      </c>
    </row>
    <row r="4913" spans="1:15" ht="22.05" hidden="1" customHeight="1" x14ac:dyDescent="0.2">
      <c r="A4913" s="227">
        <v>45885</v>
      </c>
      <c r="B4913" s="20" t="s">
        <v>185</v>
      </c>
      <c r="C4913" s="28">
        <v>57471</v>
      </c>
      <c r="D4913" s="56"/>
      <c r="E4913" s="25" t="s">
        <v>143</v>
      </c>
      <c r="F4913" s="20" t="s">
        <v>79</v>
      </c>
      <c r="H4913" s="23" t="s">
        <v>22</v>
      </c>
      <c r="I4913" s="28" t="s">
        <v>53</v>
      </c>
      <c r="J4913" s="23" t="s">
        <v>112</v>
      </c>
      <c r="K4913" s="156" t="s">
        <v>1702</v>
      </c>
      <c r="M4913" s="231">
        <v>0</v>
      </c>
      <c r="N4913" s="231">
        <v>22260</v>
      </c>
      <c r="O4913" s="217">
        <f t="shared" si="76"/>
        <v>517516.8599999994</v>
      </c>
    </row>
    <row r="4914" spans="1:15" ht="22.05" hidden="1" customHeight="1" x14ac:dyDescent="0.2">
      <c r="A4914" s="227">
        <v>45885</v>
      </c>
      <c r="B4914" s="20" t="s">
        <v>185</v>
      </c>
      <c r="C4914" s="28">
        <v>57472</v>
      </c>
      <c r="D4914" s="56"/>
      <c r="E4914" s="25" t="s">
        <v>143</v>
      </c>
      <c r="F4914" s="20" t="s">
        <v>79</v>
      </c>
      <c r="H4914" s="23" t="s">
        <v>22</v>
      </c>
      <c r="I4914" s="28" t="s">
        <v>53</v>
      </c>
      <c r="J4914" s="23" t="s">
        <v>112</v>
      </c>
      <c r="K4914" s="156" t="s">
        <v>5882</v>
      </c>
      <c r="M4914" s="231">
        <v>0</v>
      </c>
      <c r="N4914" s="231">
        <v>16900</v>
      </c>
      <c r="O4914" s="217">
        <f t="shared" si="76"/>
        <v>500616.8599999994</v>
      </c>
    </row>
    <row r="4915" spans="1:15" ht="22.05" hidden="1" customHeight="1" x14ac:dyDescent="0.2">
      <c r="A4915" s="227">
        <v>45885</v>
      </c>
      <c r="B4915" s="20" t="s">
        <v>185</v>
      </c>
      <c r="C4915" s="28">
        <v>57473</v>
      </c>
      <c r="D4915" s="56"/>
      <c r="E4915" s="25" t="s">
        <v>143</v>
      </c>
      <c r="F4915" s="20" t="s">
        <v>79</v>
      </c>
      <c r="H4915" s="23" t="s">
        <v>22</v>
      </c>
      <c r="I4915" s="28" t="s">
        <v>53</v>
      </c>
      <c r="J4915" s="23" t="s">
        <v>112</v>
      </c>
      <c r="K4915" s="156" t="s">
        <v>419</v>
      </c>
      <c r="M4915" s="231">
        <v>0</v>
      </c>
      <c r="N4915" s="231">
        <v>5900</v>
      </c>
      <c r="O4915" s="217">
        <f t="shared" si="76"/>
        <v>494716.8599999994</v>
      </c>
    </row>
    <row r="4916" spans="1:15" ht="22.05" hidden="1" customHeight="1" x14ac:dyDescent="0.2">
      <c r="A4916" s="227">
        <v>45885</v>
      </c>
      <c r="B4916" s="20" t="s">
        <v>185</v>
      </c>
      <c r="C4916" s="28">
        <v>57474</v>
      </c>
      <c r="D4916" s="56"/>
      <c r="E4916" s="25" t="s">
        <v>143</v>
      </c>
      <c r="F4916" s="20" t="s">
        <v>79</v>
      </c>
      <c r="H4916" s="23" t="s">
        <v>22</v>
      </c>
      <c r="I4916" s="28" t="s">
        <v>53</v>
      </c>
      <c r="J4916" s="23" t="s">
        <v>112</v>
      </c>
      <c r="K4916" s="156" t="s">
        <v>5798</v>
      </c>
      <c r="M4916" s="231">
        <v>0</v>
      </c>
      <c r="N4916" s="231">
        <v>6900</v>
      </c>
      <c r="O4916" s="217">
        <f t="shared" si="76"/>
        <v>487816.8599999994</v>
      </c>
    </row>
    <row r="4917" spans="1:15" ht="22.05" hidden="1" customHeight="1" x14ac:dyDescent="0.2">
      <c r="A4917" s="227">
        <v>45885</v>
      </c>
      <c r="B4917" s="20" t="s">
        <v>185</v>
      </c>
      <c r="C4917" s="28">
        <v>57475</v>
      </c>
      <c r="D4917" s="56"/>
      <c r="E4917" s="25" t="s">
        <v>143</v>
      </c>
      <c r="F4917" s="20" t="s">
        <v>79</v>
      </c>
      <c r="H4917" s="23" t="s">
        <v>22</v>
      </c>
      <c r="I4917" s="28" t="s">
        <v>53</v>
      </c>
      <c r="J4917" s="23" t="s">
        <v>112</v>
      </c>
      <c r="K4917" s="156" t="s">
        <v>264</v>
      </c>
      <c r="M4917" s="231">
        <v>0</v>
      </c>
      <c r="N4917" s="231">
        <v>70550</v>
      </c>
      <c r="O4917" s="217">
        <f t="shared" si="76"/>
        <v>417266.8599999994</v>
      </c>
    </row>
    <row r="4918" spans="1:15" ht="22.05" hidden="1" customHeight="1" x14ac:dyDescent="0.2">
      <c r="A4918" s="227">
        <v>45885</v>
      </c>
      <c r="B4918" s="20" t="s">
        <v>185</v>
      </c>
      <c r="C4918" s="28">
        <v>57476</v>
      </c>
      <c r="D4918" s="56"/>
      <c r="E4918" s="25" t="s">
        <v>143</v>
      </c>
      <c r="F4918" s="20" t="s">
        <v>79</v>
      </c>
      <c r="H4918" s="23" t="s">
        <v>22</v>
      </c>
      <c r="I4918" s="28" t="s">
        <v>53</v>
      </c>
      <c r="J4918" s="23" t="s">
        <v>112</v>
      </c>
      <c r="K4918" s="156" t="s">
        <v>418</v>
      </c>
      <c r="M4918" s="231">
        <v>0</v>
      </c>
      <c r="N4918" s="231">
        <v>34894</v>
      </c>
      <c r="O4918" s="217">
        <f t="shared" si="76"/>
        <v>382372.8599999994</v>
      </c>
    </row>
    <row r="4919" spans="1:15" ht="22.05" hidden="1" customHeight="1" x14ac:dyDescent="0.2">
      <c r="A4919" s="227">
        <v>45885</v>
      </c>
      <c r="B4919" s="20" t="s">
        <v>185</v>
      </c>
      <c r="C4919" s="28">
        <v>57477</v>
      </c>
      <c r="D4919" s="56"/>
      <c r="E4919" s="25" t="s">
        <v>143</v>
      </c>
      <c r="F4919" s="20" t="s">
        <v>79</v>
      </c>
      <c r="H4919" s="23" t="s">
        <v>22</v>
      </c>
      <c r="I4919" s="28" t="s">
        <v>53</v>
      </c>
      <c r="J4919" s="23" t="s">
        <v>112</v>
      </c>
      <c r="K4919" s="156" t="s">
        <v>1703</v>
      </c>
      <c r="M4919" s="231">
        <v>0</v>
      </c>
      <c r="N4919" s="231">
        <v>17289</v>
      </c>
      <c r="O4919" s="217">
        <f t="shared" si="76"/>
        <v>365083.8599999994</v>
      </c>
    </row>
    <row r="4920" spans="1:15" ht="22.05" hidden="1" customHeight="1" x14ac:dyDescent="0.2">
      <c r="A4920" s="227">
        <v>45885</v>
      </c>
      <c r="B4920" s="20" t="s">
        <v>185</v>
      </c>
      <c r="C4920" s="28">
        <v>57478</v>
      </c>
      <c r="D4920" s="56"/>
      <c r="E4920" s="25" t="s">
        <v>143</v>
      </c>
      <c r="F4920" s="20" t="s">
        <v>79</v>
      </c>
      <c r="H4920" s="23" t="s">
        <v>22</v>
      </c>
      <c r="I4920" s="28" t="s">
        <v>53</v>
      </c>
      <c r="J4920" s="23" t="s">
        <v>112</v>
      </c>
      <c r="K4920" s="156" t="s">
        <v>148</v>
      </c>
      <c r="M4920" s="231">
        <v>0</v>
      </c>
      <c r="N4920" s="231">
        <v>34078</v>
      </c>
      <c r="O4920" s="217">
        <f t="shared" si="76"/>
        <v>331005.8599999994</v>
      </c>
    </row>
    <row r="4921" spans="1:15" ht="22.05" hidden="1" customHeight="1" x14ac:dyDescent="0.2">
      <c r="A4921" s="227">
        <v>45885</v>
      </c>
      <c r="B4921" s="20" t="s">
        <v>185</v>
      </c>
      <c r="C4921" s="28">
        <v>57479</v>
      </c>
      <c r="D4921" s="56"/>
      <c r="E4921" s="25" t="s">
        <v>143</v>
      </c>
      <c r="F4921" s="20" t="s">
        <v>79</v>
      </c>
      <c r="H4921" s="23" t="s">
        <v>22</v>
      </c>
      <c r="I4921" s="28" t="s">
        <v>53</v>
      </c>
      <c r="J4921" s="23" t="s">
        <v>112</v>
      </c>
      <c r="K4921" s="156" t="s">
        <v>263</v>
      </c>
      <c r="M4921" s="231">
        <v>0</v>
      </c>
      <c r="N4921" s="231">
        <v>33902</v>
      </c>
      <c r="O4921" s="217">
        <f t="shared" si="76"/>
        <v>297103.8599999994</v>
      </c>
    </row>
    <row r="4922" spans="1:15" ht="22.05" hidden="1" customHeight="1" x14ac:dyDescent="0.2">
      <c r="A4922" s="227">
        <v>45885</v>
      </c>
      <c r="B4922" s="20" t="s">
        <v>185</v>
      </c>
      <c r="C4922" s="28">
        <v>57480</v>
      </c>
      <c r="D4922" s="56"/>
      <c r="E4922" s="25" t="s">
        <v>143</v>
      </c>
      <c r="F4922" s="20" t="s">
        <v>79</v>
      </c>
      <c r="H4922" s="23" t="s">
        <v>22</v>
      </c>
      <c r="I4922" s="28" t="s">
        <v>53</v>
      </c>
      <c r="J4922" s="23" t="s">
        <v>112</v>
      </c>
      <c r="K4922" s="156" t="s">
        <v>56</v>
      </c>
      <c r="M4922" s="231">
        <v>0</v>
      </c>
      <c r="N4922" s="231">
        <v>26750</v>
      </c>
      <c r="O4922" s="217">
        <f t="shared" si="76"/>
        <v>270353.8599999994</v>
      </c>
    </row>
    <row r="4923" spans="1:15" ht="22.05" hidden="1" customHeight="1" x14ac:dyDescent="0.2">
      <c r="A4923" s="227">
        <v>45885</v>
      </c>
      <c r="B4923" s="20" t="s">
        <v>185</v>
      </c>
      <c r="C4923" s="28">
        <v>57481</v>
      </c>
      <c r="D4923" s="56"/>
      <c r="E4923" s="328" t="s">
        <v>141</v>
      </c>
      <c r="F4923" s="329" t="s">
        <v>79</v>
      </c>
      <c r="G4923" s="330"/>
      <c r="H4923" s="331" t="s">
        <v>22</v>
      </c>
      <c r="I4923" s="331" t="s">
        <v>54</v>
      </c>
      <c r="J4923" s="331" t="s">
        <v>63</v>
      </c>
      <c r="K4923" s="332" t="s">
        <v>225</v>
      </c>
      <c r="L4923" s="333">
        <v>75000</v>
      </c>
      <c r="M4923" s="333">
        <v>0</v>
      </c>
      <c r="N4923" s="333">
        <v>10000</v>
      </c>
      <c r="O4923" s="217">
        <f t="shared" si="76"/>
        <v>260353.8599999994</v>
      </c>
    </row>
    <row r="4924" spans="1:15" ht="22.05" hidden="1" customHeight="1" x14ac:dyDescent="0.2">
      <c r="A4924" s="227">
        <v>45885</v>
      </c>
      <c r="B4924" s="20" t="s">
        <v>185</v>
      </c>
      <c r="C4924" s="28">
        <v>57481</v>
      </c>
      <c r="D4924" s="56"/>
      <c r="E4924" s="328" t="s">
        <v>559</v>
      </c>
      <c r="F4924" s="329" t="s">
        <v>79</v>
      </c>
      <c r="G4924" s="330"/>
      <c r="H4924" s="331" t="s">
        <v>22</v>
      </c>
      <c r="I4924" s="331" t="s">
        <v>54</v>
      </c>
      <c r="J4924" s="331" t="s">
        <v>41</v>
      </c>
      <c r="K4924" s="332" t="s">
        <v>225</v>
      </c>
      <c r="L4924" s="333">
        <v>75000</v>
      </c>
      <c r="M4924" s="333">
        <v>0</v>
      </c>
      <c r="N4924" s="333">
        <v>20000</v>
      </c>
      <c r="O4924" s="217">
        <f t="shared" si="76"/>
        <v>240353.8599999994</v>
      </c>
    </row>
    <row r="4925" spans="1:15" ht="22.05" hidden="1" customHeight="1" x14ac:dyDescent="0.2">
      <c r="A4925" s="227">
        <v>45885</v>
      </c>
      <c r="B4925" s="20" t="s">
        <v>185</v>
      </c>
      <c r="C4925" s="28">
        <v>57481</v>
      </c>
      <c r="D4925" s="56"/>
      <c r="E4925" s="328" t="s">
        <v>463</v>
      </c>
      <c r="F4925" s="329" t="s">
        <v>79</v>
      </c>
      <c r="G4925" s="330"/>
      <c r="H4925" s="331" t="s">
        <v>22</v>
      </c>
      <c r="I4925" s="331" t="s">
        <v>54</v>
      </c>
      <c r="J4925" s="331" t="s">
        <v>62</v>
      </c>
      <c r="K4925" s="332" t="s">
        <v>225</v>
      </c>
      <c r="L4925" s="333">
        <v>75000</v>
      </c>
      <c r="M4925" s="333">
        <v>0</v>
      </c>
      <c r="N4925" s="333">
        <v>30000</v>
      </c>
      <c r="O4925" s="217">
        <f t="shared" si="76"/>
        <v>210353.8599999994</v>
      </c>
    </row>
    <row r="4926" spans="1:15" ht="22.05" hidden="1" customHeight="1" x14ac:dyDescent="0.2">
      <c r="A4926" s="227">
        <v>45885</v>
      </c>
      <c r="B4926" s="20" t="s">
        <v>185</v>
      </c>
      <c r="C4926" s="28">
        <v>57481</v>
      </c>
      <c r="D4926" s="56"/>
      <c r="E4926" s="328" t="s">
        <v>560</v>
      </c>
      <c r="F4926" s="329" t="s">
        <v>79</v>
      </c>
      <c r="G4926" s="330"/>
      <c r="H4926" s="331" t="s">
        <v>22</v>
      </c>
      <c r="I4926" s="331" t="s">
        <v>29</v>
      </c>
      <c r="J4926" s="331" t="s">
        <v>209</v>
      </c>
      <c r="K4926" s="332" t="s">
        <v>225</v>
      </c>
      <c r="L4926" s="333" t="s">
        <v>5934</v>
      </c>
      <c r="M4926" s="333">
        <v>0</v>
      </c>
      <c r="N4926" s="333">
        <v>10000</v>
      </c>
      <c r="O4926" s="217">
        <f t="shared" si="76"/>
        <v>200353.8599999994</v>
      </c>
    </row>
    <row r="4927" spans="1:15" ht="22.05" hidden="1" customHeight="1" x14ac:dyDescent="0.2">
      <c r="A4927" s="227">
        <v>45885</v>
      </c>
      <c r="B4927" s="20" t="s">
        <v>185</v>
      </c>
      <c r="C4927" s="28">
        <v>57481</v>
      </c>
      <c r="D4927" s="56"/>
      <c r="E4927" s="328" t="s">
        <v>561</v>
      </c>
      <c r="F4927" s="329" t="s">
        <v>79</v>
      </c>
      <c r="G4927" s="330"/>
      <c r="H4927" s="331" t="s">
        <v>22</v>
      </c>
      <c r="I4927" s="331" t="s">
        <v>54</v>
      </c>
      <c r="J4927" s="331" t="s">
        <v>63</v>
      </c>
      <c r="K4927" s="332" t="s">
        <v>225</v>
      </c>
      <c r="L4927" s="333">
        <v>75000</v>
      </c>
      <c r="M4927" s="333">
        <v>0</v>
      </c>
      <c r="N4927" s="333">
        <v>5000</v>
      </c>
      <c r="O4927" s="217">
        <f t="shared" si="76"/>
        <v>195353.8599999994</v>
      </c>
    </row>
    <row r="4928" spans="1:15" ht="22.05" hidden="1" customHeight="1" x14ac:dyDescent="0.2">
      <c r="A4928" s="227">
        <v>45885</v>
      </c>
      <c r="B4928" s="20" t="s">
        <v>185</v>
      </c>
      <c r="C4928" s="28">
        <v>57482</v>
      </c>
      <c r="D4928" s="56"/>
      <c r="E4928" s="334" t="s">
        <v>143</v>
      </c>
      <c r="F4928" s="329" t="s">
        <v>79</v>
      </c>
      <c r="G4928" s="330"/>
      <c r="H4928" s="331" t="s">
        <v>22</v>
      </c>
      <c r="I4928" s="331" t="s">
        <v>53</v>
      </c>
      <c r="J4928" s="331" t="s">
        <v>112</v>
      </c>
      <c r="K4928" s="332" t="s">
        <v>145</v>
      </c>
      <c r="L4928" s="333">
        <v>30400</v>
      </c>
      <c r="M4928" s="333">
        <v>0</v>
      </c>
      <c r="N4928" s="333">
        <f>L4928-N4929-N4930-N4931-N4932-N4933</f>
        <v>17500</v>
      </c>
      <c r="O4928" s="217">
        <f t="shared" si="76"/>
        <v>177853.8599999994</v>
      </c>
    </row>
    <row r="4929" spans="1:15" ht="22.05" hidden="1" customHeight="1" x14ac:dyDescent="0.2">
      <c r="A4929" s="227">
        <v>45885</v>
      </c>
      <c r="B4929" s="20" t="s">
        <v>185</v>
      </c>
      <c r="C4929" s="28">
        <v>57482</v>
      </c>
      <c r="D4929" s="56"/>
      <c r="E4929" s="334" t="s">
        <v>558</v>
      </c>
      <c r="F4929" s="329" t="s">
        <v>79</v>
      </c>
      <c r="G4929" s="330"/>
      <c r="H4929" s="331" t="s">
        <v>22</v>
      </c>
      <c r="I4929" s="331" t="s">
        <v>54</v>
      </c>
      <c r="J4929" s="331" t="s">
        <v>61</v>
      </c>
      <c r="K4929" s="332" t="s">
        <v>145</v>
      </c>
      <c r="L4929" s="333">
        <v>30400</v>
      </c>
      <c r="M4929" s="333">
        <v>0</v>
      </c>
      <c r="N4929" s="333">
        <v>1800</v>
      </c>
      <c r="O4929" s="217">
        <f t="shared" si="76"/>
        <v>176053.8599999994</v>
      </c>
    </row>
    <row r="4930" spans="1:15" ht="22.05" hidden="1" customHeight="1" x14ac:dyDescent="0.2">
      <c r="A4930" s="227">
        <v>45885</v>
      </c>
      <c r="B4930" s="20" t="s">
        <v>185</v>
      </c>
      <c r="C4930" s="28">
        <v>57482</v>
      </c>
      <c r="D4930" s="56"/>
      <c r="E4930" s="328" t="s">
        <v>555</v>
      </c>
      <c r="F4930" s="329" t="s">
        <v>79</v>
      </c>
      <c r="G4930" s="330"/>
      <c r="H4930" s="331" t="s">
        <v>22</v>
      </c>
      <c r="I4930" s="331" t="s">
        <v>54</v>
      </c>
      <c r="J4930" s="331" t="s">
        <v>61</v>
      </c>
      <c r="K4930" s="332" t="s">
        <v>145</v>
      </c>
      <c r="L4930" s="333">
        <v>30400</v>
      </c>
      <c r="M4930" s="333">
        <v>0</v>
      </c>
      <c r="N4930" s="333">
        <v>1500</v>
      </c>
      <c r="O4930" s="217">
        <f t="shared" si="76"/>
        <v>174553.8599999994</v>
      </c>
    </row>
    <row r="4931" spans="1:15" ht="22.05" hidden="1" customHeight="1" x14ac:dyDescent="0.2">
      <c r="A4931" s="227">
        <v>45885</v>
      </c>
      <c r="B4931" s="20" t="s">
        <v>185</v>
      </c>
      <c r="C4931" s="28">
        <v>57482</v>
      </c>
      <c r="D4931" s="56"/>
      <c r="E4931" s="328" t="s">
        <v>556</v>
      </c>
      <c r="F4931" s="329" t="s">
        <v>79</v>
      </c>
      <c r="G4931" s="330"/>
      <c r="H4931" s="331" t="s">
        <v>22</v>
      </c>
      <c r="I4931" s="331" t="s">
        <v>54</v>
      </c>
      <c r="J4931" s="331" t="s">
        <v>32</v>
      </c>
      <c r="K4931" s="332" t="s">
        <v>145</v>
      </c>
      <c r="L4931" s="333">
        <v>30400</v>
      </c>
      <c r="M4931" s="333">
        <v>0</v>
      </c>
      <c r="N4931" s="333">
        <v>6000</v>
      </c>
      <c r="O4931" s="217">
        <f t="shared" si="76"/>
        <v>168553.8599999994</v>
      </c>
    </row>
    <row r="4932" spans="1:15" ht="22.05" hidden="1" customHeight="1" x14ac:dyDescent="0.2">
      <c r="A4932" s="227">
        <v>45885</v>
      </c>
      <c r="B4932" s="20" t="s">
        <v>185</v>
      </c>
      <c r="C4932" s="28">
        <v>57482</v>
      </c>
      <c r="D4932" s="56"/>
      <c r="E4932" s="328" t="s">
        <v>557</v>
      </c>
      <c r="F4932" s="329" t="s">
        <v>79</v>
      </c>
      <c r="G4932" s="330"/>
      <c r="H4932" s="331" t="s">
        <v>22</v>
      </c>
      <c r="I4932" s="331" t="s">
        <v>54</v>
      </c>
      <c r="J4932" s="331" t="s">
        <v>63</v>
      </c>
      <c r="K4932" s="332" t="s">
        <v>145</v>
      </c>
      <c r="L4932" s="333">
        <v>30400</v>
      </c>
      <c r="M4932" s="333">
        <v>0</v>
      </c>
      <c r="N4932" s="333">
        <v>1800</v>
      </c>
      <c r="O4932" s="217">
        <f t="shared" si="76"/>
        <v>166753.8599999994</v>
      </c>
    </row>
    <row r="4933" spans="1:15" ht="22.05" hidden="1" customHeight="1" x14ac:dyDescent="0.2">
      <c r="A4933" s="227">
        <v>45885</v>
      </c>
      <c r="B4933" s="20" t="s">
        <v>185</v>
      </c>
      <c r="C4933" s="28">
        <v>57482</v>
      </c>
      <c r="D4933" s="56"/>
      <c r="E4933" s="328" t="s">
        <v>3486</v>
      </c>
      <c r="F4933" s="329" t="s">
        <v>79</v>
      </c>
      <c r="G4933" s="330"/>
      <c r="H4933" s="331" t="s">
        <v>22</v>
      </c>
      <c r="I4933" s="331" t="s">
        <v>54</v>
      </c>
      <c r="J4933" s="331" t="s">
        <v>63</v>
      </c>
      <c r="K4933" s="332" t="s">
        <v>145</v>
      </c>
      <c r="L4933" s="333">
        <v>30400</v>
      </c>
      <c r="M4933" s="333">
        <v>0</v>
      </c>
      <c r="N4933" s="333">
        <v>1800</v>
      </c>
      <c r="O4933" s="217">
        <f t="shared" si="76"/>
        <v>164953.8599999994</v>
      </c>
    </row>
    <row r="4934" spans="1:15" ht="22.05" hidden="1" customHeight="1" x14ac:dyDescent="0.2">
      <c r="A4934" s="227">
        <v>45885</v>
      </c>
      <c r="B4934" s="20" t="s">
        <v>185</v>
      </c>
      <c r="C4934" s="28">
        <v>57483</v>
      </c>
      <c r="D4934" s="56"/>
      <c r="E4934" s="25" t="s">
        <v>143</v>
      </c>
      <c r="F4934" s="20" t="s">
        <v>79</v>
      </c>
      <c r="H4934" s="23" t="s">
        <v>22</v>
      </c>
      <c r="I4934" s="28" t="s">
        <v>53</v>
      </c>
      <c r="J4934" s="23" t="s">
        <v>112</v>
      </c>
      <c r="K4934" s="156" t="s">
        <v>146</v>
      </c>
      <c r="M4934" s="231">
        <v>0</v>
      </c>
      <c r="N4934" s="231">
        <v>110783</v>
      </c>
      <c r="O4934" s="217">
        <f t="shared" si="76"/>
        <v>54170.859999999404</v>
      </c>
    </row>
    <row r="4935" spans="1:15" ht="22.05" hidden="1" customHeight="1" x14ac:dyDescent="0.2">
      <c r="A4935" s="227">
        <v>45885</v>
      </c>
      <c r="B4935" s="20" t="s">
        <v>185</v>
      </c>
      <c r="C4935" s="28">
        <v>57484</v>
      </c>
      <c r="D4935" s="56"/>
      <c r="E4935" s="25" t="s">
        <v>539</v>
      </c>
      <c r="F4935" s="20" t="s">
        <v>79</v>
      </c>
      <c r="H4935" s="23" t="s">
        <v>22</v>
      </c>
      <c r="I4935" s="28" t="s">
        <v>53</v>
      </c>
      <c r="J4935" s="23" t="s">
        <v>112</v>
      </c>
      <c r="K4935" s="156" t="s">
        <v>146</v>
      </c>
      <c r="M4935" s="231">
        <v>0</v>
      </c>
      <c r="N4935" s="231">
        <v>2833</v>
      </c>
      <c r="O4935" s="217">
        <f t="shared" si="76"/>
        <v>51337.859999999404</v>
      </c>
    </row>
    <row r="4936" spans="1:15" ht="22.05" hidden="1" customHeight="1" x14ac:dyDescent="0.2">
      <c r="A4936" s="227">
        <v>45885</v>
      </c>
      <c r="B4936" s="20" t="s">
        <v>185</v>
      </c>
      <c r="C4936" s="28">
        <v>57485</v>
      </c>
      <c r="D4936" s="56"/>
      <c r="E4936" s="25" t="s">
        <v>5876</v>
      </c>
      <c r="F4936" s="20" t="s">
        <v>79</v>
      </c>
      <c r="H4936" s="23" t="s">
        <v>22</v>
      </c>
      <c r="I4936" s="28" t="s">
        <v>103</v>
      </c>
      <c r="J4936" s="23" t="s">
        <v>60</v>
      </c>
      <c r="K4936" s="156" t="s">
        <v>5883</v>
      </c>
      <c r="M4936" s="231">
        <v>0</v>
      </c>
      <c r="N4936" s="231">
        <v>4850</v>
      </c>
      <c r="O4936" s="217">
        <f t="shared" si="76"/>
        <v>46487.859999999404</v>
      </c>
    </row>
    <row r="4937" spans="1:15" ht="22.05" hidden="1" customHeight="1" x14ac:dyDescent="0.2">
      <c r="A4937" s="227">
        <v>45885</v>
      </c>
      <c r="B4937" s="20" t="s">
        <v>185</v>
      </c>
      <c r="C4937" s="28">
        <v>57486</v>
      </c>
      <c r="D4937" s="56"/>
      <c r="E4937" s="25" t="s">
        <v>131</v>
      </c>
      <c r="F4937" s="20" t="s">
        <v>79</v>
      </c>
      <c r="H4937" s="23" t="s">
        <v>22</v>
      </c>
      <c r="I4937" s="28" t="s">
        <v>103</v>
      </c>
      <c r="J4937" s="23" t="s">
        <v>214</v>
      </c>
      <c r="K4937" s="156" t="s">
        <v>132</v>
      </c>
      <c r="L4937" s="231"/>
      <c r="M4937" s="231">
        <v>0</v>
      </c>
      <c r="N4937" s="231">
        <v>700</v>
      </c>
      <c r="O4937" s="217">
        <f t="shared" si="76"/>
        <v>45787.859999999404</v>
      </c>
    </row>
    <row r="4938" spans="1:15" ht="22.05" hidden="1" customHeight="1" x14ac:dyDescent="0.2">
      <c r="A4938" s="227">
        <v>45885</v>
      </c>
      <c r="B4938" s="20" t="s">
        <v>185</v>
      </c>
      <c r="C4938" s="28">
        <v>57487</v>
      </c>
      <c r="D4938" s="56"/>
      <c r="E4938" s="25" t="s">
        <v>5877</v>
      </c>
      <c r="F4938" s="20" t="s">
        <v>79</v>
      </c>
      <c r="H4938" s="23" t="s">
        <v>22</v>
      </c>
      <c r="I4938" s="28" t="s">
        <v>103</v>
      </c>
      <c r="J4938" s="23" t="s">
        <v>102</v>
      </c>
      <c r="K4938" s="156" t="s">
        <v>1639</v>
      </c>
      <c r="L4938" s="231"/>
      <c r="M4938" s="231">
        <v>0</v>
      </c>
      <c r="N4938" s="231">
        <v>950</v>
      </c>
      <c r="O4938" s="217">
        <f t="shared" si="76"/>
        <v>44837.859999999404</v>
      </c>
    </row>
    <row r="4939" spans="1:15" ht="22.05" hidden="1" customHeight="1" x14ac:dyDescent="0.2">
      <c r="A4939" s="227">
        <v>45885</v>
      </c>
      <c r="B4939" s="20" t="s">
        <v>185</v>
      </c>
      <c r="C4939" s="28">
        <v>57488</v>
      </c>
      <c r="D4939" s="56"/>
      <c r="E4939" s="25" t="s">
        <v>158</v>
      </c>
      <c r="F4939" s="20" t="s">
        <v>79</v>
      </c>
      <c r="H4939" s="23" t="s">
        <v>22</v>
      </c>
      <c r="I4939" s="28" t="s">
        <v>56</v>
      </c>
      <c r="J4939" s="23" t="s">
        <v>116</v>
      </c>
      <c r="K4939" s="156" t="s">
        <v>139</v>
      </c>
      <c r="L4939" s="231"/>
      <c r="M4939" s="231">
        <v>0</v>
      </c>
      <c r="N4939" s="231">
        <v>470</v>
      </c>
      <c r="O4939" s="217">
        <f t="shared" si="76"/>
        <v>44367.859999999404</v>
      </c>
    </row>
    <row r="4940" spans="1:15" ht="22.05" hidden="1" customHeight="1" x14ac:dyDescent="0.2">
      <c r="A4940" s="227">
        <v>45885</v>
      </c>
      <c r="B4940" s="20" t="s">
        <v>185</v>
      </c>
      <c r="C4940" s="28">
        <v>57489</v>
      </c>
      <c r="D4940" s="56"/>
      <c r="E4940" s="25" t="s">
        <v>538</v>
      </c>
      <c r="F4940" s="20" t="s">
        <v>79</v>
      </c>
      <c r="H4940" s="23" t="s">
        <v>22</v>
      </c>
      <c r="I4940" s="28" t="s">
        <v>103</v>
      </c>
      <c r="J4940" s="23" t="s">
        <v>214</v>
      </c>
      <c r="K4940" s="156" t="s">
        <v>368</v>
      </c>
      <c r="M4940" s="231">
        <v>0</v>
      </c>
      <c r="N4940" s="231">
        <v>150</v>
      </c>
      <c r="O4940" s="217">
        <f t="shared" si="76"/>
        <v>44217.859999999404</v>
      </c>
    </row>
    <row r="4941" spans="1:15" ht="22.05" hidden="1" customHeight="1" x14ac:dyDescent="0.2">
      <c r="A4941" s="227">
        <v>45885</v>
      </c>
      <c r="B4941" s="20" t="s">
        <v>185</v>
      </c>
      <c r="C4941" s="28">
        <v>57490</v>
      </c>
      <c r="D4941" s="56"/>
      <c r="E4941" s="25" t="s">
        <v>5878</v>
      </c>
      <c r="F4941" s="20" t="s">
        <v>79</v>
      </c>
      <c r="H4941" s="23" t="s">
        <v>22</v>
      </c>
      <c r="I4941" s="28" t="s">
        <v>103</v>
      </c>
      <c r="J4941" s="23" t="s">
        <v>60</v>
      </c>
      <c r="K4941" s="156" t="s">
        <v>135</v>
      </c>
      <c r="L4941" s="231"/>
      <c r="M4941" s="231">
        <v>0</v>
      </c>
      <c r="N4941" s="231">
        <v>1087</v>
      </c>
      <c r="O4941" s="217">
        <f t="shared" si="76"/>
        <v>43130.859999999404</v>
      </c>
    </row>
    <row r="4942" spans="1:15" ht="22.05" hidden="1" customHeight="1" x14ac:dyDescent="0.2">
      <c r="A4942" s="227">
        <v>45886</v>
      </c>
      <c r="B4942" s="20" t="s">
        <v>185</v>
      </c>
      <c r="C4942" s="28">
        <v>57492</v>
      </c>
      <c r="D4942" s="56"/>
      <c r="E4942" s="25" t="s">
        <v>5884</v>
      </c>
      <c r="F4942" s="20" t="s">
        <v>79</v>
      </c>
      <c r="H4942" s="23" t="s">
        <v>22</v>
      </c>
      <c r="I4942" s="28" t="s">
        <v>103</v>
      </c>
      <c r="J4942" s="23" t="s">
        <v>219</v>
      </c>
      <c r="K4942" s="156" t="s">
        <v>1404</v>
      </c>
      <c r="L4942" s="231"/>
      <c r="M4942" s="231">
        <v>0</v>
      </c>
      <c r="N4942" s="231">
        <v>1240</v>
      </c>
      <c r="O4942" s="217">
        <f t="shared" si="76"/>
        <v>41890.859999999404</v>
      </c>
    </row>
    <row r="4943" spans="1:15" ht="22.05" hidden="1" customHeight="1" x14ac:dyDescent="0.2">
      <c r="A4943" s="227">
        <v>45886</v>
      </c>
      <c r="B4943" s="20" t="s">
        <v>185</v>
      </c>
      <c r="C4943" s="28">
        <v>57493</v>
      </c>
      <c r="D4943" s="56"/>
      <c r="E4943" s="25" t="s">
        <v>151</v>
      </c>
      <c r="F4943" s="20" t="s">
        <v>79</v>
      </c>
      <c r="H4943" s="23" t="s">
        <v>22</v>
      </c>
      <c r="I4943" s="28" t="s">
        <v>53</v>
      </c>
      <c r="J4943" s="23" t="s">
        <v>112</v>
      </c>
      <c r="K4943" s="156" t="s">
        <v>413</v>
      </c>
      <c r="L4943" s="231"/>
      <c r="M4943" s="231">
        <v>0</v>
      </c>
      <c r="N4943" s="231">
        <v>580</v>
      </c>
      <c r="O4943" s="217">
        <f t="shared" si="76"/>
        <v>41310.859999999404</v>
      </c>
    </row>
    <row r="4944" spans="1:15" ht="22.05" hidden="1" customHeight="1" x14ac:dyDescent="0.2">
      <c r="A4944" s="227">
        <v>45886</v>
      </c>
      <c r="B4944" s="20" t="s">
        <v>185</v>
      </c>
      <c r="C4944" s="28">
        <v>57494</v>
      </c>
      <c r="D4944" s="56"/>
      <c r="E4944" s="25" t="s">
        <v>130</v>
      </c>
      <c r="F4944" s="20" t="s">
        <v>79</v>
      </c>
      <c r="H4944" s="23" t="s">
        <v>22</v>
      </c>
      <c r="I4944" s="28" t="s">
        <v>53</v>
      </c>
      <c r="J4944" s="23" t="s">
        <v>113</v>
      </c>
      <c r="K4944" s="156" t="s">
        <v>5887</v>
      </c>
      <c r="L4944" s="231"/>
      <c r="M4944" s="231">
        <v>0</v>
      </c>
      <c r="N4944" s="231">
        <v>3000</v>
      </c>
      <c r="O4944" s="217">
        <f t="shared" si="76"/>
        <v>38310.859999999404</v>
      </c>
    </row>
    <row r="4945" spans="1:16" ht="22.05" hidden="1" customHeight="1" x14ac:dyDescent="0.2">
      <c r="A4945" s="227">
        <v>45886</v>
      </c>
      <c r="B4945" s="20" t="s">
        <v>185</v>
      </c>
      <c r="C4945" s="28">
        <v>57495</v>
      </c>
      <c r="D4945" s="56"/>
      <c r="E4945" s="25" t="s">
        <v>5885</v>
      </c>
      <c r="F4945" s="20" t="s">
        <v>79</v>
      </c>
      <c r="H4945" s="23" t="s">
        <v>22</v>
      </c>
      <c r="I4945" s="28" t="s">
        <v>103</v>
      </c>
      <c r="J4945" s="23" t="s">
        <v>219</v>
      </c>
      <c r="K4945" s="156" t="s">
        <v>1404</v>
      </c>
      <c r="L4945" s="231"/>
      <c r="M4945" s="231">
        <v>0</v>
      </c>
      <c r="N4945" s="231">
        <v>300</v>
      </c>
      <c r="O4945" s="217">
        <f t="shared" si="76"/>
        <v>38010.859999999404</v>
      </c>
    </row>
    <row r="4946" spans="1:16" ht="22.05" hidden="1" customHeight="1" x14ac:dyDescent="0.2">
      <c r="A4946" s="227">
        <v>45886</v>
      </c>
      <c r="B4946" s="20" t="s">
        <v>185</v>
      </c>
      <c r="C4946" s="28">
        <v>57496</v>
      </c>
      <c r="D4946" s="56"/>
      <c r="E4946" s="25" t="s">
        <v>5886</v>
      </c>
      <c r="F4946" s="20" t="s">
        <v>79</v>
      </c>
      <c r="H4946" s="23" t="s">
        <v>22</v>
      </c>
      <c r="I4946" s="28" t="s">
        <v>54</v>
      </c>
      <c r="J4946" s="23" t="s">
        <v>64</v>
      </c>
      <c r="K4946" s="156" t="s">
        <v>1257</v>
      </c>
      <c r="M4946" s="231">
        <v>0</v>
      </c>
      <c r="N4946" s="231">
        <v>6000</v>
      </c>
      <c r="O4946" s="217">
        <f t="shared" si="76"/>
        <v>32010.859999999404</v>
      </c>
    </row>
    <row r="4947" spans="1:16" ht="22.05" hidden="1" customHeight="1" x14ac:dyDescent="0.2">
      <c r="A4947" s="227">
        <v>45887</v>
      </c>
      <c r="B4947" s="20" t="s">
        <v>185</v>
      </c>
      <c r="C4947" s="28">
        <v>57498</v>
      </c>
      <c r="D4947" s="56"/>
      <c r="E4947" s="25" t="s">
        <v>5888</v>
      </c>
      <c r="F4947" s="20" t="s">
        <v>79</v>
      </c>
      <c r="H4947" s="23" t="s">
        <v>22</v>
      </c>
      <c r="I4947" s="28" t="s">
        <v>103</v>
      </c>
      <c r="J4947" s="23" t="s">
        <v>102</v>
      </c>
      <c r="K4947" s="156" t="s">
        <v>5899</v>
      </c>
      <c r="M4947" s="231">
        <v>0</v>
      </c>
      <c r="N4947" s="231">
        <v>200</v>
      </c>
      <c r="O4947" s="217">
        <f t="shared" si="76"/>
        <v>31810.859999999404</v>
      </c>
    </row>
    <row r="4948" spans="1:16" ht="22.05" hidden="1" customHeight="1" x14ac:dyDescent="0.2">
      <c r="A4948" s="227">
        <v>45887</v>
      </c>
      <c r="B4948" s="20" t="s">
        <v>185</v>
      </c>
      <c r="C4948" s="28">
        <v>57499</v>
      </c>
      <c r="D4948" s="56"/>
      <c r="E4948" s="25" t="s">
        <v>5889</v>
      </c>
      <c r="F4948" s="20" t="s">
        <v>79</v>
      </c>
      <c r="H4948" s="23" t="s">
        <v>22</v>
      </c>
      <c r="I4948" s="28" t="s">
        <v>54</v>
      </c>
      <c r="J4948" s="23" t="s">
        <v>64</v>
      </c>
      <c r="K4948" s="156" t="s">
        <v>1257</v>
      </c>
      <c r="M4948" s="231">
        <v>0</v>
      </c>
      <c r="N4948" s="231">
        <v>2000</v>
      </c>
      <c r="O4948" s="217">
        <f t="shared" si="76"/>
        <v>29810.859999999404</v>
      </c>
    </row>
    <row r="4949" spans="1:16" ht="22.05" hidden="1" customHeight="1" x14ac:dyDescent="0.2">
      <c r="A4949" s="227">
        <v>45887</v>
      </c>
      <c r="B4949" s="20" t="s">
        <v>185</v>
      </c>
      <c r="C4949" s="28">
        <v>57500</v>
      </c>
      <c r="D4949" s="56"/>
      <c r="E4949" s="25" t="s">
        <v>392</v>
      </c>
      <c r="F4949" s="20" t="s">
        <v>79</v>
      </c>
      <c r="H4949" s="23" t="s">
        <v>22</v>
      </c>
      <c r="I4949" s="28" t="s">
        <v>56</v>
      </c>
      <c r="J4949" s="23" t="s">
        <v>116</v>
      </c>
      <c r="K4949" s="156" t="s">
        <v>408</v>
      </c>
      <c r="M4949" s="231">
        <v>0</v>
      </c>
      <c r="N4949" s="231">
        <v>1260</v>
      </c>
      <c r="O4949" s="217">
        <f t="shared" si="76"/>
        <v>28550.859999999404</v>
      </c>
    </row>
    <row r="4950" spans="1:16" ht="22.05" hidden="1" customHeight="1" x14ac:dyDescent="0.2">
      <c r="A4950" s="227">
        <v>45887</v>
      </c>
      <c r="B4950" s="20" t="s">
        <v>185</v>
      </c>
      <c r="C4950" s="28">
        <v>57501</v>
      </c>
      <c r="D4950" s="56"/>
      <c r="E4950" s="25" t="s">
        <v>5890</v>
      </c>
      <c r="F4950" s="20" t="s">
        <v>79</v>
      </c>
      <c r="H4950" s="23" t="s">
        <v>22</v>
      </c>
      <c r="I4950" s="28" t="s">
        <v>54</v>
      </c>
      <c r="J4950" s="23" t="s">
        <v>41</v>
      </c>
      <c r="K4950" s="156" t="s">
        <v>205</v>
      </c>
      <c r="M4950" s="231">
        <v>0</v>
      </c>
      <c r="N4950" s="231">
        <v>700</v>
      </c>
      <c r="O4950" s="217">
        <f t="shared" si="76"/>
        <v>27850.859999999404</v>
      </c>
    </row>
    <row r="4951" spans="1:16" ht="22.05" hidden="1" customHeight="1" thickBot="1" x14ac:dyDescent="0.25">
      <c r="A4951" s="227">
        <v>45887</v>
      </c>
      <c r="B4951" s="20" t="s">
        <v>185</v>
      </c>
      <c r="C4951" s="28">
        <v>57502</v>
      </c>
      <c r="E4951" s="25" t="s">
        <v>5891</v>
      </c>
      <c r="F4951" s="20" t="s">
        <v>79</v>
      </c>
      <c r="H4951" s="23" t="s">
        <v>22</v>
      </c>
      <c r="I4951" s="28" t="s">
        <v>56</v>
      </c>
      <c r="J4951" s="23" t="s">
        <v>212</v>
      </c>
      <c r="K4951" s="156" t="s">
        <v>413</v>
      </c>
      <c r="M4951" s="231">
        <v>0</v>
      </c>
      <c r="N4951" s="231">
        <v>1500</v>
      </c>
      <c r="O4951" s="217">
        <f t="shared" si="76"/>
        <v>26350.859999999404</v>
      </c>
      <c r="P4951" s="232"/>
    </row>
    <row r="4952" spans="1:16" ht="22.05" hidden="1" customHeight="1" x14ac:dyDescent="0.2">
      <c r="A4952" s="227">
        <v>45887</v>
      </c>
      <c r="B4952" s="20" t="s">
        <v>185</v>
      </c>
      <c r="C4952" s="28">
        <v>57503</v>
      </c>
      <c r="D4952" s="56"/>
      <c r="E4952" s="25" t="s">
        <v>152</v>
      </c>
      <c r="F4952" s="20" t="s">
        <v>79</v>
      </c>
      <c r="H4952" s="23" t="s">
        <v>22</v>
      </c>
      <c r="I4952" s="28" t="s">
        <v>53</v>
      </c>
      <c r="J4952" s="23" t="s">
        <v>113</v>
      </c>
      <c r="K4952" s="156" t="s">
        <v>163</v>
      </c>
      <c r="M4952" s="231">
        <v>0</v>
      </c>
      <c r="N4952" s="231">
        <v>5100</v>
      </c>
      <c r="O4952" s="217">
        <f t="shared" si="76"/>
        <v>21250.859999999404</v>
      </c>
    </row>
    <row r="4953" spans="1:16" ht="22.05" customHeight="1" x14ac:dyDescent="0.2">
      <c r="A4953" s="227">
        <v>45887</v>
      </c>
      <c r="B4953" s="20" t="s">
        <v>185</v>
      </c>
      <c r="C4953" s="28">
        <v>57504</v>
      </c>
      <c r="D4953" s="56"/>
      <c r="E4953" s="25" t="s">
        <v>5892</v>
      </c>
      <c r="F4953" s="20" t="s">
        <v>79</v>
      </c>
      <c r="H4953" s="23" t="s">
        <v>21</v>
      </c>
      <c r="I4953" s="28" t="s">
        <v>81</v>
      </c>
      <c r="J4953" s="23" t="s">
        <v>200</v>
      </c>
      <c r="M4953" s="608">
        <v>25000</v>
      </c>
      <c r="N4953" s="231">
        <v>0</v>
      </c>
      <c r="O4953" s="217">
        <f t="shared" si="76"/>
        <v>46250.859999999404</v>
      </c>
    </row>
    <row r="4954" spans="1:16" ht="22.05" hidden="1" customHeight="1" x14ac:dyDescent="0.2">
      <c r="A4954" s="227">
        <v>45887</v>
      </c>
      <c r="B4954" s="20" t="s">
        <v>185</v>
      </c>
      <c r="C4954" s="28">
        <v>57505</v>
      </c>
      <c r="D4954" s="56"/>
      <c r="E4954" s="25" t="s">
        <v>5893</v>
      </c>
      <c r="F4954" s="20" t="s">
        <v>79</v>
      </c>
      <c r="H4954" s="23" t="s">
        <v>22</v>
      </c>
      <c r="I4954" s="28" t="s">
        <v>103</v>
      </c>
      <c r="J4954" s="23" t="s">
        <v>60</v>
      </c>
      <c r="K4954" s="156" t="s">
        <v>133</v>
      </c>
      <c r="M4954" s="231">
        <v>0</v>
      </c>
      <c r="N4954" s="231">
        <v>9000</v>
      </c>
      <c r="O4954" s="217">
        <f t="shared" si="76"/>
        <v>37250.859999999404</v>
      </c>
    </row>
    <row r="4955" spans="1:16" ht="22.05" hidden="1" customHeight="1" x14ac:dyDescent="0.2">
      <c r="A4955" s="227">
        <v>45887</v>
      </c>
      <c r="B4955" s="20" t="s">
        <v>185</v>
      </c>
      <c r="C4955" s="28">
        <v>57506</v>
      </c>
      <c r="D4955" s="25"/>
      <c r="E4955" s="25" t="s">
        <v>5894</v>
      </c>
      <c r="F4955" s="20" t="s">
        <v>79</v>
      </c>
      <c r="H4955" s="23" t="s">
        <v>22</v>
      </c>
      <c r="I4955" s="28" t="s">
        <v>103</v>
      </c>
      <c r="J4955" s="319" t="s">
        <v>95</v>
      </c>
      <c r="K4955" s="156" t="s">
        <v>272</v>
      </c>
      <c r="M4955" s="231">
        <v>0</v>
      </c>
      <c r="N4955" s="231">
        <v>200</v>
      </c>
      <c r="O4955" s="217">
        <f t="shared" si="76"/>
        <v>37050.859999999404</v>
      </c>
    </row>
    <row r="4956" spans="1:16" ht="22.05" hidden="1" customHeight="1" x14ac:dyDescent="0.2">
      <c r="A4956" s="227">
        <v>45887</v>
      </c>
      <c r="B4956" s="20" t="s">
        <v>185</v>
      </c>
      <c r="C4956" s="28">
        <v>57507</v>
      </c>
      <c r="D4956" s="25"/>
      <c r="E4956" s="25" t="s">
        <v>5895</v>
      </c>
      <c r="F4956" s="20" t="s">
        <v>79</v>
      </c>
      <c r="H4956" s="23" t="s">
        <v>22</v>
      </c>
      <c r="I4956" s="28" t="s">
        <v>103</v>
      </c>
      <c r="J4956" s="319" t="s">
        <v>219</v>
      </c>
      <c r="K4956" s="156" t="s">
        <v>1404</v>
      </c>
      <c r="M4956" s="231">
        <v>0</v>
      </c>
      <c r="N4956" s="231">
        <v>680</v>
      </c>
      <c r="O4956" s="217">
        <f t="shared" si="76"/>
        <v>36370.859999999404</v>
      </c>
    </row>
    <row r="4957" spans="1:16" ht="22.05" hidden="1" customHeight="1" x14ac:dyDescent="0.2">
      <c r="A4957" s="227">
        <v>45887</v>
      </c>
      <c r="B4957" s="20" t="s">
        <v>185</v>
      </c>
      <c r="C4957" s="28">
        <v>57508</v>
      </c>
      <c r="D4957" s="25"/>
      <c r="E4957" s="25" t="s">
        <v>5896</v>
      </c>
      <c r="F4957" s="20" t="s">
        <v>79</v>
      </c>
      <c r="H4957" s="23" t="s">
        <v>22</v>
      </c>
      <c r="I4957" s="28" t="s">
        <v>54</v>
      </c>
      <c r="J4957" s="319" t="s">
        <v>44</v>
      </c>
      <c r="K4957" s="156" t="s">
        <v>412</v>
      </c>
      <c r="M4957" s="231">
        <v>0</v>
      </c>
      <c r="N4957" s="231">
        <v>750</v>
      </c>
      <c r="O4957" s="217">
        <f t="shared" si="76"/>
        <v>35620.859999999404</v>
      </c>
    </row>
    <row r="4958" spans="1:16" ht="22.05" hidden="1" customHeight="1" x14ac:dyDescent="0.2">
      <c r="A4958" s="227">
        <v>45887</v>
      </c>
      <c r="B4958" s="20" t="s">
        <v>185</v>
      </c>
      <c r="C4958" s="28">
        <v>57509</v>
      </c>
      <c r="D4958" s="25"/>
      <c r="E4958" s="25" t="s">
        <v>5897</v>
      </c>
      <c r="F4958" s="20" t="s">
        <v>79</v>
      </c>
      <c r="H4958" s="23" t="s">
        <v>22</v>
      </c>
      <c r="I4958" s="28" t="s">
        <v>103</v>
      </c>
      <c r="J4958" s="319" t="s">
        <v>102</v>
      </c>
      <c r="K4958" s="156" t="s">
        <v>973</v>
      </c>
      <c r="M4958" s="231">
        <v>0</v>
      </c>
      <c r="N4958" s="231">
        <v>600</v>
      </c>
      <c r="O4958" s="217">
        <f t="shared" si="76"/>
        <v>35020.859999999404</v>
      </c>
    </row>
    <row r="4959" spans="1:16" ht="22.05" hidden="1" customHeight="1" x14ac:dyDescent="0.2">
      <c r="A4959" s="227">
        <v>45887</v>
      </c>
      <c r="B4959" s="20" t="s">
        <v>185</v>
      </c>
      <c r="C4959" s="28">
        <v>57510</v>
      </c>
      <c r="D4959" s="25"/>
      <c r="E4959" s="25" t="s">
        <v>5898</v>
      </c>
      <c r="F4959" s="20" t="s">
        <v>79</v>
      </c>
      <c r="H4959" s="23" t="s">
        <v>22</v>
      </c>
      <c r="I4959" s="28" t="s">
        <v>103</v>
      </c>
      <c r="J4959" s="319" t="s">
        <v>95</v>
      </c>
      <c r="K4959" s="156" t="s">
        <v>153</v>
      </c>
      <c r="M4959" s="231">
        <v>0</v>
      </c>
      <c r="N4959" s="231">
        <v>900</v>
      </c>
      <c r="O4959" s="217">
        <f t="shared" si="76"/>
        <v>34120.859999999404</v>
      </c>
    </row>
    <row r="4960" spans="1:16" ht="22.05" hidden="1" customHeight="1" x14ac:dyDescent="0.2">
      <c r="A4960" s="227">
        <v>45887</v>
      </c>
      <c r="B4960" s="20" t="s">
        <v>185</v>
      </c>
      <c r="C4960" s="28">
        <v>57511</v>
      </c>
      <c r="D4960" s="25"/>
      <c r="E4960" s="25" t="s">
        <v>154</v>
      </c>
      <c r="F4960" s="20" t="s">
        <v>79</v>
      </c>
      <c r="H4960" s="23" t="s">
        <v>22</v>
      </c>
      <c r="I4960" s="28" t="s">
        <v>103</v>
      </c>
      <c r="J4960" s="319" t="s">
        <v>219</v>
      </c>
      <c r="K4960" s="156" t="s">
        <v>1241</v>
      </c>
      <c r="M4960" s="231">
        <v>0</v>
      </c>
      <c r="N4960" s="231">
        <v>655</v>
      </c>
      <c r="O4960" s="217">
        <f t="shared" si="76"/>
        <v>33465.859999999404</v>
      </c>
    </row>
    <row r="4961" spans="1:17" ht="22.05" hidden="1" customHeight="1" x14ac:dyDescent="0.2">
      <c r="A4961" s="227">
        <v>45888</v>
      </c>
      <c r="B4961" s="20" t="s">
        <v>185</v>
      </c>
      <c r="C4961" s="28">
        <v>57513</v>
      </c>
      <c r="D4961" s="25"/>
      <c r="E4961" s="25" t="s">
        <v>143</v>
      </c>
      <c r="F4961" s="20" t="s">
        <v>79</v>
      </c>
      <c r="H4961" s="23" t="s">
        <v>22</v>
      </c>
      <c r="I4961" s="28" t="s">
        <v>53</v>
      </c>
      <c r="J4961" s="319" t="s">
        <v>112</v>
      </c>
      <c r="K4961" s="156" t="s">
        <v>144</v>
      </c>
      <c r="M4961" s="231">
        <v>0</v>
      </c>
      <c r="N4961" s="231">
        <v>9800</v>
      </c>
      <c r="O4961" s="217">
        <f t="shared" si="76"/>
        <v>23665.859999999404</v>
      </c>
    </row>
    <row r="4962" spans="1:17" ht="22.05" hidden="1" customHeight="1" x14ac:dyDescent="0.2">
      <c r="A4962" s="227">
        <v>45888</v>
      </c>
      <c r="B4962" s="20" t="s">
        <v>185</v>
      </c>
      <c r="C4962" s="28">
        <v>57514</v>
      </c>
      <c r="D4962" s="25"/>
      <c r="E4962" s="25" t="s">
        <v>154</v>
      </c>
      <c r="F4962" s="20" t="s">
        <v>79</v>
      </c>
      <c r="H4962" s="23" t="s">
        <v>22</v>
      </c>
      <c r="I4962" s="28" t="s">
        <v>103</v>
      </c>
      <c r="J4962" s="319" t="s">
        <v>219</v>
      </c>
      <c r="K4962" s="156" t="s">
        <v>266</v>
      </c>
      <c r="M4962" s="231">
        <v>0</v>
      </c>
      <c r="N4962" s="231">
        <v>170</v>
      </c>
      <c r="O4962" s="217">
        <f t="shared" si="76"/>
        <v>23495.859999999404</v>
      </c>
    </row>
    <row r="4963" spans="1:17" ht="22.05" hidden="1" customHeight="1" x14ac:dyDescent="0.2">
      <c r="A4963" s="227">
        <v>45888</v>
      </c>
      <c r="B4963" s="20" t="s">
        <v>185</v>
      </c>
      <c r="C4963" s="28">
        <v>57515</v>
      </c>
      <c r="D4963" s="25"/>
      <c r="E4963" s="25" t="s">
        <v>5900</v>
      </c>
      <c r="F4963" s="20" t="s">
        <v>79</v>
      </c>
      <c r="H4963" s="23" t="s">
        <v>22</v>
      </c>
      <c r="I4963" s="28" t="s">
        <v>55</v>
      </c>
      <c r="J4963" s="319" t="s">
        <v>73</v>
      </c>
      <c r="K4963" s="156" t="s">
        <v>5907</v>
      </c>
      <c r="M4963" s="231">
        <v>0</v>
      </c>
      <c r="N4963" s="231">
        <v>8983</v>
      </c>
      <c r="O4963" s="217">
        <f t="shared" si="76"/>
        <v>14512.859999999404</v>
      </c>
    </row>
    <row r="4964" spans="1:17" ht="22.05" hidden="1" customHeight="1" x14ac:dyDescent="0.2">
      <c r="A4964" s="227">
        <v>45888</v>
      </c>
      <c r="B4964" s="20" t="s">
        <v>185</v>
      </c>
      <c r="C4964" s="28">
        <v>57516</v>
      </c>
      <c r="D4964" s="25"/>
      <c r="E4964" s="25" t="s">
        <v>5901</v>
      </c>
      <c r="F4964" s="20" t="s">
        <v>79</v>
      </c>
      <c r="H4964" s="23" t="s">
        <v>22</v>
      </c>
      <c r="I4964" s="28" t="s">
        <v>55</v>
      </c>
      <c r="J4964" s="319" t="s">
        <v>261</v>
      </c>
      <c r="K4964" s="156" t="s">
        <v>5908</v>
      </c>
      <c r="M4964" s="231">
        <v>0</v>
      </c>
      <c r="N4964" s="231">
        <v>5000</v>
      </c>
      <c r="O4964" s="217">
        <f t="shared" si="76"/>
        <v>9512.859999999404</v>
      </c>
    </row>
    <row r="4965" spans="1:17" ht="22.05" hidden="1" customHeight="1" x14ac:dyDescent="0.2">
      <c r="A4965" s="227">
        <v>45888</v>
      </c>
      <c r="B4965" s="20" t="s">
        <v>185</v>
      </c>
      <c r="C4965" s="28">
        <v>57517</v>
      </c>
      <c r="D4965" s="25"/>
      <c r="E4965" s="25" t="s">
        <v>5902</v>
      </c>
      <c r="F4965" s="20" t="s">
        <v>79</v>
      </c>
      <c r="H4965" s="23" t="s">
        <v>22</v>
      </c>
      <c r="I4965" s="28" t="s">
        <v>55</v>
      </c>
      <c r="J4965" s="319" t="s">
        <v>73</v>
      </c>
      <c r="K4965" s="156" t="s">
        <v>140</v>
      </c>
      <c r="M4965" s="231">
        <v>0</v>
      </c>
      <c r="N4965" s="231">
        <v>1500</v>
      </c>
      <c r="O4965" s="217">
        <f t="shared" si="76"/>
        <v>8012.859999999404</v>
      </c>
    </row>
    <row r="4966" spans="1:17" ht="22.05" hidden="1" customHeight="1" x14ac:dyDescent="0.2">
      <c r="A4966" s="227">
        <v>45888</v>
      </c>
      <c r="B4966" s="20" t="s">
        <v>185</v>
      </c>
      <c r="C4966" s="28">
        <v>57518</v>
      </c>
      <c r="D4966" s="25"/>
      <c r="E4966" s="25" t="s">
        <v>157</v>
      </c>
      <c r="F4966" s="20" t="s">
        <v>79</v>
      </c>
      <c r="H4966" s="23" t="s">
        <v>22</v>
      </c>
      <c r="I4966" s="28" t="s">
        <v>103</v>
      </c>
      <c r="J4966" s="319" t="s">
        <v>60</v>
      </c>
      <c r="K4966" s="156" t="s">
        <v>135</v>
      </c>
      <c r="M4966" s="231">
        <v>0</v>
      </c>
      <c r="N4966" s="231">
        <v>640</v>
      </c>
      <c r="O4966" s="217">
        <f t="shared" si="76"/>
        <v>7372.859999999404</v>
      </c>
    </row>
    <row r="4967" spans="1:17" ht="22.05" hidden="1" customHeight="1" x14ac:dyDescent="0.2">
      <c r="A4967" s="227">
        <v>45888</v>
      </c>
      <c r="B4967" s="20" t="s">
        <v>185</v>
      </c>
      <c r="C4967" s="28">
        <v>57519</v>
      </c>
      <c r="D4967" s="25"/>
      <c r="E4967" s="25" t="s">
        <v>2480</v>
      </c>
      <c r="F4967" s="20" t="s">
        <v>79</v>
      </c>
      <c r="H4967" s="23" t="s">
        <v>22</v>
      </c>
      <c r="I4967" s="28" t="s">
        <v>54</v>
      </c>
      <c r="J4967" s="319" t="s">
        <v>41</v>
      </c>
      <c r="K4967" s="156" t="s">
        <v>210</v>
      </c>
      <c r="M4967" s="231">
        <v>0</v>
      </c>
      <c r="N4967" s="231">
        <v>60</v>
      </c>
      <c r="O4967" s="217">
        <f t="shared" si="76"/>
        <v>7312.859999999404</v>
      </c>
    </row>
    <row r="4968" spans="1:17" ht="22.05" hidden="1" customHeight="1" x14ac:dyDescent="0.2">
      <c r="A4968" s="227">
        <v>45888</v>
      </c>
      <c r="B4968" s="20" t="s">
        <v>185</v>
      </c>
      <c r="C4968" s="28">
        <v>57520</v>
      </c>
      <c r="D4968" s="25"/>
      <c r="E4968" s="25" t="s">
        <v>5903</v>
      </c>
      <c r="F4968" s="20" t="s">
        <v>79</v>
      </c>
      <c r="H4968" s="23" t="s">
        <v>22</v>
      </c>
      <c r="I4968" s="28" t="s">
        <v>103</v>
      </c>
      <c r="J4968" s="319" t="s">
        <v>95</v>
      </c>
      <c r="K4968" s="156" t="s">
        <v>210</v>
      </c>
      <c r="M4968" s="231">
        <v>0</v>
      </c>
      <c r="N4968" s="231">
        <v>430</v>
      </c>
      <c r="O4968" s="217">
        <f t="shared" si="76"/>
        <v>6882.859999999404</v>
      </c>
    </row>
    <row r="4969" spans="1:17" ht="22.05" hidden="1" customHeight="1" x14ac:dyDescent="0.2">
      <c r="A4969" s="227">
        <v>45888</v>
      </c>
      <c r="B4969" s="20" t="s">
        <v>185</v>
      </c>
      <c r="C4969" s="28">
        <v>57521</v>
      </c>
      <c r="D4969" s="25"/>
      <c r="E4969" s="25" t="s">
        <v>128</v>
      </c>
      <c r="F4969" s="20" t="s">
        <v>79</v>
      </c>
      <c r="H4969" s="23" t="s">
        <v>22</v>
      </c>
      <c r="I4969" s="28" t="s">
        <v>56</v>
      </c>
      <c r="J4969" s="319" t="s">
        <v>116</v>
      </c>
      <c r="K4969" s="156" t="s">
        <v>129</v>
      </c>
      <c r="M4969" s="231">
        <v>0</v>
      </c>
      <c r="N4969" s="231">
        <v>100</v>
      </c>
      <c r="O4969" s="217">
        <f t="shared" si="76"/>
        <v>6782.859999999404</v>
      </c>
    </row>
    <row r="4970" spans="1:17" ht="22.05" hidden="1" customHeight="1" x14ac:dyDescent="0.2">
      <c r="A4970" s="227">
        <v>45888</v>
      </c>
      <c r="B4970" s="20" t="s">
        <v>185</v>
      </c>
      <c r="C4970" s="28">
        <v>57522</v>
      </c>
      <c r="D4970" s="25"/>
      <c r="E4970" s="25" t="s">
        <v>5904</v>
      </c>
      <c r="F4970" s="20" t="s">
        <v>79</v>
      </c>
      <c r="H4970" s="319" t="s">
        <v>21</v>
      </c>
      <c r="I4970" s="28" t="s">
        <v>81</v>
      </c>
      <c r="J4970" s="319" t="s">
        <v>171</v>
      </c>
      <c r="M4970" s="231">
        <v>20000</v>
      </c>
      <c r="N4970" s="231">
        <v>0</v>
      </c>
      <c r="O4970" s="217">
        <f t="shared" si="76"/>
        <v>26782.859999999404</v>
      </c>
    </row>
    <row r="4971" spans="1:17" ht="22.05" hidden="1" customHeight="1" x14ac:dyDescent="0.2">
      <c r="A4971" s="227">
        <v>45888</v>
      </c>
      <c r="B4971" s="20" t="s">
        <v>185</v>
      </c>
      <c r="C4971" s="28">
        <v>57523</v>
      </c>
      <c r="D4971" s="25"/>
      <c r="E4971" s="25" t="s">
        <v>160</v>
      </c>
      <c r="F4971" s="20" t="s">
        <v>79</v>
      </c>
      <c r="H4971" s="319" t="s">
        <v>22</v>
      </c>
      <c r="I4971" s="28" t="s">
        <v>103</v>
      </c>
      <c r="J4971" s="319" t="s">
        <v>97</v>
      </c>
      <c r="K4971" s="156" t="s">
        <v>134</v>
      </c>
      <c r="M4971" s="231">
        <v>0</v>
      </c>
      <c r="N4971" s="231">
        <v>1600</v>
      </c>
      <c r="O4971" s="217">
        <f t="shared" si="76"/>
        <v>25182.859999999404</v>
      </c>
    </row>
    <row r="4972" spans="1:17" ht="22.05" hidden="1" customHeight="1" x14ac:dyDescent="0.25">
      <c r="A4972" s="227">
        <v>45888</v>
      </c>
      <c r="B4972" s="20" t="s">
        <v>185</v>
      </c>
      <c r="C4972" s="28">
        <v>57524</v>
      </c>
      <c r="D4972" s="25"/>
      <c r="E4972" s="25" t="s">
        <v>5905</v>
      </c>
      <c r="F4972" s="20" t="s">
        <v>79</v>
      </c>
      <c r="H4972" s="319" t="s">
        <v>22</v>
      </c>
      <c r="I4972" s="28" t="s">
        <v>103</v>
      </c>
      <c r="J4972" s="319" t="s">
        <v>97</v>
      </c>
      <c r="K4972" s="156" t="s">
        <v>134</v>
      </c>
      <c r="M4972" s="231">
        <v>0</v>
      </c>
      <c r="N4972" s="231">
        <v>300</v>
      </c>
      <c r="O4972" s="217">
        <f t="shared" si="76"/>
        <v>24882.859999999404</v>
      </c>
      <c r="Q4972" s="233"/>
    </row>
    <row r="4973" spans="1:17" ht="22.05" hidden="1" customHeight="1" x14ac:dyDescent="0.2">
      <c r="A4973" s="227">
        <v>45888</v>
      </c>
      <c r="B4973" s="20" t="s">
        <v>185</v>
      </c>
      <c r="C4973" s="28">
        <v>57525</v>
      </c>
      <c r="D4973" s="56"/>
      <c r="E4973" s="25" t="s">
        <v>5906</v>
      </c>
      <c r="F4973" s="20" t="s">
        <v>79</v>
      </c>
      <c r="H4973" s="319" t="s">
        <v>22</v>
      </c>
      <c r="I4973" s="28" t="s">
        <v>54</v>
      </c>
      <c r="J4973" s="23" t="s">
        <v>63</v>
      </c>
      <c r="K4973" s="156" t="s">
        <v>2202</v>
      </c>
      <c r="M4973" s="231">
        <v>0</v>
      </c>
      <c r="N4973" s="231">
        <v>2000</v>
      </c>
      <c r="O4973" s="217">
        <f t="shared" si="76"/>
        <v>22882.859999999404</v>
      </c>
      <c r="Q4973" s="229"/>
    </row>
    <row r="4974" spans="1:17" ht="22.05" hidden="1" customHeight="1" x14ac:dyDescent="0.2">
      <c r="A4974" s="227">
        <v>45888</v>
      </c>
      <c r="B4974" s="20" t="s">
        <v>185</v>
      </c>
      <c r="C4974" s="28">
        <v>57526</v>
      </c>
      <c r="D4974" s="56"/>
      <c r="E4974" s="25" t="s">
        <v>706</v>
      </c>
      <c r="F4974" s="20" t="s">
        <v>79</v>
      </c>
      <c r="H4974" s="319" t="s">
        <v>22</v>
      </c>
      <c r="I4974" s="28" t="s">
        <v>54</v>
      </c>
      <c r="J4974" s="23" t="s">
        <v>61</v>
      </c>
      <c r="K4974" s="156" t="s">
        <v>445</v>
      </c>
      <c r="M4974" s="231">
        <v>0</v>
      </c>
      <c r="N4974" s="231">
        <v>1953</v>
      </c>
      <c r="O4974" s="217">
        <f t="shared" si="76"/>
        <v>20929.859999999404</v>
      </c>
    </row>
    <row r="4975" spans="1:17" ht="22.05" hidden="1" customHeight="1" x14ac:dyDescent="0.2">
      <c r="A4975" s="227">
        <v>45888</v>
      </c>
      <c r="B4975" s="20" t="s">
        <v>185</v>
      </c>
      <c r="C4975" s="28">
        <v>57527</v>
      </c>
      <c r="D4975" s="56"/>
      <c r="E4975" s="25" t="s">
        <v>705</v>
      </c>
      <c r="F4975" s="20" t="s">
        <v>79</v>
      </c>
      <c r="H4975" s="319" t="s">
        <v>22</v>
      </c>
      <c r="I4975" s="28" t="s">
        <v>54</v>
      </c>
      <c r="J4975" s="23" t="s">
        <v>41</v>
      </c>
      <c r="K4975" s="156" t="s">
        <v>465</v>
      </c>
      <c r="M4975" s="231">
        <v>0</v>
      </c>
      <c r="N4975" s="231">
        <v>599</v>
      </c>
      <c r="O4975" s="217">
        <f t="shared" si="76"/>
        <v>20330.859999999404</v>
      </c>
    </row>
    <row r="4976" spans="1:17" ht="22.05" hidden="1" customHeight="1" x14ac:dyDescent="0.2">
      <c r="A4976" s="227">
        <v>45888</v>
      </c>
      <c r="B4976" s="20" t="s">
        <v>185</v>
      </c>
      <c r="C4976" s="28">
        <v>57528</v>
      </c>
      <c r="D4976" s="56"/>
      <c r="E4976" s="25" t="s">
        <v>705</v>
      </c>
      <c r="F4976" s="20" t="s">
        <v>79</v>
      </c>
      <c r="H4976" s="319" t="s">
        <v>22</v>
      </c>
      <c r="I4976" s="28" t="s">
        <v>54</v>
      </c>
      <c r="J4976" s="23" t="s">
        <v>63</v>
      </c>
      <c r="K4976" s="156" t="s">
        <v>141</v>
      </c>
      <c r="M4976" s="231">
        <v>0</v>
      </c>
      <c r="N4976" s="231">
        <v>656</v>
      </c>
      <c r="O4976" s="217">
        <f t="shared" si="76"/>
        <v>19674.859999999404</v>
      </c>
    </row>
    <row r="4977" spans="1:15" ht="22.05" hidden="1" customHeight="1" x14ac:dyDescent="0.2">
      <c r="A4977" s="227">
        <v>45888</v>
      </c>
      <c r="B4977" s="20" t="s">
        <v>185</v>
      </c>
      <c r="C4977" s="28">
        <v>57529</v>
      </c>
      <c r="D4977" s="56"/>
      <c r="E4977" s="25" t="s">
        <v>705</v>
      </c>
      <c r="F4977" s="20" t="s">
        <v>79</v>
      </c>
      <c r="H4977" s="319" t="s">
        <v>22</v>
      </c>
      <c r="I4977" s="28" t="s">
        <v>54</v>
      </c>
      <c r="J4977" s="23" t="s">
        <v>44</v>
      </c>
      <c r="K4977" s="156" t="s">
        <v>412</v>
      </c>
      <c r="M4977" s="231">
        <v>0</v>
      </c>
      <c r="N4977" s="231">
        <v>396</v>
      </c>
      <c r="O4977" s="217">
        <f t="shared" si="76"/>
        <v>19278.859999999404</v>
      </c>
    </row>
    <row r="4978" spans="1:15" ht="22.05" hidden="1" customHeight="1" x14ac:dyDescent="0.2">
      <c r="A4978" s="227">
        <v>45888</v>
      </c>
      <c r="B4978" s="20" t="s">
        <v>185</v>
      </c>
      <c r="C4978" s="28">
        <v>57530</v>
      </c>
      <c r="D4978" s="56"/>
      <c r="E4978" s="25" t="s">
        <v>4558</v>
      </c>
      <c r="F4978" s="20" t="s">
        <v>79</v>
      </c>
      <c r="H4978" s="319" t="s">
        <v>22</v>
      </c>
      <c r="I4978" s="28" t="s">
        <v>103</v>
      </c>
      <c r="J4978" s="23" t="s">
        <v>102</v>
      </c>
      <c r="K4978" s="156" t="s">
        <v>4567</v>
      </c>
      <c r="M4978" s="231">
        <v>0</v>
      </c>
      <c r="N4978" s="231">
        <v>1500</v>
      </c>
      <c r="O4978" s="217">
        <f t="shared" si="76"/>
        <v>17778.859999999404</v>
      </c>
    </row>
    <row r="4979" spans="1:15" ht="22.05" hidden="1" customHeight="1" x14ac:dyDescent="0.2">
      <c r="A4979" s="227">
        <v>45888</v>
      </c>
      <c r="B4979" s="20" t="s">
        <v>185</v>
      </c>
      <c r="C4979" s="28">
        <v>57531</v>
      </c>
      <c r="D4979" s="56"/>
      <c r="E4979" s="25" t="s">
        <v>154</v>
      </c>
      <c r="F4979" s="20" t="s">
        <v>79</v>
      </c>
      <c r="H4979" s="319" t="s">
        <v>22</v>
      </c>
      <c r="I4979" s="28" t="s">
        <v>103</v>
      </c>
      <c r="J4979" s="23" t="s">
        <v>219</v>
      </c>
      <c r="K4979" s="156" t="s">
        <v>1241</v>
      </c>
      <c r="M4979" s="231">
        <v>0</v>
      </c>
      <c r="N4979" s="231">
        <v>525</v>
      </c>
      <c r="O4979" s="217">
        <f t="shared" si="76"/>
        <v>17253.859999999404</v>
      </c>
    </row>
    <row r="4980" spans="1:15" ht="22.05" hidden="1" customHeight="1" x14ac:dyDescent="0.2">
      <c r="A4980" s="227">
        <v>45889</v>
      </c>
      <c r="B4980" s="20" t="s">
        <v>185</v>
      </c>
      <c r="C4980" s="28">
        <v>57532</v>
      </c>
      <c r="D4980" s="56"/>
      <c r="E4980" s="25" t="s">
        <v>5937</v>
      </c>
      <c r="F4980" s="20" t="s">
        <v>79</v>
      </c>
      <c r="H4980" s="23" t="s">
        <v>21</v>
      </c>
      <c r="I4980" s="28" t="s">
        <v>28</v>
      </c>
      <c r="J4980" s="23" t="s">
        <v>100</v>
      </c>
      <c r="M4980" s="231">
        <v>21800</v>
      </c>
      <c r="N4980" s="231">
        <v>0</v>
      </c>
      <c r="O4980" s="217">
        <f t="shared" si="76"/>
        <v>39053.859999999404</v>
      </c>
    </row>
    <row r="4981" spans="1:15" ht="22.05" hidden="1" customHeight="1" x14ac:dyDescent="0.2">
      <c r="A4981" s="227">
        <v>45889</v>
      </c>
      <c r="B4981" s="20" t="s">
        <v>185</v>
      </c>
      <c r="C4981" s="28">
        <v>57533</v>
      </c>
      <c r="D4981" s="56"/>
      <c r="E4981" s="25" t="s">
        <v>5938</v>
      </c>
      <c r="F4981" s="20" t="s">
        <v>79</v>
      </c>
      <c r="H4981" s="23" t="s">
        <v>22</v>
      </c>
      <c r="I4981" s="28" t="s">
        <v>103</v>
      </c>
      <c r="J4981" s="23" t="s">
        <v>92</v>
      </c>
      <c r="K4981" s="156" t="s">
        <v>465</v>
      </c>
      <c r="M4981" s="231">
        <v>0</v>
      </c>
      <c r="N4981" s="231">
        <v>7500</v>
      </c>
      <c r="O4981" s="217">
        <f t="shared" ref="O4981:O5043" si="77">O4980+M4981-N4981</f>
        <v>31553.859999999404</v>
      </c>
    </row>
    <row r="4982" spans="1:15" ht="22.05" hidden="1" customHeight="1" x14ac:dyDescent="0.2">
      <c r="A4982" s="227">
        <v>45889</v>
      </c>
      <c r="B4982" s="20" t="s">
        <v>185</v>
      </c>
      <c r="C4982" s="28">
        <v>57534</v>
      </c>
      <c r="D4982" s="56"/>
      <c r="E4982" s="25" t="s">
        <v>3227</v>
      </c>
      <c r="F4982" s="20" t="s">
        <v>79</v>
      </c>
      <c r="H4982" s="23" t="s">
        <v>22</v>
      </c>
      <c r="I4982" s="28" t="s">
        <v>103</v>
      </c>
      <c r="J4982" s="23" t="s">
        <v>60</v>
      </c>
      <c r="K4982" s="156" t="s">
        <v>133</v>
      </c>
      <c r="M4982" s="231">
        <v>0</v>
      </c>
      <c r="N4982" s="231">
        <v>9600</v>
      </c>
      <c r="O4982" s="217">
        <f t="shared" si="77"/>
        <v>21953.859999999404</v>
      </c>
    </row>
    <row r="4983" spans="1:15" ht="22.05" hidden="1" customHeight="1" x14ac:dyDescent="0.2">
      <c r="A4983" s="227">
        <v>45889</v>
      </c>
      <c r="B4983" s="20" t="s">
        <v>185</v>
      </c>
      <c r="C4983" s="28">
        <v>57535</v>
      </c>
      <c r="D4983" s="56"/>
      <c r="E4983" s="25" t="s">
        <v>5939</v>
      </c>
      <c r="F4983" s="20" t="s">
        <v>79</v>
      </c>
      <c r="H4983" s="23" t="s">
        <v>22</v>
      </c>
      <c r="I4983" s="28" t="s">
        <v>103</v>
      </c>
      <c r="J4983" s="23" t="s">
        <v>60</v>
      </c>
      <c r="K4983" s="156" t="s">
        <v>5832</v>
      </c>
      <c r="M4983" s="231">
        <v>0</v>
      </c>
      <c r="N4983" s="231">
        <v>920</v>
      </c>
      <c r="O4983" s="217">
        <f t="shared" si="77"/>
        <v>21033.859999999404</v>
      </c>
    </row>
    <row r="4984" spans="1:15" ht="22.05" hidden="1" customHeight="1" x14ac:dyDescent="0.2">
      <c r="A4984" s="227">
        <v>45889</v>
      </c>
      <c r="B4984" s="20" t="s">
        <v>185</v>
      </c>
      <c r="C4984" s="28">
        <v>57536</v>
      </c>
      <c r="D4984" s="56"/>
      <c r="E4984" s="25" t="s">
        <v>143</v>
      </c>
      <c r="F4984" s="20" t="s">
        <v>79</v>
      </c>
      <c r="H4984" s="23" t="s">
        <v>22</v>
      </c>
      <c r="I4984" s="28" t="s">
        <v>53</v>
      </c>
      <c r="J4984" s="23" t="s">
        <v>112</v>
      </c>
      <c r="K4984" s="156" t="s">
        <v>955</v>
      </c>
      <c r="M4984" s="231">
        <v>0</v>
      </c>
      <c r="N4984" s="231">
        <v>2300</v>
      </c>
      <c r="O4984" s="217">
        <f t="shared" si="77"/>
        <v>18733.859999999404</v>
      </c>
    </row>
    <row r="4985" spans="1:15" ht="22.05" hidden="1" customHeight="1" x14ac:dyDescent="0.2">
      <c r="A4985" s="227">
        <v>45889</v>
      </c>
      <c r="B4985" s="20" t="s">
        <v>185</v>
      </c>
      <c r="C4985" s="28">
        <v>57537</v>
      </c>
      <c r="D4985" s="56"/>
      <c r="E4985" s="25" t="s">
        <v>143</v>
      </c>
      <c r="F4985" s="20" t="s">
        <v>79</v>
      </c>
      <c r="H4985" s="23" t="s">
        <v>22</v>
      </c>
      <c r="I4985" s="28" t="s">
        <v>53</v>
      </c>
      <c r="J4985" s="23" t="s">
        <v>112</v>
      </c>
      <c r="K4985" s="156" t="s">
        <v>144</v>
      </c>
      <c r="M4985" s="231">
        <v>0</v>
      </c>
      <c r="N4985" s="231">
        <v>11200</v>
      </c>
      <c r="O4985" s="217">
        <f t="shared" si="77"/>
        <v>7533.859999999404</v>
      </c>
    </row>
    <row r="4986" spans="1:15" ht="22.05" hidden="1" customHeight="1" x14ac:dyDescent="0.2">
      <c r="A4986" s="227">
        <v>45889</v>
      </c>
      <c r="B4986" s="20" t="s">
        <v>185</v>
      </c>
      <c r="C4986" s="28">
        <v>57538</v>
      </c>
      <c r="D4986" s="56"/>
      <c r="E4986" s="25" t="s">
        <v>5940</v>
      </c>
      <c r="F4986" s="20" t="s">
        <v>79</v>
      </c>
      <c r="H4986" s="23" t="s">
        <v>21</v>
      </c>
      <c r="I4986" s="28" t="s">
        <v>81</v>
      </c>
      <c r="J4986" s="23" t="s">
        <v>167</v>
      </c>
      <c r="M4986" s="231">
        <v>37508.910000000003</v>
      </c>
      <c r="N4986" s="231">
        <v>0</v>
      </c>
      <c r="O4986" s="217">
        <f t="shared" si="77"/>
        <v>45042.769999999407</v>
      </c>
    </row>
    <row r="4987" spans="1:15" ht="22.05" hidden="1" customHeight="1" x14ac:dyDescent="0.2">
      <c r="A4987" s="227">
        <v>45889</v>
      </c>
      <c r="B4987" s="20" t="s">
        <v>185</v>
      </c>
      <c r="C4987" s="28">
        <v>57539</v>
      </c>
      <c r="D4987" s="56"/>
      <c r="E4987" s="25" t="s">
        <v>5941</v>
      </c>
      <c r="F4987" s="20" t="s">
        <v>79</v>
      </c>
      <c r="H4987" s="23" t="s">
        <v>21</v>
      </c>
      <c r="I4987" s="28" t="s">
        <v>81</v>
      </c>
      <c r="J4987" s="23" t="s">
        <v>167</v>
      </c>
      <c r="M4987" s="231">
        <v>72970.429999999993</v>
      </c>
      <c r="N4987" s="231">
        <v>0</v>
      </c>
      <c r="O4987" s="217">
        <f t="shared" si="77"/>
        <v>118013.1999999994</v>
      </c>
    </row>
    <row r="4988" spans="1:15" ht="22.05" hidden="1" customHeight="1" x14ac:dyDescent="0.2">
      <c r="A4988" s="227">
        <v>45889</v>
      </c>
      <c r="B4988" s="20" t="s">
        <v>185</v>
      </c>
      <c r="C4988" s="28">
        <v>57540</v>
      </c>
      <c r="D4988" s="56"/>
      <c r="E4988" s="25" t="s">
        <v>5942</v>
      </c>
      <c r="F4988" s="20" t="s">
        <v>79</v>
      </c>
      <c r="H4988" s="23" t="s">
        <v>21</v>
      </c>
      <c r="I4988" s="28" t="s">
        <v>81</v>
      </c>
      <c r="J4988" s="23" t="s">
        <v>167</v>
      </c>
      <c r="M4988" s="231">
        <v>29129.49</v>
      </c>
      <c r="N4988" s="231">
        <v>0</v>
      </c>
      <c r="O4988" s="217">
        <f t="shared" si="77"/>
        <v>147142.68999999939</v>
      </c>
    </row>
    <row r="4989" spans="1:15" ht="22.05" hidden="1" customHeight="1" x14ac:dyDescent="0.2">
      <c r="A4989" s="227">
        <v>45889</v>
      </c>
      <c r="B4989" s="20" t="s">
        <v>185</v>
      </c>
      <c r="C4989" s="28">
        <v>57541</v>
      </c>
      <c r="D4989" s="56"/>
      <c r="E4989" s="25" t="s">
        <v>5943</v>
      </c>
      <c r="F4989" s="20" t="s">
        <v>79</v>
      </c>
      <c r="H4989" s="23" t="s">
        <v>21</v>
      </c>
      <c r="I4989" s="28" t="s">
        <v>81</v>
      </c>
      <c r="J4989" s="23" t="s">
        <v>167</v>
      </c>
      <c r="M4989" s="231">
        <v>29129.49</v>
      </c>
      <c r="N4989" s="231">
        <v>0</v>
      </c>
      <c r="O4989" s="217">
        <f t="shared" si="77"/>
        <v>176272.17999999938</v>
      </c>
    </row>
    <row r="4990" spans="1:15" ht="22.05" hidden="1" customHeight="1" x14ac:dyDescent="0.2">
      <c r="A4990" s="227">
        <v>45889</v>
      </c>
      <c r="B4990" s="20" t="s">
        <v>185</v>
      </c>
      <c r="C4990" s="28">
        <v>57542</v>
      </c>
      <c r="D4990" s="56"/>
      <c r="E4990" s="25" t="s">
        <v>5944</v>
      </c>
      <c r="F4990" s="20" t="s">
        <v>79</v>
      </c>
      <c r="H4990" s="23" t="s">
        <v>21</v>
      </c>
      <c r="I4990" s="28" t="s">
        <v>81</v>
      </c>
      <c r="J4990" s="23" t="s">
        <v>174</v>
      </c>
      <c r="M4990" s="231">
        <v>161500</v>
      </c>
      <c r="N4990" s="231">
        <v>0</v>
      </c>
      <c r="O4990" s="217">
        <f t="shared" si="77"/>
        <v>337772.17999999935</v>
      </c>
    </row>
    <row r="4991" spans="1:15" ht="22.05" hidden="1" customHeight="1" x14ac:dyDescent="0.2">
      <c r="A4991" s="227">
        <v>45889</v>
      </c>
      <c r="B4991" s="20" t="s">
        <v>185</v>
      </c>
      <c r="C4991" s="28">
        <v>57543</v>
      </c>
      <c r="D4991" s="56"/>
      <c r="E4991" s="25" t="s">
        <v>5945</v>
      </c>
      <c r="F4991" s="20" t="s">
        <v>79</v>
      </c>
      <c r="H4991" s="23" t="s">
        <v>21</v>
      </c>
      <c r="I4991" s="28" t="s">
        <v>81</v>
      </c>
      <c r="J4991" s="23" t="s">
        <v>171</v>
      </c>
      <c r="M4991" s="231">
        <v>170000</v>
      </c>
      <c r="N4991" s="231">
        <v>0</v>
      </c>
      <c r="O4991" s="217">
        <f t="shared" si="77"/>
        <v>507772.17999999935</v>
      </c>
    </row>
    <row r="4992" spans="1:15" ht="22.05" hidden="1" customHeight="1" x14ac:dyDescent="0.2">
      <c r="A4992" s="227">
        <v>45889</v>
      </c>
      <c r="B4992" s="20" t="s">
        <v>185</v>
      </c>
      <c r="C4992" s="28">
        <v>57544</v>
      </c>
      <c r="D4992" s="56"/>
      <c r="E4992" s="25" t="s">
        <v>5946</v>
      </c>
      <c r="F4992" s="20" t="s">
        <v>79</v>
      </c>
      <c r="H4992" s="23" t="s">
        <v>21</v>
      </c>
      <c r="I4992" s="28" t="s">
        <v>81</v>
      </c>
      <c r="J4992" s="23" t="s">
        <v>175</v>
      </c>
      <c r="M4992" s="231">
        <v>150000</v>
      </c>
      <c r="N4992" s="231">
        <v>0</v>
      </c>
      <c r="O4992" s="217">
        <f t="shared" si="77"/>
        <v>657772.17999999935</v>
      </c>
    </row>
    <row r="4993" spans="1:15" ht="22.05" hidden="1" customHeight="1" x14ac:dyDescent="0.2">
      <c r="A4993" s="227">
        <v>45889</v>
      </c>
      <c r="B4993" s="20" t="s">
        <v>185</v>
      </c>
      <c r="C4993" s="28">
        <v>57545</v>
      </c>
      <c r="D4993" s="56"/>
      <c r="E4993" s="25" t="s">
        <v>5947</v>
      </c>
      <c r="F4993" s="20" t="s">
        <v>79</v>
      </c>
      <c r="H4993" s="23" t="s">
        <v>22</v>
      </c>
      <c r="I4993" s="28" t="s">
        <v>58</v>
      </c>
      <c r="J4993" s="23" t="s">
        <v>101</v>
      </c>
      <c r="K4993" s="156" t="s">
        <v>205</v>
      </c>
      <c r="M4993" s="231">
        <v>0</v>
      </c>
      <c r="N4993" s="231">
        <v>80000</v>
      </c>
      <c r="O4993" s="217">
        <f t="shared" si="77"/>
        <v>577772.17999999935</v>
      </c>
    </row>
    <row r="4994" spans="1:15" ht="22.05" hidden="1" customHeight="1" x14ac:dyDescent="0.2">
      <c r="A4994" s="227">
        <v>45889</v>
      </c>
      <c r="B4994" s="20" t="s">
        <v>185</v>
      </c>
      <c r="C4994" s="28">
        <v>57547</v>
      </c>
      <c r="D4994" s="56"/>
      <c r="E4994" s="25" t="s">
        <v>393</v>
      </c>
      <c r="F4994" s="20" t="s">
        <v>79</v>
      </c>
      <c r="H4994" s="23" t="s">
        <v>22</v>
      </c>
      <c r="I4994" s="28" t="s">
        <v>103</v>
      </c>
      <c r="J4994" s="23" t="s">
        <v>219</v>
      </c>
      <c r="K4994" s="156" t="s">
        <v>266</v>
      </c>
      <c r="M4994" s="231">
        <v>0</v>
      </c>
      <c r="N4994" s="231">
        <v>440</v>
      </c>
      <c r="O4994" s="217">
        <f t="shared" si="77"/>
        <v>577332.17999999935</v>
      </c>
    </row>
    <row r="4995" spans="1:15" ht="22.05" hidden="1" customHeight="1" x14ac:dyDescent="0.2">
      <c r="A4995" s="227">
        <v>45889</v>
      </c>
      <c r="B4995" s="20" t="s">
        <v>185</v>
      </c>
      <c r="C4995" s="28">
        <v>57548</v>
      </c>
      <c r="D4995" s="56"/>
      <c r="E4995" s="25" t="s">
        <v>5948</v>
      </c>
      <c r="F4995" s="20" t="s">
        <v>79</v>
      </c>
      <c r="H4995" s="23" t="s">
        <v>22</v>
      </c>
      <c r="I4995" s="28" t="s">
        <v>55</v>
      </c>
      <c r="J4995" s="23" t="s">
        <v>73</v>
      </c>
      <c r="K4995" s="156" t="s">
        <v>5958</v>
      </c>
      <c r="M4995" s="231">
        <v>0</v>
      </c>
      <c r="N4995" s="231">
        <v>9593</v>
      </c>
      <c r="O4995" s="217">
        <f t="shared" si="77"/>
        <v>567739.17999999935</v>
      </c>
    </row>
    <row r="4996" spans="1:15" ht="22.05" hidden="1" customHeight="1" x14ac:dyDescent="0.2">
      <c r="A4996" s="227">
        <v>45889</v>
      </c>
      <c r="B4996" s="20" t="s">
        <v>185</v>
      </c>
      <c r="C4996" s="28">
        <v>57549</v>
      </c>
      <c r="D4996" s="56"/>
      <c r="E4996" s="25" t="s">
        <v>5949</v>
      </c>
      <c r="F4996" s="20" t="s">
        <v>79</v>
      </c>
      <c r="H4996" s="23" t="s">
        <v>22</v>
      </c>
      <c r="I4996" s="28" t="s">
        <v>55</v>
      </c>
      <c r="J4996" s="23" t="s">
        <v>261</v>
      </c>
      <c r="K4996" s="156" t="s">
        <v>2182</v>
      </c>
      <c r="M4996" s="231">
        <v>0</v>
      </c>
      <c r="N4996" s="231">
        <v>5000</v>
      </c>
      <c r="O4996" s="217">
        <f t="shared" si="77"/>
        <v>562739.17999999935</v>
      </c>
    </row>
    <row r="4997" spans="1:15" ht="22.05" hidden="1" customHeight="1" x14ac:dyDescent="0.2">
      <c r="A4997" s="227">
        <v>45889</v>
      </c>
      <c r="B4997" s="20" t="s">
        <v>185</v>
      </c>
      <c r="C4997" s="28">
        <v>57550</v>
      </c>
      <c r="D4997" s="56"/>
      <c r="E4997" s="25" t="s">
        <v>5950</v>
      </c>
      <c r="F4997" s="20" t="s">
        <v>79</v>
      </c>
      <c r="H4997" s="23" t="s">
        <v>22</v>
      </c>
      <c r="I4997" s="28" t="s">
        <v>55</v>
      </c>
      <c r="J4997" s="23" t="s">
        <v>73</v>
      </c>
      <c r="K4997" s="156" t="s">
        <v>140</v>
      </c>
      <c r="M4997" s="231">
        <v>0</v>
      </c>
      <c r="N4997" s="231">
        <v>1500</v>
      </c>
      <c r="O4997" s="217">
        <f t="shared" si="77"/>
        <v>561239.17999999935</v>
      </c>
    </row>
    <row r="4998" spans="1:15" ht="22.05" hidden="1" customHeight="1" x14ac:dyDescent="0.2">
      <c r="A4998" s="227">
        <v>45889</v>
      </c>
      <c r="B4998" s="20" t="s">
        <v>185</v>
      </c>
      <c r="C4998" s="28">
        <v>57551</v>
      </c>
      <c r="D4998" s="56"/>
      <c r="E4998" s="25" t="s">
        <v>350</v>
      </c>
      <c r="F4998" s="20" t="s">
        <v>79</v>
      </c>
      <c r="H4998" s="23" t="s">
        <v>22</v>
      </c>
      <c r="I4998" s="28" t="s">
        <v>53</v>
      </c>
      <c r="J4998" s="23" t="s">
        <v>113</v>
      </c>
      <c r="K4998" s="156" t="s">
        <v>1421</v>
      </c>
      <c r="M4998" s="231">
        <v>0</v>
      </c>
      <c r="N4998" s="231">
        <v>7000</v>
      </c>
      <c r="O4998" s="217">
        <f t="shared" si="77"/>
        <v>554239.17999999935</v>
      </c>
    </row>
    <row r="4999" spans="1:15" ht="22.05" hidden="1" customHeight="1" x14ac:dyDescent="0.2">
      <c r="A4999" s="227">
        <v>45889</v>
      </c>
      <c r="B4999" s="20" t="s">
        <v>185</v>
      </c>
      <c r="C4999" s="28">
        <v>57552</v>
      </c>
      <c r="D4999" s="56"/>
      <c r="E4999" s="25" t="s">
        <v>393</v>
      </c>
      <c r="F4999" s="20" t="s">
        <v>79</v>
      </c>
      <c r="H4999" s="23" t="s">
        <v>22</v>
      </c>
      <c r="I4999" s="28" t="s">
        <v>103</v>
      </c>
      <c r="J4999" s="23" t="s">
        <v>219</v>
      </c>
      <c r="K4999" s="156" t="s">
        <v>5959</v>
      </c>
      <c r="M4999" s="231">
        <v>0</v>
      </c>
      <c r="N4999" s="231">
        <v>330</v>
      </c>
      <c r="O4999" s="217">
        <f t="shared" si="77"/>
        <v>553909.17999999935</v>
      </c>
    </row>
    <row r="5000" spans="1:15" ht="22.05" hidden="1" customHeight="1" x14ac:dyDescent="0.2">
      <c r="A5000" s="227">
        <v>45889</v>
      </c>
      <c r="B5000" s="20" t="s">
        <v>185</v>
      </c>
      <c r="C5000" s="28">
        <v>57553</v>
      </c>
      <c r="D5000" s="56"/>
      <c r="E5000" s="25" t="s">
        <v>3073</v>
      </c>
      <c r="F5000" s="20" t="s">
        <v>79</v>
      </c>
      <c r="H5000" s="23" t="s">
        <v>22</v>
      </c>
      <c r="I5000" s="28" t="s">
        <v>53</v>
      </c>
      <c r="J5000" s="23" t="s">
        <v>113</v>
      </c>
      <c r="K5000" s="156" t="s">
        <v>5830</v>
      </c>
      <c r="M5000" s="231">
        <v>0</v>
      </c>
      <c r="N5000" s="231">
        <v>400</v>
      </c>
      <c r="O5000" s="217">
        <f t="shared" si="77"/>
        <v>553509.17999999935</v>
      </c>
    </row>
    <row r="5001" spans="1:15" ht="22.05" hidden="1" customHeight="1" x14ac:dyDescent="0.2">
      <c r="A5001" s="227">
        <v>45889</v>
      </c>
      <c r="B5001" s="20" t="s">
        <v>185</v>
      </c>
      <c r="C5001" s="28">
        <v>57554</v>
      </c>
      <c r="D5001" s="56"/>
      <c r="E5001" s="25" t="s">
        <v>5951</v>
      </c>
      <c r="F5001" s="20" t="s">
        <v>79</v>
      </c>
      <c r="H5001" s="23" t="s">
        <v>22</v>
      </c>
      <c r="I5001" s="28" t="s">
        <v>54</v>
      </c>
      <c r="J5001" s="23" t="s">
        <v>61</v>
      </c>
      <c r="K5001" s="156" t="s">
        <v>5960</v>
      </c>
      <c r="M5001" s="231">
        <v>0</v>
      </c>
      <c r="N5001" s="231">
        <v>15680</v>
      </c>
      <c r="O5001" s="217">
        <f t="shared" si="77"/>
        <v>537829.17999999935</v>
      </c>
    </row>
    <row r="5002" spans="1:15" ht="22.05" hidden="1" customHeight="1" x14ac:dyDescent="0.2">
      <c r="A5002" s="227">
        <v>45889</v>
      </c>
      <c r="B5002" s="20" t="s">
        <v>185</v>
      </c>
      <c r="C5002" s="28">
        <v>57555</v>
      </c>
      <c r="D5002" s="56"/>
      <c r="E5002" s="25" t="s">
        <v>522</v>
      </c>
      <c r="F5002" s="20" t="s">
        <v>79</v>
      </c>
      <c r="H5002" s="23" t="s">
        <v>22</v>
      </c>
      <c r="I5002" s="28" t="s">
        <v>80</v>
      </c>
      <c r="J5002" s="23" t="s">
        <v>66</v>
      </c>
      <c r="K5002" s="156" t="s">
        <v>529</v>
      </c>
      <c r="M5002" s="231">
        <v>0</v>
      </c>
      <c r="N5002" s="231">
        <v>1680</v>
      </c>
      <c r="O5002" s="217">
        <f t="shared" si="77"/>
        <v>536149.17999999935</v>
      </c>
    </row>
    <row r="5003" spans="1:15" ht="22.05" hidden="1" customHeight="1" x14ac:dyDescent="0.2">
      <c r="A5003" s="227">
        <v>45889</v>
      </c>
      <c r="B5003" s="20" t="s">
        <v>185</v>
      </c>
      <c r="C5003" s="28">
        <v>57556</v>
      </c>
      <c r="D5003" s="56"/>
      <c r="E5003" s="25" t="s">
        <v>5952</v>
      </c>
      <c r="F5003" s="20" t="s">
        <v>79</v>
      </c>
      <c r="H5003" s="23" t="s">
        <v>22</v>
      </c>
      <c r="I5003" s="28" t="s">
        <v>56</v>
      </c>
      <c r="J5003" s="23" t="s">
        <v>212</v>
      </c>
      <c r="K5003" s="156" t="s">
        <v>235</v>
      </c>
      <c r="M5003" s="231">
        <v>0</v>
      </c>
      <c r="N5003" s="231">
        <v>1400</v>
      </c>
      <c r="O5003" s="217">
        <f t="shared" si="77"/>
        <v>534749.17999999935</v>
      </c>
    </row>
    <row r="5004" spans="1:15" ht="22.05" hidden="1" customHeight="1" x14ac:dyDescent="0.2">
      <c r="A5004" s="227">
        <v>45889</v>
      </c>
      <c r="B5004" s="20" t="s">
        <v>185</v>
      </c>
      <c r="C5004" s="28">
        <v>57557</v>
      </c>
      <c r="D5004" s="56"/>
      <c r="E5004" s="25" t="s">
        <v>5953</v>
      </c>
      <c r="F5004" s="20" t="s">
        <v>79</v>
      </c>
      <c r="H5004" s="23" t="s">
        <v>22</v>
      </c>
      <c r="I5004" s="28" t="s">
        <v>103</v>
      </c>
      <c r="J5004" s="23" t="s">
        <v>95</v>
      </c>
      <c r="K5004" s="156" t="s">
        <v>153</v>
      </c>
      <c r="M5004" s="231">
        <v>0</v>
      </c>
      <c r="N5004" s="231">
        <v>450</v>
      </c>
      <c r="O5004" s="217">
        <f t="shared" si="77"/>
        <v>534299.17999999935</v>
      </c>
    </row>
    <row r="5005" spans="1:15" ht="22.05" hidden="1" customHeight="1" x14ac:dyDescent="0.2">
      <c r="A5005" s="227">
        <v>45889</v>
      </c>
      <c r="B5005" s="20" t="s">
        <v>185</v>
      </c>
      <c r="C5005" s="28">
        <v>57558</v>
      </c>
      <c r="D5005" s="56"/>
      <c r="E5005" s="25" t="s">
        <v>154</v>
      </c>
      <c r="F5005" s="20" t="s">
        <v>79</v>
      </c>
      <c r="H5005" s="23" t="s">
        <v>22</v>
      </c>
      <c r="I5005" s="28" t="s">
        <v>103</v>
      </c>
      <c r="J5005" s="23" t="s">
        <v>219</v>
      </c>
      <c r="K5005" s="156" t="s">
        <v>1241</v>
      </c>
      <c r="M5005" s="231">
        <v>0</v>
      </c>
      <c r="N5005" s="231">
        <v>330</v>
      </c>
      <c r="O5005" s="217">
        <f t="shared" si="77"/>
        <v>533969.17999999935</v>
      </c>
    </row>
    <row r="5006" spans="1:15" ht="22.05" hidden="1" customHeight="1" x14ac:dyDescent="0.2">
      <c r="A5006" s="227">
        <v>45889</v>
      </c>
      <c r="B5006" s="20" t="s">
        <v>185</v>
      </c>
      <c r="C5006" s="28">
        <v>57559</v>
      </c>
      <c r="D5006" s="56"/>
      <c r="E5006" s="25" t="s">
        <v>5954</v>
      </c>
      <c r="F5006" s="20" t="s">
        <v>79</v>
      </c>
      <c r="H5006" s="23" t="s">
        <v>22</v>
      </c>
      <c r="I5006" s="28" t="s">
        <v>103</v>
      </c>
      <c r="J5006" s="23" t="s">
        <v>95</v>
      </c>
      <c r="K5006" s="156" t="s">
        <v>210</v>
      </c>
      <c r="M5006" s="231">
        <v>0</v>
      </c>
      <c r="N5006" s="231">
        <v>1150</v>
      </c>
      <c r="O5006" s="217">
        <f t="shared" si="77"/>
        <v>532819.17999999935</v>
      </c>
    </row>
    <row r="5007" spans="1:15" ht="22.05" hidden="1" customHeight="1" x14ac:dyDescent="0.2">
      <c r="A5007" s="227">
        <v>45889</v>
      </c>
      <c r="B5007" s="20" t="s">
        <v>185</v>
      </c>
      <c r="C5007" s="28">
        <v>57560</v>
      </c>
      <c r="D5007" s="56"/>
      <c r="E5007" s="25" t="s">
        <v>5955</v>
      </c>
      <c r="F5007" s="20" t="s">
        <v>79</v>
      </c>
      <c r="H5007" s="23" t="s">
        <v>22</v>
      </c>
      <c r="I5007" s="28" t="s">
        <v>54</v>
      </c>
      <c r="J5007" s="23" t="s">
        <v>41</v>
      </c>
      <c r="K5007" s="156" t="s">
        <v>210</v>
      </c>
      <c r="M5007" s="231">
        <v>0</v>
      </c>
      <c r="N5007" s="231">
        <v>750</v>
      </c>
      <c r="O5007" s="217">
        <f t="shared" si="77"/>
        <v>532069.17999999935</v>
      </c>
    </row>
    <row r="5008" spans="1:15" ht="22.05" hidden="1" customHeight="1" x14ac:dyDescent="0.2">
      <c r="A5008" s="227">
        <v>45889</v>
      </c>
      <c r="B5008" s="20" t="s">
        <v>185</v>
      </c>
      <c r="C5008" s="28">
        <v>57561</v>
      </c>
      <c r="D5008" s="56"/>
      <c r="E5008" s="25" t="s">
        <v>5220</v>
      </c>
      <c r="F5008" s="20" t="s">
        <v>79</v>
      </c>
      <c r="H5008" s="23" t="s">
        <v>22</v>
      </c>
      <c r="I5008" s="28" t="s">
        <v>103</v>
      </c>
      <c r="J5008" s="23" t="s">
        <v>219</v>
      </c>
      <c r="K5008" s="156" t="s">
        <v>1241</v>
      </c>
      <c r="M5008" s="231">
        <v>0</v>
      </c>
      <c r="N5008" s="231">
        <v>475</v>
      </c>
      <c r="O5008" s="217">
        <f t="shared" si="77"/>
        <v>531594.17999999935</v>
      </c>
    </row>
    <row r="5009" spans="1:15" ht="22.05" hidden="1" customHeight="1" x14ac:dyDescent="0.2">
      <c r="A5009" s="227">
        <v>45889</v>
      </c>
      <c r="B5009" s="20" t="s">
        <v>185</v>
      </c>
      <c r="C5009" s="28">
        <v>57562</v>
      </c>
      <c r="D5009" s="56"/>
      <c r="E5009" s="25" t="s">
        <v>5956</v>
      </c>
      <c r="F5009" s="20" t="s">
        <v>79</v>
      </c>
      <c r="H5009" s="23" t="s">
        <v>22</v>
      </c>
      <c r="I5009" s="28" t="s">
        <v>54</v>
      </c>
      <c r="J5009" s="23" t="s">
        <v>64</v>
      </c>
      <c r="K5009" s="156" t="s">
        <v>1257</v>
      </c>
      <c r="M5009" s="231">
        <v>0</v>
      </c>
      <c r="N5009" s="231">
        <v>2000</v>
      </c>
      <c r="O5009" s="217">
        <f t="shared" si="77"/>
        <v>529594.17999999935</v>
      </c>
    </row>
    <row r="5010" spans="1:15" ht="22.05" hidden="1" customHeight="1" x14ac:dyDescent="0.2">
      <c r="A5010" s="227">
        <v>45889</v>
      </c>
      <c r="B5010" s="20" t="s">
        <v>185</v>
      </c>
      <c r="C5010" s="28">
        <v>57563</v>
      </c>
      <c r="D5010" s="56"/>
      <c r="E5010" s="25" t="s">
        <v>5957</v>
      </c>
      <c r="F5010" s="20" t="s">
        <v>79</v>
      </c>
      <c r="H5010" s="23" t="s">
        <v>22</v>
      </c>
      <c r="I5010" s="28" t="s">
        <v>103</v>
      </c>
      <c r="J5010" s="28" t="s">
        <v>92</v>
      </c>
      <c r="K5010" s="156" t="s">
        <v>4677</v>
      </c>
      <c r="M5010" s="231">
        <v>0</v>
      </c>
      <c r="N5010" s="231">
        <v>900</v>
      </c>
      <c r="O5010" s="217">
        <f t="shared" si="77"/>
        <v>528694.17999999935</v>
      </c>
    </row>
    <row r="5011" spans="1:15" ht="22.05" hidden="1" customHeight="1" x14ac:dyDescent="0.2">
      <c r="A5011" s="227">
        <v>45889</v>
      </c>
      <c r="B5011" s="20" t="s">
        <v>185</v>
      </c>
      <c r="C5011" s="28">
        <v>57564</v>
      </c>
      <c r="D5011" s="56"/>
      <c r="E5011" s="25" t="s">
        <v>1019</v>
      </c>
      <c r="F5011" s="20" t="s">
        <v>79</v>
      </c>
      <c r="H5011" s="23" t="s">
        <v>22</v>
      </c>
      <c r="I5011" s="28" t="s">
        <v>103</v>
      </c>
      <c r="J5011" s="23" t="s">
        <v>214</v>
      </c>
      <c r="K5011" s="156" t="s">
        <v>441</v>
      </c>
      <c r="M5011" s="231">
        <v>0</v>
      </c>
      <c r="N5011" s="231">
        <v>120</v>
      </c>
      <c r="O5011" s="217">
        <f t="shared" si="77"/>
        <v>528574.17999999935</v>
      </c>
    </row>
    <row r="5012" spans="1:15" ht="22.05" hidden="1" customHeight="1" x14ac:dyDescent="0.2">
      <c r="A5012" s="227">
        <v>45889</v>
      </c>
      <c r="B5012" s="20" t="s">
        <v>185</v>
      </c>
      <c r="C5012" s="28">
        <v>57565</v>
      </c>
      <c r="D5012" s="56"/>
      <c r="E5012" s="25" t="s">
        <v>4786</v>
      </c>
      <c r="F5012" s="20" t="s">
        <v>79</v>
      </c>
      <c r="H5012" s="23" t="s">
        <v>22</v>
      </c>
      <c r="I5012" s="28" t="s">
        <v>103</v>
      </c>
      <c r="J5012" s="23" t="s">
        <v>95</v>
      </c>
      <c r="K5012" s="156" t="s">
        <v>210</v>
      </c>
      <c r="M5012" s="231">
        <v>0</v>
      </c>
      <c r="N5012" s="231">
        <v>100</v>
      </c>
      <c r="O5012" s="217">
        <f t="shared" si="77"/>
        <v>528474.17999999935</v>
      </c>
    </row>
    <row r="5013" spans="1:15" ht="22.05" hidden="1" customHeight="1" x14ac:dyDescent="0.2">
      <c r="A5013" s="227">
        <v>45890</v>
      </c>
      <c r="B5013" s="20" t="s">
        <v>185</v>
      </c>
      <c r="C5013" s="28">
        <v>57567</v>
      </c>
      <c r="D5013" s="56"/>
      <c r="E5013" s="25" t="s">
        <v>5961</v>
      </c>
      <c r="F5013" s="20" t="s">
        <v>79</v>
      </c>
      <c r="H5013" s="23" t="s">
        <v>22</v>
      </c>
      <c r="I5013" s="28" t="s">
        <v>54</v>
      </c>
      <c r="J5013" s="23" t="s">
        <v>41</v>
      </c>
      <c r="K5013" s="156" t="s">
        <v>413</v>
      </c>
      <c r="M5013" s="231">
        <v>0</v>
      </c>
      <c r="N5013" s="231">
        <v>210</v>
      </c>
      <c r="O5013" s="217">
        <f t="shared" si="77"/>
        <v>528264.17999999935</v>
      </c>
    </row>
    <row r="5014" spans="1:15" ht="22.05" hidden="1" customHeight="1" x14ac:dyDescent="0.2">
      <c r="A5014" s="227">
        <v>45890</v>
      </c>
      <c r="B5014" s="20" t="s">
        <v>185</v>
      </c>
      <c r="C5014" s="28">
        <v>57568</v>
      </c>
      <c r="D5014" s="56"/>
      <c r="E5014" s="25" t="s">
        <v>128</v>
      </c>
      <c r="F5014" s="20" t="s">
        <v>79</v>
      </c>
      <c r="H5014" s="23" t="s">
        <v>22</v>
      </c>
      <c r="I5014" s="28" t="s">
        <v>56</v>
      </c>
      <c r="J5014" s="23" t="s">
        <v>116</v>
      </c>
      <c r="K5014" s="156" t="s">
        <v>129</v>
      </c>
      <c r="M5014" s="231">
        <v>0</v>
      </c>
      <c r="N5014" s="231">
        <v>60</v>
      </c>
      <c r="O5014" s="217">
        <f t="shared" si="77"/>
        <v>528204.17999999935</v>
      </c>
    </row>
    <row r="5015" spans="1:15" ht="22.05" hidden="1" customHeight="1" x14ac:dyDescent="0.2">
      <c r="A5015" s="227">
        <v>45890</v>
      </c>
      <c r="B5015" s="20" t="s">
        <v>185</v>
      </c>
      <c r="C5015" s="28">
        <v>57569</v>
      </c>
      <c r="D5015" s="56"/>
      <c r="E5015" s="25" t="s">
        <v>2480</v>
      </c>
      <c r="F5015" s="20" t="s">
        <v>79</v>
      </c>
      <c r="H5015" s="23" t="s">
        <v>22</v>
      </c>
      <c r="I5015" s="28" t="s">
        <v>54</v>
      </c>
      <c r="J5015" s="23" t="s">
        <v>41</v>
      </c>
      <c r="K5015" s="156" t="s">
        <v>210</v>
      </c>
      <c r="M5015" s="231">
        <v>0</v>
      </c>
      <c r="N5015" s="231">
        <v>60</v>
      </c>
      <c r="O5015" s="217">
        <f t="shared" si="77"/>
        <v>528144.17999999935</v>
      </c>
    </row>
    <row r="5016" spans="1:15" ht="22.05" hidden="1" customHeight="1" x14ac:dyDescent="0.2">
      <c r="A5016" s="227">
        <v>45890</v>
      </c>
      <c r="B5016" s="20" t="s">
        <v>185</v>
      </c>
      <c r="C5016" s="28">
        <v>57570</v>
      </c>
      <c r="D5016" s="56"/>
      <c r="E5016" s="25" t="s">
        <v>5962</v>
      </c>
      <c r="F5016" s="20" t="s">
        <v>79</v>
      </c>
      <c r="H5016" s="23" t="s">
        <v>22</v>
      </c>
      <c r="I5016" s="28" t="s">
        <v>53</v>
      </c>
      <c r="J5016" s="23" t="s">
        <v>112</v>
      </c>
      <c r="K5016" s="156" t="s">
        <v>5971</v>
      </c>
      <c r="M5016" s="231">
        <v>0</v>
      </c>
      <c r="N5016" s="231">
        <v>7000</v>
      </c>
      <c r="O5016" s="217">
        <f t="shared" si="77"/>
        <v>521144.17999999935</v>
      </c>
    </row>
    <row r="5017" spans="1:15" ht="22.05" hidden="1" customHeight="1" x14ac:dyDescent="0.2">
      <c r="A5017" s="227">
        <v>45890</v>
      </c>
      <c r="B5017" s="20" t="s">
        <v>185</v>
      </c>
      <c r="C5017" s="28">
        <v>57571</v>
      </c>
      <c r="D5017" s="56"/>
      <c r="E5017" s="25" t="s">
        <v>5963</v>
      </c>
      <c r="F5017" s="20" t="s">
        <v>79</v>
      </c>
      <c r="H5017" s="23" t="s">
        <v>22</v>
      </c>
      <c r="I5017" s="28" t="s">
        <v>103</v>
      </c>
      <c r="J5017" s="23" t="s">
        <v>60</v>
      </c>
      <c r="K5017" s="156" t="s">
        <v>133</v>
      </c>
      <c r="M5017" s="231">
        <v>0</v>
      </c>
      <c r="N5017" s="231">
        <v>2500</v>
      </c>
      <c r="O5017" s="217">
        <f t="shared" si="77"/>
        <v>518644.17999999935</v>
      </c>
    </row>
    <row r="5018" spans="1:15" ht="22.05" hidden="1" customHeight="1" x14ac:dyDescent="0.2">
      <c r="A5018" s="227">
        <v>45890</v>
      </c>
      <c r="B5018" s="20" t="s">
        <v>185</v>
      </c>
      <c r="C5018" s="28">
        <v>57572</v>
      </c>
      <c r="D5018" s="56"/>
      <c r="E5018" s="25" t="s">
        <v>5964</v>
      </c>
      <c r="F5018" s="20" t="s">
        <v>79</v>
      </c>
      <c r="H5018" s="23" t="s">
        <v>22</v>
      </c>
      <c r="I5018" s="28" t="s">
        <v>103</v>
      </c>
      <c r="J5018" s="23" t="s">
        <v>95</v>
      </c>
      <c r="K5018" s="156" t="s">
        <v>5972</v>
      </c>
      <c r="M5018" s="231">
        <v>0</v>
      </c>
      <c r="N5018" s="231">
        <v>250</v>
      </c>
      <c r="O5018" s="217">
        <f t="shared" si="77"/>
        <v>518394.17999999935</v>
      </c>
    </row>
    <row r="5019" spans="1:15" ht="22.05" hidden="1" customHeight="1" x14ac:dyDescent="0.2">
      <c r="A5019" s="227">
        <v>45890</v>
      </c>
      <c r="B5019" s="20" t="s">
        <v>185</v>
      </c>
      <c r="C5019" s="28">
        <v>57573</v>
      </c>
      <c r="D5019" s="56"/>
      <c r="E5019" s="25" t="s">
        <v>2846</v>
      </c>
      <c r="F5019" s="20" t="s">
        <v>79</v>
      </c>
      <c r="H5019" s="23" t="s">
        <v>22</v>
      </c>
      <c r="I5019" s="28" t="s">
        <v>103</v>
      </c>
      <c r="J5019" s="23" t="s">
        <v>95</v>
      </c>
      <c r="K5019" s="156" t="s">
        <v>210</v>
      </c>
      <c r="M5019" s="231">
        <v>0</v>
      </c>
      <c r="N5019" s="231">
        <v>150</v>
      </c>
      <c r="O5019" s="217">
        <f t="shared" si="77"/>
        <v>518244.17999999935</v>
      </c>
    </row>
    <row r="5020" spans="1:15" ht="22.05" hidden="1" customHeight="1" x14ac:dyDescent="0.2">
      <c r="A5020" s="227">
        <v>45890</v>
      </c>
      <c r="B5020" s="20" t="s">
        <v>185</v>
      </c>
      <c r="C5020" s="28">
        <v>57574</v>
      </c>
      <c r="D5020" s="56"/>
      <c r="E5020" s="25" t="s">
        <v>154</v>
      </c>
      <c r="F5020" s="20" t="s">
        <v>79</v>
      </c>
      <c r="H5020" s="23" t="s">
        <v>22</v>
      </c>
      <c r="I5020" s="28" t="s">
        <v>103</v>
      </c>
      <c r="J5020" s="23" t="s">
        <v>219</v>
      </c>
      <c r="K5020" s="156" t="s">
        <v>266</v>
      </c>
      <c r="M5020" s="231">
        <v>0</v>
      </c>
      <c r="N5020" s="231">
        <v>100</v>
      </c>
      <c r="O5020" s="217">
        <f t="shared" si="77"/>
        <v>518144.17999999935</v>
      </c>
    </row>
    <row r="5021" spans="1:15" ht="22.05" hidden="1" customHeight="1" x14ac:dyDescent="0.2">
      <c r="A5021" s="227">
        <v>45890</v>
      </c>
      <c r="B5021" s="20" t="s">
        <v>185</v>
      </c>
      <c r="C5021" s="28">
        <v>57575</v>
      </c>
      <c r="D5021" s="56"/>
      <c r="E5021" s="25" t="s">
        <v>143</v>
      </c>
      <c r="F5021" s="20" t="s">
        <v>79</v>
      </c>
      <c r="H5021" s="23" t="s">
        <v>22</v>
      </c>
      <c r="I5021" s="28" t="s">
        <v>53</v>
      </c>
      <c r="J5021" s="23" t="s">
        <v>112</v>
      </c>
      <c r="K5021" s="156" t="s">
        <v>144</v>
      </c>
      <c r="M5021" s="231">
        <v>0</v>
      </c>
      <c r="N5021" s="231">
        <v>10150</v>
      </c>
      <c r="O5021" s="217">
        <f t="shared" si="77"/>
        <v>507994.17999999935</v>
      </c>
    </row>
    <row r="5022" spans="1:15" ht="22.05" hidden="1" customHeight="1" x14ac:dyDescent="0.2">
      <c r="A5022" s="227">
        <v>45890</v>
      </c>
      <c r="B5022" s="20" t="s">
        <v>185</v>
      </c>
      <c r="C5022" s="28">
        <v>57576</v>
      </c>
      <c r="D5022" s="56"/>
      <c r="E5022" s="25" t="s">
        <v>5965</v>
      </c>
      <c r="F5022" s="20" t="s">
        <v>79</v>
      </c>
      <c r="H5022" s="23" t="s">
        <v>22</v>
      </c>
      <c r="I5022" s="28" t="s">
        <v>56</v>
      </c>
      <c r="J5022" s="23" t="s">
        <v>116</v>
      </c>
      <c r="K5022" s="156" t="s">
        <v>2789</v>
      </c>
      <c r="M5022" s="231">
        <v>0</v>
      </c>
      <c r="N5022" s="231">
        <v>420</v>
      </c>
      <c r="O5022" s="217">
        <f t="shared" si="77"/>
        <v>507574.17999999935</v>
      </c>
    </row>
    <row r="5023" spans="1:15" ht="22.05" hidden="1" customHeight="1" x14ac:dyDescent="0.2">
      <c r="A5023" s="227">
        <v>45890</v>
      </c>
      <c r="B5023" s="20" t="s">
        <v>185</v>
      </c>
      <c r="C5023" s="28">
        <v>57577</v>
      </c>
      <c r="D5023" s="56"/>
      <c r="E5023" s="25" t="s">
        <v>5966</v>
      </c>
      <c r="F5023" s="20" t="s">
        <v>79</v>
      </c>
      <c r="H5023" s="23" t="s">
        <v>22</v>
      </c>
      <c r="I5023" s="28" t="s">
        <v>103</v>
      </c>
      <c r="J5023" s="23" t="s">
        <v>97</v>
      </c>
      <c r="K5023" s="156" t="s">
        <v>134</v>
      </c>
      <c r="M5023" s="231">
        <v>0</v>
      </c>
      <c r="N5023" s="231">
        <v>300</v>
      </c>
      <c r="O5023" s="217">
        <f t="shared" si="77"/>
        <v>507274.17999999935</v>
      </c>
    </row>
    <row r="5024" spans="1:15" ht="22.05" hidden="1" customHeight="1" x14ac:dyDescent="0.2">
      <c r="A5024" s="227">
        <v>45890</v>
      </c>
      <c r="B5024" s="20" t="s">
        <v>185</v>
      </c>
      <c r="C5024" s="28">
        <v>57578</v>
      </c>
      <c r="D5024" s="56"/>
      <c r="E5024" s="25" t="s">
        <v>5967</v>
      </c>
      <c r="F5024" s="20" t="s">
        <v>79</v>
      </c>
      <c r="H5024" s="23" t="s">
        <v>22</v>
      </c>
      <c r="I5024" s="28" t="s">
        <v>103</v>
      </c>
      <c r="J5024" s="23" t="s">
        <v>102</v>
      </c>
      <c r="K5024" s="156" t="s">
        <v>3166</v>
      </c>
      <c r="M5024" s="231">
        <v>0</v>
      </c>
      <c r="N5024" s="231">
        <v>620</v>
      </c>
      <c r="O5024" s="217">
        <f t="shared" si="77"/>
        <v>506654.17999999935</v>
      </c>
    </row>
    <row r="5025" spans="1:15" ht="22.05" hidden="1" customHeight="1" x14ac:dyDescent="0.2">
      <c r="A5025" s="227">
        <v>45890</v>
      </c>
      <c r="B5025" s="20" t="s">
        <v>185</v>
      </c>
      <c r="C5025" s="28">
        <v>57579</v>
      </c>
      <c r="D5025" s="56"/>
      <c r="E5025" s="25" t="s">
        <v>5968</v>
      </c>
      <c r="F5025" s="20" t="s">
        <v>79</v>
      </c>
      <c r="H5025" s="23" t="s">
        <v>21</v>
      </c>
      <c r="I5025" s="28" t="s">
        <v>81</v>
      </c>
      <c r="J5025" s="23" t="s">
        <v>177</v>
      </c>
      <c r="M5025" s="231">
        <v>100000</v>
      </c>
      <c r="N5025" s="231">
        <v>0</v>
      </c>
      <c r="O5025" s="217">
        <f t="shared" si="77"/>
        <v>606654.17999999935</v>
      </c>
    </row>
    <row r="5026" spans="1:15" ht="22.05" hidden="1" customHeight="1" x14ac:dyDescent="0.2">
      <c r="A5026" s="227">
        <v>45890</v>
      </c>
      <c r="B5026" s="20" t="s">
        <v>185</v>
      </c>
      <c r="C5026" s="28">
        <v>57580</v>
      </c>
      <c r="D5026" s="56"/>
      <c r="E5026" s="25" t="s">
        <v>2232</v>
      </c>
      <c r="F5026" s="20" t="s">
        <v>79</v>
      </c>
      <c r="H5026" s="23" t="s">
        <v>21</v>
      </c>
      <c r="I5026" s="28" t="s">
        <v>28</v>
      </c>
      <c r="J5026" s="23" t="s">
        <v>199</v>
      </c>
      <c r="M5026" s="231">
        <v>60530</v>
      </c>
      <c r="N5026" s="231">
        <v>0</v>
      </c>
      <c r="O5026" s="217">
        <f t="shared" si="77"/>
        <v>667184.17999999935</v>
      </c>
    </row>
    <row r="5027" spans="1:15" ht="22.05" hidden="1" customHeight="1" x14ac:dyDescent="0.2">
      <c r="A5027" s="227">
        <v>45890</v>
      </c>
      <c r="B5027" s="20" t="s">
        <v>185</v>
      </c>
      <c r="C5027" s="28">
        <v>57581</v>
      </c>
      <c r="D5027" s="56"/>
      <c r="E5027" s="25" t="s">
        <v>5969</v>
      </c>
      <c r="F5027" s="20" t="s">
        <v>79</v>
      </c>
      <c r="H5027" s="23" t="s">
        <v>22</v>
      </c>
      <c r="I5027" s="28" t="s">
        <v>54</v>
      </c>
      <c r="J5027" s="23" t="s">
        <v>64</v>
      </c>
      <c r="K5027" s="156" t="s">
        <v>1257</v>
      </c>
      <c r="M5027" s="231">
        <v>0</v>
      </c>
      <c r="N5027" s="231">
        <v>2050</v>
      </c>
      <c r="O5027" s="217">
        <f t="shared" si="77"/>
        <v>665134.17999999935</v>
      </c>
    </row>
    <row r="5028" spans="1:15" ht="22.05" hidden="1" customHeight="1" x14ac:dyDescent="0.2">
      <c r="A5028" s="227">
        <v>45890</v>
      </c>
      <c r="B5028" s="20" t="s">
        <v>185</v>
      </c>
      <c r="C5028" s="28">
        <v>57582</v>
      </c>
      <c r="D5028" s="56"/>
      <c r="E5028" s="25" t="s">
        <v>154</v>
      </c>
      <c r="F5028" s="20" t="s">
        <v>79</v>
      </c>
      <c r="H5028" s="23" t="s">
        <v>22</v>
      </c>
      <c r="I5028" s="28" t="s">
        <v>103</v>
      </c>
      <c r="J5028" s="23" t="s">
        <v>219</v>
      </c>
      <c r="K5028" s="156" t="s">
        <v>1241</v>
      </c>
      <c r="M5028" s="231">
        <v>0</v>
      </c>
      <c r="N5028" s="231">
        <v>62</v>
      </c>
      <c r="O5028" s="217">
        <f t="shared" si="77"/>
        <v>665072.17999999935</v>
      </c>
    </row>
    <row r="5029" spans="1:15" ht="22.05" hidden="1" customHeight="1" x14ac:dyDescent="0.2">
      <c r="A5029" s="227">
        <v>45890</v>
      </c>
      <c r="B5029" s="20" t="s">
        <v>185</v>
      </c>
      <c r="C5029" s="28">
        <v>57583</v>
      </c>
      <c r="D5029" s="56"/>
      <c r="E5029" s="25" t="s">
        <v>154</v>
      </c>
      <c r="F5029" s="20" t="s">
        <v>79</v>
      </c>
      <c r="H5029" s="23" t="s">
        <v>22</v>
      </c>
      <c r="I5029" s="28" t="s">
        <v>103</v>
      </c>
      <c r="J5029" s="23" t="s">
        <v>219</v>
      </c>
      <c r="K5029" s="156" t="s">
        <v>1241</v>
      </c>
      <c r="M5029" s="231">
        <v>0</v>
      </c>
      <c r="N5029" s="231">
        <v>272</v>
      </c>
      <c r="O5029" s="217">
        <f t="shared" si="77"/>
        <v>664800.17999999935</v>
      </c>
    </row>
    <row r="5030" spans="1:15" ht="22.05" hidden="1" customHeight="1" x14ac:dyDescent="0.2">
      <c r="A5030" s="227">
        <v>45890</v>
      </c>
      <c r="B5030" s="20" t="s">
        <v>185</v>
      </c>
      <c r="C5030" s="28">
        <v>57584</v>
      </c>
      <c r="D5030" s="56"/>
      <c r="E5030" s="25" t="s">
        <v>5970</v>
      </c>
      <c r="F5030" s="20" t="s">
        <v>79</v>
      </c>
      <c r="H5030" s="23" t="s">
        <v>22</v>
      </c>
      <c r="I5030" s="28" t="s">
        <v>103</v>
      </c>
      <c r="J5030" s="23" t="s">
        <v>219</v>
      </c>
      <c r="K5030" s="156" t="s">
        <v>6062</v>
      </c>
      <c r="M5030" s="231">
        <v>0</v>
      </c>
      <c r="N5030" s="231">
        <v>1500</v>
      </c>
      <c r="O5030" s="217">
        <f t="shared" si="77"/>
        <v>663300.17999999935</v>
      </c>
    </row>
    <row r="5031" spans="1:15" ht="22.05" hidden="1" customHeight="1" x14ac:dyDescent="0.2">
      <c r="A5031" s="227">
        <v>45890</v>
      </c>
      <c r="B5031" s="20" t="s">
        <v>185</v>
      </c>
      <c r="C5031" s="28">
        <v>57585</v>
      </c>
      <c r="D5031" s="56"/>
      <c r="E5031" s="25" t="s">
        <v>154</v>
      </c>
      <c r="F5031" s="20" t="s">
        <v>79</v>
      </c>
      <c r="H5031" s="23" t="s">
        <v>22</v>
      </c>
      <c r="I5031" s="28" t="s">
        <v>103</v>
      </c>
      <c r="J5031" s="23" t="s">
        <v>219</v>
      </c>
      <c r="K5031" s="156" t="s">
        <v>1241</v>
      </c>
      <c r="M5031" s="231">
        <v>0</v>
      </c>
      <c r="N5031" s="231">
        <v>400</v>
      </c>
      <c r="O5031" s="217">
        <f t="shared" si="77"/>
        <v>662900.17999999935</v>
      </c>
    </row>
    <row r="5032" spans="1:15" ht="22.05" hidden="1" customHeight="1" x14ac:dyDescent="0.2">
      <c r="A5032" s="227">
        <v>45891</v>
      </c>
      <c r="B5032" s="20" t="s">
        <v>185</v>
      </c>
      <c r="C5032" s="28">
        <v>57587</v>
      </c>
      <c r="D5032" s="56"/>
      <c r="E5032" s="25" t="s">
        <v>3830</v>
      </c>
      <c r="F5032" s="20" t="s">
        <v>79</v>
      </c>
      <c r="H5032" s="23" t="s">
        <v>22</v>
      </c>
      <c r="I5032" s="28" t="s">
        <v>80</v>
      </c>
      <c r="J5032" s="23" t="s">
        <v>66</v>
      </c>
      <c r="K5032" s="156" t="s">
        <v>5983</v>
      </c>
      <c r="M5032" s="231">
        <v>0</v>
      </c>
      <c r="N5032" s="231">
        <v>10000</v>
      </c>
      <c r="O5032" s="217">
        <f t="shared" si="77"/>
        <v>652900.17999999935</v>
      </c>
    </row>
    <row r="5033" spans="1:15" ht="22.05" hidden="1" customHeight="1" x14ac:dyDescent="0.2">
      <c r="A5033" s="227">
        <v>45891</v>
      </c>
      <c r="B5033" s="20" t="s">
        <v>185</v>
      </c>
      <c r="C5033" s="28">
        <v>57588</v>
      </c>
      <c r="D5033" s="56"/>
      <c r="E5033" s="25" t="s">
        <v>5973</v>
      </c>
      <c r="F5033" s="20" t="s">
        <v>79</v>
      </c>
      <c r="H5033" s="23" t="s">
        <v>22</v>
      </c>
      <c r="I5033" s="28" t="s">
        <v>57</v>
      </c>
      <c r="J5033" s="23" t="s">
        <v>87</v>
      </c>
      <c r="K5033" s="156" t="s">
        <v>137</v>
      </c>
      <c r="M5033" s="231">
        <v>0</v>
      </c>
      <c r="N5033" s="231">
        <v>12000</v>
      </c>
      <c r="O5033" s="217">
        <f t="shared" si="77"/>
        <v>640900.17999999935</v>
      </c>
    </row>
    <row r="5034" spans="1:15" ht="22.05" hidden="1" customHeight="1" x14ac:dyDescent="0.2">
      <c r="A5034" s="227">
        <v>45891</v>
      </c>
      <c r="B5034" s="20" t="s">
        <v>185</v>
      </c>
      <c r="C5034" s="28">
        <v>57589</v>
      </c>
      <c r="D5034" s="56"/>
      <c r="E5034" s="25" t="s">
        <v>4664</v>
      </c>
      <c r="F5034" s="20" t="s">
        <v>79</v>
      </c>
      <c r="H5034" s="23" t="s">
        <v>22</v>
      </c>
      <c r="I5034" s="28" t="s">
        <v>54</v>
      </c>
      <c r="J5034" s="23" t="s">
        <v>41</v>
      </c>
      <c r="K5034" s="156" t="s">
        <v>559</v>
      </c>
      <c r="M5034" s="231">
        <v>0</v>
      </c>
      <c r="N5034" s="231">
        <v>2300</v>
      </c>
      <c r="O5034" s="217">
        <f t="shared" si="77"/>
        <v>638600.17999999935</v>
      </c>
    </row>
    <row r="5035" spans="1:15" ht="22.05" hidden="1" customHeight="1" x14ac:dyDescent="0.2">
      <c r="A5035" s="227">
        <v>45891</v>
      </c>
      <c r="B5035" s="20" t="s">
        <v>185</v>
      </c>
      <c r="C5035" s="28">
        <v>57590</v>
      </c>
      <c r="D5035" s="56"/>
      <c r="E5035" s="25" t="s">
        <v>143</v>
      </c>
      <c r="F5035" s="20" t="s">
        <v>79</v>
      </c>
      <c r="H5035" s="23" t="s">
        <v>22</v>
      </c>
      <c r="I5035" s="28" t="s">
        <v>53</v>
      </c>
      <c r="J5035" s="23" t="s">
        <v>112</v>
      </c>
      <c r="K5035" s="156" t="s">
        <v>144</v>
      </c>
      <c r="M5035" s="231">
        <v>0</v>
      </c>
      <c r="N5035" s="231">
        <v>8050</v>
      </c>
      <c r="O5035" s="217">
        <f t="shared" si="77"/>
        <v>630550.17999999935</v>
      </c>
    </row>
    <row r="5036" spans="1:15" ht="22.05" hidden="1" customHeight="1" x14ac:dyDescent="0.2">
      <c r="A5036" s="227">
        <v>45891</v>
      </c>
      <c r="B5036" s="20" t="s">
        <v>185</v>
      </c>
      <c r="C5036" s="28">
        <v>57591</v>
      </c>
      <c r="D5036" s="56"/>
      <c r="E5036" s="25" t="s">
        <v>1425</v>
      </c>
      <c r="F5036" s="20" t="s">
        <v>79</v>
      </c>
      <c r="H5036" s="23" t="s">
        <v>22</v>
      </c>
      <c r="I5036" s="28" t="s">
        <v>103</v>
      </c>
      <c r="J5036" s="23" t="s">
        <v>219</v>
      </c>
      <c r="K5036" s="156" t="s">
        <v>266</v>
      </c>
      <c r="M5036" s="231">
        <v>0</v>
      </c>
      <c r="N5036" s="231">
        <v>600</v>
      </c>
      <c r="O5036" s="217">
        <f t="shared" si="77"/>
        <v>629950.17999999935</v>
      </c>
    </row>
    <row r="5037" spans="1:15" ht="22.05" hidden="1" customHeight="1" x14ac:dyDescent="0.2">
      <c r="A5037" s="227">
        <v>45891</v>
      </c>
      <c r="B5037" s="20" t="s">
        <v>185</v>
      </c>
      <c r="C5037" s="28">
        <v>57592</v>
      </c>
      <c r="D5037" s="56"/>
      <c r="E5037" s="25" t="s">
        <v>154</v>
      </c>
      <c r="F5037" s="20" t="s">
        <v>79</v>
      </c>
      <c r="H5037" s="23" t="s">
        <v>22</v>
      </c>
      <c r="I5037" s="28" t="s">
        <v>103</v>
      </c>
      <c r="J5037" s="23" t="s">
        <v>219</v>
      </c>
      <c r="K5037" s="156" t="s">
        <v>266</v>
      </c>
      <c r="M5037" s="231">
        <v>0</v>
      </c>
      <c r="N5037" s="231">
        <v>80</v>
      </c>
      <c r="O5037" s="217">
        <f t="shared" si="77"/>
        <v>629870.17999999935</v>
      </c>
    </row>
    <row r="5038" spans="1:15" ht="22.05" hidden="1" customHeight="1" x14ac:dyDescent="0.2">
      <c r="A5038" s="227">
        <v>45891</v>
      </c>
      <c r="B5038" s="20" t="s">
        <v>185</v>
      </c>
      <c r="C5038" s="28">
        <v>57593</v>
      </c>
      <c r="D5038" s="56"/>
      <c r="E5038" s="25" t="s">
        <v>5974</v>
      </c>
      <c r="F5038" s="20" t="s">
        <v>79</v>
      </c>
      <c r="H5038" s="23" t="s">
        <v>22</v>
      </c>
      <c r="I5038" s="28" t="s">
        <v>103</v>
      </c>
      <c r="J5038" s="23" t="s">
        <v>60</v>
      </c>
      <c r="K5038" s="156" t="s">
        <v>1485</v>
      </c>
      <c r="M5038" s="231">
        <v>0</v>
      </c>
      <c r="N5038" s="231">
        <v>1000</v>
      </c>
      <c r="O5038" s="217">
        <f t="shared" si="77"/>
        <v>628870.17999999935</v>
      </c>
    </row>
    <row r="5039" spans="1:15" ht="22.05" hidden="1" customHeight="1" x14ac:dyDescent="0.2">
      <c r="A5039" s="227">
        <v>45891</v>
      </c>
      <c r="B5039" s="20" t="s">
        <v>185</v>
      </c>
      <c r="C5039" s="28">
        <v>57594</v>
      </c>
      <c r="D5039" s="56"/>
      <c r="E5039" s="25" t="s">
        <v>375</v>
      </c>
      <c r="F5039" s="20" t="s">
        <v>79</v>
      </c>
      <c r="H5039" s="23" t="s">
        <v>22</v>
      </c>
      <c r="I5039" s="28" t="s">
        <v>54</v>
      </c>
      <c r="J5039" s="23" t="s">
        <v>61</v>
      </c>
      <c r="K5039" s="156" t="s">
        <v>387</v>
      </c>
      <c r="M5039" s="231">
        <v>0</v>
      </c>
      <c r="N5039" s="231">
        <v>2200</v>
      </c>
      <c r="O5039" s="217">
        <f t="shared" si="77"/>
        <v>626670.17999999935</v>
      </c>
    </row>
    <row r="5040" spans="1:15" ht="22.05" hidden="1" customHeight="1" x14ac:dyDescent="0.2">
      <c r="A5040" s="227">
        <v>45891</v>
      </c>
      <c r="B5040" s="20" t="s">
        <v>185</v>
      </c>
      <c r="C5040" s="28">
        <v>57595</v>
      </c>
      <c r="D5040" s="56"/>
      <c r="E5040" s="25" t="s">
        <v>158</v>
      </c>
      <c r="F5040" s="20" t="s">
        <v>79</v>
      </c>
      <c r="H5040" s="23" t="s">
        <v>22</v>
      </c>
      <c r="I5040" s="28" t="s">
        <v>56</v>
      </c>
      <c r="J5040" s="23" t="s">
        <v>116</v>
      </c>
      <c r="K5040" s="156" t="s">
        <v>139</v>
      </c>
      <c r="M5040" s="231">
        <v>0</v>
      </c>
      <c r="N5040" s="231">
        <v>450</v>
      </c>
      <c r="O5040" s="217">
        <f t="shared" si="77"/>
        <v>626220.17999999935</v>
      </c>
    </row>
    <row r="5041" spans="1:15" ht="22.05" hidden="1" customHeight="1" x14ac:dyDescent="0.2">
      <c r="A5041" s="227">
        <v>45891</v>
      </c>
      <c r="B5041" s="20" t="s">
        <v>185</v>
      </c>
      <c r="C5041" s="28">
        <v>57596</v>
      </c>
      <c r="D5041" s="56"/>
      <c r="E5041" s="25" t="s">
        <v>143</v>
      </c>
      <c r="F5041" s="20" t="s">
        <v>79</v>
      </c>
      <c r="H5041" s="23" t="s">
        <v>22</v>
      </c>
      <c r="I5041" s="28" t="s">
        <v>53</v>
      </c>
      <c r="J5041" s="23" t="s">
        <v>112</v>
      </c>
      <c r="K5041" s="156" t="s">
        <v>5984</v>
      </c>
      <c r="M5041" s="231">
        <v>0</v>
      </c>
      <c r="N5041" s="231">
        <v>124905</v>
      </c>
      <c r="O5041" s="217">
        <f t="shared" si="77"/>
        <v>501315.17999999935</v>
      </c>
    </row>
    <row r="5042" spans="1:15" ht="22.05" hidden="1" customHeight="1" x14ac:dyDescent="0.2">
      <c r="A5042" s="227">
        <v>45891</v>
      </c>
      <c r="B5042" s="20" t="s">
        <v>185</v>
      </c>
      <c r="C5042" s="28">
        <v>57597</v>
      </c>
      <c r="D5042" s="56"/>
      <c r="E5042" s="25" t="s">
        <v>143</v>
      </c>
      <c r="F5042" s="20" t="s">
        <v>79</v>
      </c>
      <c r="H5042" s="23" t="s">
        <v>22</v>
      </c>
      <c r="I5042" s="28" t="s">
        <v>53</v>
      </c>
      <c r="J5042" s="23" t="s">
        <v>112</v>
      </c>
      <c r="K5042" s="156" t="s">
        <v>527</v>
      </c>
      <c r="M5042" s="231">
        <v>0</v>
      </c>
      <c r="N5042" s="231">
        <v>43524</v>
      </c>
      <c r="O5042" s="217">
        <f t="shared" si="77"/>
        <v>457791.17999999935</v>
      </c>
    </row>
    <row r="5043" spans="1:15" ht="22.05" hidden="1" customHeight="1" x14ac:dyDescent="0.2">
      <c r="A5043" s="227">
        <v>45891</v>
      </c>
      <c r="B5043" s="20" t="s">
        <v>185</v>
      </c>
      <c r="C5043" s="28">
        <v>57598</v>
      </c>
      <c r="D5043" s="56"/>
      <c r="E5043" s="25" t="s">
        <v>143</v>
      </c>
      <c r="F5043" s="20" t="s">
        <v>79</v>
      </c>
      <c r="H5043" s="23" t="s">
        <v>22</v>
      </c>
      <c r="I5043" s="28" t="s">
        <v>53</v>
      </c>
      <c r="J5043" s="23" t="s">
        <v>112</v>
      </c>
      <c r="K5043" s="156" t="s">
        <v>954</v>
      </c>
      <c r="M5043" s="231">
        <v>0</v>
      </c>
      <c r="N5043" s="231">
        <v>54210</v>
      </c>
      <c r="O5043" s="217">
        <f t="shared" si="77"/>
        <v>403581.17999999935</v>
      </c>
    </row>
    <row r="5044" spans="1:15" ht="22.05" hidden="1" customHeight="1" x14ac:dyDescent="0.2">
      <c r="A5044" s="227">
        <v>45891</v>
      </c>
      <c r="B5044" s="20" t="s">
        <v>185</v>
      </c>
      <c r="C5044" s="28">
        <v>57599</v>
      </c>
      <c r="D5044" s="56"/>
      <c r="E5044" s="25" t="s">
        <v>143</v>
      </c>
      <c r="F5044" s="20" t="s">
        <v>79</v>
      </c>
      <c r="H5044" s="23" t="s">
        <v>22</v>
      </c>
      <c r="I5044" s="28" t="s">
        <v>53</v>
      </c>
      <c r="J5044" s="23" t="s">
        <v>112</v>
      </c>
      <c r="K5044" s="156" t="s">
        <v>497</v>
      </c>
      <c r="M5044" s="231">
        <v>0</v>
      </c>
      <c r="N5044" s="231">
        <v>178500</v>
      </c>
      <c r="O5044" s="217">
        <f t="shared" ref="O5044:O5115" si="78">O5043+M5044-N5044</f>
        <v>225081.17999999935</v>
      </c>
    </row>
    <row r="5045" spans="1:15" ht="22.05" hidden="1" customHeight="1" x14ac:dyDescent="0.2">
      <c r="A5045" s="227">
        <v>45891</v>
      </c>
      <c r="B5045" s="20" t="s">
        <v>185</v>
      </c>
      <c r="C5045" s="28">
        <v>57600</v>
      </c>
      <c r="D5045" s="56"/>
      <c r="E5045" s="25" t="s">
        <v>143</v>
      </c>
      <c r="F5045" s="20" t="s">
        <v>79</v>
      </c>
      <c r="H5045" s="23" t="s">
        <v>22</v>
      </c>
      <c r="I5045" s="28" t="s">
        <v>53</v>
      </c>
      <c r="J5045" s="23" t="s">
        <v>112</v>
      </c>
      <c r="K5045" s="156" t="s">
        <v>955</v>
      </c>
      <c r="M5045" s="231">
        <v>0</v>
      </c>
      <c r="N5045" s="231">
        <v>127523</v>
      </c>
      <c r="O5045" s="217">
        <f t="shared" si="78"/>
        <v>97558.179999999353</v>
      </c>
    </row>
    <row r="5046" spans="1:15" ht="22.05" hidden="1" customHeight="1" x14ac:dyDescent="0.2">
      <c r="A5046" s="227">
        <v>45891</v>
      </c>
      <c r="B5046" s="20" t="s">
        <v>185</v>
      </c>
      <c r="C5046" s="28">
        <v>57601</v>
      </c>
      <c r="D5046" s="56"/>
      <c r="E5046" s="25" t="s">
        <v>539</v>
      </c>
      <c r="F5046" s="20" t="s">
        <v>79</v>
      </c>
      <c r="H5046" s="23" t="s">
        <v>22</v>
      </c>
      <c r="I5046" s="28" t="s">
        <v>53</v>
      </c>
      <c r="J5046" s="23" t="s">
        <v>112</v>
      </c>
      <c r="K5046" s="156" t="s">
        <v>955</v>
      </c>
      <c r="M5046" s="231">
        <v>0</v>
      </c>
      <c r="N5046" s="231">
        <v>632</v>
      </c>
      <c r="O5046" s="217">
        <f t="shared" si="78"/>
        <v>96926.179999999353</v>
      </c>
    </row>
    <row r="5047" spans="1:15" ht="22.05" hidden="1" customHeight="1" x14ac:dyDescent="0.2">
      <c r="A5047" s="227">
        <v>45891</v>
      </c>
      <c r="B5047" s="20" t="s">
        <v>185</v>
      </c>
      <c r="C5047" s="28">
        <v>57602</v>
      </c>
      <c r="D5047" s="56"/>
      <c r="E5047" s="25" t="s">
        <v>5975</v>
      </c>
      <c r="F5047" s="20" t="s">
        <v>79</v>
      </c>
      <c r="H5047" s="23" t="s">
        <v>21</v>
      </c>
      <c r="I5047" s="28" t="s">
        <v>81</v>
      </c>
      <c r="J5047" s="23" t="s">
        <v>177</v>
      </c>
      <c r="M5047" s="231">
        <v>350500</v>
      </c>
      <c r="N5047" s="231">
        <v>0</v>
      </c>
      <c r="O5047" s="217">
        <f t="shared" si="78"/>
        <v>447426.17999999935</v>
      </c>
    </row>
    <row r="5048" spans="1:15" ht="22.05" hidden="1" customHeight="1" x14ac:dyDescent="0.2">
      <c r="A5048" s="227">
        <v>45891</v>
      </c>
      <c r="B5048" s="20" t="s">
        <v>185</v>
      </c>
      <c r="C5048" s="28">
        <v>57603</v>
      </c>
      <c r="D5048" s="56"/>
      <c r="E5048" s="25" t="s">
        <v>5976</v>
      </c>
      <c r="F5048" s="20" t="s">
        <v>79</v>
      </c>
      <c r="H5048" s="23" t="s">
        <v>21</v>
      </c>
      <c r="I5048" s="28" t="s">
        <v>81</v>
      </c>
      <c r="J5048" s="23" t="s">
        <v>171</v>
      </c>
      <c r="M5048" s="231">
        <v>249500</v>
      </c>
      <c r="N5048" s="231">
        <v>0</v>
      </c>
      <c r="O5048" s="217">
        <f t="shared" si="78"/>
        <v>696926.17999999935</v>
      </c>
    </row>
    <row r="5049" spans="1:15" ht="22.05" hidden="1" customHeight="1" x14ac:dyDescent="0.2">
      <c r="A5049" s="227">
        <v>45891</v>
      </c>
      <c r="B5049" s="20" t="s">
        <v>185</v>
      </c>
      <c r="C5049" s="28">
        <v>57604</v>
      </c>
      <c r="D5049" s="56"/>
      <c r="E5049" s="25" t="s">
        <v>5977</v>
      </c>
      <c r="F5049" s="20" t="s">
        <v>79</v>
      </c>
      <c r="H5049" s="23" t="s">
        <v>21</v>
      </c>
      <c r="I5049" s="28" t="s">
        <v>81</v>
      </c>
      <c r="J5049" s="23" t="s">
        <v>174</v>
      </c>
      <c r="M5049" s="231">
        <v>349500</v>
      </c>
      <c r="N5049" s="231">
        <v>0</v>
      </c>
      <c r="O5049" s="217">
        <f t="shared" si="78"/>
        <v>1046426.1799999994</v>
      </c>
    </row>
    <row r="5050" spans="1:15" ht="22.05" hidden="1" customHeight="1" x14ac:dyDescent="0.2">
      <c r="A5050" s="227">
        <v>45891</v>
      </c>
      <c r="B5050" s="20" t="s">
        <v>185</v>
      </c>
      <c r="C5050" s="28">
        <v>57605</v>
      </c>
      <c r="D5050" s="56"/>
      <c r="E5050" s="25" t="s">
        <v>5978</v>
      </c>
      <c r="F5050" s="20" t="s">
        <v>79</v>
      </c>
      <c r="H5050" s="23" t="s">
        <v>21</v>
      </c>
      <c r="I5050" s="28" t="s">
        <v>81</v>
      </c>
      <c r="J5050" s="23" t="s">
        <v>176</v>
      </c>
      <c r="M5050" s="231">
        <v>125500</v>
      </c>
      <c r="N5050" s="231">
        <v>0</v>
      </c>
      <c r="O5050" s="217">
        <f t="shared" si="78"/>
        <v>1171926.1799999992</v>
      </c>
    </row>
    <row r="5051" spans="1:15" ht="22.05" hidden="1" customHeight="1" x14ac:dyDescent="0.2">
      <c r="A5051" s="227">
        <v>45891</v>
      </c>
      <c r="B5051" s="20" t="s">
        <v>185</v>
      </c>
      <c r="C5051" s="28">
        <v>57606</v>
      </c>
      <c r="D5051" s="56"/>
      <c r="E5051" s="25" t="s">
        <v>5979</v>
      </c>
      <c r="F5051" s="20" t="s">
        <v>79</v>
      </c>
      <c r="H5051" s="23" t="s">
        <v>22</v>
      </c>
      <c r="I5051" s="28" t="s">
        <v>103</v>
      </c>
      <c r="J5051" s="23" t="s">
        <v>214</v>
      </c>
      <c r="K5051" s="156" t="s">
        <v>5985</v>
      </c>
      <c r="M5051" s="231">
        <v>0</v>
      </c>
      <c r="N5051" s="231">
        <v>900</v>
      </c>
      <c r="O5051" s="217">
        <f t="shared" si="78"/>
        <v>1171026.1799999992</v>
      </c>
    </row>
    <row r="5052" spans="1:15" ht="22.05" hidden="1" customHeight="1" x14ac:dyDescent="0.2">
      <c r="A5052" s="227">
        <v>45891</v>
      </c>
      <c r="B5052" s="20" t="s">
        <v>185</v>
      </c>
      <c r="C5052" s="28">
        <v>57607</v>
      </c>
      <c r="D5052" s="56"/>
      <c r="E5052" s="25" t="s">
        <v>1777</v>
      </c>
      <c r="F5052" s="20" t="s">
        <v>79</v>
      </c>
      <c r="H5052" s="23" t="s">
        <v>21</v>
      </c>
      <c r="I5052" s="28" t="s">
        <v>28</v>
      </c>
      <c r="J5052" s="23" t="s">
        <v>31</v>
      </c>
      <c r="M5052" s="231">
        <v>11940</v>
      </c>
      <c r="N5052" s="231">
        <v>0</v>
      </c>
      <c r="O5052" s="217">
        <f t="shared" si="78"/>
        <v>1182966.1799999992</v>
      </c>
    </row>
    <row r="5053" spans="1:15" ht="22.05" hidden="1" customHeight="1" x14ac:dyDescent="0.2">
      <c r="A5053" s="227">
        <v>45891</v>
      </c>
      <c r="B5053" s="20" t="s">
        <v>185</v>
      </c>
      <c r="C5053" s="28">
        <v>57608</v>
      </c>
      <c r="D5053" s="56"/>
      <c r="E5053" s="25" t="s">
        <v>393</v>
      </c>
      <c r="F5053" s="20" t="s">
        <v>79</v>
      </c>
      <c r="H5053" s="23" t="s">
        <v>22</v>
      </c>
      <c r="I5053" s="28" t="s">
        <v>103</v>
      </c>
      <c r="J5053" s="23" t="s">
        <v>219</v>
      </c>
      <c r="K5053" s="156" t="s">
        <v>5986</v>
      </c>
      <c r="M5053" s="231">
        <v>0</v>
      </c>
      <c r="N5053" s="231">
        <v>422.5</v>
      </c>
      <c r="O5053" s="217">
        <f t="shared" si="78"/>
        <v>1182543.6799999992</v>
      </c>
    </row>
    <row r="5054" spans="1:15" ht="22.05" hidden="1" customHeight="1" x14ac:dyDescent="0.2">
      <c r="A5054" s="227">
        <v>45891</v>
      </c>
      <c r="B5054" s="20" t="s">
        <v>185</v>
      </c>
      <c r="C5054" s="28">
        <v>57609</v>
      </c>
      <c r="D5054" s="56"/>
      <c r="E5054" s="25" t="s">
        <v>5980</v>
      </c>
      <c r="F5054" s="20" t="s">
        <v>79</v>
      </c>
      <c r="H5054" s="23" t="s">
        <v>22</v>
      </c>
      <c r="I5054" s="28" t="s">
        <v>56</v>
      </c>
      <c r="J5054" s="23" t="s">
        <v>212</v>
      </c>
      <c r="K5054" s="156" t="s">
        <v>413</v>
      </c>
      <c r="M5054" s="231">
        <v>0</v>
      </c>
      <c r="N5054" s="231">
        <v>1500</v>
      </c>
      <c r="O5054" s="217">
        <f t="shared" si="78"/>
        <v>1181043.6799999992</v>
      </c>
    </row>
    <row r="5055" spans="1:15" ht="22.05" hidden="1" customHeight="1" x14ac:dyDescent="0.2">
      <c r="A5055" s="227">
        <v>45891</v>
      </c>
      <c r="B5055" s="20" t="s">
        <v>185</v>
      </c>
      <c r="C5055" s="28">
        <v>57610</v>
      </c>
      <c r="D5055" s="56"/>
      <c r="E5055" s="25" t="s">
        <v>5981</v>
      </c>
      <c r="F5055" s="20" t="s">
        <v>79</v>
      </c>
      <c r="H5055" s="23" t="s">
        <v>22</v>
      </c>
      <c r="I5055" s="28" t="s">
        <v>56</v>
      </c>
      <c r="J5055" s="23" t="s">
        <v>212</v>
      </c>
      <c r="K5055" s="156" t="s">
        <v>235</v>
      </c>
      <c r="M5055" s="231">
        <v>0</v>
      </c>
      <c r="N5055" s="231">
        <v>1000</v>
      </c>
      <c r="O5055" s="217">
        <f t="shared" si="78"/>
        <v>1180043.6799999992</v>
      </c>
    </row>
    <row r="5056" spans="1:15" ht="22.05" hidden="1" customHeight="1" x14ac:dyDescent="0.2">
      <c r="A5056" s="227">
        <v>45891</v>
      </c>
      <c r="B5056" s="20" t="s">
        <v>185</v>
      </c>
      <c r="C5056" s="28">
        <v>57611</v>
      </c>
      <c r="D5056" s="56"/>
      <c r="E5056" s="25" t="s">
        <v>5982</v>
      </c>
      <c r="F5056" s="20" t="s">
        <v>79</v>
      </c>
      <c r="H5056" s="23" t="s">
        <v>22</v>
      </c>
      <c r="I5056" s="28" t="s">
        <v>103</v>
      </c>
      <c r="J5056" s="23" t="s">
        <v>189</v>
      </c>
      <c r="K5056" s="156" t="s">
        <v>5987</v>
      </c>
      <c r="M5056" s="231">
        <v>0</v>
      </c>
      <c r="N5056" s="231">
        <v>120</v>
      </c>
      <c r="O5056" s="217">
        <f t="shared" si="78"/>
        <v>1179923.6799999992</v>
      </c>
    </row>
    <row r="5057" spans="1:15" ht="22.05" hidden="1" customHeight="1" x14ac:dyDescent="0.2">
      <c r="A5057" s="227">
        <v>45892</v>
      </c>
      <c r="B5057" s="20" t="s">
        <v>185</v>
      </c>
      <c r="C5057" s="28">
        <v>57613</v>
      </c>
      <c r="D5057" s="56"/>
      <c r="E5057" s="25" t="s">
        <v>2185</v>
      </c>
      <c r="F5057" s="20" t="s">
        <v>79</v>
      </c>
      <c r="H5057" s="23" t="s">
        <v>22</v>
      </c>
      <c r="I5057" s="28" t="s">
        <v>53</v>
      </c>
      <c r="J5057" s="23" t="s">
        <v>112</v>
      </c>
      <c r="K5057" s="156" t="s">
        <v>231</v>
      </c>
      <c r="M5057" s="231">
        <v>0</v>
      </c>
      <c r="N5057" s="231">
        <v>34200</v>
      </c>
      <c r="O5057" s="217">
        <f t="shared" si="78"/>
        <v>1145723.6799999992</v>
      </c>
    </row>
    <row r="5058" spans="1:15" ht="22.05" hidden="1" customHeight="1" x14ac:dyDescent="0.2">
      <c r="A5058" s="227">
        <v>45892</v>
      </c>
      <c r="B5058" s="20" t="s">
        <v>185</v>
      </c>
      <c r="C5058" s="28">
        <v>57614</v>
      </c>
      <c r="D5058" s="56"/>
      <c r="E5058" s="25" t="s">
        <v>5988</v>
      </c>
      <c r="F5058" s="20" t="s">
        <v>79</v>
      </c>
      <c r="H5058" s="23" t="s">
        <v>22</v>
      </c>
      <c r="I5058" s="28" t="s">
        <v>103</v>
      </c>
      <c r="J5058" s="23" t="s">
        <v>219</v>
      </c>
      <c r="K5058" s="156" t="s">
        <v>1241</v>
      </c>
      <c r="M5058" s="231">
        <v>0</v>
      </c>
      <c r="N5058" s="231">
        <v>625</v>
      </c>
      <c r="O5058" s="217">
        <f t="shared" si="78"/>
        <v>1145098.6799999992</v>
      </c>
    </row>
    <row r="5059" spans="1:15" ht="22.05" hidden="1" customHeight="1" x14ac:dyDescent="0.2">
      <c r="A5059" s="227">
        <v>45892</v>
      </c>
      <c r="B5059" s="20" t="s">
        <v>185</v>
      </c>
      <c r="C5059" s="28">
        <v>57615</v>
      </c>
      <c r="D5059" s="56"/>
      <c r="E5059" s="25" t="s">
        <v>795</v>
      </c>
      <c r="F5059" s="20" t="s">
        <v>79</v>
      </c>
      <c r="H5059" s="23" t="s">
        <v>22</v>
      </c>
      <c r="I5059" s="28" t="s">
        <v>54</v>
      </c>
      <c r="J5059" s="23" t="s">
        <v>41</v>
      </c>
      <c r="K5059" s="156" t="s">
        <v>138</v>
      </c>
      <c r="M5059" s="231">
        <v>0</v>
      </c>
      <c r="N5059" s="231">
        <v>2200</v>
      </c>
      <c r="O5059" s="217">
        <f t="shared" si="78"/>
        <v>1142898.6799999992</v>
      </c>
    </row>
    <row r="5060" spans="1:15" ht="22.05" customHeight="1" x14ac:dyDescent="0.2">
      <c r="A5060" s="227">
        <v>45892</v>
      </c>
      <c r="B5060" s="20" t="s">
        <v>185</v>
      </c>
      <c r="C5060" s="28">
        <v>57616</v>
      </c>
      <c r="D5060" s="56"/>
      <c r="E5060" s="25" t="s">
        <v>150</v>
      </c>
      <c r="F5060" s="20" t="s">
        <v>79</v>
      </c>
      <c r="H5060" s="23" t="s">
        <v>22</v>
      </c>
      <c r="I5060" s="28" t="s">
        <v>81</v>
      </c>
      <c r="J5060" s="23" t="s">
        <v>200</v>
      </c>
      <c r="K5060" s="156" t="s">
        <v>122</v>
      </c>
      <c r="M5060" s="231">
        <v>0</v>
      </c>
      <c r="N5060" s="608">
        <v>315000</v>
      </c>
      <c r="O5060" s="217">
        <f t="shared" si="78"/>
        <v>827898.67999999924</v>
      </c>
    </row>
    <row r="5061" spans="1:15" ht="22.05" hidden="1" customHeight="1" x14ac:dyDescent="0.2">
      <c r="A5061" s="227">
        <v>45892</v>
      </c>
      <c r="B5061" s="20" t="s">
        <v>185</v>
      </c>
      <c r="C5061" s="28">
        <v>57617</v>
      </c>
      <c r="D5061" s="56"/>
      <c r="E5061" s="25" t="s">
        <v>5257</v>
      </c>
      <c r="F5061" s="20" t="s">
        <v>79</v>
      </c>
      <c r="H5061" s="23" t="s">
        <v>22</v>
      </c>
      <c r="I5061" s="28" t="s">
        <v>103</v>
      </c>
      <c r="J5061" s="23" t="s">
        <v>102</v>
      </c>
      <c r="K5061" s="156" t="s">
        <v>6005</v>
      </c>
      <c r="M5061" s="231">
        <v>0</v>
      </c>
      <c r="N5061" s="231">
        <v>600</v>
      </c>
      <c r="O5061" s="217">
        <f t="shared" si="78"/>
        <v>827298.67999999924</v>
      </c>
    </row>
    <row r="5062" spans="1:15" ht="22.05" hidden="1" customHeight="1" x14ac:dyDescent="0.2">
      <c r="A5062" s="227">
        <v>45892</v>
      </c>
      <c r="B5062" s="20" t="s">
        <v>185</v>
      </c>
      <c r="C5062" s="28">
        <v>57618</v>
      </c>
      <c r="D5062" s="56"/>
      <c r="E5062" s="25" t="s">
        <v>5989</v>
      </c>
      <c r="F5062" s="20" t="s">
        <v>79</v>
      </c>
      <c r="H5062" s="23" t="s">
        <v>21</v>
      </c>
      <c r="I5062" s="28" t="s">
        <v>28</v>
      </c>
      <c r="J5062" s="23" t="s">
        <v>31</v>
      </c>
      <c r="M5062" s="231">
        <v>5720</v>
      </c>
      <c r="N5062" s="231">
        <v>0</v>
      </c>
      <c r="O5062" s="217">
        <f t="shared" si="78"/>
        <v>833018.67999999924</v>
      </c>
    </row>
    <row r="5063" spans="1:15" ht="22.05" hidden="1" customHeight="1" x14ac:dyDescent="0.2">
      <c r="A5063" s="227">
        <v>45892</v>
      </c>
      <c r="B5063" s="20" t="s">
        <v>185</v>
      </c>
      <c r="C5063" s="28">
        <v>57619</v>
      </c>
      <c r="D5063" s="56"/>
      <c r="E5063" s="25" t="s">
        <v>204</v>
      </c>
      <c r="F5063" s="20" t="s">
        <v>79</v>
      </c>
      <c r="H5063" s="23" t="s">
        <v>22</v>
      </c>
      <c r="I5063" s="28" t="s">
        <v>56</v>
      </c>
      <c r="J5063" s="23" t="s">
        <v>212</v>
      </c>
      <c r="K5063" s="156" t="s">
        <v>235</v>
      </c>
      <c r="M5063" s="231">
        <v>0</v>
      </c>
      <c r="N5063" s="231">
        <v>1000</v>
      </c>
      <c r="O5063" s="217">
        <f t="shared" si="78"/>
        <v>832018.67999999924</v>
      </c>
    </row>
    <row r="5064" spans="1:15" ht="22.05" hidden="1" customHeight="1" x14ac:dyDescent="0.2">
      <c r="A5064" s="227">
        <v>45892</v>
      </c>
      <c r="B5064" s="20" t="s">
        <v>185</v>
      </c>
      <c r="C5064" s="28">
        <v>57620</v>
      </c>
      <c r="D5064" s="56"/>
      <c r="E5064" s="25" t="s">
        <v>158</v>
      </c>
      <c r="F5064" s="20" t="s">
        <v>79</v>
      </c>
      <c r="H5064" s="23" t="s">
        <v>22</v>
      </c>
      <c r="I5064" s="28" t="s">
        <v>56</v>
      </c>
      <c r="J5064" s="23" t="s">
        <v>116</v>
      </c>
      <c r="K5064" s="156" t="s">
        <v>139</v>
      </c>
      <c r="M5064" s="231">
        <v>0</v>
      </c>
      <c r="N5064" s="231">
        <v>500</v>
      </c>
      <c r="O5064" s="217">
        <f t="shared" si="78"/>
        <v>831518.67999999924</v>
      </c>
    </row>
    <row r="5065" spans="1:15" ht="22.05" hidden="1" customHeight="1" x14ac:dyDescent="0.2">
      <c r="A5065" s="227">
        <v>45892</v>
      </c>
      <c r="B5065" s="20" t="s">
        <v>185</v>
      </c>
      <c r="C5065" s="28">
        <v>57621</v>
      </c>
      <c r="D5065" s="56"/>
      <c r="E5065" s="25" t="s">
        <v>128</v>
      </c>
      <c r="F5065" s="20" t="s">
        <v>79</v>
      </c>
      <c r="H5065" s="23" t="s">
        <v>22</v>
      </c>
      <c r="I5065" s="28" t="s">
        <v>56</v>
      </c>
      <c r="J5065" s="23" t="s">
        <v>116</v>
      </c>
      <c r="K5065" s="156" t="s">
        <v>129</v>
      </c>
      <c r="M5065" s="231">
        <v>0</v>
      </c>
      <c r="N5065" s="231">
        <v>60</v>
      </c>
      <c r="O5065" s="217">
        <f t="shared" si="78"/>
        <v>831458.67999999924</v>
      </c>
    </row>
    <row r="5066" spans="1:15" ht="22.05" hidden="1" customHeight="1" x14ac:dyDescent="0.2">
      <c r="A5066" s="227">
        <v>45892</v>
      </c>
      <c r="B5066" s="20" t="s">
        <v>185</v>
      </c>
      <c r="C5066" s="28">
        <v>57622</v>
      </c>
      <c r="D5066" s="56"/>
      <c r="E5066" s="25" t="s">
        <v>130</v>
      </c>
      <c r="F5066" s="20" t="s">
        <v>79</v>
      </c>
      <c r="H5066" s="23" t="s">
        <v>22</v>
      </c>
      <c r="I5066" s="28" t="s">
        <v>53</v>
      </c>
      <c r="J5066" s="23" t="s">
        <v>113</v>
      </c>
      <c r="K5066" s="156" t="s">
        <v>6006</v>
      </c>
      <c r="M5066" s="231">
        <v>0</v>
      </c>
      <c r="N5066" s="231">
        <v>1000</v>
      </c>
      <c r="O5066" s="217">
        <f t="shared" si="78"/>
        <v>830458.67999999924</v>
      </c>
    </row>
    <row r="5067" spans="1:15" ht="22.05" hidden="1" customHeight="1" x14ac:dyDescent="0.2">
      <c r="A5067" s="227">
        <v>45892</v>
      </c>
      <c r="B5067" s="20" t="s">
        <v>185</v>
      </c>
      <c r="C5067" s="28">
        <v>57623</v>
      </c>
      <c r="D5067" s="56"/>
      <c r="E5067" s="25" t="s">
        <v>5990</v>
      </c>
      <c r="F5067" s="20" t="s">
        <v>79</v>
      </c>
      <c r="H5067" s="23" t="s">
        <v>22</v>
      </c>
      <c r="I5067" s="28" t="s">
        <v>103</v>
      </c>
      <c r="J5067" s="23" t="s">
        <v>60</v>
      </c>
      <c r="K5067" s="156" t="s">
        <v>2363</v>
      </c>
      <c r="M5067" s="231">
        <v>0</v>
      </c>
      <c r="N5067" s="231">
        <v>5300</v>
      </c>
      <c r="O5067" s="217">
        <f t="shared" si="78"/>
        <v>825158.67999999924</v>
      </c>
    </row>
    <row r="5068" spans="1:15" ht="22.05" hidden="1" customHeight="1" x14ac:dyDescent="0.2">
      <c r="A5068" s="227">
        <v>45892</v>
      </c>
      <c r="B5068" s="20" t="s">
        <v>185</v>
      </c>
      <c r="C5068" s="28">
        <v>57624</v>
      </c>
      <c r="D5068" s="56"/>
      <c r="E5068" s="25" t="s">
        <v>154</v>
      </c>
      <c r="F5068" s="20" t="s">
        <v>79</v>
      </c>
      <c r="H5068" s="23" t="s">
        <v>22</v>
      </c>
      <c r="I5068" s="28" t="s">
        <v>103</v>
      </c>
      <c r="J5068" s="23" t="s">
        <v>219</v>
      </c>
      <c r="K5068" s="156" t="s">
        <v>266</v>
      </c>
      <c r="M5068" s="231">
        <v>0</v>
      </c>
      <c r="N5068" s="231">
        <v>300</v>
      </c>
      <c r="O5068" s="217">
        <f t="shared" si="78"/>
        <v>824858.67999999924</v>
      </c>
    </row>
    <row r="5069" spans="1:15" ht="22.05" hidden="1" customHeight="1" x14ac:dyDescent="0.2">
      <c r="A5069" s="227">
        <v>45892</v>
      </c>
      <c r="B5069" s="20" t="s">
        <v>185</v>
      </c>
      <c r="C5069" s="28">
        <v>57625</v>
      </c>
      <c r="D5069" s="56"/>
      <c r="E5069" s="25" t="s">
        <v>5991</v>
      </c>
      <c r="F5069" s="20" t="s">
        <v>79</v>
      </c>
      <c r="H5069" s="23" t="s">
        <v>22</v>
      </c>
      <c r="I5069" s="28" t="s">
        <v>103</v>
      </c>
      <c r="J5069" s="23" t="s">
        <v>219</v>
      </c>
      <c r="K5069" s="156" t="s">
        <v>6007</v>
      </c>
      <c r="M5069" s="231">
        <v>0</v>
      </c>
      <c r="N5069" s="231">
        <v>875</v>
      </c>
      <c r="O5069" s="217">
        <f t="shared" si="78"/>
        <v>823983.67999999924</v>
      </c>
    </row>
    <row r="5070" spans="1:15" ht="22.05" hidden="1" customHeight="1" x14ac:dyDescent="0.2">
      <c r="A5070" s="227">
        <v>45892</v>
      </c>
      <c r="B5070" s="20" t="s">
        <v>185</v>
      </c>
      <c r="C5070" s="28">
        <v>57626</v>
      </c>
      <c r="D5070" s="56"/>
      <c r="E5070" s="25" t="s">
        <v>5992</v>
      </c>
      <c r="F5070" s="20" t="s">
        <v>79</v>
      </c>
      <c r="H5070" s="23" t="s">
        <v>22</v>
      </c>
      <c r="I5070" s="28" t="s">
        <v>103</v>
      </c>
      <c r="J5070" s="23" t="s">
        <v>93</v>
      </c>
      <c r="K5070" s="156" t="s">
        <v>355</v>
      </c>
      <c r="M5070" s="231">
        <v>0</v>
      </c>
      <c r="N5070" s="231">
        <v>250</v>
      </c>
      <c r="O5070" s="217">
        <f t="shared" si="78"/>
        <v>823733.67999999924</v>
      </c>
    </row>
    <row r="5071" spans="1:15" ht="22.05" hidden="1" customHeight="1" x14ac:dyDescent="0.2">
      <c r="A5071" s="227">
        <v>45892</v>
      </c>
      <c r="B5071" s="20" t="s">
        <v>185</v>
      </c>
      <c r="C5071" s="28">
        <v>57627</v>
      </c>
      <c r="D5071" s="56"/>
      <c r="E5071" s="25" t="s">
        <v>402</v>
      </c>
      <c r="F5071" s="20" t="s">
        <v>79</v>
      </c>
      <c r="H5071" s="23" t="s">
        <v>22</v>
      </c>
      <c r="I5071" s="28" t="s">
        <v>80</v>
      </c>
      <c r="J5071" s="23" t="s">
        <v>66</v>
      </c>
      <c r="K5071" s="156" t="s">
        <v>544</v>
      </c>
      <c r="L5071" s="231"/>
      <c r="M5071" s="231">
        <v>0</v>
      </c>
      <c r="N5071" s="231">
        <v>500</v>
      </c>
      <c r="O5071" s="217">
        <f t="shared" si="78"/>
        <v>823233.67999999924</v>
      </c>
    </row>
    <row r="5072" spans="1:15" ht="22.05" hidden="1" customHeight="1" x14ac:dyDescent="0.2">
      <c r="A5072" s="227">
        <v>45892</v>
      </c>
      <c r="B5072" s="20" t="s">
        <v>185</v>
      </c>
      <c r="C5072" s="28">
        <v>57628</v>
      </c>
      <c r="D5072" s="56"/>
      <c r="E5072" s="25" t="s">
        <v>154</v>
      </c>
      <c r="F5072" s="20" t="s">
        <v>79</v>
      </c>
      <c r="H5072" s="23" t="s">
        <v>22</v>
      </c>
      <c r="I5072" s="28" t="s">
        <v>103</v>
      </c>
      <c r="J5072" s="23" t="s">
        <v>219</v>
      </c>
      <c r="K5072" s="156" t="s">
        <v>1241</v>
      </c>
      <c r="L5072" s="231"/>
      <c r="M5072" s="231">
        <v>0</v>
      </c>
      <c r="N5072" s="231">
        <v>555</v>
      </c>
      <c r="O5072" s="217">
        <f t="shared" si="78"/>
        <v>822678.67999999924</v>
      </c>
    </row>
    <row r="5073" spans="1:15" ht="22.05" customHeight="1" x14ac:dyDescent="0.2">
      <c r="A5073" s="227">
        <v>45892</v>
      </c>
      <c r="B5073" s="20" t="s">
        <v>185</v>
      </c>
      <c r="C5073" s="28">
        <v>57629</v>
      </c>
      <c r="D5073" s="56"/>
      <c r="E5073" s="25" t="s">
        <v>162</v>
      </c>
      <c r="F5073" s="20" t="s">
        <v>79</v>
      </c>
      <c r="H5073" s="23" t="s">
        <v>21</v>
      </c>
      <c r="I5073" s="28" t="s">
        <v>81</v>
      </c>
      <c r="J5073" s="23" t="s">
        <v>200</v>
      </c>
      <c r="L5073" s="231"/>
      <c r="M5073" s="608">
        <v>6000</v>
      </c>
      <c r="N5073" s="231">
        <v>0</v>
      </c>
      <c r="O5073" s="217">
        <f t="shared" si="78"/>
        <v>828678.67999999924</v>
      </c>
    </row>
    <row r="5074" spans="1:15" ht="22.05" hidden="1" customHeight="1" x14ac:dyDescent="0.2">
      <c r="A5074" s="227">
        <v>45892</v>
      </c>
      <c r="B5074" s="20" t="s">
        <v>185</v>
      </c>
      <c r="C5074" s="28">
        <v>57630</v>
      </c>
      <c r="D5074" s="56"/>
      <c r="E5074" s="25" t="s">
        <v>131</v>
      </c>
      <c r="F5074" s="20" t="s">
        <v>79</v>
      </c>
      <c r="H5074" s="23" t="s">
        <v>22</v>
      </c>
      <c r="I5074" s="28" t="s">
        <v>103</v>
      </c>
      <c r="J5074" s="23" t="s">
        <v>214</v>
      </c>
      <c r="K5074" s="156" t="s">
        <v>132</v>
      </c>
      <c r="L5074" s="231"/>
      <c r="M5074" s="231">
        <v>0</v>
      </c>
      <c r="N5074" s="231">
        <v>700</v>
      </c>
      <c r="O5074" s="217">
        <f t="shared" si="78"/>
        <v>827978.67999999924</v>
      </c>
    </row>
    <row r="5075" spans="1:15" ht="22.05" hidden="1" customHeight="1" x14ac:dyDescent="0.2">
      <c r="A5075" s="227">
        <v>45892</v>
      </c>
      <c r="B5075" s="20" t="s">
        <v>185</v>
      </c>
      <c r="C5075" s="28">
        <v>57631</v>
      </c>
      <c r="D5075" s="56"/>
      <c r="E5075" s="25" t="s">
        <v>5627</v>
      </c>
      <c r="F5075" s="20" t="s">
        <v>79</v>
      </c>
      <c r="H5075" s="23" t="s">
        <v>22</v>
      </c>
      <c r="I5075" s="28" t="s">
        <v>103</v>
      </c>
      <c r="J5075" s="23" t="s">
        <v>214</v>
      </c>
      <c r="K5075" s="156" t="s">
        <v>134</v>
      </c>
      <c r="L5075" s="231"/>
      <c r="M5075" s="231">
        <v>0</v>
      </c>
      <c r="N5075" s="231">
        <v>200</v>
      </c>
      <c r="O5075" s="217">
        <f t="shared" si="78"/>
        <v>827778.67999999924</v>
      </c>
    </row>
    <row r="5076" spans="1:15" ht="22.05" hidden="1" customHeight="1" x14ac:dyDescent="0.2">
      <c r="A5076" s="227">
        <v>45892</v>
      </c>
      <c r="B5076" s="20" t="s">
        <v>185</v>
      </c>
      <c r="C5076" s="28">
        <v>57632</v>
      </c>
      <c r="D5076" s="56"/>
      <c r="E5076" s="25" t="s">
        <v>4878</v>
      </c>
      <c r="F5076" s="20" t="s">
        <v>79</v>
      </c>
      <c r="H5076" s="23" t="s">
        <v>22</v>
      </c>
      <c r="I5076" s="28" t="s">
        <v>103</v>
      </c>
      <c r="J5076" s="23" t="s">
        <v>219</v>
      </c>
      <c r="K5076" s="156" t="s">
        <v>134</v>
      </c>
      <c r="M5076" s="231">
        <v>0</v>
      </c>
      <c r="N5076" s="231">
        <v>175</v>
      </c>
      <c r="O5076" s="217">
        <f t="shared" si="78"/>
        <v>827603.67999999924</v>
      </c>
    </row>
    <row r="5077" spans="1:15" ht="22.05" hidden="1" customHeight="1" x14ac:dyDescent="0.2">
      <c r="A5077" s="227">
        <v>45892</v>
      </c>
      <c r="B5077" s="20" t="s">
        <v>185</v>
      </c>
      <c r="C5077" s="28">
        <v>57633</v>
      </c>
      <c r="D5077" s="56"/>
      <c r="E5077" s="25" t="s">
        <v>5993</v>
      </c>
      <c r="F5077" s="20" t="s">
        <v>79</v>
      </c>
      <c r="H5077" s="23" t="s">
        <v>22</v>
      </c>
      <c r="I5077" s="28" t="s">
        <v>55</v>
      </c>
      <c r="J5077" s="23" t="s">
        <v>73</v>
      </c>
      <c r="K5077" s="156" t="s">
        <v>6008</v>
      </c>
      <c r="L5077" s="231"/>
      <c r="M5077" s="231">
        <v>0</v>
      </c>
      <c r="N5077" s="231">
        <v>9598</v>
      </c>
      <c r="O5077" s="217">
        <f t="shared" si="78"/>
        <v>818005.67999999924</v>
      </c>
    </row>
    <row r="5078" spans="1:15" ht="22.05" hidden="1" customHeight="1" x14ac:dyDescent="0.2">
      <c r="A5078" s="227">
        <v>45892</v>
      </c>
      <c r="B5078" s="20" t="s">
        <v>185</v>
      </c>
      <c r="C5078" s="28">
        <v>57634</v>
      </c>
      <c r="D5078" s="56"/>
      <c r="E5078" s="25" t="s">
        <v>5994</v>
      </c>
      <c r="F5078" s="20" t="s">
        <v>79</v>
      </c>
      <c r="H5078" s="23" t="s">
        <v>22</v>
      </c>
      <c r="I5078" s="28" t="s">
        <v>55</v>
      </c>
      <c r="J5078" s="23" t="s">
        <v>261</v>
      </c>
      <c r="K5078" s="156" t="s">
        <v>5827</v>
      </c>
      <c r="L5078" s="231"/>
      <c r="M5078" s="231">
        <v>0</v>
      </c>
      <c r="N5078" s="231">
        <v>3000</v>
      </c>
      <c r="O5078" s="217">
        <f t="shared" si="78"/>
        <v>815005.67999999924</v>
      </c>
    </row>
    <row r="5079" spans="1:15" ht="22.05" hidden="1" customHeight="1" x14ac:dyDescent="0.2">
      <c r="A5079" s="227">
        <v>45892</v>
      </c>
      <c r="B5079" s="20" t="s">
        <v>185</v>
      </c>
      <c r="C5079" s="28">
        <v>57635</v>
      </c>
      <c r="D5079" s="56"/>
      <c r="E5079" s="25" t="s">
        <v>5995</v>
      </c>
      <c r="F5079" s="20" t="s">
        <v>79</v>
      </c>
      <c r="H5079" s="23" t="s">
        <v>22</v>
      </c>
      <c r="I5079" s="28" t="s">
        <v>55</v>
      </c>
      <c r="J5079" s="23" t="s">
        <v>73</v>
      </c>
      <c r="K5079" s="156" t="s">
        <v>140</v>
      </c>
      <c r="L5079" s="231"/>
      <c r="M5079" s="231">
        <v>0</v>
      </c>
      <c r="N5079" s="231">
        <v>1500</v>
      </c>
      <c r="O5079" s="217">
        <f t="shared" si="78"/>
        <v>813505.67999999924</v>
      </c>
    </row>
    <row r="5080" spans="1:15" ht="22.05" hidden="1" customHeight="1" x14ac:dyDescent="0.2">
      <c r="A5080" s="227">
        <v>45892</v>
      </c>
      <c r="B5080" s="20" t="s">
        <v>185</v>
      </c>
      <c r="C5080" s="28">
        <v>57636</v>
      </c>
      <c r="D5080" s="56"/>
      <c r="E5080" s="25" t="s">
        <v>5996</v>
      </c>
      <c r="F5080" s="20" t="s">
        <v>79</v>
      </c>
      <c r="H5080" s="23" t="s">
        <v>22</v>
      </c>
      <c r="I5080" s="28" t="s">
        <v>103</v>
      </c>
      <c r="J5080" s="23" t="s">
        <v>102</v>
      </c>
      <c r="K5080" s="156" t="s">
        <v>1639</v>
      </c>
      <c r="L5080" s="231"/>
      <c r="M5080" s="231">
        <v>0</v>
      </c>
      <c r="N5080" s="231">
        <v>2102</v>
      </c>
      <c r="O5080" s="217">
        <f t="shared" si="78"/>
        <v>811403.67999999924</v>
      </c>
    </row>
    <row r="5081" spans="1:15" ht="22.05" hidden="1" customHeight="1" x14ac:dyDescent="0.2">
      <c r="A5081" s="227">
        <v>45892</v>
      </c>
      <c r="B5081" s="20" t="s">
        <v>185</v>
      </c>
      <c r="C5081" s="28">
        <v>57637</v>
      </c>
      <c r="D5081" s="56"/>
      <c r="E5081" s="25" t="s">
        <v>5997</v>
      </c>
      <c r="F5081" s="20" t="s">
        <v>79</v>
      </c>
      <c r="H5081" s="23" t="s">
        <v>22</v>
      </c>
      <c r="I5081" s="28" t="s">
        <v>103</v>
      </c>
      <c r="J5081" s="23" t="s">
        <v>102</v>
      </c>
      <c r="K5081" s="156" t="s">
        <v>1639</v>
      </c>
      <c r="M5081" s="231">
        <v>0</v>
      </c>
      <c r="N5081" s="231">
        <v>3200</v>
      </c>
      <c r="O5081" s="217">
        <f t="shared" si="78"/>
        <v>808203.67999999924</v>
      </c>
    </row>
    <row r="5082" spans="1:15" ht="22.05" hidden="1" customHeight="1" x14ac:dyDescent="0.2">
      <c r="A5082" s="227">
        <v>45892</v>
      </c>
      <c r="B5082" s="20" t="s">
        <v>185</v>
      </c>
      <c r="C5082" s="28">
        <v>57638</v>
      </c>
      <c r="D5082" s="56"/>
      <c r="E5082" s="25" t="s">
        <v>143</v>
      </c>
      <c r="F5082" s="20" t="s">
        <v>79</v>
      </c>
      <c r="H5082" s="23" t="s">
        <v>22</v>
      </c>
      <c r="I5082" s="28" t="s">
        <v>53</v>
      </c>
      <c r="J5082" s="23" t="s">
        <v>114</v>
      </c>
      <c r="K5082" s="156" t="s">
        <v>273</v>
      </c>
      <c r="M5082" s="231">
        <v>0</v>
      </c>
      <c r="N5082" s="231">
        <v>6550</v>
      </c>
      <c r="O5082" s="217">
        <f t="shared" si="78"/>
        <v>801653.67999999924</v>
      </c>
    </row>
    <row r="5083" spans="1:15" ht="22.05" hidden="1" customHeight="1" x14ac:dyDescent="0.2">
      <c r="A5083" s="227">
        <v>45892</v>
      </c>
      <c r="B5083" s="20" t="s">
        <v>185</v>
      </c>
      <c r="C5083" s="28">
        <v>57639</v>
      </c>
      <c r="D5083" s="56"/>
      <c r="E5083" s="25" t="s">
        <v>143</v>
      </c>
      <c r="F5083" s="20" t="s">
        <v>79</v>
      </c>
      <c r="H5083" s="23" t="s">
        <v>22</v>
      </c>
      <c r="I5083" s="28" t="s">
        <v>53</v>
      </c>
      <c r="J5083" s="23" t="s">
        <v>114</v>
      </c>
      <c r="K5083" s="156" t="s">
        <v>149</v>
      </c>
      <c r="M5083" s="231">
        <v>0</v>
      </c>
      <c r="N5083" s="231">
        <v>21450</v>
      </c>
      <c r="O5083" s="217">
        <f t="shared" si="78"/>
        <v>780203.67999999924</v>
      </c>
    </row>
    <row r="5084" spans="1:15" ht="22.05" hidden="1" customHeight="1" x14ac:dyDescent="0.2">
      <c r="A5084" s="227">
        <v>45892</v>
      </c>
      <c r="B5084" s="20" t="s">
        <v>185</v>
      </c>
      <c r="C5084" s="28">
        <v>57640</v>
      </c>
      <c r="D5084" s="56"/>
      <c r="E5084" s="25" t="s">
        <v>143</v>
      </c>
      <c r="F5084" s="20" t="s">
        <v>79</v>
      </c>
      <c r="H5084" s="23" t="s">
        <v>22</v>
      </c>
      <c r="I5084" s="28" t="s">
        <v>53</v>
      </c>
      <c r="J5084" s="23" t="s">
        <v>112</v>
      </c>
      <c r="K5084" s="156" t="s">
        <v>416</v>
      </c>
      <c r="M5084" s="231">
        <v>0</v>
      </c>
      <c r="N5084" s="231">
        <v>51943</v>
      </c>
      <c r="O5084" s="217">
        <f t="shared" si="78"/>
        <v>728260.67999999924</v>
      </c>
    </row>
    <row r="5085" spans="1:15" ht="22.05" hidden="1" customHeight="1" x14ac:dyDescent="0.2">
      <c r="A5085" s="227">
        <v>45892</v>
      </c>
      <c r="B5085" s="20" t="s">
        <v>185</v>
      </c>
      <c r="C5085" s="28">
        <v>57641</v>
      </c>
      <c r="D5085" s="56"/>
      <c r="E5085" s="25" t="s">
        <v>143</v>
      </c>
      <c r="F5085" s="20" t="s">
        <v>79</v>
      </c>
      <c r="H5085" s="23" t="s">
        <v>22</v>
      </c>
      <c r="I5085" s="28" t="s">
        <v>53</v>
      </c>
      <c r="J5085" s="23" t="s">
        <v>112</v>
      </c>
      <c r="K5085" s="156" t="s">
        <v>144</v>
      </c>
      <c r="M5085" s="231">
        <v>0</v>
      </c>
      <c r="N5085" s="231">
        <v>1800</v>
      </c>
      <c r="O5085" s="217">
        <f t="shared" si="78"/>
        <v>726460.67999999924</v>
      </c>
    </row>
    <row r="5086" spans="1:15" ht="22.05" hidden="1" customHeight="1" x14ac:dyDescent="0.2">
      <c r="A5086" s="227">
        <v>45892</v>
      </c>
      <c r="B5086" s="20" t="s">
        <v>185</v>
      </c>
      <c r="C5086" s="28">
        <v>57642</v>
      </c>
      <c r="D5086" s="56"/>
      <c r="E5086" s="25" t="s">
        <v>143</v>
      </c>
      <c r="F5086" s="20" t="s">
        <v>79</v>
      </c>
      <c r="H5086" s="23" t="s">
        <v>22</v>
      </c>
      <c r="I5086" s="28" t="s">
        <v>53</v>
      </c>
      <c r="J5086" s="23" t="s">
        <v>112</v>
      </c>
      <c r="K5086" s="156" t="s">
        <v>5798</v>
      </c>
      <c r="M5086" s="231">
        <v>0</v>
      </c>
      <c r="N5086" s="231">
        <v>7450</v>
      </c>
      <c r="O5086" s="217">
        <f t="shared" si="78"/>
        <v>719010.67999999924</v>
      </c>
    </row>
    <row r="5087" spans="1:15" ht="22.05" hidden="1" customHeight="1" x14ac:dyDescent="0.2">
      <c r="A5087" s="227">
        <v>45892</v>
      </c>
      <c r="B5087" s="20" t="s">
        <v>185</v>
      </c>
      <c r="C5087" s="28">
        <v>57643</v>
      </c>
      <c r="D5087" s="56"/>
      <c r="E5087" s="25" t="s">
        <v>143</v>
      </c>
      <c r="F5087" s="20" t="s">
        <v>79</v>
      </c>
      <c r="H5087" s="23" t="s">
        <v>22</v>
      </c>
      <c r="I5087" s="28" t="s">
        <v>53</v>
      </c>
      <c r="J5087" s="23" t="s">
        <v>112</v>
      </c>
      <c r="K5087" s="156" t="s">
        <v>5797</v>
      </c>
      <c r="M5087" s="231">
        <v>0</v>
      </c>
      <c r="N5087" s="231">
        <v>29100</v>
      </c>
      <c r="O5087" s="217">
        <f t="shared" si="78"/>
        <v>689910.67999999924</v>
      </c>
    </row>
    <row r="5088" spans="1:15" ht="22.05" hidden="1" customHeight="1" x14ac:dyDescent="0.2">
      <c r="A5088" s="227">
        <v>45892</v>
      </c>
      <c r="B5088" s="20" t="s">
        <v>185</v>
      </c>
      <c r="C5088" s="28">
        <v>57644</v>
      </c>
      <c r="D5088" s="56"/>
      <c r="E5088" s="25" t="s">
        <v>143</v>
      </c>
      <c r="F5088" s="20" t="s">
        <v>79</v>
      </c>
      <c r="H5088" s="23" t="s">
        <v>22</v>
      </c>
      <c r="I5088" s="28" t="s">
        <v>53</v>
      </c>
      <c r="J5088" s="23" t="s">
        <v>112</v>
      </c>
      <c r="K5088" s="156" t="s">
        <v>5882</v>
      </c>
      <c r="M5088" s="231">
        <v>0</v>
      </c>
      <c r="N5088" s="231">
        <v>24000</v>
      </c>
      <c r="O5088" s="217">
        <f t="shared" si="78"/>
        <v>665910.67999999924</v>
      </c>
    </row>
    <row r="5089" spans="1:15" ht="22.05" hidden="1" customHeight="1" x14ac:dyDescent="0.2">
      <c r="A5089" s="227">
        <v>45892</v>
      </c>
      <c r="B5089" s="20" t="s">
        <v>185</v>
      </c>
      <c r="C5089" s="28">
        <v>57645</v>
      </c>
      <c r="D5089" s="56"/>
      <c r="E5089" s="25" t="s">
        <v>143</v>
      </c>
      <c r="F5089" s="20" t="s">
        <v>79</v>
      </c>
      <c r="H5089" s="23" t="s">
        <v>22</v>
      </c>
      <c r="I5089" s="28" t="s">
        <v>53</v>
      </c>
      <c r="J5089" s="23" t="s">
        <v>112</v>
      </c>
      <c r="K5089" s="156" t="s">
        <v>1702</v>
      </c>
      <c r="M5089" s="231">
        <v>0</v>
      </c>
      <c r="N5089" s="231">
        <v>24840</v>
      </c>
      <c r="O5089" s="217">
        <f t="shared" si="78"/>
        <v>641070.67999999924</v>
      </c>
    </row>
    <row r="5090" spans="1:15" ht="22.05" hidden="1" customHeight="1" x14ac:dyDescent="0.2">
      <c r="A5090" s="227">
        <v>45892</v>
      </c>
      <c r="B5090" s="20" t="s">
        <v>185</v>
      </c>
      <c r="C5090" s="28">
        <v>57646</v>
      </c>
      <c r="D5090" s="56"/>
      <c r="E5090" s="25" t="s">
        <v>143</v>
      </c>
      <c r="F5090" s="20" t="s">
        <v>79</v>
      </c>
      <c r="H5090" s="23" t="s">
        <v>22</v>
      </c>
      <c r="I5090" s="28" t="s">
        <v>53</v>
      </c>
      <c r="J5090" s="23" t="s">
        <v>112</v>
      </c>
      <c r="K5090" s="156" t="s">
        <v>1703</v>
      </c>
      <c r="M5090" s="231">
        <v>0</v>
      </c>
      <c r="N5090" s="231">
        <v>19381</v>
      </c>
      <c r="O5090" s="217">
        <f t="shared" si="78"/>
        <v>621689.67999999924</v>
      </c>
    </row>
    <row r="5091" spans="1:15" ht="22.05" hidden="1" customHeight="1" x14ac:dyDescent="0.2">
      <c r="A5091" s="227">
        <v>45892</v>
      </c>
      <c r="B5091" s="20" t="s">
        <v>185</v>
      </c>
      <c r="C5091" s="28">
        <v>57647</v>
      </c>
      <c r="D5091" s="56"/>
      <c r="E5091" s="25" t="s">
        <v>143</v>
      </c>
      <c r="F5091" s="20" t="s">
        <v>79</v>
      </c>
      <c r="H5091" s="23" t="s">
        <v>22</v>
      </c>
      <c r="I5091" s="28" t="s">
        <v>53</v>
      </c>
      <c r="J5091" s="23" t="s">
        <v>112</v>
      </c>
      <c r="K5091" s="156" t="s">
        <v>263</v>
      </c>
      <c r="M5091" s="231">
        <v>0</v>
      </c>
      <c r="N5091" s="231">
        <v>28669</v>
      </c>
      <c r="O5091" s="217">
        <f t="shared" si="78"/>
        <v>593020.67999999924</v>
      </c>
    </row>
    <row r="5092" spans="1:15" ht="22.05" hidden="1" customHeight="1" x14ac:dyDescent="0.2">
      <c r="A5092" s="227">
        <v>45892</v>
      </c>
      <c r="B5092" s="20" t="s">
        <v>185</v>
      </c>
      <c r="C5092" s="28">
        <v>57650</v>
      </c>
      <c r="D5092" s="56"/>
      <c r="E5092" s="25" t="s">
        <v>143</v>
      </c>
      <c r="F5092" s="20" t="s">
        <v>79</v>
      </c>
      <c r="H5092" s="23" t="s">
        <v>22</v>
      </c>
      <c r="I5092" s="28" t="s">
        <v>53</v>
      </c>
      <c r="J5092" s="23" t="s">
        <v>112</v>
      </c>
      <c r="K5092" s="156" t="s">
        <v>264</v>
      </c>
      <c r="M5092" s="231">
        <v>0</v>
      </c>
      <c r="N5092" s="231">
        <v>79125</v>
      </c>
      <c r="O5092" s="217">
        <f t="shared" si="78"/>
        <v>513895.67999999924</v>
      </c>
    </row>
    <row r="5093" spans="1:15" ht="22.05" hidden="1" customHeight="1" x14ac:dyDescent="0.2">
      <c r="A5093" s="227">
        <v>45892</v>
      </c>
      <c r="B5093" s="20" t="s">
        <v>185</v>
      </c>
      <c r="C5093" s="28">
        <v>57651</v>
      </c>
      <c r="D5093" s="56"/>
      <c r="E5093" s="25" t="s">
        <v>143</v>
      </c>
      <c r="F5093" s="20" t="s">
        <v>79</v>
      </c>
      <c r="H5093" s="23" t="s">
        <v>22</v>
      </c>
      <c r="I5093" s="28" t="s">
        <v>53</v>
      </c>
      <c r="J5093" s="23" t="s">
        <v>112</v>
      </c>
      <c r="K5093" s="156" t="s">
        <v>56</v>
      </c>
      <c r="M5093" s="231">
        <v>0</v>
      </c>
      <c r="N5093" s="231">
        <v>28050</v>
      </c>
      <c r="O5093" s="217">
        <f t="shared" si="78"/>
        <v>485845.67999999924</v>
      </c>
    </row>
    <row r="5094" spans="1:15" ht="22.05" hidden="1" customHeight="1" x14ac:dyDescent="0.2">
      <c r="A5094" s="227">
        <v>45892</v>
      </c>
      <c r="B5094" s="20" t="s">
        <v>185</v>
      </c>
      <c r="C5094" s="28">
        <v>57652</v>
      </c>
      <c r="D5094" s="56"/>
      <c r="E5094" s="328" t="s">
        <v>141</v>
      </c>
      <c r="F5094" s="329" t="s">
        <v>79</v>
      </c>
      <c r="G5094" s="330"/>
      <c r="H5094" s="331" t="s">
        <v>22</v>
      </c>
      <c r="I5094" s="331" t="s">
        <v>54</v>
      </c>
      <c r="J5094" s="331" t="s">
        <v>63</v>
      </c>
      <c r="K5094" s="332" t="s">
        <v>225</v>
      </c>
      <c r="L5094" s="333">
        <v>45000</v>
      </c>
      <c r="M5094" s="333">
        <v>0</v>
      </c>
      <c r="N5094" s="333">
        <v>10000</v>
      </c>
      <c r="O5094" s="217">
        <f t="shared" si="78"/>
        <v>475845.67999999924</v>
      </c>
    </row>
    <row r="5095" spans="1:15" ht="22.05" hidden="1" customHeight="1" x14ac:dyDescent="0.2">
      <c r="A5095" s="227">
        <v>45892</v>
      </c>
      <c r="B5095" s="20" t="s">
        <v>185</v>
      </c>
      <c r="C5095" s="28">
        <v>57652</v>
      </c>
      <c r="D5095" s="56"/>
      <c r="E5095" s="328" t="s">
        <v>559</v>
      </c>
      <c r="F5095" s="329" t="s">
        <v>79</v>
      </c>
      <c r="G5095" s="330"/>
      <c r="H5095" s="331" t="s">
        <v>22</v>
      </c>
      <c r="I5095" s="331" t="s">
        <v>54</v>
      </c>
      <c r="J5095" s="331" t="s">
        <v>41</v>
      </c>
      <c r="K5095" s="332" t="s">
        <v>225</v>
      </c>
      <c r="L5095" s="333">
        <v>45000</v>
      </c>
      <c r="M5095" s="333">
        <v>0</v>
      </c>
      <c r="N5095" s="333">
        <v>20000</v>
      </c>
      <c r="O5095" s="217">
        <f t="shared" si="78"/>
        <v>455845.67999999924</v>
      </c>
    </row>
    <row r="5096" spans="1:15" ht="22.05" hidden="1" customHeight="1" x14ac:dyDescent="0.2">
      <c r="A5096" s="227">
        <v>45892</v>
      </c>
      <c r="B5096" s="20" t="s">
        <v>185</v>
      </c>
      <c r="C5096" s="28">
        <v>57652</v>
      </c>
      <c r="D5096" s="56"/>
      <c r="E5096" s="328" t="s">
        <v>560</v>
      </c>
      <c r="F5096" s="329" t="s">
        <v>79</v>
      </c>
      <c r="G5096" s="330"/>
      <c r="H5096" s="331" t="s">
        <v>22</v>
      </c>
      <c r="I5096" s="331" t="s">
        <v>54</v>
      </c>
      <c r="J5096" s="331" t="s">
        <v>44</v>
      </c>
      <c r="K5096" s="332" t="s">
        <v>225</v>
      </c>
      <c r="L5096" s="333">
        <v>45000</v>
      </c>
      <c r="M5096" s="333">
        <v>0</v>
      </c>
      <c r="N5096" s="333">
        <v>10000</v>
      </c>
      <c r="O5096" s="217">
        <f t="shared" si="78"/>
        <v>445845.67999999924</v>
      </c>
    </row>
    <row r="5097" spans="1:15" ht="22.05" hidden="1" customHeight="1" x14ac:dyDescent="0.2">
      <c r="A5097" s="227">
        <v>45892</v>
      </c>
      <c r="B5097" s="20" t="s">
        <v>185</v>
      </c>
      <c r="C5097" s="28">
        <v>57652</v>
      </c>
      <c r="D5097" s="56"/>
      <c r="E5097" s="328" t="s">
        <v>561</v>
      </c>
      <c r="F5097" s="329" t="s">
        <v>79</v>
      </c>
      <c r="G5097" s="330"/>
      <c r="H5097" s="331" t="s">
        <v>22</v>
      </c>
      <c r="I5097" s="331" t="s">
        <v>54</v>
      </c>
      <c r="J5097" s="331" t="s">
        <v>63</v>
      </c>
      <c r="K5097" s="332" t="s">
        <v>225</v>
      </c>
      <c r="L5097" s="333">
        <v>45000</v>
      </c>
      <c r="M5097" s="333">
        <v>0</v>
      </c>
      <c r="N5097" s="333">
        <v>5000</v>
      </c>
      <c r="O5097" s="217">
        <f t="shared" si="78"/>
        <v>440845.67999999924</v>
      </c>
    </row>
    <row r="5098" spans="1:15" ht="22.05" hidden="1" customHeight="1" x14ac:dyDescent="0.2">
      <c r="A5098" s="227">
        <v>45892</v>
      </c>
      <c r="B5098" s="20" t="s">
        <v>185</v>
      </c>
      <c r="C5098" s="28">
        <v>57653</v>
      </c>
      <c r="D5098" s="56"/>
      <c r="E5098" s="334" t="s">
        <v>143</v>
      </c>
      <c r="F5098" s="329" t="s">
        <v>79</v>
      </c>
      <c r="G5098" s="330"/>
      <c r="H5098" s="331" t="s">
        <v>22</v>
      </c>
      <c r="I5098" s="331" t="s">
        <v>53</v>
      </c>
      <c r="J5098" s="331" t="s">
        <v>112</v>
      </c>
      <c r="K5098" s="332" t="s">
        <v>145</v>
      </c>
      <c r="L5098" s="333">
        <v>30400</v>
      </c>
      <c r="M5098" s="333">
        <v>0</v>
      </c>
      <c r="N5098" s="333">
        <f>L5098-N5099-N5100-N5101-N5102-N5103</f>
        <v>17500</v>
      </c>
      <c r="O5098" s="217">
        <f t="shared" si="78"/>
        <v>423345.67999999924</v>
      </c>
    </row>
    <row r="5099" spans="1:15" ht="22.05" hidden="1" customHeight="1" x14ac:dyDescent="0.2">
      <c r="A5099" s="227">
        <v>45892</v>
      </c>
      <c r="B5099" s="20" t="s">
        <v>185</v>
      </c>
      <c r="C5099" s="28">
        <v>57653</v>
      </c>
      <c r="D5099" s="56"/>
      <c r="E5099" s="334" t="s">
        <v>558</v>
      </c>
      <c r="F5099" s="329" t="s">
        <v>79</v>
      </c>
      <c r="G5099" s="330"/>
      <c r="H5099" s="331" t="s">
        <v>22</v>
      </c>
      <c r="I5099" s="331" t="s">
        <v>54</v>
      </c>
      <c r="J5099" s="331" t="s">
        <v>61</v>
      </c>
      <c r="K5099" s="332" t="s">
        <v>145</v>
      </c>
      <c r="L5099" s="333">
        <v>30400</v>
      </c>
      <c r="M5099" s="333">
        <v>0</v>
      </c>
      <c r="N5099" s="333">
        <v>1800</v>
      </c>
      <c r="O5099" s="217">
        <f t="shared" si="78"/>
        <v>421545.67999999924</v>
      </c>
    </row>
    <row r="5100" spans="1:15" ht="22.05" hidden="1" customHeight="1" x14ac:dyDescent="0.2">
      <c r="A5100" s="227">
        <v>45892</v>
      </c>
      <c r="B5100" s="20" t="s">
        <v>185</v>
      </c>
      <c r="C5100" s="28">
        <v>57653</v>
      </c>
      <c r="D5100" s="56"/>
      <c r="E5100" s="328" t="s">
        <v>555</v>
      </c>
      <c r="F5100" s="329" t="s">
        <v>79</v>
      </c>
      <c r="G5100" s="330"/>
      <c r="H5100" s="331" t="s">
        <v>22</v>
      </c>
      <c r="I5100" s="331" t="s">
        <v>54</v>
      </c>
      <c r="J5100" s="331" t="s">
        <v>61</v>
      </c>
      <c r="K5100" s="332" t="s">
        <v>145</v>
      </c>
      <c r="L5100" s="333">
        <v>30400</v>
      </c>
      <c r="M5100" s="333">
        <v>0</v>
      </c>
      <c r="N5100" s="333">
        <v>1500</v>
      </c>
      <c r="O5100" s="217">
        <f t="shared" si="78"/>
        <v>420045.67999999924</v>
      </c>
    </row>
    <row r="5101" spans="1:15" ht="22.05" hidden="1" customHeight="1" x14ac:dyDescent="0.2">
      <c r="A5101" s="227">
        <v>45892</v>
      </c>
      <c r="B5101" s="20" t="s">
        <v>185</v>
      </c>
      <c r="C5101" s="28">
        <v>57653</v>
      </c>
      <c r="D5101" s="56"/>
      <c r="E5101" s="328" t="s">
        <v>556</v>
      </c>
      <c r="F5101" s="329" t="s">
        <v>79</v>
      </c>
      <c r="G5101" s="330"/>
      <c r="H5101" s="331" t="s">
        <v>22</v>
      </c>
      <c r="I5101" s="331" t="s">
        <v>54</v>
      </c>
      <c r="J5101" s="331" t="s">
        <v>32</v>
      </c>
      <c r="K5101" s="332" t="s">
        <v>145</v>
      </c>
      <c r="L5101" s="333">
        <v>30400</v>
      </c>
      <c r="M5101" s="333">
        <v>0</v>
      </c>
      <c r="N5101" s="333">
        <v>6000</v>
      </c>
      <c r="O5101" s="217">
        <f t="shared" si="78"/>
        <v>414045.67999999924</v>
      </c>
    </row>
    <row r="5102" spans="1:15" ht="22.05" hidden="1" customHeight="1" x14ac:dyDescent="0.2">
      <c r="A5102" s="227">
        <v>45892</v>
      </c>
      <c r="B5102" s="20" t="s">
        <v>185</v>
      </c>
      <c r="C5102" s="28">
        <v>57653</v>
      </c>
      <c r="D5102" s="56"/>
      <c r="E5102" s="328" t="s">
        <v>557</v>
      </c>
      <c r="F5102" s="329" t="s">
        <v>79</v>
      </c>
      <c r="G5102" s="330"/>
      <c r="H5102" s="331" t="s">
        <v>22</v>
      </c>
      <c r="I5102" s="331" t="s">
        <v>54</v>
      </c>
      <c r="J5102" s="331" t="s">
        <v>63</v>
      </c>
      <c r="K5102" s="332" t="s">
        <v>145</v>
      </c>
      <c r="L5102" s="333">
        <v>30400</v>
      </c>
      <c r="M5102" s="333">
        <v>0</v>
      </c>
      <c r="N5102" s="333">
        <v>1800</v>
      </c>
      <c r="O5102" s="217">
        <f t="shared" si="78"/>
        <v>412245.67999999924</v>
      </c>
    </row>
    <row r="5103" spans="1:15" ht="22.05" hidden="1" customHeight="1" x14ac:dyDescent="0.2">
      <c r="A5103" s="227">
        <v>45892</v>
      </c>
      <c r="B5103" s="20" t="s">
        <v>185</v>
      </c>
      <c r="C5103" s="28">
        <v>57653</v>
      </c>
      <c r="D5103" s="56"/>
      <c r="E5103" s="328" t="s">
        <v>3486</v>
      </c>
      <c r="F5103" s="329" t="s">
        <v>79</v>
      </c>
      <c r="G5103" s="330"/>
      <c r="H5103" s="331" t="s">
        <v>22</v>
      </c>
      <c r="I5103" s="331" t="s">
        <v>54</v>
      </c>
      <c r="J5103" s="331" t="s">
        <v>63</v>
      </c>
      <c r="K5103" s="332" t="s">
        <v>145</v>
      </c>
      <c r="L5103" s="333">
        <v>30400</v>
      </c>
      <c r="M5103" s="333">
        <v>0</v>
      </c>
      <c r="N5103" s="333">
        <v>1800</v>
      </c>
      <c r="O5103" s="217">
        <f t="shared" si="78"/>
        <v>410445.67999999924</v>
      </c>
    </row>
    <row r="5104" spans="1:15" ht="22.05" hidden="1" customHeight="1" x14ac:dyDescent="0.2">
      <c r="A5104" s="227">
        <v>45892</v>
      </c>
      <c r="B5104" s="20" t="s">
        <v>185</v>
      </c>
      <c r="C5104" s="28">
        <v>57654</v>
      </c>
      <c r="D5104" s="56"/>
      <c r="E5104" s="25" t="s">
        <v>143</v>
      </c>
      <c r="F5104" s="20" t="s">
        <v>79</v>
      </c>
      <c r="H5104" s="23" t="s">
        <v>22</v>
      </c>
      <c r="I5104" s="28" t="s">
        <v>53</v>
      </c>
      <c r="J5104" s="23" t="s">
        <v>112</v>
      </c>
      <c r="K5104" s="156" t="s">
        <v>146</v>
      </c>
      <c r="M5104" s="231">
        <v>0</v>
      </c>
      <c r="N5104" s="231">
        <v>114733</v>
      </c>
      <c r="O5104" s="217">
        <f t="shared" si="78"/>
        <v>295712.67999999924</v>
      </c>
    </row>
    <row r="5105" spans="1:15" ht="22.05" hidden="1" customHeight="1" x14ac:dyDescent="0.2">
      <c r="A5105" s="227">
        <v>45892</v>
      </c>
      <c r="B5105" s="20" t="s">
        <v>185</v>
      </c>
      <c r="C5105" s="28">
        <v>57655</v>
      </c>
      <c r="D5105" s="56"/>
      <c r="E5105" s="25" t="s">
        <v>5998</v>
      </c>
      <c r="F5105" s="20" t="s">
        <v>79</v>
      </c>
      <c r="H5105" s="23" t="s">
        <v>22</v>
      </c>
      <c r="I5105" s="28" t="s">
        <v>56</v>
      </c>
      <c r="J5105" s="23" t="s">
        <v>212</v>
      </c>
      <c r="K5105" s="156" t="s">
        <v>141</v>
      </c>
      <c r="M5105" s="231">
        <v>0</v>
      </c>
      <c r="N5105" s="231">
        <v>10000</v>
      </c>
      <c r="O5105" s="217">
        <f t="shared" si="78"/>
        <v>285712.67999999924</v>
      </c>
    </row>
    <row r="5106" spans="1:15" ht="22.05" hidden="1" customHeight="1" x14ac:dyDescent="0.2">
      <c r="A5106" s="227">
        <v>45892</v>
      </c>
      <c r="B5106" s="20" t="s">
        <v>185</v>
      </c>
      <c r="C5106" s="28">
        <v>57656</v>
      </c>
      <c r="D5106" s="56"/>
      <c r="E5106" s="25" t="s">
        <v>143</v>
      </c>
      <c r="F5106" s="20" t="s">
        <v>79</v>
      </c>
      <c r="H5106" s="23" t="s">
        <v>22</v>
      </c>
      <c r="I5106" s="28" t="s">
        <v>53</v>
      </c>
      <c r="J5106" s="23" t="s">
        <v>112</v>
      </c>
      <c r="K5106" s="156" t="s">
        <v>418</v>
      </c>
      <c r="M5106" s="231">
        <v>0</v>
      </c>
      <c r="N5106" s="231">
        <v>31574</v>
      </c>
      <c r="O5106" s="217">
        <f t="shared" si="78"/>
        <v>254138.67999999924</v>
      </c>
    </row>
    <row r="5107" spans="1:15" ht="22.05" hidden="1" customHeight="1" x14ac:dyDescent="0.2">
      <c r="A5107" s="227">
        <v>45892</v>
      </c>
      <c r="B5107" s="20" t="s">
        <v>185</v>
      </c>
      <c r="C5107" s="28">
        <v>57657</v>
      </c>
      <c r="D5107" s="56"/>
      <c r="E5107" s="25" t="s">
        <v>143</v>
      </c>
      <c r="F5107" s="20" t="s">
        <v>79</v>
      </c>
      <c r="H5107" s="23" t="s">
        <v>22</v>
      </c>
      <c r="I5107" s="28" t="s">
        <v>53</v>
      </c>
      <c r="J5107" s="23" t="s">
        <v>112</v>
      </c>
      <c r="K5107" s="156" t="s">
        <v>148</v>
      </c>
      <c r="M5107" s="231">
        <v>0</v>
      </c>
      <c r="N5107" s="231">
        <v>34032</v>
      </c>
      <c r="O5107" s="217">
        <f t="shared" si="78"/>
        <v>220106.67999999924</v>
      </c>
    </row>
    <row r="5108" spans="1:15" ht="22.05" hidden="1" customHeight="1" x14ac:dyDescent="0.2">
      <c r="A5108" s="227">
        <v>45892</v>
      </c>
      <c r="B5108" s="20" t="s">
        <v>185</v>
      </c>
      <c r="C5108" s="28">
        <v>57658</v>
      </c>
      <c r="D5108" s="56"/>
      <c r="E5108" s="25" t="s">
        <v>5999</v>
      </c>
      <c r="F5108" s="20" t="s">
        <v>79</v>
      </c>
      <c r="H5108" s="23" t="s">
        <v>22</v>
      </c>
      <c r="I5108" s="28" t="s">
        <v>103</v>
      </c>
      <c r="J5108" s="23" t="s">
        <v>92</v>
      </c>
      <c r="K5108" s="156" t="s">
        <v>6009</v>
      </c>
      <c r="M5108" s="231">
        <v>0</v>
      </c>
      <c r="N5108" s="231">
        <v>450</v>
      </c>
      <c r="O5108" s="217">
        <f t="shared" si="78"/>
        <v>219656.67999999924</v>
      </c>
    </row>
    <row r="5109" spans="1:15" ht="22.05" hidden="1" customHeight="1" x14ac:dyDescent="0.2">
      <c r="A5109" s="227">
        <v>45892</v>
      </c>
      <c r="B5109" s="20" t="s">
        <v>185</v>
      </c>
      <c r="C5109" s="28">
        <v>57659</v>
      </c>
      <c r="D5109" s="56"/>
      <c r="E5109" s="25" t="s">
        <v>6000</v>
      </c>
      <c r="F5109" s="20" t="s">
        <v>79</v>
      </c>
      <c r="H5109" s="23" t="s">
        <v>22</v>
      </c>
      <c r="I5109" s="28" t="s">
        <v>103</v>
      </c>
      <c r="J5109" s="23" t="s">
        <v>92</v>
      </c>
      <c r="K5109" s="156" t="s">
        <v>6010</v>
      </c>
      <c r="M5109" s="231">
        <v>0</v>
      </c>
      <c r="N5109" s="231">
        <v>660</v>
      </c>
      <c r="O5109" s="217">
        <f t="shared" si="78"/>
        <v>218996.67999999924</v>
      </c>
    </row>
    <row r="5110" spans="1:15" ht="22.05" hidden="1" customHeight="1" x14ac:dyDescent="0.2">
      <c r="A5110" s="227">
        <v>45892</v>
      </c>
      <c r="B5110" s="20" t="s">
        <v>185</v>
      </c>
      <c r="C5110" s="28">
        <v>57660</v>
      </c>
      <c r="D5110" s="56"/>
      <c r="E5110" s="25" t="s">
        <v>6001</v>
      </c>
      <c r="F5110" s="20" t="s">
        <v>79</v>
      </c>
      <c r="H5110" s="23" t="s">
        <v>22</v>
      </c>
      <c r="I5110" s="28" t="s">
        <v>103</v>
      </c>
      <c r="J5110" s="23" t="s">
        <v>92</v>
      </c>
      <c r="K5110" s="156" t="s">
        <v>6011</v>
      </c>
      <c r="M5110" s="231">
        <v>0</v>
      </c>
      <c r="N5110" s="231">
        <v>750</v>
      </c>
      <c r="O5110" s="217">
        <f t="shared" si="78"/>
        <v>218246.67999999924</v>
      </c>
    </row>
    <row r="5111" spans="1:15" ht="22.05" hidden="1" customHeight="1" x14ac:dyDescent="0.2">
      <c r="A5111" s="227">
        <v>45892</v>
      </c>
      <c r="B5111" s="20" t="s">
        <v>185</v>
      </c>
      <c r="C5111" s="28">
        <v>57661</v>
      </c>
      <c r="D5111" s="56"/>
      <c r="E5111" s="25" t="s">
        <v>6002</v>
      </c>
      <c r="F5111" s="20" t="s">
        <v>79</v>
      </c>
      <c r="H5111" s="23" t="s">
        <v>22</v>
      </c>
      <c r="I5111" s="28" t="s">
        <v>103</v>
      </c>
      <c r="J5111" s="23" t="s">
        <v>92</v>
      </c>
      <c r="K5111" s="156" t="s">
        <v>4789</v>
      </c>
      <c r="M5111" s="231">
        <v>0</v>
      </c>
      <c r="N5111" s="231">
        <v>370</v>
      </c>
      <c r="O5111" s="217">
        <f t="shared" si="78"/>
        <v>217876.67999999924</v>
      </c>
    </row>
    <row r="5112" spans="1:15" ht="22.05" hidden="1" customHeight="1" x14ac:dyDescent="0.2">
      <c r="A5112" s="227">
        <v>45892</v>
      </c>
      <c r="B5112" s="20" t="s">
        <v>185</v>
      </c>
      <c r="C5112" s="28">
        <v>57662</v>
      </c>
      <c r="D5112" s="56"/>
      <c r="E5112" s="25" t="s">
        <v>6003</v>
      </c>
      <c r="F5112" s="20" t="s">
        <v>79</v>
      </c>
      <c r="H5112" s="23" t="s">
        <v>22</v>
      </c>
      <c r="I5112" s="28" t="s">
        <v>54</v>
      </c>
      <c r="J5112" s="23" t="s">
        <v>41</v>
      </c>
      <c r="K5112" s="156" t="s">
        <v>441</v>
      </c>
      <c r="M5112" s="231">
        <v>0</v>
      </c>
      <c r="N5112" s="231">
        <v>550</v>
      </c>
      <c r="O5112" s="217">
        <f t="shared" si="78"/>
        <v>217326.67999999924</v>
      </c>
    </row>
    <row r="5113" spans="1:15" ht="22.05" hidden="1" customHeight="1" x14ac:dyDescent="0.2">
      <c r="A5113" s="227">
        <v>45892</v>
      </c>
      <c r="B5113" s="20" t="s">
        <v>185</v>
      </c>
      <c r="C5113" s="28">
        <v>57663</v>
      </c>
      <c r="D5113" s="56"/>
      <c r="E5113" s="25" t="s">
        <v>6004</v>
      </c>
      <c r="F5113" s="20" t="s">
        <v>79</v>
      </c>
      <c r="H5113" s="23" t="s">
        <v>22</v>
      </c>
      <c r="I5113" s="28" t="s">
        <v>103</v>
      </c>
      <c r="J5113" s="23" t="s">
        <v>102</v>
      </c>
      <c r="K5113" s="156" t="s">
        <v>749</v>
      </c>
      <c r="M5113" s="231">
        <v>0</v>
      </c>
      <c r="N5113" s="231">
        <v>54550</v>
      </c>
      <c r="O5113" s="217">
        <f t="shared" si="78"/>
        <v>162776.67999999924</v>
      </c>
    </row>
    <row r="5114" spans="1:15" ht="22.05" hidden="1" customHeight="1" x14ac:dyDescent="0.2">
      <c r="A5114" s="227">
        <v>45893</v>
      </c>
      <c r="B5114" s="20" t="s">
        <v>185</v>
      </c>
      <c r="C5114" s="28">
        <v>57665</v>
      </c>
      <c r="D5114" s="56"/>
      <c r="E5114" s="25" t="s">
        <v>6012</v>
      </c>
      <c r="F5114" s="20" t="s">
        <v>79</v>
      </c>
      <c r="H5114" s="23" t="s">
        <v>22</v>
      </c>
      <c r="I5114" s="28" t="s">
        <v>53</v>
      </c>
      <c r="J5114" s="23" t="s">
        <v>112</v>
      </c>
      <c r="K5114" s="156" t="s">
        <v>6014</v>
      </c>
      <c r="M5114" s="231">
        <v>0</v>
      </c>
      <c r="N5114" s="231">
        <v>732</v>
      </c>
      <c r="O5114" s="217">
        <f t="shared" si="78"/>
        <v>162044.67999999924</v>
      </c>
    </row>
    <row r="5115" spans="1:15" ht="22.05" hidden="1" customHeight="1" x14ac:dyDescent="0.2">
      <c r="A5115" s="227">
        <v>45893</v>
      </c>
      <c r="B5115" s="20" t="s">
        <v>185</v>
      </c>
      <c r="C5115" s="28">
        <v>57666</v>
      </c>
      <c r="D5115" s="56"/>
      <c r="E5115" s="25" t="s">
        <v>151</v>
      </c>
      <c r="F5115" s="20" t="s">
        <v>79</v>
      </c>
      <c r="H5115" s="23" t="s">
        <v>22</v>
      </c>
      <c r="I5115" s="28" t="s">
        <v>53</v>
      </c>
      <c r="J5115" s="23" t="s">
        <v>112</v>
      </c>
      <c r="K5115" s="156" t="s">
        <v>135</v>
      </c>
      <c r="M5115" s="231">
        <v>0</v>
      </c>
      <c r="N5115" s="231">
        <v>500</v>
      </c>
      <c r="O5115" s="217">
        <f t="shared" si="78"/>
        <v>161544.67999999924</v>
      </c>
    </row>
    <row r="5116" spans="1:15" ht="22.05" hidden="1" customHeight="1" x14ac:dyDescent="0.2">
      <c r="A5116" s="227">
        <v>45893</v>
      </c>
      <c r="B5116" s="20" t="s">
        <v>185</v>
      </c>
      <c r="C5116" s="28">
        <v>57667</v>
      </c>
      <c r="D5116" s="56"/>
      <c r="E5116" s="25" t="s">
        <v>6013</v>
      </c>
      <c r="F5116" s="20" t="s">
        <v>79</v>
      </c>
      <c r="H5116" s="23" t="s">
        <v>22</v>
      </c>
      <c r="I5116" s="28" t="s">
        <v>103</v>
      </c>
      <c r="J5116" s="23" t="s">
        <v>214</v>
      </c>
      <c r="K5116" s="156" t="s">
        <v>464</v>
      </c>
      <c r="M5116" s="231">
        <v>0</v>
      </c>
      <c r="N5116" s="231">
        <v>2000</v>
      </c>
      <c r="O5116" s="217">
        <f t="shared" ref="O5116:O5179" si="79">O5115+M5116-N5116</f>
        <v>159544.67999999924</v>
      </c>
    </row>
    <row r="5117" spans="1:15" ht="22.05" hidden="1" customHeight="1" x14ac:dyDescent="0.2">
      <c r="A5117" s="227">
        <v>45894</v>
      </c>
      <c r="B5117" s="20" t="s">
        <v>185</v>
      </c>
      <c r="C5117" s="28">
        <v>57669</v>
      </c>
      <c r="D5117" s="56"/>
      <c r="E5117" s="25" t="s">
        <v>2488</v>
      </c>
      <c r="F5117" s="20" t="s">
        <v>79</v>
      </c>
      <c r="H5117" s="23" t="s">
        <v>22</v>
      </c>
      <c r="I5117" s="28" t="s">
        <v>103</v>
      </c>
      <c r="J5117" s="23" t="s">
        <v>97</v>
      </c>
      <c r="K5117" s="156" t="s">
        <v>134</v>
      </c>
      <c r="M5117" s="231">
        <v>0</v>
      </c>
      <c r="N5117" s="231">
        <v>2700</v>
      </c>
      <c r="O5117" s="217">
        <f t="shared" si="79"/>
        <v>156844.67999999924</v>
      </c>
    </row>
    <row r="5118" spans="1:15" ht="22.05" hidden="1" customHeight="1" x14ac:dyDescent="0.2">
      <c r="A5118" s="227">
        <v>45894</v>
      </c>
      <c r="B5118" s="20" t="s">
        <v>185</v>
      </c>
      <c r="C5118" s="28">
        <v>57670</v>
      </c>
      <c r="D5118" s="56"/>
      <c r="E5118" s="25" t="s">
        <v>143</v>
      </c>
      <c r="F5118" s="20" t="s">
        <v>79</v>
      </c>
      <c r="H5118" s="23" t="s">
        <v>22</v>
      </c>
      <c r="I5118" s="28" t="s">
        <v>53</v>
      </c>
      <c r="J5118" s="23" t="s">
        <v>112</v>
      </c>
      <c r="K5118" s="156" t="s">
        <v>144</v>
      </c>
      <c r="M5118" s="231">
        <v>0</v>
      </c>
      <c r="N5118" s="231">
        <v>7350</v>
      </c>
      <c r="O5118" s="217">
        <f t="shared" si="79"/>
        <v>149494.67999999924</v>
      </c>
    </row>
    <row r="5119" spans="1:15" ht="22.05" hidden="1" customHeight="1" x14ac:dyDescent="0.2">
      <c r="A5119" s="227">
        <v>45894</v>
      </c>
      <c r="B5119" s="20" t="s">
        <v>185</v>
      </c>
      <c r="C5119" s="28">
        <v>57671</v>
      </c>
      <c r="D5119" s="56"/>
      <c r="E5119" s="25" t="s">
        <v>152</v>
      </c>
      <c r="F5119" s="20" t="s">
        <v>79</v>
      </c>
      <c r="H5119" s="23" t="s">
        <v>22</v>
      </c>
      <c r="I5119" s="28" t="s">
        <v>53</v>
      </c>
      <c r="J5119" s="23" t="s">
        <v>113</v>
      </c>
      <c r="K5119" s="156" t="s">
        <v>163</v>
      </c>
      <c r="M5119" s="231">
        <v>0</v>
      </c>
      <c r="N5119" s="231">
        <v>3600</v>
      </c>
      <c r="O5119" s="217">
        <f t="shared" si="79"/>
        <v>145894.67999999924</v>
      </c>
    </row>
    <row r="5120" spans="1:15" ht="22.05" hidden="1" customHeight="1" x14ac:dyDescent="0.2">
      <c r="A5120" s="227">
        <v>45894</v>
      </c>
      <c r="B5120" s="20" t="s">
        <v>185</v>
      </c>
      <c r="C5120" s="28">
        <v>57672</v>
      </c>
      <c r="D5120" s="56"/>
      <c r="E5120" s="25" t="s">
        <v>6015</v>
      </c>
      <c r="F5120" s="20" t="s">
        <v>79</v>
      </c>
      <c r="H5120" s="23" t="s">
        <v>22</v>
      </c>
      <c r="I5120" s="28" t="s">
        <v>103</v>
      </c>
      <c r="J5120" s="23" t="s">
        <v>214</v>
      </c>
      <c r="K5120" s="156" t="s">
        <v>132</v>
      </c>
      <c r="M5120" s="231">
        <v>0</v>
      </c>
      <c r="N5120" s="231">
        <v>450</v>
      </c>
      <c r="O5120" s="217">
        <f t="shared" si="79"/>
        <v>145444.67999999924</v>
      </c>
    </row>
    <row r="5121" spans="1:15" ht="22.05" hidden="1" customHeight="1" x14ac:dyDescent="0.2">
      <c r="A5121" s="227">
        <v>45894</v>
      </c>
      <c r="B5121" s="20" t="s">
        <v>185</v>
      </c>
      <c r="C5121" s="28">
        <v>57673</v>
      </c>
      <c r="D5121" s="56"/>
      <c r="E5121" s="25" t="s">
        <v>2480</v>
      </c>
      <c r="F5121" s="20" t="s">
        <v>79</v>
      </c>
      <c r="H5121" s="23" t="s">
        <v>22</v>
      </c>
      <c r="I5121" s="28" t="s">
        <v>54</v>
      </c>
      <c r="J5121" s="23" t="s">
        <v>41</v>
      </c>
      <c r="K5121" s="156" t="s">
        <v>210</v>
      </c>
      <c r="M5121" s="231">
        <v>0</v>
      </c>
      <c r="N5121" s="231">
        <v>70</v>
      </c>
      <c r="O5121" s="217">
        <f t="shared" si="79"/>
        <v>145374.67999999924</v>
      </c>
    </row>
    <row r="5122" spans="1:15" ht="22.05" hidden="1" customHeight="1" x14ac:dyDescent="0.2">
      <c r="A5122" s="227">
        <v>45894</v>
      </c>
      <c r="B5122" s="20" t="s">
        <v>185</v>
      </c>
      <c r="C5122" s="28">
        <v>57674</v>
      </c>
      <c r="D5122" s="56"/>
      <c r="E5122" s="25" t="s">
        <v>6016</v>
      </c>
      <c r="F5122" s="20" t="s">
        <v>79</v>
      </c>
      <c r="H5122" s="23" t="s">
        <v>21</v>
      </c>
      <c r="I5122" s="28" t="s">
        <v>28</v>
      </c>
      <c r="J5122" s="23" t="s">
        <v>30</v>
      </c>
      <c r="M5122" s="231">
        <v>7700</v>
      </c>
      <c r="N5122" s="231">
        <v>0</v>
      </c>
      <c r="O5122" s="217">
        <f t="shared" si="79"/>
        <v>153074.67999999924</v>
      </c>
    </row>
    <row r="5123" spans="1:15" ht="22.05" hidden="1" customHeight="1" x14ac:dyDescent="0.2">
      <c r="A5123" s="227">
        <v>45894</v>
      </c>
      <c r="B5123" s="20" t="s">
        <v>185</v>
      </c>
      <c r="C5123" s="28">
        <v>57675</v>
      </c>
      <c r="D5123" s="56"/>
      <c r="E5123" s="25" t="s">
        <v>6017</v>
      </c>
      <c r="F5123" s="20" t="s">
        <v>79</v>
      </c>
      <c r="H5123" s="23" t="s">
        <v>22</v>
      </c>
      <c r="I5123" s="28" t="s">
        <v>103</v>
      </c>
      <c r="J5123" s="23" t="s">
        <v>214</v>
      </c>
      <c r="K5123" s="156" t="s">
        <v>2811</v>
      </c>
      <c r="M5123" s="231">
        <v>0</v>
      </c>
      <c r="N5123" s="231">
        <v>200</v>
      </c>
      <c r="O5123" s="217">
        <f t="shared" si="79"/>
        <v>152874.67999999924</v>
      </c>
    </row>
    <row r="5124" spans="1:15" ht="22.05" hidden="1" customHeight="1" x14ac:dyDescent="0.2">
      <c r="A5124" s="227">
        <v>45894</v>
      </c>
      <c r="B5124" s="20" t="s">
        <v>185</v>
      </c>
      <c r="C5124" s="28">
        <v>57676</v>
      </c>
      <c r="D5124" s="56"/>
      <c r="E5124" s="25" t="s">
        <v>6018</v>
      </c>
      <c r="F5124" s="20" t="s">
        <v>79</v>
      </c>
      <c r="H5124" s="23" t="s">
        <v>22</v>
      </c>
      <c r="I5124" s="28" t="s">
        <v>103</v>
      </c>
      <c r="J5124" s="23" t="s">
        <v>214</v>
      </c>
      <c r="K5124" s="156" t="s">
        <v>210</v>
      </c>
      <c r="M5124" s="231">
        <v>0</v>
      </c>
      <c r="N5124" s="231">
        <v>250</v>
      </c>
      <c r="O5124" s="217">
        <f t="shared" si="79"/>
        <v>152624.67999999924</v>
      </c>
    </row>
    <row r="5125" spans="1:15" ht="22.05" hidden="1" customHeight="1" x14ac:dyDescent="0.2">
      <c r="A5125" s="227">
        <v>45894</v>
      </c>
      <c r="B5125" s="20" t="s">
        <v>185</v>
      </c>
      <c r="C5125" s="28">
        <v>57677</v>
      </c>
      <c r="D5125" s="56"/>
      <c r="E5125" s="25" t="s">
        <v>6019</v>
      </c>
      <c r="F5125" s="20" t="s">
        <v>79</v>
      </c>
      <c r="H5125" s="23" t="s">
        <v>22</v>
      </c>
      <c r="I5125" s="28" t="s">
        <v>53</v>
      </c>
      <c r="J5125" s="23" t="s">
        <v>113</v>
      </c>
      <c r="K5125" s="156" t="s">
        <v>3729</v>
      </c>
      <c r="M5125" s="231">
        <v>0</v>
      </c>
      <c r="N5125" s="231">
        <v>9200</v>
      </c>
      <c r="O5125" s="217">
        <f t="shared" si="79"/>
        <v>143424.67999999924</v>
      </c>
    </row>
    <row r="5126" spans="1:15" ht="22.05" hidden="1" customHeight="1" x14ac:dyDescent="0.2">
      <c r="A5126" s="227">
        <v>45894</v>
      </c>
      <c r="B5126" s="20" t="s">
        <v>185</v>
      </c>
      <c r="C5126" s="28">
        <v>57678</v>
      </c>
      <c r="D5126" s="56"/>
      <c r="E5126" s="25" t="s">
        <v>645</v>
      </c>
      <c r="F5126" s="20" t="s">
        <v>79</v>
      </c>
      <c r="H5126" s="23" t="s">
        <v>22</v>
      </c>
      <c r="I5126" s="28" t="s">
        <v>103</v>
      </c>
      <c r="J5126" s="23" t="s">
        <v>102</v>
      </c>
      <c r="K5126" s="156" t="s">
        <v>3729</v>
      </c>
      <c r="M5126" s="231">
        <v>0</v>
      </c>
      <c r="N5126" s="231">
        <v>5000</v>
      </c>
      <c r="O5126" s="217">
        <f t="shared" si="79"/>
        <v>138424.67999999924</v>
      </c>
    </row>
    <row r="5127" spans="1:15" ht="22.05" hidden="1" customHeight="1" x14ac:dyDescent="0.2">
      <c r="A5127" s="227">
        <v>45894</v>
      </c>
      <c r="B5127" s="20" t="s">
        <v>185</v>
      </c>
      <c r="C5127" s="28">
        <v>57679</v>
      </c>
      <c r="D5127" s="56"/>
      <c r="E5127" s="25" t="s">
        <v>649</v>
      </c>
      <c r="F5127" s="20" t="s">
        <v>79</v>
      </c>
      <c r="H5127" s="23" t="s">
        <v>22</v>
      </c>
      <c r="I5127" s="28" t="s">
        <v>53</v>
      </c>
      <c r="J5127" s="23" t="s">
        <v>113</v>
      </c>
      <c r="K5127" s="156" t="s">
        <v>159</v>
      </c>
      <c r="M5127" s="231">
        <v>0</v>
      </c>
      <c r="N5127" s="231">
        <v>6900</v>
      </c>
      <c r="O5127" s="217">
        <f t="shared" si="79"/>
        <v>131524.67999999924</v>
      </c>
    </row>
    <row r="5128" spans="1:15" ht="22.05" hidden="1" customHeight="1" x14ac:dyDescent="0.2">
      <c r="A5128" s="227">
        <v>45894</v>
      </c>
      <c r="B5128" s="20" t="s">
        <v>185</v>
      </c>
      <c r="C5128" s="28">
        <v>57680</v>
      </c>
      <c r="D5128" s="56"/>
      <c r="E5128" s="25" t="s">
        <v>3128</v>
      </c>
      <c r="F5128" s="20" t="s">
        <v>79</v>
      </c>
      <c r="H5128" s="23" t="s">
        <v>22</v>
      </c>
      <c r="I5128" s="28" t="s">
        <v>56</v>
      </c>
      <c r="J5128" s="23" t="s">
        <v>116</v>
      </c>
      <c r="K5128" s="156" t="s">
        <v>2811</v>
      </c>
      <c r="M5128" s="231">
        <v>0</v>
      </c>
      <c r="N5128" s="231">
        <v>150</v>
      </c>
      <c r="O5128" s="217">
        <f t="shared" si="79"/>
        <v>131374.67999999924</v>
      </c>
    </row>
    <row r="5129" spans="1:15" ht="22.05" hidden="1" customHeight="1" x14ac:dyDescent="0.2">
      <c r="A5129" s="227">
        <v>45894</v>
      </c>
      <c r="B5129" s="20" t="s">
        <v>185</v>
      </c>
      <c r="C5129" s="28">
        <v>57681</v>
      </c>
      <c r="D5129" s="56"/>
      <c r="E5129" s="25" t="s">
        <v>3767</v>
      </c>
      <c r="F5129" s="20" t="s">
        <v>79</v>
      </c>
      <c r="H5129" s="23" t="s">
        <v>22</v>
      </c>
      <c r="I5129" s="28" t="s">
        <v>103</v>
      </c>
      <c r="J5129" s="23" t="s">
        <v>219</v>
      </c>
      <c r="K5129" s="156" t="s">
        <v>266</v>
      </c>
      <c r="M5129" s="231">
        <v>0</v>
      </c>
      <c r="N5129" s="231">
        <v>200</v>
      </c>
      <c r="O5129" s="217">
        <f t="shared" si="79"/>
        <v>131174.67999999924</v>
      </c>
    </row>
    <row r="5130" spans="1:15" ht="22.05" hidden="1" customHeight="1" x14ac:dyDescent="0.2">
      <c r="A5130" s="227">
        <v>45894</v>
      </c>
      <c r="B5130" s="20" t="s">
        <v>185</v>
      </c>
      <c r="C5130" s="28">
        <v>57682</v>
      </c>
      <c r="D5130" s="56"/>
      <c r="E5130" s="25" t="s">
        <v>321</v>
      </c>
      <c r="F5130" s="20" t="s">
        <v>79</v>
      </c>
      <c r="H5130" s="23" t="s">
        <v>22</v>
      </c>
      <c r="I5130" s="28" t="s">
        <v>53</v>
      </c>
      <c r="J5130" s="23" t="s">
        <v>113</v>
      </c>
      <c r="K5130" s="156" t="s">
        <v>6032</v>
      </c>
      <c r="M5130" s="231">
        <v>0</v>
      </c>
      <c r="N5130" s="231">
        <v>5500</v>
      </c>
      <c r="O5130" s="217">
        <f t="shared" si="79"/>
        <v>125674.67999999924</v>
      </c>
    </row>
    <row r="5131" spans="1:15" ht="22.05" hidden="1" customHeight="1" x14ac:dyDescent="0.2">
      <c r="A5131" s="227">
        <v>45894</v>
      </c>
      <c r="B5131" s="20" t="s">
        <v>185</v>
      </c>
      <c r="C5131" s="28">
        <v>57683</v>
      </c>
      <c r="D5131" s="56"/>
      <c r="E5131" s="25" t="s">
        <v>647</v>
      </c>
      <c r="F5131" s="20" t="s">
        <v>79</v>
      </c>
      <c r="H5131" s="23" t="s">
        <v>22</v>
      </c>
      <c r="I5131" s="28" t="s">
        <v>53</v>
      </c>
      <c r="J5131" s="23" t="s">
        <v>113</v>
      </c>
      <c r="K5131" s="156" t="s">
        <v>269</v>
      </c>
      <c r="M5131" s="231">
        <v>0</v>
      </c>
      <c r="N5131" s="231">
        <v>3300</v>
      </c>
      <c r="O5131" s="217">
        <f t="shared" si="79"/>
        <v>122374.67999999924</v>
      </c>
    </row>
    <row r="5132" spans="1:15" ht="22.05" hidden="1" customHeight="1" x14ac:dyDescent="0.2">
      <c r="A5132" s="227">
        <v>45894</v>
      </c>
      <c r="B5132" s="20" t="s">
        <v>185</v>
      </c>
      <c r="C5132" s="28">
        <v>57684</v>
      </c>
      <c r="D5132" s="56"/>
      <c r="E5132" s="25" t="s">
        <v>1508</v>
      </c>
      <c r="F5132" s="20" t="s">
        <v>79</v>
      </c>
      <c r="H5132" s="23" t="s">
        <v>22</v>
      </c>
      <c r="I5132" s="28" t="s">
        <v>53</v>
      </c>
      <c r="J5132" s="23" t="s">
        <v>113</v>
      </c>
      <c r="K5132" s="156" t="s">
        <v>660</v>
      </c>
      <c r="M5132" s="231">
        <v>0</v>
      </c>
      <c r="N5132" s="231">
        <v>4500</v>
      </c>
      <c r="O5132" s="217">
        <f t="shared" si="79"/>
        <v>117874.67999999924</v>
      </c>
    </row>
    <row r="5133" spans="1:15" ht="22.05" hidden="1" customHeight="1" x14ac:dyDescent="0.2">
      <c r="A5133" s="227">
        <v>45894</v>
      </c>
      <c r="B5133" s="20" t="s">
        <v>185</v>
      </c>
      <c r="C5133" s="28">
        <v>57685</v>
      </c>
      <c r="D5133" s="56"/>
      <c r="E5133" s="25" t="s">
        <v>701</v>
      </c>
      <c r="F5133" s="20" t="s">
        <v>79</v>
      </c>
      <c r="H5133" s="23" t="s">
        <v>22</v>
      </c>
      <c r="I5133" s="28" t="s">
        <v>103</v>
      </c>
      <c r="J5133" s="23" t="s">
        <v>97</v>
      </c>
      <c r="K5133" s="156" t="s">
        <v>6033</v>
      </c>
      <c r="M5133" s="231">
        <v>0</v>
      </c>
      <c r="N5133" s="231">
        <v>7782</v>
      </c>
      <c r="O5133" s="217">
        <f t="shared" si="79"/>
        <v>110092.67999999924</v>
      </c>
    </row>
    <row r="5134" spans="1:15" ht="22.05" hidden="1" customHeight="1" x14ac:dyDescent="0.2">
      <c r="A5134" s="227">
        <v>45894</v>
      </c>
      <c r="B5134" s="20" t="s">
        <v>185</v>
      </c>
      <c r="C5134" s="28">
        <v>57686</v>
      </c>
      <c r="D5134" s="56"/>
      <c r="E5134" s="25" t="s">
        <v>2368</v>
      </c>
      <c r="F5134" s="20" t="s">
        <v>79</v>
      </c>
      <c r="H5134" s="23" t="s">
        <v>22</v>
      </c>
      <c r="I5134" s="28" t="s">
        <v>103</v>
      </c>
      <c r="J5134" s="23" t="s">
        <v>97</v>
      </c>
      <c r="K5134" s="156" t="s">
        <v>445</v>
      </c>
      <c r="M5134" s="231">
        <v>0</v>
      </c>
      <c r="N5134" s="231">
        <v>2517</v>
      </c>
      <c r="O5134" s="217">
        <f t="shared" si="79"/>
        <v>107575.67999999924</v>
      </c>
    </row>
    <row r="5135" spans="1:15" ht="22.05" hidden="1" customHeight="1" x14ac:dyDescent="0.2">
      <c r="A5135" s="227">
        <v>45894</v>
      </c>
      <c r="B5135" s="20" t="s">
        <v>185</v>
      </c>
      <c r="C5135" s="28">
        <v>57687</v>
      </c>
      <c r="D5135" s="56"/>
      <c r="E5135" s="25" t="s">
        <v>6020</v>
      </c>
      <c r="F5135" s="20" t="s">
        <v>79</v>
      </c>
      <c r="H5135" s="23" t="s">
        <v>22</v>
      </c>
      <c r="I5135" s="28" t="s">
        <v>54</v>
      </c>
      <c r="J5135" s="23" t="s">
        <v>44</v>
      </c>
      <c r="K5135" s="156" t="s">
        <v>412</v>
      </c>
      <c r="M5135" s="231">
        <v>0</v>
      </c>
      <c r="N5135" s="231">
        <v>334</v>
      </c>
      <c r="O5135" s="217">
        <f t="shared" si="79"/>
        <v>107241.67999999924</v>
      </c>
    </row>
    <row r="5136" spans="1:15" ht="22.05" hidden="1" customHeight="1" x14ac:dyDescent="0.2">
      <c r="A5136" s="227">
        <v>45894</v>
      </c>
      <c r="B5136" s="20" t="s">
        <v>185</v>
      </c>
      <c r="C5136" s="28">
        <v>57688</v>
      </c>
      <c r="D5136" s="56"/>
      <c r="E5136" s="25" t="s">
        <v>6021</v>
      </c>
      <c r="F5136" s="20" t="s">
        <v>79</v>
      </c>
      <c r="H5136" s="23" t="s">
        <v>22</v>
      </c>
      <c r="I5136" s="28" t="s">
        <v>54</v>
      </c>
      <c r="J5136" s="23" t="s">
        <v>63</v>
      </c>
      <c r="K5136" s="156" t="s">
        <v>141</v>
      </c>
      <c r="M5136" s="231">
        <v>0</v>
      </c>
      <c r="N5136" s="231">
        <v>282</v>
      </c>
      <c r="O5136" s="217">
        <f t="shared" si="79"/>
        <v>106959.67999999924</v>
      </c>
    </row>
    <row r="5137" spans="1:15" ht="22.05" hidden="1" customHeight="1" x14ac:dyDescent="0.2">
      <c r="A5137" s="227">
        <v>45894</v>
      </c>
      <c r="B5137" s="20" t="s">
        <v>185</v>
      </c>
      <c r="C5137" s="28">
        <v>57689</v>
      </c>
      <c r="D5137" s="56"/>
      <c r="E5137" s="25" t="s">
        <v>6020</v>
      </c>
      <c r="F5137" s="20" t="s">
        <v>79</v>
      </c>
      <c r="H5137" s="23" t="s">
        <v>22</v>
      </c>
      <c r="I5137" s="28" t="s">
        <v>54</v>
      </c>
      <c r="J5137" s="23" t="s">
        <v>61</v>
      </c>
      <c r="K5137" s="156" t="s">
        <v>445</v>
      </c>
      <c r="M5137" s="231">
        <v>0</v>
      </c>
      <c r="N5137" s="231">
        <v>1217</v>
      </c>
      <c r="O5137" s="217">
        <f t="shared" si="79"/>
        <v>105742.67999999924</v>
      </c>
    </row>
    <row r="5138" spans="1:15" ht="22.05" hidden="1" customHeight="1" x14ac:dyDescent="0.2">
      <c r="A5138" s="227">
        <v>45894</v>
      </c>
      <c r="B5138" s="20" t="s">
        <v>185</v>
      </c>
      <c r="C5138" s="28">
        <v>57690</v>
      </c>
      <c r="D5138" s="56"/>
      <c r="E5138" s="25" t="s">
        <v>6022</v>
      </c>
      <c r="F5138" s="20" t="s">
        <v>79</v>
      </c>
      <c r="H5138" s="23" t="s">
        <v>22</v>
      </c>
      <c r="I5138" s="28" t="s">
        <v>54</v>
      </c>
      <c r="J5138" s="23" t="s">
        <v>41</v>
      </c>
      <c r="K5138" s="156" t="s">
        <v>465</v>
      </c>
      <c r="M5138" s="231">
        <v>0</v>
      </c>
      <c r="N5138" s="231">
        <v>2266</v>
      </c>
      <c r="O5138" s="217">
        <f t="shared" si="79"/>
        <v>103476.67999999924</v>
      </c>
    </row>
    <row r="5139" spans="1:15" ht="22.05" hidden="1" customHeight="1" x14ac:dyDescent="0.2">
      <c r="A5139" s="227">
        <v>45894</v>
      </c>
      <c r="B5139" s="20" t="s">
        <v>185</v>
      </c>
      <c r="C5139" s="28">
        <v>57691</v>
      </c>
      <c r="D5139" s="56"/>
      <c r="E5139" s="25" t="s">
        <v>6023</v>
      </c>
      <c r="F5139" s="20" t="s">
        <v>79</v>
      </c>
      <c r="H5139" s="23" t="s">
        <v>22</v>
      </c>
      <c r="I5139" s="28" t="s">
        <v>103</v>
      </c>
      <c r="J5139" s="23" t="s">
        <v>97</v>
      </c>
      <c r="K5139" s="156" t="s">
        <v>2973</v>
      </c>
      <c r="M5139" s="231">
        <v>0</v>
      </c>
      <c r="N5139" s="231">
        <v>257</v>
      </c>
      <c r="O5139" s="217">
        <f t="shared" si="79"/>
        <v>103219.67999999924</v>
      </c>
    </row>
    <row r="5140" spans="1:15" ht="22.05" hidden="1" customHeight="1" x14ac:dyDescent="0.2">
      <c r="A5140" s="227">
        <v>45894</v>
      </c>
      <c r="B5140" s="20" t="s">
        <v>185</v>
      </c>
      <c r="C5140" s="28">
        <v>57692</v>
      </c>
      <c r="D5140" s="56"/>
      <c r="E5140" s="25" t="s">
        <v>130</v>
      </c>
      <c r="F5140" s="20" t="s">
        <v>79</v>
      </c>
      <c r="H5140" s="23" t="s">
        <v>22</v>
      </c>
      <c r="I5140" s="28" t="s">
        <v>53</v>
      </c>
      <c r="J5140" s="23" t="s">
        <v>113</v>
      </c>
      <c r="K5140" s="156" t="s">
        <v>2827</v>
      </c>
      <c r="M5140" s="231">
        <v>0</v>
      </c>
      <c r="N5140" s="231">
        <v>3000</v>
      </c>
      <c r="O5140" s="217">
        <f t="shared" si="79"/>
        <v>100219.67999999924</v>
      </c>
    </row>
    <row r="5141" spans="1:15" ht="22.05" hidden="1" customHeight="1" x14ac:dyDescent="0.2">
      <c r="A5141" s="227">
        <v>45894</v>
      </c>
      <c r="B5141" s="20" t="s">
        <v>185</v>
      </c>
      <c r="C5141" s="28">
        <v>57693</v>
      </c>
      <c r="D5141" s="56"/>
      <c r="E5141" s="25" t="s">
        <v>6024</v>
      </c>
      <c r="F5141" s="20" t="s">
        <v>79</v>
      </c>
      <c r="H5141" s="23" t="s">
        <v>22</v>
      </c>
      <c r="I5141" s="28" t="s">
        <v>55</v>
      </c>
      <c r="J5141" s="23" t="s">
        <v>73</v>
      </c>
      <c r="K5141" s="156" t="s">
        <v>6034</v>
      </c>
      <c r="M5141" s="231">
        <v>0</v>
      </c>
      <c r="N5141" s="231">
        <v>10164</v>
      </c>
      <c r="O5141" s="217">
        <f t="shared" si="79"/>
        <v>90055.679999999236</v>
      </c>
    </row>
    <row r="5142" spans="1:15" ht="22.05" hidden="1" customHeight="1" x14ac:dyDescent="0.2">
      <c r="A5142" s="227">
        <v>45894</v>
      </c>
      <c r="B5142" s="20" t="s">
        <v>185</v>
      </c>
      <c r="C5142" s="28">
        <v>57694</v>
      </c>
      <c r="D5142" s="56"/>
      <c r="E5142" s="25" t="s">
        <v>6025</v>
      </c>
      <c r="F5142" s="20" t="s">
        <v>79</v>
      </c>
      <c r="H5142" s="23" t="s">
        <v>22</v>
      </c>
      <c r="I5142" s="28" t="s">
        <v>55</v>
      </c>
      <c r="J5142" s="23" t="s">
        <v>261</v>
      </c>
      <c r="K5142" s="156" t="s">
        <v>806</v>
      </c>
      <c r="M5142" s="231">
        <v>0</v>
      </c>
      <c r="N5142" s="231">
        <v>5000</v>
      </c>
      <c r="O5142" s="217">
        <f t="shared" si="79"/>
        <v>85055.679999999236</v>
      </c>
    </row>
    <row r="5143" spans="1:15" ht="22.05" hidden="1" customHeight="1" x14ac:dyDescent="0.2">
      <c r="A5143" s="227">
        <v>45894</v>
      </c>
      <c r="B5143" s="20" t="s">
        <v>185</v>
      </c>
      <c r="C5143" s="28">
        <v>57695</v>
      </c>
      <c r="D5143" s="56"/>
      <c r="E5143" s="25" t="s">
        <v>6026</v>
      </c>
      <c r="F5143" s="20" t="s">
        <v>79</v>
      </c>
      <c r="H5143" s="23" t="s">
        <v>22</v>
      </c>
      <c r="I5143" s="28" t="s">
        <v>55</v>
      </c>
      <c r="J5143" s="23" t="s">
        <v>73</v>
      </c>
      <c r="K5143" s="156" t="s">
        <v>140</v>
      </c>
      <c r="M5143" s="231">
        <v>0</v>
      </c>
      <c r="N5143" s="231">
        <v>1500</v>
      </c>
      <c r="O5143" s="217">
        <f t="shared" si="79"/>
        <v>83555.679999999236</v>
      </c>
    </row>
    <row r="5144" spans="1:15" ht="22.05" hidden="1" customHeight="1" x14ac:dyDescent="0.2">
      <c r="A5144" s="227">
        <v>45894</v>
      </c>
      <c r="B5144" s="20" t="s">
        <v>185</v>
      </c>
      <c r="C5144" s="28">
        <v>57696</v>
      </c>
      <c r="D5144" s="56"/>
      <c r="E5144" s="25" t="s">
        <v>4558</v>
      </c>
      <c r="F5144" s="20" t="s">
        <v>79</v>
      </c>
      <c r="H5144" s="23" t="s">
        <v>22</v>
      </c>
      <c r="I5144" s="28" t="s">
        <v>103</v>
      </c>
      <c r="J5144" s="23" t="s">
        <v>102</v>
      </c>
      <c r="K5144" s="156" t="s">
        <v>4567</v>
      </c>
      <c r="M5144" s="231">
        <v>0</v>
      </c>
      <c r="N5144" s="231">
        <v>1500</v>
      </c>
      <c r="O5144" s="217">
        <f t="shared" si="79"/>
        <v>82055.679999999236</v>
      </c>
    </row>
    <row r="5145" spans="1:15" ht="22.05" hidden="1" customHeight="1" x14ac:dyDescent="0.2">
      <c r="A5145" s="227">
        <v>45894</v>
      </c>
      <c r="B5145" s="20" t="s">
        <v>185</v>
      </c>
      <c r="C5145" s="28">
        <v>57697</v>
      </c>
      <c r="D5145" s="56"/>
      <c r="E5145" s="25" t="s">
        <v>6027</v>
      </c>
      <c r="F5145" s="20" t="s">
        <v>79</v>
      </c>
      <c r="H5145" s="23" t="s">
        <v>22</v>
      </c>
      <c r="I5145" s="28" t="s">
        <v>103</v>
      </c>
      <c r="J5145" s="23" t="s">
        <v>95</v>
      </c>
      <c r="K5145" s="156" t="s">
        <v>355</v>
      </c>
      <c r="M5145" s="231">
        <v>0</v>
      </c>
      <c r="N5145" s="231">
        <v>300</v>
      </c>
      <c r="O5145" s="217">
        <f t="shared" si="79"/>
        <v>81755.679999999236</v>
      </c>
    </row>
    <row r="5146" spans="1:15" ht="22.05" hidden="1" customHeight="1" x14ac:dyDescent="0.2">
      <c r="A5146" s="227">
        <v>45894</v>
      </c>
      <c r="B5146" s="20" t="s">
        <v>185</v>
      </c>
      <c r="C5146" s="28">
        <v>57698</v>
      </c>
      <c r="D5146" s="56"/>
      <c r="E5146" s="25" t="s">
        <v>6028</v>
      </c>
      <c r="F5146" s="20" t="s">
        <v>79</v>
      </c>
      <c r="H5146" s="23" t="s">
        <v>22</v>
      </c>
      <c r="I5146" s="28" t="s">
        <v>103</v>
      </c>
      <c r="J5146" s="23" t="s">
        <v>219</v>
      </c>
      <c r="K5146" s="156" t="s">
        <v>1241</v>
      </c>
      <c r="M5146" s="231">
        <v>0</v>
      </c>
      <c r="N5146" s="231">
        <v>200</v>
      </c>
      <c r="O5146" s="217">
        <f t="shared" si="79"/>
        <v>81555.679999999236</v>
      </c>
    </row>
    <row r="5147" spans="1:15" ht="22.05" hidden="1" customHeight="1" x14ac:dyDescent="0.2">
      <c r="A5147" s="227">
        <v>45894</v>
      </c>
      <c r="B5147" s="20" t="s">
        <v>185</v>
      </c>
      <c r="C5147" s="28">
        <v>57699</v>
      </c>
      <c r="D5147" s="56"/>
      <c r="E5147" s="25" t="s">
        <v>6029</v>
      </c>
      <c r="F5147" s="20" t="s">
        <v>79</v>
      </c>
      <c r="H5147" s="23" t="s">
        <v>22</v>
      </c>
      <c r="I5147" s="28" t="s">
        <v>103</v>
      </c>
      <c r="J5147" s="23" t="s">
        <v>93</v>
      </c>
      <c r="K5147" s="156" t="s">
        <v>6035</v>
      </c>
      <c r="M5147" s="231">
        <v>0</v>
      </c>
      <c r="N5147" s="231">
        <v>3000</v>
      </c>
      <c r="O5147" s="217">
        <f t="shared" si="79"/>
        <v>78555.679999999236</v>
      </c>
    </row>
    <row r="5148" spans="1:15" ht="22.05" hidden="1" customHeight="1" x14ac:dyDescent="0.2">
      <c r="A5148" s="227">
        <v>45894</v>
      </c>
      <c r="B5148" s="20" t="s">
        <v>185</v>
      </c>
      <c r="C5148" s="28">
        <v>57700</v>
      </c>
      <c r="D5148" s="56"/>
      <c r="E5148" s="25" t="s">
        <v>6030</v>
      </c>
      <c r="F5148" s="20" t="s">
        <v>79</v>
      </c>
      <c r="H5148" s="23" t="s">
        <v>22</v>
      </c>
      <c r="I5148" s="28" t="s">
        <v>54</v>
      </c>
      <c r="J5148" s="23" t="s">
        <v>61</v>
      </c>
      <c r="K5148" s="156" t="s">
        <v>445</v>
      </c>
      <c r="M5148" s="231">
        <v>0</v>
      </c>
      <c r="N5148" s="231">
        <v>10000</v>
      </c>
      <c r="O5148" s="217">
        <f t="shared" si="79"/>
        <v>68555.679999999236</v>
      </c>
    </row>
    <row r="5149" spans="1:15" ht="22.05" hidden="1" customHeight="1" x14ac:dyDescent="0.2">
      <c r="A5149" s="227">
        <v>45894</v>
      </c>
      <c r="B5149" s="20" t="s">
        <v>185</v>
      </c>
      <c r="C5149" s="28">
        <v>57701</v>
      </c>
      <c r="D5149" s="56"/>
      <c r="E5149" s="25" t="s">
        <v>6031</v>
      </c>
      <c r="F5149" s="20" t="s">
        <v>79</v>
      </c>
      <c r="H5149" s="23" t="s">
        <v>21</v>
      </c>
      <c r="I5149" s="28" t="s">
        <v>28</v>
      </c>
      <c r="J5149" s="23" t="s">
        <v>199</v>
      </c>
      <c r="M5149" s="231">
        <v>73920</v>
      </c>
      <c r="N5149" s="231">
        <v>0</v>
      </c>
      <c r="O5149" s="217">
        <f t="shared" si="79"/>
        <v>142475.67999999924</v>
      </c>
    </row>
    <row r="5150" spans="1:15" ht="22.05" hidden="1" customHeight="1" x14ac:dyDescent="0.2">
      <c r="A5150" s="227">
        <v>45895</v>
      </c>
      <c r="B5150" s="20" t="s">
        <v>185</v>
      </c>
      <c r="C5150" s="28">
        <v>57703</v>
      </c>
      <c r="D5150" s="56"/>
      <c r="E5150" s="25" t="s">
        <v>3833</v>
      </c>
      <c r="F5150" s="20" t="s">
        <v>79</v>
      </c>
      <c r="H5150" s="23" t="s">
        <v>22</v>
      </c>
      <c r="I5150" s="28" t="s">
        <v>54</v>
      </c>
      <c r="J5150" s="23" t="s">
        <v>64</v>
      </c>
      <c r="K5150" s="156" t="s">
        <v>6045</v>
      </c>
      <c r="M5150" s="231">
        <v>0</v>
      </c>
      <c r="N5150" s="231">
        <v>5760</v>
      </c>
      <c r="O5150" s="217">
        <f t="shared" si="79"/>
        <v>136715.67999999924</v>
      </c>
    </row>
    <row r="5151" spans="1:15" ht="22.05" hidden="1" customHeight="1" x14ac:dyDescent="0.2">
      <c r="A5151" s="227">
        <v>45895</v>
      </c>
      <c r="B5151" s="20" t="s">
        <v>185</v>
      </c>
      <c r="C5151" s="28">
        <v>57704</v>
      </c>
      <c r="D5151" s="56"/>
      <c r="E5151" s="25" t="s">
        <v>6036</v>
      </c>
      <c r="F5151" s="20" t="s">
        <v>79</v>
      </c>
      <c r="H5151" s="23" t="s">
        <v>22</v>
      </c>
      <c r="I5151" s="28" t="s">
        <v>103</v>
      </c>
      <c r="J5151" s="23" t="s">
        <v>95</v>
      </c>
      <c r="K5151" s="156" t="s">
        <v>153</v>
      </c>
      <c r="M5151" s="231">
        <v>0</v>
      </c>
      <c r="N5151" s="231">
        <v>2054</v>
      </c>
      <c r="O5151" s="217">
        <f t="shared" si="79"/>
        <v>134661.67999999924</v>
      </c>
    </row>
    <row r="5152" spans="1:15" ht="22.05" hidden="1" customHeight="1" x14ac:dyDescent="0.2">
      <c r="A5152" s="227">
        <v>45895</v>
      </c>
      <c r="B5152" s="20" t="s">
        <v>185</v>
      </c>
      <c r="C5152" s="28">
        <v>57705</v>
      </c>
      <c r="D5152" s="56"/>
      <c r="E5152" s="25" t="s">
        <v>154</v>
      </c>
      <c r="F5152" s="20" t="s">
        <v>79</v>
      </c>
      <c r="H5152" s="23" t="s">
        <v>22</v>
      </c>
      <c r="I5152" s="28" t="s">
        <v>103</v>
      </c>
      <c r="J5152" s="23" t="s">
        <v>219</v>
      </c>
      <c r="K5152" s="156" t="s">
        <v>266</v>
      </c>
      <c r="M5152" s="231">
        <v>0</v>
      </c>
      <c r="N5152" s="231">
        <v>250</v>
      </c>
      <c r="O5152" s="217">
        <f t="shared" si="79"/>
        <v>134411.67999999924</v>
      </c>
    </row>
    <row r="5153" spans="1:15" ht="22.05" hidden="1" customHeight="1" x14ac:dyDescent="0.2">
      <c r="A5153" s="227">
        <v>45895</v>
      </c>
      <c r="B5153" s="20" t="s">
        <v>185</v>
      </c>
      <c r="C5153" s="28">
        <v>57706</v>
      </c>
      <c r="D5153" s="56"/>
      <c r="E5153" s="25" t="s">
        <v>6037</v>
      </c>
      <c r="F5153" s="20" t="s">
        <v>79</v>
      </c>
      <c r="H5153" s="23" t="s">
        <v>22</v>
      </c>
      <c r="I5153" s="28" t="s">
        <v>103</v>
      </c>
      <c r="J5153" s="23" t="s">
        <v>60</v>
      </c>
      <c r="K5153" s="156" t="s">
        <v>133</v>
      </c>
      <c r="M5153" s="231">
        <v>0</v>
      </c>
      <c r="N5153" s="231">
        <v>400</v>
      </c>
      <c r="O5153" s="217">
        <f t="shared" si="79"/>
        <v>134011.67999999924</v>
      </c>
    </row>
    <row r="5154" spans="1:15" ht="22.05" hidden="1" customHeight="1" x14ac:dyDescent="0.2">
      <c r="A5154" s="227">
        <v>45895</v>
      </c>
      <c r="B5154" s="20" t="s">
        <v>185</v>
      </c>
      <c r="C5154" s="28">
        <v>57707</v>
      </c>
      <c r="D5154" s="56"/>
      <c r="E5154" s="25" t="s">
        <v>6038</v>
      </c>
      <c r="F5154" s="20" t="s">
        <v>79</v>
      </c>
      <c r="H5154" s="23" t="s">
        <v>22</v>
      </c>
      <c r="I5154" s="28" t="s">
        <v>103</v>
      </c>
      <c r="J5154" s="23" t="s">
        <v>60</v>
      </c>
      <c r="K5154" s="156" t="s">
        <v>133</v>
      </c>
      <c r="M5154" s="231">
        <v>0</v>
      </c>
      <c r="N5154" s="231">
        <v>990</v>
      </c>
      <c r="O5154" s="217">
        <f t="shared" si="79"/>
        <v>133021.67999999924</v>
      </c>
    </row>
    <row r="5155" spans="1:15" ht="22.05" hidden="1" customHeight="1" x14ac:dyDescent="0.2">
      <c r="A5155" s="227">
        <v>45895</v>
      </c>
      <c r="B5155" s="20" t="s">
        <v>185</v>
      </c>
      <c r="C5155" s="28">
        <v>57708</v>
      </c>
      <c r="D5155" s="56"/>
      <c r="E5155" s="25" t="s">
        <v>6039</v>
      </c>
      <c r="F5155" s="20" t="s">
        <v>79</v>
      </c>
      <c r="H5155" s="23" t="s">
        <v>22</v>
      </c>
      <c r="I5155" s="28" t="s">
        <v>103</v>
      </c>
      <c r="J5155" s="23" t="s">
        <v>219</v>
      </c>
      <c r="K5155" s="156" t="s">
        <v>6046</v>
      </c>
      <c r="M5155" s="231">
        <v>0</v>
      </c>
      <c r="N5155" s="231">
        <v>350</v>
      </c>
      <c r="O5155" s="217">
        <f t="shared" si="79"/>
        <v>132671.67999999924</v>
      </c>
    </row>
    <row r="5156" spans="1:15" ht="22.05" hidden="1" customHeight="1" x14ac:dyDescent="0.2">
      <c r="A5156" s="227">
        <v>45895</v>
      </c>
      <c r="B5156" s="20" t="s">
        <v>185</v>
      </c>
      <c r="C5156" s="28">
        <v>57709</v>
      </c>
      <c r="D5156" s="56"/>
      <c r="E5156" s="25" t="s">
        <v>6040</v>
      </c>
      <c r="F5156" s="20" t="s">
        <v>79</v>
      </c>
      <c r="H5156" s="23" t="s">
        <v>22</v>
      </c>
      <c r="I5156" s="28" t="s">
        <v>103</v>
      </c>
      <c r="J5156" s="23" t="s">
        <v>95</v>
      </c>
      <c r="K5156" s="156" t="s">
        <v>6047</v>
      </c>
      <c r="M5156" s="231">
        <v>0</v>
      </c>
      <c r="N5156" s="231">
        <v>550</v>
      </c>
      <c r="O5156" s="217">
        <f t="shared" si="79"/>
        <v>132121.67999999924</v>
      </c>
    </row>
    <row r="5157" spans="1:15" ht="22.05" hidden="1" customHeight="1" x14ac:dyDescent="0.2">
      <c r="A5157" s="227">
        <v>45895</v>
      </c>
      <c r="B5157" s="20" t="s">
        <v>185</v>
      </c>
      <c r="C5157" s="28">
        <v>57710</v>
      </c>
      <c r="D5157" s="56"/>
      <c r="E5157" s="25" t="s">
        <v>6041</v>
      </c>
      <c r="F5157" s="20" t="s">
        <v>79</v>
      </c>
      <c r="H5157" s="23" t="s">
        <v>22</v>
      </c>
      <c r="I5157" s="28" t="s">
        <v>103</v>
      </c>
      <c r="J5157" s="23" t="s">
        <v>92</v>
      </c>
      <c r="K5157" s="156" t="s">
        <v>6048</v>
      </c>
      <c r="M5157" s="231">
        <v>0</v>
      </c>
      <c r="N5157" s="231">
        <v>550</v>
      </c>
      <c r="O5157" s="217">
        <f t="shared" si="79"/>
        <v>131571.67999999924</v>
      </c>
    </row>
    <row r="5158" spans="1:15" ht="22.05" hidden="1" customHeight="1" x14ac:dyDescent="0.2">
      <c r="A5158" s="227">
        <v>45895</v>
      </c>
      <c r="B5158" s="20" t="s">
        <v>185</v>
      </c>
      <c r="C5158" s="28">
        <v>57711</v>
      </c>
      <c r="D5158" s="56"/>
      <c r="E5158" s="25" t="s">
        <v>143</v>
      </c>
      <c r="F5158" s="20" t="s">
        <v>79</v>
      </c>
      <c r="H5158" s="23" t="s">
        <v>22</v>
      </c>
      <c r="I5158" s="28" t="s">
        <v>53</v>
      </c>
      <c r="J5158" s="23" t="s">
        <v>112</v>
      </c>
      <c r="K5158" s="156" t="s">
        <v>144</v>
      </c>
      <c r="M5158" s="231">
        <v>0</v>
      </c>
      <c r="N5158" s="231">
        <v>6650</v>
      </c>
      <c r="O5158" s="217">
        <f t="shared" si="79"/>
        <v>124921.67999999924</v>
      </c>
    </row>
    <row r="5159" spans="1:15" ht="22.05" hidden="1" customHeight="1" x14ac:dyDescent="0.2">
      <c r="A5159" s="227">
        <v>45895</v>
      </c>
      <c r="B5159" s="20" t="s">
        <v>185</v>
      </c>
      <c r="C5159" s="28">
        <v>57712</v>
      </c>
      <c r="D5159" s="56"/>
      <c r="E5159" s="25" t="s">
        <v>6042</v>
      </c>
      <c r="F5159" s="20" t="s">
        <v>79</v>
      </c>
      <c r="H5159" s="23" t="s">
        <v>22</v>
      </c>
      <c r="I5159" s="28" t="s">
        <v>55</v>
      </c>
      <c r="J5159" s="23" t="s">
        <v>73</v>
      </c>
      <c r="K5159" s="156" t="s">
        <v>140</v>
      </c>
      <c r="M5159" s="231">
        <v>0</v>
      </c>
      <c r="N5159" s="231">
        <v>1500</v>
      </c>
      <c r="O5159" s="217">
        <f t="shared" si="79"/>
        <v>123421.67999999924</v>
      </c>
    </row>
    <row r="5160" spans="1:15" ht="22.05" hidden="1" customHeight="1" x14ac:dyDescent="0.2">
      <c r="A5160" s="227">
        <v>45895</v>
      </c>
      <c r="B5160" s="20" t="s">
        <v>185</v>
      </c>
      <c r="C5160" s="28">
        <v>57713</v>
      </c>
      <c r="D5160" s="56"/>
      <c r="E5160" s="25" t="s">
        <v>152</v>
      </c>
      <c r="F5160" s="20" t="s">
        <v>79</v>
      </c>
      <c r="H5160" s="23" t="s">
        <v>22</v>
      </c>
      <c r="I5160" s="28" t="s">
        <v>55</v>
      </c>
      <c r="J5160" s="23" t="s">
        <v>261</v>
      </c>
      <c r="K5160" s="156" t="s">
        <v>163</v>
      </c>
      <c r="M5160" s="231">
        <v>0</v>
      </c>
      <c r="N5160" s="231">
        <v>1500</v>
      </c>
      <c r="O5160" s="217">
        <f t="shared" si="79"/>
        <v>121921.67999999924</v>
      </c>
    </row>
    <row r="5161" spans="1:15" ht="22.05" hidden="1" customHeight="1" x14ac:dyDescent="0.2">
      <c r="A5161" s="227">
        <v>45895</v>
      </c>
      <c r="B5161" s="20" t="s">
        <v>185</v>
      </c>
      <c r="C5161" s="28">
        <v>57714</v>
      </c>
      <c r="D5161" s="56"/>
      <c r="E5161" s="25" t="s">
        <v>6043</v>
      </c>
      <c r="F5161" s="20" t="s">
        <v>79</v>
      </c>
      <c r="H5161" s="23" t="s">
        <v>22</v>
      </c>
      <c r="I5161" s="28" t="s">
        <v>55</v>
      </c>
      <c r="J5161" s="23" t="s">
        <v>73</v>
      </c>
      <c r="K5161" s="156" t="s">
        <v>6049</v>
      </c>
      <c r="M5161" s="231">
        <v>0</v>
      </c>
      <c r="N5161" s="231">
        <v>9031</v>
      </c>
      <c r="O5161" s="217">
        <f t="shared" si="79"/>
        <v>112890.67999999924</v>
      </c>
    </row>
    <row r="5162" spans="1:15" ht="22.05" hidden="1" customHeight="1" x14ac:dyDescent="0.2">
      <c r="A5162" s="227">
        <v>45895</v>
      </c>
      <c r="B5162" s="20" t="s">
        <v>185</v>
      </c>
      <c r="C5162" s="28">
        <v>57715</v>
      </c>
      <c r="D5162" s="56"/>
      <c r="E5162" s="25" t="s">
        <v>6044</v>
      </c>
      <c r="F5162" s="20" t="s">
        <v>79</v>
      </c>
      <c r="H5162" s="23" t="s">
        <v>22</v>
      </c>
      <c r="I5162" s="28" t="s">
        <v>55</v>
      </c>
      <c r="J5162" s="23" t="s">
        <v>261</v>
      </c>
      <c r="K5162" s="156" t="s">
        <v>357</v>
      </c>
      <c r="M5162" s="231">
        <v>0</v>
      </c>
      <c r="N5162" s="231">
        <v>5000</v>
      </c>
      <c r="O5162" s="217">
        <f t="shared" si="79"/>
        <v>107890.67999999924</v>
      </c>
    </row>
    <row r="5163" spans="1:15" ht="22.05" hidden="1" customHeight="1" x14ac:dyDescent="0.2">
      <c r="A5163" s="227">
        <v>45895</v>
      </c>
      <c r="B5163" s="20" t="s">
        <v>185</v>
      </c>
      <c r="C5163" s="28">
        <v>57716</v>
      </c>
      <c r="D5163" s="56"/>
      <c r="E5163" s="25" t="s">
        <v>128</v>
      </c>
      <c r="F5163" s="20" t="s">
        <v>79</v>
      </c>
      <c r="H5163" s="23" t="s">
        <v>22</v>
      </c>
      <c r="I5163" s="28" t="s">
        <v>56</v>
      </c>
      <c r="J5163" s="23" t="s">
        <v>116</v>
      </c>
      <c r="K5163" s="156" t="s">
        <v>129</v>
      </c>
      <c r="M5163" s="231">
        <v>0</v>
      </c>
      <c r="N5163" s="231">
        <v>40</v>
      </c>
      <c r="O5163" s="217">
        <f t="shared" si="79"/>
        <v>107850.67999999924</v>
      </c>
    </row>
    <row r="5164" spans="1:15" ht="22.05" hidden="1" customHeight="1" x14ac:dyDescent="0.2">
      <c r="A5164" s="227">
        <v>45896</v>
      </c>
      <c r="B5164" s="20" t="s">
        <v>185</v>
      </c>
      <c r="C5164" s="28">
        <v>57718</v>
      </c>
      <c r="D5164" s="56"/>
      <c r="E5164" s="25" t="s">
        <v>6050</v>
      </c>
      <c r="F5164" s="20" t="s">
        <v>79</v>
      </c>
      <c r="H5164" s="23" t="s">
        <v>22</v>
      </c>
      <c r="I5164" s="28" t="s">
        <v>103</v>
      </c>
      <c r="J5164" s="23" t="s">
        <v>93</v>
      </c>
      <c r="K5164" s="156" t="s">
        <v>2361</v>
      </c>
      <c r="M5164" s="231">
        <v>0</v>
      </c>
      <c r="N5164" s="231">
        <v>770</v>
      </c>
      <c r="O5164" s="217">
        <f t="shared" si="79"/>
        <v>107080.67999999924</v>
      </c>
    </row>
    <row r="5165" spans="1:15" ht="22.05" hidden="1" customHeight="1" x14ac:dyDescent="0.2">
      <c r="A5165" s="227">
        <v>45896</v>
      </c>
      <c r="B5165" s="20" t="s">
        <v>185</v>
      </c>
      <c r="C5165" s="28">
        <v>57719</v>
      </c>
      <c r="D5165" s="56"/>
      <c r="E5165" s="25" t="s">
        <v>1418</v>
      </c>
      <c r="F5165" s="20" t="s">
        <v>79</v>
      </c>
      <c r="H5165" s="23" t="s">
        <v>22</v>
      </c>
      <c r="I5165" s="28" t="s">
        <v>103</v>
      </c>
      <c r="J5165" s="23" t="s">
        <v>214</v>
      </c>
      <c r="K5165" s="156" t="s">
        <v>235</v>
      </c>
      <c r="M5165" s="231">
        <v>0</v>
      </c>
      <c r="N5165" s="231">
        <v>200</v>
      </c>
      <c r="O5165" s="217">
        <f t="shared" si="79"/>
        <v>106880.67999999924</v>
      </c>
    </row>
    <row r="5166" spans="1:15" ht="22.05" hidden="1" customHeight="1" x14ac:dyDescent="0.2">
      <c r="A5166" s="227">
        <v>45896</v>
      </c>
      <c r="B5166" s="20" t="s">
        <v>185</v>
      </c>
      <c r="C5166" s="28">
        <v>57720</v>
      </c>
      <c r="D5166" s="56"/>
      <c r="E5166" s="25" t="s">
        <v>6051</v>
      </c>
      <c r="F5166" s="20" t="s">
        <v>79</v>
      </c>
      <c r="H5166" s="23" t="s">
        <v>21</v>
      </c>
      <c r="I5166" s="28" t="s">
        <v>81</v>
      </c>
      <c r="J5166" s="23" t="s">
        <v>174</v>
      </c>
      <c r="M5166" s="231">
        <v>200000</v>
      </c>
      <c r="N5166" s="231">
        <v>0</v>
      </c>
      <c r="O5166" s="217">
        <f t="shared" si="79"/>
        <v>306880.67999999924</v>
      </c>
    </row>
    <row r="5167" spans="1:15" ht="22.05" hidden="1" customHeight="1" x14ac:dyDescent="0.2">
      <c r="A5167" s="227">
        <v>45896</v>
      </c>
      <c r="B5167" s="20" t="s">
        <v>185</v>
      </c>
      <c r="C5167" s="28">
        <v>57721</v>
      </c>
      <c r="D5167" s="56"/>
      <c r="E5167" s="25" t="s">
        <v>6052</v>
      </c>
      <c r="F5167" s="20" t="s">
        <v>79</v>
      </c>
      <c r="H5167" s="23" t="s">
        <v>22</v>
      </c>
      <c r="I5167" s="28" t="s">
        <v>103</v>
      </c>
      <c r="J5167" s="23" t="s">
        <v>97</v>
      </c>
      <c r="K5167" s="156" t="s">
        <v>139</v>
      </c>
      <c r="M5167" s="231">
        <v>0</v>
      </c>
      <c r="N5167" s="231">
        <v>19000</v>
      </c>
      <c r="O5167" s="217">
        <f t="shared" si="79"/>
        <v>287880.67999999924</v>
      </c>
    </row>
    <row r="5168" spans="1:15" ht="22.05" hidden="1" customHeight="1" x14ac:dyDescent="0.2">
      <c r="A5168" s="227">
        <v>45896</v>
      </c>
      <c r="B5168" s="20" t="s">
        <v>185</v>
      </c>
      <c r="C5168" s="28">
        <v>57722</v>
      </c>
      <c r="D5168" s="56"/>
      <c r="E5168" s="25" t="s">
        <v>5249</v>
      </c>
      <c r="F5168" s="20" t="s">
        <v>79</v>
      </c>
      <c r="H5168" s="23" t="s">
        <v>22</v>
      </c>
      <c r="I5168" s="28" t="s">
        <v>56</v>
      </c>
      <c r="J5168" s="23" t="s">
        <v>116</v>
      </c>
      <c r="K5168" s="156" t="s">
        <v>6057</v>
      </c>
      <c r="M5168" s="231">
        <v>0</v>
      </c>
      <c r="N5168" s="231">
        <v>250</v>
      </c>
      <c r="O5168" s="217">
        <f t="shared" si="79"/>
        <v>287630.67999999924</v>
      </c>
    </row>
    <row r="5169" spans="1:15" ht="22.05" hidden="1" customHeight="1" x14ac:dyDescent="0.2">
      <c r="A5169" s="227">
        <v>45896</v>
      </c>
      <c r="B5169" s="20" t="s">
        <v>185</v>
      </c>
      <c r="C5169" s="28">
        <v>57723</v>
      </c>
      <c r="D5169" s="56"/>
      <c r="E5169" s="25" t="s">
        <v>143</v>
      </c>
      <c r="F5169" s="20" t="s">
        <v>79</v>
      </c>
      <c r="H5169" s="23" t="s">
        <v>22</v>
      </c>
      <c r="I5169" s="28" t="s">
        <v>53</v>
      </c>
      <c r="J5169" s="23" t="s">
        <v>112</v>
      </c>
      <c r="K5169" s="156" t="s">
        <v>144</v>
      </c>
      <c r="M5169" s="231">
        <v>0</v>
      </c>
      <c r="N5169" s="231">
        <v>5950</v>
      </c>
      <c r="O5169" s="217">
        <f t="shared" si="79"/>
        <v>281680.67999999924</v>
      </c>
    </row>
    <row r="5170" spans="1:15" ht="22.05" hidden="1" customHeight="1" x14ac:dyDescent="0.2">
      <c r="A5170" s="227">
        <v>45896</v>
      </c>
      <c r="B5170" s="20" t="s">
        <v>185</v>
      </c>
      <c r="C5170" s="28">
        <v>57724</v>
      </c>
      <c r="D5170" s="56"/>
      <c r="E5170" s="25" t="s">
        <v>6053</v>
      </c>
      <c r="F5170" s="20" t="s">
        <v>79</v>
      </c>
      <c r="H5170" s="23" t="s">
        <v>22</v>
      </c>
      <c r="I5170" s="28" t="s">
        <v>103</v>
      </c>
      <c r="J5170" s="23" t="s">
        <v>215</v>
      </c>
      <c r="K5170" s="156" t="s">
        <v>6058</v>
      </c>
      <c r="M5170" s="231">
        <v>0</v>
      </c>
      <c r="N5170" s="231">
        <v>250000</v>
      </c>
      <c r="O5170" s="217">
        <f t="shared" si="79"/>
        <v>31680.679999999236</v>
      </c>
    </row>
    <row r="5171" spans="1:15" ht="22.05" hidden="1" customHeight="1" x14ac:dyDescent="0.2">
      <c r="A5171" s="227">
        <v>45896</v>
      </c>
      <c r="B5171" s="20" t="s">
        <v>185</v>
      </c>
      <c r="C5171" s="28">
        <v>57725</v>
      </c>
      <c r="D5171" s="56"/>
      <c r="E5171" s="25" t="s">
        <v>157</v>
      </c>
      <c r="F5171" s="20" t="s">
        <v>79</v>
      </c>
      <c r="H5171" s="23" t="s">
        <v>22</v>
      </c>
      <c r="I5171" s="28" t="s">
        <v>103</v>
      </c>
      <c r="J5171" s="23" t="s">
        <v>60</v>
      </c>
      <c r="K5171" s="156" t="s">
        <v>135</v>
      </c>
      <c r="M5171" s="231">
        <v>0</v>
      </c>
      <c r="N5171" s="231">
        <v>300</v>
      </c>
      <c r="O5171" s="217">
        <f t="shared" si="79"/>
        <v>31380.679999999236</v>
      </c>
    </row>
    <row r="5172" spans="1:15" ht="22.05" hidden="1" customHeight="1" x14ac:dyDescent="0.2">
      <c r="A5172" s="227">
        <v>45896</v>
      </c>
      <c r="B5172" s="20" t="s">
        <v>185</v>
      </c>
      <c r="C5172" s="28">
        <v>57726</v>
      </c>
      <c r="D5172" s="56"/>
      <c r="E5172" s="25" t="s">
        <v>350</v>
      </c>
      <c r="F5172" s="20" t="s">
        <v>79</v>
      </c>
      <c r="H5172" s="23" t="s">
        <v>22</v>
      </c>
      <c r="I5172" s="28" t="s">
        <v>53</v>
      </c>
      <c r="J5172" s="23" t="s">
        <v>113</v>
      </c>
      <c r="K5172" s="156" t="s">
        <v>1543</v>
      </c>
      <c r="M5172" s="231">
        <v>0</v>
      </c>
      <c r="N5172" s="231">
        <v>4000</v>
      </c>
      <c r="O5172" s="217">
        <f t="shared" si="79"/>
        <v>27380.679999999236</v>
      </c>
    </row>
    <row r="5173" spans="1:15" ht="22.05" hidden="1" customHeight="1" x14ac:dyDescent="0.2">
      <c r="A5173" s="227">
        <v>45896</v>
      </c>
      <c r="B5173" s="20" t="s">
        <v>185</v>
      </c>
      <c r="C5173" s="28">
        <v>57727</v>
      </c>
      <c r="D5173" s="56"/>
      <c r="E5173" s="25" t="s">
        <v>393</v>
      </c>
      <c r="F5173" s="20" t="s">
        <v>79</v>
      </c>
      <c r="H5173" s="23" t="s">
        <v>22</v>
      </c>
      <c r="I5173" s="28" t="s">
        <v>103</v>
      </c>
      <c r="J5173" s="23" t="s">
        <v>219</v>
      </c>
      <c r="K5173" s="156" t="s">
        <v>6059</v>
      </c>
      <c r="M5173" s="231">
        <v>0</v>
      </c>
      <c r="N5173" s="231">
        <v>165</v>
      </c>
      <c r="O5173" s="217">
        <f t="shared" si="79"/>
        <v>27215.679999999236</v>
      </c>
    </row>
    <row r="5174" spans="1:15" ht="22.05" hidden="1" customHeight="1" x14ac:dyDescent="0.2">
      <c r="A5174" s="227">
        <v>45896</v>
      </c>
      <c r="B5174" s="20" t="s">
        <v>185</v>
      </c>
      <c r="C5174" s="28">
        <v>57728</v>
      </c>
      <c r="D5174" s="56"/>
      <c r="E5174" s="25" t="s">
        <v>130</v>
      </c>
      <c r="F5174" s="20" t="s">
        <v>79</v>
      </c>
      <c r="H5174" s="23" t="s">
        <v>22</v>
      </c>
      <c r="I5174" s="28" t="s">
        <v>53</v>
      </c>
      <c r="J5174" s="23" t="s">
        <v>113</v>
      </c>
      <c r="K5174" s="156" t="s">
        <v>2467</v>
      </c>
      <c r="M5174" s="231">
        <v>0</v>
      </c>
      <c r="N5174" s="231">
        <v>500</v>
      </c>
      <c r="O5174" s="217">
        <f t="shared" si="79"/>
        <v>26715.679999999236</v>
      </c>
    </row>
    <row r="5175" spans="1:15" ht="22.05" hidden="1" customHeight="1" x14ac:dyDescent="0.2">
      <c r="A5175" s="227">
        <v>45896</v>
      </c>
      <c r="B5175" s="20" t="s">
        <v>185</v>
      </c>
      <c r="C5175" s="28">
        <v>57729</v>
      </c>
      <c r="D5175" s="56"/>
      <c r="E5175" s="25" t="s">
        <v>3073</v>
      </c>
      <c r="F5175" s="20" t="s">
        <v>79</v>
      </c>
      <c r="H5175" s="23" t="s">
        <v>22</v>
      </c>
      <c r="I5175" s="28" t="s">
        <v>53</v>
      </c>
      <c r="J5175" s="23" t="s">
        <v>113</v>
      </c>
      <c r="K5175" s="156" t="s">
        <v>5830</v>
      </c>
      <c r="M5175" s="231">
        <v>0</v>
      </c>
      <c r="N5175" s="231">
        <v>400</v>
      </c>
      <c r="O5175" s="217">
        <f t="shared" si="79"/>
        <v>26315.679999999236</v>
      </c>
    </row>
    <row r="5176" spans="1:15" ht="22.05" hidden="1" customHeight="1" x14ac:dyDescent="0.2">
      <c r="A5176" s="227">
        <v>45896</v>
      </c>
      <c r="B5176" s="20" t="s">
        <v>185</v>
      </c>
      <c r="C5176" s="28">
        <v>57730</v>
      </c>
      <c r="D5176" s="56"/>
      <c r="E5176" s="25" t="s">
        <v>4715</v>
      </c>
      <c r="F5176" s="20" t="s">
        <v>79</v>
      </c>
      <c r="H5176" s="23" t="s">
        <v>22</v>
      </c>
      <c r="I5176" s="28" t="s">
        <v>54</v>
      </c>
      <c r="J5176" s="23" t="s">
        <v>64</v>
      </c>
      <c r="K5176" s="156" t="s">
        <v>6060</v>
      </c>
      <c r="M5176" s="231">
        <v>0</v>
      </c>
      <c r="N5176" s="231">
        <v>2000</v>
      </c>
      <c r="O5176" s="217">
        <f t="shared" si="79"/>
        <v>24315.679999999236</v>
      </c>
    </row>
    <row r="5177" spans="1:15" ht="22.05" hidden="1" customHeight="1" x14ac:dyDescent="0.2">
      <c r="A5177" s="227">
        <v>45896</v>
      </c>
      <c r="B5177" s="20" t="s">
        <v>185</v>
      </c>
      <c r="C5177" s="28">
        <v>57731</v>
      </c>
      <c r="D5177" s="56"/>
      <c r="E5177" s="25" t="s">
        <v>6054</v>
      </c>
      <c r="F5177" s="20" t="s">
        <v>79</v>
      </c>
      <c r="H5177" s="23" t="s">
        <v>22</v>
      </c>
      <c r="I5177" s="28" t="s">
        <v>103</v>
      </c>
      <c r="J5177" s="23" t="s">
        <v>93</v>
      </c>
      <c r="K5177" s="156" t="s">
        <v>355</v>
      </c>
      <c r="M5177" s="231">
        <v>0</v>
      </c>
      <c r="N5177" s="231">
        <v>398</v>
      </c>
      <c r="O5177" s="217">
        <f t="shared" si="79"/>
        <v>23917.679999999236</v>
      </c>
    </row>
    <row r="5178" spans="1:15" ht="22.05" hidden="1" customHeight="1" x14ac:dyDescent="0.2">
      <c r="A5178" s="227">
        <v>45896</v>
      </c>
      <c r="B5178" s="20" t="s">
        <v>185</v>
      </c>
      <c r="C5178" s="28">
        <v>57732</v>
      </c>
      <c r="D5178" s="56"/>
      <c r="E5178" s="25" t="s">
        <v>6055</v>
      </c>
      <c r="F5178" s="20" t="s">
        <v>79</v>
      </c>
      <c r="H5178" s="23" t="s">
        <v>22</v>
      </c>
      <c r="I5178" s="28" t="s">
        <v>103</v>
      </c>
      <c r="J5178" s="23" t="s">
        <v>60</v>
      </c>
      <c r="K5178" s="156" t="s">
        <v>133</v>
      </c>
      <c r="M5178" s="231">
        <v>0</v>
      </c>
      <c r="N5178" s="231">
        <v>1900</v>
      </c>
      <c r="O5178" s="217">
        <f t="shared" si="79"/>
        <v>22017.679999999236</v>
      </c>
    </row>
    <row r="5179" spans="1:15" ht="22.05" hidden="1" customHeight="1" x14ac:dyDescent="0.2">
      <c r="A5179" s="227">
        <v>45896</v>
      </c>
      <c r="B5179" s="20" t="s">
        <v>185</v>
      </c>
      <c r="C5179" s="28">
        <v>57733</v>
      </c>
      <c r="D5179" s="56"/>
      <c r="E5179" s="25" t="s">
        <v>3767</v>
      </c>
      <c r="F5179" s="20" t="s">
        <v>79</v>
      </c>
      <c r="H5179" s="23" t="s">
        <v>22</v>
      </c>
      <c r="I5179" s="28" t="s">
        <v>103</v>
      </c>
      <c r="J5179" s="23" t="s">
        <v>219</v>
      </c>
      <c r="K5179" s="156" t="s">
        <v>5865</v>
      </c>
      <c r="M5179" s="231">
        <v>0</v>
      </c>
      <c r="N5179" s="231">
        <v>900</v>
      </c>
      <c r="O5179" s="217">
        <f t="shared" si="79"/>
        <v>21117.679999999236</v>
      </c>
    </row>
    <row r="5180" spans="1:15" ht="22.05" hidden="1" customHeight="1" x14ac:dyDescent="0.2">
      <c r="A5180" s="227">
        <v>45896</v>
      </c>
      <c r="B5180" s="20" t="s">
        <v>185</v>
      </c>
      <c r="C5180" s="28">
        <v>57734</v>
      </c>
      <c r="D5180" s="56"/>
      <c r="E5180" s="25" t="s">
        <v>6056</v>
      </c>
      <c r="F5180" s="20" t="s">
        <v>79</v>
      </c>
      <c r="H5180" s="23" t="s">
        <v>22</v>
      </c>
      <c r="I5180" s="28" t="s">
        <v>103</v>
      </c>
      <c r="J5180" s="23" t="s">
        <v>92</v>
      </c>
      <c r="K5180" s="156" t="s">
        <v>6061</v>
      </c>
      <c r="M5180" s="231">
        <v>0</v>
      </c>
      <c r="N5180" s="231">
        <v>800</v>
      </c>
      <c r="O5180" s="217">
        <f t="shared" ref="O5180:O5243" si="80">O5179+M5180-N5180</f>
        <v>20317.679999999236</v>
      </c>
    </row>
    <row r="5181" spans="1:15" ht="22.05" hidden="1" customHeight="1" x14ac:dyDescent="0.2">
      <c r="A5181" s="227">
        <v>45897</v>
      </c>
      <c r="B5181" s="20" t="s">
        <v>185</v>
      </c>
      <c r="C5181" s="28">
        <v>57736</v>
      </c>
      <c r="D5181" s="56"/>
      <c r="E5181" s="25" t="s">
        <v>128</v>
      </c>
      <c r="F5181" s="20" t="s">
        <v>79</v>
      </c>
      <c r="H5181" s="23" t="s">
        <v>22</v>
      </c>
      <c r="I5181" s="28" t="s">
        <v>56</v>
      </c>
      <c r="J5181" s="23" t="s">
        <v>116</v>
      </c>
      <c r="K5181" s="156" t="s">
        <v>129</v>
      </c>
      <c r="M5181" s="231">
        <v>0</v>
      </c>
      <c r="N5181" s="231">
        <v>60</v>
      </c>
      <c r="O5181" s="217">
        <f t="shared" si="80"/>
        <v>20257.679999999236</v>
      </c>
    </row>
    <row r="5182" spans="1:15" ht="22.05" hidden="1" customHeight="1" x14ac:dyDescent="0.2">
      <c r="A5182" s="227">
        <v>45897</v>
      </c>
      <c r="B5182" s="20" t="s">
        <v>185</v>
      </c>
      <c r="C5182" s="28">
        <v>57737</v>
      </c>
      <c r="D5182" s="56"/>
      <c r="E5182" s="25" t="s">
        <v>130</v>
      </c>
      <c r="F5182" s="20" t="s">
        <v>79</v>
      </c>
      <c r="H5182" s="23" t="s">
        <v>22</v>
      </c>
      <c r="I5182" s="28" t="s">
        <v>53</v>
      </c>
      <c r="J5182" s="23" t="s">
        <v>113</v>
      </c>
      <c r="K5182" s="156" t="s">
        <v>1016</v>
      </c>
      <c r="M5182" s="231">
        <v>0</v>
      </c>
      <c r="N5182" s="231">
        <v>2000</v>
      </c>
      <c r="O5182" s="217">
        <f t="shared" si="80"/>
        <v>18257.679999999236</v>
      </c>
    </row>
    <row r="5183" spans="1:15" ht="22.05" hidden="1" customHeight="1" x14ac:dyDescent="0.2">
      <c r="A5183" s="227">
        <v>45897</v>
      </c>
      <c r="B5183" s="20" t="s">
        <v>185</v>
      </c>
      <c r="C5183" s="28">
        <v>57738</v>
      </c>
      <c r="D5183" s="56"/>
      <c r="E5183" s="25" t="s">
        <v>127</v>
      </c>
      <c r="F5183" s="20" t="s">
        <v>79</v>
      </c>
      <c r="H5183" s="23" t="s">
        <v>22</v>
      </c>
      <c r="I5183" s="28" t="s">
        <v>54</v>
      </c>
      <c r="J5183" s="23" t="s">
        <v>61</v>
      </c>
      <c r="K5183" s="156" t="s">
        <v>445</v>
      </c>
      <c r="M5183" s="231">
        <v>0</v>
      </c>
      <c r="N5183" s="231">
        <v>10000</v>
      </c>
      <c r="O5183" s="217">
        <f t="shared" si="80"/>
        <v>8257.6799999992363</v>
      </c>
    </row>
    <row r="5184" spans="1:15" ht="22.05" hidden="1" customHeight="1" x14ac:dyDescent="0.2">
      <c r="A5184" s="227">
        <v>45897</v>
      </c>
      <c r="B5184" s="20" t="s">
        <v>185</v>
      </c>
      <c r="C5184" s="28">
        <v>57739</v>
      </c>
      <c r="D5184" s="56"/>
      <c r="E5184" s="25" t="s">
        <v>143</v>
      </c>
      <c r="F5184" s="20" t="s">
        <v>79</v>
      </c>
      <c r="H5184" s="23" t="s">
        <v>22</v>
      </c>
      <c r="I5184" s="28" t="s">
        <v>53</v>
      </c>
      <c r="J5184" s="23" t="s">
        <v>112</v>
      </c>
      <c r="K5184" s="156" t="s">
        <v>144</v>
      </c>
      <c r="M5184" s="231">
        <v>0</v>
      </c>
      <c r="N5184" s="231">
        <v>9450</v>
      </c>
      <c r="O5184" s="217">
        <f t="shared" si="80"/>
        <v>-1192.3200000007637</v>
      </c>
    </row>
    <row r="5185" spans="1:15" ht="22.05" hidden="1" customHeight="1" x14ac:dyDescent="0.2">
      <c r="A5185" s="227">
        <v>45897</v>
      </c>
      <c r="B5185" s="20" t="s">
        <v>185</v>
      </c>
      <c r="C5185" s="28">
        <v>57740</v>
      </c>
      <c r="D5185" s="56"/>
      <c r="E5185" s="25" t="s">
        <v>1425</v>
      </c>
      <c r="F5185" s="20" t="s">
        <v>79</v>
      </c>
      <c r="H5185" s="23" t="s">
        <v>22</v>
      </c>
      <c r="I5185" s="28" t="s">
        <v>103</v>
      </c>
      <c r="J5185" s="23" t="s">
        <v>219</v>
      </c>
      <c r="K5185" s="156" t="s">
        <v>1241</v>
      </c>
      <c r="M5185" s="231">
        <v>0</v>
      </c>
      <c r="N5185" s="231">
        <v>730</v>
      </c>
      <c r="O5185" s="217">
        <f t="shared" si="80"/>
        <v>-1922.3200000007637</v>
      </c>
    </row>
    <row r="5186" spans="1:15" ht="22.05" hidden="1" customHeight="1" x14ac:dyDescent="0.2">
      <c r="A5186" s="227">
        <v>45897</v>
      </c>
      <c r="B5186" s="20" t="s">
        <v>185</v>
      </c>
      <c r="C5186" s="28">
        <v>57741</v>
      </c>
      <c r="D5186" s="56"/>
      <c r="E5186" s="25" t="s">
        <v>154</v>
      </c>
      <c r="F5186" s="20" t="s">
        <v>79</v>
      </c>
      <c r="H5186" s="23" t="s">
        <v>22</v>
      </c>
      <c r="I5186" s="28" t="s">
        <v>103</v>
      </c>
      <c r="J5186" s="23" t="s">
        <v>219</v>
      </c>
      <c r="K5186" s="156" t="s">
        <v>266</v>
      </c>
      <c r="M5186" s="231">
        <v>0</v>
      </c>
      <c r="N5186" s="231">
        <v>225</v>
      </c>
      <c r="O5186" s="217">
        <f t="shared" si="80"/>
        <v>-2147.3200000007637</v>
      </c>
    </row>
    <row r="5187" spans="1:15" ht="22.05" hidden="1" customHeight="1" x14ac:dyDescent="0.2">
      <c r="A5187" s="227">
        <v>45897</v>
      </c>
      <c r="B5187" s="20" t="s">
        <v>185</v>
      </c>
      <c r="C5187" s="28">
        <v>57742</v>
      </c>
      <c r="D5187" s="56"/>
      <c r="E5187" s="25" t="s">
        <v>6063</v>
      </c>
      <c r="F5187" s="20" t="s">
        <v>79</v>
      </c>
      <c r="H5187" s="23" t="s">
        <v>22</v>
      </c>
      <c r="I5187" s="28" t="s">
        <v>103</v>
      </c>
      <c r="J5187" s="23" t="s">
        <v>93</v>
      </c>
      <c r="K5187" s="156" t="s">
        <v>6075</v>
      </c>
      <c r="M5187" s="231">
        <v>0</v>
      </c>
      <c r="N5187" s="231">
        <v>425</v>
      </c>
      <c r="O5187" s="217">
        <f t="shared" si="80"/>
        <v>-2572.3200000007637</v>
      </c>
    </row>
    <row r="5188" spans="1:15" ht="22.05" hidden="1" customHeight="1" x14ac:dyDescent="0.2">
      <c r="A5188" s="227">
        <v>45897</v>
      </c>
      <c r="B5188" s="20" t="s">
        <v>185</v>
      </c>
      <c r="C5188" s="28">
        <v>57743</v>
      </c>
      <c r="D5188" s="56"/>
      <c r="E5188" s="25" t="s">
        <v>154</v>
      </c>
      <c r="F5188" s="20" t="s">
        <v>79</v>
      </c>
      <c r="H5188" s="23" t="s">
        <v>22</v>
      </c>
      <c r="I5188" s="28" t="s">
        <v>103</v>
      </c>
      <c r="J5188" s="23" t="s">
        <v>219</v>
      </c>
      <c r="K5188" s="156" t="s">
        <v>266</v>
      </c>
      <c r="M5188" s="231">
        <v>0</v>
      </c>
      <c r="N5188" s="231">
        <v>125</v>
      </c>
      <c r="O5188" s="217">
        <f t="shared" si="80"/>
        <v>-2697.3200000007637</v>
      </c>
    </row>
    <row r="5189" spans="1:15" ht="22.05" hidden="1" customHeight="1" x14ac:dyDescent="0.2">
      <c r="A5189" s="227">
        <v>45897</v>
      </c>
      <c r="B5189" s="20" t="s">
        <v>185</v>
      </c>
      <c r="C5189" s="28">
        <v>57744</v>
      </c>
      <c r="D5189" s="56"/>
      <c r="E5189" s="25" t="s">
        <v>6064</v>
      </c>
      <c r="F5189" s="20" t="s">
        <v>79</v>
      </c>
      <c r="H5189" s="23" t="s">
        <v>22</v>
      </c>
      <c r="I5189" s="28" t="s">
        <v>103</v>
      </c>
      <c r="J5189" s="23" t="s">
        <v>102</v>
      </c>
      <c r="K5189" s="156" t="s">
        <v>2817</v>
      </c>
      <c r="M5189" s="231">
        <v>0</v>
      </c>
      <c r="N5189" s="231">
        <v>150</v>
      </c>
      <c r="O5189" s="217">
        <f t="shared" si="80"/>
        <v>-2847.3200000007637</v>
      </c>
    </row>
    <row r="5190" spans="1:15" ht="22.05" hidden="1" customHeight="1" x14ac:dyDescent="0.2">
      <c r="A5190" s="227">
        <v>45897</v>
      </c>
      <c r="B5190" s="20" t="s">
        <v>185</v>
      </c>
      <c r="C5190" s="28">
        <v>57745</v>
      </c>
      <c r="D5190" s="56"/>
      <c r="E5190" s="25" t="s">
        <v>6065</v>
      </c>
      <c r="F5190" s="20" t="s">
        <v>79</v>
      </c>
      <c r="H5190" s="23" t="s">
        <v>22</v>
      </c>
      <c r="I5190" s="28" t="s">
        <v>103</v>
      </c>
      <c r="J5190" s="23" t="s">
        <v>95</v>
      </c>
      <c r="K5190" s="156" t="s">
        <v>210</v>
      </c>
      <c r="M5190" s="231">
        <v>0</v>
      </c>
      <c r="N5190" s="231">
        <v>600</v>
      </c>
      <c r="O5190" s="217">
        <f t="shared" si="80"/>
        <v>-3447.3200000007637</v>
      </c>
    </row>
    <row r="5191" spans="1:15" ht="22.05" hidden="1" customHeight="1" x14ac:dyDescent="0.2">
      <c r="A5191" s="227">
        <v>45897</v>
      </c>
      <c r="B5191" s="20" t="s">
        <v>185</v>
      </c>
      <c r="C5191" s="28">
        <v>57746</v>
      </c>
      <c r="D5191" s="56"/>
      <c r="E5191" s="25" t="s">
        <v>2846</v>
      </c>
      <c r="F5191" s="20" t="s">
        <v>79</v>
      </c>
      <c r="H5191" s="23" t="s">
        <v>22</v>
      </c>
      <c r="I5191" s="28" t="s">
        <v>103</v>
      </c>
      <c r="J5191" s="23" t="s">
        <v>95</v>
      </c>
      <c r="K5191" s="156" t="s">
        <v>1241</v>
      </c>
      <c r="M5191" s="231">
        <v>0</v>
      </c>
      <c r="N5191" s="231">
        <v>150</v>
      </c>
      <c r="O5191" s="217">
        <f t="shared" si="80"/>
        <v>-3597.3200000007637</v>
      </c>
    </row>
    <row r="5192" spans="1:15" ht="22.05" hidden="1" customHeight="1" x14ac:dyDescent="0.2">
      <c r="A5192" s="227">
        <v>45897</v>
      </c>
      <c r="B5192" s="20" t="s">
        <v>185</v>
      </c>
      <c r="C5192" s="28">
        <v>57747</v>
      </c>
      <c r="D5192" s="56"/>
      <c r="E5192" s="25" t="s">
        <v>262</v>
      </c>
      <c r="F5192" s="20" t="s">
        <v>79</v>
      </c>
      <c r="H5192" s="23" t="s">
        <v>22</v>
      </c>
      <c r="I5192" s="28" t="s">
        <v>54</v>
      </c>
      <c r="J5192" s="23" t="s">
        <v>63</v>
      </c>
      <c r="K5192" s="156" t="s">
        <v>235</v>
      </c>
      <c r="M5192" s="231">
        <v>0</v>
      </c>
      <c r="N5192" s="231">
        <v>170</v>
      </c>
      <c r="O5192" s="217">
        <f t="shared" si="80"/>
        <v>-3767.3200000007637</v>
      </c>
    </row>
    <row r="5193" spans="1:15" ht="22.05" hidden="1" customHeight="1" x14ac:dyDescent="0.2">
      <c r="A5193" s="227">
        <v>45897</v>
      </c>
      <c r="B5193" s="20" t="s">
        <v>185</v>
      </c>
      <c r="C5193" s="28">
        <v>57748</v>
      </c>
      <c r="D5193" s="56"/>
      <c r="E5193" s="25" t="s">
        <v>154</v>
      </c>
      <c r="F5193" s="20" t="s">
        <v>79</v>
      </c>
      <c r="H5193" s="23" t="s">
        <v>22</v>
      </c>
      <c r="I5193" s="28" t="s">
        <v>103</v>
      </c>
      <c r="J5193" s="23" t="s">
        <v>219</v>
      </c>
      <c r="K5193" s="156" t="s">
        <v>1241</v>
      </c>
      <c r="M5193" s="231">
        <v>0</v>
      </c>
      <c r="N5193" s="231">
        <v>330</v>
      </c>
      <c r="O5193" s="217">
        <f t="shared" si="80"/>
        <v>-4097.3200000007637</v>
      </c>
    </row>
    <row r="5194" spans="1:15" ht="22.05" hidden="1" customHeight="1" x14ac:dyDescent="0.2">
      <c r="A5194" s="227">
        <v>45897</v>
      </c>
      <c r="B5194" s="20" t="s">
        <v>185</v>
      </c>
      <c r="C5194" s="28">
        <v>57749</v>
      </c>
      <c r="D5194" s="56"/>
      <c r="E5194" s="25" t="s">
        <v>127</v>
      </c>
      <c r="F5194" s="20" t="s">
        <v>79</v>
      </c>
      <c r="H5194" s="23" t="s">
        <v>22</v>
      </c>
      <c r="I5194" s="28" t="s">
        <v>54</v>
      </c>
      <c r="J5194" s="23" t="s">
        <v>63</v>
      </c>
      <c r="K5194" s="156" t="s">
        <v>2202</v>
      </c>
      <c r="M5194" s="231">
        <v>0</v>
      </c>
      <c r="N5194" s="231">
        <v>3000</v>
      </c>
      <c r="O5194" s="217">
        <f t="shared" si="80"/>
        <v>-7097.3200000007637</v>
      </c>
    </row>
    <row r="5195" spans="1:15" ht="22.05" hidden="1" customHeight="1" x14ac:dyDescent="0.2">
      <c r="A5195" s="227">
        <v>45897</v>
      </c>
      <c r="B5195" s="20" t="s">
        <v>185</v>
      </c>
      <c r="C5195" s="28">
        <v>57750</v>
      </c>
      <c r="D5195" s="56"/>
      <c r="E5195" s="25" t="s">
        <v>6066</v>
      </c>
      <c r="F5195" s="20" t="s">
        <v>79</v>
      </c>
      <c r="H5195" s="23" t="s">
        <v>21</v>
      </c>
      <c r="I5195" s="28" t="s">
        <v>81</v>
      </c>
      <c r="J5195" s="23" t="s">
        <v>177</v>
      </c>
      <c r="M5195" s="231">
        <v>150000</v>
      </c>
      <c r="N5195" s="231">
        <v>0</v>
      </c>
      <c r="O5195" s="217">
        <f t="shared" si="80"/>
        <v>142902.67999999924</v>
      </c>
    </row>
    <row r="5196" spans="1:15" ht="22.05" hidden="1" customHeight="1" x14ac:dyDescent="0.2">
      <c r="A5196" s="227">
        <v>45897</v>
      </c>
      <c r="B5196" s="20" t="s">
        <v>185</v>
      </c>
      <c r="C5196" s="28">
        <v>57751</v>
      </c>
      <c r="D5196" s="56"/>
      <c r="E5196" s="25" t="s">
        <v>6067</v>
      </c>
      <c r="F5196" s="20" t="s">
        <v>79</v>
      </c>
      <c r="H5196" s="23" t="s">
        <v>21</v>
      </c>
      <c r="I5196" s="28" t="s">
        <v>81</v>
      </c>
      <c r="J5196" s="23" t="s">
        <v>174</v>
      </c>
      <c r="M5196" s="231">
        <v>250000</v>
      </c>
      <c r="N5196" s="231">
        <v>0</v>
      </c>
      <c r="O5196" s="217">
        <f t="shared" si="80"/>
        <v>392902.67999999924</v>
      </c>
    </row>
    <row r="5197" spans="1:15" ht="22.05" hidden="1" customHeight="1" x14ac:dyDescent="0.2">
      <c r="A5197" s="227">
        <v>45897</v>
      </c>
      <c r="B5197" s="20" t="s">
        <v>185</v>
      </c>
      <c r="C5197" s="28">
        <v>57752</v>
      </c>
      <c r="D5197" s="56"/>
      <c r="E5197" s="25" t="s">
        <v>6068</v>
      </c>
      <c r="F5197" s="20" t="s">
        <v>79</v>
      </c>
      <c r="H5197" s="23" t="s">
        <v>21</v>
      </c>
      <c r="I5197" s="28" t="s">
        <v>81</v>
      </c>
      <c r="J5197" s="23" t="s">
        <v>175</v>
      </c>
      <c r="M5197" s="231">
        <v>200000</v>
      </c>
      <c r="N5197" s="231">
        <v>0</v>
      </c>
      <c r="O5197" s="217">
        <f t="shared" si="80"/>
        <v>592902.67999999924</v>
      </c>
    </row>
    <row r="5198" spans="1:15" ht="22.05" hidden="1" customHeight="1" x14ac:dyDescent="0.2">
      <c r="A5198" s="227">
        <v>45897</v>
      </c>
      <c r="B5198" s="20" t="s">
        <v>185</v>
      </c>
      <c r="C5198" s="28">
        <v>57753</v>
      </c>
      <c r="D5198" s="56"/>
      <c r="E5198" s="25" t="s">
        <v>6069</v>
      </c>
      <c r="F5198" s="20" t="s">
        <v>79</v>
      </c>
      <c r="H5198" s="23" t="s">
        <v>21</v>
      </c>
      <c r="I5198" s="28" t="s">
        <v>81</v>
      </c>
      <c r="J5198" s="23" t="s">
        <v>175</v>
      </c>
      <c r="M5198" s="231">
        <v>200000</v>
      </c>
      <c r="N5198" s="231">
        <v>0</v>
      </c>
      <c r="O5198" s="217">
        <f t="shared" si="80"/>
        <v>792902.67999999924</v>
      </c>
    </row>
    <row r="5199" spans="1:15" ht="22.05" hidden="1" customHeight="1" x14ac:dyDescent="0.2">
      <c r="A5199" s="227">
        <v>45897</v>
      </c>
      <c r="B5199" s="20" t="s">
        <v>185</v>
      </c>
      <c r="C5199" s="28">
        <v>57754</v>
      </c>
      <c r="D5199" s="56"/>
      <c r="E5199" s="25" t="s">
        <v>6070</v>
      </c>
      <c r="F5199" s="20" t="s">
        <v>79</v>
      </c>
      <c r="H5199" s="23" t="s">
        <v>21</v>
      </c>
      <c r="I5199" s="28" t="s">
        <v>81</v>
      </c>
      <c r="J5199" s="23" t="s">
        <v>176</v>
      </c>
      <c r="M5199" s="231">
        <v>150000</v>
      </c>
      <c r="N5199" s="231">
        <v>0</v>
      </c>
      <c r="O5199" s="217">
        <f t="shared" si="80"/>
        <v>942902.67999999924</v>
      </c>
    </row>
    <row r="5200" spans="1:15" ht="22.05" hidden="1" customHeight="1" x14ac:dyDescent="0.2">
      <c r="A5200" s="227">
        <v>45897</v>
      </c>
      <c r="B5200" s="20" t="s">
        <v>185</v>
      </c>
      <c r="C5200" s="28">
        <v>57755</v>
      </c>
      <c r="D5200" s="56"/>
      <c r="E5200" s="25" t="s">
        <v>6071</v>
      </c>
      <c r="F5200" s="20" t="s">
        <v>79</v>
      </c>
      <c r="H5200" s="23" t="s">
        <v>21</v>
      </c>
      <c r="I5200" s="28" t="s">
        <v>81</v>
      </c>
      <c r="J5200" s="23" t="s">
        <v>171</v>
      </c>
      <c r="M5200" s="231">
        <v>150000</v>
      </c>
      <c r="N5200" s="231">
        <v>0</v>
      </c>
      <c r="O5200" s="217">
        <f t="shared" si="80"/>
        <v>1092902.6799999992</v>
      </c>
    </row>
    <row r="5201" spans="1:15" ht="22.05" hidden="1" customHeight="1" x14ac:dyDescent="0.2">
      <c r="A5201" s="227">
        <v>45897</v>
      </c>
      <c r="B5201" s="20" t="s">
        <v>185</v>
      </c>
      <c r="C5201" s="28">
        <v>57756</v>
      </c>
      <c r="D5201" s="56"/>
      <c r="E5201" s="25" t="s">
        <v>6072</v>
      </c>
      <c r="F5201" s="20" t="s">
        <v>79</v>
      </c>
      <c r="H5201" s="23" t="s">
        <v>22</v>
      </c>
      <c r="I5201" s="28" t="s">
        <v>58</v>
      </c>
      <c r="J5201" s="23" t="s">
        <v>101</v>
      </c>
      <c r="K5201" s="156" t="s">
        <v>205</v>
      </c>
      <c r="M5201" s="231">
        <v>0</v>
      </c>
      <c r="N5201" s="231">
        <v>100000</v>
      </c>
      <c r="O5201" s="217">
        <f t="shared" si="80"/>
        <v>992902.67999999924</v>
      </c>
    </row>
    <row r="5202" spans="1:15" ht="22.05" hidden="1" customHeight="1" x14ac:dyDescent="0.2">
      <c r="A5202" s="227">
        <v>45897</v>
      </c>
      <c r="B5202" s="20" t="s">
        <v>185</v>
      </c>
      <c r="C5202" s="28">
        <v>57757</v>
      </c>
      <c r="D5202" s="56"/>
      <c r="E5202" s="25" t="s">
        <v>6073</v>
      </c>
      <c r="F5202" s="20" t="s">
        <v>79</v>
      </c>
      <c r="H5202" s="23" t="s">
        <v>22</v>
      </c>
      <c r="I5202" s="28" t="s">
        <v>54</v>
      </c>
      <c r="J5202" s="23" t="s">
        <v>63</v>
      </c>
      <c r="K5202" s="156" t="s">
        <v>141</v>
      </c>
      <c r="M5202" s="231">
        <v>0</v>
      </c>
      <c r="N5202" s="231">
        <v>4185</v>
      </c>
      <c r="O5202" s="217">
        <f t="shared" si="80"/>
        <v>988717.67999999924</v>
      </c>
    </row>
    <row r="5203" spans="1:15" ht="22.05" hidden="1" customHeight="1" x14ac:dyDescent="0.2">
      <c r="A5203" s="227">
        <v>45897</v>
      </c>
      <c r="B5203" s="20" t="s">
        <v>185</v>
      </c>
      <c r="C5203" s="28">
        <v>57758</v>
      </c>
      <c r="D5203" s="56"/>
      <c r="E5203" s="25" t="s">
        <v>6074</v>
      </c>
      <c r="F5203" s="20" t="s">
        <v>79</v>
      </c>
      <c r="H5203" s="23" t="s">
        <v>22</v>
      </c>
      <c r="I5203" s="28" t="s">
        <v>103</v>
      </c>
      <c r="J5203" s="23" t="s">
        <v>92</v>
      </c>
      <c r="K5203" s="156" t="s">
        <v>6076</v>
      </c>
      <c r="M5203" s="231">
        <v>0</v>
      </c>
      <c r="N5203" s="231">
        <v>900</v>
      </c>
      <c r="O5203" s="217">
        <f t="shared" si="80"/>
        <v>987817.67999999924</v>
      </c>
    </row>
    <row r="5204" spans="1:15" ht="22.05" hidden="1" customHeight="1" x14ac:dyDescent="0.2">
      <c r="A5204" s="227">
        <v>45897</v>
      </c>
      <c r="B5204" s="20" t="s">
        <v>185</v>
      </c>
      <c r="C5204" s="28">
        <v>57759</v>
      </c>
      <c r="D5204" s="56"/>
      <c r="E5204" s="25" t="s">
        <v>1236</v>
      </c>
      <c r="F5204" s="20" t="s">
        <v>79</v>
      </c>
      <c r="H5204" s="23" t="s">
        <v>22</v>
      </c>
      <c r="I5204" s="28" t="s">
        <v>103</v>
      </c>
      <c r="J5204" s="23" t="s">
        <v>92</v>
      </c>
      <c r="K5204" s="156" t="s">
        <v>6077</v>
      </c>
      <c r="M5204" s="231">
        <v>0</v>
      </c>
      <c r="N5204" s="231">
        <v>700</v>
      </c>
      <c r="O5204" s="217">
        <f t="shared" si="80"/>
        <v>987117.67999999924</v>
      </c>
    </row>
    <row r="5205" spans="1:15" ht="22.05" hidden="1" customHeight="1" x14ac:dyDescent="0.2">
      <c r="A5205" s="227">
        <v>45898</v>
      </c>
      <c r="B5205" s="20" t="s">
        <v>185</v>
      </c>
      <c r="C5205" s="28">
        <v>57761</v>
      </c>
      <c r="D5205" s="56"/>
      <c r="E5205" s="25" t="s">
        <v>6078</v>
      </c>
      <c r="F5205" s="20" t="s">
        <v>79</v>
      </c>
      <c r="H5205" s="23" t="s">
        <v>22</v>
      </c>
      <c r="I5205" s="28" t="s">
        <v>103</v>
      </c>
      <c r="J5205" s="23" t="s">
        <v>95</v>
      </c>
      <c r="K5205" s="156" t="s">
        <v>210</v>
      </c>
      <c r="M5205" s="231">
        <v>0</v>
      </c>
      <c r="N5205" s="231">
        <v>300</v>
      </c>
      <c r="O5205" s="217">
        <f t="shared" si="80"/>
        <v>986817.67999999924</v>
      </c>
    </row>
    <row r="5206" spans="1:15" ht="22.05" hidden="1" customHeight="1" x14ac:dyDescent="0.2">
      <c r="A5206" s="227">
        <v>45898</v>
      </c>
      <c r="B5206" s="20" t="s">
        <v>185</v>
      </c>
      <c r="C5206" s="28">
        <v>57762</v>
      </c>
      <c r="D5206" s="56"/>
      <c r="E5206" s="25" t="s">
        <v>2785</v>
      </c>
      <c r="F5206" s="20" t="s">
        <v>79</v>
      </c>
      <c r="H5206" s="23" t="s">
        <v>22</v>
      </c>
      <c r="I5206" s="28" t="s">
        <v>56</v>
      </c>
      <c r="J5206" s="23" t="s">
        <v>116</v>
      </c>
      <c r="K5206" s="156" t="s">
        <v>408</v>
      </c>
      <c r="M5206" s="231">
        <v>0</v>
      </c>
      <c r="N5206" s="231">
        <v>250</v>
      </c>
      <c r="O5206" s="217">
        <f t="shared" si="80"/>
        <v>986567.67999999924</v>
      </c>
    </row>
    <row r="5207" spans="1:15" ht="22.05" hidden="1" customHeight="1" x14ac:dyDescent="0.2">
      <c r="A5207" s="227">
        <v>45898</v>
      </c>
      <c r="B5207" s="20" t="s">
        <v>185</v>
      </c>
      <c r="C5207" s="28">
        <v>57763</v>
      </c>
      <c r="D5207" s="56"/>
      <c r="E5207" s="25" t="s">
        <v>143</v>
      </c>
      <c r="F5207" s="20" t="s">
        <v>79</v>
      </c>
      <c r="H5207" s="23" t="s">
        <v>22</v>
      </c>
      <c r="I5207" s="28" t="s">
        <v>53</v>
      </c>
      <c r="J5207" s="23" t="s">
        <v>112</v>
      </c>
      <c r="K5207" s="156" t="s">
        <v>144</v>
      </c>
      <c r="M5207" s="231">
        <v>0</v>
      </c>
      <c r="N5207" s="231">
        <v>8300</v>
      </c>
      <c r="O5207" s="217">
        <f t="shared" si="80"/>
        <v>978267.67999999924</v>
      </c>
    </row>
    <row r="5208" spans="1:15" ht="22.05" hidden="1" customHeight="1" x14ac:dyDescent="0.2">
      <c r="A5208" s="227">
        <v>45898</v>
      </c>
      <c r="B5208" s="20" t="s">
        <v>185</v>
      </c>
      <c r="C5208" s="28">
        <v>57764</v>
      </c>
      <c r="D5208" s="56"/>
      <c r="E5208" s="25" t="s">
        <v>6079</v>
      </c>
      <c r="F5208" s="20" t="s">
        <v>79</v>
      </c>
      <c r="H5208" s="23" t="s">
        <v>22</v>
      </c>
      <c r="I5208" s="28" t="s">
        <v>103</v>
      </c>
      <c r="J5208" s="23" t="s">
        <v>214</v>
      </c>
      <c r="K5208" s="156" t="s">
        <v>210</v>
      </c>
      <c r="M5208" s="231">
        <v>0</v>
      </c>
      <c r="N5208" s="231">
        <v>320</v>
      </c>
      <c r="O5208" s="217">
        <f t="shared" si="80"/>
        <v>977947.67999999924</v>
      </c>
    </row>
    <row r="5209" spans="1:15" ht="22.05" hidden="1" customHeight="1" x14ac:dyDescent="0.2">
      <c r="A5209" s="227">
        <v>45898</v>
      </c>
      <c r="B5209" s="20" t="s">
        <v>185</v>
      </c>
      <c r="C5209" s="28">
        <v>57765</v>
      </c>
      <c r="D5209" s="56"/>
      <c r="E5209" s="25" t="s">
        <v>154</v>
      </c>
      <c r="F5209" s="20" t="s">
        <v>79</v>
      </c>
      <c r="H5209" s="23" t="s">
        <v>22</v>
      </c>
      <c r="I5209" s="28" t="s">
        <v>103</v>
      </c>
      <c r="J5209" s="23" t="s">
        <v>219</v>
      </c>
      <c r="K5209" s="156" t="s">
        <v>266</v>
      </c>
      <c r="M5209" s="231">
        <v>0</v>
      </c>
      <c r="N5209" s="231">
        <v>150</v>
      </c>
      <c r="O5209" s="217">
        <f t="shared" si="80"/>
        <v>977797.67999999924</v>
      </c>
    </row>
    <row r="5210" spans="1:15" ht="22.05" hidden="1" customHeight="1" x14ac:dyDescent="0.2">
      <c r="A5210" s="227">
        <v>45898</v>
      </c>
      <c r="B5210" s="20" t="s">
        <v>185</v>
      </c>
      <c r="C5210" s="28">
        <v>57766</v>
      </c>
      <c r="D5210" s="56"/>
      <c r="E5210" s="25" t="s">
        <v>127</v>
      </c>
      <c r="F5210" s="20" t="s">
        <v>79</v>
      </c>
      <c r="H5210" s="23" t="s">
        <v>22</v>
      </c>
      <c r="I5210" s="28" t="s">
        <v>54</v>
      </c>
      <c r="J5210" s="23" t="s">
        <v>61</v>
      </c>
      <c r="K5210" s="156" t="s">
        <v>445</v>
      </c>
      <c r="M5210" s="231">
        <v>0</v>
      </c>
      <c r="N5210" s="231">
        <v>20000</v>
      </c>
      <c r="O5210" s="217">
        <f t="shared" si="80"/>
        <v>957797.67999999924</v>
      </c>
    </row>
    <row r="5211" spans="1:15" ht="22.05" hidden="1" customHeight="1" x14ac:dyDescent="0.2">
      <c r="A5211" s="227">
        <v>45898</v>
      </c>
      <c r="B5211" s="20" t="s">
        <v>185</v>
      </c>
      <c r="C5211" s="28">
        <v>57767</v>
      </c>
      <c r="D5211" s="56"/>
      <c r="E5211" s="25" t="s">
        <v>3822</v>
      </c>
      <c r="F5211" s="20" t="s">
        <v>79</v>
      </c>
      <c r="H5211" s="23" t="s">
        <v>22</v>
      </c>
      <c r="I5211" s="28" t="s">
        <v>103</v>
      </c>
      <c r="J5211" s="23" t="s">
        <v>219</v>
      </c>
      <c r="K5211" s="156" t="s">
        <v>770</v>
      </c>
      <c r="M5211" s="231">
        <v>0</v>
      </c>
      <c r="N5211" s="231">
        <v>1168</v>
      </c>
      <c r="O5211" s="217">
        <f t="shared" si="80"/>
        <v>956629.67999999924</v>
      </c>
    </row>
    <row r="5212" spans="1:15" ht="22.05" hidden="1" customHeight="1" x14ac:dyDescent="0.2">
      <c r="A5212" s="227">
        <v>45898</v>
      </c>
      <c r="B5212" s="20" t="s">
        <v>185</v>
      </c>
      <c r="C5212" s="28">
        <v>57768</v>
      </c>
      <c r="D5212" s="56"/>
      <c r="E5212" s="25" t="s">
        <v>522</v>
      </c>
      <c r="F5212" s="20" t="s">
        <v>79</v>
      </c>
      <c r="H5212" s="23" t="s">
        <v>22</v>
      </c>
      <c r="I5212" s="28" t="s">
        <v>54</v>
      </c>
      <c r="J5212" s="23" t="s">
        <v>41</v>
      </c>
      <c r="K5212" s="156" t="s">
        <v>465</v>
      </c>
      <c r="M5212" s="231">
        <v>0</v>
      </c>
      <c r="N5212" s="231">
        <v>17000</v>
      </c>
      <c r="O5212" s="217">
        <f t="shared" si="80"/>
        <v>939629.67999999924</v>
      </c>
    </row>
    <row r="5213" spans="1:15" ht="22.05" hidden="1" customHeight="1" x14ac:dyDescent="0.2">
      <c r="A5213" s="227">
        <v>45898</v>
      </c>
      <c r="B5213" s="20" t="s">
        <v>185</v>
      </c>
      <c r="C5213" s="28">
        <v>57769</v>
      </c>
      <c r="D5213" s="56"/>
      <c r="E5213" s="25" t="s">
        <v>157</v>
      </c>
      <c r="F5213" s="20" t="s">
        <v>79</v>
      </c>
      <c r="H5213" s="23" t="s">
        <v>22</v>
      </c>
      <c r="I5213" s="28" t="s">
        <v>103</v>
      </c>
      <c r="J5213" s="23" t="s">
        <v>60</v>
      </c>
      <c r="K5213" s="156" t="s">
        <v>6085</v>
      </c>
      <c r="M5213" s="231">
        <v>0</v>
      </c>
      <c r="N5213" s="231">
        <v>500</v>
      </c>
      <c r="O5213" s="217">
        <f t="shared" si="80"/>
        <v>939129.67999999924</v>
      </c>
    </row>
    <row r="5214" spans="1:15" ht="22.05" hidden="1" customHeight="1" x14ac:dyDescent="0.2">
      <c r="A5214" s="227">
        <v>45898</v>
      </c>
      <c r="B5214" s="20" t="s">
        <v>185</v>
      </c>
      <c r="C5214" s="28">
        <v>57770</v>
      </c>
      <c r="D5214" s="56"/>
      <c r="E5214" s="25" t="s">
        <v>6080</v>
      </c>
      <c r="F5214" s="20" t="s">
        <v>79</v>
      </c>
      <c r="H5214" s="23" t="s">
        <v>21</v>
      </c>
      <c r="I5214" s="28" t="s">
        <v>81</v>
      </c>
      <c r="J5214" s="23" t="s">
        <v>177</v>
      </c>
      <c r="M5214" s="231">
        <v>100000</v>
      </c>
      <c r="N5214" s="231">
        <v>0</v>
      </c>
      <c r="O5214" s="217">
        <f t="shared" si="80"/>
        <v>1039129.6799999992</v>
      </c>
    </row>
    <row r="5215" spans="1:15" ht="22.05" hidden="1" customHeight="1" x14ac:dyDescent="0.2">
      <c r="A5215" s="227">
        <v>45898</v>
      </c>
      <c r="B5215" s="20" t="s">
        <v>185</v>
      </c>
      <c r="C5215" s="28">
        <v>57771</v>
      </c>
      <c r="D5215" s="56"/>
      <c r="E5215" s="25" t="s">
        <v>154</v>
      </c>
      <c r="F5215" s="20" t="s">
        <v>79</v>
      </c>
      <c r="H5215" s="23" t="s">
        <v>22</v>
      </c>
      <c r="I5215" s="28" t="s">
        <v>103</v>
      </c>
      <c r="J5215" s="23" t="s">
        <v>219</v>
      </c>
      <c r="K5215" s="156" t="s">
        <v>1241</v>
      </c>
      <c r="M5215" s="231">
        <v>0</v>
      </c>
      <c r="N5215" s="231">
        <v>335</v>
      </c>
      <c r="O5215" s="217">
        <f t="shared" si="80"/>
        <v>1038794.6799999992</v>
      </c>
    </row>
    <row r="5216" spans="1:15" ht="22.05" hidden="1" customHeight="1" x14ac:dyDescent="0.2">
      <c r="A5216" s="227">
        <v>45898</v>
      </c>
      <c r="B5216" s="20" t="s">
        <v>185</v>
      </c>
      <c r="C5216" s="28">
        <v>57772</v>
      </c>
      <c r="D5216" s="56"/>
      <c r="E5216" s="25" t="s">
        <v>485</v>
      </c>
      <c r="F5216" s="20" t="s">
        <v>79</v>
      </c>
      <c r="H5216" s="23" t="s">
        <v>22</v>
      </c>
      <c r="I5216" s="28" t="s">
        <v>56</v>
      </c>
      <c r="J5216" s="23" t="s">
        <v>116</v>
      </c>
      <c r="K5216" s="156" t="s">
        <v>210</v>
      </c>
      <c r="M5216" s="231">
        <v>0</v>
      </c>
      <c r="N5216" s="231">
        <v>150</v>
      </c>
      <c r="O5216" s="217">
        <f t="shared" si="80"/>
        <v>1038644.6799999992</v>
      </c>
    </row>
    <row r="5217" spans="1:15" ht="22.05" hidden="1" customHeight="1" x14ac:dyDescent="0.2">
      <c r="A5217" s="227">
        <v>45898</v>
      </c>
      <c r="B5217" s="20" t="s">
        <v>185</v>
      </c>
      <c r="C5217" s="28">
        <v>57773</v>
      </c>
      <c r="D5217" s="56"/>
      <c r="E5217" s="25" t="s">
        <v>537</v>
      </c>
      <c r="F5217" s="20" t="s">
        <v>79</v>
      </c>
      <c r="H5217" s="23" t="s">
        <v>22</v>
      </c>
      <c r="I5217" s="28" t="s">
        <v>103</v>
      </c>
      <c r="J5217" s="23" t="s">
        <v>214</v>
      </c>
      <c r="K5217" s="156" t="s">
        <v>210</v>
      </c>
      <c r="M5217" s="231">
        <v>0</v>
      </c>
      <c r="N5217" s="231">
        <v>250</v>
      </c>
      <c r="O5217" s="217">
        <f t="shared" si="80"/>
        <v>1038394.6799999992</v>
      </c>
    </row>
    <row r="5218" spans="1:15" ht="22.05" hidden="1" customHeight="1" x14ac:dyDescent="0.2">
      <c r="A5218" s="227">
        <v>45898</v>
      </c>
      <c r="B5218" s="20" t="s">
        <v>185</v>
      </c>
      <c r="C5218" s="28">
        <v>57774</v>
      </c>
      <c r="D5218" s="56"/>
      <c r="E5218" s="25" t="s">
        <v>6081</v>
      </c>
      <c r="F5218" s="20" t="s">
        <v>79</v>
      </c>
      <c r="H5218" s="23" t="s">
        <v>22</v>
      </c>
      <c r="I5218" s="28" t="s">
        <v>56</v>
      </c>
      <c r="J5218" s="23" t="s">
        <v>116</v>
      </c>
      <c r="K5218" s="156" t="s">
        <v>51</v>
      </c>
      <c r="M5218" s="231">
        <v>0</v>
      </c>
      <c r="N5218" s="231">
        <v>200</v>
      </c>
      <c r="O5218" s="217">
        <f t="shared" si="80"/>
        <v>1038194.6799999992</v>
      </c>
    </row>
    <row r="5219" spans="1:15" ht="22.05" hidden="1" customHeight="1" x14ac:dyDescent="0.2">
      <c r="A5219" s="227">
        <v>45898</v>
      </c>
      <c r="B5219" s="20" t="s">
        <v>185</v>
      </c>
      <c r="C5219" s="28">
        <v>57775</v>
      </c>
      <c r="D5219" s="56"/>
      <c r="E5219" s="25" t="s">
        <v>1578</v>
      </c>
      <c r="F5219" s="20" t="s">
        <v>79</v>
      </c>
      <c r="H5219" s="23" t="s">
        <v>22</v>
      </c>
      <c r="I5219" s="28" t="s">
        <v>56</v>
      </c>
      <c r="J5219" s="23" t="s">
        <v>88</v>
      </c>
      <c r="K5219" s="156" t="s">
        <v>265</v>
      </c>
      <c r="M5219" s="231">
        <v>0</v>
      </c>
      <c r="N5219" s="231">
        <v>2000</v>
      </c>
      <c r="O5219" s="217">
        <f t="shared" si="80"/>
        <v>1036194.6799999992</v>
      </c>
    </row>
    <row r="5220" spans="1:15" ht="22.05" hidden="1" customHeight="1" x14ac:dyDescent="0.2">
      <c r="A5220" s="227">
        <v>45898</v>
      </c>
      <c r="B5220" s="20" t="s">
        <v>185</v>
      </c>
      <c r="C5220" s="28">
        <v>57776</v>
      </c>
      <c r="D5220" s="56"/>
      <c r="E5220" s="25" t="s">
        <v>6082</v>
      </c>
      <c r="F5220" s="20" t="s">
        <v>79</v>
      </c>
      <c r="H5220" s="23" t="s">
        <v>22</v>
      </c>
      <c r="I5220" s="28" t="s">
        <v>54</v>
      </c>
      <c r="J5220" s="23" t="s">
        <v>64</v>
      </c>
      <c r="K5220" s="156" t="s">
        <v>413</v>
      </c>
      <c r="M5220" s="231">
        <v>0</v>
      </c>
      <c r="N5220" s="231">
        <v>300</v>
      </c>
      <c r="O5220" s="217">
        <f t="shared" si="80"/>
        <v>1035894.6799999992</v>
      </c>
    </row>
    <row r="5221" spans="1:15" ht="22.05" hidden="1" customHeight="1" x14ac:dyDescent="0.2">
      <c r="A5221" s="227">
        <v>45898</v>
      </c>
      <c r="B5221" s="20" t="s">
        <v>185</v>
      </c>
      <c r="C5221" s="28">
        <v>57777</v>
      </c>
      <c r="D5221" s="56"/>
      <c r="E5221" s="25" t="s">
        <v>6083</v>
      </c>
      <c r="F5221" s="20" t="s">
        <v>79</v>
      </c>
      <c r="H5221" s="23" t="s">
        <v>22</v>
      </c>
      <c r="I5221" s="28" t="s">
        <v>54</v>
      </c>
      <c r="J5221" s="23" t="s">
        <v>64</v>
      </c>
      <c r="K5221" s="156" t="s">
        <v>413</v>
      </c>
      <c r="M5221" s="231">
        <v>0</v>
      </c>
      <c r="N5221" s="231">
        <v>15000</v>
      </c>
      <c r="O5221" s="217">
        <f t="shared" si="80"/>
        <v>1020894.6799999992</v>
      </c>
    </row>
    <row r="5222" spans="1:15" ht="22.05" hidden="1" customHeight="1" x14ac:dyDescent="0.2">
      <c r="A5222" s="227">
        <v>45898</v>
      </c>
      <c r="B5222" s="20" t="s">
        <v>185</v>
      </c>
      <c r="C5222" s="28">
        <v>57778</v>
      </c>
      <c r="D5222" s="56"/>
      <c r="E5222" s="25" t="s">
        <v>158</v>
      </c>
      <c r="F5222" s="20" t="s">
        <v>79</v>
      </c>
      <c r="H5222" s="23" t="s">
        <v>22</v>
      </c>
      <c r="I5222" s="28" t="s">
        <v>56</v>
      </c>
      <c r="J5222" s="23" t="s">
        <v>116</v>
      </c>
      <c r="K5222" s="156" t="s">
        <v>139</v>
      </c>
      <c r="M5222" s="231">
        <v>0</v>
      </c>
      <c r="N5222" s="231">
        <v>750</v>
      </c>
      <c r="O5222" s="217">
        <f t="shared" si="80"/>
        <v>1020144.6799999992</v>
      </c>
    </row>
    <row r="5223" spans="1:15" ht="22.05" hidden="1" customHeight="1" x14ac:dyDescent="0.2">
      <c r="A5223" s="227">
        <v>45898</v>
      </c>
      <c r="B5223" s="20" t="s">
        <v>185</v>
      </c>
      <c r="C5223" s="28">
        <v>57779</v>
      </c>
      <c r="D5223" s="56"/>
      <c r="E5223" s="25" t="s">
        <v>128</v>
      </c>
      <c r="F5223" s="20" t="s">
        <v>79</v>
      </c>
      <c r="H5223" s="23" t="s">
        <v>22</v>
      </c>
      <c r="I5223" s="28" t="s">
        <v>56</v>
      </c>
      <c r="J5223" s="23" t="s">
        <v>116</v>
      </c>
      <c r="K5223" s="156" t="s">
        <v>129</v>
      </c>
      <c r="M5223" s="231">
        <v>0</v>
      </c>
      <c r="N5223" s="231">
        <v>60</v>
      </c>
      <c r="O5223" s="217">
        <f t="shared" si="80"/>
        <v>1020084.6799999992</v>
      </c>
    </row>
    <row r="5224" spans="1:15" ht="22.05" hidden="1" customHeight="1" x14ac:dyDescent="0.2">
      <c r="A5224" s="227">
        <v>45898</v>
      </c>
      <c r="B5224" s="20" t="s">
        <v>185</v>
      </c>
      <c r="C5224" s="28">
        <v>57780</v>
      </c>
      <c r="D5224" s="56"/>
      <c r="E5224" s="25" t="s">
        <v>6084</v>
      </c>
      <c r="F5224" s="20" t="s">
        <v>79</v>
      </c>
      <c r="H5224" s="23" t="s">
        <v>22</v>
      </c>
      <c r="I5224" s="28" t="s">
        <v>54</v>
      </c>
      <c r="J5224" s="23" t="s">
        <v>64</v>
      </c>
      <c r="K5224" s="156" t="s">
        <v>6086</v>
      </c>
      <c r="M5224" s="231">
        <v>0</v>
      </c>
      <c r="N5224" s="231">
        <v>5250</v>
      </c>
      <c r="O5224" s="217">
        <f t="shared" si="80"/>
        <v>1014834.6799999992</v>
      </c>
    </row>
    <row r="5225" spans="1:15" ht="22.05" hidden="1" customHeight="1" x14ac:dyDescent="0.2">
      <c r="A5225" s="227">
        <v>45899</v>
      </c>
      <c r="B5225" s="20" t="s">
        <v>185</v>
      </c>
      <c r="C5225" s="28">
        <v>57782</v>
      </c>
      <c r="D5225" s="56"/>
      <c r="E5225" s="25" t="s">
        <v>531</v>
      </c>
      <c r="F5225" s="20" t="s">
        <v>79</v>
      </c>
      <c r="H5225" s="23" t="s">
        <v>22</v>
      </c>
      <c r="I5225" s="28" t="s">
        <v>53</v>
      </c>
      <c r="J5225" s="23" t="s">
        <v>112</v>
      </c>
      <c r="K5225" s="156" t="s">
        <v>231</v>
      </c>
      <c r="M5225" s="231">
        <v>0</v>
      </c>
      <c r="N5225" s="231">
        <v>4500</v>
      </c>
      <c r="O5225" s="217">
        <f t="shared" si="80"/>
        <v>1010334.6799999992</v>
      </c>
    </row>
    <row r="5226" spans="1:15" ht="22.05" hidden="1" customHeight="1" x14ac:dyDescent="0.2">
      <c r="A5226" s="227">
        <v>45899</v>
      </c>
      <c r="B5226" s="20" t="s">
        <v>185</v>
      </c>
      <c r="C5226" s="28">
        <v>57783</v>
      </c>
      <c r="D5226" s="56"/>
      <c r="E5226" s="25" t="s">
        <v>6087</v>
      </c>
      <c r="F5226" s="20" t="s">
        <v>79</v>
      </c>
      <c r="H5226" s="23" t="s">
        <v>22</v>
      </c>
      <c r="I5226" s="28" t="s">
        <v>54</v>
      </c>
      <c r="J5226" s="23" t="s">
        <v>61</v>
      </c>
      <c r="K5226" s="156" t="s">
        <v>972</v>
      </c>
      <c r="M5226" s="231">
        <v>0</v>
      </c>
      <c r="N5226" s="231">
        <v>2750</v>
      </c>
      <c r="O5226" s="217">
        <f t="shared" si="80"/>
        <v>1007584.6799999992</v>
      </c>
    </row>
    <row r="5227" spans="1:15" ht="22.05" customHeight="1" x14ac:dyDescent="0.2">
      <c r="A5227" s="227">
        <v>45899</v>
      </c>
      <c r="B5227" s="20" t="s">
        <v>185</v>
      </c>
      <c r="C5227" s="28">
        <v>57784</v>
      </c>
      <c r="D5227" s="56"/>
      <c r="E5227" s="25" t="s">
        <v>150</v>
      </c>
      <c r="F5227" s="20" t="s">
        <v>79</v>
      </c>
      <c r="H5227" s="23" t="s">
        <v>22</v>
      </c>
      <c r="I5227" s="28" t="s">
        <v>81</v>
      </c>
      <c r="J5227" s="23" t="s">
        <v>200</v>
      </c>
      <c r="K5227" s="156" t="s">
        <v>122</v>
      </c>
      <c r="M5227" s="231">
        <v>0</v>
      </c>
      <c r="N5227" s="608">
        <v>265000</v>
      </c>
      <c r="O5227" s="217">
        <f t="shared" si="80"/>
        <v>742584.67999999924</v>
      </c>
    </row>
    <row r="5228" spans="1:15" ht="22.05" hidden="1" customHeight="1" x14ac:dyDescent="0.2">
      <c r="A5228" s="227">
        <v>45899</v>
      </c>
      <c r="B5228" s="20" t="s">
        <v>185</v>
      </c>
      <c r="C5228" s="28">
        <v>57785</v>
      </c>
      <c r="D5228" s="56"/>
      <c r="E5228" s="25" t="s">
        <v>6088</v>
      </c>
      <c r="F5228" s="20" t="s">
        <v>79</v>
      </c>
      <c r="H5228" s="23" t="s">
        <v>22</v>
      </c>
      <c r="I5228" s="28" t="s">
        <v>103</v>
      </c>
      <c r="J5228" s="23" t="s">
        <v>95</v>
      </c>
      <c r="K5228" s="156" t="s">
        <v>134</v>
      </c>
      <c r="M5228" s="231">
        <v>0</v>
      </c>
      <c r="N5228" s="231">
        <v>615</v>
      </c>
      <c r="O5228" s="217">
        <f t="shared" si="80"/>
        <v>741969.67999999924</v>
      </c>
    </row>
    <row r="5229" spans="1:15" ht="22.05" hidden="1" customHeight="1" x14ac:dyDescent="0.2">
      <c r="A5229" s="227">
        <v>45899</v>
      </c>
      <c r="B5229" s="20" t="s">
        <v>185</v>
      </c>
      <c r="C5229" s="28">
        <v>57786</v>
      </c>
      <c r="D5229" s="56"/>
      <c r="E5229" s="25" t="s">
        <v>154</v>
      </c>
      <c r="F5229" s="20" t="s">
        <v>79</v>
      </c>
      <c r="H5229" s="23" t="s">
        <v>22</v>
      </c>
      <c r="I5229" s="28" t="s">
        <v>103</v>
      </c>
      <c r="J5229" s="23" t="s">
        <v>219</v>
      </c>
      <c r="K5229" s="156" t="s">
        <v>266</v>
      </c>
      <c r="M5229" s="231">
        <v>0</v>
      </c>
      <c r="N5229" s="231">
        <v>490</v>
      </c>
      <c r="O5229" s="217">
        <f t="shared" si="80"/>
        <v>741479.67999999924</v>
      </c>
    </row>
    <row r="5230" spans="1:15" ht="22.05" hidden="1" customHeight="1" x14ac:dyDescent="0.2">
      <c r="A5230" s="227">
        <v>45899</v>
      </c>
      <c r="B5230" s="20" t="s">
        <v>185</v>
      </c>
      <c r="C5230" s="28">
        <v>57787</v>
      </c>
      <c r="D5230" s="56"/>
      <c r="E5230" s="25" t="s">
        <v>6089</v>
      </c>
      <c r="F5230" s="20" t="s">
        <v>79</v>
      </c>
      <c r="H5230" s="23" t="s">
        <v>22</v>
      </c>
      <c r="I5230" s="28" t="s">
        <v>56</v>
      </c>
      <c r="J5230" s="23" t="s">
        <v>116</v>
      </c>
      <c r="K5230" s="156" t="s">
        <v>368</v>
      </c>
      <c r="M5230" s="231">
        <v>0</v>
      </c>
      <c r="N5230" s="231">
        <v>300</v>
      </c>
      <c r="O5230" s="217">
        <f t="shared" si="80"/>
        <v>741179.67999999924</v>
      </c>
    </row>
    <row r="5231" spans="1:15" ht="22.05" hidden="1" customHeight="1" x14ac:dyDescent="0.2">
      <c r="A5231" s="227">
        <v>45899</v>
      </c>
      <c r="B5231" s="20" t="s">
        <v>185</v>
      </c>
      <c r="C5231" s="28">
        <v>57788</v>
      </c>
      <c r="D5231" s="56"/>
      <c r="E5231" s="25" t="s">
        <v>402</v>
      </c>
      <c r="F5231" s="20" t="s">
        <v>79</v>
      </c>
      <c r="H5231" s="23" t="s">
        <v>22</v>
      </c>
      <c r="I5231" s="28" t="s">
        <v>80</v>
      </c>
      <c r="J5231" s="23" t="s">
        <v>66</v>
      </c>
      <c r="K5231" s="156" t="s">
        <v>544</v>
      </c>
      <c r="M5231" s="231">
        <v>0</v>
      </c>
      <c r="N5231" s="231">
        <v>500</v>
      </c>
      <c r="O5231" s="217">
        <f t="shared" si="80"/>
        <v>740679.67999999924</v>
      </c>
    </row>
    <row r="5232" spans="1:15" ht="22.05" hidden="1" customHeight="1" x14ac:dyDescent="0.2">
      <c r="A5232" s="227">
        <v>45899</v>
      </c>
      <c r="B5232" s="20" t="s">
        <v>185</v>
      </c>
      <c r="C5232" s="28">
        <v>57789</v>
      </c>
      <c r="D5232" s="56"/>
      <c r="E5232" s="25" t="s">
        <v>204</v>
      </c>
      <c r="F5232" s="20" t="s">
        <v>79</v>
      </c>
      <c r="H5232" s="23" t="s">
        <v>22</v>
      </c>
      <c r="I5232" s="28" t="s">
        <v>56</v>
      </c>
      <c r="J5232" s="23" t="s">
        <v>212</v>
      </c>
      <c r="K5232" s="156" t="s">
        <v>235</v>
      </c>
      <c r="M5232" s="231">
        <v>0</v>
      </c>
      <c r="N5232" s="231">
        <v>1000</v>
      </c>
      <c r="O5232" s="217">
        <f t="shared" si="80"/>
        <v>739679.67999999924</v>
      </c>
    </row>
    <row r="5233" spans="1:15" ht="22.05" hidden="1" customHeight="1" x14ac:dyDescent="0.2">
      <c r="A5233" s="227">
        <v>45899</v>
      </c>
      <c r="B5233" s="20" t="s">
        <v>185</v>
      </c>
      <c r="C5233" s="28">
        <v>57790</v>
      </c>
      <c r="D5233" s="56"/>
      <c r="E5233" s="25" t="s">
        <v>158</v>
      </c>
      <c r="F5233" s="20" t="s">
        <v>79</v>
      </c>
      <c r="H5233" s="23" t="s">
        <v>22</v>
      </c>
      <c r="I5233" s="28" t="s">
        <v>56</v>
      </c>
      <c r="J5233" s="23" t="s">
        <v>116</v>
      </c>
      <c r="K5233" s="156" t="s">
        <v>139</v>
      </c>
      <c r="M5233" s="231">
        <v>0</v>
      </c>
      <c r="N5233" s="231">
        <v>350</v>
      </c>
      <c r="O5233" s="217">
        <f t="shared" si="80"/>
        <v>739329.67999999924</v>
      </c>
    </row>
    <row r="5234" spans="1:15" ht="22.05" hidden="1" customHeight="1" x14ac:dyDescent="0.2">
      <c r="A5234" s="227">
        <v>45899</v>
      </c>
      <c r="B5234" s="20" t="s">
        <v>185</v>
      </c>
      <c r="C5234" s="28">
        <v>57791</v>
      </c>
      <c r="D5234" s="56"/>
      <c r="E5234" s="25" t="s">
        <v>5281</v>
      </c>
      <c r="F5234" s="20" t="s">
        <v>79</v>
      </c>
      <c r="H5234" s="23" t="s">
        <v>22</v>
      </c>
      <c r="I5234" s="28" t="s">
        <v>56</v>
      </c>
      <c r="J5234" s="23" t="s">
        <v>116</v>
      </c>
      <c r="K5234" s="156" t="s">
        <v>139</v>
      </c>
      <c r="M5234" s="231">
        <v>0</v>
      </c>
      <c r="N5234" s="231">
        <v>20</v>
      </c>
      <c r="O5234" s="217">
        <f t="shared" si="80"/>
        <v>739309.67999999924</v>
      </c>
    </row>
    <row r="5235" spans="1:15" ht="22.05" hidden="1" customHeight="1" x14ac:dyDescent="0.2">
      <c r="A5235" s="227">
        <v>45899</v>
      </c>
      <c r="B5235" s="20" t="s">
        <v>185</v>
      </c>
      <c r="C5235" s="28">
        <v>57792</v>
      </c>
      <c r="D5235" s="56"/>
      <c r="E5235" s="25" t="s">
        <v>130</v>
      </c>
      <c r="F5235" s="20" t="s">
        <v>79</v>
      </c>
      <c r="H5235" s="23" t="s">
        <v>22</v>
      </c>
      <c r="I5235" s="28" t="s">
        <v>53</v>
      </c>
      <c r="J5235" s="23" t="s">
        <v>113</v>
      </c>
      <c r="K5235" s="156" t="s">
        <v>6098</v>
      </c>
      <c r="M5235" s="231">
        <v>0</v>
      </c>
      <c r="N5235" s="231">
        <v>1000</v>
      </c>
      <c r="O5235" s="217">
        <f t="shared" si="80"/>
        <v>738309.67999999924</v>
      </c>
    </row>
    <row r="5236" spans="1:15" ht="22.05" hidden="1" customHeight="1" x14ac:dyDescent="0.2">
      <c r="A5236" s="227">
        <v>45899</v>
      </c>
      <c r="B5236" s="20" t="s">
        <v>185</v>
      </c>
      <c r="C5236" s="28">
        <v>57793</v>
      </c>
      <c r="D5236" s="56"/>
      <c r="E5236" s="25" t="s">
        <v>6090</v>
      </c>
      <c r="F5236" s="20" t="s">
        <v>79</v>
      </c>
      <c r="H5236" s="23" t="s">
        <v>22</v>
      </c>
      <c r="I5236" s="28" t="s">
        <v>54</v>
      </c>
      <c r="J5236" s="23" t="s">
        <v>44</v>
      </c>
      <c r="K5236" s="156" t="s">
        <v>1639</v>
      </c>
      <c r="M5236" s="231">
        <v>0</v>
      </c>
      <c r="N5236" s="231">
        <v>1700</v>
      </c>
      <c r="O5236" s="217">
        <f t="shared" si="80"/>
        <v>736609.67999999924</v>
      </c>
    </row>
    <row r="5237" spans="1:15" ht="22.05" hidden="1" customHeight="1" x14ac:dyDescent="0.2">
      <c r="A5237" s="227">
        <v>45899</v>
      </c>
      <c r="B5237" s="20" t="s">
        <v>185</v>
      </c>
      <c r="C5237" s="28">
        <v>57794</v>
      </c>
      <c r="D5237" s="56"/>
      <c r="E5237" s="25" t="s">
        <v>961</v>
      </c>
      <c r="F5237" s="20" t="s">
        <v>79</v>
      </c>
      <c r="H5237" s="23" t="s">
        <v>22</v>
      </c>
      <c r="I5237" s="28" t="s">
        <v>53</v>
      </c>
      <c r="J5237" s="23" t="s">
        <v>113</v>
      </c>
      <c r="K5237" s="156" t="s">
        <v>148</v>
      </c>
      <c r="M5237" s="231">
        <v>0</v>
      </c>
      <c r="N5237" s="231">
        <v>7700</v>
      </c>
      <c r="O5237" s="217">
        <f t="shared" si="80"/>
        <v>728909.67999999924</v>
      </c>
    </row>
    <row r="5238" spans="1:15" ht="22.05" hidden="1" customHeight="1" x14ac:dyDescent="0.2">
      <c r="A5238" s="227">
        <v>45899</v>
      </c>
      <c r="B5238" s="20" t="s">
        <v>185</v>
      </c>
      <c r="C5238" s="28">
        <v>57795</v>
      </c>
      <c r="D5238" s="56"/>
      <c r="E5238" s="25" t="s">
        <v>6091</v>
      </c>
      <c r="F5238" s="20" t="s">
        <v>79</v>
      </c>
      <c r="H5238" s="23" t="s">
        <v>22</v>
      </c>
      <c r="I5238" s="28" t="s">
        <v>103</v>
      </c>
      <c r="J5238" s="23" t="s">
        <v>92</v>
      </c>
      <c r="K5238" s="156" t="s">
        <v>2342</v>
      </c>
      <c r="M5238" s="231">
        <v>0</v>
      </c>
      <c r="N5238" s="231">
        <v>500</v>
      </c>
      <c r="O5238" s="217">
        <f t="shared" si="80"/>
        <v>728409.67999999924</v>
      </c>
    </row>
    <row r="5239" spans="1:15" ht="22.05" hidden="1" customHeight="1" x14ac:dyDescent="0.2">
      <c r="A5239" s="227">
        <v>45899</v>
      </c>
      <c r="B5239" s="20" t="s">
        <v>185</v>
      </c>
      <c r="C5239" s="28">
        <v>57796</v>
      </c>
      <c r="D5239" s="56"/>
      <c r="E5239" s="25" t="s">
        <v>131</v>
      </c>
      <c r="F5239" s="20" t="s">
        <v>79</v>
      </c>
      <c r="H5239" s="23" t="s">
        <v>22</v>
      </c>
      <c r="I5239" s="28" t="s">
        <v>103</v>
      </c>
      <c r="J5239" s="23" t="s">
        <v>214</v>
      </c>
      <c r="K5239" s="156" t="s">
        <v>132</v>
      </c>
      <c r="M5239" s="231">
        <v>0</v>
      </c>
      <c r="N5239" s="231">
        <v>400</v>
      </c>
      <c r="O5239" s="217">
        <f t="shared" si="80"/>
        <v>728009.67999999924</v>
      </c>
    </row>
    <row r="5240" spans="1:15" ht="22.05" hidden="1" customHeight="1" x14ac:dyDescent="0.2">
      <c r="A5240" s="227">
        <v>45899</v>
      </c>
      <c r="B5240" s="20" t="s">
        <v>185</v>
      </c>
      <c r="C5240" s="28">
        <v>57797</v>
      </c>
      <c r="D5240" s="56"/>
      <c r="E5240" s="25" t="s">
        <v>143</v>
      </c>
      <c r="F5240" s="20" t="s">
        <v>79</v>
      </c>
      <c r="H5240" s="23" t="s">
        <v>22</v>
      </c>
      <c r="I5240" s="28" t="s">
        <v>53</v>
      </c>
      <c r="J5240" s="23" t="s">
        <v>112</v>
      </c>
      <c r="K5240" s="156" t="s">
        <v>416</v>
      </c>
      <c r="L5240" s="231"/>
      <c r="M5240" s="231">
        <v>0</v>
      </c>
      <c r="N5240" s="231">
        <v>43884</v>
      </c>
      <c r="O5240" s="217">
        <f t="shared" si="80"/>
        <v>684125.67999999924</v>
      </c>
    </row>
    <row r="5241" spans="1:15" ht="22.05" hidden="1" customHeight="1" x14ac:dyDescent="0.2">
      <c r="A5241" s="227">
        <v>45899</v>
      </c>
      <c r="B5241" s="20" t="s">
        <v>185</v>
      </c>
      <c r="C5241" s="28">
        <v>57798</v>
      </c>
      <c r="D5241" s="56"/>
      <c r="E5241" s="25" t="s">
        <v>143</v>
      </c>
      <c r="F5241" s="20" t="s">
        <v>79</v>
      </c>
      <c r="H5241" s="23" t="s">
        <v>22</v>
      </c>
      <c r="I5241" s="28" t="s">
        <v>53</v>
      </c>
      <c r="J5241" s="23" t="s">
        <v>112</v>
      </c>
      <c r="K5241" s="156" t="s">
        <v>144</v>
      </c>
      <c r="L5241" s="231"/>
      <c r="M5241" s="231">
        <v>0</v>
      </c>
      <c r="N5241" s="231">
        <v>7000</v>
      </c>
      <c r="O5241" s="217">
        <f t="shared" si="80"/>
        <v>677125.67999999924</v>
      </c>
    </row>
    <row r="5242" spans="1:15" ht="22.05" hidden="1" customHeight="1" x14ac:dyDescent="0.2">
      <c r="A5242" s="227">
        <v>45899</v>
      </c>
      <c r="B5242" s="20" t="s">
        <v>185</v>
      </c>
      <c r="C5242" s="28">
        <v>57799</v>
      </c>
      <c r="D5242" s="56"/>
      <c r="E5242" s="25" t="s">
        <v>143</v>
      </c>
      <c r="F5242" s="20" t="s">
        <v>79</v>
      </c>
      <c r="H5242" s="23" t="s">
        <v>22</v>
      </c>
      <c r="I5242" s="28" t="s">
        <v>53</v>
      </c>
      <c r="J5242" s="23" t="s">
        <v>112</v>
      </c>
      <c r="K5242" s="156" t="s">
        <v>5797</v>
      </c>
      <c r="L5242" s="231"/>
      <c r="M5242" s="231">
        <v>0</v>
      </c>
      <c r="N5242" s="231">
        <v>40080</v>
      </c>
      <c r="O5242" s="217">
        <f t="shared" si="80"/>
        <v>637045.67999999924</v>
      </c>
    </row>
    <row r="5243" spans="1:15" ht="22.05" hidden="1" customHeight="1" x14ac:dyDescent="0.2">
      <c r="A5243" s="227">
        <v>45899</v>
      </c>
      <c r="B5243" s="20" t="s">
        <v>185</v>
      </c>
      <c r="C5243" s="28">
        <v>57800</v>
      </c>
      <c r="D5243" s="56"/>
      <c r="E5243" s="25" t="s">
        <v>143</v>
      </c>
      <c r="F5243" s="20" t="s">
        <v>79</v>
      </c>
      <c r="H5243" s="23" t="s">
        <v>22</v>
      </c>
      <c r="I5243" s="28" t="s">
        <v>53</v>
      </c>
      <c r="J5243" s="23" t="s">
        <v>112</v>
      </c>
      <c r="K5243" s="156" t="s">
        <v>1702</v>
      </c>
      <c r="L5243" s="231"/>
      <c r="M5243" s="231">
        <v>0</v>
      </c>
      <c r="N5243" s="231">
        <v>24000</v>
      </c>
      <c r="O5243" s="217">
        <f t="shared" si="80"/>
        <v>613045.67999999924</v>
      </c>
    </row>
    <row r="5244" spans="1:15" ht="22.05" hidden="1" customHeight="1" x14ac:dyDescent="0.2">
      <c r="A5244" s="227">
        <v>45899</v>
      </c>
      <c r="B5244" s="20" t="s">
        <v>185</v>
      </c>
      <c r="C5244" s="28">
        <v>57801</v>
      </c>
      <c r="D5244" s="56"/>
      <c r="E5244" s="25" t="s">
        <v>143</v>
      </c>
      <c r="F5244" s="20" t="s">
        <v>79</v>
      </c>
      <c r="H5244" s="23" t="s">
        <v>22</v>
      </c>
      <c r="I5244" s="28" t="s">
        <v>53</v>
      </c>
      <c r="J5244" s="23" t="s">
        <v>114</v>
      </c>
      <c r="K5244" s="156" t="s">
        <v>273</v>
      </c>
      <c r="L5244" s="231"/>
      <c r="M5244" s="231">
        <v>0</v>
      </c>
      <c r="N5244" s="231">
        <v>6550</v>
      </c>
      <c r="O5244" s="217">
        <f t="shared" ref="O5244:O5316" si="81">O5243+M5244-N5244</f>
        <v>606495.67999999924</v>
      </c>
    </row>
    <row r="5245" spans="1:15" ht="22.05" hidden="1" customHeight="1" x14ac:dyDescent="0.2">
      <c r="A5245" s="227">
        <v>45899</v>
      </c>
      <c r="B5245" s="20" t="s">
        <v>185</v>
      </c>
      <c r="C5245" s="28">
        <v>57802</v>
      </c>
      <c r="D5245" s="56"/>
      <c r="E5245" s="25" t="s">
        <v>143</v>
      </c>
      <c r="F5245" s="20" t="s">
        <v>79</v>
      </c>
      <c r="H5245" s="23" t="s">
        <v>22</v>
      </c>
      <c r="I5245" s="28" t="s">
        <v>53</v>
      </c>
      <c r="J5245" s="23" t="s">
        <v>114</v>
      </c>
      <c r="K5245" s="156" t="s">
        <v>149</v>
      </c>
      <c r="L5245" s="231"/>
      <c r="M5245" s="231">
        <v>0</v>
      </c>
      <c r="N5245" s="231">
        <v>20350</v>
      </c>
      <c r="O5245" s="217">
        <f t="shared" si="81"/>
        <v>586145.67999999924</v>
      </c>
    </row>
    <row r="5246" spans="1:15" ht="22.05" hidden="1" customHeight="1" x14ac:dyDescent="0.2">
      <c r="A5246" s="227">
        <v>45899</v>
      </c>
      <c r="B5246" s="20" t="s">
        <v>185</v>
      </c>
      <c r="C5246" s="28">
        <v>57803</v>
      </c>
      <c r="D5246" s="56"/>
      <c r="E5246" s="25" t="s">
        <v>143</v>
      </c>
      <c r="F5246" s="20" t="s">
        <v>79</v>
      </c>
      <c r="H5246" s="23" t="s">
        <v>22</v>
      </c>
      <c r="I5246" s="28" t="s">
        <v>53</v>
      </c>
      <c r="J5246" s="23" t="s">
        <v>112</v>
      </c>
      <c r="K5246" s="156" t="s">
        <v>5882</v>
      </c>
      <c r="L5246" s="231"/>
      <c r="M5246" s="231">
        <v>0</v>
      </c>
      <c r="N5246" s="231">
        <v>24900</v>
      </c>
      <c r="O5246" s="217">
        <f t="shared" si="81"/>
        <v>561245.67999999924</v>
      </c>
    </row>
    <row r="5247" spans="1:15" ht="22.05" hidden="1" customHeight="1" x14ac:dyDescent="0.2">
      <c r="A5247" s="227">
        <v>45899</v>
      </c>
      <c r="B5247" s="20" t="s">
        <v>185</v>
      </c>
      <c r="C5247" s="28">
        <v>57804</v>
      </c>
      <c r="D5247" s="56"/>
      <c r="E5247" s="25" t="s">
        <v>143</v>
      </c>
      <c r="F5247" s="20" t="s">
        <v>79</v>
      </c>
      <c r="H5247" s="23" t="s">
        <v>22</v>
      </c>
      <c r="I5247" s="28" t="s">
        <v>53</v>
      </c>
      <c r="J5247" s="23" t="s">
        <v>112</v>
      </c>
      <c r="K5247" s="156" t="s">
        <v>954</v>
      </c>
      <c r="L5247" s="231"/>
      <c r="M5247" s="231">
        <v>0</v>
      </c>
      <c r="N5247" s="231">
        <v>1765</v>
      </c>
      <c r="O5247" s="217">
        <f t="shared" si="81"/>
        <v>559480.67999999924</v>
      </c>
    </row>
    <row r="5248" spans="1:15" ht="22.05" hidden="1" customHeight="1" x14ac:dyDescent="0.2">
      <c r="A5248" s="227">
        <v>45899</v>
      </c>
      <c r="B5248" s="20" t="s">
        <v>185</v>
      </c>
      <c r="C5248" s="28">
        <v>57805</v>
      </c>
      <c r="D5248" s="56"/>
      <c r="E5248" s="25" t="s">
        <v>143</v>
      </c>
      <c r="F5248" s="20" t="s">
        <v>79</v>
      </c>
      <c r="H5248" s="23" t="s">
        <v>22</v>
      </c>
      <c r="I5248" s="28" t="s">
        <v>53</v>
      </c>
      <c r="J5248" s="23" t="s">
        <v>112</v>
      </c>
      <c r="K5248" s="156" t="s">
        <v>497</v>
      </c>
      <c r="L5248" s="231"/>
      <c r="M5248" s="231">
        <v>0</v>
      </c>
      <c r="N5248" s="231">
        <v>1650</v>
      </c>
      <c r="O5248" s="217">
        <f t="shared" si="81"/>
        <v>557830.67999999924</v>
      </c>
    </row>
    <row r="5249" spans="1:15" ht="22.05" hidden="1" customHeight="1" x14ac:dyDescent="0.2">
      <c r="A5249" s="227">
        <v>45899</v>
      </c>
      <c r="B5249" s="20" t="s">
        <v>185</v>
      </c>
      <c r="C5249" s="28">
        <v>57806</v>
      </c>
      <c r="D5249" s="56"/>
      <c r="E5249" s="25" t="s">
        <v>143</v>
      </c>
      <c r="F5249" s="20" t="s">
        <v>79</v>
      </c>
      <c r="H5249" s="23" t="s">
        <v>22</v>
      </c>
      <c r="I5249" s="28" t="s">
        <v>53</v>
      </c>
      <c r="J5249" s="23" t="s">
        <v>112</v>
      </c>
      <c r="K5249" s="156" t="s">
        <v>1703</v>
      </c>
      <c r="M5249" s="231">
        <v>0</v>
      </c>
      <c r="N5249" s="231">
        <v>20705</v>
      </c>
      <c r="O5249" s="217">
        <f t="shared" si="81"/>
        <v>537125.67999999924</v>
      </c>
    </row>
    <row r="5250" spans="1:15" ht="22.05" hidden="1" customHeight="1" x14ac:dyDescent="0.2">
      <c r="A5250" s="227">
        <v>45899</v>
      </c>
      <c r="B5250" s="20" t="s">
        <v>185</v>
      </c>
      <c r="C5250" s="28">
        <v>57807</v>
      </c>
      <c r="D5250" s="56"/>
      <c r="E5250" s="25" t="s">
        <v>143</v>
      </c>
      <c r="F5250" s="20" t="s">
        <v>79</v>
      </c>
      <c r="H5250" s="23" t="s">
        <v>22</v>
      </c>
      <c r="I5250" s="28" t="s">
        <v>53</v>
      </c>
      <c r="J5250" s="23" t="s">
        <v>112</v>
      </c>
      <c r="K5250" s="156" t="s">
        <v>264</v>
      </c>
      <c r="M5250" s="231">
        <v>0</v>
      </c>
      <c r="N5250" s="231">
        <v>68530</v>
      </c>
      <c r="O5250" s="217">
        <f t="shared" si="81"/>
        <v>468595.67999999924</v>
      </c>
    </row>
    <row r="5251" spans="1:15" ht="22.05" hidden="1" customHeight="1" x14ac:dyDescent="0.2">
      <c r="A5251" s="227">
        <v>45899</v>
      </c>
      <c r="B5251" s="20" t="s">
        <v>185</v>
      </c>
      <c r="C5251" s="28">
        <v>57808</v>
      </c>
      <c r="D5251" s="56"/>
      <c r="E5251" s="25" t="s">
        <v>539</v>
      </c>
      <c r="F5251" s="20" t="s">
        <v>79</v>
      </c>
      <c r="H5251" s="23" t="s">
        <v>22</v>
      </c>
      <c r="I5251" s="28" t="s">
        <v>53</v>
      </c>
      <c r="J5251" s="23" t="s">
        <v>112</v>
      </c>
      <c r="K5251" s="156" t="s">
        <v>264</v>
      </c>
      <c r="M5251" s="231">
        <v>0</v>
      </c>
      <c r="N5251" s="231">
        <v>1900</v>
      </c>
      <c r="O5251" s="217">
        <f t="shared" si="81"/>
        <v>466695.67999999924</v>
      </c>
    </row>
    <row r="5252" spans="1:15" ht="22.05" hidden="1" customHeight="1" x14ac:dyDescent="0.2">
      <c r="A5252" s="227">
        <v>45899</v>
      </c>
      <c r="B5252" s="20" t="s">
        <v>185</v>
      </c>
      <c r="C5252" s="28">
        <v>57809</v>
      </c>
      <c r="D5252" s="56"/>
      <c r="E5252" s="25" t="s">
        <v>143</v>
      </c>
      <c r="F5252" s="20" t="s">
        <v>79</v>
      </c>
      <c r="H5252" s="23" t="s">
        <v>22</v>
      </c>
      <c r="I5252" s="28" t="s">
        <v>53</v>
      </c>
      <c r="J5252" s="23" t="s">
        <v>112</v>
      </c>
      <c r="K5252" s="156" t="s">
        <v>148</v>
      </c>
      <c r="M5252" s="231">
        <v>0</v>
      </c>
      <c r="N5252" s="231">
        <v>15815</v>
      </c>
      <c r="O5252" s="217">
        <f t="shared" si="81"/>
        <v>450880.67999999924</v>
      </c>
    </row>
    <row r="5253" spans="1:15" ht="22.05" hidden="1" customHeight="1" x14ac:dyDescent="0.2">
      <c r="A5253" s="227">
        <v>45899</v>
      </c>
      <c r="B5253" s="20" t="s">
        <v>185</v>
      </c>
      <c r="C5253" s="28">
        <v>57810</v>
      </c>
      <c r="D5253" s="56"/>
      <c r="E5253" s="25" t="s">
        <v>143</v>
      </c>
      <c r="F5253" s="20" t="s">
        <v>79</v>
      </c>
      <c r="H5253" s="23" t="s">
        <v>22</v>
      </c>
      <c r="I5253" s="28" t="s">
        <v>53</v>
      </c>
      <c r="J5253" s="23" t="s">
        <v>112</v>
      </c>
      <c r="K5253" s="156" t="s">
        <v>418</v>
      </c>
      <c r="M5253" s="231">
        <v>0</v>
      </c>
      <c r="N5253" s="231">
        <v>25386</v>
      </c>
      <c r="O5253" s="217">
        <f t="shared" si="81"/>
        <v>425494.67999999924</v>
      </c>
    </row>
    <row r="5254" spans="1:15" ht="22.05" hidden="1" customHeight="1" x14ac:dyDescent="0.2">
      <c r="A5254" s="227">
        <v>45899</v>
      </c>
      <c r="B5254" s="20" t="s">
        <v>185</v>
      </c>
      <c r="C5254" s="28">
        <v>57811</v>
      </c>
      <c r="D5254" s="56"/>
      <c r="E5254" s="25" t="s">
        <v>143</v>
      </c>
      <c r="F5254" s="20" t="s">
        <v>79</v>
      </c>
      <c r="H5254" s="23" t="s">
        <v>22</v>
      </c>
      <c r="I5254" s="28" t="s">
        <v>53</v>
      </c>
      <c r="J5254" s="23" t="s">
        <v>112</v>
      </c>
      <c r="K5254" s="156" t="s">
        <v>263</v>
      </c>
      <c r="M5254" s="231">
        <v>0</v>
      </c>
      <c r="N5254" s="231">
        <v>22816</v>
      </c>
      <c r="O5254" s="217">
        <f t="shared" si="81"/>
        <v>402678.67999999924</v>
      </c>
    </row>
    <row r="5255" spans="1:15" ht="22.05" hidden="1" customHeight="1" x14ac:dyDescent="0.2">
      <c r="A5255" s="227">
        <v>45899</v>
      </c>
      <c r="B5255" s="20" t="s">
        <v>185</v>
      </c>
      <c r="C5255" s="28">
        <v>57812</v>
      </c>
      <c r="D5255" s="56"/>
      <c r="E5255" s="25" t="s">
        <v>143</v>
      </c>
      <c r="F5255" s="20" t="s">
        <v>79</v>
      </c>
      <c r="H5255" s="23" t="s">
        <v>22</v>
      </c>
      <c r="I5255" s="28" t="s">
        <v>53</v>
      </c>
      <c r="J5255" s="23" t="s">
        <v>112</v>
      </c>
      <c r="K5255" s="156" t="s">
        <v>56</v>
      </c>
      <c r="M5255" s="231">
        <v>0</v>
      </c>
      <c r="N5255" s="231">
        <v>28650</v>
      </c>
      <c r="O5255" s="217">
        <f t="shared" si="81"/>
        <v>374028.67999999924</v>
      </c>
    </row>
    <row r="5256" spans="1:15" ht="22.05" hidden="1" customHeight="1" x14ac:dyDescent="0.2">
      <c r="A5256" s="227">
        <v>45899</v>
      </c>
      <c r="B5256" s="20" t="s">
        <v>185</v>
      </c>
      <c r="C5256" s="28">
        <v>57813</v>
      </c>
      <c r="D5256" s="56"/>
      <c r="E5256" s="328" t="s">
        <v>141</v>
      </c>
      <c r="F5256" s="329" t="s">
        <v>79</v>
      </c>
      <c r="G5256" s="330"/>
      <c r="H5256" s="331" t="s">
        <v>22</v>
      </c>
      <c r="I5256" s="331" t="s">
        <v>54</v>
      </c>
      <c r="J5256" s="331" t="s">
        <v>63</v>
      </c>
      <c r="K5256" s="332" t="s">
        <v>225</v>
      </c>
      <c r="L5256" s="333">
        <v>75000</v>
      </c>
      <c r="M5256" s="333">
        <v>0</v>
      </c>
      <c r="N5256" s="333">
        <v>10000</v>
      </c>
      <c r="O5256" s="217">
        <f t="shared" si="81"/>
        <v>364028.67999999924</v>
      </c>
    </row>
    <row r="5257" spans="1:15" ht="22.05" hidden="1" customHeight="1" x14ac:dyDescent="0.2">
      <c r="A5257" s="227">
        <v>45899</v>
      </c>
      <c r="B5257" s="20" t="s">
        <v>185</v>
      </c>
      <c r="C5257" s="28">
        <v>57813</v>
      </c>
      <c r="D5257" s="56"/>
      <c r="E5257" s="328" t="s">
        <v>559</v>
      </c>
      <c r="F5257" s="329" t="s">
        <v>79</v>
      </c>
      <c r="G5257" s="330"/>
      <c r="H5257" s="331" t="s">
        <v>22</v>
      </c>
      <c r="I5257" s="331" t="s">
        <v>54</v>
      </c>
      <c r="J5257" s="331" t="s">
        <v>41</v>
      </c>
      <c r="K5257" s="332" t="s">
        <v>225</v>
      </c>
      <c r="L5257" s="333">
        <v>75000</v>
      </c>
      <c r="M5257" s="333">
        <v>0</v>
      </c>
      <c r="N5257" s="333">
        <v>20000</v>
      </c>
      <c r="O5257" s="217">
        <f t="shared" si="81"/>
        <v>344028.67999999924</v>
      </c>
    </row>
    <row r="5258" spans="1:15" ht="22.05" hidden="1" customHeight="1" x14ac:dyDescent="0.2">
      <c r="A5258" s="227">
        <v>45899</v>
      </c>
      <c r="B5258" s="20" t="s">
        <v>185</v>
      </c>
      <c r="C5258" s="28">
        <v>57813</v>
      </c>
      <c r="D5258" s="56"/>
      <c r="E5258" s="328" t="s">
        <v>463</v>
      </c>
      <c r="F5258" s="329" t="s">
        <v>79</v>
      </c>
      <c r="G5258" s="330"/>
      <c r="H5258" s="331" t="s">
        <v>22</v>
      </c>
      <c r="I5258" s="331" t="s">
        <v>54</v>
      </c>
      <c r="J5258" s="331" t="s">
        <v>62</v>
      </c>
      <c r="K5258" s="332" t="s">
        <v>225</v>
      </c>
      <c r="L5258" s="333">
        <v>75000</v>
      </c>
      <c r="M5258" s="333">
        <v>0</v>
      </c>
      <c r="N5258" s="333">
        <v>30000</v>
      </c>
      <c r="O5258" s="217">
        <f t="shared" si="81"/>
        <v>314028.67999999924</v>
      </c>
    </row>
    <row r="5259" spans="1:15" ht="22.05" hidden="1" customHeight="1" x14ac:dyDescent="0.2">
      <c r="A5259" s="227">
        <v>45899</v>
      </c>
      <c r="B5259" s="20" t="s">
        <v>185</v>
      </c>
      <c r="C5259" s="28">
        <v>57813</v>
      </c>
      <c r="D5259" s="56"/>
      <c r="E5259" s="328" t="s">
        <v>560</v>
      </c>
      <c r="F5259" s="329" t="s">
        <v>79</v>
      </c>
      <c r="G5259" s="330"/>
      <c r="H5259" s="331" t="s">
        <v>22</v>
      </c>
      <c r="I5259" s="331" t="s">
        <v>54</v>
      </c>
      <c r="J5259" s="331" t="s">
        <v>44</v>
      </c>
      <c r="K5259" s="332" t="s">
        <v>225</v>
      </c>
      <c r="L5259" s="333">
        <v>75000</v>
      </c>
      <c r="M5259" s="333">
        <v>0</v>
      </c>
      <c r="N5259" s="333">
        <v>10000</v>
      </c>
      <c r="O5259" s="217">
        <f t="shared" si="81"/>
        <v>304028.67999999924</v>
      </c>
    </row>
    <row r="5260" spans="1:15" ht="22.05" hidden="1" customHeight="1" x14ac:dyDescent="0.2">
      <c r="A5260" s="227">
        <v>45899</v>
      </c>
      <c r="B5260" s="20" t="s">
        <v>185</v>
      </c>
      <c r="C5260" s="28">
        <v>57813</v>
      </c>
      <c r="D5260" s="56"/>
      <c r="E5260" s="328" t="s">
        <v>561</v>
      </c>
      <c r="F5260" s="329" t="s">
        <v>79</v>
      </c>
      <c r="G5260" s="330"/>
      <c r="H5260" s="331" t="s">
        <v>22</v>
      </c>
      <c r="I5260" s="331" t="s">
        <v>54</v>
      </c>
      <c r="J5260" s="331" t="s">
        <v>63</v>
      </c>
      <c r="K5260" s="332" t="s">
        <v>225</v>
      </c>
      <c r="L5260" s="333">
        <v>75000</v>
      </c>
      <c r="M5260" s="333">
        <v>0</v>
      </c>
      <c r="N5260" s="333">
        <v>5000</v>
      </c>
      <c r="O5260" s="217">
        <f t="shared" si="81"/>
        <v>299028.67999999924</v>
      </c>
    </row>
    <row r="5261" spans="1:15" ht="22.05" hidden="1" customHeight="1" x14ac:dyDescent="0.2">
      <c r="A5261" s="227">
        <v>45899</v>
      </c>
      <c r="B5261" s="20" t="s">
        <v>185</v>
      </c>
      <c r="C5261" s="28">
        <v>57814</v>
      </c>
      <c r="D5261" s="56"/>
      <c r="E5261" s="334" t="s">
        <v>143</v>
      </c>
      <c r="F5261" s="329" t="s">
        <v>79</v>
      </c>
      <c r="G5261" s="330"/>
      <c r="H5261" s="331" t="s">
        <v>22</v>
      </c>
      <c r="I5261" s="331" t="s">
        <v>53</v>
      </c>
      <c r="J5261" s="331" t="s">
        <v>112</v>
      </c>
      <c r="K5261" s="332" t="s">
        <v>145</v>
      </c>
      <c r="L5261" s="333">
        <v>30400</v>
      </c>
      <c r="M5261" s="333">
        <v>0</v>
      </c>
      <c r="N5261" s="333">
        <f>L5261-N5262-N5263-N5264-N5265-N5266</f>
        <v>17500</v>
      </c>
      <c r="O5261" s="217">
        <f t="shared" si="81"/>
        <v>281528.67999999924</v>
      </c>
    </row>
    <row r="5262" spans="1:15" ht="22.05" hidden="1" customHeight="1" x14ac:dyDescent="0.2">
      <c r="A5262" s="227">
        <v>45899</v>
      </c>
      <c r="B5262" s="20" t="s">
        <v>185</v>
      </c>
      <c r="C5262" s="28">
        <v>57814</v>
      </c>
      <c r="D5262" s="56"/>
      <c r="E5262" s="334" t="s">
        <v>558</v>
      </c>
      <c r="F5262" s="329" t="s">
        <v>79</v>
      </c>
      <c r="G5262" s="330"/>
      <c r="H5262" s="331" t="s">
        <v>22</v>
      </c>
      <c r="I5262" s="331" t="s">
        <v>54</v>
      </c>
      <c r="J5262" s="331" t="s">
        <v>61</v>
      </c>
      <c r="K5262" s="332" t="s">
        <v>145</v>
      </c>
      <c r="L5262" s="333">
        <v>30400</v>
      </c>
      <c r="M5262" s="333">
        <v>0</v>
      </c>
      <c r="N5262" s="333">
        <v>1800</v>
      </c>
      <c r="O5262" s="217">
        <f t="shared" si="81"/>
        <v>279728.67999999924</v>
      </c>
    </row>
    <row r="5263" spans="1:15" ht="22.05" hidden="1" customHeight="1" x14ac:dyDescent="0.2">
      <c r="A5263" s="227">
        <v>45899</v>
      </c>
      <c r="B5263" s="20" t="s">
        <v>185</v>
      </c>
      <c r="C5263" s="28">
        <v>57814</v>
      </c>
      <c r="D5263" s="56"/>
      <c r="E5263" s="328" t="s">
        <v>555</v>
      </c>
      <c r="F5263" s="329" t="s">
        <v>79</v>
      </c>
      <c r="G5263" s="330"/>
      <c r="H5263" s="331" t="s">
        <v>22</v>
      </c>
      <c r="I5263" s="331" t="s">
        <v>54</v>
      </c>
      <c r="J5263" s="331" t="s">
        <v>61</v>
      </c>
      <c r="K5263" s="332" t="s">
        <v>145</v>
      </c>
      <c r="L5263" s="333">
        <v>30400</v>
      </c>
      <c r="M5263" s="333">
        <v>0</v>
      </c>
      <c r="N5263" s="333">
        <v>1500</v>
      </c>
      <c r="O5263" s="217">
        <f t="shared" si="81"/>
        <v>278228.67999999924</v>
      </c>
    </row>
    <row r="5264" spans="1:15" ht="22.05" hidden="1" customHeight="1" x14ac:dyDescent="0.2">
      <c r="A5264" s="227">
        <v>45899</v>
      </c>
      <c r="B5264" s="20" t="s">
        <v>185</v>
      </c>
      <c r="C5264" s="28">
        <v>57814</v>
      </c>
      <c r="D5264" s="56"/>
      <c r="E5264" s="328" t="s">
        <v>556</v>
      </c>
      <c r="F5264" s="329" t="s">
        <v>79</v>
      </c>
      <c r="G5264" s="330"/>
      <c r="H5264" s="331" t="s">
        <v>22</v>
      </c>
      <c r="I5264" s="331" t="s">
        <v>54</v>
      </c>
      <c r="J5264" s="331" t="s">
        <v>32</v>
      </c>
      <c r="K5264" s="332" t="s">
        <v>145</v>
      </c>
      <c r="L5264" s="333">
        <v>30400</v>
      </c>
      <c r="M5264" s="333">
        <v>0</v>
      </c>
      <c r="N5264" s="333">
        <v>6000</v>
      </c>
      <c r="O5264" s="217">
        <f t="shared" si="81"/>
        <v>272228.67999999924</v>
      </c>
    </row>
    <row r="5265" spans="1:15" ht="22.05" hidden="1" customHeight="1" x14ac:dyDescent="0.2">
      <c r="A5265" s="227">
        <v>45899</v>
      </c>
      <c r="B5265" s="20" t="s">
        <v>185</v>
      </c>
      <c r="C5265" s="28">
        <v>57814</v>
      </c>
      <c r="D5265" s="56"/>
      <c r="E5265" s="328" t="s">
        <v>557</v>
      </c>
      <c r="F5265" s="329" t="s">
        <v>79</v>
      </c>
      <c r="G5265" s="330"/>
      <c r="H5265" s="331" t="s">
        <v>22</v>
      </c>
      <c r="I5265" s="331" t="s">
        <v>54</v>
      </c>
      <c r="J5265" s="331" t="s">
        <v>63</v>
      </c>
      <c r="K5265" s="332" t="s">
        <v>145</v>
      </c>
      <c r="L5265" s="333">
        <v>30400</v>
      </c>
      <c r="M5265" s="333">
        <v>0</v>
      </c>
      <c r="N5265" s="333">
        <v>1800</v>
      </c>
      <c r="O5265" s="217">
        <f t="shared" si="81"/>
        <v>270428.67999999924</v>
      </c>
    </row>
    <row r="5266" spans="1:15" ht="22.05" hidden="1" customHeight="1" x14ac:dyDescent="0.2">
      <c r="A5266" s="227">
        <v>45899</v>
      </c>
      <c r="B5266" s="20" t="s">
        <v>185</v>
      </c>
      <c r="C5266" s="28">
        <v>57814</v>
      </c>
      <c r="D5266" s="56"/>
      <c r="E5266" s="328" t="s">
        <v>3486</v>
      </c>
      <c r="F5266" s="329" t="s">
        <v>79</v>
      </c>
      <c r="G5266" s="330"/>
      <c r="H5266" s="331" t="s">
        <v>22</v>
      </c>
      <c r="I5266" s="331" t="s">
        <v>54</v>
      </c>
      <c r="J5266" s="331" t="s">
        <v>63</v>
      </c>
      <c r="K5266" s="332" t="s">
        <v>145</v>
      </c>
      <c r="L5266" s="333">
        <v>30400</v>
      </c>
      <c r="M5266" s="333">
        <v>0</v>
      </c>
      <c r="N5266" s="333">
        <v>1800</v>
      </c>
      <c r="O5266" s="217">
        <f t="shared" si="81"/>
        <v>268628.67999999924</v>
      </c>
    </row>
    <row r="5267" spans="1:15" ht="22.05" hidden="1" customHeight="1" x14ac:dyDescent="0.2">
      <c r="A5267" s="227">
        <v>45899</v>
      </c>
      <c r="B5267" s="20" t="s">
        <v>185</v>
      </c>
      <c r="C5267" s="28">
        <v>57815</v>
      </c>
      <c r="D5267" s="56"/>
      <c r="E5267" s="25" t="s">
        <v>143</v>
      </c>
      <c r="F5267" s="20" t="s">
        <v>79</v>
      </c>
      <c r="H5267" s="23" t="s">
        <v>22</v>
      </c>
      <c r="I5267" s="28" t="s">
        <v>53</v>
      </c>
      <c r="J5267" s="23" t="s">
        <v>112</v>
      </c>
      <c r="K5267" s="156" t="s">
        <v>5798</v>
      </c>
      <c r="M5267" s="231">
        <v>0</v>
      </c>
      <c r="N5267" s="231">
        <v>4500</v>
      </c>
      <c r="O5267" s="217">
        <f t="shared" si="81"/>
        <v>264128.67999999924</v>
      </c>
    </row>
    <row r="5268" spans="1:15" ht="22.05" hidden="1" customHeight="1" x14ac:dyDescent="0.2">
      <c r="A5268" s="227">
        <v>45899</v>
      </c>
      <c r="B5268" s="20" t="s">
        <v>185</v>
      </c>
      <c r="C5268" s="28">
        <v>57816</v>
      </c>
      <c r="D5268" s="56"/>
      <c r="E5268" s="25" t="s">
        <v>143</v>
      </c>
      <c r="F5268" s="20" t="s">
        <v>79</v>
      </c>
      <c r="H5268" s="23" t="s">
        <v>22</v>
      </c>
      <c r="I5268" s="28" t="s">
        <v>53</v>
      </c>
      <c r="J5268" s="23" t="s">
        <v>112</v>
      </c>
      <c r="K5268" s="156" t="s">
        <v>419</v>
      </c>
      <c r="M5268" s="231">
        <v>0</v>
      </c>
      <c r="N5268" s="231">
        <v>6150</v>
      </c>
      <c r="O5268" s="217">
        <f t="shared" si="81"/>
        <v>257978.67999999924</v>
      </c>
    </row>
    <row r="5269" spans="1:15" ht="22.05" hidden="1" customHeight="1" x14ac:dyDescent="0.2">
      <c r="A5269" s="227">
        <v>45899</v>
      </c>
      <c r="B5269" s="20" t="s">
        <v>185</v>
      </c>
      <c r="C5269" s="28">
        <v>57817</v>
      </c>
      <c r="D5269" s="56"/>
      <c r="E5269" s="25" t="s">
        <v>6092</v>
      </c>
      <c r="F5269" s="20" t="s">
        <v>79</v>
      </c>
      <c r="H5269" s="23" t="s">
        <v>22</v>
      </c>
      <c r="I5269" s="28" t="s">
        <v>55</v>
      </c>
      <c r="J5269" s="23" t="s">
        <v>73</v>
      </c>
      <c r="K5269" s="156" t="s">
        <v>6099</v>
      </c>
      <c r="M5269" s="231">
        <v>0</v>
      </c>
      <c r="N5269" s="231">
        <v>9278</v>
      </c>
      <c r="O5269" s="217">
        <f t="shared" si="81"/>
        <v>248700.67999999924</v>
      </c>
    </row>
    <row r="5270" spans="1:15" ht="22.05" hidden="1" customHeight="1" x14ac:dyDescent="0.2">
      <c r="A5270" s="227">
        <v>45899</v>
      </c>
      <c r="B5270" s="20" t="s">
        <v>185</v>
      </c>
      <c r="C5270" s="28">
        <v>57818</v>
      </c>
      <c r="D5270" s="56"/>
      <c r="E5270" s="25" t="s">
        <v>6093</v>
      </c>
      <c r="F5270" s="20" t="s">
        <v>79</v>
      </c>
      <c r="H5270" s="23" t="s">
        <v>22</v>
      </c>
      <c r="I5270" s="28" t="s">
        <v>55</v>
      </c>
      <c r="J5270" s="23" t="s">
        <v>261</v>
      </c>
      <c r="K5270" s="156" t="s">
        <v>155</v>
      </c>
      <c r="M5270" s="231">
        <v>0</v>
      </c>
      <c r="N5270" s="231">
        <v>4000</v>
      </c>
      <c r="O5270" s="217">
        <f t="shared" si="81"/>
        <v>244700.67999999924</v>
      </c>
    </row>
    <row r="5271" spans="1:15" ht="22.05" hidden="1" customHeight="1" x14ac:dyDescent="0.2">
      <c r="A5271" s="227">
        <v>45899</v>
      </c>
      <c r="B5271" s="20" t="s">
        <v>185</v>
      </c>
      <c r="C5271" s="28">
        <v>57819</v>
      </c>
      <c r="D5271" s="56"/>
      <c r="E5271" s="25" t="s">
        <v>6094</v>
      </c>
      <c r="F5271" s="20" t="s">
        <v>79</v>
      </c>
      <c r="H5271" s="23" t="s">
        <v>22</v>
      </c>
      <c r="I5271" s="28" t="s">
        <v>55</v>
      </c>
      <c r="J5271" s="23" t="s">
        <v>73</v>
      </c>
      <c r="K5271" s="156" t="s">
        <v>140</v>
      </c>
      <c r="M5271" s="231">
        <v>0</v>
      </c>
      <c r="N5271" s="231">
        <v>1500</v>
      </c>
      <c r="O5271" s="217">
        <f t="shared" si="81"/>
        <v>243200.67999999924</v>
      </c>
    </row>
    <row r="5272" spans="1:15" ht="22.05" customHeight="1" x14ac:dyDescent="0.2">
      <c r="A5272" s="227">
        <v>45899</v>
      </c>
      <c r="B5272" s="20" t="s">
        <v>185</v>
      </c>
      <c r="C5272" s="28">
        <v>57820</v>
      </c>
      <c r="D5272" s="56"/>
      <c r="E5272" s="25" t="s">
        <v>162</v>
      </c>
      <c r="F5272" s="20" t="s">
        <v>79</v>
      </c>
      <c r="H5272" s="23" t="s">
        <v>21</v>
      </c>
      <c r="I5272" s="28" t="s">
        <v>81</v>
      </c>
      <c r="J5272" s="23" t="s">
        <v>200</v>
      </c>
      <c r="M5272" s="608">
        <v>20000</v>
      </c>
      <c r="N5272" s="231">
        <v>0</v>
      </c>
      <c r="O5272" s="217">
        <f t="shared" si="81"/>
        <v>263200.67999999924</v>
      </c>
    </row>
    <row r="5273" spans="1:15" ht="22.05" hidden="1" customHeight="1" x14ac:dyDescent="0.2">
      <c r="A5273" s="227">
        <v>45899</v>
      </c>
      <c r="B5273" s="20" t="s">
        <v>185</v>
      </c>
      <c r="C5273" s="28">
        <v>57821</v>
      </c>
      <c r="D5273" s="56"/>
      <c r="E5273" s="25" t="s">
        <v>143</v>
      </c>
      <c r="F5273" s="20" t="s">
        <v>79</v>
      </c>
      <c r="H5273" s="23" t="s">
        <v>22</v>
      </c>
      <c r="I5273" s="28" t="s">
        <v>53</v>
      </c>
      <c r="J5273" s="23" t="s">
        <v>112</v>
      </c>
      <c r="K5273" s="156" t="s">
        <v>146</v>
      </c>
      <c r="M5273" s="231">
        <v>0</v>
      </c>
      <c r="N5273" s="231">
        <v>104083</v>
      </c>
      <c r="O5273" s="217">
        <f t="shared" si="81"/>
        <v>159117.67999999924</v>
      </c>
    </row>
    <row r="5274" spans="1:15" ht="22.05" hidden="1" customHeight="1" x14ac:dyDescent="0.2">
      <c r="A5274" s="227">
        <v>45899</v>
      </c>
      <c r="B5274" s="20" t="s">
        <v>185</v>
      </c>
      <c r="C5274" s="28">
        <v>57822</v>
      </c>
      <c r="D5274" s="56"/>
      <c r="E5274" s="25" t="s">
        <v>130</v>
      </c>
      <c r="F5274" s="20" t="s">
        <v>79</v>
      </c>
      <c r="H5274" s="23" t="s">
        <v>22</v>
      </c>
      <c r="I5274" s="28" t="s">
        <v>53</v>
      </c>
      <c r="J5274" s="23" t="s">
        <v>113</v>
      </c>
      <c r="K5274" s="156" t="s">
        <v>6100</v>
      </c>
      <c r="M5274" s="231">
        <v>0</v>
      </c>
      <c r="N5274" s="231">
        <v>1000</v>
      </c>
      <c r="O5274" s="217">
        <f t="shared" si="81"/>
        <v>158117.67999999924</v>
      </c>
    </row>
    <row r="5275" spans="1:15" ht="22.05" hidden="1" customHeight="1" x14ac:dyDescent="0.2">
      <c r="A5275" s="227">
        <v>45899</v>
      </c>
      <c r="B5275" s="20" t="s">
        <v>185</v>
      </c>
      <c r="C5275" s="28">
        <v>57823</v>
      </c>
      <c r="D5275" s="56"/>
      <c r="E5275" s="25" t="s">
        <v>6095</v>
      </c>
      <c r="F5275" s="20" t="s">
        <v>79</v>
      </c>
      <c r="H5275" s="23" t="s">
        <v>22</v>
      </c>
      <c r="I5275" s="28" t="s">
        <v>103</v>
      </c>
      <c r="J5275" s="23" t="s">
        <v>98</v>
      </c>
      <c r="K5275" s="156" t="s">
        <v>122</v>
      </c>
      <c r="M5275" s="231">
        <v>0</v>
      </c>
      <c r="N5275" s="231">
        <v>6000</v>
      </c>
      <c r="O5275" s="217">
        <f t="shared" si="81"/>
        <v>152117.67999999924</v>
      </c>
    </row>
    <row r="5276" spans="1:15" ht="22.05" hidden="1" customHeight="1" x14ac:dyDescent="0.2">
      <c r="A5276" s="227">
        <v>45899</v>
      </c>
      <c r="B5276" s="20" t="s">
        <v>185</v>
      </c>
      <c r="C5276" s="28">
        <v>57824</v>
      </c>
      <c r="D5276" s="56"/>
      <c r="E5276" s="25" t="s">
        <v>6096</v>
      </c>
      <c r="F5276" s="20" t="s">
        <v>79</v>
      </c>
      <c r="H5276" s="23" t="s">
        <v>22</v>
      </c>
      <c r="I5276" s="28" t="s">
        <v>54</v>
      </c>
      <c r="J5276" s="23" t="s">
        <v>61</v>
      </c>
      <c r="K5276" s="156" t="s">
        <v>445</v>
      </c>
      <c r="M5276" s="231">
        <v>0</v>
      </c>
      <c r="N5276" s="231">
        <v>2500</v>
      </c>
      <c r="O5276" s="217">
        <f t="shared" si="81"/>
        <v>149617.67999999924</v>
      </c>
    </row>
    <row r="5277" spans="1:15" ht="22.05" hidden="1" customHeight="1" x14ac:dyDescent="0.2">
      <c r="A5277" s="227">
        <v>45899</v>
      </c>
      <c r="B5277" s="20" t="s">
        <v>185</v>
      </c>
      <c r="C5277" s="28">
        <v>57825</v>
      </c>
      <c r="D5277" s="56"/>
      <c r="E5277" s="25" t="s">
        <v>6097</v>
      </c>
      <c r="F5277" s="20" t="s">
        <v>79</v>
      </c>
      <c r="H5277" s="23" t="s">
        <v>22</v>
      </c>
      <c r="I5277" s="28" t="s">
        <v>103</v>
      </c>
      <c r="J5277" s="23" t="s">
        <v>60</v>
      </c>
      <c r="K5277" s="156" t="s">
        <v>6101</v>
      </c>
      <c r="M5277" s="231">
        <v>0</v>
      </c>
      <c r="N5277" s="231">
        <v>20000</v>
      </c>
      <c r="O5277" s="217">
        <f t="shared" si="81"/>
        <v>129617.67999999924</v>
      </c>
    </row>
    <row r="5278" spans="1:15" ht="22.05" hidden="1" customHeight="1" x14ac:dyDescent="0.2">
      <c r="A5278" s="227">
        <v>45900</v>
      </c>
      <c r="B5278" s="20" t="s">
        <v>185</v>
      </c>
      <c r="C5278" s="28">
        <v>57826</v>
      </c>
      <c r="D5278" s="56"/>
      <c r="E5278" s="25" t="s">
        <v>6104</v>
      </c>
      <c r="F5278" s="20" t="s">
        <v>79</v>
      </c>
      <c r="H5278" s="23" t="s">
        <v>22</v>
      </c>
      <c r="I5278" s="28" t="s">
        <v>103</v>
      </c>
      <c r="J5278" s="23" t="s">
        <v>93</v>
      </c>
      <c r="K5278" s="156" t="s">
        <v>464</v>
      </c>
      <c r="M5278" s="231">
        <v>0</v>
      </c>
      <c r="N5278" s="231">
        <v>500</v>
      </c>
      <c r="O5278" s="217">
        <f t="shared" si="81"/>
        <v>129117.67999999924</v>
      </c>
    </row>
    <row r="5279" spans="1:15" ht="22.05" hidden="1" customHeight="1" x14ac:dyDescent="0.2">
      <c r="A5279" s="227">
        <v>45900</v>
      </c>
      <c r="B5279" s="20" t="s">
        <v>185</v>
      </c>
      <c r="C5279" s="28">
        <v>57827</v>
      </c>
      <c r="D5279" s="56"/>
      <c r="E5279" s="25" t="s">
        <v>6102</v>
      </c>
      <c r="F5279" s="20" t="s">
        <v>79</v>
      </c>
      <c r="H5279" s="23" t="s">
        <v>22</v>
      </c>
      <c r="I5279" s="28" t="s">
        <v>103</v>
      </c>
      <c r="J5279" s="23" t="s">
        <v>93</v>
      </c>
      <c r="K5279" s="156" t="s">
        <v>2817</v>
      </c>
      <c r="M5279" s="231">
        <v>0</v>
      </c>
      <c r="N5279" s="231">
        <v>150</v>
      </c>
      <c r="O5279" s="217">
        <f t="shared" si="81"/>
        <v>128967.67999999924</v>
      </c>
    </row>
    <row r="5280" spans="1:15" ht="22.05" hidden="1" customHeight="1" x14ac:dyDescent="0.2">
      <c r="A5280" s="227">
        <v>45900</v>
      </c>
      <c r="B5280" s="20" t="s">
        <v>185</v>
      </c>
      <c r="C5280" s="28">
        <v>57828</v>
      </c>
      <c r="D5280" s="56"/>
      <c r="E5280" s="25" t="s">
        <v>6103</v>
      </c>
      <c r="F5280" s="20" t="s">
        <v>79</v>
      </c>
      <c r="H5280" s="23" t="s">
        <v>22</v>
      </c>
      <c r="I5280" s="28" t="s">
        <v>54</v>
      </c>
      <c r="J5280" s="23" t="s">
        <v>64</v>
      </c>
      <c r="K5280" s="156" t="s">
        <v>51</v>
      </c>
      <c r="M5280" s="231">
        <v>0</v>
      </c>
      <c r="N5280" s="231">
        <v>42500</v>
      </c>
      <c r="O5280" s="217">
        <f t="shared" si="81"/>
        <v>86467.679999999236</v>
      </c>
    </row>
    <row r="5281" spans="1:16" ht="22.05" hidden="1" customHeight="1" x14ac:dyDescent="0.2">
      <c r="A5281" s="227">
        <v>45900</v>
      </c>
      <c r="B5281" s="20" t="s">
        <v>185</v>
      </c>
      <c r="C5281" s="28">
        <v>57829</v>
      </c>
      <c r="D5281" s="56"/>
      <c r="E5281" s="25" t="s">
        <v>539</v>
      </c>
      <c r="F5281" s="20" t="s">
        <v>79</v>
      </c>
      <c r="H5281" s="23" t="s">
        <v>22</v>
      </c>
      <c r="I5281" s="28" t="s">
        <v>53</v>
      </c>
      <c r="J5281" s="23" t="s">
        <v>113</v>
      </c>
      <c r="K5281" s="156" t="s">
        <v>6105</v>
      </c>
      <c r="M5281" s="231">
        <v>0</v>
      </c>
      <c r="N5281" s="231">
        <v>3500</v>
      </c>
      <c r="O5281" s="217">
        <f t="shared" si="81"/>
        <v>82967.679999999236</v>
      </c>
    </row>
    <row r="5282" spans="1:16" ht="22.05" hidden="1" customHeight="1" thickBot="1" x14ac:dyDescent="0.25">
      <c r="A5282" s="475">
        <v>45900</v>
      </c>
      <c r="B5282" s="47" t="s">
        <v>185</v>
      </c>
      <c r="C5282" s="69">
        <v>57830</v>
      </c>
      <c r="D5282" s="476"/>
      <c r="E5282" s="89" t="s">
        <v>151</v>
      </c>
      <c r="F5282" s="47" t="s">
        <v>79</v>
      </c>
      <c r="G5282" s="69"/>
      <c r="H5282" s="368" t="s">
        <v>22</v>
      </c>
      <c r="I5282" s="69" t="s">
        <v>53</v>
      </c>
      <c r="J5282" s="368" t="s">
        <v>112</v>
      </c>
      <c r="K5282" s="427" t="s">
        <v>122</v>
      </c>
      <c r="L5282" s="89"/>
      <c r="M5282" s="477">
        <v>0</v>
      </c>
      <c r="N5282" s="477">
        <v>666</v>
      </c>
      <c r="O5282" s="578">
        <f t="shared" si="81"/>
        <v>82301.679999999236</v>
      </c>
      <c r="P5282" s="89"/>
    </row>
    <row r="5283" spans="1:16" ht="22.05" hidden="1" customHeight="1" x14ac:dyDescent="0.2">
      <c r="A5283" s="227">
        <v>45901</v>
      </c>
      <c r="B5283" s="20" t="s">
        <v>185</v>
      </c>
      <c r="C5283" s="28">
        <v>57833</v>
      </c>
      <c r="D5283" s="56"/>
      <c r="E5283" s="25" t="s">
        <v>1400</v>
      </c>
      <c r="F5283" s="20" t="s">
        <v>79</v>
      </c>
      <c r="H5283" s="23" t="s">
        <v>22</v>
      </c>
      <c r="I5283" s="28" t="s">
        <v>103</v>
      </c>
      <c r="J5283" s="23" t="s">
        <v>97</v>
      </c>
      <c r="K5283" s="156" t="s">
        <v>134</v>
      </c>
      <c r="M5283" s="231">
        <v>0</v>
      </c>
      <c r="N5283" s="231">
        <v>300</v>
      </c>
      <c r="O5283" s="217">
        <f t="shared" si="81"/>
        <v>82001.679999999236</v>
      </c>
    </row>
    <row r="5284" spans="1:16" ht="22.05" hidden="1" customHeight="1" x14ac:dyDescent="0.2">
      <c r="A5284" s="227">
        <v>45901</v>
      </c>
      <c r="B5284" s="20" t="s">
        <v>185</v>
      </c>
      <c r="C5284" s="28">
        <v>57834</v>
      </c>
      <c r="D5284" s="56"/>
      <c r="E5284" s="25" t="s">
        <v>802</v>
      </c>
      <c r="F5284" s="20" t="s">
        <v>79</v>
      </c>
      <c r="H5284" s="23" t="s">
        <v>22</v>
      </c>
      <c r="I5284" s="28" t="s">
        <v>103</v>
      </c>
      <c r="J5284" s="23" t="s">
        <v>96</v>
      </c>
      <c r="K5284" s="156" t="s">
        <v>134</v>
      </c>
      <c r="M5284" s="231">
        <v>0</v>
      </c>
      <c r="N5284" s="231">
        <v>700</v>
      </c>
      <c r="O5284" s="217">
        <f t="shared" si="81"/>
        <v>81301.679999999236</v>
      </c>
    </row>
    <row r="5285" spans="1:16" ht="22.05" hidden="1" customHeight="1" x14ac:dyDescent="0.2">
      <c r="A5285" s="227">
        <v>45901</v>
      </c>
      <c r="B5285" s="20" t="s">
        <v>185</v>
      </c>
      <c r="C5285" s="28">
        <v>57835</v>
      </c>
      <c r="D5285" s="56"/>
      <c r="E5285" s="25" t="s">
        <v>160</v>
      </c>
      <c r="F5285" s="20" t="s">
        <v>79</v>
      </c>
      <c r="H5285" s="23" t="s">
        <v>22</v>
      </c>
      <c r="I5285" s="28" t="s">
        <v>103</v>
      </c>
      <c r="J5285" s="23" t="s">
        <v>97</v>
      </c>
      <c r="K5285" s="156" t="s">
        <v>134</v>
      </c>
      <c r="M5285" s="231">
        <v>0</v>
      </c>
      <c r="N5285" s="231">
        <v>1600</v>
      </c>
      <c r="O5285" s="217">
        <f t="shared" si="81"/>
        <v>79701.679999999236</v>
      </c>
    </row>
    <row r="5286" spans="1:16" ht="22.05" hidden="1" customHeight="1" x14ac:dyDescent="0.2">
      <c r="A5286" s="227">
        <v>45901</v>
      </c>
      <c r="B5286" s="20" t="s">
        <v>185</v>
      </c>
      <c r="C5286" s="28">
        <v>57836</v>
      </c>
      <c r="D5286" s="56"/>
      <c r="E5286" s="25" t="s">
        <v>6377</v>
      </c>
      <c r="F5286" s="20" t="s">
        <v>79</v>
      </c>
      <c r="H5286" s="23" t="s">
        <v>22</v>
      </c>
      <c r="I5286" s="28" t="s">
        <v>103</v>
      </c>
      <c r="J5286" s="23" t="s">
        <v>95</v>
      </c>
      <c r="K5286" s="156" t="s">
        <v>266</v>
      </c>
      <c r="M5286" s="231">
        <v>0</v>
      </c>
      <c r="N5286" s="231">
        <v>750</v>
      </c>
      <c r="O5286" s="217">
        <f t="shared" si="81"/>
        <v>78951.679999999236</v>
      </c>
    </row>
    <row r="5287" spans="1:16" ht="22.05" hidden="1" customHeight="1" x14ac:dyDescent="0.2">
      <c r="A5287" s="227">
        <v>45901</v>
      </c>
      <c r="B5287" s="20" t="s">
        <v>185</v>
      </c>
      <c r="C5287" s="28">
        <v>57837</v>
      </c>
      <c r="D5287" s="56"/>
      <c r="E5287" s="25" t="s">
        <v>2943</v>
      </c>
      <c r="F5287" s="20" t="s">
        <v>79</v>
      </c>
      <c r="H5287" s="23" t="s">
        <v>22</v>
      </c>
      <c r="I5287" s="28" t="s">
        <v>103</v>
      </c>
      <c r="J5287" s="23" t="s">
        <v>60</v>
      </c>
      <c r="K5287" s="156" t="s">
        <v>133</v>
      </c>
      <c r="M5287" s="231">
        <v>0</v>
      </c>
      <c r="N5287" s="231">
        <v>9600</v>
      </c>
      <c r="O5287" s="217">
        <f t="shared" si="81"/>
        <v>69351.679999999236</v>
      </c>
    </row>
    <row r="5288" spans="1:16" ht="22.05" hidden="1" customHeight="1" x14ac:dyDescent="0.2">
      <c r="A5288" s="227">
        <v>45901</v>
      </c>
      <c r="B5288" s="20" t="s">
        <v>185</v>
      </c>
      <c r="C5288" s="28">
        <v>57838</v>
      </c>
      <c r="D5288" s="56"/>
      <c r="E5288" s="25" t="s">
        <v>6378</v>
      </c>
      <c r="F5288" s="20" t="s">
        <v>79</v>
      </c>
      <c r="H5288" s="23" t="s">
        <v>22</v>
      </c>
      <c r="I5288" s="28" t="s">
        <v>103</v>
      </c>
      <c r="J5288" s="23" t="s">
        <v>60</v>
      </c>
      <c r="K5288" s="156" t="s">
        <v>133</v>
      </c>
      <c r="M5288" s="231">
        <v>0</v>
      </c>
      <c r="N5288" s="231">
        <v>4225</v>
      </c>
      <c r="O5288" s="217">
        <f t="shared" si="81"/>
        <v>65126.679999999236</v>
      </c>
    </row>
    <row r="5289" spans="1:16" ht="22.05" hidden="1" customHeight="1" x14ac:dyDescent="0.2">
      <c r="A5289" s="227">
        <v>45901</v>
      </c>
      <c r="B5289" s="20" t="s">
        <v>185</v>
      </c>
      <c r="C5289" s="28">
        <v>57839</v>
      </c>
      <c r="D5289" s="56"/>
      <c r="E5289" s="25" t="s">
        <v>143</v>
      </c>
      <c r="F5289" s="20" t="s">
        <v>79</v>
      </c>
      <c r="H5289" s="23" t="s">
        <v>22</v>
      </c>
      <c r="I5289" s="28" t="s">
        <v>53</v>
      </c>
      <c r="J5289" s="23" t="s">
        <v>112</v>
      </c>
      <c r="K5289" s="156" t="s">
        <v>144</v>
      </c>
      <c r="M5289" s="231">
        <v>0</v>
      </c>
      <c r="N5289" s="231">
        <v>5250</v>
      </c>
      <c r="O5289" s="217">
        <f t="shared" si="81"/>
        <v>59876.679999999236</v>
      </c>
    </row>
    <row r="5290" spans="1:16" ht="22.05" hidden="1" customHeight="1" x14ac:dyDescent="0.2">
      <c r="A5290" s="227">
        <v>45901</v>
      </c>
      <c r="B5290" s="20" t="s">
        <v>185</v>
      </c>
      <c r="C5290" s="28">
        <v>57840</v>
      </c>
      <c r="D5290" s="56"/>
      <c r="E5290" s="25" t="s">
        <v>143</v>
      </c>
      <c r="F5290" s="20" t="s">
        <v>79</v>
      </c>
      <c r="H5290" s="23" t="s">
        <v>22</v>
      </c>
      <c r="I5290" s="28" t="s">
        <v>53</v>
      </c>
      <c r="J5290" s="23" t="s">
        <v>112</v>
      </c>
      <c r="K5290" s="156" t="s">
        <v>527</v>
      </c>
      <c r="M5290" s="231">
        <v>0</v>
      </c>
      <c r="N5290" s="231">
        <v>2550</v>
      </c>
      <c r="O5290" s="217">
        <f t="shared" si="81"/>
        <v>57326.679999999236</v>
      </c>
    </row>
    <row r="5291" spans="1:16" ht="22.05" hidden="1" customHeight="1" x14ac:dyDescent="0.2">
      <c r="A5291" s="227">
        <v>45901</v>
      </c>
      <c r="B5291" s="20" t="s">
        <v>185</v>
      </c>
      <c r="C5291" s="28">
        <v>57841</v>
      </c>
      <c r="D5291" s="56"/>
      <c r="E5291" s="25" t="s">
        <v>6379</v>
      </c>
      <c r="F5291" s="20" t="s">
        <v>79</v>
      </c>
      <c r="H5291" s="23" t="s">
        <v>22</v>
      </c>
      <c r="I5291" s="28" t="s">
        <v>56</v>
      </c>
      <c r="J5291" s="23" t="s">
        <v>212</v>
      </c>
      <c r="K5291" s="156" t="s">
        <v>235</v>
      </c>
      <c r="M5291" s="231">
        <v>0</v>
      </c>
      <c r="N5291" s="231">
        <v>30</v>
      </c>
      <c r="O5291" s="217">
        <f t="shared" si="81"/>
        <v>57296.679999999236</v>
      </c>
    </row>
    <row r="5292" spans="1:16" ht="22.05" hidden="1" customHeight="1" x14ac:dyDescent="0.2">
      <c r="A5292" s="227">
        <v>45901</v>
      </c>
      <c r="B5292" s="20" t="s">
        <v>185</v>
      </c>
      <c r="C5292" s="28">
        <v>57842</v>
      </c>
      <c r="D5292" s="56"/>
      <c r="E5292" s="25" t="s">
        <v>6380</v>
      </c>
      <c r="F5292" s="20" t="s">
        <v>79</v>
      </c>
      <c r="H5292" s="23" t="s">
        <v>22</v>
      </c>
      <c r="I5292" s="28" t="s">
        <v>103</v>
      </c>
      <c r="J5292" s="23" t="s">
        <v>60</v>
      </c>
      <c r="K5292" s="156" t="s">
        <v>133</v>
      </c>
      <c r="M5292" s="231">
        <v>0</v>
      </c>
      <c r="N5292" s="231">
        <v>1000</v>
      </c>
      <c r="O5292" s="217">
        <f t="shared" si="81"/>
        <v>56296.679999999236</v>
      </c>
    </row>
    <row r="5293" spans="1:16" ht="22.05" hidden="1" customHeight="1" x14ac:dyDescent="0.2">
      <c r="A5293" s="227">
        <v>45901</v>
      </c>
      <c r="B5293" s="20" t="s">
        <v>185</v>
      </c>
      <c r="C5293" s="28">
        <v>57843</v>
      </c>
      <c r="D5293" s="56"/>
      <c r="E5293" s="25" t="s">
        <v>6381</v>
      </c>
      <c r="F5293" s="20" t="s">
        <v>79</v>
      </c>
      <c r="H5293" s="23" t="s">
        <v>22</v>
      </c>
      <c r="I5293" s="28" t="s">
        <v>54</v>
      </c>
      <c r="J5293" s="23" t="s">
        <v>41</v>
      </c>
      <c r="K5293" s="156" t="s">
        <v>134</v>
      </c>
      <c r="M5293" s="231">
        <v>0</v>
      </c>
      <c r="N5293" s="231">
        <v>500</v>
      </c>
      <c r="O5293" s="217">
        <f t="shared" si="81"/>
        <v>55796.679999999236</v>
      </c>
    </row>
    <row r="5294" spans="1:16" ht="22.05" hidden="1" customHeight="1" x14ac:dyDescent="0.2">
      <c r="A5294" s="227">
        <v>45901</v>
      </c>
      <c r="B5294" s="20" t="s">
        <v>185</v>
      </c>
      <c r="C5294" s="28">
        <v>57844</v>
      </c>
      <c r="D5294" s="56"/>
      <c r="E5294" s="25" t="s">
        <v>152</v>
      </c>
      <c r="F5294" s="20" t="s">
        <v>79</v>
      </c>
      <c r="H5294" s="23" t="s">
        <v>22</v>
      </c>
      <c r="I5294" s="28" t="s">
        <v>53</v>
      </c>
      <c r="J5294" s="23" t="s">
        <v>113</v>
      </c>
      <c r="K5294" s="156" t="s">
        <v>163</v>
      </c>
      <c r="M5294" s="231">
        <v>0</v>
      </c>
      <c r="N5294" s="231">
        <v>3600</v>
      </c>
      <c r="O5294" s="217">
        <f t="shared" si="81"/>
        <v>52196.679999999236</v>
      </c>
    </row>
    <row r="5295" spans="1:16" ht="22.05" hidden="1" customHeight="1" x14ac:dyDescent="0.2">
      <c r="A5295" s="227">
        <v>45901</v>
      </c>
      <c r="B5295" s="20" t="s">
        <v>185</v>
      </c>
      <c r="C5295" s="28">
        <v>57845</v>
      </c>
      <c r="D5295" s="56"/>
      <c r="E5295" s="25" t="s">
        <v>6382</v>
      </c>
      <c r="F5295" s="20" t="s">
        <v>79</v>
      </c>
      <c r="H5295" s="23" t="s">
        <v>22</v>
      </c>
      <c r="I5295" s="28" t="s">
        <v>103</v>
      </c>
      <c r="J5295" s="23" t="s">
        <v>102</v>
      </c>
      <c r="K5295" s="156" t="s">
        <v>4567</v>
      </c>
      <c r="M5295" s="231">
        <v>0</v>
      </c>
      <c r="N5295" s="231">
        <v>1500</v>
      </c>
      <c r="O5295" s="217">
        <f t="shared" si="81"/>
        <v>50696.679999999236</v>
      </c>
    </row>
    <row r="5296" spans="1:16" ht="22.05" hidden="1" customHeight="1" x14ac:dyDescent="0.2">
      <c r="A5296" s="227">
        <v>45901</v>
      </c>
      <c r="B5296" s="20" t="s">
        <v>185</v>
      </c>
      <c r="C5296" s="28">
        <v>57846</v>
      </c>
      <c r="D5296" s="56"/>
      <c r="E5296" s="25" t="s">
        <v>6383</v>
      </c>
      <c r="F5296" s="20" t="s">
        <v>79</v>
      </c>
      <c r="H5296" s="23" t="s">
        <v>22</v>
      </c>
      <c r="I5296" s="28" t="s">
        <v>103</v>
      </c>
      <c r="J5296" s="23" t="s">
        <v>92</v>
      </c>
      <c r="K5296" s="156" t="s">
        <v>464</v>
      </c>
      <c r="M5296" s="231">
        <v>0</v>
      </c>
      <c r="N5296" s="231">
        <v>1300</v>
      </c>
      <c r="O5296" s="217">
        <f t="shared" si="81"/>
        <v>49396.679999999236</v>
      </c>
    </row>
    <row r="5297" spans="1:15" ht="22.05" hidden="1" customHeight="1" x14ac:dyDescent="0.2">
      <c r="A5297" s="227">
        <v>45901</v>
      </c>
      <c r="B5297" s="20" t="s">
        <v>185</v>
      </c>
      <c r="C5297" s="28">
        <v>57847</v>
      </c>
      <c r="D5297" s="56"/>
      <c r="E5297" s="25" t="s">
        <v>6384</v>
      </c>
      <c r="F5297" s="20" t="s">
        <v>79</v>
      </c>
      <c r="H5297" s="23" t="s">
        <v>22</v>
      </c>
      <c r="I5297" s="28" t="s">
        <v>56</v>
      </c>
      <c r="J5297" s="23" t="s">
        <v>212</v>
      </c>
      <c r="K5297" s="156" t="s">
        <v>235</v>
      </c>
      <c r="M5297" s="231">
        <v>0</v>
      </c>
      <c r="N5297" s="231">
        <v>0</v>
      </c>
      <c r="O5297" s="217">
        <f t="shared" si="81"/>
        <v>49396.679999999236</v>
      </c>
    </row>
    <row r="5298" spans="1:15" ht="22.05" hidden="1" customHeight="1" x14ac:dyDescent="0.2">
      <c r="A5298" s="227">
        <v>45901</v>
      </c>
      <c r="B5298" s="20" t="s">
        <v>185</v>
      </c>
      <c r="C5298" s="28">
        <v>57848</v>
      </c>
      <c r="D5298" s="56"/>
      <c r="E5298" s="25" t="s">
        <v>2190</v>
      </c>
      <c r="F5298" s="20" t="s">
        <v>79</v>
      </c>
      <c r="H5298" s="23" t="s">
        <v>22</v>
      </c>
      <c r="I5298" s="28" t="s">
        <v>103</v>
      </c>
      <c r="J5298" s="23" t="s">
        <v>95</v>
      </c>
      <c r="K5298" s="156" t="s">
        <v>210</v>
      </c>
      <c r="M5298" s="231">
        <v>0</v>
      </c>
      <c r="N5298" s="231">
        <v>1950</v>
      </c>
      <c r="O5298" s="217">
        <f t="shared" si="81"/>
        <v>47446.679999999236</v>
      </c>
    </row>
    <row r="5299" spans="1:15" ht="22.05" hidden="1" customHeight="1" x14ac:dyDescent="0.2">
      <c r="A5299" s="227">
        <v>45901</v>
      </c>
      <c r="B5299" s="20" t="s">
        <v>185</v>
      </c>
      <c r="C5299" s="28">
        <v>57849</v>
      </c>
      <c r="D5299" s="56"/>
      <c r="E5299" s="25" t="s">
        <v>6385</v>
      </c>
      <c r="F5299" s="20" t="s">
        <v>79</v>
      </c>
      <c r="H5299" s="23" t="s">
        <v>22</v>
      </c>
      <c r="I5299" s="28" t="s">
        <v>54</v>
      </c>
      <c r="J5299" s="23" t="s">
        <v>41</v>
      </c>
      <c r="K5299" s="156" t="s">
        <v>413</v>
      </c>
      <c r="M5299" s="231">
        <v>0</v>
      </c>
      <c r="N5299" s="231">
        <v>550</v>
      </c>
      <c r="O5299" s="217">
        <f t="shared" si="81"/>
        <v>46896.679999999236</v>
      </c>
    </row>
    <row r="5300" spans="1:15" ht="22.05" hidden="1" customHeight="1" x14ac:dyDescent="0.2">
      <c r="A5300" s="227">
        <v>45901</v>
      </c>
      <c r="B5300" s="20" t="s">
        <v>185</v>
      </c>
      <c r="C5300" s="28">
        <v>57850</v>
      </c>
      <c r="D5300" s="56"/>
      <c r="E5300" s="25" t="s">
        <v>695</v>
      </c>
      <c r="F5300" s="20" t="s">
        <v>79</v>
      </c>
      <c r="H5300" s="23" t="s">
        <v>22</v>
      </c>
      <c r="I5300" s="28" t="s">
        <v>56</v>
      </c>
      <c r="J5300" s="23" t="s">
        <v>116</v>
      </c>
      <c r="K5300" s="156" t="s">
        <v>408</v>
      </c>
      <c r="M5300" s="231">
        <v>0</v>
      </c>
      <c r="N5300" s="231">
        <v>40</v>
      </c>
      <c r="O5300" s="217">
        <f t="shared" si="81"/>
        <v>46856.679999999236</v>
      </c>
    </row>
    <row r="5301" spans="1:15" ht="22.05" hidden="1" customHeight="1" x14ac:dyDescent="0.2">
      <c r="A5301" s="227">
        <v>45902</v>
      </c>
      <c r="B5301" s="20" t="s">
        <v>185</v>
      </c>
      <c r="C5301" s="28">
        <v>57852</v>
      </c>
      <c r="D5301" s="56"/>
      <c r="E5301" s="25" t="s">
        <v>224</v>
      </c>
      <c r="F5301" s="20" t="s">
        <v>79</v>
      </c>
      <c r="H5301" s="23" t="s">
        <v>21</v>
      </c>
      <c r="I5301" s="28" t="s">
        <v>28</v>
      </c>
      <c r="J5301" s="23" t="s">
        <v>199</v>
      </c>
      <c r="M5301" s="231">
        <v>64730</v>
      </c>
      <c r="N5301" s="231">
        <v>0</v>
      </c>
      <c r="O5301" s="217">
        <f t="shared" si="81"/>
        <v>111586.67999999924</v>
      </c>
    </row>
    <row r="5302" spans="1:15" ht="22.05" hidden="1" customHeight="1" x14ac:dyDescent="0.2">
      <c r="A5302" s="227">
        <v>45902</v>
      </c>
      <c r="B5302" s="20" t="s">
        <v>185</v>
      </c>
      <c r="C5302" s="28">
        <v>57853</v>
      </c>
      <c r="D5302" s="56"/>
      <c r="E5302" s="25" t="s">
        <v>6386</v>
      </c>
      <c r="F5302" s="20" t="s">
        <v>79</v>
      </c>
      <c r="H5302" s="23" t="s">
        <v>22</v>
      </c>
      <c r="I5302" s="28" t="s">
        <v>56</v>
      </c>
      <c r="J5302" s="23" t="s">
        <v>212</v>
      </c>
      <c r="K5302" s="156" t="s">
        <v>413</v>
      </c>
      <c r="M5302" s="231">
        <v>0</v>
      </c>
      <c r="N5302" s="231">
        <v>1500</v>
      </c>
      <c r="O5302" s="217">
        <f t="shared" si="81"/>
        <v>110086.67999999924</v>
      </c>
    </row>
    <row r="5303" spans="1:15" ht="22.05" hidden="1" customHeight="1" x14ac:dyDescent="0.2">
      <c r="A5303" s="227">
        <v>45902</v>
      </c>
      <c r="B5303" s="20" t="s">
        <v>185</v>
      </c>
      <c r="C5303" s="28">
        <v>57854</v>
      </c>
      <c r="D5303" s="56"/>
      <c r="E5303" s="25" t="s">
        <v>392</v>
      </c>
      <c r="F5303" s="20" t="s">
        <v>79</v>
      </c>
      <c r="H5303" s="23" t="s">
        <v>22</v>
      </c>
      <c r="I5303" s="28" t="s">
        <v>56</v>
      </c>
      <c r="J5303" s="23" t="s">
        <v>116</v>
      </c>
      <c r="K5303" s="156" t="s">
        <v>408</v>
      </c>
      <c r="M5303" s="231">
        <v>0</v>
      </c>
      <c r="N5303" s="231">
        <v>1575</v>
      </c>
      <c r="O5303" s="217">
        <f t="shared" si="81"/>
        <v>108511.67999999924</v>
      </c>
    </row>
    <row r="5304" spans="1:15" ht="22.05" hidden="1" customHeight="1" x14ac:dyDescent="0.2">
      <c r="A5304" s="227">
        <v>45902</v>
      </c>
      <c r="B5304" s="20" t="s">
        <v>185</v>
      </c>
      <c r="C5304" s="28">
        <v>57855</v>
      </c>
      <c r="D5304" s="56"/>
      <c r="E5304" s="25" t="s">
        <v>2975</v>
      </c>
      <c r="F5304" s="20" t="s">
        <v>79</v>
      </c>
      <c r="H5304" s="23" t="s">
        <v>22</v>
      </c>
      <c r="I5304" s="28" t="s">
        <v>103</v>
      </c>
      <c r="J5304" s="23" t="s">
        <v>102</v>
      </c>
      <c r="K5304" s="156" t="s">
        <v>6394</v>
      </c>
      <c r="M5304" s="231">
        <v>0</v>
      </c>
      <c r="N5304" s="231">
        <v>10000</v>
      </c>
      <c r="O5304" s="217">
        <f t="shared" si="81"/>
        <v>98511.679999999236</v>
      </c>
    </row>
    <row r="5305" spans="1:15" ht="22.05" hidden="1" customHeight="1" x14ac:dyDescent="0.2">
      <c r="A5305" s="227">
        <v>45902</v>
      </c>
      <c r="B5305" s="20" t="s">
        <v>185</v>
      </c>
      <c r="C5305" s="28">
        <v>57856</v>
      </c>
      <c r="D5305" s="56"/>
      <c r="E5305" s="25" t="s">
        <v>143</v>
      </c>
      <c r="F5305" s="20" t="s">
        <v>79</v>
      </c>
      <c r="H5305" s="23" t="s">
        <v>22</v>
      </c>
      <c r="I5305" s="28" t="s">
        <v>53</v>
      </c>
      <c r="J5305" s="23" t="s">
        <v>112</v>
      </c>
      <c r="K5305" s="156" t="s">
        <v>144</v>
      </c>
      <c r="M5305" s="231">
        <v>0</v>
      </c>
      <c r="N5305" s="231">
        <v>9450</v>
      </c>
      <c r="O5305" s="217">
        <f t="shared" si="81"/>
        <v>89061.679999999236</v>
      </c>
    </row>
    <row r="5306" spans="1:15" ht="22.05" hidden="1" customHeight="1" x14ac:dyDescent="0.2">
      <c r="A5306" s="227">
        <v>45902</v>
      </c>
      <c r="B5306" s="20" t="s">
        <v>185</v>
      </c>
      <c r="C5306" s="28">
        <v>57857</v>
      </c>
      <c r="D5306" s="56"/>
      <c r="E5306" s="25" t="s">
        <v>4853</v>
      </c>
      <c r="F5306" s="20" t="s">
        <v>79</v>
      </c>
      <c r="H5306" s="23" t="s">
        <v>22</v>
      </c>
      <c r="I5306" s="28" t="s">
        <v>103</v>
      </c>
      <c r="J5306" s="23" t="s">
        <v>96</v>
      </c>
      <c r="K5306" s="156" t="s">
        <v>1438</v>
      </c>
      <c r="M5306" s="231">
        <v>0</v>
      </c>
      <c r="N5306" s="231">
        <v>5000</v>
      </c>
      <c r="O5306" s="217">
        <f t="shared" si="81"/>
        <v>84061.679999999236</v>
      </c>
    </row>
    <row r="5307" spans="1:15" ht="22.05" hidden="1" customHeight="1" x14ac:dyDescent="0.2">
      <c r="A5307" s="227">
        <v>45902</v>
      </c>
      <c r="B5307" s="20" t="s">
        <v>185</v>
      </c>
      <c r="C5307" s="28">
        <v>57858</v>
      </c>
      <c r="D5307" s="56"/>
      <c r="E5307" s="25" t="s">
        <v>6387</v>
      </c>
      <c r="F5307" s="20" t="s">
        <v>79</v>
      </c>
      <c r="H5307" s="23" t="s">
        <v>22</v>
      </c>
      <c r="I5307" s="28" t="s">
        <v>103</v>
      </c>
      <c r="J5307" s="23" t="s">
        <v>93</v>
      </c>
      <c r="K5307" s="156" t="s">
        <v>445</v>
      </c>
      <c r="M5307" s="231">
        <v>0</v>
      </c>
      <c r="N5307" s="231">
        <v>8900</v>
      </c>
      <c r="O5307" s="217">
        <f t="shared" si="81"/>
        <v>75161.679999999236</v>
      </c>
    </row>
    <row r="5308" spans="1:15" ht="22.05" hidden="1" customHeight="1" x14ac:dyDescent="0.2">
      <c r="A5308" s="227">
        <v>45902</v>
      </c>
      <c r="B5308" s="20" t="s">
        <v>185</v>
      </c>
      <c r="C5308" s="28">
        <v>57859</v>
      </c>
      <c r="D5308" s="56"/>
      <c r="E5308" s="25" t="s">
        <v>400</v>
      </c>
      <c r="F5308" s="20" t="s">
        <v>79</v>
      </c>
      <c r="H5308" s="23" t="s">
        <v>22</v>
      </c>
      <c r="I5308" s="28" t="s">
        <v>54</v>
      </c>
      <c r="J5308" s="23" t="s">
        <v>63</v>
      </c>
      <c r="K5308" s="156" t="s">
        <v>141</v>
      </c>
      <c r="M5308" s="231">
        <v>0</v>
      </c>
      <c r="N5308" s="231">
        <v>3000</v>
      </c>
      <c r="O5308" s="217">
        <f t="shared" si="81"/>
        <v>72161.679999999236</v>
      </c>
    </row>
    <row r="5309" spans="1:15" ht="22.05" hidden="1" customHeight="1" x14ac:dyDescent="0.2">
      <c r="A5309" s="227">
        <v>45902</v>
      </c>
      <c r="B5309" s="20" t="s">
        <v>185</v>
      </c>
      <c r="C5309" s="28">
        <v>57860</v>
      </c>
      <c r="D5309" s="56"/>
      <c r="E5309" s="25" t="s">
        <v>6388</v>
      </c>
      <c r="F5309" s="20" t="s">
        <v>79</v>
      </c>
      <c r="H5309" s="23" t="s">
        <v>22</v>
      </c>
      <c r="I5309" s="28" t="s">
        <v>55</v>
      </c>
      <c r="J5309" s="23" t="s">
        <v>73</v>
      </c>
      <c r="K5309" s="156" t="s">
        <v>140</v>
      </c>
      <c r="M5309" s="231">
        <v>0</v>
      </c>
      <c r="N5309" s="231">
        <v>1500</v>
      </c>
      <c r="O5309" s="217">
        <f t="shared" si="81"/>
        <v>70661.679999999236</v>
      </c>
    </row>
    <row r="5310" spans="1:15" ht="22.05" hidden="1" customHeight="1" x14ac:dyDescent="0.2">
      <c r="A5310" s="227">
        <v>45902</v>
      </c>
      <c r="B5310" s="20" t="s">
        <v>185</v>
      </c>
      <c r="C5310" s="28">
        <v>57861</v>
      </c>
      <c r="D5310" s="56"/>
      <c r="E5310" s="25" t="s">
        <v>6389</v>
      </c>
      <c r="F5310" s="20" t="s">
        <v>79</v>
      </c>
      <c r="H5310" s="23" t="s">
        <v>22</v>
      </c>
      <c r="I5310" s="28" t="s">
        <v>55</v>
      </c>
      <c r="J5310" s="23" t="s">
        <v>73</v>
      </c>
      <c r="K5310" s="156" t="s">
        <v>5842</v>
      </c>
      <c r="M5310" s="231">
        <v>0</v>
      </c>
      <c r="N5310" s="231">
        <v>9537</v>
      </c>
      <c r="O5310" s="217">
        <f t="shared" si="81"/>
        <v>61124.679999999236</v>
      </c>
    </row>
    <row r="5311" spans="1:15" ht="22.05" hidden="1" customHeight="1" x14ac:dyDescent="0.2">
      <c r="A5311" s="227">
        <v>45902</v>
      </c>
      <c r="B5311" s="20" t="s">
        <v>185</v>
      </c>
      <c r="C5311" s="28">
        <v>57862</v>
      </c>
      <c r="D5311" s="56"/>
      <c r="E5311" s="25" t="s">
        <v>6390</v>
      </c>
      <c r="F5311" s="20" t="s">
        <v>79</v>
      </c>
      <c r="H5311" s="23" t="s">
        <v>22</v>
      </c>
      <c r="I5311" s="28" t="s">
        <v>55</v>
      </c>
      <c r="J5311" s="23" t="s">
        <v>261</v>
      </c>
      <c r="K5311" s="156" t="s">
        <v>1493</v>
      </c>
      <c r="M5311" s="231">
        <v>0</v>
      </c>
      <c r="N5311" s="231">
        <v>5000</v>
      </c>
      <c r="O5311" s="217">
        <f t="shared" si="81"/>
        <v>56124.679999999236</v>
      </c>
    </row>
    <row r="5312" spans="1:15" ht="22.05" hidden="1" customHeight="1" x14ac:dyDescent="0.2">
      <c r="A5312" s="227">
        <v>45902</v>
      </c>
      <c r="B5312" s="20" t="s">
        <v>185</v>
      </c>
      <c r="C5312" s="28">
        <v>57863</v>
      </c>
      <c r="D5312" s="56"/>
      <c r="E5312" s="25" t="s">
        <v>6391</v>
      </c>
      <c r="F5312" s="20" t="s">
        <v>79</v>
      </c>
      <c r="H5312" s="23" t="s">
        <v>22</v>
      </c>
      <c r="I5312" s="28" t="s">
        <v>103</v>
      </c>
      <c r="J5312" s="23" t="s">
        <v>60</v>
      </c>
      <c r="K5312" s="156" t="s">
        <v>6395</v>
      </c>
      <c r="M5312" s="231">
        <v>0</v>
      </c>
      <c r="N5312" s="231">
        <v>10000</v>
      </c>
      <c r="O5312" s="217">
        <f t="shared" si="81"/>
        <v>46124.679999999236</v>
      </c>
    </row>
    <row r="5313" spans="1:15" ht="22.05" hidden="1" customHeight="1" x14ac:dyDescent="0.2">
      <c r="A5313" s="227">
        <v>45902</v>
      </c>
      <c r="B5313" s="20" t="s">
        <v>185</v>
      </c>
      <c r="C5313" s="28">
        <v>57864</v>
      </c>
      <c r="D5313" s="56"/>
      <c r="E5313" s="25" t="s">
        <v>5220</v>
      </c>
      <c r="F5313" s="20" t="s">
        <v>79</v>
      </c>
      <c r="H5313" s="23" t="s">
        <v>22</v>
      </c>
      <c r="I5313" s="28" t="s">
        <v>103</v>
      </c>
      <c r="J5313" s="23" t="s">
        <v>219</v>
      </c>
      <c r="K5313" s="156" t="s">
        <v>1241</v>
      </c>
      <c r="M5313" s="231">
        <v>0</v>
      </c>
      <c r="N5313" s="231">
        <v>375</v>
      </c>
      <c r="O5313" s="217">
        <f t="shared" si="81"/>
        <v>45749.679999999236</v>
      </c>
    </row>
    <row r="5314" spans="1:15" ht="22.05" hidden="1" customHeight="1" x14ac:dyDescent="0.2">
      <c r="A5314" s="227">
        <v>45902</v>
      </c>
      <c r="B5314" s="20" t="s">
        <v>185</v>
      </c>
      <c r="C5314" s="28">
        <v>57865</v>
      </c>
      <c r="D5314" s="56"/>
      <c r="E5314" s="25" t="s">
        <v>128</v>
      </c>
      <c r="F5314" s="20" t="s">
        <v>79</v>
      </c>
      <c r="H5314" s="23" t="s">
        <v>22</v>
      </c>
      <c r="I5314" s="28" t="s">
        <v>56</v>
      </c>
      <c r="J5314" s="23" t="s">
        <v>116</v>
      </c>
      <c r="K5314" s="156" t="s">
        <v>129</v>
      </c>
      <c r="M5314" s="231">
        <v>0</v>
      </c>
      <c r="N5314" s="231">
        <v>80</v>
      </c>
      <c r="O5314" s="217">
        <f t="shared" si="81"/>
        <v>45669.679999999236</v>
      </c>
    </row>
    <row r="5315" spans="1:15" ht="22.05" hidden="1" customHeight="1" x14ac:dyDescent="0.2">
      <c r="A5315" s="227">
        <v>45902</v>
      </c>
      <c r="B5315" s="20" t="s">
        <v>185</v>
      </c>
      <c r="C5315" s="28">
        <v>57866</v>
      </c>
      <c r="D5315" s="56"/>
      <c r="E5315" s="25" t="s">
        <v>6392</v>
      </c>
      <c r="F5315" s="20" t="s">
        <v>79</v>
      </c>
      <c r="H5315" s="23" t="s">
        <v>21</v>
      </c>
      <c r="I5315" s="28" t="s">
        <v>28</v>
      </c>
      <c r="J5315" s="23" t="s">
        <v>100</v>
      </c>
      <c r="L5315" s="267">
        <v>1000</v>
      </c>
      <c r="M5315" s="231">
        <v>0</v>
      </c>
      <c r="N5315" s="231">
        <v>0</v>
      </c>
      <c r="O5315" s="217">
        <f t="shared" si="81"/>
        <v>45669.679999999236</v>
      </c>
    </row>
    <row r="5316" spans="1:15" ht="22.05" hidden="1" customHeight="1" x14ac:dyDescent="0.2">
      <c r="A5316" s="227">
        <v>45902</v>
      </c>
      <c r="B5316" s="20" t="s">
        <v>185</v>
      </c>
      <c r="C5316" s="28">
        <v>57867</v>
      </c>
      <c r="D5316" s="56"/>
      <c r="E5316" s="25" t="s">
        <v>6393</v>
      </c>
      <c r="F5316" s="20" t="s">
        <v>79</v>
      </c>
      <c r="H5316" s="23" t="s">
        <v>22</v>
      </c>
      <c r="I5316" s="28" t="s">
        <v>103</v>
      </c>
      <c r="J5316" s="23" t="s">
        <v>95</v>
      </c>
      <c r="K5316" s="156" t="s">
        <v>368</v>
      </c>
      <c r="M5316" s="231">
        <v>0</v>
      </c>
      <c r="N5316" s="231">
        <v>260</v>
      </c>
      <c r="O5316" s="217">
        <f t="shared" si="81"/>
        <v>45409.679999999236</v>
      </c>
    </row>
    <row r="5317" spans="1:15" ht="22.05" hidden="1" customHeight="1" x14ac:dyDescent="0.2">
      <c r="A5317" s="227">
        <v>45903</v>
      </c>
      <c r="B5317" s="20" t="s">
        <v>185</v>
      </c>
      <c r="C5317" s="28">
        <v>57869</v>
      </c>
      <c r="D5317" s="56"/>
      <c r="E5317" s="25" t="s">
        <v>6396</v>
      </c>
      <c r="F5317" s="20" t="s">
        <v>79</v>
      </c>
      <c r="H5317" s="23" t="s">
        <v>22</v>
      </c>
      <c r="I5317" s="28" t="s">
        <v>103</v>
      </c>
      <c r="J5317" s="23" t="s">
        <v>214</v>
      </c>
      <c r="K5317" s="156" t="s">
        <v>210</v>
      </c>
      <c r="M5317" s="231">
        <v>0</v>
      </c>
      <c r="N5317" s="231">
        <v>200</v>
      </c>
      <c r="O5317" s="217">
        <f t="shared" ref="O5317:O5380" si="82">O5316+M5317-N5317</f>
        <v>45209.679999999236</v>
      </c>
    </row>
    <row r="5318" spans="1:15" ht="22.05" hidden="1" customHeight="1" x14ac:dyDescent="0.2">
      <c r="A5318" s="227">
        <v>45903</v>
      </c>
      <c r="B5318" s="20" t="s">
        <v>185</v>
      </c>
      <c r="C5318" s="28">
        <v>57870</v>
      </c>
      <c r="D5318" s="56"/>
      <c r="E5318" s="25" t="s">
        <v>2846</v>
      </c>
      <c r="F5318" s="20" t="s">
        <v>79</v>
      </c>
      <c r="H5318" s="23" t="s">
        <v>22</v>
      </c>
      <c r="I5318" s="28" t="s">
        <v>103</v>
      </c>
      <c r="J5318" s="23" t="s">
        <v>95</v>
      </c>
      <c r="K5318" s="156" t="s">
        <v>266</v>
      </c>
      <c r="M5318" s="231">
        <v>0</v>
      </c>
      <c r="N5318" s="231">
        <v>180</v>
      </c>
      <c r="O5318" s="217">
        <f t="shared" si="82"/>
        <v>45029.679999999236</v>
      </c>
    </row>
    <row r="5319" spans="1:15" ht="22.05" hidden="1" customHeight="1" x14ac:dyDescent="0.2">
      <c r="A5319" s="227">
        <v>45903</v>
      </c>
      <c r="B5319" s="20" t="s">
        <v>185</v>
      </c>
      <c r="C5319" s="28">
        <v>57871</v>
      </c>
      <c r="D5319" s="56"/>
      <c r="E5319" s="25" t="s">
        <v>6397</v>
      </c>
      <c r="F5319" s="20" t="s">
        <v>79</v>
      </c>
      <c r="H5319" s="23" t="s">
        <v>22</v>
      </c>
      <c r="I5319" s="28" t="s">
        <v>54</v>
      </c>
      <c r="J5319" s="23" t="s">
        <v>44</v>
      </c>
      <c r="K5319" s="156" t="s">
        <v>412</v>
      </c>
      <c r="M5319" s="231">
        <v>0</v>
      </c>
      <c r="N5319" s="231">
        <v>850</v>
      </c>
      <c r="O5319" s="217">
        <f t="shared" si="82"/>
        <v>44179.679999999236</v>
      </c>
    </row>
    <row r="5320" spans="1:15" ht="22.05" hidden="1" customHeight="1" x14ac:dyDescent="0.2">
      <c r="A5320" s="227">
        <v>45903</v>
      </c>
      <c r="B5320" s="20" t="s">
        <v>185</v>
      </c>
      <c r="C5320" s="28">
        <v>57872</v>
      </c>
      <c r="D5320" s="56"/>
      <c r="E5320" s="25" t="s">
        <v>6398</v>
      </c>
      <c r="F5320" s="20" t="s">
        <v>79</v>
      </c>
      <c r="H5320" s="23" t="s">
        <v>22</v>
      </c>
      <c r="I5320" s="28" t="s">
        <v>103</v>
      </c>
      <c r="J5320" s="23" t="s">
        <v>92</v>
      </c>
      <c r="K5320" s="156" t="s">
        <v>6403</v>
      </c>
      <c r="M5320" s="231">
        <v>0</v>
      </c>
      <c r="N5320" s="231">
        <v>1610</v>
      </c>
      <c r="O5320" s="217">
        <f t="shared" si="82"/>
        <v>42569.679999999236</v>
      </c>
    </row>
    <row r="5321" spans="1:15" ht="22.05" hidden="1" customHeight="1" x14ac:dyDescent="0.2">
      <c r="A5321" s="227">
        <v>45903</v>
      </c>
      <c r="B5321" s="20" t="s">
        <v>185</v>
      </c>
      <c r="C5321" s="28">
        <v>57873</v>
      </c>
      <c r="D5321" s="56"/>
      <c r="E5321" s="25" t="s">
        <v>127</v>
      </c>
      <c r="F5321" s="20" t="s">
        <v>79</v>
      </c>
      <c r="H5321" s="23" t="s">
        <v>22</v>
      </c>
      <c r="I5321" s="28" t="s">
        <v>54</v>
      </c>
      <c r="J5321" s="23" t="s">
        <v>44</v>
      </c>
      <c r="K5321" s="156" t="s">
        <v>412</v>
      </c>
      <c r="M5321" s="231">
        <v>0</v>
      </c>
      <c r="N5321" s="231">
        <v>3000</v>
      </c>
      <c r="O5321" s="217">
        <f t="shared" si="82"/>
        <v>39569.679999999236</v>
      </c>
    </row>
    <row r="5322" spans="1:15" ht="22.05" hidden="1" customHeight="1" x14ac:dyDescent="0.2">
      <c r="A5322" s="227">
        <v>45903</v>
      </c>
      <c r="B5322" s="20" t="s">
        <v>185</v>
      </c>
      <c r="C5322" s="28">
        <v>57874</v>
      </c>
      <c r="D5322" s="56"/>
      <c r="E5322" s="25" t="s">
        <v>5174</v>
      </c>
      <c r="F5322" s="20" t="s">
        <v>79</v>
      </c>
      <c r="H5322" s="23" t="s">
        <v>22</v>
      </c>
      <c r="I5322" s="28" t="s">
        <v>54</v>
      </c>
      <c r="J5322" s="23" t="s">
        <v>64</v>
      </c>
      <c r="K5322" s="156" t="s">
        <v>1257</v>
      </c>
      <c r="M5322" s="231">
        <v>0</v>
      </c>
      <c r="N5322" s="231">
        <v>40700</v>
      </c>
      <c r="O5322" s="217">
        <f t="shared" si="82"/>
        <v>-1130.3200000007637</v>
      </c>
    </row>
    <row r="5323" spans="1:15" ht="22.05" hidden="1" customHeight="1" x14ac:dyDescent="0.2">
      <c r="A5323" s="227">
        <v>45903</v>
      </c>
      <c r="B5323" s="20" t="s">
        <v>185</v>
      </c>
      <c r="C5323" s="28">
        <v>57875</v>
      </c>
      <c r="D5323" s="56"/>
      <c r="E5323" s="25" t="s">
        <v>143</v>
      </c>
      <c r="F5323" s="20" t="s">
        <v>79</v>
      </c>
      <c r="H5323" s="23" t="s">
        <v>22</v>
      </c>
      <c r="I5323" s="28" t="s">
        <v>53</v>
      </c>
      <c r="J5323" s="23" t="s">
        <v>112</v>
      </c>
      <c r="K5323" s="156" t="s">
        <v>527</v>
      </c>
      <c r="M5323" s="231">
        <v>0</v>
      </c>
      <c r="N5323" s="231">
        <v>3427</v>
      </c>
      <c r="O5323" s="217">
        <f t="shared" si="82"/>
        <v>-4557.3200000007637</v>
      </c>
    </row>
    <row r="5324" spans="1:15" ht="22.05" hidden="1" customHeight="1" x14ac:dyDescent="0.2">
      <c r="A5324" s="227">
        <v>45903</v>
      </c>
      <c r="B5324" s="20" t="s">
        <v>185</v>
      </c>
      <c r="C5324" s="28">
        <v>57876</v>
      </c>
      <c r="D5324" s="56"/>
      <c r="E5324" s="25" t="s">
        <v>143</v>
      </c>
      <c r="F5324" s="20" t="s">
        <v>79</v>
      </c>
      <c r="H5324" s="23" t="s">
        <v>22</v>
      </c>
      <c r="I5324" s="28" t="s">
        <v>53</v>
      </c>
      <c r="J5324" s="23" t="s">
        <v>112</v>
      </c>
      <c r="K5324" s="156" t="s">
        <v>144</v>
      </c>
      <c r="M5324" s="231">
        <v>0</v>
      </c>
      <c r="N5324" s="231">
        <v>7210</v>
      </c>
      <c r="O5324" s="217">
        <f t="shared" si="82"/>
        <v>-11767.320000000764</v>
      </c>
    </row>
    <row r="5325" spans="1:15" ht="22.05" hidden="1" customHeight="1" x14ac:dyDescent="0.2">
      <c r="A5325" s="227">
        <v>45903</v>
      </c>
      <c r="B5325" s="20" t="s">
        <v>185</v>
      </c>
      <c r="C5325" s="28">
        <v>57877</v>
      </c>
      <c r="D5325" s="56"/>
      <c r="E5325" s="25" t="s">
        <v>4848</v>
      </c>
      <c r="F5325" s="20" t="s">
        <v>79</v>
      </c>
      <c r="H5325" s="23" t="s">
        <v>22</v>
      </c>
      <c r="I5325" s="28" t="s">
        <v>56</v>
      </c>
      <c r="J5325" s="23" t="s">
        <v>116</v>
      </c>
      <c r="K5325" s="156" t="s">
        <v>441</v>
      </c>
      <c r="M5325" s="231">
        <v>0</v>
      </c>
      <c r="N5325" s="231">
        <v>55</v>
      </c>
      <c r="O5325" s="217">
        <f t="shared" si="82"/>
        <v>-11822.320000000764</v>
      </c>
    </row>
    <row r="5326" spans="1:15" ht="22.05" hidden="1" customHeight="1" x14ac:dyDescent="0.2">
      <c r="A5326" s="227">
        <v>45903</v>
      </c>
      <c r="B5326" s="20" t="s">
        <v>185</v>
      </c>
      <c r="C5326" s="28">
        <v>57878</v>
      </c>
      <c r="D5326" s="56"/>
      <c r="E5326" s="25" t="s">
        <v>6399</v>
      </c>
      <c r="F5326" s="20" t="s">
        <v>79</v>
      </c>
      <c r="H5326" s="23" t="s">
        <v>21</v>
      </c>
      <c r="I5326" s="28" t="s">
        <v>81</v>
      </c>
      <c r="J5326" s="23" t="s">
        <v>176</v>
      </c>
      <c r="M5326" s="231">
        <v>250000</v>
      </c>
      <c r="N5326" s="231">
        <v>0</v>
      </c>
      <c r="O5326" s="217">
        <f t="shared" si="82"/>
        <v>238177.67999999924</v>
      </c>
    </row>
    <row r="5327" spans="1:15" ht="22.05" hidden="1" customHeight="1" x14ac:dyDescent="0.2">
      <c r="A5327" s="227">
        <v>45903</v>
      </c>
      <c r="B5327" s="20" t="s">
        <v>185</v>
      </c>
      <c r="C5327" s="28">
        <v>57879</v>
      </c>
      <c r="D5327" s="56"/>
      <c r="E5327" s="25" t="s">
        <v>6400</v>
      </c>
      <c r="F5327" s="20" t="s">
        <v>79</v>
      </c>
      <c r="H5327" s="23" t="s">
        <v>21</v>
      </c>
      <c r="I5327" s="28" t="s">
        <v>81</v>
      </c>
      <c r="J5327" s="23" t="s">
        <v>174</v>
      </c>
      <c r="M5327" s="231">
        <v>250000</v>
      </c>
      <c r="N5327" s="231">
        <v>0</v>
      </c>
      <c r="O5327" s="217">
        <f t="shared" si="82"/>
        <v>488177.67999999924</v>
      </c>
    </row>
    <row r="5328" spans="1:15" ht="22.05" hidden="1" customHeight="1" x14ac:dyDescent="0.2">
      <c r="A5328" s="227">
        <v>45903</v>
      </c>
      <c r="B5328" s="20" t="s">
        <v>185</v>
      </c>
      <c r="C5328" s="28">
        <v>57880</v>
      </c>
      <c r="D5328" s="56"/>
      <c r="E5328" s="25" t="s">
        <v>3701</v>
      </c>
      <c r="F5328" s="20" t="s">
        <v>79</v>
      </c>
      <c r="H5328" s="23" t="s">
        <v>22</v>
      </c>
      <c r="I5328" s="28" t="s">
        <v>53</v>
      </c>
      <c r="J5328" s="23" t="s">
        <v>112</v>
      </c>
      <c r="K5328" s="156" t="s">
        <v>6404</v>
      </c>
      <c r="M5328" s="231">
        <v>0</v>
      </c>
      <c r="N5328" s="231">
        <v>7310</v>
      </c>
      <c r="O5328" s="217">
        <f t="shared" si="82"/>
        <v>480867.67999999924</v>
      </c>
    </row>
    <row r="5329" spans="1:15" ht="22.05" hidden="1" customHeight="1" x14ac:dyDescent="0.2">
      <c r="A5329" s="227">
        <v>45903</v>
      </c>
      <c r="B5329" s="20" t="s">
        <v>185</v>
      </c>
      <c r="C5329" s="28">
        <v>57881</v>
      </c>
      <c r="D5329" s="56"/>
      <c r="E5329" s="25" t="s">
        <v>4637</v>
      </c>
      <c r="F5329" s="20" t="s">
        <v>79</v>
      </c>
      <c r="H5329" s="23" t="s">
        <v>22</v>
      </c>
      <c r="I5329" s="28" t="s">
        <v>53</v>
      </c>
      <c r="J5329" s="23" t="s">
        <v>113</v>
      </c>
      <c r="K5329" s="156" t="s">
        <v>1421</v>
      </c>
      <c r="M5329" s="231">
        <v>0</v>
      </c>
      <c r="N5329" s="231">
        <v>6600</v>
      </c>
      <c r="O5329" s="217">
        <f t="shared" si="82"/>
        <v>474267.67999999924</v>
      </c>
    </row>
    <row r="5330" spans="1:15" ht="22.05" hidden="1" customHeight="1" x14ac:dyDescent="0.2">
      <c r="A5330" s="227">
        <v>45903</v>
      </c>
      <c r="B5330" s="20" t="s">
        <v>185</v>
      </c>
      <c r="C5330" s="28">
        <v>57882</v>
      </c>
      <c r="D5330" s="56"/>
      <c r="E5330" s="25" t="s">
        <v>1231</v>
      </c>
      <c r="F5330" s="20" t="s">
        <v>79</v>
      </c>
      <c r="H5330" s="23" t="s">
        <v>22</v>
      </c>
      <c r="I5330" s="28" t="s">
        <v>56</v>
      </c>
      <c r="J5330" s="23" t="s">
        <v>212</v>
      </c>
      <c r="K5330" s="156" t="s">
        <v>235</v>
      </c>
      <c r="M5330" s="231">
        <v>0</v>
      </c>
      <c r="N5330" s="231">
        <v>1000</v>
      </c>
      <c r="O5330" s="217">
        <f t="shared" si="82"/>
        <v>473267.67999999924</v>
      </c>
    </row>
    <row r="5331" spans="1:15" ht="22.05" hidden="1" customHeight="1" x14ac:dyDescent="0.2">
      <c r="A5331" s="227">
        <v>45903</v>
      </c>
      <c r="B5331" s="20" t="s">
        <v>185</v>
      </c>
      <c r="C5331" s="28">
        <v>57883</v>
      </c>
      <c r="D5331" s="56"/>
      <c r="E5331" s="25" t="s">
        <v>131</v>
      </c>
      <c r="F5331" s="20" t="s">
        <v>79</v>
      </c>
      <c r="H5331" s="23" t="s">
        <v>22</v>
      </c>
      <c r="I5331" s="28" t="s">
        <v>103</v>
      </c>
      <c r="J5331" s="23" t="s">
        <v>214</v>
      </c>
      <c r="K5331" s="156" t="s">
        <v>132</v>
      </c>
      <c r="M5331" s="231">
        <v>0</v>
      </c>
      <c r="N5331" s="231">
        <v>400</v>
      </c>
      <c r="O5331" s="217">
        <f t="shared" si="82"/>
        <v>472867.67999999924</v>
      </c>
    </row>
    <row r="5332" spans="1:15" ht="22.05" hidden="1" customHeight="1" x14ac:dyDescent="0.2">
      <c r="A5332" s="227">
        <v>45903</v>
      </c>
      <c r="B5332" s="20" t="s">
        <v>185</v>
      </c>
      <c r="C5332" s="28">
        <v>57884</v>
      </c>
      <c r="D5332" s="56"/>
      <c r="E5332" s="25" t="s">
        <v>6401</v>
      </c>
      <c r="F5332" s="20" t="s">
        <v>79</v>
      </c>
      <c r="H5332" s="23" t="s">
        <v>22</v>
      </c>
      <c r="I5332" s="28" t="s">
        <v>103</v>
      </c>
      <c r="J5332" s="23" t="s">
        <v>92</v>
      </c>
      <c r="K5332" s="156" t="s">
        <v>6048</v>
      </c>
      <c r="M5332" s="231">
        <v>0</v>
      </c>
      <c r="N5332" s="231">
        <v>650</v>
      </c>
      <c r="O5332" s="217">
        <f t="shared" si="82"/>
        <v>472217.67999999924</v>
      </c>
    </row>
    <row r="5333" spans="1:15" ht="22.05" hidden="1" customHeight="1" x14ac:dyDescent="0.2">
      <c r="A5333" s="227">
        <v>45903</v>
      </c>
      <c r="B5333" s="20" t="s">
        <v>185</v>
      </c>
      <c r="C5333" s="28">
        <v>57885</v>
      </c>
      <c r="D5333" s="56"/>
      <c r="E5333" s="25" t="s">
        <v>6402</v>
      </c>
      <c r="F5333" s="20" t="s">
        <v>79</v>
      </c>
      <c r="H5333" s="23" t="s">
        <v>22</v>
      </c>
      <c r="I5333" s="28" t="s">
        <v>103</v>
      </c>
      <c r="J5333" s="23" t="s">
        <v>92</v>
      </c>
      <c r="K5333" s="156" t="s">
        <v>6048</v>
      </c>
      <c r="M5333" s="231">
        <v>0</v>
      </c>
      <c r="N5333" s="231">
        <v>450</v>
      </c>
      <c r="O5333" s="217">
        <f t="shared" si="82"/>
        <v>471767.67999999924</v>
      </c>
    </row>
    <row r="5334" spans="1:15" ht="22.05" hidden="1" customHeight="1" x14ac:dyDescent="0.2">
      <c r="A5334" s="227">
        <v>45904</v>
      </c>
      <c r="B5334" s="20" t="s">
        <v>185</v>
      </c>
      <c r="C5334" s="28">
        <v>57887</v>
      </c>
      <c r="D5334" s="56"/>
      <c r="E5334" s="25" t="s">
        <v>157</v>
      </c>
      <c r="F5334" s="20" t="s">
        <v>79</v>
      </c>
      <c r="H5334" s="23" t="s">
        <v>22</v>
      </c>
      <c r="I5334" s="28" t="s">
        <v>103</v>
      </c>
      <c r="J5334" s="23" t="s">
        <v>60</v>
      </c>
      <c r="K5334" s="156" t="s">
        <v>135</v>
      </c>
      <c r="M5334" s="231">
        <v>0</v>
      </c>
      <c r="N5334" s="231">
        <v>500</v>
      </c>
      <c r="O5334" s="217">
        <f t="shared" si="82"/>
        <v>471267.67999999924</v>
      </c>
    </row>
    <row r="5335" spans="1:15" ht="22.05" hidden="1" customHeight="1" x14ac:dyDescent="0.2">
      <c r="A5335" s="227">
        <v>45904</v>
      </c>
      <c r="B5335" s="20" t="s">
        <v>185</v>
      </c>
      <c r="C5335" s="28">
        <v>57888</v>
      </c>
      <c r="D5335" s="56"/>
      <c r="E5335" s="25" t="s">
        <v>6405</v>
      </c>
      <c r="F5335" s="20" t="s">
        <v>79</v>
      </c>
      <c r="H5335" s="23" t="s">
        <v>22</v>
      </c>
      <c r="I5335" s="28" t="s">
        <v>54</v>
      </c>
      <c r="J5335" s="23" t="s">
        <v>63</v>
      </c>
      <c r="K5335" s="156" t="s">
        <v>141</v>
      </c>
      <c r="M5335" s="231">
        <v>0</v>
      </c>
      <c r="N5335" s="231">
        <v>5000</v>
      </c>
      <c r="O5335" s="217">
        <f t="shared" si="82"/>
        <v>466267.67999999924</v>
      </c>
    </row>
    <row r="5336" spans="1:15" ht="22.05" hidden="1" customHeight="1" x14ac:dyDescent="0.2">
      <c r="A5336" s="227">
        <v>45904</v>
      </c>
      <c r="B5336" s="20" t="s">
        <v>185</v>
      </c>
      <c r="C5336" s="28">
        <v>57889</v>
      </c>
      <c r="D5336" s="56"/>
      <c r="E5336" s="25" t="s">
        <v>6406</v>
      </c>
      <c r="F5336" s="20" t="s">
        <v>79</v>
      </c>
      <c r="H5336" s="23" t="s">
        <v>22</v>
      </c>
      <c r="I5336" s="28" t="s">
        <v>56</v>
      </c>
      <c r="J5336" s="23" t="s">
        <v>212</v>
      </c>
      <c r="K5336" s="156" t="s">
        <v>413</v>
      </c>
      <c r="M5336" s="231">
        <v>0</v>
      </c>
      <c r="N5336" s="231">
        <v>500</v>
      </c>
      <c r="O5336" s="217">
        <f t="shared" si="82"/>
        <v>465767.67999999924</v>
      </c>
    </row>
    <row r="5337" spans="1:15" ht="22.05" hidden="1" customHeight="1" x14ac:dyDescent="0.2">
      <c r="A5337" s="227">
        <v>45904</v>
      </c>
      <c r="B5337" s="20" t="s">
        <v>185</v>
      </c>
      <c r="C5337" s="28">
        <v>57890</v>
      </c>
      <c r="D5337" s="56"/>
      <c r="E5337" s="25" t="s">
        <v>130</v>
      </c>
      <c r="F5337" s="20" t="s">
        <v>79</v>
      </c>
      <c r="H5337" s="23" t="s">
        <v>22</v>
      </c>
      <c r="I5337" s="28" t="s">
        <v>53</v>
      </c>
      <c r="J5337" s="23" t="s">
        <v>113</v>
      </c>
      <c r="K5337" s="156" t="s">
        <v>2930</v>
      </c>
      <c r="M5337" s="231">
        <v>0</v>
      </c>
      <c r="N5337" s="231">
        <v>10000</v>
      </c>
      <c r="O5337" s="217">
        <f t="shared" si="82"/>
        <v>455767.67999999924</v>
      </c>
    </row>
    <row r="5338" spans="1:15" ht="22.05" hidden="1" customHeight="1" x14ac:dyDescent="0.2">
      <c r="A5338" s="227">
        <v>45904</v>
      </c>
      <c r="B5338" s="20" t="s">
        <v>185</v>
      </c>
      <c r="C5338" s="28">
        <v>57891</v>
      </c>
      <c r="D5338" s="56"/>
      <c r="E5338" s="25" t="s">
        <v>6407</v>
      </c>
      <c r="F5338" s="20" t="s">
        <v>79</v>
      </c>
      <c r="H5338" s="23" t="s">
        <v>22</v>
      </c>
      <c r="I5338" s="28" t="s">
        <v>53</v>
      </c>
      <c r="J5338" s="23" t="s">
        <v>113</v>
      </c>
      <c r="K5338" s="156" t="s">
        <v>463</v>
      </c>
      <c r="M5338" s="231">
        <v>0</v>
      </c>
      <c r="N5338" s="231">
        <v>10000</v>
      </c>
      <c r="O5338" s="217">
        <f t="shared" si="82"/>
        <v>445767.67999999924</v>
      </c>
    </row>
    <row r="5339" spans="1:15" ht="22.05" hidden="1" customHeight="1" x14ac:dyDescent="0.2">
      <c r="A5339" s="227">
        <v>45904</v>
      </c>
      <c r="B5339" s="20" t="s">
        <v>185</v>
      </c>
      <c r="C5339" s="28">
        <v>57892</v>
      </c>
      <c r="D5339" s="56"/>
      <c r="E5339" s="25" t="s">
        <v>6408</v>
      </c>
      <c r="F5339" s="20" t="s">
        <v>79</v>
      </c>
      <c r="H5339" s="23" t="s">
        <v>22</v>
      </c>
      <c r="I5339" s="28" t="s">
        <v>54</v>
      </c>
      <c r="J5339" s="23" t="s">
        <v>64</v>
      </c>
      <c r="K5339" s="156" t="s">
        <v>1257</v>
      </c>
      <c r="M5339" s="231">
        <v>0</v>
      </c>
      <c r="N5339" s="231">
        <v>7500</v>
      </c>
      <c r="O5339" s="217">
        <f t="shared" si="82"/>
        <v>438267.67999999924</v>
      </c>
    </row>
    <row r="5340" spans="1:15" ht="22.05" hidden="1" customHeight="1" x14ac:dyDescent="0.2">
      <c r="A5340" s="227">
        <v>45904</v>
      </c>
      <c r="B5340" s="20" t="s">
        <v>185</v>
      </c>
      <c r="C5340" s="28">
        <v>57893</v>
      </c>
      <c r="D5340" s="56"/>
      <c r="E5340" s="25" t="s">
        <v>166</v>
      </c>
      <c r="F5340" s="20" t="s">
        <v>79</v>
      </c>
      <c r="H5340" s="23" t="s">
        <v>22</v>
      </c>
      <c r="I5340" s="28" t="s">
        <v>103</v>
      </c>
      <c r="J5340" s="23" t="s">
        <v>60</v>
      </c>
      <c r="K5340" s="156" t="s">
        <v>133</v>
      </c>
      <c r="M5340" s="231">
        <v>0</v>
      </c>
      <c r="N5340" s="231">
        <v>200</v>
      </c>
      <c r="O5340" s="217">
        <f t="shared" si="82"/>
        <v>438067.67999999924</v>
      </c>
    </row>
    <row r="5341" spans="1:15" ht="22.05" hidden="1" customHeight="1" x14ac:dyDescent="0.2">
      <c r="A5341" s="227">
        <v>45904</v>
      </c>
      <c r="B5341" s="20" t="s">
        <v>185</v>
      </c>
      <c r="C5341" s="28">
        <v>57894</v>
      </c>
      <c r="D5341" s="56"/>
      <c r="E5341" s="25" t="s">
        <v>2758</v>
      </c>
      <c r="F5341" s="20" t="s">
        <v>79</v>
      </c>
      <c r="H5341" s="23" t="s">
        <v>22</v>
      </c>
      <c r="I5341" s="28" t="s">
        <v>54</v>
      </c>
      <c r="J5341" s="23" t="s">
        <v>44</v>
      </c>
      <c r="K5341" s="156" t="s">
        <v>412</v>
      </c>
      <c r="M5341" s="231">
        <v>0</v>
      </c>
      <c r="N5341" s="231">
        <v>1710</v>
      </c>
      <c r="O5341" s="217">
        <f t="shared" si="82"/>
        <v>436357.67999999924</v>
      </c>
    </row>
    <row r="5342" spans="1:15" ht="22.05" hidden="1" customHeight="1" x14ac:dyDescent="0.2">
      <c r="A5342" s="227">
        <v>45904</v>
      </c>
      <c r="B5342" s="20" t="s">
        <v>185</v>
      </c>
      <c r="C5342" s="28">
        <v>57895</v>
      </c>
      <c r="D5342" s="56"/>
      <c r="E5342" s="25" t="s">
        <v>6409</v>
      </c>
      <c r="F5342" s="20" t="s">
        <v>79</v>
      </c>
      <c r="H5342" s="23" t="s">
        <v>22</v>
      </c>
      <c r="I5342" s="28" t="s">
        <v>56</v>
      </c>
      <c r="J5342" s="23" t="s">
        <v>116</v>
      </c>
      <c r="K5342" s="156" t="s">
        <v>139</v>
      </c>
      <c r="M5342" s="231">
        <v>0</v>
      </c>
      <c r="N5342" s="231">
        <v>380</v>
      </c>
      <c r="O5342" s="217">
        <f t="shared" si="82"/>
        <v>435977.67999999924</v>
      </c>
    </row>
    <row r="5343" spans="1:15" ht="22.05" hidden="1" customHeight="1" x14ac:dyDescent="0.2">
      <c r="A5343" s="227">
        <v>45904</v>
      </c>
      <c r="B5343" s="20" t="s">
        <v>185</v>
      </c>
      <c r="C5343" s="28">
        <v>57896</v>
      </c>
      <c r="D5343" s="56"/>
      <c r="E5343" s="25" t="s">
        <v>3128</v>
      </c>
      <c r="F5343" s="20" t="s">
        <v>79</v>
      </c>
      <c r="H5343" s="23" t="s">
        <v>22</v>
      </c>
      <c r="I5343" s="28" t="s">
        <v>56</v>
      </c>
      <c r="J5343" s="23" t="s">
        <v>116</v>
      </c>
      <c r="K5343" s="156" t="s">
        <v>1364</v>
      </c>
      <c r="M5343" s="231">
        <v>0</v>
      </c>
      <c r="N5343" s="231">
        <v>100</v>
      </c>
      <c r="O5343" s="217">
        <f t="shared" si="82"/>
        <v>435877.67999999924</v>
      </c>
    </row>
    <row r="5344" spans="1:15" ht="22.05" hidden="1" customHeight="1" x14ac:dyDescent="0.2">
      <c r="A5344" s="227">
        <v>45904</v>
      </c>
      <c r="B5344" s="20" t="s">
        <v>185</v>
      </c>
      <c r="C5344" s="28">
        <v>57897</v>
      </c>
      <c r="D5344" s="56"/>
      <c r="E5344" s="25" t="s">
        <v>6410</v>
      </c>
      <c r="F5344" s="20" t="s">
        <v>79</v>
      </c>
      <c r="H5344" s="23" t="s">
        <v>22</v>
      </c>
      <c r="I5344" s="28" t="s">
        <v>55</v>
      </c>
      <c r="J5344" s="23" t="s">
        <v>261</v>
      </c>
      <c r="K5344" s="156" t="s">
        <v>440</v>
      </c>
      <c r="M5344" s="231">
        <v>0</v>
      </c>
      <c r="N5344" s="231">
        <v>5000</v>
      </c>
      <c r="O5344" s="217">
        <f t="shared" si="82"/>
        <v>430877.67999999924</v>
      </c>
    </row>
    <row r="5345" spans="1:15" ht="22.05" hidden="1" customHeight="1" x14ac:dyDescent="0.2">
      <c r="A5345" s="227">
        <v>45904</v>
      </c>
      <c r="B5345" s="20" t="s">
        <v>185</v>
      </c>
      <c r="C5345" s="28">
        <v>57898</v>
      </c>
      <c r="D5345" s="56"/>
      <c r="E5345" s="25" t="s">
        <v>6411</v>
      </c>
      <c r="F5345" s="20" t="s">
        <v>79</v>
      </c>
      <c r="H5345" s="23" t="s">
        <v>22</v>
      </c>
      <c r="I5345" s="28" t="s">
        <v>55</v>
      </c>
      <c r="J5345" s="23" t="s">
        <v>73</v>
      </c>
      <c r="K5345" s="156" t="s">
        <v>6416</v>
      </c>
      <c r="M5345" s="231">
        <v>0</v>
      </c>
      <c r="N5345" s="231">
        <v>9636</v>
      </c>
      <c r="O5345" s="217">
        <f t="shared" si="82"/>
        <v>421241.67999999924</v>
      </c>
    </row>
    <row r="5346" spans="1:15" ht="22.05" hidden="1" customHeight="1" x14ac:dyDescent="0.2">
      <c r="A5346" s="227">
        <v>45904</v>
      </c>
      <c r="B5346" s="20" t="s">
        <v>185</v>
      </c>
      <c r="C5346" s="28">
        <v>57899</v>
      </c>
      <c r="D5346" s="56"/>
      <c r="E5346" s="25" t="s">
        <v>6412</v>
      </c>
      <c r="F5346" s="20" t="s">
        <v>79</v>
      </c>
      <c r="H5346" s="23" t="s">
        <v>22</v>
      </c>
      <c r="I5346" s="28" t="s">
        <v>55</v>
      </c>
      <c r="J5346" s="23" t="s">
        <v>73</v>
      </c>
      <c r="K5346" s="156" t="s">
        <v>140</v>
      </c>
      <c r="M5346" s="231">
        <v>0</v>
      </c>
      <c r="N5346" s="231">
        <v>1500</v>
      </c>
      <c r="O5346" s="217">
        <f t="shared" si="82"/>
        <v>419741.67999999924</v>
      </c>
    </row>
    <row r="5347" spans="1:15" ht="22.05" hidden="1" customHeight="1" x14ac:dyDescent="0.2">
      <c r="A5347" s="227">
        <v>45904</v>
      </c>
      <c r="B5347" s="20" t="s">
        <v>185</v>
      </c>
      <c r="C5347" s="28">
        <v>57900</v>
      </c>
      <c r="D5347" s="56"/>
      <c r="E5347" s="25" t="s">
        <v>6413</v>
      </c>
      <c r="F5347" s="20" t="s">
        <v>79</v>
      </c>
      <c r="H5347" s="23" t="s">
        <v>22</v>
      </c>
      <c r="I5347" s="28" t="s">
        <v>103</v>
      </c>
      <c r="J5347" s="23" t="s">
        <v>95</v>
      </c>
      <c r="K5347" s="156" t="s">
        <v>6417</v>
      </c>
      <c r="M5347" s="231">
        <v>0</v>
      </c>
      <c r="N5347" s="231">
        <v>703</v>
      </c>
      <c r="O5347" s="217">
        <f t="shared" si="82"/>
        <v>419038.67999999924</v>
      </c>
    </row>
    <row r="5348" spans="1:15" ht="22.05" hidden="1" customHeight="1" x14ac:dyDescent="0.2">
      <c r="A5348" s="227">
        <v>45904</v>
      </c>
      <c r="B5348" s="20" t="s">
        <v>185</v>
      </c>
      <c r="C5348" s="28">
        <v>57901</v>
      </c>
      <c r="D5348" s="56"/>
      <c r="E5348" s="25" t="s">
        <v>6414</v>
      </c>
      <c r="F5348" s="20" t="s">
        <v>79</v>
      </c>
      <c r="H5348" s="23" t="s">
        <v>21</v>
      </c>
      <c r="I5348" s="28" t="s">
        <v>81</v>
      </c>
      <c r="J5348" s="23" t="s">
        <v>176</v>
      </c>
      <c r="M5348" s="231">
        <v>250000</v>
      </c>
      <c r="N5348" s="231">
        <v>0</v>
      </c>
      <c r="O5348" s="217">
        <f t="shared" si="82"/>
        <v>669038.67999999924</v>
      </c>
    </row>
    <row r="5349" spans="1:15" ht="22.05" hidden="1" customHeight="1" x14ac:dyDescent="0.2">
      <c r="A5349" s="227">
        <v>45904</v>
      </c>
      <c r="B5349" s="20" t="s">
        <v>185</v>
      </c>
      <c r="C5349" s="28">
        <v>57902</v>
      </c>
      <c r="D5349" s="56"/>
      <c r="E5349" s="25" t="s">
        <v>6415</v>
      </c>
      <c r="F5349" s="20" t="s">
        <v>79</v>
      </c>
      <c r="H5349" s="23" t="s">
        <v>21</v>
      </c>
      <c r="I5349" s="28" t="s">
        <v>81</v>
      </c>
      <c r="J5349" s="23" t="s">
        <v>177</v>
      </c>
      <c r="M5349" s="231">
        <v>245000</v>
      </c>
      <c r="N5349" s="231">
        <v>0</v>
      </c>
      <c r="O5349" s="217">
        <f t="shared" si="82"/>
        <v>914038.67999999924</v>
      </c>
    </row>
    <row r="5350" spans="1:15" ht="22.05" hidden="1" customHeight="1" x14ac:dyDescent="0.2">
      <c r="A5350" s="227">
        <v>45904</v>
      </c>
      <c r="B5350" s="20" t="s">
        <v>185</v>
      </c>
      <c r="C5350" s="28">
        <v>57903</v>
      </c>
      <c r="D5350" s="56"/>
      <c r="E5350" s="25" t="s">
        <v>539</v>
      </c>
      <c r="F5350" s="20" t="s">
        <v>79</v>
      </c>
      <c r="H5350" s="23" t="s">
        <v>22</v>
      </c>
      <c r="I5350" s="28" t="s">
        <v>53</v>
      </c>
      <c r="J5350" s="23" t="s">
        <v>112</v>
      </c>
      <c r="K5350" s="156" t="s">
        <v>146</v>
      </c>
      <c r="M5350" s="231">
        <v>0</v>
      </c>
      <c r="N5350" s="231">
        <v>450</v>
      </c>
      <c r="O5350" s="217">
        <f t="shared" si="82"/>
        <v>913588.67999999924</v>
      </c>
    </row>
    <row r="5351" spans="1:15" ht="22.05" hidden="1" customHeight="1" x14ac:dyDescent="0.2">
      <c r="A5351" s="227">
        <v>45905</v>
      </c>
      <c r="B5351" s="20" t="s">
        <v>185</v>
      </c>
      <c r="C5351" s="28">
        <v>57905</v>
      </c>
      <c r="D5351" s="56"/>
      <c r="E5351" s="25" t="s">
        <v>6418</v>
      </c>
      <c r="F5351" s="20" t="s">
        <v>79</v>
      </c>
      <c r="H5351" s="23" t="s">
        <v>22</v>
      </c>
      <c r="I5351" s="28" t="s">
        <v>103</v>
      </c>
      <c r="J5351" s="23" t="s">
        <v>92</v>
      </c>
      <c r="K5351" s="156" t="s">
        <v>6426</v>
      </c>
      <c r="M5351" s="231">
        <v>0</v>
      </c>
      <c r="N5351" s="231">
        <v>880</v>
      </c>
      <c r="O5351" s="217">
        <f t="shared" si="82"/>
        <v>912708.67999999924</v>
      </c>
    </row>
    <row r="5352" spans="1:15" ht="22.05" hidden="1" customHeight="1" x14ac:dyDescent="0.2">
      <c r="A5352" s="227">
        <v>45905</v>
      </c>
      <c r="B5352" s="20" t="s">
        <v>185</v>
      </c>
      <c r="C5352" s="28">
        <v>57906</v>
      </c>
      <c r="D5352" s="56"/>
      <c r="E5352" s="25" t="s">
        <v>4664</v>
      </c>
      <c r="F5352" s="20" t="s">
        <v>79</v>
      </c>
      <c r="H5352" s="23" t="s">
        <v>22</v>
      </c>
      <c r="I5352" s="28" t="s">
        <v>54</v>
      </c>
      <c r="J5352" s="23" t="s">
        <v>41</v>
      </c>
      <c r="K5352" s="156" t="s">
        <v>559</v>
      </c>
      <c r="M5352" s="231">
        <v>0</v>
      </c>
      <c r="N5352" s="231">
        <v>2300</v>
      </c>
      <c r="O5352" s="217">
        <f t="shared" si="82"/>
        <v>910408.67999999924</v>
      </c>
    </row>
    <row r="5353" spans="1:15" ht="22.05" hidden="1" customHeight="1" x14ac:dyDescent="0.2">
      <c r="A5353" s="227">
        <v>45905</v>
      </c>
      <c r="B5353" s="20" t="s">
        <v>185</v>
      </c>
      <c r="C5353" s="28">
        <v>57907</v>
      </c>
      <c r="D5353" s="56"/>
      <c r="E5353" s="25" t="s">
        <v>223</v>
      </c>
      <c r="F5353" s="20" t="s">
        <v>79</v>
      </c>
      <c r="H5353" s="23" t="s">
        <v>22</v>
      </c>
      <c r="I5353" s="28" t="s">
        <v>103</v>
      </c>
      <c r="J5353" s="23" t="s">
        <v>102</v>
      </c>
      <c r="K5353" s="156" t="s">
        <v>3880</v>
      </c>
      <c r="M5353" s="231">
        <v>0</v>
      </c>
      <c r="N5353" s="231">
        <v>1000</v>
      </c>
      <c r="O5353" s="217">
        <f t="shared" si="82"/>
        <v>909408.67999999924</v>
      </c>
    </row>
    <row r="5354" spans="1:15" ht="22.05" hidden="1" customHeight="1" x14ac:dyDescent="0.2">
      <c r="A5354" s="227">
        <v>45905</v>
      </c>
      <c r="B5354" s="20" t="s">
        <v>185</v>
      </c>
      <c r="C5354" s="28">
        <v>57908</v>
      </c>
      <c r="D5354" s="56"/>
      <c r="E5354" s="25" t="s">
        <v>6419</v>
      </c>
      <c r="F5354" s="20" t="s">
        <v>79</v>
      </c>
      <c r="H5354" s="23" t="s">
        <v>22</v>
      </c>
      <c r="I5354" s="28" t="s">
        <v>103</v>
      </c>
      <c r="J5354" s="23" t="s">
        <v>60</v>
      </c>
      <c r="K5354" s="156" t="s">
        <v>6427</v>
      </c>
      <c r="M5354" s="231">
        <v>0</v>
      </c>
      <c r="N5354" s="231">
        <v>1300</v>
      </c>
      <c r="O5354" s="217">
        <f t="shared" si="82"/>
        <v>908108.67999999924</v>
      </c>
    </row>
    <row r="5355" spans="1:15" ht="22.05" hidden="1" customHeight="1" x14ac:dyDescent="0.2">
      <c r="A5355" s="227">
        <v>45905</v>
      </c>
      <c r="B5355" s="20" t="s">
        <v>185</v>
      </c>
      <c r="C5355" s="28">
        <v>57909</v>
      </c>
      <c r="D5355" s="56"/>
      <c r="E5355" s="25" t="s">
        <v>157</v>
      </c>
      <c r="F5355" s="20" t="s">
        <v>79</v>
      </c>
      <c r="H5355" s="23" t="s">
        <v>22</v>
      </c>
      <c r="I5355" s="28" t="s">
        <v>103</v>
      </c>
      <c r="J5355" s="23" t="s">
        <v>60</v>
      </c>
      <c r="K5355" s="156" t="s">
        <v>135</v>
      </c>
      <c r="M5355" s="231">
        <v>0</v>
      </c>
      <c r="N5355" s="231">
        <v>600</v>
      </c>
      <c r="O5355" s="217">
        <f t="shared" si="82"/>
        <v>907508.67999999924</v>
      </c>
    </row>
    <row r="5356" spans="1:15" ht="22.05" hidden="1" customHeight="1" x14ac:dyDescent="0.2">
      <c r="A5356" s="227">
        <v>45905</v>
      </c>
      <c r="B5356" s="20" t="s">
        <v>185</v>
      </c>
      <c r="C5356" s="28">
        <v>57910</v>
      </c>
      <c r="D5356" s="56"/>
      <c r="E5356" s="25" t="s">
        <v>143</v>
      </c>
      <c r="F5356" s="20" t="s">
        <v>79</v>
      </c>
      <c r="H5356" s="23" t="s">
        <v>22</v>
      </c>
      <c r="I5356" s="28" t="s">
        <v>53</v>
      </c>
      <c r="J5356" s="23" t="s">
        <v>112</v>
      </c>
      <c r="K5356" s="156" t="s">
        <v>144</v>
      </c>
      <c r="M5356" s="231">
        <v>0</v>
      </c>
      <c r="N5356" s="231">
        <v>4900</v>
      </c>
      <c r="O5356" s="217">
        <f t="shared" si="82"/>
        <v>902608.67999999924</v>
      </c>
    </row>
    <row r="5357" spans="1:15" ht="22.05" hidden="1" customHeight="1" x14ac:dyDescent="0.2">
      <c r="A5357" s="227">
        <v>45905</v>
      </c>
      <c r="B5357" s="20" t="s">
        <v>185</v>
      </c>
      <c r="C5357" s="28">
        <v>57911</v>
      </c>
      <c r="D5357" s="56"/>
      <c r="E5357" s="25" t="s">
        <v>143</v>
      </c>
      <c r="F5357" s="20" t="s">
        <v>79</v>
      </c>
      <c r="H5357" s="23" t="s">
        <v>22</v>
      </c>
      <c r="I5357" s="28" t="s">
        <v>53</v>
      </c>
      <c r="J5357" s="23" t="s">
        <v>112</v>
      </c>
      <c r="K5357" s="156" t="s">
        <v>497</v>
      </c>
      <c r="M5357" s="231">
        <v>0</v>
      </c>
      <c r="N5357" s="231">
        <v>88322</v>
      </c>
      <c r="O5357" s="217">
        <f t="shared" si="82"/>
        <v>814286.67999999924</v>
      </c>
    </row>
    <row r="5358" spans="1:15" ht="22.05" hidden="1" customHeight="1" x14ac:dyDescent="0.2">
      <c r="A5358" s="227">
        <v>45905</v>
      </c>
      <c r="B5358" s="20" t="s">
        <v>185</v>
      </c>
      <c r="C5358" s="28">
        <v>57912</v>
      </c>
      <c r="D5358" s="56"/>
      <c r="E5358" s="25" t="s">
        <v>143</v>
      </c>
      <c r="F5358" s="20" t="s">
        <v>79</v>
      </c>
      <c r="H5358" s="23" t="s">
        <v>22</v>
      </c>
      <c r="I5358" s="28" t="s">
        <v>53</v>
      </c>
      <c r="J5358" s="23" t="s">
        <v>112</v>
      </c>
      <c r="K5358" s="156" t="s">
        <v>954</v>
      </c>
      <c r="M5358" s="231">
        <v>0</v>
      </c>
      <c r="N5358" s="231">
        <v>55268</v>
      </c>
      <c r="O5358" s="217">
        <f t="shared" si="82"/>
        <v>759018.67999999924</v>
      </c>
    </row>
    <row r="5359" spans="1:15" ht="22.05" hidden="1" customHeight="1" x14ac:dyDescent="0.2">
      <c r="A5359" s="227">
        <v>45905</v>
      </c>
      <c r="B5359" s="20" t="s">
        <v>185</v>
      </c>
      <c r="C5359" s="28">
        <v>57913</v>
      </c>
      <c r="D5359" s="56"/>
      <c r="E5359" s="25" t="s">
        <v>143</v>
      </c>
      <c r="F5359" s="20" t="s">
        <v>79</v>
      </c>
      <c r="H5359" s="23" t="s">
        <v>22</v>
      </c>
      <c r="I5359" s="28" t="s">
        <v>53</v>
      </c>
      <c r="J5359" s="23" t="s">
        <v>112</v>
      </c>
      <c r="K5359" s="156" t="s">
        <v>527</v>
      </c>
      <c r="M5359" s="231">
        <v>0</v>
      </c>
      <c r="N5359" s="231">
        <v>40372</v>
      </c>
      <c r="O5359" s="217">
        <f t="shared" si="82"/>
        <v>718646.67999999924</v>
      </c>
    </row>
    <row r="5360" spans="1:15" ht="22.05" hidden="1" customHeight="1" x14ac:dyDescent="0.2">
      <c r="A5360" s="227">
        <v>45905</v>
      </c>
      <c r="B5360" s="20" t="s">
        <v>185</v>
      </c>
      <c r="C5360" s="28">
        <v>57914</v>
      </c>
      <c r="D5360" s="56"/>
      <c r="E5360" s="25" t="s">
        <v>143</v>
      </c>
      <c r="F5360" s="20" t="s">
        <v>79</v>
      </c>
      <c r="H5360" s="23" t="s">
        <v>22</v>
      </c>
      <c r="I5360" s="28" t="s">
        <v>53</v>
      </c>
      <c r="J5360" s="23" t="s">
        <v>112</v>
      </c>
      <c r="K5360" s="156" t="s">
        <v>526</v>
      </c>
      <c r="M5360" s="231">
        <v>0</v>
      </c>
      <c r="N5360" s="231">
        <v>62275</v>
      </c>
      <c r="O5360" s="217">
        <f t="shared" si="82"/>
        <v>656371.67999999924</v>
      </c>
    </row>
    <row r="5361" spans="1:15" ht="22.05" hidden="1" customHeight="1" x14ac:dyDescent="0.2">
      <c r="A5361" s="227">
        <v>45905</v>
      </c>
      <c r="B5361" s="20" t="s">
        <v>185</v>
      </c>
      <c r="C5361" s="28">
        <v>57915</v>
      </c>
      <c r="D5361" s="56"/>
      <c r="E5361" s="25" t="s">
        <v>143</v>
      </c>
      <c r="F5361" s="20" t="s">
        <v>79</v>
      </c>
      <c r="H5361" s="23" t="s">
        <v>22</v>
      </c>
      <c r="I5361" s="28" t="s">
        <v>53</v>
      </c>
      <c r="J5361" s="23" t="s">
        <v>112</v>
      </c>
      <c r="K5361" s="156" t="s">
        <v>955</v>
      </c>
      <c r="M5361" s="231">
        <v>0</v>
      </c>
      <c r="N5361" s="231">
        <v>90045</v>
      </c>
      <c r="O5361" s="217">
        <f t="shared" si="82"/>
        <v>566326.67999999924</v>
      </c>
    </row>
    <row r="5362" spans="1:15" ht="22.05" hidden="1" customHeight="1" x14ac:dyDescent="0.2">
      <c r="A5362" s="227">
        <v>45905</v>
      </c>
      <c r="B5362" s="20" t="s">
        <v>185</v>
      </c>
      <c r="C5362" s="28">
        <v>57916</v>
      </c>
      <c r="D5362" s="56"/>
      <c r="E5362" s="25" t="s">
        <v>375</v>
      </c>
      <c r="F5362" s="20" t="s">
        <v>79</v>
      </c>
      <c r="H5362" s="23" t="s">
        <v>22</v>
      </c>
      <c r="I5362" s="28" t="s">
        <v>54</v>
      </c>
      <c r="J5362" s="23" t="s">
        <v>61</v>
      </c>
      <c r="K5362" s="156" t="s">
        <v>387</v>
      </c>
      <c r="M5362" s="231">
        <v>0</v>
      </c>
      <c r="N5362" s="231">
        <v>1200</v>
      </c>
      <c r="O5362" s="217">
        <f t="shared" si="82"/>
        <v>565126.67999999924</v>
      </c>
    </row>
    <row r="5363" spans="1:15" ht="22.05" hidden="1" customHeight="1" x14ac:dyDescent="0.2">
      <c r="A5363" s="227">
        <v>45905</v>
      </c>
      <c r="B5363" s="20" t="s">
        <v>185</v>
      </c>
      <c r="C5363" s="28">
        <v>57917</v>
      </c>
      <c r="D5363" s="56"/>
      <c r="E5363" s="25" t="s">
        <v>6420</v>
      </c>
      <c r="F5363" s="20" t="s">
        <v>79</v>
      </c>
      <c r="H5363" s="23" t="s">
        <v>21</v>
      </c>
      <c r="I5363" s="28" t="s">
        <v>81</v>
      </c>
      <c r="J5363" s="23" t="s">
        <v>184</v>
      </c>
      <c r="M5363" s="231">
        <v>122500</v>
      </c>
      <c r="N5363" s="231">
        <v>0</v>
      </c>
      <c r="O5363" s="217">
        <f t="shared" si="82"/>
        <v>687626.67999999924</v>
      </c>
    </row>
    <row r="5364" spans="1:15" ht="22.05" hidden="1" customHeight="1" x14ac:dyDescent="0.2">
      <c r="A5364" s="227">
        <v>45905</v>
      </c>
      <c r="B5364" s="20" t="s">
        <v>185</v>
      </c>
      <c r="C5364" s="28">
        <v>57918</v>
      </c>
      <c r="D5364" s="56"/>
      <c r="E5364" s="25" t="s">
        <v>6421</v>
      </c>
      <c r="F5364" s="20" t="s">
        <v>79</v>
      </c>
      <c r="H5364" s="23" t="s">
        <v>21</v>
      </c>
      <c r="I5364" s="28" t="s">
        <v>81</v>
      </c>
      <c r="J5364" s="23" t="s">
        <v>176</v>
      </c>
      <c r="M5364" s="231">
        <v>208350</v>
      </c>
      <c r="N5364" s="231">
        <v>0</v>
      </c>
      <c r="O5364" s="217">
        <f t="shared" si="82"/>
        <v>895976.67999999924</v>
      </c>
    </row>
    <row r="5365" spans="1:15" ht="22.05" hidden="1" customHeight="1" x14ac:dyDescent="0.2">
      <c r="A5365" s="227">
        <v>45905</v>
      </c>
      <c r="B5365" s="20" t="s">
        <v>185</v>
      </c>
      <c r="C5365" s="28">
        <v>57919</v>
      </c>
      <c r="D5365" s="56"/>
      <c r="E5365" s="25" t="s">
        <v>6422</v>
      </c>
      <c r="F5365" s="20" t="s">
        <v>79</v>
      </c>
      <c r="H5365" s="23" t="s">
        <v>21</v>
      </c>
      <c r="I5365" s="28" t="s">
        <v>81</v>
      </c>
      <c r="J5365" s="23" t="s">
        <v>167</v>
      </c>
      <c r="M5365" s="231">
        <v>29114.57</v>
      </c>
      <c r="N5365" s="231">
        <v>0</v>
      </c>
      <c r="O5365" s="217">
        <f t="shared" si="82"/>
        <v>925091.24999999919</v>
      </c>
    </row>
    <row r="5366" spans="1:15" ht="22.05" hidden="1" customHeight="1" x14ac:dyDescent="0.2">
      <c r="A5366" s="227">
        <v>45905</v>
      </c>
      <c r="B5366" s="20" t="s">
        <v>185</v>
      </c>
      <c r="C5366" s="28">
        <v>57920</v>
      </c>
      <c r="D5366" s="56"/>
      <c r="E5366" s="25" t="s">
        <v>6423</v>
      </c>
      <c r="F5366" s="20" t="s">
        <v>79</v>
      </c>
      <c r="H5366" s="23" t="s">
        <v>21</v>
      </c>
      <c r="I5366" s="28" t="s">
        <v>81</v>
      </c>
      <c r="J5366" s="23" t="s">
        <v>167</v>
      </c>
      <c r="M5366" s="231">
        <v>29129.49</v>
      </c>
      <c r="N5366" s="231">
        <v>0</v>
      </c>
      <c r="O5366" s="217">
        <f t="shared" si="82"/>
        <v>954220.73999999918</v>
      </c>
    </row>
    <row r="5367" spans="1:15" ht="22.05" hidden="1" customHeight="1" x14ac:dyDescent="0.2">
      <c r="A5367" s="227">
        <v>45905</v>
      </c>
      <c r="B5367" s="20" t="s">
        <v>185</v>
      </c>
      <c r="C5367" s="28">
        <v>57921</v>
      </c>
      <c r="D5367" s="56"/>
      <c r="E5367" s="25" t="s">
        <v>6424</v>
      </c>
      <c r="F5367" s="20" t="s">
        <v>79</v>
      </c>
      <c r="H5367" s="23" t="s">
        <v>21</v>
      </c>
      <c r="I5367" s="28" t="s">
        <v>81</v>
      </c>
      <c r="J5367" s="23" t="s">
        <v>167</v>
      </c>
      <c r="M5367" s="231">
        <v>29129.49</v>
      </c>
      <c r="N5367" s="231">
        <v>0</v>
      </c>
      <c r="O5367" s="217">
        <f t="shared" si="82"/>
        <v>983350.22999999917</v>
      </c>
    </row>
    <row r="5368" spans="1:15" ht="22.05" hidden="1" customHeight="1" x14ac:dyDescent="0.2">
      <c r="A5368" s="227">
        <v>45905</v>
      </c>
      <c r="B5368" s="20" t="s">
        <v>185</v>
      </c>
      <c r="C5368" s="28">
        <v>57922</v>
      </c>
      <c r="D5368" s="56"/>
      <c r="E5368" s="25" t="s">
        <v>6425</v>
      </c>
      <c r="F5368" s="20" t="s">
        <v>79</v>
      </c>
      <c r="H5368" s="23" t="s">
        <v>21</v>
      </c>
      <c r="I5368" s="28" t="s">
        <v>81</v>
      </c>
      <c r="J5368" s="23" t="s">
        <v>167</v>
      </c>
      <c r="M5368" s="231">
        <v>81825.48</v>
      </c>
      <c r="N5368" s="231">
        <v>0</v>
      </c>
      <c r="O5368" s="217">
        <f t="shared" si="82"/>
        <v>1065175.7099999993</v>
      </c>
    </row>
    <row r="5369" spans="1:15" ht="22.05" hidden="1" customHeight="1" x14ac:dyDescent="0.2">
      <c r="A5369" s="227">
        <v>45905</v>
      </c>
      <c r="B5369" s="20" t="s">
        <v>185</v>
      </c>
      <c r="C5369" s="28">
        <v>57923</v>
      </c>
      <c r="D5369" s="56"/>
      <c r="E5369" s="25" t="s">
        <v>537</v>
      </c>
      <c r="F5369" s="20" t="s">
        <v>79</v>
      </c>
      <c r="H5369" s="23" t="s">
        <v>22</v>
      </c>
      <c r="I5369" s="28" t="s">
        <v>103</v>
      </c>
      <c r="J5369" s="23" t="s">
        <v>214</v>
      </c>
      <c r="K5369" s="156" t="s">
        <v>210</v>
      </c>
      <c r="M5369" s="231">
        <v>0</v>
      </c>
      <c r="N5369" s="231">
        <v>280</v>
      </c>
      <c r="O5369" s="217">
        <f t="shared" si="82"/>
        <v>1064895.7099999993</v>
      </c>
    </row>
    <row r="5370" spans="1:15" ht="22.05" hidden="1" customHeight="1" x14ac:dyDescent="0.2">
      <c r="A5370" s="227">
        <v>45905</v>
      </c>
      <c r="B5370" s="20" t="s">
        <v>185</v>
      </c>
      <c r="C5370" s="28">
        <v>57924</v>
      </c>
      <c r="D5370" s="56"/>
      <c r="E5370" s="25" t="s">
        <v>1578</v>
      </c>
      <c r="F5370" s="20" t="s">
        <v>79</v>
      </c>
      <c r="H5370" s="23" t="s">
        <v>22</v>
      </c>
      <c r="I5370" s="28" t="s">
        <v>56</v>
      </c>
      <c r="J5370" s="23" t="s">
        <v>88</v>
      </c>
      <c r="K5370" s="156" t="s">
        <v>265</v>
      </c>
      <c r="M5370" s="231">
        <v>0</v>
      </c>
      <c r="N5370" s="231">
        <v>1500</v>
      </c>
      <c r="O5370" s="217">
        <f t="shared" si="82"/>
        <v>1063395.7099999993</v>
      </c>
    </row>
    <row r="5371" spans="1:15" ht="22.05" hidden="1" customHeight="1" x14ac:dyDescent="0.2">
      <c r="A5371" s="227">
        <v>45905</v>
      </c>
      <c r="B5371" s="20" t="s">
        <v>185</v>
      </c>
      <c r="C5371" s="28">
        <v>57925</v>
      </c>
      <c r="D5371" s="56"/>
      <c r="E5371" s="25" t="s">
        <v>158</v>
      </c>
      <c r="F5371" s="20" t="s">
        <v>79</v>
      </c>
      <c r="H5371" s="23" t="s">
        <v>22</v>
      </c>
      <c r="I5371" s="28" t="s">
        <v>56</v>
      </c>
      <c r="J5371" s="23" t="s">
        <v>116</v>
      </c>
      <c r="K5371" s="156" t="s">
        <v>139</v>
      </c>
      <c r="M5371" s="231">
        <v>0</v>
      </c>
      <c r="N5371" s="231">
        <v>800</v>
      </c>
      <c r="O5371" s="217">
        <f t="shared" si="82"/>
        <v>1062595.7099999993</v>
      </c>
    </row>
    <row r="5372" spans="1:15" ht="22.05" hidden="1" customHeight="1" x14ac:dyDescent="0.2">
      <c r="A5372" s="227">
        <v>45905</v>
      </c>
      <c r="B5372" s="20" t="s">
        <v>185</v>
      </c>
      <c r="C5372" s="28">
        <v>57926</v>
      </c>
      <c r="D5372" s="56"/>
      <c r="E5372" s="25" t="s">
        <v>2232</v>
      </c>
      <c r="F5372" s="20" t="s">
        <v>79</v>
      </c>
      <c r="H5372" s="23" t="s">
        <v>21</v>
      </c>
      <c r="I5372" s="28" t="s">
        <v>28</v>
      </c>
      <c r="J5372" s="23" t="s">
        <v>199</v>
      </c>
      <c r="M5372" s="231">
        <v>82820</v>
      </c>
      <c r="N5372" s="231">
        <v>0</v>
      </c>
      <c r="O5372" s="217">
        <f t="shared" si="82"/>
        <v>1145415.7099999993</v>
      </c>
    </row>
    <row r="5373" spans="1:15" ht="22.05" hidden="1" customHeight="1" x14ac:dyDescent="0.2">
      <c r="A5373" s="227">
        <v>45906</v>
      </c>
      <c r="B5373" s="20" t="s">
        <v>185</v>
      </c>
      <c r="C5373" s="28">
        <v>57928</v>
      </c>
      <c r="D5373" s="56"/>
      <c r="E5373" s="25" t="s">
        <v>795</v>
      </c>
      <c r="F5373" s="20" t="s">
        <v>79</v>
      </c>
      <c r="H5373" s="23" t="s">
        <v>22</v>
      </c>
      <c r="I5373" s="28" t="s">
        <v>54</v>
      </c>
      <c r="J5373" s="23" t="s">
        <v>41</v>
      </c>
      <c r="K5373" s="156" t="s">
        <v>138</v>
      </c>
      <c r="M5373" s="231">
        <v>0</v>
      </c>
      <c r="N5373" s="231">
        <v>2200</v>
      </c>
      <c r="O5373" s="217">
        <f t="shared" si="82"/>
        <v>1143215.7099999993</v>
      </c>
    </row>
    <row r="5374" spans="1:15" ht="22.05" hidden="1" customHeight="1" x14ac:dyDescent="0.2">
      <c r="A5374" s="227">
        <v>45906</v>
      </c>
      <c r="B5374" s="20" t="s">
        <v>185</v>
      </c>
      <c r="C5374" s="28">
        <v>57929</v>
      </c>
      <c r="D5374" s="56"/>
      <c r="E5374" s="25" t="s">
        <v>6428</v>
      </c>
      <c r="F5374" s="20" t="s">
        <v>79</v>
      </c>
      <c r="H5374" s="23" t="s">
        <v>22</v>
      </c>
      <c r="I5374" s="28" t="s">
        <v>103</v>
      </c>
      <c r="J5374" s="23" t="s">
        <v>214</v>
      </c>
      <c r="K5374" s="156" t="s">
        <v>3562</v>
      </c>
      <c r="M5374" s="231">
        <v>0</v>
      </c>
      <c r="N5374" s="231">
        <v>660</v>
      </c>
      <c r="O5374" s="217">
        <f t="shared" si="82"/>
        <v>1142555.7099999993</v>
      </c>
    </row>
    <row r="5375" spans="1:15" ht="22.05" hidden="1" customHeight="1" x14ac:dyDescent="0.2">
      <c r="A5375" s="227">
        <v>45906</v>
      </c>
      <c r="B5375" s="20" t="s">
        <v>185</v>
      </c>
      <c r="C5375" s="28">
        <v>57930</v>
      </c>
      <c r="D5375" s="56"/>
      <c r="E5375" s="25" t="s">
        <v>150</v>
      </c>
      <c r="F5375" s="20" t="s">
        <v>79</v>
      </c>
      <c r="H5375" s="23" t="s">
        <v>22</v>
      </c>
      <c r="I5375" s="28" t="s">
        <v>81</v>
      </c>
      <c r="J5375" s="23" t="s">
        <v>200</v>
      </c>
      <c r="K5375" s="156" t="s">
        <v>413</v>
      </c>
      <c r="M5375" s="231">
        <v>0</v>
      </c>
      <c r="N5375" s="593">
        <v>260000</v>
      </c>
      <c r="O5375" s="217">
        <f t="shared" si="82"/>
        <v>882555.70999999926</v>
      </c>
    </row>
    <row r="5376" spans="1:15" ht="22.05" hidden="1" customHeight="1" x14ac:dyDescent="0.2">
      <c r="A5376" s="227">
        <v>45906</v>
      </c>
      <c r="B5376" s="20" t="s">
        <v>185</v>
      </c>
      <c r="C5376" s="28">
        <v>57931</v>
      </c>
      <c r="D5376" s="56"/>
      <c r="E5376" s="25" t="s">
        <v>6429</v>
      </c>
      <c r="F5376" s="20" t="s">
        <v>79</v>
      </c>
      <c r="H5376" s="23" t="s">
        <v>22</v>
      </c>
      <c r="I5376" s="28" t="s">
        <v>103</v>
      </c>
      <c r="J5376" s="23" t="s">
        <v>102</v>
      </c>
      <c r="K5376" s="156" t="s">
        <v>1639</v>
      </c>
      <c r="M5376" s="231">
        <v>0</v>
      </c>
      <c r="N5376" s="231">
        <v>1500</v>
      </c>
      <c r="O5376" s="217">
        <f t="shared" si="82"/>
        <v>881055.70999999926</v>
      </c>
    </row>
    <row r="5377" spans="1:15" ht="22.05" hidden="1" customHeight="1" x14ac:dyDescent="0.2">
      <c r="A5377" s="227">
        <v>45906</v>
      </c>
      <c r="B5377" s="20" t="s">
        <v>185</v>
      </c>
      <c r="C5377" s="28">
        <v>57932</v>
      </c>
      <c r="D5377" s="56"/>
      <c r="E5377" s="25" t="s">
        <v>6430</v>
      </c>
      <c r="F5377" s="20" t="s">
        <v>79</v>
      </c>
      <c r="H5377" s="23" t="s">
        <v>22</v>
      </c>
      <c r="I5377" s="28" t="s">
        <v>103</v>
      </c>
      <c r="J5377" s="23" t="s">
        <v>102</v>
      </c>
      <c r="K5377" s="156" t="s">
        <v>1639</v>
      </c>
      <c r="M5377" s="231">
        <v>0</v>
      </c>
      <c r="N5377" s="231">
        <v>850</v>
      </c>
      <c r="O5377" s="217">
        <f t="shared" si="82"/>
        <v>880205.70999999926</v>
      </c>
    </row>
    <row r="5378" spans="1:15" ht="22.05" hidden="1" customHeight="1" x14ac:dyDescent="0.2">
      <c r="A5378" s="227">
        <v>45906</v>
      </c>
      <c r="B5378" s="20" t="s">
        <v>185</v>
      </c>
      <c r="C5378" s="28">
        <v>57933</v>
      </c>
      <c r="D5378" s="56"/>
      <c r="E5378" s="25" t="s">
        <v>5627</v>
      </c>
      <c r="F5378" s="20" t="s">
        <v>79</v>
      </c>
      <c r="H5378" s="23" t="s">
        <v>22</v>
      </c>
      <c r="I5378" s="28" t="s">
        <v>103</v>
      </c>
      <c r="J5378" s="23" t="s">
        <v>214</v>
      </c>
      <c r="K5378" s="156" t="s">
        <v>134</v>
      </c>
      <c r="M5378" s="231">
        <v>0</v>
      </c>
      <c r="N5378" s="231">
        <v>200</v>
      </c>
      <c r="O5378" s="217">
        <f t="shared" si="82"/>
        <v>880005.70999999926</v>
      </c>
    </row>
    <row r="5379" spans="1:15" ht="22.05" hidden="1" customHeight="1" x14ac:dyDescent="0.2">
      <c r="A5379" s="227">
        <v>45906</v>
      </c>
      <c r="B5379" s="20" t="s">
        <v>185</v>
      </c>
      <c r="C5379" s="28">
        <v>57934</v>
      </c>
      <c r="D5379" s="56"/>
      <c r="E5379" s="25" t="s">
        <v>734</v>
      </c>
      <c r="F5379" s="20" t="s">
        <v>79</v>
      </c>
      <c r="H5379" s="23" t="s">
        <v>22</v>
      </c>
      <c r="I5379" s="28" t="s">
        <v>103</v>
      </c>
      <c r="J5379" s="23" t="s">
        <v>214</v>
      </c>
      <c r="K5379" s="156" t="s">
        <v>464</v>
      </c>
      <c r="M5379" s="231">
        <v>0</v>
      </c>
      <c r="N5379" s="231">
        <v>200</v>
      </c>
      <c r="O5379" s="217">
        <f t="shared" si="82"/>
        <v>879805.70999999926</v>
      </c>
    </row>
    <row r="5380" spans="1:15" ht="22.05" hidden="1" customHeight="1" x14ac:dyDescent="0.2">
      <c r="A5380" s="227">
        <v>45906</v>
      </c>
      <c r="B5380" s="20" t="s">
        <v>185</v>
      </c>
      <c r="C5380" s="28">
        <v>57935</v>
      </c>
      <c r="D5380" s="56"/>
      <c r="E5380" s="25" t="s">
        <v>538</v>
      </c>
      <c r="F5380" s="20" t="s">
        <v>79</v>
      </c>
      <c r="H5380" s="23" t="s">
        <v>22</v>
      </c>
      <c r="I5380" s="28" t="s">
        <v>103</v>
      </c>
      <c r="J5380" s="23" t="s">
        <v>214</v>
      </c>
      <c r="K5380" s="156" t="s">
        <v>368</v>
      </c>
      <c r="M5380" s="231">
        <v>0</v>
      </c>
      <c r="N5380" s="231">
        <v>150</v>
      </c>
      <c r="O5380" s="217">
        <f t="shared" si="82"/>
        <v>879655.70999999926</v>
      </c>
    </row>
    <row r="5381" spans="1:15" ht="22.05" hidden="1" customHeight="1" x14ac:dyDescent="0.2">
      <c r="A5381" s="227">
        <v>45906</v>
      </c>
      <c r="B5381" s="20" t="s">
        <v>185</v>
      </c>
      <c r="C5381" s="28">
        <v>57936</v>
      </c>
      <c r="D5381" s="56"/>
      <c r="E5381" s="25" t="s">
        <v>6431</v>
      </c>
      <c r="F5381" s="20" t="s">
        <v>79</v>
      </c>
      <c r="H5381" s="23" t="s">
        <v>22</v>
      </c>
      <c r="I5381" s="28" t="s">
        <v>103</v>
      </c>
      <c r="J5381" s="23" t="s">
        <v>102</v>
      </c>
      <c r="K5381" s="156" t="s">
        <v>6436</v>
      </c>
      <c r="M5381" s="231">
        <v>0</v>
      </c>
      <c r="N5381" s="231">
        <v>200</v>
      </c>
      <c r="O5381" s="217">
        <f t="shared" ref="O5381:O5453" si="83">O5380+M5381-N5381</f>
        <v>879455.70999999926</v>
      </c>
    </row>
    <row r="5382" spans="1:15" ht="22.05" hidden="1" customHeight="1" x14ac:dyDescent="0.2">
      <c r="A5382" s="227">
        <v>45906</v>
      </c>
      <c r="B5382" s="20" t="s">
        <v>185</v>
      </c>
      <c r="C5382" s="28">
        <v>57937</v>
      </c>
      <c r="D5382" s="56"/>
      <c r="E5382" s="25" t="s">
        <v>6432</v>
      </c>
      <c r="F5382" s="20" t="s">
        <v>79</v>
      </c>
      <c r="H5382" s="23" t="s">
        <v>22</v>
      </c>
      <c r="I5382" s="28" t="s">
        <v>56</v>
      </c>
      <c r="J5382" s="23" t="s">
        <v>212</v>
      </c>
      <c r="K5382" s="156" t="s">
        <v>235</v>
      </c>
      <c r="M5382" s="231">
        <v>0</v>
      </c>
      <c r="N5382" s="231">
        <v>1000</v>
      </c>
      <c r="O5382" s="217">
        <f t="shared" si="83"/>
        <v>878455.70999999926</v>
      </c>
    </row>
    <row r="5383" spans="1:15" ht="22.05" hidden="1" customHeight="1" x14ac:dyDescent="0.2">
      <c r="A5383" s="227">
        <v>45906</v>
      </c>
      <c r="B5383" s="20" t="s">
        <v>185</v>
      </c>
      <c r="C5383" s="28">
        <v>57938</v>
      </c>
      <c r="D5383" s="56"/>
      <c r="E5383" s="25" t="s">
        <v>130</v>
      </c>
      <c r="F5383" s="20" t="s">
        <v>79</v>
      </c>
      <c r="H5383" s="23" t="s">
        <v>22</v>
      </c>
      <c r="I5383" s="28" t="s">
        <v>53</v>
      </c>
      <c r="J5383" s="23" t="s">
        <v>113</v>
      </c>
      <c r="K5383" s="156" t="s">
        <v>6437</v>
      </c>
      <c r="M5383" s="231">
        <v>0</v>
      </c>
      <c r="N5383" s="231">
        <v>2000</v>
      </c>
      <c r="O5383" s="217">
        <f t="shared" si="83"/>
        <v>876455.70999999926</v>
      </c>
    </row>
    <row r="5384" spans="1:15" ht="22.05" hidden="1" customHeight="1" x14ac:dyDescent="0.2">
      <c r="A5384" s="227">
        <v>45906</v>
      </c>
      <c r="B5384" s="20" t="s">
        <v>185</v>
      </c>
      <c r="C5384" s="28">
        <v>57939</v>
      </c>
      <c r="D5384" s="56"/>
      <c r="E5384" s="25" t="s">
        <v>5257</v>
      </c>
      <c r="F5384" s="20" t="s">
        <v>79</v>
      </c>
      <c r="H5384" s="23" t="s">
        <v>22</v>
      </c>
      <c r="I5384" s="28" t="s">
        <v>103</v>
      </c>
      <c r="J5384" s="23" t="s">
        <v>102</v>
      </c>
      <c r="K5384" s="156" t="s">
        <v>5794</v>
      </c>
      <c r="M5384" s="231">
        <v>0</v>
      </c>
      <c r="N5384" s="231">
        <v>600</v>
      </c>
      <c r="O5384" s="217">
        <f t="shared" si="83"/>
        <v>875855.70999999926</v>
      </c>
    </row>
    <row r="5385" spans="1:15" ht="22.05" hidden="1" customHeight="1" x14ac:dyDescent="0.2">
      <c r="A5385" s="227">
        <v>45906</v>
      </c>
      <c r="B5385" s="20" t="s">
        <v>185</v>
      </c>
      <c r="C5385" s="28">
        <v>57940</v>
      </c>
      <c r="D5385" s="56"/>
      <c r="E5385" s="25" t="s">
        <v>6391</v>
      </c>
      <c r="F5385" s="20" t="s">
        <v>79</v>
      </c>
      <c r="H5385" s="23" t="s">
        <v>22</v>
      </c>
      <c r="I5385" s="28" t="s">
        <v>103</v>
      </c>
      <c r="J5385" s="23" t="s">
        <v>60</v>
      </c>
      <c r="K5385" s="156" t="s">
        <v>6395</v>
      </c>
      <c r="M5385" s="231">
        <v>0</v>
      </c>
      <c r="N5385" s="231">
        <v>10900</v>
      </c>
      <c r="O5385" s="217">
        <f t="shared" si="83"/>
        <v>864955.70999999926</v>
      </c>
    </row>
    <row r="5386" spans="1:15" ht="22.05" hidden="1" customHeight="1" x14ac:dyDescent="0.2">
      <c r="A5386" s="227">
        <v>45906</v>
      </c>
      <c r="B5386" s="20" t="s">
        <v>185</v>
      </c>
      <c r="C5386" s="28">
        <v>57941</v>
      </c>
      <c r="D5386" s="56"/>
      <c r="E5386" s="25" t="s">
        <v>6433</v>
      </c>
      <c r="F5386" s="20" t="s">
        <v>79</v>
      </c>
      <c r="H5386" s="23" t="s">
        <v>22</v>
      </c>
      <c r="I5386" s="28" t="s">
        <v>103</v>
      </c>
      <c r="J5386" s="23" t="s">
        <v>92</v>
      </c>
      <c r="K5386" s="156" t="s">
        <v>6438</v>
      </c>
      <c r="M5386" s="231">
        <v>0</v>
      </c>
      <c r="N5386" s="231">
        <v>650</v>
      </c>
      <c r="O5386" s="217">
        <f t="shared" si="83"/>
        <v>864305.70999999926</v>
      </c>
    </row>
    <row r="5387" spans="1:15" ht="22.05" hidden="1" customHeight="1" x14ac:dyDescent="0.2">
      <c r="A5387" s="227">
        <v>45906</v>
      </c>
      <c r="B5387" s="20" t="s">
        <v>185</v>
      </c>
      <c r="C5387" s="28">
        <v>57942</v>
      </c>
      <c r="D5387" s="56"/>
      <c r="E5387" s="25" t="s">
        <v>6434</v>
      </c>
      <c r="F5387" s="20" t="s">
        <v>79</v>
      </c>
      <c r="H5387" s="23" t="s">
        <v>22</v>
      </c>
      <c r="I5387" s="28" t="s">
        <v>103</v>
      </c>
      <c r="J5387" s="23" t="s">
        <v>92</v>
      </c>
      <c r="K5387" s="156" t="s">
        <v>6439</v>
      </c>
      <c r="M5387" s="231">
        <v>0</v>
      </c>
      <c r="N5387" s="231">
        <v>1300</v>
      </c>
      <c r="O5387" s="217">
        <f t="shared" si="83"/>
        <v>863005.70999999926</v>
      </c>
    </row>
    <row r="5388" spans="1:15" ht="22.05" hidden="1" customHeight="1" x14ac:dyDescent="0.2">
      <c r="A5388" s="227">
        <v>45906</v>
      </c>
      <c r="B5388" s="20" t="s">
        <v>185</v>
      </c>
      <c r="C5388" s="28">
        <v>57943</v>
      </c>
      <c r="D5388" s="56"/>
      <c r="E5388" s="25" t="s">
        <v>6435</v>
      </c>
      <c r="F5388" s="20" t="s">
        <v>79</v>
      </c>
      <c r="H5388" s="23" t="s">
        <v>22</v>
      </c>
      <c r="I5388" s="28" t="s">
        <v>103</v>
      </c>
      <c r="J5388" s="23" t="s">
        <v>93</v>
      </c>
      <c r="K5388" s="156" t="s">
        <v>2341</v>
      </c>
      <c r="M5388" s="231">
        <v>0</v>
      </c>
      <c r="N5388" s="231">
        <v>450</v>
      </c>
      <c r="O5388" s="217">
        <f t="shared" si="83"/>
        <v>862555.70999999926</v>
      </c>
    </row>
    <row r="5389" spans="1:15" ht="22.05" hidden="1" customHeight="1" x14ac:dyDescent="0.2">
      <c r="A5389" s="227">
        <v>45906</v>
      </c>
      <c r="B5389" s="20" t="s">
        <v>185</v>
      </c>
      <c r="C5389" s="28">
        <v>57944</v>
      </c>
      <c r="D5389" s="56"/>
      <c r="E5389" s="25" t="s">
        <v>158</v>
      </c>
      <c r="F5389" s="20" t="s">
        <v>79</v>
      </c>
      <c r="H5389" s="23" t="s">
        <v>22</v>
      </c>
      <c r="I5389" s="28" t="s">
        <v>56</v>
      </c>
      <c r="J5389" s="23" t="s">
        <v>116</v>
      </c>
      <c r="K5389" s="156" t="s">
        <v>139</v>
      </c>
      <c r="M5389" s="231">
        <v>0</v>
      </c>
      <c r="N5389" s="231">
        <v>600</v>
      </c>
      <c r="O5389" s="217">
        <f t="shared" si="83"/>
        <v>861955.70999999926</v>
      </c>
    </row>
    <row r="5390" spans="1:15" ht="22.05" hidden="1" customHeight="1" x14ac:dyDescent="0.2">
      <c r="A5390" s="227">
        <v>45906</v>
      </c>
      <c r="B5390" s="20" t="s">
        <v>185</v>
      </c>
      <c r="C5390" s="28">
        <v>57945</v>
      </c>
      <c r="D5390" s="56"/>
      <c r="E5390" s="25" t="s">
        <v>402</v>
      </c>
      <c r="F5390" s="20" t="s">
        <v>79</v>
      </c>
      <c r="H5390" s="23" t="s">
        <v>22</v>
      </c>
      <c r="I5390" s="28" t="s">
        <v>80</v>
      </c>
      <c r="J5390" s="23" t="s">
        <v>66</v>
      </c>
      <c r="K5390" s="156" t="s">
        <v>544</v>
      </c>
      <c r="M5390" s="231">
        <v>0</v>
      </c>
      <c r="N5390" s="231">
        <v>400</v>
      </c>
      <c r="O5390" s="217">
        <f t="shared" si="83"/>
        <v>861555.70999999926</v>
      </c>
    </row>
    <row r="5391" spans="1:15" ht="22.05" hidden="1" customHeight="1" x14ac:dyDescent="0.2">
      <c r="A5391" s="227">
        <v>45906</v>
      </c>
      <c r="B5391" s="20" t="s">
        <v>185</v>
      </c>
      <c r="C5391" s="28">
        <v>57946</v>
      </c>
      <c r="D5391" s="56"/>
      <c r="E5391" s="25" t="s">
        <v>166</v>
      </c>
      <c r="F5391" s="20" t="s">
        <v>79</v>
      </c>
      <c r="H5391" s="23" t="s">
        <v>22</v>
      </c>
      <c r="I5391" s="28" t="s">
        <v>56</v>
      </c>
      <c r="J5391" s="23" t="s">
        <v>90</v>
      </c>
      <c r="K5391" s="156" t="s">
        <v>441</v>
      </c>
      <c r="M5391" s="231">
        <v>0</v>
      </c>
      <c r="N5391" s="231">
        <v>200</v>
      </c>
      <c r="O5391" s="217">
        <f t="shared" si="83"/>
        <v>861355.70999999926</v>
      </c>
    </row>
    <row r="5392" spans="1:15" ht="22.05" hidden="1" customHeight="1" x14ac:dyDescent="0.2">
      <c r="A5392" s="227">
        <v>45906</v>
      </c>
      <c r="B5392" s="20" t="s">
        <v>185</v>
      </c>
      <c r="C5392" s="28">
        <v>57947</v>
      </c>
      <c r="D5392" s="56"/>
      <c r="E5392" s="25" t="s">
        <v>131</v>
      </c>
      <c r="F5392" s="20" t="s">
        <v>79</v>
      </c>
      <c r="H5392" s="23" t="s">
        <v>22</v>
      </c>
      <c r="I5392" s="28" t="s">
        <v>103</v>
      </c>
      <c r="J5392" s="23" t="s">
        <v>214</v>
      </c>
      <c r="K5392" s="156" t="s">
        <v>132</v>
      </c>
      <c r="M5392" s="231">
        <v>0</v>
      </c>
      <c r="N5392" s="231">
        <v>400</v>
      </c>
      <c r="O5392" s="217">
        <f t="shared" si="83"/>
        <v>860955.70999999926</v>
      </c>
    </row>
    <row r="5393" spans="1:15" ht="22.05" hidden="1" customHeight="1" x14ac:dyDescent="0.2">
      <c r="A5393" s="227">
        <v>45906</v>
      </c>
      <c r="B5393" s="20" t="s">
        <v>185</v>
      </c>
      <c r="C5393" s="28">
        <v>57948</v>
      </c>
      <c r="D5393" s="56"/>
      <c r="E5393" s="25" t="s">
        <v>401</v>
      </c>
      <c r="F5393" s="20" t="s">
        <v>79</v>
      </c>
      <c r="H5393" s="23" t="s">
        <v>21</v>
      </c>
      <c r="I5393" s="28" t="s">
        <v>81</v>
      </c>
      <c r="J5393" s="23" t="s">
        <v>200</v>
      </c>
      <c r="M5393" s="593">
        <v>20000</v>
      </c>
      <c r="N5393" s="231">
        <v>0</v>
      </c>
      <c r="O5393" s="217">
        <f t="shared" si="83"/>
        <v>880955.70999999926</v>
      </c>
    </row>
    <row r="5394" spans="1:15" ht="22.05" hidden="1" customHeight="1" x14ac:dyDescent="0.2">
      <c r="A5394" s="227">
        <v>45906</v>
      </c>
      <c r="B5394" s="20" t="s">
        <v>185</v>
      </c>
      <c r="C5394" s="28">
        <v>57949</v>
      </c>
      <c r="D5394" s="56"/>
      <c r="E5394" s="25" t="s">
        <v>143</v>
      </c>
      <c r="F5394" s="20" t="s">
        <v>79</v>
      </c>
      <c r="H5394" s="23" t="s">
        <v>22</v>
      </c>
      <c r="I5394" s="28" t="s">
        <v>53</v>
      </c>
      <c r="J5394" s="23" t="s">
        <v>112</v>
      </c>
      <c r="K5394" s="156" t="s">
        <v>416</v>
      </c>
      <c r="M5394" s="231">
        <v>0</v>
      </c>
      <c r="N5394" s="231">
        <v>27085</v>
      </c>
      <c r="O5394" s="217">
        <f t="shared" si="83"/>
        <v>853870.70999999926</v>
      </c>
    </row>
    <row r="5395" spans="1:15" ht="22.05" hidden="1" customHeight="1" x14ac:dyDescent="0.2">
      <c r="A5395" s="227">
        <v>45906</v>
      </c>
      <c r="B5395" s="20" t="s">
        <v>185</v>
      </c>
      <c r="C5395" s="28">
        <v>57950</v>
      </c>
      <c r="D5395" s="56"/>
      <c r="E5395" s="25" t="s">
        <v>143</v>
      </c>
      <c r="F5395" s="20" t="s">
        <v>79</v>
      </c>
      <c r="H5395" s="23" t="s">
        <v>22</v>
      </c>
      <c r="I5395" s="28" t="s">
        <v>53</v>
      </c>
      <c r="J5395" s="23" t="s">
        <v>114</v>
      </c>
      <c r="K5395" s="156" t="s">
        <v>273</v>
      </c>
      <c r="M5395" s="231">
        <v>0</v>
      </c>
      <c r="N5395" s="231">
        <v>6550</v>
      </c>
      <c r="O5395" s="217">
        <f t="shared" si="83"/>
        <v>847320.70999999926</v>
      </c>
    </row>
    <row r="5396" spans="1:15" ht="22.05" hidden="1" customHeight="1" x14ac:dyDescent="0.2">
      <c r="A5396" s="227">
        <v>45906</v>
      </c>
      <c r="B5396" s="20" t="s">
        <v>185</v>
      </c>
      <c r="C5396" s="28">
        <v>57951</v>
      </c>
      <c r="D5396" s="56"/>
      <c r="E5396" s="25" t="s">
        <v>143</v>
      </c>
      <c r="F5396" s="20" t="s">
        <v>79</v>
      </c>
      <c r="H5396" s="23" t="s">
        <v>22</v>
      </c>
      <c r="I5396" s="28" t="s">
        <v>53</v>
      </c>
      <c r="J5396" s="23" t="s">
        <v>114</v>
      </c>
      <c r="K5396" s="156" t="s">
        <v>149</v>
      </c>
      <c r="M5396" s="231">
        <v>0</v>
      </c>
      <c r="N5396" s="231">
        <v>20650</v>
      </c>
      <c r="O5396" s="217">
        <f t="shared" si="83"/>
        <v>826670.70999999926</v>
      </c>
    </row>
    <row r="5397" spans="1:15" ht="22.05" hidden="1" customHeight="1" x14ac:dyDescent="0.2">
      <c r="A5397" s="227">
        <v>45906</v>
      </c>
      <c r="B5397" s="20" t="s">
        <v>185</v>
      </c>
      <c r="C5397" s="28">
        <v>57952</v>
      </c>
      <c r="D5397" s="56"/>
      <c r="E5397" s="25" t="s">
        <v>143</v>
      </c>
      <c r="F5397" s="20" t="s">
        <v>79</v>
      </c>
      <c r="H5397" s="23" t="s">
        <v>22</v>
      </c>
      <c r="I5397" s="28" t="s">
        <v>53</v>
      </c>
      <c r="J5397" s="23" t="s">
        <v>112</v>
      </c>
      <c r="K5397" s="156" t="s">
        <v>144</v>
      </c>
      <c r="M5397" s="231">
        <v>0</v>
      </c>
      <c r="N5397" s="231">
        <v>3360</v>
      </c>
      <c r="O5397" s="217">
        <f t="shared" si="83"/>
        <v>823310.70999999926</v>
      </c>
    </row>
    <row r="5398" spans="1:15" ht="22.05" hidden="1" customHeight="1" x14ac:dyDescent="0.2">
      <c r="A5398" s="227">
        <v>45906</v>
      </c>
      <c r="B5398" s="20" t="s">
        <v>185</v>
      </c>
      <c r="C5398" s="28">
        <v>57953</v>
      </c>
      <c r="D5398" s="56"/>
      <c r="E5398" s="25" t="s">
        <v>143</v>
      </c>
      <c r="F5398" s="20" t="s">
        <v>79</v>
      </c>
      <c r="H5398" s="23" t="s">
        <v>22</v>
      </c>
      <c r="I5398" s="28" t="s">
        <v>53</v>
      </c>
      <c r="J5398" s="23" t="s">
        <v>112</v>
      </c>
      <c r="K5398" s="156" t="s">
        <v>5797</v>
      </c>
      <c r="M5398" s="231">
        <v>0</v>
      </c>
      <c r="N5398" s="231">
        <v>34200</v>
      </c>
      <c r="O5398" s="217">
        <f t="shared" si="83"/>
        <v>789110.70999999926</v>
      </c>
    </row>
    <row r="5399" spans="1:15" ht="22.05" hidden="1" customHeight="1" x14ac:dyDescent="0.2">
      <c r="A5399" s="227">
        <v>45906</v>
      </c>
      <c r="B5399" s="20" t="s">
        <v>185</v>
      </c>
      <c r="C5399" s="28">
        <v>57954</v>
      </c>
      <c r="D5399" s="56"/>
      <c r="E5399" s="25" t="s">
        <v>539</v>
      </c>
      <c r="F5399" s="20" t="s">
        <v>79</v>
      </c>
      <c r="H5399" s="23" t="s">
        <v>22</v>
      </c>
      <c r="I5399" s="28" t="s">
        <v>53</v>
      </c>
      <c r="J5399" s="23" t="s">
        <v>112</v>
      </c>
      <c r="K5399" s="156" t="s">
        <v>5797</v>
      </c>
      <c r="M5399" s="231">
        <v>0</v>
      </c>
      <c r="N5399" s="231">
        <v>2000</v>
      </c>
      <c r="O5399" s="217">
        <f t="shared" si="83"/>
        <v>787110.70999999926</v>
      </c>
    </row>
    <row r="5400" spans="1:15" ht="22.05" hidden="1" customHeight="1" x14ac:dyDescent="0.2">
      <c r="A5400" s="227">
        <v>45906</v>
      </c>
      <c r="B5400" s="20" t="s">
        <v>185</v>
      </c>
      <c r="C5400" s="28">
        <v>57955</v>
      </c>
      <c r="D5400" s="56"/>
      <c r="E5400" s="25" t="s">
        <v>143</v>
      </c>
      <c r="F5400" s="20" t="s">
        <v>79</v>
      </c>
      <c r="H5400" s="23" t="s">
        <v>22</v>
      </c>
      <c r="I5400" s="28" t="s">
        <v>53</v>
      </c>
      <c r="J5400" s="23" t="s">
        <v>112</v>
      </c>
      <c r="K5400" s="156" t="s">
        <v>5882</v>
      </c>
      <c r="M5400" s="231">
        <v>0</v>
      </c>
      <c r="N5400" s="231">
        <v>21600</v>
      </c>
      <c r="O5400" s="217">
        <f t="shared" si="83"/>
        <v>765510.70999999926</v>
      </c>
    </row>
    <row r="5401" spans="1:15" ht="22.05" hidden="1" customHeight="1" x14ac:dyDescent="0.2">
      <c r="A5401" s="227">
        <v>45906</v>
      </c>
      <c r="B5401" s="20" t="s">
        <v>185</v>
      </c>
      <c r="C5401" s="28">
        <v>57956</v>
      </c>
      <c r="D5401" s="56"/>
      <c r="E5401" s="25" t="s">
        <v>143</v>
      </c>
      <c r="F5401" s="20" t="s">
        <v>79</v>
      </c>
      <c r="H5401" s="23" t="s">
        <v>22</v>
      </c>
      <c r="I5401" s="28" t="s">
        <v>53</v>
      </c>
      <c r="J5401" s="23" t="s">
        <v>112</v>
      </c>
      <c r="K5401" s="156" t="s">
        <v>1702</v>
      </c>
      <c r="L5401" s="231"/>
      <c r="M5401" s="231">
        <v>0</v>
      </c>
      <c r="N5401" s="231">
        <v>20500</v>
      </c>
      <c r="O5401" s="217">
        <f t="shared" si="83"/>
        <v>745010.70999999926</v>
      </c>
    </row>
    <row r="5402" spans="1:15" ht="22.05" hidden="1" customHeight="1" x14ac:dyDescent="0.2">
      <c r="A5402" s="227">
        <v>45906</v>
      </c>
      <c r="B5402" s="20" t="s">
        <v>185</v>
      </c>
      <c r="C5402" s="28">
        <v>57957</v>
      </c>
      <c r="D5402" s="56"/>
      <c r="E5402" s="25" t="s">
        <v>143</v>
      </c>
      <c r="F5402" s="20" t="s">
        <v>79</v>
      </c>
      <c r="H5402" s="23" t="s">
        <v>22</v>
      </c>
      <c r="I5402" s="28" t="s">
        <v>53</v>
      </c>
      <c r="J5402" s="23" t="s">
        <v>112</v>
      </c>
      <c r="K5402" s="156" t="s">
        <v>148</v>
      </c>
      <c r="L5402" s="231"/>
      <c r="M5402" s="231">
        <v>0</v>
      </c>
      <c r="N5402" s="231">
        <v>14061</v>
      </c>
      <c r="O5402" s="217">
        <f t="shared" si="83"/>
        <v>730949.70999999926</v>
      </c>
    </row>
    <row r="5403" spans="1:15" ht="22.05" hidden="1" customHeight="1" x14ac:dyDescent="0.2">
      <c r="A5403" s="227">
        <v>45906</v>
      </c>
      <c r="B5403" s="20" t="s">
        <v>185</v>
      </c>
      <c r="C5403" s="28">
        <v>57958</v>
      </c>
      <c r="D5403" s="56"/>
      <c r="E5403" s="25" t="s">
        <v>143</v>
      </c>
      <c r="F5403" s="20" t="s">
        <v>79</v>
      </c>
      <c r="H5403" s="23" t="s">
        <v>22</v>
      </c>
      <c r="I5403" s="28" t="s">
        <v>53</v>
      </c>
      <c r="J5403" s="23" t="s">
        <v>112</v>
      </c>
      <c r="K5403" s="156" t="s">
        <v>264</v>
      </c>
      <c r="L5403" s="231"/>
      <c r="M5403" s="231">
        <v>0</v>
      </c>
      <c r="N5403" s="231">
        <v>55330</v>
      </c>
      <c r="O5403" s="217">
        <f t="shared" si="83"/>
        <v>675619.70999999926</v>
      </c>
    </row>
    <row r="5404" spans="1:15" ht="22.05" hidden="1" customHeight="1" x14ac:dyDescent="0.2">
      <c r="A5404" s="227">
        <v>45906</v>
      </c>
      <c r="B5404" s="20" t="s">
        <v>185</v>
      </c>
      <c r="C5404" s="28">
        <v>57959</v>
      </c>
      <c r="D5404" s="56"/>
      <c r="E5404" s="25" t="s">
        <v>539</v>
      </c>
      <c r="F5404" s="20" t="s">
        <v>79</v>
      </c>
      <c r="H5404" s="23" t="s">
        <v>22</v>
      </c>
      <c r="I5404" s="28" t="s">
        <v>53</v>
      </c>
      <c r="J5404" s="23" t="s">
        <v>112</v>
      </c>
      <c r="K5404" s="156" t="s">
        <v>264</v>
      </c>
      <c r="L5404" s="231"/>
      <c r="M5404" s="231">
        <v>0</v>
      </c>
      <c r="N5404" s="231">
        <v>350</v>
      </c>
      <c r="O5404" s="217">
        <f t="shared" si="83"/>
        <v>675269.70999999926</v>
      </c>
    </row>
    <row r="5405" spans="1:15" ht="22.05" hidden="1" customHeight="1" x14ac:dyDescent="0.2">
      <c r="A5405" s="227">
        <v>45906</v>
      </c>
      <c r="B5405" s="20" t="s">
        <v>185</v>
      </c>
      <c r="C5405" s="28">
        <v>57960</v>
      </c>
      <c r="D5405" s="56"/>
      <c r="E5405" s="25" t="s">
        <v>143</v>
      </c>
      <c r="F5405" s="20" t="s">
        <v>79</v>
      </c>
      <c r="H5405" s="23" t="s">
        <v>22</v>
      </c>
      <c r="I5405" s="28" t="s">
        <v>53</v>
      </c>
      <c r="J5405" s="23" t="s">
        <v>112</v>
      </c>
      <c r="K5405" s="156" t="s">
        <v>418</v>
      </c>
      <c r="L5405" s="231"/>
      <c r="M5405" s="231">
        <v>0</v>
      </c>
      <c r="N5405" s="231">
        <v>18706</v>
      </c>
      <c r="O5405" s="217">
        <f t="shared" si="83"/>
        <v>656563.70999999926</v>
      </c>
    </row>
    <row r="5406" spans="1:15" ht="22.05" hidden="1" customHeight="1" x14ac:dyDescent="0.2">
      <c r="A5406" s="227">
        <v>45906</v>
      </c>
      <c r="B5406" s="20" t="s">
        <v>185</v>
      </c>
      <c r="C5406" s="28">
        <v>57961</v>
      </c>
      <c r="D5406" s="56"/>
      <c r="E5406" s="25" t="s">
        <v>143</v>
      </c>
      <c r="F5406" s="20" t="s">
        <v>79</v>
      </c>
      <c r="H5406" s="23" t="s">
        <v>22</v>
      </c>
      <c r="I5406" s="28" t="s">
        <v>53</v>
      </c>
      <c r="J5406" s="23" t="s">
        <v>112</v>
      </c>
      <c r="K5406" s="156" t="s">
        <v>1703</v>
      </c>
      <c r="M5406" s="231">
        <v>0</v>
      </c>
      <c r="N5406" s="231">
        <v>8354</v>
      </c>
      <c r="O5406" s="217">
        <f t="shared" si="83"/>
        <v>648209.70999999926</v>
      </c>
    </row>
    <row r="5407" spans="1:15" ht="22.05" hidden="1" customHeight="1" x14ac:dyDescent="0.2">
      <c r="A5407" s="227">
        <v>45906</v>
      </c>
      <c r="B5407" s="20" t="s">
        <v>185</v>
      </c>
      <c r="C5407" s="28">
        <v>57962</v>
      </c>
      <c r="D5407" s="56"/>
      <c r="E5407" s="328" t="s">
        <v>141</v>
      </c>
      <c r="F5407" s="329" t="s">
        <v>79</v>
      </c>
      <c r="G5407" s="330"/>
      <c r="H5407" s="331" t="s">
        <v>22</v>
      </c>
      <c r="I5407" s="331" t="s">
        <v>54</v>
      </c>
      <c r="J5407" s="331" t="s">
        <v>63</v>
      </c>
      <c r="K5407" s="332" t="s">
        <v>225</v>
      </c>
      <c r="L5407" s="333">
        <v>75000</v>
      </c>
      <c r="M5407" s="333">
        <v>0</v>
      </c>
      <c r="N5407" s="333">
        <v>10000</v>
      </c>
      <c r="O5407" s="217">
        <f t="shared" si="83"/>
        <v>638209.70999999926</v>
      </c>
    </row>
    <row r="5408" spans="1:15" ht="22.05" hidden="1" customHeight="1" x14ac:dyDescent="0.2">
      <c r="A5408" s="227">
        <v>45906</v>
      </c>
      <c r="B5408" s="20" t="s">
        <v>185</v>
      </c>
      <c r="C5408" s="28">
        <v>57962</v>
      </c>
      <c r="D5408" s="56"/>
      <c r="E5408" s="328" t="s">
        <v>559</v>
      </c>
      <c r="F5408" s="329" t="s">
        <v>79</v>
      </c>
      <c r="G5408" s="330"/>
      <c r="H5408" s="331" t="s">
        <v>22</v>
      </c>
      <c r="I5408" s="331" t="s">
        <v>54</v>
      </c>
      <c r="J5408" s="331" t="s">
        <v>41</v>
      </c>
      <c r="K5408" s="332" t="s">
        <v>225</v>
      </c>
      <c r="L5408" s="333">
        <v>75000</v>
      </c>
      <c r="M5408" s="333">
        <v>0</v>
      </c>
      <c r="N5408" s="333">
        <v>20000</v>
      </c>
      <c r="O5408" s="217">
        <f t="shared" si="83"/>
        <v>618209.70999999926</v>
      </c>
    </row>
    <row r="5409" spans="1:15" ht="22.05" hidden="1" customHeight="1" x14ac:dyDescent="0.2">
      <c r="A5409" s="227">
        <v>45906</v>
      </c>
      <c r="B5409" s="20" t="s">
        <v>185</v>
      </c>
      <c r="C5409" s="28">
        <v>57962</v>
      </c>
      <c r="D5409" s="56"/>
      <c r="E5409" s="328" t="s">
        <v>463</v>
      </c>
      <c r="F5409" s="329" t="s">
        <v>79</v>
      </c>
      <c r="G5409" s="330"/>
      <c r="H5409" s="331" t="s">
        <v>22</v>
      </c>
      <c r="I5409" s="331" t="s">
        <v>54</v>
      </c>
      <c r="J5409" s="331" t="s">
        <v>62</v>
      </c>
      <c r="K5409" s="332" t="s">
        <v>225</v>
      </c>
      <c r="L5409" s="333">
        <v>75000</v>
      </c>
      <c r="M5409" s="333">
        <v>0</v>
      </c>
      <c r="N5409" s="333">
        <v>30000</v>
      </c>
      <c r="O5409" s="217">
        <f t="shared" si="83"/>
        <v>588209.70999999926</v>
      </c>
    </row>
    <row r="5410" spans="1:15" ht="22.05" hidden="1" customHeight="1" x14ac:dyDescent="0.2">
      <c r="A5410" s="227">
        <v>45906</v>
      </c>
      <c r="B5410" s="20" t="s">
        <v>185</v>
      </c>
      <c r="C5410" s="28">
        <v>57962</v>
      </c>
      <c r="D5410" s="56"/>
      <c r="E5410" s="328" t="s">
        <v>560</v>
      </c>
      <c r="F5410" s="329" t="s">
        <v>79</v>
      </c>
      <c r="G5410" s="330"/>
      <c r="H5410" s="331" t="s">
        <v>22</v>
      </c>
      <c r="I5410" s="331" t="s">
        <v>54</v>
      </c>
      <c r="J5410" s="331" t="s">
        <v>44</v>
      </c>
      <c r="K5410" s="332" t="s">
        <v>225</v>
      </c>
      <c r="L5410" s="333">
        <v>75000</v>
      </c>
      <c r="M5410" s="333">
        <v>0</v>
      </c>
      <c r="N5410" s="333">
        <v>10000</v>
      </c>
      <c r="O5410" s="217">
        <f t="shared" si="83"/>
        <v>578209.70999999926</v>
      </c>
    </row>
    <row r="5411" spans="1:15" ht="22.05" hidden="1" customHeight="1" x14ac:dyDescent="0.2">
      <c r="A5411" s="227">
        <v>45906</v>
      </c>
      <c r="B5411" s="20" t="s">
        <v>185</v>
      </c>
      <c r="C5411" s="28">
        <v>57962</v>
      </c>
      <c r="D5411" s="56"/>
      <c r="E5411" s="328" t="s">
        <v>561</v>
      </c>
      <c r="F5411" s="329" t="s">
        <v>79</v>
      </c>
      <c r="G5411" s="330"/>
      <c r="H5411" s="331" t="s">
        <v>22</v>
      </c>
      <c r="I5411" s="331" t="s">
        <v>54</v>
      </c>
      <c r="J5411" s="331" t="s">
        <v>63</v>
      </c>
      <c r="K5411" s="332" t="s">
        <v>225</v>
      </c>
      <c r="L5411" s="333">
        <v>75000</v>
      </c>
      <c r="M5411" s="333">
        <v>0</v>
      </c>
      <c r="N5411" s="333">
        <v>5000</v>
      </c>
      <c r="O5411" s="217">
        <f t="shared" si="83"/>
        <v>573209.70999999926</v>
      </c>
    </row>
    <row r="5412" spans="1:15" ht="22.05" hidden="1" customHeight="1" x14ac:dyDescent="0.2">
      <c r="A5412" s="227">
        <v>45906</v>
      </c>
      <c r="B5412" s="20" t="s">
        <v>185</v>
      </c>
      <c r="C5412" s="28">
        <v>57963</v>
      </c>
      <c r="D5412" s="56"/>
      <c r="E5412" s="25" t="s">
        <v>143</v>
      </c>
      <c r="F5412" s="20" t="s">
        <v>79</v>
      </c>
      <c r="H5412" s="23" t="s">
        <v>22</v>
      </c>
      <c r="I5412" s="28" t="s">
        <v>53</v>
      </c>
      <c r="J5412" s="23" t="s">
        <v>112</v>
      </c>
      <c r="K5412" s="156" t="s">
        <v>56</v>
      </c>
      <c r="M5412" s="231">
        <v>0</v>
      </c>
      <c r="N5412" s="231">
        <v>28550</v>
      </c>
      <c r="O5412" s="217">
        <f t="shared" si="83"/>
        <v>544659.70999999926</v>
      </c>
    </row>
    <row r="5413" spans="1:15" ht="22.05" hidden="1" customHeight="1" x14ac:dyDescent="0.2">
      <c r="A5413" s="227">
        <v>45906</v>
      </c>
      <c r="B5413" s="20" t="s">
        <v>185</v>
      </c>
      <c r="C5413" s="28">
        <v>57964</v>
      </c>
      <c r="D5413" s="56"/>
      <c r="E5413" s="334" t="s">
        <v>143</v>
      </c>
      <c r="F5413" s="329" t="s">
        <v>79</v>
      </c>
      <c r="G5413" s="330"/>
      <c r="H5413" s="331" t="s">
        <v>22</v>
      </c>
      <c r="I5413" s="331" t="s">
        <v>53</v>
      </c>
      <c r="J5413" s="331" t="s">
        <v>112</v>
      </c>
      <c r="K5413" s="332" t="s">
        <v>145</v>
      </c>
      <c r="L5413" s="333">
        <v>30400</v>
      </c>
      <c r="M5413" s="333">
        <v>0</v>
      </c>
      <c r="N5413" s="333">
        <f>L5413-N5414-N5415-N5416-N5417-N5418</f>
        <v>17500</v>
      </c>
      <c r="O5413" s="217">
        <f t="shared" si="83"/>
        <v>527159.70999999926</v>
      </c>
    </row>
    <row r="5414" spans="1:15" ht="22.05" hidden="1" customHeight="1" x14ac:dyDescent="0.2">
      <c r="A5414" s="227">
        <v>45906</v>
      </c>
      <c r="B5414" s="20" t="s">
        <v>185</v>
      </c>
      <c r="C5414" s="28">
        <v>57964</v>
      </c>
      <c r="D5414" s="56"/>
      <c r="E5414" s="334" t="s">
        <v>558</v>
      </c>
      <c r="F5414" s="329" t="s">
        <v>79</v>
      </c>
      <c r="G5414" s="330"/>
      <c r="H5414" s="331" t="s">
        <v>22</v>
      </c>
      <c r="I5414" s="331" t="s">
        <v>54</v>
      </c>
      <c r="J5414" s="331" t="s">
        <v>61</v>
      </c>
      <c r="K5414" s="332" t="s">
        <v>145</v>
      </c>
      <c r="L5414" s="333">
        <v>30400</v>
      </c>
      <c r="M5414" s="333">
        <v>0</v>
      </c>
      <c r="N5414" s="333">
        <v>1800</v>
      </c>
      <c r="O5414" s="217">
        <f t="shared" si="83"/>
        <v>525359.70999999926</v>
      </c>
    </row>
    <row r="5415" spans="1:15" ht="22.05" hidden="1" customHeight="1" x14ac:dyDescent="0.2">
      <c r="A5415" s="227">
        <v>45906</v>
      </c>
      <c r="B5415" s="20" t="s">
        <v>185</v>
      </c>
      <c r="C5415" s="28">
        <v>57964</v>
      </c>
      <c r="D5415" s="56"/>
      <c r="E5415" s="328" t="s">
        <v>555</v>
      </c>
      <c r="F5415" s="329" t="s">
        <v>79</v>
      </c>
      <c r="G5415" s="330"/>
      <c r="H5415" s="331" t="s">
        <v>22</v>
      </c>
      <c r="I5415" s="331" t="s">
        <v>54</v>
      </c>
      <c r="J5415" s="331" t="s">
        <v>61</v>
      </c>
      <c r="K5415" s="332" t="s">
        <v>145</v>
      </c>
      <c r="L5415" s="333">
        <v>30400</v>
      </c>
      <c r="M5415" s="333">
        <v>0</v>
      </c>
      <c r="N5415" s="333">
        <v>1500</v>
      </c>
      <c r="O5415" s="217">
        <f t="shared" si="83"/>
        <v>523859.70999999926</v>
      </c>
    </row>
    <row r="5416" spans="1:15" ht="22.05" hidden="1" customHeight="1" x14ac:dyDescent="0.2">
      <c r="A5416" s="227">
        <v>45906</v>
      </c>
      <c r="B5416" s="20" t="s">
        <v>185</v>
      </c>
      <c r="C5416" s="28">
        <v>57964</v>
      </c>
      <c r="D5416" s="56"/>
      <c r="E5416" s="328" t="s">
        <v>556</v>
      </c>
      <c r="F5416" s="329" t="s">
        <v>79</v>
      </c>
      <c r="G5416" s="330"/>
      <c r="H5416" s="331" t="s">
        <v>22</v>
      </c>
      <c r="I5416" s="331" t="s">
        <v>54</v>
      </c>
      <c r="J5416" s="331" t="s">
        <v>32</v>
      </c>
      <c r="K5416" s="332" t="s">
        <v>145</v>
      </c>
      <c r="L5416" s="333">
        <v>30400</v>
      </c>
      <c r="M5416" s="333">
        <v>0</v>
      </c>
      <c r="N5416" s="333">
        <v>6000</v>
      </c>
      <c r="O5416" s="217">
        <f t="shared" si="83"/>
        <v>517859.70999999926</v>
      </c>
    </row>
    <row r="5417" spans="1:15" ht="22.05" hidden="1" customHeight="1" x14ac:dyDescent="0.2">
      <c r="A5417" s="227">
        <v>45906</v>
      </c>
      <c r="B5417" s="20" t="s">
        <v>185</v>
      </c>
      <c r="C5417" s="28">
        <v>57964</v>
      </c>
      <c r="D5417" s="56"/>
      <c r="E5417" s="328" t="s">
        <v>557</v>
      </c>
      <c r="F5417" s="329" t="s">
        <v>79</v>
      </c>
      <c r="G5417" s="330"/>
      <c r="H5417" s="331" t="s">
        <v>22</v>
      </c>
      <c r="I5417" s="331" t="s">
        <v>54</v>
      </c>
      <c r="J5417" s="331" t="s">
        <v>63</v>
      </c>
      <c r="K5417" s="332" t="s">
        <v>145</v>
      </c>
      <c r="L5417" s="333">
        <v>30400</v>
      </c>
      <c r="M5417" s="333">
        <v>0</v>
      </c>
      <c r="N5417" s="333">
        <v>1800</v>
      </c>
      <c r="O5417" s="217">
        <f t="shared" si="83"/>
        <v>516059.70999999926</v>
      </c>
    </row>
    <row r="5418" spans="1:15" ht="22.05" hidden="1" customHeight="1" x14ac:dyDescent="0.2">
      <c r="A5418" s="227">
        <v>45906</v>
      </c>
      <c r="B5418" s="20" t="s">
        <v>185</v>
      </c>
      <c r="C5418" s="28">
        <v>57964</v>
      </c>
      <c r="D5418" s="56"/>
      <c r="E5418" s="328" t="s">
        <v>3486</v>
      </c>
      <c r="F5418" s="329" t="s">
        <v>79</v>
      </c>
      <c r="G5418" s="330"/>
      <c r="H5418" s="331" t="s">
        <v>22</v>
      </c>
      <c r="I5418" s="331" t="s">
        <v>54</v>
      </c>
      <c r="J5418" s="331" t="s">
        <v>63</v>
      </c>
      <c r="K5418" s="332" t="s">
        <v>145</v>
      </c>
      <c r="L5418" s="333">
        <v>30400</v>
      </c>
      <c r="M5418" s="333">
        <v>0</v>
      </c>
      <c r="N5418" s="333">
        <v>1800</v>
      </c>
      <c r="O5418" s="217">
        <f t="shared" si="83"/>
        <v>514259.70999999926</v>
      </c>
    </row>
    <row r="5419" spans="1:15" ht="22.05" hidden="1" customHeight="1" x14ac:dyDescent="0.2">
      <c r="A5419" s="227">
        <v>45906</v>
      </c>
      <c r="B5419" s="20" t="s">
        <v>185</v>
      </c>
      <c r="C5419" s="28">
        <v>57965</v>
      </c>
      <c r="D5419" s="56"/>
      <c r="E5419" s="25" t="s">
        <v>143</v>
      </c>
      <c r="F5419" s="20" t="s">
        <v>79</v>
      </c>
      <c r="H5419" s="23" t="s">
        <v>22</v>
      </c>
      <c r="I5419" s="28" t="s">
        <v>53</v>
      </c>
      <c r="J5419" s="23" t="s">
        <v>112</v>
      </c>
      <c r="K5419" s="156" t="s">
        <v>5798</v>
      </c>
      <c r="M5419" s="231">
        <v>0</v>
      </c>
      <c r="N5419" s="231">
        <v>2800</v>
      </c>
      <c r="O5419" s="217">
        <f t="shared" si="83"/>
        <v>511459.70999999926</v>
      </c>
    </row>
    <row r="5420" spans="1:15" ht="22.05" hidden="1" customHeight="1" x14ac:dyDescent="0.2">
      <c r="A5420" s="227">
        <v>45906</v>
      </c>
      <c r="B5420" s="20" t="s">
        <v>185</v>
      </c>
      <c r="C5420" s="28">
        <v>57966</v>
      </c>
      <c r="D5420" s="56"/>
      <c r="E5420" s="25" t="s">
        <v>143</v>
      </c>
      <c r="F5420" s="20" t="s">
        <v>79</v>
      </c>
      <c r="H5420" s="23" t="s">
        <v>22</v>
      </c>
      <c r="I5420" s="28" t="s">
        <v>53</v>
      </c>
      <c r="J5420" s="23" t="s">
        <v>112</v>
      </c>
      <c r="K5420" s="156" t="s">
        <v>146</v>
      </c>
      <c r="M5420" s="231">
        <v>0</v>
      </c>
      <c r="N5420" s="231">
        <v>114400</v>
      </c>
      <c r="O5420" s="217">
        <f t="shared" si="83"/>
        <v>397059.70999999926</v>
      </c>
    </row>
    <row r="5421" spans="1:15" ht="22.05" hidden="1" customHeight="1" x14ac:dyDescent="0.2">
      <c r="A5421" s="227">
        <v>45906</v>
      </c>
      <c r="B5421" s="20" t="s">
        <v>185</v>
      </c>
      <c r="C5421" s="28">
        <v>57967</v>
      </c>
      <c r="D5421" s="56"/>
      <c r="E5421" s="25" t="s">
        <v>539</v>
      </c>
      <c r="F5421" s="20" t="s">
        <v>79</v>
      </c>
      <c r="H5421" s="23" t="s">
        <v>22</v>
      </c>
      <c r="I5421" s="28" t="s">
        <v>53</v>
      </c>
      <c r="J5421" s="23" t="s">
        <v>112</v>
      </c>
      <c r="K5421" s="156" t="s">
        <v>146</v>
      </c>
      <c r="M5421" s="231">
        <v>0</v>
      </c>
      <c r="N5421" s="231">
        <v>500</v>
      </c>
      <c r="O5421" s="217">
        <f t="shared" si="83"/>
        <v>396559.70999999926</v>
      </c>
    </row>
    <row r="5422" spans="1:15" ht="22.05" hidden="1" customHeight="1" x14ac:dyDescent="0.2">
      <c r="A5422" s="227">
        <v>45906</v>
      </c>
      <c r="B5422" s="20" t="s">
        <v>185</v>
      </c>
      <c r="C5422" s="28">
        <v>57968</v>
      </c>
      <c r="D5422" s="56"/>
      <c r="E5422" s="25" t="s">
        <v>489</v>
      </c>
      <c r="F5422" s="20" t="s">
        <v>79</v>
      </c>
      <c r="H5422" s="23" t="s">
        <v>22</v>
      </c>
      <c r="I5422" s="28" t="s">
        <v>54</v>
      </c>
      <c r="J5422" s="23" t="s">
        <v>61</v>
      </c>
      <c r="K5422" s="156" t="s">
        <v>1015</v>
      </c>
      <c r="M5422" s="231">
        <v>0</v>
      </c>
      <c r="N5422" s="231">
        <v>8000</v>
      </c>
      <c r="O5422" s="217">
        <f t="shared" si="83"/>
        <v>388559.70999999926</v>
      </c>
    </row>
    <row r="5423" spans="1:15" ht="22.05" hidden="1" customHeight="1" x14ac:dyDescent="0.2">
      <c r="A5423" s="227">
        <v>45907</v>
      </c>
      <c r="B5423" s="20" t="s">
        <v>185</v>
      </c>
      <c r="C5423" s="28">
        <v>57970</v>
      </c>
      <c r="D5423" s="56"/>
      <c r="E5423" s="25" t="s">
        <v>6440</v>
      </c>
      <c r="F5423" s="20" t="s">
        <v>79</v>
      </c>
      <c r="H5423" s="23" t="s">
        <v>22</v>
      </c>
      <c r="I5423" s="28" t="s">
        <v>55</v>
      </c>
      <c r="J5423" s="23" t="s">
        <v>73</v>
      </c>
      <c r="K5423" s="156" t="s">
        <v>6443</v>
      </c>
      <c r="M5423" s="231">
        <v>0</v>
      </c>
      <c r="N5423" s="231">
        <v>9086</v>
      </c>
      <c r="O5423" s="217">
        <f t="shared" si="83"/>
        <v>379473.70999999926</v>
      </c>
    </row>
    <row r="5424" spans="1:15" ht="22.05" hidden="1" customHeight="1" x14ac:dyDescent="0.2">
      <c r="A5424" s="227">
        <v>45907</v>
      </c>
      <c r="B5424" s="20" t="s">
        <v>185</v>
      </c>
      <c r="C5424" s="28">
        <v>57971</v>
      </c>
      <c r="D5424" s="56"/>
      <c r="E5424" s="25" t="s">
        <v>6441</v>
      </c>
      <c r="F5424" s="20" t="s">
        <v>79</v>
      </c>
      <c r="H5424" s="23" t="s">
        <v>22</v>
      </c>
      <c r="I5424" s="28" t="s">
        <v>55</v>
      </c>
      <c r="J5424" s="23" t="s">
        <v>261</v>
      </c>
      <c r="K5424" s="156" t="s">
        <v>6444</v>
      </c>
      <c r="M5424" s="231">
        <v>0</v>
      </c>
      <c r="N5424" s="231">
        <v>5000</v>
      </c>
      <c r="O5424" s="217">
        <f t="shared" si="83"/>
        <v>374473.70999999926</v>
      </c>
    </row>
    <row r="5425" spans="1:15" ht="22.05" hidden="1" customHeight="1" x14ac:dyDescent="0.2">
      <c r="A5425" s="227">
        <v>45907</v>
      </c>
      <c r="B5425" s="20" t="s">
        <v>185</v>
      </c>
      <c r="C5425" s="28">
        <v>57972</v>
      </c>
      <c r="D5425" s="56"/>
      <c r="E5425" s="25" t="s">
        <v>6442</v>
      </c>
      <c r="F5425" s="20" t="s">
        <v>79</v>
      </c>
      <c r="H5425" s="23" t="s">
        <v>22</v>
      </c>
      <c r="I5425" s="28" t="s">
        <v>55</v>
      </c>
      <c r="J5425" s="23" t="s">
        <v>73</v>
      </c>
      <c r="K5425" s="156" t="s">
        <v>140</v>
      </c>
      <c r="M5425" s="231">
        <v>0</v>
      </c>
      <c r="N5425" s="231">
        <v>1500</v>
      </c>
      <c r="O5425" s="217">
        <f t="shared" si="83"/>
        <v>372973.70999999926</v>
      </c>
    </row>
    <row r="5426" spans="1:15" ht="22.05" hidden="1" customHeight="1" x14ac:dyDescent="0.2">
      <c r="A5426" s="227">
        <v>45907</v>
      </c>
      <c r="B5426" s="20" t="s">
        <v>185</v>
      </c>
      <c r="C5426" s="28">
        <v>57973</v>
      </c>
      <c r="D5426" s="56"/>
      <c r="E5426" s="25" t="s">
        <v>151</v>
      </c>
      <c r="F5426" s="20" t="s">
        <v>79</v>
      </c>
      <c r="H5426" s="23" t="s">
        <v>22</v>
      </c>
      <c r="I5426" s="28" t="s">
        <v>53</v>
      </c>
      <c r="J5426" s="23" t="s">
        <v>112</v>
      </c>
      <c r="K5426" s="156" t="s">
        <v>135</v>
      </c>
      <c r="L5426" s="231"/>
      <c r="M5426" s="231">
        <v>0</v>
      </c>
      <c r="N5426" s="231">
        <v>500</v>
      </c>
      <c r="O5426" s="217">
        <f t="shared" si="83"/>
        <v>372473.70999999926</v>
      </c>
    </row>
    <row r="5427" spans="1:15" ht="22.05" hidden="1" customHeight="1" x14ac:dyDescent="0.2">
      <c r="A5427" s="227">
        <v>45908</v>
      </c>
      <c r="B5427" s="20" t="s">
        <v>185</v>
      </c>
      <c r="C5427" s="28">
        <v>57975</v>
      </c>
      <c r="D5427" s="56"/>
      <c r="E5427" s="25" t="s">
        <v>2488</v>
      </c>
      <c r="F5427" s="20" t="s">
        <v>79</v>
      </c>
      <c r="H5427" s="23" t="s">
        <v>22</v>
      </c>
      <c r="I5427" s="28" t="s">
        <v>103</v>
      </c>
      <c r="J5427" s="23" t="s">
        <v>97</v>
      </c>
      <c r="K5427" s="156" t="s">
        <v>134</v>
      </c>
      <c r="L5427" s="231"/>
      <c r="M5427" s="231">
        <v>0</v>
      </c>
      <c r="N5427" s="231">
        <v>2700</v>
      </c>
      <c r="O5427" s="217">
        <f t="shared" si="83"/>
        <v>369773.70999999926</v>
      </c>
    </row>
    <row r="5428" spans="1:15" ht="22.05" hidden="1" customHeight="1" x14ac:dyDescent="0.2">
      <c r="A5428" s="227">
        <v>45908</v>
      </c>
      <c r="B5428" s="20" t="s">
        <v>185</v>
      </c>
      <c r="C5428" s="28">
        <v>57976</v>
      </c>
      <c r="D5428" s="56"/>
      <c r="E5428" s="25" t="s">
        <v>2979</v>
      </c>
      <c r="F5428" s="20" t="s">
        <v>79</v>
      </c>
      <c r="H5428" s="23" t="s">
        <v>22</v>
      </c>
      <c r="I5428" s="28" t="s">
        <v>54</v>
      </c>
      <c r="J5428" s="23" t="s">
        <v>41</v>
      </c>
      <c r="K5428" s="156" t="s">
        <v>235</v>
      </c>
      <c r="L5428" s="231"/>
      <c r="M5428" s="231">
        <v>0</v>
      </c>
      <c r="N5428" s="231">
        <v>270</v>
      </c>
      <c r="O5428" s="217">
        <f t="shared" si="83"/>
        <v>369503.70999999926</v>
      </c>
    </row>
    <row r="5429" spans="1:15" ht="22.05" hidden="1" customHeight="1" x14ac:dyDescent="0.2">
      <c r="A5429" s="227">
        <v>45908</v>
      </c>
      <c r="B5429" s="20" t="s">
        <v>185</v>
      </c>
      <c r="C5429" s="28">
        <v>57977</v>
      </c>
      <c r="D5429" s="56"/>
      <c r="E5429" s="25" t="s">
        <v>6445</v>
      </c>
      <c r="F5429" s="20" t="s">
        <v>79</v>
      </c>
      <c r="H5429" s="23" t="s">
        <v>22</v>
      </c>
      <c r="I5429" s="28" t="s">
        <v>103</v>
      </c>
      <c r="J5429" s="23" t="s">
        <v>92</v>
      </c>
      <c r="K5429" s="156" t="s">
        <v>4789</v>
      </c>
      <c r="M5429" s="231">
        <v>0</v>
      </c>
      <c r="N5429" s="231">
        <v>1200</v>
      </c>
      <c r="O5429" s="217">
        <f t="shared" si="83"/>
        <v>368303.70999999926</v>
      </c>
    </row>
    <row r="5430" spans="1:15" ht="22.05" hidden="1" customHeight="1" x14ac:dyDescent="0.2">
      <c r="A5430" s="227">
        <v>45908</v>
      </c>
      <c r="B5430" s="20" t="s">
        <v>185</v>
      </c>
      <c r="C5430" s="28">
        <v>57978</v>
      </c>
      <c r="D5430" s="56"/>
      <c r="E5430" s="25" t="s">
        <v>6446</v>
      </c>
      <c r="F5430" s="20" t="s">
        <v>79</v>
      </c>
      <c r="H5430" s="23" t="s">
        <v>22</v>
      </c>
      <c r="I5430" s="28" t="s">
        <v>54</v>
      </c>
      <c r="J5430" s="23" t="s">
        <v>61</v>
      </c>
      <c r="K5430" s="156" t="s">
        <v>445</v>
      </c>
      <c r="M5430" s="231">
        <v>0</v>
      </c>
      <c r="N5430" s="231">
        <v>5000</v>
      </c>
      <c r="O5430" s="217">
        <f t="shared" si="83"/>
        <v>363303.70999999926</v>
      </c>
    </row>
    <row r="5431" spans="1:15" ht="22.05" hidden="1" customHeight="1" x14ac:dyDescent="0.2">
      <c r="A5431" s="227">
        <v>45908</v>
      </c>
      <c r="B5431" s="20" t="s">
        <v>185</v>
      </c>
      <c r="C5431" s="28">
        <v>57979</v>
      </c>
      <c r="D5431" s="56"/>
      <c r="E5431" s="25" t="s">
        <v>6447</v>
      </c>
      <c r="F5431" s="20" t="s">
        <v>79</v>
      </c>
      <c r="H5431" s="23" t="s">
        <v>22</v>
      </c>
      <c r="I5431" s="28" t="s">
        <v>103</v>
      </c>
      <c r="J5431" s="23" t="s">
        <v>102</v>
      </c>
      <c r="K5431" s="156" t="s">
        <v>749</v>
      </c>
      <c r="M5431" s="231">
        <v>0</v>
      </c>
      <c r="N5431" s="231">
        <v>148171</v>
      </c>
      <c r="O5431" s="217">
        <f t="shared" si="83"/>
        <v>215132.70999999926</v>
      </c>
    </row>
    <row r="5432" spans="1:15" ht="22.05" hidden="1" customHeight="1" x14ac:dyDescent="0.2">
      <c r="A5432" s="227">
        <v>45908</v>
      </c>
      <c r="B5432" s="20" t="s">
        <v>185</v>
      </c>
      <c r="C5432" s="28">
        <v>57980</v>
      </c>
      <c r="D5432" s="56"/>
      <c r="E5432" s="25" t="s">
        <v>143</v>
      </c>
      <c r="F5432" s="20" t="s">
        <v>79</v>
      </c>
      <c r="H5432" s="23" t="s">
        <v>22</v>
      </c>
      <c r="I5432" s="28" t="s">
        <v>53</v>
      </c>
      <c r="J5432" s="23" t="s">
        <v>112</v>
      </c>
      <c r="K5432" s="156" t="s">
        <v>144</v>
      </c>
      <c r="M5432" s="231">
        <v>0</v>
      </c>
      <c r="N5432" s="231">
        <v>7000</v>
      </c>
      <c r="O5432" s="217">
        <f t="shared" si="83"/>
        <v>208132.70999999926</v>
      </c>
    </row>
    <row r="5433" spans="1:15" ht="22.05" hidden="1" customHeight="1" x14ac:dyDescent="0.2">
      <c r="A5433" s="227">
        <v>45908</v>
      </c>
      <c r="B5433" s="20" t="s">
        <v>185</v>
      </c>
      <c r="C5433" s="28">
        <v>57981</v>
      </c>
      <c r="D5433" s="56"/>
      <c r="E5433" s="25" t="s">
        <v>646</v>
      </c>
      <c r="F5433" s="20" t="s">
        <v>79</v>
      </c>
      <c r="H5433" s="23" t="s">
        <v>22</v>
      </c>
      <c r="I5433" s="28" t="s">
        <v>53</v>
      </c>
      <c r="J5433" s="23" t="s">
        <v>113</v>
      </c>
      <c r="K5433" s="156" t="s">
        <v>6454</v>
      </c>
      <c r="M5433" s="231">
        <v>0</v>
      </c>
      <c r="N5433" s="231">
        <v>9600</v>
      </c>
      <c r="O5433" s="217">
        <f t="shared" si="83"/>
        <v>198532.70999999926</v>
      </c>
    </row>
    <row r="5434" spans="1:15" ht="22.05" hidden="1" customHeight="1" x14ac:dyDescent="0.2">
      <c r="A5434" s="227">
        <v>45908</v>
      </c>
      <c r="B5434" s="20" t="s">
        <v>185</v>
      </c>
      <c r="C5434" s="28">
        <v>57982</v>
      </c>
      <c r="D5434" s="56"/>
      <c r="E5434" s="25" t="s">
        <v>645</v>
      </c>
      <c r="F5434" s="20" t="s">
        <v>79</v>
      </c>
      <c r="H5434" s="23" t="s">
        <v>22</v>
      </c>
      <c r="I5434" s="28" t="s">
        <v>103</v>
      </c>
      <c r="J5434" s="23" t="s">
        <v>102</v>
      </c>
      <c r="K5434" s="156" t="s">
        <v>6454</v>
      </c>
      <c r="M5434" s="231">
        <v>0</v>
      </c>
      <c r="N5434" s="231">
        <v>5000</v>
      </c>
      <c r="O5434" s="217">
        <f t="shared" si="83"/>
        <v>193532.70999999926</v>
      </c>
    </row>
    <row r="5435" spans="1:15" ht="22.05" hidden="1" customHeight="1" x14ac:dyDescent="0.2">
      <c r="A5435" s="227">
        <v>45908</v>
      </c>
      <c r="B5435" s="20" t="s">
        <v>185</v>
      </c>
      <c r="C5435" s="28">
        <v>57983</v>
      </c>
      <c r="D5435" s="56"/>
      <c r="E5435" s="25" t="s">
        <v>649</v>
      </c>
      <c r="F5435" s="20" t="s">
        <v>79</v>
      </c>
      <c r="H5435" s="23" t="s">
        <v>22</v>
      </c>
      <c r="I5435" s="28" t="s">
        <v>53</v>
      </c>
      <c r="J5435" s="23" t="s">
        <v>113</v>
      </c>
      <c r="K5435" s="156" t="s">
        <v>1515</v>
      </c>
      <c r="M5435" s="231">
        <v>0</v>
      </c>
      <c r="N5435" s="231">
        <v>9900</v>
      </c>
      <c r="O5435" s="217">
        <f t="shared" si="83"/>
        <v>183632.70999999926</v>
      </c>
    </row>
    <row r="5436" spans="1:15" ht="22.05" hidden="1" customHeight="1" x14ac:dyDescent="0.2">
      <c r="A5436" s="227">
        <v>45908</v>
      </c>
      <c r="B5436" s="20" t="s">
        <v>185</v>
      </c>
      <c r="C5436" s="28">
        <v>57984</v>
      </c>
      <c r="D5436" s="56"/>
      <c r="E5436" s="25" t="s">
        <v>648</v>
      </c>
      <c r="F5436" s="20" t="s">
        <v>79</v>
      </c>
      <c r="H5436" s="23" t="s">
        <v>22</v>
      </c>
      <c r="I5436" s="28" t="s">
        <v>53</v>
      </c>
      <c r="J5436" s="23" t="s">
        <v>113</v>
      </c>
      <c r="K5436" s="156" t="s">
        <v>164</v>
      </c>
      <c r="M5436" s="231">
        <v>0</v>
      </c>
      <c r="N5436" s="231">
        <v>7800</v>
      </c>
      <c r="O5436" s="217">
        <f t="shared" si="83"/>
        <v>175832.70999999926</v>
      </c>
    </row>
    <row r="5437" spans="1:15" ht="22.05" hidden="1" customHeight="1" x14ac:dyDescent="0.2">
      <c r="A5437" s="227">
        <v>45908</v>
      </c>
      <c r="B5437" s="20" t="s">
        <v>185</v>
      </c>
      <c r="C5437" s="28">
        <v>57985</v>
      </c>
      <c r="D5437" s="56"/>
      <c r="E5437" s="25" t="s">
        <v>1508</v>
      </c>
      <c r="F5437" s="20" t="s">
        <v>79</v>
      </c>
      <c r="H5437" s="23" t="s">
        <v>22</v>
      </c>
      <c r="I5437" s="28" t="s">
        <v>53</v>
      </c>
      <c r="J5437" s="23" t="s">
        <v>113</v>
      </c>
      <c r="K5437" s="156" t="s">
        <v>6455</v>
      </c>
      <c r="M5437" s="231">
        <v>0</v>
      </c>
      <c r="N5437" s="231">
        <v>6600</v>
      </c>
      <c r="O5437" s="217">
        <f t="shared" si="83"/>
        <v>169232.70999999926</v>
      </c>
    </row>
    <row r="5438" spans="1:15" ht="22.05" hidden="1" customHeight="1" x14ac:dyDescent="0.2">
      <c r="A5438" s="227">
        <v>45908</v>
      </c>
      <c r="B5438" s="20" t="s">
        <v>185</v>
      </c>
      <c r="C5438" s="28">
        <v>57986</v>
      </c>
      <c r="D5438" s="56"/>
      <c r="E5438" s="25" t="s">
        <v>130</v>
      </c>
      <c r="F5438" s="20" t="s">
        <v>79</v>
      </c>
      <c r="H5438" s="23" t="s">
        <v>22</v>
      </c>
      <c r="I5438" s="28" t="s">
        <v>53</v>
      </c>
      <c r="J5438" s="23" t="s">
        <v>113</v>
      </c>
      <c r="K5438" s="156" t="s">
        <v>6456</v>
      </c>
      <c r="M5438" s="231">
        <v>0</v>
      </c>
      <c r="N5438" s="231">
        <v>1000</v>
      </c>
      <c r="O5438" s="217">
        <f t="shared" si="83"/>
        <v>168232.70999999926</v>
      </c>
    </row>
    <row r="5439" spans="1:15" ht="22.05" hidden="1" customHeight="1" x14ac:dyDescent="0.2">
      <c r="A5439" s="227">
        <v>45908</v>
      </c>
      <c r="B5439" s="20" t="s">
        <v>185</v>
      </c>
      <c r="C5439" s="28">
        <v>57987</v>
      </c>
      <c r="D5439" s="56"/>
      <c r="E5439" s="25" t="s">
        <v>6448</v>
      </c>
      <c r="F5439" s="20" t="s">
        <v>79</v>
      </c>
      <c r="H5439" s="23" t="s">
        <v>22</v>
      </c>
      <c r="I5439" s="28" t="s">
        <v>56</v>
      </c>
      <c r="J5439" s="23" t="s">
        <v>116</v>
      </c>
      <c r="K5439" s="156" t="s">
        <v>441</v>
      </c>
      <c r="M5439" s="231">
        <v>0</v>
      </c>
      <c r="N5439" s="231">
        <v>520</v>
      </c>
      <c r="O5439" s="217">
        <f t="shared" si="83"/>
        <v>167712.70999999926</v>
      </c>
    </row>
    <row r="5440" spans="1:15" ht="22.05" hidden="1" customHeight="1" x14ac:dyDescent="0.2">
      <c r="A5440" s="227">
        <v>45908</v>
      </c>
      <c r="B5440" s="20" t="s">
        <v>185</v>
      </c>
      <c r="C5440" s="28">
        <v>57988</v>
      </c>
      <c r="D5440" s="56"/>
      <c r="E5440" s="25" t="s">
        <v>6449</v>
      </c>
      <c r="F5440" s="20" t="s">
        <v>79</v>
      </c>
      <c r="H5440" s="23" t="s">
        <v>22</v>
      </c>
      <c r="I5440" s="28" t="s">
        <v>54</v>
      </c>
      <c r="J5440" s="23" t="s">
        <v>32</v>
      </c>
      <c r="K5440" s="156" t="s">
        <v>390</v>
      </c>
      <c r="M5440" s="231">
        <v>0</v>
      </c>
      <c r="N5440" s="231">
        <v>2000</v>
      </c>
      <c r="O5440" s="217">
        <f t="shared" si="83"/>
        <v>165712.70999999926</v>
      </c>
    </row>
    <row r="5441" spans="1:15" ht="22.05" hidden="1" customHeight="1" x14ac:dyDescent="0.2">
      <c r="A5441" s="227">
        <v>45908</v>
      </c>
      <c r="B5441" s="20" t="s">
        <v>185</v>
      </c>
      <c r="C5441" s="28">
        <v>57989</v>
      </c>
      <c r="D5441" s="56"/>
      <c r="E5441" s="25" t="s">
        <v>6450</v>
      </c>
      <c r="F5441" s="20" t="s">
        <v>79</v>
      </c>
      <c r="H5441" s="23" t="s">
        <v>22</v>
      </c>
      <c r="I5441" s="28" t="s">
        <v>103</v>
      </c>
      <c r="J5441" s="23" t="s">
        <v>60</v>
      </c>
      <c r="K5441" s="156" t="s">
        <v>135</v>
      </c>
      <c r="M5441" s="231">
        <v>0</v>
      </c>
      <c r="N5441" s="231">
        <v>1100</v>
      </c>
      <c r="O5441" s="217">
        <f t="shared" si="83"/>
        <v>164612.70999999926</v>
      </c>
    </row>
    <row r="5442" spans="1:15" ht="22.05" hidden="1" customHeight="1" x14ac:dyDescent="0.2">
      <c r="A5442" s="227">
        <v>45908</v>
      </c>
      <c r="B5442" s="20" t="s">
        <v>185</v>
      </c>
      <c r="C5442" s="28">
        <v>57990</v>
      </c>
      <c r="D5442" s="56"/>
      <c r="E5442" s="25" t="s">
        <v>152</v>
      </c>
      <c r="F5442" s="20" t="s">
        <v>79</v>
      </c>
      <c r="H5442" s="23" t="s">
        <v>22</v>
      </c>
      <c r="I5442" s="28" t="s">
        <v>53</v>
      </c>
      <c r="J5442" s="23" t="s">
        <v>113</v>
      </c>
      <c r="K5442" s="156" t="s">
        <v>163</v>
      </c>
      <c r="M5442" s="231">
        <v>0</v>
      </c>
      <c r="N5442" s="231">
        <v>3900</v>
      </c>
      <c r="O5442" s="217">
        <f t="shared" si="83"/>
        <v>160712.70999999926</v>
      </c>
    </row>
    <row r="5443" spans="1:15" ht="22.05" hidden="1" customHeight="1" x14ac:dyDescent="0.2">
      <c r="A5443" s="227">
        <v>45908</v>
      </c>
      <c r="B5443" s="20" t="s">
        <v>185</v>
      </c>
      <c r="C5443" s="28">
        <v>57991</v>
      </c>
      <c r="D5443" s="56"/>
      <c r="E5443" s="25" t="s">
        <v>154</v>
      </c>
      <c r="F5443" s="20" t="s">
        <v>79</v>
      </c>
      <c r="H5443" s="23" t="s">
        <v>22</v>
      </c>
      <c r="I5443" s="28" t="s">
        <v>103</v>
      </c>
      <c r="J5443" s="23" t="s">
        <v>219</v>
      </c>
      <c r="K5443" s="156" t="s">
        <v>266</v>
      </c>
      <c r="M5443" s="231">
        <v>0</v>
      </c>
      <c r="N5443" s="231">
        <v>220</v>
      </c>
      <c r="O5443" s="217">
        <f t="shared" si="83"/>
        <v>160492.70999999926</v>
      </c>
    </row>
    <row r="5444" spans="1:15" ht="22.05" hidden="1" customHeight="1" x14ac:dyDescent="0.2">
      <c r="A5444" s="227">
        <v>45908</v>
      </c>
      <c r="B5444" s="20" t="s">
        <v>185</v>
      </c>
      <c r="C5444" s="28">
        <v>57992</v>
      </c>
      <c r="D5444" s="56"/>
      <c r="E5444" s="25" t="s">
        <v>6451</v>
      </c>
      <c r="F5444" s="20" t="s">
        <v>79</v>
      </c>
      <c r="H5444" s="23" t="s">
        <v>22</v>
      </c>
      <c r="I5444" s="28" t="s">
        <v>103</v>
      </c>
      <c r="J5444" s="23" t="s">
        <v>92</v>
      </c>
      <c r="K5444" s="156" t="s">
        <v>6457</v>
      </c>
      <c r="M5444" s="231">
        <v>0</v>
      </c>
      <c r="N5444" s="231">
        <v>850</v>
      </c>
      <c r="O5444" s="217">
        <f t="shared" si="83"/>
        <v>159642.70999999926</v>
      </c>
    </row>
    <row r="5445" spans="1:15" ht="22.05" hidden="1" customHeight="1" x14ac:dyDescent="0.2">
      <c r="A5445" s="227">
        <v>45908</v>
      </c>
      <c r="B5445" s="20" t="s">
        <v>185</v>
      </c>
      <c r="C5445" s="28">
        <v>57993</v>
      </c>
      <c r="D5445" s="56"/>
      <c r="E5445" s="25" t="s">
        <v>6452</v>
      </c>
      <c r="F5445" s="20" t="s">
        <v>79</v>
      </c>
      <c r="H5445" s="23" t="s">
        <v>22</v>
      </c>
      <c r="I5445" s="28" t="s">
        <v>56</v>
      </c>
      <c r="J5445" s="23" t="s">
        <v>116</v>
      </c>
      <c r="K5445" s="156" t="s">
        <v>129</v>
      </c>
      <c r="M5445" s="231">
        <v>0</v>
      </c>
      <c r="N5445" s="231">
        <v>100</v>
      </c>
      <c r="O5445" s="217">
        <f t="shared" si="83"/>
        <v>159542.70999999926</v>
      </c>
    </row>
    <row r="5446" spans="1:15" ht="22.05" hidden="1" customHeight="1" x14ac:dyDescent="0.2">
      <c r="A5446" s="227">
        <v>45908</v>
      </c>
      <c r="B5446" s="20" t="s">
        <v>185</v>
      </c>
      <c r="C5446" s="28">
        <v>57994</v>
      </c>
      <c r="D5446" s="56"/>
      <c r="E5446" s="25" t="s">
        <v>6453</v>
      </c>
      <c r="F5446" s="20" t="s">
        <v>79</v>
      </c>
      <c r="H5446" s="23" t="s">
        <v>22</v>
      </c>
      <c r="I5446" s="28" t="s">
        <v>103</v>
      </c>
      <c r="J5446" s="23" t="s">
        <v>102</v>
      </c>
      <c r="K5446" s="156" t="s">
        <v>4567</v>
      </c>
      <c r="M5446" s="231">
        <v>0</v>
      </c>
      <c r="N5446" s="231">
        <v>1500</v>
      </c>
      <c r="O5446" s="217">
        <f t="shared" si="83"/>
        <v>158042.70999999926</v>
      </c>
    </row>
    <row r="5447" spans="1:15" ht="22.05" hidden="1" customHeight="1" x14ac:dyDescent="0.2">
      <c r="A5447" s="227">
        <v>45908</v>
      </c>
      <c r="B5447" s="20" t="s">
        <v>185</v>
      </c>
      <c r="C5447" s="28">
        <v>57995</v>
      </c>
      <c r="D5447" s="56"/>
      <c r="E5447" s="25" t="s">
        <v>154</v>
      </c>
      <c r="F5447" s="20" t="s">
        <v>79</v>
      </c>
      <c r="H5447" s="23" t="s">
        <v>22</v>
      </c>
      <c r="I5447" s="28" t="s">
        <v>103</v>
      </c>
      <c r="J5447" s="23" t="s">
        <v>219</v>
      </c>
      <c r="K5447" s="156" t="s">
        <v>1241</v>
      </c>
      <c r="M5447" s="231">
        <v>0</v>
      </c>
      <c r="N5447" s="231">
        <v>407</v>
      </c>
      <c r="O5447" s="217">
        <f t="shared" si="83"/>
        <v>157635.70999999926</v>
      </c>
    </row>
    <row r="5448" spans="1:15" ht="22.05" hidden="1" customHeight="1" x14ac:dyDescent="0.2">
      <c r="A5448" s="227">
        <v>45909</v>
      </c>
      <c r="B5448" s="20" t="s">
        <v>185</v>
      </c>
      <c r="C5448" s="28">
        <v>57997</v>
      </c>
      <c r="D5448" s="56"/>
      <c r="E5448" s="25" t="s">
        <v>3851</v>
      </c>
      <c r="F5448" s="20" t="s">
        <v>79</v>
      </c>
      <c r="H5448" s="23" t="s">
        <v>22</v>
      </c>
      <c r="I5448" s="28" t="s">
        <v>56</v>
      </c>
      <c r="J5448" s="23" t="s">
        <v>116</v>
      </c>
      <c r="K5448" s="156" t="s">
        <v>139</v>
      </c>
      <c r="M5448" s="231">
        <v>0</v>
      </c>
      <c r="N5448" s="231">
        <v>650</v>
      </c>
      <c r="O5448" s="217">
        <f t="shared" si="83"/>
        <v>156985.70999999926</v>
      </c>
    </row>
    <row r="5449" spans="1:15" ht="22.05" hidden="1" customHeight="1" x14ac:dyDescent="0.2">
      <c r="A5449" s="227">
        <v>45909</v>
      </c>
      <c r="B5449" s="20" t="s">
        <v>185</v>
      </c>
      <c r="C5449" s="28">
        <v>57998</v>
      </c>
      <c r="D5449" s="56"/>
      <c r="E5449" s="25" t="s">
        <v>6458</v>
      </c>
      <c r="F5449" s="20" t="s">
        <v>79</v>
      </c>
      <c r="H5449" s="23" t="s">
        <v>22</v>
      </c>
      <c r="I5449" s="28" t="s">
        <v>103</v>
      </c>
      <c r="J5449" s="23" t="s">
        <v>93</v>
      </c>
      <c r="K5449" s="156" t="s">
        <v>6461</v>
      </c>
      <c r="M5449" s="231">
        <v>0</v>
      </c>
      <c r="N5449" s="231">
        <v>790</v>
      </c>
      <c r="O5449" s="217">
        <f t="shared" si="83"/>
        <v>156195.70999999926</v>
      </c>
    </row>
    <row r="5450" spans="1:15" ht="22.05" hidden="1" customHeight="1" x14ac:dyDescent="0.2">
      <c r="A5450" s="227">
        <v>45909</v>
      </c>
      <c r="B5450" s="20" t="s">
        <v>185</v>
      </c>
      <c r="C5450" s="28">
        <v>57999</v>
      </c>
      <c r="D5450" s="56"/>
      <c r="E5450" s="25" t="s">
        <v>394</v>
      </c>
      <c r="F5450" s="20" t="s">
        <v>79</v>
      </c>
      <c r="H5450" s="23" t="s">
        <v>22</v>
      </c>
      <c r="I5450" s="28" t="s">
        <v>103</v>
      </c>
      <c r="J5450" s="23" t="s">
        <v>60</v>
      </c>
      <c r="K5450" s="156" t="s">
        <v>4811</v>
      </c>
      <c r="M5450" s="231">
        <v>0</v>
      </c>
      <c r="N5450" s="231">
        <v>2000</v>
      </c>
      <c r="O5450" s="217">
        <f t="shared" si="83"/>
        <v>154195.70999999926</v>
      </c>
    </row>
    <row r="5451" spans="1:15" ht="22.05" hidden="1" customHeight="1" x14ac:dyDescent="0.2">
      <c r="A5451" s="227">
        <v>45909</v>
      </c>
      <c r="B5451" s="20" t="s">
        <v>185</v>
      </c>
      <c r="C5451" s="28">
        <v>58000</v>
      </c>
      <c r="D5451" s="56"/>
      <c r="E5451" s="25" t="s">
        <v>143</v>
      </c>
      <c r="F5451" s="20" t="s">
        <v>79</v>
      </c>
      <c r="H5451" s="23" t="s">
        <v>22</v>
      </c>
      <c r="I5451" s="28" t="s">
        <v>53</v>
      </c>
      <c r="J5451" s="23" t="s">
        <v>112</v>
      </c>
      <c r="K5451" s="156" t="s">
        <v>144</v>
      </c>
      <c r="M5451" s="231">
        <v>0</v>
      </c>
      <c r="N5451" s="231">
        <v>8400</v>
      </c>
      <c r="O5451" s="217">
        <f t="shared" si="83"/>
        <v>145795.70999999926</v>
      </c>
    </row>
    <row r="5452" spans="1:15" ht="22.05" hidden="1" customHeight="1" x14ac:dyDescent="0.2">
      <c r="A5452" s="227">
        <v>45909</v>
      </c>
      <c r="B5452" s="20" t="s">
        <v>185</v>
      </c>
      <c r="C5452" s="28">
        <v>58001</v>
      </c>
      <c r="D5452" s="56"/>
      <c r="E5452" s="25" t="s">
        <v>6459</v>
      </c>
      <c r="F5452" s="20" t="s">
        <v>79</v>
      </c>
      <c r="H5452" s="23" t="s">
        <v>22</v>
      </c>
      <c r="I5452" s="28" t="s">
        <v>56</v>
      </c>
      <c r="J5452" s="23" t="s">
        <v>116</v>
      </c>
      <c r="K5452" s="156" t="s">
        <v>210</v>
      </c>
      <c r="M5452" s="231">
        <v>0</v>
      </c>
      <c r="N5452" s="231">
        <v>90</v>
      </c>
      <c r="O5452" s="217">
        <f t="shared" si="83"/>
        <v>145705.70999999926</v>
      </c>
    </row>
    <row r="5453" spans="1:15" ht="22.05" hidden="1" customHeight="1" x14ac:dyDescent="0.2">
      <c r="A5453" s="227">
        <v>45909</v>
      </c>
      <c r="B5453" s="20" t="s">
        <v>185</v>
      </c>
      <c r="C5453" s="28">
        <v>58002</v>
      </c>
      <c r="D5453" s="56"/>
      <c r="E5453" s="25" t="s">
        <v>6460</v>
      </c>
      <c r="F5453" s="20" t="s">
        <v>79</v>
      </c>
      <c r="H5453" s="23" t="s">
        <v>22</v>
      </c>
      <c r="I5453" s="28" t="s">
        <v>103</v>
      </c>
      <c r="J5453" s="23" t="s">
        <v>60</v>
      </c>
      <c r="K5453" s="156" t="s">
        <v>135</v>
      </c>
      <c r="M5453" s="231">
        <v>0</v>
      </c>
      <c r="N5453" s="231">
        <v>1100</v>
      </c>
      <c r="O5453" s="217">
        <f t="shared" si="83"/>
        <v>144605.70999999926</v>
      </c>
    </row>
    <row r="5454" spans="1:15" ht="22.05" hidden="1" customHeight="1" x14ac:dyDescent="0.2">
      <c r="A5454" s="227">
        <v>45909</v>
      </c>
      <c r="B5454" s="20" t="s">
        <v>185</v>
      </c>
      <c r="C5454" s="28">
        <v>58003</v>
      </c>
      <c r="D5454" s="56"/>
      <c r="E5454" s="25" t="s">
        <v>5964</v>
      </c>
      <c r="F5454" s="20" t="s">
        <v>79</v>
      </c>
      <c r="H5454" s="23" t="s">
        <v>22</v>
      </c>
      <c r="I5454" s="28" t="s">
        <v>103</v>
      </c>
      <c r="J5454" s="23" t="s">
        <v>95</v>
      </c>
      <c r="K5454" s="156" t="s">
        <v>368</v>
      </c>
      <c r="M5454" s="231">
        <v>0</v>
      </c>
      <c r="N5454" s="231">
        <v>220</v>
      </c>
      <c r="O5454" s="217">
        <f t="shared" ref="O5454:O5517" si="84">O5453+M5454-N5454</f>
        <v>144385.70999999926</v>
      </c>
    </row>
    <row r="5455" spans="1:15" ht="22.05" hidden="1" customHeight="1" x14ac:dyDescent="0.2">
      <c r="A5455" s="227">
        <v>45909</v>
      </c>
      <c r="B5455" s="20" t="s">
        <v>185</v>
      </c>
      <c r="C5455" s="28">
        <v>58004</v>
      </c>
      <c r="D5455" s="56"/>
      <c r="E5455" s="25" t="s">
        <v>128</v>
      </c>
      <c r="F5455" s="20" t="s">
        <v>79</v>
      </c>
      <c r="H5455" s="23" t="s">
        <v>22</v>
      </c>
      <c r="I5455" s="28" t="s">
        <v>56</v>
      </c>
      <c r="J5455" s="23" t="s">
        <v>116</v>
      </c>
      <c r="K5455" s="156" t="s">
        <v>129</v>
      </c>
      <c r="M5455" s="231">
        <v>0</v>
      </c>
      <c r="N5455" s="231">
        <v>60</v>
      </c>
      <c r="O5455" s="217">
        <f t="shared" si="84"/>
        <v>144325.70999999926</v>
      </c>
    </row>
    <row r="5456" spans="1:15" ht="22.05" hidden="1" customHeight="1" x14ac:dyDescent="0.2">
      <c r="A5456" s="227">
        <v>45910</v>
      </c>
      <c r="B5456" s="20" t="s">
        <v>185</v>
      </c>
      <c r="C5456" s="28">
        <v>58006</v>
      </c>
      <c r="D5456" s="56"/>
      <c r="E5456" s="25" t="s">
        <v>6462</v>
      </c>
      <c r="F5456" s="20" t="s">
        <v>79</v>
      </c>
      <c r="H5456" s="23" t="s">
        <v>22</v>
      </c>
      <c r="I5456" s="28" t="s">
        <v>103</v>
      </c>
      <c r="J5456" s="23" t="s">
        <v>93</v>
      </c>
      <c r="K5456" s="156" t="s">
        <v>6471</v>
      </c>
      <c r="M5456" s="231">
        <v>0</v>
      </c>
      <c r="N5456" s="231">
        <v>330</v>
      </c>
      <c r="O5456" s="217">
        <f t="shared" si="84"/>
        <v>143995.70999999926</v>
      </c>
    </row>
    <row r="5457" spans="1:15" ht="22.05" hidden="1" customHeight="1" x14ac:dyDescent="0.2">
      <c r="A5457" s="227">
        <v>45910</v>
      </c>
      <c r="B5457" s="20" t="s">
        <v>185</v>
      </c>
      <c r="C5457" s="28">
        <v>58007</v>
      </c>
      <c r="D5457" s="56"/>
      <c r="E5457" s="25" t="s">
        <v>6463</v>
      </c>
      <c r="F5457" s="20" t="s">
        <v>79</v>
      </c>
      <c r="H5457" s="23" t="s">
        <v>22</v>
      </c>
      <c r="I5457" s="28" t="s">
        <v>54</v>
      </c>
      <c r="J5457" s="23" t="s">
        <v>61</v>
      </c>
      <c r="K5457" s="156" t="s">
        <v>445</v>
      </c>
      <c r="M5457" s="231">
        <v>0</v>
      </c>
      <c r="N5457" s="231">
        <v>2500</v>
      </c>
      <c r="O5457" s="217">
        <f t="shared" si="84"/>
        <v>141495.70999999926</v>
      </c>
    </row>
    <row r="5458" spans="1:15" ht="22.05" hidden="1" customHeight="1" x14ac:dyDescent="0.2">
      <c r="A5458" s="227">
        <v>45910</v>
      </c>
      <c r="B5458" s="20" t="s">
        <v>185</v>
      </c>
      <c r="C5458" s="28">
        <v>58008</v>
      </c>
      <c r="D5458" s="56"/>
      <c r="E5458" s="25" t="s">
        <v>6464</v>
      </c>
      <c r="F5458" s="20" t="s">
        <v>79</v>
      </c>
      <c r="H5458" s="23" t="s">
        <v>22</v>
      </c>
      <c r="I5458" s="28" t="s">
        <v>54</v>
      </c>
      <c r="J5458" s="23" t="s">
        <v>64</v>
      </c>
      <c r="K5458" s="156" t="s">
        <v>1257</v>
      </c>
      <c r="M5458" s="231">
        <v>0</v>
      </c>
      <c r="N5458" s="231">
        <v>2000</v>
      </c>
      <c r="O5458" s="217">
        <f t="shared" si="84"/>
        <v>139495.70999999926</v>
      </c>
    </row>
    <row r="5459" spans="1:15" ht="22.05" hidden="1" customHeight="1" x14ac:dyDescent="0.2">
      <c r="A5459" s="227">
        <v>45910</v>
      </c>
      <c r="B5459" s="20" t="s">
        <v>185</v>
      </c>
      <c r="C5459" s="28">
        <v>58009</v>
      </c>
      <c r="D5459" s="56"/>
      <c r="E5459" s="25" t="s">
        <v>6465</v>
      </c>
      <c r="F5459" s="20" t="s">
        <v>79</v>
      </c>
      <c r="H5459" s="23" t="s">
        <v>22</v>
      </c>
      <c r="I5459" s="28" t="s">
        <v>56</v>
      </c>
      <c r="J5459" s="23" t="s">
        <v>88</v>
      </c>
      <c r="K5459" s="156" t="s">
        <v>545</v>
      </c>
      <c r="M5459" s="231">
        <v>0</v>
      </c>
      <c r="N5459" s="231">
        <v>9000</v>
      </c>
      <c r="O5459" s="217">
        <f t="shared" si="84"/>
        <v>130495.70999999926</v>
      </c>
    </row>
    <row r="5460" spans="1:15" ht="22.05" hidden="1" customHeight="1" x14ac:dyDescent="0.2">
      <c r="A5460" s="227">
        <v>45910</v>
      </c>
      <c r="B5460" s="20" t="s">
        <v>185</v>
      </c>
      <c r="C5460" s="28">
        <v>58010</v>
      </c>
      <c r="D5460" s="56"/>
      <c r="E5460" s="25" t="s">
        <v>143</v>
      </c>
      <c r="F5460" s="20" t="s">
        <v>79</v>
      </c>
      <c r="H5460" s="23" t="s">
        <v>22</v>
      </c>
      <c r="I5460" s="28" t="s">
        <v>53</v>
      </c>
      <c r="J5460" s="23" t="s">
        <v>112</v>
      </c>
      <c r="K5460" s="156" t="s">
        <v>144</v>
      </c>
      <c r="M5460" s="231">
        <v>0</v>
      </c>
      <c r="N5460" s="231">
        <v>5250</v>
      </c>
      <c r="O5460" s="217">
        <f t="shared" si="84"/>
        <v>125245.70999999926</v>
      </c>
    </row>
    <row r="5461" spans="1:15" ht="22.05" hidden="1" customHeight="1" x14ac:dyDescent="0.2">
      <c r="A5461" s="227">
        <v>45910</v>
      </c>
      <c r="B5461" s="20" t="s">
        <v>185</v>
      </c>
      <c r="C5461" s="28">
        <v>58011</v>
      </c>
      <c r="D5461" s="56"/>
      <c r="E5461" s="25" t="s">
        <v>5575</v>
      </c>
      <c r="F5461" s="20" t="s">
        <v>79</v>
      </c>
      <c r="H5461" s="23" t="s">
        <v>21</v>
      </c>
      <c r="I5461" s="28" t="s">
        <v>28</v>
      </c>
      <c r="J5461" s="23" t="s">
        <v>31</v>
      </c>
      <c r="M5461" s="231">
        <v>84500</v>
      </c>
      <c r="N5461" s="231">
        <v>0</v>
      </c>
      <c r="O5461" s="217">
        <f t="shared" si="84"/>
        <v>209745.70999999926</v>
      </c>
    </row>
    <row r="5462" spans="1:15" ht="22.05" hidden="1" customHeight="1" x14ac:dyDescent="0.2">
      <c r="A5462" s="227">
        <v>45910</v>
      </c>
      <c r="B5462" s="20" t="s">
        <v>185</v>
      </c>
      <c r="C5462" s="28">
        <v>58012</v>
      </c>
      <c r="D5462" s="56"/>
      <c r="E5462" s="25" t="s">
        <v>394</v>
      </c>
      <c r="F5462" s="20" t="s">
        <v>79</v>
      </c>
      <c r="H5462" s="23" t="s">
        <v>22</v>
      </c>
      <c r="I5462" s="28" t="s">
        <v>103</v>
      </c>
      <c r="J5462" s="23" t="s">
        <v>60</v>
      </c>
      <c r="K5462" s="156" t="s">
        <v>133</v>
      </c>
      <c r="M5462" s="231">
        <v>0</v>
      </c>
      <c r="N5462" s="231">
        <v>4000</v>
      </c>
      <c r="O5462" s="217">
        <f t="shared" si="84"/>
        <v>205745.70999999926</v>
      </c>
    </row>
    <row r="5463" spans="1:15" ht="22.05" hidden="1" customHeight="1" x14ac:dyDescent="0.2">
      <c r="A5463" s="227">
        <v>45910</v>
      </c>
      <c r="B5463" s="20" t="s">
        <v>185</v>
      </c>
      <c r="C5463" s="28">
        <v>58013</v>
      </c>
      <c r="D5463" s="56"/>
      <c r="E5463" s="25" t="s">
        <v>6466</v>
      </c>
      <c r="F5463" s="20" t="s">
        <v>79</v>
      </c>
      <c r="H5463" s="23" t="s">
        <v>22</v>
      </c>
      <c r="I5463" s="28" t="s">
        <v>56</v>
      </c>
      <c r="J5463" s="23" t="s">
        <v>116</v>
      </c>
      <c r="K5463" s="156" t="s">
        <v>165</v>
      </c>
      <c r="M5463" s="231">
        <v>0</v>
      </c>
      <c r="N5463" s="231">
        <v>60</v>
      </c>
      <c r="O5463" s="217">
        <f t="shared" si="84"/>
        <v>205685.70999999926</v>
      </c>
    </row>
    <row r="5464" spans="1:15" ht="22.05" hidden="1" customHeight="1" x14ac:dyDescent="0.2">
      <c r="A5464" s="227">
        <v>45910</v>
      </c>
      <c r="B5464" s="20" t="s">
        <v>185</v>
      </c>
      <c r="C5464" s="28">
        <v>58014</v>
      </c>
      <c r="D5464" s="56"/>
      <c r="E5464" s="25" t="s">
        <v>4637</v>
      </c>
      <c r="F5464" s="20" t="s">
        <v>79</v>
      </c>
      <c r="H5464" s="23" t="s">
        <v>22</v>
      </c>
      <c r="I5464" s="28" t="s">
        <v>53</v>
      </c>
      <c r="J5464" s="23" t="s">
        <v>113</v>
      </c>
      <c r="K5464" s="156" t="s">
        <v>1421</v>
      </c>
      <c r="M5464" s="231">
        <v>0</v>
      </c>
      <c r="N5464" s="231">
        <v>3900</v>
      </c>
      <c r="O5464" s="217">
        <f t="shared" si="84"/>
        <v>201785.70999999926</v>
      </c>
    </row>
    <row r="5465" spans="1:15" ht="22.05" hidden="1" customHeight="1" x14ac:dyDescent="0.2">
      <c r="A5465" s="227">
        <v>45910</v>
      </c>
      <c r="B5465" s="20" t="s">
        <v>185</v>
      </c>
      <c r="C5465" s="28">
        <v>58015</v>
      </c>
      <c r="D5465" s="56"/>
      <c r="E5465" s="25" t="s">
        <v>6467</v>
      </c>
      <c r="F5465" s="20" t="s">
        <v>79</v>
      </c>
      <c r="H5465" s="23" t="s">
        <v>22</v>
      </c>
      <c r="I5465" s="28" t="s">
        <v>103</v>
      </c>
      <c r="J5465" s="23" t="s">
        <v>92</v>
      </c>
      <c r="K5465" s="156" t="s">
        <v>134</v>
      </c>
      <c r="M5465" s="231">
        <v>0</v>
      </c>
      <c r="N5465" s="231">
        <v>100</v>
      </c>
      <c r="O5465" s="217">
        <f t="shared" si="84"/>
        <v>201685.70999999926</v>
      </c>
    </row>
    <row r="5466" spans="1:15" ht="22.05" hidden="1" customHeight="1" x14ac:dyDescent="0.2">
      <c r="A5466" s="227">
        <v>45910</v>
      </c>
      <c r="B5466" s="20" t="s">
        <v>185</v>
      </c>
      <c r="C5466" s="28">
        <v>58016</v>
      </c>
      <c r="D5466" s="56"/>
      <c r="E5466" s="25" t="s">
        <v>400</v>
      </c>
      <c r="F5466" s="20" t="s">
        <v>79</v>
      </c>
      <c r="H5466" s="23" t="s">
        <v>22</v>
      </c>
      <c r="I5466" s="28" t="s">
        <v>54</v>
      </c>
      <c r="J5466" s="23" t="s">
        <v>44</v>
      </c>
      <c r="K5466" s="156" t="s">
        <v>412</v>
      </c>
      <c r="M5466" s="231">
        <v>0</v>
      </c>
      <c r="N5466" s="231">
        <v>6500</v>
      </c>
      <c r="O5466" s="217">
        <f t="shared" si="84"/>
        <v>195185.70999999926</v>
      </c>
    </row>
    <row r="5467" spans="1:15" ht="22.05" hidden="1" customHeight="1" x14ac:dyDescent="0.2">
      <c r="A5467" s="227">
        <v>45910</v>
      </c>
      <c r="B5467" s="20" t="s">
        <v>185</v>
      </c>
      <c r="C5467" s="28">
        <v>58017</v>
      </c>
      <c r="D5467" s="56"/>
      <c r="E5467" s="25" t="s">
        <v>2962</v>
      </c>
      <c r="F5467" s="20" t="s">
        <v>79</v>
      </c>
      <c r="H5467" s="23" t="s">
        <v>22</v>
      </c>
      <c r="I5467" s="28" t="s">
        <v>54</v>
      </c>
      <c r="J5467" s="23" t="s">
        <v>44</v>
      </c>
      <c r="K5467" s="156" t="s">
        <v>412</v>
      </c>
      <c r="M5467" s="231">
        <v>0</v>
      </c>
      <c r="N5467" s="231">
        <v>396</v>
      </c>
      <c r="O5467" s="217">
        <f t="shared" si="84"/>
        <v>194789.70999999926</v>
      </c>
    </row>
    <row r="5468" spans="1:15" ht="22.05" hidden="1" customHeight="1" x14ac:dyDescent="0.2">
      <c r="A5468" s="227">
        <v>45910</v>
      </c>
      <c r="B5468" s="20" t="s">
        <v>185</v>
      </c>
      <c r="C5468" s="28">
        <v>58018</v>
      </c>
      <c r="D5468" s="56"/>
      <c r="E5468" s="25" t="s">
        <v>2963</v>
      </c>
      <c r="F5468" s="20" t="s">
        <v>79</v>
      </c>
      <c r="H5468" s="23" t="s">
        <v>22</v>
      </c>
      <c r="I5468" s="28" t="s">
        <v>54</v>
      </c>
      <c r="J5468" s="23" t="s">
        <v>61</v>
      </c>
      <c r="K5468" s="156" t="s">
        <v>445</v>
      </c>
      <c r="M5468" s="231">
        <v>0</v>
      </c>
      <c r="N5468" s="231">
        <v>1953</v>
      </c>
      <c r="O5468" s="217">
        <f t="shared" si="84"/>
        <v>192836.70999999926</v>
      </c>
    </row>
    <row r="5469" spans="1:15" ht="22.05" hidden="1" customHeight="1" x14ac:dyDescent="0.2">
      <c r="A5469" s="227">
        <v>45910</v>
      </c>
      <c r="B5469" s="20" t="s">
        <v>185</v>
      </c>
      <c r="C5469" s="28">
        <v>58019</v>
      </c>
      <c r="D5469" s="56"/>
      <c r="E5469" s="25" t="s">
        <v>2962</v>
      </c>
      <c r="F5469" s="20" t="s">
        <v>79</v>
      </c>
      <c r="H5469" s="23" t="s">
        <v>22</v>
      </c>
      <c r="I5469" s="28" t="s">
        <v>54</v>
      </c>
      <c r="J5469" s="23" t="s">
        <v>63</v>
      </c>
      <c r="K5469" s="156" t="s">
        <v>141</v>
      </c>
      <c r="M5469" s="231">
        <v>0</v>
      </c>
      <c r="N5469" s="231">
        <v>656</v>
      </c>
      <c r="O5469" s="217">
        <f t="shared" si="84"/>
        <v>192180.70999999926</v>
      </c>
    </row>
    <row r="5470" spans="1:15" ht="22.05" hidden="1" customHeight="1" x14ac:dyDescent="0.2">
      <c r="A5470" s="227">
        <v>45910</v>
      </c>
      <c r="B5470" s="20" t="s">
        <v>185</v>
      </c>
      <c r="C5470" s="28">
        <v>58020</v>
      </c>
      <c r="D5470" s="56"/>
      <c r="E5470" s="25" t="s">
        <v>2963</v>
      </c>
      <c r="F5470" s="20" t="s">
        <v>79</v>
      </c>
      <c r="H5470" s="23" t="s">
        <v>22</v>
      </c>
      <c r="I5470" s="28" t="s">
        <v>54</v>
      </c>
      <c r="J5470" s="23" t="s">
        <v>41</v>
      </c>
      <c r="K5470" s="156" t="s">
        <v>465</v>
      </c>
      <c r="M5470" s="231">
        <v>0</v>
      </c>
      <c r="N5470" s="231">
        <v>1453</v>
      </c>
      <c r="O5470" s="217">
        <f t="shared" si="84"/>
        <v>190727.70999999926</v>
      </c>
    </row>
    <row r="5471" spans="1:15" ht="22.05" hidden="1" customHeight="1" x14ac:dyDescent="0.2">
      <c r="A5471" s="227">
        <v>45910</v>
      </c>
      <c r="B5471" s="20" t="s">
        <v>185</v>
      </c>
      <c r="C5471" s="28">
        <v>58021</v>
      </c>
      <c r="D5471" s="56"/>
      <c r="E5471" s="25" t="s">
        <v>6468</v>
      </c>
      <c r="F5471" s="20" t="s">
        <v>79</v>
      </c>
      <c r="H5471" s="23" t="s">
        <v>22</v>
      </c>
      <c r="I5471" s="28" t="s">
        <v>80</v>
      </c>
      <c r="J5471" s="23" t="s">
        <v>66</v>
      </c>
      <c r="K5471" s="156" t="s">
        <v>5793</v>
      </c>
      <c r="M5471" s="231">
        <v>0</v>
      </c>
      <c r="N5471" s="231">
        <v>1860</v>
      </c>
      <c r="O5471" s="217">
        <f t="shared" si="84"/>
        <v>188867.70999999926</v>
      </c>
    </row>
    <row r="5472" spans="1:15" ht="22.05" hidden="1" customHeight="1" x14ac:dyDescent="0.2">
      <c r="A5472" s="227">
        <v>45910</v>
      </c>
      <c r="B5472" s="20" t="s">
        <v>185</v>
      </c>
      <c r="C5472" s="28">
        <v>58022</v>
      </c>
      <c r="D5472" s="56"/>
      <c r="E5472" s="25" t="s">
        <v>3214</v>
      </c>
      <c r="F5472" s="20" t="s">
        <v>79</v>
      </c>
      <c r="H5472" s="23" t="s">
        <v>22</v>
      </c>
      <c r="I5472" s="28" t="s">
        <v>103</v>
      </c>
      <c r="J5472" s="23" t="s">
        <v>95</v>
      </c>
      <c r="K5472" s="156" t="s">
        <v>210</v>
      </c>
      <c r="M5472" s="231">
        <v>0</v>
      </c>
      <c r="N5472" s="231">
        <v>1200</v>
      </c>
      <c r="O5472" s="217">
        <f t="shared" si="84"/>
        <v>187667.70999999926</v>
      </c>
    </row>
    <row r="5473" spans="1:15" ht="22.05" hidden="1" customHeight="1" x14ac:dyDescent="0.2">
      <c r="A5473" s="227">
        <v>45910</v>
      </c>
      <c r="B5473" s="20" t="s">
        <v>185</v>
      </c>
      <c r="C5473" s="28">
        <v>58023</v>
      </c>
      <c r="D5473" s="56"/>
      <c r="E5473" s="25" t="s">
        <v>6469</v>
      </c>
      <c r="F5473" s="20" t="s">
        <v>79</v>
      </c>
      <c r="H5473" s="23" t="s">
        <v>22</v>
      </c>
      <c r="I5473" s="28" t="s">
        <v>103</v>
      </c>
      <c r="J5473" s="23" t="s">
        <v>214</v>
      </c>
      <c r="K5473" s="156" t="s">
        <v>210</v>
      </c>
      <c r="M5473" s="231">
        <v>0</v>
      </c>
      <c r="N5473" s="231">
        <v>300</v>
      </c>
      <c r="O5473" s="217">
        <f t="shared" si="84"/>
        <v>187367.70999999926</v>
      </c>
    </row>
    <row r="5474" spans="1:15" ht="22.05" hidden="1" customHeight="1" x14ac:dyDescent="0.2">
      <c r="A5474" s="227">
        <v>45910</v>
      </c>
      <c r="B5474" s="20" t="s">
        <v>185</v>
      </c>
      <c r="C5474" s="28">
        <v>58024</v>
      </c>
      <c r="D5474" s="56"/>
      <c r="E5474" s="25" t="s">
        <v>3541</v>
      </c>
      <c r="F5474" s="20" t="s">
        <v>79</v>
      </c>
      <c r="H5474" s="23" t="s">
        <v>22</v>
      </c>
      <c r="I5474" s="28" t="s">
        <v>54</v>
      </c>
      <c r="J5474" s="23" t="s">
        <v>41</v>
      </c>
      <c r="K5474" s="156" t="s">
        <v>465</v>
      </c>
      <c r="M5474" s="231">
        <v>0</v>
      </c>
      <c r="N5474" s="231">
        <v>250</v>
      </c>
      <c r="O5474" s="217">
        <f t="shared" si="84"/>
        <v>187117.70999999926</v>
      </c>
    </row>
    <row r="5475" spans="1:15" ht="22.05" hidden="1" customHeight="1" x14ac:dyDescent="0.2">
      <c r="A5475" s="227">
        <v>45910</v>
      </c>
      <c r="B5475" s="20" t="s">
        <v>185</v>
      </c>
      <c r="C5475" s="28">
        <v>58025</v>
      </c>
      <c r="D5475" s="56"/>
      <c r="E5475" s="25" t="s">
        <v>6470</v>
      </c>
      <c r="F5475" s="20" t="s">
        <v>79</v>
      </c>
      <c r="H5475" s="23" t="s">
        <v>22</v>
      </c>
      <c r="I5475" s="28" t="s">
        <v>54</v>
      </c>
      <c r="J5475" s="23" t="s">
        <v>44</v>
      </c>
      <c r="K5475" s="156" t="s">
        <v>412</v>
      </c>
      <c r="M5475" s="231">
        <v>0</v>
      </c>
      <c r="N5475" s="231">
        <v>500</v>
      </c>
      <c r="O5475" s="217">
        <f t="shared" si="84"/>
        <v>186617.70999999926</v>
      </c>
    </row>
    <row r="5476" spans="1:15" ht="22.05" hidden="1" customHeight="1" x14ac:dyDescent="0.2">
      <c r="A5476" s="227">
        <v>45911</v>
      </c>
      <c r="B5476" s="20" t="s">
        <v>185</v>
      </c>
      <c r="C5476" s="28">
        <v>58027</v>
      </c>
      <c r="D5476" s="56"/>
      <c r="E5476" s="25" t="s">
        <v>6472</v>
      </c>
      <c r="F5476" s="20" t="s">
        <v>79</v>
      </c>
      <c r="H5476" s="23" t="s">
        <v>22</v>
      </c>
      <c r="I5476" s="28" t="s">
        <v>103</v>
      </c>
      <c r="J5476" s="23" t="s">
        <v>93</v>
      </c>
      <c r="K5476" s="156" t="s">
        <v>355</v>
      </c>
      <c r="M5476" s="231">
        <v>0</v>
      </c>
      <c r="N5476" s="231">
        <v>1170</v>
      </c>
      <c r="O5476" s="217">
        <f t="shared" si="84"/>
        <v>185447.70999999926</v>
      </c>
    </row>
    <row r="5477" spans="1:15" ht="22.05" hidden="1" customHeight="1" x14ac:dyDescent="0.2">
      <c r="A5477" s="227">
        <v>45911</v>
      </c>
      <c r="B5477" s="20" t="s">
        <v>185</v>
      </c>
      <c r="C5477" s="28">
        <v>58028</v>
      </c>
      <c r="D5477" s="56"/>
      <c r="E5477" s="25" t="s">
        <v>6473</v>
      </c>
      <c r="F5477" s="20" t="s">
        <v>79</v>
      </c>
      <c r="H5477" s="23" t="s">
        <v>22</v>
      </c>
      <c r="I5477" s="28" t="s">
        <v>56</v>
      </c>
      <c r="J5477" s="23" t="s">
        <v>116</v>
      </c>
      <c r="K5477" s="156" t="s">
        <v>139</v>
      </c>
      <c r="M5477" s="231">
        <v>0</v>
      </c>
      <c r="N5477" s="231">
        <v>80</v>
      </c>
      <c r="O5477" s="217">
        <f t="shared" si="84"/>
        <v>185367.70999999926</v>
      </c>
    </row>
    <row r="5478" spans="1:15" ht="22.05" hidden="1" customHeight="1" x14ac:dyDescent="0.2">
      <c r="A5478" s="227">
        <v>45911</v>
      </c>
      <c r="B5478" s="20" t="s">
        <v>185</v>
      </c>
      <c r="C5478" s="28">
        <v>58029</v>
      </c>
      <c r="D5478" s="56"/>
      <c r="E5478" s="25" t="s">
        <v>143</v>
      </c>
      <c r="F5478" s="20" t="s">
        <v>79</v>
      </c>
      <c r="H5478" s="23" t="s">
        <v>22</v>
      </c>
      <c r="I5478" s="28" t="s">
        <v>53</v>
      </c>
      <c r="J5478" s="23" t="s">
        <v>112</v>
      </c>
      <c r="K5478" s="156" t="s">
        <v>144</v>
      </c>
      <c r="M5478" s="231">
        <v>0</v>
      </c>
      <c r="N5478" s="231">
        <v>7700</v>
      </c>
      <c r="O5478" s="217">
        <f t="shared" si="84"/>
        <v>177667.70999999926</v>
      </c>
    </row>
    <row r="5479" spans="1:15" ht="22.05" hidden="1" customHeight="1" x14ac:dyDescent="0.2">
      <c r="A5479" s="227">
        <v>45911</v>
      </c>
      <c r="B5479" s="20" t="s">
        <v>185</v>
      </c>
      <c r="C5479" s="28">
        <v>58030</v>
      </c>
      <c r="D5479" s="56"/>
      <c r="E5479" s="25" t="s">
        <v>701</v>
      </c>
      <c r="F5479" s="20" t="s">
        <v>79</v>
      </c>
      <c r="H5479" s="23" t="s">
        <v>22</v>
      </c>
      <c r="I5479" s="28" t="s">
        <v>54</v>
      </c>
      <c r="J5479" s="23" t="s">
        <v>63</v>
      </c>
      <c r="K5479" s="156" t="s">
        <v>141</v>
      </c>
      <c r="M5479" s="231">
        <v>0</v>
      </c>
      <c r="N5479" s="231">
        <v>7860</v>
      </c>
      <c r="O5479" s="217">
        <f t="shared" si="84"/>
        <v>169807.70999999926</v>
      </c>
    </row>
    <row r="5480" spans="1:15" ht="22.05" hidden="1" customHeight="1" x14ac:dyDescent="0.2">
      <c r="A5480" s="227">
        <v>45911</v>
      </c>
      <c r="B5480" s="20" t="s">
        <v>185</v>
      </c>
      <c r="C5480" s="28">
        <v>58031</v>
      </c>
      <c r="D5480" s="56"/>
      <c r="E5480" s="25" t="s">
        <v>6474</v>
      </c>
      <c r="F5480" s="20" t="s">
        <v>79</v>
      </c>
      <c r="H5480" s="23" t="s">
        <v>22</v>
      </c>
      <c r="I5480" s="28" t="s">
        <v>103</v>
      </c>
      <c r="J5480" s="23" t="s">
        <v>60</v>
      </c>
      <c r="K5480" s="156" t="s">
        <v>135</v>
      </c>
      <c r="M5480" s="231">
        <v>0</v>
      </c>
      <c r="N5480" s="231">
        <v>800</v>
      </c>
      <c r="O5480" s="217">
        <f t="shared" si="84"/>
        <v>169007.70999999926</v>
      </c>
    </row>
    <row r="5481" spans="1:15" ht="22.05" hidden="1" customHeight="1" x14ac:dyDescent="0.2">
      <c r="A5481" s="227">
        <v>45911</v>
      </c>
      <c r="B5481" s="20" t="s">
        <v>185</v>
      </c>
      <c r="C5481" s="28">
        <v>58032</v>
      </c>
      <c r="D5481" s="56"/>
      <c r="E5481" s="25" t="s">
        <v>5176</v>
      </c>
      <c r="F5481" s="20" t="s">
        <v>79</v>
      </c>
      <c r="H5481" s="23" t="s">
        <v>22</v>
      </c>
      <c r="I5481" s="28" t="s">
        <v>103</v>
      </c>
      <c r="J5481" s="23" t="s">
        <v>214</v>
      </c>
      <c r="K5481" s="156" t="s">
        <v>132</v>
      </c>
      <c r="M5481" s="231">
        <v>0</v>
      </c>
      <c r="N5481" s="231">
        <v>400</v>
      </c>
      <c r="O5481" s="217">
        <f t="shared" si="84"/>
        <v>168607.70999999926</v>
      </c>
    </row>
    <row r="5482" spans="1:15" ht="22.05" hidden="1" customHeight="1" x14ac:dyDescent="0.2">
      <c r="A5482" s="227">
        <v>45911</v>
      </c>
      <c r="B5482" s="20" t="s">
        <v>185</v>
      </c>
      <c r="C5482" s="28">
        <v>58033</v>
      </c>
      <c r="D5482" s="56"/>
      <c r="E5482" s="25" t="s">
        <v>6475</v>
      </c>
      <c r="F5482" s="20" t="s">
        <v>79</v>
      </c>
      <c r="H5482" s="23" t="s">
        <v>21</v>
      </c>
      <c r="I5482" s="28" t="s">
        <v>28</v>
      </c>
      <c r="J5482" s="23" t="s">
        <v>31</v>
      </c>
      <c r="M5482" s="231">
        <v>47000</v>
      </c>
      <c r="N5482" s="231">
        <v>0</v>
      </c>
      <c r="O5482" s="217">
        <f t="shared" si="84"/>
        <v>215607.70999999926</v>
      </c>
    </row>
    <row r="5483" spans="1:15" ht="22.05" hidden="1" customHeight="1" x14ac:dyDescent="0.2">
      <c r="A5483" s="227">
        <v>45911</v>
      </c>
      <c r="B5483" s="20" t="s">
        <v>185</v>
      </c>
      <c r="C5483" s="28">
        <v>58034</v>
      </c>
      <c r="D5483" s="56"/>
      <c r="E5483" s="25" t="s">
        <v>6476</v>
      </c>
      <c r="F5483" s="20" t="s">
        <v>79</v>
      </c>
      <c r="H5483" s="23" t="s">
        <v>22</v>
      </c>
      <c r="I5483" s="28" t="s">
        <v>103</v>
      </c>
      <c r="J5483" s="23" t="s">
        <v>95</v>
      </c>
      <c r="K5483" s="156" t="s">
        <v>210</v>
      </c>
      <c r="M5483" s="231">
        <v>0</v>
      </c>
      <c r="N5483" s="231">
        <v>500</v>
      </c>
      <c r="O5483" s="217">
        <f t="shared" si="84"/>
        <v>215107.70999999926</v>
      </c>
    </row>
    <row r="5484" spans="1:15" ht="22.05" hidden="1" customHeight="1" x14ac:dyDescent="0.2">
      <c r="A5484" s="227">
        <v>45912</v>
      </c>
      <c r="B5484" s="20" t="s">
        <v>185</v>
      </c>
      <c r="C5484" s="28">
        <v>58036</v>
      </c>
      <c r="D5484" s="56"/>
      <c r="E5484" s="25" t="s">
        <v>2797</v>
      </c>
      <c r="F5484" s="20" t="s">
        <v>79</v>
      </c>
      <c r="H5484" s="23" t="s">
        <v>22</v>
      </c>
      <c r="I5484" s="28" t="s">
        <v>103</v>
      </c>
      <c r="J5484" s="23" t="s">
        <v>60</v>
      </c>
      <c r="K5484" s="156" t="s">
        <v>133</v>
      </c>
      <c r="M5484" s="231">
        <v>0</v>
      </c>
      <c r="N5484" s="231">
        <v>2422</v>
      </c>
      <c r="O5484" s="217">
        <f t="shared" si="84"/>
        <v>212685.70999999926</v>
      </c>
    </row>
    <row r="5485" spans="1:15" ht="22.05" hidden="1" customHeight="1" x14ac:dyDescent="0.2">
      <c r="A5485" s="227">
        <v>45912</v>
      </c>
      <c r="B5485" s="20" t="s">
        <v>185</v>
      </c>
      <c r="C5485" s="28">
        <v>58037</v>
      </c>
      <c r="D5485" s="56"/>
      <c r="E5485" s="25" t="s">
        <v>6477</v>
      </c>
      <c r="F5485" s="20" t="s">
        <v>79</v>
      </c>
      <c r="H5485" s="23" t="s">
        <v>22</v>
      </c>
      <c r="I5485" s="28" t="s">
        <v>80</v>
      </c>
      <c r="J5485" s="23" t="s">
        <v>66</v>
      </c>
      <c r="K5485" s="156" t="s">
        <v>412</v>
      </c>
      <c r="M5485" s="231">
        <v>0</v>
      </c>
      <c r="N5485" s="231">
        <v>3000</v>
      </c>
      <c r="O5485" s="217">
        <f t="shared" si="84"/>
        <v>209685.70999999926</v>
      </c>
    </row>
    <row r="5486" spans="1:15" ht="22.05" hidden="1" customHeight="1" x14ac:dyDescent="0.2">
      <c r="A5486" s="227">
        <v>45912</v>
      </c>
      <c r="B5486" s="20" t="s">
        <v>185</v>
      </c>
      <c r="C5486" s="28">
        <v>58038</v>
      </c>
      <c r="D5486" s="56"/>
      <c r="E5486" s="25" t="s">
        <v>127</v>
      </c>
      <c r="F5486" s="20" t="s">
        <v>79</v>
      </c>
      <c r="H5486" s="23" t="s">
        <v>22</v>
      </c>
      <c r="I5486" s="28" t="s">
        <v>80</v>
      </c>
      <c r="J5486" s="23" t="s">
        <v>66</v>
      </c>
      <c r="K5486" s="156" t="s">
        <v>412</v>
      </c>
      <c r="M5486" s="231">
        <v>0</v>
      </c>
      <c r="N5486" s="231">
        <v>2000</v>
      </c>
      <c r="O5486" s="217">
        <f t="shared" si="84"/>
        <v>207685.70999999926</v>
      </c>
    </row>
    <row r="5487" spans="1:15" ht="22.05" hidden="1" customHeight="1" x14ac:dyDescent="0.2">
      <c r="A5487" s="227">
        <v>45912</v>
      </c>
      <c r="B5487" s="20" t="s">
        <v>185</v>
      </c>
      <c r="C5487" s="28">
        <v>58039</v>
      </c>
      <c r="D5487" s="56"/>
      <c r="E5487" s="25" t="s">
        <v>143</v>
      </c>
      <c r="F5487" s="20" t="s">
        <v>79</v>
      </c>
      <c r="H5487" s="23" t="s">
        <v>22</v>
      </c>
      <c r="I5487" s="28" t="s">
        <v>53</v>
      </c>
      <c r="J5487" s="23" t="s">
        <v>112</v>
      </c>
      <c r="K5487" s="156" t="s">
        <v>144</v>
      </c>
      <c r="M5487" s="231">
        <v>0</v>
      </c>
      <c r="N5487" s="231">
        <v>5950</v>
      </c>
      <c r="O5487" s="217">
        <f t="shared" si="84"/>
        <v>201735.70999999926</v>
      </c>
    </row>
    <row r="5488" spans="1:15" ht="22.05" hidden="1" customHeight="1" x14ac:dyDescent="0.2">
      <c r="A5488" s="227">
        <v>45912</v>
      </c>
      <c r="B5488" s="20" t="s">
        <v>185</v>
      </c>
      <c r="C5488" s="28">
        <v>58040</v>
      </c>
      <c r="D5488" s="56"/>
      <c r="E5488" s="25" t="s">
        <v>158</v>
      </c>
      <c r="F5488" s="20" t="s">
        <v>79</v>
      </c>
      <c r="H5488" s="23" t="s">
        <v>22</v>
      </c>
      <c r="I5488" s="28" t="s">
        <v>56</v>
      </c>
      <c r="J5488" s="23" t="s">
        <v>116</v>
      </c>
      <c r="K5488" s="156" t="s">
        <v>139</v>
      </c>
      <c r="M5488" s="231">
        <v>0</v>
      </c>
      <c r="N5488" s="231">
        <v>980</v>
      </c>
      <c r="O5488" s="217">
        <f t="shared" si="84"/>
        <v>200755.70999999926</v>
      </c>
    </row>
    <row r="5489" spans="1:15" ht="22.05" hidden="1" customHeight="1" x14ac:dyDescent="0.2">
      <c r="A5489" s="227">
        <v>45912</v>
      </c>
      <c r="B5489" s="20" t="s">
        <v>185</v>
      </c>
      <c r="C5489" s="28">
        <v>58041</v>
      </c>
      <c r="D5489" s="56"/>
      <c r="E5489" s="25" t="s">
        <v>6478</v>
      </c>
      <c r="F5489" s="20" t="s">
        <v>79</v>
      </c>
      <c r="H5489" s="23" t="s">
        <v>22</v>
      </c>
      <c r="I5489" s="28" t="s">
        <v>103</v>
      </c>
      <c r="J5489" s="23" t="s">
        <v>93</v>
      </c>
      <c r="K5489" s="156" t="s">
        <v>6471</v>
      </c>
      <c r="M5489" s="231">
        <v>0</v>
      </c>
      <c r="N5489" s="231">
        <v>855</v>
      </c>
      <c r="O5489" s="217">
        <f t="shared" si="84"/>
        <v>199900.70999999926</v>
      </c>
    </row>
    <row r="5490" spans="1:15" ht="22.05" hidden="1" customHeight="1" x14ac:dyDescent="0.2">
      <c r="A5490" s="227">
        <v>45912</v>
      </c>
      <c r="B5490" s="20" t="s">
        <v>185</v>
      </c>
      <c r="C5490" s="28">
        <v>58042</v>
      </c>
      <c r="D5490" s="56"/>
      <c r="E5490" s="25" t="s">
        <v>143</v>
      </c>
      <c r="F5490" s="20" t="s">
        <v>79</v>
      </c>
      <c r="H5490" s="23" t="s">
        <v>22</v>
      </c>
      <c r="I5490" s="28" t="s">
        <v>53</v>
      </c>
      <c r="J5490" s="23" t="s">
        <v>112</v>
      </c>
      <c r="K5490" s="156" t="s">
        <v>419</v>
      </c>
      <c r="M5490" s="231">
        <v>0</v>
      </c>
      <c r="N5490" s="231">
        <v>5100</v>
      </c>
      <c r="O5490" s="217">
        <f t="shared" si="84"/>
        <v>194800.70999999926</v>
      </c>
    </row>
    <row r="5491" spans="1:15" ht="22.05" hidden="1" customHeight="1" x14ac:dyDescent="0.2">
      <c r="A5491" s="227">
        <v>45912</v>
      </c>
      <c r="B5491" s="20" t="s">
        <v>185</v>
      </c>
      <c r="C5491" s="28">
        <v>58043</v>
      </c>
      <c r="D5491" s="56"/>
      <c r="E5491" s="25" t="s">
        <v>926</v>
      </c>
      <c r="F5491" s="20" t="s">
        <v>79</v>
      </c>
      <c r="H5491" s="23" t="s">
        <v>22</v>
      </c>
      <c r="I5491" s="28" t="s">
        <v>103</v>
      </c>
      <c r="J5491" s="23" t="s">
        <v>93</v>
      </c>
      <c r="K5491" s="156" t="s">
        <v>2381</v>
      </c>
      <c r="M5491" s="231">
        <v>0</v>
      </c>
      <c r="N5491" s="231">
        <v>5500</v>
      </c>
      <c r="O5491" s="217">
        <f t="shared" si="84"/>
        <v>189300.70999999926</v>
      </c>
    </row>
    <row r="5492" spans="1:15" ht="22.05" hidden="1" customHeight="1" x14ac:dyDescent="0.2">
      <c r="A5492" s="227">
        <v>45912</v>
      </c>
      <c r="B5492" s="20" t="s">
        <v>185</v>
      </c>
      <c r="C5492" s="28">
        <v>58044</v>
      </c>
      <c r="D5492" s="56"/>
      <c r="E5492" s="25" t="s">
        <v>4715</v>
      </c>
      <c r="F5492" s="20" t="s">
        <v>79</v>
      </c>
      <c r="H5492" s="23" t="s">
        <v>22</v>
      </c>
      <c r="I5492" s="28" t="s">
        <v>54</v>
      </c>
      <c r="J5492" s="23" t="s">
        <v>64</v>
      </c>
      <c r="K5492" s="156" t="s">
        <v>6487</v>
      </c>
      <c r="M5492" s="231">
        <v>0</v>
      </c>
      <c r="N5492" s="231">
        <v>5750</v>
      </c>
      <c r="O5492" s="217">
        <f t="shared" si="84"/>
        <v>183550.70999999926</v>
      </c>
    </row>
    <row r="5493" spans="1:15" ht="22.05" hidden="1" customHeight="1" x14ac:dyDescent="0.2">
      <c r="A5493" s="227">
        <v>45912</v>
      </c>
      <c r="B5493" s="20" t="s">
        <v>185</v>
      </c>
      <c r="C5493" s="28">
        <v>58045</v>
      </c>
      <c r="D5493" s="56"/>
      <c r="E5493" s="25" t="s">
        <v>6479</v>
      </c>
      <c r="F5493" s="20" t="s">
        <v>79</v>
      </c>
      <c r="H5493" s="23" t="s">
        <v>22</v>
      </c>
      <c r="I5493" s="28" t="s">
        <v>103</v>
      </c>
      <c r="J5493" s="23" t="s">
        <v>93</v>
      </c>
      <c r="K5493" s="156" t="s">
        <v>355</v>
      </c>
      <c r="M5493" s="231">
        <v>0</v>
      </c>
      <c r="N5493" s="231">
        <v>750</v>
      </c>
      <c r="O5493" s="217">
        <f t="shared" si="84"/>
        <v>182800.70999999926</v>
      </c>
    </row>
    <row r="5494" spans="1:15" ht="22.05" hidden="1" customHeight="1" x14ac:dyDescent="0.2">
      <c r="A5494" s="227">
        <v>45912</v>
      </c>
      <c r="B5494" s="20" t="s">
        <v>185</v>
      </c>
      <c r="C5494" s="28">
        <v>58046</v>
      </c>
      <c r="D5494" s="56"/>
      <c r="E5494" s="25" t="s">
        <v>6480</v>
      </c>
      <c r="F5494" s="20" t="s">
        <v>79</v>
      </c>
      <c r="H5494" s="23" t="s">
        <v>22</v>
      </c>
      <c r="I5494" s="28" t="s">
        <v>103</v>
      </c>
      <c r="J5494" s="23" t="s">
        <v>92</v>
      </c>
      <c r="K5494" s="156" t="s">
        <v>2341</v>
      </c>
      <c r="M5494" s="231">
        <v>0</v>
      </c>
      <c r="N5494" s="231">
        <v>1200</v>
      </c>
      <c r="O5494" s="217">
        <f t="shared" si="84"/>
        <v>181600.70999999926</v>
      </c>
    </row>
    <row r="5495" spans="1:15" ht="22.05" hidden="1" customHeight="1" x14ac:dyDescent="0.2">
      <c r="A5495" s="227">
        <v>45912</v>
      </c>
      <c r="B5495" s="20" t="s">
        <v>185</v>
      </c>
      <c r="C5495" s="28">
        <v>58047</v>
      </c>
      <c r="D5495" s="56"/>
      <c r="E5495" s="25" t="s">
        <v>128</v>
      </c>
      <c r="F5495" s="20" t="s">
        <v>79</v>
      </c>
      <c r="H5495" s="23" t="s">
        <v>22</v>
      </c>
      <c r="I5495" s="28" t="s">
        <v>56</v>
      </c>
      <c r="J5495" s="23" t="s">
        <v>116</v>
      </c>
      <c r="K5495" s="156" t="s">
        <v>129</v>
      </c>
      <c r="M5495" s="231">
        <v>0</v>
      </c>
      <c r="N5495" s="231">
        <v>80</v>
      </c>
      <c r="O5495" s="217">
        <f t="shared" si="84"/>
        <v>181520.70999999926</v>
      </c>
    </row>
    <row r="5496" spans="1:15" ht="22.05" hidden="1" customHeight="1" x14ac:dyDescent="0.2">
      <c r="A5496" s="227">
        <v>45912</v>
      </c>
      <c r="B5496" s="20" t="s">
        <v>185</v>
      </c>
      <c r="C5496" s="28">
        <v>58048</v>
      </c>
      <c r="D5496" s="56"/>
      <c r="E5496" s="25" t="s">
        <v>6481</v>
      </c>
      <c r="F5496" s="20" t="s">
        <v>79</v>
      </c>
      <c r="H5496" s="23" t="s">
        <v>22</v>
      </c>
      <c r="I5496" s="28" t="s">
        <v>54</v>
      </c>
      <c r="J5496" s="23" t="s">
        <v>64</v>
      </c>
      <c r="K5496" s="156" t="s">
        <v>413</v>
      </c>
      <c r="M5496" s="231">
        <v>0</v>
      </c>
      <c r="N5496" s="231">
        <v>10000</v>
      </c>
      <c r="O5496" s="217">
        <f t="shared" si="84"/>
        <v>171520.70999999926</v>
      </c>
    </row>
    <row r="5497" spans="1:15" ht="22.05" hidden="1" customHeight="1" x14ac:dyDescent="0.2">
      <c r="A5497" s="227">
        <v>45912</v>
      </c>
      <c r="B5497" s="20" t="s">
        <v>185</v>
      </c>
      <c r="C5497" s="28">
        <v>58049</v>
      </c>
      <c r="D5497" s="56"/>
      <c r="E5497" s="25" t="s">
        <v>6482</v>
      </c>
      <c r="F5497" s="20" t="s">
        <v>79</v>
      </c>
      <c r="H5497" s="23" t="s">
        <v>21</v>
      </c>
      <c r="I5497" s="28" t="s">
        <v>81</v>
      </c>
      <c r="J5497" s="23" t="s">
        <v>177</v>
      </c>
      <c r="M5497" s="231">
        <v>250000</v>
      </c>
      <c r="N5497" s="231">
        <v>0</v>
      </c>
      <c r="O5497" s="217">
        <f t="shared" si="84"/>
        <v>421520.70999999926</v>
      </c>
    </row>
    <row r="5498" spans="1:15" ht="22.05" hidden="1" customHeight="1" x14ac:dyDescent="0.2">
      <c r="A5498" s="227">
        <v>45912</v>
      </c>
      <c r="B5498" s="20" t="s">
        <v>185</v>
      </c>
      <c r="C5498" s="28">
        <v>58050</v>
      </c>
      <c r="D5498" s="56"/>
      <c r="E5498" s="25" t="s">
        <v>6483</v>
      </c>
      <c r="F5498" s="20" t="s">
        <v>79</v>
      </c>
      <c r="H5498" s="23" t="s">
        <v>21</v>
      </c>
      <c r="I5498" s="28" t="s">
        <v>81</v>
      </c>
      <c r="J5498" s="23" t="s">
        <v>183</v>
      </c>
      <c r="M5498" s="231">
        <v>449000</v>
      </c>
      <c r="N5498" s="231">
        <v>0</v>
      </c>
      <c r="O5498" s="217">
        <f t="shared" si="84"/>
        <v>870520.70999999926</v>
      </c>
    </row>
    <row r="5499" spans="1:15" ht="22.05" hidden="1" customHeight="1" x14ac:dyDescent="0.2">
      <c r="A5499" s="227">
        <v>45912</v>
      </c>
      <c r="B5499" s="20" t="s">
        <v>185</v>
      </c>
      <c r="C5499" s="28">
        <v>58051</v>
      </c>
      <c r="D5499" s="56"/>
      <c r="E5499" s="25" t="s">
        <v>6484</v>
      </c>
      <c r="F5499" s="20" t="s">
        <v>79</v>
      </c>
      <c r="H5499" s="23" t="s">
        <v>21</v>
      </c>
      <c r="I5499" s="28" t="s">
        <v>81</v>
      </c>
      <c r="J5499" s="23" t="s">
        <v>167</v>
      </c>
      <c r="M5499" s="231">
        <v>72422.679999999993</v>
      </c>
      <c r="N5499" s="231">
        <v>0</v>
      </c>
      <c r="O5499" s="217">
        <f t="shared" si="84"/>
        <v>942943.3899999992</v>
      </c>
    </row>
    <row r="5500" spans="1:15" ht="22.05" hidden="1" customHeight="1" x14ac:dyDescent="0.2">
      <c r="A5500" s="227">
        <v>45912</v>
      </c>
      <c r="B5500" s="20" t="s">
        <v>185</v>
      </c>
      <c r="C5500" s="28">
        <v>58052</v>
      </c>
      <c r="D5500" s="56"/>
      <c r="E5500" s="25" t="s">
        <v>6485</v>
      </c>
      <c r="F5500" s="20" t="s">
        <v>79</v>
      </c>
      <c r="H5500" s="23" t="s">
        <v>21</v>
      </c>
      <c r="I5500" s="28" t="s">
        <v>81</v>
      </c>
      <c r="J5500" s="23" t="s">
        <v>167</v>
      </c>
      <c r="M5500" s="231">
        <v>29129.49</v>
      </c>
      <c r="N5500" s="231">
        <v>0</v>
      </c>
      <c r="O5500" s="217">
        <f t="shared" si="84"/>
        <v>972072.87999999919</v>
      </c>
    </row>
    <row r="5501" spans="1:15" ht="22.05" hidden="1" customHeight="1" x14ac:dyDescent="0.2">
      <c r="A5501" s="227">
        <v>45912</v>
      </c>
      <c r="B5501" s="20" t="s">
        <v>185</v>
      </c>
      <c r="C5501" s="28">
        <v>58053</v>
      </c>
      <c r="D5501" s="56"/>
      <c r="E5501" s="25" t="s">
        <v>309</v>
      </c>
      <c r="F5501" s="20" t="s">
        <v>79</v>
      </c>
      <c r="H5501" s="23" t="s">
        <v>22</v>
      </c>
      <c r="I5501" s="28" t="s">
        <v>103</v>
      </c>
      <c r="J5501" s="23" t="s">
        <v>92</v>
      </c>
      <c r="K5501" s="156" t="s">
        <v>6426</v>
      </c>
      <c r="M5501" s="231">
        <v>0</v>
      </c>
      <c r="N5501" s="231">
        <v>700</v>
      </c>
      <c r="O5501" s="217">
        <f t="shared" si="84"/>
        <v>971372.87999999919</v>
      </c>
    </row>
    <row r="5502" spans="1:15" ht="22.05" hidden="1" customHeight="1" x14ac:dyDescent="0.2">
      <c r="A5502" s="227">
        <v>45912</v>
      </c>
      <c r="B5502" s="20" t="s">
        <v>185</v>
      </c>
      <c r="C5502" s="28">
        <v>58054</v>
      </c>
      <c r="D5502" s="56"/>
      <c r="E5502" s="25" t="s">
        <v>6486</v>
      </c>
      <c r="F5502" s="20" t="s">
        <v>79</v>
      </c>
      <c r="H5502" s="23" t="s">
        <v>22</v>
      </c>
      <c r="I5502" s="28" t="s">
        <v>56</v>
      </c>
      <c r="J5502" s="23" t="s">
        <v>212</v>
      </c>
      <c r="K5502" s="156" t="s">
        <v>210</v>
      </c>
      <c r="M5502" s="231">
        <v>0</v>
      </c>
      <c r="N5502" s="231">
        <v>30</v>
      </c>
      <c r="O5502" s="217">
        <f t="shared" si="84"/>
        <v>971342.87999999919</v>
      </c>
    </row>
    <row r="5503" spans="1:15" ht="22.05" hidden="1" customHeight="1" x14ac:dyDescent="0.2">
      <c r="A5503" s="227">
        <v>45913</v>
      </c>
      <c r="B5503" s="20" t="s">
        <v>185</v>
      </c>
      <c r="C5503" s="28">
        <v>58056</v>
      </c>
      <c r="D5503" s="56"/>
      <c r="E5503" s="25" t="s">
        <v>150</v>
      </c>
      <c r="F5503" s="20" t="s">
        <v>79</v>
      </c>
      <c r="H5503" s="23" t="s">
        <v>22</v>
      </c>
      <c r="I5503" s="28" t="s">
        <v>81</v>
      </c>
      <c r="J5503" s="23" t="s">
        <v>200</v>
      </c>
      <c r="K5503" s="156" t="s">
        <v>122</v>
      </c>
      <c r="M5503" s="231">
        <v>0</v>
      </c>
      <c r="N5503" s="593">
        <v>270000</v>
      </c>
      <c r="O5503" s="217">
        <f t="shared" si="84"/>
        <v>701342.87999999919</v>
      </c>
    </row>
    <row r="5504" spans="1:15" ht="22.05" hidden="1" customHeight="1" x14ac:dyDescent="0.2">
      <c r="A5504" s="227">
        <v>45913</v>
      </c>
      <c r="B5504" s="20" t="s">
        <v>185</v>
      </c>
      <c r="C5504" s="28">
        <v>58057</v>
      </c>
      <c r="D5504" s="56"/>
      <c r="E5504" s="25" t="s">
        <v>4684</v>
      </c>
      <c r="F5504" s="20" t="s">
        <v>79</v>
      </c>
      <c r="H5504" s="23" t="s">
        <v>22</v>
      </c>
      <c r="I5504" s="28" t="s">
        <v>54</v>
      </c>
      <c r="J5504" s="23" t="s">
        <v>41</v>
      </c>
      <c r="K5504" s="156" t="s">
        <v>210</v>
      </c>
      <c r="M5504" s="231">
        <v>0</v>
      </c>
      <c r="N5504" s="231">
        <v>210</v>
      </c>
      <c r="O5504" s="217">
        <f t="shared" si="84"/>
        <v>701132.87999999919</v>
      </c>
    </row>
    <row r="5505" spans="1:15" ht="22.05" hidden="1" customHeight="1" x14ac:dyDescent="0.2">
      <c r="A5505" s="227">
        <v>45913</v>
      </c>
      <c r="B5505" s="20" t="s">
        <v>185</v>
      </c>
      <c r="C5505" s="28">
        <v>58058</v>
      </c>
      <c r="D5505" s="56"/>
      <c r="E5505" s="25" t="s">
        <v>5611</v>
      </c>
      <c r="F5505" s="20" t="s">
        <v>79</v>
      </c>
      <c r="H5505" s="23" t="s">
        <v>22</v>
      </c>
      <c r="I5505" s="28" t="s">
        <v>103</v>
      </c>
      <c r="J5505" s="23" t="s">
        <v>214</v>
      </c>
      <c r="K5505" s="156" t="s">
        <v>210</v>
      </c>
      <c r="M5505" s="231">
        <v>0</v>
      </c>
      <c r="N5505" s="231">
        <v>280</v>
      </c>
      <c r="O5505" s="217">
        <f t="shared" si="84"/>
        <v>700852.87999999919</v>
      </c>
    </row>
    <row r="5506" spans="1:15" ht="22.05" hidden="1" customHeight="1" x14ac:dyDescent="0.2">
      <c r="A5506" s="227">
        <v>45913</v>
      </c>
      <c r="B5506" s="20" t="s">
        <v>185</v>
      </c>
      <c r="C5506" s="28">
        <v>58059</v>
      </c>
      <c r="D5506" s="56"/>
      <c r="E5506" s="25" t="s">
        <v>675</v>
      </c>
      <c r="F5506" s="20" t="s">
        <v>79</v>
      </c>
      <c r="H5506" s="23" t="s">
        <v>22</v>
      </c>
      <c r="I5506" s="28" t="s">
        <v>103</v>
      </c>
      <c r="J5506" s="23" t="s">
        <v>214</v>
      </c>
      <c r="K5506" s="156" t="s">
        <v>235</v>
      </c>
      <c r="M5506" s="231">
        <v>0</v>
      </c>
      <c r="N5506" s="231">
        <v>200</v>
      </c>
      <c r="O5506" s="217">
        <f t="shared" si="84"/>
        <v>700652.87999999919</v>
      </c>
    </row>
    <row r="5507" spans="1:15" ht="22.05" hidden="1" customHeight="1" x14ac:dyDescent="0.2">
      <c r="A5507" s="227">
        <v>45913</v>
      </c>
      <c r="B5507" s="20" t="s">
        <v>185</v>
      </c>
      <c r="C5507" s="28">
        <v>58060</v>
      </c>
      <c r="D5507" s="56"/>
      <c r="E5507" s="25" t="s">
        <v>130</v>
      </c>
      <c r="F5507" s="20" t="s">
        <v>79</v>
      </c>
      <c r="H5507" s="23" t="s">
        <v>22</v>
      </c>
      <c r="I5507" s="28" t="s">
        <v>53</v>
      </c>
      <c r="J5507" s="23" t="s">
        <v>113</v>
      </c>
      <c r="K5507" s="156" t="s">
        <v>1254</v>
      </c>
      <c r="M5507" s="231">
        <v>0</v>
      </c>
      <c r="N5507" s="231">
        <v>2000</v>
      </c>
      <c r="O5507" s="217">
        <f t="shared" si="84"/>
        <v>698652.87999999919</v>
      </c>
    </row>
    <row r="5508" spans="1:15" ht="22.05" hidden="1" customHeight="1" x14ac:dyDescent="0.2">
      <c r="A5508" s="227">
        <v>45913</v>
      </c>
      <c r="B5508" s="20" t="s">
        <v>185</v>
      </c>
      <c r="C5508" s="28">
        <v>58061</v>
      </c>
      <c r="D5508" s="56"/>
      <c r="E5508" s="25" t="s">
        <v>393</v>
      </c>
      <c r="F5508" s="20" t="s">
        <v>79</v>
      </c>
      <c r="H5508" s="23" t="s">
        <v>22</v>
      </c>
      <c r="I5508" s="28" t="s">
        <v>103</v>
      </c>
      <c r="J5508" s="23" t="s">
        <v>219</v>
      </c>
      <c r="K5508" s="156" t="s">
        <v>266</v>
      </c>
      <c r="M5508" s="231">
        <v>0</v>
      </c>
      <c r="N5508" s="231">
        <v>2800</v>
      </c>
      <c r="O5508" s="217">
        <f t="shared" si="84"/>
        <v>695852.87999999919</v>
      </c>
    </row>
    <row r="5509" spans="1:15" ht="22.05" hidden="1" customHeight="1" x14ac:dyDescent="0.2">
      <c r="A5509" s="227">
        <v>45913</v>
      </c>
      <c r="B5509" s="20" t="s">
        <v>185</v>
      </c>
      <c r="C5509" s="28">
        <v>58062</v>
      </c>
      <c r="D5509" s="56"/>
      <c r="E5509" s="25" t="s">
        <v>158</v>
      </c>
      <c r="F5509" s="20" t="s">
        <v>79</v>
      </c>
      <c r="H5509" s="23" t="s">
        <v>22</v>
      </c>
      <c r="I5509" s="28" t="s">
        <v>56</v>
      </c>
      <c r="J5509" s="23" t="s">
        <v>116</v>
      </c>
      <c r="K5509" s="156" t="s">
        <v>139</v>
      </c>
      <c r="M5509" s="231">
        <v>0</v>
      </c>
      <c r="N5509" s="231">
        <v>485</v>
      </c>
      <c r="O5509" s="217">
        <f t="shared" si="84"/>
        <v>695367.87999999919</v>
      </c>
    </row>
    <row r="5510" spans="1:15" ht="22.05" hidden="1" customHeight="1" x14ac:dyDescent="0.2">
      <c r="A5510" s="227">
        <v>45913</v>
      </c>
      <c r="B5510" s="20" t="s">
        <v>185</v>
      </c>
      <c r="C5510" s="28">
        <v>58063</v>
      </c>
      <c r="D5510" s="56"/>
      <c r="E5510" s="25" t="s">
        <v>6488</v>
      </c>
      <c r="F5510" s="20" t="s">
        <v>79</v>
      </c>
      <c r="H5510" s="23" t="s">
        <v>22</v>
      </c>
      <c r="I5510" s="28" t="s">
        <v>103</v>
      </c>
      <c r="J5510" s="23" t="s">
        <v>92</v>
      </c>
      <c r="K5510" s="156" t="s">
        <v>6492</v>
      </c>
      <c r="M5510" s="231">
        <v>0</v>
      </c>
      <c r="N5510" s="231">
        <v>300</v>
      </c>
      <c r="O5510" s="217">
        <f t="shared" si="84"/>
        <v>695067.87999999919</v>
      </c>
    </row>
    <row r="5511" spans="1:15" ht="22.05" hidden="1" customHeight="1" x14ac:dyDescent="0.2">
      <c r="A5511" s="227">
        <v>45913</v>
      </c>
      <c r="B5511" s="20" t="s">
        <v>185</v>
      </c>
      <c r="C5511" s="28">
        <v>58064</v>
      </c>
      <c r="D5511" s="56"/>
      <c r="E5511" s="25" t="s">
        <v>5391</v>
      </c>
      <c r="F5511" s="20" t="s">
        <v>79</v>
      </c>
      <c r="H5511" s="23" t="s">
        <v>22</v>
      </c>
      <c r="I5511" s="28" t="s">
        <v>103</v>
      </c>
      <c r="J5511" s="23" t="s">
        <v>92</v>
      </c>
      <c r="K5511" s="156" t="s">
        <v>6493</v>
      </c>
      <c r="M5511" s="231">
        <v>0</v>
      </c>
      <c r="N5511" s="231">
        <v>470</v>
      </c>
      <c r="O5511" s="217">
        <f t="shared" si="84"/>
        <v>694597.87999999919</v>
      </c>
    </row>
    <row r="5512" spans="1:15" ht="22.05" hidden="1" customHeight="1" x14ac:dyDescent="0.2">
      <c r="A5512" s="227">
        <v>45913</v>
      </c>
      <c r="B5512" s="20" t="s">
        <v>185</v>
      </c>
      <c r="C5512" s="28">
        <v>58065</v>
      </c>
      <c r="D5512" s="56"/>
      <c r="E5512" s="25" t="s">
        <v>6432</v>
      </c>
      <c r="F5512" s="20" t="s">
        <v>79</v>
      </c>
      <c r="H5512" s="23" t="s">
        <v>22</v>
      </c>
      <c r="I5512" s="28" t="s">
        <v>56</v>
      </c>
      <c r="J5512" s="23" t="s">
        <v>212</v>
      </c>
      <c r="K5512" s="156" t="s">
        <v>235</v>
      </c>
      <c r="M5512" s="231">
        <v>0</v>
      </c>
      <c r="N5512" s="231">
        <v>1000</v>
      </c>
      <c r="O5512" s="217">
        <f t="shared" si="84"/>
        <v>693597.87999999919</v>
      </c>
    </row>
    <row r="5513" spans="1:15" ht="22.05" hidden="1" customHeight="1" x14ac:dyDescent="0.2">
      <c r="A5513" s="227">
        <v>45913</v>
      </c>
      <c r="B5513" s="20" t="s">
        <v>185</v>
      </c>
      <c r="C5513" s="28">
        <v>58066</v>
      </c>
      <c r="D5513" s="56"/>
      <c r="E5513" s="25" t="s">
        <v>402</v>
      </c>
      <c r="F5513" s="20" t="s">
        <v>79</v>
      </c>
      <c r="H5513" s="23" t="s">
        <v>22</v>
      </c>
      <c r="I5513" s="28" t="s">
        <v>80</v>
      </c>
      <c r="J5513" s="23" t="s">
        <v>66</v>
      </c>
      <c r="K5513" s="156" t="s">
        <v>544</v>
      </c>
      <c r="M5513" s="231">
        <v>0</v>
      </c>
      <c r="N5513" s="231">
        <v>500</v>
      </c>
      <c r="O5513" s="217">
        <f t="shared" si="84"/>
        <v>693097.87999999919</v>
      </c>
    </row>
    <row r="5514" spans="1:15" ht="22.05" hidden="1" customHeight="1" x14ac:dyDescent="0.2">
      <c r="A5514" s="227">
        <v>45913</v>
      </c>
      <c r="B5514" s="20" t="s">
        <v>185</v>
      </c>
      <c r="C5514" s="28">
        <v>58067</v>
      </c>
      <c r="D5514" s="56"/>
      <c r="E5514" s="25" t="s">
        <v>127</v>
      </c>
      <c r="F5514" s="20" t="s">
        <v>79</v>
      </c>
      <c r="H5514" s="23" t="s">
        <v>22</v>
      </c>
      <c r="I5514" s="28" t="s">
        <v>54</v>
      </c>
      <c r="J5514" s="23" t="s">
        <v>61</v>
      </c>
      <c r="K5514" s="156" t="s">
        <v>445</v>
      </c>
      <c r="M5514" s="231">
        <v>0</v>
      </c>
      <c r="N5514" s="231">
        <v>10000</v>
      </c>
      <c r="O5514" s="217">
        <f t="shared" si="84"/>
        <v>683097.87999999919</v>
      </c>
    </row>
    <row r="5515" spans="1:15" ht="22.05" hidden="1" customHeight="1" x14ac:dyDescent="0.2">
      <c r="A5515" s="227">
        <v>45913</v>
      </c>
      <c r="B5515" s="20" t="s">
        <v>185</v>
      </c>
      <c r="C5515" s="28">
        <v>58068</v>
      </c>
      <c r="D5515" s="56"/>
      <c r="E5515" s="25" t="s">
        <v>143</v>
      </c>
      <c r="F5515" s="20" t="s">
        <v>79</v>
      </c>
      <c r="H5515" s="23" t="s">
        <v>22</v>
      </c>
      <c r="I5515" s="28" t="s">
        <v>53</v>
      </c>
      <c r="J5515" s="23" t="s">
        <v>114</v>
      </c>
      <c r="K5515" s="156" t="s">
        <v>273</v>
      </c>
      <c r="M5515" s="231">
        <v>0</v>
      </c>
      <c r="N5515" s="231">
        <v>6550</v>
      </c>
      <c r="O5515" s="217">
        <f t="shared" si="84"/>
        <v>676547.87999999919</v>
      </c>
    </row>
    <row r="5516" spans="1:15" ht="22.05" hidden="1" customHeight="1" x14ac:dyDescent="0.2">
      <c r="A5516" s="227">
        <v>45913</v>
      </c>
      <c r="B5516" s="20" t="s">
        <v>185</v>
      </c>
      <c r="C5516" s="28">
        <v>58069</v>
      </c>
      <c r="D5516" s="56"/>
      <c r="E5516" s="25" t="s">
        <v>143</v>
      </c>
      <c r="F5516" s="20" t="s">
        <v>79</v>
      </c>
      <c r="H5516" s="23" t="s">
        <v>22</v>
      </c>
      <c r="I5516" s="28" t="s">
        <v>53</v>
      </c>
      <c r="J5516" s="23" t="s">
        <v>114</v>
      </c>
      <c r="K5516" s="156" t="s">
        <v>149</v>
      </c>
      <c r="M5516" s="231">
        <v>0</v>
      </c>
      <c r="N5516" s="231">
        <v>20400</v>
      </c>
      <c r="O5516" s="217">
        <f t="shared" si="84"/>
        <v>656147.87999999919</v>
      </c>
    </row>
    <row r="5517" spans="1:15" ht="22.05" hidden="1" customHeight="1" x14ac:dyDescent="0.2">
      <c r="A5517" s="227">
        <v>45913</v>
      </c>
      <c r="B5517" s="20" t="s">
        <v>185</v>
      </c>
      <c r="C5517" s="28">
        <v>58070</v>
      </c>
      <c r="D5517" s="56"/>
      <c r="E5517" s="25" t="s">
        <v>143</v>
      </c>
      <c r="F5517" s="20" t="s">
        <v>79</v>
      </c>
      <c r="H5517" s="23" t="s">
        <v>22</v>
      </c>
      <c r="I5517" s="28" t="s">
        <v>53</v>
      </c>
      <c r="J5517" s="23" t="s">
        <v>112</v>
      </c>
      <c r="K5517" s="156" t="s">
        <v>416</v>
      </c>
      <c r="M5517" s="231">
        <v>0</v>
      </c>
      <c r="N5517" s="231">
        <v>22840</v>
      </c>
      <c r="O5517" s="217">
        <f t="shared" si="84"/>
        <v>633307.87999999919</v>
      </c>
    </row>
    <row r="5518" spans="1:15" ht="22.05" hidden="1" customHeight="1" x14ac:dyDescent="0.2">
      <c r="A5518" s="227">
        <v>45913</v>
      </c>
      <c r="B5518" s="20" t="s">
        <v>185</v>
      </c>
      <c r="C5518" s="28">
        <v>58071</v>
      </c>
      <c r="D5518" s="56"/>
      <c r="E5518" s="25" t="s">
        <v>143</v>
      </c>
      <c r="F5518" s="20" t="s">
        <v>79</v>
      </c>
      <c r="H5518" s="23" t="s">
        <v>22</v>
      </c>
      <c r="I5518" s="28" t="s">
        <v>53</v>
      </c>
      <c r="J5518" s="23" t="s">
        <v>112</v>
      </c>
      <c r="K5518" s="156" t="s">
        <v>144</v>
      </c>
      <c r="M5518" s="231">
        <v>0</v>
      </c>
      <c r="N5518" s="231">
        <v>5250</v>
      </c>
      <c r="O5518" s="217">
        <f t="shared" ref="O5518:O5590" si="85">O5517+M5518-N5518</f>
        <v>628057.87999999919</v>
      </c>
    </row>
    <row r="5519" spans="1:15" ht="22.05" hidden="1" customHeight="1" x14ac:dyDescent="0.2">
      <c r="A5519" s="227">
        <v>45913</v>
      </c>
      <c r="B5519" s="20" t="s">
        <v>185</v>
      </c>
      <c r="C5519" s="28">
        <v>58072</v>
      </c>
      <c r="D5519" s="56"/>
      <c r="E5519" s="25" t="s">
        <v>143</v>
      </c>
      <c r="F5519" s="20" t="s">
        <v>79</v>
      </c>
      <c r="H5519" s="23" t="s">
        <v>22</v>
      </c>
      <c r="I5519" s="28" t="s">
        <v>53</v>
      </c>
      <c r="J5519" s="23" t="s">
        <v>112</v>
      </c>
      <c r="K5519" s="156" t="s">
        <v>1702</v>
      </c>
      <c r="M5519" s="231">
        <v>0</v>
      </c>
      <c r="N5519" s="231">
        <v>22900</v>
      </c>
      <c r="O5519" s="217">
        <f t="shared" si="85"/>
        <v>605157.87999999919</v>
      </c>
    </row>
    <row r="5520" spans="1:15" ht="22.05" hidden="1" customHeight="1" x14ac:dyDescent="0.2">
      <c r="A5520" s="227">
        <v>45913</v>
      </c>
      <c r="B5520" s="20" t="s">
        <v>185</v>
      </c>
      <c r="C5520" s="28">
        <v>58073</v>
      </c>
      <c r="D5520" s="56"/>
      <c r="E5520" s="25" t="s">
        <v>143</v>
      </c>
      <c r="F5520" s="20" t="s">
        <v>79</v>
      </c>
      <c r="H5520" s="23" t="s">
        <v>22</v>
      </c>
      <c r="I5520" s="28" t="s">
        <v>53</v>
      </c>
      <c r="J5520" s="23" t="s">
        <v>112</v>
      </c>
      <c r="K5520" s="156" t="s">
        <v>5797</v>
      </c>
      <c r="M5520" s="231">
        <v>0</v>
      </c>
      <c r="N5520" s="231">
        <v>28800</v>
      </c>
      <c r="O5520" s="217">
        <f t="shared" si="85"/>
        <v>576357.87999999919</v>
      </c>
    </row>
    <row r="5521" spans="1:15" ht="22.05" hidden="1" customHeight="1" x14ac:dyDescent="0.2">
      <c r="A5521" s="227">
        <v>45913</v>
      </c>
      <c r="B5521" s="20" t="s">
        <v>185</v>
      </c>
      <c r="C5521" s="28">
        <v>58074</v>
      </c>
      <c r="D5521" s="56"/>
      <c r="E5521" s="25" t="s">
        <v>143</v>
      </c>
      <c r="F5521" s="20" t="s">
        <v>79</v>
      </c>
      <c r="H5521" s="23" t="s">
        <v>22</v>
      </c>
      <c r="I5521" s="28" t="s">
        <v>53</v>
      </c>
      <c r="J5521" s="23" t="s">
        <v>112</v>
      </c>
      <c r="K5521" s="156" t="s">
        <v>5882</v>
      </c>
      <c r="M5521" s="231">
        <v>0</v>
      </c>
      <c r="N5521" s="231">
        <v>15900</v>
      </c>
      <c r="O5521" s="217">
        <f t="shared" si="85"/>
        <v>560457.87999999919</v>
      </c>
    </row>
    <row r="5522" spans="1:15" ht="22.05" hidden="1" customHeight="1" x14ac:dyDescent="0.2">
      <c r="A5522" s="227">
        <v>45913</v>
      </c>
      <c r="B5522" s="20" t="s">
        <v>185</v>
      </c>
      <c r="C5522" s="28">
        <v>58075</v>
      </c>
      <c r="D5522" s="56"/>
      <c r="E5522" s="25" t="s">
        <v>143</v>
      </c>
      <c r="F5522" s="20" t="s">
        <v>79</v>
      </c>
      <c r="H5522" s="23" t="s">
        <v>22</v>
      </c>
      <c r="I5522" s="28" t="s">
        <v>53</v>
      </c>
      <c r="J5522" s="23" t="s">
        <v>112</v>
      </c>
      <c r="K5522" s="156" t="s">
        <v>5798</v>
      </c>
      <c r="M5522" s="231">
        <v>0</v>
      </c>
      <c r="N5522" s="231">
        <v>2500</v>
      </c>
      <c r="O5522" s="217">
        <f t="shared" si="85"/>
        <v>557957.87999999919</v>
      </c>
    </row>
    <row r="5523" spans="1:15" ht="22.05" hidden="1" customHeight="1" x14ac:dyDescent="0.2">
      <c r="A5523" s="227">
        <v>45913</v>
      </c>
      <c r="B5523" s="20" t="s">
        <v>185</v>
      </c>
      <c r="C5523" s="28">
        <v>58076</v>
      </c>
      <c r="D5523" s="56"/>
      <c r="E5523" s="25" t="s">
        <v>143</v>
      </c>
      <c r="F5523" s="20" t="s">
        <v>79</v>
      </c>
      <c r="H5523" s="23" t="s">
        <v>22</v>
      </c>
      <c r="I5523" s="28" t="s">
        <v>53</v>
      </c>
      <c r="J5523" s="23" t="s">
        <v>112</v>
      </c>
      <c r="K5523" s="156" t="s">
        <v>263</v>
      </c>
      <c r="M5523" s="231">
        <v>0</v>
      </c>
      <c r="N5523" s="231">
        <v>24844</v>
      </c>
      <c r="O5523" s="217">
        <f t="shared" si="85"/>
        <v>533113.87999999919</v>
      </c>
    </row>
    <row r="5524" spans="1:15" ht="22.05" hidden="1" customHeight="1" x14ac:dyDescent="0.2">
      <c r="A5524" s="227">
        <v>45913</v>
      </c>
      <c r="B5524" s="20" t="s">
        <v>185</v>
      </c>
      <c r="C5524" s="28">
        <v>58077</v>
      </c>
      <c r="D5524" s="56"/>
      <c r="E5524" s="25" t="s">
        <v>143</v>
      </c>
      <c r="F5524" s="20" t="s">
        <v>79</v>
      </c>
      <c r="H5524" s="23" t="s">
        <v>22</v>
      </c>
      <c r="I5524" s="28" t="s">
        <v>53</v>
      </c>
      <c r="J5524" s="23" t="s">
        <v>112</v>
      </c>
      <c r="K5524" s="156" t="s">
        <v>1703</v>
      </c>
      <c r="M5524" s="231">
        <v>0</v>
      </c>
      <c r="N5524" s="231">
        <v>25471</v>
      </c>
      <c r="O5524" s="217">
        <f t="shared" si="85"/>
        <v>507642.87999999919</v>
      </c>
    </row>
    <row r="5525" spans="1:15" ht="22.05" hidden="1" customHeight="1" x14ac:dyDescent="0.2">
      <c r="A5525" s="227">
        <v>45913</v>
      </c>
      <c r="B5525" s="20" t="s">
        <v>185</v>
      </c>
      <c r="C5525" s="28">
        <v>58078</v>
      </c>
      <c r="D5525" s="56"/>
      <c r="E5525" s="25" t="s">
        <v>143</v>
      </c>
      <c r="F5525" s="20" t="s">
        <v>79</v>
      </c>
      <c r="H5525" s="23" t="s">
        <v>22</v>
      </c>
      <c r="I5525" s="28" t="s">
        <v>53</v>
      </c>
      <c r="J5525" s="23" t="s">
        <v>112</v>
      </c>
      <c r="K5525" s="156" t="s">
        <v>418</v>
      </c>
      <c r="M5525" s="231">
        <v>0</v>
      </c>
      <c r="N5525" s="231">
        <v>28751</v>
      </c>
      <c r="O5525" s="217">
        <f t="shared" si="85"/>
        <v>478891.87999999919</v>
      </c>
    </row>
    <row r="5526" spans="1:15" ht="22.05" hidden="1" customHeight="1" x14ac:dyDescent="0.2">
      <c r="A5526" s="227">
        <v>45913</v>
      </c>
      <c r="B5526" s="20" t="s">
        <v>185</v>
      </c>
      <c r="C5526" s="28">
        <v>58079</v>
      </c>
      <c r="D5526" s="56"/>
      <c r="E5526" s="25" t="s">
        <v>143</v>
      </c>
      <c r="F5526" s="20" t="s">
        <v>79</v>
      </c>
      <c r="H5526" s="23" t="s">
        <v>22</v>
      </c>
      <c r="I5526" s="28" t="s">
        <v>53</v>
      </c>
      <c r="J5526" s="23" t="s">
        <v>112</v>
      </c>
      <c r="K5526" s="156" t="s">
        <v>148</v>
      </c>
      <c r="M5526" s="231">
        <v>0</v>
      </c>
      <c r="N5526" s="231">
        <v>31809</v>
      </c>
      <c r="O5526" s="217">
        <f t="shared" si="85"/>
        <v>447082.87999999919</v>
      </c>
    </row>
    <row r="5527" spans="1:15" ht="22.05" hidden="1" customHeight="1" x14ac:dyDescent="0.2">
      <c r="A5527" s="227">
        <v>45913</v>
      </c>
      <c r="B5527" s="20" t="s">
        <v>185</v>
      </c>
      <c r="C5527" s="28">
        <v>58080</v>
      </c>
      <c r="D5527" s="56"/>
      <c r="E5527" s="25" t="s">
        <v>143</v>
      </c>
      <c r="F5527" s="20" t="s">
        <v>79</v>
      </c>
      <c r="H5527" s="23" t="s">
        <v>22</v>
      </c>
      <c r="I5527" s="28" t="s">
        <v>53</v>
      </c>
      <c r="J5527" s="23" t="s">
        <v>112</v>
      </c>
      <c r="K5527" s="156" t="s">
        <v>264</v>
      </c>
      <c r="M5527" s="231">
        <v>0</v>
      </c>
      <c r="N5527" s="231">
        <v>53250</v>
      </c>
      <c r="O5527" s="217">
        <f t="shared" si="85"/>
        <v>393832.87999999919</v>
      </c>
    </row>
    <row r="5528" spans="1:15" ht="22.05" hidden="1" customHeight="1" x14ac:dyDescent="0.2">
      <c r="A5528" s="227">
        <v>45913</v>
      </c>
      <c r="B5528" s="20" t="s">
        <v>185</v>
      </c>
      <c r="C5528" s="28">
        <v>58081</v>
      </c>
      <c r="D5528" s="56"/>
      <c r="E5528" s="25" t="s">
        <v>539</v>
      </c>
      <c r="F5528" s="20" t="s">
        <v>79</v>
      </c>
      <c r="H5528" s="23" t="s">
        <v>22</v>
      </c>
      <c r="I5528" s="28" t="s">
        <v>53</v>
      </c>
      <c r="J5528" s="23" t="s">
        <v>112</v>
      </c>
      <c r="K5528" s="156" t="s">
        <v>264</v>
      </c>
      <c r="M5528" s="231">
        <v>0</v>
      </c>
      <c r="N5528" s="231">
        <v>150</v>
      </c>
      <c r="O5528" s="217">
        <f t="shared" si="85"/>
        <v>393682.87999999919</v>
      </c>
    </row>
    <row r="5529" spans="1:15" ht="22.05" hidden="1" customHeight="1" x14ac:dyDescent="0.2">
      <c r="A5529" s="227">
        <v>45913</v>
      </c>
      <c r="B5529" s="20" t="s">
        <v>185</v>
      </c>
      <c r="C5529" s="28">
        <v>58082</v>
      </c>
      <c r="D5529" s="56"/>
      <c r="E5529" s="25" t="s">
        <v>539</v>
      </c>
      <c r="F5529" s="20" t="s">
        <v>79</v>
      </c>
      <c r="H5529" s="23" t="s">
        <v>22</v>
      </c>
      <c r="I5529" s="28" t="s">
        <v>53</v>
      </c>
      <c r="J5529" s="23" t="s">
        <v>112</v>
      </c>
      <c r="K5529" s="156" t="s">
        <v>5798</v>
      </c>
      <c r="M5529" s="231">
        <v>0</v>
      </c>
      <c r="N5529" s="231">
        <v>1600</v>
      </c>
      <c r="O5529" s="217">
        <f t="shared" si="85"/>
        <v>392082.87999999919</v>
      </c>
    </row>
    <row r="5530" spans="1:15" ht="22.05" hidden="1" customHeight="1" x14ac:dyDescent="0.2">
      <c r="A5530" s="227">
        <v>45913</v>
      </c>
      <c r="B5530" s="20" t="s">
        <v>185</v>
      </c>
      <c r="C5530" s="28">
        <v>58083</v>
      </c>
      <c r="D5530" s="56"/>
      <c r="E5530" s="25" t="s">
        <v>143</v>
      </c>
      <c r="F5530" s="20" t="s">
        <v>79</v>
      </c>
      <c r="H5530" s="23" t="s">
        <v>22</v>
      </c>
      <c r="I5530" s="28" t="s">
        <v>53</v>
      </c>
      <c r="J5530" s="23" t="s">
        <v>112</v>
      </c>
      <c r="K5530" s="156" t="s">
        <v>146</v>
      </c>
      <c r="M5530" s="231">
        <v>0</v>
      </c>
      <c r="N5530" s="231">
        <v>108167</v>
      </c>
      <c r="O5530" s="217">
        <f t="shared" si="85"/>
        <v>283915.87999999919</v>
      </c>
    </row>
    <row r="5531" spans="1:15" ht="22.05" hidden="1" customHeight="1" x14ac:dyDescent="0.2">
      <c r="A5531" s="227">
        <v>45913</v>
      </c>
      <c r="B5531" s="20" t="s">
        <v>185</v>
      </c>
      <c r="C5531" s="28">
        <v>58084</v>
      </c>
      <c r="D5531" s="56"/>
      <c r="E5531" s="25" t="s">
        <v>5174</v>
      </c>
      <c r="F5531" s="20" t="s">
        <v>79</v>
      </c>
      <c r="H5531" s="23" t="s">
        <v>22</v>
      </c>
      <c r="I5531" s="28" t="s">
        <v>54</v>
      </c>
      <c r="J5531" s="23" t="s">
        <v>64</v>
      </c>
      <c r="K5531" s="156" t="s">
        <v>1257</v>
      </c>
      <c r="M5531" s="231">
        <v>0</v>
      </c>
      <c r="N5531" s="231">
        <v>42500</v>
      </c>
      <c r="O5531" s="217">
        <f t="shared" si="85"/>
        <v>241415.87999999919</v>
      </c>
    </row>
    <row r="5532" spans="1:15" ht="22.05" hidden="1" customHeight="1" x14ac:dyDescent="0.2">
      <c r="A5532" s="227">
        <v>45913</v>
      </c>
      <c r="B5532" s="20" t="s">
        <v>185</v>
      </c>
      <c r="C5532" s="28">
        <v>58085</v>
      </c>
      <c r="D5532" s="56"/>
      <c r="E5532" s="25" t="s">
        <v>162</v>
      </c>
      <c r="F5532" s="20" t="s">
        <v>79</v>
      </c>
      <c r="H5532" s="23" t="s">
        <v>21</v>
      </c>
      <c r="I5532" s="28" t="s">
        <v>81</v>
      </c>
      <c r="J5532" s="23" t="s">
        <v>200</v>
      </c>
      <c r="M5532" s="593">
        <v>8000</v>
      </c>
      <c r="N5532" s="231">
        <v>0</v>
      </c>
      <c r="O5532" s="217">
        <f t="shared" si="85"/>
        <v>249415.87999999919</v>
      </c>
    </row>
    <row r="5533" spans="1:15" ht="22.05" hidden="1" customHeight="1" x14ac:dyDescent="0.2">
      <c r="A5533" s="227">
        <v>45913</v>
      </c>
      <c r="B5533" s="20" t="s">
        <v>185</v>
      </c>
      <c r="C5533" s="28">
        <v>58086</v>
      </c>
      <c r="D5533" s="56"/>
      <c r="E5533" s="334" t="s">
        <v>143</v>
      </c>
      <c r="F5533" s="329" t="s">
        <v>79</v>
      </c>
      <c r="G5533" s="330"/>
      <c r="H5533" s="331" t="s">
        <v>22</v>
      </c>
      <c r="I5533" s="331" t="s">
        <v>53</v>
      </c>
      <c r="J5533" s="331" t="s">
        <v>112</v>
      </c>
      <c r="K5533" s="332" t="s">
        <v>145</v>
      </c>
      <c r="L5533" s="333">
        <v>31400</v>
      </c>
      <c r="M5533" s="333">
        <v>0</v>
      </c>
      <c r="N5533" s="333">
        <f>L5533-N5534-N5535-N5536-N5537-N5538</f>
        <v>18500</v>
      </c>
      <c r="O5533" s="217">
        <f t="shared" si="85"/>
        <v>230915.87999999919</v>
      </c>
    </row>
    <row r="5534" spans="1:15" ht="22.05" hidden="1" customHeight="1" x14ac:dyDescent="0.2">
      <c r="A5534" s="227">
        <v>45913</v>
      </c>
      <c r="B5534" s="20" t="s">
        <v>185</v>
      </c>
      <c r="C5534" s="28">
        <v>58086</v>
      </c>
      <c r="D5534" s="56"/>
      <c r="E5534" s="334" t="s">
        <v>558</v>
      </c>
      <c r="F5534" s="329" t="s">
        <v>79</v>
      </c>
      <c r="G5534" s="330"/>
      <c r="H5534" s="331" t="s">
        <v>22</v>
      </c>
      <c r="I5534" s="331" t="s">
        <v>54</v>
      </c>
      <c r="J5534" s="331" t="s">
        <v>61</v>
      </c>
      <c r="K5534" s="332" t="s">
        <v>145</v>
      </c>
      <c r="L5534" s="333">
        <v>31400</v>
      </c>
      <c r="M5534" s="333">
        <v>0</v>
      </c>
      <c r="N5534" s="333">
        <v>1800</v>
      </c>
      <c r="O5534" s="217">
        <f t="shared" si="85"/>
        <v>229115.87999999919</v>
      </c>
    </row>
    <row r="5535" spans="1:15" ht="22.05" hidden="1" customHeight="1" x14ac:dyDescent="0.2">
      <c r="A5535" s="227">
        <v>45913</v>
      </c>
      <c r="B5535" s="20" t="s">
        <v>185</v>
      </c>
      <c r="C5535" s="28">
        <v>58086</v>
      </c>
      <c r="D5535" s="56"/>
      <c r="E5535" s="328" t="s">
        <v>555</v>
      </c>
      <c r="F5535" s="329" t="s">
        <v>79</v>
      </c>
      <c r="G5535" s="330"/>
      <c r="H5535" s="331" t="s">
        <v>22</v>
      </c>
      <c r="I5535" s="331" t="s">
        <v>54</v>
      </c>
      <c r="J5535" s="331" t="s">
        <v>61</v>
      </c>
      <c r="K5535" s="332" t="s">
        <v>145</v>
      </c>
      <c r="L5535" s="333">
        <v>31400</v>
      </c>
      <c r="M5535" s="333">
        <v>0</v>
      </c>
      <c r="N5535" s="333">
        <v>1500</v>
      </c>
      <c r="O5535" s="217">
        <f t="shared" si="85"/>
        <v>227615.87999999919</v>
      </c>
    </row>
    <row r="5536" spans="1:15" ht="22.05" hidden="1" customHeight="1" x14ac:dyDescent="0.2">
      <c r="A5536" s="227">
        <v>45913</v>
      </c>
      <c r="B5536" s="20" t="s">
        <v>185</v>
      </c>
      <c r="C5536" s="28">
        <v>58086</v>
      </c>
      <c r="D5536" s="56"/>
      <c r="E5536" s="328" t="s">
        <v>556</v>
      </c>
      <c r="F5536" s="329" t="s">
        <v>79</v>
      </c>
      <c r="G5536" s="330"/>
      <c r="H5536" s="331" t="s">
        <v>22</v>
      </c>
      <c r="I5536" s="331" t="s">
        <v>54</v>
      </c>
      <c r="J5536" s="331" t="s">
        <v>32</v>
      </c>
      <c r="K5536" s="332" t="s">
        <v>145</v>
      </c>
      <c r="L5536" s="333">
        <v>31400</v>
      </c>
      <c r="M5536" s="333">
        <v>0</v>
      </c>
      <c r="N5536" s="333">
        <v>6000</v>
      </c>
      <c r="O5536" s="217">
        <f t="shared" si="85"/>
        <v>221615.87999999919</v>
      </c>
    </row>
    <row r="5537" spans="1:15" ht="22.05" hidden="1" customHeight="1" x14ac:dyDescent="0.2">
      <c r="A5537" s="227">
        <v>45913</v>
      </c>
      <c r="B5537" s="20" t="s">
        <v>185</v>
      </c>
      <c r="C5537" s="28">
        <v>58086</v>
      </c>
      <c r="D5537" s="56"/>
      <c r="E5537" s="328" t="s">
        <v>557</v>
      </c>
      <c r="F5537" s="329" t="s">
        <v>79</v>
      </c>
      <c r="G5537" s="330"/>
      <c r="H5537" s="331" t="s">
        <v>22</v>
      </c>
      <c r="I5537" s="331" t="s">
        <v>54</v>
      </c>
      <c r="J5537" s="331" t="s">
        <v>63</v>
      </c>
      <c r="K5537" s="332" t="s">
        <v>145</v>
      </c>
      <c r="L5537" s="333">
        <v>31400</v>
      </c>
      <c r="M5537" s="333">
        <v>0</v>
      </c>
      <c r="N5537" s="333">
        <v>1800</v>
      </c>
      <c r="O5537" s="217">
        <f t="shared" si="85"/>
        <v>219815.87999999919</v>
      </c>
    </row>
    <row r="5538" spans="1:15" ht="22.05" hidden="1" customHeight="1" x14ac:dyDescent="0.2">
      <c r="A5538" s="227">
        <v>45913</v>
      </c>
      <c r="B5538" s="20" t="s">
        <v>185</v>
      </c>
      <c r="C5538" s="28">
        <v>58086</v>
      </c>
      <c r="D5538" s="56"/>
      <c r="E5538" s="328" t="s">
        <v>3486</v>
      </c>
      <c r="F5538" s="329" t="s">
        <v>79</v>
      </c>
      <c r="G5538" s="330"/>
      <c r="H5538" s="331" t="s">
        <v>22</v>
      </c>
      <c r="I5538" s="331" t="s">
        <v>54</v>
      </c>
      <c r="J5538" s="331" t="s">
        <v>63</v>
      </c>
      <c r="K5538" s="332" t="s">
        <v>145</v>
      </c>
      <c r="L5538" s="333">
        <v>31400</v>
      </c>
      <c r="M5538" s="333">
        <v>0</v>
      </c>
      <c r="N5538" s="333">
        <v>1800</v>
      </c>
      <c r="O5538" s="217">
        <f t="shared" si="85"/>
        <v>218015.87999999919</v>
      </c>
    </row>
    <row r="5539" spans="1:15" ht="22.05" hidden="1" customHeight="1" x14ac:dyDescent="0.2">
      <c r="A5539" s="227">
        <v>45913</v>
      </c>
      <c r="B5539" s="20" t="s">
        <v>185</v>
      </c>
      <c r="C5539" s="28">
        <v>58087</v>
      </c>
      <c r="D5539" s="56"/>
      <c r="E5539" s="328" t="s">
        <v>141</v>
      </c>
      <c r="F5539" s="329" t="s">
        <v>79</v>
      </c>
      <c r="G5539" s="330"/>
      <c r="H5539" s="331" t="s">
        <v>22</v>
      </c>
      <c r="I5539" s="331" t="s">
        <v>54</v>
      </c>
      <c r="J5539" s="331" t="s">
        <v>63</v>
      </c>
      <c r="K5539" s="332" t="s">
        <v>225</v>
      </c>
      <c r="L5539" s="333">
        <v>75000</v>
      </c>
      <c r="M5539" s="333">
        <v>0</v>
      </c>
      <c r="N5539" s="333">
        <v>10000</v>
      </c>
      <c r="O5539" s="217">
        <f t="shared" si="85"/>
        <v>208015.87999999919</v>
      </c>
    </row>
    <row r="5540" spans="1:15" ht="22.05" hidden="1" customHeight="1" x14ac:dyDescent="0.2">
      <c r="A5540" s="227">
        <v>45913</v>
      </c>
      <c r="B5540" s="20" t="s">
        <v>185</v>
      </c>
      <c r="C5540" s="28">
        <v>58087</v>
      </c>
      <c r="D5540" s="56"/>
      <c r="E5540" s="328" t="s">
        <v>559</v>
      </c>
      <c r="F5540" s="329" t="s">
        <v>79</v>
      </c>
      <c r="G5540" s="330"/>
      <c r="H5540" s="331" t="s">
        <v>22</v>
      </c>
      <c r="I5540" s="331" t="s">
        <v>54</v>
      </c>
      <c r="J5540" s="331" t="s">
        <v>41</v>
      </c>
      <c r="K5540" s="332" t="s">
        <v>225</v>
      </c>
      <c r="L5540" s="333">
        <v>75000</v>
      </c>
      <c r="M5540" s="333">
        <v>0</v>
      </c>
      <c r="N5540" s="333">
        <v>20000</v>
      </c>
      <c r="O5540" s="217">
        <f t="shared" si="85"/>
        <v>188015.87999999919</v>
      </c>
    </row>
    <row r="5541" spans="1:15" ht="22.05" hidden="1" customHeight="1" x14ac:dyDescent="0.2">
      <c r="A5541" s="227">
        <v>45913</v>
      </c>
      <c r="B5541" s="20" t="s">
        <v>185</v>
      </c>
      <c r="C5541" s="28">
        <v>58087</v>
      </c>
      <c r="D5541" s="56"/>
      <c r="E5541" s="328" t="s">
        <v>463</v>
      </c>
      <c r="F5541" s="329" t="s">
        <v>79</v>
      </c>
      <c r="G5541" s="330"/>
      <c r="H5541" s="331" t="s">
        <v>22</v>
      </c>
      <c r="I5541" s="331" t="s">
        <v>54</v>
      </c>
      <c r="J5541" s="331" t="s">
        <v>62</v>
      </c>
      <c r="K5541" s="332" t="s">
        <v>225</v>
      </c>
      <c r="L5541" s="333">
        <v>75000</v>
      </c>
      <c r="M5541" s="333">
        <v>0</v>
      </c>
      <c r="N5541" s="333">
        <v>30000</v>
      </c>
      <c r="O5541" s="217">
        <f t="shared" si="85"/>
        <v>158015.87999999919</v>
      </c>
    </row>
    <row r="5542" spans="1:15" ht="22.05" hidden="1" customHeight="1" x14ac:dyDescent="0.2">
      <c r="A5542" s="227">
        <v>45913</v>
      </c>
      <c r="B5542" s="20" t="s">
        <v>185</v>
      </c>
      <c r="C5542" s="28">
        <v>58087</v>
      </c>
      <c r="D5542" s="56"/>
      <c r="E5542" s="328" t="s">
        <v>560</v>
      </c>
      <c r="F5542" s="329" t="s">
        <v>79</v>
      </c>
      <c r="G5542" s="330"/>
      <c r="H5542" s="331" t="s">
        <v>22</v>
      </c>
      <c r="I5542" s="331" t="s">
        <v>54</v>
      </c>
      <c r="J5542" s="331" t="s">
        <v>44</v>
      </c>
      <c r="K5542" s="332" t="s">
        <v>225</v>
      </c>
      <c r="L5542" s="333">
        <v>75000</v>
      </c>
      <c r="M5542" s="333">
        <v>0</v>
      </c>
      <c r="N5542" s="333">
        <v>10000</v>
      </c>
      <c r="O5542" s="217">
        <f t="shared" si="85"/>
        <v>148015.87999999919</v>
      </c>
    </row>
    <row r="5543" spans="1:15" ht="22.05" hidden="1" customHeight="1" x14ac:dyDescent="0.2">
      <c r="A5543" s="227">
        <v>45913</v>
      </c>
      <c r="B5543" s="20" t="s">
        <v>185</v>
      </c>
      <c r="C5543" s="28">
        <v>58087</v>
      </c>
      <c r="D5543" s="56"/>
      <c r="E5543" s="328" t="s">
        <v>561</v>
      </c>
      <c r="F5543" s="329" t="s">
        <v>79</v>
      </c>
      <c r="G5543" s="330"/>
      <c r="H5543" s="331" t="s">
        <v>22</v>
      </c>
      <c r="I5543" s="331" t="s">
        <v>54</v>
      </c>
      <c r="J5543" s="331" t="s">
        <v>63</v>
      </c>
      <c r="K5543" s="332" t="s">
        <v>225</v>
      </c>
      <c r="L5543" s="333">
        <v>75000</v>
      </c>
      <c r="M5543" s="333">
        <v>0</v>
      </c>
      <c r="N5543" s="333">
        <v>5000</v>
      </c>
      <c r="O5543" s="217">
        <f t="shared" si="85"/>
        <v>143015.87999999919</v>
      </c>
    </row>
    <row r="5544" spans="1:15" ht="22.05" hidden="1" customHeight="1" x14ac:dyDescent="0.2">
      <c r="A5544" s="227">
        <v>45913</v>
      </c>
      <c r="B5544" s="20" t="s">
        <v>185</v>
      </c>
      <c r="C5544" s="28">
        <v>58088</v>
      </c>
      <c r="D5544" s="56"/>
      <c r="E5544" s="25" t="s">
        <v>143</v>
      </c>
      <c r="F5544" s="20" t="s">
        <v>79</v>
      </c>
      <c r="H5544" s="23" t="s">
        <v>22</v>
      </c>
      <c r="I5544" s="28" t="s">
        <v>53</v>
      </c>
      <c r="J5544" s="23" t="s">
        <v>112</v>
      </c>
      <c r="K5544" s="156" t="s">
        <v>56</v>
      </c>
      <c r="M5544" s="231">
        <v>0</v>
      </c>
      <c r="N5544" s="231">
        <v>28550</v>
      </c>
      <c r="O5544" s="217">
        <f t="shared" si="85"/>
        <v>114465.87999999919</v>
      </c>
    </row>
    <row r="5545" spans="1:15" ht="22.05" hidden="1" customHeight="1" x14ac:dyDescent="0.2">
      <c r="A5545" s="227">
        <v>45913</v>
      </c>
      <c r="B5545" s="20" t="s">
        <v>185</v>
      </c>
      <c r="C5545" s="28">
        <v>58089</v>
      </c>
      <c r="D5545" s="56"/>
      <c r="E5545" s="25" t="s">
        <v>6489</v>
      </c>
      <c r="F5545" s="20" t="s">
        <v>79</v>
      </c>
      <c r="H5545" s="23" t="s">
        <v>22</v>
      </c>
      <c r="I5545" s="28" t="s">
        <v>56</v>
      </c>
      <c r="J5545" s="23" t="s">
        <v>116</v>
      </c>
      <c r="K5545" s="156" t="s">
        <v>617</v>
      </c>
      <c r="M5545" s="231">
        <v>0</v>
      </c>
      <c r="N5545" s="231">
        <v>10000</v>
      </c>
      <c r="O5545" s="217">
        <f t="shared" si="85"/>
        <v>104465.87999999919</v>
      </c>
    </row>
    <row r="5546" spans="1:15" ht="22.05" hidden="1" customHeight="1" x14ac:dyDescent="0.2">
      <c r="A5546" s="227">
        <v>45913</v>
      </c>
      <c r="B5546" s="20" t="s">
        <v>185</v>
      </c>
      <c r="C5546" s="28">
        <v>58090</v>
      </c>
      <c r="D5546" s="56"/>
      <c r="E5546" s="25" t="s">
        <v>6490</v>
      </c>
      <c r="F5546" s="20" t="s">
        <v>79</v>
      </c>
      <c r="H5546" s="23" t="s">
        <v>22</v>
      </c>
      <c r="I5546" s="28" t="s">
        <v>56</v>
      </c>
      <c r="J5546" s="23" t="s">
        <v>116</v>
      </c>
      <c r="K5546" s="156" t="s">
        <v>133</v>
      </c>
      <c r="M5546" s="231">
        <v>0</v>
      </c>
      <c r="N5546" s="231">
        <v>370</v>
      </c>
      <c r="O5546" s="217">
        <f t="shared" si="85"/>
        <v>104095.87999999919</v>
      </c>
    </row>
    <row r="5547" spans="1:15" ht="22.05" hidden="1" customHeight="1" x14ac:dyDescent="0.2">
      <c r="A5547" s="227">
        <v>45913</v>
      </c>
      <c r="B5547" s="20" t="s">
        <v>185</v>
      </c>
      <c r="C5547" s="28">
        <v>58091</v>
      </c>
      <c r="D5547" s="56"/>
      <c r="E5547" s="25" t="s">
        <v>6491</v>
      </c>
      <c r="F5547" s="20" t="s">
        <v>79</v>
      </c>
      <c r="H5547" s="23" t="s">
        <v>22</v>
      </c>
      <c r="I5547" s="28" t="s">
        <v>103</v>
      </c>
      <c r="J5547" s="23" t="s">
        <v>92</v>
      </c>
      <c r="K5547" s="156" t="s">
        <v>205</v>
      </c>
      <c r="M5547" s="231">
        <v>0</v>
      </c>
      <c r="N5547" s="231">
        <v>35000</v>
      </c>
      <c r="O5547" s="217">
        <f t="shared" si="85"/>
        <v>69095.87999999919</v>
      </c>
    </row>
    <row r="5548" spans="1:15" ht="22.05" hidden="1" customHeight="1" x14ac:dyDescent="0.2">
      <c r="A5548" s="227">
        <v>45913</v>
      </c>
      <c r="B5548" s="20" t="s">
        <v>185</v>
      </c>
      <c r="C5548" s="28">
        <v>58092</v>
      </c>
      <c r="D5548" s="56"/>
      <c r="E5548" s="25" t="s">
        <v>2232</v>
      </c>
      <c r="F5548" s="20" t="s">
        <v>79</v>
      </c>
      <c r="H5548" s="23" t="s">
        <v>21</v>
      </c>
      <c r="I5548" s="28" t="s">
        <v>28</v>
      </c>
      <c r="J5548" s="23" t="s">
        <v>199</v>
      </c>
      <c r="M5548" s="231">
        <v>55940</v>
      </c>
      <c r="N5548" s="231">
        <v>0</v>
      </c>
      <c r="O5548" s="217">
        <f t="shared" si="85"/>
        <v>125035.87999999919</v>
      </c>
    </row>
    <row r="5549" spans="1:15" ht="22.05" hidden="1" customHeight="1" x14ac:dyDescent="0.2">
      <c r="A5549" s="227">
        <v>45914</v>
      </c>
      <c r="B5549" s="20" t="s">
        <v>185</v>
      </c>
      <c r="C5549" s="28">
        <v>58094</v>
      </c>
      <c r="D5549" s="56"/>
      <c r="E5549" s="25" t="s">
        <v>6494</v>
      </c>
      <c r="F5549" s="20" t="s">
        <v>79</v>
      </c>
      <c r="H5549" s="23" t="s">
        <v>22</v>
      </c>
      <c r="I5549" s="28" t="s">
        <v>80</v>
      </c>
      <c r="J5549" s="23" t="s">
        <v>66</v>
      </c>
      <c r="K5549" s="156" t="s">
        <v>4778</v>
      </c>
      <c r="M5549" s="231">
        <v>0</v>
      </c>
      <c r="N5549" s="231">
        <v>23000</v>
      </c>
      <c r="O5549" s="217">
        <f t="shared" si="85"/>
        <v>102035.87999999919</v>
      </c>
    </row>
    <row r="5550" spans="1:15" ht="22.05" hidden="1" customHeight="1" x14ac:dyDescent="0.2">
      <c r="A5550" s="227">
        <v>45914</v>
      </c>
      <c r="B5550" s="20" t="s">
        <v>185</v>
      </c>
      <c r="C5550" s="28">
        <v>58095</v>
      </c>
      <c r="D5550" s="56"/>
      <c r="E5550" s="25" t="s">
        <v>1257</v>
      </c>
      <c r="F5550" s="20" t="s">
        <v>79</v>
      </c>
      <c r="H5550" s="23" t="s">
        <v>22</v>
      </c>
      <c r="I5550" s="28" t="s">
        <v>54</v>
      </c>
      <c r="J5550" s="23" t="s">
        <v>64</v>
      </c>
      <c r="K5550" s="156" t="s">
        <v>6495</v>
      </c>
      <c r="M5550" s="231">
        <v>0</v>
      </c>
      <c r="N5550" s="231">
        <v>1000</v>
      </c>
      <c r="O5550" s="217">
        <f t="shared" si="85"/>
        <v>101035.87999999919</v>
      </c>
    </row>
    <row r="5551" spans="1:15" ht="22.05" hidden="1" customHeight="1" x14ac:dyDescent="0.2">
      <c r="A5551" s="227">
        <v>45914</v>
      </c>
      <c r="B5551" s="20" t="s">
        <v>185</v>
      </c>
      <c r="C5551" s="28">
        <v>58096</v>
      </c>
      <c r="D5551" s="56"/>
      <c r="E5551" s="25" t="s">
        <v>151</v>
      </c>
      <c r="F5551" s="20" t="s">
        <v>79</v>
      </c>
      <c r="H5551" s="23" t="s">
        <v>22</v>
      </c>
      <c r="I5551" s="28" t="s">
        <v>53</v>
      </c>
      <c r="J5551" s="23" t="s">
        <v>112</v>
      </c>
      <c r="K5551" s="156" t="s">
        <v>413</v>
      </c>
      <c r="M5551" s="231">
        <v>0</v>
      </c>
      <c r="N5551" s="231">
        <v>580</v>
      </c>
      <c r="O5551" s="217">
        <f t="shared" si="85"/>
        <v>100455.87999999919</v>
      </c>
    </row>
    <row r="5552" spans="1:15" ht="22.05" hidden="1" customHeight="1" x14ac:dyDescent="0.2">
      <c r="A5552" s="227">
        <v>45915</v>
      </c>
      <c r="B5552" s="20" t="s">
        <v>185</v>
      </c>
      <c r="C5552" s="28">
        <v>58098</v>
      </c>
      <c r="D5552" s="56"/>
      <c r="E5552" s="25" t="s">
        <v>5853</v>
      </c>
      <c r="F5552" s="20" t="s">
        <v>79</v>
      </c>
      <c r="H5552" s="23" t="s">
        <v>22</v>
      </c>
      <c r="I5552" s="28" t="s">
        <v>54</v>
      </c>
      <c r="J5552" s="23" t="s">
        <v>61</v>
      </c>
      <c r="K5552" s="156" t="s">
        <v>445</v>
      </c>
      <c r="M5552" s="231">
        <v>0</v>
      </c>
      <c r="N5552" s="231">
        <v>720</v>
      </c>
      <c r="O5552" s="217">
        <f t="shared" si="85"/>
        <v>99735.87999999919</v>
      </c>
    </row>
    <row r="5553" spans="1:15" ht="22.05" hidden="1" customHeight="1" x14ac:dyDescent="0.2">
      <c r="A5553" s="227">
        <v>45915</v>
      </c>
      <c r="B5553" s="20" t="s">
        <v>185</v>
      </c>
      <c r="C5553" s="28">
        <v>58099</v>
      </c>
      <c r="D5553" s="56"/>
      <c r="E5553" s="25" t="s">
        <v>6496</v>
      </c>
      <c r="F5553" s="20" t="s">
        <v>79</v>
      </c>
      <c r="H5553" s="23" t="s">
        <v>22</v>
      </c>
      <c r="I5553" s="28" t="s">
        <v>56</v>
      </c>
      <c r="J5553" s="23" t="s">
        <v>116</v>
      </c>
      <c r="K5553" s="156" t="s">
        <v>408</v>
      </c>
      <c r="M5553" s="231">
        <v>0</v>
      </c>
      <c r="N5553" s="231">
        <v>160</v>
      </c>
      <c r="O5553" s="217">
        <f t="shared" si="85"/>
        <v>99575.87999999919</v>
      </c>
    </row>
    <row r="5554" spans="1:15" ht="22.05" hidden="1" customHeight="1" x14ac:dyDescent="0.2">
      <c r="A5554" s="227">
        <v>45915</v>
      </c>
      <c r="B5554" s="20" t="s">
        <v>185</v>
      </c>
      <c r="C5554" s="28">
        <v>58100</v>
      </c>
      <c r="D5554" s="56"/>
      <c r="E5554" s="25" t="s">
        <v>695</v>
      </c>
      <c r="F5554" s="20" t="s">
        <v>79</v>
      </c>
      <c r="H5554" s="23" t="s">
        <v>22</v>
      </c>
      <c r="I5554" s="28" t="s">
        <v>56</v>
      </c>
      <c r="J5554" s="23" t="s">
        <v>116</v>
      </c>
      <c r="K5554" s="156" t="s">
        <v>141</v>
      </c>
      <c r="M5554" s="231">
        <v>0</v>
      </c>
      <c r="N5554" s="231">
        <v>30</v>
      </c>
      <c r="O5554" s="217">
        <f t="shared" si="85"/>
        <v>99545.87999999919</v>
      </c>
    </row>
    <row r="5555" spans="1:15" ht="22.05" hidden="1" customHeight="1" x14ac:dyDescent="0.2">
      <c r="A5555" s="227">
        <v>45915</v>
      </c>
      <c r="B5555" s="20" t="s">
        <v>185</v>
      </c>
      <c r="C5555" s="28">
        <v>58101</v>
      </c>
      <c r="D5555" s="56"/>
      <c r="E5555" s="25" t="s">
        <v>6497</v>
      </c>
      <c r="F5555" s="20" t="s">
        <v>79</v>
      </c>
      <c r="H5555" s="23" t="s">
        <v>22</v>
      </c>
      <c r="I5555" s="28" t="s">
        <v>103</v>
      </c>
      <c r="J5555" s="23" t="s">
        <v>97</v>
      </c>
      <c r="K5555" s="156" t="s">
        <v>134</v>
      </c>
      <c r="M5555" s="231">
        <v>0</v>
      </c>
      <c r="N5555" s="231">
        <v>1600</v>
      </c>
      <c r="O5555" s="217">
        <f t="shared" si="85"/>
        <v>97945.87999999919</v>
      </c>
    </row>
    <row r="5556" spans="1:15" ht="22.05" hidden="1" customHeight="1" x14ac:dyDescent="0.2">
      <c r="A5556" s="227">
        <v>45915</v>
      </c>
      <c r="B5556" s="20" t="s">
        <v>185</v>
      </c>
      <c r="C5556" s="28">
        <v>58102</v>
      </c>
      <c r="D5556" s="56"/>
      <c r="E5556" s="25" t="s">
        <v>3267</v>
      </c>
      <c r="F5556" s="20" t="s">
        <v>79</v>
      </c>
      <c r="H5556" s="23" t="s">
        <v>22</v>
      </c>
      <c r="I5556" s="28" t="s">
        <v>103</v>
      </c>
      <c r="J5556" s="23" t="s">
        <v>97</v>
      </c>
      <c r="K5556" s="156" t="s">
        <v>134</v>
      </c>
      <c r="M5556" s="231">
        <v>0</v>
      </c>
      <c r="N5556" s="231">
        <v>600</v>
      </c>
      <c r="O5556" s="217">
        <f t="shared" si="85"/>
        <v>97345.87999999919</v>
      </c>
    </row>
    <row r="5557" spans="1:15" ht="22.05" hidden="1" customHeight="1" x14ac:dyDescent="0.2">
      <c r="A5557" s="227">
        <v>45915</v>
      </c>
      <c r="B5557" s="20" t="s">
        <v>185</v>
      </c>
      <c r="C5557" s="28">
        <v>58103</v>
      </c>
      <c r="D5557" s="56"/>
      <c r="E5557" s="25" t="s">
        <v>6498</v>
      </c>
      <c r="F5557" s="20" t="s">
        <v>79</v>
      </c>
      <c r="H5557" s="23" t="s">
        <v>22</v>
      </c>
      <c r="I5557" s="28" t="s">
        <v>53</v>
      </c>
      <c r="J5557" s="23" t="s">
        <v>112</v>
      </c>
      <c r="K5557" s="156" t="s">
        <v>5971</v>
      </c>
      <c r="M5557" s="231">
        <v>0</v>
      </c>
      <c r="N5557" s="231">
        <v>50000</v>
      </c>
      <c r="O5557" s="217">
        <f t="shared" si="85"/>
        <v>47345.87999999919</v>
      </c>
    </row>
    <row r="5558" spans="1:15" ht="22.05" hidden="1" customHeight="1" x14ac:dyDescent="0.2">
      <c r="A5558" s="227">
        <v>45915</v>
      </c>
      <c r="B5558" s="20" t="s">
        <v>185</v>
      </c>
      <c r="C5558" s="28">
        <v>58104</v>
      </c>
      <c r="D5558" s="56"/>
      <c r="E5558" s="25" t="s">
        <v>152</v>
      </c>
      <c r="F5558" s="20" t="s">
        <v>79</v>
      </c>
      <c r="H5558" s="23" t="s">
        <v>22</v>
      </c>
      <c r="I5558" s="28" t="s">
        <v>53</v>
      </c>
      <c r="J5558" s="23" t="s">
        <v>113</v>
      </c>
      <c r="K5558" s="156" t="s">
        <v>163</v>
      </c>
      <c r="M5558" s="231">
        <v>0</v>
      </c>
      <c r="N5558" s="231">
        <v>3600</v>
      </c>
      <c r="O5558" s="217">
        <f t="shared" si="85"/>
        <v>43745.87999999919</v>
      </c>
    </row>
    <row r="5559" spans="1:15" ht="22.05" hidden="1" customHeight="1" x14ac:dyDescent="0.2">
      <c r="A5559" s="227">
        <v>45915</v>
      </c>
      <c r="B5559" s="20" t="s">
        <v>185</v>
      </c>
      <c r="C5559" s="28">
        <v>58105</v>
      </c>
      <c r="D5559" s="56"/>
      <c r="E5559" s="25" t="s">
        <v>6499</v>
      </c>
      <c r="F5559" s="20" t="s">
        <v>79</v>
      </c>
      <c r="H5559" s="23" t="s">
        <v>22</v>
      </c>
      <c r="I5559" s="28" t="s">
        <v>103</v>
      </c>
      <c r="J5559" s="23" t="s">
        <v>93</v>
      </c>
      <c r="K5559" s="156" t="s">
        <v>4677</v>
      </c>
      <c r="M5559" s="231">
        <v>0</v>
      </c>
      <c r="N5559" s="231">
        <v>750</v>
      </c>
      <c r="O5559" s="217">
        <f t="shared" si="85"/>
        <v>42995.87999999919</v>
      </c>
    </row>
    <row r="5560" spans="1:15" ht="22.05" hidden="1" customHeight="1" x14ac:dyDescent="0.2">
      <c r="A5560" s="227">
        <v>45915</v>
      </c>
      <c r="B5560" s="20" t="s">
        <v>185</v>
      </c>
      <c r="C5560" s="28">
        <v>58106</v>
      </c>
      <c r="D5560" s="56"/>
      <c r="E5560" s="25" t="s">
        <v>6500</v>
      </c>
      <c r="F5560" s="20" t="s">
        <v>79</v>
      </c>
      <c r="H5560" s="23" t="s">
        <v>22</v>
      </c>
      <c r="I5560" s="28" t="s">
        <v>103</v>
      </c>
      <c r="J5560" s="23" t="s">
        <v>92</v>
      </c>
      <c r="K5560" s="156" t="s">
        <v>368</v>
      </c>
      <c r="M5560" s="231">
        <v>0</v>
      </c>
      <c r="N5560" s="231">
        <v>1800</v>
      </c>
      <c r="O5560" s="217">
        <f t="shared" si="85"/>
        <v>41195.87999999919</v>
      </c>
    </row>
    <row r="5561" spans="1:15" ht="22.05" hidden="1" customHeight="1" x14ac:dyDescent="0.2">
      <c r="A5561" s="227">
        <v>45915</v>
      </c>
      <c r="B5561" s="20" t="s">
        <v>185</v>
      </c>
      <c r="C5561" s="28">
        <v>58107</v>
      </c>
      <c r="D5561" s="56"/>
      <c r="E5561" s="25" t="s">
        <v>6501</v>
      </c>
      <c r="F5561" s="20" t="s">
        <v>79</v>
      </c>
      <c r="H5561" s="23" t="s">
        <v>22</v>
      </c>
      <c r="I5561" s="28" t="s">
        <v>55</v>
      </c>
      <c r="J5561" s="23" t="s">
        <v>73</v>
      </c>
      <c r="K5561" s="156" t="s">
        <v>6507</v>
      </c>
      <c r="M5561" s="231">
        <v>0</v>
      </c>
      <c r="N5561" s="231">
        <v>9839</v>
      </c>
      <c r="O5561" s="217">
        <f t="shared" si="85"/>
        <v>31356.87999999919</v>
      </c>
    </row>
    <row r="5562" spans="1:15" ht="22.05" hidden="1" customHeight="1" x14ac:dyDescent="0.2">
      <c r="A5562" s="227">
        <v>45915</v>
      </c>
      <c r="B5562" s="20" t="s">
        <v>185</v>
      </c>
      <c r="C5562" s="28">
        <v>58108</v>
      </c>
      <c r="D5562" s="56"/>
      <c r="E5562" s="25" t="s">
        <v>6502</v>
      </c>
      <c r="F5562" s="20" t="s">
        <v>79</v>
      </c>
      <c r="H5562" s="23" t="s">
        <v>22</v>
      </c>
      <c r="I5562" s="28" t="s">
        <v>55</v>
      </c>
      <c r="J5562" s="23" t="s">
        <v>261</v>
      </c>
      <c r="K5562" s="156" t="s">
        <v>6508</v>
      </c>
      <c r="M5562" s="231">
        <v>0</v>
      </c>
      <c r="N5562" s="231">
        <v>5000</v>
      </c>
      <c r="O5562" s="217">
        <f t="shared" si="85"/>
        <v>26356.87999999919</v>
      </c>
    </row>
    <row r="5563" spans="1:15" ht="22.05" hidden="1" customHeight="1" x14ac:dyDescent="0.2">
      <c r="A5563" s="227">
        <v>45915</v>
      </c>
      <c r="B5563" s="20" t="s">
        <v>185</v>
      </c>
      <c r="C5563" s="28">
        <v>58109</v>
      </c>
      <c r="D5563" s="56"/>
      <c r="E5563" s="25" t="s">
        <v>6503</v>
      </c>
      <c r="F5563" s="20" t="s">
        <v>79</v>
      </c>
      <c r="H5563" s="23" t="s">
        <v>22</v>
      </c>
      <c r="I5563" s="28" t="s">
        <v>55</v>
      </c>
      <c r="J5563" s="23" t="s">
        <v>73</v>
      </c>
      <c r="K5563" s="156" t="s">
        <v>140</v>
      </c>
      <c r="M5563" s="231">
        <v>0</v>
      </c>
      <c r="N5563" s="231">
        <v>1500</v>
      </c>
      <c r="O5563" s="217">
        <f t="shared" si="85"/>
        <v>24856.87999999919</v>
      </c>
    </row>
    <row r="5564" spans="1:15" ht="22.05" hidden="1" customHeight="1" x14ac:dyDescent="0.2">
      <c r="A5564" s="227">
        <v>45915</v>
      </c>
      <c r="B5564" s="20" t="s">
        <v>185</v>
      </c>
      <c r="C5564" s="28">
        <v>58110</v>
      </c>
      <c r="D5564" s="56"/>
      <c r="E5564" s="25" t="s">
        <v>5858</v>
      </c>
      <c r="F5564" s="20" t="s">
        <v>79</v>
      </c>
      <c r="H5564" s="23" t="s">
        <v>22</v>
      </c>
      <c r="I5564" s="28" t="s">
        <v>103</v>
      </c>
      <c r="J5564" s="23" t="s">
        <v>216</v>
      </c>
      <c r="K5564" s="156" t="s">
        <v>6509</v>
      </c>
      <c r="M5564" s="231">
        <v>0</v>
      </c>
      <c r="N5564" s="231">
        <v>2000</v>
      </c>
      <c r="O5564" s="217">
        <f t="shared" si="85"/>
        <v>22856.87999999919</v>
      </c>
    </row>
    <row r="5565" spans="1:15" ht="22.05" hidden="1" customHeight="1" x14ac:dyDescent="0.2">
      <c r="A5565" s="227">
        <v>45915</v>
      </c>
      <c r="B5565" s="20" t="s">
        <v>185</v>
      </c>
      <c r="C5565" s="28">
        <v>58111</v>
      </c>
      <c r="D5565" s="56"/>
      <c r="E5565" s="25" t="s">
        <v>1578</v>
      </c>
      <c r="F5565" s="20" t="s">
        <v>79</v>
      </c>
      <c r="H5565" s="23" t="s">
        <v>22</v>
      </c>
      <c r="I5565" s="28" t="s">
        <v>56</v>
      </c>
      <c r="J5565" s="23" t="s">
        <v>88</v>
      </c>
      <c r="K5565" s="156" t="s">
        <v>265</v>
      </c>
      <c r="M5565" s="231">
        <v>0</v>
      </c>
      <c r="N5565" s="231">
        <v>1500</v>
      </c>
      <c r="O5565" s="217">
        <f t="shared" si="85"/>
        <v>21356.87999999919</v>
      </c>
    </row>
    <row r="5566" spans="1:15" ht="22.05" hidden="1" customHeight="1" x14ac:dyDescent="0.2">
      <c r="A5566" s="227">
        <v>45915</v>
      </c>
      <c r="B5566" s="20" t="s">
        <v>185</v>
      </c>
      <c r="C5566" s="28">
        <v>58112</v>
      </c>
      <c r="D5566" s="56"/>
      <c r="E5566" s="25" t="s">
        <v>4551</v>
      </c>
      <c r="F5566" s="20" t="s">
        <v>79</v>
      </c>
      <c r="H5566" s="23" t="s">
        <v>22</v>
      </c>
      <c r="I5566" s="28" t="s">
        <v>103</v>
      </c>
      <c r="J5566" s="23" t="s">
        <v>102</v>
      </c>
      <c r="K5566" s="156" t="s">
        <v>4567</v>
      </c>
      <c r="M5566" s="231">
        <v>0</v>
      </c>
      <c r="N5566" s="231">
        <v>1500</v>
      </c>
      <c r="O5566" s="217">
        <f t="shared" si="85"/>
        <v>19856.87999999919</v>
      </c>
    </row>
    <row r="5567" spans="1:15" ht="22.05" hidden="1" customHeight="1" x14ac:dyDescent="0.2">
      <c r="A5567" s="227">
        <v>45915</v>
      </c>
      <c r="B5567" s="20" t="s">
        <v>185</v>
      </c>
      <c r="C5567" s="28">
        <v>58113</v>
      </c>
      <c r="D5567" s="56"/>
      <c r="E5567" s="25" t="s">
        <v>6504</v>
      </c>
      <c r="F5567" s="20" t="s">
        <v>79</v>
      </c>
      <c r="H5567" s="23" t="s">
        <v>22</v>
      </c>
      <c r="I5567" s="28" t="s">
        <v>103</v>
      </c>
      <c r="J5567" s="23" t="s">
        <v>93</v>
      </c>
      <c r="K5567" s="156" t="s">
        <v>6510</v>
      </c>
      <c r="L5567" s="231"/>
      <c r="M5567" s="231">
        <v>0</v>
      </c>
      <c r="N5567" s="231">
        <v>1100</v>
      </c>
      <c r="O5567" s="217">
        <f t="shared" si="85"/>
        <v>18756.87999999919</v>
      </c>
    </row>
    <row r="5568" spans="1:15" ht="22.05" hidden="1" customHeight="1" x14ac:dyDescent="0.2">
      <c r="A5568" s="227">
        <v>45915</v>
      </c>
      <c r="B5568" s="20" t="s">
        <v>185</v>
      </c>
      <c r="C5568" s="28">
        <v>58114</v>
      </c>
      <c r="D5568" s="56"/>
      <c r="E5568" s="25" t="s">
        <v>6505</v>
      </c>
      <c r="F5568" s="20" t="s">
        <v>79</v>
      </c>
      <c r="H5568" s="23" t="s">
        <v>22</v>
      </c>
      <c r="I5568" s="28" t="s">
        <v>103</v>
      </c>
      <c r="J5568" s="23" t="s">
        <v>94</v>
      </c>
      <c r="K5568" s="156" t="s">
        <v>133</v>
      </c>
      <c r="L5568" s="231"/>
      <c r="M5568" s="231">
        <v>0</v>
      </c>
      <c r="N5568" s="231">
        <v>250</v>
      </c>
      <c r="O5568" s="217">
        <f t="shared" si="85"/>
        <v>18506.87999999919</v>
      </c>
    </row>
    <row r="5569" spans="1:15" ht="22.05" hidden="1" customHeight="1" x14ac:dyDescent="0.2">
      <c r="A5569" s="227">
        <v>45915</v>
      </c>
      <c r="B5569" s="20" t="s">
        <v>185</v>
      </c>
      <c r="C5569" s="28">
        <v>58115</v>
      </c>
      <c r="D5569" s="56"/>
      <c r="E5569" s="25" t="s">
        <v>6506</v>
      </c>
      <c r="F5569" s="20" t="s">
        <v>79</v>
      </c>
      <c r="H5569" s="23" t="s">
        <v>21</v>
      </c>
      <c r="I5569" s="28" t="s">
        <v>28</v>
      </c>
      <c r="J5569" s="23" t="s">
        <v>30</v>
      </c>
      <c r="L5569" s="231"/>
      <c r="M5569" s="231">
        <v>155600</v>
      </c>
      <c r="N5569" s="231">
        <v>0</v>
      </c>
      <c r="O5569" s="217">
        <f t="shared" si="85"/>
        <v>174106.87999999919</v>
      </c>
    </row>
    <row r="5570" spans="1:15" ht="22.05" hidden="1" customHeight="1" x14ac:dyDescent="0.2">
      <c r="A5570" s="227">
        <v>45916</v>
      </c>
      <c r="B5570" s="20" t="s">
        <v>185</v>
      </c>
      <c r="C5570" s="28">
        <v>58117</v>
      </c>
      <c r="D5570" s="56"/>
      <c r="E5570" s="25" t="s">
        <v>6511</v>
      </c>
      <c r="F5570" s="20" t="s">
        <v>79</v>
      </c>
      <c r="H5570" s="23" t="s">
        <v>22</v>
      </c>
      <c r="I5570" s="28" t="s">
        <v>54</v>
      </c>
      <c r="J5570" s="23" t="s">
        <v>41</v>
      </c>
      <c r="K5570" s="156" t="s">
        <v>210</v>
      </c>
      <c r="L5570" s="231"/>
      <c r="M5570" s="231">
        <v>0</v>
      </c>
      <c r="N5570" s="231">
        <v>1167</v>
      </c>
      <c r="O5570" s="217">
        <f t="shared" si="85"/>
        <v>172939.87999999919</v>
      </c>
    </row>
    <row r="5571" spans="1:15" ht="22.05" hidden="1" customHeight="1" x14ac:dyDescent="0.2">
      <c r="A5571" s="227">
        <v>45916</v>
      </c>
      <c r="B5571" s="20" t="s">
        <v>185</v>
      </c>
      <c r="C5571" s="28">
        <v>58118</v>
      </c>
      <c r="D5571" s="56"/>
      <c r="E5571" s="25" t="s">
        <v>2480</v>
      </c>
      <c r="F5571" s="20" t="s">
        <v>79</v>
      </c>
      <c r="H5571" s="23" t="s">
        <v>22</v>
      </c>
      <c r="I5571" s="28" t="s">
        <v>56</v>
      </c>
      <c r="J5571" s="23" t="s">
        <v>212</v>
      </c>
      <c r="K5571" s="156" t="s">
        <v>210</v>
      </c>
      <c r="L5571" s="231"/>
      <c r="M5571" s="231">
        <v>0</v>
      </c>
      <c r="N5571" s="231">
        <v>100</v>
      </c>
      <c r="O5571" s="217">
        <f t="shared" si="85"/>
        <v>172839.87999999919</v>
      </c>
    </row>
    <row r="5572" spans="1:15" ht="22.05" hidden="1" customHeight="1" x14ac:dyDescent="0.2">
      <c r="A5572" s="227">
        <v>45916</v>
      </c>
      <c r="B5572" s="20" t="s">
        <v>185</v>
      </c>
      <c r="C5572" s="28">
        <v>58119</v>
      </c>
      <c r="D5572" s="56"/>
      <c r="E5572" s="25" t="s">
        <v>154</v>
      </c>
      <c r="F5572" s="20" t="s">
        <v>79</v>
      </c>
      <c r="H5572" s="23" t="s">
        <v>22</v>
      </c>
      <c r="I5572" s="28" t="s">
        <v>103</v>
      </c>
      <c r="J5572" s="23" t="s">
        <v>219</v>
      </c>
      <c r="K5572" s="156" t="s">
        <v>1241</v>
      </c>
      <c r="M5572" s="231">
        <v>0</v>
      </c>
      <c r="N5572" s="231">
        <v>160</v>
      </c>
      <c r="O5572" s="217">
        <f t="shared" si="85"/>
        <v>172679.87999999919</v>
      </c>
    </row>
    <row r="5573" spans="1:15" ht="22.05" hidden="1" customHeight="1" x14ac:dyDescent="0.2">
      <c r="A5573" s="227">
        <v>45916</v>
      </c>
      <c r="B5573" s="20" t="s">
        <v>185</v>
      </c>
      <c r="C5573" s="28">
        <v>58120</v>
      </c>
      <c r="D5573" s="56"/>
      <c r="E5573" s="25" t="s">
        <v>6512</v>
      </c>
      <c r="F5573" s="20" t="s">
        <v>79</v>
      </c>
      <c r="H5573" s="23" t="s">
        <v>22</v>
      </c>
      <c r="I5573" s="28" t="s">
        <v>103</v>
      </c>
      <c r="J5573" s="23" t="s">
        <v>93</v>
      </c>
      <c r="K5573" s="156" t="s">
        <v>1529</v>
      </c>
      <c r="L5573" s="231"/>
      <c r="M5573" s="231">
        <v>0</v>
      </c>
      <c r="N5573" s="231">
        <v>1345</v>
      </c>
      <c r="O5573" s="217">
        <f t="shared" si="85"/>
        <v>171334.87999999919</v>
      </c>
    </row>
    <row r="5574" spans="1:15" ht="22.05" hidden="1" customHeight="1" x14ac:dyDescent="0.2">
      <c r="A5574" s="227">
        <v>45916</v>
      </c>
      <c r="B5574" s="20" t="s">
        <v>185</v>
      </c>
      <c r="C5574" s="28">
        <v>58121</v>
      </c>
      <c r="D5574" s="56"/>
      <c r="E5574" s="25" t="s">
        <v>6513</v>
      </c>
      <c r="F5574" s="20" t="s">
        <v>79</v>
      </c>
      <c r="H5574" s="23" t="s">
        <v>22</v>
      </c>
      <c r="I5574" s="28" t="s">
        <v>103</v>
      </c>
      <c r="J5574" s="23" t="s">
        <v>92</v>
      </c>
      <c r="K5574" s="156" t="s">
        <v>441</v>
      </c>
      <c r="L5574" s="231"/>
      <c r="M5574" s="231">
        <v>0</v>
      </c>
      <c r="N5574" s="231">
        <v>750</v>
      </c>
      <c r="O5574" s="217">
        <f t="shared" si="85"/>
        <v>170584.87999999919</v>
      </c>
    </row>
    <row r="5575" spans="1:15" ht="22.05" hidden="1" customHeight="1" x14ac:dyDescent="0.2">
      <c r="A5575" s="227">
        <v>45916</v>
      </c>
      <c r="B5575" s="20" t="s">
        <v>185</v>
      </c>
      <c r="C5575" s="28">
        <v>58122</v>
      </c>
      <c r="D5575" s="56"/>
      <c r="E5575" s="25" t="s">
        <v>128</v>
      </c>
      <c r="F5575" s="20" t="s">
        <v>79</v>
      </c>
      <c r="H5575" s="23" t="s">
        <v>22</v>
      </c>
      <c r="I5575" s="28" t="s">
        <v>56</v>
      </c>
      <c r="J5575" s="23" t="s">
        <v>116</v>
      </c>
      <c r="K5575" s="156" t="s">
        <v>129</v>
      </c>
      <c r="L5575" s="231"/>
      <c r="M5575" s="231">
        <v>0</v>
      </c>
      <c r="N5575" s="231">
        <v>60</v>
      </c>
      <c r="O5575" s="217">
        <f t="shared" si="85"/>
        <v>170524.87999999919</v>
      </c>
    </row>
    <row r="5576" spans="1:15" ht="22.05" hidden="1" customHeight="1" x14ac:dyDescent="0.2">
      <c r="A5576" s="227">
        <v>45916</v>
      </c>
      <c r="B5576" s="20" t="s">
        <v>185</v>
      </c>
      <c r="C5576" s="28">
        <v>58123</v>
      </c>
      <c r="D5576" s="56"/>
      <c r="E5576" s="25" t="s">
        <v>6514</v>
      </c>
      <c r="F5576" s="20" t="s">
        <v>79</v>
      </c>
      <c r="H5576" s="23" t="s">
        <v>21</v>
      </c>
      <c r="I5576" s="28" t="s">
        <v>28</v>
      </c>
      <c r="J5576" s="23" t="s">
        <v>30</v>
      </c>
      <c r="M5576" s="231">
        <v>14100</v>
      </c>
      <c r="N5576" s="231">
        <v>0</v>
      </c>
      <c r="O5576" s="217">
        <f t="shared" si="85"/>
        <v>184624.87999999919</v>
      </c>
    </row>
    <row r="5577" spans="1:15" ht="22.05" hidden="1" customHeight="1" x14ac:dyDescent="0.2">
      <c r="A5577" s="227">
        <v>45916</v>
      </c>
      <c r="B5577" s="20" t="s">
        <v>185</v>
      </c>
      <c r="C5577" s="28">
        <v>58124</v>
      </c>
      <c r="D5577" s="56"/>
      <c r="E5577" s="25" t="s">
        <v>6515</v>
      </c>
      <c r="F5577" s="20" t="s">
        <v>79</v>
      </c>
      <c r="H5577" s="23" t="s">
        <v>21</v>
      </c>
      <c r="I5577" s="28" t="s">
        <v>28</v>
      </c>
      <c r="J5577" s="23" t="s">
        <v>30</v>
      </c>
      <c r="M5577" s="231">
        <v>100000</v>
      </c>
      <c r="N5577" s="231">
        <v>0</v>
      </c>
      <c r="O5577" s="217">
        <f t="shared" si="85"/>
        <v>284624.87999999919</v>
      </c>
    </row>
    <row r="5578" spans="1:15" ht="22.05" hidden="1" customHeight="1" x14ac:dyDescent="0.2">
      <c r="A5578" s="227">
        <v>45916</v>
      </c>
      <c r="B5578" s="20" t="s">
        <v>185</v>
      </c>
      <c r="C5578" s="28">
        <v>58125</v>
      </c>
      <c r="D5578" s="56"/>
      <c r="E5578" s="25" t="s">
        <v>6516</v>
      </c>
      <c r="F5578" s="20" t="s">
        <v>79</v>
      </c>
      <c r="H5578" s="23" t="s">
        <v>22</v>
      </c>
      <c r="I5578" s="28" t="s">
        <v>103</v>
      </c>
      <c r="J5578" s="23" t="s">
        <v>60</v>
      </c>
      <c r="K5578" s="156" t="s">
        <v>542</v>
      </c>
      <c r="M5578" s="231">
        <v>0</v>
      </c>
      <c r="N5578" s="231">
        <v>5000</v>
      </c>
      <c r="O5578" s="217">
        <f t="shared" si="85"/>
        <v>279624.87999999919</v>
      </c>
    </row>
    <row r="5579" spans="1:15" ht="22.05" hidden="1" customHeight="1" x14ac:dyDescent="0.2">
      <c r="A5579" s="227">
        <v>45916</v>
      </c>
      <c r="B5579" s="20" t="s">
        <v>185</v>
      </c>
      <c r="C5579" s="28">
        <v>58126</v>
      </c>
      <c r="D5579" s="56"/>
      <c r="E5579" s="25" t="s">
        <v>6837</v>
      </c>
      <c r="F5579" s="20" t="s">
        <v>79</v>
      </c>
      <c r="H5579" s="23" t="s">
        <v>22</v>
      </c>
      <c r="I5579" s="28" t="s">
        <v>103</v>
      </c>
      <c r="J5579" s="23" t="s">
        <v>95</v>
      </c>
      <c r="K5579" s="156" t="s">
        <v>134</v>
      </c>
      <c r="M5579" s="231">
        <v>0</v>
      </c>
      <c r="N5579" s="231">
        <v>1273</v>
      </c>
      <c r="O5579" s="217">
        <f t="shared" si="85"/>
        <v>278351.87999999919</v>
      </c>
    </row>
    <row r="5580" spans="1:15" ht="22.05" hidden="1" customHeight="1" x14ac:dyDescent="0.2">
      <c r="A5580" s="227">
        <v>45916</v>
      </c>
      <c r="B5580" s="20" t="s">
        <v>185</v>
      </c>
      <c r="C5580" s="28">
        <v>58127</v>
      </c>
      <c r="D5580" s="56"/>
      <c r="E5580" s="25" t="s">
        <v>6517</v>
      </c>
      <c r="F5580" s="20" t="s">
        <v>79</v>
      </c>
      <c r="H5580" s="23" t="s">
        <v>22</v>
      </c>
      <c r="I5580" s="28" t="s">
        <v>103</v>
      </c>
      <c r="J5580" s="23" t="s">
        <v>97</v>
      </c>
      <c r="K5580" s="156" t="s">
        <v>134</v>
      </c>
      <c r="M5580" s="231">
        <v>0</v>
      </c>
      <c r="N5580" s="231">
        <v>300</v>
      </c>
      <c r="O5580" s="217">
        <f t="shared" si="85"/>
        <v>278051.87999999919</v>
      </c>
    </row>
    <row r="5581" spans="1:15" ht="22.05" hidden="1" customHeight="1" x14ac:dyDescent="0.2">
      <c r="A5581" s="227">
        <v>45916</v>
      </c>
      <c r="B5581" s="20" t="s">
        <v>185</v>
      </c>
      <c r="C5581" s="28">
        <v>58128</v>
      </c>
      <c r="D5581" s="56"/>
      <c r="E5581" s="25" t="s">
        <v>5190</v>
      </c>
      <c r="F5581" s="20" t="s">
        <v>79</v>
      </c>
      <c r="H5581" s="23" t="s">
        <v>22</v>
      </c>
      <c r="I5581" s="28" t="s">
        <v>103</v>
      </c>
      <c r="J5581" s="23" t="s">
        <v>92</v>
      </c>
      <c r="K5581" s="156" t="s">
        <v>133</v>
      </c>
      <c r="M5581" s="231">
        <v>0</v>
      </c>
      <c r="N5581" s="231">
        <v>250</v>
      </c>
      <c r="O5581" s="217">
        <f t="shared" si="85"/>
        <v>277801.87999999919</v>
      </c>
    </row>
    <row r="5582" spans="1:15" ht="22.05" hidden="1" customHeight="1" x14ac:dyDescent="0.2">
      <c r="A5582" s="227">
        <v>45916</v>
      </c>
      <c r="B5582" s="20" t="s">
        <v>185</v>
      </c>
      <c r="C5582" s="28">
        <v>58129</v>
      </c>
      <c r="D5582" s="56"/>
      <c r="E5582" s="25" t="s">
        <v>6518</v>
      </c>
      <c r="F5582" s="20" t="s">
        <v>79</v>
      </c>
      <c r="H5582" s="23" t="s">
        <v>22</v>
      </c>
      <c r="I5582" s="28" t="s">
        <v>103</v>
      </c>
      <c r="J5582" s="23" t="s">
        <v>95</v>
      </c>
      <c r="K5582" s="156" t="s">
        <v>140</v>
      </c>
      <c r="M5582" s="231">
        <v>0</v>
      </c>
      <c r="N5582" s="231">
        <v>350</v>
      </c>
      <c r="O5582" s="217">
        <f t="shared" si="85"/>
        <v>277451.87999999919</v>
      </c>
    </row>
    <row r="5583" spans="1:15" ht="22.05" hidden="1" customHeight="1" x14ac:dyDescent="0.2">
      <c r="A5583" s="227">
        <v>45916</v>
      </c>
      <c r="B5583" s="20" t="s">
        <v>185</v>
      </c>
      <c r="C5583" s="28">
        <v>58130</v>
      </c>
      <c r="D5583" s="56"/>
      <c r="E5583" s="25" t="s">
        <v>753</v>
      </c>
      <c r="F5583" s="20" t="s">
        <v>79</v>
      </c>
      <c r="H5583" s="23" t="s">
        <v>22</v>
      </c>
      <c r="I5583" s="28" t="s">
        <v>103</v>
      </c>
      <c r="J5583" s="23" t="s">
        <v>219</v>
      </c>
      <c r="K5583" s="156" t="s">
        <v>1241</v>
      </c>
      <c r="M5583" s="231">
        <v>0</v>
      </c>
      <c r="N5583" s="231">
        <v>387</v>
      </c>
      <c r="O5583" s="217">
        <f t="shared" si="85"/>
        <v>277064.87999999919</v>
      </c>
    </row>
    <row r="5584" spans="1:15" ht="22.05" hidden="1" customHeight="1" x14ac:dyDescent="0.2">
      <c r="A5584" s="227">
        <v>45916</v>
      </c>
      <c r="B5584" s="20" t="s">
        <v>185</v>
      </c>
      <c r="C5584" s="28">
        <v>58131</v>
      </c>
      <c r="D5584" s="56"/>
      <c r="E5584" s="25" t="s">
        <v>227</v>
      </c>
      <c r="F5584" s="20" t="s">
        <v>79</v>
      </c>
      <c r="H5584" s="23" t="s">
        <v>22</v>
      </c>
      <c r="I5584" s="28" t="s">
        <v>53</v>
      </c>
      <c r="J5584" s="23" t="s">
        <v>113</v>
      </c>
      <c r="K5584" s="156" t="s">
        <v>226</v>
      </c>
      <c r="M5584" s="231">
        <v>0</v>
      </c>
      <c r="N5584" s="231">
        <v>1000</v>
      </c>
      <c r="O5584" s="217">
        <f t="shared" si="85"/>
        <v>276064.87999999919</v>
      </c>
    </row>
    <row r="5585" spans="1:15" ht="22.05" hidden="1" customHeight="1" x14ac:dyDescent="0.2">
      <c r="A5585" s="227">
        <v>45916</v>
      </c>
      <c r="B5585" s="20" t="s">
        <v>185</v>
      </c>
      <c r="C5585" s="28">
        <v>58132</v>
      </c>
      <c r="D5585" s="56"/>
      <c r="E5585" s="25" t="s">
        <v>6519</v>
      </c>
      <c r="F5585" s="20" t="s">
        <v>79</v>
      </c>
      <c r="H5585" s="23" t="s">
        <v>22</v>
      </c>
      <c r="I5585" s="28" t="s">
        <v>103</v>
      </c>
      <c r="J5585" s="23" t="s">
        <v>102</v>
      </c>
      <c r="K5585" s="156" t="s">
        <v>226</v>
      </c>
      <c r="M5585" s="231">
        <v>0</v>
      </c>
      <c r="N5585" s="231">
        <v>800</v>
      </c>
      <c r="O5585" s="217">
        <f t="shared" si="85"/>
        <v>275264.87999999919</v>
      </c>
    </row>
    <row r="5586" spans="1:15" ht="22.05" hidden="1" customHeight="1" x14ac:dyDescent="0.2">
      <c r="A5586" s="227">
        <v>45916</v>
      </c>
      <c r="B5586" s="20" t="s">
        <v>185</v>
      </c>
      <c r="C5586" s="28">
        <v>58133</v>
      </c>
      <c r="D5586" s="56"/>
      <c r="E5586" s="25" t="s">
        <v>6520</v>
      </c>
      <c r="F5586" s="20" t="s">
        <v>79</v>
      </c>
      <c r="H5586" s="23" t="s">
        <v>22</v>
      </c>
      <c r="I5586" s="28" t="s">
        <v>103</v>
      </c>
      <c r="J5586" s="23" t="s">
        <v>93</v>
      </c>
      <c r="K5586" s="156" t="s">
        <v>6075</v>
      </c>
      <c r="M5586" s="231">
        <v>0</v>
      </c>
      <c r="N5586" s="231">
        <v>420</v>
      </c>
      <c r="O5586" s="217">
        <f t="shared" si="85"/>
        <v>274844.87999999919</v>
      </c>
    </row>
    <row r="5587" spans="1:15" ht="22.05" hidden="1" customHeight="1" x14ac:dyDescent="0.2">
      <c r="A5587" s="227">
        <v>45917</v>
      </c>
      <c r="B5587" s="20" t="s">
        <v>185</v>
      </c>
      <c r="C5587" s="28">
        <v>58135</v>
      </c>
      <c r="D5587" s="56"/>
      <c r="E5587" s="25" t="s">
        <v>154</v>
      </c>
      <c r="F5587" s="20" t="s">
        <v>79</v>
      </c>
      <c r="H5587" s="23" t="s">
        <v>22</v>
      </c>
      <c r="I5587" s="28" t="s">
        <v>103</v>
      </c>
      <c r="J5587" s="23" t="s">
        <v>219</v>
      </c>
      <c r="K5587" s="156" t="s">
        <v>266</v>
      </c>
      <c r="M5587" s="231">
        <v>0</v>
      </c>
      <c r="N5587" s="231">
        <v>200</v>
      </c>
      <c r="O5587" s="217">
        <f t="shared" si="85"/>
        <v>274644.87999999919</v>
      </c>
    </row>
    <row r="5588" spans="1:15" ht="22.05" hidden="1" customHeight="1" x14ac:dyDescent="0.2">
      <c r="A5588" s="227">
        <v>45917</v>
      </c>
      <c r="B5588" s="20" t="s">
        <v>185</v>
      </c>
      <c r="C5588" s="28">
        <v>58136</v>
      </c>
      <c r="D5588" s="56"/>
      <c r="E5588" s="25" t="s">
        <v>6521</v>
      </c>
      <c r="F5588" s="20" t="s">
        <v>79</v>
      </c>
      <c r="H5588" s="23" t="s">
        <v>22</v>
      </c>
      <c r="I5588" s="28" t="s">
        <v>103</v>
      </c>
      <c r="J5588" s="23" t="s">
        <v>60</v>
      </c>
      <c r="K5588" s="156" t="s">
        <v>2363</v>
      </c>
      <c r="M5588" s="231">
        <v>0</v>
      </c>
      <c r="N5588" s="231">
        <v>3315</v>
      </c>
      <c r="O5588" s="217">
        <f t="shared" si="85"/>
        <v>271329.87999999919</v>
      </c>
    </row>
    <row r="5589" spans="1:15" ht="22.05" hidden="1" customHeight="1" x14ac:dyDescent="0.2">
      <c r="A5589" s="227">
        <v>45917</v>
      </c>
      <c r="B5589" s="20" t="s">
        <v>185</v>
      </c>
      <c r="C5589" s="28">
        <v>58137</v>
      </c>
      <c r="D5589" s="56"/>
      <c r="E5589" s="25" t="s">
        <v>1623</v>
      </c>
      <c r="F5589" s="20" t="s">
        <v>79</v>
      </c>
      <c r="H5589" s="23" t="s">
        <v>22</v>
      </c>
      <c r="I5589" s="28" t="s">
        <v>29</v>
      </c>
      <c r="J5589" s="23" t="s">
        <v>84</v>
      </c>
      <c r="K5589" s="156" t="s">
        <v>6394</v>
      </c>
      <c r="M5589" s="231">
        <v>0</v>
      </c>
      <c r="N5589" s="231">
        <v>25000</v>
      </c>
      <c r="O5589" s="217">
        <f t="shared" si="85"/>
        <v>246329.87999999919</v>
      </c>
    </row>
    <row r="5590" spans="1:15" ht="22.05" hidden="1" customHeight="1" x14ac:dyDescent="0.2">
      <c r="A5590" s="227">
        <v>45917</v>
      </c>
      <c r="B5590" s="20" t="s">
        <v>185</v>
      </c>
      <c r="C5590" s="28">
        <v>58138</v>
      </c>
      <c r="D5590" s="56"/>
      <c r="E5590" s="25" t="s">
        <v>6522</v>
      </c>
      <c r="F5590" s="20" t="s">
        <v>79</v>
      </c>
      <c r="H5590" s="23" t="s">
        <v>22</v>
      </c>
      <c r="I5590" s="28" t="s">
        <v>103</v>
      </c>
      <c r="J5590" s="23" t="s">
        <v>60</v>
      </c>
      <c r="K5590" s="156" t="s">
        <v>390</v>
      </c>
      <c r="M5590" s="231">
        <v>0</v>
      </c>
      <c r="N5590" s="231">
        <v>2500</v>
      </c>
      <c r="O5590" s="217">
        <f t="shared" si="85"/>
        <v>243829.87999999919</v>
      </c>
    </row>
    <row r="5591" spans="1:15" ht="22.05" hidden="1" customHeight="1" x14ac:dyDescent="0.2">
      <c r="A5591" s="227">
        <v>45917</v>
      </c>
      <c r="B5591" s="20" t="s">
        <v>185</v>
      </c>
      <c r="C5591" s="28">
        <v>58139</v>
      </c>
      <c r="D5591" s="56"/>
      <c r="E5591" s="25" t="s">
        <v>143</v>
      </c>
      <c r="F5591" s="20" t="s">
        <v>79</v>
      </c>
      <c r="H5591" s="23" t="s">
        <v>22</v>
      </c>
      <c r="I5591" s="28" t="s">
        <v>53</v>
      </c>
      <c r="J5591" s="23" t="s">
        <v>112</v>
      </c>
      <c r="K5591" s="156" t="s">
        <v>144</v>
      </c>
      <c r="M5591" s="231">
        <v>0</v>
      </c>
      <c r="N5591" s="231">
        <v>6650</v>
      </c>
      <c r="O5591" s="217">
        <f t="shared" ref="O5591:O5654" si="86">O5590+M5591-N5591</f>
        <v>237179.87999999919</v>
      </c>
    </row>
    <row r="5592" spans="1:15" ht="22.05" hidden="1" customHeight="1" x14ac:dyDescent="0.2">
      <c r="A5592" s="227">
        <v>45917</v>
      </c>
      <c r="B5592" s="20" t="s">
        <v>185</v>
      </c>
      <c r="C5592" s="28">
        <v>58140</v>
      </c>
      <c r="D5592" s="56"/>
      <c r="E5592" s="25" t="s">
        <v>6523</v>
      </c>
      <c r="F5592" s="20" t="s">
        <v>79</v>
      </c>
      <c r="H5592" s="23" t="s">
        <v>22</v>
      </c>
      <c r="I5592" s="28" t="s">
        <v>54</v>
      </c>
      <c r="J5592" s="23" t="s">
        <v>41</v>
      </c>
      <c r="K5592" s="156" t="s">
        <v>465</v>
      </c>
      <c r="M5592" s="231">
        <v>0</v>
      </c>
      <c r="N5592" s="231">
        <v>2359</v>
      </c>
      <c r="O5592" s="217">
        <f t="shared" si="86"/>
        <v>234820.87999999919</v>
      </c>
    </row>
    <row r="5593" spans="1:15" ht="22.05" hidden="1" customHeight="1" x14ac:dyDescent="0.2">
      <c r="A5593" s="227">
        <v>45917</v>
      </c>
      <c r="B5593" s="20" t="s">
        <v>185</v>
      </c>
      <c r="C5593" s="28">
        <v>58141</v>
      </c>
      <c r="D5593" s="56"/>
      <c r="E5593" s="25" t="s">
        <v>6524</v>
      </c>
      <c r="F5593" s="20" t="s">
        <v>79</v>
      </c>
      <c r="H5593" s="23" t="s">
        <v>22</v>
      </c>
      <c r="I5593" s="28" t="s">
        <v>103</v>
      </c>
      <c r="J5593" s="23" t="s">
        <v>214</v>
      </c>
      <c r="K5593" s="156" t="s">
        <v>235</v>
      </c>
      <c r="M5593" s="231">
        <v>0</v>
      </c>
      <c r="N5593" s="231">
        <v>200</v>
      </c>
      <c r="O5593" s="217">
        <f t="shared" si="86"/>
        <v>234620.87999999919</v>
      </c>
    </row>
    <row r="5594" spans="1:15" ht="22.05" hidden="1" customHeight="1" x14ac:dyDescent="0.2">
      <c r="A5594" s="227">
        <v>45917</v>
      </c>
      <c r="B5594" s="20" t="s">
        <v>185</v>
      </c>
      <c r="C5594" s="28">
        <v>58142</v>
      </c>
      <c r="D5594" s="56"/>
      <c r="E5594" s="25" t="s">
        <v>6525</v>
      </c>
      <c r="F5594" s="20" t="s">
        <v>79</v>
      </c>
      <c r="H5594" s="23" t="s">
        <v>22</v>
      </c>
      <c r="I5594" s="28" t="s">
        <v>103</v>
      </c>
      <c r="J5594" s="23" t="s">
        <v>93</v>
      </c>
      <c r="K5594" s="156" t="s">
        <v>355</v>
      </c>
      <c r="M5594" s="231">
        <v>0</v>
      </c>
      <c r="N5594" s="231">
        <v>1200</v>
      </c>
      <c r="O5594" s="217">
        <f t="shared" si="86"/>
        <v>233420.87999999919</v>
      </c>
    </row>
    <row r="5595" spans="1:15" ht="22.05" hidden="1" customHeight="1" x14ac:dyDescent="0.2">
      <c r="A5595" s="227">
        <v>45917</v>
      </c>
      <c r="B5595" s="20" t="s">
        <v>185</v>
      </c>
      <c r="C5595" s="28">
        <v>58143</v>
      </c>
      <c r="D5595" s="56"/>
      <c r="E5595" s="25" t="s">
        <v>1485</v>
      </c>
      <c r="F5595" s="20" t="s">
        <v>79</v>
      </c>
      <c r="H5595" s="23" t="s">
        <v>22</v>
      </c>
      <c r="I5595" s="28" t="s">
        <v>103</v>
      </c>
      <c r="J5595" s="23" t="s">
        <v>60</v>
      </c>
      <c r="K5595" s="156" t="s">
        <v>135</v>
      </c>
      <c r="M5595" s="231">
        <v>0</v>
      </c>
      <c r="N5595" s="231">
        <v>650</v>
      </c>
      <c r="O5595" s="217">
        <f t="shared" si="86"/>
        <v>232770.87999999919</v>
      </c>
    </row>
    <row r="5596" spans="1:15" ht="22.05" hidden="1" customHeight="1" x14ac:dyDescent="0.2">
      <c r="A5596" s="227">
        <v>45917</v>
      </c>
      <c r="B5596" s="20" t="s">
        <v>185</v>
      </c>
      <c r="C5596" s="28">
        <v>58144</v>
      </c>
      <c r="D5596" s="56"/>
      <c r="E5596" s="25" t="s">
        <v>6526</v>
      </c>
      <c r="F5596" s="20" t="s">
        <v>79</v>
      </c>
      <c r="H5596" s="23" t="s">
        <v>22</v>
      </c>
      <c r="I5596" s="28" t="s">
        <v>54</v>
      </c>
      <c r="J5596" s="23" t="s">
        <v>63</v>
      </c>
      <c r="K5596" s="156" t="s">
        <v>235</v>
      </c>
      <c r="M5596" s="231">
        <v>0</v>
      </c>
      <c r="N5596" s="231">
        <v>1000</v>
      </c>
      <c r="O5596" s="217">
        <f t="shared" si="86"/>
        <v>231770.87999999919</v>
      </c>
    </row>
    <row r="5597" spans="1:15" ht="22.05" hidden="1" customHeight="1" x14ac:dyDescent="0.2">
      <c r="A5597" s="227">
        <v>45917</v>
      </c>
      <c r="B5597" s="20" t="s">
        <v>185</v>
      </c>
      <c r="C5597" s="28">
        <v>58145</v>
      </c>
      <c r="D5597" s="56"/>
      <c r="E5597" s="25" t="s">
        <v>6527</v>
      </c>
      <c r="F5597" s="20" t="s">
        <v>79</v>
      </c>
      <c r="H5597" s="23" t="s">
        <v>22</v>
      </c>
      <c r="I5597" s="28" t="s">
        <v>103</v>
      </c>
      <c r="J5597" s="23" t="s">
        <v>60</v>
      </c>
      <c r="K5597" s="156" t="s">
        <v>133</v>
      </c>
      <c r="M5597" s="231">
        <v>0</v>
      </c>
      <c r="N5597" s="231">
        <v>1110</v>
      </c>
      <c r="O5597" s="217">
        <f t="shared" si="86"/>
        <v>230660.87999999919</v>
      </c>
    </row>
    <row r="5598" spans="1:15" ht="22.05" hidden="1" customHeight="1" x14ac:dyDescent="0.2">
      <c r="A5598" s="227">
        <v>45917</v>
      </c>
      <c r="B5598" s="20" t="s">
        <v>185</v>
      </c>
      <c r="C5598" s="28">
        <v>58146</v>
      </c>
      <c r="D5598" s="56"/>
      <c r="E5598" s="25" t="s">
        <v>6528</v>
      </c>
      <c r="F5598" s="20" t="s">
        <v>79</v>
      </c>
      <c r="H5598" s="23" t="s">
        <v>22</v>
      </c>
      <c r="I5598" s="28" t="s">
        <v>103</v>
      </c>
      <c r="J5598" s="23" t="s">
        <v>60</v>
      </c>
      <c r="K5598" s="156" t="s">
        <v>133</v>
      </c>
      <c r="M5598" s="231">
        <v>0</v>
      </c>
      <c r="N5598" s="231">
        <v>200</v>
      </c>
      <c r="O5598" s="217">
        <f t="shared" si="86"/>
        <v>230460.87999999919</v>
      </c>
    </row>
    <row r="5599" spans="1:15" ht="22.05" hidden="1" customHeight="1" x14ac:dyDescent="0.2">
      <c r="A5599" s="227">
        <v>45917</v>
      </c>
      <c r="B5599" s="20" t="s">
        <v>185</v>
      </c>
      <c r="C5599" s="28">
        <v>58147</v>
      </c>
      <c r="D5599" s="56"/>
      <c r="E5599" s="25" t="s">
        <v>127</v>
      </c>
      <c r="F5599" s="20" t="s">
        <v>79</v>
      </c>
      <c r="H5599" s="23" t="s">
        <v>22</v>
      </c>
      <c r="I5599" s="28" t="s">
        <v>54</v>
      </c>
      <c r="J5599" s="23" t="s">
        <v>61</v>
      </c>
      <c r="K5599" s="156" t="s">
        <v>445</v>
      </c>
      <c r="M5599" s="231">
        <v>0</v>
      </c>
      <c r="N5599" s="231">
        <v>10000</v>
      </c>
      <c r="O5599" s="217">
        <f t="shared" si="86"/>
        <v>220460.87999999919</v>
      </c>
    </row>
    <row r="5600" spans="1:15" ht="22.05" hidden="1" customHeight="1" x14ac:dyDescent="0.2">
      <c r="A5600" s="227">
        <v>45917</v>
      </c>
      <c r="B5600" s="20" t="s">
        <v>185</v>
      </c>
      <c r="C5600" s="28">
        <v>58148</v>
      </c>
      <c r="D5600" s="56"/>
      <c r="E5600" s="25" t="s">
        <v>6529</v>
      </c>
      <c r="F5600" s="20" t="s">
        <v>79</v>
      </c>
      <c r="H5600" s="23" t="s">
        <v>22</v>
      </c>
      <c r="I5600" s="28" t="s">
        <v>103</v>
      </c>
      <c r="J5600" s="23" t="s">
        <v>92</v>
      </c>
      <c r="K5600" s="156" t="s">
        <v>4789</v>
      </c>
      <c r="M5600" s="231">
        <v>0</v>
      </c>
      <c r="N5600" s="231">
        <v>400</v>
      </c>
      <c r="O5600" s="217">
        <f t="shared" si="86"/>
        <v>220060.87999999919</v>
      </c>
    </row>
    <row r="5601" spans="1:15" ht="22.05" hidden="1" customHeight="1" x14ac:dyDescent="0.2">
      <c r="A5601" s="227">
        <v>45917</v>
      </c>
      <c r="B5601" s="20" t="s">
        <v>185</v>
      </c>
      <c r="C5601" s="28">
        <v>58149</v>
      </c>
      <c r="D5601" s="56"/>
      <c r="E5601" s="25" t="s">
        <v>3597</v>
      </c>
      <c r="F5601" s="20" t="s">
        <v>79</v>
      </c>
      <c r="H5601" s="23" t="s">
        <v>22</v>
      </c>
      <c r="I5601" s="28" t="s">
        <v>103</v>
      </c>
      <c r="J5601" s="23" t="s">
        <v>102</v>
      </c>
      <c r="K5601" s="156" t="s">
        <v>1405</v>
      </c>
      <c r="M5601" s="231">
        <v>0</v>
      </c>
      <c r="N5601" s="231">
        <v>1600</v>
      </c>
      <c r="O5601" s="217">
        <f t="shared" si="86"/>
        <v>218460.87999999919</v>
      </c>
    </row>
    <row r="5602" spans="1:15" ht="22.05" hidden="1" customHeight="1" x14ac:dyDescent="0.2">
      <c r="A5602" s="227">
        <v>45917</v>
      </c>
      <c r="B5602" s="20" t="s">
        <v>185</v>
      </c>
      <c r="C5602" s="28">
        <v>58150</v>
      </c>
      <c r="D5602" s="56"/>
      <c r="E5602" s="25" t="s">
        <v>4684</v>
      </c>
      <c r="F5602" s="20" t="s">
        <v>79</v>
      </c>
      <c r="H5602" s="23" t="s">
        <v>22</v>
      </c>
      <c r="I5602" s="28" t="s">
        <v>54</v>
      </c>
      <c r="J5602" s="23" t="s">
        <v>41</v>
      </c>
      <c r="K5602" s="156" t="s">
        <v>6530</v>
      </c>
      <c r="M5602" s="231">
        <v>0</v>
      </c>
      <c r="N5602" s="231">
        <v>1669</v>
      </c>
      <c r="O5602" s="217">
        <f t="shared" si="86"/>
        <v>216791.87999999919</v>
      </c>
    </row>
    <row r="5603" spans="1:15" ht="22.05" hidden="1" customHeight="1" x14ac:dyDescent="0.2">
      <c r="A5603" s="227">
        <v>45918</v>
      </c>
      <c r="B5603" s="20" t="s">
        <v>185</v>
      </c>
      <c r="C5603" s="28">
        <v>58152</v>
      </c>
      <c r="D5603" s="56"/>
      <c r="E5603" s="25" t="s">
        <v>753</v>
      </c>
      <c r="F5603" s="20" t="s">
        <v>79</v>
      </c>
      <c r="H5603" s="23" t="s">
        <v>22</v>
      </c>
      <c r="I5603" s="28" t="s">
        <v>103</v>
      </c>
      <c r="J5603" s="23" t="s">
        <v>219</v>
      </c>
      <c r="K5603" s="156" t="s">
        <v>266</v>
      </c>
      <c r="M5603" s="231">
        <v>0</v>
      </c>
      <c r="N5603" s="231">
        <v>276</v>
      </c>
      <c r="O5603" s="217">
        <f t="shared" si="86"/>
        <v>216515.87999999919</v>
      </c>
    </row>
    <row r="5604" spans="1:15" ht="22.05" hidden="1" customHeight="1" x14ac:dyDescent="0.2">
      <c r="A5604" s="227">
        <v>45918</v>
      </c>
      <c r="B5604" s="20" t="s">
        <v>185</v>
      </c>
      <c r="C5604" s="28">
        <v>58153</v>
      </c>
      <c r="D5604" s="56"/>
      <c r="E5604" s="25" t="s">
        <v>6531</v>
      </c>
      <c r="F5604" s="20" t="s">
        <v>79</v>
      </c>
      <c r="H5604" s="23" t="s">
        <v>22</v>
      </c>
      <c r="I5604" s="28" t="s">
        <v>103</v>
      </c>
      <c r="J5604" s="23" t="s">
        <v>92</v>
      </c>
      <c r="K5604" s="156" t="s">
        <v>205</v>
      </c>
      <c r="M5604" s="231">
        <v>0</v>
      </c>
      <c r="N5604" s="231">
        <v>5500</v>
      </c>
      <c r="O5604" s="217">
        <f t="shared" si="86"/>
        <v>211015.87999999919</v>
      </c>
    </row>
    <row r="5605" spans="1:15" ht="22.05" hidden="1" customHeight="1" x14ac:dyDescent="0.2">
      <c r="A5605" s="227">
        <v>45918</v>
      </c>
      <c r="B5605" s="20" t="s">
        <v>185</v>
      </c>
      <c r="C5605" s="28">
        <v>58154</v>
      </c>
      <c r="D5605" s="56"/>
      <c r="E5605" s="25" t="s">
        <v>392</v>
      </c>
      <c r="F5605" s="20" t="s">
        <v>79</v>
      </c>
      <c r="H5605" s="23" t="s">
        <v>22</v>
      </c>
      <c r="I5605" s="28" t="s">
        <v>56</v>
      </c>
      <c r="J5605" s="23" t="s">
        <v>116</v>
      </c>
      <c r="K5605" s="156" t="s">
        <v>408</v>
      </c>
      <c r="M5605" s="231">
        <v>0</v>
      </c>
      <c r="N5605" s="231">
        <v>700</v>
      </c>
      <c r="O5605" s="217">
        <f t="shared" si="86"/>
        <v>210315.87999999919</v>
      </c>
    </row>
    <row r="5606" spans="1:15" ht="22.05" hidden="1" customHeight="1" x14ac:dyDescent="0.2">
      <c r="A5606" s="227">
        <v>45918</v>
      </c>
      <c r="B5606" s="20" t="s">
        <v>185</v>
      </c>
      <c r="C5606" s="28">
        <v>58155</v>
      </c>
      <c r="D5606" s="56"/>
      <c r="E5606" s="25" t="s">
        <v>6532</v>
      </c>
      <c r="F5606" s="20" t="s">
        <v>79</v>
      </c>
      <c r="H5606" s="23" t="s">
        <v>22</v>
      </c>
      <c r="I5606" s="28" t="s">
        <v>53</v>
      </c>
      <c r="J5606" s="23" t="s">
        <v>112</v>
      </c>
      <c r="K5606" s="156" t="s">
        <v>5971</v>
      </c>
      <c r="M5606" s="231">
        <v>0</v>
      </c>
      <c r="N5606" s="231">
        <v>70000</v>
      </c>
      <c r="O5606" s="217">
        <f t="shared" si="86"/>
        <v>140315.87999999919</v>
      </c>
    </row>
    <row r="5607" spans="1:15" ht="22.05" hidden="1" customHeight="1" x14ac:dyDescent="0.2">
      <c r="A5607" s="227">
        <v>45918</v>
      </c>
      <c r="B5607" s="20" t="s">
        <v>185</v>
      </c>
      <c r="C5607" s="28">
        <v>58156</v>
      </c>
      <c r="D5607" s="56"/>
      <c r="E5607" s="25" t="s">
        <v>6533</v>
      </c>
      <c r="F5607" s="20" t="s">
        <v>79</v>
      </c>
      <c r="H5607" s="23" t="s">
        <v>22</v>
      </c>
      <c r="I5607" s="28" t="s">
        <v>56</v>
      </c>
      <c r="J5607" s="23" t="s">
        <v>116</v>
      </c>
      <c r="K5607" s="156" t="s">
        <v>139</v>
      </c>
      <c r="M5607" s="231">
        <v>0</v>
      </c>
      <c r="N5607" s="231">
        <v>400</v>
      </c>
      <c r="O5607" s="217">
        <f t="shared" si="86"/>
        <v>139915.87999999919</v>
      </c>
    </row>
    <row r="5608" spans="1:15" ht="22.05" hidden="1" customHeight="1" x14ac:dyDescent="0.2">
      <c r="A5608" s="227">
        <v>45918</v>
      </c>
      <c r="B5608" s="20" t="s">
        <v>185</v>
      </c>
      <c r="C5608" s="28">
        <v>58157</v>
      </c>
      <c r="D5608" s="56"/>
      <c r="E5608" s="25" t="s">
        <v>5375</v>
      </c>
      <c r="F5608" s="20" t="s">
        <v>79</v>
      </c>
      <c r="H5608" s="23" t="s">
        <v>22</v>
      </c>
      <c r="I5608" s="28" t="s">
        <v>56</v>
      </c>
      <c r="J5608" s="23" t="s">
        <v>116</v>
      </c>
      <c r="K5608" s="156" t="s">
        <v>441</v>
      </c>
      <c r="M5608" s="231">
        <v>0</v>
      </c>
      <c r="N5608" s="231">
        <v>160</v>
      </c>
      <c r="O5608" s="217">
        <f t="shared" si="86"/>
        <v>139755.87999999919</v>
      </c>
    </row>
    <row r="5609" spans="1:15" ht="22.05" hidden="1" customHeight="1" x14ac:dyDescent="0.2">
      <c r="A5609" s="227">
        <v>45918</v>
      </c>
      <c r="B5609" s="20" t="s">
        <v>185</v>
      </c>
      <c r="C5609" s="28">
        <v>58158</v>
      </c>
      <c r="D5609" s="56"/>
      <c r="E5609" s="25" t="s">
        <v>6534</v>
      </c>
      <c r="F5609" s="20" t="s">
        <v>79</v>
      </c>
      <c r="H5609" s="23" t="s">
        <v>21</v>
      </c>
      <c r="I5609" s="28" t="s">
        <v>28</v>
      </c>
      <c r="J5609" s="23" t="s">
        <v>31</v>
      </c>
      <c r="M5609" s="231">
        <v>52000</v>
      </c>
      <c r="N5609" s="231">
        <v>0</v>
      </c>
      <c r="O5609" s="217">
        <f t="shared" si="86"/>
        <v>191755.87999999919</v>
      </c>
    </row>
    <row r="5610" spans="1:15" ht="22.05" hidden="1" customHeight="1" x14ac:dyDescent="0.2">
      <c r="A5610" s="227">
        <v>45918</v>
      </c>
      <c r="B5610" s="20" t="s">
        <v>185</v>
      </c>
      <c r="C5610" s="28">
        <v>58159</v>
      </c>
      <c r="D5610" s="56"/>
      <c r="E5610" s="25" t="s">
        <v>143</v>
      </c>
      <c r="F5610" s="20" t="s">
        <v>79</v>
      </c>
      <c r="H5610" s="23" t="s">
        <v>22</v>
      </c>
      <c r="I5610" s="28" t="s">
        <v>53</v>
      </c>
      <c r="J5610" s="23" t="s">
        <v>112</v>
      </c>
      <c r="K5610" s="156" t="s">
        <v>144</v>
      </c>
      <c r="M5610" s="231">
        <v>0</v>
      </c>
      <c r="N5610" s="231">
        <v>7000</v>
      </c>
      <c r="O5610" s="217">
        <f t="shared" si="86"/>
        <v>184755.87999999919</v>
      </c>
    </row>
    <row r="5611" spans="1:15" ht="22.05" hidden="1" customHeight="1" x14ac:dyDescent="0.2">
      <c r="A5611" s="227">
        <v>45918</v>
      </c>
      <c r="B5611" s="20" t="s">
        <v>185</v>
      </c>
      <c r="C5611" s="28">
        <v>58160</v>
      </c>
      <c r="D5611" s="56"/>
      <c r="E5611" s="25" t="s">
        <v>2480</v>
      </c>
      <c r="F5611" s="20" t="s">
        <v>79</v>
      </c>
      <c r="H5611" s="23" t="s">
        <v>22</v>
      </c>
      <c r="I5611" s="28" t="s">
        <v>54</v>
      </c>
      <c r="J5611" s="23" t="s">
        <v>41</v>
      </c>
      <c r="K5611" s="156" t="s">
        <v>210</v>
      </c>
      <c r="M5611" s="231">
        <v>0</v>
      </c>
      <c r="N5611" s="231">
        <v>60</v>
      </c>
      <c r="O5611" s="217">
        <f t="shared" si="86"/>
        <v>184695.87999999919</v>
      </c>
    </row>
    <row r="5612" spans="1:15" ht="22.05" hidden="1" customHeight="1" x14ac:dyDescent="0.2">
      <c r="A5612" s="227">
        <v>45918</v>
      </c>
      <c r="B5612" s="20" t="s">
        <v>185</v>
      </c>
      <c r="C5612" s="28">
        <v>58161</v>
      </c>
      <c r="D5612" s="56"/>
      <c r="E5612" s="25" t="s">
        <v>131</v>
      </c>
      <c r="F5612" s="20" t="s">
        <v>79</v>
      </c>
      <c r="H5612" s="23" t="s">
        <v>22</v>
      </c>
      <c r="I5612" s="28" t="s">
        <v>103</v>
      </c>
      <c r="J5612" s="23" t="s">
        <v>214</v>
      </c>
      <c r="K5612" s="156" t="s">
        <v>132</v>
      </c>
      <c r="M5612" s="231">
        <v>0</v>
      </c>
      <c r="N5612" s="231">
        <v>400</v>
      </c>
      <c r="O5612" s="217">
        <f t="shared" si="86"/>
        <v>184295.87999999919</v>
      </c>
    </row>
    <row r="5613" spans="1:15" ht="22.05" hidden="1" customHeight="1" x14ac:dyDescent="0.2">
      <c r="A5613" s="227">
        <v>45918</v>
      </c>
      <c r="B5613" s="20" t="s">
        <v>185</v>
      </c>
      <c r="C5613" s="28">
        <v>58162</v>
      </c>
      <c r="D5613" s="56"/>
      <c r="E5613" s="25" t="s">
        <v>6535</v>
      </c>
      <c r="F5613" s="20" t="s">
        <v>79</v>
      </c>
      <c r="H5613" s="23" t="s">
        <v>21</v>
      </c>
      <c r="I5613" s="28" t="s">
        <v>81</v>
      </c>
      <c r="J5613" s="23" t="s">
        <v>177</v>
      </c>
      <c r="M5613" s="231">
        <v>250000</v>
      </c>
      <c r="N5613" s="231">
        <v>0</v>
      </c>
      <c r="O5613" s="217">
        <f t="shared" si="86"/>
        <v>434295.87999999919</v>
      </c>
    </row>
    <row r="5614" spans="1:15" ht="22.05" hidden="1" customHeight="1" x14ac:dyDescent="0.2">
      <c r="A5614" s="227">
        <v>45918</v>
      </c>
      <c r="B5614" s="20" t="s">
        <v>185</v>
      </c>
      <c r="C5614" s="28">
        <v>58163</v>
      </c>
      <c r="D5614" s="56"/>
      <c r="E5614" s="25" t="s">
        <v>6536</v>
      </c>
      <c r="F5614" s="20" t="s">
        <v>79</v>
      </c>
      <c r="H5614" s="23" t="s">
        <v>21</v>
      </c>
      <c r="I5614" s="28" t="s">
        <v>81</v>
      </c>
      <c r="J5614" s="23" t="s">
        <v>174</v>
      </c>
      <c r="M5614" s="231">
        <v>250000</v>
      </c>
      <c r="N5614" s="231">
        <v>0</v>
      </c>
      <c r="O5614" s="217">
        <f t="shared" si="86"/>
        <v>684295.87999999919</v>
      </c>
    </row>
    <row r="5615" spans="1:15" ht="22.05" hidden="1" customHeight="1" x14ac:dyDescent="0.2">
      <c r="A5615" s="227">
        <v>45918</v>
      </c>
      <c r="B5615" s="20" t="s">
        <v>185</v>
      </c>
      <c r="C5615" s="28">
        <v>58164</v>
      </c>
      <c r="D5615" s="56"/>
      <c r="E5615" s="25" t="s">
        <v>6537</v>
      </c>
      <c r="F5615" s="20" t="s">
        <v>79</v>
      </c>
      <c r="H5615" s="23" t="s">
        <v>22</v>
      </c>
      <c r="I5615" s="28" t="s">
        <v>54</v>
      </c>
      <c r="J5615" s="23" t="s">
        <v>41</v>
      </c>
      <c r="K5615" s="156" t="s">
        <v>235</v>
      </c>
      <c r="M5615" s="231">
        <v>0</v>
      </c>
      <c r="N5615" s="231">
        <v>1500</v>
      </c>
      <c r="O5615" s="217">
        <f t="shared" si="86"/>
        <v>682795.87999999919</v>
      </c>
    </row>
    <row r="5616" spans="1:15" ht="22.05" hidden="1" customHeight="1" x14ac:dyDescent="0.2">
      <c r="A5616" s="227">
        <v>45918</v>
      </c>
      <c r="B5616" s="20" t="s">
        <v>185</v>
      </c>
      <c r="C5616" s="28">
        <v>58165</v>
      </c>
      <c r="D5616" s="56"/>
      <c r="E5616" s="25" t="s">
        <v>6538</v>
      </c>
      <c r="F5616" s="20" t="s">
        <v>79</v>
      </c>
      <c r="H5616" s="23" t="s">
        <v>22</v>
      </c>
      <c r="I5616" s="28" t="s">
        <v>57</v>
      </c>
      <c r="J5616" s="23" t="s">
        <v>87</v>
      </c>
      <c r="K5616" s="156" t="s">
        <v>2246</v>
      </c>
      <c r="M5616" s="231">
        <v>0</v>
      </c>
      <c r="N5616" s="231">
        <v>5000</v>
      </c>
      <c r="O5616" s="217">
        <f t="shared" si="86"/>
        <v>677795.87999999919</v>
      </c>
    </row>
    <row r="5617" spans="1:15" ht="22.05" hidden="1" customHeight="1" x14ac:dyDescent="0.2">
      <c r="A5617" s="227">
        <v>45918</v>
      </c>
      <c r="B5617" s="20" t="s">
        <v>185</v>
      </c>
      <c r="C5617" s="28">
        <v>58166</v>
      </c>
      <c r="D5617" s="56"/>
      <c r="E5617" s="25" t="s">
        <v>6539</v>
      </c>
      <c r="F5617" s="20" t="s">
        <v>79</v>
      </c>
      <c r="H5617" s="23" t="s">
        <v>22</v>
      </c>
      <c r="I5617" s="28" t="s">
        <v>54</v>
      </c>
      <c r="J5617" s="23" t="s">
        <v>32</v>
      </c>
      <c r="K5617" s="156" t="s">
        <v>390</v>
      </c>
      <c r="M5617" s="231">
        <v>0</v>
      </c>
      <c r="N5617" s="231">
        <v>10000</v>
      </c>
      <c r="O5617" s="217">
        <f t="shared" si="86"/>
        <v>667795.87999999919</v>
      </c>
    </row>
    <row r="5618" spans="1:15" ht="22.05" hidden="1" customHeight="1" x14ac:dyDescent="0.2">
      <c r="A5618" s="227">
        <v>45918</v>
      </c>
      <c r="B5618" s="20" t="s">
        <v>185</v>
      </c>
      <c r="C5618" s="28">
        <v>58167</v>
      </c>
      <c r="D5618" s="56"/>
      <c r="E5618" s="25" t="s">
        <v>6540</v>
      </c>
      <c r="F5618" s="20" t="s">
        <v>79</v>
      </c>
      <c r="H5618" s="23" t="s">
        <v>22</v>
      </c>
      <c r="I5618" s="28" t="s">
        <v>103</v>
      </c>
      <c r="J5618" s="23" t="s">
        <v>97</v>
      </c>
      <c r="K5618" s="156" t="s">
        <v>3756</v>
      </c>
      <c r="M5618" s="231">
        <v>0</v>
      </c>
      <c r="N5618" s="231">
        <v>3085</v>
      </c>
      <c r="O5618" s="217">
        <f t="shared" si="86"/>
        <v>664710.87999999919</v>
      </c>
    </row>
    <row r="5619" spans="1:15" ht="22.05" hidden="1" customHeight="1" x14ac:dyDescent="0.2">
      <c r="A5619" s="227">
        <v>45919</v>
      </c>
      <c r="B5619" s="20" t="s">
        <v>185</v>
      </c>
      <c r="C5619" s="28">
        <v>58169</v>
      </c>
      <c r="D5619" s="56"/>
      <c r="E5619" s="25" t="s">
        <v>2232</v>
      </c>
      <c r="F5619" s="20" t="s">
        <v>79</v>
      </c>
      <c r="H5619" s="23" t="s">
        <v>21</v>
      </c>
      <c r="I5619" s="28" t="s">
        <v>28</v>
      </c>
      <c r="J5619" s="23" t="s">
        <v>199</v>
      </c>
      <c r="M5619" s="231">
        <v>63550</v>
      </c>
      <c r="N5619" s="231">
        <v>0</v>
      </c>
      <c r="O5619" s="217">
        <f t="shared" si="86"/>
        <v>728260.87999999919</v>
      </c>
    </row>
    <row r="5620" spans="1:15" ht="22.05" hidden="1" customHeight="1" x14ac:dyDescent="0.2">
      <c r="A5620" s="227">
        <v>45919</v>
      </c>
      <c r="B5620" s="20" t="s">
        <v>185</v>
      </c>
      <c r="C5620" s="28">
        <v>58170</v>
      </c>
      <c r="D5620" s="56"/>
      <c r="E5620" s="25" t="s">
        <v>3772</v>
      </c>
      <c r="F5620" s="20" t="s">
        <v>79</v>
      </c>
      <c r="H5620" s="23" t="s">
        <v>22</v>
      </c>
      <c r="I5620" s="28" t="s">
        <v>103</v>
      </c>
      <c r="J5620" s="23" t="s">
        <v>214</v>
      </c>
      <c r="K5620" s="156" t="s">
        <v>210</v>
      </c>
      <c r="M5620" s="231">
        <v>0</v>
      </c>
      <c r="N5620" s="231">
        <v>320</v>
      </c>
      <c r="O5620" s="217">
        <f t="shared" si="86"/>
        <v>727940.87999999919</v>
      </c>
    </row>
    <row r="5621" spans="1:15" ht="22.05" hidden="1" customHeight="1" x14ac:dyDescent="0.2">
      <c r="A5621" s="227">
        <v>45919</v>
      </c>
      <c r="B5621" s="20" t="s">
        <v>185</v>
      </c>
      <c r="C5621" s="28">
        <v>58171</v>
      </c>
      <c r="D5621" s="56"/>
      <c r="E5621" s="25" t="s">
        <v>6541</v>
      </c>
      <c r="F5621" s="20" t="s">
        <v>79</v>
      </c>
      <c r="H5621" s="23" t="s">
        <v>22</v>
      </c>
      <c r="I5621" s="28" t="s">
        <v>103</v>
      </c>
      <c r="J5621" s="23" t="s">
        <v>93</v>
      </c>
      <c r="K5621" s="156" t="s">
        <v>368</v>
      </c>
      <c r="M5621" s="231">
        <v>0</v>
      </c>
      <c r="N5621" s="231">
        <v>226</v>
      </c>
      <c r="O5621" s="217">
        <f t="shared" si="86"/>
        <v>727714.87999999919</v>
      </c>
    </row>
    <row r="5622" spans="1:15" ht="22.05" hidden="1" customHeight="1" x14ac:dyDescent="0.2">
      <c r="A5622" s="227">
        <v>45919</v>
      </c>
      <c r="B5622" s="20" t="s">
        <v>185</v>
      </c>
      <c r="C5622" s="28">
        <v>58172</v>
      </c>
      <c r="D5622" s="56"/>
      <c r="E5622" s="25" t="s">
        <v>4821</v>
      </c>
      <c r="F5622" s="20" t="s">
        <v>79</v>
      </c>
      <c r="H5622" s="23" t="s">
        <v>22</v>
      </c>
      <c r="I5622" s="28" t="s">
        <v>54</v>
      </c>
      <c r="J5622" s="23" t="s">
        <v>41</v>
      </c>
      <c r="K5622" s="156" t="s">
        <v>559</v>
      </c>
      <c r="M5622" s="231">
        <v>0</v>
      </c>
      <c r="N5622" s="231">
        <v>2300</v>
      </c>
      <c r="O5622" s="217">
        <f t="shared" si="86"/>
        <v>725414.87999999919</v>
      </c>
    </row>
    <row r="5623" spans="1:15" ht="22.05" hidden="1" customHeight="1" x14ac:dyDescent="0.2">
      <c r="A5623" s="227">
        <v>45919</v>
      </c>
      <c r="B5623" s="20" t="s">
        <v>185</v>
      </c>
      <c r="C5623" s="28">
        <v>58173</v>
      </c>
      <c r="D5623" s="56"/>
      <c r="E5623" s="25" t="s">
        <v>3696</v>
      </c>
      <c r="F5623" s="20" t="s">
        <v>79</v>
      </c>
      <c r="H5623" s="23" t="s">
        <v>22</v>
      </c>
      <c r="I5623" s="28" t="s">
        <v>103</v>
      </c>
      <c r="J5623" s="23" t="s">
        <v>214</v>
      </c>
      <c r="K5623" s="156" t="s">
        <v>210</v>
      </c>
      <c r="M5623" s="231">
        <v>0</v>
      </c>
      <c r="N5623" s="231">
        <v>320</v>
      </c>
      <c r="O5623" s="217">
        <f t="shared" si="86"/>
        <v>725094.87999999919</v>
      </c>
    </row>
    <row r="5624" spans="1:15" ht="22.05" hidden="1" customHeight="1" x14ac:dyDescent="0.2">
      <c r="A5624" s="227">
        <v>45919</v>
      </c>
      <c r="B5624" s="20" t="s">
        <v>185</v>
      </c>
      <c r="C5624" s="28">
        <v>58174</v>
      </c>
      <c r="D5624" s="56"/>
      <c r="E5624" s="25" t="s">
        <v>127</v>
      </c>
      <c r="F5624" s="20" t="s">
        <v>79</v>
      </c>
      <c r="H5624" s="23" t="s">
        <v>22</v>
      </c>
      <c r="I5624" s="28" t="s">
        <v>54</v>
      </c>
      <c r="J5624" s="23" t="s">
        <v>61</v>
      </c>
      <c r="K5624" s="156" t="s">
        <v>445</v>
      </c>
      <c r="M5624" s="231">
        <v>0</v>
      </c>
      <c r="N5624" s="231">
        <v>20000</v>
      </c>
      <c r="O5624" s="217">
        <f t="shared" si="86"/>
        <v>705094.87999999919</v>
      </c>
    </row>
    <row r="5625" spans="1:15" ht="22.05" hidden="1" customHeight="1" x14ac:dyDescent="0.2">
      <c r="A5625" s="227">
        <v>45919</v>
      </c>
      <c r="B5625" s="20" t="s">
        <v>185</v>
      </c>
      <c r="C5625" s="28">
        <v>58175</v>
      </c>
      <c r="D5625" s="56"/>
      <c r="E5625" s="25" t="s">
        <v>130</v>
      </c>
      <c r="F5625" s="20" t="s">
        <v>79</v>
      </c>
      <c r="H5625" s="23" t="s">
        <v>22</v>
      </c>
      <c r="I5625" s="28" t="s">
        <v>29</v>
      </c>
      <c r="J5625" s="23" t="s">
        <v>201</v>
      </c>
      <c r="K5625" s="156" t="s">
        <v>542</v>
      </c>
      <c r="M5625" s="231">
        <v>0</v>
      </c>
      <c r="N5625" s="231">
        <v>3000</v>
      </c>
      <c r="O5625" s="217">
        <f t="shared" si="86"/>
        <v>702094.87999999919</v>
      </c>
    </row>
    <row r="5626" spans="1:15" ht="22.05" hidden="1" customHeight="1" x14ac:dyDescent="0.2">
      <c r="A5626" s="227">
        <v>45919</v>
      </c>
      <c r="B5626" s="20" t="s">
        <v>185</v>
      </c>
      <c r="C5626" s="28">
        <v>58176</v>
      </c>
      <c r="D5626" s="56"/>
      <c r="E5626" s="25" t="s">
        <v>130</v>
      </c>
      <c r="F5626" s="20" t="s">
        <v>79</v>
      </c>
      <c r="H5626" s="23" t="s">
        <v>22</v>
      </c>
      <c r="I5626" s="28" t="s">
        <v>53</v>
      </c>
      <c r="J5626" s="23" t="s">
        <v>113</v>
      </c>
      <c r="K5626" s="156" t="s">
        <v>6553</v>
      </c>
      <c r="M5626" s="231">
        <v>0</v>
      </c>
      <c r="N5626" s="231">
        <v>1000</v>
      </c>
      <c r="O5626" s="217">
        <f t="shared" si="86"/>
        <v>701094.87999999919</v>
      </c>
    </row>
    <row r="5627" spans="1:15" ht="22.05" hidden="1" customHeight="1" x14ac:dyDescent="0.2">
      <c r="A5627" s="227">
        <v>45919</v>
      </c>
      <c r="B5627" s="20" t="s">
        <v>185</v>
      </c>
      <c r="C5627" s="28">
        <v>58177</v>
      </c>
      <c r="D5627" s="56"/>
      <c r="E5627" s="25" t="s">
        <v>6542</v>
      </c>
      <c r="F5627" s="20" t="s">
        <v>79</v>
      </c>
      <c r="H5627" s="23" t="s">
        <v>22</v>
      </c>
      <c r="I5627" s="28" t="s">
        <v>103</v>
      </c>
      <c r="J5627" s="23" t="s">
        <v>93</v>
      </c>
      <c r="K5627" s="156" t="s">
        <v>368</v>
      </c>
      <c r="M5627" s="231">
        <v>0</v>
      </c>
      <c r="N5627" s="231">
        <v>930</v>
      </c>
      <c r="O5627" s="217">
        <f t="shared" si="86"/>
        <v>700164.87999999919</v>
      </c>
    </row>
    <row r="5628" spans="1:15" ht="22.05" hidden="1" customHeight="1" x14ac:dyDescent="0.2">
      <c r="A5628" s="227">
        <v>45919</v>
      </c>
      <c r="B5628" s="20" t="s">
        <v>185</v>
      </c>
      <c r="C5628" s="28">
        <v>58178</v>
      </c>
      <c r="D5628" s="56"/>
      <c r="E5628" s="25" t="s">
        <v>143</v>
      </c>
      <c r="F5628" s="20" t="s">
        <v>79</v>
      </c>
      <c r="H5628" s="23" t="s">
        <v>22</v>
      </c>
      <c r="I5628" s="28" t="s">
        <v>53</v>
      </c>
      <c r="J5628" s="23" t="s">
        <v>112</v>
      </c>
      <c r="K5628" s="156" t="s">
        <v>144</v>
      </c>
      <c r="M5628" s="231">
        <v>0</v>
      </c>
      <c r="N5628" s="231">
        <v>6580</v>
      </c>
      <c r="O5628" s="217">
        <f t="shared" si="86"/>
        <v>693584.87999999919</v>
      </c>
    </row>
    <row r="5629" spans="1:15" ht="22.05" hidden="1" customHeight="1" x14ac:dyDescent="0.2">
      <c r="A5629" s="227">
        <v>45919</v>
      </c>
      <c r="B5629" s="20" t="s">
        <v>185</v>
      </c>
      <c r="C5629" s="28">
        <v>58179</v>
      </c>
      <c r="D5629" s="56"/>
      <c r="E5629" s="25" t="s">
        <v>539</v>
      </c>
      <c r="F5629" s="20" t="s">
        <v>79</v>
      </c>
      <c r="H5629" s="23" t="s">
        <v>22</v>
      </c>
      <c r="I5629" s="28" t="s">
        <v>53</v>
      </c>
      <c r="J5629" s="23" t="s">
        <v>112</v>
      </c>
      <c r="K5629" s="156" t="s">
        <v>5798</v>
      </c>
      <c r="M5629" s="231">
        <v>0</v>
      </c>
      <c r="N5629" s="231">
        <v>1900</v>
      </c>
      <c r="O5629" s="217">
        <f t="shared" si="86"/>
        <v>691684.87999999919</v>
      </c>
    </row>
    <row r="5630" spans="1:15" ht="22.05" hidden="1" customHeight="1" x14ac:dyDescent="0.2">
      <c r="A5630" s="227">
        <v>45919</v>
      </c>
      <c r="B5630" s="20" t="s">
        <v>185</v>
      </c>
      <c r="C5630" s="28">
        <v>58180</v>
      </c>
      <c r="D5630" s="56"/>
      <c r="E5630" s="25" t="s">
        <v>375</v>
      </c>
      <c r="F5630" s="20" t="s">
        <v>79</v>
      </c>
      <c r="H5630" s="23" t="s">
        <v>22</v>
      </c>
      <c r="I5630" s="28" t="s">
        <v>54</v>
      </c>
      <c r="J5630" s="23" t="s">
        <v>61</v>
      </c>
      <c r="K5630" s="156" t="s">
        <v>387</v>
      </c>
      <c r="M5630" s="231">
        <v>0</v>
      </c>
      <c r="N5630" s="231">
        <v>2200</v>
      </c>
      <c r="O5630" s="217">
        <f t="shared" si="86"/>
        <v>689484.87999999919</v>
      </c>
    </row>
    <row r="5631" spans="1:15" ht="22.05" hidden="1" customHeight="1" x14ac:dyDescent="0.2">
      <c r="A5631" s="227">
        <v>45919</v>
      </c>
      <c r="B5631" s="20" t="s">
        <v>185</v>
      </c>
      <c r="C5631" s="28">
        <v>58181</v>
      </c>
      <c r="D5631" s="56"/>
      <c r="E5631" s="25" t="s">
        <v>157</v>
      </c>
      <c r="F5631" s="20" t="s">
        <v>79</v>
      </c>
      <c r="H5631" s="23" t="s">
        <v>22</v>
      </c>
      <c r="I5631" s="28" t="s">
        <v>103</v>
      </c>
      <c r="J5631" s="23" t="s">
        <v>60</v>
      </c>
      <c r="K5631" s="156" t="s">
        <v>135</v>
      </c>
      <c r="M5631" s="231">
        <v>0</v>
      </c>
      <c r="N5631" s="231">
        <v>550</v>
      </c>
      <c r="O5631" s="217">
        <f t="shared" si="86"/>
        <v>688934.87999999919</v>
      </c>
    </row>
    <row r="5632" spans="1:15" ht="22.05" hidden="1" customHeight="1" x14ac:dyDescent="0.2">
      <c r="A5632" s="227">
        <v>45919</v>
      </c>
      <c r="B5632" s="20" t="s">
        <v>185</v>
      </c>
      <c r="C5632" s="28">
        <v>58182</v>
      </c>
      <c r="D5632" s="56"/>
      <c r="E5632" s="25" t="s">
        <v>6543</v>
      </c>
      <c r="F5632" s="20" t="s">
        <v>79</v>
      </c>
      <c r="H5632" s="23" t="s">
        <v>22</v>
      </c>
      <c r="I5632" s="28" t="s">
        <v>103</v>
      </c>
      <c r="J5632" s="23" t="s">
        <v>93</v>
      </c>
      <c r="K5632" s="156" t="s">
        <v>355</v>
      </c>
      <c r="M5632" s="231">
        <v>0</v>
      </c>
      <c r="N5632" s="231">
        <v>750</v>
      </c>
      <c r="O5632" s="217">
        <f t="shared" si="86"/>
        <v>688184.87999999919</v>
      </c>
    </row>
    <row r="5633" spans="1:15" ht="22.05" hidden="1" customHeight="1" x14ac:dyDescent="0.2">
      <c r="A5633" s="227">
        <v>45919</v>
      </c>
      <c r="B5633" s="20" t="s">
        <v>185</v>
      </c>
      <c r="C5633" s="28">
        <v>58183</v>
      </c>
      <c r="D5633" s="56"/>
      <c r="E5633" s="25" t="s">
        <v>6544</v>
      </c>
      <c r="F5633" s="20" t="s">
        <v>79</v>
      </c>
      <c r="H5633" s="23" t="s">
        <v>22</v>
      </c>
      <c r="I5633" s="28" t="s">
        <v>103</v>
      </c>
      <c r="J5633" s="23" t="s">
        <v>102</v>
      </c>
      <c r="K5633" s="156" t="s">
        <v>210</v>
      </c>
      <c r="M5633" s="231">
        <v>0</v>
      </c>
      <c r="N5633" s="231">
        <v>600</v>
      </c>
      <c r="O5633" s="217">
        <f t="shared" si="86"/>
        <v>687584.87999999919</v>
      </c>
    </row>
    <row r="5634" spans="1:15" ht="22.05" hidden="1" customHeight="1" x14ac:dyDescent="0.2">
      <c r="A5634" s="227">
        <v>45919</v>
      </c>
      <c r="B5634" s="20" t="s">
        <v>185</v>
      </c>
      <c r="C5634" s="28">
        <v>58184</v>
      </c>
      <c r="D5634" s="56"/>
      <c r="E5634" s="25" t="s">
        <v>6545</v>
      </c>
      <c r="F5634" s="20" t="s">
        <v>79</v>
      </c>
      <c r="H5634" s="23" t="s">
        <v>21</v>
      </c>
      <c r="I5634" s="28" t="s">
        <v>81</v>
      </c>
      <c r="J5634" s="23" t="s">
        <v>181</v>
      </c>
      <c r="M5634" s="231">
        <v>420000</v>
      </c>
      <c r="N5634" s="231">
        <v>0</v>
      </c>
      <c r="O5634" s="217">
        <f t="shared" si="86"/>
        <v>1107584.8799999992</v>
      </c>
    </row>
    <row r="5635" spans="1:15" ht="22.05" hidden="1" customHeight="1" x14ac:dyDescent="0.2">
      <c r="A5635" s="227">
        <v>45919</v>
      </c>
      <c r="B5635" s="20" t="s">
        <v>185</v>
      </c>
      <c r="C5635" s="28">
        <v>58185</v>
      </c>
      <c r="D5635" s="56"/>
      <c r="E5635" s="25" t="s">
        <v>6546</v>
      </c>
      <c r="F5635" s="20" t="s">
        <v>79</v>
      </c>
      <c r="H5635" s="23" t="s">
        <v>21</v>
      </c>
      <c r="I5635" s="28" t="s">
        <v>81</v>
      </c>
      <c r="J5635" s="23" t="s">
        <v>184</v>
      </c>
      <c r="M5635" s="231">
        <v>300000</v>
      </c>
      <c r="N5635" s="231">
        <v>0</v>
      </c>
      <c r="O5635" s="217">
        <f t="shared" si="86"/>
        <v>1407584.8799999992</v>
      </c>
    </row>
    <row r="5636" spans="1:15" ht="22.05" hidden="1" customHeight="1" x14ac:dyDescent="0.2">
      <c r="A5636" s="227">
        <v>45919</v>
      </c>
      <c r="B5636" s="20" t="s">
        <v>185</v>
      </c>
      <c r="C5636" s="28">
        <v>58186</v>
      </c>
      <c r="D5636" s="56"/>
      <c r="E5636" s="25" t="s">
        <v>143</v>
      </c>
      <c r="F5636" s="20" t="s">
        <v>79</v>
      </c>
      <c r="H5636" s="23" t="s">
        <v>22</v>
      </c>
      <c r="I5636" s="28" t="s">
        <v>53</v>
      </c>
      <c r="J5636" s="23" t="s">
        <v>112</v>
      </c>
      <c r="K5636" s="156" t="s">
        <v>955</v>
      </c>
      <c r="M5636" s="231">
        <v>0</v>
      </c>
      <c r="N5636" s="231">
        <v>95651</v>
      </c>
      <c r="O5636" s="217">
        <f t="shared" si="86"/>
        <v>1311933.8799999992</v>
      </c>
    </row>
    <row r="5637" spans="1:15" ht="22.05" hidden="1" customHeight="1" x14ac:dyDescent="0.2">
      <c r="A5637" s="227">
        <v>45919</v>
      </c>
      <c r="B5637" s="20" t="s">
        <v>185</v>
      </c>
      <c r="C5637" s="28">
        <v>58187</v>
      </c>
      <c r="D5637" s="56"/>
      <c r="E5637" s="25" t="s">
        <v>143</v>
      </c>
      <c r="F5637" s="20" t="s">
        <v>79</v>
      </c>
      <c r="H5637" s="23" t="s">
        <v>22</v>
      </c>
      <c r="I5637" s="28" t="s">
        <v>53</v>
      </c>
      <c r="J5637" s="23" t="s">
        <v>112</v>
      </c>
      <c r="K5637" s="156" t="s">
        <v>954</v>
      </c>
      <c r="M5637" s="231">
        <v>0</v>
      </c>
      <c r="N5637" s="231">
        <v>99221</v>
      </c>
      <c r="O5637" s="217">
        <f t="shared" si="86"/>
        <v>1212712.8799999992</v>
      </c>
    </row>
    <row r="5638" spans="1:15" ht="22.05" hidden="1" customHeight="1" x14ac:dyDescent="0.2">
      <c r="A5638" s="227">
        <v>45919</v>
      </c>
      <c r="B5638" s="20" t="s">
        <v>185</v>
      </c>
      <c r="C5638" s="28">
        <v>58188</v>
      </c>
      <c r="D5638" s="56"/>
      <c r="E5638" s="25" t="s">
        <v>143</v>
      </c>
      <c r="F5638" s="20" t="s">
        <v>79</v>
      </c>
      <c r="H5638" s="23" t="s">
        <v>22</v>
      </c>
      <c r="I5638" s="28" t="s">
        <v>53</v>
      </c>
      <c r="J5638" s="23" t="s">
        <v>112</v>
      </c>
      <c r="K5638" s="156" t="s">
        <v>497</v>
      </c>
      <c r="M5638" s="231">
        <v>0</v>
      </c>
      <c r="N5638" s="231">
        <v>101244</v>
      </c>
      <c r="O5638" s="217">
        <f t="shared" si="86"/>
        <v>1111468.8799999992</v>
      </c>
    </row>
    <row r="5639" spans="1:15" ht="22.05" hidden="1" customHeight="1" x14ac:dyDescent="0.2">
      <c r="A5639" s="227">
        <v>45919</v>
      </c>
      <c r="B5639" s="20" t="s">
        <v>185</v>
      </c>
      <c r="C5639" s="28">
        <v>58189</v>
      </c>
      <c r="D5639" s="56"/>
      <c r="E5639" s="25" t="s">
        <v>143</v>
      </c>
      <c r="F5639" s="20" t="s">
        <v>79</v>
      </c>
      <c r="H5639" s="23" t="s">
        <v>22</v>
      </c>
      <c r="I5639" s="28" t="s">
        <v>53</v>
      </c>
      <c r="J5639" s="23" t="s">
        <v>112</v>
      </c>
      <c r="K5639" s="156" t="s">
        <v>526</v>
      </c>
      <c r="M5639" s="231">
        <v>0</v>
      </c>
      <c r="N5639" s="231">
        <v>85803</v>
      </c>
      <c r="O5639" s="217">
        <f t="shared" si="86"/>
        <v>1025665.8799999992</v>
      </c>
    </row>
    <row r="5640" spans="1:15" ht="22.05" hidden="1" customHeight="1" x14ac:dyDescent="0.2">
      <c r="A5640" s="227">
        <v>45919</v>
      </c>
      <c r="B5640" s="20" t="s">
        <v>185</v>
      </c>
      <c r="C5640" s="28">
        <v>58190</v>
      </c>
      <c r="D5640" s="56"/>
      <c r="E5640" s="25" t="s">
        <v>158</v>
      </c>
      <c r="F5640" s="20" t="s">
        <v>79</v>
      </c>
      <c r="H5640" s="23" t="s">
        <v>22</v>
      </c>
      <c r="I5640" s="28" t="s">
        <v>56</v>
      </c>
      <c r="J5640" s="23" t="s">
        <v>116</v>
      </c>
      <c r="K5640" s="156" t="s">
        <v>139</v>
      </c>
      <c r="M5640" s="231">
        <v>0</v>
      </c>
      <c r="N5640" s="231">
        <v>450</v>
      </c>
      <c r="O5640" s="217">
        <f t="shared" si="86"/>
        <v>1025215.8799999992</v>
      </c>
    </row>
    <row r="5641" spans="1:15" ht="22.05" hidden="1" customHeight="1" x14ac:dyDescent="0.2">
      <c r="A5641" s="227">
        <v>45919</v>
      </c>
      <c r="B5641" s="20" t="s">
        <v>185</v>
      </c>
      <c r="C5641" s="28">
        <v>58191</v>
      </c>
      <c r="D5641" s="56"/>
      <c r="E5641" s="25" t="s">
        <v>128</v>
      </c>
      <c r="F5641" s="20" t="s">
        <v>79</v>
      </c>
      <c r="H5641" s="23" t="s">
        <v>22</v>
      </c>
      <c r="I5641" s="28" t="s">
        <v>56</v>
      </c>
      <c r="J5641" s="23" t="s">
        <v>116</v>
      </c>
      <c r="K5641" s="156" t="s">
        <v>129</v>
      </c>
      <c r="M5641" s="231">
        <v>0</v>
      </c>
      <c r="N5641" s="231">
        <v>60</v>
      </c>
      <c r="O5641" s="217">
        <f t="shared" si="86"/>
        <v>1025155.8799999992</v>
      </c>
    </row>
    <row r="5642" spans="1:15" ht="22.05" hidden="1" customHeight="1" x14ac:dyDescent="0.2">
      <c r="A5642" s="227">
        <v>45919</v>
      </c>
      <c r="B5642" s="20" t="s">
        <v>185</v>
      </c>
      <c r="C5642" s="28">
        <v>58192</v>
      </c>
      <c r="D5642" s="56"/>
      <c r="E5642" s="25" t="s">
        <v>3763</v>
      </c>
      <c r="F5642" s="20" t="s">
        <v>79</v>
      </c>
      <c r="H5642" s="23" t="s">
        <v>22</v>
      </c>
      <c r="I5642" s="28" t="s">
        <v>103</v>
      </c>
      <c r="J5642" s="23" t="s">
        <v>92</v>
      </c>
      <c r="K5642" s="156" t="s">
        <v>205</v>
      </c>
      <c r="M5642" s="231">
        <v>0</v>
      </c>
      <c r="N5642" s="231">
        <v>20000</v>
      </c>
      <c r="O5642" s="217">
        <f t="shared" si="86"/>
        <v>1005155.8799999992</v>
      </c>
    </row>
    <row r="5643" spans="1:15" ht="22.05" hidden="1" customHeight="1" x14ac:dyDescent="0.2">
      <c r="A5643" s="227">
        <v>45919</v>
      </c>
      <c r="B5643" s="20" t="s">
        <v>185</v>
      </c>
      <c r="C5643" s="28">
        <v>58193</v>
      </c>
      <c r="D5643" s="56"/>
      <c r="E5643" s="25" t="s">
        <v>154</v>
      </c>
      <c r="F5643" s="20" t="s">
        <v>79</v>
      </c>
      <c r="H5643" s="23" t="s">
        <v>22</v>
      </c>
      <c r="I5643" s="28" t="s">
        <v>103</v>
      </c>
      <c r="J5643" s="23" t="s">
        <v>219</v>
      </c>
      <c r="K5643" s="156" t="s">
        <v>1241</v>
      </c>
      <c r="M5643" s="231">
        <v>0</v>
      </c>
      <c r="N5643" s="231">
        <v>360</v>
      </c>
      <c r="O5643" s="217">
        <f t="shared" si="86"/>
        <v>1004795.8799999992</v>
      </c>
    </row>
    <row r="5644" spans="1:15" ht="22.05" hidden="1" customHeight="1" x14ac:dyDescent="0.2">
      <c r="A5644" s="227">
        <v>45919</v>
      </c>
      <c r="B5644" s="20" t="s">
        <v>185</v>
      </c>
      <c r="C5644" s="28">
        <v>58194</v>
      </c>
      <c r="D5644" s="56"/>
      <c r="E5644" s="25" t="s">
        <v>1013</v>
      </c>
      <c r="F5644" s="20" t="s">
        <v>79</v>
      </c>
      <c r="H5644" s="23" t="s">
        <v>21</v>
      </c>
      <c r="I5644" s="28" t="s">
        <v>28</v>
      </c>
      <c r="J5644" s="23" t="s">
        <v>30</v>
      </c>
      <c r="M5644" s="231">
        <v>153350</v>
      </c>
      <c r="N5644" s="231">
        <v>0</v>
      </c>
      <c r="O5644" s="217">
        <f t="shared" si="86"/>
        <v>1158145.8799999992</v>
      </c>
    </row>
    <row r="5645" spans="1:15" ht="22.05" hidden="1" customHeight="1" x14ac:dyDescent="0.2">
      <c r="A5645" s="227">
        <v>45919</v>
      </c>
      <c r="B5645" s="20" t="s">
        <v>185</v>
      </c>
      <c r="C5645" s="28">
        <v>58195</v>
      </c>
      <c r="D5645" s="56"/>
      <c r="E5645" s="25" t="s">
        <v>6547</v>
      </c>
      <c r="F5645" s="20" t="s">
        <v>79</v>
      </c>
      <c r="H5645" s="23" t="s">
        <v>22</v>
      </c>
      <c r="I5645" s="28" t="s">
        <v>103</v>
      </c>
      <c r="J5645" s="23" t="s">
        <v>92</v>
      </c>
      <c r="K5645" s="156" t="s">
        <v>6554</v>
      </c>
      <c r="M5645" s="231">
        <v>0</v>
      </c>
      <c r="N5645" s="231">
        <v>650</v>
      </c>
      <c r="O5645" s="217">
        <f t="shared" si="86"/>
        <v>1157495.8799999992</v>
      </c>
    </row>
    <row r="5646" spans="1:15" ht="22.05" hidden="1" customHeight="1" x14ac:dyDescent="0.2">
      <c r="A5646" s="227">
        <v>45919</v>
      </c>
      <c r="B5646" s="20" t="s">
        <v>185</v>
      </c>
      <c r="C5646" s="28">
        <v>58196</v>
      </c>
      <c r="D5646" s="56"/>
      <c r="E5646" s="25" t="s">
        <v>6548</v>
      </c>
      <c r="F5646" s="20" t="s">
        <v>79</v>
      </c>
      <c r="H5646" s="23" t="s">
        <v>22</v>
      </c>
      <c r="I5646" s="28" t="s">
        <v>55</v>
      </c>
      <c r="J5646" s="23" t="s">
        <v>73</v>
      </c>
      <c r="K5646" s="156" t="s">
        <v>140</v>
      </c>
      <c r="M5646" s="231">
        <v>0</v>
      </c>
      <c r="N5646" s="231">
        <v>1500</v>
      </c>
      <c r="O5646" s="217">
        <f t="shared" si="86"/>
        <v>1155995.8799999992</v>
      </c>
    </row>
    <row r="5647" spans="1:15" ht="22.05" hidden="1" customHeight="1" x14ac:dyDescent="0.2">
      <c r="A5647" s="227">
        <v>45919</v>
      </c>
      <c r="B5647" s="20" t="s">
        <v>185</v>
      </c>
      <c r="C5647" s="28">
        <v>58197</v>
      </c>
      <c r="D5647" s="56"/>
      <c r="E5647" s="25" t="s">
        <v>6549</v>
      </c>
      <c r="F5647" s="20" t="s">
        <v>79</v>
      </c>
      <c r="H5647" s="23" t="s">
        <v>22</v>
      </c>
      <c r="I5647" s="28" t="s">
        <v>55</v>
      </c>
      <c r="J5647" s="23" t="s">
        <v>261</v>
      </c>
      <c r="K5647" s="156" t="s">
        <v>360</v>
      </c>
      <c r="M5647" s="231">
        <v>0</v>
      </c>
      <c r="N5647" s="231">
        <v>6000</v>
      </c>
      <c r="O5647" s="217">
        <f t="shared" si="86"/>
        <v>1149995.8799999992</v>
      </c>
    </row>
    <row r="5648" spans="1:15" ht="22.05" hidden="1" customHeight="1" x14ac:dyDescent="0.2">
      <c r="A5648" s="227">
        <v>45919</v>
      </c>
      <c r="B5648" s="20" t="s">
        <v>185</v>
      </c>
      <c r="C5648" s="28">
        <v>58198</v>
      </c>
      <c r="D5648" s="56"/>
      <c r="E5648" s="25" t="s">
        <v>6550</v>
      </c>
      <c r="F5648" s="20" t="s">
        <v>79</v>
      </c>
      <c r="H5648" s="23" t="s">
        <v>22</v>
      </c>
      <c r="I5648" s="28" t="s">
        <v>55</v>
      </c>
      <c r="J5648" s="23" t="s">
        <v>73</v>
      </c>
      <c r="K5648" s="156" t="s">
        <v>206</v>
      </c>
      <c r="M5648" s="231">
        <v>0</v>
      </c>
      <c r="N5648" s="231">
        <v>10632</v>
      </c>
      <c r="O5648" s="217">
        <f t="shared" si="86"/>
        <v>1139363.8799999992</v>
      </c>
    </row>
    <row r="5649" spans="1:15" ht="22.05" hidden="1" customHeight="1" x14ac:dyDescent="0.2">
      <c r="A5649" s="227">
        <v>45919</v>
      </c>
      <c r="B5649" s="20" t="s">
        <v>185</v>
      </c>
      <c r="C5649" s="28">
        <v>58199</v>
      </c>
      <c r="D5649" s="56"/>
      <c r="E5649" s="25" t="s">
        <v>6551</v>
      </c>
      <c r="F5649" s="20" t="s">
        <v>79</v>
      </c>
      <c r="H5649" s="23" t="s">
        <v>22</v>
      </c>
      <c r="I5649" s="28" t="s">
        <v>54</v>
      </c>
      <c r="J5649" s="23" t="s">
        <v>32</v>
      </c>
      <c r="K5649" s="156" t="s">
        <v>6555</v>
      </c>
      <c r="M5649" s="229">
        <v>0</v>
      </c>
      <c r="N5649" s="229">
        <v>1000</v>
      </c>
      <c r="O5649" s="217">
        <f t="shared" si="86"/>
        <v>1138363.8799999992</v>
      </c>
    </row>
    <row r="5650" spans="1:15" ht="22.05" hidden="1" customHeight="1" x14ac:dyDescent="0.2">
      <c r="A5650" s="227">
        <v>45919</v>
      </c>
      <c r="B5650" s="20" t="s">
        <v>185</v>
      </c>
      <c r="C5650" s="28">
        <v>58200</v>
      </c>
      <c r="D5650" s="56"/>
      <c r="E5650" s="25" t="s">
        <v>1578</v>
      </c>
      <c r="F5650" s="20" t="s">
        <v>79</v>
      </c>
      <c r="H5650" s="23" t="s">
        <v>22</v>
      </c>
      <c r="I5650" s="28" t="s">
        <v>56</v>
      </c>
      <c r="J5650" s="23" t="s">
        <v>88</v>
      </c>
      <c r="K5650" s="156" t="s">
        <v>265</v>
      </c>
      <c r="M5650" s="229">
        <v>0</v>
      </c>
      <c r="N5650" s="229">
        <v>1500</v>
      </c>
      <c r="O5650" s="217">
        <f t="shared" si="86"/>
        <v>1136863.8799999992</v>
      </c>
    </row>
    <row r="5651" spans="1:15" ht="22.05" hidden="1" customHeight="1" x14ac:dyDescent="0.2">
      <c r="A5651" s="227">
        <v>45919</v>
      </c>
      <c r="B5651" s="20" t="s">
        <v>185</v>
      </c>
      <c r="C5651" s="28">
        <v>58201</v>
      </c>
      <c r="D5651" s="56"/>
      <c r="E5651" s="25" t="s">
        <v>6552</v>
      </c>
      <c r="F5651" s="20" t="s">
        <v>79</v>
      </c>
      <c r="H5651" s="23" t="s">
        <v>22</v>
      </c>
      <c r="I5651" s="28" t="s">
        <v>54</v>
      </c>
      <c r="J5651" s="23" t="s">
        <v>41</v>
      </c>
      <c r="K5651" s="156" t="s">
        <v>3562</v>
      </c>
      <c r="M5651" s="229">
        <v>0</v>
      </c>
      <c r="N5651" s="229">
        <v>5500</v>
      </c>
      <c r="O5651" s="217">
        <f t="shared" si="86"/>
        <v>1131363.8799999992</v>
      </c>
    </row>
    <row r="5652" spans="1:15" ht="22.05" hidden="1" customHeight="1" x14ac:dyDescent="0.2">
      <c r="A5652" s="227">
        <v>45920</v>
      </c>
      <c r="B5652" s="20" t="s">
        <v>185</v>
      </c>
      <c r="C5652" s="28">
        <v>58203</v>
      </c>
      <c r="D5652" s="56"/>
      <c r="E5652" s="25" t="s">
        <v>531</v>
      </c>
      <c r="F5652" s="20" t="s">
        <v>79</v>
      </c>
      <c r="H5652" s="23" t="s">
        <v>22</v>
      </c>
      <c r="I5652" s="28" t="s">
        <v>53</v>
      </c>
      <c r="J5652" s="23" t="s">
        <v>112</v>
      </c>
      <c r="K5652" s="156" t="s">
        <v>231</v>
      </c>
      <c r="M5652" s="229">
        <v>0</v>
      </c>
      <c r="N5652" s="229">
        <v>9650</v>
      </c>
      <c r="O5652" s="217">
        <f t="shared" si="86"/>
        <v>1121713.8799999992</v>
      </c>
    </row>
    <row r="5653" spans="1:15" ht="22.05" hidden="1" customHeight="1" x14ac:dyDescent="0.2">
      <c r="A5653" s="227">
        <v>45920</v>
      </c>
      <c r="B5653" s="20" t="s">
        <v>185</v>
      </c>
      <c r="C5653" s="28">
        <v>58204</v>
      </c>
      <c r="D5653" s="56"/>
      <c r="E5653" s="25" t="s">
        <v>6556</v>
      </c>
      <c r="F5653" s="20" t="s">
        <v>79</v>
      </c>
      <c r="H5653" s="23" t="s">
        <v>22</v>
      </c>
      <c r="I5653" s="28" t="s">
        <v>103</v>
      </c>
      <c r="J5653" s="23" t="s">
        <v>102</v>
      </c>
      <c r="K5653" s="156" t="s">
        <v>6565</v>
      </c>
      <c r="M5653" s="229">
        <v>0</v>
      </c>
      <c r="N5653" s="229">
        <v>10000</v>
      </c>
      <c r="O5653" s="217">
        <f t="shared" si="86"/>
        <v>1111713.8799999992</v>
      </c>
    </row>
    <row r="5654" spans="1:15" ht="22.05" hidden="1" customHeight="1" x14ac:dyDescent="0.2">
      <c r="A5654" s="227">
        <v>45920</v>
      </c>
      <c r="B5654" s="20" t="s">
        <v>185</v>
      </c>
      <c r="C5654" s="28">
        <v>58205</v>
      </c>
      <c r="D5654" s="56"/>
      <c r="E5654" s="25" t="s">
        <v>130</v>
      </c>
      <c r="F5654" s="20" t="s">
        <v>79</v>
      </c>
      <c r="H5654" s="23" t="s">
        <v>22</v>
      </c>
      <c r="I5654" s="28" t="s">
        <v>53</v>
      </c>
      <c r="J5654" s="23" t="s">
        <v>113</v>
      </c>
      <c r="K5654" s="156" t="s">
        <v>4867</v>
      </c>
      <c r="M5654" s="229">
        <v>0</v>
      </c>
      <c r="N5654" s="229">
        <v>5000</v>
      </c>
      <c r="O5654" s="217">
        <f t="shared" si="86"/>
        <v>1106713.8799999992</v>
      </c>
    </row>
    <row r="5655" spans="1:15" ht="22.05" hidden="1" customHeight="1" x14ac:dyDescent="0.2">
      <c r="A5655" s="227">
        <v>45920</v>
      </c>
      <c r="B5655" s="20" t="s">
        <v>185</v>
      </c>
      <c r="C5655" s="28">
        <v>58206</v>
      </c>
      <c r="D5655" s="56"/>
      <c r="E5655" s="25" t="s">
        <v>795</v>
      </c>
      <c r="F5655" s="20" t="s">
        <v>79</v>
      </c>
      <c r="H5655" s="23" t="s">
        <v>22</v>
      </c>
      <c r="I5655" s="28" t="s">
        <v>54</v>
      </c>
      <c r="J5655" s="23" t="s">
        <v>41</v>
      </c>
      <c r="K5655" s="156" t="s">
        <v>138</v>
      </c>
      <c r="M5655" s="229">
        <v>0</v>
      </c>
      <c r="N5655" s="229">
        <v>2200</v>
      </c>
      <c r="O5655" s="217">
        <f t="shared" ref="O5655:O5727" si="87">O5654+M5655-N5655</f>
        <v>1104513.8799999992</v>
      </c>
    </row>
    <row r="5656" spans="1:15" ht="22.05" hidden="1" customHeight="1" x14ac:dyDescent="0.2">
      <c r="A5656" s="227">
        <v>45920</v>
      </c>
      <c r="B5656" s="20" t="s">
        <v>185</v>
      </c>
      <c r="C5656" s="28">
        <v>58207</v>
      </c>
      <c r="D5656" s="56"/>
      <c r="E5656" s="25" t="s">
        <v>150</v>
      </c>
      <c r="F5656" s="20" t="s">
        <v>79</v>
      </c>
      <c r="H5656" s="23" t="s">
        <v>22</v>
      </c>
      <c r="I5656" s="28" t="s">
        <v>81</v>
      </c>
      <c r="J5656" s="23" t="s">
        <v>200</v>
      </c>
      <c r="K5656" s="156" t="s">
        <v>413</v>
      </c>
      <c r="M5656" s="229">
        <v>0</v>
      </c>
      <c r="N5656" s="590">
        <v>290000</v>
      </c>
      <c r="O5656" s="217">
        <f t="shared" si="87"/>
        <v>814513.87999999919</v>
      </c>
    </row>
    <row r="5657" spans="1:15" ht="22.05" hidden="1" customHeight="1" x14ac:dyDescent="0.2">
      <c r="A5657" s="227">
        <v>45920</v>
      </c>
      <c r="B5657" s="20" t="s">
        <v>185</v>
      </c>
      <c r="C5657" s="28">
        <v>58208</v>
      </c>
      <c r="D5657" s="56"/>
      <c r="E5657" s="25" t="s">
        <v>5174</v>
      </c>
      <c r="F5657" s="20" t="s">
        <v>79</v>
      </c>
      <c r="H5657" s="23" t="s">
        <v>22</v>
      </c>
      <c r="I5657" s="28" t="s">
        <v>54</v>
      </c>
      <c r="J5657" s="23" t="s">
        <v>64</v>
      </c>
      <c r="K5657" s="156" t="s">
        <v>1257</v>
      </c>
      <c r="M5657" s="229">
        <v>0</v>
      </c>
      <c r="N5657" s="229">
        <v>61915</v>
      </c>
      <c r="O5657" s="217">
        <f t="shared" si="87"/>
        <v>752598.87999999919</v>
      </c>
    </row>
    <row r="5658" spans="1:15" ht="22.05" hidden="1" customHeight="1" x14ac:dyDescent="0.2">
      <c r="A5658" s="227">
        <v>45920</v>
      </c>
      <c r="B5658" s="20" t="s">
        <v>185</v>
      </c>
      <c r="C5658" s="28">
        <v>58209</v>
      </c>
      <c r="D5658" s="56"/>
      <c r="E5658" s="25" t="s">
        <v>158</v>
      </c>
      <c r="F5658" s="20" t="s">
        <v>79</v>
      </c>
      <c r="H5658" s="23" t="s">
        <v>22</v>
      </c>
      <c r="I5658" s="28" t="s">
        <v>56</v>
      </c>
      <c r="J5658" s="23" t="s">
        <v>116</v>
      </c>
      <c r="K5658" s="156" t="s">
        <v>139</v>
      </c>
      <c r="M5658" s="229">
        <v>0</v>
      </c>
      <c r="N5658" s="229">
        <v>630</v>
      </c>
      <c r="O5658" s="217">
        <f t="shared" si="87"/>
        <v>751968.87999999919</v>
      </c>
    </row>
    <row r="5659" spans="1:15" ht="22.05" hidden="1" customHeight="1" x14ac:dyDescent="0.2">
      <c r="A5659" s="227">
        <v>45920</v>
      </c>
      <c r="B5659" s="20" t="s">
        <v>185</v>
      </c>
      <c r="C5659" s="28">
        <v>58210</v>
      </c>
      <c r="D5659" s="56"/>
      <c r="E5659" s="25" t="s">
        <v>2423</v>
      </c>
      <c r="F5659" s="20" t="s">
        <v>79</v>
      </c>
      <c r="H5659" s="23" t="s">
        <v>22</v>
      </c>
      <c r="I5659" s="28" t="s">
        <v>103</v>
      </c>
      <c r="J5659" s="23" t="s">
        <v>60</v>
      </c>
      <c r="K5659" s="156" t="s">
        <v>133</v>
      </c>
      <c r="M5659" s="229">
        <v>0</v>
      </c>
      <c r="N5659" s="229">
        <v>200</v>
      </c>
      <c r="O5659" s="217">
        <f t="shared" si="87"/>
        <v>751768.87999999919</v>
      </c>
    </row>
    <row r="5660" spans="1:15" ht="22.05" hidden="1" customHeight="1" x14ac:dyDescent="0.2">
      <c r="A5660" s="227">
        <v>45920</v>
      </c>
      <c r="B5660" s="20" t="s">
        <v>185</v>
      </c>
      <c r="C5660" s="28">
        <v>58211</v>
      </c>
      <c r="D5660" s="56"/>
      <c r="E5660" s="25" t="s">
        <v>6432</v>
      </c>
      <c r="F5660" s="20" t="s">
        <v>79</v>
      </c>
      <c r="H5660" s="23" t="s">
        <v>22</v>
      </c>
      <c r="I5660" s="28" t="s">
        <v>56</v>
      </c>
      <c r="J5660" s="23" t="s">
        <v>212</v>
      </c>
      <c r="K5660" s="156" t="s">
        <v>235</v>
      </c>
      <c r="M5660" s="229">
        <v>0</v>
      </c>
      <c r="N5660" s="229">
        <v>1000</v>
      </c>
      <c r="O5660" s="217">
        <f t="shared" si="87"/>
        <v>750768.87999999919</v>
      </c>
    </row>
    <row r="5661" spans="1:15" ht="22.05" hidden="1" customHeight="1" x14ac:dyDescent="0.2">
      <c r="A5661" s="227">
        <v>45920</v>
      </c>
      <c r="B5661" s="20" t="s">
        <v>185</v>
      </c>
      <c r="C5661" s="28">
        <v>58212</v>
      </c>
      <c r="D5661" s="56"/>
      <c r="E5661" s="25" t="s">
        <v>6557</v>
      </c>
      <c r="F5661" s="20" t="s">
        <v>79</v>
      </c>
      <c r="H5661" s="23" t="s">
        <v>22</v>
      </c>
      <c r="I5661" s="28" t="s">
        <v>103</v>
      </c>
      <c r="J5661" s="23" t="s">
        <v>92</v>
      </c>
      <c r="K5661" s="156" t="s">
        <v>6566</v>
      </c>
      <c r="M5661" s="229">
        <v>0</v>
      </c>
      <c r="N5661" s="229">
        <v>1200</v>
      </c>
      <c r="O5661" s="217">
        <f t="shared" si="87"/>
        <v>749568.87999999919</v>
      </c>
    </row>
    <row r="5662" spans="1:15" ht="22.05" hidden="1" customHeight="1" x14ac:dyDescent="0.2">
      <c r="A5662" s="227">
        <v>45920</v>
      </c>
      <c r="B5662" s="20" t="s">
        <v>185</v>
      </c>
      <c r="C5662" s="28">
        <v>58213</v>
      </c>
      <c r="D5662" s="56"/>
      <c r="E5662" s="25" t="s">
        <v>5257</v>
      </c>
      <c r="F5662" s="20" t="s">
        <v>79</v>
      </c>
      <c r="H5662" s="23" t="s">
        <v>22</v>
      </c>
      <c r="I5662" s="28" t="s">
        <v>103</v>
      </c>
      <c r="J5662" s="23" t="s">
        <v>102</v>
      </c>
      <c r="K5662" s="156" t="s">
        <v>5794</v>
      </c>
      <c r="M5662" s="229">
        <v>0</v>
      </c>
      <c r="N5662" s="229">
        <v>600</v>
      </c>
      <c r="O5662" s="217">
        <f t="shared" si="87"/>
        <v>748968.87999999919</v>
      </c>
    </row>
    <row r="5663" spans="1:15" ht="22.05" hidden="1" customHeight="1" x14ac:dyDescent="0.2">
      <c r="A5663" s="227">
        <v>45920</v>
      </c>
      <c r="B5663" s="20" t="s">
        <v>185</v>
      </c>
      <c r="C5663" s="28">
        <v>58214</v>
      </c>
      <c r="D5663" s="56"/>
      <c r="E5663" s="25" t="s">
        <v>675</v>
      </c>
      <c r="F5663" s="20" t="s">
        <v>79</v>
      </c>
      <c r="H5663" s="23" t="s">
        <v>22</v>
      </c>
      <c r="I5663" s="28" t="s">
        <v>54</v>
      </c>
      <c r="J5663" s="23" t="s">
        <v>41</v>
      </c>
      <c r="K5663" s="156" t="s">
        <v>235</v>
      </c>
      <c r="M5663" s="229">
        <v>0</v>
      </c>
      <c r="N5663" s="229">
        <v>200</v>
      </c>
      <c r="O5663" s="217">
        <f t="shared" si="87"/>
        <v>748768.87999999919</v>
      </c>
    </row>
    <row r="5664" spans="1:15" ht="22.05" hidden="1" customHeight="1" x14ac:dyDescent="0.2">
      <c r="A5664" s="227">
        <v>45920</v>
      </c>
      <c r="B5664" s="20" t="s">
        <v>185</v>
      </c>
      <c r="C5664" s="28">
        <v>58215</v>
      </c>
      <c r="D5664" s="56"/>
      <c r="E5664" s="25" t="s">
        <v>6558</v>
      </c>
      <c r="F5664" s="20" t="s">
        <v>79</v>
      </c>
      <c r="H5664" s="23" t="s">
        <v>22</v>
      </c>
      <c r="I5664" s="28" t="s">
        <v>54</v>
      </c>
      <c r="J5664" s="23" t="s">
        <v>41</v>
      </c>
      <c r="K5664" s="156" t="s">
        <v>235</v>
      </c>
      <c r="M5664" s="229">
        <v>0</v>
      </c>
      <c r="N5664" s="229">
        <v>180</v>
      </c>
      <c r="O5664" s="217">
        <f t="shared" si="87"/>
        <v>748588.87999999919</v>
      </c>
    </row>
    <row r="5665" spans="1:15" ht="22.05" hidden="1" customHeight="1" x14ac:dyDescent="0.2">
      <c r="A5665" s="227">
        <v>45920</v>
      </c>
      <c r="B5665" s="20" t="s">
        <v>185</v>
      </c>
      <c r="C5665" s="28">
        <v>58216</v>
      </c>
      <c r="D5665" s="56"/>
      <c r="E5665" s="25" t="s">
        <v>6559</v>
      </c>
      <c r="F5665" s="20" t="s">
        <v>79</v>
      </c>
      <c r="H5665" s="23" t="s">
        <v>22</v>
      </c>
      <c r="I5665" s="28" t="s">
        <v>54</v>
      </c>
      <c r="J5665" s="23" t="s">
        <v>44</v>
      </c>
      <c r="K5665" s="156" t="s">
        <v>235</v>
      </c>
      <c r="M5665" s="229">
        <v>0</v>
      </c>
      <c r="N5665" s="229">
        <v>1000</v>
      </c>
      <c r="O5665" s="217">
        <f t="shared" si="87"/>
        <v>747588.87999999919</v>
      </c>
    </row>
    <row r="5666" spans="1:15" ht="22.05" hidden="1" customHeight="1" x14ac:dyDescent="0.2">
      <c r="A5666" s="227">
        <v>45920</v>
      </c>
      <c r="B5666" s="20" t="s">
        <v>185</v>
      </c>
      <c r="C5666" s="28">
        <v>58217</v>
      </c>
      <c r="D5666" s="56"/>
      <c r="E5666" s="25" t="s">
        <v>130</v>
      </c>
      <c r="F5666" s="20" t="s">
        <v>79</v>
      </c>
      <c r="H5666" s="23" t="s">
        <v>22</v>
      </c>
      <c r="I5666" s="28" t="s">
        <v>53</v>
      </c>
      <c r="J5666" s="23" t="s">
        <v>113</v>
      </c>
      <c r="K5666" s="156" t="s">
        <v>4838</v>
      </c>
      <c r="M5666" s="229">
        <v>0</v>
      </c>
      <c r="N5666" s="229">
        <v>5000</v>
      </c>
      <c r="O5666" s="217">
        <f t="shared" si="87"/>
        <v>742588.87999999919</v>
      </c>
    </row>
    <row r="5667" spans="1:15" ht="22.05" hidden="1" customHeight="1" x14ac:dyDescent="0.2">
      <c r="A5667" s="227">
        <v>45920</v>
      </c>
      <c r="B5667" s="20" t="s">
        <v>185</v>
      </c>
      <c r="C5667" s="28">
        <v>58218</v>
      </c>
      <c r="D5667" s="56"/>
      <c r="E5667" s="25" t="s">
        <v>402</v>
      </c>
      <c r="F5667" s="20" t="s">
        <v>79</v>
      </c>
      <c r="H5667" s="23" t="s">
        <v>22</v>
      </c>
      <c r="I5667" s="28" t="s">
        <v>80</v>
      </c>
      <c r="J5667" s="23" t="s">
        <v>66</v>
      </c>
      <c r="K5667" s="156" t="s">
        <v>544</v>
      </c>
      <c r="M5667" s="229">
        <v>0</v>
      </c>
      <c r="N5667" s="229">
        <v>500</v>
      </c>
      <c r="O5667" s="217">
        <f t="shared" si="87"/>
        <v>742088.87999999919</v>
      </c>
    </row>
    <row r="5668" spans="1:15" ht="22.05" hidden="1" customHeight="1" x14ac:dyDescent="0.2">
      <c r="A5668" s="227">
        <v>45920</v>
      </c>
      <c r="B5668" s="20" t="s">
        <v>185</v>
      </c>
      <c r="C5668" s="28">
        <v>58219</v>
      </c>
      <c r="D5668" s="56"/>
      <c r="E5668" s="25" t="s">
        <v>143</v>
      </c>
      <c r="F5668" s="20" t="s">
        <v>79</v>
      </c>
      <c r="H5668" s="23" t="s">
        <v>22</v>
      </c>
      <c r="I5668" s="28" t="s">
        <v>53</v>
      </c>
      <c r="J5668" s="23" t="s">
        <v>114</v>
      </c>
      <c r="K5668" s="156" t="s">
        <v>273</v>
      </c>
      <c r="M5668" s="229">
        <v>0</v>
      </c>
      <c r="N5668" s="229">
        <v>6150</v>
      </c>
      <c r="O5668" s="217">
        <f t="shared" si="87"/>
        <v>735938.87999999919</v>
      </c>
    </row>
    <row r="5669" spans="1:15" ht="22.05" hidden="1" customHeight="1" x14ac:dyDescent="0.2">
      <c r="A5669" s="227">
        <v>45920</v>
      </c>
      <c r="B5669" s="20" t="s">
        <v>185</v>
      </c>
      <c r="C5669" s="28">
        <v>58220</v>
      </c>
      <c r="D5669" s="56"/>
      <c r="E5669" s="25" t="s">
        <v>143</v>
      </c>
      <c r="F5669" s="20" t="s">
        <v>79</v>
      </c>
      <c r="H5669" s="23" t="s">
        <v>22</v>
      </c>
      <c r="I5669" s="28" t="s">
        <v>53</v>
      </c>
      <c r="J5669" s="23" t="s">
        <v>114</v>
      </c>
      <c r="K5669" s="156" t="s">
        <v>149</v>
      </c>
      <c r="M5669" s="229">
        <v>0</v>
      </c>
      <c r="N5669" s="229">
        <v>20650</v>
      </c>
      <c r="O5669" s="217">
        <f t="shared" si="87"/>
        <v>715288.87999999919</v>
      </c>
    </row>
    <row r="5670" spans="1:15" ht="22.05" hidden="1" customHeight="1" x14ac:dyDescent="0.2">
      <c r="A5670" s="227">
        <v>45920</v>
      </c>
      <c r="B5670" s="20" t="s">
        <v>185</v>
      </c>
      <c r="C5670" s="28">
        <v>58221</v>
      </c>
      <c r="D5670" s="56"/>
      <c r="E5670" s="25" t="s">
        <v>143</v>
      </c>
      <c r="F5670" s="20" t="s">
        <v>79</v>
      </c>
      <c r="H5670" s="23" t="s">
        <v>22</v>
      </c>
      <c r="I5670" s="28" t="s">
        <v>53</v>
      </c>
      <c r="J5670" s="23" t="s">
        <v>112</v>
      </c>
      <c r="K5670" s="156" t="s">
        <v>144</v>
      </c>
      <c r="M5670" s="229">
        <v>0</v>
      </c>
      <c r="N5670" s="229">
        <v>3850</v>
      </c>
      <c r="O5670" s="217">
        <f t="shared" si="87"/>
        <v>711438.87999999919</v>
      </c>
    </row>
    <row r="5671" spans="1:15" ht="22.05" hidden="1" customHeight="1" x14ac:dyDescent="0.2">
      <c r="A5671" s="227">
        <v>45920</v>
      </c>
      <c r="B5671" s="20" t="s">
        <v>185</v>
      </c>
      <c r="C5671" s="28">
        <v>58222</v>
      </c>
      <c r="D5671" s="56"/>
      <c r="E5671" s="25" t="s">
        <v>143</v>
      </c>
      <c r="F5671" s="20" t="s">
        <v>79</v>
      </c>
      <c r="H5671" s="23" t="s">
        <v>22</v>
      </c>
      <c r="I5671" s="28" t="s">
        <v>53</v>
      </c>
      <c r="J5671" s="23" t="s">
        <v>112</v>
      </c>
      <c r="K5671" s="156" t="s">
        <v>416</v>
      </c>
      <c r="M5671" s="229">
        <v>0</v>
      </c>
      <c r="N5671" s="229">
        <v>35310</v>
      </c>
      <c r="O5671" s="217">
        <f t="shared" si="87"/>
        <v>676128.87999999919</v>
      </c>
    </row>
    <row r="5672" spans="1:15" ht="22.05" hidden="1" customHeight="1" x14ac:dyDescent="0.2">
      <c r="A5672" s="227">
        <v>45920</v>
      </c>
      <c r="B5672" s="20" t="s">
        <v>185</v>
      </c>
      <c r="C5672" s="28">
        <v>58223</v>
      </c>
      <c r="D5672" s="56"/>
      <c r="E5672" s="25" t="s">
        <v>143</v>
      </c>
      <c r="F5672" s="20" t="s">
        <v>79</v>
      </c>
      <c r="H5672" s="23" t="s">
        <v>22</v>
      </c>
      <c r="I5672" s="28" t="s">
        <v>53</v>
      </c>
      <c r="J5672" s="23" t="s">
        <v>112</v>
      </c>
      <c r="K5672" s="156" t="s">
        <v>1588</v>
      </c>
      <c r="M5672" s="229">
        <v>0</v>
      </c>
      <c r="N5672" s="229">
        <v>10331</v>
      </c>
      <c r="O5672" s="217">
        <f t="shared" si="87"/>
        <v>665797.87999999919</v>
      </c>
    </row>
    <row r="5673" spans="1:15" ht="22.05" hidden="1" customHeight="1" x14ac:dyDescent="0.2">
      <c r="A5673" s="227">
        <v>45920</v>
      </c>
      <c r="B5673" s="20" t="s">
        <v>185</v>
      </c>
      <c r="C5673" s="28">
        <v>58224</v>
      </c>
      <c r="D5673" s="56"/>
      <c r="E5673" s="25" t="s">
        <v>143</v>
      </c>
      <c r="F5673" s="20" t="s">
        <v>79</v>
      </c>
      <c r="H5673" s="23" t="s">
        <v>22</v>
      </c>
      <c r="I5673" s="28" t="s">
        <v>53</v>
      </c>
      <c r="J5673" s="23" t="s">
        <v>112</v>
      </c>
      <c r="K5673" s="156" t="s">
        <v>5797</v>
      </c>
      <c r="M5673" s="229">
        <v>0</v>
      </c>
      <c r="N5673" s="229">
        <v>31100</v>
      </c>
      <c r="O5673" s="217">
        <f t="shared" si="87"/>
        <v>634697.87999999919</v>
      </c>
    </row>
    <row r="5674" spans="1:15" ht="22.05" hidden="1" customHeight="1" x14ac:dyDescent="0.2">
      <c r="A5674" s="227">
        <v>45920</v>
      </c>
      <c r="B5674" s="20" t="s">
        <v>185</v>
      </c>
      <c r="C5674" s="28">
        <v>58225</v>
      </c>
      <c r="D5674" s="56"/>
      <c r="E5674" s="25" t="s">
        <v>143</v>
      </c>
      <c r="F5674" s="20" t="s">
        <v>79</v>
      </c>
      <c r="H5674" s="23" t="s">
        <v>22</v>
      </c>
      <c r="I5674" s="28" t="s">
        <v>53</v>
      </c>
      <c r="J5674" s="23" t="s">
        <v>112</v>
      </c>
      <c r="K5674" s="156" t="s">
        <v>1702</v>
      </c>
      <c r="M5674" s="229">
        <v>0</v>
      </c>
      <c r="N5674" s="229">
        <v>11220</v>
      </c>
      <c r="O5674" s="217">
        <f t="shared" si="87"/>
        <v>623477.87999999919</v>
      </c>
    </row>
    <row r="5675" spans="1:15" ht="22.05" hidden="1" customHeight="1" x14ac:dyDescent="0.2">
      <c r="A5675" s="227">
        <v>45920</v>
      </c>
      <c r="B5675" s="20" t="s">
        <v>185</v>
      </c>
      <c r="C5675" s="28">
        <v>58226</v>
      </c>
      <c r="D5675" s="56"/>
      <c r="E5675" s="25" t="s">
        <v>143</v>
      </c>
      <c r="F5675" s="20" t="s">
        <v>79</v>
      </c>
      <c r="H5675" s="23" t="s">
        <v>22</v>
      </c>
      <c r="I5675" s="28" t="s">
        <v>53</v>
      </c>
      <c r="J5675" s="23" t="s">
        <v>112</v>
      </c>
      <c r="K5675" s="156" t="s">
        <v>5882</v>
      </c>
      <c r="M5675" s="229">
        <v>0</v>
      </c>
      <c r="N5675" s="229">
        <v>20580</v>
      </c>
      <c r="O5675" s="217">
        <f t="shared" si="87"/>
        <v>602897.87999999919</v>
      </c>
    </row>
    <row r="5676" spans="1:15" ht="22.05" hidden="1" customHeight="1" x14ac:dyDescent="0.2">
      <c r="A5676" s="227">
        <v>45920</v>
      </c>
      <c r="B5676" s="20" t="s">
        <v>185</v>
      </c>
      <c r="C5676" s="28">
        <v>58227</v>
      </c>
      <c r="D5676" s="56"/>
      <c r="E5676" s="25" t="s">
        <v>143</v>
      </c>
      <c r="F5676" s="20" t="s">
        <v>79</v>
      </c>
      <c r="H5676" s="23" t="s">
        <v>22</v>
      </c>
      <c r="I5676" s="28" t="s">
        <v>53</v>
      </c>
      <c r="J5676" s="23" t="s">
        <v>112</v>
      </c>
      <c r="K5676" s="156" t="s">
        <v>419</v>
      </c>
      <c r="M5676" s="229">
        <v>0</v>
      </c>
      <c r="N5676" s="229">
        <v>1150</v>
      </c>
      <c r="O5676" s="217">
        <f t="shared" si="87"/>
        <v>601747.87999999919</v>
      </c>
    </row>
    <row r="5677" spans="1:15" ht="22.05" hidden="1" customHeight="1" x14ac:dyDescent="0.2">
      <c r="A5677" s="227">
        <v>45920</v>
      </c>
      <c r="B5677" s="20" t="s">
        <v>185</v>
      </c>
      <c r="C5677" s="28">
        <v>58228</v>
      </c>
      <c r="D5677" s="56"/>
      <c r="E5677" s="25" t="s">
        <v>143</v>
      </c>
      <c r="F5677" s="20" t="s">
        <v>79</v>
      </c>
      <c r="H5677" s="23" t="s">
        <v>22</v>
      </c>
      <c r="I5677" s="28" t="s">
        <v>53</v>
      </c>
      <c r="J5677" s="23" t="s">
        <v>112</v>
      </c>
      <c r="K5677" s="156" t="s">
        <v>148</v>
      </c>
      <c r="M5677" s="229">
        <v>0</v>
      </c>
      <c r="N5677" s="229">
        <v>30997</v>
      </c>
      <c r="O5677" s="217">
        <f t="shared" si="87"/>
        <v>570750.87999999919</v>
      </c>
    </row>
    <row r="5678" spans="1:15" ht="22.05" hidden="1" customHeight="1" x14ac:dyDescent="0.2">
      <c r="A5678" s="227">
        <v>45920</v>
      </c>
      <c r="B5678" s="20" t="s">
        <v>185</v>
      </c>
      <c r="C5678" s="28">
        <v>58229</v>
      </c>
      <c r="D5678" s="56"/>
      <c r="E5678" s="25" t="s">
        <v>143</v>
      </c>
      <c r="F5678" s="20" t="s">
        <v>79</v>
      </c>
      <c r="H5678" s="23" t="s">
        <v>22</v>
      </c>
      <c r="I5678" s="28" t="s">
        <v>53</v>
      </c>
      <c r="J5678" s="23" t="s">
        <v>112</v>
      </c>
      <c r="K5678" s="156" t="s">
        <v>263</v>
      </c>
      <c r="M5678" s="229">
        <v>0</v>
      </c>
      <c r="N5678" s="229">
        <v>27576</v>
      </c>
      <c r="O5678" s="217">
        <f t="shared" si="87"/>
        <v>543174.87999999919</v>
      </c>
    </row>
    <row r="5679" spans="1:15" ht="22.05" hidden="1" customHeight="1" x14ac:dyDescent="0.2">
      <c r="A5679" s="227">
        <v>45920</v>
      </c>
      <c r="B5679" s="20" t="s">
        <v>185</v>
      </c>
      <c r="C5679" s="28">
        <v>58230</v>
      </c>
      <c r="D5679" s="56"/>
      <c r="E5679" s="25" t="s">
        <v>143</v>
      </c>
      <c r="F5679" s="20" t="s">
        <v>79</v>
      </c>
      <c r="H5679" s="23" t="s">
        <v>22</v>
      </c>
      <c r="I5679" s="28" t="s">
        <v>53</v>
      </c>
      <c r="J5679" s="23" t="s">
        <v>112</v>
      </c>
      <c r="K5679" s="156" t="s">
        <v>1703</v>
      </c>
      <c r="M5679" s="229">
        <v>0</v>
      </c>
      <c r="N5679" s="229">
        <v>21868</v>
      </c>
      <c r="O5679" s="217">
        <f t="shared" si="87"/>
        <v>521306.87999999919</v>
      </c>
    </row>
    <row r="5680" spans="1:15" ht="22.05" hidden="1" customHeight="1" x14ac:dyDescent="0.2">
      <c r="A5680" s="227">
        <v>45920</v>
      </c>
      <c r="B5680" s="20" t="s">
        <v>185</v>
      </c>
      <c r="C5680" s="28">
        <v>58231</v>
      </c>
      <c r="D5680" s="56"/>
      <c r="E5680" s="25" t="s">
        <v>143</v>
      </c>
      <c r="F5680" s="20" t="s">
        <v>79</v>
      </c>
      <c r="H5680" s="23" t="s">
        <v>22</v>
      </c>
      <c r="I5680" s="28" t="s">
        <v>53</v>
      </c>
      <c r="J5680" s="23" t="s">
        <v>112</v>
      </c>
      <c r="K5680" s="156" t="s">
        <v>418</v>
      </c>
      <c r="M5680" s="229">
        <v>0</v>
      </c>
      <c r="N5680" s="229">
        <v>23768</v>
      </c>
      <c r="O5680" s="217">
        <f t="shared" si="87"/>
        <v>497538.87999999919</v>
      </c>
    </row>
    <row r="5681" spans="1:15" ht="22.05" hidden="1" customHeight="1" x14ac:dyDescent="0.2">
      <c r="A5681" s="227">
        <v>45920</v>
      </c>
      <c r="B5681" s="20" t="s">
        <v>185</v>
      </c>
      <c r="C5681" s="28">
        <v>58232</v>
      </c>
      <c r="D5681" s="56"/>
      <c r="E5681" s="334" t="s">
        <v>143</v>
      </c>
      <c r="F5681" s="329" t="s">
        <v>79</v>
      </c>
      <c r="G5681" s="330"/>
      <c r="H5681" s="331" t="s">
        <v>22</v>
      </c>
      <c r="I5681" s="331" t="s">
        <v>53</v>
      </c>
      <c r="J5681" s="331" t="s">
        <v>112</v>
      </c>
      <c r="K5681" s="332" t="s">
        <v>145</v>
      </c>
      <c r="L5681" s="333">
        <v>31900</v>
      </c>
      <c r="M5681" s="333">
        <v>0</v>
      </c>
      <c r="N5681" s="333">
        <f>L5681-N5682-N5683-N5684-N5685-N5686</f>
        <v>19000</v>
      </c>
      <c r="O5681" s="217">
        <f t="shared" si="87"/>
        <v>478538.87999999919</v>
      </c>
    </row>
    <row r="5682" spans="1:15" ht="22.05" hidden="1" customHeight="1" x14ac:dyDescent="0.2">
      <c r="A5682" s="227">
        <v>45920</v>
      </c>
      <c r="B5682" s="20" t="s">
        <v>185</v>
      </c>
      <c r="C5682" s="28">
        <v>58232</v>
      </c>
      <c r="D5682" s="56"/>
      <c r="E5682" s="334" t="s">
        <v>558</v>
      </c>
      <c r="F5682" s="329" t="s">
        <v>79</v>
      </c>
      <c r="G5682" s="330"/>
      <c r="H5682" s="331" t="s">
        <v>22</v>
      </c>
      <c r="I5682" s="331" t="s">
        <v>54</v>
      </c>
      <c r="J5682" s="331" t="s">
        <v>61</v>
      </c>
      <c r="K5682" s="332" t="s">
        <v>145</v>
      </c>
      <c r="L5682" s="333">
        <v>31900</v>
      </c>
      <c r="M5682" s="333">
        <v>0</v>
      </c>
      <c r="N5682" s="333">
        <v>1800</v>
      </c>
      <c r="O5682" s="217">
        <f t="shared" si="87"/>
        <v>476738.87999999919</v>
      </c>
    </row>
    <row r="5683" spans="1:15" ht="22.05" hidden="1" customHeight="1" x14ac:dyDescent="0.2">
      <c r="A5683" s="227">
        <v>45920</v>
      </c>
      <c r="B5683" s="20" t="s">
        <v>185</v>
      </c>
      <c r="C5683" s="28">
        <v>58232</v>
      </c>
      <c r="D5683" s="56"/>
      <c r="E5683" s="328" t="s">
        <v>555</v>
      </c>
      <c r="F5683" s="329" t="s">
        <v>79</v>
      </c>
      <c r="G5683" s="330"/>
      <c r="H5683" s="331" t="s">
        <v>22</v>
      </c>
      <c r="I5683" s="331" t="s">
        <v>54</v>
      </c>
      <c r="J5683" s="331" t="s">
        <v>61</v>
      </c>
      <c r="K5683" s="332" t="s">
        <v>145</v>
      </c>
      <c r="L5683" s="333">
        <v>31900</v>
      </c>
      <c r="M5683" s="333">
        <v>0</v>
      </c>
      <c r="N5683" s="333">
        <v>1500</v>
      </c>
      <c r="O5683" s="217">
        <f t="shared" si="87"/>
        <v>475238.87999999919</v>
      </c>
    </row>
    <row r="5684" spans="1:15" ht="22.05" hidden="1" customHeight="1" x14ac:dyDescent="0.2">
      <c r="A5684" s="227">
        <v>45920</v>
      </c>
      <c r="B5684" s="20" t="s">
        <v>185</v>
      </c>
      <c r="C5684" s="28">
        <v>58232</v>
      </c>
      <c r="D5684" s="56"/>
      <c r="E5684" s="328" t="s">
        <v>556</v>
      </c>
      <c r="F5684" s="329" t="s">
        <v>79</v>
      </c>
      <c r="G5684" s="330"/>
      <c r="H5684" s="331" t="s">
        <v>22</v>
      </c>
      <c r="I5684" s="331" t="s">
        <v>54</v>
      </c>
      <c r="J5684" s="331" t="s">
        <v>32</v>
      </c>
      <c r="K5684" s="332" t="s">
        <v>145</v>
      </c>
      <c r="L5684" s="333">
        <v>31900</v>
      </c>
      <c r="M5684" s="333">
        <v>0</v>
      </c>
      <c r="N5684" s="333">
        <v>6000</v>
      </c>
      <c r="O5684" s="217">
        <f t="shared" si="87"/>
        <v>469238.87999999919</v>
      </c>
    </row>
    <row r="5685" spans="1:15" ht="22.05" hidden="1" customHeight="1" x14ac:dyDescent="0.2">
      <c r="A5685" s="227">
        <v>45920</v>
      </c>
      <c r="B5685" s="20" t="s">
        <v>185</v>
      </c>
      <c r="C5685" s="28">
        <v>58232</v>
      </c>
      <c r="D5685" s="56"/>
      <c r="E5685" s="328" t="s">
        <v>557</v>
      </c>
      <c r="F5685" s="329" t="s">
        <v>79</v>
      </c>
      <c r="G5685" s="330"/>
      <c r="H5685" s="331" t="s">
        <v>22</v>
      </c>
      <c r="I5685" s="331" t="s">
        <v>54</v>
      </c>
      <c r="J5685" s="331" t="s">
        <v>63</v>
      </c>
      <c r="K5685" s="332" t="s">
        <v>145</v>
      </c>
      <c r="L5685" s="333">
        <v>31900</v>
      </c>
      <c r="M5685" s="333">
        <v>0</v>
      </c>
      <c r="N5685" s="333">
        <v>1800</v>
      </c>
      <c r="O5685" s="217">
        <f t="shared" si="87"/>
        <v>467438.87999999919</v>
      </c>
    </row>
    <row r="5686" spans="1:15" ht="22.05" hidden="1" customHeight="1" x14ac:dyDescent="0.2">
      <c r="A5686" s="227">
        <v>45920</v>
      </c>
      <c r="B5686" s="20" t="s">
        <v>185</v>
      </c>
      <c r="C5686" s="28">
        <v>58232</v>
      </c>
      <c r="D5686" s="56"/>
      <c r="E5686" s="328" t="s">
        <v>3486</v>
      </c>
      <c r="F5686" s="329" t="s">
        <v>79</v>
      </c>
      <c r="G5686" s="330"/>
      <c r="H5686" s="331" t="s">
        <v>22</v>
      </c>
      <c r="I5686" s="331" t="s">
        <v>54</v>
      </c>
      <c r="J5686" s="331" t="s">
        <v>63</v>
      </c>
      <c r="K5686" s="332" t="s">
        <v>145</v>
      </c>
      <c r="L5686" s="333">
        <v>31900</v>
      </c>
      <c r="M5686" s="333">
        <v>0</v>
      </c>
      <c r="N5686" s="333">
        <v>1800</v>
      </c>
      <c r="O5686" s="217">
        <f t="shared" si="87"/>
        <v>465638.87999999919</v>
      </c>
    </row>
    <row r="5687" spans="1:15" ht="22.05" hidden="1" customHeight="1" x14ac:dyDescent="0.2">
      <c r="A5687" s="227">
        <v>45920</v>
      </c>
      <c r="B5687" s="20" t="s">
        <v>185</v>
      </c>
      <c r="C5687" s="28">
        <v>58233</v>
      </c>
      <c r="D5687" s="56"/>
      <c r="E5687" s="25" t="s">
        <v>539</v>
      </c>
      <c r="F5687" s="20" t="s">
        <v>79</v>
      </c>
      <c r="H5687" s="23" t="s">
        <v>22</v>
      </c>
      <c r="I5687" s="28" t="s">
        <v>53</v>
      </c>
      <c r="J5687" s="23" t="s">
        <v>112</v>
      </c>
      <c r="K5687" s="156" t="s">
        <v>145</v>
      </c>
      <c r="M5687" s="229">
        <v>0</v>
      </c>
      <c r="N5687" s="229">
        <v>1416</v>
      </c>
      <c r="O5687" s="217">
        <f t="shared" si="87"/>
        <v>464222.87999999919</v>
      </c>
    </row>
    <row r="5688" spans="1:15" ht="22.05" hidden="1" customHeight="1" x14ac:dyDescent="0.2">
      <c r="A5688" s="227">
        <v>45920</v>
      </c>
      <c r="B5688" s="20" t="s">
        <v>185</v>
      </c>
      <c r="C5688" s="28">
        <v>58234</v>
      </c>
      <c r="D5688" s="56"/>
      <c r="E5688" s="25" t="s">
        <v>143</v>
      </c>
      <c r="F5688" s="20" t="s">
        <v>79</v>
      </c>
      <c r="H5688" s="23" t="s">
        <v>22</v>
      </c>
      <c r="I5688" s="28" t="s">
        <v>53</v>
      </c>
      <c r="J5688" s="23" t="s">
        <v>112</v>
      </c>
      <c r="K5688" s="156" t="s">
        <v>56</v>
      </c>
      <c r="M5688" s="229">
        <v>0</v>
      </c>
      <c r="N5688" s="229">
        <v>28550</v>
      </c>
      <c r="O5688" s="217">
        <f t="shared" si="87"/>
        <v>435672.87999999919</v>
      </c>
    </row>
    <row r="5689" spans="1:15" ht="22.05" hidden="1" customHeight="1" x14ac:dyDescent="0.2">
      <c r="A5689" s="227">
        <v>45920</v>
      </c>
      <c r="B5689" s="20" t="s">
        <v>185</v>
      </c>
      <c r="C5689" s="28">
        <v>58235</v>
      </c>
      <c r="D5689" s="56"/>
      <c r="E5689" s="25" t="s">
        <v>539</v>
      </c>
      <c r="F5689" s="20" t="s">
        <v>79</v>
      </c>
      <c r="H5689" s="23" t="s">
        <v>22</v>
      </c>
      <c r="I5689" s="28" t="s">
        <v>53</v>
      </c>
      <c r="J5689" s="23" t="s">
        <v>112</v>
      </c>
      <c r="K5689" s="156" t="s">
        <v>56</v>
      </c>
      <c r="M5689" s="229">
        <v>0</v>
      </c>
      <c r="N5689" s="229">
        <v>2583</v>
      </c>
      <c r="O5689" s="217">
        <f t="shared" si="87"/>
        <v>433089.87999999919</v>
      </c>
    </row>
    <row r="5690" spans="1:15" ht="22.05" hidden="1" customHeight="1" x14ac:dyDescent="0.2">
      <c r="A5690" s="227">
        <v>45920</v>
      </c>
      <c r="B5690" s="20" t="s">
        <v>185</v>
      </c>
      <c r="C5690" s="28">
        <v>58236</v>
      </c>
      <c r="D5690" s="56"/>
      <c r="E5690" s="328" t="s">
        <v>141</v>
      </c>
      <c r="F5690" s="329" t="s">
        <v>79</v>
      </c>
      <c r="G5690" s="330"/>
      <c r="H5690" s="331" t="s">
        <v>22</v>
      </c>
      <c r="I5690" s="331" t="s">
        <v>54</v>
      </c>
      <c r="J5690" s="331" t="s">
        <v>63</v>
      </c>
      <c r="K5690" s="332" t="s">
        <v>225</v>
      </c>
      <c r="L5690" s="333">
        <v>75000</v>
      </c>
      <c r="M5690" s="333">
        <v>0</v>
      </c>
      <c r="N5690" s="333">
        <v>10000</v>
      </c>
      <c r="O5690" s="217">
        <f t="shared" si="87"/>
        <v>423089.87999999919</v>
      </c>
    </row>
    <row r="5691" spans="1:15" ht="22.05" hidden="1" customHeight="1" x14ac:dyDescent="0.2">
      <c r="A5691" s="227">
        <v>45920</v>
      </c>
      <c r="B5691" s="20" t="s">
        <v>185</v>
      </c>
      <c r="C5691" s="28">
        <v>58236</v>
      </c>
      <c r="D5691" s="56"/>
      <c r="E5691" s="328" t="s">
        <v>559</v>
      </c>
      <c r="F5691" s="329" t="s">
        <v>79</v>
      </c>
      <c r="G5691" s="330"/>
      <c r="H5691" s="331" t="s">
        <v>22</v>
      </c>
      <c r="I5691" s="331" t="s">
        <v>54</v>
      </c>
      <c r="J5691" s="331" t="s">
        <v>41</v>
      </c>
      <c r="K5691" s="332" t="s">
        <v>225</v>
      </c>
      <c r="L5691" s="333">
        <v>75000</v>
      </c>
      <c r="M5691" s="333">
        <v>0</v>
      </c>
      <c r="N5691" s="333">
        <v>20000</v>
      </c>
      <c r="O5691" s="217">
        <f t="shared" si="87"/>
        <v>403089.87999999919</v>
      </c>
    </row>
    <row r="5692" spans="1:15" ht="22.05" hidden="1" customHeight="1" x14ac:dyDescent="0.2">
      <c r="A5692" s="227">
        <v>45920</v>
      </c>
      <c r="B5692" s="20" t="s">
        <v>185</v>
      </c>
      <c r="C5692" s="28">
        <v>58236</v>
      </c>
      <c r="D5692" s="56"/>
      <c r="E5692" s="328" t="s">
        <v>463</v>
      </c>
      <c r="F5692" s="329" t="s">
        <v>79</v>
      </c>
      <c r="G5692" s="330"/>
      <c r="H5692" s="331" t="s">
        <v>22</v>
      </c>
      <c r="I5692" s="331" t="s">
        <v>54</v>
      </c>
      <c r="J5692" s="331" t="s">
        <v>62</v>
      </c>
      <c r="K5692" s="332" t="s">
        <v>225</v>
      </c>
      <c r="L5692" s="333">
        <v>75000</v>
      </c>
      <c r="M5692" s="333">
        <v>0</v>
      </c>
      <c r="N5692" s="333">
        <v>30000</v>
      </c>
      <c r="O5692" s="217">
        <f t="shared" si="87"/>
        <v>373089.87999999919</v>
      </c>
    </row>
    <row r="5693" spans="1:15" ht="22.05" hidden="1" customHeight="1" x14ac:dyDescent="0.2">
      <c r="A5693" s="227">
        <v>45920</v>
      </c>
      <c r="B5693" s="20" t="s">
        <v>185</v>
      </c>
      <c r="C5693" s="28">
        <v>58236</v>
      </c>
      <c r="D5693" s="56"/>
      <c r="E5693" s="328" t="s">
        <v>560</v>
      </c>
      <c r="F5693" s="329" t="s">
        <v>79</v>
      </c>
      <c r="G5693" s="330"/>
      <c r="H5693" s="331" t="s">
        <v>22</v>
      </c>
      <c r="I5693" s="331" t="s">
        <v>54</v>
      </c>
      <c r="J5693" s="331" t="s">
        <v>44</v>
      </c>
      <c r="K5693" s="332" t="s">
        <v>225</v>
      </c>
      <c r="L5693" s="333">
        <v>75000</v>
      </c>
      <c r="M5693" s="333">
        <v>0</v>
      </c>
      <c r="N5693" s="333">
        <v>10000</v>
      </c>
      <c r="O5693" s="217">
        <f t="shared" si="87"/>
        <v>363089.87999999919</v>
      </c>
    </row>
    <row r="5694" spans="1:15" ht="22.05" hidden="1" customHeight="1" x14ac:dyDescent="0.2">
      <c r="A5694" s="227">
        <v>45920</v>
      </c>
      <c r="B5694" s="20" t="s">
        <v>185</v>
      </c>
      <c r="C5694" s="28">
        <v>58236</v>
      </c>
      <c r="D5694" s="56"/>
      <c r="E5694" s="328" t="s">
        <v>561</v>
      </c>
      <c r="F5694" s="329" t="s">
        <v>79</v>
      </c>
      <c r="G5694" s="330"/>
      <c r="H5694" s="331" t="s">
        <v>22</v>
      </c>
      <c r="I5694" s="331" t="s">
        <v>54</v>
      </c>
      <c r="J5694" s="331" t="s">
        <v>63</v>
      </c>
      <c r="K5694" s="332" t="s">
        <v>225</v>
      </c>
      <c r="L5694" s="333">
        <v>75000</v>
      </c>
      <c r="M5694" s="333">
        <v>0</v>
      </c>
      <c r="N5694" s="333">
        <v>5000</v>
      </c>
      <c r="O5694" s="217">
        <f t="shared" si="87"/>
        <v>358089.87999999919</v>
      </c>
    </row>
    <row r="5695" spans="1:15" ht="22.05" hidden="1" customHeight="1" x14ac:dyDescent="0.2">
      <c r="A5695" s="227">
        <v>45920</v>
      </c>
      <c r="B5695" s="20" t="s">
        <v>185</v>
      </c>
      <c r="C5695" s="28">
        <v>58237</v>
      </c>
      <c r="D5695" s="56"/>
      <c r="E5695" s="25" t="s">
        <v>143</v>
      </c>
      <c r="F5695" s="20" t="s">
        <v>79</v>
      </c>
      <c r="H5695" s="23" t="s">
        <v>22</v>
      </c>
      <c r="I5695" s="28" t="s">
        <v>53</v>
      </c>
      <c r="J5695" s="23" t="s">
        <v>112</v>
      </c>
      <c r="K5695" s="156" t="s">
        <v>5798</v>
      </c>
      <c r="M5695" s="229">
        <v>0</v>
      </c>
      <c r="N5695" s="229">
        <v>4040</v>
      </c>
      <c r="O5695" s="217">
        <f t="shared" si="87"/>
        <v>354049.87999999919</v>
      </c>
    </row>
    <row r="5696" spans="1:15" ht="22.05" hidden="1" customHeight="1" x14ac:dyDescent="0.2">
      <c r="A5696" s="227">
        <v>45920</v>
      </c>
      <c r="B5696" s="20" t="s">
        <v>185</v>
      </c>
      <c r="C5696" s="28">
        <v>58238</v>
      </c>
      <c r="D5696" s="56"/>
      <c r="E5696" s="25" t="s">
        <v>143</v>
      </c>
      <c r="F5696" s="20" t="s">
        <v>79</v>
      </c>
      <c r="H5696" s="23" t="s">
        <v>22</v>
      </c>
      <c r="I5696" s="28" t="s">
        <v>53</v>
      </c>
      <c r="J5696" s="23" t="s">
        <v>112</v>
      </c>
      <c r="K5696" s="156" t="s">
        <v>264</v>
      </c>
      <c r="M5696" s="229">
        <v>0</v>
      </c>
      <c r="N5696" s="229">
        <v>53200</v>
      </c>
      <c r="O5696" s="217">
        <f t="shared" si="87"/>
        <v>300849.87999999919</v>
      </c>
    </row>
    <row r="5697" spans="1:15" ht="22.05" hidden="1" customHeight="1" x14ac:dyDescent="0.2">
      <c r="A5697" s="227">
        <v>45920</v>
      </c>
      <c r="B5697" s="20" t="s">
        <v>185</v>
      </c>
      <c r="C5697" s="28">
        <v>58239</v>
      </c>
      <c r="D5697" s="56"/>
      <c r="E5697" s="25" t="s">
        <v>143</v>
      </c>
      <c r="F5697" s="20" t="s">
        <v>79</v>
      </c>
      <c r="H5697" s="23" t="s">
        <v>22</v>
      </c>
      <c r="I5697" s="28" t="s">
        <v>53</v>
      </c>
      <c r="J5697" s="23" t="s">
        <v>112</v>
      </c>
      <c r="K5697" s="156" t="s">
        <v>146</v>
      </c>
      <c r="M5697" s="229">
        <v>0</v>
      </c>
      <c r="N5697" s="229">
        <v>116733</v>
      </c>
      <c r="O5697" s="217">
        <f t="shared" si="87"/>
        <v>184116.87999999919</v>
      </c>
    </row>
    <row r="5698" spans="1:15" ht="22.05" hidden="1" customHeight="1" x14ac:dyDescent="0.2">
      <c r="A5698" s="227">
        <v>45920</v>
      </c>
      <c r="B5698" s="20" t="s">
        <v>185</v>
      </c>
      <c r="C5698" s="28">
        <v>58240</v>
      </c>
      <c r="D5698" s="56"/>
      <c r="E5698" s="25" t="s">
        <v>538</v>
      </c>
      <c r="F5698" s="20" t="s">
        <v>79</v>
      </c>
      <c r="H5698" s="23" t="s">
        <v>22</v>
      </c>
      <c r="I5698" s="28" t="s">
        <v>103</v>
      </c>
      <c r="J5698" s="23" t="s">
        <v>214</v>
      </c>
      <c r="K5698" s="156" t="s">
        <v>368</v>
      </c>
      <c r="M5698" s="229">
        <v>0</v>
      </c>
      <c r="N5698" s="229">
        <v>150</v>
      </c>
      <c r="O5698" s="217">
        <f t="shared" si="87"/>
        <v>183966.87999999919</v>
      </c>
    </row>
    <row r="5699" spans="1:15" ht="22.05" hidden="1" customHeight="1" x14ac:dyDescent="0.2">
      <c r="A5699" s="227">
        <v>45920</v>
      </c>
      <c r="B5699" s="20" t="s">
        <v>185</v>
      </c>
      <c r="C5699" s="28">
        <v>58241</v>
      </c>
      <c r="D5699" s="56"/>
      <c r="E5699" s="25" t="s">
        <v>401</v>
      </c>
      <c r="F5699" s="20" t="s">
        <v>79</v>
      </c>
      <c r="H5699" s="23" t="s">
        <v>21</v>
      </c>
      <c r="I5699" s="28" t="s">
        <v>81</v>
      </c>
      <c r="J5699" s="23" t="s">
        <v>200</v>
      </c>
      <c r="M5699" s="590">
        <v>5000</v>
      </c>
      <c r="N5699" s="229">
        <v>0</v>
      </c>
      <c r="O5699" s="217">
        <f t="shared" si="87"/>
        <v>188966.87999999919</v>
      </c>
    </row>
    <row r="5700" spans="1:15" ht="22.05" hidden="1" customHeight="1" x14ac:dyDescent="0.2">
      <c r="A5700" s="227">
        <v>45920</v>
      </c>
      <c r="B5700" s="20" t="s">
        <v>185</v>
      </c>
      <c r="C5700" s="28">
        <v>58242</v>
      </c>
      <c r="D5700" s="56"/>
      <c r="E5700" s="25" t="s">
        <v>6560</v>
      </c>
      <c r="F5700" s="20" t="s">
        <v>79</v>
      </c>
      <c r="H5700" s="23" t="s">
        <v>22</v>
      </c>
      <c r="I5700" s="28" t="s">
        <v>55</v>
      </c>
      <c r="J5700" s="23" t="s">
        <v>73</v>
      </c>
      <c r="K5700" s="156" t="s">
        <v>140</v>
      </c>
      <c r="M5700" s="229">
        <v>0</v>
      </c>
      <c r="N5700" s="229">
        <v>100</v>
      </c>
      <c r="O5700" s="217">
        <f t="shared" si="87"/>
        <v>188866.87999999919</v>
      </c>
    </row>
    <row r="5701" spans="1:15" ht="22.05" hidden="1" customHeight="1" x14ac:dyDescent="0.2">
      <c r="A5701" s="227">
        <v>45920</v>
      </c>
      <c r="B5701" s="20" t="s">
        <v>185</v>
      </c>
      <c r="C5701" s="28">
        <v>58243</v>
      </c>
      <c r="D5701" s="56"/>
      <c r="E5701" s="25" t="s">
        <v>6561</v>
      </c>
      <c r="F5701" s="20" t="s">
        <v>79</v>
      </c>
      <c r="H5701" s="23" t="s">
        <v>22</v>
      </c>
      <c r="I5701" s="28" t="s">
        <v>54</v>
      </c>
      <c r="J5701" s="23" t="s">
        <v>64</v>
      </c>
      <c r="K5701" s="156" t="s">
        <v>6567</v>
      </c>
      <c r="M5701" s="229">
        <v>0</v>
      </c>
      <c r="N5701" s="229">
        <v>1000</v>
      </c>
      <c r="O5701" s="217">
        <f t="shared" si="87"/>
        <v>187866.87999999919</v>
      </c>
    </row>
    <row r="5702" spans="1:15" ht="22.05" hidden="1" customHeight="1" x14ac:dyDescent="0.2">
      <c r="A5702" s="227">
        <v>45920</v>
      </c>
      <c r="B5702" s="20" t="s">
        <v>185</v>
      </c>
      <c r="C5702" s="28">
        <v>58244</v>
      </c>
      <c r="D5702" s="56"/>
      <c r="E5702" s="25" t="s">
        <v>5627</v>
      </c>
      <c r="F5702" s="20" t="s">
        <v>79</v>
      </c>
      <c r="H5702" s="23" t="s">
        <v>22</v>
      </c>
      <c r="I5702" s="28" t="s">
        <v>103</v>
      </c>
      <c r="J5702" s="23" t="s">
        <v>214</v>
      </c>
      <c r="K5702" s="156" t="s">
        <v>134</v>
      </c>
      <c r="M5702" s="229">
        <v>0</v>
      </c>
      <c r="N5702" s="229">
        <v>200</v>
      </c>
      <c r="O5702" s="217">
        <f t="shared" si="87"/>
        <v>187666.87999999919</v>
      </c>
    </row>
    <row r="5703" spans="1:15" ht="22.05" hidden="1" customHeight="1" x14ac:dyDescent="0.2">
      <c r="A5703" s="227">
        <v>45920</v>
      </c>
      <c r="B5703" s="20" t="s">
        <v>185</v>
      </c>
      <c r="C5703" s="28">
        <v>58245</v>
      </c>
      <c r="D5703" s="56"/>
      <c r="E5703" s="25" t="s">
        <v>6562</v>
      </c>
      <c r="F5703" s="20" t="s">
        <v>79</v>
      </c>
      <c r="H5703" s="23" t="s">
        <v>22</v>
      </c>
      <c r="I5703" s="28" t="s">
        <v>54</v>
      </c>
      <c r="J5703" s="23" t="s">
        <v>41</v>
      </c>
      <c r="K5703" s="156" t="s">
        <v>210</v>
      </c>
      <c r="M5703" s="229">
        <v>0</v>
      </c>
      <c r="N5703" s="229">
        <v>200</v>
      </c>
      <c r="O5703" s="217">
        <f t="shared" si="87"/>
        <v>187466.87999999919</v>
      </c>
    </row>
    <row r="5704" spans="1:15" ht="22.05" hidden="1" customHeight="1" x14ac:dyDescent="0.2">
      <c r="A5704" s="227">
        <v>45920</v>
      </c>
      <c r="B5704" s="20" t="s">
        <v>185</v>
      </c>
      <c r="C5704" s="28">
        <v>58246</v>
      </c>
      <c r="D5704" s="56"/>
      <c r="E5704" s="25" t="s">
        <v>6563</v>
      </c>
      <c r="F5704" s="20" t="s">
        <v>79</v>
      </c>
      <c r="H5704" s="23" t="s">
        <v>22</v>
      </c>
      <c r="I5704" s="28" t="s">
        <v>58</v>
      </c>
      <c r="J5704" s="23" t="s">
        <v>101</v>
      </c>
      <c r="K5704" s="156" t="s">
        <v>205</v>
      </c>
      <c r="L5704" s="231"/>
      <c r="M5704" s="231">
        <v>0</v>
      </c>
      <c r="N5704" s="231">
        <v>15000</v>
      </c>
      <c r="O5704" s="217">
        <f t="shared" si="87"/>
        <v>172466.87999999919</v>
      </c>
    </row>
    <row r="5705" spans="1:15" ht="22.05" hidden="1" customHeight="1" x14ac:dyDescent="0.2">
      <c r="A5705" s="227">
        <v>45920</v>
      </c>
      <c r="B5705" s="20" t="s">
        <v>185</v>
      </c>
      <c r="C5705" s="28">
        <v>58247</v>
      </c>
      <c r="D5705" s="56"/>
      <c r="E5705" s="25" t="s">
        <v>383</v>
      </c>
      <c r="F5705" s="20" t="s">
        <v>79</v>
      </c>
      <c r="H5705" s="23" t="s">
        <v>22</v>
      </c>
      <c r="I5705" s="28" t="s">
        <v>103</v>
      </c>
      <c r="J5705" s="23" t="s">
        <v>60</v>
      </c>
      <c r="K5705" s="156" t="s">
        <v>617</v>
      </c>
      <c r="L5705" s="231"/>
      <c r="M5705" s="231">
        <v>0</v>
      </c>
      <c r="N5705" s="231">
        <v>17500</v>
      </c>
      <c r="O5705" s="217">
        <f t="shared" si="87"/>
        <v>154966.87999999919</v>
      </c>
    </row>
    <row r="5706" spans="1:15" ht="22.05" hidden="1" customHeight="1" x14ac:dyDescent="0.2">
      <c r="A5706" s="227">
        <v>45920</v>
      </c>
      <c r="B5706" s="20" t="s">
        <v>185</v>
      </c>
      <c r="C5706" s="28">
        <v>58248</v>
      </c>
      <c r="D5706" s="56"/>
      <c r="E5706" s="25" t="s">
        <v>6564</v>
      </c>
      <c r="F5706" s="20" t="s">
        <v>79</v>
      </c>
      <c r="H5706" s="23" t="s">
        <v>22</v>
      </c>
      <c r="I5706" s="28" t="s">
        <v>103</v>
      </c>
      <c r="J5706" s="23" t="s">
        <v>102</v>
      </c>
      <c r="K5706" s="156" t="s">
        <v>749</v>
      </c>
      <c r="L5706" s="231"/>
      <c r="M5706" s="231">
        <v>0</v>
      </c>
      <c r="N5706" s="231">
        <v>27784</v>
      </c>
      <c r="O5706" s="217">
        <f t="shared" si="87"/>
        <v>127182.87999999919</v>
      </c>
    </row>
    <row r="5707" spans="1:15" ht="22.05" hidden="1" customHeight="1" x14ac:dyDescent="0.2">
      <c r="A5707" s="227">
        <v>45921</v>
      </c>
      <c r="B5707" s="20" t="s">
        <v>185</v>
      </c>
      <c r="C5707" s="28">
        <v>58250</v>
      </c>
      <c r="D5707" s="56"/>
      <c r="E5707" s="25" t="s">
        <v>6568</v>
      </c>
      <c r="F5707" s="20" t="s">
        <v>79</v>
      </c>
      <c r="H5707" s="23" t="s">
        <v>22</v>
      </c>
      <c r="I5707" s="28" t="s">
        <v>55</v>
      </c>
      <c r="J5707" s="23" t="s">
        <v>73</v>
      </c>
      <c r="K5707" s="156" t="s">
        <v>6571</v>
      </c>
      <c r="L5707" s="231"/>
      <c r="M5707" s="231">
        <v>0</v>
      </c>
      <c r="N5707" s="231">
        <v>10413.5</v>
      </c>
      <c r="O5707" s="217">
        <f t="shared" si="87"/>
        <v>116769.37999999919</v>
      </c>
    </row>
    <row r="5708" spans="1:15" ht="22.05" hidden="1" customHeight="1" x14ac:dyDescent="0.2">
      <c r="A5708" s="227">
        <v>45921</v>
      </c>
      <c r="B5708" s="20" t="s">
        <v>185</v>
      </c>
      <c r="C5708" s="28">
        <v>58251</v>
      </c>
      <c r="D5708" s="56"/>
      <c r="E5708" s="25" t="s">
        <v>6569</v>
      </c>
      <c r="F5708" s="20" t="s">
        <v>79</v>
      </c>
      <c r="H5708" s="23" t="s">
        <v>22</v>
      </c>
      <c r="I5708" s="28" t="s">
        <v>55</v>
      </c>
      <c r="J5708" s="23" t="s">
        <v>261</v>
      </c>
      <c r="K5708" s="156" t="s">
        <v>155</v>
      </c>
      <c r="M5708" s="229">
        <v>0</v>
      </c>
      <c r="N5708" s="229">
        <v>4000</v>
      </c>
      <c r="O5708" s="217">
        <f t="shared" si="87"/>
        <v>112769.37999999919</v>
      </c>
    </row>
    <row r="5709" spans="1:15" ht="22.05" hidden="1" customHeight="1" x14ac:dyDescent="0.2">
      <c r="A5709" s="227">
        <v>45921</v>
      </c>
      <c r="B5709" s="20" t="s">
        <v>185</v>
      </c>
      <c r="C5709" s="28">
        <v>58252</v>
      </c>
      <c r="D5709" s="56"/>
      <c r="E5709" s="25" t="s">
        <v>6570</v>
      </c>
      <c r="F5709" s="20" t="s">
        <v>79</v>
      </c>
      <c r="H5709" s="23" t="s">
        <v>22</v>
      </c>
      <c r="I5709" s="28" t="s">
        <v>55</v>
      </c>
      <c r="J5709" s="23" t="s">
        <v>73</v>
      </c>
      <c r="K5709" s="156" t="s">
        <v>140</v>
      </c>
      <c r="L5709" s="231"/>
      <c r="M5709" s="231">
        <v>0</v>
      </c>
      <c r="N5709" s="231">
        <v>1500</v>
      </c>
      <c r="O5709" s="217">
        <f t="shared" si="87"/>
        <v>111269.37999999919</v>
      </c>
    </row>
    <row r="5710" spans="1:15" ht="22.05" hidden="1" customHeight="1" x14ac:dyDescent="0.2">
      <c r="A5710" s="227">
        <v>45921</v>
      </c>
      <c r="B5710" s="20" t="s">
        <v>185</v>
      </c>
      <c r="C5710" s="28">
        <v>58253</v>
      </c>
      <c r="D5710" s="56"/>
      <c r="E5710" s="25" t="s">
        <v>151</v>
      </c>
      <c r="F5710" s="20" t="s">
        <v>79</v>
      </c>
      <c r="H5710" s="23" t="s">
        <v>22</v>
      </c>
      <c r="I5710" s="28" t="s">
        <v>53</v>
      </c>
      <c r="J5710" s="23" t="s">
        <v>112</v>
      </c>
      <c r="K5710" s="156" t="s">
        <v>135</v>
      </c>
      <c r="L5710" s="231"/>
      <c r="M5710" s="231">
        <v>0</v>
      </c>
      <c r="N5710" s="231">
        <v>500</v>
      </c>
      <c r="O5710" s="217">
        <f t="shared" si="87"/>
        <v>110769.37999999919</v>
      </c>
    </row>
    <row r="5711" spans="1:15" ht="22.05" hidden="1" customHeight="1" x14ac:dyDescent="0.2">
      <c r="A5711" s="227">
        <v>45922</v>
      </c>
      <c r="B5711" s="20" t="s">
        <v>185</v>
      </c>
      <c r="C5711" s="28">
        <v>58255</v>
      </c>
      <c r="D5711" s="56"/>
      <c r="E5711" s="25" t="s">
        <v>6572</v>
      </c>
      <c r="F5711" s="20" t="s">
        <v>79</v>
      </c>
      <c r="H5711" s="23" t="s">
        <v>22</v>
      </c>
      <c r="I5711" s="28" t="s">
        <v>103</v>
      </c>
      <c r="J5711" s="23" t="s">
        <v>102</v>
      </c>
      <c r="K5711" s="156" t="s">
        <v>6583</v>
      </c>
      <c r="L5711" s="231"/>
      <c r="M5711" s="231">
        <v>0</v>
      </c>
      <c r="N5711" s="231">
        <v>450</v>
      </c>
      <c r="O5711" s="217">
        <f t="shared" si="87"/>
        <v>110319.37999999919</v>
      </c>
    </row>
    <row r="5712" spans="1:15" ht="22.05" hidden="1" customHeight="1" x14ac:dyDescent="0.2">
      <c r="A5712" s="227">
        <v>45922</v>
      </c>
      <c r="B5712" s="20" t="s">
        <v>185</v>
      </c>
      <c r="C5712" s="28">
        <v>58256</v>
      </c>
      <c r="D5712" s="56"/>
      <c r="E5712" s="25" t="s">
        <v>3073</v>
      </c>
      <c r="F5712" s="20" t="s">
        <v>79</v>
      </c>
      <c r="H5712" s="23" t="s">
        <v>22</v>
      </c>
      <c r="I5712" s="28" t="s">
        <v>53</v>
      </c>
      <c r="J5712" s="23" t="s">
        <v>113</v>
      </c>
      <c r="K5712" s="156" t="s">
        <v>5830</v>
      </c>
      <c r="L5712" s="231"/>
      <c r="M5712" s="231">
        <v>0</v>
      </c>
      <c r="N5712" s="231">
        <v>400</v>
      </c>
      <c r="O5712" s="217">
        <f t="shared" si="87"/>
        <v>109919.37999999919</v>
      </c>
    </row>
    <row r="5713" spans="1:15" ht="22.05" hidden="1" customHeight="1" x14ac:dyDescent="0.2">
      <c r="A5713" s="227">
        <v>45922</v>
      </c>
      <c r="B5713" s="20" t="s">
        <v>185</v>
      </c>
      <c r="C5713" s="28">
        <v>58257</v>
      </c>
      <c r="D5713" s="56"/>
      <c r="E5713" s="25" t="s">
        <v>143</v>
      </c>
      <c r="F5713" s="20" t="s">
        <v>79</v>
      </c>
      <c r="H5713" s="23" t="s">
        <v>22</v>
      </c>
      <c r="I5713" s="28" t="s">
        <v>53</v>
      </c>
      <c r="J5713" s="23" t="s">
        <v>112</v>
      </c>
      <c r="K5713" s="156" t="s">
        <v>144</v>
      </c>
      <c r="L5713" s="231"/>
      <c r="M5713" s="231">
        <v>0</v>
      </c>
      <c r="N5713" s="231">
        <v>5250</v>
      </c>
      <c r="O5713" s="217">
        <f t="shared" si="87"/>
        <v>104669.37999999919</v>
      </c>
    </row>
    <row r="5714" spans="1:15" ht="22.05" hidden="1" customHeight="1" x14ac:dyDescent="0.2">
      <c r="A5714" s="227">
        <v>45922</v>
      </c>
      <c r="B5714" s="20" t="s">
        <v>185</v>
      </c>
      <c r="C5714" s="28">
        <v>58258</v>
      </c>
      <c r="D5714" s="56"/>
      <c r="E5714" s="25" t="s">
        <v>6573</v>
      </c>
      <c r="F5714" s="20" t="s">
        <v>79</v>
      </c>
      <c r="H5714" s="23" t="s">
        <v>22</v>
      </c>
      <c r="I5714" s="28" t="s">
        <v>80</v>
      </c>
      <c r="J5714" s="23" t="s">
        <v>65</v>
      </c>
      <c r="K5714" s="156" t="s">
        <v>445</v>
      </c>
      <c r="M5714" s="229">
        <v>0</v>
      </c>
      <c r="N5714" s="229">
        <v>50000</v>
      </c>
      <c r="O5714" s="217">
        <f t="shared" si="87"/>
        <v>54669.37999999919</v>
      </c>
    </row>
    <row r="5715" spans="1:15" ht="22.05" hidden="1" customHeight="1" x14ac:dyDescent="0.2">
      <c r="A5715" s="227">
        <v>45922</v>
      </c>
      <c r="B5715" s="20" t="s">
        <v>185</v>
      </c>
      <c r="C5715" s="28">
        <v>58259</v>
      </c>
      <c r="D5715" s="56"/>
      <c r="E5715" s="25" t="s">
        <v>3026</v>
      </c>
      <c r="F5715" s="20" t="s">
        <v>79</v>
      </c>
      <c r="H5715" s="23" t="s">
        <v>22</v>
      </c>
      <c r="I5715" s="28" t="s">
        <v>54</v>
      </c>
      <c r="J5715" s="23" t="s">
        <v>61</v>
      </c>
      <c r="K5715" s="156" t="s">
        <v>445</v>
      </c>
      <c r="M5715" s="229">
        <v>0</v>
      </c>
      <c r="N5715" s="229">
        <v>1000</v>
      </c>
      <c r="O5715" s="217">
        <f t="shared" si="87"/>
        <v>53669.37999999919</v>
      </c>
    </row>
    <row r="5716" spans="1:15" ht="22.05" hidden="1" customHeight="1" x14ac:dyDescent="0.2">
      <c r="A5716" s="227">
        <v>45922</v>
      </c>
      <c r="B5716" s="20" t="s">
        <v>185</v>
      </c>
      <c r="C5716" s="28">
        <v>58260</v>
      </c>
      <c r="D5716" s="56"/>
      <c r="E5716" s="25" t="s">
        <v>753</v>
      </c>
      <c r="F5716" s="20" t="s">
        <v>79</v>
      </c>
      <c r="H5716" s="23" t="s">
        <v>22</v>
      </c>
      <c r="I5716" s="28" t="s">
        <v>103</v>
      </c>
      <c r="J5716" s="23" t="s">
        <v>219</v>
      </c>
      <c r="K5716" s="156" t="s">
        <v>266</v>
      </c>
      <c r="M5716" s="229">
        <v>0</v>
      </c>
      <c r="N5716" s="229">
        <v>160</v>
      </c>
      <c r="O5716" s="217">
        <f t="shared" si="87"/>
        <v>53509.37999999919</v>
      </c>
    </row>
    <row r="5717" spans="1:15" ht="22.05" hidden="1" customHeight="1" x14ac:dyDescent="0.2">
      <c r="A5717" s="227">
        <v>45922</v>
      </c>
      <c r="B5717" s="20" t="s">
        <v>185</v>
      </c>
      <c r="C5717" s="28">
        <v>58261</v>
      </c>
      <c r="D5717" s="56"/>
      <c r="E5717" s="25" t="s">
        <v>646</v>
      </c>
      <c r="F5717" s="20" t="s">
        <v>79</v>
      </c>
      <c r="H5717" s="23" t="s">
        <v>22</v>
      </c>
      <c r="I5717" s="28" t="s">
        <v>53</v>
      </c>
      <c r="J5717" s="23" t="s">
        <v>113</v>
      </c>
      <c r="K5717" s="156" t="s">
        <v>6454</v>
      </c>
      <c r="M5717" s="229">
        <v>0</v>
      </c>
      <c r="N5717" s="229">
        <v>11200</v>
      </c>
      <c r="O5717" s="217">
        <f t="shared" si="87"/>
        <v>42309.37999999919</v>
      </c>
    </row>
    <row r="5718" spans="1:15" ht="22.05" hidden="1" customHeight="1" x14ac:dyDescent="0.2">
      <c r="A5718" s="227">
        <v>45922</v>
      </c>
      <c r="B5718" s="20" t="s">
        <v>185</v>
      </c>
      <c r="C5718" s="28">
        <v>58262</v>
      </c>
      <c r="D5718" s="56"/>
      <c r="E5718" s="25" t="s">
        <v>645</v>
      </c>
      <c r="F5718" s="20" t="s">
        <v>79</v>
      </c>
      <c r="H5718" s="23" t="s">
        <v>22</v>
      </c>
      <c r="I5718" s="28" t="s">
        <v>103</v>
      </c>
      <c r="J5718" s="23" t="s">
        <v>102</v>
      </c>
      <c r="K5718" s="156" t="s">
        <v>6454</v>
      </c>
      <c r="M5718" s="229">
        <v>0</v>
      </c>
      <c r="N5718" s="229">
        <v>5000</v>
      </c>
      <c r="O5718" s="217">
        <f t="shared" si="87"/>
        <v>37309.37999999919</v>
      </c>
    </row>
    <row r="5719" spans="1:15" ht="22.05" hidden="1" customHeight="1" x14ac:dyDescent="0.2">
      <c r="A5719" s="227">
        <v>45922</v>
      </c>
      <c r="B5719" s="20" t="s">
        <v>185</v>
      </c>
      <c r="C5719" s="28">
        <v>58263</v>
      </c>
      <c r="D5719" s="56"/>
      <c r="E5719" s="25" t="s">
        <v>649</v>
      </c>
      <c r="F5719" s="20" t="s">
        <v>79</v>
      </c>
      <c r="H5719" s="23" t="s">
        <v>22</v>
      </c>
      <c r="I5719" s="28" t="s">
        <v>53</v>
      </c>
      <c r="J5719" s="23" t="s">
        <v>113</v>
      </c>
      <c r="K5719" s="156" t="s">
        <v>159</v>
      </c>
      <c r="M5719" s="229">
        <v>0</v>
      </c>
      <c r="N5719" s="229">
        <v>7800</v>
      </c>
      <c r="O5719" s="217">
        <f t="shared" si="87"/>
        <v>29509.37999999919</v>
      </c>
    </row>
    <row r="5720" spans="1:15" ht="22.05" hidden="1" customHeight="1" x14ac:dyDescent="0.2">
      <c r="A5720" s="227">
        <v>45922</v>
      </c>
      <c r="B5720" s="20" t="s">
        <v>185</v>
      </c>
      <c r="C5720" s="28">
        <v>58264</v>
      </c>
      <c r="D5720" s="56"/>
      <c r="E5720" s="25" t="s">
        <v>648</v>
      </c>
      <c r="F5720" s="20" t="s">
        <v>79</v>
      </c>
      <c r="H5720" s="23" t="s">
        <v>22</v>
      </c>
      <c r="I5720" s="28" t="s">
        <v>53</v>
      </c>
      <c r="J5720" s="23" t="s">
        <v>113</v>
      </c>
      <c r="K5720" s="156" t="s">
        <v>164</v>
      </c>
      <c r="M5720" s="229">
        <v>0</v>
      </c>
      <c r="N5720" s="229">
        <v>5100</v>
      </c>
      <c r="O5720" s="217">
        <f t="shared" si="87"/>
        <v>24409.37999999919</v>
      </c>
    </row>
    <row r="5721" spans="1:15" ht="22.05" hidden="1" customHeight="1" x14ac:dyDescent="0.2">
      <c r="A5721" s="227">
        <v>45922</v>
      </c>
      <c r="B5721" s="20" t="s">
        <v>185</v>
      </c>
      <c r="C5721" s="28">
        <v>58265</v>
      </c>
      <c r="D5721" s="56"/>
      <c r="E5721" s="25" t="s">
        <v>1508</v>
      </c>
      <c r="F5721" s="20" t="s">
        <v>79</v>
      </c>
      <c r="H5721" s="23" t="s">
        <v>22</v>
      </c>
      <c r="I5721" s="28" t="s">
        <v>53</v>
      </c>
      <c r="J5721" s="23" t="s">
        <v>113</v>
      </c>
      <c r="K5721" s="156" t="s">
        <v>660</v>
      </c>
      <c r="M5721" s="229">
        <v>0</v>
      </c>
      <c r="N5721" s="229">
        <v>5400</v>
      </c>
      <c r="O5721" s="217">
        <f t="shared" si="87"/>
        <v>19009.37999999919</v>
      </c>
    </row>
    <row r="5722" spans="1:15" ht="22.05" hidden="1" customHeight="1" x14ac:dyDescent="0.2">
      <c r="A5722" s="227">
        <v>45922</v>
      </c>
      <c r="B5722" s="20" t="s">
        <v>185</v>
      </c>
      <c r="C5722" s="28">
        <v>58266</v>
      </c>
      <c r="D5722" s="56"/>
      <c r="E5722" s="25" t="s">
        <v>6574</v>
      </c>
      <c r="F5722" s="20" t="s">
        <v>79</v>
      </c>
      <c r="H5722" s="23" t="s">
        <v>22</v>
      </c>
      <c r="I5722" s="28" t="s">
        <v>103</v>
      </c>
      <c r="J5722" s="23" t="s">
        <v>219</v>
      </c>
      <c r="K5722" s="156" t="s">
        <v>1241</v>
      </c>
      <c r="M5722" s="229">
        <v>0</v>
      </c>
      <c r="N5722" s="229">
        <v>375</v>
      </c>
      <c r="O5722" s="217">
        <f t="shared" si="87"/>
        <v>18634.37999999919</v>
      </c>
    </row>
    <row r="5723" spans="1:15" ht="22.05" hidden="1" customHeight="1" x14ac:dyDescent="0.2">
      <c r="A5723" s="227">
        <v>45922</v>
      </c>
      <c r="B5723" s="20" t="s">
        <v>185</v>
      </c>
      <c r="C5723" s="28">
        <v>58267</v>
      </c>
      <c r="D5723" s="56"/>
      <c r="E5723" s="25" t="s">
        <v>6575</v>
      </c>
      <c r="F5723" s="20" t="s">
        <v>79</v>
      </c>
      <c r="H5723" s="23" t="s">
        <v>22</v>
      </c>
      <c r="I5723" s="28" t="s">
        <v>103</v>
      </c>
      <c r="J5723" s="23" t="s">
        <v>97</v>
      </c>
      <c r="K5723" s="156" t="s">
        <v>134</v>
      </c>
      <c r="M5723" s="229">
        <v>0</v>
      </c>
      <c r="N5723" s="229">
        <v>2700</v>
      </c>
      <c r="O5723" s="217">
        <f t="shared" si="87"/>
        <v>15934.37999999919</v>
      </c>
    </row>
    <row r="5724" spans="1:15" ht="22.05" hidden="1" customHeight="1" x14ac:dyDescent="0.2">
      <c r="A5724" s="227">
        <v>45922</v>
      </c>
      <c r="B5724" s="20" t="s">
        <v>185</v>
      </c>
      <c r="C5724" s="28">
        <v>58268</v>
      </c>
      <c r="D5724" s="56"/>
      <c r="E5724" s="25" t="s">
        <v>6576</v>
      </c>
      <c r="F5724" s="20" t="s">
        <v>79</v>
      </c>
      <c r="H5724" s="23" t="s">
        <v>22</v>
      </c>
      <c r="I5724" s="28" t="s">
        <v>103</v>
      </c>
      <c r="J5724" s="23" t="s">
        <v>92</v>
      </c>
      <c r="K5724" s="156" t="s">
        <v>464</v>
      </c>
      <c r="M5724" s="229">
        <v>0</v>
      </c>
      <c r="N5724" s="229">
        <v>1500</v>
      </c>
      <c r="O5724" s="217">
        <f t="shared" si="87"/>
        <v>14434.37999999919</v>
      </c>
    </row>
    <row r="5725" spans="1:15" ht="22.05" hidden="1" customHeight="1" x14ac:dyDescent="0.2">
      <c r="A5725" s="227">
        <v>45922</v>
      </c>
      <c r="B5725" s="20" t="s">
        <v>185</v>
      </c>
      <c r="C5725" s="28">
        <v>58269</v>
      </c>
      <c r="D5725" s="56"/>
      <c r="E5725" s="25" t="s">
        <v>6577</v>
      </c>
      <c r="F5725" s="20" t="s">
        <v>79</v>
      </c>
      <c r="H5725" s="23" t="s">
        <v>22</v>
      </c>
      <c r="I5725" s="28" t="s">
        <v>103</v>
      </c>
      <c r="J5725" s="23" t="s">
        <v>96</v>
      </c>
      <c r="K5725" s="156" t="s">
        <v>210</v>
      </c>
      <c r="M5725" s="229">
        <v>0</v>
      </c>
      <c r="N5725" s="229">
        <v>1000</v>
      </c>
      <c r="O5725" s="217">
        <f t="shared" si="87"/>
        <v>13434.37999999919</v>
      </c>
    </row>
    <row r="5726" spans="1:15" ht="22.05" hidden="1" customHeight="1" x14ac:dyDescent="0.2">
      <c r="A5726" s="227">
        <v>45922</v>
      </c>
      <c r="B5726" s="20" t="s">
        <v>185</v>
      </c>
      <c r="C5726" s="28">
        <v>58270</v>
      </c>
      <c r="D5726" s="56"/>
      <c r="E5726" s="25" t="s">
        <v>2480</v>
      </c>
      <c r="F5726" s="20" t="s">
        <v>79</v>
      </c>
      <c r="H5726" s="23" t="s">
        <v>22</v>
      </c>
      <c r="I5726" s="28" t="s">
        <v>54</v>
      </c>
      <c r="J5726" s="23" t="s">
        <v>41</v>
      </c>
      <c r="K5726" s="156" t="s">
        <v>210</v>
      </c>
      <c r="M5726" s="229">
        <v>0</v>
      </c>
      <c r="N5726" s="229">
        <v>70</v>
      </c>
      <c r="O5726" s="217">
        <f t="shared" si="87"/>
        <v>13364.37999999919</v>
      </c>
    </row>
    <row r="5727" spans="1:15" ht="22.05" hidden="1" customHeight="1" x14ac:dyDescent="0.2">
      <c r="A5727" s="227">
        <v>45922</v>
      </c>
      <c r="B5727" s="20" t="s">
        <v>185</v>
      </c>
      <c r="C5727" s="28">
        <v>58271</v>
      </c>
      <c r="D5727" s="56"/>
      <c r="E5727" s="25" t="s">
        <v>6578</v>
      </c>
      <c r="F5727" s="20" t="s">
        <v>79</v>
      </c>
      <c r="H5727" s="23" t="s">
        <v>22</v>
      </c>
      <c r="I5727" s="28" t="s">
        <v>103</v>
      </c>
      <c r="J5727" s="23" t="s">
        <v>92</v>
      </c>
      <c r="K5727" s="156" t="s">
        <v>388</v>
      </c>
      <c r="M5727" s="229">
        <v>0</v>
      </c>
      <c r="N5727" s="229">
        <v>800</v>
      </c>
      <c r="O5727" s="217">
        <f t="shared" si="87"/>
        <v>12564.37999999919</v>
      </c>
    </row>
    <row r="5728" spans="1:15" ht="22.05" hidden="1" customHeight="1" x14ac:dyDescent="0.2">
      <c r="A5728" s="227">
        <v>45922</v>
      </c>
      <c r="B5728" s="20" t="s">
        <v>185</v>
      </c>
      <c r="C5728" s="28">
        <v>58272</v>
      </c>
      <c r="D5728" s="56"/>
      <c r="E5728" s="25" t="s">
        <v>6579</v>
      </c>
      <c r="F5728" s="20" t="s">
        <v>79</v>
      </c>
      <c r="H5728" s="23" t="s">
        <v>22</v>
      </c>
      <c r="I5728" s="28" t="s">
        <v>103</v>
      </c>
      <c r="J5728" s="23" t="s">
        <v>92</v>
      </c>
      <c r="K5728" s="156" t="s">
        <v>6457</v>
      </c>
      <c r="M5728" s="229">
        <v>0</v>
      </c>
      <c r="N5728" s="229">
        <v>900</v>
      </c>
      <c r="O5728" s="217">
        <f t="shared" ref="O5728:O5791" si="88">O5727+M5728-N5728</f>
        <v>11664.37999999919</v>
      </c>
    </row>
    <row r="5729" spans="1:15" ht="22.05" hidden="1" customHeight="1" x14ac:dyDescent="0.2">
      <c r="A5729" s="227">
        <v>45922</v>
      </c>
      <c r="B5729" s="20" t="s">
        <v>185</v>
      </c>
      <c r="C5729" s="28">
        <v>58273</v>
      </c>
      <c r="D5729" s="56"/>
      <c r="E5729" s="25" t="s">
        <v>6580</v>
      </c>
      <c r="F5729" s="20" t="s">
        <v>79</v>
      </c>
      <c r="H5729" s="23" t="s">
        <v>22</v>
      </c>
      <c r="I5729" s="28" t="s">
        <v>54</v>
      </c>
      <c r="J5729" s="23" t="s">
        <v>41</v>
      </c>
      <c r="K5729" s="156" t="s">
        <v>6584</v>
      </c>
      <c r="M5729" s="229">
        <v>0</v>
      </c>
      <c r="N5729" s="229">
        <v>5000</v>
      </c>
      <c r="O5729" s="217">
        <f t="shared" si="88"/>
        <v>6664.3799999991897</v>
      </c>
    </row>
    <row r="5730" spans="1:15" ht="22.05" hidden="1" customHeight="1" x14ac:dyDescent="0.2">
      <c r="A5730" s="227">
        <v>45922</v>
      </c>
      <c r="B5730" s="20" t="s">
        <v>185</v>
      </c>
      <c r="C5730" s="28">
        <v>58274</v>
      </c>
      <c r="D5730" s="56"/>
      <c r="E5730" s="25" t="s">
        <v>152</v>
      </c>
      <c r="F5730" s="20" t="s">
        <v>79</v>
      </c>
      <c r="H5730" s="23" t="s">
        <v>22</v>
      </c>
      <c r="I5730" s="28" t="s">
        <v>53</v>
      </c>
      <c r="J5730" s="23" t="s">
        <v>113</v>
      </c>
      <c r="K5730" s="156" t="s">
        <v>163</v>
      </c>
      <c r="M5730" s="229">
        <v>0</v>
      </c>
      <c r="N5730" s="229">
        <v>3900</v>
      </c>
      <c r="O5730" s="217">
        <f t="shared" si="88"/>
        <v>2764.3799999991897</v>
      </c>
    </row>
    <row r="5731" spans="1:15" ht="22.05" hidden="1" customHeight="1" x14ac:dyDescent="0.2">
      <c r="A5731" s="227">
        <v>45922</v>
      </c>
      <c r="B5731" s="20" t="s">
        <v>185</v>
      </c>
      <c r="C5731" s="28">
        <v>58275</v>
      </c>
      <c r="D5731" s="56"/>
      <c r="E5731" s="25" t="s">
        <v>6581</v>
      </c>
      <c r="F5731" s="20" t="s">
        <v>79</v>
      </c>
      <c r="H5731" s="23" t="s">
        <v>22</v>
      </c>
      <c r="I5731" s="28" t="s">
        <v>103</v>
      </c>
      <c r="J5731" s="23" t="s">
        <v>60</v>
      </c>
      <c r="K5731" s="156" t="s">
        <v>133</v>
      </c>
      <c r="M5731" s="229">
        <v>0</v>
      </c>
      <c r="N5731" s="229">
        <v>870</v>
      </c>
      <c r="O5731" s="217">
        <f t="shared" si="88"/>
        <v>1894.3799999991897</v>
      </c>
    </row>
    <row r="5732" spans="1:15" ht="22.05" hidden="1" customHeight="1" x14ac:dyDescent="0.2">
      <c r="A5732" s="227">
        <v>45922</v>
      </c>
      <c r="B5732" s="20" t="s">
        <v>185</v>
      </c>
      <c r="C5732" s="28">
        <v>58276</v>
      </c>
      <c r="D5732" s="56"/>
      <c r="E5732" s="25" t="s">
        <v>6582</v>
      </c>
      <c r="F5732" s="20" t="s">
        <v>79</v>
      </c>
      <c r="H5732" s="23" t="s">
        <v>22</v>
      </c>
      <c r="I5732" s="28" t="s">
        <v>103</v>
      </c>
      <c r="J5732" s="23" t="s">
        <v>102</v>
      </c>
      <c r="K5732" s="156" t="s">
        <v>4567</v>
      </c>
      <c r="M5732" s="229">
        <v>0</v>
      </c>
      <c r="N5732" s="229">
        <v>1000</v>
      </c>
      <c r="O5732" s="217">
        <f t="shared" si="88"/>
        <v>894.37999999918975</v>
      </c>
    </row>
    <row r="5733" spans="1:15" ht="22.05" hidden="1" customHeight="1" x14ac:dyDescent="0.2">
      <c r="A5733" s="227">
        <v>45923</v>
      </c>
      <c r="B5733" s="20" t="s">
        <v>185</v>
      </c>
      <c r="C5733" s="28">
        <v>58278</v>
      </c>
      <c r="D5733" s="56"/>
      <c r="E5733" s="25" t="s">
        <v>6585</v>
      </c>
      <c r="F5733" s="20" t="s">
        <v>79</v>
      </c>
      <c r="H5733" s="23" t="s">
        <v>21</v>
      </c>
      <c r="I5733" s="28" t="s">
        <v>81</v>
      </c>
      <c r="J5733" s="23" t="s">
        <v>168</v>
      </c>
      <c r="M5733" s="229">
        <v>29129.49</v>
      </c>
      <c r="N5733" s="229">
        <v>0</v>
      </c>
      <c r="O5733" s="217">
        <f t="shared" si="88"/>
        <v>30023.869999999191</v>
      </c>
    </row>
    <row r="5734" spans="1:15" ht="22.05" hidden="1" customHeight="1" x14ac:dyDescent="0.2">
      <c r="A5734" s="227">
        <v>45923</v>
      </c>
      <c r="B5734" s="20" t="s">
        <v>185</v>
      </c>
      <c r="C5734" s="28">
        <v>58279</v>
      </c>
      <c r="D5734" s="56"/>
      <c r="E5734" s="25" t="s">
        <v>6586</v>
      </c>
      <c r="F5734" s="20" t="s">
        <v>79</v>
      </c>
      <c r="H5734" s="23" t="s">
        <v>22</v>
      </c>
      <c r="I5734" s="28" t="s">
        <v>54</v>
      </c>
      <c r="J5734" s="23" t="s">
        <v>41</v>
      </c>
      <c r="K5734" s="156" t="s">
        <v>465</v>
      </c>
      <c r="M5734" s="229">
        <v>0</v>
      </c>
      <c r="N5734" s="229">
        <v>2000</v>
      </c>
      <c r="O5734" s="217">
        <f t="shared" si="88"/>
        <v>28023.869999999191</v>
      </c>
    </row>
    <row r="5735" spans="1:15" ht="22.05" hidden="1" customHeight="1" x14ac:dyDescent="0.2">
      <c r="A5735" s="227">
        <v>45923</v>
      </c>
      <c r="B5735" s="20" t="s">
        <v>185</v>
      </c>
      <c r="C5735" s="28">
        <v>58280</v>
      </c>
      <c r="D5735" s="56"/>
      <c r="E5735" s="25" t="s">
        <v>392</v>
      </c>
      <c r="F5735" s="20" t="s">
        <v>79</v>
      </c>
      <c r="H5735" s="23" t="s">
        <v>22</v>
      </c>
      <c r="I5735" s="28" t="s">
        <v>56</v>
      </c>
      <c r="J5735" s="23" t="s">
        <v>116</v>
      </c>
      <c r="K5735" s="156" t="s">
        <v>408</v>
      </c>
      <c r="M5735" s="229">
        <v>0</v>
      </c>
      <c r="N5735" s="229">
        <v>1165</v>
      </c>
      <c r="O5735" s="217">
        <f t="shared" si="88"/>
        <v>26858.869999999191</v>
      </c>
    </row>
    <row r="5736" spans="1:15" ht="22.05" hidden="1" customHeight="1" x14ac:dyDescent="0.2">
      <c r="A5736" s="227">
        <v>45923</v>
      </c>
      <c r="B5736" s="20" t="s">
        <v>185</v>
      </c>
      <c r="C5736" s="28">
        <v>58281</v>
      </c>
      <c r="D5736" s="56"/>
      <c r="E5736" s="25" t="s">
        <v>130</v>
      </c>
      <c r="F5736" s="20" t="s">
        <v>79</v>
      </c>
      <c r="H5736" s="23" t="s">
        <v>22</v>
      </c>
      <c r="I5736" s="28" t="s">
        <v>53</v>
      </c>
      <c r="J5736" s="23" t="s">
        <v>113</v>
      </c>
      <c r="K5736" s="156" t="s">
        <v>6595</v>
      </c>
      <c r="M5736" s="229">
        <v>0</v>
      </c>
      <c r="N5736" s="229">
        <v>1500</v>
      </c>
      <c r="O5736" s="217">
        <f t="shared" si="88"/>
        <v>25358.869999999191</v>
      </c>
    </row>
    <row r="5737" spans="1:15" ht="22.05" hidden="1" customHeight="1" x14ac:dyDescent="0.2">
      <c r="A5737" s="227">
        <v>45923</v>
      </c>
      <c r="B5737" s="20" t="s">
        <v>185</v>
      </c>
      <c r="C5737" s="28">
        <v>58282</v>
      </c>
      <c r="D5737" s="56"/>
      <c r="E5737" s="25" t="s">
        <v>6587</v>
      </c>
      <c r="F5737" s="20" t="s">
        <v>79</v>
      </c>
      <c r="H5737" s="23" t="s">
        <v>22</v>
      </c>
      <c r="I5737" s="28" t="s">
        <v>103</v>
      </c>
      <c r="J5737" s="23" t="s">
        <v>96</v>
      </c>
      <c r="K5737" s="156" t="s">
        <v>210</v>
      </c>
      <c r="M5737" s="229">
        <v>0</v>
      </c>
      <c r="N5737" s="229">
        <v>376</v>
      </c>
      <c r="O5737" s="217">
        <f t="shared" si="88"/>
        <v>24982.869999999191</v>
      </c>
    </row>
    <row r="5738" spans="1:15" ht="22.05" hidden="1" customHeight="1" x14ac:dyDescent="0.2">
      <c r="A5738" s="227">
        <v>45923</v>
      </c>
      <c r="B5738" s="20" t="s">
        <v>185</v>
      </c>
      <c r="C5738" s="28">
        <v>58283</v>
      </c>
      <c r="D5738" s="56"/>
      <c r="E5738" s="25" t="s">
        <v>143</v>
      </c>
      <c r="F5738" s="20" t="s">
        <v>79</v>
      </c>
      <c r="H5738" s="23" t="s">
        <v>22</v>
      </c>
      <c r="I5738" s="28" t="s">
        <v>53</v>
      </c>
      <c r="J5738" s="23" t="s">
        <v>112</v>
      </c>
      <c r="K5738" s="156" t="s">
        <v>144</v>
      </c>
      <c r="M5738" s="229">
        <v>0</v>
      </c>
      <c r="N5738" s="229">
        <v>6510</v>
      </c>
      <c r="O5738" s="217">
        <f t="shared" si="88"/>
        <v>18472.869999999191</v>
      </c>
    </row>
    <row r="5739" spans="1:15" ht="22.05" hidden="1" customHeight="1" x14ac:dyDescent="0.2">
      <c r="A5739" s="227">
        <v>45923</v>
      </c>
      <c r="B5739" s="20" t="s">
        <v>185</v>
      </c>
      <c r="C5739" s="28">
        <v>58284</v>
      </c>
      <c r="D5739" s="56"/>
      <c r="E5739" s="25" t="s">
        <v>6588</v>
      </c>
      <c r="F5739" s="20" t="s">
        <v>79</v>
      </c>
      <c r="H5739" s="23" t="s">
        <v>22</v>
      </c>
      <c r="I5739" s="28" t="s">
        <v>55</v>
      </c>
      <c r="J5739" s="23" t="s">
        <v>73</v>
      </c>
      <c r="K5739" s="156" t="s">
        <v>6596</v>
      </c>
      <c r="M5739" s="229">
        <v>0</v>
      </c>
      <c r="N5739" s="229">
        <v>9586</v>
      </c>
      <c r="O5739" s="217">
        <f t="shared" si="88"/>
        <v>8886.8699999991914</v>
      </c>
    </row>
    <row r="5740" spans="1:15" ht="22.05" hidden="1" customHeight="1" x14ac:dyDescent="0.2">
      <c r="A5740" s="227">
        <v>45923</v>
      </c>
      <c r="B5740" s="20" t="s">
        <v>185</v>
      </c>
      <c r="C5740" s="28">
        <v>58285</v>
      </c>
      <c r="D5740" s="56"/>
      <c r="E5740" s="25" t="s">
        <v>6589</v>
      </c>
      <c r="F5740" s="20" t="s">
        <v>79</v>
      </c>
      <c r="H5740" s="23" t="s">
        <v>22</v>
      </c>
      <c r="I5740" s="28" t="s">
        <v>55</v>
      </c>
      <c r="J5740" s="23" t="s">
        <v>261</v>
      </c>
      <c r="K5740" s="156" t="s">
        <v>6597</v>
      </c>
      <c r="M5740" s="229">
        <v>0</v>
      </c>
      <c r="N5740" s="229">
        <v>4000</v>
      </c>
      <c r="O5740" s="217">
        <f t="shared" si="88"/>
        <v>4886.8699999991914</v>
      </c>
    </row>
    <row r="5741" spans="1:15" ht="22.05" hidden="1" customHeight="1" x14ac:dyDescent="0.2">
      <c r="A5741" s="227">
        <v>45923</v>
      </c>
      <c r="B5741" s="20" t="s">
        <v>185</v>
      </c>
      <c r="C5741" s="28">
        <v>58286</v>
      </c>
      <c r="D5741" s="56"/>
      <c r="E5741" s="25" t="s">
        <v>6590</v>
      </c>
      <c r="F5741" s="20" t="s">
        <v>79</v>
      </c>
      <c r="H5741" s="23" t="s">
        <v>22</v>
      </c>
      <c r="I5741" s="28" t="s">
        <v>55</v>
      </c>
      <c r="J5741" s="23" t="s">
        <v>73</v>
      </c>
      <c r="K5741" s="156" t="s">
        <v>140</v>
      </c>
      <c r="M5741" s="229">
        <v>0</v>
      </c>
      <c r="N5741" s="229">
        <v>1500</v>
      </c>
      <c r="O5741" s="217">
        <f t="shared" si="88"/>
        <v>3386.8699999991914</v>
      </c>
    </row>
    <row r="5742" spans="1:15" ht="22.05" hidden="1" customHeight="1" x14ac:dyDescent="0.2">
      <c r="A5742" s="227">
        <v>45923</v>
      </c>
      <c r="B5742" s="20" t="s">
        <v>185</v>
      </c>
      <c r="C5742" s="28">
        <v>58287</v>
      </c>
      <c r="D5742" s="56"/>
      <c r="E5742" s="25" t="s">
        <v>6591</v>
      </c>
      <c r="F5742" s="20" t="s">
        <v>79</v>
      </c>
      <c r="H5742" s="23" t="s">
        <v>22</v>
      </c>
      <c r="I5742" s="28" t="s">
        <v>103</v>
      </c>
      <c r="J5742" s="23" t="s">
        <v>102</v>
      </c>
      <c r="K5742" s="156" t="s">
        <v>140</v>
      </c>
      <c r="M5742" s="229">
        <v>0</v>
      </c>
      <c r="N5742" s="229">
        <v>500</v>
      </c>
      <c r="O5742" s="217">
        <f t="shared" si="88"/>
        <v>2886.8699999991914</v>
      </c>
    </row>
    <row r="5743" spans="1:15" ht="22.05" hidden="1" customHeight="1" x14ac:dyDescent="0.2">
      <c r="A5743" s="227">
        <v>45923</v>
      </c>
      <c r="B5743" s="20" t="s">
        <v>185</v>
      </c>
      <c r="C5743" s="28">
        <v>58288</v>
      </c>
      <c r="D5743" s="56"/>
      <c r="E5743" s="25" t="s">
        <v>2480</v>
      </c>
      <c r="F5743" s="20" t="s">
        <v>79</v>
      </c>
      <c r="H5743" s="23" t="s">
        <v>22</v>
      </c>
      <c r="I5743" s="28" t="s">
        <v>54</v>
      </c>
      <c r="J5743" s="23" t="s">
        <v>41</v>
      </c>
      <c r="K5743" s="156" t="s">
        <v>210</v>
      </c>
      <c r="M5743" s="229">
        <v>0</v>
      </c>
      <c r="N5743" s="229">
        <v>70</v>
      </c>
      <c r="O5743" s="217">
        <f t="shared" si="88"/>
        <v>2816.8699999991914</v>
      </c>
    </row>
    <row r="5744" spans="1:15" ht="22.05" hidden="1" customHeight="1" x14ac:dyDescent="0.2">
      <c r="A5744" s="227">
        <v>45923</v>
      </c>
      <c r="B5744" s="20" t="s">
        <v>185</v>
      </c>
      <c r="C5744" s="28">
        <v>58289</v>
      </c>
      <c r="D5744" s="56"/>
      <c r="E5744" s="25" t="s">
        <v>6592</v>
      </c>
      <c r="F5744" s="20" t="s">
        <v>79</v>
      </c>
      <c r="H5744" s="23" t="s">
        <v>22</v>
      </c>
      <c r="I5744" s="28" t="s">
        <v>103</v>
      </c>
      <c r="J5744" s="23" t="s">
        <v>93</v>
      </c>
      <c r="K5744" s="156" t="s">
        <v>6598</v>
      </c>
      <c r="M5744" s="229">
        <v>0</v>
      </c>
      <c r="N5744" s="229">
        <v>100</v>
      </c>
      <c r="O5744" s="217">
        <f t="shared" si="88"/>
        <v>2716.8699999991914</v>
      </c>
    </row>
    <row r="5745" spans="1:15" ht="22.05" hidden="1" customHeight="1" x14ac:dyDescent="0.2">
      <c r="A5745" s="227">
        <v>45923</v>
      </c>
      <c r="B5745" s="20" t="s">
        <v>185</v>
      </c>
      <c r="C5745" s="28">
        <v>58290</v>
      </c>
      <c r="D5745" s="56"/>
      <c r="E5745" s="25" t="s">
        <v>1013</v>
      </c>
      <c r="F5745" s="20" t="s">
        <v>79</v>
      </c>
      <c r="H5745" s="23" t="s">
        <v>21</v>
      </c>
      <c r="I5745" s="28" t="s">
        <v>28</v>
      </c>
      <c r="J5745" s="23" t="s">
        <v>30</v>
      </c>
      <c r="M5745" s="229">
        <v>119920</v>
      </c>
      <c r="N5745" s="229">
        <v>0</v>
      </c>
      <c r="O5745" s="217">
        <f t="shared" si="88"/>
        <v>122636.86999999919</v>
      </c>
    </row>
    <row r="5746" spans="1:15" ht="22.05" hidden="1" customHeight="1" x14ac:dyDescent="0.2">
      <c r="A5746" s="227">
        <v>45923</v>
      </c>
      <c r="B5746" s="20" t="s">
        <v>185</v>
      </c>
      <c r="C5746" s="28">
        <v>58291</v>
      </c>
      <c r="D5746" s="56"/>
      <c r="E5746" s="25" t="s">
        <v>6593</v>
      </c>
      <c r="F5746" s="20" t="s">
        <v>79</v>
      </c>
      <c r="H5746" s="23" t="s">
        <v>22</v>
      </c>
      <c r="I5746" s="28" t="s">
        <v>103</v>
      </c>
      <c r="J5746" s="23" t="s">
        <v>93</v>
      </c>
      <c r="K5746" s="156" t="s">
        <v>6599</v>
      </c>
      <c r="M5746" s="229">
        <v>0</v>
      </c>
      <c r="N5746" s="229">
        <v>21000</v>
      </c>
      <c r="O5746" s="217">
        <f t="shared" si="88"/>
        <v>101636.86999999919</v>
      </c>
    </row>
    <row r="5747" spans="1:15" ht="22.05" hidden="1" customHeight="1" x14ac:dyDescent="0.2">
      <c r="A5747" s="227">
        <v>45923</v>
      </c>
      <c r="B5747" s="20" t="s">
        <v>185</v>
      </c>
      <c r="C5747" s="28">
        <v>58292</v>
      </c>
      <c r="D5747" s="56"/>
      <c r="E5747" s="25" t="s">
        <v>6594</v>
      </c>
      <c r="F5747" s="20" t="s">
        <v>79</v>
      </c>
      <c r="H5747" s="23" t="s">
        <v>22</v>
      </c>
      <c r="I5747" s="28" t="s">
        <v>54</v>
      </c>
      <c r="J5747" s="23" t="s">
        <v>64</v>
      </c>
      <c r="K5747" s="156" t="s">
        <v>6600</v>
      </c>
      <c r="M5747" s="229">
        <v>0</v>
      </c>
      <c r="N5747" s="229">
        <v>1000</v>
      </c>
      <c r="O5747" s="217">
        <f t="shared" si="88"/>
        <v>100636.86999999919</v>
      </c>
    </row>
    <row r="5748" spans="1:15" ht="22.05" hidden="1" customHeight="1" x14ac:dyDescent="0.2">
      <c r="A5748" s="227">
        <v>45923</v>
      </c>
      <c r="B5748" s="20" t="s">
        <v>185</v>
      </c>
      <c r="C5748" s="28">
        <v>58293</v>
      </c>
      <c r="D5748" s="56"/>
      <c r="E5748" s="25" t="s">
        <v>753</v>
      </c>
      <c r="F5748" s="20" t="s">
        <v>79</v>
      </c>
      <c r="H5748" s="23" t="s">
        <v>22</v>
      </c>
      <c r="I5748" s="28" t="s">
        <v>103</v>
      </c>
      <c r="J5748" s="23" t="s">
        <v>219</v>
      </c>
      <c r="K5748" s="156" t="s">
        <v>1241</v>
      </c>
      <c r="M5748" s="229">
        <v>0</v>
      </c>
      <c r="N5748" s="229">
        <v>276</v>
      </c>
      <c r="O5748" s="217">
        <f t="shared" si="88"/>
        <v>100360.86999999919</v>
      </c>
    </row>
    <row r="5749" spans="1:15" ht="22.05" hidden="1" customHeight="1" x14ac:dyDescent="0.2">
      <c r="A5749" s="227">
        <v>45923</v>
      </c>
      <c r="B5749" s="20" t="s">
        <v>185</v>
      </c>
      <c r="C5749" s="28">
        <v>58294</v>
      </c>
      <c r="D5749" s="56"/>
      <c r="E5749" s="25" t="s">
        <v>128</v>
      </c>
      <c r="F5749" s="20" t="s">
        <v>79</v>
      </c>
      <c r="H5749" s="23" t="s">
        <v>22</v>
      </c>
      <c r="I5749" s="28" t="s">
        <v>56</v>
      </c>
      <c r="J5749" s="23" t="s">
        <v>116</v>
      </c>
      <c r="K5749" s="156" t="s">
        <v>129</v>
      </c>
      <c r="M5749" s="229">
        <v>0</v>
      </c>
      <c r="N5749" s="229">
        <v>60</v>
      </c>
      <c r="O5749" s="217">
        <f t="shared" si="88"/>
        <v>100300.86999999919</v>
      </c>
    </row>
    <row r="5750" spans="1:15" ht="22.05" hidden="1" customHeight="1" x14ac:dyDescent="0.2">
      <c r="A5750" s="227">
        <v>45924</v>
      </c>
      <c r="B5750" s="20" t="s">
        <v>185</v>
      </c>
      <c r="C5750" s="28">
        <v>58296</v>
      </c>
      <c r="D5750" s="56"/>
      <c r="E5750" s="25" t="s">
        <v>6601</v>
      </c>
      <c r="F5750" s="20" t="s">
        <v>79</v>
      </c>
      <c r="H5750" s="23" t="s">
        <v>22</v>
      </c>
      <c r="I5750" s="28" t="s">
        <v>54</v>
      </c>
      <c r="J5750" s="23" t="s">
        <v>32</v>
      </c>
      <c r="K5750" s="156" t="s">
        <v>6611</v>
      </c>
      <c r="M5750" s="229">
        <v>0</v>
      </c>
      <c r="N5750" s="229">
        <v>4000</v>
      </c>
      <c r="O5750" s="217">
        <f t="shared" si="88"/>
        <v>96300.869999999195</v>
      </c>
    </row>
    <row r="5751" spans="1:15" ht="22.05" hidden="1" customHeight="1" x14ac:dyDescent="0.2">
      <c r="A5751" s="227">
        <v>45924</v>
      </c>
      <c r="B5751" s="20" t="s">
        <v>185</v>
      </c>
      <c r="C5751" s="28">
        <v>58297</v>
      </c>
      <c r="D5751" s="56"/>
      <c r="E5751" s="25" t="s">
        <v>1956</v>
      </c>
      <c r="F5751" s="20" t="s">
        <v>79</v>
      </c>
      <c r="H5751" s="23" t="s">
        <v>22</v>
      </c>
      <c r="I5751" s="28" t="s">
        <v>54</v>
      </c>
      <c r="J5751" s="23" t="s">
        <v>63</v>
      </c>
      <c r="K5751" s="156" t="s">
        <v>141</v>
      </c>
      <c r="M5751" s="229">
        <v>0</v>
      </c>
      <c r="N5751" s="229">
        <v>1693</v>
      </c>
      <c r="O5751" s="217">
        <f t="shared" si="88"/>
        <v>94607.869999999195</v>
      </c>
    </row>
    <row r="5752" spans="1:15" ht="22.05" hidden="1" customHeight="1" x14ac:dyDescent="0.2">
      <c r="A5752" s="227">
        <v>45924</v>
      </c>
      <c r="B5752" s="20" t="s">
        <v>185</v>
      </c>
      <c r="C5752" s="28">
        <v>58298</v>
      </c>
      <c r="D5752" s="56"/>
      <c r="E5752" s="25" t="s">
        <v>154</v>
      </c>
      <c r="F5752" s="20" t="s">
        <v>79</v>
      </c>
      <c r="H5752" s="23" t="s">
        <v>22</v>
      </c>
      <c r="I5752" s="28" t="s">
        <v>103</v>
      </c>
      <c r="J5752" s="23" t="s">
        <v>219</v>
      </c>
      <c r="K5752" s="156" t="s">
        <v>266</v>
      </c>
      <c r="M5752" s="229">
        <v>0</v>
      </c>
      <c r="N5752" s="229">
        <v>386</v>
      </c>
      <c r="O5752" s="217">
        <f t="shared" si="88"/>
        <v>94221.869999999195</v>
      </c>
    </row>
    <row r="5753" spans="1:15" ht="22.05" hidden="1" customHeight="1" x14ac:dyDescent="0.2">
      <c r="A5753" s="227">
        <v>45924</v>
      </c>
      <c r="B5753" s="20" t="s">
        <v>185</v>
      </c>
      <c r="C5753" s="28">
        <v>58299</v>
      </c>
      <c r="D5753" s="56"/>
      <c r="E5753" s="25" t="s">
        <v>143</v>
      </c>
      <c r="F5753" s="20" t="s">
        <v>79</v>
      </c>
      <c r="H5753" s="23" t="s">
        <v>22</v>
      </c>
      <c r="I5753" s="28" t="s">
        <v>53</v>
      </c>
      <c r="J5753" s="23" t="s">
        <v>112</v>
      </c>
      <c r="K5753" s="156" t="s">
        <v>144</v>
      </c>
      <c r="M5753" s="229">
        <v>0</v>
      </c>
      <c r="N5753" s="229">
        <v>4200</v>
      </c>
      <c r="O5753" s="217">
        <f t="shared" si="88"/>
        <v>90021.869999999195</v>
      </c>
    </row>
    <row r="5754" spans="1:15" ht="22.05" hidden="1" customHeight="1" x14ac:dyDescent="0.2">
      <c r="A5754" s="227">
        <v>45924</v>
      </c>
      <c r="B5754" s="20" t="s">
        <v>185</v>
      </c>
      <c r="C5754" s="28">
        <v>58300</v>
      </c>
      <c r="D5754" s="56"/>
      <c r="E5754" s="25" t="s">
        <v>6602</v>
      </c>
      <c r="F5754" s="20" t="s">
        <v>79</v>
      </c>
      <c r="H5754" s="23" t="s">
        <v>22</v>
      </c>
      <c r="I5754" s="28" t="s">
        <v>56</v>
      </c>
      <c r="J5754" s="23" t="s">
        <v>212</v>
      </c>
      <c r="K5754" s="156" t="s">
        <v>235</v>
      </c>
      <c r="M5754" s="229">
        <v>0</v>
      </c>
      <c r="N5754" s="229">
        <v>500</v>
      </c>
      <c r="O5754" s="217">
        <f t="shared" si="88"/>
        <v>89521.869999999195</v>
      </c>
    </row>
    <row r="5755" spans="1:15" ht="22.05" hidden="1" customHeight="1" x14ac:dyDescent="0.2">
      <c r="A5755" s="227">
        <v>45924</v>
      </c>
      <c r="B5755" s="20" t="s">
        <v>185</v>
      </c>
      <c r="C5755" s="28">
        <v>58301</v>
      </c>
      <c r="D5755" s="56"/>
      <c r="E5755" s="25" t="s">
        <v>6603</v>
      </c>
      <c r="F5755" s="20" t="s">
        <v>79</v>
      </c>
      <c r="H5755" s="23" t="s">
        <v>21</v>
      </c>
      <c r="I5755" s="28" t="s">
        <v>28</v>
      </c>
      <c r="J5755" s="23" t="s">
        <v>31</v>
      </c>
      <c r="K5755" s="25"/>
      <c r="M5755" s="229">
        <v>35000</v>
      </c>
      <c r="N5755" s="229">
        <v>0</v>
      </c>
      <c r="O5755" s="217">
        <f t="shared" si="88"/>
        <v>124521.86999999919</v>
      </c>
    </row>
    <row r="5756" spans="1:15" ht="22.05" hidden="1" customHeight="1" x14ac:dyDescent="0.2">
      <c r="A5756" s="227">
        <v>45924</v>
      </c>
      <c r="B5756" s="20" t="s">
        <v>185</v>
      </c>
      <c r="C5756" s="28">
        <v>58302</v>
      </c>
      <c r="D5756" s="56"/>
      <c r="E5756" s="25" t="s">
        <v>6604</v>
      </c>
      <c r="F5756" s="20" t="s">
        <v>79</v>
      </c>
      <c r="H5756" s="23" t="s">
        <v>22</v>
      </c>
      <c r="I5756" s="28" t="s">
        <v>103</v>
      </c>
      <c r="J5756" s="23" t="s">
        <v>60</v>
      </c>
      <c r="K5756" s="25" t="s">
        <v>133</v>
      </c>
      <c r="M5756" s="229">
        <v>0</v>
      </c>
      <c r="N5756" s="229">
        <v>6000</v>
      </c>
      <c r="O5756" s="217">
        <f t="shared" si="88"/>
        <v>118521.86999999919</v>
      </c>
    </row>
    <row r="5757" spans="1:15" ht="22.05" hidden="1" customHeight="1" x14ac:dyDescent="0.2">
      <c r="A5757" s="227">
        <v>45924</v>
      </c>
      <c r="B5757" s="20" t="s">
        <v>185</v>
      </c>
      <c r="C5757" s="28">
        <v>58303</v>
      </c>
      <c r="D5757" s="56"/>
      <c r="E5757" s="25" t="s">
        <v>6605</v>
      </c>
      <c r="F5757" s="20" t="s">
        <v>79</v>
      </c>
      <c r="H5757" s="23" t="s">
        <v>22</v>
      </c>
      <c r="I5757" s="28" t="s">
        <v>54</v>
      </c>
      <c r="J5757" s="23" t="s">
        <v>41</v>
      </c>
      <c r="K5757" s="25" t="s">
        <v>465</v>
      </c>
      <c r="M5757" s="229">
        <v>0</v>
      </c>
      <c r="N5757" s="229">
        <v>250</v>
      </c>
      <c r="O5757" s="217">
        <f t="shared" si="88"/>
        <v>118271.86999999919</v>
      </c>
    </row>
    <row r="5758" spans="1:15" ht="22.05" hidden="1" customHeight="1" x14ac:dyDescent="0.2">
      <c r="A5758" s="227">
        <v>45924</v>
      </c>
      <c r="B5758" s="20" t="s">
        <v>185</v>
      </c>
      <c r="C5758" s="28">
        <v>58304</v>
      </c>
      <c r="D5758" s="56"/>
      <c r="E5758" s="25" t="s">
        <v>6606</v>
      </c>
      <c r="F5758" s="20" t="s">
        <v>79</v>
      </c>
      <c r="H5758" s="23" t="s">
        <v>22</v>
      </c>
      <c r="I5758" s="28" t="s">
        <v>54</v>
      </c>
      <c r="J5758" s="23" t="s">
        <v>41</v>
      </c>
      <c r="K5758" s="25" t="s">
        <v>465</v>
      </c>
      <c r="M5758" s="229">
        <v>0</v>
      </c>
      <c r="N5758" s="229">
        <v>2500</v>
      </c>
      <c r="O5758" s="217">
        <f t="shared" si="88"/>
        <v>115771.86999999919</v>
      </c>
    </row>
    <row r="5759" spans="1:15" ht="22.05" hidden="1" customHeight="1" x14ac:dyDescent="0.2">
      <c r="A5759" s="227">
        <v>45924</v>
      </c>
      <c r="B5759" s="20" t="s">
        <v>185</v>
      </c>
      <c r="C5759" s="28">
        <v>58305</v>
      </c>
      <c r="D5759" s="56"/>
      <c r="E5759" s="25" t="s">
        <v>6607</v>
      </c>
      <c r="F5759" s="20" t="s">
        <v>79</v>
      </c>
      <c r="H5759" s="23" t="s">
        <v>22</v>
      </c>
      <c r="I5759" s="28" t="s">
        <v>103</v>
      </c>
      <c r="J5759" s="23" t="s">
        <v>219</v>
      </c>
      <c r="K5759" s="25" t="s">
        <v>3707</v>
      </c>
      <c r="M5759" s="229">
        <v>0</v>
      </c>
      <c r="N5759" s="229">
        <v>1800</v>
      </c>
      <c r="O5759" s="217">
        <f t="shared" si="88"/>
        <v>113971.86999999919</v>
      </c>
    </row>
    <row r="5760" spans="1:15" ht="22.05" hidden="1" customHeight="1" x14ac:dyDescent="0.2">
      <c r="A5760" s="227">
        <v>45924</v>
      </c>
      <c r="B5760" s="20" t="s">
        <v>185</v>
      </c>
      <c r="C5760" s="28">
        <v>58306</v>
      </c>
      <c r="D5760" s="56"/>
      <c r="E5760" s="25" t="s">
        <v>350</v>
      </c>
      <c r="F5760" s="20" t="s">
        <v>79</v>
      </c>
      <c r="H5760" s="23" t="s">
        <v>22</v>
      </c>
      <c r="I5760" s="28" t="s">
        <v>53</v>
      </c>
      <c r="J5760" s="23" t="s">
        <v>113</v>
      </c>
      <c r="K5760" s="25" t="s">
        <v>1421</v>
      </c>
      <c r="M5760" s="229">
        <v>0</v>
      </c>
      <c r="N5760" s="229">
        <v>4700</v>
      </c>
      <c r="O5760" s="217">
        <f t="shared" si="88"/>
        <v>109271.86999999919</v>
      </c>
    </row>
    <row r="5761" spans="1:15" ht="22.05" hidden="1" customHeight="1" x14ac:dyDescent="0.2">
      <c r="A5761" s="227">
        <v>45924</v>
      </c>
      <c r="B5761" s="20" t="s">
        <v>185</v>
      </c>
      <c r="C5761" s="28">
        <v>58307</v>
      </c>
      <c r="D5761" s="56"/>
      <c r="E5761" s="25" t="s">
        <v>6608</v>
      </c>
      <c r="F5761" s="20" t="s">
        <v>79</v>
      </c>
      <c r="H5761" s="23" t="s">
        <v>21</v>
      </c>
      <c r="I5761" s="28" t="s">
        <v>28</v>
      </c>
      <c r="J5761" s="23" t="s">
        <v>30</v>
      </c>
      <c r="K5761" s="25"/>
      <c r="M5761" s="229">
        <v>50000</v>
      </c>
      <c r="N5761" s="229">
        <v>0</v>
      </c>
      <c r="O5761" s="217">
        <f t="shared" si="88"/>
        <v>159271.86999999918</v>
      </c>
    </row>
    <row r="5762" spans="1:15" ht="22.05" hidden="1" customHeight="1" x14ac:dyDescent="0.2">
      <c r="A5762" s="227">
        <v>45924</v>
      </c>
      <c r="B5762" s="20" t="s">
        <v>185</v>
      </c>
      <c r="C5762" s="28">
        <v>58308</v>
      </c>
      <c r="D5762" s="56"/>
      <c r="E5762" s="25" t="s">
        <v>702</v>
      </c>
      <c r="F5762" s="20" t="s">
        <v>79</v>
      </c>
      <c r="H5762" s="23" t="s">
        <v>22</v>
      </c>
      <c r="I5762" s="28" t="s">
        <v>54</v>
      </c>
      <c r="J5762" s="23" t="s">
        <v>44</v>
      </c>
      <c r="K5762" s="25" t="s">
        <v>412</v>
      </c>
      <c r="M5762" s="229">
        <v>0</v>
      </c>
      <c r="N5762" s="229">
        <v>8391</v>
      </c>
      <c r="O5762" s="217">
        <f t="shared" si="88"/>
        <v>150880.86999999918</v>
      </c>
    </row>
    <row r="5763" spans="1:15" ht="22.05" hidden="1" customHeight="1" x14ac:dyDescent="0.2">
      <c r="A5763" s="227">
        <v>45924</v>
      </c>
      <c r="B5763" s="20" t="s">
        <v>185</v>
      </c>
      <c r="C5763" s="28">
        <v>58309</v>
      </c>
      <c r="D5763" s="56"/>
      <c r="E5763" s="25" t="s">
        <v>704</v>
      </c>
      <c r="F5763" s="20" t="s">
        <v>79</v>
      </c>
      <c r="H5763" s="23" t="s">
        <v>22</v>
      </c>
      <c r="I5763" s="28" t="s">
        <v>54</v>
      </c>
      <c r="J5763" s="23" t="s">
        <v>61</v>
      </c>
      <c r="K5763" s="25" t="s">
        <v>445</v>
      </c>
      <c r="M5763" s="229">
        <v>0</v>
      </c>
      <c r="N5763" s="229">
        <v>16582</v>
      </c>
      <c r="O5763" s="217">
        <f t="shared" si="88"/>
        <v>134298.86999999918</v>
      </c>
    </row>
    <row r="5764" spans="1:15" ht="22.05" hidden="1" customHeight="1" x14ac:dyDescent="0.2">
      <c r="A5764" s="227">
        <v>45924</v>
      </c>
      <c r="B5764" s="20" t="s">
        <v>185</v>
      </c>
      <c r="C5764" s="28">
        <v>58310</v>
      </c>
      <c r="D5764" s="56"/>
      <c r="E5764" s="25" t="s">
        <v>701</v>
      </c>
      <c r="F5764" s="20" t="s">
        <v>79</v>
      </c>
      <c r="H5764" s="23" t="s">
        <v>22</v>
      </c>
      <c r="I5764" s="28" t="s">
        <v>54</v>
      </c>
      <c r="J5764" s="23" t="s">
        <v>41</v>
      </c>
      <c r="K5764" s="25" t="s">
        <v>465</v>
      </c>
      <c r="M5764" s="229">
        <v>0</v>
      </c>
      <c r="N5764" s="229">
        <v>28229</v>
      </c>
      <c r="O5764" s="217">
        <f t="shared" si="88"/>
        <v>106069.86999999918</v>
      </c>
    </row>
    <row r="5765" spans="1:15" ht="22.05" hidden="1" customHeight="1" x14ac:dyDescent="0.2">
      <c r="A5765" s="227">
        <v>45924</v>
      </c>
      <c r="B5765" s="20" t="s">
        <v>185</v>
      </c>
      <c r="C5765" s="28">
        <v>58311</v>
      </c>
      <c r="D5765" s="56"/>
      <c r="E5765" s="25" t="s">
        <v>6609</v>
      </c>
      <c r="F5765" s="20" t="s">
        <v>79</v>
      </c>
      <c r="H5765" s="23" t="s">
        <v>22</v>
      </c>
      <c r="I5765" s="28" t="s">
        <v>103</v>
      </c>
      <c r="J5765" s="23" t="s">
        <v>92</v>
      </c>
      <c r="K5765" s="25" t="s">
        <v>4789</v>
      </c>
      <c r="M5765" s="229">
        <v>0</v>
      </c>
      <c r="N5765" s="229">
        <v>580</v>
      </c>
      <c r="O5765" s="217">
        <f t="shared" si="88"/>
        <v>105489.86999999918</v>
      </c>
    </row>
    <row r="5766" spans="1:15" ht="22.05" hidden="1" customHeight="1" x14ac:dyDescent="0.2">
      <c r="A5766" s="227">
        <v>45924</v>
      </c>
      <c r="B5766" s="20" t="s">
        <v>185</v>
      </c>
      <c r="C5766" s="28">
        <v>58312</v>
      </c>
      <c r="D5766" s="56"/>
      <c r="E5766" s="25" t="s">
        <v>297</v>
      </c>
      <c r="F5766" s="20" t="s">
        <v>79</v>
      </c>
      <c r="H5766" s="23" t="s">
        <v>22</v>
      </c>
      <c r="I5766" s="28" t="s">
        <v>103</v>
      </c>
      <c r="J5766" s="23" t="s">
        <v>102</v>
      </c>
      <c r="K5766" s="25" t="s">
        <v>210</v>
      </c>
      <c r="M5766" s="229">
        <v>0</v>
      </c>
      <c r="N5766" s="229">
        <v>650</v>
      </c>
      <c r="O5766" s="217">
        <f t="shared" si="88"/>
        <v>104839.86999999918</v>
      </c>
    </row>
    <row r="5767" spans="1:15" ht="22.05" hidden="1" customHeight="1" x14ac:dyDescent="0.2">
      <c r="A5767" s="227">
        <v>45924</v>
      </c>
      <c r="B5767" s="20" t="s">
        <v>185</v>
      </c>
      <c r="C5767" s="28">
        <v>58313</v>
      </c>
      <c r="D5767" s="56"/>
      <c r="E5767" s="25" t="s">
        <v>3492</v>
      </c>
      <c r="F5767" s="20" t="s">
        <v>79</v>
      </c>
      <c r="H5767" s="23" t="s">
        <v>22</v>
      </c>
      <c r="I5767" s="28" t="s">
        <v>103</v>
      </c>
      <c r="J5767" s="23" t="s">
        <v>96</v>
      </c>
      <c r="K5767" s="25" t="s">
        <v>134</v>
      </c>
      <c r="M5767" s="229">
        <v>0</v>
      </c>
      <c r="N5767" s="229">
        <v>300</v>
      </c>
      <c r="O5767" s="217">
        <f t="shared" si="88"/>
        <v>104539.86999999918</v>
      </c>
    </row>
    <row r="5768" spans="1:15" ht="22.05" hidden="1" customHeight="1" x14ac:dyDescent="0.2">
      <c r="A5768" s="227">
        <v>45924</v>
      </c>
      <c r="B5768" s="20" t="s">
        <v>185</v>
      </c>
      <c r="C5768" s="28">
        <v>58314</v>
      </c>
      <c r="D5768" s="56"/>
      <c r="E5768" s="25" t="s">
        <v>6610</v>
      </c>
      <c r="F5768" s="20" t="s">
        <v>79</v>
      </c>
      <c r="H5768" s="23" t="s">
        <v>22</v>
      </c>
      <c r="I5768" s="28" t="s">
        <v>103</v>
      </c>
      <c r="J5768" s="23" t="s">
        <v>219</v>
      </c>
      <c r="K5768" s="25" t="s">
        <v>1241</v>
      </c>
      <c r="M5768" s="229">
        <v>0</v>
      </c>
      <c r="N5768" s="229">
        <v>1800</v>
      </c>
      <c r="O5768" s="217">
        <f t="shared" si="88"/>
        <v>102739.86999999918</v>
      </c>
    </row>
    <row r="5769" spans="1:15" ht="22.05" hidden="1" customHeight="1" x14ac:dyDescent="0.2">
      <c r="A5769" s="227">
        <v>45925</v>
      </c>
      <c r="B5769" s="20" t="s">
        <v>185</v>
      </c>
      <c r="C5769" s="28">
        <v>58316</v>
      </c>
      <c r="D5769" s="56"/>
      <c r="E5769" s="25" t="s">
        <v>753</v>
      </c>
      <c r="F5769" s="20" t="s">
        <v>79</v>
      </c>
      <c r="H5769" s="23" t="s">
        <v>22</v>
      </c>
      <c r="I5769" s="28" t="s">
        <v>103</v>
      </c>
      <c r="J5769" s="23" t="s">
        <v>219</v>
      </c>
      <c r="K5769" s="156" t="s">
        <v>266</v>
      </c>
      <c r="M5769" s="229">
        <v>0</v>
      </c>
      <c r="N5769" s="229">
        <v>200</v>
      </c>
      <c r="O5769" s="217">
        <f t="shared" si="88"/>
        <v>102539.86999999918</v>
      </c>
    </row>
    <row r="5770" spans="1:15" ht="22.05" hidden="1" customHeight="1" x14ac:dyDescent="0.2">
      <c r="A5770" s="227">
        <v>45925</v>
      </c>
      <c r="B5770" s="20" t="s">
        <v>185</v>
      </c>
      <c r="C5770" s="28">
        <v>58317</v>
      </c>
      <c r="D5770" s="56"/>
      <c r="E5770" s="25" t="s">
        <v>6612</v>
      </c>
      <c r="F5770" s="20" t="s">
        <v>79</v>
      </c>
      <c r="H5770" s="23" t="s">
        <v>21</v>
      </c>
      <c r="I5770" s="28" t="s">
        <v>81</v>
      </c>
      <c r="J5770" s="23" t="s">
        <v>174</v>
      </c>
      <c r="M5770" s="229">
        <v>250000</v>
      </c>
      <c r="N5770" s="229">
        <v>0</v>
      </c>
      <c r="O5770" s="217">
        <f t="shared" si="88"/>
        <v>352539.86999999918</v>
      </c>
    </row>
    <row r="5771" spans="1:15" ht="22.05" hidden="1" customHeight="1" x14ac:dyDescent="0.2">
      <c r="A5771" s="227">
        <v>45925</v>
      </c>
      <c r="B5771" s="20" t="s">
        <v>185</v>
      </c>
      <c r="C5771" s="28">
        <v>58318</v>
      </c>
      <c r="D5771" s="56"/>
      <c r="E5771" s="25" t="s">
        <v>6613</v>
      </c>
      <c r="F5771" s="20" t="s">
        <v>79</v>
      </c>
      <c r="H5771" s="23" t="s">
        <v>22</v>
      </c>
      <c r="I5771" s="28" t="s">
        <v>54</v>
      </c>
      <c r="J5771" s="23" t="s">
        <v>64</v>
      </c>
      <c r="K5771" s="156" t="s">
        <v>141</v>
      </c>
      <c r="M5771" s="229">
        <v>0</v>
      </c>
      <c r="N5771" s="229">
        <v>6450</v>
      </c>
      <c r="O5771" s="217">
        <f t="shared" si="88"/>
        <v>346089.86999999918</v>
      </c>
    </row>
    <row r="5772" spans="1:15" ht="22.05" hidden="1" customHeight="1" x14ac:dyDescent="0.2">
      <c r="A5772" s="227">
        <v>45925</v>
      </c>
      <c r="B5772" s="20" t="s">
        <v>185</v>
      </c>
      <c r="C5772" s="28">
        <v>58319</v>
      </c>
      <c r="D5772" s="56"/>
      <c r="E5772" s="25" t="s">
        <v>154</v>
      </c>
      <c r="F5772" s="20" t="s">
        <v>79</v>
      </c>
      <c r="H5772" s="23" t="s">
        <v>22</v>
      </c>
      <c r="I5772" s="28" t="s">
        <v>103</v>
      </c>
      <c r="J5772" s="23" t="s">
        <v>219</v>
      </c>
      <c r="K5772" s="156" t="s">
        <v>1241</v>
      </c>
      <c r="M5772" s="229">
        <v>0</v>
      </c>
      <c r="N5772" s="229">
        <v>260</v>
      </c>
      <c r="O5772" s="217">
        <f t="shared" si="88"/>
        <v>345829.86999999918</v>
      </c>
    </row>
    <row r="5773" spans="1:15" ht="22.05" hidden="1" customHeight="1" x14ac:dyDescent="0.2">
      <c r="A5773" s="227">
        <v>45925</v>
      </c>
      <c r="B5773" s="20" t="s">
        <v>185</v>
      </c>
      <c r="C5773" s="28">
        <v>58320</v>
      </c>
      <c r="D5773" s="56"/>
      <c r="E5773" s="25" t="s">
        <v>2480</v>
      </c>
      <c r="F5773" s="20" t="s">
        <v>79</v>
      </c>
      <c r="H5773" s="23" t="s">
        <v>22</v>
      </c>
      <c r="I5773" s="28" t="s">
        <v>54</v>
      </c>
      <c r="J5773" s="23" t="s">
        <v>41</v>
      </c>
      <c r="K5773" s="156" t="s">
        <v>210</v>
      </c>
      <c r="M5773" s="229">
        <v>0</v>
      </c>
      <c r="N5773" s="229">
        <v>70</v>
      </c>
      <c r="O5773" s="217">
        <f t="shared" si="88"/>
        <v>345759.86999999918</v>
      </c>
    </row>
    <row r="5774" spans="1:15" ht="22.05" hidden="1" customHeight="1" x14ac:dyDescent="0.2">
      <c r="A5774" s="227">
        <v>45925</v>
      </c>
      <c r="B5774" s="20" t="s">
        <v>185</v>
      </c>
      <c r="C5774" s="28">
        <v>58321</v>
      </c>
      <c r="D5774" s="56"/>
      <c r="E5774" s="25" t="s">
        <v>157</v>
      </c>
      <c r="F5774" s="20" t="s">
        <v>79</v>
      </c>
      <c r="H5774" s="23" t="s">
        <v>22</v>
      </c>
      <c r="I5774" s="28" t="s">
        <v>103</v>
      </c>
      <c r="J5774" s="23" t="s">
        <v>60</v>
      </c>
      <c r="K5774" s="156" t="s">
        <v>135</v>
      </c>
      <c r="M5774" s="229">
        <v>0</v>
      </c>
      <c r="N5774" s="229">
        <v>500</v>
      </c>
      <c r="O5774" s="217">
        <f t="shared" si="88"/>
        <v>345259.86999999918</v>
      </c>
    </row>
    <row r="5775" spans="1:15" ht="22.05" hidden="1" customHeight="1" x14ac:dyDescent="0.2">
      <c r="A5775" s="227">
        <v>45925</v>
      </c>
      <c r="B5775" s="20" t="s">
        <v>185</v>
      </c>
      <c r="C5775" s="28">
        <v>58322</v>
      </c>
      <c r="D5775" s="56"/>
      <c r="E5775" s="25" t="s">
        <v>143</v>
      </c>
      <c r="F5775" s="20" t="s">
        <v>79</v>
      </c>
      <c r="H5775" s="23" t="s">
        <v>22</v>
      </c>
      <c r="I5775" s="28" t="s">
        <v>53</v>
      </c>
      <c r="J5775" s="23" t="s">
        <v>112</v>
      </c>
      <c r="K5775" s="156" t="s">
        <v>144</v>
      </c>
      <c r="M5775" s="229">
        <v>0</v>
      </c>
      <c r="N5775" s="229">
        <v>5250</v>
      </c>
      <c r="O5775" s="217">
        <f t="shared" si="88"/>
        <v>340009.86999999918</v>
      </c>
    </row>
    <row r="5776" spans="1:15" ht="22.05" hidden="1" customHeight="1" x14ac:dyDescent="0.2">
      <c r="A5776" s="227">
        <v>45925</v>
      </c>
      <c r="B5776" s="20" t="s">
        <v>185</v>
      </c>
      <c r="C5776" s="28">
        <v>58323</v>
      </c>
      <c r="D5776" s="56"/>
      <c r="E5776" s="25" t="s">
        <v>6614</v>
      </c>
      <c r="F5776" s="20" t="s">
        <v>79</v>
      </c>
      <c r="H5776" s="23" t="s">
        <v>22</v>
      </c>
      <c r="I5776" s="28" t="s">
        <v>103</v>
      </c>
      <c r="J5776" s="23" t="s">
        <v>102</v>
      </c>
      <c r="K5776" s="156" t="s">
        <v>140</v>
      </c>
      <c r="M5776" s="229">
        <v>0</v>
      </c>
      <c r="N5776" s="229">
        <v>500</v>
      </c>
      <c r="O5776" s="217">
        <f t="shared" si="88"/>
        <v>339509.86999999918</v>
      </c>
    </row>
    <row r="5777" spans="1:15" ht="22.05" hidden="1" customHeight="1" x14ac:dyDescent="0.2">
      <c r="A5777" s="227">
        <v>45925</v>
      </c>
      <c r="B5777" s="20" t="s">
        <v>185</v>
      </c>
      <c r="C5777" s="28">
        <v>58324</v>
      </c>
      <c r="D5777" s="56"/>
      <c r="E5777" s="25" t="s">
        <v>6615</v>
      </c>
      <c r="F5777" s="20" t="s">
        <v>79</v>
      </c>
      <c r="H5777" s="23" t="s">
        <v>22</v>
      </c>
      <c r="I5777" s="28" t="s">
        <v>56</v>
      </c>
      <c r="J5777" s="23" t="s">
        <v>116</v>
      </c>
      <c r="K5777" s="156" t="s">
        <v>165</v>
      </c>
      <c r="M5777" s="229">
        <v>0</v>
      </c>
      <c r="N5777" s="229">
        <v>670</v>
      </c>
      <c r="O5777" s="217">
        <f t="shared" si="88"/>
        <v>338839.86999999918</v>
      </c>
    </row>
    <row r="5778" spans="1:15" ht="22.05" hidden="1" customHeight="1" x14ac:dyDescent="0.2">
      <c r="A5778" s="227">
        <v>45925</v>
      </c>
      <c r="B5778" s="20" t="s">
        <v>185</v>
      </c>
      <c r="C5778" s="28">
        <v>58325</v>
      </c>
      <c r="D5778" s="56"/>
      <c r="E5778" s="25" t="s">
        <v>6616</v>
      </c>
      <c r="F5778" s="20" t="s">
        <v>79</v>
      </c>
      <c r="H5778" s="23" t="s">
        <v>22</v>
      </c>
      <c r="I5778" s="28" t="s">
        <v>103</v>
      </c>
      <c r="J5778" s="23" t="s">
        <v>102</v>
      </c>
      <c r="K5778" s="156" t="s">
        <v>4567</v>
      </c>
      <c r="M5778" s="229">
        <v>0</v>
      </c>
      <c r="N5778" s="229">
        <v>500</v>
      </c>
      <c r="O5778" s="217">
        <f t="shared" si="88"/>
        <v>338339.86999999918</v>
      </c>
    </row>
    <row r="5779" spans="1:15" ht="22.05" hidden="1" customHeight="1" x14ac:dyDescent="0.2">
      <c r="A5779" s="227">
        <v>45926</v>
      </c>
      <c r="B5779" s="20" t="s">
        <v>185</v>
      </c>
      <c r="C5779" s="28">
        <v>58327</v>
      </c>
      <c r="D5779" s="56"/>
      <c r="E5779" s="25" t="s">
        <v>2901</v>
      </c>
      <c r="F5779" s="20" t="s">
        <v>79</v>
      </c>
      <c r="H5779" s="23" t="s">
        <v>22</v>
      </c>
      <c r="I5779" s="28" t="s">
        <v>103</v>
      </c>
      <c r="J5779" s="23" t="s">
        <v>97</v>
      </c>
      <c r="K5779" s="156" t="s">
        <v>153</v>
      </c>
      <c r="M5779" s="229">
        <v>0</v>
      </c>
      <c r="N5779" s="229">
        <v>1600</v>
      </c>
      <c r="O5779" s="217">
        <f t="shared" si="88"/>
        <v>336739.86999999918</v>
      </c>
    </row>
    <row r="5780" spans="1:15" ht="22.05" hidden="1" customHeight="1" x14ac:dyDescent="0.2">
      <c r="A5780" s="227">
        <v>45926</v>
      </c>
      <c r="B5780" s="20" t="s">
        <v>185</v>
      </c>
      <c r="C5780" s="28">
        <v>58328</v>
      </c>
      <c r="D5780" s="56"/>
      <c r="E5780" s="25" t="s">
        <v>3183</v>
      </c>
      <c r="F5780" s="20" t="s">
        <v>79</v>
      </c>
      <c r="H5780" s="23" t="s">
        <v>22</v>
      </c>
      <c r="I5780" s="28" t="s">
        <v>54</v>
      </c>
      <c r="J5780" s="23" t="s">
        <v>41</v>
      </c>
      <c r="K5780" s="156" t="s">
        <v>210</v>
      </c>
      <c r="M5780" s="229">
        <v>0</v>
      </c>
      <c r="N5780" s="229">
        <v>370</v>
      </c>
      <c r="O5780" s="217">
        <f t="shared" si="88"/>
        <v>336369.86999999918</v>
      </c>
    </row>
    <row r="5781" spans="1:15" ht="22.05" hidden="1" customHeight="1" x14ac:dyDescent="0.2">
      <c r="A5781" s="227">
        <v>45926</v>
      </c>
      <c r="B5781" s="20" t="s">
        <v>185</v>
      </c>
      <c r="C5781" s="28">
        <v>58329</v>
      </c>
      <c r="D5781" s="56"/>
      <c r="E5781" s="25" t="s">
        <v>143</v>
      </c>
      <c r="F5781" s="20" t="s">
        <v>79</v>
      </c>
      <c r="H5781" s="23" t="s">
        <v>22</v>
      </c>
      <c r="I5781" s="28" t="s">
        <v>53</v>
      </c>
      <c r="J5781" s="23" t="s">
        <v>112</v>
      </c>
      <c r="K5781" s="156" t="s">
        <v>144</v>
      </c>
      <c r="M5781" s="229">
        <v>0</v>
      </c>
      <c r="N5781" s="229">
        <v>5950</v>
      </c>
      <c r="O5781" s="217">
        <f t="shared" si="88"/>
        <v>330419.86999999918</v>
      </c>
    </row>
    <row r="5782" spans="1:15" ht="22.05" hidden="1" customHeight="1" x14ac:dyDescent="0.2">
      <c r="A5782" s="227">
        <v>45926</v>
      </c>
      <c r="B5782" s="20" t="s">
        <v>185</v>
      </c>
      <c r="C5782" s="28">
        <v>58330</v>
      </c>
      <c r="D5782" s="56"/>
      <c r="E5782" s="25" t="s">
        <v>143</v>
      </c>
      <c r="F5782" s="20" t="s">
        <v>79</v>
      </c>
      <c r="H5782" s="23" t="s">
        <v>22</v>
      </c>
      <c r="I5782" s="28" t="s">
        <v>53</v>
      </c>
      <c r="J5782" s="23" t="s">
        <v>112</v>
      </c>
      <c r="K5782" s="156" t="s">
        <v>1588</v>
      </c>
      <c r="M5782" s="229">
        <v>0</v>
      </c>
      <c r="N5782" s="229">
        <v>21525</v>
      </c>
      <c r="O5782" s="217">
        <f t="shared" si="88"/>
        <v>308894.86999999918</v>
      </c>
    </row>
    <row r="5783" spans="1:15" ht="22.05" hidden="1" customHeight="1" x14ac:dyDescent="0.2">
      <c r="A5783" s="227">
        <v>45926</v>
      </c>
      <c r="B5783" s="20" t="s">
        <v>185</v>
      </c>
      <c r="C5783" s="28">
        <v>58331</v>
      </c>
      <c r="D5783" s="56"/>
      <c r="E5783" s="25" t="s">
        <v>5965</v>
      </c>
      <c r="F5783" s="20" t="s">
        <v>79</v>
      </c>
      <c r="H5783" s="23" t="s">
        <v>22</v>
      </c>
      <c r="I5783" s="28" t="s">
        <v>103</v>
      </c>
      <c r="J5783" s="23" t="s">
        <v>60</v>
      </c>
      <c r="K5783" s="156" t="s">
        <v>6633</v>
      </c>
      <c r="M5783" s="229">
        <v>0</v>
      </c>
      <c r="N5783" s="229">
        <v>975</v>
      </c>
      <c r="O5783" s="217">
        <f t="shared" si="88"/>
        <v>307919.86999999918</v>
      </c>
    </row>
    <row r="5784" spans="1:15" ht="22.05" hidden="1" customHeight="1" x14ac:dyDescent="0.2">
      <c r="A5784" s="227">
        <v>45926</v>
      </c>
      <c r="B5784" s="20" t="s">
        <v>185</v>
      </c>
      <c r="C5784" s="28">
        <v>58332</v>
      </c>
      <c r="D5784" s="56"/>
      <c r="E5784" s="25" t="s">
        <v>3621</v>
      </c>
      <c r="F5784" s="20" t="s">
        <v>79</v>
      </c>
      <c r="H5784" s="23" t="s">
        <v>22</v>
      </c>
      <c r="I5784" s="28" t="s">
        <v>80</v>
      </c>
      <c r="J5784" s="23" t="s">
        <v>67</v>
      </c>
      <c r="K5784" s="156" t="s">
        <v>445</v>
      </c>
      <c r="M5784" s="229">
        <v>0</v>
      </c>
      <c r="N5784" s="229">
        <v>5500</v>
      </c>
      <c r="O5784" s="217">
        <f t="shared" si="88"/>
        <v>302419.86999999918</v>
      </c>
    </row>
    <row r="5785" spans="1:15" ht="22.05" hidden="1" customHeight="1" x14ac:dyDescent="0.2">
      <c r="A5785" s="227">
        <v>45926</v>
      </c>
      <c r="B5785" s="20" t="s">
        <v>185</v>
      </c>
      <c r="C5785" s="28">
        <v>58333</v>
      </c>
      <c r="D5785" s="56"/>
      <c r="E5785" s="25" t="s">
        <v>6617</v>
      </c>
      <c r="F5785" s="20" t="s">
        <v>79</v>
      </c>
      <c r="H5785" s="23" t="s">
        <v>21</v>
      </c>
      <c r="I5785" s="28" t="s">
        <v>81</v>
      </c>
      <c r="J5785" s="23" t="s">
        <v>176</v>
      </c>
      <c r="M5785" s="229">
        <v>170000</v>
      </c>
      <c r="N5785" s="229">
        <v>0</v>
      </c>
      <c r="O5785" s="217">
        <f t="shared" si="88"/>
        <v>472419.86999999918</v>
      </c>
    </row>
    <row r="5786" spans="1:15" ht="22.05" hidden="1" customHeight="1" x14ac:dyDescent="0.2">
      <c r="A5786" s="227">
        <v>45926</v>
      </c>
      <c r="B5786" s="20" t="s">
        <v>185</v>
      </c>
      <c r="C5786" s="28">
        <v>58334</v>
      </c>
      <c r="D5786" s="56"/>
      <c r="E5786" s="25" t="s">
        <v>6618</v>
      </c>
      <c r="F5786" s="20" t="s">
        <v>79</v>
      </c>
      <c r="H5786" s="23" t="s">
        <v>21</v>
      </c>
      <c r="I5786" s="28" t="s">
        <v>81</v>
      </c>
      <c r="J5786" s="23" t="s">
        <v>167</v>
      </c>
      <c r="M5786" s="229">
        <v>72422.679999999993</v>
      </c>
      <c r="N5786" s="229">
        <v>0</v>
      </c>
      <c r="O5786" s="217">
        <f t="shared" si="88"/>
        <v>544842.54999999912</v>
      </c>
    </row>
    <row r="5787" spans="1:15" ht="22.05" hidden="1" customHeight="1" x14ac:dyDescent="0.2">
      <c r="A5787" s="227">
        <v>45926</v>
      </c>
      <c r="B5787" s="20" t="s">
        <v>185</v>
      </c>
      <c r="C5787" s="28">
        <v>58335</v>
      </c>
      <c r="D5787" s="56"/>
      <c r="E5787" s="25" t="s">
        <v>6619</v>
      </c>
      <c r="F5787" s="20" t="s">
        <v>79</v>
      </c>
      <c r="H5787" s="23" t="s">
        <v>21</v>
      </c>
      <c r="I5787" s="28" t="s">
        <v>81</v>
      </c>
      <c r="J5787" s="23" t="s">
        <v>167</v>
      </c>
      <c r="M5787" s="229">
        <v>16630.490000000002</v>
      </c>
      <c r="N5787" s="229">
        <v>0</v>
      </c>
      <c r="O5787" s="217">
        <f t="shared" si="88"/>
        <v>561473.03999999911</v>
      </c>
    </row>
    <row r="5788" spans="1:15" ht="22.05" hidden="1" customHeight="1" x14ac:dyDescent="0.2">
      <c r="A5788" s="227">
        <v>45926</v>
      </c>
      <c r="B5788" s="20" t="s">
        <v>185</v>
      </c>
      <c r="C5788" s="28">
        <v>58336</v>
      </c>
      <c r="D5788" s="56"/>
      <c r="E5788" s="25" t="s">
        <v>6620</v>
      </c>
      <c r="F5788" s="20" t="s">
        <v>79</v>
      </c>
      <c r="H5788" s="23" t="s">
        <v>21</v>
      </c>
      <c r="I5788" s="28" t="s">
        <v>81</v>
      </c>
      <c r="J5788" s="23" t="s">
        <v>167</v>
      </c>
      <c r="M5788" s="229">
        <v>29129.49</v>
      </c>
      <c r="N5788" s="229">
        <v>0</v>
      </c>
      <c r="O5788" s="217">
        <f t="shared" si="88"/>
        <v>590602.5299999991</v>
      </c>
    </row>
    <row r="5789" spans="1:15" ht="22.05" hidden="1" customHeight="1" x14ac:dyDescent="0.2">
      <c r="A5789" s="227">
        <v>45926</v>
      </c>
      <c r="B5789" s="20" t="s">
        <v>185</v>
      </c>
      <c r="C5789" s="28">
        <v>58337</v>
      </c>
      <c r="D5789" s="56"/>
      <c r="E5789" s="25" t="s">
        <v>6621</v>
      </c>
      <c r="F5789" s="20" t="s">
        <v>79</v>
      </c>
      <c r="H5789" s="23" t="s">
        <v>21</v>
      </c>
      <c r="I5789" s="28" t="s">
        <v>81</v>
      </c>
      <c r="J5789" s="23" t="s">
        <v>174</v>
      </c>
      <c r="M5789" s="229">
        <v>382000</v>
      </c>
      <c r="N5789" s="229">
        <v>0</v>
      </c>
      <c r="O5789" s="217">
        <f t="shared" si="88"/>
        <v>972602.5299999991</v>
      </c>
    </row>
    <row r="5790" spans="1:15" ht="22.05" hidden="1" customHeight="1" x14ac:dyDescent="0.2">
      <c r="A5790" s="227">
        <v>45926</v>
      </c>
      <c r="B5790" s="20" t="s">
        <v>185</v>
      </c>
      <c r="C5790" s="28">
        <v>58338</v>
      </c>
      <c r="D5790" s="56"/>
      <c r="E5790" s="25" t="s">
        <v>703</v>
      </c>
      <c r="F5790" s="20" t="s">
        <v>79</v>
      </c>
      <c r="H5790" s="23" t="s">
        <v>22</v>
      </c>
      <c r="I5790" s="28" t="s">
        <v>54</v>
      </c>
      <c r="J5790" s="23" t="s">
        <v>61</v>
      </c>
      <c r="K5790" s="156" t="s">
        <v>445</v>
      </c>
      <c r="M5790" s="229">
        <v>0</v>
      </c>
      <c r="N5790" s="229">
        <v>4243</v>
      </c>
      <c r="O5790" s="217">
        <f t="shared" si="88"/>
        <v>968359.5299999991</v>
      </c>
    </row>
    <row r="5791" spans="1:15" ht="22.05" hidden="1" customHeight="1" x14ac:dyDescent="0.2">
      <c r="A5791" s="227">
        <v>45926</v>
      </c>
      <c r="B5791" s="20" t="s">
        <v>185</v>
      </c>
      <c r="C5791" s="28">
        <v>58339</v>
      </c>
      <c r="D5791" s="56"/>
      <c r="E5791" s="25" t="s">
        <v>2368</v>
      </c>
      <c r="F5791" s="20" t="s">
        <v>79</v>
      </c>
      <c r="H5791" s="23" t="s">
        <v>22</v>
      </c>
      <c r="I5791" s="28" t="s">
        <v>54</v>
      </c>
      <c r="J5791" s="23" t="s">
        <v>61</v>
      </c>
      <c r="K5791" s="156" t="s">
        <v>445</v>
      </c>
      <c r="M5791" s="229">
        <v>0</v>
      </c>
      <c r="N5791" s="229">
        <v>2491</v>
      </c>
      <c r="O5791" s="217">
        <f t="shared" si="88"/>
        <v>965868.5299999991</v>
      </c>
    </row>
    <row r="5792" spans="1:15" ht="22.05" hidden="1" customHeight="1" x14ac:dyDescent="0.2">
      <c r="A5792" s="227">
        <v>45926</v>
      </c>
      <c r="B5792" s="20" t="s">
        <v>185</v>
      </c>
      <c r="C5792" s="28">
        <v>58340</v>
      </c>
      <c r="D5792" s="56"/>
      <c r="E5792" s="25" t="s">
        <v>3855</v>
      </c>
      <c r="F5792" s="20" t="s">
        <v>79</v>
      </c>
      <c r="H5792" s="23" t="s">
        <v>22</v>
      </c>
      <c r="I5792" s="28" t="s">
        <v>103</v>
      </c>
      <c r="J5792" s="23" t="s">
        <v>97</v>
      </c>
      <c r="K5792" s="156" t="s">
        <v>6634</v>
      </c>
      <c r="M5792" s="229">
        <v>0</v>
      </c>
      <c r="N5792" s="229">
        <v>1150</v>
      </c>
      <c r="O5792" s="217">
        <f t="shared" ref="O5792:O5864" si="89">O5791+M5792-N5792</f>
        <v>964718.5299999991</v>
      </c>
    </row>
    <row r="5793" spans="1:15" ht="22.05" hidden="1" customHeight="1" x14ac:dyDescent="0.2">
      <c r="A5793" s="227">
        <v>45926</v>
      </c>
      <c r="B5793" s="20" t="s">
        <v>185</v>
      </c>
      <c r="C5793" s="28">
        <v>58341</v>
      </c>
      <c r="D5793" s="56"/>
      <c r="E5793" s="25" t="s">
        <v>6622</v>
      </c>
      <c r="F5793" s="20" t="s">
        <v>79</v>
      </c>
      <c r="H5793" s="23" t="s">
        <v>22</v>
      </c>
      <c r="I5793" s="28" t="s">
        <v>54</v>
      </c>
      <c r="J5793" s="23" t="s">
        <v>41</v>
      </c>
      <c r="K5793" s="156" t="s">
        <v>210</v>
      </c>
      <c r="M5793" s="229">
        <v>0</v>
      </c>
      <c r="N5793" s="229">
        <v>500</v>
      </c>
      <c r="O5793" s="217">
        <f t="shared" si="89"/>
        <v>964218.5299999991</v>
      </c>
    </row>
    <row r="5794" spans="1:15" ht="22.05" hidden="1" customHeight="1" x14ac:dyDescent="0.2">
      <c r="A5794" s="227">
        <v>45926</v>
      </c>
      <c r="B5794" s="20" t="s">
        <v>185</v>
      </c>
      <c r="C5794" s="28">
        <v>58342</v>
      </c>
      <c r="D5794" s="56"/>
      <c r="E5794" s="25" t="s">
        <v>128</v>
      </c>
      <c r="F5794" s="20" t="s">
        <v>79</v>
      </c>
      <c r="H5794" s="23" t="s">
        <v>22</v>
      </c>
      <c r="I5794" s="28" t="s">
        <v>56</v>
      </c>
      <c r="J5794" s="23" t="s">
        <v>116</v>
      </c>
      <c r="K5794" s="156" t="s">
        <v>129</v>
      </c>
      <c r="M5794" s="229">
        <v>0</v>
      </c>
      <c r="N5794" s="229">
        <v>60</v>
      </c>
      <c r="O5794" s="217">
        <f t="shared" si="89"/>
        <v>964158.5299999991</v>
      </c>
    </row>
    <row r="5795" spans="1:15" ht="22.05" hidden="1" customHeight="1" x14ac:dyDescent="0.2">
      <c r="A5795" s="227">
        <v>45926</v>
      </c>
      <c r="B5795" s="20" t="s">
        <v>185</v>
      </c>
      <c r="C5795" s="28">
        <v>58343</v>
      </c>
      <c r="D5795" s="56"/>
      <c r="E5795" s="25" t="s">
        <v>158</v>
      </c>
      <c r="F5795" s="20" t="s">
        <v>79</v>
      </c>
      <c r="H5795" s="23" t="s">
        <v>22</v>
      </c>
      <c r="I5795" s="28" t="s">
        <v>56</v>
      </c>
      <c r="J5795" s="23" t="s">
        <v>116</v>
      </c>
      <c r="K5795" s="156" t="s">
        <v>139</v>
      </c>
      <c r="M5795" s="229">
        <v>0</v>
      </c>
      <c r="N5795" s="229">
        <v>425</v>
      </c>
      <c r="O5795" s="217">
        <f t="shared" si="89"/>
        <v>963733.5299999991</v>
      </c>
    </row>
    <row r="5796" spans="1:15" ht="22.05" hidden="1" customHeight="1" x14ac:dyDescent="0.2">
      <c r="A5796" s="227">
        <v>45926</v>
      </c>
      <c r="B5796" s="20" t="s">
        <v>185</v>
      </c>
      <c r="C5796" s="28">
        <v>58344</v>
      </c>
      <c r="D5796" s="56"/>
      <c r="E5796" s="25" t="s">
        <v>6623</v>
      </c>
      <c r="F5796" s="20" t="s">
        <v>79</v>
      </c>
      <c r="H5796" s="519" t="s">
        <v>22</v>
      </c>
      <c r="I5796" s="531" t="s">
        <v>58</v>
      </c>
      <c r="J5796" s="519" t="s">
        <v>101</v>
      </c>
      <c r="K5796" s="156" t="s">
        <v>205</v>
      </c>
      <c r="M5796" s="229">
        <v>0</v>
      </c>
      <c r="N5796" s="229">
        <v>35000</v>
      </c>
      <c r="O5796" s="217">
        <f t="shared" si="89"/>
        <v>928733.5299999991</v>
      </c>
    </row>
    <row r="5797" spans="1:15" ht="22.05" hidden="1" customHeight="1" x14ac:dyDescent="0.2">
      <c r="A5797" s="227">
        <v>45926</v>
      </c>
      <c r="B5797" s="20" t="s">
        <v>185</v>
      </c>
      <c r="C5797" s="28">
        <v>58345</v>
      </c>
      <c r="D5797" s="56"/>
      <c r="E5797" s="25" t="s">
        <v>6624</v>
      </c>
      <c r="F5797" s="20" t="s">
        <v>79</v>
      </c>
      <c r="H5797" s="23" t="s">
        <v>21</v>
      </c>
      <c r="I5797" s="28" t="s">
        <v>28</v>
      </c>
      <c r="J5797" s="23" t="s">
        <v>30</v>
      </c>
      <c r="M5797" s="229">
        <v>113300</v>
      </c>
      <c r="N5797" s="229">
        <v>0</v>
      </c>
      <c r="O5797" s="217">
        <f t="shared" si="89"/>
        <v>1042033.5299999991</v>
      </c>
    </row>
    <row r="5798" spans="1:15" ht="22.05" hidden="1" customHeight="1" x14ac:dyDescent="0.2">
      <c r="A5798" s="227">
        <v>45926</v>
      </c>
      <c r="B5798" s="20" t="s">
        <v>185</v>
      </c>
      <c r="C5798" s="28">
        <v>58346</v>
      </c>
      <c r="D5798" s="56"/>
      <c r="E5798" s="25" t="s">
        <v>6625</v>
      </c>
      <c r="F5798" s="20" t="s">
        <v>79</v>
      </c>
      <c r="H5798" s="23" t="s">
        <v>21</v>
      </c>
      <c r="I5798" s="28" t="s">
        <v>28</v>
      </c>
      <c r="J5798" s="23" t="s">
        <v>30</v>
      </c>
      <c r="M5798" s="229">
        <v>92150</v>
      </c>
      <c r="N5798" s="229">
        <v>0</v>
      </c>
      <c r="O5798" s="217">
        <f t="shared" si="89"/>
        <v>1134183.5299999991</v>
      </c>
    </row>
    <row r="5799" spans="1:15" ht="22.05" hidden="1" customHeight="1" x14ac:dyDescent="0.2">
      <c r="A5799" s="227">
        <v>45926</v>
      </c>
      <c r="B5799" s="20" t="s">
        <v>185</v>
      </c>
      <c r="C5799" s="28">
        <v>58347</v>
      </c>
      <c r="D5799" s="56"/>
      <c r="E5799" s="25" t="s">
        <v>6626</v>
      </c>
      <c r="F5799" s="20" t="s">
        <v>79</v>
      </c>
      <c r="H5799" s="23" t="s">
        <v>22</v>
      </c>
      <c r="I5799" s="28" t="s">
        <v>103</v>
      </c>
      <c r="J5799" s="23" t="s">
        <v>214</v>
      </c>
      <c r="K5799" s="156" t="s">
        <v>210</v>
      </c>
      <c r="M5799" s="229">
        <v>0</v>
      </c>
      <c r="N5799" s="229">
        <v>500</v>
      </c>
      <c r="O5799" s="217">
        <f t="shared" si="89"/>
        <v>1133683.5299999991</v>
      </c>
    </row>
    <row r="5800" spans="1:15" ht="22.05" hidden="1" customHeight="1" x14ac:dyDescent="0.2">
      <c r="A5800" s="227">
        <v>45926</v>
      </c>
      <c r="B5800" s="20" t="s">
        <v>185</v>
      </c>
      <c r="C5800" s="28">
        <v>58348</v>
      </c>
      <c r="D5800" s="56"/>
      <c r="E5800" s="25" t="s">
        <v>394</v>
      </c>
      <c r="F5800" s="20" t="s">
        <v>79</v>
      </c>
      <c r="H5800" s="23" t="s">
        <v>22</v>
      </c>
      <c r="I5800" s="28" t="s">
        <v>103</v>
      </c>
      <c r="J5800" s="23" t="s">
        <v>60</v>
      </c>
      <c r="K5800" s="156" t="s">
        <v>133</v>
      </c>
      <c r="M5800" s="229">
        <v>0</v>
      </c>
      <c r="N5800" s="229">
        <v>1000</v>
      </c>
      <c r="O5800" s="217">
        <f t="shared" si="89"/>
        <v>1132683.5299999991</v>
      </c>
    </row>
    <row r="5801" spans="1:15" ht="22.05" hidden="1" customHeight="1" x14ac:dyDescent="0.2">
      <c r="A5801" s="227">
        <v>45926</v>
      </c>
      <c r="B5801" s="20" t="s">
        <v>185</v>
      </c>
      <c r="C5801" s="28">
        <v>58349</v>
      </c>
      <c r="D5801" s="56"/>
      <c r="E5801" s="25" t="s">
        <v>2232</v>
      </c>
      <c r="F5801" s="20" t="s">
        <v>79</v>
      </c>
      <c r="H5801" s="23" t="s">
        <v>21</v>
      </c>
      <c r="I5801" s="28" t="s">
        <v>28</v>
      </c>
      <c r="J5801" s="23" t="s">
        <v>199</v>
      </c>
      <c r="M5801" s="229">
        <v>71560</v>
      </c>
      <c r="N5801" s="229">
        <v>0</v>
      </c>
      <c r="O5801" s="217">
        <f t="shared" si="89"/>
        <v>1204243.5299999991</v>
      </c>
    </row>
    <row r="5802" spans="1:15" ht="22.05" hidden="1" customHeight="1" x14ac:dyDescent="0.2">
      <c r="A5802" s="227">
        <v>45926</v>
      </c>
      <c r="B5802" s="20" t="s">
        <v>185</v>
      </c>
      <c r="C5802" s="28">
        <v>58350</v>
      </c>
      <c r="D5802" s="56"/>
      <c r="E5802" s="25" t="s">
        <v>1013</v>
      </c>
      <c r="F5802" s="20" t="s">
        <v>79</v>
      </c>
      <c r="H5802" s="23" t="s">
        <v>21</v>
      </c>
      <c r="I5802" s="28" t="s">
        <v>28</v>
      </c>
      <c r="J5802" s="23" t="s">
        <v>30</v>
      </c>
      <c r="M5802" s="229">
        <v>106300</v>
      </c>
      <c r="N5802" s="229">
        <v>0</v>
      </c>
      <c r="O5802" s="217">
        <f t="shared" si="89"/>
        <v>1310543.5299999991</v>
      </c>
    </row>
    <row r="5803" spans="1:15" ht="22.05" hidden="1" customHeight="1" x14ac:dyDescent="0.2">
      <c r="A5803" s="227">
        <v>45926</v>
      </c>
      <c r="B5803" s="20" t="s">
        <v>185</v>
      </c>
      <c r="C5803" s="28">
        <v>58351</v>
      </c>
      <c r="D5803" s="56"/>
      <c r="E5803" s="25" t="s">
        <v>6627</v>
      </c>
      <c r="F5803" s="20" t="s">
        <v>79</v>
      </c>
      <c r="H5803" s="23" t="s">
        <v>22</v>
      </c>
      <c r="I5803" s="28" t="s">
        <v>55</v>
      </c>
      <c r="J5803" s="23" t="s">
        <v>73</v>
      </c>
      <c r="K5803" s="156" t="s">
        <v>140</v>
      </c>
      <c r="M5803" s="229">
        <v>0</v>
      </c>
      <c r="N5803" s="229">
        <v>1500</v>
      </c>
      <c r="O5803" s="217">
        <f t="shared" si="89"/>
        <v>1309043.5299999991</v>
      </c>
    </row>
    <row r="5804" spans="1:15" ht="22.05" hidden="1" customHeight="1" x14ac:dyDescent="0.2">
      <c r="A5804" s="227">
        <v>45926</v>
      </c>
      <c r="B5804" s="20" t="s">
        <v>185</v>
      </c>
      <c r="C5804" s="28">
        <v>58352</v>
      </c>
      <c r="D5804" s="56"/>
      <c r="E5804" s="25" t="s">
        <v>6628</v>
      </c>
      <c r="F5804" s="20" t="s">
        <v>79</v>
      </c>
      <c r="H5804" s="23" t="s">
        <v>22</v>
      </c>
      <c r="I5804" s="28" t="s">
        <v>55</v>
      </c>
      <c r="J5804" s="23" t="s">
        <v>261</v>
      </c>
      <c r="K5804" s="156" t="s">
        <v>357</v>
      </c>
      <c r="M5804" s="229">
        <v>0</v>
      </c>
      <c r="N5804" s="229">
        <v>5000</v>
      </c>
      <c r="O5804" s="217">
        <f t="shared" si="89"/>
        <v>1304043.5299999991</v>
      </c>
    </row>
    <row r="5805" spans="1:15" ht="22.05" hidden="1" customHeight="1" x14ac:dyDescent="0.2">
      <c r="A5805" s="227">
        <v>45926</v>
      </c>
      <c r="B5805" s="20" t="s">
        <v>185</v>
      </c>
      <c r="C5805" s="28">
        <v>58353</v>
      </c>
      <c r="D5805" s="56"/>
      <c r="E5805" s="25" t="s">
        <v>6629</v>
      </c>
      <c r="F5805" s="20" t="s">
        <v>79</v>
      </c>
      <c r="H5805" s="23" t="s">
        <v>22</v>
      </c>
      <c r="I5805" s="28" t="s">
        <v>55</v>
      </c>
      <c r="J5805" s="23" t="s">
        <v>73</v>
      </c>
      <c r="K5805" s="156" t="s">
        <v>6635</v>
      </c>
      <c r="M5805" s="229">
        <v>0</v>
      </c>
      <c r="N5805" s="229">
        <v>9889</v>
      </c>
      <c r="O5805" s="217">
        <f t="shared" si="89"/>
        <v>1294154.5299999991</v>
      </c>
    </row>
    <row r="5806" spans="1:15" ht="22.05" hidden="1" customHeight="1" x14ac:dyDescent="0.2">
      <c r="A5806" s="227">
        <v>45926</v>
      </c>
      <c r="B5806" s="20" t="s">
        <v>185</v>
      </c>
      <c r="C5806" s="28">
        <v>58354</v>
      </c>
      <c r="D5806" s="56"/>
      <c r="E5806" s="25" t="s">
        <v>6630</v>
      </c>
      <c r="F5806" s="20" t="s">
        <v>79</v>
      </c>
      <c r="H5806" s="23" t="s">
        <v>22</v>
      </c>
      <c r="I5806" s="28" t="s">
        <v>103</v>
      </c>
      <c r="J5806" s="23" t="s">
        <v>93</v>
      </c>
      <c r="K5806" s="156" t="s">
        <v>355</v>
      </c>
      <c r="M5806" s="229">
        <v>0</v>
      </c>
      <c r="N5806" s="229">
        <v>350</v>
      </c>
      <c r="O5806" s="217">
        <f t="shared" si="89"/>
        <v>1293804.5299999991</v>
      </c>
    </row>
    <row r="5807" spans="1:15" ht="22.05" hidden="1" customHeight="1" x14ac:dyDescent="0.2">
      <c r="A5807" s="227">
        <v>45926</v>
      </c>
      <c r="B5807" s="20" t="s">
        <v>185</v>
      </c>
      <c r="C5807" s="28">
        <v>58355</v>
      </c>
      <c r="D5807" s="56"/>
      <c r="E5807" s="25" t="s">
        <v>6631</v>
      </c>
      <c r="F5807" s="20" t="s">
        <v>79</v>
      </c>
      <c r="H5807" s="23" t="s">
        <v>22</v>
      </c>
      <c r="I5807" s="28" t="s">
        <v>54</v>
      </c>
      <c r="J5807" s="23" t="s">
        <v>64</v>
      </c>
      <c r="K5807" s="156" t="s">
        <v>1257</v>
      </c>
      <c r="M5807" s="229">
        <v>0</v>
      </c>
      <c r="N5807" s="229">
        <v>5750</v>
      </c>
      <c r="O5807" s="217">
        <f t="shared" si="89"/>
        <v>1288054.5299999991</v>
      </c>
    </row>
    <row r="5808" spans="1:15" ht="22.05" hidden="1" customHeight="1" x14ac:dyDescent="0.2">
      <c r="A5808" s="227">
        <v>45926</v>
      </c>
      <c r="B5808" s="20" t="s">
        <v>185</v>
      </c>
      <c r="C5808" s="28">
        <v>58356</v>
      </c>
      <c r="D5808" s="56"/>
      <c r="E5808" s="25" t="s">
        <v>6489</v>
      </c>
      <c r="F5808" s="20" t="s">
        <v>79</v>
      </c>
      <c r="H5808" s="23" t="s">
        <v>22</v>
      </c>
      <c r="I5808" s="28" t="s">
        <v>56</v>
      </c>
      <c r="J5808" s="23" t="s">
        <v>116</v>
      </c>
      <c r="K5808" s="156" t="s">
        <v>441</v>
      </c>
      <c r="M5808" s="229">
        <v>0</v>
      </c>
      <c r="N5808" s="229">
        <v>10000</v>
      </c>
      <c r="O5808" s="217">
        <f t="shared" si="89"/>
        <v>1278054.5299999991</v>
      </c>
    </row>
    <row r="5809" spans="1:15" ht="22.05" hidden="1" customHeight="1" x14ac:dyDescent="0.2">
      <c r="A5809" s="227">
        <v>45926</v>
      </c>
      <c r="B5809" s="20" t="s">
        <v>185</v>
      </c>
      <c r="C5809" s="28">
        <v>58357</v>
      </c>
      <c r="D5809" s="56"/>
      <c r="E5809" s="25" t="s">
        <v>1578</v>
      </c>
      <c r="F5809" s="20" t="s">
        <v>79</v>
      </c>
      <c r="H5809" s="23" t="s">
        <v>22</v>
      </c>
      <c r="I5809" s="28" t="s">
        <v>56</v>
      </c>
      <c r="J5809" s="23" t="s">
        <v>88</v>
      </c>
      <c r="K5809" s="156" t="s">
        <v>265</v>
      </c>
      <c r="M5809" s="229">
        <v>0</v>
      </c>
      <c r="N5809" s="229">
        <v>1500</v>
      </c>
      <c r="O5809" s="217">
        <f t="shared" si="89"/>
        <v>1276554.5299999991</v>
      </c>
    </row>
    <row r="5810" spans="1:15" ht="22.05" hidden="1" customHeight="1" x14ac:dyDescent="0.2">
      <c r="A5810" s="227">
        <v>45926</v>
      </c>
      <c r="B5810" s="20" t="s">
        <v>185</v>
      </c>
      <c r="C5810" s="28">
        <v>58358</v>
      </c>
      <c r="D5810" s="56"/>
      <c r="E5810" s="25" t="s">
        <v>6632</v>
      </c>
      <c r="F5810" s="20" t="s">
        <v>79</v>
      </c>
      <c r="H5810" s="23" t="s">
        <v>22</v>
      </c>
      <c r="I5810" s="28" t="s">
        <v>80</v>
      </c>
      <c r="J5810" s="23" t="s">
        <v>66</v>
      </c>
      <c r="K5810" s="156" t="s">
        <v>545</v>
      </c>
      <c r="M5810" s="229">
        <v>0</v>
      </c>
      <c r="N5810" s="229">
        <v>18560</v>
      </c>
      <c r="O5810" s="217">
        <f t="shared" si="89"/>
        <v>1257994.5299999991</v>
      </c>
    </row>
    <row r="5811" spans="1:15" ht="22.05" hidden="1" customHeight="1" x14ac:dyDescent="0.2">
      <c r="A5811" s="227">
        <v>45927</v>
      </c>
      <c r="B5811" s="20" t="s">
        <v>185</v>
      </c>
      <c r="C5811" s="28">
        <v>58360</v>
      </c>
      <c r="D5811" s="56"/>
      <c r="E5811" s="25" t="s">
        <v>531</v>
      </c>
      <c r="F5811" s="20" t="s">
        <v>79</v>
      </c>
      <c r="H5811" s="23" t="s">
        <v>22</v>
      </c>
      <c r="I5811" s="28" t="s">
        <v>53</v>
      </c>
      <c r="J5811" s="23" t="s">
        <v>112</v>
      </c>
      <c r="K5811" s="156" t="s">
        <v>231</v>
      </c>
      <c r="M5811" s="229">
        <v>0</v>
      </c>
      <c r="N5811" s="229">
        <v>22750</v>
      </c>
      <c r="O5811" s="217">
        <f t="shared" si="89"/>
        <v>1235244.5299999991</v>
      </c>
    </row>
    <row r="5812" spans="1:15" ht="22.05" hidden="1" customHeight="1" x14ac:dyDescent="0.2">
      <c r="A5812" s="227">
        <v>45927</v>
      </c>
      <c r="B5812" s="20" t="s">
        <v>185</v>
      </c>
      <c r="C5812" s="28">
        <v>58361</v>
      </c>
      <c r="D5812" s="56"/>
      <c r="E5812" s="25" t="s">
        <v>130</v>
      </c>
      <c r="F5812" s="20" t="s">
        <v>79</v>
      </c>
      <c r="H5812" s="23" t="s">
        <v>22</v>
      </c>
      <c r="I5812" s="28" t="s">
        <v>53</v>
      </c>
      <c r="J5812" s="23" t="s">
        <v>113</v>
      </c>
      <c r="K5812" s="156" t="s">
        <v>6654</v>
      </c>
      <c r="M5812" s="229">
        <v>0</v>
      </c>
      <c r="N5812" s="229">
        <v>1000</v>
      </c>
      <c r="O5812" s="217">
        <f t="shared" si="89"/>
        <v>1234244.5299999991</v>
      </c>
    </row>
    <row r="5813" spans="1:15" ht="22.05" hidden="1" customHeight="1" x14ac:dyDescent="0.2">
      <c r="A5813" s="227">
        <v>45927</v>
      </c>
      <c r="B5813" s="20" t="s">
        <v>185</v>
      </c>
      <c r="C5813" s="28">
        <v>58362</v>
      </c>
      <c r="D5813" s="56"/>
      <c r="E5813" s="25" t="s">
        <v>6636</v>
      </c>
      <c r="F5813" s="20" t="s">
        <v>79</v>
      </c>
      <c r="H5813" s="23" t="s">
        <v>22</v>
      </c>
      <c r="I5813" s="28" t="s">
        <v>56</v>
      </c>
      <c r="J5813" s="23" t="s">
        <v>116</v>
      </c>
      <c r="K5813" s="156" t="s">
        <v>616</v>
      </c>
      <c r="M5813" s="229">
        <v>0</v>
      </c>
      <c r="N5813" s="229">
        <v>10000</v>
      </c>
      <c r="O5813" s="217">
        <f t="shared" si="89"/>
        <v>1224244.5299999991</v>
      </c>
    </row>
    <row r="5814" spans="1:15" ht="22.05" hidden="1" customHeight="1" x14ac:dyDescent="0.2">
      <c r="A5814" s="227">
        <v>45927</v>
      </c>
      <c r="B5814" s="20" t="s">
        <v>185</v>
      </c>
      <c r="C5814" s="28">
        <v>58363</v>
      </c>
      <c r="D5814" s="56"/>
      <c r="E5814" s="25" t="s">
        <v>6637</v>
      </c>
      <c r="F5814" s="20" t="s">
        <v>79</v>
      </c>
      <c r="H5814" s="23" t="s">
        <v>22</v>
      </c>
      <c r="I5814" s="28" t="s">
        <v>103</v>
      </c>
      <c r="J5814" s="23" t="s">
        <v>92</v>
      </c>
      <c r="K5814" s="156" t="s">
        <v>205</v>
      </c>
      <c r="M5814" s="229">
        <v>0</v>
      </c>
      <c r="N5814" s="229">
        <v>5000</v>
      </c>
      <c r="O5814" s="217">
        <f t="shared" si="89"/>
        <v>1219244.5299999991</v>
      </c>
    </row>
    <row r="5815" spans="1:15" ht="22.05" hidden="1" customHeight="1" x14ac:dyDescent="0.2">
      <c r="A5815" s="227">
        <v>45927</v>
      </c>
      <c r="B5815" s="20" t="s">
        <v>185</v>
      </c>
      <c r="C5815" s="28">
        <v>58364</v>
      </c>
      <c r="D5815" s="56"/>
      <c r="E5815" s="25" t="s">
        <v>6638</v>
      </c>
      <c r="F5815" s="20" t="s">
        <v>79</v>
      </c>
      <c r="H5815" s="23" t="s">
        <v>22</v>
      </c>
      <c r="I5815" s="28" t="s">
        <v>103</v>
      </c>
      <c r="J5815" s="23" t="s">
        <v>92</v>
      </c>
      <c r="K5815" s="156" t="s">
        <v>205</v>
      </c>
      <c r="M5815" s="229">
        <v>0</v>
      </c>
      <c r="N5815" s="229">
        <v>1500</v>
      </c>
      <c r="O5815" s="217">
        <f t="shared" si="89"/>
        <v>1217744.5299999991</v>
      </c>
    </row>
    <row r="5816" spans="1:15" ht="22.05" hidden="1" customHeight="1" x14ac:dyDescent="0.2">
      <c r="A5816" s="227">
        <v>45927</v>
      </c>
      <c r="B5816" s="20" t="s">
        <v>185</v>
      </c>
      <c r="C5816" s="28">
        <v>58365</v>
      </c>
      <c r="D5816" s="56"/>
      <c r="E5816" s="25" t="s">
        <v>6639</v>
      </c>
      <c r="F5816" s="20" t="s">
        <v>79</v>
      </c>
      <c r="H5816" s="23" t="s">
        <v>22</v>
      </c>
      <c r="I5816" s="28" t="s">
        <v>57</v>
      </c>
      <c r="J5816" s="23" t="s">
        <v>87</v>
      </c>
      <c r="K5816" s="156" t="s">
        <v>137</v>
      </c>
      <c r="M5816" s="229">
        <v>0</v>
      </c>
      <c r="N5816" s="229">
        <v>4000</v>
      </c>
      <c r="O5816" s="217">
        <f t="shared" si="89"/>
        <v>1213744.5299999991</v>
      </c>
    </row>
    <row r="5817" spans="1:15" ht="22.05" hidden="1" customHeight="1" x14ac:dyDescent="0.2">
      <c r="A5817" s="227">
        <v>45927</v>
      </c>
      <c r="B5817" s="20" t="s">
        <v>185</v>
      </c>
      <c r="C5817" s="28">
        <v>58366</v>
      </c>
      <c r="D5817" s="56"/>
      <c r="E5817" s="25" t="s">
        <v>130</v>
      </c>
      <c r="F5817" s="20" t="s">
        <v>79</v>
      </c>
      <c r="H5817" s="23" t="s">
        <v>22</v>
      </c>
      <c r="I5817" s="28" t="s">
        <v>53</v>
      </c>
      <c r="J5817" s="23" t="s">
        <v>113</v>
      </c>
      <c r="K5817" s="156" t="s">
        <v>210</v>
      </c>
      <c r="M5817" s="229">
        <v>0</v>
      </c>
      <c r="N5817" s="229">
        <v>2000</v>
      </c>
      <c r="O5817" s="217">
        <f t="shared" si="89"/>
        <v>1211744.5299999991</v>
      </c>
    </row>
    <row r="5818" spans="1:15" ht="22.05" hidden="1" customHeight="1" x14ac:dyDescent="0.2">
      <c r="A5818" s="227">
        <v>45927</v>
      </c>
      <c r="B5818" s="20" t="s">
        <v>185</v>
      </c>
      <c r="C5818" s="28">
        <v>58367</v>
      </c>
      <c r="D5818" s="56"/>
      <c r="E5818" s="25" t="s">
        <v>2792</v>
      </c>
      <c r="F5818" s="20" t="s">
        <v>79</v>
      </c>
      <c r="H5818" s="23" t="s">
        <v>22</v>
      </c>
      <c r="I5818" s="28" t="s">
        <v>81</v>
      </c>
      <c r="J5818" s="23" t="s">
        <v>200</v>
      </c>
      <c r="K5818" s="156" t="s">
        <v>122</v>
      </c>
      <c r="M5818" s="229">
        <v>0</v>
      </c>
      <c r="N5818" s="590">
        <v>300000</v>
      </c>
      <c r="O5818" s="217">
        <f t="shared" si="89"/>
        <v>911744.5299999991</v>
      </c>
    </row>
    <row r="5819" spans="1:15" ht="22.05" hidden="1" customHeight="1" x14ac:dyDescent="0.2">
      <c r="A5819" s="227">
        <v>45927</v>
      </c>
      <c r="B5819" s="20" t="s">
        <v>185</v>
      </c>
      <c r="C5819" s="28">
        <v>58368</v>
      </c>
      <c r="D5819" s="56"/>
      <c r="E5819" s="25" t="s">
        <v>3767</v>
      </c>
      <c r="F5819" s="20" t="s">
        <v>79</v>
      </c>
      <c r="H5819" s="23" t="s">
        <v>22</v>
      </c>
      <c r="I5819" s="28" t="s">
        <v>103</v>
      </c>
      <c r="J5819" s="23" t="s">
        <v>219</v>
      </c>
      <c r="K5819" s="156" t="s">
        <v>1241</v>
      </c>
      <c r="M5819" s="229">
        <v>0</v>
      </c>
      <c r="N5819" s="229">
        <v>650</v>
      </c>
      <c r="O5819" s="217">
        <f t="shared" si="89"/>
        <v>911094.5299999991</v>
      </c>
    </row>
    <row r="5820" spans="1:15" ht="22.05" hidden="1" customHeight="1" x14ac:dyDescent="0.2">
      <c r="A5820" s="227">
        <v>45927</v>
      </c>
      <c r="B5820" s="20" t="s">
        <v>185</v>
      </c>
      <c r="C5820" s="28">
        <v>58369</v>
      </c>
      <c r="D5820" s="56"/>
      <c r="E5820" s="25" t="s">
        <v>6640</v>
      </c>
      <c r="F5820" s="20" t="s">
        <v>79</v>
      </c>
      <c r="H5820" s="23" t="s">
        <v>22</v>
      </c>
      <c r="I5820" s="28" t="s">
        <v>103</v>
      </c>
      <c r="J5820" s="23" t="s">
        <v>92</v>
      </c>
      <c r="K5820" s="156" t="s">
        <v>355</v>
      </c>
      <c r="M5820" s="229">
        <v>0</v>
      </c>
      <c r="N5820" s="229">
        <v>550</v>
      </c>
      <c r="O5820" s="217">
        <f t="shared" si="89"/>
        <v>910544.5299999991</v>
      </c>
    </row>
    <row r="5821" spans="1:15" ht="22.05" hidden="1" customHeight="1" x14ac:dyDescent="0.2">
      <c r="A5821" s="227">
        <v>45927</v>
      </c>
      <c r="B5821" s="20" t="s">
        <v>185</v>
      </c>
      <c r="C5821" s="28">
        <v>58370</v>
      </c>
      <c r="D5821" s="56"/>
      <c r="E5821" s="25" t="s">
        <v>6641</v>
      </c>
      <c r="F5821" s="20" t="s">
        <v>79</v>
      </c>
      <c r="H5821" s="23" t="s">
        <v>22</v>
      </c>
      <c r="I5821" s="28" t="s">
        <v>55</v>
      </c>
      <c r="J5821" s="23" t="s">
        <v>70</v>
      </c>
      <c r="K5821" s="156" t="s">
        <v>122</v>
      </c>
      <c r="M5821" s="229">
        <v>0</v>
      </c>
      <c r="N5821" s="229">
        <v>1250</v>
      </c>
      <c r="O5821" s="217">
        <f t="shared" si="89"/>
        <v>909294.5299999991</v>
      </c>
    </row>
    <row r="5822" spans="1:15" ht="22.05" hidden="1" customHeight="1" x14ac:dyDescent="0.2">
      <c r="A5822" s="227">
        <v>45927</v>
      </c>
      <c r="B5822" s="20" t="s">
        <v>185</v>
      </c>
      <c r="C5822" s="28">
        <v>58371</v>
      </c>
      <c r="D5822" s="56"/>
      <c r="E5822" s="25" t="s">
        <v>2846</v>
      </c>
      <c r="F5822" s="20" t="s">
        <v>79</v>
      </c>
      <c r="H5822" s="23" t="s">
        <v>22</v>
      </c>
      <c r="I5822" s="28" t="s">
        <v>103</v>
      </c>
      <c r="J5822" s="23" t="s">
        <v>102</v>
      </c>
      <c r="K5822" s="156" t="s">
        <v>6655</v>
      </c>
      <c r="M5822" s="229">
        <v>0</v>
      </c>
      <c r="N5822" s="229">
        <v>250</v>
      </c>
      <c r="O5822" s="217">
        <f t="shared" si="89"/>
        <v>909044.5299999991</v>
      </c>
    </row>
    <row r="5823" spans="1:15" ht="22.05" hidden="1" customHeight="1" x14ac:dyDescent="0.2">
      <c r="A5823" s="227">
        <v>45927</v>
      </c>
      <c r="B5823" s="20" t="s">
        <v>185</v>
      </c>
      <c r="C5823" s="28">
        <v>58372</v>
      </c>
      <c r="D5823" s="56"/>
      <c r="E5823" s="25" t="s">
        <v>6642</v>
      </c>
      <c r="F5823" s="20" t="s">
        <v>79</v>
      </c>
      <c r="H5823" s="23" t="s">
        <v>21</v>
      </c>
      <c r="I5823" s="28" t="s">
        <v>28</v>
      </c>
      <c r="J5823" s="23" t="s">
        <v>30</v>
      </c>
      <c r="M5823" s="229">
        <v>5000</v>
      </c>
      <c r="N5823" s="229">
        <v>0</v>
      </c>
      <c r="O5823" s="217">
        <f t="shared" si="89"/>
        <v>914044.5299999991</v>
      </c>
    </row>
    <row r="5824" spans="1:15" ht="22.05" hidden="1" customHeight="1" x14ac:dyDescent="0.2">
      <c r="A5824" s="227">
        <v>45927</v>
      </c>
      <c r="B5824" s="20" t="s">
        <v>185</v>
      </c>
      <c r="C5824" s="28">
        <v>58373</v>
      </c>
      <c r="D5824" s="56"/>
      <c r="E5824" s="25" t="s">
        <v>3128</v>
      </c>
      <c r="F5824" s="20" t="s">
        <v>79</v>
      </c>
      <c r="H5824" s="23" t="s">
        <v>22</v>
      </c>
      <c r="I5824" s="28" t="s">
        <v>56</v>
      </c>
      <c r="J5824" s="23" t="s">
        <v>116</v>
      </c>
      <c r="K5824" s="156" t="s">
        <v>139</v>
      </c>
      <c r="M5824" s="229">
        <v>0</v>
      </c>
      <c r="N5824" s="229">
        <v>510</v>
      </c>
      <c r="O5824" s="217">
        <f t="shared" si="89"/>
        <v>913534.5299999991</v>
      </c>
    </row>
    <row r="5825" spans="1:15" ht="22.05" hidden="1" customHeight="1" x14ac:dyDescent="0.2">
      <c r="A5825" s="227">
        <v>45927</v>
      </c>
      <c r="B5825" s="20" t="s">
        <v>185</v>
      </c>
      <c r="C5825" s="28">
        <v>58374</v>
      </c>
      <c r="D5825" s="56"/>
      <c r="E5825" s="25" t="s">
        <v>6643</v>
      </c>
      <c r="F5825" s="20" t="s">
        <v>79</v>
      </c>
      <c r="H5825" s="23" t="s">
        <v>22</v>
      </c>
      <c r="I5825" s="28" t="s">
        <v>103</v>
      </c>
      <c r="J5825" s="23" t="s">
        <v>214</v>
      </c>
      <c r="K5825" s="156" t="s">
        <v>2817</v>
      </c>
      <c r="M5825" s="229">
        <v>0</v>
      </c>
      <c r="N5825" s="229">
        <v>150</v>
      </c>
      <c r="O5825" s="217">
        <f t="shared" si="89"/>
        <v>913384.5299999991</v>
      </c>
    </row>
    <row r="5826" spans="1:15" ht="22.05" hidden="1" customHeight="1" x14ac:dyDescent="0.2">
      <c r="A5826" s="227">
        <v>45927</v>
      </c>
      <c r="B5826" s="20" t="s">
        <v>185</v>
      </c>
      <c r="C5826" s="28">
        <v>58375</v>
      </c>
      <c r="D5826" s="56"/>
      <c r="E5826" s="25" t="s">
        <v>2800</v>
      </c>
      <c r="F5826" s="20" t="s">
        <v>79</v>
      </c>
      <c r="H5826" s="23" t="s">
        <v>22</v>
      </c>
      <c r="I5826" s="28" t="s">
        <v>103</v>
      </c>
      <c r="J5826" s="23" t="s">
        <v>214</v>
      </c>
      <c r="K5826" s="156" t="s">
        <v>464</v>
      </c>
      <c r="M5826" s="229">
        <v>0</v>
      </c>
      <c r="N5826" s="229">
        <v>200</v>
      </c>
      <c r="O5826" s="217">
        <f t="shared" si="89"/>
        <v>913184.5299999991</v>
      </c>
    </row>
    <row r="5827" spans="1:15" ht="22.05" hidden="1" customHeight="1" x14ac:dyDescent="0.2">
      <c r="A5827" s="227">
        <v>45927</v>
      </c>
      <c r="B5827" s="20" t="s">
        <v>185</v>
      </c>
      <c r="C5827" s="28">
        <v>58376</v>
      </c>
      <c r="D5827" s="56"/>
      <c r="E5827" s="25" t="s">
        <v>6644</v>
      </c>
      <c r="F5827" s="20" t="s">
        <v>79</v>
      </c>
      <c r="H5827" s="23" t="s">
        <v>22</v>
      </c>
      <c r="I5827" s="28" t="s">
        <v>56</v>
      </c>
      <c r="J5827" s="23" t="s">
        <v>116</v>
      </c>
      <c r="K5827" s="156" t="s">
        <v>135</v>
      </c>
      <c r="M5827" s="229">
        <v>0</v>
      </c>
      <c r="N5827" s="229">
        <v>580</v>
      </c>
      <c r="O5827" s="217">
        <f t="shared" si="89"/>
        <v>912604.5299999991</v>
      </c>
    </row>
    <row r="5828" spans="1:15" ht="22.05" hidden="1" customHeight="1" x14ac:dyDescent="0.2">
      <c r="A5828" s="227">
        <v>45927</v>
      </c>
      <c r="B5828" s="20" t="s">
        <v>185</v>
      </c>
      <c r="C5828" s="28">
        <v>58377</v>
      </c>
      <c r="D5828" s="56"/>
      <c r="E5828" s="25" t="s">
        <v>402</v>
      </c>
      <c r="F5828" s="20" t="s">
        <v>79</v>
      </c>
      <c r="H5828" s="23" t="s">
        <v>22</v>
      </c>
      <c r="I5828" s="28" t="s">
        <v>80</v>
      </c>
      <c r="J5828" s="23" t="s">
        <v>66</v>
      </c>
      <c r="K5828" s="156" t="s">
        <v>2816</v>
      </c>
      <c r="M5828" s="229">
        <v>0</v>
      </c>
      <c r="N5828" s="229">
        <v>700</v>
      </c>
      <c r="O5828" s="217">
        <f t="shared" si="89"/>
        <v>911904.5299999991</v>
      </c>
    </row>
    <row r="5829" spans="1:15" ht="22.05" hidden="1" customHeight="1" x14ac:dyDescent="0.2">
      <c r="A5829" s="227">
        <v>45927</v>
      </c>
      <c r="B5829" s="20" t="s">
        <v>185</v>
      </c>
      <c r="C5829" s="28">
        <v>58378</v>
      </c>
      <c r="D5829" s="56"/>
      <c r="E5829" s="25" t="s">
        <v>6645</v>
      </c>
      <c r="F5829" s="20" t="s">
        <v>79</v>
      </c>
      <c r="H5829" s="23" t="s">
        <v>22</v>
      </c>
      <c r="I5829" s="28" t="s">
        <v>103</v>
      </c>
      <c r="J5829" s="23" t="s">
        <v>92</v>
      </c>
      <c r="K5829" s="156" t="s">
        <v>6656</v>
      </c>
      <c r="M5829" s="229">
        <v>0</v>
      </c>
      <c r="N5829" s="229">
        <v>1200</v>
      </c>
      <c r="O5829" s="217">
        <f t="shared" si="89"/>
        <v>910704.5299999991</v>
      </c>
    </row>
    <row r="5830" spans="1:15" ht="22.05" hidden="1" customHeight="1" x14ac:dyDescent="0.2">
      <c r="A5830" s="227">
        <v>45927</v>
      </c>
      <c r="B5830" s="20" t="s">
        <v>185</v>
      </c>
      <c r="C5830" s="28">
        <v>58379</v>
      </c>
      <c r="D5830" s="56"/>
      <c r="E5830" s="25" t="s">
        <v>143</v>
      </c>
      <c r="F5830" s="20" t="s">
        <v>79</v>
      </c>
      <c r="H5830" s="23" t="s">
        <v>22</v>
      </c>
      <c r="I5830" s="28" t="s">
        <v>53</v>
      </c>
      <c r="J5830" s="23" t="s">
        <v>112</v>
      </c>
      <c r="K5830" s="156" t="s">
        <v>56</v>
      </c>
      <c r="M5830" s="229">
        <v>0</v>
      </c>
      <c r="N5830" s="229">
        <v>27650</v>
      </c>
      <c r="O5830" s="217">
        <f t="shared" si="89"/>
        <v>883054.5299999991</v>
      </c>
    </row>
    <row r="5831" spans="1:15" ht="22.05" hidden="1" customHeight="1" x14ac:dyDescent="0.2">
      <c r="A5831" s="227">
        <v>45927</v>
      </c>
      <c r="B5831" s="20" t="s">
        <v>185</v>
      </c>
      <c r="C5831" s="28">
        <v>58380</v>
      </c>
      <c r="D5831" s="56"/>
      <c r="E5831" s="25" t="s">
        <v>143</v>
      </c>
      <c r="F5831" s="20" t="s">
        <v>79</v>
      </c>
      <c r="H5831" s="23" t="s">
        <v>22</v>
      </c>
      <c r="I5831" s="28" t="s">
        <v>53</v>
      </c>
      <c r="J5831" s="23" t="s">
        <v>114</v>
      </c>
      <c r="K5831" s="156" t="s">
        <v>273</v>
      </c>
      <c r="M5831" s="229">
        <v>0</v>
      </c>
      <c r="N5831" s="229">
        <v>5933</v>
      </c>
      <c r="O5831" s="217">
        <f t="shared" si="89"/>
        <v>877121.5299999991</v>
      </c>
    </row>
    <row r="5832" spans="1:15" ht="22.05" hidden="1" customHeight="1" x14ac:dyDescent="0.2">
      <c r="A5832" s="227">
        <v>45927</v>
      </c>
      <c r="B5832" s="20" t="s">
        <v>185</v>
      </c>
      <c r="C5832" s="28">
        <v>58381</v>
      </c>
      <c r="D5832" s="56"/>
      <c r="E5832" s="25" t="s">
        <v>143</v>
      </c>
      <c r="F5832" s="20" t="s">
        <v>79</v>
      </c>
      <c r="H5832" s="23" t="s">
        <v>22</v>
      </c>
      <c r="I5832" s="28" t="s">
        <v>53</v>
      </c>
      <c r="J5832" s="23" t="s">
        <v>114</v>
      </c>
      <c r="K5832" s="156" t="s">
        <v>149</v>
      </c>
      <c r="M5832" s="229">
        <v>0</v>
      </c>
      <c r="N5832" s="229">
        <v>20650</v>
      </c>
      <c r="O5832" s="217">
        <f t="shared" si="89"/>
        <v>856471.5299999991</v>
      </c>
    </row>
    <row r="5833" spans="1:15" ht="22.05" hidden="1" customHeight="1" x14ac:dyDescent="0.2">
      <c r="A5833" s="227">
        <v>45927</v>
      </c>
      <c r="B5833" s="20" t="s">
        <v>185</v>
      </c>
      <c r="C5833" s="28">
        <v>58382</v>
      </c>
      <c r="D5833" s="56"/>
      <c r="E5833" s="334" t="s">
        <v>143</v>
      </c>
      <c r="F5833" s="329" t="s">
        <v>79</v>
      </c>
      <c r="G5833" s="330"/>
      <c r="H5833" s="331" t="s">
        <v>22</v>
      </c>
      <c r="I5833" s="331" t="s">
        <v>53</v>
      </c>
      <c r="J5833" s="331" t="s">
        <v>112</v>
      </c>
      <c r="K5833" s="332" t="s">
        <v>145</v>
      </c>
      <c r="L5833" s="333">
        <v>31900</v>
      </c>
      <c r="M5833" s="333">
        <v>0</v>
      </c>
      <c r="N5833" s="333">
        <f>L5833-N5834-N5835-N5836-N5837-N5838</f>
        <v>19000</v>
      </c>
      <c r="O5833" s="217">
        <f t="shared" si="89"/>
        <v>837471.5299999991</v>
      </c>
    </row>
    <row r="5834" spans="1:15" ht="22.05" hidden="1" customHeight="1" x14ac:dyDescent="0.2">
      <c r="A5834" s="227">
        <v>45927</v>
      </c>
      <c r="B5834" s="20" t="s">
        <v>185</v>
      </c>
      <c r="C5834" s="28">
        <v>58382</v>
      </c>
      <c r="D5834" s="56"/>
      <c r="E5834" s="334" t="s">
        <v>558</v>
      </c>
      <c r="F5834" s="329" t="s">
        <v>79</v>
      </c>
      <c r="G5834" s="330"/>
      <c r="H5834" s="331" t="s">
        <v>22</v>
      </c>
      <c r="I5834" s="331" t="s">
        <v>54</v>
      </c>
      <c r="J5834" s="331" t="s">
        <v>61</v>
      </c>
      <c r="K5834" s="332" t="s">
        <v>145</v>
      </c>
      <c r="L5834" s="333">
        <v>31900</v>
      </c>
      <c r="M5834" s="333">
        <v>0</v>
      </c>
      <c r="N5834" s="333">
        <v>1800</v>
      </c>
      <c r="O5834" s="217">
        <f t="shared" si="89"/>
        <v>835671.5299999991</v>
      </c>
    </row>
    <row r="5835" spans="1:15" ht="22.05" hidden="1" customHeight="1" x14ac:dyDescent="0.2">
      <c r="A5835" s="227">
        <v>45927</v>
      </c>
      <c r="B5835" s="20" t="s">
        <v>185</v>
      </c>
      <c r="C5835" s="28">
        <v>58382</v>
      </c>
      <c r="D5835" s="56"/>
      <c r="E5835" s="328" t="s">
        <v>555</v>
      </c>
      <c r="F5835" s="329" t="s">
        <v>79</v>
      </c>
      <c r="G5835" s="330"/>
      <c r="H5835" s="331" t="s">
        <v>22</v>
      </c>
      <c r="I5835" s="331" t="s">
        <v>54</v>
      </c>
      <c r="J5835" s="331" t="s">
        <v>61</v>
      </c>
      <c r="K5835" s="332" t="s">
        <v>145</v>
      </c>
      <c r="L5835" s="333">
        <v>31900</v>
      </c>
      <c r="M5835" s="333">
        <v>0</v>
      </c>
      <c r="N5835" s="333">
        <v>1500</v>
      </c>
      <c r="O5835" s="217">
        <f t="shared" si="89"/>
        <v>834171.5299999991</v>
      </c>
    </row>
    <row r="5836" spans="1:15" ht="22.05" hidden="1" customHeight="1" x14ac:dyDescent="0.2">
      <c r="A5836" s="227">
        <v>45927</v>
      </c>
      <c r="B5836" s="20" t="s">
        <v>185</v>
      </c>
      <c r="C5836" s="28">
        <v>58382</v>
      </c>
      <c r="D5836" s="56"/>
      <c r="E5836" s="328" t="s">
        <v>556</v>
      </c>
      <c r="F5836" s="329" t="s">
        <v>79</v>
      </c>
      <c r="G5836" s="330"/>
      <c r="H5836" s="331" t="s">
        <v>22</v>
      </c>
      <c r="I5836" s="331" t="s">
        <v>54</v>
      </c>
      <c r="J5836" s="331" t="s">
        <v>32</v>
      </c>
      <c r="K5836" s="332" t="s">
        <v>145</v>
      </c>
      <c r="L5836" s="333">
        <v>31900</v>
      </c>
      <c r="M5836" s="333">
        <v>0</v>
      </c>
      <c r="N5836" s="333">
        <v>6000</v>
      </c>
      <c r="O5836" s="217">
        <f t="shared" si="89"/>
        <v>828171.5299999991</v>
      </c>
    </row>
    <row r="5837" spans="1:15" ht="22.05" hidden="1" customHeight="1" x14ac:dyDescent="0.2">
      <c r="A5837" s="227">
        <v>45927</v>
      </c>
      <c r="B5837" s="20" t="s">
        <v>185</v>
      </c>
      <c r="C5837" s="28">
        <v>58382</v>
      </c>
      <c r="D5837" s="56"/>
      <c r="E5837" s="328" t="s">
        <v>557</v>
      </c>
      <c r="F5837" s="329" t="s">
        <v>79</v>
      </c>
      <c r="G5837" s="330"/>
      <c r="H5837" s="331" t="s">
        <v>22</v>
      </c>
      <c r="I5837" s="331" t="s">
        <v>54</v>
      </c>
      <c r="J5837" s="331" t="s">
        <v>63</v>
      </c>
      <c r="K5837" s="332" t="s">
        <v>145</v>
      </c>
      <c r="L5837" s="333">
        <v>31900</v>
      </c>
      <c r="M5837" s="333">
        <v>0</v>
      </c>
      <c r="N5837" s="333">
        <v>1800</v>
      </c>
      <c r="O5837" s="217">
        <f t="shared" si="89"/>
        <v>826371.5299999991</v>
      </c>
    </row>
    <row r="5838" spans="1:15" ht="22.05" hidden="1" customHeight="1" x14ac:dyDescent="0.2">
      <c r="A5838" s="227">
        <v>45927</v>
      </c>
      <c r="B5838" s="20" t="s">
        <v>185</v>
      </c>
      <c r="C5838" s="28">
        <v>58382</v>
      </c>
      <c r="D5838" s="56"/>
      <c r="E5838" s="328" t="s">
        <v>3486</v>
      </c>
      <c r="F5838" s="329" t="s">
        <v>79</v>
      </c>
      <c r="G5838" s="330"/>
      <c r="H5838" s="331" t="s">
        <v>22</v>
      </c>
      <c r="I5838" s="331" t="s">
        <v>54</v>
      </c>
      <c r="J5838" s="331" t="s">
        <v>63</v>
      </c>
      <c r="K5838" s="332" t="s">
        <v>145</v>
      </c>
      <c r="L5838" s="333">
        <v>31900</v>
      </c>
      <c r="M5838" s="333">
        <v>0</v>
      </c>
      <c r="N5838" s="333">
        <v>1800</v>
      </c>
      <c r="O5838" s="217">
        <f t="shared" si="89"/>
        <v>824571.5299999991</v>
      </c>
    </row>
    <row r="5839" spans="1:15" ht="22.05" hidden="1" customHeight="1" x14ac:dyDescent="0.2">
      <c r="A5839" s="227">
        <v>45927</v>
      </c>
      <c r="B5839" s="20" t="s">
        <v>185</v>
      </c>
      <c r="C5839" s="28">
        <v>58383</v>
      </c>
      <c r="D5839" s="56"/>
      <c r="E5839" s="328" t="s">
        <v>141</v>
      </c>
      <c r="F5839" s="329" t="s">
        <v>79</v>
      </c>
      <c r="G5839" s="330"/>
      <c r="H5839" s="331" t="s">
        <v>22</v>
      </c>
      <c r="I5839" s="331" t="s">
        <v>54</v>
      </c>
      <c r="J5839" s="331" t="s">
        <v>63</v>
      </c>
      <c r="K5839" s="332" t="s">
        <v>225</v>
      </c>
      <c r="L5839" s="333">
        <v>75000</v>
      </c>
      <c r="M5839" s="333">
        <v>0</v>
      </c>
      <c r="N5839" s="333">
        <v>10000</v>
      </c>
      <c r="O5839" s="217">
        <f t="shared" si="89"/>
        <v>814571.5299999991</v>
      </c>
    </row>
    <row r="5840" spans="1:15" ht="22.05" hidden="1" customHeight="1" x14ac:dyDescent="0.2">
      <c r="A5840" s="227">
        <v>45927</v>
      </c>
      <c r="B5840" s="20" t="s">
        <v>185</v>
      </c>
      <c r="C5840" s="28">
        <v>58383</v>
      </c>
      <c r="D5840" s="56"/>
      <c r="E5840" s="328" t="s">
        <v>559</v>
      </c>
      <c r="F5840" s="329" t="s">
        <v>79</v>
      </c>
      <c r="G5840" s="330"/>
      <c r="H5840" s="331" t="s">
        <v>22</v>
      </c>
      <c r="I5840" s="331" t="s">
        <v>54</v>
      </c>
      <c r="J5840" s="331" t="s">
        <v>41</v>
      </c>
      <c r="K5840" s="332" t="s">
        <v>225</v>
      </c>
      <c r="L5840" s="333">
        <v>75000</v>
      </c>
      <c r="M5840" s="333">
        <v>0</v>
      </c>
      <c r="N5840" s="333">
        <v>20000</v>
      </c>
      <c r="O5840" s="217">
        <f t="shared" si="89"/>
        <v>794571.5299999991</v>
      </c>
    </row>
    <row r="5841" spans="1:15" ht="22.05" hidden="1" customHeight="1" x14ac:dyDescent="0.2">
      <c r="A5841" s="227">
        <v>45927</v>
      </c>
      <c r="B5841" s="20" t="s">
        <v>185</v>
      </c>
      <c r="C5841" s="28">
        <v>58383</v>
      </c>
      <c r="D5841" s="56"/>
      <c r="E5841" s="328" t="s">
        <v>463</v>
      </c>
      <c r="F5841" s="329" t="s">
        <v>79</v>
      </c>
      <c r="G5841" s="330"/>
      <c r="H5841" s="331" t="s">
        <v>22</v>
      </c>
      <c r="I5841" s="331" t="s">
        <v>54</v>
      </c>
      <c r="J5841" s="331" t="s">
        <v>62</v>
      </c>
      <c r="K5841" s="332" t="s">
        <v>225</v>
      </c>
      <c r="L5841" s="333">
        <v>75000</v>
      </c>
      <c r="M5841" s="333">
        <v>0</v>
      </c>
      <c r="N5841" s="333">
        <v>30000</v>
      </c>
      <c r="O5841" s="217">
        <f t="shared" si="89"/>
        <v>764571.5299999991</v>
      </c>
    </row>
    <row r="5842" spans="1:15" ht="22.05" hidden="1" customHeight="1" x14ac:dyDescent="0.2">
      <c r="A5842" s="227">
        <v>45927</v>
      </c>
      <c r="B5842" s="20" t="s">
        <v>185</v>
      </c>
      <c r="C5842" s="28">
        <v>58383</v>
      </c>
      <c r="D5842" s="56"/>
      <c r="E5842" s="328" t="s">
        <v>560</v>
      </c>
      <c r="F5842" s="329" t="s">
        <v>79</v>
      </c>
      <c r="G5842" s="330"/>
      <c r="H5842" s="331" t="s">
        <v>22</v>
      </c>
      <c r="I5842" s="331" t="s">
        <v>54</v>
      </c>
      <c r="J5842" s="331" t="s">
        <v>44</v>
      </c>
      <c r="K5842" s="332" t="s">
        <v>225</v>
      </c>
      <c r="L5842" s="333">
        <v>75000</v>
      </c>
      <c r="M5842" s="333">
        <v>0</v>
      </c>
      <c r="N5842" s="333">
        <v>10000</v>
      </c>
      <c r="O5842" s="217">
        <f t="shared" si="89"/>
        <v>754571.5299999991</v>
      </c>
    </row>
    <row r="5843" spans="1:15" ht="22.05" hidden="1" customHeight="1" x14ac:dyDescent="0.2">
      <c r="A5843" s="227">
        <v>45927</v>
      </c>
      <c r="B5843" s="20" t="s">
        <v>185</v>
      </c>
      <c r="C5843" s="28">
        <v>58383</v>
      </c>
      <c r="D5843" s="56"/>
      <c r="E5843" s="328" t="s">
        <v>561</v>
      </c>
      <c r="F5843" s="329" t="s">
        <v>79</v>
      </c>
      <c r="G5843" s="330"/>
      <c r="H5843" s="331" t="s">
        <v>22</v>
      </c>
      <c r="I5843" s="331" t="s">
        <v>54</v>
      </c>
      <c r="J5843" s="331" t="s">
        <v>63</v>
      </c>
      <c r="K5843" s="332" t="s">
        <v>225</v>
      </c>
      <c r="L5843" s="333">
        <v>75000</v>
      </c>
      <c r="M5843" s="333">
        <v>0</v>
      </c>
      <c r="N5843" s="333">
        <v>5000</v>
      </c>
      <c r="O5843" s="217">
        <f t="shared" si="89"/>
        <v>749571.5299999991</v>
      </c>
    </row>
    <row r="5844" spans="1:15" ht="22.05" hidden="1" customHeight="1" x14ac:dyDescent="0.2">
      <c r="A5844" s="227">
        <v>45927</v>
      </c>
      <c r="B5844" s="20" t="s">
        <v>185</v>
      </c>
      <c r="C5844" s="28">
        <v>58384</v>
      </c>
      <c r="D5844" s="56"/>
      <c r="E5844" s="25" t="s">
        <v>143</v>
      </c>
      <c r="F5844" s="20" t="s">
        <v>79</v>
      </c>
      <c r="H5844" s="23" t="s">
        <v>22</v>
      </c>
      <c r="I5844" s="28" t="s">
        <v>53</v>
      </c>
      <c r="J5844" s="23" t="s">
        <v>112</v>
      </c>
      <c r="K5844" s="156" t="s">
        <v>264</v>
      </c>
      <c r="M5844" s="229">
        <v>0</v>
      </c>
      <c r="N5844" s="229">
        <v>50925</v>
      </c>
      <c r="O5844" s="217">
        <f t="shared" si="89"/>
        <v>698646.5299999991</v>
      </c>
    </row>
    <row r="5845" spans="1:15" ht="22.05" hidden="1" customHeight="1" x14ac:dyDescent="0.2">
      <c r="A5845" s="227">
        <v>45927</v>
      </c>
      <c r="B5845" s="20" t="s">
        <v>185</v>
      </c>
      <c r="C5845" s="28">
        <v>58385</v>
      </c>
      <c r="D5845" s="56"/>
      <c r="E5845" s="25" t="s">
        <v>143</v>
      </c>
      <c r="F5845" s="20" t="s">
        <v>79</v>
      </c>
      <c r="H5845" s="23" t="s">
        <v>22</v>
      </c>
      <c r="I5845" s="28" t="s">
        <v>53</v>
      </c>
      <c r="J5845" s="23" t="s">
        <v>112</v>
      </c>
      <c r="K5845" s="156" t="s">
        <v>2818</v>
      </c>
      <c r="M5845" s="229">
        <v>0</v>
      </c>
      <c r="N5845" s="229">
        <v>106067</v>
      </c>
      <c r="O5845" s="217">
        <f t="shared" si="89"/>
        <v>592579.5299999991</v>
      </c>
    </row>
    <row r="5846" spans="1:15" ht="22.05" hidden="1" customHeight="1" x14ac:dyDescent="0.2">
      <c r="A5846" s="227">
        <v>45927</v>
      </c>
      <c r="B5846" s="20" t="s">
        <v>185</v>
      </c>
      <c r="C5846" s="28">
        <v>58386</v>
      </c>
      <c r="D5846" s="56"/>
      <c r="E5846" s="25" t="s">
        <v>143</v>
      </c>
      <c r="F5846" s="20" t="s">
        <v>79</v>
      </c>
      <c r="H5846" s="23" t="s">
        <v>22</v>
      </c>
      <c r="I5846" s="28" t="s">
        <v>53</v>
      </c>
      <c r="J5846" s="23" t="s">
        <v>112</v>
      </c>
      <c r="K5846" s="156" t="s">
        <v>263</v>
      </c>
      <c r="M5846" s="229">
        <v>0</v>
      </c>
      <c r="N5846" s="229">
        <v>12303</v>
      </c>
      <c r="O5846" s="217">
        <f t="shared" si="89"/>
        <v>580276.5299999991</v>
      </c>
    </row>
    <row r="5847" spans="1:15" ht="22.05" hidden="1" customHeight="1" x14ac:dyDescent="0.2">
      <c r="A5847" s="227">
        <v>45927</v>
      </c>
      <c r="B5847" s="20" t="s">
        <v>185</v>
      </c>
      <c r="C5847" s="28">
        <v>58387</v>
      </c>
      <c r="D5847" s="56"/>
      <c r="E5847" s="25" t="s">
        <v>6646</v>
      </c>
      <c r="F5847" s="20" t="s">
        <v>79</v>
      </c>
      <c r="H5847" s="23" t="s">
        <v>22</v>
      </c>
      <c r="I5847" s="28" t="s">
        <v>54</v>
      </c>
      <c r="J5847" s="23" t="s">
        <v>63</v>
      </c>
      <c r="K5847" s="156" t="s">
        <v>6657</v>
      </c>
      <c r="L5847" s="231"/>
      <c r="M5847" s="231">
        <v>0</v>
      </c>
      <c r="N5847" s="231">
        <v>800</v>
      </c>
      <c r="O5847" s="217">
        <f t="shared" si="89"/>
        <v>579476.5299999991</v>
      </c>
    </row>
    <row r="5848" spans="1:15" ht="22.05" hidden="1" customHeight="1" x14ac:dyDescent="0.2">
      <c r="A5848" s="227">
        <v>45927</v>
      </c>
      <c r="B5848" s="20" t="s">
        <v>185</v>
      </c>
      <c r="C5848" s="28">
        <v>58388</v>
      </c>
      <c r="D5848" s="56"/>
      <c r="E5848" s="25" t="s">
        <v>6647</v>
      </c>
      <c r="F5848" s="20" t="s">
        <v>79</v>
      </c>
      <c r="H5848" s="23" t="s">
        <v>22</v>
      </c>
      <c r="I5848" s="28" t="s">
        <v>54</v>
      </c>
      <c r="J5848" s="23" t="s">
        <v>41</v>
      </c>
      <c r="K5848" s="156" t="s">
        <v>5274</v>
      </c>
      <c r="L5848" s="231"/>
      <c r="M5848" s="231">
        <v>0</v>
      </c>
      <c r="N5848" s="231">
        <v>500</v>
      </c>
      <c r="O5848" s="217">
        <f t="shared" si="89"/>
        <v>578976.5299999991</v>
      </c>
    </row>
    <row r="5849" spans="1:15" ht="22.05" hidden="1" customHeight="1" x14ac:dyDescent="0.2">
      <c r="A5849" s="227">
        <v>45927</v>
      </c>
      <c r="B5849" s="20" t="s">
        <v>185</v>
      </c>
      <c r="C5849" s="28">
        <v>58389</v>
      </c>
      <c r="D5849" s="56"/>
      <c r="E5849" s="25" t="s">
        <v>3134</v>
      </c>
      <c r="F5849" s="20" t="s">
        <v>79</v>
      </c>
      <c r="H5849" s="23" t="s">
        <v>21</v>
      </c>
      <c r="I5849" s="28" t="s">
        <v>81</v>
      </c>
      <c r="J5849" s="23" t="s">
        <v>200</v>
      </c>
      <c r="L5849" s="231"/>
      <c r="M5849" s="593">
        <v>33000</v>
      </c>
      <c r="N5849" s="231">
        <v>0</v>
      </c>
      <c r="O5849" s="217">
        <f t="shared" si="89"/>
        <v>611976.5299999991</v>
      </c>
    </row>
    <row r="5850" spans="1:15" ht="22.05" hidden="1" customHeight="1" x14ac:dyDescent="0.2">
      <c r="A5850" s="227">
        <v>45927</v>
      </c>
      <c r="B5850" s="20" t="s">
        <v>185</v>
      </c>
      <c r="C5850" s="28">
        <v>58390</v>
      </c>
      <c r="D5850" s="56"/>
      <c r="E5850" s="25" t="s">
        <v>6648</v>
      </c>
      <c r="F5850" s="20" t="s">
        <v>79</v>
      </c>
      <c r="H5850" s="23" t="s">
        <v>22</v>
      </c>
      <c r="I5850" s="28" t="s">
        <v>103</v>
      </c>
      <c r="J5850" s="23" t="s">
        <v>92</v>
      </c>
      <c r="K5850" s="156" t="s">
        <v>5271</v>
      </c>
      <c r="L5850" s="231"/>
      <c r="M5850" s="231">
        <v>0</v>
      </c>
      <c r="N5850" s="231">
        <v>1550</v>
      </c>
      <c r="O5850" s="217">
        <f t="shared" si="89"/>
        <v>610426.5299999991</v>
      </c>
    </row>
    <row r="5851" spans="1:15" ht="22.05" hidden="1" customHeight="1" x14ac:dyDescent="0.2">
      <c r="A5851" s="227">
        <v>45927</v>
      </c>
      <c r="B5851" s="20" t="s">
        <v>185</v>
      </c>
      <c r="C5851" s="28">
        <v>58391</v>
      </c>
      <c r="D5851" s="56"/>
      <c r="E5851" s="25" t="s">
        <v>6649</v>
      </c>
      <c r="F5851" s="20" t="s">
        <v>79</v>
      </c>
      <c r="H5851" s="23" t="s">
        <v>22</v>
      </c>
      <c r="I5851" s="28" t="s">
        <v>55</v>
      </c>
      <c r="J5851" s="23" t="s">
        <v>261</v>
      </c>
      <c r="K5851" s="156" t="s">
        <v>440</v>
      </c>
      <c r="L5851" s="231"/>
      <c r="M5851" s="231">
        <v>0</v>
      </c>
      <c r="N5851" s="231">
        <v>5000</v>
      </c>
      <c r="O5851" s="217">
        <f t="shared" si="89"/>
        <v>605426.5299999991</v>
      </c>
    </row>
    <row r="5852" spans="1:15" ht="22.05" hidden="1" customHeight="1" x14ac:dyDescent="0.2">
      <c r="A5852" s="227">
        <v>45927</v>
      </c>
      <c r="B5852" s="20" t="s">
        <v>185</v>
      </c>
      <c r="C5852" s="28">
        <v>58392</v>
      </c>
      <c r="D5852" s="56"/>
      <c r="E5852" s="25" t="s">
        <v>6650</v>
      </c>
      <c r="F5852" s="20" t="s">
        <v>79</v>
      </c>
      <c r="H5852" s="23" t="s">
        <v>22</v>
      </c>
      <c r="I5852" s="28" t="s">
        <v>55</v>
      </c>
      <c r="J5852" s="23" t="s">
        <v>73</v>
      </c>
      <c r="K5852" s="156" t="s">
        <v>6658</v>
      </c>
      <c r="L5852" s="231"/>
      <c r="M5852" s="231">
        <v>0</v>
      </c>
      <c r="N5852" s="231">
        <v>10230</v>
      </c>
      <c r="O5852" s="217">
        <f t="shared" si="89"/>
        <v>595196.5299999991</v>
      </c>
    </row>
    <row r="5853" spans="1:15" ht="22.05" hidden="1" customHeight="1" x14ac:dyDescent="0.2">
      <c r="A5853" s="227">
        <v>45927</v>
      </c>
      <c r="B5853" s="20" t="s">
        <v>185</v>
      </c>
      <c r="C5853" s="28">
        <v>58393</v>
      </c>
      <c r="D5853" s="56"/>
      <c r="E5853" s="25" t="s">
        <v>6651</v>
      </c>
      <c r="F5853" s="20" t="s">
        <v>79</v>
      </c>
      <c r="H5853" s="23" t="s">
        <v>22</v>
      </c>
      <c r="I5853" s="28" t="s">
        <v>55</v>
      </c>
      <c r="J5853" s="23" t="s">
        <v>73</v>
      </c>
      <c r="K5853" s="156" t="s">
        <v>140</v>
      </c>
      <c r="L5853" s="231"/>
      <c r="M5853" s="231">
        <v>0</v>
      </c>
      <c r="N5853" s="231">
        <v>1500</v>
      </c>
      <c r="O5853" s="217">
        <f t="shared" si="89"/>
        <v>593696.5299999991</v>
      </c>
    </row>
    <row r="5854" spans="1:15" ht="22.05" hidden="1" customHeight="1" x14ac:dyDescent="0.2">
      <c r="A5854" s="227">
        <v>45927</v>
      </c>
      <c r="B5854" s="20" t="s">
        <v>185</v>
      </c>
      <c r="C5854" s="28">
        <v>58394</v>
      </c>
      <c r="D5854" s="56"/>
      <c r="E5854" s="25" t="s">
        <v>143</v>
      </c>
      <c r="F5854" s="20" t="s">
        <v>79</v>
      </c>
      <c r="H5854" s="23" t="s">
        <v>22</v>
      </c>
      <c r="I5854" s="28" t="s">
        <v>53</v>
      </c>
      <c r="J5854" s="23" t="s">
        <v>112</v>
      </c>
      <c r="K5854" s="156" t="s">
        <v>5798</v>
      </c>
      <c r="L5854" s="231"/>
      <c r="M5854" s="231">
        <v>0</v>
      </c>
      <c r="N5854" s="231">
        <v>5639</v>
      </c>
      <c r="O5854" s="217">
        <f t="shared" si="89"/>
        <v>588057.5299999991</v>
      </c>
    </row>
    <row r="5855" spans="1:15" ht="22.05" hidden="1" customHeight="1" x14ac:dyDescent="0.2">
      <c r="A5855" s="227">
        <v>45927</v>
      </c>
      <c r="B5855" s="20" t="s">
        <v>185</v>
      </c>
      <c r="C5855" s="28">
        <v>58395</v>
      </c>
      <c r="D5855" s="56"/>
      <c r="E5855" s="25" t="s">
        <v>143</v>
      </c>
      <c r="F5855" s="20" t="s">
        <v>79</v>
      </c>
      <c r="H5855" s="23" t="s">
        <v>22</v>
      </c>
      <c r="I5855" s="28" t="s">
        <v>53</v>
      </c>
      <c r="J5855" s="23" t="s">
        <v>112</v>
      </c>
      <c r="K5855" s="156" t="s">
        <v>1703</v>
      </c>
      <c r="M5855" s="229">
        <v>0</v>
      </c>
      <c r="N5855" s="229">
        <v>15593</v>
      </c>
      <c r="O5855" s="217">
        <f t="shared" si="89"/>
        <v>572464.5299999991</v>
      </c>
    </row>
    <row r="5856" spans="1:15" ht="22.05" hidden="1" customHeight="1" x14ac:dyDescent="0.2">
      <c r="A5856" s="227">
        <v>45927</v>
      </c>
      <c r="B5856" s="20" t="s">
        <v>185</v>
      </c>
      <c r="C5856" s="28">
        <v>58396</v>
      </c>
      <c r="D5856" s="56"/>
      <c r="E5856" s="25" t="s">
        <v>143</v>
      </c>
      <c r="F5856" s="20" t="s">
        <v>79</v>
      </c>
      <c r="H5856" s="23" t="s">
        <v>22</v>
      </c>
      <c r="I5856" s="28" t="s">
        <v>53</v>
      </c>
      <c r="J5856" s="23" t="s">
        <v>112</v>
      </c>
      <c r="K5856" s="156" t="s">
        <v>148</v>
      </c>
      <c r="M5856" s="229">
        <v>0</v>
      </c>
      <c r="N5856" s="229">
        <v>12465</v>
      </c>
      <c r="O5856" s="217">
        <f t="shared" si="89"/>
        <v>559999.5299999991</v>
      </c>
    </row>
    <row r="5857" spans="1:15" ht="22.05" hidden="1" customHeight="1" x14ac:dyDescent="0.2">
      <c r="A5857" s="227">
        <v>45927</v>
      </c>
      <c r="B5857" s="20" t="s">
        <v>185</v>
      </c>
      <c r="C5857" s="28">
        <v>58397</v>
      </c>
      <c r="D5857" s="56"/>
      <c r="E5857" s="25" t="s">
        <v>143</v>
      </c>
      <c r="F5857" s="20" t="s">
        <v>79</v>
      </c>
      <c r="H5857" s="23" t="s">
        <v>22</v>
      </c>
      <c r="I5857" s="28" t="s">
        <v>53</v>
      </c>
      <c r="J5857" s="23" t="s">
        <v>112</v>
      </c>
      <c r="K5857" s="156" t="s">
        <v>418</v>
      </c>
      <c r="M5857" s="229">
        <v>0</v>
      </c>
      <c r="N5857" s="229">
        <v>13729</v>
      </c>
      <c r="O5857" s="217">
        <f t="shared" si="89"/>
        <v>546270.5299999991</v>
      </c>
    </row>
    <row r="5858" spans="1:15" ht="22.05" hidden="1" customHeight="1" x14ac:dyDescent="0.2">
      <c r="A5858" s="227">
        <v>45927</v>
      </c>
      <c r="B5858" s="20" t="s">
        <v>185</v>
      </c>
      <c r="C5858" s="28">
        <v>58398</v>
      </c>
      <c r="D5858" s="56"/>
      <c r="E5858" s="25" t="s">
        <v>143</v>
      </c>
      <c r="F5858" s="20" t="s">
        <v>79</v>
      </c>
      <c r="H5858" s="23" t="s">
        <v>22</v>
      </c>
      <c r="I5858" s="28" t="s">
        <v>53</v>
      </c>
      <c r="J5858" s="23" t="s">
        <v>112</v>
      </c>
      <c r="K5858" s="156" t="s">
        <v>955</v>
      </c>
      <c r="M5858" s="229">
        <v>0</v>
      </c>
      <c r="N5858" s="229">
        <v>3950</v>
      </c>
      <c r="O5858" s="217">
        <f t="shared" si="89"/>
        <v>542320.5299999991</v>
      </c>
    </row>
    <row r="5859" spans="1:15" ht="22.05" hidden="1" customHeight="1" x14ac:dyDescent="0.2">
      <c r="A5859" s="227">
        <v>45927</v>
      </c>
      <c r="B5859" s="20" t="s">
        <v>185</v>
      </c>
      <c r="C5859" s="28">
        <v>58399</v>
      </c>
      <c r="D5859" s="56"/>
      <c r="E5859" s="25" t="s">
        <v>143</v>
      </c>
      <c r="F5859" s="20" t="s">
        <v>79</v>
      </c>
      <c r="H5859" s="23" t="s">
        <v>22</v>
      </c>
      <c r="I5859" s="28" t="s">
        <v>53</v>
      </c>
      <c r="J5859" s="23" t="s">
        <v>112</v>
      </c>
      <c r="K5859" s="156" t="s">
        <v>5882</v>
      </c>
      <c r="M5859" s="229">
        <v>0</v>
      </c>
      <c r="N5859" s="229">
        <v>20400</v>
      </c>
      <c r="O5859" s="217">
        <f t="shared" si="89"/>
        <v>521920.5299999991</v>
      </c>
    </row>
    <row r="5860" spans="1:15" ht="22.05" hidden="1" customHeight="1" x14ac:dyDescent="0.2">
      <c r="A5860" s="227">
        <v>45927</v>
      </c>
      <c r="B5860" s="20" t="s">
        <v>185</v>
      </c>
      <c r="C5860" s="28">
        <v>58400</v>
      </c>
      <c r="D5860" s="56"/>
      <c r="E5860" s="25" t="s">
        <v>143</v>
      </c>
      <c r="F5860" s="20" t="s">
        <v>79</v>
      </c>
      <c r="H5860" s="23" t="s">
        <v>22</v>
      </c>
      <c r="I5860" s="28" t="s">
        <v>53</v>
      </c>
      <c r="J5860" s="23" t="s">
        <v>112</v>
      </c>
      <c r="K5860" s="156" t="s">
        <v>419</v>
      </c>
      <c r="M5860" s="229">
        <v>0</v>
      </c>
      <c r="N5860" s="229">
        <v>5740</v>
      </c>
      <c r="O5860" s="217">
        <f t="shared" si="89"/>
        <v>516180.5299999991</v>
      </c>
    </row>
    <row r="5861" spans="1:15" ht="22.05" hidden="1" customHeight="1" x14ac:dyDescent="0.2">
      <c r="A5861" s="227">
        <v>45927</v>
      </c>
      <c r="B5861" s="20" t="s">
        <v>185</v>
      </c>
      <c r="C5861" s="28">
        <v>58401</v>
      </c>
      <c r="D5861" s="56"/>
      <c r="E5861" s="25" t="s">
        <v>143</v>
      </c>
      <c r="F5861" s="20" t="s">
        <v>79</v>
      </c>
      <c r="H5861" s="23" t="s">
        <v>22</v>
      </c>
      <c r="I5861" s="28" t="s">
        <v>53</v>
      </c>
      <c r="J5861" s="23" t="s">
        <v>112</v>
      </c>
      <c r="K5861" s="156" t="s">
        <v>1702</v>
      </c>
      <c r="M5861" s="229">
        <v>0</v>
      </c>
      <c r="N5861" s="229">
        <v>22200</v>
      </c>
      <c r="O5861" s="217">
        <f t="shared" si="89"/>
        <v>493980.5299999991</v>
      </c>
    </row>
    <row r="5862" spans="1:15" ht="22.05" hidden="1" customHeight="1" x14ac:dyDescent="0.2">
      <c r="A5862" s="227">
        <v>45927</v>
      </c>
      <c r="B5862" s="20" t="s">
        <v>185</v>
      </c>
      <c r="C5862" s="28">
        <v>58402</v>
      </c>
      <c r="D5862" s="56"/>
      <c r="E5862" s="25" t="s">
        <v>6652</v>
      </c>
      <c r="F5862" s="20" t="s">
        <v>79</v>
      </c>
      <c r="H5862" s="23" t="s">
        <v>22</v>
      </c>
      <c r="I5862" s="28" t="s">
        <v>53</v>
      </c>
      <c r="J5862" s="23" t="s">
        <v>112</v>
      </c>
      <c r="K5862" s="156" t="s">
        <v>6659</v>
      </c>
      <c r="M5862" s="229">
        <v>0</v>
      </c>
      <c r="N5862" s="229">
        <v>31200</v>
      </c>
      <c r="O5862" s="217">
        <f t="shared" si="89"/>
        <v>462780.5299999991</v>
      </c>
    </row>
    <row r="5863" spans="1:15" ht="22.05" hidden="1" customHeight="1" x14ac:dyDescent="0.2">
      <c r="A5863" s="227">
        <v>45927</v>
      </c>
      <c r="B5863" s="20" t="s">
        <v>185</v>
      </c>
      <c r="C5863" s="28">
        <v>58403</v>
      </c>
      <c r="D5863" s="56"/>
      <c r="E5863" s="25" t="s">
        <v>143</v>
      </c>
      <c r="F5863" s="20" t="s">
        <v>79</v>
      </c>
      <c r="H5863" s="23" t="s">
        <v>22</v>
      </c>
      <c r="I5863" s="28" t="s">
        <v>53</v>
      </c>
      <c r="J5863" s="23" t="s">
        <v>112</v>
      </c>
      <c r="K5863" s="156" t="s">
        <v>416</v>
      </c>
      <c r="M5863" s="229">
        <v>0</v>
      </c>
      <c r="N5863" s="229">
        <v>41637</v>
      </c>
      <c r="O5863" s="217">
        <f t="shared" si="89"/>
        <v>421143.5299999991</v>
      </c>
    </row>
    <row r="5864" spans="1:15" ht="22.05" hidden="1" customHeight="1" x14ac:dyDescent="0.2">
      <c r="A5864" s="227">
        <v>45927</v>
      </c>
      <c r="B5864" s="20" t="s">
        <v>185</v>
      </c>
      <c r="C5864" s="28">
        <v>58404</v>
      </c>
      <c r="D5864" s="56"/>
      <c r="E5864" s="25" t="s">
        <v>204</v>
      </c>
      <c r="F5864" s="20" t="s">
        <v>79</v>
      </c>
      <c r="H5864" s="23" t="s">
        <v>22</v>
      </c>
      <c r="I5864" s="28" t="s">
        <v>56</v>
      </c>
      <c r="J5864" s="23" t="s">
        <v>212</v>
      </c>
      <c r="K5864" s="156" t="s">
        <v>2811</v>
      </c>
      <c r="M5864" s="229">
        <v>0</v>
      </c>
      <c r="N5864" s="229">
        <v>1000</v>
      </c>
      <c r="O5864" s="217">
        <f t="shared" si="89"/>
        <v>420143.5299999991</v>
      </c>
    </row>
    <row r="5865" spans="1:15" ht="22.05" hidden="1" customHeight="1" x14ac:dyDescent="0.2">
      <c r="A5865" s="227">
        <v>45927</v>
      </c>
      <c r="B5865" s="20" t="s">
        <v>185</v>
      </c>
      <c r="C5865" s="28">
        <v>58405</v>
      </c>
      <c r="D5865" s="56"/>
      <c r="E5865" s="25" t="s">
        <v>6653</v>
      </c>
      <c r="F5865" s="20" t="s">
        <v>79</v>
      </c>
      <c r="H5865" s="23" t="s">
        <v>22</v>
      </c>
      <c r="I5865" s="28" t="s">
        <v>103</v>
      </c>
      <c r="J5865" s="23" t="s">
        <v>93</v>
      </c>
      <c r="K5865" s="156" t="s">
        <v>205</v>
      </c>
      <c r="M5865" s="229">
        <v>0</v>
      </c>
      <c r="N5865" s="229">
        <v>22000</v>
      </c>
      <c r="O5865" s="217">
        <f t="shared" ref="O5865:O5929" si="90">O5864+M5865-N5865</f>
        <v>398143.5299999991</v>
      </c>
    </row>
    <row r="5866" spans="1:15" ht="22.05" hidden="1" customHeight="1" x14ac:dyDescent="0.2">
      <c r="A5866" s="227">
        <v>45927</v>
      </c>
      <c r="B5866" s="20" t="s">
        <v>185</v>
      </c>
      <c r="C5866" s="28">
        <v>58406</v>
      </c>
      <c r="D5866" s="56"/>
      <c r="E5866" s="25" t="s">
        <v>6661</v>
      </c>
      <c r="F5866" s="20" t="s">
        <v>79</v>
      </c>
      <c r="H5866" s="23" t="s">
        <v>22</v>
      </c>
      <c r="I5866" s="28" t="s">
        <v>103</v>
      </c>
      <c r="J5866" s="23" t="s">
        <v>92</v>
      </c>
      <c r="K5866" s="156" t="s">
        <v>6660</v>
      </c>
      <c r="M5866" s="229">
        <v>0</v>
      </c>
      <c r="N5866" s="229">
        <v>7000</v>
      </c>
      <c r="O5866" s="217">
        <f t="shared" si="90"/>
        <v>391143.5299999991</v>
      </c>
    </row>
    <row r="5867" spans="1:15" ht="22.05" hidden="1" customHeight="1" x14ac:dyDescent="0.2">
      <c r="A5867" s="227">
        <v>45928</v>
      </c>
      <c r="B5867" s="20" t="s">
        <v>185</v>
      </c>
      <c r="C5867" s="28">
        <v>58408</v>
      </c>
      <c r="D5867" s="56"/>
      <c r="E5867" s="25" t="s">
        <v>6662</v>
      </c>
      <c r="F5867" s="20" t="s">
        <v>79</v>
      </c>
      <c r="H5867" s="23" t="s">
        <v>22</v>
      </c>
      <c r="I5867" s="28" t="s">
        <v>103</v>
      </c>
      <c r="J5867" s="23" t="s">
        <v>93</v>
      </c>
      <c r="K5867" s="156" t="s">
        <v>6663</v>
      </c>
      <c r="M5867" s="229">
        <v>0</v>
      </c>
      <c r="N5867" s="229">
        <v>650</v>
      </c>
      <c r="O5867" s="217">
        <f t="shared" si="90"/>
        <v>390493.5299999991</v>
      </c>
    </row>
    <row r="5868" spans="1:15" ht="22.05" hidden="1" customHeight="1" x14ac:dyDescent="0.2">
      <c r="A5868" s="227">
        <v>45928</v>
      </c>
      <c r="B5868" s="20" t="s">
        <v>185</v>
      </c>
      <c r="C5868" s="28">
        <v>58409</v>
      </c>
      <c r="D5868" s="56"/>
      <c r="E5868" s="25" t="s">
        <v>151</v>
      </c>
      <c r="F5868" s="20" t="s">
        <v>79</v>
      </c>
      <c r="H5868" s="23" t="s">
        <v>22</v>
      </c>
      <c r="I5868" s="28" t="s">
        <v>53</v>
      </c>
      <c r="J5868" s="23" t="s">
        <v>112</v>
      </c>
      <c r="K5868" s="156" t="s">
        <v>1364</v>
      </c>
      <c r="M5868" s="229">
        <v>0</v>
      </c>
      <c r="N5868" s="229">
        <v>666</v>
      </c>
      <c r="O5868" s="217">
        <f t="shared" si="90"/>
        <v>389827.5299999991</v>
      </c>
    </row>
    <row r="5869" spans="1:15" ht="22.05" hidden="1" customHeight="1" x14ac:dyDescent="0.2">
      <c r="A5869" s="227">
        <v>45929</v>
      </c>
      <c r="B5869" s="20" t="s">
        <v>185</v>
      </c>
      <c r="C5869" s="28">
        <v>58411</v>
      </c>
      <c r="D5869" s="56"/>
      <c r="E5869" s="25" t="s">
        <v>154</v>
      </c>
      <c r="F5869" s="20" t="s">
        <v>79</v>
      </c>
      <c r="H5869" s="23" t="s">
        <v>22</v>
      </c>
      <c r="I5869" s="28" t="s">
        <v>103</v>
      </c>
      <c r="J5869" s="23" t="s">
        <v>219</v>
      </c>
      <c r="K5869" s="156" t="s">
        <v>266</v>
      </c>
      <c r="M5869" s="229">
        <v>0</v>
      </c>
      <c r="N5869" s="229">
        <v>152</v>
      </c>
      <c r="O5869" s="217">
        <f t="shared" si="90"/>
        <v>389675.5299999991</v>
      </c>
    </row>
    <row r="5870" spans="1:15" ht="22.05" hidden="1" customHeight="1" x14ac:dyDescent="0.2">
      <c r="A5870" s="227">
        <v>45929</v>
      </c>
      <c r="B5870" s="20" t="s">
        <v>185</v>
      </c>
      <c r="C5870" s="28">
        <v>58412</v>
      </c>
      <c r="D5870" s="56"/>
      <c r="E5870" s="25" t="s">
        <v>5626</v>
      </c>
      <c r="F5870" s="20" t="s">
        <v>79</v>
      </c>
      <c r="H5870" s="23" t="s">
        <v>22</v>
      </c>
      <c r="I5870" s="28" t="s">
        <v>103</v>
      </c>
      <c r="J5870" s="23" t="s">
        <v>97</v>
      </c>
      <c r="K5870" s="156" t="s">
        <v>134</v>
      </c>
      <c r="M5870" s="229">
        <v>0</v>
      </c>
      <c r="N5870" s="229">
        <v>600</v>
      </c>
      <c r="O5870" s="217">
        <f t="shared" si="90"/>
        <v>389075.5299999991</v>
      </c>
    </row>
    <row r="5871" spans="1:15" ht="22.05" hidden="1" customHeight="1" x14ac:dyDescent="0.2">
      <c r="A5871" s="227">
        <v>45929</v>
      </c>
      <c r="B5871" s="20" t="s">
        <v>185</v>
      </c>
      <c r="C5871" s="28">
        <v>58413</v>
      </c>
      <c r="D5871" s="56"/>
      <c r="E5871" s="25" t="s">
        <v>2846</v>
      </c>
      <c r="F5871" s="20" t="s">
        <v>79</v>
      </c>
      <c r="H5871" s="23" t="s">
        <v>22</v>
      </c>
      <c r="I5871" s="28" t="s">
        <v>103</v>
      </c>
      <c r="J5871" s="23" t="s">
        <v>95</v>
      </c>
      <c r="K5871" s="156" t="s">
        <v>1241</v>
      </c>
      <c r="M5871" s="229">
        <v>0</v>
      </c>
      <c r="N5871" s="229">
        <v>80</v>
      </c>
      <c r="O5871" s="217">
        <f t="shared" si="90"/>
        <v>388995.5299999991</v>
      </c>
    </row>
    <row r="5872" spans="1:15" ht="22.05" hidden="1" customHeight="1" x14ac:dyDescent="0.2">
      <c r="A5872" s="227">
        <v>45929</v>
      </c>
      <c r="B5872" s="20" t="s">
        <v>185</v>
      </c>
      <c r="C5872" s="28">
        <v>58414</v>
      </c>
      <c r="D5872" s="56"/>
      <c r="E5872" s="25" t="s">
        <v>152</v>
      </c>
      <c r="F5872" s="20" t="s">
        <v>79</v>
      </c>
      <c r="H5872" s="23" t="s">
        <v>22</v>
      </c>
      <c r="I5872" s="28" t="s">
        <v>53</v>
      </c>
      <c r="J5872" s="23" t="s">
        <v>113</v>
      </c>
      <c r="K5872" s="156" t="s">
        <v>163</v>
      </c>
      <c r="M5872" s="229">
        <v>0</v>
      </c>
      <c r="N5872" s="229">
        <v>3600</v>
      </c>
      <c r="O5872" s="217">
        <f t="shared" si="90"/>
        <v>385395.5299999991</v>
      </c>
    </row>
    <row r="5873" spans="1:15" ht="22.05" hidden="1" customHeight="1" x14ac:dyDescent="0.2">
      <c r="A5873" s="227">
        <v>45929</v>
      </c>
      <c r="B5873" s="20" t="s">
        <v>185</v>
      </c>
      <c r="C5873" s="28">
        <v>58415</v>
      </c>
      <c r="D5873" s="56"/>
      <c r="E5873" s="25" t="s">
        <v>6664</v>
      </c>
      <c r="F5873" s="20" t="s">
        <v>79</v>
      </c>
      <c r="H5873" s="23" t="s">
        <v>22</v>
      </c>
      <c r="I5873" s="28" t="s">
        <v>55</v>
      </c>
      <c r="J5873" s="23" t="s">
        <v>73</v>
      </c>
      <c r="K5873" s="156" t="s">
        <v>6671</v>
      </c>
      <c r="M5873" s="229">
        <v>0</v>
      </c>
      <c r="N5873" s="229">
        <v>2200</v>
      </c>
      <c r="O5873" s="217">
        <f t="shared" si="90"/>
        <v>383195.5299999991</v>
      </c>
    </row>
    <row r="5874" spans="1:15" ht="22.05" hidden="1" customHeight="1" x14ac:dyDescent="0.2">
      <c r="A5874" s="227">
        <v>45929</v>
      </c>
      <c r="B5874" s="20" t="s">
        <v>185</v>
      </c>
      <c r="C5874" s="28">
        <v>58416</v>
      </c>
      <c r="D5874" s="56"/>
      <c r="E5874" s="25" t="s">
        <v>143</v>
      </c>
      <c r="F5874" s="20" t="s">
        <v>79</v>
      </c>
      <c r="H5874" s="23" t="s">
        <v>22</v>
      </c>
      <c r="I5874" s="28" t="s">
        <v>53</v>
      </c>
      <c r="J5874" s="23" t="s">
        <v>112</v>
      </c>
      <c r="K5874" s="156" t="s">
        <v>144</v>
      </c>
      <c r="M5874" s="229">
        <v>0</v>
      </c>
      <c r="N5874" s="229">
        <v>5600</v>
      </c>
      <c r="O5874" s="217">
        <f t="shared" si="90"/>
        <v>377595.5299999991</v>
      </c>
    </row>
    <row r="5875" spans="1:15" ht="22.05" hidden="1" customHeight="1" x14ac:dyDescent="0.2">
      <c r="A5875" s="227">
        <v>45929</v>
      </c>
      <c r="B5875" s="20" t="s">
        <v>185</v>
      </c>
      <c r="C5875" s="28">
        <v>58417</v>
      </c>
      <c r="D5875" s="56"/>
      <c r="E5875" s="25" t="s">
        <v>143</v>
      </c>
      <c r="F5875" s="20" t="s">
        <v>79</v>
      </c>
      <c r="H5875" s="23" t="s">
        <v>22</v>
      </c>
      <c r="I5875" s="28" t="s">
        <v>53</v>
      </c>
      <c r="J5875" s="23" t="s">
        <v>112</v>
      </c>
      <c r="K5875" s="156" t="s">
        <v>526</v>
      </c>
      <c r="M5875" s="229">
        <v>0</v>
      </c>
      <c r="N5875" s="229">
        <v>2300</v>
      </c>
      <c r="O5875" s="217">
        <f t="shared" si="90"/>
        <v>375295.5299999991</v>
      </c>
    </row>
    <row r="5876" spans="1:15" ht="22.05" hidden="1" customHeight="1" x14ac:dyDescent="0.2">
      <c r="A5876" s="227">
        <v>45929</v>
      </c>
      <c r="B5876" s="20" t="s">
        <v>185</v>
      </c>
      <c r="C5876" s="28">
        <v>58418</v>
      </c>
      <c r="D5876" s="56"/>
      <c r="E5876" s="25" t="s">
        <v>6665</v>
      </c>
      <c r="F5876" s="20" t="s">
        <v>79</v>
      </c>
      <c r="H5876" s="23" t="s">
        <v>22</v>
      </c>
      <c r="I5876" s="28" t="s">
        <v>56</v>
      </c>
      <c r="J5876" s="23" t="s">
        <v>116</v>
      </c>
      <c r="K5876" s="156" t="s">
        <v>408</v>
      </c>
      <c r="M5876" s="229">
        <v>0</v>
      </c>
      <c r="N5876" s="229">
        <v>80</v>
      </c>
      <c r="O5876" s="217">
        <f t="shared" si="90"/>
        <v>375215.5299999991</v>
      </c>
    </row>
    <row r="5877" spans="1:15" ht="22.05" hidden="1" customHeight="1" x14ac:dyDescent="0.2">
      <c r="A5877" s="227">
        <v>45929</v>
      </c>
      <c r="B5877" s="20" t="s">
        <v>185</v>
      </c>
      <c r="C5877" s="28">
        <v>58419</v>
      </c>
      <c r="D5877" s="56"/>
      <c r="E5877" s="25" t="s">
        <v>6666</v>
      </c>
      <c r="F5877" s="20" t="s">
        <v>79</v>
      </c>
      <c r="H5877" s="23" t="s">
        <v>22</v>
      </c>
      <c r="I5877" s="28" t="s">
        <v>56</v>
      </c>
      <c r="J5877" s="23" t="s">
        <v>212</v>
      </c>
      <c r="K5877" s="156" t="s">
        <v>6672</v>
      </c>
      <c r="M5877" s="229">
        <v>0</v>
      </c>
      <c r="N5877" s="229">
        <v>700</v>
      </c>
      <c r="O5877" s="217">
        <f t="shared" si="90"/>
        <v>374515.5299999991</v>
      </c>
    </row>
    <row r="5878" spans="1:15" ht="22.05" hidden="1" customHeight="1" x14ac:dyDescent="0.2">
      <c r="A5878" s="227">
        <v>45929</v>
      </c>
      <c r="B5878" s="20" t="s">
        <v>185</v>
      </c>
      <c r="C5878" s="28">
        <v>58420</v>
      </c>
      <c r="D5878" s="56"/>
      <c r="E5878" s="25" t="s">
        <v>6667</v>
      </c>
      <c r="F5878" s="20" t="s">
        <v>79</v>
      </c>
      <c r="H5878" s="23" t="s">
        <v>22</v>
      </c>
      <c r="I5878" s="28" t="s">
        <v>54</v>
      </c>
      <c r="J5878" s="23" t="s">
        <v>41</v>
      </c>
      <c r="K5878" s="156" t="s">
        <v>235</v>
      </c>
      <c r="M5878" s="229">
        <v>0</v>
      </c>
      <c r="N5878" s="229">
        <v>35</v>
      </c>
      <c r="O5878" s="217">
        <f t="shared" si="90"/>
        <v>374480.5299999991</v>
      </c>
    </row>
    <row r="5879" spans="1:15" ht="22.05" hidden="1" customHeight="1" x14ac:dyDescent="0.2">
      <c r="A5879" s="227">
        <v>45929</v>
      </c>
      <c r="B5879" s="20" t="s">
        <v>185</v>
      </c>
      <c r="C5879" s="28">
        <v>58421</v>
      </c>
      <c r="D5879" s="56"/>
      <c r="E5879" s="25" t="s">
        <v>6608</v>
      </c>
      <c r="F5879" s="20" t="s">
        <v>79</v>
      </c>
      <c r="H5879" s="23" t="s">
        <v>21</v>
      </c>
      <c r="I5879" s="28" t="s">
        <v>28</v>
      </c>
      <c r="J5879" s="23" t="s">
        <v>30</v>
      </c>
      <c r="M5879" s="229">
        <v>30750</v>
      </c>
      <c r="N5879" s="229">
        <v>0</v>
      </c>
      <c r="O5879" s="217">
        <f t="shared" si="90"/>
        <v>405230.5299999991</v>
      </c>
    </row>
    <row r="5880" spans="1:15" ht="22.05" hidden="1" customHeight="1" x14ac:dyDescent="0.2">
      <c r="A5880" s="227">
        <v>45929</v>
      </c>
      <c r="B5880" s="20" t="s">
        <v>185</v>
      </c>
      <c r="C5880" s="28">
        <v>58422</v>
      </c>
      <c r="D5880" s="56"/>
      <c r="E5880" s="25" t="s">
        <v>131</v>
      </c>
      <c r="F5880" s="20" t="s">
        <v>79</v>
      </c>
      <c r="H5880" s="23" t="s">
        <v>22</v>
      </c>
      <c r="I5880" s="28" t="s">
        <v>103</v>
      </c>
      <c r="J5880" s="23" t="s">
        <v>214</v>
      </c>
      <c r="K5880" s="156" t="s">
        <v>132</v>
      </c>
      <c r="M5880" s="229">
        <v>0</v>
      </c>
      <c r="N5880" s="229">
        <v>700</v>
      </c>
      <c r="O5880" s="217">
        <f t="shared" si="90"/>
        <v>404530.5299999991</v>
      </c>
    </row>
    <row r="5881" spans="1:15" ht="22.05" hidden="1" customHeight="1" x14ac:dyDescent="0.2">
      <c r="A5881" s="227">
        <v>45929</v>
      </c>
      <c r="B5881" s="20" t="s">
        <v>185</v>
      </c>
      <c r="C5881" s="28">
        <v>58423</v>
      </c>
      <c r="D5881" s="56"/>
      <c r="E5881" s="25" t="s">
        <v>4744</v>
      </c>
      <c r="F5881" s="20" t="s">
        <v>79</v>
      </c>
      <c r="H5881" s="23" t="s">
        <v>22</v>
      </c>
      <c r="I5881" s="28" t="s">
        <v>54</v>
      </c>
      <c r="J5881" s="23" t="s">
        <v>44</v>
      </c>
      <c r="K5881" s="156" t="s">
        <v>412</v>
      </c>
      <c r="M5881" s="229">
        <v>0</v>
      </c>
      <c r="N5881" s="229">
        <v>166</v>
      </c>
      <c r="O5881" s="217">
        <f t="shared" si="90"/>
        <v>404364.5299999991</v>
      </c>
    </row>
    <row r="5882" spans="1:15" ht="22.05" hidden="1" customHeight="1" x14ac:dyDescent="0.2">
      <c r="A5882" s="227">
        <v>45929</v>
      </c>
      <c r="B5882" s="20" t="s">
        <v>185</v>
      </c>
      <c r="C5882" s="28">
        <v>58424</v>
      </c>
      <c r="D5882" s="56"/>
      <c r="E5882" s="25" t="s">
        <v>4744</v>
      </c>
      <c r="F5882" s="20" t="s">
        <v>79</v>
      </c>
      <c r="H5882" s="23" t="s">
        <v>22</v>
      </c>
      <c r="I5882" s="28" t="s">
        <v>54</v>
      </c>
      <c r="J5882" s="23" t="s">
        <v>61</v>
      </c>
      <c r="K5882" s="156" t="s">
        <v>445</v>
      </c>
      <c r="M5882" s="229">
        <v>0</v>
      </c>
      <c r="N5882" s="229">
        <v>784</v>
      </c>
      <c r="O5882" s="217">
        <f t="shared" si="90"/>
        <v>403580.5299999991</v>
      </c>
    </row>
    <row r="5883" spans="1:15" ht="22.05" hidden="1" customHeight="1" x14ac:dyDescent="0.2">
      <c r="A5883" s="227">
        <v>45929</v>
      </c>
      <c r="B5883" s="20" t="s">
        <v>185</v>
      </c>
      <c r="C5883" s="28">
        <v>58425</v>
      </c>
      <c r="D5883" s="56"/>
      <c r="E5883" s="25" t="s">
        <v>6608</v>
      </c>
      <c r="F5883" s="20" t="s">
        <v>79</v>
      </c>
      <c r="H5883" s="23" t="s">
        <v>21</v>
      </c>
      <c r="I5883" s="28" t="s">
        <v>28</v>
      </c>
      <c r="J5883" s="23" t="s">
        <v>30</v>
      </c>
      <c r="M5883" s="229">
        <v>50000</v>
      </c>
      <c r="N5883" s="229">
        <v>0</v>
      </c>
      <c r="O5883" s="217">
        <f t="shared" si="90"/>
        <v>453580.5299999991</v>
      </c>
    </row>
    <row r="5884" spans="1:15" ht="22.05" hidden="1" customHeight="1" x14ac:dyDescent="0.2">
      <c r="A5884" s="227">
        <v>45929</v>
      </c>
      <c r="B5884" s="20" t="s">
        <v>185</v>
      </c>
      <c r="C5884" s="28">
        <v>58426</v>
      </c>
      <c r="D5884" s="56"/>
      <c r="E5884" s="25" t="s">
        <v>539</v>
      </c>
      <c r="F5884" s="20" t="s">
        <v>79</v>
      </c>
      <c r="H5884" s="23" t="s">
        <v>22</v>
      </c>
      <c r="I5884" s="28" t="s">
        <v>53</v>
      </c>
      <c r="J5884" s="23" t="s">
        <v>112</v>
      </c>
      <c r="K5884" s="156" t="s">
        <v>146</v>
      </c>
      <c r="M5884" s="229">
        <v>0</v>
      </c>
      <c r="N5884" s="229">
        <v>3000</v>
      </c>
      <c r="O5884" s="217">
        <f t="shared" si="90"/>
        <v>450580.5299999991</v>
      </c>
    </row>
    <row r="5885" spans="1:15" ht="22.05" hidden="1" customHeight="1" x14ac:dyDescent="0.2">
      <c r="A5885" s="227">
        <v>45929</v>
      </c>
      <c r="B5885" s="20" t="s">
        <v>185</v>
      </c>
      <c r="C5885" s="28">
        <v>58427</v>
      </c>
      <c r="D5885" s="56"/>
      <c r="E5885" s="25" t="s">
        <v>6505</v>
      </c>
      <c r="F5885" s="20" t="s">
        <v>79</v>
      </c>
      <c r="H5885" s="23" t="s">
        <v>22</v>
      </c>
      <c r="I5885" s="28" t="s">
        <v>103</v>
      </c>
      <c r="J5885" s="23" t="s">
        <v>60</v>
      </c>
      <c r="K5885" s="156" t="s">
        <v>133</v>
      </c>
      <c r="M5885" s="229">
        <v>0</v>
      </c>
      <c r="N5885" s="229">
        <v>250</v>
      </c>
      <c r="O5885" s="217">
        <f t="shared" si="90"/>
        <v>450330.5299999991</v>
      </c>
    </row>
    <row r="5886" spans="1:15" ht="22.05" hidden="1" customHeight="1" x14ac:dyDescent="0.2">
      <c r="A5886" s="227">
        <v>45929</v>
      </c>
      <c r="B5886" s="20" t="s">
        <v>185</v>
      </c>
      <c r="C5886" s="28">
        <v>58428</v>
      </c>
      <c r="D5886" s="56"/>
      <c r="E5886" s="25" t="s">
        <v>6668</v>
      </c>
      <c r="F5886" s="20" t="s">
        <v>79</v>
      </c>
      <c r="H5886" s="23" t="s">
        <v>22</v>
      </c>
      <c r="I5886" s="28" t="s">
        <v>103</v>
      </c>
      <c r="J5886" s="23" t="s">
        <v>60</v>
      </c>
      <c r="K5886" s="156" t="s">
        <v>133</v>
      </c>
      <c r="M5886" s="229">
        <v>0</v>
      </c>
      <c r="N5886" s="229">
        <v>1300</v>
      </c>
      <c r="O5886" s="217">
        <f t="shared" si="90"/>
        <v>449030.5299999991</v>
      </c>
    </row>
    <row r="5887" spans="1:15" ht="22.05" hidden="1" customHeight="1" x14ac:dyDescent="0.2">
      <c r="A5887" s="227">
        <v>45929</v>
      </c>
      <c r="B5887" s="20" t="s">
        <v>185</v>
      </c>
      <c r="C5887" s="28">
        <v>58429</v>
      </c>
      <c r="D5887" s="56"/>
      <c r="E5887" s="25" t="s">
        <v>6669</v>
      </c>
      <c r="F5887" s="20" t="s">
        <v>79</v>
      </c>
      <c r="H5887" s="23" t="s">
        <v>22</v>
      </c>
      <c r="I5887" s="28" t="s">
        <v>103</v>
      </c>
      <c r="J5887" s="23" t="s">
        <v>60</v>
      </c>
      <c r="K5887" s="156" t="s">
        <v>133</v>
      </c>
      <c r="M5887" s="229">
        <v>0</v>
      </c>
      <c r="N5887" s="229">
        <v>3500</v>
      </c>
      <c r="O5887" s="217">
        <f t="shared" si="90"/>
        <v>445530.5299999991</v>
      </c>
    </row>
    <row r="5888" spans="1:15" ht="22.05" hidden="1" customHeight="1" x14ac:dyDescent="0.2">
      <c r="A5888" s="227">
        <v>45929</v>
      </c>
      <c r="B5888" s="20" t="s">
        <v>185</v>
      </c>
      <c r="C5888" s="28">
        <v>58430</v>
      </c>
      <c r="D5888" s="56"/>
      <c r="E5888" s="25" t="s">
        <v>3822</v>
      </c>
      <c r="F5888" s="20" t="s">
        <v>79</v>
      </c>
      <c r="H5888" s="23" t="s">
        <v>22</v>
      </c>
      <c r="I5888" s="28" t="s">
        <v>103</v>
      </c>
      <c r="J5888" s="23" t="s">
        <v>219</v>
      </c>
      <c r="K5888" s="156" t="s">
        <v>2380</v>
      </c>
      <c r="M5888" s="229">
        <v>0</v>
      </c>
      <c r="N5888" s="229">
        <v>827</v>
      </c>
      <c r="O5888" s="217">
        <f t="shared" si="90"/>
        <v>444703.5299999991</v>
      </c>
    </row>
    <row r="5889" spans="1:15" ht="22.05" hidden="1" customHeight="1" x14ac:dyDescent="0.2">
      <c r="A5889" s="227">
        <v>45929</v>
      </c>
      <c r="B5889" s="20" t="s">
        <v>185</v>
      </c>
      <c r="C5889" s="28">
        <v>58431</v>
      </c>
      <c r="D5889" s="56"/>
      <c r="E5889" s="25" t="s">
        <v>154</v>
      </c>
      <c r="F5889" s="20" t="s">
        <v>79</v>
      </c>
      <c r="H5889" s="23" t="s">
        <v>22</v>
      </c>
      <c r="I5889" s="28" t="s">
        <v>103</v>
      </c>
      <c r="J5889" s="23" t="s">
        <v>219</v>
      </c>
      <c r="K5889" s="156" t="s">
        <v>1241</v>
      </c>
      <c r="M5889" s="229">
        <v>0</v>
      </c>
      <c r="N5889" s="229">
        <v>160</v>
      </c>
      <c r="O5889" s="217">
        <f t="shared" si="90"/>
        <v>444543.5299999991</v>
      </c>
    </row>
    <row r="5890" spans="1:15" ht="22.05" hidden="1" customHeight="1" x14ac:dyDescent="0.2">
      <c r="A5890" s="227">
        <v>45929</v>
      </c>
      <c r="B5890" s="20" t="s">
        <v>185</v>
      </c>
      <c r="C5890" s="28">
        <v>58432</v>
      </c>
      <c r="D5890" s="56"/>
      <c r="E5890" s="25" t="s">
        <v>6670</v>
      </c>
      <c r="F5890" s="20" t="s">
        <v>79</v>
      </c>
      <c r="H5890" s="23" t="s">
        <v>22</v>
      </c>
      <c r="I5890" s="28" t="s">
        <v>103</v>
      </c>
      <c r="J5890" s="23" t="s">
        <v>92</v>
      </c>
      <c r="K5890" s="156" t="s">
        <v>6673</v>
      </c>
      <c r="M5890" s="229">
        <v>0</v>
      </c>
      <c r="N5890" s="229">
        <v>900</v>
      </c>
      <c r="O5890" s="217">
        <f t="shared" si="90"/>
        <v>443643.5299999991</v>
      </c>
    </row>
    <row r="5891" spans="1:15" ht="22.05" hidden="1" customHeight="1" x14ac:dyDescent="0.2">
      <c r="A5891" s="227">
        <v>45929</v>
      </c>
      <c r="B5891" s="20" t="s">
        <v>185</v>
      </c>
      <c r="C5891" s="28">
        <v>58433</v>
      </c>
      <c r="D5891" s="56"/>
      <c r="E5891" s="25" t="s">
        <v>4715</v>
      </c>
      <c r="F5891" s="20" t="s">
        <v>79</v>
      </c>
      <c r="H5891" s="23" t="s">
        <v>22</v>
      </c>
      <c r="I5891" s="28" t="s">
        <v>54</v>
      </c>
      <c r="J5891" s="23" t="s">
        <v>64</v>
      </c>
      <c r="K5891" s="156" t="s">
        <v>1257</v>
      </c>
      <c r="M5891" s="229">
        <v>0</v>
      </c>
      <c r="N5891" s="229">
        <v>3000</v>
      </c>
      <c r="O5891" s="217">
        <f t="shared" si="90"/>
        <v>440643.5299999991</v>
      </c>
    </row>
    <row r="5892" spans="1:15" ht="22.05" hidden="1" customHeight="1" x14ac:dyDescent="0.2">
      <c r="A5892" s="227">
        <v>45930</v>
      </c>
      <c r="B5892" s="20" t="s">
        <v>185</v>
      </c>
      <c r="C5892" s="28">
        <v>58435</v>
      </c>
      <c r="D5892" s="56"/>
      <c r="E5892" s="25" t="s">
        <v>1623</v>
      </c>
      <c r="F5892" s="20" t="s">
        <v>79</v>
      </c>
      <c r="H5892" s="23" t="s">
        <v>22</v>
      </c>
      <c r="I5892" s="28" t="s">
        <v>29</v>
      </c>
      <c r="J5892" s="23" t="s">
        <v>84</v>
      </c>
      <c r="K5892" s="156" t="s">
        <v>6682</v>
      </c>
      <c r="M5892" s="229">
        <v>0</v>
      </c>
      <c r="N5892" s="229">
        <v>20000</v>
      </c>
      <c r="O5892" s="217">
        <f t="shared" si="90"/>
        <v>420643.5299999991</v>
      </c>
    </row>
    <row r="5893" spans="1:15" ht="22.05" hidden="1" customHeight="1" x14ac:dyDescent="0.2">
      <c r="A5893" s="227">
        <v>45930</v>
      </c>
      <c r="B5893" s="20" t="s">
        <v>185</v>
      </c>
      <c r="C5893" s="28">
        <v>58436</v>
      </c>
      <c r="D5893" s="56"/>
      <c r="E5893" s="25" t="s">
        <v>128</v>
      </c>
      <c r="F5893" s="20" t="s">
        <v>79</v>
      </c>
      <c r="H5893" s="23" t="s">
        <v>22</v>
      </c>
      <c r="I5893" s="28" t="s">
        <v>56</v>
      </c>
      <c r="J5893" s="23" t="s">
        <v>116</v>
      </c>
      <c r="K5893" s="156" t="s">
        <v>129</v>
      </c>
      <c r="M5893" s="229">
        <v>0</v>
      </c>
      <c r="N5893" s="229">
        <v>60</v>
      </c>
      <c r="O5893" s="217">
        <f t="shared" si="90"/>
        <v>420583.5299999991</v>
      </c>
    </row>
    <row r="5894" spans="1:15" ht="22.05" hidden="1" customHeight="1" x14ac:dyDescent="0.2">
      <c r="A5894" s="227">
        <v>45930</v>
      </c>
      <c r="B5894" s="20" t="s">
        <v>185</v>
      </c>
      <c r="C5894" s="28">
        <v>58437</v>
      </c>
      <c r="D5894" s="56"/>
      <c r="E5894" s="25" t="s">
        <v>2480</v>
      </c>
      <c r="F5894" s="20" t="s">
        <v>79</v>
      </c>
      <c r="H5894" s="23" t="s">
        <v>22</v>
      </c>
      <c r="I5894" s="28" t="s">
        <v>54</v>
      </c>
      <c r="J5894" s="23" t="s">
        <v>41</v>
      </c>
      <c r="K5894" s="156" t="s">
        <v>210</v>
      </c>
      <c r="M5894" s="229">
        <v>0</v>
      </c>
      <c r="N5894" s="229">
        <v>70</v>
      </c>
      <c r="O5894" s="217">
        <f t="shared" si="90"/>
        <v>420513.5299999991</v>
      </c>
    </row>
    <row r="5895" spans="1:15" ht="22.05" hidden="1" customHeight="1" x14ac:dyDescent="0.2">
      <c r="A5895" s="227">
        <v>45930</v>
      </c>
      <c r="B5895" s="20" t="s">
        <v>185</v>
      </c>
      <c r="C5895" s="28">
        <v>58438</v>
      </c>
      <c r="D5895" s="56"/>
      <c r="E5895" s="25" t="s">
        <v>143</v>
      </c>
      <c r="F5895" s="20" t="s">
        <v>79</v>
      </c>
      <c r="H5895" s="23" t="s">
        <v>22</v>
      </c>
      <c r="I5895" s="28" t="s">
        <v>53</v>
      </c>
      <c r="J5895" s="23" t="s">
        <v>112</v>
      </c>
      <c r="K5895" s="156" t="s">
        <v>144</v>
      </c>
      <c r="M5895" s="229">
        <v>0</v>
      </c>
      <c r="N5895" s="229">
        <v>6650</v>
      </c>
      <c r="O5895" s="217">
        <f t="shared" si="90"/>
        <v>413863.5299999991</v>
      </c>
    </row>
    <row r="5896" spans="1:15" ht="22.05" hidden="1" customHeight="1" x14ac:dyDescent="0.2">
      <c r="A5896" s="227">
        <v>45930</v>
      </c>
      <c r="B5896" s="20" t="s">
        <v>185</v>
      </c>
      <c r="C5896" s="28">
        <v>58439</v>
      </c>
      <c r="D5896" s="56"/>
      <c r="E5896" s="25" t="s">
        <v>6674</v>
      </c>
      <c r="F5896" s="20" t="s">
        <v>79</v>
      </c>
      <c r="H5896" s="23" t="s">
        <v>22</v>
      </c>
      <c r="I5896" s="28" t="s">
        <v>103</v>
      </c>
      <c r="J5896" s="23" t="s">
        <v>92</v>
      </c>
      <c r="K5896" s="156" t="s">
        <v>6683</v>
      </c>
      <c r="M5896" s="229">
        <v>0</v>
      </c>
      <c r="N5896" s="229">
        <v>1500</v>
      </c>
      <c r="O5896" s="217">
        <f t="shared" si="90"/>
        <v>412363.5299999991</v>
      </c>
    </row>
    <row r="5897" spans="1:15" ht="22.05" hidden="1" customHeight="1" x14ac:dyDescent="0.2">
      <c r="A5897" s="227">
        <v>45930</v>
      </c>
      <c r="B5897" s="20" t="s">
        <v>185</v>
      </c>
      <c r="C5897" s="28">
        <v>58440</v>
      </c>
      <c r="D5897" s="56"/>
      <c r="E5897" s="25" t="s">
        <v>3073</v>
      </c>
      <c r="F5897" s="20" t="s">
        <v>79</v>
      </c>
      <c r="H5897" s="23" t="s">
        <v>22</v>
      </c>
      <c r="I5897" s="28" t="s">
        <v>53</v>
      </c>
      <c r="J5897" s="23" t="s">
        <v>113</v>
      </c>
      <c r="K5897" s="156" t="s">
        <v>5830</v>
      </c>
      <c r="M5897" s="229">
        <v>0</v>
      </c>
      <c r="N5897" s="229">
        <v>400</v>
      </c>
      <c r="O5897" s="217">
        <f t="shared" si="90"/>
        <v>411963.5299999991</v>
      </c>
    </row>
    <row r="5898" spans="1:15" ht="22.05" hidden="1" customHeight="1" x14ac:dyDescent="0.2">
      <c r="A5898" s="227">
        <v>45930</v>
      </c>
      <c r="B5898" s="20" t="s">
        <v>185</v>
      </c>
      <c r="C5898" s="28">
        <v>58441</v>
      </c>
      <c r="D5898" s="56"/>
      <c r="E5898" s="25" t="s">
        <v>6675</v>
      </c>
      <c r="F5898" s="20" t="s">
        <v>79</v>
      </c>
      <c r="H5898" s="23" t="s">
        <v>22</v>
      </c>
      <c r="I5898" s="28" t="s">
        <v>103</v>
      </c>
      <c r="J5898" s="23" t="s">
        <v>60</v>
      </c>
      <c r="K5898" s="156" t="s">
        <v>133</v>
      </c>
      <c r="M5898" s="229">
        <v>0</v>
      </c>
      <c r="N5898" s="229">
        <v>350</v>
      </c>
      <c r="O5898" s="217">
        <f t="shared" si="90"/>
        <v>411613.5299999991</v>
      </c>
    </row>
    <row r="5899" spans="1:15" ht="22.05" hidden="1" customHeight="1" x14ac:dyDescent="0.2">
      <c r="A5899" s="227">
        <v>45930</v>
      </c>
      <c r="B5899" s="20" t="s">
        <v>185</v>
      </c>
      <c r="C5899" s="28">
        <v>58442</v>
      </c>
      <c r="D5899" s="56"/>
      <c r="E5899" s="25" t="s">
        <v>1415</v>
      </c>
      <c r="F5899" s="20" t="s">
        <v>79</v>
      </c>
      <c r="H5899" s="23" t="s">
        <v>22</v>
      </c>
      <c r="I5899" s="28" t="s">
        <v>103</v>
      </c>
      <c r="J5899" s="23" t="s">
        <v>219</v>
      </c>
      <c r="K5899" s="156" t="s">
        <v>1241</v>
      </c>
      <c r="M5899" s="229">
        <v>0</v>
      </c>
      <c r="N5899" s="229">
        <v>957</v>
      </c>
      <c r="O5899" s="217">
        <f t="shared" si="90"/>
        <v>410656.5299999991</v>
      </c>
    </row>
    <row r="5900" spans="1:15" ht="22.05" hidden="1" customHeight="1" x14ac:dyDescent="0.2">
      <c r="A5900" s="227">
        <v>45930</v>
      </c>
      <c r="B5900" s="20" t="s">
        <v>185</v>
      </c>
      <c r="C5900" s="28">
        <v>58443</v>
      </c>
      <c r="D5900" s="56"/>
      <c r="E5900" s="25" t="s">
        <v>6676</v>
      </c>
      <c r="F5900" s="20" t="s">
        <v>79</v>
      </c>
      <c r="H5900" s="23" t="s">
        <v>22</v>
      </c>
      <c r="I5900" s="28" t="s">
        <v>55</v>
      </c>
      <c r="J5900" s="23" t="s">
        <v>73</v>
      </c>
      <c r="K5900" s="156" t="s">
        <v>6684</v>
      </c>
      <c r="M5900" s="229">
        <v>0</v>
      </c>
      <c r="N5900" s="229">
        <v>9757</v>
      </c>
      <c r="O5900" s="217">
        <f t="shared" si="90"/>
        <v>400899.5299999991</v>
      </c>
    </row>
    <row r="5901" spans="1:15" ht="22.05" hidden="1" customHeight="1" x14ac:dyDescent="0.2">
      <c r="A5901" s="227">
        <v>45930</v>
      </c>
      <c r="B5901" s="20" t="s">
        <v>185</v>
      </c>
      <c r="C5901" s="28">
        <v>58444</v>
      </c>
      <c r="D5901" s="56"/>
      <c r="E5901" s="25" t="s">
        <v>6677</v>
      </c>
      <c r="F5901" s="20" t="s">
        <v>79</v>
      </c>
      <c r="H5901" s="23" t="s">
        <v>22</v>
      </c>
      <c r="I5901" s="28" t="s">
        <v>55</v>
      </c>
      <c r="J5901" s="23" t="s">
        <v>261</v>
      </c>
      <c r="K5901" s="156" t="s">
        <v>357</v>
      </c>
      <c r="M5901" s="229">
        <v>0</v>
      </c>
      <c r="N5901" s="229">
        <v>5000</v>
      </c>
      <c r="O5901" s="217">
        <f t="shared" si="90"/>
        <v>395899.5299999991</v>
      </c>
    </row>
    <row r="5902" spans="1:15" ht="22.05" hidden="1" customHeight="1" x14ac:dyDescent="0.2">
      <c r="A5902" s="227">
        <v>45930</v>
      </c>
      <c r="B5902" s="20" t="s">
        <v>185</v>
      </c>
      <c r="C5902" s="28">
        <v>58445</v>
      </c>
      <c r="D5902" s="56"/>
      <c r="E5902" s="25" t="s">
        <v>6678</v>
      </c>
      <c r="F5902" s="20" t="s">
        <v>79</v>
      </c>
      <c r="H5902" s="23" t="s">
        <v>22</v>
      </c>
      <c r="I5902" s="28" t="s">
        <v>55</v>
      </c>
      <c r="J5902" s="23" t="s">
        <v>73</v>
      </c>
      <c r="K5902" s="156" t="s">
        <v>140</v>
      </c>
      <c r="M5902" s="229">
        <v>0</v>
      </c>
      <c r="N5902" s="229">
        <v>1500</v>
      </c>
      <c r="O5902" s="217">
        <f t="shared" si="90"/>
        <v>394399.5299999991</v>
      </c>
    </row>
    <row r="5903" spans="1:15" ht="22.05" hidden="1" customHeight="1" x14ac:dyDescent="0.2">
      <c r="A5903" s="227">
        <v>45930</v>
      </c>
      <c r="B5903" s="20" t="s">
        <v>185</v>
      </c>
      <c r="C5903" s="28">
        <v>58446</v>
      </c>
      <c r="D5903" s="56"/>
      <c r="E5903" s="25" t="s">
        <v>227</v>
      </c>
      <c r="F5903" s="20" t="s">
        <v>79</v>
      </c>
      <c r="H5903" s="23" t="s">
        <v>22</v>
      </c>
      <c r="I5903" s="28" t="s">
        <v>53</v>
      </c>
      <c r="J5903" s="23" t="s">
        <v>113</v>
      </c>
      <c r="K5903" s="156" t="s">
        <v>6685</v>
      </c>
      <c r="M5903" s="229">
        <v>0</v>
      </c>
      <c r="N5903" s="229">
        <v>1750</v>
      </c>
      <c r="O5903" s="217">
        <f t="shared" si="90"/>
        <v>392649.5299999991</v>
      </c>
    </row>
    <row r="5904" spans="1:15" ht="22.05" hidden="1" customHeight="1" x14ac:dyDescent="0.2">
      <c r="A5904" s="227">
        <v>45930</v>
      </c>
      <c r="B5904" s="20" t="s">
        <v>185</v>
      </c>
      <c r="C5904" s="28">
        <v>58447</v>
      </c>
      <c r="D5904" s="56"/>
      <c r="E5904" s="25" t="s">
        <v>1814</v>
      </c>
      <c r="F5904" s="20" t="s">
        <v>79</v>
      </c>
      <c r="H5904" s="23" t="s">
        <v>22</v>
      </c>
      <c r="I5904" s="28" t="s">
        <v>103</v>
      </c>
      <c r="J5904" s="23" t="s">
        <v>102</v>
      </c>
      <c r="K5904" s="156" t="s">
        <v>6685</v>
      </c>
      <c r="M5904" s="229">
        <v>0</v>
      </c>
      <c r="N5904" s="229">
        <v>1400</v>
      </c>
      <c r="O5904" s="217">
        <f t="shared" si="90"/>
        <v>391249.5299999991</v>
      </c>
    </row>
    <row r="5905" spans="1:16" ht="22.05" hidden="1" customHeight="1" x14ac:dyDescent="0.2">
      <c r="A5905" s="227">
        <v>45930</v>
      </c>
      <c r="B5905" s="20" t="s">
        <v>185</v>
      </c>
      <c r="C5905" s="28">
        <v>58448</v>
      </c>
      <c r="D5905" s="56"/>
      <c r="E5905" s="25" t="s">
        <v>6679</v>
      </c>
      <c r="F5905" s="20" t="s">
        <v>79</v>
      </c>
      <c r="H5905" s="23" t="s">
        <v>22</v>
      </c>
      <c r="I5905" s="28" t="s">
        <v>103</v>
      </c>
      <c r="J5905" s="23" t="s">
        <v>93</v>
      </c>
      <c r="K5905" s="156" t="s">
        <v>1499</v>
      </c>
      <c r="M5905" s="229">
        <v>0</v>
      </c>
      <c r="N5905" s="229">
        <v>350</v>
      </c>
      <c r="O5905" s="217">
        <f t="shared" si="90"/>
        <v>390899.5299999991</v>
      </c>
    </row>
    <row r="5906" spans="1:16" ht="22.05" hidden="1" customHeight="1" x14ac:dyDescent="0.2">
      <c r="A5906" s="227">
        <v>45930</v>
      </c>
      <c r="B5906" s="20" t="s">
        <v>185</v>
      </c>
      <c r="C5906" s="28">
        <v>58449</v>
      </c>
      <c r="D5906" s="56"/>
      <c r="E5906" s="25" t="s">
        <v>6523</v>
      </c>
      <c r="F5906" s="20" t="s">
        <v>79</v>
      </c>
      <c r="H5906" s="23" t="s">
        <v>22</v>
      </c>
      <c r="I5906" s="28" t="s">
        <v>54</v>
      </c>
      <c r="J5906" s="23" t="s">
        <v>63</v>
      </c>
      <c r="K5906" s="156" t="s">
        <v>141</v>
      </c>
      <c r="M5906" s="229">
        <v>0</v>
      </c>
      <c r="N5906" s="229">
        <v>140</v>
      </c>
      <c r="O5906" s="217">
        <f t="shared" si="90"/>
        <v>390759.5299999991</v>
      </c>
    </row>
    <row r="5907" spans="1:16" ht="22.05" hidden="1" customHeight="1" x14ac:dyDescent="0.2">
      <c r="A5907" s="227">
        <v>45930</v>
      </c>
      <c r="B5907" s="20" t="s">
        <v>185</v>
      </c>
      <c r="C5907" s="28">
        <v>58450</v>
      </c>
      <c r="D5907" s="56"/>
      <c r="E5907" s="25" t="s">
        <v>6523</v>
      </c>
      <c r="F5907" s="20" t="s">
        <v>79</v>
      </c>
      <c r="H5907" s="23" t="s">
        <v>22</v>
      </c>
      <c r="I5907" s="28" t="s">
        <v>103</v>
      </c>
      <c r="J5907" s="23" t="s">
        <v>97</v>
      </c>
      <c r="K5907" s="156" t="s">
        <v>6686</v>
      </c>
      <c r="M5907" s="229">
        <v>0</v>
      </c>
      <c r="N5907" s="229">
        <v>128</v>
      </c>
      <c r="O5907" s="217">
        <f t="shared" si="90"/>
        <v>390631.5299999991</v>
      </c>
    </row>
    <row r="5908" spans="1:16" ht="22.05" hidden="1" customHeight="1" x14ac:dyDescent="0.2">
      <c r="A5908" s="227">
        <v>45930</v>
      </c>
      <c r="B5908" s="20" t="s">
        <v>185</v>
      </c>
      <c r="C5908" s="28">
        <v>58451</v>
      </c>
      <c r="D5908" s="56"/>
      <c r="E5908" s="25" t="s">
        <v>6680</v>
      </c>
      <c r="F5908" s="20" t="s">
        <v>79</v>
      </c>
      <c r="H5908" s="23" t="s">
        <v>22</v>
      </c>
      <c r="I5908" s="28" t="s">
        <v>103</v>
      </c>
      <c r="J5908" s="23" t="s">
        <v>93</v>
      </c>
      <c r="K5908" s="156" t="s">
        <v>465</v>
      </c>
      <c r="M5908" s="229">
        <v>0</v>
      </c>
      <c r="N5908" s="229">
        <v>29000</v>
      </c>
      <c r="O5908" s="217">
        <f t="shared" si="90"/>
        <v>361631.5299999991</v>
      </c>
    </row>
    <row r="5909" spans="1:16" ht="22.05" hidden="1" customHeight="1" x14ac:dyDescent="0.2">
      <c r="A5909" s="227">
        <v>45930</v>
      </c>
      <c r="B5909" s="20" t="s">
        <v>185</v>
      </c>
      <c r="C5909" s="28">
        <v>58452</v>
      </c>
      <c r="D5909" s="56"/>
      <c r="E5909" s="25" t="s">
        <v>6681</v>
      </c>
      <c r="F5909" s="20" t="s">
        <v>79</v>
      </c>
      <c r="H5909" s="23" t="s">
        <v>22</v>
      </c>
      <c r="I5909" s="28" t="s">
        <v>103</v>
      </c>
      <c r="J5909" s="23" t="s">
        <v>60</v>
      </c>
      <c r="K5909" s="156" t="s">
        <v>133</v>
      </c>
      <c r="M5909" s="229">
        <v>0</v>
      </c>
      <c r="N5909" s="229">
        <v>613</v>
      </c>
      <c r="O5909" s="217">
        <f t="shared" si="90"/>
        <v>361018.5299999991</v>
      </c>
    </row>
    <row r="5910" spans="1:16" ht="22.05" hidden="1" customHeight="1" x14ac:dyDescent="0.2">
      <c r="A5910" s="227">
        <v>45930</v>
      </c>
      <c r="B5910" s="20" t="s">
        <v>185</v>
      </c>
      <c r="C5910" s="28">
        <v>58453</v>
      </c>
      <c r="D5910" s="56"/>
      <c r="E5910" s="25" t="s">
        <v>2998</v>
      </c>
      <c r="F5910" s="20" t="s">
        <v>79</v>
      </c>
      <c r="H5910" s="23" t="s">
        <v>22</v>
      </c>
      <c r="I5910" s="28" t="s">
        <v>103</v>
      </c>
      <c r="J5910" s="23" t="s">
        <v>92</v>
      </c>
      <c r="K5910" s="156" t="s">
        <v>6687</v>
      </c>
      <c r="M5910" s="229">
        <v>0</v>
      </c>
      <c r="N5910" s="229">
        <v>695</v>
      </c>
      <c r="O5910" s="217">
        <f t="shared" si="90"/>
        <v>360323.5299999991</v>
      </c>
    </row>
    <row r="5911" spans="1:16" ht="22.05" hidden="1" customHeight="1" thickBot="1" x14ac:dyDescent="0.25">
      <c r="A5911" s="475">
        <v>45930</v>
      </c>
      <c r="B5911" s="47" t="s">
        <v>185</v>
      </c>
      <c r="C5911" s="69">
        <v>58454</v>
      </c>
      <c r="D5911" s="476"/>
      <c r="E5911" s="89" t="s">
        <v>2232</v>
      </c>
      <c r="F5911" s="47" t="s">
        <v>79</v>
      </c>
      <c r="G5911" s="69"/>
      <c r="H5911" s="368" t="s">
        <v>21</v>
      </c>
      <c r="I5911" s="69" t="s">
        <v>28</v>
      </c>
      <c r="J5911" s="368" t="s">
        <v>199</v>
      </c>
      <c r="K5911" s="427"/>
      <c r="L5911" s="89"/>
      <c r="M5911" s="232">
        <v>80200</v>
      </c>
      <c r="N5911" s="232">
        <v>0</v>
      </c>
      <c r="O5911" s="578">
        <f t="shared" si="90"/>
        <v>440523.5299999991</v>
      </c>
      <c r="P5911" s="89"/>
    </row>
    <row r="5912" spans="1:16" ht="22.05" hidden="1" customHeight="1" x14ac:dyDescent="0.2">
      <c r="A5912" s="227">
        <v>45931</v>
      </c>
      <c r="B5912" s="20" t="s">
        <v>185</v>
      </c>
      <c r="C5912" s="28">
        <v>58456</v>
      </c>
      <c r="D5912" s="56"/>
      <c r="E5912" s="25" t="s">
        <v>6688</v>
      </c>
      <c r="F5912" s="20" t="s">
        <v>79</v>
      </c>
      <c r="H5912" s="23" t="s">
        <v>22</v>
      </c>
      <c r="I5912" s="28" t="s">
        <v>81</v>
      </c>
      <c r="J5912" s="23" t="s">
        <v>168</v>
      </c>
      <c r="K5912" s="156" t="s">
        <v>122</v>
      </c>
      <c r="M5912" s="229">
        <v>0</v>
      </c>
      <c r="N5912" s="590">
        <v>5000</v>
      </c>
      <c r="O5912" s="217">
        <f t="shared" si="90"/>
        <v>435523.5299999991</v>
      </c>
    </row>
    <row r="5913" spans="1:16" ht="22.05" hidden="1" customHeight="1" x14ac:dyDescent="0.2">
      <c r="A5913" s="227">
        <v>45931</v>
      </c>
      <c r="B5913" s="20" t="s">
        <v>185</v>
      </c>
      <c r="C5913" s="28">
        <v>58456</v>
      </c>
      <c r="D5913" s="56"/>
      <c r="E5913" s="25" t="s">
        <v>6688</v>
      </c>
      <c r="F5913" s="20" t="s">
        <v>79</v>
      </c>
      <c r="H5913" s="23" t="s">
        <v>22</v>
      </c>
      <c r="I5913" s="28" t="s">
        <v>57</v>
      </c>
      <c r="J5913" s="23" t="s">
        <v>85</v>
      </c>
      <c r="K5913" s="156" t="s">
        <v>122</v>
      </c>
      <c r="M5913" s="229">
        <v>0</v>
      </c>
      <c r="N5913" s="229">
        <v>12</v>
      </c>
      <c r="O5913" s="217">
        <f t="shared" si="90"/>
        <v>435511.5299999991</v>
      </c>
    </row>
    <row r="5914" spans="1:16" ht="22.05" hidden="1" customHeight="1" x14ac:dyDescent="0.2">
      <c r="A5914" s="227">
        <v>45931</v>
      </c>
      <c r="B5914" s="20" t="s">
        <v>185</v>
      </c>
      <c r="C5914" s="28">
        <v>58457</v>
      </c>
      <c r="D5914" s="56"/>
      <c r="E5914" s="25" t="s">
        <v>6689</v>
      </c>
      <c r="F5914" s="20" t="s">
        <v>79</v>
      </c>
      <c r="H5914" s="23" t="s">
        <v>22</v>
      </c>
      <c r="I5914" s="28" t="s">
        <v>56</v>
      </c>
      <c r="J5914" s="23" t="s">
        <v>116</v>
      </c>
      <c r="K5914" s="156" t="s">
        <v>122</v>
      </c>
      <c r="M5914" s="229">
        <v>0</v>
      </c>
      <c r="N5914" s="229">
        <v>150</v>
      </c>
      <c r="O5914" s="217">
        <f t="shared" si="90"/>
        <v>435361.5299999991</v>
      </c>
    </row>
    <row r="5915" spans="1:16" ht="22.05" hidden="1" customHeight="1" x14ac:dyDescent="0.2">
      <c r="A5915" s="227">
        <v>45931</v>
      </c>
      <c r="B5915" s="20" t="s">
        <v>185</v>
      </c>
      <c r="C5915" s="28">
        <v>58458</v>
      </c>
      <c r="D5915" s="56"/>
      <c r="E5915" s="25" t="s">
        <v>6690</v>
      </c>
      <c r="F5915" s="20" t="s">
        <v>79</v>
      </c>
      <c r="H5915" s="23" t="s">
        <v>22</v>
      </c>
      <c r="I5915" s="28" t="s">
        <v>103</v>
      </c>
      <c r="J5915" s="23" t="s">
        <v>219</v>
      </c>
      <c r="K5915" s="156" t="s">
        <v>1241</v>
      </c>
      <c r="M5915" s="229">
        <v>0</v>
      </c>
      <c r="N5915" s="229">
        <v>600</v>
      </c>
      <c r="O5915" s="217">
        <f t="shared" si="90"/>
        <v>434761.5299999991</v>
      </c>
    </row>
    <row r="5916" spans="1:16" ht="22.05" hidden="1" customHeight="1" x14ac:dyDescent="0.2">
      <c r="A5916" s="227">
        <v>45931</v>
      </c>
      <c r="B5916" s="20" t="s">
        <v>185</v>
      </c>
      <c r="C5916" s="28">
        <v>58459</v>
      </c>
      <c r="D5916" s="56"/>
      <c r="E5916" s="25" t="s">
        <v>350</v>
      </c>
      <c r="F5916" s="20" t="s">
        <v>79</v>
      </c>
      <c r="H5916" s="23" t="s">
        <v>22</v>
      </c>
      <c r="I5916" s="28" t="s">
        <v>53</v>
      </c>
      <c r="J5916" s="23" t="s">
        <v>113</v>
      </c>
      <c r="K5916" s="156" t="s">
        <v>1421</v>
      </c>
      <c r="M5916" s="229">
        <v>0</v>
      </c>
      <c r="N5916" s="229">
        <v>3700</v>
      </c>
      <c r="O5916" s="217">
        <f t="shared" si="90"/>
        <v>431061.5299999991</v>
      </c>
    </row>
    <row r="5917" spans="1:16" ht="22.05" hidden="1" customHeight="1" x14ac:dyDescent="0.2">
      <c r="A5917" s="227">
        <v>45931</v>
      </c>
      <c r="B5917" s="20" t="s">
        <v>185</v>
      </c>
      <c r="C5917" s="28">
        <v>58460</v>
      </c>
      <c r="D5917" s="56"/>
      <c r="E5917" s="25" t="s">
        <v>6691</v>
      </c>
      <c r="F5917" s="20" t="s">
        <v>79</v>
      </c>
      <c r="H5917" s="23" t="s">
        <v>22</v>
      </c>
      <c r="I5917" s="28" t="s">
        <v>56</v>
      </c>
      <c r="J5917" s="23" t="s">
        <v>91</v>
      </c>
      <c r="K5917" s="156" t="s">
        <v>6697</v>
      </c>
      <c r="M5917" s="229">
        <v>0</v>
      </c>
      <c r="N5917" s="229">
        <v>20000</v>
      </c>
      <c r="O5917" s="217">
        <f t="shared" si="90"/>
        <v>411061.5299999991</v>
      </c>
    </row>
    <row r="5918" spans="1:16" ht="22.05" hidden="1" customHeight="1" x14ac:dyDescent="0.2">
      <c r="A5918" s="227">
        <v>45931</v>
      </c>
      <c r="B5918" s="20" t="s">
        <v>185</v>
      </c>
      <c r="C5918" s="28">
        <v>58461</v>
      </c>
      <c r="D5918" s="56"/>
      <c r="E5918" s="25" t="s">
        <v>143</v>
      </c>
      <c r="F5918" s="20" t="s">
        <v>79</v>
      </c>
      <c r="H5918" s="23" t="s">
        <v>22</v>
      </c>
      <c r="I5918" s="28" t="s">
        <v>53</v>
      </c>
      <c r="J5918" s="23" t="s">
        <v>112</v>
      </c>
      <c r="K5918" s="156" t="s">
        <v>144</v>
      </c>
      <c r="M5918" s="229">
        <v>0</v>
      </c>
      <c r="N5918" s="229">
        <v>8050</v>
      </c>
      <c r="O5918" s="217">
        <f t="shared" si="90"/>
        <v>403011.5299999991</v>
      </c>
    </row>
    <row r="5919" spans="1:16" ht="22.05" hidden="1" customHeight="1" x14ac:dyDescent="0.2">
      <c r="A5919" s="227">
        <v>45931</v>
      </c>
      <c r="B5919" s="20" t="s">
        <v>185</v>
      </c>
      <c r="C5919" s="28">
        <v>58462</v>
      </c>
      <c r="D5919" s="56"/>
      <c r="E5919" s="25" t="s">
        <v>539</v>
      </c>
      <c r="F5919" s="20" t="s">
        <v>79</v>
      </c>
      <c r="H5919" s="23" t="s">
        <v>22</v>
      </c>
      <c r="I5919" s="28" t="s">
        <v>53</v>
      </c>
      <c r="J5919" s="23" t="s">
        <v>112</v>
      </c>
      <c r="K5919" s="156" t="s">
        <v>264</v>
      </c>
      <c r="M5919" s="229">
        <v>0</v>
      </c>
      <c r="N5919" s="229">
        <v>1200</v>
      </c>
      <c r="O5919" s="217">
        <f t="shared" si="90"/>
        <v>401811.5299999991</v>
      </c>
    </row>
    <row r="5920" spans="1:16" ht="22.05" hidden="1" customHeight="1" x14ac:dyDescent="0.2">
      <c r="A5920" s="227">
        <v>45931</v>
      </c>
      <c r="B5920" s="20" t="s">
        <v>185</v>
      </c>
      <c r="C5920" s="28">
        <v>58463</v>
      </c>
      <c r="D5920" s="56"/>
      <c r="E5920" s="25" t="s">
        <v>393</v>
      </c>
      <c r="F5920" s="20" t="s">
        <v>79</v>
      </c>
      <c r="H5920" s="23" t="s">
        <v>22</v>
      </c>
      <c r="I5920" s="28" t="s">
        <v>103</v>
      </c>
      <c r="J5920" s="23" t="s">
        <v>219</v>
      </c>
      <c r="K5920" s="156" t="s">
        <v>6698</v>
      </c>
      <c r="M5920" s="229">
        <v>0</v>
      </c>
      <c r="N5920" s="229">
        <v>352</v>
      </c>
      <c r="O5920" s="217">
        <f t="shared" si="90"/>
        <v>401459.5299999991</v>
      </c>
    </row>
    <row r="5921" spans="1:15" ht="22.05" hidden="1" customHeight="1" x14ac:dyDescent="0.2">
      <c r="A5921" s="227">
        <v>45931</v>
      </c>
      <c r="B5921" s="20" t="s">
        <v>185</v>
      </c>
      <c r="C5921" s="28">
        <v>58464</v>
      </c>
      <c r="D5921" s="56"/>
      <c r="E5921" s="25" t="s">
        <v>400</v>
      </c>
      <c r="F5921" s="20" t="s">
        <v>79</v>
      </c>
      <c r="H5921" s="23" t="s">
        <v>22</v>
      </c>
      <c r="I5921" s="28" t="s">
        <v>54</v>
      </c>
      <c r="J5921" s="23" t="s">
        <v>63</v>
      </c>
      <c r="K5921" s="156" t="s">
        <v>141</v>
      </c>
      <c r="M5921" s="229">
        <v>0</v>
      </c>
      <c r="N5921" s="229">
        <v>3000</v>
      </c>
      <c r="O5921" s="217">
        <f t="shared" si="90"/>
        <v>398459.5299999991</v>
      </c>
    </row>
    <row r="5922" spans="1:15" ht="22.05" hidden="1" customHeight="1" x14ac:dyDescent="0.2">
      <c r="A5922" s="227">
        <v>45931</v>
      </c>
      <c r="B5922" s="20" t="s">
        <v>185</v>
      </c>
      <c r="C5922" s="28">
        <v>58465</v>
      </c>
      <c r="D5922" s="56"/>
      <c r="E5922" s="25" t="s">
        <v>2758</v>
      </c>
      <c r="F5922" s="20" t="s">
        <v>79</v>
      </c>
      <c r="H5922" s="23" t="s">
        <v>22</v>
      </c>
      <c r="I5922" s="28" t="s">
        <v>54</v>
      </c>
      <c r="J5922" s="23" t="s">
        <v>44</v>
      </c>
      <c r="K5922" s="156" t="s">
        <v>412</v>
      </c>
      <c r="M5922" s="229">
        <v>0</v>
      </c>
      <c r="N5922" s="229">
        <v>820.31</v>
      </c>
      <c r="O5922" s="217">
        <f t="shared" si="90"/>
        <v>397639.2199999991</v>
      </c>
    </row>
    <row r="5923" spans="1:15" ht="22.05" hidden="1" customHeight="1" x14ac:dyDescent="0.2">
      <c r="A5923" s="227">
        <v>45931</v>
      </c>
      <c r="B5923" s="20" t="s">
        <v>185</v>
      </c>
      <c r="C5923" s="28">
        <v>58466</v>
      </c>
      <c r="D5923" s="56"/>
      <c r="E5923" s="25" t="s">
        <v>6692</v>
      </c>
      <c r="F5923" s="20" t="s">
        <v>79</v>
      </c>
      <c r="H5923" s="23" t="s">
        <v>22</v>
      </c>
      <c r="I5923" s="28" t="s">
        <v>54</v>
      </c>
      <c r="J5923" s="23" t="s">
        <v>64</v>
      </c>
      <c r="K5923" s="156" t="s">
        <v>1257</v>
      </c>
      <c r="M5923" s="229">
        <v>0</v>
      </c>
      <c r="N5923" s="229">
        <v>2000</v>
      </c>
      <c r="O5923" s="217">
        <f t="shared" si="90"/>
        <v>395639.2199999991</v>
      </c>
    </row>
    <row r="5924" spans="1:15" ht="22.05" hidden="1" customHeight="1" x14ac:dyDescent="0.2">
      <c r="A5924" s="227">
        <v>45931</v>
      </c>
      <c r="B5924" s="20" t="s">
        <v>185</v>
      </c>
      <c r="C5924" s="28">
        <v>58467</v>
      </c>
      <c r="D5924" s="56"/>
      <c r="E5924" s="25" t="s">
        <v>6693</v>
      </c>
      <c r="F5924" s="20" t="s">
        <v>79</v>
      </c>
      <c r="H5924" s="23" t="s">
        <v>22</v>
      </c>
      <c r="I5924" s="28" t="s">
        <v>103</v>
      </c>
      <c r="J5924" s="23" t="s">
        <v>102</v>
      </c>
      <c r="K5924" s="156" t="s">
        <v>6699</v>
      </c>
      <c r="M5924" s="229">
        <v>0</v>
      </c>
      <c r="N5924" s="229">
        <v>1500</v>
      </c>
      <c r="O5924" s="217">
        <f t="shared" si="90"/>
        <v>394139.2199999991</v>
      </c>
    </row>
    <row r="5925" spans="1:15" ht="22.05" hidden="1" customHeight="1" x14ac:dyDescent="0.2">
      <c r="A5925" s="227">
        <v>45931</v>
      </c>
      <c r="B5925" s="20" t="s">
        <v>185</v>
      </c>
      <c r="C5925" s="28">
        <v>58468</v>
      </c>
      <c r="D5925" s="56"/>
      <c r="E5925" s="25" t="s">
        <v>6694</v>
      </c>
      <c r="F5925" s="20" t="s">
        <v>79</v>
      </c>
      <c r="H5925" s="23" t="s">
        <v>22</v>
      </c>
      <c r="I5925" s="28" t="s">
        <v>103</v>
      </c>
      <c r="J5925" s="23" t="s">
        <v>92</v>
      </c>
      <c r="K5925" s="156" t="s">
        <v>6700</v>
      </c>
      <c r="M5925" s="229">
        <v>0</v>
      </c>
      <c r="N5925" s="229">
        <v>1200</v>
      </c>
      <c r="O5925" s="217">
        <f t="shared" si="90"/>
        <v>392939.2199999991</v>
      </c>
    </row>
    <row r="5926" spans="1:15" ht="22.05" hidden="1" customHeight="1" x14ac:dyDescent="0.2">
      <c r="A5926" s="227">
        <v>45931</v>
      </c>
      <c r="B5926" s="20" t="s">
        <v>185</v>
      </c>
      <c r="C5926" s="28">
        <v>58469</v>
      </c>
      <c r="D5926" s="56"/>
      <c r="E5926" s="25" t="s">
        <v>5303</v>
      </c>
      <c r="F5926" s="20" t="s">
        <v>79</v>
      </c>
      <c r="H5926" s="23" t="s">
        <v>22</v>
      </c>
      <c r="I5926" s="28" t="s">
        <v>54</v>
      </c>
      <c r="J5926" s="23" t="s">
        <v>41</v>
      </c>
      <c r="K5926" s="156" t="s">
        <v>210</v>
      </c>
      <c r="M5926" s="229">
        <v>0</v>
      </c>
      <c r="N5926" s="229">
        <v>320</v>
      </c>
      <c r="O5926" s="217">
        <f t="shared" si="90"/>
        <v>392619.2199999991</v>
      </c>
    </row>
    <row r="5927" spans="1:15" ht="22.05" hidden="1" customHeight="1" x14ac:dyDescent="0.2">
      <c r="A5927" s="227">
        <v>45931</v>
      </c>
      <c r="B5927" s="20" t="s">
        <v>185</v>
      </c>
      <c r="C5927" s="28">
        <v>58470</v>
      </c>
      <c r="D5927" s="56"/>
      <c r="E5927" s="25" t="s">
        <v>6473</v>
      </c>
      <c r="F5927" s="20" t="s">
        <v>79</v>
      </c>
      <c r="H5927" s="23" t="s">
        <v>22</v>
      </c>
      <c r="I5927" s="28" t="s">
        <v>56</v>
      </c>
      <c r="J5927" s="23" t="s">
        <v>116</v>
      </c>
      <c r="K5927" s="156" t="s">
        <v>139</v>
      </c>
      <c r="M5927" s="229">
        <v>0</v>
      </c>
      <c r="N5927" s="229">
        <v>40</v>
      </c>
      <c r="O5927" s="217">
        <f t="shared" si="90"/>
        <v>392579.2199999991</v>
      </c>
    </row>
    <row r="5928" spans="1:15" ht="22.05" hidden="1" customHeight="1" x14ac:dyDescent="0.2">
      <c r="A5928" s="227">
        <v>45931</v>
      </c>
      <c r="B5928" s="20" t="s">
        <v>185</v>
      </c>
      <c r="C5928" s="28">
        <v>58471</v>
      </c>
      <c r="D5928" s="56"/>
      <c r="E5928" s="25" t="s">
        <v>6695</v>
      </c>
      <c r="F5928" s="20" t="s">
        <v>79</v>
      </c>
      <c r="H5928" s="23" t="s">
        <v>22</v>
      </c>
      <c r="I5928" s="28" t="s">
        <v>103</v>
      </c>
      <c r="J5928" s="23" t="s">
        <v>92</v>
      </c>
      <c r="K5928" s="156" t="s">
        <v>368</v>
      </c>
      <c r="M5928" s="229">
        <v>0</v>
      </c>
      <c r="N5928" s="229">
        <v>850</v>
      </c>
      <c r="O5928" s="217">
        <f t="shared" si="90"/>
        <v>391729.2199999991</v>
      </c>
    </row>
    <row r="5929" spans="1:15" ht="22.05" hidden="1" customHeight="1" x14ac:dyDescent="0.2">
      <c r="A5929" s="227">
        <v>45931</v>
      </c>
      <c r="B5929" s="20" t="s">
        <v>185</v>
      </c>
      <c r="C5929" s="28">
        <v>58472</v>
      </c>
      <c r="D5929" s="56"/>
      <c r="E5929" s="25" t="s">
        <v>6696</v>
      </c>
      <c r="F5929" s="20" t="s">
        <v>79</v>
      </c>
      <c r="H5929" s="23" t="s">
        <v>22</v>
      </c>
      <c r="I5929" s="28" t="s">
        <v>103</v>
      </c>
      <c r="J5929" s="23" t="s">
        <v>92</v>
      </c>
      <c r="K5929" s="156" t="s">
        <v>4789</v>
      </c>
      <c r="M5929" s="229">
        <v>0</v>
      </c>
      <c r="N5929" s="229">
        <v>750</v>
      </c>
      <c r="O5929" s="217">
        <f t="shared" si="90"/>
        <v>390979.2199999991</v>
      </c>
    </row>
    <row r="5930" spans="1:15" ht="22.05" hidden="1" customHeight="1" x14ac:dyDescent="0.2">
      <c r="A5930" s="227">
        <v>45932</v>
      </c>
      <c r="B5930" s="20" t="s">
        <v>185</v>
      </c>
      <c r="C5930" s="28">
        <v>58474</v>
      </c>
      <c r="D5930" s="56"/>
      <c r="E5930" s="25" t="s">
        <v>6701</v>
      </c>
      <c r="F5930" s="20" t="s">
        <v>79</v>
      </c>
      <c r="H5930" s="23" t="s">
        <v>22</v>
      </c>
      <c r="I5930" s="28" t="s">
        <v>103</v>
      </c>
      <c r="J5930" s="23" t="s">
        <v>60</v>
      </c>
      <c r="K5930" s="156" t="s">
        <v>133</v>
      </c>
      <c r="M5930" s="229">
        <v>0</v>
      </c>
      <c r="N5930" s="229">
        <v>400</v>
      </c>
      <c r="O5930" s="217">
        <f t="shared" ref="O5930:O5993" si="91">O5929+M5930-N5930</f>
        <v>390579.2199999991</v>
      </c>
    </row>
    <row r="5931" spans="1:15" ht="22.05" hidden="1" customHeight="1" x14ac:dyDescent="0.2">
      <c r="A5931" s="227">
        <v>45932</v>
      </c>
      <c r="B5931" s="20" t="s">
        <v>185</v>
      </c>
      <c r="C5931" s="28">
        <v>58475</v>
      </c>
      <c r="D5931" s="56"/>
      <c r="E5931" s="25" t="s">
        <v>6702</v>
      </c>
      <c r="F5931" s="20" t="s">
        <v>79</v>
      </c>
      <c r="H5931" s="23" t="s">
        <v>22</v>
      </c>
      <c r="I5931" s="28" t="s">
        <v>103</v>
      </c>
      <c r="J5931" s="23" t="s">
        <v>93</v>
      </c>
      <c r="K5931" s="156" t="s">
        <v>205</v>
      </c>
      <c r="M5931" s="229">
        <v>0</v>
      </c>
      <c r="N5931" s="229">
        <v>11900</v>
      </c>
      <c r="O5931" s="217">
        <f t="shared" si="91"/>
        <v>378679.2199999991</v>
      </c>
    </row>
    <row r="5932" spans="1:15" ht="22.05" hidden="1" customHeight="1" x14ac:dyDescent="0.2">
      <c r="A5932" s="227">
        <v>45932</v>
      </c>
      <c r="B5932" s="20" t="s">
        <v>185</v>
      </c>
      <c r="C5932" s="28">
        <v>58476</v>
      </c>
      <c r="D5932" s="56"/>
      <c r="E5932" s="25" t="s">
        <v>6703</v>
      </c>
      <c r="F5932" s="20" t="s">
        <v>79</v>
      </c>
      <c r="H5932" s="23" t="s">
        <v>22</v>
      </c>
      <c r="I5932" s="28" t="s">
        <v>54</v>
      </c>
      <c r="J5932" s="23" t="s">
        <v>63</v>
      </c>
      <c r="K5932" s="156" t="s">
        <v>141</v>
      </c>
      <c r="M5932" s="229">
        <v>0</v>
      </c>
      <c r="N5932" s="229">
        <v>3100</v>
      </c>
      <c r="O5932" s="217">
        <f t="shared" si="91"/>
        <v>375579.2199999991</v>
      </c>
    </row>
    <row r="5933" spans="1:15" ht="22.05" hidden="1" customHeight="1" x14ac:dyDescent="0.2">
      <c r="A5933" s="227">
        <v>45932</v>
      </c>
      <c r="B5933" s="20" t="s">
        <v>185</v>
      </c>
      <c r="C5933" s="28">
        <v>58477</v>
      </c>
      <c r="D5933" s="56"/>
      <c r="E5933" s="25" t="s">
        <v>154</v>
      </c>
      <c r="F5933" s="20" t="s">
        <v>79</v>
      </c>
      <c r="H5933" s="23" t="s">
        <v>22</v>
      </c>
      <c r="I5933" s="28" t="s">
        <v>103</v>
      </c>
      <c r="J5933" s="23" t="s">
        <v>219</v>
      </c>
      <c r="K5933" s="156" t="s">
        <v>266</v>
      </c>
      <c r="M5933" s="229">
        <v>0</v>
      </c>
      <c r="N5933" s="229">
        <v>150</v>
      </c>
      <c r="O5933" s="217">
        <f t="shared" si="91"/>
        <v>375429.2199999991</v>
      </c>
    </row>
    <row r="5934" spans="1:15" ht="22.05" hidden="1" customHeight="1" x14ac:dyDescent="0.2">
      <c r="A5934" s="227">
        <v>45932</v>
      </c>
      <c r="B5934" s="20" t="s">
        <v>185</v>
      </c>
      <c r="C5934" s="28">
        <v>58478</v>
      </c>
      <c r="D5934" s="56"/>
      <c r="E5934" s="25" t="s">
        <v>154</v>
      </c>
      <c r="F5934" s="20" t="s">
        <v>79</v>
      </c>
      <c r="H5934" s="23" t="s">
        <v>22</v>
      </c>
      <c r="I5934" s="28" t="s">
        <v>103</v>
      </c>
      <c r="J5934" s="23" t="s">
        <v>219</v>
      </c>
      <c r="K5934" s="156" t="s">
        <v>1241</v>
      </c>
      <c r="M5934" s="229">
        <v>0</v>
      </c>
      <c r="N5934" s="229">
        <v>205</v>
      </c>
      <c r="O5934" s="217">
        <f t="shared" si="91"/>
        <v>375224.2199999991</v>
      </c>
    </row>
    <row r="5935" spans="1:15" ht="22.05" hidden="1" customHeight="1" x14ac:dyDescent="0.2">
      <c r="A5935" s="227">
        <v>45932</v>
      </c>
      <c r="B5935" s="20" t="s">
        <v>185</v>
      </c>
      <c r="C5935" s="28">
        <v>58479</v>
      </c>
      <c r="D5935" s="56"/>
      <c r="E5935" s="25" t="s">
        <v>143</v>
      </c>
      <c r="F5935" s="20" t="s">
        <v>79</v>
      </c>
      <c r="H5935" s="23" t="s">
        <v>22</v>
      </c>
      <c r="I5935" s="28" t="s">
        <v>53</v>
      </c>
      <c r="J5935" s="23" t="s">
        <v>112</v>
      </c>
      <c r="K5935" s="156" t="s">
        <v>144</v>
      </c>
      <c r="M5935" s="229">
        <v>0</v>
      </c>
      <c r="N5935" s="229">
        <v>4200</v>
      </c>
      <c r="O5935" s="217">
        <f t="shared" si="91"/>
        <v>371024.2199999991</v>
      </c>
    </row>
    <row r="5936" spans="1:15" ht="22.05" hidden="1" customHeight="1" x14ac:dyDescent="0.2">
      <c r="A5936" s="227">
        <v>45932</v>
      </c>
      <c r="B5936" s="20" t="s">
        <v>185</v>
      </c>
      <c r="C5936" s="28">
        <v>58480</v>
      </c>
      <c r="D5936" s="56"/>
      <c r="E5936" s="25" t="s">
        <v>539</v>
      </c>
      <c r="F5936" s="20" t="s">
        <v>79</v>
      </c>
      <c r="H5936" s="23" t="s">
        <v>22</v>
      </c>
      <c r="I5936" s="28" t="s">
        <v>53</v>
      </c>
      <c r="J5936" s="23" t="s">
        <v>112</v>
      </c>
      <c r="K5936" s="156" t="s">
        <v>144</v>
      </c>
      <c r="M5936" s="229">
        <v>0</v>
      </c>
      <c r="N5936" s="229">
        <v>350</v>
      </c>
      <c r="O5936" s="217">
        <f t="shared" si="91"/>
        <v>370674.2199999991</v>
      </c>
    </row>
    <row r="5937" spans="1:15" ht="22.05" hidden="1" customHeight="1" x14ac:dyDescent="0.2">
      <c r="A5937" s="227">
        <v>45932</v>
      </c>
      <c r="B5937" s="20" t="s">
        <v>185</v>
      </c>
      <c r="C5937" s="28">
        <v>58481</v>
      </c>
      <c r="D5937" s="56"/>
      <c r="E5937" s="25" t="s">
        <v>6704</v>
      </c>
      <c r="F5937" s="20" t="s">
        <v>79</v>
      </c>
      <c r="H5937" s="23" t="s">
        <v>22</v>
      </c>
      <c r="I5937" s="28" t="s">
        <v>56</v>
      </c>
      <c r="J5937" s="23" t="s">
        <v>116</v>
      </c>
      <c r="K5937" s="156" t="s">
        <v>2789</v>
      </c>
      <c r="M5937" s="229">
        <v>0</v>
      </c>
      <c r="N5937" s="229">
        <v>2000</v>
      </c>
      <c r="O5937" s="217">
        <f t="shared" si="91"/>
        <v>368674.2199999991</v>
      </c>
    </row>
    <row r="5938" spans="1:15" ht="22.05" hidden="1" customHeight="1" x14ac:dyDescent="0.2">
      <c r="A5938" s="227">
        <v>45932</v>
      </c>
      <c r="B5938" s="20" t="s">
        <v>185</v>
      </c>
      <c r="C5938" s="28">
        <v>58482</v>
      </c>
      <c r="D5938" s="56"/>
      <c r="E5938" s="25" t="s">
        <v>6705</v>
      </c>
      <c r="F5938" s="20" t="s">
        <v>79</v>
      </c>
      <c r="H5938" s="23" t="s">
        <v>22</v>
      </c>
      <c r="I5938" s="28" t="s">
        <v>56</v>
      </c>
      <c r="J5938" s="23" t="s">
        <v>91</v>
      </c>
      <c r="K5938" s="156" t="s">
        <v>6710</v>
      </c>
      <c r="M5938" s="229">
        <v>0</v>
      </c>
      <c r="N5938" s="229">
        <v>3000</v>
      </c>
      <c r="O5938" s="217">
        <f t="shared" si="91"/>
        <v>365674.2199999991</v>
      </c>
    </row>
    <row r="5939" spans="1:15" ht="22.05" hidden="1" customHeight="1" x14ac:dyDescent="0.2">
      <c r="A5939" s="227">
        <v>45932</v>
      </c>
      <c r="B5939" s="20" t="s">
        <v>185</v>
      </c>
      <c r="C5939" s="28">
        <v>58483</v>
      </c>
      <c r="D5939" s="56"/>
      <c r="E5939" s="25" t="s">
        <v>3767</v>
      </c>
      <c r="F5939" s="20" t="s">
        <v>79</v>
      </c>
      <c r="H5939" s="23" t="s">
        <v>22</v>
      </c>
      <c r="I5939" s="28" t="s">
        <v>103</v>
      </c>
      <c r="J5939" s="23" t="s">
        <v>219</v>
      </c>
      <c r="K5939" s="156" t="s">
        <v>1241</v>
      </c>
      <c r="M5939" s="229">
        <v>0</v>
      </c>
      <c r="N5939" s="229">
        <v>270</v>
      </c>
      <c r="O5939" s="217">
        <f t="shared" si="91"/>
        <v>365404.2199999991</v>
      </c>
    </row>
    <row r="5940" spans="1:15" ht="22.05" hidden="1" customHeight="1" x14ac:dyDescent="0.2">
      <c r="A5940" s="227">
        <v>45932</v>
      </c>
      <c r="B5940" s="20" t="s">
        <v>185</v>
      </c>
      <c r="C5940" s="28">
        <v>58484</v>
      </c>
      <c r="D5940" s="56"/>
      <c r="E5940" s="25" t="s">
        <v>6706</v>
      </c>
      <c r="F5940" s="20" t="s">
        <v>79</v>
      </c>
      <c r="H5940" s="23" t="s">
        <v>22</v>
      </c>
      <c r="I5940" s="28" t="s">
        <v>103</v>
      </c>
      <c r="J5940" s="23" t="s">
        <v>95</v>
      </c>
      <c r="K5940" s="156" t="s">
        <v>2440</v>
      </c>
      <c r="M5940" s="229">
        <v>0</v>
      </c>
      <c r="N5940" s="229">
        <v>116</v>
      </c>
      <c r="O5940" s="217">
        <f t="shared" si="91"/>
        <v>365288.2199999991</v>
      </c>
    </row>
    <row r="5941" spans="1:15" ht="22.05" hidden="1" customHeight="1" x14ac:dyDescent="0.2">
      <c r="A5941" s="227">
        <v>45932</v>
      </c>
      <c r="B5941" s="20" t="s">
        <v>185</v>
      </c>
      <c r="C5941" s="28">
        <v>58485</v>
      </c>
      <c r="D5941" s="56"/>
      <c r="E5941" s="25" t="s">
        <v>6707</v>
      </c>
      <c r="F5941" s="20" t="s">
        <v>79</v>
      </c>
      <c r="H5941" s="23" t="s">
        <v>21</v>
      </c>
      <c r="I5941" s="28" t="s">
        <v>81</v>
      </c>
      <c r="J5941" s="23" t="s">
        <v>175</v>
      </c>
      <c r="M5941" s="229">
        <v>500000</v>
      </c>
      <c r="N5941" s="229">
        <v>0</v>
      </c>
      <c r="O5941" s="217">
        <f t="shared" si="91"/>
        <v>865288.21999999904</v>
      </c>
    </row>
    <row r="5942" spans="1:15" ht="22.05" hidden="1" customHeight="1" x14ac:dyDescent="0.2">
      <c r="A5942" s="227">
        <v>45932</v>
      </c>
      <c r="B5942" s="20" t="s">
        <v>185</v>
      </c>
      <c r="C5942" s="28">
        <v>58486</v>
      </c>
      <c r="D5942" s="56"/>
      <c r="E5942" s="25" t="s">
        <v>6708</v>
      </c>
      <c r="F5942" s="20" t="s">
        <v>79</v>
      </c>
      <c r="H5942" s="23" t="s">
        <v>21</v>
      </c>
      <c r="I5942" s="28" t="s">
        <v>28</v>
      </c>
      <c r="J5942" s="23" t="s">
        <v>30</v>
      </c>
      <c r="M5942" s="229">
        <v>50000</v>
      </c>
      <c r="N5942" s="229">
        <v>0</v>
      </c>
      <c r="O5942" s="217">
        <f t="shared" si="91"/>
        <v>915288.21999999904</v>
      </c>
    </row>
    <row r="5943" spans="1:15" ht="22.05" hidden="1" customHeight="1" x14ac:dyDescent="0.2">
      <c r="A5943" s="227">
        <v>45932</v>
      </c>
      <c r="B5943" s="20" t="s">
        <v>185</v>
      </c>
      <c r="C5943" s="28">
        <v>58487</v>
      </c>
      <c r="D5943" s="56"/>
      <c r="E5943" s="25" t="s">
        <v>127</v>
      </c>
      <c r="F5943" s="20" t="s">
        <v>79</v>
      </c>
      <c r="H5943" s="23" t="s">
        <v>22</v>
      </c>
      <c r="I5943" s="28" t="s">
        <v>54</v>
      </c>
      <c r="J5943" s="23" t="s">
        <v>61</v>
      </c>
      <c r="K5943" s="156" t="s">
        <v>445</v>
      </c>
      <c r="M5943" s="229">
        <v>0</v>
      </c>
      <c r="N5943" s="229">
        <v>30000</v>
      </c>
      <c r="O5943" s="217">
        <f t="shared" si="91"/>
        <v>885288.21999999904</v>
      </c>
    </row>
    <row r="5944" spans="1:15" ht="22.05" hidden="1" customHeight="1" x14ac:dyDescent="0.2">
      <c r="A5944" s="227">
        <v>45932</v>
      </c>
      <c r="B5944" s="20" t="s">
        <v>185</v>
      </c>
      <c r="C5944" s="28">
        <v>58488</v>
      </c>
      <c r="D5944" s="56"/>
      <c r="E5944" s="25" t="s">
        <v>3767</v>
      </c>
      <c r="F5944" s="20" t="s">
        <v>79</v>
      </c>
      <c r="H5944" s="23" t="s">
        <v>22</v>
      </c>
      <c r="I5944" s="28" t="s">
        <v>103</v>
      </c>
      <c r="J5944" s="23" t="s">
        <v>219</v>
      </c>
      <c r="K5944" s="156" t="s">
        <v>6711</v>
      </c>
      <c r="M5944" s="229">
        <v>0</v>
      </c>
      <c r="N5944" s="229">
        <v>900</v>
      </c>
      <c r="O5944" s="217">
        <f t="shared" si="91"/>
        <v>884388.21999999904</v>
      </c>
    </row>
    <row r="5945" spans="1:15" ht="22.05" hidden="1" customHeight="1" x14ac:dyDescent="0.2">
      <c r="A5945" s="227">
        <v>45932</v>
      </c>
      <c r="B5945" s="20" t="s">
        <v>185</v>
      </c>
      <c r="C5945" s="28">
        <v>58489</v>
      </c>
      <c r="D5945" s="56"/>
      <c r="E5945" s="25" t="s">
        <v>393</v>
      </c>
      <c r="F5945" s="20" t="s">
        <v>79</v>
      </c>
      <c r="H5945" s="23" t="s">
        <v>22</v>
      </c>
      <c r="I5945" s="28" t="s">
        <v>103</v>
      </c>
      <c r="J5945" s="23" t="s">
        <v>219</v>
      </c>
      <c r="K5945" s="156" t="s">
        <v>1241</v>
      </c>
      <c r="M5945" s="229">
        <v>0</v>
      </c>
      <c r="N5945" s="229">
        <v>600</v>
      </c>
      <c r="O5945" s="217">
        <f t="shared" si="91"/>
        <v>883788.21999999904</v>
      </c>
    </row>
    <row r="5946" spans="1:15" ht="22.05" hidden="1" customHeight="1" x14ac:dyDescent="0.2">
      <c r="A5946" s="227">
        <v>45932</v>
      </c>
      <c r="B5946" s="20" t="s">
        <v>185</v>
      </c>
      <c r="C5946" s="28">
        <v>58490</v>
      </c>
      <c r="D5946" s="56"/>
      <c r="E5946" s="25" t="s">
        <v>6709</v>
      </c>
      <c r="F5946" s="20" t="s">
        <v>79</v>
      </c>
      <c r="H5946" s="23" t="s">
        <v>22</v>
      </c>
      <c r="I5946" s="28" t="s">
        <v>103</v>
      </c>
      <c r="J5946" s="23" t="s">
        <v>92</v>
      </c>
      <c r="K5946" s="156" t="s">
        <v>210</v>
      </c>
      <c r="M5946" s="229">
        <v>0</v>
      </c>
      <c r="N5946" s="229">
        <v>270</v>
      </c>
      <c r="O5946" s="217">
        <f t="shared" si="91"/>
        <v>883518.21999999904</v>
      </c>
    </row>
    <row r="5947" spans="1:15" ht="22.05" hidden="1" customHeight="1" x14ac:dyDescent="0.2">
      <c r="A5947" s="227">
        <v>45933</v>
      </c>
      <c r="B5947" s="20" t="s">
        <v>185</v>
      </c>
      <c r="C5947" s="28">
        <v>58492</v>
      </c>
      <c r="D5947" s="56"/>
      <c r="E5947" s="25" t="s">
        <v>6712</v>
      </c>
      <c r="F5947" s="20" t="s">
        <v>79</v>
      </c>
      <c r="H5947" s="23" t="s">
        <v>22</v>
      </c>
      <c r="I5947" s="28" t="s">
        <v>103</v>
      </c>
      <c r="J5947" s="23" t="s">
        <v>93</v>
      </c>
      <c r="K5947" s="156" t="s">
        <v>140</v>
      </c>
      <c r="M5947" s="229">
        <v>0</v>
      </c>
      <c r="N5947" s="229">
        <v>1500</v>
      </c>
      <c r="O5947" s="217">
        <f t="shared" si="91"/>
        <v>882018.21999999904</v>
      </c>
    </row>
    <row r="5948" spans="1:15" ht="22.05" hidden="1" customHeight="1" x14ac:dyDescent="0.2">
      <c r="A5948" s="227">
        <v>45933</v>
      </c>
      <c r="B5948" s="20" t="s">
        <v>185</v>
      </c>
      <c r="C5948" s="28">
        <v>58493</v>
      </c>
      <c r="D5948" s="56"/>
      <c r="E5948" s="25" t="s">
        <v>154</v>
      </c>
      <c r="F5948" s="20" t="s">
        <v>79</v>
      </c>
      <c r="H5948" s="23" t="s">
        <v>22</v>
      </c>
      <c r="I5948" s="28" t="s">
        <v>103</v>
      </c>
      <c r="J5948" s="23" t="s">
        <v>219</v>
      </c>
      <c r="K5948" s="156" t="s">
        <v>1241</v>
      </c>
      <c r="M5948" s="229">
        <v>0</v>
      </c>
      <c r="N5948" s="229">
        <v>490</v>
      </c>
      <c r="O5948" s="217">
        <f t="shared" si="91"/>
        <v>881528.21999999904</v>
      </c>
    </row>
    <row r="5949" spans="1:15" ht="22.05" hidden="1" customHeight="1" x14ac:dyDescent="0.2">
      <c r="A5949" s="227">
        <v>45933</v>
      </c>
      <c r="B5949" s="20" t="s">
        <v>185</v>
      </c>
      <c r="C5949" s="28">
        <v>58494</v>
      </c>
      <c r="D5949" s="56"/>
      <c r="E5949" s="25" t="s">
        <v>143</v>
      </c>
      <c r="F5949" s="20" t="s">
        <v>79</v>
      </c>
      <c r="H5949" s="23" t="s">
        <v>22</v>
      </c>
      <c r="I5949" s="28" t="s">
        <v>53</v>
      </c>
      <c r="J5949" s="23" t="s">
        <v>112</v>
      </c>
      <c r="K5949" s="156" t="s">
        <v>144</v>
      </c>
      <c r="M5949" s="229">
        <v>0</v>
      </c>
      <c r="N5949" s="229">
        <v>8750</v>
      </c>
      <c r="O5949" s="217">
        <f t="shared" si="91"/>
        <v>872778.21999999904</v>
      </c>
    </row>
    <row r="5950" spans="1:15" ht="22.05" hidden="1" customHeight="1" x14ac:dyDescent="0.2">
      <c r="A5950" s="227">
        <v>45933</v>
      </c>
      <c r="B5950" s="20" t="s">
        <v>185</v>
      </c>
      <c r="C5950" s="28">
        <v>58495</v>
      </c>
      <c r="D5950" s="56"/>
      <c r="E5950" s="25" t="s">
        <v>376</v>
      </c>
      <c r="F5950" s="20" t="s">
        <v>79</v>
      </c>
      <c r="H5950" s="23" t="s">
        <v>22</v>
      </c>
      <c r="I5950" s="28" t="s">
        <v>54</v>
      </c>
      <c r="J5950" s="23" t="s">
        <v>41</v>
      </c>
      <c r="K5950" s="156" t="s">
        <v>559</v>
      </c>
      <c r="M5950" s="229">
        <v>0</v>
      </c>
      <c r="N5950" s="229">
        <v>2300</v>
      </c>
      <c r="O5950" s="217">
        <f t="shared" si="91"/>
        <v>870478.21999999904</v>
      </c>
    </row>
    <row r="5951" spans="1:15" ht="22.05" hidden="1" customHeight="1" x14ac:dyDescent="0.2">
      <c r="A5951" s="227">
        <v>45933</v>
      </c>
      <c r="B5951" s="20" t="s">
        <v>185</v>
      </c>
      <c r="C5951" s="28">
        <v>58496</v>
      </c>
      <c r="D5951" s="56"/>
      <c r="E5951" s="25" t="s">
        <v>1578</v>
      </c>
      <c r="F5951" s="20" t="s">
        <v>79</v>
      </c>
      <c r="H5951" s="23" t="s">
        <v>22</v>
      </c>
      <c r="I5951" s="28" t="s">
        <v>56</v>
      </c>
      <c r="J5951" s="23" t="s">
        <v>88</v>
      </c>
      <c r="K5951" s="156" t="s">
        <v>265</v>
      </c>
      <c r="M5951" s="229">
        <v>0</v>
      </c>
      <c r="N5951" s="229">
        <v>1500</v>
      </c>
      <c r="O5951" s="217">
        <f t="shared" si="91"/>
        <v>868978.21999999904</v>
      </c>
    </row>
    <row r="5952" spans="1:15" ht="22.05" hidden="1" customHeight="1" x14ac:dyDescent="0.2">
      <c r="A5952" s="227">
        <v>45933</v>
      </c>
      <c r="B5952" s="20" t="s">
        <v>185</v>
      </c>
      <c r="C5952" s="28">
        <v>58497</v>
      </c>
      <c r="D5952" s="56"/>
      <c r="E5952" s="25" t="s">
        <v>6713</v>
      </c>
      <c r="F5952" s="20" t="s">
        <v>79</v>
      </c>
      <c r="H5952" s="23" t="s">
        <v>22</v>
      </c>
      <c r="I5952" s="28" t="s">
        <v>103</v>
      </c>
      <c r="J5952" s="23" t="s">
        <v>96</v>
      </c>
      <c r="K5952" s="156" t="s">
        <v>1438</v>
      </c>
      <c r="M5952" s="229">
        <v>0</v>
      </c>
      <c r="N5952" s="229">
        <v>5000</v>
      </c>
      <c r="O5952" s="217">
        <f t="shared" si="91"/>
        <v>863978.21999999904</v>
      </c>
    </row>
    <row r="5953" spans="1:15" ht="22.05" hidden="1" customHeight="1" x14ac:dyDescent="0.2">
      <c r="A5953" s="227">
        <v>45933</v>
      </c>
      <c r="B5953" s="20" t="s">
        <v>185</v>
      </c>
      <c r="C5953" s="28">
        <v>58498</v>
      </c>
      <c r="D5953" s="56"/>
      <c r="E5953" s="25" t="s">
        <v>5324</v>
      </c>
      <c r="F5953" s="20" t="s">
        <v>79</v>
      </c>
      <c r="H5953" s="23" t="s">
        <v>22</v>
      </c>
      <c r="I5953" s="28" t="s">
        <v>54</v>
      </c>
      <c r="J5953" s="23" t="s">
        <v>32</v>
      </c>
      <c r="K5953" s="156" t="s">
        <v>6725</v>
      </c>
      <c r="M5953" s="229">
        <v>0</v>
      </c>
      <c r="N5953" s="229">
        <v>17500</v>
      </c>
      <c r="O5953" s="217">
        <f t="shared" si="91"/>
        <v>846478.21999999904</v>
      </c>
    </row>
    <row r="5954" spans="1:15" ht="22.05" hidden="1" customHeight="1" x14ac:dyDescent="0.2">
      <c r="A5954" s="227">
        <v>45933</v>
      </c>
      <c r="B5954" s="20" t="s">
        <v>185</v>
      </c>
      <c r="C5954" s="28">
        <v>58499</v>
      </c>
      <c r="D5954" s="56"/>
      <c r="E5954" s="25" t="s">
        <v>6714</v>
      </c>
      <c r="F5954" s="20" t="s">
        <v>79</v>
      </c>
      <c r="H5954" s="23" t="s">
        <v>22</v>
      </c>
      <c r="I5954" s="28" t="s">
        <v>103</v>
      </c>
      <c r="J5954" s="23" t="s">
        <v>60</v>
      </c>
      <c r="K5954" s="156" t="s">
        <v>6726</v>
      </c>
      <c r="M5954" s="229">
        <v>0</v>
      </c>
      <c r="N5954" s="229">
        <v>2600</v>
      </c>
      <c r="O5954" s="217">
        <f t="shared" si="91"/>
        <v>843878.21999999904</v>
      </c>
    </row>
    <row r="5955" spans="1:15" ht="22.05" hidden="1" customHeight="1" x14ac:dyDescent="0.2">
      <c r="A5955" s="227">
        <v>45933</v>
      </c>
      <c r="B5955" s="20" t="s">
        <v>185</v>
      </c>
      <c r="C5955" s="28">
        <v>58500</v>
      </c>
      <c r="D5955" s="56"/>
      <c r="E5955" s="25" t="s">
        <v>6715</v>
      </c>
      <c r="F5955" s="20" t="s">
        <v>79</v>
      </c>
      <c r="H5955" s="23" t="s">
        <v>22</v>
      </c>
      <c r="I5955" s="28" t="s">
        <v>54</v>
      </c>
      <c r="J5955" s="23" t="s">
        <v>63</v>
      </c>
      <c r="K5955" s="156" t="s">
        <v>141</v>
      </c>
      <c r="M5955" s="229">
        <v>0</v>
      </c>
      <c r="N5955" s="229">
        <v>750</v>
      </c>
      <c r="O5955" s="217">
        <f t="shared" si="91"/>
        <v>843128.21999999904</v>
      </c>
    </row>
    <row r="5956" spans="1:15" ht="22.05" hidden="1" customHeight="1" x14ac:dyDescent="0.2">
      <c r="A5956" s="227">
        <v>45933</v>
      </c>
      <c r="B5956" s="20" t="s">
        <v>185</v>
      </c>
      <c r="C5956" s="28">
        <v>58501</v>
      </c>
      <c r="D5956" s="56"/>
      <c r="E5956" s="25" t="s">
        <v>127</v>
      </c>
      <c r="F5956" s="20" t="s">
        <v>79</v>
      </c>
      <c r="H5956" s="23" t="s">
        <v>22</v>
      </c>
      <c r="I5956" s="28" t="s">
        <v>54</v>
      </c>
      <c r="J5956" s="23" t="s">
        <v>63</v>
      </c>
      <c r="K5956" s="156" t="s">
        <v>141</v>
      </c>
      <c r="M5956" s="229">
        <v>0</v>
      </c>
      <c r="N5956" s="229">
        <v>5000</v>
      </c>
      <c r="O5956" s="217">
        <f t="shared" si="91"/>
        <v>838128.21999999904</v>
      </c>
    </row>
    <row r="5957" spans="1:15" ht="22.05" hidden="1" customHeight="1" x14ac:dyDescent="0.2">
      <c r="A5957" s="227">
        <v>45933</v>
      </c>
      <c r="B5957" s="20" t="s">
        <v>185</v>
      </c>
      <c r="C5957" s="28">
        <v>58502</v>
      </c>
      <c r="D5957" s="56"/>
      <c r="E5957" s="25" t="s">
        <v>6716</v>
      </c>
      <c r="F5957" s="20" t="s">
        <v>79</v>
      </c>
      <c r="H5957" s="23" t="s">
        <v>22</v>
      </c>
      <c r="I5957" s="28" t="s">
        <v>55</v>
      </c>
      <c r="J5957" s="23" t="s">
        <v>73</v>
      </c>
      <c r="K5957" s="156" t="s">
        <v>140</v>
      </c>
      <c r="M5957" s="229">
        <v>0</v>
      </c>
      <c r="N5957" s="229">
        <v>1500</v>
      </c>
      <c r="O5957" s="217">
        <f t="shared" si="91"/>
        <v>836628.21999999904</v>
      </c>
    </row>
    <row r="5958" spans="1:15" ht="22.05" hidden="1" customHeight="1" x14ac:dyDescent="0.2">
      <c r="A5958" s="227">
        <v>45933</v>
      </c>
      <c r="B5958" s="20" t="s">
        <v>185</v>
      </c>
      <c r="C5958" s="28">
        <v>58503</v>
      </c>
      <c r="D5958" s="56"/>
      <c r="E5958" s="25" t="s">
        <v>6717</v>
      </c>
      <c r="F5958" s="20" t="s">
        <v>79</v>
      </c>
      <c r="H5958" s="23" t="s">
        <v>22</v>
      </c>
      <c r="I5958" s="28" t="s">
        <v>55</v>
      </c>
      <c r="J5958" s="23" t="s">
        <v>261</v>
      </c>
      <c r="K5958" s="156" t="s">
        <v>3155</v>
      </c>
      <c r="M5958" s="229">
        <v>0</v>
      </c>
      <c r="N5958" s="229">
        <v>4000</v>
      </c>
      <c r="O5958" s="217">
        <f t="shared" si="91"/>
        <v>832628.21999999904</v>
      </c>
    </row>
    <row r="5959" spans="1:15" ht="22.05" hidden="1" customHeight="1" x14ac:dyDescent="0.2">
      <c r="A5959" s="227">
        <v>45933</v>
      </c>
      <c r="B5959" s="20" t="s">
        <v>185</v>
      </c>
      <c r="C5959" s="28">
        <v>58504</v>
      </c>
      <c r="D5959" s="56"/>
      <c r="E5959" s="25" t="s">
        <v>6718</v>
      </c>
      <c r="F5959" s="20" t="s">
        <v>79</v>
      </c>
      <c r="H5959" s="23" t="s">
        <v>22</v>
      </c>
      <c r="I5959" s="28" t="s">
        <v>55</v>
      </c>
      <c r="J5959" s="23" t="s">
        <v>73</v>
      </c>
      <c r="K5959" s="156" t="s">
        <v>6727</v>
      </c>
      <c r="M5959" s="229">
        <v>0</v>
      </c>
      <c r="N5959" s="229">
        <v>9900</v>
      </c>
      <c r="O5959" s="217">
        <f t="shared" si="91"/>
        <v>822728.21999999904</v>
      </c>
    </row>
    <row r="5960" spans="1:15" ht="22.05" hidden="1" customHeight="1" x14ac:dyDescent="0.2">
      <c r="A5960" s="227">
        <v>45933</v>
      </c>
      <c r="B5960" s="20" t="s">
        <v>185</v>
      </c>
      <c r="C5960" s="28">
        <v>58505</v>
      </c>
      <c r="D5960" s="56"/>
      <c r="E5960" s="25" t="s">
        <v>157</v>
      </c>
      <c r="F5960" s="20" t="s">
        <v>79</v>
      </c>
      <c r="H5960" s="23" t="s">
        <v>22</v>
      </c>
      <c r="I5960" s="28" t="s">
        <v>103</v>
      </c>
      <c r="J5960" s="23" t="s">
        <v>60</v>
      </c>
      <c r="K5960" s="156" t="s">
        <v>135</v>
      </c>
      <c r="M5960" s="229">
        <v>0</v>
      </c>
      <c r="N5960" s="229">
        <v>650</v>
      </c>
      <c r="O5960" s="217">
        <f t="shared" si="91"/>
        <v>822078.21999999904</v>
      </c>
    </row>
    <row r="5961" spans="1:15" ht="22.05" hidden="1" customHeight="1" x14ac:dyDescent="0.2">
      <c r="A5961" s="227">
        <v>45933</v>
      </c>
      <c r="B5961" s="20" t="s">
        <v>185</v>
      </c>
      <c r="C5961" s="28">
        <v>58506</v>
      </c>
      <c r="D5961" s="56"/>
      <c r="E5961" s="25" t="s">
        <v>6719</v>
      </c>
      <c r="F5961" s="20" t="s">
        <v>79</v>
      </c>
      <c r="H5961" s="23" t="s">
        <v>21</v>
      </c>
      <c r="I5961" s="28" t="s">
        <v>81</v>
      </c>
      <c r="J5961" s="23" t="s">
        <v>167</v>
      </c>
      <c r="M5961" s="229">
        <v>29129.49</v>
      </c>
      <c r="N5961" s="229">
        <v>0</v>
      </c>
      <c r="O5961" s="217">
        <f t="shared" si="91"/>
        <v>851207.70999999903</v>
      </c>
    </row>
    <row r="5962" spans="1:15" ht="22.05" hidden="1" customHeight="1" x14ac:dyDescent="0.2">
      <c r="A5962" s="227">
        <v>45933</v>
      </c>
      <c r="B5962" s="20" t="s">
        <v>185</v>
      </c>
      <c r="C5962" s="28">
        <v>58507</v>
      </c>
      <c r="D5962" s="56"/>
      <c r="E5962" s="25" t="s">
        <v>6720</v>
      </c>
      <c r="F5962" s="20" t="s">
        <v>79</v>
      </c>
      <c r="H5962" s="23" t="s">
        <v>21</v>
      </c>
      <c r="I5962" s="28" t="s">
        <v>81</v>
      </c>
      <c r="J5962" s="23" t="s">
        <v>167</v>
      </c>
      <c r="M5962" s="229">
        <v>22597.18</v>
      </c>
      <c r="N5962" s="229">
        <v>0</v>
      </c>
      <c r="O5962" s="217">
        <f t="shared" si="91"/>
        <v>873804.88999999908</v>
      </c>
    </row>
    <row r="5963" spans="1:15" ht="22.05" hidden="1" customHeight="1" x14ac:dyDescent="0.2">
      <c r="A5963" s="227">
        <v>45933</v>
      </c>
      <c r="B5963" s="20" t="s">
        <v>185</v>
      </c>
      <c r="C5963" s="28">
        <v>58508</v>
      </c>
      <c r="D5963" s="56"/>
      <c r="E5963" s="25" t="s">
        <v>6721</v>
      </c>
      <c r="F5963" s="20" t="s">
        <v>79</v>
      </c>
      <c r="H5963" s="23" t="s">
        <v>21</v>
      </c>
      <c r="I5963" s="28" t="s">
        <v>81</v>
      </c>
      <c r="J5963" s="23" t="s">
        <v>174</v>
      </c>
      <c r="M5963" s="229">
        <v>250000</v>
      </c>
      <c r="N5963" s="229">
        <v>0</v>
      </c>
      <c r="O5963" s="217">
        <f t="shared" si="91"/>
        <v>1123804.8899999992</v>
      </c>
    </row>
    <row r="5964" spans="1:15" ht="22.05" hidden="1" customHeight="1" x14ac:dyDescent="0.2">
      <c r="A5964" s="227">
        <v>45933</v>
      </c>
      <c r="B5964" s="20" t="s">
        <v>185</v>
      </c>
      <c r="C5964" s="28">
        <v>58509</v>
      </c>
      <c r="D5964" s="56"/>
      <c r="E5964" s="25" t="s">
        <v>6722</v>
      </c>
      <c r="F5964" s="20" t="s">
        <v>79</v>
      </c>
      <c r="H5964" s="23" t="s">
        <v>21</v>
      </c>
      <c r="I5964" s="28" t="s">
        <v>81</v>
      </c>
      <c r="J5964" s="23" t="s">
        <v>175</v>
      </c>
      <c r="M5964" s="229">
        <v>250000</v>
      </c>
      <c r="N5964" s="229">
        <v>0</v>
      </c>
      <c r="O5964" s="217">
        <f t="shared" si="91"/>
        <v>1373804.8899999992</v>
      </c>
    </row>
    <row r="5965" spans="1:15" ht="22.05" hidden="1" customHeight="1" x14ac:dyDescent="0.2">
      <c r="A5965" s="227">
        <v>45933</v>
      </c>
      <c r="B5965" s="20" t="s">
        <v>185</v>
      </c>
      <c r="C5965" s="28">
        <v>58510</v>
      </c>
      <c r="D5965" s="56"/>
      <c r="E5965" s="25" t="s">
        <v>143</v>
      </c>
      <c r="F5965" s="20" t="s">
        <v>79</v>
      </c>
      <c r="H5965" s="23" t="s">
        <v>22</v>
      </c>
      <c r="I5965" s="28" t="s">
        <v>53</v>
      </c>
      <c r="J5965" s="23" t="s">
        <v>112</v>
      </c>
      <c r="K5965" s="156" t="s">
        <v>955</v>
      </c>
      <c r="M5965" s="229">
        <v>0</v>
      </c>
      <c r="N5965" s="229">
        <v>101903</v>
      </c>
      <c r="O5965" s="217">
        <f t="shared" si="91"/>
        <v>1271901.8899999992</v>
      </c>
    </row>
    <row r="5966" spans="1:15" ht="22.05" hidden="1" customHeight="1" x14ac:dyDescent="0.2">
      <c r="A5966" s="227">
        <v>45933</v>
      </c>
      <c r="B5966" s="20" t="s">
        <v>185</v>
      </c>
      <c r="C5966" s="28">
        <v>58511</v>
      </c>
      <c r="D5966" s="56"/>
      <c r="E5966" s="25" t="s">
        <v>143</v>
      </c>
      <c r="F5966" s="20" t="s">
        <v>79</v>
      </c>
      <c r="H5966" s="23" t="s">
        <v>22</v>
      </c>
      <c r="I5966" s="28" t="s">
        <v>53</v>
      </c>
      <c r="J5966" s="23" t="s">
        <v>112</v>
      </c>
      <c r="K5966" s="156" t="s">
        <v>954</v>
      </c>
      <c r="M5966" s="229">
        <v>0</v>
      </c>
      <c r="N5966" s="229">
        <v>64541</v>
      </c>
      <c r="O5966" s="217">
        <f t="shared" si="91"/>
        <v>1207360.8899999992</v>
      </c>
    </row>
    <row r="5967" spans="1:15" ht="22.05" hidden="1" customHeight="1" x14ac:dyDescent="0.2">
      <c r="A5967" s="227">
        <v>45933</v>
      </c>
      <c r="B5967" s="20" t="s">
        <v>185</v>
      </c>
      <c r="C5967" s="28">
        <v>58512</v>
      </c>
      <c r="D5967" s="56"/>
      <c r="E5967" s="25" t="s">
        <v>143</v>
      </c>
      <c r="F5967" s="20" t="s">
        <v>79</v>
      </c>
      <c r="H5967" s="23" t="s">
        <v>22</v>
      </c>
      <c r="I5967" s="28" t="s">
        <v>53</v>
      </c>
      <c r="J5967" s="23" t="s">
        <v>112</v>
      </c>
      <c r="K5967" s="156" t="s">
        <v>497</v>
      </c>
      <c r="M5967" s="229">
        <v>0</v>
      </c>
      <c r="N5967" s="229">
        <v>115146</v>
      </c>
      <c r="O5967" s="217">
        <f t="shared" si="91"/>
        <v>1092214.8899999992</v>
      </c>
    </row>
    <row r="5968" spans="1:15" ht="22.05" hidden="1" customHeight="1" x14ac:dyDescent="0.2">
      <c r="A5968" s="227">
        <v>45933</v>
      </c>
      <c r="B5968" s="20" t="s">
        <v>185</v>
      </c>
      <c r="C5968" s="28">
        <v>58513</v>
      </c>
      <c r="D5968" s="56"/>
      <c r="E5968" s="25" t="s">
        <v>143</v>
      </c>
      <c r="F5968" s="20" t="s">
        <v>79</v>
      </c>
      <c r="H5968" s="23" t="s">
        <v>22</v>
      </c>
      <c r="I5968" s="28" t="s">
        <v>53</v>
      </c>
      <c r="J5968" s="23" t="s">
        <v>112</v>
      </c>
      <c r="K5968" s="156" t="s">
        <v>526</v>
      </c>
      <c r="M5968" s="229">
        <v>0</v>
      </c>
      <c r="N5968" s="229">
        <v>57580</v>
      </c>
      <c r="O5968" s="217">
        <f t="shared" si="91"/>
        <v>1034634.8899999992</v>
      </c>
    </row>
    <row r="5969" spans="1:15" ht="22.05" hidden="1" customHeight="1" x14ac:dyDescent="0.2">
      <c r="A5969" s="227">
        <v>45933</v>
      </c>
      <c r="B5969" s="20" t="s">
        <v>185</v>
      </c>
      <c r="C5969" s="28">
        <v>58514</v>
      </c>
      <c r="D5969" s="56"/>
      <c r="E5969" s="25" t="s">
        <v>158</v>
      </c>
      <c r="F5969" s="20" t="s">
        <v>79</v>
      </c>
      <c r="H5969" s="23" t="s">
        <v>22</v>
      </c>
      <c r="I5969" s="28" t="s">
        <v>56</v>
      </c>
      <c r="J5969" s="23" t="s">
        <v>116</v>
      </c>
      <c r="K5969" s="156" t="s">
        <v>139</v>
      </c>
      <c r="M5969" s="229">
        <v>0</v>
      </c>
      <c r="N5969" s="229">
        <v>800</v>
      </c>
      <c r="O5969" s="217">
        <f t="shared" si="91"/>
        <v>1033834.8899999992</v>
      </c>
    </row>
    <row r="5970" spans="1:15" ht="22.05" hidden="1" customHeight="1" x14ac:dyDescent="0.2">
      <c r="A5970" s="227">
        <v>45933</v>
      </c>
      <c r="B5970" s="20" t="s">
        <v>185</v>
      </c>
      <c r="C5970" s="28">
        <v>58515</v>
      </c>
      <c r="D5970" s="56"/>
      <c r="E5970" s="25" t="s">
        <v>128</v>
      </c>
      <c r="F5970" s="20" t="s">
        <v>79</v>
      </c>
      <c r="H5970" s="23" t="s">
        <v>22</v>
      </c>
      <c r="I5970" s="28" t="s">
        <v>56</v>
      </c>
      <c r="J5970" s="23" t="s">
        <v>116</v>
      </c>
      <c r="K5970" s="156" t="s">
        <v>139</v>
      </c>
      <c r="M5970" s="229">
        <v>0</v>
      </c>
      <c r="N5970" s="229">
        <v>80</v>
      </c>
      <c r="O5970" s="217">
        <f t="shared" si="91"/>
        <v>1033754.8899999992</v>
      </c>
    </row>
    <row r="5971" spans="1:15" ht="22.05" hidden="1" customHeight="1" x14ac:dyDescent="0.2">
      <c r="A5971" s="227">
        <v>45933</v>
      </c>
      <c r="B5971" s="20" t="s">
        <v>185</v>
      </c>
      <c r="C5971" s="28">
        <v>58516</v>
      </c>
      <c r="D5971" s="56"/>
      <c r="E5971" s="25" t="s">
        <v>795</v>
      </c>
      <c r="F5971" s="20" t="s">
        <v>79</v>
      </c>
      <c r="H5971" s="23" t="s">
        <v>22</v>
      </c>
      <c r="I5971" s="28" t="s">
        <v>54</v>
      </c>
      <c r="J5971" s="23" t="s">
        <v>41</v>
      </c>
      <c r="K5971" s="156" t="s">
        <v>138</v>
      </c>
      <c r="M5971" s="229">
        <v>0</v>
      </c>
      <c r="N5971" s="229">
        <v>2200</v>
      </c>
      <c r="O5971" s="217">
        <f t="shared" si="91"/>
        <v>1031554.8899999992</v>
      </c>
    </row>
    <row r="5972" spans="1:15" ht="22.05" hidden="1" customHeight="1" x14ac:dyDescent="0.2">
      <c r="A5972" s="227">
        <v>45933</v>
      </c>
      <c r="B5972" s="20" t="s">
        <v>185</v>
      </c>
      <c r="C5972" s="28">
        <v>58517</v>
      </c>
      <c r="D5972" s="56"/>
      <c r="E5972" s="25" t="s">
        <v>6723</v>
      </c>
      <c r="F5972" s="20" t="s">
        <v>79</v>
      </c>
      <c r="H5972" s="23" t="s">
        <v>22</v>
      </c>
      <c r="I5972" s="28" t="s">
        <v>54</v>
      </c>
      <c r="J5972" s="23" t="s">
        <v>61</v>
      </c>
      <c r="K5972" s="156" t="s">
        <v>972</v>
      </c>
      <c r="M5972" s="229">
        <v>0</v>
      </c>
      <c r="N5972" s="229">
        <v>2750</v>
      </c>
      <c r="O5972" s="217">
        <f t="shared" si="91"/>
        <v>1028804.8899999992</v>
      </c>
    </row>
    <row r="5973" spans="1:15" ht="22.05" hidden="1" customHeight="1" x14ac:dyDescent="0.2">
      <c r="A5973" s="227">
        <v>45933</v>
      </c>
      <c r="B5973" s="20" t="s">
        <v>185</v>
      </c>
      <c r="C5973" s="28">
        <v>58518</v>
      </c>
      <c r="D5973" s="56"/>
      <c r="E5973" s="25" t="s">
        <v>6724</v>
      </c>
      <c r="F5973" s="20" t="s">
        <v>79</v>
      </c>
      <c r="H5973" s="23" t="s">
        <v>22</v>
      </c>
      <c r="I5973" s="28" t="s">
        <v>54</v>
      </c>
      <c r="J5973" s="23" t="s">
        <v>41</v>
      </c>
      <c r="K5973" s="156" t="s">
        <v>210</v>
      </c>
      <c r="M5973" s="229">
        <v>0</v>
      </c>
      <c r="N5973" s="229">
        <v>320</v>
      </c>
      <c r="O5973" s="217">
        <f t="shared" si="91"/>
        <v>1028484.8899999992</v>
      </c>
    </row>
    <row r="5974" spans="1:15" ht="22.05" hidden="1" customHeight="1" x14ac:dyDescent="0.2">
      <c r="A5974" s="227">
        <v>45934</v>
      </c>
      <c r="B5974" s="20" t="s">
        <v>185</v>
      </c>
      <c r="C5974" s="28">
        <v>58520</v>
      </c>
      <c r="D5974" s="56"/>
      <c r="E5974" s="25" t="s">
        <v>6728</v>
      </c>
      <c r="F5974" s="20" t="s">
        <v>79</v>
      </c>
      <c r="H5974" s="23" t="s">
        <v>22</v>
      </c>
      <c r="I5974" s="28" t="s">
        <v>53</v>
      </c>
      <c r="J5974" s="23" t="s">
        <v>112</v>
      </c>
      <c r="K5974" s="156" t="s">
        <v>231</v>
      </c>
      <c r="M5974" s="229">
        <v>0</v>
      </c>
      <c r="N5974" s="229">
        <v>12600</v>
      </c>
      <c r="O5974" s="217">
        <f t="shared" si="91"/>
        <v>1015884.8899999992</v>
      </c>
    </row>
    <row r="5975" spans="1:15" ht="22.05" hidden="1" customHeight="1" x14ac:dyDescent="0.2">
      <c r="A5975" s="227">
        <v>45934</v>
      </c>
      <c r="B5975" s="20" t="s">
        <v>185</v>
      </c>
      <c r="C5975" s="28">
        <v>58521</v>
      </c>
      <c r="D5975" s="56"/>
      <c r="E5975" s="25" t="s">
        <v>150</v>
      </c>
      <c r="F5975" s="20" t="s">
        <v>79</v>
      </c>
      <c r="H5975" s="23" t="s">
        <v>22</v>
      </c>
      <c r="I5975" s="28" t="s">
        <v>81</v>
      </c>
      <c r="J5975" s="23" t="s">
        <v>200</v>
      </c>
      <c r="K5975" s="156" t="s">
        <v>413</v>
      </c>
      <c r="M5975" s="229">
        <v>0</v>
      </c>
      <c r="N5975" s="590">
        <v>280000</v>
      </c>
      <c r="O5975" s="217">
        <f t="shared" si="91"/>
        <v>735884.8899999992</v>
      </c>
    </row>
    <row r="5976" spans="1:15" ht="22.05" hidden="1" customHeight="1" x14ac:dyDescent="0.2">
      <c r="A5976" s="227">
        <v>45934</v>
      </c>
      <c r="B5976" s="20" t="s">
        <v>185</v>
      </c>
      <c r="C5976" s="28">
        <v>58522</v>
      </c>
      <c r="D5976" s="56"/>
      <c r="E5976" s="25" t="s">
        <v>6729</v>
      </c>
      <c r="F5976" s="20" t="s">
        <v>79</v>
      </c>
      <c r="H5976" s="23" t="s">
        <v>22</v>
      </c>
      <c r="I5976" s="28" t="s">
        <v>103</v>
      </c>
      <c r="J5976" s="23" t="s">
        <v>215</v>
      </c>
      <c r="K5976" s="156" t="s">
        <v>6736</v>
      </c>
      <c r="M5976" s="229">
        <v>0</v>
      </c>
      <c r="N5976" s="229">
        <v>100000</v>
      </c>
      <c r="O5976" s="217">
        <f t="shared" si="91"/>
        <v>635884.8899999992</v>
      </c>
    </row>
    <row r="5977" spans="1:15" ht="22.05" hidden="1" customHeight="1" x14ac:dyDescent="0.2">
      <c r="A5977" s="227">
        <v>45934</v>
      </c>
      <c r="B5977" s="20" t="s">
        <v>185</v>
      </c>
      <c r="C5977" s="28">
        <v>58523</v>
      </c>
      <c r="D5977" s="56"/>
      <c r="E5977" s="25" t="s">
        <v>130</v>
      </c>
      <c r="F5977" s="20" t="s">
        <v>79</v>
      </c>
      <c r="H5977" s="23" t="s">
        <v>22</v>
      </c>
      <c r="I5977" s="28" t="s">
        <v>53</v>
      </c>
      <c r="J5977" s="23" t="s">
        <v>113</v>
      </c>
      <c r="K5977" s="156" t="s">
        <v>6737</v>
      </c>
      <c r="M5977" s="229">
        <v>0</v>
      </c>
      <c r="N5977" s="229">
        <v>2000</v>
      </c>
      <c r="O5977" s="217">
        <f t="shared" si="91"/>
        <v>633884.8899999992</v>
      </c>
    </row>
    <row r="5978" spans="1:15" ht="22.05" hidden="1" customHeight="1" x14ac:dyDescent="0.2">
      <c r="A5978" s="227">
        <v>45934</v>
      </c>
      <c r="B5978" s="20" t="s">
        <v>185</v>
      </c>
      <c r="C5978" s="28">
        <v>58524</v>
      </c>
      <c r="D5978" s="56"/>
      <c r="E5978" s="25" t="s">
        <v>394</v>
      </c>
      <c r="F5978" s="20" t="s">
        <v>79</v>
      </c>
      <c r="H5978" s="23" t="s">
        <v>22</v>
      </c>
      <c r="I5978" s="28" t="s">
        <v>103</v>
      </c>
      <c r="J5978" s="23" t="s">
        <v>60</v>
      </c>
      <c r="K5978" s="156" t="s">
        <v>6738</v>
      </c>
      <c r="M5978" s="229">
        <v>0</v>
      </c>
      <c r="N5978" s="229">
        <v>160</v>
      </c>
      <c r="O5978" s="217">
        <f t="shared" si="91"/>
        <v>633724.8899999992</v>
      </c>
    </row>
    <row r="5979" spans="1:15" ht="22.05" hidden="1" customHeight="1" x14ac:dyDescent="0.2">
      <c r="A5979" s="227">
        <v>45934</v>
      </c>
      <c r="B5979" s="20" t="s">
        <v>185</v>
      </c>
      <c r="C5979" s="28">
        <v>58525</v>
      </c>
      <c r="D5979" s="56"/>
      <c r="E5979" s="25" t="s">
        <v>154</v>
      </c>
      <c r="F5979" s="20" t="s">
        <v>79</v>
      </c>
      <c r="H5979" s="23" t="s">
        <v>22</v>
      </c>
      <c r="I5979" s="28" t="s">
        <v>103</v>
      </c>
      <c r="J5979" s="23" t="s">
        <v>219</v>
      </c>
      <c r="K5979" s="156" t="s">
        <v>266</v>
      </c>
      <c r="M5979" s="229">
        <v>0</v>
      </c>
      <c r="N5979" s="229">
        <v>408</v>
      </c>
      <c r="O5979" s="217">
        <f t="shared" si="91"/>
        <v>633316.8899999992</v>
      </c>
    </row>
    <row r="5980" spans="1:15" ht="22.05" hidden="1" customHeight="1" x14ac:dyDescent="0.2">
      <c r="A5980" s="227">
        <v>45934</v>
      </c>
      <c r="B5980" s="20" t="s">
        <v>185</v>
      </c>
      <c r="C5980" s="28">
        <v>58526</v>
      </c>
      <c r="D5980" s="56"/>
      <c r="E5980" s="25" t="s">
        <v>158</v>
      </c>
      <c r="F5980" s="20" t="s">
        <v>79</v>
      </c>
      <c r="H5980" s="23" t="s">
        <v>22</v>
      </c>
      <c r="I5980" s="28" t="s">
        <v>56</v>
      </c>
      <c r="J5980" s="23" t="s">
        <v>116</v>
      </c>
      <c r="K5980" s="156" t="s">
        <v>139</v>
      </c>
      <c r="M5980" s="229">
        <v>0</v>
      </c>
      <c r="N5980" s="229">
        <v>600</v>
      </c>
      <c r="O5980" s="217">
        <f t="shared" si="91"/>
        <v>632716.8899999992</v>
      </c>
    </row>
    <row r="5981" spans="1:15" ht="22.05" hidden="1" customHeight="1" x14ac:dyDescent="0.2">
      <c r="A5981" s="227">
        <v>45934</v>
      </c>
      <c r="B5981" s="20" t="s">
        <v>185</v>
      </c>
      <c r="C5981" s="28">
        <v>58527</v>
      </c>
      <c r="D5981" s="56"/>
      <c r="E5981" s="25" t="s">
        <v>2785</v>
      </c>
      <c r="F5981" s="20" t="s">
        <v>79</v>
      </c>
      <c r="H5981" s="23" t="s">
        <v>22</v>
      </c>
      <c r="I5981" s="28" t="s">
        <v>56</v>
      </c>
      <c r="J5981" s="23" t="s">
        <v>116</v>
      </c>
      <c r="K5981" s="156" t="s">
        <v>408</v>
      </c>
      <c r="M5981" s="229">
        <v>0</v>
      </c>
      <c r="N5981" s="229">
        <v>510</v>
      </c>
      <c r="O5981" s="217">
        <f t="shared" si="91"/>
        <v>632206.8899999992</v>
      </c>
    </row>
    <row r="5982" spans="1:15" ht="22.05" hidden="1" customHeight="1" x14ac:dyDescent="0.2">
      <c r="A5982" s="227">
        <v>45934</v>
      </c>
      <c r="B5982" s="20" t="s">
        <v>185</v>
      </c>
      <c r="C5982" s="28">
        <v>58528</v>
      </c>
      <c r="D5982" s="56"/>
      <c r="E5982" s="25" t="s">
        <v>6730</v>
      </c>
      <c r="F5982" s="20" t="s">
        <v>79</v>
      </c>
      <c r="H5982" s="23" t="s">
        <v>22</v>
      </c>
      <c r="I5982" s="28" t="s">
        <v>103</v>
      </c>
      <c r="J5982" s="23" t="s">
        <v>97</v>
      </c>
      <c r="K5982" s="156" t="s">
        <v>1584</v>
      </c>
      <c r="M5982" s="229">
        <v>0</v>
      </c>
      <c r="N5982" s="229">
        <v>3200</v>
      </c>
      <c r="O5982" s="217">
        <f t="shared" si="91"/>
        <v>629006.8899999992</v>
      </c>
    </row>
    <row r="5983" spans="1:15" ht="22.05" hidden="1" customHeight="1" x14ac:dyDescent="0.2">
      <c r="A5983" s="227">
        <v>45934</v>
      </c>
      <c r="B5983" s="20" t="s">
        <v>185</v>
      </c>
      <c r="C5983" s="28">
        <v>58529</v>
      </c>
      <c r="D5983" s="56"/>
      <c r="E5983" s="25" t="s">
        <v>6731</v>
      </c>
      <c r="F5983" s="20" t="s">
        <v>79</v>
      </c>
      <c r="H5983" s="23" t="s">
        <v>22</v>
      </c>
      <c r="I5983" s="28" t="s">
        <v>103</v>
      </c>
      <c r="J5983" s="23" t="s">
        <v>102</v>
      </c>
      <c r="K5983" s="156" t="s">
        <v>6739</v>
      </c>
      <c r="L5983" s="229"/>
      <c r="M5983" s="229">
        <v>0</v>
      </c>
      <c r="N5983" s="229">
        <v>462</v>
      </c>
      <c r="O5983" s="217">
        <f t="shared" si="91"/>
        <v>628544.8899999992</v>
      </c>
    </row>
    <row r="5984" spans="1:15" ht="22.05" hidden="1" customHeight="1" x14ac:dyDescent="0.2">
      <c r="A5984" s="227">
        <v>45934</v>
      </c>
      <c r="B5984" s="20" t="s">
        <v>185</v>
      </c>
      <c r="C5984" s="28">
        <v>58530</v>
      </c>
      <c r="D5984" s="56"/>
      <c r="E5984" s="25" t="s">
        <v>401</v>
      </c>
      <c r="F5984" s="20" t="s">
        <v>79</v>
      </c>
      <c r="H5984" s="23" t="s">
        <v>21</v>
      </c>
      <c r="I5984" s="28" t="s">
        <v>81</v>
      </c>
      <c r="J5984" s="23" t="s">
        <v>200</v>
      </c>
      <c r="M5984" s="590">
        <v>5000</v>
      </c>
      <c r="N5984" s="229">
        <v>0</v>
      </c>
      <c r="O5984" s="217">
        <f t="shared" si="91"/>
        <v>633544.8899999992</v>
      </c>
    </row>
    <row r="5985" spans="1:15" ht="22.05" hidden="1" customHeight="1" x14ac:dyDescent="0.2">
      <c r="A5985" s="227">
        <v>45934</v>
      </c>
      <c r="B5985" s="20" t="s">
        <v>185</v>
      </c>
      <c r="C5985" s="28">
        <v>58531</v>
      </c>
      <c r="D5985" s="56"/>
      <c r="E5985" s="25" t="s">
        <v>5257</v>
      </c>
      <c r="F5985" s="20" t="s">
        <v>79</v>
      </c>
      <c r="H5985" s="23" t="s">
        <v>22</v>
      </c>
      <c r="I5985" s="28" t="s">
        <v>103</v>
      </c>
      <c r="J5985" s="23" t="s">
        <v>102</v>
      </c>
      <c r="K5985" s="156" t="s">
        <v>5794</v>
      </c>
      <c r="M5985" s="229">
        <v>0</v>
      </c>
      <c r="N5985" s="229">
        <v>600</v>
      </c>
      <c r="O5985" s="217">
        <f t="shared" si="91"/>
        <v>632944.8899999992</v>
      </c>
    </row>
    <row r="5986" spans="1:15" ht="22.05" hidden="1" customHeight="1" x14ac:dyDescent="0.2">
      <c r="A5986" s="227">
        <v>45934</v>
      </c>
      <c r="B5986" s="20" t="s">
        <v>185</v>
      </c>
      <c r="C5986" s="28">
        <v>58532</v>
      </c>
      <c r="D5986" s="56"/>
      <c r="E5986" s="25" t="s">
        <v>402</v>
      </c>
      <c r="F5986" s="20" t="s">
        <v>79</v>
      </c>
      <c r="H5986" s="23" t="s">
        <v>22</v>
      </c>
      <c r="I5986" s="28" t="s">
        <v>80</v>
      </c>
      <c r="J5986" s="23" t="s">
        <v>66</v>
      </c>
      <c r="K5986" s="156" t="s">
        <v>544</v>
      </c>
      <c r="M5986" s="229">
        <v>0</v>
      </c>
      <c r="N5986" s="229">
        <v>600</v>
      </c>
      <c r="O5986" s="217">
        <f t="shared" si="91"/>
        <v>632344.8899999992</v>
      </c>
    </row>
    <row r="5987" spans="1:15" ht="22.05" hidden="1" customHeight="1" x14ac:dyDescent="0.2">
      <c r="A5987" s="227">
        <v>45934</v>
      </c>
      <c r="B5987" s="20" t="s">
        <v>185</v>
      </c>
      <c r="C5987" s="28">
        <v>58533</v>
      </c>
      <c r="D5987" s="56"/>
      <c r="E5987" s="25" t="s">
        <v>143</v>
      </c>
      <c r="F5987" s="20" t="s">
        <v>79</v>
      </c>
      <c r="H5987" s="23" t="s">
        <v>22</v>
      </c>
      <c r="I5987" s="28" t="s">
        <v>53</v>
      </c>
      <c r="J5987" s="23" t="s">
        <v>114</v>
      </c>
      <c r="K5987" s="156" t="s">
        <v>273</v>
      </c>
      <c r="M5987" s="229">
        <v>0</v>
      </c>
      <c r="N5987" s="229">
        <v>6550</v>
      </c>
      <c r="O5987" s="217">
        <f t="shared" si="91"/>
        <v>625794.8899999992</v>
      </c>
    </row>
    <row r="5988" spans="1:15" ht="22.05" hidden="1" customHeight="1" x14ac:dyDescent="0.2">
      <c r="A5988" s="227">
        <v>45934</v>
      </c>
      <c r="B5988" s="20" t="s">
        <v>185</v>
      </c>
      <c r="C5988" s="28">
        <v>58534</v>
      </c>
      <c r="D5988" s="56"/>
      <c r="E5988" s="25" t="s">
        <v>143</v>
      </c>
      <c r="F5988" s="20" t="s">
        <v>79</v>
      </c>
      <c r="H5988" s="23" t="s">
        <v>22</v>
      </c>
      <c r="I5988" s="28" t="s">
        <v>53</v>
      </c>
      <c r="J5988" s="23" t="s">
        <v>114</v>
      </c>
      <c r="K5988" s="156" t="s">
        <v>149</v>
      </c>
      <c r="M5988" s="229">
        <v>0</v>
      </c>
      <c r="N5988" s="229">
        <v>20400</v>
      </c>
      <c r="O5988" s="217">
        <f t="shared" si="91"/>
        <v>605394.8899999992</v>
      </c>
    </row>
    <row r="5989" spans="1:15" ht="22.05" hidden="1" customHeight="1" x14ac:dyDescent="0.2">
      <c r="A5989" s="227">
        <v>45934</v>
      </c>
      <c r="B5989" s="20" t="s">
        <v>185</v>
      </c>
      <c r="C5989" s="28">
        <v>58535</v>
      </c>
      <c r="D5989" s="56"/>
      <c r="E5989" s="25" t="s">
        <v>143</v>
      </c>
      <c r="F5989" s="20" t="s">
        <v>79</v>
      </c>
      <c r="H5989" s="23" t="s">
        <v>22</v>
      </c>
      <c r="I5989" s="28" t="s">
        <v>53</v>
      </c>
      <c r="J5989" s="23" t="s">
        <v>112</v>
      </c>
      <c r="K5989" s="156" t="s">
        <v>416</v>
      </c>
      <c r="M5989" s="229">
        <v>0</v>
      </c>
      <c r="N5989" s="229">
        <v>45560</v>
      </c>
      <c r="O5989" s="217">
        <f t="shared" si="91"/>
        <v>559834.8899999992</v>
      </c>
    </row>
    <row r="5990" spans="1:15" ht="22.05" hidden="1" customHeight="1" x14ac:dyDescent="0.2">
      <c r="A5990" s="227">
        <v>45934</v>
      </c>
      <c r="B5990" s="20" t="s">
        <v>185</v>
      </c>
      <c r="C5990" s="28">
        <v>58536</v>
      </c>
      <c r="D5990" s="56"/>
      <c r="E5990" s="25" t="s">
        <v>143</v>
      </c>
      <c r="F5990" s="20" t="s">
        <v>79</v>
      </c>
      <c r="H5990" s="23" t="s">
        <v>22</v>
      </c>
      <c r="I5990" s="28" t="s">
        <v>53</v>
      </c>
      <c r="J5990" s="23" t="s">
        <v>112</v>
      </c>
      <c r="K5990" s="156" t="s">
        <v>1588</v>
      </c>
      <c r="M5990" s="229">
        <v>0</v>
      </c>
      <c r="N5990" s="229">
        <v>16800</v>
      </c>
      <c r="O5990" s="217">
        <f t="shared" si="91"/>
        <v>543034.8899999992</v>
      </c>
    </row>
    <row r="5991" spans="1:15" ht="22.05" hidden="1" customHeight="1" x14ac:dyDescent="0.2">
      <c r="A5991" s="227">
        <v>45934</v>
      </c>
      <c r="B5991" s="20" t="s">
        <v>185</v>
      </c>
      <c r="C5991" s="28">
        <v>58537</v>
      </c>
      <c r="D5991" s="56"/>
      <c r="E5991" s="25" t="s">
        <v>143</v>
      </c>
      <c r="F5991" s="20" t="s">
        <v>79</v>
      </c>
      <c r="H5991" s="23" t="s">
        <v>22</v>
      </c>
      <c r="I5991" s="28" t="s">
        <v>53</v>
      </c>
      <c r="J5991" s="23" t="s">
        <v>112</v>
      </c>
      <c r="K5991" s="156" t="s">
        <v>5797</v>
      </c>
      <c r="M5991" s="229">
        <v>0</v>
      </c>
      <c r="N5991" s="229">
        <v>23800</v>
      </c>
      <c r="O5991" s="217">
        <f t="shared" si="91"/>
        <v>519234.8899999992</v>
      </c>
    </row>
    <row r="5992" spans="1:15" ht="22.05" hidden="1" customHeight="1" x14ac:dyDescent="0.2">
      <c r="A5992" s="227">
        <v>45934</v>
      </c>
      <c r="B5992" s="20" t="s">
        <v>185</v>
      </c>
      <c r="C5992" s="28">
        <v>58538</v>
      </c>
      <c r="D5992" s="56"/>
      <c r="E5992" s="25" t="s">
        <v>143</v>
      </c>
      <c r="F5992" s="20" t="s">
        <v>79</v>
      </c>
      <c r="H5992" s="23" t="s">
        <v>22</v>
      </c>
      <c r="I5992" s="28" t="s">
        <v>53</v>
      </c>
      <c r="J5992" s="23" t="s">
        <v>112</v>
      </c>
      <c r="K5992" s="156" t="s">
        <v>1702</v>
      </c>
      <c r="M5992" s="229">
        <v>0</v>
      </c>
      <c r="N5992" s="229">
        <v>15700</v>
      </c>
      <c r="O5992" s="217">
        <f t="shared" si="91"/>
        <v>503534.8899999992</v>
      </c>
    </row>
    <row r="5993" spans="1:15" ht="22.05" hidden="1" customHeight="1" x14ac:dyDescent="0.2">
      <c r="A5993" s="227">
        <v>45934</v>
      </c>
      <c r="B5993" s="20" t="s">
        <v>185</v>
      </c>
      <c r="C5993" s="28">
        <v>58539</v>
      </c>
      <c r="D5993" s="56"/>
      <c r="E5993" s="25" t="s">
        <v>143</v>
      </c>
      <c r="F5993" s="20" t="s">
        <v>79</v>
      </c>
      <c r="H5993" s="23" t="s">
        <v>22</v>
      </c>
      <c r="I5993" s="28" t="s">
        <v>53</v>
      </c>
      <c r="J5993" s="23" t="s">
        <v>112</v>
      </c>
      <c r="K5993" s="156" t="s">
        <v>5882</v>
      </c>
      <c r="M5993" s="229">
        <v>0</v>
      </c>
      <c r="N5993" s="229">
        <v>18600</v>
      </c>
      <c r="O5993" s="217">
        <f t="shared" si="91"/>
        <v>484934.8899999992</v>
      </c>
    </row>
    <row r="5994" spans="1:15" ht="22.05" hidden="1" customHeight="1" x14ac:dyDescent="0.2">
      <c r="A5994" s="227">
        <v>45934</v>
      </c>
      <c r="B5994" s="20" t="s">
        <v>185</v>
      </c>
      <c r="C5994" s="28">
        <v>58540</v>
      </c>
      <c r="D5994" s="56"/>
      <c r="E5994" s="25" t="s">
        <v>143</v>
      </c>
      <c r="F5994" s="20" t="s">
        <v>79</v>
      </c>
      <c r="H5994" s="23" t="s">
        <v>22</v>
      </c>
      <c r="I5994" s="28" t="s">
        <v>53</v>
      </c>
      <c r="J5994" s="23" t="s">
        <v>112</v>
      </c>
      <c r="K5994" s="156" t="s">
        <v>144</v>
      </c>
      <c r="M5994" s="229">
        <v>0</v>
      </c>
      <c r="N5994" s="229">
        <v>6825</v>
      </c>
      <c r="O5994" s="217">
        <f t="shared" ref="O5994:O6066" si="92">O5993+M5994-N5994</f>
        <v>478109.8899999992</v>
      </c>
    </row>
    <row r="5995" spans="1:15" ht="22.05" hidden="1" customHeight="1" x14ac:dyDescent="0.2">
      <c r="A5995" s="227">
        <v>45934</v>
      </c>
      <c r="B5995" s="20" t="s">
        <v>185</v>
      </c>
      <c r="C5995" s="28">
        <v>58541</v>
      </c>
      <c r="D5995" s="56"/>
      <c r="E5995" s="25" t="s">
        <v>539</v>
      </c>
      <c r="F5995" s="20" t="s">
        <v>79</v>
      </c>
      <c r="H5995" s="23" t="s">
        <v>22</v>
      </c>
      <c r="I5995" s="28" t="s">
        <v>53</v>
      </c>
      <c r="J5995" s="23" t="s">
        <v>112</v>
      </c>
      <c r="K5995" s="156" t="s">
        <v>5798</v>
      </c>
      <c r="M5995" s="229">
        <v>0</v>
      </c>
      <c r="N5995" s="229">
        <v>1241</v>
      </c>
      <c r="O5995" s="217">
        <f t="shared" si="92"/>
        <v>476868.8899999992</v>
      </c>
    </row>
    <row r="5996" spans="1:15" ht="22.05" hidden="1" customHeight="1" x14ac:dyDescent="0.2">
      <c r="A5996" s="227">
        <v>45934</v>
      </c>
      <c r="B5996" s="20" t="s">
        <v>185</v>
      </c>
      <c r="C5996" s="28">
        <v>58542</v>
      </c>
      <c r="D5996" s="56"/>
      <c r="E5996" s="25" t="s">
        <v>143</v>
      </c>
      <c r="F5996" s="20" t="s">
        <v>79</v>
      </c>
      <c r="H5996" s="23" t="s">
        <v>22</v>
      </c>
      <c r="I5996" s="28" t="s">
        <v>53</v>
      </c>
      <c r="J5996" s="23" t="s">
        <v>112</v>
      </c>
      <c r="K5996" s="156" t="s">
        <v>5798</v>
      </c>
      <c r="M5996" s="229">
        <v>0</v>
      </c>
      <c r="N5996" s="229">
        <v>5360</v>
      </c>
      <c r="O5996" s="217">
        <f t="shared" si="92"/>
        <v>471508.8899999992</v>
      </c>
    </row>
    <row r="5997" spans="1:15" ht="22.05" hidden="1" customHeight="1" x14ac:dyDescent="0.2">
      <c r="A5997" s="227">
        <v>45934</v>
      </c>
      <c r="B5997" s="20" t="s">
        <v>185</v>
      </c>
      <c r="C5997" s="28">
        <v>58543</v>
      </c>
      <c r="D5997" s="56"/>
      <c r="E5997" s="25" t="s">
        <v>143</v>
      </c>
      <c r="F5997" s="20" t="s">
        <v>79</v>
      </c>
      <c r="H5997" s="23" t="s">
        <v>22</v>
      </c>
      <c r="I5997" s="28" t="s">
        <v>53</v>
      </c>
      <c r="J5997" s="23" t="s">
        <v>112</v>
      </c>
      <c r="K5997" s="156" t="s">
        <v>1703</v>
      </c>
      <c r="M5997" s="229">
        <v>0</v>
      </c>
      <c r="N5997" s="229">
        <v>18740</v>
      </c>
      <c r="O5997" s="217">
        <f t="shared" si="92"/>
        <v>452768.8899999992</v>
      </c>
    </row>
    <row r="5998" spans="1:15" ht="22.05" hidden="1" customHeight="1" x14ac:dyDescent="0.2">
      <c r="A5998" s="227">
        <v>45934</v>
      </c>
      <c r="B5998" s="20" t="s">
        <v>185</v>
      </c>
      <c r="C5998" s="28">
        <v>58544</v>
      </c>
      <c r="D5998" s="56"/>
      <c r="E5998" s="25" t="s">
        <v>143</v>
      </c>
      <c r="F5998" s="20" t="s">
        <v>79</v>
      </c>
      <c r="H5998" s="23" t="s">
        <v>22</v>
      </c>
      <c r="I5998" s="28" t="s">
        <v>53</v>
      </c>
      <c r="J5998" s="23" t="s">
        <v>112</v>
      </c>
      <c r="K5998" s="156" t="s">
        <v>263</v>
      </c>
      <c r="M5998" s="229">
        <v>0</v>
      </c>
      <c r="N5998" s="229">
        <v>9270</v>
      </c>
      <c r="O5998" s="217">
        <f t="shared" si="92"/>
        <v>443498.8899999992</v>
      </c>
    </row>
    <row r="5999" spans="1:15" ht="22.05" hidden="1" customHeight="1" x14ac:dyDescent="0.2">
      <c r="A5999" s="227">
        <v>45934</v>
      </c>
      <c r="B5999" s="20" t="s">
        <v>185</v>
      </c>
      <c r="C5999" s="28">
        <v>58545</v>
      </c>
      <c r="D5999" s="56"/>
      <c r="E5999" s="25" t="s">
        <v>143</v>
      </c>
      <c r="F5999" s="20" t="s">
        <v>79</v>
      </c>
      <c r="H5999" s="23" t="s">
        <v>22</v>
      </c>
      <c r="I5999" s="28" t="s">
        <v>53</v>
      </c>
      <c r="J5999" s="23" t="s">
        <v>112</v>
      </c>
      <c r="K5999" s="156" t="s">
        <v>148</v>
      </c>
      <c r="M5999" s="229">
        <v>0</v>
      </c>
      <c r="N5999" s="229">
        <v>22709</v>
      </c>
      <c r="O5999" s="217">
        <f t="shared" si="92"/>
        <v>420789.8899999992</v>
      </c>
    </row>
    <row r="6000" spans="1:15" ht="22.05" hidden="1" customHeight="1" x14ac:dyDescent="0.2">
      <c r="A6000" s="227">
        <v>45934</v>
      </c>
      <c r="B6000" s="20" t="s">
        <v>185</v>
      </c>
      <c r="C6000" s="28">
        <v>58546</v>
      </c>
      <c r="D6000" s="56"/>
      <c r="E6000" s="25" t="s">
        <v>143</v>
      </c>
      <c r="F6000" s="20" t="s">
        <v>79</v>
      </c>
      <c r="H6000" s="23" t="s">
        <v>22</v>
      </c>
      <c r="I6000" s="28" t="s">
        <v>53</v>
      </c>
      <c r="J6000" s="23" t="s">
        <v>112</v>
      </c>
      <c r="K6000" s="156" t="s">
        <v>418</v>
      </c>
      <c r="M6000" s="229">
        <v>0</v>
      </c>
      <c r="N6000" s="229">
        <v>16676</v>
      </c>
      <c r="O6000" s="217">
        <f t="shared" si="92"/>
        <v>404113.8899999992</v>
      </c>
    </row>
    <row r="6001" spans="1:15" ht="22.05" hidden="1" customHeight="1" x14ac:dyDescent="0.2">
      <c r="A6001" s="227">
        <v>45934</v>
      </c>
      <c r="B6001" s="20" t="s">
        <v>185</v>
      </c>
      <c r="C6001" s="28">
        <v>58547</v>
      </c>
      <c r="D6001" s="56"/>
      <c r="E6001" s="25" t="s">
        <v>143</v>
      </c>
      <c r="F6001" s="20" t="s">
        <v>79</v>
      </c>
      <c r="H6001" s="23" t="s">
        <v>22</v>
      </c>
      <c r="I6001" s="28" t="s">
        <v>53</v>
      </c>
      <c r="J6001" s="23" t="s">
        <v>112</v>
      </c>
      <c r="K6001" s="156" t="s">
        <v>264</v>
      </c>
      <c r="M6001" s="229">
        <v>0</v>
      </c>
      <c r="N6001" s="229">
        <v>50900</v>
      </c>
      <c r="O6001" s="217">
        <f t="shared" si="92"/>
        <v>353213.8899999992</v>
      </c>
    </row>
    <row r="6002" spans="1:15" ht="22.05" hidden="1" customHeight="1" x14ac:dyDescent="0.2">
      <c r="A6002" s="227">
        <v>45934</v>
      </c>
      <c r="B6002" s="20" t="s">
        <v>185</v>
      </c>
      <c r="C6002" s="28">
        <v>58548</v>
      </c>
      <c r="D6002" s="56"/>
      <c r="E6002" s="25" t="s">
        <v>539</v>
      </c>
      <c r="F6002" s="20" t="s">
        <v>79</v>
      </c>
      <c r="H6002" s="23" t="s">
        <v>22</v>
      </c>
      <c r="I6002" s="28" t="s">
        <v>53</v>
      </c>
      <c r="J6002" s="23" t="s">
        <v>112</v>
      </c>
      <c r="K6002" s="156" t="s">
        <v>264</v>
      </c>
      <c r="M6002" s="229">
        <v>0</v>
      </c>
      <c r="N6002" s="229">
        <v>400</v>
      </c>
      <c r="O6002" s="217">
        <f t="shared" si="92"/>
        <v>352813.8899999992</v>
      </c>
    </row>
    <row r="6003" spans="1:15" ht="22.05" hidden="1" customHeight="1" x14ac:dyDescent="0.2">
      <c r="A6003" s="227">
        <v>45934</v>
      </c>
      <c r="B6003" s="20" t="s">
        <v>185</v>
      </c>
      <c r="C6003" s="28">
        <v>58549</v>
      </c>
      <c r="D6003" s="56"/>
      <c r="E6003" s="328" t="s">
        <v>141</v>
      </c>
      <c r="F6003" s="329" t="s">
        <v>79</v>
      </c>
      <c r="G6003" s="330"/>
      <c r="H6003" s="331" t="s">
        <v>22</v>
      </c>
      <c r="I6003" s="331" t="s">
        <v>54</v>
      </c>
      <c r="J6003" s="331" t="s">
        <v>63</v>
      </c>
      <c r="K6003" s="332" t="s">
        <v>225</v>
      </c>
      <c r="L6003" s="333">
        <v>75000</v>
      </c>
      <c r="M6003" s="333">
        <v>0</v>
      </c>
      <c r="N6003" s="333">
        <v>10000</v>
      </c>
      <c r="O6003" s="217">
        <f t="shared" si="92"/>
        <v>342813.8899999992</v>
      </c>
    </row>
    <row r="6004" spans="1:15" ht="22.05" hidden="1" customHeight="1" x14ac:dyDescent="0.2">
      <c r="A6004" s="227">
        <v>45934</v>
      </c>
      <c r="B6004" s="20" t="s">
        <v>185</v>
      </c>
      <c r="C6004" s="28">
        <v>58549</v>
      </c>
      <c r="D6004" s="56"/>
      <c r="E6004" s="328" t="s">
        <v>559</v>
      </c>
      <c r="F6004" s="329" t="s">
        <v>79</v>
      </c>
      <c r="G6004" s="330"/>
      <c r="H6004" s="331" t="s">
        <v>22</v>
      </c>
      <c r="I6004" s="331" t="s">
        <v>54</v>
      </c>
      <c r="J6004" s="331" t="s">
        <v>41</v>
      </c>
      <c r="K6004" s="332" t="s">
        <v>225</v>
      </c>
      <c r="L6004" s="333">
        <v>75000</v>
      </c>
      <c r="M6004" s="333">
        <v>0</v>
      </c>
      <c r="N6004" s="333">
        <v>20000</v>
      </c>
      <c r="O6004" s="217">
        <f t="shared" si="92"/>
        <v>322813.8899999992</v>
      </c>
    </row>
    <row r="6005" spans="1:15" ht="22.05" hidden="1" customHeight="1" x14ac:dyDescent="0.2">
      <c r="A6005" s="227">
        <v>45934</v>
      </c>
      <c r="B6005" s="20" t="s">
        <v>185</v>
      </c>
      <c r="C6005" s="28">
        <v>58549</v>
      </c>
      <c r="D6005" s="56"/>
      <c r="E6005" s="328" t="s">
        <v>463</v>
      </c>
      <c r="F6005" s="329" t="s">
        <v>79</v>
      </c>
      <c r="G6005" s="330"/>
      <c r="H6005" s="331" t="s">
        <v>22</v>
      </c>
      <c r="I6005" s="331" t="s">
        <v>54</v>
      </c>
      <c r="J6005" s="331" t="s">
        <v>62</v>
      </c>
      <c r="K6005" s="332" t="s">
        <v>225</v>
      </c>
      <c r="L6005" s="333">
        <v>75000</v>
      </c>
      <c r="M6005" s="333">
        <v>0</v>
      </c>
      <c r="N6005" s="333">
        <v>30000</v>
      </c>
      <c r="O6005" s="217">
        <f t="shared" si="92"/>
        <v>292813.8899999992</v>
      </c>
    </row>
    <row r="6006" spans="1:15" ht="22.05" hidden="1" customHeight="1" x14ac:dyDescent="0.2">
      <c r="A6006" s="227">
        <v>45934</v>
      </c>
      <c r="B6006" s="20" t="s">
        <v>185</v>
      </c>
      <c r="C6006" s="28">
        <v>58549</v>
      </c>
      <c r="D6006" s="56"/>
      <c r="E6006" s="328" t="s">
        <v>560</v>
      </c>
      <c r="F6006" s="329" t="s">
        <v>79</v>
      </c>
      <c r="G6006" s="330"/>
      <c r="H6006" s="331" t="s">
        <v>22</v>
      </c>
      <c r="I6006" s="331" t="s">
        <v>54</v>
      </c>
      <c r="J6006" s="331" t="s">
        <v>44</v>
      </c>
      <c r="K6006" s="332" t="s">
        <v>225</v>
      </c>
      <c r="L6006" s="333">
        <v>75000</v>
      </c>
      <c r="M6006" s="333">
        <v>0</v>
      </c>
      <c r="N6006" s="333">
        <v>10000</v>
      </c>
      <c r="O6006" s="217">
        <f t="shared" si="92"/>
        <v>282813.8899999992</v>
      </c>
    </row>
    <row r="6007" spans="1:15" ht="22.05" hidden="1" customHeight="1" x14ac:dyDescent="0.2">
      <c r="A6007" s="227">
        <v>45934</v>
      </c>
      <c r="B6007" s="20" t="s">
        <v>185</v>
      </c>
      <c r="C6007" s="28">
        <v>58549</v>
      </c>
      <c r="D6007" s="56"/>
      <c r="E6007" s="328" t="s">
        <v>561</v>
      </c>
      <c r="F6007" s="329" t="s">
        <v>79</v>
      </c>
      <c r="G6007" s="330"/>
      <c r="H6007" s="331" t="s">
        <v>22</v>
      </c>
      <c r="I6007" s="331" t="s">
        <v>54</v>
      </c>
      <c r="J6007" s="331" t="s">
        <v>63</v>
      </c>
      <c r="K6007" s="332" t="s">
        <v>225</v>
      </c>
      <c r="L6007" s="333">
        <v>75000</v>
      </c>
      <c r="M6007" s="333">
        <v>0</v>
      </c>
      <c r="N6007" s="333">
        <v>5000</v>
      </c>
      <c r="O6007" s="217">
        <f t="shared" si="92"/>
        <v>277813.8899999992</v>
      </c>
    </row>
    <row r="6008" spans="1:15" ht="22.05" hidden="1" customHeight="1" x14ac:dyDescent="0.25">
      <c r="A6008" s="227">
        <v>45934</v>
      </c>
      <c r="B6008" s="20" t="s">
        <v>185</v>
      </c>
      <c r="C6008" s="28">
        <v>58550</v>
      </c>
      <c r="D6008" s="56"/>
      <c r="E6008" s="487" t="s">
        <v>143</v>
      </c>
      <c r="F6008" s="20" t="s">
        <v>79</v>
      </c>
      <c r="G6008" s="55"/>
      <c r="H6008" s="21" t="s">
        <v>22</v>
      </c>
      <c r="I6008" s="21" t="s">
        <v>53</v>
      </c>
      <c r="J6008" s="21" t="s">
        <v>112</v>
      </c>
      <c r="K6008" s="304" t="s">
        <v>56</v>
      </c>
      <c r="L6008" s="303"/>
      <c r="M6008" s="231">
        <v>0</v>
      </c>
      <c r="N6008" s="303">
        <v>28050</v>
      </c>
      <c r="O6008" s="217">
        <f t="shared" si="92"/>
        <v>249763.8899999992</v>
      </c>
    </row>
    <row r="6009" spans="1:15" ht="22.05" hidden="1" customHeight="1" x14ac:dyDescent="0.2">
      <c r="A6009" s="227">
        <v>45934</v>
      </c>
      <c r="B6009" s="20" t="s">
        <v>185</v>
      </c>
      <c r="C6009" s="28">
        <v>58551</v>
      </c>
      <c r="D6009" s="56"/>
      <c r="E6009" s="334" t="s">
        <v>143</v>
      </c>
      <c r="F6009" s="329" t="s">
        <v>79</v>
      </c>
      <c r="G6009" s="330"/>
      <c r="H6009" s="331" t="s">
        <v>22</v>
      </c>
      <c r="I6009" s="331" t="s">
        <v>53</v>
      </c>
      <c r="J6009" s="331" t="s">
        <v>112</v>
      </c>
      <c r="K6009" s="332" t="s">
        <v>145</v>
      </c>
      <c r="L6009" s="333">
        <v>31650</v>
      </c>
      <c r="M6009" s="333">
        <v>0</v>
      </c>
      <c r="N6009" s="333">
        <f>L6009-N6010-N6011-N6012-N6013-N6014</f>
        <v>18750</v>
      </c>
      <c r="O6009" s="217">
        <f t="shared" si="92"/>
        <v>231013.8899999992</v>
      </c>
    </row>
    <row r="6010" spans="1:15" ht="22.05" hidden="1" customHeight="1" x14ac:dyDescent="0.2">
      <c r="A6010" s="227">
        <v>45934</v>
      </c>
      <c r="B6010" s="20" t="s">
        <v>185</v>
      </c>
      <c r="C6010" s="28">
        <v>58551</v>
      </c>
      <c r="D6010" s="56"/>
      <c r="E6010" s="334" t="s">
        <v>558</v>
      </c>
      <c r="F6010" s="329" t="s">
        <v>79</v>
      </c>
      <c r="G6010" s="330"/>
      <c r="H6010" s="331" t="s">
        <v>22</v>
      </c>
      <c r="I6010" s="331" t="s">
        <v>54</v>
      </c>
      <c r="J6010" s="331" t="s">
        <v>61</v>
      </c>
      <c r="K6010" s="332" t="s">
        <v>145</v>
      </c>
      <c r="L6010" s="333">
        <v>31650</v>
      </c>
      <c r="M6010" s="333">
        <v>0</v>
      </c>
      <c r="N6010" s="333">
        <v>1800</v>
      </c>
      <c r="O6010" s="217">
        <f t="shared" si="92"/>
        <v>229213.8899999992</v>
      </c>
    </row>
    <row r="6011" spans="1:15" ht="22.05" hidden="1" customHeight="1" x14ac:dyDescent="0.2">
      <c r="A6011" s="227">
        <v>45934</v>
      </c>
      <c r="B6011" s="20" t="s">
        <v>185</v>
      </c>
      <c r="C6011" s="28">
        <v>58551</v>
      </c>
      <c r="D6011" s="56"/>
      <c r="E6011" s="328" t="s">
        <v>555</v>
      </c>
      <c r="F6011" s="329" t="s">
        <v>79</v>
      </c>
      <c r="G6011" s="330"/>
      <c r="H6011" s="331" t="s">
        <v>22</v>
      </c>
      <c r="I6011" s="331" t="s">
        <v>54</v>
      </c>
      <c r="J6011" s="331" t="s">
        <v>61</v>
      </c>
      <c r="K6011" s="332" t="s">
        <v>145</v>
      </c>
      <c r="L6011" s="333">
        <v>31650</v>
      </c>
      <c r="M6011" s="333">
        <v>0</v>
      </c>
      <c r="N6011" s="333">
        <v>1500</v>
      </c>
      <c r="O6011" s="217">
        <f t="shared" si="92"/>
        <v>227713.8899999992</v>
      </c>
    </row>
    <row r="6012" spans="1:15" ht="22.05" hidden="1" customHeight="1" x14ac:dyDescent="0.2">
      <c r="A6012" s="227">
        <v>45934</v>
      </c>
      <c r="B6012" s="20" t="s">
        <v>185</v>
      </c>
      <c r="C6012" s="28">
        <v>58551</v>
      </c>
      <c r="D6012" s="56"/>
      <c r="E6012" s="328" t="s">
        <v>556</v>
      </c>
      <c r="F6012" s="329" t="s">
        <v>79</v>
      </c>
      <c r="G6012" s="330"/>
      <c r="H6012" s="331" t="s">
        <v>22</v>
      </c>
      <c r="I6012" s="331" t="s">
        <v>54</v>
      </c>
      <c r="J6012" s="331" t="s">
        <v>32</v>
      </c>
      <c r="K6012" s="332" t="s">
        <v>145</v>
      </c>
      <c r="L6012" s="333">
        <v>31650</v>
      </c>
      <c r="M6012" s="333">
        <v>0</v>
      </c>
      <c r="N6012" s="333">
        <v>6000</v>
      </c>
      <c r="O6012" s="217">
        <f t="shared" si="92"/>
        <v>221713.8899999992</v>
      </c>
    </row>
    <row r="6013" spans="1:15" ht="22.05" hidden="1" customHeight="1" x14ac:dyDescent="0.2">
      <c r="A6013" s="227">
        <v>45934</v>
      </c>
      <c r="B6013" s="20" t="s">
        <v>185</v>
      </c>
      <c r="C6013" s="28">
        <v>58551</v>
      </c>
      <c r="D6013" s="56"/>
      <c r="E6013" s="328" t="s">
        <v>557</v>
      </c>
      <c r="F6013" s="329" t="s">
        <v>79</v>
      </c>
      <c r="G6013" s="330"/>
      <c r="H6013" s="331" t="s">
        <v>22</v>
      </c>
      <c r="I6013" s="331" t="s">
        <v>54</v>
      </c>
      <c r="J6013" s="331" t="s">
        <v>63</v>
      </c>
      <c r="K6013" s="332" t="s">
        <v>145</v>
      </c>
      <c r="L6013" s="333">
        <v>31650</v>
      </c>
      <c r="M6013" s="333">
        <v>0</v>
      </c>
      <c r="N6013" s="333">
        <v>1800</v>
      </c>
      <c r="O6013" s="217">
        <f t="shared" si="92"/>
        <v>219913.8899999992</v>
      </c>
    </row>
    <row r="6014" spans="1:15" ht="22.05" hidden="1" customHeight="1" x14ac:dyDescent="0.2">
      <c r="A6014" s="227">
        <v>45934</v>
      </c>
      <c r="B6014" s="20" t="s">
        <v>185</v>
      </c>
      <c r="C6014" s="28">
        <v>58551</v>
      </c>
      <c r="D6014" s="56"/>
      <c r="E6014" s="328" t="s">
        <v>3486</v>
      </c>
      <c r="F6014" s="329" t="s">
        <v>79</v>
      </c>
      <c r="G6014" s="330"/>
      <c r="H6014" s="331" t="s">
        <v>22</v>
      </c>
      <c r="I6014" s="331" t="s">
        <v>54</v>
      </c>
      <c r="J6014" s="331" t="s">
        <v>63</v>
      </c>
      <c r="K6014" s="332" t="s">
        <v>145</v>
      </c>
      <c r="L6014" s="333">
        <v>31650</v>
      </c>
      <c r="M6014" s="333">
        <v>0</v>
      </c>
      <c r="N6014" s="333">
        <v>1800</v>
      </c>
      <c r="O6014" s="217">
        <f t="shared" si="92"/>
        <v>218113.8899999992</v>
      </c>
    </row>
    <row r="6015" spans="1:15" ht="22.05" hidden="1" customHeight="1" x14ac:dyDescent="0.2">
      <c r="A6015" s="227">
        <v>45934</v>
      </c>
      <c r="B6015" s="20" t="s">
        <v>185</v>
      </c>
      <c r="C6015" s="28">
        <v>58552</v>
      </c>
      <c r="D6015" s="56"/>
      <c r="E6015" s="25" t="s">
        <v>143</v>
      </c>
      <c r="F6015" s="20" t="s">
        <v>79</v>
      </c>
      <c r="H6015" s="23" t="s">
        <v>22</v>
      </c>
      <c r="I6015" s="28" t="s">
        <v>53</v>
      </c>
      <c r="J6015" s="23" t="s">
        <v>112</v>
      </c>
      <c r="K6015" s="156" t="s">
        <v>146</v>
      </c>
      <c r="L6015" s="231"/>
      <c r="M6015" s="231">
        <v>0</v>
      </c>
      <c r="N6015" s="231">
        <v>111500</v>
      </c>
      <c r="O6015" s="217">
        <f t="shared" si="92"/>
        <v>106613.8899999992</v>
      </c>
    </row>
    <row r="6016" spans="1:15" ht="22.05" hidden="1" customHeight="1" x14ac:dyDescent="0.2">
      <c r="A6016" s="227">
        <v>45934</v>
      </c>
      <c r="B6016" s="20" t="s">
        <v>185</v>
      </c>
      <c r="C6016" s="28">
        <v>58553</v>
      </c>
      <c r="D6016" s="56"/>
      <c r="E6016" s="25" t="s">
        <v>5627</v>
      </c>
      <c r="F6016" s="20" t="s">
        <v>79</v>
      </c>
      <c r="H6016" s="23" t="s">
        <v>22</v>
      </c>
      <c r="I6016" s="28" t="s">
        <v>103</v>
      </c>
      <c r="J6016" s="23" t="s">
        <v>214</v>
      </c>
      <c r="K6016" s="156" t="s">
        <v>134</v>
      </c>
      <c r="L6016" s="231"/>
      <c r="M6016" s="231">
        <v>0</v>
      </c>
      <c r="N6016" s="231">
        <v>200</v>
      </c>
      <c r="O6016" s="217">
        <f t="shared" si="92"/>
        <v>106413.8899999992</v>
      </c>
    </row>
    <row r="6017" spans="1:15" ht="22.05" hidden="1" customHeight="1" x14ac:dyDescent="0.2">
      <c r="A6017" s="227">
        <v>45934</v>
      </c>
      <c r="B6017" s="20" t="s">
        <v>185</v>
      </c>
      <c r="C6017" s="28">
        <v>58554</v>
      </c>
      <c r="D6017" s="56"/>
      <c r="E6017" s="25" t="s">
        <v>6732</v>
      </c>
      <c r="F6017" s="20" t="s">
        <v>79</v>
      </c>
      <c r="H6017" s="23" t="s">
        <v>21</v>
      </c>
      <c r="I6017" s="28" t="s">
        <v>28</v>
      </c>
      <c r="J6017" s="23" t="s">
        <v>100</v>
      </c>
      <c r="M6017" s="229">
        <v>1500</v>
      </c>
      <c r="N6017" s="229">
        <v>0</v>
      </c>
      <c r="O6017" s="217">
        <f t="shared" si="92"/>
        <v>107913.8899999992</v>
      </c>
    </row>
    <row r="6018" spans="1:15" ht="22.05" hidden="1" customHeight="1" x14ac:dyDescent="0.2">
      <c r="A6018" s="227">
        <v>45934</v>
      </c>
      <c r="B6018" s="20" t="s">
        <v>185</v>
      </c>
      <c r="C6018" s="28">
        <v>58555</v>
      </c>
      <c r="D6018" s="56"/>
      <c r="E6018" s="25" t="s">
        <v>6733</v>
      </c>
      <c r="F6018" s="20" t="s">
        <v>79</v>
      </c>
      <c r="H6018" s="23" t="s">
        <v>21</v>
      </c>
      <c r="I6018" s="28" t="s">
        <v>28</v>
      </c>
      <c r="J6018" s="23" t="s">
        <v>30</v>
      </c>
      <c r="L6018" s="231"/>
      <c r="M6018" s="231">
        <v>99100</v>
      </c>
      <c r="N6018" s="231">
        <v>0</v>
      </c>
      <c r="O6018" s="217">
        <f t="shared" si="92"/>
        <v>207013.8899999992</v>
      </c>
    </row>
    <row r="6019" spans="1:15" ht="22.05" hidden="1" customHeight="1" x14ac:dyDescent="0.2">
      <c r="A6019" s="227">
        <v>45934</v>
      </c>
      <c r="B6019" s="20" t="s">
        <v>185</v>
      </c>
      <c r="C6019" s="28">
        <v>58556</v>
      </c>
      <c r="D6019" s="56"/>
      <c r="E6019" s="25" t="s">
        <v>2480</v>
      </c>
      <c r="F6019" s="20" t="s">
        <v>79</v>
      </c>
      <c r="H6019" s="23" t="s">
        <v>22</v>
      </c>
      <c r="I6019" s="28" t="s">
        <v>54</v>
      </c>
      <c r="J6019" s="23" t="s">
        <v>41</v>
      </c>
      <c r="K6019" s="156" t="s">
        <v>210</v>
      </c>
      <c r="L6019" s="231"/>
      <c r="M6019" s="231">
        <v>0</v>
      </c>
      <c r="N6019" s="231">
        <v>70</v>
      </c>
      <c r="O6019" s="217">
        <f t="shared" si="92"/>
        <v>206943.8899999992</v>
      </c>
    </row>
    <row r="6020" spans="1:15" ht="22.05" hidden="1" customHeight="1" x14ac:dyDescent="0.2">
      <c r="A6020" s="227">
        <v>45934</v>
      </c>
      <c r="B6020" s="20" t="s">
        <v>185</v>
      </c>
      <c r="C6020" s="28">
        <v>58557</v>
      </c>
      <c r="D6020" s="56"/>
      <c r="E6020" s="25" t="s">
        <v>6734</v>
      </c>
      <c r="F6020" s="20" t="s">
        <v>79</v>
      </c>
      <c r="H6020" s="23" t="s">
        <v>22</v>
      </c>
      <c r="I6020" s="28" t="s">
        <v>54</v>
      </c>
      <c r="J6020" s="23" t="s">
        <v>64</v>
      </c>
      <c r="K6020" s="156" t="s">
        <v>1257</v>
      </c>
      <c r="L6020" s="231"/>
      <c r="M6020" s="231">
        <v>0</v>
      </c>
      <c r="N6020" s="231">
        <v>3000</v>
      </c>
      <c r="O6020" s="217">
        <f t="shared" si="92"/>
        <v>203943.8899999992</v>
      </c>
    </row>
    <row r="6021" spans="1:15" ht="22.05" hidden="1" customHeight="1" x14ac:dyDescent="0.2">
      <c r="A6021" s="227">
        <v>45934</v>
      </c>
      <c r="B6021" s="20" t="s">
        <v>185</v>
      </c>
      <c r="C6021" s="28">
        <v>58558</v>
      </c>
      <c r="D6021" s="56"/>
      <c r="E6021" s="25" t="s">
        <v>6735</v>
      </c>
      <c r="F6021" s="20" t="s">
        <v>79</v>
      </c>
      <c r="H6021" s="23" t="s">
        <v>22</v>
      </c>
      <c r="I6021" s="28" t="s">
        <v>54</v>
      </c>
      <c r="J6021" s="23" t="s">
        <v>64</v>
      </c>
      <c r="K6021" s="156" t="s">
        <v>1257</v>
      </c>
      <c r="L6021" s="231"/>
      <c r="M6021" s="231">
        <v>0</v>
      </c>
      <c r="N6021" s="231">
        <v>3000</v>
      </c>
      <c r="O6021" s="217">
        <f t="shared" si="92"/>
        <v>200943.8899999992</v>
      </c>
    </row>
    <row r="6022" spans="1:15" ht="22.05" hidden="1" customHeight="1" x14ac:dyDescent="0.2">
      <c r="A6022" s="227">
        <v>45935</v>
      </c>
      <c r="B6022" s="20" t="s">
        <v>185</v>
      </c>
      <c r="C6022" s="28">
        <v>58560</v>
      </c>
      <c r="D6022" s="56"/>
      <c r="E6022" s="25" t="s">
        <v>6740</v>
      </c>
      <c r="F6022" s="20" t="s">
        <v>79</v>
      </c>
      <c r="H6022" s="23" t="s">
        <v>22</v>
      </c>
      <c r="I6022" s="28" t="s">
        <v>56</v>
      </c>
      <c r="J6022" s="23" t="s">
        <v>116</v>
      </c>
      <c r="K6022" s="156" t="s">
        <v>629</v>
      </c>
      <c r="L6022" s="231"/>
      <c r="M6022" s="231">
        <v>0</v>
      </c>
      <c r="N6022" s="231">
        <v>10000</v>
      </c>
      <c r="O6022" s="217">
        <f t="shared" si="92"/>
        <v>190943.8899999992</v>
      </c>
    </row>
    <row r="6023" spans="1:15" ht="22.05" hidden="1" customHeight="1" x14ac:dyDescent="0.2">
      <c r="A6023" s="227">
        <v>45935</v>
      </c>
      <c r="B6023" s="20" t="s">
        <v>185</v>
      </c>
      <c r="C6023" s="28">
        <v>58561</v>
      </c>
      <c r="D6023" s="56"/>
      <c r="E6023" s="25" t="s">
        <v>6741</v>
      </c>
      <c r="F6023" s="20" t="s">
        <v>79</v>
      </c>
      <c r="H6023" s="23" t="s">
        <v>22</v>
      </c>
      <c r="I6023" s="28" t="s">
        <v>56</v>
      </c>
      <c r="J6023" s="23" t="s">
        <v>116</v>
      </c>
      <c r="K6023" s="156" t="s">
        <v>897</v>
      </c>
      <c r="M6023" s="229">
        <v>0</v>
      </c>
      <c r="N6023" s="229">
        <v>10000</v>
      </c>
      <c r="O6023" s="217">
        <f t="shared" si="92"/>
        <v>180943.8899999992</v>
      </c>
    </row>
    <row r="6024" spans="1:15" ht="22.05" hidden="1" customHeight="1" x14ac:dyDescent="0.2">
      <c r="A6024" s="227">
        <v>45935</v>
      </c>
      <c r="B6024" s="20" t="s">
        <v>185</v>
      </c>
      <c r="C6024" s="28">
        <v>58562</v>
      </c>
      <c r="D6024" s="56"/>
      <c r="E6024" s="25" t="s">
        <v>6742</v>
      </c>
      <c r="F6024" s="20" t="s">
        <v>79</v>
      </c>
      <c r="H6024" s="23" t="s">
        <v>22</v>
      </c>
      <c r="I6024" s="28" t="s">
        <v>55</v>
      </c>
      <c r="J6024" s="23" t="s">
        <v>261</v>
      </c>
      <c r="K6024" s="156" t="s">
        <v>786</v>
      </c>
      <c r="M6024" s="229">
        <v>0</v>
      </c>
      <c r="N6024" s="229">
        <v>5000</v>
      </c>
      <c r="O6024" s="217">
        <f t="shared" si="92"/>
        <v>175943.8899999992</v>
      </c>
    </row>
    <row r="6025" spans="1:15" ht="22.05" hidden="1" customHeight="1" x14ac:dyDescent="0.2">
      <c r="A6025" s="227">
        <v>45935</v>
      </c>
      <c r="B6025" s="20" t="s">
        <v>185</v>
      </c>
      <c r="C6025" s="28">
        <v>58563</v>
      </c>
      <c r="D6025" s="56"/>
      <c r="E6025" s="25" t="s">
        <v>6743</v>
      </c>
      <c r="F6025" s="20" t="s">
        <v>79</v>
      </c>
      <c r="H6025" s="23" t="s">
        <v>22</v>
      </c>
      <c r="I6025" s="28" t="s">
        <v>55</v>
      </c>
      <c r="J6025" s="23" t="s">
        <v>73</v>
      </c>
      <c r="K6025" s="156" t="s">
        <v>6745</v>
      </c>
      <c r="M6025" s="229">
        <v>0</v>
      </c>
      <c r="N6025" s="229">
        <v>9691</v>
      </c>
      <c r="O6025" s="217">
        <f t="shared" si="92"/>
        <v>166252.8899999992</v>
      </c>
    </row>
    <row r="6026" spans="1:15" ht="22.05" hidden="1" customHeight="1" x14ac:dyDescent="0.2">
      <c r="A6026" s="227">
        <v>45935</v>
      </c>
      <c r="B6026" s="20" t="s">
        <v>185</v>
      </c>
      <c r="C6026" s="28">
        <v>58564</v>
      </c>
      <c r="D6026" s="56"/>
      <c r="E6026" s="25" t="s">
        <v>4341</v>
      </c>
      <c r="F6026" s="20" t="s">
        <v>79</v>
      </c>
      <c r="H6026" s="23" t="s">
        <v>22</v>
      </c>
      <c r="I6026" s="28" t="s">
        <v>103</v>
      </c>
      <c r="J6026" s="23" t="s">
        <v>60</v>
      </c>
      <c r="K6026" s="156" t="s">
        <v>133</v>
      </c>
      <c r="M6026" s="229">
        <v>0</v>
      </c>
      <c r="N6026" s="229">
        <v>200</v>
      </c>
      <c r="O6026" s="217">
        <f t="shared" si="92"/>
        <v>166052.8899999992</v>
      </c>
    </row>
    <row r="6027" spans="1:15" ht="22.05" hidden="1" customHeight="1" x14ac:dyDescent="0.2">
      <c r="A6027" s="227">
        <v>45935</v>
      </c>
      <c r="B6027" s="20" t="s">
        <v>185</v>
      </c>
      <c r="C6027" s="28">
        <v>58565</v>
      </c>
      <c r="D6027" s="56"/>
      <c r="E6027" s="25" t="s">
        <v>6744</v>
      </c>
      <c r="F6027" s="20" t="s">
        <v>79</v>
      </c>
      <c r="H6027" s="23" t="s">
        <v>22</v>
      </c>
      <c r="I6027" s="28" t="s">
        <v>103</v>
      </c>
      <c r="J6027" s="23" t="s">
        <v>102</v>
      </c>
      <c r="K6027" s="156" t="s">
        <v>140</v>
      </c>
      <c r="M6027" s="229">
        <v>0</v>
      </c>
      <c r="N6027" s="229">
        <v>1500</v>
      </c>
      <c r="O6027" s="217">
        <f t="shared" si="92"/>
        <v>164552.8899999992</v>
      </c>
    </row>
    <row r="6028" spans="1:15" ht="22.05" hidden="1" customHeight="1" x14ac:dyDescent="0.2">
      <c r="A6028" s="227">
        <v>45935</v>
      </c>
      <c r="B6028" s="20" t="s">
        <v>185</v>
      </c>
      <c r="C6028" s="28">
        <v>58566</v>
      </c>
      <c r="D6028" s="56"/>
      <c r="E6028" s="25" t="s">
        <v>4341</v>
      </c>
      <c r="F6028" s="20" t="s">
        <v>79</v>
      </c>
      <c r="H6028" s="23" t="s">
        <v>22</v>
      </c>
      <c r="I6028" s="28" t="s">
        <v>56</v>
      </c>
      <c r="J6028" s="23" t="s">
        <v>90</v>
      </c>
      <c r="K6028" s="156" t="s">
        <v>441</v>
      </c>
      <c r="M6028" s="229">
        <v>0</v>
      </c>
      <c r="N6028" s="229">
        <v>200</v>
      </c>
      <c r="O6028" s="217">
        <f t="shared" si="92"/>
        <v>164352.8899999992</v>
      </c>
    </row>
    <row r="6029" spans="1:15" ht="22.05" hidden="1" customHeight="1" x14ac:dyDescent="0.2">
      <c r="A6029" s="227">
        <v>45935</v>
      </c>
      <c r="B6029" s="20" t="s">
        <v>185</v>
      </c>
      <c r="C6029" s="28">
        <v>58567</v>
      </c>
      <c r="D6029" s="56"/>
      <c r="E6029" s="25" t="s">
        <v>2846</v>
      </c>
      <c r="F6029" s="20" t="s">
        <v>79</v>
      </c>
      <c r="H6029" s="23" t="s">
        <v>22</v>
      </c>
      <c r="I6029" s="28" t="s">
        <v>103</v>
      </c>
      <c r="J6029" s="23" t="s">
        <v>95</v>
      </c>
      <c r="K6029" s="156" t="s">
        <v>210</v>
      </c>
      <c r="M6029" s="229">
        <v>0</v>
      </c>
      <c r="N6029" s="229">
        <v>200</v>
      </c>
      <c r="O6029" s="217">
        <f t="shared" si="92"/>
        <v>164152.8899999992</v>
      </c>
    </row>
    <row r="6030" spans="1:15" ht="22.05" hidden="1" customHeight="1" x14ac:dyDescent="0.2">
      <c r="A6030" s="227">
        <v>45935</v>
      </c>
      <c r="B6030" s="20" t="s">
        <v>185</v>
      </c>
      <c r="C6030" s="28">
        <v>58568</v>
      </c>
      <c r="D6030" s="56"/>
      <c r="E6030" s="25" t="s">
        <v>151</v>
      </c>
      <c r="F6030" s="20" t="s">
        <v>79</v>
      </c>
      <c r="H6030" s="23" t="s">
        <v>22</v>
      </c>
      <c r="I6030" s="28" t="s">
        <v>53</v>
      </c>
      <c r="J6030" s="23" t="s">
        <v>112</v>
      </c>
      <c r="K6030" s="156" t="s">
        <v>135</v>
      </c>
      <c r="M6030" s="229">
        <v>0</v>
      </c>
      <c r="N6030" s="229">
        <v>500</v>
      </c>
      <c r="O6030" s="217">
        <f t="shared" si="92"/>
        <v>163652.8899999992</v>
      </c>
    </row>
    <row r="6031" spans="1:15" ht="22.05" hidden="1" customHeight="1" x14ac:dyDescent="0.2">
      <c r="A6031" s="227">
        <v>45936</v>
      </c>
      <c r="B6031" s="20" t="s">
        <v>185</v>
      </c>
      <c r="C6031" s="28">
        <v>58570</v>
      </c>
      <c r="D6031" s="56"/>
      <c r="E6031" s="25" t="s">
        <v>6746</v>
      </c>
      <c r="F6031" s="20" t="s">
        <v>79</v>
      </c>
      <c r="H6031" s="23" t="s">
        <v>22</v>
      </c>
      <c r="I6031" s="28" t="s">
        <v>103</v>
      </c>
      <c r="J6031" s="23" t="s">
        <v>60</v>
      </c>
      <c r="K6031" s="156" t="s">
        <v>2363</v>
      </c>
      <c r="M6031" s="229">
        <v>0</v>
      </c>
      <c r="N6031" s="229">
        <v>3000</v>
      </c>
      <c r="O6031" s="217">
        <f t="shared" si="92"/>
        <v>160652.8899999992</v>
      </c>
    </row>
    <row r="6032" spans="1:15" ht="22.05" hidden="1" customHeight="1" x14ac:dyDescent="0.2">
      <c r="A6032" s="227">
        <v>45936</v>
      </c>
      <c r="B6032" s="20" t="s">
        <v>185</v>
      </c>
      <c r="C6032" s="28">
        <v>58571</v>
      </c>
      <c r="D6032" s="56"/>
      <c r="E6032" s="25" t="s">
        <v>6747</v>
      </c>
      <c r="F6032" s="20" t="s">
        <v>79</v>
      </c>
      <c r="H6032" s="23" t="s">
        <v>22</v>
      </c>
      <c r="I6032" s="28" t="s">
        <v>103</v>
      </c>
      <c r="J6032" s="23" t="s">
        <v>97</v>
      </c>
      <c r="K6032" s="156" t="s">
        <v>134</v>
      </c>
      <c r="M6032" s="229">
        <v>0</v>
      </c>
      <c r="N6032" s="229">
        <v>2700</v>
      </c>
      <c r="O6032" s="217">
        <f t="shared" si="92"/>
        <v>157952.8899999992</v>
      </c>
    </row>
    <row r="6033" spans="1:15" ht="22.05" hidden="1" customHeight="1" x14ac:dyDescent="0.2">
      <c r="A6033" s="227">
        <v>45936</v>
      </c>
      <c r="B6033" s="20" t="s">
        <v>185</v>
      </c>
      <c r="C6033" s="28">
        <v>58572</v>
      </c>
      <c r="D6033" s="56"/>
      <c r="E6033" s="25" t="s">
        <v>6748</v>
      </c>
      <c r="F6033" s="20" t="s">
        <v>79</v>
      </c>
      <c r="H6033" s="23" t="s">
        <v>22</v>
      </c>
      <c r="I6033" s="28" t="s">
        <v>103</v>
      </c>
      <c r="J6033" s="23" t="s">
        <v>102</v>
      </c>
      <c r="K6033" s="156" t="s">
        <v>6757</v>
      </c>
      <c r="M6033" s="229">
        <v>0</v>
      </c>
      <c r="N6033" s="229">
        <v>800</v>
      </c>
      <c r="O6033" s="217">
        <f t="shared" si="92"/>
        <v>157152.8899999992</v>
      </c>
    </row>
    <row r="6034" spans="1:15" ht="22.05" hidden="1" customHeight="1" x14ac:dyDescent="0.2">
      <c r="A6034" s="227">
        <v>45936</v>
      </c>
      <c r="B6034" s="20" t="s">
        <v>185</v>
      </c>
      <c r="C6034" s="28">
        <v>58573</v>
      </c>
      <c r="D6034" s="56"/>
      <c r="E6034" s="25" t="s">
        <v>3073</v>
      </c>
      <c r="F6034" s="20" t="s">
        <v>79</v>
      </c>
      <c r="H6034" s="23" t="s">
        <v>22</v>
      </c>
      <c r="I6034" s="28" t="s">
        <v>53</v>
      </c>
      <c r="J6034" s="23" t="s">
        <v>113</v>
      </c>
      <c r="K6034" s="156" t="s">
        <v>5830</v>
      </c>
      <c r="M6034" s="229">
        <v>0</v>
      </c>
      <c r="N6034" s="229">
        <v>400</v>
      </c>
      <c r="O6034" s="217">
        <f t="shared" si="92"/>
        <v>156752.8899999992</v>
      </c>
    </row>
    <row r="6035" spans="1:15" ht="22.05" hidden="1" customHeight="1" x14ac:dyDescent="0.2">
      <c r="A6035" s="227">
        <v>45936</v>
      </c>
      <c r="B6035" s="20" t="s">
        <v>185</v>
      </c>
      <c r="C6035" s="28">
        <v>58574</v>
      </c>
      <c r="D6035" s="56"/>
      <c r="E6035" s="25" t="s">
        <v>143</v>
      </c>
      <c r="F6035" s="20" t="s">
        <v>79</v>
      </c>
      <c r="H6035" s="23" t="s">
        <v>22</v>
      </c>
      <c r="I6035" s="28" t="s">
        <v>53</v>
      </c>
      <c r="J6035" s="23" t="s">
        <v>112</v>
      </c>
      <c r="K6035" s="156" t="s">
        <v>144</v>
      </c>
      <c r="M6035" s="229">
        <v>0</v>
      </c>
      <c r="N6035" s="229">
        <v>6125</v>
      </c>
      <c r="O6035" s="217">
        <f t="shared" si="92"/>
        <v>150627.8899999992</v>
      </c>
    </row>
    <row r="6036" spans="1:15" ht="22.05" hidden="1" customHeight="1" x14ac:dyDescent="0.2">
      <c r="A6036" s="227">
        <v>45936</v>
      </c>
      <c r="B6036" s="20" t="s">
        <v>185</v>
      </c>
      <c r="C6036" s="28">
        <v>58575</v>
      </c>
      <c r="D6036" s="56"/>
      <c r="E6036" s="25" t="s">
        <v>6749</v>
      </c>
      <c r="F6036" s="20" t="s">
        <v>79</v>
      </c>
      <c r="H6036" s="23" t="s">
        <v>22</v>
      </c>
      <c r="I6036" s="28" t="s">
        <v>103</v>
      </c>
      <c r="J6036" s="23" t="s">
        <v>92</v>
      </c>
      <c r="K6036" s="156" t="s">
        <v>2341</v>
      </c>
      <c r="M6036" s="229">
        <v>0</v>
      </c>
      <c r="N6036" s="229">
        <v>1350</v>
      </c>
      <c r="O6036" s="217">
        <f t="shared" si="92"/>
        <v>149277.8899999992</v>
      </c>
    </row>
    <row r="6037" spans="1:15" ht="22.05" hidden="1" customHeight="1" x14ac:dyDescent="0.2">
      <c r="A6037" s="227">
        <v>45936</v>
      </c>
      <c r="B6037" s="20" t="s">
        <v>185</v>
      </c>
      <c r="C6037" s="28">
        <v>58576</v>
      </c>
      <c r="D6037" s="56"/>
      <c r="E6037" s="25" t="s">
        <v>6750</v>
      </c>
      <c r="F6037" s="20" t="s">
        <v>79</v>
      </c>
      <c r="H6037" s="23" t="s">
        <v>22</v>
      </c>
      <c r="I6037" s="28" t="s">
        <v>103</v>
      </c>
      <c r="J6037" s="23" t="s">
        <v>97</v>
      </c>
      <c r="K6037" s="156" t="s">
        <v>932</v>
      </c>
      <c r="M6037" s="229">
        <v>0</v>
      </c>
      <c r="N6037" s="229">
        <v>6400</v>
      </c>
      <c r="O6037" s="217">
        <f t="shared" si="92"/>
        <v>142877.8899999992</v>
      </c>
    </row>
    <row r="6038" spans="1:15" ht="22.05" hidden="1" customHeight="1" x14ac:dyDescent="0.2">
      <c r="A6038" s="227">
        <v>45936</v>
      </c>
      <c r="B6038" s="20" t="s">
        <v>185</v>
      </c>
      <c r="C6038" s="28">
        <v>58577</v>
      </c>
      <c r="D6038" s="56"/>
      <c r="E6038" s="25" t="s">
        <v>1506</v>
      </c>
      <c r="F6038" s="20" t="s">
        <v>79</v>
      </c>
      <c r="H6038" s="23" t="s">
        <v>22</v>
      </c>
      <c r="I6038" s="28" t="s">
        <v>53</v>
      </c>
      <c r="J6038" s="23" t="s">
        <v>113</v>
      </c>
      <c r="K6038" s="156" t="s">
        <v>163</v>
      </c>
      <c r="M6038" s="229">
        <v>0</v>
      </c>
      <c r="N6038" s="229">
        <v>3600</v>
      </c>
      <c r="O6038" s="217">
        <f t="shared" si="92"/>
        <v>139277.8899999992</v>
      </c>
    </row>
    <row r="6039" spans="1:15" ht="22.05" hidden="1" customHeight="1" x14ac:dyDescent="0.2">
      <c r="A6039" s="227">
        <v>45936</v>
      </c>
      <c r="B6039" s="20" t="s">
        <v>185</v>
      </c>
      <c r="C6039" s="28">
        <v>58578</v>
      </c>
      <c r="D6039" s="56"/>
      <c r="E6039" s="25" t="s">
        <v>646</v>
      </c>
      <c r="F6039" s="20" t="s">
        <v>79</v>
      </c>
      <c r="H6039" s="23" t="s">
        <v>22</v>
      </c>
      <c r="I6039" s="28" t="s">
        <v>53</v>
      </c>
      <c r="J6039" s="23" t="s">
        <v>113</v>
      </c>
      <c r="K6039" s="156" t="s">
        <v>6758</v>
      </c>
      <c r="M6039" s="229">
        <v>0</v>
      </c>
      <c r="N6039" s="229">
        <v>12000</v>
      </c>
      <c r="O6039" s="217">
        <f t="shared" si="92"/>
        <v>127277.8899999992</v>
      </c>
    </row>
    <row r="6040" spans="1:15" ht="22.05" hidden="1" customHeight="1" x14ac:dyDescent="0.2">
      <c r="A6040" s="227">
        <v>45936</v>
      </c>
      <c r="B6040" s="20" t="s">
        <v>185</v>
      </c>
      <c r="C6040" s="28">
        <v>58579</v>
      </c>
      <c r="D6040" s="56"/>
      <c r="E6040" s="25" t="s">
        <v>645</v>
      </c>
      <c r="F6040" s="20" t="s">
        <v>79</v>
      </c>
      <c r="H6040" s="23" t="s">
        <v>22</v>
      </c>
      <c r="I6040" s="28" t="s">
        <v>103</v>
      </c>
      <c r="J6040" s="23" t="s">
        <v>102</v>
      </c>
      <c r="K6040" s="156" t="s">
        <v>6758</v>
      </c>
      <c r="M6040" s="229">
        <v>0</v>
      </c>
      <c r="N6040" s="229">
        <v>5000</v>
      </c>
      <c r="O6040" s="217">
        <f t="shared" si="92"/>
        <v>122277.8899999992</v>
      </c>
    </row>
    <row r="6041" spans="1:15" ht="22.05" hidden="1" customHeight="1" x14ac:dyDescent="0.2">
      <c r="A6041" s="227">
        <v>45936</v>
      </c>
      <c r="B6041" s="20" t="s">
        <v>185</v>
      </c>
      <c r="C6041" s="28">
        <v>58580</v>
      </c>
      <c r="D6041" s="56"/>
      <c r="E6041" s="25" t="s">
        <v>648</v>
      </c>
      <c r="F6041" s="20" t="s">
        <v>79</v>
      </c>
      <c r="H6041" s="23" t="s">
        <v>22</v>
      </c>
      <c r="I6041" s="28" t="s">
        <v>53</v>
      </c>
      <c r="J6041" s="23" t="s">
        <v>113</v>
      </c>
      <c r="K6041" s="156" t="s">
        <v>164</v>
      </c>
      <c r="M6041" s="229">
        <v>0</v>
      </c>
      <c r="N6041" s="229">
        <v>6900</v>
      </c>
      <c r="O6041" s="217">
        <f t="shared" si="92"/>
        <v>115377.8899999992</v>
      </c>
    </row>
    <row r="6042" spans="1:15" ht="22.05" hidden="1" customHeight="1" x14ac:dyDescent="0.2">
      <c r="A6042" s="227">
        <v>45936</v>
      </c>
      <c r="B6042" s="20" t="s">
        <v>185</v>
      </c>
      <c r="C6042" s="28">
        <v>58581</v>
      </c>
      <c r="D6042" s="56"/>
      <c r="E6042" s="25" t="s">
        <v>647</v>
      </c>
      <c r="F6042" s="20" t="s">
        <v>79</v>
      </c>
      <c r="H6042" s="23" t="s">
        <v>22</v>
      </c>
      <c r="I6042" s="28" t="s">
        <v>53</v>
      </c>
      <c r="J6042" s="23" t="s">
        <v>113</v>
      </c>
      <c r="K6042" s="156" t="s">
        <v>6759</v>
      </c>
      <c r="M6042" s="229">
        <v>0</v>
      </c>
      <c r="N6042" s="229">
        <v>1200</v>
      </c>
      <c r="O6042" s="217">
        <f t="shared" si="92"/>
        <v>114177.8899999992</v>
      </c>
    </row>
    <row r="6043" spans="1:15" ht="22.05" hidden="1" customHeight="1" x14ac:dyDescent="0.2">
      <c r="A6043" s="227">
        <v>45936</v>
      </c>
      <c r="B6043" s="20" t="s">
        <v>185</v>
      </c>
      <c r="C6043" s="28">
        <v>58582</v>
      </c>
      <c r="D6043" s="56"/>
      <c r="E6043" s="25" t="s">
        <v>1508</v>
      </c>
      <c r="F6043" s="20" t="s">
        <v>79</v>
      </c>
      <c r="H6043" s="23" t="s">
        <v>22</v>
      </c>
      <c r="I6043" s="28" t="s">
        <v>53</v>
      </c>
      <c r="J6043" s="23" t="s">
        <v>113</v>
      </c>
      <c r="K6043" s="156" t="s">
        <v>660</v>
      </c>
      <c r="M6043" s="229">
        <v>0</v>
      </c>
      <c r="N6043" s="229">
        <v>5400</v>
      </c>
      <c r="O6043" s="217">
        <f t="shared" si="92"/>
        <v>108777.8899999992</v>
      </c>
    </row>
    <row r="6044" spans="1:15" ht="22.05" hidden="1" customHeight="1" x14ac:dyDescent="0.2">
      <c r="A6044" s="227">
        <v>45936</v>
      </c>
      <c r="B6044" s="20" t="s">
        <v>185</v>
      </c>
      <c r="C6044" s="28">
        <v>58583</v>
      </c>
      <c r="D6044" s="56"/>
      <c r="E6044" s="25" t="s">
        <v>539</v>
      </c>
      <c r="F6044" s="20" t="s">
        <v>79</v>
      </c>
      <c r="H6044" s="23" t="s">
        <v>22</v>
      </c>
      <c r="I6044" s="28" t="s">
        <v>53</v>
      </c>
      <c r="J6044" s="23" t="s">
        <v>112</v>
      </c>
      <c r="K6044" s="156" t="s">
        <v>418</v>
      </c>
      <c r="M6044" s="229">
        <v>0</v>
      </c>
      <c r="N6044" s="229">
        <v>360</v>
      </c>
      <c r="O6044" s="217">
        <f t="shared" si="92"/>
        <v>108417.8899999992</v>
      </c>
    </row>
    <row r="6045" spans="1:15" ht="22.05" hidden="1" customHeight="1" x14ac:dyDescent="0.2">
      <c r="A6045" s="227">
        <v>45936</v>
      </c>
      <c r="B6045" s="20" t="s">
        <v>185</v>
      </c>
      <c r="C6045" s="28">
        <v>58584</v>
      </c>
      <c r="D6045" s="56"/>
      <c r="E6045" s="25" t="s">
        <v>1012</v>
      </c>
      <c r="F6045" s="20" t="s">
        <v>79</v>
      </c>
      <c r="H6045" s="23" t="s">
        <v>22</v>
      </c>
      <c r="I6045" s="28" t="s">
        <v>80</v>
      </c>
      <c r="J6045" s="23" t="s">
        <v>67</v>
      </c>
      <c r="K6045" s="156" t="s">
        <v>445</v>
      </c>
      <c r="M6045" s="229">
        <v>0</v>
      </c>
      <c r="N6045" s="229">
        <v>1391</v>
      </c>
      <c r="O6045" s="217">
        <f t="shared" si="92"/>
        <v>107026.8899999992</v>
      </c>
    </row>
    <row r="6046" spans="1:15" ht="22.05" hidden="1" customHeight="1" x14ac:dyDescent="0.2">
      <c r="A6046" s="227">
        <v>45936</v>
      </c>
      <c r="B6046" s="20" t="s">
        <v>185</v>
      </c>
      <c r="C6046" s="28">
        <v>58585</v>
      </c>
      <c r="D6046" s="56"/>
      <c r="E6046" s="25" t="s">
        <v>6751</v>
      </c>
      <c r="F6046" s="20" t="s">
        <v>79</v>
      </c>
      <c r="H6046" s="23" t="s">
        <v>22</v>
      </c>
      <c r="I6046" s="28" t="s">
        <v>54</v>
      </c>
      <c r="J6046" s="23" t="s">
        <v>63</v>
      </c>
      <c r="K6046" s="156" t="s">
        <v>6760</v>
      </c>
      <c r="M6046" s="229">
        <v>0</v>
      </c>
      <c r="N6046" s="229">
        <v>240</v>
      </c>
      <c r="O6046" s="217">
        <f t="shared" si="92"/>
        <v>106786.8899999992</v>
      </c>
    </row>
    <row r="6047" spans="1:15" ht="22.05" hidden="1" customHeight="1" x14ac:dyDescent="0.2">
      <c r="A6047" s="227">
        <v>45936</v>
      </c>
      <c r="B6047" s="20" t="s">
        <v>185</v>
      </c>
      <c r="C6047" s="28">
        <v>58586</v>
      </c>
      <c r="D6047" s="56"/>
      <c r="E6047" s="25" t="s">
        <v>6752</v>
      </c>
      <c r="F6047" s="20" t="s">
        <v>79</v>
      </c>
      <c r="H6047" s="23" t="s">
        <v>22</v>
      </c>
      <c r="I6047" s="28" t="s">
        <v>54</v>
      </c>
      <c r="J6047" s="23" t="s">
        <v>61</v>
      </c>
      <c r="K6047" s="156" t="s">
        <v>445</v>
      </c>
      <c r="M6047" s="229">
        <v>0</v>
      </c>
      <c r="N6047" s="229">
        <v>9000</v>
      </c>
      <c r="O6047" s="217">
        <f t="shared" si="92"/>
        <v>97786.889999999199</v>
      </c>
    </row>
    <row r="6048" spans="1:15" ht="22.05" hidden="1" customHeight="1" x14ac:dyDescent="0.2">
      <c r="A6048" s="227">
        <v>45936</v>
      </c>
      <c r="B6048" s="20" t="s">
        <v>185</v>
      </c>
      <c r="C6048" s="28">
        <v>58587</v>
      </c>
      <c r="D6048" s="56"/>
      <c r="E6048" s="25" t="s">
        <v>753</v>
      </c>
      <c r="F6048" s="20" t="s">
        <v>79</v>
      </c>
      <c r="H6048" s="23" t="s">
        <v>22</v>
      </c>
      <c r="I6048" s="28" t="s">
        <v>103</v>
      </c>
      <c r="J6048" s="23" t="s">
        <v>219</v>
      </c>
      <c r="K6048" s="156" t="s">
        <v>1241</v>
      </c>
      <c r="M6048" s="229">
        <v>0</v>
      </c>
      <c r="N6048" s="229">
        <v>200</v>
      </c>
      <c r="O6048" s="217">
        <f t="shared" si="92"/>
        <v>97586.889999999199</v>
      </c>
    </row>
    <row r="6049" spans="1:15" ht="22.05" hidden="1" customHeight="1" x14ac:dyDescent="0.2">
      <c r="A6049" s="227">
        <v>45936</v>
      </c>
      <c r="B6049" s="20" t="s">
        <v>185</v>
      </c>
      <c r="C6049" s="28">
        <v>58588</v>
      </c>
      <c r="D6049" s="56"/>
      <c r="E6049" s="25" t="s">
        <v>131</v>
      </c>
      <c r="F6049" s="20" t="s">
        <v>79</v>
      </c>
      <c r="H6049" s="23" t="s">
        <v>22</v>
      </c>
      <c r="I6049" s="28" t="s">
        <v>103</v>
      </c>
      <c r="J6049" s="23" t="s">
        <v>214</v>
      </c>
      <c r="K6049" s="156" t="s">
        <v>132</v>
      </c>
      <c r="M6049" s="229">
        <v>0</v>
      </c>
      <c r="N6049" s="229">
        <v>400</v>
      </c>
      <c r="O6049" s="217">
        <f t="shared" si="92"/>
        <v>97186.889999999199</v>
      </c>
    </row>
    <row r="6050" spans="1:15" ht="22.05" hidden="1" customHeight="1" x14ac:dyDescent="0.2">
      <c r="A6050" s="227">
        <v>45936</v>
      </c>
      <c r="B6050" s="20" t="s">
        <v>185</v>
      </c>
      <c r="C6050" s="28">
        <v>58589</v>
      </c>
      <c r="D6050" s="56"/>
      <c r="E6050" s="25" t="s">
        <v>6753</v>
      </c>
      <c r="F6050" s="20" t="s">
        <v>79</v>
      </c>
      <c r="H6050" s="23" t="s">
        <v>22</v>
      </c>
      <c r="I6050" s="28" t="s">
        <v>103</v>
      </c>
      <c r="J6050" s="23" t="s">
        <v>95</v>
      </c>
      <c r="K6050" s="156" t="s">
        <v>6761</v>
      </c>
      <c r="M6050" s="229">
        <v>0</v>
      </c>
      <c r="N6050" s="229">
        <v>100</v>
      </c>
      <c r="O6050" s="217">
        <f t="shared" si="92"/>
        <v>97086.889999999199</v>
      </c>
    </row>
    <row r="6051" spans="1:15" ht="22.05" hidden="1" customHeight="1" x14ac:dyDescent="0.2">
      <c r="A6051" s="227">
        <v>45936</v>
      </c>
      <c r="B6051" s="20" t="s">
        <v>185</v>
      </c>
      <c r="C6051" s="28">
        <v>58590</v>
      </c>
      <c r="D6051" s="56"/>
      <c r="E6051" s="25" t="s">
        <v>6754</v>
      </c>
      <c r="F6051" s="20" t="s">
        <v>79</v>
      </c>
      <c r="H6051" s="23" t="s">
        <v>22</v>
      </c>
      <c r="I6051" s="28" t="s">
        <v>103</v>
      </c>
      <c r="J6051" s="23" t="s">
        <v>92</v>
      </c>
      <c r="K6051" s="156" t="s">
        <v>6762</v>
      </c>
      <c r="M6051" s="229">
        <v>0</v>
      </c>
      <c r="N6051" s="229">
        <v>850</v>
      </c>
      <c r="O6051" s="217">
        <f t="shared" si="92"/>
        <v>96236.889999999199</v>
      </c>
    </row>
    <row r="6052" spans="1:15" ht="22.05" hidden="1" customHeight="1" x14ac:dyDescent="0.2">
      <c r="A6052" s="227">
        <v>45936</v>
      </c>
      <c r="B6052" s="20" t="s">
        <v>185</v>
      </c>
      <c r="C6052" s="28">
        <v>58591</v>
      </c>
      <c r="D6052" s="56"/>
      <c r="E6052" s="25" t="s">
        <v>3602</v>
      </c>
      <c r="F6052" s="20" t="s">
        <v>79</v>
      </c>
      <c r="H6052" s="23" t="s">
        <v>22</v>
      </c>
      <c r="I6052" s="28" t="s">
        <v>103</v>
      </c>
      <c r="J6052" s="23" t="s">
        <v>60</v>
      </c>
      <c r="K6052" s="156" t="s">
        <v>133</v>
      </c>
      <c r="M6052" s="229">
        <v>0</v>
      </c>
      <c r="N6052" s="229">
        <v>3300</v>
      </c>
      <c r="O6052" s="217">
        <f t="shared" si="92"/>
        <v>92936.889999999199</v>
      </c>
    </row>
    <row r="6053" spans="1:15" ht="22.05" hidden="1" customHeight="1" x14ac:dyDescent="0.2">
      <c r="A6053" s="227">
        <v>45936</v>
      </c>
      <c r="B6053" s="20" t="s">
        <v>185</v>
      </c>
      <c r="C6053" s="28">
        <v>58592</v>
      </c>
      <c r="D6053" s="56"/>
      <c r="E6053" s="25" t="s">
        <v>6382</v>
      </c>
      <c r="F6053" s="20" t="s">
        <v>79</v>
      </c>
      <c r="H6053" s="23" t="s">
        <v>22</v>
      </c>
      <c r="I6053" s="28" t="s">
        <v>103</v>
      </c>
      <c r="J6053" s="23" t="s">
        <v>102</v>
      </c>
      <c r="K6053" s="156" t="s">
        <v>4567</v>
      </c>
      <c r="M6053" s="229">
        <v>0</v>
      </c>
      <c r="N6053" s="229">
        <v>1500</v>
      </c>
      <c r="O6053" s="217">
        <f t="shared" si="92"/>
        <v>91436.889999999199</v>
      </c>
    </row>
    <row r="6054" spans="1:15" ht="22.05" hidden="1" customHeight="1" x14ac:dyDescent="0.2">
      <c r="A6054" s="227">
        <v>45936</v>
      </c>
      <c r="B6054" s="20" t="s">
        <v>185</v>
      </c>
      <c r="C6054" s="28">
        <v>58593</v>
      </c>
      <c r="D6054" s="56"/>
      <c r="E6054" s="25" t="s">
        <v>6755</v>
      </c>
      <c r="F6054" s="20" t="s">
        <v>79</v>
      </c>
      <c r="H6054" s="23" t="s">
        <v>22</v>
      </c>
      <c r="I6054" s="28" t="s">
        <v>56</v>
      </c>
      <c r="J6054" s="23" t="s">
        <v>212</v>
      </c>
      <c r="K6054" s="156" t="s">
        <v>413</v>
      </c>
      <c r="L6054" s="229"/>
      <c r="M6054" s="229">
        <v>0</v>
      </c>
      <c r="N6054" s="229">
        <v>1500</v>
      </c>
      <c r="O6054" s="217">
        <f t="shared" si="92"/>
        <v>89936.889999999199</v>
      </c>
    </row>
    <row r="6055" spans="1:15" ht="22.05" hidden="1" customHeight="1" x14ac:dyDescent="0.2">
      <c r="A6055" s="227">
        <v>45936</v>
      </c>
      <c r="B6055" s="20" t="s">
        <v>185</v>
      </c>
      <c r="C6055" s="28">
        <v>58594</v>
      </c>
      <c r="D6055" s="56"/>
      <c r="E6055" s="25" t="s">
        <v>6756</v>
      </c>
      <c r="F6055" s="20" t="s">
        <v>79</v>
      </c>
      <c r="H6055" s="23" t="s">
        <v>22</v>
      </c>
      <c r="I6055" s="28" t="s">
        <v>54</v>
      </c>
      <c r="J6055" s="23" t="s">
        <v>63</v>
      </c>
      <c r="K6055" s="156" t="s">
        <v>141</v>
      </c>
      <c r="M6055" s="229">
        <v>0</v>
      </c>
      <c r="N6055" s="229">
        <v>2003</v>
      </c>
      <c r="O6055" s="217">
        <f t="shared" si="92"/>
        <v>87933.889999999199</v>
      </c>
    </row>
    <row r="6056" spans="1:15" ht="22.05" hidden="1" customHeight="1" x14ac:dyDescent="0.2">
      <c r="A6056" s="227">
        <v>45936</v>
      </c>
      <c r="B6056" s="20" t="s">
        <v>185</v>
      </c>
      <c r="C6056" s="28">
        <v>58595</v>
      </c>
      <c r="D6056" s="56"/>
      <c r="E6056" s="25" t="s">
        <v>154</v>
      </c>
      <c r="F6056" s="20" t="s">
        <v>79</v>
      </c>
      <c r="H6056" s="23" t="s">
        <v>22</v>
      </c>
      <c r="I6056" s="28" t="s">
        <v>103</v>
      </c>
      <c r="J6056" s="23" t="s">
        <v>219</v>
      </c>
      <c r="K6056" s="156" t="s">
        <v>1241</v>
      </c>
      <c r="M6056" s="229">
        <v>0</v>
      </c>
      <c r="N6056" s="229">
        <v>230</v>
      </c>
      <c r="O6056" s="217">
        <f t="shared" si="92"/>
        <v>87703.889999999199</v>
      </c>
    </row>
    <row r="6057" spans="1:15" ht="22.05" hidden="1" customHeight="1" x14ac:dyDescent="0.2">
      <c r="A6057" s="227">
        <v>45936</v>
      </c>
      <c r="B6057" s="20" t="s">
        <v>185</v>
      </c>
      <c r="C6057" s="28">
        <v>58596</v>
      </c>
      <c r="D6057" s="56"/>
      <c r="E6057" s="25" t="s">
        <v>2480</v>
      </c>
      <c r="F6057" s="20" t="s">
        <v>79</v>
      </c>
      <c r="H6057" s="23" t="s">
        <v>22</v>
      </c>
      <c r="I6057" s="28" t="s">
        <v>54</v>
      </c>
      <c r="J6057" s="23" t="s">
        <v>41</v>
      </c>
      <c r="K6057" s="156" t="s">
        <v>210</v>
      </c>
      <c r="M6057" s="229">
        <v>0</v>
      </c>
      <c r="N6057" s="229">
        <v>70</v>
      </c>
      <c r="O6057" s="217">
        <f t="shared" si="92"/>
        <v>87633.889999999199</v>
      </c>
    </row>
    <row r="6058" spans="1:15" ht="22.05" hidden="1" customHeight="1" x14ac:dyDescent="0.2">
      <c r="A6058" s="227">
        <v>45937</v>
      </c>
      <c r="B6058" s="20" t="s">
        <v>185</v>
      </c>
      <c r="C6058" s="28">
        <v>58598</v>
      </c>
      <c r="D6058" s="56"/>
      <c r="E6058" s="25" t="s">
        <v>3053</v>
      </c>
      <c r="F6058" s="20" t="s">
        <v>79</v>
      </c>
      <c r="H6058" s="23" t="s">
        <v>22</v>
      </c>
      <c r="I6058" s="28" t="s">
        <v>54</v>
      </c>
      <c r="J6058" s="23" t="s">
        <v>41</v>
      </c>
      <c r="K6058" s="156" t="s">
        <v>465</v>
      </c>
      <c r="M6058" s="229">
        <v>0</v>
      </c>
      <c r="N6058" s="229">
        <v>500</v>
      </c>
      <c r="O6058" s="217">
        <f t="shared" si="92"/>
        <v>87133.889999999199</v>
      </c>
    </row>
    <row r="6059" spans="1:15" ht="22.05" hidden="1" customHeight="1" x14ac:dyDescent="0.2">
      <c r="A6059" s="227">
        <v>45937</v>
      </c>
      <c r="B6059" s="20" t="s">
        <v>185</v>
      </c>
      <c r="C6059" s="28">
        <v>58599</v>
      </c>
      <c r="D6059" s="56"/>
      <c r="E6059" s="25" t="s">
        <v>128</v>
      </c>
      <c r="F6059" s="20" t="s">
        <v>79</v>
      </c>
      <c r="H6059" s="23" t="s">
        <v>22</v>
      </c>
      <c r="I6059" s="28" t="s">
        <v>56</v>
      </c>
      <c r="J6059" s="23" t="s">
        <v>116</v>
      </c>
      <c r="K6059" s="156" t="s">
        <v>129</v>
      </c>
      <c r="M6059" s="229">
        <v>0</v>
      </c>
      <c r="N6059" s="229">
        <v>80</v>
      </c>
      <c r="O6059" s="217">
        <f t="shared" si="92"/>
        <v>87053.889999999199</v>
      </c>
    </row>
    <row r="6060" spans="1:15" ht="22.05" hidden="1" customHeight="1" x14ac:dyDescent="0.2">
      <c r="A6060" s="227">
        <v>45937</v>
      </c>
      <c r="B6060" s="20" t="s">
        <v>185</v>
      </c>
      <c r="C6060" s="28">
        <v>58600</v>
      </c>
      <c r="D6060" s="56"/>
      <c r="E6060" s="25" t="s">
        <v>6763</v>
      </c>
      <c r="F6060" s="20" t="s">
        <v>79</v>
      </c>
      <c r="H6060" s="23" t="s">
        <v>22</v>
      </c>
      <c r="I6060" s="28" t="s">
        <v>103</v>
      </c>
      <c r="J6060" s="23" t="s">
        <v>92</v>
      </c>
      <c r="K6060" s="156" t="s">
        <v>6775</v>
      </c>
      <c r="M6060" s="229">
        <v>0</v>
      </c>
      <c r="N6060" s="229">
        <v>1200</v>
      </c>
      <c r="O6060" s="217">
        <f t="shared" si="92"/>
        <v>85853.889999999199</v>
      </c>
    </row>
    <row r="6061" spans="1:15" ht="22.05" hidden="1" customHeight="1" x14ac:dyDescent="0.2">
      <c r="A6061" s="227">
        <v>45937</v>
      </c>
      <c r="B6061" s="20" t="s">
        <v>185</v>
      </c>
      <c r="C6061" s="28">
        <v>58601</v>
      </c>
      <c r="D6061" s="56"/>
      <c r="E6061" s="25" t="s">
        <v>6764</v>
      </c>
      <c r="F6061" s="20" t="s">
        <v>79</v>
      </c>
      <c r="H6061" s="23" t="s">
        <v>22</v>
      </c>
      <c r="I6061" s="28" t="s">
        <v>103</v>
      </c>
      <c r="J6061" s="23" t="s">
        <v>92</v>
      </c>
      <c r="K6061" s="156" t="s">
        <v>6776</v>
      </c>
      <c r="M6061" s="229">
        <v>0</v>
      </c>
      <c r="N6061" s="229">
        <v>1600</v>
      </c>
      <c r="O6061" s="217">
        <f t="shared" si="92"/>
        <v>84253.889999999199</v>
      </c>
    </row>
    <row r="6062" spans="1:15" ht="22.05" hidden="1" customHeight="1" x14ac:dyDescent="0.2">
      <c r="A6062" s="227">
        <v>45937</v>
      </c>
      <c r="B6062" s="20" t="s">
        <v>185</v>
      </c>
      <c r="C6062" s="28">
        <v>58602</v>
      </c>
      <c r="D6062" s="56"/>
      <c r="E6062" s="25" t="s">
        <v>6765</v>
      </c>
      <c r="F6062" s="20" t="s">
        <v>79</v>
      </c>
      <c r="H6062" s="23" t="s">
        <v>22</v>
      </c>
      <c r="I6062" s="28" t="s">
        <v>54</v>
      </c>
      <c r="J6062" s="23" t="s">
        <v>44</v>
      </c>
      <c r="K6062" s="156" t="s">
        <v>412</v>
      </c>
      <c r="M6062" s="229">
        <v>0</v>
      </c>
      <c r="N6062" s="229">
        <v>500</v>
      </c>
      <c r="O6062" s="217">
        <f t="shared" si="92"/>
        <v>83753.889999999199</v>
      </c>
    </row>
    <row r="6063" spans="1:15" ht="22.05" hidden="1" customHeight="1" x14ac:dyDescent="0.2">
      <c r="A6063" s="227">
        <v>45937</v>
      </c>
      <c r="B6063" s="20" t="s">
        <v>185</v>
      </c>
      <c r="C6063" s="28">
        <v>58603</v>
      </c>
      <c r="D6063" s="56"/>
      <c r="E6063" s="25" t="s">
        <v>3541</v>
      </c>
      <c r="F6063" s="20" t="s">
        <v>79</v>
      </c>
      <c r="H6063" s="23" t="s">
        <v>22</v>
      </c>
      <c r="I6063" s="28" t="s">
        <v>54</v>
      </c>
      <c r="J6063" s="23" t="s">
        <v>41</v>
      </c>
      <c r="K6063" s="156" t="s">
        <v>465</v>
      </c>
      <c r="M6063" s="229">
        <v>0</v>
      </c>
      <c r="N6063" s="229">
        <v>250</v>
      </c>
      <c r="O6063" s="217">
        <f t="shared" si="92"/>
        <v>83503.889999999199</v>
      </c>
    </row>
    <row r="6064" spans="1:15" ht="22.05" hidden="1" customHeight="1" x14ac:dyDescent="0.2">
      <c r="A6064" s="227">
        <v>45937</v>
      </c>
      <c r="B6064" s="20" t="s">
        <v>185</v>
      </c>
      <c r="C6064" s="28">
        <v>58604</v>
      </c>
      <c r="D6064" s="56"/>
      <c r="E6064" s="25" t="s">
        <v>362</v>
      </c>
      <c r="F6064" s="20" t="s">
        <v>79</v>
      </c>
      <c r="H6064" s="23" t="s">
        <v>22</v>
      </c>
      <c r="I6064" s="28" t="s">
        <v>54</v>
      </c>
      <c r="J6064" s="23" t="s">
        <v>63</v>
      </c>
      <c r="K6064" s="156" t="s">
        <v>141</v>
      </c>
      <c r="M6064" s="229">
        <v>0</v>
      </c>
      <c r="N6064" s="229">
        <v>6968</v>
      </c>
      <c r="O6064" s="217">
        <f t="shared" si="92"/>
        <v>76535.889999999199</v>
      </c>
    </row>
    <row r="6065" spans="1:15" ht="22.05" hidden="1" customHeight="1" x14ac:dyDescent="0.2">
      <c r="A6065" s="227">
        <v>45937</v>
      </c>
      <c r="B6065" s="20" t="s">
        <v>185</v>
      </c>
      <c r="C6065" s="28">
        <v>58605</v>
      </c>
      <c r="D6065" s="56"/>
      <c r="E6065" s="25" t="s">
        <v>3177</v>
      </c>
      <c r="F6065" s="20" t="s">
        <v>79</v>
      </c>
      <c r="H6065" s="23" t="s">
        <v>22</v>
      </c>
      <c r="I6065" s="28" t="s">
        <v>54</v>
      </c>
      <c r="J6065" s="23" t="s">
        <v>63</v>
      </c>
      <c r="K6065" s="156" t="s">
        <v>141</v>
      </c>
      <c r="M6065" s="229">
        <v>0</v>
      </c>
      <c r="N6065" s="229">
        <v>542</v>
      </c>
      <c r="O6065" s="217">
        <f t="shared" si="92"/>
        <v>75993.889999999199</v>
      </c>
    </row>
    <row r="6066" spans="1:15" ht="22.05" hidden="1" customHeight="1" x14ac:dyDescent="0.2">
      <c r="A6066" s="227">
        <v>45937</v>
      </c>
      <c r="B6066" s="20" t="s">
        <v>185</v>
      </c>
      <c r="C6066" s="28">
        <v>58606</v>
      </c>
      <c r="D6066" s="56"/>
      <c r="E6066" s="25" t="s">
        <v>143</v>
      </c>
      <c r="F6066" s="20" t="s">
        <v>79</v>
      </c>
      <c r="H6066" s="23" t="s">
        <v>22</v>
      </c>
      <c r="I6066" s="28" t="s">
        <v>53</v>
      </c>
      <c r="J6066" s="23" t="s">
        <v>112</v>
      </c>
      <c r="K6066" s="156" t="s">
        <v>144</v>
      </c>
      <c r="M6066" s="229">
        <v>0</v>
      </c>
      <c r="N6066" s="229">
        <v>6580</v>
      </c>
      <c r="O6066" s="217">
        <f t="shared" si="92"/>
        <v>69413.889999999199</v>
      </c>
    </row>
    <row r="6067" spans="1:15" ht="22.05" hidden="1" customHeight="1" x14ac:dyDescent="0.2">
      <c r="A6067" s="227">
        <v>45937</v>
      </c>
      <c r="B6067" s="20" t="s">
        <v>185</v>
      </c>
      <c r="C6067" s="28">
        <v>58607</v>
      </c>
      <c r="D6067" s="56"/>
      <c r="E6067" s="25" t="s">
        <v>753</v>
      </c>
      <c r="F6067" s="20" t="s">
        <v>79</v>
      </c>
      <c r="H6067" s="23" t="s">
        <v>22</v>
      </c>
      <c r="I6067" s="28" t="s">
        <v>103</v>
      </c>
      <c r="J6067" s="23" t="s">
        <v>219</v>
      </c>
      <c r="K6067" s="156" t="s">
        <v>266</v>
      </c>
      <c r="M6067" s="229">
        <v>0</v>
      </c>
      <c r="N6067" s="229">
        <v>300</v>
      </c>
      <c r="O6067" s="217">
        <f t="shared" ref="O6067:O6130" si="93">O6066+M6067-N6067</f>
        <v>69113.889999999199</v>
      </c>
    </row>
    <row r="6068" spans="1:15" ht="22.05" hidden="1" customHeight="1" x14ac:dyDescent="0.2">
      <c r="A6068" s="227">
        <v>45937</v>
      </c>
      <c r="B6068" s="20" t="s">
        <v>185</v>
      </c>
      <c r="C6068" s="28">
        <v>58608</v>
      </c>
      <c r="D6068" s="56"/>
      <c r="E6068" s="25" t="s">
        <v>649</v>
      </c>
      <c r="F6068" s="20" t="s">
        <v>79</v>
      </c>
      <c r="H6068" s="23" t="s">
        <v>22</v>
      </c>
      <c r="I6068" s="28" t="s">
        <v>53</v>
      </c>
      <c r="J6068" s="23" t="s">
        <v>113</v>
      </c>
      <c r="K6068" s="156" t="s">
        <v>1515</v>
      </c>
      <c r="M6068" s="229">
        <v>0</v>
      </c>
      <c r="N6068" s="229">
        <v>7500</v>
      </c>
      <c r="O6068" s="217">
        <f t="shared" si="93"/>
        <v>61613.889999999199</v>
      </c>
    </row>
    <row r="6069" spans="1:15" ht="22.05" hidden="1" customHeight="1" x14ac:dyDescent="0.2">
      <c r="A6069" s="227">
        <v>45937</v>
      </c>
      <c r="B6069" s="20" t="s">
        <v>185</v>
      </c>
      <c r="C6069" s="28">
        <v>58609</v>
      </c>
      <c r="D6069" s="56"/>
      <c r="E6069" s="25" t="s">
        <v>2235</v>
      </c>
      <c r="F6069" s="20" t="s">
        <v>79</v>
      </c>
      <c r="H6069" s="23" t="s">
        <v>22</v>
      </c>
      <c r="I6069" s="28" t="s">
        <v>54</v>
      </c>
      <c r="J6069" s="23" t="s">
        <v>63</v>
      </c>
      <c r="K6069" s="156" t="s">
        <v>6777</v>
      </c>
      <c r="M6069" s="229">
        <v>0</v>
      </c>
      <c r="N6069" s="229">
        <v>3600</v>
      </c>
      <c r="O6069" s="217">
        <f t="shared" si="93"/>
        <v>58013.889999999199</v>
      </c>
    </row>
    <row r="6070" spans="1:15" ht="22.05" hidden="1" customHeight="1" x14ac:dyDescent="0.2">
      <c r="A6070" s="227">
        <v>45937</v>
      </c>
      <c r="B6070" s="20" t="s">
        <v>185</v>
      </c>
      <c r="C6070" s="28">
        <v>58610</v>
      </c>
      <c r="D6070" s="56"/>
      <c r="E6070" s="25" t="s">
        <v>6766</v>
      </c>
      <c r="F6070" s="20" t="s">
        <v>79</v>
      </c>
      <c r="H6070" s="23" t="s">
        <v>22</v>
      </c>
      <c r="I6070" s="28" t="s">
        <v>55</v>
      </c>
      <c r="J6070" s="23" t="s">
        <v>261</v>
      </c>
      <c r="K6070" s="156" t="s">
        <v>806</v>
      </c>
      <c r="M6070" s="229">
        <v>0</v>
      </c>
      <c r="N6070" s="229">
        <v>5000</v>
      </c>
      <c r="O6070" s="217">
        <f t="shared" si="93"/>
        <v>53013.889999999199</v>
      </c>
    </row>
    <row r="6071" spans="1:15" ht="22.05" hidden="1" customHeight="1" x14ac:dyDescent="0.2">
      <c r="A6071" s="227">
        <v>45937</v>
      </c>
      <c r="B6071" s="20" t="s">
        <v>185</v>
      </c>
      <c r="C6071" s="28">
        <v>58611</v>
      </c>
      <c r="D6071" s="56"/>
      <c r="E6071" s="25" t="s">
        <v>6767</v>
      </c>
      <c r="F6071" s="20" t="s">
        <v>79</v>
      </c>
      <c r="H6071" s="23" t="s">
        <v>22</v>
      </c>
      <c r="I6071" s="28" t="s">
        <v>55</v>
      </c>
      <c r="J6071" s="23" t="s">
        <v>73</v>
      </c>
      <c r="K6071" s="156" t="s">
        <v>6778</v>
      </c>
      <c r="M6071" s="229">
        <v>0</v>
      </c>
      <c r="N6071" s="229">
        <v>10411</v>
      </c>
      <c r="O6071" s="217">
        <f t="shared" si="93"/>
        <v>42602.889999999199</v>
      </c>
    </row>
    <row r="6072" spans="1:15" ht="22.05" hidden="1" customHeight="1" x14ac:dyDescent="0.2">
      <c r="A6072" s="227">
        <v>45937</v>
      </c>
      <c r="B6072" s="20" t="s">
        <v>185</v>
      </c>
      <c r="C6072" s="28">
        <v>58612</v>
      </c>
      <c r="D6072" s="56"/>
      <c r="E6072" s="25" t="s">
        <v>2955</v>
      </c>
      <c r="F6072" s="20" t="s">
        <v>79</v>
      </c>
      <c r="H6072" s="23" t="s">
        <v>22</v>
      </c>
      <c r="I6072" s="28" t="s">
        <v>103</v>
      </c>
      <c r="J6072" s="23" t="s">
        <v>102</v>
      </c>
      <c r="K6072" s="156" t="s">
        <v>2969</v>
      </c>
      <c r="M6072" s="229">
        <v>0</v>
      </c>
      <c r="N6072" s="229">
        <v>5000</v>
      </c>
      <c r="O6072" s="217">
        <f t="shared" si="93"/>
        <v>37602.889999999199</v>
      </c>
    </row>
    <row r="6073" spans="1:15" ht="22.05" hidden="1" customHeight="1" x14ac:dyDescent="0.2">
      <c r="A6073" s="227">
        <v>45937</v>
      </c>
      <c r="B6073" s="20" t="s">
        <v>185</v>
      </c>
      <c r="C6073" s="28">
        <v>58613</v>
      </c>
      <c r="D6073" s="56"/>
      <c r="E6073" s="25" t="s">
        <v>6768</v>
      </c>
      <c r="F6073" s="20" t="s">
        <v>79</v>
      </c>
      <c r="H6073" s="23" t="s">
        <v>22</v>
      </c>
      <c r="I6073" s="28" t="s">
        <v>54</v>
      </c>
      <c r="J6073" s="23" t="s">
        <v>41</v>
      </c>
      <c r="K6073" s="156" t="s">
        <v>122</v>
      </c>
      <c r="M6073" s="229">
        <v>0</v>
      </c>
      <c r="N6073" s="229">
        <v>1200</v>
      </c>
      <c r="O6073" s="217">
        <f t="shared" si="93"/>
        <v>36402.889999999199</v>
      </c>
    </row>
    <row r="6074" spans="1:15" ht="22.05" hidden="1" customHeight="1" x14ac:dyDescent="0.2">
      <c r="A6074" s="227">
        <v>45937</v>
      </c>
      <c r="B6074" s="20" t="s">
        <v>185</v>
      </c>
      <c r="C6074" s="28">
        <v>58614</v>
      </c>
      <c r="D6074" s="56"/>
      <c r="E6074" s="25" t="s">
        <v>6769</v>
      </c>
      <c r="F6074" s="20" t="s">
        <v>79</v>
      </c>
      <c r="H6074" s="23" t="s">
        <v>22</v>
      </c>
      <c r="I6074" s="28" t="s">
        <v>55</v>
      </c>
      <c r="J6074" s="23" t="s">
        <v>73</v>
      </c>
      <c r="K6074" s="156" t="s">
        <v>140</v>
      </c>
      <c r="M6074" s="229">
        <v>0</v>
      </c>
      <c r="N6074" s="229">
        <v>1500</v>
      </c>
      <c r="O6074" s="217">
        <f t="shared" si="93"/>
        <v>34902.889999999199</v>
      </c>
    </row>
    <row r="6075" spans="1:15" ht="22.05" hidden="1" customHeight="1" x14ac:dyDescent="0.2">
      <c r="A6075" s="227">
        <v>45937</v>
      </c>
      <c r="B6075" s="20" t="s">
        <v>185</v>
      </c>
      <c r="C6075" s="28">
        <v>58615</v>
      </c>
      <c r="D6075" s="56"/>
      <c r="E6075" s="25" t="s">
        <v>6770</v>
      </c>
      <c r="F6075" s="20" t="s">
        <v>79</v>
      </c>
      <c r="H6075" s="23" t="s">
        <v>22</v>
      </c>
      <c r="I6075" s="28" t="s">
        <v>103</v>
      </c>
      <c r="J6075" s="23" t="s">
        <v>95</v>
      </c>
      <c r="K6075" s="156" t="s">
        <v>355</v>
      </c>
      <c r="M6075" s="229">
        <v>0</v>
      </c>
      <c r="N6075" s="229">
        <v>900</v>
      </c>
      <c r="O6075" s="217">
        <f t="shared" si="93"/>
        <v>34002.889999999199</v>
      </c>
    </row>
    <row r="6076" spans="1:15" ht="22.05" hidden="1" customHeight="1" x14ac:dyDescent="0.2">
      <c r="A6076" s="227">
        <v>45937</v>
      </c>
      <c r="B6076" s="20" t="s">
        <v>185</v>
      </c>
      <c r="C6076" s="28">
        <v>58616</v>
      </c>
      <c r="D6076" s="56"/>
      <c r="E6076" s="25" t="s">
        <v>6771</v>
      </c>
      <c r="F6076" s="20" t="s">
        <v>79</v>
      </c>
      <c r="H6076" s="23" t="s">
        <v>22</v>
      </c>
      <c r="I6076" s="28" t="s">
        <v>54</v>
      </c>
      <c r="J6076" s="23" t="s">
        <v>61</v>
      </c>
      <c r="K6076" s="156" t="s">
        <v>445</v>
      </c>
      <c r="M6076" s="229">
        <v>0</v>
      </c>
      <c r="N6076" s="229">
        <v>15280</v>
      </c>
      <c r="O6076" s="217">
        <f t="shared" si="93"/>
        <v>18722.889999999199</v>
      </c>
    </row>
    <row r="6077" spans="1:15" ht="22.05" hidden="1" customHeight="1" x14ac:dyDescent="0.2">
      <c r="A6077" s="227">
        <v>45937</v>
      </c>
      <c r="B6077" s="20" t="s">
        <v>185</v>
      </c>
      <c r="C6077" s="28">
        <v>58617</v>
      </c>
      <c r="D6077" s="56"/>
      <c r="E6077" s="25" t="s">
        <v>154</v>
      </c>
      <c r="F6077" s="20" t="s">
        <v>79</v>
      </c>
      <c r="H6077" s="23" t="s">
        <v>22</v>
      </c>
      <c r="I6077" s="28" t="s">
        <v>103</v>
      </c>
      <c r="J6077" s="23" t="s">
        <v>219</v>
      </c>
      <c r="K6077" s="156" t="s">
        <v>1241</v>
      </c>
      <c r="M6077" s="229">
        <v>0</v>
      </c>
      <c r="N6077" s="229">
        <v>420</v>
      </c>
      <c r="O6077" s="217">
        <f t="shared" si="93"/>
        <v>18302.889999999199</v>
      </c>
    </row>
    <row r="6078" spans="1:15" ht="22.05" hidden="1" customHeight="1" x14ac:dyDescent="0.2">
      <c r="A6078" s="227">
        <v>45937</v>
      </c>
      <c r="B6078" s="20" t="s">
        <v>185</v>
      </c>
      <c r="C6078" s="28">
        <v>58618</v>
      </c>
      <c r="D6078" s="56"/>
      <c r="E6078" s="25" t="s">
        <v>537</v>
      </c>
      <c r="F6078" s="20" t="s">
        <v>79</v>
      </c>
      <c r="H6078" s="23" t="s">
        <v>22</v>
      </c>
      <c r="I6078" s="28" t="s">
        <v>103</v>
      </c>
      <c r="J6078" s="23" t="s">
        <v>214</v>
      </c>
      <c r="K6078" s="156" t="s">
        <v>210</v>
      </c>
      <c r="M6078" s="229">
        <v>0</v>
      </c>
      <c r="N6078" s="229">
        <v>250</v>
      </c>
      <c r="O6078" s="217">
        <f t="shared" si="93"/>
        <v>18052.889999999199</v>
      </c>
    </row>
    <row r="6079" spans="1:15" ht="22.05" hidden="1" customHeight="1" x14ac:dyDescent="0.2">
      <c r="A6079" s="227">
        <v>45937</v>
      </c>
      <c r="B6079" s="20" t="s">
        <v>185</v>
      </c>
      <c r="C6079" s="28">
        <v>58619</v>
      </c>
      <c r="D6079" s="56"/>
      <c r="E6079" s="25" t="s">
        <v>6772</v>
      </c>
      <c r="F6079" s="20" t="s">
        <v>79</v>
      </c>
      <c r="H6079" s="23" t="s">
        <v>22</v>
      </c>
      <c r="I6079" s="28" t="s">
        <v>56</v>
      </c>
      <c r="J6079" s="23" t="s">
        <v>212</v>
      </c>
      <c r="K6079" s="156" t="s">
        <v>235</v>
      </c>
      <c r="M6079" s="229">
        <v>0</v>
      </c>
      <c r="N6079" s="229">
        <v>1000</v>
      </c>
      <c r="O6079" s="217">
        <f t="shared" si="93"/>
        <v>17052.889999999199</v>
      </c>
    </row>
    <row r="6080" spans="1:15" ht="22.05" hidden="1" customHeight="1" x14ac:dyDescent="0.2">
      <c r="A6080" s="227">
        <v>45937</v>
      </c>
      <c r="B6080" s="20" t="s">
        <v>185</v>
      </c>
      <c r="C6080" s="28">
        <v>58620</v>
      </c>
      <c r="D6080" s="56"/>
      <c r="E6080" s="25" t="s">
        <v>6773</v>
      </c>
      <c r="F6080" s="20" t="s">
        <v>79</v>
      </c>
      <c r="H6080" s="23" t="s">
        <v>22</v>
      </c>
      <c r="I6080" s="28" t="s">
        <v>56</v>
      </c>
      <c r="J6080" s="23" t="s">
        <v>212</v>
      </c>
      <c r="K6080" s="156" t="s">
        <v>413</v>
      </c>
      <c r="M6080" s="229">
        <v>0</v>
      </c>
      <c r="N6080" s="229">
        <v>1500</v>
      </c>
      <c r="O6080" s="217">
        <f t="shared" si="93"/>
        <v>15552.889999999199</v>
      </c>
    </row>
    <row r="6081" spans="1:15" ht="22.05" hidden="1" customHeight="1" x14ac:dyDescent="0.2">
      <c r="A6081" s="227">
        <v>45937</v>
      </c>
      <c r="B6081" s="20" t="s">
        <v>185</v>
      </c>
      <c r="C6081" s="28">
        <v>58621</v>
      </c>
      <c r="D6081" s="56"/>
      <c r="E6081" s="25" t="s">
        <v>485</v>
      </c>
      <c r="F6081" s="20" t="s">
        <v>79</v>
      </c>
      <c r="H6081" s="23" t="s">
        <v>22</v>
      </c>
      <c r="I6081" s="28" t="s">
        <v>54</v>
      </c>
      <c r="J6081" s="23" t="s">
        <v>41</v>
      </c>
      <c r="K6081" s="156" t="s">
        <v>210</v>
      </c>
      <c r="M6081" s="229">
        <v>0</v>
      </c>
      <c r="N6081" s="229">
        <v>1000</v>
      </c>
      <c r="O6081" s="217">
        <f t="shared" si="93"/>
        <v>14552.889999999199</v>
      </c>
    </row>
    <row r="6082" spans="1:15" ht="22.05" hidden="1" customHeight="1" x14ac:dyDescent="0.2">
      <c r="A6082" s="227">
        <v>45937</v>
      </c>
      <c r="B6082" s="20" t="s">
        <v>185</v>
      </c>
      <c r="C6082" s="28">
        <v>58622</v>
      </c>
      <c r="D6082" s="56"/>
      <c r="E6082" s="25" t="s">
        <v>224</v>
      </c>
      <c r="F6082" s="20" t="s">
        <v>79</v>
      </c>
      <c r="H6082" s="23" t="s">
        <v>21</v>
      </c>
      <c r="I6082" s="28" t="s">
        <v>28</v>
      </c>
      <c r="J6082" s="23" t="s">
        <v>199</v>
      </c>
      <c r="M6082" s="229">
        <v>91410</v>
      </c>
      <c r="N6082" s="229">
        <v>0</v>
      </c>
      <c r="O6082" s="217">
        <f t="shared" si="93"/>
        <v>105962.8899999992</v>
      </c>
    </row>
    <row r="6083" spans="1:15" ht="22.05" hidden="1" customHeight="1" x14ac:dyDescent="0.2">
      <c r="A6083" s="227">
        <v>45937</v>
      </c>
      <c r="B6083" s="20" t="s">
        <v>185</v>
      </c>
      <c r="C6083" s="28">
        <v>58623</v>
      </c>
      <c r="D6083" s="56"/>
      <c r="E6083" s="25" t="s">
        <v>6774</v>
      </c>
      <c r="F6083" s="20" t="s">
        <v>79</v>
      </c>
      <c r="H6083" s="23" t="s">
        <v>22</v>
      </c>
      <c r="I6083" s="28" t="s">
        <v>54</v>
      </c>
      <c r="J6083" s="23" t="s">
        <v>61</v>
      </c>
      <c r="K6083" s="156" t="s">
        <v>445</v>
      </c>
      <c r="M6083" s="229">
        <v>0</v>
      </c>
      <c r="N6083" s="229">
        <v>16000</v>
      </c>
      <c r="O6083" s="217">
        <f t="shared" si="93"/>
        <v>89962.889999999199</v>
      </c>
    </row>
    <row r="6084" spans="1:15" ht="22.05" hidden="1" customHeight="1" x14ac:dyDescent="0.2">
      <c r="A6084" s="227">
        <v>45938</v>
      </c>
      <c r="B6084" s="20" t="s">
        <v>185</v>
      </c>
      <c r="C6084" s="28">
        <v>58625</v>
      </c>
      <c r="D6084" s="56"/>
      <c r="E6084" s="25" t="s">
        <v>392</v>
      </c>
      <c r="F6084" s="20" t="s">
        <v>79</v>
      </c>
      <c r="H6084" s="23" t="s">
        <v>22</v>
      </c>
      <c r="I6084" s="28" t="s">
        <v>56</v>
      </c>
      <c r="J6084" s="23" t="s">
        <v>116</v>
      </c>
      <c r="K6084" s="156" t="s">
        <v>408</v>
      </c>
      <c r="M6084" s="229">
        <v>0</v>
      </c>
      <c r="N6084" s="229">
        <v>1200</v>
      </c>
      <c r="O6084" s="217">
        <f t="shared" si="93"/>
        <v>88762.889999999199</v>
      </c>
    </row>
    <row r="6085" spans="1:15" ht="22.05" hidden="1" customHeight="1" x14ac:dyDescent="0.2">
      <c r="A6085" s="227">
        <v>45938</v>
      </c>
      <c r="B6085" s="20" t="s">
        <v>185</v>
      </c>
      <c r="C6085" s="28">
        <v>58626</v>
      </c>
      <c r="D6085" s="56"/>
      <c r="E6085" s="25" t="s">
        <v>6779</v>
      </c>
      <c r="F6085" s="20" t="s">
        <v>79</v>
      </c>
      <c r="H6085" s="23" t="s">
        <v>22</v>
      </c>
      <c r="I6085" s="28" t="s">
        <v>103</v>
      </c>
      <c r="J6085" s="23" t="s">
        <v>60</v>
      </c>
      <c r="K6085" s="156" t="s">
        <v>5832</v>
      </c>
      <c r="M6085" s="229">
        <v>0</v>
      </c>
      <c r="N6085" s="229">
        <v>105</v>
      </c>
      <c r="O6085" s="217">
        <f t="shared" si="93"/>
        <v>88657.889999999199</v>
      </c>
    </row>
    <row r="6086" spans="1:15" ht="22.05" hidden="1" customHeight="1" x14ac:dyDescent="0.2">
      <c r="A6086" s="227">
        <v>45938</v>
      </c>
      <c r="B6086" s="20" t="s">
        <v>185</v>
      </c>
      <c r="C6086" s="28">
        <v>58627</v>
      </c>
      <c r="D6086" s="56"/>
      <c r="E6086" s="25" t="s">
        <v>6780</v>
      </c>
      <c r="F6086" s="20" t="s">
        <v>79</v>
      </c>
      <c r="H6086" s="23" t="s">
        <v>22</v>
      </c>
      <c r="I6086" s="28" t="s">
        <v>103</v>
      </c>
      <c r="J6086" s="23" t="s">
        <v>60</v>
      </c>
      <c r="K6086" s="156" t="s">
        <v>133</v>
      </c>
      <c r="M6086" s="229">
        <v>0</v>
      </c>
      <c r="N6086" s="229">
        <v>750</v>
      </c>
      <c r="O6086" s="217">
        <f t="shared" si="93"/>
        <v>87907.889999999199</v>
      </c>
    </row>
    <row r="6087" spans="1:15" ht="22.05" hidden="1" customHeight="1" x14ac:dyDescent="0.2">
      <c r="A6087" s="227">
        <v>45938</v>
      </c>
      <c r="B6087" s="20" t="s">
        <v>185</v>
      </c>
      <c r="C6087" s="28">
        <v>58628</v>
      </c>
      <c r="D6087" s="56"/>
      <c r="E6087" s="25" t="s">
        <v>6781</v>
      </c>
      <c r="F6087" s="20" t="s">
        <v>79</v>
      </c>
      <c r="H6087" s="23" t="s">
        <v>22</v>
      </c>
      <c r="I6087" s="28" t="s">
        <v>103</v>
      </c>
      <c r="J6087" s="23" t="s">
        <v>60</v>
      </c>
      <c r="K6087" s="156" t="s">
        <v>133</v>
      </c>
      <c r="M6087" s="229">
        <v>0</v>
      </c>
      <c r="N6087" s="229">
        <v>350</v>
      </c>
      <c r="O6087" s="217">
        <f t="shared" si="93"/>
        <v>87557.889999999199</v>
      </c>
    </row>
    <row r="6088" spans="1:15" ht="22.05" hidden="1" customHeight="1" x14ac:dyDescent="0.2">
      <c r="A6088" s="227">
        <v>45938</v>
      </c>
      <c r="B6088" s="20" t="s">
        <v>185</v>
      </c>
      <c r="C6088" s="28">
        <v>58629</v>
      </c>
      <c r="D6088" s="56"/>
      <c r="E6088" s="25" t="s">
        <v>6782</v>
      </c>
      <c r="F6088" s="20" t="s">
        <v>79</v>
      </c>
      <c r="H6088" s="23" t="s">
        <v>22</v>
      </c>
      <c r="I6088" s="28" t="s">
        <v>54</v>
      </c>
      <c r="J6088" s="23" t="s">
        <v>41</v>
      </c>
      <c r="K6088" s="156" t="s">
        <v>465</v>
      </c>
      <c r="M6088" s="229">
        <v>0</v>
      </c>
      <c r="N6088" s="229">
        <v>8000</v>
      </c>
      <c r="O6088" s="217">
        <f t="shared" si="93"/>
        <v>79557.889999999199</v>
      </c>
    </row>
    <row r="6089" spans="1:15" ht="22.05" hidden="1" customHeight="1" x14ac:dyDescent="0.2">
      <c r="A6089" s="227">
        <v>45938</v>
      </c>
      <c r="B6089" s="20" t="s">
        <v>185</v>
      </c>
      <c r="C6089" s="28">
        <v>58630</v>
      </c>
      <c r="D6089" s="56"/>
      <c r="E6089" s="25" t="s">
        <v>6783</v>
      </c>
      <c r="F6089" s="20" t="s">
        <v>79</v>
      </c>
      <c r="H6089" s="23" t="s">
        <v>22</v>
      </c>
      <c r="I6089" s="28" t="s">
        <v>103</v>
      </c>
      <c r="J6089" s="23" t="s">
        <v>92</v>
      </c>
      <c r="K6089" s="156" t="s">
        <v>205</v>
      </c>
      <c r="M6089" s="229">
        <v>0</v>
      </c>
      <c r="N6089" s="229">
        <v>5000</v>
      </c>
      <c r="O6089" s="217">
        <f t="shared" si="93"/>
        <v>74557.889999999199</v>
      </c>
    </row>
    <row r="6090" spans="1:15" ht="22.05" hidden="1" customHeight="1" x14ac:dyDescent="0.2">
      <c r="A6090" s="227">
        <v>45938</v>
      </c>
      <c r="B6090" s="20" t="s">
        <v>185</v>
      </c>
      <c r="C6090" s="28">
        <v>58631</v>
      </c>
      <c r="D6090" s="56"/>
      <c r="E6090" s="25" t="s">
        <v>6784</v>
      </c>
      <c r="F6090" s="20" t="s">
        <v>79</v>
      </c>
      <c r="H6090" s="23" t="s">
        <v>22</v>
      </c>
      <c r="I6090" s="28" t="s">
        <v>54</v>
      </c>
      <c r="J6090" s="23" t="s">
        <v>64</v>
      </c>
      <c r="K6090" s="156" t="s">
        <v>1257</v>
      </c>
      <c r="M6090" s="229">
        <v>0</v>
      </c>
      <c r="N6090" s="229">
        <v>3822</v>
      </c>
      <c r="O6090" s="217">
        <f t="shared" si="93"/>
        <v>70735.889999999199</v>
      </c>
    </row>
    <row r="6091" spans="1:15" ht="22.05" hidden="1" customHeight="1" x14ac:dyDescent="0.2">
      <c r="A6091" s="227">
        <v>45938</v>
      </c>
      <c r="B6091" s="20" t="s">
        <v>185</v>
      </c>
      <c r="C6091" s="28">
        <v>58632</v>
      </c>
      <c r="D6091" s="56"/>
      <c r="E6091" s="25" t="s">
        <v>400</v>
      </c>
      <c r="F6091" s="20" t="s">
        <v>79</v>
      </c>
      <c r="H6091" s="23" t="s">
        <v>22</v>
      </c>
      <c r="I6091" s="28" t="s">
        <v>54</v>
      </c>
      <c r="J6091" s="23" t="s">
        <v>44</v>
      </c>
      <c r="K6091" s="156" t="s">
        <v>412</v>
      </c>
      <c r="M6091" s="229">
        <v>0</v>
      </c>
      <c r="N6091" s="229">
        <v>6500</v>
      </c>
      <c r="O6091" s="217">
        <f t="shared" si="93"/>
        <v>64235.889999999199</v>
      </c>
    </row>
    <row r="6092" spans="1:15" ht="22.05" hidden="1" customHeight="1" x14ac:dyDescent="0.2">
      <c r="A6092" s="227">
        <v>45938</v>
      </c>
      <c r="B6092" s="20" t="s">
        <v>185</v>
      </c>
      <c r="C6092" s="28">
        <v>58633</v>
      </c>
      <c r="D6092" s="56"/>
      <c r="E6092" s="25" t="s">
        <v>2150</v>
      </c>
      <c r="F6092" s="20" t="s">
        <v>79</v>
      </c>
      <c r="H6092" s="23" t="s">
        <v>22</v>
      </c>
      <c r="I6092" s="28" t="s">
        <v>80</v>
      </c>
      <c r="J6092" s="23" t="s">
        <v>67</v>
      </c>
      <c r="K6092" s="156" t="s">
        <v>445</v>
      </c>
      <c r="M6092" s="229">
        <v>0</v>
      </c>
      <c r="N6092" s="229">
        <v>5500</v>
      </c>
      <c r="O6092" s="217">
        <f t="shared" si="93"/>
        <v>58735.889999999199</v>
      </c>
    </row>
    <row r="6093" spans="1:15" ht="22.05" hidden="1" customHeight="1" x14ac:dyDescent="0.2">
      <c r="A6093" s="227">
        <v>45938</v>
      </c>
      <c r="B6093" s="20" t="s">
        <v>185</v>
      </c>
      <c r="C6093" s="28">
        <v>58634</v>
      </c>
      <c r="D6093" s="56"/>
      <c r="E6093" s="25" t="s">
        <v>143</v>
      </c>
      <c r="F6093" s="20" t="s">
        <v>79</v>
      </c>
      <c r="H6093" s="23" t="s">
        <v>22</v>
      </c>
      <c r="I6093" s="28" t="s">
        <v>53</v>
      </c>
      <c r="J6093" s="23" t="s">
        <v>112</v>
      </c>
      <c r="K6093" s="156" t="s">
        <v>144</v>
      </c>
      <c r="M6093" s="229">
        <v>0</v>
      </c>
      <c r="N6093" s="229">
        <v>7000</v>
      </c>
      <c r="O6093" s="217">
        <f t="shared" si="93"/>
        <v>51735.889999999199</v>
      </c>
    </row>
    <row r="6094" spans="1:15" ht="22.05" hidden="1" customHeight="1" x14ac:dyDescent="0.2">
      <c r="A6094" s="227">
        <v>45938</v>
      </c>
      <c r="B6094" s="20" t="s">
        <v>185</v>
      </c>
      <c r="C6094" s="28">
        <v>58635</v>
      </c>
      <c r="D6094" s="56"/>
      <c r="E6094" s="25" t="s">
        <v>6785</v>
      </c>
      <c r="F6094" s="20" t="s">
        <v>79</v>
      </c>
      <c r="H6094" s="23" t="s">
        <v>22</v>
      </c>
      <c r="I6094" s="28" t="s">
        <v>103</v>
      </c>
      <c r="J6094" s="23" t="s">
        <v>92</v>
      </c>
      <c r="K6094" s="156" t="s">
        <v>4789</v>
      </c>
      <c r="M6094" s="229">
        <v>0</v>
      </c>
      <c r="N6094" s="229">
        <v>350</v>
      </c>
      <c r="O6094" s="217">
        <f t="shared" si="93"/>
        <v>51385.889999999199</v>
      </c>
    </row>
    <row r="6095" spans="1:15" ht="22.05" hidden="1" customHeight="1" x14ac:dyDescent="0.2">
      <c r="A6095" s="227">
        <v>45938</v>
      </c>
      <c r="B6095" s="20" t="s">
        <v>185</v>
      </c>
      <c r="C6095" s="28">
        <v>58636</v>
      </c>
      <c r="D6095" s="56"/>
      <c r="E6095" s="25" t="s">
        <v>350</v>
      </c>
      <c r="F6095" s="20" t="s">
        <v>79</v>
      </c>
      <c r="H6095" s="23" t="s">
        <v>22</v>
      </c>
      <c r="I6095" s="28" t="s">
        <v>53</v>
      </c>
      <c r="J6095" s="23" t="s">
        <v>113</v>
      </c>
      <c r="K6095" s="156" t="s">
        <v>1421</v>
      </c>
      <c r="M6095" s="229">
        <v>0</v>
      </c>
      <c r="N6095" s="229">
        <v>4000</v>
      </c>
      <c r="O6095" s="217">
        <f t="shared" si="93"/>
        <v>47385.889999999199</v>
      </c>
    </row>
    <row r="6096" spans="1:15" ht="22.05" hidden="1" customHeight="1" x14ac:dyDescent="0.2">
      <c r="A6096" s="227">
        <v>45938</v>
      </c>
      <c r="B6096" s="20" t="s">
        <v>185</v>
      </c>
      <c r="C6096" s="28">
        <v>58637</v>
      </c>
      <c r="D6096" s="56"/>
      <c r="E6096" s="25" t="s">
        <v>130</v>
      </c>
      <c r="F6096" s="20" t="s">
        <v>79</v>
      </c>
      <c r="H6096" s="23" t="s">
        <v>22</v>
      </c>
      <c r="I6096" s="28" t="s">
        <v>53</v>
      </c>
      <c r="J6096" s="23" t="s">
        <v>113</v>
      </c>
      <c r="K6096" s="156" t="s">
        <v>1258</v>
      </c>
      <c r="M6096" s="229">
        <v>0</v>
      </c>
      <c r="N6096" s="229">
        <v>1000</v>
      </c>
      <c r="O6096" s="217">
        <f t="shared" si="93"/>
        <v>46385.889999999199</v>
      </c>
    </row>
    <row r="6097" spans="1:15" ht="22.05" hidden="1" customHeight="1" x14ac:dyDescent="0.2">
      <c r="A6097" s="227">
        <v>45938</v>
      </c>
      <c r="B6097" s="20" t="s">
        <v>185</v>
      </c>
      <c r="C6097" s="28">
        <v>58638</v>
      </c>
      <c r="D6097" s="56"/>
      <c r="E6097" s="25" t="s">
        <v>4715</v>
      </c>
      <c r="F6097" s="20" t="s">
        <v>79</v>
      </c>
      <c r="H6097" s="23" t="s">
        <v>22</v>
      </c>
      <c r="I6097" s="28" t="s">
        <v>54</v>
      </c>
      <c r="J6097" s="23" t="s">
        <v>64</v>
      </c>
      <c r="K6097" s="156" t="s">
        <v>1257</v>
      </c>
      <c r="M6097" s="229">
        <v>0</v>
      </c>
      <c r="N6097" s="229">
        <v>2000</v>
      </c>
      <c r="O6097" s="217">
        <f t="shared" si="93"/>
        <v>44385.889999999199</v>
      </c>
    </row>
    <row r="6098" spans="1:15" ht="22.05" hidden="1" customHeight="1" x14ac:dyDescent="0.2">
      <c r="A6098" s="227">
        <v>45938</v>
      </c>
      <c r="B6098" s="20" t="s">
        <v>185</v>
      </c>
      <c r="C6098" s="28">
        <v>58639</v>
      </c>
      <c r="D6098" s="56"/>
      <c r="E6098" s="25" t="s">
        <v>6786</v>
      </c>
      <c r="F6098" s="20" t="s">
        <v>79</v>
      </c>
      <c r="H6098" s="23" t="s">
        <v>22</v>
      </c>
      <c r="I6098" s="28" t="s">
        <v>103</v>
      </c>
      <c r="J6098" s="23" t="s">
        <v>96</v>
      </c>
      <c r="K6098" s="156" t="s">
        <v>134</v>
      </c>
      <c r="M6098" s="229">
        <v>0</v>
      </c>
      <c r="N6098" s="229">
        <v>176</v>
      </c>
      <c r="O6098" s="217">
        <f t="shared" si="93"/>
        <v>44209.889999999199</v>
      </c>
    </row>
    <row r="6099" spans="1:15" ht="22.05" hidden="1" customHeight="1" x14ac:dyDescent="0.2">
      <c r="A6099" s="227">
        <v>45938</v>
      </c>
      <c r="B6099" s="20" t="s">
        <v>185</v>
      </c>
      <c r="C6099" s="28">
        <v>58640</v>
      </c>
      <c r="D6099" s="56"/>
      <c r="E6099" s="25" t="s">
        <v>6787</v>
      </c>
      <c r="F6099" s="20" t="s">
        <v>79</v>
      </c>
      <c r="H6099" s="23" t="s">
        <v>22</v>
      </c>
      <c r="I6099" s="28" t="s">
        <v>103</v>
      </c>
      <c r="J6099" s="23" t="s">
        <v>95</v>
      </c>
      <c r="K6099" s="156" t="s">
        <v>1543</v>
      </c>
      <c r="M6099" s="229">
        <v>0</v>
      </c>
      <c r="N6099" s="229">
        <v>20</v>
      </c>
      <c r="O6099" s="217">
        <f t="shared" si="93"/>
        <v>44189.889999999199</v>
      </c>
    </row>
    <row r="6100" spans="1:15" ht="22.05" hidden="1" customHeight="1" x14ac:dyDescent="0.2">
      <c r="A6100" s="227">
        <v>45938</v>
      </c>
      <c r="B6100" s="20" t="s">
        <v>185</v>
      </c>
      <c r="C6100" s="28">
        <v>58641</v>
      </c>
      <c r="D6100" s="56"/>
      <c r="E6100" s="25" t="s">
        <v>6788</v>
      </c>
      <c r="F6100" s="20" t="s">
        <v>79</v>
      </c>
      <c r="H6100" s="23" t="s">
        <v>22</v>
      </c>
      <c r="I6100" s="28" t="s">
        <v>103</v>
      </c>
      <c r="J6100" s="23" t="s">
        <v>95</v>
      </c>
      <c r="K6100" s="156" t="s">
        <v>6790</v>
      </c>
      <c r="M6100" s="229">
        <v>0</v>
      </c>
      <c r="N6100" s="229">
        <v>150</v>
      </c>
      <c r="O6100" s="217">
        <f t="shared" si="93"/>
        <v>44039.889999999199</v>
      </c>
    </row>
    <row r="6101" spans="1:15" ht="22.05" hidden="1" customHeight="1" x14ac:dyDescent="0.2">
      <c r="A6101" s="227">
        <v>45938</v>
      </c>
      <c r="B6101" s="20" t="s">
        <v>185</v>
      </c>
      <c r="C6101" s="28">
        <v>58642</v>
      </c>
      <c r="D6101" s="56"/>
      <c r="E6101" s="25" t="s">
        <v>130</v>
      </c>
      <c r="F6101" s="20" t="s">
        <v>79</v>
      </c>
      <c r="H6101" s="23" t="s">
        <v>22</v>
      </c>
      <c r="I6101" s="28" t="s">
        <v>53</v>
      </c>
      <c r="J6101" s="23" t="s">
        <v>113</v>
      </c>
      <c r="K6101" s="156" t="s">
        <v>3015</v>
      </c>
      <c r="M6101" s="229">
        <v>0</v>
      </c>
      <c r="N6101" s="229">
        <v>5000</v>
      </c>
      <c r="O6101" s="217">
        <f t="shared" si="93"/>
        <v>39039.889999999199</v>
      </c>
    </row>
    <row r="6102" spans="1:15" ht="22.05" hidden="1" customHeight="1" x14ac:dyDescent="0.2">
      <c r="A6102" s="227">
        <v>45938</v>
      </c>
      <c r="B6102" s="20" t="s">
        <v>185</v>
      </c>
      <c r="C6102" s="28">
        <v>58643</v>
      </c>
      <c r="D6102" s="56"/>
      <c r="E6102" s="25" t="s">
        <v>6789</v>
      </c>
      <c r="F6102" s="20" t="s">
        <v>79</v>
      </c>
      <c r="H6102" s="23" t="s">
        <v>22</v>
      </c>
      <c r="I6102" s="28" t="s">
        <v>103</v>
      </c>
      <c r="J6102" s="23" t="s">
        <v>92</v>
      </c>
      <c r="K6102" s="156" t="s">
        <v>6791</v>
      </c>
      <c r="M6102" s="229">
        <v>0</v>
      </c>
      <c r="N6102" s="229">
        <v>850</v>
      </c>
      <c r="O6102" s="217">
        <f t="shared" si="93"/>
        <v>38189.889999999199</v>
      </c>
    </row>
    <row r="6103" spans="1:15" ht="22.05" hidden="1" customHeight="1" x14ac:dyDescent="0.2">
      <c r="A6103" s="227">
        <v>45938</v>
      </c>
      <c r="B6103" s="20" t="s">
        <v>185</v>
      </c>
      <c r="C6103" s="28">
        <v>58644</v>
      </c>
      <c r="D6103" s="56"/>
      <c r="E6103" s="25" t="s">
        <v>154</v>
      </c>
      <c r="F6103" s="20" t="s">
        <v>79</v>
      </c>
      <c r="H6103" s="23" t="s">
        <v>22</v>
      </c>
      <c r="I6103" s="28" t="s">
        <v>103</v>
      </c>
      <c r="J6103" s="23" t="s">
        <v>219</v>
      </c>
      <c r="K6103" s="156" t="s">
        <v>1241</v>
      </c>
      <c r="M6103" s="229">
        <v>0</v>
      </c>
      <c r="N6103" s="229">
        <v>200</v>
      </c>
      <c r="O6103" s="217">
        <f t="shared" si="93"/>
        <v>37989.889999999199</v>
      </c>
    </row>
    <row r="6104" spans="1:15" ht="22.05" hidden="1" customHeight="1" x14ac:dyDescent="0.2">
      <c r="A6104" s="227">
        <v>45939</v>
      </c>
      <c r="B6104" s="20" t="s">
        <v>185</v>
      </c>
      <c r="C6104" s="28">
        <v>58646</v>
      </c>
      <c r="D6104" s="56"/>
      <c r="E6104" s="25" t="s">
        <v>6792</v>
      </c>
      <c r="F6104" s="20" t="s">
        <v>79</v>
      </c>
      <c r="H6104" s="23" t="s">
        <v>21</v>
      </c>
      <c r="I6104" s="28" t="s">
        <v>81</v>
      </c>
      <c r="J6104" s="23" t="s">
        <v>174</v>
      </c>
      <c r="M6104" s="229">
        <v>300000</v>
      </c>
      <c r="N6104" s="229">
        <v>0</v>
      </c>
      <c r="O6104" s="217">
        <f t="shared" si="93"/>
        <v>337989.8899999992</v>
      </c>
    </row>
    <row r="6105" spans="1:15" ht="22.05" hidden="1" customHeight="1" x14ac:dyDescent="0.2">
      <c r="A6105" s="227">
        <v>45939</v>
      </c>
      <c r="B6105" s="20" t="s">
        <v>185</v>
      </c>
      <c r="C6105" s="28">
        <v>58647</v>
      </c>
      <c r="D6105" s="56"/>
      <c r="E6105" s="25" t="s">
        <v>6793</v>
      </c>
      <c r="F6105" s="20" t="s">
        <v>79</v>
      </c>
      <c r="H6105" s="23" t="s">
        <v>21</v>
      </c>
      <c r="I6105" s="28" t="s">
        <v>81</v>
      </c>
      <c r="J6105" s="23" t="s">
        <v>175</v>
      </c>
      <c r="M6105" s="229">
        <v>500000</v>
      </c>
      <c r="N6105" s="229">
        <v>0</v>
      </c>
      <c r="O6105" s="217">
        <f t="shared" si="93"/>
        <v>837989.8899999992</v>
      </c>
    </row>
    <row r="6106" spans="1:15" ht="22.05" hidden="1" customHeight="1" x14ac:dyDescent="0.2">
      <c r="A6106" s="227">
        <v>45939</v>
      </c>
      <c r="B6106" s="20" t="s">
        <v>185</v>
      </c>
      <c r="C6106" s="28">
        <v>58648</v>
      </c>
      <c r="D6106" s="56"/>
      <c r="E6106" s="25" t="s">
        <v>6794</v>
      </c>
      <c r="F6106" s="20" t="s">
        <v>79</v>
      </c>
      <c r="H6106" s="23" t="s">
        <v>21</v>
      </c>
      <c r="I6106" s="28" t="s">
        <v>28</v>
      </c>
      <c r="J6106" s="23" t="s">
        <v>30</v>
      </c>
      <c r="M6106" s="229">
        <v>81700</v>
      </c>
      <c r="N6106" s="229">
        <v>0</v>
      </c>
      <c r="O6106" s="217">
        <f t="shared" si="93"/>
        <v>919689.8899999992</v>
      </c>
    </row>
    <row r="6107" spans="1:15" ht="22.05" hidden="1" customHeight="1" x14ac:dyDescent="0.2">
      <c r="A6107" s="227">
        <v>45939</v>
      </c>
      <c r="B6107" s="20" t="s">
        <v>185</v>
      </c>
      <c r="C6107" s="28">
        <v>58649</v>
      </c>
      <c r="D6107" s="56"/>
      <c r="E6107" s="25" t="s">
        <v>400</v>
      </c>
      <c r="F6107" s="20" t="s">
        <v>79</v>
      </c>
      <c r="H6107" s="23" t="s">
        <v>22</v>
      </c>
      <c r="I6107" s="28" t="s">
        <v>103</v>
      </c>
      <c r="J6107" s="23" t="s">
        <v>215</v>
      </c>
      <c r="K6107" s="156" t="s">
        <v>3241</v>
      </c>
      <c r="M6107" s="229">
        <v>0</v>
      </c>
      <c r="N6107" s="229">
        <v>400000</v>
      </c>
      <c r="O6107" s="217">
        <f t="shared" si="93"/>
        <v>519689.8899999992</v>
      </c>
    </row>
    <row r="6108" spans="1:15" ht="22.05" hidden="1" customHeight="1" x14ac:dyDescent="0.2">
      <c r="A6108" s="227">
        <v>45939</v>
      </c>
      <c r="B6108" s="20" t="s">
        <v>185</v>
      </c>
      <c r="C6108" s="28">
        <v>58650</v>
      </c>
      <c r="D6108" s="56"/>
      <c r="E6108" s="25" t="s">
        <v>6795</v>
      </c>
      <c r="F6108" s="20" t="s">
        <v>79</v>
      </c>
      <c r="H6108" s="23" t="s">
        <v>22</v>
      </c>
      <c r="I6108" s="28" t="s">
        <v>54</v>
      </c>
      <c r="J6108" s="23" t="s">
        <v>63</v>
      </c>
      <c r="K6108" s="156" t="s">
        <v>235</v>
      </c>
      <c r="M6108" s="229">
        <v>0</v>
      </c>
      <c r="N6108" s="229">
        <v>500</v>
      </c>
      <c r="O6108" s="217">
        <f t="shared" si="93"/>
        <v>519189.8899999992</v>
      </c>
    </row>
    <row r="6109" spans="1:15" ht="22.05" hidden="1" customHeight="1" x14ac:dyDescent="0.2">
      <c r="A6109" s="227">
        <v>45939</v>
      </c>
      <c r="B6109" s="20" t="s">
        <v>185</v>
      </c>
      <c r="C6109" s="28">
        <v>58651</v>
      </c>
      <c r="D6109" s="56"/>
      <c r="E6109" s="25" t="s">
        <v>6796</v>
      </c>
      <c r="F6109" s="20" t="s">
        <v>79</v>
      </c>
      <c r="H6109" s="23" t="s">
        <v>22</v>
      </c>
      <c r="I6109" s="28" t="s">
        <v>103</v>
      </c>
      <c r="J6109" s="23" t="s">
        <v>92</v>
      </c>
      <c r="K6109" s="156" t="s">
        <v>6800</v>
      </c>
      <c r="M6109" s="229">
        <v>0</v>
      </c>
      <c r="N6109" s="229">
        <v>500</v>
      </c>
      <c r="O6109" s="217">
        <f t="shared" si="93"/>
        <v>518689.8899999992</v>
      </c>
    </row>
    <row r="6110" spans="1:15" ht="22.05" hidden="1" customHeight="1" x14ac:dyDescent="0.2">
      <c r="A6110" s="227">
        <v>45939</v>
      </c>
      <c r="B6110" s="20" t="s">
        <v>185</v>
      </c>
      <c r="C6110" s="28">
        <v>58652</v>
      </c>
      <c r="D6110" s="56"/>
      <c r="E6110" s="25" t="s">
        <v>143</v>
      </c>
      <c r="F6110" s="20" t="s">
        <v>79</v>
      </c>
      <c r="H6110" s="23" t="s">
        <v>22</v>
      </c>
      <c r="I6110" s="28" t="s">
        <v>53</v>
      </c>
      <c r="J6110" s="23" t="s">
        <v>112</v>
      </c>
      <c r="K6110" s="156" t="s">
        <v>144</v>
      </c>
      <c r="M6110" s="229">
        <v>0</v>
      </c>
      <c r="N6110" s="229">
        <v>7350</v>
      </c>
      <c r="O6110" s="217">
        <f t="shared" si="93"/>
        <v>511339.8899999992</v>
      </c>
    </row>
    <row r="6111" spans="1:15" ht="22.05" hidden="1" customHeight="1" x14ac:dyDescent="0.2">
      <c r="A6111" s="227">
        <v>45939</v>
      </c>
      <c r="B6111" s="20" t="s">
        <v>185</v>
      </c>
      <c r="C6111" s="28">
        <v>58653</v>
      </c>
      <c r="D6111" s="56"/>
      <c r="E6111" s="25" t="s">
        <v>6797</v>
      </c>
      <c r="F6111" s="20" t="s">
        <v>79</v>
      </c>
      <c r="H6111" s="23" t="s">
        <v>22</v>
      </c>
      <c r="I6111" s="28" t="s">
        <v>56</v>
      </c>
      <c r="J6111" s="23" t="s">
        <v>90</v>
      </c>
      <c r="K6111" s="156" t="s">
        <v>1794</v>
      </c>
      <c r="M6111" s="229">
        <v>0</v>
      </c>
      <c r="N6111" s="229">
        <v>250</v>
      </c>
      <c r="O6111" s="217">
        <f t="shared" si="93"/>
        <v>511089.8899999992</v>
      </c>
    </row>
    <row r="6112" spans="1:15" ht="22.05" hidden="1" customHeight="1" x14ac:dyDescent="0.2">
      <c r="A6112" s="227">
        <v>45939</v>
      </c>
      <c r="B6112" s="20" t="s">
        <v>185</v>
      </c>
      <c r="C6112" s="28">
        <v>58654</v>
      </c>
      <c r="D6112" s="56"/>
      <c r="E6112" s="25" t="s">
        <v>154</v>
      </c>
      <c r="F6112" s="20" t="s">
        <v>79</v>
      </c>
      <c r="H6112" s="23" t="s">
        <v>22</v>
      </c>
      <c r="I6112" s="28" t="s">
        <v>103</v>
      </c>
      <c r="J6112" s="23" t="s">
        <v>219</v>
      </c>
      <c r="K6112" s="156" t="s">
        <v>266</v>
      </c>
      <c r="M6112" s="229">
        <v>0</v>
      </c>
      <c r="N6112" s="229">
        <v>200</v>
      </c>
      <c r="O6112" s="217">
        <f t="shared" si="93"/>
        <v>510889.8899999992</v>
      </c>
    </row>
    <row r="6113" spans="1:15" ht="22.05" hidden="1" customHeight="1" x14ac:dyDescent="0.2">
      <c r="A6113" s="227">
        <v>45939</v>
      </c>
      <c r="B6113" s="20" t="s">
        <v>185</v>
      </c>
      <c r="C6113" s="28">
        <v>58655</v>
      </c>
      <c r="D6113" s="56"/>
      <c r="E6113" s="25" t="s">
        <v>6798</v>
      </c>
      <c r="F6113" s="20" t="s">
        <v>79</v>
      </c>
      <c r="H6113" s="23" t="s">
        <v>22</v>
      </c>
      <c r="I6113" s="28" t="s">
        <v>54</v>
      </c>
      <c r="J6113" s="23" t="s">
        <v>61</v>
      </c>
      <c r="K6113" s="156" t="s">
        <v>1015</v>
      </c>
      <c r="M6113" s="229">
        <v>0</v>
      </c>
      <c r="N6113" s="229">
        <v>8000</v>
      </c>
      <c r="O6113" s="217">
        <f t="shared" si="93"/>
        <v>502889.8899999992</v>
      </c>
    </row>
    <row r="6114" spans="1:15" ht="22.05" hidden="1" customHeight="1" x14ac:dyDescent="0.2">
      <c r="A6114" s="227">
        <v>45939</v>
      </c>
      <c r="B6114" s="20" t="s">
        <v>185</v>
      </c>
      <c r="C6114" s="28">
        <v>58656</v>
      </c>
      <c r="D6114" s="56"/>
      <c r="E6114" s="25" t="s">
        <v>6799</v>
      </c>
      <c r="F6114" s="20" t="s">
        <v>79</v>
      </c>
      <c r="H6114" s="23" t="s">
        <v>22</v>
      </c>
      <c r="I6114" s="28" t="s">
        <v>103</v>
      </c>
      <c r="J6114" s="23" t="s">
        <v>102</v>
      </c>
      <c r="K6114" s="156" t="s">
        <v>932</v>
      </c>
      <c r="M6114" s="229">
        <v>0</v>
      </c>
      <c r="N6114" s="229">
        <v>4000</v>
      </c>
      <c r="O6114" s="217">
        <f t="shared" si="93"/>
        <v>498889.8899999992</v>
      </c>
    </row>
    <row r="6115" spans="1:15" ht="22.05" hidden="1" customHeight="1" x14ac:dyDescent="0.2">
      <c r="A6115" s="227">
        <v>45939</v>
      </c>
      <c r="B6115" s="20" t="s">
        <v>185</v>
      </c>
      <c r="C6115" s="28">
        <v>58657</v>
      </c>
      <c r="D6115" s="56"/>
      <c r="E6115" s="25" t="s">
        <v>157</v>
      </c>
      <c r="F6115" s="20" t="s">
        <v>79</v>
      </c>
      <c r="H6115" s="23" t="s">
        <v>22</v>
      </c>
      <c r="I6115" s="28" t="s">
        <v>103</v>
      </c>
      <c r="J6115" s="23" t="s">
        <v>60</v>
      </c>
      <c r="K6115" s="156" t="s">
        <v>135</v>
      </c>
      <c r="M6115" s="229">
        <v>0</v>
      </c>
      <c r="N6115" s="229">
        <v>200</v>
      </c>
      <c r="O6115" s="217">
        <f t="shared" si="93"/>
        <v>498689.8899999992</v>
      </c>
    </row>
    <row r="6116" spans="1:15" ht="22.05" hidden="1" customHeight="1" x14ac:dyDescent="0.2">
      <c r="A6116" s="227">
        <v>45939</v>
      </c>
      <c r="B6116" s="20" t="s">
        <v>185</v>
      </c>
      <c r="C6116" s="28">
        <v>58658</v>
      </c>
      <c r="D6116" s="56"/>
      <c r="E6116" s="25" t="s">
        <v>6469</v>
      </c>
      <c r="F6116" s="20" t="s">
        <v>79</v>
      </c>
      <c r="H6116" s="23" t="s">
        <v>22</v>
      </c>
      <c r="I6116" s="28" t="s">
        <v>54</v>
      </c>
      <c r="J6116" s="23" t="s">
        <v>41</v>
      </c>
      <c r="K6116" s="156" t="s">
        <v>210</v>
      </c>
      <c r="M6116" s="229">
        <v>0</v>
      </c>
      <c r="N6116" s="229">
        <v>320</v>
      </c>
      <c r="O6116" s="217">
        <f t="shared" si="93"/>
        <v>498369.8899999992</v>
      </c>
    </row>
    <row r="6117" spans="1:15" ht="22.05" hidden="1" customHeight="1" x14ac:dyDescent="0.2">
      <c r="A6117" s="227">
        <v>45939</v>
      </c>
      <c r="B6117" s="20" t="s">
        <v>185</v>
      </c>
      <c r="C6117" s="28">
        <v>58659</v>
      </c>
      <c r="D6117" s="56"/>
      <c r="E6117" s="25" t="s">
        <v>154</v>
      </c>
      <c r="F6117" s="20" t="s">
        <v>79</v>
      </c>
      <c r="H6117" s="23" t="s">
        <v>22</v>
      </c>
      <c r="I6117" s="28" t="s">
        <v>103</v>
      </c>
      <c r="J6117" s="23" t="s">
        <v>219</v>
      </c>
      <c r="K6117" s="156" t="s">
        <v>1241</v>
      </c>
      <c r="M6117" s="229">
        <v>0</v>
      </c>
      <c r="N6117" s="229">
        <v>285</v>
      </c>
      <c r="O6117" s="217">
        <f t="shared" si="93"/>
        <v>498084.8899999992</v>
      </c>
    </row>
    <row r="6118" spans="1:15" ht="22.05" hidden="1" customHeight="1" x14ac:dyDescent="0.2">
      <c r="A6118" s="227">
        <v>45940</v>
      </c>
      <c r="B6118" s="20" t="s">
        <v>185</v>
      </c>
      <c r="C6118" s="28">
        <v>58661</v>
      </c>
      <c r="D6118" s="56"/>
      <c r="E6118" s="25" t="s">
        <v>6801</v>
      </c>
      <c r="F6118" s="20" t="s">
        <v>79</v>
      </c>
      <c r="H6118" s="23" t="s">
        <v>21</v>
      </c>
      <c r="I6118" s="28" t="s">
        <v>81</v>
      </c>
      <c r="J6118" s="23" t="s">
        <v>175</v>
      </c>
      <c r="M6118" s="229">
        <v>550000</v>
      </c>
      <c r="N6118" s="229">
        <v>0</v>
      </c>
      <c r="O6118" s="217">
        <f t="shared" si="93"/>
        <v>1048084.8899999992</v>
      </c>
    </row>
    <row r="6119" spans="1:15" ht="22.05" hidden="1" customHeight="1" x14ac:dyDescent="0.2">
      <c r="A6119" s="227">
        <v>45940</v>
      </c>
      <c r="B6119" s="20" t="s">
        <v>185</v>
      </c>
      <c r="C6119" s="28">
        <v>58662</v>
      </c>
      <c r="D6119" s="56"/>
      <c r="E6119" s="25" t="s">
        <v>6802</v>
      </c>
      <c r="F6119" s="20" t="s">
        <v>79</v>
      </c>
      <c r="H6119" s="23" t="s">
        <v>22</v>
      </c>
      <c r="I6119" s="28" t="s">
        <v>54</v>
      </c>
      <c r="J6119" s="23" t="s">
        <v>61</v>
      </c>
      <c r="K6119" s="156" t="s">
        <v>445</v>
      </c>
      <c r="M6119" s="229">
        <v>0</v>
      </c>
      <c r="N6119" s="229">
        <v>1200</v>
      </c>
      <c r="O6119" s="217">
        <f t="shared" si="93"/>
        <v>1046884.8899999992</v>
      </c>
    </row>
    <row r="6120" spans="1:15" ht="22.05" hidden="1" customHeight="1" x14ac:dyDescent="0.2">
      <c r="A6120" s="227">
        <v>45940</v>
      </c>
      <c r="B6120" s="20" t="s">
        <v>185</v>
      </c>
      <c r="C6120" s="28">
        <v>58663</v>
      </c>
      <c r="D6120" s="56"/>
      <c r="E6120" s="25" t="s">
        <v>6803</v>
      </c>
      <c r="F6120" s="20" t="s">
        <v>79</v>
      </c>
      <c r="H6120" s="23" t="s">
        <v>22</v>
      </c>
      <c r="I6120" s="28" t="s">
        <v>103</v>
      </c>
      <c r="J6120" s="23" t="s">
        <v>60</v>
      </c>
      <c r="K6120" s="156" t="s">
        <v>6808</v>
      </c>
      <c r="M6120" s="229">
        <v>0</v>
      </c>
      <c r="N6120" s="229">
        <v>1950</v>
      </c>
      <c r="O6120" s="217">
        <f t="shared" si="93"/>
        <v>1044934.8899999992</v>
      </c>
    </row>
    <row r="6121" spans="1:15" ht="22.05" hidden="1" customHeight="1" x14ac:dyDescent="0.2">
      <c r="A6121" s="227">
        <v>45940</v>
      </c>
      <c r="B6121" s="20" t="s">
        <v>185</v>
      </c>
      <c r="C6121" s="28">
        <v>58664</v>
      </c>
      <c r="D6121" s="56"/>
      <c r="E6121" s="25" t="s">
        <v>143</v>
      </c>
      <c r="F6121" s="20" t="s">
        <v>79</v>
      </c>
      <c r="H6121" s="23" t="s">
        <v>22</v>
      </c>
      <c r="I6121" s="28" t="s">
        <v>53</v>
      </c>
      <c r="J6121" s="23" t="s">
        <v>112</v>
      </c>
      <c r="K6121" s="156" t="s">
        <v>1588</v>
      </c>
      <c r="M6121" s="229">
        <v>0</v>
      </c>
      <c r="N6121" s="229">
        <v>31528</v>
      </c>
      <c r="O6121" s="217">
        <f t="shared" si="93"/>
        <v>1013406.8899999992</v>
      </c>
    </row>
    <row r="6122" spans="1:15" ht="22.05" hidden="1" customHeight="1" x14ac:dyDescent="0.2">
      <c r="A6122" s="227">
        <v>45940</v>
      </c>
      <c r="B6122" s="20" t="s">
        <v>185</v>
      </c>
      <c r="C6122" s="28">
        <v>58665</v>
      </c>
      <c r="D6122" s="56"/>
      <c r="E6122" s="25" t="s">
        <v>143</v>
      </c>
      <c r="F6122" s="20" t="s">
        <v>79</v>
      </c>
      <c r="H6122" s="23" t="s">
        <v>22</v>
      </c>
      <c r="I6122" s="28" t="s">
        <v>53</v>
      </c>
      <c r="J6122" s="23" t="s">
        <v>112</v>
      </c>
      <c r="K6122" s="156" t="s">
        <v>144</v>
      </c>
      <c r="M6122" s="229">
        <v>0</v>
      </c>
      <c r="N6122" s="229">
        <v>9450</v>
      </c>
      <c r="O6122" s="217">
        <f t="shared" si="93"/>
        <v>1003956.8899999992</v>
      </c>
    </row>
    <row r="6123" spans="1:15" ht="22.05" hidden="1" customHeight="1" x14ac:dyDescent="0.2">
      <c r="A6123" s="227">
        <v>45940</v>
      </c>
      <c r="B6123" s="20" t="s">
        <v>185</v>
      </c>
      <c r="C6123" s="28">
        <v>58666</v>
      </c>
      <c r="D6123" s="56"/>
      <c r="E6123" s="25" t="s">
        <v>2480</v>
      </c>
      <c r="F6123" s="20" t="s">
        <v>79</v>
      </c>
      <c r="H6123" s="23" t="s">
        <v>22</v>
      </c>
      <c r="I6123" s="28" t="s">
        <v>54</v>
      </c>
      <c r="J6123" s="23" t="s">
        <v>41</v>
      </c>
      <c r="K6123" s="156" t="s">
        <v>210</v>
      </c>
      <c r="M6123" s="229">
        <v>0</v>
      </c>
      <c r="N6123" s="229">
        <v>170</v>
      </c>
      <c r="O6123" s="217">
        <f t="shared" si="93"/>
        <v>1003786.8899999992</v>
      </c>
    </row>
    <row r="6124" spans="1:15" ht="22.05" hidden="1" customHeight="1" x14ac:dyDescent="0.2">
      <c r="A6124" s="227">
        <v>45940</v>
      </c>
      <c r="B6124" s="20" t="s">
        <v>185</v>
      </c>
      <c r="C6124" s="28">
        <v>58667</v>
      </c>
      <c r="D6124" s="56"/>
      <c r="E6124" s="25" t="s">
        <v>154</v>
      </c>
      <c r="F6124" s="20" t="s">
        <v>79</v>
      </c>
      <c r="H6124" s="23" t="s">
        <v>22</v>
      </c>
      <c r="I6124" s="28" t="s">
        <v>103</v>
      </c>
      <c r="J6124" s="23" t="s">
        <v>219</v>
      </c>
      <c r="K6124" s="156" t="s">
        <v>266</v>
      </c>
      <c r="M6124" s="229">
        <v>0</v>
      </c>
      <c r="N6124" s="229">
        <v>150</v>
      </c>
      <c r="O6124" s="217">
        <f t="shared" si="93"/>
        <v>1003636.8899999992</v>
      </c>
    </row>
    <row r="6125" spans="1:15" ht="22.05" hidden="1" customHeight="1" x14ac:dyDescent="0.2">
      <c r="A6125" s="227">
        <v>45940</v>
      </c>
      <c r="B6125" s="20" t="s">
        <v>185</v>
      </c>
      <c r="C6125" s="28">
        <v>58668</v>
      </c>
      <c r="D6125" s="56"/>
      <c r="E6125" s="25" t="s">
        <v>6804</v>
      </c>
      <c r="F6125" s="20" t="s">
        <v>79</v>
      </c>
      <c r="H6125" s="23" t="s">
        <v>22</v>
      </c>
      <c r="I6125" s="28" t="s">
        <v>103</v>
      </c>
      <c r="J6125" s="23" t="s">
        <v>60</v>
      </c>
      <c r="K6125" s="156" t="s">
        <v>133</v>
      </c>
      <c r="M6125" s="229">
        <v>0</v>
      </c>
      <c r="N6125" s="229">
        <v>1630</v>
      </c>
      <c r="O6125" s="217">
        <f t="shared" si="93"/>
        <v>1002006.8899999992</v>
      </c>
    </row>
    <row r="6126" spans="1:15" ht="22.05" hidden="1" customHeight="1" x14ac:dyDescent="0.2">
      <c r="A6126" s="227">
        <v>45940</v>
      </c>
      <c r="B6126" s="20" t="s">
        <v>185</v>
      </c>
      <c r="C6126" s="28">
        <v>58669</v>
      </c>
      <c r="D6126" s="56"/>
      <c r="E6126" s="25" t="s">
        <v>6805</v>
      </c>
      <c r="F6126" s="20" t="s">
        <v>79</v>
      </c>
      <c r="H6126" s="23" t="s">
        <v>22</v>
      </c>
      <c r="I6126" s="28" t="s">
        <v>103</v>
      </c>
      <c r="J6126" s="23" t="s">
        <v>97</v>
      </c>
      <c r="K6126" s="156" t="s">
        <v>153</v>
      </c>
      <c r="M6126" s="229">
        <v>0</v>
      </c>
      <c r="N6126" s="229">
        <v>1600</v>
      </c>
      <c r="O6126" s="217">
        <f t="shared" si="93"/>
        <v>1000406.8899999992</v>
      </c>
    </row>
    <row r="6127" spans="1:15" ht="22.05" hidden="1" customHeight="1" x14ac:dyDescent="0.2">
      <c r="A6127" s="227">
        <v>45940</v>
      </c>
      <c r="B6127" s="20" t="s">
        <v>185</v>
      </c>
      <c r="C6127" s="28">
        <v>58670</v>
      </c>
      <c r="D6127" s="56"/>
      <c r="E6127" s="25" t="s">
        <v>485</v>
      </c>
      <c r="F6127" s="20" t="s">
        <v>79</v>
      </c>
      <c r="H6127" s="23" t="s">
        <v>22</v>
      </c>
      <c r="I6127" s="28" t="s">
        <v>54</v>
      </c>
      <c r="J6127" s="23" t="s">
        <v>41</v>
      </c>
      <c r="K6127" s="156" t="s">
        <v>210</v>
      </c>
      <c r="L6127" s="231"/>
      <c r="M6127" s="231">
        <v>0</v>
      </c>
      <c r="N6127" s="231">
        <v>200</v>
      </c>
      <c r="O6127" s="217">
        <f t="shared" si="93"/>
        <v>1000206.8899999992</v>
      </c>
    </row>
    <row r="6128" spans="1:15" ht="22.05" hidden="1" customHeight="1" x14ac:dyDescent="0.2">
      <c r="A6128" s="227">
        <v>45940</v>
      </c>
      <c r="B6128" s="20" t="s">
        <v>185</v>
      </c>
      <c r="C6128" s="28">
        <v>58671</v>
      </c>
      <c r="D6128" s="56"/>
      <c r="E6128" s="25" t="s">
        <v>1578</v>
      </c>
      <c r="F6128" s="20" t="s">
        <v>79</v>
      </c>
      <c r="H6128" s="23" t="s">
        <v>22</v>
      </c>
      <c r="I6128" s="28" t="s">
        <v>56</v>
      </c>
      <c r="J6128" s="23" t="s">
        <v>88</v>
      </c>
      <c r="K6128" s="156" t="s">
        <v>265</v>
      </c>
      <c r="L6128" s="231"/>
      <c r="M6128" s="231">
        <v>0</v>
      </c>
      <c r="N6128" s="231">
        <v>1500</v>
      </c>
      <c r="O6128" s="217">
        <f t="shared" si="93"/>
        <v>998706.8899999992</v>
      </c>
    </row>
    <row r="6129" spans="1:15" ht="22.05" hidden="1" customHeight="1" x14ac:dyDescent="0.2">
      <c r="A6129" s="227">
        <v>45940</v>
      </c>
      <c r="B6129" s="20" t="s">
        <v>185</v>
      </c>
      <c r="C6129" s="28">
        <v>58672</v>
      </c>
      <c r="D6129" s="56"/>
      <c r="E6129" s="25" t="s">
        <v>158</v>
      </c>
      <c r="F6129" s="20" t="s">
        <v>79</v>
      </c>
      <c r="H6129" s="23" t="s">
        <v>22</v>
      </c>
      <c r="I6129" s="28" t="s">
        <v>56</v>
      </c>
      <c r="J6129" s="23" t="s">
        <v>116</v>
      </c>
      <c r="K6129" s="156" t="s">
        <v>139</v>
      </c>
      <c r="L6129" s="231"/>
      <c r="M6129" s="231">
        <v>0</v>
      </c>
      <c r="N6129" s="231">
        <v>700</v>
      </c>
      <c r="O6129" s="217">
        <f t="shared" si="93"/>
        <v>998006.8899999992</v>
      </c>
    </row>
    <row r="6130" spans="1:15" ht="22.05" hidden="1" customHeight="1" x14ac:dyDescent="0.2">
      <c r="A6130" s="227">
        <v>45940</v>
      </c>
      <c r="B6130" s="20" t="s">
        <v>185</v>
      </c>
      <c r="C6130" s="28">
        <v>58673</v>
      </c>
      <c r="D6130" s="56"/>
      <c r="E6130" s="25" t="s">
        <v>6806</v>
      </c>
      <c r="F6130" s="20" t="s">
        <v>79</v>
      </c>
      <c r="H6130" s="23" t="s">
        <v>22</v>
      </c>
      <c r="I6130" s="28" t="s">
        <v>103</v>
      </c>
      <c r="J6130" s="23" t="s">
        <v>219</v>
      </c>
      <c r="K6130" s="156" t="s">
        <v>1241</v>
      </c>
      <c r="L6130" s="231"/>
      <c r="M6130" s="231">
        <v>0</v>
      </c>
      <c r="N6130" s="231">
        <v>3212</v>
      </c>
      <c r="O6130" s="217">
        <f t="shared" si="93"/>
        <v>994794.8899999992</v>
      </c>
    </row>
    <row r="6131" spans="1:15" ht="22.05" hidden="1" customHeight="1" x14ac:dyDescent="0.2">
      <c r="A6131" s="227">
        <v>45940</v>
      </c>
      <c r="B6131" s="20" t="s">
        <v>185</v>
      </c>
      <c r="C6131" s="28">
        <v>58674</v>
      </c>
      <c r="D6131" s="56"/>
      <c r="E6131" s="25" t="s">
        <v>6807</v>
      </c>
      <c r="F6131" s="20" t="s">
        <v>79</v>
      </c>
      <c r="H6131" s="23" t="s">
        <v>22</v>
      </c>
      <c r="I6131" s="28" t="s">
        <v>103</v>
      </c>
      <c r="J6131" s="23" t="s">
        <v>95</v>
      </c>
      <c r="K6131" s="156" t="s">
        <v>368</v>
      </c>
      <c r="L6131" s="231"/>
      <c r="M6131" s="231">
        <v>0</v>
      </c>
      <c r="N6131" s="231">
        <v>750</v>
      </c>
      <c r="O6131" s="217">
        <f t="shared" ref="O6131:O6201" si="94">O6130+M6131-N6131</f>
        <v>994044.8899999992</v>
      </c>
    </row>
    <row r="6132" spans="1:15" ht="22.05" hidden="1" customHeight="1" x14ac:dyDescent="0.2">
      <c r="A6132" s="227">
        <v>45941</v>
      </c>
      <c r="B6132" s="20" t="s">
        <v>185</v>
      </c>
      <c r="C6132" s="28">
        <v>58676</v>
      </c>
      <c r="D6132" s="56"/>
      <c r="E6132" s="25" t="s">
        <v>6728</v>
      </c>
      <c r="F6132" s="20" t="s">
        <v>79</v>
      </c>
      <c r="H6132" s="23" t="s">
        <v>22</v>
      </c>
      <c r="I6132" s="28" t="s">
        <v>53</v>
      </c>
      <c r="J6132" s="23" t="s">
        <v>112</v>
      </c>
      <c r="K6132" s="156" t="s">
        <v>231</v>
      </c>
      <c r="L6132" s="231"/>
      <c r="M6132" s="231">
        <v>0</v>
      </c>
      <c r="N6132" s="231">
        <v>63700</v>
      </c>
      <c r="O6132" s="217">
        <f t="shared" si="94"/>
        <v>930344.8899999992</v>
      </c>
    </row>
    <row r="6133" spans="1:15" ht="22.05" hidden="1" customHeight="1" x14ac:dyDescent="0.2">
      <c r="A6133" s="227">
        <v>45941</v>
      </c>
      <c r="B6133" s="20" t="s">
        <v>185</v>
      </c>
      <c r="C6133" s="28">
        <v>58677</v>
      </c>
      <c r="D6133" s="56"/>
      <c r="E6133" s="25" t="s">
        <v>150</v>
      </c>
      <c r="F6133" s="20" t="s">
        <v>79</v>
      </c>
      <c r="H6133" s="23" t="s">
        <v>22</v>
      </c>
      <c r="I6133" s="28" t="s">
        <v>81</v>
      </c>
      <c r="J6133" s="23" t="s">
        <v>200</v>
      </c>
      <c r="K6133" s="156" t="s">
        <v>122</v>
      </c>
      <c r="L6133" s="231"/>
      <c r="M6133" s="231">
        <v>0</v>
      </c>
      <c r="N6133" s="593">
        <v>225000</v>
      </c>
      <c r="O6133" s="217">
        <f t="shared" si="94"/>
        <v>705344.8899999992</v>
      </c>
    </row>
    <row r="6134" spans="1:15" ht="22.05" hidden="1" customHeight="1" x14ac:dyDescent="0.2">
      <c r="A6134" s="227">
        <v>45941</v>
      </c>
      <c r="B6134" s="20" t="s">
        <v>185</v>
      </c>
      <c r="C6134" s="28">
        <v>58678</v>
      </c>
      <c r="D6134" s="56"/>
      <c r="E6134" s="25" t="s">
        <v>6809</v>
      </c>
      <c r="F6134" s="20" t="s">
        <v>79</v>
      </c>
      <c r="H6134" s="23" t="s">
        <v>22</v>
      </c>
      <c r="I6134" s="28" t="s">
        <v>103</v>
      </c>
      <c r="J6134" s="23" t="s">
        <v>214</v>
      </c>
      <c r="K6134" s="156" t="s">
        <v>210</v>
      </c>
      <c r="L6134" s="231"/>
      <c r="M6134" s="231">
        <v>0</v>
      </c>
      <c r="N6134" s="231">
        <v>350</v>
      </c>
      <c r="O6134" s="217">
        <f t="shared" si="94"/>
        <v>704994.8899999992</v>
      </c>
    </row>
    <row r="6135" spans="1:15" ht="22.05" hidden="1" customHeight="1" x14ac:dyDescent="0.2">
      <c r="A6135" s="227">
        <v>45941</v>
      </c>
      <c r="B6135" s="20" t="s">
        <v>185</v>
      </c>
      <c r="C6135" s="28">
        <v>58679</v>
      </c>
      <c r="D6135" s="56"/>
      <c r="E6135" s="25" t="s">
        <v>6810</v>
      </c>
      <c r="F6135" s="20" t="s">
        <v>79</v>
      </c>
      <c r="H6135" s="23" t="s">
        <v>22</v>
      </c>
      <c r="I6135" s="28" t="s">
        <v>103</v>
      </c>
      <c r="J6135" s="23" t="s">
        <v>214</v>
      </c>
      <c r="K6135" s="156" t="s">
        <v>6819</v>
      </c>
      <c r="L6135" s="231"/>
      <c r="M6135" s="231">
        <v>0</v>
      </c>
      <c r="N6135" s="231">
        <v>250</v>
      </c>
      <c r="O6135" s="217">
        <f t="shared" si="94"/>
        <v>704744.8899999992</v>
      </c>
    </row>
    <row r="6136" spans="1:15" ht="22.05" hidden="1" customHeight="1" x14ac:dyDescent="0.2">
      <c r="A6136" s="227">
        <v>45941</v>
      </c>
      <c r="B6136" s="20" t="s">
        <v>185</v>
      </c>
      <c r="C6136" s="28">
        <v>58680</v>
      </c>
      <c r="D6136" s="56"/>
      <c r="E6136" s="25" t="s">
        <v>6811</v>
      </c>
      <c r="F6136" s="20" t="s">
        <v>79</v>
      </c>
      <c r="H6136" s="23" t="s">
        <v>22</v>
      </c>
      <c r="I6136" s="28" t="s">
        <v>54</v>
      </c>
      <c r="J6136" s="23" t="s">
        <v>41</v>
      </c>
      <c r="K6136" s="156" t="s">
        <v>210</v>
      </c>
      <c r="M6136" s="229">
        <v>0</v>
      </c>
      <c r="N6136" s="229">
        <v>170</v>
      </c>
      <c r="O6136" s="217">
        <f t="shared" si="94"/>
        <v>704574.8899999992</v>
      </c>
    </row>
    <row r="6137" spans="1:15" ht="22.05" hidden="1" customHeight="1" x14ac:dyDescent="0.2">
      <c r="A6137" s="227">
        <v>45941</v>
      </c>
      <c r="B6137" s="20" t="s">
        <v>185</v>
      </c>
      <c r="C6137" s="28">
        <v>58681</v>
      </c>
      <c r="D6137" s="56"/>
      <c r="E6137" s="25" t="s">
        <v>6812</v>
      </c>
      <c r="F6137" s="20" t="s">
        <v>79</v>
      </c>
      <c r="H6137" s="23" t="s">
        <v>22</v>
      </c>
      <c r="I6137" s="28" t="s">
        <v>103</v>
      </c>
      <c r="J6137" s="23" t="s">
        <v>93</v>
      </c>
      <c r="K6137" s="156" t="s">
        <v>355</v>
      </c>
      <c r="M6137" s="229">
        <v>0</v>
      </c>
      <c r="N6137" s="229">
        <v>820</v>
      </c>
      <c r="O6137" s="217">
        <f t="shared" si="94"/>
        <v>703754.8899999992</v>
      </c>
    </row>
    <row r="6138" spans="1:15" ht="22.05" hidden="1" customHeight="1" x14ac:dyDescent="0.2">
      <c r="A6138" s="227">
        <v>45941</v>
      </c>
      <c r="B6138" s="20" t="s">
        <v>185</v>
      </c>
      <c r="C6138" s="28">
        <v>58682</v>
      </c>
      <c r="D6138" s="56"/>
      <c r="E6138" s="25" t="s">
        <v>158</v>
      </c>
      <c r="F6138" s="20" t="s">
        <v>79</v>
      </c>
      <c r="H6138" s="23" t="s">
        <v>22</v>
      </c>
      <c r="I6138" s="28" t="s">
        <v>56</v>
      </c>
      <c r="J6138" s="23" t="s">
        <v>116</v>
      </c>
      <c r="K6138" s="156" t="s">
        <v>139</v>
      </c>
      <c r="M6138" s="229">
        <v>0</v>
      </c>
      <c r="N6138" s="229">
        <v>600</v>
      </c>
      <c r="O6138" s="217">
        <f t="shared" si="94"/>
        <v>703154.8899999992</v>
      </c>
    </row>
    <row r="6139" spans="1:15" ht="22.05" hidden="1" customHeight="1" x14ac:dyDescent="0.2">
      <c r="A6139" s="227">
        <v>45941</v>
      </c>
      <c r="B6139" s="20" t="s">
        <v>185</v>
      </c>
      <c r="C6139" s="28">
        <v>58683</v>
      </c>
      <c r="D6139" s="56"/>
      <c r="E6139" s="25" t="s">
        <v>1013</v>
      </c>
      <c r="F6139" s="20" t="s">
        <v>79</v>
      </c>
      <c r="H6139" s="23" t="s">
        <v>21</v>
      </c>
      <c r="I6139" s="28" t="s">
        <v>28</v>
      </c>
      <c r="J6139" s="23" t="s">
        <v>30</v>
      </c>
      <c r="M6139" s="229">
        <v>100000</v>
      </c>
      <c r="N6139" s="229">
        <v>0</v>
      </c>
      <c r="O6139" s="217">
        <f t="shared" si="94"/>
        <v>803154.8899999992</v>
      </c>
    </row>
    <row r="6140" spans="1:15" ht="22.05" hidden="1" customHeight="1" x14ac:dyDescent="0.2">
      <c r="A6140" s="227">
        <v>45941</v>
      </c>
      <c r="B6140" s="20" t="s">
        <v>185</v>
      </c>
      <c r="C6140" s="28">
        <v>58684</v>
      </c>
      <c r="D6140" s="56"/>
      <c r="E6140" s="25" t="s">
        <v>734</v>
      </c>
      <c r="F6140" s="20" t="s">
        <v>79</v>
      </c>
      <c r="H6140" s="23" t="s">
        <v>22</v>
      </c>
      <c r="I6140" s="28" t="s">
        <v>103</v>
      </c>
      <c r="J6140" s="23" t="s">
        <v>214</v>
      </c>
      <c r="K6140" s="156" t="s">
        <v>464</v>
      </c>
      <c r="M6140" s="229">
        <v>0</v>
      </c>
      <c r="N6140" s="229">
        <v>200</v>
      </c>
      <c r="O6140" s="217">
        <f t="shared" si="94"/>
        <v>802954.8899999992</v>
      </c>
    </row>
    <row r="6141" spans="1:15" ht="22.05" hidden="1" customHeight="1" x14ac:dyDescent="0.2">
      <c r="A6141" s="227">
        <v>45941</v>
      </c>
      <c r="B6141" s="20" t="s">
        <v>185</v>
      </c>
      <c r="C6141" s="28">
        <v>58685</v>
      </c>
      <c r="D6141" s="56"/>
      <c r="E6141" s="25" t="s">
        <v>5376</v>
      </c>
      <c r="F6141" s="20" t="s">
        <v>79</v>
      </c>
      <c r="H6141" s="23" t="s">
        <v>22</v>
      </c>
      <c r="I6141" s="28" t="s">
        <v>103</v>
      </c>
      <c r="J6141" s="23" t="s">
        <v>219</v>
      </c>
      <c r="K6141" s="156" t="s">
        <v>266</v>
      </c>
      <c r="M6141" s="229">
        <v>0</v>
      </c>
      <c r="N6141" s="229">
        <v>240</v>
      </c>
      <c r="O6141" s="217">
        <f t="shared" si="94"/>
        <v>802714.8899999992</v>
      </c>
    </row>
    <row r="6142" spans="1:15" ht="22.05" hidden="1" customHeight="1" x14ac:dyDescent="0.2">
      <c r="A6142" s="227">
        <v>45941</v>
      </c>
      <c r="B6142" s="20" t="s">
        <v>185</v>
      </c>
      <c r="C6142" s="28">
        <v>58686</v>
      </c>
      <c r="D6142" s="56"/>
      <c r="E6142" s="25" t="s">
        <v>1013</v>
      </c>
      <c r="F6142" s="20" t="s">
        <v>79</v>
      </c>
      <c r="H6142" s="23" t="s">
        <v>21</v>
      </c>
      <c r="I6142" s="28" t="s">
        <v>28</v>
      </c>
      <c r="J6142" s="23" t="s">
        <v>30</v>
      </c>
      <c r="M6142" s="229">
        <v>15170</v>
      </c>
      <c r="N6142" s="229">
        <v>0</v>
      </c>
      <c r="O6142" s="217">
        <f t="shared" si="94"/>
        <v>817884.8899999992</v>
      </c>
    </row>
    <row r="6143" spans="1:15" ht="22.05" hidden="1" customHeight="1" x14ac:dyDescent="0.2">
      <c r="A6143" s="227">
        <v>45941</v>
      </c>
      <c r="B6143" s="20" t="s">
        <v>185</v>
      </c>
      <c r="C6143" s="28">
        <v>58687</v>
      </c>
      <c r="D6143" s="56"/>
      <c r="E6143" s="25" t="s">
        <v>6813</v>
      </c>
      <c r="F6143" s="20" t="s">
        <v>79</v>
      </c>
      <c r="H6143" s="23" t="s">
        <v>22</v>
      </c>
      <c r="I6143" s="28" t="s">
        <v>56</v>
      </c>
      <c r="J6143" s="23" t="s">
        <v>116</v>
      </c>
      <c r="K6143" s="156" t="s">
        <v>6820</v>
      </c>
      <c r="M6143" s="229">
        <v>0</v>
      </c>
      <c r="N6143" s="229">
        <v>1000</v>
      </c>
      <c r="O6143" s="217">
        <f t="shared" si="94"/>
        <v>816884.8899999992</v>
      </c>
    </row>
    <row r="6144" spans="1:15" ht="22.05" hidden="1" customHeight="1" x14ac:dyDescent="0.2">
      <c r="A6144" s="227">
        <v>45941</v>
      </c>
      <c r="B6144" s="20" t="s">
        <v>185</v>
      </c>
      <c r="C6144" s="28">
        <v>58688</v>
      </c>
      <c r="D6144" s="56"/>
      <c r="E6144" s="25" t="s">
        <v>6814</v>
      </c>
      <c r="F6144" s="20" t="s">
        <v>79</v>
      </c>
      <c r="H6144" s="23" t="s">
        <v>22</v>
      </c>
      <c r="I6144" s="28" t="s">
        <v>103</v>
      </c>
      <c r="J6144" s="23" t="s">
        <v>97</v>
      </c>
      <c r="K6144" s="156" t="s">
        <v>134</v>
      </c>
      <c r="M6144" s="229">
        <v>0</v>
      </c>
      <c r="N6144" s="229">
        <v>600</v>
      </c>
      <c r="O6144" s="217">
        <f t="shared" si="94"/>
        <v>816284.8899999992</v>
      </c>
    </row>
    <row r="6145" spans="1:15" ht="22.05" hidden="1" customHeight="1" x14ac:dyDescent="0.2">
      <c r="A6145" s="227">
        <v>45941</v>
      </c>
      <c r="B6145" s="20" t="s">
        <v>185</v>
      </c>
      <c r="C6145" s="28">
        <v>58689</v>
      </c>
      <c r="D6145" s="56"/>
      <c r="E6145" s="25" t="s">
        <v>6815</v>
      </c>
      <c r="F6145" s="20" t="s">
        <v>79</v>
      </c>
      <c r="H6145" s="23" t="s">
        <v>22</v>
      </c>
      <c r="I6145" s="28" t="s">
        <v>53</v>
      </c>
      <c r="J6145" s="23" t="s">
        <v>112</v>
      </c>
      <c r="K6145" s="156" t="s">
        <v>6821</v>
      </c>
      <c r="M6145" s="229">
        <v>0</v>
      </c>
      <c r="N6145" s="229">
        <v>31672</v>
      </c>
      <c r="O6145" s="217">
        <f t="shared" si="94"/>
        <v>784612.8899999992</v>
      </c>
    </row>
    <row r="6146" spans="1:15" ht="22.05" hidden="1" customHeight="1" x14ac:dyDescent="0.2">
      <c r="A6146" s="227">
        <v>45941</v>
      </c>
      <c r="B6146" s="20" t="s">
        <v>185</v>
      </c>
      <c r="C6146" s="28">
        <v>58690</v>
      </c>
      <c r="D6146" s="56"/>
      <c r="E6146" s="25" t="s">
        <v>961</v>
      </c>
      <c r="F6146" s="20" t="s">
        <v>79</v>
      </c>
      <c r="H6146" s="23" t="s">
        <v>22</v>
      </c>
      <c r="I6146" s="28" t="s">
        <v>53</v>
      </c>
      <c r="J6146" s="23" t="s">
        <v>113</v>
      </c>
      <c r="K6146" s="156" t="s">
        <v>148</v>
      </c>
      <c r="M6146" s="229">
        <v>0</v>
      </c>
      <c r="N6146" s="229">
        <v>1500</v>
      </c>
      <c r="O6146" s="217">
        <f t="shared" si="94"/>
        <v>783112.8899999992</v>
      </c>
    </row>
    <row r="6147" spans="1:15" ht="22.05" hidden="1" customHeight="1" x14ac:dyDescent="0.2">
      <c r="A6147" s="227">
        <v>45941</v>
      </c>
      <c r="B6147" s="20" t="s">
        <v>185</v>
      </c>
      <c r="C6147" s="28">
        <v>58691</v>
      </c>
      <c r="D6147" s="56"/>
      <c r="E6147" s="25" t="s">
        <v>402</v>
      </c>
      <c r="F6147" s="20" t="s">
        <v>79</v>
      </c>
      <c r="H6147" s="23" t="s">
        <v>22</v>
      </c>
      <c r="I6147" s="28" t="s">
        <v>80</v>
      </c>
      <c r="J6147" s="23" t="s">
        <v>66</v>
      </c>
      <c r="K6147" s="156" t="s">
        <v>544</v>
      </c>
      <c r="M6147" s="229">
        <v>0</v>
      </c>
      <c r="N6147" s="229">
        <v>550</v>
      </c>
      <c r="O6147" s="217">
        <f t="shared" si="94"/>
        <v>782562.8899999992</v>
      </c>
    </row>
    <row r="6148" spans="1:15" ht="22.05" hidden="1" customHeight="1" x14ac:dyDescent="0.2">
      <c r="A6148" s="227">
        <v>45941</v>
      </c>
      <c r="B6148" s="20" t="s">
        <v>185</v>
      </c>
      <c r="C6148" s="28">
        <v>58692</v>
      </c>
      <c r="D6148" s="56"/>
      <c r="E6148" s="25" t="s">
        <v>143</v>
      </c>
      <c r="F6148" s="20" t="s">
        <v>79</v>
      </c>
      <c r="H6148" s="23" t="s">
        <v>22</v>
      </c>
      <c r="I6148" s="28" t="s">
        <v>53</v>
      </c>
      <c r="J6148" s="23" t="s">
        <v>114</v>
      </c>
      <c r="K6148" s="156" t="s">
        <v>149</v>
      </c>
      <c r="M6148" s="229">
        <v>0</v>
      </c>
      <c r="N6148" s="229">
        <v>20400</v>
      </c>
      <c r="O6148" s="217">
        <f t="shared" si="94"/>
        <v>762162.8899999992</v>
      </c>
    </row>
    <row r="6149" spans="1:15" ht="22.05" hidden="1" customHeight="1" x14ac:dyDescent="0.2">
      <c r="A6149" s="227">
        <v>45941</v>
      </c>
      <c r="B6149" s="20" t="s">
        <v>185</v>
      </c>
      <c r="C6149" s="28">
        <v>58693</v>
      </c>
      <c r="D6149" s="56"/>
      <c r="E6149" s="25" t="s">
        <v>143</v>
      </c>
      <c r="F6149" s="20" t="s">
        <v>79</v>
      </c>
      <c r="H6149" s="23" t="s">
        <v>22</v>
      </c>
      <c r="I6149" s="28" t="s">
        <v>53</v>
      </c>
      <c r="J6149" s="23" t="s">
        <v>114</v>
      </c>
      <c r="K6149" s="156" t="s">
        <v>273</v>
      </c>
      <c r="M6149" s="229">
        <v>0</v>
      </c>
      <c r="N6149" s="229">
        <v>6050</v>
      </c>
      <c r="O6149" s="217">
        <f t="shared" si="94"/>
        <v>756112.8899999992</v>
      </c>
    </row>
    <row r="6150" spans="1:15" ht="22.05" hidden="1" customHeight="1" x14ac:dyDescent="0.2">
      <c r="A6150" s="227">
        <v>45941</v>
      </c>
      <c r="B6150" s="20" t="s">
        <v>185</v>
      </c>
      <c r="C6150" s="28">
        <v>58694</v>
      </c>
      <c r="D6150" s="56"/>
      <c r="E6150" s="25" t="s">
        <v>143</v>
      </c>
      <c r="F6150" s="20" t="s">
        <v>79</v>
      </c>
      <c r="H6150" s="23" t="s">
        <v>22</v>
      </c>
      <c r="I6150" s="28" t="s">
        <v>53</v>
      </c>
      <c r="J6150" s="23" t="s">
        <v>112</v>
      </c>
      <c r="K6150" s="156" t="s">
        <v>6822</v>
      </c>
      <c r="M6150" s="229">
        <v>0</v>
      </c>
      <c r="N6150" s="229">
        <v>2800</v>
      </c>
      <c r="O6150" s="217">
        <f t="shared" si="94"/>
        <v>753312.8899999992</v>
      </c>
    </row>
    <row r="6151" spans="1:15" ht="22.05" hidden="1" customHeight="1" x14ac:dyDescent="0.2">
      <c r="A6151" s="227">
        <v>45941</v>
      </c>
      <c r="B6151" s="20" t="s">
        <v>185</v>
      </c>
      <c r="C6151" s="28">
        <v>58695</v>
      </c>
      <c r="D6151" s="56"/>
      <c r="E6151" s="25" t="s">
        <v>143</v>
      </c>
      <c r="F6151" s="20" t="s">
        <v>79</v>
      </c>
      <c r="H6151" s="23" t="s">
        <v>22</v>
      </c>
      <c r="I6151" s="28" t="s">
        <v>53</v>
      </c>
      <c r="J6151" s="23" t="s">
        <v>112</v>
      </c>
      <c r="K6151" s="156" t="s">
        <v>416</v>
      </c>
      <c r="M6151" s="229">
        <v>0</v>
      </c>
      <c r="N6151" s="229">
        <v>42909</v>
      </c>
      <c r="O6151" s="217">
        <f t="shared" si="94"/>
        <v>710403.8899999992</v>
      </c>
    </row>
    <row r="6152" spans="1:15" ht="22.05" hidden="1" customHeight="1" x14ac:dyDescent="0.2">
      <c r="A6152" s="227">
        <v>45941</v>
      </c>
      <c r="B6152" s="20" t="s">
        <v>185</v>
      </c>
      <c r="C6152" s="28">
        <v>58696</v>
      </c>
      <c r="D6152" s="56"/>
      <c r="E6152" s="25" t="s">
        <v>143</v>
      </c>
      <c r="F6152" s="20" t="s">
        <v>79</v>
      </c>
      <c r="H6152" s="23" t="s">
        <v>22</v>
      </c>
      <c r="I6152" s="28" t="s">
        <v>53</v>
      </c>
      <c r="J6152" s="23" t="s">
        <v>112</v>
      </c>
      <c r="K6152" s="156" t="s">
        <v>144</v>
      </c>
      <c r="M6152" s="229">
        <v>0</v>
      </c>
      <c r="N6152" s="229">
        <v>5250</v>
      </c>
      <c r="O6152" s="217">
        <f t="shared" si="94"/>
        <v>705153.8899999992</v>
      </c>
    </row>
    <row r="6153" spans="1:15" ht="22.05" hidden="1" customHeight="1" x14ac:dyDescent="0.2">
      <c r="A6153" s="227">
        <v>45941</v>
      </c>
      <c r="B6153" s="20" t="s">
        <v>185</v>
      </c>
      <c r="C6153" s="28">
        <v>58697</v>
      </c>
      <c r="D6153" s="56"/>
      <c r="E6153" s="25" t="s">
        <v>143</v>
      </c>
      <c r="F6153" s="20" t="s">
        <v>79</v>
      </c>
      <c r="H6153" s="23" t="s">
        <v>22</v>
      </c>
      <c r="I6153" s="28" t="s">
        <v>53</v>
      </c>
      <c r="J6153" s="23" t="s">
        <v>112</v>
      </c>
      <c r="K6153" s="156" t="s">
        <v>419</v>
      </c>
      <c r="M6153" s="229">
        <v>0</v>
      </c>
      <c r="N6153" s="229">
        <v>4700</v>
      </c>
      <c r="O6153" s="217">
        <f t="shared" si="94"/>
        <v>700453.8899999992</v>
      </c>
    </row>
    <row r="6154" spans="1:15" ht="22.05" hidden="1" customHeight="1" x14ac:dyDescent="0.2">
      <c r="A6154" s="227">
        <v>45941</v>
      </c>
      <c r="B6154" s="20" t="s">
        <v>185</v>
      </c>
      <c r="C6154" s="28">
        <v>58698</v>
      </c>
      <c r="D6154" s="56"/>
      <c r="E6154" s="25" t="s">
        <v>143</v>
      </c>
      <c r="F6154" s="20" t="s">
        <v>79</v>
      </c>
      <c r="H6154" s="23" t="s">
        <v>22</v>
      </c>
      <c r="I6154" s="28" t="s">
        <v>53</v>
      </c>
      <c r="J6154" s="23" t="s">
        <v>112</v>
      </c>
      <c r="K6154" s="156" t="s">
        <v>5797</v>
      </c>
      <c r="M6154" s="229">
        <v>0</v>
      </c>
      <c r="N6154" s="229">
        <v>29830</v>
      </c>
      <c r="O6154" s="217">
        <f t="shared" si="94"/>
        <v>670623.8899999992</v>
      </c>
    </row>
    <row r="6155" spans="1:15" ht="22.05" hidden="1" customHeight="1" x14ac:dyDescent="0.2">
      <c r="A6155" s="227">
        <v>45941</v>
      </c>
      <c r="B6155" s="20" t="s">
        <v>185</v>
      </c>
      <c r="C6155" s="28">
        <v>58699</v>
      </c>
      <c r="D6155" s="56"/>
      <c r="E6155" s="25" t="s">
        <v>143</v>
      </c>
      <c r="F6155" s="20" t="s">
        <v>79</v>
      </c>
      <c r="H6155" s="23" t="s">
        <v>22</v>
      </c>
      <c r="I6155" s="28" t="s">
        <v>53</v>
      </c>
      <c r="J6155" s="23" t="s">
        <v>112</v>
      </c>
      <c r="K6155" s="156" t="s">
        <v>5882</v>
      </c>
      <c r="M6155" s="229">
        <v>0</v>
      </c>
      <c r="N6155" s="229">
        <v>19800</v>
      </c>
      <c r="O6155" s="217">
        <f t="shared" si="94"/>
        <v>650823.8899999992</v>
      </c>
    </row>
    <row r="6156" spans="1:15" ht="22.05" hidden="1" customHeight="1" x14ac:dyDescent="0.2">
      <c r="A6156" s="227">
        <v>45941</v>
      </c>
      <c r="B6156" s="20" t="s">
        <v>185</v>
      </c>
      <c r="C6156" s="28">
        <v>58700</v>
      </c>
      <c r="D6156" s="56"/>
      <c r="E6156" s="25" t="s">
        <v>143</v>
      </c>
      <c r="F6156" s="20" t="s">
        <v>79</v>
      </c>
      <c r="H6156" s="23" t="s">
        <v>22</v>
      </c>
      <c r="I6156" s="28" t="s">
        <v>53</v>
      </c>
      <c r="J6156" s="23" t="s">
        <v>112</v>
      </c>
      <c r="K6156" s="156" t="s">
        <v>1702</v>
      </c>
      <c r="M6156" s="229">
        <v>0</v>
      </c>
      <c r="N6156" s="229">
        <v>15980</v>
      </c>
      <c r="O6156" s="217">
        <f t="shared" si="94"/>
        <v>634843.8899999992</v>
      </c>
    </row>
    <row r="6157" spans="1:15" ht="22.05" hidden="1" customHeight="1" x14ac:dyDescent="0.2">
      <c r="A6157" s="227">
        <v>45941</v>
      </c>
      <c r="B6157" s="20" t="s">
        <v>185</v>
      </c>
      <c r="C6157" s="28">
        <v>58701</v>
      </c>
      <c r="D6157" s="56"/>
      <c r="E6157" s="25" t="s">
        <v>143</v>
      </c>
      <c r="F6157" s="20" t="s">
        <v>79</v>
      </c>
      <c r="H6157" s="23" t="s">
        <v>22</v>
      </c>
      <c r="I6157" s="28" t="s">
        <v>53</v>
      </c>
      <c r="J6157" s="23" t="s">
        <v>112</v>
      </c>
      <c r="K6157" s="156" t="s">
        <v>264</v>
      </c>
      <c r="M6157" s="229">
        <v>0</v>
      </c>
      <c r="N6157" s="229">
        <v>45500</v>
      </c>
      <c r="O6157" s="217">
        <f t="shared" si="94"/>
        <v>589343.8899999992</v>
      </c>
    </row>
    <row r="6158" spans="1:15" ht="22.05" hidden="1" customHeight="1" x14ac:dyDescent="0.2">
      <c r="A6158" s="227">
        <v>45941</v>
      </c>
      <c r="B6158" s="20" t="s">
        <v>185</v>
      </c>
      <c r="C6158" s="28">
        <v>58702</v>
      </c>
      <c r="D6158" s="56"/>
      <c r="E6158" s="25" t="s">
        <v>143</v>
      </c>
      <c r="F6158" s="20" t="s">
        <v>79</v>
      </c>
      <c r="H6158" s="23" t="s">
        <v>22</v>
      </c>
      <c r="I6158" s="28" t="s">
        <v>53</v>
      </c>
      <c r="J6158" s="23" t="s">
        <v>112</v>
      </c>
      <c r="K6158" s="156" t="s">
        <v>56</v>
      </c>
      <c r="M6158" s="229">
        <v>0</v>
      </c>
      <c r="N6158" s="229">
        <v>28050</v>
      </c>
      <c r="O6158" s="217">
        <f t="shared" si="94"/>
        <v>561293.8899999992</v>
      </c>
    </row>
    <row r="6159" spans="1:15" ht="22.05" hidden="1" customHeight="1" x14ac:dyDescent="0.2">
      <c r="A6159" s="227">
        <v>45941</v>
      </c>
      <c r="B6159" s="20" t="s">
        <v>185</v>
      </c>
      <c r="C6159" s="28">
        <v>58703</v>
      </c>
      <c r="D6159" s="56"/>
      <c r="E6159" s="328" t="s">
        <v>141</v>
      </c>
      <c r="F6159" s="329" t="s">
        <v>79</v>
      </c>
      <c r="G6159" s="330"/>
      <c r="H6159" s="331" t="s">
        <v>22</v>
      </c>
      <c r="I6159" s="331" t="s">
        <v>54</v>
      </c>
      <c r="J6159" s="331" t="s">
        <v>63</v>
      </c>
      <c r="K6159" s="332" t="s">
        <v>225</v>
      </c>
      <c r="L6159" s="333">
        <v>75000</v>
      </c>
      <c r="M6159" s="333">
        <v>0</v>
      </c>
      <c r="N6159" s="333">
        <v>10000</v>
      </c>
      <c r="O6159" s="217">
        <f t="shared" si="94"/>
        <v>551293.8899999992</v>
      </c>
    </row>
    <row r="6160" spans="1:15" ht="22.05" hidden="1" customHeight="1" x14ac:dyDescent="0.2">
      <c r="A6160" s="227">
        <v>45941</v>
      </c>
      <c r="B6160" s="20" t="s">
        <v>185</v>
      </c>
      <c r="C6160" s="28">
        <v>58703</v>
      </c>
      <c r="D6160" s="56"/>
      <c r="E6160" s="328" t="s">
        <v>559</v>
      </c>
      <c r="F6160" s="329" t="s">
        <v>79</v>
      </c>
      <c r="G6160" s="330"/>
      <c r="H6160" s="331" t="s">
        <v>22</v>
      </c>
      <c r="I6160" s="331" t="s">
        <v>54</v>
      </c>
      <c r="J6160" s="331" t="s">
        <v>41</v>
      </c>
      <c r="K6160" s="332" t="s">
        <v>225</v>
      </c>
      <c r="L6160" s="333">
        <v>75000</v>
      </c>
      <c r="M6160" s="333">
        <v>0</v>
      </c>
      <c r="N6160" s="333">
        <v>20000</v>
      </c>
      <c r="O6160" s="217">
        <f t="shared" si="94"/>
        <v>531293.8899999992</v>
      </c>
    </row>
    <row r="6161" spans="1:15" ht="22.05" hidden="1" customHeight="1" x14ac:dyDescent="0.2">
      <c r="A6161" s="227">
        <v>45941</v>
      </c>
      <c r="B6161" s="20" t="s">
        <v>185</v>
      </c>
      <c r="C6161" s="28">
        <v>58703</v>
      </c>
      <c r="D6161" s="56"/>
      <c r="E6161" s="328" t="s">
        <v>463</v>
      </c>
      <c r="F6161" s="329" t="s">
        <v>79</v>
      </c>
      <c r="G6161" s="330"/>
      <c r="H6161" s="331" t="s">
        <v>22</v>
      </c>
      <c r="I6161" s="331" t="s">
        <v>54</v>
      </c>
      <c r="J6161" s="331" t="s">
        <v>62</v>
      </c>
      <c r="K6161" s="332" t="s">
        <v>225</v>
      </c>
      <c r="L6161" s="333">
        <v>75000</v>
      </c>
      <c r="M6161" s="333">
        <v>0</v>
      </c>
      <c r="N6161" s="333">
        <v>30000</v>
      </c>
      <c r="O6161" s="217">
        <f t="shared" si="94"/>
        <v>501293.8899999992</v>
      </c>
    </row>
    <row r="6162" spans="1:15" ht="22.05" hidden="1" customHeight="1" x14ac:dyDescent="0.2">
      <c r="A6162" s="227">
        <v>45941</v>
      </c>
      <c r="B6162" s="20" t="s">
        <v>185</v>
      </c>
      <c r="C6162" s="28">
        <v>58703</v>
      </c>
      <c r="D6162" s="56"/>
      <c r="E6162" s="328" t="s">
        <v>560</v>
      </c>
      <c r="F6162" s="329" t="s">
        <v>79</v>
      </c>
      <c r="G6162" s="330"/>
      <c r="H6162" s="331" t="s">
        <v>22</v>
      </c>
      <c r="I6162" s="331" t="s">
        <v>54</v>
      </c>
      <c r="J6162" s="331" t="s">
        <v>44</v>
      </c>
      <c r="K6162" s="332" t="s">
        <v>225</v>
      </c>
      <c r="L6162" s="333">
        <v>75000</v>
      </c>
      <c r="M6162" s="333">
        <v>0</v>
      </c>
      <c r="N6162" s="333">
        <v>10000</v>
      </c>
      <c r="O6162" s="217">
        <f t="shared" si="94"/>
        <v>491293.8899999992</v>
      </c>
    </row>
    <row r="6163" spans="1:15" ht="22.05" hidden="1" customHeight="1" x14ac:dyDescent="0.2">
      <c r="A6163" s="227">
        <v>45941</v>
      </c>
      <c r="B6163" s="20" t="s">
        <v>185</v>
      </c>
      <c r="C6163" s="28">
        <v>58703</v>
      </c>
      <c r="D6163" s="56"/>
      <c r="E6163" s="328" t="s">
        <v>561</v>
      </c>
      <c r="F6163" s="329" t="s">
        <v>79</v>
      </c>
      <c r="G6163" s="330"/>
      <c r="H6163" s="331" t="s">
        <v>22</v>
      </c>
      <c r="I6163" s="331" t="s">
        <v>54</v>
      </c>
      <c r="J6163" s="331" t="s">
        <v>63</v>
      </c>
      <c r="K6163" s="332" t="s">
        <v>225</v>
      </c>
      <c r="L6163" s="333">
        <v>75000</v>
      </c>
      <c r="M6163" s="333">
        <v>0</v>
      </c>
      <c r="N6163" s="333">
        <v>5000</v>
      </c>
      <c r="O6163" s="217">
        <f t="shared" si="94"/>
        <v>486293.8899999992</v>
      </c>
    </row>
    <row r="6164" spans="1:15" ht="22.05" hidden="1" customHeight="1" x14ac:dyDescent="0.2">
      <c r="A6164" s="227">
        <v>45941</v>
      </c>
      <c r="B6164" s="20" t="s">
        <v>185</v>
      </c>
      <c r="C6164" s="28">
        <v>58704</v>
      </c>
      <c r="D6164" s="56"/>
      <c r="E6164" s="334" t="s">
        <v>143</v>
      </c>
      <c r="F6164" s="329" t="s">
        <v>79</v>
      </c>
      <c r="G6164" s="330"/>
      <c r="H6164" s="331" t="s">
        <v>22</v>
      </c>
      <c r="I6164" s="331" t="s">
        <v>53</v>
      </c>
      <c r="J6164" s="331" t="s">
        <v>112</v>
      </c>
      <c r="K6164" s="332" t="s">
        <v>145</v>
      </c>
      <c r="L6164" s="333">
        <v>28350</v>
      </c>
      <c r="M6164" s="333">
        <v>0</v>
      </c>
      <c r="N6164" s="333">
        <f>L6164-N6165-N6166-N6167</f>
        <v>18750</v>
      </c>
      <c r="O6164" s="217">
        <f t="shared" si="94"/>
        <v>467543.8899999992</v>
      </c>
    </row>
    <row r="6165" spans="1:15" ht="22.05" hidden="1" customHeight="1" x14ac:dyDescent="0.2">
      <c r="A6165" s="227">
        <v>45941</v>
      </c>
      <c r="B6165" s="20" t="s">
        <v>185</v>
      </c>
      <c r="C6165" s="28">
        <v>58704</v>
      </c>
      <c r="D6165" s="56"/>
      <c r="E6165" s="334" t="s">
        <v>558</v>
      </c>
      <c r="F6165" s="329" t="s">
        <v>79</v>
      </c>
      <c r="G6165" s="330"/>
      <c r="H6165" s="331" t="s">
        <v>22</v>
      </c>
      <c r="I6165" s="331" t="s">
        <v>54</v>
      </c>
      <c r="J6165" s="331" t="s">
        <v>61</v>
      </c>
      <c r="K6165" s="332" t="s">
        <v>145</v>
      </c>
      <c r="L6165" s="333">
        <v>28350</v>
      </c>
      <c r="M6165" s="333">
        <v>0</v>
      </c>
      <c r="N6165" s="333">
        <v>1800</v>
      </c>
      <c r="O6165" s="217">
        <f t="shared" si="94"/>
        <v>465743.8899999992</v>
      </c>
    </row>
    <row r="6166" spans="1:15" ht="22.05" hidden="1" customHeight="1" x14ac:dyDescent="0.2">
      <c r="A6166" s="227">
        <v>45941</v>
      </c>
      <c r="B6166" s="20" t="s">
        <v>185</v>
      </c>
      <c r="C6166" s="28">
        <v>58704</v>
      </c>
      <c r="D6166" s="56"/>
      <c r="E6166" s="328" t="s">
        <v>556</v>
      </c>
      <c r="F6166" s="329" t="s">
        <v>79</v>
      </c>
      <c r="G6166" s="330"/>
      <c r="H6166" s="331" t="s">
        <v>22</v>
      </c>
      <c r="I6166" s="331" t="s">
        <v>54</v>
      </c>
      <c r="J6166" s="331" t="s">
        <v>32</v>
      </c>
      <c r="K6166" s="332" t="s">
        <v>145</v>
      </c>
      <c r="L6166" s="333">
        <v>28350</v>
      </c>
      <c r="M6166" s="333">
        <v>0</v>
      </c>
      <c r="N6166" s="333">
        <v>6000</v>
      </c>
      <c r="O6166" s="217">
        <f t="shared" si="94"/>
        <v>459743.8899999992</v>
      </c>
    </row>
    <row r="6167" spans="1:15" ht="22.05" hidden="1" customHeight="1" x14ac:dyDescent="0.2">
      <c r="A6167" s="227">
        <v>45941</v>
      </c>
      <c r="B6167" s="20" t="s">
        <v>185</v>
      </c>
      <c r="C6167" s="28">
        <v>58704</v>
      </c>
      <c r="D6167" s="56"/>
      <c r="E6167" s="328" t="s">
        <v>3486</v>
      </c>
      <c r="F6167" s="329" t="s">
        <v>79</v>
      </c>
      <c r="G6167" s="330"/>
      <c r="H6167" s="331" t="s">
        <v>22</v>
      </c>
      <c r="I6167" s="331" t="s">
        <v>54</v>
      </c>
      <c r="J6167" s="331" t="s">
        <v>63</v>
      </c>
      <c r="K6167" s="332" t="s">
        <v>145</v>
      </c>
      <c r="L6167" s="333">
        <v>28350</v>
      </c>
      <c r="M6167" s="333">
        <v>0</v>
      </c>
      <c r="N6167" s="333">
        <v>1800</v>
      </c>
      <c r="O6167" s="217">
        <f t="shared" si="94"/>
        <v>457943.8899999992</v>
      </c>
    </row>
    <row r="6168" spans="1:15" ht="22.05" hidden="1" customHeight="1" x14ac:dyDescent="0.2">
      <c r="A6168" s="227">
        <v>45941</v>
      </c>
      <c r="B6168" s="20" t="s">
        <v>185</v>
      </c>
      <c r="C6168" s="28">
        <v>58705</v>
      </c>
      <c r="D6168" s="56"/>
      <c r="E6168" s="25" t="s">
        <v>143</v>
      </c>
      <c r="F6168" s="20" t="s">
        <v>79</v>
      </c>
      <c r="H6168" s="23" t="s">
        <v>22</v>
      </c>
      <c r="I6168" s="28" t="s">
        <v>53</v>
      </c>
      <c r="J6168" s="23" t="s">
        <v>112</v>
      </c>
      <c r="K6168" s="156" t="s">
        <v>148</v>
      </c>
      <c r="M6168" s="229">
        <v>0</v>
      </c>
      <c r="N6168" s="229">
        <v>24662</v>
      </c>
      <c r="O6168" s="217">
        <f t="shared" si="94"/>
        <v>433281.8899999992</v>
      </c>
    </row>
    <row r="6169" spans="1:15" ht="22.05" hidden="1" customHeight="1" x14ac:dyDescent="0.2">
      <c r="A6169" s="227">
        <v>45941</v>
      </c>
      <c r="B6169" s="20" t="s">
        <v>185</v>
      </c>
      <c r="C6169" s="28">
        <v>58706</v>
      </c>
      <c r="D6169" s="56"/>
      <c r="E6169" s="25" t="s">
        <v>143</v>
      </c>
      <c r="F6169" s="20" t="s">
        <v>79</v>
      </c>
      <c r="H6169" s="23" t="s">
        <v>22</v>
      </c>
      <c r="I6169" s="28" t="s">
        <v>53</v>
      </c>
      <c r="J6169" s="23" t="s">
        <v>112</v>
      </c>
      <c r="K6169" s="156" t="s">
        <v>418</v>
      </c>
      <c r="M6169" s="229">
        <v>0</v>
      </c>
      <c r="N6169" s="229">
        <v>17102</v>
      </c>
      <c r="O6169" s="217">
        <f t="shared" si="94"/>
        <v>416179.8899999992</v>
      </c>
    </row>
    <row r="6170" spans="1:15" ht="22.05" hidden="1" customHeight="1" x14ac:dyDescent="0.2">
      <c r="A6170" s="227">
        <v>45941</v>
      </c>
      <c r="B6170" s="20" t="s">
        <v>185</v>
      </c>
      <c r="C6170" s="28">
        <v>58707</v>
      </c>
      <c r="D6170" s="56"/>
      <c r="E6170" s="25" t="s">
        <v>143</v>
      </c>
      <c r="F6170" s="20" t="s">
        <v>79</v>
      </c>
      <c r="H6170" s="23" t="s">
        <v>22</v>
      </c>
      <c r="I6170" s="28" t="s">
        <v>53</v>
      </c>
      <c r="J6170" s="23" t="s">
        <v>112</v>
      </c>
      <c r="K6170" s="156" t="s">
        <v>263</v>
      </c>
      <c r="M6170" s="229">
        <v>0</v>
      </c>
      <c r="N6170" s="229">
        <v>13349</v>
      </c>
      <c r="O6170" s="217">
        <f t="shared" si="94"/>
        <v>402830.8899999992</v>
      </c>
    </row>
    <row r="6171" spans="1:15" ht="22.05" hidden="1" customHeight="1" x14ac:dyDescent="0.2">
      <c r="A6171" s="227">
        <v>45941</v>
      </c>
      <c r="B6171" s="20" t="s">
        <v>185</v>
      </c>
      <c r="C6171" s="28">
        <v>58708</v>
      </c>
      <c r="D6171" s="56"/>
      <c r="E6171" s="25" t="s">
        <v>143</v>
      </c>
      <c r="F6171" s="20" t="s">
        <v>79</v>
      </c>
      <c r="H6171" s="23" t="s">
        <v>22</v>
      </c>
      <c r="I6171" s="28" t="s">
        <v>53</v>
      </c>
      <c r="J6171" s="23" t="s">
        <v>112</v>
      </c>
      <c r="K6171" s="156" t="s">
        <v>1703</v>
      </c>
      <c r="M6171" s="229">
        <v>0</v>
      </c>
      <c r="N6171" s="229">
        <v>22338</v>
      </c>
      <c r="O6171" s="217">
        <f t="shared" si="94"/>
        <v>380492.8899999992</v>
      </c>
    </row>
    <row r="6172" spans="1:15" ht="22.05" hidden="1" customHeight="1" x14ac:dyDescent="0.2">
      <c r="A6172" s="227">
        <v>45941</v>
      </c>
      <c r="B6172" s="20" t="s">
        <v>185</v>
      </c>
      <c r="C6172" s="28">
        <v>58709</v>
      </c>
      <c r="D6172" s="56"/>
      <c r="E6172" s="25" t="s">
        <v>130</v>
      </c>
      <c r="F6172" s="20" t="s">
        <v>79</v>
      </c>
      <c r="H6172" s="23" t="s">
        <v>22</v>
      </c>
      <c r="I6172" s="28" t="s">
        <v>53</v>
      </c>
      <c r="J6172" s="23" t="s">
        <v>113</v>
      </c>
      <c r="K6172" s="156" t="s">
        <v>6100</v>
      </c>
      <c r="M6172" s="229">
        <v>0</v>
      </c>
      <c r="N6172" s="229">
        <v>1000</v>
      </c>
      <c r="O6172" s="217">
        <f t="shared" si="94"/>
        <v>379492.8899999992</v>
      </c>
    </row>
    <row r="6173" spans="1:15" ht="22.05" hidden="1" customHeight="1" x14ac:dyDescent="0.2">
      <c r="A6173" s="227">
        <v>45941</v>
      </c>
      <c r="B6173" s="20" t="s">
        <v>185</v>
      </c>
      <c r="C6173" s="28">
        <v>58710</v>
      </c>
      <c r="D6173" s="56"/>
      <c r="E6173" s="25" t="s">
        <v>204</v>
      </c>
      <c r="F6173" s="20" t="s">
        <v>79</v>
      </c>
      <c r="H6173" s="23" t="s">
        <v>22</v>
      </c>
      <c r="I6173" s="28" t="s">
        <v>103</v>
      </c>
      <c r="J6173" s="23" t="s">
        <v>102</v>
      </c>
      <c r="K6173" s="156" t="s">
        <v>235</v>
      </c>
      <c r="M6173" s="229">
        <v>0</v>
      </c>
      <c r="N6173" s="229">
        <v>1000</v>
      </c>
      <c r="O6173" s="217">
        <f t="shared" si="94"/>
        <v>378492.8899999992</v>
      </c>
    </row>
    <row r="6174" spans="1:15" ht="22.05" hidden="1" customHeight="1" x14ac:dyDescent="0.2">
      <c r="A6174" s="227">
        <v>45941</v>
      </c>
      <c r="B6174" s="20" t="s">
        <v>185</v>
      </c>
      <c r="C6174" s="28">
        <v>58711</v>
      </c>
      <c r="D6174" s="56"/>
      <c r="E6174" s="25" t="s">
        <v>6816</v>
      </c>
      <c r="F6174" s="20" t="s">
        <v>79</v>
      </c>
      <c r="H6174" s="23" t="s">
        <v>22</v>
      </c>
      <c r="I6174" s="28" t="s">
        <v>54</v>
      </c>
      <c r="J6174" s="23" t="s">
        <v>63</v>
      </c>
      <c r="K6174" s="156" t="s">
        <v>1639</v>
      </c>
      <c r="M6174" s="229">
        <v>0</v>
      </c>
      <c r="N6174" s="229">
        <v>2800</v>
      </c>
      <c r="O6174" s="217">
        <f t="shared" si="94"/>
        <v>375692.8899999992</v>
      </c>
    </row>
    <row r="6175" spans="1:15" ht="22.05" hidden="1" customHeight="1" x14ac:dyDescent="0.2">
      <c r="A6175" s="227">
        <v>45941</v>
      </c>
      <c r="B6175" s="20" t="s">
        <v>185</v>
      </c>
      <c r="C6175" s="28">
        <v>58712</v>
      </c>
      <c r="D6175" s="56"/>
      <c r="E6175" s="25" t="s">
        <v>6817</v>
      </c>
      <c r="F6175" s="20" t="s">
        <v>79</v>
      </c>
      <c r="H6175" s="23" t="s">
        <v>22</v>
      </c>
      <c r="I6175" s="28" t="s">
        <v>103</v>
      </c>
      <c r="J6175" s="23" t="s">
        <v>60</v>
      </c>
      <c r="K6175" s="156" t="s">
        <v>1639</v>
      </c>
      <c r="M6175" s="229">
        <v>0</v>
      </c>
      <c r="N6175" s="229">
        <v>13000</v>
      </c>
      <c r="O6175" s="217">
        <f t="shared" si="94"/>
        <v>362692.8899999992</v>
      </c>
    </row>
    <row r="6176" spans="1:15" ht="22.05" hidden="1" customHeight="1" x14ac:dyDescent="0.2">
      <c r="A6176" s="227">
        <v>45941</v>
      </c>
      <c r="B6176" s="20" t="s">
        <v>185</v>
      </c>
      <c r="C6176" s="28">
        <v>58713</v>
      </c>
      <c r="D6176" s="56"/>
      <c r="E6176" s="25" t="s">
        <v>538</v>
      </c>
      <c r="F6176" s="20" t="s">
        <v>79</v>
      </c>
      <c r="H6176" s="23" t="s">
        <v>22</v>
      </c>
      <c r="I6176" s="28" t="s">
        <v>103</v>
      </c>
      <c r="J6176" s="23" t="s">
        <v>214</v>
      </c>
      <c r="K6176" s="156" t="s">
        <v>368</v>
      </c>
      <c r="M6176" s="229">
        <v>0</v>
      </c>
      <c r="N6176" s="229">
        <v>150</v>
      </c>
      <c r="O6176" s="217">
        <f t="shared" si="94"/>
        <v>362542.8899999992</v>
      </c>
    </row>
    <row r="6177" spans="1:15" ht="22.05" hidden="1" customHeight="1" x14ac:dyDescent="0.2">
      <c r="A6177" s="227">
        <v>45941</v>
      </c>
      <c r="B6177" s="20" t="s">
        <v>185</v>
      </c>
      <c r="C6177" s="28">
        <v>58714</v>
      </c>
      <c r="D6177" s="56"/>
      <c r="E6177" s="25" t="s">
        <v>143</v>
      </c>
      <c r="F6177" s="20" t="s">
        <v>79</v>
      </c>
      <c r="H6177" s="23" t="s">
        <v>22</v>
      </c>
      <c r="I6177" s="28" t="s">
        <v>53</v>
      </c>
      <c r="J6177" s="23" t="s">
        <v>112</v>
      </c>
      <c r="K6177" s="156" t="s">
        <v>5798</v>
      </c>
      <c r="M6177" s="229">
        <v>0</v>
      </c>
      <c r="N6177" s="229">
        <v>3900</v>
      </c>
      <c r="O6177" s="217">
        <f t="shared" si="94"/>
        <v>358642.8899999992</v>
      </c>
    </row>
    <row r="6178" spans="1:15" ht="22.05" hidden="1" customHeight="1" x14ac:dyDescent="0.2">
      <c r="A6178" s="227">
        <v>45941</v>
      </c>
      <c r="B6178" s="20" t="s">
        <v>185</v>
      </c>
      <c r="C6178" s="28">
        <v>58715</v>
      </c>
      <c r="D6178" s="56"/>
      <c r="E6178" s="25" t="s">
        <v>143</v>
      </c>
      <c r="F6178" s="20" t="s">
        <v>79</v>
      </c>
      <c r="H6178" s="23" t="s">
        <v>22</v>
      </c>
      <c r="I6178" s="28" t="s">
        <v>53</v>
      </c>
      <c r="J6178" s="23" t="s">
        <v>112</v>
      </c>
      <c r="K6178" s="156" t="s">
        <v>146</v>
      </c>
      <c r="M6178" s="229">
        <v>0</v>
      </c>
      <c r="N6178" s="229">
        <v>107200</v>
      </c>
      <c r="O6178" s="217">
        <f t="shared" si="94"/>
        <v>251442.8899999992</v>
      </c>
    </row>
    <row r="6179" spans="1:15" ht="22.05" hidden="1" customHeight="1" x14ac:dyDescent="0.2">
      <c r="A6179" s="227">
        <v>45941</v>
      </c>
      <c r="B6179" s="20" t="s">
        <v>185</v>
      </c>
      <c r="C6179" s="28">
        <v>58716</v>
      </c>
      <c r="D6179" s="56"/>
      <c r="E6179" s="25" t="s">
        <v>162</v>
      </c>
      <c r="F6179" s="20" t="s">
        <v>79</v>
      </c>
      <c r="H6179" s="23" t="s">
        <v>21</v>
      </c>
      <c r="I6179" s="28" t="s">
        <v>81</v>
      </c>
      <c r="J6179" s="23" t="s">
        <v>200</v>
      </c>
      <c r="M6179" s="590">
        <v>10000</v>
      </c>
      <c r="N6179" s="229">
        <v>0</v>
      </c>
      <c r="O6179" s="217">
        <f t="shared" si="94"/>
        <v>261442.8899999992</v>
      </c>
    </row>
    <row r="6180" spans="1:15" ht="22.05" hidden="1" customHeight="1" x14ac:dyDescent="0.2">
      <c r="A6180" s="227">
        <v>45941</v>
      </c>
      <c r="B6180" s="20" t="s">
        <v>185</v>
      </c>
      <c r="C6180" s="28">
        <v>58717</v>
      </c>
      <c r="D6180" s="56"/>
      <c r="E6180" s="25" t="s">
        <v>6818</v>
      </c>
      <c r="F6180" s="20" t="s">
        <v>79</v>
      </c>
      <c r="H6180" s="23" t="s">
        <v>22</v>
      </c>
      <c r="I6180" s="28" t="s">
        <v>56</v>
      </c>
      <c r="J6180" s="23" t="s">
        <v>116</v>
      </c>
      <c r="K6180" s="156" t="s">
        <v>848</v>
      </c>
      <c r="M6180" s="229">
        <v>0</v>
      </c>
      <c r="N6180" s="229">
        <v>10000</v>
      </c>
      <c r="O6180" s="217">
        <f t="shared" si="94"/>
        <v>251442.8899999992</v>
      </c>
    </row>
    <row r="6181" spans="1:15" ht="22.05" hidden="1" customHeight="1" x14ac:dyDescent="0.2">
      <c r="A6181" s="227">
        <v>45941</v>
      </c>
      <c r="B6181" s="20" t="s">
        <v>185</v>
      </c>
      <c r="C6181" s="28">
        <v>58718</v>
      </c>
      <c r="D6181" s="56"/>
      <c r="E6181" s="25" t="s">
        <v>5627</v>
      </c>
      <c r="F6181" s="20" t="s">
        <v>79</v>
      </c>
      <c r="H6181" s="23" t="s">
        <v>22</v>
      </c>
      <c r="I6181" s="28" t="s">
        <v>103</v>
      </c>
      <c r="J6181" s="23" t="s">
        <v>214</v>
      </c>
      <c r="K6181" s="156" t="s">
        <v>134</v>
      </c>
      <c r="M6181" s="229">
        <v>0</v>
      </c>
      <c r="N6181" s="229">
        <v>200</v>
      </c>
      <c r="O6181" s="217">
        <f t="shared" si="94"/>
        <v>251242.8899999992</v>
      </c>
    </row>
    <row r="6182" spans="1:15" ht="22.05" hidden="1" customHeight="1" x14ac:dyDescent="0.2">
      <c r="A6182" s="227">
        <v>45941</v>
      </c>
      <c r="B6182" s="20" t="s">
        <v>185</v>
      </c>
      <c r="C6182" s="28">
        <v>58719</v>
      </c>
      <c r="D6182" s="56"/>
      <c r="E6182" s="25" t="s">
        <v>4715</v>
      </c>
      <c r="F6182" s="20" t="s">
        <v>79</v>
      </c>
      <c r="H6182" s="23" t="s">
        <v>22</v>
      </c>
      <c r="I6182" s="28" t="s">
        <v>54</v>
      </c>
      <c r="J6182" s="23" t="s">
        <v>64</v>
      </c>
      <c r="K6182" s="156" t="s">
        <v>1257</v>
      </c>
      <c r="M6182" s="229">
        <v>0</v>
      </c>
      <c r="N6182" s="229">
        <v>6000</v>
      </c>
      <c r="O6182" s="217">
        <f t="shared" si="94"/>
        <v>245242.8899999992</v>
      </c>
    </row>
    <row r="6183" spans="1:15" ht="22.05" hidden="1" customHeight="1" x14ac:dyDescent="0.2">
      <c r="A6183" s="227">
        <v>45941</v>
      </c>
      <c r="B6183" s="20" t="s">
        <v>185</v>
      </c>
      <c r="C6183" s="28">
        <v>58720</v>
      </c>
      <c r="D6183" s="56"/>
      <c r="E6183" s="25" t="s">
        <v>6097</v>
      </c>
      <c r="F6183" s="20" t="s">
        <v>79</v>
      </c>
      <c r="H6183" s="23" t="s">
        <v>22</v>
      </c>
      <c r="I6183" s="28" t="s">
        <v>103</v>
      </c>
      <c r="J6183" s="23" t="s">
        <v>60</v>
      </c>
      <c r="K6183" s="156" t="s">
        <v>207</v>
      </c>
      <c r="M6183" s="229">
        <v>0</v>
      </c>
      <c r="N6183" s="229">
        <v>31804</v>
      </c>
      <c r="O6183" s="217">
        <f t="shared" si="94"/>
        <v>213438.8899999992</v>
      </c>
    </row>
    <row r="6184" spans="1:15" ht="22.05" hidden="1" customHeight="1" x14ac:dyDescent="0.2">
      <c r="A6184" s="227">
        <v>45942</v>
      </c>
      <c r="B6184" s="20" t="s">
        <v>185</v>
      </c>
      <c r="C6184" s="28">
        <v>58722</v>
      </c>
      <c r="D6184" s="56"/>
      <c r="E6184" s="25" t="s">
        <v>6823</v>
      </c>
      <c r="F6184" s="20" t="s">
        <v>79</v>
      </c>
      <c r="H6184" s="23" t="s">
        <v>22</v>
      </c>
      <c r="I6184" s="28" t="s">
        <v>103</v>
      </c>
      <c r="J6184" s="23" t="s">
        <v>214</v>
      </c>
      <c r="K6184" s="156" t="s">
        <v>1615</v>
      </c>
      <c r="M6184" s="229">
        <v>0</v>
      </c>
      <c r="N6184" s="229">
        <v>2000</v>
      </c>
      <c r="O6184" s="217">
        <f t="shared" si="94"/>
        <v>211438.8899999992</v>
      </c>
    </row>
    <row r="6185" spans="1:15" ht="22.05" hidden="1" customHeight="1" x14ac:dyDescent="0.2">
      <c r="A6185" s="227">
        <v>45942</v>
      </c>
      <c r="B6185" s="20" t="s">
        <v>185</v>
      </c>
      <c r="C6185" s="28">
        <v>58723</v>
      </c>
      <c r="D6185" s="56"/>
      <c r="E6185" s="25" t="s">
        <v>6824</v>
      </c>
      <c r="F6185" s="20" t="s">
        <v>79</v>
      </c>
      <c r="H6185" s="23" t="s">
        <v>22</v>
      </c>
      <c r="I6185" s="28" t="s">
        <v>103</v>
      </c>
      <c r="J6185" s="23" t="s">
        <v>214</v>
      </c>
      <c r="K6185" s="156" t="s">
        <v>6828</v>
      </c>
      <c r="M6185" s="229">
        <v>0</v>
      </c>
      <c r="N6185" s="229">
        <v>1000</v>
      </c>
      <c r="O6185" s="217">
        <f t="shared" si="94"/>
        <v>210438.8899999992</v>
      </c>
    </row>
    <row r="6186" spans="1:15" ht="22.05" hidden="1" customHeight="1" x14ac:dyDescent="0.2">
      <c r="A6186" s="227">
        <v>45942</v>
      </c>
      <c r="B6186" s="20" t="s">
        <v>185</v>
      </c>
      <c r="C6186" s="28">
        <v>58724</v>
      </c>
      <c r="D6186" s="56"/>
      <c r="E6186" s="25" t="s">
        <v>6825</v>
      </c>
      <c r="F6186" s="20" t="s">
        <v>79</v>
      </c>
      <c r="H6186" s="23" t="s">
        <v>21</v>
      </c>
      <c r="I6186" s="28" t="s">
        <v>28</v>
      </c>
      <c r="J6186" s="23" t="s">
        <v>30</v>
      </c>
      <c r="M6186" s="229">
        <v>25000</v>
      </c>
      <c r="N6186" s="229">
        <v>0</v>
      </c>
      <c r="O6186" s="217">
        <f t="shared" si="94"/>
        <v>235438.8899999992</v>
      </c>
    </row>
    <row r="6187" spans="1:15" ht="22.05" hidden="1" customHeight="1" x14ac:dyDescent="0.2">
      <c r="A6187" s="227">
        <v>45942</v>
      </c>
      <c r="B6187" s="20" t="s">
        <v>185</v>
      </c>
      <c r="C6187" s="28">
        <v>58725</v>
      </c>
      <c r="D6187" s="56"/>
      <c r="E6187" s="25" t="s">
        <v>1682</v>
      </c>
      <c r="F6187" s="20" t="s">
        <v>79</v>
      </c>
      <c r="H6187" s="23" t="s">
        <v>22</v>
      </c>
      <c r="I6187" s="28" t="s">
        <v>55</v>
      </c>
      <c r="J6187" s="23" t="s">
        <v>73</v>
      </c>
      <c r="K6187" s="156" t="s">
        <v>140</v>
      </c>
      <c r="M6187" s="229">
        <v>0</v>
      </c>
      <c r="N6187" s="229">
        <v>1500</v>
      </c>
      <c r="O6187" s="217">
        <f t="shared" si="94"/>
        <v>233938.8899999992</v>
      </c>
    </row>
    <row r="6188" spans="1:15" ht="22.05" hidden="1" customHeight="1" x14ac:dyDescent="0.2">
      <c r="A6188" s="227">
        <v>45942</v>
      </c>
      <c r="B6188" s="20" t="s">
        <v>185</v>
      </c>
      <c r="C6188" s="28">
        <v>58726</v>
      </c>
      <c r="D6188" s="56"/>
      <c r="E6188" s="25" t="s">
        <v>6826</v>
      </c>
      <c r="F6188" s="20" t="s">
        <v>79</v>
      </c>
      <c r="H6188" s="23" t="s">
        <v>22</v>
      </c>
      <c r="I6188" s="28" t="s">
        <v>55</v>
      </c>
      <c r="J6188" s="23" t="s">
        <v>261</v>
      </c>
      <c r="K6188" s="156" t="s">
        <v>5827</v>
      </c>
      <c r="M6188" s="229">
        <v>0</v>
      </c>
      <c r="N6188" s="229">
        <v>5000</v>
      </c>
      <c r="O6188" s="217">
        <f t="shared" si="94"/>
        <v>228938.8899999992</v>
      </c>
    </row>
    <row r="6189" spans="1:15" ht="22.05" hidden="1" customHeight="1" x14ac:dyDescent="0.2">
      <c r="A6189" s="227">
        <v>45942</v>
      </c>
      <c r="B6189" s="20" t="s">
        <v>185</v>
      </c>
      <c r="C6189" s="28">
        <v>58727</v>
      </c>
      <c r="D6189" s="56"/>
      <c r="E6189" s="25" t="s">
        <v>6827</v>
      </c>
      <c r="F6189" s="20" t="s">
        <v>79</v>
      </c>
      <c r="H6189" s="23" t="s">
        <v>22</v>
      </c>
      <c r="I6189" s="28" t="s">
        <v>55</v>
      </c>
      <c r="J6189" s="23" t="s">
        <v>73</v>
      </c>
      <c r="K6189" s="156" t="s">
        <v>6829</v>
      </c>
      <c r="M6189" s="229">
        <v>0</v>
      </c>
      <c r="N6189" s="229">
        <v>10425</v>
      </c>
      <c r="O6189" s="217">
        <f t="shared" si="94"/>
        <v>218513.8899999992</v>
      </c>
    </row>
    <row r="6190" spans="1:15" ht="22.05" hidden="1" customHeight="1" x14ac:dyDescent="0.2">
      <c r="A6190" s="227">
        <v>45942</v>
      </c>
      <c r="B6190" s="20" t="s">
        <v>185</v>
      </c>
      <c r="C6190" s="28">
        <v>58728</v>
      </c>
      <c r="D6190" s="56"/>
      <c r="E6190" s="25" t="s">
        <v>151</v>
      </c>
      <c r="F6190" s="20" t="s">
        <v>79</v>
      </c>
      <c r="H6190" s="23" t="s">
        <v>22</v>
      </c>
      <c r="I6190" s="28" t="s">
        <v>53</v>
      </c>
      <c r="J6190" s="23" t="s">
        <v>112</v>
      </c>
      <c r="K6190" s="156" t="s">
        <v>413</v>
      </c>
      <c r="M6190" s="229">
        <v>0</v>
      </c>
      <c r="N6190" s="229">
        <v>580</v>
      </c>
      <c r="O6190" s="217">
        <f t="shared" si="94"/>
        <v>217933.8899999992</v>
      </c>
    </row>
    <row r="6191" spans="1:15" ht="22.05" hidden="1" customHeight="1" x14ac:dyDescent="0.2">
      <c r="A6191" s="227">
        <v>45943</v>
      </c>
      <c r="B6191" s="20" t="s">
        <v>185</v>
      </c>
      <c r="C6191" s="28">
        <v>58730</v>
      </c>
      <c r="D6191" s="56"/>
      <c r="E6191" s="25" t="s">
        <v>3073</v>
      </c>
      <c r="F6191" s="20" t="s">
        <v>79</v>
      </c>
      <c r="H6191" s="23" t="s">
        <v>22</v>
      </c>
      <c r="I6191" s="28" t="s">
        <v>53</v>
      </c>
      <c r="J6191" s="23" t="s">
        <v>113</v>
      </c>
      <c r="K6191" s="156" t="s">
        <v>5830</v>
      </c>
      <c r="M6191" s="229">
        <v>0</v>
      </c>
      <c r="N6191" s="229">
        <v>400</v>
      </c>
      <c r="O6191" s="217">
        <f t="shared" si="94"/>
        <v>217533.8899999992</v>
      </c>
    </row>
    <row r="6192" spans="1:15" ht="22.05" hidden="1" customHeight="1" x14ac:dyDescent="0.2">
      <c r="A6192" s="227">
        <v>45943</v>
      </c>
      <c r="B6192" s="20" t="s">
        <v>185</v>
      </c>
      <c r="C6192" s="28">
        <v>58731</v>
      </c>
      <c r="D6192" s="56"/>
      <c r="E6192" s="25" t="s">
        <v>6830</v>
      </c>
      <c r="F6192" s="20" t="s">
        <v>79</v>
      </c>
      <c r="H6192" s="23" t="s">
        <v>22</v>
      </c>
      <c r="I6192" s="28" t="s">
        <v>103</v>
      </c>
      <c r="J6192" s="23" t="s">
        <v>60</v>
      </c>
      <c r="K6192" s="156" t="s">
        <v>133</v>
      </c>
      <c r="M6192" s="229">
        <v>0</v>
      </c>
      <c r="N6192" s="229">
        <v>540</v>
      </c>
      <c r="O6192" s="217">
        <f t="shared" si="94"/>
        <v>216993.8899999992</v>
      </c>
    </row>
    <row r="6193" spans="1:15" ht="22.05" hidden="1" customHeight="1" x14ac:dyDescent="0.2">
      <c r="A6193" s="227">
        <v>45943</v>
      </c>
      <c r="B6193" s="20" t="s">
        <v>185</v>
      </c>
      <c r="C6193" s="28">
        <v>58732</v>
      </c>
      <c r="D6193" s="56"/>
      <c r="E6193" s="25" t="s">
        <v>539</v>
      </c>
      <c r="F6193" s="20" t="s">
        <v>79</v>
      </c>
      <c r="H6193" s="23" t="s">
        <v>22</v>
      </c>
      <c r="I6193" s="28" t="s">
        <v>53</v>
      </c>
      <c r="J6193" s="23" t="s">
        <v>112</v>
      </c>
      <c r="K6193" s="156" t="s">
        <v>955</v>
      </c>
      <c r="M6193" s="229">
        <v>0</v>
      </c>
      <c r="N6193" s="229">
        <v>3800</v>
      </c>
      <c r="O6193" s="217">
        <f t="shared" si="94"/>
        <v>213193.8899999992</v>
      </c>
    </row>
    <row r="6194" spans="1:15" ht="22.05" hidden="1" customHeight="1" x14ac:dyDescent="0.2">
      <c r="A6194" s="227">
        <v>45943</v>
      </c>
      <c r="B6194" s="20" t="s">
        <v>185</v>
      </c>
      <c r="C6194" s="28">
        <v>58733</v>
      </c>
      <c r="D6194" s="56"/>
      <c r="E6194" s="25" t="s">
        <v>143</v>
      </c>
      <c r="F6194" s="20" t="s">
        <v>79</v>
      </c>
      <c r="H6194" s="23" t="s">
        <v>22</v>
      </c>
      <c r="I6194" s="28" t="s">
        <v>53</v>
      </c>
      <c r="J6194" s="23" t="s">
        <v>112</v>
      </c>
      <c r="K6194" s="156" t="s">
        <v>144</v>
      </c>
      <c r="M6194" s="229">
        <v>0</v>
      </c>
      <c r="N6194" s="229">
        <v>6650</v>
      </c>
      <c r="O6194" s="217">
        <f t="shared" si="94"/>
        <v>206543.8899999992</v>
      </c>
    </row>
    <row r="6195" spans="1:15" ht="22.05" hidden="1" customHeight="1" x14ac:dyDescent="0.2">
      <c r="A6195" s="227">
        <v>45943</v>
      </c>
      <c r="B6195" s="20" t="s">
        <v>185</v>
      </c>
      <c r="C6195" s="28">
        <v>58734</v>
      </c>
      <c r="D6195" s="56"/>
      <c r="E6195" s="25" t="s">
        <v>7037</v>
      </c>
      <c r="F6195" s="20" t="s">
        <v>79</v>
      </c>
      <c r="H6195" s="23" t="s">
        <v>22</v>
      </c>
      <c r="I6195" s="28" t="s">
        <v>103</v>
      </c>
      <c r="J6195" s="23" t="s">
        <v>92</v>
      </c>
      <c r="K6195" s="156" t="s">
        <v>205</v>
      </c>
      <c r="L6195" s="324">
        <v>10000</v>
      </c>
      <c r="M6195" s="229">
        <v>0</v>
      </c>
      <c r="N6195" s="229">
        <v>5000</v>
      </c>
      <c r="O6195" s="217">
        <f t="shared" si="94"/>
        <v>201543.8899999992</v>
      </c>
    </row>
    <row r="6196" spans="1:15" ht="22.05" hidden="1" customHeight="1" x14ac:dyDescent="0.2">
      <c r="A6196" s="227">
        <v>45943</v>
      </c>
      <c r="B6196" s="20" t="s">
        <v>185</v>
      </c>
      <c r="C6196" s="28">
        <v>58735</v>
      </c>
      <c r="D6196" s="56"/>
      <c r="E6196" s="25" t="s">
        <v>6831</v>
      </c>
      <c r="F6196" s="20" t="s">
        <v>79</v>
      </c>
      <c r="H6196" s="23" t="s">
        <v>22</v>
      </c>
      <c r="I6196" s="28" t="s">
        <v>58</v>
      </c>
      <c r="J6196" s="23" t="s">
        <v>101</v>
      </c>
      <c r="K6196" s="156" t="s">
        <v>205</v>
      </c>
      <c r="L6196" s="324">
        <v>10000</v>
      </c>
      <c r="M6196" s="229">
        <v>0</v>
      </c>
      <c r="N6196" s="229">
        <v>15000</v>
      </c>
      <c r="O6196" s="217">
        <f t="shared" si="94"/>
        <v>186543.8899999992</v>
      </c>
    </row>
    <row r="6197" spans="1:15" ht="22.05" hidden="1" customHeight="1" x14ac:dyDescent="0.2">
      <c r="A6197" s="227">
        <v>45943</v>
      </c>
      <c r="B6197" s="20" t="s">
        <v>185</v>
      </c>
      <c r="C6197" s="28">
        <v>58736</v>
      </c>
      <c r="D6197" s="56"/>
      <c r="E6197" s="25" t="s">
        <v>6832</v>
      </c>
      <c r="F6197" s="20" t="s">
        <v>79</v>
      </c>
      <c r="H6197" s="23" t="s">
        <v>21</v>
      </c>
      <c r="I6197" s="28" t="s">
        <v>28</v>
      </c>
      <c r="J6197" s="23" t="s">
        <v>30</v>
      </c>
      <c r="M6197" s="229">
        <v>27400</v>
      </c>
      <c r="N6197" s="229">
        <v>0</v>
      </c>
      <c r="O6197" s="217">
        <f t="shared" si="94"/>
        <v>213943.8899999992</v>
      </c>
    </row>
    <row r="6198" spans="1:15" ht="22.05" hidden="1" customHeight="1" x14ac:dyDescent="0.2">
      <c r="A6198" s="227">
        <v>45943</v>
      </c>
      <c r="B6198" s="20" t="s">
        <v>185</v>
      </c>
      <c r="C6198" s="28">
        <v>58737</v>
      </c>
      <c r="D6198" s="56"/>
      <c r="E6198" s="25" t="s">
        <v>131</v>
      </c>
      <c r="F6198" s="20" t="s">
        <v>79</v>
      </c>
      <c r="H6198" s="23" t="s">
        <v>22</v>
      </c>
      <c r="I6198" s="28" t="s">
        <v>103</v>
      </c>
      <c r="J6198" s="23" t="s">
        <v>214</v>
      </c>
      <c r="K6198" s="156" t="s">
        <v>132</v>
      </c>
      <c r="M6198" s="229">
        <v>0</v>
      </c>
      <c r="N6198" s="229">
        <v>400</v>
      </c>
      <c r="O6198" s="217">
        <f t="shared" si="94"/>
        <v>213543.8899999992</v>
      </c>
    </row>
    <row r="6199" spans="1:15" ht="22.05" hidden="1" customHeight="1" x14ac:dyDescent="0.2">
      <c r="A6199" s="227">
        <v>45943</v>
      </c>
      <c r="B6199" s="20" t="s">
        <v>185</v>
      </c>
      <c r="C6199" s="28">
        <v>58738</v>
      </c>
      <c r="D6199" s="56"/>
      <c r="E6199" s="25" t="s">
        <v>6833</v>
      </c>
      <c r="F6199" s="20" t="s">
        <v>79</v>
      </c>
      <c r="H6199" s="23" t="s">
        <v>22</v>
      </c>
      <c r="I6199" s="28" t="s">
        <v>56</v>
      </c>
      <c r="J6199" s="23" t="s">
        <v>116</v>
      </c>
      <c r="K6199" s="156" t="s">
        <v>2789</v>
      </c>
      <c r="M6199" s="229">
        <v>0</v>
      </c>
      <c r="N6199" s="229">
        <v>460</v>
      </c>
      <c r="O6199" s="217">
        <f t="shared" si="94"/>
        <v>213083.8899999992</v>
      </c>
    </row>
    <row r="6200" spans="1:15" ht="22.05" hidden="1" customHeight="1" x14ac:dyDescent="0.2">
      <c r="A6200" s="227">
        <v>45943</v>
      </c>
      <c r="B6200" s="20" t="s">
        <v>185</v>
      </c>
      <c r="C6200" s="28">
        <v>58739</v>
      </c>
      <c r="D6200" s="56"/>
      <c r="E6200" s="25" t="s">
        <v>2963</v>
      </c>
      <c r="F6200" s="20" t="s">
        <v>79</v>
      </c>
      <c r="H6200" s="23" t="s">
        <v>22</v>
      </c>
      <c r="I6200" s="28" t="s">
        <v>54</v>
      </c>
      <c r="J6200" s="23" t="s">
        <v>41</v>
      </c>
      <c r="K6200" s="156" t="s">
        <v>465</v>
      </c>
      <c r="M6200" s="229">
        <v>0</v>
      </c>
      <c r="N6200" s="229">
        <v>1453</v>
      </c>
      <c r="O6200" s="217">
        <f t="shared" si="94"/>
        <v>211630.8899999992</v>
      </c>
    </row>
    <row r="6201" spans="1:15" ht="22.05" hidden="1" customHeight="1" x14ac:dyDescent="0.2">
      <c r="A6201" s="227">
        <v>45943</v>
      </c>
      <c r="B6201" s="20" t="s">
        <v>185</v>
      </c>
      <c r="C6201" s="28">
        <v>58740</v>
      </c>
      <c r="D6201" s="56"/>
      <c r="E6201" s="25" t="s">
        <v>2963</v>
      </c>
      <c r="F6201" s="20" t="s">
        <v>79</v>
      </c>
      <c r="H6201" s="23" t="s">
        <v>22</v>
      </c>
      <c r="I6201" s="28" t="s">
        <v>54</v>
      </c>
      <c r="J6201" s="23" t="s">
        <v>61</v>
      </c>
      <c r="K6201" s="156" t="s">
        <v>445</v>
      </c>
      <c r="M6201" s="229">
        <v>0</v>
      </c>
      <c r="N6201" s="229">
        <v>1953</v>
      </c>
      <c r="O6201" s="217">
        <f t="shared" si="94"/>
        <v>209677.8899999992</v>
      </c>
    </row>
    <row r="6202" spans="1:15" ht="22.05" hidden="1" customHeight="1" x14ac:dyDescent="0.2">
      <c r="A6202" s="227">
        <v>45943</v>
      </c>
      <c r="B6202" s="20" t="s">
        <v>185</v>
      </c>
      <c r="C6202" s="28">
        <v>58741</v>
      </c>
      <c r="D6202" s="56"/>
      <c r="E6202" s="25" t="s">
        <v>2962</v>
      </c>
      <c r="F6202" s="20" t="s">
        <v>79</v>
      </c>
      <c r="H6202" s="23" t="s">
        <v>22</v>
      </c>
      <c r="I6202" s="28" t="s">
        <v>54</v>
      </c>
      <c r="J6202" s="23" t="s">
        <v>44</v>
      </c>
      <c r="K6202" s="156" t="s">
        <v>412</v>
      </c>
      <c r="M6202" s="229">
        <v>0</v>
      </c>
      <c r="N6202" s="229">
        <v>396</v>
      </c>
      <c r="O6202" s="217">
        <f t="shared" ref="O6202:O6265" si="95">O6201+M6202-N6202</f>
        <v>209281.8899999992</v>
      </c>
    </row>
    <row r="6203" spans="1:15" ht="22.05" hidden="1" customHeight="1" x14ac:dyDescent="0.2">
      <c r="A6203" s="227">
        <v>45943</v>
      </c>
      <c r="B6203" s="20" t="s">
        <v>185</v>
      </c>
      <c r="C6203" s="28">
        <v>58742</v>
      </c>
      <c r="D6203" s="56"/>
      <c r="E6203" s="25" t="s">
        <v>2962</v>
      </c>
      <c r="F6203" s="20" t="s">
        <v>79</v>
      </c>
      <c r="H6203" s="23" t="s">
        <v>22</v>
      </c>
      <c r="I6203" s="28" t="s">
        <v>54</v>
      </c>
      <c r="J6203" s="23" t="s">
        <v>63</v>
      </c>
      <c r="K6203" s="156" t="s">
        <v>141</v>
      </c>
      <c r="M6203" s="229">
        <v>0</v>
      </c>
      <c r="N6203" s="229">
        <v>656</v>
      </c>
      <c r="O6203" s="217">
        <f t="shared" si="95"/>
        <v>208625.8899999992</v>
      </c>
    </row>
    <row r="6204" spans="1:15" ht="22.05" hidden="1" customHeight="1" x14ac:dyDescent="0.2">
      <c r="A6204" s="227">
        <v>45943</v>
      </c>
      <c r="B6204" s="20" t="s">
        <v>185</v>
      </c>
      <c r="C6204" s="28">
        <v>58743</v>
      </c>
      <c r="D6204" s="56"/>
      <c r="E6204" s="25" t="s">
        <v>6382</v>
      </c>
      <c r="F6204" s="20" t="s">
        <v>79</v>
      </c>
      <c r="H6204" s="23" t="s">
        <v>22</v>
      </c>
      <c r="I6204" s="28" t="s">
        <v>103</v>
      </c>
      <c r="J6204" s="23" t="s">
        <v>102</v>
      </c>
      <c r="K6204" s="156" t="s">
        <v>4567</v>
      </c>
      <c r="M6204" s="229">
        <v>0</v>
      </c>
      <c r="N6204" s="229">
        <v>1500</v>
      </c>
      <c r="O6204" s="217">
        <f t="shared" si="95"/>
        <v>207125.8899999992</v>
      </c>
    </row>
    <row r="6205" spans="1:15" ht="22.05" hidden="1" customHeight="1" x14ac:dyDescent="0.2">
      <c r="A6205" s="227">
        <v>45943</v>
      </c>
      <c r="B6205" s="20" t="s">
        <v>185</v>
      </c>
      <c r="C6205" s="28">
        <v>58744</v>
      </c>
      <c r="D6205" s="56"/>
      <c r="E6205" s="25" t="s">
        <v>6834</v>
      </c>
      <c r="F6205" s="20" t="s">
        <v>79</v>
      </c>
      <c r="H6205" s="23" t="s">
        <v>22</v>
      </c>
      <c r="I6205" s="28" t="s">
        <v>103</v>
      </c>
      <c r="J6205" s="23" t="s">
        <v>102</v>
      </c>
      <c r="K6205" s="156" t="s">
        <v>6836</v>
      </c>
      <c r="M6205" s="229">
        <v>0</v>
      </c>
      <c r="N6205" s="229">
        <v>1030</v>
      </c>
      <c r="O6205" s="217">
        <f t="shared" si="95"/>
        <v>206095.8899999992</v>
      </c>
    </row>
    <row r="6206" spans="1:15" ht="22.05" hidden="1" customHeight="1" x14ac:dyDescent="0.2">
      <c r="A6206" s="227">
        <v>45943</v>
      </c>
      <c r="B6206" s="20" t="s">
        <v>185</v>
      </c>
      <c r="C6206" s="28">
        <v>58745</v>
      </c>
      <c r="D6206" s="56"/>
      <c r="E6206" s="25" t="s">
        <v>6835</v>
      </c>
      <c r="F6206" s="20" t="s">
        <v>79</v>
      </c>
      <c r="H6206" s="23" t="s">
        <v>22</v>
      </c>
      <c r="I6206" s="28" t="s">
        <v>56</v>
      </c>
      <c r="J6206" s="23" t="s">
        <v>116</v>
      </c>
      <c r="K6206" s="156" t="s">
        <v>2247</v>
      </c>
      <c r="M6206" s="229">
        <v>0</v>
      </c>
      <c r="N6206" s="229">
        <v>2000</v>
      </c>
      <c r="O6206" s="217">
        <f t="shared" si="95"/>
        <v>204095.8899999992</v>
      </c>
    </row>
    <row r="6207" spans="1:15" ht="22.05" hidden="1" customHeight="1" x14ac:dyDescent="0.2">
      <c r="A6207" s="227">
        <v>45944</v>
      </c>
      <c r="B6207" s="20" t="s">
        <v>185</v>
      </c>
      <c r="C6207" s="28">
        <v>58747</v>
      </c>
      <c r="D6207" s="56"/>
      <c r="E6207" s="25" t="s">
        <v>379</v>
      </c>
      <c r="F6207" s="20" t="s">
        <v>79</v>
      </c>
      <c r="H6207" s="23" t="s">
        <v>22</v>
      </c>
      <c r="I6207" s="28" t="s">
        <v>103</v>
      </c>
      <c r="J6207" s="23" t="s">
        <v>95</v>
      </c>
      <c r="K6207" s="156" t="s">
        <v>1241</v>
      </c>
      <c r="M6207" s="229">
        <v>0</v>
      </c>
      <c r="N6207" s="229">
        <v>180</v>
      </c>
      <c r="O6207" s="217">
        <f t="shared" si="95"/>
        <v>203915.8899999992</v>
      </c>
    </row>
    <row r="6208" spans="1:15" ht="22.05" hidden="1" customHeight="1" x14ac:dyDescent="0.2">
      <c r="A6208" s="227">
        <v>45944</v>
      </c>
      <c r="B6208" s="20" t="s">
        <v>185</v>
      </c>
      <c r="C6208" s="28">
        <v>58748</v>
      </c>
      <c r="D6208" s="56"/>
      <c r="E6208" s="25" t="s">
        <v>7038</v>
      </c>
      <c r="F6208" s="20" t="s">
        <v>79</v>
      </c>
      <c r="H6208" s="23" t="s">
        <v>22</v>
      </c>
      <c r="I6208" s="28" t="s">
        <v>103</v>
      </c>
      <c r="J6208" s="23" t="s">
        <v>95</v>
      </c>
      <c r="K6208" s="156" t="s">
        <v>210</v>
      </c>
      <c r="M6208" s="229">
        <v>0</v>
      </c>
      <c r="N6208" s="229">
        <v>100</v>
      </c>
      <c r="O6208" s="217">
        <f t="shared" si="95"/>
        <v>203815.8899999992</v>
      </c>
    </row>
    <row r="6209" spans="1:15" ht="22.05" hidden="1" customHeight="1" x14ac:dyDescent="0.2">
      <c r="A6209" s="227">
        <v>45944</v>
      </c>
      <c r="B6209" s="20" t="s">
        <v>185</v>
      </c>
      <c r="C6209" s="28">
        <v>58749</v>
      </c>
      <c r="D6209" s="56"/>
      <c r="E6209" s="25" t="s">
        <v>128</v>
      </c>
      <c r="F6209" s="20" t="s">
        <v>79</v>
      </c>
      <c r="H6209" s="23" t="s">
        <v>22</v>
      </c>
      <c r="I6209" s="28" t="s">
        <v>56</v>
      </c>
      <c r="J6209" s="23" t="s">
        <v>116</v>
      </c>
      <c r="K6209" s="156" t="s">
        <v>129</v>
      </c>
      <c r="M6209" s="229">
        <v>0</v>
      </c>
      <c r="N6209" s="229">
        <v>100</v>
      </c>
      <c r="O6209" s="217">
        <f t="shared" si="95"/>
        <v>203715.8899999992</v>
      </c>
    </row>
    <row r="6210" spans="1:15" ht="22.05" hidden="1" customHeight="1" x14ac:dyDescent="0.2">
      <c r="A6210" s="227">
        <v>45944</v>
      </c>
      <c r="B6210" s="20" t="s">
        <v>185</v>
      </c>
      <c r="C6210" s="28">
        <v>58750</v>
      </c>
      <c r="D6210" s="56"/>
      <c r="E6210" s="25" t="s">
        <v>223</v>
      </c>
      <c r="F6210" s="20" t="s">
        <v>79</v>
      </c>
      <c r="H6210" s="23" t="s">
        <v>22</v>
      </c>
      <c r="I6210" s="28" t="s">
        <v>56</v>
      </c>
      <c r="J6210" s="23" t="s">
        <v>116</v>
      </c>
      <c r="K6210" s="156" t="s">
        <v>3880</v>
      </c>
      <c r="M6210" s="229">
        <v>0</v>
      </c>
      <c r="N6210" s="229">
        <v>1100</v>
      </c>
      <c r="O6210" s="217">
        <f t="shared" si="95"/>
        <v>202615.8899999992</v>
      </c>
    </row>
    <row r="6211" spans="1:15" ht="22.05" hidden="1" customHeight="1" x14ac:dyDescent="0.2">
      <c r="A6211" s="227">
        <v>45944</v>
      </c>
      <c r="B6211" s="20" t="s">
        <v>185</v>
      </c>
      <c r="C6211" s="28">
        <v>58751</v>
      </c>
      <c r="D6211" s="56"/>
      <c r="E6211" s="25" t="s">
        <v>143</v>
      </c>
      <c r="F6211" s="20" t="s">
        <v>79</v>
      </c>
      <c r="H6211" s="23" t="s">
        <v>22</v>
      </c>
      <c r="I6211" s="28" t="s">
        <v>53</v>
      </c>
      <c r="J6211" s="23" t="s">
        <v>112</v>
      </c>
      <c r="K6211" s="156" t="s">
        <v>144</v>
      </c>
      <c r="M6211" s="229">
        <v>0</v>
      </c>
      <c r="N6211" s="229">
        <v>6650</v>
      </c>
      <c r="O6211" s="217">
        <f t="shared" si="95"/>
        <v>195965.8899999992</v>
      </c>
    </row>
    <row r="6212" spans="1:15" ht="22.05" hidden="1" customHeight="1" x14ac:dyDescent="0.2">
      <c r="A6212" s="227">
        <v>45944</v>
      </c>
      <c r="B6212" s="20" t="s">
        <v>185</v>
      </c>
      <c r="C6212" s="28">
        <v>58752</v>
      </c>
      <c r="D6212" s="56"/>
      <c r="E6212" s="25" t="s">
        <v>7039</v>
      </c>
      <c r="F6212" s="20" t="s">
        <v>79</v>
      </c>
      <c r="H6212" s="23" t="s">
        <v>22</v>
      </c>
      <c r="I6212" s="28" t="s">
        <v>103</v>
      </c>
      <c r="J6212" s="23" t="s">
        <v>93</v>
      </c>
      <c r="K6212" s="156" t="s">
        <v>141</v>
      </c>
      <c r="M6212" s="229">
        <v>0</v>
      </c>
      <c r="N6212" s="229">
        <v>800</v>
      </c>
      <c r="O6212" s="217">
        <f t="shared" si="95"/>
        <v>195165.8899999992</v>
      </c>
    </row>
    <row r="6213" spans="1:15" ht="22.05" hidden="1" customHeight="1" x14ac:dyDescent="0.2">
      <c r="A6213" s="227">
        <v>45944</v>
      </c>
      <c r="B6213" s="20" t="s">
        <v>185</v>
      </c>
      <c r="C6213" s="28">
        <v>58753</v>
      </c>
      <c r="D6213" s="56"/>
      <c r="E6213" s="25" t="s">
        <v>925</v>
      </c>
      <c r="F6213" s="20" t="s">
        <v>79</v>
      </c>
      <c r="H6213" s="23" t="s">
        <v>22</v>
      </c>
      <c r="I6213" s="28" t="s">
        <v>103</v>
      </c>
      <c r="J6213" s="23" t="s">
        <v>60</v>
      </c>
      <c r="K6213" s="156" t="s">
        <v>135</v>
      </c>
      <c r="M6213" s="229">
        <v>0</v>
      </c>
      <c r="N6213" s="229">
        <v>5580</v>
      </c>
      <c r="O6213" s="217">
        <f t="shared" si="95"/>
        <v>189585.8899999992</v>
      </c>
    </row>
    <row r="6214" spans="1:15" ht="22.05" hidden="1" customHeight="1" x14ac:dyDescent="0.2">
      <c r="A6214" s="227">
        <v>45944</v>
      </c>
      <c r="B6214" s="20" t="s">
        <v>185</v>
      </c>
      <c r="C6214" s="28">
        <v>58754</v>
      </c>
      <c r="D6214" s="56"/>
      <c r="E6214" s="25" t="s">
        <v>157</v>
      </c>
      <c r="F6214" s="20" t="s">
        <v>79</v>
      </c>
      <c r="H6214" s="23" t="s">
        <v>22</v>
      </c>
      <c r="I6214" s="28" t="s">
        <v>103</v>
      </c>
      <c r="J6214" s="23" t="s">
        <v>60</v>
      </c>
      <c r="K6214" s="156" t="s">
        <v>135</v>
      </c>
      <c r="M6214" s="229">
        <v>0</v>
      </c>
      <c r="N6214" s="229">
        <v>800</v>
      </c>
      <c r="O6214" s="217">
        <f t="shared" si="95"/>
        <v>188785.8899999992</v>
      </c>
    </row>
    <row r="6215" spans="1:15" ht="22.05" hidden="1" customHeight="1" x14ac:dyDescent="0.2">
      <c r="A6215" s="227">
        <v>45944</v>
      </c>
      <c r="B6215" s="20" t="s">
        <v>185</v>
      </c>
      <c r="C6215" s="28">
        <v>58755</v>
      </c>
      <c r="D6215" s="56"/>
      <c r="E6215" s="25" t="s">
        <v>5375</v>
      </c>
      <c r="F6215" s="20" t="s">
        <v>79</v>
      </c>
      <c r="H6215" s="23" t="s">
        <v>22</v>
      </c>
      <c r="I6215" s="28" t="s">
        <v>56</v>
      </c>
      <c r="J6215" s="23" t="s">
        <v>116</v>
      </c>
      <c r="K6215" s="156" t="s">
        <v>441</v>
      </c>
      <c r="M6215" s="229">
        <v>0</v>
      </c>
      <c r="N6215" s="229">
        <v>250</v>
      </c>
      <c r="O6215" s="217">
        <f t="shared" si="95"/>
        <v>188535.8899999992</v>
      </c>
    </row>
    <row r="6216" spans="1:15" ht="22.05" hidden="1" customHeight="1" x14ac:dyDescent="0.2">
      <c r="A6216" s="227">
        <v>45944</v>
      </c>
      <c r="B6216" s="20" t="s">
        <v>185</v>
      </c>
      <c r="C6216" s="28">
        <v>58756</v>
      </c>
      <c r="D6216" s="56"/>
      <c r="E6216" s="25" t="s">
        <v>7040</v>
      </c>
      <c r="F6216" s="20" t="s">
        <v>79</v>
      </c>
      <c r="H6216" s="23" t="s">
        <v>22</v>
      </c>
      <c r="I6216" s="28" t="s">
        <v>103</v>
      </c>
      <c r="J6216" s="23" t="s">
        <v>219</v>
      </c>
      <c r="K6216" s="156" t="s">
        <v>7046</v>
      </c>
      <c r="M6216" s="229">
        <v>0</v>
      </c>
      <c r="N6216" s="229">
        <v>350</v>
      </c>
      <c r="O6216" s="217">
        <f t="shared" si="95"/>
        <v>188185.8899999992</v>
      </c>
    </row>
    <row r="6217" spans="1:15" ht="22.05" hidden="1" customHeight="1" x14ac:dyDescent="0.2">
      <c r="A6217" s="227">
        <v>45944</v>
      </c>
      <c r="B6217" s="20" t="s">
        <v>185</v>
      </c>
      <c r="C6217" s="28">
        <v>58757</v>
      </c>
      <c r="D6217" s="56"/>
      <c r="E6217" s="25" t="s">
        <v>7041</v>
      </c>
      <c r="F6217" s="20" t="s">
        <v>79</v>
      </c>
      <c r="H6217" s="23" t="s">
        <v>22</v>
      </c>
      <c r="I6217" s="28" t="s">
        <v>54</v>
      </c>
      <c r="J6217" s="23" t="s">
        <v>41</v>
      </c>
      <c r="K6217" s="156" t="s">
        <v>465</v>
      </c>
      <c r="M6217" s="229">
        <v>0</v>
      </c>
      <c r="N6217" s="229">
        <v>2340</v>
      </c>
      <c r="O6217" s="217">
        <f t="shared" si="95"/>
        <v>185845.8899999992</v>
      </c>
    </row>
    <row r="6218" spans="1:15" ht="22.05" hidden="1" customHeight="1" x14ac:dyDescent="0.2">
      <c r="A6218" s="227">
        <v>45944</v>
      </c>
      <c r="B6218" s="20" t="s">
        <v>185</v>
      </c>
      <c r="C6218" s="28">
        <v>58758</v>
      </c>
      <c r="D6218" s="56"/>
      <c r="E6218" s="25" t="s">
        <v>7042</v>
      </c>
      <c r="F6218" s="20" t="s">
        <v>79</v>
      </c>
      <c r="H6218" s="23" t="s">
        <v>22</v>
      </c>
      <c r="I6218" s="28" t="s">
        <v>54</v>
      </c>
      <c r="J6218" s="23" t="s">
        <v>63</v>
      </c>
      <c r="K6218" s="156" t="s">
        <v>141</v>
      </c>
      <c r="M6218" s="229">
        <v>0</v>
      </c>
      <c r="N6218" s="229">
        <v>1600</v>
      </c>
      <c r="O6218" s="217">
        <f t="shared" si="95"/>
        <v>184245.8899999992</v>
      </c>
    </row>
    <row r="6219" spans="1:15" ht="22.05" hidden="1" customHeight="1" x14ac:dyDescent="0.2">
      <c r="A6219" s="227">
        <v>45944</v>
      </c>
      <c r="B6219" s="20" t="s">
        <v>185</v>
      </c>
      <c r="C6219" s="28">
        <v>58759</v>
      </c>
      <c r="D6219" s="56"/>
      <c r="E6219" s="25" t="s">
        <v>1013</v>
      </c>
      <c r="F6219" s="20" t="s">
        <v>79</v>
      </c>
      <c r="H6219" s="23" t="s">
        <v>21</v>
      </c>
      <c r="I6219" s="28" t="s">
        <v>28</v>
      </c>
      <c r="J6219" s="23" t="s">
        <v>30</v>
      </c>
      <c r="M6219" s="229">
        <v>112260</v>
      </c>
      <c r="N6219" s="229">
        <v>0</v>
      </c>
      <c r="O6219" s="217">
        <f t="shared" si="95"/>
        <v>296505.8899999992</v>
      </c>
    </row>
    <row r="6220" spans="1:15" ht="22.05" hidden="1" customHeight="1" x14ac:dyDescent="0.2">
      <c r="A6220" s="227">
        <v>45944</v>
      </c>
      <c r="B6220" s="20" t="s">
        <v>185</v>
      </c>
      <c r="C6220" s="28">
        <v>58760</v>
      </c>
      <c r="D6220" s="56"/>
      <c r="E6220" s="25" t="s">
        <v>7043</v>
      </c>
      <c r="F6220" s="20" t="s">
        <v>79</v>
      </c>
      <c r="H6220" s="23" t="s">
        <v>22</v>
      </c>
      <c r="I6220" s="28" t="s">
        <v>54</v>
      </c>
      <c r="J6220" s="23" t="s">
        <v>41</v>
      </c>
      <c r="K6220" s="156" t="s">
        <v>465</v>
      </c>
      <c r="M6220" s="229">
        <v>0</v>
      </c>
      <c r="N6220" s="229">
        <v>5000</v>
      </c>
      <c r="O6220" s="217">
        <f t="shared" si="95"/>
        <v>291505.8899999992</v>
      </c>
    </row>
    <row r="6221" spans="1:15" ht="22.05" hidden="1" customHeight="1" x14ac:dyDescent="0.2">
      <c r="A6221" s="227">
        <v>45944</v>
      </c>
      <c r="B6221" s="20" t="s">
        <v>185</v>
      </c>
      <c r="C6221" s="28">
        <v>58761</v>
      </c>
      <c r="D6221" s="56"/>
      <c r="E6221" s="25" t="s">
        <v>4684</v>
      </c>
      <c r="F6221" s="20" t="s">
        <v>79</v>
      </c>
      <c r="H6221" s="23" t="s">
        <v>22</v>
      </c>
      <c r="I6221" s="28" t="s">
        <v>56</v>
      </c>
      <c r="J6221" s="23" t="s">
        <v>212</v>
      </c>
      <c r="K6221" s="156" t="s">
        <v>210</v>
      </c>
      <c r="M6221" s="229">
        <v>0</v>
      </c>
      <c r="N6221" s="229">
        <v>630</v>
      </c>
      <c r="O6221" s="217">
        <f t="shared" si="95"/>
        <v>290875.8899999992</v>
      </c>
    </row>
    <row r="6222" spans="1:15" ht="22.05" hidden="1" customHeight="1" x14ac:dyDescent="0.2">
      <c r="A6222" s="227">
        <v>45944</v>
      </c>
      <c r="B6222" s="20" t="s">
        <v>185</v>
      </c>
      <c r="C6222" s="28">
        <v>58762</v>
      </c>
      <c r="D6222" s="56"/>
      <c r="E6222" s="25" t="s">
        <v>7044</v>
      </c>
      <c r="F6222" s="20" t="s">
        <v>79</v>
      </c>
      <c r="H6222" s="23" t="s">
        <v>22</v>
      </c>
      <c r="I6222" s="28" t="s">
        <v>103</v>
      </c>
      <c r="J6222" s="23" t="s">
        <v>92</v>
      </c>
      <c r="K6222" s="156" t="s">
        <v>7047</v>
      </c>
      <c r="M6222" s="229">
        <v>0</v>
      </c>
      <c r="N6222" s="229">
        <v>900</v>
      </c>
      <c r="O6222" s="217">
        <f t="shared" si="95"/>
        <v>289975.8899999992</v>
      </c>
    </row>
    <row r="6223" spans="1:15" ht="22.05" hidden="1" customHeight="1" x14ac:dyDescent="0.2">
      <c r="A6223" s="227">
        <v>45944</v>
      </c>
      <c r="B6223" s="20" t="s">
        <v>185</v>
      </c>
      <c r="C6223" s="28">
        <v>58763</v>
      </c>
      <c r="D6223" s="56"/>
      <c r="E6223" s="25" t="s">
        <v>154</v>
      </c>
      <c r="F6223" s="20" t="s">
        <v>79</v>
      </c>
      <c r="H6223" s="23" t="s">
        <v>22</v>
      </c>
      <c r="I6223" s="28" t="s">
        <v>103</v>
      </c>
      <c r="J6223" s="23" t="s">
        <v>219</v>
      </c>
      <c r="K6223" s="156" t="s">
        <v>1241</v>
      </c>
      <c r="M6223" s="229">
        <v>0</v>
      </c>
      <c r="N6223" s="229">
        <v>316</v>
      </c>
      <c r="O6223" s="217">
        <f t="shared" si="95"/>
        <v>289659.8899999992</v>
      </c>
    </row>
    <row r="6224" spans="1:15" ht="22.05" hidden="1" customHeight="1" x14ac:dyDescent="0.2">
      <c r="A6224" s="227">
        <v>45944</v>
      </c>
      <c r="B6224" s="20" t="s">
        <v>185</v>
      </c>
      <c r="C6224" s="28">
        <v>58764</v>
      </c>
      <c r="D6224" s="56"/>
      <c r="E6224" s="25" t="s">
        <v>7045</v>
      </c>
      <c r="F6224" s="20" t="s">
        <v>79</v>
      </c>
      <c r="H6224" s="23" t="s">
        <v>22</v>
      </c>
      <c r="I6224" s="28" t="s">
        <v>103</v>
      </c>
      <c r="J6224" s="23" t="s">
        <v>95</v>
      </c>
      <c r="K6224" s="156" t="s">
        <v>368</v>
      </c>
      <c r="M6224" s="229">
        <v>0</v>
      </c>
      <c r="N6224" s="229">
        <v>415</v>
      </c>
      <c r="O6224" s="217">
        <f t="shared" si="95"/>
        <v>289244.8899999992</v>
      </c>
    </row>
    <row r="6225" spans="1:15" ht="22.05" hidden="1" customHeight="1" x14ac:dyDescent="0.2">
      <c r="A6225" s="227">
        <v>45944</v>
      </c>
      <c r="B6225" s="20" t="s">
        <v>185</v>
      </c>
      <c r="C6225" s="28">
        <v>58765</v>
      </c>
      <c r="D6225" s="56"/>
      <c r="E6225" s="25" t="s">
        <v>2232</v>
      </c>
      <c r="F6225" s="20" t="s">
        <v>79</v>
      </c>
      <c r="H6225" s="23" t="s">
        <v>21</v>
      </c>
      <c r="I6225" s="28" t="s">
        <v>28</v>
      </c>
      <c r="J6225" s="23" t="s">
        <v>199</v>
      </c>
      <c r="M6225" s="229">
        <v>81380</v>
      </c>
      <c r="N6225" s="229">
        <v>0</v>
      </c>
      <c r="O6225" s="217">
        <f t="shared" si="95"/>
        <v>370624.8899999992</v>
      </c>
    </row>
    <row r="6226" spans="1:15" ht="22.05" hidden="1" customHeight="1" x14ac:dyDescent="0.2">
      <c r="A6226" s="227">
        <v>45944</v>
      </c>
      <c r="B6226" s="20" t="s">
        <v>185</v>
      </c>
      <c r="C6226" s="28">
        <v>58766</v>
      </c>
      <c r="D6226" s="56"/>
      <c r="E6226" s="25" t="s">
        <v>3217</v>
      </c>
      <c r="F6226" s="20" t="s">
        <v>79</v>
      </c>
      <c r="H6226" s="23" t="s">
        <v>22</v>
      </c>
      <c r="I6226" s="28" t="s">
        <v>103</v>
      </c>
      <c r="J6226" s="23" t="s">
        <v>102</v>
      </c>
      <c r="K6226" s="156" t="s">
        <v>7048</v>
      </c>
      <c r="M6226" s="229">
        <v>0</v>
      </c>
      <c r="N6226" s="229">
        <v>1500</v>
      </c>
      <c r="O6226" s="217">
        <f t="shared" si="95"/>
        <v>369124.8899999992</v>
      </c>
    </row>
    <row r="6227" spans="1:15" ht="22.05" hidden="1" customHeight="1" x14ac:dyDescent="0.2">
      <c r="A6227" s="227">
        <v>45945</v>
      </c>
      <c r="B6227" s="20" t="s">
        <v>185</v>
      </c>
      <c r="C6227" s="28">
        <v>58768</v>
      </c>
      <c r="D6227" s="56"/>
      <c r="E6227" s="25" t="s">
        <v>127</v>
      </c>
      <c r="F6227" s="20" t="s">
        <v>79</v>
      </c>
      <c r="H6227" s="23" t="s">
        <v>22</v>
      </c>
      <c r="I6227" s="28" t="s">
        <v>54</v>
      </c>
      <c r="J6227" s="23" t="s">
        <v>61</v>
      </c>
      <c r="K6227" s="156" t="s">
        <v>445</v>
      </c>
      <c r="M6227" s="229">
        <v>0</v>
      </c>
      <c r="N6227" s="229">
        <v>50000</v>
      </c>
      <c r="O6227" s="217">
        <f t="shared" si="95"/>
        <v>319124.8899999992</v>
      </c>
    </row>
    <row r="6228" spans="1:15" ht="22.05" hidden="1" customHeight="1" x14ac:dyDescent="0.2">
      <c r="A6228" s="227">
        <v>45945</v>
      </c>
      <c r="B6228" s="20" t="s">
        <v>185</v>
      </c>
      <c r="C6228" s="28">
        <v>58769</v>
      </c>
      <c r="D6228" s="56"/>
      <c r="E6228" s="25" t="s">
        <v>7049</v>
      </c>
      <c r="F6228" s="20" t="s">
        <v>79</v>
      </c>
      <c r="H6228" s="23" t="s">
        <v>22</v>
      </c>
      <c r="I6228" s="28" t="s">
        <v>103</v>
      </c>
      <c r="J6228" s="23" t="s">
        <v>60</v>
      </c>
      <c r="K6228" s="156" t="s">
        <v>133</v>
      </c>
      <c r="M6228" s="229">
        <v>0</v>
      </c>
      <c r="N6228" s="229">
        <v>806</v>
      </c>
      <c r="O6228" s="217">
        <f t="shared" si="95"/>
        <v>318318.8899999992</v>
      </c>
    </row>
    <row r="6229" spans="1:15" ht="22.05" hidden="1" customHeight="1" x14ac:dyDescent="0.2">
      <c r="A6229" s="227">
        <v>45945</v>
      </c>
      <c r="B6229" s="20" t="s">
        <v>185</v>
      </c>
      <c r="C6229" s="28">
        <v>58770</v>
      </c>
      <c r="D6229" s="56"/>
      <c r="E6229" s="25" t="s">
        <v>157</v>
      </c>
      <c r="F6229" s="20" t="s">
        <v>79</v>
      </c>
      <c r="H6229" s="23" t="s">
        <v>22</v>
      </c>
      <c r="I6229" s="28" t="s">
        <v>103</v>
      </c>
      <c r="J6229" s="23" t="s">
        <v>60</v>
      </c>
      <c r="K6229" s="156" t="s">
        <v>135</v>
      </c>
      <c r="M6229" s="229">
        <v>0</v>
      </c>
      <c r="N6229" s="229">
        <v>500</v>
      </c>
      <c r="O6229" s="217">
        <f t="shared" si="95"/>
        <v>317818.8899999992</v>
      </c>
    </row>
    <row r="6230" spans="1:15" ht="22.05" hidden="1" customHeight="1" x14ac:dyDescent="0.2">
      <c r="A6230" s="227">
        <v>45945</v>
      </c>
      <c r="B6230" s="20" t="s">
        <v>185</v>
      </c>
      <c r="C6230" s="28">
        <v>58771</v>
      </c>
      <c r="D6230" s="56"/>
      <c r="E6230" s="25" t="s">
        <v>695</v>
      </c>
      <c r="F6230" s="20" t="s">
        <v>79</v>
      </c>
      <c r="H6230" s="23" t="s">
        <v>22</v>
      </c>
      <c r="I6230" s="28" t="s">
        <v>56</v>
      </c>
      <c r="J6230" s="23" t="s">
        <v>116</v>
      </c>
      <c r="K6230" s="156" t="s">
        <v>141</v>
      </c>
      <c r="M6230" s="229">
        <v>0</v>
      </c>
      <c r="N6230" s="229">
        <v>130</v>
      </c>
      <c r="O6230" s="217">
        <f t="shared" si="95"/>
        <v>317688.8899999992</v>
      </c>
    </row>
    <row r="6231" spans="1:15" ht="22.05" hidden="1" customHeight="1" x14ac:dyDescent="0.2">
      <c r="A6231" s="227">
        <v>45945</v>
      </c>
      <c r="B6231" s="20" t="s">
        <v>185</v>
      </c>
      <c r="C6231" s="28">
        <v>58772</v>
      </c>
      <c r="D6231" s="56"/>
      <c r="E6231" s="25" t="s">
        <v>143</v>
      </c>
      <c r="F6231" s="20" t="s">
        <v>79</v>
      </c>
      <c r="H6231" s="23" t="s">
        <v>22</v>
      </c>
      <c r="I6231" s="28" t="s">
        <v>53</v>
      </c>
      <c r="J6231" s="23" t="s">
        <v>112</v>
      </c>
      <c r="K6231" s="156" t="s">
        <v>144</v>
      </c>
      <c r="M6231" s="229">
        <v>0</v>
      </c>
      <c r="N6231" s="229">
        <v>7350</v>
      </c>
      <c r="O6231" s="217">
        <f t="shared" si="95"/>
        <v>310338.8899999992</v>
      </c>
    </row>
    <row r="6232" spans="1:15" ht="22.05" hidden="1" customHeight="1" x14ac:dyDescent="0.2">
      <c r="A6232" s="227">
        <v>45945</v>
      </c>
      <c r="B6232" s="20" t="s">
        <v>185</v>
      </c>
      <c r="C6232" s="28">
        <v>58773</v>
      </c>
      <c r="D6232" s="56"/>
      <c r="E6232" s="25" t="s">
        <v>7050</v>
      </c>
      <c r="F6232" s="20" t="s">
        <v>79</v>
      </c>
      <c r="H6232" s="23" t="s">
        <v>22</v>
      </c>
      <c r="I6232" s="28" t="s">
        <v>103</v>
      </c>
      <c r="J6232" s="23" t="s">
        <v>92</v>
      </c>
      <c r="K6232" s="156" t="s">
        <v>205</v>
      </c>
      <c r="M6232" s="229">
        <v>0</v>
      </c>
      <c r="N6232" s="229">
        <v>350</v>
      </c>
      <c r="O6232" s="217">
        <f t="shared" si="95"/>
        <v>309988.8899999992</v>
      </c>
    </row>
    <row r="6233" spans="1:15" ht="22.05" hidden="1" customHeight="1" x14ac:dyDescent="0.2">
      <c r="A6233" s="227">
        <v>45945</v>
      </c>
      <c r="B6233" s="20" t="s">
        <v>185</v>
      </c>
      <c r="C6233" s="28">
        <v>58774</v>
      </c>
      <c r="D6233" s="56"/>
      <c r="E6233" s="25" t="s">
        <v>7051</v>
      </c>
      <c r="F6233" s="20" t="s">
        <v>79</v>
      </c>
      <c r="H6233" s="23" t="s">
        <v>22</v>
      </c>
      <c r="I6233" s="28" t="s">
        <v>55</v>
      </c>
      <c r="J6233" s="23" t="s">
        <v>73</v>
      </c>
      <c r="K6233" s="156" t="s">
        <v>7056</v>
      </c>
      <c r="M6233" s="229">
        <v>0</v>
      </c>
      <c r="N6233" s="229">
        <v>9861</v>
      </c>
      <c r="O6233" s="217">
        <f t="shared" si="95"/>
        <v>300127.8899999992</v>
      </c>
    </row>
    <row r="6234" spans="1:15" ht="22.05" hidden="1" customHeight="1" x14ac:dyDescent="0.2">
      <c r="A6234" s="227">
        <v>45945</v>
      </c>
      <c r="B6234" s="20" t="s">
        <v>185</v>
      </c>
      <c r="C6234" s="28">
        <v>58775</v>
      </c>
      <c r="D6234" s="56"/>
      <c r="E6234" s="25" t="s">
        <v>7052</v>
      </c>
      <c r="F6234" s="20" t="s">
        <v>79</v>
      </c>
      <c r="H6234" s="23" t="s">
        <v>22</v>
      </c>
      <c r="I6234" s="28" t="s">
        <v>55</v>
      </c>
      <c r="J6234" s="23" t="s">
        <v>261</v>
      </c>
      <c r="K6234" s="156" t="s">
        <v>551</v>
      </c>
      <c r="M6234" s="229">
        <v>0</v>
      </c>
      <c r="N6234" s="229">
        <v>5000</v>
      </c>
      <c r="O6234" s="217">
        <f t="shared" si="95"/>
        <v>295127.8899999992</v>
      </c>
    </row>
    <row r="6235" spans="1:15" ht="22.05" hidden="1" customHeight="1" x14ac:dyDescent="0.2">
      <c r="A6235" s="227">
        <v>45945</v>
      </c>
      <c r="B6235" s="20" t="s">
        <v>185</v>
      </c>
      <c r="C6235" s="28">
        <v>58776</v>
      </c>
      <c r="D6235" s="56"/>
      <c r="E6235" s="25" t="s">
        <v>7053</v>
      </c>
      <c r="F6235" s="20" t="s">
        <v>79</v>
      </c>
      <c r="H6235" s="23" t="s">
        <v>22</v>
      </c>
      <c r="I6235" s="28" t="s">
        <v>55</v>
      </c>
      <c r="J6235" s="23" t="s">
        <v>73</v>
      </c>
      <c r="K6235" s="156" t="s">
        <v>140</v>
      </c>
      <c r="M6235" s="229">
        <v>0</v>
      </c>
      <c r="N6235" s="229">
        <v>1500</v>
      </c>
      <c r="O6235" s="217">
        <f t="shared" si="95"/>
        <v>293627.8899999992</v>
      </c>
    </row>
    <row r="6236" spans="1:15" ht="22.05" hidden="1" customHeight="1" x14ac:dyDescent="0.2">
      <c r="A6236" s="227">
        <v>45945</v>
      </c>
      <c r="B6236" s="20" t="s">
        <v>185</v>
      </c>
      <c r="C6236" s="28">
        <v>58777</v>
      </c>
      <c r="D6236" s="56"/>
      <c r="E6236" s="25" t="s">
        <v>350</v>
      </c>
      <c r="F6236" s="20" t="s">
        <v>79</v>
      </c>
      <c r="H6236" s="23" t="s">
        <v>22</v>
      </c>
      <c r="I6236" s="28" t="s">
        <v>53</v>
      </c>
      <c r="J6236" s="23" t="s">
        <v>113</v>
      </c>
      <c r="K6236" s="156" t="s">
        <v>1543</v>
      </c>
      <c r="M6236" s="229">
        <v>0</v>
      </c>
      <c r="N6236" s="229">
        <v>4100</v>
      </c>
      <c r="O6236" s="217">
        <f t="shared" si="95"/>
        <v>289527.8899999992</v>
      </c>
    </row>
    <row r="6237" spans="1:15" ht="22.05" hidden="1" customHeight="1" x14ac:dyDescent="0.2">
      <c r="A6237" s="227">
        <v>45945</v>
      </c>
      <c r="B6237" s="20" t="s">
        <v>185</v>
      </c>
      <c r="C6237" s="28">
        <v>58778</v>
      </c>
      <c r="D6237" s="56"/>
      <c r="E6237" s="25" t="s">
        <v>7054</v>
      </c>
      <c r="F6237" s="20" t="s">
        <v>79</v>
      </c>
      <c r="H6237" s="23" t="s">
        <v>22</v>
      </c>
      <c r="I6237" s="28" t="s">
        <v>103</v>
      </c>
      <c r="J6237" s="23" t="s">
        <v>97</v>
      </c>
      <c r="K6237" s="156" t="s">
        <v>134</v>
      </c>
      <c r="M6237" s="229">
        <v>0</v>
      </c>
      <c r="N6237" s="229">
        <v>300</v>
      </c>
      <c r="O6237" s="217">
        <f t="shared" si="95"/>
        <v>289227.8899999992</v>
      </c>
    </row>
    <row r="6238" spans="1:15" ht="22.05" hidden="1" customHeight="1" x14ac:dyDescent="0.2">
      <c r="A6238" s="227">
        <v>45945</v>
      </c>
      <c r="B6238" s="20" t="s">
        <v>185</v>
      </c>
      <c r="C6238" s="28">
        <v>58779</v>
      </c>
      <c r="D6238" s="56"/>
      <c r="E6238" s="25" t="s">
        <v>2480</v>
      </c>
      <c r="F6238" s="20" t="s">
        <v>79</v>
      </c>
      <c r="H6238" s="23" t="s">
        <v>22</v>
      </c>
      <c r="I6238" s="28" t="s">
        <v>54</v>
      </c>
      <c r="J6238" s="23" t="s">
        <v>41</v>
      </c>
      <c r="K6238" s="156" t="s">
        <v>210</v>
      </c>
      <c r="M6238" s="229">
        <v>0</v>
      </c>
      <c r="N6238" s="229">
        <v>70</v>
      </c>
      <c r="O6238" s="217">
        <f t="shared" si="95"/>
        <v>289157.8899999992</v>
      </c>
    </row>
    <row r="6239" spans="1:15" ht="22.05" hidden="1" customHeight="1" x14ac:dyDescent="0.2">
      <c r="A6239" s="227">
        <v>45945</v>
      </c>
      <c r="B6239" s="20" t="s">
        <v>185</v>
      </c>
      <c r="C6239" s="28">
        <v>58780</v>
      </c>
      <c r="D6239" s="56"/>
      <c r="E6239" s="25" t="s">
        <v>7055</v>
      </c>
      <c r="F6239" s="20" t="s">
        <v>79</v>
      </c>
      <c r="H6239" s="23" t="s">
        <v>22</v>
      </c>
      <c r="I6239" s="28" t="s">
        <v>103</v>
      </c>
      <c r="J6239" s="23" t="s">
        <v>92</v>
      </c>
      <c r="K6239" s="156" t="s">
        <v>2341</v>
      </c>
      <c r="M6239" s="229">
        <v>0</v>
      </c>
      <c r="N6239" s="229">
        <v>450</v>
      </c>
      <c r="O6239" s="217">
        <f t="shared" si="95"/>
        <v>288707.8899999992</v>
      </c>
    </row>
    <row r="6240" spans="1:15" ht="22.05" hidden="1" customHeight="1" x14ac:dyDescent="0.2">
      <c r="A6240" s="227">
        <v>45946</v>
      </c>
      <c r="B6240" s="20" t="s">
        <v>185</v>
      </c>
      <c r="C6240" s="28">
        <v>58782</v>
      </c>
      <c r="D6240" s="56"/>
      <c r="E6240" s="25" t="s">
        <v>127</v>
      </c>
      <c r="F6240" s="20" t="s">
        <v>79</v>
      </c>
      <c r="H6240" s="23" t="s">
        <v>22</v>
      </c>
      <c r="I6240" s="28" t="s">
        <v>54</v>
      </c>
      <c r="J6240" s="23" t="s">
        <v>63</v>
      </c>
      <c r="K6240" s="156" t="s">
        <v>141</v>
      </c>
      <c r="M6240" s="229">
        <v>0</v>
      </c>
      <c r="N6240" s="229">
        <v>5000</v>
      </c>
      <c r="O6240" s="217">
        <f t="shared" si="95"/>
        <v>283707.8899999992</v>
      </c>
    </row>
    <row r="6241" spans="1:15" ht="22.05" hidden="1" customHeight="1" x14ac:dyDescent="0.2">
      <c r="A6241" s="227">
        <v>45946</v>
      </c>
      <c r="B6241" s="20" t="s">
        <v>185</v>
      </c>
      <c r="C6241" s="28">
        <v>58783</v>
      </c>
      <c r="D6241" s="56"/>
      <c r="E6241" s="25" t="s">
        <v>4715</v>
      </c>
      <c r="F6241" s="20" t="s">
        <v>79</v>
      </c>
      <c r="H6241" s="23" t="s">
        <v>22</v>
      </c>
      <c r="I6241" s="28" t="s">
        <v>54</v>
      </c>
      <c r="J6241" s="23" t="s">
        <v>64</v>
      </c>
      <c r="K6241" s="156" t="s">
        <v>1257</v>
      </c>
      <c r="M6241" s="229">
        <v>0</v>
      </c>
      <c r="N6241" s="229">
        <v>2000</v>
      </c>
      <c r="O6241" s="217">
        <f t="shared" si="95"/>
        <v>281707.8899999992</v>
      </c>
    </row>
    <row r="6242" spans="1:15" ht="22.05" hidden="1" customHeight="1" x14ac:dyDescent="0.2">
      <c r="A6242" s="227">
        <v>45946</v>
      </c>
      <c r="B6242" s="20" t="s">
        <v>185</v>
      </c>
      <c r="C6242" s="28">
        <v>58784</v>
      </c>
      <c r="D6242" s="56"/>
      <c r="E6242" s="25" t="s">
        <v>1411</v>
      </c>
      <c r="F6242" s="20" t="s">
        <v>79</v>
      </c>
      <c r="H6242" s="23" t="s">
        <v>22</v>
      </c>
      <c r="I6242" s="28" t="s">
        <v>56</v>
      </c>
      <c r="J6242" s="23" t="s">
        <v>116</v>
      </c>
      <c r="K6242" s="156" t="s">
        <v>408</v>
      </c>
      <c r="M6242" s="229">
        <v>0</v>
      </c>
      <c r="N6242" s="229">
        <v>590</v>
      </c>
      <c r="O6242" s="217">
        <f t="shared" si="95"/>
        <v>281117.8899999992</v>
      </c>
    </row>
    <row r="6243" spans="1:15" ht="22.05" hidden="1" customHeight="1" x14ac:dyDescent="0.2">
      <c r="A6243" s="227">
        <v>45946</v>
      </c>
      <c r="B6243" s="20" t="s">
        <v>185</v>
      </c>
      <c r="C6243" s="28">
        <v>58785</v>
      </c>
      <c r="D6243" s="56"/>
      <c r="E6243" s="25" t="s">
        <v>154</v>
      </c>
      <c r="F6243" s="20" t="s">
        <v>79</v>
      </c>
      <c r="H6243" s="23" t="s">
        <v>22</v>
      </c>
      <c r="I6243" s="28" t="s">
        <v>103</v>
      </c>
      <c r="J6243" s="23" t="s">
        <v>219</v>
      </c>
      <c r="K6243" s="156" t="s">
        <v>266</v>
      </c>
      <c r="M6243" s="229">
        <v>0</v>
      </c>
      <c r="N6243" s="229">
        <v>150</v>
      </c>
      <c r="O6243" s="217">
        <f t="shared" si="95"/>
        <v>280967.8899999992</v>
      </c>
    </row>
    <row r="6244" spans="1:15" ht="22.05" hidden="1" customHeight="1" x14ac:dyDescent="0.2">
      <c r="A6244" s="227">
        <v>45946</v>
      </c>
      <c r="B6244" s="20" t="s">
        <v>185</v>
      </c>
      <c r="C6244" s="28">
        <v>58786</v>
      </c>
      <c r="D6244" s="56"/>
      <c r="E6244" s="25" t="s">
        <v>143</v>
      </c>
      <c r="F6244" s="20" t="s">
        <v>79</v>
      </c>
      <c r="H6244" s="23" t="s">
        <v>22</v>
      </c>
      <c r="I6244" s="28" t="s">
        <v>53</v>
      </c>
      <c r="J6244" s="23" t="s">
        <v>112</v>
      </c>
      <c r="K6244" s="156" t="s">
        <v>144</v>
      </c>
      <c r="M6244" s="229">
        <v>0</v>
      </c>
      <c r="N6244" s="229">
        <v>6650</v>
      </c>
      <c r="O6244" s="217">
        <f t="shared" si="95"/>
        <v>274317.8899999992</v>
      </c>
    </row>
    <row r="6245" spans="1:15" ht="22.05" hidden="1" customHeight="1" x14ac:dyDescent="0.2">
      <c r="A6245" s="227">
        <v>45946</v>
      </c>
      <c r="B6245" s="20" t="s">
        <v>185</v>
      </c>
      <c r="C6245" s="28">
        <v>58787</v>
      </c>
      <c r="D6245" s="56"/>
      <c r="E6245" s="25" t="s">
        <v>7057</v>
      </c>
      <c r="F6245" s="20" t="s">
        <v>79</v>
      </c>
      <c r="H6245" s="23" t="s">
        <v>22</v>
      </c>
      <c r="I6245" s="28" t="s">
        <v>55</v>
      </c>
      <c r="J6245" s="23" t="s">
        <v>261</v>
      </c>
      <c r="K6245" s="156" t="s">
        <v>440</v>
      </c>
      <c r="M6245" s="229">
        <v>0</v>
      </c>
      <c r="N6245" s="229">
        <v>5000</v>
      </c>
      <c r="O6245" s="217">
        <f t="shared" si="95"/>
        <v>269317.8899999992</v>
      </c>
    </row>
    <row r="6246" spans="1:15" ht="22.05" hidden="1" customHeight="1" x14ac:dyDescent="0.2">
      <c r="A6246" s="227">
        <v>45946</v>
      </c>
      <c r="B6246" s="20" t="s">
        <v>185</v>
      </c>
      <c r="C6246" s="28">
        <v>58788</v>
      </c>
      <c r="D6246" s="56"/>
      <c r="E6246" s="25" t="s">
        <v>7058</v>
      </c>
      <c r="F6246" s="20" t="s">
        <v>79</v>
      </c>
      <c r="H6246" s="23" t="s">
        <v>22</v>
      </c>
      <c r="I6246" s="28" t="s">
        <v>55</v>
      </c>
      <c r="J6246" s="23" t="s">
        <v>73</v>
      </c>
      <c r="K6246" s="156" t="s">
        <v>7068</v>
      </c>
      <c r="M6246" s="229">
        <v>0</v>
      </c>
      <c r="N6246" s="229">
        <v>9949</v>
      </c>
      <c r="O6246" s="217">
        <f t="shared" si="95"/>
        <v>259368.8899999992</v>
      </c>
    </row>
    <row r="6247" spans="1:15" ht="22.05" hidden="1" customHeight="1" x14ac:dyDescent="0.2">
      <c r="A6247" s="227">
        <v>45946</v>
      </c>
      <c r="B6247" s="20" t="s">
        <v>185</v>
      </c>
      <c r="C6247" s="28">
        <v>58789</v>
      </c>
      <c r="D6247" s="56"/>
      <c r="E6247" s="25" t="s">
        <v>7059</v>
      </c>
      <c r="F6247" s="20" t="s">
        <v>79</v>
      </c>
      <c r="H6247" s="23" t="s">
        <v>22</v>
      </c>
      <c r="I6247" s="28" t="s">
        <v>55</v>
      </c>
      <c r="J6247" s="23" t="s">
        <v>73</v>
      </c>
      <c r="K6247" s="156" t="s">
        <v>7069</v>
      </c>
      <c r="M6247" s="229">
        <v>0</v>
      </c>
      <c r="N6247" s="229">
        <v>1500</v>
      </c>
      <c r="O6247" s="217">
        <f t="shared" si="95"/>
        <v>257868.8899999992</v>
      </c>
    </row>
    <row r="6248" spans="1:15" ht="22.05" hidden="1" customHeight="1" x14ac:dyDescent="0.2">
      <c r="A6248" s="227">
        <v>45946</v>
      </c>
      <c r="B6248" s="20" t="s">
        <v>185</v>
      </c>
      <c r="C6248" s="28">
        <v>58790</v>
      </c>
      <c r="D6248" s="56"/>
      <c r="E6248" s="25" t="s">
        <v>7060</v>
      </c>
      <c r="F6248" s="20" t="s">
        <v>79</v>
      </c>
      <c r="H6248" s="23" t="s">
        <v>22</v>
      </c>
      <c r="I6248" s="28" t="s">
        <v>103</v>
      </c>
      <c r="J6248" s="23" t="s">
        <v>92</v>
      </c>
      <c r="K6248" s="156" t="s">
        <v>7070</v>
      </c>
      <c r="M6248" s="229">
        <v>0</v>
      </c>
      <c r="N6248" s="229">
        <v>950</v>
      </c>
      <c r="O6248" s="217">
        <f t="shared" si="95"/>
        <v>256918.8899999992</v>
      </c>
    </row>
    <row r="6249" spans="1:15" ht="22.05" hidden="1" customHeight="1" x14ac:dyDescent="0.2">
      <c r="A6249" s="227">
        <v>45946</v>
      </c>
      <c r="B6249" s="20" t="s">
        <v>185</v>
      </c>
      <c r="C6249" s="28">
        <v>58791</v>
      </c>
      <c r="D6249" s="56"/>
      <c r="E6249" s="25" t="s">
        <v>7061</v>
      </c>
      <c r="F6249" s="20" t="s">
        <v>79</v>
      </c>
      <c r="H6249" s="23" t="s">
        <v>22</v>
      </c>
      <c r="I6249" s="28" t="s">
        <v>103</v>
      </c>
      <c r="J6249" s="23" t="s">
        <v>92</v>
      </c>
      <c r="K6249" s="156" t="s">
        <v>7071</v>
      </c>
      <c r="M6249" s="229">
        <v>0</v>
      </c>
      <c r="N6249" s="229">
        <v>800</v>
      </c>
      <c r="O6249" s="217">
        <f t="shared" si="95"/>
        <v>256118.8899999992</v>
      </c>
    </row>
    <row r="6250" spans="1:15" ht="22.05" hidden="1" customHeight="1" x14ac:dyDescent="0.2">
      <c r="A6250" s="227">
        <v>45946</v>
      </c>
      <c r="B6250" s="20" t="s">
        <v>185</v>
      </c>
      <c r="C6250" s="28">
        <v>58792</v>
      </c>
      <c r="D6250" s="56"/>
      <c r="E6250" s="25" t="s">
        <v>7062</v>
      </c>
      <c r="F6250" s="20" t="s">
        <v>79</v>
      </c>
      <c r="H6250" s="23" t="s">
        <v>21</v>
      </c>
      <c r="I6250" s="28" t="s">
        <v>81</v>
      </c>
      <c r="J6250" s="23" t="s">
        <v>167</v>
      </c>
      <c r="M6250" s="229">
        <v>29129.49</v>
      </c>
      <c r="N6250" s="229">
        <v>0</v>
      </c>
      <c r="O6250" s="217">
        <f t="shared" si="95"/>
        <v>285248.37999999919</v>
      </c>
    </row>
    <row r="6251" spans="1:15" ht="22.05" hidden="1" customHeight="1" x14ac:dyDescent="0.2">
      <c r="A6251" s="227">
        <v>45946</v>
      </c>
      <c r="B6251" s="20" t="s">
        <v>185</v>
      </c>
      <c r="C6251" s="28">
        <v>58793</v>
      </c>
      <c r="D6251" s="56"/>
      <c r="E6251" s="25" t="s">
        <v>7063</v>
      </c>
      <c r="F6251" s="20" t="s">
        <v>79</v>
      </c>
      <c r="H6251" s="23" t="s">
        <v>21</v>
      </c>
      <c r="I6251" s="28" t="s">
        <v>81</v>
      </c>
      <c r="J6251" s="23" t="s">
        <v>167</v>
      </c>
      <c r="M6251" s="229">
        <v>77092.58</v>
      </c>
      <c r="N6251" s="229">
        <v>0</v>
      </c>
      <c r="O6251" s="217">
        <f t="shared" si="95"/>
        <v>362340.95999999921</v>
      </c>
    </row>
    <row r="6252" spans="1:15" ht="22.05" hidden="1" customHeight="1" x14ac:dyDescent="0.2">
      <c r="A6252" s="227">
        <v>45946</v>
      </c>
      <c r="B6252" s="20" t="s">
        <v>185</v>
      </c>
      <c r="C6252" s="28">
        <v>58794</v>
      </c>
      <c r="D6252" s="56"/>
      <c r="E6252" s="25" t="s">
        <v>7064</v>
      </c>
      <c r="F6252" s="20" t="s">
        <v>79</v>
      </c>
      <c r="H6252" s="23" t="s">
        <v>21</v>
      </c>
      <c r="I6252" s="28" t="s">
        <v>81</v>
      </c>
      <c r="J6252" s="23" t="s">
        <v>167</v>
      </c>
      <c r="M6252" s="229">
        <v>29129.49</v>
      </c>
      <c r="N6252" s="229">
        <v>0</v>
      </c>
      <c r="O6252" s="217">
        <f t="shared" si="95"/>
        <v>391470.4499999992</v>
      </c>
    </row>
    <row r="6253" spans="1:15" ht="22.05" hidden="1" customHeight="1" x14ac:dyDescent="0.2">
      <c r="A6253" s="227">
        <v>45946</v>
      </c>
      <c r="B6253" s="20" t="s">
        <v>185</v>
      </c>
      <c r="C6253" s="28">
        <v>58795</v>
      </c>
      <c r="D6253" s="56"/>
      <c r="E6253" s="25" t="s">
        <v>7065</v>
      </c>
      <c r="F6253" s="20" t="s">
        <v>79</v>
      </c>
      <c r="H6253" s="23" t="s">
        <v>21</v>
      </c>
      <c r="I6253" s="28" t="s">
        <v>81</v>
      </c>
      <c r="J6253" s="23" t="s">
        <v>177</v>
      </c>
      <c r="L6253" s="231"/>
      <c r="M6253" s="231">
        <v>155000</v>
      </c>
      <c r="N6253" s="231">
        <v>0</v>
      </c>
      <c r="O6253" s="217">
        <f t="shared" si="95"/>
        <v>546470.44999999925</v>
      </c>
    </row>
    <row r="6254" spans="1:15" ht="22.05" hidden="1" customHeight="1" x14ac:dyDescent="0.2">
      <c r="A6254" s="227">
        <v>45946</v>
      </c>
      <c r="B6254" s="20" t="s">
        <v>185</v>
      </c>
      <c r="C6254" s="28">
        <v>58796</v>
      </c>
      <c r="D6254" s="56"/>
      <c r="E6254" s="25" t="s">
        <v>7066</v>
      </c>
      <c r="F6254" s="20" t="s">
        <v>79</v>
      </c>
      <c r="H6254" s="23" t="s">
        <v>21</v>
      </c>
      <c r="I6254" s="28" t="s">
        <v>81</v>
      </c>
      <c r="J6254" s="23" t="s">
        <v>175</v>
      </c>
      <c r="L6254" s="231"/>
      <c r="M6254" s="231">
        <v>310000</v>
      </c>
      <c r="N6254" s="231">
        <v>0</v>
      </c>
      <c r="O6254" s="217">
        <f t="shared" si="95"/>
        <v>856470.44999999925</v>
      </c>
    </row>
    <row r="6255" spans="1:15" ht="22.05" hidden="1" customHeight="1" x14ac:dyDescent="0.2">
      <c r="A6255" s="227">
        <v>45946</v>
      </c>
      <c r="B6255" s="20" t="s">
        <v>185</v>
      </c>
      <c r="C6255" s="28">
        <v>58797</v>
      </c>
      <c r="D6255" s="56"/>
      <c r="E6255" s="25" t="s">
        <v>3694</v>
      </c>
      <c r="F6255" s="20" t="s">
        <v>79</v>
      </c>
      <c r="H6255" s="23" t="s">
        <v>22</v>
      </c>
      <c r="I6255" s="28" t="s">
        <v>54</v>
      </c>
      <c r="J6255" s="23" t="s">
        <v>41</v>
      </c>
      <c r="K6255" s="156" t="s">
        <v>1421</v>
      </c>
      <c r="L6255" s="231"/>
      <c r="M6255" s="231">
        <v>0</v>
      </c>
      <c r="N6255" s="231">
        <v>5000</v>
      </c>
      <c r="O6255" s="217">
        <f t="shared" si="95"/>
        <v>851470.44999999925</v>
      </c>
    </row>
    <row r="6256" spans="1:15" ht="22.05" hidden="1" customHeight="1" x14ac:dyDescent="0.2">
      <c r="A6256" s="227">
        <v>45946</v>
      </c>
      <c r="B6256" s="20" t="s">
        <v>185</v>
      </c>
      <c r="C6256" s="28">
        <v>58798</v>
      </c>
      <c r="D6256" s="56"/>
      <c r="E6256" s="25" t="s">
        <v>5376</v>
      </c>
      <c r="F6256" s="20" t="s">
        <v>79</v>
      </c>
      <c r="H6256" s="23" t="s">
        <v>22</v>
      </c>
      <c r="I6256" s="28" t="s">
        <v>103</v>
      </c>
      <c r="J6256" s="23" t="s">
        <v>219</v>
      </c>
      <c r="K6256" s="156" t="s">
        <v>266</v>
      </c>
      <c r="L6256" s="231"/>
      <c r="M6256" s="231">
        <v>0</v>
      </c>
      <c r="N6256" s="231">
        <v>120</v>
      </c>
      <c r="O6256" s="217">
        <f t="shared" si="95"/>
        <v>851350.44999999925</v>
      </c>
    </row>
    <row r="6257" spans="1:15" ht="22.05" hidden="1" customHeight="1" x14ac:dyDescent="0.2">
      <c r="A6257" s="227">
        <v>45946</v>
      </c>
      <c r="B6257" s="20" t="s">
        <v>185</v>
      </c>
      <c r="C6257" s="28">
        <v>58799</v>
      </c>
      <c r="D6257" s="56"/>
      <c r="E6257" s="25" t="s">
        <v>3597</v>
      </c>
      <c r="F6257" s="20" t="s">
        <v>79</v>
      </c>
      <c r="H6257" s="23" t="s">
        <v>22</v>
      </c>
      <c r="I6257" s="28" t="s">
        <v>103</v>
      </c>
      <c r="J6257" s="23" t="s">
        <v>102</v>
      </c>
      <c r="K6257" s="156" t="s">
        <v>1405</v>
      </c>
      <c r="L6257" s="231"/>
      <c r="M6257" s="231">
        <v>0</v>
      </c>
      <c r="N6257" s="231">
        <v>1600</v>
      </c>
      <c r="O6257" s="217">
        <f t="shared" si="95"/>
        <v>849750.44999999925</v>
      </c>
    </row>
    <row r="6258" spans="1:15" ht="22.05" hidden="1" customHeight="1" x14ac:dyDescent="0.2">
      <c r="A6258" s="227">
        <v>45946</v>
      </c>
      <c r="B6258" s="20" t="s">
        <v>185</v>
      </c>
      <c r="C6258" s="28">
        <v>58800</v>
      </c>
      <c r="D6258" s="56"/>
      <c r="E6258" s="25" t="s">
        <v>7067</v>
      </c>
      <c r="F6258" s="20" t="s">
        <v>79</v>
      </c>
      <c r="H6258" s="23" t="s">
        <v>22</v>
      </c>
      <c r="I6258" s="28" t="s">
        <v>54</v>
      </c>
      <c r="J6258" s="23" t="s">
        <v>63</v>
      </c>
      <c r="K6258" s="156" t="s">
        <v>210</v>
      </c>
      <c r="L6258" s="231"/>
      <c r="M6258" s="231">
        <v>0</v>
      </c>
      <c r="N6258" s="231">
        <v>70</v>
      </c>
      <c r="O6258" s="217">
        <f t="shared" si="95"/>
        <v>849680.44999999925</v>
      </c>
    </row>
    <row r="6259" spans="1:15" ht="22.05" hidden="1" customHeight="1" x14ac:dyDescent="0.2">
      <c r="A6259" s="227">
        <v>45946</v>
      </c>
      <c r="B6259" s="20" t="s">
        <v>185</v>
      </c>
      <c r="C6259" s="28">
        <v>58801</v>
      </c>
      <c r="D6259" s="56"/>
      <c r="E6259" s="25" t="s">
        <v>128</v>
      </c>
      <c r="F6259" s="20" t="s">
        <v>79</v>
      </c>
      <c r="H6259" s="23" t="s">
        <v>22</v>
      </c>
      <c r="I6259" s="28" t="s">
        <v>56</v>
      </c>
      <c r="J6259" s="23" t="s">
        <v>116</v>
      </c>
      <c r="K6259" s="156" t="s">
        <v>129</v>
      </c>
      <c r="L6259" s="231"/>
      <c r="M6259" s="231">
        <v>0</v>
      </c>
      <c r="N6259" s="231">
        <v>60</v>
      </c>
      <c r="O6259" s="217">
        <f t="shared" si="95"/>
        <v>849620.44999999925</v>
      </c>
    </row>
    <row r="6260" spans="1:15" ht="22.05" hidden="1" customHeight="1" x14ac:dyDescent="0.2">
      <c r="A6260" s="227">
        <v>45947</v>
      </c>
      <c r="B6260" s="20" t="s">
        <v>185</v>
      </c>
      <c r="C6260" s="28">
        <v>58803</v>
      </c>
      <c r="D6260" s="56"/>
      <c r="E6260" s="25" t="s">
        <v>3686</v>
      </c>
      <c r="F6260" s="20" t="s">
        <v>79</v>
      </c>
      <c r="H6260" s="23" t="s">
        <v>22</v>
      </c>
      <c r="I6260" s="28" t="s">
        <v>56</v>
      </c>
      <c r="J6260" s="23" t="s">
        <v>212</v>
      </c>
      <c r="K6260" s="156" t="s">
        <v>210</v>
      </c>
      <c r="L6260" s="231"/>
      <c r="M6260" s="231">
        <v>0</v>
      </c>
      <c r="N6260" s="231">
        <v>175</v>
      </c>
      <c r="O6260" s="217">
        <f t="shared" si="95"/>
        <v>849445.44999999925</v>
      </c>
    </row>
    <row r="6261" spans="1:15" ht="22.05" hidden="1" customHeight="1" x14ac:dyDescent="0.2">
      <c r="A6261" s="227">
        <v>45947</v>
      </c>
      <c r="B6261" s="20" t="s">
        <v>185</v>
      </c>
      <c r="C6261" s="28">
        <v>58804</v>
      </c>
      <c r="D6261" s="56"/>
      <c r="E6261" s="25" t="s">
        <v>5854</v>
      </c>
      <c r="F6261" s="20" t="s">
        <v>79</v>
      </c>
      <c r="H6261" s="23" t="s">
        <v>22</v>
      </c>
      <c r="I6261" s="28" t="s">
        <v>54</v>
      </c>
      <c r="J6261" s="23" t="s">
        <v>41</v>
      </c>
      <c r="K6261" s="156" t="s">
        <v>210</v>
      </c>
      <c r="L6261" s="231"/>
      <c r="M6261" s="231">
        <v>0</v>
      </c>
      <c r="N6261" s="231">
        <v>250</v>
      </c>
      <c r="O6261" s="217">
        <f t="shared" si="95"/>
        <v>849195.44999999925</v>
      </c>
    </row>
    <row r="6262" spans="1:15" ht="22.05" hidden="1" customHeight="1" x14ac:dyDescent="0.2">
      <c r="A6262" s="227">
        <v>45947</v>
      </c>
      <c r="B6262" s="20" t="s">
        <v>185</v>
      </c>
      <c r="C6262" s="28">
        <v>58805</v>
      </c>
      <c r="D6262" s="56"/>
      <c r="E6262" s="25" t="s">
        <v>4664</v>
      </c>
      <c r="F6262" s="20" t="s">
        <v>79</v>
      </c>
      <c r="H6262" s="23" t="s">
        <v>22</v>
      </c>
      <c r="I6262" s="28" t="s">
        <v>54</v>
      </c>
      <c r="J6262" s="23" t="s">
        <v>41</v>
      </c>
      <c r="K6262" s="156" t="s">
        <v>559</v>
      </c>
      <c r="M6262" s="229">
        <v>0</v>
      </c>
      <c r="N6262" s="229">
        <v>2300</v>
      </c>
      <c r="O6262" s="217">
        <f t="shared" si="95"/>
        <v>846895.44999999925</v>
      </c>
    </row>
    <row r="6263" spans="1:15" ht="22.05" hidden="1" customHeight="1" x14ac:dyDescent="0.2">
      <c r="A6263" s="227">
        <v>45947</v>
      </c>
      <c r="B6263" s="20" t="s">
        <v>185</v>
      </c>
      <c r="C6263" s="28">
        <v>58806</v>
      </c>
      <c r="D6263" s="56"/>
      <c r="E6263" s="25" t="s">
        <v>7072</v>
      </c>
      <c r="F6263" s="20" t="s">
        <v>79</v>
      </c>
      <c r="H6263" s="23" t="s">
        <v>22</v>
      </c>
      <c r="I6263" s="28" t="s">
        <v>103</v>
      </c>
      <c r="J6263" s="23" t="s">
        <v>214</v>
      </c>
      <c r="K6263" s="156" t="s">
        <v>210</v>
      </c>
      <c r="M6263" s="229">
        <v>0</v>
      </c>
      <c r="N6263" s="229">
        <v>320</v>
      </c>
      <c r="O6263" s="217">
        <f t="shared" si="95"/>
        <v>846575.44999999925</v>
      </c>
    </row>
    <row r="6264" spans="1:15" ht="22.05" hidden="1" customHeight="1" x14ac:dyDescent="0.2">
      <c r="A6264" s="227">
        <v>45947</v>
      </c>
      <c r="B6264" s="20" t="s">
        <v>185</v>
      </c>
      <c r="C6264" s="28">
        <v>58807</v>
      </c>
      <c r="D6264" s="56"/>
      <c r="E6264" s="25" t="s">
        <v>7073</v>
      </c>
      <c r="F6264" s="20" t="s">
        <v>79</v>
      </c>
      <c r="H6264" s="23" t="s">
        <v>22</v>
      </c>
      <c r="I6264" s="28" t="s">
        <v>103</v>
      </c>
      <c r="J6264" s="23" t="s">
        <v>219</v>
      </c>
      <c r="K6264" s="156" t="s">
        <v>266</v>
      </c>
      <c r="M6264" s="229">
        <v>0</v>
      </c>
      <c r="N6264" s="229">
        <v>1080</v>
      </c>
      <c r="O6264" s="217">
        <f t="shared" si="95"/>
        <v>845495.44999999925</v>
      </c>
    </row>
    <row r="6265" spans="1:15" ht="22.05" hidden="1" customHeight="1" x14ac:dyDescent="0.2">
      <c r="A6265" s="227">
        <v>45947</v>
      </c>
      <c r="B6265" s="20" t="s">
        <v>185</v>
      </c>
      <c r="C6265" s="28">
        <v>58808</v>
      </c>
      <c r="D6265" s="56"/>
      <c r="E6265" s="25" t="s">
        <v>7074</v>
      </c>
      <c r="F6265" s="20" t="s">
        <v>79</v>
      </c>
      <c r="H6265" s="23" t="s">
        <v>22</v>
      </c>
      <c r="I6265" s="28" t="s">
        <v>54</v>
      </c>
      <c r="J6265" s="23" t="s">
        <v>41</v>
      </c>
      <c r="K6265" s="156" t="s">
        <v>138</v>
      </c>
      <c r="M6265" s="229">
        <v>0</v>
      </c>
      <c r="N6265" s="229">
        <v>2200</v>
      </c>
      <c r="O6265" s="217">
        <f t="shared" si="95"/>
        <v>843295.44999999925</v>
      </c>
    </row>
    <row r="6266" spans="1:15" ht="22.05" hidden="1" customHeight="1" x14ac:dyDescent="0.2">
      <c r="A6266" s="227">
        <v>45947</v>
      </c>
      <c r="B6266" s="20" t="s">
        <v>185</v>
      </c>
      <c r="C6266" s="28">
        <v>58809</v>
      </c>
      <c r="D6266" s="56"/>
      <c r="E6266" s="25" t="s">
        <v>7075</v>
      </c>
      <c r="F6266" s="20" t="s">
        <v>79</v>
      </c>
      <c r="H6266" s="23" t="s">
        <v>22</v>
      </c>
      <c r="I6266" s="28" t="s">
        <v>103</v>
      </c>
      <c r="J6266" s="23" t="s">
        <v>102</v>
      </c>
      <c r="K6266" s="156" t="s">
        <v>266</v>
      </c>
      <c r="M6266" s="229">
        <v>0</v>
      </c>
      <c r="N6266" s="229">
        <v>80</v>
      </c>
      <c r="O6266" s="217">
        <f t="shared" ref="O6266:O6336" si="96">O6265+M6266-N6266</f>
        <v>843215.44999999925</v>
      </c>
    </row>
    <row r="6267" spans="1:15" ht="22.05" hidden="1" customHeight="1" x14ac:dyDescent="0.2">
      <c r="A6267" s="227">
        <v>45947</v>
      </c>
      <c r="B6267" s="20" t="s">
        <v>185</v>
      </c>
      <c r="C6267" s="28">
        <v>58810</v>
      </c>
      <c r="D6267" s="56"/>
      <c r="E6267" s="25" t="s">
        <v>375</v>
      </c>
      <c r="F6267" s="20" t="s">
        <v>79</v>
      </c>
      <c r="H6267" s="23" t="s">
        <v>22</v>
      </c>
      <c r="I6267" s="28" t="s">
        <v>54</v>
      </c>
      <c r="J6267" s="23" t="s">
        <v>61</v>
      </c>
      <c r="K6267" s="156" t="s">
        <v>387</v>
      </c>
      <c r="M6267" s="229">
        <v>0</v>
      </c>
      <c r="N6267" s="229">
        <v>2200</v>
      </c>
      <c r="O6267" s="217">
        <f t="shared" si="96"/>
        <v>841015.44999999925</v>
      </c>
    </row>
    <row r="6268" spans="1:15" ht="22.05" hidden="1" customHeight="1" x14ac:dyDescent="0.2">
      <c r="A6268" s="227">
        <v>45947</v>
      </c>
      <c r="B6268" s="20" t="s">
        <v>185</v>
      </c>
      <c r="C6268" s="28">
        <v>58811</v>
      </c>
      <c r="D6268" s="56"/>
      <c r="E6268" s="25" t="s">
        <v>7076</v>
      </c>
      <c r="F6268" s="20" t="s">
        <v>79</v>
      </c>
      <c r="H6268" s="23" t="s">
        <v>22</v>
      </c>
      <c r="I6268" s="28" t="s">
        <v>103</v>
      </c>
      <c r="J6268" s="23" t="s">
        <v>92</v>
      </c>
      <c r="K6268" s="156" t="s">
        <v>7083</v>
      </c>
      <c r="M6268" s="229">
        <v>0</v>
      </c>
      <c r="N6268" s="229">
        <v>1100</v>
      </c>
      <c r="O6268" s="217">
        <f t="shared" si="96"/>
        <v>839915.44999999925</v>
      </c>
    </row>
    <row r="6269" spans="1:15" ht="22.05" hidden="1" customHeight="1" x14ac:dyDescent="0.2">
      <c r="A6269" s="227">
        <v>45947</v>
      </c>
      <c r="B6269" s="20" t="s">
        <v>185</v>
      </c>
      <c r="C6269" s="28">
        <v>58812</v>
      </c>
      <c r="D6269" s="56"/>
      <c r="E6269" s="25" t="s">
        <v>7077</v>
      </c>
      <c r="F6269" s="20" t="s">
        <v>79</v>
      </c>
      <c r="H6269" s="23" t="s">
        <v>22</v>
      </c>
      <c r="I6269" s="28" t="s">
        <v>103</v>
      </c>
      <c r="J6269" s="23" t="s">
        <v>96</v>
      </c>
      <c r="K6269" s="156" t="s">
        <v>134</v>
      </c>
      <c r="M6269" s="229">
        <v>0</v>
      </c>
      <c r="N6269" s="229">
        <v>640</v>
      </c>
      <c r="O6269" s="217">
        <f t="shared" si="96"/>
        <v>839275.44999999925</v>
      </c>
    </row>
    <row r="6270" spans="1:15" ht="22.05" hidden="1" customHeight="1" x14ac:dyDescent="0.2">
      <c r="A6270" s="227">
        <v>45947</v>
      </c>
      <c r="B6270" s="20" t="s">
        <v>185</v>
      </c>
      <c r="C6270" s="28">
        <v>58813</v>
      </c>
      <c r="D6270" s="56"/>
      <c r="E6270" s="25" t="s">
        <v>157</v>
      </c>
      <c r="F6270" s="20" t="s">
        <v>79</v>
      </c>
      <c r="H6270" s="23" t="s">
        <v>22</v>
      </c>
      <c r="I6270" s="28" t="s">
        <v>103</v>
      </c>
      <c r="J6270" s="23" t="s">
        <v>60</v>
      </c>
      <c r="K6270" s="156" t="s">
        <v>7084</v>
      </c>
      <c r="M6270" s="229">
        <v>0</v>
      </c>
      <c r="N6270" s="229">
        <v>600</v>
      </c>
      <c r="O6270" s="217">
        <f t="shared" si="96"/>
        <v>838675.44999999925</v>
      </c>
    </row>
    <row r="6271" spans="1:15" ht="22.05" hidden="1" customHeight="1" x14ac:dyDescent="0.2">
      <c r="A6271" s="227">
        <v>45947</v>
      </c>
      <c r="B6271" s="20" t="s">
        <v>185</v>
      </c>
      <c r="C6271" s="28">
        <v>58814</v>
      </c>
      <c r="D6271" s="56"/>
      <c r="E6271" s="25" t="s">
        <v>5427</v>
      </c>
      <c r="F6271" s="20" t="s">
        <v>79</v>
      </c>
      <c r="H6271" s="23" t="s">
        <v>22</v>
      </c>
      <c r="I6271" s="28" t="s">
        <v>103</v>
      </c>
      <c r="J6271" s="23" t="s">
        <v>214</v>
      </c>
      <c r="K6271" s="156" t="s">
        <v>210</v>
      </c>
      <c r="M6271" s="229">
        <v>0</v>
      </c>
      <c r="N6271" s="229">
        <v>150</v>
      </c>
      <c r="O6271" s="217">
        <f t="shared" si="96"/>
        <v>838525.44999999925</v>
      </c>
    </row>
    <row r="6272" spans="1:15" ht="22.05" hidden="1" customHeight="1" x14ac:dyDescent="0.2">
      <c r="A6272" s="227">
        <v>45947</v>
      </c>
      <c r="B6272" s="20" t="s">
        <v>185</v>
      </c>
      <c r="C6272" s="28">
        <v>58815</v>
      </c>
      <c r="D6272" s="56"/>
      <c r="E6272" s="25" t="s">
        <v>6563</v>
      </c>
      <c r="F6272" s="20" t="s">
        <v>79</v>
      </c>
      <c r="H6272" s="23" t="s">
        <v>22</v>
      </c>
      <c r="I6272" s="28" t="s">
        <v>58</v>
      </c>
      <c r="J6272" s="23" t="s">
        <v>101</v>
      </c>
      <c r="K6272" s="156" t="s">
        <v>205</v>
      </c>
      <c r="M6272" s="229">
        <v>0</v>
      </c>
      <c r="N6272" s="229">
        <v>25000</v>
      </c>
      <c r="O6272" s="217">
        <f t="shared" si="96"/>
        <v>813525.44999999925</v>
      </c>
    </row>
    <row r="6273" spans="1:15" ht="22.05" hidden="1" customHeight="1" x14ac:dyDescent="0.2">
      <c r="A6273" s="227">
        <v>45947</v>
      </c>
      <c r="B6273" s="20" t="s">
        <v>185</v>
      </c>
      <c r="C6273" s="28">
        <v>58816</v>
      </c>
      <c r="D6273" s="56"/>
      <c r="E6273" s="25" t="s">
        <v>7078</v>
      </c>
      <c r="F6273" s="20" t="s">
        <v>79</v>
      </c>
      <c r="H6273" s="23" t="s">
        <v>21</v>
      </c>
      <c r="I6273" s="28" t="s">
        <v>81</v>
      </c>
      <c r="J6273" s="23" t="s">
        <v>175</v>
      </c>
      <c r="M6273" s="229">
        <v>350000</v>
      </c>
      <c r="N6273" s="229">
        <v>0</v>
      </c>
      <c r="O6273" s="217">
        <f t="shared" si="96"/>
        <v>1163525.4499999993</v>
      </c>
    </row>
    <row r="6274" spans="1:15" ht="22.05" hidden="1" customHeight="1" x14ac:dyDescent="0.2">
      <c r="A6274" s="227">
        <v>45947</v>
      </c>
      <c r="B6274" s="20" t="s">
        <v>185</v>
      </c>
      <c r="C6274" s="28">
        <v>58817</v>
      </c>
      <c r="D6274" s="56"/>
      <c r="E6274" s="25" t="s">
        <v>7079</v>
      </c>
      <c r="F6274" s="20" t="s">
        <v>79</v>
      </c>
      <c r="H6274" s="23" t="s">
        <v>21</v>
      </c>
      <c r="I6274" s="28" t="s">
        <v>81</v>
      </c>
      <c r="J6274" s="23" t="s">
        <v>177</v>
      </c>
      <c r="M6274" s="229">
        <v>200000</v>
      </c>
      <c r="N6274" s="229">
        <v>0</v>
      </c>
      <c r="O6274" s="217">
        <f t="shared" si="96"/>
        <v>1363525.4499999993</v>
      </c>
    </row>
    <row r="6275" spans="1:15" ht="22.05" hidden="1" customHeight="1" x14ac:dyDescent="0.2">
      <c r="A6275" s="227">
        <v>45947</v>
      </c>
      <c r="B6275" s="20" t="s">
        <v>185</v>
      </c>
      <c r="C6275" s="28">
        <v>58818</v>
      </c>
      <c r="D6275" s="56"/>
      <c r="E6275" s="25" t="s">
        <v>143</v>
      </c>
      <c r="F6275" s="20" t="s">
        <v>79</v>
      </c>
      <c r="H6275" s="23" t="s">
        <v>22</v>
      </c>
      <c r="I6275" s="28" t="s">
        <v>53</v>
      </c>
      <c r="J6275" s="23" t="s">
        <v>112</v>
      </c>
      <c r="K6275" s="156" t="s">
        <v>955</v>
      </c>
      <c r="M6275" s="229">
        <v>0</v>
      </c>
      <c r="N6275" s="229">
        <v>117684</v>
      </c>
      <c r="O6275" s="217">
        <f t="shared" si="96"/>
        <v>1245841.4499999993</v>
      </c>
    </row>
    <row r="6276" spans="1:15" ht="22.05" hidden="1" customHeight="1" x14ac:dyDescent="0.2">
      <c r="A6276" s="227">
        <v>45947</v>
      </c>
      <c r="B6276" s="20" t="s">
        <v>185</v>
      </c>
      <c r="C6276" s="28">
        <v>58819</v>
      </c>
      <c r="D6276" s="56"/>
      <c r="E6276" s="25" t="s">
        <v>143</v>
      </c>
      <c r="F6276" s="20" t="s">
        <v>79</v>
      </c>
      <c r="H6276" s="23" t="s">
        <v>22</v>
      </c>
      <c r="I6276" s="28" t="s">
        <v>53</v>
      </c>
      <c r="J6276" s="23" t="s">
        <v>112</v>
      </c>
      <c r="K6276" s="156" t="s">
        <v>527</v>
      </c>
      <c r="M6276" s="229">
        <v>0</v>
      </c>
      <c r="N6276" s="229">
        <v>12750</v>
      </c>
      <c r="O6276" s="217">
        <f t="shared" si="96"/>
        <v>1233091.4499999993</v>
      </c>
    </row>
    <row r="6277" spans="1:15" ht="22.05" hidden="1" customHeight="1" x14ac:dyDescent="0.2">
      <c r="A6277" s="227">
        <v>45947</v>
      </c>
      <c r="B6277" s="20" t="s">
        <v>185</v>
      </c>
      <c r="C6277" s="28">
        <v>58820</v>
      </c>
      <c r="D6277" s="56"/>
      <c r="E6277" s="25" t="s">
        <v>143</v>
      </c>
      <c r="F6277" s="20" t="s">
        <v>79</v>
      </c>
      <c r="H6277" s="23" t="s">
        <v>22</v>
      </c>
      <c r="I6277" s="28" t="s">
        <v>53</v>
      </c>
      <c r="J6277" s="23" t="s">
        <v>112</v>
      </c>
      <c r="K6277" s="156" t="s">
        <v>497</v>
      </c>
      <c r="M6277" s="229">
        <v>0</v>
      </c>
      <c r="N6277" s="229">
        <v>90207</v>
      </c>
      <c r="O6277" s="217">
        <f t="shared" si="96"/>
        <v>1142884.4499999993</v>
      </c>
    </row>
    <row r="6278" spans="1:15" ht="22.05" hidden="1" customHeight="1" x14ac:dyDescent="0.2">
      <c r="A6278" s="227">
        <v>45947</v>
      </c>
      <c r="B6278" s="20" t="s">
        <v>185</v>
      </c>
      <c r="C6278" s="28">
        <v>58821</v>
      </c>
      <c r="D6278" s="56"/>
      <c r="E6278" s="25" t="s">
        <v>143</v>
      </c>
      <c r="F6278" s="20" t="s">
        <v>79</v>
      </c>
      <c r="H6278" s="23" t="s">
        <v>22</v>
      </c>
      <c r="I6278" s="28" t="s">
        <v>53</v>
      </c>
      <c r="J6278" s="23" t="s">
        <v>112</v>
      </c>
      <c r="K6278" s="156" t="s">
        <v>954</v>
      </c>
      <c r="M6278" s="229">
        <v>0</v>
      </c>
      <c r="N6278" s="229">
        <v>101169</v>
      </c>
      <c r="O6278" s="217">
        <f t="shared" si="96"/>
        <v>1041715.4499999993</v>
      </c>
    </row>
    <row r="6279" spans="1:15" ht="22.05" hidden="1" customHeight="1" x14ac:dyDescent="0.2">
      <c r="A6279" s="227">
        <v>45947</v>
      </c>
      <c r="B6279" s="20" t="s">
        <v>185</v>
      </c>
      <c r="C6279" s="28">
        <v>58822</v>
      </c>
      <c r="D6279" s="56"/>
      <c r="E6279" s="25" t="s">
        <v>143</v>
      </c>
      <c r="F6279" s="20" t="s">
        <v>79</v>
      </c>
      <c r="H6279" s="23" t="s">
        <v>22</v>
      </c>
      <c r="I6279" s="28" t="s">
        <v>53</v>
      </c>
      <c r="J6279" s="23" t="s">
        <v>112</v>
      </c>
      <c r="K6279" s="156" t="s">
        <v>526</v>
      </c>
      <c r="M6279" s="229">
        <v>0</v>
      </c>
      <c r="N6279" s="229">
        <v>104917</v>
      </c>
      <c r="O6279" s="217">
        <f t="shared" si="96"/>
        <v>936798.44999999925</v>
      </c>
    </row>
    <row r="6280" spans="1:15" ht="22.05" hidden="1" customHeight="1" x14ac:dyDescent="0.2">
      <c r="A6280" s="227">
        <v>45947</v>
      </c>
      <c r="B6280" s="20" t="s">
        <v>185</v>
      </c>
      <c r="C6280" s="28">
        <v>58823</v>
      </c>
      <c r="D6280" s="56"/>
      <c r="E6280" s="25" t="s">
        <v>158</v>
      </c>
      <c r="F6280" s="20" t="s">
        <v>79</v>
      </c>
      <c r="H6280" s="23" t="s">
        <v>22</v>
      </c>
      <c r="I6280" s="28" t="s">
        <v>56</v>
      </c>
      <c r="J6280" s="23" t="s">
        <v>116</v>
      </c>
      <c r="K6280" s="156" t="s">
        <v>139</v>
      </c>
      <c r="M6280" s="229">
        <v>0</v>
      </c>
      <c r="N6280" s="229">
        <v>950</v>
      </c>
      <c r="O6280" s="217">
        <f t="shared" si="96"/>
        <v>935848.44999999925</v>
      </c>
    </row>
    <row r="6281" spans="1:15" ht="22.05" hidden="1" customHeight="1" x14ac:dyDescent="0.2">
      <c r="A6281" s="227">
        <v>45947</v>
      </c>
      <c r="B6281" s="20" t="s">
        <v>185</v>
      </c>
      <c r="C6281" s="28">
        <v>58824</v>
      </c>
      <c r="D6281" s="56"/>
      <c r="E6281" s="25" t="s">
        <v>276</v>
      </c>
      <c r="F6281" s="20" t="s">
        <v>79</v>
      </c>
      <c r="H6281" s="23" t="s">
        <v>22</v>
      </c>
      <c r="I6281" s="28" t="s">
        <v>103</v>
      </c>
      <c r="J6281" s="23" t="s">
        <v>60</v>
      </c>
      <c r="K6281" s="156" t="s">
        <v>542</v>
      </c>
      <c r="M6281" s="229">
        <v>0</v>
      </c>
      <c r="N6281" s="229">
        <v>5000</v>
      </c>
      <c r="O6281" s="217">
        <f t="shared" si="96"/>
        <v>930848.44999999925</v>
      </c>
    </row>
    <row r="6282" spans="1:15" ht="22.05" hidden="1" customHeight="1" x14ac:dyDescent="0.2">
      <c r="A6282" s="227">
        <v>45947</v>
      </c>
      <c r="B6282" s="20" t="s">
        <v>185</v>
      </c>
      <c r="C6282" s="28">
        <v>58825</v>
      </c>
      <c r="D6282" s="56"/>
      <c r="E6282" s="25" t="s">
        <v>7080</v>
      </c>
      <c r="F6282" s="20" t="s">
        <v>79</v>
      </c>
      <c r="H6282" s="23" t="s">
        <v>22</v>
      </c>
      <c r="I6282" s="28" t="s">
        <v>103</v>
      </c>
      <c r="J6282" s="23" t="s">
        <v>189</v>
      </c>
      <c r="K6282" s="156" t="s">
        <v>368</v>
      </c>
      <c r="M6282" s="229">
        <v>0</v>
      </c>
      <c r="N6282" s="229">
        <v>200</v>
      </c>
      <c r="O6282" s="217">
        <f t="shared" si="96"/>
        <v>930648.44999999925</v>
      </c>
    </row>
    <row r="6283" spans="1:15" ht="22.05" hidden="1" customHeight="1" x14ac:dyDescent="0.2">
      <c r="A6283" s="227">
        <v>45947</v>
      </c>
      <c r="B6283" s="20" t="s">
        <v>185</v>
      </c>
      <c r="C6283" s="28">
        <v>58826</v>
      </c>
      <c r="D6283" s="56"/>
      <c r="E6283" s="25" t="s">
        <v>1013</v>
      </c>
      <c r="F6283" s="20" t="s">
        <v>79</v>
      </c>
      <c r="H6283" s="23" t="s">
        <v>21</v>
      </c>
      <c r="I6283" s="28" t="s">
        <v>28</v>
      </c>
      <c r="J6283" s="23" t="s">
        <v>30</v>
      </c>
      <c r="M6283" s="229">
        <v>70000</v>
      </c>
      <c r="N6283" s="229">
        <v>0</v>
      </c>
      <c r="O6283" s="217">
        <f t="shared" si="96"/>
        <v>1000648.4499999993</v>
      </c>
    </row>
    <row r="6284" spans="1:15" ht="22.05" hidden="1" customHeight="1" x14ac:dyDescent="0.2">
      <c r="A6284" s="227">
        <v>45947</v>
      </c>
      <c r="B6284" s="20" t="s">
        <v>185</v>
      </c>
      <c r="C6284" s="28">
        <v>58827</v>
      </c>
      <c r="D6284" s="56"/>
      <c r="E6284" s="25" t="s">
        <v>400</v>
      </c>
      <c r="F6284" s="20" t="s">
        <v>79</v>
      </c>
      <c r="H6284" s="23" t="s">
        <v>22</v>
      </c>
      <c r="I6284" s="28" t="s">
        <v>103</v>
      </c>
      <c r="J6284" s="23" t="s">
        <v>216</v>
      </c>
      <c r="K6284" s="156" t="s">
        <v>368</v>
      </c>
      <c r="M6284" s="229">
        <v>0</v>
      </c>
      <c r="N6284" s="229">
        <v>2000</v>
      </c>
      <c r="O6284" s="217">
        <f t="shared" si="96"/>
        <v>998648.44999999925</v>
      </c>
    </row>
    <row r="6285" spans="1:15" ht="22.05" hidden="1" customHeight="1" x14ac:dyDescent="0.2">
      <c r="A6285" s="227">
        <v>45947</v>
      </c>
      <c r="B6285" s="20" t="s">
        <v>185</v>
      </c>
      <c r="C6285" s="28">
        <v>58828</v>
      </c>
      <c r="D6285" s="56"/>
      <c r="E6285" s="25" t="s">
        <v>7081</v>
      </c>
      <c r="F6285" s="20" t="s">
        <v>79</v>
      </c>
      <c r="H6285" s="23" t="s">
        <v>22</v>
      </c>
      <c r="I6285" s="28" t="s">
        <v>103</v>
      </c>
      <c r="J6285" s="23" t="s">
        <v>92</v>
      </c>
      <c r="K6285" s="156" t="s">
        <v>7085</v>
      </c>
      <c r="M6285" s="229">
        <v>0</v>
      </c>
      <c r="N6285" s="229">
        <v>650</v>
      </c>
      <c r="O6285" s="217">
        <f t="shared" si="96"/>
        <v>997998.44999999925</v>
      </c>
    </row>
    <row r="6286" spans="1:15" ht="22.05" hidden="1" customHeight="1" x14ac:dyDescent="0.2">
      <c r="A6286" s="227">
        <v>45947</v>
      </c>
      <c r="B6286" s="20" t="s">
        <v>185</v>
      </c>
      <c r="C6286" s="28">
        <v>58829</v>
      </c>
      <c r="D6286" s="56"/>
      <c r="E6286" s="25" t="s">
        <v>154</v>
      </c>
      <c r="F6286" s="20" t="s">
        <v>79</v>
      </c>
      <c r="H6286" s="23" t="s">
        <v>22</v>
      </c>
      <c r="I6286" s="28" t="s">
        <v>103</v>
      </c>
      <c r="J6286" s="23" t="s">
        <v>219</v>
      </c>
      <c r="K6286" s="156" t="s">
        <v>266</v>
      </c>
      <c r="M6286" s="229">
        <v>0</v>
      </c>
      <c r="N6286" s="229">
        <v>355</v>
      </c>
      <c r="O6286" s="217">
        <f t="shared" si="96"/>
        <v>997643.44999999925</v>
      </c>
    </row>
    <row r="6287" spans="1:15" ht="22.05" hidden="1" customHeight="1" x14ac:dyDescent="0.2">
      <c r="A6287" s="227">
        <v>45947</v>
      </c>
      <c r="B6287" s="20" t="s">
        <v>185</v>
      </c>
      <c r="C6287" s="28">
        <v>58830</v>
      </c>
      <c r="D6287" s="56"/>
      <c r="E6287" s="25" t="s">
        <v>7082</v>
      </c>
      <c r="F6287" s="20" t="s">
        <v>79</v>
      </c>
      <c r="H6287" s="23" t="s">
        <v>22</v>
      </c>
      <c r="I6287" s="28" t="s">
        <v>54</v>
      </c>
      <c r="J6287" s="23" t="s">
        <v>41</v>
      </c>
      <c r="K6287" s="156" t="s">
        <v>210</v>
      </c>
      <c r="M6287" s="229">
        <v>0</v>
      </c>
      <c r="N6287" s="229">
        <v>250</v>
      </c>
      <c r="O6287" s="217">
        <f t="shared" si="96"/>
        <v>997393.44999999925</v>
      </c>
    </row>
    <row r="6288" spans="1:15" ht="22.05" hidden="1" customHeight="1" x14ac:dyDescent="0.2">
      <c r="A6288" s="227">
        <v>45948</v>
      </c>
      <c r="B6288" s="20" t="s">
        <v>185</v>
      </c>
      <c r="C6288" s="28">
        <v>58832</v>
      </c>
      <c r="D6288" s="56"/>
      <c r="E6288" s="25" t="s">
        <v>2994</v>
      </c>
      <c r="F6288" s="20" t="s">
        <v>79</v>
      </c>
      <c r="H6288" s="23" t="s">
        <v>22</v>
      </c>
      <c r="I6288" s="28" t="s">
        <v>53</v>
      </c>
      <c r="J6288" s="23" t="s">
        <v>112</v>
      </c>
      <c r="K6288" s="156" t="s">
        <v>231</v>
      </c>
      <c r="M6288" s="229">
        <v>0</v>
      </c>
      <c r="N6288" s="229">
        <v>60550</v>
      </c>
      <c r="O6288" s="217">
        <f t="shared" si="96"/>
        <v>936843.44999999925</v>
      </c>
    </row>
    <row r="6289" spans="1:15" ht="22.05" hidden="1" customHeight="1" x14ac:dyDescent="0.2">
      <c r="A6289" s="227">
        <v>45948</v>
      </c>
      <c r="B6289" s="20" t="s">
        <v>185</v>
      </c>
      <c r="C6289" s="28">
        <v>58833</v>
      </c>
      <c r="D6289" s="56"/>
      <c r="E6289" s="25" t="s">
        <v>7086</v>
      </c>
      <c r="F6289" s="20" t="s">
        <v>79</v>
      </c>
      <c r="H6289" s="23" t="s">
        <v>22</v>
      </c>
      <c r="I6289" s="28" t="s">
        <v>55</v>
      </c>
      <c r="J6289" s="23" t="s">
        <v>73</v>
      </c>
      <c r="K6289" s="156" t="s">
        <v>7095</v>
      </c>
      <c r="M6289" s="229">
        <v>0</v>
      </c>
      <c r="N6289" s="229">
        <v>6017</v>
      </c>
      <c r="O6289" s="217">
        <f t="shared" si="96"/>
        <v>930826.44999999925</v>
      </c>
    </row>
    <row r="6290" spans="1:15" ht="22.05" hidden="1" customHeight="1" x14ac:dyDescent="0.2">
      <c r="A6290" s="227">
        <v>45948</v>
      </c>
      <c r="B6290" s="20" t="s">
        <v>185</v>
      </c>
      <c r="C6290" s="28">
        <v>58834</v>
      </c>
      <c r="D6290" s="56"/>
      <c r="E6290" s="25" t="s">
        <v>7087</v>
      </c>
      <c r="F6290" s="20" t="s">
        <v>79</v>
      </c>
      <c r="H6290" s="23" t="s">
        <v>22</v>
      </c>
      <c r="I6290" s="28" t="s">
        <v>55</v>
      </c>
      <c r="J6290" s="23" t="s">
        <v>261</v>
      </c>
      <c r="K6290" s="156" t="s">
        <v>7096</v>
      </c>
      <c r="M6290" s="229">
        <v>0</v>
      </c>
      <c r="N6290" s="229">
        <v>3000</v>
      </c>
      <c r="O6290" s="217">
        <f t="shared" si="96"/>
        <v>927826.44999999925</v>
      </c>
    </row>
    <row r="6291" spans="1:15" ht="22.05" hidden="1" customHeight="1" x14ac:dyDescent="0.2">
      <c r="A6291" s="227">
        <v>45948</v>
      </c>
      <c r="B6291" s="20" t="s">
        <v>185</v>
      </c>
      <c r="C6291" s="28">
        <v>58835</v>
      </c>
      <c r="D6291" s="56"/>
      <c r="E6291" s="25" t="s">
        <v>7088</v>
      </c>
      <c r="F6291" s="20" t="s">
        <v>79</v>
      </c>
      <c r="H6291" s="23" t="s">
        <v>21</v>
      </c>
      <c r="I6291" s="28" t="s">
        <v>28</v>
      </c>
      <c r="J6291" s="23" t="s">
        <v>31</v>
      </c>
      <c r="M6291" s="229">
        <v>50000</v>
      </c>
      <c r="N6291" s="229">
        <v>0</v>
      </c>
      <c r="O6291" s="217">
        <f t="shared" si="96"/>
        <v>977826.44999999925</v>
      </c>
    </row>
    <row r="6292" spans="1:15" ht="22.05" hidden="1" customHeight="1" x14ac:dyDescent="0.2">
      <c r="A6292" s="227">
        <v>45948</v>
      </c>
      <c r="B6292" s="20" t="s">
        <v>185</v>
      </c>
      <c r="C6292" s="28">
        <v>58836</v>
      </c>
      <c r="D6292" s="56"/>
      <c r="E6292" s="25" t="s">
        <v>753</v>
      </c>
      <c r="F6292" s="20" t="s">
        <v>79</v>
      </c>
      <c r="H6292" s="23" t="s">
        <v>22</v>
      </c>
      <c r="I6292" s="28" t="s">
        <v>103</v>
      </c>
      <c r="J6292" s="23" t="s">
        <v>219</v>
      </c>
      <c r="K6292" s="156" t="s">
        <v>266</v>
      </c>
      <c r="M6292" s="229">
        <v>0</v>
      </c>
      <c r="N6292" s="229">
        <v>240</v>
      </c>
      <c r="O6292" s="217">
        <f t="shared" si="96"/>
        <v>977586.44999999925</v>
      </c>
    </row>
    <row r="6293" spans="1:15" ht="22.05" hidden="1" customHeight="1" x14ac:dyDescent="0.2">
      <c r="A6293" s="227">
        <v>45948</v>
      </c>
      <c r="B6293" s="20" t="s">
        <v>185</v>
      </c>
      <c r="C6293" s="28">
        <v>58837</v>
      </c>
      <c r="D6293" s="56"/>
      <c r="E6293" s="25" t="s">
        <v>5176</v>
      </c>
      <c r="F6293" s="20" t="s">
        <v>79</v>
      </c>
      <c r="H6293" s="23" t="s">
        <v>22</v>
      </c>
      <c r="I6293" s="28" t="s">
        <v>103</v>
      </c>
      <c r="J6293" s="23" t="s">
        <v>214</v>
      </c>
      <c r="K6293" s="156" t="s">
        <v>140</v>
      </c>
      <c r="M6293" s="229">
        <v>0</v>
      </c>
      <c r="N6293" s="229">
        <v>700</v>
      </c>
      <c r="O6293" s="217">
        <f t="shared" si="96"/>
        <v>976886.44999999925</v>
      </c>
    </row>
    <row r="6294" spans="1:15" ht="22.05" hidden="1" customHeight="1" x14ac:dyDescent="0.2">
      <c r="A6294" s="227">
        <v>45948</v>
      </c>
      <c r="B6294" s="20" t="s">
        <v>185</v>
      </c>
      <c r="C6294" s="28">
        <v>58838</v>
      </c>
      <c r="D6294" s="56"/>
      <c r="E6294" s="25" t="s">
        <v>383</v>
      </c>
      <c r="F6294" s="20" t="s">
        <v>79</v>
      </c>
      <c r="H6294" s="23" t="s">
        <v>22</v>
      </c>
      <c r="I6294" s="28" t="s">
        <v>53</v>
      </c>
      <c r="J6294" s="23" t="s">
        <v>112</v>
      </c>
      <c r="K6294" s="156" t="s">
        <v>7097</v>
      </c>
      <c r="M6294" s="229">
        <v>0</v>
      </c>
      <c r="N6294" s="229">
        <v>9821.43</v>
      </c>
      <c r="O6294" s="217">
        <f t="shared" si="96"/>
        <v>967065.0199999992</v>
      </c>
    </row>
    <row r="6295" spans="1:15" ht="22.05" hidden="1" customHeight="1" x14ac:dyDescent="0.2">
      <c r="A6295" s="227">
        <v>45948</v>
      </c>
      <c r="B6295" s="20" t="s">
        <v>185</v>
      </c>
      <c r="C6295" s="28">
        <v>58839</v>
      </c>
      <c r="D6295" s="56"/>
      <c r="E6295" s="25" t="s">
        <v>5257</v>
      </c>
      <c r="F6295" s="20" t="s">
        <v>79</v>
      </c>
      <c r="H6295" s="23" t="s">
        <v>22</v>
      </c>
      <c r="I6295" s="28" t="s">
        <v>103</v>
      </c>
      <c r="J6295" s="23" t="s">
        <v>102</v>
      </c>
      <c r="K6295" s="156" t="s">
        <v>5794</v>
      </c>
      <c r="M6295" s="229">
        <v>0</v>
      </c>
      <c r="N6295" s="229">
        <v>600</v>
      </c>
      <c r="O6295" s="217">
        <f t="shared" si="96"/>
        <v>966465.0199999992</v>
      </c>
    </row>
    <row r="6296" spans="1:15" ht="22.05" hidden="1" customHeight="1" x14ac:dyDescent="0.2">
      <c r="A6296" s="227">
        <v>45948</v>
      </c>
      <c r="B6296" s="20" t="s">
        <v>185</v>
      </c>
      <c r="C6296" s="28">
        <v>58840</v>
      </c>
      <c r="D6296" s="56"/>
      <c r="E6296" s="25" t="s">
        <v>7089</v>
      </c>
      <c r="F6296" s="20" t="s">
        <v>79</v>
      </c>
      <c r="H6296" s="23" t="s">
        <v>22</v>
      </c>
      <c r="I6296" s="28" t="s">
        <v>103</v>
      </c>
      <c r="J6296" s="23" t="s">
        <v>92</v>
      </c>
      <c r="K6296" s="156" t="s">
        <v>5866</v>
      </c>
      <c r="M6296" s="229">
        <v>0</v>
      </c>
      <c r="N6296" s="229">
        <v>800</v>
      </c>
      <c r="O6296" s="217">
        <f t="shared" si="96"/>
        <v>965665.0199999992</v>
      </c>
    </row>
    <row r="6297" spans="1:15" ht="22.05" hidden="1" customHeight="1" x14ac:dyDescent="0.2">
      <c r="A6297" s="227">
        <v>45948</v>
      </c>
      <c r="B6297" s="20" t="s">
        <v>185</v>
      </c>
      <c r="C6297" s="28">
        <v>58841</v>
      </c>
      <c r="D6297" s="56"/>
      <c r="E6297" s="25" t="s">
        <v>150</v>
      </c>
      <c r="F6297" s="20" t="s">
        <v>79</v>
      </c>
      <c r="H6297" s="23" t="s">
        <v>22</v>
      </c>
      <c r="I6297" s="28" t="s">
        <v>81</v>
      </c>
      <c r="J6297" s="23" t="s">
        <v>200</v>
      </c>
      <c r="K6297" s="156" t="s">
        <v>413</v>
      </c>
      <c r="M6297" s="229">
        <v>0</v>
      </c>
      <c r="N6297" s="590">
        <v>265000</v>
      </c>
      <c r="O6297" s="217">
        <f t="shared" si="96"/>
        <v>700665.0199999992</v>
      </c>
    </row>
    <row r="6298" spans="1:15" ht="22.05" hidden="1" customHeight="1" x14ac:dyDescent="0.2">
      <c r="A6298" s="227">
        <v>45948</v>
      </c>
      <c r="B6298" s="20" t="s">
        <v>185</v>
      </c>
      <c r="C6298" s="28">
        <v>58842</v>
      </c>
      <c r="D6298" s="56"/>
      <c r="E6298" s="25" t="s">
        <v>158</v>
      </c>
      <c r="F6298" s="20" t="s">
        <v>79</v>
      </c>
      <c r="H6298" s="23" t="s">
        <v>22</v>
      </c>
      <c r="I6298" s="28" t="s">
        <v>56</v>
      </c>
      <c r="J6298" s="23" t="s">
        <v>116</v>
      </c>
      <c r="K6298" s="156" t="s">
        <v>139</v>
      </c>
      <c r="M6298" s="229">
        <v>0</v>
      </c>
      <c r="N6298" s="229">
        <v>600</v>
      </c>
      <c r="O6298" s="217">
        <f t="shared" si="96"/>
        <v>700065.0199999992</v>
      </c>
    </row>
    <row r="6299" spans="1:15" ht="22.05" hidden="1" customHeight="1" x14ac:dyDescent="0.2">
      <c r="A6299" s="227">
        <v>45948</v>
      </c>
      <c r="B6299" s="20" t="s">
        <v>185</v>
      </c>
      <c r="C6299" s="28">
        <v>58843</v>
      </c>
      <c r="D6299" s="56"/>
      <c r="E6299" s="25" t="s">
        <v>402</v>
      </c>
      <c r="F6299" s="20" t="s">
        <v>79</v>
      </c>
      <c r="H6299" s="23" t="s">
        <v>22</v>
      </c>
      <c r="I6299" s="28" t="s">
        <v>80</v>
      </c>
      <c r="J6299" s="23" t="s">
        <v>66</v>
      </c>
      <c r="K6299" s="156" t="s">
        <v>544</v>
      </c>
      <c r="M6299" s="229">
        <v>0</v>
      </c>
      <c r="N6299" s="229">
        <v>700</v>
      </c>
      <c r="O6299" s="217">
        <f t="shared" si="96"/>
        <v>699365.0199999992</v>
      </c>
    </row>
    <row r="6300" spans="1:15" ht="22.05" hidden="1" customHeight="1" x14ac:dyDescent="0.2">
      <c r="A6300" s="227">
        <v>45948</v>
      </c>
      <c r="B6300" s="20" t="s">
        <v>185</v>
      </c>
      <c r="C6300" s="28">
        <v>58844</v>
      </c>
      <c r="D6300" s="56"/>
      <c r="E6300" s="25" t="s">
        <v>5627</v>
      </c>
      <c r="F6300" s="20" t="s">
        <v>79</v>
      </c>
      <c r="H6300" s="23" t="s">
        <v>22</v>
      </c>
      <c r="I6300" s="28" t="s">
        <v>103</v>
      </c>
      <c r="J6300" s="23" t="s">
        <v>214</v>
      </c>
      <c r="K6300" s="156" t="s">
        <v>134</v>
      </c>
      <c r="M6300" s="229">
        <v>0</v>
      </c>
      <c r="N6300" s="229">
        <v>200</v>
      </c>
      <c r="O6300" s="217">
        <f t="shared" si="96"/>
        <v>699165.0199999992</v>
      </c>
    </row>
    <row r="6301" spans="1:15" ht="22.05" hidden="1" customHeight="1" x14ac:dyDescent="0.2">
      <c r="A6301" s="227">
        <v>45948</v>
      </c>
      <c r="B6301" s="20" t="s">
        <v>185</v>
      </c>
      <c r="C6301" s="28">
        <v>58845</v>
      </c>
      <c r="D6301" s="56"/>
      <c r="E6301" s="25" t="s">
        <v>7090</v>
      </c>
      <c r="F6301" s="20" t="s">
        <v>79</v>
      </c>
      <c r="H6301" s="23" t="s">
        <v>22</v>
      </c>
      <c r="I6301" s="28" t="s">
        <v>103</v>
      </c>
      <c r="J6301" s="23" t="s">
        <v>95</v>
      </c>
      <c r="K6301" s="156" t="s">
        <v>1639</v>
      </c>
      <c r="M6301" s="229">
        <v>0</v>
      </c>
      <c r="N6301" s="229">
        <v>350</v>
      </c>
      <c r="O6301" s="217">
        <f t="shared" si="96"/>
        <v>698815.0199999992</v>
      </c>
    </row>
    <row r="6302" spans="1:15" ht="22.05" hidden="1" customHeight="1" x14ac:dyDescent="0.2">
      <c r="A6302" s="227">
        <v>45948</v>
      </c>
      <c r="B6302" s="20" t="s">
        <v>185</v>
      </c>
      <c r="C6302" s="28">
        <v>58846</v>
      </c>
      <c r="D6302" s="56"/>
      <c r="E6302" s="25" t="s">
        <v>7091</v>
      </c>
      <c r="F6302" s="20" t="s">
        <v>79</v>
      </c>
      <c r="H6302" s="23" t="s">
        <v>22</v>
      </c>
      <c r="I6302" s="28" t="s">
        <v>103</v>
      </c>
      <c r="J6302" s="23" t="s">
        <v>102</v>
      </c>
      <c r="K6302" s="156" t="s">
        <v>1639</v>
      </c>
      <c r="M6302" s="229">
        <v>0</v>
      </c>
      <c r="N6302" s="229">
        <v>600</v>
      </c>
      <c r="O6302" s="217">
        <f t="shared" si="96"/>
        <v>698215.0199999992</v>
      </c>
    </row>
    <row r="6303" spans="1:15" ht="22.05" hidden="1" customHeight="1" x14ac:dyDescent="0.2">
      <c r="A6303" s="227">
        <v>45948</v>
      </c>
      <c r="B6303" s="20" t="s">
        <v>185</v>
      </c>
      <c r="C6303" s="28">
        <v>58847</v>
      </c>
      <c r="D6303" s="56"/>
      <c r="E6303" s="25" t="s">
        <v>7092</v>
      </c>
      <c r="F6303" s="20" t="s">
        <v>79</v>
      </c>
      <c r="H6303" s="23" t="s">
        <v>22</v>
      </c>
      <c r="I6303" s="28" t="s">
        <v>103</v>
      </c>
      <c r="J6303" s="23" t="s">
        <v>102</v>
      </c>
      <c r="K6303" s="156" t="s">
        <v>1639</v>
      </c>
      <c r="M6303" s="229">
        <v>0</v>
      </c>
      <c r="N6303" s="229">
        <v>5000</v>
      </c>
      <c r="O6303" s="217">
        <f t="shared" si="96"/>
        <v>693215.0199999992</v>
      </c>
    </row>
    <row r="6304" spans="1:15" ht="22.05" hidden="1" customHeight="1" x14ac:dyDescent="0.2">
      <c r="A6304" s="227">
        <v>45948</v>
      </c>
      <c r="B6304" s="20" t="s">
        <v>185</v>
      </c>
      <c r="C6304" s="28">
        <v>58848</v>
      </c>
      <c r="D6304" s="56"/>
      <c r="E6304" s="25" t="s">
        <v>143</v>
      </c>
      <c r="F6304" s="20" t="s">
        <v>79</v>
      </c>
      <c r="H6304" s="23" t="s">
        <v>22</v>
      </c>
      <c r="I6304" s="28" t="s">
        <v>53</v>
      </c>
      <c r="J6304" s="23" t="s">
        <v>114</v>
      </c>
      <c r="K6304" s="156" t="s">
        <v>149</v>
      </c>
      <c r="M6304" s="229">
        <v>0</v>
      </c>
      <c r="N6304" s="229">
        <v>20400</v>
      </c>
      <c r="O6304" s="217">
        <f t="shared" si="96"/>
        <v>672815.0199999992</v>
      </c>
    </row>
    <row r="6305" spans="1:15" ht="22.05" hidden="1" customHeight="1" x14ac:dyDescent="0.2">
      <c r="A6305" s="227">
        <v>45948</v>
      </c>
      <c r="B6305" s="20" t="s">
        <v>185</v>
      </c>
      <c r="C6305" s="28">
        <v>58849</v>
      </c>
      <c r="D6305" s="56"/>
      <c r="E6305" s="25" t="s">
        <v>143</v>
      </c>
      <c r="F6305" s="20" t="s">
        <v>79</v>
      </c>
      <c r="H6305" s="23" t="s">
        <v>22</v>
      </c>
      <c r="I6305" s="28" t="s">
        <v>53</v>
      </c>
      <c r="J6305" s="23" t="s">
        <v>114</v>
      </c>
      <c r="K6305" s="156" t="s">
        <v>273</v>
      </c>
      <c r="M6305" s="229">
        <v>0</v>
      </c>
      <c r="N6305" s="229">
        <v>7033</v>
      </c>
      <c r="O6305" s="217">
        <f t="shared" si="96"/>
        <v>665782.0199999992</v>
      </c>
    </row>
    <row r="6306" spans="1:15" ht="22.05" hidden="1" customHeight="1" x14ac:dyDescent="0.2">
      <c r="A6306" s="227">
        <v>45948</v>
      </c>
      <c r="B6306" s="20" t="s">
        <v>185</v>
      </c>
      <c r="C6306" s="28">
        <v>58850</v>
      </c>
      <c r="D6306" s="56"/>
      <c r="E6306" s="25" t="s">
        <v>143</v>
      </c>
      <c r="F6306" s="20" t="s">
        <v>79</v>
      </c>
      <c r="H6306" s="23" t="s">
        <v>22</v>
      </c>
      <c r="I6306" s="28" t="s">
        <v>53</v>
      </c>
      <c r="J6306" s="23" t="s">
        <v>112</v>
      </c>
      <c r="K6306" s="156" t="s">
        <v>416</v>
      </c>
      <c r="M6306" s="229">
        <v>0</v>
      </c>
      <c r="N6306" s="229">
        <v>49700</v>
      </c>
      <c r="O6306" s="217">
        <f t="shared" si="96"/>
        <v>616082.0199999992</v>
      </c>
    </row>
    <row r="6307" spans="1:15" ht="22.05" hidden="1" customHeight="1" x14ac:dyDescent="0.2">
      <c r="A6307" s="227">
        <v>45948</v>
      </c>
      <c r="B6307" s="20" t="s">
        <v>185</v>
      </c>
      <c r="C6307" s="28">
        <v>58851</v>
      </c>
      <c r="D6307" s="56"/>
      <c r="E6307" s="25" t="s">
        <v>143</v>
      </c>
      <c r="F6307" s="20" t="s">
        <v>79</v>
      </c>
      <c r="H6307" s="23" t="s">
        <v>22</v>
      </c>
      <c r="I6307" s="28" t="s">
        <v>53</v>
      </c>
      <c r="J6307" s="23" t="s">
        <v>112</v>
      </c>
      <c r="K6307" s="156" t="s">
        <v>6822</v>
      </c>
      <c r="M6307" s="229">
        <v>0</v>
      </c>
      <c r="N6307" s="229">
        <v>2400</v>
      </c>
      <c r="O6307" s="217">
        <f t="shared" si="96"/>
        <v>613682.0199999992</v>
      </c>
    </row>
    <row r="6308" spans="1:15" ht="22.05" hidden="1" customHeight="1" x14ac:dyDescent="0.2">
      <c r="A6308" s="227">
        <v>45948</v>
      </c>
      <c r="B6308" s="20" t="s">
        <v>185</v>
      </c>
      <c r="C6308" s="28">
        <v>58852</v>
      </c>
      <c r="D6308" s="56"/>
      <c r="E6308" s="25" t="s">
        <v>143</v>
      </c>
      <c r="F6308" s="20" t="s">
        <v>79</v>
      </c>
      <c r="H6308" s="23" t="s">
        <v>22</v>
      </c>
      <c r="I6308" s="28" t="s">
        <v>53</v>
      </c>
      <c r="J6308" s="23" t="s">
        <v>112</v>
      </c>
      <c r="K6308" s="156" t="s">
        <v>5882</v>
      </c>
      <c r="M6308" s="229">
        <v>0</v>
      </c>
      <c r="N6308" s="229">
        <v>20100</v>
      </c>
      <c r="O6308" s="217">
        <f t="shared" si="96"/>
        <v>593582.0199999992</v>
      </c>
    </row>
    <row r="6309" spans="1:15" ht="22.05" hidden="1" customHeight="1" x14ac:dyDescent="0.2">
      <c r="A6309" s="227">
        <v>45948</v>
      </c>
      <c r="B6309" s="20" t="s">
        <v>185</v>
      </c>
      <c r="C6309" s="28">
        <v>58853</v>
      </c>
      <c r="D6309" s="56"/>
      <c r="E6309" s="25" t="s">
        <v>143</v>
      </c>
      <c r="F6309" s="20" t="s">
        <v>79</v>
      </c>
      <c r="H6309" s="23" t="s">
        <v>22</v>
      </c>
      <c r="I6309" s="28" t="s">
        <v>53</v>
      </c>
      <c r="J6309" s="23" t="s">
        <v>112</v>
      </c>
      <c r="K6309" s="156" t="s">
        <v>5797</v>
      </c>
      <c r="M6309" s="229">
        <v>0</v>
      </c>
      <c r="N6309" s="229">
        <v>29820</v>
      </c>
      <c r="O6309" s="217">
        <f t="shared" si="96"/>
        <v>563762.0199999992</v>
      </c>
    </row>
    <row r="6310" spans="1:15" ht="22.05" hidden="1" customHeight="1" x14ac:dyDescent="0.2">
      <c r="A6310" s="227">
        <v>45948</v>
      </c>
      <c r="B6310" s="20" t="s">
        <v>185</v>
      </c>
      <c r="C6310" s="28">
        <v>58854</v>
      </c>
      <c r="D6310" s="56"/>
      <c r="E6310" s="328" t="s">
        <v>141</v>
      </c>
      <c r="F6310" s="329" t="s">
        <v>79</v>
      </c>
      <c r="G6310" s="330"/>
      <c r="H6310" s="331" t="s">
        <v>22</v>
      </c>
      <c r="I6310" s="331" t="s">
        <v>54</v>
      </c>
      <c r="J6310" s="331" t="s">
        <v>63</v>
      </c>
      <c r="K6310" s="332" t="s">
        <v>225</v>
      </c>
      <c r="L6310" s="333">
        <v>75000</v>
      </c>
      <c r="M6310" s="333">
        <v>0</v>
      </c>
      <c r="N6310" s="333">
        <v>10000</v>
      </c>
      <c r="O6310" s="217">
        <f t="shared" si="96"/>
        <v>553762.0199999992</v>
      </c>
    </row>
    <row r="6311" spans="1:15" ht="22.05" hidden="1" customHeight="1" x14ac:dyDescent="0.2">
      <c r="A6311" s="227">
        <v>45948</v>
      </c>
      <c r="B6311" s="20" t="s">
        <v>185</v>
      </c>
      <c r="C6311" s="28">
        <v>58854</v>
      </c>
      <c r="D6311" s="56"/>
      <c r="E6311" s="328" t="s">
        <v>559</v>
      </c>
      <c r="F6311" s="329" t="s">
        <v>79</v>
      </c>
      <c r="G6311" s="330"/>
      <c r="H6311" s="331" t="s">
        <v>22</v>
      </c>
      <c r="I6311" s="331" t="s">
        <v>54</v>
      </c>
      <c r="J6311" s="331" t="s">
        <v>41</v>
      </c>
      <c r="K6311" s="332" t="s">
        <v>225</v>
      </c>
      <c r="L6311" s="333">
        <v>75000</v>
      </c>
      <c r="M6311" s="333">
        <v>0</v>
      </c>
      <c r="N6311" s="333">
        <v>20000</v>
      </c>
      <c r="O6311" s="217">
        <f t="shared" si="96"/>
        <v>533762.0199999992</v>
      </c>
    </row>
    <row r="6312" spans="1:15" ht="22.05" hidden="1" customHeight="1" x14ac:dyDescent="0.2">
      <c r="A6312" s="227">
        <v>45948</v>
      </c>
      <c r="B6312" s="20" t="s">
        <v>185</v>
      </c>
      <c r="C6312" s="28">
        <v>58854</v>
      </c>
      <c r="D6312" s="56"/>
      <c r="E6312" s="328" t="s">
        <v>463</v>
      </c>
      <c r="F6312" s="329" t="s">
        <v>79</v>
      </c>
      <c r="G6312" s="330"/>
      <c r="H6312" s="331" t="s">
        <v>22</v>
      </c>
      <c r="I6312" s="331" t="s">
        <v>54</v>
      </c>
      <c r="J6312" s="331" t="s">
        <v>62</v>
      </c>
      <c r="K6312" s="332" t="s">
        <v>225</v>
      </c>
      <c r="L6312" s="333">
        <v>75000</v>
      </c>
      <c r="M6312" s="333">
        <v>0</v>
      </c>
      <c r="N6312" s="333">
        <v>30000</v>
      </c>
      <c r="O6312" s="217">
        <f t="shared" si="96"/>
        <v>503762.0199999992</v>
      </c>
    </row>
    <row r="6313" spans="1:15" ht="22.05" hidden="1" customHeight="1" x14ac:dyDescent="0.2">
      <c r="A6313" s="227">
        <v>45948</v>
      </c>
      <c r="B6313" s="20" t="s">
        <v>185</v>
      </c>
      <c r="C6313" s="28">
        <v>58854</v>
      </c>
      <c r="D6313" s="56"/>
      <c r="E6313" s="328" t="s">
        <v>560</v>
      </c>
      <c r="F6313" s="329" t="s">
        <v>79</v>
      </c>
      <c r="G6313" s="330"/>
      <c r="H6313" s="331" t="s">
        <v>22</v>
      </c>
      <c r="I6313" s="331" t="s">
        <v>54</v>
      </c>
      <c r="J6313" s="331" t="s">
        <v>44</v>
      </c>
      <c r="K6313" s="332" t="s">
        <v>225</v>
      </c>
      <c r="L6313" s="333">
        <v>75000</v>
      </c>
      <c r="M6313" s="333">
        <v>0</v>
      </c>
      <c r="N6313" s="333">
        <v>10000</v>
      </c>
      <c r="O6313" s="217">
        <f t="shared" si="96"/>
        <v>493762.0199999992</v>
      </c>
    </row>
    <row r="6314" spans="1:15" ht="22.05" hidden="1" customHeight="1" x14ac:dyDescent="0.2">
      <c r="A6314" s="227">
        <v>45948</v>
      </c>
      <c r="B6314" s="20" t="s">
        <v>185</v>
      </c>
      <c r="C6314" s="28">
        <v>58854</v>
      </c>
      <c r="D6314" s="56"/>
      <c r="E6314" s="328" t="s">
        <v>561</v>
      </c>
      <c r="F6314" s="329" t="s">
        <v>79</v>
      </c>
      <c r="G6314" s="330"/>
      <c r="H6314" s="331" t="s">
        <v>22</v>
      </c>
      <c r="I6314" s="331" t="s">
        <v>54</v>
      </c>
      <c r="J6314" s="331" t="s">
        <v>63</v>
      </c>
      <c r="K6314" s="332" t="s">
        <v>225</v>
      </c>
      <c r="L6314" s="333">
        <v>75000</v>
      </c>
      <c r="M6314" s="333">
        <v>0</v>
      </c>
      <c r="N6314" s="333">
        <v>5000</v>
      </c>
      <c r="O6314" s="217">
        <f t="shared" si="96"/>
        <v>488762.0199999992</v>
      </c>
    </row>
    <row r="6315" spans="1:15" ht="22.05" hidden="1" customHeight="1" x14ac:dyDescent="0.2">
      <c r="A6315" s="227">
        <v>45948</v>
      </c>
      <c r="B6315" s="20" t="s">
        <v>185</v>
      </c>
      <c r="C6315" s="28">
        <v>58855</v>
      </c>
      <c r="D6315" s="56"/>
      <c r="E6315" s="334" t="s">
        <v>143</v>
      </c>
      <c r="F6315" s="329" t="s">
        <v>79</v>
      </c>
      <c r="G6315" s="330"/>
      <c r="H6315" s="331" t="s">
        <v>22</v>
      </c>
      <c r="I6315" s="331" t="s">
        <v>53</v>
      </c>
      <c r="J6315" s="331" t="s">
        <v>112</v>
      </c>
      <c r="K6315" s="332" t="s">
        <v>145</v>
      </c>
      <c r="L6315" s="333">
        <v>20850</v>
      </c>
      <c r="M6315" s="333">
        <v>0</v>
      </c>
      <c r="N6315" s="333">
        <f>L6315-N6316-N6317-N6318</f>
        <v>11250</v>
      </c>
      <c r="O6315" s="217">
        <f t="shared" si="96"/>
        <v>477512.0199999992</v>
      </c>
    </row>
    <row r="6316" spans="1:15" ht="22.05" hidden="1" customHeight="1" x14ac:dyDescent="0.2">
      <c r="A6316" s="227">
        <v>45948</v>
      </c>
      <c r="B6316" s="20" t="s">
        <v>185</v>
      </c>
      <c r="C6316" s="28">
        <v>58855</v>
      </c>
      <c r="D6316" s="56"/>
      <c r="E6316" s="334" t="s">
        <v>558</v>
      </c>
      <c r="F6316" s="329" t="s">
        <v>79</v>
      </c>
      <c r="G6316" s="330"/>
      <c r="H6316" s="331" t="s">
        <v>22</v>
      </c>
      <c r="I6316" s="331" t="s">
        <v>54</v>
      </c>
      <c r="J6316" s="331" t="s">
        <v>61</v>
      </c>
      <c r="K6316" s="332" t="s">
        <v>145</v>
      </c>
      <c r="L6316" s="333">
        <v>20850</v>
      </c>
      <c r="M6316" s="333">
        <v>0</v>
      </c>
      <c r="N6316" s="333">
        <v>1800</v>
      </c>
      <c r="O6316" s="217">
        <f t="shared" si="96"/>
        <v>475712.0199999992</v>
      </c>
    </row>
    <row r="6317" spans="1:15" ht="22.05" hidden="1" customHeight="1" x14ac:dyDescent="0.2">
      <c r="A6317" s="227">
        <v>45948</v>
      </c>
      <c r="B6317" s="20" t="s">
        <v>185</v>
      </c>
      <c r="C6317" s="28">
        <v>58855</v>
      </c>
      <c r="D6317" s="56"/>
      <c r="E6317" s="328" t="s">
        <v>556</v>
      </c>
      <c r="F6317" s="329" t="s">
        <v>79</v>
      </c>
      <c r="G6317" s="330"/>
      <c r="H6317" s="331" t="s">
        <v>22</v>
      </c>
      <c r="I6317" s="331" t="s">
        <v>54</v>
      </c>
      <c r="J6317" s="331" t="s">
        <v>32</v>
      </c>
      <c r="K6317" s="332" t="s">
        <v>145</v>
      </c>
      <c r="L6317" s="333">
        <v>20850</v>
      </c>
      <c r="M6317" s="333">
        <v>0</v>
      </c>
      <c r="N6317" s="333">
        <v>6000</v>
      </c>
      <c r="O6317" s="217">
        <f t="shared" si="96"/>
        <v>469712.0199999992</v>
      </c>
    </row>
    <row r="6318" spans="1:15" ht="22.05" hidden="1" customHeight="1" x14ac:dyDescent="0.2">
      <c r="A6318" s="227">
        <v>45948</v>
      </c>
      <c r="B6318" s="20" t="s">
        <v>185</v>
      </c>
      <c r="C6318" s="28">
        <v>58855</v>
      </c>
      <c r="D6318" s="56"/>
      <c r="E6318" s="328" t="s">
        <v>3486</v>
      </c>
      <c r="F6318" s="329" t="s">
        <v>79</v>
      </c>
      <c r="G6318" s="330"/>
      <c r="H6318" s="331" t="s">
        <v>22</v>
      </c>
      <c r="I6318" s="331" t="s">
        <v>54</v>
      </c>
      <c r="J6318" s="331" t="s">
        <v>63</v>
      </c>
      <c r="K6318" s="332" t="s">
        <v>145</v>
      </c>
      <c r="L6318" s="333">
        <v>20850</v>
      </c>
      <c r="M6318" s="333">
        <v>0</v>
      </c>
      <c r="N6318" s="333">
        <v>1800</v>
      </c>
      <c r="O6318" s="217">
        <f t="shared" si="96"/>
        <v>467912.0199999992</v>
      </c>
    </row>
    <row r="6319" spans="1:15" ht="22.05" hidden="1" customHeight="1" x14ac:dyDescent="0.2">
      <c r="A6319" s="227">
        <v>45948</v>
      </c>
      <c r="B6319" s="20" t="s">
        <v>185</v>
      </c>
      <c r="C6319" s="28">
        <v>58856</v>
      </c>
      <c r="D6319" s="56"/>
      <c r="E6319" s="25" t="s">
        <v>143</v>
      </c>
      <c r="F6319" s="20" t="s">
        <v>79</v>
      </c>
      <c r="H6319" s="23" t="s">
        <v>22</v>
      </c>
      <c r="I6319" s="28" t="s">
        <v>53</v>
      </c>
      <c r="J6319" s="23" t="s">
        <v>112</v>
      </c>
      <c r="K6319" s="156" t="s">
        <v>5798</v>
      </c>
      <c r="M6319" s="229">
        <v>0</v>
      </c>
      <c r="N6319" s="229">
        <v>5020</v>
      </c>
      <c r="O6319" s="217">
        <f t="shared" si="96"/>
        <v>462892.0199999992</v>
      </c>
    </row>
    <row r="6320" spans="1:15" ht="22.05" hidden="1" customHeight="1" x14ac:dyDescent="0.2">
      <c r="A6320" s="227">
        <v>45948</v>
      </c>
      <c r="B6320" s="20" t="s">
        <v>185</v>
      </c>
      <c r="C6320" s="28">
        <v>58857</v>
      </c>
      <c r="D6320" s="56"/>
      <c r="E6320" s="25" t="s">
        <v>143</v>
      </c>
      <c r="F6320" s="20" t="s">
        <v>79</v>
      </c>
      <c r="H6320" s="23" t="s">
        <v>22</v>
      </c>
      <c r="I6320" s="28" t="s">
        <v>53</v>
      </c>
      <c r="J6320" s="23" t="s">
        <v>112</v>
      </c>
      <c r="K6320" s="156" t="s">
        <v>418</v>
      </c>
      <c r="M6320" s="229">
        <v>0</v>
      </c>
      <c r="N6320" s="229">
        <v>24035</v>
      </c>
      <c r="O6320" s="217">
        <f t="shared" si="96"/>
        <v>438857.0199999992</v>
      </c>
    </row>
    <row r="6321" spans="1:15" ht="22.05" hidden="1" customHeight="1" x14ac:dyDescent="0.2">
      <c r="A6321" s="227">
        <v>45948</v>
      </c>
      <c r="B6321" s="20" t="s">
        <v>185</v>
      </c>
      <c r="C6321" s="28">
        <v>58858</v>
      </c>
      <c r="D6321" s="56"/>
      <c r="E6321" s="25" t="s">
        <v>143</v>
      </c>
      <c r="F6321" s="20" t="s">
        <v>79</v>
      </c>
      <c r="H6321" s="23" t="s">
        <v>22</v>
      </c>
      <c r="I6321" s="28" t="s">
        <v>53</v>
      </c>
      <c r="J6321" s="23" t="s">
        <v>112</v>
      </c>
      <c r="K6321" s="156" t="s">
        <v>263</v>
      </c>
      <c r="M6321" s="229">
        <v>0</v>
      </c>
      <c r="N6321" s="229">
        <v>21635</v>
      </c>
      <c r="O6321" s="217">
        <f t="shared" si="96"/>
        <v>417222.0199999992</v>
      </c>
    </row>
    <row r="6322" spans="1:15" ht="22.05" hidden="1" customHeight="1" x14ac:dyDescent="0.2">
      <c r="A6322" s="227">
        <v>45948</v>
      </c>
      <c r="B6322" s="20" t="s">
        <v>185</v>
      </c>
      <c r="C6322" s="28">
        <v>58859</v>
      </c>
      <c r="D6322" s="56"/>
      <c r="E6322" s="25" t="s">
        <v>143</v>
      </c>
      <c r="F6322" s="20" t="s">
        <v>79</v>
      </c>
      <c r="H6322" s="23" t="s">
        <v>22</v>
      </c>
      <c r="I6322" s="28" t="s">
        <v>53</v>
      </c>
      <c r="J6322" s="23" t="s">
        <v>112</v>
      </c>
      <c r="K6322" s="156" t="s">
        <v>1703</v>
      </c>
      <c r="M6322" s="229">
        <v>0</v>
      </c>
      <c r="N6322" s="229">
        <v>22844</v>
      </c>
      <c r="O6322" s="217">
        <f t="shared" si="96"/>
        <v>394378.0199999992</v>
      </c>
    </row>
    <row r="6323" spans="1:15" ht="22.05" hidden="1" customHeight="1" x14ac:dyDescent="0.2">
      <c r="A6323" s="227">
        <v>45948</v>
      </c>
      <c r="B6323" s="20" t="s">
        <v>185</v>
      </c>
      <c r="C6323" s="28">
        <v>58860</v>
      </c>
      <c r="D6323" s="56"/>
      <c r="E6323" s="25" t="s">
        <v>143</v>
      </c>
      <c r="F6323" s="20" t="s">
        <v>79</v>
      </c>
      <c r="H6323" s="23" t="s">
        <v>22</v>
      </c>
      <c r="I6323" s="28" t="s">
        <v>53</v>
      </c>
      <c r="J6323" s="23" t="s">
        <v>112</v>
      </c>
      <c r="K6323" s="156" t="s">
        <v>148</v>
      </c>
      <c r="M6323" s="229">
        <v>0</v>
      </c>
      <c r="N6323" s="229">
        <v>27965</v>
      </c>
      <c r="O6323" s="217">
        <f t="shared" si="96"/>
        <v>366413.0199999992</v>
      </c>
    </row>
    <row r="6324" spans="1:15" ht="22.05" hidden="1" customHeight="1" x14ac:dyDescent="0.2">
      <c r="A6324" s="227">
        <v>45948</v>
      </c>
      <c r="B6324" s="20" t="s">
        <v>185</v>
      </c>
      <c r="C6324" s="28">
        <v>58861</v>
      </c>
      <c r="D6324" s="56"/>
      <c r="E6324" s="25" t="s">
        <v>143</v>
      </c>
      <c r="F6324" s="20" t="s">
        <v>79</v>
      </c>
      <c r="H6324" s="23" t="s">
        <v>22</v>
      </c>
      <c r="I6324" s="28" t="s">
        <v>53</v>
      </c>
      <c r="J6324" s="23" t="s">
        <v>112</v>
      </c>
      <c r="K6324" s="156" t="s">
        <v>144</v>
      </c>
      <c r="M6324" s="229">
        <v>0</v>
      </c>
      <c r="N6324" s="229">
        <v>7560</v>
      </c>
      <c r="O6324" s="217">
        <f t="shared" si="96"/>
        <v>358853.0199999992</v>
      </c>
    </row>
    <row r="6325" spans="1:15" ht="22.05" hidden="1" customHeight="1" x14ac:dyDescent="0.2">
      <c r="A6325" s="227">
        <v>45948</v>
      </c>
      <c r="B6325" s="20" t="s">
        <v>185</v>
      </c>
      <c r="C6325" s="28">
        <v>58862</v>
      </c>
      <c r="D6325" s="56"/>
      <c r="E6325" s="25" t="s">
        <v>143</v>
      </c>
      <c r="F6325" s="20" t="s">
        <v>79</v>
      </c>
      <c r="H6325" s="23" t="s">
        <v>22</v>
      </c>
      <c r="I6325" s="28" t="s">
        <v>53</v>
      </c>
      <c r="J6325" s="23" t="s">
        <v>112</v>
      </c>
      <c r="K6325" s="156" t="s">
        <v>264</v>
      </c>
      <c r="M6325" s="229">
        <v>0</v>
      </c>
      <c r="N6325" s="229">
        <v>37150</v>
      </c>
      <c r="O6325" s="217">
        <f t="shared" si="96"/>
        <v>321703.0199999992</v>
      </c>
    </row>
    <row r="6326" spans="1:15" ht="22.05" hidden="1" customHeight="1" x14ac:dyDescent="0.2">
      <c r="A6326" s="227">
        <v>45948</v>
      </c>
      <c r="B6326" s="20" t="s">
        <v>185</v>
      </c>
      <c r="C6326" s="28">
        <v>58863</v>
      </c>
      <c r="D6326" s="56"/>
      <c r="E6326" s="25" t="s">
        <v>143</v>
      </c>
      <c r="F6326" s="20" t="s">
        <v>79</v>
      </c>
      <c r="H6326" s="23" t="s">
        <v>22</v>
      </c>
      <c r="I6326" s="28" t="s">
        <v>53</v>
      </c>
      <c r="J6326" s="23" t="s">
        <v>112</v>
      </c>
      <c r="K6326" s="156" t="s">
        <v>7098</v>
      </c>
      <c r="M6326" s="229">
        <v>0</v>
      </c>
      <c r="N6326" s="229">
        <v>13150</v>
      </c>
      <c r="O6326" s="217">
        <f t="shared" si="96"/>
        <v>308553.0199999992</v>
      </c>
    </row>
    <row r="6327" spans="1:15" ht="22.05" hidden="1" customHeight="1" x14ac:dyDescent="0.2">
      <c r="A6327" s="227">
        <v>45948</v>
      </c>
      <c r="B6327" s="20" t="s">
        <v>185</v>
      </c>
      <c r="C6327" s="28">
        <v>58864</v>
      </c>
      <c r="D6327" s="56"/>
      <c r="E6327" s="25" t="s">
        <v>143</v>
      </c>
      <c r="F6327" s="20" t="s">
        <v>79</v>
      </c>
      <c r="H6327" s="23" t="s">
        <v>22</v>
      </c>
      <c r="I6327" s="28" t="s">
        <v>53</v>
      </c>
      <c r="J6327" s="23" t="s">
        <v>112</v>
      </c>
      <c r="K6327" s="156" t="s">
        <v>1702</v>
      </c>
      <c r="M6327" s="229">
        <v>0</v>
      </c>
      <c r="N6327" s="229">
        <v>25260</v>
      </c>
      <c r="O6327" s="217">
        <f t="shared" si="96"/>
        <v>283293.0199999992</v>
      </c>
    </row>
    <row r="6328" spans="1:15" ht="22.05" hidden="1" customHeight="1" x14ac:dyDescent="0.2">
      <c r="A6328" s="227">
        <v>45948</v>
      </c>
      <c r="B6328" s="20" t="s">
        <v>185</v>
      </c>
      <c r="C6328" s="28">
        <v>58865</v>
      </c>
      <c r="D6328" s="56"/>
      <c r="E6328" s="25" t="s">
        <v>143</v>
      </c>
      <c r="F6328" s="20" t="s">
        <v>79</v>
      </c>
      <c r="H6328" s="23" t="s">
        <v>22</v>
      </c>
      <c r="I6328" s="28" t="s">
        <v>53</v>
      </c>
      <c r="J6328" s="23" t="s">
        <v>112</v>
      </c>
      <c r="K6328" s="156" t="s">
        <v>56</v>
      </c>
      <c r="M6328" s="229">
        <v>0</v>
      </c>
      <c r="N6328" s="229">
        <v>27550</v>
      </c>
      <c r="O6328" s="217">
        <f t="shared" si="96"/>
        <v>255743.0199999992</v>
      </c>
    </row>
    <row r="6329" spans="1:15" ht="22.05" hidden="1" customHeight="1" x14ac:dyDescent="0.2">
      <c r="A6329" s="227">
        <v>45948</v>
      </c>
      <c r="B6329" s="20" t="s">
        <v>185</v>
      </c>
      <c r="C6329" s="28">
        <v>58866</v>
      </c>
      <c r="D6329" s="56"/>
      <c r="E6329" s="25" t="s">
        <v>539</v>
      </c>
      <c r="F6329" s="20" t="s">
        <v>79</v>
      </c>
      <c r="H6329" s="23" t="s">
        <v>22</v>
      </c>
      <c r="I6329" s="28" t="s">
        <v>53</v>
      </c>
      <c r="J6329" s="23" t="s">
        <v>112</v>
      </c>
      <c r="K6329" s="156" t="s">
        <v>7099</v>
      </c>
      <c r="M6329" s="229">
        <v>0</v>
      </c>
      <c r="N6329" s="229">
        <v>6498</v>
      </c>
      <c r="O6329" s="217">
        <f t="shared" si="96"/>
        <v>249245.0199999992</v>
      </c>
    </row>
    <row r="6330" spans="1:15" ht="22.05" hidden="1" customHeight="1" x14ac:dyDescent="0.2">
      <c r="A6330" s="227">
        <v>45948</v>
      </c>
      <c r="B6330" s="20" t="s">
        <v>185</v>
      </c>
      <c r="C6330" s="28">
        <v>58867</v>
      </c>
      <c r="D6330" s="56"/>
      <c r="E6330" s="25" t="s">
        <v>143</v>
      </c>
      <c r="F6330" s="20" t="s">
        <v>79</v>
      </c>
      <c r="H6330" s="23" t="s">
        <v>22</v>
      </c>
      <c r="I6330" s="28" t="s">
        <v>53</v>
      </c>
      <c r="J6330" s="23" t="s">
        <v>112</v>
      </c>
      <c r="K6330" s="156" t="s">
        <v>146</v>
      </c>
      <c r="M6330" s="229">
        <v>0</v>
      </c>
      <c r="N6330" s="229">
        <v>94133</v>
      </c>
      <c r="O6330" s="217">
        <f t="shared" si="96"/>
        <v>155112.0199999992</v>
      </c>
    </row>
    <row r="6331" spans="1:15" ht="22.05" hidden="1" customHeight="1" x14ac:dyDescent="0.2">
      <c r="A6331" s="227">
        <v>45948</v>
      </c>
      <c r="B6331" s="20" t="s">
        <v>185</v>
      </c>
      <c r="C6331" s="28">
        <v>58868</v>
      </c>
      <c r="D6331" s="56"/>
      <c r="E6331" s="25" t="s">
        <v>539</v>
      </c>
      <c r="F6331" s="20" t="s">
        <v>79</v>
      </c>
      <c r="H6331" s="23" t="s">
        <v>22</v>
      </c>
      <c r="I6331" s="28" t="s">
        <v>53</v>
      </c>
      <c r="J6331" s="23" t="s">
        <v>112</v>
      </c>
      <c r="K6331" s="156" t="s">
        <v>146</v>
      </c>
      <c r="M6331" s="229">
        <v>0</v>
      </c>
      <c r="N6331" s="229">
        <v>4333</v>
      </c>
      <c r="O6331" s="217">
        <f t="shared" si="96"/>
        <v>150779.0199999992</v>
      </c>
    </row>
    <row r="6332" spans="1:15" ht="22.05" hidden="1" customHeight="1" x14ac:dyDescent="0.2">
      <c r="A6332" s="227">
        <v>45948</v>
      </c>
      <c r="B6332" s="20" t="s">
        <v>185</v>
      </c>
      <c r="C6332" s="28">
        <v>58869</v>
      </c>
      <c r="D6332" s="56"/>
      <c r="E6332" s="25" t="s">
        <v>7093</v>
      </c>
      <c r="F6332" s="20" t="s">
        <v>79</v>
      </c>
      <c r="H6332" s="23" t="s">
        <v>22</v>
      </c>
      <c r="I6332" s="28" t="s">
        <v>54</v>
      </c>
      <c r="J6332" s="23" t="s">
        <v>41</v>
      </c>
      <c r="K6332" s="156" t="s">
        <v>3562</v>
      </c>
      <c r="M6332" s="229">
        <v>0</v>
      </c>
      <c r="N6332" s="229">
        <v>200</v>
      </c>
      <c r="O6332" s="217">
        <f t="shared" si="96"/>
        <v>150579.0199999992</v>
      </c>
    </row>
    <row r="6333" spans="1:15" ht="22.05" hidden="1" customHeight="1" x14ac:dyDescent="0.2">
      <c r="A6333" s="227">
        <v>45948</v>
      </c>
      <c r="B6333" s="20" t="s">
        <v>185</v>
      </c>
      <c r="C6333" s="28">
        <v>58870</v>
      </c>
      <c r="D6333" s="56"/>
      <c r="E6333" s="25" t="s">
        <v>7094</v>
      </c>
      <c r="F6333" s="20" t="s">
        <v>79</v>
      </c>
      <c r="H6333" s="23" t="s">
        <v>22</v>
      </c>
      <c r="I6333" s="28" t="s">
        <v>54</v>
      </c>
      <c r="J6333" s="23" t="s">
        <v>41</v>
      </c>
      <c r="K6333" s="156" t="s">
        <v>210</v>
      </c>
      <c r="M6333" s="229">
        <v>0</v>
      </c>
      <c r="N6333" s="229">
        <v>100</v>
      </c>
      <c r="O6333" s="217">
        <f t="shared" si="96"/>
        <v>150479.0199999992</v>
      </c>
    </row>
    <row r="6334" spans="1:15" ht="22.05" hidden="1" customHeight="1" x14ac:dyDescent="0.2">
      <c r="A6334" s="227">
        <v>45948</v>
      </c>
      <c r="B6334" s="20" t="s">
        <v>185</v>
      </c>
      <c r="C6334" s="28">
        <v>58871</v>
      </c>
      <c r="D6334" s="56"/>
      <c r="E6334" s="25" t="s">
        <v>401</v>
      </c>
      <c r="F6334" s="20" t="s">
        <v>79</v>
      </c>
      <c r="H6334" s="23" t="s">
        <v>21</v>
      </c>
      <c r="I6334" s="28" t="s">
        <v>81</v>
      </c>
      <c r="J6334" s="23" t="s">
        <v>200</v>
      </c>
      <c r="M6334" s="590">
        <v>6000</v>
      </c>
      <c r="N6334" s="229">
        <v>0</v>
      </c>
      <c r="O6334" s="217">
        <f t="shared" si="96"/>
        <v>156479.0199999992</v>
      </c>
    </row>
    <row r="6335" spans="1:15" ht="22.05" hidden="1" customHeight="1" x14ac:dyDescent="0.2">
      <c r="A6335" s="227">
        <v>45949</v>
      </c>
      <c r="B6335" s="20" t="s">
        <v>185</v>
      </c>
      <c r="C6335" s="28">
        <v>58873</v>
      </c>
      <c r="D6335" s="56"/>
      <c r="E6335" s="25" t="s">
        <v>7100</v>
      </c>
      <c r="F6335" s="20" t="s">
        <v>79</v>
      </c>
      <c r="H6335" s="23" t="s">
        <v>22</v>
      </c>
      <c r="I6335" s="28" t="s">
        <v>103</v>
      </c>
      <c r="J6335" s="23" t="s">
        <v>214</v>
      </c>
      <c r="K6335" s="156" t="s">
        <v>132</v>
      </c>
      <c r="M6335" s="229">
        <v>0</v>
      </c>
      <c r="N6335" s="229">
        <v>400</v>
      </c>
      <c r="O6335" s="217">
        <f t="shared" si="96"/>
        <v>156079.0199999992</v>
      </c>
    </row>
    <row r="6336" spans="1:15" ht="22.05" hidden="1" customHeight="1" x14ac:dyDescent="0.2">
      <c r="A6336" s="227">
        <v>45949</v>
      </c>
      <c r="B6336" s="20" t="s">
        <v>185</v>
      </c>
      <c r="C6336" s="28">
        <v>58874</v>
      </c>
      <c r="D6336" s="56"/>
      <c r="E6336" s="25" t="s">
        <v>7101</v>
      </c>
      <c r="F6336" s="20" t="s">
        <v>79</v>
      </c>
      <c r="H6336" s="23" t="s">
        <v>22</v>
      </c>
      <c r="I6336" s="28" t="s">
        <v>56</v>
      </c>
      <c r="J6336" s="23" t="s">
        <v>212</v>
      </c>
      <c r="K6336" s="156" t="s">
        <v>2811</v>
      </c>
      <c r="M6336" s="229">
        <v>0</v>
      </c>
      <c r="N6336" s="229">
        <v>200</v>
      </c>
      <c r="O6336" s="217">
        <f t="shared" si="96"/>
        <v>155879.0199999992</v>
      </c>
    </row>
    <row r="6337" spans="1:15" ht="22.05" hidden="1" customHeight="1" x14ac:dyDescent="0.2">
      <c r="A6337" s="227">
        <v>45949</v>
      </c>
      <c r="B6337" s="20" t="s">
        <v>185</v>
      </c>
      <c r="C6337" s="28">
        <v>58875</v>
      </c>
      <c r="D6337" s="56"/>
      <c r="E6337" s="25" t="s">
        <v>204</v>
      </c>
      <c r="F6337" s="20" t="s">
        <v>79</v>
      </c>
      <c r="H6337" s="23" t="s">
        <v>22</v>
      </c>
      <c r="I6337" s="28" t="s">
        <v>56</v>
      </c>
      <c r="J6337" s="23" t="s">
        <v>212</v>
      </c>
      <c r="K6337" s="156" t="s">
        <v>2811</v>
      </c>
      <c r="M6337" s="229">
        <v>0</v>
      </c>
      <c r="N6337" s="229">
        <v>1000</v>
      </c>
      <c r="O6337" s="217">
        <f t="shared" ref="O6337:O6401" si="97">O6336+M6337-N6337</f>
        <v>154879.0199999992</v>
      </c>
    </row>
    <row r="6338" spans="1:15" ht="22.05" hidden="1" customHeight="1" x14ac:dyDescent="0.2">
      <c r="A6338" s="227">
        <v>45949</v>
      </c>
      <c r="B6338" s="20" t="s">
        <v>185</v>
      </c>
      <c r="C6338" s="28">
        <v>58876</v>
      </c>
      <c r="D6338" s="56"/>
      <c r="E6338" s="25" t="s">
        <v>151</v>
      </c>
      <c r="F6338" s="20" t="s">
        <v>79</v>
      </c>
      <c r="H6338" s="23" t="s">
        <v>22</v>
      </c>
      <c r="I6338" s="28" t="s">
        <v>53</v>
      </c>
      <c r="J6338" s="23" t="s">
        <v>112</v>
      </c>
      <c r="K6338" s="156" t="s">
        <v>135</v>
      </c>
      <c r="M6338" s="229">
        <v>0</v>
      </c>
      <c r="N6338" s="229">
        <v>500</v>
      </c>
      <c r="O6338" s="217">
        <f t="shared" si="97"/>
        <v>154379.0199999992</v>
      </c>
    </row>
    <row r="6339" spans="1:15" ht="22.05" hidden="1" customHeight="1" x14ac:dyDescent="0.2">
      <c r="A6339" s="227">
        <v>45950</v>
      </c>
      <c r="B6339" s="20" t="s">
        <v>185</v>
      </c>
      <c r="C6339" s="28">
        <v>58878</v>
      </c>
      <c r="D6339" s="56"/>
      <c r="E6339" s="25" t="s">
        <v>154</v>
      </c>
      <c r="F6339" s="20" t="s">
        <v>79</v>
      </c>
      <c r="H6339" s="23" t="s">
        <v>22</v>
      </c>
      <c r="I6339" s="28" t="s">
        <v>103</v>
      </c>
      <c r="J6339" s="23" t="s">
        <v>219</v>
      </c>
      <c r="K6339" s="156" t="s">
        <v>1241</v>
      </c>
      <c r="M6339" s="229">
        <v>0</v>
      </c>
      <c r="N6339" s="229">
        <v>120</v>
      </c>
      <c r="O6339" s="217">
        <f t="shared" si="97"/>
        <v>154259.0199999992</v>
      </c>
    </row>
    <row r="6340" spans="1:15" ht="22.05" hidden="1" customHeight="1" x14ac:dyDescent="0.2">
      <c r="A6340" s="227">
        <v>45950</v>
      </c>
      <c r="B6340" s="20" t="s">
        <v>185</v>
      </c>
      <c r="C6340" s="28">
        <v>58879</v>
      </c>
      <c r="D6340" s="56"/>
      <c r="E6340" s="25" t="s">
        <v>668</v>
      </c>
      <c r="F6340" s="20" t="s">
        <v>79</v>
      </c>
      <c r="H6340" s="23" t="s">
        <v>22</v>
      </c>
      <c r="I6340" s="28" t="s">
        <v>103</v>
      </c>
      <c r="J6340" s="23" t="s">
        <v>97</v>
      </c>
      <c r="K6340" s="156" t="s">
        <v>134</v>
      </c>
      <c r="M6340" s="229">
        <v>0</v>
      </c>
      <c r="N6340" s="229">
        <v>2700</v>
      </c>
      <c r="O6340" s="217">
        <f t="shared" si="97"/>
        <v>151559.0199999992</v>
      </c>
    </row>
    <row r="6341" spans="1:15" ht="22.05" hidden="1" customHeight="1" x14ac:dyDescent="0.2">
      <c r="A6341" s="227">
        <v>45950</v>
      </c>
      <c r="B6341" s="20" t="s">
        <v>185</v>
      </c>
      <c r="C6341" s="28">
        <v>58880</v>
      </c>
      <c r="D6341" s="56"/>
      <c r="E6341" s="25" t="s">
        <v>7102</v>
      </c>
      <c r="F6341" s="20" t="s">
        <v>79</v>
      </c>
      <c r="H6341" s="23" t="s">
        <v>22</v>
      </c>
      <c r="I6341" s="28" t="s">
        <v>56</v>
      </c>
      <c r="J6341" s="23" t="s">
        <v>116</v>
      </c>
      <c r="K6341" s="156" t="s">
        <v>7109</v>
      </c>
      <c r="M6341" s="229">
        <v>0</v>
      </c>
      <c r="N6341" s="229">
        <v>500</v>
      </c>
      <c r="O6341" s="217">
        <f t="shared" si="97"/>
        <v>151059.0199999992</v>
      </c>
    </row>
    <row r="6342" spans="1:15" ht="22.05" hidden="1" customHeight="1" x14ac:dyDescent="0.2">
      <c r="A6342" s="227">
        <v>45950</v>
      </c>
      <c r="B6342" s="20" t="s">
        <v>185</v>
      </c>
      <c r="C6342" s="28">
        <v>58881</v>
      </c>
      <c r="D6342" s="56"/>
      <c r="E6342" s="25" t="s">
        <v>4715</v>
      </c>
      <c r="F6342" s="20" t="s">
        <v>79</v>
      </c>
      <c r="H6342" s="23" t="s">
        <v>22</v>
      </c>
      <c r="I6342" s="28" t="s">
        <v>54</v>
      </c>
      <c r="J6342" s="23" t="s">
        <v>64</v>
      </c>
      <c r="K6342" s="156" t="s">
        <v>7110</v>
      </c>
      <c r="M6342" s="229">
        <v>0</v>
      </c>
      <c r="N6342" s="229">
        <v>1500</v>
      </c>
      <c r="O6342" s="217">
        <f t="shared" si="97"/>
        <v>149559.0199999992</v>
      </c>
    </row>
    <row r="6343" spans="1:15" ht="22.05" hidden="1" customHeight="1" x14ac:dyDescent="0.2">
      <c r="A6343" s="227">
        <v>45950</v>
      </c>
      <c r="B6343" s="20" t="s">
        <v>185</v>
      </c>
      <c r="C6343" s="28">
        <v>58882</v>
      </c>
      <c r="D6343" s="56"/>
      <c r="E6343" s="25" t="s">
        <v>7103</v>
      </c>
      <c r="F6343" s="20" t="s">
        <v>79</v>
      </c>
      <c r="H6343" s="23" t="s">
        <v>22</v>
      </c>
      <c r="I6343" s="28" t="s">
        <v>55</v>
      </c>
      <c r="J6343" s="23" t="s">
        <v>261</v>
      </c>
      <c r="K6343" s="156" t="s">
        <v>3253</v>
      </c>
      <c r="M6343" s="229">
        <v>0</v>
      </c>
      <c r="N6343" s="229">
        <v>5000</v>
      </c>
      <c r="O6343" s="217">
        <f t="shared" si="97"/>
        <v>144559.0199999992</v>
      </c>
    </row>
    <row r="6344" spans="1:15" ht="22.05" hidden="1" customHeight="1" x14ac:dyDescent="0.2">
      <c r="A6344" s="227">
        <v>45950</v>
      </c>
      <c r="B6344" s="20" t="s">
        <v>185</v>
      </c>
      <c r="C6344" s="28">
        <v>58883</v>
      </c>
      <c r="D6344" s="56"/>
      <c r="E6344" s="25" t="s">
        <v>7104</v>
      </c>
      <c r="F6344" s="20" t="s">
        <v>79</v>
      </c>
      <c r="H6344" s="23" t="s">
        <v>22</v>
      </c>
      <c r="I6344" s="28" t="s">
        <v>55</v>
      </c>
      <c r="J6344" s="23" t="s">
        <v>73</v>
      </c>
      <c r="K6344" s="156" t="s">
        <v>7111</v>
      </c>
      <c r="M6344" s="229">
        <v>0</v>
      </c>
      <c r="N6344" s="229">
        <v>10488</v>
      </c>
      <c r="O6344" s="217">
        <f t="shared" si="97"/>
        <v>134071.0199999992</v>
      </c>
    </row>
    <row r="6345" spans="1:15" ht="22.05" hidden="1" customHeight="1" x14ac:dyDescent="0.2">
      <c r="A6345" s="227">
        <v>45950</v>
      </c>
      <c r="B6345" s="20" t="s">
        <v>185</v>
      </c>
      <c r="C6345" s="28">
        <v>58884</v>
      </c>
      <c r="D6345" s="56"/>
      <c r="E6345" s="25" t="s">
        <v>143</v>
      </c>
      <c r="F6345" s="20" t="s">
        <v>79</v>
      </c>
      <c r="H6345" s="23" t="s">
        <v>22</v>
      </c>
      <c r="I6345" s="28" t="s">
        <v>53</v>
      </c>
      <c r="J6345" s="23" t="s">
        <v>112</v>
      </c>
      <c r="K6345" s="156" t="s">
        <v>144</v>
      </c>
      <c r="M6345" s="229">
        <v>0</v>
      </c>
      <c r="N6345" s="229">
        <v>11200</v>
      </c>
      <c r="O6345" s="217">
        <f t="shared" si="97"/>
        <v>122871.0199999992</v>
      </c>
    </row>
    <row r="6346" spans="1:15" ht="22.05" hidden="1" customHeight="1" x14ac:dyDescent="0.2">
      <c r="A6346" s="227">
        <v>45950</v>
      </c>
      <c r="B6346" s="20" t="s">
        <v>185</v>
      </c>
      <c r="C6346" s="28">
        <v>58885</v>
      </c>
      <c r="D6346" s="56"/>
      <c r="E6346" s="25" t="s">
        <v>3090</v>
      </c>
      <c r="F6346" s="20" t="s">
        <v>79</v>
      </c>
      <c r="H6346" s="23" t="s">
        <v>22</v>
      </c>
      <c r="I6346" s="28" t="s">
        <v>103</v>
      </c>
      <c r="J6346" s="23" t="s">
        <v>94</v>
      </c>
      <c r="K6346" s="156" t="s">
        <v>5199</v>
      </c>
      <c r="M6346" s="229">
        <v>0</v>
      </c>
      <c r="N6346" s="229">
        <v>500</v>
      </c>
      <c r="O6346" s="217">
        <f t="shared" si="97"/>
        <v>122371.0199999992</v>
      </c>
    </row>
    <row r="6347" spans="1:15" ht="22.05" hidden="1" customHeight="1" x14ac:dyDescent="0.2">
      <c r="A6347" s="227">
        <v>45950</v>
      </c>
      <c r="B6347" s="20" t="s">
        <v>185</v>
      </c>
      <c r="C6347" s="28">
        <v>58886</v>
      </c>
      <c r="D6347" s="56"/>
      <c r="E6347" s="25" t="s">
        <v>152</v>
      </c>
      <c r="F6347" s="20" t="s">
        <v>79</v>
      </c>
      <c r="H6347" s="23" t="s">
        <v>22</v>
      </c>
      <c r="I6347" s="28" t="s">
        <v>53</v>
      </c>
      <c r="J6347" s="23" t="s">
        <v>113</v>
      </c>
      <c r="K6347" s="156" t="s">
        <v>163</v>
      </c>
      <c r="M6347" s="229">
        <v>0</v>
      </c>
      <c r="N6347" s="229">
        <v>3600</v>
      </c>
      <c r="O6347" s="217">
        <f t="shared" si="97"/>
        <v>118771.0199999992</v>
      </c>
    </row>
    <row r="6348" spans="1:15" ht="22.05" hidden="1" customHeight="1" x14ac:dyDescent="0.2">
      <c r="A6348" s="227">
        <v>45950</v>
      </c>
      <c r="B6348" s="20" t="s">
        <v>185</v>
      </c>
      <c r="C6348" s="28">
        <v>58887</v>
      </c>
      <c r="D6348" s="56"/>
      <c r="E6348" s="25" t="s">
        <v>992</v>
      </c>
      <c r="F6348" s="20" t="s">
        <v>79</v>
      </c>
      <c r="H6348" s="23" t="s">
        <v>22</v>
      </c>
      <c r="I6348" s="28" t="s">
        <v>103</v>
      </c>
      <c r="J6348" s="23" t="s">
        <v>102</v>
      </c>
      <c r="K6348" s="156" t="s">
        <v>6758</v>
      </c>
      <c r="M6348" s="229">
        <v>0</v>
      </c>
      <c r="N6348" s="229">
        <v>6400</v>
      </c>
      <c r="O6348" s="217">
        <f t="shared" si="97"/>
        <v>112371.0199999992</v>
      </c>
    </row>
    <row r="6349" spans="1:15" ht="22.05" hidden="1" customHeight="1" x14ac:dyDescent="0.2">
      <c r="A6349" s="227">
        <v>45950</v>
      </c>
      <c r="B6349" s="20" t="s">
        <v>185</v>
      </c>
      <c r="C6349" s="28">
        <v>58888</v>
      </c>
      <c r="D6349" s="56"/>
      <c r="E6349" s="25" t="s">
        <v>991</v>
      </c>
      <c r="F6349" s="20" t="s">
        <v>79</v>
      </c>
      <c r="H6349" s="23" t="s">
        <v>22</v>
      </c>
      <c r="I6349" s="28" t="s">
        <v>53</v>
      </c>
      <c r="J6349" s="23" t="s">
        <v>113</v>
      </c>
      <c r="K6349" s="156" t="s">
        <v>6758</v>
      </c>
      <c r="M6349" s="229">
        <v>0</v>
      </c>
      <c r="N6349" s="229">
        <v>13200</v>
      </c>
      <c r="O6349" s="217">
        <f t="shared" si="97"/>
        <v>99171.019999999204</v>
      </c>
    </row>
    <row r="6350" spans="1:15" ht="22.05" hidden="1" customHeight="1" x14ac:dyDescent="0.2">
      <c r="A6350" s="227">
        <v>45950</v>
      </c>
      <c r="B6350" s="20" t="s">
        <v>185</v>
      </c>
      <c r="C6350" s="28">
        <v>58889</v>
      </c>
      <c r="D6350" s="56"/>
      <c r="E6350" s="25" t="s">
        <v>649</v>
      </c>
      <c r="F6350" s="20" t="s">
        <v>79</v>
      </c>
      <c r="H6350" s="23" t="s">
        <v>22</v>
      </c>
      <c r="I6350" s="28" t="s">
        <v>53</v>
      </c>
      <c r="J6350" s="23" t="s">
        <v>113</v>
      </c>
      <c r="K6350" s="156" t="s">
        <v>7112</v>
      </c>
      <c r="M6350" s="229">
        <v>0</v>
      </c>
      <c r="N6350" s="229">
        <v>6300</v>
      </c>
      <c r="O6350" s="217">
        <f t="shared" si="97"/>
        <v>92871.019999999204</v>
      </c>
    </row>
    <row r="6351" spans="1:15" ht="22.05" hidden="1" customHeight="1" x14ac:dyDescent="0.2">
      <c r="A6351" s="227">
        <v>45950</v>
      </c>
      <c r="B6351" s="20" t="s">
        <v>185</v>
      </c>
      <c r="C6351" s="28">
        <v>58890</v>
      </c>
      <c r="D6351" s="56"/>
      <c r="E6351" s="25" t="s">
        <v>648</v>
      </c>
      <c r="F6351" s="20" t="s">
        <v>79</v>
      </c>
      <c r="H6351" s="23" t="s">
        <v>22</v>
      </c>
      <c r="I6351" s="28" t="s">
        <v>53</v>
      </c>
      <c r="J6351" s="23" t="s">
        <v>113</v>
      </c>
      <c r="K6351" s="156" t="s">
        <v>164</v>
      </c>
      <c r="M6351" s="229">
        <v>0</v>
      </c>
      <c r="N6351" s="229">
        <v>6900</v>
      </c>
      <c r="O6351" s="217">
        <f t="shared" si="97"/>
        <v>85971.019999999204</v>
      </c>
    </row>
    <row r="6352" spans="1:15" ht="22.05" hidden="1" customHeight="1" x14ac:dyDescent="0.2">
      <c r="A6352" s="227">
        <v>45950</v>
      </c>
      <c r="B6352" s="20" t="s">
        <v>185</v>
      </c>
      <c r="C6352" s="28">
        <v>58891</v>
      </c>
      <c r="D6352" s="56"/>
      <c r="E6352" s="25" t="s">
        <v>647</v>
      </c>
      <c r="F6352" s="20" t="s">
        <v>79</v>
      </c>
      <c r="H6352" s="23" t="s">
        <v>22</v>
      </c>
      <c r="I6352" s="28" t="s">
        <v>53</v>
      </c>
      <c r="J6352" s="23" t="s">
        <v>113</v>
      </c>
      <c r="K6352" s="156" t="s">
        <v>6759</v>
      </c>
      <c r="M6352" s="229">
        <v>0</v>
      </c>
      <c r="N6352" s="229">
        <v>1200</v>
      </c>
      <c r="O6352" s="217">
        <f t="shared" si="97"/>
        <v>84771.019999999204</v>
      </c>
    </row>
    <row r="6353" spans="1:15" ht="22.05" hidden="1" customHeight="1" x14ac:dyDescent="0.2">
      <c r="A6353" s="227">
        <v>45950</v>
      </c>
      <c r="B6353" s="20" t="s">
        <v>185</v>
      </c>
      <c r="C6353" s="28">
        <v>58892</v>
      </c>
      <c r="D6353" s="56"/>
      <c r="E6353" s="25" t="s">
        <v>1508</v>
      </c>
      <c r="F6353" s="20" t="s">
        <v>79</v>
      </c>
      <c r="H6353" s="23" t="s">
        <v>22</v>
      </c>
      <c r="I6353" s="28" t="s">
        <v>53</v>
      </c>
      <c r="J6353" s="23" t="s">
        <v>113</v>
      </c>
      <c r="K6353" s="156" t="s">
        <v>660</v>
      </c>
      <c r="M6353" s="229">
        <v>0</v>
      </c>
      <c r="N6353" s="229">
        <v>7200</v>
      </c>
      <c r="O6353" s="217">
        <f t="shared" si="97"/>
        <v>77571.019999999204</v>
      </c>
    </row>
    <row r="6354" spans="1:15" ht="22.05" hidden="1" customHeight="1" x14ac:dyDescent="0.2">
      <c r="A6354" s="227">
        <v>45950</v>
      </c>
      <c r="B6354" s="20" t="s">
        <v>185</v>
      </c>
      <c r="C6354" s="28">
        <v>58893</v>
      </c>
      <c r="D6354" s="56"/>
      <c r="E6354" s="25" t="s">
        <v>7105</v>
      </c>
      <c r="F6354" s="20" t="s">
        <v>79</v>
      </c>
      <c r="H6354" s="23" t="s">
        <v>22</v>
      </c>
      <c r="I6354" s="28" t="s">
        <v>103</v>
      </c>
      <c r="J6354" s="23" t="s">
        <v>97</v>
      </c>
      <c r="K6354" s="156" t="s">
        <v>932</v>
      </c>
      <c r="M6354" s="229">
        <v>0</v>
      </c>
      <c r="N6354" s="229">
        <v>1800</v>
      </c>
      <c r="O6354" s="217">
        <f t="shared" si="97"/>
        <v>75771.019999999204</v>
      </c>
    </row>
    <row r="6355" spans="1:15" ht="22.05" hidden="1" customHeight="1" x14ac:dyDescent="0.2">
      <c r="A6355" s="227">
        <v>45950</v>
      </c>
      <c r="B6355" s="20" t="s">
        <v>185</v>
      </c>
      <c r="C6355" s="28">
        <v>58894</v>
      </c>
      <c r="D6355" s="56"/>
      <c r="E6355" s="25" t="s">
        <v>7106</v>
      </c>
      <c r="F6355" s="20" t="s">
        <v>79</v>
      </c>
      <c r="H6355" s="23" t="s">
        <v>22</v>
      </c>
      <c r="I6355" s="28" t="s">
        <v>103</v>
      </c>
      <c r="J6355" s="23" t="s">
        <v>95</v>
      </c>
      <c r="K6355" s="156" t="s">
        <v>368</v>
      </c>
      <c r="M6355" s="229">
        <v>0</v>
      </c>
      <c r="N6355" s="229">
        <v>850</v>
      </c>
      <c r="O6355" s="217">
        <f t="shared" si="97"/>
        <v>74921.019999999204</v>
      </c>
    </row>
    <row r="6356" spans="1:15" ht="22.05" hidden="1" customHeight="1" x14ac:dyDescent="0.2">
      <c r="A6356" s="227">
        <v>45950</v>
      </c>
      <c r="B6356" s="20" t="s">
        <v>185</v>
      </c>
      <c r="C6356" s="28">
        <v>58895</v>
      </c>
      <c r="D6356" s="56"/>
      <c r="E6356" s="25" t="s">
        <v>702</v>
      </c>
      <c r="F6356" s="20" t="s">
        <v>79</v>
      </c>
      <c r="H6356" s="23" t="s">
        <v>22</v>
      </c>
      <c r="I6356" s="28" t="s">
        <v>103</v>
      </c>
      <c r="J6356" s="23" t="s">
        <v>97</v>
      </c>
      <c r="K6356" s="156" t="s">
        <v>7113</v>
      </c>
      <c r="M6356" s="229">
        <v>0</v>
      </c>
      <c r="N6356" s="229">
        <v>4876</v>
      </c>
      <c r="O6356" s="217">
        <f t="shared" si="97"/>
        <v>70045.019999999204</v>
      </c>
    </row>
    <row r="6357" spans="1:15" ht="22.05" hidden="1" customHeight="1" x14ac:dyDescent="0.2">
      <c r="A6357" s="227">
        <v>45950</v>
      </c>
      <c r="B6357" s="20" t="s">
        <v>185</v>
      </c>
      <c r="C6357" s="28">
        <v>58896</v>
      </c>
      <c r="D6357" s="56"/>
      <c r="E6357" s="25" t="s">
        <v>6469</v>
      </c>
      <c r="F6357" s="20" t="s">
        <v>79</v>
      </c>
      <c r="H6357" s="23" t="s">
        <v>22</v>
      </c>
      <c r="I6357" s="28" t="s">
        <v>54</v>
      </c>
      <c r="J6357" s="23" t="s">
        <v>41</v>
      </c>
      <c r="K6357" s="156" t="s">
        <v>210</v>
      </c>
      <c r="M6357" s="229">
        <v>0</v>
      </c>
      <c r="N6357" s="229">
        <v>320</v>
      </c>
      <c r="O6357" s="217">
        <f t="shared" si="97"/>
        <v>69725.019999999204</v>
      </c>
    </row>
    <row r="6358" spans="1:15" ht="22.05" hidden="1" customHeight="1" x14ac:dyDescent="0.2">
      <c r="A6358" s="227">
        <v>45950</v>
      </c>
      <c r="B6358" s="20" t="s">
        <v>185</v>
      </c>
      <c r="C6358" s="28">
        <v>58897</v>
      </c>
      <c r="D6358" s="56"/>
      <c r="E6358" s="25" t="s">
        <v>5376</v>
      </c>
      <c r="F6358" s="20" t="s">
        <v>79</v>
      </c>
      <c r="H6358" s="23" t="s">
        <v>22</v>
      </c>
      <c r="I6358" s="28" t="s">
        <v>103</v>
      </c>
      <c r="J6358" s="23" t="s">
        <v>219</v>
      </c>
      <c r="K6358" s="156" t="s">
        <v>1241</v>
      </c>
      <c r="M6358" s="229">
        <v>0</v>
      </c>
      <c r="N6358" s="229">
        <v>468</v>
      </c>
      <c r="O6358" s="217">
        <f t="shared" si="97"/>
        <v>69257.019999999204</v>
      </c>
    </row>
    <row r="6359" spans="1:15" ht="22.05" hidden="1" customHeight="1" x14ac:dyDescent="0.2">
      <c r="A6359" s="227">
        <v>45950</v>
      </c>
      <c r="B6359" s="20" t="s">
        <v>185</v>
      </c>
      <c r="C6359" s="28">
        <v>58898</v>
      </c>
      <c r="D6359" s="56"/>
      <c r="E6359" s="25" t="s">
        <v>539</v>
      </c>
      <c r="F6359" s="20" t="s">
        <v>79</v>
      </c>
      <c r="H6359" s="23" t="s">
        <v>22</v>
      </c>
      <c r="I6359" s="28" t="s">
        <v>53</v>
      </c>
      <c r="J6359" s="23" t="s">
        <v>112</v>
      </c>
      <c r="K6359" s="156" t="s">
        <v>146</v>
      </c>
      <c r="M6359" s="229">
        <v>0</v>
      </c>
      <c r="N6359" s="229">
        <v>417</v>
      </c>
      <c r="O6359" s="217">
        <f t="shared" si="97"/>
        <v>68840.019999999204</v>
      </c>
    </row>
    <row r="6360" spans="1:15" ht="22.05" hidden="1" customHeight="1" x14ac:dyDescent="0.2">
      <c r="A6360" s="227">
        <v>45950</v>
      </c>
      <c r="B6360" s="20" t="s">
        <v>185</v>
      </c>
      <c r="C6360" s="28">
        <v>58899</v>
      </c>
      <c r="D6360" s="56"/>
      <c r="E6360" s="25" t="s">
        <v>5897</v>
      </c>
      <c r="F6360" s="20" t="s">
        <v>79</v>
      </c>
      <c r="H6360" s="23" t="s">
        <v>22</v>
      </c>
      <c r="I6360" s="28" t="s">
        <v>103</v>
      </c>
      <c r="J6360" s="23" t="s">
        <v>102</v>
      </c>
      <c r="K6360" s="156" t="s">
        <v>973</v>
      </c>
      <c r="M6360" s="229">
        <v>0</v>
      </c>
      <c r="N6360" s="229">
        <v>600</v>
      </c>
      <c r="O6360" s="217">
        <f t="shared" si="97"/>
        <v>68240.019999999204</v>
      </c>
    </row>
    <row r="6361" spans="1:15" ht="22.05" hidden="1" customHeight="1" x14ac:dyDescent="0.2">
      <c r="A6361" s="227">
        <v>45950</v>
      </c>
      <c r="B6361" s="20" t="s">
        <v>185</v>
      </c>
      <c r="C6361" s="28">
        <v>58900</v>
      </c>
      <c r="D6361" s="56"/>
      <c r="E6361" s="25" t="s">
        <v>6382</v>
      </c>
      <c r="F6361" s="20" t="s">
        <v>79</v>
      </c>
      <c r="H6361" s="23" t="s">
        <v>22</v>
      </c>
      <c r="I6361" s="28" t="s">
        <v>103</v>
      </c>
      <c r="J6361" s="23" t="s">
        <v>102</v>
      </c>
      <c r="K6361" s="156" t="s">
        <v>4567</v>
      </c>
      <c r="M6361" s="229">
        <v>0</v>
      </c>
      <c r="N6361" s="229">
        <v>1500</v>
      </c>
      <c r="O6361" s="217">
        <f t="shared" si="97"/>
        <v>66740.019999999204</v>
      </c>
    </row>
    <row r="6362" spans="1:15" ht="22.05" hidden="1" customHeight="1" x14ac:dyDescent="0.2">
      <c r="A6362" s="227">
        <v>45950</v>
      </c>
      <c r="B6362" s="20" t="s">
        <v>185</v>
      </c>
      <c r="C6362" s="28">
        <v>58901</v>
      </c>
      <c r="D6362" s="56"/>
      <c r="E6362" s="25" t="s">
        <v>4827</v>
      </c>
      <c r="F6362" s="20" t="s">
        <v>79</v>
      </c>
      <c r="H6362" s="23" t="s">
        <v>22</v>
      </c>
      <c r="I6362" s="28" t="s">
        <v>56</v>
      </c>
      <c r="J6362" s="23" t="s">
        <v>116</v>
      </c>
      <c r="K6362" s="156" t="s">
        <v>559</v>
      </c>
      <c r="M6362" s="229">
        <v>0</v>
      </c>
      <c r="N6362" s="229">
        <v>500</v>
      </c>
      <c r="O6362" s="217">
        <f t="shared" si="97"/>
        <v>66240.019999999204</v>
      </c>
    </row>
    <row r="6363" spans="1:15" ht="22.05" hidden="1" customHeight="1" x14ac:dyDescent="0.2">
      <c r="A6363" s="227">
        <v>45950</v>
      </c>
      <c r="B6363" s="20" t="s">
        <v>185</v>
      </c>
      <c r="C6363" s="28">
        <v>58902</v>
      </c>
      <c r="D6363" s="56"/>
      <c r="E6363" s="25" t="s">
        <v>7107</v>
      </c>
      <c r="F6363" s="20" t="s">
        <v>79</v>
      </c>
      <c r="H6363" s="23" t="s">
        <v>22</v>
      </c>
      <c r="I6363" s="28" t="s">
        <v>103</v>
      </c>
      <c r="J6363" s="23" t="s">
        <v>92</v>
      </c>
      <c r="K6363" s="156" t="s">
        <v>7114</v>
      </c>
      <c r="M6363" s="229">
        <v>0</v>
      </c>
      <c r="N6363" s="229">
        <v>910</v>
      </c>
      <c r="O6363" s="217">
        <f t="shared" si="97"/>
        <v>65330.019999999204</v>
      </c>
    </row>
    <row r="6364" spans="1:15" ht="22.05" hidden="1" customHeight="1" x14ac:dyDescent="0.2">
      <c r="A6364" s="227">
        <v>45950</v>
      </c>
      <c r="B6364" s="20" t="s">
        <v>185</v>
      </c>
      <c r="C6364" s="28">
        <v>58903</v>
      </c>
      <c r="D6364" s="56"/>
      <c r="E6364" s="25" t="s">
        <v>7108</v>
      </c>
      <c r="F6364" s="20" t="s">
        <v>79</v>
      </c>
      <c r="H6364" s="23" t="s">
        <v>22</v>
      </c>
      <c r="I6364" s="28" t="s">
        <v>55</v>
      </c>
      <c r="J6364" s="23" t="s">
        <v>73</v>
      </c>
      <c r="K6364" s="156" t="s">
        <v>140</v>
      </c>
      <c r="M6364" s="229">
        <v>0</v>
      </c>
      <c r="N6364" s="229">
        <v>1500</v>
      </c>
      <c r="O6364" s="217">
        <f t="shared" si="97"/>
        <v>63830.019999999204</v>
      </c>
    </row>
    <row r="6365" spans="1:15" ht="22.05" hidden="1" customHeight="1" x14ac:dyDescent="0.2">
      <c r="A6365" s="227">
        <v>45950</v>
      </c>
      <c r="B6365" s="20" t="s">
        <v>185</v>
      </c>
      <c r="C6365" s="28">
        <v>58904</v>
      </c>
      <c r="D6365" s="56"/>
      <c r="E6365" s="25" t="s">
        <v>2232</v>
      </c>
      <c r="F6365" s="20" t="s">
        <v>79</v>
      </c>
      <c r="H6365" s="23" t="s">
        <v>21</v>
      </c>
      <c r="I6365" s="28" t="s">
        <v>28</v>
      </c>
      <c r="J6365" s="23" t="s">
        <v>199</v>
      </c>
      <c r="M6365" s="229">
        <v>82140</v>
      </c>
      <c r="N6365" s="229">
        <v>0</v>
      </c>
      <c r="O6365" s="217">
        <f t="shared" si="97"/>
        <v>145970.0199999992</v>
      </c>
    </row>
    <row r="6366" spans="1:15" ht="22.05" hidden="1" customHeight="1" x14ac:dyDescent="0.2">
      <c r="A6366" s="227">
        <v>45951</v>
      </c>
      <c r="B6366" s="20" t="s">
        <v>185</v>
      </c>
      <c r="C6366" s="28">
        <v>58906</v>
      </c>
      <c r="D6366" s="56"/>
      <c r="E6366" s="25" t="s">
        <v>7115</v>
      </c>
      <c r="F6366" s="20" t="s">
        <v>79</v>
      </c>
      <c r="H6366" s="23" t="s">
        <v>22</v>
      </c>
      <c r="I6366" s="28" t="s">
        <v>103</v>
      </c>
      <c r="J6366" s="23" t="s">
        <v>93</v>
      </c>
      <c r="K6366" s="156" t="s">
        <v>205</v>
      </c>
      <c r="M6366" s="229">
        <v>0</v>
      </c>
      <c r="N6366" s="229">
        <v>11280</v>
      </c>
      <c r="O6366" s="217">
        <f t="shared" si="97"/>
        <v>134690.0199999992</v>
      </c>
    </row>
    <row r="6367" spans="1:15" ht="22.05" hidden="1" customHeight="1" x14ac:dyDescent="0.2">
      <c r="A6367" s="227">
        <v>45951</v>
      </c>
      <c r="B6367" s="20" t="s">
        <v>185</v>
      </c>
      <c r="C6367" s="28">
        <v>58907</v>
      </c>
      <c r="D6367" s="56"/>
      <c r="E6367" s="25" t="s">
        <v>7116</v>
      </c>
      <c r="F6367" s="20" t="s">
        <v>79</v>
      </c>
      <c r="H6367" s="23" t="s">
        <v>22</v>
      </c>
      <c r="I6367" s="28" t="s">
        <v>57</v>
      </c>
      <c r="J6367" s="23" t="s">
        <v>87</v>
      </c>
      <c r="K6367" s="156" t="s">
        <v>2246</v>
      </c>
      <c r="M6367" s="229">
        <v>0</v>
      </c>
      <c r="N6367" s="229">
        <v>5000</v>
      </c>
      <c r="O6367" s="217">
        <f t="shared" si="97"/>
        <v>129690.0199999992</v>
      </c>
    </row>
    <row r="6368" spans="1:15" ht="22.05" hidden="1" customHeight="1" x14ac:dyDescent="0.2">
      <c r="A6368" s="227">
        <v>45951</v>
      </c>
      <c r="B6368" s="20" t="s">
        <v>185</v>
      </c>
      <c r="C6368" s="28">
        <v>58908</v>
      </c>
      <c r="D6368" s="56"/>
      <c r="E6368" s="25" t="s">
        <v>7117</v>
      </c>
      <c r="F6368" s="20" t="s">
        <v>79</v>
      </c>
      <c r="H6368" s="23" t="s">
        <v>22</v>
      </c>
      <c r="I6368" s="28" t="s">
        <v>56</v>
      </c>
      <c r="J6368" s="23" t="s">
        <v>116</v>
      </c>
      <c r="K6368" s="156" t="s">
        <v>210</v>
      </c>
      <c r="M6368" s="229">
        <v>0</v>
      </c>
      <c r="N6368" s="229">
        <v>180</v>
      </c>
      <c r="O6368" s="217">
        <f t="shared" si="97"/>
        <v>129510.0199999992</v>
      </c>
    </row>
    <row r="6369" spans="1:15" ht="22.05" hidden="1" customHeight="1" x14ac:dyDescent="0.2">
      <c r="A6369" s="227">
        <v>45951</v>
      </c>
      <c r="B6369" s="20" t="s">
        <v>185</v>
      </c>
      <c r="C6369" s="28">
        <v>58909</v>
      </c>
      <c r="D6369" s="56"/>
      <c r="E6369" s="25" t="s">
        <v>7118</v>
      </c>
      <c r="F6369" s="20" t="s">
        <v>79</v>
      </c>
      <c r="H6369" s="23" t="s">
        <v>22</v>
      </c>
      <c r="I6369" s="28" t="s">
        <v>103</v>
      </c>
      <c r="J6369" s="23" t="s">
        <v>60</v>
      </c>
      <c r="K6369" s="156" t="s">
        <v>1639</v>
      </c>
      <c r="M6369" s="229">
        <v>0</v>
      </c>
      <c r="N6369" s="229">
        <v>7000</v>
      </c>
      <c r="O6369" s="217">
        <f t="shared" si="97"/>
        <v>122510.0199999992</v>
      </c>
    </row>
    <row r="6370" spans="1:15" ht="22.05" hidden="1" customHeight="1" x14ac:dyDescent="0.2">
      <c r="A6370" s="227">
        <v>45951</v>
      </c>
      <c r="B6370" s="20" t="s">
        <v>185</v>
      </c>
      <c r="C6370" s="28">
        <v>58910</v>
      </c>
      <c r="D6370" s="56"/>
      <c r="E6370" s="25" t="s">
        <v>152</v>
      </c>
      <c r="F6370" s="20" t="s">
        <v>79</v>
      </c>
      <c r="H6370" s="23" t="s">
        <v>22</v>
      </c>
      <c r="I6370" s="28" t="s">
        <v>53</v>
      </c>
      <c r="J6370" s="23" t="s">
        <v>113</v>
      </c>
      <c r="K6370" s="156" t="s">
        <v>7123</v>
      </c>
      <c r="M6370" s="229">
        <v>0</v>
      </c>
      <c r="N6370" s="229">
        <v>900</v>
      </c>
      <c r="O6370" s="217">
        <f t="shared" si="97"/>
        <v>121610.0199999992</v>
      </c>
    </row>
    <row r="6371" spans="1:15" ht="22.05" hidden="1" customHeight="1" x14ac:dyDescent="0.2">
      <c r="A6371" s="227">
        <v>45951</v>
      </c>
      <c r="B6371" s="20" t="s">
        <v>185</v>
      </c>
      <c r="C6371" s="28">
        <v>58911</v>
      </c>
      <c r="D6371" s="56"/>
      <c r="E6371" s="25" t="s">
        <v>143</v>
      </c>
      <c r="F6371" s="20" t="s">
        <v>79</v>
      </c>
      <c r="H6371" s="23" t="s">
        <v>22</v>
      </c>
      <c r="I6371" s="28" t="s">
        <v>53</v>
      </c>
      <c r="J6371" s="23" t="s">
        <v>112</v>
      </c>
      <c r="K6371" s="156" t="s">
        <v>144</v>
      </c>
      <c r="M6371" s="229">
        <v>0</v>
      </c>
      <c r="N6371" s="229">
        <v>11450</v>
      </c>
      <c r="O6371" s="217">
        <f t="shared" si="97"/>
        <v>110160.0199999992</v>
      </c>
    </row>
    <row r="6372" spans="1:15" ht="22.05" hidden="1" customHeight="1" x14ac:dyDescent="0.2">
      <c r="A6372" s="227">
        <v>45951</v>
      </c>
      <c r="B6372" s="20" t="s">
        <v>185</v>
      </c>
      <c r="C6372" s="28">
        <v>58912</v>
      </c>
      <c r="D6372" s="56"/>
      <c r="E6372" s="25" t="s">
        <v>3767</v>
      </c>
      <c r="F6372" s="20" t="s">
        <v>79</v>
      </c>
      <c r="H6372" s="23" t="s">
        <v>22</v>
      </c>
      <c r="I6372" s="28" t="s">
        <v>103</v>
      </c>
      <c r="J6372" s="23" t="s">
        <v>219</v>
      </c>
      <c r="K6372" s="156" t="s">
        <v>266</v>
      </c>
      <c r="M6372" s="229">
        <v>0</v>
      </c>
      <c r="N6372" s="229">
        <v>120</v>
      </c>
      <c r="O6372" s="217">
        <f t="shared" si="97"/>
        <v>110040.0199999992</v>
      </c>
    </row>
    <row r="6373" spans="1:15" ht="22.05" hidden="1" customHeight="1" x14ac:dyDescent="0.2">
      <c r="A6373" s="227">
        <v>45951</v>
      </c>
      <c r="B6373" s="20" t="s">
        <v>185</v>
      </c>
      <c r="C6373" s="28">
        <v>58913</v>
      </c>
      <c r="D6373" s="56"/>
      <c r="E6373" s="25" t="s">
        <v>7119</v>
      </c>
      <c r="F6373" s="20" t="s">
        <v>79</v>
      </c>
      <c r="H6373" s="23" t="s">
        <v>22</v>
      </c>
      <c r="I6373" s="28" t="s">
        <v>103</v>
      </c>
      <c r="J6373" s="23" t="s">
        <v>60</v>
      </c>
      <c r="K6373" s="156" t="s">
        <v>133</v>
      </c>
      <c r="M6373" s="229">
        <v>0</v>
      </c>
      <c r="N6373" s="229">
        <v>2400</v>
      </c>
      <c r="O6373" s="217">
        <f t="shared" si="97"/>
        <v>107640.0199999992</v>
      </c>
    </row>
    <row r="6374" spans="1:15" ht="22.05" hidden="1" customHeight="1" x14ac:dyDescent="0.2">
      <c r="A6374" s="227">
        <v>45951</v>
      </c>
      <c r="B6374" s="20" t="s">
        <v>185</v>
      </c>
      <c r="C6374" s="28">
        <v>58914</v>
      </c>
      <c r="D6374" s="56"/>
      <c r="E6374" s="25" t="s">
        <v>7120</v>
      </c>
      <c r="F6374" s="20" t="s">
        <v>79</v>
      </c>
      <c r="H6374" s="23" t="s">
        <v>22</v>
      </c>
      <c r="I6374" s="28" t="s">
        <v>103</v>
      </c>
      <c r="J6374" s="23" t="s">
        <v>92</v>
      </c>
      <c r="K6374" s="156" t="s">
        <v>7124</v>
      </c>
      <c r="M6374" s="229">
        <v>0</v>
      </c>
      <c r="N6374" s="229">
        <v>1200</v>
      </c>
      <c r="O6374" s="217">
        <f t="shared" si="97"/>
        <v>106440.0199999992</v>
      </c>
    </row>
    <row r="6375" spans="1:15" ht="22.05" hidden="1" customHeight="1" x14ac:dyDescent="0.2">
      <c r="A6375" s="227">
        <v>45951</v>
      </c>
      <c r="B6375" s="20" t="s">
        <v>185</v>
      </c>
      <c r="C6375" s="28">
        <v>58915</v>
      </c>
      <c r="D6375" s="56"/>
      <c r="E6375" s="25" t="s">
        <v>7121</v>
      </c>
      <c r="F6375" s="20" t="s">
        <v>79</v>
      </c>
      <c r="H6375" s="23" t="s">
        <v>22</v>
      </c>
      <c r="I6375" s="28" t="s">
        <v>54</v>
      </c>
      <c r="J6375" s="23" t="s">
        <v>61</v>
      </c>
      <c r="K6375" s="156" t="s">
        <v>445</v>
      </c>
      <c r="M6375" s="229">
        <v>0</v>
      </c>
      <c r="N6375" s="229">
        <v>35000</v>
      </c>
      <c r="O6375" s="217">
        <f t="shared" si="97"/>
        <v>71440.019999999204</v>
      </c>
    </row>
    <row r="6376" spans="1:15" ht="22.05" hidden="1" customHeight="1" x14ac:dyDescent="0.2">
      <c r="A6376" s="227">
        <v>45951</v>
      </c>
      <c r="B6376" s="20" t="s">
        <v>185</v>
      </c>
      <c r="C6376" s="28">
        <v>58916</v>
      </c>
      <c r="D6376" s="56"/>
      <c r="E6376" s="25" t="s">
        <v>1013</v>
      </c>
      <c r="F6376" s="20" t="s">
        <v>79</v>
      </c>
      <c r="H6376" s="23" t="s">
        <v>21</v>
      </c>
      <c r="I6376" s="28" t="s">
        <v>28</v>
      </c>
      <c r="J6376" s="23" t="s">
        <v>30</v>
      </c>
      <c r="M6376" s="229">
        <v>137207</v>
      </c>
      <c r="N6376" s="229">
        <v>0</v>
      </c>
      <c r="O6376" s="217">
        <f t="shared" si="97"/>
        <v>208647.0199999992</v>
      </c>
    </row>
    <row r="6377" spans="1:15" ht="22.05" hidden="1" customHeight="1" x14ac:dyDescent="0.2">
      <c r="A6377" s="227">
        <v>45951</v>
      </c>
      <c r="B6377" s="20" t="s">
        <v>185</v>
      </c>
      <c r="C6377" s="28">
        <v>58917</v>
      </c>
      <c r="D6377" s="56"/>
      <c r="E6377" s="25" t="s">
        <v>5376</v>
      </c>
      <c r="F6377" s="20" t="s">
        <v>79</v>
      </c>
      <c r="H6377" s="23" t="s">
        <v>22</v>
      </c>
      <c r="I6377" s="28" t="s">
        <v>103</v>
      </c>
      <c r="J6377" s="23" t="s">
        <v>219</v>
      </c>
      <c r="K6377" s="156" t="s">
        <v>1241</v>
      </c>
      <c r="M6377" s="229">
        <v>0</v>
      </c>
      <c r="N6377" s="229">
        <v>552</v>
      </c>
      <c r="O6377" s="217">
        <f t="shared" si="97"/>
        <v>208095.0199999992</v>
      </c>
    </row>
    <row r="6378" spans="1:15" ht="22.05" hidden="1" customHeight="1" x14ac:dyDescent="0.2">
      <c r="A6378" s="227">
        <v>45951</v>
      </c>
      <c r="B6378" s="20" t="s">
        <v>185</v>
      </c>
      <c r="C6378" s="28">
        <v>58918</v>
      </c>
      <c r="D6378" s="56"/>
      <c r="E6378" s="25" t="s">
        <v>7122</v>
      </c>
      <c r="F6378" s="20" t="s">
        <v>79</v>
      </c>
      <c r="H6378" s="23" t="s">
        <v>22</v>
      </c>
      <c r="I6378" s="28" t="s">
        <v>103</v>
      </c>
      <c r="J6378" s="23" t="s">
        <v>95</v>
      </c>
      <c r="K6378" s="156" t="s">
        <v>153</v>
      </c>
      <c r="M6378" s="229">
        <v>0</v>
      </c>
      <c r="N6378" s="229">
        <v>520</v>
      </c>
      <c r="O6378" s="217">
        <f t="shared" si="97"/>
        <v>207575.0199999992</v>
      </c>
    </row>
    <row r="6379" spans="1:15" ht="22.05" hidden="1" customHeight="1" x14ac:dyDescent="0.2">
      <c r="A6379" s="227">
        <v>45951</v>
      </c>
      <c r="B6379" s="20" t="s">
        <v>185</v>
      </c>
      <c r="C6379" s="28">
        <v>58919</v>
      </c>
      <c r="D6379" s="56"/>
      <c r="E6379" s="25" t="s">
        <v>128</v>
      </c>
      <c r="F6379" s="20" t="s">
        <v>79</v>
      </c>
      <c r="H6379" s="23" t="s">
        <v>22</v>
      </c>
      <c r="I6379" s="28" t="s">
        <v>56</v>
      </c>
      <c r="J6379" s="23" t="s">
        <v>116</v>
      </c>
      <c r="K6379" s="156" t="s">
        <v>129</v>
      </c>
      <c r="M6379" s="229">
        <v>0</v>
      </c>
      <c r="N6379" s="229">
        <v>60</v>
      </c>
      <c r="O6379" s="217">
        <f t="shared" si="97"/>
        <v>207515.0199999992</v>
      </c>
    </row>
    <row r="6380" spans="1:15" ht="22.05" hidden="1" customHeight="1" x14ac:dyDescent="0.2">
      <c r="A6380" s="227">
        <v>45952</v>
      </c>
      <c r="B6380" s="20" t="s">
        <v>185</v>
      </c>
      <c r="C6380" s="28">
        <v>58921</v>
      </c>
      <c r="D6380" s="56"/>
      <c r="E6380" s="25" t="s">
        <v>379</v>
      </c>
      <c r="F6380" s="20" t="s">
        <v>79</v>
      </c>
      <c r="H6380" s="23" t="s">
        <v>22</v>
      </c>
      <c r="I6380" s="28" t="s">
        <v>103</v>
      </c>
      <c r="J6380" s="23" t="s">
        <v>95</v>
      </c>
      <c r="K6380" s="156" t="s">
        <v>210</v>
      </c>
      <c r="M6380" s="229">
        <v>0</v>
      </c>
      <c r="N6380" s="229">
        <v>290</v>
      </c>
      <c r="O6380" s="217">
        <f t="shared" si="97"/>
        <v>207225.0199999992</v>
      </c>
    </row>
    <row r="6381" spans="1:15" ht="22.05" hidden="1" customHeight="1" x14ac:dyDescent="0.2">
      <c r="A6381" s="227">
        <v>45952</v>
      </c>
      <c r="B6381" s="20" t="s">
        <v>185</v>
      </c>
      <c r="C6381" s="28">
        <v>58922</v>
      </c>
      <c r="D6381" s="56"/>
      <c r="E6381" s="25" t="s">
        <v>7125</v>
      </c>
      <c r="F6381" s="20" t="s">
        <v>79</v>
      </c>
      <c r="H6381" s="23" t="s">
        <v>22</v>
      </c>
      <c r="I6381" s="28" t="s">
        <v>58</v>
      </c>
      <c r="J6381" s="23" t="s">
        <v>101</v>
      </c>
      <c r="K6381" s="156" t="s">
        <v>205</v>
      </c>
      <c r="M6381" s="229">
        <v>0</v>
      </c>
      <c r="N6381" s="229">
        <v>10000</v>
      </c>
      <c r="O6381" s="217">
        <f t="shared" si="97"/>
        <v>197225.0199999992</v>
      </c>
    </row>
    <row r="6382" spans="1:15" ht="22.05" hidden="1" customHeight="1" x14ac:dyDescent="0.2">
      <c r="A6382" s="227">
        <v>45952</v>
      </c>
      <c r="B6382" s="20" t="s">
        <v>185</v>
      </c>
      <c r="C6382" s="28">
        <v>58923</v>
      </c>
      <c r="D6382" s="56"/>
      <c r="E6382" s="25" t="s">
        <v>143</v>
      </c>
      <c r="F6382" s="20" t="s">
        <v>79</v>
      </c>
      <c r="H6382" s="23" t="s">
        <v>22</v>
      </c>
      <c r="I6382" s="28" t="s">
        <v>53</v>
      </c>
      <c r="J6382" s="23" t="s">
        <v>112</v>
      </c>
      <c r="K6382" s="156" t="s">
        <v>144</v>
      </c>
      <c r="M6382" s="229">
        <v>0</v>
      </c>
      <c r="N6382" s="229">
        <v>12220</v>
      </c>
      <c r="O6382" s="217">
        <f t="shared" si="97"/>
        <v>185005.0199999992</v>
      </c>
    </row>
    <row r="6383" spans="1:15" ht="22.05" hidden="1" customHeight="1" x14ac:dyDescent="0.2">
      <c r="A6383" s="227">
        <v>45952</v>
      </c>
      <c r="B6383" s="20" t="s">
        <v>185</v>
      </c>
      <c r="C6383" s="28">
        <v>58924</v>
      </c>
      <c r="D6383" s="56"/>
      <c r="E6383" s="25" t="s">
        <v>7126</v>
      </c>
      <c r="F6383" s="20" t="s">
        <v>79</v>
      </c>
      <c r="H6383" s="23" t="s">
        <v>22</v>
      </c>
      <c r="I6383" s="28" t="s">
        <v>81</v>
      </c>
      <c r="J6383" s="23" t="s">
        <v>200</v>
      </c>
      <c r="K6383" s="156" t="s">
        <v>122</v>
      </c>
      <c r="M6383" s="229">
        <v>0</v>
      </c>
      <c r="N6383" s="590">
        <v>5000</v>
      </c>
      <c r="O6383" s="217">
        <f t="shared" si="97"/>
        <v>180005.0199999992</v>
      </c>
    </row>
    <row r="6384" spans="1:15" ht="22.05" hidden="1" customHeight="1" x14ac:dyDescent="0.2">
      <c r="A6384" s="227">
        <v>45952</v>
      </c>
      <c r="B6384" s="20" t="s">
        <v>185</v>
      </c>
      <c r="C6384" s="28">
        <v>58924</v>
      </c>
      <c r="D6384" s="56"/>
      <c r="E6384" s="25" t="s">
        <v>7126</v>
      </c>
      <c r="F6384" s="20" t="s">
        <v>79</v>
      </c>
      <c r="H6384" s="23" t="s">
        <v>22</v>
      </c>
      <c r="I6384" s="28" t="s">
        <v>57</v>
      </c>
      <c r="J6384" s="23" t="s">
        <v>85</v>
      </c>
      <c r="K6384" s="156" t="s">
        <v>122</v>
      </c>
      <c r="M6384" s="229">
        <v>0</v>
      </c>
      <c r="N6384" s="229">
        <v>15</v>
      </c>
      <c r="O6384" s="217">
        <f t="shared" si="97"/>
        <v>179990.0199999992</v>
      </c>
    </row>
    <row r="6385" spans="1:15" ht="22.05" hidden="1" customHeight="1" x14ac:dyDescent="0.2">
      <c r="A6385" s="227">
        <v>45952</v>
      </c>
      <c r="B6385" s="20" t="s">
        <v>185</v>
      </c>
      <c r="C6385" s="28">
        <v>58925</v>
      </c>
      <c r="D6385" s="56"/>
      <c r="E6385" s="25" t="s">
        <v>522</v>
      </c>
      <c r="F6385" s="20" t="s">
        <v>79</v>
      </c>
      <c r="H6385" s="23" t="s">
        <v>22</v>
      </c>
      <c r="I6385" s="28" t="s">
        <v>80</v>
      </c>
      <c r="J6385" s="23" t="s">
        <v>66</v>
      </c>
      <c r="K6385" s="156" t="s">
        <v>529</v>
      </c>
      <c r="M6385" s="229">
        <v>0</v>
      </c>
      <c r="N6385" s="229">
        <v>1875</v>
      </c>
      <c r="O6385" s="217">
        <f t="shared" si="97"/>
        <v>178115.0199999992</v>
      </c>
    </row>
    <row r="6386" spans="1:15" ht="22.05" hidden="1" customHeight="1" x14ac:dyDescent="0.2">
      <c r="A6386" s="227">
        <v>45952</v>
      </c>
      <c r="B6386" s="20" t="s">
        <v>185</v>
      </c>
      <c r="C6386" s="28">
        <v>58926</v>
      </c>
      <c r="D6386" s="56"/>
      <c r="E6386" s="25" t="s">
        <v>2358</v>
      </c>
      <c r="F6386" s="20" t="s">
        <v>79</v>
      </c>
      <c r="H6386" s="23" t="s">
        <v>22</v>
      </c>
      <c r="I6386" s="28" t="s">
        <v>54</v>
      </c>
      <c r="J6386" s="23" t="s">
        <v>41</v>
      </c>
      <c r="K6386" s="156" t="s">
        <v>465</v>
      </c>
      <c r="M6386" s="229">
        <v>0</v>
      </c>
      <c r="N6386" s="229">
        <v>2823</v>
      </c>
      <c r="O6386" s="217">
        <f t="shared" si="97"/>
        <v>175292.0199999992</v>
      </c>
    </row>
    <row r="6387" spans="1:15" ht="22.05" hidden="1" customHeight="1" x14ac:dyDescent="0.2">
      <c r="A6387" s="227">
        <v>45952</v>
      </c>
      <c r="B6387" s="20" t="s">
        <v>185</v>
      </c>
      <c r="C6387" s="28">
        <v>58927</v>
      </c>
      <c r="D6387" s="56"/>
      <c r="E6387" s="25" t="s">
        <v>157</v>
      </c>
      <c r="F6387" s="20" t="s">
        <v>79</v>
      </c>
      <c r="H6387" s="23" t="s">
        <v>22</v>
      </c>
      <c r="I6387" s="28" t="s">
        <v>103</v>
      </c>
      <c r="J6387" s="23" t="s">
        <v>60</v>
      </c>
      <c r="K6387" s="156" t="s">
        <v>135</v>
      </c>
      <c r="M6387" s="229">
        <v>0</v>
      </c>
      <c r="N6387" s="229">
        <v>550</v>
      </c>
      <c r="O6387" s="217">
        <f t="shared" si="97"/>
        <v>174742.0199999992</v>
      </c>
    </row>
    <row r="6388" spans="1:15" ht="22.05" hidden="1" customHeight="1" x14ac:dyDescent="0.2">
      <c r="A6388" s="227">
        <v>45952</v>
      </c>
      <c r="B6388" s="20" t="s">
        <v>185</v>
      </c>
      <c r="C6388" s="28">
        <v>58928</v>
      </c>
      <c r="D6388" s="56"/>
      <c r="E6388" s="25" t="s">
        <v>7127</v>
      </c>
      <c r="F6388" s="20" t="s">
        <v>79</v>
      </c>
      <c r="H6388" s="23" t="s">
        <v>22</v>
      </c>
      <c r="I6388" s="28" t="s">
        <v>55</v>
      </c>
      <c r="J6388" s="23" t="s">
        <v>73</v>
      </c>
      <c r="K6388" s="156" t="s">
        <v>7134</v>
      </c>
      <c r="M6388" s="229">
        <v>0</v>
      </c>
      <c r="N6388" s="229">
        <v>10334</v>
      </c>
      <c r="O6388" s="217">
        <f t="shared" si="97"/>
        <v>164408.0199999992</v>
      </c>
    </row>
    <row r="6389" spans="1:15" ht="22.05" hidden="1" customHeight="1" x14ac:dyDescent="0.2">
      <c r="A6389" s="227">
        <v>45952</v>
      </c>
      <c r="B6389" s="20" t="s">
        <v>185</v>
      </c>
      <c r="C6389" s="28">
        <v>58929</v>
      </c>
      <c r="D6389" s="56"/>
      <c r="E6389" s="25" t="s">
        <v>4637</v>
      </c>
      <c r="F6389" s="20" t="s">
        <v>79</v>
      </c>
      <c r="H6389" s="23" t="s">
        <v>22</v>
      </c>
      <c r="I6389" s="28" t="s">
        <v>55</v>
      </c>
      <c r="J6389" s="23" t="s">
        <v>261</v>
      </c>
      <c r="K6389" s="156" t="s">
        <v>1421</v>
      </c>
      <c r="M6389" s="229">
        <v>0</v>
      </c>
      <c r="N6389" s="229">
        <v>4500</v>
      </c>
      <c r="O6389" s="217">
        <f t="shared" si="97"/>
        <v>159908.0199999992</v>
      </c>
    </row>
    <row r="6390" spans="1:15" ht="22.05" hidden="1" customHeight="1" x14ac:dyDescent="0.2">
      <c r="A6390" s="227">
        <v>45952</v>
      </c>
      <c r="B6390" s="20" t="s">
        <v>185</v>
      </c>
      <c r="C6390" s="28">
        <v>58930</v>
      </c>
      <c r="D6390" s="56"/>
      <c r="E6390" s="25" t="s">
        <v>7128</v>
      </c>
      <c r="F6390" s="20" t="s">
        <v>79</v>
      </c>
      <c r="H6390" s="23" t="s">
        <v>22</v>
      </c>
      <c r="I6390" s="28" t="s">
        <v>55</v>
      </c>
      <c r="J6390" s="23" t="s">
        <v>73</v>
      </c>
      <c r="K6390" s="156" t="s">
        <v>140</v>
      </c>
      <c r="M6390" s="229">
        <v>0</v>
      </c>
      <c r="N6390" s="229">
        <v>1500</v>
      </c>
      <c r="O6390" s="217">
        <f t="shared" si="97"/>
        <v>158408.0199999992</v>
      </c>
    </row>
    <row r="6391" spans="1:15" ht="22.05" hidden="1" customHeight="1" x14ac:dyDescent="0.2">
      <c r="A6391" s="227">
        <v>45952</v>
      </c>
      <c r="B6391" s="20" t="s">
        <v>185</v>
      </c>
      <c r="C6391" s="28">
        <v>58931</v>
      </c>
      <c r="D6391" s="56"/>
      <c r="E6391" s="25" t="s">
        <v>7129</v>
      </c>
      <c r="F6391" s="20" t="s">
        <v>79</v>
      </c>
      <c r="H6391" s="23" t="s">
        <v>22</v>
      </c>
      <c r="I6391" s="28" t="s">
        <v>55</v>
      </c>
      <c r="J6391" s="23" t="s">
        <v>261</v>
      </c>
      <c r="K6391" s="156" t="s">
        <v>806</v>
      </c>
      <c r="M6391" s="229">
        <v>0</v>
      </c>
      <c r="N6391" s="229">
        <v>6000</v>
      </c>
      <c r="O6391" s="217">
        <f t="shared" si="97"/>
        <v>152408.0199999992</v>
      </c>
    </row>
    <row r="6392" spans="1:15" ht="22.05" hidden="1" customHeight="1" x14ac:dyDescent="0.2">
      <c r="A6392" s="227">
        <v>45952</v>
      </c>
      <c r="B6392" s="20" t="s">
        <v>185</v>
      </c>
      <c r="C6392" s="28">
        <v>58932</v>
      </c>
      <c r="D6392" s="56"/>
      <c r="E6392" s="25" t="s">
        <v>3655</v>
      </c>
      <c r="F6392" s="20" t="s">
        <v>79</v>
      </c>
      <c r="H6392" s="23" t="s">
        <v>22</v>
      </c>
      <c r="I6392" s="28" t="s">
        <v>103</v>
      </c>
      <c r="J6392" s="23" t="s">
        <v>219</v>
      </c>
      <c r="K6392" s="156" t="s">
        <v>266</v>
      </c>
      <c r="M6392" s="229">
        <v>0</v>
      </c>
      <c r="N6392" s="229">
        <v>385</v>
      </c>
      <c r="O6392" s="217">
        <f t="shared" si="97"/>
        <v>152023.0199999992</v>
      </c>
    </row>
    <row r="6393" spans="1:15" ht="22.05" hidden="1" customHeight="1" x14ac:dyDescent="0.2">
      <c r="A6393" s="227">
        <v>45952</v>
      </c>
      <c r="B6393" s="20" t="s">
        <v>185</v>
      </c>
      <c r="C6393" s="28">
        <v>58933</v>
      </c>
      <c r="D6393" s="56"/>
      <c r="E6393" s="25" t="s">
        <v>131</v>
      </c>
      <c r="F6393" s="20" t="s">
        <v>79</v>
      </c>
      <c r="H6393" s="23" t="s">
        <v>22</v>
      </c>
      <c r="I6393" s="28" t="s">
        <v>103</v>
      </c>
      <c r="J6393" s="23" t="s">
        <v>214</v>
      </c>
      <c r="K6393" s="156" t="s">
        <v>132</v>
      </c>
      <c r="M6393" s="229">
        <v>0</v>
      </c>
      <c r="N6393" s="229">
        <v>400</v>
      </c>
      <c r="O6393" s="217">
        <f t="shared" si="97"/>
        <v>151623.0199999992</v>
      </c>
    </row>
    <row r="6394" spans="1:15" ht="22.05" hidden="1" customHeight="1" x14ac:dyDescent="0.2">
      <c r="A6394" s="227">
        <v>45952</v>
      </c>
      <c r="B6394" s="20" t="s">
        <v>185</v>
      </c>
      <c r="C6394" s="28">
        <v>58934</v>
      </c>
      <c r="D6394" s="56"/>
      <c r="E6394" s="25" t="s">
        <v>297</v>
      </c>
      <c r="F6394" s="20" t="s">
        <v>79</v>
      </c>
      <c r="H6394" s="23" t="s">
        <v>22</v>
      </c>
      <c r="I6394" s="28" t="s">
        <v>80</v>
      </c>
      <c r="J6394" s="23" t="s">
        <v>66</v>
      </c>
      <c r="K6394" s="156" t="s">
        <v>139</v>
      </c>
      <c r="M6394" s="229">
        <v>0</v>
      </c>
      <c r="N6394" s="229">
        <v>650</v>
      </c>
      <c r="O6394" s="217">
        <f t="shared" si="97"/>
        <v>150973.0199999992</v>
      </c>
    </row>
    <row r="6395" spans="1:15" ht="22.05" hidden="1" customHeight="1" x14ac:dyDescent="0.2">
      <c r="A6395" s="227">
        <v>45952</v>
      </c>
      <c r="B6395" s="20" t="s">
        <v>185</v>
      </c>
      <c r="C6395" s="28">
        <v>58935</v>
      </c>
      <c r="D6395" s="56"/>
      <c r="E6395" s="25" t="s">
        <v>154</v>
      </c>
      <c r="F6395" s="20" t="s">
        <v>79</v>
      </c>
      <c r="H6395" s="23" t="s">
        <v>22</v>
      </c>
      <c r="I6395" s="28" t="s">
        <v>103</v>
      </c>
      <c r="J6395" s="23" t="s">
        <v>219</v>
      </c>
      <c r="K6395" s="156" t="s">
        <v>1241</v>
      </c>
      <c r="M6395" s="229">
        <v>0</v>
      </c>
      <c r="N6395" s="229">
        <v>250</v>
      </c>
      <c r="O6395" s="217">
        <f t="shared" si="97"/>
        <v>150723.0199999992</v>
      </c>
    </row>
    <row r="6396" spans="1:15" ht="22.05" hidden="1" customHeight="1" x14ac:dyDescent="0.2">
      <c r="A6396" s="227">
        <v>45952</v>
      </c>
      <c r="B6396" s="20" t="s">
        <v>185</v>
      </c>
      <c r="C6396" s="28">
        <v>58936</v>
      </c>
      <c r="D6396" s="56"/>
      <c r="E6396" s="25" t="s">
        <v>7130</v>
      </c>
      <c r="F6396" s="20" t="s">
        <v>79</v>
      </c>
      <c r="H6396" s="23" t="s">
        <v>22</v>
      </c>
      <c r="I6396" s="28" t="s">
        <v>103</v>
      </c>
      <c r="J6396" s="23" t="s">
        <v>93</v>
      </c>
      <c r="K6396" s="156" t="s">
        <v>1704</v>
      </c>
      <c r="M6396" s="229">
        <v>0</v>
      </c>
      <c r="N6396" s="229">
        <v>480</v>
      </c>
      <c r="O6396" s="217">
        <f t="shared" si="97"/>
        <v>150243.0199999992</v>
      </c>
    </row>
    <row r="6397" spans="1:15" ht="22.05" hidden="1" customHeight="1" x14ac:dyDescent="0.2">
      <c r="A6397" s="227">
        <v>45952</v>
      </c>
      <c r="B6397" s="20" t="s">
        <v>185</v>
      </c>
      <c r="C6397" s="28">
        <v>58937</v>
      </c>
      <c r="D6397" s="56"/>
      <c r="E6397" s="25" t="s">
        <v>7131</v>
      </c>
      <c r="F6397" s="20" t="s">
        <v>79</v>
      </c>
      <c r="H6397" s="23" t="s">
        <v>22</v>
      </c>
      <c r="I6397" s="28" t="s">
        <v>54</v>
      </c>
      <c r="J6397" s="23" t="s">
        <v>64</v>
      </c>
      <c r="K6397" s="156" t="s">
        <v>1257</v>
      </c>
      <c r="M6397" s="229">
        <v>0</v>
      </c>
      <c r="N6397" s="229">
        <v>2000</v>
      </c>
      <c r="O6397" s="217">
        <f t="shared" si="97"/>
        <v>148243.0199999992</v>
      </c>
    </row>
    <row r="6398" spans="1:15" ht="22.05" hidden="1" customHeight="1" x14ac:dyDescent="0.2">
      <c r="A6398" s="227">
        <v>45952</v>
      </c>
      <c r="B6398" s="20" t="s">
        <v>185</v>
      </c>
      <c r="C6398" s="28">
        <v>58938</v>
      </c>
      <c r="D6398" s="56"/>
      <c r="E6398" s="25" t="s">
        <v>7132</v>
      </c>
      <c r="F6398" s="20" t="s">
        <v>79</v>
      </c>
      <c r="H6398" s="23" t="s">
        <v>22</v>
      </c>
      <c r="I6398" s="28" t="s">
        <v>103</v>
      </c>
      <c r="J6398" s="23" t="s">
        <v>60</v>
      </c>
      <c r="K6398" s="156" t="s">
        <v>5883</v>
      </c>
      <c r="M6398" s="229">
        <v>0</v>
      </c>
      <c r="N6398" s="229">
        <v>5320</v>
      </c>
      <c r="O6398" s="217">
        <f t="shared" si="97"/>
        <v>142923.0199999992</v>
      </c>
    </row>
    <row r="6399" spans="1:15" ht="22.05" hidden="1" customHeight="1" x14ac:dyDescent="0.2">
      <c r="A6399" s="227">
        <v>45952</v>
      </c>
      <c r="B6399" s="20" t="s">
        <v>185</v>
      </c>
      <c r="C6399" s="28">
        <v>58939</v>
      </c>
      <c r="D6399" s="56"/>
      <c r="E6399" s="25" t="s">
        <v>7133</v>
      </c>
      <c r="F6399" s="20" t="s">
        <v>79</v>
      </c>
      <c r="H6399" s="23" t="s">
        <v>22</v>
      </c>
      <c r="I6399" s="28" t="s">
        <v>103</v>
      </c>
      <c r="J6399" s="23" t="s">
        <v>60</v>
      </c>
      <c r="K6399" s="156" t="s">
        <v>7135</v>
      </c>
      <c r="M6399" s="229">
        <v>0</v>
      </c>
      <c r="N6399" s="229">
        <v>2372</v>
      </c>
      <c r="O6399" s="217">
        <f t="shared" si="97"/>
        <v>140551.0199999992</v>
      </c>
    </row>
    <row r="6400" spans="1:15" ht="22.05" hidden="1" customHeight="1" x14ac:dyDescent="0.2">
      <c r="A6400" s="227">
        <v>45953</v>
      </c>
      <c r="B6400" s="20" t="s">
        <v>185</v>
      </c>
      <c r="C6400" s="28">
        <v>58941</v>
      </c>
      <c r="D6400" s="56"/>
      <c r="E6400" s="25" t="s">
        <v>7136</v>
      </c>
      <c r="F6400" s="20" t="s">
        <v>79</v>
      </c>
      <c r="H6400" s="23" t="s">
        <v>22</v>
      </c>
      <c r="I6400" s="28" t="s">
        <v>103</v>
      </c>
      <c r="J6400" s="23" t="s">
        <v>102</v>
      </c>
      <c r="K6400" s="156" t="s">
        <v>1405</v>
      </c>
      <c r="M6400" s="229">
        <v>0</v>
      </c>
      <c r="N6400" s="229">
        <v>1400</v>
      </c>
      <c r="O6400" s="217">
        <f t="shared" si="97"/>
        <v>139151.0199999992</v>
      </c>
    </row>
    <row r="6401" spans="1:15" ht="22.05" hidden="1" customHeight="1" x14ac:dyDescent="0.2">
      <c r="A6401" s="227">
        <v>45953</v>
      </c>
      <c r="B6401" s="20" t="s">
        <v>185</v>
      </c>
      <c r="C6401" s="28">
        <v>58942</v>
      </c>
      <c r="D6401" s="56"/>
      <c r="E6401" s="25" t="s">
        <v>154</v>
      </c>
      <c r="F6401" s="20" t="s">
        <v>79</v>
      </c>
      <c r="H6401" s="23" t="s">
        <v>22</v>
      </c>
      <c r="I6401" s="28" t="s">
        <v>103</v>
      </c>
      <c r="J6401" s="23" t="s">
        <v>219</v>
      </c>
      <c r="K6401" s="156" t="s">
        <v>1241</v>
      </c>
      <c r="M6401" s="229">
        <v>0</v>
      </c>
      <c r="N6401" s="229">
        <v>310</v>
      </c>
      <c r="O6401" s="217">
        <f t="shared" si="97"/>
        <v>138841.0199999992</v>
      </c>
    </row>
    <row r="6402" spans="1:15" ht="22.05" hidden="1" customHeight="1" x14ac:dyDescent="0.2">
      <c r="A6402" s="227">
        <v>45953</v>
      </c>
      <c r="B6402" s="20" t="s">
        <v>185</v>
      </c>
      <c r="C6402" s="28">
        <v>58943</v>
      </c>
      <c r="D6402" s="56"/>
      <c r="E6402" s="25" t="s">
        <v>7137</v>
      </c>
      <c r="F6402" s="20" t="s">
        <v>79</v>
      </c>
      <c r="H6402" s="23" t="s">
        <v>22</v>
      </c>
      <c r="I6402" s="28" t="s">
        <v>80</v>
      </c>
      <c r="J6402" s="23" t="s">
        <v>66</v>
      </c>
      <c r="K6402" s="156" t="s">
        <v>445</v>
      </c>
      <c r="M6402" s="229">
        <v>0</v>
      </c>
      <c r="N6402" s="229">
        <v>2500</v>
      </c>
      <c r="O6402" s="217">
        <f t="shared" ref="O6402:O6465" si="98">O6401+M6402-N6402</f>
        <v>136341.0199999992</v>
      </c>
    </row>
    <row r="6403" spans="1:15" ht="22.05" hidden="1" customHeight="1" x14ac:dyDescent="0.2">
      <c r="A6403" s="227">
        <v>45953</v>
      </c>
      <c r="B6403" s="20" t="s">
        <v>185</v>
      </c>
      <c r="C6403" s="28">
        <v>58944</v>
      </c>
      <c r="D6403" s="56"/>
      <c r="E6403" s="25" t="s">
        <v>7138</v>
      </c>
      <c r="F6403" s="20" t="s">
        <v>79</v>
      </c>
      <c r="H6403" s="23" t="s">
        <v>22</v>
      </c>
      <c r="I6403" s="28" t="s">
        <v>103</v>
      </c>
      <c r="J6403" s="23" t="s">
        <v>97</v>
      </c>
      <c r="K6403" s="156" t="s">
        <v>153</v>
      </c>
      <c r="M6403" s="229">
        <v>0</v>
      </c>
      <c r="N6403" s="229">
        <v>1600</v>
      </c>
      <c r="O6403" s="217">
        <f t="shared" si="98"/>
        <v>134741.0199999992</v>
      </c>
    </row>
    <row r="6404" spans="1:15" ht="22.05" hidden="1" customHeight="1" x14ac:dyDescent="0.2">
      <c r="A6404" s="227">
        <v>45953</v>
      </c>
      <c r="B6404" s="20" t="s">
        <v>185</v>
      </c>
      <c r="C6404" s="28">
        <v>58945</v>
      </c>
      <c r="D6404" s="56"/>
      <c r="E6404" s="25" t="s">
        <v>7139</v>
      </c>
      <c r="F6404" s="20" t="s">
        <v>79</v>
      </c>
      <c r="H6404" s="23" t="s">
        <v>22</v>
      </c>
      <c r="I6404" s="28" t="s">
        <v>55</v>
      </c>
      <c r="J6404" s="23" t="s">
        <v>261</v>
      </c>
      <c r="K6404" s="156" t="s">
        <v>7157</v>
      </c>
      <c r="M6404" s="229">
        <v>0</v>
      </c>
      <c r="N6404" s="229">
        <v>4000</v>
      </c>
      <c r="O6404" s="217">
        <f t="shared" si="98"/>
        <v>130741.0199999992</v>
      </c>
    </row>
    <row r="6405" spans="1:15" ht="22.05" hidden="1" customHeight="1" x14ac:dyDescent="0.2">
      <c r="A6405" s="227">
        <v>45953</v>
      </c>
      <c r="B6405" s="20" t="s">
        <v>185</v>
      </c>
      <c r="C6405" s="28">
        <v>58946</v>
      </c>
      <c r="D6405" s="56"/>
      <c r="E6405" s="25" t="s">
        <v>7140</v>
      </c>
      <c r="F6405" s="20" t="s">
        <v>79</v>
      </c>
      <c r="H6405" s="23" t="s">
        <v>22</v>
      </c>
      <c r="I6405" s="28" t="s">
        <v>55</v>
      </c>
      <c r="J6405" s="23" t="s">
        <v>73</v>
      </c>
      <c r="K6405" s="156" t="s">
        <v>7158</v>
      </c>
      <c r="M6405" s="229">
        <v>0</v>
      </c>
      <c r="N6405" s="229">
        <v>9707</v>
      </c>
      <c r="O6405" s="217">
        <f t="shared" si="98"/>
        <v>121034.0199999992</v>
      </c>
    </row>
    <row r="6406" spans="1:15" ht="22.05" hidden="1" customHeight="1" x14ac:dyDescent="0.2">
      <c r="A6406" s="227">
        <v>45953</v>
      </c>
      <c r="B6406" s="20" t="s">
        <v>185</v>
      </c>
      <c r="C6406" s="28">
        <v>58947</v>
      </c>
      <c r="D6406" s="56"/>
      <c r="E6406" s="25" t="s">
        <v>7141</v>
      </c>
      <c r="F6406" s="20" t="s">
        <v>79</v>
      </c>
      <c r="H6406" s="23" t="s">
        <v>22</v>
      </c>
      <c r="I6406" s="28" t="s">
        <v>55</v>
      </c>
      <c r="J6406" s="23" t="s">
        <v>73</v>
      </c>
      <c r="K6406" s="156" t="s">
        <v>1442</v>
      </c>
      <c r="M6406" s="229">
        <v>0</v>
      </c>
      <c r="N6406" s="229">
        <v>1500</v>
      </c>
      <c r="O6406" s="217">
        <f t="shared" si="98"/>
        <v>119534.0199999992</v>
      </c>
    </row>
    <row r="6407" spans="1:15" ht="22.05" hidden="1" customHeight="1" x14ac:dyDescent="0.2">
      <c r="A6407" s="227">
        <v>45953</v>
      </c>
      <c r="B6407" s="20" t="s">
        <v>185</v>
      </c>
      <c r="C6407" s="28">
        <v>58948</v>
      </c>
      <c r="D6407" s="56"/>
      <c r="E6407" s="25" t="s">
        <v>393</v>
      </c>
      <c r="F6407" s="20" t="s">
        <v>79</v>
      </c>
      <c r="H6407" s="23" t="s">
        <v>22</v>
      </c>
      <c r="I6407" s="28" t="s">
        <v>103</v>
      </c>
      <c r="J6407" s="23" t="s">
        <v>219</v>
      </c>
      <c r="K6407" s="156" t="s">
        <v>266</v>
      </c>
      <c r="M6407" s="229">
        <v>0</v>
      </c>
      <c r="N6407" s="229">
        <v>540</v>
      </c>
      <c r="O6407" s="217">
        <f t="shared" si="98"/>
        <v>118994.0199999992</v>
      </c>
    </row>
    <row r="6408" spans="1:15" ht="22.05" hidden="1" customHeight="1" x14ac:dyDescent="0.2">
      <c r="A6408" s="227">
        <v>45953</v>
      </c>
      <c r="B6408" s="20" t="s">
        <v>185</v>
      </c>
      <c r="C6408" s="28">
        <v>58949</v>
      </c>
      <c r="D6408" s="56"/>
      <c r="E6408" s="25" t="s">
        <v>7142</v>
      </c>
      <c r="F6408" s="20" t="s">
        <v>79</v>
      </c>
      <c r="H6408" s="23" t="s">
        <v>22</v>
      </c>
      <c r="I6408" s="28" t="s">
        <v>103</v>
      </c>
      <c r="J6408" s="23" t="s">
        <v>60</v>
      </c>
      <c r="K6408" s="156" t="s">
        <v>135</v>
      </c>
      <c r="M6408" s="229">
        <v>0</v>
      </c>
      <c r="N6408" s="229">
        <v>700</v>
      </c>
      <c r="O6408" s="217">
        <f t="shared" si="98"/>
        <v>118294.0199999992</v>
      </c>
    </row>
    <row r="6409" spans="1:15" ht="22.05" hidden="1" customHeight="1" x14ac:dyDescent="0.2">
      <c r="A6409" s="227">
        <v>45953</v>
      </c>
      <c r="B6409" s="20" t="s">
        <v>185</v>
      </c>
      <c r="C6409" s="28">
        <v>58950</v>
      </c>
      <c r="D6409" s="56"/>
      <c r="E6409" s="25" t="s">
        <v>7143</v>
      </c>
      <c r="F6409" s="20" t="s">
        <v>79</v>
      </c>
      <c r="H6409" s="23" t="s">
        <v>22</v>
      </c>
      <c r="I6409" s="28" t="s">
        <v>54</v>
      </c>
      <c r="J6409" s="23" t="s">
        <v>63</v>
      </c>
      <c r="K6409" s="156" t="s">
        <v>235</v>
      </c>
      <c r="M6409" s="229">
        <v>0</v>
      </c>
      <c r="N6409" s="229">
        <v>460</v>
      </c>
      <c r="O6409" s="217">
        <f t="shared" si="98"/>
        <v>117834.0199999992</v>
      </c>
    </row>
    <row r="6410" spans="1:15" ht="22.05" hidden="1" customHeight="1" x14ac:dyDescent="0.2">
      <c r="A6410" s="227">
        <v>45953</v>
      </c>
      <c r="B6410" s="20" t="s">
        <v>185</v>
      </c>
      <c r="C6410" s="28">
        <v>58951</v>
      </c>
      <c r="D6410" s="56"/>
      <c r="E6410" s="25" t="s">
        <v>7144</v>
      </c>
      <c r="F6410" s="20" t="s">
        <v>79</v>
      </c>
      <c r="H6410" s="23" t="s">
        <v>22</v>
      </c>
      <c r="I6410" s="28" t="s">
        <v>54</v>
      </c>
      <c r="J6410" s="23" t="s">
        <v>64</v>
      </c>
      <c r="K6410" s="156" t="s">
        <v>1257</v>
      </c>
      <c r="M6410" s="229">
        <v>0</v>
      </c>
      <c r="N6410" s="229">
        <v>8750</v>
      </c>
      <c r="O6410" s="217">
        <f t="shared" si="98"/>
        <v>109084.0199999992</v>
      </c>
    </row>
    <row r="6411" spans="1:15" ht="22.05" hidden="1" customHeight="1" x14ac:dyDescent="0.2">
      <c r="A6411" s="227">
        <v>45953</v>
      </c>
      <c r="B6411" s="20" t="s">
        <v>185</v>
      </c>
      <c r="C6411" s="28">
        <v>58952</v>
      </c>
      <c r="D6411" s="56"/>
      <c r="E6411" s="25" t="s">
        <v>7145</v>
      </c>
      <c r="F6411" s="20" t="s">
        <v>79</v>
      </c>
      <c r="H6411" s="23" t="s">
        <v>22</v>
      </c>
      <c r="I6411" s="28" t="s">
        <v>103</v>
      </c>
      <c r="J6411" s="23" t="s">
        <v>60</v>
      </c>
      <c r="K6411" s="156" t="s">
        <v>133</v>
      </c>
      <c r="M6411" s="229">
        <v>0</v>
      </c>
      <c r="N6411" s="229">
        <v>1226</v>
      </c>
      <c r="O6411" s="217">
        <f t="shared" si="98"/>
        <v>107858.0199999992</v>
      </c>
    </row>
    <row r="6412" spans="1:15" ht="22.05" hidden="1" customHeight="1" x14ac:dyDescent="0.2">
      <c r="A6412" s="227">
        <v>45953</v>
      </c>
      <c r="B6412" s="20" t="s">
        <v>185</v>
      </c>
      <c r="C6412" s="28">
        <v>58953</v>
      </c>
      <c r="D6412" s="56"/>
      <c r="E6412" s="25" t="s">
        <v>143</v>
      </c>
      <c r="F6412" s="20" t="s">
        <v>79</v>
      </c>
      <c r="H6412" s="23" t="s">
        <v>22</v>
      </c>
      <c r="I6412" s="28" t="s">
        <v>53</v>
      </c>
      <c r="J6412" s="23" t="s">
        <v>112</v>
      </c>
      <c r="K6412" s="156" t="s">
        <v>144</v>
      </c>
      <c r="M6412" s="229">
        <v>0</v>
      </c>
      <c r="N6412" s="229">
        <v>10050</v>
      </c>
      <c r="O6412" s="217">
        <f t="shared" si="98"/>
        <v>97808.019999999204</v>
      </c>
    </row>
    <row r="6413" spans="1:15" ht="22.05" hidden="1" customHeight="1" x14ac:dyDescent="0.2">
      <c r="A6413" s="227">
        <v>45953</v>
      </c>
      <c r="B6413" s="20" t="s">
        <v>185</v>
      </c>
      <c r="C6413" s="28">
        <v>58954</v>
      </c>
      <c r="D6413" s="56"/>
      <c r="E6413" s="25" t="s">
        <v>7146</v>
      </c>
      <c r="F6413" s="20" t="s">
        <v>79</v>
      </c>
      <c r="H6413" s="23" t="s">
        <v>21</v>
      </c>
      <c r="I6413" s="28" t="s">
        <v>81</v>
      </c>
      <c r="J6413" s="23" t="s">
        <v>175</v>
      </c>
      <c r="M6413" s="229">
        <v>471000</v>
      </c>
      <c r="N6413" s="229">
        <v>0</v>
      </c>
      <c r="O6413" s="217">
        <f t="shared" si="98"/>
        <v>568808.0199999992</v>
      </c>
    </row>
    <row r="6414" spans="1:15" ht="22.05" hidden="1" customHeight="1" x14ac:dyDescent="0.2">
      <c r="A6414" s="227">
        <v>45953</v>
      </c>
      <c r="B6414" s="20" t="s">
        <v>185</v>
      </c>
      <c r="C6414" s="28">
        <v>58955</v>
      </c>
      <c r="D6414" s="56"/>
      <c r="E6414" s="25" t="s">
        <v>7147</v>
      </c>
      <c r="F6414" s="20" t="s">
        <v>79</v>
      </c>
      <c r="H6414" s="23" t="s">
        <v>21</v>
      </c>
      <c r="I6414" s="28" t="s">
        <v>81</v>
      </c>
      <c r="J6414" s="23" t="s">
        <v>167</v>
      </c>
      <c r="L6414" s="231"/>
      <c r="M6414" s="231">
        <v>29129.49</v>
      </c>
      <c r="N6414" s="231">
        <v>0</v>
      </c>
      <c r="O6414" s="217">
        <f t="shared" si="98"/>
        <v>597937.50999999919</v>
      </c>
    </row>
    <row r="6415" spans="1:15" ht="22.05" hidden="1" customHeight="1" x14ac:dyDescent="0.2">
      <c r="A6415" s="227">
        <v>45953</v>
      </c>
      <c r="B6415" s="20" t="s">
        <v>185</v>
      </c>
      <c r="C6415" s="28">
        <v>58956</v>
      </c>
      <c r="D6415" s="56"/>
      <c r="E6415" s="25" t="s">
        <v>7148</v>
      </c>
      <c r="F6415" s="20" t="s">
        <v>79</v>
      </c>
      <c r="H6415" s="23" t="s">
        <v>21</v>
      </c>
      <c r="I6415" s="28" t="s">
        <v>28</v>
      </c>
      <c r="J6415" s="23" t="s">
        <v>30</v>
      </c>
      <c r="L6415" s="231"/>
      <c r="M6415" s="231">
        <v>25000</v>
      </c>
      <c r="N6415" s="231">
        <v>0</v>
      </c>
      <c r="O6415" s="217">
        <f t="shared" si="98"/>
        <v>622937.50999999919</v>
      </c>
    </row>
    <row r="6416" spans="1:15" ht="22.05" hidden="1" customHeight="1" x14ac:dyDescent="0.2">
      <c r="A6416" s="227">
        <v>45953</v>
      </c>
      <c r="B6416" s="20" t="s">
        <v>185</v>
      </c>
      <c r="C6416" s="28">
        <v>58957</v>
      </c>
      <c r="D6416" s="56"/>
      <c r="E6416" s="25" t="s">
        <v>7149</v>
      </c>
      <c r="F6416" s="20" t="s">
        <v>79</v>
      </c>
      <c r="H6416" s="23" t="s">
        <v>21</v>
      </c>
      <c r="I6416" s="28" t="s">
        <v>28</v>
      </c>
      <c r="J6416" s="23" t="s">
        <v>30</v>
      </c>
      <c r="L6416" s="231"/>
      <c r="M6416" s="231">
        <v>42850</v>
      </c>
      <c r="N6416" s="231">
        <v>0</v>
      </c>
      <c r="O6416" s="217">
        <f t="shared" si="98"/>
        <v>665787.50999999919</v>
      </c>
    </row>
    <row r="6417" spans="1:15" ht="22.05" hidden="1" customHeight="1" x14ac:dyDescent="0.2">
      <c r="A6417" s="227">
        <v>45953</v>
      </c>
      <c r="B6417" s="20" t="s">
        <v>185</v>
      </c>
      <c r="C6417" s="28">
        <v>58958</v>
      </c>
      <c r="D6417" s="56"/>
      <c r="E6417" s="25" t="s">
        <v>7150</v>
      </c>
      <c r="F6417" s="20" t="s">
        <v>79</v>
      </c>
      <c r="H6417" s="23" t="s">
        <v>21</v>
      </c>
      <c r="I6417" s="28" t="s">
        <v>28</v>
      </c>
      <c r="J6417" s="23" t="s">
        <v>30</v>
      </c>
      <c r="M6417" s="229">
        <v>50000</v>
      </c>
      <c r="N6417" s="229">
        <v>0</v>
      </c>
      <c r="O6417" s="217">
        <f t="shared" si="98"/>
        <v>715787.50999999919</v>
      </c>
    </row>
    <row r="6418" spans="1:15" ht="22.05" hidden="1" customHeight="1" x14ac:dyDescent="0.2">
      <c r="A6418" s="227">
        <v>45953</v>
      </c>
      <c r="B6418" s="20" t="s">
        <v>185</v>
      </c>
      <c r="C6418" s="28">
        <v>58959</v>
      </c>
      <c r="D6418" s="56"/>
      <c r="E6418" s="25" t="s">
        <v>7151</v>
      </c>
      <c r="F6418" s="20" t="s">
        <v>79</v>
      </c>
      <c r="H6418" s="23" t="s">
        <v>22</v>
      </c>
      <c r="I6418" s="28" t="s">
        <v>103</v>
      </c>
      <c r="J6418" s="23" t="s">
        <v>93</v>
      </c>
      <c r="K6418" s="156" t="s">
        <v>368</v>
      </c>
      <c r="M6418" s="229">
        <v>0</v>
      </c>
      <c r="N6418" s="229">
        <v>100</v>
      </c>
      <c r="O6418" s="217">
        <f t="shared" si="98"/>
        <v>715687.50999999919</v>
      </c>
    </row>
    <row r="6419" spans="1:15" ht="22.05" hidden="1" customHeight="1" x14ac:dyDescent="0.2">
      <c r="A6419" s="227">
        <v>45953</v>
      </c>
      <c r="B6419" s="20" t="s">
        <v>185</v>
      </c>
      <c r="C6419" s="28">
        <v>58960</v>
      </c>
      <c r="D6419" s="56"/>
      <c r="E6419" s="25" t="s">
        <v>7152</v>
      </c>
      <c r="F6419" s="20" t="s">
        <v>79</v>
      </c>
      <c r="H6419" s="23" t="s">
        <v>22</v>
      </c>
      <c r="I6419" s="28" t="s">
        <v>56</v>
      </c>
      <c r="J6419" s="23" t="s">
        <v>116</v>
      </c>
      <c r="K6419" s="156" t="s">
        <v>2789</v>
      </c>
      <c r="L6419" s="231"/>
      <c r="M6419" s="231">
        <v>0</v>
      </c>
      <c r="N6419" s="231">
        <v>2000</v>
      </c>
      <c r="O6419" s="217">
        <f t="shared" si="98"/>
        <v>713687.50999999919</v>
      </c>
    </row>
    <row r="6420" spans="1:15" ht="22.05" hidden="1" customHeight="1" x14ac:dyDescent="0.2">
      <c r="A6420" s="227">
        <v>45953</v>
      </c>
      <c r="B6420" s="20" t="s">
        <v>185</v>
      </c>
      <c r="C6420" s="28">
        <v>58961</v>
      </c>
      <c r="D6420" s="56"/>
      <c r="E6420" s="25" t="s">
        <v>7153</v>
      </c>
      <c r="F6420" s="20" t="s">
        <v>79</v>
      </c>
      <c r="H6420" s="23" t="s">
        <v>22</v>
      </c>
      <c r="I6420" s="28" t="s">
        <v>103</v>
      </c>
      <c r="J6420" s="23" t="s">
        <v>96</v>
      </c>
      <c r="K6420" s="156" t="s">
        <v>134</v>
      </c>
      <c r="L6420" s="231"/>
      <c r="M6420" s="231">
        <v>0</v>
      </c>
      <c r="N6420" s="231">
        <v>180</v>
      </c>
      <c r="O6420" s="217">
        <f t="shared" si="98"/>
        <v>713507.50999999919</v>
      </c>
    </row>
    <row r="6421" spans="1:15" ht="22.05" hidden="1" customHeight="1" x14ac:dyDescent="0.2">
      <c r="A6421" s="227">
        <v>45953</v>
      </c>
      <c r="B6421" s="20" t="s">
        <v>185</v>
      </c>
      <c r="C6421" s="28">
        <v>58962</v>
      </c>
      <c r="D6421" s="56"/>
      <c r="E6421" s="25" t="s">
        <v>7154</v>
      </c>
      <c r="F6421" s="20" t="s">
        <v>79</v>
      </c>
      <c r="H6421" s="23" t="s">
        <v>22</v>
      </c>
      <c r="I6421" s="28" t="s">
        <v>103</v>
      </c>
      <c r="J6421" s="23" t="s">
        <v>95</v>
      </c>
      <c r="K6421" s="156" t="s">
        <v>266</v>
      </c>
      <c r="L6421" s="231"/>
      <c r="M6421" s="231">
        <v>0</v>
      </c>
      <c r="N6421" s="231">
        <v>175</v>
      </c>
      <c r="O6421" s="217">
        <f t="shared" si="98"/>
        <v>713332.50999999919</v>
      </c>
    </row>
    <row r="6422" spans="1:15" ht="22.05" hidden="1" customHeight="1" x14ac:dyDescent="0.2">
      <c r="A6422" s="227">
        <v>45953</v>
      </c>
      <c r="B6422" s="20" t="s">
        <v>185</v>
      </c>
      <c r="C6422" s="28">
        <v>58963</v>
      </c>
      <c r="D6422" s="56"/>
      <c r="E6422" s="25" t="s">
        <v>7155</v>
      </c>
      <c r="F6422" s="20" t="s">
        <v>79</v>
      </c>
      <c r="H6422" s="23" t="s">
        <v>21</v>
      </c>
      <c r="I6422" s="28" t="s">
        <v>28</v>
      </c>
      <c r="J6422" s="23" t="s">
        <v>30</v>
      </c>
      <c r="L6422" s="231"/>
      <c r="M6422" s="231">
        <v>70000</v>
      </c>
      <c r="N6422" s="231">
        <v>0</v>
      </c>
      <c r="O6422" s="217">
        <f t="shared" si="98"/>
        <v>783332.50999999919</v>
      </c>
    </row>
    <row r="6423" spans="1:15" ht="22.05" hidden="1" customHeight="1" x14ac:dyDescent="0.2">
      <c r="A6423" s="227">
        <v>45953</v>
      </c>
      <c r="B6423" s="20" t="s">
        <v>185</v>
      </c>
      <c r="C6423" s="28">
        <v>58964</v>
      </c>
      <c r="D6423" s="56"/>
      <c r="E6423" s="25" t="s">
        <v>7156</v>
      </c>
      <c r="F6423" s="20" t="s">
        <v>79</v>
      </c>
      <c r="H6423" s="23" t="s">
        <v>21</v>
      </c>
      <c r="I6423" s="28" t="s">
        <v>28</v>
      </c>
      <c r="J6423" s="23" t="s">
        <v>30</v>
      </c>
      <c r="L6423" s="231"/>
      <c r="M6423" s="231">
        <v>30960</v>
      </c>
      <c r="N6423" s="231">
        <v>0</v>
      </c>
      <c r="O6423" s="217">
        <f t="shared" si="98"/>
        <v>814292.50999999919</v>
      </c>
    </row>
    <row r="6424" spans="1:15" ht="22.05" hidden="1" customHeight="1" x14ac:dyDescent="0.2">
      <c r="A6424" s="227">
        <v>45954</v>
      </c>
      <c r="B6424" s="20" t="s">
        <v>185</v>
      </c>
      <c r="C6424" s="28">
        <v>58966</v>
      </c>
      <c r="D6424" s="56"/>
      <c r="E6424" s="25" t="s">
        <v>3772</v>
      </c>
      <c r="F6424" s="20" t="s">
        <v>79</v>
      </c>
      <c r="H6424" s="23" t="s">
        <v>22</v>
      </c>
      <c r="I6424" s="28" t="s">
        <v>54</v>
      </c>
      <c r="J6424" s="23" t="s">
        <v>41</v>
      </c>
      <c r="K6424" s="156" t="s">
        <v>210</v>
      </c>
      <c r="M6424" s="229">
        <v>0</v>
      </c>
      <c r="N6424" s="229">
        <v>320</v>
      </c>
      <c r="O6424" s="217">
        <f t="shared" si="98"/>
        <v>813972.50999999919</v>
      </c>
    </row>
    <row r="6425" spans="1:15" ht="22.05" hidden="1" customHeight="1" x14ac:dyDescent="0.2">
      <c r="A6425" s="227">
        <v>45954</v>
      </c>
      <c r="B6425" s="20" t="s">
        <v>185</v>
      </c>
      <c r="C6425" s="28">
        <v>58967</v>
      </c>
      <c r="D6425" s="56"/>
      <c r="E6425" s="25" t="s">
        <v>157</v>
      </c>
      <c r="F6425" s="20" t="s">
        <v>79</v>
      </c>
      <c r="H6425" s="23" t="s">
        <v>22</v>
      </c>
      <c r="I6425" s="28" t="s">
        <v>103</v>
      </c>
      <c r="J6425" s="23" t="s">
        <v>60</v>
      </c>
      <c r="K6425" s="156" t="s">
        <v>135</v>
      </c>
      <c r="M6425" s="229">
        <v>0</v>
      </c>
      <c r="N6425" s="229">
        <v>500</v>
      </c>
      <c r="O6425" s="217">
        <f t="shared" si="98"/>
        <v>813472.50999999919</v>
      </c>
    </row>
    <row r="6426" spans="1:15" ht="22.05" hidden="1" customHeight="1" x14ac:dyDescent="0.2">
      <c r="A6426" s="227">
        <v>45954</v>
      </c>
      <c r="B6426" s="20" t="s">
        <v>185</v>
      </c>
      <c r="C6426" s="28">
        <v>58968</v>
      </c>
      <c r="D6426" s="56"/>
      <c r="E6426" s="25" t="s">
        <v>143</v>
      </c>
      <c r="F6426" s="20" t="s">
        <v>79</v>
      </c>
      <c r="H6426" s="23" t="s">
        <v>22</v>
      </c>
      <c r="I6426" s="28" t="s">
        <v>53</v>
      </c>
      <c r="J6426" s="23" t="s">
        <v>112</v>
      </c>
      <c r="K6426" s="156" t="s">
        <v>1588</v>
      </c>
      <c r="M6426" s="229">
        <v>0</v>
      </c>
      <c r="N6426" s="229">
        <v>55719</v>
      </c>
      <c r="O6426" s="217">
        <f t="shared" si="98"/>
        <v>757753.50999999919</v>
      </c>
    </row>
    <row r="6427" spans="1:15" ht="22.05" hidden="1" customHeight="1" x14ac:dyDescent="0.2">
      <c r="A6427" s="227">
        <v>45954</v>
      </c>
      <c r="B6427" s="20" t="s">
        <v>185</v>
      </c>
      <c r="C6427" s="28">
        <v>58969</v>
      </c>
      <c r="D6427" s="56"/>
      <c r="E6427" s="25" t="s">
        <v>7159</v>
      </c>
      <c r="F6427" s="20" t="s">
        <v>79</v>
      </c>
      <c r="H6427" s="23" t="s">
        <v>22</v>
      </c>
      <c r="I6427" s="28" t="s">
        <v>103</v>
      </c>
      <c r="J6427" s="23" t="s">
        <v>93</v>
      </c>
      <c r="K6427" s="156" t="s">
        <v>205</v>
      </c>
      <c r="M6427" s="229">
        <v>0</v>
      </c>
      <c r="N6427" s="229">
        <v>4500</v>
      </c>
      <c r="O6427" s="217">
        <f t="shared" si="98"/>
        <v>753253.50999999919</v>
      </c>
    </row>
    <row r="6428" spans="1:15" ht="22.05" hidden="1" customHeight="1" x14ac:dyDescent="0.2">
      <c r="A6428" s="227">
        <v>45954</v>
      </c>
      <c r="B6428" s="20" t="s">
        <v>185</v>
      </c>
      <c r="C6428" s="28">
        <v>58970</v>
      </c>
      <c r="D6428" s="56"/>
      <c r="E6428" s="25" t="s">
        <v>143</v>
      </c>
      <c r="F6428" s="20" t="s">
        <v>79</v>
      </c>
      <c r="H6428" s="23" t="s">
        <v>22</v>
      </c>
      <c r="I6428" s="28" t="s">
        <v>53</v>
      </c>
      <c r="J6428" s="23" t="s">
        <v>112</v>
      </c>
      <c r="K6428" s="156" t="s">
        <v>144</v>
      </c>
      <c r="M6428" s="229">
        <v>0</v>
      </c>
      <c r="N6428" s="229">
        <v>11735</v>
      </c>
      <c r="O6428" s="217">
        <f t="shared" si="98"/>
        <v>741518.50999999919</v>
      </c>
    </row>
    <row r="6429" spans="1:15" ht="22.05" hidden="1" customHeight="1" x14ac:dyDescent="0.2">
      <c r="A6429" s="227">
        <v>45954</v>
      </c>
      <c r="B6429" s="20" t="s">
        <v>185</v>
      </c>
      <c r="C6429" s="28">
        <v>58971</v>
      </c>
      <c r="D6429" s="56"/>
      <c r="E6429" s="25" t="s">
        <v>128</v>
      </c>
      <c r="F6429" s="20" t="s">
        <v>79</v>
      </c>
      <c r="H6429" s="23" t="s">
        <v>22</v>
      </c>
      <c r="I6429" s="28" t="s">
        <v>56</v>
      </c>
      <c r="J6429" s="23" t="s">
        <v>116</v>
      </c>
      <c r="K6429" s="156" t="s">
        <v>129</v>
      </c>
      <c r="M6429" s="229">
        <v>0</v>
      </c>
      <c r="N6429" s="229">
        <v>40</v>
      </c>
      <c r="O6429" s="217">
        <f t="shared" si="98"/>
        <v>741478.50999999919</v>
      </c>
    </row>
    <row r="6430" spans="1:15" ht="22.05" hidden="1" customHeight="1" x14ac:dyDescent="0.2">
      <c r="A6430" s="227">
        <v>45954</v>
      </c>
      <c r="B6430" s="20" t="s">
        <v>185</v>
      </c>
      <c r="C6430" s="28">
        <v>58972</v>
      </c>
      <c r="D6430" s="56"/>
      <c r="E6430" s="25" t="s">
        <v>392</v>
      </c>
      <c r="F6430" s="20" t="s">
        <v>79</v>
      </c>
      <c r="H6430" s="23" t="s">
        <v>22</v>
      </c>
      <c r="I6430" s="28" t="s">
        <v>56</v>
      </c>
      <c r="J6430" s="23" t="s">
        <v>116</v>
      </c>
      <c r="K6430" s="156" t="s">
        <v>408</v>
      </c>
      <c r="M6430" s="229">
        <v>0</v>
      </c>
      <c r="N6430" s="229">
        <v>420</v>
      </c>
      <c r="O6430" s="217">
        <f t="shared" si="98"/>
        <v>741058.50999999919</v>
      </c>
    </row>
    <row r="6431" spans="1:15" ht="22.05" hidden="1" customHeight="1" x14ac:dyDescent="0.2">
      <c r="A6431" s="227">
        <v>45954</v>
      </c>
      <c r="B6431" s="20" t="s">
        <v>185</v>
      </c>
      <c r="C6431" s="28">
        <v>58973</v>
      </c>
      <c r="D6431" s="56"/>
      <c r="E6431" s="25" t="s">
        <v>158</v>
      </c>
      <c r="F6431" s="20" t="s">
        <v>79</v>
      </c>
      <c r="H6431" s="23" t="s">
        <v>22</v>
      </c>
      <c r="I6431" s="28" t="s">
        <v>56</v>
      </c>
      <c r="J6431" s="23" t="s">
        <v>116</v>
      </c>
      <c r="K6431" s="156" t="s">
        <v>139</v>
      </c>
      <c r="M6431" s="229">
        <v>0</v>
      </c>
      <c r="N6431" s="229">
        <v>800</v>
      </c>
      <c r="O6431" s="217">
        <f t="shared" si="98"/>
        <v>740258.50999999919</v>
      </c>
    </row>
    <row r="6432" spans="1:15" ht="22.05" hidden="1" customHeight="1" x14ac:dyDescent="0.2">
      <c r="A6432" s="227">
        <v>45954</v>
      </c>
      <c r="B6432" s="20" t="s">
        <v>185</v>
      </c>
      <c r="C6432" s="28">
        <v>58974</v>
      </c>
      <c r="D6432" s="56"/>
      <c r="E6432" s="25" t="s">
        <v>7160</v>
      </c>
      <c r="F6432" s="20" t="s">
        <v>79</v>
      </c>
      <c r="H6432" s="23" t="s">
        <v>22</v>
      </c>
      <c r="I6432" s="28" t="s">
        <v>103</v>
      </c>
      <c r="J6432" s="23" t="s">
        <v>102</v>
      </c>
      <c r="K6432" s="156" t="s">
        <v>163</v>
      </c>
      <c r="M6432" s="229">
        <v>0</v>
      </c>
      <c r="N6432" s="229">
        <v>540</v>
      </c>
      <c r="O6432" s="217">
        <f t="shared" si="98"/>
        <v>739718.50999999919</v>
      </c>
    </row>
    <row r="6433" spans="1:15" ht="22.05" hidden="1" customHeight="1" x14ac:dyDescent="0.2">
      <c r="A6433" s="227">
        <v>45954</v>
      </c>
      <c r="B6433" s="20" t="s">
        <v>185</v>
      </c>
      <c r="C6433" s="28">
        <v>58975</v>
      </c>
      <c r="D6433" s="56"/>
      <c r="E6433" s="25" t="s">
        <v>7161</v>
      </c>
      <c r="F6433" s="20" t="s">
        <v>79</v>
      </c>
      <c r="H6433" s="23" t="s">
        <v>22</v>
      </c>
      <c r="I6433" s="28" t="s">
        <v>56</v>
      </c>
      <c r="J6433" s="23" t="s">
        <v>116</v>
      </c>
      <c r="K6433" s="156" t="s">
        <v>7164</v>
      </c>
      <c r="M6433" s="229">
        <v>0</v>
      </c>
      <c r="N6433" s="229">
        <v>700</v>
      </c>
      <c r="O6433" s="217">
        <f t="shared" si="98"/>
        <v>739018.50999999919</v>
      </c>
    </row>
    <row r="6434" spans="1:15" ht="22.05" hidden="1" customHeight="1" x14ac:dyDescent="0.2">
      <c r="A6434" s="227">
        <v>45954</v>
      </c>
      <c r="B6434" s="20" t="s">
        <v>185</v>
      </c>
      <c r="C6434" s="28">
        <v>58976</v>
      </c>
      <c r="D6434" s="56"/>
      <c r="E6434" s="25" t="s">
        <v>6608</v>
      </c>
      <c r="F6434" s="20" t="s">
        <v>79</v>
      </c>
      <c r="H6434" s="23" t="s">
        <v>21</v>
      </c>
      <c r="I6434" s="28" t="s">
        <v>28</v>
      </c>
      <c r="J6434" s="23" t="s">
        <v>30</v>
      </c>
      <c r="M6434" s="229">
        <v>50000</v>
      </c>
      <c r="N6434" s="229">
        <v>0</v>
      </c>
      <c r="O6434" s="217">
        <f t="shared" si="98"/>
        <v>789018.50999999919</v>
      </c>
    </row>
    <row r="6435" spans="1:15" ht="22.05" hidden="1" customHeight="1" x14ac:dyDescent="0.2">
      <c r="A6435" s="227">
        <v>45954</v>
      </c>
      <c r="B6435" s="20" t="s">
        <v>185</v>
      </c>
      <c r="C6435" s="28">
        <v>58977</v>
      </c>
      <c r="D6435" s="56"/>
      <c r="E6435" s="25" t="s">
        <v>2232</v>
      </c>
      <c r="F6435" s="20" t="s">
        <v>79</v>
      </c>
      <c r="H6435" s="23" t="s">
        <v>21</v>
      </c>
      <c r="I6435" s="28" t="s">
        <v>28</v>
      </c>
      <c r="J6435" s="23" t="s">
        <v>199</v>
      </c>
      <c r="M6435" s="229">
        <v>117310</v>
      </c>
      <c r="N6435" s="229">
        <v>0</v>
      </c>
      <c r="O6435" s="217">
        <f t="shared" si="98"/>
        <v>906328.50999999919</v>
      </c>
    </row>
    <row r="6436" spans="1:15" ht="22.05" hidden="1" customHeight="1" x14ac:dyDescent="0.2">
      <c r="A6436" s="227">
        <v>45954</v>
      </c>
      <c r="B6436" s="20" t="s">
        <v>185</v>
      </c>
      <c r="C6436" s="28">
        <v>58978</v>
      </c>
      <c r="D6436" s="56"/>
      <c r="E6436" s="25" t="s">
        <v>1013</v>
      </c>
      <c r="F6436" s="20" t="s">
        <v>79</v>
      </c>
      <c r="H6436" s="23" t="s">
        <v>21</v>
      </c>
      <c r="I6436" s="28" t="s">
        <v>28</v>
      </c>
      <c r="J6436" s="23" t="s">
        <v>30</v>
      </c>
      <c r="M6436" s="229">
        <v>92900</v>
      </c>
      <c r="N6436" s="229">
        <v>0</v>
      </c>
      <c r="O6436" s="217">
        <f t="shared" si="98"/>
        <v>999228.50999999919</v>
      </c>
    </row>
    <row r="6437" spans="1:15" ht="22.05" hidden="1" customHeight="1" x14ac:dyDescent="0.2">
      <c r="A6437" s="227">
        <v>45954</v>
      </c>
      <c r="B6437" s="20" t="s">
        <v>185</v>
      </c>
      <c r="C6437" s="28">
        <v>58979</v>
      </c>
      <c r="D6437" s="56"/>
      <c r="E6437" s="25" t="s">
        <v>3655</v>
      </c>
      <c r="F6437" s="20" t="s">
        <v>79</v>
      </c>
      <c r="H6437" s="23" t="s">
        <v>22</v>
      </c>
      <c r="I6437" s="28" t="s">
        <v>103</v>
      </c>
      <c r="J6437" s="23" t="s">
        <v>219</v>
      </c>
      <c r="K6437" s="156" t="s">
        <v>1241</v>
      </c>
      <c r="M6437" s="229">
        <v>0</v>
      </c>
      <c r="N6437" s="229">
        <v>660</v>
      </c>
      <c r="O6437" s="217">
        <f t="shared" si="98"/>
        <v>998568.50999999919</v>
      </c>
    </row>
    <row r="6438" spans="1:15" ht="22.05" hidden="1" customHeight="1" x14ac:dyDescent="0.2">
      <c r="A6438" s="227">
        <v>45954</v>
      </c>
      <c r="B6438" s="20" t="s">
        <v>185</v>
      </c>
      <c r="C6438" s="28">
        <v>58980</v>
      </c>
      <c r="D6438" s="56"/>
      <c r="E6438" s="25" t="s">
        <v>7162</v>
      </c>
      <c r="F6438" s="20" t="s">
        <v>79</v>
      </c>
      <c r="H6438" s="23" t="s">
        <v>22</v>
      </c>
      <c r="I6438" s="28" t="s">
        <v>57</v>
      </c>
      <c r="J6438" s="23" t="s">
        <v>87</v>
      </c>
      <c r="K6438" s="156" t="s">
        <v>137</v>
      </c>
      <c r="M6438" s="229">
        <v>0</v>
      </c>
      <c r="N6438" s="229">
        <v>4000</v>
      </c>
      <c r="O6438" s="217">
        <f t="shared" si="98"/>
        <v>994568.50999999919</v>
      </c>
    </row>
    <row r="6439" spans="1:15" ht="22.05" hidden="1" customHeight="1" x14ac:dyDescent="0.2">
      <c r="A6439" s="227">
        <v>45954</v>
      </c>
      <c r="B6439" s="20" t="s">
        <v>185</v>
      </c>
      <c r="C6439" s="28">
        <v>58981</v>
      </c>
      <c r="D6439" s="56"/>
      <c r="E6439" s="25" t="s">
        <v>7163</v>
      </c>
      <c r="F6439" s="20" t="s">
        <v>79</v>
      </c>
      <c r="H6439" s="23" t="s">
        <v>22</v>
      </c>
      <c r="I6439" s="28" t="s">
        <v>54</v>
      </c>
      <c r="J6439" s="23" t="s">
        <v>64</v>
      </c>
      <c r="K6439" s="156" t="s">
        <v>1257</v>
      </c>
      <c r="M6439" s="229">
        <v>0</v>
      </c>
      <c r="N6439" s="229">
        <v>2000</v>
      </c>
      <c r="O6439" s="217">
        <f t="shared" si="98"/>
        <v>992568.50999999919</v>
      </c>
    </row>
    <row r="6440" spans="1:15" ht="22.05" hidden="1" customHeight="1" x14ac:dyDescent="0.2">
      <c r="A6440" s="227">
        <v>45955</v>
      </c>
      <c r="B6440" s="20" t="s">
        <v>185</v>
      </c>
      <c r="C6440" s="28">
        <v>58983</v>
      </c>
      <c r="D6440" s="56"/>
      <c r="E6440" s="25" t="s">
        <v>531</v>
      </c>
      <c r="F6440" s="20" t="s">
        <v>79</v>
      </c>
      <c r="H6440" s="23" t="s">
        <v>22</v>
      </c>
      <c r="I6440" s="28" t="s">
        <v>53</v>
      </c>
      <c r="J6440" s="23" t="s">
        <v>112</v>
      </c>
      <c r="K6440" s="156" t="s">
        <v>231</v>
      </c>
      <c r="M6440" s="229">
        <v>0</v>
      </c>
      <c r="N6440" s="229">
        <v>57750</v>
      </c>
      <c r="O6440" s="217">
        <f t="shared" si="98"/>
        <v>934818.50999999919</v>
      </c>
    </row>
    <row r="6441" spans="1:15" ht="22.05" hidden="1" customHeight="1" x14ac:dyDescent="0.2">
      <c r="A6441" s="227">
        <v>45955</v>
      </c>
      <c r="B6441" s="20" t="s">
        <v>185</v>
      </c>
      <c r="C6441" s="28">
        <v>58984</v>
      </c>
      <c r="D6441" s="56"/>
      <c r="E6441" s="25" t="s">
        <v>154</v>
      </c>
      <c r="F6441" s="20" t="s">
        <v>79</v>
      </c>
      <c r="H6441" s="23" t="s">
        <v>22</v>
      </c>
      <c r="I6441" s="28" t="s">
        <v>103</v>
      </c>
      <c r="J6441" s="23" t="s">
        <v>219</v>
      </c>
      <c r="K6441" s="156" t="s">
        <v>1241</v>
      </c>
      <c r="M6441" s="229">
        <v>0</v>
      </c>
      <c r="N6441" s="229">
        <v>105</v>
      </c>
      <c r="O6441" s="217">
        <f t="shared" si="98"/>
        <v>934713.50999999919</v>
      </c>
    </row>
    <row r="6442" spans="1:15" ht="22.05" hidden="1" customHeight="1" x14ac:dyDescent="0.2">
      <c r="A6442" s="227">
        <v>45955</v>
      </c>
      <c r="B6442" s="20" t="s">
        <v>185</v>
      </c>
      <c r="C6442" s="28">
        <v>58985</v>
      </c>
      <c r="D6442" s="56"/>
      <c r="E6442" s="25" t="s">
        <v>7165</v>
      </c>
      <c r="F6442" s="20" t="s">
        <v>79</v>
      </c>
      <c r="H6442" s="23" t="s">
        <v>22</v>
      </c>
      <c r="I6442" s="28" t="s">
        <v>103</v>
      </c>
      <c r="J6442" s="23" t="s">
        <v>214</v>
      </c>
      <c r="K6442" s="156" t="s">
        <v>210</v>
      </c>
      <c r="M6442" s="229">
        <v>0</v>
      </c>
      <c r="N6442" s="229">
        <v>320</v>
      </c>
      <c r="O6442" s="217">
        <f t="shared" si="98"/>
        <v>934393.50999999919</v>
      </c>
    </row>
    <row r="6443" spans="1:15" ht="22.05" hidden="1" customHeight="1" x14ac:dyDescent="0.2">
      <c r="A6443" s="227">
        <v>45955</v>
      </c>
      <c r="B6443" s="20" t="s">
        <v>185</v>
      </c>
      <c r="C6443" s="28">
        <v>58986</v>
      </c>
      <c r="D6443" s="56"/>
      <c r="E6443" s="25" t="s">
        <v>150</v>
      </c>
      <c r="F6443" s="20" t="s">
        <v>79</v>
      </c>
      <c r="H6443" s="23" t="s">
        <v>22</v>
      </c>
      <c r="I6443" s="28" t="s">
        <v>81</v>
      </c>
      <c r="J6443" s="23" t="s">
        <v>200</v>
      </c>
      <c r="K6443" s="156" t="s">
        <v>122</v>
      </c>
      <c r="M6443" s="229">
        <v>0</v>
      </c>
      <c r="N6443" s="590">
        <v>260000</v>
      </c>
      <c r="O6443" s="217">
        <f t="shared" si="98"/>
        <v>674393.50999999919</v>
      </c>
    </row>
    <row r="6444" spans="1:15" ht="22.05" hidden="1" customHeight="1" x14ac:dyDescent="0.2">
      <c r="A6444" s="227">
        <v>45955</v>
      </c>
      <c r="B6444" s="20" t="s">
        <v>185</v>
      </c>
      <c r="C6444" s="28">
        <v>58987</v>
      </c>
      <c r="D6444" s="56"/>
      <c r="E6444" s="25" t="s">
        <v>7166</v>
      </c>
      <c r="F6444" s="20" t="s">
        <v>79</v>
      </c>
      <c r="H6444" s="23" t="s">
        <v>22</v>
      </c>
      <c r="I6444" s="28" t="s">
        <v>103</v>
      </c>
      <c r="J6444" s="23" t="s">
        <v>92</v>
      </c>
      <c r="K6444" s="156" t="s">
        <v>205</v>
      </c>
      <c r="M6444" s="229">
        <v>0</v>
      </c>
      <c r="N6444" s="229">
        <v>9500</v>
      </c>
      <c r="O6444" s="217">
        <f t="shared" si="98"/>
        <v>664893.50999999919</v>
      </c>
    </row>
    <row r="6445" spans="1:15" ht="22.05" hidden="1" customHeight="1" x14ac:dyDescent="0.2">
      <c r="A6445" s="227">
        <v>45955</v>
      </c>
      <c r="B6445" s="20" t="s">
        <v>185</v>
      </c>
      <c r="C6445" s="28">
        <v>58988</v>
      </c>
      <c r="D6445" s="56"/>
      <c r="E6445" s="25" t="s">
        <v>130</v>
      </c>
      <c r="F6445" s="20" t="s">
        <v>79</v>
      </c>
      <c r="H6445" s="23" t="s">
        <v>22</v>
      </c>
      <c r="I6445" s="28" t="s">
        <v>29</v>
      </c>
      <c r="J6445" s="23" t="s">
        <v>201</v>
      </c>
      <c r="K6445" s="156" t="s">
        <v>205</v>
      </c>
      <c r="M6445" s="229">
        <v>0</v>
      </c>
      <c r="N6445" s="229">
        <v>5000</v>
      </c>
      <c r="O6445" s="217">
        <f t="shared" si="98"/>
        <v>659893.50999999919</v>
      </c>
    </row>
    <row r="6446" spans="1:15" ht="22.05" hidden="1" customHeight="1" x14ac:dyDescent="0.2">
      <c r="A6446" s="227">
        <v>45955</v>
      </c>
      <c r="B6446" s="20" t="s">
        <v>185</v>
      </c>
      <c r="C6446" s="28">
        <v>58989</v>
      </c>
      <c r="D6446" s="56"/>
      <c r="E6446" s="25" t="s">
        <v>7167</v>
      </c>
      <c r="F6446" s="20" t="s">
        <v>79</v>
      </c>
      <c r="H6446" s="23" t="s">
        <v>22</v>
      </c>
      <c r="I6446" s="28" t="s">
        <v>103</v>
      </c>
      <c r="J6446" s="23" t="s">
        <v>60</v>
      </c>
      <c r="K6446" s="156" t="s">
        <v>133</v>
      </c>
      <c r="M6446" s="229">
        <v>0</v>
      </c>
      <c r="N6446" s="229">
        <v>300</v>
      </c>
      <c r="O6446" s="217">
        <f t="shared" si="98"/>
        <v>659593.50999999919</v>
      </c>
    </row>
    <row r="6447" spans="1:15" ht="22.05" hidden="1" customHeight="1" x14ac:dyDescent="0.2">
      <c r="A6447" s="227">
        <v>45955</v>
      </c>
      <c r="B6447" s="20" t="s">
        <v>185</v>
      </c>
      <c r="C6447" s="28">
        <v>58990</v>
      </c>
      <c r="D6447" s="56"/>
      <c r="E6447" s="25" t="s">
        <v>2423</v>
      </c>
      <c r="F6447" s="20" t="s">
        <v>79</v>
      </c>
      <c r="H6447" s="23" t="s">
        <v>22</v>
      </c>
      <c r="I6447" s="28" t="s">
        <v>103</v>
      </c>
      <c r="J6447" s="23" t="s">
        <v>60</v>
      </c>
      <c r="K6447" s="156" t="s">
        <v>133</v>
      </c>
      <c r="M6447" s="229">
        <v>0</v>
      </c>
      <c r="N6447" s="229">
        <v>250</v>
      </c>
      <c r="O6447" s="217">
        <f t="shared" si="98"/>
        <v>659343.50999999919</v>
      </c>
    </row>
    <row r="6448" spans="1:15" ht="22.05" hidden="1" customHeight="1" x14ac:dyDescent="0.2">
      <c r="A6448" s="227">
        <v>45955</v>
      </c>
      <c r="B6448" s="20" t="s">
        <v>185</v>
      </c>
      <c r="C6448" s="28">
        <v>58991</v>
      </c>
      <c r="E6448" s="25" t="s">
        <v>393</v>
      </c>
      <c r="F6448" s="20" t="s">
        <v>79</v>
      </c>
      <c r="H6448" s="23" t="s">
        <v>22</v>
      </c>
      <c r="I6448" s="28" t="s">
        <v>103</v>
      </c>
      <c r="J6448" s="23" t="s">
        <v>219</v>
      </c>
      <c r="K6448" s="156" t="s">
        <v>1241</v>
      </c>
      <c r="M6448" s="229">
        <v>0</v>
      </c>
      <c r="N6448" s="229">
        <v>350</v>
      </c>
      <c r="O6448" s="217">
        <f t="shared" si="98"/>
        <v>658993.50999999919</v>
      </c>
    </row>
    <row r="6449" spans="1:15" ht="22.05" hidden="1" customHeight="1" x14ac:dyDescent="0.2">
      <c r="A6449" s="227">
        <v>45955</v>
      </c>
      <c r="B6449" s="20" t="s">
        <v>185</v>
      </c>
      <c r="C6449" s="28">
        <v>58992</v>
      </c>
      <c r="E6449" s="25" t="s">
        <v>7168</v>
      </c>
      <c r="F6449" s="20" t="s">
        <v>79</v>
      </c>
      <c r="H6449" s="23" t="s">
        <v>22</v>
      </c>
      <c r="I6449" s="28" t="s">
        <v>55</v>
      </c>
      <c r="J6449" s="23" t="s">
        <v>261</v>
      </c>
      <c r="K6449" s="156" t="s">
        <v>7179</v>
      </c>
      <c r="M6449" s="229">
        <v>0</v>
      </c>
      <c r="N6449" s="229">
        <v>3000</v>
      </c>
      <c r="O6449" s="217">
        <f t="shared" si="98"/>
        <v>655993.50999999919</v>
      </c>
    </row>
    <row r="6450" spans="1:15" ht="22.05" hidden="1" customHeight="1" x14ac:dyDescent="0.2">
      <c r="A6450" s="227">
        <v>45955</v>
      </c>
      <c r="B6450" s="20" t="s">
        <v>185</v>
      </c>
      <c r="C6450" s="28">
        <v>58993</v>
      </c>
      <c r="E6450" s="25" t="s">
        <v>7169</v>
      </c>
      <c r="F6450" s="20" t="s">
        <v>79</v>
      </c>
      <c r="H6450" s="23" t="s">
        <v>22</v>
      </c>
      <c r="I6450" s="28" t="s">
        <v>55</v>
      </c>
      <c r="J6450" s="23" t="s">
        <v>73</v>
      </c>
      <c r="K6450" s="156" t="s">
        <v>7180</v>
      </c>
      <c r="M6450" s="229">
        <v>0</v>
      </c>
      <c r="N6450" s="229">
        <v>10153</v>
      </c>
      <c r="O6450" s="217">
        <f t="shared" si="98"/>
        <v>645840.50999999919</v>
      </c>
    </row>
    <row r="6451" spans="1:15" ht="22.05" hidden="1" customHeight="1" x14ac:dyDescent="0.2">
      <c r="A6451" s="227">
        <v>45955</v>
      </c>
      <c r="B6451" s="20" t="s">
        <v>185</v>
      </c>
      <c r="C6451" s="28">
        <v>58994</v>
      </c>
      <c r="E6451" s="25" t="s">
        <v>7170</v>
      </c>
      <c r="F6451" s="20" t="s">
        <v>79</v>
      </c>
      <c r="H6451" s="23" t="s">
        <v>22</v>
      </c>
      <c r="I6451" s="28" t="s">
        <v>103</v>
      </c>
      <c r="J6451" s="23" t="s">
        <v>92</v>
      </c>
      <c r="K6451" s="156" t="s">
        <v>7181</v>
      </c>
      <c r="M6451" s="229">
        <v>0</v>
      </c>
      <c r="N6451" s="229">
        <v>1200</v>
      </c>
      <c r="O6451" s="217">
        <f t="shared" si="98"/>
        <v>644640.50999999919</v>
      </c>
    </row>
    <row r="6452" spans="1:15" ht="22.05" hidden="1" customHeight="1" x14ac:dyDescent="0.2">
      <c r="A6452" s="227">
        <v>45955</v>
      </c>
      <c r="B6452" s="20" t="s">
        <v>185</v>
      </c>
      <c r="C6452" s="28">
        <v>58995</v>
      </c>
      <c r="E6452" s="25" t="s">
        <v>7171</v>
      </c>
      <c r="F6452" s="20" t="s">
        <v>79</v>
      </c>
      <c r="H6452" s="23" t="s">
        <v>22</v>
      </c>
      <c r="I6452" s="28" t="s">
        <v>103</v>
      </c>
      <c r="J6452" s="23" t="s">
        <v>97</v>
      </c>
      <c r="K6452" s="156" t="s">
        <v>1501</v>
      </c>
      <c r="M6452" s="229">
        <v>0</v>
      </c>
      <c r="N6452" s="229">
        <v>800</v>
      </c>
      <c r="O6452" s="217">
        <f t="shared" si="98"/>
        <v>643840.50999999919</v>
      </c>
    </row>
    <row r="6453" spans="1:15" ht="22.05" hidden="1" customHeight="1" x14ac:dyDescent="0.2">
      <c r="A6453" s="227">
        <v>45955</v>
      </c>
      <c r="B6453" s="20" t="s">
        <v>185</v>
      </c>
      <c r="C6453" s="28">
        <v>58996</v>
      </c>
      <c r="E6453" s="25" t="s">
        <v>802</v>
      </c>
      <c r="F6453" s="20" t="s">
        <v>79</v>
      </c>
      <c r="H6453" s="23" t="s">
        <v>22</v>
      </c>
      <c r="I6453" s="28" t="s">
        <v>103</v>
      </c>
      <c r="J6453" s="23" t="s">
        <v>93</v>
      </c>
      <c r="K6453" s="156" t="s">
        <v>134</v>
      </c>
      <c r="M6453" s="229">
        <v>0</v>
      </c>
      <c r="N6453" s="229">
        <v>700</v>
      </c>
      <c r="O6453" s="217">
        <f t="shared" si="98"/>
        <v>643140.50999999919</v>
      </c>
    </row>
    <row r="6454" spans="1:15" ht="22.05" hidden="1" customHeight="1" x14ac:dyDescent="0.2">
      <c r="A6454" s="227">
        <v>45955</v>
      </c>
      <c r="B6454" s="20" t="s">
        <v>185</v>
      </c>
      <c r="C6454" s="28">
        <v>58997</v>
      </c>
      <c r="E6454" s="25" t="s">
        <v>2480</v>
      </c>
      <c r="F6454" s="20" t="s">
        <v>79</v>
      </c>
      <c r="H6454" s="23" t="s">
        <v>22</v>
      </c>
      <c r="I6454" s="28" t="s">
        <v>54</v>
      </c>
      <c r="J6454" s="23" t="s">
        <v>41</v>
      </c>
      <c r="K6454" s="156" t="s">
        <v>210</v>
      </c>
      <c r="M6454" s="229">
        <v>0</v>
      </c>
      <c r="N6454" s="229">
        <v>70</v>
      </c>
      <c r="O6454" s="217">
        <f t="shared" si="98"/>
        <v>643070.50999999919</v>
      </c>
    </row>
    <row r="6455" spans="1:15" ht="22.05" hidden="1" customHeight="1" x14ac:dyDescent="0.2">
      <c r="A6455" s="227">
        <v>45955</v>
      </c>
      <c r="B6455" s="20" t="s">
        <v>185</v>
      </c>
      <c r="C6455" s="28">
        <v>58998</v>
      </c>
      <c r="E6455" s="25" t="s">
        <v>538</v>
      </c>
      <c r="F6455" s="20" t="s">
        <v>79</v>
      </c>
      <c r="H6455" s="23" t="s">
        <v>22</v>
      </c>
      <c r="I6455" s="28" t="s">
        <v>103</v>
      </c>
      <c r="J6455" s="23" t="s">
        <v>214</v>
      </c>
      <c r="K6455" s="156" t="s">
        <v>368</v>
      </c>
      <c r="M6455" s="229">
        <v>0</v>
      </c>
      <c r="N6455" s="229">
        <v>150</v>
      </c>
      <c r="O6455" s="217">
        <f t="shared" si="98"/>
        <v>642920.50999999919</v>
      </c>
    </row>
    <row r="6456" spans="1:15" ht="22.05" hidden="1" customHeight="1" x14ac:dyDescent="0.2">
      <c r="A6456" s="227">
        <v>45955</v>
      </c>
      <c r="B6456" s="20" t="s">
        <v>185</v>
      </c>
      <c r="C6456" s="28">
        <v>58999</v>
      </c>
      <c r="E6456" s="25" t="s">
        <v>131</v>
      </c>
      <c r="F6456" s="20" t="s">
        <v>79</v>
      </c>
      <c r="H6456" s="23" t="s">
        <v>22</v>
      </c>
      <c r="I6456" s="28" t="s">
        <v>103</v>
      </c>
      <c r="J6456" s="23" t="s">
        <v>214</v>
      </c>
      <c r="K6456" s="156" t="s">
        <v>132</v>
      </c>
      <c r="M6456" s="229">
        <v>0</v>
      </c>
      <c r="N6456" s="229">
        <v>400</v>
      </c>
      <c r="O6456" s="217">
        <f t="shared" si="98"/>
        <v>642520.50999999919</v>
      </c>
    </row>
    <row r="6457" spans="1:15" ht="22.05" hidden="1" customHeight="1" x14ac:dyDescent="0.2">
      <c r="A6457" s="227">
        <v>45955</v>
      </c>
      <c r="B6457" s="20" t="s">
        <v>185</v>
      </c>
      <c r="C6457" s="28">
        <v>59000</v>
      </c>
      <c r="E6457" s="25" t="s">
        <v>392</v>
      </c>
      <c r="F6457" s="20" t="s">
        <v>79</v>
      </c>
      <c r="H6457" s="23" t="s">
        <v>22</v>
      </c>
      <c r="I6457" s="28" t="s">
        <v>56</v>
      </c>
      <c r="J6457" s="23" t="s">
        <v>116</v>
      </c>
      <c r="K6457" s="156" t="s">
        <v>408</v>
      </c>
      <c r="M6457" s="229">
        <v>0</v>
      </c>
      <c r="N6457" s="229">
        <v>170</v>
      </c>
      <c r="O6457" s="217">
        <f t="shared" si="98"/>
        <v>642350.50999999919</v>
      </c>
    </row>
    <row r="6458" spans="1:15" ht="22.05" hidden="1" customHeight="1" x14ac:dyDescent="0.2">
      <c r="A6458" s="227">
        <v>45955</v>
      </c>
      <c r="B6458" s="20" t="s">
        <v>185</v>
      </c>
      <c r="C6458" s="28">
        <v>59001</v>
      </c>
      <c r="E6458" s="25" t="s">
        <v>158</v>
      </c>
      <c r="F6458" s="20" t="s">
        <v>79</v>
      </c>
      <c r="H6458" s="23" t="s">
        <v>22</v>
      </c>
      <c r="I6458" s="28" t="s">
        <v>56</v>
      </c>
      <c r="J6458" s="23" t="s">
        <v>116</v>
      </c>
      <c r="K6458" s="156" t="s">
        <v>139</v>
      </c>
      <c r="M6458" s="229">
        <v>0</v>
      </c>
      <c r="N6458" s="229">
        <v>650</v>
      </c>
      <c r="O6458" s="217">
        <f t="shared" si="98"/>
        <v>641700.50999999919</v>
      </c>
    </row>
    <row r="6459" spans="1:15" ht="22.05" hidden="1" customHeight="1" x14ac:dyDescent="0.2">
      <c r="A6459" s="227">
        <v>45955</v>
      </c>
      <c r="B6459" s="20" t="s">
        <v>185</v>
      </c>
      <c r="C6459" s="28">
        <v>59002</v>
      </c>
      <c r="E6459" s="25" t="s">
        <v>204</v>
      </c>
      <c r="F6459" s="20" t="s">
        <v>79</v>
      </c>
      <c r="H6459" s="23" t="s">
        <v>22</v>
      </c>
      <c r="I6459" s="28" t="s">
        <v>56</v>
      </c>
      <c r="J6459" s="23" t="s">
        <v>212</v>
      </c>
      <c r="K6459" s="156" t="s">
        <v>235</v>
      </c>
      <c r="M6459" s="229">
        <v>0</v>
      </c>
      <c r="N6459" s="229">
        <v>1000</v>
      </c>
      <c r="O6459" s="217">
        <f t="shared" si="98"/>
        <v>640700.50999999919</v>
      </c>
    </row>
    <row r="6460" spans="1:15" ht="22.05" hidden="1" customHeight="1" x14ac:dyDescent="0.2">
      <c r="A6460" s="227">
        <v>45955</v>
      </c>
      <c r="B6460" s="20" t="s">
        <v>185</v>
      </c>
      <c r="C6460" s="28">
        <v>59003</v>
      </c>
      <c r="E6460" s="25" t="s">
        <v>7172</v>
      </c>
      <c r="F6460" s="20" t="s">
        <v>79</v>
      </c>
      <c r="H6460" s="23" t="s">
        <v>22</v>
      </c>
      <c r="I6460" s="28" t="s">
        <v>103</v>
      </c>
      <c r="J6460" s="23" t="s">
        <v>92</v>
      </c>
      <c r="K6460" s="156" t="s">
        <v>153</v>
      </c>
      <c r="M6460" s="229">
        <v>0</v>
      </c>
      <c r="N6460" s="229">
        <v>550</v>
      </c>
      <c r="O6460" s="217">
        <f t="shared" si="98"/>
        <v>640150.50999999919</v>
      </c>
    </row>
    <row r="6461" spans="1:15" ht="22.05" hidden="1" customHeight="1" x14ac:dyDescent="0.2">
      <c r="A6461" s="227">
        <v>45955</v>
      </c>
      <c r="B6461" s="20" t="s">
        <v>185</v>
      </c>
      <c r="C6461" s="28">
        <v>59004</v>
      </c>
      <c r="E6461" s="25" t="s">
        <v>7173</v>
      </c>
      <c r="F6461" s="20" t="s">
        <v>79</v>
      </c>
      <c r="H6461" s="23" t="s">
        <v>22</v>
      </c>
      <c r="I6461" s="28" t="s">
        <v>103</v>
      </c>
      <c r="J6461" s="23" t="s">
        <v>93</v>
      </c>
      <c r="K6461" s="156" t="s">
        <v>2089</v>
      </c>
      <c r="M6461" s="229">
        <v>0</v>
      </c>
      <c r="N6461" s="229">
        <v>630</v>
      </c>
      <c r="O6461" s="217">
        <f t="shared" si="98"/>
        <v>639520.50999999919</v>
      </c>
    </row>
    <row r="6462" spans="1:15" ht="22.05" hidden="1" customHeight="1" x14ac:dyDescent="0.2">
      <c r="A6462" s="227">
        <v>45955</v>
      </c>
      <c r="B6462" s="20" t="s">
        <v>185</v>
      </c>
      <c r="C6462" s="28">
        <v>59005</v>
      </c>
      <c r="E6462" s="25" t="s">
        <v>402</v>
      </c>
      <c r="F6462" s="20" t="s">
        <v>79</v>
      </c>
      <c r="H6462" s="23" t="s">
        <v>22</v>
      </c>
      <c r="I6462" s="28" t="s">
        <v>80</v>
      </c>
      <c r="J6462" s="23" t="s">
        <v>66</v>
      </c>
      <c r="K6462" s="156" t="s">
        <v>544</v>
      </c>
      <c r="M6462" s="229">
        <v>0</v>
      </c>
      <c r="N6462" s="229">
        <v>600</v>
      </c>
      <c r="O6462" s="217">
        <f t="shared" si="98"/>
        <v>638920.50999999919</v>
      </c>
    </row>
    <row r="6463" spans="1:15" ht="22.05" hidden="1" customHeight="1" x14ac:dyDescent="0.2">
      <c r="A6463" s="227">
        <v>45955</v>
      </c>
      <c r="B6463" s="20" t="s">
        <v>185</v>
      </c>
      <c r="C6463" s="28">
        <v>59006</v>
      </c>
      <c r="E6463" s="25" t="s">
        <v>7174</v>
      </c>
      <c r="F6463" s="20" t="s">
        <v>79</v>
      </c>
      <c r="H6463" s="23" t="s">
        <v>22</v>
      </c>
      <c r="I6463" s="28" t="s">
        <v>103</v>
      </c>
      <c r="J6463" s="23" t="s">
        <v>102</v>
      </c>
      <c r="K6463" s="156" t="s">
        <v>7182</v>
      </c>
      <c r="M6463" s="229">
        <v>0</v>
      </c>
      <c r="N6463" s="229">
        <v>1044</v>
      </c>
      <c r="O6463" s="217">
        <f t="shared" si="98"/>
        <v>637876.50999999919</v>
      </c>
    </row>
    <row r="6464" spans="1:15" ht="22.05" hidden="1" customHeight="1" x14ac:dyDescent="0.2">
      <c r="A6464" s="227">
        <v>45955</v>
      </c>
      <c r="B6464" s="20" t="s">
        <v>185</v>
      </c>
      <c r="C6464" s="28">
        <v>59007</v>
      </c>
      <c r="E6464" s="25" t="s">
        <v>143</v>
      </c>
      <c r="F6464" s="20" t="s">
        <v>79</v>
      </c>
      <c r="H6464" s="23" t="s">
        <v>22</v>
      </c>
      <c r="I6464" s="28" t="s">
        <v>53</v>
      </c>
      <c r="J6464" s="23" t="s">
        <v>112</v>
      </c>
      <c r="K6464" s="156" t="s">
        <v>416</v>
      </c>
      <c r="M6464" s="229">
        <v>0</v>
      </c>
      <c r="N6464" s="229">
        <v>38078</v>
      </c>
      <c r="O6464" s="217">
        <f t="shared" si="98"/>
        <v>599798.50999999919</v>
      </c>
    </row>
    <row r="6465" spans="1:15" ht="22.05" hidden="1" customHeight="1" x14ac:dyDescent="0.2">
      <c r="A6465" s="227">
        <v>45955</v>
      </c>
      <c r="B6465" s="20" t="s">
        <v>185</v>
      </c>
      <c r="C6465" s="28">
        <v>59008</v>
      </c>
      <c r="E6465" s="25" t="s">
        <v>143</v>
      </c>
      <c r="F6465" s="20" t="s">
        <v>79</v>
      </c>
      <c r="H6465" s="23" t="s">
        <v>22</v>
      </c>
      <c r="I6465" s="28" t="s">
        <v>53</v>
      </c>
      <c r="J6465" s="23" t="s">
        <v>114</v>
      </c>
      <c r="K6465" s="156" t="s">
        <v>149</v>
      </c>
      <c r="M6465" s="229">
        <v>0</v>
      </c>
      <c r="N6465" s="229">
        <v>20400</v>
      </c>
      <c r="O6465" s="217">
        <f t="shared" si="98"/>
        <v>579398.50999999919</v>
      </c>
    </row>
    <row r="6466" spans="1:15" ht="22.05" hidden="1" customHeight="1" x14ac:dyDescent="0.2">
      <c r="A6466" s="227">
        <v>45955</v>
      </c>
      <c r="B6466" s="20" t="s">
        <v>185</v>
      </c>
      <c r="C6466" s="28">
        <v>59009</v>
      </c>
      <c r="E6466" s="25" t="s">
        <v>143</v>
      </c>
      <c r="F6466" s="20" t="s">
        <v>79</v>
      </c>
      <c r="H6466" s="23" t="s">
        <v>22</v>
      </c>
      <c r="I6466" s="28" t="s">
        <v>53</v>
      </c>
      <c r="J6466" s="23" t="s">
        <v>114</v>
      </c>
      <c r="K6466" s="156" t="s">
        <v>273</v>
      </c>
      <c r="M6466" s="229">
        <v>0</v>
      </c>
      <c r="N6466" s="229">
        <v>8133</v>
      </c>
      <c r="O6466" s="217">
        <f t="shared" ref="O6466:O6536" si="99">O6465+M6466-N6466</f>
        <v>571265.50999999919</v>
      </c>
    </row>
    <row r="6467" spans="1:15" ht="22.05" hidden="1" customHeight="1" x14ac:dyDescent="0.2">
      <c r="A6467" s="227">
        <v>45955</v>
      </c>
      <c r="B6467" s="20" t="s">
        <v>185</v>
      </c>
      <c r="C6467" s="28">
        <v>59010</v>
      </c>
      <c r="E6467" s="25" t="s">
        <v>143</v>
      </c>
      <c r="F6467" s="20" t="s">
        <v>79</v>
      </c>
      <c r="H6467" s="23" t="s">
        <v>22</v>
      </c>
      <c r="I6467" s="28" t="s">
        <v>53</v>
      </c>
      <c r="J6467" s="23" t="s">
        <v>112</v>
      </c>
      <c r="K6467" s="156" t="s">
        <v>144</v>
      </c>
      <c r="M6467" s="229">
        <v>0</v>
      </c>
      <c r="N6467" s="229">
        <v>8785</v>
      </c>
      <c r="O6467" s="217">
        <f t="shared" si="99"/>
        <v>562480.50999999919</v>
      </c>
    </row>
    <row r="6468" spans="1:15" ht="22.05" hidden="1" customHeight="1" x14ac:dyDescent="0.2">
      <c r="A6468" s="227">
        <v>45955</v>
      </c>
      <c r="B6468" s="20" t="s">
        <v>185</v>
      </c>
      <c r="C6468" s="28">
        <v>59011</v>
      </c>
      <c r="E6468" s="25" t="s">
        <v>143</v>
      </c>
      <c r="F6468" s="20" t="s">
        <v>79</v>
      </c>
      <c r="H6468" s="23" t="s">
        <v>22</v>
      </c>
      <c r="I6468" s="28" t="s">
        <v>53</v>
      </c>
      <c r="J6468" s="23" t="s">
        <v>112</v>
      </c>
      <c r="K6468" s="156" t="s">
        <v>5797</v>
      </c>
      <c r="M6468" s="229">
        <v>0</v>
      </c>
      <c r="N6468" s="229">
        <v>23900</v>
      </c>
      <c r="O6468" s="217">
        <f t="shared" si="99"/>
        <v>538580.50999999919</v>
      </c>
    </row>
    <row r="6469" spans="1:15" ht="22.05" hidden="1" customHeight="1" x14ac:dyDescent="0.2">
      <c r="A6469" s="227">
        <v>45955</v>
      </c>
      <c r="B6469" s="20" t="s">
        <v>185</v>
      </c>
      <c r="C6469" s="28">
        <v>59012</v>
      </c>
      <c r="E6469" s="25" t="s">
        <v>143</v>
      </c>
      <c r="F6469" s="20" t="s">
        <v>79</v>
      </c>
      <c r="H6469" s="23" t="s">
        <v>22</v>
      </c>
      <c r="I6469" s="28" t="s">
        <v>53</v>
      </c>
      <c r="J6469" s="23" t="s">
        <v>112</v>
      </c>
      <c r="K6469" s="156" t="s">
        <v>5882</v>
      </c>
      <c r="M6469" s="229">
        <v>0</v>
      </c>
      <c r="N6469" s="229">
        <v>20640</v>
      </c>
      <c r="O6469" s="217">
        <f t="shared" si="99"/>
        <v>517940.50999999919</v>
      </c>
    </row>
    <row r="6470" spans="1:15" ht="22.05" hidden="1" customHeight="1" x14ac:dyDescent="0.2">
      <c r="A6470" s="227">
        <v>45955</v>
      </c>
      <c r="B6470" s="20" t="s">
        <v>185</v>
      </c>
      <c r="C6470" s="28">
        <v>59013</v>
      </c>
      <c r="E6470" s="25" t="s">
        <v>143</v>
      </c>
      <c r="F6470" s="20" t="s">
        <v>79</v>
      </c>
      <c r="H6470" s="23" t="s">
        <v>22</v>
      </c>
      <c r="I6470" s="28" t="s">
        <v>53</v>
      </c>
      <c r="J6470" s="23" t="s">
        <v>112</v>
      </c>
      <c r="K6470" s="156" t="s">
        <v>1702</v>
      </c>
      <c r="M6470" s="229">
        <v>0</v>
      </c>
      <c r="N6470" s="229">
        <v>20400</v>
      </c>
      <c r="O6470" s="217">
        <f t="shared" si="99"/>
        <v>497540.50999999919</v>
      </c>
    </row>
    <row r="6471" spans="1:15" ht="22.05" hidden="1" customHeight="1" x14ac:dyDescent="0.2">
      <c r="A6471" s="227">
        <v>45955</v>
      </c>
      <c r="B6471" s="20" t="s">
        <v>185</v>
      </c>
      <c r="C6471" s="28">
        <v>59014</v>
      </c>
      <c r="E6471" s="25" t="s">
        <v>143</v>
      </c>
      <c r="F6471" s="20" t="s">
        <v>79</v>
      </c>
      <c r="H6471" s="23" t="s">
        <v>22</v>
      </c>
      <c r="I6471" s="28" t="s">
        <v>53</v>
      </c>
      <c r="J6471" s="23" t="s">
        <v>112</v>
      </c>
      <c r="K6471" s="156" t="s">
        <v>419</v>
      </c>
      <c r="M6471" s="229">
        <v>0</v>
      </c>
      <c r="N6471" s="229">
        <v>4850</v>
      </c>
      <c r="O6471" s="217">
        <f t="shared" si="99"/>
        <v>492690.50999999919</v>
      </c>
    </row>
    <row r="6472" spans="1:15" ht="22.05" hidden="1" customHeight="1" x14ac:dyDescent="0.2">
      <c r="A6472" s="227">
        <v>45955</v>
      </c>
      <c r="B6472" s="20" t="s">
        <v>185</v>
      </c>
      <c r="C6472" s="28">
        <v>59015</v>
      </c>
      <c r="E6472" s="25" t="s">
        <v>143</v>
      </c>
      <c r="F6472" s="20" t="s">
        <v>79</v>
      </c>
      <c r="H6472" s="23" t="s">
        <v>22</v>
      </c>
      <c r="I6472" s="28" t="s">
        <v>53</v>
      </c>
      <c r="J6472" s="23" t="s">
        <v>112</v>
      </c>
      <c r="K6472" s="156" t="s">
        <v>418</v>
      </c>
      <c r="M6472" s="229">
        <v>0</v>
      </c>
      <c r="N6472" s="229">
        <v>19134</v>
      </c>
      <c r="O6472" s="217">
        <f t="shared" si="99"/>
        <v>473556.50999999919</v>
      </c>
    </row>
    <row r="6473" spans="1:15" ht="22.05" hidden="1" customHeight="1" x14ac:dyDescent="0.2">
      <c r="A6473" s="227">
        <v>45955</v>
      </c>
      <c r="B6473" s="20" t="s">
        <v>185</v>
      </c>
      <c r="C6473" s="28">
        <v>59016</v>
      </c>
      <c r="E6473" s="25" t="s">
        <v>143</v>
      </c>
      <c r="F6473" s="20" t="s">
        <v>79</v>
      </c>
      <c r="H6473" s="23" t="s">
        <v>22</v>
      </c>
      <c r="I6473" s="28" t="s">
        <v>53</v>
      </c>
      <c r="J6473" s="23" t="s">
        <v>112</v>
      </c>
      <c r="K6473" s="156" t="s">
        <v>263</v>
      </c>
      <c r="M6473" s="229">
        <v>0</v>
      </c>
      <c r="N6473" s="229">
        <v>16047</v>
      </c>
      <c r="O6473" s="217">
        <f t="shared" si="99"/>
        <v>457509.50999999919</v>
      </c>
    </row>
    <row r="6474" spans="1:15" ht="22.05" hidden="1" customHeight="1" x14ac:dyDescent="0.2">
      <c r="A6474" s="227">
        <v>45955</v>
      </c>
      <c r="B6474" s="20" t="s">
        <v>185</v>
      </c>
      <c r="C6474" s="28">
        <v>59017</v>
      </c>
      <c r="E6474" s="25" t="s">
        <v>143</v>
      </c>
      <c r="F6474" s="20" t="s">
        <v>79</v>
      </c>
      <c r="H6474" s="23" t="s">
        <v>22</v>
      </c>
      <c r="I6474" s="28" t="s">
        <v>53</v>
      </c>
      <c r="J6474" s="23" t="s">
        <v>112</v>
      </c>
      <c r="K6474" s="156" t="s">
        <v>1703</v>
      </c>
      <c r="M6474" s="229">
        <v>0</v>
      </c>
      <c r="N6474" s="229">
        <v>20308</v>
      </c>
      <c r="O6474" s="217">
        <f t="shared" si="99"/>
        <v>437201.50999999919</v>
      </c>
    </row>
    <row r="6475" spans="1:15" ht="22.05" hidden="1" customHeight="1" x14ac:dyDescent="0.2">
      <c r="A6475" s="227">
        <v>45955</v>
      </c>
      <c r="B6475" s="20" t="s">
        <v>185</v>
      </c>
      <c r="C6475" s="28">
        <v>59018</v>
      </c>
      <c r="E6475" s="25" t="s">
        <v>143</v>
      </c>
      <c r="F6475" s="20" t="s">
        <v>79</v>
      </c>
      <c r="H6475" s="23" t="s">
        <v>22</v>
      </c>
      <c r="I6475" s="28" t="s">
        <v>53</v>
      </c>
      <c r="J6475" s="23" t="s">
        <v>112</v>
      </c>
      <c r="K6475" s="156" t="s">
        <v>264</v>
      </c>
      <c r="M6475" s="229">
        <v>0</v>
      </c>
      <c r="N6475" s="229">
        <v>49305</v>
      </c>
      <c r="O6475" s="217">
        <f t="shared" si="99"/>
        <v>387896.50999999919</v>
      </c>
    </row>
    <row r="6476" spans="1:15" ht="22.05" hidden="1" customHeight="1" x14ac:dyDescent="0.2">
      <c r="A6476" s="227">
        <v>45955</v>
      </c>
      <c r="B6476" s="20" t="s">
        <v>185</v>
      </c>
      <c r="C6476" s="28">
        <v>59019</v>
      </c>
      <c r="E6476" s="25" t="s">
        <v>143</v>
      </c>
      <c r="F6476" s="20" t="s">
        <v>79</v>
      </c>
      <c r="H6476" s="23" t="s">
        <v>22</v>
      </c>
      <c r="I6476" s="28" t="s">
        <v>53</v>
      </c>
      <c r="J6476" s="23" t="s">
        <v>112</v>
      </c>
      <c r="K6476" s="156" t="s">
        <v>148</v>
      </c>
      <c r="M6476" s="229">
        <v>0</v>
      </c>
      <c r="N6476" s="229">
        <v>30568</v>
      </c>
      <c r="O6476" s="217">
        <f t="shared" si="99"/>
        <v>357328.50999999919</v>
      </c>
    </row>
    <row r="6477" spans="1:15" ht="22.05" hidden="1" customHeight="1" x14ac:dyDescent="0.2">
      <c r="A6477" s="227">
        <v>45955</v>
      </c>
      <c r="B6477" s="20" t="s">
        <v>185</v>
      </c>
      <c r="C6477" s="28">
        <v>59020</v>
      </c>
      <c r="E6477" s="25" t="s">
        <v>143</v>
      </c>
      <c r="F6477" s="20" t="s">
        <v>79</v>
      </c>
      <c r="H6477" s="23" t="s">
        <v>22</v>
      </c>
      <c r="I6477" s="28" t="s">
        <v>53</v>
      </c>
      <c r="J6477" s="23" t="s">
        <v>112</v>
      </c>
      <c r="K6477" s="156" t="s">
        <v>7098</v>
      </c>
      <c r="M6477" s="229">
        <v>0</v>
      </c>
      <c r="N6477" s="229">
        <v>14400</v>
      </c>
      <c r="O6477" s="217">
        <f t="shared" si="99"/>
        <v>342928.50999999919</v>
      </c>
    </row>
    <row r="6478" spans="1:15" ht="22.05" hidden="1" customHeight="1" x14ac:dyDescent="0.2">
      <c r="A6478" s="227">
        <v>45955</v>
      </c>
      <c r="B6478" s="20" t="s">
        <v>185</v>
      </c>
      <c r="C6478" s="28">
        <v>59021</v>
      </c>
      <c r="E6478" s="328" t="s">
        <v>141</v>
      </c>
      <c r="F6478" s="329" t="s">
        <v>79</v>
      </c>
      <c r="G6478" s="330"/>
      <c r="H6478" s="331" t="s">
        <v>22</v>
      </c>
      <c r="I6478" s="331" t="s">
        <v>54</v>
      </c>
      <c r="J6478" s="331" t="s">
        <v>63</v>
      </c>
      <c r="K6478" s="332" t="s">
        <v>225</v>
      </c>
      <c r="L6478" s="333">
        <v>75000</v>
      </c>
      <c r="M6478" s="333">
        <v>0</v>
      </c>
      <c r="N6478" s="333">
        <v>10000</v>
      </c>
      <c r="O6478" s="217">
        <f t="shared" si="99"/>
        <v>332928.50999999919</v>
      </c>
    </row>
    <row r="6479" spans="1:15" ht="22.05" hidden="1" customHeight="1" x14ac:dyDescent="0.2">
      <c r="A6479" s="227">
        <v>45955</v>
      </c>
      <c r="B6479" s="20" t="s">
        <v>185</v>
      </c>
      <c r="C6479" s="28">
        <v>59021</v>
      </c>
      <c r="E6479" s="328" t="s">
        <v>559</v>
      </c>
      <c r="F6479" s="329" t="s">
        <v>79</v>
      </c>
      <c r="G6479" s="330"/>
      <c r="H6479" s="331" t="s">
        <v>22</v>
      </c>
      <c r="I6479" s="331" t="s">
        <v>54</v>
      </c>
      <c r="J6479" s="331" t="s">
        <v>41</v>
      </c>
      <c r="K6479" s="332" t="s">
        <v>225</v>
      </c>
      <c r="L6479" s="333">
        <v>75000</v>
      </c>
      <c r="M6479" s="333">
        <v>0</v>
      </c>
      <c r="N6479" s="333">
        <v>20000</v>
      </c>
      <c r="O6479" s="217">
        <f t="shared" si="99"/>
        <v>312928.50999999919</v>
      </c>
    </row>
    <row r="6480" spans="1:15" ht="22.05" hidden="1" customHeight="1" x14ac:dyDescent="0.2">
      <c r="A6480" s="227">
        <v>45955</v>
      </c>
      <c r="B6480" s="20" t="s">
        <v>185</v>
      </c>
      <c r="C6480" s="28">
        <v>59021</v>
      </c>
      <c r="E6480" s="328" t="s">
        <v>463</v>
      </c>
      <c r="F6480" s="329" t="s">
        <v>79</v>
      </c>
      <c r="G6480" s="330"/>
      <c r="H6480" s="331" t="s">
        <v>22</v>
      </c>
      <c r="I6480" s="331" t="s">
        <v>54</v>
      </c>
      <c r="J6480" s="331" t="s">
        <v>62</v>
      </c>
      <c r="K6480" s="332" t="s">
        <v>225</v>
      </c>
      <c r="L6480" s="333">
        <v>75000</v>
      </c>
      <c r="M6480" s="333">
        <v>0</v>
      </c>
      <c r="N6480" s="333">
        <v>30000</v>
      </c>
      <c r="O6480" s="217">
        <f t="shared" si="99"/>
        <v>282928.50999999919</v>
      </c>
    </row>
    <row r="6481" spans="1:15" ht="22.05" hidden="1" customHeight="1" x14ac:dyDescent="0.2">
      <c r="A6481" s="227">
        <v>45955</v>
      </c>
      <c r="B6481" s="20" t="s">
        <v>185</v>
      </c>
      <c r="C6481" s="28">
        <v>59021</v>
      </c>
      <c r="E6481" s="328" t="s">
        <v>560</v>
      </c>
      <c r="F6481" s="329" t="s">
        <v>79</v>
      </c>
      <c r="G6481" s="330"/>
      <c r="H6481" s="331" t="s">
        <v>22</v>
      </c>
      <c r="I6481" s="331" t="s">
        <v>54</v>
      </c>
      <c r="J6481" s="331" t="s">
        <v>44</v>
      </c>
      <c r="K6481" s="332" t="s">
        <v>225</v>
      </c>
      <c r="L6481" s="333">
        <v>75000</v>
      </c>
      <c r="M6481" s="333">
        <v>0</v>
      </c>
      <c r="N6481" s="333">
        <v>10000</v>
      </c>
      <c r="O6481" s="217">
        <f t="shared" si="99"/>
        <v>272928.50999999919</v>
      </c>
    </row>
    <row r="6482" spans="1:15" ht="22.05" hidden="1" customHeight="1" x14ac:dyDescent="0.2">
      <c r="A6482" s="227">
        <v>45955</v>
      </c>
      <c r="B6482" s="20" t="s">
        <v>185</v>
      </c>
      <c r="C6482" s="28">
        <v>59021</v>
      </c>
      <c r="E6482" s="328" t="s">
        <v>561</v>
      </c>
      <c r="F6482" s="329" t="s">
        <v>79</v>
      </c>
      <c r="G6482" s="330"/>
      <c r="H6482" s="331" t="s">
        <v>22</v>
      </c>
      <c r="I6482" s="331" t="s">
        <v>54</v>
      </c>
      <c r="J6482" s="331" t="s">
        <v>63</v>
      </c>
      <c r="K6482" s="332" t="s">
        <v>225</v>
      </c>
      <c r="L6482" s="333">
        <v>75000</v>
      </c>
      <c r="M6482" s="333">
        <v>0</v>
      </c>
      <c r="N6482" s="333">
        <v>5000</v>
      </c>
      <c r="O6482" s="217">
        <f t="shared" si="99"/>
        <v>267928.50999999919</v>
      </c>
    </row>
    <row r="6483" spans="1:15" ht="22.05" hidden="1" customHeight="1" x14ac:dyDescent="0.2">
      <c r="A6483" s="227">
        <v>45955</v>
      </c>
      <c r="B6483" s="20" t="s">
        <v>185</v>
      </c>
      <c r="C6483" s="28">
        <v>59022</v>
      </c>
      <c r="E6483" s="25" t="s">
        <v>143</v>
      </c>
      <c r="F6483" s="20" t="s">
        <v>79</v>
      </c>
      <c r="H6483" s="23" t="s">
        <v>22</v>
      </c>
      <c r="I6483" s="28" t="s">
        <v>53</v>
      </c>
      <c r="J6483" s="23" t="s">
        <v>112</v>
      </c>
      <c r="K6483" s="156" t="s">
        <v>56</v>
      </c>
      <c r="M6483" s="229">
        <v>0</v>
      </c>
      <c r="N6483" s="229">
        <v>27550</v>
      </c>
      <c r="O6483" s="217">
        <f t="shared" si="99"/>
        <v>240378.50999999919</v>
      </c>
    </row>
    <row r="6484" spans="1:15" ht="22.05" hidden="1" customHeight="1" x14ac:dyDescent="0.2">
      <c r="A6484" s="227">
        <v>45955</v>
      </c>
      <c r="B6484" s="20" t="s">
        <v>185</v>
      </c>
      <c r="C6484" s="28">
        <v>59023</v>
      </c>
      <c r="E6484" s="334" t="s">
        <v>143</v>
      </c>
      <c r="F6484" s="329" t="s">
        <v>79</v>
      </c>
      <c r="G6484" s="330"/>
      <c r="H6484" s="331" t="s">
        <v>22</v>
      </c>
      <c r="I6484" s="331" t="s">
        <v>53</v>
      </c>
      <c r="J6484" s="331" t="s">
        <v>112</v>
      </c>
      <c r="K6484" s="332" t="s">
        <v>145</v>
      </c>
      <c r="L6484" s="333">
        <v>20850</v>
      </c>
      <c r="M6484" s="333">
        <v>0</v>
      </c>
      <c r="N6484" s="333">
        <f>L6484-N6485-N6486-N6487</f>
        <v>11250</v>
      </c>
      <c r="O6484" s="217">
        <f t="shared" si="99"/>
        <v>229128.50999999919</v>
      </c>
    </row>
    <row r="6485" spans="1:15" ht="22.05" hidden="1" customHeight="1" x14ac:dyDescent="0.2">
      <c r="A6485" s="227">
        <v>45955</v>
      </c>
      <c r="B6485" s="20" t="s">
        <v>185</v>
      </c>
      <c r="C6485" s="28">
        <v>59023</v>
      </c>
      <c r="E6485" s="334" t="s">
        <v>558</v>
      </c>
      <c r="F6485" s="329" t="s">
        <v>79</v>
      </c>
      <c r="G6485" s="330"/>
      <c r="H6485" s="331" t="s">
        <v>22</v>
      </c>
      <c r="I6485" s="331" t="s">
        <v>54</v>
      </c>
      <c r="J6485" s="331" t="s">
        <v>61</v>
      </c>
      <c r="K6485" s="332" t="s">
        <v>145</v>
      </c>
      <c r="L6485" s="333">
        <v>20850</v>
      </c>
      <c r="M6485" s="333">
        <v>0</v>
      </c>
      <c r="N6485" s="333">
        <v>1800</v>
      </c>
      <c r="O6485" s="217">
        <f t="shared" si="99"/>
        <v>227328.50999999919</v>
      </c>
    </row>
    <row r="6486" spans="1:15" ht="22.05" hidden="1" customHeight="1" x14ac:dyDescent="0.2">
      <c r="A6486" s="227">
        <v>45955</v>
      </c>
      <c r="B6486" s="20" t="s">
        <v>185</v>
      </c>
      <c r="C6486" s="28">
        <v>59023</v>
      </c>
      <c r="E6486" s="328" t="s">
        <v>556</v>
      </c>
      <c r="F6486" s="329" t="s">
        <v>79</v>
      </c>
      <c r="G6486" s="330"/>
      <c r="H6486" s="331" t="s">
        <v>22</v>
      </c>
      <c r="I6486" s="331" t="s">
        <v>54</v>
      </c>
      <c r="J6486" s="331" t="s">
        <v>32</v>
      </c>
      <c r="K6486" s="332" t="s">
        <v>145</v>
      </c>
      <c r="L6486" s="333">
        <v>20850</v>
      </c>
      <c r="M6486" s="333">
        <v>0</v>
      </c>
      <c r="N6486" s="333">
        <v>6000</v>
      </c>
      <c r="O6486" s="217">
        <f t="shared" si="99"/>
        <v>221328.50999999919</v>
      </c>
    </row>
    <row r="6487" spans="1:15" ht="22.05" hidden="1" customHeight="1" x14ac:dyDescent="0.2">
      <c r="A6487" s="227">
        <v>45955</v>
      </c>
      <c r="B6487" s="20" t="s">
        <v>185</v>
      </c>
      <c r="C6487" s="28">
        <v>59023</v>
      </c>
      <c r="E6487" s="328" t="s">
        <v>3486</v>
      </c>
      <c r="F6487" s="329" t="s">
        <v>79</v>
      </c>
      <c r="G6487" s="330"/>
      <c r="H6487" s="331" t="s">
        <v>22</v>
      </c>
      <c r="I6487" s="331" t="s">
        <v>54</v>
      </c>
      <c r="J6487" s="331" t="s">
        <v>63</v>
      </c>
      <c r="K6487" s="332" t="s">
        <v>145</v>
      </c>
      <c r="L6487" s="333">
        <v>20850</v>
      </c>
      <c r="M6487" s="333">
        <v>0</v>
      </c>
      <c r="N6487" s="333">
        <v>1800</v>
      </c>
      <c r="O6487" s="217">
        <f t="shared" si="99"/>
        <v>219528.50999999919</v>
      </c>
    </row>
    <row r="6488" spans="1:15" ht="22.05" hidden="1" customHeight="1" x14ac:dyDescent="0.2">
      <c r="A6488" s="227">
        <v>45955</v>
      </c>
      <c r="B6488" s="20" t="s">
        <v>185</v>
      </c>
      <c r="C6488" s="28">
        <v>59024</v>
      </c>
      <c r="E6488" s="25" t="s">
        <v>143</v>
      </c>
      <c r="F6488" s="20" t="s">
        <v>79</v>
      </c>
      <c r="H6488" s="23" t="s">
        <v>22</v>
      </c>
      <c r="I6488" s="28" t="s">
        <v>53</v>
      </c>
      <c r="J6488" s="23" t="s">
        <v>112</v>
      </c>
      <c r="K6488" s="156" t="s">
        <v>6822</v>
      </c>
      <c r="M6488" s="229">
        <v>0</v>
      </c>
      <c r="N6488" s="229">
        <v>2800</v>
      </c>
      <c r="O6488" s="217">
        <f t="shared" si="99"/>
        <v>216728.50999999919</v>
      </c>
    </row>
    <row r="6489" spans="1:15" ht="22.05" hidden="1" customHeight="1" x14ac:dyDescent="0.2">
      <c r="A6489" s="227">
        <v>45955</v>
      </c>
      <c r="B6489" s="20" t="s">
        <v>185</v>
      </c>
      <c r="C6489" s="28">
        <v>59025</v>
      </c>
      <c r="E6489" s="25" t="s">
        <v>7175</v>
      </c>
      <c r="F6489" s="20" t="s">
        <v>79</v>
      </c>
      <c r="H6489" s="23" t="s">
        <v>22</v>
      </c>
      <c r="I6489" s="28" t="s">
        <v>103</v>
      </c>
      <c r="J6489" s="23" t="s">
        <v>102</v>
      </c>
      <c r="K6489" s="156" t="s">
        <v>464</v>
      </c>
      <c r="M6489" s="229">
        <v>0</v>
      </c>
      <c r="N6489" s="229">
        <v>300</v>
      </c>
      <c r="O6489" s="217">
        <f t="shared" si="99"/>
        <v>216428.50999999919</v>
      </c>
    </row>
    <row r="6490" spans="1:15" ht="22.05" hidden="1" customHeight="1" x14ac:dyDescent="0.2">
      <c r="A6490" s="227">
        <v>45955</v>
      </c>
      <c r="B6490" s="20" t="s">
        <v>185</v>
      </c>
      <c r="C6490" s="28">
        <v>59026</v>
      </c>
      <c r="E6490" s="25" t="s">
        <v>162</v>
      </c>
      <c r="F6490" s="20" t="s">
        <v>79</v>
      </c>
      <c r="H6490" s="23" t="s">
        <v>21</v>
      </c>
      <c r="I6490" s="28" t="s">
        <v>81</v>
      </c>
      <c r="J6490" s="23" t="s">
        <v>200</v>
      </c>
      <c r="M6490" s="590">
        <v>10000</v>
      </c>
      <c r="N6490" s="229">
        <v>0</v>
      </c>
      <c r="O6490" s="217">
        <f t="shared" si="99"/>
        <v>226428.50999999919</v>
      </c>
    </row>
    <row r="6491" spans="1:15" ht="22.05" hidden="1" customHeight="1" x14ac:dyDescent="0.2">
      <c r="A6491" s="227">
        <v>45955</v>
      </c>
      <c r="B6491" s="20" t="s">
        <v>185</v>
      </c>
      <c r="C6491" s="28">
        <v>59027</v>
      </c>
      <c r="E6491" s="25" t="s">
        <v>1578</v>
      </c>
      <c r="F6491" s="20" t="s">
        <v>79</v>
      </c>
      <c r="H6491" s="23" t="s">
        <v>22</v>
      </c>
      <c r="I6491" s="28" t="s">
        <v>56</v>
      </c>
      <c r="J6491" s="23" t="s">
        <v>88</v>
      </c>
      <c r="K6491" s="156" t="s">
        <v>265</v>
      </c>
      <c r="M6491" s="229">
        <v>0</v>
      </c>
      <c r="N6491" s="229">
        <v>1500</v>
      </c>
      <c r="O6491" s="217">
        <f t="shared" si="99"/>
        <v>224928.50999999919</v>
      </c>
    </row>
    <row r="6492" spans="1:15" ht="22.05" hidden="1" customHeight="1" x14ac:dyDescent="0.2">
      <c r="A6492" s="227">
        <v>45955</v>
      </c>
      <c r="B6492" s="20" t="s">
        <v>185</v>
      </c>
      <c r="C6492" s="28">
        <v>59028</v>
      </c>
      <c r="E6492" s="25" t="s">
        <v>7176</v>
      </c>
      <c r="F6492" s="20" t="s">
        <v>79</v>
      </c>
      <c r="H6492" s="23" t="s">
        <v>22</v>
      </c>
      <c r="I6492" s="28" t="s">
        <v>103</v>
      </c>
      <c r="J6492" s="23" t="s">
        <v>92</v>
      </c>
      <c r="K6492" s="156" t="s">
        <v>205</v>
      </c>
      <c r="M6492" s="229">
        <v>0</v>
      </c>
      <c r="N6492" s="229">
        <v>550</v>
      </c>
      <c r="O6492" s="217">
        <f t="shared" si="99"/>
        <v>224378.50999999919</v>
      </c>
    </row>
    <row r="6493" spans="1:15" ht="22.05" hidden="1" customHeight="1" x14ac:dyDescent="0.2">
      <c r="A6493" s="227">
        <v>45955</v>
      </c>
      <c r="B6493" s="20" t="s">
        <v>185</v>
      </c>
      <c r="C6493" s="28">
        <v>59029</v>
      </c>
      <c r="E6493" s="25" t="s">
        <v>143</v>
      </c>
      <c r="F6493" s="20" t="s">
        <v>79</v>
      </c>
      <c r="H6493" s="23" t="s">
        <v>22</v>
      </c>
      <c r="I6493" s="28" t="s">
        <v>53</v>
      </c>
      <c r="J6493" s="23" t="s">
        <v>112</v>
      </c>
      <c r="K6493" s="156" t="s">
        <v>5798</v>
      </c>
      <c r="M6493" s="229">
        <v>0</v>
      </c>
      <c r="N6493" s="229">
        <v>5760</v>
      </c>
      <c r="O6493" s="217">
        <f t="shared" si="99"/>
        <v>218618.50999999919</v>
      </c>
    </row>
    <row r="6494" spans="1:15" ht="22.05" hidden="1" customHeight="1" x14ac:dyDescent="0.2">
      <c r="A6494" s="227">
        <v>45955</v>
      </c>
      <c r="B6494" s="20" t="s">
        <v>185</v>
      </c>
      <c r="C6494" s="28">
        <v>59030</v>
      </c>
      <c r="E6494" s="25" t="s">
        <v>143</v>
      </c>
      <c r="F6494" s="20" t="s">
        <v>79</v>
      </c>
      <c r="H6494" s="23" t="s">
        <v>22</v>
      </c>
      <c r="I6494" s="28" t="s">
        <v>53</v>
      </c>
      <c r="J6494" s="23" t="s">
        <v>112</v>
      </c>
      <c r="K6494" s="156" t="s">
        <v>146</v>
      </c>
      <c r="M6494" s="229">
        <v>0</v>
      </c>
      <c r="N6494" s="229">
        <v>97133</v>
      </c>
      <c r="O6494" s="217">
        <f t="shared" si="99"/>
        <v>121485.50999999919</v>
      </c>
    </row>
    <row r="6495" spans="1:15" ht="22.05" hidden="1" customHeight="1" x14ac:dyDescent="0.2">
      <c r="A6495" s="227">
        <v>45955</v>
      </c>
      <c r="B6495" s="20" t="s">
        <v>185</v>
      </c>
      <c r="C6495" s="28">
        <v>59031</v>
      </c>
      <c r="E6495" s="25" t="s">
        <v>7177</v>
      </c>
      <c r="F6495" s="20" t="s">
        <v>79</v>
      </c>
      <c r="H6495" s="23" t="s">
        <v>22</v>
      </c>
      <c r="I6495" s="28" t="s">
        <v>55</v>
      </c>
      <c r="J6495" s="23" t="s">
        <v>73</v>
      </c>
      <c r="K6495" s="156" t="s">
        <v>140</v>
      </c>
      <c r="M6495" s="229">
        <v>0</v>
      </c>
      <c r="N6495" s="229">
        <v>1500</v>
      </c>
      <c r="O6495" s="217">
        <f t="shared" si="99"/>
        <v>119985.50999999919</v>
      </c>
    </row>
    <row r="6496" spans="1:15" ht="22.05" hidden="1" customHeight="1" x14ac:dyDescent="0.2">
      <c r="A6496" s="227">
        <v>45955</v>
      </c>
      <c r="B6496" s="20" t="s">
        <v>185</v>
      </c>
      <c r="C6496" s="28">
        <v>59032</v>
      </c>
      <c r="E6496" s="25" t="s">
        <v>1013</v>
      </c>
      <c r="F6496" s="20" t="s">
        <v>79</v>
      </c>
      <c r="H6496" s="23" t="s">
        <v>21</v>
      </c>
      <c r="I6496" s="28" t="s">
        <v>28</v>
      </c>
      <c r="J6496" s="23" t="s">
        <v>30</v>
      </c>
      <c r="M6496" s="229">
        <v>5000</v>
      </c>
      <c r="N6496" s="229">
        <v>0</v>
      </c>
      <c r="O6496" s="217">
        <f t="shared" si="99"/>
        <v>124985.50999999919</v>
      </c>
    </row>
    <row r="6497" spans="1:15" ht="22.05" hidden="1" customHeight="1" x14ac:dyDescent="0.2">
      <c r="A6497" s="227">
        <v>45955</v>
      </c>
      <c r="B6497" s="20" t="s">
        <v>185</v>
      </c>
      <c r="C6497" s="28">
        <v>59033</v>
      </c>
      <c r="E6497" s="25" t="s">
        <v>7178</v>
      </c>
      <c r="F6497" s="20" t="s">
        <v>79</v>
      </c>
      <c r="H6497" s="23" t="s">
        <v>22</v>
      </c>
      <c r="I6497" s="28" t="s">
        <v>54</v>
      </c>
      <c r="J6497" s="23" t="s">
        <v>64</v>
      </c>
      <c r="K6497" s="156" t="s">
        <v>413</v>
      </c>
      <c r="M6497" s="229">
        <v>0</v>
      </c>
      <c r="N6497" s="229">
        <v>10000</v>
      </c>
      <c r="O6497" s="217">
        <f t="shared" si="99"/>
        <v>114985.50999999919</v>
      </c>
    </row>
    <row r="6498" spans="1:15" ht="22.05" hidden="1" customHeight="1" x14ac:dyDescent="0.2">
      <c r="A6498" s="227">
        <v>45956</v>
      </c>
      <c r="B6498" s="20" t="s">
        <v>185</v>
      </c>
      <c r="C6498" s="28">
        <v>59035</v>
      </c>
      <c r="E6498" s="25" t="s">
        <v>7183</v>
      </c>
      <c r="F6498" s="20" t="s">
        <v>79</v>
      </c>
      <c r="H6498" s="23" t="s">
        <v>22</v>
      </c>
      <c r="I6498" s="28" t="s">
        <v>103</v>
      </c>
      <c r="J6498" s="23" t="s">
        <v>92</v>
      </c>
      <c r="K6498" s="156" t="s">
        <v>7185</v>
      </c>
      <c r="M6498" s="229">
        <v>0</v>
      </c>
      <c r="N6498" s="229">
        <v>10000</v>
      </c>
      <c r="O6498" s="217">
        <f t="shared" si="99"/>
        <v>104985.50999999919</v>
      </c>
    </row>
    <row r="6499" spans="1:15" ht="22.05" hidden="1" customHeight="1" x14ac:dyDescent="0.2">
      <c r="A6499" s="227">
        <v>45956</v>
      </c>
      <c r="B6499" s="20" t="s">
        <v>185</v>
      </c>
      <c r="C6499" s="28">
        <v>59036</v>
      </c>
      <c r="E6499" s="25" t="s">
        <v>7184</v>
      </c>
      <c r="F6499" s="20" t="s">
        <v>79</v>
      </c>
      <c r="H6499" s="23" t="s">
        <v>22</v>
      </c>
      <c r="I6499" s="28" t="s">
        <v>103</v>
      </c>
      <c r="J6499" s="23" t="s">
        <v>92</v>
      </c>
      <c r="K6499" s="156" t="s">
        <v>5199</v>
      </c>
      <c r="M6499" s="229">
        <v>0</v>
      </c>
      <c r="N6499" s="229">
        <v>250</v>
      </c>
      <c r="O6499" s="217">
        <f t="shared" si="99"/>
        <v>104735.50999999919</v>
      </c>
    </row>
    <row r="6500" spans="1:15" ht="22.05" hidden="1" customHeight="1" x14ac:dyDescent="0.2">
      <c r="A6500" s="227">
        <v>45956</v>
      </c>
      <c r="B6500" s="20" t="s">
        <v>185</v>
      </c>
      <c r="C6500" s="28">
        <v>59037</v>
      </c>
      <c r="E6500" s="25" t="s">
        <v>1257</v>
      </c>
      <c r="F6500" s="20" t="s">
        <v>79</v>
      </c>
      <c r="H6500" s="23" t="s">
        <v>22</v>
      </c>
      <c r="I6500" s="28" t="s">
        <v>54</v>
      </c>
      <c r="J6500" s="23" t="s">
        <v>64</v>
      </c>
      <c r="K6500" s="156" t="s">
        <v>51</v>
      </c>
      <c r="M6500" s="229">
        <v>0</v>
      </c>
      <c r="N6500" s="229">
        <v>36500</v>
      </c>
      <c r="O6500" s="217">
        <f t="shared" si="99"/>
        <v>68235.509999999194</v>
      </c>
    </row>
    <row r="6501" spans="1:15" ht="22.05" hidden="1" customHeight="1" x14ac:dyDescent="0.2">
      <c r="A6501" s="227">
        <v>45956</v>
      </c>
      <c r="B6501" s="20" t="s">
        <v>185</v>
      </c>
      <c r="C6501" s="28">
        <v>59038</v>
      </c>
      <c r="E6501" s="25" t="s">
        <v>151</v>
      </c>
      <c r="F6501" s="20" t="s">
        <v>79</v>
      </c>
      <c r="H6501" s="23" t="s">
        <v>22</v>
      </c>
      <c r="I6501" s="28" t="s">
        <v>53</v>
      </c>
      <c r="J6501" s="23" t="s">
        <v>112</v>
      </c>
      <c r="K6501" s="156" t="s">
        <v>1364</v>
      </c>
      <c r="M6501" s="229">
        <v>0</v>
      </c>
      <c r="N6501" s="229">
        <v>666</v>
      </c>
      <c r="O6501" s="217">
        <f t="shared" si="99"/>
        <v>67569.509999999194</v>
      </c>
    </row>
    <row r="6502" spans="1:15" ht="22.05" hidden="1" customHeight="1" x14ac:dyDescent="0.2">
      <c r="A6502" s="227">
        <v>45957</v>
      </c>
      <c r="B6502" s="20" t="s">
        <v>185</v>
      </c>
      <c r="C6502" s="28">
        <v>59039</v>
      </c>
      <c r="E6502" s="25" t="s">
        <v>7186</v>
      </c>
      <c r="F6502" s="20" t="s">
        <v>79</v>
      </c>
      <c r="H6502" s="23" t="s">
        <v>22</v>
      </c>
      <c r="I6502" s="28" t="s">
        <v>53</v>
      </c>
      <c r="J6502" s="23" t="s">
        <v>113</v>
      </c>
      <c r="K6502" s="156" t="s">
        <v>5830</v>
      </c>
      <c r="M6502" s="229">
        <v>0</v>
      </c>
      <c r="N6502" s="229">
        <v>400</v>
      </c>
      <c r="O6502" s="217">
        <f t="shared" si="99"/>
        <v>67169.509999999194</v>
      </c>
    </row>
    <row r="6503" spans="1:15" ht="22.05" hidden="1" customHeight="1" x14ac:dyDescent="0.2">
      <c r="A6503" s="227">
        <v>45957</v>
      </c>
      <c r="B6503" s="20" t="s">
        <v>185</v>
      </c>
      <c r="C6503" s="28">
        <v>59041</v>
      </c>
      <c r="E6503" s="25" t="s">
        <v>7187</v>
      </c>
      <c r="F6503" s="20" t="s">
        <v>79</v>
      </c>
      <c r="H6503" s="23" t="s">
        <v>22</v>
      </c>
      <c r="I6503" s="28" t="s">
        <v>54</v>
      </c>
      <c r="J6503" s="23" t="s">
        <v>64</v>
      </c>
      <c r="K6503" s="156" t="s">
        <v>1257</v>
      </c>
      <c r="M6503" s="229">
        <v>0</v>
      </c>
      <c r="N6503" s="229">
        <v>5000</v>
      </c>
      <c r="O6503" s="217">
        <f t="shared" si="99"/>
        <v>62169.509999999194</v>
      </c>
    </row>
    <row r="6504" spans="1:15" ht="22.05" hidden="1" customHeight="1" x14ac:dyDescent="0.2">
      <c r="A6504" s="227">
        <v>45957</v>
      </c>
      <c r="B6504" s="20" t="s">
        <v>185</v>
      </c>
      <c r="C6504" s="28">
        <v>59042</v>
      </c>
      <c r="E6504" s="25" t="s">
        <v>1418</v>
      </c>
      <c r="F6504" s="20" t="s">
        <v>79</v>
      </c>
      <c r="H6504" s="23" t="s">
        <v>22</v>
      </c>
      <c r="I6504" s="28" t="s">
        <v>103</v>
      </c>
      <c r="J6504" s="23" t="s">
        <v>214</v>
      </c>
      <c r="K6504" s="156" t="s">
        <v>235</v>
      </c>
      <c r="M6504" s="229">
        <v>0</v>
      </c>
      <c r="N6504" s="229">
        <v>200</v>
      </c>
      <c r="O6504" s="217">
        <f t="shared" si="99"/>
        <v>61969.509999999194</v>
      </c>
    </row>
    <row r="6505" spans="1:15" ht="22.05" hidden="1" customHeight="1" x14ac:dyDescent="0.2">
      <c r="A6505" s="227">
        <v>45957</v>
      </c>
      <c r="B6505" s="20" t="s">
        <v>185</v>
      </c>
      <c r="C6505" s="28">
        <v>59043</v>
      </c>
      <c r="E6505" s="25" t="s">
        <v>143</v>
      </c>
      <c r="F6505" s="20" t="s">
        <v>79</v>
      </c>
      <c r="H6505" s="23" t="s">
        <v>22</v>
      </c>
      <c r="I6505" s="28" t="s">
        <v>53</v>
      </c>
      <c r="J6505" s="23" t="s">
        <v>112</v>
      </c>
      <c r="K6505" s="156" t="s">
        <v>144</v>
      </c>
      <c r="M6505" s="229">
        <v>0</v>
      </c>
      <c r="N6505" s="229">
        <v>10150</v>
      </c>
      <c r="O6505" s="217">
        <f t="shared" si="99"/>
        <v>51819.509999999194</v>
      </c>
    </row>
    <row r="6506" spans="1:15" ht="22.05" hidden="1" customHeight="1" x14ac:dyDescent="0.2">
      <c r="A6506" s="227">
        <v>45957</v>
      </c>
      <c r="B6506" s="20" t="s">
        <v>185</v>
      </c>
      <c r="C6506" s="28">
        <v>59044</v>
      </c>
      <c r="E6506" s="25" t="s">
        <v>152</v>
      </c>
      <c r="F6506" s="20" t="s">
        <v>79</v>
      </c>
      <c r="H6506" s="23" t="s">
        <v>22</v>
      </c>
      <c r="I6506" s="28" t="s">
        <v>53</v>
      </c>
      <c r="J6506" s="23" t="s">
        <v>113</v>
      </c>
      <c r="K6506" s="156" t="s">
        <v>163</v>
      </c>
      <c r="M6506" s="229">
        <v>0</v>
      </c>
      <c r="N6506" s="229">
        <v>3000</v>
      </c>
      <c r="O6506" s="217">
        <f t="shared" si="99"/>
        <v>48819.509999999194</v>
      </c>
    </row>
    <row r="6507" spans="1:15" ht="22.05" hidden="1" customHeight="1" x14ac:dyDescent="0.2">
      <c r="A6507" s="227">
        <v>45957</v>
      </c>
      <c r="B6507" s="20" t="s">
        <v>185</v>
      </c>
      <c r="C6507" s="28">
        <v>59045</v>
      </c>
      <c r="E6507" s="25" t="s">
        <v>5376</v>
      </c>
      <c r="F6507" s="20" t="s">
        <v>79</v>
      </c>
      <c r="H6507" s="23" t="s">
        <v>22</v>
      </c>
      <c r="I6507" s="28" t="s">
        <v>103</v>
      </c>
      <c r="J6507" s="23" t="s">
        <v>219</v>
      </c>
      <c r="K6507" s="156" t="s">
        <v>266</v>
      </c>
      <c r="M6507" s="229">
        <v>0</v>
      </c>
      <c r="N6507" s="229">
        <v>884</v>
      </c>
      <c r="O6507" s="217">
        <f t="shared" si="99"/>
        <v>47935.509999999194</v>
      </c>
    </row>
    <row r="6508" spans="1:15" ht="22.05" hidden="1" customHeight="1" x14ac:dyDescent="0.2">
      <c r="A6508" s="227">
        <v>45957</v>
      </c>
      <c r="B6508" s="20" t="s">
        <v>185</v>
      </c>
      <c r="C6508" s="28">
        <v>59046</v>
      </c>
      <c r="E6508" s="25" t="s">
        <v>7188</v>
      </c>
      <c r="F6508" s="20" t="s">
        <v>79</v>
      </c>
      <c r="H6508" s="23" t="s">
        <v>22</v>
      </c>
      <c r="I6508" s="28" t="s">
        <v>56</v>
      </c>
      <c r="J6508" s="23" t="s">
        <v>116</v>
      </c>
      <c r="K6508" s="156" t="s">
        <v>7191</v>
      </c>
      <c r="M6508" s="229">
        <v>0</v>
      </c>
      <c r="N6508" s="229">
        <v>130</v>
      </c>
      <c r="O6508" s="217">
        <f t="shared" si="99"/>
        <v>47805.509999999194</v>
      </c>
    </row>
    <row r="6509" spans="1:15" ht="22.05" hidden="1" customHeight="1" x14ac:dyDescent="0.2">
      <c r="A6509" s="227">
        <v>45957</v>
      </c>
      <c r="B6509" s="20" t="s">
        <v>185</v>
      </c>
      <c r="C6509" s="28">
        <v>59047</v>
      </c>
      <c r="E6509" s="25" t="s">
        <v>7189</v>
      </c>
      <c r="F6509" s="20" t="s">
        <v>79</v>
      </c>
      <c r="H6509" s="23" t="s">
        <v>21</v>
      </c>
      <c r="I6509" s="28" t="s">
        <v>81</v>
      </c>
      <c r="J6509" s="23" t="s">
        <v>177</v>
      </c>
      <c r="M6509" s="229">
        <v>200000</v>
      </c>
      <c r="N6509" s="229">
        <v>0</v>
      </c>
      <c r="O6509" s="217">
        <f t="shared" si="99"/>
        <v>247805.50999999919</v>
      </c>
    </row>
    <row r="6510" spans="1:15" ht="22.05" hidden="1" customHeight="1" x14ac:dyDescent="0.2">
      <c r="A6510" s="227">
        <v>45957</v>
      </c>
      <c r="B6510" s="20" t="s">
        <v>185</v>
      </c>
      <c r="C6510" s="28">
        <v>59048</v>
      </c>
      <c r="E6510" s="25" t="s">
        <v>6382</v>
      </c>
      <c r="F6510" s="20" t="s">
        <v>79</v>
      </c>
      <c r="H6510" s="23" t="s">
        <v>22</v>
      </c>
      <c r="I6510" s="28" t="s">
        <v>103</v>
      </c>
      <c r="J6510" s="23" t="s">
        <v>102</v>
      </c>
      <c r="K6510" s="156" t="s">
        <v>4567</v>
      </c>
      <c r="M6510" s="229">
        <v>0</v>
      </c>
      <c r="N6510" s="229">
        <v>1500</v>
      </c>
      <c r="O6510" s="217">
        <f t="shared" si="99"/>
        <v>246305.50999999919</v>
      </c>
    </row>
    <row r="6511" spans="1:15" ht="22.05" hidden="1" customHeight="1" x14ac:dyDescent="0.2">
      <c r="A6511" s="227">
        <v>45957</v>
      </c>
      <c r="B6511" s="20" t="s">
        <v>185</v>
      </c>
      <c r="C6511" s="28">
        <v>59049</v>
      </c>
      <c r="E6511" s="25" t="s">
        <v>3214</v>
      </c>
      <c r="F6511" s="20" t="s">
        <v>79</v>
      </c>
      <c r="H6511" s="23" t="s">
        <v>22</v>
      </c>
      <c r="I6511" s="28" t="s">
        <v>103</v>
      </c>
      <c r="J6511" s="23" t="s">
        <v>95</v>
      </c>
      <c r="K6511" s="156" t="s">
        <v>210</v>
      </c>
      <c r="M6511" s="229">
        <v>0</v>
      </c>
      <c r="N6511" s="229">
        <v>1000</v>
      </c>
      <c r="O6511" s="217">
        <f t="shared" si="99"/>
        <v>245305.50999999919</v>
      </c>
    </row>
    <row r="6512" spans="1:15" ht="22.05" hidden="1" customHeight="1" x14ac:dyDescent="0.2">
      <c r="A6512" s="227">
        <v>45957</v>
      </c>
      <c r="B6512" s="20" t="s">
        <v>185</v>
      </c>
      <c r="C6512" s="28">
        <v>59050</v>
      </c>
      <c r="E6512" s="25" t="s">
        <v>7190</v>
      </c>
      <c r="F6512" s="20" t="s">
        <v>79</v>
      </c>
      <c r="H6512" s="23" t="s">
        <v>22</v>
      </c>
      <c r="I6512" s="28" t="s">
        <v>103</v>
      </c>
      <c r="J6512" s="23" t="s">
        <v>96</v>
      </c>
      <c r="K6512" s="156" t="s">
        <v>134</v>
      </c>
      <c r="M6512" s="229">
        <v>0</v>
      </c>
      <c r="N6512" s="229">
        <v>740</v>
      </c>
      <c r="O6512" s="217">
        <f t="shared" si="99"/>
        <v>244565.50999999919</v>
      </c>
    </row>
    <row r="6513" spans="1:15" ht="22.05" hidden="1" customHeight="1" x14ac:dyDescent="0.2">
      <c r="A6513" s="227">
        <v>45958</v>
      </c>
      <c r="B6513" s="20" t="s">
        <v>185</v>
      </c>
      <c r="C6513" s="28">
        <v>59052</v>
      </c>
      <c r="E6513" s="25" t="s">
        <v>392</v>
      </c>
      <c r="F6513" s="20" t="s">
        <v>79</v>
      </c>
      <c r="H6513" s="23" t="s">
        <v>22</v>
      </c>
      <c r="I6513" s="28" t="s">
        <v>56</v>
      </c>
      <c r="J6513" s="23" t="s">
        <v>116</v>
      </c>
      <c r="K6513" s="156" t="s">
        <v>408</v>
      </c>
      <c r="M6513" s="229">
        <v>0</v>
      </c>
      <c r="N6513" s="229">
        <v>1370</v>
      </c>
      <c r="O6513" s="217">
        <f t="shared" si="99"/>
        <v>243195.50999999919</v>
      </c>
    </row>
    <row r="6514" spans="1:15" ht="22.05" hidden="1" customHeight="1" x14ac:dyDescent="0.2">
      <c r="A6514" s="227">
        <v>45958</v>
      </c>
      <c r="B6514" s="20" t="s">
        <v>185</v>
      </c>
      <c r="C6514" s="28">
        <v>59053</v>
      </c>
      <c r="E6514" s="25" t="s">
        <v>7192</v>
      </c>
      <c r="F6514" s="20" t="s">
        <v>79</v>
      </c>
      <c r="H6514" s="23" t="s">
        <v>22</v>
      </c>
      <c r="I6514" s="28" t="s">
        <v>103</v>
      </c>
      <c r="J6514" s="23" t="s">
        <v>95</v>
      </c>
      <c r="K6514" s="156" t="s">
        <v>7201</v>
      </c>
      <c r="M6514" s="229">
        <v>0</v>
      </c>
      <c r="N6514" s="229">
        <v>200</v>
      </c>
      <c r="O6514" s="217">
        <f t="shared" si="99"/>
        <v>242995.50999999919</v>
      </c>
    </row>
    <row r="6515" spans="1:15" ht="22.05" hidden="1" customHeight="1" x14ac:dyDescent="0.2">
      <c r="A6515" s="227">
        <v>45958</v>
      </c>
      <c r="B6515" s="20" t="s">
        <v>185</v>
      </c>
      <c r="C6515" s="28">
        <v>59054</v>
      </c>
      <c r="E6515" s="25" t="s">
        <v>3602</v>
      </c>
      <c r="F6515" s="20" t="s">
        <v>79</v>
      </c>
      <c r="H6515" s="23" t="s">
        <v>22</v>
      </c>
      <c r="I6515" s="28" t="s">
        <v>103</v>
      </c>
      <c r="J6515" s="23" t="s">
        <v>60</v>
      </c>
      <c r="K6515" s="156" t="s">
        <v>2203</v>
      </c>
      <c r="M6515" s="229">
        <v>0</v>
      </c>
      <c r="N6515" s="229">
        <v>3000</v>
      </c>
      <c r="O6515" s="217">
        <f t="shared" si="99"/>
        <v>239995.50999999919</v>
      </c>
    </row>
    <row r="6516" spans="1:15" ht="22.05" hidden="1" customHeight="1" x14ac:dyDescent="0.2">
      <c r="A6516" s="227">
        <v>45958</v>
      </c>
      <c r="B6516" s="20" t="s">
        <v>185</v>
      </c>
      <c r="C6516" s="28">
        <v>59055</v>
      </c>
      <c r="E6516" s="25" t="s">
        <v>7193</v>
      </c>
      <c r="F6516" s="20" t="s">
        <v>79</v>
      </c>
      <c r="H6516" s="23" t="s">
        <v>22</v>
      </c>
      <c r="I6516" s="28" t="s">
        <v>54</v>
      </c>
      <c r="J6516" s="23" t="s">
        <v>63</v>
      </c>
      <c r="K6516" s="156" t="s">
        <v>141</v>
      </c>
      <c r="M6516" s="229">
        <v>0</v>
      </c>
      <c r="N6516" s="229">
        <v>2000</v>
      </c>
      <c r="O6516" s="217">
        <f t="shared" si="99"/>
        <v>237995.50999999919</v>
      </c>
    </row>
    <row r="6517" spans="1:15" ht="22.05" hidden="1" customHeight="1" x14ac:dyDescent="0.2">
      <c r="A6517" s="227">
        <v>45958</v>
      </c>
      <c r="B6517" s="20" t="s">
        <v>185</v>
      </c>
      <c r="C6517" s="28">
        <v>59056</v>
      </c>
      <c r="E6517" s="25" t="s">
        <v>128</v>
      </c>
      <c r="F6517" s="20" t="s">
        <v>79</v>
      </c>
      <c r="H6517" s="23" t="s">
        <v>22</v>
      </c>
      <c r="I6517" s="28" t="s">
        <v>56</v>
      </c>
      <c r="J6517" s="23" t="s">
        <v>116</v>
      </c>
      <c r="K6517" s="156" t="s">
        <v>129</v>
      </c>
      <c r="M6517" s="229">
        <v>0</v>
      </c>
      <c r="N6517" s="229">
        <v>60</v>
      </c>
      <c r="O6517" s="217">
        <f t="shared" si="99"/>
        <v>237935.50999999919</v>
      </c>
    </row>
    <row r="6518" spans="1:15" ht="22.05" hidden="1" customHeight="1" x14ac:dyDescent="0.2">
      <c r="A6518" s="227">
        <v>45958</v>
      </c>
      <c r="B6518" s="20" t="s">
        <v>185</v>
      </c>
      <c r="C6518" s="28">
        <v>59057</v>
      </c>
      <c r="E6518" s="25" t="s">
        <v>7194</v>
      </c>
      <c r="F6518" s="20" t="s">
        <v>79</v>
      </c>
      <c r="H6518" s="23" t="s">
        <v>21</v>
      </c>
      <c r="I6518" s="28" t="s">
        <v>28</v>
      </c>
      <c r="J6518" s="23" t="s">
        <v>30</v>
      </c>
      <c r="M6518" s="229">
        <v>23500</v>
      </c>
      <c r="N6518" s="229">
        <v>0</v>
      </c>
      <c r="O6518" s="217">
        <f t="shared" si="99"/>
        <v>261435.50999999919</v>
      </c>
    </row>
    <row r="6519" spans="1:15" ht="22.05" hidden="1" customHeight="1" x14ac:dyDescent="0.2">
      <c r="A6519" s="227">
        <v>45958</v>
      </c>
      <c r="B6519" s="20" t="s">
        <v>185</v>
      </c>
      <c r="C6519" s="28">
        <v>59058</v>
      </c>
      <c r="E6519" s="25" t="s">
        <v>6688</v>
      </c>
      <c r="F6519" s="20" t="s">
        <v>79</v>
      </c>
      <c r="H6519" s="23" t="s">
        <v>22</v>
      </c>
      <c r="I6519" s="28" t="s">
        <v>81</v>
      </c>
      <c r="J6519" s="23" t="s">
        <v>200</v>
      </c>
      <c r="K6519" s="156" t="s">
        <v>122</v>
      </c>
      <c r="M6519" s="229">
        <v>0</v>
      </c>
      <c r="N6519" s="590">
        <v>5000</v>
      </c>
      <c r="O6519" s="217">
        <f t="shared" si="99"/>
        <v>256435.50999999919</v>
      </c>
    </row>
    <row r="6520" spans="1:15" ht="22.05" hidden="1" customHeight="1" x14ac:dyDescent="0.2">
      <c r="A6520" s="227">
        <v>45958</v>
      </c>
      <c r="B6520" s="20" t="s">
        <v>185</v>
      </c>
      <c r="C6520" s="28">
        <v>59058</v>
      </c>
      <c r="E6520" s="25" t="s">
        <v>6688</v>
      </c>
      <c r="F6520" s="20" t="s">
        <v>79</v>
      </c>
      <c r="H6520" s="23" t="s">
        <v>22</v>
      </c>
      <c r="I6520" s="28" t="s">
        <v>57</v>
      </c>
      <c r="J6520" s="23" t="s">
        <v>85</v>
      </c>
      <c r="K6520" s="156" t="s">
        <v>122</v>
      </c>
      <c r="M6520" s="229">
        <v>0</v>
      </c>
      <c r="N6520" s="229">
        <v>12</v>
      </c>
      <c r="O6520" s="217">
        <f t="shared" si="99"/>
        <v>256423.50999999919</v>
      </c>
    </row>
    <row r="6521" spans="1:15" ht="22.05" hidden="1" customHeight="1" x14ac:dyDescent="0.2">
      <c r="A6521" s="227">
        <v>45958</v>
      </c>
      <c r="B6521" s="20" t="s">
        <v>185</v>
      </c>
      <c r="C6521" s="28">
        <v>59059</v>
      </c>
      <c r="E6521" s="25" t="s">
        <v>143</v>
      </c>
      <c r="F6521" s="20" t="s">
        <v>79</v>
      </c>
      <c r="H6521" s="23" t="s">
        <v>22</v>
      </c>
      <c r="I6521" s="28" t="s">
        <v>53</v>
      </c>
      <c r="J6521" s="23" t="s">
        <v>112</v>
      </c>
      <c r="K6521" s="156" t="s">
        <v>144</v>
      </c>
      <c r="M6521" s="229">
        <v>0</v>
      </c>
      <c r="N6521" s="229">
        <v>11555</v>
      </c>
      <c r="O6521" s="217">
        <f t="shared" si="99"/>
        <v>244868.50999999919</v>
      </c>
    </row>
    <row r="6522" spans="1:15" ht="22.05" hidden="1" customHeight="1" x14ac:dyDescent="0.2">
      <c r="A6522" s="227">
        <v>45958</v>
      </c>
      <c r="B6522" s="20" t="s">
        <v>185</v>
      </c>
      <c r="C6522" s="28">
        <v>59060</v>
      </c>
      <c r="E6522" s="25" t="s">
        <v>130</v>
      </c>
      <c r="F6522" s="20" t="s">
        <v>79</v>
      </c>
      <c r="H6522" s="23" t="s">
        <v>22</v>
      </c>
      <c r="I6522" s="28" t="s">
        <v>53</v>
      </c>
      <c r="J6522" s="23" t="s">
        <v>113</v>
      </c>
      <c r="K6522" s="156" t="s">
        <v>7202</v>
      </c>
      <c r="M6522" s="229">
        <v>0</v>
      </c>
      <c r="N6522" s="229">
        <v>2000</v>
      </c>
      <c r="O6522" s="217">
        <f t="shared" si="99"/>
        <v>242868.50999999919</v>
      </c>
    </row>
    <row r="6523" spans="1:15" ht="22.05" hidden="1" customHeight="1" x14ac:dyDescent="0.2">
      <c r="A6523" s="227">
        <v>45958</v>
      </c>
      <c r="B6523" s="20" t="s">
        <v>185</v>
      </c>
      <c r="C6523" s="28">
        <v>59061</v>
      </c>
      <c r="E6523" s="25" t="s">
        <v>7195</v>
      </c>
      <c r="F6523" s="20" t="s">
        <v>79</v>
      </c>
      <c r="H6523" s="23" t="s">
        <v>22</v>
      </c>
      <c r="I6523" s="28" t="s">
        <v>103</v>
      </c>
      <c r="J6523" s="23" t="s">
        <v>92</v>
      </c>
      <c r="K6523" s="156" t="s">
        <v>671</v>
      </c>
      <c r="M6523" s="229">
        <v>0</v>
      </c>
      <c r="N6523" s="229">
        <v>520</v>
      </c>
      <c r="O6523" s="217">
        <f t="shared" si="99"/>
        <v>242348.50999999919</v>
      </c>
    </row>
    <row r="6524" spans="1:15" ht="22.05" hidden="1" customHeight="1" x14ac:dyDescent="0.2">
      <c r="A6524" s="227">
        <v>45958</v>
      </c>
      <c r="B6524" s="20" t="s">
        <v>185</v>
      </c>
      <c r="C6524" s="28">
        <v>59062</v>
      </c>
      <c r="E6524" s="25" t="s">
        <v>3767</v>
      </c>
      <c r="F6524" s="20" t="s">
        <v>79</v>
      </c>
      <c r="H6524" s="23" t="s">
        <v>22</v>
      </c>
      <c r="I6524" s="28" t="s">
        <v>103</v>
      </c>
      <c r="J6524" s="23" t="s">
        <v>219</v>
      </c>
      <c r="K6524" s="156" t="s">
        <v>1241</v>
      </c>
      <c r="M6524" s="229">
        <v>0</v>
      </c>
      <c r="N6524" s="229">
        <v>120</v>
      </c>
      <c r="O6524" s="217">
        <f t="shared" si="99"/>
        <v>242228.50999999919</v>
      </c>
    </row>
    <row r="6525" spans="1:15" ht="22.05" hidden="1" customHeight="1" x14ac:dyDescent="0.2">
      <c r="A6525" s="227">
        <v>45958</v>
      </c>
      <c r="B6525" s="20" t="s">
        <v>185</v>
      </c>
      <c r="C6525" s="28">
        <v>59063</v>
      </c>
      <c r="E6525" s="25" t="s">
        <v>227</v>
      </c>
      <c r="F6525" s="20" t="s">
        <v>79</v>
      </c>
      <c r="H6525" s="23" t="s">
        <v>22</v>
      </c>
      <c r="I6525" s="28" t="s">
        <v>53</v>
      </c>
      <c r="J6525" s="23" t="s">
        <v>113</v>
      </c>
      <c r="K6525" s="156" t="s">
        <v>226</v>
      </c>
      <c r="M6525" s="229">
        <v>0</v>
      </c>
      <c r="N6525" s="229">
        <v>1500</v>
      </c>
      <c r="O6525" s="217">
        <f t="shared" si="99"/>
        <v>240728.50999999919</v>
      </c>
    </row>
    <row r="6526" spans="1:15" ht="22.05" hidden="1" customHeight="1" x14ac:dyDescent="0.2">
      <c r="A6526" s="227">
        <v>45958</v>
      </c>
      <c r="B6526" s="20" t="s">
        <v>185</v>
      </c>
      <c r="C6526" s="28">
        <v>59064</v>
      </c>
      <c r="E6526" s="25" t="s">
        <v>6519</v>
      </c>
      <c r="F6526" s="20" t="s">
        <v>79</v>
      </c>
      <c r="H6526" s="23" t="s">
        <v>22</v>
      </c>
      <c r="I6526" s="28" t="s">
        <v>103</v>
      </c>
      <c r="J6526" s="23" t="s">
        <v>102</v>
      </c>
      <c r="K6526" s="156" t="s">
        <v>226</v>
      </c>
      <c r="M6526" s="229">
        <v>0</v>
      </c>
      <c r="N6526" s="229">
        <v>1200</v>
      </c>
      <c r="O6526" s="217">
        <f t="shared" si="99"/>
        <v>239528.50999999919</v>
      </c>
    </row>
    <row r="6527" spans="1:15" ht="22.05" hidden="1" customHeight="1" x14ac:dyDescent="0.2">
      <c r="A6527" s="227">
        <v>45958</v>
      </c>
      <c r="B6527" s="20" t="s">
        <v>185</v>
      </c>
      <c r="C6527" s="28">
        <v>59065</v>
      </c>
      <c r="E6527" s="25" t="s">
        <v>7196</v>
      </c>
      <c r="F6527" s="20" t="s">
        <v>79</v>
      </c>
      <c r="H6527" s="23" t="s">
        <v>22</v>
      </c>
      <c r="I6527" s="28" t="s">
        <v>103</v>
      </c>
      <c r="J6527" s="23" t="s">
        <v>95</v>
      </c>
      <c r="K6527" s="156" t="s">
        <v>368</v>
      </c>
      <c r="M6527" s="229">
        <v>0</v>
      </c>
      <c r="N6527" s="229">
        <v>600</v>
      </c>
      <c r="O6527" s="217">
        <f t="shared" si="99"/>
        <v>238928.50999999919</v>
      </c>
    </row>
    <row r="6528" spans="1:15" ht="22.05" hidden="1" customHeight="1" x14ac:dyDescent="0.2">
      <c r="A6528" s="227">
        <v>45958</v>
      </c>
      <c r="B6528" s="20" t="s">
        <v>185</v>
      </c>
      <c r="C6528" s="28">
        <v>59066</v>
      </c>
      <c r="E6528" s="25" t="s">
        <v>7197</v>
      </c>
      <c r="F6528" s="20" t="s">
        <v>79</v>
      </c>
      <c r="H6528" s="23" t="s">
        <v>22</v>
      </c>
      <c r="I6528" s="28" t="s">
        <v>56</v>
      </c>
      <c r="J6528" s="23" t="s">
        <v>116</v>
      </c>
      <c r="K6528" s="156" t="s">
        <v>2789</v>
      </c>
      <c r="M6528" s="229">
        <v>0</v>
      </c>
      <c r="N6528" s="229">
        <v>4000</v>
      </c>
      <c r="O6528" s="217">
        <f t="shared" si="99"/>
        <v>234928.50999999919</v>
      </c>
    </row>
    <row r="6529" spans="1:15" ht="22.05" hidden="1" customHeight="1" x14ac:dyDescent="0.2">
      <c r="A6529" s="227">
        <v>45958</v>
      </c>
      <c r="B6529" s="20" t="s">
        <v>185</v>
      </c>
      <c r="C6529" s="28">
        <v>59067</v>
      </c>
      <c r="E6529" s="25" t="s">
        <v>1670</v>
      </c>
      <c r="F6529" s="20" t="s">
        <v>79</v>
      </c>
      <c r="H6529" s="23" t="s">
        <v>22</v>
      </c>
      <c r="I6529" s="28" t="s">
        <v>103</v>
      </c>
      <c r="J6529" s="23" t="s">
        <v>97</v>
      </c>
      <c r="K6529" s="156" t="s">
        <v>445</v>
      </c>
      <c r="M6529" s="229">
        <v>0</v>
      </c>
      <c r="N6529" s="229">
        <v>1930</v>
      </c>
      <c r="O6529" s="217">
        <f t="shared" si="99"/>
        <v>232998.50999999919</v>
      </c>
    </row>
    <row r="6530" spans="1:15" ht="22.05" hidden="1" customHeight="1" x14ac:dyDescent="0.2">
      <c r="A6530" s="227">
        <v>45958</v>
      </c>
      <c r="B6530" s="20" t="s">
        <v>185</v>
      </c>
      <c r="C6530" s="28">
        <v>59068</v>
      </c>
      <c r="E6530" s="25" t="s">
        <v>7198</v>
      </c>
      <c r="F6530" s="20" t="s">
        <v>79</v>
      </c>
      <c r="H6530" s="23" t="s">
        <v>22</v>
      </c>
      <c r="I6530" s="28" t="s">
        <v>103</v>
      </c>
      <c r="J6530" s="23" t="s">
        <v>97</v>
      </c>
      <c r="K6530" s="156" t="s">
        <v>6634</v>
      </c>
      <c r="M6530" s="229">
        <v>0</v>
      </c>
      <c r="N6530" s="229">
        <v>1428</v>
      </c>
      <c r="O6530" s="217">
        <f t="shared" si="99"/>
        <v>231570.50999999919</v>
      </c>
    </row>
    <row r="6531" spans="1:15" ht="22.05" hidden="1" customHeight="1" x14ac:dyDescent="0.2">
      <c r="A6531" s="227">
        <v>45958</v>
      </c>
      <c r="B6531" s="20" t="s">
        <v>185</v>
      </c>
      <c r="C6531" s="28">
        <v>59069</v>
      </c>
      <c r="E6531" s="25" t="s">
        <v>7199</v>
      </c>
      <c r="F6531" s="20" t="s">
        <v>79</v>
      </c>
      <c r="H6531" s="23" t="s">
        <v>22</v>
      </c>
      <c r="I6531" s="28" t="s">
        <v>103</v>
      </c>
      <c r="J6531" s="23" t="s">
        <v>95</v>
      </c>
      <c r="K6531" s="156" t="s">
        <v>1543</v>
      </c>
      <c r="M6531" s="229">
        <v>0</v>
      </c>
      <c r="N6531" s="229">
        <v>250</v>
      </c>
      <c r="O6531" s="217">
        <f t="shared" si="99"/>
        <v>231320.50999999919</v>
      </c>
    </row>
    <row r="6532" spans="1:15" ht="22.05" hidden="1" customHeight="1" x14ac:dyDescent="0.2">
      <c r="A6532" s="227">
        <v>45958</v>
      </c>
      <c r="B6532" s="20" t="s">
        <v>185</v>
      </c>
      <c r="C6532" s="28">
        <v>59070</v>
      </c>
      <c r="E6532" s="25" t="s">
        <v>7200</v>
      </c>
      <c r="F6532" s="20" t="s">
        <v>79</v>
      </c>
      <c r="H6532" s="23" t="s">
        <v>22</v>
      </c>
      <c r="I6532" s="28" t="s">
        <v>54</v>
      </c>
      <c r="J6532" s="23" t="s">
        <v>32</v>
      </c>
      <c r="K6532" s="156" t="s">
        <v>390</v>
      </c>
      <c r="M6532" s="229">
        <v>0</v>
      </c>
      <c r="N6532" s="229">
        <v>18000</v>
      </c>
      <c r="O6532" s="217">
        <f t="shared" si="99"/>
        <v>213320.50999999919</v>
      </c>
    </row>
    <row r="6533" spans="1:15" ht="22.05" hidden="1" customHeight="1" x14ac:dyDescent="0.2">
      <c r="A6533" s="227">
        <v>45959</v>
      </c>
      <c r="B6533" s="20" t="s">
        <v>185</v>
      </c>
      <c r="C6533" s="28">
        <v>59072</v>
      </c>
      <c r="E6533" s="25" t="s">
        <v>7203</v>
      </c>
      <c r="F6533" s="20" t="s">
        <v>79</v>
      </c>
      <c r="H6533" s="23" t="s">
        <v>22</v>
      </c>
      <c r="I6533" s="28" t="s">
        <v>103</v>
      </c>
      <c r="J6533" s="23" t="s">
        <v>60</v>
      </c>
      <c r="K6533" s="156" t="s">
        <v>133</v>
      </c>
      <c r="M6533" s="229">
        <v>0</v>
      </c>
      <c r="N6533" s="229">
        <v>500</v>
      </c>
      <c r="O6533" s="217">
        <f t="shared" si="99"/>
        <v>212820.50999999919</v>
      </c>
    </row>
    <row r="6534" spans="1:15" ht="22.05" hidden="1" customHeight="1" x14ac:dyDescent="0.2">
      <c r="A6534" s="227">
        <v>45959</v>
      </c>
      <c r="B6534" s="20" t="s">
        <v>185</v>
      </c>
      <c r="C6534" s="28">
        <v>59073</v>
      </c>
      <c r="E6534" s="25" t="s">
        <v>7204</v>
      </c>
      <c r="F6534" s="20" t="s">
        <v>79</v>
      </c>
      <c r="H6534" s="23" t="s">
        <v>22</v>
      </c>
      <c r="I6534" s="28" t="s">
        <v>54</v>
      </c>
      <c r="J6534" s="23" t="s">
        <v>61</v>
      </c>
      <c r="K6534" s="156" t="s">
        <v>463</v>
      </c>
      <c r="M6534" s="229">
        <v>0</v>
      </c>
      <c r="N6534" s="229">
        <v>12800</v>
      </c>
      <c r="O6534" s="217">
        <f t="shared" si="99"/>
        <v>200020.50999999919</v>
      </c>
    </row>
    <row r="6535" spans="1:15" ht="22.05" hidden="1" customHeight="1" x14ac:dyDescent="0.2">
      <c r="A6535" s="227">
        <v>45959</v>
      </c>
      <c r="B6535" s="20" t="s">
        <v>185</v>
      </c>
      <c r="C6535" s="28">
        <v>59074</v>
      </c>
      <c r="E6535" s="25" t="s">
        <v>3830</v>
      </c>
      <c r="F6535" s="20" t="s">
        <v>79</v>
      </c>
      <c r="H6535" s="23" t="s">
        <v>22</v>
      </c>
      <c r="I6535" s="28" t="s">
        <v>80</v>
      </c>
      <c r="J6535" s="23" t="s">
        <v>66</v>
      </c>
      <c r="K6535" s="156" t="s">
        <v>7211</v>
      </c>
      <c r="M6535" s="229">
        <v>0</v>
      </c>
      <c r="N6535" s="229">
        <v>10000</v>
      </c>
      <c r="O6535" s="217">
        <f t="shared" si="99"/>
        <v>190020.50999999919</v>
      </c>
    </row>
    <row r="6536" spans="1:15" ht="22.05" hidden="1" customHeight="1" x14ac:dyDescent="0.2">
      <c r="A6536" s="227">
        <v>45959</v>
      </c>
      <c r="B6536" s="20" t="s">
        <v>185</v>
      </c>
      <c r="C6536" s="28">
        <v>59075</v>
      </c>
      <c r="E6536" s="25" t="s">
        <v>6608</v>
      </c>
      <c r="F6536" s="20" t="s">
        <v>79</v>
      </c>
      <c r="H6536" s="23" t="s">
        <v>21</v>
      </c>
      <c r="I6536" s="28" t="s">
        <v>28</v>
      </c>
      <c r="J6536" s="23" t="s">
        <v>30</v>
      </c>
      <c r="M6536" s="229">
        <v>50000</v>
      </c>
      <c r="N6536" s="229">
        <v>0</v>
      </c>
      <c r="O6536" s="217">
        <f t="shared" si="99"/>
        <v>240020.50999999919</v>
      </c>
    </row>
    <row r="6537" spans="1:15" ht="22.05" hidden="1" customHeight="1" x14ac:dyDescent="0.2">
      <c r="A6537" s="227">
        <v>45959</v>
      </c>
      <c r="B6537" s="20" t="s">
        <v>185</v>
      </c>
      <c r="C6537" s="28">
        <v>59076</v>
      </c>
      <c r="E6537" s="25" t="s">
        <v>7205</v>
      </c>
      <c r="F6537" s="20" t="s">
        <v>79</v>
      </c>
      <c r="H6537" s="23" t="s">
        <v>22</v>
      </c>
      <c r="I6537" s="28" t="s">
        <v>54</v>
      </c>
      <c r="J6537" s="23" t="s">
        <v>44</v>
      </c>
      <c r="K6537" s="156" t="s">
        <v>412</v>
      </c>
      <c r="M6537" s="229">
        <v>0</v>
      </c>
      <c r="N6537" s="229">
        <v>1100</v>
      </c>
      <c r="O6537" s="217">
        <f t="shared" ref="O6537:O6600" si="100">O6536+M6537-N6537</f>
        <v>238920.50999999919</v>
      </c>
    </row>
    <row r="6538" spans="1:15" ht="22.05" hidden="1" customHeight="1" x14ac:dyDescent="0.2">
      <c r="A6538" s="227">
        <v>45959</v>
      </c>
      <c r="B6538" s="20" t="s">
        <v>185</v>
      </c>
      <c r="C6538" s="28">
        <v>59077</v>
      </c>
      <c r="E6538" s="25" t="s">
        <v>7206</v>
      </c>
      <c r="F6538" s="20" t="s">
        <v>79</v>
      </c>
      <c r="H6538" s="23" t="s">
        <v>22</v>
      </c>
      <c r="I6538" s="28" t="s">
        <v>103</v>
      </c>
      <c r="J6538" s="23" t="s">
        <v>60</v>
      </c>
      <c r="K6538" s="156" t="s">
        <v>135</v>
      </c>
      <c r="M6538" s="229">
        <v>0</v>
      </c>
      <c r="N6538" s="229">
        <v>800</v>
      </c>
      <c r="O6538" s="217">
        <f t="shared" si="100"/>
        <v>238120.50999999919</v>
      </c>
    </row>
    <row r="6539" spans="1:15" ht="22.05" hidden="1" customHeight="1" x14ac:dyDescent="0.2">
      <c r="A6539" s="227">
        <v>45959</v>
      </c>
      <c r="B6539" s="20" t="s">
        <v>185</v>
      </c>
      <c r="C6539" s="28">
        <v>59078</v>
      </c>
      <c r="E6539" s="25" t="s">
        <v>143</v>
      </c>
      <c r="F6539" s="20" t="s">
        <v>79</v>
      </c>
      <c r="H6539" s="23" t="s">
        <v>22</v>
      </c>
      <c r="I6539" s="28" t="s">
        <v>53</v>
      </c>
      <c r="J6539" s="23" t="s">
        <v>112</v>
      </c>
      <c r="K6539" s="156" t="s">
        <v>144</v>
      </c>
      <c r="M6539" s="229">
        <v>0</v>
      </c>
      <c r="N6539" s="229">
        <v>12250</v>
      </c>
      <c r="O6539" s="217">
        <f t="shared" si="100"/>
        <v>225870.50999999919</v>
      </c>
    </row>
    <row r="6540" spans="1:15" ht="22.05" hidden="1" customHeight="1" x14ac:dyDescent="0.2">
      <c r="A6540" s="227">
        <v>45959</v>
      </c>
      <c r="B6540" s="20" t="s">
        <v>185</v>
      </c>
      <c r="C6540" s="28">
        <v>59079</v>
      </c>
      <c r="E6540" s="25" t="s">
        <v>2480</v>
      </c>
      <c r="F6540" s="20" t="s">
        <v>79</v>
      </c>
      <c r="H6540" s="23" t="s">
        <v>22</v>
      </c>
      <c r="I6540" s="28" t="s">
        <v>54</v>
      </c>
      <c r="J6540" s="23" t="s">
        <v>41</v>
      </c>
      <c r="K6540" s="156" t="s">
        <v>210</v>
      </c>
      <c r="M6540" s="229">
        <v>0</v>
      </c>
      <c r="N6540" s="229">
        <v>100</v>
      </c>
      <c r="O6540" s="217">
        <f t="shared" si="100"/>
        <v>225770.50999999919</v>
      </c>
    </row>
    <row r="6541" spans="1:15" ht="22.05" hidden="1" customHeight="1" x14ac:dyDescent="0.2">
      <c r="A6541" s="227">
        <v>45959</v>
      </c>
      <c r="B6541" s="20" t="s">
        <v>185</v>
      </c>
      <c r="C6541" s="28">
        <v>59080</v>
      </c>
      <c r="E6541" s="25" t="s">
        <v>7207</v>
      </c>
      <c r="F6541" s="20" t="s">
        <v>79</v>
      </c>
      <c r="H6541" s="23" t="s">
        <v>22</v>
      </c>
      <c r="I6541" s="28" t="s">
        <v>55</v>
      </c>
      <c r="J6541" s="23" t="s">
        <v>261</v>
      </c>
      <c r="K6541" s="156" t="s">
        <v>7212</v>
      </c>
      <c r="M6541" s="229">
        <v>0</v>
      </c>
      <c r="N6541" s="229">
        <v>6000</v>
      </c>
      <c r="O6541" s="217">
        <f t="shared" si="100"/>
        <v>219770.50999999919</v>
      </c>
    </row>
    <row r="6542" spans="1:15" ht="22.05" hidden="1" customHeight="1" x14ac:dyDescent="0.2">
      <c r="A6542" s="227">
        <v>45959</v>
      </c>
      <c r="B6542" s="20" t="s">
        <v>185</v>
      </c>
      <c r="C6542" s="28">
        <v>59081</v>
      </c>
      <c r="E6542" s="25" t="s">
        <v>2822</v>
      </c>
      <c r="F6542" s="20" t="s">
        <v>79</v>
      </c>
      <c r="H6542" s="23" t="s">
        <v>22</v>
      </c>
      <c r="I6542" s="28" t="s">
        <v>55</v>
      </c>
      <c r="J6542" s="23" t="s">
        <v>73</v>
      </c>
      <c r="K6542" s="156" t="s">
        <v>140</v>
      </c>
      <c r="M6542" s="229">
        <v>0</v>
      </c>
      <c r="N6542" s="229">
        <v>1500</v>
      </c>
      <c r="O6542" s="217">
        <f t="shared" si="100"/>
        <v>218270.50999999919</v>
      </c>
    </row>
    <row r="6543" spans="1:15" ht="22.05" hidden="1" customHeight="1" x14ac:dyDescent="0.2">
      <c r="A6543" s="227">
        <v>45959</v>
      </c>
      <c r="B6543" s="20" t="s">
        <v>185</v>
      </c>
      <c r="C6543" s="28">
        <v>59082</v>
      </c>
      <c r="E6543" s="25" t="s">
        <v>7208</v>
      </c>
      <c r="F6543" s="20" t="s">
        <v>79</v>
      </c>
      <c r="H6543" s="23" t="s">
        <v>22</v>
      </c>
      <c r="I6543" s="28" t="s">
        <v>55</v>
      </c>
      <c r="J6543" s="23" t="s">
        <v>73</v>
      </c>
      <c r="K6543" s="156" t="s">
        <v>7213</v>
      </c>
      <c r="M6543" s="229">
        <v>0</v>
      </c>
      <c r="N6543" s="229">
        <v>10422</v>
      </c>
      <c r="O6543" s="217">
        <f t="shared" si="100"/>
        <v>207848.50999999919</v>
      </c>
    </row>
    <row r="6544" spans="1:15" ht="22.05" hidden="1" customHeight="1" x14ac:dyDescent="0.2">
      <c r="A6544" s="227">
        <v>45959</v>
      </c>
      <c r="B6544" s="20" t="s">
        <v>185</v>
      </c>
      <c r="C6544" s="28">
        <v>59083</v>
      </c>
      <c r="E6544" s="25" t="s">
        <v>7209</v>
      </c>
      <c r="F6544" s="20" t="s">
        <v>79</v>
      </c>
      <c r="H6544" s="23" t="s">
        <v>22</v>
      </c>
      <c r="I6544" s="28" t="s">
        <v>55</v>
      </c>
      <c r="J6544" s="23" t="s">
        <v>73</v>
      </c>
      <c r="K6544" s="156" t="s">
        <v>7214</v>
      </c>
      <c r="M6544" s="229">
        <v>0</v>
      </c>
      <c r="N6544" s="229">
        <v>120</v>
      </c>
      <c r="O6544" s="217">
        <f t="shared" si="100"/>
        <v>207728.50999999919</v>
      </c>
    </row>
    <row r="6545" spans="1:15" ht="22.05" hidden="1" customHeight="1" x14ac:dyDescent="0.2">
      <c r="A6545" s="227">
        <v>45959</v>
      </c>
      <c r="B6545" s="20" t="s">
        <v>185</v>
      </c>
      <c r="C6545" s="28">
        <v>59084</v>
      </c>
      <c r="E6545" s="25" t="s">
        <v>350</v>
      </c>
      <c r="F6545" s="20" t="s">
        <v>79</v>
      </c>
      <c r="H6545" s="23" t="s">
        <v>22</v>
      </c>
      <c r="I6545" s="28" t="s">
        <v>53</v>
      </c>
      <c r="J6545" s="23" t="s">
        <v>113</v>
      </c>
      <c r="K6545" s="156" t="s">
        <v>1421</v>
      </c>
      <c r="M6545" s="229">
        <v>0</v>
      </c>
      <c r="N6545" s="229">
        <v>3200</v>
      </c>
      <c r="O6545" s="217">
        <f t="shared" si="100"/>
        <v>204528.50999999919</v>
      </c>
    </row>
    <row r="6546" spans="1:15" ht="22.05" hidden="1" customHeight="1" x14ac:dyDescent="0.2">
      <c r="A6546" s="227">
        <v>45959</v>
      </c>
      <c r="B6546" s="20" t="s">
        <v>185</v>
      </c>
      <c r="C6546" s="28">
        <v>59085</v>
      </c>
      <c r="E6546" s="25" t="s">
        <v>393</v>
      </c>
      <c r="F6546" s="20" t="s">
        <v>79</v>
      </c>
      <c r="H6546" s="23" t="s">
        <v>22</v>
      </c>
      <c r="I6546" s="28" t="s">
        <v>103</v>
      </c>
      <c r="J6546" s="23" t="s">
        <v>219</v>
      </c>
      <c r="K6546" s="156" t="s">
        <v>1241</v>
      </c>
      <c r="M6546" s="229">
        <v>0</v>
      </c>
      <c r="N6546" s="229">
        <v>447.5</v>
      </c>
      <c r="O6546" s="217">
        <f t="shared" si="100"/>
        <v>204081.00999999919</v>
      </c>
    </row>
    <row r="6547" spans="1:15" ht="22.05" hidden="1" customHeight="1" x14ac:dyDescent="0.2">
      <c r="A6547" s="227">
        <v>45959</v>
      </c>
      <c r="B6547" s="20" t="s">
        <v>185</v>
      </c>
      <c r="C6547" s="28">
        <v>59086</v>
      </c>
      <c r="E6547" s="25" t="s">
        <v>3767</v>
      </c>
      <c r="F6547" s="20" t="s">
        <v>79</v>
      </c>
      <c r="H6547" s="23" t="s">
        <v>22</v>
      </c>
      <c r="I6547" s="28" t="s">
        <v>103</v>
      </c>
      <c r="J6547" s="23" t="s">
        <v>219</v>
      </c>
      <c r="K6547" s="156" t="s">
        <v>1241</v>
      </c>
      <c r="M6547" s="229">
        <v>0</v>
      </c>
      <c r="N6547" s="229">
        <v>284</v>
      </c>
      <c r="O6547" s="217">
        <f t="shared" si="100"/>
        <v>203797.00999999919</v>
      </c>
    </row>
    <row r="6548" spans="1:15" ht="22.05" hidden="1" customHeight="1" x14ac:dyDescent="0.2">
      <c r="A6548" s="227">
        <v>45959</v>
      </c>
      <c r="B6548" s="20" t="s">
        <v>185</v>
      </c>
      <c r="C6548" s="28">
        <v>59087</v>
      </c>
      <c r="E6548" s="25" t="s">
        <v>267</v>
      </c>
      <c r="F6548" s="20" t="s">
        <v>79</v>
      </c>
      <c r="H6548" s="23" t="s">
        <v>22</v>
      </c>
      <c r="I6548" s="28" t="s">
        <v>54</v>
      </c>
      <c r="J6548" s="23" t="s">
        <v>63</v>
      </c>
      <c r="K6548" s="156" t="s">
        <v>235</v>
      </c>
      <c r="M6548" s="229">
        <v>0</v>
      </c>
      <c r="N6548" s="229">
        <v>200</v>
      </c>
      <c r="O6548" s="217">
        <f t="shared" si="100"/>
        <v>203597.00999999919</v>
      </c>
    </row>
    <row r="6549" spans="1:15" ht="22.05" hidden="1" customHeight="1" x14ac:dyDescent="0.2">
      <c r="A6549" s="227">
        <v>45959</v>
      </c>
      <c r="B6549" s="20" t="s">
        <v>185</v>
      </c>
      <c r="C6549" s="28">
        <v>59088</v>
      </c>
      <c r="E6549" s="25" t="s">
        <v>131</v>
      </c>
      <c r="F6549" s="20" t="s">
        <v>79</v>
      </c>
      <c r="H6549" s="23" t="s">
        <v>22</v>
      </c>
      <c r="I6549" s="28" t="s">
        <v>103</v>
      </c>
      <c r="J6549" s="23" t="s">
        <v>214</v>
      </c>
      <c r="K6549" s="156" t="s">
        <v>132</v>
      </c>
      <c r="M6549" s="229">
        <v>0</v>
      </c>
      <c r="N6549" s="229">
        <v>400</v>
      </c>
      <c r="O6549" s="217">
        <f t="shared" si="100"/>
        <v>203197.00999999919</v>
      </c>
    </row>
    <row r="6550" spans="1:15" ht="22.05" hidden="1" customHeight="1" x14ac:dyDescent="0.2">
      <c r="A6550" s="227">
        <v>45959</v>
      </c>
      <c r="B6550" s="20" t="s">
        <v>185</v>
      </c>
      <c r="C6550" s="28">
        <v>59089</v>
      </c>
      <c r="E6550" s="25" t="s">
        <v>2480</v>
      </c>
      <c r="F6550" s="20" t="s">
        <v>79</v>
      </c>
      <c r="H6550" s="23" t="s">
        <v>22</v>
      </c>
      <c r="I6550" s="28" t="s">
        <v>54</v>
      </c>
      <c r="J6550" s="23" t="s">
        <v>41</v>
      </c>
      <c r="K6550" s="156" t="s">
        <v>210</v>
      </c>
      <c r="M6550" s="229">
        <v>0</v>
      </c>
      <c r="N6550" s="229">
        <v>100</v>
      </c>
      <c r="O6550" s="217">
        <f t="shared" si="100"/>
        <v>203097.00999999919</v>
      </c>
    </row>
    <row r="6551" spans="1:15" ht="22.05" hidden="1" customHeight="1" x14ac:dyDescent="0.2">
      <c r="A6551" s="227">
        <v>45959</v>
      </c>
      <c r="B6551" s="20" t="s">
        <v>185</v>
      </c>
      <c r="C6551" s="28">
        <v>59090</v>
      </c>
      <c r="E6551" s="25" t="s">
        <v>154</v>
      </c>
      <c r="F6551" s="20" t="s">
        <v>79</v>
      </c>
      <c r="H6551" s="23" t="s">
        <v>22</v>
      </c>
      <c r="I6551" s="28" t="s">
        <v>103</v>
      </c>
      <c r="J6551" s="23" t="s">
        <v>219</v>
      </c>
      <c r="K6551" s="156" t="s">
        <v>1241</v>
      </c>
      <c r="M6551" s="229">
        <v>0</v>
      </c>
      <c r="N6551" s="229">
        <v>105</v>
      </c>
      <c r="O6551" s="217">
        <f t="shared" si="100"/>
        <v>202992.00999999919</v>
      </c>
    </row>
    <row r="6552" spans="1:15" ht="22.05" hidden="1" customHeight="1" x14ac:dyDescent="0.2">
      <c r="A6552" s="227">
        <v>45959</v>
      </c>
      <c r="B6552" s="20" t="s">
        <v>185</v>
      </c>
      <c r="C6552" s="28">
        <v>59091</v>
      </c>
      <c r="E6552" s="25" t="s">
        <v>7210</v>
      </c>
      <c r="F6552" s="20" t="s">
        <v>79</v>
      </c>
      <c r="H6552" s="23" t="s">
        <v>22</v>
      </c>
      <c r="I6552" s="28" t="s">
        <v>54</v>
      </c>
      <c r="J6552" s="23" t="s">
        <v>63</v>
      </c>
      <c r="K6552" s="156" t="s">
        <v>235</v>
      </c>
      <c r="M6552" s="229">
        <v>0</v>
      </c>
      <c r="N6552" s="229">
        <v>40</v>
      </c>
      <c r="O6552" s="217">
        <f t="shared" si="100"/>
        <v>202952.00999999919</v>
      </c>
    </row>
    <row r="6553" spans="1:15" ht="22.05" hidden="1" customHeight="1" x14ac:dyDescent="0.2">
      <c r="A6553" s="227">
        <v>45960</v>
      </c>
      <c r="B6553" s="20" t="s">
        <v>185</v>
      </c>
      <c r="C6553" s="28">
        <v>59093</v>
      </c>
      <c r="E6553" s="25" t="s">
        <v>7336</v>
      </c>
      <c r="F6553" s="20" t="s">
        <v>79</v>
      </c>
      <c r="H6553" s="23" t="s">
        <v>22</v>
      </c>
      <c r="I6553" s="28" t="s">
        <v>103</v>
      </c>
      <c r="J6553" s="23" t="s">
        <v>102</v>
      </c>
      <c r="K6553" s="156" t="s">
        <v>226</v>
      </c>
      <c r="M6553" s="229">
        <v>0</v>
      </c>
      <c r="N6553" s="229">
        <v>450</v>
      </c>
      <c r="O6553" s="217">
        <f t="shared" si="100"/>
        <v>202502.00999999919</v>
      </c>
    </row>
    <row r="6554" spans="1:15" ht="22.05" hidden="1" customHeight="1" x14ac:dyDescent="0.2">
      <c r="A6554" s="227">
        <v>45960</v>
      </c>
      <c r="B6554" s="20" t="s">
        <v>185</v>
      </c>
      <c r="C6554" s="28">
        <v>59094</v>
      </c>
      <c r="E6554" s="25" t="s">
        <v>7337</v>
      </c>
      <c r="F6554" s="20" t="s">
        <v>79</v>
      </c>
      <c r="H6554" s="23" t="s">
        <v>22</v>
      </c>
      <c r="I6554" s="28" t="s">
        <v>56</v>
      </c>
      <c r="J6554" s="23" t="s">
        <v>116</v>
      </c>
      <c r="K6554" s="156" t="s">
        <v>408</v>
      </c>
      <c r="M6554" s="229">
        <v>0</v>
      </c>
      <c r="N6554" s="229">
        <v>350</v>
      </c>
      <c r="O6554" s="217">
        <f t="shared" si="100"/>
        <v>202152.00999999919</v>
      </c>
    </row>
    <row r="6555" spans="1:15" ht="22.05" hidden="1" customHeight="1" x14ac:dyDescent="0.2">
      <c r="A6555" s="227">
        <v>45960</v>
      </c>
      <c r="B6555" s="20" t="s">
        <v>185</v>
      </c>
      <c r="C6555" s="28">
        <v>59095</v>
      </c>
      <c r="E6555" s="25" t="s">
        <v>795</v>
      </c>
      <c r="F6555" s="20" t="s">
        <v>79</v>
      </c>
      <c r="H6555" s="23" t="s">
        <v>22</v>
      </c>
      <c r="I6555" s="28" t="s">
        <v>54</v>
      </c>
      <c r="J6555" s="23" t="s">
        <v>41</v>
      </c>
      <c r="K6555" s="156" t="s">
        <v>138</v>
      </c>
      <c r="M6555" s="229">
        <v>0</v>
      </c>
      <c r="N6555" s="229">
        <v>2200</v>
      </c>
      <c r="O6555" s="217">
        <f t="shared" si="100"/>
        <v>199952.00999999919</v>
      </c>
    </row>
    <row r="6556" spans="1:15" ht="22.05" hidden="1" customHeight="1" x14ac:dyDescent="0.2">
      <c r="A6556" s="227">
        <v>45960</v>
      </c>
      <c r="B6556" s="20" t="s">
        <v>185</v>
      </c>
      <c r="C6556" s="28">
        <v>59096</v>
      </c>
      <c r="E6556" s="25" t="s">
        <v>7338</v>
      </c>
      <c r="F6556" s="20" t="s">
        <v>79</v>
      </c>
      <c r="H6556" s="23" t="s">
        <v>22</v>
      </c>
      <c r="I6556" s="28" t="s">
        <v>54</v>
      </c>
      <c r="J6556" s="23" t="s">
        <v>41</v>
      </c>
      <c r="K6556" s="156" t="s">
        <v>465</v>
      </c>
      <c r="M6556" s="229">
        <v>0</v>
      </c>
      <c r="N6556" s="229">
        <v>4710</v>
      </c>
      <c r="O6556" s="217">
        <f t="shared" si="100"/>
        <v>195242.00999999919</v>
      </c>
    </row>
    <row r="6557" spans="1:15" ht="22.05" hidden="1" customHeight="1" x14ac:dyDescent="0.2">
      <c r="A6557" s="227">
        <v>45960</v>
      </c>
      <c r="B6557" s="20" t="s">
        <v>185</v>
      </c>
      <c r="C6557" s="28">
        <v>59097</v>
      </c>
      <c r="E6557" s="25" t="s">
        <v>7339</v>
      </c>
      <c r="F6557" s="20" t="s">
        <v>79</v>
      </c>
      <c r="H6557" s="23" t="s">
        <v>22</v>
      </c>
      <c r="I6557" s="28" t="s">
        <v>103</v>
      </c>
      <c r="J6557" s="23" t="s">
        <v>92</v>
      </c>
      <c r="K6557" s="156" t="s">
        <v>7201</v>
      </c>
      <c r="M6557" s="229">
        <v>0</v>
      </c>
      <c r="N6557" s="229">
        <v>1730</v>
      </c>
      <c r="O6557" s="217">
        <f t="shared" si="100"/>
        <v>193512.00999999919</v>
      </c>
    </row>
    <row r="6558" spans="1:15" ht="22.05" hidden="1" customHeight="1" x14ac:dyDescent="0.2">
      <c r="A6558" s="227">
        <v>45960</v>
      </c>
      <c r="B6558" s="20" t="s">
        <v>185</v>
      </c>
      <c r="C6558" s="28">
        <v>59098</v>
      </c>
      <c r="E6558" s="25" t="s">
        <v>7340</v>
      </c>
      <c r="F6558" s="20" t="s">
        <v>79</v>
      </c>
      <c r="H6558" s="23" t="s">
        <v>22</v>
      </c>
      <c r="I6558" s="28" t="s">
        <v>54</v>
      </c>
      <c r="J6558" s="23" t="s">
        <v>32</v>
      </c>
      <c r="K6558" s="156" t="s">
        <v>7351</v>
      </c>
      <c r="M6558" s="229">
        <v>0</v>
      </c>
      <c r="N6558" s="229">
        <v>6500</v>
      </c>
      <c r="O6558" s="217">
        <f t="shared" si="100"/>
        <v>187012.00999999919</v>
      </c>
    </row>
    <row r="6559" spans="1:15" ht="22.05" hidden="1" customHeight="1" x14ac:dyDescent="0.2">
      <c r="A6559" s="227">
        <v>45960</v>
      </c>
      <c r="B6559" s="20" t="s">
        <v>185</v>
      </c>
      <c r="C6559" s="28">
        <v>59099</v>
      </c>
      <c r="E6559" s="25" t="s">
        <v>7341</v>
      </c>
      <c r="F6559" s="20" t="s">
        <v>79</v>
      </c>
      <c r="H6559" s="23" t="s">
        <v>22</v>
      </c>
      <c r="I6559" s="28" t="s">
        <v>103</v>
      </c>
      <c r="J6559" s="23" t="s">
        <v>60</v>
      </c>
      <c r="K6559" s="156" t="s">
        <v>5883</v>
      </c>
      <c r="M6559" s="229">
        <v>0</v>
      </c>
      <c r="N6559" s="229">
        <v>1500</v>
      </c>
      <c r="O6559" s="217">
        <f t="shared" si="100"/>
        <v>185512.00999999919</v>
      </c>
    </row>
    <row r="6560" spans="1:15" ht="22.05" hidden="1" customHeight="1" x14ac:dyDescent="0.2">
      <c r="A6560" s="227">
        <v>45960</v>
      </c>
      <c r="B6560" s="20" t="s">
        <v>185</v>
      </c>
      <c r="C6560" s="28">
        <v>59100</v>
      </c>
      <c r="E6560" s="25" t="s">
        <v>4664</v>
      </c>
      <c r="F6560" s="20" t="s">
        <v>79</v>
      </c>
      <c r="H6560" s="23" t="s">
        <v>22</v>
      </c>
      <c r="I6560" s="28" t="s">
        <v>54</v>
      </c>
      <c r="J6560" s="23" t="s">
        <v>41</v>
      </c>
      <c r="K6560" s="156" t="s">
        <v>559</v>
      </c>
      <c r="M6560" s="229">
        <v>0</v>
      </c>
      <c r="N6560" s="229">
        <v>2300</v>
      </c>
      <c r="O6560" s="217">
        <f t="shared" si="100"/>
        <v>183212.00999999919</v>
      </c>
    </row>
    <row r="6561" spans="1:15" ht="22.05" hidden="1" customHeight="1" x14ac:dyDescent="0.2">
      <c r="A6561" s="227">
        <v>45960</v>
      </c>
      <c r="B6561" s="20" t="s">
        <v>185</v>
      </c>
      <c r="C6561" s="28">
        <v>59101</v>
      </c>
      <c r="E6561" s="25" t="s">
        <v>143</v>
      </c>
      <c r="F6561" s="20" t="s">
        <v>79</v>
      </c>
      <c r="H6561" s="23" t="s">
        <v>22</v>
      </c>
      <c r="I6561" s="28" t="s">
        <v>53</v>
      </c>
      <c r="J6561" s="23" t="s">
        <v>112</v>
      </c>
      <c r="K6561" s="156" t="s">
        <v>497</v>
      </c>
      <c r="M6561" s="229">
        <v>0</v>
      </c>
      <c r="N6561" s="229">
        <v>63274</v>
      </c>
      <c r="O6561" s="217">
        <f t="shared" si="100"/>
        <v>119938.00999999919</v>
      </c>
    </row>
    <row r="6562" spans="1:15" ht="22.05" hidden="1" customHeight="1" x14ac:dyDescent="0.2">
      <c r="A6562" s="227">
        <v>45960</v>
      </c>
      <c r="B6562" s="20" t="s">
        <v>185</v>
      </c>
      <c r="C6562" s="28">
        <v>59102</v>
      </c>
      <c r="E6562" s="25" t="s">
        <v>143</v>
      </c>
      <c r="F6562" s="20" t="s">
        <v>79</v>
      </c>
      <c r="H6562" s="23" t="s">
        <v>22</v>
      </c>
      <c r="I6562" s="28" t="s">
        <v>53</v>
      </c>
      <c r="J6562" s="23" t="s">
        <v>112</v>
      </c>
      <c r="K6562" s="156" t="s">
        <v>144</v>
      </c>
      <c r="M6562" s="229">
        <v>0</v>
      </c>
      <c r="N6562" s="229">
        <v>11450</v>
      </c>
      <c r="O6562" s="217">
        <f t="shared" si="100"/>
        <v>108488.00999999919</v>
      </c>
    </row>
    <row r="6563" spans="1:15" ht="22.05" hidden="1" customHeight="1" x14ac:dyDescent="0.2">
      <c r="A6563" s="227">
        <v>45960</v>
      </c>
      <c r="B6563" s="20" t="s">
        <v>185</v>
      </c>
      <c r="C6563" s="28">
        <v>59103</v>
      </c>
      <c r="E6563" s="25" t="s">
        <v>7342</v>
      </c>
      <c r="F6563" s="20" t="s">
        <v>79</v>
      </c>
      <c r="H6563" s="23" t="s">
        <v>22</v>
      </c>
      <c r="I6563" s="28" t="s">
        <v>80</v>
      </c>
      <c r="J6563" s="23" t="s">
        <v>66</v>
      </c>
      <c r="K6563" s="156" t="s">
        <v>543</v>
      </c>
      <c r="M6563" s="229">
        <v>0</v>
      </c>
      <c r="N6563" s="229">
        <v>10000</v>
      </c>
      <c r="O6563" s="217">
        <f t="shared" si="100"/>
        <v>98488.009999999194</v>
      </c>
    </row>
    <row r="6564" spans="1:15" ht="22.05" hidden="1" customHeight="1" x14ac:dyDescent="0.2">
      <c r="A6564" s="227">
        <v>45960</v>
      </c>
      <c r="B6564" s="20" t="s">
        <v>185</v>
      </c>
      <c r="C6564" s="28">
        <v>59104</v>
      </c>
      <c r="E6564" s="25" t="s">
        <v>130</v>
      </c>
      <c r="F6564" s="20" t="s">
        <v>79</v>
      </c>
      <c r="H6564" s="23" t="s">
        <v>22</v>
      </c>
      <c r="I6564" s="28" t="s">
        <v>53</v>
      </c>
      <c r="J6564" s="23" t="s">
        <v>113</v>
      </c>
      <c r="K6564" s="156" t="s">
        <v>543</v>
      </c>
      <c r="M6564" s="229">
        <v>0</v>
      </c>
      <c r="N6564" s="229">
        <v>5000</v>
      </c>
      <c r="O6564" s="217">
        <f t="shared" si="100"/>
        <v>93488.009999999194</v>
      </c>
    </row>
    <row r="6565" spans="1:15" ht="22.05" hidden="1" customHeight="1" x14ac:dyDescent="0.2">
      <c r="A6565" s="227">
        <v>45960</v>
      </c>
      <c r="B6565" s="20" t="s">
        <v>185</v>
      </c>
      <c r="C6565" s="28">
        <v>59105</v>
      </c>
      <c r="E6565" s="25" t="s">
        <v>7343</v>
      </c>
      <c r="F6565" s="20" t="s">
        <v>79</v>
      </c>
      <c r="H6565" s="23" t="s">
        <v>21</v>
      </c>
      <c r="I6565" s="28" t="s">
        <v>28</v>
      </c>
      <c r="J6565" s="23" t="s">
        <v>24</v>
      </c>
      <c r="M6565" s="229">
        <v>1000000</v>
      </c>
      <c r="N6565" s="229">
        <v>0</v>
      </c>
      <c r="O6565" s="217">
        <f t="shared" si="100"/>
        <v>1093488.0099999993</v>
      </c>
    </row>
    <row r="6566" spans="1:15" ht="22.05" hidden="1" customHeight="1" x14ac:dyDescent="0.2">
      <c r="A6566" s="227">
        <v>45960</v>
      </c>
      <c r="B6566" s="20" t="s">
        <v>185</v>
      </c>
      <c r="C6566" s="28">
        <v>59106</v>
      </c>
      <c r="E6566" s="25" t="s">
        <v>7344</v>
      </c>
      <c r="F6566" s="20" t="s">
        <v>79</v>
      </c>
      <c r="H6566" s="23" t="s">
        <v>22</v>
      </c>
      <c r="I6566" s="28" t="s">
        <v>55</v>
      </c>
      <c r="J6566" s="23" t="s">
        <v>261</v>
      </c>
      <c r="K6566" s="156" t="s">
        <v>7352</v>
      </c>
      <c r="M6566" s="229">
        <v>0</v>
      </c>
      <c r="N6566" s="229">
        <v>4000</v>
      </c>
      <c r="O6566" s="217">
        <f t="shared" si="100"/>
        <v>1089488.0099999993</v>
      </c>
    </row>
    <row r="6567" spans="1:15" ht="22.05" hidden="1" customHeight="1" x14ac:dyDescent="0.2">
      <c r="A6567" s="227">
        <v>45960</v>
      </c>
      <c r="B6567" s="20" t="s">
        <v>185</v>
      </c>
      <c r="C6567" s="28">
        <v>59107</v>
      </c>
      <c r="E6567" s="25" t="s">
        <v>7345</v>
      </c>
      <c r="F6567" s="20" t="s">
        <v>79</v>
      </c>
      <c r="H6567" s="23" t="s">
        <v>22</v>
      </c>
      <c r="I6567" s="28" t="s">
        <v>55</v>
      </c>
      <c r="J6567" s="23" t="s">
        <v>73</v>
      </c>
      <c r="K6567" s="156" t="s">
        <v>7353</v>
      </c>
      <c r="M6567" s="229">
        <v>0</v>
      </c>
      <c r="N6567" s="229">
        <v>10844</v>
      </c>
      <c r="O6567" s="217">
        <f t="shared" si="100"/>
        <v>1078644.0099999993</v>
      </c>
    </row>
    <row r="6568" spans="1:15" ht="22.05" hidden="1" customHeight="1" x14ac:dyDescent="0.2">
      <c r="A6568" s="227">
        <v>45960</v>
      </c>
      <c r="B6568" s="20" t="s">
        <v>185</v>
      </c>
      <c r="C6568" s="28">
        <v>59108</v>
      </c>
      <c r="E6568" s="25" t="s">
        <v>7346</v>
      </c>
      <c r="F6568" s="20" t="s">
        <v>79</v>
      </c>
      <c r="H6568" s="23" t="s">
        <v>22</v>
      </c>
      <c r="I6568" s="28" t="s">
        <v>55</v>
      </c>
      <c r="J6568" s="23" t="s">
        <v>73</v>
      </c>
      <c r="K6568" s="156" t="s">
        <v>1442</v>
      </c>
      <c r="M6568" s="229">
        <v>0</v>
      </c>
      <c r="N6568" s="229">
        <v>1500</v>
      </c>
      <c r="O6568" s="217">
        <f t="shared" si="100"/>
        <v>1077144.0099999993</v>
      </c>
    </row>
    <row r="6569" spans="1:15" ht="22.05" hidden="1" customHeight="1" x14ac:dyDescent="0.2">
      <c r="A6569" s="227">
        <v>45960</v>
      </c>
      <c r="B6569" s="20" t="s">
        <v>185</v>
      </c>
      <c r="C6569" s="28">
        <v>59109</v>
      </c>
      <c r="E6569" s="25" t="s">
        <v>7347</v>
      </c>
      <c r="F6569" s="20" t="s">
        <v>79</v>
      </c>
      <c r="H6569" s="23" t="s">
        <v>22</v>
      </c>
      <c r="I6569" s="28" t="s">
        <v>103</v>
      </c>
      <c r="J6569" s="23" t="s">
        <v>60</v>
      </c>
      <c r="K6569" s="156" t="s">
        <v>7354</v>
      </c>
      <c r="M6569" s="229">
        <v>0</v>
      </c>
      <c r="N6569" s="229">
        <v>2500</v>
      </c>
      <c r="O6569" s="217">
        <f t="shared" si="100"/>
        <v>1074644.0099999993</v>
      </c>
    </row>
    <row r="6570" spans="1:15" ht="22.05" hidden="1" customHeight="1" x14ac:dyDescent="0.2">
      <c r="A6570" s="227">
        <v>45960</v>
      </c>
      <c r="B6570" s="20" t="s">
        <v>185</v>
      </c>
      <c r="C6570" s="28">
        <v>59110</v>
      </c>
      <c r="E6570" s="25" t="s">
        <v>7348</v>
      </c>
      <c r="F6570" s="20" t="s">
        <v>79</v>
      </c>
      <c r="H6570" s="23" t="s">
        <v>22</v>
      </c>
      <c r="I6570" s="28" t="s">
        <v>54</v>
      </c>
      <c r="J6570" s="23" t="s">
        <v>41</v>
      </c>
      <c r="K6570" s="156" t="s">
        <v>465</v>
      </c>
      <c r="L6570" s="229"/>
      <c r="M6570" s="229">
        <v>0</v>
      </c>
      <c r="N6570" s="229">
        <v>10000</v>
      </c>
      <c r="O6570" s="217">
        <f t="shared" si="100"/>
        <v>1064644.0099999993</v>
      </c>
    </row>
    <row r="6571" spans="1:15" ht="22.05" hidden="1" customHeight="1" x14ac:dyDescent="0.2">
      <c r="A6571" s="227">
        <v>45960</v>
      </c>
      <c r="B6571" s="20" t="s">
        <v>185</v>
      </c>
      <c r="C6571" s="28">
        <v>59111</v>
      </c>
      <c r="E6571" s="25" t="s">
        <v>7349</v>
      </c>
      <c r="F6571" s="20" t="s">
        <v>79</v>
      </c>
      <c r="H6571" s="23" t="s">
        <v>22</v>
      </c>
      <c r="I6571" s="28" t="s">
        <v>103</v>
      </c>
      <c r="J6571" s="23" t="s">
        <v>92</v>
      </c>
      <c r="K6571" s="156" t="s">
        <v>7355</v>
      </c>
      <c r="M6571" s="229">
        <v>0</v>
      </c>
      <c r="N6571" s="229">
        <v>3000</v>
      </c>
      <c r="O6571" s="217">
        <f t="shared" si="100"/>
        <v>1061644.0099999993</v>
      </c>
    </row>
    <row r="6572" spans="1:15" ht="22.05" hidden="1" customHeight="1" x14ac:dyDescent="0.2">
      <c r="A6572" s="227">
        <v>45960</v>
      </c>
      <c r="B6572" s="20" t="s">
        <v>185</v>
      </c>
      <c r="C6572" s="28">
        <v>59112</v>
      </c>
      <c r="E6572" s="25" t="s">
        <v>7350</v>
      </c>
      <c r="F6572" s="20" t="s">
        <v>79</v>
      </c>
      <c r="H6572" s="23" t="s">
        <v>22</v>
      </c>
      <c r="I6572" s="28" t="s">
        <v>103</v>
      </c>
      <c r="J6572" s="23" t="s">
        <v>95</v>
      </c>
      <c r="K6572" s="156" t="s">
        <v>210</v>
      </c>
      <c r="M6572" s="229">
        <v>0</v>
      </c>
      <c r="N6572" s="229">
        <v>150</v>
      </c>
      <c r="O6572" s="217">
        <f t="shared" si="100"/>
        <v>1061494.0099999993</v>
      </c>
    </row>
    <row r="6573" spans="1:15" ht="22.05" hidden="1" customHeight="1" x14ac:dyDescent="0.2">
      <c r="A6573" s="227">
        <v>45961</v>
      </c>
      <c r="B6573" s="20" t="s">
        <v>185</v>
      </c>
      <c r="C6573" s="28">
        <v>59114</v>
      </c>
      <c r="E6573" s="25" t="s">
        <v>7356</v>
      </c>
      <c r="F6573" s="20" t="s">
        <v>79</v>
      </c>
      <c r="H6573" s="23" t="s">
        <v>22</v>
      </c>
      <c r="I6573" s="28" t="s">
        <v>103</v>
      </c>
      <c r="J6573" s="23" t="s">
        <v>214</v>
      </c>
      <c r="K6573" s="156" t="s">
        <v>210</v>
      </c>
      <c r="L6573" s="231"/>
      <c r="M6573" s="231">
        <v>0</v>
      </c>
      <c r="N6573" s="231">
        <v>290</v>
      </c>
      <c r="O6573" s="217">
        <f t="shared" si="100"/>
        <v>1061204.0099999993</v>
      </c>
    </row>
    <row r="6574" spans="1:15" ht="22.05" hidden="1" customHeight="1" x14ac:dyDescent="0.2">
      <c r="A6574" s="227">
        <v>45961</v>
      </c>
      <c r="B6574" s="20" t="s">
        <v>185</v>
      </c>
      <c r="C6574" s="28">
        <v>59115</v>
      </c>
      <c r="E6574" s="25" t="s">
        <v>157</v>
      </c>
      <c r="F6574" s="20" t="s">
        <v>79</v>
      </c>
      <c r="H6574" s="23" t="s">
        <v>22</v>
      </c>
      <c r="I6574" s="28" t="s">
        <v>103</v>
      </c>
      <c r="J6574" s="23" t="s">
        <v>60</v>
      </c>
      <c r="K6574" s="156" t="s">
        <v>135</v>
      </c>
      <c r="L6574" s="231"/>
      <c r="M6574" s="231">
        <v>0</v>
      </c>
      <c r="N6574" s="231">
        <v>750</v>
      </c>
      <c r="O6574" s="217">
        <f t="shared" si="100"/>
        <v>1060454.0099999993</v>
      </c>
    </row>
    <row r="6575" spans="1:15" ht="22.05" hidden="1" customHeight="1" x14ac:dyDescent="0.2">
      <c r="A6575" s="227">
        <v>45961</v>
      </c>
      <c r="B6575" s="20" t="s">
        <v>185</v>
      </c>
      <c r="C6575" s="28">
        <v>59116</v>
      </c>
      <c r="E6575" s="25" t="s">
        <v>7357</v>
      </c>
      <c r="F6575" s="20" t="s">
        <v>79</v>
      </c>
      <c r="H6575" s="23" t="s">
        <v>22</v>
      </c>
      <c r="I6575" s="28" t="s">
        <v>103</v>
      </c>
      <c r="J6575" s="23" t="s">
        <v>214</v>
      </c>
      <c r="K6575" s="156" t="s">
        <v>210</v>
      </c>
      <c r="L6575" s="231"/>
      <c r="M6575" s="231">
        <v>0</v>
      </c>
      <c r="N6575" s="231">
        <v>500</v>
      </c>
      <c r="O6575" s="217">
        <f t="shared" si="100"/>
        <v>1059954.0099999993</v>
      </c>
    </row>
    <row r="6576" spans="1:15" ht="22.05" hidden="1" customHeight="1" x14ac:dyDescent="0.2">
      <c r="A6576" s="227">
        <v>45961</v>
      </c>
      <c r="B6576" s="20" t="s">
        <v>185</v>
      </c>
      <c r="C6576" s="28">
        <v>59117</v>
      </c>
      <c r="E6576" s="25" t="s">
        <v>3602</v>
      </c>
      <c r="F6576" s="20" t="s">
        <v>79</v>
      </c>
      <c r="H6576" s="23" t="s">
        <v>22</v>
      </c>
      <c r="I6576" s="28" t="s">
        <v>103</v>
      </c>
      <c r="J6576" s="23" t="s">
        <v>60</v>
      </c>
      <c r="K6576" s="156" t="s">
        <v>133</v>
      </c>
      <c r="L6576" s="231"/>
      <c r="M6576" s="231">
        <v>0</v>
      </c>
      <c r="N6576" s="231">
        <v>3300</v>
      </c>
      <c r="O6576" s="217">
        <f t="shared" si="100"/>
        <v>1056654.0099999993</v>
      </c>
    </row>
    <row r="6577" spans="1:16" ht="22.05" hidden="1" customHeight="1" x14ac:dyDescent="0.2">
      <c r="A6577" s="227">
        <v>45961</v>
      </c>
      <c r="B6577" s="20" t="s">
        <v>185</v>
      </c>
      <c r="C6577" s="28">
        <v>59118</v>
      </c>
      <c r="E6577" s="25" t="s">
        <v>1653</v>
      </c>
      <c r="F6577" s="20" t="s">
        <v>79</v>
      </c>
      <c r="H6577" s="23" t="s">
        <v>22</v>
      </c>
      <c r="I6577" s="28" t="s">
        <v>103</v>
      </c>
      <c r="J6577" s="23" t="s">
        <v>219</v>
      </c>
      <c r="K6577" s="156" t="s">
        <v>770</v>
      </c>
      <c r="L6577" s="231"/>
      <c r="M6577" s="231">
        <v>0</v>
      </c>
      <c r="N6577" s="231">
        <v>1440</v>
      </c>
      <c r="O6577" s="217">
        <f t="shared" si="100"/>
        <v>1055214.0099999993</v>
      </c>
    </row>
    <row r="6578" spans="1:16" ht="22.05" hidden="1" customHeight="1" x14ac:dyDescent="0.2">
      <c r="A6578" s="227">
        <v>45961</v>
      </c>
      <c r="B6578" s="20" t="s">
        <v>185</v>
      </c>
      <c r="C6578" s="28">
        <v>59119</v>
      </c>
      <c r="E6578" s="25" t="s">
        <v>7358</v>
      </c>
      <c r="F6578" s="20" t="s">
        <v>79</v>
      </c>
      <c r="H6578" s="23" t="s">
        <v>22</v>
      </c>
      <c r="I6578" s="28" t="s">
        <v>54</v>
      </c>
      <c r="J6578" s="23" t="s">
        <v>63</v>
      </c>
      <c r="K6578" s="156" t="s">
        <v>141</v>
      </c>
      <c r="M6578" s="229">
        <v>0</v>
      </c>
      <c r="N6578" s="229">
        <v>200</v>
      </c>
      <c r="O6578" s="217">
        <f t="shared" si="100"/>
        <v>1055014.0099999993</v>
      </c>
    </row>
    <row r="6579" spans="1:16" ht="22.05" hidden="1" customHeight="1" x14ac:dyDescent="0.2">
      <c r="A6579" s="227">
        <v>45961</v>
      </c>
      <c r="B6579" s="20" t="s">
        <v>185</v>
      </c>
      <c r="C6579" s="28">
        <v>59120</v>
      </c>
      <c r="E6579" s="25" t="s">
        <v>7359</v>
      </c>
      <c r="F6579" s="20" t="s">
        <v>79</v>
      </c>
      <c r="H6579" s="23" t="s">
        <v>21</v>
      </c>
      <c r="I6579" s="28" t="s">
        <v>81</v>
      </c>
      <c r="J6579" s="23" t="s">
        <v>280</v>
      </c>
      <c r="L6579" s="231"/>
      <c r="M6579" s="231">
        <v>200000</v>
      </c>
      <c r="N6579" s="231">
        <v>0</v>
      </c>
      <c r="O6579" s="217">
        <f t="shared" si="100"/>
        <v>1255014.0099999993</v>
      </c>
    </row>
    <row r="6580" spans="1:16" ht="22.05" hidden="1" customHeight="1" x14ac:dyDescent="0.2">
      <c r="A6580" s="227">
        <v>45961</v>
      </c>
      <c r="B6580" s="20" t="s">
        <v>185</v>
      </c>
      <c r="C6580" s="28">
        <v>59121</v>
      </c>
      <c r="E6580" s="25" t="s">
        <v>7360</v>
      </c>
      <c r="F6580" s="20" t="s">
        <v>79</v>
      </c>
      <c r="H6580" s="23" t="s">
        <v>21</v>
      </c>
      <c r="I6580" s="28" t="s">
        <v>81</v>
      </c>
      <c r="J6580" s="23" t="s">
        <v>184</v>
      </c>
      <c r="L6580" s="231"/>
      <c r="M6580" s="231">
        <v>200000</v>
      </c>
      <c r="N6580" s="231">
        <v>0</v>
      </c>
      <c r="O6580" s="217">
        <f t="shared" si="100"/>
        <v>1455014.0099999993</v>
      </c>
    </row>
    <row r="6581" spans="1:16" ht="22.05" hidden="1" customHeight="1" x14ac:dyDescent="0.2">
      <c r="A6581" s="227">
        <v>45961</v>
      </c>
      <c r="B6581" s="20" t="s">
        <v>185</v>
      </c>
      <c r="C6581" s="28">
        <v>59122</v>
      </c>
      <c r="E6581" s="25" t="s">
        <v>143</v>
      </c>
      <c r="F6581" s="20" t="s">
        <v>79</v>
      </c>
      <c r="H6581" s="23" t="s">
        <v>22</v>
      </c>
      <c r="I6581" s="28" t="s">
        <v>53</v>
      </c>
      <c r="J6581" s="23" t="s">
        <v>112</v>
      </c>
      <c r="K6581" s="156" t="s">
        <v>954</v>
      </c>
      <c r="L6581" s="231"/>
      <c r="M6581" s="231">
        <v>0</v>
      </c>
      <c r="N6581" s="231">
        <v>113658</v>
      </c>
      <c r="O6581" s="217">
        <f t="shared" si="100"/>
        <v>1341356.0099999993</v>
      </c>
    </row>
    <row r="6582" spans="1:16" ht="22.05" hidden="1" customHeight="1" x14ac:dyDescent="0.2">
      <c r="A6582" s="227">
        <v>45961</v>
      </c>
      <c r="B6582" s="20" t="s">
        <v>185</v>
      </c>
      <c r="C6582" s="28">
        <v>59123</v>
      </c>
      <c r="E6582" s="25" t="s">
        <v>143</v>
      </c>
      <c r="F6582" s="20" t="s">
        <v>79</v>
      </c>
      <c r="H6582" s="23" t="s">
        <v>22</v>
      </c>
      <c r="I6582" s="28" t="s">
        <v>53</v>
      </c>
      <c r="J6582" s="23" t="s">
        <v>112</v>
      </c>
      <c r="K6582" s="156" t="s">
        <v>527</v>
      </c>
      <c r="L6582" s="231"/>
      <c r="M6582" s="231">
        <v>0</v>
      </c>
      <c r="N6582" s="231">
        <v>17400</v>
      </c>
      <c r="O6582" s="217">
        <f t="shared" si="100"/>
        <v>1323956.0099999993</v>
      </c>
    </row>
    <row r="6583" spans="1:16" ht="22.05" hidden="1" customHeight="1" x14ac:dyDescent="0.2">
      <c r="A6583" s="227">
        <v>45961</v>
      </c>
      <c r="B6583" s="20" t="s">
        <v>185</v>
      </c>
      <c r="C6583" s="28">
        <v>59124</v>
      </c>
      <c r="E6583" s="25" t="s">
        <v>143</v>
      </c>
      <c r="F6583" s="20" t="s">
        <v>79</v>
      </c>
      <c r="H6583" s="23" t="s">
        <v>22</v>
      </c>
      <c r="I6583" s="28" t="s">
        <v>53</v>
      </c>
      <c r="J6583" s="23" t="s">
        <v>112</v>
      </c>
      <c r="K6583" s="156" t="s">
        <v>144</v>
      </c>
      <c r="M6583" s="229">
        <v>0</v>
      </c>
      <c r="N6583" s="229">
        <v>10605</v>
      </c>
      <c r="O6583" s="217">
        <f t="shared" si="100"/>
        <v>1313351.0099999993</v>
      </c>
    </row>
    <row r="6584" spans="1:16" ht="22.05" hidden="1" customHeight="1" x14ac:dyDescent="0.2">
      <c r="A6584" s="227">
        <v>45961</v>
      </c>
      <c r="B6584" s="20" t="s">
        <v>185</v>
      </c>
      <c r="C6584" s="28">
        <v>59125</v>
      </c>
      <c r="E6584" s="25" t="s">
        <v>143</v>
      </c>
      <c r="F6584" s="20" t="s">
        <v>79</v>
      </c>
      <c r="H6584" s="23" t="s">
        <v>22</v>
      </c>
      <c r="I6584" s="28" t="s">
        <v>53</v>
      </c>
      <c r="J6584" s="23" t="s">
        <v>112</v>
      </c>
      <c r="K6584" s="156" t="s">
        <v>526</v>
      </c>
      <c r="M6584" s="229">
        <v>0</v>
      </c>
      <c r="N6584" s="229">
        <v>108054</v>
      </c>
      <c r="O6584" s="217">
        <f t="shared" si="100"/>
        <v>1205297.0099999993</v>
      </c>
    </row>
    <row r="6585" spans="1:16" ht="22.05" hidden="1" customHeight="1" x14ac:dyDescent="0.2">
      <c r="A6585" s="227">
        <v>45961</v>
      </c>
      <c r="B6585" s="20" t="s">
        <v>185</v>
      </c>
      <c r="C6585" s="28">
        <v>59126</v>
      </c>
      <c r="E6585" s="25" t="s">
        <v>143</v>
      </c>
      <c r="F6585" s="20" t="s">
        <v>79</v>
      </c>
      <c r="H6585" s="23" t="s">
        <v>22</v>
      </c>
      <c r="I6585" s="28" t="s">
        <v>53</v>
      </c>
      <c r="J6585" s="23" t="s">
        <v>112</v>
      </c>
      <c r="K6585" s="156" t="s">
        <v>955</v>
      </c>
      <c r="M6585" s="229">
        <v>0</v>
      </c>
      <c r="N6585" s="229">
        <v>144500</v>
      </c>
      <c r="O6585" s="217">
        <f t="shared" si="100"/>
        <v>1060797.0099999993</v>
      </c>
    </row>
    <row r="6586" spans="1:16" ht="22.05" hidden="1" customHeight="1" x14ac:dyDescent="0.2">
      <c r="A6586" s="227">
        <v>45961</v>
      </c>
      <c r="B6586" s="20" t="s">
        <v>185</v>
      </c>
      <c r="C6586" s="28">
        <v>59127</v>
      </c>
      <c r="E6586" s="25" t="s">
        <v>130</v>
      </c>
      <c r="F6586" s="20" t="s">
        <v>79</v>
      </c>
      <c r="H6586" s="23" t="s">
        <v>22</v>
      </c>
      <c r="I6586" s="28" t="s">
        <v>29</v>
      </c>
      <c r="J6586" s="23" t="s">
        <v>84</v>
      </c>
      <c r="K6586" s="156" t="s">
        <v>7363</v>
      </c>
      <c r="M6586" s="229">
        <v>0</v>
      </c>
      <c r="N6586" s="229">
        <v>5000</v>
      </c>
      <c r="O6586" s="217">
        <f t="shared" si="100"/>
        <v>1055797.0099999993</v>
      </c>
    </row>
    <row r="6587" spans="1:16" ht="22.05" hidden="1" customHeight="1" x14ac:dyDescent="0.2">
      <c r="A6587" s="227">
        <v>45961</v>
      </c>
      <c r="B6587" s="20" t="s">
        <v>185</v>
      </c>
      <c r="C6587" s="28">
        <v>59128</v>
      </c>
      <c r="E6587" s="25" t="s">
        <v>158</v>
      </c>
      <c r="F6587" s="20" t="s">
        <v>79</v>
      </c>
      <c r="H6587" s="23" t="s">
        <v>22</v>
      </c>
      <c r="I6587" s="28" t="s">
        <v>56</v>
      </c>
      <c r="J6587" s="23" t="s">
        <v>116</v>
      </c>
      <c r="K6587" s="156" t="s">
        <v>139</v>
      </c>
      <c r="M6587" s="229">
        <v>0</v>
      </c>
      <c r="N6587" s="229">
        <v>600</v>
      </c>
      <c r="O6587" s="217">
        <f t="shared" si="100"/>
        <v>1055197.0099999993</v>
      </c>
    </row>
    <row r="6588" spans="1:16" ht="22.05" hidden="1" customHeight="1" x14ac:dyDescent="0.2">
      <c r="A6588" s="227">
        <v>45961</v>
      </c>
      <c r="B6588" s="20" t="s">
        <v>185</v>
      </c>
      <c r="C6588" s="28">
        <v>59129</v>
      </c>
      <c r="E6588" s="25" t="s">
        <v>7361</v>
      </c>
      <c r="F6588" s="20" t="s">
        <v>79</v>
      </c>
      <c r="H6588" s="23" t="s">
        <v>22</v>
      </c>
      <c r="I6588" s="28" t="s">
        <v>103</v>
      </c>
      <c r="J6588" s="23" t="s">
        <v>93</v>
      </c>
      <c r="K6588" s="156" t="s">
        <v>355</v>
      </c>
      <c r="M6588" s="229">
        <v>0</v>
      </c>
      <c r="N6588" s="229">
        <v>570</v>
      </c>
      <c r="O6588" s="217">
        <f t="shared" si="100"/>
        <v>1054627.0099999993</v>
      </c>
    </row>
    <row r="6589" spans="1:16" ht="22.05" hidden="1" customHeight="1" x14ac:dyDescent="0.2">
      <c r="A6589" s="227">
        <v>45961</v>
      </c>
      <c r="B6589" s="20" t="s">
        <v>185</v>
      </c>
      <c r="C6589" s="28">
        <v>59130</v>
      </c>
      <c r="E6589" s="25" t="s">
        <v>7362</v>
      </c>
      <c r="F6589" s="20" t="s">
        <v>79</v>
      </c>
      <c r="H6589" s="23" t="s">
        <v>22</v>
      </c>
      <c r="I6589" s="28" t="s">
        <v>103</v>
      </c>
      <c r="J6589" s="23" t="s">
        <v>95</v>
      </c>
      <c r="K6589" s="156" t="s">
        <v>7364</v>
      </c>
      <c r="M6589" s="229">
        <v>0</v>
      </c>
      <c r="N6589" s="229">
        <v>94</v>
      </c>
      <c r="O6589" s="217">
        <f t="shared" si="100"/>
        <v>1054533.0099999993</v>
      </c>
    </row>
    <row r="6590" spans="1:16" ht="22.05" hidden="1" customHeight="1" thickBot="1" x14ac:dyDescent="0.25">
      <c r="A6590" s="475">
        <v>45961</v>
      </c>
      <c r="B6590" s="47" t="s">
        <v>185</v>
      </c>
      <c r="C6590" s="69">
        <v>59131</v>
      </c>
      <c r="D6590" s="488"/>
      <c r="E6590" s="89" t="s">
        <v>1578</v>
      </c>
      <c r="F6590" s="47" t="s">
        <v>79</v>
      </c>
      <c r="G6590" s="69"/>
      <c r="H6590" s="368" t="s">
        <v>22</v>
      </c>
      <c r="I6590" s="69" t="s">
        <v>56</v>
      </c>
      <c r="J6590" s="368" t="s">
        <v>88</v>
      </c>
      <c r="K6590" s="427" t="s">
        <v>265</v>
      </c>
      <c r="L6590" s="89"/>
      <c r="M6590" s="232">
        <v>0</v>
      </c>
      <c r="N6590" s="232">
        <v>1500</v>
      </c>
      <c r="O6590" s="578">
        <f t="shared" si="100"/>
        <v>1053033.0099999993</v>
      </c>
      <c r="P6590" s="89"/>
    </row>
    <row r="6591" spans="1:16" ht="22.05" hidden="1" customHeight="1" x14ac:dyDescent="0.2">
      <c r="A6591" s="227">
        <v>45962</v>
      </c>
      <c r="B6591" s="20" t="s">
        <v>185</v>
      </c>
      <c r="C6591" s="28">
        <v>59133</v>
      </c>
      <c r="E6591" s="25" t="s">
        <v>531</v>
      </c>
      <c r="F6591" s="20" t="s">
        <v>79</v>
      </c>
      <c r="H6591" s="23" t="s">
        <v>22</v>
      </c>
      <c r="I6591" s="28" t="s">
        <v>53</v>
      </c>
      <c r="J6591" s="23" t="s">
        <v>112</v>
      </c>
      <c r="K6591" s="156" t="s">
        <v>231</v>
      </c>
      <c r="M6591" s="229">
        <v>0</v>
      </c>
      <c r="N6591" s="229">
        <v>50400</v>
      </c>
      <c r="O6591" s="217">
        <f t="shared" si="100"/>
        <v>1002633.0099999993</v>
      </c>
    </row>
    <row r="6592" spans="1:16" ht="22.05" hidden="1" customHeight="1" x14ac:dyDescent="0.2">
      <c r="A6592" s="227">
        <v>45962</v>
      </c>
      <c r="B6592" s="20" t="s">
        <v>185</v>
      </c>
      <c r="C6592" s="28">
        <v>59134</v>
      </c>
      <c r="E6592" s="25" t="s">
        <v>3881</v>
      </c>
      <c r="F6592" s="20" t="s">
        <v>79</v>
      </c>
      <c r="H6592" s="23" t="s">
        <v>22</v>
      </c>
      <c r="I6592" s="28" t="s">
        <v>54</v>
      </c>
      <c r="J6592" s="23" t="s">
        <v>61</v>
      </c>
      <c r="K6592" s="156" t="s">
        <v>972</v>
      </c>
      <c r="M6592" s="229">
        <v>0</v>
      </c>
      <c r="N6592" s="229">
        <v>2750</v>
      </c>
      <c r="O6592" s="217">
        <f t="shared" si="100"/>
        <v>999883.00999999931</v>
      </c>
    </row>
    <row r="6593" spans="1:15" ht="22.05" hidden="1" customHeight="1" x14ac:dyDescent="0.2">
      <c r="A6593" s="227">
        <v>45962</v>
      </c>
      <c r="B6593" s="20" t="s">
        <v>185</v>
      </c>
      <c r="C6593" s="28">
        <v>59135</v>
      </c>
      <c r="E6593" s="25" t="s">
        <v>7365</v>
      </c>
      <c r="F6593" s="20" t="s">
        <v>79</v>
      </c>
      <c r="H6593" s="23" t="s">
        <v>22</v>
      </c>
      <c r="I6593" s="28" t="s">
        <v>103</v>
      </c>
      <c r="J6593" s="23" t="s">
        <v>60</v>
      </c>
      <c r="K6593" s="156" t="s">
        <v>7374</v>
      </c>
      <c r="M6593" s="229">
        <v>0</v>
      </c>
      <c r="N6593" s="229">
        <v>3000</v>
      </c>
      <c r="O6593" s="217">
        <f t="shared" si="100"/>
        <v>996883.00999999931</v>
      </c>
    </row>
    <row r="6594" spans="1:15" ht="22.05" hidden="1" customHeight="1" x14ac:dyDescent="0.2">
      <c r="A6594" s="227">
        <v>45962</v>
      </c>
      <c r="B6594" s="20" t="s">
        <v>185</v>
      </c>
      <c r="C6594" s="28">
        <v>59136</v>
      </c>
      <c r="E6594" s="25" t="s">
        <v>130</v>
      </c>
      <c r="F6594" s="20" t="s">
        <v>79</v>
      </c>
      <c r="H6594" s="23" t="s">
        <v>22</v>
      </c>
      <c r="I6594" s="28" t="s">
        <v>53</v>
      </c>
      <c r="J6594" s="23" t="s">
        <v>113</v>
      </c>
      <c r="K6594" s="156" t="s">
        <v>1255</v>
      </c>
      <c r="M6594" s="229">
        <v>0</v>
      </c>
      <c r="N6594" s="229">
        <v>1000</v>
      </c>
      <c r="O6594" s="217">
        <f t="shared" si="100"/>
        <v>995883.00999999931</v>
      </c>
    </row>
    <row r="6595" spans="1:15" ht="22.05" hidden="1" customHeight="1" x14ac:dyDescent="0.2">
      <c r="A6595" s="227">
        <v>45962</v>
      </c>
      <c r="B6595" s="20" t="s">
        <v>185</v>
      </c>
      <c r="C6595" s="28">
        <v>59137</v>
      </c>
      <c r="E6595" s="25" t="s">
        <v>5257</v>
      </c>
      <c r="F6595" s="20" t="s">
        <v>79</v>
      </c>
      <c r="H6595" s="23" t="s">
        <v>22</v>
      </c>
      <c r="I6595" s="28" t="s">
        <v>103</v>
      </c>
      <c r="J6595" s="23" t="s">
        <v>102</v>
      </c>
      <c r="K6595" s="156" t="s">
        <v>5794</v>
      </c>
      <c r="M6595" s="229">
        <v>0</v>
      </c>
      <c r="N6595" s="229">
        <v>600</v>
      </c>
      <c r="O6595" s="217">
        <f t="shared" si="100"/>
        <v>995283.00999999931</v>
      </c>
    </row>
    <row r="6596" spans="1:15" ht="22.05" hidden="1" customHeight="1" x14ac:dyDescent="0.2">
      <c r="A6596" s="227">
        <v>45962</v>
      </c>
      <c r="B6596" s="20" t="s">
        <v>185</v>
      </c>
      <c r="C6596" s="28">
        <v>59138</v>
      </c>
      <c r="E6596" s="25" t="s">
        <v>7366</v>
      </c>
      <c r="F6596" s="20" t="s">
        <v>79</v>
      </c>
      <c r="H6596" s="23" t="s">
        <v>22</v>
      </c>
      <c r="I6596" s="28" t="s">
        <v>55</v>
      </c>
      <c r="J6596" s="23" t="s">
        <v>73</v>
      </c>
      <c r="K6596" s="156" t="s">
        <v>7375</v>
      </c>
      <c r="M6596" s="229">
        <v>0</v>
      </c>
      <c r="N6596" s="229">
        <v>10655</v>
      </c>
      <c r="O6596" s="217">
        <f t="shared" si="100"/>
        <v>984628.00999999931</v>
      </c>
    </row>
    <row r="6597" spans="1:15" ht="22.05" hidden="1" customHeight="1" x14ac:dyDescent="0.2">
      <c r="A6597" s="227">
        <v>45962</v>
      </c>
      <c r="B6597" s="20" t="s">
        <v>185</v>
      </c>
      <c r="C6597" s="28">
        <v>59139</v>
      </c>
      <c r="E6597" s="25" t="s">
        <v>3767</v>
      </c>
      <c r="F6597" s="20" t="s">
        <v>79</v>
      </c>
      <c r="H6597" s="23" t="s">
        <v>22</v>
      </c>
      <c r="I6597" s="28" t="s">
        <v>103</v>
      </c>
      <c r="J6597" s="23" t="s">
        <v>219</v>
      </c>
      <c r="K6597" s="156" t="s">
        <v>266</v>
      </c>
      <c r="M6597" s="229">
        <v>0</v>
      </c>
      <c r="N6597" s="229">
        <v>120</v>
      </c>
      <c r="O6597" s="217">
        <f t="shared" si="100"/>
        <v>984508.00999999931</v>
      </c>
    </row>
    <row r="6598" spans="1:15" ht="22.05" hidden="1" customHeight="1" x14ac:dyDescent="0.2">
      <c r="A6598" s="227">
        <v>45962</v>
      </c>
      <c r="B6598" s="20" t="s">
        <v>185</v>
      </c>
      <c r="C6598" s="28">
        <v>59140</v>
      </c>
      <c r="E6598" s="25" t="s">
        <v>7367</v>
      </c>
      <c r="F6598" s="20" t="s">
        <v>79</v>
      </c>
      <c r="H6598" s="23" t="s">
        <v>22</v>
      </c>
      <c r="I6598" s="28" t="s">
        <v>103</v>
      </c>
      <c r="J6598" s="23" t="s">
        <v>102</v>
      </c>
      <c r="K6598" s="156" t="s">
        <v>368</v>
      </c>
      <c r="L6598" s="229"/>
      <c r="M6598" s="229">
        <v>0</v>
      </c>
      <c r="N6598" s="229">
        <v>800</v>
      </c>
      <c r="O6598" s="217">
        <f t="shared" si="100"/>
        <v>983708.00999999931</v>
      </c>
    </row>
    <row r="6599" spans="1:15" ht="22.05" hidden="1" customHeight="1" x14ac:dyDescent="0.2">
      <c r="A6599" s="227">
        <v>45962</v>
      </c>
      <c r="B6599" s="20" t="s">
        <v>185</v>
      </c>
      <c r="C6599" s="28">
        <v>59141</v>
      </c>
      <c r="E6599" s="25" t="s">
        <v>7368</v>
      </c>
      <c r="F6599" s="20" t="s">
        <v>79</v>
      </c>
      <c r="H6599" s="23" t="s">
        <v>22</v>
      </c>
      <c r="I6599" s="28" t="s">
        <v>103</v>
      </c>
      <c r="J6599" s="23" t="s">
        <v>92</v>
      </c>
      <c r="K6599" s="156" t="s">
        <v>7376</v>
      </c>
      <c r="M6599" s="229">
        <v>0</v>
      </c>
      <c r="N6599" s="229">
        <v>850</v>
      </c>
      <c r="O6599" s="217">
        <f t="shared" si="100"/>
        <v>982858.00999999931</v>
      </c>
    </row>
    <row r="6600" spans="1:15" ht="22.05" hidden="1" customHeight="1" x14ac:dyDescent="0.2">
      <c r="A6600" s="227">
        <v>45962</v>
      </c>
      <c r="B6600" s="20" t="s">
        <v>185</v>
      </c>
      <c r="C6600" s="28">
        <v>59142</v>
      </c>
      <c r="E6600" s="25" t="s">
        <v>204</v>
      </c>
      <c r="F6600" s="20" t="s">
        <v>79</v>
      </c>
      <c r="H6600" s="23" t="s">
        <v>22</v>
      </c>
      <c r="I6600" s="28" t="s">
        <v>56</v>
      </c>
      <c r="J6600" s="23" t="s">
        <v>212</v>
      </c>
      <c r="K6600" s="156" t="s">
        <v>235</v>
      </c>
      <c r="M6600" s="229">
        <v>0</v>
      </c>
      <c r="N6600" s="229">
        <v>1000</v>
      </c>
      <c r="O6600" s="217">
        <f t="shared" si="100"/>
        <v>981858.00999999931</v>
      </c>
    </row>
    <row r="6601" spans="1:15" ht="22.05" hidden="1" customHeight="1" x14ac:dyDescent="0.2">
      <c r="A6601" s="227">
        <v>45962</v>
      </c>
      <c r="B6601" s="20" t="s">
        <v>185</v>
      </c>
      <c r="C6601" s="28">
        <v>59143</v>
      </c>
      <c r="E6601" s="25" t="s">
        <v>392</v>
      </c>
      <c r="F6601" s="20" t="s">
        <v>79</v>
      </c>
      <c r="H6601" s="23" t="s">
        <v>22</v>
      </c>
      <c r="I6601" s="28" t="s">
        <v>56</v>
      </c>
      <c r="J6601" s="23" t="s">
        <v>116</v>
      </c>
      <c r="K6601" s="156" t="s">
        <v>135</v>
      </c>
      <c r="M6601" s="229">
        <v>0</v>
      </c>
      <c r="N6601" s="229">
        <v>350</v>
      </c>
      <c r="O6601" s="217">
        <f t="shared" ref="O6601:O6671" si="101">O6600+M6601-N6601</f>
        <v>981508.00999999931</v>
      </c>
    </row>
    <row r="6602" spans="1:15" ht="22.05" hidden="1" customHeight="1" x14ac:dyDescent="0.2">
      <c r="A6602" s="227">
        <v>45962</v>
      </c>
      <c r="B6602" s="20" t="s">
        <v>185</v>
      </c>
      <c r="C6602" s="28">
        <v>59144</v>
      </c>
      <c r="E6602" s="25" t="s">
        <v>150</v>
      </c>
      <c r="F6602" s="20" t="s">
        <v>79</v>
      </c>
      <c r="H6602" s="23" t="s">
        <v>22</v>
      </c>
      <c r="I6602" s="28" t="s">
        <v>81</v>
      </c>
      <c r="J6602" s="23" t="s">
        <v>200</v>
      </c>
      <c r="K6602" s="156" t="s">
        <v>413</v>
      </c>
      <c r="M6602" s="229">
        <v>0</v>
      </c>
      <c r="N6602" s="590">
        <v>250000</v>
      </c>
      <c r="O6602" s="217">
        <f t="shared" si="101"/>
        <v>731508.00999999931</v>
      </c>
    </row>
    <row r="6603" spans="1:15" ht="22.05" hidden="1" customHeight="1" x14ac:dyDescent="0.2">
      <c r="A6603" s="227">
        <v>45962</v>
      </c>
      <c r="B6603" s="20" t="s">
        <v>185</v>
      </c>
      <c r="C6603" s="28">
        <v>59145</v>
      </c>
      <c r="E6603" s="25" t="s">
        <v>734</v>
      </c>
      <c r="F6603" s="20" t="s">
        <v>79</v>
      </c>
      <c r="H6603" s="23" t="s">
        <v>22</v>
      </c>
      <c r="I6603" s="28" t="s">
        <v>103</v>
      </c>
      <c r="J6603" s="23" t="s">
        <v>214</v>
      </c>
      <c r="K6603" s="156" t="s">
        <v>464</v>
      </c>
      <c r="M6603" s="229">
        <v>0</v>
      </c>
      <c r="N6603" s="229">
        <v>200</v>
      </c>
      <c r="O6603" s="217">
        <f t="shared" si="101"/>
        <v>731308.00999999931</v>
      </c>
    </row>
    <row r="6604" spans="1:15" ht="22.05" hidden="1" customHeight="1" x14ac:dyDescent="0.2">
      <c r="A6604" s="227">
        <v>45962</v>
      </c>
      <c r="B6604" s="20" t="s">
        <v>185</v>
      </c>
      <c r="C6604" s="28">
        <v>59146</v>
      </c>
      <c r="E6604" s="25" t="s">
        <v>423</v>
      </c>
      <c r="F6604" s="20" t="s">
        <v>79</v>
      </c>
      <c r="H6604" s="23" t="s">
        <v>22</v>
      </c>
      <c r="I6604" s="28" t="s">
        <v>54</v>
      </c>
      <c r="J6604" s="23" t="s">
        <v>41</v>
      </c>
      <c r="K6604" s="156" t="s">
        <v>122</v>
      </c>
      <c r="L6604" s="229"/>
      <c r="M6604" s="229">
        <v>0</v>
      </c>
      <c r="N6604" s="229">
        <v>500</v>
      </c>
      <c r="O6604" s="217">
        <f t="shared" si="101"/>
        <v>730808.00999999931</v>
      </c>
    </row>
    <row r="6605" spans="1:15" ht="22.05" hidden="1" customHeight="1" x14ac:dyDescent="0.2">
      <c r="A6605" s="227">
        <v>45962</v>
      </c>
      <c r="B6605" s="20" t="s">
        <v>185</v>
      </c>
      <c r="C6605" s="28">
        <v>59147</v>
      </c>
      <c r="E6605" s="25" t="s">
        <v>5174</v>
      </c>
      <c r="F6605" s="20" t="s">
        <v>79</v>
      </c>
      <c r="H6605" s="23" t="s">
        <v>22</v>
      </c>
      <c r="I6605" s="28" t="s">
        <v>54</v>
      </c>
      <c r="J6605" s="23" t="s">
        <v>64</v>
      </c>
      <c r="K6605" s="156" t="s">
        <v>1257</v>
      </c>
      <c r="M6605" s="229">
        <v>0</v>
      </c>
      <c r="N6605" s="229">
        <v>48500</v>
      </c>
      <c r="O6605" s="217">
        <f t="shared" si="101"/>
        <v>682308.00999999931</v>
      </c>
    </row>
    <row r="6606" spans="1:15" ht="22.05" hidden="1" customHeight="1" x14ac:dyDescent="0.2">
      <c r="A6606" s="227">
        <v>45962</v>
      </c>
      <c r="B6606" s="20" t="s">
        <v>185</v>
      </c>
      <c r="C6606" s="28">
        <v>59148</v>
      </c>
      <c r="E6606" s="25" t="s">
        <v>143</v>
      </c>
      <c r="F6606" s="20" t="s">
        <v>79</v>
      </c>
      <c r="H6606" s="23" t="s">
        <v>22</v>
      </c>
      <c r="I6606" s="28" t="s">
        <v>53</v>
      </c>
      <c r="J6606" s="23" t="s">
        <v>112</v>
      </c>
      <c r="K6606" s="156" t="s">
        <v>416</v>
      </c>
      <c r="M6606" s="229">
        <v>0</v>
      </c>
      <c r="N6606" s="229">
        <v>35997</v>
      </c>
      <c r="O6606" s="217">
        <f t="shared" si="101"/>
        <v>646311.00999999931</v>
      </c>
    </row>
    <row r="6607" spans="1:15" ht="22.05" hidden="1" customHeight="1" x14ac:dyDescent="0.2">
      <c r="A6607" s="227">
        <v>45962</v>
      </c>
      <c r="B6607" s="20" t="s">
        <v>185</v>
      </c>
      <c r="C6607" s="28">
        <v>59149</v>
      </c>
      <c r="E6607" s="25" t="s">
        <v>143</v>
      </c>
      <c r="F6607" s="20" t="s">
        <v>79</v>
      </c>
      <c r="H6607" s="23" t="s">
        <v>22</v>
      </c>
      <c r="I6607" s="28" t="s">
        <v>53</v>
      </c>
      <c r="J6607" s="23" t="s">
        <v>112</v>
      </c>
      <c r="K6607" s="156" t="s">
        <v>6822</v>
      </c>
      <c r="M6607" s="229">
        <v>0</v>
      </c>
      <c r="N6607" s="229">
        <v>2800</v>
      </c>
      <c r="O6607" s="217">
        <f t="shared" si="101"/>
        <v>643511.00999999931</v>
      </c>
    </row>
    <row r="6608" spans="1:15" ht="22.05" hidden="1" customHeight="1" x14ac:dyDescent="0.2">
      <c r="A6608" s="227">
        <v>45962</v>
      </c>
      <c r="B6608" s="20" t="s">
        <v>185</v>
      </c>
      <c r="C6608" s="28">
        <v>59150</v>
      </c>
      <c r="E6608" s="25" t="s">
        <v>143</v>
      </c>
      <c r="F6608" s="20" t="s">
        <v>79</v>
      </c>
      <c r="H6608" s="23" t="s">
        <v>22</v>
      </c>
      <c r="I6608" s="28" t="s">
        <v>53</v>
      </c>
      <c r="J6608" s="23" t="s">
        <v>114</v>
      </c>
      <c r="K6608" s="156" t="s">
        <v>273</v>
      </c>
      <c r="M6608" s="229">
        <v>0</v>
      </c>
      <c r="N6608" s="229">
        <v>7767</v>
      </c>
      <c r="O6608" s="217">
        <f t="shared" si="101"/>
        <v>635744.00999999931</v>
      </c>
    </row>
    <row r="6609" spans="1:15" ht="22.05" hidden="1" customHeight="1" x14ac:dyDescent="0.2">
      <c r="A6609" s="227">
        <v>45962</v>
      </c>
      <c r="B6609" s="20" t="s">
        <v>185</v>
      </c>
      <c r="C6609" s="28">
        <v>59151</v>
      </c>
      <c r="E6609" s="25" t="s">
        <v>143</v>
      </c>
      <c r="F6609" s="20" t="s">
        <v>79</v>
      </c>
      <c r="H6609" s="23" t="s">
        <v>22</v>
      </c>
      <c r="I6609" s="28" t="s">
        <v>53</v>
      </c>
      <c r="J6609" s="23" t="s">
        <v>114</v>
      </c>
      <c r="K6609" s="156" t="s">
        <v>149</v>
      </c>
      <c r="M6609" s="229">
        <v>0</v>
      </c>
      <c r="N6609" s="229">
        <v>20650</v>
      </c>
      <c r="O6609" s="217">
        <f t="shared" si="101"/>
        <v>615094.00999999931</v>
      </c>
    </row>
    <row r="6610" spans="1:15" ht="22.05" hidden="1" customHeight="1" x14ac:dyDescent="0.2">
      <c r="A6610" s="227">
        <v>45962</v>
      </c>
      <c r="B6610" s="20" t="s">
        <v>185</v>
      </c>
      <c r="C6610" s="28">
        <v>59152</v>
      </c>
      <c r="E6610" s="25" t="s">
        <v>143</v>
      </c>
      <c r="F6610" s="20" t="s">
        <v>79</v>
      </c>
      <c r="H6610" s="23" t="s">
        <v>22</v>
      </c>
      <c r="I6610" s="28" t="s">
        <v>53</v>
      </c>
      <c r="J6610" s="23" t="s">
        <v>112</v>
      </c>
      <c r="K6610" s="156" t="s">
        <v>1588</v>
      </c>
      <c r="M6610" s="229">
        <v>0</v>
      </c>
      <c r="N6610" s="229">
        <v>28328</v>
      </c>
      <c r="O6610" s="217">
        <f t="shared" si="101"/>
        <v>586766.00999999931</v>
      </c>
    </row>
    <row r="6611" spans="1:15" ht="22.05" hidden="1" customHeight="1" x14ac:dyDescent="0.2">
      <c r="A6611" s="227">
        <v>45962</v>
      </c>
      <c r="B6611" s="20" t="s">
        <v>185</v>
      </c>
      <c r="C6611" s="28">
        <v>59153</v>
      </c>
      <c r="E6611" s="25" t="s">
        <v>143</v>
      </c>
      <c r="F6611" s="20" t="s">
        <v>79</v>
      </c>
      <c r="H6611" s="23" t="s">
        <v>22</v>
      </c>
      <c r="I6611" s="28" t="s">
        <v>53</v>
      </c>
      <c r="J6611" s="23" t="s">
        <v>112</v>
      </c>
      <c r="K6611" s="156" t="s">
        <v>144</v>
      </c>
      <c r="M6611" s="229">
        <v>0</v>
      </c>
      <c r="N6611" s="229">
        <v>10850</v>
      </c>
      <c r="O6611" s="217">
        <f t="shared" si="101"/>
        <v>575916.00999999931</v>
      </c>
    </row>
    <row r="6612" spans="1:15" ht="22.05" hidden="1" customHeight="1" x14ac:dyDescent="0.2">
      <c r="A6612" s="227">
        <v>45962</v>
      </c>
      <c r="B6612" s="20" t="s">
        <v>185</v>
      </c>
      <c r="C6612" s="28">
        <v>59154</v>
      </c>
      <c r="E6612" s="25" t="s">
        <v>143</v>
      </c>
      <c r="F6612" s="20" t="s">
        <v>79</v>
      </c>
      <c r="H6612" s="23" t="s">
        <v>22</v>
      </c>
      <c r="I6612" s="28" t="s">
        <v>53</v>
      </c>
      <c r="J6612" s="23" t="s">
        <v>112</v>
      </c>
      <c r="K6612" s="156" t="s">
        <v>5797</v>
      </c>
      <c r="M6612" s="229">
        <v>0</v>
      </c>
      <c r="N6612" s="229">
        <v>28200</v>
      </c>
      <c r="O6612" s="217">
        <f t="shared" si="101"/>
        <v>547716.00999999931</v>
      </c>
    </row>
    <row r="6613" spans="1:15" ht="22.05" hidden="1" customHeight="1" x14ac:dyDescent="0.2">
      <c r="A6613" s="227">
        <v>45962</v>
      </c>
      <c r="B6613" s="20" t="s">
        <v>185</v>
      </c>
      <c r="C6613" s="28">
        <v>59155</v>
      </c>
      <c r="E6613" s="25" t="s">
        <v>143</v>
      </c>
      <c r="F6613" s="20" t="s">
        <v>79</v>
      </c>
      <c r="H6613" s="23" t="s">
        <v>22</v>
      </c>
      <c r="I6613" s="28" t="s">
        <v>53</v>
      </c>
      <c r="J6613" s="23" t="s">
        <v>112</v>
      </c>
      <c r="K6613" s="156" t="s">
        <v>5882</v>
      </c>
      <c r="M6613" s="229">
        <v>0</v>
      </c>
      <c r="N6613" s="229">
        <v>21600</v>
      </c>
      <c r="O6613" s="217">
        <f t="shared" si="101"/>
        <v>526116.00999999931</v>
      </c>
    </row>
    <row r="6614" spans="1:15" ht="22.05" hidden="1" customHeight="1" x14ac:dyDescent="0.2">
      <c r="A6614" s="227">
        <v>45962</v>
      </c>
      <c r="B6614" s="20" t="s">
        <v>185</v>
      </c>
      <c r="C6614" s="28">
        <v>59156</v>
      </c>
      <c r="E6614" s="25" t="s">
        <v>143</v>
      </c>
      <c r="F6614" s="20" t="s">
        <v>79</v>
      </c>
      <c r="H6614" s="23" t="s">
        <v>22</v>
      </c>
      <c r="I6614" s="28" t="s">
        <v>53</v>
      </c>
      <c r="J6614" s="23" t="s">
        <v>112</v>
      </c>
      <c r="K6614" s="156" t="s">
        <v>1702</v>
      </c>
      <c r="M6614" s="229">
        <v>0</v>
      </c>
      <c r="N6614" s="229">
        <v>23400</v>
      </c>
      <c r="O6614" s="217">
        <f t="shared" si="101"/>
        <v>502716.00999999931</v>
      </c>
    </row>
    <row r="6615" spans="1:15" ht="22.05" hidden="1" customHeight="1" x14ac:dyDescent="0.2">
      <c r="A6615" s="227">
        <v>45962</v>
      </c>
      <c r="B6615" s="20" t="s">
        <v>185</v>
      </c>
      <c r="C6615" s="28">
        <v>59157</v>
      </c>
      <c r="E6615" s="25" t="s">
        <v>143</v>
      </c>
      <c r="F6615" s="20" t="s">
        <v>79</v>
      </c>
      <c r="H6615" s="23" t="s">
        <v>22</v>
      </c>
      <c r="I6615" s="28" t="s">
        <v>53</v>
      </c>
      <c r="J6615" s="23" t="s">
        <v>112</v>
      </c>
      <c r="K6615" s="156" t="s">
        <v>263</v>
      </c>
      <c r="M6615" s="229">
        <v>0</v>
      </c>
      <c r="N6615" s="229">
        <v>23668</v>
      </c>
      <c r="O6615" s="217">
        <f t="shared" si="101"/>
        <v>479048.00999999931</v>
      </c>
    </row>
    <row r="6616" spans="1:15" ht="22.05" hidden="1" customHeight="1" x14ac:dyDescent="0.2">
      <c r="A6616" s="227">
        <v>45962</v>
      </c>
      <c r="B6616" s="20" t="s">
        <v>185</v>
      </c>
      <c r="C6616" s="28">
        <v>59158</v>
      </c>
      <c r="E6616" s="25" t="s">
        <v>143</v>
      </c>
      <c r="F6616" s="20" t="s">
        <v>79</v>
      </c>
      <c r="H6616" s="23" t="s">
        <v>22</v>
      </c>
      <c r="I6616" s="28" t="s">
        <v>53</v>
      </c>
      <c r="J6616" s="23" t="s">
        <v>112</v>
      </c>
      <c r="K6616" s="156" t="s">
        <v>418</v>
      </c>
      <c r="M6616" s="229">
        <v>0</v>
      </c>
      <c r="N6616" s="229">
        <v>25443</v>
      </c>
      <c r="O6616" s="217">
        <f t="shared" si="101"/>
        <v>453605.00999999931</v>
      </c>
    </row>
    <row r="6617" spans="1:15" ht="22.05" hidden="1" customHeight="1" x14ac:dyDescent="0.2">
      <c r="A6617" s="227">
        <v>45962</v>
      </c>
      <c r="B6617" s="20" t="s">
        <v>185</v>
      </c>
      <c r="C6617" s="28">
        <v>59159</v>
      </c>
      <c r="E6617" s="25" t="s">
        <v>143</v>
      </c>
      <c r="F6617" s="20" t="s">
        <v>79</v>
      </c>
      <c r="H6617" s="23" t="s">
        <v>22</v>
      </c>
      <c r="I6617" s="28" t="s">
        <v>53</v>
      </c>
      <c r="J6617" s="23" t="s">
        <v>112</v>
      </c>
      <c r="K6617" s="156" t="s">
        <v>1703</v>
      </c>
      <c r="M6617" s="229">
        <v>0</v>
      </c>
      <c r="N6617" s="229">
        <v>23728</v>
      </c>
      <c r="O6617" s="217">
        <f t="shared" si="101"/>
        <v>429877.00999999931</v>
      </c>
    </row>
    <row r="6618" spans="1:15" ht="22.05" hidden="1" customHeight="1" x14ac:dyDescent="0.2">
      <c r="A6618" s="227">
        <v>45962</v>
      </c>
      <c r="B6618" s="20" t="s">
        <v>185</v>
      </c>
      <c r="C6618" s="28">
        <v>59160</v>
      </c>
      <c r="E6618" s="25" t="s">
        <v>143</v>
      </c>
      <c r="F6618" s="20" t="s">
        <v>79</v>
      </c>
      <c r="H6618" s="23" t="s">
        <v>22</v>
      </c>
      <c r="I6618" s="28" t="s">
        <v>53</v>
      </c>
      <c r="J6618" s="23" t="s">
        <v>112</v>
      </c>
      <c r="K6618" s="156" t="s">
        <v>148</v>
      </c>
      <c r="M6618" s="229">
        <v>0</v>
      </c>
      <c r="N6618" s="229">
        <v>31932</v>
      </c>
      <c r="O6618" s="217">
        <f t="shared" si="101"/>
        <v>397945.00999999931</v>
      </c>
    </row>
    <row r="6619" spans="1:15" ht="22.05" hidden="1" customHeight="1" x14ac:dyDescent="0.2">
      <c r="A6619" s="227">
        <v>45962</v>
      </c>
      <c r="B6619" s="20" t="s">
        <v>185</v>
      </c>
      <c r="C6619" s="28">
        <v>59161</v>
      </c>
      <c r="E6619" s="25" t="s">
        <v>143</v>
      </c>
      <c r="F6619" s="20" t="s">
        <v>79</v>
      </c>
      <c r="H6619" s="23" t="s">
        <v>22</v>
      </c>
      <c r="I6619" s="28" t="s">
        <v>53</v>
      </c>
      <c r="J6619" s="23" t="s">
        <v>112</v>
      </c>
      <c r="K6619" s="156" t="s">
        <v>264</v>
      </c>
      <c r="M6619" s="229">
        <v>0</v>
      </c>
      <c r="N6619" s="229">
        <v>39325</v>
      </c>
      <c r="O6619" s="217">
        <f t="shared" si="101"/>
        <v>358620.00999999931</v>
      </c>
    </row>
    <row r="6620" spans="1:15" ht="22.05" hidden="1" customHeight="1" x14ac:dyDescent="0.2">
      <c r="A6620" s="227">
        <v>45962</v>
      </c>
      <c r="B6620" s="20" t="s">
        <v>185</v>
      </c>
      <c r="C6620" s="28">
        <v>59162</v>
      </c>
      <c r="E6620" s="25" t="s">
        <v>143</v>
      </c>
      <c r="F6620" s="20" t="s">
        <v>79</v>
      </c>
      <c r="H6620" s="23" t="s">
        <v>22</v>
      </c>
      <c r="I6620" s="28" t="s">
        <v>53</v>
      </c>
      <c r="J6620" s="23" t="s">
        <v>112</v>
      </c>
      <c r="K6620" s="156" t="s">
        <v>7377</v>
      </c>
      <c r="M6620" s="229">
        <v>0</v>
      </c>
      <c r="N6620" s="229">
        <v>14850</v>
      </c>
      <c r="O6620" s="217">
        <f t="shared" si="101"/>
        <v>343770.00999999931</v>
      </c>
    </row>
    <row r="6621" spans="1:15" ht="22.05" hidden="1" customHeight="1" x14ac:dyDescent="0.2">
      <c r="A6621" s="227">
        <v>45962</v>
      </c>
      <c r="B6621" s="20" t="s">
        <v>185</v>
      </c>
      <c r="C6621" s="28">
        <v>59163</v>
      </c>
      <c r="E6621" s="328" t="s">
        <v>141</v>
      </c>
      <c r="F6621" s="329" t="s">
        <v>79</v>
      </c>
      <c r="G6621" s="330"/>
      <c r="H6621" s="331" t="s">
        <v>22</v>
      </c>
      <c r="I6621" s="331" t="s">
        <v>54</v>
      </c>
      <c r="J6621" s="331" t="s">
        <v>63</v>
      </c>
      <c r="K6621" s="332" t="s">
        <v>225</v>
      </c>
      <c r="L6621" s="333">
        <v>75000</v>
      </c>
      <c r="M6621" s="333">
        <v>0</v>
      </c>
      <c r="N6621" s="333">
        <v>10000</v>
      </c>
      <c r="O6621" s="217">
        <f t="shared" si="101"/>
        <v>333770.00999999931</v>
      </c>
    </row>
    <row r="6622" spans="1:15" ht="22.05" hidden="1" customHeight="1" x14ac:dyDescent="0.2">
      <c r="A6622" s="227">
        <v>45962</v>
      </c>
      <c r="B6622" s="20" t="s">
        <v>185</v>
      </c>
      <c r="C6622" s="28">
        <v>59163</v>
      </c>
      <c r="E6622" s="328" t="s">
        <v>559</v>
      </c>
      <c r="F6622" s="329" t="s">
        <v>79</v>
      </c>
      <c r="G6622" s="330"/>
      <c r="H6622" s="331" t="s">
        <v>22</v>
      </c>
      <c r="I6622" s="331" t="s">
        <v>54</v>
      </c>
      <c r="J6622" s="331" t="s">
        <v>41</v>
      </c>
      <c r="K6622" s="332" t="s">
        <v>225</v>
      </c>
      <c r="L6622" s="333">
        <v>75000</v>
      </c>
      <c r="M6622" s="333">
        <v>0</v>
      </c>
      <c r="N6622" s="333">
        <v>20000</v>
      </c>
      <c r="O6622" s="217">
        <f t="shared" si="101"/>
        <v>313770.00999999931</v>
      </c>
    </row>
    <row r="6623" spans="1:15" ht="22.05" hidden="1" customHeight="1" x14ac:dyDescent="0.2">
      <c r="A6623" s="227">
        <v>45962</v>
      </c>
      <c r="B6623" s="20" t="s">
        <v>185</v>
      </c>
      <c r="C6623" s="28">
        <v>59163</v>
      </c>
      <c r="E6623" s="328" t="s">
        <v>463</v>
      </c>
      <c r="F6623" s="329" t="s">
        <v>79</v>
      </c>
      <c r="G6623" s="330"/>
      <c r="H6623" s="331" t="s">
        <v>22</v>
      </c>
      <c r="I6623" s="331" t="s">
        <v>54</v>
      </c>
      <c r="J6623" s="331" t="s">
        <v>62</v>
      </c>
      <c r="K6623" s="332" t="s">
        <v>225</v>
      </c>
      <c r="L6623" s="333">
        <v>75000</v>
      </c>
      <c r="M6623" s="333">
        <v>0</v>
      </c>
      <c r="N6623" s="333">
        <v>30000</v>
      </c>
      <c r="O6623" s="217">
        <f t="shared" si="101"/>
        <v>283770.00999999931</v>
      </c>
    </row>
    <row r="6624" spans="1:15" ht="22.05" hidden="1" customHeight="1" x14ac:dyDescent="0.2">
      <c r="A6624" s="227">
        <v>45962</v>
      </c>
      <c r="B6624" s="20" t="s">
        <v>185</v>
      </c>
      <c r="C6624" s="28">
        <v>59163</v>
      </c>
      <c r="E6624" s="328" t="s">
        <v>560</v>
      </c>
      <c r="F6624" s="329" t="s">
        <v>79</v>
      </c>
      <c r="G6624" s="330"/>
      <c r="H6624" s="331" t="s">
        <v>22</v>
      </c>
      <c r="I6624" s="331" t="s">
        <v>54</v>
      </c>
      <c r="J6624" s="331" t="s">
        <v>44</v>
      </c>
      <c r="K6624" s="332" t="s">
        <v>225</v>
      </c>
      <c r="L6624" s="333">
        <v>75000</v>
      </c>
      <c r="M6624" s="333">
        <v>0</v>
      </c>
      <c r="N6624" s="333">
        <v>10000</v>
      </c>
      <c r="O6624" s="217">
        <f t="shared" si="101"/>
        <v>273770.00999999931</v>
      </c>
    </row>
    <row r="6625" spans="1:15" ht="22.05" hidden="1" customHeight="1" x14ac:dyDescent="0.2">
      <c r="A6625" s="227">
        <v>45962</v>
      </c>
      <c r="B6625" s="20" t="s">
        <v>185</v>
      </c>
      <c r="C6625" s="28">
        <v>59163</v>
      </c>
      <c r="E6625" s="328" t="s">
        <v>561</v>
      </c>
      <c r="F6625" s="329" t="s">
        <v>79</v>
      </c>
      <c r="G6625" s="330"/>
      <c r="H6625" s="331" t="s">
        <v>22</v>
      </c>
      <c r="I6625" s="331" t="s">
        <v>54</v>
      </c>
      <c r="J6625" s="331" t="s">
        <v>63</v>
      </c>
      <c r="K6625" s="332" t="s">
        <v>225</v>
      </c>
      <c r="L6625" s="333">
        <v>75000</v>
      </c>
      <c r="M6625" s="333">
        <v>0</v>
      </c>
      <c r="N6625" s="333">
        <v>5000</v>
      </c>
      <c r="O6625" s="217">
        <f t="shared" si="101"/>
        <v>268770.00999999931</v>
      </c>
    </row>
    <row r="6626" spans="1:15" ht="22.05" hidden="1" customHeight="1" x14ac:dyDescent="0.2">
      <c r="A6626" s="227">
        <v>45962</v>
      </c>
      <c r="B6626" s="20" t="s">
        <v>185</v>
      </c>
      <c r="C6626" s="28">
        <v>59164</v>
      </c>
      <c r="E6626" s="25" t="s">
        <v>143</v>
      </c>
      <c r="F6626" s="20" t="s">
        <v>79</v>
      </c>
      <c r="H6626" s="23" t="s">
        <v>22</v>
      </c>
      <c r="I6626" s="28" t="s">
        <v>53</v>
      </c>
      <c r="J6626" s="23" t="s">
        <v>112</v>
      </c>
      <c r="K6626" s="156" t="s">
        <v>56</v>
      </c>
      <c r="M6626" s="229">
        <v>0</v>
      </c>
      <c r="N6626" s="229">
        <v>28150</v>
      </c>
      <c r="O6626" s="217">
        <f t="shared" si="101"/>
        <v>240620.00999999931</v>
      </c>
    </row>
    <row r="6627" spans="1:15" ht="22.05" hidden="1" customHeight="1" x14ac:dyDescent="0.2">
      <c r="A6627" s="227">
        <v>45962</v>
      </c>
      <c r="B6627" s="20" t="s">
        <v>185</v>
      </c>
      <c r="C6627" s="28">
        <v>59165</v>
      </c>
      <c r="E6627" s="334" t="s">
        <v>143</v>
      </c>
      <c r="F6627" s="329" t="s">
        <v>79</v>
      </c>
      <c r="G6627" s="330"/>
      <c r="H6627" s="331" t="s">
        <v>22</v>
      </c>
      <c r="I6627" s="331" t="s">
        <v>53</v>
      </c>
      <c r="J6627" s="331" t="s">
        <v>112</v>
      </c>
      <c r="K6627" s="332" t="s">
        <v>145</v>
      </c>
      <c r="L6627" s="333">
        <v>20550</v>
      </c>
      <c r="M6627" s="333">
        <v>0</v>
      </c>
      <c r="N6627" s="333">
        <f>L6627-N6628-N6629-N6630</f>
        <v>10950</v>
      </c>
      <c r="O6627" s="217">
        <f t="shared" si="101"/>
        <v>229670.00999999931</v>
      </c>
    </row>
    <row r="6628" spans="1:15" ht="22.05" hidden="1" customHeight="1" x14ac:dyDescent="0.2">
      <c r="A6628" s="227">
        <v>45962</v>
      </c>
      <c r="B6628" s="20" t="s">
        <v>185</v>
      </c>
      <c r="C6628" s="28">
        <v>59165</v>
      </c>
      <c r="E6628" s="334" t="s">
        <v>558</v>
      </c>
      <c r="F6628" s="329" t="s">
        <v>79</v>
      </c>
      <c r="G6628" s="330"/>
      <c r="H6628" s="331" t="s">
        <v>22</v>
      </c>
      <c r="I6628" s="331" t="s">
        <v>54</v>
      </c>
      <c r="J6628" s="331" t="s">
        <v>61</v>
      </c>
      <c r="K6628" s="332" t="s">
        <v>145</v>
      </c>
      <c r="L6628" s="333">
        <v>20550</v>
      </c>
      <c r="M6628" s="333">
        <v>0</v>
      </c>
      <c r="N6628" s="333">
        <v>1800</v>
      </c>
      <c r="O6628" s="217">
        <f t="shared" si="101"/>
        <v>227870.00999999931</v>
      </c>
    </row>
    <row r="6629" spans="1:15" ht="22.05" hidden="1" customHeight="1" x14ac:dyDescent="0.2">
      <c r="A6629" s="227">
        <v>45962</v>
      </c>
      <c r="B6629" s="20" t="s">
        <v>185</v>
      </c>
      <c r="C6629" s="28">
        <v>59165</v>
      </c>
      <c r="E6629" s="328" t="s">
        <v>556</v>
      </c>
      <c r="F6629" s="329" t="s">
        <v>79</v>
      </c>
      <c r="G6629" s="330"/>
      <c r="H6629" s="331" t="s">
        <v>22</v>
      </c>
      <c r="I6629" s="331" t="s">
        <v>54</v>
      </c>
      <c r="J6629" s="331" t="s">
        <v>32</v>
      </c>
      <c r="K6629" s="332" t="s">
        <v>145</v>
      </c>
      <c r="L6629" s="333">
        <v>20550</v>
      </c>
      <c r="M6629" s="333">
        <v>0</v>
      </c>
      <c r="N6629" s="333">
        <v>6000</v>
      </c>
      <c r="O6629" s="217">
        <f t="shared" si="101"/>
        <v>221870.00999999931</v>
      </c>
    </row>
    <row r="6630" spans="1:15" ht="22.05" hidden="1" customHeight="1" x14ac:dyDescent="0.2">
      <c r="A6630" s="227">
        <v>45962</v>
      </c>
      <c r="B6630" s="20" t="s">
        <v>185</v>
      </c>
      <c r="C6630" s="28">
        <v>59165</v>
      </c>
      <c r="E6630" s="328" t="s">
        <v>3486</v>
      </c>
      <c r="F6630" s="329" t="s">
        <v>79</v>
      </c>
      <c r="G6630" s="330"/>
      <c r="H6630" s="331" t="s">
        <v>22</v>
      </c>
      <c r="I6630" s="331" t="s">
        <v>54</v>
      </c>
      <c r="J6630" s="331" t="s">
        <v>63</v>
      </c>
      <c r="K6630" s="332" t="s">
        <v>145</v>
      </c>
      <c r="L6630" s="333">
        <v>20550</v>
      </c>
      <c r="M6630" s="333">
        <v>0</v>
      </c>
      <c r="N6630" s="333">
        <v>1800</v>
      </c>
      <c r="O6630" s="217">
        <f t="shared" si="101"/>
        <v>220070.00999999931</v>
      </c>
    </row>
    <row r="6631" spans="1:15" ht="22.05" hidden="1" customHeight="1" x14ac:dyDescent="0.2">
      <c r="A6631" s="227">
        <v>45962</v>
      </c>
      <c r="B6631" s="20" t="s">
        <v>185</v>
      </c>
      <c r="C6631" s="28">
        <v>59166</v>
      </c>
      <c r="E6631" s="25" t="s">
        <v>401</v>
      </c>
      <c r="F6631" s="20" t="s">
        <v>79</v>
      </c>
      <c r="H6631" s="23" t="s">
        <v>21</v>
      </c>
      <c r="I6631" s="28" t="s">
        <v>81</v>
      </c>
      <c r="J6631" s="23" t="s">
        <v>200</v>
      </c>
      <c r="M6631" s="590">
        <v>15000</v>
      </c>
      <c r="N6631" s="229">
        <v>0</v>
      </c>
      <c r="O6631" s="217">
        <f t="shared" si="101"/>
        <v>235070.00999999931</v>
      </c>
    </row>
    <row r="6632" spans="1:15" ht="22.05" hidden="1" customHeight="1" x14ac:dyDescent="0.2">
      <c r="A6632" s="227">
        <v>45962</v>
      </c>
      <c r="B6632" s="20" t="s">
        <v>185</v>
      </c>
      <c r="C6632" s="28">
        <v>59167</v>
      </c>
      <c r="E6632" s="25" t="s">
        <v>7369</v>
      </c>
      <c r="F6632" s="20" t="s">
        <v>79</v>
      </c>
      <c r="H6632" s="23" t="s">
        <v>22</v>
      </c>
      <c r="I6632" s="28" t="s">
        <v>103</v>
      </c>
      <c r="J6632" s="23" t="s">
        <v>92</v>
      </c>
      <c r="K6632" s="156" t="s">
        <v>7378</v>
      </c>
      <c r="M6632" s="229">
        <v>0</v>
      </c>
      <c r="N6632" s="229">
        <v>950</v>
      </c>
      <c r="O6632" s="217">
        <f t="shared" si="101"/>
        <v>234120.00999999931</v>
      </c>
    </row>
    <row r="6633" spans="1:15" ht="22.05" hidden="1" customHeight="1" x14ac:dyDescent="0.2">
      <c r="A6633" s="227">
        <v>45962</v>
      </c>
      <c r="B6633" s="20" t="s">
        <v>185</v>
      </c>
      <c r="C6633" s="28">
        <v>59168</v>
      </c>
      <c r="E6633" s="25" t="s">
        <v>7370</v>
      </c>
      <c r="F6633" s="20" t="s">
        <v>79</v>
      </c>
      <c r="H6633" s="23" t="s">
        <v>22</v>
      </c>
      <c r="I6633" s="28" t="s">
        <v>103</v>
      </c>
      <c r="J6633" s="23" t="s">
        <v>92</v>
      </c>
      <c r="K6633" s="156" t="s">
        <v>7379</v>
      </c>
      <c r="M6633" s="229">
        <v>0</v>
      </c>
      <c r="N6633" s="229">
        <v>1100</v>
      </c>
      <c r="O6633" s="217">
        <f t="shared" si="101"/>
        <v>233020.00999999931</v>
      </c>
    </row>
    <row r="6634" spans="1:15" ht="22.05" hidden="1" customHeight="1" x14ac:dyDescent="0.2">
      <c r="A6634" s="227">
        <v>45962</v>
      </c>
      <c r="B6634" s="20" t="s">
        <v>185</v>
      </c>
      <c r="C6634" s="28">
        <v>59169</v>
      </c>
      <c r="E6634" s="25" t="s">
        <v>7371</v>
      </c>
      <c r="F6634" s="20" t="s">
        <v>79</v>
      </c>
      <c r="H6634" s="23" t="s">
        <v>22</v>
      </c>
      <c r="I6634" s="28" t="s">
        <v>55</v>
      </c>
      <c r="J6634" s="23" t="s">
        <v>261</v>
      </c>
      <c r="K6634" s="156" t="s">
        <v>551</v>
      </c>
      <c r="M6634" s="229">
        <v>0</v>
      </c>
      <c r="N6634" s="229">
        <v>5000</v>
      </c>
      <c r="O6634" s="217">
        <f t="shared" si="101"/>
        <v>228020.00999999931</v>
      </c>
    </row>
    <row r="6635" spans="1:15" ht="22.05" hidden="1" customHeight="1" x14ac:dyDescent="0.2">
      <c r="A6635" s="227">
        <v>45962</v>
      </c>
      <c r="B6635" s="20" t="s">
        <v>185</v>
      </c>
      <c r="C6635" s="28">
        <v>59170</v>
      </c>
      <c r="E6635" s="25" t="s">
        <v>7372</v>
      </c>
      <c r="F6635" s="20" t="s">
        <v>79</v>
      </c>
      <c r="H6635" s="23" t="s">
        <v>22</v>
      </c>
      <c r="I6635" s="28" t="s">
        <v>55</v>
      </c>
      <c r="J6635" s="23" t="s">
        <v>73</v>
      </c>
      <c r="K6635" s="156" t="s">
        <v>140</v>
      </c>
      <c r="M6635" s="229">
        <v>0</v>
      </c>
      <c r="N6635" s="229">
        <v>1500</v>
      </c>
      <c r="O6635" s="217">
        <f t="shared" si="101"/>
        <v>226520.00999999931</v>
      </c>
    </row>
    <row r="6636" spans="1:15" ht="22.05" hidden="1" customHeight="1" x14ac:dyDescent="0.2">
      <c r="A6636" s="227">
        <v>45962</v>
      </c>
      <c r="B6636" s="20" t="s">
        <v>185</v>
      </c>
      <c r="C6636" s="28">
        <v>59171</v>
      </c>
      <c r="E6636" s="25" t="s">
        <v>158</v>
      </c>
      <c r="F6636" s="20" t="s">
        <v>79</v>
      </c>
      <c r="H6636" s="23" t="s">
        <v>22</v>
      </c>
      <c r="I6636" s="28" t="s">
        <v>56</v>
      </c>
      <c r="J6636" s="23" t="s">
        <v>116</v>
      </c>
      <c r="K6636" s="156" t="s">
        <v>139</v>
      </c>
      <c r="M6636" s="229">
        <v>0</v>
      </c>
      <c r="N6636" s="229">
        <v>600</v>
      </c>
      <c r="O6636" s="217">
        <f t="shared" si="101"/>
        <v>225920.00999999931</v>
      </c>
    </row>
    <row r="6637" spans="1:15" ht="22.05" hidden="1" customHeight="1" x14ac:dyDescent="0.2">
      <c r="A6637" s="227">
        <v>45962</v>
      </c>
      <c r="B6637" s="20" t="s">
        <v>185</v>
      </c>
      <c r="C6637" s="28">
        <v>59172</v>
      </c>
      <c r="E6637" s="25" t="s">
        <v>128</v>
      </c>
      <c r="F6637" s="20" t="s">
        <v>79</v>
      </c>
      <c r="H6637" s="23" t="s">
        <v>22</v>
      </c>
      <c r="I6637" s="28" t="s">
        <v>56</v>
      </c>
      <c r="J6637" s="23" t="s">
        <v>116</v>
      </c>
      <c r="K6637" s="156" t="s">
        <v>129</v>
      </c>
      <c r="M6637" s="229">
        <v>0</v>
      </c>
      <c r="N6637" s="229">
        <v>60</v>
      </c>
      <c r="O6637" s="217">
        <f t="shared" si="101"/>
        <v>225860.00999999931</v>
      </c>
    </row>
    <row r="6638" spans="1:15" ht="22.05" hidden="1" customHeight="1" x14ac:dyDescent="0.2">
      <c r="A6638" s="227">
        <v>45962</v>
      </c>
      <c r="B6638" s="20" t="s">
        <v>185</v>
      </c>
      <c r="C6638" s="28">
        <v>59173</v>
      </c>
      <c r="E6638" s="25" t="s">
        <v>143</v>
      </c>
      <c r="F6638" s="20" t="s">
        <v>79</v>
      </c>
      <c r="H6638" s="23" t="s">
        <v>22</v>
      </c>
      <c r="I6638" s="28" t="s">
        <v>53</v>
      </c>
      <c r="J6638" s="23" t="s">
        <v>112</v>
      </c>
      <c r="K6638" s="156" t="s">
        <v>146</v>
      </c>
      <c r="M6638" s="229">
        <v>0</v>
      </c>
      <c r="N6638" s="229">
        <v>103000</v>
      </c>
      <c r="O6638" s="217">
        <f t="shared" si="101"/>
        <v>122860.00999999931</v>
      </c>
    </row>
    <row r="6639" spans="1:15" ht="22.05" hidden="1" customHeight="1" x14ac:dyDescent="0.2">
      <c r="A6639" s="227">
        <v>45962</v>
      </c>
      <c r="B6639" s="20" t="s">
        <v>185</v>
      </c>
      <c r="C6639" s="28">
        <v>59174</v>
      </c>
      <c r="E6639" s="25" t="s">
        <v>539</v>
      </c>
      <c r="F6639" s="20" t="s">
        <v>79</v>
      </c>
      <c r="H6639" s="23" t="s">
        <v>22</v>
      </c>
      <c r="I6639" s="28" t="s">
        <v>53</v>
      </c>
      <c r="J6639" s="23" t="s">
        <v>112</v>
      </c>
      <c r="K6639" s="156" t="s">
        <v>146</v>
      </c>
      <c r="M6639" s="229">
        <v>0</v>
      </c>
      <c r="N6639" s="229">
        <v>417</v>
      </c>
      <c r="O6639" s="217">
        <f t="shared" si="101"/>
        <v>122443.00999999931</v>
      </c>
    </row>
    <row r="6640" spans="1:15" ht="22.05" hidden="1" customHeight="1" x14ac:dyDescent="0.2">
      <c r="A6640" s="227">
        <v>45962</v>
      </c>
      <c r="B6640" s="20" t="s">
        <v>185</v>
      </c>
      <c r="C6640" s="28">
        <v>59175</v>
      </c>
      <c r="E6640" s="25" t="s">
        <v>143</v>
      </c>
      <c r="F6640" s="20" t="s">
        <v>79</v>
      </c>
      <c r="H6640" s="23" t="s">
        <v>22</v>
      </c>
      <c r="I6640" s="28" t="s">
        <v>53</v>
      </c>
      <c r="J6640" s="23" t="s">
        <v>112</v>
      </c>
      <c r="K6640" s="156" t="s">
        <v>5798</v>
      </c>
      <c r="M6640" s="229">
        <v>0</v>
      </c>
      <c r="N6640" s="229">
        <v>4800</v>
      </c>
      <c r="O6640" s="217">
        <f t="shared" si="101"/>
        <v>117643.00999999931</v>
      </c>
    </row>
    <row r="6641" spans="1:15" ht="22.05" hidden="1" customHeight="1" x14ac:dyDescent="0.2">
      <c r="A6641" s="227">
        <v>45962</v>
      </c>
      <c r="B6641" s="20" t="s">
        <v>185</v>
      </c>
      <c r="C6641" s="28">
        <v>59176</v>
      </c>
      <c r="E6641" s="25" t="s">
        <v>539</v>
      </c>
      <c r="F6641" s="20" t="s">
        <v>79</v>
      </c>
      <c r="H6641" s="23" t="s">
        <v>22</v>
      </c>
      <c r="I6641" s="28" t="s">
        <v>53</v>
      </c>
      <c r="J6641" s="23" t="s">
        <v>112</v>
      </c>
      <c r="K6641" s="156" t="s">
        <v>5798</v>
      </c>
      <c r="M6641" s="229">
        <v>0</v>
      </c>
      <c r="N6641" s="229">
        <v>500</v>
      </c>
      <c r="O6641" s="217">
        <f t="shared" si="101"/>
        <v>117143.00999999931</v>
      </c>
    </row>
    <row r="6642" spans="1:15" ht="22.05" hidden="1" customHeight="1" x14ac:dyDescent="0.2">
      <c r="A6642" s="227">
        <v>45962</v>
      </c>
      <c r="B6642" s="20" t="s">
        <v>185</v>
      </c>
      <c r="C6642" s="28">
        <v>59177</v>
      </c>
      <c r="E6642" s="25" t="s">
        <v>7373</v>
      </c>
      <c r="F6642" s="20" t="s">
        <v>79</v>
      </c>
      <c r="H6642" s="23" t="s">
        <v>22</v>
      </c>
      <c r="I6642" s="28" t="s">
        <v>54</v>
      </c>
      <c r="J6642" s="23" t="s">
        <v>64</v>
      </c>
      <c r="K6642" s="156" t="s">
        <v>1257</v>
      </c>
      <c r="M6642" s="229">
        <v>0</v>
      </c>
      <c r="N6642" s="229">
        <v>7000</v>
      </c>
      <c r="O6642" s="217">
        <f t="shared" si="101"/>
        <v>110143.00999999931</v>
      </c>
    </row>
    <row r="6643" spans="1:15" ht="22.05" hidden="1" customHeight="1" x14ac:dyDescent="0.2">
      <c r="A6643" s="227">
        <v>45962</v>
      </c>
      <c r="B6643" s="20" t="s">
        <v>185</v>
      </c>
      <c r="C6643" s="28">
        <v>59178</v>
      </c>
      <c r="E6643" s="25" t="s">
        <v>2232</v>
      </c>
      <c r="F6643" s="20" t="s">
        <v>79</v>
      </c>
      <c r="H6643" s="23" t="s">
        <v>21</v>
      </c>
      <c r="I6643" s="28" t="s">
        <v>28</v>
      </c>
      <c r="J6643" s="23" t="s">
        <v>199</v>
      </c>
      <c r="M6643" s="229">
        <v>87020</v>
      </c>
      <c r="N6643" s="229">
        <v>0</v>
      </c>
      <c r="O6643" s="217">
        <f t="shared" si="101"/>
        <v>197163.00999999931</v>
      </c>
    </row>
    <row r="6644" spans="1:15" ht="22.05" hidden="1" customHeight="1" x14ac:dyDescent="0.2">
      <c r="A6644" s="227">
        <v>45963</v>
      </c>
      <c r="B6644" s="20" t="s">
        <v>185</v>
      </c>
      <c r="C6644" s="28">
        <v>59180</v>
      </c>
      <c r="E6644" s="25" t="s">
        <v>7380</v>
      </c>
      <c r="F6644" s="20" t="s">
        <v>79</v>
      </c>
      <c r="H6644" s="23" t="s">
        <v>22</v>
      </c>
      <c r="I6644" s="28" t="s">
        <v>55</v>
      </c>
      <c r="J6644" s="23" t="s">
        <v>261</v>
      </c>
      <c r="K6644" s="156" t="s">
        <v>7383</v>
      </c>
      <c r="M6644" s="229">
        <v>0</v>
      </c>
      <c r="N6644" s="229">
        <v>5000</v>
      </c>
      <c r="O6644" s="217">
        <f t="shared" si="101"/>
        <v>192163.00999999931</v>
      </c>
    </row>
    <row r="6645" spans="1:15" ht="22.05" hidden="1" customHeight="1" x14ac:dyDescent="0.2">
      <c r="A6645" s="227">
        <v>45963</v>
      </c>
      <c r="B6645" s="20" t="s">
        <v>185</v>
      </c>
      <c r="C6645" s="28">
        <v>59181</v>
      </c>
      <c r="E6645" s="25" t="s">
        <v>7381</v>
      </c>
      <c r="F6645" s="20" t="s">
        <v>79</v>
      </c>
      <c r="H6645" s="23" t="s">
        <v>22</v>
      </c>
      <c r="I6645" s="28" t="s">
        <v>55</v>
      </c>
      <c r="J6645" s="23" t="s">
        <v>73</v>
      </c>
      <c r="K6645" s="156" t="s">
        <v>7384</v>
      </c>
      <c r="M6645" s="229">
        <v>0</v>
      </c>
      <c r="N6645" s="229">
        <v>9977</v>
      </c>
      <c r="O6645" s="217">
        <f t="shared" si="101"/>
        <v>182186.00999999931</v>
      </c>
    </row>
    <row r="6646" spans="1:15" ht="22.05" hidden="1" customHeight="1" x14ac:dyDescent="0.2">
      <c r="A6646" s="227">
        <v>45963</v>
      </c>
      <c r="B6646" s="20" t="s">
        <v>185</v>
      </c>
      <c r="C6646" s="28">
        <v>59182</v>
      </c>
      <c r="E6646" s="25" t="s">
        <v>7382</v>
      </c>
      <c r="F6646" s="20" t="s">
        <v>79</v>
      </c>
      <c r="H6646" s="23" t="s">
        <v>22</v>
      </c>
      <c r="I6646" s="28" t="s">
        <v>55</v>
      </c>
      <c r="J6646" s="23" t="s">
        <v>73</v>
      </c>
      <c r="K6646" s="156" t="s">
        <v>140</v>
      </c>
      <c r="M6646" s="229">
        <v>0</v>
      </c>
      <c r="N6646" s="229">
        <v>1500</v>
      </c>
      <c r="O6646" s="217">
        <f t="shared" si="101"/>
        <v>180686.00999999931</v>
      </c>
    </row>
    <row r="6647" spans="1:15" ht="22.05" hidden="1" customHeight="1" x14ac:dyDescent="0.2">
      <c r="A6647" s="227">
        <v>45963</v>
      </c>
      <c r="B6647" s="20" t="s">
        <v>185</v>
      </c>
      <c r="C6647" s="28">
        <v>59183</v>
      </c>
      <c r="E6647" s="25" t="s">
        <v>151</v>
      </c>
      <c r="F6647" s="20" t="s">
        <v>79</v>
      </c>
      <c r="H6647" s="23" t="s">
        <v>22</v>
      </c>
      <c r="I6647" s="28" t="s">
        <v>53</v>
      </c>
      <c r="J6647" s="23" t="s">
        <v>112</v>
      </c>
      <c r="K6647" s="156" t="s">
        <v>135</v>
      </c>
      <c r="M6647" s="229">
        <v>0</v>
      </c>
      <c r="N6647" s="229">
        <v>500</v>
      </c>
      <c r="O6647" s="217">
        <f t="shared" si="101"/>
        <v>180186.00999999931</v>
      </c>
    </row>
    <row r="6648" spans="1:15" ht="22.05" hidden="1" customHeight="1" x14ac:dyDescent="0.2">
      <c r="A6648" s="227">
        <v>45964</v>
      </c>
      <c r="B6648" s="20" t="s">
        <v>185</v>
      </c>
      <c r="C6648" s="28">
        <v>59185</v>
      </c>
      <c r="E6648" s="25" t="s">
        <v>3073</v>
      </c>
      <c r="F6648" s="20" t="s">
        <v>79</v>
      </c>
      <c r="H6648" s="23" t="s">
        <v>22</v>
      </c>
      <c r="I6648" s="28" t="s">
        <v>53</v>
      </c>
      <c r="J6648" s="23" t="s">
        <v>113</v>
      </c>
      <c r="K6648" s="156" t="s">
        <v>5830</v>
      </c>
      <c r="L6648" s="266"/>
      <c r="M6648" s="485">
        <v>0</v>
      </c>
      <c r="N6648" s="485">
        <v>400</v>
      </c>
      <c r="O6648" s="217">
        <f t="shared" si="101"/>
        <v>179786.00999999931</v>
      </c>
    </row>
    <row r="6649" spans="1:15" ht="22.05" hidden="1" customHeight="1" x14ac:dyDescent="0.2">
      <c r="A6649" s="227">
        <v>45964</v>
      </c>
      <c r="B6649" s="20" t="s">
        <v>185</v>
      </c>
      <c r="C6649" s="28">
        <v>59186</v>
      </c>
      <c r="E6649" s="25" t="s">
        <v>7385</v>
      </c>
      <c r="F6649" s="20" t="s">
        <v>79</v>
      </c>
      <c r="H6649" s="23" t="s">
        <v>21</v>
      </c>
      <c r="I6649" s="28" t="s">
        <v>28</v>
      </c>
      <c r="J6649" s="23" t="s">
        <v>100</v>
      </c>
      <c r="L6649" s="266"/>
      <c r="M6649" s="485">
        <v>2000</v>
      </c>
      <c r="N6649" s="485">
        <v>0</v>
      </c>
      <c r="O6649" s="217">
        <f t="shared" si="101"/>
        <v>181786.00999999931</v>
      </c>
    </row>
    <row r="6650" spans="1:15" ht="22.05" hidden="1" customHeight="1" x14ac:dyDescent="0.2">
      <c r="A6650" s="227">
        <v>45964</v>
      </c>
      <c r="B6650" s="20" t="s">
        <v>185</v>
      </c>
      <c r="C6650" s="28">
        <v>59187</v>
      </c>
      <c r="E6650" s="25" t="s">
        <v>7386</v>
      </c>
      <c r="F6650" s="20" t="s">
        <v>79</v>
      </c>
      <c r="H6650" s="23" t="s">
        <v>22</v>
      </c>
      <c r="I6650" s="28" t="s">
        <v>103</v>
      </c>
      <c r="J6650" s="23" t="s">
        <v>93</v>
      </c>
      <c r="K6650" s="156" t="s">
        <v>4742</v>
      </c>
      <c r="M6650" s="485">
        <v>0</v>
      </c>
      <c r="N6650" s="485">
        <v>980</v>
      </c>
      <c r="O6650" s="217">
        <f t="shared" si="101"/>
        <v>180806.00999999931</v>
      </c>
    </row>
    <row r="6651" spans="1:15" ht="22.05" hidden="1" customHeight="1" x14ac:dyDescent="0.2">
      <c r="A6651" s="227">
        <v>45964</v>
      </c>
      <c r="B6651" s="20" t="s">
        <v>185</v>
      </c>
      <c r="C6651" s="28">
        <v>59188</v>
      </c>
      <c r="E6651" s="25" t="s">
        <v>4853</v>
      </c>
      <c r="F6651" s="20" t="s">
        <v>79</v>
      </c>
      <c r="H6651" s="23" t="s">
        <v>22</v>
      </c>
      <c r="I6651" s="28" t="s">
        <v>103</v>
      </c>
      <c r="J6651" s="23" t="s">
        <v>96</v>
      </c>
      <c r="K6651" s="156" t="s">
        <v>1438</v>
      </c>
      <c r="M6651" s="485">
        <v>0</v>
      </c>
      <c r="N6651" s="485">
        <v>5000</v>
      </c>
      <c r="O6651" s="217">
        <f t="shared" si="101"/>
        <v>175806.00999999931</v>
      </c>
    </row>
    <row r="6652" spans="1:15" ht="22.05" hidden="1" customHeight="1" x14ac:dyDescent="0.2">
      <c r="A6652" s="227">
        <v>45964</v>
      </c>
      <c r="B6652" s="20" t="s">
        <v>185</v>
      </c>
      <c r="C6652" s="28">
        <v>59189</v>
      </c>
      <c r="E6652" s="25" t="s">
        <v>7387</v>
      </c>
      <c r="F6652" s="20" t="s">
        <v>79</v>
      </c>
      <c r="H6652" s="23" t="s">
        <v>22</v>
      </c>
      <c r="I6652" s="28" t="s">
        <v>54</v>
      </c>
      <c r="J6652" s="23" t="s">
        <v>61</v>
      </c>
      <c r="K6652" s="156" t="s">
        <v>445</v>
      </c>
      <c r="M6652" s="485">
        <v>0</v>
      </c>
      <c r="N6652" s="485">
        <v>5000</v>
      </c>
      <c r="O6652" s="217">
        <f t="shared" si="101"/>
        <v>170806.00999999931</v>
      </c>
    </row>
    <row r="6653" spans="1:15" ht="22.05" hidden="1" customHeight="1" x14ac:dyDescent="0.2">
      <c r="A6653" s="227">
        <v>45964</v>
      </c>
      <c r="B6653" s="20" t="s">
        <v>185</v>
      </c>
      <c r="C6653" s="28">
        <v>59190</v>
      </c>
      <c r="E6653" s="25" t="s">
        <v>400</v>
      </c>
      <c r="F6653" s="20" t="s">
        <v>79</v>
      </c>
      <c r="H6653" s="23" t="s">
        <v>22</v>
      </c>
      <c r="I6653" s="28" t="s">
        <v>54</v>
      </c>
      <c r="J6653" s="23" t="s">
        <v>63</v>
      </c>
      <c r="K6653" s="156" t="s">
        <v>623</v>
      </c>
      <c r="M6653" s="485">
        <v>0</v>
      </c>
      <c r="N6653" s="485">
        <v>3000</v>
      </c>
      <c r="O6653" s="217">
        <f t="shared" si="101"/>
        <v>167806.00999999931</v>
      </c>
    </row>
    <row r="6654" spans="1:15" ht="22.05" hidden="1" customHeight="1" x14ac:dyDescent="0.2">
      <c r="A6654" s="227">
        <v>45964</v>
      </c>
      <c r="B6654" s="20" t="s">
        <v>185</v>
      </c>
      <c r="C6654" s="28">
        <v>59191</v>
      </c>
      <c r="E6654" s="25" t="s">
        <v>143</v>
      </c>
      <c r="F6654" s="20" t="s">
        <v>79</v>
      </c>
      <c r="H6654" s="23" t="s">
        <v>22</v>
      </c>
      <c r="I6654" s="28" t="s">
        <v>53</v>
      </c>
      <c r="J6654" s="23" t="s">
        <v>112</v>
      </c>
      <c r="K6654" s="156" t="s">
        <v>144</v>
      </c>
      <c r="M6654" s="485">
        <v>0</v>
      </c>
      <c r="N6654" s="485">
        <v>6300</v>
      </c>
      <c r="O6654" s="217">
        <f t="shared" si="101"/>
        <v>161506.00999999931</v>
      </c>
    </row>
    <row r="6655" spans="1:15" ht="22.05" hidden="1" customHeight="1" x14ac:dyDescent="0.2">
      <c r="A6655" s="227">
        <v>45964</v>
      </c>
      <c r="B6655" s="20" t="s">
        <v>185</v>
      </c>
      <c r="C6655" s="28">
        <v>59192</v>
      </c>
      <c r="E6655" s="25" t="s">
        <v>539</v>
      </c>
      <c r="F6655" s="20" t="s">
        <v>79</v>
      </c>
      <c r="H6655" s="23" t="s">
        <v>22</v>
      </c>
      <c r="I6655" s="28" t="s">
        <v>53</v>
      </c>
      <c r="J6655" s="23" t="s">
        <v>112</v>
      </c>
      <c r="K6655" s="156" t="s">
        <v>5797</v>
      </c>
      <c r="M6655" s="485">
        <v>0</v>
      </c>
      <c r="N6655" s="485">
        <v>2100</v>
      </c>
      <c r="O6655" s="217">
        <f t="shared" si="101"/>
        <v>159406.00999999931</v>
      </c>
    </row>
    <row r="6656" spans="1:15" ht="22.05" hidden="1" customHeight="1" x14ac:dyDescent="0.2">
      <c r="A6656" s="227">
        <v>45964</v>
      </c>
      <c r="B6656" s="20" t="s">
        <v>185</v>
      </c>
      <c r="C6656" s="28">
        <v>59193</v>
      </c>
      <c r="E6656" s="25" t="s">
        <v>646</v>
      </c>
      <c r="F6656" s="20" t="s">
        <v>79</v>
      </c>
      <c r="H6656" s="23" t="s">
        <v>22</v>
      </c>
      <c r="I6656" s="28" t="s">
        <v>53</v>
      </c>
      <c r="J6656" s="23" t="s">
        <v>113</v>
      </c>
      <c r="K6656" s="156" t="s">
        <v>6758</v>
      </c>
      <c r="M6656" s="485">
        <v>0</v>
      </c>
      <c r="N6656" s="485">
        <v>10000</v>
      </c>
      <c r="O6656" s="217">
        <f t="shared" si="101"/>
        <v>149406.00999999931</v>
      </c>
    </row>
    <row r="6657" spans="1:15" ht="22.05" hidden="1" customHeight="1" x14ac:dyDescent="0.2">
      <c r="A6657" s="227">
        <v>45964</v>
      </c>
      <c r="B6657" s="20" t="s">
        <v>185</v>
      </c>
      <c r="C6657" s="28">
        <v>59194</v>
      </c>
      <c r="E6657" s="25" t="s">
        <v>645</v>
      </c>
      <c r="F6657" s="20" t="s">
        <v>79</v>
      </c>
      <c r="H6657" s="23" t="s">
        <v>22</v>
      </c>
      <c r="I6657" s="28" t="s">
        <v>81</v>
      </c>
      <c r="J6657" s="23" t="s">
        <v>200</v>
      </c>
      <c r="K6657" s="156" t="s">
        <v>6758</v>
      </c>
      <c r="M6657" s="485">
        <v>0</v>
      </c>
      <c r="N6657" s="485">
        <v>5000</v>
      </c>
      <c r="O6657" s="217">
        <f t="shared" si="101"/>
        <v>144406.00999999931</v>
      </c>
    </row>
    <row r="6658" spans="1:15" ht="22.05" hidden="1" customHeight="1" x14ac:dyDescent="0.2">
      <c r="A6658" s="227">
        <v>45964</v>
      </c>
      <c r="B6658" s="20" t="s">
        <v>185</v>
      </c>
      <c r="C6658" s="28">
        <v>59195</v>
      </c>
      <c r="E6658" s="25" t="s">
        <v>7388</v>
      </c>
      <c r="F6658" s="20" t="s">
        <v>79</v>
      </c>
      <c r="H6658" s="23" t="s">
        <v>22</v>
      </c>
      <c r="I6658" s="28" t="s">
        <v>54</v>
      </c>
      <c r="J6658" s="23" t="s">
        <v>41</v>
      </c>
      <c r="K6658" s="156" t="s">
        <v>7392</v>
      </c>
      <c r="M6658" s="485">
        <v>0</v>
      </c>
      <c r="N6658" s="485">
        <v>800</v>
      </c>
      <c r="O6658" s="217">
        <f t="shared" si="101"/>
        <v>143606.00999999931</v>
      </c>
    </row>
    <row r="6659" spans="1:15" ht="22.05" hidden="1" customHeight="1" x14ac:dyDescent="0.2">
      <c r="A6659" s="227">
        <v>45964</v>
      </c>
      <c r="B6659" s="20" t="s">
        <v>185</v>
      </c>
      <c r="C6659" s="28">
        <v>59196</v>
      </c>
      <c r="E6659" s="25" t="s">
        <v>649</v>
      </c>
      <c r="F6659" s="20" t="s">
        <v>79</v>
      </c>
      <c r="H6659" s="23" t="s">
        <v>22</v>
      </c>
      <c r="I6659" s="28" t="s">
        <v>53</v>
      </c>
      <c r="J6659" s="23" t="s">
        <v>113</v>
      </c>
      <c r="K6659" s="156" t="s">
        <v>1515</v>
      </c>
      <c r="M6659" s="485">
        <v>0</v>
      </c>
      <c r="N6659" s="485">
        <v>7200</v>
      </c>
      <c r="O6659" s="217">
        <f t="shared" si="101"/>
        <v>136406.00999999931</v>
      </c>
    </row>
    <row r="6660" spans="1:15" ht="22.05" hidden="1" customHeight="1" x14ac:dyDescent="0.2">
      <c r="A6660" s="227">
        <v>45964</v>
      </c>
      <c r="B6660" s="20" t="s">
        <v>185</v>
      </c>
      <c r="C6660" s="28">
        <v>59197</v>
      </c>
      <c r="E6660" s="25" t="s">
        <v>1508</v>
      </c>
      <c r="F6660" s="20" t="s">
        <v>79</v>
      </c>
      <c r="H6660" s="23" t="s">
        <v>22</v>
      </c>
      <c r="I6660" s="28" t="s">
        <v>53</v>
      </c>
      <c r="J6660" s="23" t="s">
        <v>113</v>
      </c>
      <c r="K6660" s="156" t="s">
        <v>660</v>
      </c>
      <c r="M6660" s="485">
        <v>0</v>
      </c>
      <c r="N6660" s="485">
        <v>6600</v>
      </c>
      <c r="O6660" s="217">
        <f t="shared" si="101"/>
        <v>129806.00999999931</v>
      </c>
    </row>
    <row r="6661" spans="1:15" ht="22.05" hidden="1" customHeight="1" x14ac:dyDescent="0.2">
      <c r="A6661" s="227">
        <v>45964</v>
      </c>
      <c r="B6661" s="20" t="s">
        <v>185</v>
      </c>
      <c r="C6661" s="28">
        <v>59198</v>
      </c>
      <c r="E6661" s="25" t="s">
        <v>647</v>
      </c>
      <c r="F6661" s="20" t="s">
        <v>79</v>
      </c>
      <c r="H6661" s="23" t="s">
        <v>22</v>
      </c>
      <c r="I6661" s="28" t="s">
        <v>53</v>
      </c>
      <c r="J6661" s="23" t="s">
        <v>113</v>
      </c>
      <c r="K6661" s="156" t="s">
        <v>7393</v>
      </c>
      <c r="M6661" s="485">
        <v>0</v>
      </c>
      <c r="N6661" s="485">
        <v>3200</v>
      </c>
      <c r="O6661" s="217">
        <f t="shared" si="101"/>
        <v>126606.00999999931</v>
      </c>
    </row>
    <row r="6662" spans="1:15" ht="22.05" hidden="1" customHeight="1" x14ac:dyDescent="0.2">
      <c r="A6662" s="227">
        <v>45964</v>
      </c>
      <c r="B6662" s="20" t="s">
        <v>185</v>
      </c>
      <c r="C6662" s="28">
        <v>59199</v>
      </c>
      <c r="E6662" s="25" t="s">
        <v>648</v>
      </c>
      <c r="F6662" s="20" t="s">
        <v>79</v>
      </c>
      <c r="H6662" s="23" t="s">
        <v>22</v>
      </c>
      <c r="I6662" s="28" t="s">
        <v>53</v>
      </c>
      <c r="J6662" s="23" t="s">
        <v>113</v>
      </c>
      <c r="K6662" s="156" t="s">
        <v>164</v>
      </c>
      <c r="M6662" s="485">
        <v>0</v>
      </c>
      <c r="N6662" s="485">
        <v>4800</v>
      </c>
      <c r="O6662" s="217">
        <f t="shared" si="101"/>
        <v>121806.00999999931</v>
      </c>
    </row>
    <row r="6663" spans="1:15" ht="22.05" hidden="1" customHeight="1" x14ac:dyDescent="0.2">
      <c r="A6663" s="227">
        <v>45964</v>
      </c>
      <c r="B6663" s="20" t="s">
        <v>185</v>
      </c>
      <c r="C6663" s="28">
        <v>59200</v>
      </c>
      <c r="E6663" s="25" t="s">
        <v>5425</v>
      </c>
      <c r="F6663" s="20" t="s">
        <v>79</v>
      </c>
      <c r="H6663" s="23" t="s">
        <v>22</v>
      </c>
      <c r="I6663" s="28" t="s">
        <v>103</v>
      </c>
      <c r="J6663" s="23" t="s">
        <v>97</v>
      </c>
      <c r="K6663" s="156" t="s">
        <v>134</v>
      </c>
      <c r="M6663" s="485">
        <v>0</v>
      </c>
      <c r="N6663" s="485">
        <v>3000</v>
      </c>
      <c r="O6663" s="217">
        <f t="shared" si="101"/>
        <v>118806.00999999931</v>
      </c>
    </row>
    <row r="6664" spans="1:15" ht="22.05" hidden="1" customHeight="1" x14ac:dyDescent="0.2">
      <c r="A6664" s="227">
        <v>45964</v>
      </c>
      <c r="B6664" s="20" t="s">
        <v>185</v>
      </c>
      <c r="C6664" s="28">
        <v>59201</v>
      </c>
      <c r="E6664" s="25" t="s">
        <v>7389</v>
      </c>
      <c r="F6664" s="20" t="s">
        <v>79</v>
      </c>
      <c r="H6664" s="23" t="s">
        <v>21</v>
      </c>
      <c r="I6664" s="28" t="s">
        <v>81</v>
      </c>
      <c r="J6664" s="23" t="s">
        <v>167</v>
      </c>
      <c r="M6664" s="485">
        <v>50000</v>
      </c>
      <c r="N6664" s="485">
        <v>0</v>
      </c>
      <c r="O6664" s="217">
        <f t="shared" si="101"/>
        <v>168806.00999999931</v>
      </c>
    </row>
    <row r="6665" spans="1:15" ht="22.05" hidden="1" customHeight="1" x14ac:dyDescent="0.2">
      <c r="A6665" s="227">
        <v>45964</v>
      </c>
      <c r="B6665" s="20" t="s">
        <v>185</v>
      </c>
      <c r="C6665" s="28">
        <v>59202</v>
      </c>
      <c r="E6665" s="25" t="s">
        <v>7390</v>
      </c>
      <c r="F6665" s="20" t="s">
        <v>79</v>
      </c>
      <c r="H6665" s="23" t="s">
        <v>22</v>
      </c>
      <c r="I6665" s="28" t="s">
        <v>29</v>
      </c>
      <c r="J6665" s="23" t="s">
        <v>84</v>
      </c>
      <c r="K6665" s="156" t="s">
        <v>445</v>
      </c>
      <c r="M6665" s="485">
        <v>0</v>
      </c>
      <c r="N6665" s="485">
        <v>50000</v>
      </c>
      <c r="O6665" s="217">
        <f t="shared" si="101"/>
        <v>118806.00999999931</v>
      </c>
    </row>
    <row r="6666" spans="1:15" ht="22.05" hidden="1" customHeight="1" x14ac:dyDescent="0.2">
      <c r="A6666" s="227">
        <v>45964</v>
      </c>
      <c r="B6666" s="20" t="s">
        <v>185</v>
      </c>
      <c r="C6666" s="28">
        <v>59203</v>
      </c>
      <c r="E6666" s="25" t="s">
        <v>127</v>
      </c>
      <c r="F6666" s="20" t="s">
        <v>79</v>
      </c>
      <c r="H6666" s="23" t="s">
        <v>22</v>
      </c>
      <c r="I6666" s="28" t="s">
        <v>54</v>
      </c>
      <c r="J6666" s="23" t="s">
        <v>61</v>
      </c>
      <c r="K6666" s="156" t="s">
        <v>445</v>
      </c>
      <c r="M6666" s="485">
        <v>0</v>
      </c>
      <c r="N6666" s="485">
        <v>50000</v>
      </c>
      <c r="O6666" s="217">
        <f t="shared" si="101"/>
        <v>68806.009999999311</v>
      </c>
    </row>
    <row r="6667" spans="1:15" ht="22.05" hidden="1" customHeight="1" x14ac:dyDescent="0.2">
      <c r="A6667" s="227">
        <v>45964</v>
      </c>
      <c r="B6667" s="20" t="s">
        <v>185</v>
      </c>
      <c r="C6667" s="28">
        <v>59204</v>
      </c>
      <c r="E6667" s="25" t="s">
        <v>393</v>
      </c>
      <c r="F6667" s="20" t="s">
        <v>79</v>
      </c>
      <c r="H6667" s="23" t="s">
        <v>22</v>
      </c>
      <c r="I6667" s="28" t="s">
        <v>103</v>
      </c>
      <c r="J6667" s="23" t="s">
        <v>219</v>
      </c>
      <c r="K6667" s="156" t="s">
        <v>1404</v>
      </c>
      <c r="M6667" s="485">
        <v>0</v>
      </c>
      <c r="N6667" s="485">
        <v>480</v>
      </c>
      <c r="O6667" s="217">
        <f t="shared" si="101"/>
        <v>68326.009999999311</v>
      </c>
    </row>
    <row r="6668" spans="1:15" ht="22.05" hidden="1" customHeight="1" x14ac:dyDescent="0.2">
      <c r="A6668" s="227">
        <v>45964</v>
      </c>
      <c r="B6668" s="20" t="s">
        <v>185</v>
      </c>
      <c r="C6668" s="28">
        <v>59205</v>
      </c>
      <c r="E6668" s="25" t="s">
        <v>6382</v>
      </c>
      <c r="F6668" s="20" t="s">
        <v>79</v>
      </c>
      <c r="H6668" s="23" t="s">
        <v>22</v>
      </c>
      <c r="I6668" s="28" t="s">
        <v>103</v>
      </c>
      <c r="J6668" s="23" t="s">
        <v>102</v>
      </c>
      <c r="K6668" s="156" t="s">
        <v>4567</v>
      </c>
      <c r="M6668" s="485">
        <v>0</v>
      </c>
      <c r="N6668" s="485">
        <v>1500</v>
      </c>
      <c r="O6668" s="217">
        <f t="shared" si="101"/>
        <v>66826.009999999311</v>
      </c>
    </row>
    <row r="6669" spans="1:15" ht="22.05" hidden="1" customHeight="1" x14ac:dyDescent="0.2">
      <c r="A6669" s="227">
        <v>45964</v>
      </c>
      <c r="B6669" s="20" t="s">
        <v>185</v>
      </c>
      <c r="C6669" s="28">
        <v>59206</v>
      </c>
      <c r="E6669" s="25" t="s">
        <v>7391</v>
      </c>
      <c r="F6669" s="20" t="s">
        <v>79</v>
      </c>
      <c r="H6669" s="23" t="s">
        <v>22</v>
      </c>
      <c r="I6669" s="28" t="s">
        <v>103</v>
      </c>
      <c r="J6669" s="23" t="s">
        <v>92</v>
      </c>
      <c r="K6669" s="156" t="s">
        <v>2341</v>
      </c>
      <c r="M6669" s="485">
        <v>0</v>
      </c>
      <c r="N6669" s="485">
        <v>950</v>
      </c>
      <c r="O6669" s="217">
        <f t="shared" si="101"/>
        <v>65876.009999999311</v>
      </c>
    </row>
    <row r="6670" spans="1:15" ht="22.05" hidden="1" customHeight="1" x14ac:dyDescent="0.2">
      <c r="A6670" s="227">
        <v>45965</v>
      </c>
      <c r="B6670" s="20" t="s">
        <v>185</v>
      </c>
      <c r="C6670" s="28">
        <v>59208</v>
      </c>
      <c r="E6670" s="25" t="s">
        <v>5895</v>
      </c>
      <c r="F6670" s="20" t="s">
        <v>79</v>
      </c>
      <c r="H6670" s="23" t="s">
        <v>22</v>
      </c>
      <c r="I6670" s="28" t="s">
        <v>103</v>
      </c>
      <c r="J6670" s="23" t="s">
        <v>219</v>
      </c>
      <c r="K6670" s="156" t="s">
        <v>266</v>
      </c>
      <c r="M6670" s="485">
        <v>0</v>
      </c>
      <c r="N6670" s="485">
        <v>2925</v>
      </c>
      <c r="O6670" s="217">
        <f t="shared" si="101"/>
        <v>62951.009999999311</v>
      </c>
    </row>
    <row r="6671" spans="1:15" ht="22.05" hidden="1" customHeight="1" x14ac:dyDescent="0.2">
      <c r="A6671" s="227">
        <v>45965</v>
      </c>
      <c r="B6671" s="20" t="s">
        <v>185</v>
      </c>
      <c r="C6671" s="28">
        <v>59209</v>
      </c>
      <c r="E6671" s="25" t="s">
        <v>130</v>
      </c>
      <c r="F6671" s="20" t="s">
        <v>79</v>
      </c>
      <c r="H6671" s="23" t="s">
        <v>22</v>
      </c>
      <c r="I6671" s="28" t="s">
        <v>53</v>
      </c>
      <c r="J6671" s="23" t="s">
        <v>113</v>
      </c>
      <c r="K6671" s="156" t="s">
        <v>1016</v>
      </c>
      <c r="M6671" s="485">
        <v>0</v>
      </c>
      <c r="N6671" s="485">
        <v>4000</v>
      </c>
      <c r="O6671" s="217">
        <f t="shared" si="101"/>
        <v>58951.009999999311</v>
      </c>
    </row>
    <row r="6672" spans="1:15" ht="22.05" hidden="1" customHeight="1" x14ac:dyDescent="0.2">
      <c r="A6672" s="227">
        <v>45965</v>
      </c>
      <c r="B6672" s="20" t="s">
        <v>185</v>
      </c>
      <c r="C6672" s="28">
        <v>59210</v>
      </c>
      <c r="E6672" s="25" t="s">
        <v>130</v>
      </c>
      <c r="F6672" s="20" t="s">
        <v>79</v>
      </c>
      <c r="H6672" s="23" t="s">
        <v>22</v>
      </c>
      <c r="I6672" s="28" t="s">
        <v>53</v>
      </c>
      <c r="J6672" s="23" t="s">
        <v>113</v>
      </c>
      <c r="K6672" s="156" t="s">
        <v>617</v>
      </c>
      <c r="M6672" s="485">
        <v>0</v>
      </c>
      <c r="N6672" s="485">
        <v>5000</v>
      </c>
      <c r="O6672" s="217">
        <f t="shared" ref="O6672:O6735" si="102">O6671+M6672-N6672</f>
        <v>53951.009999999311</v>
      </c>
    </row>
    <row r="6673" spans="1:15" ht="22.05" hidden="1" customHeight="1" x14ac:dyDescent="0.2">
      <c r="A6673" s="227">
        <v>45965</v>
      </c>
      <c r="B6673" s="20" t="s">
        <v>185</v>
      </c>
      <c r="C6673" s="28">
        <v>59211</v>
      </c>
      <c r="E6673" s="25" t="s">
        <v>6003</v>
      </c>
      <c r="F6673" s="20" t="s">
        <v>79</v>
      </c>
      <c r="H6673" s="23" t="s">
        <v>22</v>
      </c>
      <c r="I6673" s="28" t="s">
        <v>54</v>
      </c>
      <c r="J6673" s="23" t="s">
        <v>41</v>
      </c>
      <c r="K6673" s="156" t="s">
        <v>465</v>
      </c>
      <c r="M6673" s="485">
        <v>0</v>
      </c>
      <c r="N6673" s="485">
        <v>500</v>
      </c>
      <c r="O6673" s="217">
        <f t="shared" si="102"/>
        <v>53451.009999999311</v>
      </c>
    </row>
    <row r="6674" spans="1:15" ht="22.05" hidden="1" customHeight="1" x14ac:dyDescent="0.2">
      <c r="A6674" s="227">
        <v>45965</v>
      </c>
      <c r="B6674" s="20" t="s">
        <v>185</v>
      </c>
      <c r="C6674" s="28">
        <v>59212</v>
      </c>
      <c r="E6674" s="25" t="s">
        <v>143</v>
      </c>
      <c r="F6674" s="20" t="s">
        <v>79</v>
      </c>
      <c r="H6674" s="23" t="s">
        <v>22</v>
      </c>
      <c r="I6674" s="28" t="s">
        <v>53</v>
      </c>
      <c r="J6674" s="23" t="s">
        <v>112</v>
      </c>
      <c r="K6674" s="156" t="s">
        <v>144</v>
      </c>
      <c r="M6674" s="485">
        <v>0</v>
      </c>
      <c r="N6674" s="485">
        <v>10600</v>
      </c>
      <c r="O6674" s="217">
        <f t="shared" si="102"/>
        <v>42851.009999999311</v>
      </c>
    </row>
    <row r="6675" spans="1:15" ht="22.05" hidden="1" customHeight="1" x14ac:dyDescent="0.2">
      <c r="A6675" s="227">
        <v>45965</v>
      </c>
      <c r="B6675" s="20" t="s">
        <v>185</v>
      </c>
      <c r="C6675" s="28">
        <v>59213</v>
      </c>
      <c r="E6675" s="25" t="s">
        <v>127</v>
      </c>
      <c r="F6675" s="20" t="s">
        <v>79</v>
      </c>
      <c r="H6675" s="23" t="s">
        <v>22</v>
      </c>
      <c r="I6675" s="28" t="s">
        <v>54</v>
      </c>
      <c r="J6675" s="23" t="s">
        <v>44</v>
      </c>
      <c r="K6675" s="156" t="s">
        <v>412</v>
      </c>
      <c r="M6675" s="485">
        <v>0</v>
      </c>
      <c r="N6675" s="485">
        <v>5000</v>
      </c>
      <c r="O6675" s="217">
        <f t="shared" si="102"/>
        <v>37851.009999999311</v>
      </c>
    </row>
    <row r="6676" spans="1:15" ht="22.05" hidden="1" customHeight="1" x14ac:dyDescent="0.2">
      <c r="A6676" s="227">
        <v>45965</v>
      </c>
      <c r="B6676" s="20" t="s">
        <v>185</v>
      </c>
      <c r="C6676" s="28">
        <v>59214</v>
      </c>
      <c r="E6676" s="25" t="s">
        <v>7394</v>
      </c>
      <c r="F6676" s="20" t="s">
        <v>79</v>
      </c>
      <c r="H6676" s="23" t="s">
        <v>22</v>
      </c>
      <c r="I6676" s="28" t="s">
        <v>55</v>
      </c>
      <c r="J6676" s="23" t="s">
        <v>261</v>
      </c>
      <c r="K6676" s="156" t="s">
        <v>1469</v>
      </c>
      <c r="M6676" s="485">
        <v>0</v>
      </c>
      <c r="N6676" s="485">
        <v>5000</v>
      </c>
      <c r="O6676" s="217">
        <f t="shared" si="102"/>
        <v>32851.009999999311</v>
      </c>
    </row>
    <row r="6677" spans="1:15" ht="22.05" hidden="1" customHeight="1" x14ac:dyDescent="0.2">
      <c r="A6677" s="227">
        <v>45965</v>
      </c>
      <c r="B6677" s="20" t="s">
        <v>185</v>
      </c>
      <c r="C6677" s="28">
        <v>59215</v>
      </c>
      <c r="E6677" s="25" t="s">
        <v>7395</v>
      </c>
      <c r="F6677" s="20" t="s">
        <v>79</v>
      </c>
      <c r="H6677" s="23" t="s">
        <v>22</v>
      </c>
      <c r="I6677" s="28" t="s">
        <v>55</v>
      </c>
      <c r="J6677" s="23" t="s">
        <v>73</v>
      </c>
      <c r="K6677" s="156" t="s">
        <v>7403</v>
      </c>
      <c r="M6677" s="485">
        <v>0</v>
      </c>
      <c r="N6677" s="485">
        <v>9790</v>
      </c>
      <c r="O6677" s="217">
        <f t="shared" si="102"/>
        <v>23061.009999999311</v>
      </c>
    </row>
    <row r="6678" spans="1:15" ht="22.05" hidden="1" customHeight="1" x14ac:dyDescent="0.2">
      <c r="A6678" s="227">
        <v>45965</v>
      </c>
      <c r="B6678" s="20" t="s">
        <v>185</v>
      </c>
      <c r="C6678" s="28">
        <v>59216</v>
      </c>
      <c r="E6678" s="25" t="s">
        <v>3767</v>
      </c>
      <c r="F6678" s="20" t="s">
        <v>79</v>
      </c>
      <c r="H6678" s="23" t="s">
        <v>22</v>
      </c>
      <c r="I6678" s="28" t="s">
        <v>103</v>
      </c>
      <c r="J6678" s="23" t="s">
        <v>219</v>
      </c>
      <c r="K6678" s="156" t="s">
        <v>1241</v>
      </c>
      <c r="M6678" s="485">
        <v>0</v>
      </c>
      <c r="N6678" s="485">
        <v>368</v>
      </c>
      <c r="O6678" s="217">
        <f t="shared" si="102"/>
        <v>22693.009999999311</v>
      </c>
    </row>
    <row r="6679" spans="1:15" ht="22.05" hidden="1" customHeight="1" x14ac:dyDescent="0.2">
      <c r="A6679" s="227">
        <v>45965</v>
      </c>
      <c r="B6679" s="20" t="s">
        <v>185</v>
      </c>
      <c r="C6679" s="28">
        <v>59217</v>
      </c>
      <c r="E6679" s="25" t="s">
        <v>7396</v>
      </c>
      <c r="F6679" s="20" t="s">
        <v>79</v>
      </c>
      <c r="H6679" s="23" t="s">
        <v>22</v>
      </c>
      <c r="I6679" s="28" t="s">
        <v>103</v>
      </c>
      <c r="J6679" s="23" t="s">
        <v>60</v>
      </c>
      <c r="K6679" s="156" t="s">
        <v>135</v>
      </c>
      <c r="M6679" s="485">
        <v>0</v>
      </c>
      <c r="N6679" s="485">
        <v>950</v>
      </c>
      <c r="O6679" s="217">
        <f t="shared" si="102"/>
        <v>21743.009999999311</v>
      </c>
    </row>
    <row r="6680" spans="1:15" ht="22.05" hidden="1" customHeight="1" x14ac:dyDescent="0.2">
      <c r="A6680" s="227">
        <v>45965</v>
      </c>
      <c r="B6680" s="20" t="s">
        <v>185</v>
      </c>
      <c r="C6680" s="28">
        <v>59218</v>
      </c>
      <c r="E6680" s="25" t="s">
        <v>7397</v>
      </c>
      <c r="F6680" s="20" t="s">
        <v>79</v>
      </c>
      <c r="H6680" s="23" t="s">
        <v>22</v>
      </c>
      <c r="I6680" s="28" t="s">
        <v>55</v>
      </c>
      <c r="J6680" s="23" t="s">
        <v>73</v>
      </c>
      <c r="K6680" s="156" t="s">
        <v>140</v>
      </c>
      <c r="M6680" s="485">
        <v>0</v>
      </c>
      <c r="N6680" s="485">
        <v>1500</v>
      </c>
      <c r="O6680" s="217">
        <f t="shared" si="102"/>
        <v>20243.009999999311</v>
      </c>
    </row>
    <row r="6681" spans="1:15" ht="22.05" hidden="1" customHeight="1" x14ac:dyDescent="0.2">
      <c r="A6681" s="227">
        <v>45965</v>
      </c>
      <c r="B6681" s="20" t="s">
        <v>185</v>
      </c>
      <c r="C6681" s="28">
        <v>59219</v>
      </c>
      <c r="E6681" s="25" t="s">
        <v>152</v>
      </c>
      <c r="F6681" s="20" t="s">
        <v>79</v>
      </c>
      <c r="H6681" s="23" t="s">
        <v>22</v>
      </c>
      <c r="I6681" s="28" t="s">
        <v>53</v>
      </c>
      <c r="J6681" s="23" t="s">
        <v>113</v>
      </c>
      <c r="K6681" s="156" t="s">
        <v>163</v>
      </c>
      <c r="M6681" s="485">
        <v>0</v>
      </c>
      <c r="N6681" s="485">
        <v>3600</v>
      </c>
      <c r="O6681" s="217">
        <f t="shared" si="102"/>
        <v>16643.009999999311</v>
      </c>
    </row>
    <row r="6682" spans="1:15" ht="22.05" hidden="1" customHeight="1" x14ac:dyDescent="0.2">
      <c r="A6682" s="227">
        <v>45965</v>
      </c>
      <c r="B6682" s="20" t="s">
        <v>185</v>
      </c>
      <c r="C6682" s="28">
        <v>59220</v>
      </c>
      <c r="E6682" s="25" t="s">
        <v>7398</v>
      </c>
      <c r="F6682" s="20" t="s">
        <v>79</v>
      </c>
      <c r="H6682" s="23" t="s">
        <v>22</v>
      </c>
      <c r="I6682" s="28" t="s">
        <v>54</v>
      </c>
      <c r="J6682" s="23" t="s">
        <v>41</v>
      </c>
      <c r="K6682" s="156" t="s">
        <v>465</v>
      </c>
      <c r="M6682" s="485">
        <v>0</v>
      </c>
      <c r="N6682" s="485">
        <v>4978</v>
      </c>
      <c r="O6682" s="217">
        <f t="shared" si="102"/>
        <v>11665.009999999311</v>
      </c>
    </row>
    <row r="6683" spans="1:15" ht="22.05" hidden="1" customHeight="1" x14ac:dyDescent="0.2">
      <c r="A6683" s="227">
        <v>45965</v>
      </c>
      <c r="B6683" s="20" t="s">
        <v>185</v>
      </c>
      <c r="C6683" s="28">
        <v>59221</v>
      </c>
      <c r="E6683" s="25" t="s">
        <v>7399</v>
      </c>
      <c r="F6683" s="20" t="s">
        <v>79</v>
      </c>
      <c r="H6683" s="23" t="s">
        <v>22</v>
      </c>
      <c r="I6683" s="28" t="s">
        <v>103</v>
      </c>
      <c r="J6683" s="23" t="s">
        <v>95</v>
      </c>
      <c r="K6683" s="156" t="s">
        <v>368</v>
      </c>
      <c r="M6683" s="485">
        <v>0</v>
      </c>
      <c r="N6683" s="485">
        <v>115</v>
      </c>
      <c r="O6683" s="217">
        <f t="shared" si="102"/>
        <v>11550.009999999311</v>
      </c>
    </row>
    <row r="6684" spans="1:15" ht="22.05" hidden="1" customHeight="1" x14ac:dyDescent="0.2">
      <c r="A6684" s="227">
        <v>45965</v>
      </c>
      <c r="B6684" s="20" t="s">
        <v>185</v>
      </c>
      <c r="C6684" s="28">
        <v>59222</v>
      </c>
      <c r="E6684" s="25" t="s">
        <v>675</v>
      </c>
      <c r="F6684" s="20" t="s">
        <v>79</v>
      </c>
      <c r="H6684" s="23" t="s">
        <v>22</v>
      </c>
      <c r="I6684" s="28" t="s">
        <v>54</v>
      </c>
      <c r="J6684" s="23" t="s">
        <v>41</v>
      </c>
      <c r="K6684" s="156" t="s">
        <v>235</v>
      </c>
      <c r="M6684" s="485">
        <v>0</v>
      </c>
      <c r="N6684" s="485">
        <v>200</v>
      </c>
      <c r="O6684" s="217">
        <f t="shared" si="102"/>
        <v>11350.009999999311</v>
      </c>
    </row>
    <row r="6685" spans="1:15" ht="22.05" hidden="1" customHeight="1" x14ac:dyDescent="0.2">
      <c r="A6685" s="227">
        <v>45965</v>
      </c>
      <c r="B6685" s="20" t="s">
        <v>185</v>
      </c>
      <c r="C6685" s="28">
        <v>59223</v>
      </c>
      <c r="E6685" s="25" t="s">
        <v>1013</v>
      </c>
      <c r="F6685" s="20" t="s">
        <v>79</v>
      </c>
      <c r="H6685" s="23" t="s">
        <v>21</v>
      </c>
      <c r="I6685" s="28" t="s">
        <v>28</v>
      </c>
      <c r="J6685" s="23" t="s">
        <v>30</v>
      </c>
      <c r="M6685" s="485">
        <v>185400</v>
      </c>
      <c r="N6685" s="485">
        <v>0</v>
      </c>
      <c r="O6685" s="217">
        <f t="shared" si="102"/>
        <v>196750.00999999931</v>
      </c>
    </row>
    <row r="6686" spans="1:15" ht="22.05" hidden="1" customHeight="1" x14ac:dyDescent="0.2">
      <c r="A6686" s="227">
        <v>45965</v>
      </c>
      <c r="B6686" s="20" t="s">
        <v>185</v>
      </c>
      <c r="C6686" s="28">
        <v>59224</v>
      </c>
      <c r="E6686" s="25" t="s">
        <v>7400</v>
      </c>
      <c r="F6686" s="20" t="s">
        <v>79</v>
      </c>
      <c r="H6686" s="23" t="s">
        <v>21</v>
      </c>
      <c r="I6686" s="28" t="s">
        <v>28</v>
      </c>
      <c r="J6686" s="23" t="s">
        <v>30</v>
      </c>
      <c r="M6686" s="485">
        <v>20000</v>
      </c>
      <c r="N6686" s="485">
        <v>0</v>
      </c>
      <c r="O6686" s="217">
        <f t="shared" si="102"/>
        <v>216750.00999999931</v>
      </c>
    </row>
    <row r="6687" spans="1:15" ht="22.05" hidden="1" customHeight="1" x14ac:dyDescent="0.2">
      <c r="A6687" s="227">
        <v>45965</v>
      </c>
      <c r="B6687" s="20" t="s">
        <v>185</v>
      </c>
      <c r="C6687" s="28">
        <v>59225</v>
      </c>
      <c r="E6687" s="25" t="s">
        <v>7401</v>
      </c>
      <c r="F6687" s="20" t="s">
        <v>79</v>
      </c>
      <c r="H6687" s="23" t="s">
        <v>21</v>
      </c>
      <c r="I6687" s="28" t="s">
        <v>28</v>
      </c>
      <c r="J6687" s="23" t="s">
        <v>30</v>
      </c>
      <c r="M6687" s="485">
        <v>50000</v>
      </c>
      <c r="N6687" s="485">
        <v>0</v>
      </c>
      <c r="O6687" s="217">
        <f t="shared" si="102"/>
        <v>266750.00999999931</v>
      </c>
    </row>
    <row r="6688" spans="1:15" ht="22.05" hidden="1" customHeight="1" x14ac:dyDescent="0.2">
      <c r="A6688" s="227">
        <v>45965</v>
      </c>
      <c r="B6688" s="20" t="s">
        <v>185</v>
      </c>
      <c r="C6688" s="28">
        <v>59226</v>
      </c>
      <c r="E6688" s="25" t="s">
        <v>7402</v>
      </c>
      <c r="F6688" s="20" t="s">
        <v>79</v>
      </c>
      <c r="H6688" s="23" t="s">
        <v>22</v>
      </c>
      <c r="I6688" s="28" t="s">
        <v>80</v>
      </c>
      <c r="J6688" s="23" t="s">
        <v>67</v>
      </c>
      <c r="K6688" s="156" t="s">
        <v>445</v>
      </c>
      <c r="M6688" s="485">
        <v>0</v>
      </c>
      <c r="N6688" s="485">
        <v>1800</v>
      </c>
      <c r="O6688" s="217">
        <f t="shared" si="102"/>
        <v>264950.00999999931</v>
      </c>
    </row>
    <row r="6689" spans="1:15" ht="22.05" hidden="1" customHeight="1" x14ac:dyDescent="0.2">
      <c r="A6689" s="227">
        <v>45965</v>
      </c>
      <c r="B6689" s="20" t="s">
        <v>185</v>
      </c>
      <c r="C6689" s="28">
        <v>59227</v>
      </c>
      <c r="E6689" s="25" t="s">
        <v>154</v>
      </c>
      <c r="F6689" s="20" t="s">
        <v>79</v>
      </c>
      <c r="H6689" s="23" t="s">
        <v>22</v>
      </c>
      <c r="I6689" s="28" t="s">
        <v>103</v>
      </c>
      <c r="J6689" s="23" t="s">
        <v>219</v>
      </c>
      <c r="K6689" s="156" t="s">
        <v>1241</v>
      </c>
      <c r="M6689" s="485">
        <v>0</v>
      </c>
      <c r="N6689" s="485">
        <v>440</v>
      </c>
      <c r="O6689" s="217">
        <f t="shared" si="102"/>
        <v>264510.00999999931</v>
      </c>
    </row>
    <row r="6690" spans="1:15" ht="22.05" hidden="1" customHeight="1" x14ac:dyDescent="0.2">
      <c r="A6690" s="227">
        <v>45966</v>
      </c>
      <c r="B6690" s="20" t="s">
        <v>185</v>
      </c>
      <c r="C6690" s="28">
        <v>59229</v>
      </c>
      <c r="E6690" s="25" t="s">
        <v>157</v>
      </c>
      <c r="F6690" s="20" t="s">
        <v>79</v>
      </c>
      <c r="H6690" s="23" t="s">
        <v>22</v>
      </c>
      <c r="I6690" s="28" t="s">
        <v>103</v>
      </c>
      <c r="J6690" s="23" t="s">
        <v>60</v>
      </c>
      <c r="K6690" s="156" t="s">
        <v>135</v>
      </c>
      <c r="M6690" s="485">
        <v>0</v>
      </c>
      <c r="N6690" s="485">
        <v>600</v>
      </c>
      <c r="O6690" s="217">
        <f t="shared" si="102"/>
        <v>263910.00999999931</v>
      </c>
    </row>
    <row r="6691" spans="1:15" ht="22.05" hidden="1" customHeight="1" x14ac:dyDescent="0.2">
      <c r="A6691" s="227">
        <v>45966</v>
      </c>
      <c r="B6691" s="20" t="s">
        <v>185</v>
      </c>
      <c r="C6691" s="28">
        <v>59230</v>
      </c>
      <c r="E6691" s="25" t="s">
        <v>7404</v>
      </c>
      <c r="F6691" s="20" t="s">
        <v>79</v>
      </c>
      <c r="H6691" s="23" t="s">
        <v>22</v>
      </c>
      <c r="I6691" s="28" t="s">
        <v>103</v>
      </c>
      <c r="J6691" s="23" t="s">
        <v>95</v>
      </c>
      <c r="K6691" s="156" t="s">
        <v>266</v>
      </c>
      <c r="M6691" s="485">
        <v>0</v>
      </c>
      <c r="N6691" s="485">
        <v>153</v>
      </c>
      <c r="O6691" s="217">
        <f t="shared" si="102"/>
        <v>263757.00999999931</v>
      </c>
    </row>
    <row r="6692" spans="1:15" ht="22.05" hidden="1" customHeight="1" x14ac:dyDescent="0.2">
      <c r="A6692" s="227">
        <v>45966</v>
      </c>
      <c r="B6692" s="20" t="s">
        <v>185</v>
      </c>
      <c r="C6692" s="28">
        <v>59231</v>
      </c>
      <c r="E6692" s="25" t="s">
        <v>7405</v>
      </c>
      <c r="F6692" s="20" t="s">
        <v>79</v>
      </c>
      <c r="H6692" s="23" t="s">
        <v>22</v>
      </c>
      <c r="I6692" s="28" t="s">
        <v>56</v>
      </c>
      <c r="J6692" s="23" t="s">
        <v>116</v>
      </c>
      <c r="K6692" s="156" t="s">
        <v>122</v>
      </c>
      <c r="M6692" s="485">
        <v>0</v>
      </c>
      <c r="N6692" s="485">
        <v>5000</v>
      </c>
      <c r="O6692" s="217">
        <f t="shared" si="102"/>
        <v>258757.00999999931</v>
      </c>
    </row>
    <row r="6693" spans="1:15" ht="22.05" hidden="1" customHeight="1" x14ac:dyDescent="0.2">
      <c r="A6693" s="227">
        <v>45966</v>
      </c>
      <c r="B6693" s="20" t="s">
        <v>185</v>
      </c>
      <c r="C6693" s="28">
        <v>59232</v>
      </c>
      <c r="E6693" s="25" t="s">
        <v>7406</v>
      </c>
      <c r="F6693" s="20" t="s">
        <v>79</v>
      </c>
      <c r="H6693" s="23" t="s">
        <v>22</v>
      </c>
      <c r="I6693" s="28" t="s">
        <v>103</v>
      </c>
      <c r="J6693" s="23" t="s">
        <v>102</v>
      </c>
      <c r="K6693" s="156" t="s">
        <v>5757</v>
      </c>
      <c r="M6693" s="485">
        <v>0</v>
      </c>
      <c r="N6693" s="485">
        <v>650</v>
      </c>
      <c r="O6693" s="217">
        <f t="shared" si="102"/>
        <v>258107.00999999931</v>
      </c>
    </row>
    <row r="6694" spans="1:15" ht="22.05" hidden="1" customHeight="1" x14ac:dyDescent="0.2">
      <c r="A6694" s="227">
        <v>45966</v>
      </c>
      <c r="B6694" s="20" t="s">
        <v>185</v>
      </c>
      <c r="C6694" s="28">
        <v>59233</v>
      </c>
      <c r="E6694" s="25" t="s">
        <v>143</v>
      </c>
      <c r="F6694" s="20" t="s">
        <v>79</v>
      </c>
      <c r="H6694" s="23" t="s">
        <v>22</v>
      </c>
      <c r="I6694" s="28" t="s">
        <v>53</v>
      </c>
      <c r="J6694" s="23" t="s">
        <v>112</v>
      </c>
      <c r="K6694" s="156" t="s">
        <v>144</v>
      </c>
      <c r="M6694" s="485">
        <v>0</v>
      </c>
      <c r="N6694" s="485">
        <v>10750</v>
      </c>
      <c r="O6694" s="217">
        <f t="shared" si="102"/>
        <v>247357.00999999931</v>
      </c>
    </row>
    <row r="6695" spans="1:15" ht="22.05" hidden="1" customHeight="1" x14ac:dyDescent="0.2">
      <c r="A6695" s="227">
        <v>45966</v>
      </c>
      <c r="B6695" s="20" t="s">
        <v>185</v>
      </c>
      <c r="C6695" s="28">
        <v>59234</v>
      </c>
      <c r="E6695" s="25" t="s">
        <v>350</v>
      </c>
      <c r="F6695" s="20" t="s">
        <v>79</v>
      </c>
      <c r="H6695" s="23" t="s">
        <v>22</v>
      </c>
      <c r="I6695" s="28" t="s">
        <v>53</v>
      </c>
      <c r="J6695" s="23" t="s">
        <v>113</v>
      </c>
      <c r="K6695" s="156" t="s">
        <v>1421</v>
      </c>
      <c r="M6695" s="485">
        <v>0</v>
      </c>
      <c r="N6695" s="485">
        <v>4400</v>
      </c>
      <c r="O6695" s="217">
        <f t="shared" si="102"/>
        <v>242957.00999999931</v>
      </c>
    </row>
    <row r="6696" spans="1:15" ht="22.05" hidden="1" customHeight="1" x14ac:dyDescent="0.2">
      <c r="A6696" s="227">
        <v>45966</v>
      </c>
      <c r="B6696" s="20" t="s">
        <v>185</v>
      </c>
      <c r="C6696" s="28">
        <v>59235</v>
      </c>
      <c r="E6696" s="25" t="s">
        <v>166</v>
      </c>
      <c r="F6696" s="20" t="s">
        <v>79</v>
      </c>
      <c r="H6696" s="23" t="s">
        <v>22</v>
      </c>
      <c r="I6696" s="28" t="s">
        <v>103</v>
      </c>
      <c r="J6696" s="23" t="s">
        <v>60</v>
      </c>
      <c r="K6696" s="156" t="s">
        <v>133</v>
      </c>
      <c r="M6696" s="485">
        <v>0</v>
      </c>
      <c r="N6696" s="485">
        <v>200</v>
      </c>
      <c r="O6696" s="217">
        <f t="shared" si="102"/>
        <v>242757.00999999931</v>
      </c>
    </row>
    <row r="6697" spans="1:15" ht="22.05" hidden="1" customHeight="1" x14ac:dyDescent="0.2">
      <c r="A6697" s="227">
        <v>45966</v>
      </c>
      <c r="B6697" s="20" t="s">
        <v>185</v>
      </c>
      <c r="C6697" s="28">
        <v>59236</v>
      </c>
      <c r="E6697" s="25" t="s">
        <v>166</v>
      </c>
      <c r="F6697" s="20" t="s">
        <v>79</v>
      </c>
      <c r="H6697" s="23" t="s">
        <v>22</v>
      </c>
      <c r="I6697" s="28" t="s">
        <v>56</v>
      </c>
      <c r="J6697" s="23" t="s">
        <v>90</v>
      </c>
      <c r="K6697" s="156" t="s">
        <v>441</v>
      </c>
      <c r="M6697" s="485">
        <v>0</v>
      </c>
      <c r="N6697" s="485">
        <v>200</v>
      </c>
      <c r="O6697" s="217">
        <f t="shared" si="102"/>
        <v>242557.00999999931</v>
      </c>
    </row>
    <row r="6698" spans="1:15" ht="22.05" hidden="1" customHeight="1" x14ac:dyDescent="0.2">
      <c r="A6698" s="227">
        <v>45966</v>
      </c>
      <c r="B6698" s="20" t="s">
        <v>185</v>
      </c>
      <c r="C6698" s="28">
        <v>59237</v>
      </c>
      <c r="E6698" s="25" t="s">
        <v>7407</v>
      </c>
      <c r="F6698" s="20" t="s">
        <v>79</v>
      </c>
      <c r="H6698" s="23" t="s">
        <v>21</v>
      </c>
      <c r="I6698" s="28" t="s">
        <v>28</v>
      </c>
      <c r="J6698" s="23" t="s">
        <v>30</v>
      </c>
      <c r="M6698" s="485">
        <v>20000</v>
      </c>
      <c r="N6698" s="485">
        <v>0</v>
      </c>
      <c r="O6698" s="217">
        <f t="shared" si="102"/>
        <v>262557.00999999931</v>
      </c>
    </row>
    <row r="6699" spans="1:15" ht="22.05" hidden="1" customHeight="1" x14ac:dyDescent="0.2">
      <c r="A6699" s="227">
        <v>45966</v>
      </c>
      <c r="B6699" s="20" t="s">
        <v>185</v>
      </c>
      <c r="C6699" s="28">
        <v>59238</v>
      </c>
      <c r="E6699" s="25" t="s">
        <v>7408</v>
      </c>
      <c r="F6699" s="20" t="s">
        <v>79</v>
      </c>
      <c r="H6699" s="23" t="s">
        <v>22</v>
      </c>
      <c r="I6699" s="28" t="s">
        <v>103</v>
      </c>
      <c r="J6699" s="23" t="s">
        <v>60</v>
      </c>
      <c r="K6699" s="156" t="s">
        <v>133</v>
      </c>
      <c r="M6699" s="485">
        <v>0</v>
      </c>
      <c r="N6699" s="485">
        <v>250</v>
      </c>
      <c r="O6699" s="217">
        <f t="shared" si="102"/>
        <v>262307.00999999931</v>
      </c>
    </row>
    <row r="6700" spans="1:15" ht="22.05" hidden="1" customHeight="1" x14ac:dyDescent="0.2">
      <c r="A6700" s="227">
        <v>45967</v>
      </c>
      <c r="B6700" s="20" t="s">
        <v>185</v>
      </c>
      <c r="C6700" s="28">
        <v>59240</v>
      </c>
      <c r="E6700" s="25" t="s">
        <v>7409</v>
      </c>
      <c r="F6700" s="20" t="s">
        <v>79</v>
      </c>
      <c r="H6700" s="23" t="s">
        <v>21</v>
      </c>
      <c r="I6700" s="28" t="s">
        <v>81</v>
      </c>
      <c r="J6700" s="23" t="s">
        <v>167</v>
      </c>
      <c r="M6700" s="485">
        <v>24702.94</v>
      </c>
      <c r="N6700" s="485">
        <v>0</v>
      </c>
      <c r="O6700" s="217">
        <f t="shared" si="102"/>
        <v>287009.94999999931</v>
      </c>
    </row>
    <row r="6701" spans="1:15" ht="22.05" hidden="1" customHeight="1" x14ac:dyDescent="0.2">
      <c r="A6701" s="227">
        <v>45967</v>
      </c>
      <c r="B6701" s="20" t="s">
        <v>185</v>
      </c>
      <c r="C6701" s="28">
        <v>59241</v>
      </c>
      <c r="E6701" s="25" t="s">
        <v>7410</v>
      </c>
      <c r="F6701" s="20" t="s">
        <v>79</v>
      </c>
      <c r="H6701" s="23" t="s">
        <v>21</v>
      </c>
      <c r="I6701" s="28" t="s">
        <v>81</v>
      </c>
      <c r="J6701" s="23" t="s">
        <v>167</v>
      </c>
      <c r="M6701" s="485">
        <v>29129.49</v>
      </c>
      <c r="N6701" s="485">
        <v>0</v>
      </c>
      <c r="O6701" s="217">
        <f t="shared" si="102"/>
        <v>316139.4399999993</v>
      </c>
    </row>
    <row r="6702" spans="1:15" ht="22.05" hidden="1" customHeight="1" x14ac:dyDescent="0.2">
      <c r="A6702" s="227">
        <v>45967</v>
      </c>
      <c r="B6702" s="20" t="s">
        <v>185</v>
      </c>
      <c r="C6702" s="28">
        <v>59242</v>
      </c>
      <c r="E6702" s="25" t="s">
        <v>7411</v>
      </c>
      <c r="F6702" s="20" t="s">
        <v>79</v>
      </c>
      <c r="H6702" s="23" t="s">
        <v>21</v>
      </c>
      <c r="I6702" s="28" t="s">
        <v>81</v>
      </c>
      <c r="J6702" s="23" t="s">
        <v>167</v>
      </c>
      <c r="M6702" s="485">
        <v>82521.33</v>
      </c>
      <c r="N6702" s="485">
        <v>0</v>
      </c>
      <c r="O6702" s="217">
        <f t="shared" si="102"/>
        <v>398660.76999999932</v>
      </c>
    </row>
    <row r="6703" spans="1:15" ht="22.05" hidden="1" customHeight="1" x14ac:dyDescent="0.2">
      <c r="A6703" s="227">
        <v>45967</v>
      </c>
      <c r="B6703" s="20" t="s">
        <v>185</v>
      </c>
      <c r="C6703" s="28">
        <v>59243</v>
      </c>
      <c r="E6703" s="25" t="s">
        <v>7412</v>
      </c>
      <c r="F6703" s="20" t="s">
        <v>79</v>
      </c>
      <c r="H6703" s="23" t="s">
        <v>21</v>
      </c>
      <c r="I6703" s="28" t="s">
        <v>81</v>
      </c>
      <c r="J6703" s="23" t="s">
        <v>176</v>
      </c>
      <c r="M6703" s="485">
        <v>364000</v>
      </c>
      <c r="N6703" s="485">
        <v>0</v>
      </c>
      <c r="O6703" s="217">
        <f t="shared" si="102"/>
        <v>762660.76999999932</v>
      </c>
    </row>
    <row r="6704" spans="1:15" ht="22.05" hidden="1" customHeight="1" x14ac:dyDescent="0.2">
      <c r="A6704" s="227">
        <v>45967</v>
      </c>
      <c r="B6704" s="20" t="s">
        <v>185</v>
      </c>
      <c r="C6704" s="28">
        <v>59244</v>
      </c>
      <c r="E6704" s="25" t="s">
        <v>7413</v>
      </c>
      <c r="F6704" s="20" t="s">
        <v>79</v>
      </c>
      <c r="H6704" s="23" t="s">
        <v>22</v>
      </c>
      <c r="I6704" s="28" t="s">
        <v>103</v>
      </c>
      <c r="J6704" s="23" t="s">
        <v>98</v>
      </c>
      <c r="K6704" s="156" t="s">
        <v>465</v>
      </c>
      <c r="M6704" s="485">
        <v>0</v>
      </c>
      <c r="N6704" s="485">
        <v>2950</v>
      </c>
      <c r="O6704" s="217">
        <f t="shared" si="102"/>
        <v>759710.76999999932</v>
      </c>
    </row>
    <row r="6705" spans="1:15" ht="22.05" hidden="1" customHeight="1" x14ac:dyDescent="0.2">
      <c r="A6705" s="227">
        <v>45967</v>
      </c>
      <c r="B6705" s="20" t="s">
        <v>185</v>
      </c>
      <c r="C6705" s="28">
        <v>59245</v>
      </c>
      <c r="E6705" s="25" t="s">
        <v>2480</v>
      </c>
      <c r="F6705" s="20" t="s">
        <v>79</v>
      </c>
      <c r="H6705" s="23" t="s">
        <v>22</v>
      </c>
      <c r="I6705" s="28" t="s">
        <v>54</v>
      </c>
      <c r="J6705" s="23" t="s">
        <v>41</v>
      </c>
      <c r="K6705" s="156" t="s">
        <v>210</v>
      </c>
      <c r="M6705" s="485">
        <v>0</v>
      </c>
      <c r="N6705" s="485">
        <v>70</v>
      </c>
      <c r="O6705" s="217">
        <f t="shared" si="102"/>
        <v>759640.76999999932</v>
      </c>
    </row>
    <row r="6706" spans="1:15" ht="22.05" hidden="1" customHeight="1" x14ac:dyDescent="0.2">
      <c r="A6706" s="227">
        <v>45967</v>
      </c>
      <c r="B6706" s="20" t="s">
        <v>185</v>
      </c>
      <c r="C6706" s="28">
        <v>59246</v>
      </c>
      <c r="E6706" s="25" t="s">
        <v>7414</v>
      </c>
      <c r="F6706" s="20" t="s">
        <v>79</v>
      </c>
      <c r="H6706" s="23" t="s">
        <v>22</v>
      </c>
      <c r="I6706" s="28" t="s">
        <v>103</v>
      </c>
      <c r="J6706" s="23" t="s">
        <v>92</v>
      </c>
      <c r="K6706" s="156" t="s">
        <v>7181</v>
      </c>
      <c r="M6706" s="485">
        <v>0</v>
      </c>
      <c r="N6706" s="485">
        <v>850</v>
      </c>
      <c r="O6706" s="217">
        <f t="shared" si="102"/>
        <v>758790.76999999932</v>
      </c>
    </row>
    <row r="6707" spans="1:15" ht="22.05" hidden="1" customHeight="1" x14ac:dyDescent="0.2">
      <c r="A6707" s="227">
        <v>45967</v>
      </c>
      <c r="B6707" s="20" t="s">
        <v>185</v>
      </c>
      <c r="C6707" s="28">
        <v>59247</v>
      </c>
      <c r="E6707" s="25" t="s">
        <v>522</v>
      </c>
      <c r="F6707" s="20" t="s">
        <v>79</v>
      </c>
      <c r="H6707" s="23" t="s">
        <v>22</v>
      </c>
      <c r="I6707" s="28" t="s">
        <v>80</v>
      </c>
      <c r="J6707" s="23" t="s">
        <v>66</v>
      </c>
      <c r="K6707" s="156" t="s">
        <v>529</v>
      </c>
      <c r="M6707" s="485">
        <v>0</v>
      </c>
      <c r="N6707" s="485">
        <v>1872</v>
      </c>
      <c r="O6707" s="217">
        <f t="shared" si="102"/>
        <v>756918.76999999932</v>
      </c>
    </row>
    <row r="6708" spans="1:15" ht="22.05" hidden="1" customHeight="1" x14ac:dyDescent="0.2">
      <c r="A6708" s="227">
        <v>45967</v>
      </c>
      <c r="B6708" s="20" t="s">
        <v>185</v>
      </c>
      <c r="C6708" s="28">
        <v>59248</v>
      </c>
      <c r="E6708" s="25" t="s">
        <v>7415</v>
      </c>
      <c r="F6708" s="20" t="s">
        <v>79</v>
      </c>
      <c r="H6708" s="23" t="s">
        <v>22</v>
      </c>
      <c r="I6708" s="28" t="s">
        <v>80</v>
      </c>
      <c r="J6708" s="23" t="s">
        <v>67</v>
      </c>
      <c r="K6708" s="156" t="s">
        <v>445</v>
      </c>
      <c r="M6708" s="485">
        <v>0</v>
      </c>
      <c r="N6708" s="485">
        <v>5509</v>
      </c>
      <c r="O6708" s="217">
        <f t="shared" si="102"/>
        <v>751409.76999999932</v>
      </c>
    </row>
    <row r="6709" spans="1:15" ht="22.05" hidden="1" customHeight="1" x14ac:dyDescent="0.2">
      <c r="A6709" s="227">
        <v>45967</v>
      </c>
      <c r="B6709" s="20" t="s">
        <v>185</v>
      </c>
      <c r="C6709" s="28">
        <v>59249</v>
      </c>
      <c r="E6709" s="25" t="s">
        <v>7416</v>
      </c>
      <c r="F6709" s="20" t="s">
        <v>79</v>
      </c>
      <c r="H6709" s="23" t="s">
        <v>22</v>
      </c>
      <c r="I6709" s="28" t="s">
        <v>103</v>
      </c>
      <c r="J6709" s="23" t="s">
        <v>219</v>
      </c>
      <c r="K6709" s="156" t="s">
        <v>266</v>
      </c>
      <c r="M6709" s="485">
        <v>0</v>
      </c>
      <c r="N6709" s="485">
        <v>120</v>
      </c>
      <c r="O6709" s="217">
        <f t="shared" si="102"/>
        <v>751289.76999999932</v>
      </c>
    </row>
    <row r="6710" spans="1:15" ht="22.05" hidden="1" customHeight="1" x14ac:dyDescent="0.2">
      <c r="A6710" s="227">
        <v>45967</v>
      </c>
      <c r="B6710" s="20" t="s">
        <v>185</v>
      </c>
      <c r="C6710" s="28">
        <v>59250</v>
      </c>
      <c r="E6710" s="25" t="s">
        <v>7417</v>
      </c>
      <c r="F6710" s="20" t="s">
        <v>79</v>
      </c>
      <c r="H6710" s="23" t="s">
        <v>22</v>
      </c>
      <c r="I6710" s="28" t="s">
        <v>55</v>
      </c>
      <c r="J6710" s="23" t="s">
        <v>261</v>
      </c>
      <c r="K6710" s="156" t="s">
        <v>357</v>
      </c>
      <c r="M6710" s="485">
        <v>0</v>
      </c>
      <c r="N6710" s="485">
        <v>6000</v>
      </c>
      <c r="O6710" s="217">
        <f t="shared" si="102"/>
        <v>745289.76999999932</v>
      </c>
    </row>
    <row r="6711" spans="1:15" ht="22.05" hidden="1" customHeight="1" x14ac:dyDescent="0.2">
      <c r="A6711" s="227">
        <v>45967</v>
      </c>
      <c r="B6711" s="20" t="s">
        <v>185</v>
      </c>
      <c r="C6711" s="28">
        <v>59251</v>
      </c>
      <c r="E6711" s="25" t="s">
        <v>7418</v>
      </c>
      <c r="F6711" s="20" t="s">
        <v>79</v>
      </c>
      <c r="H6711" s="23" t="s">
        <v>22</v>
      </c>
      <c r="I6711" s="28" t="s">
        <v>55</v>
      </c>
      <c r="J6711" s="23" t="s">
        <v>73</v>
      </c>
      <c r="K6711" s="156" t="s">
        <v>7424</v>
      </c>
      <c r="M6711" s="485">
        <v>0</v>
      </c>
      <c r="N6711" s="485">
        <v>10070</v>
      </c>
      <c r="O6711" s="217">
        <f t="shared" si="102"/>
        <v>735219.76999999932</v>
      </c>
    </row>
    <row r="6712" spans="1:15" ht="22.05" hidden="1" customHeight="1" x14ac:dyDescent="0.2">
      <c r="A6712" s="227">
        <v>45967</v>
      </c>
      <c r="B6712" s="20" t="s">
        <v>185</v>
      </c>
      <c r="C6712" s="28">
        <v>59252</v>
      </c>
      <c r="E6712" s="25" t="s">
        <v>7419</v>
      </c>
      <c r="F6712" s="20" t="s">
        <v>79</v>
      </c>
      <c r="H6712" s="23" t="s">
        <v>22</v>
      </c>
      <c r="I6712" s="28" t="s">
        <v>55</v>
      </c>
      <c r="J6712" s="23" t="s">
        <v>73</v>
      </c>
      <c r="K6712" s="156" t="s">
        <v>140</v>
      </c>
      <c r="M6712" s="485">
        <v>0</v>
      </c>
      <c r="N6712" s="485">
        <v>1500</v>
      </c>
      <c r="O6712" s="217">
        <f t="shared" si="102"/>
        <v>733719.76999999932</v>
      </c>
    </row>
    <row r="6713" spans="1:15" ht="22.05" hidden="1" customHeight="1" x14ac:dyDescent="0.2">
      <c r="A6713" s="227">
        <v>45967</v>
      </c>
      <c r="B6713" s="20" t="s">
        <v>185</v>
      </c>
      <c r="C6713" s="28">
        <v>59253</v>
      </c>
      <c r="E6713" s="25" t="s">
        <v>2758</v>
      </c>
      <c r="F6713" s="20" t="s">
        <v>79</v>
      </c>
      <c r="H6713" s="23" t="s">
        <v>22</v>
      </c>
      <c r="I6713" s="28" t="s">
        <v>54</v>
      </c>
      <c r="J6713" s="23" t="s">
        <v>44</v>
      </c>
      <c r="K6713" s="156" t="s">
        <v>412</v>
      </c>
      <c r="M6713" s="485">
        <v>0</v>
      </c>
      <c r="N6713" s="485">
        <v>835</v>
      </c>
      <c r="O6713" s="217">
        <f t="shared" si="102"/>
        <v>732884.76999999932</v>
      </c>
    </row>
    <row r="6714" spans="1:15" ht="22.05" hidden="1" customHeight="1" x14ac:dyDescent="0.2">
      <c r="A6714" s="227">
        <v>45967</v>
      </c>
      <c r="B6714" s="20" t="s">
        <v>185</v>
      </c>
      <c r="C6714" s="28">
        <v>59254</v>
      </c>
      <c r="E6714" s="25" t="s">
        <v>489</v>
      </c>
      <c r="F6714" s="20" t="s">
        <v>79</v>
      </c>
      <c r="H6714" s="23" t="s">
        <v>22</v>
      </c>
      <c r="I6714" s="28" t="s">
        <v>54</v>
      </c>
      <c r="J6714" s="23" t="s">
        <v>61</v>
      </c>
      <c r="K6714" s="156" t="s">
        <v>1015</v>
      </c>
      <c r="M6714" s="485">
        <v>0</v>
      </c>
      <c r="N6714" s="485">
        <v>8000</v>
      </c>
      <c r="O6714" s="217">
        <f t="shared" si="102"/>
        <v>724884.76999999932</v>
      </c>
    </row>
    <row r="6715" spans="1:15" ht="22.05" hidden="1" customHeight="1" x14ac:dyDescent="0.2">
      <c r="A6715" s="227">
        <v>45967</v>
      </c>
      <c r="B6715" s="20" t="s">
        <v>185</v>
      </c>
      <c r="C6715" s="28">
        <v>59255</v>
      </c>
      <c r="E6715" s="25" t="s">
        <v>7420</v>
      </c>
      <c r="F6715" s="20" t="s">
        <v>79</v>
      </c>
      <c r="H6715" s="23" t="s">
        <v>22</v>
      </c>
      <c r="I6715" s="28" t="s">
        <v>103</v>
      </c>
      <c r="J6715" s="23" t="s">
        <v>92</v>
      </c>
      <c r="K6715" s="156" t="s">
        <v>355</v>
      </c>
      <c r="M6715" s="485">
        <v>0</v>
      </c>
      <c r="N6715" s="485">
        <v>545</v>
      </c>
      <c r="O6715" s="217">
        <f t="shared" si="102"/>
        <v>724339.76999999932</v>
      </c>
    </row>
    <row r="6716" spans="1:15" ht="22.05" hidden="1" customHeight="1" x14ac:dyDescent="0.2">
      <c r="A6716" s="227">
        <v>45967</v>
      </c>
      <c r="B6716" s="20" t="s">
        <v>185</v>
      </c>
      <c r="C6716" s="28">
        <v>59256</v>
      </c>
      <c r="E6716" s="25" t="s">
        <v>654</v>
      </c>
      <c r="F6716" s="20" t="s">
        <v>79</v>
      </c>
      <c r="H6716" s="23" t="s">
        <v>22</v>
      </c>
      <c r="I6716" s="28" t="s">
        <v>54</v>
      </c>
      <c r="J6716" s="23" t="s">
        <v>63</v>
      </c>
      <c r="K6716" s="156" t="s">
        <v>7425</v>
      </c>
      <c r="M6716" s="485">
        <v>0</v>
      </c>
      <c r="N6716" s="485">
        <v>7653</v>
      </c>
      <c r="O6716" s="217">
        <f t="shared" si="102"/>
        <v>716686.76999999932</v>
      </c>
    </row>
    <row r="6717" spans="1:15" ht="22.05" hidden="1" customHeight="1" x14ac:dyDescent="0.2">
      <c r="A6717" s="227">
        <v>45967</v>
      </c>
      <c r="B6717" s="20" t="s">
        <v>185</v>
      </c>
      <c r="C6717" s="28">
        <v>59257</v>
      </c>
      <c r="E6717" s="25" t="s">
        <v>131</v>
      </c>
      <c r="F6717" s="20" t="s">
        <v>79</v>
      </c>
      <c r="H6717" s="23" t="s">
        <v>22</v>
      </c>
      <c r="I6717" s="28" t="s">
        <v>103</v>
      </c>
      <c r="J6717" s="23" t="s">
        <v>214</v>
      </c>
      <c r="K6717" s="156" t="s">
        <v>132</v>
      </c>
      <c r="M6717" s="485">
        <v>0</v>
      </c>
      <c r="N6717" s="485">
        <v>700</v>
      </c>
      <c r="O6717" s="217">
        <f t="shared" si="102"/>
        <v>715986.76999999932</v>
      </c>
    </row>
    <row r="6718" spans="1:15" ht="22.05" hidden="1" customHeight="1" x14ac:dyDescent="0.2">
      <c r="A6718" s="227">
        <v>45967</v>
      </c>
      <c r="B6718" s="20" t="s">
        <v>185</v>
      </c>
      <c r="C6718" s="28">
        <v>59258</v>
      </c>
      <c r="E6718" s="25" t="s">
        <v>7400</v>
      </c>
      <c r="F6718" s="20" t="s">
        <v>79</v>
      </c>
      <c r="H6718" s="23" t="s">
        <v>21</v>
      </c>
      <c r="I6718" s="28" t="s">
        <v>28</v>
      </c>
      <c r="J6718" s="23" t="s">
        <v>30</v>
      </c>
      <c r="M6718" s="485">
        <v>2700</v>
      </c>
      <c r="N6718" s="485">
        <v>0</v>
      </c>
      <c r="O6718" s="217">
        <f t="shared" si="102"/>
        <v>718686.76999999932</v>
      </c>
    </row>
    <row r="6719" spans="1:15" ht="22.05" hidden="1" customHeight="1" x14ac:dyDescent="0.2">
      <c r="A6719" s="227">
        <v>45967</v>
      </c>
      <c r="B6719" s="20" t="s">
        <v>185</v>
      </c>
      <c r="C6719" s="28">
        <v>59259</v>
      </c>
      <c r="E6719" s="25" t="s">
        <v>7421</v>
      </c>
      <c r="F6719" s="20" t="s">
        <v>79</v>
      </c>
      <c r="H6719" s="23" t="s">
        <v>22</v>
      </c>
      <c r="I6719" s="28" t="s">
        <v>56</v>
      </c>
      <c r="J6719" s="23" t="s">
        <v>116</v>
      </c>
      <c r="K6719" s="156" t="s">
        <v>2789</v>
      </c>
      <c r="M6719" s="485">
        <v>0</v>
      </c>
      <c r="N6719" s="485">
        <v>1000</v>
      </c>
      <c r="O6719" s="217">
        <f t="shared" si="102"/>
        <v>717686.76999999932</v>
      </c>
    </row>
    <row r="6720" spans="1:15" ht="22.05" hidden="1" customHeight="1" x14ac:dyDescent="0.2">
      <c r="A6720" s="227">
        <v>45967</v>
      </c>
      <c r="B6720" s="20" t="s">
        <v>185</v>
      </c>
      <c r="C6720" s="28">
        <v>59260</v>
      </c>
      <c r="E6720" s="25" t="s">
        <v>128</v>
      </c>
      <c r="F6720" s="20" t="s">
        <v>79</v>
      </c>
      <c r="H6720" s="23" t="s">
        <v>22</v>
      </c>
      <c r="I6720" s="28" t="s">
        <v>56</v>
      </c>
      <c r="J6720" s="23" t="s">
        <v>116</v>
      </c>
      <c r="K6720" s="156" t="s">
        <v>129</v>
      </c>
      <c r="M6720" s="485">
        <v>0</v>
      </c>
      <c r="N6720" s="485">
        <v>100</v>
      </c>
      <c r="O6720" s="217">
        <f t="shared" si="102"/>
        <v>717586.76999999932</v>
      </c>
    </row>
    <row r="6721" spans="1:15" ht="22.05" hidden="1" customHeight="1" x14ac:dyDescent="0.2">
      <c r="A6721" s="227">
        <v>45967</v>
      </c>
      <c r="B6721" s="20" t="s">
        <v>185</v>
      </c>
      <c r="C6721" s="28">
        <v>59261</v>
      </c>
      <c r="E6721" s="25" t="s">
        <v>7422</v>
      </c>
      <c r="F6721" s="20" t="s">
        <v>79</v>
      </c>
      <c r="H6721" s="23" t="s">
        <v>22</v>
      </c>
      <c r="I6721" s="28" t="s">
        <v>103</v>
      </c>
      <c r="J6721" s="23" t="s">
        <v>102</v>
      </c>
      <c r="K6721" s="156" t="s">
        <v>153</v>
      </c>
      <c r="M6721" s="485">
        <v>0</v>
      </c>
      <c r="N6721" s="485">
        <v>860</v>
      </c>
      <c r="O6721" s="217">
        <f t="shared" si="102"/>
        <v>716726.76999999932</v>
      </c>
    </row>
    <row r="6722" spans="1:15" ht="22.05" hidden="1" customHeight="1" x14ac:dyDescent="0.2">
      <c r="A6722" s="227">
        <v>45967</v>
      </c>
      <c r="B6722" s="20" t="s">
        <v>185</v>
      </c>
      <c r="C6722" s="28">
        <v>59262</v>
      </c>
      <c r="E6722" s="25" t="s">
        <v>7423</v>
      </c>
      <c r="F6722" s="20" t="s">
        <v>79</v>
      </c>
      <c r="H6722" s="23" t="s">
        <v>22</v>
      </c>
      <c r="I6722" s="28" t="s">
        <v>56</v>
      </c>
      <c r="J6722" s="23" t="s">
        <v>212</v>
      </c>
      <c r="K6722" s="156" t="s">
        <v>7426</v>
      </c>
      <c r="M6722" s="485">
        <v>0</v>
      </c>
      <c r="N6722" s="485">
        <v>1500</v>
      </c>
      <c r="O6722" s="217">
        <f t="shared" si="102"/>
        <v>715226.76999999932</v>
      </c>
    </row>
    <row r="6723" spans="1:15" ht="22.05" hidden="1" customHeight="1" x14ac:dyDescent="0.2">
      <c r="A6723" s="227">
        <v>45967</v>
      </c>
      <c r="B6723" s="20" t="s">
        <v>185</v>
      </c>
      <c r="C6723" s="28">
        <v>59263</v>
      </c>
      <c r="E6723" s="25" t="s">
        <v>2232</v>
      </c>
      <c r="F6723" s="20" t="s">
        <v>79</v>
      </c>
      <c r="H6723" s="23" t="s">
        <v>21</v>
      </c>
      <c r="I6723" s="28" t="s">
        <v>28</v>
      </c>
      <c r="J6723" s="23" t="s">
        <v>199</v>
      </c>
      <c r="M6723" s="485">
        <v>99340</v>
      </c>
      <c r="N6723" s="485">
        <v>0</v>
      </c>
      <c r="O6723" s="217">
        <f t="shared" si="102"/>
        <v>814566.76999999932</v>
      </c>
    </row>
    <row r="6724" spans="1:15" ht="22.05" hidden="1" customHeight="1" x14ac:dyDescent="0.2">
      <c r="A6724" s="227">
        <v>45968</v>
      </c>
      <c r="B6724" s="20" t="s">
        <v>185</v>
      </c>
      <c r="C6724" s="28">
        <v>59265</v>
      </c>
      <c r="E6724" s="25" t="s">
        <v>160</v>
      </c>
      <c r="F6724" s="20" t="s">
        <v>79</v>
      </c>
      <c r="H6724" s="23" t="s">
        <v>22</v>
      </c>
      <c r="I6724" s="28" t="s">
        <v>103</v>
      </c>
      <c r="J6724" s="23" t="s">
        <v>97</v>
      </c>
      <c r="K6724" s="156" t="s">
        <v>134</v>
      </c>
      <c r="M6724" s="485">
        <v>0</v>
      </c>
      <c r="N6724" s="485">
        <v>1600</v>
      </c>
      <c r="O6724" s="217">
        <f t="shared" si="102"/>
        <v>812966.76999999932</v>
      </c>
    </row>
    <row r="6725" spans="1:15" ht="22.05" hidden="1" customHeight="1" x14ac:dyDescent="0.2">
      <c r="A6725" s="227">
        <v>45968</v>
      </c>
      <c r="B6725" s="20" t="s">
        <v>185</v>
      </c>
      <c r="C6725" s="28">
        <v>59266</v>
      </c>
      <c r="E6725" s="25" t="s">
        <v>802</v>
      </c>
      <c r="F6725" s="20" t="s">
        <v>79</v>
      </c>
      <c r="H6725" s="23" t="s">
        <v>22</v>
      </c>
      <c r="I6725" s="28" t="s">
        <v>103</v>
      </c>
      <c r="J6725" s="23" t="s">
        <v>96</v>
      </c>
      <c r="K6725" s="156" t="s">
        <v>134</v>
      </c>
      <c r="M6725" s="485">
        <v>0</v>
      </c>
      <c r="N6725" s="485">
        <v>700</v>
      </c>
      <c r="O6725" s="217">
        <f t="shared" si="102"/>
        <v>812266.76999999932</v>
      </c>
    </row>
    <row r="6726" spans="1:15" ht="22.05" hidden="1" customHeight="1" x14ac:dyDescent="0.2">
      <c r="A6726" s="227">
        <v>45968</v>
      </c>
      <c r="B6726" s="20" t="s">
        <v>185</v>
      </c>
      <c r="C6726" s="28">
        <v>59267</v>
      </c>
      <c r="E6726" s="25" t="s">
        <v>7427</v>
      </c>
      <c r="F6726" s="20" t="s">
        <v>79</v>
      </c>
      <c r="H6726" s="23" t="s">
        <v>22</v>
      </c>
      <c r="I6726" s="28" t="s">
        <v>103</v>
      </c>
      <c r="J6726" s="23" t="s">
        <v>214</v>
      </c>
      <c r="K6726" s="156" t="s">
        <v>210</v>
      </c>
      <c r="M6726" s="485">
        <v>0</v>
      </c>
      <c r="N6726" s="485">
        <v>320</v>
      </c>
      <c r="O6726" s="217">
        <f t="shared" si="102"/>
        <v>811946.76999999932</v>
      </c>
    </row>
    <row r="6727" spans="1:15" ht="22.05" hidden="1" customHeight="1" x14ac:dyDescent="0.2">
      <c r="A6727" s="227">
        <v>45968</v>
      </c>
      <c r="B6727" s="20" t="s">
        <v>185</v>
      </c>
      <c r="C6727" s="28">
        <v>59268</v>
      </c>
      <c r="E6727" s="25" t="s">
        <v>7428</v>
      </c>
      <c r="F6727" s="20" t="s">
        <v>79</v>
      </c>
      <c r="H6727" s="23" t="s">
        <v>22</v>
      </c>
      <c r="I6727" s="28" t="s">
        <v>56</v>
      </c>
      <c r="J6727" s="23" t="s">
        <v>116</v>
      </c>
      <c r="K6727" s="156" t="s">
        <v>141</v>
      </c>
      <c r="M6727" s="485">
        <v>0</v>
      </c>
      <c r="N6727" s="485">
        <v>200</v>
      </c>
      <c r="O6727" s="217">
        <f t="shared" si="102"/>
        <v>811746.76999999932</v>
      </c>
    </row>
    <row r="6728" spans="1:15" ht="22.05" hidden="1" customHeight="1" x14ac:dyDescent="0.2">
      <c r="A6728" s="227">
        <v>45968</v>
      </c>
      <c r="B6728" s="20" t="s">
        <v>185</v>
      </c>
      <c r="C6728" s="28">
        <v>59269</v>
      </c>
      <c r="E6728" s="25" t="s">
        <v>143</v>
      </c>
      <c r="F6728" s="20" t="s">
        <v>79</v>
      </c>
      <c r="H6728" s="23" t="s">
        <v>22</v>
      </c>
      <c r="I6728" s="28" t="s">
        <v>53</v>
      </c>
      <c r="J6728" s="23" t="s">
        <v>112</v>
      </c>
      <c r="K6728" s="156" t="s">
        <v>1588</v>
      </c>
      <c r="M6728" s="485">
        <v>0</v>
      </c>
      <c r="N6728" s="485">
        <v>51431</v>
      </c>
      <c r="O6728" s="217">
        <f t="shared" si="102"/>
        <v>760315.76999999932</v>
      </c>
    </row>
    <row r="6729" spans="1:15" ht="22.05" hidden="1" customHeight="1" x14ac:dyDescent="0.2">
      <c r="A6729" s="227">
        <v>45968</v>
      </c>
      <c r="B6729" s="20" t="s">
        <v>185</v>
      </c>
      <c r="C6729" s="28">
        <v>59270</v>
      </c>
      <c r="E6729" s="25" t="s">
        <v>7429</v>
      </c>
      <c r="F6729" s="20" t="s">
        <v>79</v>
      </c>
      <c r="H6729" s="23" t="s">
        <v>22</v>
      </c>
      <c r="I6729" s="28" t="s">
        <v>54</v>
      </c>
      <c r="J6729" s="23" t="s">
        <v>44</v>
      </c>
      <c r="K6729" s="156" t="s">
        <v>235</v>
      </c>
      <c r="M6729" s="485">
        <v>0</v>
      </c>
      <c r="N6729" s="485">
        <v>1000</v>
      </c>
      <c r="O6729" s="217">
        <f t="shared" si="102"/>
        <v>759315.76999999932</v>
      </c>
    </row>
    <row r="6730" spans="1:15" ht="22.05" hidden="1" customHeight="1" x14ac:dyDescent="0.2">
      <c r="A6730" s="227">
        <v>45968</v>
      </c>
      <c r="B6730" s="20" t="s">
        <v>185</v>
      </c>
      <c r="C6730" s="28">
        <v>59271</v>
      </c>
      <c r="E6730" s="25" t="s">
        <v>7430</v>
      </c>
      <c r="F6730" s="20" t="s">
        <v>79</v>
      </c>
      <c r="H6730" s="23" t="s">
        <v>22</v>
      </c>
      <c r="I6730" s="28" t="s">
        <v>103</v>
      </c>
      <c r="J6730" s="23" t="s">
        <v>60</v>
      </c>
      <c r="K6730" s="156" t="s">
        <v>1485</v>
      </c>
      <c r="M6730" s="485">
        <v>0</v>
      </c>
      <c r="N6730" s="485">
        <v>5000</v>
      </c>
      <c r="O6730" s="217">
        <f t="shared" si="102"/>
        <v>754315.76999999932</v>
      </c>
    </row>
    <row r="6731" spans="1:15" ht="22.05" hidden="1" customHeight="1" x14ac:dyDescent="0.2">
      <c r="A6731" s="227">
        <v>45968</v>
      </c>
      <c r="B6731" s="20" t="s">
        <v>185</v>
      </c>
      <c r="C6731" s="28">
        <v>59272</v>
      </c>
      <c r="E6731" s="25" t="s">
        <v>3541</v>
      </c>
      <c r="F6731" s="20" t="s">
        <v>79</v>
      </c>
      <c r="H6731" s="23" t="s">
        <v>22</v>
      </c>
      <c r="I6731" s="28" t="s">
        <v>54</v>
      </c>
      <c r="J6731" s="23" t="s">
        <v>41</v>
      </c>
      <c r="K6731" s="156" t="s">
        <v>465</v>
      </c>
      <c r="M6731" s="485">
        <v>0</v>
      </c>
      <c r="N6731" s="485">
        <v>250</v>
      </c>
      <c r="O6731" s="217">
        <f t="shared" si="102"/>
        <v>754065.76999999932</v>
      </c>
    </row>
    <row r="6732" spans="1:15" ht="22.05" hidden="1" customHeight="1" x14ac:dyDescent="0.2">
      <c r="A6732" s="227">
        <v>45968</v>
      </c>
      <c r="B6732" s="20" t="s">
        <v>185</v>
      </c>
      <c r="C6732" s="28">
        <v>59273</v>
      </c>
      <c r="E6732" s="25" t="s">
        <v>143</v>
      </c>
      <c r="F6732" s="20" t="s">
        <v>79</v>
      </c>
      <c r="H6732" s="23" t="s">
        <v>22</v>
      </c>
      <c r="I6732" s="28" t="s">
        <v>53</v>
      </c>
      <c r="J6732" s="23" t="s">
        <v>112</v>
      </c>
      <c r="K6732" s="156" t="s">
        <v>144</v>
      </c>
      <c r="M6732" s="485">
        <v>0</v>
      </c>
      <c r="N6732" s="485">
        <v>23910</v>
      </c>
      <c r="O6732" s="217">
        <f t="shared" si="102"/>
        <v>730155.76999999932</v>
      </c>
    </row>
    <row r="6733" spans="1:15" ht="22.05" hidden="1" customHeight="1" x14ac:dyDescent="0.2">
      <c r="A6733" s="227">
        <v>45968</v>
      </c>
      <c r="B6733" s="20" t="s">
        <v>185</v>
      </c>
      <c r="C6733" s="28">
        <v>59274</v>
      </c>
      <c r="E6733" s="25" t="s">
        <v>1777</v>
      </c>
      <c r="F6733" s="20" t="s">
        <v>79</v>
      </c>
      <c r="H6733" s="23" t="s">
        <v>21</v>
      </c>
      <c r="I6733" s="28" t="s">
        <v>28</v>
      </c>
      <c r="J6733" s="23" t="s">
        <v>31</v>
      </c>
      <c r="M6733" s="485">
        <v>120113</v>
      </c>
      <c r="N6733" s="485">
        <v>0</v>
      </c>
      <c r="O6733" s="217">
        <f t="shared" si="102"/>
        <v>850268.76999999932</v>
      </c>
    </row>
    <row r="6734" spans="1:15" ht="22.05" hidden="1" customHeight="1" x14ac:dyDescent="0.2">
      <c r="A6734" s="227">
        <v>45968</v>
      </c>
      <c r="B6734" s="20" t="s">
        <v>185</v>
      </c>
      <c r="C6734" s="28">
        <v>59275</v>
      </c>
      <c r="E6734" s="25" t="s">
        <v>400</v>
      </c>
      <c r="F6734" s="20" t="s">
        <v>79</v>
      </c>
      <c r="H6734" s="23" t="s">
        <v>22</v>
      </c>
      <c r="I6734" s="28" t="s">
        <v>54</v>
      </c>
      <c r="J6734" s="23" t="s">
        <v>44</v>
      </c>
      <c r="K6734" s="156" t="s">
        <v>412</v>
      </c>
      <c r="M6734" s="485">
        <v>0</v>
      </c>
      <c r="N6734" s="485">
        <v>6500</v>
      </c>
      <c r="O6734" s="217">
        <f t="shared" si="102"/>
        <v>843768.76999999932</v>
      </c>
    </row>
    <row r="6735" spans="1:15" ht="22.05" hidden="1" customHeight="1" x14ac:dyDescent="0.2">
      <c r="A6735" s="227">
        <v>45968</v>
      </c>
      <c r="B6735" s="20" t="s">
        <v>185</v>
      </c>
      <c r="C6735" s="28">
        <v>59276</v>
      </c>
      <c r="E6735" s="25" t="s">
        <v>7431</v>
      </c>
      <c r="F6735" s="20" t="s">
        <v>79</v>
      </c>
      <c r="H6735" s="23" t="s">
        <v>22</v>
      </c>
      <c r="I6735" s="28" t="s">
        <v>54</v>
      </c>
      <c r="J6735" s="23" t="s">
        <v>41</v>
      </c>
      <c r="K6735" s="156" t="s">
        <v>7440</v>
      </c>
      <c r="M6735" s="485">
        <v>0</v>
      </c>
      <c r="N6735" s="485">
        <v>2030</v>
      </c>
      <c r="O6735" s="217">
        <f t="shared" si="102"/>
        <v>841738.76999999932</v>
      </c>
    </row>
    <row r="6736" spans="1:15" ht="22.05" hidden="1" customHeight="1" x14ac:dyDescent="0.2">
      <c r="A6736" s="227">
        <v>45968</v>
      </c>
      <c r="B6736" s="20" t="s">
        <v>185</v>
      </c>
      <c r="C6736" s="28">
        <v>59277</v>
      </c>
      <c r="E6736" s="25" t="s">
        <v>7432</v>
      </c>
      <c r="F6736" s="20" t="s">
        <v>79</v>
      </c>
      <c r="H6736" s="23" t="s">
        <v>22</v>
      </c>
      <c r="I6736" s="28" t="s">
        <v>54</v>
      </c>
      <c r="J6736" s="23" t="s">
        <v>41</v>
      </c>
      <c r="K6736" s="156" t="s">
        <v>210</v>
      </c>
      <c r="M6736" s="485">
        <v>0</v>
      </c>
      <c r="N6736" s="485">
        <v>1000</v>
      </c>
      <c r="O6736" s="217">
        <f t="shared" ref="O6736:O6806" si="103">O6735+M6736-N6736</f>
        <v>840738.76999999932</v>
      </c>
    </row>
    <row r="6737" spans="1:15" ht="22.05" hidden="1" customHeight="1" x14ac:dyDescent="0.2">
      <c r="A6737" s="227">
        <v>45968</v>
      </c>
      <c r="B6737" s="20" t="s">
        <v>185</v>
      </c>
      <c r="C6737" s="28">
        <v>59278</v>
      </c>
      <c r="E6737" s="25" t="s">
        <v>6563</v>
      </c>
      <c r="F6737" s="20" t="s">
        <v>79</v>
      </c>
      <c r="H6737" s="23" t="s">
        <v>22</v>
      </c>
      <c r="I6737" s="28" t="s">
        <v>58</v>
      </c>
      <c r="J6737" s="23" t="s">
        <v>101</v>
      </c>
      <c r="K6737" s="156" t="s">
        <v>205</v>
      </c>
      <c r="M6737" s="485">
        <v>0</v>
      </c>
      <c r="N6737" s="485">
        <v>25000</v>
      </c>
      <c r="O6737" s="217">
        <f t="shared" si="103"/>
        <v>815738.76999999932</v>
      </c>
    </row>
    <row r="6738" spans="1:15" ht="22.05" hidden="1" customHeight="1" x14ac:dyDescent="0.2">
      <c r="A6738" s="227">
        <v>45968</v>
      </c>
      <c r="B6738" s="20" t="s">
        <v>185</v>
      </c>
      <c r="C6738" s="28">
        <v>59279</v>
      </c>
      <c r="E6738" s="25" t="s">
        <v>7433</v>
      </c>
      <c r="F6738" s="20" t="s">
        <v>79</v>
      </c>
      <c r="H6738" s="23" t="s">
        <v>22</v>
      </c>
      <c r="I6738" s="28" t="s">
        <v>55</v>
      </c>
      <c r="J6738" s="23" t="s">
        <v>73</v>
      </c>
      <c r="K6738" s="156" t="s">
        <v>140</v>
      </c>
      <c r="M6738" s="485">
        <v>0</v>
      </c>
      <c r="N6738" s="485">
        <v>1500</v>
      </c>
      <c r="O6738" s="217">
        <f t="shared" si="103"/>
        <v>814238.76999999932</v>
      </c>
    </row>
    <row r="6739" spans="1:15" ht="22.05" hidden="1" customHeight="1" x14ac:dyDescent="0.2">
      <c r="A6739" s="227">
        <v>45968</v>
      </c>
      <c r="B6739" s="20" t="s">
        <v>185</v>
      </c>
      <c r="C6739" s="28">
        <v>59280</v>
      </c>
      <c r="E6739" s="25" t="s">
        <v>7434</v>
      </c>
      <c r="F6739" s="20" t="s">
        <v>79</v>
      </c>
      <c r="H6739" s="23" t="s">
        <v>22</v>
      </c>
      <c r="I6739" s="28" t="s">
        <v>55</v>
      </c>
      <c r="J6739" s="23" t="s">
        <v>261</v>
      </c>
      <c r="K6739" s="156" t="s">
        <v>4727</v>
      </c>
      <c r="M6739" s="485">
        <v>0</v>
      </c>
      <c r="N6739" s="485">
        <v>4000</v>
      </c>
      <c r="O6739" s="217">
        <f t="shared" si="103"/>
        <v>810238.76999999932</v>
      </c>
    </row>
    <row r="6740" spans="1:15" ht="22.05" hidden="1" customHeight="1" x14ac:dyDescent="0.2">
      <c r="A6740" s="227">
        <v>45968</v>
      </c>
      <c r="B6740" s="20" t="s">
        <v>185</v>
      </c>
      <c r="C6740" s="28">
        <v>59281</v>
      </c>
      <c r="E6740" s="25" t="s">
        <v>7435</v>
      </c>
      <c r="F6740" s="20" t="s">
        <v>79</v>
      </c>
      <c r="H6740" s="23" t="s">
        <v>22</v>
      </c>
      <c r="I6740" s="28" t="s">
        <v>55</v>
      </c>
      <c r="J6740" s="23" t="s">
        <v>73</v>
      </c>
      <c r="K6740" s="156" t="s">
        <v>7441</v>
      </c>
      <c r="M6740" s="485">
        <v>0</v>
      </c>
      <c r="N6740" s="485">
        <v>10912</v>
      </c>
      <c r="O6740" s="217">
        <f t="shared" si="103"/>
        <v>799326.76999999932</v>
      </c>
    </row>
    <row r="6741" spans="1:15" ht="22.05" hidden="1" customHeight="1" x14ac:dyDescent="0.2">
      <c r="A6741" s="227">
        <v>45968</v>
      </c>
      <c r="B6741" s="20" t="s">
        <v>185</v>
      </c>
      <c r="C6741" s="28">
        <v>59282</v>
      </c>
      <c r="E6741" s="25" t="s">
        <v>7436</v>
      </c>
      <c r="F6741" s="20" t="s">
        <v>79</v>
      </c>
      <c r="H6741" s="23" t="s">
        <v>22</v>
      </c>
      <c r="I6741" s="28" t="s">
        <v>103</v>
      </c>
      <c r="J6741" s="23" t="s">
        <v>219</v>
      </c>
      <c r="K6741" s="156" t="s">
        <v>7442</v>
      </c>
      <c r="M6741" s="485">
        <v>0</v>
      </c>
      <c r="N6741" s="485">
        <v>2250</v>
      </c>
      <c r="O6741" s="217">
        <f t="shared" si="103"/>
        <v>797076.76999999932</v>
      </c>
    </row>
    <row r="6742" spans="1:15" ht="22.05" hidden="1" customHeight="1" x14ac:dyDescent="0.2">
      <c r="A6742" s="227">
        <v>45968</v>
      </c>
      <c r="B6742" s="20" t="s">
        <v>185</v>
      </c>
      <c r="C6742" s="28">
        <v>59283</v>
      </c>
      <c r="E6742" s="25" t="s">
        <v>1578</v>
      </c>
      <c r="F6742" s="20" t="s">
        <v>79</v>
      </c>
      <c r="H6742" s="23" t="s">
        <v>22</v>
      </c>
      <c r="I6742" s="28" t="s">
        <v>56</v>
      </c>
      <c r="J6742" s="23" t="s">
        <v>88</v>
      </c>
      <c r="K6742" s="156" t="s">
        <v>265</v>
      </c>
      <c r="M6742" s="485">
        <v>0</v>
      </c>
      <c r="N6742" s="485">
        <v>1500</v>
      </c>
      <c r="O6742" s="217">
        <f t="shared" si="103"/>
        <v>795576.76999999932</v>
      </c>
    </row>
    <row r="6743" spans="1:15" ht="22.05" hidden="1" customHeight="1" x14ac:dyDescent="0.2">
      <c r="A6743" s="227">
        <v>45968</v>
      </c>
      <c r="B6743" s="20" t="s">
        <v>185</v>
      </c>
      <c r="C6743" s="28">
        <v>59284</v>
      </c>
      <c r="E6743" s="25" t="s">
        <v>7437</v>
      </c>
      <c r="F6743" s="20" t="s">
        <v>79</v>
      </c>
      <c r="H6743" s="23" t="s">
        <v>22</v>
      </c>
      <c r="I6743" s="28" t="s">
        <v>103</v>
      </c>
      <c r="J6743" s="23" t="s">
        <v>96</v>
      </c>
      <c r="K6743" s="156" t="s">
        <v>134</v>
      </c>
      <c r="M6743" s="485">
        <v>0</v>
      </c>
      <c r="N6743" s="485">
        <v>462</v>
      </c>
      <c r="O6743" s="217">
        <f t="shared" si="103"/>
        <v>795114.76999999932</v>
      </c>
    </row>
    <row r="6744" spans="1:15" ht="22.05" hidden="1" customHeight="1" x14ac:dyDescent="0.2">
      <c r="A6744" s="227">
        <v>45968</v>
      </c>
      <c r="B6744" s="20" t="s">
        <v>185</v>
      </c>
      <c r="C6744" s="28">
        <v>59285</v>
      </c>
      <c r="E6744" s="25" t="s">
        <v>204</v>
      </c>
      <c r="F6744" s="20" t="s">
        <v>79</v>
      </c>
      <c r="H6744" s="23" t="s">
        <v>22</v>
      </c>
      <c r="I6744" s="28" t="s">
        <v>56</v>
      </c>
      <c r="J6744" s="23" t="s">
        <v>212</v>
      </c>
      <c r="K6744" s="156" t="s">
        <v>235</v>
      </c>
      <c r="M6744" s="485">
        <v>0</v>
      </c>
      <c r="N6744" s="485">
        <v>1000</v>
      </c>
      <c r="O6744" s="217">
        <f t="shared" si="103"/>
        <v>794114.76999999932</v>
      </c>
    </row>
    <row r="6745" spans="1:15" ht="22.05" hidden="1" customHeight="1" x14ac:dyDescent="0.2">
      <c r="A6745" s="227">
        <v>45968</v>
      </c>
      <c r="B6745" s="20" t="s">
        <v>185</v>
      </c>
      <c r="C6745" s="28">
        <v>59286</v>
      </c>
      <c r="E6745" s="25" t="s">
        <v>158</v>
      </c>
      <c r="F6745" s="20" t="s">
        <v>79</v>
      </c>
      <c r="H6745" s="23" t="s">
        <v>22</v>
      </c>
      <c r="I6745" s="28" t="s">
        <v>56</v>
      </c>
      <c r="J6745" s="23" t="s">
        <v>116</v>
      </c>
      <c r="K6745" s="156" t="s">
        <v>139</v>
      </c>
      <c r="M6745" s="485">
        <v>0</v>
      </c>
      <c r="N6745" s="485">
        <v>480</v>
      </c>
      <c r="O6745" s="217">
        <f t="shared" si="103"/>
        <v>793634.76999999932</v>
      </c>
    </row>
    <row r="6746" spans="1:15" ht="22.05" hidden="1" customHeight="1" x14ac:dyDescent="0.2">
      <c r="A6746" s="227">
        <v>45968</v>
      </c>
      <c r="B6746" s="20" t="s">
        <v>185</v>
      </c>
      <c r="C6746" s="28">
        <v>59287</v>
      </c>
      <c r="E6746" s="25" t="s">
        <v>7438</v>
      </c>
      <c r="F6746" s="20" t="s">
        <v>79</v>
      </c>
      <c r="H6746" s="23" t="s">
        <v>21</v>
      </c>
      <c r="I6746" s="28" t="s">
        <v>81</v>
      </c>
      <c r="J6746" s="23" t="s">
        <v>177</v>
      </c>
      <c r="M6746" s="485">
        <v>100000</v>
      </c>
      <c r="N6746" s="485">
        <v>0</v>
      </c>
      <c r="O6746" s="217">
        <f t="shared" si="103"/>
        <v>893634.76999999932</v>
      </c>
    </row>
    <row r="6747" spans="1:15" ht="22.05" hidden="1" customHeight="1" x14ac:dyDescent="0.2">
      <c r="A6747" s="227">
        <v>45968</v>
      </c>
      <c r="B6747" s="20" t="s">
        <v>185</v>
      </c>
      <c r="C6747" s="28">
        <v>59288</v>
      </c>
      <c r="E6747" s="25" t="s">
        <v>7439</v>
      </c>
      <c r="F6747" s="20" t="s">
        <v>79</v>
      </c>
      <c r="H6747" s="23" t="s">
        <v>21</v>
      </c>
      <c r="I6747" s="28" t="s">
        <v>81</v>
      </c>
      <c r="J6747" s="23" t="s">
        <v>167</v>
      </c>
      <c r="M6747" s="485">
        <v>50000</v>
      </c>
      <c r="N6747" s="485">
        <v>0</v>
      </c>
      <c r="O6747" s="217">
        <f t="shared" si="103"/>
        <v>943634.76999999932</v>
      </c>
    </row>
    <row r="6748" spans="1:15" ht="22.05" hidden="1" customHeight="1" x14ac:dyDescent="0.2">
      <c r="A6748" s="227">
        <v>45969</v>
      </c>
      <c r="B6748" s="20" t="s">
        <v>185</v>
      </c>
      <c r="C6748" s="28">
        <v>59290</v>
      </c>
      <c r="E6748" s="25" t="s">
        <v>531</v>
      </c>
      <c r="F6748" s="20" t="s">
        <v>79</v>
      </c>
      <c r="H6748" s="23" t="s">
        <v>22</v>
      </c>
      <c r="I6748" s="28" t="s">
        <v>53</v>
      </c>
      <c r="J6748" s="23" t="s">
        <v>112</v>
      </c>
      <c r="K6748" s="156" t="s">
        <v>231</v>
      </c>
      <c r="M6748" s="485">
        <v>0</v>
      </c>
      <c r="N6748" s="485">
        <v>67550</v>
      </c>
      <c r="O6748" s="217">
        <f t="shared" si="103"/>
        <v>876084.76999999932</v>
      </c>
    </row>
    <row r="6749" spans="1:15" ht="22.05" hidden="1" customHeight="1" x14ac:dyDescent="0.2">
      <c r="A6749" s="227">
        <v>45969</v>
      </c>
      <c r="B6749" s="20" t="s">
        <v>185</v>
      </c>
      <c r="C6749" s="28">
        <v>59291</v>
      </c>
      <c r="E6749" s="25" t="s">
        <v>150</v>
      </c>
      <c r="F6749" s="20" t="s">
        <v>79</v>
      </c>
      <c r="H6749" s="23" t="s">
        <v>22</v>
      </c>
      <c r="I6749" s="28" t="s">
        <v>81</v>
      </c>
      <c r="J6749" s="23" t="s">
        <v>200</v>
      </c>
      <c r="K6749" s="156" t="s">
        <v>122</v>
      </c>
      <c r="M6749" s="485">
        <v>0</v>
      </c>
      <c r="N6749" s="585">
        <v>300000</v>
      </c>
      <c r="O6749" s="217">
        <f t="shared" si="103"/>
        <v>576084.76999999932</v>
      </c>
    </row>
    <row r="6750" spans="1:15" ht="22.05" hidden="1" customHeight="1" x14ac:dyDescent="0.2">
      <c r="A6750" s="227">
        <v>45969</v>
      </c>
      <c r="B6750" s="20" t="s">
        <v>185</v>
      </c>
      <c r="C6750" s="28">
        <v>59292</v>
      </c>
      <c r="E6750" s="25" t="s">
        <v>1425</v>
      </c>
      <c r="F6750" s="20" t="s">
        <v>79</v>
      </c>
      <c r="H6750" s="23" t="s">
        <v>22</v>
      </c>
      <c r="I6750" s="28" t="s">
        <v>103</v>
      </c>
      <c r="J6750" s="23" t="s">
        <v>219</v>
      </c>
      <c r="K6750" s="156" t="s">
        <v>266</v>
      </c>
      <c r="M6750" s="485">
        <v>0</v>
      </c>
      <c r="N6750" s="485">
        <v>2700</v>
      </c>
      <c r="O6750" s="217">
        <f t="shared" si="103"/>
        <v>573384.76999999932</v>
      </c>
    </row>
    <row r="6751" spans="1:15" ht="22.05" hidden="1" customHeight="1" x14ac:dyDescent="0.2">
      <c r="A6751" s="227">
        <v>45969</v>
      </c>
      <c r="B6751" s="20" t="s">
        <v>185</v>
      </c>
      <c r="C6751" s="28">
        <v>59293</v>
      </c>
      <c r="E6751" s="25" t="s">
        <v>7443</v>
      </c>
      <c r="F6751" s="20" t="s">
        <v>79</v>
      </c>
      <c r="H6751" s="23" t="s">
        <v>22</v>
      </c>
      <c r="I6751" s="28" t="s">
        <v>103</v>
      </c>
      <c r="J6751" s="23" t="s">
        <v>95</v>
      </c>
      <c r="K6751" s="156" t="s">
        <v>266</v>
      </c>
      <c r="M6751" s="485">
        <v>0</v>
      </c>
      <c r="N6751" s="485">
        <v>280</v>
      </c>
      <c r="O6751" s="217">
        <f t="shared" si="103"/>
        <v>573104.76999999932</v>
      </c>
    </row>
    <row r="6752" spans="1:15" ht="22.05" hidden="1" customHeight="1" x14ac:dyDescent="0.2">
      <c r="A6752" s="227">
        <v>45969</v>
      </c>
      <c r="B6752" s="20" t="s">
        <v>185</v>
      </c>
      <c r="C6752" s="28">
        <v>59294</v>
      </c>
      <c r="E6752" s="25" t="s">
        <v>7444</v>
      </c>
      <c r="F6752" s="20" t="s">
        <v>79</v>
      </c>
      <c r="H6752" s="23" t="s">
        <v>22</v>
      </c>
      <c r="I6752" s="28" t="s">
        <v>103</v>
      </c>
      <c r="J6752" s="23" t="s">
        <v>60</v>
      </c>
      <c r="K6752" s="156" t="s">
        <v>1485</v>
      </c>
      <c r="L6752" s="231"/>
      <c r="M6752" s="486">
        <v>0</v>
      </c>
      <c r="N6752" s="486">
        <v>3000</v>
      </c>
      <c r="O6752" s="217">
        <f t="shared" si="103"/>
        <v>570104.76999999932</v>
      </c>
    </row>
    <row r="6753" spans="1:16" ht="22.05" hidden="1" customHeight="1" x14ac:dyDescent="0.2">
      <c r="A6753" s="227">
        <v>45969</v>
      </c>
      <c r="B6753" s="20" t="s">
        <v>185</v>
      </c>
      <c r="C6753" s="28">
        <v>59295</v>
      </c>
      <c r="E6753" s="25" t="s">
        <v>7445</v>
      </c>
      <c r="F6753" s="20" t="s">
        <v>79</v>
      </c>
      <c r="H6753" s="23" t="s">
        <v>22</v>
      </c>
      <c r="I6753" s="28" t="s">
        <v>103</v>
      </c>
      <c r="J6753" s="23" t="s">
        <v>95</v>
      </c>
      <c r="K6753" s="156" t="s">
        <v>7452</v>
      </c>
      <c r="L6753" s="231"/>
      <c r="M6753" s="486">
        <v>0</v>
      </c>
      <c r="N6753" s="486">
        <v>140</v>
      </c>
      <c r="O6753" s="217">
        <f t="shared" si="103"/>
        <v>569964.76999999932</v>
      </c>
    </row>
    <row r="6754" spans="1:16" ht="22.05" hidden="1" customHeight="1" x14ac:dyDescent="0.2">
      <c r="A6754" s="227">
        <v>45969</v>
      </c>
      <c r="B6754" s="20" t="s">
        <v>185</v>
      </c>
      <c r="C6754" s="28">
        <v>59296</v>
      </c>
      <c r="E6754" s="25" t="s">
        <v>7446</v>
      </c>
      <c r="F6754" s="20" t="s">
        <v>79</v>
      </c>
      <c r="H6754" s="23" t="s">
        <v>22</v>
      </c>
      <c r="I6754" s="28" t="s">
        <v>103</v>
      </c>
      <c r="J6754" s="23" t="s">
        <v>189</v>
      </c>
      <c r="K6754" s="156" t="s">
        <v>7453</v>
      </c>
      <c r="L6754" s="231"/>
      <c r="M6754" s="486">
        <v>0</v>
      </c>
      <c r="N6754" s="486">
        <v>100</v>
      </c>
      <c r="O6754" s="217">
        <f t="shared" si="103"/>
        <v>569864.76999999932</v>
      </c>
    </row>
    <row r="6755" spans="1:16" ht="22.05" hidden="1" customHeight="1" x14ac:dyDescent="0.2">
      <c r="A6755" s="227">
        <v>45969</v>
      </c>
      <c r="B6755" s="20" t="s">
        <v>185</v>
      </c>
      <c r="C6755" s="28">
        <v>59297</v>
      </c>
      <c r="E6755" s="25" t="s">
        <v>158</v>
      </c>
      <c r="F6755" s="20" t="s">
        <v>79</v>
      </c>
      <c r="H6755" s="23" t="s">
        <v>22</v>
      </c>
      <c r="I6755" s="28" t="s">
        <v>56</v>
      </c>
      <c r="J6755" s="23" t="s">
        <v>116</v>
      </c>
      <c r="K6755" s="156" t="s">
        <v>139</v>
      </c>
      <c r="L6755" s="231"/>
      <c r="M6755" s="486">
        <v>0</v>
      </c>
      <c r="N6755" s="486">
        <v>500</v>
      </c>
      <c r="O6755" s="217">
        <f t="shared" si="103"/>
        <v>569364.76999999932</v>
      </c>
    </row>
    <row r="6756" spans="1:16" ht="22.05" hidden="1" customHeight="1" x14ac:dyDescent="0.2">
      <c r="A6756" s="227">
        <v>45969</v>
      </c>
      <c r="B6756" s="20" t="s">
        <v>185</v>
      </c>
      <c r="C6756" s="28">
        <v>59298</v>
      </c>
      <c r="E6756" s="25" t="s">
        <v>7447</v>
      </c>
      <c r="F6756" s="20" t="s">
        <v>79</v>
      </c>
      <c r="H6756" s="23" t="s">
        <v>22</v>
      </c>
      <c r="I6756" s="28" t="s">
        <v>103</v>
      </c>
      <c r="J6756" s="23" t="s">
        <v>60</v>
      </c>
      <c r="K6756" s="156" t="s">
        <v>3607</v>
      </c>
      <c r="L6756" s="231"/>
      <c r="M6756" s="486">
        <v>0</v>
      </c>
      <c r="N6756" s="486">
        <v>3000</v>
      </c>
      <c r="O6756" s="217">
        <f t="shared" si="103"/>
        <v>566364.76999999932</v>
      </c>
    </row>
    <row r="6757" spans="1:16" ht="22.05" hidden="1" customHeight="1" x14ac:dyDescent="0.2">
      <c r="A6757" s="227">
        <v>45969</v>
      </c>
      <c r="B6757" s="20" t="s">
        <v>185</v>
      </c>
      <c r="C6757" s="28">
        <v>59299</v>
      </c>
      <c r="E6757" s="25" t="s">
        <v>5897</v>
      </c>
      <c r="F6757" s="20" t="s">
        <v>79</v>
      </c>
      <c r="H6757" s="23" t="s">
        <v>22</v>
      </c>
      <c r="I6757" s="28" t="s">
        <v>103</v>
      </c>
      <c r="J6757" s="23" t="s">
        <v>102</v>
      </c>
      <c r="K6757" s="156" t="s">
        <v>973</v>
      </c>
      <c r="L6757" s="231"/>
      <c r="M6757" s="486">
        <v>0</v>
      </c>
      <c r="N6757" s="486">
        <v>600</v>
      </c>
      <c r="O6757" s="217">
        <f t="shared" si="103"/>
        <v>565764.76999999932</v>
      </c>
    </row>
    <row r="6758" spans="1:16" ht="22.05" hidden="1" customHeight="1" x14ac:dyDescent="0.2">
      <c r="A6758" s="227">
        <v>45969</v>
      </c>
      <c r="B6758" s="20" t="s">
        <v>185</v>
      </c>
      <c r="C6758" s="28">
        <v>59300</v>
      </c>
      <c r="E6758" s="25" t="s">
        <v>162</v>
      </c>
      <c r="F6758" s="20" t="s">
        <v>79</v>
      </c>
      <c r="H6758" s="23" t="s">
        <v>21</v>
      </c>
      <c r="I6758" s="28" t="s">
        <v>81</v>
      </c>
      <c r="J6758" s="23" t="s">
        <v>200</v>
      </c>
      <c r="L6758" s="231"/>
      <c r="M6758" s="591">
        <v>25000</v>
      </c>
      <c r="N6758" s="486">
        <v>0</v>
      </c>
      <c r="O6758" s="217">
        <f t="shared" si="103"/>
        <v>590764.76999999932</v>
      </c>
      <c r="P6758" s="25" t="s">
        <v>8800</v>
      </c>
    </row>
    <row r="6759" spans="1:16" ht="22.05" hidden="1" customHeight="1" x14ac:dyDescent="0.2">
      <c r="A6759" s="227">
        <v>45969</v>
      </c>
      <c r="B6759" s="20" t="s">
        <v>185</v>
      </c>
      <c r="C6759" s="28">
        <v>59301</v>
      </c>
      <c r="E6759" s="25" t="s">
        <v>383</v>
      </c>
      <c r="F6759" s="20" t="s">
        <v>79</v>
      </c>
      <c r="H6759" s="23" t="s">
        <v>22</v>
      </c>
      <c r="I6759" s="28" t="s">
        <v>53</v>
      </c>
      <c r="J6759" s="23" t="s">
        <v>112</v>
      </c>
      <c r="K6759" s="156" t="s">
        <v>628</v>
      </c>
      <c r="L6759" s="231"/>
      <c r="M6759" s="486">
        <v>0</v>
      </c>
      <c r="N6759" s="486">
        <v>15000</v>
      </c>
      <c r="O6759" s="217">
        <f t="shared" si="103"/>
        <v>575764.76999999932</v>
      </c>
    </row>
    <row r="6760" spans="1:16" ht="22.05" hidden="1" customHeight="1" x14ac:dyDescent="0.2">
      <c r="A6760" s="227">
        <v>45969</v>
      </c>
      <c r="B6760" s="20" t="s">
        <v>185</v>
      </c>
      <c r="C6760" s="28">
        <v>59302</v>
      </c>
      <c r="E6760" s="25" t="s">
        <v>402</v>
      </c>
      <c r="F6760" s="20" t="s">
        <v>79</v>
      </c>
      <c r="H6760" s="23" t="s">
        <v>22</v>
      </c>
      <c r="I6760" s="28" t="s">
        <v>80</v>
      </c>
      <c r="J6760" s="23" t="s">
        <v>66</v>
      </c>
      <c r="K6760" s="156" t="s">
        <v>544</v>
      </c>
      <c r="L6760" s="231"/>
      <c r="M6760" s="486">
        <v>0</v>
      </c>
      <c r="N6760" s="486">
        <v>700</v>
      </c>
      <c r="O6760" s="217">
        <f t="shared" si="103"/>
        <v>575064.76999999932</v>
      </c>
    </row>
    <row r="6761" spans="1:16" ht="22.05" hidden="1" customHeight="1" x14ac:dyDescent="0.2">
      <c r="A6761" s="227">
        <v>45969</v>
      </c>
      <c r="B6761" s="20" t="s">
        <v>185</v>
      </c>
      <c r="C6761" s="28">
        <v>59303</v>
      </c>
      <c r="E6761" s="25" t="s">
        <v>143</v>
      </c>
      <c r="F6761" s="20" t="s">
        <v>79</v>
      </c>
      <c r="H6761" s="23" t="s">
        <v>22</v>
      </c>
      <c r="I6761" s="28" t="s">
        <v>53</v>
      </c>
      <c r="J6761" s="23" t="s">
        <v>112</v>
      </c>
      <c r="K6761" s="156" t="s">
        <v>416</v>
      </c>
      <c r="L6761" s="231"/>
      <c r="M6761" s="486">
        <v>0</v>
      </c>
      <c r="N6761" s="486">
        <v>39084</v>
      </c>
      <c r="O6761" s="217">
        <f t="shared" si="103"/>
        <v>535980.76999999932</v>
      </c>
    </row>
    <row r="6762" spans="1:16" ht="22.05" hidden="1" customHeight="1" x14ac:dyDescent="0.2">
      <c r="A6762" s="227">
        <v>45969</v>
      </c>
      <c r="B6762" s="20" t="s">
        <v>185</v>
      </c>
      <c r="C6762" s="28">
        <v>59304</v>
      </c>
      <c r="E6762" s="25" t="s">
        <v>143</v>
      </c>
      <c r="F6762" s="20" t="s">
        <v>79</v>
      </c>
      <c r="H6762" s="23" t="s">
        <v>22</v>
      </c>
      <c r="I6762" s="28" t="s">
        <v>53</v>
      </c>
      <c r="J6762" s="23" t="s">
        <v>112</v>
      </c>
      <c r="K6762" s="156" t="s">
        <v>6822</v>
      </c>
      <c r="M6762" s="485">
        <v>0</v>
      </c>
      <c r="N6762" s="485">
        <v>2800</v>
      </c>
      <c r="O6762" s="217">
        <f t="shared" si="103"/>
        <v>533180.76999999932</v>
      </c>
    </row>
    <row r="6763" spans="1:16" ht="22.05" hidden="1" customHeight="1" x14ac:dyDescent="0.2">
      <c r="A6763" s="227">
        <v>45969</v>
      </c>
      <c r="B6763" s="20" t="s">
        <v>185</v>
      </c>
      <c r="C6763" s="28">
        <v>59305</v>
      </c>
      <c r="E6763" s="25" t="s">
        <v>143</v>
      </c>
      <c r="F6763" s="20" t="s">
        <v>79</v>
      </c>
      <c r="H6763" s="23" t="s">
        <v>22</v>
      </c>
      <c r="I6763" s="28" t="s">
        <v>53</v>
      </c>
      <c r="J6763" s="23" t="s">
        <v>114</v>
      </c>
      <c r="K6763" s="156" t="s">
        <v>149</v>
      </c>
      <c r="M6763" s="485">
        <v>0</v>
      </c>
      <c r="N6763" s="485">
        <v>20900</v>
      </c>
      <c r="O6763" s="217">
        <f t="shared" si="103"/>
        <v>512280.76999999932</v>
      </c>
    </row>
    <row r="6764" spans="1:16" ht="22.05" hidden="1" customHeight="1" x14ac:dyDescent="0.2">
      <c r="A6764" s="227">
        <v>45969</v>
      </c>
      <c r="B6764" s="20" t="s">
        <v>185</v>
      </c>
      <c r="C6764" s="28">
        <v>59306</v>
      </c>
      <c r="E6764" s="25" t="s">
        <v>143</v>
      </c>
      <c r="F6764" s="20" t="s">
        <v>79</v>
      </c>
      <c r="H6764" s="23" t="s">
        <v>22</v>
      </c>
      <c r="I6764" s="28" t="s">
        <v>53</v>
      </c>
      <c r="J6764" s="23" t="s">
        <v>114</v>
      </c>
      <c r="K6764" s="156" t="s">
        <v>273</v>
      </c>
      <c r="M6764" s="485">
        <v>0</v>
      </c>
      <c r="N6764" s="485">
        <v>7000</v>
      </c>
      <c r="O6764" s="217">
        <f t="shared" si="103"/>
        <v>505280.76999999932</v>
      </c>
    </row>
    <row r="6765" spans="1:16" ht="22.05" hidden="1" customHeight="1" x14ac:dyDescent="0.2">
      <c r="A6765" s="227">
        <v>45969</v>
      </c>
      <c r="B6765" s="20" t="s">
        <v>185</v>
      </c>
      <c r="C6765" s="28">
        <v>59307</v>
      </c>
      <c r="E6765" s="25" t="s">
        <v>143</v>
      </c>
      <c r="F6765" s="20" t="s">
        <v>79</v>
      </c>
      <c r="H6765" s="23" t="s">
        <v>22</v>
      </c>
      <c r="I6765" s="28" t="s">
        <v>53</v>
      </c>
      <c r="J6765" s="23" t="s">
        <v>112</v>
      </c>
      <c r="K6765" s="156" t="s">
        <v>144</v>
      </c>
      <c r="M6765" s="485">
        <v>0</v>
      </c>
      <c r="N6765" s="485">
        <v>8050</v>
      </c>
      <c r="O6765" s="217">
        <f t="shared" si="103"/>
        <v>497230.76999999932</v>
      </c>
    </row>
    <row r="6766" spans="1:16" ht="22.05" hidden="1" customHeight="1" x14ac:dyDescent="0.2">
      <c r="A6766" s="227">
        <v>45969</v>
      </c>
      <c r="B6766" s="20" t="s">
        <v>185</v>
      </c>
      <c r="C6766" s="28">
        <v>59308</v>
      </c>
      <c r="E6766" s="25" t="s">
        <v>143</v>
      </c>
      <c r="F6766" s="20" t="s">
        <v>79</v>
      </c>
      <c r="H6766" s="23" t="s">
        <v>22</v>
      </c>
      <c r="I6766" s="28" t="s">
        <v>53</v>
      </c>
      <c r="J6766" s="23" t="s">
        <v>112</v>
      </c>
      <c r="K6766" s="156" t="s">
        <v>5797</v>
      </c>
      <c r="M6766" s="485">
        <v>0</v>
      </c>
      <c r="N6766" s="485">
        <v>25300</v>
      </c>
      <c r="O6766" s="217">
        <f t="shared" si="103"/>
        <v>471930.76999999932</v>
      </c>
    </row>
    <row r="6767" spans="1:16" ht="22.05" hidden="1" customHeight="1" x14ac:dyDescent="0.2">
      <c r="A6767" s="227">
        <v>45969</v>
      </c>
      <c r="B6767" s="20" t="s">
        <v>185</v>
      </c>
      <c r="C6767" s="28">
        <v>59309</v>
      </c>
      <c r="E6767" s="25" t="s">
        <v>143</v>
      </c>
      <c r="F6767" s="20" t="s">
        <v>79</v>
      </c>
      <c r="H6767" s="23" t="s">
        <v>22</v>
      </c>
      <c r="I6767" s="28" t="s">
        <v>53</v>
      </c>
      <c r="J6767" s="23" t="s">
        <v>112</v>
      </c>
      <c r="K6767" s="156" t="s">
        <v>1702</v>
      </c>
      <c r="M6767" s="485">
        <v>0</v>
      </c>
      <c r="N6767" s="485">
        <v>18700</v>
      </c>
      <c r="O6767" s="217">
        <f t="shared" si="103"/>
        <v>453230.76999999932</v>
      </c>
    </row>
    <row r="6768" spans="1:16" ht="22.05" hidden="1" customHeight="1" x14ac:dyDescent="0.2">
      <c r="A6768" s="227">
        <v>45969</v>
      </c>
      <c r="B6768" s="20" t="s">
        <v>185</v>
      </c>
      <c r="C6768" s="28">
        <v>59310</v>
      </c>
      <c r="E6768" s="25" t="s">
        <v>143</v>
      </c>
      <c r="F6768" s="20" t="s">
        <v>79</v>
      </c>
      <c r="H6768" s="23" t="s">
        <v>22</v>
      </c>
      <c r="I6768" s="28" t="s">
        <v>53</v>
      </c>
      <c r="J6768" s="23" t="s">
        <v>112</v>
      </c>
      <c r="K6768" s="156" t="s">
        <v>5882</v>
      </c>
      <c r="M6768" s="485">
        <v>0</v>
      </c>
      <c r="N6768" s="485">
        <v>19800</v>
      </c>
      <c r="O6768" s="217">
        <f t="shared" si="103"/>
        <v>433430.76999999932</v>
      </c>
    </row>
    <row r="6769" spans="1:15" ht="22.05" hidden="1" customHeight="1" x14ac:dyDescent="0.2">
      <c r="A6769" s="227">
        <v>45969</v>
      </c>
      <c r="B6769" s="20" t="s">
        <v>185</v>
      </c>
      <c r="C6769" s="28">
        <v>59311</v>
      </c>
      <c r="E6769" s="25" t="s">
        <v>143</v>
      </c>
      <c r="F6769" s="20" t="s">
        <v>79</v>
      </c>
      <c r="H6769" s="23" t="s">
        <v>22</v>
      </c>
      <c r="I6769" s="28" t="s">
        <v>53</v>
      </c>
      <c r="J6769" s="23" t="s">
        <v>112</v>
      </c>
      <c r="K6769" s="156" t="s">
        <v>419</v>
      </c>
      <c r="M6769" s="485">
        <v>0</v>
      </c>
      <c r="N6769" s="485">
        <v>5100</v>
      </c>
      <c r="O6769" s="217">
        <f t="shared" si="103"/>
        <v>428330.76999999932</v>
      </c>
    </row>
    <row r="6770" spans="1:15" ht="22.05" hidden="1" customHeight="1" x14ac:dyDescent="0.2">
      <c r="A6770" s="227">
        <v>45969</v>
      </c>
      <c r="B6770" s="20" t="s">
        <v>185</v>
      </c>
      <c r="C6770" s="28">
        <v>59312</v>
      </c>
      <c r="E6770" s="25" t="s">
        <v>143</v>
      </c>
      <c r="F6770" s="20" t="s">
        <v>79</v>
      </c>
      <c r="H6770" s="23" t="s">
        <v>22</v>
      </c>
      <c r="I6770" s="28" t="s">
        <v>53</v>
      </c>
      <c r="J6770" s="23" t="s">
        <v>112</v>
      </c>
      <c r="K6770" s="156" t="s">
        <v>418</v>
      </c>
      <c r="M6770" s="485">
        <v>0</v>
      </c>
      <c r="N6770" s="485">
        <v>26815</v>
      </c>
      <c r="O6770" s="217">
        <f t="shared" si="103"/>
        <v>401515.76999999932</v>
      </c>
    </row>
    <row r="6771" spans="1:15" ht="22.05" hidden="1" customHeight="1" x14ac:dyDescent="0.2">
      <c r="A6771" s="227">
        <v>45969</v>
      </c>
      <c r="B6771" s="20" t="s">
        <v>185</v>
      </c>
      <c r="C6771" s="28">
        <v>59313</v>
      </c>
      <c r="E6771" s="25" t="s">
        <v>143</v>
      </c>
      <c r="F6771" s="20" t="s">
        <v>79</v>
      </c>
      <c r="H6771" s="23" t="s">
        <v>22</v>
      </c>
      <c r="I6771" s="28" t="s">
        <v>53</v>
      </c>
      <c r="J6771" s="23" t="s">
        <v>112</v>
      </c>
      <c r="K6771" s="156" t="s">
        <v>1703</v>
      </c>
      <c r="M6771" s="485">
        <v>0</v>
      </c>
      <c r="N6771" s="485">
        <v>19460</v>
      </c>
      <c r="O6771" s="217">
        <f t="shared" si="103"/>
        <v>382055.76999999932</v>
      </c>
    </row>
    <row r="6772" spans="1:15" ht="22.05" hidden="1" customHeight="1" x14ac:dyDescent="0.2">
      <c r="A6772" s="227">
        <v>45969</v>
      </c>
      <c r="B6772" s="20" t="s">
        <v>185</v>
      </c>
      <c r="C6772" s="28">
        <v>59314</v>
      </c>
      <c r="E6772" s="25" t="s">
        <v>143</v>
      </c>
      <c r="F6772" s="20" t="s">
        <v>79</v>
      </c>
      <c r="H6772" s="23" t="s">
        <v>22</v>
      </c>
      <c r="I6772" s="28" t="s">
        <v>53</v>
      </c>
      <c r="J6772" s="23" t="s">
        <v>112</v>
      </c>
      <c r="K6772" s="156" t="s">
        <v>263</v>
      </c>
      <c r="M6772" s="485">
        <v>0</v>
      </c>
      <c r="N6772" s="485">
        <v>21177</v>
      </c>
      <c r="O6772" s="217">
        <f t="shared" si="103"/>
        <v>360878.76999999932</v>
      </c>
    </row>
    <row r="6773" spans="1:15" ht="22.05" hidden="1" customHeight="1" x14ac:dyDescent="0.2">
      <c r="A6773" s="227">
        <v>45969</v>
      </c>
      <c r="B6773" s="20" t="s">
        <v>185</v>
      </c>
      <c r="C6773" s="28">
        <v>59315</v>
      </c>
      <c r="E6773" s="25" t="s">
        <v>143</v>
      </c>
      <c r="F6773" s="20" t="s">
        <v>79</v>
      </c>
      <c r="H6773" s="23" t="s">
        <v>22</v>
      </c>
      <c r="I6773" s="28" t="s">
        <v>53</v>
      </c>
      <c r="J6773" s="23" t="s">
        <v>112</v>
      </c>
      <c r="K6773" s="156" t="s">
        <v>148</v>
      </c>
      <c r="M6773" s="485">
        <v>0</v>
      </c>
      <c r="N6773" s="485">
        <v>31845</v>
      </c>
      <c r="O6773" s="217">
        <f t="shared" si="103"/>
        <v>329033.76999999932</v>
      </c>
    </row>
    <row r="6774" spans="1:15" ht="22.05" hidden="1" customHeight="1" x14ac:dyDescent="0.2">
      <c r="A6774" s="227">
        <v>45969</v>
      </c>
      <c r="B6774" s="20" t="s">
        <v>185</v>
      </c>
      <c r="C6774" s="28">
        <v>59316</v>
      </c>
      <c r="E6774" s="25" t="s">
        <v>143</v>
      </c>
      <c r="F6774" s="20" t="s">
        <v>79</v>
      </c>
      <c r="H6774" s="23" t="s">
        <v>22</v>
      </c>
      <c r="I6774" s="28" t="s">
        <v>53</v>
      </c>
      <c r="J6774" s="23" t="s">
        <v>112</v>
      </c>
      <c r="K6774" s="156" t="s">
        <v>264</v>
      </c>
      <c r="M6774" s="485">
        <v>0</v>
      </c>
      <c r="N6774" s="485">
        <v>44400</v>
      </c>
      <c r="O6774" s="217">
        <f t="shared" si="103"/>
        <v>284633.76999999932</v>
      </c>
    </row>
    <row r="6775" spans="1:15" ht="22.05" hidden="1" customHeight="1" x14ac:dyDescent="0.2">
      <c r="A6775" s="227">
        <v>45969</v>
      </c>
      <c r="B6775" s="20" t="s">
        <v>185</v>
      </c>
      <c r="C6775" s="28">
        <v>59317</v>
      </c>
      <c r="E6775" s="25" t="s">
        <v>7448</v>
      </c>
      <c r="F6775" s="20" t="s">
        <v>79</v>
      </c>
      <c r="H6775" s="23" t="s">
        <v>22</v>
      </c>
      <c r="I6775" s="28" t="s">
        <v>54</v>
      </c>
      <c r="J6775" s="23" t="s">
        <v>63</v>
      </c>
      <c r="K6775" s="156" t="s">
        <v>7454</v>
      </c>
      <c r="M6775" s="485">
        <v>0</v>
      </c>
      <c r="N6775" s="485">
        <v>2000</v>
      </c>
      <c r="O6775" s="217">
        <f t="shared" si="103"/>
        <v>282633.76999999932</v>
      </c>
    </row>
    <row r="6776" spans="1:15" ht="22.05" hidden="1" customHeight="1" x14ac:dyDescent="0.2">
      <c r="A6776" s="227">
        <v>45969</v>
      </c>
      <c r="B6776" s="20" t="s">
        <v>185</v>
      </c>
      <c r="C6776" s="28">
        <v>59318</v>
      </c>
      <c r="E6776" s="25" t="s">
        <v>7449</v>
      </c>
      <c r="F6776" s="20" t="s">
        <v>79</v>
      </c>
      <c r="H6776" s="23" t="s">
        <v>22</v>
      </c>
      <c r="I6776" s="28" t="s">
        <v>103</v>
      </c>
      <c r="J6776" s="23" t="s">
        <v>92</v>
      </c>
      <c r="K6776" s="156" t="s">
        <v>2342</v>
      </c>
      <c r="M6776" s="485">
        <v>0</v>
      </c>
      <c r="N6776" s="485">
        <v>700</v>
      </c>
      <c r="O6776" s="217">
        <f t="shared" si="103"/>
        <v>281933.76999999932</v>
      </c>
    </row>
    <row r="6777" spans="1:15" ht="22.05" hidden="1" customHeight="1" x14ac:dyDescent="0.2">
      <c r="A6777" s="227">
        <v>45969</v>
      </c>
      <c r="B6777" s="20" t="s">
        <v>185</v>
      </c>
      <c r="C6777" s="28">
        <v>59319</v>
      </c>
      <c r="E6777" s="25" t="s">
        <v>7450</v>
      </c>
      <c r="F6777" s="20" t="s">
        <v>79</v>
      </c>
      <c r="H6777" s="23" t="s">
        <v>22</v>
      </c>
      <c r="I6777" s="28" t="s">
        <v>103</v>
      </c>
      <c r="J6777" s="23" t="s">
        <v>92</v>
      </c>
      <c r="K6777" s="156" t="s">
        <v>7455</v>
      </c>
      <c r="M6777" s="485">
        <v>0</v>
      </c>
      <c r="N6777" s="485">
        <v>1100</v>
      </c>
      <c r="O6777" s="217">
        <f t="shared" si="103"/>
        <v>280833.76999999932</v>
      </c>
    </row>
    <row r="6778" spans="1:15" ht="22.05" hidden="1" customHeight="1" x14ac:dyDescent="0.2">
      <c r="A6778" s="227">
        <v>45969</v>
      </c>
      <c r="B6778" s="20" t="s">
        <v>185</v>
      </c>
      <c r="C6778" s="28">
        <v>59320</v>
      </c>
      <c r="E6778" s="25" t="s">
        <v>143</v>
      </c>
      <c r="F6778" s="20" t="s">
        <v>79</v>
      </c>
      <c r="H6778" s="23" t="s">
        <v>22</v>
      </c>
      <c r="I6778" s="28" t="s">
        <v>53</v>
      </c>
      <c r="J6778" s="23" t="s">
        <v>112</v>
      </c>
      <c r="K6778" s="156" t="s">
        <v>146</v>
      </c>
      <c r="M6778" s="485">
        <v>0</v>
      </c>
      <c r="N6778" s="485">
        <v>99133</v>
      </c>
      <c r="O6778" s="217">
        <f t="shared" si="103"/>
        <v>181700.76999999932</v>
      </c>
    </row>
    <row r="6779" spans="1:15" ht="22.05" hidden="1" customHeight="1" x14ac:dyDescent="0.2">
      <c r="A6779" s="227">
        <v>45969</v>
      </c>
      <c r="B6779" s="20" t="s">
        <v>185</v>
      </c>
      <c r="C6779" s="28">
        <v>59321</v>
      </c>
      <c r="E6779" s="25" t="s">
        <v>143</v>
      </c>
      <c r="F6779" s="20" t="s">
        <v>79</v>
      </c>
      <c r="H6779" s="23" t="s">
        <v>22</v>
      </c>
      <c r="I6779" s="28" t="s">
        <v>53</v>
      </c>
      <c r="J6779" s="23" t="s">
        <v>112</v>
      </c>
      <c r="K6779" s="156" t="s">
        <v>7098</v>
      </c>
      <c r="M6779" s="485">
        <v>0</v>
      </c>
      <c r="N6779" s="485">
        <v>14850</v>
      </c>
      <c r="O6779" s="217">
        <f t="shared" si="103"/>
        <v>166850.76999999932</v>
      </c>
    </row>
    <row r="6780" spans="1:15" ht="22.05" hidden="1" customHeight="1" x14ac:dyDescent="0.2">
      <c r="A6780" s="227">
        <v>45969</v>
      </c>
      <c r="B6780" s="20" t="s">
        <v>185</v>
      </c>
      <c r="C6780" s="28">
        <v>59322</v>
      </c>
      <c r="E6780" s="25" t="s">
        <v>143</v>
      </c>
      <c r="F6780" s="20" t="s">
        <v>79</v>
      </c>
      <c r="H6780" s="23" t="s">
        <v>22</v>
      </c>
      <c r="I6780" s="28" t="s">
        <v>53</v>
      </c>
      <c r="J6780" s="23" t="s">
        <v>112</v>
      </c>
      <c r="K6780" s="156" t="s">
        <v>5798</v>
      </c>
      <c r="M6780" s="485">
        <v>0</v>
      </c>
      <c r="N6780" s="485">
        <v>4687</v>
      </c>
      <c r="O6780" s="217">
        <f t="shared" si="103"/>
        <v>162163.76999999932</v>
      </c>
    </row>
    <row r="6781" spans="1:15" ht="22.05" hidden="1" customHeight="1" x14ac:dyDescent="0.2">
      <c r="A6781" s="227">
        <v>45969</v>
      </c>
      <c r="B6781" s="20" t="s">
        <v>185</v>
      </c>
      <c r="C6781" s="28">
        <v>59323</v>
      </c>
      <c r="E6781" s="25" t="s">
        <v>143</v>
      </c>
      <c r="F6781" s="20" t="s">
        <v>79</v>
      </c>
      <c r="H6781" s="23" t="s">
        <v>22</v>
      </c>
      <c r="I6781" s="28" t="s">
        <v>53</v>
      </c>
      <c r="J6781" s="23" t="s">
        <v>112</v>
      </c>
      <c r="K6781" s="156" t="s">
        <v>56</v>
      </c>
      <c r="M6781" s="485">
        <v>0</v>
      </c>
      <c r="N6781" s="485">
        <v>27550</v>
      </c>
      <c r="O6781" s="217">
        <f t="shared" si="103"/>
        <v>134613.76999999932</v>
      </c>
    </row>
    <row r="6782" spans="1:15" ht="22.05" hidden="1" customHeight="1" x14ac:dyDescent="0.2">
      <c r="A6782" s="227">
        <v>45969</v>
      </c>
      <c r="B6782" s="20" t="s">
        <v>185</v>
      </c>
      <c r="C6782" s="28">
        <v>59324</v>
      </c>
      <c r="E6782" s="25" t="s">
        <v>539</v>
      </c>
      <c r="F6782" s="20" t="s">
        <v>79</v>
      </c>
      <c r="H6782" s="23" t="s">
        <v>22</v>
      </c>
      <c r="I6782" s="28" t="s">
        <v>53</v>
      </c>
      <c r="J6782" s="23" t="s">
        <v>112</v>
      </c>
      <c r="K6782" s="156" t="s">
        <v>7456</v>
      </c>
      <c r="M6782" s="485">
        <v>0</v>
      </c>
      <c r="N6782" s="485">
        <v>2000</v>
      </c>
      <c r="O6782" s="217">
        <f t="shared" si="103"/>
        <v>132613.76999999932</v>
      </c>
    </row>
    <row r="6783" spans="1:15" ht="22.05" hidden="1" customHeight="1" x14ac:dyDescent="0.2">
      <c r="A6783" s="227">
        <v>45969</v>
      </c>
      <c r="B6783" s="20" t="s">
        <v>185</v>
      </c>
      <c r="C6783" s="28">
        <v>59325</v>
      </c>
      <c r="E6783" s="334" t="s">
        <v>143</v>
      </c>
      <c r="F6783" s="329" t="s">
        <v>79</v>
      </c>
      <c r="G6783" s="330"/>
      <c r="H6783" s="331" t="s">
        <v>22</v>
      </c>
      <c r="I6783" s="331" t="s">
        <v>53</v>
      </c>
      <c r="J6783" s="331" t="s">
        <v>112</v>
      </c>
      <c r="K6783" s="332" t="s">
        <v>145</v>
      </c>
      <c r="L6783" s="333">
        <v>20550</v>
      </c>
      <c r="M6783" s="333">
        <v>0</v>
      </c>
      <c r="N6783" s="333">
        <f>L6783-N6784-N6785-N6786</f>
        <v>10950</v>
      </c>
      <c r="O6783" s="217">
        <f t="shared" si="103"/>
        <v>121663.76999999932</v>
      </c>
    </row>
    <row r="6784" spans="1:15" ht="22.05" hidden="1" customHeight="1" x14ac:dyDescent="0.2">
      <c r="A6784" s="227">
        <v>45969</v>
      </c>
      <c r="B6784" s="20" t="s">
        <v>185</v>
      </c>
      <c r="C6784" s="28">
        <v>59325</v>
      </c>
      <c r="E6784" s="334" t="s">
        <v>558</v>
      </c>
      <c r="F6784" s="329" t="s">
        <v>79</v>
      </c>
      <c r="G6784" s="330"/>
      <c r="H6784" s="331" t="s">
        <v>22</v>
      </c>
      <c r="I6784" s="331" t="s">
        <v>54</v>
      </c>
      <c r="J6784" s="331" t="s">
        <v>61</v>
      </c>
      <c r="K6784" s="332" t="s">
        <v>145</v>
      </c>
      <c r="L6784" s="333">
        <v>20550</v>
      </c>
      <c r="M6784" s="333">
        <v>0</v>
      </c>
      <c r="N6784" s="333">
        <v>1800</v>
      </c>
      <c r="O6784" s="217">
        <f t="shared" si="103"/>
        <v>119863.76999999932</v>
      </c>
    </row>
    <row r="6785" spans="1:15" ht="22.05" hidden="1" customHeight="1" x14ac:dyDescent="0.2">
      <c r="A6785" s="227">
        <v>45969</v>
      </c>
      <c r="B6785" s="20" t="s">
        <v>185</v>
      </c>
      <c r="C6785" s="28">
        <v>59325</v>
      </c>
      <c r="E6785" s="328" t="s">
        <v>556</v>
      </c>
      <c r="F6785" s="329" t="s">
        <v>79</v>
      </c>
      <c r="G6785" s="330"/>
      <c r="H6785" s="331" t="s">
        <v>22</v>
      </c>
      <c r="I6785" s="331" t="s">
        <v>54</v>
      </c>
      <c r="J6785" s="331" t="s">
        <v>32</v>
      </c>
      <c r="K6785" s="332" t="s">
        <v>145</v>
      </c>
      <c r="L6785" s="333">
        <v>20550</v>
      </c>
      <c r="M6785" s="333">
        <v>0</v>
      </c>
      <c r="N6785" s="333">
        <v>6000</v>
      </c>
      <c r="O6785" s="217">
        <f t="shared" si="103"/>
        <v>113863.76999999932</v>
      </c>
    </row>
    <row r="6786" spans="1:15" ht="22.05" hidden="1" customHeight="1" x14ac:dyDescent="0.2">
      <c r="A6786" s="227">
        <v>45969</v>
      </c>
      <c r="B6786" s="20" t="s">
        <v>185</v>
      </c>
      <c r="C6786" s="28">
        <v>59325</v>
      </c>
      <c r="E6786" s="328" t="s">
        <v>3486</v>
      </c>
      <c r="F6786" s="329" t="s">
        <v>79</v>
      </c>
      <c r="G6786" s="330"/>
      <c r="H6786" s="331" t="s">
        <v>22</v>
      </c>
      <c r="I6786" s="331" t="s">
        <v>54</v>
      </c>
      <c r="J6786" s="331" t="s">
        <v>63</v>
      </c>
      <c r="K6786" s="332" t="s">
        <v>145</v>
      </c>
      <c r="L6786" s="333">
        <v>20550</v>
      </c>
      <c r="M6786" s="333">
        <v>0</v>
      </c>
      <c r="N6786" s="333">
        <v>1800</v>
      </c>
      <c r="O6786" s="217">
        <f t="shared" si="103"/>
        <v>112063.76999999932</v>
      </c>
    </row>
    <row r="6787" spans="1:15" ht="22.05" hidden="1" customHeight="1" x14ac:dyDescent="0.2">
      <c r="A6787" s="227">
        <v>45969</v>
      </c>
      <c r="B6787" s="20" t="s">
        <v>185</v>
      </c>
      <c r="C6787" s="28">
        <v>59326</v>
      </c>
      <c r="E6787" s="328" t="s">
        <v>141</v>
      </c>
      <c r="F6787" s="329" t="s">
        <v>79</v>
      </c>
      <c r="G6787" s="330"/>
      <c r="H6787" s="331" t="s">
        <v>22</v>
      </c>
      <c r="I6787" s="331" t="s">
        <v>54</v>
      </c>
      <c r="J6787" s="331" t="s">
        <v>63</v>
      </c>
      <c r="K6787" s="332" t="s">
        <v>225</v>
      </c>
      <c r="L6787" s="333">
        <v>75000</v>
      </c>
      <c r="M6787" s="333">
        <v>0</v>
      </c>
      <c r="N6787" s="333">
        <v>10000</v>
      </c>
      <c r="O6787" s="217">
        <f t="shared" si="103"/>
        <v>102063.76999999932</v>
      </c>
    </row>
    <row r="6788" spans="1:15" ht="22.05" hidden="1" customHeight="1" x14ac:dyDescent="0.2">
      <c r="A6788" s="227">
        <v>45969</v>
      </c>
      <c r="B6788" s="20" t="s">
        <v>185</v>
      </c>
      <c r="C6788" s="28">
        <v>59326</v>
      </c>
      <c r="E6788" s="328" t="s">
        <v>559</v>
      </c>
      <c r="F6788" s="329" t="s">
        <v>79</v>
      </c>
      <c r="G6788" s="330"/>
      <c r="H6788" s="331" t="s">
        <v>22</v>
      </c>
      <c r="I6788" s="331" t="s">
        <v>54</v>
      </c>
      <c r="J6788" s="331" t="s">
        <v>41</v>
      </c>
      <c r="K6788" s="332" t="s">
        <v>225</v>
      </c>
      <c r="L6788" s="333">
        <v>75000</v>
      </c>
      <c r="M6788" s="333">
        <v>0</v>
      </c>
      <c r="N6788" s="333">
        <v>20000</v>
      </c>
      <c r="O6788" s="217">
        <f t="shared" si="103"/>
        <v>82063.76999999932</v>
      </c>
    </row>
    <row r="6789" spans="1:15" ht="22.05" hidden="1" customHeight="1" x14ac:dyDescent="0.2">
      <c r="A6789" s="227">
        <v>45969</v>
      </c>
      <c r="B6789" s="20" t="s">
        <v>185</v>
      </c>
      <c r="C6789" s="28">
        <v>59326</v>
      </c>
      <c r="E6789" s="328" t="s">
        <v>463</v>
      </c>
      <c r="F6789" s="329" t="s">
        <v>79</v>
      </c>
      <c r="G6789" s="330"/>
      <c r="H6789" s="331" t="s">
        <v>22</v>
      </c>
      <c r="I6789" s="331" t="s">
        <v>54</v>
      </c>
      <c r="J6789" s="331" t="s">
        <v>62</v>
      </c>
      <c r="K6789" s="332" t="s">
        <v>225</v>
      </c>
      <c r="L6789" s="333">
        <v>75000</v>
      </c>
      <c r="M6789" s="333">
        <v>0</v>
      </c>
      <c r="N6789" s="333">
        <v>30000</v>
      </c>
      <c r="O6789" s="217">
        <f t="shared" si="103"/>
        <v>52063.76999999932</v>
      </c>
    </row>
    <row r="6790" spans="1:15" ht="22.05" hidden="1" customHeight="1" x14ac:dyDescent="0.2">
      <c r="A6790" s="227">
        <v>45969</v>
      </c>
      <c r="B6790" s="20" t="s">
        <v>185</v>
      </c>
      <c r="C6790" s="28">
        <v>59326</v>
      </c>
      <c r="E6790" s="328" t="s">
        <v>560</v>
      </c>
      <c r="F6790" s="329" t="s">
        <v>79</v>
      </c>
      <c r="G6790" s="330"/>
      <c r="H6790" s="331" t="s">
        <v>22</v>
      </c>
      <c r="I6790" s="331" t="s">
        <v>54</v>
      </c>
      <c r="J6790" s="331" t="s">
        <v>44</v>
      </c>
      <c r="K6790" s="332" t="s">
        <v>225</v>
      </c>
      <c r="L6790" s="333">
        <v>75000</v>
      </c>
      <c r="M6790" s="333">
        <v>0</v>
      </c>
      <c r="N6790" s="333">
        <v>10000</v>
      </c>
      <c r="O6790" s="217">
        <f t="shared" si="103"/>
        <v>42063.76999999932</v>
      </c>
    </row>
    <row r="6791" spans="1:15" ht="22.05" hidden="1" customHeight="1" x14ac:dyDescent="0.2">
      <c r="A6791" s="227">
        <v>45969</v>
      </c>
      <c r="B6791" s="20" t="s">
        <v>185</v>
      </c>
      <c r="C6791" s="28">
        <v>59326</v>
      </c>
      <c r="E6791" s="328" t="s">
        <v>561</v>
      </c>
      <c r="F6791" s="329" t="s">
        <v>79</v>
      </c>
      <c r="G6791" s="330"/>
      <c r="H6791" s="331" t="s">
        <v>22</v>
      </c>
      <c r="I6791" s="331" t="s">
        <v>54</v>
      </c>
      <c r="J6791" s="331" t="s">
        <v>63</v>
      </c>
      <c r="K6791" s="332" t="s">
        <v>225</v>
      </c>
      <c r="L6791" s="333">
        <v>75000</v>
      </c>
      <c r="M6791" s="333">
        <v>0</v>
      </c>
      <c r="N6791" s="333">
        <v>5000</v>
      </c>
      <c r="O6791" s="217">
        <f t="shared" si="103"/>
        <v>37063.76999999932</v>
      </c>
    </row>
    <row r="6792" spans="1:15" ht="22.05" hidden="1" customHeight="1" x14ac:dyDescent="0.2">
      <c r="A6792" s="227">
        <v>45969</v>
      </c>
      <c r="B6792" s="20" t="s">
        <v>185</v>
      </c>
      <c r="C6792" s="28">
        <v>59327</v>
      </c>
      <c r="E6792" s="25" t="s">
        <v>7451</v>
      </c>
      <c r="F6792" s="20" t="s">
        <v>79</v>
      </c>
      <c r="H6792" s="23" t="s">
        <v>22</v>
      </c>
      <c r="I6792" s="28" t="s">
        <v>103</v>
      </c>
      <c r="J6792" s="23" t="s">
        <v>92</v>
      </c>
      <c r="K6792" s="156" t="s">
        <v>205</v>
      </c>
      <c r="M6792" s="485">
        <v>0</v>
      </c>
      <c r="N6792" s="485">
        <v>7500</v>
      </c>
      <c r="O6792" s="217">
        <f t="shared" si="103"/>
        <v>29563.76999999932</v>
      </c>
    </row>
    <row r="6793" spans="1:15" ht="22.05" hidden="1" customHeight="1" x14ac:dyDescent="0.2">
      <c r="A6793" s="227">
        <v>45969</v>
      </c>
      <c r="B6793" s="20" t="s">
        <v>185</v>
      </c>
      <c r="C6793" s="28">
        <v>59328</v>
      </c>
      <c r="E6793" s="25" t="s">
        <v>1777</v>
      </c>
      <c r="F6793" s="20" t="s">
        <v>79</v>
      </c>
      <c r="H6793" s="23" t="s">
        <v>21</v>
      </c>
      <c r="I6793" s="28" t="s">
        <v>28</v>
      </c>
      <c r="J6793" s="23" t="s">
        <v>31</v>
      </c>
      <c r="M6793" s="485">
        <v>38325</v>
      </c>
      <c r="N6793" s="485">
        <v>0</v>
      </c>
      <c r="O6793" s="217">
        <f t="shared" si="103"/>
        <v>67888.76999999932</v>
      </c>
    </row>
    <row r="6794" spans="1:15" ht="22.05" hidden="1" customHeight="1" x14ac:dyDescent="0.2">
      <c r="A6794" s="227">
        <v>45969</v>
      </c>
      <c r="B6794" s="20" t="s">
        <v>185</v>
      </c>
      <c r="C6794" s="28">
        <v>59329</v>
      </c>
      <c r="E6794" s="25" t="s">
        <v>538</v>
      </c>
      <c r="F6794" s="20" t="s">
        <v>79</v>
      </c>
      <c r="H6794" s="23" t="s">
        <v>22</v>
      </c>
      <c r="I6794" s="28" t="s">
        <v>103</v>
      </c>
      <c r="J6794" s="23" t="s">
        <v>214</v>
      </c>
      <c r="K6794" s="156" t="s">
        <v>368</v>
      </c>
      <c r="M6794" s="485">
        <v>0</v>
      </c>
      <c r="N6794" s="485">
        <v>150</v>
      </c>
      <c r="O6794" s="217">
        <f t="shared" si="103"/>
        <v>67738.76999999932</v>
      </c>
    </row>
    <row r="6795" spans="1:15" ht="22.05" hidden="1" customHeight="1" x14ac:dyDescent="0.2">
      <c r="A6795" s="227">
        <v>45970</v>
      </c>
      <c r="B6795" s="20" t="s">
        <v>185</v>
      </c>
      <c r="C6795" s="28">
        <v>59330</v>
      </c>
      <c r="E6795" s="25" t="s">
        <v>2822</v>
      </c>
      <c r="F6795" s="20" t="s">
        <v>79</v>
      </c>
      <c r="H6795" s="23" t="s">
        <v>22</v>
      </c>
      <c r="I6795" s="28" t="s">
        <v>55</v>
      </c>
      <c r="J6795" s="23" t="s">
        <v>73</v>
      </c>
      <c r="K6795" s="156" t="s">
        <v>140</v>
      </c>
      <c r="M6795" s="485">
        <v>0</v>
      </c>
      <c r="N6795" s="485">
        <v>1500</v>
      </c>
      <c r="O6795" s="217">
        <f t="shared" si="103"/>
        <v>66238.76999999932</v>
      </c>
    </row>
    <row r="6796" spans="1:15" ht="22.05" hidden="1" customHeight="1" x14ac:dyDescent="0.2">
      <c r="A6796" s="227">
        <v>45970</v>
      </c>
      <c r="B6796" s="20" t="s">
        <v>185</v>
      </c>
      <c r="C6796" s="28">
        <v>59331</v>
      </c>
      <c r="E6796" s="25" t="s">
        <v>7457</v>
      </c>
      <c r="F6796" s="20" t="s">
        <v>79</v>
      </c>
      <c r="H6796" s="23" t="s">
        <v>22</v>
      </c>
      <c r="I6796" s="28" t="s">
        <v>103</v>
      </c>
      <c r="J6796" s="23" t="s">
        <v>219</v>
      </c>
      <c r="K6796" s="156" t="s">
        <v>1404</v>
      </c>
      <c r="M6796" s="485">
        <v>0</v>
      </c>
      <c r="N6796" s="485">
        <v>160</v>
      </c>
      <c r="O6796" s="217">
        <f t="shared" si="103"/>
        <v>66078.76999999932</v>
      </c>
    </row>
    <row r="6797" spans="1:15" ht="22.05" hidden="1" customHeight="1" x14ac:dyDescent="0.2">
      <c r="A6797" s="227">
        <v>45970</v>
      </c>
      <c r="B6797" s="20" t="s">
        <v>185</v>
      </c>
      <c r="C6797" s="28">
        <v>59332</v>
      </c>
      <c r="E6797" s="25" t="s">
        <v>7458</v>
      </c>
      <c r="F6797" s="20" t="s">
        <v>79</v>
      </c>
      <c r="H6797" s="23" t="s">
        <v>22</v>
      </c>
      <c r="I6797" s="28" t="s">
        <v>54</v>
      </c>
      <c r="J6797" s="23" t="s">
        <v>63</v>
      </c>
      <c r="K6797" s="156" t="s">
        <v>141</v>
      </c>
      <c r="M6797" s="485">
        <v>0</v>
      </c>
      <c r="N6797" s="485">
        <v>3000</v>
      </c>
      <c r="O6797" s="217">
        <f t="shared" si="103"/>
        <v>63078.76999999932</v>
      </c>
    </row>
    <row r="6798" spans="1:15" ht="22.05" hidden="1" customHeight="1" x14ac:dyDescent="0.2">
      <c r="A6798" s="227">
        <v>45970</v>
      </c>
      <c r="B6798" s="20" t="s">
        <v>185</v>
      </c>
      <c r="C6798" s="28">
        <v>59333</v>
      </c>
      <c r="E6798" s="25" t="s">
        <v>7459</v>
      </c>
      <c r="F6798" s="20" t="s">
        <v>79</v>
      </c>
      <c r="H6798" s="23" t="s">
        <v>22</v>
      </c>
      <c r="I6798" s="28" t="s">
        <v>55</v>
      </c>
      <c r="J6798" s="23" t="s">
        <v>261</v>
      </c>
      <c r="K6798" s="156" t="s">
        <v>1493</v>
      </c>
      <c r="M6798" s="485">
        <v>0</v>
      </c>
      <c r="N6798" s="485">
        <v>6000</v>
      </c>
      <c r="O6798" s="217">
        <f t="shared" si="103"/>
        <v>57078.76999999932</v>
      </c>
    </row>
    <row r="6799" spans="1:15" ht="22.05" hidden="1" customHeight="1" x14ac:dyDescent="0.2">
      <c r="A6799" s="227">
        <v>45970</v>
      </c>
      <c r="B6799" s="20" t="s">
        <v>185</v>
      </c>
      <c r="C6799" s="28">
        <v>59334</v>
      </c>
      <c r="E6799" s="25" t="s">
        <v>7460</v>
      </c>
      <c r="F6799" s="20" t="s">
        <v>79</v>
      </c>
      <c r="H6799" s="23" t="s">
        <v>22</v>
      </c>
      <c r="I6799" s="28" t="s">
        <v>55</v>
      </c>
      <c r="J6799" s="23" t="s">
        <v>73</v>
      </c>
      <c r="K6799" s="156" t="s">
        <v>7461</v>
      </c>
      <c r="M6799" s="485">
        <v>0</v>
      </c>
      <c r="N6799" s="485">
        <v>10406</v>
      </c>
      <c r="O6799" s="217">
        <f t="shared" si="103"/>
        <v>46672.76999999932</v>
      </c>
    </row>
    <row r="6800" spans="1:15" ht="22.05" hidden="1" customHeight="1" x14ac:dyDescent="0.2">
      <c r="A6800" s="227">
        <v>45970</v>
      </c>
      <c r="B6800" s="20" t="s">
        <v>185</v>
      </c>
      <c r="C6800" s="28">
        <v>59335</v>
      </c>
      <c r="E6800" s="25" t="s">
        <v>151</v>
      </c>
      <c r="F6800" s="20" t="s">
        <v>79</v>
      </c>
      <c r="H6800" s="23" t="s">
        <v>22</v>
      </c>
      <c r="I6800" s="28" t="s">
        <v>53</v>
      </c>
      <c r="J6800" s="23" t="s">
        <v>112</v>
      </c>
      <c r="K6800" s="156" t="s">
        <v>413</v>
      </c>
      <c r="M6800" s="485">
        <v>0</v>
      </c>
      <c r="N6800" s="485">
        <v>580</v>
      </c>
      <c r="O6800" s="217">
        <f t="shared" si="103"/>
        <v>46092.76999999932</v>
      </c>
    </row>
    <row r="6801" spans="1:15" ht="22.05" hidden="1" customHeight="1" x14ac:dyDescent="0.2">
      <c r="A6801" s="227">
        <v>45971</v>
      </c>
      <c r="B6801" s="20" t="s">
        <v>185</v>
      </c>
      <c r="C6801" s="28">
        <v>59338</v>
      </c>
      <c r="E6801" s="25" t="s">
        <v>143</v>
      </c>
      <c r="F6801" s="20" t="s">
        <v>79</v>
      </c>
      <c r="H6801" s="23" t="s">
        <v>22</v>
      </c>
      <c r="I6801" s="28" t="s">
        <v>53</v>
      </c>
      <c r="J6801" s="23" t="s">
        <v>112</v>
      </c>
      <c r="K6801" s="156" t="s">
        <v>144</v>
      </c>
      <c r="M6801" s="485">
        <v>0</v>
      </c>
      <c r="N6801" s="485">
        <v>10750</v>
      </c>
      <c r="O6801" s="217">
        <f t="shared" si="103"/>
        <v>35342.76999999932</v>
      </c>
    </row>
    <row r="6802" spans="1:15" ht="22.05" hidden="1" customHeight="1" x14ac:dyDescent="0.2">
      <c r="A6802" s="227">
        <v>45971</v>
      </c>
      <c r="B6802" s="20" t="s">
        <v>185</v>
      </c>
      <c r="C6802" s="28">
        <v>59339</v>
      </c>
      <c r="E6802" s="25" t="s">
        <v>7462</v>
      </c>
      <c r="F6802" s="20" t="s">
        <v>79</v>
      </c>
      <c r="H6802" s="23" t="s">
        <v>22</v>
      </c>
      <c r="I6802" s="28" t="s">
        <v>103</v>
      </c>
      <c r="J6802" s="23" t="s">
        <v>92</v>
      </c>
      <c r="K6802" s="156" t="s">
        <v>5605</v>
      </c>
      <c r="M6802" s="485">
        <v>0</v>
      </c>
      <c r="N6802" s="485">
        <v>8000</v>
      </c>
      <c r="O6802" s="217">
        <f t="shared" si="103"/>
        <v>27342.76999999932</v>
      </c>
    </row>
    <row r="6803" spans="1:15" ht="22.05" hidden="1" customHeight="1" x14ac:dyDescent="0.2">
      <c r="A6803" s="227">
        <v>45971</v>
      </c>
      <c r="B6803" s="20" t="s">
        <v>185</v>
      </c>
      <c r="C6803" s="28">
        <v>59340</v>
      </c>
      <c r="E6803" s="25" t="s">
        <v>152</v>
      </c>
      <c r="F6803" s="20" t="s">
        <v>79</v>
      </c>
      <c r="H6803" s="23" t="s">
        <v>22</v>
      </c>
      <c r="I6803" s="28" t="s">
        <v>53</v>
      </c>
      <c r="J6803" s="23" t="s">
        <v>113</v>
      </c>
      <c r="K6803" s="156" t="s">
        <v>163</v>
      </c>
      <c r="M6803" s="485">
        <v>0</v>
      </c>
      <c r="N6803" s="485">
        <v>3600</v>
      </c>
      <c r="O6803" s="217">
        <f t="shared" si="103"/>
        <v>23742.76999999932</v>
      </c>
    </row>
    <row r="6804" spans="1:15" ht="22.05" hidden="1" customHeight="1" x14ac:dyDescent="0.2">
      <c r="A6804" s="227">
        <v>45971</v>
      </c>
      <c r="B6804" s="20" t="s">
        <v>185</v>
      </c>
      <c r="C6804" s="28">
        <v>59341</v>
      </c>
      <c r="E6804" s="25" t="s">
        <v>7463</v>
      </c>
      <c r="F6804" s="20" t="s">
        <v>79</v>
      </c>
      <c r="H6804" s="23" t="s">
        <v>22</v>
      </c>
      <c r="I6804" s="28" t="s">
        <v>54</v>
      </c>
      <c r="J6804" s="23" t="s">
        <v>61</v>
      </c>
      <c r="K6804" s="156" t="s">
        <v>445</v>
      </c>
      <c r="M6804" s="485">
        <v>0</v>
      </c>
      <c r="N6804" s="485">
        <v>8200</v>
      </c>
      <c r="O6804" s="217">
        <f t="shared" si="103"/>
        <v>15542.76999999932</v>
      </c>
    </row>
    <row r="6805" spans="1:15" ht="22.05" hidden="1" customHeight="1" x14ac:dyDescent="0.2">
      <c r="A6805" s="227">
        <v>45971</v>
      </c>
      <c r="B6805" s="20" t="s">
        <v>185</v>
      </c>
      <c r="C6805" s="28">
        <v>59342</v>
      </c>
      <c r="E6805" s="25" t="s">
        <v>7464</v>
      </c>
      <c r="F6805" s="20" t="s">
        <v>79</v>
      </c>
      <c r="H6805" s="23" t="s">
        <v>22</v>
      </c>
      <c r="I6805" s="28" t="s">
        <v>54</v>
      </c>
      <c r="J6805" s="23" t="s">
        <v>61</v>
      </c>
      <c r="K6805" s="156" t="s">
        <v>445</v>
      </c>
      <c r="M6805" s="485">
        <v>0</v>
      </c>
      <c r="N6805" s="485">
        <v>2000</v>
      </c>
      <c r="O6805" s="217">
        <f t="shared" si="103"/>
        <v>13542.76999999932</v>
      </c>
    </row>
    <row r="6806" spans="1:15" ht="22.05" hidden="1" customHeight="1" x14ac:dyDescent="0.2">
      <c r="A6806" s="227">
        <v>45971</v>
      </c>
      <c r="B6806" s="20" t="s">
        <v>185</v>
      </c>
      <c r="C6806" s="28">
        <v>59343</v>
      </c>
      <c r="E6806" s="25" t="s">
        <v>7465</v>
      </c>
      <c r="F6806" s="20" t="s">
        <v>79</v>
      </c>
      <c r="H6806" s="23" t="s">
        <v>22</v>
      </c>
      <c r="I6806" s="28" t="s">
        <v>103</v>
      </c>
      <c r="J6806" s="23" t="s">
        <v>92</v>
      </c>
      <c r="K6806" s="156" t="s">
        <v>465</v>
      </c>
      <c r="M6806" s="485">
        <v>0</v>
      </c>
      <c r="N6806" s="485">
        <v>7600</v>
      </c>
      <c r="O6806" s="217">
        <f t="shared" si="103"/>
        <v>5942.7699999993201</v>
      </c>
    </row>
    <row r="6807" spans="1:15" ht="22.05" hidden="1" customHeight="1" x14ac:dyDescent="0.2">
      <c r="A6807" s="227">
        <v>45971</v>
      </c>
      <c r="B6807" s="20" t="s">
        <v>185</v>
      </c>
      <c r="C6807" s="28">
        <v>59344</v>
      </c>
      <c r="E6807" s="25" t="s">
        <v>7466</v>
      </c>
      <c r="F6807" s="20" t="s">
        <v>79</v>
      </c>
      <c r="H6807" s="23" t="s">
        <v>21</v>
      </c>
      <c r="I6807" s="28" t="s">
        <v>81</v>
      </c>
      <c r="J6807" s="23" t="s">
        <v>167</v>
      </c>
      <c r="M6807" s="485">
        <v>50000</v>
      </c>
      <c r="N6807" s="485">
        <v>0</v>
      </c>
      <c r="O6807" s="217">
        <f t="shared" ref="O6807:O6871" si="104">O6806+M6807-N6807</f>
        <v>55942.76999999932</v>
      </c>
    </row>
    <row r="6808" spans="1:15" ht="22.05" hidden="1" customHeight="1" x14ac:dyDescent="0.2">
      <c r="A6808" s="227">
        <v>45971</v>
      </c>
      <c r="B6808" s="20" t="s">
        <v>185</v>
      </c>
      <c r="C6808" s="28">
        <v>59345</v>
      </c>
      <c r="E6808" s="25" t="s">
        <v>7467</v>
      </c>
      <c r="F6808" s="20" t="s">
        <v>79</v>
      </c>
      <c r="H6808" s="23" t="s">
        <v>22</v>
      </c>
      <c r="I6808" s="28" t="s">
        <v>103</v>
      </c>
      <c r="J6808" s="23" t="s">
        <v>102</v>
      </c>
      <c r="K6808" s="156" t="s">
        <v>4567</v>
      </c>
      <c r="M6808" s="485">
        <v>0</v>
      </c>
      <c r="N6808" s="485">
        <v>1500</v>
      </c>
      <c r="O6808" s="217">
        <f t="shared" si="104"/>
        <v>54442.76999999932</v>
      </c>
    </row>
    <row r="6809" spans="1:15" ht="22.05" hidden="1" customHeight="1" x14ac:dyDescent="0.2">
      <c r="A6809" s="227">
        <v>45971</v>
      </c>
      <c r="B6809" s="20" t="s">
        <v>185</v>
      </c>
      <c r="C6809" s="28">
        <v>59346</v>
      </c>
      <c r="E6809" s="25" t="s">
        <v>7468</v>
      </c>
      <c r="F6809" s="20" t="s">
        <v>79</v>
      </c>
      <c r="H6809" s="23" t="s">
        <v>22</v>
      </c>
      <c r="I6809" s="28" t="s">
        <v>56</v>
      </c>
      <c r="J6809" s="23" t="s">
        <v>212</v>
      </c>
      <c r="K6809" s="156" t="s">
        <v>413</v>
      </c>
      <c r="M6809" s="485">
        <v>0</v>
      </c>
      <c r="N6809" s="485">
        <v>1500</v>
      </c>
      <c r="O6809" s="217">
        <f t="shared" si="104"/>
        <v>52942.76999999932</v>
      </c>
    </row>
    <row r="6810" spans="1:15" ht="22.05" hidden="1" customHeight="1" x14ac:dyDescent="0.2">
      <c r="A6810" s="227">
        <v>45971</v>
      </c>
      <c r="B6810" s="20" t="s">
        <v>185</v>
      </c>
      <c r="C6810" s="28">
        <v>59347</v>
      </c>
      <c r="E6810" s="25" t="s">
        <v>1823</v>
      </c>
      <c r="F6810" s="20" t="s">
        <v>79</v>
      </c>
      <c r="H6810" s="23" t="s">
        <v>22</v>
      </c>
      <c r="I6810" s="28" t="s">
        <v>103</v>
      </c>
      <c r="J6810" s="23" t="s">
        <v>95</v>
      </c>
      <c r="K6810" s="156" t="s">
        <v>134</v>
      </c>
      <c r="M6810" s="485">
        <v>0</v>
      </c>
      <c r="N6810" s="485">
        <v>85</v>
      </c>
      <c r="O6810" s="217">
        <f t="shared" si="104"/>
        <v>52857.76999999932</v>
      </c>
    </row>
    <row r="6811" spans="1:15" ht="22.05" hidden="1" customHeight="1" x14ac:dyDescent="0.2">
      <c r="A6811" s="227">
        <v>45972</v>
      </c>
      <c r="B6811" s="20" t="s">
        <v>185</v>
      </c>
      <c r="C6811" s="28">
        <v>59349</v>
      </c>
      <c r="E6811" s="25" t="s">
        <v>7469</v>
      </c>
      <c r="F6811" s="20" t="s">
        <v>79</v>
      </c>
      <c r="H6811" s="23" t="s">
        <v>22</v>
      </c>
      <c r="I6811" s="28" t="s">
        <v>103</v>
      </c>
      <c r="J6811" s="23" t="s">
        <v>95</v>
      </c>
      <c r="K6811" s="156" t="s">
        <v>2968</v>
      </c>
      <c r="M6811" s="485">
        <v>0</v>
      </c>
      <c r="N6811" s="485">
        <v>840</v>
      </c>
      <c r="O6811" s="217">
        <f t="shared" si="104"/>
        <v>52017.76999999932</v>
      </c>
    </row>
    <row r="6812" spans="1:15" ht="22.05" hidden="1" customHeight="1" x14ac:dyDescent="0.2">
      <c r="A6812" s="227">
        <v>45972</v>
      </c>
      <c r="B6812" s="20" t="s">
        <v>185</v>
      </c>
      <c r="C6812" s="28">
        <v>59350</v>
      </c>
      <c r="E6812" s="25" t="s">
        <v>7470</v>
      </c>
      <c r="F6812" s="20" t="s">
        <v>79</v>
      </c>
      <c r="H6812" s="23" t="s">
        <v>22</v>
      </c>
      <c r="I6812" s="28" t="s">
        <v>54</v>
      </c>
      <c r="J6812" s="23" t="s">
        <v>41</v>
      </c>
      <c r="K6812" s="156" t="s">
        <v>210</v>
      </c>
      <c r="M6812" s="485">
        <v>0</v>
      </c>
      <c r="N6812" s="485">
        <v>420</v>
      </c>
      <c r="O6812" s="217">
        <f t="shared" si="104"/>
        <v>51597.76999999932</v>
      </c>
    </row>
    <row r="6813" spans="1:15" ht="22.05" hidden="1" customHeight="1" x14ac:dyDescent="0.2">
      <c r="A6813" s="227">
        <v>45972</v>
      </c>
      <c r="B6813" s="20" t="s">
        <v>185</v>
      </c>
      <c r="C6813" s="28">
        <v>59351</v>
      </c>
      <c r="E6813" s="25" t="s">
        <v>7471</v>
      </c>
      <c r="F6813" s="20" t="s">
        <v>79</v>
      </c>
      <c r="H6813" s="23" t="s">
        <v>22</v>
      </c>
      <c r="I6813" s="28" t="s">
        <v>54</v>
      </c>
      <c r="J6813" s="23" t="s">
        <v>63</v>
      </c>
      <c r="K6813" s="156" t="s">
        <v>235</v>
      </c>
      <c r="M6813" s="485">
        <v>0</v>
      </c>
      <c r="N6813" s="485">
        <v>500</v>
      </c>
      <c r="O6813" s="217">
        <f t="shared" si="104"/>
        <v>51097.76999999932</v>
      </c>
    </row>
    <row r="6814" spans="1:15" ht="22.05" hidden="1" customHeight="1" x14ac:dyDescent="0.2">
      <c r="A6814" s="227">
        <v>45972</v>
      </c>
      <c r="B6814" s="20" t="s">
        <v>185</v>
      </c>
      <c r="C6814" s="28">
        <v>59352</v>
      </c>
      <c r="E6814" s="25" t="s">
        <v>7472</v>
      </c>
      <c r="F6814" s="20" t="s">
        <v>79</v>
      </c>
      <c r="H6814" s="23" t="s">
        <v>22</v>
      </c>
      <c r="I6814" s="28" t="s">
        <v>54</v>
      </c>
      <c r="J6814" s="23" t="s">
        <v>41</v>
      </c>
      <c r="K6814" s="156" t="s">
        <v>134</v>
      </c>
      <c r="M6814" s="485">
        <v>0</v>
      </c>
      <c r="N6814" s="485">
        <v>2200</v>
      </c>
      <c r="O6814" s="217">
        <f t="shared" si="104"/>
        <v>48897.76999999932</v>
      </c>
    </row>
    <row r="6815" spans="1:15" ht="22.05" hidden="1" customHeight="1" x14ac:dyDescent="0.2">
      <c r="A6815" s="227">
        <v>45972</v>
      </c>
      <c r="B6815" s="20" t="s">
        <v>185</v>
      </c>
      <c r="C6815" s="28">
        <v>59353</v>
      </c>
      <c r="E6815" s="25" t="s">
        <v>154</v>
      </c>
      <c r="F6815" s="20" t="s">
        <v>79</v>
      </c>
      <c r="H6815" s="23" t="s">
        <v>22</v>
      </c>
      <c r="I6815" s="28" t="s">
        <v>103</v>
      </c>
      <c r="J6815" s="23" t="s">
        <v>219</v>
      </c>
      <c r="K6815" s="156" t="s">
        <v>266</v>
      </c>
      <c r="M6815" s="485">
        <v>0</v>
      </c>
      <c r="N6815" s="485">
        <v>240</v>
      </c>
      <c r="O6815" s="217">
        <f t="shared" si="104"/>
        <v>48657.76999999932</v>
      </c>
    </row>
    <row r="6816" spans="1:15" ht="22.05" hidden="1" customHeight="1" x14ac:dyDescent="0.2">
      <c r="A6816" s="227">
        <v>45972</v>
      </c>
      <c r="B6816" s="20" t="s">
        <v>185</v>
      </c>
      <c r="C6816" s="28">
        <v>59354</v>
      </c>
      <c r="E6816" s="25" t="s">
        <v>7473</v>
      </c>
      <c r="F6816" s="20" t="s">
        <v>79</v>
      </c>
      <c r="H6816" s="23" t="s">
        <v>21</v>
      </c>
      <c r="I6816" s="28" t="s">
        <v>81</v>
      </c>
      <c r="J6816" s="23" t="s">
        <v>176</v>
      </c>
      <c r="M6816" s="485">
        <v>400000</v>
      </c>
      <c r="N6816" s="485">
        <v>0</v>
      </c>
      <c r="O6816" s="217">
        <f t="shared" si="104"/>
        <v>448657.76999999932</v>
      </c>
    </row>
    <row r="6817" spans="1:15" ht="22.05" hidden="1" customHeight="1" x14ac:dyDescent="0.2">
      <c r="A6817" s="227">
        <v>45972</v>
      </c>
      <c r="B6817" s="20" t="s">
        <v>185</v>
      </c>
      <c r="C6817" s="28">
        <v>59355</v>
      </c>
      <c r="E6817" s="25" t="s">
        <v>7474</v>
      </c>
      <c r="F6817" s="20" t="s">
        <v>79</v>
      </c>
      <c r="H6817" s="23" t="s">
        <v>21</v>
      </c>
      <c r="I6817" s="28" t="s">
        <v>81</v>
      </c>
      <c r="J6817" s="23" t="s">
        <v>175</v>
      </c>
      <c r="M6817" s="485">
        <v>400000</v>
      </c>
      <c r="N6817" s="485">
        <v>0</v>
      </c>
      <c r="O6817" s="217">
        <f t="shared" si="104"/>
        <v>848657.76999999932</v>
      </c>
    </row>
    <row r="6818" spans="1:15" ht="22.05" hidden="1" customHeight="1" x14ac:dyDescent="0.2">
      <c r="A6818" s="227">
        <v>45972</v>
      </c>
      <c r="B6818" s="20" t="s">
        <v>185</v>
      </c>
      <c r="C6818" s="28">
        <v>59356</v>
      </c>
      <c r="E6818" s="25" t="s">
        <v>7475</v>
      </c>
      <c r="F6818" s="20" t="s">
        <v>79</v>
      </c>
      <c r="H6818" s="23" t="s">
        <v>21</v>
      </c>
      <c r="I6818" s="28" t="s">
        <v>81</v>
      </c>
      <c r="J6818" s="23" t="s">
        <v>177</v>
      </c>
      <c r="M6818" s="485">
        <v>200000</v>
      </c>
      <c r="N6818" s="485">
        <v>0</v>
      </c>
      <c r="O6818" s="217">
        <f t="shared" si="104"/>
        <v>1048657.7699999993</v>
      </c>
    </row>
    <row r="6819" spans="1:15" ht="22.05" hidden="1" customHeight="1" x14ac:dyDescent="0.2">
      <c r="A6819" s="227">
        <v>45972</v>
      </c>
      <c r="B6819" s="20" t="s">
        <v>185</v>
      </c>
      <c r="C6819" s="28">
        <v>59357</v>
      </c>
      <c r="E6819" s="25" t="s">
        <v>7476</v>
      </c>
      <c r="F6819" s="20" t="s">
        <v>79</v>
      </c>
      <c r="H6819" s="23" t="s">
        <v>22</v>
      </c>
      <c r="I6819" s="28" t="s">
        <v>29</v>
      </c>
      <c r="J6819" s="23" t="s">
        <v>84</v>
      </c>
      <c r="K6819" s="156" t="s">
        <v>621</v>
      </c>
      <c r="L6819" s="485">
        <v>450000</v>
      </c>
      <c r="M6819" s="485">
        <v>0</v>
      </c>
      <c r="N6819" s="485">
        <v>400000</v>
      </c>
      <c r="O6819" s="217">
        <f t="shared" si="104"/>
        <v>648657.76999999932</v>
      </c>
    </row>
    <row r="6820" spans="1:15" ht="22.05" hidden="1" customHeight="1" x14ac:dyDescent="0.2">
      <c r="A6820" s="227">
        <v>45972</v>
      </c>
      <c r="B6820" s="20" t="s">
        <v>185</v>
      </c>
      <c r="C6820" s="28">
        <v>59357</v>
      </c>
      <c r="E6820" s="25" t="s">
        <v>7476</v>
      </c>
      <c r="F6820" s="20" t="s">
        <v>79</v>
      </c>
      <c r="H6820" s="23" t="s">
        <v>22</v>
      </c>
      <c r="I6820" s="28" t="s">
        <v>54</v>
      </c>
      <c r="J6820" s="23" t="s">
        <v>61</v>
      </c>
      <c r="K6820" s="156" t="s">
        <v>621</v>
      </c>
      <c r="L6820" s="485">
        <v>450000</v>
      </c>
      <c r="M6820" s="485">
        <v>0</v>
      </c>
      <c r="N6820" s="485">
        <v>50000</v>
      </c>
      <c r="O6820" s="217">
        <f t="shared" si="104"/>
        <v>598657.76999999932</v>
      </c>
    </row>
    <row r="6821" spans="1:15" ht="22.05" hidden="1" customHeight="1" x14ac:dyDescent="0.2">
      <c r="A6821" s="227">
        <v>45972</v>
      </c>
      <c r="B6821" s="20" t="s">
        <v>185</v>
      </c>
      <c r="C6821" s="28">
        <v>59358</v>
      </c>
      <c r="E6821" s="25" t="s">
        <v>2846</v>
      </c>
      <c r="F6821" s="20" t="s">
        <v>79</v>
      </c>
      <c r="H6821" s="23" t="s">
        <v>22</v>
      </c>
      <c r="I6821" s="28" t="s">
        <v>103</v>
      </c>
      <c r="J6821" s="23" t="s">
        <v>95</v>
      </c>
      <c r="K6821" s="156" t="s">
        <v>210</v>
      </c>
      <c r="M6821" s="485">
        <v>0</v>
      </c>
      <c r="N6821" s="485">
        <v>300</v>
      </c>
      <c r="O6821" s="217">
        <f t="shared" si="104"/>
        <v>598357.76999999932</v>
      </c>
    </row>
    <row r="6822" spans="1:15" ht="22.05" hidden="1" customHeight="1" x14ac:dyDescent="0.2">
      <c r="A6822" s="227">
        <v>45972</v>
      </c>
      <c r="B6822" s="20" t="s">
        <v>185</v>
      </c>
      <c r="C6822" s="28">
        <v>59359</v>
      </c>
      <c r="E6822" s="25" t="s">
        <v>7477</v>
      </c>
      <c r="F6822" s="20" t="s">
        <v>79</v>
      </c>
      <c r="H6822" s="23" t="s">
        <v>22</v>
      </c>
      <c r="I6822" s="28" t="s">
        <v>103</v>
      </c>
      <c r="J6822" s="23" t="s">
        <v>92</v>
      </c>
      <c r="K6822" s="156" t="s">
        <v>5866</v>
      </c>
      <c r="M6822" s="485">
        <v>0</v>
      </c>
      <c r="N6822" s="485">
        <v>400</v>
      </c>
      <c r="O6822" s="217">
        <f t="shared" si="104"/>
        <v>597957.76999999932</v>
      </c>
    </row>
    <row r="6823" spans="1:15" ht="22.05" hidden="1" customHeight="1" x14ac:dyDescent="0.2">
      <c r="A6823" s="227">
        <v>45972</v>
      </c>
      <c r="B6823" s="20" t="s">
        <v>185</v>
      </c>
      <c r="C6823" s="28">
        <v>59360</v>
      </c>
      <c r="E6823" s="25" t="s">
        <v>143</v>
      </c>
      <c r="F6823" s="20" t="s">
        <v>79</v>
      </c>
      <c r="H6823" s="23" t="s">
        <v>22</v>
      </c>
      <c r="I6823" s="28" t="s">
        <v>53</v>
      </c>
      <c r="J6823" s="23" t="s">
        <v>112</v>
      </c>
      <c r="K6823" s="156" t="s">
        <v>144</v>
      </c>
      <c r="M6823" s="485">
        <v>0</v>
      </c>
      <c r="N6823" s="485">
        <v>10850</v>
      </c>
      <c r="O6823" s="217">
        <f t="shared" si="104"/>
        <v>587107.76999999932</v>
      </c>
    </row>
    <row r="6824" spans="1:15" ht="22.05" hidden="1" customHeight="1" x14ac:dyDescent="0.2">
      <c r="A6824" s="227">
        <v>45972</v>
      </c>
      <c r="B6824" s="20" t="s">
        <v>185</v>
      </c>
      <c r="C6824" s="28">
        <v>59361</v>
      </c>
      <c r="E6824" s="25" t="s">
        <v>3767</v>
      </c>
      <c r="F6824" s="20" t="s">
        <v>79</v>
      </c>
      <c r="H6824" s="23" t="s">
        <v>22</v>
      </c>
      <c r="I6824" s="28" t="s">
        <v>103</v>
      </c>
      <c r="J6824" s="23" t="s">
        <v>219</v>
      </c>
      <c r="K6824" s="156" t="s">
        <v>266</v>
      </c>
      <c r="M6824" s="485">
        <v>0</v>
      </c>
      <c r="N6824" s="485">
        <v>120</v>
      </c>
      <c r="O6824" s="217">
        <f t="shared" si="104"/>
        <v>586987.76999999932</v>
      </c>
    </row>
    <row r="6825" spans="1:15" ht="22.05" hidden="1" customHeight="1" x14ac:dyDescent="0.2">
      <c r="A6825" s="227">
        <v>45972</v>
      </c>
      <c r="B6825" s="20" t="s">
        <v>185</v>
      </c>
      <c r="C6825" s="28">
        <v>59362</v>
      </c>
      <c r="E6825" s="25" t="s">
        <v>1506</v>
      </c>
      <c r="F6825" s="20" t="s">
        <v>79</v>
      </c>
      <c r="H6825" s="23" t="s">
        <v>22</v>
      </c>
      <c r="I6825" s="28" t="s">
        <v>53</v>
      </c>
      <c r="J6825" s="23" t="s">
        <v>113</v>
      </c>
      <c r="K6825" s="156" t="s">
        <v>7484</v>
      </c>
      <c r="M6825" s="485">
        <v>0</v>
      </c>
      <c r="N6825" s="485">
        <v>300</v>
      </c>
      <c r="O6825" s="217">
        <f t="shared" si="104"/>
        <v>586687.76999999932</v>
      </c>
    </row>
    <row r="6826" spans="1:15" ht="22.05" hidden="1" customHeight="1" x14ac:dyDescent="0.2">
      <c r="A6826" s="227">
        <v>45972</v>
      </c>
      <c r="B6826" s="20" t="s">
        <v>185</v>
      </c>
      <c r="C6826" s="28">
        <v>59363</v>
      </c>
      <c r="E6826" s="25" t="s">
        <v>7478</v>
      </c>
      <c r="F6826" s="20" t="s">
        <v>79</v>
      </c>
      <c r="H6826" s="23" t="s">
        <v>22</v>
      </c>
      <c r="I6826" s="28" t="s">
        <v>103</v>
      </c>
      <c r="J6826" s="23" t="s">
        <v>60</v>
      </c>
      <c r="K6826" s="156" t="s">
        <v>135</v>
      </c>
      <c r="M6826" s="485">
        <v>0</v>
      </c>
      <c r="N6826" s="485">
        <v>650</v>
      </c>
      <c r="O6826" s="217">
        <f t="shared" si="104"/>
        <v>586037.76999999932</v>
      </c>
    </row>
    <row r="6827" spans="1:15" ht="22.05" hidden="1" customHeight="1" x14ac:dyDescent="0.2">
      <c r="A6827" s="227">
        <v>45972</v>
      </c>
      <c r="B6827" s="20" t="s">
        <v>185</v>
      </c>
      <c r="C6827" s="28">
        <v>59364</v>
      </c>
      <c r="E6827" s="25" t="s">
        <v>29</v>
      </c>
      <c r="F6827" s="20" t="s">
        <v>79</v>
      </c>
      <c r="H6827" s="23" t="s">
        <v>22</v>
      </c>
      <c r="I6827" s="28" t="s">
        <v>53</v>
      </c>
      <c r="J6827" s="23" t="s">
        <v>113</v>
      </c>
      <c r="K6827" s="156" t="s">
        <v>7485</v>
      </c>
      <c r="M6827" s="485">
        <v>0</v>
      </c>
      <c r="N6827" s="485">
        <v>400</v>
      </c>
      <c r="O6827" s="217">
        <f t="shared" si="104"/>
        <v>585637.76999999932</v>
      </c>
    </row>
    <row r="6828" spans="1:15" ht="22.05" hidden="1" customHeight="1" x14ac:dyDescent="0.2">
      <c r="A6828" s="227">
        <v>45972</v>
      </c>
      <c r="B6828" s="20" t="s">
        <v>185</v>
      </c>
      <c r="C6828" s="28">
        <v>59365</v>
      </c>
      <c r="E6828" s="25" t="s">
        <v>227</v>
      </c>
      <c r="F6828" s="20" t="s">
        <v>79</v>
      </c>
      <c r="H6828" s="23" t="s">
        <v>22</v>
      </c>
      <c r="I6828" s="28" t="s">
        <v>53</v>
      </c>
      <c r="J6828" s="23" t="s">
        <v>113</v>
      </c>
      <c r="K6828" s="156" t="s">
        <v>226</v>
      </c>
      <c r="M6828" s="485">
        <v>0</v>
      </c>
      <c r="N6828" s="485">
        <v>2500</v>
      </c>
      <c r="O6828" s="217">
        <f t="shared" si="104"/>
        <v>583137.76999999932</v>
      </c>
    </row>
    <row r="6829" spans="1:15" ht="22.05" hidden="1" customHeight="1" x14ac:dyDescent="0.2">
      <c r="A6829" s="227">
        <v>45972</v>
      </c>
      <c r="B6829" s="20" t="s">
        <v>185</v>
      </c>
      <c r="C6829" s="28">
        <v>59366</v>
      </c>
      <c r="E6829" s="25" t="s">
        <v>322</v>
      </c>
      <c r="F6829" s="20" t="s">
        <v>79</v>
      </c>
      <c r="H6829" s="23" t="s">
        <v>22</v>
      </c>
      <c r="I6829" s="28" t="s">
        <v>103</v>
      </c>
      <c r="J6829" s="23" t="s">
        <v>102</v>
      </c>
      <c r="K6829" s="156" t="s">
        <v>226</v>
      </c>
      <c r="M6829" s="485">
        <v>0</v>
      </c>
      <c r="N6829" s="485">
        <v>2000</v>
      </c>
      <c r="O6829" s="217">
        <f t="shared" si="104"/>
        <v>581137.76999999932</v>
      </c>
    </row>
    <row r="6830" spans="1:15" ht="22.05" hidden="1" customHeight="1" x14ac:dyDescent="0.2">
      <c r="A6830" s="227">
        <v>45972</v>
      </c>
      <c r="B6830" s="20" t="s">
        <v>185</v>
      </c>
      <c r="C6830" s="28">
        <v>59367</v>
      </c>
      <c r="E6830" s="25" t="s">
        <v>7479</v>
      </c>
      <c r="F6830" s="20" t="s">
        <v>79</v>
      </c>
      <c r="H6830" s="23" t="s">
        <v>22</v>
      </c>
      <c r="I6830" s="28" t="s">
        <v>103</v>
      </c>
      <c r="J6830" s="23" t="s">
        <v>95</v>
      </c>
      <c r="K6830" s="156" t="s">
        <v>134</v>
      </c>
      <c r="M6830" s="485">
        <v>0</v>
      </c>
      <c r="N6830" s="485">
        <v>54</v>
      </c>
      <c r="O6830" s="217">
        <f t="shared" si="104"/>
        <v>581083.76999999932</v>
      </c>
    </row>
    <row r="6831" spans="1:15" ht="22.05" hidden="1" customHeight="1" x14ac:dyDescent="0.2">
      <c r="A6831" s="227">
        <v>45972</v>
      </c>
      <c r="B6831" s="20" t="s">
        <v>185</v>
      </c>
      <c r="C6831" s="28">
        <v>59368</v>
      </c>
      <c r="E6831" s="25" t="s">
        <v>7480</v>
      </c>
      <c r="F6831" s="20" t="s">
        <v>79</v>
      </c>
      <c r="H6831" s="23" t="s">
        <v>22</v>
      </c>
      <c r="I6831" s="28" t="s">
        <v>103</v>
      </c>
      <c r="J6831" s="23" t="s">
        <v>92</v>
      </c>
      <c r="K6831" s="156" t="s">
        <v>2341</v>
      </c>
      <c r="M6831" s="485">
        <v>0</v>
      </c>
      <c r="N6831" s="485">
        <v>350</v>
      </c>
      <c r="O6831" s="217">
        <f t="shared" si="104"/>
        <v>580733.76999999932</v>
      </c>
    </row>
    <row r="6832" spans="1:15" ht="22.05" hidden="1" customHeight="1" x14ac:dyDescent="0.2">
      <c r="A6832" s="227">
        <v>45972</v>
      </c>
      <c r="B6832" s="20" t="s">
        <v>185</v>
      </c>
      <c r="C6832" s="28">
        <v>59369</v>
      </c>
      <c r="E6832" s="25" t="s">
        <v>7481</v>
      </c>
      <c r="F6832" s="20" t="s">
        <v>79</v>
      </c>
      <c r="H6832" s="23" t="s">
        <v>22</v>
      </c>
      <c r="I6832" s="28" t="s">
        <v>54</v>
      </c>
      <c r="J6832" s="23" t="s">
        <v>41</v>
      </c>
      <c r="K6832" s="156" t="s">
        <v>465</v>
      </c>
      <c r="M6832" s="485">
        <v>0</v>
      </c>
      <c r="N6832" s="485">
        <v>16300</v>
      </c>
      <c r="O6832" s="217">
        <f t="shared" si="104"/>
        <v>564433.76999999932</v>
      </c>
    </row>
    <row r="6833" spans="1:15" ht="22.05" hidden="1" customHeight="1" x14ac:dyDescent="0.2">
      <c r="A6833" s="227">
        <v>45972</v>
      </c>
      <c r="B6833" s="20" t="s">
        <v>185</v>
      </c>
      <c r="C6833" s="28">
        <v>59370</v>
      </c>
      <c r="E6833" s="25" t="s">
        <v>7482</v>
      </c>
      <c r="F6833" s="20" t="s">
        <v>79</v>
      </c>
      <c r="H6833" s="23" t="s">
        <v>22</v>
      </c>
      <c r="I6833" s="28" t="s">
        <v>103</v>
      </c>
      <c r="J6833" s="23" t="s">
        <v>92</v>
      </c>
      <c r="K6833" s="156" t="s">
        <v>205</v>
      </c>
      <c r="M6833" s="485">
        <v>0</v>
      </c>
      <c r="N6833" s="485">
        <v>10000</v>
      </c>
      <c r="O6833" s="217">
        <f t="shared" si="104"/>
        <v>554433.76999999932</v>
      </c>
    </row>
    <row r="6834" spans="1:15" ht="22.05" hidden="1" customHeight="1" x14ac:dyDescent="0.2">
      <c r="A6834" s="227">
        <v>45972</v>
      </c>
      <c r="B6834" s="20" t="s">
        <v>185</v>
      </c>
      <c r="C6834" s="28">
        <v>59371</v>
      </c>
      <c r="E6834" s="25" t="s">
        <v>7483</v>
      </c>
      <c r="F6834" s="20" t="s">
        <v>79</v>
      </c>
      <c r="H6834" s="23" t="s">
        <v>22</v>
      </c>
      <c r="I6834" s="28" t="s">
        <v>58</v>
      </c>
      <c r="J6834" s="23" t="s">
        <v>101</v>
      </c>
      <c r="K6834" s="156" t="s">
        <v>205</v>
      </c>
      <c r="M6834" s="485">
        <v>0</v>
      </c>
      <c r="N6834" s="485">
        <v>200000</v>
      </c>
      <c r="O6834" s="217">
        <f t="shared" si="104"/>
        <v>354433.76999999932</v>
      </c>
    </row>
    <row r="6835" spans="1:15" ht="22.05" hidden="1" customHeight="1" x14ac:dyDescent="0.2">
      <c r="A6835" s="227">
        <v>45972</v>
      </c>
      <c r="B6835" s="20" t="s">
        <v>185</v>
      </c>
      <c r="C6835" s="28">
        <v>59372</v>
      </c>
      <c r="E6835" s="25" t="s">
        <v>2232</v>
      </c>
      <c r="F6835" s="20" t="s">
        <v>79</v>
      </c>
      <c r="H6835" s="23" t="s">
        <v>21</v>
      </c>
      <c r="I6835" s="28" t="s">
        <v>28</v>
      </c>
      <c r="J6835" s="23" t="s">
        <v>199</v>
      </c>
      <c r="M6835" s="485">
        <v>63630</v>
      </c>
      <c r="N6835" s="485">
        <v>0</v>
      </c>
      <c r="O6835" s="217">
        <f t="shared" si="104"/>
        <v>418063.76999999932</v>
      </c>
    </row>
    <row r="6836" spans="1:15" ht="22.05" hidden="1" customHeight="1" x14ac:dyDescent="0.2">
      <c r="A6836" s="227">
        <v>45973</v>
      </c>
      <c r="B6836" s="20" t="s">
        <v>185</v>
      </c>
      <c r="C6836" s="28">
        <v>59374</v>
      </c>
      <c r="E6836" s="25" t="s">
        <v>7486</v>
      </c>
      <c r="F6836" s="20" t="s">
        <v>79</v>
      </c>
      <c r="H6836" s="23" t="s">
        <v>22</v>
      </c>
      <c r="I6836" s="28" t="s">
        <v>103</v>
      </c>
      <c r="J6836" s="23" t="s">
        <v>189</v>
      </c>
      <c r="K6836" s="156" t="s">
        <v>7494</v>
      </c>
      <c r="M6836" s="485">
        <v>0</v>
      </c>
      <c r="N6836" s="485">
        <v>680</v>
      </c>
      <c r="O6836" s="217">
        <f t="shared" si="104"/>
        <v>417383.76999999932</v>
      </c>
    </row>
    <row r="6837" spans="1:15" ht="22.05" hidden="1" customHeight="1" x14ac:dyDescent="0.2">
      <c r="A6837" s="227">
        <v>45973</v>
      </c>
      <c r="B6837" s="20" t="s">
        <v>185</v>
      </c>
      <c r="C6837" s="28">
        <v>59375</v>
      </c>
      <c r="E6837" s="25" t="s">
        <v>7487</v>
      </c>
      <c r="F6837" s="20" t="s">
        <v>79</v>
      </c>
      <c r="H6837" s="23" t="s">
        <v>22</v>
      </c>
      <c r="I6837" s="28" t="s">
        <v>103</v>
      </c>
      <c r="J6837" s="23" t="s">
        <v>96</v>
      </c>
      <c r="K6837" s="156" t="s">
        <v>368</v>
      </c>
      <c r="M6837" s="485">
        <v>0</v>
      </c>
      <c r="N6837" s="485">
        <v>1220</v>
      </c>
      <c r="O6837" s="217">
        <f t="shared" si="104"/>
        <v>416163.76999999932</v>
      </c>
    </row>
    <row r="6838" spans="1:15" ht="22.05" hidden="1" customHeight="1" x14ac:dyDescent="0.2">
      <c r="A6838" s="227">
        <v>45973</v>
      </c>
      <c r="B6838" s="20" t="s">
        <v>185</v>
      </c>
      <c r="C6838" s="28">
        <v>59376</v>
      </c>
      <c r="E6838" s="25" t="s">
        <v>7488</v>
      </c>
      <c r="F6838" s="20" t="s">
        <v>79</v>
      </c>
      <c r="H6838" s="23" t="s">
        <v>22</v>
      </c>
      <c r="I6838" s="28" t="s">
        <v>103</v>
      </c>
      <c r="J6838" s="23" t="s">
        <v>92</v>
      </c>
      <c r="K6838" s="156" t="s">
        <v>3562</v>
      </c>
      <c r="M6838" s="485">
        <v>0</v>
      </c>
      <c r="N6838" s="485">
        <v>500</v>
      </c>
      <c r="O6838" s="217">
        <f t="shared" si="104"/>
        <v>415663.76999999932</v>
      </c>
    </row>
    <row r="6839" spans="1:15" ht="22.05" hidden="1" customHeight="1" x14ac:dyDescent="0.2">
      <c r="A6839" s="227">
        <v>45973</v>
      </c>
      <c r="B6839" s="20" t="s">
        <v>185</v>
      </c>
      <c r="C6839" s="28">
        <v>59377</v>
      </c>
      <c r="E6839" s="25" t="s">
        <v>7489</v>
      </c>
      <c r="F6839" s="20" t="s">
        <v>79</v>
      </c>
      <c r="H6839" s="23" t="s">
        <v>22</v>
      </c>
      <c r="I6839" s="28" t="s">
        <v>103</v>
      </c>
      <c r="J6839" s="23" t="s">
        <v>60</v>
      </c>
      <c r="K6839" s="156" t="s">
        <v>4811</v>
      </c>
      <c r="M6839" s="485">
        <v>0</v>
      </c>
      <c r="N6839" s="485">
        <v>3000</v>
      </c>
      <c r="O6839" s="217">
        <f t="shared" si="104"/>
        <v>412663.76999999932</v>
      </c>
    </row>
    <row r="6840" spans="1:15" ht="22.05" hidden="1" customHeight="1" x14ac:dyDescent="0.2">
      <c r="A6840" s="227">
        <v>45973</v>
      </c>
      <c r="B6840" s="20" t="s">
        <v>185</v>
      </c>
      <c r="C6840" s="28">
        <v>59378</v>
      </c>
      <c r="E6840" s="25" t="s">
        <v>128</v>
      </c>
      <c r="F6840" s="20" t="s">
        <v>79</v>
      </c>
      <c r="H6840" s="23" t="s">
        <v>22</v>
      </c>
      <c r="I6840" s="28" t="s">
        <v>56</v>
      </c>
      <c r="J6840" s="23" t="s">
        <v>116</v>
      </c>
      <c r="K6840" s="156" t="s">
        <v>129</v>
      </c>
      <c r="M6840" s="485">
        <v>0</v>
      </c>
      <c r="N6840" s="485">
        <v>80</v>
      </c>
      <c r="O6840" s="217">
        <f t="shared" si="104"/>
        <v>412583.76999999932</v>
      </c>
    </row>
    <row r="6841" spans="1:15" ht="22.05" hidden="1" customHeight="1" x14ac:dyDescent="0.2">
      <c r="A6841" s="227">
        <v>45973</v>
      </c>
      <c r="B6841" s="20" t="s">
        <v>185</v>
      </c>
      <c r="C6841" s="28">
        <v>59379</v>
      </c>
      <c r="E6841" s="25" t="s">
        <v>7490</v>
      </c>
      <c r="F6841" s="20" t="s">
        <v>79</v>
      </c>
      <c r="H6841" s="23" t="s">
        <v>22</v>
      </c>
      <c r="I6841" s="28" t="s">
        <v>56</v>
      </c>
      <c r="J6841" s="23" t="s">
        <v>116</v>
      </c>
      <c r="K6841" s="156" t="s">
        <v>2789</v>
      </c>
      <c r="M6841" s="485">
        <v>0</v>
      </c>
      <c r="N6841" s="485">
        <v>1507</v>
      </c>
      <c r="O6841" s="217">
        <f t="shared" si="104"/>
        <v>411076.76999999932</v>
      </c>
    </row>
    <row r="6842" spans="1:15" ht="22.05" hidden="1" customHeight="1" x14ac:dyDescent="0.2">
      <c r="A6842" s="227">
        <v>45973</v>
      </c>
      <c r="B6842" s="20" t="s">
        <v>185</v>
      </c>
      <c r="C6842" s="28">
        <v>59380</v>
      </c>
      <c r="E6842" s="25" t="s">
        <v>143</v>
      </c>
      <c r="F6842" s="20" t="s">
        <v>79</v>
      </c>
      <c r="H6842" s="23" t="s">
        <v>22</v>
      </c>
      <c r="I6842" s="28" t="s">
        <v>53</v>
      </c>
      <c r="J6842" s="23" t="s">
        <v>112</v>
      </c>
      <c r="K6842" s="156" t="s">
        <v>144</v>
      </c>
      <c r="M6842" s="485">
        <v>0</v>
      </c>
      <c r="N6842" s="485">
        <v>12990</v>
      </c>
      <c r="O6842" s="217">
        <f t="shared" si="104"/>
        <v>398086.76999999932</v>
      </c>
    </row>
    <row r="6843" spans="1:15" ht="22.05" hidden="1" customHeight="1" x14ac:dyDescent="0.2">
      <c r="A6843" s="227">
        <v>45973</v>
      </c>
      <c r="B6843" s="20" t="s">
        <v>185</v>
      </c>
      <c r="C6843" s="28">
        <v>59381</v>
      </c>
      <c r="E6843" s="25" t="s">
        <v>539</v>
      </c>
      <c r="F6843" s="20" t="s">
        <v>79</v>
      </c>
      <c r="H6843" s="23" t="s">
        <v>22</v>
      </c>
      <c r="I6843" s="28" t="s">
        <v>53</v>
      </c>
      <c r="J6843" s="23" t="s">
        <v>112</v>
      </c>
      <c r="K6843" s="156" t="s">
        <v>264</v>
      </c>
      <c r="M6843" s="485">
        <v>0</v>
      </c>
      <c r="N6843" s="485">
        <v>800</v>
      </c>
      <c r="O6843" s="217">
        <f t="shared" si="104"/>
        <v>397286.76999999932</v>
      </c>
    </row>
    <row r="6844" spans="1:15" ht="22.05" hidden="1" customHeight="1" x14ac:dyDescent="0.2">
      <c r="A6844" s="227">
        <v>45973</v>
      </c>
      <c r="B6844" s="20" t="s">
        <v>185</v>
      </c>
      <c r="C6844" s="28">
        <v>59382</v>
      </c>
      <c r="E6844" s="25" t="s">
        <v>7491</v>
      </c>
      <c r="F6844" s="20" t="s">
        <v>79</v>
      </c>
      <c r="H6844" s="23" t="s">
        <v>22</v>
      </c>
      <c r="I6844" s="28" t="s">
        <v>80</v>
      </c>
      <c r="J6844" s="23" t="s">
        <v>66</v>
      </c>
      <c r="K6844" s="156" t="s">
        <v>7495</v>
      </c>
      <c r="M6844" s="485">
        <v>0</v>
      </c>
      <c r="N6844" s="485">
        <v>600</v>
      </c>
      <c r="O6844" s="217">
        <f t="shared" si="104"/>
        <v>396686.76999999932</v>
      </c>
    </row>
    <row r="6845" spans="1:15" ht="22.05" hidden="1" customHeight="1" x14ac:dyDescent="0.2">
      <c r="A6845" s="227">
        <v>45973</v>
      </c>
      <c r="B6845" s="20" t="s">
        <v>185</v>
      </c>
      <c r="C6845" s="28">
        <v>59383</v>
      </c>
      <c r="E6845" s="25" t="s">
        <v>3176</v>
      </c>
      <c r="F6845" s="20" t="s">
        <v>79</v>
      </c>
      <c r="H6845" s="23" t="s">
        <v>22</v>
      </c>
      <c r="I6845" s="28" t="s">
        <v>103</v>
      </c>
      <c r="J6845" s="23" t="s">
        <v>219</v>
      </c>
      <c r="K6845" s="156" t="s">
        <v>1241</v>
      </c>
      <c r="M6845" s="485">
        <v>0</v>
      </c>
      <c r="N6845" s="485">
        <v>380</v>
      </c>
      <c r="O6845" s="217">
        <f t="shared" si="104"/>
        <v>396306.76999999932</v>
      </c>
    </row>
    <row r="6846" spans="1:15" ht="22.05" hidden="1" customHeight="1" x14ac:dyDescent="0.2">
      <c r="A6846" s="227">
        <v>45973</v>
      </c>
      <c r="B6846" s="20" t="s">
        <v>185</v>
      </c>
      <c r="C6846" s="28">
        <v>59384</v>
      </c>
      <c r="E6846" s="25" t="s">
        <v>131</v>
      </c>
      <c r="F6846" s="20" t="s">
        <v>79</v>
      </c>
      <c r="H6846" s="23" t="s">
        <v>22</v>
      </c>
      <c r="I6846" s="28" t="s">
        <v>103</v>
      </c>
      <c r="J6846" s="23" t="s">
        <v>214</v>
      </c>
      <c r="K6846" s="156" t="s">
        <v>132</v>
      </c>
      <c r="M6846" s="485">
        <v>0</v>
      </c>
      <c r="N6846" s="485">
        <v>400</v>
      </c>
      <c r="O6846" s="217">
        <f t="shared" si="104"/>
        <v>395906.76999999932</v>
      </c>
    </row>
    <row r="6847" spans="1:15" ht="22.05" hidden="1" customHeight="1" x14ac:dyDescent="0.2">
      <c r="A6847" s="227">
        <v>45973</v>
      </c>
      <c r="B6847" s="20" t="s">
        <v>185</v>
      </c>
      <c r="C6847" s="28">
        <v>59385</v>
      </c>
      <c r="E6847" s="25" t="s">
        <v>5376</v>
      </c>
      <c r="F6847" s="20" t="s">
        <v>79</v>
      </c>
      <c r="H6847" s="23" t="s">
        <v>22</v>
      </c>
      <c r="I6847" s="28" t="s">
        <v>103</v>
      </c>
      <c r="J6847" s="23" t="s">
        <v>219</v>
      </c>
      <c r="K6847" s="156" t="s">
        <v>1241</v>
      </c>
      <c r="M6847" s="485">
        <v>0</v>
      </c>
      <c r="N6847" s="485">
        <v>80</v>
      </c>
      <c r="O6847" s="217">
        <f t="shared" si="104"/>
        <v>395826.76999999932</v>
      </c>
    </row>
    <row r="6848" spans="1:15" ht="22.05" hidden="1" customHeight="1" x14ac:dyDescent="0.2">
      <c r="A6848" s="227">
        <v>45973</v>
      </c>
      <c r="B6848" s="20" t="s">
        <v>185</v>
      </c>
      <c r="C6848" s="28">
        <v>59386</v>
      </c>
      <c r="E6848" s="25" t="s">
        <v>7492</v>
      </c>
      <c r="F6848" s="20" t="s">
        <v>79</v>
      </c>
      <c r="H6848" s="23" t="s">
        <v>22</v>
      </c>
      <c r="I6848" s="28" t="s">
        <v>103</v>
      </c>
      <c r="J6848" s="23" t="s">
        <v>96</v>
      </c>
      <c r="K6848" s="156" t="s">
        <v>134</v>
      </c>
      <c r="M6848" s="485">
        <v>0</v>
      </c>
      <c r="N6848" s="485">
        <v>852</v>
      </c>
      <c r="O6848" s="217">
        <f t="shared" si="104"/>
        <v>394974.76999999932</v>
      </c>
    </row>
    <row r="6849" spans="1:15" ht="22.05" hidden="1" customHeight="1" x14ac:dyDescent="0.2">
      <c r="A6849" s="227">
        <v>45973</v>
      </c>
      <c r="B6849" s="20" t="s">
        <v>185</v>
      </c>
      <c r="C6849" s="28">
        <v>59387</v>
      </c>
      <c r="E6849" s="25" t="s">
        <v>7493</v>
      </c>
      <c r="F6849" s="20" t="s">
        <v>79</v>
      </c>
      <c r="H6849" s="23" t="s">
        <v>22</v>
      </c>
      <c r="I6849" s="28" t="s">
        <v>103</v>
      </c>
      <c r="J6849" s="23" t="s">
        <v>92</v>
      </c>
      <c r="K6849" s="156" t="s">
        <v>1240</v>
      </c>
      <c r="M6849" s="485">
        <v>0</v>
      </c>
      <c r="N6849" s="485">
        <v>650</v>
      </c>
      <c r="O6849" s="217">
        <f t="shared" si="104"/>
        <v>394324.76999999932</v>
      </c>
    </row>
    <row r="6850" spans="1:15" ht="22.05" hidden="1" customHeight="1" x14ac:dyDescent="0.2">
      <c r="A6850" s="227">
        <v>45974</v>
      </c>
      <c r="B6850" s="20" t="s">
        <v>185</v>
      </c>
      <c r="C6850" s="28">
        <v>59389</v>
      </c>
      <c r="E6850" s="25" t="s">
        <v>7496</v>
      </c>
      <c r="F6850" s="20" t="s">
        <v>79</v>
      </c>
      <c r="H6850" s="23" t="s">
        <v>22</v>
      </c>
      <c r="I6850" s="28" t="s">
        <v>103</v>
      </c>
      <c r="J6850" s="23" t="s">
        <v>95</v>
      </c>
      <c r="K6850" s="156" t="s">
        <v>153</v>
      </c>
      <c r="M6850" s="485">
        <v>0</v>
      </c>
      <c r="N6850" s="485">
        <v>60</v>
      </c>
      <c r="O6850" s="217">
        <f t="shared" si="104"/>
        <v>394264.76999999932</v>
      </c>
    </row>
    <row r="6851" spans="1:15" ht="22.05" hidden="1" customHeight="1" x14ac:dyDescent="0.2">
      <c r="A6851" s="227">
        <v>45974</v>
      </c>
      <c r="B6851" s="20" t="s">
        <v>185</v>
      </c>
      <c r="C6851" s="28">
        <v>59390</v>
      </c>
      <c r="E6851" s="25" t="s">
        <v>795</v>
      </c>
      <c r="F6851" s="20" t="s">
        <v>79</v>
      </c>
      <c r="H6851" s="23" t="s">
        <v>22</v>
      </c>
      <c r="I6851" s="28" t="s">
        <v>54</v>
      </c>
      <c r="J6851" s="23" t="s">
        <v>41</v>
      </c>
      <c r="K6851" s="156" t="s">
        <v>138</v>
      </c>
      <c r="M6851" s="485">
        <v>0</v>
      </c>
      <c r="N6851" s="485">
        <v>2200</v>
      </c>
      <c r="O6851" s="217">
        <f t="shared" si="104"/>
        <v>392064.76999999932</v>
      </c>
    </row>
    <row r="6852" spans="1:15" ht="22.05" hidden="1" customHeight="1" x14ac:dyDescent="0.2">
      <c r="A6852" s="227">
        <v>45974</v>
      </c>
      <c r="B6852" s="20" t="s">
        <v>185</v>
      </c>
      <c r="C6852" s="28">
        <v>59391</v>
      </c>
      <c r="E6852" s="25" t="s">
        <v>143</v>
      </c>
      <c r="F6852" s="20" t="s">
        <v>79</v>
      </c>
      <c r="H6852" s="23" t="s">
        <v>22</v>
      </c>
      <c r="I6852" s="28" t="s">
        <v>53</v>
      </c>
      <c r="J6852" s="23" t="s">
        <v>112</v>
      </c>
      <c r="K6852" s="156" t="s">
        <v>144</v>
      </c>
      <c r="M6852" s="485">
        <v>0</v>
      </c>
      <c r="N6852" s="485">
        <v>12250</v>
      </c>
      <c r="O6852" s="217">
        <f t="shared" si="104"/>
        <v>379814.76999999932</v>
      </c>
    </row>
    <row r="6853" spans="1:15" ht="22.05" hidden="1" customHeight="1" x14ac:dyDescent="0.2">
      <c r="A6853" s="227">
        <v>45974</v>
      </c>
      <c r="B6853" s="20" t="s">
        <v>185</v>
      </c>
      <c r="C6853" s="28">
        <v>59392</v>
      </c>
      <c r="E6853" s="25" t="s">
        <v>7497</v>
      </c>
      <c r="F6853" s="20" t="s">
        <v>79</v>
      </c>
      <c r="H6853" s="23" t="s">
        <v>22</v>
      </c>
      <c r="I6853" s="28" t="s">
        <v>103</v>
      </c>
      <c r="J6853" s="23" t="s">
        <v>95</v>
      </c>
      <c r="K6853" s="156" t="s">
        <v>134</v>
      </c>
      <c r="M6853" s="485">
        <v>0</v>
      </c>
      <c r="N6853" s="485">
        <v>985</v>
      </c>
      <c r="O6853" s="217">
        <f t="shared" si="104"/>
        <v>378829.76999999932</v>
      </c>
    </row>
    <row r="6854" spans="1:15" ht="22.05" hidden="1" customHeight="1" x14ac:dyDescent="0.2">
      <c r="A6854" s="227">
        <v>45974</v>
      </c>
      <c r="B6854" s="20" t="s">
        <v>185</v>
      </c>
      <c r="C6854" s="28">
        <v>59393</v>
      </c>
      <c r="E6854" s="25" t="s">
        <v>7498</v>
      </c>
      <c r="F6854" s="20" t="s">
        <v>79</v>
      </c>
      <c r="H6854" s="23" t="s">
        <v>22</v>
      </c>
      <c r="I6854" s="28" t="s">
        <v>103</v>
      </c>
      <c r="J6854" s="23" t="s">
        <v>92</v>
      </c>
      <c r="K6854" s="156" t="s">
        <v>441</v>
      </c>
      <c r="M6854" s="485">
        <v>0</v>
      </c>
      <c r="N6854" s="485">
        <v>1180</v>
      </c>
      <c r="O6854" s="217">
        <f t="shared" si="104"/>
        <v>377649.76999999932</v>
      </c>
    </row>
    <row r="6855" spans="1:15" ht="22.05" hidden="1" customHeight="1" x14ac:dyDescent="0.2">
      <c r="A6855" s="227">
        <v>45974</v>
      </c>
      <c r="B6855" s="20" t="s">
        <v>185</v>
      </c>
      <c r="C6855" s="28">
        <v>59394</v>
      </c>
      <c r="E6855" s="25" t="s">
        <v>7499</v>
      </c>
      <c r="F6855" s="20" t="s">
        <v>79</v>
      </c>
      <c r="H6855" s="23" t="s">
        <v>22</v>
      </c>
      <c r="I6855" s="28" t="s">
        <v>54</v>
      </c>
      <c r="J6855" s="23" t="s">
        <v>41</v>
      </c>
      <c r="K6855" s="156" t="s">
        <v>210</v>
      </c>
      <c r="M6855" s="485">
        <v>0</v>
      </c>
      <c r="N6855" s="485">
        <v>320</v>
      </c>
      <c r="O6855" s="217">
        <f t="shared" si="104"/>
        <v>377329.76999999932</v>
      </c>
    </row>
    <row r="6856" spans="1:15" ht="22.05" hidden="1" customHeight="1" x14ac:dyDescent="0.2">
      <c r="A6856" s="227">
        <v>45974</v>
      </c>
      <c r="B6856" s="20" t="s">
        <v>185</v>
      </c>
      <c r="C6856" s="28">
        <v>59395</v>
      </c>
      <c r="E6856" s="25" t="s">
        <v>7500</v>
      </c>
      <c r="F6856" s="20" t="s">
        <v>79</v>
      </c>
      <c r="H6856" s="23" t="s">
        <v>22</v>
      </c>
      <c r="I6856" s="28" t="s">
        <v>103</v>
      </c>
      <c r="J6856" s="23" t="s">
        <v>60</v>
      </c>
      <c r="K6856" s="156" t="s">
        <v>133</v>
      </c>
      <c r="M6856" s="485">
        <v>0</v>
      </c>
      <c r="N6856" s="485">
        <v>1070</v>
      </c>
      <c r="O6856" s="217">
        <f t="shared" si="104"/>
        <v>376259.76999999932</v>
      </c>
    </row>
    <row r="6857" spans="1:15" ht="22.05" hidden="1" customHeight="1" x14ac:dyDescent="0.2">
      <c r="A6857" s="227">
        <v>45974</v>
      </c>
      <c r="B6857" s="20" t="s">
        <v>185</v>
      </c>
      <c r="C6857" s="28">
        <v>59396</v>
      </c>
      <c r="E6857" s="25" t="s">
        <v>7501</v>
      </c>
      <c r="F6857" s="20" t="s">
        <v>79</v>
      </c>
      <c r="H6857" s="23" t="s">
        <v>21</v>
      </c>
      <c r="I6857" s="28" t="s">
        <v>81</v>
      </c>
      <c r="J6857" s="23" t="s">
        <v>175</v>
      </c>
      <c r="M6857" s="485">
        <v>600000</v>
      </c>
      <c r="N6857" s="485">
        <v>0</v>
      </c>
      <c r="O6857" s="217">
        <f t="shared" si="104"/>
        <v>976259.76999999932</v>
      </c>
    </row>
    <row r="6858" spans="1:15" ht="22.05" hidden="1" customHeight="1" x14ac:dyDescent="0.2">
      <c r="A6858" s="227">
        <v>45974</v>
      </c>
      <c r="B6858" s="20" t="s">
        <v>185</v>
      </c>
      <c r="C6858" s="28">
        <v>59397</v>
      </c>
      <c r="E6858" s="25" t="s">
        <v>7502</v>
      </c>
      <c r="F6858" s="20" t="s">
        <v>79</v>
      </c>
      <c r="H6858" s="23" t="s">
        <v>22</v>
      </c>
      <c r="I6858" s="28" t="s">
        <v>54</v>
      </c>
      <c r="J6858" s="23" t="s">
        <v>41</v>
      </c>
      <c r="K6858" s="156" t="s">
        <v>465</v>
      </c>
      <c r="M6858" s="485">
        <v>0</v>
      </c>
      <c r="N6858" s="485">
        <v>2000</v>
      </c>
      <c r="O6858" s="217">
        <f t="shared" si="104"/>
        <v>974259.76999999932</v>
      </c>
    </row>
    <row r="6859" spans="1:15" ht="22.05" hidden="1" customHeight="1" x14ac:dyDescent="0.2">
      <c r="A6859" s="227">
        <v>45975</v>
      </c>
      <c r="B6859" s="20" t="s">
        <v>185</v>
      </c>
      <c r="C6859" s="28">
        <v>59399</v>
      </c>
      <c r="E6859" s="25" t="s">
        <v>7503</v>
      </c>
      <c r="F6859" s="20" t="s">
        <v>79</v>
      </c>
      <c r="H6859" s="23" t="s">
        <v>22</v>
      </c>
      <c r="I6859" s="28" t="s">
        <v>103</v>
      </c>
      <c r="J6859" s="23" t="s">
        <v>95</v>
      </c>
      <c r="K6859" s="156" t="s">
        <v>134</v>
      </c>
      <c r="M6859" s="485">
        <v>0</v>
      </c>
      <c r="N6859" s="485">
        <v>150</v>
      </c>
      <c r="O6859" s="217">
        <f t="shared" si="104"/>
        <v>974109.76999999932</v>
      </c>
    </row>
    <row r="6860" spans="1:15" ht="22.05" hidden="1" customHeight="1" x14ac:dyDescent="0.2">
      <c r="A6860" s="227">
        <v>45975</v>
      </c>
      <c r="B6860" s="20" t="s">
        <v>185</v>
      </c>
      <c r="C6860" s="28">
        <v>59400</v>
      </c>
      <c r="E6860" s="25" t="s">
        <v>130</v>
      </c>
      <c r="F6860" s="20" t="s">
        <v>79</v>
      </c>
      <c r="H6860" s="23" t="s">
        <v>22</v>
      </c>
      <c r="I6860" s="28" t="s">
        <v>53</v>
      </c>
      <c r="J6860" s="23" t="s">
        <v>113</v>
      </c>
      <c r="K6860" s="156" t="s">
        <v>4615</v>
      </c>
      <c r="M6860" s="485">
        <v>0</v>
      </c>
      <c r="N6860" s="485">
        <v>2000</v>
      </c>
      <c r="O6860" s="217">
        <f t="shared" si="104"/>
        <v>972109.76999999932</v>
      </c>
    </row>
    <row r="6861" spans="1:15" ht="22.05" hidden="1" customHeight="1" x14ac:dyDescent="0.2">
      <c r="A6861" s="227">
        <v>45975</v>
      </c>
      <c r="B6861" s="20" t="s">
        <v>185</v>
      </c>
      <c r="C6861" s="28">
        <v>59401</v>
      </c>
      <c r="E6861" s="25" t="s">
        <v>7504</v>
      </c>
      <c r="F6861" s="20" t="s">
        <v>79</v>
      </c>
      <c r="H6861" s="23" t="s">
        <v>22</v>
      </c>
      <c r="I6861" s="28" t="s">
        <v>103</v>
      </c>
      <c r="J6861" s="23" t="s">
        <v>95</v>
      </c>
      <c r="K6861" s="156" t="s">
        <v>272</v>
      </c>
      <c r="M6861" s="485">
        <v>0</v>
      </c>
      <c r="N6861" s="485">
        <v>150</v>
      </c>
      <c r="O6861" s="217">
        <f t="shared" si="104"/>
        <v>971959.76999999932</v>
      </c>
    </row>
    <row r="6862" spans="1:15" ht="22.05" hidden="1" customHeight="1" x14ac:dyDescent="0.2">
      <c r="A6862" s="227">
        <v>45975</v>
      </c>
      <c r="B6862" s="20" t="s">
        <v>185</v>
      </c>
      <c r="C6862" s="28">
        <v>59402</v>
      </c>
      <c r="E6862" s="25" t="s">
        <v>7505</v>
      </c>
      <c r="F6862" s="20" t="s">
        <v>79</v>
      </c>
      <c r="H6862" s="23" t="s">
        <v>22</v>
      </c>
      <c r="I6862" s="28" t="s">
        <v>103</v>
      </c>
      <c r="J6862" s="23" t="s">
        <v>95</v>
      </c>
      <c r="K6862" s="156" t="s">
        <v>153</v>
      </c>
      <c r="M6862" s="485">
        <v>0</v>
      </c>
      <c r="N6862" s="485">
        <v>60</v>
      </c>
      <c r="O6862" s="217">
        <f t="shared" si="104"/>
        <v>971899.76999999932</v>
      </c>
    </row>
    <row r="6863" spans="1:15" ht="22.05" hidden="1" customHeight="1" x14ac:dyDescent="0.2">
      <c r="A6863" s="227">
        <v>45975</v>
      </c>
      <c r="B6863" s="20" t="s">
        <v>185</v>
      </c>
      <c r="C6863" s="28">
        <v>59403</v>
      </c>
      <c r="E6863" s="25" t="s">
        <v>4821</v>
      </c>
      <c r="F6863" s="20" t="s">
        <v>79</v>
      </c>
      <c r="H6863" s="23" t="s">
        <v>22</v>
      </c>
      <c r="I6863" s="28" t="s">
        <v>54</v>
      </c>
      <c r="J6863" s="23" t="s">
        <v>41</v>
      </c>
      <c r="K6863" s="156" t="s">
        <v>559</v>
      </c>
      <c r="M6863" s="485">
        <v>0</v>
      </c>
      <c r="N6863" s="485">
        <v>2300</v>
      </c>
      <c r="O6863" s="217">
        <f t="shared" si="104"/>
        <v>969599.76999999932</v>
      </c>
    </row>
    <row r="6864" spans="1:15" ht="22.05" hidden="1" customHeight="1" x14ac:dyDescent="0.2">
      <c r="A6864" s="227">
        <v>45975</v>
      </c>
      <c r="B6864" s="20" t="s">
        <v>185</v>
      </c>
      <c r="C6864" s="28">
        <v>59404</v>
      </c>
      <c r="E6864" s="25" t="s">
        <v>7429</v>
      </c>
      <c r="F6864" s="20" t="s">
        <v>79</v>
      </c>
      <c r="H6864" s="23" t="s">
        <v>22</v>
      </c>
      <c r="I6864" s="28" t="s">
        <v>54</v>
      </c>
      <c r="J6864" s="23" t="s">
        <v>44</v>
      </c>
      <c r="K6864" s="156" t="s">
        <v>235</v>
      </c>
      <c r="M6864" s="485">
        <v>0</v>
      </c>
      <c r="N6864" s="485">
        <v>1000</v>
      </c>
      <c r="O6864" s="217">
        <f t="shared" si="104"/>
        <v>968599.76999999932</v>
      </c>
    </row>
    <row r="6865" spans="1:15" ht="22.05" hidden="1" customHeight="1" x14ac:dyDescent="0.2">
      <c r="A6865" s="227">
        <v>45975</v>
      </c>
      <c r="B6865" s="20" t="s">
        <v>185</v>
      </c>
      <c r="C6865" s="28">
        <v>59405</v>
      </c>
      <c r="E6865" s="25" t="s">
        <v>7506</v>
      </c>
      <c r="F6865" s="20" t="s">
        <v>79</v>
      </c>
      <c r="H6865" s="23" t="s">
        <v>21</v>
      </c>
      <c r="I6865" s="28" t="s">
        <v>81</v>
      </c>
      <c r="J6865" s="23" t="s">
        <v>8784</v>
      </c>
      <c r="M6865" s="485">
        <v>2000</v>
      </c>
      <c r="N6865" s="485">
        <v>0</v>
      </c>
      <c r="O6865" s="217">
        <f t="shared" si="104"/>
        <v>970599.76999999932</v>
      </c>
    </row>
    <row r="6866" spans="1:15" ht="22.05" hidden="1" customHeight="1" x14ac:dyDescent="0.2">
      <c r="A6866" s="227">
        <v>45975</v>
      </c>
      <c r="B6866" s="20" t="s">
        <v>185</v>
      </c>
      <c r="C6866" s="28">
        <v>59406</v>
      </c>
      <c r="E6866" s="25" t="s">
        <v>5895</v>
      </c>
      <c r="F6866" s="20" t="s">
        <v>79</v>
      </c>
      <c r="H6866" s="23" t="s">
        <v>22</v>
      </c>
      <c r="I6866" s="28" t="s">
        <v>103</v>
      </c>
      <c r="J6866" s="23" t="s">
        <v>219</v>
      </c>
      <c r="K6866" s="156" t="s">
        <v>266</v>
      </c>
      <c r="M6866" s="485">
        <v>0</v>
      </c>
      <c r="N6866" s="485">
        <v>922</v>
      </c>
      <c r="O6866" s="217">
        <f t="shared" si="104"/>
        <v>969677.76999999932</v>
      </c>
    </row>
    <row r="6867" spans="1:15" ht="22.05" hidden="1" customHeight="1" x14ac:dyDescent="0.2">
      <c r="A6867" s="227">
        <v>45975</v>
      </c>
      <c r="B6867" s="20" t="s">
        <v>185</v>
      </c>
      <c r="C6867" s="28">
        <v>59407</v>
      </c>
      <c r="E6867" s="25" t="s">
        <v>375</v>
      </c>
      <c r="F6867" s="20" t="s">
        <v>79</v>
      </c>
      <c r="H6867" s="23" t="s">
        <v>22</v>
      </c>
      <c r="I6867" s="28" t="s">
        <v>54</v>
      </c>
      <c r="J6867" s="23" t="s">
        <v>61</v>
      </c>
      <c r="K6867" s="156" t="s">
        <v>387</v>
      </c>
      <c r="M6867" s="485">
        <v>0</v>
      </c>
      <c r="N6867" s="485">
        <v>2200</v>
      </c>
      <c r="O6867" s="217">
        <f t="shared" si="104"/>
        <v>967477.76999999932</v>
      </c>
    </row>
    <row r="6868" spans="1:15" ht="22.05" hidden="1" customHeight="1" x14ac:dyDescent="0.2">
      <c r="A6868" s="227">
        <v>45975</v>
      </c>
      <c r="B6868" s="20" t="s">
        <v>185</v>
      </c>
      <c r="C6868" s="28">
        <v>59408</v>
      </c>
      <c r="E6868" s="25" t="s">
        <v>6563</v>
      </c>
      <c r="F6868" s="20" t="s">
        <v>79</v>
      </c>
      <c r="H6868" s="23" t="s">
        <v>22</v>
      </c>
      <c r="I6868" s="28" t="s">
        <v>58</v>
      </c>
      <c r="J6868" s="23" t="s">
        <v>101</v>
      </c>
      <c r="K6868" s="156" t="s">
        <v>205</v>
      </c>
      <c r="M6868" s="485">
        <v>0</v>
      </c>
      <c r="N6868" s="485">
        <v>100000</v>
      </c>
      <c r="O6868" s="217">
        <f t="shared" si="104"/>
        <v>867477.76999999932</v>
      </c>
    </row>
    <row r="6869" spans="1:15" ht="22.05" hidden="1" customHeight="1" x14ac:dyDescent="0.2">
      <c r="A6869" s="227">
        <v>45975</v>
      </c>
      <c r="B6869" s="20" t="s">
        <v>185</v>
      </c>
      <c r="C6869" s="28">
        <v>59409</v>
      </c>
      <c r="E6869" s="25" t="s">
        <v>7507</v>
      </c>
      <c r="F6869" s="20" t="s">
        <v>79</v>
      </c>
      <c r="H6869" s="23" t="s">
        <v>22</v>
      </c>
      <c r="I6869" s="28" t="s">
        <v>103</v>
      </c>
      <c r="J6869" s="23" t="s">
        <v>60</v>
      </c>
      <c r="K6869" s="156" t="s">
        <v>135</v>
      </c>
      <c r="M6869" s="485">
        <v>0</v>
      </c>
      <c r="N6869" s="485">
        <v>1500</v>
      </c>
      <c r="O6869" s="217">
        <f t="shared" si="104"/>
        <v>865977.76999999932</v>
      </c>
    </row>
    <row r="6870" spans="1:15" ht="22.05" hidden="1" customHeight="1" x14ac:dyDescent="0.2">
      <c r="A6870" s="227">
        <v>45975</v>
      </c>
      <c r="B6870" s="20" t="s">
        <v>185</v>
      </c>
      <c r="C6870" s="28">
        <v>59410</v>
      </c>
      <c r="E6870" s="25" t="s">
        <v>7508</v>
      </c>
      <c r="F6870" s="20" t="s">
        <v>79</v>
      </c>
      <c r="H6870" s="23" t="s">
        <v>22</v>
      </c>
      <c r="I6870" s="28" t="s">
        <v>56</v>
      </c>
      <c r="J6870" s="23" t="s">
        <v>116</v>
      </c>
      <c r="K6870" s="156" t="s">
        <v>122</v>
      </c>
      <c r="M6870" s="485">
        <v>0</v>
      </c>
      <c r="N6870" s="485">
        <v>2150</v>
      </c>
      <c r="O6870" s="217">
        <f t="shared" si="104"/>
        <v>863827.76999999932</v>
      </c>
    </row>
    <row r="6871" spans="1:15" ht="22.05" hidden="1" customHeight="1" x14ac:dyDescent="0.2">
      <c r="A6871" s="227">
        <v>45975</v>
      </c>
      <c r="B6871" s="20" t="s">
        <v>185</v>
      </c>
      <c r="C6871" s="28">
        <v>59411</v>
      </c>
      <c r="E6871" s="25" t="s">
        <v>7509</v>
      </c>
      <c r="F6871" s="20" t="s">
        <v>79</v>
      </c>
      <c r="H6871" s="23" t="s">
        <v>22</v>
      </c>
      <c r="I6871" s="28" t="s">
        <v>103</v>
      </c>
      <c r="J6871" s="23" t="s">
        <v>93</v>
      </c>
      <c r="K6871" s="156" t="s">
        <v>6461</v>
      </c>
      <c r="M6871" s="485">
        <v>0</v>
      </c>
      <c r="N6871" s="485">
        <v>920</v>
      </c>
      <c r="O6871" s="217">
        <f t="shared" si="104"/>
        <v>862907.76999999932</v>
      </c>
    </row>
    <row r="6872" spans="1:15" ht="22.05" hidden="1" customHeight="1" x14ac:dyDescent="0.2">
      <c r="A6872" s="227">
        <v>45975</v>
      </c>
      <c r="B6872" s="20" t="s">
        <v>185</v>
      </c>
      <c r="C6872" s="28">
        <v>59412</v>
      </c>
      <c r="E6872" s="25" t="s">
        <v>158</v>
      </c>
      <c r="F6872" s="20" t="s">
        <v>79</v>
      </c>
      <c r="H6872" s="23" t="s">
        <v>22</v>
      </c>
      <c r="I6872" s="28" t="s">
        <v>56</v>
      </c>
      <c r="J6872" s="23" t="s">
        <v>116</v>
      </c>
      <c r="K6872" s="156" t="s">
        <v>139</v>
      </c>
      <c r="M6872" s="485">
        <v>0</v>
      </c>
      <c r="N6872" s="485">
        <v>700</v>
      </c>
      <c r="O6872" s="217">
        <f t="shared" ref="O6872:O6942" si="105">O6871+M6872-N6872</f>
        <v>862207.76999999932</v>
      </c>
    </row>
    <row r="6873" spans="1:15" ht="22.05" hidden="1" customHeight="1" x14ac:dyDescent="0.2">
      <c r="A6873" s="227">
        <v>45975</v>
      </c>
      <c r="B6873" s="20" t="s">
        <v>185</v>
      </c>
      <c r="C6873" s="28">
        <v>59413</v>
      </c>
      <c r="E6873" s="25" t="s">
        <v>7510</v>
      </c>
      <c r="F6873" s="20" t="s">
        <v>79</v>
      </c>
      <c r="H6873" s="23" t="s">
        <v>21</v>
      </c>
      <c r="I6873" s="28" t="s">
        <v>81</v>
      </c>
      <c r="J6873" s="23" t="s">
        <v>176</v>
      </c>
      <c r="M6873" s="485">
        <v>400000</v>
      </c>
      <c r="N6873" s="485">
        <v>0</v>
      </c>
      <c r="O6873" s="217">
        <f t="shared" si="105"/>
        <v>1262207.7699999993</v>
      </c>
    </row>
    <row r="6874" spans="1:15" ht="22.05" hidden="1" customHeight="1" x14ac:dyDescent="0.2">
      <c r="A6874" s="227">
        <v>45975</v>
      </c>
      <c r="B6874" s="20" t="s">
        <v>185</v>
      </c>
      <c r="C6874" s="28">
        <v>59414</v>
      </c>
      <c r="E6874" s="25" t="s">
        <v>7511</v>
      </c>
      <c r="F6874" s="20" t="s">
        <v>79</v>
      </c>
      <c r="H6874" s="23" t="s">
        <v>21</v>
      </c>
      <c r="I6874" s="28" t="s">
        <v>81</v>
      </c>
      <c r="J6874" s="23" t="s">
        <v>183</v>
      </c>
      <c r="M6874" s="485">
        <v>250000</v>
      </c>
      <c r="N6874" s="485">
        <v>0</v>
      </c>
      <c r="O6874" s="217">
        <f t="shared" si="105"/>
        <v>1512207.7699999993</v>
      </c>
    </row>
    <row r="6875" spans="1:15" ht="22.05" hidden="1" customHeight="1" x14ac:dyDescent="0.2">
      <c r="A6875" s="227">
        <v>45975</v>
      </c>
      <c r="B6875" s="20" t="s">
        <v>185</v>
      </c>
      <c r="C6875" s="28">
        <v>59415</v>
      </c>
      <c r="E6875" s="25" t="s">
        <v>143</v>
      </c>
      <c r="F6875" s="20" t="s">
        <v>79</v>
      </c>
      <c r="H6875" s="23" t="s">
        <v>22</v>
      </c>
      <c r="I6875" s="28" t="s">
        <v>53</v>
      </c>
      <c r="J6875" s="23" t="s">
        <v>112</v>
      </c>
      <c r="K6875" s="156" t="s">
        <v>144</v>
      </c>
      <c r="M6875" s="485">
        <v>0</v>
      </c>
      <c r="N6875" s="485">
        <v>14810</v>
      </c>
      <c r="O6875" s="217">
        <f t="shared" si="105"/>
        <v>1497397.7699999993</v>
      </c>
    </row>
    <row r="6876" spans="1:15" ht="22.05" hidden="1" customHeight="1" x14ac:dyDescent="0.2">
      <c r="A6876" s="227">
        <v>45975</v>
      </c>
      <c r="B6876" s="20" t="s">
        <v>185</v>
      </c>
      <c r="C6876" s="28">
        <v>59416</v>
      </c>
      <c r="E6876" s="25" t="s">
        <v>143</v>
      </c>
      <c r="F6876" s="20" t="s">
        <v>79</v>
      </c>
      <c r="H6876" s="23" t="s">
        <v>22</v>
      </c>
      <c r="I6876" s="28" t="s">
        <v>53</v>
      </c>
      <c r="J6876" s="23" t="s">
        <v>112</v>
      </c>
      <c r="K6876" s="156" t="s">
        <v>497</v>
      </c>
      <c r="M6876" s="485">
        <v>0</v>
      </c>
      <c r="N6876" s="485">
        <v>81299</v>
      </c>
      <c r="O6876" s="217">
        <f t="shared" si="105"/>
        <v>1416098.7699999993</v>
      </c>
    </row>
    <row r="6877" spans="1:15" ht="22.05" hidden="1" customHeight="1" x14ac:dyDescent="0.2">
      <c r="A6877" s="227">
        <v>45975</v>
      </c>
      <c r="B6877" s="20" t="s">
        <v>185</v>
      </c>
      <c r="C6877" s="28">
        <v>59417</v>
      </c>
      <c r="E6877" s="25" t="s">
        <v>143</v>
      </c>
      <c r="F6877" s="20" t="s">
        <v>79</v>
      </c>
      <c r="H6877" s="23" t="s">
        <v>22</v>
      </c>
      <c r="I6877" s="28" t="s">
        <v>53</v>
      </c>
      <c r="J6877" s="23" t="s">
        <v>112</v>
      </c>
      <c r="K6877" s="156" t="s">
        <v>527</v>
      </c>
      <c r="M6877" s="485">
        <v>0</v>
      </c>
      <c r="N6877" s="485">
        <v>50492</v>
      </c>
      <c r="O6877" s="217">
        <f t="shared" si="105"/>
        <v>1365606.7699999993</v>
      </c>
    </row>
    <row r="6878" spans="1:15" ht="22.05" hidden="1" customHeight="1" x14ac:dyDescent="0.2">
      <c r="A6878" s="227">
        <v>45975</v>
      </c>
      <c r="B6878" s="20" t="s">
        <v>185</v>
      </c>
      <c r="C6878" s="28">
        <v>59418</v>
      </c>
      <c r="E6878" s="25" t="s">
        <v>143</v>
      </c>
      <c r="F6878" s="20" t="s">
        <v>79</v>
      </c>
      <c r="H6878" s="23" t="s">
        <v>22</v>
      </c>
      <c r="I6878" s="28" t="s">
        <v>53</v>
      </c>
      <c r="J6878" s="23" t="s">
        <v>112</v>
      </c>
      <c r="K6878" s="156" t="s">
        <v>955</v>
      </c>
      <c r="M6878" s="485">
        <v>0</v>
      </c>
      <c r="N6878" s="485">
        <v>92400</v>
      </c>
      <c r="O6878" s="217">
        <f t="shared" si="105"/>
        <v>1273206.7699999993</v>
      </c>
    </row>
    <row r="6879" spans="1:15" ht="22.05" hidden="1" customHeight="1" x14ac:dyDescent="0.2">
      <c r="A6879" s="227">
        <v>45975</v>
      </c>
      <c r="B6879" s="20" t="s">
        <v>185</v>
      </c>
      <c r="C6879" s="28">
        <v>59419</v>
      </c>
      <c r="E6879" s="25" t="s">
        <v>143</v>
      </c>
      <c r="F6879" s="20" t="s">
        <v>79</v>
      </c>
      <c r="H6879" s="23" t="s">
        <v>22</v>
      </c>
      <c r="I6879" s="28" t="s">
        <v>53</v>
      </c>
      <c r="J6879" s="23" t="s">
        <v>112</v>
      </c>
      <c r="K6879" s="156" t="s">
        <v>526</v>
      </c>
      <c r="M6879" s="485">
        <v>0</v>
      </c>
      <c r="N6879" s="485">
        <v>57625</v>
      </c>
      <c r="O6879" s="217">
        <f t="shared" si="105"/>
        <v>1215581.7699999993</v>
      </c>
    </row>
    <row r="6880" spans="1:15" ht="22.05" hidden="1" customHeight="1" x14ac:dyDescent="0.2">
      <c r="A6880" s="227">
        <v>45975</v>
      </c>
      <c r="B6880" s="20" t="s">
        <v>185</v>
      </c>
      <c r="C6880" s="28">
        <v>59420</v>
      </c>
      <c r="E6880" s="25" t="s">
        <v>986</v>
      </c>
      <c r="F6880" s="20" t="s">
        <v>79</v>
      </c>
      <c r="H6880" s="23" t="s">
        <v>22</v>
      </c>
      <c r="I6880" s="28" t="s">
        <v>54</v>
      </c>
      <c r="J6880" s="23" t="s">
        <v>44</v>
      </c>
      <c r="K6880" s="156" t="s">
        <v>412</v>
      </c>
      <c r="M6880" s="485">
        <v>0</v>
      </c>
      <c r="N6880" s="485">
        <v>1930</v>
      </c>
      <c r="O6880" s="217">
        <f t="shared" si="105"/>
        <v>1213651.7699999993</v>
      </c>
    </row>
    <row r="6881" spans="1:15" ht="22.05" hidden="1" customHeight="1" x14ac:dyDescent="0.2">
      <c r="A6881" s="227">
        <v>45975</v>
      </c>
      <c r="B6881" s="20" t="s">
        <v>185</v>
      </c>
      <c r="C6881" s="28">
        <v>59421</v>
      </c>
      <c r="E6881" s="25" t="s">
        <v>7492</v>
      </c>
      <c r="F6881" s="20" t="s">
        <v>79</v>
      </c>
      <c r="H6881" s="23" t="s">
        <v>22</v>
      </c>
      <c r="I6881" s="28" t="s">
        <v>103</v>
      </c>
      <c r="J6881" s="23" t="s">
        <v>96</v>
      </c>
      <c r="K6881" s="156" t="s">
        <v>134</v>
      </c>
      <c r="M6881" s="485">
        <v>0</v>
      </c>
      <c r="N6881" s="485">
        <v>852</v>
      </c>
      <c r="O6881" s="217">
        <f t="shared" si="105"/>
        <v>1212799.7699999993</v>
      </c>
    </row>
    <row r="6882" spans="1:15" ht="22.05" hidden="1" customHeight="1" x14ac:dyDescent="0.2">
      <c r="A6882" s="227">
        <v>45975</v>
      </c>
      <c r="B6882" s="20" t="s">
        <v>185</v>
      </c>
      <c r="C6882" s="28">
        <v>59422</v>
      </c>
      <c r="E6882" s="25" t="s">
        <v>1578</v>
      </c>
      <c r="F6882" s="20" t="s">
        <v>79</v>
      </c>
      <c r="H6882" s="23" t="s">
        <v>22</v>
      </c>
      <c r="I6882" s="28" t="s">
        <v>56</v>
      </c>
      <c r="J6882" s="23" t="s">
        <v>88</v>
      </c>
      <c r="K6882" s="156" t="s">
        <v>265</v>
      </c>
      <c r="M6882" s="485">
        <v>0</v>
      </c>
      <c r="N6882" s="485">
        <v>1500</v>
      </c>
      <c r="O6882" s="217">
        <f t="shared" si="105"/>
        <v>1211299.7699999993</v>
      </c>
    </row>
    <row r="6883" spans="1:15" ht="22.05" hidden="1" customHeight="1" x14ac:dyDescent="0.2">
      <c r="A6883" s="227">
        <v>45975</v>
      </c>
      <c r="B6883" s="20" t="s">
        <v>185</v>
      </c>
      <c r="C6883" s="28">
        <v>59423</v>
      </c>
      <c r="E6883" s="25" t="s">
        <v>143</v>
      </c>
      <c r="F6883" s="20" t="s">
        <v>79</v>
      </c>
      <c r="H6883" s="23" t="s">
        <v>22</v>
      </c>
      <c r="I6883" s="28" t="s">
        <v>53</v>
      </c>
      <c r="J6883" s="23" t="s">
        <v>112</v>
      </c>
      <c r="K6883" s="156" t="s">
        <v>954</v>
      </c>
      <c r="M6883" s="485">
        <v>0</v>
      </c>
      <c r="N6883" s="485">
        <v>123379</v>
      </c>
      <c r="O6883" s="217">
        <f t="shared" si="105"/>
        <v>1087920.7699999993</v>
      </c>
    </row>
    <row r="6884" spans="1:15" ht="22.05" hidden="1" customHeight="1" x14ac:dyDescent="0.2">
      <c r="A6884" s="227">
        <v>45975</v>
      </c>
      <c r="B6884" s="20" t="s">
        <v>185</v>
      </c>
      <c r="C6884" s="28">
        <v>59424</v>
      </c>
      <c r="E6884" s="25" t="s">
        <v>7512</v>
      </c>
      <c r="F6884" s="20" t="s">
        <v>79</v>
      </c>
      <c r="H6884" s="23" t="s">
        <v>22</v>
      </c>
      <c r="I6884" s="28" t="s">
        <v>103</v>
      </c>
      <c r="J6884" s="23" t="s">
        <v>102</v>
      </c>
      <c r="K6884" s="156" t="s">
        <v>1405</v>
      </c>
      <c r="M6884" s="485">
        <v>0</v>
      </c>
      <c r="N6884" s="485">
        <v>3000</v>
      </c>
      <c r="O6884" s="217">
        <f t="shared" si="105"/>
        <v>1084920.7699999993</v>
      </c>
    </row>
    <row r="6885" spans="1:15" ht="22.05" hidden="1" customHeight="1" x14ac:dyDescent="0.2">
      <c r="A6885" s="227">
        <v>45975</v>
      </c>
      <c r="B6885" s="20" t="s">
        <v>185</v>
      </c>
      <c r="C6885" s="28">
        <v>59425</v>
      </c>
      <c r="E6885" s="25" t="s">
        <v>7513</v>
      </c>
      <c r="F6885" s="20" t="s">
        <v>79</v>
      </c>
      <c r="H6885" s="23" t="s">
        <v>22</v>
      </c>
      <c r="I6885" s="28" t="s">
        <v>103</v>
      </c>
      <c r="J6885" s="23" t="s">
        <v>92</v>
      </c>
      <c r="K6885" s="156" t="s">
        <v>336</v>
      </c>
      <c r="M6885" s="485">
        <v>0</v>
      </c>
      <c r="N6885" s="485">
        <v>760</v>
      </c>
      <c r="O6885" s="217">
        <f t="shared" si="105"/>
        <v>1084160.7699999993</v>
      </c>
    </row>
    <row r="6886" spans="1:15" ht="22.05" hidden="1" customHeight="1" x14ac:dyDescent="0.2">
      <c r="A6886" s="227">
        <v>45976</v>
      </c>
      <c r="B6886" s="20" t="s">
        <v>185</v>
      </c>
      <c r="C6886" s="28">
        <v>59427</v>
      </c>
      <c r="E6886" s="25" t="s">
        <v>531</v>
      </c>
      <c r="F6886" s="20" t="s">
        <v>79</v>
      </c>
      <c r="H6886" s="23" t="s">
        <v>22</v>
      </c>
      <c r="I6886" s="28" t="s">
        <v>53</v>
      </c>
      <c r="J6886" s="23" t="s">
        <v>112</v>
      </c>
      <c r="K6886" s="156" t="s">
        <v>231</v>
      </c>
      <c r="M6886" s="485">
        <v>0</v>
      </c>
      <c r="N6886" s="485">
        <v>60200</v>
      </c>
      <c r="O6886" s="217">
        <f t="shared" si="105"/>
        <v>1023960.7699999993</v>
      </c>
    </row>
    <row r="6887" spans="1:15" ht="22.05" hidden="1" customHeight="1" x14ac:dyDescent="0.2">
      <c r="A6887" s="227">
        <v>45976</v>
      </c>
      <c r="B6887" s="20" t="s">
        <v>185</v>
      </c>
      <c r="C6887" s="28">
        <v>59428</v>
      </c>
      <c r="E6887" s="25" t="s">
        <v>7514</v>
      </c>
      <c r="F6887" s="20" t="s">
        <v>79</v>
      </c>
      <c r="H6887" s="23" t="s">
        <v>22</v>
      </c>
      <c r="I6887" s="28" t="s">
        <v>54</v>
      </c>
      <c r="J6887" s="23" t="s">
        <v>41</v>
      </c>
      <c r="K6887" s="156" t="s">
        <v>138</v>
      </c>
      <c r="M6887" s="485">
        <v>0</v>
      </c>
      <c r="N6887" s="485">
        <v>400</v>
      </c>
      <c r="O6887" s="217">
        <f t="shared" si="105"/>
        <v>1023560.7699999993</v>
      </c>
    </row>
    <row r="6888" spans="1:15" ht="22.05" hidden="1" customHeight="1" x14ac:dyDescent="0.2">
      <c r="A6888" s="227">
        <v>45976</v>
      </c>
      <c r="B6888" s="20" t="s">
        <v>185</v>
      </c>
      <c r="C6888" s="28">
        <v>59429</v>
      </c>
      <c r="E6888" s="25" t="s">
        <v>150</v>
      </c>
      <c r="F6888" s="20" t="s">
        <v>79</v>
      </c>
      <c r="H6888" s="23" t="s">
        <v>22</v>
      </c>
      <c r="I6888" s="28" t="s">
        <v>81</v>
      </c>
      <c r="J6888" s="23" t="s">
        <v>200</v>
      </c>
      <c r="K6888" s="156" t="s">
        <v>413</v>
      </c>
      <c r="M6888" s="485">
        <v>0</v>
      </c>
      <c r="N6888" s="585">
        <v>230000</v>
      </c>
      <c r="O6888" s="217">
        <f t="shared" si="105"/>
        <v>793560.76999999932</v>
      </c>
    </row>
    <row r="6889" spans="1:15" ht="22.05" hidden="1" customHeight="1" x14ac:dyDescent="0.2">
      <c r="A6889" s="227">
        <v>45976</v>
      </c>
      <c r="B6889" s="20" t="s">
        <v>185</v>
      </c>
      <c r="C6889" s="28">
        <v>59430</v>
      </c>
      <c r="E6889" s="25" t="s">
        <v>7515</v>
      </c>
      <c r="F6889" s="20" t="s">
        <v>79</v>
      </c>
      <c r="H6889" s="23" t="s">
        <v>22</v>
      </c>
      <c r="I6889" s="28" t="s">
        <v>103</v>
      </c>
      <c r="J6889" s="23" t="s">
        <v>92</v>
      </c>
      <c r="K6889" s="156" t="s">
        <v>2143</v>
      </c>
      <c r="M6889" s="485">
        <v>0</v>
      </c>
      <c r="N6889" s="485">
        <v>750</v>
      </c>
      <c r="O6889" s="217">
        <f t="shared" si="105"/>
        <v>792810.76999999932</v>
      </c>
    </row>
    <row r="6890" spans="1:15" ht="22.05" hidden="1" customHeight="1" x14ac:dyDescent="0.2">
      <c r="A6890" s="227">
        <v>45976</v>
      </c>
      <c r="B6890" s="20" t="s">
        <v>185</v>
      </c>
      <c r="C6890" s="28">
        <v>59431</v>
      </c>
      <c r="E6890" s="25" t="s">
        <v>204</v>
      </c>
      <c r="F6890" s="20" t="s">
        <v>79</v>
      </c>
      <c r="H6890" s="23" t="s">
        <v>22</v>
      </c>
      <c r="I6890" s="28" t="s">
        <v>56</v>
      </c>
      <c r="J6890" s="23" t="s">
        <v>212</v>
      </c>
      <c r="K6890" s="156" t="s">
        <v>235</v>
      </c>
      <c r="M6890" s="485">
        <v>0</v>
      </c>
      <c r="N6890" s="485">
        <v>1000</v>
      </c>
      <c r="O6890" s="217">
        <f t="shared" si="105"/>
        <v>791810.76999999932</v>
      </c>
    </row>
    <row r="6891" spans="1:15" ht="22.05" hidden="1" customHeight="1" x14ac:dyDescent="0.2">
      <c r="A6891" s="227">
        <v>45976</v>
      </c>
      <c r="B6891" s="20" t="s">
        <v>185</v>
      </c>
      <c r="C6891" s="28">
        <v>59432</v>
      </c>
      <c r="E6891" s="25" t="s">
        <v>7516</v>
      </c>
      <c r="F6891" s="20" t="s">
        <v>79</v>
      </c>
      <c r="H6891" s="23" t="s">
        <v>22</v>
      </c>
      <c r="I6891" s="28" t="s">
        <v>54</v>
      </c>
      <c r="J6891" s="23" t="s">
        <v>61</v>
      </c>
      <c r="K6891" s="156" t="s">
        <v>7525</v>
      </c>
      <c r="M6891" s="485">
        <v>0</v>
      </c>
      <c r="N6891" s="485">
        <v>3500</v>
      </c>
      <c r="O6891" s="217">
        <f t="shared" si="105"/>
        <v>788310.76999999932</v>
      </c>
    </row>
    <row r="6892" spans="1:15" ht="22.05" hidden="1" customHeight="1" x14ac:dyDescent="0.2">
      <c r="A6892" s="227">
        <v>45976</v>
      </c>
      <c r="B6892" s="20" t="s">
        <v>185</v>
      </c>
      <c r="C6892" s="28">
        <v>59433</v>
      </c>
      <c r="E6892" s="25" t="s">
        <v>328</v>
      </c>
      <c r="F6892" s="20" t="s">
        <v>79</v>
      </c>
      <c r="H6892" s="23" t="s">
        <v>22</v>
      </c>
      <c r="I6892" s="28" t="s">
        <v>54</v>
      </c>
      <c r="J6892" s="23" t="s">
        <v>61</v>
      </c>
      <c r="K6892" s="156" t="s">
        <v>140</v>
      </c>
      <c r="M6892" s="485">
        <v>0</v>
      </c>
      <c r="N6892" s="485">
        <v>2000</v>
      </c>
      <c r="O6892" s="217">
        <f t="shared" si="105"/>
        <v>786310.76999999932</v>
      </c>
    </row>
    <row r="6893" spans="1:15" ht="22.05" hidden="1" customHeight="1" x14ac:dyDescent="0.2">
      <c r="A6893" s="227">
        <v>45976</v>
      </c>
      <c r="B6893" s="20" t="s">
        <v>185</v>
      </c>
      <c r="C6893" s="28">
        <v>59434</v>
      </c>
      <c r="E6893" s="25" t="s">
        <v>7517</v>
      </c>
      <c r="F6893" s="20" t="s">
        <v>79</v>
      </c>
      <c r="H6893" s="23" t="s">
        <v>22</v>
      </c>
      <c r="I6893" s="28" t="s">
        <v>54</v>
      </c>
      <c r="J6893" s="23" t="s">
        <v>41</v>
      </c>
      <c r="K6893" s="156" t="s">
        <v>134</v>
      </c>
      <c r="M6893" s="485">
        <v>0</v>
      </c>
      <c r="N6893" s="485">
        <v>2200</v>
      </c>
      <c r="O6893" s="217">
        <f t="shared" si="105"/>
        <v>784110.76999999932</v>
      </c>
    </row>
    <row r="6894" spans="1:15" ht="22.05" hidden="1" customHeight="1" x14ac:dyDescent="0.2">
      <c r="A6894" s="227">
        <v>45976</v>
      </c>
      <c r="B6894" s="20" t="s">
        <v>185</v>
      </c>
      <c r="C6894" s="28">
        <v>59435</v>
      </c>
      <c r="E6894" s="25" t="s">
        <v>7518</v>
      </c>
      <c r="F6894" s="20" t="s">
        <v>79</v>
      </c>
      <c r="H6894" s="23" t="s">
        <v>22</v>
      </c>
      <c r="I6894" s="28" t="s">
        <v>103</v>
      </c>
      <c r="J6894" s="23" t="s">
        <v>95</v>
      </c>
      <c r="K6894" s="156" t="s">
        <v>266</v>
      </c>
      <c r="M6894" s="485">
        <v>0</v>
      </c>
      <c r="N6894" s="485">
        <v>110</v>
      </c>
      <c r="O6894" s="217">
        <f t="shared" si="105"/>
        <v>784000.76999999932</v>
      </c>
    </row>
    <row r="6895" spans="1:15" ht="22.05" hidden="1" customHeight="1" x14ac:dyDescent="0.2">
      <c r="A6895" s="227">
        <v>45976</v>
      </c>
      <c r="B6895" s="20" t="s">
        <v>185</v>
      </c>
      <c r="C6895" s="28">
        <v>59436</v>
      </c>
      <c r="E6895" s="25" t="s">
        <v>7175</v>
      </c>
      <c r="F6895" s="20" t="s">
        <v>79</v>
      </c>
      <c r="H6895" s="23" t="s">
        <v>22</v>
      </c>
      <c r="I6895" s="28" t="s">
        <v>103</v>
      </c>
      <c r="J6895" s="23" t="s">
        <v>102</v>
      </c>
      <c r="K6895" s="156" t="s">
        <v>464</v>
      </c>
      <c r="M6895" s="485">
        <v>0</v>
      </c>
      <c r="N6895" s="485">
        <v>300</v>
      </c>
      <c r="O6895" s="217">
        <f t="shared" si="105"/>
        <v>783700.76999999932</v>
      </c>
    </row>
    <row r="6896" spans="1:15" ht="22.05" hidden="1" customHeight="1" x14ac:dyDescent="0.2">
      <c r="A6896" s="227">
        <v>45976</v>
      </c>
      <c r="B6896" s="20" t="s">
        <v>185</v>
      </c>
      <c r="C6896" s="28">
        <v>59437</v>
      </c>
      <c r="E6896" s="25" t="s">
        <v>734</v>
      </c>
      <c r="F6896" s="20" t="s">
        <v>79</v>
      </c>
      <c r="H6896" s="23" t="s">
        <v>22</v>
      </c>
      <c r="I6896" s="28" t="s">
        <v>103</v>
      </c>
      <c r="J6896" s="23" t="s">
        <v>214</v>
      </c>
      <c r="K6896" s="156" t="s">
        <v>464</v>
      </c>
      <c r="M6896" s="485">
        <v>0</v>
      </c>
      <c r="N6896" s="485">
        <v>200</v>
      </c>
      <c r="O6896" s="217">
        <f t="shared" si="105"/>
        <v>783500.76999999932</v>
      </c>
    </row>
    <row r="6897" spans="1:15" ht="22.05" hidden="1" customHeight="1" x14ac:dyDescent="0.2">
      <c r="A6897" s="227">
        <v>45976</v>
      </c>
      <c r="B6897" s="20" t="s">
        <v>185</v>
      </c>
      <c r="C6897" s="28">
        <v>59438</v>
      </c>
      <c r="E6897" s="25" t="s">
        <v>7519</v>
      </c>
      <c r="F6897" s="20" t="s">
        <v>79</v>
      </c>
      <c r="H6897" s="23" t="s">
        <v>22</v>
      </c>
      <c r="I6897" s="28" t="s">
        <v>103</v>
      </c>
      <c r="J6897" s="23" t="s">
        <v>92</v>
      </c>
      <c r="K6897" s="156" t="s">
        <v>1240</v>
      </c>
      <c r="M6897" s="485">
        <v>0</v>
      </c>
      <c r="N6897" s="485">
        <v>850</v>
      </c>
      <c r="O6897" s="217">
        <f t="shared" si="105"/>
        <v>782650.76999999932</v>
      </c>
    </row>
    <row r="6898" spans="1:15" ht="22.05" hidden="1" customHeight="1" x14ac:dyDescent="0.2">
      <c r="A6898" s="227">
        <v>45976</v>
      </c>
      <c r="B6898" s="20" t="s">
        <v>185</v>
      </c>
      <c r="C6898" s="28">
        <v>59439</v>
      </c>
      <c r="E6898" s="25" t="s">
        <v>7520</v>
      </c>
      <c r="F6898" s="20" t="s">
        <v>79</v>
      </c>
      <c r="H6898" s="23" t="s">
        <v>22</v>
      </c>
      <c r="I6898" s="28" t="s">
        <v>103</v>
      </c>
      <c r="J6898" s="23" t="s">
        <v>92</v>
      </c>
      <c r="K6898" s="156" t="s">
        <v>388</v>
      </c>
      <c r="M6898" s="485">
        <v>0</v>
      </c>
      <c r="N6898" s="485">
        <v>1100</v>
      </c>
      <c r="O6898" s="217">
        <f t="shared" si="105"/>
        <v>781550.76999999932</v>
      </c>
    </row>
    <row r="6899" spans="1:15" ht="22.05" hidden="1" customHeight="1" x14ac:dyDescent="0.2">
      <c r="A6899" s="227">
        <v>45976</v>
      </c>
      <c r="B6899" s="20" t="s">
        <v>185</v>
      </c>
      <c r="C6899" s="28">
        <v>59440</v>
      </c>
      <c r="E6899" s="25" t="s">
        <v>158</v>
      </c>
      <c r="F6899" s="20" t="s">
        <v>79</v>
      </c>
      <c r="H6899" s="23" t="s">
        <v>22</v>
      </c>
      <c r="I6899" s="28" t="s">
        <v>56</v>
      </c>
      <c r="J6899" s="23" t="s">
        <v>116</v>
      </c>
      <c r="K6899" s="156" t="s">
        <v>139</v>
      </c>
      <c r="M6899" s="485">
        <v>0</v>
      </c>
      <c r="N6899" s="485">
        <v>600</v>
      </c>
      <c r="O6899" s="217">
        <f t="shared" si="105"/>
        <v>780950.76999999932</v>
      </c>
    </row>
    <row r="6900" spans="1:15" ht="22.05" hidden="1" customHeight="1" x14ac:dyDescent="0.2">
      <c r="A6900" s="227">
        <v>45976</v>
      </c>
      <c r="B6900" s="20" t="s">
        <v>185</v>
      </c>
      <c r="C6900" s="28">
        <v>59441</v>
      </c>
      <c r="E6900" s="25" t="s">
        <v>143</v>
      </c>
      <c r="F6900" s="20" t="s">
        <v>79</v>
      </c>
      <c r="H6900" s="23" t="s">
        <v>22</v>
      </c>
      <c r="I6900" s="28" t="s">
        <v>53</v>
      </c>
      <c r="J6900" s="23" t="s">
        <v>112</v>
      </c>
      <c r="K6900" s="156" t="s">
        <v>416</v>
      </c>
      <c r="M6900" s="485">
        <v>0</v>
      </c>
      <c r="N6900" s="485">
        <v>24947</v>
      </c>
      <c r="O6900" s="217">
        <f t="shared" si="105"/>
        <v>756003.76999999932</v>
      </c>
    </row>
    <row r="6901" spans="1:15" ht="22.05" hidden="1" customHeight="1" x14ac:dyDescent="0.2">
      <c r="A6901" s="227">
        <v>45976</v>
      </c>
      <c r="B6901" s="20" t="s">
        <v>185</v>
      </c>
      <c r="C6901" s="28">
        <v>59442</v>
      </c>
      <c r="E6901" s="25" t="s">
        <v>143</v>
      </c>
      <c r="F6901" s="20" t="s">
        <v>79</v>
      </c>
      <c r="H6901" s="23" t="s">
        <v>22</v>
      </c>
      <c r="I6901" s="28" t="s">
        <v>53</v>
      </c>
      <c r="J6901" s="23" t="s">
        <v>112</v>
      </c>
      <c r="K6901" s="156" t="s">
        <v>6822</v>
      </c>
      <c r="M6901" s="485">
        <v>0</v>
      </c>
      <c r="N6901" s="485">
        <v>2800</v>
      </c>
      <c r="O6901" s="217">
        <f t="shared" si="105"/>
        <v>753203.76999999932</v>
      </c>
    </row>
    <row r="6902" spans="1:15" ht="22.05" hidden="1" customHeight="1" x14ac:dyDescent="0.2">
      <c r="A6902" s="227">
        <v>45976</v>
      </c>
      <c r="B6902" s="20" t="s">
        <v>185</v>
      </c>
      <c r="C6902" s="28">
        <v>59443</v>
      </c>
      <c r="E6902" s="25" t="s">
        <v>143</v>
      </c>
      <c r="F6902" s="20" t="s">
        <v>79</v>
      </c>
      <c r="H6902" s="23" t="s">
        <v>22</v>
      </c>
      <c r="I6902" s="28" t="s">
        <v>53</v>
      </c>
      <c r="J6902" s="23" t="s">
        <v>112</v>
      </c>
      <c r="K6902" s="156" t="s">
        <v>1588</v>
      </c>
      <c r="M6902" s="485">
        <v>0</v>
      </c>
      <c r="N6902" s="485">
        <v>38144</v>
      </c>
      <c r="O6902" s="217">
        <f t="shared" si="105"/>
        <v>715059.76999999932</v>
      </c>
    </row>
    <row r="6903" spans="1:15" ht="22.05" hidden="1" customHeight="1" x14ac:dyDescent="0.2">
      <c r="A6903" s="227">
        <v>45976</v>
      </c>
      <c r="B6903" s="20" t="s">
        <v>185</v>
      </c>
      <c r="C6903" s="28">
        <v>59444</v>
      </c>
      <c r="E6903" s="25" t="s">
        <v>143</v>
      </c>
      <c r="F6903" s="20" t="s">
        <v>79</v>
      </c>
      <c r="H6903" s="23" t="s">
        <v>22</v>
      </c>
      <c r="I6903" s="28" t="s">
        <v>53</v>
      </c>
      <c r="J6903" s="23" t="s">
        <v>112</v>
      </c>
      <c r="K6903" s="156" t="s">
        <v>144</v>
      </c>
      <c r="M6903" s="485">
        <v>0</v>
      </c>
      <c r="N6903" s="485">
        <v>11550</v>
      </c>
      <c r="O6903" s="217">
        <f t="shared" si="105"/>
        <v>703509.76999999932</v>
      </c>
    </row>
    <row r="6904" spans="1:15" ht="22.05" hidden="1" customHeight="1" x14ac:dyDescent="0.2">
      <c r="A6904" s="227">
        <v>45976</v>
      </c>
      <c r="B6904" s="20" t="s">
        <v>185</v>
      </c>
      <c r="C6904" s="28">
        <v>59445</v>
      </c>
      <c r="E6904" s="25" t="s">
        <v>143</v>
      </c>
      <c r="F6904" s="20" t="s">
        <v>79</v>
      </c>
      <c r="H6904" s="23" t="s">
        <v>22</v>
      </c>
      <c r="I6904" s="28" t="s">
        <v>53</v>
      </c>
      <c r="J6904" s="23" t="s">
        <v>114</v>
      </c>
      <c r="K6904" s="156" t="s">
        <v>149</v>
      </c>
      <c r="M6904" s="485">
        <v>0</v>
      </c>
      <c r="N6904" s="485">
        <v>19000</v>
      </c>
      <c r="O6904" s="217">
        <f t="shared" si="105"/>
        <v>684509.76999999932</v>
      </c>
    </row>
    <row r="6905" spans="1:15" ht="22.05" hidden="1" customHeight="1" x14ac:dyDescent="0.2">
      <c r="A6905" s="227">
        <v>45976</v>
      </c>
      <c r="B6905" s="20" t="s">
        <v>185</v>
      </c>
      <c r="C6905" s="28">
        <v>59446</v>
      </c>
      <c r="E6905" s="25" t="s">
        <v>143</v>
      </c>
      <c r="F6905" s="20" t="s">
        <v>79</v>
      </c>
      <c r="H6905" s="23" t="s">
        <v>22</v>
      </c>
      <c r="I6905" s="28" t="s">
        <v>53</v>
      </c>
      <c r="J6905" s="23" t="s">
        <v>114</v>
      </c>
      <c r="K6905" s="156" t="s">
        <v>273</v>
      </c>
      <c r="M6905" s="485">
        <v>0</v>
      </c>
      <c r="N6905" s="485">
        <v>6300</v>
      </c>
      <c r="O6905" s="217">
        <f t="shared" si="105"/>
        <v>678209.76999999932</v>
      </c>
    </row>
    <row r="6906" spans="1:15" ht="22.05" hidden="1" customHeight="1" x14ac:dyDescent="0.2">
      <c r="A6906" s="227">
        <v>45976</v>
      </c>
      <c r="B6906" s="20" t="s">
        <v>185</v>
      </c>
      <c r="C6906" s="28">
        <v>59447</v>
      </c>
      <c r="E6906" s="25" t="s">
        <v>143</v>
      </c>
      <c r="F6906" s="20" t="s">
        <v>79</v>
      </c>
      <c r="H6906" s="23" t="s">
        <v>22</v>
      </c>
      <c r="I6906" s="28" t="s">
        <v>53</v>
      </c>
      <c r="J6906" s="23" t="s">
        <v>112</v>
      </c>
      <c r="K6906" s="156" t="s">
        <v>5797</v>
      </c>
      <c r="M6906" s="485">
        <v>0</v>
      </c>
      <c r="N6906" s="485">
        <v>25300</v>
      </c>
      <c r="O6906" s="217">
        <f t="shared" si="105"/>
        <v>652909.76999999932</v>
      </c>
    </row>
    <row r="6907" spans="1:15" ht="22.05" hidden="1" customHeight="1" x14ac:dyDescent="0.2">
      <c r="A6907" s="227">
        <v>45976</v>
      </c>
      <c r="B6907" s="20" t="s">
        <v>185</v>
      </c>
      <c r="C6907" s="28">
        <v>59448</v>
      </c>
      <c r="E6907" s="25" t="s">
        <v>143</v>
      </c>
      <c r="F6907" s="20" t="s">
        <v>79</v>
      </c>
      <c r="H6907" s="23" t="s">
        <v>22</v>
      </c>
      <c r="I6907" s="28" t="s">
        <v>53</v>
      </c>
      <c r="J6907" s="23" t="s">
        <v>112</v>
      </c>
      <c r="K6907" s="156" t="s">
        <v>1702</v>
      </c>
      <c r="M6907" s="485">
        <v>0</v>
      </c>
      <c r="N6907" s="485">
        <v>22140</v>
      </c>
      <c r="O6907" s="217">
        <f t="shared" si="105"/>
        <v>630769.76999999932</v>
      </c>
    </row>
    <row r="6908" spans="1:15" ht="22.05" hidden="1" customHeight="1" x14ac:dyDescent="0.2">
      <c r="A6908" s="227">
        <v>45976</v>
      </c>
      <c r="B6908" s="20" t="s">
        <v>185</v>
      </c>
      <c r="C6908" s="28">
        <v>59449</v>
      </c>
      <c r="E6908" s="25" t="s">
        <v>143</v>
      </c>
      <c r="F6908" s="20" t="s">
        <v>79</v>
      </c>
      <c r="H6908" s="23" t="s">
        <v>22</v>
      </c>
      <c r="I6908" s="28" t="s">
        <v>53</v>
      </c>
      <c r="J6908" s="23" t="s">
        <v>112</v>
      </c>
      <c r="K6908" s="156" t="s">
        <v>7098</v>
      </c>
      <c r="M6908" s="485">
        <v>0</v>
      </c>
      <c r="N6908" s="485">
        <v>16900</v>
      </c>
      <c r="O6908" s="217">
        <f t="shared" si="105"/>
        <v>613869.76999999932</v>
      </c>
    </row>
    <row r="6909" spans="1:15" ht="22.05" hidden="1" customHeight="1" x14ac:dyDescent="0.2">
      <c r="A6909" s="227">
        <v>45976</v>
      </c>
      <c r="B6909" s="20" t="s">
        <v>185</v>
      </c>
      <c r="C6909" s="28">
        <v>59450</v>
      </c>
      <c r="E6909" s="25" t="s">
        <v>143</v>
      </c>
      <c r="F6909" s="20" t="s">
        <v>79</v>
      </c>
      <c r="H6909" s="23" t="s">
        <v>22</v>
      </c>
      <c r="I6909" s="28" t="s">
        <v>53</v>
      </c>
      <c r="J6909" s="23" t="s">
        <v>112</v>
      </c>
      <c r="K6909" s="156" t="s">
        <v>1703</v>
      </c>
      <c r="M6909" s="485">
        <v>0</v>
      </c>
      <c r="N6909" s="485">
        <v>22237</v>
      </c>
      <c r="O6909" s="217">
        <f t="shared" si="105"/>
        <v>591632.76999999932</v>
      </c>
    </row>
    <row r="6910" spans="1:15" ht="22.05" hidden="1" customHeight="1" x14ac:dyDescent="0.2">
      <c r="A6910" s="227">
        <v>45976</v>
      </c>
      <c r="B6910" s="20" t="s">
        <v>185</v>
      </c>
      <c r="C6910" s="28">
        <v>59451</v>
      </c>
      <c r="E6910" s="25" t="s">
        <v>143</v>
      </c>
      <c r="F6910" s="20" t="s">
        <v>79</v>
      </c>
      <c r="H6910" s="23" t="s">
        <v>22</v>
      </c>
      <c r="I6910" s="28" t="s">
        <v>53</v>
      </c>
      <c r="J6910" s="23" t="s">
        <v>112</v>
      </c>
      <c r="K6910" s="156" t="s">
        <v>263</v>
      </c>
      <c r="M6910" s="485">
        <v>0</v>
      </c>
      <c r="N6910" s="485">
        <v>23850</v>
      </c>
      <c r="O6910" s="217">
        <f t="shared" si="105"/>
        <v>567782.76999999932</v>
      </c>
    </row>
    <row r="6911" spans="1:15" ht="22.05" hidden="1" customHeight="1" x14ac:dyDescent="0.2">
      <c r="A6911" s="227">
        <v>45976</v>
      </c>
      <c r="B6911" s="20" t="s">
        <v>185</v>
      </c>
      <c r="C6911" s="28">
        <v>59452</v>
      </c>
      <c r="E6911" s="25" t="s">
        <v>143</v>
      </c>
      <c r="F6911" s="20" t="s">
        <v>79</v>
      </c>
      <c r="H6911" s="23" t="s">
        <v>22</v>
      </c>
      <c r="I6911" s="28" t="s">
        <v>53</v>
      </c>
      <c r="J6911" s="23" t="s">
        <v>112</v>
      </c>
      <c r="K6911" s="156" t="s">
        <v>148</v>
      </c>
      <c r="M6911" s="485">
        <v>0</v>
      </c>
      <c r="N6911" s="485">
        <v>32011</v>
      </c>
      <c r="O6911" s="217">
        <f t="shared" si="105"/>
        <v>535771.76999999932</v>
      </c>
    </row>
    <row r="6912" spans="1:15" ht="22.05" hidden="1" customHeight="1" x14ac:dyDescent="0.2">
      <c r="A6912" s="227">
        <v>45976</v>
      </c>
      <c r="B6912" s="20" t="s">
        <v>185</v>
      </c>
      <c r="C6912" s="28">
        <v>59453</v>
      </c>
      <c r="E6912" s="25" t="s">
        <v>143</v>
      </c>
      <c r="F6912" s="20" t="s">
        <v>79</v>
      </c>
      <c r="H6912" s="23" t="s">
        <v>22</v>
      </c>
      <c r="I6912" s="28" t="s">
        <v>53</v>
      </c>
      <c r="J6912" s="23" t="s">
        <v>112</v>
      </c>
      <c r="K6912" s="156" t="s">
        <v>418</v>
      </c>
      <c r="M6912" s="485">
        <v>0</v>
      </c>
      <c r="N6912" s="485">
        <v>22330</v>
      </c>
      <c r="O6912" s="217">
        <f t="shared" si="105"/>
        <v>513441.76999999932</v>
      </c>
    </row>
    <row r="6913" spans="1:15" ht="22.05" hidden="1" customHeight="1" x14ac:dyDescent="0.2">
      <c r="A6913" s="227">
        <v>45976</v>
      </c>
      <c r="B6913" s="20" t="s">
        <v>185</v>
      </c>
      <c r="C6913" s="28">
        <v>59454</v>
      </c>
      <c r="E6913" s="25" t="s">
        <v>143</v>
      </c>
      <c r="F6913" s="20" t="s">
        <v>79</v>
      </c>
      <c r="H6913" s="23" t="s">
        <v>22</v>
      </c>
      <c r="I6913" s="28" t="s">
        <v>53</v>
      </c>
      <c r="J6913" s="23" t="s">
        <v>112</v>
      </c>
      <c r="K6913" s="156" t="s">
        <v>5882</v>
      </c>
      <c r="M6913" s="485">
        <v>0</v>
      </c>
      <c r="N6913" s="485">
        <v>20100</v>
      </c>
      <c r="O6913" s="217">
        <f t="shared" si="105"/>
        <v>493341.76999999932</v>
      </c>
    </row>
    <row r="6914" spans="1:15" ht="22.05" hidden="1" customHeight="1" x14ac:dyDescent="0.2">
      <c r="A6914" s="227">
        <v>45976</v>
      </c>
      <c r="B6914" s="20" t="s">
        <v>185</v>
      </c>
      <c r="C6914" s="28">
        <v>59455</v>
      </c>
      <c r="E6914" s="25" t="s">
        <v>7521</v>
      </c>
      <c r="F6914" s="20" t="s">
        <v>79</v>
      </c>
      <c r="H6914" s="23" t="s">
        <v>22</v>
      </c>
      <c r="I6914" s="28" t="s">
        <v>80</v>
      </c>
      <c r="J6914" s="23" t="s">
        <v>66</v>
      </c>
      <c r="K6914" s="156" t="s">
        <v>135</v>
      </c>
      <c r="M6914" s="485">
        <v>0</v>
      </c>
      <c r="N6914" s="485">
        <v>500</v>
      </c>
      <c r="O6914" s="217">
        <f t="shared" si="105"/>
        <v>492841.76999999932</v>
      </c>
    </row>
    <row r="6915" spans="1:15" ht="22.05" hidden="1" customHeight="1" x14ac:dyDescent="0.2">
      <c r="A6915" s="227">
        <v>45976</v>
      </c>
      <c r="B6915" s="20" t="s">
        <v>185</v>
      </c>
      <c r="C6915" s="28">
        <v>59456</v>
      </c>
      <c r="E6915" s="25" t="s">
        <v>143</v>
      </c>
      <c r="F6915" s="20" t="s">
        <v>79</v>
      </c>
      <c r="H6915" s="23" t="s">
        <v>22</v>
      </c>
      <c r="I6915" s="28" t="s">
        <v>53</v>
      </c>
      <c r="J6915" s="23" t="s">
        <v>112</v>
      </c>
      <c r="K6915" s="156" t="s">
        <v>264</v>
      </c>
      <c r="M6915" s="485">
        <v>0</v>
      </c>
      <c r="N6915" s="485">
        <v>28400</v>
      </c>
      <c r="O6915" s="217">
        <f t="shared" si="105"/>
        <v>464441.76999999932</v>
      </c>
    </row>
    <row r="6916" spans="1:15" ht="22.05" hidden="1" customHeight="1" x14ac:dyDescent="0.2">
      <c r="A6916" s="227">
        <v>45976</v>
      </c>
      <c r="B6916" s="20" t="s">
        <v>185</v>
      </c>
      <c r="C6916" s="28">
        <v>59457</v>
      </c>
      <c r="E6916" s="25" t="s">
        <v>539</v>
      </c>
      <c r="F6916" s="20" t="s">
        <v>79</v>
      </c>
      <c r="H6916" s="23" t="s">
        <v>22</v>
      </c>
      <c r="I6916" s="28" t="s">
        <v>53</v>
      </c>
      <c r="J6916" s="23" t="s">
        <v>112</v>
      </c>
      <c r="K6916" s="156" t="s">
        <v>264</v>
      </c>
      <c r="M6916" s="485">
        <v>0</v>
      </c>
      <c r="N6916" s="485">
        <v>3300</v>
      </c>
      <c r="O6916" s="217">
        <f t="shared" si="105"/>
        <v>461141.76999999932</v>
      </c>
    </row>
    <row r="6917" spans="1:15" ht="22.05" hidden="1" customHeight="1" x14ac:dyDescent="0.2">
      <c r="A6917" s="227">
        <v>45976</v>
      </c>
      <c r="B6917" s="20" t="s">
        <v>185</v>
      </c>
      <c r="C6917" s="28">
        <v>59458</v>
      </c>
      <c r="E6917" s="328" t="s">
        <v>141</v>
      </c>
      <c r="F6917" s="329" t="s">
        <v>79</v>
      </c>
      <c r="G6917" s="330"/>
      <c r="H6917" s="331" t="s">
        <v>22</v>
      </c>
      <c r="I6917" s="331" t="s">
        <v>54</v>
      </c>
      <c r="J6917" s="331" t="s">
        <v>63</v>
      </c>
      <c r="K6917" s="332" t="s">
        <v>225</v>
      </c>
      <c r="L6917" s="333">
        <v>75000</v>
      </c>
      <c r="M6917" s="333">
        <v>0</v>
      </c>
      <c r="N6917" s="333">
        <v>10000</v>
      </c>
      <c r="O6917" s="217">
        <f t="shared" si="105"/>
        <v>451141.76999999932</v>
      </c>
    </row>
    <row r="6918" spans="1:15" ht="22.05" hidden="1" customHeight="1" x14ac:dyDescent="0.2">
      <c r="A6918" s="227">
        <v>45976</v>
      </c>
      <c r="B6918" s="20" t="s">
        <v>185</v>
      </c>
      <c r="C6918" s="28">
        <v>59458</v>
      </c>
      <c r="E6918" s="328" t="s">
        <v>559</v>
      </c>
      <c r="F6918" s="329" t="s">
        <v>79</v>
      </c>
      <c r="G6918" s="330"/>
      <c r="H6918" s="331" t="s">
        <v>22</v>
      </c>
      <c r="I6918" s="331" t="s">
        <v>54</v>
      </c>
      <c r="J6918" s="331" t="s">
        <v>41</v>
      </c>
      <c r="K6918" s="332" t="s">
        <v>225</v>
      </c>
      <c r="L6918" s="333">
        <v>75000</v>
      </c>
      <c r="M6918" s="333">
        <v>0</v>
      </c>
      <c r="N6918" s="333">
        <v>20000</v>
      </c>
      <c r="O6918" s="217">
        <f t="shared" si="105"/>
        <v>431141.76999999932</v>
      </c>
    </row>
    <row r="6919" spans="1:15" ht="22.05" hidden="1" customHeight="1" x14ac:dyDescent="0.2">
      <c r="A6919" s="227">
        <v>45976</v>
      </c>
      <c r="B6919" s="20" t="s">
        <v>185</v>
      </c>
      <c r="C6919" s="28">
        <v>59458</v>
      </c>
      <c r="E6919" s="328" t="s">
        <v>463</v>
      </c>
      <c r="F6919" s="329" t="s">
        <v>79</v>
      </c>
      <c r="G6919" s="330"/>
      <c r="H6919" s="331" t="s">
        <v>22</v>
      </c>
      <c r="I6919" s="331" t="s">
        <v>54</v>
      </c>
      <c r="J6919" s="331" t="s">
        <v>62</v>
      </c>
      <c r="K6919" s="332" t="s">
        <v>225</v>
      </c>
      <c r="L6919" s="333">
        <v>75000</v>
      </c>
      <c r="M6919" s="333">
        <v>0</v>
      </c>
      <c r="N6919" s="333">
        <v>30000</v>
      </c>
      <c r="O6919" s="217">
        <f t="shared" si="105"/>
        <v>401141.76999999932</v>
      </c>
    </row>
    <row r="6920" spans="1:15" ht="22.05" hidden="1" customHeight="1" x14ac:dyDescent="0.2">
      <c r="A6920" s="227">
        <v>45976</v>
      </c>
      <c r="B6920" s="20" t="s">
        <v>185</v>
      </c>
      <c r="C6920" s="28">
        <v>59458</v>
      </c>
      <c r="E6920" s="328" t="s">
        <v>560</v>
      </c>
      <c r="F6920" s="329" t="s">
        <v>79</v>
      </c>
      <c r="G6920" s="330"/>
      <c r="H6920" s="331" t="s">
        <v>22</v>
      </c>
      <c r="I6920" s="331" t="s">
        <v>54</v>
      </c>
      <c r="J6920" s="331" t="s">
        <v>44</v>
      </c>
      <c r="K6920" s="332" t="s">
        <v>225</v>
      </c>
      <c r="L6920" s="333">
        <v>75000</v>
      </c>
      <c r="M6920" s="333">
        <v>0</v>
      </c>
      <c r="N6920" s="333">
        <v>10000</v>
      </c>
      <c r="O6920" s="217">
        <f t="shared" si="105"/>
        <v>391141.76999999932</v>
      </c>
    </row>
    <row r="6921" spans="1:15" ht="22.05" hidden="1" customHeight="1" x14ac:dyDescent="0.2">
      <c r="A6921" s="227">
        <v>45976</v>
      </c>
      <c r="B6921" s="20" t="s">
        <v>185</v>
      </c>
      <c r="C6921" s="28">
        <v>59458</v>
      </c>
      <c r="E6921" s="328" t="s">
        <v>561</v>
      </c>
      <c r="F6921" s="329" t="s">
        <v>79</v>
      </c>
      <c r="G6921" s="330"/>
      <c r="H6921" s="331" t="s">
        <v>22</v>
      </c>
      <c r="I6921" s="331" t="s">
        <v>54</v>
      </c>
      <c r="J6921" s="331" t="s">
        <v>63</v>
      </c>
      <c r="K6921" s="332" t="s">
        <v>225</v>
      </c>
      <c r="L6921" s="333">
        <v>75000</v>
      </c>
      <c r="M6921" s="333">
        <v>0</v>
      </c>
      <c r="N6921" s="333">
        <v>5000</v>
      </c>
      <c r="O6921" s="217">
        <f t="shared" si="105"/>
        <v>386141.76999999932</v>
      </c>
    </row>
    <row r="6922" spans="1:15" ht="22.05" hidden="1" customHeight="1" x14ac:dyDescent="0.2">
      <c r="A6922" s="227">
        <v>45976</v>
      </c>
      <c r="B6922" s="20" t="s">
        <v>185</v>
      </c>
      <c r="C6922" s="28">
        <v>59459</v>
      </c>
      <c r="E6922" s="25" t="s">
        <v>143</v>
      </c>
      <c r="F6922" s="20" t="s">
        <v>79</v>
      </c>
      <c r="H6922" s="23" t="s">
        <v>22</v>
      </c>
      <c r="I6922" s="28" t="s">
        <v>53</v>
      </c>
      <c r="J6922" s="23" t="s">
        <v>112</v>
      </c>
      <c r="K6922" s="156" t="s">
        <v>56</v>
      </c>
      <c r="M6922" s="485">
        <v>0</v>
      </c>
      <c r="N6922" s="485">
        <v>27550</v>
      </c>
      <c r="O6922" s="217">
        <f t="shared" si="105"/>
        <v>358591.76999999932</v>
      </c>
    </row>
    <row r="6923" spans="1:15" ht="22.05" hidden="1" customHeight="1" x14ac:dyDescent="0.2">
      <c r="A6923" s="227">
        <v>45976</v>
      </c>
      <c r="B6923" s="20" t="s">
        <v>185</v>
      </c>
      <c r="C6923" s="28">
        <v>59460</v>
      </c>
      <c r="E6923" s="25" t="s">
        <v>402</v>
      </c>
      <c r="F6923" s="20" t="s">
        <v>79</v>
      </c>
      <c r="H6923" s="23" t="s">
        <v>22</v>
      </c>
      <c r="I6923" s="28" t="s">
        <v>80</v>
      </c>
      <c r="J6923" s="23" t="s">
        <v>66</v>
      </c>
      <c r="K6923" s="156" t="s">
        <v>142</v>
      </c>
      <c r="M6923" s="485">
        <v>0</v>
      </c>
      <c r="N6923" s="485">
        <v>700</v>
      </c>
      <c r="O6923" s="217">
        <f t="shared" si="105"/>
        <v>357891.76999999932</v>
      </c>
    </row>
    <row r="6924" spans="1:15" ht="22.05" hidden="1" customHeight="1" x14ac:dyDescent="0.2">
      <c r="A6924" s="227">
        <v>45976</v>
      </c>
      <c r="B6924" s="20" t="s">
        <v>185</v>
      </c>
      <c r="C6924" s="28">
        <v>59461</v>
      </c>
      <c r="E6924" s="25" t="s">
        <v>7522</v>
      </c>
      <c r="F6924" s="20" t="s">
        <v>79</v>
      </c>
      <c r="H6924" s="23" t="s">
        <v>22</v>
      </c>
      <c r="I6924" s="28" t="s">
        <v>54</v>
      </c>
      <c r="J6924" s="23" t="s">
        <v>63</v>
      </c>
      <c r="K6924" s="156" t="s">
        <v>623</v>
      </c>
      <c r="M6924" s="485">
        <v>0</v>
      </c>
      <c r="N6924" s="485">
        <v>5000</v>
      </c>
      <c r="O6924" s="217">
        <f t="shared" si="105"/>
        <v>352891.76999999932</v>
      </c>
    </row>
    <row r="6925" spans="1:15" ht="22.05" hidden="1" customHeight="1" x14ac:dyDescent="0.2">
      <c r="A6925" s="227">
        <v>45976</v>
      </c>
      <c r="B6925" s="20" t="s">
        <v>185</v>
      </c>
      <c r="C6925" s="28">
        <v>59462</v>
      </c>
      <c r="E6925" s="25" t="s">
        <v>7523</v>
      </c>
      <c r="F6925" s="20" t="s">
        <v>79</v>
      </c>
      <c r="H6925" s="23" t="s">
        <v>22</v>
      </c>
      <c r="I6925" s="28" t="s">
        <v>103</v>
      </c>
      <c r="J6925" s="23" t="s">
        <v>214</v>
      </c>
      <c r="K6925" s="156" t="s">
        <v>132</v>
      </c>
      <c r="M6925" s="485">
        <v>0</v>
      </c>
      <c r="N6925" s="485">
        <v>350</v>
      </c>
      <c r="O6925" s="217">
        <f t="shared" si="105"/>
        <v>352541.76999999932</v>
      </c>
    </row>
    <row r="6926" spans="1:15" ht="22.05" hidden="1" customHeight="1" x14ac:dyDescent="0.2">
      <c r="A6926" s="227">
        <v>45976</v>
      </c>
      <c r="B6926" s="20" t="s">
        <v>185</v>
      </c>
      <c r="C6926" s="28">
        <v>59463</v>
      </c>
      <c r="E6926" s="25" t="s">
        <v>7524</v>
      </c>
      <c r="F6926" s="20" t="s">
        <v>79</v>
      </c>
      <c r="H6926" s="23" t="s">
        <v>22</v>
      </c>
      <c r="I6926" s="28" t="s">
        <v>103</v>
      </c>
      <c r="J6926" s="23" t="s">
        <v>216</v>
      </c>
      <c r="K6926" s="156" t="s">
        <v>6509</v>
      </c>
      <c r="M6926" s="485">
        <v>0</v>
      </c>
      <c r="N6926" s="485">
        <v>2000</v>
      </c>
      <c r="O6926" s="217">
        <f t="shared" si="105"/>
        <v>350541.76999999932</v>
      </c>
    </row>
    <row r="6927" spans="1:15" ht="22.05" hidden="1" customHeight="1" x14ac:dyDescent="0.2">
      <c r="A6927" s="227">
        <v>45976</v>
      </c>
      <c r="B6927" s="20" t="s">
        <v>185</v>
      </c>
      <c r="C6927" s="28">
        <v>59464</v>
      </c>
      <c r="E6927" s="334" t="s">
        <v>143</v>
      </c>
      <c r="F6927" s="329" t="s">
        <v>79</v>
      </c>
      <c r="G6927" s="330"/>
      <c r="H6927" s="331" t="s">
        <v>22</v>
      </c>
      <c r="I6927" s="331" t="s">
        <v>53</v>
      </c>
      <c r="J6927" s="331" t="s">
        <v>112</v>
      </c>
      <c r="K6927" s="332" t="s">
        <v>145</v>
      </c>
      <c r="L6927" s="333">
        <v>20550</v>
      </c>
      <c r="M6927" s="333">
        <v>0</v>
      </c>
      <c r="N6927" s="333">
        <f>L6927-N6928-N6929-N6930</f>
        <v>10950</v>
      </c>
      <c r="O6927" s="217">
        <f t="shared" si="105"/>
        <v>339591.76999999932</v>
      </c>
    </row>
    <row r="6928" spans="1:15" ht="22.05" hidden="1" customHeight="1" x14ac:dyDescent="0.2">
      <c r="A6928" s="227">
        <v>45976</v>
      </c>
      <c r="B6928" s="20" t="s">
        <v>185</v>
      </c>
      <c r="C6928" s="28">
        <v>59464</v>
      </c>
      <c r="E6928" s="334" t="s">
        <v>558</v>
      </c>
      <c r="F6928" s="329" t="s">
        <v>79</v>
      </c>
      <c r="G6928" s="330"/>
      <c r="H6928" s="331" t="s">
        <v>22</v>
      </c>
      <c r="I6928" s="331" t="s">
        <v>54</v>
      </c>
      <c r="J6928" s="331" t="s">
        <v>61</v>
      </c>
      <c r="K6928" s="332" t="s">
        <v>145</v>
      </c>
      <c r="L6928" s="333">
        <v>20550</v>
      </c>
      <c r="M6928" s="333">
        <v>0</v>
      </c>
      <c r="N6928" s="333">
        <v>1800</v>
      </c>
      <c r="O6928" s="217">
        <f t="shared" si="105"/>
        <v>337791.76999999932</v>
      </c>
    </row>
    <row r="6929" spans="1:16" ht="22.05" hidden="1" customHeight="1" x14ac:dyDescent="0.2">
      <c r="A6929" s="227">
        <v>45976</v>
      </c>
      <c r="B6929" s="20" t="s">
        <v>185</v>
      </c>
      <c r="C6929" s="28">
        <v>59464</v>
      </c>
      <c r="E6929" s="328" t="s">
        <v>556</v>
      </c>
      <c r="F6929" s="329" t="s">
        <v>79</v>
      </c>
      <c r="G6929" s="330"/>
      <c r="H6929" s="331" t="s">
        <v>22</v>
      </c>
      <c r="I6929" s="331" t="s">
        <v>54</v>
      </c>
      <c r="J6929" s="331" t="s">
        <v>32</v>
      </c>
      <c r="K6929" s="332" t="s">
        <v>145</v>
      </c>
      <c r="L6929" s="333">
        <v>20550</v>
      </c>
      <c r="M6929" s="333">
        <v>0</v>
      </c>
      <c r="N6929" s="333">
        <v>6000</v>
      </c>
      <c r="O6929" s="217">
        <f t="shared" si="105"/>
        <v>331791.76999999932</v>
      </c>
    </row>
    <row r="6930" spans="1:16" ht="22.05" hidden="1" customHeight="1" x14ac:dyDescent="0.2">
      <c r="A6930" s="227">
        <v>45976</v>
      </c>
      <c r="B6930" s="20" t="s">
        <v>185</v>
      </c>
      <c r="C6930" s="28">
        <v>59464</v>
      </c>
      <c r="E6930" s="328" t="s">
        <v>3486</v>
      </c>
      <c r="F6930" s="329" t="s">
        <v>79</v>
      </c>
      <c r="G6930" s="330"/>
      <c r="H6930" s="331" t="s">
        <v>22</v>
      </c>
      <c r="I6930" s="331" t="s">
        <v>54</v>
      </c>
      <c r="J6930" s="331" t="s">
        <v>63</v>
      </c>
      <c r="K6930" s="332" t="s">
        <v>145</v>
      </c>
      <c r="L6930" s="333">
        <v>20550</v>
      </c>
      <c r="M6930" s="333">
        <v>0</v>
      </c>
      <c r="N6930" s="333">
        <v>1800</v>
      </c>
      <c r="O6930" s="217">
        <f t="shared" si="105"/>
        <v>329991.76999999932</v>
      </c>
    </row>
    <row r="6931" spans="1:16" ht="22.05" hidden="1" customHeight="1" x14ac:dyDescent="0.2">
      <c r="A6931" s="227">
        <v>45976</v>
      </c>
      <c r="B6931" s="20" t="s">
        <v>185</v>
      </c>
      <c r="C6931" s="28">
        <v>59465</v>
      </c>
      <c r="E6931" s="25" t="s">
        <v>6652</v>
      </c>
      <c r="F6931" s="20" t="s">
        <v>79</v>
      </c>
      <c r="H6931" s="23" t="s">
        <v>22</v>
      </c>
      <c r="I6931" s="28" t="s">
        <v>53</v>
      </c>
      <c r="J6931" s="23" t="s">
        <v>112</v>
      </c>
      <c r="K6931" s="156" t="s">
        <v>5798</v>
      </c>
      <c r="M6931" s="485">
        <v>0</v>
      </c>
      <c r="N6931" s="485">
        <v>6896</v>
      </c>
      <c r="O6931" s="217">
        <f t="shared" si="105"/>
        <v>323095.76999999932</v>
      </c>
    </row>
    <row r="6932" spans="1:16" ht="22.05" hidden="1" customHeight="1" x14ac:dyDescent="0.2">
      <c r="A6932" s="227">
        <v>45976</v>
      </c>
      <c r="B6932" s="20" t="s">
        <v>185</v>
      </c>
      <c r="C6932" s="28">
        <v>59466</v>
      </c>
      <c r="E6932" s="25" t="s">
        <v>6652</v>
      </c>
      <c r="F6932" s="20" t="s">
        <v>79</v>
      </c>
      <c r="H6932" s="23" t="s">
        <v>22</v>
      </c>
      <c r="I6932" s="28" t="s">
        <v>53</v>
      </c>
      <c r="J6932" s="23" t="s">
        <v>112</v>
      </c>
      <c r="K6932" s="156" t="s">
        <v>7526</v>
      </c>
      <c r="M6932" s="485">
        <v>0</v>
      </c>
      <c r="N6932" s="485">
        <v>102467</v>
      </c>
      <c r="O6932" s="217">
        <f t="shared" si="105"/>
        <v>220628.76999999932</v>
      </c>
    </row>
    <row r="6933" spans="1:16" ht="22.05" hidden="1" customHeight="1" x14ac:dyDescent="0.2">
      <c r="A6933" s="227">
        <v>45976</v>
      </c>
      <c r="B6933" s="20" t="s">
        <v>185</v>
      </c>
      <c r="C6933" s="28">
        <v>59467</v>
      </c>
      <c r="E6933" s="25" t="s">
        <v>1479</v>
      </c>
      <c r="F6933" s="20" t="s">
        <v>79</v>
      </c>
      <c r="H6933" s="23" t="s">
        <v>21</v>
      </c>
      <c r="I6933" s="28" t="s">
        <v>81</v>
      </c>
      <c r="J6933" s="23" t="s">
        <v>200</v>
      </c>
      <c r="M6933" s="585">
        <v>12000</v>
      </c>
      <c r="N6933" s="485">
        <v>0</v>
      </c>
      <c r="O6933" s="217">
        <f t="shared" si="105"/>
        <v>232628.76999999932</v>
      </c>
    </row>
    <row r="6934" spans="1:16" ht="22.05" hidden="1" customHeight="1" x14ac:dyDescent="0.2">
      <c r="A6934" s="227">
        <v>45977</v>
      </c>
      <c r="B6934" s="20" t="s">
        <v>185</v>
      </c>
      <c r="C6934" s="28">
        <v>59469</v>
      </c>
      <c r="E6934" s="25" t="s">
        <v>151</v>
      </c>
      <c r="F6934" s="20" t="s">
        <v>79</v>
      </c>
      <c r="H6934" s="23" t="s">
        <v>22</v>
      </c>
      <c r="I6934" s="28" t="s">
        <v>53</v>
      </c>
      <c r="J6934" s="23" t="s">
        <v>112</v>
      </c>
      <c r="K6934" s="156" t="s">
        <v>135</v>
      </c>
      <c r="M6934" s="485">
        <v>0</v>
      </c>
      <c r="N6934" s="485">
        <v>500</v>
      </c>
      <c r="O6934" s="217">
        <f t="shared" si="105"/>
        <v>232128.76999999932</v>
      </c>
      <c r="P6934" s="229"/>
    </row>
    <row r="6935" spans="1:16" ht="22.05" hidden="1" customHeight="1" x14ac:dyDescent="0.2">
      <c r="A6935" s="227">
        <v>45978</v>
      </c>
      <c r="B6935" s="20" t="s">
        <v>185</v>
      </c>
      <c r="C6935" s="28">
        <v>59471</v>
      </c>
      <c r="E6935" s="25" t="s">
        <v>7527</v>
      </c>
      <c r="F6935" s="20" t="s">
        <v>79</v>
      </c>
      <c r="H6935" s="23" t="s">
        <v>22</v>
      </c>
      <c r="I6935" s="28" t="s">
        <v>53</v>
      </c>
      <c r="J6935" s="23" t="s">
        <v>114</v>
      </c>
      <c r="K6935" s="156" t="s">
        <v>149</v>
      </c>
      <c r="M6935" s="485">
        <v>0</v>
      </c>
      <c r="N6935" s="485">
        <v>900</v>
      </c>
      <c r="O6935" s="217">
        <f t="shared" si="105"/>
        <v>231228.76999999932</v>
      </c>
    </row>
    <row r="6936" spans="1:16" ht="22.05" hidden="1" customHeight="1" x14ac:dyDescent="0.2">
      <c r="A6936" s="227">
        <v>45978</v>
      </c>
      <c r="B6936" s="20" t="s">
        <v>185</v>
      </c>
      <c r="C6936" s="28">
        <v>59472</v>
      </c>
      <c r="E6936" s="25" t="s">
        <v>5257</v>
      </c>
      <c r="F6936" s="20" t="s">
        <v>79</v>
      </c>
      <c r="H6936" s="23" t="s">
        <v>22</v>
      </c>
      <c r="I6936" s="28" t="s">
        <v>103</v>
      </c>
      <c r="J6936" s="23" t="s">
        <v>102</v>
      </c>
      <c r="K6936" s="156" t="s">
        <v>5794</v>
      </c>
      <c r="M6936" s="485">
        <v>0</v>
      </c>
      <c r="N6936" s="485">
        <v>600</v>
      </c>
      <c r="O6936" s="217">
        <f t="shared" si="105"/>
        <v>230628.76999999932</v>
      </c>
    </row>
    <row r="6937" spans="1:16" ht="22.05" hidden="1" customHeight="1" x14ac:dyDescent="0.2">
      <c r="A6937" s="227">
        <v>45978</v>
      </c>
      <c r="B6937" s="20" t="s">
        <v>185</v>
      </c>
      <c r="C6937" s="28">
        <v>59473</v>
      </c>
      <c r="E6937" s="25" t="s">
        <v>128</v>
      </c>
      <c r="F6937" s="20" t="s">
        <v>79</v>
      </c>
      <c r="H6937" s="23" t="s">
        <v>22</v>
      </c>
      <c r="I6937" s="28" t="s">
        <v>56</v>
      </c>
      <c r="J6937" s="23" t="s">
        <v>116</v>
      </c>
      <c r="K6937" s="156" t="s">
        <v>129</v>
      </c>
      <c r="M6937" s="485">
        <v>0</v>
      </c>
      <c r="N6937" s="485">
        <v>60</v>
      </c>
      <c r="O6937" s="217">
        <f t="shared" si="105"/>
        <v>230568.76999999932</v>
      </c>
    </row>
    <row r="6938" spans="1:16" ht="22.05" hidden="1" customHeight="1" x14ac:dyDescent="0.2">
      <c r="A6938" s="227">
        <v>45978</v>
      </c>
      <c r="B6938" s="20" t="s">
        <v>185</v>
      </c>
      <c r="C6938" s="28">
        <v>59474</v>
      </c>
      <c r="E6938" s="25" t="s">
        <v>152</v>
      </c>
      <c r="F6938" s="20" t="s">
        <v>79</v>
      </c>
      <c r="H6938" s="23" t="s">
        <v>22</v>
      </c>
      <c r="I6938" s="28" t="s">
        <v>53</v>
      </c>
      <c r="J6938" s="23" t="s">
        <v>113</v>
      </c>
      <c r="K6938" s="156" t="s">
        <v>163</v>
      </c>
      <c r="M6938" s="485">
        <v>0</v>
      </c>
      <c r="N6938" s="485">
        <v>3300</v>
      </c>
      <c r="O6938" s="217">
        <f t="shared" si="105"/>
        <v>227268.76999999932</v>
      </c>
    </row>
    <row r="6939" spans="1:16" ht="22.05" hidden="1" customHeight="1" x14ac:dyDescent="0.2">
      <c r="A6939" s="227">
        <v>45978</v>
      </c>
      <c r="B6939" s="20" t="s">
        <v>185</v>
      </c>
      <c r="C6939" s="28">
        <v>59475</v>
      </c>
      <c r="E6939" s="25" t="s">
        <v>5425</v>
      </c>
      <c r="F6939" s="20" t="s">
        <v>79</v>
      </c>
      <c r="H6939" s="23" t="s">
        <v>22</v>
      </c>
      <c r="I6939" s="28" t="s">
        <v>103</v>
      </c>
      <c r="J6939" s="23" t="s">
        <v>97</v>
      </c>
      <c r="K6939" s="156" t="s">
        <v>134</v>
      </c>
      <c r="M6939" s="485">
        <v>0</v>
      </c>
      <c r="N6939" s="485">
        <v>2700</v>
      </c>
      <c r="O6939" s="217">
        <f t="shared" si="105"/>
        <v>224568.76999999932</v>
      </c>
    </row>
    <row r="6940" spans="1:16" ht="22.05" hidden="1" customHeight="1" x14ac:dyDescent="0.2">
      <c r="A6940" s="227">
        <v>45978</v>
      </c>
      <c r="B6940" s="20" t="s">
        <v>185</v>
      </c>
      <c r="C6940" s="28">
        <v>59476</v>
      </c>
      <c r="E6940" s="25" t="s">
        <v>7528</v>
      </c>
      <c r="F6940" s="20" t="s">
        <v>79</v>
      </c>
      <c r="H6940" s="23" t="s">
        <v>22</v>
      </c>
      <c r="I6940" s="28" t="s">
        <v>103</v>
      </c>
      <c r="J6940" s="23" t="s">
        <v>95</v>
      </c>
      <c r="K6940" s="156" t="s">
        <v>134</v>
      </c>
      <c r="M6940" s="485">
        <v>0</v>
      </c>
      <c r="N6940" s="485">
        <v>600</v>
      </c>
      <c r="O6940" s="217">
        <f t="shared" si="105"/>
        <v>223968.76999999932</v>
      </c>
    </row>
    <row r="6941" spans="1:16" ht="22.05" hidden="1" customHeight="1" x14ac:dyDescent="0.2">
      <c r="A6941" s="227">
        <v>45978</v>
      </c>
      <c r="B6941" s="20" t="s">
        <v>185</v>
      </c>
      <c r="C6941" s="28">
        <v>59477</v>
      </c>
      <c r="E6941" s="25" t="s">
        <v>143</v>
      </c>
      <c r="F6941" s="20" t="s">
        <v>79</v>
      </c>
      <c r="H6941" s="23" t="s">
        <v>22</v>
      </c>
      <c r="I6941" s="28" t="s">
        <v>53</v>
      </c>
      <c r="J6941" s="23" t="s">
        <v>112</v>
      </c>
      <c r="K6941" s="156" t="s">
        <v>144</v>
      </c>
      <c r="M6941" s="485">
        <v>0</v>
      </c>
      <c r="N6941" s="485">
        <v>11970</v>
      </c>
      <c r="O6941" s="217">
        <f t="shared" si="105"/>
        <v>211998.76999999932</v>
      </c>
    </row>
    <row r="6942" spans="1:16" ht="22.05" hidden="1" customHeight="1" x14ac:dyDescent="0.2">
      <c r="A6942" s="227">
        <v>45978</v>
      </c>
      <c r="B6942" s="20" t="s">
        <v>185</v>
      </c>
      <c r="C6942" s="28">
        <v>59478</v>
      </c>
      <c r="E6942" s="25" t="s">
        <v>5376</v>
      </c>
      <c r="F6942" s="20" t="s">
        <v>79</v>
      </c>
      <c r="H6942" s="23" t="s">
        <v>22</v>
      </c>
      <c r="I6942" s="28" t="s">
        <v>103</v>
      </c>
      <c r="J6942" s="23" t="s">
        <v>219</v>
      </c>
      <c r="K6942" s="156" t="s">
        <v>266</v>
      </c>
      <c r="M6942" s="485">
        <v>0</v>
      </c>
      <c r="N6942" s="485">
        <v>550</v>
      </c>
      <c r="O6942" s="217">
        <f t="shared" si="105"/>
        <v>211448.76999999932</v>
      </c>
    </row>
    <row r="6943" spans="1:16" ht="22.05" hidden="1" customHeight="1" x14ac:dyDescent="0.2">
      <c r="A6943" s="227">
        <v>45978</v>
      </c>
      <c r="B6943" s="20" t="s">
        <v>185</v>
      </c>
      <c r="C6943" s="28">
        <v>59479</v>
      </c>
      <c r="E6943" s="25" t="s">
        <v>6608</v>
      </c>
      <c r="F6943" s="20" t="s">
        <v>79</v>
      </c>
      <c r="H6943" s="23" t="s">
        <v>21</v>
      </c>
      <c r="I6943" s="28" t="s">
        <v>28</v>
      </c>
      <c r="J6943" s="23" t="s">
        <v>30</v>
      </c>
      <c r="M6943" s="485">
        <v>20000</v>
      </c>
      <c r="N6943" s="485">
        <v>0</v>
      </c>
      <c r="O6943" s="217">
        <f t="shared" ref="O6943:O7006" si="106">O6942+M6943-N6943</f>
        <v>231448.76999999932</v>
      </c>
    </row>
    <row r="6944" spans="1:16" ht="22.05" hidden="1" customHeight="1" x14ac:dyDescent="0.2">
      <c r="A6944" s="227">
        <v>45978</v>
      </c>
      <c r="B6944" s="20" t="s">
        <v>185</v>
      </c>
      <c r="C6944" s="28">
        <v>59480</v>
      </c>
      <c r="E6944" s="25" t="s">
        <v>991</v>
      </c>
      <c r="F6944" s="20" t="s">
        <v>79</v>
      </c>
      <c r="H6944" s="23" t="s">
        <v>22</v>
      </c>
      <c r="I6944" s="28" t="s">
        <v>53</v>
      </c>
      <c r="J6944" s="23" t="s">
        <v>113</v>
      </c>
      <c r="K6944" s="156" t="s">
        <v>3729</v>
      </c>
      <c r="M6944" s="485">
        <v>0</v>
      </c>
      <c r="N6944" s="485">
        <v>12400</v>
      </c>
      <c r="O6944" s="217">
        <f t="shared" si="106"/>
        <v>219048.76999999932</v>
      </c>
    </row>
    <row r="6945" spans="1:15" ht="22.05" hidden="1" customHeight="1" x14ac:dyDescent="0.2">
      <c r="A6945" s="227">
        <v>45978</v>
      </c>
      <c r="B6945" s="20" t="s">
        <v>185</v>
      </c>
      <c r="C6945" s="28">
        <v>59481</v>
      </c>
      <c r="E6945" s="25" t="s">
        <v>992</v>
      </c>
      <c r="F6945" s="20" t="s">
        <v>79</v>
      </c>
      <c r="H6945" s="23" t="s">
        <v>22</v>
      </c>
      <c r="I6945" s="28" t="s">
        <v>103</v>
      </c>
      <c r="J6945" s="23" t="s">
        <v>102</v>
      </c>
      <c r="K6945" s="156" t="s">
        <v>3729</v>
      </c>
      <c r="M6945" s="485">
        <v>0</v>
      </c>
      <c r="N6945" s="485">
        <v>7500</v>
      </c>
      <c r="O6945" s="217">
        <f t="shared" si="106"/>
        <v>211548.76999999932</v>
      </c>
    </row>
    <row r="6946" spans="1:15" ht="22.05" hidden="1" customHeight="1" x14ac:dyDescent="0.2">
      <c r="A6946" s="227">
        <v>45978</v>
      </c>
      <c r="B6946" s="20" t="s">
        <v>185</v>
      </c>
      <c r="C6946" s="28">
        <v>59482</v>
      </c>
      <c r="E6946" s="25" t="s">
        <v>653</v>
      </c>
      <c r="F6946" s="20" t="s">
        <v>79</v>
      </c>
      <c r="H6946" s="23" t="s">
        <v>22</v>
      </c>
      <c r="I6946" s="28" t="s">
        <v>53</v>
      </c>
      <c r="J6946" s="23" t="s">
        <v>113</v>
      </c>
      <c r="K6946" s="156" t="s">
        <v>660</v>
      </c>
      <c r="M6946" s="485">
        <v>0</v>
      </c>
      <c r="N6946" s="485">
        <v>7600</v>
      </c>
      <c r="O6946" s="217">
        <f t="shared" si="106"/>
        <v>203948.76999999932</v>
      </c>
    </row>
    <row r="6947" spans="1:15" ht="22.05" hidden="1" customHeight="1" x14ac:dyDescent="0.2">
      <c r="A6947" s="227">
        <v>45978</v>
      </c>
      <c r="B6947" s="20" t="s">
        <v>185</v>
      </c>
      <c r="C6947" s="28">
        <v>59483</v>
      </c>
      <c r="E6947" s="25" t="s">
        <v>995</v>
      </c>
      <c r="F6947" s="20" t="s">
        <v>79</v>
      </c>
      <c r="H6947" s="23" t="s">
        <v>22</v>
      </c>
      <c r="I6947" s="28" t="s">
        <v>53</v>
      </c>
      <c r="J6947" s="23" t="s">
        <v>113</v>
      </c>
      <c r="K6947" s="156" t="s">
        <v>164</v>
      </c>
      <c r="M6947" s="485">
        <v>0</v>
      </c>
      <c r="N6947" s="485">
        <v>6400</v>
      </c>
      <c r="O6947" s="217">
        <f t="shared" si="106"/>
        <v>197548.76999999932</v>
      </c>
    </row>
    <row r="6948" spans="1:15" ht="22.05" hidden="1" customHeight="1" x14ac:dyDescent="0.2">
      <c r="A6948" s="227">
        <v>45978</v>
      </c>
      <c r="B6948" s="20" t="s">
        <v>185</v>
      </c>
      <c r="C6948" s="28">
        <v>59484</v>
      </c>
      <c r="E6948" s="25" t="s">
        <v>993</v>
      </c>
      <c r="F6948" s="20" t="s">
        <v>79</v>
      </c>
      <c r="H6948" s="23" t="s">
        <v>22</v>
      </c>
      <c r="I6948" s="28" t="s">
        <v>53</v>
      </c>
      <c r="J6948" s="23" t="s">
        <v>113</v>
      </c>
      <c r="K6948" s="156" t="s">
        <v>7535</v>
      </c>
      <c r="M6948" s="485">
        <v>0</v>
      </c>
      <c r="N6948" s="485">
        <v>6600</v>
      </c>
      <c r="O6948" s="217">
        <f t="shared" si="106"/>
        <v>190948.76999999932</v>
      </c>
    </row>
    <row r="6949" spans="1:15" ht="22.05" hidden="1" customHeight="1" x14ac:dyDescent="0.2">
      <c r="A6949" s="227">
        <v>45978</v>
      </c>
      <c r="B6949" s="20" t="s">
        <v>185</v>
      </c>
      <c r="C6949" s="28">
        <v>59485</v>
      </c>
      <c r="E6949" s="25" t="s">
        <v>994</v>
      </c>
      <c r="F6949" s="20" t="s">
        <v>79</v>
      </c>
      <c r="H6949" s="23" t="s">
        <v>22</v>
      </c>
      <c r="I6949" s="28" t="s">
        <v>53</v>
      </c>
      <c r="J6949" s="23" t="s">
        <v>113</v>
      </c>
      <c r="K6949" s="156" t="s">
        <v>7393</v>
      </c>
      <c r="M6949" s="485">
        <v>0</v>
      </c>
      <c r="N6949" s="485">
        <v>3200</v>
      </c>
      <c r="O6949" s="217">
        <f t="shared" si="106"/>
        <v>187748.76999999932</v>
      </c>
    </row>
    <row r="6950" spans="1:15" ht="22.05" hidden="1" customHeight="1" x14ac:dyDescent="0.2">
      <c r="A6950" s="227">
        <v>45978</v>
      </c>
      <c r="B6950" s="20" t="s">
        <v>185</v>
      </c>
      <c r="C6950" s="28">
        <v>59486</v>
      </c>
      <c r="E6950" s="25" t="s">
        <v>7529</v>
      </c>
      <c r="F6950" s="20" t="s">
        <v>79</v>
      </c>
      <c r="H6950" s="23" t="s">
        <v>22</v>
      </c>
      <c r="I6950" s="28" t="s">
        <v>53</v>
      </c>
      <c r="J6950" s="23" t="s">
        <v>113</v>
      </c>
      <c r="K6950" s="156" t="s">
        <v>7536</v>
      </c>
      <c r="M6950" s="485">
        <v>0</v>
      </c>
      <c r="N6950" s="485">
        <v>3000</v>
      </c>
      <c r="O6950" s="217">
        <f t="shared" si="106"/>
        <v>184748.76999999932</v>
      </c>
    </row>
    <row r="6951" spans="1:15" ht="22.05" hidden="1" customHeight="1" x14ac:dyDescent="0.2">
      <c r="A6951" s="227">
        <v>45978</v>
      </c>
      <c r="B6951" s="20" t="s">
        <v>185</v>
      </c>
      <c r="C6951" s="28">
        <v>59487</v>
      </c>
      <c r="E6951" s="25" t="s">
        <v>7530</v>
      </c>
      <c r="F6951" s="20" t="s">
        <v>79</v>
      </c>
      <c r="H6951" s="23" t="s">
        <v>22</v>
      </c>
      <c r="I6951" s="28" t="s">
        <v>55</v>
      </c>
      <c r="J6951" s="23" t="s">
        <v>73</v>
      </c>
      <c r="K6951" s="156" t="s">
        <v>7537</v>
      </c>
      <c r="M6951" s="485">
        <v>0</v>
      </c>
      <c r="N6951" s="485">
        <v>10661</v>
      </c>
      <c r="O6951" s="217">
        <f t="shared" si="106"/>
        <v>174087.76999999932</v>
      </c>
    </row>
    <row r="6952" spans="1:15" ht="22.05" hidden="1" customHeight="1" x14ac:dyDescent="0.2">
      <c r="A6952" s="227">
        <v>45978</v>
      </c>
      <c r="B6952" s="20" t="s">
        <v>185</v>
      </c>
      <c r="C6952" s="28">
        <v>59488</v>
      </c>
      <c r="E6952" s="25" t="s">
        <v>7531</v>
      </c>
      <c r="F6952" s="20" t="s">
        <v>79</v>
      </c>
      <c r="H6952" s="23" t="s">
        <v>22</v>
      </c>
      <c r="I6952" s="28" t="s">
        <v>55</v>
      </c>
      <c r="J6952" s="23" t="s">
        <v>261</v>
      </c>
      <c r="K6952" s="156" t="s">
        <v>551</v>
      </c>
      <c r="M6952" s="485">
        <v>0</v>
      </c>
      <c r="N6952" s="485">
        <v>5000</v>
      </c>
      <c r="O6952" s="217">
        <f t="shared" si="106"/>
        <v>169087.76999999932</v>
      </c>
    </row>
    <row r="6953" spans="1:15" ht="22.05" hidden="1" customHeight="1" x14ac:dyDescent="0.2">
      <c r="A6953" s="227">
        <v>45978</v>
      </c>
      <c r="B6953" s="20" t="s">
        <v>185</v>
      </c>
      <c r="C6953" s="28">
        <v>59489</v>
      </c>
      <c r="E6953" s="25" t="s">
        <v>7532</v>
      </c>
      <c r="F6953" s="20" t="s">
        <v>79</v>
      </c>
      <c r="H6953" s="23" t="s">
        <v>22</v>
      </c>
      <c r="I6953" s="28" t="s">
        <v>55</v>
      </c>
      <c r="J6953" s="23" t="s">
        <v>73</v>
      </c>
      <c r="K6953" s="156" t="s">
        <v>140</v>
      </c>
      <c r="M6953" s="485">
        <v>0</v>
      </c>
      <c r="N6953" s="485">
        <v>1500</v>
      </c>
      <c r="O6953" s="217">
        <f t="shared" si="106"/>
        <v>167587.76999999932</v>
      </c>
    </row>
    <row r="6954" spans="1:15" ht="22.05" hidden="1" customHeight="1" x14ac:dyDescent="0.2">
      <c r="A6954" s="227">
        <v>45978</v>
      </c>
      <c r="B6954" s="20" t="s">
        <v>185</v>
      </c>
      <c r="C6954" s="28">
        <v>59490</v>
      </c>
      <c r="E6954" s="25" t="s">
        <v>7533</v>
      </c>
      <c r="F6954" s="20" t="s">
        <v>79</v>
      </c>
      <c r="H6954" s="23" t="s">
        <v>22</v>
      </c>
      <c r="I6954" s="28" t="s">
        <v>103</v>
      </c>
      <c r="J6954" s="23" t="s">
        <v>96</v>
      </c>
      <c r="K6954" s="156" t="s">
        <v>134</v>
      </c>
      <c r="M6954" s="485">
        <v>0</v>
      </c>
      <c r="N6954" s="485">
        <v>300</v>
      </c>
      <c r="O6954" s="217">
        <f t="shared" si="106"/>
        <v>167287.76999999932</v>
      </c>
    </row>
    <row r="6955" spans="1:15" ht="22.05" hidden="1" customHeight="1" x14ac:dyDescent="0.2">
      <c r="A6955" s="227">
        <v>45978</v>
      </c>
      <c r="B6955" s="20" t="s">
        <v>185</v>
      </c>
      <c r="C6955" s="28">
        <v>59491</v>
      </c>
      <c r="E6955" s="25" t="s">
        <v>7534</v>
      </c>
      <c r="F6955" s="20" t="s">
        <v>79</v>
      </c>
      <c r="H6955" s="23" t="s">
        <v>22</v>
      </c>
      <c r="I6955" s="28" t="s">
        <v>103</v>
      </c>
      <c r="J6955" s="23" t="s">
        <v>92</v>
      </c>
      <c r="K6955" s="156" t="s">
        <v>7455</v>
      </c>
      <c r="M6955" s="485">
        <v>0</v>
      </c>
      <c r="N6955" s="485">
        <v>800</v>
      </c>
      <c r="O6955" s="217">
        <f t="shared" si="106"/>
        <v>166487.76999999932</v>
      </c>
    </row>
    <row r="6956" spans="1:15" ht="22.05" hidden="1" customHeight="1" x14ac:dyDescent="0.2">
      <c r="A6956" s="227">
        <v>45978</v>
      </c>
      <c r="B6956" s="20" t="s">
        <v>185</v>
      </c>
      <c r="C6956" s="28">
        <v>59492</v>
      </c>
      <c r="E6956" s="25" t="s">
        <v>154</v>
      </c>
      <c r="F6956" s="20" t="s">
        <v>79</v>
      </c>
      <c r="H6956" s="23" t="s">
        <v>22</v>
      </c>
      <c r="I6956" s="28" t="s">
        <v>103</v>
      </c>
      <c r="J6956" s="23" t="s">
        <v>219</v>
      </c>
      <c r="K6956" s="156" t="s">
        <v>1543</v>
      </c>
      <c r="L6956" s="231"/>
      <c r="M6956" s="486">
        <v>0</v>
      </c>
      <c r="N6956" s="486">
        <v>120</v>
      </c>
      <c r="O6956" s="217">
        <f t="shared" si="106"/>
        <v>166367.76999999932</v>
      </c>
    </row>
    <row r="6957" spans="1:15" ht="22.05" hidden="1" customHeight="1" x14ac:dyDescent="0.2">
      <c r="A6957" s="227">
        <v>45978</v>
      </c>
      <c r="B6957" s="20" t="s">
        <v>185</v>
      </c>
      <c r="C6957" s="28">
        <v>59493</v>
      </c>
      <c r="E6957" s="25" t="s">
        <v>3026</v>
      </c>
      <c r="F6957" s="20" t="s">
        <v>79</v>
      </c>
      <c r="H6957" s="23" t="s">
        <v>22</v>
      </c>
      <c r="I6957" s="28" t="s">
        <v>54</v>
      </c>
      <c r="J6957" s="23" t="s">
        <v>61</v>
      </c>
      <c r="K6957" s="156" t="s">
        <v>445</v>
      </c>
      <c r="L6957" s="231"/>
      <c r="M6957" s="486">
        <v>0</v>
      </c>
      <c r="N6957" s="486">
        <v>3000</v>
      </c>
      <c r="O6957" s="217">
        <f t="shared" si="106"/>
        <v>163367.76999999932</v>
      </c>
    </row>
    <row r="6958" spans="1:15" ht="22.05" hidden="1" customHeight="1" x14ac:dyDescent="0.2">
      <c r="A6958" s="227">
        <v>45978</v>
      </c>
      <c r="B6958" s="20" t="s">
        <v>185</v>
      </c>
      <c r="C6958" s="28">
        <v>59494</v>
      </c>
      <c r="E6958" s="25" t="s">
        <v>6382</v>
      </c>
      <c r="F6958" s="20" t="s">
        <v>79</v>
      </c>
      <c r="H6958" s="23" t="s">
        <v>22</v>
      </c>
      <c r="I6958" s="28" t="s">
        <v>103</v>
      </c>
      <c r="J6958" s="23" t="s">
        <v>102</v>
      </c>
      <c r="K6958" s="156" t="s">
        <v>4567</v>
      </c>
      <c r="L6958" s="231"/>
      <c r="M6958" s="486">
        <v>0</v>
      </c>
      <c r="N6958" s="486">
        <v>1500</v>
      </c>
      <c r="O6958" s="217">
        <f t="shared" si="106"/>
        <v>161867.76999999932</v>
      </c>
    </row>
    <row r="6959" spans="1:15" ht="22.05" hidden="1" customHeight="1" x14ac:dyDescent="0.2">
      <c r="A6959" s="227">
        <v>45979</v>
      </c>
      <c r="B6959" s="20" t="s">
        <v>185</v>
      </c>
      <c r="C6959" s="28">
        <v>59496</v>
      </c>
      <c r="E6959" s="25" t="s">
        <v>3073</v>
      </c>
      <c r="F6959" s="20" t="s">
        <v>79</v>
      </c>
      <c r="H6959" s="23" t="s">
        <v>22</v>
      </c>
      <c r="I6959" s="28" t="s">
        <v>53</v>
      </c>
      <c r="J6959" s="23" t="s">
        <v>113</v>
      </c>
      <c r="K6959" s="156" t="s">
        <v>5830</v>
      </c>
      <c r="L6959" s="231"/>
      <c r="M6959" s="486">
        <v>0</v>
      </c>
      <c r="N6959" s="486">
        <v>400</v>
      </c>
      <c r="O6959" s="217">
        <f t="shared" si="106"/>
        <v>161467.76999999932</v>
      </c>
    </row>
    <row r="6960" spans="1:15" ht="22.05" hidden="1" customHeight="1" x14ac:dyDescent="0.2">
      <c r="A6960" s="227">
        <v>45979</v>
      </c>
      <c r="B6960" s="20" t="s">
        <v>185</v>
      </c>
      <c r="C6960" s="28">
        <v>59497</v>
      </c>
      <c r="E6960" s="25" t="s">
        <v>2232</v>
      </c>
      <c r="F6960" s="20" t="s">
        <v>79</v>
      </c>
      <c r="H6960" s="23" t="s">
        <v>21</v>
      </c>
      <c r="I6960" s="28" t="s">
        <v>28</v>
      </c>
      <c r="J6960" s="23" t="s">
        <v>199</v>
      </c>
      <c r="L6960" s="231"/>
      <c r="M6960" s="486">
        <v>50530</v>
      </c>
      <c r="N6960" s="486">
        <v>0</v>
      </c>
      <c r="O6960" s="217">
        <f t="shared" si="106"/>
        <v>211997.76999999932</v>
      </c>
    </row>
    <row r="6961" spans="1:15" ht="22.05" hidden="1" customHeight="1" x14ac:dyDescent="0.2">
      <c r="A6961" s="227">
        <v>45979</v>
      </c>
      <c r="B6961" s="20" t="s">
        <v>185</v>
      </c>
      <c r="C6961" s="28">
        <v>59498</v>
      </c>
      <c r="E6961" s="25" t="s">
        <v>7538</v>
      </c>
      <c r="F6961" s="20" t="s">
        <v>79</v>
      </c>
      <c r="H6961" s="23" t="s">
        <v>22</v>
      </c>
      <c r="I6961" s="28" t="s">
        <v>54</v>
      </c>
      <c r="J6961" s="23" t="s">
        <v>32</v>
      </c>
      <c r="K6961" s="156" t="s">
        <v>390</v>
      </c>
      <c r="L6961" s="231"/>
      <c r="M6961" s="486">
        <v>0</v>
      </c>
      <c r="N6961" s="486">
        <v>10000</v>
      </c>
      <c r="O6961" s="217">
        <f t="shared" si="106"/>
        <v>201997.76999999932</v>
      </c>
    </row>
    <row r="6962" spans="1:15" ht="22.05" hidden="1" customHeight="1" x14ac:dyDescent="0.2">
      <c r="A6962" s="227">
        <v>45979</v>
      </c>
      <c r="B6962" s="20" t="s">
        <v>185</v>
      </c>
      <c r="C6962" s="28">
        <v>59499</v>
      </c>
      <c r="E6962" s="25" t="s">
        <v>7539</v>
      </c>
      <c r="F6962" s="20" t="s">
        <v>79</v>
      </c>
      <c r="H6962" s="23" t="s">
        <v>22</v>
      </c>
      <c r="I6962" s="28" t="s">
        <v>103</v>
      </c>
      <c r="J6962" s="23" t="s">
        <v>214</v>
      </c>
      <c r="K6962" s="156" t="s">
        <v>210</v>
      </c>
      <c r="L6962" s="231"/>
      <c r="M6962" s="486">
        <v>0</v>
      </c>
      <c r="N6962" s="486">
        <v>400</v>
      </c>
      <c r="O6962" s="217">
        <f t="shared" si="106"/>
        <v>201597.76999999932</v>
      </c>
    </row>
    <row r="6963" spans="1:15" ht="22.05" hidden="1" customHeight="1" x14ac:dyDescent="0.2">
      <c r="A6963" s="227">
        <v>45979</v>
      </c>
      <c r="B6963" s="20" t="s">
        <v>185</v>
      </c>
      <c r="C6963" s="28">
        <v>59500</v>
      </c>
      <c r="E6963" s="25" t="s">
        <v>143</v>
      </c>
      <c r="F6963" s="20" t="s">
        <v>79</v>
      </c>
      <c r="H6963" s="23" t="s">
        <v>22</v>
      </c>
      <c r="I6963" s="28" t="s">
        <v>53</v>
      </c>
      <c r="J6963" s="23" t="s">
        <v>112</v>
      </c>
      <c r="K6963" s="156" t="s">
        <v>144</v>
      </c>
      <c r="L6963" s="231"/>
      <c r="M6963" s="486">
        <v>0</v>
      </c>
      <c r="N6963" s="486">
        <v>10050</v>
      </c>
      <c r="O6963" s="217">
        <f t="shared" si="106"/>
        <v>191547.76999999932</v>
      </c>
    </row>
    <row r="6964" spans="1:15" ht="22.05" hidden="1" customHeight="1" x14ac:dyDescent="0.2">
      <c r="A6964" s="227">
        <v>45979</v>
      </c>
      <c r="B6964" s="20" t="s">
        <v>185</v>
      </c>
      <c r="C6964" s="28">
        <v>59501</v>
      </c>
      <c r="E6964" s="25" t="s">
        <v>7540</v>
      </c>
      <c r="F6964" s="20" t="s">
        <v>79</v>
      </c>
      <c r="H6964" s="23" t="s">
        <v>22</v>
      </c>
      <c r="I6964" s="28" t="s">
        <v>103</v>
      </c>
      <c r="J6964" s="23" t="s">
        <v>92</v>
      </c>
      <c r="K6964" s="156" t="s">
        <v>7548</v>
      </c>
      <c r="M6964" s="485">
        <v>0</v>
      </c>
      <c r="N6964" s="485">
        <v>520</v>
      </c>
      <c r="O6964" s="217">
        <f t="shared" si="106"/>
        <v>191027.76999999932</v>
      </c>
    </row>
    <row r="6965" spans="1:15" ht="22.05" hidden="1" customHeight="1" x14ac:dyDescent="0.2">
      <c r="A6965" s="227">
        <v>45979</v>
      </c>
      <c r="B6965" s="20" t="s">
        <v>185</v>
      </c>
      <c r="C6965" s="28">
        <v>59502</v>
      </c>
      <c r="E6965" s="25" t="s">
        <v>7541</v>
      </c>
      <c r="F6965" s="20" t="s">
        <v>79</v>
      </c>
      <c r="H6965" s="23" t="s">
        <v>22</v>
      </c>
      <c r="I6965" s="28" t="s">
        <v>103</v>
      </c>
      <c r="J6965" s="23" t="s">
        <v>60</v>
      </c>
      <c r="K6965" s="156" t="s">
        <v>135</v>
      </c>
      <c r="M6965" s="485">
        <v>0</v>
      </c>
      <c r="N6965" s="485">
        <v>1450</v>
      </c>
      <c r="O6965" s="217">
        <f t="shared" si="106"/>
        <v>189577.76999999932</v>
      </c>
    </row>
    <row r="6966" spans="1:15" ht="22.05" hidden="1" customHeight="1" x14ac:dyDescent="0.2">
      <c r="A6966" s="227">
        <v>45979</v>
      </c>
      <c r="B6966" s="20" t="s">
        <v>185</v>
      </c>
      <c r="C6966" s="28">
        <v>59503</v>
      </c>
      <c r="E6966" s="25" t="s">
        <v>7542</v>
      </c>
      <c r="F6966" s="20" t="s">
        <v>79</v>
      </c>
      <c r="H6966" s="23" t="s">
        <v>21</v>
      </c>
      <c r="I6966" s="28" t="s">
        <v>28</v>
      </c>
      <c r="J6966" s="23" t="s">
        <v>30</v>
      </c>
      <c r="M6966" s="485">
        <v>280</v>
      </c>
      <c r="N6966" s="485">
        <v>0</v>
      </c>
      <c r="O6966" s="217">
        <f t="shared" si="106"/>
        <v>189857.76999999932</v>
      </c>
    </row>
    <row r="6967" spans="1:15" ht="22.05" hidden="1" customHeight="1" x14ac:dyDescent="0.2">
      <c r="A6967" s="227">
        <v>45979</v>
      </c>
      <c r="B6967" s="20" t="s">
        <v>185</v>
      </c>
      <c r="C6967" s="28">
        <v>59504</v>
      </c>
      <c r="E6967" s="25" t="s">
        <v>7543</v>
      </c>
      <c r="F6967" s="20" t="s">
        <v>79</v>
      </c>
      <c r="H6967" s="23" t="s">
        <v>22</v>
      </c>
      <c r="I6967" s="28" t="s">
        <v>55</v>
      </c>
      <c r="J6967" s="23" t="s">
        <v>261</v>
      </c>
      <c r="K6967" s="156" t="s">
        <v>7549</v>
      </c>
      <c r="M6967" s="485">
        <v>0</v>
      </c>
      <c r="N6967" s="485">
        <v>6000</v>
      </c>
      <c r="O6967" s="217">
        <f t="shared" si="106"/>
        <v>183857.76999999932</v>
      </c>
    </row>
    <row r="6968" spans="1:15" ht="22.05" hidden="1" customHeight="1" x14ac:dyDescent="0.2">
      <c r="A6968" s="227">
        <v>45979</v>
      </c>
      <c r="B6968" s="20" t="s">
        <v>185</v>
      </c>
      <c r="C6968" s="28">
        <v>59505</v>
      </c>
      <c r="E6968" s="25" t="s">
        <v>7544</v>
      </c>
      <c r="F6968" s="20" t="s">
        <v>79</v>
      </c>
      <c r="H6968" s="23" t="s">
        <v>22</v>
      </c>
      <c r="I6968" s="28" t="s">
        <v>55</v>
      </c>
      <c r="J6968" s="23" t="s">
        <v>73</v>
      </c>
      <c r="K6968" s="156" t="s">
        <v>7550</v>
      </c>
      <c r="M6968" s="485">
        <v>0</v>
      </c>
      <c r="N6968" s="485">
        <v>9834</v>
      </c>
      <c r="O6968" s="217">
        <f t="shared" si="106"/>
        <v>174023.76999999932</v>
      </c>
    </row>
    <row r="6969" spans="1:15" ht="22.05" hidden="1" customHeight="1" x14ac:dyDescent="0.2">
      <c r="A6969" s="227">
        <v>45979</v>
      </c>
      <c r="B6969" s="20" t="s">
        <v>185</v>
      </c>
      <c r="C6969" s="28">
        <v>59506</v>
      </c>
      <c r="E6969" s="25" t="s">
        <v>7545</v>
      </c>
      <c r="F6969" s="20" t="s">
        <v>79</v>
      </c>
      <c r="H6969" s="23" t="s">
        <v>22</v>
      </c>
      <c r="I6969" s="28" t="s">
        <v>55</v>
      </c>
      <c r="J6969" s="23" t="s">
        <v>73</v>
      </c>
      <c r="K6969" s="156" t="s">
        <v>206</v>
      </c>
      <c r="M6969" s="485">
        <v>0</v>
      </c>
      <c r="N6969" s="485">
        <v>160</v>
      </c>
      <c r="O6969" s="217">
        <f t="shared" si="106"/>
        <v>173863.76999999932</v>
      </c>
    </row>
    <row r="6970" spans="1:15" ht="22.05" hidden="1" customHeight="1" x14ac:dyDescent="0.2">
      <c r="A6970" s="227">
        <v>45979</v>
      </c>
      <c r="B6970" s="20" t="s">
        <v>185</v>
      </c>
      <c r="C6970" s="28">
        <v>59507</v>
      </c>
      <c r="E6970" s="25" t="s">
        <v>393</v>
      </c>
      <c r="F6970" s="20" t="s">
        <v>79</v>
      </c>
      <c r="H6970" s="23" t="s">
        <v>22</v>
      </c>
      <c r="I6970" s="28" t="s">
        <v>103</v>
      </c>
      <c r="J6970" s="23" t="s">
        <v>219</v>
      </c>
      <c r="K6970" s="156" t="s">
        <v>266</v>
      </c>
      <c r="M6970" s="485">
        <v>0</v>
      </c>
      <c r="N6970" s="485">
        <v>507</v>
      </c>
      <c r="O6970" s="217">
        <f t="shared" si="106"/>
        <v>173356.76999999932</v>
      </c>
    </row>
    <row r="6971" spans="1:15" ht="22.05" hidden="1" customHeight="1" x14ac:dyDescent="0.2">
      <c r="A6971" s="227">
        <v>45979</v>
      </c>
      <c r="B6971" s="20" t="s">
        <v>185</v>
      </c>
      <c r="C6971" s="28">
        <v>59508</v>
      </c>
      <c r="E6971" s="25" t="s">
        <v>7546</v>
      </c>
      <c r="F6971" s="20" t="s">
        <v>79</v>
      </c>
      <c r="H6971" s="23" t="s">
        <v>22</v>
      </c>
      <c r="I6971" s="28" t="s">
        <v>103</v>
      </c>
      <c r="J6971" s="23" t="s">
        <v>95</v>
      </c>
      <c r="K6971" s="156" t="s">
        <v>368</v>
      </c>
      <c r="M6971" s="485">
        <v>0</v>
      </c>
      <c r="N6971" s="485">
        <v>340</v>
      </c>
      <c r="O6971" s="217">
        <f t="shared" si="106"/>
        <v>173016.76999999932</v>
      </c>
    </row>
    <row r="6972" spans="1:15" ht="22.05" hidden="1" customHeight="1" x14ac:dyDescent="0.2">
      <c r="A6972" s="227">
        <v>45979</v>
      </c>
      <c r="B6972" s="20" t="s">
        <v>185</v>
      </c>
      <c r="C6972" s="28">
        <v>59509</v>
      </c>
      <c r="E6972" s="25" t="s">
        <v>7547</v>
      </c>
      <c r="F6972" s="20" t="s">
        <v>79</v>
      </c>
      <c r="H6972" s="23" t="s">
        <v>22</v>
      </c>
      <c r="I6972" s="28" t="s">
        <v>54</v>
      </c>
      <c r="J6972" s="23" t="s">
        <v>41</v>
      </c>
      <c r="K6972" s="156" t="s">
        <v>210</v>
      </c>
      <c r="M6972" s="485">
        <v>0</v>
      </c>
      <c r="N6972" s="485">
        <v>2000</v>
      </c>
      <c r="O6972" s="217">
        <f t="shared" si="106"/>
        <v>171016.76999999932</v>
      </c>
    </row>
    <row r="6973" spans="1:15" ht="22.05" hidden="1" customHeight="1" x14ac:dyDescent="0.2">
      <c r="A6973" s="227">
        <v>45979</v>
      </c>
      <c r="B6973" s="20" t="s">
        <v>185</v>
      </c>
      <c r="C6973" s="28">
        <v>59510</v>
      </c>
      <c r="E6973" s="25" t="s">
        <v>1013</v>
      </c>
      <c r="F6973" s="20" t="s">
        <v>79</v>
      </c>
      <c r="H6973" s="23" t="s">
        <v>21</v>
      </c>
      <c r="I6973" s="28" t="s">
        <v>28</v>
      </c>
      <c r="J6973" s="23" t="s">
        <v>30</v>
      </c>
      <c r="M6973" s="485">
        <v>12800</v>
      </c>
      <c r="N6973" s="485">
        <v>0</v>
      </c>
      <c r="O6973" s="217">
        <f t="shared" si="106"/>
        <v>183816.76999999932</v>
      </c>
    </row>
    <row r="6974" spans="1:15" ht="22.05" hidden="1" customHeight="1" x14ac:dyDescent="0.2">
      <c r="A6974" s="227">
        <v>45979</v>
      </c>
      <c r="B6974" s="20" t="s">
        <v>185</v>
      </c>
      <c r="C6974" s="28">
        <v>59511</v>
      </c>
      <c r="E6974" s="25" t="s">
        <v>152</v>
      </c>
      <c r="F6974" s="20" t="s">
        <v>79</v>
      </c>
      <c r="H6974" s="23" t="s">
        <v>22</v>
      </c>
      <c r="I6974" s="28" t="s">
        <v>53</v>
      </c>
      <c r="J6974" s="23" t="s">
        <v>113</v>
      </c>
      <c r="K6974" s="156" t="s">
        <v>7484</v>
      </c>
      <c r="M6974" s="485">
        <v>0</v>
      </c>
      <c r="N6974" s="485">
        <v>600</v>
      </c>
      <c r="O6974" s="217">
        <f t="shared" si="106"/>
        <v>183216.76999999932</v>
      </c>
    </row>
    <row r="6975" spans="1:15" ht="22.05" hidden="1" customHeight="1" x14ac:dyDescent="0.2">
      <c r="A6975" s="227">
        <v>45980</v>
      </c>
      <c r="B6975" s="20" t="s">
        <v>185</v>
      </c>
      <c r="C6975" s="28">
        <v>59513</v>
      </c>
      <c r="E6975" s="25" t="s">
        <v>3065</v>
      </c>
      <c r="F6975" s="20" t="s">
        <v>79</v>
      </c>
      <c r="H6975" s="23" t="s">
        <v>22</v>
      </c>
      <c r="I6975" s="28" t="s">
        <v>54</v>
      </c>
      <c r="J6975" s="23" t="s">
        <v>44</v>
      </c>
      <c r="K6975" s="156" t="s">
        <v>235</v>
      </c>
      <c r="M6975" s="485">
        <v>0</v>
      </c>
      <c r="N6975" s="485">
        <v>180</v>
      </c>
      <c r="O6975" s="217">
        <f t="shared" si="106"/>
        <v>183036.76999999932</v>
      </c>
    </row>
    <row r="6976" spans="1:15" ht="22.05" hidden="1" customHeight="1" x14ac:dyDescent="0.2">
      <c r="A6976" s="227">
        <v>45980</v>
      </c>
      <c r="B6976" s="20" t="s">
        <v>185</v>
      </c>
      <c r="C6976" s="28">
        <v>59514</v>
      </c>
      <c r="E6976" s="25" t="s">
        <v>7837</v>
      </c>
      <c r="F6976" s="20" t="s">
        <v>79</v>
      </c>
      <c r="H6976" s="23" t="s">
        <v>22</v>
      </c>
      <c r="I6976" s="28" t="s">
        <v>103</v>
      </c>
      <c r="J6976" s="23" t="s">
        <v>92</v>
      </c>
      <c r="K6976" s="156" t="s">
        <v>7844</v>
      </c>
      <c r="L6976" s="229"/>
      <c r="M6976" s="485">
        <v>0</v>
      </c>
      <c r="N6976" s="485">
        <v>900</v>
      </c>
      <c r="O6976" s="217">
        <f t="shared" si="106"/>
        <v>182136.76999999932</v>
      </c>
    </row>
    <row r="6977" spans="1:15" ht="22.05" hidden="1" customHeight="1" x14ac:dyDescent="0.2">
      <c r="A6977" s="227">
        <v>45980</v>
      </c>
      <c r="B6977" s="20" t="s">
        <v>185</v>
      </c>
      <c r="C6977" s="28">
        <v>59515</v>
      </c>
      <c r="E6977" s="25" t="s">
        <v>7838</v>
      </c>
      <c r="F6977" s="20" t="s">
        <v>79</v>
      </c>
      <c r="H6977" s="23" t="s">
        <v>21</v>
      </c>
      <c r="I6977" s="28" t="s">
        <v>28</v>
      </c>
      <c r="J6977" s="23" t="s">
        <v>100</v>
      </c>
      <c r="K6977" s="156" t="s">
        <v>210</v>
      </c>
      <c r="M6977" s="485">
        <v>400</v>
      </c>
      <c r="N6977" s="485">
        <v>0</v>
      </c>
      <c r="O6977" s="217">
        <f t="shared" si="106"/>
        <v>182536.76999999932</v>
      </c>
    </row>
    <row r="6978" spans="1:15" ht="22.05" hidden="1" customHeight="1" x14ac:dyDescent="0.2">
      <c r="A6978" s="227">
        <v>45980</v>
      </c>
      <c r="B6978" s="20" t="s">
        <v>185</v>
      </c>
      <c r="C6978" s="28">
        <v>59516</v>
      </c>
      <c r="E6978" s="25" t="s">
        <v>2480</v>
      </c>
      <c r="F6978" s="20" t="s">
        <v>79</v>
      </c>
      <c r="H6978" s="23" t="s">
        <v>22</v>
      </c>
      <c r="I6978" s="28" t="s">
        <v>56</v>
      </c>
      <c r="J6978" s="23" t="s">
        <v>212</v>
      </c>
      <c r="K6978" s="156" t="s">
        <v>210</v>
      </c>
      <c r="M6978" s="485">
        <v>0</v>
      </c>
      <c r="N6978" s="485">
        <v>70</v>
      </c>
      <c r="O6978" s="217">
        <f t="shared" si="106"/>
        <v>182466.76999999932</v>
      </c>
    </row>
    <row r="6979" spans="1:15" ht="22.05" hidden="1" customHeight="1" x14ac:dyDescent="0.2">
      <c r="A6979" s="227">
        <v>45980</v>
      </c>
      <c r="B6979" s="20" t="s">
        <v>185</v>
      </c>
      <c r="C6979" s="28">
        <v>59517</v>
      </c>
      <c r="E6979" s="25" t="s">
        <v>7839</v>
      </c>
      <c r="F6979" s="20" t="s">
        <v>79</v>
      </c>
      <c r="H6979" s="23" t="s">
        <v>22</v>
      </c>
      <c r="I6979" s="28" t="s">
        <v>56</v>
      </c>
      <c r="J6979" s="23" t="s">
        <v>116</v>
      </c>
      <c r="K6979" s="156" t="s">
        <v>122</v>
      </c>
      <c r="M6979" s="485">
        <v>0</v>
      </c>
      <c r="N6979" s="485">
        <v>390</v>
      </c>
      <c r="O6979" s="217">
        <f t="shared" si="106"/>
        <v>182076.76999999932</v>
      </c>
    </row>
    <row r="6980" spans="1:15" ht="22.05" hidden="1" customHeight="1" x14ac:dyDescent="0.2">
      <c r="A6980" s="227">
        <v>45980</v>
      </c>
      <c r="B6980" s="20" t="s">
        <v>185</v>
      </c>
      <c r="C6980" s="28">
        <v>59518</v>
      </c>
      <c r="E6980" s="25" t="s">
        <v>143</v>
      </c>
      <c r="F6980" s="20" t="s">
        <v>79</v>
      </c>
      <c r="H6980" s="23" t="s">
        <v>22</v>
      </c>
      <c r="I6980" s="28" t="s">
        <v>53</v>
      </c>
      <c r="J6980" s="23" t="s">
        <v>112</v>
      </c>
      <c r="K6980" s="156" t="s">
        <v>144</v>
      </c>
      <c r="M6980" s="485">
        <v>0</v>
      </c>
      <c r="N6980" s="485">
        <v>9800</v>
      </c>
      <c r="O6980" s="217">
        <f t="shared" si="106"/>
        <v>172276.76999999932</v>
      </c>
    </row>
    <row r="6981" spans="1:15" ht="22.05" hidden="1" customHeight="1" x14ac:dyDescent="0.2">
      <c r="A6981" s="227">
        <v>45980</v>
      </c>
      <c r="B6981" s="20" t="s">
        <v>185</v>
      </c>
      <c r="C6981" s="28">
        <v>59519</v>
      </c>
      <c r="E6981" s="25" t="s">
        <v>350</v>
      </c>
      <c r="F6981" s="20" t="s">
        <v>79</v>
      </c>
      <c r="H6981" s="23" t="s">
        <v>22</v>
      </c>
      <c r="I6981" s="28" t="s">
        <v>53</v>
      </c>
      <c r="J6981" s="23" t="s">
        <v>113</v>
      </c>
      <c r="K6981" s="156" t="s">
        <v>1421</v>
      </c>
      <c r="M6981" s="485">
        <v>0</v>
      </c>
      <c r="N6981" s="485">
        <v>3700</v>
      </c>
      <c r="O6981" s="217">
        <f t="shared" si="106"/>
        <v>168576.76999999932</v>
      </c>
    </row>
    <row r="6982" spans="1:15" ht="22.05" hidden="1" customHeight="1" x14ac:dyDescent="0.2">
      <c r="A6982" s="227">
        <v>45980</v>
      </c>
      <c r="B6982" s="20" t="s">
        <v>185</v>
      </c>
      <c r="C6982" s="28">
        <v>59520</v>
      </c>
      <c r="E6982" s="25" t="s">
        <v>7840</v>
      </c>
      <c r="F6982" s="20" t="s">
        <v>79</v>
      </c>
      <c r="H6982" s="23" t="s">
        <v>22</v>
      </c>
      <c r="I6982" s="28" t="s">
        <v>103</v>
      </c>
      <c r="J6982" s="23" t="s">
        <v>92</v>
      </c>
      <c r="K6982" s="156" t="s">
        <v>7845</v>
      </c>
      <c r="M6982" s="485">
        <v>0</v>
      </c>
      <c r="N6982" s="485">
        <v>3000</v>
      </c>
      <c r="O6982" s="217">
        <f t="shared" si="106"/>
        <v>165576.76999999932</v>
      </c>
    </row>
    <row r="6983" spans="1:15" ht="22.05" hidden="1" customHeight="1" x14ac:dyDescent="0.2">
      <c r="A6983" s="227">
        <v>45980</v>
      </c>
      <c r="B6983" s="20" t="s">
        <v>185</v>
      </c>
      <c r="C6983" s="28">
        <v>59521</v>
      </c>
      <c r="E6983" s="25" t="s">
        <v>7841</v>
      </c>
      <c r="F6983" s="20" t="s">
        <v>79</v>
      </c>
      <c r="H6983" s="23" t="s">
        <v>22</v>
      </c>
      <c r="I6983" s="28" t="s">
        <v>103</v>
      </c>
      <c r="J6983" s="23" t="s">
        <v>92</v>
      </c>
      <c r="K6983" s="156" t="s">
        <v>140</v>
      </c>
      <c r="M6983" s="485">
        <v>0</v>
      </c>
      <c r="N6983" s="485">
        <v>350</v>
      </c>
      <c r="O6983" s="217">
        <f t="shared" si="106"/>
        <v>165226.76999999932</v>
      </c>
    </row>
    <row r="6984" spans="1:15" ht="22.05" hidden="1" customHeight="1" x14ac:dyDescent="0.2">
      <c r="A6984" s="227">
        <v>45980</v>
      </c>
      <c r="B6984" s="20" t="s">
        <v>185</v>
      </c>
      <c r="C6984" s="28">
        <v>59522</v>
      </c>
      <c r="E6984" s="25" t="s">
        <v>7842</v>
      </c>
      <c r="F6984" s="20" t="s">
        <v>79</v>
      </c>
      <c r="H6984" s="23" t="s">
        <v>22</v>
      </c>
      <c r="I6984" s="28" t="s">
        <v>103</v>
      </c>
      <c r="J6984" s="23" t="s">
        <v>92</v>
      </c>
      <c r="K6984" s="156" t="s">
        <v>7846</v>
      </c>
      <c r="M6984" s="485">
        <v>0</v>
      </c>
      <c r="N6984" s="485">
        <v>1300</v>
      </c>
      <c r="O6984" s="217">
        <f t="shared" si="106"/>
        <v>163926.76999999932</v>
      </c>
    </row>
    <row r="6985" spans="1:15" ht="22.05" hidden="1" customHeight="1" x14ac:dyDescent="0.2">
      <c r="A6985" s="227">
        <v>45980</v>
      </c>
      <c r="B6985" s="20" t="s">
        <v>185</v>
      </c>
      <c r="C6985" s="28">
        <v>59523</v>
      </c>
      <c r="E6985" s="25" t="s">
        <v>5238</v>
      </c>
      <c r="F6985" s="20" t="s">
        <v>79</v>
      </c>
      <c r="H6985" s="23" t="s">
        <v>22</v>
      </c>
      <c r="I6985" s="28" t="s">
        <v>103</v>
      </c>
      <c r="J6985" s="23" t="s">
        <v>60</v>
      </c>
      <c r="K6985" s="156" t="s">
        <v>133</v>
      </c>
      <c r="M6985" s="485">
        <v>0</v>
      </c>
      <c r="N6985" s="485">
        <v>100</v>
      </c>
      <c r="O6985" s="217">
        <f t="shared" si="106"/>
        <v>163826.76999999932</v>
      </c>
    </row>
    <row r="6986" spans="1:15" ht="22.05" hidden="1" customHeight="1" x14ac:dyDescent="0.2">
      <c r="A6986" s="227">
        <v>45980</v>
      </c>
      <c r="B6986" s="20" t="s">
        <v>185</v>
      </c>
      <c r="C6986" s="28">
        <v>59524</v>
      </c>
      <c r="E6986" s="25" t="s">
        <v>706</v>
      </c>
      <c r="F6986" s="20" t="s">
        <v>79</v>
      </c>
      <c r="H6986" s="23" t="s">
        <v>22</v>
      </c>
      <c r="I6986" s="28" t="s">
        <v>54</v>
      </c>
      <c r="J6986" s="23" t="s">
        <v>41</v>
      </c>
      <c r="K6986" s="156" t="s">
        <v>465</v>
      </c>
      <c r="M6986" s="485">
        <v>0</v>
      </c>
      <c r="N6986" s="485">
        <v>1446</v>
      </c>
      <c r="O6986" s="217">
        <f t="shared" si="106"/>
        <v>162380.76999999932</v>
      </c>
    </row>
    <row r="6987" spans="1:15" ht="22.05" hidden="1" customHeight="1" x14ac:dyDescent="0.2">
      <c r="A6987" s="227">
        <v>45980</v>
      </c>
      <c r="B6987" s="20" t="s">
        <v>185</v>
      </c>
      <c r="C6987" s="28">
        <v>59525</v>
      </c>
      <c r="E6987" s="25" t="s">
        <v>705</v>
      </c>
      <c r="F6987" s="20" t="s">
        <v>79</v>
      </c>
      <c r="H6987" s="23" t="s">
        <v>22</v>
      </c>
      <c r="I6987" s="28" t="s">
        <v>54</v>
      </c>
      <c r="J6987" s="23" t="s">
        <v>63</v>
      </c>
      <c r="K6987" s="156" t="s">
        <v>141</v>
      </c>
      <c r="L6987" s="229"/>
      <c r="M6987" s="485">
        <v>0</v>
      </c>
      <c r="N6987" s="485">
        <v>656</v>
      </c>
      <c r="O6987" s="217">
        <f t="shared" si="106"/>
        <v>161724.76999999932</v>
      </c>
    </row>
    <row r="6988" spans="1:15" ht="22.05" hidden="1" customHeight="1" x14ac:dyDescent="0.2">
      <c r="A6988" s="227">
        <v>45980</v>
      </c>
      <c r="B6988" s="20" t="s">
        <v>185</v>
      </c>
      <c r="C6988" s="28">
        <v>59526</v>
      </c>
      <c r="E6988" s="25" t="s">
        <v>706</v>
      </c>
      <c r="F6988" s="20" t="s">
        <v>79</v>
      </c>
      <c r="H6988" s="23" t="s">
        <v>22</v>
      </c>
      <c r="I6988" s="28" t="s">
        <v>54</v>
      </c>
      <c r="J6988" s="23" t="s">
        <v>61</v>
      </c>
      <c r="K6988" s="156" t="s">
        <v>445</v>
      </c>
      <c r="M6988" s="485">
        <v>0</v>
      </c>
      <c r="N6988" s="485">
        <v>1811</v>
      </c>
      <c r="O6988" s="217">
        <f t="shared" si="106"/>
        <v>159913.76999999932</v>
      </c>
    </row>
    <row r="6989" spans="1:15" ht="22.05" hidden="1" customHeight="1" x14ac:dyDescent="0.2">
      <c r="A6989" s="227">
        <v>45980</v>
      </c>
      <c r="B6989" s="20" t="s">
        <v>185</v>
      </c>
      <c r="C6989" s="28">
        <v>59527</v>
      </c>
      <c r="E6989" s="25" t="s">
        <v>705</v>
      </c>
      <c r="F6989" s="20" t="s">
        <v>79</v>
      </c>
      <c r="H6989" s="23" t="s">
        <v>22</v>
      </c>
      <c r="I6989" s="28" t="s">
        <v>54</v>
      </c>
      <c r="J6989" s="23" t="s">
        <v>44</v>
      </c>
      <c r="K6989" s="156" t="s">
        <v>412</v>
      </c>
      <c r="L6989" s="229"/>
      <c r="M6989" s="485">
        <v>0</v>
      </c>
      <c r="N6989" s="485">
        <v>396</v>
      </c>
      <c r="O6989" s="217">
        <f t="shared" si="106"/>
        <v>159517.76999999932</v>
      </c>
    </row>
    <row r="6990" spans="1:15" ht="22.05" hidden="1" customHeight="1" x14ac:dyDescent="0.2">
      <c r="A6990" s="227">
        <v>45980</v>
      </c>
      <c r="B6990" s="20" t="s">
        <v>185</v>
      </c>
      <c r="C6990" s="28">
        <v>59528</v>
      </c>
      <c r="E6990" s="25" t="s">
        <v>7843</v>
      </c>
      <c r="F6990" s="20" t="s">
        <v>79</v>
      </c>
      <c r="H6990" s="23" t="s">
        <v>22</v>
      </c>
      <c r="I6990" s="28" t="s">
        <v>103</v>
      </c>
      <c r="J6990" s="23" t="s">
        <v>97</v>
      </c>
      <c r="K6990" s="156" t="s">
        <v>4536</v>
      </c>
      <c r="M6990" s="485">
        <v>0</v>
      </c>
      <c r="N6990" s="485">
        <v>258</v>
      </c>
      <c r="O6990" s="217">
        <f t="shared" si="106"/>
        <v>159259.76999999932</v>
      </c>
    </row>
    <row r="6991" spans="1:15" ht="22.05" hidden="1" customHeight="1" x14ac:dyDescent="0.2">
      <c r="A6991" s="227">
        <v>45980</v>
      </c>
      <c r="B6991" s="20" t="s">
        <v>185</v>
      </c>
      <c r="C6991" s="28">
        <v>59529</v>
      </c>
      <c r="E6991" s="25" t="s">
        <v>7843</v>
      </c>
      <c r="F6991" s="20" t="s">
        <v>79</v>
      </c>
      <c r="H6991" s="23" t="s">
        <v>22</v>
      </c>
      <c r="I6991" s="28" t="s">
        <v>54</v>
      </c>
      <c r="J6991" s="23" t="s">
        <v>61</v>
      </c>
      <c r="K6991" s="156" t="s">
        <v>445</v>
      </c>
      <c r="M6991" s="485">
        <v>0</v>
      </c>
      <c r="N6991" s="485">
        <v>1220</v>
      </c>
      <c r="O6991" s="217">
        <f t="shared" si="106"/>
        <v>158039.76999999932</v>
      </c>
    </row>
    <row r="6992" spans="1:15" ht="22.05" hidden="1" customHeight="1" x14ac:dyDescent="0.2">
      <c r="A6992" s="227">
        <v>45980</v>
      </c>
      <c r="B6992" s="20" t="s">
        <v>185</v>
      </c>
      <c r="C6992" s="28">
        <v>59530</v>
      </c>
      <c r="E6992" s="25" t="s">
        <v>7398</v>
      </c>
      <c r="F6992" s="20" t="s">
        <v>79</v>
      </c>
      <c r="H6992" s="23" t="s">
        <v>22</v>
      </c>
      <c r="I6992" s="28" t="s">
        <v>54</v>
      </c>
      <c r="J6992" s="23" t="s">
        <v>63</v>
      </c>
      <c r="K6992" s="156" t="s">
        <v>141</v>
      </c>
      <c r="M6992" s="485">
        <v>0</v>
      </c>
      <c r="N6992" s="485">
        <v>282</v>
      </c>
      <c r="O6992" s="217">
        <f t="shared" si="106"/>
        <v>157757.76999999932</v>
      </c>
    </row>
    <row r="6993" spans="1:15" ht="22.05" hidden="1" customHeight="1" x14ac:dyDescent="0.2">
      <c r="A6993" s="227">
        <v>45980</v>
      </c>
      <c r="B6993" s="20" t="s">
        <v>185</v>
      </c>
      <c r="C6993" s="28">
        <v>59531</v>
      </c>
      <c r="E6993" s="25" t="s">
        <v>7398</v>
      </c>
      <c r="F6993" s="20" t="s">
        <v>79</v>
      </c>
      <c r="H6993" s="23" t="s">
        <v>22</v>
      </c>
      <c r="I6993" s="28" t="s">
        <v>54</v>
      </c>
      <c r="J6993" s="23" t="s">
        <v>44</v>
      </c>
      <c r="K6993" s="156" t="s">
        <v>412</v>
      </c>
      <c r="M6993" s="485">
        <v>0</v>
      </c>
      <c r="N6993" s="485">
        <v>334</v>
      </c>
      <c r="O6993" s="217">
        <f t="shared" si="106"/>
        <v>157423.76999999932</v>
      </c>
    </row>
    <row r="6994" spans="1:15" ht="22.05" hidden="1" customHeight="1" x14ac:dyDescent="0.2">
      <c r="A6994" s="227">
        <v>45981</v>
      </c>
      <c r="B6994" s="20" t="s">
        <v>185</v>
      </c>
      <c r="C6994" s="28">
        <v>59533</v>
      </c>
      <c r="E6994" s="25" t="s">
        <v>7847</v>
      </c>
      <c r="F6994" s="20" t="s">
        <v>79</v>
      </c>
      <c r="H6994" s="23" t="s">
        <v>22</v>
      </c>
      <c r="I6994" s="28" t="s">
        <v>103</v>
      </c>
      <c r="J6994" s="23" t="s">
        <v>60</v>
      </c>
      <c r="K6994" s="156" t="s">
        <v>1498</v>
      </c>
      <c r="M6994" s="485">
        <v>0</v>
      </c>
      <c r="N6994" s="485">
        <v>30000</v>
      </c>
      <c r="O6994" s="217">
        <f t="shared" si="106"/>
        <v>127423.76999999932</v>
      </c>
    </row>
    <row r="6995" spans="1:15" ht="22.05" hidden="1" customHeight="1" x14ac:dyDescent="0.2">
      <c r="A6995" s="227">
        <v>45981</v>
      </c>
      <c r="B6995" s="20" t="s">
        <v>185</v>
      </c>
      <c r="C6995" s="28">
        <v>59534</v>
      </c>
      <c r="E6995" s="25" t="s">
        <v>7848</v>
      </c>
      <c r="F6995" s="20" t="s">
        <v>79</v>
      </c>
      <c r="H6995" s="23" t="s">
        <v>22</v>
      </c>
      <c r="I6995" s="28" t="s">
        <v>103</v>
      </c>
      <c r="J6995" s="23" t="s">
        <v>60</v>
      </c>
      <c r="K6995" s="156" t="s">
        <v>1498</v>
      </c>
      <c r="M6995" s="485">
        <v>0</v>
      </c>
      <c r="N6995" s="485">
        <v>7000</v>
      </c>
      <c r="O6995" s="217">
        <f t="shared" si="106"/>
        <v>120423.76999999932</v>
      </c>
    </row>
    <row r="6996" spans="1:15" ht="22.05" hidden="1" customHeight="1" x14ac:dyDescent="0.2">
      <c r="A6996" s="227">
        <v>45981</v>
      </c>
      <c r="B6996" s="20" t="s">
        <v>185</v>
      </c>
      <c r="C6996" s="28">
        <v>59535</v>
      </c>
      <c r="E6996" s="25" t="s">
        <v>7849</v>
      </c>
      <c r="F6996" s="20" t="s">
        <v>79</v>
      </c>
      <c r="H6996" s="23" t="s">
        <v>21</v>
      </c>
      <c r="I6996" s="28" t="s">
        <v>28</v>
      </c>
      <c r="J6996" s="23" t="s">
        <v>31</v>
      </c>
      <c r="M6996" s="485">
        <v>236000</v>
      </c>
      <c r="N6996" s="485">
        <v>0</v>
      </c>
      <c r="O6996" s="217">
        <f t="shared" si="106"/>
        <v>356423.76999999932</v>
      </c>
    </row>
    <row r="6997" spans="1:15" ht="22.05" hidden="1" customHeight="1" x14ac:dyDescent="0.2">
      <c r="A6997" s="227">
        <v>45981</v>
      </c>
      <c r="B6997" s="20" t="s">
        <v>185</v>
      </c>
      <c r="C6997" s="28">
        <v>59536</v>
      </c>
      <c r="E6997" s="25" t="s">
        <v>7850</v>
      </c>
      <c r="F6997" s="20" t="s">
        <v>79</v>
      </c>
      <c r="H6997" s="23" t="s">
        <v>22</v>
      </c>
      <c r="I6997" s="28" t="s">
        <v>103</v>
      </c>
      <c r="J6997" s="23" t="s">
        <v>60</v>
      </c>
      <c r="K6997" s="156" t="s">
        <v>3710</v>
      </c>
      <c r="M6997" s="485">
        <v>0</v>
      </c>
      <c r="N6997" s="485">
        <v>53900</v>
      </c>
      <c r="O6997" s="217">
        <f t="shared" si="106"/>
        <v>302523.76999999932</v>
      </c>
    </row>
    <row r="6998" spans="1:15" ht="22.05" hidden="1" customHeight="1" x14ac:dyDescent="0.2">
      <c r="A6998" s="227">
        <v>45981</v>
      </c>
      <c r="B6998" s="20" t="s">
        <v>185</v>
      </c>
      <c r="C6998" s="28">
        <v>59537</v>
      </c>
      <c r="E6998" s="25" t="s">
        <v>7851</v>
      </c>
      <c r="F6998" s="20" t="s">
        <v>79</v>
      </c>
      <c r="H6998" s="23" t="s">
        <v>22</v>
      </c>
      <c r="I6998" s="28" t="s">
        <v>103</v>
      </c>
      <c r="J6998" s="23" t="s">
        <v>60</v>
      </c>
      <c r="K6998" s="156" t="s">
        <v>135</v>
      </c>
      <c r="M6998" s="485">
        <v>0</v>
      </c>
      <c r="N6998" s="485">
        <v>1100</v>
      </c>
      <c r="O6998" s="217">
        <f t="shared" si="106"/>
        <v>301423.76999999932</v>
      </c>
    </row>
    <row r="6999" spans="1:15" ht="22.05" hidden="1" customHeight="1" x14ac:dyDescent="0.2">
      <c r="A6999" s="227">
        <v>45981</v>
      </c>
      <c r="B6999" s="20" t="s">
        <v>185</v>
      </c>
      <c r="C6999" s="28">
        <v>59538</v>
      </c>
      <c r="E6999" s="25" t="s">
        <v>7852</v>
      </c>
      <c r="F6999" s="20" t="s">
        <v>79</v>
      </c>
      <c r="H6999" s="23" t="s">
        <v>21</v>
      </c>
      <c r="I6999" s="28" t="s">
        <v>81</v>
      </c>
      <c r="J6999" s="23" t="s">
        <v>8784</v>
      </c>
      <c r="M6999" s="485">
        <v>300000</v>
      </c>
      <c r="N6999" s="485">
        <v>0</v>
      </c>
      <c r="O6999" s="217">
        <f t="shared" si="106"/>
        <v>601423.76999999932</v>
      </c>
    </row>
    <row r="7000" spans="1:15" ht="22.05" hidden="1" customHeight="1" x14ac:dyDescent="0.2">
      <c r="A7000" s="227">
        <v>45981</v>
      </c>
      <c r="B7000" s="20" t="s">
        <v>185</v>
      </c>
      <c r="C7000" s="28">
        <v>59539</v>
      </c>
      <c r="E7000" s="25" t="s">
        <v>7853</v>
      </c>
      <c r="F7000" s="20" t="s">
        <v>79</v>
      </c>
      <c r="H7000" s="23" t="s">
        <v>21</v>
      </c>
      <c r="I7000" s="28" t="s">
        <v>81</v>
      </c>
      <c r="J7000" s="23" t="s">
        <v>176</v>
      </c>
      <c r="M7000" s="485">
        <v>200000</v>
      </c>
      <c r="N7000" s="485">
        <v>0</v>
      </c>
      <c r="O7000" s="217">
        <f t="shared" si="106"/>
        <v>801423.76999999932</v>
      </c>
    </row>
    <row r="7001" spans="1:15" ht="22.05" hidden="1" customHeight="1" x14ac:dyDescent="0.2">
      <c r="A7001" s="227">
        <v>45981</v>
      </c>
      <c r="B7001" s="20" t="s">
        <v>185</v>
      </c>
      <c r="C7001" s="28">
        <v>59540</v>
      </c>
      <c r="E7001" s="25" t="s">
        <v>143</v>
      </c>
      <c r="F7001" s="20" t="s">
        <v>79</v>
      </c>
      <c r="H7001" s="23" t="s">
        <v>22</v>
      </c>
      <c r="I7001" s="28" t="s">
        <v>53</v>
      </c>
      <c r="J7001" s="23" t="s">
        <v>112</v>
      </c>
      <c r="K7001" s="156" t="s">
        <v>144</v>
      </c>
      <c r="M7001" s="485">
        <v>0</v>
      </c>
      <c r="N7001" s="485">
        <v>9800</v>
      </c>
      <c r="O7001" s="217">
        <f t="shared" si="106"/>
        <v>791623.76999999932</v>
      </c>
    </row>
    <row r="7002" spans="1:15" ht="22.05" hidden="1" customHeight="1" x14ac:dyDescent="0.2">
      <c r="A7002" s="227">
        <v>45981</v>
      </c>
      <c r="B7002" s="20" t="s">
        <v>185</v>
      </c>
      <c r="C7002" s="28">
        <v>59541</v>
      </c>
      <c r="E7002" s="25" t="s">
        <v>7854</v>
      </c>
      <c r="F7002" s="20" t="s">
        <v>79</v>
      </c>
      <c r="H7002" s="23" t="s">
        <v>22</v>
      </c>
      <c r="I7002" s="28" t="s">
        <v>103</v>
      </c>
      <c r="J7002" s="23" t="s">
        <v>60</v>
      </c>
      <c r="K7002" s="156" t="s">
        <v>133</v>
      </c>
      <c r="M7002" s="485">
        <v>0</v>
      </c>
      <c r="N7002" s="485">
        <v>400</v>
      </c>
      <c r="O7002" s="217">
        <f t="shared" si="106"/>
        <v>791223.76999999932</v>
      </c>
    </row>
    <row r="7003" spans="1:15" ht="22.05" hidden="1" customHeight="1" x14ac:dyDescent="0.2">
      <c r="A7003" s="227">
        <v>45981</v>
      </c>
      <c r="B7003" s="20" t="s">
        <v>185</v>
      </c>
      <c r="C7003" s="28">
        <v>59542</v>
      </c>
      <c r="E7003" s="25" t="s">
        <v>7855</v>
      </c>
      <c r="F7003" s="20" t="s">
        <v>79</v>
      </c>
      <c r="H7003" s="23" t="s">
        <v>22</v>
      </c>
      <c r="I7003" s="28" t="s">
        <v>103</v>
      </c>
      <c r="J7003" s="23" t="s">
        <v>60</v>
      </c>
      <c r="K7003" s="156" t="s">
        <v>133</v>
      </c>
      <c r="M7003" s="485">
        <v>0</v>
      </c>
      <c r="N7003" s="485">
        <v>3700</v>
      </c>
      <c r="O7003" s="217">
        <f t="shared" si="106"/>
        <v>787523.76999999932</v>
      </c>
    </row>
    <row r="7004" spans="1:15" ht="22.05" hidden="1" customHeight="1" x14ac:dyDescent="0.2">
      <c r="A7004" s="227">
        <v>45981</v>
      </c>
      <c r="B7004" s="20" t="s">
        <v>185</v>
      </c>
      <c r="C7004" s="28">
        <v>59543</v>
      </c>
      <c r="E7004" s="25" t="s">
        <v>7856</v>
      </c>
      <c r="F7004" s="20" t="s">
        <v>79</v>
      </c>
      <c r="H7004" s="23" t="s">
        <v>22</v>
      </c>
      <c r="I7004" s="28" t="s">
        <v>55</v>
      </c>
      <c r="J7004" s="23" t="s">
        <v>261</v>
      </c>
      <c r="K7004" s="156" t="s">
        <v>806</v>
      </c>
      <c r="M7004" s="485">
        <v>0</v>
      </c>
      <c r="N7004" s="485">
        <v>6000</v>
      </c>
      <c r="O7004" s="217">
        <f t="shared" si="106"/>
        <v>781523.76999999932</v>
      </c>
    </row>
    <row r="7005" spans="1:15" ht="22.05" hidden="1" customHeight="1" x14ac:dyDescent="0.2">
      <c r="A7005" s="227">
        <v>45981</v>
      </c>
      <c r="B7005" s="20" t="s">
        <v>185</v>
      </c>
      <c r="C7005" s="28">
        <v>59544</v>
      </c>
      <c r="E7005" s="25" t="s">
        <v>7857</v>
      </c>
      <c r="F7005" s="20" t="s">
        <v>79</v>
      </c>
      <c r="H7005" s="23" t="s">
        <v>22</v>
      </c>
      <c r="I7005" s="28" t="s">
        <v>55</v>
      </c>
      <c r="J7005" s="23" t="s">
        <v>73</v>
      </c>
      <c r="K7005" s="156" t="s">
        <v>7861</v>
      </c>
      <c r="M7005" s="485">
        <v>0</v>
      </c>
      <c r="N7005" s="485">
        <v>10274</v>
      </c>
      <c r="O7005" s="217">
        <f t="shared" si="106"/>
        <v>771249.76999999932</v>
      </c>
    </row>
    <row r="7006" spans="1:15" ht="22.05" hidden="1" customHeight="1" x14ac:dyDescent="0.2">
      <c r="A7006" s="227">
        <v>45981</v>
      </c>
      <c r="B7006" s="20" t="s">
        <v>185</v>
      </c>
      <c r="C7006" s="28">
        <v>59545</v>
      </c>
      <c r="E7006" s="25" t="s">
        <v>7858</v>
      </c>
      <c r="F7006" s="20" t="s">
        <v>79</v>
      </c>
      <c r="H7006" s="23" t="s">
        <v>22</v>
      </c>
      <c r="I7006" s="28" t="s">
        <v>55</v>
      </c>
      <c r="J7006" s="23" t="s">
        <v>73</v>
      </c>
      <c r="K7006" s="156" t="s">
        <v>140</v>
      </c>
      <c r="M7006" s="485">
        <v>0</v>
      </c>
      <c r="N7006" s="485">
        <v>1500</v>
      </c>
      <c r="O7006" s="217">
        <f t="shared" si="106"/>
        <v>769749.76999999932</v>
      </c>
    </row>
    <row r="7007" spans="1:15" ht="22.05" hidden="1" customHeight="1" x14ac:dyDescent="0.2">
      <c r="A7007" s="227">
        <v>45981</v>
      </c>
      <c r="B7007" s="20" t="s">
        <v>185</v>
      </c>
      <c r="C7007" s="28">
        <v>59546</v>
      </c>
      <c r="E7007" s="25" t="s">
        <v>131</v>
      </c>
      <c r="F7007" s="20" t="s">
        <v>79</v>
      </c>
      <c r="H7007" s="23" t="s">
        <v>22</v>
      </c>
      <c r="I7007" s="28" t="s">
        <v>103</v>
      </c>
      <c r="J7007" s="23" t="s">
        <v>214</v>
      </c>
      <c r="K7007" s="156" t="s">
        <v>132</v>
      </c>
      <c r="M7007" s="485">
        <v>0</v>
      </c>
      <c r="N7007" s="485">
        <v>700</v>
      </c>
      <c r="O7007" s="217">
        <f t="shared" ref="O7007:O7075" si="107">O7006+M7007-N7007</f>
        <v>769049.76999999932</v>
      </c>
    </row>
    <row r="7008" spans="1:15" ht="22.05" hidden="1" customHeight="1" x14ac:dyDescent="0.2">
      <c r="A7008" s="227">
        <v>45981</v>
      </c>
      <c r="B7008" s="20" t="s">
        <v>185</v>
      </c>
      <c r="C7008" s="28">
        <v>59547</v>
      </c>
      <c r="E7008" s="25" t="s">
        <v>3602</v>
      </c>
      <c r="F7008" s="20" t="s">
        <v>79</v>
      </c>
      <c r="H7008" s="23" t="s">
        <v>22</v>
      </c>
      <c r="I7008" s="28" t="s">
        <v>103</v>
      </c>
      <c r="J7008" s="23" t="s">
        <v>60</v>
      </c>
      <c r="K7008" s="156" t="s">
        <v>133</v>
      </c>
      <c r="M7008" s="485">
        <v>0</v>
      </c>
      <c r="N7008" s="485">
        <v>6000</v>
      </c>
      <c r="O7008" s="217">
        <f t="shared" si="107"/>
        <v>763049.76999999932</v>
      </c>
    </row>
    <row r="7009" spans="1:15" ht="22.05" hidden="1" customHeight="1" x14ac:dyDescent="0.2">
      <c r="A7009" s="227">
        <v>45981</v>
      </c>
      <c r="B7009" s="20" t="s">
        <v>185</v>
      </c>
      <c r="C7009" s="28">
        <v>59548</v>
      </c>
      <c r="E7009" s="25" t="s">
        <v>7859</v>
      </c>
      <c r="F7009" s="20" t="s">
        <v>79</v>
      </c>
      <c r="H7009" s="23" t="s">
        <v>22</v>
      </c>
      <c r="I7009" s="28" t="s">
        <v>103</v>
      </c>
      <c r="J7009" s="23" t="s">
        <v>92</v>
      </c>
      <c r="K7009" s="156" t="s">
        <v>7846</v>
      </c>
      <c r="M7009" s="485">
        <v>0</v>
      </c>
      <c r="N7009" s="485">
        <v>1100</v>
      </c>
      <c r="O7009" s="217">
        <f t="shared" si="107"/>
        <v>761949.76999999932</v>
      </c>
    </row>
    <row r="7010" spans="1:15" ht="22.05" hidden="1" customHeight="1" x14ac:dyDescent="0.2">
      <c r="A7010" s="227">
        <v>45981</v>
      </c>
      <c r="B7010" s="20" t="s">
        <v>185</v>
      </c>
      <c r="C7010" s="28">
        <v>59549</v>
      </c>
      <c r="E7010" s="25" t="s">
        <v>7860</v>
      </c>
      <c r="F7010" s="20" t="s">
        <v>79</v>
      </c>
      <c r="H7010" s="23" t="s">
        <v>21</v>
      </c>
      <c r="I7010" s="28" t="s">
        <v>28</v>
      </c>
      <c r="J7010" s="23" t="s">
        <v>30</v>
      </c>
      <c r="M7010" s="485">
        <v>16686</v>
      </c>
      <c r="N7010" s="485">
        <v>0</v>
      </c>
      <c r="O7010" s="217">
        <f t="shared" si="107"/>
        <v>778635.76999999932</v>
      </c>
    </row>
    <row r="7011" spans="1:15" ht="22.05" hidden="1" customHeight="1" x14ac:dyDescent="0.2">
      <c r="A7011" s="227">
        <v>45982</v>
      </c>
      <c r="B7011" s="20" t="s">
        <v>185</v>
      </c>
      <c r="C7011" s="28">
        <v>59551</v>
      </c>
      <c r="E7011" s="25" t="s">
        <v>7862</v>
      </c>
      <c r="F7011" s="20" t="s">
        <v>79</v>
      </c>
      <c r="H7011" s="23" t="s">
        <v>22</v>
      </c>
      <c r="I7011" s="28" t="s">
        <v>54</v>
      </c>
      <c r="J7011" s="23" t="s">
        <v>41</v>
      </c>
      <c r="K7011" s="156" t="s">
        <v>122</v>
      </c>
      <c r="M7011" s="485">
        <v>0</v>
      </c>
      <c r="N7011" s="485">
        <v>300</v>
      </c>
      <c r="O7011" s="217">
        <f t="shared" si="107"/>
        <v>778335.76999999932</v>
      </c>
    </row>
    <row r="7012" spans="1:15" ht="22.05" hidden="1" customHeight="1" x14ac:dyDescent="0.2">
      <c r="A7012" s="227">
        <v>45982</v>
      </c>
      <c r="B7012" s="20" t="s">
        <v>185</v>
      </c>
      <c r="C7012" s="28">
        <v>59552</v>
      </c>
      <c r="E7012" s="25" t="s">
        <v>7863</v>
      </c>
      <c r="F7012" s="20" t="s">
        <v>79</v>
      </c>
      <c r="H7012" s="23" t="s">
        <v>22</v>
      </c>
      <c r="I7012" s="28" t="s">
        <v>54</v>
      </c>
      <c r="J7012" s="23" t="s">
        <v>63</v>
      </c>
      <c r="K7012" s="156" t="s">
        <v>235</v>
      </c>
      <c r="M7012" s="485">
        <v>0</v>
      </c>
      <c r="N7012" s="485">
        <v>160</v>
      </c>
      <c r="O7012" s="217">
        <f t="shared" si="107"/>
        <v>778175.76999999932</v>
      </c>
    </row>
    <row r="7013" spans="1:15" ht="22.05" hidden="1" customHeight="1" x14ac:dyDescent="0.2">
      <c r="A7013" s="227">
        <v>45982</v>
      </c>
      <c r="B7013" s="20" t="s">
        <v>185</v>
      </c>
      <c r="C7013" s="28">
        <v>59553</v>
      </c>
      <c r="E7013" s="25" t="s">
        <v>7864</v>
      </c>
      <c r="F7013" s="20" t="s">
        <v>79</v>
      </c>
      <c r="H7013" s="23" t="s">
        <v>22</v>
      </c>
      <c r="I7013" s="28" t="s">
        <v>103</v>
      </c>
      <c r="J7013" s="23" t="s">
        <v>95</v>
      </c>
      <c r="K7013" s="156" t="s">
        <v>7875</v>
      </c>
      <c r="M7013" s="485">
        <v>0</v>
      </c>
      <c r="N7013" s="485">
        <v>700</v>
      </c>
      <c r="O7013" s="217">
        <f t="shared" si="107"/>
        <v>777475.76999999932</v>
      </c>
    </row>
    <row r="7014" spans="1:15" ht="22.05" hidden="1" customHeight="1" x14ac:dyDescent="0.2">
      <c r="A7014" s="227">
        <v>45982</v>
      </c>
      <c r="B7014" s="20" t="s">
        <v>185</v>
      </c>
      <c r="C7014" s="28">
        <v>59554</v>
      </c>
      <c r="E7014" s="25" t="s">
        <v>392</v>
      </c>
      <c r="F7014" s="20" t="s">
        <v>79</v>
      </c>
      <c r="H7014" s="23" t="s">
        <v>22</v>
      </c>
      <c r="I7014" s="28" t="s">
        <v>56</v>
      </c>
      <c r="J7014" s="23" t="s">
        <v>116</v>
      </c>
      <c r="K7014" s="156" t="s">
        <v>408</v>
      </c>
      <c r="M7014" s="485">
        <v>0</v>
      </c>
      <c r="N7014" s="485">
        <v>730</v>
      </c>
      <c r="O7014" s="217">
        <f t="shared" si="107"/>
        <v>776745.76999999932</v>
      </c>
    </row>
    <row r="7015" spans="1:15" ht="22.05" hidden="1" customHeight="1" x14ac:dyDescent="0.2">
      <c r="A7015" s="227">
        <v>45982</v>
      </c>
      <c r="B7015" s="20" t="s">
        <v>185</v>
      </c>
      <c r="C7015" s="28">
        <v>59555</v>
      </c>
      <c r="E7015" s="25" t="s">
        <v>7865</v>
      </c>
      <c r="F7015" s="20" t="s">
        <v>79</v>
      </c>
      <c r="H7015" s="23" t="s">
        <v>22</v>
      </c>
      <c r="I7015" s="28" t="s">
        <v>103</v>
      </c>
      <c r="J7015" s="23" t="s">
        <v>92</v>
      </c>
      <c r="K7015" s="156" t="s">
        <v>7876</v>
      </c>
      <c r="M7015" s="485">
        <v>0</v>
      </c>
      <c r="N7015" s="485">
        <v>1200</v>
      </c>
      <c r="O7015" s="217">
        <f t="shared" si="107"/>
        <v>775545.76999999932</v>
      </c>
    </row>
    <row r="7016" spans="1:15" ht="22.05" hidden="1" customHeight="1" x14ac:dyDescent="0.2">
      <c r="A7016" s="227">
        <v>45982</v>
      </c>
      <c r="B7016" s="20" t="s">
        <v>185</v>
      </c>
      <c r="C7016" s="28">
        <v>59556</v>
      </c>
      <c r="E7016" s="25" t="s">
        <v>7866</v>
      </c>
      <c r="F7016" s="20" t="s">
        <v>79</v>
      </c>
      <c r="H7016" s="23" t="s">
        <v>22</v>
      </c>
      <c r="I7016" s="28" t="s">
        <v>54</v>
      </c>
      <c r="J7016" s="23" t="s">
        <v>41</v>
      </c>
      <c r="K7016" s="156" t="s">
        <v>235</v>
      </c>
      <c r="M7016" s="485">
        <v>0</v>
      </c>
      <c r="N7016" s="485">
        <v>2000</v>
      </c>
      <c r="O7016" s="217">
        <f t="shared" si="107"/>
        <v>773545.76999999932</v>
      </c>
    </row>
    <row r="7017" spans="1:15" ht="22.05" hidden="1" customHeight="1" x14ac:dyDescent="0.2">
      <c r="A7017" s="227">
        <v>45982</v>
      </c>
      <c r="B7017" s="20" t="s">
        <v>185</v>
      </c>
      <c r="C7017" s="28">
        <v>59557</v>
      </c>
      <c r="E7017" s="25" t="s">
        <v>143</v>
      </c>
      <c r="F7017" s="20" t="s">
        <v>79</v>
      </c>
      <c r="H7017" s="23" t="s">
        <v>22</v>
      </c>
      <c r="I7017" s="28" t="s">
        <v>53</v>
      </c>
      <c r="J7017" s="23" t="s">
        <v>112</v>
      </c>
      <c r="K7017" s="156" t="s">
        <v>1588</v>
      </c>
      <c r="M7017" s="485">
        <v>0</v>
      </c>
      <c r="N7017" s="485">
        <v>50219</v>
      </c>
      <c r="O7017" s="217">
        <f t="shared" si="107"/>
        <v>723326.76999999932</v>
      </c>
    </row>
    <row r="7018" spans="1:15" ht="22.05" hidden="1" customHeight="1" x14ac:dyDescent="0.2">
      <c r="A7018" s="227">
        <v>45982</v>
      </c>
      <c r="B7018" s="20" t="s">
        <v>185</v>
      </c>
      <c r="C7018" s="28">
        <v>59558</v>
      </c>
      <c r="E7018" s="25" t="s">
        <v>7867</v>
      </c>
      <c r="F7018" s="20" t="s">
        <v>79</v>
      </c>
      <c r="H7018" s="23" t="s">
        <v>22</v>
      </c>
      <c r="I7018" s="28" t="s">
        <v>80</v>
      </c>
      <c r="J7018" s="23" t="s">
        <v>66</v>
      </c>
      <c r="K7018" s="156" t="s">
        <v>7877</v>
      </c>
      <c r="M7018" s="485">
        <v>0</v>
      </c>
      <c r="N7018" s="485">
        <v>5000</v>
      </c>
      <c r="O7018" s="217">
        <f t="shared" si="107"/>
        <v>718326.76999999932</v>
      </c>
    </row>
    <row r="7019" spans="1:15" ht="22.05" hidden="1" customHeight="1" x14ac:dyDescent="0.2">
      <c r="A7019" s="227">
        <v>45982</v>
      </c>
      <c r="B7019" s="20" t="s">
        <v>185</v>
      </c>
      <c r="C7019" s="28">
        <v>59559</v>
      </c>
      <c r="E7019" s="25" t="s">
        <v>143</v>
      </c>
      <c r="F7019" s="20" t="s">
        <v>79</v>
      </c>
      <c r="H7019" s="23" t="s">
        <v>22</v>
      </c>
      <c r="I7019" s="28" t="s">
        <v>53</v>
      </c>
      <c r="J7019" s="23" t="s">
        <v>112</v>
      </c>
      <c r="K7019" s="156" t="s">
        <v>144</v>
      </c>
      <c r="M7019" s="485">
        <v>0</v>
      </c>
      <c r="N7019" s="485">
        <v>9082</v>
      </c>
      <c r="O7019" s="217">
        <f t="shared" si="107"/>
        <v>709244.76999999932</v>
      </c>
    </row>
    <row r="7020" spans="1:15" ht="22.05" hidden="1" customHeight="1" x14ac:dyDescent="0.2">
      <c r="A7020" s="227">
        <v>45982</v>
      </c>
      <c r="B7020" s="20" t="s">
        <v>185</v>
      </c>
      <c r="C7020" s="28">
        <v>59560</v>
      </c>
      <c r="E7020" s="25" t="s">
        <v>7868</v>
      </c>
      <c r="F7020" s="20" t="s">
        <v>79</v>
      </c>
      <c r="H7020" s="23" t="s">
        <v>22</v>
      </c>
      <c r="I7020" s="28" t="s">
        <v>103</v>
      </c>
      <c r="J7020" s="23" t="s">
        <v>60</v>
      </c>
      <c r="K7020" s="156" t="s">
        <v>133</v>
      </c>
      <c r="M7020" s="485">
        <v>0</v>
      </c>
      <c r="N7020" s="485">
        <v>5000</v>
      </c>
      <c r="O7020" s="217">
        <f t="shared" si="107"/>
        <v>704244.76999999932</v>
      </c>
    </row>
    <row r="7021" spans="1:15" ht="22.05" hidden="1" customHeight="1" x14ac:dyDescent="0.2">
      <c r="A7021" s="227">
        <v>45982</v>
      </c>
      <c r="B7021" s="20" t="s">
        <v>185</v>
      </c>
      <c r="C7021" s="28">
        <v>59561</v>
      </c>
      <c r="E7021" s="25" t="s">
        <v>7869</v>
      </c>
      <c r="F7021" s="20" t="s">
        <v>79</v>
      </c>
      <c r="H7021" s="23" t="s">
        <v>22</v>
      </c>
      <c r="I7021" s="28" t="s">
        <v>103</v>
      </c>
      <c r="J7021" s="23" t="s">
        <v>96</v>
      </c>
      <c r="K7021" s="156" t="s">
        <v>134</v>
      </c>
      <c r="M7021" s="485">
        <v>0</v>
      </c>
      <c r="N7021" s="485">
        <v>714</v>
      </c>
      <c r="O7021" s="217">
        <f t="shared" si="107"/>
        <v>703530.76999999932</v>
      </c>
    </row>
    <row r="7022" spans="1:15" ht="22.05" hidden="1" customHeight="1" x14ac:dyDescent="0.2">
      <c r="A7022" s="227">
        <v>45982</v>
      </c>
      <c r="B7022" s="20" t="s">
        <v>185</v>
      </c>
      <c r="C7022" s="28">
        <v>59562</v>
      </c>
      <c r="E7022" s="25" t="s">
        <v>7870</v>
      </c>
      <c r="F7022" s="20" t="s">
        <v>79</v>
      </c>
      <c r="H7022" s="23" t="s">
        <v>22</v>
      </c>
      <c r="I7022" s="28" t="s">
        <v>103</v>
      </c>
      <c r="J7022" s="23" t="s">
        <v>92</v>
      </c>
      <c r="K7022" s="156" t="s">
        <v>7878</v>
      </c>
      <c r="M7022" s="485">
        <v>0</v>
      </c>
      <c r="N7022" s="485">
        <v>1400</v>
      </c>
      <c r="O7022" s="217">
        <f t="shared" si="107"/>
        <v>702130.76999999932</v>
      </c>
    </row>
    <row r="7023" spans="1:15" ht="22.05" hidden="1" customHeight="1" x14ac:dyDescent="0.2">
      <c r="A7023" s="227">
        <v>45982</v>
      </c>
      <c r="B7023" s="20" t="s">
        <v>185</v>
      </c>
      <c r="C7023" s="28">
        <v>59563</v>
      </c>
      <c r="E7023" s="25" t="s">
        <v>7871</v>
      </c>
      <c r="F7023" s="20" t="s">
        <v>79</v>
      </c>
      <c r="H7023" s="23" t="s">
        <v>22</v>
      </c>
      <c r="I7023" s="28" t="s">
        <v>56</v>
      </c>
      <c r="J7023" s="23" t="s">
        <v>116</v>
      </c>
      <c r="K7023" s="156" t="s">
        <v>2789</v>
      </c>
      <c r="M7023" s="485">
        <v>0</v>
      </c>
      <c r="N7023" s="485">
        <v>5000</v>
      </c>
      <c r="O7023" s="217">
        <f t="shared" si="107"/>
        <v>697130.76999999932</v>
      </c>
    </row>
    <row r="7024" spans="1:15" ht="22.05" hidden="1" customHeight="1" x14ac:dyDescent="0.2">
      <c r="A7024" s="227">
        <v>45982</v>
      </c>
      <c r="B7024" s="20" t="s">
        <v>185</v>
      </c>
      <c r="C7024" s="28">
        <v>59564</v>
      </c>
      <c r="E7024" s="25" t="s">
        <v>6563</v>
      </c>
      <c r="F7024" s="20" t="s">
        <v>79</v>
      </c>
      <c r="H7024" s="23" t="s">
        <v>22</v>
      </c>
      <c r="I7024" s="28" t="s">
        <v>58</v>
      </c>
      <c r="J7024" s="23" t="s">
        <v>101</v>
      </c>
      <c r="K7024" s="156" t="s">
        <v>205</v>
      </c>
      <c r="M7024" s="485">
        <v>0</v>
      </c>
      <c r="N7024" s="485">
        <v>20000</v>
      </c>
      <c r="O7024" s="217">
        <f t="shared" si="107"/>
        <v>677130.76999999932</v>
      </c>
    </row>
    <row r="7025" spans="1:15" ht="22.05" hidden="1" customHeight="1" x14ac:dyDescent="0.2">
      <c r="A7025" s="227">
        <v>45982</v>
      </c>
      <c r="B7025" s="20" t="s">
        <v>185</v>
      </c>
      <c r="C7025" s="28">
        <v>59565</v>
      </c>
      <c r="E7025" s="25" t="s">
        <v>1013</v>
      </c>
      <c r="F7025" s="20" t="s">
        <v>79</v>
      </c>
      <c r="H7025" s="23" t="s">
        <v>21</v>
      </c>
      <c r="I7025" s="28" t="s">
        <v>28</v>
      </c>
      <c r="J7025" s="23" t="s">
        <v>30</v>
      </c>
      <c r="M7025" s="485">
        <v>70455</v>
      </c>
      <c r="N7025" s="485">
        <v>0</v>
      </c>
      <c r="O7025" s="217">
        <f t="shared" si="107"/>
        <v>747585.76999999932</v>
      </c>
    </row>
    <row r="7026" spans="1:15" ht="22.05" hidden="1" customHeight="1" x14ac:dyDescent="0.2">
      <c r="A7026" s="227">
        <v>45982</v>
      </c>
      <c r="B7026" s="20" t="s">
        <v>185</v>
      </c>
      <c r="C7026" s="28">
        <v>59566</v>
      </c>
      <c r="E7026" s="25" t="s">
        <v>7872</v>
      </c>
      <c r="F7026" s="20" t="s">
        <v>79</v>
      </c>
      <c r="H7026" s="23" t="s">
        <v>21</v>
      </c>
      <c r="I7026" s="28" t="s">
        <v>81</v>
      </c>
      <c r="J7026" s="23" t="s">
        <v>174</v>
      </c>
      <c r="M7026" s="587">
        <v>280000</v>
      </c>
      <c r="N7026" s="485">
        <v>0</v>
      </c>
      <c r="O7026" s="217">
        <f t="shared" si="107"/>
        <v>1027585.7699999993</v>
      </c>
    </row>
    <row r="7027" spans="1:15" ht="22.05" hidden="1" customHeight="1" x14ac:dyDescent="0.2">
      <c r="A7027" s="227">
        <v>45982</v>
      </c>
      <c r="B7027" s="20" t="s">
        <v>185</v>
      </c>
      <c r="C7027" s="28">
        <v>59567</v>
      </c>
      <c r="E7027" s="25" t="s">
        <v>7873</v>
      </c>
      <c r="F7027" s="20" t="s">
        <v>79</v>
      </c>
      <c r="H7027" s="23" t="s">
        <v>22</v>
      </c>
      <c r="I7027" s="28" t="s">
        <v>103</v>
      </c>
      <c r="J7027" s="23" t="s">
        <v>102</v>
      </c>
      <c r="K7027" s="156" t="s">
        <v>266</v>
      </c>
      <c r="M7027" s="485">
        <v>0</v>
      </c>
      <c r="N7027" s="485">
        <v>950</v>
      </c>
      <c r="O7027" s="217">
        <f t="shared" si="107"/>
        <v>1026635.7699999993</v>
      </c>
    </row>
    <row r="7028" spans="1:15" ht="22.05" hidden="1" customHeight="1" x14ac:dyDescent="0.2">
      <c r="A7028" s="227">
        <v>45982</v>
      </c>
      <c r="B7028" s="20" t="s">
        <v>185</v>
      </c>
      <c r="C7028" s="28">
        <v>59568</v>
      </c>
      <c r="E7028" s="25" t="s">
        <v>158</v>
      </c>
      <c r="F7028" s="20" t="s">
        <v>79</v>
      </c>
      <c r="H7028" s="23" t="s">
        <v>22</v>
      </c>
      <c r="I7028" s="28" t="s">
        <v>56</v>
      </c>
      <c r="J7028" s="23" t="s">
        <v>116</v>
      </c>
      <c r="K7028" s="156" t="s">
        <v>139</v>
      </c>
      <c r="M7028" s="485">
        <v>0</v>
      </c>
      <c r="N7028" s="485">
        <v>800</v>
      </c>
      <c r="O7028" s="217">
        <f t="shared" si="107"/>
        <v>1025835.7699999993</v>
      </c>
    </row>
    <row r="7029" spans="1:15" ht="22.05" hidden="1" customHeight="1" x14ac:dyDescent="0.2">
      <c r="A7029" s="227">
        <v>45982</v>
      </c>
      <c r="B7029" s="20" t="s">
        <v>185</v>
      </c>
      <c r="C7029" s="28">
        <v>59569</v>
      </c>
      <c r="E7029" s="25" t="s">
        <v>7874</v>
      </c>
      <c r="F7029" s="20" t="s">
        <v>79</v>
      </c>
      <c r="H7029" s="23" t="s">
        <v>22</v>
      </c>
      <c r="I7029" s="28" t="s">
        <v>56</v>
      </c>
      <c r="J7029" s="23" t="s">
        <v>116</v>
      </c>
      <c r="K7029" s="156" t="s">
        <v>2789</v>
      </c>
      <c r="M7029" s="485">
        <v>0</v>
      </c>
      <c r="N7029" s="485">
        <v>2000</v>
      </c>
      <c r="O7029" s="217">
        <f t="shared" si="107"/>
        <v>1023835.7699999993</v>
      </c>
    </row>
    <row r="7030" spans="1:15" ht="22.05" hidden="1" customHeight="1" x14ac:dyDescent="0.2">
      <c r="A7030" s="227">
        <v>45982</v>
      </c>
      <c r="B7030" s="20" t="s">
        <v>185</v>
      </c>
      <c r="C7030" s="28">
        <v>59570</v>
      </c>
      <c r="E7030" s="25" t="s">
        <v>1578</v>
      </c>
      <c r="F7030" s="20" t="s">
        <v>79</v>
      </c>
      <c r="H7030" s="23" t="s">
        <v>22</v>
      </c>
      <c r="I7030" s="28" t="s">
        <v>56</v>
      </c>
      <c r="J7030" s="23" t="s">
        <v>88</v>
      </c>
      <c r="K7030" s="156" t="s">
        <v>265</v>
      </c>
      <c r="M7030" s="485">
        <v>0</v>
      </c>
      <c r="N7030" s="485">
        <v>1500</v>
      </c>
      <c r="O7030" s="217">
        <f t="shared" si="107"/>
        <v>1022335.7699999993</v>
      </c>
    </row>
    <row r="7031" spans="1:15" ht="22.05" hidden="1" customHeight="1" x14ac:dyDescent="0.2">
      <c r="A7031" s="227">
        <v>45983</v>
      </c>
      <c r="B7031" s="20" t="s">
        <v>185</v>
      </c>
      <c r="C7031" s="28">
        <v>59572</v>
      </c>
      <c r="E7031" s="25" t="s">
        <v>2185</v>
      </c>
      <c r="F7031" s="20" t="s">
        <v>79</v>
      </c>
      <c r="H7031" s="23" t="s">
        <v>22</v>
      </c>
      <c r="I7031" s="28" t="s">
        <v>53</v>
      </c>
      <c r="J7031" s="23" t="s">
        <v>112</v>
      </c>
      <c r="K7031" s="156" t="s">
        <v>231</v>
      </c>
      <c r="M7031" s="485">
        <v>0</v>
      </c>
      <c r="N7031" s="485">
        <v>72800</v>
      </c>
      <c r="O7031" s="217">
        <f t="shared" si="107"/>
        <v>949535.76999999932</v>
      </c>
    </row>
    <row r="7032" spans="1:15" ht="22.05" hidden="1" customHeight="1" x14ac:dyDescent="0.2">
      <c r="A7032" s="227">
        <v>45983</v>
      </c>
      <c r="B7032" s="20" t="s">
        <v>185</v>
      </c>
      <c r="C7032" s="28">
        <v>59573</v>
      </c>
      <c r="E7032" s="25" t="s">
        <v>150</v>
      </c>
      <c r="F7032" s="20" t="s">
        <v>79</v>
      </c>
      <c r="H7032" s="23" t="s">
        <v>22</v>
      </c>
      <c r="I7032" s="28" t="s">
        <v>81</v>
      </c>
      <c r="J7032" s="23" t="s">
        <v>200</v>
      </c>
      <c r="K7032" s="156" t="s">
        <v>122</v>
      </c>
      <c r="M7032" s="485">
        <v>0</v>
      </c>
      <c r="N7032" s="585">
        <v>320000</v>
      </c>
      <c r="O7032" s="217">
        <f t="shared" si="107"/>
        <v>629535.76999999932</v>
      </c>
    </row>
    <row r="7033" spans="1:15" ht="22.05" hidden="1" customHeight="1" x14ac:dyDescent="0.2">
      <c r="A7033" s="227">
        <v>45983</v>
      </c>
      <c r="B7033" s="20" t="s">
        <v>185</v>
      </c>
      <c r="C7033" s="28">
        <v>59574</v>
      </c>
      <c r="E7033" s="25" t="s">
        <v>7879</v>
      </c>
      <c r="F7033" s="20" t="s">
        <v>79</v>
      </c>
      <c r="H7033" s="23" t="s">
        <v>22</v>
      </c>
      <c r="I7033" s="28" t="s">
        <v>55</v>
      </c>
      <c r="J7033" s="23" t="s">
        <v>73</v>
      </c>
      <c r="K7033" s="156" t="s">
        <v>140</v>
      </c>
      <c r="M7033" s="485">
        <v>0</v>
      </c>
      <c r="N7033" s="485">
        <v>1500</v>
      </c>
      <c r="O7033" s="217">
        <f t="shared" si="107"/>
        <v>628035.76999999932</v>
      </c>
    </row>
    <row r="7034" spans="1:15" ht="22.05" hidden="1" customHeight="1" x14ac:dyDescent="0.2">
      <c r="A7034" s="227">
        <v>45983</v>
      </c>
      <c r="B7034" s="20" t="s">
        <v>185</v>
      </c>
      <c r="C7034" s="28">
        <v>59575</v>
      </c>
      <c r="E7034" s="25" t="s">
        <v>7880</v>
      </c>
      <c r="F7034" s="20" t="s">
        <v>79</v>
      </c>
      <c r="H7034" s="23" t="s">
        <v>22</v>
      </c>
      <c r="I7034" s="28" t="s">
        <v>55</v>
      </c>
      <c r="J7034" s="23" t="s">
        <v>73</v>
      </c>
      <c r="K7034" s="156" t="s">
        <v>7890</v>
      </c>
      <c r="M7034" s="485">
        <v>0</v>
      </c>
      <c r="N7034" s="485">
        <v>9553</v>
      </c>
      <c r="O7034" s="217">
        <f t="shared" si="107"/>
        <v>618482.76999999932</v>
      </c>
    </row>
    <row r="7035" spans="1:15" ht="22.05" hidden="1" customHeight="1" x14ac:dyDescent="0.2">
      <c r="A7035" s="227">
        <v>45983</v>
      </c>
      <c r="B7035" s="20" t="s">
        <v>185</v>
      </c>
      <c r="C7035" s="28">
        <v>59576</v>
      </c>
      <c r="E7035" s="25" t="s">
        <v>7881</v>
      </c>
      <c r="F7035" s="20" t="s">
        <v>79</v>
      </c>
      <c r="H7035" s="23" t="s">
        <v>22</v>
      </c>
      <c r="I7035" s="28" t="s">
        <v>55</v>
      </c>
      <c r="J7035" s="23" t="s">
        <v>261</v>
      </c>
      <c r="K7035" s="156" t="s">
        <v>3253</v>
      </c>
      <c r="M7035" s="485">
        <v>0</v>
      </c>
      <c r="N7035" s="485">
        <v>5000</v>
      </c>
      <c r="O7035" s="217">
        <f t="shared" si="107"/>
        <v>613482.76999999932</v>
      </c>
    </row>
    <row r="7036" spans="1:15" ht="22.05" hidden="1" customHeight="1" x14ac:dyDescent="0.2">
      <c r="A7036" s="227">
        <v>45983</v>
      </c>
      <c r="B7036" s="20" t="s">
        <v>185</v>
      </c>
      <c r="C7036" s="28">
        <v>59577</v>
      </c>
      <c r="E7036" s="25" t="s">
        <v>7882</v>
      </c>
      <c r="F7036" s="20" t="s">
        <v>79</v>
      </c>
      <c r="H7036" s="23" t="s">
        <v>22</v>
      </c>
      <c r="I7036" s="28" t="s">
        <v>55</v>
      </c>
      <c r="J7036" s="23" t="s">
        <v>73</v>
      </c>
      <c r="K7036" s="156" t="s">
        <v>140</v>
      </c>
      <c r="M7036" s="485">
        <v>0</v>
      </c>
      <c r="N7036" s="485">
        <v>1500</v>
      </c>
      <c r="O7036" s="217">
        <f t="shared" si="107"/>
        <v>611982.76999999932</v>
      </c>
    </row>
    <row r="7037" spans="1:15" ht="22.05" hidden="1" customHeight="1" x14ac:dyDescent="0.2">
      <c r="A7037" s="227">
        <v>45983</v>
      </c>
      <c r="B7037" s="20" t="s">
        <v>185</v>
      </c>
      <c r="C7037" s="28">
        <v>59578</v>
      </c>
      <c r="E7037" s="25" t="s">
        <v>7883</v>
      </c>
      <c r="F7037" s="20" t="s">
        <v>79</v>
      </c>
      <c r="H7037" s="23" t="s">
        <v>22</v>
      </c>
      <c r="I7037" s="28" t="s">
        <v>55</v>
      </c>
      <c r="J7037" s="23" t="s">
        <v>261</v>
      </c>
      <c r="K7037" s="156" t="s">
        <v>1469</v>
      </c>
      <c r="M7037" s="485">
        <v>0</v>
      </c>
      <c r="N7037" s="485">
        <v>6000</v>
      </c>
      <c r="O7037" s="217">
        <f t="shared" si="107"/>
        <v>605982.76999999932</v>
      </c>
    </row>
    <row r="7038" spans="1:15" ht="22.05" hidden="1" customHeight="1" x14ac:dyDescent="0.2">
      <c r="A7038" s="227">
        <v>45983</v>
      </c>
      <c r="B7038" s="20" t="s">
        <v>185</v>
      </c>
      <c r="C7038" s="28">
        <v>59579</v>
      </c>
      <c r="E7038" s="25" t="s">
        <v>7884</v>
      </c>
      <c r="F7038" s="20" t="s">
        <v>79</v>
      </c>
      <c r="H7038" s="23" t="s">
        <v>22</v>
      </c>
      <c r="I7038" s="28" t="s">
        <v>55</v>
      </c>
      <c r="J7038" s="23" t="s">
        <v>73</v>
      </c>
      <c r="K7038" s="156" t="s">
        <v>6671</v>
      </c>
      <c r="M7038" s="485">
        <v>0</v>
      </c>
      <c r="N7038" s="485">
        <v>10070</v>
      </c>
      <c r="O7038" s="217">
        <f t="shared" si="107"/>
        <v>595912.76999999932</v>
      </c>
    </row>
    <row r="7039" spans="1:15" ht="22.05" hidden="1" customHeight="1" x14ac:dyDescent="0.2">
      <c r="A7039" s="227">
        <v>45983</v>
      </c>
      <c r="B7039" s="20" t="s">
        <v>185</v>
      </c>
      <c r="C7039" s="28">
        <v>59580</v>
      </c>
      <c r="E7039" s="25" t="s">
        <v>128</v>
      </c>
      <c r="F7039" s="20" t="s">
        <v>79</v>
      </c>
      <c r="H7039" s="23" t="s">
        <v>22</v>
      </c>
      <c r="I7039" s="28" t="s">
        <v>56</v>
      </c>
      <c r="J7039" s="23" t="s">
        <v>116</v>
      </c>
      <c r="K7039" s="156" t="s">
        <v>129</v>
      </c>
      <c r="M7039" s="485">
        <v>0</v>
      </c>
      <c r="N7039" s="485">
        <v>60</v>
      </c>
      <c r="O7039" s="217">
        <f t="shared" si="107"/>
        <v>595852.76999999932</v>
      </c>
    </row>
    <row r="7040" spans="1:15" ht="22.05" hidden="1" customHeight="1" x14ac:dyDescent="0.2">
      <c r="A7040" s="227">
        <v>45983</v>
      </c>
      <c r="B7040" s="20" t="s">
        <v>185</v>
      </c>
      <c r="C7040" s="28">
        <v>59581</v>
      </c>
      <c r="E7040" s="25" t="s">
        <v>7885</v>
      </c>
      <c r="F7040" s="20" t="s">
        <v>79</v>
      </c>
      <c r="H7040" s="23" t="s">
        <v>22</v>
      </c>
      <c r="I7040" s="28" t="s">
        <v>103</v>
      </c>
      <c r="J7040" s="23" t="s">
        <v>214</v>
      </c>
      <c r="K7040" s="156" t="s">
        <v>205</v>
      </c>
      <c r="M7040" s="485">
        <v>0</v>
      </c>
      <c r="N7040" s="485">
        <v>1000</v>
      </c>
      <c r="O7040" s="217">
        <f t="shared" si="107"/>
        <v>594852.76999999932</v>
      </c>
    </row>
    <row r="7041" spans="1:15" ht="22.05" hidden="1" customHeight="1" x14ac:dyDescent="0.2">
      <c r="A7041" s="227">
        <v>45983</v>
      </c>
      <c r="B7041" s="20" t="s">
        <v>185</v>
      </c>
      <c r="C7041" s="28">
        <v>59582</v>
      </c>
      <c r="E7041" s="25" t="s">
        <v>5611</v>
      </c>
      <c r="F7041" s="20" t="s">
        <v>79</v>
      </c>
      <c r="H7041" s="23" t="s">
        <v>22</v>
      </c>
      <c r="I7041" s="28" t="s">
        <v>103</v>
      </c>
      <c r="J7041" s="23" t="s">
        <v>214</v>
      </c>
      <c r="K7041" s="156" t="s">
        <v>210</v>
      </c>
      <c r="M7041" s="485">
        <v>0</v>
      </c>
      <c r="N7041" s="485">
        <v>300</v>
      </c>
      <c r="O7041" s="217">
        <f t="shared" si="107"/>
        <v>594552.76999999932</v>
      </c>
    </row>
    <row r="7042" spans="1:15" ht="22.05" hidden="1" customHeight="1" x14ac:dyDescent="0.2">
      <c r="A7042" s="227">
        <v>45983</v>
      </c>
      <c r="B7042" s="20" t="s">
        <v>185</v>
      </c>
      <c r="C7042" s="28">
        <v>59583</v>
      </c>
      <c r="E7042" s="25" t="s">
        <v>802</v>
      </c>
      <c r="F7042" s="20" t="s">
        <v>79</v>
      </c>
      <c r="H7042" s="23" t="s">
        <v>22</v>
      </c>
      <c r="I7042" s="28" t="s">
        <v>103</v>
      </c>
      <c r="J7042" s="23" t="s">
        <v>96</v>
      </c>
      <c r="K7042" s="156" t="s">
        <v>134</v>
      </c>
      <c r="M7042" s="485">
        <v>0</v>
      </c>
      <c r="N7042" s="485">
        <v>700</v>
      </c>
      <c r="O7042" s="217">
        <f t="shared" si="107"/>
        <v>593852.76999999932</v>
      </c>
    </row>
    <row r="7043" spans="1:15" ht="22.05" hidden="1" customHeight="1" x14ac:dyDescent="0.2">
      <c r="A7043" s="227">
        <v>45983</v>
      </c>
      <c r="B7043" s="20" t="s">
        <v>185</v>
      </c>
      <c r="C7043" s="28">
        <v>59584</v>
      </c>
      <c r="E7043" s="25" t="s">
        <v>538</v>
      </c>
      <c r="F7043" s="20" t="s">
        <v>79</v>
      </c>
      <c r="H7043" s="23" t="s">
        <v>22</v>
      </c>
      <c r="I7043" s="28" t="s">
        <v>103</v>
      </c>
      <c r="J7043" s="23" t="s">
        <v>214</v>
      </c>
      <c r="K7043" s="156" t="s">
        <v>368</v>
      </c>
      <c r="M7043" s="485">
        <v>0</v>
      </c>
      <c r="N7043" s="485">
        <v>150</v>
      </c>
      <c r="O7043" s="217">
        <f t="shared" si="107"/>
        <v>593702.76999999932</v>
      </c>
    </row>
    <row r="7044" spans="1:15" ht="22.05" hidden="1" customHeight="1" x14ac:dyDescent="0.2">
      <c r="A7044" s="227">
        <v>45983</v>
      </c>
      <c r="B7044" s="20" t="s">
        <v>185</v>
      </c>
      <c r="C7044" s="28">
        <v>59585</v>
      </c>
      <c r="E7044" s="25" t="s">
        <v>7886</v>
      </c>
      <c r="F7044" s="20" t="s">
        <v>79</v>
      </c>
      <c r="H7044" s="23" t="s">
        <v>22</v>
      </c>
      <c r="I7044" s="28" t="s">
        <v>54</v>
      </c>
      <c r="J7044" s="23" t="s">
        <v>41</v>
      </c>
      <c r="K7044" s="156" t="s">
        <v>465</v>
      </c>
      <c r="M7044" s="485">
        <v>0</v>
      </c>
      <c r="N7044" s="485">
        <v>4040</v>
      </c>
      <c r="O7044" s="217">
        <f t="shared" si="107"/>
        <v>589662.76999999932</v>
      </c>
    </row>
    <row r="7045" spans="1:15" ht="22.05" hidden="1" customHeight="1" x14ac:dyDescent="0.2">
      <c r="A7045" s="227">
        <v>45983</v>
      </c>
      <c r="B7045" s="20" t="s">
        <v>185</v>
      </c>
      <c r="C7045" s="28">
        <v>59586</v>
      </c>
      <c r="E7045" s="25" t="s">
        <v>362</v>
      </c>
      <c r="F7045" s="20" t="s">
        <v>79</v>
      </c>
      <c r="H7045" s="23" t="s">
        <v>22</v>
      </c>
      <c r="I7045" s="28" t="s">
        <v>54</v>
      </c>
      <c r="J7045" s="23" t="s">
        <v>63</v>
      </c>
      <c r="K7045" s="156" t="s">
        <v>623</v>
      </c>
      <c r="M7045" s="485">
        <v>0</v>
      </c>
      <c r="N7045" s="485">
        <v>7277</v>
      </c>
      <c r="O7045" s="217">
        <f t="shared" si="107"/>
        <v>582385.76999999932</v>
      </c>
    </row>
    <row r="7046" spans="1:15" ht="22.05" hidden="1" customHeight="1" x14ac:dyDescent="0.2">
      <c r="A7046" s="227">
        <v>45983</v>
      </c>
      <c r="B7046" s="20" t="s">
        <v>185</v>
      </c>
      <c r="C7046" s="28">
        <v>59587</v>
      </c>
      <c r="E7046" s="25" t="s">
        <v>204</v>
      </c>
      <c r="F7046" s="20" t="s">
        <v>79</v>
      </c>
      <c r="H7046" s="23" t="s">
        <v>22</v>
      </c>
      <c r="I7046" s="28" t="s">
        <v>56</v>
      </c>
      <c r="J7046" s="23" t="s">
        <v>212</v>
      </c>
      <c r="K7046" s="156" t="s">
        <v>235</v>
      </c>
      <c r="M7046" s="485">
        <v>0</v>
      </c>
      <c r="N7046" s="485">
        <v>1000</v>
      </c>
      <c r="O7046" s="217">
        <f t="shared" si="107"/>
        <v>581385.76999999932</v>
      </c>
    </row>
    <row r="7047" spans="1:15" ht="22.05" hidden="1" customHeight="1" x14ac:dyDescent="0.2">
      <c r="A7047" s="227">
        <v>45983</v>
      </c>
      <c r="B7047" s="20" t="s">
        <v>185</v>
      </c>
      <c r="C7047" s="28">
        <v>59588</v>
      </c>
      <c r="E7047" s="25" t="s">
        <v>402</v>
      </c>
      <c r="F7047" s="20" t="s">
        <v>79</v>
      </c>
      <c r="H7047" s="23" t="s">
        <v>22</v>
      </c>
      <c r="I7047" s="28" t="s">
        <v>80</v>
      </c>
      <c r="J7047" s="23" t="s">
        <v>66</v>
      </c>
      <c r="K7047" s="156" t="s">
        <v>544</v>
      </c>
      <c r="M7047" s="485">
        <v>0</v>
      </c>
      <c r="N7047" s="485">
        <v>700</v>
      </c>
      <c r="O7047" s="217">
        <f t="shared" si="107"/>
        <v>580685.76999999932</v>
      </c>
    </row>
    <row r="7048" spans="1:15" ht="22.05" hidden="1" customHeight="1" x14ac:dyDescent="0.2">
      <c r="A7048" s="227">
        <v>45983</v>
      </c>
      <c r="B7048" s="20" t="s">
        <v>185</v>
      </c>
      <c r="C7048" s="28">
        <v>59589</v>
      </c>
      <c r="E7048" s="25" t="s">
        <v>158</v>
      </c>
      <c r="F7048" s="20" t="s">
        <v>79</v>
      </c>
      <c r="H7048" s="23" t="s">
        <v>22</v>
      </c>
      <c r="I7048" s="28" t="s">
        <v>56</v>
      </c>
      <c r="J7048" s="23" t="s">
        <v>116</v>
      </c>
      <c r="K7048" s="156" t="s">
        <v>139</v>
      </c>
      <c r="M7048" s="485">
        <v>0</v>
      </c>
      <c r="N7048" s="485">
        <v>600</v>
      </c>
      <c r="O7048" s="217">
        <f t="shared" si="107"/>
        <v>580085.76999999932</v>
      </c>
    </row>
    <row r="7049" spans="1:15" ht="22.05" hidden="1" customHeight="1" x14ac:dyDescent="0.2">
      <c r="A7049" s="227">
        <v>45983</v>
      </c>
      <c r="B7049" s="20" t="s">
        <v>185</v>
      </c>
      <c r="C7049" s="28">
        <v>59590</v>
      </c>
      <c r="E7049" s="25" t="s">
        <v>7887</v>
      </c>
      <c r="F7049" s="20" t="s">
        <v>79</v>
      </c>
      <c r="H7049" s="23" t="s">
        <v>22</v>
      </c>
      <c r="I7049" s="28" t="s">
        <v>103</v>
      </c>
      <c r="J7049" s="23" t="s">
        <v>92</v>
      </c>
      <c r="K7049" s="156" t="s">
        <v>6554</v>
      </c>
      <c r="M7049" s="485">
        <v>0</v>
      </c>
      <c r="N7049" s="485">
        <v>800</v>
      </c>
      <c r="O7049" s="217">
        <f t="shared" si="107"/>
        <v>579285.76999999932</v>
      </c>
    </row>
    <row r="7050" spans="1:15" ht="22.05" hidden="1" customHeight="1" x14ac:dyDescent="0.2">
      <c r="A7050" s="227">
        <v>45983</v>
      </c>
      <c r="B7050" s="20" t="s">
        <v>185</v>
      </c>
      <c r="C7050" s="28">
        <v>59591</v>
      </c>
      <c r="E7050" s="25" t="s">
        <v>143</v>
      </c>
      <c r="F7050" s="20" t="s">
        <v>79</v>
      </c>
      <c r="H7050" s="23" t="s">
        <v>22</v>
      </c>
      <c r="I7050" s="28" t="s">
        <v>53</v>
      </c>
      <c r="J7050" s="23" t="s">
        <v>114</v>
      </c>
      <c r="K7050" s="156" t="s">
        <v>149</v>
      </c>
      <c r="M7050" s="485">
        <v>0</v>
      </c>
      <c r="N7050" s="485">
        <v>19900</v>
      </c>
      <c r="O7050" s="217">
        <f t="shared" si="107"/>
        <v>559385.76999999932</v>
      </c>
    </row>
    <row r="7051" spans="1:15" ht="22.05" hidden="1" customHeight="1" x14ac:dyDescent="0.2">
      <c r="A7051" s="227">
        <v>45983</v>
      </c>
      <c r="B7051" s="20" t="s">
        <v>185</v>
      </c>
      <c r="C7051" s="28">
        <v>59592</v>
      </c>
      <c r="E7051" s="25" t="s">
        <v>143</v>
      </c>
      <c r="F7051" s="20" t="s">
        <v>79</v>
      </c>
      <c r="H7051" s="23" t="s">
        <v>22</v>
      </c>
      <c r="I7051" s="28" t="s">
        <v>53</v>
      </c>
      <c r="J7051" s="23" t="s">
        <v>114</v>
      </c>
      <c r="K7051" s="156" t="s">
        <v>273</v>
      </c>
      <c r="M7051" s="485">
        <v>0</v>
      </c>
      <c r="N7051" s="485">
        <v>6300</v>
      </c>
      <c r="O7051" s="217">
        <f t="shared" si="107"/>
        <v>553085.76999999932</v>
      </c>
    </row>
    <row r="7052" spans="1:15" ht="22.05" hidden="1" customHeight="1" x14ac:dyDescent="0.2">
      <c r="A7052" s="227">
        <v>45983</v>
      </c>
      <c r="B7052" s="20" t="s">
        <v>185</v>
      </c>
      <c r="C7052" s="28">
        <v>59593</v>
      </c>
      <c r="E7052" s="25" t="s">
        <v>143</v>
      </c>
      <c r="F7052" s="20" t="s">
        <v>79</v>
      </c>
      <c r="H7052" s="23" t="s">
        <v>22</v>
      </c>
      <c r="I7052" s="28" t="s">
        <v>53</v>
      </c>
      <c r="J7052" s="23" t="s">
        <v>112</v>
      </c>
      <c r="K7052" s="156" t="s">
        <v>6822</v>
      </c>
      <c r="M7052" s="485">
        <v>0</v>
      </c>
      <c r="N7052" s="485">
        <v>2800</v>
      </c>
      <c r="O7052" s="217">
        <f t="shared" si="107"/>
        <v>550285.76999999932</v>
      </c>
    </row>
    <row r="7053" spans="1:15" ht="22.05" hidden="1" customHeight="1" x14ac:dyDescent="0.2">
      <c r="A7053" s="227">
        <v>45983</v>
      </c>
      <c r="B7053" s="20" t="s">
        <v>185</v>
      </c>
      <c r="C7053" s="28">
        <v>59594</v>
      </c>
      <c r="E7053" s="25" t="s">
        <v>143</v>
      </c>
      <c r="F7053" s="20" t="s">
        <v>79</v>
      </c>
      <c r="H7053" s="23" t="s">
        <v>22</v>
      </c>
      <c r="I7053" s="28" t="s">
        <v>53</v>
      </c>
      <c r="J7053" s="23" t="s">
        <v>112</v>
      </c>
      <c r="K7053" s="156" t="s">
        <v>5797</v>
      </c>
      <c r="M7053" s="485">
        <v>0</v>
      </c>
      <c r="N7053" s="485">
        <v>16600</v>
      </c>
      <c r="O7053" s="217">
        <f t="shared" si="107"/>
        <v>533685.76999999932</v>
      </c>
    </row>
    <row r="7054" spans="1:15" ht="22.05" hidden="1" customHeight="1" x14ac:dyDescent="0.2">
      <c r="A7054" s="227">
        <v>45983</v>
      </c>
      <c r="B7054" s="20" t="s">
        <v>185</v>
      </c>
      <c r="C7054" s="28">
        <v>59595</v>
      </c>
      <c r="E7054" s="25" t="s">
        <v>143</v>
      </c>
      <c r="F7054" s="20" t="s">
        <v>79</v>
      </c>
      <c r="H7054" s="23" t="s">
        <v>22</v>
      </c>
      <c r="I7054" s="28" t="s">
        <v>53</v>
      </c>
      <c r="J7054" s="23" t="s">
        <v>112</v>
      </c>
      <c r="K7054" s="156" t="s">
        <v>144</v>
      </c>
      <c r="M7054" s="485">
        <v>0</v>
      </c>
      <c r="N7054" s="485">
        <v>7950</v>
      </c>
      <c r="O7054" s="217">
        <f t="shared" si="107"/>
        <v>525735.76999999932</v>
      </c>
    </row>
    <row r="7055" spans="1:15" ht="22.05" hidden="1" customHeight="1" x14ac:dyDescent="0.2">
      <c r="A7055" s="227">
        <v>45983</v>
      </c>
      <c r="B7055" s="20" t="s">
        <v>185</v>
      </c>
      <c r="C7055" s="28">
        <v>59596</v>
      </c>
      <c r="E7055" s="25" t="s">
        <v>143</v>
      </c>
      <c r="F7055" s="20" t="s">
        <v>79</v>
      </c>
      <c r="H7055" s="23" t="s">
        <v>22</v>
      </c>
      <c r="I7055" s="28" t="s">
        <v>53</v>
      </c>
      <c r="J7055" s="23" t="s">
        <v>112</v>
      </c>
      <c r="K7055" s="156" t="s">
        <v>1702</v>
      </c>
      <c r="M7055" s="485">
        <v>0</v>
      </c>
      <c r="N7055" s="485">
        <v>19600</v>
      </c>
      <c r="O7055" s="217">
        <f t="shared" si="107"/>
        <v>506135.76999999932</v>
      </c>
    </row>
    <row r="7056" spans="1:15" ht="22.05" hidden="1" customHeight="1" x14ac:dyDescent="0.2">
      <c r="A7056" s="227">
        <v>45983</v>
      </c>
      <c r="B7056" s="20" t="s">
        <v>185</v>
      </c>
      <c r="C7056" s="28">
        <v>59597</v>
      </c>
      <c r="E7056" s="25" t="s">
        <v>143</v>
      </c>
      <c r="F7056" s="20" t="s">
        <v>79</v>
      </c>
      <c r="H7056" s="23" t="s">
        <v>22</v>
      </c>
      <c r="I7056" s="28" t="s">
        <v>53</v>
      </c>
      <c r="J7056" s="23" t="s">
        <v>112</v>
      </c>
      <c r="K7056" s="156" t="s">
        <v>5882</v>
      </c>
      <c r="M7056" s="485">
        <v>0</v>
      </c>
      <c r="N7056" s="485">
        <v>19800</v>
      </c>
      <c r="O7056" s="217">
        <f t="shared" si="107"/>
        <v>486335.76999999932</v>
      </c>
    </row>
    <row r="7057" spans="1:15" ht="22.05" hidden="1" customHeight="1" x14ac:dyDescent="0.2">
      <c r="A7057" s="227">
        <v>45983</v>
      </c>
      <c r="B7057" s="20" t="s">
        <v>185</v>
      </c>
      <c r="C7057" s="28">
        <v>59598</v>
      </c>
      <c r="E7057" s="25" t="s">
        <v>143</v>
      </c>
      <c r="F7057" s="20" t="s">
        <v>79</v>
      </c>
      <c r="H7057" s="23" t="s">
        <v>22</v>
      </c>
      <c r="I7057" s="28" t="s">
        <v>53</v>
      </c>
      <c r="J7057" s="23" t="s">
        <v>112</v>
      </c>
      <c r="K7057" s="156" t="s">
        <v>416</v>
      </c>
      <c r="M7057" s="485">
        <v>0</v>
      </c>
      <c r="N7057" s="485">
        <v>32530</v>
      </c>
      <c r="O7057" s="217">
        <f t="shared" si="107"/>
        <v>453805.76999999932</v>
      </c>
    </row>
    <row r="7058" spans="1:15" ht="22.05" hidden="1" customHeight="1" x14ac:dyDescent="0.2">
      <c r="A7058" s="227">
        <v>45983</v>
      </c>
      <c r="B7058" s="20" t="s">
        <v>185</v>
      </c>
      <c r="C7058" s="28">
        <v>59599</v>
      </c>
      <c r="E7058" s="25" t="s">
        <v>143</v>
      </c>
      <c r="F7058" s="20" t="s">
        <v>79</v>
      </c>
      <c r="H7058" s="23" t="s">
        <v>22</v>
      </c>
      <c r="I7058" s="28" t="s">
        <v>53</v>
      </c>
      <c r="J7058" s="23" t="s">
        <v>112</v>
      </c>
      <c r="K7058" s="156" t="s">
        <v>419</v>
      </c>
      <c r="M7058" s="485">
        <v>0</v>
      </c>
      <c r="N7058" s="485">
        <v>6400</v>
      </c>
      <c r="O7058" s="217">
        <f t="shared" si="107"/>
        <v>447405.76999999932</v>
      </c>
    </row>
    <row r="7059" spans="1:15" ht="22.05" hidden="1" customHeight="1" x14ac:dyDescent="0.2">
      <c r="A7059" s="227">
        <v>45983</v>
      </c>
      <c r="B7059" s="20" t="s">
        <v>185</v>
      </c>
      <c r="C7059" s="28">
        <v>59600</v>
      </c>
      <c r="E7059" s="25" t="s">
        <v>143</v>
      </c>
      <c r="F7059" s="20" t="s">
        <v>79</v>
      </c>
      <c r="H7059" s="23" t="s">
        <v>22</v>
      </c>
      <c r="I7059" s="28" t="s">
        <v>53</v>
      </c>
      <c r="J7059" s="23" t="s">
        <v>112</v>
      </c>
      <c r="K7059" s="156" t="s">
        <v>264</v>
      </c>
      <c r="M7059" s="485">
        <v>0</v>
      </c>
      <c r="N7059" s="485">
        <v>44093</v>
      </c>
      <c r="O7059" s="217">
        <f t="shared" si="107"/>
        <v>403312.76999999932</v>
      </c>
    </row>
    <row r="7060" spans="1:15" ht="22.05" hidden="1" customHeight="1" x14ac:dyDescent="0.2">
      <c r="A7060" s="227">
        <v>45983</v>
      </c>
      <c r="B7060" s="20" t="s">
        <v>185</v>
      </c>
      <c r="C7060" s="28">
        <v>59601</v>
      </c>
      <c r="E7060" s="25" t="s">
        <v>539</v>
      </c>
      <c r="F7060" s="20" t="s">
        <v>79</v>
      </c>
      <c r="H7060" s="23" t="s">
        <v>22</v>
      </c>
      <c r="I7060" s="28" t="s">
        <v>53</v>
      </c>
      <c r="J7060" s="23" t="s">
        <v>112</v>
      </c>
      <c r="K7060" s="156" t="s">
        <v>264</v>
      </c>
      <c r="M7060" s="485">
        <v>0</v>
      </c>
      <c r="N7060" s="485">
        <v>2500</v>
      </c>
      <c r="O7060" s="217">
        <f t="shared" si="107"/>
        <v>400812.76999999932</v>
      </c>
    </row>
    <row r="7061" spans="1:15" ht="22.05" hidden="1" customHeight="1" x14ac:dyDescent="0.2">
      <c r="A7061" s="227">
        <v>45983</v>
      </c>
      <c r="B7061" s="20" t="s">
        <v>185</v>
      </c>
      <c r="C7061" s="28">
        <v>59602</v>
      </c>
      <c r="E7061" s="25" t="s">
        <v>143</v>
      </c>
      <c r="F7061" s="20" t="s">
        <v>79</v>
      </c>
      <c r="H7061" s="23" t="s">
        <v>22</v>
      </c>
      <c r="I7061" s="28" t="s">
        <v>53</v>
      </c>
      <c r="J7061" s="23" t="s">
        <v>112</v>
      </c>
      <c r="K7061" s="156" t="s">
        <v>7098</v>
      </c>
      <c r="M7061" s="485">
        <v>0</v>
      </c>
      <c r="N7061" s="485">
        <v>16400</v>
      </c>
      <c r="O7061" s="217">
        <f t="shared" si="107"/>
        <v>384412.76999999932</v>
      </c>
    </row>
    <row r="7062" spans="1:15" ht="22.05" hidden="1" customHeight="1" x14ac:dyDescent="0.2">
      <c r="A7062" s="227">
        <v>45983</v>
      </c>
      <c r="B7062" s="20" t="s">
        <v>185</v>
      </c>
      <c r="C7062" s="28">
        <v>59603</v>
      </c>
      <c r="E7062" s="25" t="s">
        <v>143</v>
      </c>
      <c r="F7062" s="20" t="s">
        <v>79</v>
      </c>
      <c r="H7062" s="23" t="s">
        <v>22</v>
      </c>
      <c r="I7062" s="28" t="s">
        <v>53</v>
      </c>
      <c r="J7062" s="23" t="s">
        <v>112</v>
      </c>
      <c r="K7062" s="156" t="s">
        <v>148</v>
      </c>
      <c r="M7062" s="485">
        <v>0</v>
      </c>
      <c r="N7062" s="485">
        <v>35717</v>
      </c>
      <c r="O7062" s="217">
        <f t="shared" si="107"/>
        <v>348695.76999999932</v>
      </c>
    </row>
    <row r="7063" spans="1:15" ht="22.05" hidden="1" customHeight="1" x14ac:dyDescent="0.2">
      <c r="A7063" s="227">
        <v>45983</v>
      </c>
      <c r="B7063" s="20" t="s">
        <v>185</v>
      </c>
      <c r="C7063" s="28">
        <v>59604</v>
      </c>
      <c r="E7063" s="25" t="s">
        <v>3830</v>
      </c>
      <c r="F7063" s="20" t="s">
        <v>79</v>
      </c>
      <c r="H7063" s="23" t="s">
        <v>22</v>
      </c>
      <c r="I7063" s="28" t="s">
        <v>80</v>
      </c>
      <c r="J7063" s="23" t="s">
        <v>66</v>
      </c>
      <c r="K7063" s="156" t="s">
        <v>3842</v>
      </c>
      <c r="M7063" s="485">
        <v>0</v>
      </c>
      <c r="N7063" s="485">
        <v>10000</v>
      </c>
      <c r="O7063" s="217">
        <f t="shared" si="107"/>
        <v>338695.76999999932</v>
      </c>
    </row>
    <row r="7064" spans="1:15" ht="22.05" hidden="1" customHeight="1" x14ac:dyDescent="0.2">
      <c r="A7064" s="227">
        <v>45983</v>
      </c>
      <c r="B7064" s="20" t="s">
        <v>185</v>
      </c>
      <c r="C7064" s="28">
        <v>59605</v>
      </c>
      <c r="E7064" s="25" t="s">
        <v>143</v>
      </c>
      <c r="F7064" s="20" t="s">
        <v>79</v>
      </c>
      <c r="H7064" s="23" t="s">
        <v>22</v>
      </c>
      <c r="I7064" s="28" t="s">
        <v>53</v>
      </c>
      <c r="J7064" s="23" t="s">
        <v>112</v>
      </c>
      <c r="K7064" s="156" t="s">
        <v>1703</v>
      </c>
      <c r="M7064" s="485">
        <v>0</v>
      </c>
      <c r="N7064" s="485">
        <v>26916</v>
      </c>
      <c r="O7064" s="217">
        <f t="shared" si="107"/>
        <v>311779.76999999932</v>
      </c>
    </row>
    <row r="7065" spans="1:15" ht="22.05" hidden="1" customHeight="1" x14ac:dyDescent="0.2">
      <c r="A7065" s="227">
        <v>45983</v>
      </c>
      <c r="B7065" s="20" t="s">
        <v>185</v>
      </c>
      <c r="C7065" s="28">
        <v>59606</v>
      </c>
      <c r="E7065" s="25" t="s">
        <v>143</v>
      </c>
      <c r="F7065" s="20" t="s">
        <v>79</v>
      </c>
      <c r="H7065" s="23" t="s">
        <v>22</v>
      </c>
      <c r="I7065" s="28" t="s">
        <v>53</v>
      </c>
      <c r="J7065" s="23" t="s">
        <v>112</v>
      </c>
      <c r="K7065" s="156" t="s">
        <v>263</v>
      </c>
      <c r="M7065" s="485">
        <v>0</v>
      </c>
      <c r="N7065" s="485">
        <v>23762</v>
      </c>
      <c r="O7065" s="217">
        <f t="shared" si="107"/>
        <v>288017.76999999932</v>
      </c>
    </row>
    <row r="7066" spans="1:15" ht="22.05" hidden="1" customHeight="1" x14ac:dyDescent="0.2">
      <c r="A7066" s="227">
        <v>45983</v>
      </c>
      <c r="B7066" s="20" t="s">
        <v>185</v>
      </c>
      <c r="C7066" s="28">
        <v>59607</v>
      </c>
      <c r="E7066" s="25" t="s">
        <v>143</v>
      </c>
      <c r="F7066" s="20" t="s">
        <v>79</v>
      </c>
      <c r="H7066" s="23" t="s">
        <v>22</v>
      </c>
      <c r="I7066" s="28" t="s">
        <v>53</v>
      </c>
      <c r="J7066" s="23" t="s">
        <v>112</v>
      </c>
      <c r="K7066" s="156" t="s">
        <v>418</v>
      </c>
      <c r="M7066" s="485">
        <v>0</v>
      </c>
      <c r="N7066" s="485">
        <v>23785</v>
      </c>
      <c r="O7066" s="217">
        <f t="shared" si="107"/>
        <v>264232.76999999932</v>
      </c>
    </row>
    <row r="7067" spans="1:15" ht="22.05" hidden="1" customHeight="1" x14ac:dyDescent="0.2">
      <c r="A7067" s="227">
        <v>45983</v>
      </c>
      <c r="B7067" s="20" t="s">
        <v>185</v>
      </c>
      <c r="C7067" s="28">
        <v>59608</v>
      </c>
      <c r="E7067" s="328" t="s">
        <v>141</v>
      </c>
      <c r="F7067" s="329" t="s">
        <v>79</v>
      </c>
      <c r="G7067" s="330"/>
      <c r="H7067" s="331" t="s">
        <v>22</v>
      </c>
      <c r="I7067" s="331" t="s">
        <v>54</v>
      </c>
      <c r="J7067" s="331" t="s">
        <v>63</v>
      </c>
      <c r="K7067" s="332" t="s">
        <v>225</v>
      </c>
      <c r="L7067" s="333">
        <v>75000</v>
      </c>
      <c r="M7067" s="333">
        <v>0</v>
      </c>
      <c r="N7067" s="333">
        <v>10000</v>
      </c>
      <c r="O7067" s="217">
        <f t="shared" si="107"/>
        <v>254232.76999999932</v>
      </c>
    </row>
    <row r="7068" spans="1:15" ht="22.05" hidden="1" customHeight="1" x14ac:dyDescent="0.2">
      <c r="A7068" s="227">
        <v>45983</v>
      </c>
      <c r="B7068" s="20" t="s">
        <v>185</v>
      </c>
      <c r="C7068" s="28">
        <v>59608</v>
      </c>
      <c r="E7068" s="328" t="s">
        <v>559</v>
      </c>
      <c r="F7068" s="329" t="s">
        <v>79</v>
      </c>
      <c r="G7068" s="330"/>
      <c r="H7068" s="331" t="s">
        <v>22</v>
      </c>
      <c r="I7068" s="331" t="s">
        <v>54</v>
      </c>
      <c r="J7068" s="331" t="s">
        <v>41</v>
      </c>
      <c r="K7068" s="332" t="s">
        <v>225</v>
      </c>
      <c r="L7068" s="333">
        <v>75000</v>
      </c>
      <c r="M7068" s="333">
        <v>0</v>
      </c>
      <c r="N7068" s="333">
        <v>20000</v>
      </c>
      <c r="O7068" s="217">
        <f t="shared" si="107"/>
        <v>234232.76999999932</v>
      </c>
    </row>
    <row r="7069" spans="1:15" ht="22.05" hidden="1" customHeight="1" x14ac:dyDescent="0.2">
      <c r="A7069" s="227">
        <v>45983</v>
      </c>
      <c r="B7069" s="20" t="s">
        <v>185</v>
      </c>
      <c r="C7069" s="28">
        <v>59608</v>
      </c>
      <c r="E7069" s="328" t="s">
        <v>463</v>
      </c>
      <c r="F7069" s="329" t="s">
        <v>79</v>
      </c>
      <c r="G7069" s="330"/>
      <c r="H7069" s="331" t="s">
        <v>22</v>
      </c>
      <c r="I7069" s="331" t="s">
        <v>54</v>
      </c>
      <c r="J7069" s="331" t="s">
        <v>62</v>
      </c>
      <c r="K7069" s="332" t="s">
        <v>225</v>
      </c>
      <c r="L7069" s="333">
        <v>75000</v>
      </c>
      <c r="M7069" s="333">
        <v>0</v>
      </c>
      <c r="N7069" s="333">
        <v>30000</v>
      </c>
      <c r="O7069" s="217">
        <f t="shared" si="107"/>
        <v>204232.76999999932</v>
      </c>
    </row>
    <row r="7070" spans="1:15" ht="22.05" hidden="1" customHeight="1" x14ac:dyDescent="0.2">
      <c r="A7070" s="227">
        <v>45983</v>
      </c>
      <c r="B7070" s="20" t="s">
        <v>185</v>
      </c>
      <c r="C7070" s="28">
        <v>59608</v>
      </c>
      <c r="E7070" s="328" t="s">
        <v>560</v>
      </c>
      <c r="F7070" s="329" t="s">
        <v>79</v>
      </c>
      <c r="G7070" s="330"/>
      <c r="H7070" s="331" t="s">
        <v>22</v>
      </c>
      <c r="I7070" s="331" t="s">
        <v>54</v>
      </c>
      <c r="J7070" s="331" t="s">
        <v>44</v>
      </c>
      <c r="K7070" s="332" t="s">
        <v>225</v>
      </c>
      <c r="L7070" s="333">
        <v>75000</v>
      </c>
      <c r="M7070" s="333">
        <v>0</v>
      </c>
      <c r="N7070" s="333">
        <v>10000</v>
      </c>
      <c r="O7070" s="217">
        <f t="shared" si="107"/>
        <v>194232.76999999932</v>
      </c>
    </row>
    <row r="7071" spans="1:15" ht="22.05" hidden="1" customHeight="1" x14ac:dyDescent="0.2">
      <c r="A7071" s="227">
        <v>45983</v>
      </c>
      <c r="B7071" s="20" t="s">
        <v>185</v>
      </c>
      <c r="C7071" s="28">
        <v>59608</v>
      </c>
      <c r="E7071" s="328" t="s">
        <v>561</v>
      </c>
      <c r="F7071" s="329" t="s">
        <v>79</v>
      </c>
      <c r="G7071" s="330"/>
      <c r="H7071" s="331" t="s">
        <v>22</v>
      </c>
      <c r="I7071" s="331" t="s">
        <v>54</v>
      </c>
      <c r="J7071" s="331" t="s">
        <v>63</v>
      </c>
      <c r="K7071" s="332" t="s">
        <v>225</v>
      </c>
      <c r="L7071" s="333">
        <v>75000</v>
      </c>
      <c r="M7071" s="333">
        <v>0</v>
      </c>
      <c r="N7071" s="333">
        <v>5000</v>
      </c>
      <c r="O7071" s="217">
        <f t="shared" si="107"/>
        <v>189232.76999999932</v>
      </c>
    </row>
    <row r="7072" spans="1:15" ht="22.05" hidden="1" customHeight="1" x14ac:dyDescent="0.2">
      <c r="A7072" s="227">
        <v>45983</v>
      </c>
      <c r="B7072" s="20" t="s">
        <v>185</v>
      </c>
      <c r="C7072" s="28">
        <v>59609</v>
      </c>
      <c r="E7072" s="25" t="s">
        <v>143</v>
      </c>
      <c r="F7072" s="20" t="s">
        <v>79</v>
      </c>
      <c r="H7072" s="23" t="s">
        <v>22</v>
      </c>
      <c r="I7072" s="28" t="s">
        <v>53</v>
      </c>
      <c r="J7072" s="23" t="s">
        <v>112</v>
      </c>
      <c r="K7072" s="156" t="s">
        <v>56</v>
      </c>
      <c r="M7072" s="485">
        <v>0</v>
      </c>
      <c r="N7072" s="485">
        <v>27550</v>
      </c>
      <c r="O7072" s="217">
        <f t="shared" si="107"/>
        <v>161682.76999999932</v>
      </c>
    </row>
    <row r="7073" spans="1:15" ht="22.05" hidden="1" customHeight="1" x14ac:dyDescent="0.2">
      <c r="A7073" s="227">
        <v>45983</v>
      </c>
      <c r="B7073" s="20" t="s">
        <v>185</v>
      </c>
      <c r="C7073" s="28">
        <v>59610</v>
      </c>
      <c r="E7073" s="25" t="s">
        <v>539</v>
      </c>
      <c r="F7073" s="20" t="s">
        <v>79</v>
      </c>
      <c r="H7073" s="23" t="s">
        <v>22</v>
      </c>
      <c r="I7073" s="28" t="s">
        <v>53</v>
      </c>
      <c r="J7073" s="23" t="s">
        <v>112</v>
      </c>
      <c r="K7073" s="156" t="s">
        <v>7891</v>
      </c>
      <c r="M7073" s="485">
        <v>0</v>
      </c>
      <c r="N7073" s="485">
        <v>2583</v>
      </c>
      <c r="O7073" s="217">
        <f t="shared" si="107"/>
        <v>159099.76999999932</v>
      </c>
    </row>
    <row r="7074" spans="1:15" ht="22.05" hidden="1" customHeight="1" x14ac:dyDescent="0.2">
      <c r="A7074" s="227">
        <v>45983</v>
      </c>
      <c r="B7074" s="20" t="s">
        <v>185</v>
      </c>
      <c r="C7074" s="28">
        <v>59611</v>
      </c>
      <c r="E7074" s="25" t="s">
        <v>539</v>
      </c>
      <c r="F7074" s="20" t="s">
        <v>79</v>
      </c>
      <c r="H7074" s="23" t="s">
        <v>22</v>
      </c>
      <c r="I7074" s="28" t="s">
        <v>53</v>
      </c>
      <c r="J7074" s="23" t="s">
        <v>112</v>
      </c>
      <c r="K7074" s="156" t="s">
        <v>7892</v>
      </c>
      <c r="M7074" s="485">
        <v>0</v>
      </c>
      <c r="N7074" s="485">
        <v>5000</v>
      </c>
      <c r="O7074" s="217">
        <f t="shared" si="107"/>
        <v>154099.76999999932</v>
      </c>
    </row>
    <row r="7075" spans="1:15" ht="22.05" hidden="1" customHeight="1" x14ac:dyDescent="0.2">
      <c r="A7075" s="227">
        <v>45983</v>
      </c>
      <c r="B7075" s="20" t="s">
        <v>185</v>
      </c>
      <c r="C7075" s="28">
        <v>59612</v>
      </c>
      <c r="E7075" s="334" t="s">
        <v>143</v>
      </c>
      <c r="F7075" s="329" t="s">
        <v>79</v>
      </c>
      <c r="G7075" s="330"/>
      <c r="H7075" s="331" t="s">
        <v>22</v>
      </c>
      <c r="I7075" s="331" t="s">
        <v>53</v>
      </c>
      <c r="J7075" s="331" t="s">
        <v>112</v>
      </c>
      <c r="K7075" s="332" t="s">
        <v>145</v>
      </c>
      <c r="L7075" s="333">
        <v>18050</v>
      </c>
      <c r="M7075" s="333">
        <v>0</v>
      </c>
      <c r="N7075" s="333">
        <f>L7075-N7076-N7077-N7078</f>
        <v>8450</v>
      </c>
      <c r="O7075" s="217">
        <f t="shared" si="107"/>
        <v>145649.76999999932</v>
      </c>
    </row>
    <row r="7076" spans="1:15" ht="22.05" hidden="1" customHeight="1" x14ac:dyDescent="0.2">
      <c r="A7076" s="227">
        <v>45983</v>
      </c>
      <c r="B7076" s="20" t="s">
        <v>185</v>
      </c>
      <c r="C7076" s="28">
        <v>59612</v>
      </c>
      <c r="E7076" s="334" t="s">
        <v>558</v>
      </c>
      <c r="F7076" s="329" t="s">
        <v>79</v>
      </c>
      <c r="G7076" s="330"/>
      <c r="H7076" s="331" t="s">
        <v>22</v>
      </c>
      <c r="I7076" s="331" t="s">
        <v>54</v>
      </c>
      <c r="J7076" s="331" t="s">
        <v>61</v>
      </c>
      <c r="K7076" s="332" t="s">
        <v>145</v>
      </c>
      <c r="L7076" s="333">
        <v>18050</v>
      </c>
      <c r="M7076" s="333">
        <v>0</v>
      </c>
      <c r="N7076" s="333">
        <v>1800</v>
      </c>
      <c r="O7076" s="217">
        <f t="shared" ref="O7076:O7079" si="108">O7075+M7076-N7076</f>
        <v>143849.76999999932</v>
      </c>
    </row>
    <row r="7077" spans="1:15" ht="22.05" hidden="1" customHeight="1" x14ac:dyDescent="0.2">
      <c r="A7077" s="227">
        <v>45983</v>
      </c>
      <c r="B7077" s="20" t="s">
        <v>185</v>
      </c>
      <c r="C7077" s="28">
        <v>59612</v>
      </c>
      <c r="E7077" s="328" t="s">
        <v>556</v>
      </c>
      <c r="F7077" s="329" t="s">
        <v>79</v>
      </c>
      <c r="G7077" s="330"/>
      <c r="H7077" s="331" t="s">
        <v>22</v>
      </c>
      <c r="I7077" s="331" t="s">
        <v>54</v>
      </c>
      <c r="J7077" s="331" t="s">
        <v>32</v>
      </c>
      <c r="K7077" s="332" t="s">
        <v>145</v>
      </c>
      <c r="L7077" s="333">
        <v>18050</v>
      </c>
      <c r="M7077" s="333">
        <v>0</v>
      </c>
      <c r="N7077" s="333">
        <v>6000</v>
      </c>
      <c r="O7077" s="217">
        <f t="shared" si="108"/>
        <v>137849.76999999932</v>
      </c>
    </row>
    <row r="7078" spans="1:15" ht="22.05" hidden="1" customHeight="1" x14ac:dyDescent="0.2">
      <c r="A7078" s="227">
        <v>45983</v>
      </c>
      <c r="B7078" s="20" t="s">
        <v>185</v>
      </c>
      <c r="C7078" s="28">
        <v>59612</v>
      </c>
      <c r="E7078" s="328" t="s">
        <v>3486</v>
      </c>
      <c r="F7078" s="329" t="s">
        <v>79</v>
      </c>
      <c r="G7078" s="330"/>
      <c r="H7078" s="331" t="s">
        <v>22</v>
      </c>
      <c r="I7078" s="331" t="s">
        <v>54</v>
      </c>
      <c r="J7078" s="331" t="s">
        <v>63</v>
      </c>
      <c r="K7078" s="332" t="s">
        <v>145</v>
      </c>
      <c r="L7078" s="333">
        <v>18050</v>
      </c>
      <c r="M7078" s="333">
        <v>0</v>
      </c>
      <c r="N7078" s="333">
        <v>1800</v>
      </c>
      <c r="O7078" s="217">
        <f t="shared" si="108"/>
        <v>136049.76999999932</v>
      </c>
    </row>
    <row r="7079" spans="1:15" ht="22.05" hidden="1" customHeight="1" x14ac:dyDescent="0.2">
      <c r="A7079" s="227">
        <v>45983</v>
      </c>
      <c r="B7079" s="20" t="s">
        <v>185</v>
      </c>
      <c r="C7079" s="28">
        <v>59613</v>
      </c>
      <c r="E7079" s="25" t="s">
        <v>539</v>
      </c>
      <c r="F7079" s="20" t="s">
        <v>79</v>
      </c>
      <c r="H7079" s="23" t="s">
        <v>22</v>
      </c>
      <c r="I7079" s="28" t="s">
        <v>53</v>
      </c>
      <c r="J7079" s="23" t="s">
        <v>112</v>
      </c>
      <c r="K7079" s="156" t="s">
        <v>7893</v>
      </c>
      <c r="L7079" s="229"/>
      <c r="M7079" s="485">
        <v>0</v>
      </c>
      <c r="N7079" s="485">
        <v>1000</v>
      </c>
      <c r="O7079" s="217">
        <f t="shared" si="108"/>
        <v>135049.76999999932</v>
      </c>
    </row>
    <row r="7080" spans="1:15" ht="22.05" hidden="1" customHeight="1" x14ac:dyDescent="0.2">
      <c r="A7080" s="227">
        <v>45983</v>
      </c>
      <c r="B7080" s="20" t="s">
        <v>185</v>
      </c>
      <c r="C7080" s="28">
        <v>59614</v>
      </c>
      <c r="E7080" s="25" t="s">
        <v>143</v>
      </c>
      <c r="F7080" s="20" t="s">
        <v>79</v>
      </c>
      <c r="H7080" s="23" t="s">
        <v>22</v>
      </c>
      <c r="I7080" s="28" t="s">
        <v>53</v>
      </c>
      <c r="J7080" s="23" t="s">
        <v>112</v>
      </c>
      <c r="K7080" s="156" t="s">
        <v>5798</v>
      </c>
      <c r="M7080" s="485">
        <v>0</v>
      </c>
      <c r="N7080" s="485">
        <v>6340</v>
      </c>
      <c r="O7080" s="217">
        <f t="shared" ref="O7080:O7141" si="109">O7079+M7080-N7080</f>
        <v>128709.76999999932</v>
      </c>
    </row>
    <row r="7081" spans="1:15" ht="22.05" hidden="1" customHeight="1" x14ac:dyDescent="0.2">
      <c r="A7081" s="227">
        <v>45983</v>
      </c>
      <c r="B7081" s="20" t="s">
        <v>185</v>
      </c>
      <c r="C7081" s="28">
        <v>59615</v>
      </c>
      <c r="E7081" s="25" t="s">
        <v>143</v>
      </c>
      <c r="F7081" s="20" t="s">
        <v>79</v>
      </c>
      <c r="H7081" s="23" t="s">
        <v>22</v>
      </c>
      <c r="I7081" s="28" t="s">
        <v>53</v>
      </c>
      <c r="J7081" s="23" t="s">
        <v>112</v>
      </c>
      <c r="K7081" s="156" t="s">
        <v>146</v>
      </c>
      <c r="M7081" s="485">
        <v>0</v>
      </c>
      <c r="N7081" s="485">
        <v>98550</v>
      </c>
      <c r="O7081" s="217">
        <f t="shared" si="109"/>
        <v>30159.76999999932</v>
      </c>
    </row>
    <row r="7082" spans="1:15" ht="22.05" hidden="1" customHeight="1" x14ac:dyDescent="0.2">
      <c r="A7082" s="227">
        <v>45983</v>
      </c>
      <c r="B7082" s="20" t="s">
        <v>185</v>
      </c>
      <c r="C7082" s="28">
        <v>59616</v>
      </c>
      <c r="E7082" s="25" t="s">
        <v>539</v>
      </c>
      <c r="F7082" s="20" t="s">
        <v>79</v>
      </c>
      <c r="H7082" s="23" t="s">
        <v>22</v>
      </c>
      <c r="I7082" s="28" t="s">
        <v>53</v>
      </c>
      <c r="J7082" s="23" t="s">
        <v>112</v>
      </c>
      <c r="K7082" s="156" t="s">
        <v>146</v>
      </c>
      <c r="M7082" s="485">
        <v>0</v>
      </c>
      <c r="N7082" s="485">
        <v>2450</v>
      </c>
      <c r="O7082" s="217">
        <f t="shared" si="109"/>
        <v>27709.76999999932</v>
      </c>
    </row>
    <row r="7083" spans="1:15" ht="22.05" hidden="1" customHeight="1" x14ac:dyDescent="0.2">
      <c r="A7083" s="227">
        <v>45983</v>
      </c>
      <c r="B7083" s="20" t="s">
        <v>185</v>
      </c>
      <c r="C7083" s="28">
        <v>59617</v>
      </c>
      <c r="E7083" s="25" t="s">
        <v>7888</v>
      </c>
      <c r="F7083" s="20" t="s">
        <v>79</v>
      </c>
      <c r="H7083" s="23" t="s">
        <v>22</v>
      </c>
      <c r="I7083" s="28" t="s">
        <v>103</v>
      </c>
      <c r="J7083" s="23" t="s">
        <v>60</v>
      </c>
      <c r="K7083" s="156" t="s">
        <v>133</v>
      </c>
      <c r="M7083" s="485">
        <v>0</v>
      </c>
      <c r="N7083" s="485">
        <v>5000</v>
      </c>
      <c r="O7083" s="217">
        <f t="shared" si="109"/>
        <v>22709.76999999932</v>
      </c>
    </row>
    <row r="7084" spans="1:15" ht="22.05" hidden="1" customHeight="1" x14ac:dyDescent="0.2">
      <c r="A7084" s="227">
        <v>45983</v>
      </c>
      <c r="B7084" s="20" t="s">
        <v>185</v>
      </c>
      <c r="C7084" s="28">
        <v>59618</v>
      </c>
      <c r="E7084" s="25" t="s">
        <v>162</v>
      </c>
      <c r="F7084" s="20" t="s">
        <v>79</v>
      </c>
      <c r="H7084" s="23" t="s">
        <v>21</v>
      </c>
      <c r="I7084" s="28" t="s">
        <v>81</v>
      </c>
      <c r="J7084" s="23" t="s">
        <v>200</v>
      </c>
      <c r="M7084" s="585">
        <v>35000</v>
      </c>
      <c r="N7084" s="485">
        <v>0</v>
      </c>
      <c r="O7084" s="217">
        <f t="shared" si="109"/>
        <v>57709.76999999932</v>
      </c>
    </row>
    <row r="7085" spans="1:15" ht="22.05" hidden="1" customHeight="1" x14ac:dyDescent="0.2">
      <c r="A7085" s="227">
        <v>45983</v>
      </c>
      <c r="B7085" s="20" t="s">
        <v>185</v>
      </c>
      <c r="C7085" s="28">
        <v>59619</v>
      </c>
      <c r="E7085" s="25" t="s">
        <v>7889</v>
      </c>
      <c r="F7085" s="20" t="s">
        <v>79</v>
      </c>
      <c r="H7085" s="23" t="s">
        <v>22</v>
      </c>
      <c r="I7085" s="28" t="s">
        <v>54</v>
      </c>
      <c r="J7085" s="23" t="s">
        <v>61</v>
      </c>
      <c r="K7085" s="156" t="s">
        <v>411</v>
      </c>
      <c r="M7085" s="485">
        <v>0</v>
      </c>
      <c r="N7085" s="485">
        <v>15000</v>
      </c>
      <c r="O7085" s="217">
        <f t="shared" si="109"/>
        <v>42709.76999999932</v>
      </c>
    </row>
    <row r="7086" spans="1:15" ht="22.05" hidden="1" customHeight="1" x14ac:dyDescent="0.2">
      <c r="A7086" s="227">
        <v>45983</v>
      </c>
      <c r="B7086" s="20" t="s">
        <v>185</v>
      </c>
      <c r="C7086" s="28">
        <v>59620</v>
      </c>
      <c r="E7086" s="25" t="s">
        <v>3090</v>
      </c>
      <c r="F7086" s="20" t="s">
        <v>79</v>
      </c>
      <c r="H7086" s="23" t="s">
        <v>22</v>
      </c>
      <c r="I7086" s="28" t="s">
        <v>103</v>
      </c>
      <c r="J7086" s="23" t="s">
        <v>94</v>
      </c>
      <c r="K7086" s="156" t="s">
        <v>1704</v>
      </c>
      <c r="M7086" s="485">
        <v>0</v>
      </c>
      <c r="N7086" s="485">
        <v>100</v>
      </c>
      <c r="O7086" s="217">
        <f t="shared" si="109"/>
        <v>42609.76999999932</v>
      </c>
    </row>
    <row r="7087" spans="1:15" ht="22.05" hidden="1" customHeight="1" x14ac:dyDescent="0.2">
      <c r="A7087" s="227">
        <v>45983</v>
      </c>
      <c r="B7087" s="20" t="s">
        <v>185</v>
      </c>
      <c r="C7087" s="28">
        <v>59621</v>
      </c>
      <c r="E7087" s="25" t="s">
        <v>2189</v>
      </c>
      <c r="F7087" s="20" t="s">
        <v>79</v>
      </c>
      <c r="H7087" s="23" t="s">
        <v>22</v>
      </c>
      <c r="I7087" s="28" t="s">
        <v>80</v>
      </c>
      <c r="J7087" s="23" t="s">
        <v>66</v>
      </c>
      <c r="K7087" s="156" t="s">
        <v>135</v>
      </c>
      <c r="M7087" s="485">
        <v>0</v>
      </c>
      <c r="N7087" s="485">
        <v>250</v>
      </c>
      <c r="O7087" s="217">
        <f t="shared" si="109"/>
        <v>42359.76999999932</v>
      </c>
    </row>
    <row r="7088" spans="1:15" ht="22.05" hidden="1" customHeight="1" x14ac:dyDescent="0.2">
      <c r="A7088" s="227">
        <v>45984</v>
      </c>
      <c r="B7088" s="20" t="s">
        <v>185</v>
      </c>
      <c r="C7088" s="28">
        <v>59623</v>
      </c>
      <c r="E7088" s="25" t="s">
        <v>151</v>
      </c>
      <c r="F7088" s="20" t="s">
        <v>79</v>
      </c>
      <c r="H7088" s="23" t="s">
        <v>22</v>
      </c>
      <c r="I7088" s="28" t="s">
        <v>53</v>
      </c>
      <c r="J7088" s="23" t="s">
        <v>112</v>
      </c>
      <c r="K7088" s="156" t="s">
        <v>122</v>
      </c>
      <c r="M7088" s="485">
        <v>0</v>
      </c>
      <c r="N7088" s="485">
        <v>666</v>
      </c>
      <c r="O7088" s="217">
        <f t="shared" si="109"/>
        <v>41693.76999999932</v>
      </c>
    </row>
    <row r="7089" spans="1:15" ht="22.05" hidden="1" customHeight="1" x14ac:dyDescent="0.2">
      <c r="A7089" s="227">
        <v>45985</v>
      </c>
      <c r="B7089" s="20" t="s">
        <v>185</v>
      </c>
      <c r="C7089" s="28">
        <v>59625</v>
      </c>
      <c r="E7089" s="25" t="s">
        <v>5142</v>
      </c>
      <c r="F7089" s="20" t="s">
        <v>79</v>
      </c>
      <c r="H7089" s="23" t="s">
        <v>22</v>
      </c>
      <c r="I7089" s="28" t="s">
        <v>54</v>
      </c>
      <c r="J7089" s="23" t="s">
        <v>61</v>
      </c>
      <c r="K7089" s="156" t="s">
        <v>445</v>
      </c>
      <c r="M7089" s="485">
        <v>0</v>
      </c>
      <c r="N7089" s="485">
        <v>1400</v>
      </c>
      <c r="O7089" s="217">
        <f t="shared" si="109"/>
        <v>40293.76999999932</v>
      </c>
    </row>
    <row r="7090" spans="1:15" ht="22.05" hidden="1" customHeight="1" x14ac:dyDescent="0.2">
      <c r="A7090" s="227">
        <v>45985</v>
      </c>
      <c r="B7090" s="20" t="s">
        <v>185</v>
      </c>
      <c r="C7090" s="28">
        <v>59626</v>
      </c>
      <c r="E7090" s="25" t="s">
        <v>7894</v>
      </c>
      <c r="F7090" s="20" t="s">
        <v>79</v>
      </c>
      <c r="H7090" s="23" t="s">
        <v>21</v>
      </c>
      <c r="I7090" s="28" t="s">
        <v>81</v>
      </c>
      <c r="J7090" s="23" t="s">
        <v>175</v>
      </c>
      <c r="M7090" s="485">
        <v>100000</v>
      </c>
      <c r="N7090" s="485">
        <v>0</v>
      </c>
      <c r="O7090" s="217">
        <f t="shared" si="109"/>
        <v>140293.76999999932</v>
      </c>
    </row>
    <row r="7091" spans="1:15" ht="22.05" hidden="1" customHeight="1" x14ac:dyDescent="0.2">
      <c r="A7091" s="227">
        <v>45985</v>
      </c>
      <c r="B7091" s="20" t="s">
        <v>185</v>
      </c>
      <c r="C7091" s="28">
        <v>59627</v>
      </c>
      <c r="E7091" s="25" t="s">
        <v>7895</v>
      </c>
      <c r="F7091" s="20" t="s">
        <v>79</v>
      </c>
      <c r="H7091" s="23" t="s">
        <v>22</v>
      </c>
      <c r="I7091" s="28" t="s">
        <v>54</v>
      </c>
      <c r="J7091" s="23" t="s">
        <v>41</v>
      </c>
      <c r="K7091" s="156" t="s">
        <v>465</v>
      </c>
      <c r="M7091" s="485">
        <v>0</v>
      </c>
      <c r="N7091" s="485">
        <v>2100</v>
      </c>
      <c r="O7091" s="217">
        <f t="shared" si="109"/>
        <v>138193.76999999932</v>
      </c>
    </row>
    <row r="7092" spans="1:15" ht="22.05" hidden="1" customHeight="1" x14ac:dyDescent="0.2">
      <c r="A7092" s="227">
        <v>45985</v>
      </c>
      <c r="B7092" s="20" t="s">
        <v>185</v>
      </c>
      <c r="C7092" s="28">
        <v>59628</v>
      </c>
      <c r="E7092" s="25" t="s">
        <v>7896</v>
      </c>
      <c r="F7092" s="20" t="s">
        <v>79</v>
      </c>
      <c r="H7092" s="23" t="s">
        <v>22</v>
      </c>
      <c r="I7092" s="28" t="s">
        <v>103</v>
      </c>
      <c r="J7092" s="23" t="s">
        <v>93</v>
      </c>
      <c r="K7092" s="156" t="s">
        <v>445</v>
      </c>
      <c r="M7092" s="485">
        <v>0</v>
      </c>
      <c r="N7092" s="485">
        <v>23000</v>
      </c>
      <c r="O7092" s="217">
        <f t="shared" si="109"/>
        <v>115193.76999999932</v>
      </c>
    </row>
    <row r="7093" spans="1:15" ht="22.05" hidden="1" customHeight="1" x14ac:dyDescent="0.2">
      <c r="A7093" s="227">
        <v>45985</v>
      </c>
      <c r="B7093" s="20" t="s">
        <v>185</v>
      </c>
      <c r="C7093" s="28">
        <v>59629</v>
      </c>
      <c r="E7093" s="25" t="s">
        <v>654</v>
      </c>
      <c r="F7093" s="20" t="s">
        <v>79</v>
      </c>
      <c r="H7093" s="23" t="s">
        <v>22</v>
      </c>
      <c r="I7093" s="28" t="s">
        <v>103</v>
      </c>
      <c r="J7093" s="23" t="s">
        <v>97</v>
      </c>
      <c r="K7093" s="156" t="s">
        <v>3756</v>
      </c>
      <c r="M7093" s="485">
        <v>0</v>
      </c>
      <c r="N7093" s="485">
        <v>3128</v>
      </c>
      <c r="O7093" s="217">
        <f t="shared" si="109"/>
        <v>112065.76999999932</v>
      </c>
    </row>
    <row r="7094" spans="1:15" ht="22.05" hidden="1" customHeight="1" x14ac:dyDescent="0.2">
      <c r="A7094" s="227">
        <v>45985</v>
      </c>
      <c r="B7094" s="20" t="s">
        <v>185</v>
      </c>
      <c r="C7094" s="28">
        <v>59630</v>
      </c>
      <c r="E7094" s="25" t="s">
        <v>704</v>
      </c>
      <c r="F7094" s="20" t="s">
        <v>79</v>
      </c>
      <c r="H7094" s="23" t="s">
        <v>22</v>
      </c>
      <c r="I7094" s="28" t="s">
        <v>54</v>
      </c>
      <c r="J7094" s="23" t="s">
        <v>61</v>
      </c>
      <c r="K7094" s="156" t="s">
        <v>445</v>
      </c>
      <c r="M7094" s="485">
        <v>0</v>
      </c>
      <c r="N7094" s="485">
        <v>11619</v>
      </c>
      <c r="O7094" s="217">
        <f t="shared" si="109"/>
        <v>100446.76999999932</v>
      </c>
    </row>
    <row r="7095" spans="1:15" ht="22.05" hidden="1" customHeight="1" x14ac:dyDescent="0.2">
      <c r="A7095" s="227">
        <v>45985</v>
      </c>
      <c r="B7095" s="20" t="s">
        <v>185</v>
      </c>
      <c r="C7095" s="28">
        <v>59631</v>
      </c>
      <c r="E7095" s="25" t="s">
        <v>701</v>
      </c>
      <c r="F7095" s="20" t="s">
        <v>79</v>
      </c>
      <c r="H7095" s="23" t="s">
        <v>22</v>
      </c>
      <c r="I7095" s="28" t="s">
        <v>54</v>
      </c>
      <c r="J7095" s="23" t="s">
        <v>41</v>
      </c>
      <c r="K7095" s="156" t="s">
        <v>465</v>
      </c>
      <c r="M7095" s="485">
        <v>0</v>
      </c>
      <c r="N7095" s="485">
        <v>25599</v>
      </c>
      <c r="O7095" s="217">
        <f t="shared" si="109"/>
        <v>74847.76999999932</v>
      </c>
    </row>
    <row r="7096" spans="1:15" ht="22.05" hidden="1" customHeight="1" x14ac:dyDescent="0.2">
      <c r="A7096" s="227">
        <v>45985</v>
      </c>
      <c r="B7096" s="20" t="s">
        <v>185</v>
      </c>
      <c r="C7096" s="28">
        <v>59632</v>
      </c>
      <c r="E7096" s="25" t="s">
        <v>3767</v>
      </c>
      <c r="F7096" s="20" t="s">
        <v>79</v>
      </c>
      <c r="H7096" s="23" t="s">
        <v>22</v>
      </c>
      <c r="I7096" s="28" t="s">
        <v>103</v>
      </c>
      <c r="J7096" s="23" t="s">
        <v>219</v>
      </c>
      <c r="K7096" s="156" t="s">
        <v>266</v>
      </c>
      <c r="M7096" s="485">
        <v>0</v>
      </c>
      <c r="N7096" s="485">
        <v>450</v>
      </c>
      <c r="O7096" s="217">
        <f t="shared" si="109"/>
        <v>74397.76999999932</v>
      </c>
    </row>
    <row r="7097" spans="1:15" ht="22.05" hidden="1" customHeight="1" x14ac:dyDescent="0.2">
      <c r="A7097" s="227">
        <v>45985</v>
      </c>
      <c r="B7097" s="20" t="s">
        <v>185</v>
      </c>
      <c r="C7097" s="28">
        <v>59633</v>
      </c>
      <c r="E7097" s="25" t="s">
        <v>539</v>
      </c>
      <c r="F7097" s="20" t="s">
        <v>79</v>
      </c>
      <c r="H7097" s="23" t="s">
        <v>22</v>
      </c>
      <c r="I7097" s="28" t="s">
        <v>53</v>
      </c>
      <c r="J7097" s="23" t="s">
        <v>112</v>
      </c>
      <c r="K7097" s="156" t="s">
        <v>1589</v>
      </c>
      <c r="M7097" s="485">
        <v>0</v>
      </c>
      <c r="N7097" s="485">
        <v>2500</v>
      </c>
      <c r="O7097" s="217">
        <f t="shared" si="109"/>
        <v>71897.76999999932</v>
      </c>
    </row>
    <row r="7098" spans="1:15" ht="22.05" hidden="1" customHeight="1" x14ac:dyDescent="0.2">
      <c r="A7098" s="227">
        <v>45985</v>
      </c>
      <c r="B7098" s="20" t="s">
        <v>185</v>
      </c>
      <c r="C7098" s="28">
        <v>59634</v>
      </c>
      <c r="E7098" s="25" t="s">
        <v>143</v>
      </c>
      <c r="F7098" s="20" t="s">
        <v>79</v>
      </c>
      <c r="H7098" s="23" t="s">
        <v>22</v>
      </c>
      <c r="I7098" s="28" t="s">
        <v>53</v>
      </c>
      <c r="J7098" s="23" t="s">
        <v>112</v>
      </c>
      <c r="K7098" s="156" t="s">
        <v>144</v>
      </c>
      <c r="M7098" s="485">
        <v>0</v>
      </c>
      <c r="N7098" s="485">
        <v>9450</v>
      </c>
      <c r="O7098" s="217">
        <f t="shared" si="109"/>
        <v>62447.76999999932</v>
      </c>
    </row>
    <row r="7099" spans="1:15" ht="22.05" hidden="1" customHeight="1" x14ac:dyDescent="0.2">
      <c r="A7099" s="227">
        <v>45985</v>
      </c>
      <c r="B7099" s="20" t="s">
        <v>185</v>
      </c>
      <c r="C7099" s="28">
        <v>59635</v>
      </c>
      <c r="E7099" s="25" t="s">
        <v>7897</v>
      </c>
      <c r="F7099" s="20" t="s">
        <v>79</v>
      </c>
      <c r="H7099" s="23" t="s">
        <v>22</v>
      </c>
      <c r="I7099" s="28" t="s">
        <v>103</v>
      </c>
      <c r="J7099" s="23" t="s">
        <v>92</v>
      </c>
      <c r="K7099" s="156" t="s">
        <v>4789</v>
      </c>
      <c r="M7099" s="485">
        <v>0</v>
      </c>
      <c r="N7099" s="485">
        <v>880</v>
      </c>
      <c r="O7099" s="217">
        <f t="shared" si="109"/>
        <v>61567.76999999932</v>
      </c>
    </row>
    <row r="7100" spans="1:15" ht="22.05" hidden="1" customHeight="1" x14ac:dyDescent="0.2">
      <c r="A7100" s="227">
        <v>45985</v>
      </c>
      <c r="B7100" s="20" t="s">
        <v>185</v>
      </c>
      <c r="C7100" s="28">
        <v>59636</v>
      </c>
      <c r="E7100" s="25" t="s">
        <v>7898</v>
      </c>
      <c r="F7100" s="20" t="s">
        <v>79</v>
      </c>
      <c r="H7100" s="23" t="s">
        <v>22</v>
      </c>
      <c r="I7100" s="28" t="s">
        <v>103</v>
      </c>
      <c r="J7100" s="23" t="s">
        <v>96</v>
      </c>
      <c r="K7100" s="156" t="s">
        <v>134</v>
      </c>
      <c r="M7100" s="485">
        <v>0</v>
      </c>
      <c r="N7100" s="485">
        <v>883</v>
      </c>
      <c r="O7100" s="217">
        <f t="shared" si="109"/>
        <v>60684.76999999932</v>
      </c>
    </row>
    <row r="7101" spans="1:15" ht="22.05" hidden="1" customHeight="1" x14ac:dyDescent="0.2">
      <c r="A7101" s="227">
        <v>45985</v>
      </c>
      <c r="B7101" s="20" t="s">
        <v>185</v>
      </c>
      <c r="C7101" s="28">
        <v>59637</v>
      </c>
      <c r="E7101" s="25" t="s">
        <v>7899</v>
      </c>
      <c r="F7101" s="20" t="s">
        <v>79</v>
      </c>
      <c r="H7101" s="23" t="s">
        <v>22</v>
      </c>
      <c r="I7101" s="28" t="s">
        <v>103</v>
      </c>
      <c r="J7101" s="23" t="s">
        <v>97</v>
      </c>
      <c r="K7101" s="156" t="s">
        <v>134</v>
      </c>
      <c r="M7101" s="485">
        <v>0</v>
      </c>
      <c r="N7101" s="485">
        <v>600</v>
      </c>
      <c r="O7101" s="217">
        <f t="shared" si="109"/>
        <v>60084.76999999932</v>
      </c>
    </row>
    <row r="7102" spans="1:15" ht="22.05" hidden="1" customHeight="1" x14ac:dyDescent="0.2">
      <c r="A7102" s="227">
        <v>45985</v>
      </c>
      <c r="B7102" s="20" t="s">
        <v>185</v>
      </c>
      <c r="C7102" s="28">
        <v>59638</v>
      </c>
      <c r="E7102" s="25" t="s">
        <v>7900</v>
      </c>
      <c r="F7102" s="20" t="s">
        <v>79</v>
      </c>
      <c r="H7102" s="23" t="s">
        <v>22</v>
      </c>
      <c r="I7102" s="28" t="s">
        <v>103</v>
      </c>
      <c r="J7102" s="23" t="s">
        <v>92</v>
      </c>
      <c r="K7102" s="156" t="s">
        <v>7905</v>
      </c>
      <c r="M7102" s="485">
        <v>0</v>
      </c>
      <c r="N7102" s="485">
        <v>6000</v>
      </c>
      <c r="O7102" s="217">
        <f t="shared" si="109"/>
        <v>54084.76999999932</v>
      </c>
    </row>
    <row r="7103" spans="1:15" ht="22.05" hidden="1" customHeight="1" x14ac:dyDescent="0.2">
      <c r="A7103" s="227">
        <v>45985</v>
      </c>
      <c r="B7103" s="20" t="s">
        <v>185</v>
      </c>
      <c r="C7103" s="28">
        <v>59639</v>
      </c>
      <c r="E7103" s="25" t="s">
        <v>6382</v>
      </c>
      <c r="F7103" s="20" t="s">
        <v>79</v>
      </c>
      <c r="H7103" s="23" t="s">
        <v>22</v>
      </c>
      <c r="I7103" s="28" t="s">
        <v>103</v>
      </c>
      <c r="J7103" s="23" t="s">
        <v>102</v>
      </c>
      <c r="K7103" s="156" t="s">
        <v>4567</v>
      </c>
      <c r="M7103" s="485">
        <v>0</v>
      </c>
      <c r="N7103" s="485">
        <v>1500</v>
      </c>
      <c r="O7103" s="217">
        <f t="shared" si="109"/>
        <v>52584.76999999932</v>
      </c>
    </row>
    <row r="7104" spans="1:15" ht="22.05" hidden="1" customHeight="1" x14ac:dyDescent="0.2">
      <c r="A7104" s="227">
        <v>45985</v>
      </c>
      <c r="B7104" s="20" t="s">
        <v>185</v>
      </c>
      <c r="C7104" s="28">
        <v>59640</v>
      </c>
      <c r="E7104" s="25" t="s">
        <v>157</v>
      </c>
      <c r="F7104" s="20" t="s">
        <v>79</v>
      </c>
      <c r="H7104" s="23" t="s">
        <v>22</v>
      </c>
      <c r="I7104" s="28" t="s">
        <v>103</v>
      </c>
      <c r="J7104" s="23" t="s">
        <v>60</v>
      </c>
      <c r="K7104" s="156" t="s">
        <v>135</v>
      </c>
      <c r="M7104" s="485">
        <v>0</v>
      </c>
      <c r="N7104" s="485">
        <v>550</v>
      </c>
      <c r="O7104" s="217">
        <f t="shared" si="109"/>
        <v>52034.76999999932</v>
      </c>
    </row>
    <row r="7105" spans="1:15" ht="22.05" hidden="1" customHeight="1" x14ac:dyDescent="0.2">
      <c r="A7105" s="227">
        <v>45985</v>
      </c>
      <c r="B7105" s="20" t="s">
        <v>185</v>
      </c>
      <c r="C7105" s="28">
        <v>59641</v>
      </c>
      <c r="E7105" s="25" t="s">
        <v>7901</v>
      </c>
      <c r="F7105" s="20" t="s">
        <v>79</v>
      </c>
      <c r="H7105" s="23" t="s">
        <v>22</v>
      </c>
      <c r="I7105" s="28" t="s">
        <v>103</v>
      </c>
      <c r="J7105" s="23" t="s">
        <v>92</v>
      </c>
      <c r="K7105" s="156" t="s">
        <v>6439</v>
      </c>
      <c r="M7105" s="485">
        <v>0</v>
      </c>
      <c r="N7105" s="485">
        <v>950</v>
      </c>
      <c r="O7105" s="217">
        <f t="shared" si="109"/>
        <v>51084.76999999932</v>
      </c>
    </row>
    <row r="7106" spans="1:15" ht="22.05" hidden="1" customHeight="1" x14ac:dyDescent="0.2">
      <c r="A7106" s="227">
        <v>45985</v>
      </c>
      <c r="B7106" s="20" t="s">
        <v>185</v>
      </c>
      <c r="C7106" s="28">
        <v>59642</v>
      </c>
      <c r="E7106" s="25" t="s">
        <v>7902</v>
      </c>
      <c r="F7106" s="20" t="s">
        <v>79</v>
      </c>
      <c r="H7106" s="23" t="s">
        <v>22</v>
      </c>
      <c r="I7106" s="28" t="s">
        <v>103</v>
      </c>
      <c r="J7106" s="23" t="s">
        <v>92</v>
      </c>
      <c r="K7106" s="156" t="s">
        <v>2324</v>
      </c>
      <c r="M7106" s="485">
        <v>0</v>
      </c>
      <c r="N7106" s="485">
        <v>850</v>
      </c>
      <c r="O7106" s="217">
        <f t="shared" si="109"/>
        <v>50234.76999999932</v>
      </c>
    </row>
    <row r="7107" spans="1:15" ht="22.05" hidden="1" customHeight="1" x14ac:dyDescent="0.2">
      <c r="A7107" s="227">
        <v>45985</v>
      </c>
      <c r="B7107" s="20" t="s">
        <v>185</v>
      </c>
      <c r="C7107" s="28">
        <v>59643</v>
      </c>
      <c r="E7107" s="25" t="s">
        <v>7903</v>
      </c>
      <c r="F7107" s="20" t="s">
        <v>79</v>
      </c>
      <c r="H7107" s="23" t="s">
        <v>22</v>
      </c>
      <c r="I7107" s="28" t="s">
        <v>103</v>
      </c>
      <c r="J7107" s="23" t="s">
        <v>95</v>
      </c>
      <c r="K7107" s="156" t="s">
        <v>464</v>
      </c>
      <c r="M7107" s="485">
        <v>0</v>
      </c>
      <c r="N7107" s="485">
        <v>350</v>
      </c>
      <c r="O7107" s="217">
        <f t="shared" si="109"/>
        <v>49884.76999999932</v>
      </c>
    </row>
    <row r="7108" spans="1:15" ht="22.05" hidden="1" customHeight="1" x14ac:dyDescent="0.2">
      <c r="A7108" s="227">
        <v>45985</v>
      </c>
      <c r="B7108" s="20" t="s">
        <v>185</v>
      </c>
      <c r="C7108" s="28">
        <v>59644</v>
      </c>
      <c r="E7108" s="25" t="s">
        <v>7904</v>
      </c>
      <c r="F7108" s="20" t="s">
        <v>79</v>
      </c>
      <c r="H7108" s="23" t="s">
        <v>22</v>
      </c>
      <c r="I7108" s="28" t="s">
        <v>54</v>
      </c>
      <c r="J7108" s="23" t="s">
        <v>41</v>
      </c>
      <c r="K7108" s="156" t="s">
        <v>210</v>
      </c>
      <c r="M7108" s="485">
        <v>0</v>
      </c>
      <c r="N7108" s="485">
        <v>1400</v>
      </c>
      <c r="O7108" s="217">
        <f t="shared" si="109"/>
        <v>48484.76999999932</v>
      </c>
    </row>
    <row r="7109" spans="1:15" ht="22.05" hidden="1" customHeight="1" x14ac:dyDescent="0.2">
      <c r="A7109" s="227">
        <v>45986</v>
      </c>
      <c r="B7109" s="20" t="s">
        <v>185</v>
      </c>
      <c r="C7109" s="28">
        <v>59646</v>
      </c>
      <c r="E7109" s="25" t="s">
        <v>3073</v>
      </c>
      <c r="F7109" s="20" t="s">
        <v>79</v>
      </c>
      <c r="H7109" s="23" t="s">
        <v>22</v>
      </c>
      <c r="I7109" s="28" t="s">
        <v>53</v>
      </c>
      <c r="J7109" s="23" t="s">
        <v>113</v>
      </c>
      <c r="K7109" s="156" t="s">
        <v>5830</v>
      </c>
      <c r="M7109" s="485">
        <v>0</v>
      </c>
      <c r="N7109" s="485">
        <v>400</v>
      </c>
      <c r="O7109" s="217">
        <f t="shared" si="109"/>
        <v>48084.76999999932</v>
      </c>
    </row>
    <row r="7110" spans="1:15" ht="22.05" hidden="1" customHeight="1" x14ac:dyDescent="0.2">
      <c r="A7110" s="227">
        <v>45986</v>
      </c>
      <c r="B7110" s="20" t="s">
        <v>185</v>
      </c>
      <c r="C7110" s="28">
        <v>59647</v>
      </c>
      <c r="E7110" s="25" t="s">
        <v>7906</v>
      </c>
      <c r="F7110" s="20" t="s">
        <v>79</v>
      </c>
      <c r="H7110" s="23" t="s">
        <v>22</v>
      </c>
      <c r="I7110" s="28" t="s">
        <v>103</v>
      </c>
      <c r="J7110" s="23" t="s">
        <v>95</v>
      </c>
      <c r="K7110" s="156" t="s">
        <v>368</v>
      </c>
      <c r="M7110" s="485">
        <v>0</v>
      </c>
      <c r="N7110" s="485">
        <v>160</v>
      </c>
      <c r="O7110" s="217">
        <f t="shared" si="109"/>
        <v>47924.76999999932</v>
      </c>
    </row>
    <row r="7111" spans="1:15" ht="22.05" hidden="1" customHeight="1" x14ac:dyDescent="0.2">
      <c r="A7111" s="227">
        <v>45986</v>
      </c>
      <c r="B7111" s="20" t="s">
        <v>185</v>
      </c>
      <c r="C7111" s="28">
        <v>59648</v>
      </c>
      <c r="E7111" s="25" t="s">
        <v>2435</v>
      </c>
      <c r="F7111" s="20" t="s">
        <v>79</v>
      </c>
      <c r="H7111" s="23" t="s">
        <v>22</v>
      </c>
      <c r="I7111" s="28" t="s">
        <v>103</v>
      </c>
      <c r="J7111" s="23" t="s">
        <v>92</v>
      </c>
      <c r="K7111" s="156" t="s">
        <v>368</v>
      </c>
      <c r="M7111" s="485">
        <v>0</v>
      </c>
      <c r="N7111" s="485">
        <v>1500</v>
      </c>
      <c r="O7111" s="217">
        <f t="shared" si="109"/>
        <v>46424.76999999932</v>
      </c>
    </row>
    <row r="7112" spans="1:15" ht="22.05" hidden="1" customHeight="1" x14ac:dyDescent="0.2">
      <c r="A7112" s="227">
        <v>45986</v>
      </c>
      <c r="B7112" s="20" t="s">
        <v>185</v>
      </c>
      <c r="C7112" s="28">
        <v>59649</v>
      </c>
      <c r="E7112" s="25" t="s">
        <v>7907</v>
      </c>
      <c r="F7112" s="20" t="s">
        <v>79</v>
      </c>
      <c r="H7112" s="23" t="s">
        <v>22</v>
      </c>
      <c r="I7112" s="28" t="s">
        <v>56</v>
      </c>
      <c r="J7112" s="23" t="s">
        <v>116</v>
      </c>
      <c r="K7112" s="156" t="s">
        <v>122</v>
      </c>
      <c r="M7112" s="485">
        <v>0</v>
      </c>
      <c r="N7112" s="485">
        <v>200</v>
      </c>
      <c r="O7112" s="217">
        <f t="shared" si="109"/>
        <v>46224.76999999932</v>
      </c>
    </row>
    <row r="7113" spans="1:15" ht="22.05" hidden="1" customHeight="1" x14ac:dyDescent="0.2">
      <c r="A7113" s="227">
        <v>45986</v>
      </c>
      <c r="B7113" s="20" t="s">
        <v>185</v>
      </c>
      <c r="C7113" s="28">
        <v>59650</v>
      </c>
      <c r="E7113" s="25" t="s">
        <v>7908</v>
      </c>
      <c r="F7113" s="20" t="s">
        <v>79</v>
      </c>
      <c r="H7113" s="23" t="s">
        <v>21</v>
      </c>
      <c r="I7113" s="28" t="s">
        <v>28</v>
      </c>
      <c r="J7113" s="23" t="s">
        <v>30</v>
      </c>
      <c r="M7113" s="485">
        <v>398392</v>
      </c>
      <c r="N7113" s="485">
        <v>0</v>
      </c>
      <c r="O7113" s="217">
        <f t="shared" si="109"/>
        <v>444616.76999999932</v>
      </c>
    </row>
    <row r="7114" spans="1:15" ht="22.05" hidden="1" customHeight="1" x14ac:dyDescent="0.2">
      <c r="A7114" s="227">
        <v>45986</v>
      </c>
      <c r="B7114" s="20" t="s">
        <v>185</v>
      </c>
      <c r="C7114" s="28">
        <v>59651</v>
      </c>
      <c r="E7114" s="25" t="s">
        <v>7909</v>
      </c>
      <c r="F7114" s="20" t="s">
        <v>79</v>
      </c>
      <c r="H7114" s="23" t="s">
        <v>22</v>
      </c>
      <c r="I7114" s="28" t="s">
        <v>103</v>
      </c>
      <c r="J7114" s="23" t="s">
        <v>102</v>
      </c>
      <c r="K7114" s="156" t="s">
        <v>749</v>
      </c>
      <c r="M7114" s="485">
        <v>0</v>
      </c>
      <c r="N7114" s="485">
        <v>398392</v>
      </c>
      <c r="O7114" s="217">
        <f t="shared" si="109"/>
        <v>46224.76999999932</v>
      </c>
    </row>
    <row r="7115" spans="1:15" ht="22.05" hidden="1" customHeight="1" x14ac:dyDescent="0.2">
      <c r="A7115" s="227">
        <v>45986</v>
      </c>
      <c r="B7115" s="20" t="s">
        <v>185</v>
      </c>
      <c r="C7115" s="28">
        <v>59652</v>
      </c>
      <c r="E7115" s="25" t="s">
        <v>7910</v>
      </c>
      <c r="F7115" s="20" t="s">
        <v>79</v>
      </c>
      <c r="H7115" s="23" t="s">
        <v>21</v>
      </c>
      <c r="I7115" s="28" t="s">
        <v>81</v>
      </c>
      <c r="J7115" s="23" t="s">
        <v>174</v>
      </c>
      <c r="M7115" s="587">
        <v>300000</v>
      </c>
      <c r="N7115" s="485">
        <v>0</v>
      </c>
      <c r="O7115" s="217">
        <f t="shared" si="109"/>
        <v>346224.76999999932</v>
      </c>
    </row>
    <row r="7116" spans="1:15" ht="22.05" hidden="1" customHeight="1" x14ac:dyDescent="0.2">
      <c r="A7116" s="227">
        <v>45986</v>
      </c>
      <c r="B7116" s="20" t="s">
        <v>185</v>
      </c>
      <c r="C7116" s="28">
        <v>59653</v>
      </c>
      <c r="E7116" s="25" t="s">
        <v>7911</v>
      </c>
      <c r="F7116" s="20" t="s">
        <v>79</v>
      </c>
      <c r="H7116" s="23" t="s">
        <v>22</v>
      </c>
      <c r="I7116" s="28" t="s">
        <v>58</v>
      </c>
      <c r="J7116" s="23" t="s">
        <v>101</v>
      </c>
      <c r="K7116" s="156" t="s">
        <v>205</v>
      </c>
      <c r="M7116" s="485">
        <v>0</v>
      </c>
      <c r="N7116" s="485">
        <v>300000</v>
      </c>
      <c r="O7116" s="217">
        <f t="shared" si="109"/>
        <v>46224.76999999932</v>
      </c>
    </row>
    <row r="7117" spans="1:15" ht="22.05" hidden="1" customHeight="1" x14ac:dyDescent="0.2">
      <c r="A7117" s="227">
        <v>45986</v>
      </c>
      <c r="B7117" s="20" t="s">
        <v>185</v>
      </c>
      <c r="C7117" s="28">
        <v>59654</v>
      </c>
      <c r="E7117" s="25" t="s">
        <v>7912</v>
      </c>
      <c r="F7117" s="20" t="s">
        <v>79</v>
      </c>
      <c r="H7117" s="23" t="s">
        <v>21</v>
      </c>
      <c r="I7117" s="28" t="s">
        <v>28</v>
      </c>
      <c r="J7117" s="23" t="s">
        <v>31</v>
      </c>
      <c r="M7117" s="485">
        <v>28200</v>
      </c>
      <c r="N7117" s="485">
        <v>0</v>
      </c>
      <c r="O7117" s="217">
        <f t="shared" si="109"/>
        <v>74424.76999999932</v>
      </c>
    </row>
    <row r="7118" spans="1:15" ht="22.05" hidden="1" customHeight="1" x14ac:dyDescent="0.2">
      <c r="A7118" s="227">
        <v>45986</v>
      </c>
      <c r="B7118" s="20" t="s">
        <v>185</v>
      </c>
      <c r="C7118" s="28">
        <v>59655</v>
      </c>
      <c r="E7118" s="25" t="s">
        <v>7879</v>
      </c>
      <c r="F7118" s="20" t="s">
        <v>79</v>
      </c>
      <c r="H7118" s="23" t="s">
        <v>22</v>
      </c>
      <c r="I7118" s="28" t="s">
        <v>55</v>
      </c>
      <c r="J7118" s="23" t="s">
        <v>73</v>
      </c>
      <c r="K7118" s="156" t="s">
        <v>140</v>
      </c>
      <c r="M7118" s="485">
        <v>0</v>
      </c>
      <c r="N7118" s="485">
        <v>1500</v>
      </c>
      <c r="O7118" s="217">
        <f t="shared" si="109"/>
        <v>72924.76999999932</v>
      </c>
    </row>
    <row r="7119" spans="1:15" ht="22.05" hidden="1" customHeight="1" x14ac:dyDescent="0.2">
      <c r="A7119" s="227">
        <v>45986</v>
      </c>
      <c r="B7119" s="20" t="s">
        <v>185</v>
      </c>
      <c r="C7119" s="28">
        <v>59656</v>
      </c>
      <c r="E7119" s="25" t="s">
        <v>7881</v>
      </c>
      <c r="F7119" s="20" t="s">
        <v>79</v>
      </c>
      <c r="H7119" s="23" t="s">
        <v>22</v>
      </c>
      <c r="I7119" s="28" t="s">
        <v>55</v>
      </c>
      <c r="J7119" s="23" t="s">
        <v>261</v>
      </c>
      <c r="K7119" s="156" t="s">
        <v>2144</v>
      </c>
      <c r="M7119" s="485">
        <v>0</v>
      </c>
      <c r="N7119" s="485">
        <v>4000</v>
      </c>
      <c r="O7119" s="217">
        <f t="shared" si="109"/>
        <v>68924.76999999932</v>
      </c>
    </row>
    <row r="7120" spans="1:15" ht="22.05" hidden="1" customHeight="1" x14ac:dyDescent="0.2">
      <c r="A7120" s="227">
        <v>45986</v>
      </c>
      <c r="B7120" s="20" t="s">
        <v>185</v>
      </c>
      <c r="C7120" s="28">
        <v>59657</v>
      </c>
      <c r="E7120" s="25" t="s">
        <v>7880</v>
      </c>
      <c r="F7120" s="20" t="s">
        <v>79</v>
      </c>
      <c r="H7120" s="23" t="s">
        <v>22</v>
      </c>
      <c r="I7120" s="28" t="s">
        <v>55</v>
      </c>
      <c r="J7120" s="23" t="s">
        <v>73</v>
      </c>
      <c r="K7120" s="156" t="s">
        <v>7919</v>
      </c>
      <c r="M7120" s="485">
        <v>0</v>
      </c>
      <c r="N7120" s="485">
        <v>9350</v>
      </c>
      <c r="O7120" s="217">
        <f t="shared" si="109"/>
        <v>59574.76999999932</v>
      </c>
    </row>
    <row r="7121" spans="1:15" ht="22.05" hidden="1" customHeight="1" x14ac:dyDescent="0.2">
      <c r="A7121" s="227">
        <v>45986</v>
      </c>
      <c r="B7121" s="20" t="s">
        <v>185</v>
      </c>
      <c r="C7121" s="28">
        <v>59658</v>
      </c>
      <c r="E7121" s="25" t="s">
        <v>143</v>
      </c>
      <c r="F7121" s="20" t="s">
        <v>79</v>
      </c>
      <c r="H7121" s="23" t="s">
        <v>22</v>
      </c>
      <c r="I7121" s="28" t="s">
        <v>53</v>
      </c>
      <c r="J7121" s="23" t="s">
        <v>112</v>
      </c>
      <c r="K7121" s="156" t="s">
        <v>144</v>
      </c>
      <c r="M7121" s="485">
        <v>0</v>
      </c>
      <c r="N7121" s="485">
        <v>9800</v>
      </c>
      <c r="O7121" s="217">
        <f t="shared" si="109"/>
        <v>49774.76999999932</v>
      </c>
    </row>
    <row r="7122" spans="1:15" ht="22.05" hidden="1" customHeight="1" x14ac:dyDescent="0.2">
      <c r="A7122" s="227">
        <v>45986</v>
      </c>
      <c r="B7122" s="20" t="s">
        <v>185</v>
      </c>
      <c r="C7122" s="28">
        <v>59659</v>
      </c>
      <c r="E7122" s="25" t="s">
        <v>7913</v>
      </c>
      <c r="F7122" s="20" t="s">
        <v>79</v>
      </c>
      <c r="H7122" s="23" t="s">
        <v>22</v>
      </c>
      <c r="I7122" s="28" t="s">
        <v>103</v>
      </c>
      <c r="J7122" s="23" t="s">
        <v>219</v>
      </c>
      <c r="K7122" s="156" t="s">
        <v>266</v>
      </c>
      <c r="M7122" s="485">
        <v>0</v>
      </c>
      <c r="N7122" s="485">
        <v>355</v>
      </c>
      <c r="O7122" s="217">
        <f t="shared" si="109"/>
        <v>49419.76999999932</v>
      </c>
    </row>
    <row r="7123" spans="1:15" ht="22.05" hidden="1" customHeight="1" x14ac:dyDescent="0.2">
      <c r="A7123" s="227">
        <v>45986</v>
      </c>
      <c r="B7123" s="20" t="s">
        <v>185</v>
      </c>
      <c r="C7123" s="28">
        <v>59660</v>
      </c>
      <c r="E7123" s="25" t="s">
        <v>7914</v>
      </c>
      <c r="F7123" s="20" t="s">
        <v>79</v>
      </c>
      <c r="H7123" s="23" t="s">
        <v>22</v>
      </c>
      <c r="I7123" s="28" t="s">
        <v>103</v>
      </c>
      <c r="J7123" s="23" t="s">
        <v>102</v>
      </c>
      <c r="K7123" s="156" t="s">
        <v>7920</v>
      </c>
      <c r="M7123" s="485">
        <v>0</v>
      </c>
      <c r="N7123" s="485">
        <v>4500</v>
      </c>
      <c r="O7123" s="217">
        <f t="shared" si="109"/>
        <v>44919.76999999932</v>
      </c>
    </row>
    <row r="7124" spans="1:15" ht="22.05" hidden="1" customHeight="1" x14ac:dyDescent="0.2">
      <c r="A7124" s="227">
        <v>45986</v>
      </c>
      <c r="B7124" s="20" t="s">
        <v>185</v>
      </c>
      <c r="C7124" s="28">
        <v>59661</v>
      </c>
      <c r="E7124" s="25" t="s">
        <v>7915</v>
      </c>
      <c r="F7124" s="20" t="s">
        <v>79</v>
      </c>
      <c r="H7124" s="23" t="s">
        <v>22</v>
      </c>
      <c r="I7124" s="28" t="s">
        <v>103</v>
      </c>
      <c r="J7124" s="23" t="s">
        <v>214</v>
      </c>
      <c r="K7124" s="156" t="s">
        <v>210</v>
      </c>
      <c r="M7124" s="485">
        <v>0</v>
      </c>
      <c r="N7124" s="485">
        <v>320</v>
      </c>
      <c r="O7124" s="217">
        <f t="shared" si="109"/>
        <v>44599.76999999932</v>
      </c>
    </row>
    <row r="7125" spans="1:15" ht="22.05" hidden="1" customHeight="1" x14ac:dyDescent="0.2">
      <c r="A7125" s="227">
        <v>45986</v>
      </c>
      <c r="B7125" s="20" t="s">
        <v>185</v>
      </c>
      <c r="C7125" s="28">
        <v>59662</v>
      </c>
      <c r="E7125" s="25" t="s">
        <v>3128</v>
      </c>
      <c r="F7125" s="20" t="s">
        <v>79</v>
      </c>
      <c r="H7125" s="23" t="s">
        <v>22</v>
      </c>
      <c r="I7125" s="28" t="s">
        <v>56</v>
      </c>
      <c r="J7125" s="23" t="s">
        <v>116</v>
      </c>
      <c r="K7125" s="156" t="s">
        <v>441</v>
      </c>
      <c r="L7125" s="231"/>
      <c r="M7125" s="486">
        <v>0</v>
      </c>
      <c r="N7125" s="486">
        <v>100</v>
      </c>
      <c r="O7125" s="217">
        <f t="shared" si="109"/>
        <v>44499.76999999932</v>
      </c>
    </row>
    <row r="7126" spans="1:15" ht="22.05" hidden="1" customHeight="1" x14ac:dyDescent="0.2">
      <c r="A7126" s="227">
        <v>45986</v>
      </c>
      <c r="B7126" s="20" t="s">
        <v>185</v>
      </c>
      <c r="C7126" s="28">
        <v>59663</v>
      </c>
      <c r="E7126" s="25" t="s">
        <v>7916</v>
      </c>
      <c r="F7126" s="20" t="s">
        <v>79</v>
      </c>
      <c r="H7126" s="23" t="s">
        <v>22</v>
      </c>
      <c r="I7126" s="28" t="s">
        <v>103</v>
      </c>
      <c r="J7126" s="23" t="s">
        <v>102</v>
      </c>
      <c r="K7126" s="156" t="s">
        <v>205</v>
      </c>
      <c r="L7126" s="231"/>
      <c r="M7126" s="486">
        <v>0</v>
      </c>
      <c r="N7126" s="486">
        <v>15000</v>
      </c>
      <c r="O7126" s="217">
        <f t="shared" si="109"/>
        <v>29499.76999999932</v>
      </c>
    </row>
    <row r="7127" spans="1:15" ht="22.05" hidden="1" customHeight="1" x14ac:dyDescent="0.2">
      <c r="A7127" s="227">
        <v>45986</v>
      </c>
      <c r="B7127" s="20" t="s">
        <v>185</v>
      </c>
      <c r="C7127" s="28">
        <v>59664</v>
      </c>
      <c r="E7127" s="25" t="s">
        <v>7917</v>
      </c>
      <c r="F7127" s="20" t="s">
        <v>79</v>
      </c>
      <c r="H7127" s="23" t="s">
        <v>22</v>
      </c>
      <c r="I7127" s="28" t="s">
        <v>103</v>
      </c>
      <c r="J7127" s="23" t="s">
        <v>92</v>
      </c>
      <c r="K7127" s="156" t="s">
        <v>7921</v>
      </c>
      <c r="L7127" s="231"/>
      <c r="M7127" s="486">
        <v>0</v>
      </c>
      <c r="N7127" s="486">
        <v>3300</v>
      </c>
      <c r="O7127" s="217">
        <f t="shared" si="109"/>
        <v>26199.76999999932</v>
      </c>
    </row>
    <row r="7128" spans="1:15" ht="22.05" hidden="1" customHeight="1" x14ac:dyDescent="0.2">
      <c r="A7128" s="227">
        <v>45986</v>
      </c>
      <c r="B7128" s="20" t="s">
        <v>185</v>
      </c>
      <c r="C7128" s="28">
        <v>59665</v>
      </c>
      <c r="E7128" s="25" t="s">
        <v>753</v>
      </c>
      <c r="F7128" s="20" t="s">
        <v>79</v>
      </c>
      <c r="H7128" s="23" t="s">
        <v>22</v>
      </c>
      <c r="I7128" s="28" t="s">
        <v>103</v>
      </c>
      <c r="J7128" s="23" t="s">
        <v>219</v>
      </c>
      <c r="K7128" s="156" t="s">
        <v>266</v>
      </c>
      <c r="L7128" s="231"/>
      <c r="M7128" s="486">
        <v>0</v>
      </c>
      <c r="N7128" s="486">
        <v>150</v>
      </c>
      <c r="O7128" s="217">
        <f t="shared" si="109"/>
        <v>26049.76999999932</v>
      </c>
    </row>
    <row r="7129" spans="1:15" ht="22.05" hidden="1" customHeight="1" x14ac:dyDescent="0.2">
      <c r="A7129" s="227">
        <v>45986</v>
      </c>
      <c r="B7129" s="20" t="s">
        <v>185</v>
      </c>
      <c r="C7129" s="28">
        <v>59666</v>
      </c>
      <c r="E7129" s="25" t="s">
        <v>157</v>
      </c>
      <c r="F7129" s="20" t="s">
        <v>79</v>
      </c>
      <c r="H7129" s="23" t="s">
        <v>22</v>
      </c>
      <c r="I7129" s="28" t="s">
        <v>103</v>
      </c>
      <c r="J7129" s="23" t="s">
        <v>60</v>
      </c>
      <c r="K7129" s="156" t="s">
        <v>135</v>
      </c>
      <c r="L7129" s="231"/>
      <c r="M7129" s="486">
        <v>0</v>
      </c>
      <c r="N7129" s="486">
        <v>250</v>
      </c>
      <c r="O7129" s="217">
        <f t="shared" si="109"/>
        <v>25799.76999999932</v>
      </c>
    </row>
    <row r="7130" spans="1:15" ht="22.05" hidden="1" customHeight="1" x14ac:dyDescent="0.2">
      <c r="A7130" s="227">
        <v>45986</v>
      </c>
      <c r="B7130" s="20" t="s">
        <v>185</v>
      </c>
      <c r="C7130" s="28">
        <v>59667</v>
      </c>
      <c r="D7130" s="56"/>
      <c r="E7130" s="25" t="s">
        <v>7918</v>
      </c>
      <c r="F7130" s="20" t="s">
        <v>79</v>
      </c>
      <c r="H7130" s="23" t="s">
        <v>22</v>
      </c>
      <c r="I7130" s="28" t="s">
        <v>103</v>
      </c>
      <c r="J7130" s="23" t="s">
        <v>95</v>
      </c>
      <c r="K7130" s="156" t="s">
        <v>153</v>
      </c>
      <c r="L7130" s="231"/>
      <c r="M7130" s="486">
        <v>0</v>
      </c>
      <c r="N7130" s="486">
        <v>650</v>
      </c>
      <c r="O7130" s="217">
        <f t="shared" si="109"/>
        <v>25149.76999999932</v>
      </c>
    </row>
    <row r="7131" spans="1:15" ht="22.05" hidden="1" customHeight="1" x14ac:dyDescent="0.2">
      <c r="A7131" s="227">
        <v>45986</v>
      </c>
      <c r="B7131" s="20" t="s">
        <v>185</v>
      </c>
      <c r="C7131" s="28">
        <v>59668</v>
      </c>
      <c r="D7131" s="56"/>
      <c r="E7131" s="25" t="s">
        <v>152</v>
      </c>
      <c r="F7131" s="20" t="s">
        <v>79</v>
      </c>
      <c r="H7131" s="23" t="s">
        <v>22</v>
      </c>
      <c r="I7131" s="28" t="s">
        <v>53</v>
      </c>
      <c r="J7131" s="23" t="s">
        <v>113</v>
      </c>
      <c r="K7131" s="156" t="s">
        <v>163</v>
      </c>
      <c r="L7131" s="231"/>
      <c r="M7131" s="486">
        <v>0</v>
      </c>
      <c r="N7131" s="486">
        <v>3600</v>
      </c>
      <c r="O7131" s="217">
        <f t="shared" si="109"/>
        <v>21549.76999999932</v>
      </c>
    </row>
    <row r="7132" spans="1:15" ht="22.05" hidden="1" customHeight="1" x14ac:dyDescent="0.2">
      <c r="A7132" s="227">
        <v>45987</v>
      </c>
      <c r="B7132" s="20" t="s">
        <v>185</v>
      </c>
      <c r="C7132" s="28">
        <v>59670</v>
      </c>
      <c r="D7132" s="56"/>
      <c r="E7132" s="25" t="s">
        <v>7922</v>
      </c>
      <c r="F7132" s="20" t="s">
        <v>79</v>
      </c>
      <c r="H7132" s="23" t="s">
        <v>22</v>
      </c>
      <c r="I7132" s="28" t="s">
        <v>53</v>
      </c>
      <c r="J7132" s="23" t="s">
        <v>113</v>
      </c>
      <c r="K7132" s="156" t="s">
        <v>1543</v>
      </c>
      <c r="L7132" s="231"/>
      <c r="M7132" s="486">
        <v>0</v>
      </c>
      <c r="N7132" s="486">
        <v>3000</v>
      </c>
      <c r="O7132" s="217">
        <f t="shared" si="109"/>
        <v>18549.76999999932</v>
      </c>
    </row>
    <row r="7133" spans="1:15" ht="22.05" hidden="1" customHeight="1" x14ac:dyDescent="0.2">
      <c r="A7133" s="227">
        <v>45987</v>
      </c>
      <c r="B7133" s="20" t="s">
        <v>185</v>
      </c>
      <c r="C7133" s="28">
        <v>59671</v>
      </c>
      <c r="D7133" s="56"/>
      <c r="E7133" s="25" t="s">
        <v>7923</v>
      </c>
      <c r="F7133" s="20" t="s">
        <v>79</v>
      </c>
      <c r="H7133" s="23" t="s">
        <v>21</v>
      </c>
      <c r="I7133" s="28" t="s">
        <v>81</v>
      </c>
      <c r="J7133" s="23" t="s">
        <v>167</v>
      </c>
      <c r="L7133" s="231"/>
      <c r="M7133" s="486">
        <v>29129.49</v>
      </c>
      <c r="N7133" s="486">
        <v>0</v>
      </c>
      <c r="O7133" s="217">
        <f t="shared" si="109"/>
        <v>47679.259999999325</v>
      </c>
    </row>
    <row r="7134" spans="1:15" ht="22.05" hidden="1" customHeight="1" x14ac:dyDescent="0.2">
      <c r="A7134" s="227">
        <v>45987</v>
      </c>
      <c r="B7134" s="20" t="s">
        <v>185</v>
      </c>
      <c r="C7134" s="28">
        <v>59672</v>
      </c>
      <c r="E7134" s="25" t="s">
        <v>7924</v>
      </c>
      <c r="F7134" s="20" t="s">
        <v>79</v>
      </c>
      <c r="H7134" s="23" t="s">
        <v>21</v>
      </c>
      <c r="I7134" s="28" t="s">
        <v>81</v>
      </c>
      <c r="J7134" s="23" t="s">
        <v>167</v>
      </c>
      <c r="M7134" s="485">
        <v>77441.08</v>
      </c>
      <c r="N7134" s="485">
        <v>0</v>
      </c>
      <c r="O7134" s="217">
        <f t="shared" si="109"/>
        <v>125120.33999999933</v>
      </c>
    </row>
    <row r="7135" spans="1:15" ht="22.05" hidden="1" customHeight="1" x14ac:dyDescent="0.2">
      <c r="A7135" s="227">
        <v>45987</v>
      </c>
      <c r="B7135" s="20" t="s">
        <v>185</v>
      </c>
      <c r="C7135" s="28">
        <v>59673</v>
      </c>
      <c r="E7135" s="25" t="s">
        <v>7925</v>
      </c>
      <c r="F7135" s="20" t="s">
        <v>79</v>
      </c>
      <c r="H7135" s="23" t="s">
        <v>22</v>
      </c>
      <c r="I7135" s="28" t="s">
        <v>103</v>
      </c>
      <c r="J7135" s="23" t="s">
        <v>60</v>
      </c>
      <c r="K7135" s="156" t="s">
        <v>135</v>
      </c>
      <c r="M7135" s="485">
        <v>0</v>
      </c>
      <c r="N7135" s="485">
        <v>750</v>
      </c>
      <c r="O7135" s="217">
        <f t="shared" si="109"/>
        <v>124370.33999999933</v>
      </c>
    </row>
    <row r="7136" spans="1:15" ht="22.05" hidden="1" customHeight="1" x14ac:dyDescent="0.2">
      <c r="A7136" s="227">
        <v>45987</v>
      </c>
      <c r="B7136" s="20" t="s">
        <v>185</v>
      </c>
      <c r="C7136" s="28">
        <v>59674</v>
      </c>
      <c r="E7136" s="25" t="s">
        <v>7926</v>
      </c>
      <c r="F7136" s="20" t="s">
        <v>79</v>
      </c>
      <c r="H7136" s="23" t="s">
        <v>22</v>
      </c>
      <c r="I7136" s="28" t="s">
        <v>103</v>
      </c>
      <c r="J7136" s="23" t="s">
        <v>60</v>
      </c>
      <c r="K7136" s="156" t="s">
        <v>135</v>
      </c>
      <c r="M7136" s="485">
        <v>0</v>
      </c>
      <c r="N7136" s="485">
        <v>1250</v>
      </c>
      <c r="O7136" s="217">
        <f t="shared" si="109"/>
        <v>123120.33999999933</v>
      </c>
    </row>
    <row r="7137" spans="1:15" ht="22.05" hidden="1" customHeight="1" x14ac:dyDescent="0.2">
      <c r="A7137" s="227">
        <v>45987</v>
      </c>
      <c r="B7137" s="20" t="s">
        <v>185</v>
      </c>
      <c r="C7137" s="28">
        <v>59675</v>
      </c>
      <c r="E7137" s="25" t="s">
        <v>7927</v>
      </c>
      <c r="F7137" s="20" t="s">
        <v>79</v>
      </c>
      <c r="H7137" s="23" t="s">
        <v>22</v>
      </c>
      <c r="I7137" s="28" t="s">
        <v>103</v>
      </c>
      <c r="J7137" s="23" t="s">
        <v>60</v>
      </c>
      <c r="K7137" s="156" t="s">
        <v>135</v>
      </c>
      <c r="M7137" s="485">
        <v>0</v>
      </c>
      <c r="N7137" s="485">
        <v>3250</v>
      </c>
      <c r="O7137" s="217">
        <f t="shared" si="109"/>
        <v>119870.33999999933</v>
      </c>
    </row>
    <row r="7138" spans="1:15" ht="22.05" hidden="1" customHeight="1" x14ac:dyDescent="0.2">
      <c r="A7138" s="227">
        <v>45987</v>
      </c>
      <c r="B7138" s="20" t="s">
        <v>185</v>
      </c>
      <c r="C7138" s="28">
        <v>59676</v>
      </c>
      <c r="E7138" s="25" t="s">
        <v>316</v>
      </c>
      <c r="F7138" s="20" t="s">
        <v>79</v>
      </c>
      <c r="H7138" s="23" t="s">
        <v>22</v>
      </c>
      <c r="I7138" s="28" t="s">
        <v>103</v>
      </c>
      <c r="J7138" s="23" t="s">
        <v>97</v>
      </c>
      <c r="K7138" s="156" t="s">
        <v>134</v>
      </c>
      <c r="M7138" s="485">
        <v>0</v>
      </c>
      <c r="N7138" s="485">
        <v>900</v>
      </c>
      <c r="O7138" s="217">
        <f t="shared" si="109"/>
        <v>118970.33999999933</v>
      </c>
    </row>
    <row r="7139" spans="1:15" ht="22.05" hidden="1" customHeight="1" x14ac:dyDescent="0.2">
      <c r="A7139" s="227">
        <v>45987</v>
      </c>
      <c r="B7139" s="20" t="s">
        <v>185</v>
      </c>
      <c r="C7139" s="28">
        <v>59677</v>
      </c>
      <c r="E7139" s="25" t="s">
        <v>7928</v>
      </c>
      <c r="F7139" s="20" t="s">
        <v>79</v>
      </c>
      <c r="H7139" s="23" t="s">
        <v>22</v>
      </c>
      <c r="I7139" s="28" t="s">
        <v>103</v>
      </c>
      <c r="J7139" s="23" t="s">
        <v>60</v>
      </c>
      <c r="K7139" s="156" t="s">
        <v>1485</v>
      </c>
      <c r="M7139" s="485">
        <v>0</v>
      </c>
      <c r="N7139" s="485">
        <v>2000</v>
      </c>
      <c r="O7139" s="217">
        <f t="shared" si="109"/>
        <v>116970.33999999933</v>
      </c>
    </row>
    <row r="7140" spans="1:15" ht="22.05" hidden="1" customHeight="1" x14ac:dyDescent="0.2">
      <c r="A7140" s="227">
        <v>45987</v>
      </c>
      <c r="B7140" s="20" t="s">
        <v>185</v>
      </c>
      <c r="C7140" s="28">
        <v>59678</v>
      </c>
      <c r="E7140" s="25" t="s">
        <v>7929</v>
      </c>
      <c r="F7140" s="20" t="s">
        <v>79</v>
      </c>
      <c r="H7140" s="23" t="s">
        <v>22</v>
      </c>
      <c r="I7140" s="28" t="s">
        <v>103</v>
      </c>
      <c r="J7140" s="23" t="s">
        <v>60</v>
      </c>
      <c r="K7140" s="156" t="s">
        <v>133</v>
      </c>
      <c r="M7140" s="485">
        <v>0</v>
      </c>
      <c r="N7140" s="485">
        <v>3000</v>
      </c>
      <c r="O7140" s="217">
        <f t="shared" si="109"/>
        <v>113970.33999999933</v>
      </c>
    </row>
    <row r="7141" spans="1:15" ht="22.05" hidden="1" customHeight="1" x14ac:dyDescent="0.2">
      <c r="A7141" s="227">
        <v>45987</v>
      </c>
      <c r="B7141" s="20" t="s">
        <v>185</v>
      </c>
      <c r="C7141" s="28">
        <v>59679</v>
      </c>
      <c r="E7141" s="25" t="s">
        <v>7930</v>
      </c>
      <c r="F7141" s="20" t="s">
        <v>79</v>
      </c>
      <c r="H7141" s="23" t="s">
        <v>22</v>
      </c>
      <c r="I7141" s="28" t="s">
        <v>103</v>
      </c>
      <c r="J7141" s="23" t="s">
        <v>219</v>
      </c>
      <c r="K7141" s="156" t="s">
        <v>266</v>
      </c>
      <c r="M7141" s="485">
        <v>0</v>
      </c>
      <c r="N7141" s="485">
        <v>250</v>
      </c>
      <c r="O7141" s="217">
        <f t="shared" si="109"/>
        <v>113720.33999999933</v>
      </c>
    </row>
    <row r="7142" spans="1:15" ht="22.05" hidden="1" customHeight="1" x14ac:dyDescent="0.2">
      <c r="A7142" s="227">
        <v>45987</v>
      </c>
      <c r="B7142" s="20" t="s">
        <v>185</v>
      </c>
      <c r="C7142" s="28">
        <v>59680</v>
      </c>
      <c r="E7142" s="25" t="s">
        <v>143</v>
      </c>
      <c r="F7142" s="20" t="s">
        <v>79</v>
      </c>
      <c r="H7142" s="23" t="s">
        <v>22</v>
      </c>
      <c r="I7142" s="28" t="s">
        <v>53</v>
      </c>
      <c r="J7142" s="23" t="s">
        <v>112</v>
      </c>
      <c r="K7142" s="156" t="s">
        <v>144</v>
      </c>
      <c r="M7142" s="485">
        <v>0</v>
      </c>
      <c r="N7142" s="485">
        <v>12950</v>
      </c>
      <c r="O7142" s="217">
        <f t="shared" ref="O7142:O7205" si="110">O7141+M7142-N7142</f>
        <v>100770.33999999933</v>
      </c>
    </row>
    <row r="7143" spans="1:15" ht="22.05" hidden="1" customHeight="1" x14ac:dyDescent="0.2">
      <c r="A7143" s="227">
        <v>45987</v>
      </c>
      <c r="B7143" s="20" t="s">
        <v>185</v>
      </c>
      <c r="C7143" s="28">
        <v>59681</v>
      </c>
      <c r="E7143" s="25" t="s">
        <v>7931</v>
      </c>
      <c r="F7143" s="20" t="s">
        <v>79</v>
      </c>
      <c r="H7143" s="23" t="s">
        <v>22</v>
      </c>
      <c r="I7143" s="28" t="s">
        <v>103</v>
      </c>
      <c r="J7143" s="23" t="s">
        <v>92</v>
      </c>
      <c r="K7143" s="156" t="s">
        <v>4789</v>
      </c>
      <c r="M7143" s="485">
        <v>0</v>
      </c>
      <c r="N7143" s="485">
        <v>800</v>
      </c>
      <c r="O7143" s="217">
        <f t="shared" si="110"/>
        <v>99970.339999999327</v>
      </c>
    </row>
    <row r="7144" spans="1:15" ht="22.05" hidden="1" customHeight="1" x14ac:dyDescent="0.2">
      <c r="A7144" s="227">
        <v>45987</v>
      </c>
      <c r="B7144" s="20" t="s">
        <v>185</v>
      </c>
      <c r="C7144" s="28">
        <v>59682</v>
      </c>
      <c r="E7144" s="25" t="s">
        <v>7932</v>
      </c>
      <c r="F7144" s="20" t="s">
        <v>79</v>
      </c>
      <c r="H7144" s="23" t="s">
        <v>22</v>
      </c>
      <c r="I7144" s="28" t="s">
        <v>56</v>
      </c>
      <c r="J7144" s="23" t="s">
        <v>116</v>
      </c>
      <c r="K7144" s="156" t="s">
        <v>165</v>
      </c>
      <c r="M7144" s="485">
        <v>0</v>
      </c>
      <c r="N7144" s="485">
        <v>310</v>
      </c>
      <c r="O7144" s="217">
        <f t="shared" si="110"/>
        <v>99660.339999999327</v>
      </c>
    </row>
    <row r="7145" spans="1:15" ht="22.05" hidden="1" customHeight="1" x14ac:dyDescent="0.2">
      <c r="A7145" s="227">
        <v>45987</v>
      </c>
      <c r="B7145" s="20" t="s">
        <v>185</v>
      </c>
      <c r="C7145" s="28">
        <v>59683</v>
      </c>
      <c r="E7145" s="25" t="s">
        <v>3851</v>
      </c>
      <c r="F7145" s="20" t="s">
        <v>79</v>
      </c>
      <c r="H7145" s="23" t="s">
        <v>22</v>
      </c>
      <c r="I7145" s="28" t="s">
        <v>103</v>
      </c>
      <c r="J7145" s="23" t="s">
        <v>102</v>
      </c>
      <c r="K7145" s="156" t="s">
        <v>139</v>
      </c>
      <c r="M7145" s="485">
        <v>0</v>
      </c>
      <c r="N7145" s="485">
        <v>650</v>
      </c>
      <c r="O7145" s="217">
        <f t="shared" si="110"/>
        <v>99010.339999999327</v>
      </c>
    </row>
    <row r="7146" spans="1:15" ht="22.05" hidden="1" customHeight="1" x14ac:dyDescent="0.2">
      <c r="A7146" s="227">
        <v>45988</v>
      </c>
      <c r="B7146" s="20" t="s">
        <v>185</v>
      </c>
      <c r="C7146" s="28">
        <v>59685</v>
      </c>
      <c r="E7146" s="25" t="s">
        <v>795</v>
      </c>
      <c r="F7146" s="20" t="s">
        <v>79</v>
      </c>
      <c r="H7146" s="23" t="s">
        <v>22</v>
      </c>
      <c r="I7146" s="28" t="s">
        <v>54</v>
      </c>
      <c r="J7146" s="23" t="s">
        <v>41</v>
      </c>
      <c r="K7146" s="156" t="s">
        <v>138</v>
      </c>
      <c r="M7146" s="485">
        <v>0</v>
      </c>
      <c r="N7146" s="485">
        <v>2200</v>
      </c>
      <c r="O7146" s="217">
        <f t="shared" si="110"/>
        <v>96810.339999999327</v>
      </c>
    </row>
    <row r="7147" spans="1:15" ht="22.05" hidden="1" customHeight="1" x14ac:dyDescent="0.2">
      <c r="A7147" s="227">
        <v>45988</v>
      </c>
      <c r="B7147" s="20" t="s">
        <v>185</v>
      </c>
      <c r="C7147" s="28">
        <v>59686</v>
      </c>
      <c r="E7147" s="25" t="s">
        <v>392</v>
      </c>
      <c r="F7147" s="20" t="s">
        <v>79</v>
      </c>
      <c r="H7147" s="23" t="s">
        <v>22</v>
      </c>
      <c r="I7147" s="28" t="s">
        <v>56</v>
      </c>
      <c r="J7147" s="23" t="s">
        <v>116</v>
      </c>
      <c r="K7147" s="156" t="s">
        <v>408</v>
      </c>
      <c r="M7147" s="485">
        <v>0</v>
      </c>
      <c r="N7147" s="485">
        <v>1200</v>
      </c>
      <c r="O7147" s="217">
        <f t="shared" si="110"/>
        <v>95610.339999999327</v>
      </c>
    </row>
    <row r="7148" spans="1:15" ht="22.05" hidden="1" customHeight="1" x14ac:dyDescent="0.2">
      <c r="A7148" s="227">
        <v>45988</v>
      </c>
      <c r="B7148" s="20" t="s">
        <v>185</v>
      </c>
      <c r="C7148" s="28">
        <v>59687</v>
      </c>
      <c r="E7148" s="25" t="s">
        <v>7933</v>
      </c>
      <c r="F7148" s="20" t="s">
        <v>79</v>
      </c>
      <c r="H7148" s="23" t="s">
        <v>22</v>
      </c>
      <c r="I7148" s="28" t="s">
        <v>80</v>
      </c>
      <c r="J7148" s="23" t="s">
        <v>67</v>
      </c>
      <c r="K7148" s="156" t="s">
        <v>122</v>
      </c>
      <c r="M7148" s="485">
        <v>0</v>
      </c>
      <c r="N7148" s="485">
        <v>1000</v>
      </c>
      <c r="O7148" s="217">
        <f t="shared" si="110"/>
        <v>94610.339999999327</v>
      </c>
    </row>
    <row r="7149" spans="1:15" ht="22.05" hidden="1" customHeight="1" x14ac:dyDescent="0.2">
      <c r="A7149" s="227">
        <v>45988</v>
      </c>
      <c r="B7149" s="20" t="s">
        <v>185</v>
      </c>
      <c r="C7149" s="28">
        <v>59688</v>
      </c>
      <c r="E7149" s="25" t="s">
        <v>7934</v>
      </c>
      <c r="F7149" s="20" t="s">
        <v>79</v>
      </c>
      <c r="H7149" s="23" t="s">
        <v>21</v>
      </c>
      <c r="I7149" s="28" t="s">
        <v>81</v>
      </c>
      <c r="J7149" s="23" t="s">
        <v>174</v>
      </c>
      <c r="M7149" s="587">
        <v>500000</v>
      </c>
      <c r="N7149" s="485">
        <v>0</v>
      </c>
      <c r="O7149" s="217">
        <f t="shared" si="110"/>
        <v>594610.33999999939</v>
      </c>
    </row>
    <row r="7150" spans="1:15" ht="22.05" hidden="1" customHeight="1" x14ac:dyDescent="0.2">
      <c r="A7150" s="227">
        <v>45988</v>
      </c>
      <c r="B7150" s="20" t="s">
        <v>185</v>
      </c>
      <c r="C7150" s="28">
        <v>59689</v>
      </c>
      <c r="E7150" s="25" t="s">
        <v>143</v>
      </c>
      <c r="F7150" s="20" t="s">
        <v>79</v>
      </c>
      <c r="H7150" s="23" t="s">
        <v>22</v>
      </c>
      <c r="I7150" s="28" t="s">
        <v>53</v>
      </c>
      <c r="J7150" s="23" t="s">
        <v>112</v>
      </c>
      <c r="K7150" s="156" t="s">
        <v>144</v>
      </c>
      <c r="M7150" s="485">
        <v>0</v>
      </c>
      <c r="N7150" s="485">
        <v>8960</v>
      </c>
      <c r="O7150" s="217">
        <f t="shared" si="110"/>
        <v>585650.33999999939</v>
      </c>
    </row>
    <row r="7151" spans="1:15" ht="22.05" hidden="1" customHeight="1" x14ac:dyDescent="0.2">
      <c r="A7151" s="227">
        <v>45988</v>
      </c>
      <c r="B7151" s="20" t="s">
        <v>185</v>
      </c>
      <c r="C7151" s="28">
        <v>59690</v>
      </c>
      <c r="E7151" s="25" t="s">
        <v>143</v>
      </c>
      <c r="F7151" s="20" t="s">
        <v>79</v>
      </c>
      <c r="H7151" s="23" t="s">
        <v>22</v>
      </c>
      <c r="I7151" s="28" t="s">
        <v>53</v>
      </c>
      <c r="J7151" s="23" t="s">
        <v>112</v>
      </c>
      <c r="K7151" s="156" t="s">
        <v>497</v>
      </c>
      <c r="M7151" s="485">
        <v>0</v>
      </c>
      <c r="N7151" s="485">
        <v>83068</v>
      </c>
      <c r="O7151" s="217">
        <f t="shared" si="110"/>
        <v>502582.33999999939</v>
      </c>
    </row>
    <row r="7152" spans="1:15" ht="22.05" hidden="1" customHeight="1" x14ac:dyDescent="0.2">
      <c r="A7152" s="227">
        <v>45988</v>
      </c>
      <c r="B7152" s="20" t="s">
        <v>185</v>
      </c>
      <c r="C7152" s="28">
        <v>59691</v>
      </c>
      <c r="E7152" s="25" t="s">
        <v>154</v>
      </c>
      <c r="F7152" s="20" t="s">
        <v>79</v>
      </c>
      <c r="H7152" s="23" t="s">
        <v>22</v>
      </c>
      <c r="I7152" s="28" t="s">
        <v>103</v>
      </c>
      <c r="J7152" s="23" t="s">
        <v>219</v>
      </c>
      <c r="K7152" s="156" t="s">
        <v>266</v>
      </c>
      <c r="M7152" s="485">
        <v>0</v>
      </c>
      <c r="N7152" s="485">
        <v>300</v>
      </c>
      <c r="O7152" s="217">
        <f t="shared" si="110"/>
        <v>502282.33999999939</v>
      </c>
    </row>
    <row r="7153" spans="1:15" ht="22.05" hidden="1" customHeight="1" x14ac:dyDescent="0.2">
      <c r="A7153" s="227">
        <v>45988</v>
      </c>
      <c r="B7153" s="20" t="s">
        <v>185</v>
      </c>
      <c r="C7153" s="28">
        <v>59692</v>
      </c>
      <c r="E7153" s="25" t="s">
        <v>7935</v>
      </c>
      <c r="F7153" s="20" t="s">
        <v>79</v>
      </c>
      <c r="H7153" s="23" t="s">
        <v>22</v>
      </c>
      <c r="I7153" s="28" t="s">
        <v>56</v>
      </c>
      <c r="J7153" s="23" t="s">
        <v>116</v>
      </c>
      <c r="K7153" s="156" t="s">
        <v>2247</v>
      </c>
      <c r="M7153" s="485">
        <v>0</v>
      </c>
      <c r="N7153" s="485">
        <v>2100</v>
      </c>
      <c r="O7153" s="217">
        <f t="shared" si="110"/>
        <v>500182.33999999939</v>
      </c>
    </row>
    <row r="7154" spans="1:15" ht="22.05" hidden="1" customHeight="1" x14ac:dyDescent="0.2">
      <c r="A7154" s="227">
        <v>45988</v>
      </c>
      <c r="B7154" s="20" t="s">
        <v>185</v>
      </c>
      <c r="C7154" s="28">
        <v>59693</v>
      </c>
      <c r="E7154" s="25" t="s">
        <v>157</v>
      </c>
      <c r="F7154" s="20" t="s">
        <v>79</v>
      </c>
      <c r="H7154" s="23" t="s">
        <v>22</v>
      </c>
      <c r="I7154" s="28" t="s">
        <v>103</v>
      </c>
      <c r="J7154" s="23" t="s">
        <v>60</v>
      </c>
      <c r="K7154" s="156" t="s">
        <v>135</v>
      </c>
      <c r="M7154" s="485">
        <v>0</v>
      </c>
      <c r="N7154" s="485">
        <v>1500</v>
      </c>
      <c r="O7154" s="217">
        <f t="shared" si="110"/>
        <v>498682.33999999939</v>
      </c>
    </row>
    <row r="7155" spans="1:15" ht="22.05" hidden="1" customHeight="1" x14ac:dyDescent="0.2">
      <c r="A7155" s="227">
        <v>45988</v>
      </c>
      <c r="B7155" s="20" t="s">
        <v>185</v>
      </c>
      <c r="C7155" s="28">
        <v>59694</v>
      </c>
      <c r="E7155" s="25" t="s">
        <v>393</v>
      </c>
      <c r="F7155" s="20" t="s">
        <v>79</v>
      </c>
      <c r="H7155" s="23" t="s">
        <v>22</v>
      </c>
      <c r="I7155" s="28" t="s">
        <v>103</v>
      </c>
      <c r="J7155" s="23" t="s">
        <v>219</v>
      </c>
      <c r="K7155" s="156" t="s">
        <v>266</v>
      </c>
      <c r="M7155" s="485">
        <v>0</v>
      </c>
      <c r="N7155" s="485">
        <v>80</v>
      </c>
      <c r="O7155" s="217">
        <f t="shared" si="110"/>
        <v>498602.33999999939</v>
      </c>
    </row>
    <row r="7156" spans="1:15" ht="22.05" hidden="1" customHeight="1" x14ac:dyDescent="0.2">
      <c r="A7156" s="227">
        <v>45988</v>
      </c>
      <c r="B7156" s="20" t="s">
        <v>185</v>
      </c>
      <c r="C7156" s="28">
        <v>59695</v>
      </c>
      <c r="E7156" s="25" t="s">
        <v>7936</v>
      </c>
      <c r="F7156" s="20" t="s">
        <v>79</v>
      </c>
      <c r="H7156" s="23" t="s">
        <v>22</v>
      </c>
      <c r="I7156" s="28" t="s">
        <v>80</v>
      </c>
      <c r="J7156" s="23" t="s">
        <v>67</v>
      </c>
      <c r="K7156" s="156" t="s">
        <v>441</v>
      </c>
      <c r="M7156" s="485">
        <v>0</v>
      </c>
      <c r="N7156" s="485">
        <v>4000</v>
      </c>
      <c r="O7156" s="217">
        <f t="shared" si="110"/>
        <v>494602.33999999939</v>
      </c>
    </row>
    <row r="7157" spans="1:15" ht="22.05" hidden="1" customHeight="1" x14ac:dyDescent="0.2">
      <c r="A7157" s="227">
        <v>45988</v>
      </c>
      <c r="B7157" s="20" t="s">
        <v>185</v>
      </c>
      <c r="C7157" s="28">
        <v>59696</v>
      </c>
      <c r="E7157" s="25" t="s">
        <v>4599</v>
      </c>
      <c r="F7157" s="20" t="s">
        <v>79</v>
      </c>
      <c r="H7157" s="23" t="s">
        <v>22</v>
      </c>
      <c r="I7157" s="28" t="s">
        <v>54</v>
      </c>
      <c r="J7157" s="23" t="s">
        <v>61</v>
      </c>
      <c r="K7157" s="156" t="s">
        <v>411</v>
      </c>
      <c r="M7157" s="485">
        <v>0</v>
      </c>
      <c r="N7157" s="485">
        <v>6318</v>
      </c>
      <c r="O7157" s="217">
        <f t="shared" si="110"/>
        <v>488284.33999999939</v>
      </c>
    </row>
    <row r="7158" spans="1:15" ht="22.05" hidden="1" customHeight="1" x14ac:dyDescent="0.2">
      <c r="A7158" s="227">
        <v>45988</v>
      </c>
      <c r="B7158" s="20" t="s">
        <v>185</v>
      </c>
      <c r="C7158" s="28">
        <v>59697</v>
      </c>
      <c r="E7158" s="25" t="s">
        <v>3026</v>
      </c>
      <c r="F7158" s="20" t="s">
        <v>79</v>
      </c>
      <c r="H7158" s="23" t="s">
        <v>22</v>
      </c>
      <c r="I7158" s="28" t="s">
        <v>54</v>
      </c>
      <c r="J7158" s="23" t="s">
        <v>61</v>
      </c>
      <c r="K7158" s="156" t="s">
        <v>445</v>
      </c>
      <c r="M7158" s="485">
        <v>0</v>
      </c>
      <c r="N7158" s="485">
        <v>1500</v>
      </c>
      <c r="O7158" s="217">
        <f t="shared" si="110"/>
        <v>486784.33999999939</v>
      </c>
    </row>
    <row r="7159" spans="1:15" ht="22.05" hidden="1" customHeight="1" x14ac:dyDescent="0.2">
      <c r="A7159" s="227">
        <v>45988</v>
      </c>
      <c r="B7159" s="20" t="s">
        <v>185</v>
      </c>
      <c r="C7159" s="28">
        <v>59698</v>
      </c>
      <c r="E7159" s="25" t="s">
        <v>7937</v>
      </c>
      <c r="F7159" s="20" t="s">
        <v>79</v>
      </c>
      <c r="H7159" s="23" t="s">
        <v>22</v>
      </c>
      <c r="I7159" s="28" t="s">
        <v>103</v>
      </c>
      <c r="J7159" s="23" t="s">
        <v>60</v>
      </c>
      <c r="K7159" s="156" t="s">
        <v>133</v>
      </c>
      <c r="M7159" s="485">
        <v>0</v>
      </c>
      <c r="N7159" s="485">
        <v>1250</v>
      </c>
      <c r="O7159" s="217">
        <f t="shared" si="110"/>
        <v>485534.33999999939</v>
      </c>
    </row>
    <row r="7160" spans="1:15" ht="22.05" hidden="1" customHeight="1" x14ac:dyDescent="0.2">
      <c r="A7160" s="227">
        <v>45988</v>
      </c>
      <c r="B7160" s="20" t="s">
        <v>185</v>
      </c>
      <c r="C7160" s="28">
        <v>59699</v>
      </c>
      <c r="E7160" s="25" t="s">
        <v>7938</v>
      </c>
      <c r="F7160" s="20" t="s">
        <v>79</v>
      </c>
      <c r="H7160" s="23" t="s">
        <v>22</v>
      </c>
      <c r="I7160" s="28" t="s">
        <v>80</v>
      </c>
      <c r="J7160" s="23" t="s">
        <v>67</v>
      </c>
      <c r="K7160" s="156" t="s">
        <v>122</v>
      </c>
      <c r="M7160" s="485">
        <v>0</v>
      </c>
      <c r="N7160" s="485">
        <v>750</v>
      </c>
      <c r="O7160" s="217">
        <f t="shared" si="110"/>
        <v>484784.33999999939</v>
      </c>
    </row>
    <row r="7161" spans="1:15" ht="22.05" hidden="1" customHeight="1" x14ac:dyDescent="0.2">
      <c r="A7161" s="227">
        <v>45988</v>
      </c>
      <c r="B7161" s="20" t="s">
        <v>185</v>
      </c>
      <c r="C7161" s="28">
        <v>59700</v>
      </c>
      <c r="E7161" s="25" t="s">
        <v>128</v>
      </c>
      <c r="F7161" s="20" t="s">
        <v>79</v>
      </c>
      <c r="H7161" s="23" t="s">
        <v>22</v>
      </c>
      <c r="I7161" s="28" t="s">
        <v>56</v>
      </c>
      <c r="J7161" s="23" t="s">
        <v>116</v>
      </c>
      <c r="K7161" s="156" t="s">
        <v>129</v>
      </c>
      <c r="M7161" s="485">
        <v>0</v>
      </c>
      <c r="N7161" s="485">
        <v>60</v>
      </c>
      <c r="O7161" s="217">
        <f t="shared" si="110"/>
        <v>484724.33999999939</v>
      </c>
    </row>
    <row r="7162" spans="1:15" ht="22.05" hidden="1" customHeight="1" x14ac:dyDescent="0.2">
      <c r="A7162" s="227">
        <v>45988</v>
      </c>
      <c r="B7162" s="20" t="s">
        <v>185</v>
      </c>
      <c r="C7162" s="28">
        <v>59701</v>
      </c>
      <c r="E7162" s="25" t="s">
        <v>127</v>
      </c>
      <c r="F7162" s="20" t="s">
        <v>79</v>
      </c>
      <c r="H7162" s="23" t="s">
        <v>22</v>
      </c>
      <c r="I7162" s="28" t="s">
        <v>54</v>
      </c>
      <c r="J7162" s="23" t="s">
        <v>61</v>
      </c>
      <c r="K7162" s="156" t="s">
        <v>445</v>
      </c>
      <c r="M7162" s="485">
        <v>0</v>
      </c>
      <c r="N7162" s="485">
        <v>20000</v>
      </c>
      <c r="O7162" s="217">
        <f t="shared" si="110"/>
        <v>464724.33999999939</v>
      </c>
    </row>
    <row r="7163" spans="1:15" ht="22.05" hidden="1" customHeight="1" x14ac:dyDescent="0.2">
      <c r="A7163" s="227">
        <v>45989</v>
      </c>
      <c r="B7163" s="20" t="s">
        <v>185</v>
      </c>
      <c r="C7163" s="28">
        <v>59703</v>
      </c>
      <c r="E7163" s="25" t="s">
        <v>7939</v>
      </c>
      <c r="F7163" s="20" t="s">
        <v>79</v>
      </c>
      <c r="H7163" s="23" t="s">
        <v>22</v>
      </c>
      <c r="I7163" s="28" t="s">
        <v>56</v>
      </c>
      <c r="J7163" s="23" t="s">
        <v>116</v>
      </c>
      <c r="K7163" s="156" t="s">
        <v>205</v>
      </c>
      <c r="M7163" s="485">
        <v>0</v>
      </c>
      <c r="N7163" s="485">
        <v>6000</v>
      </c>
      <c r="O7163" s="217">
        <f t="shared" si="110"/>
        <v>458724.33999999939</v>
      </c>
    </row>
    <row r="7164" spans="1:15" ht="22.05" hidden="1" customHeight="1" x14ac:dyDescent="0.2">
      <c r="A7164" s="227">
        <v>45989</v>
      </c>
      <c r="B7164" s="20" t="s">
        <v>185</v>
      </c>
      <c r="C7164" s="28">
        <v>59704</v>
      </c>
      <c r="E7164" s="25" t="s">
        <v>204</v>
      </c>
      <c r="F7164" s="20" t="s">
        <v>79</v>
      </c>
      <c r="H7164" s="23" t="s">
        <v>22</v>
      </c>
      <c r="I7164" s="28" t="s">
        <v>56</v>
      </c>
      <c r="J7164" s="23" t="s">
        <v>212</v>
      </c>
      <c r="K7164" s="156" t="s">
        <v>235</v>
      </c>
      <c r="M7164" s="485">
        <v>0</v>
      </c>
      <c r="N7164" s="485">
        <v>1000</v>
      </c>
      <c r="O7164" s="217">
        <f t="shared" si="110"/>
        <v>457724.33999999939</v>
      </c>
    </row>
    <row r="7165" spans="1:15" ht="22.05" hidden="1" customHeight="1" x14ac:dyDescent="0.2">
      <c r="A7165" s="227">
        <v>45989</v>
      </c>
      <c r="B7165" s="20" t="s">
        <v>185</v>
      </c>
      <c r="C7165" s="28">
        <v>59705</v>
      </c>
      <c r="E7165" s="25" t="s">
        <v>7940</v>
      </c>
      <c r="F7165" s="20" t="s">
        <v>79</v>
      </c>
      <c r="H7165" s="23" t="s">
        <v>22</v>
      </c>
      <c r="I7165" s="28" t="s">
        <v>54</v>
      </c>
      <c r="J7165" s="23" t="s">
        <v>41</v>
      </c>
      <c r="K7165" s="156" t="s">
        <v>235</v>
      </c>
      <c r="M7165" s="485">
        <v>0</v>
      </c>
      <c r="N7165" s="485">
        <v>750</v>
      </c>
      <c r="O7165" s="217">
        <f t="shared" si="110"/>
        <v>456974.33999999939</v>
      </c>
    </row>
    <row r="7166" spans="1:15" ht="22.05" hidden="1" customHeight="1" x14ac:dyDescent="0.2">
      <c r="A7166" s="227">
        <v>45989</v>
      </c>
      <c r="B7166" s="20" t="s">
        <v>185</v>
      </c>
      <c r="C7166" s="28">
        <v>59706</v>
      </c>
      <c r="E7166" s="25" t="s">
        <v>4664</v>
      </c>
      <c r="F7166" s="20" t="s">
        <v>79</v>
      </c>
      <c r="H7166" s="23" t="s">
        <v>22</v>
      </c>
      <c r="I7166" s="28" t="s">
        <v>54</v>
      </c>
      <c r="J7166" s="23" t="s">
        <v>41</v>
      </c>
      <c r="K7166" s="156" t="s">
        <v>559</v>
      </c>
      <c r="M7166" s="485">
        <v>0</v>
      </c>
      <c r="N7166" s="485">
        <v>2300</v>
      </c>
      <c r="O7166" s="217">
        <f t="shared" si="110"/>
        <v>454674.33999999939</v>
      </c>
    </row>
    <row r="7167" spans="1:15" ht="22.05" hidden="1" customHeight="1" x14ac:dyDescent="0.2">
      <c r="A7167" s="227">
        <v>45989</v>
      </c>
      <c r="B7167" s="20" t="s">
        <v>185</v>
      </c>
      <c r="C7167" s="28">
        <v>59707</v>
      </c>
      <c r="E7167" s="25" t="s">
        <v>7941</v>
      </c>
      <c r="F7167" s="20" t="s">
        <v>79</v>
      </c>
      <c r="H7167" s="23" t="s">
        <v>22</v>
      </c>
      <c r="I7167" s="28" t="s">
        <v>103</v>
      </c>
      <c r="J7167" s="23" t="s">
        <v>93</v>
      </c>
      <c r="K7167" s="156" t="s">
        <v>1256</v>
      </c>
      <c r="M7167" s="485">
        <v>0</v>
      </c>
      <c r="N7167" s="485">
        <v>1140</v>
      </c>
      <c r="O7167" s="217">
        <f t="shared" si="110"/>
        <v>453534.33999999939</v>
      </c>
    </row>
    <row r="7168" spans="1:15" ht="22.05" hidden="1" customHeight="1" x14ac:dyDescent="0.2">
      <c r="A7168" s="227">
        <v>45989</v>
      </c>
      <c r="B7168" s="20" t="s">
        <v>185</v>
      </c>
      <c r="C7168" s="28">
        <v>59708</v>
      </c>
      <c r="E7168" s="25" t="s">
        <v>143</v>
      </c>
      <c r="F7168" s="20" t="s">
        <v>79</v>
      </c>
      <c r="H7168" s="23" t="s">
        <v>22</v>
      </c>
      <c r="I7168" s="28" t="s">
        <v>53</v>
      </c>
      <c r="J7168" s="23" t="s">
        <v>112</v>
      </c>
      <c r="K7168" s="156" t="s">
        <v>144</v>
      </c>
      <c r="M7168" s="485">
        <v>0</v>
      </c>
      <c r="N7168" s="485">
        <v>7350</v>
      </c>
      <c r="O7168" s="217">
        <f t="shared" si="110"/>
        <v>446184.33999999939</v>
      </c>
    </row>
    <row r="7169" spans="1:15" ht="22.05" hidden="1" customHeight="1" x14ac:dyDescent="0.2">
      <c r="A7169" s="227">
        <v>45989</v>
      </c>
      <c r="B7169" s="20" t="s">
        <v>185</v>
      </c>
      <c r="C7169" s="28">
        <v>59709</v>
      </c>
      <c r="E7169" s="25" t="s">
        <v>143</v>
      </c>
      <c r="F7169" s="20" t="s">
        <v>79</v>
      </c>
      <c r="H7169" s="23" t="s">
        <v>22</v>
      </c>
      <c r="I7169" s="28" t="s">
        <v>53</v>
      </c>
      <c r="J7169" s="23" t="s">
        <v>112</v>
      </c>
      <c r="K7169" s="156" t="s">
        <v>527</v>
      </c>
      <c r="M7169" s="485">
        <v>0</v>
      </c>
      <c r="N7169" s="485">
        <v>62418</v>
      </c>
      <c r="O7169" s="217">
        <f t="shared" si="110"/>
        <v>383766.33999999939</v>
      </c>
    </row>
    <row r="7170" spans="1:15" ht="22.05" hidden="1" customHeight="1" x14ac:dyDescent="0.2">
      <c r="A7170" s="227">
        <v>45989</v>
      </c>
      <c r="B7170" s="20" t="s">
        <v>185</v>
      </c>
      <c r="C7170" s="28">
        <v>59710</v>
      </c>
      <c r="E7170" s="25" t="s">
        <v>375</v>
      </c>
      <c r="F7170" s="20" t="s">
        <v>79</v>
      </c>
      <c r="H7170" s="23" t="s">
        <v>22</v>
      </c>
      <c r="I7170" s="28" t="s">
        <v>54</v>
      </c>
      <c r="J7170" s="23" t="s">
        <v>61</v>
      </c>
      <c r="K7170" s="156" t="s">
        <v>387</v>
      </c>
      <c r="M7170" s="485">
        <v>0</v>
      </c>
      <c r="N7170" s="485">
        <v>1200</v>
      </c>
      <c r="O7170" s="217">
        <f t="shared" si="110"/>
        <v>382566.33999999939</v>
      </c>
    </row>
    <row r="7171" spans="1:15" ht="22.05" hidden="1" customHeight="1" x14ac:dyDescent="0.2">
      <c r="A7171" s="227">
        <v>45989</v>
      </c>
      <c r="B7171" s="20" t="s">
        <v>185</v>
      </c>
      <c r="C7171" s="28">
        <v>59711</v>
      </c>
      <c r="E7171" s="25" t="s">
        <v>158</v>
      </c>
      <c r="F7171" s="20" t="s">
        <v>79</v>
      </c>
      <c r="H7171" s="23" t="s">
        <v>22</v>
      </c>
      <c r="I7171" s="28" t="s">
        <v>56</v>
      </c>
      <c r="J7171" s="23" t="s">
        <v>116</v>
      </c>
      <c r="K7171" s="156" t="s">
        <v>139</v>
      </c>
      <c r="M7171" s="485">
        <v>0</v>
      </c>
      <c r="N7171" s="485">
        <v>910</v>
      </c>
      <c r="O7171" s="217">
        <f t="shared" si="110"/>
        <v>381656.33999999939</v>
      </c>
    </row>
    <row r="7172" spans="1:15" ht="22.05" hidden="1" customHeight="1" x14ac:dyDescent="0.2">
      <c r="A7172" s="227">
        <v>45989</v>
      </c>
      <c r="B7172" s="20" t="s">
        <v>185</v>
      </c>
      <c r="C7172" s="28">
        <v>59712</v>
      </c>
      <c r="E7172" s="25" t="s">
        <v>7942</v>
      </c>
      <c r="F7172" s="20" t="s">
        <v>79</v>
      </c>
      <c r="H7172" s="23" t="s">
        <v>21</v>
      </c>
      <c r="I7172" s="28" t="s">
        <v>81</v>
      </c>
      <c r="J7172" s="23" t="s">
        <v>176</v>
      </c>
      <c r="M7172" s="485">
        <v>375000</v>
      </c>
      <c r="N7172" s="485">
        <v>0</v>
      </c>
      <c r="O7172" s="217">
        <f t="shared" si="110"/>
        <v>756656.33999999939</v>
      </c>
    </row>
    <row r="7173" spans="1:15" ht="22.05" hidden="1" customHeight="1" x14ac:dyDescent="0.2">
      <c r="A7173" s="227">
        <v>45989</v>
      </c>
      <c r="B7173" s="20" t="s">
        <v>185</v>
      </c>
      <c r="C7173" s="28">
        <v>59713</v>
      </c>
      <c r="E7173" s="25" t="s">
        <v>7943</v>
      </c>
      <c r="F7173" s="20" t="s">
        <v>79</v>
      </c>
      <c r="H7173" s="23" t="s">
        <v>21</v>
      </c>
      <c r="I7173" s="28" t="s">
        <v>81</v>
      </c>
      <c r="J7173" s="23" t="s">
        <v>174</v>
      </c>
      <c r="M7173" s="587">
        <v>375000</v>
      </c>
      <c r="N7173" s="485">
        <v>0</v>
      </c>
      <c r="O7173" s="217">
        <f t="shared" si="110"/>
        <v>1131656.3399999994</v>
      </c>
    </row>
    <row r="7174" spans="1:15" ht="22.05" hidden="1" customHeight="1" x14ac:dyDescent="0.2">
      <c r="A7174" s="227">
        <v>45989</v>
      </c>
      <c r="B7174" s="20" t="s">
        <v>185</v>
      </c>
      <c r="C7174" s="28">
        <v>59714</v>
      </c>
      <c r="E7174" s="25" t="s">
        <v>7944</v>
      </c>
      <c r="F7174" s="20" t="s">
        <v>79</v>
      </c>
      <c r="H7174" s="23" t="s">
        <v>21</v>
      </c>
      <c r="I7174" s="28" t="s">
        <v>81</v>
      </c>
      <c r="J7174" s="23" t="s">
        <v>280</v>
      </c>
      <c r="M7174" s="485">
        <v>200000</v>
      </c>
      <c r="N7174" s="485">
        <v>0</v>
      </c>
      <c r="O7174" s="217">
        <f t="shared" si="110"/>
        <v>1331656.3399999994</v>
      </c>
    </row>
    <row r="7175" spans="1:15" ht="22.05" hidden="1" customHeight="1" x14ac:dyDescent="0.2">
      <c r="A7175" s="227">
        <v>45989</v>
      </c>
      <c r="B7175" s="20" t="s">
        <v>185</v>
      </c>
      <c r="C7175" s="28">
        <v>59715</v>
      </c>
      <c r="E7175" s="25" t="s">
        <v>7945</v>
      </c>
      <c r="F7175" s="20" t="s">
        <v>79</v>
      </c>
      <c r="H7175" s="23" t="s">
        <v>21</v>
      </c>
      <c r="I7175" s="28" t="s">
        <v>81</v>
      </c>
      <c r="J7175" s="23" t="s">
        <v>280</v>
      </c>
      <c r="M7175" s="485">
        <v>200000</v>
      </c>
      <c r="N7175" s="485">
        <v>0</v>
      </c>
      <c r="O7175" s="217">
        <f t="shared" si="110"/>
        <v>1531656.3399999994</v>
      </c>
    </row>
    <row r="7176" spans="1:15" ht="22.05" hidden="1" customHeight="1" x14ac:dyDescent="0.2">
      <c r="A7176" s="227">
        <v>45989</v>
      </c>
      <c r="B7176" s="20" t="s">
        <v>185</v>
      </c>
      <c r="C7176" s="28">
        <v>59716</v>
      </c>
      <c r="E7176" s="25" t="s">
        <v>143</v>
      </c>
      <c r="F7176" s="20" t="s">
        <v>79</v>
      </c>
      <c r="H7176" s="23" t="s">
        <v>22</v>
      </c>
      <c r="I7176" s="28" t="s">
        <v>53</v>
      </c>
      <c r="J7176" s="23" t="s">
        <v>112</v>
      </c>
      <c r="K7176" s="156" t="s">
        <v>954</v>
      </c>
      <c r="M7176" s="485">
        <v>0</v>
      </c>
      <c r="N7176" s="485">
        <v>118359</v>
      </c>
      <c r="O7176" s="217">
        <f t="shared" si="110"/>
        <v>1413297.3399999994</v>
      </c>
    </row>
    <row r="7177" spans="1:15" ht="22.05" hidden="1" customHeight="1" x14ac:dyDescent="0.2">
      <c r="A7177" s="227">
        <v>45989</v>
      </c>
      <c r="B7177" s="20" t="s">
        <v>185</v>
      </c>
      <c r="C7177" s="28">
        <v>59717</v>
      </c>
      <c r="E7177" s="25" t="s">
        <v>143</v>
      </c>
      <c r="F7177" s="20" t="s">
        <v>79</v>
      </c>
      <c r="H7177" s="23" t="s">
        <v>22</v>
      </c>
      <c r="I7177" s="28" t="s">
        <v>53</v>
      </c>
      <c r="J7177" s="23" t="s">
        <v>112</v>
      </c>
      <c r="K7177" s="156" t="s">
        <v>955</v>
      </c>
      <c r="M7177" s="485">
        <v>0</v>
      </c>
      <c r="N7177" s="485">
        <v>123252</v>
      </c>
      <c r="O7177" s="217">
        <f t="shared" si="110"/>
        <v>1290045.3399999994</v>
      </c>
    </row>
    <row r="7178" spans="1:15" ht="22.05" hidden="1" customHeight="1" x14ac:dyDescent="0.2">
      <c r="A7178" s="227">
        <v>45989</v>
      </c>
      <c r="B7178" s="20" t="s">
        <v>185</v>
      </c>
      <c r="C7178" s="28">
        <v>59718</v>
      </c>
      <c r="E7178" s="25" t="s">
        <v>143</v>
      </c>
      <c r="F7178" s="20" t="s">
        <v>79</v>
      </c>
      <c r="H7178" s="23" t="s">
        <v>22</v>
      </c>
      <c r="I7178" s="28" t="s">
        <v>53</v>
      </c>
      <c r="J7178" s="23" t="s">
        <v>112</v>
      </c>
      <c r="K7178" s="156" t="s">
        <v>526</v>
      </c>
      <c r="M7178" s="485">
        <v>0</v>
      </c>
      <c r="N7178" s="485">
        <v>83756</v>
      </c>
      <c r="O7178" s="217">
        <f t="shared" si="110"/>
        <v>1206289.3399999994</v>
      </c>
    </row>
    <row r="7179" spans="1:15" ht="22.05" hidden="1" customHeight="1" x14ac:dyDescent="0.2">
      <c r="A7179" s="227">
        <v>45989</v>
      </c>
      <c r="B7179" s="20" t="s">
        <v>185</v>
      </c>
      <c r="C7179" s="28">
        <v>59719</v>
      </c>
      <c r="E7179" s="25" t="s">
        <v>143</v>
      </c>
      <c r="F7179" s="20" t="s">
        <v>79</v>
      </c>
      <c r="H7179" s="23" t="s">
        <v>22</v>
      </c>
      <c r="I7179" s="28" t="s">
        <v>53</v>
      </c>
      <c r="J7179" s="23" t="s">
        <v>112</v>
      </c>
      <c r="K7179" s="156" t="s">
        <v>7949</v>
      </c>
      <c r="M7179" s="485">
        <v>0</v>
      </c>
      <c r="N7179" s="485">
        <v>40625</v>
      </c>
      <c r="O7179" s="217">
        <f t="shared" si="110"/>
        <v>1165664.3399999994</v>
      </c>
    </row>
    <row r="7180" spans="1:15" ht="22.05" hidden="1" customHeight="1" x14ac:dyDescent="0.2">
      <c r="A7180" s="227">
        <v>45989</v>
      </c>
      <c r="B7180" s="20" t="s">
        <v>185</v>
      </c>
      <c r="C7180" s="28">
        <v>59720</v>
      </c>
      <c r="E7180" s="25" t="s">
        <v>1653</v>
      </c>
      <c r="F7180" s="20" t="s">
        <v>79</v>
      </c>
      <c r="H7180" s="23" t="s">
        <v>22</v>
      </c>
      <c r="I7180" s="28" t="s">
        <v>103</v>
      </c>
      <c r="J7180" s="23" t="s">
        <v>219</v>
      </c>
      <c r="K7180" s="156" t="s">
        <v>770</v>
      </c>
      <c r="M7180" s="485">
        <v>0</v>
      </c>
      <c r="N7180" s="485">
        <v>1472</v>
      </c>
      <c r="O7180" s="217">
        <f t="shared" si="110"/>
        <v>1164192.3399999994</v>
      </c>
    </row>
    <row r="7181" spans="1:15" ht="22.05" hidden="1" customHeight="1" x14ac:dyDescent="0.2">
      <c r="A7181" s="227">
        <v>45989</v>
      </c>
      <c r="B7181" s="20" t="s">
        <v>185</v>
      </c>
      <c r="C7181" s="28">
        <v>59721</v>
      </c>
      <c r="E7181" s="25" t="s">
        <v>2480</v>
      </c>
      <c r="F7181" s="20" t="s">
        <v>79</v>
      </c>
      <c r="H7181" s="23" t="s">
        <v>22</v>
      </c>
      <c r="I7181" s="28" t="s">
        <v>54</v>
      </c>
      <c r="J7181" s="23" t="s">
        <v>41</v>
      </c>
      <c r="K7181" s="156" t="s">
        <v>210</v>
      </c>
      <c r="M7181" s="485">
        <v>0</v>
      </c>
      <c r="N7181" s="485">
        <v>70</v>
      </c>
      <c r="O7181" s="217">
        <f t="shared" si="110"/>
        <v>1164122.3399999994</v>
      </c>
    </row>
    <row r="7182" spans="1:15" ht="22.05" hidden="1" customHeight="1" x14ac:dyDescent="0.2">
      <c r="A7182" s="227">
        <v>45989</v>
      </c>
      <c r="B7182" s="20" t="s">
        <v>185</v>
      </c>
      <c r="C7182" s="28">
        <v>59722</v>
      </c>
      <c r="E7182" s="25" t="s">
        <v>7946</v>
      </c>
      <c r="F7182" s="20" t="s">
        <v>79</v>
      </c>
      <c r="H7182" s="23" t="s">
        <v>22</v>
      </c>
      <c r="I7182" s="28" t="s">
        <v>54</v>
      </c>
      <c r="J7182" s="23" t="s">
        <v>61</v>
      </c>
      <c r="K7182" s="156" t="s">
        <v>1639</v>
      </c>
      <c r="M7182" s="485">
        <v>0</v>
      </c>
      <c r="N7182" s="485">
        <v>7500</v>
      </c>
      <c r="O7182" s="217">
        <f t="shared" si="110"/>
        <v>1156622.3399999994</v>
      </c>
    </row>
    <row r="7183" spans="1:15" ht="22.05" hidden="1" customHeight="1" x14ac:dyDescent="0.2">
      <c r="A7183" s="227">
        <v>45989</v>
      </c>
      <c r="B7183" s="20" t="s">
        <v>185</v>
      </c>
      <c r="C7183" s="28">
        <v>59723</v>
      </c>
      <c r="E7183" s="25" t="s">
        <v>7947</v>
      </c>
      <c r="F7183" s="20" t="s">
        <v>79</v>
      </c>
      <c r="H7183" s="23" t="s">
        <v>22</v>
      </c>
      <c r="I7183" s="28" t="s">
        <v>103</v>
      </c>
      <c r="J7183" s="23" t="s">
        <v>60</v>
      </c>
      <c r="K7183" s="156" t="s">
        <v>1496</v>
      </c>
      <c r="M7183" s="485">
        <v>0</v>
      </c>
      <c r="N7183" s="485">
        <v>9000</v>
      </c>
      <c r="O7183" s="217">
        <f t="shared" si="110"/>
        <v>1147622.3399999994</v>
      </c>
    </row>
    <row r="7184" spans="1:15" ht="22.05" hidden="1" customHeight="1" x14ac:dyDescent="0.2">
      <c r="A7184" s="227">
        <v>45989</v>
      </c>
      <c r="B7184" s="20" t="s">
        <v>185</v>
      </c>
      <c r="C7184" s="28">
        <v>59724</v>
      </c>
      <c r="E7184" s="25" t="s">
        <v>7948</v>
      </c>
      <c r="F7184" s="20" t="s">
        <v>79</v>
      </c>
      <c r="H7184" s="23" t="s">
        <v>22</v>
      </c>
      <c r="I7184" s="28" t="s">
        <v>54</v>
      </c>
      <c r="J7184" s="23" t="s">
        <v>41</v>
      </c>
      <c r="K7184" s="156" t="s">
        <v>210</v>
      </c>
      <c r="M7184" s="485">
        <v>0</v>
      </c>
      <c r="N7184" s="485">
        <v>1000</v>
      </c>
      <c r="O7184" s="217">
        <f t="shared" si="110"/>
        <v>1146622.3399999994</v>
      </c>
    </row>
    <row r="7185" spans="1:15" ht="22.05" hidden="1" customHeight="1" x14ac:dyDescent="0.2">
      <c r="A7185" s="227">
        <v>45990</v>
      </c>
      <c r="B7185" s="20" t="s">
        <v>185</v>
      </c>
      <c r="C7185" s="28">
        <v>59726</v>
      </c>
      <c r="E7185" s="25" t="s">
        <v>7950</v>
      </c>
      <c r="F7185" s="20" t="s">
        <v>79</v>
      </c>
      <c r="H7185" s="23" t="s">
        <v>22</v>
      </c>
      <c r="I7185" s="28" t="s">
        <v>103</v>
      </c>
      <c r="J7185" s="23" t="s">
        <v>214</v>
      </c>
      <c r="K7185" s="156" t="s">
        <v>210</v>
      </c>
      <c r="M7185" s="485">
        <v>0</v>
      </c>
      <c r="N7185" s="485">
        <v>250</v>
      </c>
      <c r="O7185" s="217">
        <f t="shared" si="110"/>
        <v>1146372.3399999994</v>
      </c>
    </row>
    <row r="7186" spans="1:15" ht="22.05" hidden="1" customHeight="1" x14ac:dyDescent="0.2">
      <c r="A7186" s="227">
        <v>45990</v>
      </c>
      <c r="B7186" s="20" t="s">
        <v>185</v>
      </c>
      <c r="C7186" s="28">
        <v>59727</v>
      </c>
      <c r="E7186" s="25" t="s">
        <v>7951</v>
      </c>
      <c r="F7186" s="20" t="s">
        <v>79</v>
      </c>
      <c r="H7186" s="23" t="s">
        <v>22</v>
      </c>
      <c r="I7186" s="28" t="s">
        <v>103</v>
      </c>
      <c r="J7186" s="23" t="s">
        <v>214</v>
      </c>
      <c r="K7186" s="156" t="s">
        <v>210</v>
      </c>
      <c r="M7186" s="485">
        <v>0</v>
      </c>
      <c r="N7186" s="485">
        <v>70</v>
      </c>
      <c r="O7186" s="217">
        <f t="shared" si="110"/>
        <v>1146302.3399999994</v>
      </c>
    </row>
    <row r="7187" spans="1:15" ht="22.05" hidden="1" customHeight="1" x14ac:dyDescent="0.2">
      <c r="A7187" s="227">
        <v>45990</v>
      </c>
      <c r="B7187" s="20" t="s">
        <v>185</v>
      </c>
      <c r="C7187" s="28">
        <v>59728</v>
      </c>
      <c r="E7187" s="25" t="s">
        <v>2185</v>
      </c>
      <c r="F7187" s="20" t="s">
        <v>79</v>
      </c>
      <c r="H7187" s="23" t="s">
        <v>22</v>
      </c>
      <c r="I7187" s="28" t="s">
        <v>53</v>
      </c>
      <c r="J7187" s="23" t="s">
        <v>112</v>
      </c>
      <c r="K7187" s="156" t="s">
        <v>231</v>
      </c>
      <c r="M7187" s="485">
        <v>0</v>
      </c>
      <c r="N7187" s="485">
        <v>50800</v>
      </c>
      <c r="O7187" s="217">
        <f t="shared" si="110"/>
        <v>1095502.3399999994</v>
      </c>
    </row>
    <row r="7188" spans="1:15" ht="22.05" hidden="1" customHeight="1" x14ac:dyDescent="0.2">
      <c r="A7188" s="227">
        <v>45990</v>
      </c>
      <c r="B7188" s="20" t="s">
        <v>185</v>
      </c>
      <c r="C7188" s="28">
        <v>59729</v>
      </c>
      <c r="E7188" s="25" t="s">
        <v>6538</v>
      </c>
      <c r="F7188" s="20" t="s">
        <v>79</v>
      </c>
      <c r="H7188" s="23" t="s">
        <v>22</v>
      </c>
      <c r="I7188" s="28" t="s">
        <v>57</v>
      </c>
      <c r="J7188" s="23" t="s">
        <v>87</v>
      </c>
      <c r="K7188" s="156" t="s">
        <v>2246</v>
      </c>
      <c r="M7188" s="485">
        <v>0</v>
      </c>
      <c r="N7188" s="485">
        <v>5000</v>
      </c>
      <c r="O7188" s="217">
        <f t="shared" si="110"/>
        <v>1090502.3399999994</v>
      </c>
    </row>
    <row r="7189" spans="1:15" ht="22.05" hidden="1" customHeight="1" x14ac:dyDescent="0.2">
      <c r="A7189" s="227">
        <v>45990</v>
      </c>
      <c r="B7189" s="20" t="s">
        <v>185</v>
      </c>
      <c r="C7189" s="28">
        <v>59730</v>
      </c>
      <c r="E7189" s="25" t="s">
        <v>7952</v>
      </c>
      <c r="F7189" s="20" t="s">
        <v>79</v>
      </c>
      <c r="H7189" s="23" t="s">
        <v>22</v>
      </c>
      <c r="I7189" s="28" t="s">
        <v>56</v>
      </c>
      <c r="J7189" s="23" t="s">
        <v>116</v>
      </c>
      <c r="K7189" s="156" t="s">
        <v>205</v>
      </c>
      <c r="M7189" s="485">
        <v>0</v>
      </c>
      <c r="N7189" s="485">
        <v>20000</v>
      </c>
      <c r="O7189" s="217">
        <f t="shared" si="110"/>
        <v>1070502.3399999994</v>
      </c>
    </row>
    <row r="7190" spans="1:15" ht="22.05" hidden="1" customHeight="1" x14ac:dyDescent="0.2">
      <c r="A7190" s="227">
        <v>45990</v>
      </c>
      <c r="B7190" s="20" t="s">
        <v>185</v>
      </c>
      <c r="C7190" s="28">
        <v>59731</v>
      </c>
      <c r="E7190" s="25" t="s">
        <v>5257</v>
      </c>
      <c r="F7190" s="20" t="s">
        <v>79</v>
      </c>
      <c r="H7190" s="23" t="s">
        <v>22</v>
      </c>
      <c r="I7190" s="28" t="s">
        <v>103</v>
      </c>
      <c r="J7190" s="23" t="s">
        <v>102</v>
      </c>
      <c r="K7190" s="156" t="s">
        <v>5794</v>
      </c>
      <c r="M7190" s="485">
        <v>0</v>
      </c>
      <c r="N7190" s="485">
        <v>600</v>
      </c>
      <c r="O7190" s="217">
        <f t="shared" si="110"/>
        <v>1069902.3399999994</v>
      </c>
    </row>
    <row r="7191" spans="1:15" ht="22.05" hidden="1" customHeight="1" x14ac:dyDescent="0.2">
      <c r="A7191" s="227">
        <v>45990</v>
      </c>
      <c r="B7191" s="20" t="s">
        <v>185</v>
      </c>
      <c r="C7191" s="28">
        <v>59732</v>
      </c>
      <c r="E7191" s="25" t="s">
        <v>7162</v>
      </c>
      <c r="F7191" s="20" t="s">
        <v>79</v>
      </c>
      <c r="H7191" s="23" t="s">
        <v>22</v>
      </c>
      <c r="I7191" s="28" t="s">
        <v>57</v>
      </c>
      <c r="J7191" s="23" t="s">
        <v>87</v>
      </c>
      <c r="K7191" s="156" t="s">
        <v>137</v>
      </c>
      <c r="M7191" s="485">
        <v>0</v>
      </c>
      <c r="N7191" s="485">
        <v>4000</v>
      </c>
      <c r="O7191" s="217">
        <f t="shared" si="110"/>
        <v>1065902.3399999994</v>
      </c>
    </row>
    <row r="7192" spans="1:15" ht="22.05" hidden="1" customHeight="1" x14ac:dyDescent="0.2">
      <c r="A7192" s="227">
        <v>45990</v>
      </c>
      <c r="B7192" s="20" t="s">
        <v>185</v>
      </c>
      <c r="C7192" s="28">
        <v>59733</v>
      </c>
      <c r="E7192" s="25" t="s">
        <v>5260</v>
      </c>
      <c r="F7192" s="20" t="s">
        <v>79</v>
      </c>
      <c r="H7192" s="23" t="s">
        <v>22</v>
      </c>
      <c r="I7192" s="28" t="s">
        <v>103</v>
      </c>
      <c r="J7192" s="23" t="s">
        <v>214</v>
      </c>
      <c r="K7192" s="156" t="s">
        <v>5199</v>
      </c>
      <c r="M7192" s="485">
        <v>0</v>
      </c>
      <c r="N7192" s="485">
        <v>300</v>
      </c>
      <c r="O7192" s="217">
        <f t="shared" si="110"/>
        <v>1065602.3399999994</v>
      </c>
    </row>
    <row r="7193" spans="1:15" ht="22.05" hidden="1" customHeight="1" x14ac:dyDescent="0.2">
      <c r="A7193" s="227">
        <v>45990</v>
      </c>
      <c r="B7193" s="20" t="s">
        <v>185</v>
      </c>
      <c r="C7193" s="28">
        <v>59734</v>
      </c>
      <c r="E7193" s="25" t="s">
        <v>4579</v>
      </c>
      <c r="F7193" s="20" t="s">
        <v>79</v>
      </c>
      <c r="H7193" s="23" t="s">
        <v>22</v>
      </c>
      <c r="I7193" s="28" t="s">
        <v>56</v>
      </c>
      <c r="J7193" s="23" t="s">
        <v>116</v>
      </c>
      <c r="K7193" s="156" t="s">
        <v>135</v>
      </c>
      <c r="M7193" s="485">
        <v>0</v>
      </c>
      <c r="N7193" s="485">
        <v>890</v>
      </c>
      <c r="O7193" s="217">
        <f t="shared" si="110"/>
        <v>1064712.3399999994</v>
      </c>
    </row>
    <row r="7194" spans="1:15" ht="22.05" hidden="1" customHeight="1" x14ac:dyDescent="0.2">
      <c r="A7194" s="227">
        <v>45990</v>
      </c>
      <c r="B7194" s="20" t="s">
        <v>185</v>
      </c>
      <c r="C7194" s="28">
        <v>59735</v>
      </c>
      <c r="E7194" s="25" t="s">
        <v>7953</v>
      </c>
      <c r="F7194" s="20" t="s">
        <v>79</v>
      </c>
      <c r="H7194" s="23" t="s">
        <v>22</v>
      </c>
      <c r="I7194" s="28" t="s">
        <v>80</v>
      </c>
      <c r="J7194" s="23" t="s">
        <v>66</v>
      </c>
      <c r="K7194" s="156" t="s">
        <v>135</v>
      </c>
      <c r="M7194" s="485">
        <v>0</v>
      </c>
      <c r="N7194" s="485">
        <v>250</v>
      </c>
      <c r="O7194" s="217">
        <f t="shared" si="110"/>
        <v>1064462.3399999994</v>
      </c>
    </row>
    <row r="7195" spans="1:15" ht="22.05" hidden="1" customHeight="1" x14ac:dyDescent="0.2">
      <c r="A7195" s="227">
        <v>45990</v>
      </c>
      <c r="B7195" s="20" t="s">
        <v>185</v>
      </c>
      <c r="C7195" s="28">
        <v>59736</v>
      </c>
      <c r="E7195" s="25" t="s">
        <v>158</v>
      </c>
      <c r="F7195" s="20" t="s">
        <v>79</v>
      </c>
      <c r="H7195" s="23" t="s">
        <v>22</v>
      </c>
      <c r="I7195" s="28" t="s">
        <v>56</v>
      </c>
      <c r="J7195" s="23" t="s">
        <v>116</v>
      </c>
      <c r="K7195" s="156" t="s">
        <v>139</v>
      </c>
      <c r="M7195" s="485">
        <v>0</v>
      </c>
      <c r="N7195" s="485">
        <v>460</v>
      </c>
      <c r="O7195" s="217">
        <f t="shared" si="110"/>
        <v>1064002.3399999994</v>
      </c>
    </row>
    <row r="7196" spans="1:15" ht="22.05" hidden="1" customHeight="1" x14ac:dyDescent="0.2">
      <c r="A7196" s="227">
        <v>45990</v>
      </c>
      <c r="B7196" s="20" t="s">
        <v>185</v>
      </c>
      <c r="C7196" s="28">
        <v>59737</v>
      </c>
      <c r="E7196" s="25" t="s">
        <v>1485</v>
      </c>
      <c r="F7196" s="20" t="s">
        <v>79</v>
      </c>
      <c r="H7196" s="23" t="s">
        <v>22</v>
      </c>
      <c r="I7196" s="28" t="s">
        <v>103</v>
      </c>
      <c r="J7196" s="23" t="s">
        <v>60</v>
      </c>
      <c r="K7196" s="156" t="s">
        <v>133</v>
      </c>
      <c r="M7196" s="485">
        <v>0</v>
      </c>
      <c r="N7196" s="485">
        <v>5000</v>
      </c>
      <c r="O7196" s="217">
        <f t="shared" si="110"/>
        <v>1059002.3399999994</v>
      </c>
    </row>
    <row r="7197" spans="1:15" ht="22.05" hidden="1" customHeight="1" x14ac:dyDescent="0.2">
      <c r="A7197" s="227">
        <v>45990</v>
      </c>
      <c r="B7197" s="20" t="s">
        <v>185</v>
      </c>
      <c r="C7197" s="28">
        <v>59738</v>
      </c>
      <c r="E7197" s="25" t="s">
        <v>5427</v>
      </c>
      <c r="F7197" s="20" t="s">
        <v>79</v>
      </c>
      <c r="H7197" s="23" t="s">
        <v>22</v>
      </c>
      <c r="I7197" s="28" t="s">
        <v>103</v>
      </c>
      <c r="J7197" s="23" t="s">
        <v>214</v>
      </c>
      <c r="K7197" s="156" t="s">
        <v>210</v>
      </c>
      <c r="M7197" s="485">
        <v>0</v>
      </c>
      <c r="N7197" s="485">
        <v>150</v>
      </c>
      <c r="O7197" s="217">
        <f t="shared" si="110"/>
        <v>1058852.3399999994</v>
      </c>
    </row>
    <row r="7198" spans="1:15" ht="22.05" hidden="1" customHeight="1" x14ac:dyDescent="0.2">
      <c r="A7198" s="227">
        <v>45990</v>
      </c>
      <c r="B7198" s="20" t="s">
        <v>185</v>
      </c>
      <c r="C7198" s="28">
        <v>59739</v>
      </c>
      <c r="E7198" s="25" t="s">
        <v>150</v>
      </c>
      <c r="F7198" s="20" t="s">
        <v>79</v>
      </c>
      <c r="H7198" s="23" t="s">
        <v>22</v>
      </c>
      <c r="I7198" s="28" t="s">
        <v>81</v>
      </c>
      <c r="J7198" s="23" t="s">
        <v>200</v>
      </c>
      <c r="K7198" s="156" t="s">
        <v>413</v>
      </c>
      <c r="M7198" s="485">
        <v>0</v>
      </c>
      <c r="N7198" s="585">
        <v>300000</v>
      </c>
      <c r="O7198" s="217">
        <f t="shared" si="110"/>
        <v>758852.33999999939</v>
      </c>
    </row>
    <row r="7199" spans="1:15" ht="22.05" hidden="1" customHeight="1" x14ac:dyDescent="0.2">
      <c r="A7199" s="227">
        <v>45990</v>
      </c>
      <c r="B7199" s="20" t="s">
        <v>185</v>
      </c>
      <c r="C7199" s="28">
        <v>59740</v>
      </c>
      <c r="E7199" s="25" t="s">
        <v>538</v>
      </c>
      <c r="F7199" s="20" t="s">
        <v>79</v>
      </c>
      <c r="H7199" s="23" t="s">
        <v>22</v>
      </c>
      <c r="I7199" s="28" t="s">
        <v>103</v>
      </c>
      <c r="J7199" s="23" t="s">
        <v>214</v>
      </c>
      <c r="K7199" s="156" t="s">
        <v>368</v>
      </c>
      <c r="M7199" s="485">
        <v>0</v>
      </c>
      <c r="N7199" s="485">
        <v>150</v>
      </c>
      <c r="O7199" s="217">
        <f t="shared" si="110"/>
        <v>758702.33999999939</v>
      </c>
    </row>
    <row r="7200" spans="1:15" ht="22.05" hidden="1" customHeight="1" x14ac:dyDescent="0.2">
      <c r="A7200" s="227">
        <v>45990</v>
      </c>
      <c r="B7200" s="20" t="s">
        <v>185</v>
      </c>
      <c r="C7200" s="28">
        <v>59741</v>
      </c>
      <c r="E7200" s="25" t="s">
        <v>143</v>
      </c>
      <c r="F7200" s="20" t="s">
        <v>79</v>
      </c>
      <c r="H7200" s="23" t="s">
        <v>22</v>
      </c>
      <c r="I7200" s="28" t="s">
        <v>53</v>
      </c>
      <c r="J7200" s="23" t="s">
        <v>112</v>
      </c>
      <c r="K7200" s="156" t="s">
        <v>1588</v>
      </c>
      <c r="M7200" s="485">
        <v>0</v>
      </c>
      <c r="N7200" s="485">
        <v>32850</v>
      </c>
      <c r="O7200" s="217">
        <f t="shared" si="110"/>
        <v>725852.33999999939</v>
      </c>
    </row>
    <row r="7201" spans="1:15" ht="22.05" hidden="1" customHeight="1" x14ac:dyDescent="0.2">
      <c r="A7201" s="227">
        <v>45990</v>
      </c>
      <c r="B7201" s="20" t="s">
        <v>185</v>
      </c>
      <c r="C7201" s="28">
        <v>59742</v>
      </c>
      <c r="E7201" s="25" t="s">
        <v>143</v>
      </c>
      <c r="F7201" s="20" t="s">
        <v>79</v>
      </c>
      <c r="H7201" s="23" t="s">
        <v>22</v>
      </c>
      <c r="I7201" s="28" t="s">
        <v>53</v>
      </c>
      <c r="J7201" s="23" t="s">
        <v>112</v>
      </c>
      <c r="K7201" s="156" t="s">
        <v>6822</v>
      </c>
      <c r="M7201" s="485">
        <v>0</v>
      </c>
      <c r="N7201" s="485">
        <v>2800</v>
      </c>
      <c r="O7201" s="217">
        <f t="shared" si="110"/>
        <v>723052.33999999939</v>
      </c>
    </row>
    <row r="7202" spans="1:15" ht="22.05" hidden="1" customHeight="1" x14ac:dyDescent="0.2">
      <c r="A7202" s="227">
        <v>45990</v>
      </c>
      <c r="B7202" s="20" t="s">
        <v>185</v>
      </c>
      <c r="C7202" s="28">
        <v>59743</v>
      </c>
      <c r="E7202" s="25" t="s">
        <v>143</v>
      </c>
      <c r="F7202" s="20" t="s">
        <v>79</v>
      </c>
      <c r="H7202" s="23" t="s">
        <v>22</v>
      </c>
      <c r="I7202" s="28" t="s">
        <v>53</v>
      </c>
      <c r="J7202" s="23" t="s">
        <v>114</v>
      </c>
      <c r="K7202" s="156" t="s">
        <v>273</v>
      </c>
      <c r="M7202" s="485">
        <v>0</v>
      </c>
      <c r="N7202" s="485">
        <v>12383</v>
      </c>
      <c r="O7202" s="217">
        <f t="shared" si="110"/>
        <v>710669.33999999939</v>
      </c>
    </row>
    <row r="7203" spans="1:15" ht="22.05" hidden="1" customHeight="1" x14ac:dyDescent="0.2">
      <c r="A7203" s="227">
        <v>45990</v>
      </c>
      <c r="B7203" s="20" t="s">
        <v>185</v>
      </c>
      <c r="C7203" s="28">
        <v>59744</v>
      </c>
      <c r="E7203" s="25" t="s">
        <v>143</v>
      </c>
      <c r="F7203" s="20" t="s">
        <v>79</v>
      </c>
      <c r="H7203" s="23" t="s">
        <v>22</v>
      </c>
      <c r="I7203" s="28" t="s">
        <v>53</v>
      </c>
      <c r="J7203" s="23" t="s">
        <v>114</v>
      </c>
      <c r="K7203" s="156" t="s">
        <v>149</v>
      </c>
      <c r="M7203" s="485">
        <v>0</v>
      </c>
      <c r="N7203" s="485">
        <v>22000</v>
      </c>
      <c r="O7203" s="217">
        <f t="shared" si="110"/>
        <v>688669.33999999939</v>
      </c>
    </row>
    <row r="7204" spans="1:15" ht="22.05" hidden="1" customHeight="1" x14ac:dyDescent="0.2">
      <c r="A7204" s="227">
        <v>45990</v>
      </c>
      <c r="B7204" s="20" t="s">
        <v>185</v>
      </c>
      <c r="C7204" s="28">
        <v>59745</v>
      </c>
      <c r="E7204" s="25" t="s">
        <v>143</v>
      </c>
      <c r="F7204" s="20" t="s">
        <v>79</v>
      </c>
      <c r="H7204" s="23" t="s">
        <v>22</v>
      </c>
      <c r="I7204" s="28" t="s">
        <v>53</v>
      </c>
      <c r="J7204" s="23" t="s">
        <v>112</v>
      </c>
      <c r="K7204" s="156" t="s">
        <v>416</v>
      </c>
      <c r="M7204" s="485">
        <v>0</v>
      </c>
      <c r="N7204" s="485">
        <v>39367</v>
      </c>
      <c r="O7204" s="217">
        <f t="shared" si="110"/>
        <v>649302.33999999939</v>
      </c>
    </row>
    <row r="7205" spans="1:15" ht="22.05" hidden="1" customHeight="1" x14ac:dyDescent="0.2">
      <c r="A7205" s="227">
        <v>45990</v>
      </c>
      <c r="B7205" s="20" t="s">
        <v>185</v>
      </c>
      <c r="C7205" s="28">
        <v>59746</v>
      </c>
      <c r="E7205" s="25" t="s">
        <v>143</v>
      </c>
      <c r="F7205" s="20" t="s">
        <v>79</v>
      </c>
      <c r="H7205" s="23" t="s">
        <v>22</v>
      </c>
      <c r="I7205" s="28" t="s">
        <v>53</v>
      </c>
      <c r="J7205" s="23" t="s">
        <v>112</v>
      </c>
      <c r="K7205" s="156" t="s">
        <v>144</v>
      </c>
      <c r="M7205" s="485">
        <v>0</v>
      </c>
      <c r="N7205" s="485">
        <v>9450</v>
      </c>
      <c r="O7205" s="217">
        <f t="shared" si="110"/>
        <v>639852.33999999939</v>
      </c>
    </row>
    <row r="7206" spans="1:15" ht="22.05" hidden="1" customHeight="1" x14ac:dyDescent="0.2">
      <c r="A7206" s="227">
        <v>45990</v>
      </c>
      <c r="B7206" s="20" t="s">
        <v>185</v>
      </c>
      <c r="C7206" s="28">
        <v>59747</v>
      </c>
      <c r="E7206" s="25" t="s">
        <v>143</v>
      </c>
      <c r="F7206" s="20" t="s">
        <v>79</v>
      </c>
      <c r="H7206" s="23" t="s">
        <v>22</v>
      </c>
      <c r="I7206" s="28" t="s">
        <v>53</v>
      </c>
      <c r="J7206" s="23" t="s">
        <v>112</v>
      </c>
      <c r="K7206" s="156" t="s">
        <v>5798</v>
      </c>
      <c r="M7206" s="485">
        <v>0</v>
      </c>
      <c r="N7206" s="485">
        <v>6610</v>
      </c>
      <c r="O7206" s="217">
        <f t="shared" ref="O7206:O7277" si="111">O7205+M7206-N7206</f>
        <v>633242.33999999939</v>
      </c>
    </row>
    <row r="7207" spans="1:15" ht="22.05" hidden="1" customHeight="1" x14ac:dyDescent="0.2">
      <c r="A7207" s="227">
        <v>45990</v>
      </c>
      <c r="B7207" s="20" t="s">
        <v>185</v>
      </c>
      <c r="C7207" s="28">
        <v>59748</v>
      </c>
      <c r="E7207" s="25" t="s">
        <v>143</v>
      </c>
      <c r="F7207" s="20" t="s">
        <v>79</v>
      </c>
      <c r="H7207" s="23" t="s">
        <v>22</v>
      </c>
      <c r="I7207" s="28" t="s">
        <v>53</v>
      </c>
      <c r="J7207" s="23" t="s">
        <v>112</v>
      </c>
      <c r="K7207" s="156" t="s">
        <v>5797</v>
      </c>
      <c r="M7207" s="485">
        <v>0</v>
      </c>
      <c r="N7207" s="485">
        <v>30300</v>
      </c>
      <c r="O7207" s="217">
        <f t="shared" si="111"/>
        <v>602942.33999999939</v>
      </c>
    </row>
    <row r="7208" spans="1:15" ht="22.05" hidden="1" customHeight="1" x14ac:dyDescent="0.2">
      <c r="A7208" s="227">
        <v>45990</v>
      </c>
      <c r="B7208" s="20" t="s">
        <v>185</v>
      </c>
      <c r="C7208" s="28">
        <v>59749</v>
      </c>
      <c r="E7208" s="25" t="s">
        <v>143</v>
      </c>
      <c r="F7208" s="20" t="s">
        <v>79</v>
      </c>
      <c r="H7208" s="23" t="s">
        <v>22</v>
      </c>
      <c r="I7208" s="28" t="s">
        <v>53</v>
      </c>
      <c r="J7208" s="23" t="s">
        <v>112</v>
      </c>
      <c r="K7208" s="156" t="s">
        <v>1702</v>
      </c>
      <c r="M7208" s="485">
        <v>0</v>
      </c>
      <c r="N7208" s="485">
        <v>18800</v>
      </c>
      <c r="O7208" s="217">
        <f t="shared" si="111"/>
        <v>584142.33999999939</v>
      </c>
    </row>
    <row r="7209" spans="1:15" ht="22.05" hidden="1" customHeight="1" x14ac:dyDescent="0.2">
      <c r="A7209" s="227">
        <v>45990</v>
      </c>
      <c r="B7209" s="20" t="s">
        <v>185</v>
      </c>
      <c r="C7209" s="28">
        <v>59750</v>
      </c>
      <c r="E7209" s="25" t="s">
        <v>143</v>
      </c>
      <c r="F7209" s="20" t="s">
        <v>79</v>
      </c>
      <c r="H7209" s="23" t="s">
        <v>22</v>
      </c>
      <c r="I7209" s="28" t="s">
        <v>53</v>
      </c>
      <c r="J7209" s="23" t="s">
        <v>112</v>
      </c>
      <c r="K7209" s="156" t="s">
        <v>5882</v>
      </c>
      <c r="M7209" s="485">
        <v>0</v>
      </c>
      <c r="N7209" s="485">
        <v>18750</v>
      </c>
      <c r="O7209" s="217">
        <f t="shared" si="111"/>
        <v>565392.33999999939</v>
      </c>
    </row>
    <row r="7210" spans="1:15" ht="22.05" hidden="1" customHeight="1" x14ac:dyDescent="0.2">
      <c r="A7210" s="227">
        <v>45990</v>
      </c>
      <c r="B7210" s="20" t="s">
        <v>185</v>
      </c>
      <c r="C7210" s="28">
        <v>59751</v>
      </c>
      <c r="E7210" s="25" t="s">
        <v>143</v>
      </c>
      <c r="F7210" s="20" t="s">
        <v>79</v>
      </c>
      <c r="H7210" s="23" t="s">
        <v>22</v>
      </c>
      <c r="I7210" s="28" t="s">
        <v>53</v>
      </c>
      <c r="J7210" s="23" t="s">
        <v>112</v>
      </c>
      <c r="K7210" s="156" t="s">
        <v>264</v>
      </c>
      <c r="M7210" s="485">
        <v>0</v>
      </c>
      <c r="N7210" s="485">
        <v>46700</v>
      </c>
      <c r="O7210" s="217">
        <f t="shared" si="111"/>
        <v>518692.33999999939</v>
      </c>
    </row>
    <row r="7211" spans="1:15" ht="22.05" hidden="1" customHeight="1" x14ac:dyDescent="0.2">
      <c r="A7211" s="227">
        <v>45990</v>
      </c>
      <c r="B7211" s="20" t="s">
        <v>185</v>
      </c>
      <c r="C7211" s="28">
        <v>59752</v>
      </c>
      <c r="E7211" s="25" t="s">
        <v>143</v>
      </c>
      <c r="F7211" s="20" t="s">
        <v>79</v>
      </c>
      <c r="H7211" s="23" t="s">
        <v>22</v>
      </c>
      <c r="I7211" s="28" t="s">
        <v>53</v>
      </c>
      <c r="J7211" s="23" t="s">
        <v>112</v>
      </c>
      <c r="K7211" s="156" t="s">
        <v>418</v>
      </c>
      <c r="M7211" s="485">
        <v>0</v>
      </c>
      <c r="N7211" s="485">
        <v>32946</v>
      </c>
      <c r="O7211" s="217">
        <f t="shared" si="111"/>
        <v>485746.33999999939</v>
      </c>
    </row>
    <row r="7212" spans="1:15" ht="22.05" hidden="1" customHeight="1" x14ac:dyDescent="0.2">
      <c r="A7212" s="227">
        <v>45990</v>
      </c>
      <c r="B7212" s="20" t="s">
        <v>185</v>
      </c>
      <c r="C7212" s="28">
        <v>59753</v>
      </c>
      <c r="E7212" s="25" t="s">
        <v>143</v>
      </c>
      <c r="F7212" s="20" t="s">
        <v>79</v>
      </c>
      <c r="H7212" s="23" t="s">
        <v>22</v>
      </c>
      <c r="I7212" s="28" t="s">
        <v>53</v>
      </c>
      <c r="J7212" s="23" t="s">
        <v>112</v>
      </c>
      <c r="K7212" s="156" t="s">
        <v>1703</v>
      </c>
      <c r="M7212" s="485">
        <v>0</v>
      </c>
      <c r="N7212" s="485">
        <v>21448</v>
      </c>
      <c r="O7212" s="217">
        <f t="shared" si="111"/>
        <v>464298.33999999939</v>
      </c>
    </row>
    <row r="7213" spans="1:15" ht="22.05" hidden="1" customHeight="1" x14ac:dyDescent="0.2">
      <c r="A7213" s="227">
        <v>45990</v>
      </c>
      <c r="B7213" s="20" t="s">
        <v>185</v>
      </c>
      <c r="C7213" s="28">
        <v>59754</v>
      </c>
      <c r="E7213" s="25" t="s">
        <v>143</v>
      </c>
      <c r="F7213" s="20" t="s">
        <v>79</v>
      </c>
      <c r="H7213" s="23" t="s">
        <v>22</v>
      </c>
      <c r="I7213" s="28" t="s">
        <v>53</v>
      </c>
      <c r="J7213" s="23" t="s">
        <v>112</v>
      </c>
      <c r="K7213" s="156" t="s">
        <v>263</v>
      </c>
      <c r="M7213" s="485">
        <v>0</v>
      </c>
      <c r="N7213" s="485">
        <v>27472</v>
      </c>
      <c r="O7213" s="217">
        <f t="shared" si="111"/>
        <v>436826.33999999939</v>
      </c>
    </row>
    <row r="7214" spans="1:15" ht="22.05" hidden="1" customHeight="1" x14ac:dyDescent="0.2">
      <c r="A7214" s="227">
        <v>45990</v>
      </c>
      <c r="B7214" s="20" t="s">
        <v>185</v>
      </c>
      <c r="C7214" s="28">
        <v>59755</v>
      </c>
      <c r="E7214" s="25" t="s">
        <v>143</v>
      </c>
      <c r="F7214" s="20" t="s">
        <v>79</v>
      </c>
      <c r="H7214" s="23" t="s">
        <v>22</v>
      </c>
      <c r="I7214" s="28" t="s">
        <v>53</v>
      </c>
      <c r="J7214" s="23" t="s">
        <v>112</v>
      </c>
      <c r="K7214" s="156" t="s">
        <v>148</v>
      </c>
      <c r="M7214" s="485">
        <v>0</v>
      </c>
      <c r="N7214" s="485">
        <v>31530</v>
      </c>
      <c r="O7214" s="217">
        <f t="shared" si="111"/>
        <v>405296.33999999939</v>
      </c>
    </row>
    <row r="7215" spans="1:15" ht="22.05" hidden="1" customHeight="1" x14ac:dyDescent="0.2">
      <c r="A7215" s="227">
        <v>45990</v>
      </c>
      <c r="B7215" s="20" t="s">
        <v>185</v>
      </c>
      <c r="C7215" s="28">
        <v>59756</v>
      </c>
      <c r="E7215" s="334" t="s">
        <v>143</v>
      </c>
      <c r="F7215" s="329" t="s">
        <v>79</v>
      </c>
      <c r="G7215" s="330"/>
      <c r="H7215" s="331" t="s">
        <v>22</v>
      </c>
      <c r="I7215" s="331" t="s">
        <v>53</v>
      </c>
      <c r="J7215" s="331" t="s">
        <v>112</v>
      </c>
      <c r="K7215" s="332" t="s">
        <v>145</v>
      </c>
      <c r="L7215" s="333">
        <v>18800</v>
      </c>
      <c r="M7215" s="333">
        <v>0</v>
      </c>
      <c r="N7215" s="333">
        <f>L7215-N7216-N7217-N7218</f>
        <v>9200</v>
      </c>
      <c r="O7215" s="217">
        <f t="shared" si="111"/>
        <v>396096.33999999939</v>
      </c>
    </row>
    <row r="7216" spans="1:15" ht="22.05" hidden="1" customHeight="1" x14ac:dyDescent="0.2">
      <c r="A7216" s="227">
        <v>45990</v>
      </c>
      <c r="B7216" s="20" t="s">
        <v>185</v>
      </c>
      <c r="C7216" s="28">
        <v>59756</v>
      </c>
      <c r="E7216" s="334" t="s">
        <v>558</v>
      </c>
      <c r="F7216" s="329" t="s">
        <v>79</v>
      </c>
      <c r="G7216" s="330"/>
      <c r="H7216" s="331" t="s">
        <v>22</v>
      </c>
      <c r="I7216" s="331" t="s">
        <v>54</v>
      </c>
      <c r="J7216" s="331" t="s">
        <v>61</v>
      </c>
      <c r="K7216" s="332" t="s">
        <v>145</v>
      </c>
      <c r="L7216" s="333">
        <v>18800</v>
      </c>
      <c r="M7216" s="333">
        <v>0</v>
      </c>
      <c r="N7216" s="333">
        <v>1800</v>
      </c>
      <c r="O7216" s="217">
        <f t="shared" si="111"/>
        <v>394296.33999999939</v>
      </c>
    </row>
    <row r="7217" spans="1:15" ht="22.05" hidden="1" customHeight="1" x14ac:dyDescent="0.2">
      <c r="A7217" s="227">
        <v>45990</v>
      </c>
      <c r="B7217" s="20" t="s">
        <v>185</v>
      </c>
      <c r="C7217" s="28">
        <v>59756</v>
      </c>
      <c r="E7217" s="328" t="s">
        <v>556</v>
      </c>
      <c r="F7217" s="329" t="s">
        <v>79</v>
      </c>
      <c r="G7217" s="330"/>
      <c r="H7217" s="331" t="s">
        <v>22</v>
      </c>
      <c r="I7217" s="331" t="s">
        <v>54</v>
      </c>
      <c r="J7217" s="331" t="s">
        <v>32</v>
      </c>
      <c r="K7217" s="332" t="s">
        <v>145</v>
      </c>
      <c r="L7217" s="333">
        <v>18800</v>
      </c>
      <c r="M7217" s="333">
        <v>0</v>
      </c>
      <c r="N7217" s="333">
        <v>6000</v>
      </c>
      <c r="O7217" s="217">
        <f t="shared" si="111"/>
        <v>388296.33999999939</v>
      </c>
    </row>
    <row r="7218" spans="1:15" ht="22.05" hidden="1" customHeight="1" x14ac:dyDescent="0.2">
      <c r="A7218" s="227">
        <v>45990</v>
      </c>
      <c r="B7218" s="20" t="s">
        <v>185</v>
      </c>
      <c r="C7218" s="28">
        <v>59756</v>
      </c>
      <c r="E7218" s="328" t="s">
        <v>3486</v>
      </c>
      <c r="F7218" s="329" t="s">
        <v>79</v>
      </c>
      <c r="G7218" s="330"/>
      <c r="H7218" s="331" t="s">
        <v>22</v>
      </c>
      <c r="I7218" s="331" t="s">
        <v>54</v>
      </c>
      <c r="J7218" s="331" t="s">
        <v>63</v>
      </c>
      <c r="K7218" s="332" t="s">
        <v>145</v>
      </c>
      <c r="L7218" s="333">
        <v>18800</v>
      </c>
      <c r="M7218" s="333">
        <v>0</v>
      </c>
      <c r="N7218" s="333">
        <v>1800</v>
      </c>
      <c r="O7218" s="217">
        <f t="shared" si="111"/>
        <v>386496.33999999939</v>
      </c>
    </row>
    <row r="7219" spans="1:15" ht="22.05" hidden="1" customHeight="1" x14ac:dyDescent="0.2">
      <c r="A7219" s="227">
        <v>45990</v>
      </c>
      <c r="B7219" s="20" t="s">
        <v>185</v>
      </c>
      <c r="C7219" s="28">
        <v>59757</v>
      </c>
      <c r="E7219" s="328" t="s">
        <v>141</v>
      </c>
      <c r="F7219" s="329" t="s">
        <v>79</v>
      </c>
      <c r="G7219" s="330"/>
      <c r="H7219" s="331" t="s">
        <v>22</v>
      </c>
      <c r="I7219" s="331" t="s">
        <v>54</v>
      </c>
      <c r="J7219" s="331" t="s">
        <v>63</v>
      </c>
      <c r="K7219" s="332" t="s">
        <v>225</v>
      </c>
      <c r="L7219" s="333">
        <v>75000</v>
      </c>
      <c r="M7219" s="333">
        <v>0</v>
      </c>
      <c r="N7219" s="333">
        <v>10000</v>
      </c>
      <c r="O7219" s="217">
        <f t="shared" si="111"/>
        <v>376496.33999999939</v>
      </c>
    </row>
    <row r="7220" spans="1:15" ht="22.05" hidden="1" customHeight="1" x14ac:dyDescent="0.2">
      <c r="A7220" s="227">
        <v>45990</v>
      </c>
      <c r="B7220" s="20" t="s">
        <v>185</v>
      </c>
      <c r="C7220" s="28">
        <v>59757</v>
      </c>
      <c r="E7220" s="328" t="s">
        <v>559</v>
      </c>
      <c r="F7220" s="329" t="s">
        <v>79</v>
      </c>
      <c r="G7220" s="330"/>
      <c r="H7220" s="331" t="s">
        <v>22</v>
      </c>
      <c r="I7220" s="331" t="s">
        <v>54</v>
      </c>
      <c r="J7220" s="331" t="s">
        <v>41</v>
      </c>
      <c r="K7220" s="332" t="s">
        <v>225</v>
      </c>
      <c r="L7220" s="333">
        <v>75000</v>
      </c>
      <c r="M7220" s="333">
        <v>0</v>
      </c>
      <c r="N7220" s="333">
        <v>20000</v>
      </c>
      <c r="O7220" s="217">
        <f t="shared" si="111"/>
        <v>356496.33999999939</v>
      </c>
    </row>
    <row r="7221" spans="1:15" ht="22.05" hidden="1" customHeight="1" x14ac:dyDescent="0.2">
      <c r="A7221" s="227">
        <v>45990</v>
      </c>
      <c r="B7221" s="20" t="s">
        <v>185</v>
      </c>
      <c r="C7221" s="28">
        <v>59757</v>
      </c>
      <c r="E7221" s="328" t="s">
        <v>463</v>
      </c>
      <c r="F7221" s="329" t="s">
        <v>79</v>
      </c>
      <c r="G7221" s="330"/>
      <c r="H7221" s="331" t="s">
        <v>22</v>
      </c>
      <c r="I7221" s="331" t="s">
        <v>54</v>
      </c>
      <c r="J7221" s="331" t="s">
        <v>62</v>
      </c>
      <c r="K7221" s="332" t="s">
        <v>225</v>
      </c>
      <c r="L7221" s="333">
        <v>75000</v>
      </c>
      <c r="M7221" s="333">
        <v>0</v>
      </c>
      <c r="N7221" s="333">
        <v>30000</v>
      </c>
      <c r="O7221" s="217">
        <f t="shared" si="111"/>
        <v>326496.33999999939</v>
      </c>
    </row>
    <row r="7222" spans="1:15" ht="22.05" hidden="1" customHeight="1" x14ac:dyDescent="0.2">
      <c r="A7222" s="227">
        <v>45990</v>
      </c>
      <c r="B7222" s="20" t="s">
        <v>185</v>
      </c>
      <c r="C7222" s="28">
        <v>59757</v>
      </c>
      <c r="E7222" s="328" t="s">
        <v>560</v>
      </c>
      <c r="F7222" s="329" t="s">
        <v>79</v>
      </c>
      <c r="G7222" s="330"/>
      <c r="H7222" s="331" t="s">
        <v>22</v>
      </c>
      <c r="I7222" s="331" t="s">
        <v>54</v>
      </c>
      <c r="J7222" s="331" t="s">
        <v>44</v>
      </c>
      <c r="K7222" s="332" t="s">
        <v>225</v>
      </c>
      <c r="L7222" s="333">
        <v>75000</v>
      </c>
      <c r="M7222" s="333">
        <v>0</v>
      </c>
      <c r="N7222" s="333">
        <v>10000</v>
      </c>
      <c r="O7222" s="217">
        <f t="shared" si="111"/>
        <v>316496.33999999939</v>
      </c>
    </row>
    <row r="7223" spans="1:15" ht="22.05" hidden="1" customHeight="1" x14ac:dyDescent="0.2">
      <c r="A7223" s="227">
        <v>45990</v>
      </c>
      <c r="B7223" s="20" t="s">
        <v>185</v>
      </c>
      <c r="C7223" s="28">
        <v>59757</v>
      </c>
      <c r="E7223" s="328" t="s">
        <v>561</v>
      </c>
      <c r="F7223" s="329" t="s">
        <v>79</v>
      </c>
      <c r="G7223" s="330"/>
      <c r="H7223" s="331" t="s">
        <v>22</v>
      </c>
      <c r="I7223" s="331" t="s">
        <v>54</v>
      </c>
      <c r="J7223" s="331" t="s">
        <v>63</v>
      </c>
      <c r="K7223" s="332" t="s">
        <v>225</v>
      </c>
      <c r="L7223" s="333">
        <v>75000</v>
      </c>
      <c r="M7223" s="333">
        <v>0</v>
      </c>
      <c r="N7223" s="333">
        <v>5000</v>
      </c>
      <c r="O7223" s="217">
        <f t="shared" si="111"/>
        <v>311496.33999999939</v>
      </c>
    </row>
    <row r="7224" spans="1:15" ht="22.05" hidden="1" customHeight="1" x14ac:dyDescent="0.2">
      <c r="A7224" s="227">
        <v>45990</v>
      </c>
      <c r="B7224" s="20" t="s">
        <v>185</v>
      </c>
      <c r="C7224" s="28">
        <v>59758</v>
      </c>
      <c r="E7224" s="25" t="s">
        <v>143</v>
      </c>
      <c r="F7224" s="20" t="s">
        <v>79</v>
      </c>
      <c r="H7224" s="23" t="s">
        <v>22</v>
      </c>
      <c r="I7224" s="28" t="s">
        <v>53</v>
      </c>
      <c r="J7224" s="23" t="s">
        <v>112</v>
      </c>
      <c r="K7224" s="156" t="s">
        <v>56</v>
      </c>
      <c r="M7224" s="485">
        <v>0</v>
      </c>
      <c r="N7224" s="485">
        <v>27550</v>
      </c>
      <c r="O7224" s="217">
        <f t="shared" si="111"/>
        <v>283946.33999999939</v>
      </c>
    </row>
    <row r="7225" spans="1:15" ht="22.05" hidden="1" customHeight="1" x14ac:dyDescent="0.2">
      <c r="A7225" s="227">
        <v>45990</v>
      </c>
      <c r="B7225" s="20" t="s">
        <v>185</v>
      </c>
      <c r="C7225" s="28">
        <v>59759</v>
      </c>
      <c r="E7225" s="25" t="s">
        <v>143</v>
      </c>
      <c r="F7225" s="20" t="s">
        <v>79</v>
      </c>
      <c r="H7225" s="23" t="s">
        <v>22</v>
      </c>
      <c r="I7225" s="28" t="s">
        <v>53</v>
      </c>
      <c r="J7225" s="23" t="s">
        <v>112</v>
      </c>
      <c r="K7225" s="156" t="s">
        <v>7956</v>
      </c>
      <c r="M7225" s="485">
        <v>0</v>
      </c>
      <c r="N7225" s="485">
        <v>16400</v>
      </c>
      <c r="O7225" s="217">
        <f t="shared" si="111"/>
        <v>267546.33999999939</v>
      </c>
    </row>
    <row r="7226" spans="1:15" ht="22.05" hidden="1" customHeight="1" x14ac:dyDescent="0.2">
      <c r="A7226" s="227">
        <v>45990</v>
      </c>
      <c r="B7226" s="20" t="s">
        <v>185</v>
      </c>
      <c r="C7226" s="28">
        <v>59760</v>
      </c>
      <c r="E7226" s="25" t="s">
        <v>143</v>
      </c>
      <c r="F7226" s="20" t="s">
        <v>79</v>
      </c>
      <c r="H7226" s="23" t="s">
        <v>22</v>
      </c>
      <c r="I7226" s="28" t="s">
        <v>53</v>
      </c>
      <c r="J7226" s="23" t="s">
        <v>112</v>
      </c>
      <c r="K7226" s="156" t="s">
        <v>146</v>
      </c>
      <c r="M7226" s="485">
        <v>0</v>
      </c>
      <c r="N7226" s="485">
        <v>100800</v>
      </c>
      <c r="O7226" s="217">
        <f t="shared" si="111"/>
        <v>166746.33999999939</v>
      </c>
    </row>
    <row r="7227" spans="1:15" ht="22.05" hidden="1" customHeight="1" x14ac:dyDescent="0.2">
      <c r="A7227" s="227">
        <v>45990</v>
      </c>
      <c r="B7227" s="20" t="s">
        <v>185</v>
      </c>
      <c r="C7227" s="28">
        <v>59761</v>
      </c>
      <c r="E7227" s="25" t="s">
        <v>401</v>
      </c>
      <c r="F7227" s="20" t="s">
        <v>79</v>
      </c>
      <c r="H7227" s="23" t="s">
        <v>21</v>
      </c>
      <c r="I7227" s="28" t="s">
        <v>81</v>
      </c>
      <c r="J7227" s="23" t="s">
        <v>200</v>
      </c>
      <c r="M7227" s="585">
        <v>20000</v>
      </c>
      <c r="N7227" s="485">
        <v>0</v>
      </c>
      <c r="O7227" s="217">
        <f t="shared" si="111"/>
        <v>186746.33999999939</v>
      </c>
    </row>
    <row r="7228" spans="1:15" ht="22.05" hidden="1" customHeight="1" x14ac:dyDescent="0.2">
      <c r="A7228" s="227">
        <v>45990</v>
      </c>
      <c r="B7228" s="20" t="s">
        <v>185</v>
      </c>
      <c r="C7228" s="28">
        <v>59762</v>
      </c>
      <c r="E7228" s="25" t="s">
        <v>7954</v>
      </c>
      <c r="F7228" s="20" t="s">
        <v>79</v>
      </c>
      <c r="H7228" s="23" t="s">
        <v>22</v>
      </c>
      <c r="I7228" s="28" t="s">
        <v>103</v>
      </c>
      <c r="J7228" s="23" t="s">
        <v>92</v>
      </c>
      <c r="K7228" s="156" t="s">
        <v>7957</v>
      </c>
      <c r="M7228" s="485">
        <v>0</v>
      </c>
      <c r="N7228" s="485">
        <v>1050</v>
      </c>
      <c r="O7228" s="217">
        <f t="shared" si="111"/>
        <v>185696.33999999939</v>
      </c>
    </row>
    <row r="7229" spans="1:15" ht="22.05" hidden="1" customHeight="1" x14ac:dyDescent="0.2">
      <c r="A7229" s="227">
        <v>45990</v>
      </c>
      <c r="B7229" s="20" t="s">
        <v>185</v>
      </c>
      <c r="C7229" s="28">
        <v>59763</v>
      </c>
      <c r="E7229" s="25" t="s">
        <v>7955</v>
      </c>
      <c r="F7229" s="20" t="s">
        <v>79</v>
      </c>
      <c r="H7229" s="23" t="s">
        <v>22</v>
      </c>
      <c r="I7229" s="28" t="s">
        <v>103</v>
      </c>
      <c r="J7229" s="23" t="s">
        <v>92</v>
      </c>
      <c r="K7229" s="156" t="s">
        <v>7958</v>
      </c>
      <c r="M7229" s="485">
        <v>0</v>
      </c>
      <c r="N7229" s="485">
        <v>850</v>
      </c>
      <c r="O7229" s="217">
        <f t="shared" si="111"/>
        <v>184846.33999999939</v>
      </c>
    </row>
    <row r="7230" spans="1:15" ht="22.05" hidden="1" customHeight="1" x14ac:dyDescent="0.2">
      <c r="A7230" s="227">
        <v>45991</v>
      </c>
      <c r="B7230" s="20" t="s">
        <v>185</v>
      </c>
      <c r="C7230" s="28">
        <v>59765</v>
      </c>
      <c r="E7230" s="25" t="s">
        <v>7959</v>
      </c>
      <c r="F7230" s="20" t="s">
        <v>79</v>
      </c>
      <c r="H7230" s="23" t="s">
        <v>22</v>
      </c>
      <c r="I7230" s="28" t="s">
        <v>103</v>
      </c>
      <c r="J7230" s="23" t="s">
        <v>102</v>
      </c>
      <c r="K7230" s="156" t="s">
        <v>6565</v>
      </c>
      <c r="M7230" s="485">
        <v>0</v>
      </c>
      <c r="N7230" s="485">
        <v>10000</v>
      </c>
      <c r="O7230" s="217">
        <f t="shared" si="111"/>
        <v>174846.33999999939</v>
      </c>
    </row>
    <row r="7231" spans="1:15" ht="22.05" hidden="1" customHeight="1" x14ac:dyDescent="0.2">
      <c r="A7231" s="227">
        <v>45991</v>
      </c>
      <c r="B7231" s="20" t="s">
        <v>185</v>
      </c>
      <c r="C7231" s="28">
        <v>59766</v>
      </c>
      <c r="E7231" s="25" t="s">
        <v>7960</v>
      </c>
      <c r="F7231" s="20" t="s">
        <v>79</v>
      </c>
      <c r="H7231" s="23" t="s">
        <v>22</v>
      </c>
      <c r="I7231" s="28" t="s">
        <v>55</v>
      </c>
      <c r="J7231" s="23" t="s">
        <v>73</v>
      </c>
      <c r="K7231" s="156" t="s">
        <v>7963</v>
      </c>
      <c r="M7231" s="485">
        <v>0</v>
      </c>
      <c r="N7231" s="485">
        <v>10488</v>
      </c>
      <c r="O7231" s="217">
        <f t="shared" si="111"/>
        <v>164358.33999999939</v>
      </c>
    </row>
    <row r="7232" spans="1:15" ht="22.05" hidden="1" customHeight="1" x14ac:dyDescent="0.2">
      <c r="A7232" s="227">
        <v>45991</v>
      </c>
      <c r="B7232" s="20" t="s">
        <v>185</v>
      </c>
      <c r="C7232" s="28">
        <v>59767</v>
      </c>
      <c r="E7232" s="25" t="s">
        <v>7961</v>
      </c>
      <c r="F7232" s="20" t="s">
        <v>79</v>
      </c>
      <c r="H7232" s="23" t="s">
        <v>22</v>
      </c>
      <c r="I7232" s="28" t="s">
        <v>55</v>
      </c>
      <c r="J7232" s="23" t="s">
        <v>261</v>
      </c>
      <c r="K7232" s="156" t="s">
        <v>953</v>
      </c>
      <c r="M7232" s="485">
        <v>0</v>
      </c>
      <c r="N7232" s="485">
        <v>5000</v>
      </c>
      <c r="O7232" s="217">
        <f t="shared" si="111"/>
        <v>159358.33999999939</v>
      </c>
    </row>
    <row r="7233" spans="1:16" ht="22.05" hidden="1" customHeight="1" x14ac:dyDescent="0.2">
      <c r="A7233" s="227">
        <v>45991</v>
      </c>
      <c r="B7233" s="20" t="s">
        <v>185</v>
      </c>
      <c r="C7233" s="28">
        <v>59768</v>
      </c>
      <c r="E7233" s="25" t="s">
        <v>7962</v>
      </c>
      <c r="F7233" s="20" t="s">
        <v>79</v>
      </c>
      <c r="H7233" s="23" t="s">
        <v>22</v>
      </c>
      <c r="I7233" s="28" t="s">
        <v>55</v>
      </c>
      <c r="J7233" s="23" t="s">
        <v>73</v>
      </c>
      <c r="K7233" s="156" t="s">
        <v>140</v>
      </c>
      <c r="M7233" s="485">
        <v>0</v>
      </c>
      <c r="N7233" s="485">
        <v>1500</v>
      </c>
      <c r="O7233" s="217">
        <f t="shared" si="111"/>
        <v>157858.33999999939</v>
      </c>
    </row>
    <row r="7234" spans="1:16" ht="22.05" hidden="1" customHeight="1" thickBot="1" x14ac:dyDescent="0.25">
      <c r="A7234" s="475">
        <v>45991</v>
      </c>
      <c r="B7234" s="47" t="s">
        <v>185</v>
      </c>
      <c r="C7234" s="69">
        <v>59769</v>
      </c>
      <c r="D7234" s="488"/>
      <c r="E7234" s="89" t="s">
        <v>151</v>
      </c>
      <c r="F7234" s="47" t="s">
        <v>79</v>
      </c>
      <c r="G7234" s="69"/>
      <c r="H7234" s="368" t="s">
        <v>22</v>
      </c>
      <c r="I7234" s="69" t="s">
        <v>53</v>
      </c>
      <c r="J7234" s="368" t="s">
        <v>112</v>
      </c>
      <c r="K7234" s="427" t="s">
        <v>135</v>
      </c>
      <c r="L7234" s="89"/>
      <c r="M7234" s="579">
        <v>0</v>
      </c>
      <c r="N7234" s="579">
        <v>500</v>
      </c>
      <c r="O7234" s="578">
        <f t="shared" si="111"/>
        <v>157358.33999999939</v>
      </c>
      <c r="P7234" s="89"/>
    </row>
    <row r="7235" spans="1:16" ht="22.05" hidden="1" customHeight="1" x14ac:dyDescent="0.2">
      <c r="A7235" s="227">
        <v>45992</v>
      </c>
      <c r="B7235" s="20" t="s">
        <v>185</v>
      </c>
      <c r="C7235" s="28">
        <v>59771</v>
      </c>
      <c r="E7235" s="25" t="s">
        <v>5233</v>
      </c>
      <c r="F7235" s="20" t="s">
        <v>79</v>
      </c>
      <c r="H7235" s="23" t="s">
        <v>21</v>
      </c>
      <c r="I7235" s="28" t="s">
        <v>28</v>
      </c>
      <c r="J7235" s="23" t="s">
        <v>30</v>
      </c>
      <c r="K7235" s="8"/>
      <c r="M7235" s="485">
        <v>2000000</v>
      </c>
      <c r="N7235" s="485">
        <v>0</v>
      </c>
      <c r="O7235" s="217">
        <f t="shared" si="111"/>
        <v>2157358.3399999994</v>
      </c>
    </row>
    <row r="7236" spans="1:16" ht="22.05" hidden="1" customHeight="1" x14ac:dyDescent="0.2">
      <c r="A7236" s="227">
        <v>45992</v>
      </c>
      <c r="B7236" s="20" t="s">
        <v>185</v>
      </c>
      <c r="C7236" s="28">
        <v>59772</v>
      </c>
      <c r="E7236" s="25" t="s">
        <v>7964</v>
      </c>
      <c r="F7236" s="20" t="s">
        <v>79</v>
      </c>
      <c r="H7236" s="23" t="s">
        <v>22</v>
      </c>
      <c r="I7236" s="28" t="s">
        <v>103</v>
      </c>
      <c r="J7236" s="23" t="s">
        <v>93</v>
      </c>
      <c r="K7236" s="112" t="s">
        <v>355</v>
      </c>
      <c r="M7236" s="485">
        <v>0</v>
      </c>
      <c r="N7236" s="485">
        <v>590</v>
      </c>
      <c r="O7236" s="217">
        <f t="shared" si="111"/>
        <v>2156768.3399999994</v>
      </c>
    </row>
    <row r="7237" spans="1:16" ht="22.05" hidden="1" customHeight="1" x14ac:dyDescent="0.2">
      <c r="A7237" s="227">
        <v>45992</v>
      </c>
      <c r="B7237" s="20" t="s">
        <v>185</v>
      </c>
      <c r="C7237" s="28">
        <v>59773</v>
      </c>
      <c r="E7237" s="25" t="s">
        <v>7965</v>
      </c>
      <c r="F7237" s="20" t="s">
        <v>79</v>
      </c>
      <c r="H7237" s="23" t="s">
        <v>22</v>
      </c>
      <c r="I7237" s="28" t="s">
        <v>103</v>
      </c>
      <c r="J7237" s="23" t="s">
        <v>219</v>
      </c>
      <c r="K7237" s="112" t="s">
        <v>266</v>
      </c>
      <c r="M7237" s="485">
        <v>0</v>
      </c>
      <c r="N7237" s="485">
        <v>730</v>
      </c>
      <c r="O7237" s="217">
        <f t="shared" si="111"/>
        <v>2156038.3399999994</v>
      </c>
    </row>
    <row r="7238" spans="1:16" ht="22.05" hidden="1" customHeight="1" x14ac:dyDescent="0.2">
      <c r="A7238" s="227">
        <v>45992</v>
      </c>
      <c r="B7238" s="20" t="s">
        <v>185</v>
      </c>
      <c r="C7238" s="28">
        <v>59774</v>
      </c>
      <c r="E7238" s="25" t="s">
        <v>1506</v>
      </c>
      <c r="F7238" s="20" t="s">
        <v>79</v>
      </c>
      <c r="H7238" s="23" t="s">
        <v>22</v>
      </c>
      <c r="I7238" s="28" t="s">
        <v>53</v>
      </c>
      <c r="J7238" s="23" t="s">
        <v>113</v>
      </c>
      <c r="K7238" s="112" t="s">
        <v>3039</v>
      </c>
      <c r="M7238" s="485">
        <v>0</v>
      </c>
      <c r="N7238" s="485">
        <v>3000</v>
      </c>
      <c r="O7238" s="217">
        <f t="shared" si="111"/>
        <v>2153038.3399999994</v>
      </c>
    </row>
    <row r="7239" spans="1:16" ht="22.05" hidden="1" customHeight="1" x14ac:dyDescent="0.2">
      <c r="A7239" s="227">
        <v>45992</v>
      </c>
      <c r="B7239" s="20" t="s">
        <v>185</v>
      </c>
      <c r="C7239" s="28">
        <v>59775</v>
      </c>
      <c r="E7239" s="25" t="s">
        <v>7966</v>
      </c>
      <c r="F7239" s="20" t="s">
        <v>79</v>
      </c>
      <c r="H7239" s="23" t="s">
        <v>22</v>
      </c>
      <c r="I7239" s="28" t="s">
        <v>81</v>
      </c>
      <c r="J7239" s="23" t="s">
        <v>168</v>
      </c>
      <c r="K7239" s="112" t="s">
        <v>1162</v>
      </c>
      <c r="M7239" s="485">
        <v>0</v>
      </c>
      <c r="N7239" s="485">
        <v>1703000</v>
      </c>
      <c r="O7239" s="217">
        <f t="shared" si="111"/>
        <v>450038.33999999939</v>
      </c>
    </row>
    <row r="7240" spans="1:16" ht="22.05" hidden="1" customHeight="1" x14ac:dyDescent="0.2">
      <c r="A7240" s="227">
        <v>45992</v>
      </c>
      <c r="B7240" s="20" t="s">
        <v>185</v>
      </c>
      <c r="C7240" s="28">
        <v>59775</v>
      </c>
      <c r="E7240" s="25" t="s">
        <v>7966</v>
      </c>
      <c r="F7240" s="20" t="s">
        <v>79</v>
      </c>
      <c r="H7240" s="23" t="s">
        <v>22</v>
      </c>
      <c r="I7240" s="28" t="s">
        <v>81</v>
      </c>
      <c r="J7240" s="23" t="s">
        <v>167</v>
      </c>
      <c r="K7240" s="112" t="s">
        <v>1162</v>
      </c>
      <c r="M7240" s="485">
        <v>0</v>
      </c>
      <c r="N7240" s="485">
        <v>297000</v>
      </c>
      <c r="O7240" s="217">
        <f t="shared" si="111"/>
        <v>153038.33999999939</v>
      </c>
    </row>
    <row r="7241" spans="1:16" ht="21.6" hidden="1" customHeight="1" x14ac:dyDescent="0.2">
      <c r="A7241" s="227">
        <v>45992</v>
      </c>
      <c r="B7241" s="20" t="s">
        <v>185</v>
      </c>
      <c r="C7241" s="28">
        <v>59776</v>
      </c>
      <c r="E7241" s="25" t="s">
        <v>7967</v>
      </c>
      <c r="F7241" s="20" t="s">
        <v>79</v>
      </c>
      <c r="H7241" s="23" t="s">
        <v>22</v>
      </c>
      <c r="I7241" s="28" t="s">
        <v>55</v>
      </c>
      <c r="J7241" s="23" t="s">
        <v>73</v>
      </c>
      <c r="K7241" s="112" t="s">
        <v>140</v>
      </c>
      <c r="M7241" s="485">
        <v>0</v>
      </c>
      <c r="N7241" s="485">
        <v>1500</v>
      </c>
      <c r="O7241" s="217">
        <f t="shared" si="111"/>
        <v>151538.33999999939</v>
      </c>
    </row>
    <row r="7242" spans="1:16" ht="22.05" hidden="1" customHeight="1" x14ac:dyDescent="0.2">
      <c r="A7242" s="227">
        <v>45992</v>
      </c>
      <c r="B7242" s="20" t="s">
        <v>185</v>
      </c>
      <c r="C7242" s="28">
        <v>59777</v>
      </c>
      <c r="E7242" s="25" t="s">
        <v>7968</v>
      </c>
      <c r="F7242" s="20" t="s">
        <v>79</v>
      </c>
      <c r="H7242" s="23" t="s">
        <v>22</v>
      </c>
      <c r="I7242" s="28" t="s">
        <v>55</v>
      </c>
      <c r="J7242" s="23" t="s">
        <v>73</v>
      </c>
      <c r="K7242" s="112" t="s">
        <v>8330</v>
      </c>
      <c r="M7242" s="485">
        <v>0</v>
      </c>
      <c r="N7242" s="485">
        <v>10378</v>
      </c>
      <c r="O7242" s="217">
        <f t="shared" si="111"/>
        <v>141160.33999999939</v>
      </c>
    </row>
    <row r="7243" spans="1:16" ht="22.05" hidden="1" customHeight="1" x14ac:dyDescent="0.2">
      <c r="A7243" s="227">
        <v>45992</v>
      </c>
      <c r="B7243" s="20" t="s">
        <v>185</v>
      </c>
      <c r="C7243" s="28">
        <v>59778</v>
      </c>
      <c r="E7243" s="25" t="s">
        <v>7969</v>
      </c>
      <c r="F7243" s="20" t="s">
        <v>79</v>
      </c>
      <c r="H7243" s="23" t="s">
        <v>22</v>
      </c>
      <c r="I7243" s="28" t="s">
        <v>55</v>
      </c>
      <c r="J7243" s="23" t="s">
        <v>261</v>
      </c>
      <c r="K7243" s="112" t="s">
        <v>3056</v>
      </c>
      <c r="M7243" s="485">
        <v>0</v>
      </c>
      <c r="N7243" s="485">
        <v>5000</v>
      </c>
      <c r="O7243" s="217">
        <f t="shared" si="111"/>
        <v>136160.33999999939</v>
      </c>
    </row>
    <row r="7244" spans="1:16" ht="22.05" hidden="1" customHeight="1" x14ac:dyDescent="0.2">
      <c r="A7244" s="227">
        <v>45992</v>
      </c>
      <c r="B7244" s="20" t="s">
        <v>185</v>
      </c>
      <c r="C7244" s="28">
        <v>59779</v>
      </c>
      <c r="E7244" s="25" t="s">
        <v>7970</v>
      </c>
      <c r="F7244" s="20" t="s">
        <v>79</v>
      </c>
      <c r="H7244" s="23" t="s">
        <v>22</v>
      </c>
      <c r="I7244" s="28" t="s">
        <v>55</v>
      </c>
      <c r="J7244" s="23" t="s">
        <v>73</v>
      </c>
      <c r="K7244" s="112" t="s">
        <v>206</v>
      </c>
      <c r="M7244" s="485">
        <v>0</v>
      </c>
      <c r="N7244" s="485">
        <v>220</v>
      </c>
      <c r="O7244" s="217">
        <f t="shared" si="111"/>
        <v>135940.33999999939</v>
      </c>
    </row>
    <row r="7245" spans="1:16" ht="22.05" hidden="1" customHeight="1" x14ac:dyDescent="0.2">
      <c r="A7245" s="227">
        <v>45992</v>
      </c>
      <c r="B7245" s="20" t="s">
        <v>185</v>
      </c>
      <c r="C7245" s="28">
        <v>59780</v>
      </c>
      <c r="E7245" s="25" t="s">
        <v>649</v>
      </c>
      <c r="F7245" s="20" t="s">
        <v>79</v>
      </c>
      <c r="H7245" s="23" t="s">
        <v>22</v>
      </c>
      <c r="I7245" s="28" t="s">
        <v>53</v>
      </c>
      <c r="J7245" s="23" t="s">
        <v>113</v>
      </c>
      <c r="K7245" s="112" t="s">
        <v>1515</v>
      </c>
      <c r="M7245" s="485">
        <v>0</v>
      </c>
      <c r="N7245" s="485">
        <v>6300</v>
      </c>
      <c r="O7245" s="217">
        <f t="shared" si="111"/>
        <v>129640.33999999939</v>
      </c>
    </row>
    <row r="7246" spans="1:16" ht="22.05" hidden="1" customHeight="1" x14ac:dyDescent="0.2">
      <c r="A7246" s="227">
        <v>45992</v>
      </c>
      <c r="B7246" s="20" t="s">
        <v>185</v>
      </c>
      <c r="C7246" s="28">
        <v>59781</v>
      </c>
      <c r="E7246" s="25" t="s">
        <v>1508</v>
      </c>
      <c r="F7246" s="20" t="s">
        <v>79</v>
      </c>
      <c r="H7246" s="23" t="s">
        <v>22</v>
      </c>
      <c r="I7246" s="28" t="s">
        <v>53</v>
      </c>
      <c r="J7246" s="23" t="s">
        <v>113</v>
      </c>
      <c r="K7246" s="112" t="s">
        <v>6455</v>
      </c>
      <c r="M7246" s="485">
        <v>0</v>
      </c>
      <c r="N7246" s="485">
        <v>5200</v>
      </c>
      <c r="O7246" s="217">
        <f t="shared" si="111"/>
        <v>124440.33999999939</v>
      </c>
    </row>
    <row r="7247" spans="1:16" ht="22.05" hidden="1" customHeight="1" x14ac:dyDescent="0.2">
      <c r="A7247" s="227">
        <v>45992</v>
      </c>
      <c r="B7247" s="20" t="s">
        <v>185</v>
      </c>
      <c r="C7247" s="28">
        <v>59782</v>
      </c>
      <c r="E7247" s="25" t="s">
        <v>648</v>
      </c>
      <c r="F7247" s="20" t="s">
        <v>79</v>
      </c>
      <c r="H7247" s="23" t="s">
        <v>22</v>
      </c>
      <c r="I7247" s="28" t="s">
        <v>53</v>
      </c>
      <c r="J7247" s="23" t="s">
        <v>113</v>
      </c>
      <c r="K7247" s="112" t="s">
        <v>164</v>
      </c>
      <c r="M7247" s="485">
        <v>0</v>
      </c>
      <c r="N7247" s="485">
        <v>5100</v>
      </c>
      <c r="O7247" s="217">
        <f t="shared" si="111"/>
        <v>119340.33999999939</v>
      </c>
    </row>
    <row r="7248" spans="1:16" ht="22.05" hidden="1" customHeight="1" x14ac:dyDescent="0.2">
      <c r="A7248" s="227">
        <v>45992</v>
      </c>
      <c r="B7248" s="20" t="s">
        <v>185</v>
      </c>
      <c r="C7248" s="28">
        <v>59783</v>
      </c>
      <c r="E7248" s="25" t="s">
        <v>647</v>
      </c>
      <c r="F7248" s="20" t="s">
        <v>79</v>
      </c>
      <c r="H7248" s="23" t="s">
        <v>22</v>
      </c>
      <c r="I7248" s="28" t="s">
        <v>53</v>
      </c>
      <c r="J7248" s="23" t="s">
        <v>113</v>
      </c>
      <c r="K7248" s="112" t="s">
        <v>7393</v>
      </c>
      <c r="M7248" s="485">
        <v>0</v>
      </c>
      <c r="N7248" s="485">
        <v>4000</v>
      </c>
      <c r="O7248" s="217">
        <f t="shared" si="111"/>
        <v>115340.33999999939</v>
      </c>
    </row>
    <row r="7249" spans="1:15" ht="22.05" hidden="1" customHeight="1" x14ac:dyDescent="0.2">
      <c r="A7249" s="227">
        <v>45992</v>
      </c>
      <c r="B7249" s="20" t="s">
        <v>185</v>
      </c>
      <c r="C7249" s="28">
        <v>59784</v>
      </c>
      <c r="E7249" s="25" t="s">
        <v>646</v>
      </c>
      <c r="F7249" s="20" t="s">
        <v>79</v>
      </c>
      <c r="H7249" s="23" t="s">
        <v>22</v>
      </c>
      <c r="I7249" s="28" t="s">
        <v>53</v>
      </c>
      <c r="J7249" s="23" t="s">
        <v>113</v>
      </c>
      <c r="K7249" s="112" t="s">
        <v>3729</v>
      </c>
      <c r="M7249" s="485">
        <v>0</v>
      </c>
      <c r="N7249" s="485">
        <v>6400</v>
      </c>
      <c r="O7249" s="217">
        <f t="shared" si="111"/>
        <v>108940.33999999939</v>
      </c>
    </row>
    <row r="7250" spans="1:15" ht="22.05" hidden="1" customHeight="1" x14ac:dyDescent="0.2">
      <c r="A7250" s="227">
        <v>45992</v>
      </c>
      <c r="B7250" s="20" t="s">
        <v>185</v>
      </c>
      <c r="C7250" s="28">
        <v>59785</v>
      </c>
      <c r="E7250" s="25" t="s">
        <v>645</v>
      </c>
      <c r="F7250" s="20" t="s">
        <v>79</v>
      </c>
      <c r="H7250" s="23" t="s">
        <v>22</v>
      </c>
      <c r="I7250" s="28" t="s">
        <v>103</v>
      </c>
      <c r="J7250" s="23" t="s">
        <v>102</v>
      </c>
      <c r="K7250" s="112" t="s">
        <v>3729</v>
      </c>
      <c r="M7250" s="485">
        <v>0</v>
      </c>
      <c r="N7250" s="485">
        <v>2500</v>
      </c>
      <c r="O7250" s="217">
        <f t="shared" si="111"/>
        <v>106440.33999999939</v>
      </c>
    </row>
    <row r="7251" spans="1:15" ht="22.05" hidden="1" customHeight="1" x14ac:dyDescent="0.2">
      <c r="A7251" s="227">
        <v>45992</v>
      </c>
      <c r="B7251" s="20" t="s">
        <v>185</v>
      </c>
      <c r="C7251" s="28">
        <v>59786</v>
      </c>
      <c r="E7251" s="25" t="s">
        <v>7971</v>
      </c>
      <c r="F7251" s="20" t="s">
        <v>79</v>
      </c>
      <c r="H7251" s="23" t="s">
        <v>22</v>
      </c>
      <c r="I7251" s="28" t="s">
        <v>103</v>
      </c>
      <c r="J7251" s="23" t="s">
        <v>60</v>
      </c>
      <c r="K7251" s="112" t="s">
        <v>135</v>
      </c>
      <c r="M7251" s="485">
        <v>0</v>
      </c>
      <c r="N7251" s="485">
        <v>750</v>
      </c>
      <c r="O7251" s="217">
        <f t="shared" si="111"/>
        <v>105690.33999999939</v>
      </c>
    </row>
    <row r="7252" spans="1:15" ht="22.05" hidden="1" customHeight="1" x14ac:dyDescent="0.2">
      <c r="A7252" s="227">
        <v>45992</v>
      </c>
      <c r="B7252" s="20" t="s">
        <v>185</v>
      </c>
      <c r="C7252" s="28">
        <v>59787</v>
      </c>
      <c r="E7252" s="25" t="s">
        <v>131</v>
      </c>
      <c r="F7252" s="20" t="s">
        <v>79</v>
      </c>
      <c r="H7252" s="23" t="s">
        <v>22</v>
      </c>
      <c r="I7252" s="28" t="s">
        <v>103</v>
      </c>
      <c r="J7252" s="23" t="s">
        <v>214</v>
      </c>
      <c r="K7252" s="112" t="s">
        <v>132</v>
      </c>
      <c r="M7252" s="485">
        <v>0</v>
      </c>
      <c r="N7252" s="485">
        <v>400</v>
      </c>
      <c r="O7252" s="217">
        <f t="shared" si="111"/>
        <v>105290.33999999939</v>
      </c>
    </row>
    <row r="7253" spans="1:15" ht="22.05" hidden="1" customHeight="1" x14ac:dyDescent="0.2">
      <c r="A7253" s="227">
        <v>45992</v>
      </c>
      <c r="B7253" s="20" t="s">
        <v>185</v>
      </c>
      <c r="C7253" s="28">
        <v>59788</v>
      </c>
      <c r="E7253" s="25" t="s">
        <v>7972</v>
      </c>
      <c r="F7253" s="20" t="s">
        <v>79</v>
      </c>
      <c r="H7253" s="23" t="s">
        <v>22</v>
      </c>
      <c r="I7253" s="28" t="s">
        <v>56</v>
      </c>
      <c r="J7253" s="23" t="s">
        <v>116</v>
      </c>
      <c r="K7253" s="112" t="s">
        <v>139</v>
      </c>
      <c r="M7253" s="485">
        <v>0</v>
      </c>
      <c r="N7253" s="485">
        <v>420</v>
      </c>
      <c r="O7253" s="217">
        <f t="shared" si="111"/>
        <v>104870.33999999939</v>
      </c>
    </row>
    <row r="7254" spans="1:15" ht="22.05" hidden="1" customHeight="1" x14ac:dyDescent="0.2">
      <c r="A7254" s="227">
        <v>45992</v>
      </c>
      <c r="B7254" s="20" t="s">
        <v>185</v>
      </c>
      <c r="C7254" s="28">
        <v>59789</v>
      </c>
      <c r="E7254" s="25" t="s">
        <v>5854</v>
      </c>
      <c r="F7254" s="20" t="s">
        <v>79</v>
      </c>
      <c r="H7254" s="23" t="s">
        <v>22</v>
      </c>
      <c r="I7254" s="28" t="s">
        <v>103</v>
      </c>
      <c r="J7254" s="23" t="s">
        <v>214</v>
      </c>
      <c r="K7254" s="112" t="s">
        <v>235</v>
      </c>
      <c r="M7254" s="485">
        <v>0</v>
      </c>
      <c r="N7254" s="485">
        <v>200</v>
      </c>
      <c r="O7254" s="217">
        <f t="shared" si="111"/>
        <v>104670.33999999939</v>
      </c>
    </row>
    <row r="7255" spans="1:15" ht="22.05" hidden="1" customHeight="1" x14ac:dyDescent="0.2">
      <c r="A7255" s="227">
        <v>45992</v>
      </c>
      <c r="B7255" s="20" t="s">
        <v>185</v>
      </c>
      <c r="C7255" s="28">
        <v>59790</v>
      </c>
      <c r="E7255" s="25" t="s">
        <v>7973</v>
      </c>
      <c r="F7255" s="20" t="s">
        <v>79</v>
      </c>
      <c r="H7255" s="23" t="s">
        <v>22</v>
      </c>
      <c r="I7255" s="28" t="s">
        <v>103</v>
      </c>
      <c r="J7255" s="23" t="s">
        <v>97</v>
      </c>
      <c r="K7255" s="112" t="s">
        <v>6634</v>
      </c>
      <c r="M7255" s="485">
        <v>0</v>
      </c>
      <c r="N7255" s="485">
        <v>1381</v>
      </c>
      <c r="O7255" s="217">
        <f t="shared" si="111"/>
        <v>103289.33999999939</v>
      </c>
    </row>
    <row r="7256" spans="1:15" ht="22.05" hidden="1" customHeight="1" x14ac:dyDescent="0.2">
      <c r="A7256" s="227">
        <v>45992</v>
      </c>
      <c r="B7256" s="20" t="s">
        <v>185</v>
      </c>
      <c r="C7256" s="28">
        <v>59791</v>
      </c>
      <c r="E7256" s="25" t="s">
        <v>7974</v>
      </c>
      <c r="F7256" s="20" t="s">
        <v>79</v>
      </c>
      <c r="H7256" s="23" t="s">
        <v>22</v>
      </c>
      <c r="I7256" s="28" t="s">
        <v>54</v>
      </c>
      <c r="J7256" s="23" t="s">
        <v>61</v>
      </c>
      <c r="K7256" s="112" t="s">
        <v>445</v>
      </c>
      <c r="M7256" s="485">
        <v>0</v>
      </c>
      <c r="N7256" s="485">
        <v>4559</v>
      </c>
      <c r="O7256" s="217">
        <f t="shared" si="111"/>
        <v>98730.339999999385</v>
      </c>
    </row>
    <row r="7257" spans="1:15" ht="22.05" hidden="1" customHeight="1" x14ac:dyDescent="0.2">
      <c r="A7257" s="227">
        <v>45992</v>
      </c>
      <c r="B7257" s="20" t="s">
        <v>185</v>
      </c>
      <c r="C7257" s="28">
        <v>59792</v>
      </c>
      <c r="E7257" s="25" t="s">
        <v>5425</v>
      </c>
      <c r="F7257" s="20" t="s">
        <v>79</v>
      </c>
      <c r="H7257" s="23" t="s">
        <v>22</v>
      </c>
      <c r="I7257" s="28" t="s">
        <v>103</v>
      </c>
      <c r="J7257" s="23" t="s">
        <v>97</v>
      </c>
      <c r="K7257" s="112" t="s">
        <v>134</v>
      </c>
      <c r="M7257" s="485">
        <v>0</v>
      </c>
      <c r="N7257" s="485">
        <v>2700</v>
      </c>
      <c r="O7257" s="217">
        <f t="shared" si="111"/>
        <v>96030.339999999385</v>
      </c>
    </row>
    <row r="7258" spans="1:15" ht="22.05" hidden="1" customHeight="1" x14ac:dyDescent="0.2">
      <c r="A7258" s="227">
        <v>45992</v>
      </c>
      <c r="B7258" s="20" t="s">
        <v>185</v>
      </c>
      <c r="C7258" s="28">
        <v>59793</v>
      </c>
      <c r="E7258" s="25" t="s">
        <v>7975</v>
      </c>
      <c r="F7258" s="20" t="s">
        <v>79</v>
      </c>
      <c r="H7258" s="23" t="s">
        <v>22</v>
      </c>
      <c r="I7258" s="28" t="s">
        <v>103</v>
      </c>
      <c r="J7258" s="23" t="s">
        <v>92</v>
      </c>
      <c r="K7258" s="112" t="s">
        <v>7083</v>
      </c>
      <c r="M7258" s="485">
        <v>0</v>
      </c>
      <c r="N7258" s="485">
        <v>1050</v>
      </c>
      <c r="O7258" s="217">
        <f t="shared" si="111"/>
        <v>94980.339999999385</v>
      </c>
    </row>
    <row r="7259" spans="1:15" ht="22.05" hidden="1" customHeight="1" x14ac:dyDescent="0.2">
      <c r="A7259" s="227">
        <v>45992</v>
      </c>
      <c r="B7259" s="20" t="s">
        <v>185</v>
      </c>
      <c r="C7259" s="28">
        <v>59794</v>
      </c>
      <c r="E7259" s="25" t="s">
        <v>7976</v>
      </c>
      <c r="F7259" s="20" t="s">
        <v>79</v>
      </c>
      <c r="H7259" s="23" t="s">
        <v>22</v>
      </c>
      <c r="I7259" s="28" t="s">
        <v>103</v>
      </c>
      <c r="J7259" s="23" t="s">
        <v>92</v>
      </c>
      <c r="K7259" s="112" t="s">
        <v>8331</v>
      </c>
      <c r="M7259" s="485">
        <v>0</v>
      </c>
      <c r="N7259" s="485">
        <v>650</v>
      </c>
      <c r="O7259" s="217">
        <f t="shared" si="111"/>
        <v>94330.339999999385</v>
      </c>
    </row>
    <row r="7260" spans="1:15" ht="22.05" hidden="1" customHeight="1" x14ac:dyDescent="0.2">
      <c r="A7260" s="227">
        <v>45992</v>
      </c>
      <c r="B7260" s="20" t="s">
        <v>185</v>
      </c>
      <c r="C7260" s="28">
        <v>59795</v>
      </c>
      <c r="E7260" s="25" t="s">
        <v>6382</v>
      </c>
      <c r="F7260" s="20" t="s">
        <v>79</v>
      </c>
      <c r="H7260" s="23" t="s">
        <v>22</v>
      </c>
      <c r="I7260" s="28" t="s">
        <v>103</v>
      </c>
      <c r="J7260" s="23" t="s">
        <v>102</v>
      </c>
      <c r="K7260" s="112" t="s">
        <v>4567</v>
      </c>
      <c r="M7260" s="485">
        <v>0</v>
      </c>
      <c r="N7260" s="485">
        <v>1500</v>
      </c>
      <c r="O7260" s="217">
        <f t="shared" si="111"/>
        <v>92830.339999999385</v>
      </c>
    </row>
    <row r="7261" spans="1:15" ht="22.05" hidden="1" customHeight="1" x14ac:dyDescent="0.2">
      <c r="A7261" s="227">
        <v>45992</v>
      </c>
      <c r="B7261" s="20" t="s">
        <v>185</v>
      </c>
      <c r="C7261" s="28">
        <v>59796</v>
      </c>
      <c r="E7261" s="25" t="s">
        <v>7977</v>
      </c>
      <c r="F7261" s="20" t="s">
        <v>79</v>
      </c>
      <c r="H7261" s="23" t="s">
        <v>22</v>
      </c>
      <c r="I7261" s="28" t="s">
        <v>103</v>
      </c>
      <c r="J7261" s="23" t="s">
        <v>102</v>
      </c>
      <c r="K7261" s="112" t="s">
        <v>122</v>
      </c>
      <c r="M7261" s="485">
        <v>0</v>
      </c>
      <c r="N7261" s="485">
        <v>2300</v>
      </c>
      <c r="O7261" s="217">
        <f t="shared" si="111"/>
        <v>90530.339999999385</v>
      </c>
    </row>
    <row r="7262" spans="1:15" ht="22.05" hidden="1" customHeight="1" x14ac:dyDescent="0.2">
      <c r="A7262" s="227">
        <v>45992</v>
      </c>
      <c r="B7262" s="20" t="s">
        <v>185</v>
      </c>
      <c r="C7262" s="28">
        <v>59797</v>
      </c>
      <c r="E7262" s="25" t="s">
        <v>7978</v>
      </c>
      <c r="F7262" s="20" t="s">
        <v>79</v>
      </c>
      <c r="H7262" s="23" t="s">
        <v>21</v>
      </c>
      <c r="I7262" s="28" t="s">
        <v>28</v>
      </c>
      <c r="J7262" s="23" t="s">
        <v>31</v>
      </c>
      <c r="K7262" s="8"/>
      <c r="M7262" s="485">
        <v>67000</v>
      </c>
      <c r="N7262" s="485">
        <v>0</v>
      </c>
      <c r="O7262" s="217">
        <f t="shared" si="111"/>
        <v>157530.33999999939</v>
      </c>
    </row>
    <row r="7263" spans="1:15" ht="22.05" hidden="1" customHeight="1" x14ac:dyDescent="0.2">
      <c r="A7263" s="227">
        <v>45992</v>
      </c>
      <c r="B7263" s="20" t="s">
        <v>185</v>
      </c>
      <c r="C7263" s="28">
        <v>59798</v>
      </c>
      <c r="E7263" s="25" t="s">
        <v>2232</v>
      </c>
      <c r="F7263" s="20" t="s">
        <v>79</v>
      </c>
      <c r="H7263" s="23" t="s">
        <v>21</v>
      </c>
      <c r="I7263" s="28" t="s">
        <v>28</v>
      </c>
      <c r="J7263" s="23" t="s">
        <v>199</v>
      </c>
      <c r="K7263" s="8"/>
      <c r="M7263" s="485">
        <v>35460</v>
      </c>
      <c r="N7263" s="485">
        <v>0</v>
      </c>
      <c r="O7263" s="217">
        <f t="shared" si="111"/>
        <v>192990.33999999939</v>
      </c>
    </row>
    <row r="7264" spans="1:15" ht="22.05" hidden="1" customHeight="1" x14ac:dyDescent="0.2">
      <c r="A7264" s="227">
        <v>45993</v>
      </c>
      <c r="B7264" s="20" t="s">
        <v>185</v>
      </c>
      <c r="C7264" s="28">
        <v>59800</v>
      </c>
      <c r="E7264" s="25" t="s">
        <v>7979</v>
      </c>
      <c r="F7264" s="20" t="s">
        <v>79</v>
      </c>
      <c r="H7264" s="23" t="s">
        <v>22</v>
      </c>
      <c r="I7264" s="28" t="s">
        <v>103</v>
      </c>
      <c r="J7264" s="23" t="s">
        <v>92</v>
      </c>
      <c r="K7264" s="156" t="s">
        <v>7990</v>
      </c>
      <c r="M7264" s="485">
        <v>0</v>
      </c>
      <c r="N7264" s="485">
        <v>900</v>
      </c>
      <c r="O7264" s="217">
        <f t="shared" si="111"/>
        <v>192090.33999999939</v>
      </c>
    </row>
    <row r="7265" spans="1:15" ht="22.05" hidden="1" customHeight="1" x14ac:dyDescent="0.2">
      <c r="A7265" s="227">
        <v>45993</v>
      </c>
      <c r="B7265" s="20" t="s">
        <v>185</v>
      </c>
      <c r="C7265" s="28">
        <v>59801</v>
      </c>
      <c r="E7265" s="25" t="s">
        <v>7980</v>
      </c>
      <c r="F7265" s="20" t="s">
        <v>79</v>
      </c>
      <c r="H7265" s="23" t="s">
        <v>22</v>
      </c>
      <c r="I7265" s="28" t="s">
        <v>56</v>
      </c>
      <c r="J7265" s="23" t="s">
        <v>116</v>
      </c>
      <c r="K7265" s="156" t="s">
        <v>122</v>
      </c>
      <c r="M7265" s="485">
        <v>0</v>
      </c>
      <c r="N7265" s="485">
        <v>100</v>
      </c>
      <c r="O7265" s="217">
        <f t="shared" si="111"/>
        <v>191990.33999999939</v>
      </c>
    </row>
    <row r="7266" spans="1:15" ht="22.05" hidden="1" customHeight="1" x14ac:dyDescent="0.2">
      <c r="A7266" s="227">
        <v>45993</v>
      </c>
      <c r="B7266" s="20" t="s">
        <v>185</v>
      </c>
      <c r="C7266" s="28">
        <v>59802</v>
      </c>
      <c r="E7266" s="25" t="s">
        <v>7981</v>
      </c>
      <c r="F7266" s="20" t="s">
        <v>79</v>
      </c>
      <c r="H7266" s="23" t="s">
        <v>22</v>
      </c>
      <c r="I7266" s="28" t="s">
        <v>56</v>
      </c>
      <c r="J7266" s="23" t="s">
        <v>212</v>
      </c>
      <c r="K7266" s="156" t="s">
        <v>2789</v>
      </c>
      <c r="M7266" s="485">
        <v>0</v>
      </c>
      <c r="N7266" s="485">
        <v>2000</v>
      </c>
      <c r="O7266" s="217">
        <f t="shared" si="111"/>
        <v>189990.33999999939</v>
      </c>
    </row>
    <row r="7267" spans="1:15" ht="22.05" hidden="1" customHeight="1" x14ac:dyDescent="0.2">
      <c r="A7267" s="227">
        <v>45993</v>
      </c>
      <c r="B7267" s="20" t="s">
        <v>185</v>
      </c>
      <c r="C7267" s="28">
        <v>59803</v>
      </c>
      <c r="E7267" s="25" t="s">
        <v>7982</v>
      </c>
      <c r="F7267" s="20" t="s">
        <v>79</v>
      </c>
      <c r="H7267" s="23" t="s">
        <v>21</v>
      </c>
      <c r="I7267" s="28" t="s">
        <v>29</v>
      </c>
      <c r="J7267" s="23" t="s">
        <v>84</v>
      </c>
      <c r="M7267" s="485">
        <v>5000</v>
      </c>
      <c r="N7267" s="485">
        <v>0</v>
      </c>
      <c r="O7267" s="217">
        <f t="shared" si="111"/>
        <v>194990.33999999939</v>
      </c>
    </row>
    <row r="7268" spans="1:15" ht="22.05" hidden="1" customHeight="1" x14ac:dyDescent="0.2">
      <c r="A7268" s="227">
        <v>45993</v>
      </c>
      <c r="B7268" s="20" t="s">
        <v>185</v>
      </c>
      <c r="C7268" s="28">
        <v>59804</v>
      </c>
      <c r="E7268" s="25" t="s">
        <v>400</v>
      </c>
      <c r="F7268" s="20" t="s">
        <v>79</v>
      </c>
      <c r="H7268" s="23" t="s">
        <v>22</v>
      </c>
      <c r="I7268" s="28" t="s">
        <v>54</v>
      </c>
      <c r="J7268" s="23" t="s">
        <v>63</v>
      </c>
      <c r="K7268" s="156" t="s">
        <v>141</v>
      </c>
      <c r="M7268" s="485">
        <v>0</v>
      </c>
      <c r="N7268" s="485">
        <v>3000</v>
      </c>
      <c r="O7268" s="217">
        <f t="shared" si="111"/>
        <v>191990.33999999939</v>
      </c>
    </row>
    <row r="7269" spans="1:15" ht="22.05" hidden="1" customHeight="1" x14ac:dyDescent="0.2">
      <c r="A7269" s="227">
        <v>45993</v>
      </c>
      <c r="B7269" s="20" t="s">
        <v>185</v>
      </c>
      <c r="C7269" s="28">
        <v>59805</v>
      </c>
      <c r="E7269" s="25" t="s">
        <v>3073</v>
      </c>
      <c r="F7269" s="20" t="s">
        <v>79</v>
      </c>
      <c r="H7269" s="23" t="s">
        <v>22</v>
      </c>
      <c r="I7269" s="28" t="s">
        <v>53</v>
      </c>
      <c r="J7269" s="23" t="s">
        <v>113</v>
      </c>
      <c r="K7269" s="156" t="s">
        <v>5830</v>
      </c>
      <c r="M7269" s="485">
        <v>0</v>
      </c>
      <c r="N7269" s="485">
        <v>400</v>
      </c>
      <c r="O7269" s="217">
        <f t="shared" si="111"/>
        <v>191590.33999999939</v>
      </c>
    </row>
    <row r="7270" spans="1:15" ht="22.05" hidden="1" customHeight="1" x14ac:dyDescent="0.2">
      <c r="A7270" s="227">
        <v>45993</v>
      </c>
      <c r="B7270" s="20" t="s">
        <v>185</v>
      </c>
      <c r="C7270" s="28">
        <v>59806</v>
      </c>
      <c r="E7270" s="25" t="s">
        <v>7983</v>
      </c>
      <c r="F7270" s="20" t="s">
        <v>79</v>
      </c>
      <c r="H7270" s="23" t="s">
        <v>22</v>
      </c>
      <c r="I7270" s="28" t="s">
        <v>103</v>
      </c>
      <c r="J7270" s="23" t="s">
        <v>60</v>
      </c>
      <c r="K7270" s="156" t="s">
        <v>135</v>
      </c>
      <c r="M7270" s="485">
        <v>0</v>
      </c>
      <c r="N7270" s="485">
        <v>300</v>
      </c>
      <c r="O7270" s="217">
        <f t="shared" si="111"/>
        <v>191290.33999999939</v>
      </c>
    </row>
    <row r="7271" spans="1:15" ht="22.05" hidden="1" customHeight="1" x14ac:dyDescent="0.2">
      <c r="A7271" s="227">
        <v>45993</v>
      </c>
      <c r="B7271" s="20" t="s">
        <v>185</v>
      </c>
      <c r="C7271" s="28">
        <v>59807</v>
      </c>
      <c r="E7271" s="25" t="s">
        <v>7984</v>
      </c>
      <c r="F7271" s="20" t="s">
        <v>79</v>
      </c>
      <c r="H7271" s="23" t="s">
        <v>22</v>
      </c>
      <c r="I7271" s="28" t="s">
        <v>103</v>
      </c>
      <c r="J7271" s="23" t="s">
        <v>214</v>
      </c>
      <c r="K7271" s="156" t="s">
        <v>210</v>
      </c>
      <c r="M7271" s="485">
        <v>0</v>
      </c>
      <c r="N7271" s="485">
        <v>250</v>
      </c>
      <c r="O7271" s="217">
        <f t="shared" si="111"/>
        <v>191040.33999999939</v>
      </c>
    </row>
    <row r="7272" spans="1:15" ht="22.05" hidden="1" customHeight="1" x14ac:dyDescent="0.2">
      <c r="A7272" s="227">
        <v>45993</v>
      </c>
      <c r="B7272" s="20" t="s">
        <v>185</v>
      </c>
      <c r="C7272" s="28">
        <v>59808</v>
      </c>
      <c r="E7272" s="25" t="s">
        <v>7985</v>
      </c>
      <c r="F7272" s="20" t="s">
        <v>79</v>
      </c>
      <c r="H7272" s="23" t="s">
        <v>22</v>
      </c>
      <c r="I7272" s="28" t="s">
        <v>103</v>
      </c>
      <c r="J7272" s="23" t="s">
        <v>214</v>
      </c>
      <c r="K7272" s="156" t="s">
        <v>210</v>
      </c>
      <c r="M7272" s="485">
        <v>0</v>
      </c>
      <c r="N7272" s="485">
        <v>80</v>
      </c>
      <c r="O7272" s="217">
        <f t="shared" si="111"/>
        <v>190960.33999999939</v>
      </c>
    </row>
    <row r="7273" spans="1:15" ht="22.05" hidden="1" customHeight="1" x14ac:dyDescent="0.2">
      <c r="A7273" s="227">
        <v>45993</v>
      </c>
      <c r="B7273" s="20" t="s">
        <v>185</v>
      </c>
      <c r="C7273" s="28">
        <v>59809</v>
      </c>
      <c r="E7273" s="25" t="s">
        <v>400</v>
      </c>
      <c r="F7273" s="20" t="s">
        <v>79</v>
      </c>
      <c r="H7273" s="23" t="s">
        <v>22</v>
      </c>
      <c r="I7273" s="28" t="s">
        <v>54</v>
      </c>
      <c r="J7273" s="23" t="s">
        <v>44</v>
      </c>
      <c r="K7273" s="156" t="s">
        <v>412</v>
      </c>
      <c r="M7273" s="485">
        <v>0</v>
      </c>
      <c r="N7273" s="485">
        <v>6500</v>
      </c>
      <c r="O7273" s="217">
        <f t="shared" si="111"/>
        <v>184460.33999999939</v>
      </c>
    </row>
    <row r="7274" spans="1:15" ht="22.05" hidden="1" customHeight="1" x14ac:dyDescent="0.2">
      <c r="A7274" s="227">
        <v>45993</v>
      </c>
      <c r="B7274" s="20" t="s">
        <v>185</v>
      </c>
      <c r="C7274" s="28">
        <v>59810</v>
      </c>
      <c r="E7274" s="25" t="s">
        <v>7986</v>
      </c>
      <c r="F7274" s="20" t="s">
        <v>79</v>
      </c>
      <c r="H7274" s="23" t="s">
        <v>22</v>
      </c>
      <c r="I7274" s="28" t="s">
        <v>103</v>
      </c>
      <c r="J7274" s="23" t="s">
        <v>95</v>
      </c>
      <c r="K7274" s="156" t="s">
        <v>266</v>
      </c>
      <c r="M7274" s="485">
        <v>0</v>
      </c>
      <c r="N7274" s="485">
        <v>180</v>
      </c>
      <c r="O7274" s="217">
        <f t="shared" si="111"/>
        <v>184280.33999999939</v>
      </c>
    </row>
    <row r="7275" spans="1:15" ht="22.05" hidden="1" customHeight="1" x14ac:dyDescent="0.2">
      <c r="A7275" s="227">
        <v>45993</v>
      </c>
      <c r="B7275" s="20" t="s">
        <v>185</v>
      </c>
      <c r="C7275" s="28">
        <v>59811</v>
      </c>
      <c r="E7275" s="25" t="s">
        <v>7987</v>
      </c>
      <c r="F7275" s="20" t="s">
        <v>79</v>
      </c>
      <c r="H7275" s="23" t="s">
        <v>22</v>
      </c>
      <c r="I7275" s="28" t="s">
        <v>103</v>
      </c>
      <c r="J7275" s="23" t="s">
        <v>92</v>
      </c>
      <c r="K7275" s="156" t="s">
        <v>140</v>
      </c>
      <c r="M7275" s="485">
        <v>0</v>
      </c>
      <c r="N7275" s="485">
        <v>1045</v>
      </c>
      <c r="O7275" s="217">
        <f t="shared" si="111"/>
        <v>183235.33999999939</v>
      </c>
    </row>
    <row r="7276" spans="1:15" ht="22.05" hidden="1" customHeight="1" x14ac:dyDescent="0.2">
      <c r="A7276" s="227">
        <v>45993</v>
      </c>
      <c r="B7276" s="20" t="s">
        <v>185</v>
      </c>
      <c r="C7276" s="28">
        <v>59812</v>
      </c>
      <c r="E7276" s="25" t="s">
        <v>7988</v>
      </c>
      <c r="F7276" s="20" t="s">
        <v>79</v>
      </c>
      <c r="H7276" s="23" t="s">
        <v>22</v>
      </c>
      <c r="I7276" s="28" t="s">
        <v>103</v>
      </c>
      <c r="J7276" s="23" t="s">
        <v>93</v>
      </c>
      <c r="K7276" s="156" t="s">
        <v>464</v>
      </c>
      <c r="M7276" s="485">
        <v>0</v>
      </c>
      <c r="N7276" s="485">
        <v>360</v>
      </c>
      <c r="O7276" s="217">
        <f t="shared" si="111"/>
        <v>182875.33999999939</v>
      </c>
    </row>
    <row r="7277" spans="1:15" ht="22.05" hidden="1" customHeight="1" x14ac:dyDescent="0.2">
      <c r="A7277" s="227">
        <v>45993</v>
      </c>
      <c r="B7277" s="20" t="s">
        <v>185</v>
      </c>
      <c r="C7277" s="28">
        <v>59813</v>
      </c>
      <c r="E7277" s="25" t="s">
        <v>532</v>
      </c>
      <c r="F7277" s="20" t="s">
        <v>79</v>
      </c>
      <c r="H7277" s="23" t="s">
        <v>22</v>
      </c>
      <c r="I7277" s="28" t="s">
        <v>103</v>
      </c>
      <c r="J7277" s="23" t="s">
        <v>60</v>
      </c>
      <c r="K7277" s="156" t="s">
        <v>133</v>
      </c>
      <c r="M7277" s="485">
        <v>0</v>
      </c>
      <c r="N7277" s="485">
        <v>1350</v>
      </c>
      <c r="O7277" s="217">
        <f t="shared" si="111"/>
        <v>181525.33999999939</v>
      </c>
    </row>
    <row r="7278" spans="1:15" ht="22.05" hidden="1" customHeight="1" x14ac:dyDescent="0.2">
      <c r="A7278" s="227">
        <v>45993</v>
      </c>
      <c r="B7278" s="20" t="s">
        <v>185</v>
      </c>
      <c r="C7278" s="28">
        <v>59814</v>
      </c>
      <c r="E7278" s="25" t="s">
        <v>7989</v>
      </c>
      <c r="F7278" s="20" t="s">
        <v>79</v>
      </c>
      <c r="H7278" s="23" t="s">
        <v>22</v>
      </c>
      <c r="I7278" s="28" t="s">
        <v>103</v>
      </c>
      <c r="J7278" s="23" t="s">
        <v>93</v>
      </c>
      <c r="K7278" s="156" t="s">
        <v>205</v>
      </c>
      <c r="M7278" s="485">
        <v>0</v>
      </c>
      <c r="N7278" s="485">
        <v>5000</v>
      </c>
      <c r="O7278" s="217">
        <f t="shared" ref="O7278:O7341" si="112">O7277+M7278-N7278</f>
        <v>176525.33999999939</v>
      </c>
    </row>
    <row r="7279" spans="1:15" ht="22.05" hidden="1" customHeight="1" x14ac:dyDescent="0.2">
      <c r="A7279" s="227">
        <v>45993</v>
      </c>
      <c r="B7279" s="20" t="s">
        <v>185</v>
      </c>
      <c r="C7279" s="28">
        <v>59815</v>
      </c>
      <c r="E7279" s="25" t="s">
        <v>1019</v>
      </c>
      <c r="F7279" s="20" t="s">
        <v>79</v>
      </c>
      <c r="H7279" s="23" t="s">
        <v>22</v>
      </c>
      <c r="I7279" s="28" t="s">
        <v>103</v>
      </c>
      <c r="J7279" s="23" t="s">
        <v>214</v>
      </c>
      <c r="K7279" s="156" t="s">
        <v>441</v>
      </c>
      <c r="M7279" s="485">
        <v>0</v>
      </c>
      <c r="N7279" s="485">
        <v>150</v>
      </c>
      <c r="O7279" s="217">
        <f t="shared" si="112"/>
        <v>176375.33999999939</v>
      </c>
    </row>
    <row r="7280" spans="1:15" ht="22.05" hidden="1" customHeight="1" x14ac:dyDescent="0.2">
      <c r="A7280" s="227">
        <v>45994</v>
      </c>
      <c r="B7280" s="20" t="s">
        <v>185</v>
      </c>
      <c r="C7280" s="28">
        <v>59817</v>
      </c>
      <c r="E7280" s="25" t="s">
        <v>7991</v>
      </c>
      <c r="F7280" s="20" t="s">
        <v>79</v>
      </c>
      <c r="H7280" s="23" t="s">
        <v>21</v>
      </c>
      <c r="I7280" s="28" t="s">
        <v>28</v>
      </c>
      <c r="J7280" s="23" t="s">
        <v>30</v>
      </c>
      <c r="M7280" s="485">
        <v>9900</v>
      </c>
      <c r="N7280" s="485">
        <v>0</v>
      </c>
      <c r="O7280" s="217">
        <f t="shared" si="112"/>
        <v>186275.33999999939</v>
      </c>
    </row>
    <row r="7281" spans="1:15" ht="22.05" hidden="1" customHeight="1" x14ac:dyDescent="0.2">
      <c r="A7281" s="227">
        <v>45994</v>
      </c>
      <c r="B7281" s="20" t="s">
        <v>185</v>
      </c>
      <c r="C7281" s="28">
        <v>59818</v>
      </c>
      <c r="E7281" s="25" t="s">
        <v>7992</v>
      </c>
      <c r="F7281" s="20" t="s">
        <v>79</v>
      </c>
      <c r="H7281" s="23" t="s">
        <v>22</v>
      </c>
      <c r="I7281" s="28" t="s">
        <v>56</v>
      </c>
      <c r="J7281" s="23" t="s">
        <v>91</v>
      </c>
      <c r="K7281" s="156" t="s">
        <v>139</v>
      </c>
      <c r="M7281" s="485">
        <v>0</v>
      </c>
      <c r="N7281" s="485">
        <v>20000</v>
      </c>
      <c r="O7281" s="217">
        <f t="shared" si="112"/>
        <v>166275.33999999939</v>
      </c>
    </row>
    <row r="7282" spans="1:15" ht="22.05" hidden="1" customHeight="1" x14ac:dyDescent="0.2">
      <c r="A7282" s="227">
        <v>45994</v>
      </c>
      <c r="B7282" s="20" t="s">
        <v>185</v>
      </c>
      <c r="C7282" s="28">
        <v>59819</v>
      </c>
      <c r="E7282" s="25" t="s">
        <v>4853</v>
      </c>
      <c r="F7282" s="20" t="s">
        <v>79</v>
      </c>
      <c r="H7282" s="23" t="s">
        <v>22</v>
      </c>
      <c r="I7282" s="28" t="s">
        <v>103</v>
      </c>
      <c r="J7282" s="23" t="s">
        <v>96</v>
      </c>
      <c r="K7282" s="156" t="s">
        <v>1438</v>
      </c>
      <c r="M7282" s="485">
        <v>0</v>
      </c>
      <c r="N7282" s="485">
        <v>5000</v>
      </c>
      <c r="O7282" s="217">
        <f t="shared" si="112"/>
        <v>161275.33999999939</v>
      </c>
    </row>
    <row r="7283" spans="1:15" ht="22.05" hidden="1" customHeight="1" x14ac:dyDescent="0.2">
      <c r="A7283" s="227">
        <v>45994</v>
      </c>
      <c r="B7283" s="20" t="s">
        <v>185</v>
      </c>
      <c r="C7283" s="28">
        <v>59820</v>
      </c>
      <c r="E7283" s="25" t="s">
        <v>7993</v>
      </c>
      <c r="F7283" s="20" t="s">
        <v>79</v>
      </c>
      <c r="H7283" s="23" t="s">
        <v>22</v>
      </c>
      <c r="I7283" s="28" t="s">
        <v>56</v>
      </c>
      <c r="J7283" s="23" t="s">
        <v>116</v>
      </c>
      <c r="K7283" s="156" t="s">
        <v>139</v>
      </c>
      <c r="M7283" s="485">
        <v>0</v>
      </c>
      <c r="N7283" s="485">
        <v>300</v>
      </c>
      <c r="O7283" s="217">
        <f t="shared" si="112"/>
        <v>160975.33999999939</v>
      </c>
    </row>
    <row r="7284" spans="1:15" ht="22.05" hidden="1" customHeight="1" x14ac:dyDescent="0.2">
      <c r="A7284" s="227">
        <v>45994</v>
      </c>
      <c r="B7284" s="20" t="s">
        <v>185</v>
      </c>
      <c r="C7284" s="28">
        <v>59821</v>
      </c>
      <c r="E7284" s="25" t="s">
        <v>802</v>
      </c>
      <c r="F7284" s="20" t="s">
        <v>79</v>
      </c>
      <c r="H7284" s="23" t="s">
        <v>22</v>
      </c>
      <c r="I7284" s="28" t="s">
        <v>103</v>
      </c>
      <c r="J7284" s="23" t="s">
        <v>96</v>
      </c>
      <c r="K7284" s="156" t="s">
        <v>134</v>
      </c>
      <c r="M7284" s="485">
        <v>0</v>
      </c>
      <c r="N7284" s="485">
        <v>700</v>
      </c>
      <c r="O7284" s="217">
        <f t="shared" si="112"/>
        <v>160275.33999999939</v>
      </c>
    </row>
    <row r="7285" spans="1:15" ht="22.05" hidden="1" customHeight="1" x14ac:dyDescent="0.2">
      <c r="A7285" s="227">
        <v>45994</v>
      </c>
      <c r="B7285" s="20" t="s">
        <v>185</v>
      </c>
      <c r="C7285" s="28">
        <v>59822</v>
      </c>
      <c r="E7285" s="25" t="s">
        <v>350</v>
      </c>
      <c r="F7285" s="20" t="s">
        <v>79</v>
      </c>
      <c r="H7285" s="23" t="s">
        <v>22</v>
      </c>
      <c r="I7285" s="28" t="s">
        <v>53</v>
      </c>
      <c r="J7285" s="23" t="s">
        <v>113</v>
      </c>
      <c r="K7285" s="156" t="s">
        <v>1421</v>
      </c>
      <c r="M7285" s="485">
        <v>0</v>
      </c>
      <c r="N7285" s="485">
        <v>3500</v>
      </c>
      <c r="O7285" s="217">
        <f t="shared" si="112"/>
        <v>156775.33999999939</v>
      </c>
    </row>
    <row r="7286" spans="1:15" ht="22.05" hidden="1" customHeight="1" x14ac:dyDescent="0.2">
      <c r="A7286" s="227">
        <v>45994</v>
      </c>
      <c r="B7286" s="20" t="s">
        <v>185</v>
      </c>
      <c r="C7286" s="28">
        <v>59823</v>
      </c>
      <c r="E7286" s="25" t="s">
        <v>539</v>
      </c>
      <c r="F7286" s="20" t="s">
        <v>79</v>
      </c>
      <c r="H7286" s="23" t="s">
        <v>22</v>
      </c>
      <c r="I7286" s="28" t="s">
        <v>53</v>
      </c>
      <c r="J7286" s="23" t="s">
        <v>112</v>
      </c>
      <c r="K7286" s="156" t="s">
        <v>264</v>
      </c>
      <c r="M7286" s="485">
        <v>0</v>
      </c>
      <c r="N7286" s="485">
        <v>4400</v>
      </c>
      <c r="O7286" s="217">
        <f t="shared" si="112"/>
        <v>152375.33999999939</v>
      </c>
    </row>
    <row r="7287" spans="1:15" ht="22.05" hidden="1" customHeight="1" x14ac:dyDescent="0.2">
      <c r="A7287" s="227">
        <v>45994</v>
      </c>
      <c r="B7287" s="20" t="s">
        <v>185</v>
      </c>
      <c r="C7287" s="28">
        <v>59824</v>
      </c>
      <c r="E7287" s="25" t="s">
        <v>7994</v>
      </c>
      <c r="F7287" s="20" t="s">
        <v>79</v>
      </c>
      <c r="H7287" s="23" t="s">
        <v>22</v>
      </c>
      <c r="I7287" s="28" t="s">
        <v>103</v>
      </c>
      <c r="J7287" s="23" t="s">
        <v>93</v>
      </c>
      <c r="K7287" s="156" t="s">
        <v>205</v>
      </c>
      <c r="M7287" s="485">
        <v>0</v>
      </c>
      <c r="N7287" s="485">
        <v>4800</v>
      </c>
      <c r="O7287" s="217">
        <f t="shared" si="112"/>
        <v>147575.33999999939</v>
      </c>
    </row>
    <row r="7288" spans="1:15" ht="22.05" hidden="1" customHeight="1" x14ac:dyDescent="0.2">
      <c r="A7288" s="227">
        <v>45994</v>
      </c>
      <c r="B7288" s="20" t="s">
        <v>185</v>
      </c>
      <c r="C7288" s="28">
        <v>59825</v>
      </c>
      <c r="D7288" s="56"/>
      <c r="E7288" s="25" t="s">
        <v>5376</v>
      </c>
      <c r="F7288" s="20" t="s">
        <v>79</v>
      </c>
      <c r="H7288" s="23" t="s">
        <v>22</v>
      </c>
      <c r="I7288" s="28" t="s">
        <v>103</v>
      </c>
      <c r="J7288" s="23" t="s">
        <v>219</v>
      </c>
      <c r="K7288" s="156" t="s">
        <v>266</v>
      </c>
      <c r="L7288" s="231"/>
      <c r="M7288" s="486">
        <v>0</v>
      </c>
      <c r="N7288" s="486">
        <v>148</v>
      </c>
      <c r="O7288" s="217">
        <f t="shared" si="112"/>
        <v>147427.33999999939</v>
      </c>
    </row>
    <row r="7289" spans="1:15" ht="22.05" hidden="1" customHeight="1" x14ac:dyDescent="0.2">
      <c r="A7289" s="227">
        <v>45995</v>
      </c>
      <c r="B7289" s="20" t="s">
        <v>185</v>
      </c>
      <c r="C7289" s="28">
        <v>59827</v>
      </c>
      <c r="D7289" s="56"/>
      <c r="E7289" s="25" t="s">
        <v>7995</v>
      </c>
      <c r="F7289" s="20" t="s">
        <v>79</v>
      </c>
      <c r="H7289" s="23" t="s">
        <v>22</v>
      </c>
      <c r="I7289" s="28" t="s">
        <v>103</v>
      </c>
      <c r="J7289" s="23" t="s">
        <v>219</v>
      </c>
      <c r="K7289" s="156" t="s">
        <v>266</v>
      </c>
      <c r="L7289" s="231"/>
      <c r="M7289" s="486">
        <v>0</v>
      </c>
      <c r="N7289" s="486">
        <v>250</v>
      </c>
      <c r="O7289" s="217">
        <f t="shared" si="112"/>
        <v>147177.33999999939</v>
      </c>
    </row>
    <row r="7290" spans="1:15" ht="22.05" hidden="1" customHeight="1" x14ac:dyDescent="0.2">
      <c r="A7290" s="227">
        <v>45995</v>
      </c>
      <c r="B7290" s="20" t="s">
        <v>185</v>
      </c>
      <c r="C7290" s="28">
        <v>59828</v>
      </c>
      <c r="D7290" s="56"/>
      <c r="E7290" s="25" t="s">
        <v>7996</v>
      </c>
      <c r="F7290" s="20" t="s">
        <v>79</v>
      </c>
      <c r="H7290" s="23" t="s">
        <v>22</v>
      </c>
      <c r="I7290" s="28" t="s">
        <v>58</v>
      </c>
      <c r="J7290" s="23" t="s">
        <v>101</v>
      </c>
      <c r="K7290" s="156" t="s">
        <v>205</v>
      </c>
      <c r="L7290" s="231"/>
      <c r="M7290" s="486">
        <v>0</v>
      </c>
      <c r="N7290" s="486">
        <v>20000</v>
      </c>
      <c r="O7290" s="217">
        <f t="shared" si="112"/>
        <v>127177.33999999939</v>
      </c>
    </row>
    <row r="7291" spans="1:15" ht="22.05" hidden="1" customHeight="1" x14ac:dyDescent="0.2">
      <c r="A7291" s="227">
        <v>45995</v>
      </c>
      <c r="B7291" s="20" t="s">
        <v>185</v>
      </c>
      <c r="C7291" s="28">
        <v>59829</v>
      </c>
      <c r="D7291" s="56"/>
      <c r="E7291" s="25" t="s">
        <v>7997</v>
      </c>
      <c r="F7291" s="20" t="s">
        <v>79</v>
      </c>
      <c r="H7291" s="23" t="s">
        <v>22</v>
      </c>
      <c r="I7291" s="28" t="s">
        <v>103</v>
      </c>
      <c r="J7291" s="23" t="s">
        <v>92</v>
      </c>
      <c r="K7291" s="156" t="s">
        <v>205</v>
      </c>
      <c r="L7291" s="231"/>
      <c r="M7291" s="486">
        <v>0</v>
      </c>
      <c r="N7291" s="486">
        <v>4225</v>
      </c>
      <c r="O7291" s="217">
        <f t="shared" si="112"/>
        <v>122952.33999999939</v>
      </c>
    </row>
    <row r="7292" spans="1:15" ht="22.05" hidden="1" customHeight="1" x14ac:dyDescent="0.2">
      <c r="A7292" s="227">
        <v>45995</v>
      </c>
      <c r="B7292" s="20" t="s">
        <v>185</v>
      </c>
      <c r="C7292" s="28">
        <v>59830</v>
      </c>
      <c r="E7292" s="25" t="s">
        <v>7998</v>
      </c>
      <c r="F7292" s="20" t="s">
        <v>79</v>
      </c>
      <c r="H7292" s="23" t="s">
        <v>22</v>
      </c>
      <c r="I7292" s="28" t="s">
        <v>103</v>
      </c>
      <c r="J7292" s="23" t="s">
        <v>102</v>
      </c>
      <c r="K7292" s="156" t="s">
        <v>205</v>
      </c>
      <c r="L7292" s="231"/>
      <c r="M7292" s="486">
        <v>0</v>
      </c>
      <c r="N7292" s="486">
        <v>3500</v>
      </c>
      <c r="O7292" s="217">
        <f t="shared" si="112"/>
        <v>119452.33999999939</v>
      </c>
    </row>
    <row r="7293" spans="1:15" ht="22.05" hidden="1" customHeight="1" x14ac:dyDescent="0.2">
      <c r="A7293" s="227">
        <v>45995</v>
      </c>
      <c r="B7293" s="20" t="s">
        <v>185</v>
      </c>
      <c r="C7293" s="28">
        <v>59831</v>
      </c>
      <c r="E7293" s="25" t="s">
        <v>7999</v>
      </c>
      <c r="F7293" s="20" t="s">
        <v>79</v>
      </c>
      <c r="H7293" s="23" t="s">
        <v>22</v>
      </c>
      <c r="I7293" s="28" t="s">
        <v>55</v>
      </c>
      <c r="J7293" s="23" t="s">
        <v>73</v>
      </c>
      <c r="K7293" s="156" t="s">
        <v>140</v>
      </c>
      <c r="L7293" s="231"/>
      <c r="M7293" s="486">
        <v>0</v>
      </c>
      <c r="N7293" s="486">
        <v>1500</v>
      </c>
      <c r="O7293" s="217">
        <f t="shared" si="112"/>
        <v>117952.33999999939</v>
      </c>
    </row>
    <row r="7294" spans="1:15" ht="22.05" hidden="1" customHeight="1" x14ac:dyDescent="0.2">
      <c r="A7294" s="227">
        <v>45995</v>
      </c>
      <c r="B7294" s="20" t="s">
        <v>185</v>
      </c>
      <c r="C7294" s="28">
        <v>59832</v>
      </c>
      <c r="E7294" s="25" t="s">
        <v>8000</v>
      </c>
      <c r="F7294" s="20" t="s">
        <v>79</v>
      </c>
      <c r="H7294" s="23" t="s">
        <v>22</v>
      </c>
      <c r="I7294" s="28" t="s">
        <v>55</v>
      </c>
      <c r="J7294" s="23" t="s">
        <v>261</v>
      </c>
      <c r="K7294" s="156" t="s">
        <v>8003</v>
      </c>
      <c r="L7294" s="231"/>
      <c r="M7294" s="486">
        <v>0</v>
      </c>
      <c r="N7294" s="486">
        <v>5000</v>
      </c>
      <c r="O7294" s="217">
        <f t="shared" si="112"/>
        <v>112952.33999999939</v>
      </c>
    </row>
    <row r="7295" spans="1:15" ht="22.05" hidden="1" customHeight="1" x14ac:dyDescent="0.2">
      <c r="A7295" s="227">
        <v>45995</v>
      </c>
      <c r="B7295" s="20" t="s">
        <v>185</v>
      </c>
      <c r="C7295" s="28">
        <v>59833</v>
      </c>
      <c r="E7295" s="25" t="s">
        <v>8001</v>
      </c>
      <c r="F7295" s="20" t="s">
        <v>79</v>
      </c>
      <c r="H7295" s="23" t="s">
        <v>22</v>
      </c>
      <c r="I7295" s="28" t="s">
        <v>55</v>
      </c>
      <c r="J7295" s="23" t="s">
        <v>73</v>
      </c>
      <c r="K7295" s="156" t="s">
        <v>8004</v>
      </c>
      <c r="L7295" s="231"/>
      <c r="M7295" s="486">
        <v>0</v>
      </c>
      <c r="N7295" s="486">
        <v>9713</v>
      </c>
      <c r="O7295" s="217">
        <f t="shared" si="112"/>
        <v>103239.33999999939</v>
      </c>
    </row>
    <row r="7296" spans="1:15" ht="22.05" hidden="1" customHeight="1" x14ac:dyDescent="0.2">
      <c r="A7296" s="227">
        <v>45995</v>
      </c>
      <c r="B7296" s="20" t="s">
        <v>185</v>
      </c>
      <c r="C7296" s="28">
        <v>59834</v>
      </c>
      <c r="E7296" s="25" t="s">
        <v>8002</v>
      </c>
      <c r="F7296" s="20" t="s">
        <v>79</v>
      </c>
      <c r="H7296" s="23" t="s">
        <v>22</v>
      </c>
      <c r="I7296" s="28" t="s">
        <v>103</v>
      </c>
      <c r="J7296" s="23" t="s">
        <v>96</v>
      </c>
      <c r="K7296" s="156" t="s">
        <v>134</v>
      </c>
      <c r="L7296" s="231"/>
      <c r="M7296" s="486">
        <v>0</v>
      </c>
      <c r="N7296" s="486">
        <v>948</v>
      </c>
      <c r="O7296" s="217">
        <f t="shared" si="112"/>
        <v>102291.33999999939</v>
      </c>
    </row>
    <row r="7297" spans="1:15" ht="22.05" hidden="1" customHeight="1" x14ac:dyDescent="0.2">
      <c r="A7297" s="227">
        <v>45995</v>
      </c>
      <c r="B7297" s="20" t="s">
        <v>185</v>
      </c>
      <c r="C7297" s="28">
        <v>59835</v>
      </c>
      <c r="E7297" s="25" t="s">
        <v>7514</v>
      </c>
      <c r="F7297" s="20" t="s">
        <v>79</v>
      </c>
      <c r="H7297" s="23" t="s">
        <v>22</v>
      </c>
      <c r="I7297" s="28" t="s">
        <v>54</v>
      </c>
      <c r="J7297" s="23" t="s">
        <v>41</v>
      </c>
      <c r="K7297" s="156" t="s">
        <v>138</v>
      </c>
      <c r="L7297" s="231"/>
      <c r="M7297" s="486">
        <v>0</v>
      </c>
      <c r="N7297" s="486">
        <v>850</v>
      </c>
      <c r="O7297" s="217">
        <f t="shared" si="112"/>
        <v>101441.33999999939</v>
      </c>
    </row>
    <row r="7298" spans="1:15" ht="22.05" hidden="1" customHeight="1" x14ac:dyDescent="0.2">
      <c r="A7298" s="227">
        <v>45995</v>
      </c>
      <c r="B7298" s="20" t="s">
        <v>185</v>
      </c>
      <c r="C7298" s="28">
        <v>59836</v>
      </c>
      <c r="E7298" s="25" t="s">
        <v>128</v>
      </c>
      <c r="F7298" s="20" t="s">
        <v>79</v>
      </c>
      <c r="H7298" s="23" t="s">
        <v>22</v>
      </c>
      <c r="I7298" s="28" t="s">
        <v>56</v>
      </c>
      <c r="J7298" s="23" t="s">
        <v>116</v>
      </c>
      <c r="K7298" s="156" t="s">
        <v>129</v>
      </c>
      <c r="M7298" s="485">
        <v>0</v>
      </c>
      <c r="N7298" s="485">
        <v>60</v>
      </c>
      <c r="O7298" s="217">
        <f t="shared" si="112"/>
        <v>101381.33999999939</v>
      </c>
    </row>
    <row r="7299" spans="1:15" ht="22.05" hidden="1" customHeight="1" x14ac:dyDescent="0.2">
      <c r="A7299" s="227">
        <v>45995</v>
      </c>
      <c r="B7299" s="20" t="s">
        <v>185</v>
      </c>
      <c r="C7299" s="28">
        <v>59837</v>
      </c>
      <c r="E7299" s="25" t="s">
        <v>157</v>
      </c>
      <c r="F7299" s="20" t="s">
        <v>79</v>
      </c>
      <c r="H7299" s="23" t="s">
        <v>22</v>
      </c>
      <c r="I7299" s="28" t="s">
        <v>103</v>
      </c>
      <c r="J7299" s="23" t="s">
        <v>60</v>
      </c>
      <c r="K7299" s="156" t="s">
        <v>135</v>
      </c>
      <c r="M7299" s="485">
        <v>0</v>
      </c>
      <c r="N7299" s="485">
        <v>600</v>
      </c>
      <c r="O7299" s="217">
        <f t="shared" si="112"/>
        <v>100781.33999999939</v>
      </c>
    </row>
    <row r="7300" spans="1:15" ht="22.05" hidden="1" customHeight="1" x14ac:dyDescent="0.2">
      <c r="A7300" s="227">
        <v>45996</v>
      </c>
      <c r="B7300" s="20" t="s">
        <v>185</v>
      </c>
      <c r="C7300" s="28">
        <v>59839</v>
      </c>
      <c r="E7300" s="25" t="s">
        <v>7407</v>
      </c>
      <c r="F7300" s="20" t="s">
        <v>79</v>
      </c>
      <c r="H7300" s="23" t="s">
        <v>21</v>
      </c>
      <c r="I7300" s="28" t="s">
        <v>28</v>
      </c>
      <c r="J7300" s="23" t="s">
        <v>30</v>
      </c>
      <c r="M7300" s="485">
        <v>20000</v>
      </c>
      <c r="N7300" s="485">
        <v>0</v>
      </c>
      <c r="O7300" s="217">
        <f t="shared" si="112"/>
        <v>120781.33999999939</v>
      </c>
    </row>
    <row r="7301" spans="1:15" ht="22.05" hidden="1" customHeight="1" x14ac:dyDescent="0.2">
      <c r="A7301" s="227">
        <v>45996</v>
      </c>
      <c r="B7301" s="20" t="s">
        <v>185</v>
      </c>
      <c r="C7301" s="28">
        <v>59840</v>
      </c>
      <c r="E7301" s="25" t="s">
        <v>392</v>
      </c>
      <c r="F7301" s="20" t="s">
        <v>79</v>
      </c>
      <c r="H7301" s="23" t="s">
        <v>22</v>
      </c>
      <c r="I7301" s="28" t="s">
        <v>56</v>
      </c>
      <c r="J7301" s="23" t="s">
        <v>116</v>
      </c>
      <c r="K7301" s="156" t="s">
        <v>122</v>
      </c>
      <c r="M7301" s="485">
        <v>0</v>
      </c>
      <c r="N7301" s="485">
        <v>476</v>
      </c>
      <c r="O7301" s="217">
        <f t="shared" si="112"/>
        <v>120305.33999999939</v>
      </c>
    </row>
    <row r="7302" spans="1:15" ht="22.05" hidden="1" customHeight="1" x14ac:dyDescent="0.2">
      <c r="A7302" s="227">
        <v>45996</v>
      </c>
      <c r="B7302" s="20" t="s">
        <v>185</v>
      </c>
      <c r="C7302" s="28">
        <v>59841</v>
      </c>
      <c r="E7302" s="25" t="s">
        <v>7428</v>
      </c>
      <c r="F7302" s="20" t="s">
        <v>79</v>
      </c>
      <c r="H7302" s="23" t="s">
        <v>22</v>
      </c>
      <c r="I7302" s="28" t="s">
        <v>56</v>
      </c>
      <c r="J7302" s="23" t="s">
        <v>116</v>
      </c>
      <c r="K7302" s="156" t="s">
        <v>141</v>
      </c>
      <c r="M7302" s="485">
        <v>0</v>
      </c>
      <c r="N7302" s="485">
        <v>250</v>
      </c>
      <c r="O7302" s="217">
        <f t="shared" si="112"/>
        <v>120055.33999999939</v>
      </c>
    </row>
    <row r="7303" spans="1:15" ht="22.05" hidden="1" customHeight="1" x14ac:dyDescent="0.2">
      <c r="A7303" s="227">
        <v>45996</v>
      </c>
      <c r="B7303" s="20" t="s">
        <v>185</v>
      </c>
      <c r="C7303" s="28">
        <v>59842</v>
      </c>
      <c r="E7303" s="25" t="s">
        <v>539</v>
      </c>
      <c r="F7303" s="20" t="s">
        <v>79</v>
      </c>
      <c r="H7303" s="23" t="s">
        <v>22</v>
      </c>
      <c r="I7303" s="28" t="s">
        <v>53</v>
      </c>
      <c r="J7303" s="23" t="s">
        <v>112</v>
      </c>
      <c r="K7303" s="156" t="s">
        <v>146</v>
      </c>
      <c r="M7303" s="485">
        <v>0</v>
      </c>
      <c r="N7303" s="485">
        <v>2500</v>
      </c>
      <c r="O7303" s="217">
        <f t="shared" si="112"/>
        <v>117555.33999999939</v>
      </c>
    </row>
    <row r="7304" spans="1:15" ht="22.05" hidden="1" customHeight="1" x14ac:dyDescent="0.2">
      <c r="A7304" s="227">
        <v>45996</v>
      </c>
      <c r="B7304" s="20" t="s">
        <v>185</v>
      </c>
      <c r="C7304" s="28">
        <v>59843</v>
      </c>
      <c r="E7304" s="25" t="s">
        <v>539</v>
      </c>
      <c r="F7304" s="20" t="s">
        <v>79</v>
      </c>
      <c r="H7304" s="23" t="s">
        <v>22</v>
      </c>
      <c r="I7304" s="28" t="s">
        <v>53</v>
      </c>
      <c r="J7304" s="23" t="s">
        <v>112</v>
      </c>
      <c r="K7304" s="156" t="s">
        <v>264</v>
      </c>
      <c r="M7304" s="485">
        <v>0</v>
      </c>
      <c r="N7304" s="485">
        <v>3000</v>
      </c>
      <c r="O7304" s="217">
        <f t="shared" si="112"/>
        <v>114555.33999999939</v>
      </c>
    </row>
    <row r="7305" spans="1:15" ht="22.05" hidden="1" customHeight="1" x14ac:dyDescent="0.2">
      <c r="A7305" s="227">
        <v>45996</v>
      </c>
      <c r="B7305" s="20" t="s">
        <v>185</v>
      </c>
      <c r="C7305" s="28">
        <v>59844</v>
      </c>
      <c r="E7305" s="25" t="s">
        <v>8005</v>
      </c>
      <c r="F7305" s="20" t="s">
        <v>79</v>
      </c>
      <c r="H7305" s="23" t="s">
        <v>21</v>
      </c>
      <c r="I7305" s="28" t="s">
        <v>81</v>
      </c>
      <c r="J7305" s="23" t="s">
        <v>167</v>
      </c>
      <c r="M7305" s="485">
        <v>29129.49</v>
      </c>
      <c r="N7305" s="485">
        <v>0</v>
      </c>
      <c r="O7305" s="217">
        <f t="shared" si="112"/>
        <v>143684.82999999938</v>
      </c>
    </row>
    <row r="7306" spans="1:15" ht="22.05" hidden="1" customHeight="1" x14ac:dyDescent="0.2">
      <c r="A7306" s="227">
        <v>45996</v>
      </c>
      <c r="B7306" s="20" t="s">
        <v>185</v>
      </c>
      <c r="C7306" s="28">
        <v>59845</v>
      </c>
      <c r="E7306" s="25" t="s">
        <v>8006</v>
      </c>
      <c r="F7306" s="20" t="s">
        <v>79</v>
      </c>
      <c r="H7306" s="23" t="s">
        <v>21</v>
      </c>
      <c r="I7306" s="28" t="s">
        <v>81</v>
      </c>
      <c r="J7306" s="23" t="s">
        <v>167</v>
      </c>
      <c r="M7306" s="485">
        <v>78004.679999999993</v>
      </c>
      <c r="N7306" s="485">
        <v>0</v>
      </c>
      <c r="O7306" s="217">
        <f t="shared" si="112"/>
        <v>221689.50999999937</v>
      </c>
    </row>
    <row r="7307" spans="1:15" ht="22.05" hidden="1" customHeight="1" x14ac:dyDescent="0.2">
      <c r="A7307" s="227">
        <v>45996</v>
      </c>
      <c r="B7307" s="20" t="s">
        <v>185</v>
      </c>
      <c r="C7307" s="28">
        <v>59846</v>
      </c>
      <c r="E7307" s="25" t="s">
        <v>150</v>
      </c>
      <c r="F7307" s="20" t="s">
        <v>79</v>
      </c>
      <c r="H7307" s="23" t="s">
        <v>22</v>
      </c>
      <c r="I7307" s="28" t="s">
        <v>81</v>
      </c>
      <c r="J7307" s="23" t="s">
        <v>200</v>
      </c>
      <c r="K7307" s="156" t="s">
        <v>122</v>
      </c>
      <c r="M7307" s="485">
        <v>0</v>
      </c>
      <c r="N7307" s="485">
        <v>80000</v>
      </c>
      <c r="O7307" s="217">
        <f t="shared" si="112"/>
        <v>141689.50999999937</v>
      </c>
    </row>
    <row r="7308" spans="1:15" ht="22.05" hidden="1" customHeight="1" x14ac:dyDescent="0.2">
      <c r="A7308" s="227">
        <v>45996</v>
      </c>
      <c r="B7308" s="20" t="s">
        <v>185</v>
      </c>
      <c r="C7308" s="28">
        <v>59847</v>
      </c>
      <c r="E7308" s="25" t="s">
        <v>8007</v>
      </c>
      <c r="F7308" s="20" t="s">
        <v>79</v>
      </c>
      <c r="H7308" s="23" t="s">
        <v>21</v>
      </c>
      <c r="I7308" s="28" t="s">
        <v>81</v>
      </c>
      <c r="J7308" s="23" t="s">
        <v>168</v>
      </c>
      <c r="M7308" s="485">
        <v>29129.49</v>
      </c>
      <c r="N7308" s="485">
        <v>0</v>
      </c>
      <c r="O7308" s="217">
        <f t="shared" si="112"/>
        <v>170818.99999999936</v>
      </c>
    </row>
    <row r="7309" spans="1:15" ht="22.05" hidden="1" customHeight="1" x14ac:dyDescent="0.2">
      <c r="A7309" s="227">
        <v>45996</v>
      </c>
      <c r="B7309" s="20" t="s">
        <v>185</v>
      </c>
      <c r="C7309" s="28">
        <v>59848</v>
      </c>
      <c r="E7309" s="25" t="s">
        <v>8008</v>
      </c>
      <c r="F7309" s="20" t="s">
        <v>79</v>
      </c>
      <c r="H7309" s="23" t="s">
        <v>21</v>
      </c>
      <c r="I7309" s="28" t="s">
        <v>81</v>
      </c>
      <c r="J7309" s="23" t="s">
        <v>168</v>
      </c>
      <c r="M7309" s="485">
        <v>29129.49</v>
      </c>
      <c r="N7309" s="485">
        <v>0</v>
      </c>
      <c r="O7309" s="217">
        <f t="shared" si="112"/>
        <v>199948.48999999935</v>
      </c>
    </row>
    <row r="7310" spans="1:15" ht="22.05" hidden="1" customHeight="1" x14ac:dyDescent="0.2">
      <c r="A7310" s="227">
        <v>45996</v>
      </c>
      <c r="B7310" s="20" t="s">
        <v>185</v>
      </c>
      <c r="C7310" s="28">
        <v>59849</v>
      </c>
      <c r="E7310" s="25" t="s">
        <v>8009</v>
      </c>
      <c r="F7310" s="20" t="s">
        <v>79</v>
      </c>
      <c r="H7310" s="23" t="s">
        <v>21</v>
      </c>
      <c r="I7310" s="28" t="s">
        <v>81</v>
      </c>
      <c r="J7310" s="23" t="s">
        <v>168</v>
      </c>
      <c r="M7310" s="485">
        <v>29129.49</v>
      </c>
      <c r="N7310" s="485">
        <v>0</v>
      </c>
      <c r="O7310" s="217">
        <f t="shared" si="112"/>
        <v>229077.97999999934</v>
      </c>
    </row>
    <row r="7311" spans="1:15" ht="22.05" hidden="1" customHeight="1" x14ac:dyDescent="0.2">
      <c r="A7311" s="227">
        <v>45996</v>
      </c>
      <c r="B7311" s="20" t="s">
        <v>185</v>
      </c>
      <c r="C7311" s="28">
        <v>59850</v>
      </c>
      <c r="E7311" s="25" t="s">
        <v>154</v>
      </c>
      <c r="F7311" s="20" t="s">
        <v>79</v>
      </c>
      <c r="H7311" s="23" t="s">
        <v>22</v>
      </c>
      <c r="I7311" s="28" t="s">
        <v>103</v>
      </c>
      <c r="J7311" s="23" t="s">
        <v>219</v>
      </c>
      <c r="K7311" s="156" t="s">
        <v>266</v>
      </c>
      <c r="M7311" s="485">
        <v>0</v>
      </c>
      <c r="N7311" s="485">
        <v>50</v>
      </c>
      <c r="O7311" s="217">
        <f t="shared" si="112"/>
        <v>229027.97999999934</v>
      </c>
    </row>
    <row r="7312" spans="1:15" ht="22.05" hidden="1" customHeight="1" x14ac:dyDescent="0.2">
      <c r="A7312" s="227">
        <v>45996</v>
      </c>
      <c r="B7312" s="20" t="s">
        <v>185</v>
      </c>
      <c r="C7312" s="28">
        <v>59851</v>
      </c>
      <c r="E7312" s="25" t="s">
        <v>7153</v>
      </c>
      <c r="F7312" s="20" t="s">
        <v>79</v>
      </c>
      <c r="H7312" s="23" t="s">
        <v>22</v>
      </c>
      <c r="I7312" s="28" t="s">
        <v>103</v>
      </c>
      <c r="J7312" s="23" t="s">
        <v>96</v>
      </c>
      <c r="K7312" s="156" t="s">
        <v>134</v>
      </c>
      <c r="M7312" s="485">
        <v>0</v>
      </c>
      <c r="N7312" s="485">
        <v>222</v>
      </c>
      <c r="O7312" s="217">
        <f t="shared" si="112"/>
        <v>228805.97999999934</v>
      </c>
    </row>
    <row r="7313" spans="1:15" ht="22.05" hidden="1" customHeight="1" x14ac:dyDescent="0.2">
      <c r="A7313" s="227">
        <v>45996</v>
      </c>
      <c r="B7313" s="20" t="s">
        <v>185</v>
      </c>
      <c r="C7313" s="28">
        <v>59852</v>
      </c>
      <c r="E7313" s="25" t="s">
        <v>8010</v>
      </c>
      <c r="F7313" s="20" t="s">
        <v>79</v>
      </c>
      <c r="H7313" s="23" t="s">
        <v>21</v>
      </c>
      <c r="I7313" s="28" t="s">
        <v>28</v>
      </c>
      <c r="J7313" s="23" t="s">
        <v>31</v>
      </c>
      <c r="M7313" s="485">
        <v>28100</v>
      </c>
      <c r="N7313" s="485">
        <v>0</v>
      </c>
      <c r="O7313" s="217">
        <f t="shared" si="112"/>
        <v>256905.97999999934</v>
      </c>
    </row>
    <row r="7314" spans="1:15" ht="22.05" hidden="1" customHeight="1" x14ac:dyDescent="0.2">
      <c r="A7314" s="227">
        <v>45996</v>
      </c>
      <c r="B7314" s="20" t="s">
        <v>185</v>
      </c>
      <c r="C7314" s="28">
        <v>59853</v>
      </c>
      <c r="E7314" s="25" t="s">
        <v>8011</v>
      </c>
      <c r="F7314" s="20" t="s">
        <v>79</v>
      </c>
      <c r="H7314" s="23" t="s">
        <v>21</v>
      </c>
      <c r="I7314" s="28" t="s">
        <v>81</v>
      </c>
      <c r="J7314" s="23" t="s">
        <v>183</v>
      </c>
      <c r="M7314" s="485">
        <v>200000</v>
      </c>
      <c r="N7314" s="485">
        <v>0</v>
      </c>
      <c r="O7314" s="217">
        <f t="shared" si="112"/>
        <v>456905.97999999934</v>
      </c>
    </row>
    <row r="7315" spans="1:15" ht="22.05" hidden="1" customHeight="1" x14ac:dyDescent="0.2">
      <c r="A7315" s="227">
        <v>45996</v>
      </c>
      <c r="B7315" s="20" t="s">
        <v>185</v>
      </c>
      <c r="C7315" s="28">
        <v>59854</v>
      </c>
      <c r="E7315" s="25" t="s">
        <v>8012</v>
      </c>
      <c r="F7315" s="20" t="s">
        <v>79</v>
      </c>
      <c r="H7315" s="23" t="s">
        <v>21</v>
      </c>
      <c r="I7315" s="28" t="s">
        <v>81</v>
      </c>
      <c r="J7315" s="23" t="s">
        <v>175</v>
      </c>
      <c r="M7315" s="485">
        <v>362000</v>
      </c>
      <c r="N7315" s="485">
        <v>0</v>
      </c>
      <c r="O7315" s="217">
        <f t="shared" si="112"/>
        <v>818905.97999999928</v>
      </c>
    </row>
    <row r="7316" spans="1:15" ht="22.05" hidden="1" customHeight="1" x14ac:dyDescent="0.2">
      <c r="A7316" s="227">
        <v>45996</v>
      </c>
      <c r="B7316" s="20" t="s">
        <v>185</v>
      </c>
      <c r="C7316" s="28">
        <v>59855</v>
      </c>
      <c r="E7316" s="25" t="s">
        <v>8013</v>
      </c>
      <c r="F7316" s="20" t="s">
        <v>79</v>
      </c>
      <c r="H7316" s="23" t="s">
        <v>21</v>
      </c>
      <c r="I7316" s="28" t="s">
        <v>81</v>
      </c>
      <c r="J7316" s="23" t="s">
        <v>176</v>
      </c>
      <c r="M7316" s="485">
        <v>368000</v>
      </c>
      <c r="N7316" s="485">
        <v>0</v>
      </c>
      <c r="O7316" s="217">
        <f t="shared" si="112"/>
        <v>1186905.9799999993</v>
      </c>
    </row>
    <row r="7317" spans="1:15" ht="22.05" hidden="1" customHeight="1" x14ac:dyDescent="0.2">
      <c r="A7317" s="227">
        <v>45996</v>
      </c>
      <c r="B7317" s="20" t="s">
        <v>185</v>
      </c>
      <c r="C7317" s="28">
        <v>59856</v>
      </c>
      <c r="E7317" s="25" t="s">
        <v>8014</v>
      </c>
      <c r="F7317" s="20" t="s">
        <v>79</v>
      </c>
      <c r="H7317" s="23" t="s">
        <v>22</v>
      </c>
      <c r="I7317" s="28" t="s">
        <v>103</v>
      </c>
      <c r="J7317" s="23" t="s">
        <v>95</v>
      </c>
      <c r="K7317" s="156" t="s">
        <v>153</v>
      </c>
      <c r="M7317" s="485">
        <v>0</v>
      </c>
      <c r="N7317" s="485">
        <v>840</v>
      </c>
      <c r="O7317" s="217">
        <f t="shared" si="112"/>
        <v>1186065.9799999993</v>
      </c>
    </row>
    <row r="7318" spans="1:15" ht="22.05" hidden="1" customHeight="1" x14ac:dyDescent="0.2">
      <c r="A7318" s="227">
        <v>45996</v>
      </c>
      <c r="B7318" s="20" t="s">
        <v>185</v>
      </c>
      <c r="C7318" s="28">
        <v>59857</v>
      </c>
      <c r="E7318" s="25" t="s">
        <v>3541</v>
      </c>
      <c r="F7318" s="20" t="s">
        <v>79</v>
      </c>
      <c r="H7318" s="23" t="s">
        <v>22</v>
      </c>
      <c r="I7318" s="28" t="s">
        <v>54</v>
      </c>
      <c r="J7318" s="23" t="s">
        <v>41</v>
      </c>
      <c r="K7318" s="156" t="s">
        <v>465</v>
      </c>
      <c r="M7318" s="485">
        <v>0</v>
      </c>
      <c r="N7318" s="485">
        <v>250</v>
      </c>
      <c r="O7318" s="217">
        <f t="shared" si="112"/>
        <v>1185815.9799999993</v>
      </c>
    </row>
    <row r="7319" spans="1:15" ht="22.05" hidden="1" customHeight="1" x14ac:dyDescent="0.2">
      <c r="A7319" s="227">
        <v>45996</v>
      </c>
      <c r="B7319" s="20" t="s">
        <v>185</v>
      </c>
      <c r="C7319" s="28">
        <v>59858</v>
      </c>
      <c r="E7319" s="25" t="s">
        <v>3176</v>
      </c>
      <c r="F7319" s="20" t="s">
        <v>79</v>
      </c>
      <c r="H7319" s="23" t="s">
        <v>22</v>
      </c>
      <c r="I7319" s="28" t="s">
        <v>103</v>
      </c>
      <c r="J7319" s="23" t="s">
        <v>219</v>
      </c>
      <c r="K7319" s="156" t="s">
        <v>266</v>
      </c>
      <c r="M7319" s="485">
        <v>0</v>
      </c>
      <c r="N7319" s="485">
        <v>251</v>
      </c>
      <c r="O7319" s="217">
        <f t="shared" si="112"/>
        <v>1185564.9799999993</v>
      </c>
    </row>
    <row r="7320" spans="1:15" ht="22.05" hidden="1" customHeight="1" x14ac:dyDescent="0.2">
      <c r="A7320" s="227">
        <v>45996</v>
      </c>
      <c r="B7320" s="20" t="s">
        <v>185</v>
      </c>
      <c r="C7320" s="28">
        <v>59859</v>
      </c>
      <c r="E7320" s="25" t="s">
        <v>158</v>
      </c>
      <c r="F7320" s="20" t="s">
        <v>79</v>
      </c>
      <c r="H7320" s="23" t="s">
        <v>22</v>
      </c>
      <c r="I7320" s="28" t="s">
        <v>56</v>
      </c>
      <c r="J7320" s="23" t="s">
        <v>116</v>
      </c>
      <c r="K7320" s="156" t="s">
        <v>139</v>
      </c>
      <c r="M7320" s="485">
        <v>0</v>
      </c>
      <c r="N7320" s="485">
        <v>950</v>
      </c>
      <c r="O7320" s="217">
        <f t="shared" si="112"/>
        <v>1184614.9799999993</v>
      </c>
    </row>
    <row r="7321" spans="1:15" ht="22.05" hidden="1" customHeight="1" x14ac:dyDescent="0.2">
      <c r="A7321" s="227">
        <v>45996</v>
      </c>
      <c r="B7321" s="20" t="s">
        <v>185</v>
      </c>
      <c r="C7321" s="28">
        <v>59860</v>
      </c>
      <c r="E7321" s="25" t="s">
        <v>8015</v>
      </c>
      <c r="F7321" s="20" t="s">
        <v>79</v>
      </c>
      <c r="H7321" s="23" t="s">
        <v>22</v>
      </c>
      <c r="I7321" s="28" t="s">
        <v>103</v>
      </c>
      <c r="J7321" s="23" t="s">
        <v>95</v>
      </c>
      <c r="K7321" s="156" t="s">
        <v>210</v>
      </c>
      <c r="M7321" s="485">
        <v>0</v>
      </c>
      <c r="N7321" s="485">
        <v>130</v>
      </c>
      <c r="O7321" s="217">
        <f t="shared" si="112"/>
        <v>1184484.9799999993</v>
      </c>
    </row>
    <row r="7322" spans="1:15" ht="22.05" hidden="1" customHeight="1" x14ac:dyDescent="0.2">
      <c r="A7322" s="227">
        <v>45997</v>
      </c>
      <c r="B7322" s="20" t="s">
        <v>185</v>
      </c>
      <c r="C7322" s="28">
        <v>59862</v>
      </c>
      <c r="E7322" s="25" t="s">
        <v>8016</v>
      </c>
      <c r="F7322" s="20" t="s">
        <v>79</v>
      </c>
      <c r="H7322" s="23" t="s">
        <v>22</v>
      </c>
      <c r="I7322" s="28" t="s">
        <v>53</v>
      </c>
      <c r="J7322" s="23" t="s">
        <v>112</v>
      </c>
      <c r="K7322" s="156" t="s">
        <v>231</v>
      </c>
      <c r="M7322" s="485">
        <v>0</v>
      </c>
      <c r="N7322" s="485">
        <v>48000</v>
      </c>
      <c r="O7322" s="217">
        <f t="shared" si="112"/>
        <v>1136484.9799999993</v>
      </c>
    </row>
    <row r="7323" spans="1:15" ht="22.05" hidden="1" customHeight="1" x14ac:dyDescent="0.2">
      <c r="A7323" s="227">
        <v>45997</v>
      </c>
      <c r="B7323" s="20" t="s">
        <v>185</v>
      </c>
      <c r="C7323" s="28">
        <v>59863</v>
      </c>
      <c r="E7323" s="25" t="s">
        <v>6087</v>
      </c>
      <c r="F7323" s="20" t="s">
        <v>79</v>
      </c>
      <c r="H7323" s="23" t="s">
        <v>22</v>
      </c>
      <c r="I7323" s="28" t="s">
        <v>54</v>
      </c>
      <c r="J7323" s="23" t="s">
        <v>61</v>
      </c>
      <c r="K7323" s="156" t="s">
        <v>972</v>
      </c>
      <c r="M7323" s="485">
        <v>0</v>
      </c>
      <c r="N7323" s="485">
        <v>2750</v>
      </c>
      <c r="O7323" s="217">
        <f t="shared" si="112"/>
        <v>1133734.9799999993</v>
      </c>
    </row>
    <row r="7324" spans="1:15" ht="22.05" hidden="1" customHeight="1" x14ac:dyDescent="0.2">
      <c r="A7324" s="227">
        <v>45997</v>
      </c>
      <c r="B7324" s="20" t="s">
        <v>185</v>
      </c>
      <c r="C7324" s="28">
        <v>59864</v>
      </c>
      <c r="E7324" s="25" t="s">
        <v>5303</v>
      </c>
      <c r="F7324" s="20" t="s">
        <v>79</v>
      </c>
      <c r="H7324" s="23" t="s">
        <v>22</v>
      </c>
      <c r="I7324" s="28" t="s">
        <v>54</v>
      </c>
      <c r="J7324" s="23" t="s">
        <v>41</v>
      </c>
      <c r="K7324" s="156" t="s">
        <v>210</v>
      </c>
      <c r="M7324" s="485">
        <v>0</v>
      </c>
      <c r="N7324" s="485">
        <v>320</v>
      </c>
      <c r="O7324" s="217">
        <f t="shared" si="112"/>
        <v>1133414.9799999993</v>
      </c>
    </row>
    <row r="7325" spans="1:15" ht="22.05" hidden="1" customHeight="1" x14ac:dyDescent="0.2">
      <c r="A7325" s="227">
        <v>45997</v>
      </c>
      <c r="B7325" s="20" t="s">
        <v>185</v>
      </c>
      <c r="C7325" s="28">
        <v>59865</v>
      </c>
      <c r="E7325" s="25" t="s">
        <v>8017</v>
      </c>
      <c r="F7325" s="20" t="s">
        <v>79</v>
      </c>
      <c r="H7325" s="23" t="s">
        <v>22</v>
      </c>
      <c r="I7325" s="28" t="s">
        <v>80</v>
      </c>
      <c r="J7325" s="23" t="s">
        <v>67</v>
      </c>
      <c r="K7325" s="156" t="s">
        <v>8027</v>
      </c>
      <c r="M7325" s="485">
        <v>0</v>
      </c>
      <c r="N7325" s="485">
        <v>6500</v>
      </c>
      <c r="O7325" s="217">
        <f t="shared" si="112"/>
        <v>1126914.9799999993</v>
      </c>
    </row>
    <row r="7326" spans="1:15" ht="22.05" hidden="1" customHeight="1" x14ac:dyDescent="0.2">
      <c r="A7326" s="227">
        <v>45997</v>
      </c>
      <c r="B7326" s="20" t="s">
        <v>185</v>
      </c>
      <c r="C7326" s="28">
        <v>59866</v>
      </c>
      <c r="E7326" s="25" t="s">
        <v>537</v>
      </c>
      <c r="F7326" s="20" t="s">
        <v>79</v>
      </c>
      <c r="H7326" s="23" t="s">
        <v>22</v>
      </c>
      <c r="I7326" s="28" t="s">
        <v>103</v>
      </c>
      <c r="J7326" s="23" t="s">
        <v>214</v>
      </c>
      <c r="K7326" s="156" t="s">
        <v>210</v>
      </c>
      <c r="M7326" s="485">
        <v>0</v>
      </c>
      <c r="N7326" s="485">
        <v>250</v>
      </c>
      <c r="O7326" s="217">
        <f t="shared" si="112"/>
        <v>1126664.9799999993</v>
      </c>
    </row>
    <row r="7327" spans="1:15" ht="22.05" hidden="1" customHeight="1" x14ac:dyDescent="0.2">
      <c r="A7327" s="227">
        <v>45997</v>
      </c>
      <c r="B7327" s="20" t="s">
        <v>185</v>
      </c>
      <c r="C7327" s="28">
        <v>59867</v>
      </c>
      <c r="E7327" s="25" t="s">
        <v>150</v>
      </c>
      <c r="F7327" s="20" t="s">
        <v>79</v>
      </c>
      <c r="H7327" s="23" t="s">
        <v>22</v>
      </c>
      <c r="I7327" s="28" t="s">
        <v>81</v>
      </c>
      <c r="J7327" s="23" t="s">
        <v>200</v>
      </c>
      <c r="K7327" s="156" t="s">
        <v>122</v>
      </c>
      <c r="M7327" s="485">
        <v>0</v>
      </c>
      <c r="N7327" s="485">
        <v>285000</v>
      </c>
      <c r="O7327" s="217">
        <f t="shared" si="112"/>
        <v>841664.97999999928</v>
      </c>
    </row>
    <row r="7328" spans="1:15" ht="22.05" hidden="1" customHeight="1" x14ac:dyDescent="0.2">
      <c r="A7328" s="227">
        <v>45997</v>
      </c>
      <c r="B7328" s="20" t="s">
        <v>185</v>
      </c>
      <c r="C7328" s="28">
        <v>59868</v>
      </c>
      <c r="E7328" s="25" t="s">
        <v>8018</v>
      </c>
      <c r="F7328" s="20" t="s">
        <v>79</v>
      </c>
      <c r="H7328" s="23" t="s">
        <v>22</v>
      </c>
      <c r="I7328" s="28" t="s">
        <v>55</v>
      </c>
      <c r="J7328" s="23" t="s">
        <v>73</v>
      </c>
      <c r="K7328" s="156" t="s">
        <v>140</v>
      </c>
      <c r="M7328" s="485">
        <v>0</v>
      </c>
      <c r="N7328" s="485">
        <v>1500</v>
      </c>
      <c r="O7328" s="217">
        <f t="shared" si="112"/>
        <v>840164.97999999928</v>
      </c>
    </row>
    <row r="7329" spans="1:15" ht="22.05" hidden="1" customHeight="1" x14ac:dyDescent="0.2">
      <c r="A7329" s="227">
        <v>45997</v>
      </c>
      <c r="B7329" s="20" t="s">
        <v>185</v>
      </c>
      <c r="C7329" s="28">
        <v>59869</v>
      </c>
      <c r="E7329" s="25" t="s">
        <v>8019</v>
      </c>
      <c r="F7329" s="20" t="s">
        <v>79</v>
      </c>
      <c r="H7329" s="23" t="s">
        <v>22</v>
      </c>
      <c r="I7329" s="28" t="s">
        <v>55</v>
      </c>
      <c r="J7329" s="23" t="s">
        <v>261</v>
      </c>
      <c r="K7329" s="156" t="s">
        <v>440</v>
      </c>
      <c r="M7329" s="485">
        <v>0</v>
      </c>
      <c r="N7329" s="485">
        <v>6000</v>
      </c>
      <c r="O7329" s="217">
        <f t="shared" si="112"/>
        <v>834164.97999999928</v>
      </c>
    </row>
    <row r="7330" spans="1:15" ht="22.05" hidden="1" customHeight="1" x14ac:dyDescent="0.2">
      <c r="A7330" s="227">
        <v>45997</v>
      </c>
      <c r="B7330" s="20" t="s">
        <v>185</v>
      </c>
      <c r="C7330" s="28">
        <v>59870</v>
      </c>
      <c r="E7330" s="25" t="s">
        <v>8020</v>
      </c>
      <c r="F7330" s="20" t="s">
        <v>79</v>
      </c>
      <c r="H7330" s="23" t="s">
        <v>22</v>
      </c>
      <c r="I7330" s="28" t="s">
        <v>55</v>
      </c>
      <c r="J7330" s="23" t="s">
        <v>73</v>
      </c>
      <c r="K7330" s="156" t="s">
        <v>7111</v>
      </c>
      <c r="M7330" s="485">
        <v>0</v>
      </c>
      <c r="N7330" s="485">
        <v>10488</v>
      </c>
      <c r="O7330" s="217">
        <f t="shared" si="112"/>
        <v>823676.97999999928</v>
      </c>
    </row>
    <row r="7331" spans="1:15" ht="22.05" hidden="1" customHeight="1" x14ac:dyDescent="0.2">
      <c r="A7331" s="227">
        <v>45997</v>
      </c>
      <c r="B7331" s="20" t="s">
        <v>185</v>
      </c>
      <c r="C7331" s="28">
        <v>59871</v>
      </c>
      <c r="E7331" s="25" t="s">
        <v>8021</v>
      </c>
      <c r="F7331" s="20" t="s">
        <v>79</v>
      </c>
      <c r="H7331" s="23" t="s">
        <v>22</v>
      </c>
      <c r="I7331" s="28" t="s">
        <v>103</v>
      </c>
      <c r="J7331" s="23" t="s">
        <v>95</v>
      </c>
      <c r="K7331" s="156" t="s">
        <v>443</v>
      </c>
      <c r="M7331" s="485">
        <v>0</v>
      </c>
      <c r="N7331" s="485">
        <v>1388</v>
      </c>
      <c r="O7331" s="217">
        <f t="shared" si="112"/>
        <v>822288.97999999928</v>
      </c>
    </row>
    <row r="7332" spans="1:15" ht="22.05" hidden="1" customHeight="1" x14ac:dyDescent="0.2">
      <c r="A7332" s="227">
        <v>45997</v>
      </c>
      <c r="B7332" s="20" t="s">
        <v>185</v>
      </c>
      <c r="C7332" s="28">
        <v>59872</v>
      </c>
      <c r="E7332" s="25" t="s">
        <v>158</v>
      </c>
      <c r="F7332" s="20" t="s">
        <v>79</v>
      </c>
      <c r="H7332" s="23" t="s">
        <v>22</v>
      </c>
      <c r="I7332" s="28" t="s">
        <v>56</v>
      </c>
      <c r="J7332" s="23" t="s">
        <v>116</v>
      </c>
      <c r="K7332" s="156" t="s">
        <v>139</v>
      </c>
      <c r="M7332" s="485">
        <v>0</v>
      </c>
      <c r="N7332" s="485">
        <v>550</v>
      </c>
      <c r="O7332" s="217">
        <f t="shared" si="112"/>
        <v>821738.97999999928</v>
      </c>
    </row>
    <row r="7333" spans="1:15" ht="22.05" hidden="1" customHeight="1" x14ac:dyDescent="0.2">
      <c r="A7333" s="227">
        <v>45997</v>
      </c>
      <c r="B7333" s="20" t="s">
        <v>185</v>
      </c>
      <c r="C7333" s="28">
        <v>59873</v>
      </c>
      <c r="E7333" s="25" t="s">
        <v>204</v>
      </c>
      <c r="F7333" s="20" t="s">
        <v>79</v>
      </c>
      <c r="H7333" s="23" t="s">
        <v>22</v>
      </c>
      <c r="I7333" s="28" t="s">
        <v>56</v>
      </c>
      <c r="J7333" s="23" t="s">
        <v>212</v>
      </c>
      <c r="K7333" s="156" t="s">
        <v>235</v>
      </c>
      <c r="M7333" s="485">
        <v>0</v>
      </c>
      <c r="N7333" s="485">
        <v>1000</v>
      </c>
      <c r="O7333" s="217">
        <f t="shared" si="112"/>
        <v>820738.97999999928</v>
      </c>
    </row>
    <row r="7334" spans="1:15" ht="22.05" hidden="1" customHeight="1" x14ac:dyDescent="0.2">
      <c r="A7334" s="227">
        <v>45997</v>
      </c>
      <c r="B7334" s="20" t="s">
        <v>185</v>
      </c>
      <c r="C7334" s="28">
        <v>59874</v>
      </c>
      <c r="E7334" s="25" t="s">
        <v>402</v>
      </c>
      <c r="F7334" s="20" t="s">
        <v>79</v>
      </c>
      <c r="H7334" s="23" t="s">
        <v>22</v>
      </c>
      <c r="I7334" s="28" t="s">
        <v>80</v>
      </c>
      <c r="J7334" s="23" t="s">
        <v>66</v>
      </c>
      <c r="K7334" s="156" t="s">
        <v>544</v>
      </c>
      <c r="M7334" s="485">
        <v>0</v>
      </c>
      <c r="N7334" s="485">
        <v>700</v>
      </c>
      <c r="O7334" s="217">
        <f t="shared" si="112"/>
        <v>820038.97999999928</v>
      </c>
    </row>
    <row r="7335" spans="1:15" ht="22.05" hidden="1" customHeight="1" x14ac:dyDescent="0.2">
      <c r="A7335" s="227">
        <v>45997</v>
      </c>
      <c r="B7335" s="20" t="s">
        <v>185</v>
      </c>
      <c r="C7335" s="28">
        <v>59875</v>
      </c>
      <c r="E7335" s="25" t="s">
        <v>8022</v>
      </c>
      <c r="F7335" s="20" t="s">
        <v>79</v>
      </c>
      <c r="H7335" s="23" t="s">
        <v>22</v>
      </c>
      <c r="I7335" s="28" t="s">
        <v>103</v>
      </c>
      <c r="J7335" s="23" t="s">
        <v>92</v>
      </c>
      <c r="K7335" s="156" t="s">
        <v>8028</v>
      </c>
      <c r="M7335" s="485">
        <v>0</v>
      </c>
      <c r="N7335" s="485">
        <v>1100</v>
      </c>
      <c r="O7335" s="217">
        <f t="shared" si="112"/>
        <v>818938.97999999928</v>
      </c>
    </row>
    <row r="7336" spans="1:15" ht="22.05" hidden="1" customHeight="1" x14ac:dyDescent="0.2">
      <c r="A7336" s="227">
        <v>45997</v>
      </c>
      <c r="B7336" s="20" t="s">
        <v>185</v>
      </c>
      <c r="C7336" s="28">
        <v>59876</v>
      </c>
      <c r="E7336" s="25" t="s">
        <v>1400</v>
      </c>
      <c r="F7336" s="20" t="s">
        <v>79</v>
      </c>
      <c r="H7336" s="23" t="s">
        <v>22</v>
      </c>
      <c r="I7336" s="28" t="s">
        <v>103</v>
      </c>
      <c r="J7336" s="23" t="s">
        <v>97</v>
      </c>
      <c r="K7336" s="156" t="s">
        <v>134</v>
      </c>
      <c r="M7336" s="485">
        <v>0</v>
      </c>
      <c r="N7336" s="485">
        <v>300</v>
      </c>
      <c r="O7336" s="217">
        <f t="shared" si="112"/>
        <v>818638.97999999928</v>
      </c>
    </row>
    <row r="7337" spans="1:15" ht="22.05" hidden="1" customHeight="1" x14ac:dyDescent="0.2">
      <c r="A7337" s="227">
        <v>45997</v>
      </c>
      <c r="B7337" s="20" t="s">
        <v>185</v>
      </c>
      <c r="C7337" s="28">
        <v>59877</v>
      </c>
      <c r="E7337" s="25" t="s">
        <v>130</v>
      </c>
      <c r="F7337" s="20" t="s">
        <v>79</v>
      </c>
      <c r="H7337" s="23" t="s">
        <v>22</v>
      </c>
      <c r="I7337" s="28" t="s">
        <v>53</v>
      </c>
      <c r="J7337" s="23" t="s">
        <v>113</v>
      </c>
      <c r="K7337" s="156" t="s">
        <v>4838</v>
      </c>
      <c r="M7337" s="485">
        <v>0</v>
      </c>
      <c r="N7337" s="485">
        <v>7000</v>
      </c>
      <c r="O7337" s="217">
        <f t="shared" si="112"/>
        <v>811638.97999999928</v>
      </c>
    </row>
    <row r="7338" spans="1:15" ht="22.05" hidden="1" customHeight="1" x14ac:dyDescent="0.2">
      <c r="A7338" s="227">
        <v>45997</v>
      </c>
      <c r="B7338" s="20" t="s">
        <v>185</v>
      </c>
      <c r="C7338" s="28">
        <v>59878</v>
      </c>
      <c r="E7338" s="25" t="s">
        <v>8023</v>
      </c>
      <c r="F7338" s="20" t="s">
        <v>79</v>
      </c>
      <c r="H7338" s="23" t="s">
        <v>22</v>
      </c>
      <c r="I7338" s="28" t="s">
        <v>103</v>
      </c>
      <c r="J7338" s="23" t="s">
        <v>92</v>
      </c>
      <c r="K7338" s="156" t="s">
        <v>4789</v>
      </c>
      <c r="M7338" s="485">
        <v>0</v>
      </c>
      <c r="N7338" s="485">
        <v>750</v>
      </c>
      <c r="O7338" s="217">
        <f t="shared" si="112"/>
        <v>810888.97999999928</v>
      </c>
    </row>
    <row r="7339" spans="1:15" ht="22.05" hidden="1" customHeight="1" x14ac:dyDescent="0.2">
      <c r="A7339" s="227">
        <v>45997</v>
      </c>
      <c r="B7339" s="20" t="s">
        <v>185</v>
      </c>
      <c r="C7339" s="28">
        <v>59879</v>
      </c>
      <c r="E7339" s="25" t="s">
        <v>8024</v>
      </c>
      <c r="F7339" s="20" t="s">
        <v>79</v>
      </c>
      <c r="H7339" s="23" t="s">
        <v>22</v>
      </c>
      <c r="I7339" s="28" t="s">
        <v>103</v>
      </c>
      <c r="J7339" s="23" t="s">
        <v>92</v>
      </c>
      <c r="K7339" s="156" t="s">
        <v>1543</v>
      </c>
      <c r="M7339" s="485">
        <v>0</v>
      </c>
      <c r="N7339" s="485">
        <v>50</v>
      </c>
      <c r="O7339" s="217">
        <f t="shared" si="112"/>
        <v>810838.97999999928</v>
      </c>
    </row>
    <row r="7340" spans="1:15" ht="22.05" hidden="1" customHeight="1" x14ac:dyDescent="0.2">
      <c r="A7340" s="227">
        <v>45997</v>
      </c>
      <c r="B7340" s="20" t="s">
        <v>185</v>
      </c>
      <c r="C7340" s="28">
        <v>59880</v>
      </c>
      <c r="E7340" s="25" t="s">
        <v>485</v>
      </c>
      <c r="F7340" s="20" t="s">
        <v>79</v>
      </c>
      <c r="H7340" s="23" t="s">
        <v>22</v>
      </c>
      <c r="I7340" s="28" t="s">
        <v>54</v>
      </c>
      <c r="J7340" s="23" t="s">
        <v>41</v>
      </c>
      <c r="K7340" s="156" t="s">
        <v>210</v>
      </c>
      <c r="M7340" s="485">
        <v>0</v>
      </c>
      <c r="N7340" s="485">
        <v>50</v>
      </c>
      <c r="O7340" s="217">
        <f t="shared" si="112"/>
        <v>810788.97999999928</v>
      </c>
    </row>
    <row r="7341" spans="1:15" ht="22.05" hidden="1" customHeight="1" x14ac:dyDescent="0.2">
      <c r="A7341" s="227">
        <v>45997</v>
      </c>
      <c r="B7341" s="20" t="s">
        <v>185</v>
      </c>
      <c r="C7341" s="28">
        <v>59881</v>
      </c>
      <c r="E7341" s="25" t="s">
        <v>734</v>
      </c>
      <c r="F7341" s="20" t="s">
        <v>79</v>
      </c>
      <c r="H7341" s="23" t="s">
        <v>22</v>
      </c>
      <c r="I7341" s="28" t="s">
        <v>103</v>
      </c>
      <c r="J7341" s="23" t="s">
        <v>214</v>
      </c>
      <c r="K7341" s="156" t="s">
        <v>464</v>
      </c>
      <c r="M7341" s="485">
        <v>0</v>
      </c>
      <c r="N7341" s="485">
        <v>200</v>
      </c>
      <c r="O7341" s="217">
        <f t="shared" si="112"/>
        <v>810588.97999999928</v>
      </c>
    </row>
    <row r="7342" spans="1:15" ht="22.05" hidden="1" customHeight="1" x14ac:dyDescent="0.2">
      <c r="A7342" s="227">
        <v>45997</v>
      </c>
      <c r="B7342" s="20" t="s">
        <v>185</v>
      </c>
      <c r="C7342" s="28">
        <v>59882</v>
      </c>
      <c r="E7342" s="25" t="s">
        <v>7953</v>
      </c>
      <c r="F7342" s="20" t="s">
        <v>79</v>
      </c>
      <c r="H7342" s="23" t="s">
        <v>22</v>
      </c>
      <c r="I7342" s="28" t="s">
        <v>80</v>
      </c>
      <c r="J7342" s="23" t="s">
        <v>66</v>
      </c>
      <c r="K7342" s="156" t="s">
        <v>135</v>
      </c>
      <c r="M7342" s="485">
        <v>0</v>
      </c>
      <c r="N7342" s="485">
        <v>250</v>
      </c>
      <c r="O7342" s="217">
        <f t="shared" ref="O7342:O7412" si="113">O7341+M7342-N7342</f>
        <v>810338.97999999928</v>
      </c>
    </row>
    <row r="7343" spans="1:15" ht="22.05" hidden="1" customHeight="1" x14ac:dyDescent="0.2">
      <c r="A7343" s="227">
        <v>45997</v>
      </c>
      <c r="B7343" s="20" t="s">
        <v>185</v>
      </c>
      <c r="C7343" s="28">
        <v>59883</v>
      </c>
      <c r="E7343" s="25" t="s">
        <v>166</v>
      </c>
      <c r="F7343" s="20" t="s">
        <v>79</v>
      </c>
      <c r="H7343" s="23" t="s">
        <v>22</v>
      </c>
      <c r="I7343" s="28" t="s">
        <v>56</v>
      </c>
      <c r="J7343" s="23" t="s">
        <v>90</v>
      </c>
      <c r="K7343" s="156" t="s">
        <v>441</v>
      </c>
      <c r="M7343" s="485">
        <v>0</v>
      </c>
      <c r="N7343" s="485">
        <v>200</v>
      </c>
      <c r="O7343" s="217">
        <f t="shared" si="113"/>
        <v>810138.97999999928</v>
      </c>
    </row>
    <row r="7344" spans="1:15" ht="22.05" hidden="1" customHeight="1" x14ac:dyDescent="0.2">
      <c r="A7344" s="227">
        <v>45997</v>
      </c>
      <c r="B7344" s="20" t="s">
        <v>185</v>
      </c>
      <c r="C7344" s="28">
        <v>59884</v>
      </c>
      <c r="E7344" s="25" t="s">
        <v>166</v>
      </c>
      <c r="F7344" s="20" t="s">
        <v>79</v>
      </c>
      <c r="H7344" s="23" t="s">
        <v>22</v>
      </c>
      <c r="I7344" s="28" t="s">
        <v>103</v>
      </c>
      <c r="J7344" s="23" t="s">
        <v>60</v>
      </c>
      <c r="K7344" s="156" t="s">
        <v>133</v>
      </c>
      <c r="M7344" s="485">
        <v>0</v>
      </c>
      <c r="N7344" s="485">
        <v>200</v>
      </c>
      <c r="O7344" s="217">
        <f t="shared" si="113"/>
        <v>809938.97999999928</v>
      </c>
    </row>
    <row r="7345" spans="1:15" ht="22.05" hidden="1" customHeight="1" x14ac:dyDescent="0.2">
      <c r="A7345" s="227">
        <v>45997</v>
      </c>
      <c r="B7345" s="20" t="s">
        <v>185</v>
      </c>
      <c r="C7345" s="28">
        <v>59885</v>
      </c>
      <c r="E7345" s="25" t="s">
        <v>143</v>
      </c>
      <c r="F7345" s="20" t="s">
        <v>79</v>
      </c>
      <c r="H7345" s="23" t="s">
        <v>22</v>
      </c>
      <c r="I7345" s="28" t="s">
        <v>53</v>
      </c>
      <c r="J7345" s="23" t="s">
        <v>112</v>
      </c>
      <c r="K7345" s="156" t="s">
        <v>416</v>
      </c>
      <c r="M7345" s="485">
        <v>0</v>
      </c>
      <c r="N7345" s="485">
        <v>32739</v>
      </c>
      <c r="O7345" s="217">
        <f t="shared" si="113"/>
        <v>777199.97999999928</v>
      </c>
    </row>
    <row r="7346" spans="1:15" ht="22.05" hidden="1" customHeight="1" x14ac:dyDescent="0.2">
      <c r="A7346" s="227">
        <v>45997</v>
      </c>
      <c r="B7346" s="20" t="s">
        <v>185</v>
      </c>
      <c r="C7346" s="28">
        <v>59886</v>
      </c>
      <c r="E7346" s="25" t="s">
        <v>143</v>
      </c>
      <c r="F7346" s="20" t="s">
        <v>79</v>
      </c>
      <c r="H7346" s="23" t="s">
        <v>22</v>
      </c>
      <c r="I7346" s="28" t="s">
        <v>53</v>
      </c>
      <c r="J7346" s="23" t="s">
        <v>112</v>
      </c>
      <c r="K7346" s="156" t="s">
        <v>6822</v>
      </c>
      <c r="M7346" s="485">
        <v>0</v>
      </c>
      <c r="N7346" s="485">
        <v>2800</v>
      </c>
      <c r="O7346" s="217">
        <f t="shared" si="113"/>
        <v>774399.97999999928</v>
      </c>
    </row>
    <row r="7347" spans="1:15" ht="22.05" hidden="1" customHeight="1" x14ac:dyDescent="0.2">
      <c r="A7347" s="227">
        <v>45997</v>
      </c>
      <c r="B7347" s="20" t="s">
        <v>185</v>
      </c>
      <c r="C7347" s="28">
        <v>59887</v>
      </c>
      <c r="E7347" s="25" t="s">
        <v>143</v>
      </c>
      <c r="F7347" s="20" t="s">
        <v>79</v>
      </c>
      <c r="H7347" s="23" t="s">
        <v>22</v>
      </c>
      <c r="I7347" s="28" t="s">
        <v>53</v>
      </c>
      <c r="J7347" s="23" t="s">
        <v>114</v>
      </c>
      <c r="K7347" s="156" t="s">
        <v>273</v>
      </c>
      <c r="M7347" s="485">
        <v>0</v>
      </c>
      <c r="N7347" s="485">
        <v>6550</v>
      </c>
      <c r="O7347" s="217">
        <f t="shared" si="113"/>
        <v>767849.97999999928</v>
      </c>
    </row>
    <row r="7348" spans="1:15" ht="22.05" hidden="1" customHeight="1" x14ac:dyDescent="0.2">
      <c r="A7348" s="227">
        <v>45997</v>
      </c>
      <c r="B7348" s="20" t="s">
        <v>185</v>
      </c>
      <c r="C7348" s="28">
        <v>59888</v>
      </c>
      <c r="E7348" s="25" t="s">
        <v>143</v>
      </c>
      <c r="F7348" s="20" t="s">
        <v>79</v>
      </c>
      <c r="H7348" s="23" t="s">
        <v>22</v>
      </c>
      <c r="I7348" s="28" t="s">
        <v>53</v>
      </c>
      <c r="J7348" s="23" t="s">
        <v>114</v>
      </c>
      <c r="K7348" s="156" t="s">
        <v>149</v>
      </c>
      <c r="M7348" s="485">
        <v>0</v>
      </c>
      <c r="N7348" s="485">
        <v>22000</v>
      </c>
      <c r="O7348" s="217">
        <f t="shared" si="113"/>
        <v>745849.97999999928</v>
      </c>
    </row>
    <row r="7349" spans="1:15" ht="22.05" hidden="1" customHeight="1" x14ac:dyDescent="0.2">
      <c r="A7349" s="227">
        <v>45997</v>
      </c>
      <c r="B7349" s="20" t="s">
        <v>185</v>
      </c>
      <c r="C7349" s="28">
        <v>59889</v>
      </c>
      <c r="E7349" s="25" t="s">
        <v>143</v>
      </c>
      <c r="F7349" s="20" t="s">
        <v>79</v>
      </c>
      <c r="H7349" s="23" t="s">
        <v>22</v>
      </c>
      <c r="I7349" s="28" t="s">
        <v>53</v>
      </c>
      <c r="J7349" s="23" t="s">
        <v>112</v>
      </c>
      <c r="K7349" s="156" t="s">
        <v>144</v>
      </c>
      <c r="M7349" s="485">
        <v>0</v>
      </c>
      <c r="N7349" s="485">
        <v>29750</v>
      </c>
      <c r="O7349" s="217">
        <f t="shared" si="113"/>
        <v>716099.97999999928</v>
      </c>
    </row>
    <row r="7350" spans="1:15" ht="22.05" hidden="1" customHeight="1" x14ac:dyDescent="0.2">
      <c r="A7350" s="227">
        <v>45997</v>
      </c>
      <c r="B7350" s="20" t="s">
        <v>185</v>
      </c>
      <c r="C7350" s="28">
        <v>59890</v>
      </c>
      <c r="E7350" s="25" t="s">
        <v>143</v>
      </c>
      <c r="F7350" s="20" t="s">
        <v>79</v>
      </c>
      <c r="H7350" s="23" t="s">
        <v>22</v>
      </c>
      <c r="I7350" s="28" t="s">
        <v>53</v>
      </c>
      <c r="J7350" s="23" t="s">
        <v>112</v>
      </c>
      <c r="K7350" s="156" t="s">
        <v>5882</v>
      </c>
      <c r="M7350" s="485">
        <v>0</v>
      </c>
      <c r="N7350" s="485">
        <v>19200</v>
      </c>
      <c r="O7350" s="217">
        <f t="shared" si="113"/>
        <v>696899.97999999928</v>
      </c>
    </row>
    <row r="7351" spans="1:15" ht="22.05" hidden="1" customHeight="1" x14ac:dyDescent="0.2">
      <c r="A7351" s="227">
        <v>45997</v>
      </c>
      <c r="B7351" s="20" t="s">
        <v>185</v>
      </c>
      <c r="C7351" s="28">
        <v>59891</v>
      </c>
      <c r="E7351" s="25" t="s">
        <v>143</v>
      </c>
      <c r="F7351" s="20" t="s">
        <v>79</v>
      </c>
      <c r="H7351" s="23" t="s">
        <v>22</v>
      </c>
      <c r="I7351" s="28" t="s">
        <v>53</v>
      </c>
      <c r="J7351" s="23" t="s">
        <v>112</v>
      </c>
      <c r="K7351" s="156" t="s">
        <v>1702</v>
      </c>
      <c r="M7351" s="485">
        <v>0</v>
      </c>
      <c r="N7351" s="485">
        <v>23900</v>
      </c>
      <c r="O7351" s="217">
        <f t="shared" si="113"/>
        <v>672999.97999999928</v>
      </c>
    </row>
    <row r="7352" spans="1:15" ht="22.05" hidden="1" customHeight="1" x14ac:dyDescent="0.2">
      <c r="A7352" s="227">
        <v>45997</v>
      </c>
      <c r="B7352" s="20" t="s">
        <v>185</v>
      </c>
      <c r="C7352" s="28">
        <v>59892</v>
      </c>
      <c r="E7352" s="25" t="s">
        <v>143</v>
      </c>
      <c r="F7352" s="20" t="s">
        <v>79</v>
      </c>
      <c r="H7352" s="23" t="s">
        <v>22</v>
      </c>
      <c r="I7352" s="28" t="s">
        <v>53</v>
      </c>
      <c r="J7352" s="23" t="s">
        <v>112</v>
      </c>
      <c r="K7352" s="156" t="s">
        <v>5797</v>
      </c>
      <c r="M7352" s="485">
        <v>0</v>
      </c>
      <c r="N7352" s="485">
        <v>29760</v>
      </c>
      <c r="O7352" s="217">
        <f t="shared" si="113"/>
        <v>643239.97999999928</v>
      </c>
    </row>
    <row r="7353" spans="1:15" ht="22.05" hidden="1" customHeight="1" x14ac:dyDescent="0.2">
      <c r="A7353" s="227">
        <v>45997</v>
      </c>
      <c r="B7353" s="20" t="s">
        <v>185</v>
      </c>
      <c r="C7353" s="28">
        <v>59893</v>
      </c>
      <c r="E7353" s="25" t="s">
        <v>143</v>
      </c>
      <c r="F7353" s="20" t="s">
        <v>79</v>
      </c>
      <c r="H7353" s="23" t="s">
        <v>22</v>
      </c>
      <c r="I7353" s="28" t="s">
        <v>53</v>
      </c>
      <c r="J7353" s="23" t="s">
        <v>112</v>
      </c>
      <c r="K7353" s="156" t="s">
        <v>264</v>
      </c>
      <c r="M7353" s="485">
        <v>0</v>
      </c>
      <c r="N7353" s="485">
        <v>41050</v>
      </c>
      <c r="O7353" s="217">
        <f t="shared" si="113"/>
        <v>602189.97999999928</v>
      </c>
    </row>
    <row r="7354" spans="1:15" ht="22.05" hidden="1" customHeight="1" x14ac:dyDescent="0.2">
      <c r="A7354" s="227">
        <v>45997</v>
      </c>
      <c r="B7354" s="20" t="s">
        <v>185</v>
      </c>
      <c r="C7354" s="28">
        <v>59894</v>
      </c>
      <c r="E7354" s="25" t="s">
        <v>143</v>
      </c>
      <c r="F7354" s="20" t="s">
        <v>79</v>
      </c>
      <c r="H7354" s="23" t="s">
        <v>22</v>
      </c>
      <c r="I7354" s="28" t="s">
        <v>53</v>
      </c>
      <c r="J7354" s="23" t="s">
        <v>112</v>
      </c>
      <c r="K7354" s="156" t="s">
        <v>419</v>
      </c>
      <c r="M7354" s="485">
        <v>0</v>
      </c>
      <c r="N7354" s="485">
        <v>4550</v>
      </c>
      <c r="O7354" s="217">
        <f t="shared" si="113"/>
        <v>597639.97999999928</v>
      </c>
    </row>
    <row r="7355" spans="1:15" ht="22.05" hidden="1" customHeight="1" x14ac:dyDescent="0.2">
      <c r="A7355" s="227">
        <v>45997</v>
      </c>
      <c r="B7355" s="20" t="s">
        <v>185</v>
      </c>
      <c r="C7355" s="28">
        <v>59895</v>
      </c>
      <c r="E7355" s="25" t="s">
        <v>143</v>
      </c>
      <c r="F7355" s="20" t="s">
        <v>79</v>
      </c>
      <c r="H7355" s="23" t="s">
        <v>22</v>
      </c>
      <c r="I7355" s="28" t="s">
        <v>53</v>
      </c>
      <c r="J7355" s="23" t="s">
        <v>112</v>
      </c>
      <c r="K7355" s="156" t="s">
        <v>1703</v>
      </c>
      <c r="M7355" s="485">
        <v>0</v>
      </c>
      <c r="N7355" s="485">
        <v>17193</v>
      </c>
      <c r="O7355" s="217">
        <f t="shared" si="113"/>
        <v>580446.97999999928</v>
      </c>
    </row>
    <row r="7356" spans="1:15" ht="22.05" hidden="1" customHeight="1" x14ac:dyDescent="0.2">
      <c r="A7356" s="227">
        <v>45997</v>
      </c>
      <c r="B7356" s="20" t="s">
        <v>185</v>
      </c>
      <c r="C7356" s="28">
        <v>59896</v>
      </c>
      <c r="E7356" s="25" t="s">
        <v>143</v>
      </c>
      <c r="F7356" s="20" t="s">
        <v>79</v>
      </c>
      <c r="H7356" s="23" t="s">
        <v>22</v>
      </c>
      <c r="I7356" s="28" t="s">
        <v>53</v>
      </c>
      <c r="J7356" s="23" t="s">
        <v>112</v>
      </c>
      <c r="K7356" s="156" t="s">
        <v>263</v>
      </c>
      <c r="M7356" s="485">
        <v>0</v>
      </c>
      <c r="N7356" s="485">
        <v>15026</v>
      </c>
      <c r="O7356" s="217">
        <f t="shared" si="113"/>
        <v>565420.97999999928</v>
      </c>
    </row>
    <row r="7357" spans="1:15" ht="22.05" hidden="1" customHeight="1" x14ac:dyDescent="0.2">
      <c r="A7357" s="227">
        <v>45997</v>
      </c>
      <c r="B7357" s="20" t="s">
        <v>185</v>
      </c>
      <c r="C7357" s="28">
        <v>59897</v>
      </c>
      <c r="E7357" s="25" t="s">
        <v>143</v>
      </c>
      <c r="F7357" s="20" t="s">
        <v>79</v>
      </c>
      <c r="H7357" s="23" t="s">
        <v>22</v>
      </c>
      <c r="I7357" s="28" t="s">
        <v>53</v>
      </c>
      <c r="J7357" s="23" t="s">
        <v>112</v>
      </c>
      <c r="K7357" s="156" t="s">
        <v>418</v>
      </c>
      <c r="M7357" s="485">
        <v>0</v>
      </c>
      <c r="N7357" s="485">
        <v>26256</v>
      </c>
      <c r="O7357" s="217">
        <f t="shared" si="113"/>
        <v>539164.97999999928</v>
      </c>
    </row>
    <row r="7358" spans="1:15" ht="22.05" hidden="1" customHeight="1" x14ac:dyDescent="0.2">
      <c r="A7358" s="227">
        <v>45997</v>
      </c>
      <c r="B7358" s="20" t="s">
        <v>185</v>
      </c>
      <c r="C7358" s="28">
        <v>59898</v>
      </c>
      <c r="E7358" s="25" t="s">
        <v>143</v>
      </c>
      <c r="F7358" s="20" t="s">
        <v>79</v>
      </c>
      <c r="H7358" s="23" t="s">
        <v>22</v>
      </c>
      <c r="I7358" s="28" t="s">
        <v>53</v>
      </c>
      <c r="J7358" s="23" t="s">
        <v>112</v>
      </c>
      <c r="K7358" s="156" t="s">
        <v>148</v>
      </c>
      <c r="M7358" s="485">
        <v>0</v>
      </c>
      <c r="N7358" s="485">
        <v>21183</v>
      </c>
      <c r="O7358" s="217">
        <f t="shared" si="113"/>
        <v>517981.97999999928</v>
      </c>
    </row>
    <row r="7359" spans="1:15" ht="22.05" hidden="1" customHeight="1" x14ac:dyDescent="0.2">
      <c r="A7359" s="227">
        <v>45997</v>
      </c>
      <c r="B7359" s="20" t="s">
        <v>185</v>
      </c>
      <c r="C7359" s="28">
        <v>59899</v>
      </c>
      <c r="E7359" s="25" t="s">
        <v>8025</v>
      </c>
      <c r="F7359" s="20" t="s">
        <v>79</v>
      </c>
      <c r="H7359" s="23" t="s">
        <v>22</v>
      </c>
      <c r="I7359" s="28" t="s">
        <v>103</v>
      </c>
      <c r="J7359" s="23" t="s">
        <v>60</v>
      </c>
      <c r="K7359" s="156" t="s">
        <v>4811</v>
      </c>
      <c r="M7359" s="485">
        <v>0</v>
      </c>
      <c r="N7359" s="485">
        <v>4800</v>
      </c>
      <c r="O7359" s="217">
        <f t="shared" si="113"/>
        <v>513181.97999999928</v>
      </c>
    </row>
    <row r="7360" spans="1:15" ht="22.05" hidden="1" customHeight="1" x14ac:dyDescent="0.2">
      <c r="A7360" s="227">
        <v>45997</v>
      </c>
      <c r="B7360" s="20" t="s">
        <v>185</v>
      </c>
      <c r="C7360" s="28">
        <v>59900</v>
      </c>
      <c r="E7360" s="328" t="s">
        <v>141</v>
      </c>
      <c r="F7360" s="329" t="s">
        <v>79</v>
      </c>
      <c r="G7360" s="330"/>
      <c r="H7360" s="331" t="s">
        <v>22</v>
      </c>
      <c r="I7360" s="331" t="s">
        <v>54</v>
      </c>
      <c r="J7360" s="331" t="s">
        <v>63</v>
      </c>
      <c r="K7360" s="332" t="s">
        <v>225</v>
      </c>
      <c r="L7360" s="333">
        <v>75000</v>
      </c>
      <c r="M7360" s="333">
        <v>0</v>
      </c>
      <c r="N7360" s="333">
        <v>10000</v>
      </c>
      <c r="O7360" s="217">
        <f t="shared" si="113"/>
        <v>503181.97999999928</v>
      </c>
    </row>
    <row r="7361" spans="1:15" ht="22.05" hidden="1" customHeight="1" x14ac:dyDescent="0.2">
      <c r="A7361" s="227">
        <v>45997</v>
      </c>
      <c r="B7361" s="20" t="s">
        <v>185</v>
      </c>
      <c r="C7361" s="28">
        <v>59900</v>
      </c>
      <c r="E7361" s="328" t="s">
        <v>559</v>
      </c>
      <c r="F7361" s="329" t="s">
        <v>79</v>
      </c>
      <c r="G7361" s="330"/>
      <c r="H7361" s="331" t="s">
        <v>22</v>
      </c>
      <c r="I7361" s="331" t="s">
        <v>54</v>
      </c>
      <c r="J7361" s="331" t="s">
        <v>41</v>
      </c>
      <c r="K7361" s="332" t="s">
        <v>225</v>
      </c>
      <c r="L7361" s="333">
        <v>75000</v>
      </c>
      <c r="M7361" s="333">
        <v>0</v>
      </c>
      <c r="N7361" s="333">
        <v>20000</v>
      </c>
      <c r="O7361" s="217">
        <f t="shared" si="113"/>
        <v>483181.97999999928</v>
      </c>
    </row>
    <row r="7362" spans="1:15" ht="22.05" hidden="1" customHeight="1" x14ac:dyDescent="0.2">
      <c r="A7362" s="227">
        <v>45997</v>
      </c>
      <c r="B7362" s="20" t="s">
        <v>185</v>
      </c>
      <c r="C7362" s="28">
        <v>59900</v>
      </c>
      <c r="E7362" s="328" t="s">
        <v>463</v>
      </c>
      <c r="F7362" s="329" t="s">
        <v>79</v>
      </c>
      <c r="G7362" s="330"/>
      <c r="H7362" s="331" t="s">
        <v>22</v>
      </c>
      <c r="I7362" s="331" t="s">
        <v>54</v>
      </c>
      <c r="J7362" s="331" t="s">
        <v>62</v>
      </c>
      <c r="K7362" s="332" t="s">
        <v>225</v>
      </c>
      <c r="L7362" s="333">
        <v>75000</v>
      </c>
      <c r="M7362" s="333">
        <v>0</v>
      </c>
      <c r="N7362" s="333">
        <v>30000</v>
      </c>
      <c r="O7362" s="217">
        <f t="shared" si="113"/>
        <v>453181.97999999928</v>
      </c>
    </row>
    <row r="7363" spans="1:15" ht="22.05" hidden="1" customHeight="1" x14ac:dyDescent="0.2">
      <c r="A7363" s="227">
        <v>45997</v>
      </c>
      <c r="B7363" s="20" t="s">
        <v>185</v>
      </c>
      <c r="C7363" s="28">
        <v>59900</v>
      </c>
      <c r="E7363" s="328" t="s">
        <v>560</v>
      </c>
      <c r="F7363" s="329" t="s">
        <v>79</v>
      </c>
      <c r="G7363" s="330"/>
      <c r="H7363" s="331" t="s">
        <v>22</v>
      </c>
      <c r="I7363" s="331" t="s">
        <v>54</v>
      </c>
      <c r="J7363" s="331" t="s">
        <v>44</v>
      </c>
      <c r="K7363" s="332" t="s">
        <v>225</v>
      </c>
      <c r="L7363" s="333">
        <v>75000</v>
      </c>
      <c r="M7363" s="333">
        <v>0</v>
      </c>
      <c r="N7363" s="333">
        <v>10000</v>
      </c>
      <c r="O7363" s="217">
        <f t="shared" si="113"/>
        <v>443181.97999999928</v>
      </c>
    </row>
    <row r="7364" spans="1:15" ht="22.05" hidden="1" customHeight="1" x14ac:dyDescent="0.2">
      <c r="A7364" s="227">
        <v>45997</v>
      </c>
      <c r="B7364" s="20" t="s">
        <v>185</v>
      </c>
      <c r="C7364" s="28">
        <v>59900</v>
      </c>
      <c r="E7364" s="328" t="s">
        <v>561</v>
      </c>
      <c r="F7364" s="329" t="s">
        <v>79</v>
      </c>
      <c r="G7364" s="330"/>
      <c r="H7364" s="331" t="s">
        <v>22</v>
      </c>
      <c r="I7364" s="331" t="s">
        <v>54</v>
      </c>
      <c r="J7364" s="331" t="s">
        <v>63</v>
      </c>
      <c r="K7364" s="332" t="s">
        <v>225</v>
      </c>
      <c r="L7364" s="333">
        <v>75000</v>
      </c>
      <c r="M7364" s="333">
        <v>0</v>
      </c>
      <c r="N7364" s="333">
        <v>5000</v>
      </c>
      <c r="O7364" s="217">
        <f t="shared" si="113"/>
        <v>438181.97999999928</v>
      </c>
    </row>
    <row r="7365" spans="1:15" ht="22.05" hidden="1" customHeight="1" x14ac:dyDescent="0.2">
      <c r="A7365" s="227">
        <v>45997</v>
      </c>
      <c r="B7365" s="20" t="s">
        <v>185</v>
      </c>
      <c r="C7365" s="28">
        <v>59901</v>
      </c>
      <c r="E7365" s="25" t="s">
        <v>143</v>
      </c>
      <c r="F7365" s="20" t="s">
        <v>79</v>
      </c>
      <c r="H7365" s="23" t="s">
        <v>22</v>
      </c>
      <c r="I7365" s="28" t="s">
        <v>53</v>
      </c>
      <c r="J7365" s="23" t="s">
        <v>112</v>
      </c>
      <c r="K7365" s="156" t="s">
        <v>56</v>
      </c>
      <c r="M7365" s="485">
        <v>0</v>
      </c>
      <c r="N7365" s="485">
        <v>28150</v>
      </c>
      <c r="O7365" s="217">
        <f t="shared" si="113"/>
        <v>410031.97999999928</v>
      </c>
    </row>
    <row r="7366" spans="1:15" ht="22.05" hidden="1" customHeight="1" x14ac:dyDescent="0.2">
      <c r="A7366" s="227">
        <v>45997</v>
      </c>
      <c r="B7366" s="20" t="s">
        <v>185</v>
      </c>
      <c r="C7366" s="28">
        <v>59902</v>
      </c>
      <c r="E7366" s="334" t="s">
        <v>143</v>
      </c>
      <c r="F7366" s="329" t="s">
        <v>79</v>
      </c>
      <c r="G7366" s="330"/>
      <c r="H7366" s="331" t="s">
        <v>22</v>
      </c>
      <c r="I7366" s="331" t="s">
        <v>53</v>
      </c>
      <c r="J7366" s="331" t="s">
        <v>112</v>
      </c>
      <c r="K7366" s="332" t="s">
        <v>145</v>
      </c>
      <c r="L7366" s="333">
        <v>19800</v>
      </c>
      <c r="M7366" s="333">
        <v>0</v>
      </c>
      <c r="N7366" s="333">
        <f>L7366-N7367-N7368-N7369</f>
        <v>10200</v>
      </c>
      <c r="O7366" s="217">
        <f t="shared" si="113"/>
        <v>399831.97999999928</v>
      </c>
    </row>
    <row r="7367" spans="1:15" ht="22.05" hidden="1" customHeight="1" x14ac:dyDescent="0.2">
      <c r="A7367" s="227">
        <v>45997</v>
      </c>
      <c r="B7367" s="20" t="s">
        <v>185</v>
      </c>
      <c r="C7367" s="28">
        <v>59902</v>
      </c>
      <c r="E7367" s="334" t="s">
        <v>558</v>
      </c>
      <c r="F7367" s="329" t="s">
        <v>79</v>
      </c>
      <c r="G7367" s="330"/>
      <c r="H7367" s="331" t="s">
        <v>22</v>
      </c>
      <c r="I7367" s="331" t="s">
        <v>54</v>
      </c>
      <c r="J7367" s="331" t="s">
        <v>61</v>
      </c>
      <c r="K7367" s="332" t="s">
        <v>145</v>
      </c>
      <c r="L7367" s="333">
        <v>19800</v>
      </c>
      <c r="M7367" s="333">
        <v>0</v>
      </c>
      <c r="N7367" s="333">
        <v>1800</v>
      </c>
      <c r="O7367" s="217">
        <f t="shared" si="113"/>
        <v>398031.97999999928</v>
      </c>
    </row>
    <row r="7368" spans="1:15" ht="22.05" hidden="1" customHeight="1" x14ac:dyDescent="0.2">
      <c r="A7368" s="227">
        <v>45997</v>
      </c>
      <c r="B7368" s="20" t="s">
        <v>185</v>
      </c>
      <c r="C7368" s="28">
        <v>59902</v>
      </c>
      <c r="E7368" s="328" t="s">
        <v>556</v>
      </c>
      <c r="F7368" s="329" t="s">
        <v>79</v>
      </c>
      <c r="G7368" s="330"/>
      <c r="H7368" s="331" t="s">
        <v>22</v>
      </c>
      <c r="I7368" s="331" t="s">
        <v>54</v>
      </c>
      <c r="J7368" s="331" t="s">
        <v>32</v>
      </c>
      <c r="K7368" s="332" t="s">
        <v>145</v>
      </c>
      <c r="L7368" s="333">
        <v>19800</v>
      </c>
      <c r="M7368" s="333">
        <v>0</v>
      </c>
      <c r="N7368" s="333">
        <v>6000</v>
      </c>
      <c r="O7368" s="217">
        <f t="shared" si="113"/>
        <v>392031.97999999928</v>
      </c>
    </row>
    <row r="7369" spans="1:15" ht="22.05" hidden="1" customHeight="1" x14ac:dyDescent="0.2">
      <c r="A7369" s="227">
        <v>45997</v>
      </c>
      <c r="B7369" s="20" t="s">
        <v>185</v>
      </c>
      <c r="C7369" s="28">
        <v>59902</v>
      </c>
      <c r="E7369" s="328" t="s">
        <v>3486</v>
      </c>
      <c r="F7369" s="329" t="s">
        <v>79</v>
      </c>
      <c r="G7369" s="330"/>
      <c r="H7369" s="331" t="s">
        <v>22</v>
      </c>
      <c r="I7369" s="331" t="s">
        <v>54</v>
      </c>
      <c r="J7369" s="331" t="s">
        <v>63</v>
      </c>
      <c r="K7369" s="332" t="s">
        <v>145</v>
      </c>
      <c r="L7369" s="333">
        <v>19800</v>
      </c>
      <c r="M7369" s="333">
        <v>0</v>
      </c>
      <c r="N7369" s="333">
        <v>1800</v>
      </c>
      <c r="O7369" s="217">
        <f t="shared" si="113"/>
        <v>390231.97999999928</v>
      </c>
    </row>
    <row r="7370" spans="1:15" ht="22.05" hidden="1" customHeight="1" x14ac:dyDescent="0.2">
      <c r="A7370" s="227">
        <v>45997</v>
      </c>
      <c r="B7370" s="20" t="s">
        <v>185</v>
      </c>
      <c r="C7370" s="28">
        <v>59903</v>
      </c>
      <c r="E7370" s="25" t="s">
        <v>143</v>
      </c>
      <c r="F7370" s="20" t="s">
        <v>79</v>
      </c>
      <c r="H7370" s="23" t="s">
        <v>22</v>
      </c>
      <c r="I7370" s="28" t="s">
        <v>53</v>
      </c>
      <c r="J7370" s="23" t="s">
        <v>112</v>
      </c>
      <c r="K7370" s="156" t="s">
        <v>7098</v>
      </c>
      <c r="M7370" s="485">
        <v>0</v>
      </c>
      <c r="N7370" s="485">
        <v>16900</v>
      </c>
      <c r="O7370" s="217">
        <f t="shared" si="113"/>
        <v>373331.97999999928</v>
      </c>
    </row>
    <row r="7371" spans="1:15" ht="22.05" hidden="1" customHeight="1" x14ac:dyDescent="0.2">
      <c r="A7371" s="227">
        <v>45997</v>
      </c>
      <c r="B7371" s="20" t="s">
        <v>185</v>
      </c>
      <c r="C7371" s="28">
        <v>59904</v>
      </c>
      <c r="E7371" s="25" t="s">
        <v>143</v>
      </c>
      <c r="F7371" s="20" t="s">
        <v>79</v>
      </c>
      <c r="H7371" s="23" t="s">
        <v>22</v>
      </c>
      <c r="I7371" s="28" t="s">
        <v>53</v>
      </c>
      <c r="J7371" s="23" t="s">
        <v>112</v>
      </c>
      <c r="K7371" s="156" t="s">
        <v>5798</v>
      </c>
      <c r="M7371" s="485">
        <v>0</v>
      </c>
      <c r="N7371" s="485">
        <v>4200</v>
      </c>
      <c r="O7371" s="217">
        <f t="shared" si="113"/>
        <v>369131.97999999928</v>
      </c>
    </row>
    <row r="7372" spans="1:15" ht="22.05" hidden="1" customHeight="1" x14ac:dyDescent="0.2">
      <c r="A7372" s="227">
        <v>45997</v>
      </c>
      <c r="B7372" s="20" t="s">
        <v>185</v>
      </c>
      <c r="C7372" s="28">
        <v>59905</v>
      </c>
      <c r="E7372" s="25" t="s">
        <v>143</v>
      </c>
      <c r="F7372" s="20" t="s">
        <v>79</v>
      </c>
      <c r="H7372" s="23" t="s">
        <v>22</v>
      </c>
      <c r="I7372" s="28" t="s">
        <v>53</v>
      </c>
      <c r="J7372" s="23" t="s">
        <v>112</v>
      </c>
      <c r="K7372" s="156" t="s">
        <v>146</v>
      </c>
      <c r="M7372" s="485">
        <v>0</v>
      </c>
      <c r="N7372" s="485">
        <v>94133</v>
      </c>
      <c r="O7372" s="217">
        <f t="shared" si="113"/>
        <v>274998.97999999928</v>
      </c>
    </row>
    <row r="7373" spans="1:15" ht="22.05" hidden="1" customHeight="1" x14ac:dyDescent="0.2">
      <c r="A7373" s="227">
        <v>45997</v>
      </c>
      <c r="B7373" s="20" t="s">
        <v>185</v>
      </c>
      <c r="C7373" s="28">
        <v>59906</v>
      </c>
      <c r="E7373" s="25" t="s">
        <v>162</v>
      </c>
      <c r="F7373" s="20" t="s">
        <v>79</v>
      </c>
      <c r="H7373" s="23" t="s">
        <v>21</v>
      </c>
      <c r="I7373" s="28" t="s">
        <v>81</v>
      </c>
      <c r="J7373" s="23" t="s">
        <v>200</v>
      </c>
      <c r="M7373" s="585">
        <v>4000</v>
      </c>
      <c r="N7373" s="485">
        <v>0</v>
      </c>
      <c r="O7373" s="217">
        <f t="shared" si="113"/>
        <v>278998.97999999928</v>
      </c>
    </row>
    <row r="7374" spans="1:15" ht="22.05" hidden="1" customHeight="1" x14ac:dyDescent="0.2">
      <c r="A7374" s="227">
        <v>45997</v>
      </c>
      <c r="B7374" s="20" t="s">
        <v>185</v>
      </c>
      <c r="C7374" s="28">
        <v>59907</v>
      </c>
      <c r="E7374" s="25" t="s">
        <v>130</v>
      </c>
      <c r="F7374" s="20" t="s">
        <v>79</v>
      </c>
      <c r="H7374" s="23" t="s">
        <v>22</v>
      </c>
      <c r="I7374" s="28" t="s">
        <v>53</v>
      </c>
      <c r="J7374" s="23" t="s">
        <v>113</v>
      </c>
      <c r="K7374" s="156" t="s">
        <v>2484</v>
      </c>
      <c r="M7374" s="485">
        <v>0</v>
      </c>
      <c r="N7374" s="485">
        <v>1000</v>
      </c>
      <c r="O7374" s="217">
        <f t="shared" si="113"/>
        <v>277998.97999999928</v>
      </c>
    </row>
    <row r="7375" spans="1:15" ht="22.05" hidden="1" customHeight="1" x14ac:dyDescent="0.2">
      <c r="A7375" s="227">
        <v>45997</v>
      </c>
      <c r="B7375" s="20" t="s">
        <v>185</v>
      </c>
      <c r="C7375" s="28">
        <v>59908</v>
      </c>
      <c r="E7375" s="25" t="s">
        <v>8026</v>
      </c>
      <c r="F7375" s="20" t="s">
        <v>79</v>
      </c>
      <c r="H7375" s="23" t="s">
        <v>22</v>
      </c>
      <c r="I7375" s="28" t="s">
        <v>103</v>
      </c>
      <c r="J7375" s="23" t="s">
        <v>60</v>
      </c>
      <c r="K7375" s="156" t="s">
        <v>8029</v>
      </c>
      <c r="M7375" s="485">
        <v>0</v>
      </c>
      <c r="N7375" s="485">
        <v>4500</v>
      </c>
      <c r="O7375" s="217">
        <f t="shared" si="113"/>
        <v>273498.97999999928</v>
      </c>
    </row>
    <row r="7376" spans="1:15" ht="22.05" hidden="1" customHeight="1" x14ac:dyDescent="0.2">
      <c r="A7376" s="227">
        <v>45998</v>
      </c>
      <c r="B7376" s="20" t="s">
        <v>185</v>
      </c>
      <c r="C7376" s="28">
        <v>59910</v>
      </c>
      <c r="E7376" s="25" t="s">
        <v>8030</v>
      </c>
      <c r="F7376" s="20" t="s">
        <v>79</v>
      </c>
      <c r="H7376" s="23" t="s">
        <v>22</v>
      </c>
      <c r="I7376" s="28" t="s">
        <v>103</v>
      </c>
      <c r="J7376" s="23" t="s">
        <v>214</v>
      </c>
      <c r="K7376" s="156" t="s">
        <v>140</v>
      </c>
      <c r="M7376" s="485">
        <v>0</v>
      </c>
      <c r="N7376" s="485">
        <v>700</v>
      </c>
      <c r="O7376" s="217">
        <f t="shared" si="113"/>
        <v>272798.97999999928</v>
      </c>
    </row>
    <row r="7377" spans="1:15" ht="22.05" hidden="1" customHeight="1" x14ac:dyDescent="0.2">
      <c r="A7377" s="227">
        <v>45998</v>
      </c>
      <c r="B7377" s="20" t="s">
        <v>185</v>
      </c>
      <c r="C7377" s="28">
        <v>59911</v>
      </c>
      <c r="E7377" s="25" t="s">
        <v>151</v>
      </c>
      <c r="F7377" s="20" t="s">
        <v>79</v>
      </c>
      <c r="H7377" s="23" t="s">
        <v>22</v>
      </c>
      <c r="I7377" s="28" t="s">
        <v>53</v>
      </c>
      <c r="J7377" s="23" t="s">
        <v>112</v>
      </c>
      <c r="K7377" s="156" t="s">
        <v>413</v>
      </c>
      <c r="M7377" s="485">
        <v>0</v>
      </c>
      <c r="N7377" s="485">
        <v>580</v>
      </c>
      <c r="O7377" s="217">
        <f t="shared" si="113"/>
        <v>272218.97999999928</v>
      </c>
    </row>
    <row r="7378" spans="1:15" ht="22.05" hidden="1" customHeight="1" x14ac:dyDescent="0.2">
      <c r="A7378" s="227">
        <v>45999</v>
      </c>
      <c r="B7378" s="20" t="s">
        <v>185</v>
      </c>
      <c r="C7378" s="28">
        <v>59913</v>
      </c>
      <c r="E7378" s="25" t="s">
        <v>5376</v>
      </c>
      <c r="F7378" s="20" t="s">
        <v>79</v>
      </c>
      <c r="H7378" s="23" t="s">
        <v>22</v>
      </c>
      <c r="I7378" s="28" t="s">
        <v>103</v>
      </c>
      <c r="J7378" s="23" t="s">
        <v>219</v>
      </c>
      <c r="K7378" s="156" t="s">
        <v>266</v>
      </c>
      <c r="M7378" s="485">
        <v>0</v>
      </c>
      <c r="N7378" s="485">
        <v>150</v>
      </c>
      <c r="O7378" s="217">
        <f t="shared" si="113"/>
        <v>272068.97999999928</v>
      </c>
    </row>
    <row r="7379" spans="1:15" ht="22.05" hidden="1" customHeight="1" x14ac:dyDescent="0.2">
      <c r="A7379" s="227">
        <v>45999</v>
      </c>
      <c r="B7379" s="20" t="s">
        <v>185</v>
      </c>
      <c r="C7379" s="28">
        <v>59914</v>
      </c>
      <c r="E7379" s="25" t="s">
        <v>8031</v>
      </c>
      <c r="F7379" s="20" t="s">
        <v>79</v>
      </c>
      <c r="H7379" s="23" t="s">
        <v>22</v>
      </c>
      <c r="I7379" s="28" t="s">
        <v>55</v>
      </c>
      <c r="J7379" s="23" t="s">
        <v>73</v>
      </c>
      <c r="K7379" s="156" t="s">
        <v>8041</v>
      </c>
      <c r="M7379" s="485">
        <v>0</v>
      </c>
      <c r="N7379" s="485">
        <v>9801</v>
      </c>
      <c r="O7379" s="217">
        <f t="shared" si="113"/>
        <v>262267.97999999928</v>
      </c>
    </row>
    <row r="7380" spans="1:15" ht="22.05" hidden="1" customHeight="1" x14ac:dyDescent="0.2">
      <c r="A7380" s="227">
        <v>45999</v>
      </c>
      <c r="B7380" s="20" t="s">
        <v>185</v>
      </c>
      <c r="C7380" s="28">
        <v>59915</v>
      </c>
      <c r="E7380" s="25" t="s">
        <v>8032</v>
      </c>
      <c r="F7380" s="20" t="s">
        <v>79</v>
      </c>
      <c r="H7380" s="21" t="s">
        <v>22</v>
      </c>
      <c r="I7380" s="41" t="s">
        <v>55</v>
      </c>
      <c r="J7380" s="21" t="s">
        <v>261</v>
      </c>
      <c r="K7380" s="156" t="s">
        <v>5908</v>
      </c>
      <c r="M7380" s="485">
        <v>0</v>
      </c>
      <c r="N7380" s="485">
        <v>5000</v>
      </c>
      <c r="O7380" s="217">
        <f t="shared" si="113"/>
        <v>257267.97999999928</v>
      </c>
    </row>
    <row r="7381" spans="1:15" ht="22.05" hidden="1" customHeight="1" x14ac:dyDescent="0.2">
      <c r="A7381" s="227">
        <v>45999</v>
      </c>
      <c r="B7381" s="20" t="s">
        <v>185</v>
      </c>
      <c r="C7381" s="28">
        <v>59916</v>
      </c>
      <c r="E7381" s="25" t="s">
        <v>8033</v>
      </c>
      <c r="F7381" s="20" t="s">
        <v>79</v>
      </c>
      <c r="H7381" s="23" t="s">
        <v>22</v>
      </c>
      <c r="I7381" s="28" t="s">
        <v>55</v>
      </c>
      <c r="J7381" s="23" t="s">
        <v>73</v>
      </c>
      <c r="K7381" s="156" t="s">
        <v>140</v>
      </c>
      <c r="M7381" s="485">
        <v>0</v>
      </c>
      <c r="N7381" s="485">
        <v>1500</v>
      </c>
      <c r="O7381" s="217">
        <f t="shared" si="113"/>
        <v>255767.97999999928</v>
      </c>
    </row>
    <row r="7382" spans="1:15" ht="22.05" hidden="1" customHeight="1" x14ac:dyDescent="0.2">
      <c r="A7382" s="227">
        <v>45999</v>
      </c>
      <c r="B7382" s="20" t="s">
        <v>185</v>
      </c>
      <c r="C7382" s="28">
        <v>59917</v>
      </c>
      <c r="E7382" s="25" t="s">
        <v>8034</v>
      </c>
      <c r="F7382" s="20" t="s">
        <v>79</v>
      </c>
      <c r="H7382" s="23" t="s">
        <v>22</v>
      </c>
      <c r="I7382" s="28" t="s">
        <v>103</v>
      </c>
      <c r="J7382" s="23" t="s">
        <v>102</v>
      </c>
      <c r="K7382" s="156" t="s">
        <v>6394</v>
      </c>
      <c r="M7382" s="485">
        <v>0</v>
      </c>
      <c r="N7382" s="485">
        <v>5000</v>
      </c>
      <c r="O7382" s="217">
        <f t="shared" si="113"/>
        <v>250767.97999999928</v>
      </c>
    </row>
    <row r="7383" spans="1:15" ht="22.05" hidden="1" customHeight="1" x14ac:dyDescent="0.2">
      <c r="A7383" s="227">
        <v>45999</v>
      </c>
      <c r="B7383" s="20" t="s">
        <v>185</v>
      </c>
      <c r="C7383" s="28">
        <v>59918</v>
      </c>
      <c r="E7383" s="25" t="s">
        <v>3767</v>
      </c>
      <c r="F7383" s="20" t="s">
        <v>79</v>
      </c>
      <c r="H7383" s="23" t="s">
        <v>22</v>
      </c>
      <c r="I7383" s="28" t="s">
        <v>103</v>
      </c>
      <c r="J7383" s="23" t="s">
        <v>219</v>
      </c>
      <c r="K7383" s="156" t="s">
        <v>266</v>
      </c>
      <c r="M7383" s="485">
        <v>0</v>
      </c>
      <c r="N7383" s="485">
        <v>250</v>
      </c>
      <c r="O7383" s="217">
        <f t="shared" si="113"/>
        <v>250517.97999999928</v>
      </c>
    </row>
    <row r="7384" spans="1:15" ht="22.05" hidden="1" customHeight="1" x14ac:dyDescent="0.2">
      <c r="A7384" s="227">
        <v>45999</v>
      </c>
      <c r="B7384" s="20" t="s">
        <v>185</v>
      </c>
      <c r="C7384" s="28">
        <v>59919</v>
      </c>
      <c r="E7384" s="25" t="s">
        <v>8035</v>
      </c>
      <c r="F7384" s="20" t="s">
        <v>79</v>
      </c>
      <c r="H7384" s="23" t="s">
        <v>22</v>
      </c>
      <c r="I7384" s="28" t="s">
        <v>103</v>
      </c>
      <c r="J7384" s="23" t="s">
        <v>102</v>
      </c>
      <c r="K7384" s="156" t="s">
        <v>4645</v>
      </c>
      <c r="M7384" s="485">
        <v>0</v>
      </c>
      <c r="N7384" s="485">
        <v>8000</v>
      </c>
      <c r="O7384" s="217">
        <f t="shared" si="113"/>
        <v>242517.97999999928</v>
      </c>
    </row>
    <row r="7385" spans="1:15" ht="22.05" hidden="1" customHeight="1" x14ac:dyDescent="0.2">
      <c r="A7385" s="227">
        <v>45999</v>
      </c>
      <c r="B7385" s="20" t="s">
        <v>185</v>
      </c>
      <c r="C7385" s="28">
        <v>59920</v>
      </c>
      <c r="E7385" s="25" t="s">
        <v>8036</v>
      </c>
      <c r="F7385" s="20" t="s">
        <v>79</v>
      </c>
      <c r="H7385" s="23" t="s">
        <v>22</v>
      </c>
      <c r="I7385" s="28" t="s">
        <v>103</v>
      </c>
      <c r="J7385" s="23" t="s">
        <v>95</v>
      </c>
      <c r="K7385" s="156" t="s">
        <v>807</v>
      </c>
      <c r="M7385" s="485">
        <v>0</v>
      </c>
      <c r="N7385" s="485">
        <v>150</v>
      </c>
      <c r="O7385" s="217">
        <f t="shared" si="113"/>
        <v>242367.97999999928</v>
      </c>
    </row>
    <row r="7386" spans="1:15" ht="22.05" hidden="1" customHeight="1" x14ac:dyDescent="0.2">
      <c r="A7386" s="227">
        <v>45999</v>
      </c>
      <c r="B7386" s="20" t="s">
        <v>185</v>
      </c>
      <c r="C7386" s="28">
        <v>59921</v>
      </c>
      <c r="E7386" s="25" t="s">
        <v>2846</v>
      </c>
      <c r="F7386" s="20" t="s">
        <v>79</v>
      </c>
      <c r="H7386" s="23" t="s">
        <v>22</v>
      </c>
      <c r="I7386" s="28" t="s">
        <v>103</v>
      </c>
      <c r="J7386" s="23" t="s">
        <v>95</v>
      </c>
      <c r="K7386" s="156" t="s">
        <v>210</v>
      </c>
      <c r="M7386" s="485">
        <v>0</v>
      </c>
      <c r="N7386" s="485">
        <v>130</v>
      </c>
      <c r="O7386" s="217">
        <f t="shared" si="113"/>
        <v>242237.97999999928</v>
      </c>
    </row>
    <row r="7387" spans="1:15" ht="22.05" hidden="1" customHeight="1" x14ac:dyDescent="0.2">
      <c r="A7387" s="227">
        <v>45999</v>
      </c>
      <c r="B7387" s="20" t="s">
        <v>185</v>
      </c>
      <c r="C7387" s="28">
        <v>59922</v>
      </c>
      <c r="E7387" s="25" t="s">
        <v>534</v>
      </c>
      <c r="F7387" s="20" t="s">
        <v>79</v>
      </c>
      <c r="H7387" s="23" t="s">
        <v>22</v>
      </c>
      <c r="I7387" s="28" t="s">
        <v>103</v>
      </c>
      <c r="J7387" s="23" t="s">
        <v>60</v>
      </c>
      <c r="K7387" s="156" t="s">
        <v>542</v>
      </c>
      <c r="M7387" s="485">
        <v>0</v>
      </c>
      <c r="N7387" s="485">
        <v>5000</v>
      </c>
      <c r="O7387" s="217">
        <f t="shared" si="113"/>
        <v>237237.97999999928</v>
      </c>
    </row>
    <row r="7388" spans="1:15" ht="22.05" hidden="1" customHeight="1" x14ac:dyDescent="0.2">
      <c r="A7388" s="227">
        <v>45999</v>
      </c>
      <c r="B7388" s="20" t="s">
        <v>185</v>
      </c>
      <c r="C7388" s="28">
        <v>59923</v>
      </c>
      <c r="E7388" s="25" t="s">
        <v>1031</v>
      </c>
      <c r="F7388" s="20" t="s">
        <v>79</v>
      </c>
      <c r="H7388" s="23" t="s">
        <v>21</v>
      </c>
      <c r="I7388" s="28" t="s">
        <v>29</v>
      </c>
      <c r="J7388" s="23" t="s">
        <v>201</v>
      </c>
      <c r="M7388" s="485">
        <v>1000</v>
      </c>
      <c r="N7388" s="485">
        <v>0</v>
      </c>
      <c r="O7388" s="217">
        <f t="shared" si="113"/>
        <v>238237.97999999928</v>
      </c>
    </row>
    <row r="7389" spans="1:15" ht="22.05" hidden="1" customHeight="1" x14ac:dyDescent="0.2">
      <c r="A7389" s="227">
        <v>45999</v>
      </c>
      <c r="B7389" s="20" t="s">
        <v>185</v>
      </c>
      <c r="C7389" s="28">
        <v>59924</v>
      </c>
      <c r="E7389" s="25" t="s">
        <v>8037</v>
      </c>
      <c r="F7389" s="20" t="s">
        <v>79</v>
      </c>
      <c r="H7389" s="23" t="s">
        <v>22</v>
      </c>
      <c r="I7389" s="28" t="s">
        <v>103</v>
      </c>
      <c r="J7389" s="23" t="s">
        <v>60</v>
      </c>
      <c r="K7389" s="156" t="s">
        <v>133</v>
      </c>
      <c r="M7389" s="485">
        <v>0</v>
      </c>
      <c r="N7389" s="485">
        <v>2155</v>
      </c>
      <c r="O7389" s="217">
        <f t="shared" si="113"/>
        <v>236082.97999999928</v>
      </c>
    </row>
    <row r="7390" spans="1:15" ht="22.05" hidden="1" customHeight="1" x14ac:dyDescent="0.2">
      <c r="A7390" s="227">
        <v>45999</v>
      </c>
      <c r="B7390" s="20" t="s">
        <v>185</v>
      </c>
      <c r="C7390" s="28">
        <v>59925</v>
      </c>
      <c r="E7390" s="25" t="s">
        <v>8038</v>
      </c>
      <c r="F7390" s="20" t="s">
        <v>79</v>
      </c>
      <c r="H7390" s="23" t="s">
        <v>21</v>
      </c>
      <c r="I7390" s="28" t="s">
        <v>28</v>
      </c>
      <c r="J7390" s="23" t="s">
        <v>30</v>
      </c>
      <c r="M7390" s="485">
        <v>39600</v>
      </c>
      <c r="N7390" s="485">
        <v>0</v>
      </c>
      <c r="O7390" s="217">
        <f t="shared" si="113"/>
        <v>275682.97999999928</v>
      </c>
    </row>
    <row r="7391" spans="1:15" ht="22.05" hidden="1" customHeight="1" x14ac:dyDescent="0.2">
      <c r="A7391" s="227">
        <v>45999</v>
      </c>
      <c r="B7391" s="20" t="s">
        <v>185</v>
      </c>
      <c r="C7391" s="28">
        <v>59926</v>
      </c>
      <c r="E7391" s="25" t="s">
        <v>8039</v>
      </c>
      <c r="F7391" s="20" t="s">
        <v>79</v>
      </c>
      <c r="H7391" s="23" t="s">
        <v>22</v>
      </c>
      <c r="I7391" s="28" t="s">
        <v>54</v>
      </c>
      <c r="J7391" s="23" t="s">
        <v>63</v>
      </c>
      <c r="K7391" s="156" t="s">
        <v>8042</v>
      </c>
      <c r="M7391" s="485">
        <v>0</v>
      </c>
      <c r="N7391" s="485">
        <v>1000</v>
      </c>
      <c r="O7391" s="217">
        <f t="shared" si="113"/>
        <v>274682.97999999928</v>
      </c>
    </row>
    <row r="7392" spans="1:15" ht="22.05" hidden="1" customHeight="1" x14ac:dyDescent="0.2">
      <c r="A7392" s="227">
        <v>45999</v>
      </c>
      <c r="B7392" s="20" t="s">
        <v>185</v>
      </c>
      <c r="C7392" s="28">
        <v>59927</v>
      </c>
      <c r="E7392" s="25" t="s">
        <v>8040</v>
      </c>
      <c r="F7392" s="20" t="s">
        <v>79</v>
      </c>
      <c r="H7392" s="23" t="s">
        <v>22</v>
      </c>
      <c r="I7392" s="28" t="s">
        <v>54</v>
      </c>
      <c r="J7392" s="23" t="s">
        <v>41</v>
      </c>
      <c r="K7392" s="156" t="s">
        <v>465</v>
      </c>
      <c r="M7392" s="485">
        <v>0</v>
      </c>
      <c r="N7392" s="485">
        <v>7000</v>
      </c>
      <c r="O7392" s="217">
        <f t="shared" si="113"/>
        <v>267682.97999999928</v>
      </c>
    </row>
    <row r="7393" spans="1:15" ht="22.05" hidden="1" customHeight="1" x14ac:dyDescent="0.2">
      <c r="A7393" s="227">
        <v>46000</v>
      </c>
      <c r="B7393" s="20" t="s">
        <v>185</v>
      </c>
      <c r="C7393" s="28">
        <v>59929</v>
      </c>
      <c r="E7393" s="25" t="s">
        <v>3073</v>
      </c>
      <c r="F7393" s="20" t="s">
        <v>79</v>
      </c>
      <c r="H7393" s="23" t="s">
        <v>22</v>
      </c>
      <c r="I7393" s="28" t="s">
        <v>53</v>
      </c>
      <c r="J7393" s="23" t="s">
        <v>113</v>
      </c>
      <c r="K7393" s="156" t="s">
        <v>1387</v>
      </c>
      <c r="M7393" s="485">
        <v>0</v>
      </c>
      <c r="N7393" s="485">
        <v>500</v>
      </c>
      <c r="O7393" s="217">
        <f t="shared" si="113"/>
        <v>267182.97999999928</v>
      </c>
    </row>
    <row r="7394" spans="1:15" ht="22.05" hidden="1" customHeight="1" x14ac:dyDescent="0.2">
      <c r="A7394" s="227">
        <v>46000</v>
      </c>
      <c r="B7394" s="20" t="s">
        <v>185</v>
      </c>
      <c r="C7394" s="28">
        <v>59930</v>
      </c>
      <c r="E7394" s="25" t="s">
        <v>8043</v>
      </c>
      <c r="F7394" s="20" t="s">
        <v>79</v>
      </c>
      <c r="H7394" s="23" t="s">
        <v>22</v>
      </c>
      <c r="I7394" s="28" t="s">
        <v>103</v>
      </c>
      <c r="J7394" s="23" t="s">
        <v>60</v>
      </c>
      <c r="K7394" s="156" t="s">
        <v>133</v>
      </c>
      <c r="M7394" s="485">
        <v>0</v>
      </c>
      <c r="N7394" s="485">
        <v>108</v>
      </c>
      <c r="O7394" s="217">
        <f t="shared" si="113"/>
        <v>267074.97999999928</v>
      </c>
    </row>
    <row r="7395" spans="1:15" ht="22.05" hidden="1" customHeight="1" x14ac:dyDescent="0.2">
      <c r="A7395" s="227">
        <v>46000</v>
      </c>
      <c r="B7395" s="20" t="s">
        <v>185</v>
      </c>
      <c r="C7395" s="28">
        <v>59931</v>
      </c>
      <c r="E7395" s="25" t="s">
        <v>2150</v>
      </c>
      <c r="F7395" s="20" t="s">
        <v>79</v>
      </c>
      <c r="H7395" s="23" t="s">
        <v>22</v>
      </c>
      <c r="I7395" s="28" t="s">
        <v>80</v>
      </c>
      <c r="J7395" s="23" t="s">
        <v>67</v>
      </c>
      <c r="K7395" s="156" t="s">
        <v>445</v>
      </c>
      <c r="M7395" s="485">
        <v>0</v>
      </c>
      <c r="N7395" s="485">
        <v>5500</v>
      </c>
      <c r="O7395" s="217">
        <f t="shared" si="113"/>
        <v>261574.97999999928</v>
      </c>
    </row>
    <row r="7396" spans="1:15" ht="22.05" hidden="1" customHeight="1" x14ac:dyDescent="0.2">
      <c r="A7396" s="227">
        <v>46000</v>
      </c>
      <c r="B7396" s="20" t="s">
        <v>185</v>
      </c>
      <c r="C7396" s="28">
        <v>59932</v>
      </c>
      <c r="E7396" s="25" t="s">
        <v>8044</v>
      </c>
      <c r="F7396" s="20" t="s">
        <v>79</v>
      </c>
      <c r="H7396" s="23" t="s">
        <v>22</v>
      </c>
      <c r="I7396" s="28" t="s">
        <v>80</v>
      </c>
      <c r="J7396" s="23" t="s">
        <v>67</v>
      </c>
      <c r="K7396" s="156" t="s">
        <v>445</v>
      </c>
      <c r="M7396" s="485">
        <v>0</v>
      </c>
      <c r="N7396" s="485">
        <v>1500</v>
      </c>
      <c r="O7396" s="217">
        <f t="shared" si="113"/>
        <v>260074.97999999928</v>
      </c>
    </row>
    <row r="7397" spans="1:15" ht="22.05" hidden="1" customHeight="1" x14ac:dyDescent="0.2">
      <c r="A7397" s="227">
        <v>46000</v>
      </c>
      <c r="B7397" s="20" t="s">
        <v>185</v>
      </c>
      <c r="C7397" s="28">
        <v>59933</v>
      </c>
      <c r="E7397" s="25" t="s">
        <v>8045</v>
      </c>
      <c r="F7397" s="20" t="s">
        <v>79</v>
      </c>
      <c r="H7397" s="23" t="s">
        <v>22</v>
      </c>
      <c r="I7397" s="28" t="s">
        <v>54</v>
      </c>
      <c r="J7397" s="23" t="s">
        <v>44</v>
      </c>
      <c r="K7397" s="156" t="s">
        <v>412</v>
      </c>
      <c r="M7397" s="485">
        <v>0</v>
      </c>
      <c r="N7397" s="485">
        <v>1475</v>
      </c>
      <c r="O7397" s="217">
        <f t="shared" si="113"/>
        <v>258599.97999999928</v>
      </c>
    </row>
    <row r="7398" spans="1:15" ht="22.05" hidden="1" customHeight="1" x14ac:dyDescent="0.2">
      <c r="A7398" s="227">
        <v>46000</v>
      </c>
      <c r="B7398" s="20" t="s">
        <v>185</v>
      </c>
      <c r="C7398" s="28">
        <v>59934</v>
      </c>
      <c r="E7398" s="25" t="s">
        <v>8046</v>
      </c>
      <c r="F7398" s="20" t="s">
        <v>79</v>
      </c>
      <c r="H7398" s="23" t="s">
        <v>22</v>
      </c>
      <c r="I7398" s="28" t="s">
        <v>103</v>
      </c>
      <c r="J7398" s="23" t="s">
        <v>214</v>
      </c>
      <c r="K7398" s="156" t="s">
        <v>210</v>
      </c>
      <c r="M7398" s="485">
        <v>0</v>
      </c>
      <c r="N7398" s="485">
        <v>600</v>
      </c>
      <c r="O7398" s="217">
        <f t="shared" si="113"/>
        <v>257999.97999999928</v>
      </c>
    </row>
    <row r="7399" spans="1:15" ht="22.05" hidden="1" customHeight="1" x14ac:dyDescent="0.2">
      <c r="A7399" s="227">
        <v>46000</v>
      </c>
      <c r="B7399" s="20" t="s">
        <v>185</v>
      </c>
      <c r="C7399" s="28">
        <v>59935</v>
      </c>
      <c r="E7399" s="25" t="s">
        <v>8047</v>
      </c>
      <c r="F7399" s="20" t="s">
        <v>79</v>
      </c>
      <c r="H7399" s="23" t="s">
        <v>22</v>
      </c>
      <c r="I7399" s="28" t="s">
        <v>103</v>
      </c>
      <c r="J7399" s="23" t="s">
        <v>102</v>
      </c>
      <c r="K7399" s="156" t="s">
        <v>210</v>
      </c>
      <c r="M7399" s="485">
        <v>0</v>
      </c>
      <c r="N7399" s="485">
        <v>500</v>
      </c>
      <c r="O7399" s="217">
        <f t="shared" si="113"/>
        <v>257499.97999999928</v>
      </c>
    </row>
    <row r="7400" spans="1:15" ht="22.05" hidden="1" customHeight="1" x14ac:dyDescent="0.2">
      <c r="A7400" s="227">
        <v>46000</v>
      </c>
      <c r="B7400" s="20" t="s">
        <v>185</v>
      </c>
      <c r="C7400" s="28">
        <v>59936</v>
      </c>
      <c r="E7400" s="25" t="s">
        <v>8048</v>
      </c>
      <c r="F7400" s="20" t="s">
        <v>79</v>
      </c>
      <c r="H7400" s="23" t="s">
        <v>22</v>
      </c>
      <c r="I7400" s="28" t="s">
        <v>54</v>
      </c>
      <c r="J7400" s="23" t="s">
        <v>63</v>
      </c>
      <c r="K7400" s="156" t="s">
        <v>235</v>
      </c>
      <c r="M7400" s="485">
        <v>0</v>
      </c>
      <c r="N7400" s="485">
        <v>500</v>
      </c>
      <c r="O7400" s="217">
        <f t="shared" si="113"/>
        <v>256999.97999999928</v>
      </c>
    </row>
    <row r="7401" spans="1:15" ht="22.05" hidden="1" customHeight="1" x14ac:dyDescent="0.2">
      <c r="A7401" s="227">
        <v>46000</v>
      </c>
      <c r="B7401" s="20" t="s">
        <v>185</v>
      </c>
      <c r="C7401" s="28">
        <v>59937</v>
      </c>
      <c r="E7401" s="25" t="s">
        <v>8049</v>
      </c>
      <c r="F7401" s="20" t="s">
        <v>79</v>
      </c>
      <c r="H7401" s="23" t="s">
        <v>22</v>
      </c>
      <c r="I7401" s="28" t="s">
        <v>54</v>
      </c>
      <c r="J7401" s="23" t="s">
        <v>63</v>
      </c>
      <c r="K7401" s="156" t="s">
        <v>141</v>
      </c>
      <c r="M7401" s="485">
        <v>0</v>
      </c>
      <c r="N7401" s="485">
        <v>5000</v>
      </c>
      <c r="O7401" s="217">
        <f t="shared" si="113"/>
        <v>251999.97999999928</v>
      </c>
    </row>
    <row r="7402" spans="1:15" ht="22.05" hidden="1" customHeight="1" x14ac:dyDescent="0.2">
      <c r="A7402" s="227">
        <v>46000</v>
      </c>
      <c r="B7402" s="20" t="s">
        <v>185</v>
      </c>
      <c r="C7402" s="28">
        <v>59938</v>
      </c>
      <c r="E7402" s="25" t="s">
        <v>157</v>
      </c>
      <c r="F7402" s="20" t="s">
        <v>79</v>
      </c>
      <c r="H7402" s="23" t="s">
        <v>22</v>
      </c>
      <c r="I7402" s="28" t="s">
        <v>103</v>
      </c>
      <c r="J7402" s="23" t="s">
        <v>60</v>
      </c>
      <c r="K7402" s="156" t="s">
        <v>135</v>
      </c>
      <c r="M7402" s="485">
        <v>0</v>
      </c>
      <c r="N7402" s="485">
        <v>750</v>
      </c>
      <c r="O7402" s="217">
        <f t="shared" si="113"/>
        <v>251249.97999999928</v>
      </c>
    </row>
    <row r="7403" spans="1:15" ht="22.05" hidden="1" customHeight="1" x14ac:dyDescent="0.2">
      <c r="A7403" s="227">
        <v>46000</v>
      </c>
      <c r="B7403" s="20" t="s">
        <v>185</v>
      </c>
      <c r="C7403" s="28">
        <v>59939</v>
      </c>
      <c r="E7403" s="25" t="s">
        <v>8050</v>
      </c>
      <c r="F7403" s="20" t="s">
        <v>79</v>
      </c>
      <c r="H7403" s="23" t="s">
        <v>22</v>
      </c>
      <c r="I7403" s="28" t="s">
        <v>80</v>
      </c>
      <c r="J7403" s="23" t="s">
        <v>66</v>
      </c>
      <c r="K7403" s="156" t="s">
        <v>409</v>
      </c>
      <c r="M7403" s="485">
        <v>0</v>
      </c>
      <c r="N7403" s="485">
        <v>1500</v>
      </c>
      <c r="O7403" s="217">
        <f t="shared" si="113"/>
        <v>249749.97999999928</v>
      </c>
    </row>
    <row r="7404" spans="1:15" ht="22.05" hidden="1" customHeight="1" x14ac:dyDescent="0.2">
      <c r="A7404" s="227">
        <v>46000</v>
      </c>
      <c r="B7404" s="20" t="s">
        <v>185</v>
      </c>
      <c r="C7404" s="28">
        <v>59940</v>
      </c>
      <c r="E7404" s="25" t="s">
        <v>8051</v>
      </c>
      <c r="F7404" s="20" t="s">
        <v>79</v>
      </c>
      <c r="H7404" s="23" t="s">
        <v>22</v>
      </c>
      <c r="I7404" s="28" t="s">
        <v>54</v>
      </c>
      <c r="J7404" s="23" t="s">
        <v>44</v>
      </c>
      <c r="K7404" s="156" t="s">
        <v>412</v>
      </c>
      <c r="M7404" s="485">
        <v>0</v>
      </c>
      <c r="N7404" s="485">
        <v>630</v>
      </c>
      <c r="O7404" s="217">
        <f t="shared" si="113"/>
        <v>249119.97999999928</v>
      </c>
    </row>
    <row r="7405" spans="1:15" ht="22.05" hidden="1" customHeight="1" x14ac:dyDescent="0.2">
      <c r="A7405" s="227">
        <v>46000</v>
      </c>
      <c r="B7405" s="20" t="s">
        <v>185</v>
      </c>
      <c r="C7405" s="28">
        <v>59941</v>
      </c>
      <c r="E7405" s="25" t="s">
        <v>1506</v>
      </c>
      <c r="F7405" s="20" t="s">
        <v>79</v>
      </c>
      <c r="H7405" s="23" t="s">
        <v>22</v>
      </c>
      <c r="I7405" s="28" t="s">
        <v>53</v>
      </c>
      <c r="J7405" s="23" t="s">
        <v>113</v>
      </c>
      <c r="K7405" s="156" t="s">
        <v>163</v>
      </c>
      <c r="M7405" s="485">
        <v>0</v>
      </c>
      <c r="N7405" s="485">
        <v>3300</v>
      </c>
      <c r="O7405" s="217">
        <f t="shared" si="113"/>
        <v>245819.97999999928</v>
      </c>
    </row>
    <row r="7406" spans="1:15" ht="22.05" hidden="1" customHeight="1" x14ac:dyDescent="0.2">
      <c r="A7406" s="227">
        <v>46000</v>
      </c>
      <c r="B7406" s="20" t="s">
        <v>185</v>
      </c>
      <c r="C7406" s="28">
        <v>59942</v>
      </c>
      <c r="E7406" s="25" t="s">
        <v>8052</v>
      </c>
      <c r="F7406" s="20" t="s">
        <v>79</v>
      </c>
      <c r="H7406" s="23" t="s">
        <v>22</v>
      </c>
      <c r="I7406" s="28" t="s">
        <v>103</v>
      </c>
      <c r="J7406" s="23" t="s">
        <v>102</v>
      </c>
      <c r="K7406" s="156" t="s">
        <v>231</v>
      </c>
      <c r="M7406" s="485">
        <v>0</v>
      </c>
      <c r="N7406" s="485">
        <v>500</v>
      </c>
      <c r="O7406" s="217">
        <f t="shared" si="113"/>
        <v>245319.97999999928</v>
      </c>
    </row>
    <row r="7407" spans="1:15" ht="22.05" hidden="1" customHeight="1" x14ac:dyDescent="0.2">
      <c r="A7407" s="227">
        <v>46000</v>
      </c>
      <c r="B7407" s="20" t="s">
        <v>185</v>
      </c>
      <c r="C7407" s="28">
        <v>59943</v>
      </c>
      <c r="E7407" s="25" t="s">
        <v>8053</v>
      </c>
      <c r="F7407" s="20" t="s">
        <v>79</v>
      </c>
      <c r="H7407" s="23" t="s">
        <v>22</v>
      </c>
      <c r="I7407" s="28" t="s">
        <v>103</v>
      </c>
      <c r="J7407" s="23" t="s">
        <v>102</v>
      </c>
      <c r="K7407" s="156" t="s">
        <v>4645</v>
      </c>
      <c r="M7407" s="485">
        <v>0</v>
      </c>
      <c r="N7407" s="485">
        <v>16000</v>
      </c>
      <c r="O7407" s="217">
        <f t="shared" si="113"/>
        <v>229319.97999999928</v>
      </c>
    </row>
    <row r="7408" spans="1:15" ht="22.05" hidden="1" customHeight="1" x14ac:dyDescent="0.2">
      <c r="A7408" s="227">
        <v>46000</v>
      </c>
      <c r="B7408" s="20" t="s">
        <v>185</v>
      </c>
      <c r="C7408" s="28">
        <v>59944</v>
      </c>
      <c r="E7408" s="25" t="s">
        <v>8054</v>
      </c>
      <c r="F7408" s="20" t="s">
        <v>79</v>
      </c>
      <c r="H7408" s="23" t="s">
        <v>21</v>
      </c>
      <c r="I7408" s="28" t="s">
        <v>28</v>
      </c>
      <c r="J7408" s="23" t="s">
        <v>30</v>
      </c>
      <c r="M7408" s="485">
        <v>20400</v>
      </c>
      <c r="N7408" s="485">
        <v>0</v>
      </c>
      <c r="O7408" s="217">
        <f t="shared" si="113"/>
        <v>249719.97999999928</v>
      </c>
    </row>
    <row r="7409" spans="1:15" ht="22.05" hidden="1" customHeight="1" x14ac:dyDescent="0.2">
      <c r="A7409" s="227">
        <v>46000</v>
      </c>
      <c r="B7409" s="20" t="s">
        <v>185</v>
      </c>
      <c r="C7409" s="28">
        <v>59945</v>
      </c>
      <c r="E7409" s="25" t="s">
        <v>8055</v>
      </c>
      <c r="F7409" s="20" t="s">
        <v>79</v>
      </c>
      <c r="H7409" s="23" t="s">
        <v>22</v>
      </c>
      <c r="I7409" s="28" t="s">
        <v>103</v>
      </c>
      <c r="J7409" s="23" t="s">
        <v>102</v>
      </c>
      <c r="K7409" s="156" t="s">
        <v>8058</v>
      </c>
      <c r="M7409" s="485">
        <v>0</v>
      </c>
      <c r="N7409" s="485">
        <v>10000</v>
      </c>
      <c r="O7409" s="217">
        <f t="shared" si="113"/>
        <v>239719.97999999928</v>
      </c>
    </row>
    <row r="7410" spans="1:15" ht="22.05" hidden="1" customHeight="1" x14ac:dyDescent="0.2">
      <c r="A7410" s="227">
        <v>46000</v>
      </c>
      <c r="B7410" s="20" t="s">
        <v>185</v>
      </c>
      <c r="C7410" s="28">
        <v>59946</v>
      </c>
      <c r="E7410" s="25" t="s">
        <v>8056</v>
      </c>
      <c r="F7410" s="20" t="s">
        <v>79</v>
      </c>
      <c r="H7410" s="23" t="s">
        <v>22</v>
      </c>
      <c r="I7410" s="28" t="s">
        <v>103</v>
      </c>
      <c r="J7410" s="23" t="s">
        <v>92</v>
      </c>
      <c r="K7410" s="156" t="s">
        <v>205</v>
      </c>
      <c r="M7410" s="485">
        <v>0</v>
      </c>
      <c r="N7410" s="485">
        <v>20000</v>
      </c>
      <c r="O7410" s="217">
        <f t="shared" si="113"/>
        <v>219719.97999999928</v>
      </c>
    </row>
    <row r="7411" spans="1:15" ht="22.05" hidden="1" customHeight="1" x14ac:dyDescent="0.2">
      <c r="A7411" s="227">
        <v>46000</v>
      </c>
      <c r="B7411" s="20" t="s">
        <v>185</v>
      </c>
      <c r="C7411" s="28">
        <v>59947</v>
      </c>
      <c r="E7411" s="25" t="s">
        <v>6798</v>
      </c>
      <c r="F7411" s="20" t="s">
        <v>79</v>
      </c>
      <c r="H7411" s="23" t="s">
        <v>22</v>
      </c>
      <c r="I7411" s="28" t="s">
        <v>54</v>
      </c>
      <c r="J7411" s="23" t="s">
        <v>61</v>
      </c>
      <c r="K7411" s="156" t="s">
        <v>1015</v>
      </c>
      <c r="M7411" s="485">
        <v>0</v>
      </c>
      <c r="N7411" s="485">
        <v>8000</v>
      </c>
      <c r="O7411" s="217">
        <f t="shared" si="113"/>
        <v>211719.97999999928</v>
      </c>
    </row>
    <row r="7412" spans="1:15" ht="22.05" hidden="1" customHeight="1" x14ac:dyDescent="0.2">
      <c r="A7412" s="227">
        <v>46000</v>
      </c>
      <c r="B7412" s="20" t="s">
        <v>185</v>
      </c>
      <c r="C7412" s="28">
        <v>59948</v>
      </c>
      <c r="E7412" s="25" t="s">
        <v>8057</v>
      </c>
      <c r="F7412" s="20" t="s">
        <v>79</v>
      </c>
      <c r="H7412" s="23" t="s">
        <v>22</v>
      </c>
      <c r="I7412" s="28" t="s">
        <v>80</v>
      </c>
      <c r="J7412" s="23" t="s">
        <v>67</v>
      </c>
      <c r="K7412" s="156" t="s">
        <v>135</v>
      </c>
      <c r="M7412" s="485">
        <v>0</v>
      </c>
      <c r="N7412" s="485">
        <v>50000</v>
      </c>
      <c r="O7412" s="217">
        <f t="shared" si="113"/>
        <v>161719.97999999928</v>
      </c>
    </row>
    <row r="7413" spans="1:15" ht="22.05" hidden="1" customHeight="1" x14ac:dyDescent="0.2">
      <c r="A7413" s="227">
        <v>46001</v>
      </c>
      <c r="B7413" s="20" t="s">
        <v>185</v>
      </c>
      <c r="C7413" s="28">
        <v>59950</v>
      </c>
      <c r="E7413" s="25" t="s">
        <v>8059</v>
      </c>
      <c r="F7413" s="20" t="s">
        <v>79</v>
      </c>
      <c r="H7413" s="23" t="s">
        <v>22</v>
      </c>
      <c r="I7413" s="28" t="s">
        <v>103</v>
      </c>
      <c r="J7413" s="23" t="s">
        <v>214</v>
      </c>
      <c r="K7413" s="156" t="s">
        <v>141</v>
      </c>
      <c r="M7413" s="485">
        <v>0</v>
      </c>
      <c r="N7413" s="485">
        <v>200</v>
      </c>
      <c r="O7413" s="217">
        <f t="shared" ref="O7413:O7477" si="114">O7412+M7413-N7413</f>
        <v>161519.97999999928</v>
      </c>
    </row>
    <row r="7414" spans="1:15" ht="22.05" hidden="1" customHeight="1" x14ac:dyDescent="0.2">
      <c r="A7414" s="227">
        <v>46001</v>
      </c>
      <c r="B7414" s="20" t="s">
        <v>185</v>
      </c>
      <c r="C7414" s="28">
        <v>59951</v>
      </c>
      <c r="E7414" s="25" t="s">
        <v>6538</v>
      </c>
      <c r="F7414" s="20" t="s">
        <v>79</v>
      </c>
      <c r="H7414" s="23" t="s">
        <v>22</v>
      </c>
      <c r="I7414" s="28" t="s">
        <v>57</v>
      </c>
      <c r="J7414" s="23" t="s">
        <v>87</v>
      </c>
      <c r="K7414" s="156" t="s">
        <v>2246</v>
      </c>
      <c r="M7414" s="485">
        <v>0</v>
      </c>
      <c r="N7414" s="485">
        <v>5000</v>
      </c>
      <c r="O7414" s="217">
        <f t="shared" si="114"/>
        <v>156519.97999999928</v>
      </c>
    </row>
    <row r="7415" spans="1:15" ht="22.05" hidden="1" customHeight="1" x14ac:dyDescent="0.2">
      <c r="A7415" s="227">
        <v>46001</v>
      </c>
      <c r="B7415" s="20" t="s">
        <v>185</v>
      </c>
      <c r="C7415" s="28">
        <v>59952</v>
      </c>
      <c r="E7415" s="25" t="s">
        <v>3126</v>
      </c>
      <c r="F7415" s="20" t="s">
        <v>79</v>
      </c>
      <c r="H7415" s="23" t="s">
        <v>22</v>
      </c>
      <c r="I7415" s="28" t="s">
        <v>103</v>
      </c>
      <c r="J7415" s="23" t="s">
        <v>97</v>
      </c>
      <c r="K7415" s="156" t="s">
        <v>134</v>
      </c>
      <c r="M7415" s="485">
        <v>0</v>
      </c>
      <c r="N7415" s="485">
        <v>1600</v>
      </c>
      <c r="O7415" s="217">
        <f t="shared" si="114"/>
        <v>154919.97999999928</v>
      </c>
    </row>
    <row r="7416" spans="1:15" ht="22.05" hidden="1" customHeight="1" x14ac:dyDescent="0.2">
      <c r="A7416" s="227">
        <v>46001</v>
      </c>
      <c r="B7416" s="20" t="s">
        <v>185</v>
      </c>
      <c r="C7416" s="28">
        <v>59953</v>
      </c>
      <c r="E7416" s="25" t="s">
        <v>8060</v>
      </c>
      <c r="F7416" s="20" t="s">
        <v>79</v>
      </c>
      <c r="H7416" s="23" t="s">
        <v>22</v>
      </c>
      <c r="I7416" s="28" t="s">
        <v>81</v>
      </c>
      <c r="J7416" s="23" t="s">
        <v>200</v>
      </c>
      <c r="K7416" s="156" t="s">
        <v>929</v>
      </c>
      <c r="M7416" s="485">
        <v>0</v>
      </c>
      <c r="N7416" s="585">
        <v>5000</v>
      </c>
      <c r="O7416" s="217">
        <f t="shared" si="114"/>
        <v>149919.97999999928</v>
      </c>
    </row>
    <row r="7417" spans="1:15" ht="22.05" hidden="1" customHeight="1" x14ac:dyDescent="0.2">
      <c r="A7417" s="227">
        <v>46001</v>
      </c>
      <c r="B7417" s="20" t="s">
        <v>185</v>
      </c>
      <c r="C7417" s="28">
        <v>59953</v>
      </c>
      <c r="E7417" s="25" t="s">
        <v>8060</v>
      </c>
      <c r="F7417" s="20" t="s">
        <v>79</v>
      </c>
      <c r="H7417" s="23" t="s">
        <v>22</v>
      </c>
      <c r="I7417" s="28" t="s">
        <v>57</v>
      </c>
      <c r="J7417" s="23" t="s">
        <v>85</v>
      </c>
      <c r="K7417" s="156" t="s">
        <v>929</v>
      </c>
      <c r="M7417" s="485">
        <v>0</v>
      </c>
      <c r="N7417" s="485">
        <v>12</v>
      </c>
      <c r="O7417" s="217">
        <f t="shared" si="114"/>
        <v>149907.97999999928</v>
      </c>
    </row>
    <row r="7418" spans="1:15" ht="22.05" hidden="1" customHeight="1" x14ac:dyDescent="0.2">
      <c r="A7418" s="227">
        <v>46001</v>
      </c>
      <c r="B7418" s="20" t="s">
        <v>185</v>
      </c>
      <c r="C7418" s="28">
        <v>59954</v>
      </c>
      <c r="E7418" s="25" t="s">
        <v>4637</v>
      </c>
      <c r="F7418" s="20" t="s">
        <v>79</v>
      </c>
      <c r="H7418" s="23" t="s">
        <v>22</v>
      </c>
      <c r="I7418" s="28" t="s">
        <v>53</v>
      </c>
      <c r="J7418" s="23" t="s">
        <v>113</v>
      </c>
      <c r="K7418" s="156" t="s">
        <v>1421</v>
      </c>
      <c r="M7418" s="485">
        <v>0</v>
      </c>
      <c r="N7418" s="485">
        <v>3000</v>
      </c>
      <c r="O7418" s="217">
        <f t="shared" si="114"/>
        <v>146907.97999999928</v>
      </c>
    </row>
    <row r="7419" spans="1:15" ht="22.05" hidden="1" customHeight="1" x14ac:dyDescent="0.2">
      <c r="A7419" s="227">
        <v>46001</v>
      </c>
      <c r="B7419" s="20" t="s">
        <v>185</v>
      </c>
      <c r="C7419" s="28">
        <v>59955</v>
      </c>
      <c r="E7419" s="25" t="s">
        <v>8061</v>
      </c>
      <c r="F7419" s="20" t="s">
        <v>79</v>
      </c>
      <c r="H7419" s="23" t="s">
        <v>22</v>
      </c>
      <c r="I7419" s="28" t="s">
        <v>103</v>
      </c>
      <c r="J7419" s="23" t="s">
        <v>102</v>
      </c>
      <c r="K7419" s="156" t="s">
        <v>4645</v>
      </c>
      <c r="M7419" s="485">
        <v>0</v>
      </c>
      <c r="N7419" s="485">
        <v>12000</v>
      </c>
      <c r="O7419" s="217">
        <f t="shared" si="114"/>
        <v>134907.97999999928</v>
      </c>
    </row>
    <row r="7420" spans="1:15" ht="22.05" hidden="1" customHeight="1" x14ac:dyDescent="0.2">
      <c r="A7420" s="227">
        <v>46001</v>
      </c>
      <c r="B7420" s="20" t="s">
        <v>185</v>
      </c>
      <c r="C7420" s="28">
        <v>59956</v>
      </c>
      <c r="E7420" s="25" t="s">
        <v>6382</v>
      </c>
      <c r="F7420" s="20" t="s">
        <v>79</v>
      </c>
      <c r="H7420" s="23" t="s">
        <v>22</v>
      </c>
      <c r="I7420" s="28" t="s">
        <v>103</v>
      </c>
      <c r="J7420" s="23" t="s">
        <v>102</v>
      </c>
      <c r="K7420" s="156" t="s">
        <v>4567</v>
      </c>
      <c r="M7420" s="485">
        <v>0</v>
      </c>
      <c r="N7420" s="485">
        <v>1500</v>
      </c>
      <c r="O7420" s="217">
        <f t="shared" si="114"/>
        <v>133407.97999999928</v>
      </c>
    </row>
    <row r="7421" spans="1:15" ht="22.05" hidden="1" customHeight="1" x14ac:dyDescent="0.2">
      <c r="A7421" s="227">
        <v>46001</v>
      </c>
      <c r="B7421" s="20" t="s">
        <v>185</v>
      </c>
      <c r="C7421" s="28">
        <v>59957</v>
      </c>
      <c r="E7421" s="25" t="s">
        <v>128</v>
      </c>
      <c r="F7421" s="20" t="s">
        <v>79</v>
      </c>
      <c r="H7421" s="23" t="s">
        <v>22</v>
      </c>
      <c r="I7421" s="28" t="s">
        <v>56</v>
      </c>
      <c r="J7421" s="23" t="s">
        <v>116</v>
      </c>
      <c r="K7421" s="156" t="s">
        <v>129</v>
      </c>
      <c r="M7421" s="485">
        <v>0</v>
      </c>
      <c r="N7421" s="485">
        <v>100</v>
      </c>
      <c r="O7421" s="217">
        <f t="shared" si="114"/>
        <v>133307.97999999928</v>
      </c>
    </row>
    <row r="7422" spans="1:15" ht="22.05" hidden="1" customHeight="1" x14ac:dyDescent="0.2">
      <c r="A7422" s="227">
        <v>46001</v>
      </c>
      <c r="B7422" s="20" t="s">
        <v>185</v>
      </c>
      <c r="C7422" s="28">
        <v>59958</v>
      </c>
      <c r="E7422" s="25" t="s">
        <v>8062</v>
      </c>
      <c r="F7422" s="20" t="s">
        <v>79</v>
      </c>
      <c r="H7422" s="23" t="s">
        <v>22</v>
      </c>
      <c r="I7422" s="28" t="s">
        <v>103</v>
      </c>
      <c r="J7422" s="23" t="s">
        <v>102</v>
      </c>
      <c r="K7422" s="156" t="s">
        <v>368</v>
      </c>
      <c r="M7422" s="485">
        <v>0</v>
      </c>
      <c r="N7422" s="485">
        <v>500</v>
      </c>
      <c r="O7422" s="217">
        <f t="shared" si="114"/>
        <v>132807.97999999928</v>
      </c>
    </row>
    <row r="7423" spans="1:15" ht="22.05" hidden="1" customHeight="1" x14ac:dyDescent="0.2">
      <c r="A7423" s="227">
        <v>46001</v>
      </c>
      <c r="B7423" s="20" t="s">
        <v>185</v>
      </c>
      <c r="C7423" s="28">
        <v>59959</v>
      </c>
      <c r="E7423" s="25" t="s">
        <v>1485</v>
      </c>
      <c r="F7423" s="20" t="s">
        <v>79</v>
      </c>
      <c r="H7423" s="23" t="s">
        <v>22</v>
      </c>
      <c r="I7423" s="28" t="s">
        <v>103</v>
      </c>
      <c r="J7423" s="23" t="s">
        <v>60</v>
      </c>
      <c r="K7423" s="156" t="s">
        <v>135</v>
      </c>
      <c r="M7423" s="485">
        <v>0</v>
      </c>
      <c r="N7423" s="485">
        <v>600</v>
      </c>
      <c r="O7423" s="217">
        <f t="shared" si="114"/>
        <v>132207.97999999928</v>
      </c>
    </row>
    <row r="7424" spans="1:15" ht="22.05" hidden="1" customHeight="1" x14ac:dyDescent="0.2">
      <c r="A7424" s="227">
        <v>46001</v>
      </c>
      <c r="B7424" s="20" t="s">
        <v>185</v>
      </c>
      <c r="C7424" s="28">
        <v>59960</v>
      </c>
      <c r="E7424" s="25" t="s">
        <v>8063</v>
      </c>
      <c r="F7424" s="20" t="s">
        <v>79</v>
      </c>
      <c r="H7424" s="23" t="s">
        <v>22</v>
      </c>
      <c r="I7424" s="28" t="s">
        <v>80</v>
      </c>
      <c r="J7424" s="23" t="s">
        <v>67</v>
      </c>
      <c r="K7424" s="156" t="s">
        <v>8066</v>
      </c>
      <c r="M7424" s="485">
        <v>0</v>
      </c>
      <c r="N7424" s="485">
        <v>1000</v>
      </c>
      <c r="O7424" s="217">
        <f t="shared" si="114"/>
        <v>131207.97999999928</v>
      </c>
    </row>
    <row r="7425" spans="1:15" ht="22.05" hidden="1" customHeight="1" x14ac:dyDescent="0.2">
      <c r="A7425" s="227">
        <v>46001</v>
      </c>
      <c r="B7425" s="20" t="s">
        <v>185</v>
      </c>
      <c r="C7425" s="28">
        <v>59961</v>
      </c>
      <c r="E7425" s="25" t="s">
        <v>2982</v>
      </c>
      <c r="F7425" s="20" t="s">
        <v>79</v>
      </c>
      <c r="H7425" s="23" t="s">
        <v>22</v>
      </c>
      <c r="I7425" s="28" t="s">
        <v>103</v>
      </c>
      <c r="J7425" s="23" t="s">
        <v>92</v>
      </c>
      <c r="K7425" s="156" t="s">
        <v>445</v>
      </c>
      <c r="M7425" s="485">
        <v>0</v>
      </c>
      <c r="N7425" s="485">
        <v>2300</v>
      </c>
      <c r="O7425" s="217">
        <f t="shared" si="114"/>
        <v>128907.97999999928</v>
      </c>
    </row>
    <row r="7426" spans="1:15" ht="22.05" hidden="1" customHeight="1" x14ac:dyDescent="0.2">
      <c r="A7426" s="227">
        <v>46001</v>
      </c>
      <c r="B7426" s="20" t="s">
        <v>185</v>
      </c>
      <c r="C7426" s="28">
        <v>59962</v>
      </c>
      <c r="E7426" s="25" t="s">
        <v>8064</v>
      </c>
      <c r="F7426" s="20" t="s">
        <v>79</v>
      </c>
      <c r="H7426" s="23" t="s">
        <v>22</v>
      </c>
      <c r="I7426" s="28" t="s">
        <v>103</v>
      </c>
      <c r="J7426" s="23" t="s">
        <v>95</v>
      </c>
      <c r="K7426" s="156" t="s">
        <v>355</v>
      </c>
      <c r="M7426" s="485">
        <v>0</v>
      </c>
      <c r="N7426" s="485">
        <v>590</v>
      </c>
      <c r="O7426" s="217">
        <f t="shared" si="114"/>
        <v>128317.97999999928</v>
      </c>
    </row>
    <row r="7427" spans="1:15" ht="22.05" hidden="1" customHeight="1" x14ac:dyDescent="0.2">
      <c r="A7427" s="227">
        <v>46001</v>
      </c>
      <c r="B7427" s="20" t="s">
        <v>185</v>
      </c>
      <c r="C7427" s="28">
        <v>59963</v>
      </c>
      <c r="E7427" s="25" t="s">
        <v>8065</v>
      </c>
      <c r="F7427" s="20" t="s">
        <v>79</v>
      </c>
      <c r="H7427" s="23" t="s">
        <v>22</v>
      </c>
      <c r="I7427" s="28" t="s">
        <v>103</v>
      </c>
      <c r="J7427" s="23" t="s">
        <v>102</v>
      </c>
      <c r="K7427" s="156" t="s">
        <v>266</v>
      </c>
      <c r="M7427" s="485">
        <v>0</v>
      </c>
      <c r="N7427" s="485">
        <v>700</v>
      </c>
      <c r="O7427" s="217">
        <f t="shared" si="114"/>
        <v>127617.97999999928</v>
      </c>
    </row>
    <row r="7428" spans="1:15" ht="22.05" hidden="1" customHeight="1" x14ac:dyDescent="0.2">
      <c r="A7428" s="227">
        <v>46002</v>
      </c>
      <c r="B7428" s="20" t="s">
        <v>185</v>
      </c>
      <c r="C7428" s="28">
        <v>59965</v>
      </c>
      <c r="E7428" s="25" t="s">
        <v>2869</v>
      </c>
      <c r="F7428" s="20" t="s">
        <v>79</v>
      </c>
      <c r="H7428" s="23" t="s">
        <v>22</v>
      </c>
      <c r="I7428" s="28" t="s">
        <v>103</v>
      </c>
      <c r="J7428" s="23" t="s">
        <v>219</v>
      </c>
      <c r="K7428" s="156" t="s">
        <v>266</v>
      </c>
      <c r="M7428" s="485">
        <v>0</v>
      </c>
      <c r="N7428" s="485">
        <v>237</v>
      </c>
      <c r="O7428" s="217">
        <f t="shared" si="114"/>
        <v>127380.97999999928</v>
      </c>
    </row>
    <row r="7429" spans="1:15" ht="22.05" hidden="1" customHeight="1" x14ac:dyDescent="0.2">
      <c r="A7429" s="227">
        <v>46002</v>
      </c>
      <c r="B7429" s="20" t="s">
        <v>185</v>
      </c>
      <c r="C7429" s="28">
        <v>59966</v>
      </c>
      <c r="E7429" s="25" t="s">
        <v>8067</v>
      </c>
      <c r="F7429" s="20" t="s">
        <v>79</v>
      </c>
      <c r="H7429" s="23" t="s">
        <v>22</v>
      </c>
      <c r="I7429" s="28" t="s">
        <v>103</v>
      </c>
      <c r="J7429" s="23" t="s">
        <v>60</v>
      </c>
      <c r="K7429" s="156" t="s">
        <v>8078</v>
      </c>
      <c r="M7429" s="485">
        <v>0</v>
      </c>
      <c r="N7429" s="485">
        <v>3000</v>
      </c>
      <c r="O7429" s="217">
        <f t="shared" si="114"/>
        <v>124380.97999999928</v>
      </c>
    </row>
    <row r="7430" spans="1:15" ht="22.05" hidden="1" customHeight="1" x14ac:dyDescent="0.2">
      <c r="A7430" s="227">
        <v>46002</v>
      </c>
      <c r="B7430" s="20" t="s">
        <v>185</v>
      </c>
      <c r="C7430" s="28">
        <v>59967</v>
      </c>
      <c r="E7430" s="25" t="s">
        <v>143</v>
      </c>
      <c r="F7430" s="20" t="s">
        <v>79</v>
      </c>
      <c r="H7430" s="23" t="s">
        <v>22</v>
      </c>
      <c r="I7430" s="28" t="s">
        <v>53</v>
      </c>
      <c r="J7430" s="23" t="s">
        <v>112</v>
      </c>
      <c r="K7430" s="156" t="s">
        <v>497</v>
      </c>
      <c r="M7430" s="485">
        <v>0</v>
      </c>
      <c r="N7430" s="485">
        <v>66312</v>
      </c>
      <c r="O7430" s="217">
        <f t="shared" si="114"/>
        <v>58068.979999999283</v>
      </c>
    </row>
    <row r="7431" spans="1:15" ht="22.05" hidden="1" customHeight="1" x14ac:dyDescent="0.2">
      <c r="A7431" s="227">
        <v>46002</v>
      </c>
      <c r="B7431" s="20" t="s">
        <v>185</v>
      </c>
      <c r="C7431" s="28">
        <v>59968</v>
      </c>
      <c r="E7431" s="25" t="s">
        <v>8068</v>
      </c>
      <c r="F7431" s="20" t="s">
        <v>79</v>
      </c>
      <c r="H7431" s="23" t="s">
        <v>21</v>
      </c>
      <c r="I7431" s="28" t="s">
        <v>81</v>
      </c>
      <c r="J7431" s="23" t="s">
        <v>175</v>
      </c>
      <c r="M7431" s="485">
        <v>420000</v>
      </c>
      <c r="N7431" s="485">
        <v>0</v>
      </c>
      <c r="O7431" s="217">
        <f t="shared" si="114"/>
        <v>478068.97999999928</v>
      </c>
    </row>
    <row r="7432" spans="1:15" ht="22.05" hidden="1" customHeight="1" x14ac:dyDescent="0.2">
      <c r="A7432" s="227">
        <v>46002</v>
      </c>
      <c r="B7432" s="20" t="s">
        <v>185</v>
      </c>
      <c r="C7432" s="28">
        <v>59969</v>
      </c>
      <c r="E7432" s="25" t="s">
        <v>154</v>
      </c>
      <c r="F7432" s="20" t="s">
        <v>79</v>
      </c>
      <c r="H7432" s="23" t="s">
        <v>22</v>
      </c>
      <c r="I7432" s="28" t="s">
        <v>103</v>
      </c>
      <c r="J7432" s="23" t="s">
        <v>219</v>
      </c>
      <c r="K7432" s="156" t="s">
        <v>266</v>
      </c>
      <c r="M7432" s="485">
        <v>0</v>
      </c>
      <c r="N7432" s="485">
        <v>110</v>
      </c>
      <c r="O7432" s="217">
        <f t="shared" si="114"/>
        <v>477958.97999999928</v>
      </c>
    </row>
    <row r="7433" spans="1:15" ht="22.05" hidden="1" customHeight="1" x14ac:dyDescent="0.2">
      <c r="A7433" s="227">
        <v>46002</v>
      </c>
      <c r="B7433" s="20" t="s">
        <v>185</v>
      </c>
      <c r="C7433" s="28">
        <v>59970</v>
      </c>
      <c r="E7433" s="25" t="s">
        <v>8069</v>
      </c>
      <c r="F7433" s="20" t="s">
        <v>79</v>
      </c>
      <c r="H7433" s="23" t="s">
        <v>22</v>
      </c>
      <c r="I7433" s="28" t="s">
        <v>103</v>
      </c>
      <c r="J7433" s="23" t="s">
        <v>92</v>
      </c>
      <c r="K7433" s="156" t="s">
        <v>8079</v>
      </c>
      <c r="M7433" s="485">
        <v>0</v>
      </c>
      <c r="N7433" s="485">
        <v>850</v>
      </c>
      <c r="O7433" s="217">
        <f t="shared" si="114"/>
        <v>477108.97999999928</v>
      </c>
    </row>
    <row r="7434" spans="1:15" ht="22.05" hidden="1" customHeight="1" x14ac:dyDescent="0.2">
      <c r="A7434" s="227">
        <v>46002</v>
      </c>
      <c r="B7434" s="20" t="s">
        <v>185</v>
      </c>
      <c r="C7434" s="28">
        <v>59971</v>
      </c>
      <c r="E7434" s="25" t="s">
        <v>1012</v>
      </c>
      <c r="F7434" s="20" t="s">
        <v>79</v>
      </c>
      <c r="H7434" s="23" t="s">
        <v>22</v>
      </c>
      <c r="I7434" s="28" t="s">
        <v>80</v>
      </c>
      <c r="J7434" s="23" t="s">
        <v>67</v>
      </c>
      <c r="K7434" s="156" t="s">
        <v>445</v>
      </c>
      <c r="M7434" s="485">
        <v>0</v>
      </c>
      <c r="N7434" s="485">
        <v>4040</v>
      </c>
      <c r="O7434" s="217">
        <f t="shared" si="114"/>
        <v>473068.97999999928</v>
      </c>
    </row>
    <row r="7435" spans="1:15" ht="22.05" hidden="1" customHeight="1" x14ac:dyDescent="0.2">
      <c r="A7435" s="227">
        <v>46002</v>
      </c>
      <c r="B7435" s="20" t="s">
        <v>185</v>
      </c>
      <c r="C7435" s="28">
        <v>59972</v>
      </c>
      <c r="E7435" s="25" t="s">
        <v>362</v>
      </c>
      <c r="F7435" s="20" t="s">
        <v>79</v>
      </c>
      <c r="H7435" s="23" t="s">
        <v>22</v>
      </c>
      <c r="I7435" s="28" t="s">
        <v>54</v>
      </c>
      <c r="J7435" s="23" t="s">
        <v>63</v>
      </c>
      <c r="K7435" s="156" t="s">
        <v>141</v>
      </c>
      <c r="M7435" s="485">
        <v>0</v>
      </c>
      <c r="N7435" s="485">
        <v>7277</v>
      </c>
      <c r="O7435" s="217">
        <f t="shared" si="114"/>
        <v>465791.97999999928</v>
      </c>
    </row>
    <row r="7436" spans="1:15" ht="22.05" hidden="1" customHeight="1" x14ac:dyDescent="0.2">
      <c r="A7436" s="227">
        <v>46002</v>
      </c>
      <c r="B7436" s="20" t="s">
        <v>185</v>
      </c>
      <c r="C7436" s="28">
        <v>59973</v>
      </c>
      <c r="E7436" s="25" t="s">
        <v>6405</v>
      </c>
      <c r="F7436" s="20" t="s">
        <v>79</v>
      </c>
      <c r="H7436" s="23" t="s">
        <v>22</v>
      </c>
      <c r="I7436" s="28" t="s">
        <v>54</v>
      </c>
      <c r="J7436" s="23" t="s">
        <v>63</v>
      </c>
      <c r="K7436" s="156" t="s">
        <v>141</v>
      </c>
      <c r="M7436" s="485">
        <v>0</v>
      </c>
      <c r="N7436" s="485">
        <v>4000</v>
      </c>
      <c r="O7436" s="217">
        <f t="shared" si="114"/>
        <v>461791.97999999928</v>
      </c>
    </row>
    <row r="7437" spans="1:15" ht="22.05" hidden="1" customHeight="1" x14ac:dyDescent="0.2">
      <c r="A7437" s="227">
        <v>46002</v>
      </c>
      <c r="B7437" s="20" t="s">
        <v>185</v>
      </c>
      <c r="C7437" s="28">
        <v>59974</v>
      </c>
      <c r="E7437" s="25" t="s">
        <v>8070</v>
      </c>
      <c r="F7437" s="20" t="s">
        <v>79</v>
      </c>
      <c r="H7437" s="23" t="s">
        <v>22</v>
      </c>
      <c r="I7437" s="28" t="s">
        <v>103</v>
      </c>
      <c r="J7437" s="23" t="s">
        <v>60</v>
      </c>
      <c r="K7437" s="156" t="s">
        <v>135</v>
      </c>
      <c r="M7437" s="485">
        <v>0</v>
      </c>
      <c r="N7437" s="485">
        <v>1700</v>
      </c>
      <c r="O7437" s="217">
        <f t="shared" si="114"/>
        <v>460091.97999999928</v>
      </c>
    </row>
    <row r="7438" spans="1:15" ht="22.05" hidden="1" customHeight="1" x14ac:dyDescent="0.2">
      <c r="A7438" s="227">
        <v>46002</v>
      </c>
      <c r="B7438" s="20" t="s">
        <v>185</v>
      </c>
      <c r="C7438" s="28">
        <v>59975</v>
      </c>
      <c r="E7438" s="25" t="s">
        <v>8071</v>
      </c>
      <c r="F7438" s="20" t="s">
        <v>79</v>
      </c>
      <c r="H7438" s="23" t="s">
        <v>22</v>
      </c>
      <c r="I7438" s="28" t="s">
        <v>103</v>
      </c>
      <c r="J7438" s="23" t="s">
        <v>92</v>
      </c>
      <c r="K7438" s="156" t="s">
        <v>464</v>
      </c>
      <c r="M7438" s="485">
        <v>0</v>
      </c>
      <c r="N7438" s="485">
        <v>280</v>
      </c>
      <c r="O7438" s="217">
        <f t="shared" si="114"/>
        <v>459811.97999999928</v>
      </c>
    </row>
    <row r="7439" spans="1:15" ht="22.05" hidden="1" customHeight="1" x14ac:dyDescent="0.2">
      <c r="A7439" s="227">
        <v>46002</v>
      </c>
      <c r="B7439" s="20" t="s">
        <v>185</v>
      </c>
      <c r="C7439" s="28">
        <v>59976</v>
      </c>
      <c r="E7439" s="25" t="s">
        <v>3686</v>
      </c>
      <c r="F7439" s="20" t="s">
        <v>79</v>
      </c>
      <c r="H7439" s="23" t="s">
        <v>22</v>
      </c>
      <c r="I7439" s="531" t="s">
        <v>56</v>
      </c>
      <c r="J7439" s="519" t="s">
        <v>212</v>
      </c>
      <c r="K7439" s="156" t="s">
        <v>210</v>
      </c>
      <c r="M7439" s="485">
        <v>0</v>
      </c>
      <c r="N7439" s="485">
        <v>40</v>
      </c>
      <c r="O7439" s="217">
        <f t="shared" si="114"/>
        <v>459771.97999999928</v>
      </c>
    </row>
    <row r="7440" spans="1:15" ht="22.05" hidden="1" customHeight="1" x14ac:dyDescent="0.2">
      <c r="A7440" s="227">
        <v>46002</v>
      </c>
      <c r="B7440" s="20" t="s">
        <v>185</v>
      </c>
      <c r="C7440" s="28">
        <v>59977</v>
      </c>
      <c r="E7440" s="25" t="s">
        <v>158</v>
      </c>
      <c r="F7440" s="20" t="s">
        <v>79</v>
      </c>
      <c r="H7440" s="23" t="s">
        <v>22</v>
      </c>
      <c r="I7440" s="28" t="s">
        <v>56</v>
      </c>
      <c r="J7440" s="23" t="s">
        <v>116</v>
      </c>
      <c r="K7440" s="156" t="s">
        <v>139</v>
      </c>
      <c r="M7440" s="485">
        <v>0</v>
      </c>
      <c r="N7440" s="485">
        <v>780</v>
      </c>
      <c r="O7440" s="217">
        <f t="shared" si="114"/>
        <v>458991.97999999928</v>
      </c>
    </row>
    <row r="7441" spans="1:15" ht="22.05" hidden="1" customHeight="1" x14ac:dyDescent="0.2">
      <c r="A7441" s="227">
        <v>46002</v>
      </c>
      <c r="B7441" s="20" t="s">
        <v>185</v>
      </c>
      <c r="C7441" s="28">
        <v>59978</v>
      </c>
      <c r="E7441" s="25" t="s">
        <v>8072</v>
      </c>
      <c r="F7441" s="20" t="s">
        <v>79</v>
      </c>
      <c r="H7441" s="23" t="s">
        <v>22</v>
      </c>
      <c r="I7441" s="28" t="s">
        <v>103</v>
      </c>
      <c r="J7441" s="23" t="s">
        <v>102</v>
      </c>
      <c r="K7441" s="156" t="s">
        <v>4645</v>
      </c>
      <c r="M7441" s="485">
        <v>0</v>
      </c>
      <c r="N7441" s="485">
        <v>24000</v>
      </c>
      <c r="O7441" s="217">
        <f t="shared" si="114"/>
        <v>434991.97999999928</v>
      </c>
    </row>
    <row r="7442" spans="1:15" ht="22.05" hidden="1" customHeight="1" x14ac:dyDescent="0.2">
      <c r="A7442" s="227">
        <v>46002</v>
      </c>
      <c r="B7442" s="20" t="s">
        <v>185</v>
      </c>
      <c r="C7442" s="28">
        <v>59979</v>
      </c>
      <c r="E7442" s="25" t="s">
        <v>8073</v>
      </c>
      <c r="F7442" s="20" t="s">
        <v>79</v>
      </c>
      <c r="H7442" s="23" t="s">
        <v>22</v>
      </c>
      <c r="I7442" s="28" t="s">
        <v>80</v>
      </c>
      <c r="J7442" s="23" t="s">
        <v>66</v>
      </c>
      <c r="K7442" s="156" t="s">
        <v>8080</v>
      </c>
      <c r="M7442" s="485">
        <v>0</v>
      </c>
      <c r="N7442" s="485">
        <v>1000</v>
      </c>
      <c r="O7442" s="217">
        <f t="shared" si="114"/>
        <v>433991.97999999928</v>
      </c>
    </row>
    <row r="7443" spans="1:15" ht="22.05" hidden="1" customHeight="1" x14ac:dyDescent="0.2">
      <c r="A7443" s="227">
        <v>46002</v>
      </c>
      <c r="B7443" s="20" t="s">
        <v>185</v>
      </c>
      <c r="C7443" s="28">
        <v>59980</v>
      </c>
      <c r="E7443" s="25" t="s">
        <v>8074</v>
      </c>
      <c r="F7443" s="20" t="s">
        <v>79</v>
      </c>
      <c r="H7443" s="23" t="s">
        <v>22</v>
      </c>
      <c r="I7443" s="28" t="s">
        <v>54</v>
      </c>
      <c r="J7443" s="23" t="s">
        <v>61</v>
      </c>
      <c r="K7443" s="156" t="s">
        <v>445</v>
      </c>
      <c r="M7443" s="485">
        <v>0</v>
      </c>
      <c r="N7443" s="485">
        <v>7500</v>
      </c>
      <c r="O7443" s="217">
        <f t="shared" si="114"/>
        <v>426491.97999999928</v>
      </c>
    </row>
    <row r="7444" spans="1:15" ht="22.05" hidden="1" customHeight="1" x14ac:dyDescent="0.2">
      <c r="A7444" s="227">
        <v>46002</v>
      </c>
      <c r="B7444" s="20" t="s">
        <v>185</v>
      </c>
      <c r="C7444" s="28">
        <v>59981</v>
      </c>
      <c r="E7444" s="25" t="s">
        <v>8075</v>
      </c>
      <c r="F7444" s="20" t="s">
        <v>79</v>
      </c>
      <c r="H7444" s="23" t="s">
        <v>21</v>
      </c>
      <c r="I7444" s="28" t="s">
        <v>81</v>
      </c>
      <c r="J7444" s="23" t="s">
        <v>176</v>
      </c>
      <c r="M7444" s="485">
        <v>550000</v>
      </c>
      <c r="N7444" s="485">
        <v>0</v>
      </c>
      <c r="O7444" s="217">
        <f t="shared" si="114"/>
        <v>976491.97999999928</v>
      </c>
    </row>
    <row r="7445" spans="1:15" ht="22.05" hidden="1" customHeight="1" x14ac:dyDescent="0.2">
      <c r="A7445" s="227">
        <v>46002</v>
      </c>
      <c r="B7445" s="20" t="s">
        <v>185</v>
      </c>
      <c r="C7445" s="28">
        <v>59982</v>
      </c>
      <c r="E7445" s="25" t="s">
        <v>8076</v>
      </c>
      <c r="F7445" s="20" t="s">
        <v>79</v>
      </c>
      <c r="H7445" s="23" t="s">
        <v>21</v>
      </c>
      <c r="I7445" s="28" t="s">
        <v>81</v>
      </c>
      <c r="J7445" s="23" t="s">
        <v>175</v>
      </c>
      <c r="M7445" s="485">
        <v>550000</v>
      </c>
      <c r="N7445" s="485">
        <v>0</v>
      </c>
      <c r="O7445" s="217">
        <f t="shared" si="114"/>
        <v>1526491.9799999993</v>
      </c>
    </row>
    <row r="7446" spans="1:15" ht="22.05" hidden="1" customHeight="1" x14ac:dyDescent="0.2">
      <c r="A7446" s="227">
        <v>46002</v>
      </c>
      <c r="B7446" s="20" t="s">
        <v>185</v>
      </c>
      <c r="C7446" s="28">
        <v>59983</v>
      </c>
      <c r="E7446" s="25" t="s">
        <v>8077</v>
      </c>
      <c r="F7446" s="20" t="s">
        <v>79</v>
      </c>
      <c r="H7446" s="23" t="s">
        <v>21</v>
      </c>
      <c r="I7446" s="28" t="s">
        <v>28</v>
      </c>
      <c r="J7446" s="23" t="s">
        <v>30</v>
      </c>
      <c r="M7446" s="485">
        <v>16950</v>
      </c>
      <c r="N7446" s="485">
        <v>0</v>
      </c>
      <c r="O7446" s="217">
        <f t="shared" si="114"/>
        <v>1543441.9799999993</v>
      </c>
    </row>
    <row r="7447" spans="1:15" ht="22.05" hidden="1" customHeight="1" x14ac:dyDescent="0.2">
      <c r="A7447" s="227">
        <v>46003</v>
      </c>
      <c r="B7447" s="20" t="s">
        <v>185</v>
      </c>
      <c r="C7447" s="28">
        <v>59985</v>
      </c>
      <c r="E7447" s="25" t="s">
        <v>8081</v>
      </c>
      <c r="F7447" s="20" t="s">
        <v>79</v>
      </c>
      <c r="H7447" s="23" t="s">
        <v>22</v>
      </c>
      <c r="I7447" s="28" t="s">
        <v>103</v>
      </c>
      <c r="J7447" s="23" t="s">
        <v>218</v>
      </c>
      <c r="K7447" s="156" t="s">
        <v>8091</v>
      </c>
      <c r="M7447" s="485">
        <v>0</v>
      </c>
      <c r="N7447" s="485">
        <v>800</v>
      </c>
      <c r="O7447" s="217">
        <f t="shared" si="114"/>
        <v>1542641.9799999993</v>
      </c>
    </row>
    <row r="7448" spans="1:15" ht="22.05" hidden="1" customHeight="1" x14ac:dyDescent="0.2">
      <c r="A7448" s="227">
        <v>46003</v>
      </c>
      <c r="B7448" s="20" t="s">
        <v>185</v>
      </c>
      <c r="C7448" s="28">
        <v>59986</v>
      </c>
      <c r="E7448" s="25" t="s">
        <v>2869</v>
      </c>
      <c r="F7448" s="20" t="s">
        <v>79</v>
      </c>
      <c r="H7448" s="23" t="s">
        <v>22</v>
      </c>
      <c r="I7448" s="28" t="s">
        <v>103</v>
      </c>
      <c r="J7448" s="23" t="s">
        <v>219</v>
      </c>
      <c r="K7448" s="156" t="s">
        <v>266</v>
      </c>
      <c r="M7448" s="485">
        <v>0</v>
      </c>
      <c r="N7448" s="485">
        <v>735</v>
      </c>
      <c r="O7448" s="217">
        <f t="shared" si="114"/>
        <v>1541906.9799999993</v>
      </c>
    </row>
    <row r="7449" spans="1:15" ht="22.05" hidden="1" customHeight="1" x14ac:dyDescent="0.2">
      <c r="A7449" s="227">
        <v>46003</v>
      </c>
      <c r="B7449" s="20" t="s">
        <v>185</v>
      </c>
      <c r="C7449" s="28">
        <v>59987</v>
      </c>
      <c r="E7449" s="25" t="s">
        <v>5303</v>
      </c>
      <c r="F7449" s="20" t="s">
        <v>79</v>
      </c>
      <c r="H7449" s="23" t="s">
        <v>22</v>
      </c>
      <c r="I7449" s="28" t="s">
        <v>54</v>
      </c>
      <c r="J7449" s="23" t="s">
        <v>41</v>
      </c>
      <c r="K7449" s="156" t="s">
        <v>210</v>
      </c>
      <c r="M7449" s="485">
        <v>0</v>
      </c>
      <c r="N7449" s="485">
        <v>360</v>
      </c>
      <c r="O7449" s="217">
        <f t="shared" si="114"/>
        <v>1541546.9799999993</v>
      </c>
    </row>
    <row r="7450" spans="1:15" ht="22.05" hidden="1" customHeight="1" x14ac:dyDescent="0.2">
      <c r="A7450" s="227">
        <v>46003</v>
      </c>
      <c r="B7450" s="20" t="s">
        <v>185</v>
      </c>
      <c r="C7450" s="28">
        <v>59988</v>
      </c>
      <c r="E7450" s="25" t="s">
        <v>8082</v>
      </c>
      <c r="F7450" s="20" t="s">
        <v>79</v>
      </c>
      <c r="H7450" s="23" t="s">
        <v>22</v>
      </c>
      <c r="I7450" s="28" t="s">
        <v>103</v>
      </c>
      <c r="J7450" s="23" t="s">
        <v>218</v>
      </c>
      <c r="K7450" s="156" t="s">
        <v>1584</v>
      </c>
      <c r="M7450" s="485">
        <v>0</v>
      </c>
      <c r="N7450" s="485">
        <v>2400</v>
      </c>
      <c r="O7450" s="217">
        <f t="shared" si="114"/>
        <v>1539146.9799999993</v>
      </c>
    </row>
    <row r="7451" spans="1:15" ht="22.05" hidden="1" customHeight="1" x14ac:dyDescent="0.2">
      <c r="A7451" s="227">
        <v>46003</v>
      </c>
      <c r="B7451" s="20" t="s">
        <v>185</v>
      </c>
      <c r="C7451" s="28">
        <v>59989</v>
      </c>
      <c r="E7451" s="25" t="s">
        <v>795</v>
      </c>
      <c r="F7451" s="20" t="s">
        <v>79</v>
      </c>
      <c r="H7451" s="23" t="s">
        <v>22</v>
      </c>
      <c r="I7451" s="28" t="s">
        <v>54</v>
      </c>
      <c r="J7451" s="23" t="s">
        <v>41</v>
      </c>
      <c r="K7451" s="156" t="s">
        <v>138</v>
      </c>
      <c r="M7451" s="485">
        <v>0</v>
      </c>
      <c r="N7451" s="485">
        <v>2600</v>
      </c>
      <c r="O7451" s="217">
        <f t="shared" si="114"/>
        <v>1536546.9799999993</v>
      </c>
    </row>
    <row r="7452" spans="1:15" ht="22.05" hidden="1" customHeight="1" x14ac:dyDescent="0.2">
      <c r="A7452" s="227">
        <v>46003</v>
      </c>
      <c r="B7452" s="20" t="s">
        <v>185</v>
      </c>
      <c r="C7452" s="28">
        <v>59990</v>
      </c>
      <c r="E7452" s="25" t="s">
        <v>1013</v>
      </c>
      <c r="F7452" s="20" t="s">
        <v>79</v>
      </c>
      <c r="H7452" s="23" t="s">
        <v>21</v>
      </c>
      <c r="I7452" s="28" t="s">
        <v>28</v>
      </c>
      <c r="J7452" s="23" t="s">
        <v>30</v>
      </c>
      <c r="M7452" s="485">
        <v>27500</v>
      </c>
      <c r="N7452" s="485">
        <v>0</v>
      </c>
      <c r="O7452" s="217">
        <f t="shared" si="114"/>
        <v>1564046.9799999993</v>
      </c>
    </row>
    <row r="7453" spans="1:15" ht="22.05" hidden="1" customHeight="1" x14ac:dyDescent="0.2">
      <c r="A7453" s="227">
        <v>46003</v>
      </c>
      <c r="B7453" s="20" t="s">
        <v>185</v>
      </c>
      <c r="C7453" s="28">
        <v>59991</v>
      </c>
      <c r="E7453" s="25" t="s">
        <v>2232</v>
      </c>
      <c r="F7453" s="20" t="s">
        <v>79</v>
      </c>
      <c r="H7453" s="23" t="s">
        <v>21</v>
      </c>
      <c r="I7453" s="28" t="s">
        <v>28</v>
      </c>
      <c r="J7453" s="23" t="s">
        <v>199</v>
      </c>
      <c r="M7453" s="485">
        <v>62340</v>
      </c>
      <c r="N7453" s="485">
        <v>0</v>
      </c>
      <c r="O7453" s="217">
        <f t="shared" si="114"/>
        <v>1626386.9799999993</v>
      </c>
    </row>
    <row r="7454" spans="1:15" ht="22.05" hidden="1" customHeight="1" x14ac:dyDescent="0.2">
      <c r="A7454" s="227">
        <v>46003</v>
      </c>
      <c r="B7454" s="20" t="s">
        <v>185</v>
      </c>
      <c r="C7454" s="28">
        <v>59992</v>
      </c>
      <c r="E7454" s="25" t="s">
        <v>8083</v>
      </c>
      <c r="F7454" s="20" t="s">
        <v>79</v>
      </c>
      <c r="H7454" s="23" t="s">
        <v>22</v>
      </c>
      <c r="I7454" s="28" t="s">
        <v>103</v>
      </c>
      <c r="J7454" s="23" t="s">
        <v>218</v>
      </c>
      <c r="K7454" s="156" t="s">
        <v>8092</v>
      </c>
      <c r="M7454" s="485">
        <v>0</v>
      </c>
      <c r="N7454" s="485">
        <v>650</v>
      </c>
      <c r="O7454" s="217">
        <f t="shared" si="114"/>
        <v>1625736.9799999993</v>
      </c>
    </row>
    <row r="7455" spans="1:15" ht="22.05" hidden="1" customHeight="1" x14ac:dyDescent="0.2">
      <c r="A7455" s="227">
        <v>46003</v>
      </c>
      <c r="B7455" s="20" t="s">
        <v>185</v>
      </c>
      <c r="C7455" s="28">
        <v>59993</v>
      </c>
      <c r="E7455" s="25" t="s">
        <v>8084</v>
      </c>
      <c r="F7455" s="20" t="s">
        <v>79</v>
      </c>
      <c r="H7455" s="23" t="s">
        <v>22</v>
      </c>
      <c r="I7455" s="28" t="s">
        <v>55</v>
      </c>
      <c r="J7455" s="23" t="s">
        <v>73</v>
      </c>
      <c r="K7455" s="156" t="s">
        <v>8093</v>
      </c>
      <c r="M7455" s="485">
        <v>0</v>
      </c>
      <c r="N7455" s="485">
        <v>10180</v>
      </c>
      <c r="O7455" s="217">
        <f t="shared" si="114"/>
        <v>1615556.9799999993</v>
      </c>
    </row>
    <row r="7456" spans="1:15" ht="22.05" hidden="1" customHeight="1" x14ac:dyDescent="0.2">
      <c r="A7456" s="227">
        <v>46003</v>
      </c>
      <c r="B7456" s="20" t="s">
        <v>185</v>
      </c>
      <c r="C7456" s="28">
        <v>59994</v>
      </c>
      <c r="E7456" s="25" t="s">
        <v>8085</v>
      </c>
      <c r="F7456" s="20" t="s">
        <v>79</v>
      </c>
      <c r="H7456" s="21" t="s">
        <v>22</v>
      </c>
      <c r="I7456" s="41" t="s">
        <v>55</v>
      </c>
      <c r="J7456" s="21" t="s">
        <v>261</v>
      </c>
      <c r="K7456" s="156" t="s">
        <v>2359</v>
      </c>
      <c r="M7456" s="485">
        <v>0</v>
      </c>
      <c r="N7456" s="485">
        <v>5000</v>
      </c>
      <c r="O7456" s="217">
        <f t="shared" si="114"/>
        <v>1610556.9799999993</v>
      </c>
    </row>
    <row r="7457" spans="1:15" ht="22.05" hidden="1" customHeight="1" x14ac:dyDescent="0.2">
      <c r="A7457" s="227">
        <v>46003</v>
      </c>
      <c r="B7457" s="20" t="s">
        <v>185</v>
      </c>
      <c r="C7457" s="28">
        <v>59995</v>
      </c>
      <c r="E7457" s="25" t="s">
        <v>925</v>
      </c>
      <c r="F7457" s="20" t="s">
        <v>79</v>
      </c>
      <c r="H7457" s="23" t="s">
        <v>22</v>
      </c>
      <c r="I7457" s="28" t="s">
        <v>103</v>
      </c>
      <c r="J7457" s="23" t="s">
        <v>60</v>
      </c>
      <c r="K7457" s="156" t="s">
        <v>8094</v>
      </c>
      <c r="M7457" s="485">
        <v>0</v>
      </c>
      <c r="N7457" s="485">
        <v>4200</v>
      </c>
      <c r="O7457" s="217">
        <f t="shared" si="114"/>
        <v>1606356.9799999993</v>
      </c>
    </row>
    <row r="7458" spans="1:15" ht="22.05" hidden="1" customHeight="1" x14ac:dyDescent="0.2">
      <c r="A7458" s="227">
        <v>46003</v>
      </c>
      <c r="B7458" s="20" t="s">
        <v>185</v>
      </c>
      <c r="C7458" s="28">
        <v>59996</v>
      </c>
      <c r="E7458" s="25" t="s">
        <v>8086</v>
      </c>
      <c r="F7458" s="20" t="s">
        <v>79</v>
      </c>
      <c r="H7458" s="23" t="s">
        <v>22</v>
      </c>
      <c r="I7458" s="28" t="s">
        <v>80</v>
      </c>
      <c r="J7458" s="23" t="s">
        <v>66</v>
      </c>
      <c r="K7458" s="156" t="s">
        <v>8095</v>
      </c>
      <c r="M7458" s="485">
        <v>0</v>
      </c>
      <c r="N7458" s="485">
        <v>1000</v>
      </c>
      <c r="O7458" s="217">
        <f t="shared" si="114"/>
        <v>1605356.9799999993</v>
      </c>
    </row>
    <row r="7459" spans="1:15" ht="22.05" hidden="1" customHeight="1" x14ac:dyDescent="0.2">
      <c r="A7459" s="227">
        <v>46003</v>
      </c>
      <c r="B7459" s="20" t="s">
        <v>185</v>
      </c>
      <c r="C7459" s="28">
        <v>59997</v>
      </c>
      <c r="E7459" s="25" t="s">
        <v>8087</v>
      </c>
      <c r="F7459" s="20" t="s">
        <v>79</v>
      </c>
      <c r="H7459" s="23" t="s">
        <v>22</v>
      </c>
      <c r="I7459" s="28" t="s">
        <v>54</v>
      </c>
      <c r="J7459" s="23" t="s">
        <v>61</v>
      </c>
      <c r="K7459" s="156" t="s">
        <v>387</v>
      </c>
      <c r="M7459" s="485">
        <v>0</v>
      </c>
      <c r="N7459" s="485">
        <v>2200</v>
      </c>
      <c r="O7459" s="217">
        <f t="shared" si="114"/>
        <v>1603156.9799999993</v>
      </c>
    </row>
    <row r="7460" spans="1:15" ht="22.05" hidden="1" customHeight="1" x14ac:dyDescent="0.2">
      <c r="A7460" s="227">
        <v>46003</v>
      </c>
      <c r="B7460" s="20" t="s">
        <v>185</v>
      </c>
      <c r="C7460" s="28">
        <v>59998</v>
      </c>
      <c r="E7460" s="25" t="s">
        <v>4664</v>
      </c>
      <c r="F7460" s="20" t="s">
        <v>79</v>
      </c>
      <c r="H7460" s="23" t="s">
        <v>22</v>
      </c>
      <c r="I7460" s="28" t="s">
        <v>54</v>
      </c>
      <c r="J7460" s="23" t="s">
        <v>41</v>
      </c>
      <c r="K7460" s="156" t="s">
        <v>559</v>
      </c>
      <c r="M7460" s="485">
        <v>0</v>
      </c>
      <c r="N7460" s="485">
        <v>2300</v>
      </c>
      <c r="O7460" s="217">
        <f t="shared" si="114"/>
        <v>1600856.9799999993</v>
      </c>
    </row>
    <row r="7461" spans="1:15" ht="22.05" hidden="1" customHeight="1" x14ac:dyDescent="0.2">
      <c r="A7461" s="227">
        <v>46003</v>
      </c>
      <c r="B7461" s="20" t="s">
        <v>185</v>
      </c>
      <c r="C7461" s="28">
        <v>59999</v>
      </c>
      <c r="E7461" s="25" t="s">
        <v>143</v>
      </c>
      <c r="F7461" s="20" t="s">
        <v>79</v>
      </c>
      <c r="H7461" s="23" t="s">
        <v>22</v>
      </c>
      <c r="I7461" s="28" t="s">
        <v>53</v>
      </c>
      <c r="J7461" s="23" t="s">
        <v>112</v>
      </c>
      <c r="K7461" s="156" t="s">
        <v>954</v>
      </c>
      <c r="L7461" s="231"/>
      <c r="M7461" s="486">
        <v>0</v>
      </c>
      <c r="N7461" s="486">
        <v>82737</v>
      </c>
      <c r="O7461" s="217">
        <f t="shared" si="114"/>
        <v>1518119.9799999993</v>
      </c>
    </row>
    <row r="7462" spans="1:15" ht="22.05" hidden="1" customHeight="1" x14ac:dyDescent="0.2">
      <c r="A7462" s="227">
        <v>46003</v>
      </c>
      <c r="B7462" s="20" t="s">
        <v>185</v>
      </c>
      <c r="C7462" s="28">
        <v>60000</v>
      </c>
      <c r="E7462" s="25" t="s">
        <v>143</v>
      </c>
      <c r="F7462" s="20" t="s">
        <v>79</v>
      </c>
      <c r="H7462" s="23" t="s">
        <v>22</v>
      </c>
      <c r="I7462" s="28" t="s">
        <v>53</v>
      </c>
      <c r="J7462" s="23" t="s">
        <v>112</v>
      </c>
      <c r="K7462" s="156" t="s">
        <v>527</v>
      </c>
      <c r="L7462" s="231"/>
      <c r="M7462" s="486">
        <v>0</v>
      </c>
      <c r="N7462" s="486">
        <v>58278</v>
      </c>
      <c r="O7462" s="217">
        <f t="shared" si="114"/>
        <v>1459841.9799999993</v>
      </c>
    </row>
    <row r="7463" spans="1:15" ht="22.05" hidden="1" customHeight="1" x14ac:dyDescent="0.2">
      <c r="A7463" s="227">
        <v>46003</v>
      </c>
      <c r="B7463" s="20" t="s">
        <v>185</v>
      </c>
      <c r="C7463" s="28">
        <v>60001</v>
      </c>
      <c r="E7463" s="25" t="s">
        <v>143</v>
      </c>
      <c r="F7463" s="20" t="s">
        <v>79</v>
      </c>
      <c r="H7463" s="23" t="s">
        <v>22</v>
      </c>
      <c r="I7463" s="28" t="s">
        <v>53</v>
      </c>
      <c r="J7463" s="23" t="s">
        <v>112</v>
      </c>
      <c r="K7463" s="156" t="s">
        <v>8096</v>
      </c>
      <c r="L7463" s="231"/>
      <c r="M7463" s="486">
        <v>0</v>
      </c>
      <c r="N7463" s="486">
        <v>45369</v>
      </c>
      <c r="O7463" s="217">
        <f t="shared" si="114"/>
        <v>1414472.9799999993</v>
      </c>
    </row>
    <row r="7464" spans="1:15" ht="22.05" hidden="1" customHeight="1" x14ac:dyDescent="0.2">
      <c r="A7464" s="227">
        <v>46003</v>
      </c>
      <c r="B7464" s="20" t="s">
        <v>185</v>
      </c>
      <c r="C7464" s="28">
        <v>60002</v>
      </c>
      <c r="E7464" s="25" t="s">
        <v>143</v>
      </c>
      <c r="F7464" s="20" t="s">
        <v>79</v>
      </c>
      <c r="H7464" s="23" t="s">
        <v>22</v>
      </c>
      <c r="I7464" s="28" t="s">
        <v>53</v>
      </c>
      <c r="J7464" s="23" t="s">
        <v>112</v>
      </c>
      <c r="K7464" s="156" t="s">
        <v>955</v>
      </c>
      <c r="L7464" s="231"/>
      <c r="M7464" s="486">
        <v>0</v>
      </c>
      <c r="N7464" s="486">
        <v>72095</v>
      </c>
      <c r="O7464" s="217">
        <f t="shared" si="114"/>
        <v>1342377.9799999993</v>
      </c>
    </row>
    <row r="7465" spans="1:15" ht="22.05" hidden="1" customHeight="1" x14ac:dyDescent="0.2">
      <c r="A7465" s="227">
        <v>46003</v>
      </c>
      <c r="B7465" s="20" t="s">
        <v>185</v>
      </c>
      <c r="C7465" s="28">
        <v>60003</v>
      </c>
      <c r="E7465" s="25" t="s">
        <v>143</v>
      </c>
      <c r="F7465" s="20" t="s">
        <v>79</v>
      </c>
      <c r="H7465" s="23" t="s">
        <v>22</v>
      </c>
      <c r="I7465" s="28" t="s">
        <v>53</v>
      </c>
      <c r="J7465" s="23" t="s">
        <v>112</v>
      </c>
      <c r="K7465" s="156" t="s">
        <v>526</v>
      </c>
      <c r="L7465" s="231"/>
      <c r="M7465" s="486">
        <v>0</v>
      </c>
      <c r="N7465" s="486">
        <v>81378</v>
      </c>
      <c r="O7465" s="217">
        <f t="shared" si="114"/>
        <v>1260999.9799999993</v>
      </c>
    </row>
    <row r="7466" spans="1:15" ht="22.05" hidden="1" customHeight="1" x14ac:dyDescent="0.2">
      <c r="A7466" s="227">
        <v>46003</v>
      </c>
      <c r="B7466" s="20" t="s">
        <v>185</v>
      </c>
      <c r="C7466" s="28">
        <v>60004</v>
      </c>
      <c r="E7466" s="25" t="s">
        <v>473</v>
      </c>
      <c r="F7466" s="20" t="s">
        <v>79</v>
      </c>
      <c r="H7466" s="23" t="s">
        <v>22</v>
      </c>
      <c r="I7466" s="28" t="s">
        <v>103</v>
      </c>
      <c r="J7466" s="23" t="s">
        <v>60</v>
      </c>
      <c r="K7466" s="156" t="s">
        <v>133</v>
      </c>
      <c r="L7466" s="231"/>
      <c r="M7466" s="486">
        <v>0</v>
      </c>
      <c r="N7466" s="486">
        <v>1500</v>
      </c>
      <c r="O7466" s="217">
        <f t="shared" si="114"/>
        <v>1259499.9799999993</v>
      </c>
    </row>
    <row r="7467" spans="1:15" ht="22.05" hidden="1" customHeight="1" x14ac:dyDescent="0.2">
      <c r="A7467" s="227">
        <v>46003</v>
      </c>
      <c r="B7467" s="20" t="s">
        <v>185</v>
      </c>
      <c r="C7467" s="28">
        <v>60005</v>
      </c>
      <c r="D7467" s="56"/>
      <c r="E7467" s="25" t="s">
        <v>158</v>
      </c>
      <c r="F7467" s="20" t="s">
        <v>79</v>
      </c>
      <c r="H7467" s="23" t="s">
        <v>22</v>
      </c>
      <c r="I7467" s="28" t="s">
        <v>56</v>
      </c>
      <c r="J7467" s="23" t="s">
        <v>116</v>
      </c>
      <c r="K7467" s="156" t="s">
        <v>139</v>
      </c>
      <c r="L7467" s="231"/>
      <c r="M7467" s="486">
        <v>0</v>
      </c>
      <c r="N7467" s="486">
        <v>265</v>
      </c>
      <c r="O7467" s="217">
        <f t="shared" si="114"/>
        <v>1259234.9799999993</v>
      </c>
    </row>
    <row r="7468" spans="1:15" ht="22.05" hidden="1" customHeight="1" x14ac:dyDescent="0.2">
      <c r="A7468" s="227">
        <v>46003</v>
      </c>
      <c r="B7468" s="20" t="s">
        <v>185</v>
      </c>
      <c r="C7468" s="28">
        <v>60006</v>
      </c>
      <c r="D7468" s="56"/>
      <c r="E7468" s="25" t="s">
        <v>1013</v>
      </c>
      <c r="F7468" s="20" t="s">
        <v>79</v>
      </c>
      <c r="H7468" s="23" t="s">
        <v>21</v>
      </c>
      <c r="I7468" s="28" t="s">
        <v>28</v>
      </c>
      <c r="J7468" s="23" t="s">
        <v>30</v>
      </c>
      <c r="L7468" s="231"/>
      <c r="M7468" s="486">
        <v>77876</v>
      </c>
      <c r="N7468" s="486">
        <v>0</v>
      </c>
      <c r="O7468" s="217">
        <f t="shared" si="114"/>
        <v>1337110.9799999993</v>
      </c>
    </row>
    <row r="7469" spans="1:15" ht="22.05" hidden="1" customHeight="1" x14ac:dyDescent="0.2">
      <c r="A7469" s="227">
        <v>46003</v>
      </c>
      <c r="B7469" s="20" t="s">
        <v>185</v>
      </c>
      <c r="C7469" s="28">
        <v>60007</v>
      </c>
      <c r="D7469" s="56"/>
      <c r="E7469" s="25" t="s">
        <v>537</v>
      </c>
      <c r="F7469" s="20" t="s">
        <v>79</v>
      </c>
      <c r="H7469" s="23" t="s">
        <v>22</v>
      </c>
      <c r="I7469" s="28" t="s">
        <v>54</v>
      </c>
      <c r="J7469" s="23" t="s">
        <v>41</v>
      </c>
      <c r="K7469" s="156" t="s">
        <v>210</v>
      </c>
      <c r="L7469" s="231"/>
      <c r="M7469" s="486">
        <v>0</v>
      </c>
      <c r="N7469" s="486">
        <v>250</v>
      </c>
      <c r="O7469" s="217">
        <f t="shared" si="114"/>
        <v>1336860.9799999993</v>
      </c>
    </row>
    <row r="7470" spans="1:15" ht="22.05" hidden="1" customHeight="1" x14ac:dyDescent="0.2">
      <c r="A7470" s="227">
        <v>46003</v>
      </c>
      <c r="B7470" s="20" t="s">
        <v>185</v>
      </c>
      <c r="C7470" s="28">
        <v>60008</v>
      </c>
      <c r="D7470" s="56"/>
      <c r="E7470" s="25" t="s">
        <v>7953</v>
      </c>
      <c r="F7470" s="20" t="s">
        <v>79</v>
      </c>
      <c r="H7470" s="23" t="s">
        <v>22</v>
      </c>
      <c r="I7470" s="28" t="s">
        <v>80</v>
      </c>
      <c r="J7470" s="23" t="s">
        <v>66</v>
      </c>
      <c r="K7470" s="156" t="s">
        <v>135</v>
      </c>
      <c r="L7470" s="231"/>
      <c r="M7470" s="486">
        <v>0</v>
      </c>
      <c r="N7470" s="486">
        <v>250</v>
      </c>
      <c r="O7470" s="217">
        <f t="shared" si="114"/>
        <v>1336610.9799999993</v>
      </c>
    </row>
    <row r="7471" spans="1:15" ht="22.05" hidden="1" customHeight="1" x14ac:dyDescent="0.2">
      <c r="A7471" s="227">
        <v>46003</v>
      </c>
      <c r="B7471" s="20" t="s">
        <v>185</v>
      </c>
      <c r="C7471" s="28">
        <v>60009</v>
      </c>
      <c r="E7471" s="25" t="s">
        <v>8088</v>
      </c>
      <c r="F7471" s="20" t="s">
        <v>79</v>
      </c>
      <c r="H7471" s="23" t="s">
        <v>22</v>
      </c>
      <c r="I7471" s="28" t="s">
        <v>103</v>
      </c>
      <c r="J7471" s="23" t="s">
        <v>102</v>
      </c>
      <c r="K7471" s="156" t="s">
        <v>4645</v>
      </c>
      <c r="M7471" s="485">
        <v>0</v>
      </c>
      <c r="N7471" s="485">
        <v>24000</v>
      </c>
      <c r="O7471" s="217">
        <f t="shared" si="114"/>
        <v>1312610.9799999993</v>
      </c>
    </row>
    <row r="7472" spans="1:15" ht="22.05" hidden="1" customHeight="1" x14ac:dyDescent="0.2">
      <c r="A7472" s="227">
        <v>46003</v>
      </c>
      <c r="B7472" s="20" t="s">
        <v>185</v>
      </c>
      <c r="C7472" s="28">
        <v>60010</v>
      </c>
      <c r="E7472" s="25" t="s">
        <v>8089</v>
      </c>
      <c r="F7472" s="20" t="s">
        <v>79</v>
      </c>
      <c r="H7472" s="23" t="s">
        <v>22</v>
      </c>
      <c r="I7472" s="531" t="s">
        <v>29</v>
      </c>
      <c r="J7472" s="519" t="s">
        <v>84</v>
      </c>
      <c r="K7472" s="156" t="s">
        <v>5887</v>
      </c>
      <c r="M7472" s="485">
        <v>0</v>
      </c>
      <c r="N7472" s="485">
        <v>12280</v>
      </c>
      <c r="O7472" s="217">
        <f t="shared" si="114"/>
        <v>1300330.9799999993</v>
      </c>
    </row>
    <row r="7473" spans="1:15" ht="22.05" hidden="1" customHeight="1" x14ac:dyDescent="0.2">
      <c r="A7473" s="227">
        <v>46003</v>
      </c>
      <c r="B7473" s="20" t="s">
        <v>185</v>
      </c>
      <c r="C7473" s="28">
        <v>60011</v>
      </c>
      <c r="E7473" s="25" t="s">
        <v>4507</v>
      </c>
      <c r="F7473" s="20" t="s">
        <v>79</v>
      </c>
      <c r="H7473" s="23" t="s">
        <v>22</v>
      </c>
      <c r="I7473" s="28" t="s">
        <v>103</v>
      </c>
      <c r="J7473" s="23" t="s">
        <v>102</v>
      </c>
      <c r="K7473" s="156" t="s">
        <v>205</v>
      </c>
      <c r="M7473" s="485">
        <v>0</v>
      </c>
      <c r="N7473" s="485">
        <v>2342</v>
      </c>
      <c r="O7473" s="217">
        <f t="shared" si="114"/>
        <v>1297988.9799999993</v>
      </c>
    </row>
    <row r="7474" spans="1:15" ht="22.05" hidden="1" customHeight="1" x14ac:dyDescent="0.2">
      <c r="A7474" s="227">
        <v>46003</v>
      </c>
      <c r="B7474" s="20" t="s">
        <v>185</v>
      </c>
      <c r="C7474" s="28">
        <v>60012</v>
      </c>
      <c r="E7474" s="25" t="s">
        <v>8090</v>
      </c>
      <c r="F7474" s="20" t="s">
        <v>79</v>
      </c>
      <c r="H7474" s="23" t="s">
        <v>22</v>
      </c>
      <c r="I7474" s="531" t="s">
        <v>56</v>
      </c>
      <c r="J7474" s="519" t="s">
        <v>116</v>
      </c>
      <c r="K7474" s="156" t="s">
        <v>849</v>
      </c>
      <c r="M7474" s="485">
        <v>0</v>
      </c>
      <c r="N7474" s="485">
        <v>10000</v>
      </c>
      <c r="O7474" s="217">
        <f t="shared" si="114"/>
        <v>1287988.9799999993</v>
      </c>
    </row>
    <row r="7475" spans="1:15" ht="22.05" hidden="1" customHeight="1" x14ac:dyDescent="0.2">
      <c r="A7475" s="227">
        <v>46003</v>
      </c>
      <c r="B7475" s="20" t="s">
        <v>185</v>
      </c>
      <c r="C7475" s="28">
        <v>60013</v>
      </c>
      <c r="E7475" s="25" t="s">
        <v>130</v>
      </c>
      <c r="F7475" s="20" t="s">
        <v>79</v>
      </c>
      <c r="H7475" s="23" t="s">
        <v>22</v>
      </c>
      <c r="I7475" s="531" t="s">
        <v>53</v>
      </c>
      <c r="J7475" s="519" t="s">
        <v>112</v>
      </c>
      <c r="K7475" s="156" t="s">
        <v>4867</v>
      </c>
      <c r="M7475" s="485">
        <v>0</v>
      </c>
      <c r="N7475" s="485">
        <v>10000</v>
      </c>
      <c r="O7475" s="217">
        <f t="shared" si="114"/>
        <v>1277988.9799999993</v>
      </c>
    </row>
    <row r="7476" spans="1:15" ht="22.05" hidden="1" customHeight="1" x14ac:dyDescent="0.2">
      <c r="A7476" s="227">
        <v>46003</v>
      </c>
      <c r="B7476" s="20" t="s">
        <v>185</v>
      </c>
      <c r="C7476" s="28">
        <v>60014</v>
      </c>
      <c r="E7476" s="25" t="s">
        <v>5376</v>
      </c>
      <c r="F7476" s="20" t="s">
        <v>79</v>
      </c>
      <c r="H7476" s="23" t="s">
        <v>22</v>
      </c>
      <c r="I7476" s="28" t="s">
        <v>103</v>
      </c>
      <c r="J7476" s="23" t="s">
        <v>219</v>
      </c>
      <c r="K7476" s="156" t="s">
        <v>266</v>
      </c>
      <c r="M7476" s="485">
        <v>0</v>
      </c>
      <c r="N7476" s="485">
        <v>100</v>
      </c>
      <c r="O7476" s="217">
        <f t="shared" si="114"/>
        <v>1277888.9799999993</v>
      </c>
    </row>
    <row r="7477" spans="1:15" ht="22.05" hidden="1" customHeight="1" x14ac:dyDescent="0.2">
      <c r="A7477" s="227">
        <v>46004</v>
      </c>
      <c r="B7477" s="20" t="s">
        <v>185</v>
      </c>
      <c r="C7477" s="28">
        <v>60016</v>
      </c>
      <c r="E7477" s="25" t="s">
        <v>8097</v>
      </c>
      <c r="F7477" s="20" t="s">
        <v>79</v>
      </c>
      <c r="H7477" s="23" t="s">
        <v>22</v>
      </c>
      <c r="I7477" s="28" t="s">
        <v>103</v>
      </c>
      <c r="J7477" s="23" t="s">
        <v>92</v>
      </c>
      <c r="K7477" s="156" t="s">
        <v>355</v>
      </c>
      <c r="M7477" s="485">
        <v>0</v>
      </c>
      <c r="N7477" s="485">
        <v>550</v>
      </c>
      <c r="O7477" s="217">
        <f t="shared" si="114"/>
        <v>1277338.9799999993</v>
      </c>
    </row>
    <row r="7478" spans="1:15" ht="22.05" hidden="1" customHeight="1" x14ac:dyDescent="0.2">
      <c r="A7478" s="227">
        <v>46004</v>
      </c>
      <c r="B7478" s="20" t="s">
        <v>185</v>
      </c>
      <c r="C7478" s="28">
        <v>60017</v>
      </c>
      <c r="E7478" s="25" t="s">
        <v>531</v>
      </c>
      <c r="F7478" s="20" t="s">
        <v>79</v>
      </c>
      <c r="H7478" s="23" t="s">
        <v>22</v>
      </c>
      <c r="I7478" s="28" t="s">
        <v>53</v>
      </c>
      <c r="J7478" s="23" t="s">
        <v>112</v>
      </c>
      <c r="K7478" s="156" t="s">
        <v>231</v>
      </c>
      <c r="M7478" s="485">
        <v>0</v>
      </c>
      <c r="N7478" s="485">
        <v>58850</v>
      </c>
      <c r="O7478" s="217">
        <f t="shared" ref="O7478:O7548" si="115">O7477+M7478-N7478</f>
        <v>1218488.9799999993</v>
      </c>
    </row>
    <row r="7479" spans="1:15" ht="22.05" hidden="1" customHeight="1" x14ac:dyDescent="0.2">
      <c r="A7479" s="227">
        <v>46004</v>
      </c>
      <c r="B7479" s="20" t="s">
        <v>185</v>
      </c>
      <c r="C7479" s="28">
        <v>60018</v>
      </c>
      <c r="E7479" s="25" t="s">
        <v>150</v>
      </c>
      <c r="F7479" s="20" t="s">
        <v>79</v>
      </c>
      <c r="H7479" s="23" t="s">
        <v>22</v>
      </c>
      <c r="I7479" s="28" t="s">
        <v>81</v>
      </c>
      <c r="J7479" s="23" t="s">
        <v>200</v>
      </c>
      <c r="K7479" s="156" t="s">
        <v>413</v>
      </c>
      <c r="M7479" s="485">
        <v>0</v>
      </c>
      <c r="N7479" s="585">
        <v>294000</v>
      </c>
      <c r="O7479" s="217">
        <f t="shared" si="115"/>
        <v>924488.97999999928</v>
      </c>
    </row>
    <row r="7480" spans="1:15" ht="22.05" hidden="1" customHeight="1" x14ac:dyDescent="0.2">
      <c r="A7480" s="227">
        <v>46004</v>
      </c>
      <c r="B7480" s="20" t="s">
        <v>185</v>
      </c>
      <c r="C7480" s="28">
        <v>60019</v>
      </c>
      <c r="E7480" s="25" t="s">
        <v>7847</v>
      </c>
      <c r="F7480" s="20" t="s">
        <v>79</v>
      </c>
      <c r="H7480" s="23" t="s">
        <v>22</v>
      </c>
      <c r="I7480" s="28" t="s">
        <v>103</v>
      </c>
      <c r="J7480" s="23" t="s">
        <v>60</v>
      </c>
      <c r="K7480" s="156" t="s">
        <v>1498</v>
      </c>
      <c r="M7480" s="485">
        <v>0</v>
      </c>
      <c r="N7480" s="485">
        <v>20000</v>
      </c>
      <c r="O7480" s="217">
        <f t="shared" si="115"/>
        <v>904488.97999999928</v>
      </c>
    </row>
    <row r="7481" spans="1:15" ht="22.05" hidden="1" customHeight="1" x14ac:dyDescent="0.2">
      <c r="A7481" s="227">
        <v>46004</v>
      </c>
      <c r="B7481" s="20" t="s">
        <v>185</v>
      </c>
      <c r="C7481" s="28">
        <v>60020</v>
      </c>
      <c r="E7481" s="25" t="s">
        <v>8098</v>
      </c>
      <c r="F7481" s="20" t="s">
        <v>79</v>
      </c>
      <c r="H7481" s="23" t="s">
        <v>22</v>
      </c>
      <c r="I7481" s="28" t="s">
        <v>103</v>
      </c>
      <c r="J7481" s="23" t="s">
        <v>92</v>
      </c>
      <c r="K7481" s="156" t="s">
        <v>8106</v>
      </c>
      <c r="M7481" s="485">
        <v>0</v>
      </c>
      <c r="N7481" s="485">
        <v>2800</v>
      </c>
      <c r="O7481" s="217">
        <f t="shared" si="115"/>
        <v>901688.97999999928</v>
      </c>
    </row>
    <row r="7482" spans="1:15" ht="22.05" hidden="1" customHeight="1" x14ac:dyDescent="0.2">
      <c r="A7482" s="227">
        <v>46004</v>
      </c>
      <c r="B7482" s="20" t="s">
        <v>185</v>
      </c>
      <c r="C7482" s="28">
        <v>60021</v>
      </c>
      <c r="E7482" s="25" t="s">
        <v>8099</v>
      </c>
      <c r="F7482" s="20" t="s">
        <v>79</v>
      </c>
      <c r="H7482" s="23" t="s">
        <v>22</v>
      </c>
      <c r="I7482" s="28" t="s">
        <v>103</v>
      </c>
      <c r="J7482" s="23" t="s">
        <v>60</v>
      </c>
      <c r="K7482" s="156" t="s">
        <v>8107</v>
      </c>
      <c r="M7482" s="485">
        <v>0</v>
      </c>
      <c r="N7482" s="485">
        <v>18000</v>
      </c>
      <c r="O7482" s="217">
        <f t="shared" si="115"/>
        <v>883688.97999999928</v>
      </c>
    </row>
    <row r="7483" spans="1:15" ht="22.05" hidden="1" customHeight="1" x14ac:dyDescent="0.2">
      <c r="A7483" s="227">
        <v>46004</v>
      </c>
      <c r="B7483" s="20" t="s">
        <v>185</v>
      </c>
      <c r="C7483" s="28">
        <v>60022</v>
      </c>
      <c r="E7483" s="25" t="s">
        <v>5376</v>
      </c>
      <c r="F7483" s="20" t="s">
        <v>79</v>
      </c>
      <c r="H7483" s="23" t="s">
        <v>22</v>
      </c>
      <c r="I7483" s="28" t="s">
        <v>103</v>
      </c>
      <c r="J7483" s="23" t="s">
        <v>219</v>
      </c>
      <c r="K7483" s="156" t="s">
        <v>266</v>
      </c>
      <c r="M7483" s="485">
        <v>0</v>
      </c>
      <c r="N7483" s="485">
        <v>100</v>
      </c>
      <c r="O7483" s="217">
        <f t="shared" si="115"/>
        <v>883588.97999999928</v>
      </c>
    </row>
    <row r="7484" spans="1:15" ht="22.05" hidden="1" customHeight="1" x14ac:dyDescent="0.2">
      <c r="A7484" s="227">
        <v>46004</v>
      </c>
      <c r="B7484" s="20" t="s">
        <v>185</v>
      </c>
      <c r="C7484" s="28">
        <v>60023</v>
      </c>
      <c r="E7484" s="25" t="s">
        <v>5303</v>
      </c>
      <c r="F7484" s="20" t="s">
        <v>79</v>
      </c>
      <c r="H7484" s="23" t="s">
        <v>22</v>
      </c>
      <c r="I7484" s="28" t="s">
        <v>54</v>
      </c>
      <c r="J7484" s="23" t="s">
        <v>41</v>
      </c>
      <c r="K7484" s="156" t="s">
        <v>210</v>
      </c>
      <c r="M7484" s="485">
        <v>0</v>
      </c>
      <c r="N7484" s="485">
        <v>320</v>
      </c>
      <c r="O7484" s="217">
        <f t="shared" si="115"/>
        <v>883268.97999999928</v>
      </c>
    </row>
    <row r="7485" spans="1:15" ht="22.05" hidden="1" customHeight="1" x14ac:dyDescent="0.2">
      <c r="A7485" s="227">
        <v>46004</v>
      </c>
      <c r="B7485" s="20" t="s">
        <v>185</v>
      </c>
      <c r="C7485" s="28">
        <v>60024</v>
      </c>
      <c r="E7485" s="25" t="s">
        <v>158</v>
      </c>
      <c r="F7485" s="20" t="s">
        <v>79</v>
      </c>
      <c r="H7485" s="23" t="s">
        <v>22</v>
      </c>
      <c r="I7485" s="28" t="s">
        <v>56</v>
      </c>
      <c r="J7485" s="23" t="s">
        <v>116</v>
      </c>
      <c r="K7485" s="156" t="s">
        <v>139</v>
      </c>
      <c r="M7485" s="485">
        <v>0</v>
      </c>
      <c r="N7485" s="485">
        <v>150</v>
      </c>
      <c r="O7485" s="217">
        <f t="shared" si="115"/>
        <v>883118.97999999928</v>
      </c>
    </row>
    <row r="7486" spans="1:15" ht="22.05" hidden="1" customHeight="1" x14ac:dyDescent="0.2">
      <c r="A7486" s="227">
        <v>46004</v>
      </c>
      <c r="B7486" s="20" t="s">
        <v>185</v>
      </c>
      <c r="C7486" s="28">
        <v>60025</v>
      </c>
      <c r="E7486" s="25" t="s">
        <v>5257</v>
      </c>
      <c r="F7486" s="20" t="s">
        <v>79</v>
      </c>
      <c r="H7486" s="23" t="s">
        <v>22</v>
      </c>
      <c r="I7486" s="531" t="s">
        <v>80</v>
      </c>
      <c r="J7486" s="519" t="s">
        <v>66</v>
      </c>
      <c r="K7486" s="156" t="s">
        <v>6005</v>
      </c>
      <c r="M7486" s="485">
        <v>0</v>
      </c>
      <c r="N7486" s="485">
        <v>600</v>
      </c>
      <c r="O7486" s="217">
        <f t="shared" si="115"/>
        <v>882518.97999999928</v>
      </c>
    </row>
    <row r="7487" spans="1:15" ht="22.05" hidden="1" customHeight="1" x14ac:dyDescent="0.2">
      <c r="A7487" s="227">
        <v>46004</v>
      </c>
      <c r="B7487" s="20" t="s">
        <v>185</v>
      </c>
      <c r="C7487" s="28">
        <v>60026</v>
      </c>
      <c r="E7487" s="25" t="s">
        <v>5897</v>
      </c>
      <c r="F7487" s="20" t="s">
        <v>79</v>
      </c>
      <c r="H7487" s="23" t="s">
        <v>22</v>
      </c>
      <c r="I7487" s="531" t="s">
        <v>80</v>
      </c>
      <c r="J7487" s="519" t="s">
        <v>66</v>
      </c>
      <c r="K7487" s="156" t="s">
        <v>973</v>
      </c>
      <c r="M7487" s="485">
        <v>0</v>
      </c>
      <c r="N7487" s="485">
        <v>600</v>
      </c>
      <c r="O7487" s="217">
        <f t="shared" si="115"/>
        <v>881918.97999999928</v>
      </c>
    </row>
    <row r="7488" spans="1:15" ht="22.05" hidden="1" customHeight="1" x14ac:dyDescent="0.2">
      <c r="A7488" s="227">
        <v>46004</v>
      </c>
      <c r="B7488" s="20" t="s">
        <v>185</v>
      </c>
      <c r="C7488" s="28">
        <v>60027</v>
      </c>
      <c r="E7488" s="25" t="s">
        <v>8100</v>
      </c>
      <c r="F7488" s="20" t="s">
        <v>79</v>
      </c>
      <c r="H7488" s="23" t="s">
        <v>22</v>
      </c>
      <c r="I7488" s="28" t="s">
        <v>103</v>
      </c>
      <c r="J7488" s="23" t="s">
        <v>102</v>
      </c>
      <c r="K7488" s="156" t="s">
        <v>1405</v>
      </c>
      <c r="M7488" s="485">
        <v>0</v>
      </c>
      <c r="N7488" s="485">
        <v>3000</v>
      </c>
      <c r="O7488" s="217">
        <f t="shared" si="115"/>
        <v>878918.97999999928</v>
      </c>
    </row>
    <row r="7489" spans="1:15" ht="22.05" hidden="1" customHeight="1" x14ac:dyDescent="0.2">
      <c r="A7489" s="227">
        <v>46004</v>
      </c>
      <c r="B7489" s="20" t="s">
        <v>185</v>
      </c>
      <c r="C7489" s="28">
        <v>60028</v>
      </c>
      <c r="E7489" s="25" t="s">
        <v>143</v>
      </c>
      <c r="F7489" s="20" t="s">
        <v>79</v>
      </c>
      <c r="H7489" s="23" t="s">
        <v>22</v>
      </c>
      <c r="I7489" s="28" t="s">
        <v>53</v>
      </c>
      <c r="J7489" s="23" t="s">
        <v>112</v>
      </c>
      <c r="K7489" s="156" t="s">
        <v>416</v>
      </c>
      <c r="M7489" s="485">
        <v>0</v>
      </c>
      <c r="N7489" s="485">
        <v>38557</v>
      </c>
      <c r="O7489" s="217">
        <f t="shared" si="115"/>
        <v>840361.97999999928</v>
      </c>
    </row>
    <row r="7490" spans="1:15" ht="22.05" hidden="1" customHeight="1" x14ac:dyDescent="0.2">
      <c r="A7490" s="227">
        <v>46004</v>
      </c>
      <c r="B7490" s="20" t="s">
        <v>185</v>
      </c>
      <c r="C7490" s="28">
        <v>60029</v>
      </c>
      <c r="E7490" s="25" t="s">
        <v>143</v>
      </c>
      <c r="F7490" s="20" t="s">
        <v>79</v>
      </c>
      <c r="H7490" s="23" t="s">
        <v>22</v>
      </c>
      <c r="I7490" s="28" t="s">
        <v>53</v>
      </c>
      <c r="J7490" s="23" t="s">
        <v>112</v>
      </c>
      <c r="K7490" s="156" t="s">
        <v>1588</v>
      </c>
      <c r="M7490" s="485">
        <v>0</v>
      </c>
      <c r="N7490" s="485">
        <v>48534</v>
      </c>
      <c r="O7490" s="217">
        <f t="shared" si="115"/>
        <v>791827.97999999928</v>
      </c>
    </row>
    <row r="7491" spans="1:15" ht="22.05" hidden="1" customHeight="1" x14ac:dyDescent="0.2">
      <c r="A7491" s="227">
        <v>46004</v>
      </c>
      <c r="B7491" s="20" t="s">
        <v>185</v>
      </c>
      <c r="C7491" s="28">
        <v>60030</v>
      </c>
      <c r="E7491" s="25" t="s">
        <v>143</v>
      </c>
      <c r="F7491" s="20" t="s">
        <v>79</v>
      </c>
      <c r="H7491" s="23" t="s">
        <v>22</v>
      </c>
      <c r="I7491" s="28" t="s">
        <v>53</v>
      </c>
      <c r="J7491" s="23" t="s">
        <v>112</v>
      </c>
      <c r="K7491" s="156" t="s">
        <v>6822</v>
      </c>
      <c r="M7491" s="485">
        <v>0</v>
      </c>
      <c r="N7491" s="485">
        <v>2700</v>
      </c>
      <c r="O7491" s="217">
        <f t="shared" si="115"/>
        <v>789127.97999999928</v>
      </c>
    </row>
    <row r="7492" spans="1:15" ht="22.05" hidden="1" customHeight="1" x14ac:dyDescent="0.2">
      <c r="A7492" s="227">
        <v>46004</v>
      </c>
      <c r="B7492" s="20" t="s">
        <v>185</v>
      </c>
      <c r="C7492" s="28">
        <v>60031</v>
      </c>
      <c r="E7492" s="25" t="s">
        <v>1578</v>
      </c>
      <c r="F7492" s="20" t="s">
        <v>79</v>
      </c>
      <c r="H7492" s="23" t="s">
        <v>22</v>
      </c>
      <c r="I7492" s="531" t="s">
        <v>56</v>
      </c>
      <c r="J7492" s="519" t="s">
        <v>116</v>
      </c>
      <c r="K7492" s="156" t="s">
        <v>265</v>
      </c>
      <c r="M7492" s="485">
        <v>0</v>
      </c>
      <c r="N7492" s="485">
        <v>1500</v>
      </c>
      <c r="O7492" s="217">
        <f t="shared" si="115"/>
        <v>787627.97999999928</v>
      </c>
    </row>
    <row r="7493" spans="1:15" ht="22.05" hidden="1" customHeight="1" x14ac:dyDescent="0.2">
      <c r="A7493" s="227">
        <v>46004</v>
      </c>
      <c r="B7493" s="20" t="s">
        <v>185</v>
      </c>
      <c r="C7493" s="28">
        <v>60032</v>
      </c>
      <c r="E7493" s="25" t="s">
        <v>143</v>
      </c>
      <c r="F7493" s="20" t="s">
        <v>79</v>
      </c>
      <c r="H7493" s="23" t="s">
        <v>22</v>
      </c>
      <c r="I7493" s="28" t="s">
        <v>53</v>
      </c>
      <c r="J7493" s="23" t="s">
        <v>112</v>
      </c>
      <c r="K7493" s="156" t="s">
        <v>144</v>
      </c>
      <c r="M7493" s="485">
        <v>0</v>
      </c>
      <c r="N7493" s="485">
        <v>25550</v>
      </c>
      <c r="O7493" s="217">
        <f t="shared" si="115"/>
        <v>762077.97999999928</v>
      </c>
    </row>
    <row r="7494" spans="1:15" ht="22.05" hidden="1" customHeight="1" x14ac:dyDescent="0.2">
      <c r="A7494" s="227">
        <v>46004</v>
      </c>
      <c r="B7494" s="20" t="s">
        <v>185</v>
      </c>
      <c r="C7494" s="28">
        <v>60033</v>
      </c>
      <c r="E7494" s="25" t="s">
        <v>143</v>
      </c>
      <c r="F7494" s="20" t="s">
        <v>79</v>
      </c>
      <c r="H7494" s="23" t="s">
        <v>22</v>
      </c>
      <c r="I7494" s="28" t="s">
        <v>53</v>
      </c>
      <c r="J7494" s="23" t="s">
        <v>114</v>
      </c>
      <c r="K7494" s="156" t="s">
        <v>273</v>
      </c>
      <c r="M7494" s="485">
        <v>0</v>
      </c>
      <c r="N7494" s="485">
        <v>6433</v>
      </c>
      <c r="O7494" s="217">
        <f t="shared" si="115"/>
        <v>755644.97999999928</v>
      </c>
    </row>
    <row r="7495" spans="1:15" ht="22.05" hidden="1" customHeight="1" x14ac:dyDescent="0.2">
      <c r="A7495" s="227">
        <v>46004</v>
      </c>
      <c r="B7495" s="20" t="s">
        <v>185</v>
      </c>
      <c r="C7495" s="28">
        <v>60034</v>
      </c>
      <c r="E7495" s="25" t="s">
        <v>143</v>
      </c>
      <c r="F7495" s="20" t="s">
        <v>79</v>
      </c>
      <c r="H7495" s="23" t="s">
        <v>22</v>
      </c>
      <c r="I7495" s="28" t="s">
        <v>53</v>
      </c>
      <c r="J7495" s="23" t="s">
        <v>114</v>
      </c>
      <c r="K7495" s="156" t="s">
        <v>149</v>
      </c>
      <c r="M7495" s="485">
        <v>0</v>
      </c>
      <c r="N7495" s="485">
        <v>21500</v>
      </c>
      <c r="O7495" s="217">
        <f t="shared" si="115"/>
        <v>734144.97999999928</v>
      </c>
    </row>
    <row r="7496" spans="1:15" ht="22.05" hidden="1" customHeight="1" x14ac:dyDescent="0.2">
      <c r="A7496" s="227">
        <v>46004</v>
      </c>
      <c r="B7496" s="20" t="s">
        <v>185</v>
      </c>
      <c r="C7496" s="28">
        <v>60035</v>
      </c>
      <c r="E7496" s="25" t="s">
        <v>143</v>
      </c>
      <c r="F7496" s="20" t="s">
        <v>79</v>
      </c>
      <c r="H7496" s="23" t="s">
        <v>22</v>
      </c>
      <c r="I7496" s="28" t="s">
        <v>53</v>
      </c>
      <c r="J7496" s="23" t="s">
        <v>112</v>
      </c>
      <c r="K7496" s="156" t="s">
        <v>5882</v>
      </c>
      <c r="M7496" s="485">
        <v>0</v>
      </c>
      <c r="N7496" s="485">
        <v>14800</v>
      </c>
      <c r="O7496" s="217">
        <f t="shared" si="115"/>
        <v>719344.97999999928</v>
      </c>
    </row>
    <row r="7497" spans="1:15" ht="22.05" hidden="1" customHeight="1" x14ac:dyDescent="0.2">
      <c r="A7497" s="227">
        <v>46004</v>
      </c>
      <c r="B7497" s="20" t="s">
        <v>185</v>
      </c>
      <c r="C7497" s="28">
        <v>60036</v>
      </c>
      <c r="E7497" s="25" t="s">
        <v>143</v>
      </c>
      <c r="F7497" s="20" t="s">
        <v>79</v>
      </c>
      <c r="H7497" s="23" t="s">
        <v>22</v>
      </c>
      <c r="I7497" s="28" t="s">
        <v>53</v>
      </c>
      <c r="J7497" s="23" t="s">
        <v>112</v>
      </c>
      <c r="K7497" s="156" t="s">
        <v>5797</v>
      </c>
      <c r="M7497" s="485">
        <v>0</v>
      </c>
      <c r="N7497" s="485">
        <v>30100</v>
      </c>
      <c r="O7497" s="217">
        <f t="shared" si="115"/>
        <v>689244.97999999928</v>
      </c>
    </row>
    <row r="7498" spans="1:15" ht="22.05" hidden="1" customHeight="1" x14ac:dyDescent="0.2">
      <c r="A7498" s="227">
        <v>46004</v>
      </c>
      <c r="B7498" s="20" t="s">
        <v>185</v>
      </c>
      <c r="C7498" s="28">
        <v>60037</v>
      </c>
      <c r="E7498" s="25" t="s">
        <v>143</v>
      </c>
      <c r="F7498" s="20" t="s">
        <v>79</v>
      </c>
      <c r="H7498" s="23" t="s">
        <v>22</v>
      </c>
      <c r="I7498" s="28" t="s">
        <v>53</v>
      </c>
      <c r="J7498" s="23" t="s">
        <v>112</v>
      </c>
      <c r="K7498" s="156" t="s">
        <v>1702</v>
      </c>
      <c r="M7498" s="485">
        <v>0</v>
      </c>
      <c r="N7498" s="485">
        <v>22200</v>
      </c>
      <c r="O7498" s="217">
        <f t="shared" si="115"/>
        <v>667044.97999999928</v>
      </c>
    </row>
    <row r="7499" spans="1:15" ht="22.05" hidden="1" customHeight="1" x14ac:dyDescent="0.2">
      <c r="A7499" s="227">
        <v>46004</v>
      </c>
      <c r="B7499" s="20" t="s">
        <v>185</v>
      </c>
      <c r="C7499" s="28">
        <v>60038</v>
      </c>
      <c r="E7499" s="25" t="s">
        <v>143</v>
      </c>
      <c r="F7499" s="20" t="s">
        <v>79</v>
      </c>
      <c r="H7499" s="23" t="s">
        <v>22</v>
      </c>
      <c r="I7499" s="28" t="s">
        <v>53</v>
      </c>
      <c r="J7499" s="23" t="s">
        <v>112</v>
      </c>
      <c r="K7499" s="156" t="s">
        <v>418</v>
      </c>
      <c r="M7499" s="485">
        <v>0</v>
      </c>
      <c r="N7499" s="485">
        <v>31427</v>
      </c>
      <c r="O7499" s="217">
        <f t="shared" si="115"/>
        <v>635617.97999999928</v>
      </c>
    </row>
    <row r="7500" spans="1:15" ht="22.05" hidden="1" customHeight="1" x14ac:dyDescent="0.2">
      <c r="A7500" s="227">
        <v>46004</v>
      </c>
      <c r="B7500" s="20" t="s">
        <v>185</v>
      </c>
      <c r="C7500" s="28">
        <v>60039</v>
      </c>
      <c r="E7500" s="25" t="s">
        <v>143</v>
      </c>
      <c r="F7500" s="20" t="s">
        <v>79</v>
      </c>
      <c r="H7500" s="23" t="s">
        <v>22</v>
      </c>
      <c r="I7500" s="28" t="s">
        <v>53</v>
      </c>
      <c r="J7500" s="23" t="s">
        <v>112</v>
      </c>
      <c r="K7500" s="156" t="s">
        <v>148</v>
      </c>
      <c r="M7500" s="485">
        <v>0</v>
      </c>
      <c r="N7500" s="485">
        <v>25014</v>
      </c>
      <c r="O7500" s="217">
        <f t="shared" si="115"/>
        <v>610603.97999999928</v>
      </c>
    </row>
    <row r="7501" spans="1:15" ht="22.05" hidden="1" customHeight="1" x14ac:dyDescent="0.2">
      <c r="A7501" s="227">
        <v>46004</v>
      </c>
      <c r="B7501" s="20" t="s">
        <v>185</v>
      </c>
      <c r="C7501" s="28">
        <v>60040</v>
      </c>
      <c r="E7501" s="25" t="s">
        <v>143</v>
      </c>
      <c r="F7501" s="20" t="s">
        <v>79</v>
      </c>
      <c r="H7501" s="23" t="s">
        <v>22</v>
      </c>
      <c r="I7501" s="28" t="s">
        <v>53</v>
      </c>
      <c r="J7501" s="23" t="s">
        <v>112</v>
      </c>
      <c r="K7501" s="156" t="s">
        <v>1703</v>
      </c>
      <c r="M7501" s="485">
        <v>0</v>
      </c>
      <c r="N7501" s="485">
        <v>16403</v>
      </c>
      <c r="O7501" s="217">
        <f t="shared" si="115"/>
        <v>594200.97999999928</v>
      </c>
    </row>
    <row r="7502" spans="1:15" ht="22.05" hidden="1" customHeight="1" x14ac:dyDescent="0.2">
      <c r="A7502" s="227">
        <v>46004</v>
      </c>
      <c r="B7502" s="20" t="s">
        <v>185</v>
      </c>
      <c r="C7502" s="28">
        <v>60041</v>
      </c>
      <c r="E7502" s="25" t="s">
        <v>539</v>
      </c>
      <c r="F7502" s="20" t="s">
        <v>79</v>
      </c>
      <c r="H7502" s="23" t="s">
        <v>22</v>
      </c>
      <c r="I7502" s="28" t="s">
        <v>53</v>
      </c>
      <c r="J7502" s="23" t="s">
        <v>112</v>
      </c>
      <c r="K7502" s="156" t="s">
        <v>1703</v>
      </c>
      <c r="M7502" s="485">
        <v>0</v>
      </c>
      <c r="N7502" s="485">
        <v>2700</v>
      </c>
      <c r="O7502" s="217">
        <f t="shared" si="115"/>
        <v>591500.97999999928</v>
      </c>
    </row>
    <row r="7503" spans="1:15" ht="22.05" hidden="1" customHeight="1" x14ac:dyDescent="0.2">
      <c r="A7503" s="227">
        <v>46004</v>
      </c>
      <c r="B7503" s="20" t="s">
        <v>185</v>
      </c>
      <c r="C7503" s="28">
        <v>60042</v>
      </c>
      <c r="E7503" s="25" t="s">
        <v>143</v>
      </c>
      <c r="F7503" s="20" t="s">
        <v>79</v>
      </c>
      <c r="H7503" s="23" t="s">
        <v>22</v>
      </c>
      <c r="I7503" s="28" t="s">
        <v>53</v>
      </c>
      <c r="J7503" s="23" t="s">
        <v>112</v>
      </c>
      <c r="K7503" s="156" t="s">
        <v>264</v>
      </c>
      <c r="M7503" s="485">
        <v>0</v>
      </c>
      <c r="N7503" s="485">
        <v>47750</v>
      </c>
      <c r="O7503" s="217">
        <f t="shared" si="115"/>
        <v>543750.97999999928</v>
      </c>
    </row>
    <row r="7504" spans="1:15" ht="22.05" hidden="1" customHeight="1" x14ac:dyDescent="0.2">
      <c r="A7504" s="227">
        <v>46004</v>
      </c>
      <c r="B7504" s="20" t="s">
        <v>185</v>
      </c>
      <c r="C7504" s="28">
        <v>60043</v>
      </c>
      <c r="E7504" s="25" t="s">
        <v>143</v>
      </c>
      <c r="F7504" s="20" t="s">
        <v>79</v>
      </c>
      <c r="H7504" s="23" t="s">
        <v>22</v>
      </c>
      <c r="I7504" s="28" t="s">
        <v>53</v>
      </c>
      <c r="J7504" s="23" t="s">
        <v>112</v>
      </c>
      <c r="K7504" s="156" t="s">
        <v>7098</v>
      </c>
      <c r="M7504" s="485">
        <v>0</v>
      </c>
      <c r="N7504" s="485">
        <v>16900</v>
      </c>
      <c r="O7504" s="217">
        <f t="shared" si="115"/>
        <v>526850.97999999928</v>
      </c>
    </row>
    <row r="7505" spans="1:15" ht="22.05" hidden="1" customHeight="1" x14ac:dyDescent="0.2">
      <c r="A7505" s="227">
        <v>46004</v>
      </c>
      <c r="B7505" s="20" t="s">
        <v>185</v>
      </c>
      <c r="C7505" s="28">
        <v>60044</v>
      </c>
      <c r="E7505" s="334" t="s">
        <v>143</v>
      </c>
      <c r="F7505" s="329" t="s">
        <v>79</v>
      </c>
      <c r="G7505" s="330"/>
      <c r="H7505" s="331" t="s">
        <v>22</v>
      </c>
      <c r="I7505" s="331" t="s">
        <v>53</v>
      </c>
      <c r="J7505" s="331" t="s">
        <v>112</v>
      </c>
      <c r="K7505" s="332" t="s">
        <v>145</v>
      </c>
      <c r="L7505" s="333">
        <v>20800</v>
      </c>
      <c r="M7505" s="333">
        <v>0</v>
      </c>
      <c r="N7505" s="333">
        <f>L7505-N7506-N7507-N7508</f>
        <v>11200</v>
      </c>
      <c r="O7505" s="217">
        <f t="shared" si="115"/>
        <v>515650.97999999928</v>
      </c>
    </row>
    <row r="7506" spans="1:15" ht="22.05" hidden="1" customHeight="1" x14ac:dyDescent="0.2">
      <c r="A7506" s="227">
        <v>46004</v>
      </c>
      <c r="B7506" s="20" t="s">
        <v>185</v>
      </c>
      <c r="C7506" s="28">
        <v>60044</v>
      </c>
      <c r="E7506" s="334" t="s">
        <v>558</v>
      </c>
      <c r="F7506" s="329" t="s">
        <v>79</v>
      </c>
      <c r="G7506" s="330"/>
      <c r="H7506" s="331" t="s">
        <v>22</v>
      </c>
      <c r="I7506" s="331" t="s">
        <v>54</v>
      </c>
      <c r="J7506" s="331" t="s">
        <v>61</v>
      </c>
      <c r="K7506" s="332" t="s">
        <v>145</v>
      </c>
      <c r="L7506" s="333">
        <v>20800</v>
      </c>
      <c r="M7506" s="333">
        <v>0</v>
      </c>
      <c r="N7506" s="333">
        <v>1800</v>
      </c>
      <c r="O7506" s="217">
        <f t="shared" si="115"/>
        <v>513850.97999999928</v>
      </c>
    </row>
    <row r="7507" spans="1:15" ht="22.05" hidden="1" customHeight="1" x14ac:dyDescent="0.2">
      <c r="A7507" s="227">
        <v>46004</v>
      </c>
      <c r="B7507" s="20" t="s">
        <v>185</v>
      </c>
      <c r="C7507" s="28">
        <v>60044</v>
      </c>
      <c r="E7507" s="328" t="s">
        <v>556</v>
      </c>
      <c r="F7507" s="329" t="s">
        <v>79</v>
      </c>
      <c r="G7507" s="330"/>
      <c r="H7507" s="331" t="s">
        <v>22</v>
      </c>
      <c r="I7507" s="331" t="s">
        <v>54</v>
      </c>
      <c r="J7507" s="331" t="s">
        <v>32</v>
      </c>
      <c r="K7507" s="332" t="s">
        <v>145</v>
      </c>
      <c r="L7507" s="333">
        <v>20800</v>
      </c>
      <c r="M7507" s="333">
        <v>0</v>
      </c>
      <c r="N7507" s="333">
        <v>6000</v>
      </c>
      <c r="O7507" s="217">
        <f t="shared" si="115"/>
        <v>507850.97999999928</v>
      </c>
    </row>
    <row r="7508" spans="1:15" ht="22.05" hidden="1" customHeight="1" x14ac:dyDescent="0.2">
      <c r="A7508" s="227">
        <v>46004</v>
      </c>
      <c r="B7508" s="20" t="s">
        <v>185</v>
      </c>
      <c r="C7508" s="28">
        <v>60044</v>
      </c>
      <c r="E7508" s="328" t="s">
        <v>3486</v>
      </c>
      <c r="F7508" s="329" t="s">
        <v>79</v>
      </c>
      <c r="G7508" s="330"/>
      <c r="H7508" s="331" t="s">
        <v>22</v>
      </c>
      <c r="I7508" s="331" t="s">
        <v>54</v>
      </c>
      <c r="J7508" s="331" t="s">
        <v>63</v>
      </c>
      <c r="K7508" s="332" t="s">
        <v>145</v>
      </c>
      <c r="L7508" s="333">
        <v>20800</v>
      </c>
      <c r="M7508" s="333">
        <v>0</v>
      </c>
      <c r="N7508" s="333">
        <v>1800</v>
      </c>
      <c r="O7508" s="217">
        <f t="shared" si="115"/>
        <v>506050.97999999928</v>
      </c>
    </row>
    <row r="7509" spans="1:15" ht="22.05" hidden="1" customHeight="1" x14ac:dyDescent="0.2">
      <c r="A7509" s="227">
        <v>46004</v>
      </c>
      <c r="B7509" s="20" t="s">
        <v>185</v>
      </c>
      <c r="C7509" s="28">
        <v>60045</v>
      </c>
      <c r="E7509" s="25" t="s">
        <v>539</v>
      </c>
      <c r="F7509" s="20" t="s">
        <v>79</v>
      </c>
      <c r="H7509" s="23" t="s">
        <v>22</v>
      </c>
      <c r="I7509" s="28" t="s">
        <v>53</v>
      </c>
      <c r="J7509" s="23" t="s">
        <v>112</v>
      </c>
      <c r="K7509" s="156" t="s">
        <v>145</v>
      </c>
      <c r="M7509" s="485">
        <v>0</v>
      </c>
      <c r="N7509" s="485">
        <v>1333</v>
      </c>
      <c r="O7509" s="217">
        <f t="shared" si="115"/>
        <v>504717.97999999928</v>
      </c>
    </row>
    <row r="7510" spans="1:15" ht="22.05" hidden="1" customHeight="1" x14ac:dyDescent="0.2">
      <c r="A7510" s="227">
        <v>46004</v>
      </c>
      <c r="B7510" s="20" t="s">
        <v>185</v>
      </c>
      <c r="C7510" s="28">
        <v>60046</v>
      </c>
      <c r="E7510" s="328" t="s">
        <v>141</v>
      </c>
      <c r="F7510" s="329" t="s">
        <v>79</v>
      </c>
      <c r="G7510" s="330"/>
      <c r="H7510" s="331" t="s">
        <v>22</v>
      </c>
      <c r="I7510" s="331" t="s">
        <v>54</v>
      </c>
      <c r="J7510" s="331" t="s">
        <v>63</v>
      </c>
      <c r="K7510" s="332" t="s">
        <v>225</v>
      </c>
      <c r="L7510" s="333">
        <v>75000</v>
      </c>
      <c r="M7510" s="333">
        <v>0</v>
      </c>
      <c r="N7510" s="333">
        <v>10000</v>
      </c>
      <c r="O7510" s="217">
        <f t="shared" si="115"/>
        <v>494717.97999999928</v>
      </c>
    </row>
    <row r="7511" spans="1:15" ht="22.05" hidden="1" customHeight="1" x14ac:dyDescent="0.2">
      <c r="A7511" s="227">
        <v>46004</v>
      </c>
      <c r="B7511" s="20" t="s">
        <v>185</v>
      </c>
      <c r="C7511" s="28">
        <v>60046</v>
      </c>
      <c r="E7511" s="328" t="s">
        <v>559</v>
      </c>
      <c r="F7511" s="329" t="s">
        <v>79</v>
      </c>
      <c r="G7511" s="330"/>
      <c r="H7511" s="331" t="s">
        <v>22</v>
      </c>
      <c r="I7511" s="331" t="s">
        <v>54</v>
      </c>
      <c r="J7511" s="331" t="s">
        <v>41</v>
      </c>
      <c r="K7511" s="332" t="s">
        <v>225</v>
      </c>
      <c r="L7511" s="333">
        <v>75000</v>
      </c>
      <c r="M7511" s="333">
        <v>0</v>
      </c>
      <c r="N7511" s="333">
        <v>20000</v>
      </c>
      <c r="O7511" s="217">
        <f t="shared" si="115"/>
        <v>474717.97999999928</v>
      </c>
    </row>
    <row r="7512" spans="1:15" ht="22.05" hidden="1" customHeight="1" x14ac:dyDescent="0.2">
      <c r="A7512" s="227">
        <v>46004</v>
      </c>
      <c r="B7512" s="20" t="s">
        <v>185</v>
      </c>
      <c r="C7512" s="28">
        <v>60046</v>
      </c>
      <c r="E7512" s="328" t="s">
        <v>463</v>
      </c>
      <c r="F7512" s="329" t="s">
        <v>79</v>
      </c>
      <c r="G7512" s="330"/>
      <c r="H7512" s="331" t="s">
        <v>22</v>
      </c>
      <c r="I7512" s="331" t="s">
        <v>54</v>
      </c>
      <c r="J7512" s="331" t="s">
        <v>62</v>
      </c>
      <c r="K7512" s="332" t="s">
        <v>225</v>
      </c>
      <c r="L7512" s="333">
        <v>75000</v>
      </c>
      <c r="M7512" s="333">
        <v>0</v>
      </c>
      <c r="N7512" s="333">
        <v>30000</v>
      </c>
      <c r="O7512" s="217">
        <f t="shared" si="115"/>
        <v>444717.97999999928</v>
      </c>
    </row>
    <row r="7513" spans="1:15" ht="22.05" hidden="1" customHeight="1" x14ac:dyDescent="0.2">
      <c r="A7513" s="227">
        <v>46004</v>
      </c>
      <c r="B7513" s="20" t="s">
        <v>185</v>
      </c>
      <c r="C7513" s="28">
        <v>60046</v>
      </c>
      <c r="E7513" s="328" t="s">
        <v>560</v>
      </c>
      <c r="F7513" s="329" t="s">
        <v>79</v>
      </c>
      <c r="G7513" s="330"/>
      <c r="H7513" s="331" t="s">
        <v>22</v>
      </c>
      <c r="I7513" s="331" t="s">
        <v>54</v>
      </c>
      <c r="J7513" s="331" t="s">
        <v>44</v>
      </c>
      <c r="K7513" s="332" t="s">
        <v>225</v>
      </c>
      <c r="L7513" s="333">
        <v>75000</v>
      </c>
      <c r="M7513" s="333">
        <v>0</v>
      </c>
      <c r="N7513" s="333">
        <v>10000</v>
      </c>
      <c r="O7513" s="217">
        <f t="shared" si="115"/>
        <v>434717.97999999928</v>
      </c>
    </row>
    <row r="7514" spans="1:15" ht="22.05" hidden="1" customHeight="1" x14ac:dyDescent="0.2">
      <c r="A7514" s="227">
        <v>46004</v>
      </c>
      <c r="B7514" s="20" t="s">
        <v>185</v>
      </c>
      <c r="C7514" s="28">
        <v>60046</v>
      </c>
      <c r="E7514" s="328" t="s">
        <v>561</v>
      </c>
      <c r="F7514" s="329" t="s">
        <v>79</v>
      </c>
      <c r="G7514" s="330"/>
      <c r="H7514" s="331" t="s">
        <v>22</v>
      </c>
      <c r="I7514" s="331" t="s">
        <v>54</v>
      </c>
      <c r="J7514" s="331" t="s">
        <v>63</v>
      </c>
      <c r="K7514" s="332" t="s">
        <v>225</v>
      </c>
      <c r="L7514" s="333">
        <v>75000</v>
      </c>
      <c r="M7514" s="333">
        <v>0</v>
      </c>
      <c r="N7514" s="333">
        <v>5000</v>
      </c>
      <c r="O7514" s="217">
        <f t="shared" si="115"/>
        <v>429717.97999999928</v>
      </c>
    </row>
    <row r="7515" spans="1:15" ht="22.05" hidden="1" customHeight="1" x14ac:dyDescent="0.2">
      <c r="A7515" s="227">
        <v>46004</v>
      </c>
      <c r="B7515" s="20" t="s">
        <v>185</v>
      </c>
      <c r="C7515" s="28">
        <v>60047</v>
      </c>
      <c r="E7515" s="25" t="s">
        <v>143</v>
      </c>
      <c r="F7515" s="20" t="s">
        <v>79</v>
      </c>
      <c r="H7515" s="23" t="s">
        <v>22</v>
      </c>
      <c r="I7515" s="28" t="s">
        <v>53</v>
      </c>
      <c r="J7515" s="23" t="s">
        <v>112</v>
      </c>
      <c r="K7515" s="156" t="s">
        <v>56</v>
      </c>
      <c r="M7515" s="485">
        <v>0</v>
      </c>
      <c r="N7515" s="485">
        <v>28050</v>
      </c>
      <c r="O7515" s="217">
        <f t="shared" si="115"/>
        <v>401667.97999999928</v>
      </c>
    </row>
    <row r="7516" spans="1:15" ht="22.05" hidden="1" customHeight="1" x14ac:dyDescent="0.2">
      <c r="A7516" s="227">
        <v>46004</v>
      </c>
      <c r="B7516" s="20" t="s">
        <v>185</v>
      </c>
      <c r="C7516" s="28">
        <v>60048</v>
      </c>
      <c r="E7516" s="25" t="s">
        <v>539</v>
      </c>
      <c r="F7516" s="20" t="s">
        <v>79</v>
      </c>
      <c r="H7516" s="23" t="s">
        <v>22</v>
      </c>
      <c r="I7516" s="28" t="s">
        <v>53</v>
      </c>
      <c r="J7516" s="23" t="s">
        <v>112</v>
      </c>
      <c r="K7516" s="156" t="s">
        <v>56</v>
      </c>
      <c r="M7516" s="485">
        <v>0</v>
      </c>
      <c r="N7516" s="485">
        <v>3033</v>
      </c>
      <c r="O7516" s="217">
        <f t="shared" si="115"/>
        <v>398634.97999999928</v>
      </c>
    </row>
    <row r="7517" spans="1:15" ht="22.05" hidden="1" customHeight="1" x14ac:dyDescent="0.2">
      <c r="A7517" s="227">
        <v>46004</v>
      </c>
      <c r="B7517" s="20" t="s">
        <v>185</v>
      </c>
      <c r="C7517" s="28">
        <v>60049</v>
      </c>
      <c r="E7517" s="25" t="s">
        <v>539</v>
      </c>
      <c r="F7517" s="20" t="s">
        <v>79</v>
      </c>
      <c r="H7517" s="23" t="s">
        <v>22</v>
      </c>
      <c r="I7517" s="28" t="s">
        <v>53</v>
      </c>
      <c r="J7517" s="23" t="s">
        <v>112</v>
      </c>
      <c r="K7517" s="156" t="s">
        <v>56</v>
      </c>
      <c r="M7517" s="485">
        <v>0</v>
      </c>
      <c r="N7517" s="485">
        <v>2000</v>
      </c>
      <c r="O7517" s="217">
        <f t="shared" si="115"/>
        <v>396634.97999999928</v>
      </c>
    </row>
    <row r="7518" spans="1:15" ht="22.05" hidden="1" customHeight="1" x14ac:dyDescent="0.2">
      <c r="A7518" s="227">
        <v>46004</v>
      </c>
      <c r="B7518" s="20" t="s">
        <v>185</v>
      </c>
      <c r="C7518" s="28">
        <v>60050</v>
      </c>
      <c r="E7518" s="25" t="s">
        <v>143</v>
      </c>
      <c r="F7518" s="20" t="s">
        <v>79</v>
      </c>
      <c r="H7518" s="23" t="s">
        <v>22</v>
      </c>
      <c r="I7518" s="28" t="s">
        <v>53</v>
      </c>
      <c r="J7518" s="23" t="s">
        <v>112</v>
      </c>
      <c r="K7518" s="156" t="s">
        <v>5798</v>
      </c>
      <c r="M7518" s="485">
        <v>0</v>
      </c>
      <c r="N7518" s="485">
        <v>5080</v>
      </c>
      <c r="O7518" s="217">
        <f t="shared" si="115"/>
        <v>391554.97999999928</v>
      </c>
    </row>
    <row r="7519" spans="1:15" ht="22.05" hidden="1" customHeight="1" x14ac:dyDescent="0.2">
      <c r="A7519" s="227">
        <v>46004</v>
      </c>
      <c r="B7519" s="20" t="s">
        <v>185</v>
      </c>
      <c r="C7519" s="28">
        <v>60051</v>
      </c>
      <c r="E7519" s="25" t="s">
        <v>143</v>
      </c>
      <c r="F7519" s="20" t="s">
        <v>79</v>
      </c>
      <c r="H7519" s="23" t="s">
        <v>22</v>
      </c>
      <c r="I7519" s="28" t="s">
        <v>53</v>
      </c>
      <c r="J7519" s="23" t="s">
        <v>112</v>
      </c>
      <c r="K7519" s="156" t="s">
        <v>263</v>
      </c>
      <c r="M7519" s="485">
        <v>0</v>
      </c>
      <c r="N7519" s="485">
        <v>500</v>
      </c>
      <c r="O7519" s="217">
        <f t="shared" si="115"/>
        <v>391054.97999999928</v>
      </c>
    </row>
    <row r="7520" spans="1:15" ht="22.05" hidden="1" customHeight="1" x14ac:dyDescent="0.2">
      <c r="A7520" s="227">
        <v>46004</v>
      </c>
      <c r="B7520" s="20" t="s">
        <v>185</v>
      </c>
      <c r="C7520" s="28">
        <v>60052</v>
      </c>
      <c r="E7520" s="25" t="s">
        <v>8101</v>
      </c>
      <c r="F7520" s="20" t="s">
        <v>79</v>
      </c>
      <c r="H7520" s="23" t="s">
        <v>22</v>
      </c>
      <c r="I7520" s="28" t="s">
        <v>103</v>
      </c>
      <c r="J7520" s="23" t="s">
        <v>102</v>
      </c>
      <c r="K7520" s="156" t="s">
        <v>5866</v>
      </c>
      <c r="M7520" s="485">
        <v>0</v>
      </c>
      <c r="N7520" s="485">
        <v>800</v>
      </c>
      <c r="O7520" s="217">
        <f t="shared" si="115"/>
        <v>390254.97999999928</v>
      </c>
    </row>
    <row r="7521" spans="1:15" ht="22.05" hidden="1" customHeight="1" x14ac:dyDescent="0.2">
      <c r="A7521" s="227">
        <v>46004</v>
      </c>
      <c r="B7521" s="20" t="s">
        <v>185</v>
      </c>
      <c r="C7521" s="28">
        <v>60053</v>
      </c>
      <c r="E7521" s="25" t="s">
        <v>402</v>
      </c>
      <c r="F7521" s="20" t="s">
        <v>79</v>
      </c>
      <c r="H7521" s="23" t="s">
        <v>22</v>
      </c>
      <c r="I7521" s="28" t="s">
        <v>80</v>
      </c>
      <c r="J7521" s="23" t="s">
        <v>66</v>
      </c>
      <c r="K7521" s="156" t="s">
        <v>544</v>
      </c>
      <c r="M7521" s="485">
        <v>0</v>
      </c>
      <c r="N7521" s="485">
        <v>650</v>
      </c>
      <c r="O7521" s="217">
        <f t="shared" si="115"/>
        <v>389604.97999999928</v>
      </c>
    </row>
    <row r="7522" spans="1:15" ht="22.05" hidden="1" customHeight="1" x14ac:dyDescent="0.2">
      <c r="A7522" s="227">
        <v>46004</v>
      </c>
      <c r="B7522" s="20" t="s">
        <v>185</v>
      </c>
      <c r="C7522" s="28">
        <v>60054</v>
      </c>
      <c r="E7522" s="25" t="s">
        <v>401</v>
      </c>
      <c r="F7522" s="20" t="s">
        <v>79</v>
      </c>
      <c r="H7522" s="23" t="s">
        <v>21</v>
      </c>
      <c r="I7522" s="28" t="s">
        <v>81</v>
      </c>
      <c r="J7522" s="23" t="s">
        <v>200</v>
      </c>
      <c r="M7522" s="585">
        <v>17000</v>
      </c>
      <c r="N7522" s="485">
        <v>0</v>
      </c>
      <c r="O7522" s="217">
        <f t="shared" si="115"/>
        <v>406604.97999999928</v>
      </c>
    </row>
    <row r="7523" spans="1:15" ht="22.05" hidden="1" customHeight="1" x14ac:dyDescent="0.2">
      <c r="A7523" s="227">
        <v>46004</v>
      </c>
      <c r="B7523" s="20" t="s">
        <v>185</v>
      </c>
      <c r="C7523" s="28">
        <v>60055</v>
      </c>
      <c r="E7523" s="25" t="s">
        <v>734</v>
      </c>
      <c r="F7523" s="20" t="s">
        <v>79</v>
      </c>
      <c r="H7523" s="23" t="s">
        <v>22</v>
      </c>
      <c r="I7523" s="28" t="s">
        <v>103</v>
      </c>
      <c r="J7523" s="23" t="s">
        <v>214</v>
      </c>
      <c r="K7523" s="156" t="s">
        <v>464</v>
      </c>
      <c r="M7523" s="485">
        <v>0</v>
      </c>
      <c r="N7523" s="485">
        <v>200</v>
      </c>
      <c r="O7523" s="217">
        <f t="shared" si="115"/>
        <v>406404.97999999928</v>
      </c>
    </row>
    <row r="7524" spans="1:15" ht="22.05" hidden="1" customHeight="1" x14ac:dyDescent="0.2">
      <c r="A7524" s="227">
        <v>46004</v>
      </c>
      <c r="B7524" s="20" t="s">
        <v>185</v>
      </c>
      <c r="C7524" s="28">
        <v>60056</v>
      </c>
      <c r="E7524" s="25" t="s">
        <v>538</v>
      </c>
      <c r="F7524" s="20" t="s">
        <v>79</v>
      </c>
      <c r="H7524" s="23" t="s">
        <v>22</v>
      </c>
      <c r="I7524" s="28" t="s">
        <v>103</v>
      </c>
      <c r="J7524" s="23" t="s">
        <v>214</v>
      </c>
      <c r="K7524" s="156" t="s">
        <v>368</v>
      </c>
      <c r="M7524" s="485">
        <v>0</v>
      </c>
      <c r="N7524" s="485">
        <v>150</v>
      </c>
      <c r="O7524" s="217">
        <f t="shared" si="115"/>
        <v>406254.97999999928</v>
      </c>
    </row>
    <row r="7525" spans="1:15" ht="22.05" hidden="1" customHeight="1" x14ac:dyDescent="0.2">
      <c r="A7525" s="227">
        <v>46004</v>
      </c>
      <c r="B7525" s="20" t="s">
        <v>185</v>
      </c>
      <c r="C7525" s="28">
        <v>60057</v>
      </c>
      <c r="E7525" s="25" t="s">
        <v>8102</v>
      </c>
      <c r="F7525" s="20" t="s">
        <v>79</v>
      </c>
      <c r="H7525" s="23" t="s">
        <v>21</v>
      </c>
      <c r="I7525" s="28" t="s">
        <v>28</v>
      </c>
      <c r="J7525" s="23" t="s">
        <v>30</v>
      </c>
      <c r="M7525" s="485">
        <v>5850</v>
      </c>
      <c r="N7525" s="485">
        <v>0</v>
      </c>
      <c r="O7525" s="217">
        <f t="shared" si="115"/>
        <v>412104.97999999928</v>
      </c>
    </row>
    <row r="7526" spans="1:15" ht="22.05" hidden="1" customHeight="1" x14ac:dyDescent="0.2">
      <c r="A7526" s="227">
        <v>46004</v>
      </c>
      <c r="B7526" s="20" t="s">
        <v>185</v>
      </c>
      <c r="C7526" s="28">
        <v>60058</v>
      </c>
      <c r="E7526" s="25" t="s">
        <v>8103</v>
      </c>
      <c r="F7526" s="20" t="s">
        <v>79</v>
      </c>
      <c r="H7526" s="23" t="s">
        <v>21</v>
      </c>
      <c r="I7526" s="28" t="s">
        <v>28</v>
      </c>
      <c r="J7526" s="23" t="s">
        <v>30</v>
      </c>
      <c r="M7526" s="485">
        <v>33120</v>
      </c>
      <c r="N7526" s="485">
        <v>0</v>
      </c>
      <c r="O7526" s="217">
        <f t="shared" si="115"/>
        <v>445224.97999999928</v>
      </c>
    </row>
    <row r="7527" spans="1:15" ht="22.05" hidden="1" customHeight="1" x14ac:dyDescent="0.2">
      <c r="A7527" s="227">
        <v>46004</v>
      </c>
      <c r="B7527" s="20" t="s">
        <v>185</v>
      </c>
      <c r="C7527" s="28">
        <v>60059</v>
      </c>
      <c r="E7527" s="25" t="s">
        <v>1777</v>
      </c>
      <c r="F7527" s="20" t="s">
        <v>79</v>
      </c>
      <c r="H7527" s="23" t="s">
        <v>21</v>
      </c>
      <c r="I7527" s="28" t="s">
        <v>28</v>
      </c>
      <c r="J7527" s="23" t="s">
        <v>31</v>
      </c>
      <c r="M7527" s="485">
        <v>120000</v>
      </c>
      <c r="N7527" s="485">
        <v>0</v>
      </c>
      <c r="O7527" s="217">
        <f t="shared" si="115"/>
        <v>565224.97999999928</v>
      </c>
    </row>
    <row r="7528" spans="1:15" ht="22.05" hidden="1" customHeight="1" x14ac:dyDescent="0.2">
      <c r="A7528" s="227">
        <v>46004</v>
      </c>
      <c r="B7528" s="20" t="s">
        <v>185</v>
      </c>
      <c r="C7528" s="28">
        <v>60060</v>
      </c>
      <c r="E7528" s="25" t="s">
        <v>143</v>
      </c>
      <c r="F7528" s="20" t="s">
        <v>79</v>
      </c>
      <c r="H7528" s="23" t="s">
        <v>22</v>
      </c>
      <c r="I7528" s="28" t="s">
        <v>53</v>
      </c>
      <c r="J7528" s="23" t="s">
        <v>112</v>
      </c>
      <c r="K7528" s="156" t="s">
        <v>146</v>
      </c>
      <c r="M7528" s="485">
        <v>0</v>
      </c>
      <c r="N7528" s="485">
        <v>99633</v>
      </c>
      <c r="O7528" s="217">
        <f t="shared" si="115"/>
        <v>465591.97999999928</v>
      </c>
    </row>
    <row r="7529" spans="1:15" ht="22.05" hidden="1" customHeight="1" x14ac:dyDescent="0.2">
      <c r="A7529" s="227">
        <v>46004</v>
      </c>
      <c r="B7529" s="20" t="s">
        <v>185</v>
      </c>
      <c r="C7529" s="28">
        <v>60061</v>
      </c>
      <c r="E7529" s="25" t="s">
        <v>539</v>
      </c>
      <c r="F7529" s="20" t="s">
        <v>79</v>
      </c>
      <c r="H7529" s="23" t="s">
        <v>22</v>
      </c>
      <c r="I7529" s="28" t="s">
        <v>53</v>
      </c>
      <c r="J7529" s="23" t="s">
        <v>112</v>
      </c>
      <c r="K7529" s="156" t="s">
        <v>146</v>
      </c>
      <c r="M7529" s="485">
        <v>0</v>
      </c>
      <c r="N7529" s="485">
        <v>417</v>
      </c>
      <c r="O7529" s="217">
        <f t="shared" si="115"/>
        <v>465174.97999999928</v>
      </c>
    </row>
    <row r="7530" spans="1:15" ht="22.05" hidden="1" customHeight="1" x14ac:dyDescent="0.2">
      <c r="A7530" s="227">
        <v>46004</v>
      </c>
      <c r="B7530" s="20" t="s">
        <v>185</v>
      </c>
      <c r="C7530" s="28">
        <v>60062</v>
      </c>
      <c r="E7530" s="25" t="s">
        <v>8104</v>
      </c>
      <c r="F7530" s="20" t="s">
        <v>79</v>
      </c>
      <c r="H7530" s="23" t="s">
        <v>22</v>
      </c>
      <c r="I7530" s="28" t="s">
        <v>103</v>
      </c>
      <c r="J7530" s="23" t="s">
        <v>102</v>
      </c>
      <c r="K7530" s="156" t="s">
        <v>231</v>
      </c>
      <c r="M7530" s="485">
        <v>0</v>
      </c>
      <c r="N7530" s="485">
        <v>500</v>
      </c>
      <c r="O7530" s="217">
        <f t="shared" si="115"/>
        <v>464674.97999999928</v>
      </c>
    </row>
    <row r="7531" spans="1:15" ht="22.05" hidden="1" customHeight="1" x14ac:dyDescent="0.2">
      <c r="A7531" s="227">
        <v>46004</v>
      </c>
      <c r="B7531" s="20" t="s">
        <v>185</v>
      </c>
      <c r="C7531" s="28">
        <v>60063</v>
      </c>
      <c r="E7531" s="25" t="s">
        <v>2235</v>
      </c>
      <c r="F7531" s="20" t="s">
        <v>79</v>
      </c>
      <c r="H7531" s="23" t="s">
        <v>22</v>
      </c>
      <c r="I7531" s="28" t="s">
        <v>53</v>
      </c>
      <c r="J7531" s="23" t="s">
        <v>114</v>
      </c>
      <c r="K7531" s="156" t="s">
        <v>8108</v>
      </c>
      <c r="M7531" s="485">
        <v>0</v>
      </c>
      <c r="N7531" s="485">
        <v>4400</v>
      </c>
      <c r="O7531" s="217">
        <f t="shared" si="115"/>
        <v>460274.97999999928</v>
      </c>
    </row>
    <row r="7532" spans="1:15" ht="22.05" hidden="1" customHeight="1" x14ac:dyDescent="0.2">
      <c r="A7532" s="227">
        <v>46004</v>
      </c>
      <c r="B7532" s="20" t="s">
        <v>185</v>
      </c>
      <c r="C7532" s="28">
        <v>60064</v>
      </c>
      <c r="E7532" s="25" t="s">
        <v>130</v>
      </c>
      <c r="F7532" s="20" t="s">
        <v>79</v>
      </c>
      <c r="H7532" s="23" t="s">
        <v>22</v>
      </c>
      <c r="I7532" s="531" t="s">
        <v>53</v>
      </c>
      <c r="J7532" s="519" t="s">
        <v>113</v>
      </c>
      <c r="K7532" s="156" t="s">
        <v>2827</v>
      </c>
      <c r="M7532" s="485">
        <v>0</v>
      </c>
      <c r="N7532" s="485">
        <v>2000</v>
      </c>
      <c r="O7532" s="217">
        <f t="shared" si="115"/>
        <v>458274.97999999928</v>
      </c>
    </row>
    <row r="7533" spans="1:15" ht="22.05" hidden="1" customHeight="1" x14ac:dyDescent="0.2">
      <c r="A7533" s="227">
        <v>46004</v>
      </c>
      <c r="B7533" s="20" t="s">
        <v>185</v>
      </c>
      <c r="C7533" s="28">
        <v>60065</v>
      </c>
      <c r="E7533" s="25" t="s">
        <v>6405</v>
      </c>
      <c r="F7533" s="20" t="s">
        <v>79</v>
      </c>
      <c r="H7533" s="23" t="s">
        <v>22</v>
      </c>
      <c r="I7533" s="28" t="s">
        <v>54</v>
      </c>
      <c r="J7533" s="23" t="s">
        <v>63</v>
      </c>
      <c r="K7533" s="156" t="s">
        <v>141</v>
      </c>
      <c r="M7533" s="485">
        <v>0</v>
      </c>
      <c r="N7533" s="485">
        <v>5000</v>
      </c>
      <c r="O7533" s="217">
        <f t="shared" si="115"/>
        <v>453274.97999999928</v>
      </c>
    </row>
    <row r="7534" spans="1:15" ht="22.05" hidden="1" customHeight="1" x14ac:dyDescent="0.2">
      <c r="A7534" s="227">
        <v>46004</v>
      </c>
      <c r="B7534" s="20" t="s">
        <v>185</v>
      </c>
      <c r="C7534" s="28">
        <v>60066</v>
      </c>
      <c r="E7534" s="25" t="s">
        <v>8105</v>
      </c>
      <c r="F7534" s="20" t="s">
        <v>79</v>
      </c>
      <c r="H7534" s="23" t="s">
        <v>22</v>
      </c>
      <c r="I7534" s="28" t="s">
        <v>103</v>
      </c>
      <c r="J7534" s="23" t="s">
        <v>102</v>
      </c>
      <c r="K7534" s="156" t="s">
        <v>749</v>
      </c>
      <c r="M7534" s="485">
        <v>0</v>
      </c>
      <c r="N7534" s="485">
        <v>28489</v>
      </c>
      <c r="O7534" s="217">
        <f t="shared" si="115"/>
        <v>424785.97999999928</v>
      </c>
    </row>
    <row r="7535" spans="1:15" ht="22.05" hidden="1" customHeight="1" x14ac:dyDescent="0.2">
      <c r="A7535" s="227">
        <v>46005</v>
      </c>
      <c r="B7535" s="20" t="s">
        <v>185</v>
      </c>
      <c r="C7535" s="28">
        <v>60068</v>
      </c>
      <c r="E7535" s="25" t="s">
        <v>8109</v>
      </c>
      <c r="F7535" s="20" t="s">
        <v>79</v>
      </c>
      <c r="H7535" s="23" t="s">
        <v>22</v>
      </c>
      <c r="I7535" s="28" t="s">
        <v>103</v>
      </c>
      <c r="J7535" s="23" t="s">
        <v>102</v>
      </c>
      <c r="K7535" s="156" t="s">
        <v>418</v>
      </c>
      <c r="M7535" s="485">
        <v>0</v>
      </c>
      <c r="N7535" s="485">
        <v>6250</v>
      </c>
      <c r="O7535" s="217">
        <f t="shared" si="115"/>
        <v>418535.97999999928</v>
      </c>
    </row>
    <row r="7536" spans="1:15" ht="22.05" hidden="1" customHeight="1" x14ac:dyDescent="0.2">
      <c r="A7536" s="227">
        <v>46005</v>
      </c>
      <c r="B7536" s="20" t="s">
        <v>185</v>
      </c>
      <c r="C7536" s="28">
        <v>60069</v>
      </c>
      <c r="E7536" s="25" t="s">
        <v>8110</v>
      </c>
      <c r="F7536" s="20" t="s">
        <v>79</v>
      </c>
      <c r="H7536" s="23" t="s">
        <v>22</v>
      </c>
      <c r="I7536" s="28" t="s">
        <v>55</v>
      </c>
      <c r="J7536" s="23" t="s">
        <v>73</v>
      </c>
      <c r="K7536" s="156" t="s">
        <v>8114</v>
      </c>
      <c r="M7536" s="485">
        <v>0</v>
      </c>
      <c r="N7536" s="485">
        <v>10477</v>
      </c>
      <c r="O7536" s="217">
        <f t="shared" si="115"/>
        <v>408058.97999999928</v>
      </c>
    </row>
    <row r="7537" spans="1:15" ht="22.05" hidden="1" customHeight="1" x14ac:dyDescent="0.2">
      <c r="A7537" s="227">
        <v>46005</v>
      </c>
      <c r="B7537" s="20" t="s">
        <v>185</v>
      </c>
      <c r="C7537" s="28">
        <v>60070</v>
      </c>
      <c r="E7537" s="25" t="s">
        <v>8111</v>
      </c>
      <c r="F7537" s="20" t="s">
        <v>79</v>
      </c>
      <c r="H7537" s="21" t="s">
        <v>22</v>
      </c>
      <c r="I7537" s="41" t="s">
        <v>55</v>
      </c>
      <c r="J7537" s="21" t="s">
        <v>261</v>
      </c>
      <c r="K7537" s="156" t="s">
        <v>551</v>
      </c>
      <c r="M7537" s="485">
        <v>0</v>
      </c>
      <c r="N7537" s="485">
        <v>5000</v>
      </c>
      <c r="O7537" s="217">
        <f t="shared" si="115"/>
        <v>403058.97999999928</v>
      </c>
    </row>
    <row r="7538" spans="1:15" ht="22.05" hidden="1" customHeight="1" x14ac:dyDescent="0.2">
      <c r="A7538" s="227">
        <v>46005</v>
      </c>
      <c r="B7538" s="20" t="s">
        <v>185</v>
      </c>
      <c r="C7538" s="28">
        <v>60071</v>
      </c>
      <c r="E7538" s="25" t="s">
        <v>8112</v>
      </c>
      <c r="F7538" s="20" t="s">
        <v>79</v>
      </c>
      <c r="H7538" s="23" t="s">
        <v>21</v>
      </c>
      <c r="I7538" s="28" t="s">
        <v>28</v>
      </c>
      <c r="J7538" s="23" t="s">
        <v>30</v>
      </c>
      <c r="M7538" s="485">
        <v>31000</v>
      </c>
      <c r="N7538" s="485">
        <v>0</v>
      </c>
      <c r="O7538" s="217">
        <f t="shared" si="115"/>
        <v>434058.97999999928</v>
      </c>
    </row>
    <row r="7539" spans="1:15" ht="22.05" hidden="1" customHeight="1" x14ac:dyDescent="0.2">
      <c r="A7539" s="227">
        <v>46005</v>
      </c>
      <c r="B7539" s="20" t="s">
        <v>185</v>
      </c>
      <c r="C7539" s="28">
        <v>60072</v>
      </c>
      <c r="E7539" s="25" t="s">
        <v>151</v>
      </c>
      <c r="F7539" s="20" t="s">
        <v>79</v>
      </c>
      <c r="H7539" s="23" t="s">
        <v>22</v>
      </c>
      <c r="I7539" s="28" t="s">
        <v>53</v>
      </c>
      <c r="J7539" s="23" t="s">
        <v>112</v>
      </c>
      <c r="K7539" s="156" t="s">
        <v>135</v>
      </c>
      <c r="M7539" s="485">
        <v>0</v>
      </c>
      <c r="N7539" s="485">
        <v>500</v>
      </c>
      <c r="O7539" s="217">
        <f t="shared" si="115"/>
        <v>433558.97999999928</v>
      </c>
    </row>
    <row r="7540" spans="1:15" ht="22.05" hidden="1" customHeight="1" x14ac:dyDescent="0.2">
      <c r="A7540" s="227">
        <v>46005</v>
      </c>
      <c r="B7540" s="20" t="s">
        <v>185</v>
      </c>
      <c r="C7540" s="28">
        <v>60073</v>
      </c>
      <c r="E7540" s="25" t="s">
        <v>8113</v>
      </c>
      <c r="F7540" s="20" t="s">
        <v>79</v>
      </c>
      <c r="H7540" s="23" t="s">
        <v>22</v>
      </c>
      <c r="I7540" s="28" t="s">
        <v>80</v>
      </c>
      <c r="J7540" s="23" t="s">
        <v>65</v>
      </c>
      <c r="K7540" s="156" t="s">
        <v>445</v>
      </c>
      <c r="M7540" s="485">
        <v>0</v>
      </c>
      <c r="N7540" s="485">
        <v>50000</v>
      </c>
      <c r="O7540" s="217">
        <f t="shared" si="115"/>
        <v>383558.97999999928</v>
      </c>
    </row>
    <row r="7541" spans="1:15" ht="22.05" hidden="1" customHeight="1" x14ac:dyDescent="0.2">
      <c r="A7541" s="227">
        <v>46006</v>
      </c>
      <c r="B7541" s="20" t="s">
        <v>185</v>
      </c>
      <c r="C7541" s="28">
        <v>60075</v>
      </c>
      <c r="E7541" s="25" t="s">
        <v>5425</v>
      </c>
      <c r="F7541" s="20" t="s">
        <v>79</v>
      </c>
      <c r="H7541" s="23" t="s">
        <v>22</v>
      </c>
      <c r="I7541" s="28" t="s">
        <v>103</v>
      </c>
      <c r="J7541" s="23" t="s">
        <v>102</v>
      </c>
      <c r="K7541" s="156" t="s">
        <v>134</v>
      </c>
      <c r="M7541" s="485">
        <v>0</v>
      </c>
      <c r="N7541" s="485">
        <v>2700</v>
      </c>
      <c r="O7541" s="217">
        <f t="shared" si="115"/>
        <v>380858.97999999928</v>
      </c>
    </row>
    <row r="7542" spans="1:15" ht="22.05" hidden="1" customHeight="1" x14ac:dyDescent="0.2">
      <c r="A7542" s="227">
        <v>46006</v>
      </c>
      <c r="B7542" s="20" t="s">
        <v>185</v>
      </c>
      <c r="C7542" s="28">
        <v>60076</v>
      </c>
      <c r="E7542" s="25" t="s">
        <v>8115</v>
      </c>
      <c r="F7542" s="20" t="s">
        <v>79</v>
      </c>
      <c r="H7542" s="23" t="s">
        <v>22</v>
      </c>
      <c r="I7542" s="28" t="s">
        <v>56</v>
      </c>
      <c r="J7542" s="23" t="s">
        <v>116</v>
      </c>
      <c r="K7542" s="156" t="s">
        <v>135</v>
      </c>
      <c r="M7542" s="485">
        <v>0</v>
      </c>
      <c r="N7542" s="485">
        <v>200</v>
      </c>
      <c r="O7542" s="217">
        <f t="shared" si="115"/>
        <v>380658.97999999928</v>
      </c>
    </row>
    <row r="7543" spans="1:15" ht="22.05" hidden="1" customHeight="1" x14ac:dyDescent="0.2">
      <c r="A7543" s="227">
        <v>46006</v>
      </c>
      <c r="B7543" s="20" t="s">
        <v>185</v>
      </c>
      <c r="C7543" s="28">
        <v>60077</v>
      </c>
      <c r="E7543" s="25" t="s">
        <v>8116</v>
      </c>
      <c r="F7543" s="20" t="s">
        <v>79</v>
      </c>
      <c r="H7543" s="23" t="s">
        <v>21</v>
      </c>
      <c r="I7543" s="28" t="s">
        <v>28</v>
      </c>
      <c r="J7543" s="23" t="s">
        <v>30</v>
      </c>
      <c r="M7543" s="485">
        <v>12800</v>
      </c>
      <c r="N7543" s="485">
        <v>0</v>
      </c>
      <c r="O7543" s="217">
        <f t="shared" si="115"/>
        <v>393458.97999999928</v>
      </c>
    </row>
    <row r="7544" spans="1:15" ht="22.05" hidden="1" customHeight="1" x14ac:dyDescent="0.2">
      <c r="A7544" s="227">
        <v>46006</v>
      </c>
      <c r="B7544" s="20" t="s">
        <v>185</v>
      </c>
      <c r="C7544" s="28">
        <v>60078</v>
      </c>
      <c r="E7544" s="25" t="s">
        <v>130</v>
      </c>
      <c r="F7544" s="20" t="s">
        <v>79</v>
      </c>
      <c r="H7544" s="23" t="s">
        <v>22</v>
      </c>
      <c r="I7544" s="28" t="s">
        <v>53</v>
      </c>
      <c r="J7544" s="23" t="s">
        <v>113</v>
      </c>
      <c r="K7544" s="156" t="s">
        <v>3606</v>
      </c>
      <c r="M7544" s="485">
        <v>0</v>
      </c>
      <c r="N7544" s="485">
        <v>1500</v>
      </c>
      <c r="O7544" s="217">
        <f t="shared" si="115"/>
        <v>391958.97999999928</v>
      </c>
    </row>
    <row r="7545" spans="1:15" ht="22.05" hidden="1" customHeight="1" x14ac:dyDescent="0.2">
      <c r="A7545" s="227">
        <v>46006</v>
      </c>
      <c r="B7545" s="20" t="s">
        <v>185</v>
      </c>
      <c r="C7545" s="28">
        <v>60079</v>
      </c>
      <c r="E7545" s="25" t="s">
        <v>8117</v>
      </c>
      <c r="F7545" s="20" t="s">
        <v>79</v>
      </c>
      <c r="H7545" s="23" t="s">
        <v>22</v>
      </c>
      <c r="I7545" s="28" t="s">
        <v>103</v>
      </c>
      <c r="J7545" s="23" t="s">
        <v>214</v>
      </c>
      <c r="K7545" s="156" t="s">
        <v>8125</v>
      </c>
      <c r="M7545" s="485">
        <v>0</v>
      </c>
      <c r="N7545" s="485">
        <v>400</v>
      </c>
      <c r="O7545" s="217">
        <f t="shared" si="115"/>
        <v>391558.97999999928</v>
      </c>
    </row>
    <row r="7546" spans="1:15" ht="22.05" hidden="1" customHeight="1" x14ac:dyDescent="0.2">
      <c r="A7546" s="227">
        <v>46006</v>
      </c>
      <c r="B7546" s="20" t="s">
        <v>185</v>
      </c>
      <c r="C7546" s="28">
        <v>60080</v>
      </c>
      <c r="E7546" s="25" t="s">
        <v>8118</v>
      </c>
      <c r="F7546" s="20" t="s">
        <v>79</v>
      </c>
      <c r="H7546" s="23" t="s">
        <v>22</v>
      </c>
      <c r="I7546" s="28" t="s">
        <v>56</v>
      </c>
      <c r="J7546" s="23" t="s">
        <v>116</v>
      </c>
      <c r="K7546" s="156" t="s">
        <v>139</v>
      </c>
      <c r="M7546" s="485">
        <v>0</v>
      </c>
      <c r="N7546" s="485">
        <v>480</v>
      </c>
      <c r="O7546" s="217">
        <f t="shared" si="115"/>
        <v>391078.97999999928</v>
      </c>
    </row>
    <row r="7547" spans="1:15" ht="22.05" hidden="1" customHeight="1" x14ac:dyDescent="0.2">
      <c r="A7547" s="227">
        <v>46006</v>
      </c>
      <c r="B7547" s="20" t="s">
        <v>185</v>
      </c>
      <c r="C7547" s="28">
        <v>60081</v>
      </c>
      <c r="E7547" s="25" t="s">
        <v>223</v>
      </c>
      <c r="F7547" s="20" t="s">
        <v>79</v>
      </c>
      <c r="H7547" s="23" t="s">
        <v>22</v>
      </c>
      <c r="I7547" s="28" t="s">
        <v>56</v>
      </c>
      <c r="J7547" s="23" t="s">
        <v>116</v>
      </c>
      <c r="K7547" s="156" t="s">
        <v>3880</v>
      </c>
      <c r="M7547" s="485">
        <v>0</v>
      </c>
      <c r="N7547" s="485">
        <v>1100</v>
      </c>
      <c r="O7547" s="217">
        <f t="shared" si="115"/>
        <v>389978.97999999928</v>
      </c>
    </row>
    <row r="7548" spans="1:15" ht="22.05" hidden="1" customHeight="1" x14ac:dyDescent="0.2">
      <c r="A7548" s="227">
        <v>46006</v>
      </c>
      <c r="B7548" s="20" t="s">
        <v>185</v>
      </c>
      <c r="C7548" s="28">
        <v>60082</v>
      </c>
      <c r="E7548" s="25" t="s">
        <v>1506</v>
      </c>
      <c r="F7548" s="20" t="s">
        <v>79</v>
      </c>
      <c r="H7548" s="23" t="s">
        <v>22</v>
      </c>
      <c r="I7548" s="28" t="s">
        <v>53</v>
      </c>
      <c r="J7548" s="23" t="s">
        <v>113</v>
      </c>
      <c r="K7548" s="156" t="s">
        <v>163</v>
      </c>
      <c r="M7548" s="485">
        <v>0</v>
      </c>
      <c r="N7548" s="485">
        <v>4200</v>
      </c>
      <c r="O7548" s="217">
        <f t="shared" si="115"/>
        <v>385778.97999999928</v>
      </c>
    </row>
    <row r="7549" spans="1:15" ht="22.05" hidden="1" customHeight="1" x14ac:dyDescent="0.2">
      <c r="A7549" s="227">
        <v>46006</v>
      </c>
      <c r="B7549" s="20" t="s">
        <v>185</v>
      </c>
      <c r="C7549" s="28">
        <v>60083</v>
      </c>
      <c r="E7549" s="25" t="s">
        <v>1508</v>
      </c>
      <c r="F7549" s="20" t="s">
        <v>79</v>
      </c>
      <c r="H7549" s="23" t="s">
        <v>22</v>
      </c>
      <c r="I7549" s="28" t="s">
        <v>53</v>
      </c>
      <c r="J7549" s="23" t="s">
        <v>113</v>
      </c>
      <c r="K7549" s="156" t="s">
        <v>6455</v>
      </c>
      <c r="M7549" s="485">
        <v>0</v>
      </c>
      <c r="N7549" s="485">
        <v>6000</v>
      </c>
      <c r="O7549" s="217">
        <f t="shared" ref="O7549:O7612" si="116">O7548+M7549-N7549</f>
        <v>379778.97999999928</v>
      </c>
    </row>
    <row r="7550" spans="1:15" ht="22.05" hidden="1" customHeight="1" x14ac:dyDescent="0.2">
      <c r="A7550" s="227">
        <v>46006</v>
      </c>
      <c r="B7550" s="20" t="s">
        <v>185</v>
      </c>
      <c r="C7550" s="28">
        <v>60084</v>
      </c>
      <c r="E7550" s="25" t="s">
        <v>649</v>
      </c>
      <c r="F7550" s="20" t="s">
        <v>79</v>
      </c>
      <c r="H7550" s="23" t="s">
        <v>22</v>
      </c>
      <c r="I7550" s="28" t="s">
        <v>53</v>
      </c>
      <c r="J7550" s="23" t="s">
        <v>113</v>
      </c>
      <c r="K7550" s="156" t="s">
        <v>8126</v>
      </c>
      <c r="M7550" s="485">
        <v>0</v>
      </c>
      <c r="N7550" s="485">
        <v>6600</v>
      </c>
      <c r="O7550" s="217">
        <f t="shared" si="116"/>
        <v>373178.97999999928</v>
      </c>
    </row>
    <row r="7551" spans="1:15" ht="22.05" hidden="1" customHeight="1" x14ac:dyDescent="0.2">
      <c r="A7551" s="227">
        <v>46006</v>
      </c>
      <c r="B7551" s="20" t="s">
        <v>185</v>
      </c>
      <c r="C7551" s="28">
        <v>60085</v>
      </c>
      <c r="E7551" s="25" t="s">
        <v>647</v>
      </c>
      <c r="F7551" s="20" t="s">
        <v>79</v>
      </c>
      <c r="H7551" s="23" t="s">
        <v>22</v>
      </c>
      <c r="I7551" s="28" t="s">
        <v>53</v>
      </c>
      <c r="J7551" s="23" t="s">
        <v>113</v>
      </c>
      <c r="K7551" s="156" t="s">
        <v>7393</v>
      </c>
      <c r="M7551" s="485">
        <v>0</v>
      </c>
      <c r="N7551" s="485">
        <v>2800</v>
      </c>
      <c r="O7551" s="217">
        <f t="shared" si="116"/>
        <v>370378.97999999928</v>
      </c>
    </row>
    <row r="7552" spans="1:15" ht="22.05" hidden="1" customHeight="1" x14ac:dyDescent="0.2">
      <c r="A7552" s="227">
        <v>46006</v>
      </c>
      <c r="B7552" s="20" t="s">
        <v>185</v>
      </c>
      <c r="C7552" s="28">
        <v>60086</v>
      </c>
      <c r="E7552" s="25" t="s">
        <v>648</v>
      </c>
      <c r="F7552" s="20" t="s">
        <v>79</v>
      </c>
      <c r="H7552" s="23" t="s">
        <v>22</v>
      </c>
      <c r="I7552" s="28" t="s">
        <v>53</v>
      </c>
      <c r="J7552" s="23" t="s">
        <v>113</v>
      </c>
      <c r="K7552" s="156" t="s">
        <v>164</v>
      </c>
      <c r="M7552" s="485">
        <v>0</v>
      </c>
      <c r="N7552" s="485">
        <v>4700</v>
      </c>
      <c r="O7552" s="217">
        <f t="shared" si="116"/>
        <v>365678.97999999928</v>
      </c>
    </row>
    <row r="7553" spans="1:15" ht="22.05" hidden="1" customHeight="1" x14ac:dyDescent="0.2">
      <c r="A7553" s="227">
        <v>46006</v>
      </c>
      <c r="B7553" s="20" t="s">
        <v>185</v>
      </c>
      <c r="C7553" s="28">
        <v>60087</v>
      </c>
      <c r="E7553" s="25" t="s">
        <v>6772</v>
      </c>
      <c r="F7553" s="20" t="s">
        <v>79</v>
      </c>
      <c r="H7553" s="23" t="s">
        <v>22</v>
      </c>
      <c r="I7553" s="28" t="s">
        <v>103</v>
      </c>
      <c r="J7553" s="23" t="s">
        <v>102</v>
      </c>
      <c r="K7553" s="156" t="s">
        <v>235</v>
      </c>
      <c r="M7553" s="485">
        <v>0</v>
      </c>
      <c r="N7553" s="485">
        <v>1000</v>
      </c>
      <c r="O7553" s="217">
        <f t="shared" si="116"/>
        <v>364678.97999999928</v>
      </c>
    </row>
    <row r="7554" spans="1:15" ht="22.05" hidden="1" customHeight="1" x14ac:dyDescent="0.2">
      <c r="A7554" s="227">
        <v>46006</v>
      </c>
      <c r="B7554" s="20" t="s">
        <v>185</v>
      </c>
      <c r="C7554" s="28">
        <v>60088</v>
      </c>
      <c r="E7554" s="25" t="s">
        <v>8119</v>
      </c>
      <c r="F7554" s="20" t="s">
        <v>79</v>
      </c>
      <c r="H7554" s="23" t="s">
        <v>22</v>
      </c>
      <c r="I7554" s="28" t="s">
        <v>55</v>
      </c>
      <c r="J7554" s="23" t="s">
        <v>70</v>
      </c>
      <c r="K7554" s="156" t="s">
        <v>368</v>
      </c>
      <c r="M7554" s="485">
        <v>0</v>
      </c>
      <c r="N7554" s="485">
        <v>400</v>
      </c>
      <c r="O7554" s="217">
        <f t="shared" si="116"/>
        <v>364278.97999999928</v>
      </c>
    </row>
    <row r="7555" spans="1:15" ht="22.05" hidden="1" customHeight="1" x14ac:dyDescent="0.2">
      <c r="A7555" s="227">
        <v>46006</v>
      </c>
      <c r="B7555" s="20" t="s">
        <v>185</v>
      </c>
      <c r="C7555" s="28">
        <v>60089</v>
      </c>
      <c r="E7555" s="25" t="s">
        <v>131</v>
      </c>
      <c r="F7555" s="20" t="s">
        <v>79</v>
      </c>
      <c r="H7555" s="23" t="s">
        <v>22</v>
      </c>
      <c r="I7555" s="28" t="s">
        <v>103</v>
      </c>
      <c r="J7555" s="23" t="s">
        <v>214</v>
      </c>
      <c r="K7555" s="156" t="s">
        <v>132</v>
      </c>
      <c r="M7555" s="485">
        <v>0</v>
      </c>
      <c r="N7555" s="485">
        <v>400</v>
      </c>
      <c r="O7555" s="217">
        <f t="shared" si="116"/>
        <v>363878.97999999928</v>
      </c>
    </row>
    <row r="7556" spans="1:15" ht="22.05" hidden="1" customHeight="1" x14ac:dyDescent="0.2">
      <c r="A7556" s="227">
        <v>46006</v>
      </c>
      <c r="B7556" s="20" t="s">
        <v>185</v>
      </c>
      <c r="C7556" s="28">
        <v>60090</v>
      </c>
      <c r="E7556" s="25" t="s">
        <v>8120</v>
      </c>
      <c r="F7556" s="20" t="s">
        <v>79</v>
      </c>
      <c r="H7556" s="23" t="s">
        <v>22</v>
      </c>
      <c r="I7556" s="28" t="s">
        <v>56</v>
      </c>
      <c r="J7556" s="23" t="s">
        <v>116</v>
      </c>
      <c r="K7556" s="156" t="s">
        <v>134</v>
      </c>
      <c r="M7556" s="485">
        <v>0</v>
      </c>
      <c r="N7556" s="485">
        <v>1200</v>
      </c>
      <c r="O7556" s="217">
        <f t="shared" si="116"/>
        <v>362678.97999999928</v>
      </c>
    </row>
    <row r="7557" spans="1:15" ht="22.05" hidden="1" customHeight="1" x14ac:dyDescent="0.2">
      <c r="A7557" s="227">
        <v>46006</v>
      </c>
      <c r="B7557" s="20" t="s">
        <v>185</v>
      </c>
      <c r="C7557" s="28">
        <v>60091</v>
      </c>
      <c r="E7557" s="25" t="s">
        <v>8121</v>
      </c>
      <c r="F7557" s="20" t="s">
        <v>79</v>
      </c>
      <c r="H7557" s="23" t="s">
        <v>22</v>
      </c>
      <c r="I7557" s="28" t="s">
        <v>56</v>
      </c>
      <c r="J7557" s="23" t="s">
        <v>116</v>
      </c>
      <c r="K7557" s="156" t="s">
        <v>8127</v>
      </c>
      <c r="M7557" s="485">
        <v>0</v>
      </c>
      <c r="N7557" s="485">
        <v>1740</v>
      </c>
      <c r="O7557" s="217">
        <f t="shared" si="116"/>
        <v>360938.97999999928</v>
      </c>
    </row>
    <row r="7558" spans="1:15" ht="22.05" hidden="1" customHeight="1" x14ac:dyDescent="0.2">
      <c r="A7558" s="227">
        <v>46006</v>
      </c>
      <c r="B7558" s="20" t="s">
        <v>185</v>
      </c>
      <c r="C7558" s="28">
        <v>60092</v>
      </c>
      <c r="E7558" s="25" t="s">
        <v>8122</v>
      </c>
      <c r="F7558" s="20" t="s">
        <v>79</v>
      </c>
      <c r="H7558" s="23" t="s">
        <v>22</v>
      </c>
      <c r="I7558" s="28" t="s">
        <v>103</v>
      </c>
      <c r="J7558" s="23" t="s">
        <v>92</v>
      </c>
      <c r="K7558" s="156" t="s">
        <v>5605</v>
      </c>
      <c r="M7558" s="485">
        <v>0</v>
      </c>
      <c r="N7558" s="485">
        <v>1856</v>
      </c>
      <c r="O7558" s="217">
        <f t="shared" si="116"/>
        <v>359082.97999999928</v>
      </c>
    </row>
    <row r="7559" spans="1:15" ht="22.05" hidden="1" customHeight="1" x14ac:dyDescent="0.2">
      <c r="A7559" s="227">
        <v>46006</v>
      </c>
      <c r="B7559" s="20" t="s">
        <v>185</v>
      </c>
      <c r="C7559" s="28">
        <v>60093</v>
      </c>
      <c r="E7559" s="25" t="s">
        <v>8123</v>
      </c>
      <c r="F7559" s="20" t="s">
        <v>79</v>
      </c>
      <c r="H7559" s="23" t="s">
        <v>21</v>
      </c>
      <c r="I7559" s="28" t="s">
        <v>28</v>
      </c>
      <c r="J7559" s="23" t="s">
        <v>30</v>
      </c>
      <c r="M7559" s="485">
        <v>22040</v>
      </c>
      <c r="N7559" s="485">
        <v>0</v>
      </c>
      <c r="O7559" s="217">
        <f t="shared" si="116"/>
        <v>381122.97999999928</v>
      </c>
    </row>
    <row r="7560" spans="1:15" ht="22.05" hidden="1" customHeight="1" x14ac:dyDescent="0.2">
      <c r="A7560" s="227">
        <v>46006</v>
      </c>
      <c r="B7560" s="20" t="s">
        <v>185</v>
      </c>
      <c r="C7560" s="28">
        <v>60094</v>
      </c>
      <c r="E7560" s="25" t="s">
        <v>8124</v>
      </c>
      <c r="F7560" s="20" t="s">
        <v>79</v>
      </c>
      <c r="H7560" s="23" t="s">
        <v>22</v>
      </c>
      <c r="I7560" s="28" t="s">
        <v>103</v>
      </c>
      <c r="J7560" s="23" t="s">
        <v>102</v>
      </c>
      <c r="K7560" s="156" t="s">
        <v>4645</v>
      </c>
      <c r="M7560" s="485">
        <v>0</v>
      </c>
      <c r="N7560" s="485">
        <v>20000</v>
      </c>
      <c r="O7560" s="217">
        <f t="shared" si="116"/>
        <v>361122.97999999928</v>
      </c>
    </row>
    <row r="7561" spans="1:15" ht="22.05" hidden="1" customHeight="1" x14ac:dyDescent="0.2">
      <c r="A7561" s="227">
        <v>46006</v>
      </c>
      <c r="B7561" s="20" t="s">
        <v>185</v>
      </c>
      <c r="C7561" s="28">
        <v>60095</v>
      </c>
      <c r="E7561" s="25" t="s">
        <v>4857</v>
      </c>
      <c r="F7561" s="20" t="s">
        <v>79</v>
      </c>
      <c r="H7561" s="23" t="s">
        <v>21</v>
      </c>
      <c r="I7561" s="28" t="s">
        <v>28</v>
      </c>
      <c r="J7561" s="23" t="s">
        <v>31</v>
      </c>
      <c r="M7561" s="485">
        <v>39600</v>
      </c>
      <c r="N7561" s="485">
        <v>0</v>
      </c>
      <c r="O7561" s="217">
        <f t="shared" si="116"/>
        <v>400722.97999999928</v>
      </c>
    </row>
    <row r="7562" spans="1:15" ht="22.05" hidden="1" customHeight="1" x14ac:dyDescent="0.2">
      <c r="A7562" s="227">
        <v>46006</v>
      </c>
      <c r="B7562" s="20" t="s">
        <v>185</v>
      </c>
      <c r="C7562" s="28">
        <v>60096</v>
      </c>
      <c r="E7562" s="25" t="s">
        <v>6453</v>
      </c>
      <c r="F7562" s="20" t="s">
        <v>79</v>
      </c>
      <c r="H7562" s="23" t="s">
        <v>22</v>
      </c>
      <c r="I7562" s="28" t="s">
        <v>103</v>
      </c>
      <c r="J7562" s="23" t="s">
        <v>102</v>
      </c>
      <c r="K7562" s="156" t="s">
        <v>4567</v>
      </c>
      <c r="M7562" s="485">
        <v>0</v>
      </c>
      <c r="N7562" s="485">
        <v>1500</v>
      </c>
      <c r="O7562" s="217">
        <f t="shared" si="116"/>
        <v>399222.97999999928</v>
      </c>
    </row>
    <row r="7563" spans="1:15" ht="22.05" hidden="1" customHeight="1" x14ac:dyDescent="0.2">
      <c r="A7563" s="227">
        <v>46007</v>
      </c>
      <c r="B7563" s="20" t="s">
        <v>185</v>
      </c>
      <c r="C7563" s="28">
        <v>60098</v>
      </c>
      <c r="E7563" s="25" t="s">
        <v>8128</v>
      </c>
      <c r="F7563" s="20" t="s">
        <v>79</v>
      </c>
      <c r="H7563" s="23" t="s">
        <v>22</v>
      </c>
      <c r="I7563" s="28" t="s">
        <v>103</v>
      </c>
      <c r="J7563" s="23" t="s">
        <v>102</v>
      </c>
      <c r="K7563" s="156" t="s">
        <v>231</v>
      </c>
      <c r="M7563" s="485">
        <v>0</v>
      </c>
      <c r="N7563" s="485">
        <v>2000</v>
      </c>
      <c r="O7563" s="217">
        <f t="shared" si="116"/>
        <v>397222.97999999928</v>
      </c>
    </row>
    <row r="7564" spans="1:15" ht="22.05" hidden="1" customHeight="1" x14ac:dyDescent="0.2">
      <c r="A7564" s="227">
        <v>46007</v>
      </c>
      <c r="B7564" s="20" t="s">
        <v>185</v>
      </c>
      <c r="C7564" s="28">
        <v>60099</v>
      </c>
      <c r="E7564" s="25" t="s">
        <v>5168</v>
      </c>
      <c r="F7564" s="20" t="s">
        <v>79</v>
      </c>
      <c r="H7564" s="23" t="s">
        <v>22</v>
      </c>
      <c r="I7564" s="28" t="s">
        <v>103</v>
      </c>
      <c r="J7564" s="23" t="s">
        <v>219</v>
      </c>
      <c r="K7564" s="156" t="s">
        <v>266</v>
      </c>
      <c r="M7564" s="485">
        <v>0</v>
      </c>
      <c r="N7564" s="485">
        <v>1420</v>
      </c>
      <c r="O7564" s="217">
        <f t="shared" si="116"/>
        <v>395802.97999999928</v>
      </c>
    </row>
    <row r="7565" spans="1:15" ht="22.05" hidden="1" customHeight="1" x14ac:dyDescent="0.2">
      <c r="A7565" s="227">
        <v>46007</v>
      </c>
      <c r="B7565" s="20" t="s">
        <v>185</v>
      </c>
      <c r="C7565" s="28">
        <v>60100</v>
      </c>
      <c r="E7565" s="25" t="s">
        <v>2232</v>
      </c>
      <c r="F7565" s="20" t="s">
        <v>79</v>
      </c>
      <c r="H7565" s="23" t="s">
        <v>21</v>
      </c>
      <c r="I7565" s="28" t="s">
        <v>28</v>
      </c>
      <c r="J7565" s="23" t="s">
        <v>199</v>
      </c>
      <c r="M7565" s="485">
        <v>56200</v>
      </c>
      <c r="N7565" s="485">
        <v>0</v>
      </c>
      <c r="O7565" s="217">
        <f t="shared" si="116"/>
        <v>452002.97999999928</v>
      </c>
    </row>
    <row r="7566" spans="1:15" ht="22.05" hidden="1" customHeight="1" x14ac:dyDescent="0.2">
      <c r="A7566" s="227">
        <v>46007</v>
      </c>
      <c r="B7566" s="20" t="s">
        <v>185</v>
      </c>
      <c r="C7566" s="28">
        <v>60101</v>
      </c>
      <c r="E7566" s="25" t="s">
        <v>7991</v>
      </c>
      <c r="F7566" s="20" t="s">
        <v>79</v>
      </c>
      <c r="H7566" s="23" t="s">
        <v>21</v>
      </c>
      <c r="I7566" s="28" t="s">
        <v>28</v>
      </c>
      <c r="J7566" s="23" t="s">
        <v>30</v>
      </c>
      <c r="M7566" s="485">
        <v>27700</v>
      </c>
      <c r="N7566" s="485">
        <v>0</v>
      </c>
      <c r="O7566" s="217">
        <f t="shared" si="116"/>
        <v>479702.97999999928</v>
      </c>
    </row>
    <row r="7567" spans="1:15" ht="22.05" hidden="1" customHeight="1" x14ac:dyDescent="0.2">
      <c r="A7567" s="227">
        <v>46007</v>
      </c>
      <c r="B7567" s="20" t="s">
        <v>185</v>
      </c>
      <c r="C7567" s="28">
        <v>60102</v>
      </c>
      <c r="E7567" s="25" t="s">
        <v>8129</v>
      </c>
      <c r="F7567" s="20" t="s">
        <v>79</v>
      </c>
      <c r="H7567" s="21" t="s">
        <v>22</v>
      </c>
      <c r="I7567" s="41" t="s">
        <v>55</v>
      </c>
      <c r="J7567" s="21" t="s">
        <v>261</v>
      </c>
      <c r="K7567" s="156" t="s">
        <v>5827</v>
      </c>
      <c r="M7567" s="485">
        <v>0</v>
      </c>
      <c r="N7567" s="485">
        <v>4000</v>
      </c>
      <c r="O7567" s="217">
        <f t="shared" si="116"/>
        <v>475702.97999999928</v>
      </c>
    </row>
    <row r="7568" spans="1:15" ht="22.05" hidden="1" customHeight="1" x14ac:dyDescent="0.2">
      <c r="A7568" s="227">
        <v>46007</v>
      </c>
      <c r="B7568" s="20" t="s">
        <v>185</v>
      </c>
      <c r="C7568" s="28">
        <v>60103</v>
      </c>
      <c r="E7568" s="25" t="s">
        <v>8130</v>
      </c>
      <c r="F7568" s="20" t="s">
        <v>79</v>
      </c>
      <c r="H7568" s="23" t="s">
        <v>22</v>
      </c>
      <c r="I7568" s="28" t="s">
        <v>55</v>
      </c>
      <c r="J7568" s="23" t="s">
        <v>73</v>
      </c>
      <c r="K7568" s="156" t="s">
        <v>8141</v>
      </c>
      <c r="M7568" s="485">
        <v>0</v>
      </c>
      <c r="N7568" s="485">
        <v>10901</v>
      </c>
      <c r="O7568" s="217">
        <f t="shared" si="116"/>
        <v>464801.97999999928</v>
      </c>
    </row>
    <row r="7569" spans="1:15" ht="22.05" hidden="1" customHeight="1" x14ac:dyDescent="0.2">
      <c r="A7569" s="227">
        <v>46007</v>
      </c>
      <c r="B7569" s="20" t="s">
        <v>185</v>
      </c>
      <c r="C7569" s="28">
        <v>60104</v>
      </c>
      <c r="E7569" s="25" t="s">
        <v>8131</v>
      </c>
      <c r="F7569" s="20" t="s">
        <v>79</v>
      </c>
      <c r="H7569" s="23" t="s">
        <v>22</v>
      </c>
      <c r="I7569" s="28" t="s">
        <v>56</v>
      </c>
      <c r="J7569" s="23" t="s">
        <v>212</v>
      </c>
      <c r="K7569" s="156" t="s">
        <v>8142</v>
      </c>
      <c r="M7569" s="485">
        <v>0</v>
      </c>
      <c r="N7569" s="485">
        <v>1500</v>
      </c>
      <c r="O7569" s="217">
        <f t="shared" si="116"/>
        <v>463301.97999999928</v>
      </c>
    </row>
    <row r="7570" spans="1:15" ht="22.05" hidden="1" customHeight="1" x14ac:dyDescent="0.2">
      <c r="A7570" s="227">
        <v>46007</v>
      </c>
      <c r="B7570" s="20" t="s">
        <v>185</v>
      </c>
      <c r="C7570" s="28">
        <v>60105</v>
      </c>
      <c r="E7570" s="25" t="s">
        <v>8132</v>
      </c>
      <c r="F7570" s="20" t="s">
        <v>79</v>
      </c>
      <c r="H7570" s="23" t="s">
        <v>22</v>
      </c>
      <c r="I7570" s="28" t="s">
        <v>103</v>
      </c>
      <c r="J7570" s="23" t="s">
        <v>92</v>
      </c>
      <c r="K7570" s="156" t="s">
        <v>153</v>
      </c>
      <c r="M7570" s="485">
        <v>0</v>
      </c>
      <c r="N7570" s="485">
        <v>830</v>
      </c>
      <c r="O7570" s="217">
        <f t="shared" si="116"/>
        <v>462471.97999999928</v>
      </c>
    </row>
    <row r="7571" spans="1:15" ht="22.05" hidden="1" customHeight="1" x14ac:dyDescent="0.2">
      <c r="A7571" s="227">
        <v>46007</v>
      </c>
      <c r="B7571" s="20" t="s">
        <v>185</v>
      </c>
      <c r="C7571" s="28">
        <v>60106</v>
      </c>
      <c r="E7571" s="25" t="s">
        <v>8133</v>
      </c>
      <c r="F7571" s="20" t="s">
        <v>79</v>
      </c>
      <c r="H7571" s="23" t="s">
        <v>22</v>
      </c>
      <c r="I7571" s="28" t="s">
        <v>54</v>
      </c>
      <c r="J7571" s="23" t="s">
        <v>41</v>
      </c>
      <c r="K7571" s="156" t="s">
        <v>465</v>
      </c>
      <c r="M7571" s="485">
        <v>0</v>
      </c>
      <c r="N7571" s="485">
        <v>1446</v>
      </c>
      <c r="O7571" s="217">
        <f t="shared" si="116"/>
        <v>461025.97999999928</v>
      </c>
    </row>
    <row r="7572" spans="1:15" ht="22.05" hidden="1" customHeight="1" x14ac:dyDescent="0.2">
      <c r="A7572" s="227">
        <v>46007</v>
      </c>
      <c r="B7572" s="20" t="s">
        <v>185</v>
      </c>
      <c r="C7572" s="28">
        <v>60107</v>
      </c>
      <c r="E7572" s="25" t="s">
        <v>8134</v>
      </c>
      <c r="F7572" s="20" t="s">
        <v>79</v>
      </c>
      <c r="H7572" s="23" t="s">
        <v>22</v>
      </c>
      <c r="I7572" s="28" t="s">
        <v>54</v>
      </c>
      <c r="J7572" s="23" t="s">
        <v>63</v>
      </c>
      <c r="K7572" s="156" t="s">
        <v>141</v>
      </c>
      <c r="M7572" s="485">
        <v>0</v>
      </c>
      <c r="N7572" s="485">
        <v>1305</v>
      </c>
      <c r="O7572" s="217">
        <f t="shared" si="116"/>
        <v>459720.97999999928</v>
      </c>
    </row>
    <row r="7573" spans="1:15" ht="22.05" hidden="1" customHeight="1" x14ac:dyDescent="0.2">
      <c r="A7573" s="227">
        <v>46007</v>
      </c>
      <c r="B7573" s="20" t="s">
        <v>185</v>
      </c>
      <c r="C7573" s="28">
        <v>60108</v>
      </c>
      <c r="E7573" s="25" t="s">
        <v>706</v>
      </c>
      <c r="F7573" s="20" t="s">
        <v>79</v>
      </c>
      <c r="H7573" s="23" t="s">
        <v>22</v>
      </c>
      <c r="I7573" s="28" t="s">
        <v>54</v>
      </c>
      <c r="J7573" s="23" t="s">
        <v>61</v>
      </c>
      <c r="K7573" s="156" t="s">
        <v>445</v>
      </c>
      <c r="M7573" s="485">
        <v>0</v>
      </c>
      <c r="N7573" s="485">
        <v>1953</v>
      </c>
      <c r="O7573" s="217">
        <f t="shared" si="116"/>
        <v>457767.97999999928</v>
      </c>
    </row>
    <row r="7574" spans="1:15" ht="22.05" hidden="1" customHeight="1" x14ac:dyDescent="0.2">
      <c r="A7574" s="227">
        <v>46007</v>
      </c>
      <c r="B7574" s="20" t="s">
        <v>185</v>
      </c>
      <c r="C7574" s="28">
        <v>60109</v>
      </c>
      <c r="E7574" s="25" t="s">
        <v>705</v>
      </c>
      <c r="F7574" s="20" t="s">
        <v>79</v>
      </c>
      <c r="H7574" s="23" t="s">
        <v>22</v>
      </c>
      <c r="I7574" s="28" t="s">
        <v>54</v>
      </c>
      <c r="J7574" s="23" t="s">
        <v>44</v>
      </c>
      <c r="K7574" s="156" t="s">
        <v>412</v>
      </c>
      <c r="M7574" s="485">
        <v>0</v>
      </c>
      <c r="N7574" s="485">
        <v>389</v>
      </c>
      <c r="O7574" s="217">
        <f t="shared" si="116"/>
        <v>457378.97999999928</v>
      </c>
    </row>
    <row r="7575" spans="1:15" ht="22.05" hidden="1" customHeight="1" x14ac:dyDescent="0.2">
      <c r="A7575" s="227">
        <v>46007</v>
      </c>
      <c r="B7575" s="20" t="s">
        <v>185</v>
      </c>
      <c r="C7575" s="28">
        <v>60110</v>
      </c>
      <c r="E7575" s="25" t="s">
        <v>3767</v>
      </c>
      <c r="F7575" s="20" t="s">
        <v>79</v>
      </c>
      <c r="H7575" s="23" t="s">
        <v>22</v>
      </c>
      <c r="I7575" s="28" t="s">
        <v>103</v>
      </c>
      <c r="J7575" s="23" t="s">
        <v>219</v>
      </c>
      <c r="K7575" s="156" t="s">
        <v>266</v>
      </c>
      <c r="M7575" s="485">
        <v>0</v>
      </c>
      <c r="N7575" s="485">
        <v>200</v>
      </c>
      <c r="O7575" s="217">
        <f t="shared" si="116"/>
        <v>457178.97999999928</v>
      </c>
    </row>
    <row r="7576" spans="1:15" ht="22.05" hidden="1" customHeight="1" x14ac:dyDescent="0.2">
      <c r="A7576" s="227">
        <v>46007</v>
      </c>
      <c r="B7576" s="20" t="s">
        <v>185</v>
      </c>
      <c r="C7576" s="28">
        <v>60111</v>
      </c>
      <c r="E7576" s="25" t="s">
        <v>646</v>
      </c>
      <c r="F7576" s="20" t="s">
        <v>79</v>
      </c>
      <c r="H7576" s="23" t="s">
        <v>22</v>
      </c>
      <c r="I7576" s="28" t="s">
        <v>53</v>
      </c>
      <c r="J7576" s="23" t="s">
        <v>113</v>
      </c>
      <c r="K7576" s="156" t="s">
        <v>3729</v>
      </c>
      <c r="M7576" s="485">
        <v>0</v>
      </c>
      <c r="N7576" s="485">
        <v>6400</v>
      </c>
      <c r="O7576" s="217">
        <f t="shared" si="116"/>
        <v>450778.97999999928</v>
      </c>
    </row>
    <row r="7577" spans="1:15" ht="22.05" hidden="1" customHeight="1" x14ac:dyDescent="0.2">
      <c r="A7577" s="227">
        <v>46007</v>
      </c>
      <c r="B7577" s="20" t="s">
        <v>185</v>
      </c>
      <c r="C7577" s="28">
        <v>60112</v>
      </c>
      <c r="E7577" s="25" t="s">
        <v>8135</v>
      </c>
      <c r="F7577" s="20" t="s">
        <v>79</v>
      </c>
      <c r="H7577" s="23" t="s">
        <v>22</v>
      </c>
      <c r="I7577" s="28" t="s">
        <v>103</v>
      </c>
      <c r="J7577" s="23" t="s">
        <v>102</v>
      </c>
      <c r="K7577" s="156" t="s">
        <v>3729</v>
      </c>
      <c r="M7577" s="485">
        <v>0</v>
      </c>
      <c r="N7577" s="485">
        <v>2500</v>
      </c>
      <c r="O7577" s="217">
        <f t="shared" si="116"/>
        <v>448278.97999999928</v>
      </c>
    </row>
    <row r="7578" spans="1:15" ht="22.05" hidden="1" customHeight="1" x14ac:dyDescent="0.2">
      <c r="A7578" s="227">
        <v>46007</v>
      </c>
      <c r="B7578" s="20" t="s">
        <v>185</v>
      </c>
      <c r="C7578" s="28">
        <v>60113</v>
      </c>
      <c r="E7578" s="25" t="s">
        <v>130</v>
      </c>
      <c r="F7578" s="20" t="s">
        <v>79</v>
      </c>
      <c r="H7578" s="23" t="s">
        <v>22</v>
      </c>
      <c r="I7578" s="28" t="s">
        <v>53</v>
      </c>
      <c r="J7578" s="23" t="s">
        <v>113</v>
      </c>
      <c r="K7578" s="156" t="s">
        <v>8143</v>
      </c>
      <c r="M7578" s="485">
        <v>0</v>
      </c>
      <c r="N7578" s="485">
        <v>1300</v>
      </c>
      <c r="O7578" s="217">
        <f t="shared" si="116"/>
        <v>446978.97999999928</v>
      </c>
    </row>
    <row r="7579" spans="1:15" ht="22.05" hidden="1" customHeight="1" x14ac:dyDescent="0.2">
      <c r="A7579" s="227">
        <v>46007</v>
      </c>
      <c r="B7579" s="20" t="s">
        <v>185</v>
      </c>
      <c r="C7579" s="28">
        <v>60114</v>
      </c>
      <c r="E7579" s="25" t="s">
        <v>8136</v>
      </c>
      <c r="F7579" s="20" t="s">
        <v>79</v>
      </c>
      <c r="H7579" s="23" t="s">
        <v>22</v>
      </c>
      <c r="I7579" s="28" t="s">
        <v>103</v>
      </c>
      <c r="J7579" s="23" t="s">
        <v>216</v>
      </c>
      <c r="K7579" s="156" t="s">
        <v>2817</v>
      </c>
      <c r="M7579" s="485">
        <v>0</v>
      </c>
      <c r="N7579" s="485">
        <v>2000</v>
      </c>
      <c r="O7579" s="217">
        <f t="shared" si="116"/>
        <v>444978.97999999928</v>
      </c>
    </row>
    <row r="7580" spans="1:15" ht="22.05" hidden="1" customHeight="1" x14ac:dyDescent="0.2">
      <c r="A7580" s="227">
        <v>46007</v>
      </c>
      <c r="B7580" s="20" t="s">
        <v>185</v>
      </c>
      <c r="C7580" s="28">
        <v>60115</v>
      </c>
      <c r="E7580" s="25" t="s">
        <v>8137</v>
      </c>
      <c r="F7580" s="20" t="s">
        <v>79</v>
      </c>
      <c r="H7580" s="23" t="s">
        <v>21</v>
      </c>
      <c r="I7580" s="28" t="s">
        <v>28</v>
      </c>
      <c r="J7580" s="23" t="s">
        <v>30</v>
      </c>
      <c r="M7580" s="485">
        <v>3050</v>
      </c>
      <c r="N7580" s="485">
        <v>0</v>
      </c>
      <c r="O7580" s="217">
        <f t="shared" si="116"/>
        <v>448028.97999999928</v>
      </c>
    </row>
    <row r="7581" spans="1:15" ht="22.05" hidden="1" customHeight="1" x14ac:dyDescent="0.2">
      <c r="A7581" s="227">
        <v>46007</v>
      </c>
      <c r="B7581" s="20" t="s">
        <v>185</v>
      </c>
      <c r="C7581" s="28">
        <v>60116</v>
      </c>
      <c r="E7581" s="25" t="s">
        <v>8138</v>
      </c>
      <c r="F7581" s="20" t="s">
        <v>79</v>
      </c>
      <c r="H7581" s="23" t="s">
        <v>22</v>
      </c>
      <c r="I7581" s="28" t="s">
        <v>103</v>
      </c>
      <c r="J7581" s="23" t="s">
        <v>92</v>
      </c>
      <c r="K7581" s="156" t="s">
        <v>355</v>
      </c>
      <c r="M7581" s="485">
        <v>0</v>
      </c>
      <c r="N7581" s="485">
        <v>464</v>
      </c>
      <c r="O7581" s="217">
        <f t="shared" si="116"/>
        <v>447564.97999999928</v>
      </c>
    </row>
    <row r="7582" spans="1:15" ht="22.05" hidden="1" customHeight="1" x14ac:dyDescent="0.2">
      <c r="A7582" s="227">
        <v>46007</v>
      </c>
      <c r="B7582" s="20" t="s">
        <v>185</v>
      </c>
      <c r="C7582" s="28">
        <v>60117</v>
      </c>
      <c r="E7582" s="25" t="s">
        <v>8139</v>
      </c>
      <c r="F7582" s="20" t="s">
        <v>79</v>
      </c>
      <c r="H7582" s="23" t="s">
        <v>22</v>
      </c>
      <c r="I7582" s="28" t="s">
        <v>54</v>
      </c>
      <c r="J7582" s="23" t="s">
        <v>41</v>
      </c>
      <c r="K7582" s="156" t="s">
        <v>465</v>
      </c>
      <c r="M7582" s="485">
        <v>0</v>
      </c>
      <c r="N7582" s="485">
        <v>250</v>
      </c>
      <c r="O7582" s="217">
        <f t="shared" si="116"/>
        <v>447314.97999999928</v>
      </c>
    </row>
    <row r="7583" spans="1:15" ht="22.05" hidden="1" customHeight="1" x14ac:dyDescent="0.2">
      <c r="A7583" s="227">
        <v>46007</v>
      </c>
      <c r="B7583" s="20" t="s">
        <v>185</v>
      </c>
      <c r="C7583" s="28">
        <v>60118</v>
      </c>
      <c r="E7583" s="25" t="s">
        <v>8140</v>
      </c>
      <c r="F7583" s="20" t="s">
        <v>79</v>
      </c>
      <c r="H7583" s="23" t="s">
        <v>22</v>
      </c>
      <c r="I7583" s="28" t="s">
        <v>56</v>
      </c>
      <c r="J7583" s="23" t="s">
        <v>116</v>
      </c>
      <c r="K7583" s="156" t="s">
        <v>413</v>
      </c>
      <c r="M7583" s="485">
        <v>0</v>
      </c>
      <c r="N7583" s="485">
        <v>24750</v>
      </c>
      <c r="O7583" s="217">
        <f t="shared" si="116"/>
        <v>422564.97999999928</v>
      </c>
    </row>
    <row r="7584" spans="1:15" ht="22.05" hidden="1" customHeight="1" x14ac:dyDescent="0.2">
      <c r="A7584" s="227">
        <v>46008</v>
      </c>
      <c r="B7584" s="20" t="s">
        <v>185</v>
      </c>
      <c r="C7584" s="28">
        <v>60120</v>
      </c>
      <c r="E7584" s="25" t="s">
        <v>3176</v>
      </c>
      <c r="F7584" s="20" t="s">
        <v>79</v>
      </c>
      <c r="H7584" s="23" t="s">
        <v>22</v>
      </c>
      <c r="I7584" s="28" t="s">
        <v>103</v>
      </c>
      <c r="J7584" s="23" t="s">
        <v>219</v>
      </c>
      <c r="K7584" s="156" t="s">
        <v>266</v>
      </c>
      <c r="M7584" s="485">
        <v>0</v>
      </c>
      <c r="N7584" s="485">
        <v>600</v>
      </c>
      <c r="O7584" s="217">
        <f t="shared" si="116"/>
        <v>421964.97999999928</v>
      </c>
    </row>
    <row r="7585" spans="1:15" ht="22.05" hidden="1" customHeight="1" x14ac:dyDescent="0.2">
      <c r="A7585" s="227">
        <v>46008</v>
      </c>
      <c r="B7585" s="20" t="s">
        <v>185</v>
      </c>
      <c r="C7585" s="28">
        <v>60121</v>
      </c>
      <c r="E7585" s="25" t="s">
        <v>1013</v>
      </c>
      <c r="F7585" s="20" t="s">
        <v>79</v>
      </c>
      <c r="H7585" s="23" t="s">
        <v>21</v>
      </c>
      <c r="I7585" s="28" t="s">
        <v>28</v>
      </c>
      <c r="J7585" s="23" t="s">
        <v>30</v>
      </c>
      <c r="M7585" s="485">
        <v>16680</v>
      </c>
      <c r="N7585" s="485">
        <v>0</v>
      </c>
      <c r="O7585" s="217">
        <f t="shared" si="116"/>
        <v>438644.97999999928</v>
      </c>
    </row>
    <row r="7586" spans="1:15" ht="22.05" hidden="1" customHeight="1" x14ac:dyDescent="0.2">
      <c r="A7586" s="227">
        <v>46008</v>
      </c>
      <c r="B7586" s="20" t="s">
        <v>185</v>
      </c>
      <c r="C7586" s="28">
        <v>60122</v>
      </c>
      <c r="E7586" s="25" t="s">
        <v>8103</v>
      </c>
      <c r="F7586" s="20" t="s">
        <v>79</v>
      </c>
      <c r="H7586" s="23" t="s">
        <v>21</v>
      </c>
      <c r="I7586" s="28" t="s">
        <v>28</v>
      </c>
      <c r="J7586" s="23" t="s">
        <v>30</v>
      </c>
      <c r="M7586" s="485">
        <v>21250</v>
      </c>
      <c r="N7586" s="485">
        <v>0</v>
      </c>
      <c r="O7586" s="217">
        <f t="shared" si="116"/>
        <v>459894.97999999928</v>
      </c>
    </row>
    <row r="7587" spans="1:15" ht="22.05" hidden="1" customHeight="1" x14ac:dyDescent="0.2">
      <c r="A7587" s="227">
        <v>46008</v>
      </c>
      <c r="B7587" s="20" t="s">
        <v>185</v>
      </c>
      <c r="C7587" s="28">
        <v>60123</v>
      </c>
      <c r="E7587" s="25" t="s">
        <v>392</v>
      </c>
      <c r="F7587" s="20" t="s">
        <v>79</v>
      </c>
      <c r="H7587" s="23" t="s">
        <v>22</v>
      </c>
      <c r="I7587" s="28" t="s">
        <v>56</v>
      </c>
      <c r="J7587" s="23" t="s">
        <v>116</v>
      </c>
      <c r="K7587" s="156" t="s">
        <v>408</v>
      </c>
      <c r="M7587" s="485">
        <v>0</v>
      </c>
      <c r="N7587" s="485">
        <v>460</v>
      </c>
      <c r="O7587" s="217">
        <f t="shared" si="116"/>
        <v>459434.97999999928</v>
      </c>
    </row>
    <row r="7588" spans="1:15" ht="22.05" hidden="1" customHeight="1" x14ac:dyDescent="0.2">
      <c r="A7588" s="227">
        <v>46008</v>
      </c>
      <c r="B7588" s="20" t="s">
        <v>185</v>
      </c>
      <c r="C7588" s="28">
        <v>60124</v>
      </c>
      <c r="E7588" s="25" t="s">
        <v>8144</v>
      </c>
      <c r="F7588" s="20" t="s">
        <v>79</v>
      </c>
      <c r="H7588" s="23" t="s">
        <v>22</v>
      </c>
      <c r="I7588" s="28" t="s">
        <v>103</v>
      </c>
      <c r="J7588" s="23" t="s">
        <v>60</v>
      </c>
      <c r="K7588" s="156" t="s">
        <v>8155</v>
      </c>
      <c r="M7588" s="485">
        <v>0</v>
      </c>
      <c r="N7588" s="485">
        <v>17800</v>
      </c>
      <c r="O7588" s="217">
        <f t="shared" si="116"/>
        <v>441634.97999999928</v>
      </c>
    </row>
    <row r="7589" spans="1:15" ht="22.05" hidden="1" customHeight="1" x14ac:dyDescent="0.2">
      <c r="A7589" s="227">
        <v>46008</v>
      </c>
      <c r="B7589" s="20" t="s">
        <v>185</v>
      </c>
      <c r="C7589" s="28">
        <v>60125</v>
      </c>
      <c r="E7589" s="25" t="s">
        <v>8145</v>
      </c>
      <c r="F7589" s="20" t="s">
        <v>79</v>
      </c>
      <c r="H7589" s="23" t="s">
        <v>21</v>
      </c>
      <c r="I7589" s="28" t="s">
        <v>81</v>
      </c>
      <c r="J7589" s="23" t="s">
        <v>8784</v>
      </c>
      <c r="M7589" s="485">
        <v>300000</v>
      </c>
      <c r="N7589" s="485">
        <v>0</v>
      </c>
      <c r="O7589" s="217">
        <f t="shared" si="116"/>
        <v>741634.97999999928</v>
      </c>
    </row>
    <row r="7590" spans="1:15" ht="22.05" hidden="1" customHeight="1" x14ac:dyDescent="0.2">
      <c r="A7590" s="227">
        <v>46008</v>
      </c>
      <c r="B7590" s="20" t="s">
        <v>185</v>
      </c>
      <c r="C7590" s="28">
        <v>60126</v>
      </c>
      <c r="E7590" s="25" t="s">
        <v>802</v>
      </c>
      <c r="F7590" s="20" t="s">
        <v>79</v>
      </c>
      <c r="H7590" s="23" t="s">
        <v>22</v>
      </c>
      <c r="I7590" s="28" t="s">
        <v>103</v>
      </c>
      <c r="J7590" s="23" t="s">
        <v>96</v>
      </c>
      <c r="K7590" s="156" t="s">
        <v>134</v>
      </c>
      <c r="M7590" s="485">
        <v>0</v>
      </c>
      <c r="N7590" s="485">
        <v>700</v>
      </c>
      <c r="O7590" s="217">
        <f t="shared" si="116"/>
        <v>740934.97999999928</v>
      </c>
    </row>
    <row r="7591" spans="1:15" ht="22.05" hidden="1" customHeight="1" x14ac:dyDescent="0.2">
      <c r="A7591" s="227">
        <v>46008</v>
      </c>
      <c r="B7591" s="20" t="s">
        <v>185</v>
      </c>
      <c r="C7591" s="28">
        <v>60127</v>
      </c>
      <c r="E7591" s="25" t="s">
        <v>8146</v>
      </c>
      <c r="F7591" s="20" t="s">
        <v>79</v>
      </c>
      <c r="H7591" s="23" t="s">
        <v>22</v>
      </c>
      <c r="I7591" s="28" t="s">
        <v>103</v>
      </c>
      <c r="J7591" s="23" t="s">
        <v>102</v>
      </c>
      <c r="K7591" s="156" t="s">
        <v>134</v>
      </c>
      <c r="M7591" s="485">
        <v>0</v>
      </c>
      <c r="N7591" s="485">
        <v>150</v>
      </c>
      <c r="O7591" s="217">
        <f t="shared" si="116"/>
        <v>740784.97999999928</v>
      </c>
    </row>
    <row r="7592" spans="1:15" ht="22.05" hidden="1" customHeight="1" x14ac:dyDescent="0.2">
      <c r="A7592" s="227">
        <v>46008</v>
      </c>
      <c r="B7592" s="20" t="s">
        <v>185</v>
      </c>
      <c r="C7592" s="28">
        <v>60128</v>
      </c>
      <c r="E7592" s="25" t="s">
        <v>8147</v>
      </c>
      <c r="F7592" s="20" t="s">
        <v>79</v>
      </c>
      <c r="H7592" s="23" t="s">
        <v>22</v>
      </c>
      <c r="I7592" s="28" t="s">
        <v>103</v>
      </c>
      <c r="J7592" s="23" t="s">
        <v>102</v>
      </c>
      <c r="K7592" s="156" t="s">
        <v>4645</v>
      </c>
      <c r="M7592" s="485">
        <v>0</v>
      </c>
      <c r="N7592" s="485">
        <v>12500</v>
      </c>
      <c r="O7592" s="217">
        <f t="shared" si="116"/>
        <v>728284.97999999928</v>
      </c>
    </row>
    <row r="7593" spans="1:15" ht="22.05" hidden="1" customHeight="1" x14ac:dyDescent="0.2">
      <c r="A7593" s="227">
        <v>46008</v>
      </c>
      <c r="B7593" s="20" t="s">
        <v>185</v>
      </c>
      <c r="C7593" s="28">
        <v>60129</v>
      </c>
      <c r="E7593" s="25" t="s">
        <v>8148</v>
      </c>
      <c r="F7593" s="20" t="s">
        <v>79</v>
      </c>
      <c r="H7593" s="23" t="s">
        <v>22</v>
      </c>
      <c r="I7593" s="28" t="s">
        <v>103</v>
      </c>
      <c r="J7593" s="23" t="s">
        <v>219</v>
      </c>
      <c r="K7593" s="156" t="s">
        <v>8156</v>
      </c>
      <c r="M7593" s="485">
        <v>0</v>
      </c>
      <c r="N7593" s="485">
        <v>1500</v>
      </c>
      <c r="O7593" s="217">
        <f t="shared" si="116"/>
        <v>726784.97999999928</v>
      </c>
    </row>
    <row r="7594" spans="1:15" ht="22.05" hidden="1" customHeight="1" x14ac:dyDescent="0.2">
      <c r="A7594" s="227">
        <v>46008</v>
      </c>
      <c r="B7594" s="20" t="s">
        <v>185</v>
      </c>
      <c r="C7594" s="28">
        <v>60130</v>
      </c>
      <c r="E7594" s="25" t="s">
        <v>8149</v>
      </c>
      <c r="F7594" s="20" t="s">
        <v>79</v>
      </c>
      <c r="H7594" s="23" t="s">
        <v>22</v>
      </c>
      <c r="I7594" s="28" t="s">
        <v>56</v>
      </c>
      <c r="J7594" s="23" t="s">
        <v>116</v>
      </c>
      <c r="K7594" s="156" t="s">
        <v>413</v>
      </c>
      <c r="M7594" s="485">
        <v>0</v>
      </c>
      <c r="N7594" s="485">
        <v>5504</v>
      </c>
      <c r="O7594" s="217">
        <f t="shared" si="116"/>
        <v>721280.97999999928</v>
      </c>
    </row>
    <row r="7595" spans="1:15" ht="22.05" hidden="1" customHeight="1" x14ac:dyDescent="0.2">
      <c r="A7595" s="227">
        <v>46008</v>
      </c>
      <c r="B7595" s="20" t="s">
        <v>185</v>
      </c>
      <c r="C7595" s="28">
        <v>60131</v>
      </c>
      <c r="E7595" s="25" t="s">
        <v>8150</v>
      </c>
      <c r="F7595" s="20" t="s">
        <v>79</v>
      </c>
      <c r="H7595" s="23" t="s">
        <v>22</v>
      </c>
      <c r="I7595" s="28" t="s">
        <v>56</v>
      </c>
      <c r="J7595" s="23" t="s">
        <v>116</v>
      </c>
      <c r="K7595" s="156" t="s">
        <v>441</v>
      </c>
      <c r="M7595" s="485">
        <v>0</v>
      </c>
      <c r="N7595" s="485">
        <v>226</v>
      </c>
      <c r="O7595" s="217">
        <f t="shared" si="116"/>
        <v>721054.97999999928</v>
      </c>
    </row>
    <row r="7596" spans="1:15" ht="22.05" hidden="1" customHeight="1" x14ac:dyDescent="0.2">
      <c r="A7596" s="227">
        <v>46008</v>
      </c>
      <c r="B7596" s="20" t="s">
        <v>185</v>
      </c>
      <c r="C7596" s="28">
        <v>60132</v>
      </c>
      <c r="E7596" s="25" t="s">
        <v>393</v>
      </c>
      <c r="F7596" s="20" t="s">
        <v>79</v>
      </c>
      <c r="H7596" s="23" t="s">
        <v>22</v>
      </c>
      <c r="I7596" s="28" t="s">
        <v>103</v>
      </c>
      <c r="J7596" s="23" t="s">
        <v>219</v>
      </c>
      <c r="K7596" s="156" t="s">
        <v>266</v>
      </c>
      <c r="M7596" s="485">
        <v>0</v>
      </c>
      <c r="N7596" s="485">
        <v>150</v>
      </c>
      <c r="O7596" s="217">
        <f t="shared" si="116"/>
        <v>720904.97999999928</v>
      </c>
    </row>
    <row r="7597" spans="1:15" ht="22.05" hidden="1" customHeight="1" x14ac:dyDescent="0.2">
      <c r="A7597" s="227">
        <v>46008</v>
      </c>
      <c r="B7597" s="20" t="s">
        <v>185</v>
      </c>
      <c r="C7597" s="28">
        <v>60133</v>
      </c>
      <c r="E7597" s="25" t="s">
        <v>350</v>
      </c>
      <c r="F7597" s="20" t="s">
        <v>79</v>
      </c>
      <c r="H7597" s="23" t="s">
        <v>22</v>
      </c>
      <c r="I7597" s="28" t="s">
        <v>53</v>
      </c>
      <c r="J7597" s="23" t="s">
        <v>113</v>
      </c>
      <c r="K7597" s="156" t="s">
        <v>1421</v>
      </c>
      <c r="M7597" s="485">
        <v>0</v>
      </c>
      <c r="N7597" s="485">
        <v>4000</v>
      </c>
      <c r="O7597" s="217">
        <f t="shared" si="116"/>
        <v>716904.97999999928</v>
      </c>
    </row>
    <row r="7598" spans="1:15" ht="22.05" hidden="1" customHeight="1" x14ac:dyDescent="0.2">
      <c r="A7598" s="227">
        <v>46008</v>
      </c>
      <c r="B7598" s="20" t="s">
        <v>185</v>
      </c>
      <c r="C7598" s="28">
        <v>60134</v>
      </c>
      <c r="E7598" s="25" t="s">
        <v>8148</v>
      </c>
      <c r="F7598" s="20" t="s">
        <v>79</v>
      </c>
      <c r="H7598" s="23" t="s">
        <v>22</v>
      </c>
      <c r="I7598" s="28" t="s">
        <v>103</v>
      </c>
      <c r="J7598" s="23" t="s">
        <v>219</v>
      </c>
      <c r="K7598" s="156" t="s">
        <v>8157</v>
      </c>
      <c r="M7598" s="485">
        <v>0</v>
      </c>
      <c r="N7598" s="485">
        <v>1500</v>
      </c>
      <c r="O7598" s="217">
        <f t="shared" si="116"/>
        <v>715404.97999999928</v>
      </c>
    </row>
    <row r="7599" spans="1:15" ht="22.05" hidden="1" customHeight="1" x14ac:dyDescent="0.2">
      <c r="A7599" s="227">
        <v>46008</v>
      </c>
      <c r="B7599" s="20" t="s">
        <v>185</v>
      </c>
      <c r="C7599" s="28">
        <v>60135</v>
      </c>
      <c r="E7599" s="25" t="s">
        <v>128</v>
      </c>
      <c r="F7599" s="20" t="s">
        <v>79</v>
      </c>
      <c r="H7599" s="23" t="s">
        <v>22</v>
      </c>
      <c r="I7599" s="28" t="s">
        <v>56</v>
      </c>
      <c r="J7599" s="23" t="s">
        <v>116</v>
      </c>
      <c r="K7599" s="156" t="s">
        <v>129</v>
      </c>
      <c r="M7599" s="485">
        <v>0</v>
      </c>
      <c r="N7599" s="485">
        <v>80</v>
      </c>
      <c r="O7599" s="217">
        <f t="shared" si="116"/>
        <v>715324.97999999928</v>
      </c>
    </row>
    <row r="7600" spans="1:15" ht="22.05" hidden="1" customHeight="1" x14ac:dyDescent="0.2">
      <c r="A7600" s="227">
        <v>46008</v>
      </c>
      <c r="B7600" s="20" t="s">
        <v>185</v>
      </c>
      <c r="C7600" s="28">
        <v>60136</v>
      </c>
      <c r="E7600" s="25" t="s">
        <v>8151</v>
      </c>
      <c r="F7600" s="20" t="s">
        <v>79</v>
      </c>
      <c r="H7600" s="23" t="s">
        <v>22</v>
      </c>
      <c r="I7600" s="28" t="s">
        <v>103</v>
      </c>
      <c r="J7600" s="23" t="s">
        <v>92</v>
      </c>
      <c r="K7600" s="156" t="s">
        <v>2341</v>
      </c>
      <c r="M7600" s="485">
        <v>0</v>
      </c>
      <c r="N7600" s="485">
        <v>650</v>
      </c>
      <c r="O7600" s="217">
        <f t="shared" si="116"/>
        <v>714674.97999999928</v>
      </c>
    </row>
    <row r="7601" spans="1:15" ht="22.05" hidden="1" customHeight="1" x14ac:dyDescent="0.2">
      <c r="A7601" s="227">
        <v>46008</v>
      </c>
      <c r="B7601" s="20" t="s">
        <v>185</v>
      </c>
      <c r="C7601" s="28">
        <v>60137</v>
      </c>
      <c r="E7601" s="25" t="s">
        <v>8152</v>
      </c>
      <c r="F7601" s="20" t="s">
        <v>79</v>
      </c>
      <c r="H7601" s="23" t="s">
        <v>22</v>
      </c>
      <c r="I7601" s="28" t="s">
        <v>103</v>
      </c>
      <c r="J7601" s="23" t="s">
        <v>93</v>
      </c>
      <c r="K7601" s="156" t="s">
        <v>999</v>
      </c>
      <c r="M7601" s="485">
        <v>0</v>
      </c>
      <c r="N7601" s="485">
        <v>550</v>
      </c>
      <c r="O7601" s="217">
        <f t="shared" si="116"/>
        <v>714124.97999999928</v>
      </c>
    </row>
    <row r="7602" spans="1:15" ht="22.05" hidden="1" customHeight="1" x14ac:dyDescent="0.2">
      <c r="A7602" s="227">
        <v>46008</v>
      </c>
      <c r="B7602" s="20" t="s">
        <v>185</v>
      </c>
      <c r="C7602" s="28">
        <v>60138</v>
      </c>
      <c r="E7602" s="25" t="s">
        <v>8153</v>
      </c>
      <c r="F7602" s="20" t="s">
        <v>79</v>
      </c>
      <c r="H7602" s="23" t="s">
        <v>22</v>
      </c>
      <c r="I7602" s="28" t="s">
        <v>103</v>
      </c>
      <c r="J7602" s="23" t="s">
        <v>93</v>
      </c>
      <c r="K7602" s="156" t="s">
        <v>210</v>
      </c>
      <c r="M7602" s="485">
        <v>0</v>
      </c>
      <c r="N7602" s="485">
        <v>700</v>
      </c>
      <c r="O7602" s="217">
        <f t="shared" si="116"/>
        <v>713424.97999999928</v>
      </c>
    </row>
    <row r="7603" spans="1:15" ht="22.05" hidden="1" customHeight="1" x14ac:dyDescent="0.2">
      <c r="A7603" s="227">
        <v>46008</v>
      </c>
      <c r="B7603" s="20" t="s">
        <v>185</v>
      </c>
      <c r="C7603" s="28">
        <v>60139</v>
      </c>
      <c r="E7603" s="25" t="s">
        <v>8154</v>
      </c>
      <c r="F7603" s="20" t="s">
        <v>79</v>
      </c>
      <c r="H7603" s="23" t="s">
        <v>22</v>
      </c>
      <c r="I7603" s="28" t="s">
        <v>103</v>
      </c>
      <c r="J7603" s="23" t="s">
        <v>219</v>
      </c>
      <c r="K7603" s="156" t="s">
        <v>266</v>
      </c>
      <c r="M7603" s="485">
        <v>0</v>
      </c>
      <c r="N7603" s="485">
        <v>1803</v>
      </c>
      <c r="O7603" s="217">
        <f t="shared" si="116"/>
        <v>711621.97999999928</v>
      </c>
    </row>
    <row r="7604" spans="1:15" ht="22.05" hidden="1" customHeight="1" x14ac:dyDescent="0.2">
      <c r="A7604" s="227">
        <v>46008</v>
      </c>
      <c r="B7604" s="20" t="s">
        <v>185</v>
      </c>
      <c r="C7604" s="28">
        <v>60140</v>
      </c>
      <c r="E7604" s="25" t="s">
        <v>8059</v>
      </c>
      <c r="F7604" s="20" t="s">
        <v>79</v>
      </c>
      <c r="H7604" s="23" t="s">
        <v>22</v>
      </c>
      <c r="I7604" s="28" t="s">
        <v>54</v>
      </c>
      <c r="J7604" s="23" t="s">
        <v>63</v>
      </c>
      <c r="K7604" s="156" t="s">
        <v>141</v>
      </c>
      <c r="M7604" s="485">
        <v>0</v>
      </c>
      <c r="N7604" s="485">
        <v>200</v>
      </c>
      <c r="O7604" s="217">
        <f t="shared" si="116"/>
        <v>711421.97999999928</v>
      </c>
    </row>
    <row r="7605" spans="1:15" ht="22.05" hidden="1" customHeight="1" x14ac:dyDescent="0.2">
      <c r="A7605" s="227">
        <v>46009</v>
      </c>
      <c r="B7605" s="20" t="s">
        <v>185</v>
      </c>
      <c r="C7605" s="28">
        <v>60142</v>
      </c>
      <c r="E7605" s="25" t="s">
        <v>8158</v>
      </c>
      <c r="F7605" s="20" t="s">
        <v>79</v>
      </c>
      <c r="H7605" s="23" t="s">
        <v>22</v>
      </c>
      <c r="I7605" s="28" t="s">
        <v>103</v>
      </c>
      <c r="J7605" s="23" t="s">
        <v>93</v>
      </c>
      <c r="K7605" s="156" t="s">
        <v>6790</v>
      </c>
      <c r="M7605" s="485">
        <v>0</v>
      </c>
      <c r="N7605" s="485">
        <v>790</v>
      </c>
      <c r="O7605" s="217">
        <f t="shared" si="116"/>
        <v>710631.97999999928</v>
      </c>
    </row>
    <row r="7606" spans="1:15" ht="22.05" hidden="1" customHeight="1" x14ac:dyDescent="0.2">
      <c r="A7606" s="227">
        <v>46009</v>
      </c>
      <c r="B7606" s="20" t="s">
        <v>185</v>
      </c>
      <c r="C7606" s="28">
        <v>60143</v>
      </c>
      <c r="E7606" s="25" t="s">
        <v>8159</v>
      </c>
      <c r="F7606" s="20" t="s">
        <v>79</v>
      </c>
      <c r="H7606" s="23" t="s">
        <v>22</v>
      </c>
      <c r="I7606" s="28" t="s">
        <v>103</v>
      </c>
      <c r="J7606" s="23" t="s">
        <v>93</v>
      </c>
      <c r="K7606" s="156" t="s">
        <v>6790</v>
      </c>
      <c r="M7606" s="485">
        <v>0</v>
      </c>
      <c r="N7606" s="485">
        <v>200</v>
      </c>
      <c r="O7606" s="217">
        <f t="shared" si="116"/>
        <v>710431.97999999928</v>
      </c>
    </row>
    <row r="7607" spans="1:15" ht="22.05" hidden="1" customHeight="1" x14ac:dyDescent="0.2">
      <c r="A7607" s="227">
        <v>46009</v>
      </c>
      <c r="B7607" s="20" t="s">
        <v>185</v>
      </c>
      <c r="C7607" s="28">
        <v>60144</v>
      </c>
      <c r="E7607" s="25" t="s">
        <v>7866</v>
      </c>
      <c r="F7607" s="20" t="s">
        <v>79</v>
      </c>
      <c r="H7607" s="23" t="s">
        <v>22</v>
      </c>
      <c r="I7607" s="28" t="s">
        <v>54</v>
      </c>
      <c r="J7607" s="23" t="s">
        <v>41</v>
      </c>
      <c r="K7607" s="156" t="s">
        <v>235</v>
      </c>
      <c r="M7607" s="485">
        <v>0</v>
      </c>
      <c r="N7607" s="485">
        <v>1500</v>
      </c>
      <c r="O7607" s="217">
        <f t="shared" si="116"/>
        <v>708931.97999999928</v>
      </c>
    </row>
    <row r="7608" spans="1:15" ht="22.05" hidden="1" customHeight="1" x14ac:dyDescent="0.2">
      <c r="A7608" s="227">
        <v>46009</v>
      </c>
      <c r="B7608" s="20" t="s">
        <v>185</v>
      </c>
      <c r="C7608" s="28">
        <v>60145</v>
      </c>
      <c r="E7608" s="25" t="s">
        <v>8160</v>
      </c>
      <c r="F7608" s="20" t="s">
        <v>79</v>
      </c>
      <c r="H7608" s="23" t="s">
        <v>22</v>
      </c>
      <c r="I7608" s="28" t="s">
        <v>103</v>
      </c>
      <c r="J7608" s="23" t="s">
        <v>60</v>
      </c>
      <c r="K7608" s="156" t="s">
        <v>133</v>
      </c>
      <c r="M7608" s="485">
        <v>0</v>
      </c>
      <c r="N7608" s="485">
        <v>340</v>
      </c>
      <c r="O7608" s="217">
        <f t="shared" si="116"/>
        <v>708591.97999999928</v>
      </c>
    </row>
    <row r="7609" spans="1:15" ht="22.05" hidden="1" customHeight="1" x14ac:dyDescent="0.2">
      <c r="A7609" s="227">
        <v>46009</v>
      </c>
      <c r="B7609" s="20" t="s">
        <v>185</v>
      </c>
      <c r="C7609" s="28">
        <v>60146</v>
      </c>
      <c r="E7609" s="25" t="s">
        <v>127</v>
      </c>
      <c r="F7609" s="20" t="s">
        <v>79</v>
      </c>
      <c r="H7609" s="23" t="s">
        <v>22</v>
      </c>
      <c r="I7609" s="28" t="s">
        <v>54</v>
      </c>
      <c r="J7609" s="23" t="s">
        <v>63</v>
      </c>
      <c r="K7609" s="156" t="s">
        <v>141</v>
      </c>
      <c r="M7609" s="485">
        <v>0</v>
      </c>
      <c r="N7609" s="485">
        <v>10000</v>
      </c>
      <c r="O7609" s="217">
        <f t="shared" si="116"/>
        <v>698591.97999999928</v>
      </c>
    </row>
    <row r="7610" spans="1:15" ht="22.05" hidden="1" customHeight="1" x14ac:dyDescent="0.2">
      <c r="A7610" s="227">
        <v>46009</v>
      </c>
      <c r="B7610" s="20" t="s">
        <v>185</v>
      </c>
      <c r="C7610" s="28">
        <v>60147</v>
      </c>
      <c r="E7610" s="25" t="s">
        <v>8161</v>
      </c>
      <c r="F7610" s="20" t="s">
        <v>79</v>
      </c>
      <c r="H7610" s="23" t="s">
        <v>22</v>
      </c>
      <c r="I7610" s="28" t="s">
        <v>54</v>
      </c>
      <c r="J7610" s="23" t="s">
        <v>41</v>
      </c>
      <c r="K7610" s="156" t="s">
        <v>465</v>
      </c>
      <c r="M7610" s="485">
        <v>0</v>
      </c>
      <c r="N7610" s="485">
        <v>10000</v>
      </c>
      <c r="O7610" s="217">
        <f t="shared" si="116"/>
        <v>688591.97999999928</v>
      </c>
    </row>
    <row r="7611" spans="1:15" ht="22.05" hidden="1" customHeight="1" x14ac:dyDescent="0.2">
      <c r="A7611" s="227">
        <v>46009</v>
      </c>
      <c r="B7611" s="20" t="s">
        <v>185</v>
      </c>
      <c r="C7611" s="28">
        <v>60148</v>
      </c>
      <c r="E7611" s="25" t="s">
        <v>8162</v>
      </c>
      <c r="F7611" s="20" t="s">
        <v>79</v>
      </c>
      <c r="H7611" s="23" t="s">
        <v>22</v>
      </c>
      <c r="I7611" s="28" t="s">
        <v>54</v>
      </c>
      <c r="J7611" s="23" t="s">
        <v>41</v>
      </c>
      <c r="K7611" s="156" t="s">
        <v>465</v>
      </c>
      <c r="M7611" s="485">
        <v>0</v>
      </c>
      <c r="N7611" s="485">
        <v>3500</v>
      </c>
      <c r="O7611" s="217">
        <f t="shared" si="116"/>
        <v>685091.97999999928</v>
      </c>
    </row>
    <row r="7612" spans="1:15" ht="22.05" hidden="1" customHeight="1" x14ac:dyDescent="0.2">
      <c r="A7612" s="227">
        <v>46009</v>
      </c>
      <c r="B7612" s="20" t="s">
        <v>185</v>
      </c>
      <c r="C7612" s="28">
        <v>60149</v>
      </c>
      <c r="E7612" s="25" t="s">
        <v>8163</v>
      </c>
      <c r="F7612" s="20" t="s">
        <v>79</v>
      </c>
      <c r="H7612" s="23" t="s">
        <v>21</v>
      </c>
      <c r="I7612" s="28" t="s">
        <v>81</v>
      </c>
      <c r="J7612" s="23" t="s">
        <v>8784</v>
      </c>
      <c r="M7612" s="485">
        <v>350000</v>
      </c>
      <c r="N7612" s="485">
        <v>0</v>
      </c>
      <c r="O7612" s="217">
        <f t="shared" si="116"/>
        <v>1035091.9799999993</v>
      </c>
    </row>
    <row r="7613" spans="1:15" ht="22.05" hidden="1" customHeight="1" x14ac:dyDescent="0.2">
      <c r="A7613" s="227">
        <v>46009</v>
      </c>
      <c r="B7613" s="20" t="s">
        <v>185</v>
      </c>
      <c r="C7613" s="28">
        <v>60150</v>
      </c>
      <c r="E7613" s="25" t="s">
        <v>8164</v>
      </c>
      <c r="F7613" s="20" t="s">
        <v>79</v>
      </c>
      <c r="H7613" s="23" t="s">
        <v>21</v>
      </c>
      <c r="I7613" s="28" t="s">
        <v>81</v>
      </c>
      <c r="J7613" s="23" t="s">
        <v>8784</v>
      </c>
      <c r="M7613" s="485">
        <v>350000</v>
      </c>
      <c r="N7613" s="485">
        <v>0</v>
      </c>
      <c r="O7613" s="217">
        <f t="shared" ref="O7613:O7676" si="117">O7612+M7613-N7613</f>
        <v>1385091.9799999993</v>
      </c>
    </row>
    <row r="7614" spans="1:15" ht="22.05" hidden="1" customHeight="1" x14ac:dyDescent="0.2">
      <c r="A7614" s="227">
        <v>46009</v>
      </c>
      <c r="B7614" s="20" t="s">
        <v>185</v>
      </c>
      <c r="C7614" s="28">
        <v>60151</v>
      </c>
      <c r="E7614" s="25" t="s">
        <v>154</v>
      </c>
      <c r="F7614" s="20" t="s">
        <v>79</v>
      </c>
      <c r="H7614" s="23" t="s">
        <v>22</v>
      </c>
      <c r="I7614" s="28" t="s">
        <v>103</v>
      </c>
      <c r="J7614" s="23" t="s">
        <v>219</v>
      </c>
      <c r="K7614" s="156" t="s">
        <v>266</v>
      </c>
      <c r="M7614" s="485">
        <v>0</v>
      </c>
      <c r="N7614" s="485">
        <v>250</v>
      </c>
      <c r="O7614" s="217">
        <f t="shared" si="117"/>
        <v>1384841.9799999993</v>
      </c>
    </row>
    <row r="7615" spans="1:15" ht="22.05" hidden="1" customHeight="1" x14ac:dyDescent="0.2">
      <c r="A7615" s="227">
        <v>46009</v>
      </c>
      <c r="B7615" s="20" t="s">
        <v>185</v>
      </c>
      <c r="C7615" s="28">
        <v>60152</v>
      </c>
      <c r="E7615" s="25" t="s">
        <v>2480</v>
      </c>
      <c r="F7615" s="20" t="s">
        <v>79</v>
      </c>
      <c r="H7615" s="23" t="s">
        <v>22</v>
      </c>
      <c r="I7615" s="28" t="s">
        <v>54</v>
      </c>
      <c r="J7615" s="23" t="s">
        <v>41</v>
      </c>
      <c r="K7615" s="156" t="s">
        <v>210</v>
      </c>
      <c r="M7615" s="485">
        <v>0</v>
      </c>
      <c r="N7615" s="485">
        <v>140</v>
      </c>
      <c r="O7615" s="217">
        <f t="shared" si="117"/>
        <v>1384701.9799999993</v>
      </c>
    </row>
    <row r="7616" spans="1:15" ht="22.05" hidden="1" customHeight="1" x14ac:dyDescent="0.2">
      <c r="A7616" s="227">
        <v>46009</v>
      </c>
      <c r="B7616" s="20" t="s">
        <v>185</v>
      </c>
      <c r="C7616" s="28">
        <v>60153</v>
      </c>
      <c r="E7616" s="25" t="s">
        <v>8165</v>
      </c>
      <c r="F7616" s="20" t="s">
        <v>79</v>
      </c>
      <c r="H7616" s="23" t="s">
        <v>22</v>
      </c>
      <c r="I7616" s="28" t="s">
        <v>103</v>
      </c>
      <c r="J7616" s="23" t="s">
        <v>93</v>
      </c>
      <c r="K7616" s="156" t="s">
        <v>807</v>
      </c>
      <c r="M7616" s="485">
        <v>0</v>
      </c>
      <c r="N7616" s="485">
        <v>700</v>
      </c>
      <c r="O7616" s="217">
        <f t="shared" si="117"/>
        <v>1384001.9799999993</v>
      </c>
    </row>
    <row r="7617" spans="1:15" ht="22.05" hidden="1" customHeight="1" x14ac:dyDescent="0.2">
      <c r="A7617" s="227">
        <v>46009</v>
      </c>
      <c r="B7617" s="20" t="s">
        <v>185</v>
      </c>
      <c r="C7617" s="28">
        <v>60154</v>
      </c>
      <c r="E7617" s="25" t="s">
        <v>8166</v>
      </c>
      <c r="F7617" s="20" t="s">
        <v>79</v>
      </c>
      <c r="H7617" s="23" t="s">
        <v>22</v>
      </c>
      <c r="I7617" s="28" t="s">
        <v>54</v>
      </c>
      <c r="J7617" s="23" t="s">
        <v>41</v>
      </c>
      <c r="K7617" s="156" t="s">
        <v>210</v>
      </c>
      <c r="M7617" s="485">
        <v>0</v>
      </c>
      <c r="N7617" s="485">
        <v>450</v>
      </c>
      <c r="O7617" s="217">
        <f t="shared" si="117"/>
        <v>1383551.9799999993</v>
      </c>
    </row>
    <row r="7618" spans="1:15" ht="22.05" hidden="1" customHeight="1" x14ac:dyDescent="0.2">
      <c r="A7618" s="227">
        <v>46009</v>
      </c>
      <c r="B7618" s="20" t="s">
        <v>185</v>
      </c>
      <c r="C7618" s="28">
        <v>60155</v>
      </c>
      <c r="E7618" s="25" t="s">
        <v>157</v>
      </c>
      <c r="F7618" s="20" t="s">
        <v>79</v>
      </c>
      <c r="H7618" s="23" t="s">
        <v>22</v>
      </c>
      <c r="I7618" s="28" t="s">
        <v>103</v>
      </c>
      <c r="J7618" s="23" t="s">
        <v>60</v>
      </c>
      <c r="K7618" s="156" t="s">
        <v>135</v>
      </c>
      <c r="M7618" s="485">
        <v>0</v>
      </c>
      <c r="N7618" s="485">
        <v>400</v>
      </c>
      <c r="O7618" s="217">
        <f t="shared" si="117"/>
        <v>1383151.9799999993</v>
      </c>
    </row>
    <row r="7619" spans="1:15" ht="22.05" hidden="1" customHeight="1" x14ac:dyDescent="0.2">
      <c r="A7619" s="227">
        <v>46009</v>
      </c>
      <c r="B7619" s="20" t="s">
        <v>185</v>
      </c>
      <c r="C7619" s="28">
        <v>60156</v>
      </c>
      <c r="E7619" s="25" t="s">
        <v>8167</v>
      </c>
      <c r="F7619" s="20" t="s">
        <v>79</v>
      </c>
      <c r="H7619" s="23" t="s">
        <v>22</v>
      </c>
      <c r="I7619" s="28" t="s">
        <v>103</v>
      </c>
      <c r="J7619" s="23" t="s">
        <v>92</v>
      </c>
      <c r="K7619" s="156" t="s">
        <v>8170</v>
      </c>
      <c r="M7619" s="485">
        <v>0</v>
      </c>
      <c r="N7619" s="485">
        <v>650</v>
      </c>
      <c r="O7619" s="217">
        <f t="shared" si="117"/>
        <v>1382501.9799999993</v>
      </c>
    </row>
    <row r="7620" spans="1:15" ht="22.05" hidden="1" customHeight="1" x14ac:dyDescent="0.2">
      <c r="A7620" s="227">
        <v>46009</v>
      </c>
      <c r="B7620" s="20" t="s">
        <v>185</v>
      </c>
      <c r="C7620" s="28">
        <v>60157</v>
      </c>
      <c r="E7620" s="25" t="s">
        <v>8168</v>
      </c>
      <c r="F7620" s="20" t="s">
        <v>79</v>
      </c>
      <c r="H7620" s="23" t="s">
        <v>22</v>
      </c>
      <c r="I7620" s="28" t="s">
        <v>103</v>
      </c>
      <c r="J7620" s="23" t="s">
        <v>219</v>
      </c>
      <c r="K7620" s="156" t="s">
        <v>266</v>
      </c>
      <c r="M7620" s="485">
        <v>0</v>
      </c>
      <c r="N7620" s="485">
        <v>200</v>
      </c>
      <c r="O7620" s="217">
        <f t="shared" si="117"/>
        <v>1382301.9799999993</v>
      </c>
    </row>
    <row r="7621" spans="1:15" ht="22.05" hidden="1" customHeight="1" x14ac:dyDescent="0.2">
      <c r="A7621" s="227">
        <v>46009</v>
      </c>
      <c r="B7621" s="20" t="s">
        <v>185</v>
      </c>
      <c r="C7621" s="28">
        <v>60158</v>
      </c>
      <c r="E7621" s="25" t="s">
        <v>8169</v>
      </c>
      <c r="F7621" s="20" t="s">
        <v>79</v>
      </c>
      <c r="H7621" s="23" t="s">
        <v>22</v>
      </c>
      <c r="I7621" s="28" t="s">
        <v>103</v>
      </c>
      <c r="J7621" s="23" t="s">
        <v>92</v>
      </c>
      <c r="K7621" s="156" t="s">
        <v>153</v>
      </c>
      <c r="M7621" s="485">
        <v>0</v>
      </c>
      <c r="N7621" s="485">
        <v>1590</v>
      </c>
      <c r="O7621" s="217">
        <f t="shared" si="117"/>
        <v>1380711.9799999993</v>
      </c>
    </row>
    <row r="7622" spans="1:15" ht="22.05" hidden="1" customHeight="1" x14ac:dyDescent="0.2">
      <c r="A7622" s="227">
        <v>46010</v>
      </c>
      <c r="B7622" s="20" t="s">
        <v>185</v>
      </c>
      <c r="C7622" s="28">
        <v>60160</v>
      </c>
      <c r="E7622" s="25" t="s">
        <v>8171</v>
      </c>
      <c r="F7622" s="20" t="s">
        <v>79</v>
      </c>
      <c r="H7622" s="23" t="s">
        <v>22</v>
      </c>
      <c r="I7622" s="28" t="s">
        <v>58</v>
      </c>
      <c r="J7622" s="23" t="s">
        <v>101</v>
      </c>
      <c r="K7622" s="156" t="s">
        <v>205</v>
      </c>
      <c r="M7622" s="485">
        <v>0</v>
      </c>
      <c r="N7622" s="485">
        <v>10000</v>
      </c>
      <c r="O7622" s="217">
        <f t="shared" si="117"/>
        <v>1370711.9799999993</v>
      </c>
    </row>
    <row r="7623" spans="1:15" ht="22.05" hidden="1" customHeight="1" x14ac:dyDescent="0.2">
      <c r="A7623" s="227">
        <v>46010</v>
      </c>
      <c r="B7623" s="20" t="s">
        <v>185</v>
      </c>
      <c r="C7623" s="28">
        <v>60161</v>
      </c>
      <c r="E7623" s="25" t="s">
        <v>8172</v>
      </c>
      <c r="F7623" s="20" t="s">
        <v>79</v>
      </c>
      <c r="H7623" s="23" t="s">
        <v>22</v>
      </c>
      <c r="I7623" s="28" t="s">
        <v>103</v>
      </c>
      <c r="J7623" s="23" t="s">
        <v>60</v>
      </c>
      <c r="K7623" s="156" t="s">
        <v>205</v>
      </c>
      <c r="M7623" s="485">
        <v>0</v>
      </c>
      <c r="N7623" s="485">
        <v>500</v>
      </c>
      <c r="O7623" s="217">
        <f t="shared" si="117"/>
        <v>1370211.9799999993</v>
      </c>
    </row>
    <row r="7624" spans="1:15" ht="22.05" hidden="1" customHeight="1" x14ac:dyDescent="0.2">
      <c r="A7624" s="227">
        <v>46010</v>
      </c>
      <c r="B7624" s="20" t="s">
        <v>185</v>
      </c>
      <c r="C7624" s="28">
        <v>60162</v>
      </c>
      <c r="E7624" s="25" t="s">
        <v>143</v>
      </c>
      <c r="F7624" s="20" t="s">
        <v>79</v>
      </c>
      <c r="H7624" s="23" t="s">
        <v>22</v>
      </c>
      <c r="I7624" s="28" t="s">
        <v>53</v>
      </c>
      <c r="J7624" s="23" t="s">
        <v>112</v>
      </c>
      <c r="K7624" s="156" t="s">
        <v>1588</v>
      </c>
      <c r="M7624" s="485">
        <v>0</v>
      </c>
      <c r="N7624" s="485">
        <v>93994</v>
      </c>
      <c r="O7624" s="217">
        <f t="shared" si="117"/>
        <v>1276217.9799999993</v>
      </c>
    </row>
    <row r="7625" spans="1:15" ht="22.05" hidden="1" customHeight="1" x14ac:dyDescent="0.2">
      <c r="A7625" s="227">
        <v>46010</v>
      </c>
      <c r="B7625" s="20" t="s">
        <v>185</v>
      </c>
      <c r="C7625" s="28">
        <v>60163</v>
      </c>
      <c r="E7625" s="25" t="s">
        <v>539</v>
      </c>
      <c r="F7625" s="20" t="s">
        <v>79</v>
      </c>
      <c r="H7625" s="23" t="s">
        <v>22</v>
      </c>
      <c r="I7625" s="28" t="s">
        <v>53</v>
      </c>
      <c r="J7625" s="23" t="s">
        <v>112</v>
      </c>
      <c r="K7625" s="156" t="s">
        <v>1588</v>
      </c>
      <c r="M7625" s="485">
        <v>0</v>
      </c>
      <c r="N7625" s="485">
        <v>759</v>
      </c>
      <c r="O7625" s="217">
        <f t="shared" si="117"/>
        <v>1275458.9799999993</v>
      </c>
    </row>
    <row r="7626" spans="1:15" ht="22.05" hidden="1" customHeight="1" x14ac:dyDescent="0.2">
      <c r="A7626" s="227">
        <v>46010</v>
      </c>
      <c r="B7626" s="20" t="s">
        <v>185</v>
      </c>
      <c r="C7626" s="28">
        <v>60164</v>
      </c>
      <c r="E7626" s="25" t="s">
        <v>8173</v>
      </c>
      <c r="F7626" s="228" t="s">
        <v>79</v>
      </c>
      <c r="H7626" s="23" t="s">
        <v>22</v>
      </c>
      <c r="I7626" s="28" t="s">
        <v>55</v>
      </c>
      <c r="J7626" s="23" t="s">
        <v>73</v>
      </c>
      <c r="K7626" s="156" t="s">
        <v>8185</v>
      </c>
      <c r="M7626" s="485">
        <v>0</v>
      </c>
      <c r="N7626" s="485">
        <v>11027</v>
      </c>
      <c r="O7626" s="217">
        <f t="shared" si="117"/>
        <v>1264431.9799999993</v>
      </c>
    </row>
    <row r="7627" spans="1:15" ht="22.05" hidden="1" customHeight="1" x14ac:dyDescent="0.2">
      <c r="A7627" s="227">
        <v>46010</v>
      </c>
      <c r="B7627" s="20" t="s">
        <v>185</v>
      </c>
      <c r="C7627" s="28">
        <v>60165</v>
      </c>
      <c r="E7627" s="25" t="s">
        <v>8174</v>
      </c>
      <c r="F7627" s="228" t="s">
        <v>79</v>
      </c>
      <c r="H7627" s="21" t="s">
        <v>22</v>
      </c>
      <c r="I7627" s="41" t="s">
        <v>55</v>
      </c>
      <c r="J7627" s="21" t="s">
        <v>261</v>
      </c>
      <c r="K7627" s="156" t="s">
        <v>3253</v>
      </c>
      <c r="M7627" s="485">
        <v>0</v>
      </c>
      <c r="N7627" s="485">
        <v>5000</v>
      </c>
      <c r="O7627" s="217">
        <f t="shared" si="117"/>
        <v>1259431.9799999993</v>
      </c>
    </row>
    <row r="7628" spans="1:15" ht="22.05" hidden="1" customHeight="1" x14ac:dyDescent="0.2">
      <c r="A7628" s="227">
        <v>46010</v>
      </c>
      <c r="B7628" s="20" t="s">
        <v>185</v>
      </c>
      <c r="C7628" s="28">
        <v>60166</v>
      </c>
      <c r="E7628" s="25" t="s">
        <v>8175</v>
      </c>
      <c r="F7628" s="228" t="s">
        <v>79</v>
      </c>
      <c r="H7628" s="23" t="s">
        <v>22</v>
      </c>
      <c r="I7628" s="28" t="s">
        <v>103</v>
      </c>
      <c r="J7628" s="23" t="s">
        <v>102</v>
      </c>
      <c r="K7628" s="156" t="s">
        <v>122</v>
      </c>
      <c r="M7628" s="485">
        <v>0</v>
      </c>
      <c r="N7628" s="485">
        <v>565</v>
      </c>
      <c r="O7628" s="217">
        <f t="shared" si="117"/>
        <v>1258866.9799999993</v>
      </c>
    </row>
    <row r="7629" spans="1:15" ht="22.05" hidden="1" customHeight="1" x14ac:dyDescent="0.2">
      <c r="A7629" s="227">
        <v>46010</v>
      </c>
      <c r="B7629" s="20" t="s">
        <v>185</v>
      </c>
      <c r="C7629" s="28">
        <v>60167</v>
      </c>
      <c r="E7629" s="25" t="s">
        <v>157</v>
      </c>
      <c r="F7629" s="228" t="s">
        <v>79</v>
      </c>
      <c r="H7629" s="23" t="s">
        <v>22</v>
      </c>
      <c r="I7629" s="28" t="s">
        <v>103</v>
      </c>
      <c r="J7629" s="23" t="s">
        <v>60</v>
      </c>
      <c r="K7629" s="156" t="s">
        <v>135</v>
      </c>
      <c r="M7629" s="485">
        <v>0</v>
      </c>
      <c r="N7629" s="485">
        <v>400</v>
      </c>
      <c r="O7629" s="217">
        <f t="shared" si="117"/>
        <v>1258466.9799999993</v>
      </c>
    </row>
    <row r="7630" spans="1:15" ht="22.05" hidden="1" customHeight="1" x14ac:dyDescent="0.2">
      <c r="A7630" s="227">
        <v>46010</v>
      </c>
      <c r="B7630" s="20" t="s">
        <v>185</v>
      </c>
      <c r="C7630" s="28">
        <v>60168</v>
      </c>
      <c r="E7630" s="25" t="s">
        <v>128</v>
      </c>
      <c r="F7630" s="228" t="s">
        <v>79</v>
      </c>
      <c r="H7630" s="23" t="s">
        <v>22</v>
      </c>
      <c r="I7630" s="28" t="s">
        <v>56</v>
      </c>
      <c r="J7630" s="23" t="s">
        <v>116</v>
      </c>
      <c r="K7630" s="156" t="s">
        <v>129</v>
      </c>
      <c r="M7630" s="485">
        <v>0</v>
      </c>
      <c r="N7630" s="485">
        <v>80</v>
      </c>
      <c r="O7630" s="217">
        <f t="shared" si="117"/>
        <v>1258386.9799999993</v>
      </c>
    </row>
    <row r="7631" spans="1:15" ht="22.05" hidden="1" customHeight="1" x14ac:dyDescent="0.2">
      <c r="A7631" s="227">
        <v>46010</v>
      </c>
      <c r="B7631" s="20" t="s">
        <v>185</v>
      </c>
      <c r="C7631" s="28">
        <v>60169</v>
      </c>
      <c r="E7631" s="25" t="s">
        <v>8176</v>
      </c>
      <c r="F7631" s="228" t="s">
        <v>79</v>
      </c>
      <c r="H7631" s="23" t="s">
        <v>22</v>
      </c>
      <c r="I7631" s="28" t="s">
        <v>56</v>
      </c>
      <c r="J7631" s="23" t="s">
        <v>116</v>
      </c>
      <c r="K7631" s="156" t="s">
        <v>932</v>
      </c>
      <c r="M7631" s="485">
        <v>0</v>
      </c>
      <c r="N7631" s="485">
        <v>10600</v>
      </c>
      <c r="O7631" s="217">
        <f t="shared" si="117"/>
        <v>1247786.9799999993</v>
      </c>
    </row>
    <row r="7632" spans="1:15" ht="22.05" hidden="1" customHeight="1" x14ac:dyDescent="0.2">
      <c r="A7632" s="227">
        <v>46010</v>
      </c>
      <c r="B7632" s="20" t="s">
        <v>185</v>
      </c>
      <c r="C7632" s="28">
        <v>60170</v>
      </c>
      <c r="E7632" s="25" t="s">
        <v>143</v>
      </c>
      <c r="F7632" s="228" t="s">
        <v>79</v>
      </c>
      <c r="H7632" s="23" t="s">
        <v>22</v>
      </c>
      <c r="I7632" s="28" t="s">
        <v>53</v>
      </c>
      <c r="J7632" s="23" t="s">
        <v>112</v>
      </c>
      <c r="K7632" s="156" t="s">
        <v>418</v>
      </c>
      <c r="M7632" s="485">
        <v>0</v>
      </c>
      <c r="N7632" s="485">
        <v>22494</v>
      </c>
      <c r="O7632" s="217">
        <f t="shared" si="117"/>
        <v>1225292.9799999993</v>
      </c>
    </row>
    <row r="7633" spans="1:15" ht="22.05" hidden="1" customHeight="1" x14ac:dyDescent="0.2">
      <c r="A7633" s="227">
        <v>46010</v>
      </c>
      <c r="B7633" s="20" t="s">
        <v>185</v>
      </c>
      <c r="C7633" s="28">
        <v>60171</v>
      </c>
      <c r="E7633" s="25" t="s">
        <v>143</v>
      </c>
      <c r="F7633" s="228" t="s">
        <v>79</v>
      </c>
      <c r="H7633" s="23" t="s">
        <v>22</v>
      </c>
      <c r="I7633" s="28" t="s">
        <v>53</v>
      </c>
      <c r="J7633" s="23" t="s">
        <v>112</v>
      </c>
      <c r="K7633" s="156" t="s">
        <v>148</v>
      </c>
      <c r="M7633" s="485">
        <v>0</v>
      </c>
      <c r="N7633" s="485">
        <v>22430</v>
      </c>
      <c r="O7633" s="217">
        <f t="shared" si="117"/>
        <v>1202862.9799999993</v>
      </c>
    </row>
    <row r="7634" spans="1:15" ht="22.05" hidden="1" customHeight="1" x14ac:dyDescent="0.2">
      <c r="A7634" s="227">
        <v>46010</v>
      </c>
      <c r="B7634" s="20" t="s">
        <v>185</v>
      </c>
      <c r="C7634" s="28">
        <v>60172</v>
      </c>
      <c r="E7634" s="25" t="s">
        <v>143</v>
      </c>
      <c r="F7634" s="228" t="s">
        <v>79</v>
      </c>
      <c r="H7634" s="23" t="s">
        <v>22</v>
      </c>
      <c r="I7634" s="28" t="s">
        <v>53</v>
      </c>
      <c r="J7634" s="23" t="s">
        <v>112</v>
      </c>
      <c r="K7634" s="156" t="s">
        <v>263</v>
      </c>
      <c r="M7634" s="485">
        <v>0</v>
      </c>
      <c r="N7634" s="485">
        <v>14372</v>
      </c>
      <c r="O7634" s="217">
        <f t="shared" si="117"/>
        <v>1188490.9799999993</v>
      </c>
    </row>
    <row r="7635" spans="1:15" ht="22.05" hidden="1" customHeight="1" x14ac:dyDescent="0.2">
      <c r="A7635" s="227">
        <v>46010</v>
      </c>
      <c r="B7635" s="20" t="s">
        <v>185</v>
      </c>
      <c r="C7635" s="28">
        <v>60173</v>
      </c>
      <c r="E7635" s="25" t="s">
        <v>143</v>
      </c>
      <c r="F7635" s="228" t="s">
        <v>79</v>
      </c>
      <c r="H7635" s="23" t="s">
        <v>22</v>
      </c>
      <c r="I7635" s="28" t="s">
        <v>53</v>
      </c>
      <c r="J7635" s="23" t="s">
        <v>112</v>
      </c>
      <c r="K7635" s="156" t="s">
        <v>1703</v>
      </c>
      <c r="M7635" s="485">
        <v>0</v>
      </c>
      <c r="N7635" s="485">
        <v>6210</v>
      </c>
      <c r="O7635" s="217">
        <f t="shared" si="117"/>
        <v>1182280.9799999993</v>
      </c>
    </row>
    <row r="7636" spans="1:15" ht="22.05" hidden="1" customHeight="1" x14ac:dyDescent="0.2">
      <c r="A7636" s="227">
        <v>46010</v>
      </c>
      <c r="B7636" s="20" t="s">
        <v>185</v>
      </c>
      <c r="C7636" s="28">
        <v>60174</v>
      </c>
      <c r="E7636" s="25" t="s">
        <v>2232</v>
      </c>
      <c r="F7636" s="228" t="s">
        <v>79</v>
      </c>
      <c r="H7636" s="23" t="s">
        <v>21</v>
      </c>
      <c r="I7636" s="28" t="s">
        <v>28</v>
      </c>
      <c r="J7636" s="23" t="s">
        <v>199</v>
      </c>
      <c r="M7636" s="485">
        <v>25510</v>
      </c>
      <c r="N7636" s="485">
        <v>0</v>
      </c>
      <c r="O7636" s="217">
        <f t="shared" si="117"/>
        <v>1207790.9799999993</v>
      </c>
    </row>
    <row r="7637" spans="1:15" ht="22.05" hidden="1" customHeight="1" x14ac:dyDescent="0.2">
      <c r="A7637" s="227">
        <v>46010</v>
      </c>
      <c r="B7637" s="20" t="s">
        <v>185</v>
      </c>
      <c r="C7637" s="28">
        <v>60175</v>
      </c>
      <c r="E7637" s="25" t="s">
        <v>8177</v>
      </c>
      <c r="F7637" s="228" t="s">
        <v>79</v>
      </c>
      <c r="H7637" s="23" t="s">
        <v>22</v>
      </c>
      <c r="I7637" s="28" t="s">
        <v>56</v>
      </c>
      <c r="J7637" s="23" t="s">
        <v>116</v>
      </c>
      <c r="K7637" s="156" t="s">
        <v>5423</v>
      </c>
      <c r="M7637" s="485">
        <v>0</v>
      </c>
      <c r="N7637" s="485">
        <v>4570</v>
      </c>
      <c r="O7637" s="217">
        <f t="shared" si="117"/>
        <v>1203220.9799999993</v>
      </c>
    </row>
    <row r="7638" spans="1:15" ht="22.05" hidden="1" customHeight="1" x14ac:dyDescent="0.2">
      <c r="A7638" s="227">
        <v>46010</v>
      </c>
      <c r="B7638" s="20" t="s">
        <v>185</v>
      </c>
      <c r="C7638" s="28">
        <v>60176</v>
      </c>
      <c r="E7638" s="25" t="s">
        <v>154</v>
      </c>
      <c r="F7638" s="228" t="s">
        <v>79</v>
      </c>
      <c r="H7638" s="23" t="s">
        <v>22</v>
      </c>
      <c r="I7638" s="28" t="s">
        <v>103</v>
      </c>
      <c r="J7638" s="23" t="s">
        <v>219</v>
      </c>
      <c r="K7638" s="156" t="s">
        <v>266</v>
      </c>
      <c r="M7638" s="485">
        <v>0</v>
      </c>
      <c r="N7638" s="485">
        <v>350</v>
      </c>
      <c r="O7638" s="217">
        <f t="shared" si="117"/>
        <v>1202870.9799999993</v>
      </c>
    </row>
    <row r="7639" spans="1:15" ht="22.05" hidden="1" customHeight="1" x14ac:dyDescent="0.2">
      <c r="A7639" s="227">
        <v>46010</v>
      </c>
      <c r="B7639" s="20" t="s">
        <v>185</v>
      </c>
      <c r="C7639" s="28">
        <v>60177</v>
      </c>
      <c r="E7639" s="25" t="s">
        <v>8178</v>
      </c>
      <c r="F7639" s="228" t="s">
        <v>79</v>
      </c>
      <c r="H7639" s="23" t="s">
        <v>21</v>
      </c>
      <c r="I7639" s="28" t="s">
        <v>81</v>
      </c>
      <c r="J7639" s="23" t="s">
        <v>180</v>
      </c>
      <c r="M7639" s="485">
        <v>199500</v>
      </c>
      <c r="N7639" s="485">
        <v>0</v>
      </c>
      <c r="O7639" s="217">
        <f t="shared" si="117"/>
        <v>1402370.9799999993</v>
      </c>
    </row>
    <row r="7640" spans="1:15" ht="22.05" hidden="1" customHeight="1" x14ac:dyDescent="0.2">
      <c r="A7640" s="227">
        <v>46010</v>
      </c>
      <c r="B7640" s="20" t="s">
        <v>185</v>
      </c>
      <c r="C7640" s="28">
        <v>60178</v>
      </c>
      <c r="E7640" s="25" t="s">
        <v>8179</v>
      </c>
      <c r="F7640" s="228" t="s">
        <v>79</v>
      </c>
      <c r="H7640" s="23" t="s">
        <v>21</v>
      </c>
      <c r="I7640" s="28" t="s">
        <v>81</v>
      </c>
      <c r="J7640" s="23" t="s">
        <v>181</v>
      </c>
      <c r="M7640" s="485">
        <v>204500</v>
      </c>
      <c r="N7640" s="485">
        <v>0</v>
      </c>
      <c r="O7640" s="217">
        <f t="shared" si="117"/>
        <v>1606870.9799999993</v>
      </c>
    </row>
    <row r="7641" spans="1:15" ht="22.05" hidden="1" customHeight="1" x14ac:dyDescent="0.2">
      <c r="A7641" s="227">
        <v>46010</v>
      </c>
      <c r="B7641" s="20" t="s">
        <v>185</v>
      </c>
      <c r="C7641" s="28">
        <v>60179</v>
      </c>
      <c r="E7641" s="25" t="s">
        <v>8180</v>
      </c>
      <c r="F7641" s="228" t="s">
        <v>79</v>
      </c>
      <c r="H7641" s="23" t="s">
        <v>21</v>
      </c>
      <c r="I7641" s="28" t="s">
        <v>81</v>
      </c>
      <c r="J7641" s="23" t="s">
        <v>167</v>
      </c>
      <c r="M7641" s="485">
        <v>40368.959999999999</v>
      </c>
      <c r="N7641" s="485">
        <v>0</v>
      </c>
      <c r="O7641" s="217">
        <f t="shared" si="117"/>
        <v>1647239.9399999992</v>
      </c>
    </row>
    <row r="7642" spans="1:15" ht="22.05" hidden="1" customHeight="1" x14ac:dyDescent="0.2">
      <c r="A7642" s="227">
        <v>46010</v>
      </c>
      <c r="B7642" s="20" t="s">
        <v>185</v>
      </c>
      <c r="C7642" s="28">
        <v>60180</v>
      </c>
      <c r="E7642" s="25" t="s">
        <v>8181</v>
      </c>
      <c r="F7642" s="228" t="s">
        <v>79</v>
      </c>
      <c r="H7642" s="23" t="s">
        <v>21</v>
      </c>
      <c r="I7642" s="28" t="s">
        <v>81</v>
      </c>
      <c r="J7642" s="23" t="s">
        <v>167</v>
      </c>
      <c r="M7642" s="485">
        <v>29129.49</v>
      </c>
      <c r="N7642" s="485">
        <v>0</v>
      </c>
      <c r="O7642" s="217">
        <f t="shared" si="117"/>
        <v>1676369.4299999992</v>
      </c>
    </row>
    <row r="7643" spans="1:15" ht="22.05" hidden="1" customHeight="1" x14ac:dyDescent="0.2">
      <c r="A7643" s="227">
        <v>46010</v>
      </c>
      <c r="B7643" s="20" t="s">
        <v>185</v>
      </c>
      <c r="C7643" s="28">
        <v>60181</v>
      </c>
      <c r="E7643" s="25" t="s">
        <v>8182</v>
      </c>
      <c r="F7643" s="228" t="s">
        <v>79</v>
      </c>
      <c r="H7643" s="23" t="s">
        <v>21</v>
      </c>
      <c r="I7643" s="28" t="s">
        <v>81</v>
      </c>
      <c r="J7643" s="23" t="s">
        <v>167</v>
      </c>
      <c r="M7643" s="485">
        <v>77324.240000000005</v>
      </c>
      <c r="N7643" s="485">
        <v>0</v>
      </c>
      <c r="O7643" s="217">
        <f t="shared" si="117"/>
        <v>1753693.6699999992</v>
      </c>
    </row>
    <row r="7644" spans="1:15" ht="22.05" hidden="1" customHeight="1" x14ac:dyDescent="0.2">
      <c r="A7644" s="227">
        <v>46010</v>
      </c>
      <c r="B7644" s="20" t="s">
        <v>185</v>
      </c>
      <c r="C7644" s="28">
        <v>60182</v>
      </c>
      <c r="E7644" s="25" t="s">
        <v>8183</v>
      </c>
      <c r="F7644" s="228" t="s">
        <v>79</v>
      </c>
      <c r="H7644" s="23" t="s">
        <v>22</v>
      </c>
      <c r="I7644" s="28" t="s">
        <v>103</v>
      </c>
      <c r="J7644" s="23" t="s">
        <v>92</v>
      </c>
      <c r="K7644" s="156" t="s">
        <v>8186</v>
      </c>
      <c r="M7644" s="485">
        <v>0</v>
      </c>
      <c r="N7644" s="485">
        <v>500</v>
      </c>
      <c r="O7644" s="217">
        <f t="shared" si="117"/>
        <v>1753193.6699999992</v>
      </c>
    </row>
    <row r="7645" spans="1:15" ht="22.05" hidden="1" customHeight="1" x14ac:dyDescent="0.2">
      <c r="A7645" s="227">
        <v>46010</v>
      </c>
      <c r="B7645" s="20" t="s">
        <v>185</v>
      </c>
      <c r="C7645" s="28">
        <v>60183</v>
      </c>
      <c r="E7645" s="25" t="s">
        <v>8184</v>
      </c>
      <c r="F7645" s="228" t="s">
        <v>79</v>
      </c>
      <c r="H7645" s="23" t="s">
        <v>22</v>
      </c>
      <c r="I7645" s="28" t="s">
        <v>56</v>
      </c>
      <c r="J7645" s="23" t="s">
        <v>116</v>
      </c>
      <c r="K7645" s="156" t="s">
        <v>122</v>
      </c>
      <c r="M7645" s="485">
        <v>0</v>
      </c>
      <c r="N7645" s="485">
        <v>4500</v>
      </c>
      <c r="O7645" s="217">
        <f t="shared" si="117"/>
        <v>1748693.6699999992</v>
      </c>
    </row>
    <row r="7646" spans="1:15" ht="22.05" hidden="1" customHeight="1" x14ac:dyDescent="0.2">
      <c r="A7646" s="227">
        <v>46010</v>
      </c>
      <c r="B7646" s="20" t="s">
        <v>185</v>
      </c>
      <c r="C7646" s="28">
        <v>60184</v>
      </c>
      <c r="E7646" s="25" t="s">
        <v>2857</v>
      </c>
      <c r="F7646" s="228" t="s">
        <v>79</v>
      </c>
      <c r="H7646" s="23" t="s">
        <v>22</v>
      </c>
      <c r="I7646" s="28" t="s">
        <v>54</v>
      </c>
      <c r="J7646" s="23" t="s">
        <v>41</v>
      </c>
      <c r="K7646" s="156" t="s">
        <v>465</v>
      </c>
      <c r="M7646" s="485">
        <v>0</v>
      </c>
      <c r="N7646" s="485">
        <v>6000</v>
      </c>
      <c r="O7646" s="217">
        <f t="shared" si="117"/>
        <v>1742693.6699999992</v>
      </c>
    </row>
    <row r="7647" spans="1:15" ht="22.05" hidden="1" customHeight="1" x14ac:dyDescent="0.2">
      <c r="A7647" s="227">
        <v>46010</v>
      </c>
      <c r="B7647" s="20" t="s">
        <v>185</v>
      </c>
      <c r="C7647" s="28">
        <v>60185</v>
      </c>
      <c r="E7647" s="25" t="s">
        <v>1578</v>
      </c>
      <c r="F7647" s="228" t="s">
        <v>79</v>
      </c>
      <c r="H7647" s="23" t="s">
        <v>22</v>
      </c>
      <c r="I7647" s="28" t="s">
        <v>56</v>
      </c>
      <c r="J7647" s="23" t="s">
        <v>116</v>
      </c>
      <c r="K7647" s="156" t="s">
        <v>265</v>
      </c>
      <c r="M7647" s="485">
        <v>0</v>
      </c>
      <c r="N7647" s="485">
        <v>1500</v>
      </c>
      <c r="O7647" s="217">
        <f t="shared" si="117"/>
        <v>1741193.6699999992</v>
      </c>
    </row>
    <row r="7648" spans="1:15" ht="22.05" hidden="1" customHeight="1" x14ac:dyDescent="0.2">
      <c r="A7648" s="227">
        <v>46010</v>
      </c>
      <c r="B7648" s="20" t="s">
        <v>185</v>
      </c>
      <c r="C7648" s="28">
        <v>60186</v>
      </c>
      <c r="E7648" s="25" t="s">
        <v>158</v>
      </c>
      <c r="F7648" s="228" t="s">
        <v>79</v>
      </c>
      <c r="H7648" s="23" t="s">
        <v>22</v>
      </c>
      <c r="I7648" s="28" t="s">
        <v>56</v>
      </c>
      <c r="J7648" s="23" t="s">
        <v>116</v>
      </c>
      <c r="K7648" s="156" t="s">
        <v>139</v>
      </c>
      <c r="M7648" s="485">
        <v>0</v>
      </c>
      <c r="N7648" s="485">
        <v>300</v>
      </c>
      <c r="O7648" s="217">
        <f t="shared" si="117"/>
        <v>1740893.6699999992</v>
      </c>
    </row>
    <row r="7649" spans="1:15" ht="22.05" hidden="1" customHeight="1" x14ac:dyDescent="0.2">
      <c r="A7649" s="227">
        <v>46011</v>
      </c>
      <c r="B7649" s="20" t="s">
        <v>185</v>
      </c>
      <c r="C7649" s="28">
        <v>60188</v>
      </c>
      <c r="E7649" s="25" t="s">
        <v>531</v>
      </c>
      <c r="F7649" s="228" t="s">
        <v>79</v>
      </c>
      <c r="H7649" s="23" t="s">
        <v>22</v>
      </c>
      <c r="I7649" s="28" t="s">
        <v>53</v>
      </c>
      <c r="J7649" s="23" t="s">
        <v>112</v>
      </c>
      <c r="K7649" s="156" t="s">
        <v>231</v>
      </c>
      <c r="M7649" s="485">
        <v>0</v>
      </c>
      <c r="N7649" s="485">
        <v>58310</v>
      </c>
      <c r="O7649" s="217">
        <f t="shared" si="117"/>
        <v>1682583.6699999992</v>
      </c>
    </row>
    <row r="7650" spans="1:15" ht="22.05" hidden="1" customHeight="1" x14ac:dyDescent="0.2">
      <c r="A7650" s="227">
        <v>46011</v>
      </c>
      <c r="B7650" s="20" t="s">
        <v>185</v>
      </c>
      <c r="C7650" s="28">
        <v>60189</v>
      </c>
      <c r="E7650" s="25" t="s">
        <v>8187</v>
      </c>
      <c r="F7650" s="228" t="s">
        <v>79</v>
      </c>
      <c r="H7650" s="23" t="s">
        <v>22</v>
      </c>
      <c r="I7650" s="28" t="s">
        <v>53</v>
      </c>
      <c r="J7650" s="23" t="s">
        <v>112</v>
      </c>
      <c r="K7650" s="156" t="s">
        <v>231</v>
      </c>
      <c r="M7650" s="485">
        <v>0</v>
      </c>
      <c r="N7650" s="485">
        <v>4875</v>
      </c>
      <c r="O7650" s="217">
        <f t="shared" si="117"/>
        <v>1677708.6699999992</v>
      </c>
    </row>
    <row r="7651" spans="1:15" ht="22.05" hidden="1" customHeight="1" x14ac:dyDescent="0.2">
      <c r="A7651" s="227">
        <v>46011</v>
      </c>
      <c r="B7651" s="20" t="s">
        <v>185</v>
      </c>
      <c r="C7651" s="28">
        <v>60190</v>
      </c>
      <c r="E7651" s="25" t="s">
        <v>150</v>
      </c>
      <c r="F7651" s="228" t="s">
        <v>79</v>
      </c>
      <c r="H7651" s="23" t="s">
        <v>22</v>
      </c>
      <c r="I7651" s="28" t="s">
        <v>81</v>
      </c>
      <c r="J7651" s="23" t="s">
        <v>200</v>
      </c>
      <c r="K7651" s="156" t="s">
        <v>122</v>
      </c>
      <c r="M7651" s="485">
        <v>0</v>
      </c>
      <c r="N7651" s="585">
        <v>420000</v>
      </c>
      <c r="O7651" s="217">
        <f t="shared" si="117"/>
        <v>1257708.6699999992</v>
      </c>
    </row>
    <row r="7652" spans="1:15" ht="22.05" hidden="1" customHeight="1" x14ac:dyDescent="0.2">
      <c r="A7652" s="227">
        <v>46011</v>
      </c>
      <c r="B7652" s="20" t="s">
        <v>185</v>
      </c>
      <c r="C7652" s="28">
        <v>60191</v>
      </c>
      <c r="E7652" s="25" t="s">
        <v>8188</v>
      </c>
      <c r="F7652" s="228" t="s">
        <v>79</v>
      </c>
      <c r="H7652" s="23" t="s">
        <v>22</v>
      </c>
      <c r="I7652" s="28" t="s">
        <v>56</v>
      </c>
      <c r="J7652" s="23" t="s">
        <v>116</v>
      </c>
      <c r="K7652" s="156" t="s">
        <v>408</v>
      </c>
      <c r="M7652" s="485">
        <v>0</v>
      </c>
      <c r="N7652" s="485">
        <v>150</v>
      </c>
      <c r="O7652" s="217">
        <f t="shared" si="117"/>
        <v>1257558.6699999992</v>
      </c>
    </row>
    <row r="7653" spans="1:15" ht="22.05" hidden="1" customHeight="1" x14ac:dyDescent="0.2">
      <c r="A7653" s="227">
        <v>46011</v>
      </c>
      <c r="B7653" s="20" t="s">
        <v>185</v>
      </c>
      <c r="C7653" s="28">
        <v>60192</v>
      </c>
      <c r="E7653" s="25" t="s">
        <v>8189</v>
      </c>
      <c r="F7653" s="228" t="s">
        <v>79</v>
      </c>
      <c r="H7653" s="23" t="s">
        <v>22</v>
      </c>
      <c r="I7653" s="28" t="s">
        <v>56</v>
      </c>
      <c r="J7653" s="23" t="s">
        <v>116</v>
      </c>
      <c r="K7653" s="156" t="s">
        <v>210</v>
      </c>
      <c r="M7653" s="485">
        <v>0</v>
      </c>
      <c r="N7653" s="485">
        <v>1080</v>
      </c>
      <c r="O7653" s="217">
        <f t="shared" si="117"/>
        <v>1256478.6699999992</v>
      </c>
    </row>
    <row r="7654" spans="1:15" ht="22.05" hidden="1" customHeight="1" x14ac:dyDescent="0.2">
      <c r="A7654" s="227">
        <v>46011</v>
      </c>
      <c r="B7654" s="20" t="s">
        <v>185</v>
      </c>
      <c r="C7654" s="28">
        <v>60193</v>
      </c>
      <c r="E7654" s="25" t="s">
        <v>8190</v>
      </c>
      <c r="F7654" s="228" t="s">
        <v>79</v>
      </c>
      <c r="H7654" s="23" t="s">
        <v>22</v>
      </c>
      <c r="I7654" s="28" t="s">
        <v>56</v>
      </c>
      <c r="J7654" s="23" t="s">
        <v>116</v>
      </c>
      <c r="K7654" s="156" t="s">
        <v>413</v>
      </c>
      <c r="M7654" s="485">
        <v>0</v>
      </c>
      <c r="N7654" s="485">
        <v>3600</v>
      </c>
      <c r="O7654" s="217">
        <f t="shared" si="117"/>
        <v>1252878.6699999992</v>
      </c>
    </row>
    <row r="7655" spans="1:15" ht="22.05" hidden="1" customHeight="1" x14ac:dyDescent="0.2">
      <c r="A7655" s="227">
        <v>46011</v>
      </c>
      <c r="B7655" s="20" t="s">
        <v>185</v>
      </c>
      <c r="C7655" s="28">
        <v>60194</v>
      </c>
      <c r="E7655" s="25" t="s">
        <v>8191</v>
      </c>
      <c r="F7655" s="228" t="s">
        <v>79</v>
      </c>
      <c r="H7655" s="23" t="s">
        <v>22</v>
      </c>
      <c r="I7655" s="28" t="s">
        <v>56</v>
      </c>
      <c r="J7655" s="23" t="s">
        <v>116</v>
      </c>
      <c r="K7655" s="156" t="s">
        <v>8209</v>
      </c>
      <c r="M7655" s="485">
        <v>0</v>
      </c>
      <c r="N7655" s="485">
        <v>310</v>
      </c>
      <c r="O7655" s="217">
        <f t="shared" si="117"/>
        <v>1252568.6699999992</v>
      </c>
    </row>
    <row r="7656" spans="1:15" ht="22.05" hidden="1" customHeight="1" x14ac:dyDescent="0.2">
      <c r="A7656" s="227">
        <v>46011</v>
      </c>
      <c r="B7656" s="20" t="s">
        <v>185</v>
      </c>
      <c r="C7656" s="28">
        <v>60195</v>
      </c>
      <c r="E7656" s="25" t="s">
        <v>8192</v>
      </c>
      <c r="F7656" s="228" t="s">
        <v>79</v>
      </c>
      <c r="H7656" s="23" t="s">
        <v>22</v>
      </c>
      <c r="I7656" s="28" t="s">
        <v>56</v>
      </c>
      <c r="J7656" s="23" t="s">
        <v>116</v>
      </c>
      <c r="K7656" s="156" t="s">
        <v>122</v>
      </c>
      <c r="M7656" s="485">
        <v>0</v>
      </c>
      <c r="N7656" s="485">
        <v>1500</v>
      </c>
      <c r="O7656" s="217">
        <f t="shared" si="117"/>
        <v>1251068.6699999992</v>
      </c>
    </row>
    <row r="7657" spans="1:15" ht="22.05" hidden="1" customHeight="1" x14ac:dyDescent="0.2">
      <c r="A7657" s="227">
        <v>46011</v>
      </c>
      <c r="B7657" s="20" t="s">
        <v>185</v>
      </c>
      <c r="C7657" s="28">
        <v>60196</v>
      </c>
      <c r="E7657" s="25" t="s">
        <v>8193</v>
      </c>
      <c r="F7657" s="228" t="s">
        <v>79</v>
      </c>
      <c r="H7657" s="23" t="s">
        <v>22</v>
      </c>
      <c r="I7657" s="28" t="s">
        <v>54</v>
      </c>
      <c r="J7657" s="23" t="s">
        <v>41</v>
      </c>
      <c r="K7657" s="156" t="s">
        <v>8210</v>
      </c>
      <c r="M7657" s="485">
        <v>0</v>
      </c>
      <c r="N7657" s="485">
        <v>4200</v>
      </c>
      <c r="O7657" s="217">
        <f t="shared" si="117"/>
        <v>1246868.6699999992</v>
      </c>
    </row>
    <row r="7658" spans="1:15" ht="22.05" hidden="1" customHeight="1" x14ac:dyDescent="0.2">
      <c r="A7658" s="227">
        <v>46011</v>
      </c>
      <c r="B7658" s="20" t="s">
        <v>185</v>
      </c>
      <c r="C7658" s="28">
        <v>60197</v>
      </c>
      <c r="E7658" s="25" t="s">
        <v>402</v>
      </c>
      <c r="F7658" s="228" t="s">
        <v>79</v>
      </c>
      <c r="H7658" s="23" t="s">
        <v>22</v>
      </c>
      <c r="I7658" s="28" t="s">
        <v>80</v>
      </c>
      <c r="J7658" s="23" t="s">
        <v>66</v>
      </c>
      <c r="K7658" s="156" t="s">
        <v>544</v>
      </c>
      <c r="M7658" s="485">
        <v>0</v>
      </c>
      <c r="N7658" s="485">
        <v>650</v>
      </c>
      <c r="O7658" s="217">
        <f t="shared" si="117"/>
        <v>1246218.6699999992</v>
      </c>
    </row>
    <row r="7659" spans="1:15" ht="22.05" hidden="1" customHeight="1" x14ac:dyDescent="0.2">
      <c r="A7659" s="227">
        <v>46011</v>
      </c>
      <c r="B7659" s="20" t="s">
        <v>185</v>
      </c>
      <c r="C7659" s="28">
        <v>60198</v>
      </c>
      <c r="E7659" s="25" t="s">
        <v>8194</v>
      </c>
      <c r="F7659" s="228" t="s">
        <v>79</v>
      </c>
      <c r="H7659" s="23" t="s">
        <v>22</v>
      </c>
      <c r="I7659" s="28" t="s">
        <v>56</v>
      </c>
      <c r="J7659" s="23" t="s">
        <v>116</v>
      </c>
      <c r="K7659" s="156" t="s">
        <v>210</v>
      </c>
      <c r="M7659" s="485">
        <v>0</v>
      </c>
      <c r="N7659" s="485">
        <v>650</v>
      </c>
      <c r="O7659" s="217">
        <f t="shared" si="117"/>
        <v>1245568.6699999992</v>
      </c>
    </row>
    <row r="7660" spans="1:15" ht="22.05" hidden="1" customHeight="1" x14ac:dyDescent="0.2">
      <c r="A7660" s="227">
        <v>46011</v>
      </c>
      <c r="B7660" s="20" t="s">
        <v>185</v>
      </c>
      <c r="C7660" s="28">
        <v>60199</v>
      </c>
      <c r="E7660" s="25" t="s">
        <v>8195</v>
      </c>
      <c r="F7660" s="228" t="s">
        <v>79</v>
      </c>
      <c r="H7660" s="23" t="s">
        <v>22</v>
      </c>
      <c r="I7660" s="28" t="s">
        <v>29</v>
      </c>
      <c r="J7660" s="23" t="s">
        <v>201</v>
      </c>
      <c r="K7660" s="156" t="s">
        <v>8211</v>
      </c>
      <c r="M7660" s="485">
        <v>0</v>
      </c>
      <c r="N7660" s="485">
        <v>1000</v>
      </c>
      <c r="O7660" s="217">
        <f t="shared" si="117"/>
        <v>1244568.6699999992</v>
      </c>
    </row>
    <row r="7661" spans="1:15" ht="22.05" hidden="1" customHeight="1" x14ac:dyDescent="0.2">
      <c r="A7661" s="227">
        <v>46011</v>
      </c>
      <c r="B7661" s="20" t="s">
        <v>185</v>
      </c>
      <c r="C7661" s="28">
        <v>60200</v>
      </c>
      <c r="E7661" s="25" t="s">
        <v>8196</v>
      </c>
      <c r="F7661" s="228" t="s">
        <v>79</v>
      </c>
      <c r="H7661" s="23" t="s">
        <v>22</v>
      </c>
      <c r="I7661" s="28" t="s">
        <v>56</v>
      </c>
      <c r="J7661" s="23" t="s">
        <v>116</v>
      </c>
      <c r="K7661" s="156" t="s">
        <v>8212</v>
      </c>
      <c r="M7661" s="485">
        <v>0</v>
      </c>
      <c r="N7661" s="485">
        <v>15000</v>
      </c>
      <c r="O7661" s="217">
        <f t="shared" si="117"/>
        <v>1229568.6699999992</v>
      </c>
    </row>
    <row r="7662" spans="1:15" ht="22.05" hidden="1" customHeight="1" x14ac:dyDescent="0.2">
      <c r="A7662" s="227">
        <v>46011</v>
      </c>
      <c r="B7662" s="20" t="s">
        <v>185</v>
      </c>
      <c r="C7662" s="28">
        <v>60201</v>
      </c>
      <c r="E7662" s="25" t="s">
        <v>8171</v>
      </c>
      <c r="F7662" s="228" t="s">
        <v>79</v>
      </c>
      <c r="H7662" s="23" t="s">
        <v>22</v>
      </c>
      <c r="I7662" s="28" t="s">
        <v>58</v>
      </c>
      <c r="J7662" s="23" t="s">
        <v>101</v>
      </c>
      <c r="K7662" s="156" t="s">
        <v>205</v>
      </c>
      <c r="M7662" s="485">
        <v>0</v>
      </c>
      <c r="N7662" s="485">
        <v>20000</v>
      </c>
      <c r="O7662" s="217">
        <f t="shared" si="117"/>
        <v>1209568.6699999992</v>
      </c>
    </row>
    <row r="7663" spans="1:15" ht="22.05" hidden="1" customHeight="1" x14ac:dyDescent="0.2">
      <c r="A7663" s="227">
        <v>46011</v>
      </c>
      <c r="B7663" s="20" t="s">
        <v>185</v>
      </c>
      <c r="C7663" s="28">
        <v>60202</v>
      </c>
      <c r="E7663" s="25" t="s">
        <v>8197</v>
      </c>
      <c r="F7663" s="228" t="s">
        <v>79</v>
      </c>
      <c r="H7663" s="23" t="s">
        <v>22</v>
      </c>
      <c r="I7663" s="28" t="s">
        <v>56</v>
      </c>
      <c r="J7663" s="23" t="s">
        <v>116</v>
      </c>
      <c r="K7663" s="156" t="s">
        <v>8213</v>
      </c>
      <c r="M7663" s="485">
        <v>0</v>
      </c>
      <c r="N7663" s="485">
        <v>500</v>
      </c>
      <c r="O7663" s="217">
        <f t="shared" si="117"/>
        <v>1209068.6699999992</v>
      </c>
    </row>
    <row r="7664" spans="1:15" ht="22.05" hidden="1" customHeight="1" x14ac:dyDescent="0.2">
      <c r="A7664" s="227">
        <v>46011</v>
      </c>
      <c r="B7664" s="20" t="s">
        <v>185</v>
      </c>
      <c r="C7664" s="28">
        <v>60203</v>
      </c>
      <c r="E7664" s="25" t="s">
        <v>204</v>
      </c>
      <c r="F7664" s="228" t="s">
        <v>79</v>
      </c>
      <c r="H7664" s="23" t="s">
        <v>22</v>
      </c>
      <c r="I7664" s="28" t="s">
        <v>103</v>
      </c>
      <c r="J7664" s="23" t="s">
        <v>102</v>
      </c>
      <c r="K7664" s="156" t="s">
        <v>235</v>
      </c>
      <c r="M7664" s="485">
        <v>0</v>
      </c>
      <c r="N7664" s="485">
        <v>1000</v>
      </c>
      <c r="O7664" s="217">
        <f t="shared" si="117"/>
        <v>1208068.6699999992</v>
      </c>
    </row>
    <row r="7665" spans="1:15" ht="22.05" hidden="1" customHeight="1" x14ac:dyDescent="0.2">
      <c r="A7665" s="227">
        <v>46011</v>
      </c>
      <c r="B7665" s="20" t="s">
        <v>185</v>
      </c>
      <c r="C7665" s="28">
        <v>60204</v>
      </c>
      <c r="E7665" s="25" t="s">
        <v>143</v>
      </c>
      <c r="F7665" s="228" t="s">
        <v>79</v>
      </c>
      <c r="H7665" s="23" t="s">
        <v>22</v>
      </c>
      <c r="I7665" s="28" t="s">
        <v>53</v>
      </c>
      <c r="J7665" s="23" t="s">
        <v>114</v>
      </c>
      <c r="K7665" s="156" t="s">
        <v>149</v>
      </c>
      <c r="M7665" s="485">
        <v>0</v>
      </c>
      <c r="N7665" s="485">
        <v>22300</v>
      </c>
      <c r="O7665" s="217">
        <f t="shared" si="117"/>
        <v>1185768.6699999992</v>
      </c>
    </row>
    <row r="7666" spans="1:15" ht="22.05" hidden="1" customHeight="1" x14ac:dyDescent="0.2">
      <c r="A7666" s="227">
        <v>46011</v>
      </c>
      <c r="B7666" s="20" t="s">
        <v>185</v>
      </c>
      <c r="C7666" s="28">
        <v>60205</v>
      </c>
      <c r="E7666" s="25" t="s">
        <v>143</v>
      </c>
      <c r="F7666" s="228" t="s">
        <v>79</v>
      </c>
      <c r="H7666" s="23" t="s">
        <v>22</v>
      </c>
      <c r="I7666" s="28" t="s">
        <v>53</v>
      </c>
      <c r="J7666" s="23" t="s">
        <v>114</v>
      </c>
      <c r="K7666" s="156" t="s">
        <v>273</v>
      </c>
      <c r="M7666" s="485">
        <v>0</v>
      </c>
      <c r="N7666" s="485">
        <v>4600</v>
      </c>
      <c r="O7666" s="217">
        <f t="shared" si="117"/>
        <v>1181168.6699999992</v>
      </c>
    </row>
    <row r="7667" spans="1:15" ht="22.05" hidden="1" customHeight="1" x14ac:dyDescent="0.2">
      <c r="A7667" s="227">
        <v>46011</v>
      </c>
      <c r="B7667" s="20" t="s">
        <v>185</v>
      </c>
      <c r="C7667" s="28">
        <v>60206</v>
      </c>
      <c r="E7667" s="25" t="s">
        <v>8198</v>
      </c>
      <c r="F7667" s="228" t="s">
        <v>79</v>
      </c>
      <c r="H7667" s="23" t="s">
        <v>22</v>
      </c>
      <c r="I7667" s="28" t="s">
        <v>53</v>
      </c>
      <c r="J7667" s="23" t="s">
        <v>114</v>
      </c>
      <c r="K7667" s="156" t="s">
        <v>149</v>
      </c>
      <c r="M7667" s="485">
        <v>0</v>
      </c>
      <c r="N7667" s="485">
        <v>44663</v>
      </c>
      <c r="O7667" s="217">
        <f t="shared" si="117"/>
        <v>1136505.6699999992</v>
      </c>
    </row>
    <row r="7668" spans="1:15" ht="22.05" hidden="1" customHeight="1" x14ac:dyDescent="0.2">
      <c r="A7668" s="227">
        <v>46011</v>
      </c>
      <c r="B7668" s="20" t="s">
        <v>185</v>
      </c>
      <c r="C7668" s="28">
        <v>60207</v>
      </c>
      <c r="E7668" s="25" t="s">
        <v>8198</v>
      </c>
      <c r="F7668" s="228" t="s">
        <v>79</v>
      </c>
      <c r="H7668" s="23" t="s">
        <v>22</v>
      </c>
      <c r="I7668" s="28" t="s">
        <v>53</v>
      </c>
      <c r="J7668" s="23" t="s">
        <v>114</v>
      </c>
      <c r="K7668" s="156" t="s">
        <v>273</v>
      </c>
      <c r="M7668" s="485">
        <v>0</v>
      </c>
      <c r="N7668" s="485">
        <v>12736</v>
      </c>
      <c r="O7668" s="217">
        <f t="shared" si="117"/>
        <v>1123769.6699999992</v>
      </c>
    </row>
    <row r="7669" spans="1:15" ht="22.05" hidden="1" customHeight="1" x14ac:dyDescent="0.2">
      <c r="A7669" s="227">
        <v>46011</v>
      </c>
      <c r="B7669" s="20" t="s">
        <v>185</v>
      </c>
      <c r="C7669" s="28">
        <v>60208</v>
      </c>
      <c r="E7669" s="25" t="s">
        <v>8199</v>
      </c>
      <c r="F7669" s="228" t="s">
        <v>79</v>
      </c>
      <c r="H7669" s="23" t="s">
        <v>22</v>
      </c>
      <c r="I7669" s="28" t="s">
        <v>56</v>
      </c>
      <c r="J7669" s="23" t="s">
        <v>116</v>
      </c>
      <c r="K7669" s="156" t="s">
        <v>932</v>
      </c>
      <c r="M7669" s="485">
        <v>0</v>
      </c>
      <c r="N7669" s="485">
        <v>2500</v>
      </c>
      <c r="O7669" s="217">
        <f t="shared" si="117"/>
        <v>1121269.6699999992</v>
      </c>
    </row>
    <row r="7670" spans="1:15" ht="22.05" hidden="1" customHeight="1" x14ac:dyDescent="0.2">
      <c r="A7670" s="227">
        <v>46011</v>
      </c>
      <c r="B7670" s="20" t="s">
        <v>185</v>
      </c>
      <c r="C7670" s="28">
        <v>60209</v>
      </c>
      <c r="E7670" s="25" t="s">
        <v>143</v>
      </c>
      <c r="F7670" s="228" t="s">
        <v>79</v>
      </c>
      <c r="H7670" s="23" t="s">
        <v>22</v>
      </c>
      <c r="I7670" s="28" t="s">
        <v>53</v>
      </c>
      <c r="J7670" s="23" t="s">
        <v>112</v>
      </c>
      <c r="K7670" s="156" t="s">
        <v>416</v>
      </c>
      <c r="M7670" s="485">
        <v>0</v>
      </c>
      <c r="N7670" s="485">
        <v>41150</v>
      </c>
      <c r="O7670" s="217">
        <f t="shared" si="117"/>
        <v>1080119.6699999992</v>
      </c>
    </row>
    <row r="7671" spans="1:15" ht="22.05" hidden="1" customHeight="1" x14ac:dyDescent="0.2">
      <c r="A7671" s="227">
        <v>46011</v>
      </c>
      <c r="B7671" s="20" t="s">
        <v>185</v>
      </c>
      <c r="C7671" s="28">
        <v>60210</v>
      </c>
      <c r="E7671" s="25" t="s">
        <v>8198</v>
      </c>
      <c r="F7671" s="228" t="s">
        <v>79</v>
      </c>
      <c r="H7671" s="23" t="s">
        <v>22</v>
      </c>
      <c r="I7671" s="28" t="s">
        <v>53</v>
      </c>
      <c r="J7671" s="23" t="s">
        <v>112</v>
      </c>
      <c r="K7671" s="156" t="s">
        <v>416</v>
      </c>
      <c r="M7671" s="485">
        <v>0</v>
      </c>
      <c r="N7671" s="485">
        <v>4214</v>
      </c>
      <c r="O7671" s="217">
        <f t="shared" si="117"/>
        <v>1075905.6699999992</v>
      </c>
    </row>
    <row r="7672" spans="1:15" ht="22.05" hidden="1" customHeight="1" x14ac:dyDescent="0.2">
      <c r="A7672" s="227">
        <v>46011</v>
      </c>
      <c r="B7672" s="20" t="s">
        <v>185</v>
      </c>
      <c r="C7672" s="28">
        <v>60211</v>
      </c>
      <c r="E7672" s="25" t="s">
        <v>143</v>
      </c>
      <c r="F7672" s="228" t="s">
        <v>79</v>
      </c>
      <c r="H7672" s="23" t="s">
        <v>22</v>
      </c>
      <c r="I7672" s="28" t="s">
        <v>53</v>
      </c>
      <c r="J7672" s="23" t="s">
        <v>112</v>
      </c>
      <c r="K7672" s="156" t="s">
        <v>419</v>
      </c>
      <c r="M7672" s="485">
        <v>0</v>
      </c>
      <c r="N7672" s="485">
        <v>4750</v>
      </c>
      <c r="O7672" s="217">
        <f t="shared" si="117"/>
        <v>1071155.6699999992</v>
      </c>
    </row>
    <row r="7673" spans="1:15" ht="22.05" hidden="1" customHeight="1" x14ac:dyDescent="0.2">
      <c r="A7673" s="227">
        <v>46011</v>
      </c>
      <c r="B7673" s="20" t="s">
        <v>185</v>
      </c>
      <c r="C7673" s="28">
        <v>60212</v>
      </c>
      <c r="E7673" s="25" t="s">
        <v>8198</v>
      </c>
      <c r="F7673" s="228" t="s">
        <v>79</v>
      </c>
      <c r="H7673" s="23" t="s">
        <v>22</v>
      </c>
      <c r="I7673" s="28" t="s">
        <v>53</v>
      </c>
      <c r="J7673" s="23" t="s">
        <v>112</v>
      </c>
      <c r="K7673" s="156" t="s">
        <v>419</v>
      </c>
      <c r="M7673" s="485">
        <v>0</v>
      </c>
      <c r="N7673" s="485">
        <v>700</v>
      </c>
      <c r="O7673" s="217">
        <f t="shared" si="117"/>
        <v>1070455.6699999992</v>
      </c>
    </row>
    <row r="7674" spans="1:15" ht="22.05" hidden="1" customHeight="1" x14ac:dyDescent="0.2">
      <c r="A7674" s="227">
        <v>46011</v>
      </c>
      <c r="B7674" s="20" t="s">
        <v>185</v>
      </c>
      <c r="C7674" s="28">
        <v>60213</v>
      </c>
      <c r="E7674" s="25" t="s">
        <v>143</v>
      </c>
      <c r="F7674" s="228" t="s">
        <v>79</v>
      </c>
      <c r="H7674" s="23" t="s">
        <v>22</v>
      </c>
      <c r="I7674" s="28" t="s">
        <v>53</v>
      </c>
      <c r="J7674" s="23" t="s">
        <v>112</v>
      </c>
      <c r="K7674" s="156" t="s">
        <v>6822</v>
      </c>
      <c r="M7674" s="485">
        <v>0</v>
      </c>
      <c r="N7674" s="485">
        <v>8114</v>
      </c>
      <c r="O7674" s="217">
        <f t="shared" si="117"/>
        <v>1062341.6699999992</v>
      </c>
    </row>
    <row r="7675" spans="1:15" ht="22.05" hidden="1" customHeight="1" x14ac:dyDescent="0.2">
      <c r="A7675" s="227">
        <v>46011</v>
      </c>
      <c r="B7675" s="20" t="s">
        <v>185</v>
      </c>
      <c r="C7675" s="28">
        <v>60214</v>
      </c>
      <c r="E7675" s="25" t="s">
        <v>8198</v>
      </c>
      <c r="F7675" s="228" t="s">
        <v>79</v>
      </c>
      <c r="H7675" s="23" t="s">
        <v>22</v>
      </c>
      <c r="I7675" s="28" t="s">
        <v>53</v>
      </c>
      <c r="J7675" s="23" t="s">
        <v>112</v>
      </c>
      <c r="K7675" s="156" t="s">
        <v>6822</v>
      </c>
      <c r="M7675" s="485">
        <v>0</v>
      </c>
      <c r="N7675" s="485">
        <v>220</v>
      </c>
      <c r="O7675" s="217">
        <f t="shared" si="117"/>
        <v>1062121.6699999992</v>
      </c>
    </row>
    <row r="7676" spans="1:15" ht="22.05" hidden="1" customHeight="1" x14ac:dyDescent="0.2">
      <c r="A7676" s="227">
        <v>46011</v>
      </c>
      <c r="B7676" s="20" t="s">
        <v>185</v>
      </c>
      <c r="C7676" s="28">
        <v>60215</v>
      </c>
      <c r="E7676" s="25" t="s">
        <v>143</v>
      </c>
      <c r="F7676" s="228" t="s">
        <v>79</v>
      </c>
      <c r="H7676" s="23" t="s">
        <v>22</v>
      </c>
      <c r="I7676" s="28" t="s">
        <v>53</v>
      </c>
      <c r="J7676" s="23" t="s">
        <v>112</v>
      </c>
      <c r="K7676" s="156" t="s">
        <v>5882</v>
      </c>
      <c r="M7676" s="485">
        <v>0</v>
      </c>
      <c r="N7676" s="485">
        <v>18000</v>
      </c>
      <c r="O7676" s="217">
        <f t="shared" si="117"/>
        <v>1044121.6699999992</v>
      </c>
    </row>
    <row r="7677" spans="1:15" ht="22.05" hidden="1" customHeight="1" x14ac:dyDescent="0.2">
      <c r="A7677" s="227">
        <v>46011</v>
      </c>
      <c r="B7677" s="20" t="s">
        <v>185</v>
      </c>
      <c r="C7677" s="28">
        <v>60216</v>
      </c>
      <c r="E7677" s="25" t="s">
        <v>8198</v>
      </c>
      <c r="F7677" s="228" t="s">
        <v>79</v>
      </c>
      <c r="H7677" s="23" t="s">
        <v>22</v>
      </c>
      <c r="I7677" s="28" t="s">
        <v>53</v>
      </c>
      <c r="J7677" s="23" t="s">
        <v>112</v>
      </c>
      <c r="K7677" s="156" t="s">
        <v>5882</v>
      </c>
      <c r="M7677" s="485">
        <v>0</v>
      </c>
      <c r="N7677" s="485">
        <v>1254</v>
      </c>
      <c r="O7677" s="217">
        <f t="shared" ref="O7677:O7747" si="118">O7676+M7677-N7677</f>
        <v>1042867.6699999992</v>
      </c>
    </row>
    <row r="7678" spans="1:15" ht="22.05" hidden="1" customHeight="1" x14ac:dyDescent="0.2">
      <c r="A7678" s="227">
        <v>46011</v>
      </c>
      <c r="B7678" s="20" t="s">
        <v>185</v>
      </c>
      <c r="C7678" s="28">
        <v>60217</v>
      </c>
      <c r="E7678" s="25" t="s">
        <v>143</v>
      </c>
      <c r="F7678" s="228" t="s">
        <v>79</v>
      </c>
      <c r="H7678" s="23" t="s">
        <v>22</v>
      </c>
      <c r="I7678" s="28" t="s">
        <v>53</v>
      </c>
      <c r="J7678" s="23" t="s">
        <v>112</v>
      </c>
      <c r="K7678" s="156" t="s">
        <v>5797</v>
      </c>
      <c r="M7678" s="485">
        <v>0</v>
      </c>
      <c r="N7678" s="485">
        <v>32700</v>
      </c>
      <c r="O7678" s="217">
        <f t="shared" si="118"/>
        <v>1010167.6699999992</v>
      </c>
    </row>
    <row r="7679" spans="1:15" ht="22.05" hidden="1" customHeight="1" x14ac:dyDescent="0.2">
      <c r="A7679" s="227">
        <v>46011</v>
      </c>
      <c r="B7679" s="20" t="s">
        <v>185</v>
      </c>
      <c r="C7679" s="28">
        <v>60218</v>
      </c>
      <c r="E7679" s="25" t="s">
        <v>8198</v>
      </c>
      <c r="F7679" s="228" t="s">
        <v>79</v>
      </c>
      <c r="H7679" s="23" t="s">
        <v>22</v>
      </c>
      <c r="I7679" s="28" t="s">
        <v>53</v>
      </c>
      <c r="J7679" s="23" t="s">
        <v>112</v>
      </c>
      <c r="K7679" s="156" t="s">
        <v>5797</v>
      </c>
      <c r="M7679" s="485">
        <v>0</v>
      </c>
      <c r="N7679" s="485">
        <v>1587</v>
      </c>
      <c r="O7679" s="217">
        <f t="shared" si="118"/>
        <v>1008580.6699999992</v>
      </c>
    </row>
    <row r="7680" spans="1:15" ht="22.05" hidden="1" customHeight="1" x14ac:dyDescent="0.2">
      <c r="A7680" s="227">
        <v>46011</v>
      </c>
      <c r="B7680" s="20" t="s">
        <v>185</v>
      </c>
      <c r="C7680" s="28">
        <v>60219</v>
      </c>
      <c r="E7680" s="25" t="s">
        <v>143</v>
      </c>
      <c r="F7680" s="228" t="s">
        <v>79</v>
      </c>
      <c r="H7680" s="23" t="s">
        <v>22</v>
      </c>
      <c r="I7680" s="28" t="s">
        <v>53</v>
      </c>
      <c r="J7680" s="23" t="s">
        <v>112</v>
      </c>
      <c r="K7680" s="156" t="s">
        <v>1702</v>
      </c>
      <c r="M7680" s="485">
        <v>0</v>
      </c>
      <c r="N7680" s="485">
        <v>24300</v>
      </c>
      <c r="O7680" s="217">
        <f t="shared" si="118"/>
        <v>984280.66999999923</v>
      </c>
    </row>
    <row r="7681" spans="1:15" ht="22.05" hidden="1" customHeight="1" x14ac:dyDescent="0.2">
      <c r="A7681" s="227">
        <v>46011</v>
      </c>
      <c r="B7681" s="20" t="s">
        <v>185</v>
      </c>
      <c r="C7681" s="28">
        <v>60220</v>
      </c>
      <c r="E7681" s="25" t="s">
        <v>8198</v>
      </c>
      <c r="F7681" s="228" t="s">
        <v>79</v>
      </c>
      <c r="H7681" s="23" t="s">
        <v>22</v>
      </c>
      <c r="I7681" s="28" t="s">
        <v>53</v>
      </c>
      <c r="J7681" s="23" t="s">
        <v>112</v>
      </c>
      <c r="K7681" s="156" t="s">
        <v>1702</v>
      </c>
      <c r="M7681" s="485">
        <v>0</v>
      </c>
      <c r="N7681" s="485">
        <v>3295</v>
      </c>
      <c r="O7681" s="217">
        <f t="shared" si="118"/>
        <v>980985.66999999923</v>
      </c>
    </row>
    <row r="7682" spans="1:15" ht="22.05" hidden="1" customHeight="1" x14ac:dyDescent="0.2">
      <c r="A7682" s="227">
        <v>46011</v>
      </c>
      <c r="B7682" s="20" t="s">
        <v>185</v>
      </c>
      <c r="C7682" s="28">
        <v>60221</v>
      </c>
      <c r="E7682" s="25" t="s">
        <v>143</v>
      </c>
      <c r="F7682" s="228" t="s">
        <v>79</v>
      </c>
      <c r="H7682" s="23" t="s">
        <v>22</v>
      </c>
      <c r="I7682" s="28" t="s">
        <v>53</v>
      </c>
      <c r="J7682" s="23" t="s">
        <v>112</v>
      </c>
      <c r="K7682" s="156" t="s">
        <v>5798</v>
      </c>
      <c r="M7682" s="485">
        <v>0</v>
      </c>
      <c r="N7682" s="485">
        <v>4148</v>
      </c>
      <c r="O7682" s="217">
        <f t="shared" si="118"/>
        <v>976837.66999999923</v>
      </c>
    </row>
    <row r="7683" spans="1:15" ht="22.05" hidden="1" customHeight="1" x14ac:dyDescent="0.2">
      <c r="A7683" s="227">
        <v>46011</v>
      </c>
      <c r="B7683" s="20" t="s">
        <v>185</v>
      </c>
      <c r="C7683" s="28">
        <v>60222</v>
      </c>
      <c r="E7683" s="25" t="s">
        <v>8198</v>
      </c>
      <c r="F7683" s="228" t="s">
        <v>79</v>
      </c>
      <c r="H7683" s="23" t="s">
        <v>22</v>
      </c>
      <c r="I7683" s="28" t="s">
        <v>53</v>
      </c>
      <c r="J7683" s="23" t="s">
        <v>112</v>
      </c>
      <c r="K7683" s="156" t="s">
        <v>5798</v>
      </c>
      <c r="M7683" s="485">
        <v>0</v>
      </c>
      <c r="N7683" s="485">
        <v>886</v>
      </c>
      <c r="O7683" s="217">
        <f t="shared" si="118"/>
        <v>975951.66999999923</v>
      </c>
    </row>
    <row r="7684" spans="1:15" ht="22.05" hidden="1" customHeight="1" x14ac:dyDescent="0.2">
      <c r="A7684" s="227">
        <v>46011</v>
      </c>
      <c r="B7684" s="20" t="s">
        <v>185</v>
      </c>
      <c r="C7684" s="28">
        <v>60223</v>
      </c>
      <c r="E7684" s="25" t="s">
        <v>143</v>
      </c>
      <c r="F7684" s="228" t="s">
        <v>79</v>
      </c>
      <c r="H7684" s="23" t="s">
        <v>22</v>
      </c>
      <c r="I7684" s="28" t="s">
        <v>53</v>
      </c>
      <c r="J7684" s="23" t="s">
        <v>112</v>
      </c>
      <c r="K7684" s="156" t="s">
        <v>144</v>
      </c>
      <c r="M7684" s="485">
        <v>0</v>
      </c>
      <c r="N7684" s="485">
        <v>30100</v>
      </c>
      <c r="O7684" s="217">
        <f t="shared" si="118"/>
        <v>945851.66999999923</v>
      </c>
    </row>
    <row r="7685" spans="1:15" ht="22.05" hidden="1" customHeight="1" x14ac:dyDescent="0.2">
      <c r="A7685" s="227">
        <v>46011</v>
      </c>
      <c r="B7685" s="20" t="s">
        <v>185</v>
      </c>
      <c r="C7685" s="28">
        <v>60224</v>
      </c>
      <c r="E7685" s="25" t="s">
        <v>8198</v>
      </c>
      <c r="F7685" s="228" t="s">
        <v>79</v>
      </c>
      <c r="H7685" s="23" t="s">
        <v>22</v>
      </c>
      <c r="I7685" s="28" t="s">
        <v>53</v>
      </c>
      <c r="J7685" s="23" t="s">
        <v>112</v>
      </c>
      <c r="K7685" s="156" t="s">
        <v>144</v>
      </c>
      <c r="M7685" s="485">
        <v>0</v>
      </c>
      <c r="N7685" s="485">
        <v>1388</v>
      </c>
      <c r="O7685" s="217">
        <f t="shared" si="118"/>
        <v>944463.66999999923</v>
      </c>
    </row>
    <row r="7686" spans="1:15" ht="22.05" hidden="1" customHeight="1" x14ac:dyDescent="0.2">
      <c r="A7686" s="227">
        <v>46011</v>
      </c>
      <c r="B7686" s="20" t="s">
        <v>185</v>
      </c>
      <c r="C7686" s="28">
        <v>60225</v>
      </c>
      <c r="E7686" s="25" t="s">
        <v>143</v>
      </c>
      <c r="F7686" s="228" t="s">
        <v>79</v>
      </c>
      <c r="H7686" s="23" t="s">
        <v>22</v>
      </c>
      <c r="I7686" s="28" t="s">
        <v>53</v>
      </c>
      <c r="J7686" s="23" t="s">
        <v>112</v>
      </c>
      <c r="K7686" s="156" t="s">
        <v>264</v>
      </c>
      <c r="M7686" s="485">
        <v>0</v>
      </c>
      <c r="N7686" s="485">
        <v>52350</v>
      </c>
      <c r="O7686" s="217">
        <f t="shared" si="118"/>
        <v>892113.66999999923</v>
      </c>
    </row>
    <row r="7687" spans="1:15" ht="22.05" hidden="1" customHeight="1" x14ac:dyDescent="0.2">
      <c r="A7687" s="227">
        <v>46011</v>
      </c>
      <c r="B7687" s="20" t="s">
        <v>185</v>
      </c>
      <c r="C7687" s="28">
        <v>60226</v>
      </c>
      <c r="E7687" s="25" t="s">
        <v>8198</v>
      </c>
      <c r="F7687" s="228" t="s">
        <v>79</v>
      </c>
      <c r="H7687" s="23" t="s">
        <v>22</v>
      </c>
      <c r="I7687" s="28" t="s">
        <v>53</v>
      </c>
      <c r="J7687" s="23" t="s">
        <v>112</v>
      </c>
      <c r="K7687" s="156" t="s">
        <v>264</v>
      </c>
      <c r="M7687" s="485">
        <v>0</v>
      </c>
      <c r="N7687" s="485">
        <v>8680</v>
      </c>
      <c r="O7687" s="217">
        <f t="shared" si="118"/>
        <v>883433.66999999923</v>
      </c>
    </row>
    <row r="7688" spans="1:15" ht="22.05" hidden="1" customHeight="1" x14ac:dyDescent="0.2">
      <c r="A7688" s="227">
        <v>46011</v>
      </c>
      <c r="B7688" s="20" t="s">
        <v>185</v>
      </c>
      <c r="C7688" s="28">
        <v>60227</v>
      </c>
      <c r="E7688" s="25" t="s">
        <v>143</v>
      </c>
      <c r="F7688" s="228" t="s">
        <v>79</v>
      </c>
      <c r="H7688" s="23" t="s">
        <v>22</v>
      </c>
      <c r="I7688" s="28" t="s">
        <v>53</v>
      </c>
      <c r="J7688" s="23" t="s">
        <v>112</v>
      </c>
      <c r="K7688" s="156" t="s">
        <v>7098</v>
      </c>
      <c r="M7688" s="485">
        <v>0</v>
      </c>
      <c r="N7688" s="485">
        <v>16450</v>
      </c>
      <c r="O7688" s="217">
        <f t="shared" si="118"/>
        <v>866983.66999999923</v>
      </c>
    </row>
    <row r="7689" spans="1:15" ht="22.05" hidden="1" customHeight="1" x14ac:dyDescent="0.2">
      <c r="A7689" s="227">
        <v>46011</v>
      </c>
      <c r="B7689" s="20" t="s">
        <v>185</v>
      </c>
      <c r="C7689" s="28">
        <v>60228</v>
      </c>
      <c r="E7689" s="25" t="s">
        <v>8198</v>
      </c>
      <c r="F7689" s="228" t="s">
        <v>79</v>
      </c>
      <c r="H7689" s="23" t="s">
        <v>22</v>
      </c>
      <c r="I7689" s="28" t="s">
        <v>53</v>
      </c>
      <c r="J7689" s="23" t="s">
        <v>112</v>
      </c>
      <c r="K7689" s="156" t="s">
        <v>7098</v>
      </c>
      <c r="M7689" s="485">
        <v>0</v>
      </c>
      <c r="N7689" s="485">
        <v>25322</v>
      </c>
      <c r="O7689" s="217">
        <f t="shared" si="118"/>
        <v>841661.66999999923</v>
      </c>
    </row>
    <row r="7690" spans="1:15" ht="22.05" hidden="1" customHeight="1" x14ac:dyDescent="0.2">
      <c r="A7690" s="227">
        <v>46011</v>
      </c>
      <c r="B7690" s="20" t="s">
        <v>185</v>
      </c>
      <c r="C7690" s="28">
        <v>60229</v>
      </c>
      <c r="E7690" s="334" t="s">
        <v>143</v>
      </c>
      <c r="F7690" s="329" t="s">
        <v>79</v>
      </c>
      <c r="G7690" s="330"/>
      <c r="H7690" s="331" t="s">
        <v>22</v>
      </c>
      <c r="I7690" s="331" t="s">
        <v>53</v>
      </c>
      <c r="J7690" s="331" t="s">
        <v>112</v>
      </c>
      <c r="K7690" s="332" t="s">
        <v>145</v>
      </c>
      <c r="L7690" s="333">
        <v>20800</v>
      </c>
      <c r="M7690" s="333">
        <v>0</v>
      </c>
      <c r="N7690" s="333">
        <f>L7690-N7691-N7692-N7693</f>
        <v>11200</v>
      </c>
      <c r="O7690" s="217">
        <f t="shared" si="118"/>
        <v>830461.66999999923</v>
      </c>
    </row>
    <row r="7691" spans="1:15" ht="22.05" hidden="1" customHeight="1" x14ac:dyDescent="0.2">
      <c r="A7691" s="227">
        <v>46011</v>
      </c>
      <c r="B7691" s="20" t="s">
        <v>185</v>
      </c>
      <c r="C7691" s="28">
        <v>60229</v>
      </c>
      <c r="E7691" s="334" t="s">
        <v>558</v>
      </c>
      <c r="F7691" s="329" t="s">
        <v>79</v>
      </c>
      <c r="G7691" s="330"/>
      <c r="H7691" s="331" t="s">
        <v>22</v>
      </c>
      <c r="I7691" s="331" t="s">
        <v>54</v>
      </c>
      <c r="J7691" s="331" t="s">
        <v>61</v>
      </c>
      <c r="K7691" s="332" t="s">
        <v>145</v>
      </c>
      <c r="L7691" s="333">
        <v>20800</v>
      </c>
      <c r="M7691" s="333">
        <v>0</v>
      </c>
      <c r="N7691" s="333">
        <v>1800</v>
      </c>
      <c r="O7691" s="217">
        <f t="shared" si="118"/>
        <v>828661.66999999923</v>
      </c>
    </row>
    <row r="7692" spans="1:15" ht="22.05" hidden="1" customHeight="1" x14ac:dyDescent="0.2">
      <c r="A7692" s="227">
        <v>46011</v>
      </c>
      <c r="B7692" s="20" t="s">
        <v>185</v>
      </c>
      <c r="C7692" s="28">
        <v>60229</v>
      </c>
      <c r="E7692" s="328" t="s">
        <v>556</v>
      </c>
      <c r="F7692" s="329" t="s">
        <v>79</v>
      </c>
      <c r="G7692" s="330"/>
      <c r="H7692" s="331" t="s">
        <v>22</v>
      </c>
      <c r="I7692" s="331" t="s">
        <v>54</v>
      </c>
      <c r="J7692" s="331" t="s">
        <v>32</v>
      </c>
      <c r="K7692" s="332" t="s">
        <v>145</v>
      </c>
      <c r="L7692" s="333">
        <v>20800</v>
      </c>
      <c r="M7692" s="333">
        <v>0</v>
      </c>
      <c r="N7692" s="333">
        <v>6000</v>
      </c>
      <c r="O7692" s="217">
        <f t="shared" si="118"/>
        <v>822661.66999999923</v>
      </c>
    </row>
    <row r="7693" spans="1:15" ht="22.05" hidden="1" customHeight="1" x14ac:dyDescent="0.2">
      <c r="A7693" s="227">
        <v>46011</v>
      </c>
      <c r="B7693" s="20" t="s">
        <v>185</v>
      </c>
      <c r="C7693" s="28">
        <v>60229</v>
      </c>
      <c r="E7693" s="328" t="s">
        <v>3486</v>
      </c>
      <c r="F7693" s="329" t="s">
        <v>79</v>
      </c>
      <c r="G7693" s="330"/>
      <c r="H7693" s="331" t="s">
        <v>22</v>
      </c>
      <c r="I7693" s="331" t="s">
        <v>54</v>
      </c>
      <c r="J7693" s="331" t="s">
        <v>63</v>
      </c>
      <c r="K7693" s="332" t="s">
        <v>145</v>
      </c>
      <c r="L7693" s="333">
        <v>20800</v>
      </c>
      <c r="M7693" s="333">
        <v>0</v>
      </c>
      <c r="N7693" s="333">
        <v>1800</v>
      </c>
      <c r="O7693" s="217">
        <f t="shared" si="118"/>
        <v>820861.66999999923</v>
      </c>
    </row>
    <row r="7694" spans="1:15" ht="22.05" hidden="1" customHeight="1" x14ac:dyDescent="0.2">
      <c r="A7694" s="227">
        <v>46011</v>
      </c>
      <c r="B7694" s="20" t="s">
        <v>185</v>
      </c>
      <c r="C7694" s="28">
        <v>60230</v>
      </c>
      <c r="E7694" s="25" t="s">
        <v>8198</v>
      </c>
      <c r="F7694" s="228" t="s">
        <v>79</v>
      </c>
      <c r="H7694" s="23" t="s">
        <v>22</v>
      </c>
      <c r="I7694" s="28" t="s">
        <v>53</v>
      </c>
      <c r="J7694" s="23" t="s">
        <v>112</v>
      </c>
      <c r="K7694" s="156" t="s">
        <v>145</v>
      </c>
      <c r="M7694" s="485">
        <v>0</v>
      </c>
      <c r="N7694" s="485">
        <v>30187</v>
      </c>
      <c r="O7694" s="217">
        <f t="shared" si="118"/>
        <v>790674.66999999923</v>
      </c>
    </row>
    <row r="7695" spans="1:15" ht="22.05" hidden="1" customHeight="1" x14ac:dyDescent="0.2">
      <c r="A7695" s="227">
        <v>46011</v>
      </c>
      <c r="B7695" s="20" t="s">
        <v>185</v>
      </c>
      <c r="C7695" s="28">
        <v>60231</v>
      </c>
      <c r="E7695" s="25" t="s">
        <v>158</v>
      </c>
      <c r="F7695" s="228" t="s">
        <v>79</v>
      </c>
      <c r="H7695" s="23" t="s">
        <v>22</v>
      </c>
      <c r="I7695" s="28" t="s">
        <v>56</v>
      </c>
      <c r="J7695" s="23" t="s">
        <v>116</v>
      </c>
      <c r="K7695" s="156" t="s">
        <v>139</v>
      </c>
      <c r="M7695" s="485">
        <v>0</v>
      </c>
      <c r="N7695" s="485">
        <v>750</v>
      </c>
      <c r="O7695" s="217">
        <f t="shared" si="118"/>
        <v>789924.66999999923</v>
      </c>
    </row>
    <row r="7696" spans="1:15" ht="22.05" hidden="1" customHeight="1" x14ac:dyDescent="0.2">
      <c r="A7696" s="227">
        <v>46011</v>
      </c>
      <c r="B7696" s="20" t="s">
        <v>185</v>
      </c>
      <c r="C7696" s="28">
        <v>60232</v>
      </c>
      <c r="E7696" s="25" t="s">
        <v>8200</v>
      </c>
      <c r="F7696" s="228" t="s">
        <v>79</v>
      </c>
      <c r="H7696" s="23" t="s">
        <v>22</v>
      </c>
      <c r="I7696" s="28" t="s">
        <v>56</v>
      </c>
      <c r="J7696" s="23" t="s">
        <v>116</v>
      </c>
      <c r="K7696" s="156" t="s">
        <v>142</v>
      </c>
      <c r="M7696" s="485">
        <v>0</v>
      </c>
      <c r="N7696" s="485">
        <v>1200</v>
      </c>
      <c r="O7696" s="217">
        <f t="shared" si="118"/>
        <v>788724.66999999923</v>
      </c>
    </row>
    <row r="7697" spans="1:15" ht="22.05" hidden="1" customHeight="1" x14ac:dyDescent="0.2">
      <c r="A7697" s="227">
        <v>46011</v>
      </c>
      <c r="B7697" s="20" t="s">
        <v>185</v>
      </c>
      <c r="C7697" s="28">
        <v>60233</v>
      </c>
      <c r="E7697" s="25" t="s">
        <v>143</v>
      </c>
      <c r="F7697" s="228" t="s">
        <v>79</v>
      </c>
      <c r="H7697" s="23" t="s">
        <v>22</v>
      </c>
      <c r="I7697" s="28" t="s">
        <v>53</v>
      </c>
      <c r="J7697" s="23" t="s">
        <v>112</v>
      </c>
      <c r="K7697" s="156" t="s">
        <v>56</v>
      </c>
      <c r="M7697" s="485">
        <v>0</v>
      </c>
      <c r="N7697" s="485">
        <v>27550</v>
      </c>
      <c r="O7697" s="217">
        <f t="shared" si="118"/>
        <v>761174.66999999923</v>
      </c>
    </row>
    <row r="7698" spans="1:15" ht="22.05" hidden="1" customHeight="1" x14ac:dyDescent="0.2">
      <c r="A7698" s="227">
        <v>46011</v>
      </c>
      <c r="B7698" s="20" t="s">
        <v>185</v>
      </c>
      <c r="C7698" s="28">
        <v>60234</v>
      </c>
      <c r="E7698" s="25" t="s">
        <v>8198</v>
      </c>
      <c r="F7698" s="228" t="s">
        <v>79</v>
      </c>
      <c r="H7698" s="23" t="s">
        <v>22</v>
      </c>
      <c r="I7698" s="28" t="s">
        <v>53</v>
      </c>
      <c r="J7698" s="23" t="s">
        <v>112</v>
      </c>
      <c r="K7698" s="156" t="s">
        <v>56</v>
      </c>
      <c r="M7698" s="485">
        <v>0</v>
      </c>
      <c r="N7698" s="485">
        <v>61222</v>
      </c>
      <c r="O7698" s="217">
        <f t="shared" si="118"/>
        <v>699952.66999999923</v>
      </c>
    </row>
    <row r="7699" spans="1:15" ht="22.05" hidden="1" customHeight="1" x14ac:dyDescent="0.2">
      <c r="A7699" s="227">
        <v>46011</v>
      </c>
      <c r="B7699" s="20" t="s">
        <v>185</v>
      </c>
      <c r="C7699" s="28">
        <v>60235</v>
      </c>
      <c r="E7699" s="25" t="s">
        <v>143</v>
      </c>
      <c r="F7699" s="228" t="s">
        <v>79</v>
      </c>
      <c r="H7699" s="23" t="s">
        <v>22</v>
      </c>
      <c r="I7699" s="28" t="s">
        <v>53</v>
      </c>
      <c r="J7699" s="23" t="s">
        <v>112</v>
      </c>
      <c r="K7699" s="156" t="s">
        <v>146</v>
      </c>
      <c r="M7699" s="485">
        <v>0</v>
      </c>
      <c r="N7699" s="485">
        <v>99467</v>
      </c>
      <c r="O7699" s="217">
        <f t="shared" si="118"/>
        <v>600485.66999999923</v>
      </c>
    </row>
    <row r="7700" spans="1:15" ht="22.05" hidden="1" customHeight="1" x14ac:dyDescent="0.2">
      <c r="A7700" s="227">
        <v>46011</v>
      </c>
      <c r="B7700" s="20" t="s">
        <v>185</v>
      </c>
      <c r="C7700" s="28">
        <v>60236</v>
      </c>
      <c r="E7700" s="25" t="s">
        <v>8198</v>
      </c>
      <c r="F7700" s="228" t="s">
        <v>79</v>
      </c>
      <c r="H7700" s="23" t="s">
        <v>22</v>
      </c>
      <c r="I7700" s="28" t="s">
        <v>53</v>
      </c>
      <c r="J7700" s="23" t="s">
        <v>112</v>
      </c>
      <c r="K7700" s="156" t="s">
        <v>146</v>
      </c>
      <c r="M7700" s="485">
        <v>0</v>
      </c>
      <c r="N7700" s="485">
        <v>197032</v>
      </c>
      <c r="O7700" s="217">
        <f t="shared" si="118"/>
        <v>403453.66999999923</v>
      </c>
    </row>
    <row r="7701" spans="1:15" ht="22.05" hidden="1" customHeight="1" x14ac:dyDescent="0.2">
      <c r="A7701" s="227">
        <v>46011</v>
      </c>
      <c r="B7701" s="20" t="s">
        <v>185</v>
      </c>
      <c r="C7701" s="28">
        <v>60237</v>
      </c>
      <c r="E7701" s="25" t="s">
        <v>539</v>
      </c>
      <c r="F7701" s="228" t="s">
        <v>79</v>
      </c>
      <c r="H7701" s="23" t="s">
        <v>22</v>
      </c>
      <c r="I7701" s="28" t="s">
        <v>53</v>
      </c>
      <c r="J7701" s="23" t="s">
        <v>112</v>
      </c>
      <c r="K7701" s="156" t="s">
        <v>146</v>
      </c>
      <c r="M7701" s="485">
        <v>0</v>
      </c>
      <c r="N7701" s="485">
        <v>500</v>
      </c>
      <c r="O7701" s="217">
        <f t="shared" si="118"/>
        <v>402953.66999999923</v>
      </c>
    </row>
    <row r="7702" spans="1:15" ht="22.05" hidden="1" customHeight="1" x14ac:dyDescent="0.2">
      <c r="A7702" s="227">
        <v>46011</v>
      </c>
      <c r="B7702" s="20" t="s">
        <v>185</v>
      </c>
      <c r="C7702" s="28">
        <v>60238</v>
      </c>
      <c r="E7702" s="328" t="s">
        <v>141</v>
      </c>
      <c r="F7702" s="329" t="s">
        <v>79</v>
      </c>
      <c r="G7702" s="330"/>
      <c r="H7702" s="331" t="s">
        <v>22</v>
      </c>
      <c r="I7702" s="331" t="s">
        <v>54</v>
      </c>
      <c r="J7702" s="331" t="s">
        <v>63</v>
      </c>
      <c r="K7702" s="332" t="s">
        <v>225</v>
      </c>
      <c r="L7702" s="333">
        <v>75000</v>
      </c>
      <c r="M7702" s="333">
        <v>0</v>
      </c>
      <c r="N7702" s="333">
        <v>10000</v>
      </c>
      <c r="O7702" s="217">
        <f t="shared" si="118"/>
        <v>392953.66999999923</v>
      </c>
    </row>
    <row r="7703" spans="1:15" ht="22.05" hidden="1" customHeight="1" x14ac:dyDescent="0.2">
      <c r="A7703" s="227">
        <v>46011</v>
      </c>
      <c r="B7703" s="20" t="s">
        <v>185</v>
      </c>
      <c r="C7703" s="28">
        <v>60238</v>
      </c>
      <c r="E7703" s="328" t="s">
        <v>559</v>
      </c>
      <c r="F7703" s="329" t="s">
        <v>79</v>
      </c>
      <c r="G7703" s="330"/>
      <c r="H7703" s="331" t="s">
        <v>22</v>
      </c>
      <c r="I7703" s="331" t="s">
        <v>54</v>
      </c>
      <c r="J7703" s="331" t="s">
        <v>41</v>
      </c>
      <c r="K7703" s="332" t="s">
        <v>225</v>
      </c>
      <c r="L7703" s="333">
        <v>75000</v>
      </c>
      <c r="M7703" s="333">
        <v>0</v>
      </c>
      <c r="N7703" s="333">
        <v>20000</v>
      </c>
      <c r="O7703" s="217">
        <f t="shared" si="118"/>
        <v>372953.66999999923</v>
      </c>
    </row>
    <row r="7704" spans="1:15" ht="22.05" hidden="1" customHeight="1" x14ac:dyDescent="0.2">
      <c r="A7704" s="227">
        <v>46011</v>
      </c>
      <c r="B7704" s="20" t="s">
        <v>185</v>
      </c>
      <c r="C7704" s="28">
        <v>60238</v>
      </c>
      <c r="E7704" s="328" t="s">
        <v>463</v>
      </c>
      <c r="F7704" s="329" t="s">
        <v>79</v>
      </c>
      <c r="G7704" s="330"/>
      <c r="H7704" s="331" t="s">
        <v>22</v>
      </c>
      <c r="I7704" s="331" t="s">
        <v>54</v>
      </c>
      <c r="J7704" s="331" t="s">
        <v>62</v>
      </c>
      <c r="K7704" s="332" t="s">
        <v>225</v>
      </c>
      <c r="L7704" s="333">
        <v>75000</v>
      </c>
      <c r="M7704" s="333">
        <v>0</v>
      </c>
      <c r="N7704" s="333">
        <v>30000</v>
      </c>
      <c r="O7704" s="217">
        <f t="shared" si="118"/>
        <v>342953.66999999923</v>
      </c>
    </row>
    <row r="7705" spans="1:15" ht="22.05" hidden="1" customHeight="1" x14ac:dyDescent="0.2">
      <c r="A7705" s="227">
        <v>46011</v>
      </c>
      <c r="B7705" s="20" t="s">
        <v>185</v>
      </c>
      <c r="C7705" s="28">
        <v>60238</v>
      </c>
      <c r="E7705" s="328" t="s">
        <v>560</v>
      </c>
      <c r="F7705" s="329" t="s">
        <v>79</v>
      </c>
      <c r="G7705" s="330"/>
      <c r="H7705" s="331" t="s">
        <v>22</v>
      </c>
      <c r="I7705" s="331" t="s">
        <v>54</v>
      </c>
      <c r="J7705" s="331" t="s">
        <v>44</v>
      </c>
      <c r="K7705" s="332" t="s">
        <v>225</v>
      </c>
      <c r="L7705" s="333">
        <v>75000</v>
      </c>
      <c r="M7705" s="333">
        <v>0</v>
      </c>
      <c r="N7705" s="333">
        <v>10000</v>
      </c>
      <c r="O7705" s="217">
        <f t="shared" si="118"/>
        <v>332953.66999999923</v>
      </c>
    </row>
    <row r="7706" spans="1:15" ht="22.05" hidden="1" customHeight="1" x14ac:dyDescent="0.2">
      <c r="A7706" s="227">
        <v>46011</v>
      </c>
      <c r="B7706" s="20" t="s">
        <v>185</v>
      </c>
      <c r="C7706" s="28">
        <v>60238</v>
      </c>
      <c r="E7706" s="328" t="s">
        <v>561</v>
      </c>
      <c r="F7706" s="329" t="s">
        <v>79</v>
      </c>
      <c r="G7706" s="330"/>
      <c r="H7706" s="331" t="s">
        <v>22</v>
      </c>
      <c r="I7706" s="331" t="s">
        <v>54</v>
      </c>
      <c r="J7706" s="331" t="s">
        <v>63</v>
      </c>
      <c r="K7706" s="332" t="s">
        <v>225</v>
      </c>
      <c r="L7706" s="333">
        <v>75000</v>
      </c>
      <c r="M7706" s="333">
        <v>0</v>
      </c>
      <c r="N7706" s="333">
        <v>5000</v>
      </c>
      <c r="O7706" s="217">
        <f t="shared" si="118"/>
        <v>327953.66999999923</v>
      </c>
    </row>
    <row r="7707" spans="1:15" ht="22.05" hidden="1" customHeight="1" x14ac:dyDescent="0.2">
      <c r="A7707" s="227">
        <v>46011</v>
      </c>
      <c r="B7707" s="20" t="s">
        <v>185</v>
      </c>
      <c r="C7707" s="28">
        <v>60239</v>
      </c>
      <c r="E7707" s="25" t="s">
        <v>2478</v>
      </c>
      <c r="F7707" s="228" t="s">
        <v>79</v>
      </c>
      <c r="H7707" s="23" t="s">
        <v>22</v>
      </c>
      <c r="I7707" s="28" t="s">
        <v>103</v>
      </c>
      <c r="J7707" s="23" t="s">
        <v>60</v>
      </c>
      <c r="K7707" s="156" t="s">
        <v>6726</v>
      </c>
      <c r="M7707" s="485">
        <v>0</v>
      </c>
      <c r="N7707" s="485">
        <v>3900</v>
      </c>
      <c r="O7707" s="217">
        <f t="shared" si="118"/>
        <v>324053.66999999923</v>
      </c>
    </row>
    <row r="7708" spans="1:15" ht="22.05" hidden="1" customHeight="1" x14ac:dyDescent="0.2">
      <c r="A7708" s="227">
        <v>46011</v>
      </c>
      <c r="B7708" s="20" t="s">
        <v>185</v>
      </c>
      <c r="C7708" s="28">
        <v>60240</v>
      </c>
      <c r="E7708" s="25" t="s">
        <v>8201</v>
      </c>
      <c r="F7708" s="228" t="s">
        <v>79</v>
      </c>
      <c r="H7708" s="23" t="s">
        <v>22</v>
      </c>
      <c r="I7708" s="28" t="s">
        <v>103</v>
      </c>
      <c r="J7708" s="23" t="s">
        <v>92</v>
      </c>
      <c r="K7708" s="156" t="s">
        <v>8214</v>
      </c>
      <c r="M7708" s="485">
        <v>0</v>
      </c>
      <c r="N7708" s="485">
        <v>1210</v>
      </c>
      <c r="O7708" s="217">
        <f t="shared" si="118"/>
        <v>322843.66999999923</v>
      </c>
    </row>
    <row r="7709" spans="1:15" ht="22.05" hidden="1" customHeight="1" x14ac:dyDescent="0.2">
      <c r="A7709" s="227">
        <v>46011</v>
      </c>
      <c r="B7709" s="20" t="s">
        <v>185</v>
      </c>
      <c r="C7709" s="28">
        <v>60241</v>
      </c>
      <c r="E7709" s="25" t="s">
        <v>8202</v>
      </c>
      <c r="F7709" s="228" t="s">
        <v>79</v>
      </c>
      <c r="H7709" s="23" t="s">
        <v>22</v>
      </c>
      <c r="I7709" s="28" t="s">
        <v>103</v>
      </c>
      <c r="J7709" s="23" t="s">
        <v>93</v>
      </c>
      <c r="K7709" s="156" t="s">
        <v>8215</v>
      </c>
      <c r="M7709" s="485">
        <v>0</v>
      </c>
      <c r="N7709" s="485">
        <v>850</v>
      </c>
      <c r="O7709" s="217">
        <f t="shared" si="118"/>
        <v>321993.66999999923</v>
      </c>
    </row>
    <row r="7710" spans="1:15" ht="22.05" hidden="1" customHeight="1" x14ac:dyDescent="0.2">
      <c r="A7710" s="227">
        <v>46011</v>
      </c>
      <c r="B7710" s="20" t="s">
        <v>185</v>
      </c>
      <c r="C7710" s="28">
        <v>60242</v>
      </c>
      <c r="E7710" s="25" t="s">
        <v>8203</v>
      </c>
      <c r="F7710" s="228" t="s">
        <v>79</v>
      </c>
      <c r="H7710" s="23" t="s">
        <v>22</v>
      </c>
      <c r="I7710" s="28" t="s">
        <v>54</v>
      </c>
      <c r="J7710" s="23" t="s">
        <v>61</v>
      </c>
      <c r="K7710" s="156" t="s">
        <v>8216</v>
      </c>
      <c r="M7710" s="485">
        <v>0</v>
      </c>
      <c r="N7710" s="485">
        <v>9800</v>
      </c>
      <c r="O7710" s="217">
        <f t="shared" si="118"/>
        <v>312193.66999999923</v>
      </c>
    </row>
    <row r="7711" spans="1:15" ht="22.05" hidden="1" customHeight="1" x14ac:dyDescent="0.2">
      <c r="A7711" s="227">
        <v>46011</v>
      </c>
      <c r="B7711" s="20" t="s">
        <v>185</v>
      </c>
      <c r="C7711" s="28">
        <v>60243</v>
      </c>
      <c r="E7711" s="25" t="s">
        <v>6816</v>
      </c>
      <c r="F7711" s="228" t="s">
        <v>79</v>
      </c>
      <c r="H7711" s="23" t="s">
        <v>22</v>
      </c>
      <c r="I7711" s="28" t="s">
        <v>54</v>
      </c>
      <c r="J7711" s="23" t="s">
        <v>63</v>
      </c>
      <c r="K7711" s="156" t="s">
        <v>977</v>
      </c>
      <c r="M7711" s="485">
        <v>0</v>
      </c>
      <c r="N7711" s="485">
        <v>800</v>
      </c>
      <c r="O7711" s="217">
        <f t="shared" si="118"/>
        <v>311393.66999999923</v>
      </c>
    </row>
    <row r="7712" spans="1:15" ht="22.05" hidden="1" customHeight="1" x14ac:dyDescent="0.2">
      <c r="A7712" s="227">
        <v>46011</v>
      </c>
      <c r="B7712" s="20" t="s">
        <v>185</v>
      </c>
      <c r="C7712" s="28">
        <v>60244</v>
      </c>
      <c r="E7712" s="25" t="s">
        <v>8204</v>
      </c>
      <c r="F7712" s="228" t="s">
        <v>79</v>
      </c>
      <c r="H7712" s="23" t="s">
        <v>22</v>
      </c>
      <c r="I7712" s="28" t="s">
        <v>56</v>
      </c>
      <c r="J7712" s="23" t="s">
        <v>116</v>
      </c>
      <c r="K7712" s="156" t="s">
        <v>8217</v>
      </c>
      <c r="M7712" s="485">
        <v>0</v>
      </c>
      <c r="N7712" s="485">
        <v>250</v>
      </c>
      <c r="O7712" s="217">
        <f t="shared" si="118"/>
        <v>311143.66999999923</v>
      </c>
    </row>
    <row r="7713" spans="1:15" ht="22.05" hidden="1" customHeight="1" x14ac:dyDescent="0.2">
      <c r="A7713" s="227">
        <v>46011</v>
      </c>
      <c r="B7713" s="20" t="s">
        <v>185</v>
      </c>
      <c r="C7713" s="28">
        <v>60245</v>
      </c>
      <c r="E7713" s="25" t="s">
        <v>8205</v>
      </c>
      <c r="F7713" s="228" t="s">
        <v>79</v>
      </c>
      <c r="H7713" s="23" t="s">
        <v>22</v>
      </c>
      <c r="I7713" s="28" t="s">
        <v>56</v>
      </c>
      <c r="J7713" s="23" t="s">
        <v>116</v>
      </c>
      <c r="K7713" s="156" t="s">
        <v>413</v>
      </c>
      <c r="M7713" s="485">
        <v>0</v>
      </c>
      <c r="N7713" s="485">
        <v>3000</v>
      </c>
      <c r="O7713" s="217">
        <f t="shared" si="118"/>
        <v>308143.66999999923</v>
      </c>
    </row>
    <row r="7714" spans="1:15" ht="22.05" hidden="1" customHeight="1" x14ac:dyDescent="0.2">
      <c r="A7714" s="227">
        <v>46011</v>
      </c>
      <c r="B7714" s="20" t="s">
        <v>185</v>
      </c>
      <c r="C7714" s="28">
        <v>60246</v>
      </c>
      <c r="E7714" s="25" t="s">
        <v>8628</v>
      </c>
      <c r="F7714" s="228" t="s">
        <v>79</v>
      </c>
      <c r="H7714" s="21" t="s">
        <v>22</v>
      </c>
      <c r="I7714" s="41" t="s">
        <v>55</v>
      </c>
      <c r="J7714" s="21" t="s">
        <v>261</v>
      </c>
      <c r="K7714" s="156" t="s">
        <v>1637</v>
      </c>
      <c r="M7714" s="485">
        <v>0</v>
      </c>
      <c r="N7714" s="485">
        <v>6000</v>
      </c>
      <c r="O7714" s="217">
        <f t="shared" si="118"/>
        <v>302143.66999999923</v>
      </c>
    </row>
    <row r="7715" spans="1:15" ht="22.05" hidden="1" customHeight="1" x14ac:dyDescent="0.2">
      <c r="A7715" s="227">
        <v>46011</v>
      </c>
      <c r="B7715" s="20" t="s">
        <v>185</v>
      </c>
      <c r="C7715" s="28">
        <v>60247</v>
      </c>
      <c r="E7715" s="25" t="s">
        <v>8206</v>
      </c>
      <c r="F7715" s="228" t="s">
        <v>79</v>
      </c>
      <c r="H7715" s="23" t="s">
        <v>22</v>
      </c>
      <c r="I7715" s="28" t="s">
        <v>55</v>
      </c>
      <c r="J7715" s="23" t="s">
        <v>73</v>
      </c>
      <c r="K7715" s="156" t="s">
        <v>1637</v>
      </c>
      <c r="M7715" s="485">
        <v>0</v>
      </c>
      <c r="N7715" s="485">
        <v>220</v>
      </c>
      <c r="O7715" s="217">
        <f t="shared" si="118"/>
        <v>301923.66999999923</v>
      </c>
    </row>
    <row r="7716" spans="1:15" ht="22.05" hidden="1" customHeight="1" x14ac:dyDescent="0.2">
      <c r="A7716" s="227">
        <v>46011</v>
      </c>
      <c r="B7716" s="20" t="s">
        <v>185</v>
      </c>
      <c r="C7716" s="28">
        <v>60248</v>
      </c>
      <c r="E7716" s="25" t="s">
        <v>8207</v>
      </c>
      <c r="F7716" s="228" t="s">
        <v>79</v>
      </c>
      <c r="H7716" s="519" t="s">
        <v>21</v>
      </c>
      <c r="I7716" s="531" t="s">
        <v>29</v>
      </c>
      <c r="J7716" s="519" t="s">
        <v>201</v>
      </c>
      <c r="M7716" s="485">
        <v>1300</v>
      </c>
      <c r="N7716" s="485">
        <v>0</v>
      </c>
      <c r="O7716" s="217">
        <f t="shared" si="118"/>
        <v>303223.66999999923</v>
      </c>
    </row>
    <row r="7717" spans="1:15" ht="22.05" hidden="1" customHeight="1" x14ac:dyDescent="0.2">
      <c r="A7717" s="227">
        <v>46011</v>
      </c>
      <c r="B7717" s="20" t="s">
        <v>185</v>
      </c>
      <c r="C7717" s="28">
        <v>60249</v>
      </c>
      <c r="E7717" s="25" t="s">
        <v>8208</v>
      </c>
      <c r="F7717" s="228" t="s">
        <v>79</v>
      </c>
      <c r="H7717" s="23" t="s">
        <v>22</v>
      </c>
      <c r="I7717" s="28" t="s">
        <v>56</v>
      </c>
      <c r="J7717" s="23" t="s">
        <v>116</v>
      </c>
      <c r="K7717" s="156" t="s">
        <v>441</v>
      </c>
      <c r="M7717" s="485">
        <v>0</v>
      </c>
      <c r="N7717" s="485">
        <v>4000</v>
      </c>
      <c r="O7717" s="217">
        <f t="shared" si="118"/>
        <v>299223.66999999923</v>
      </c>
    </row>
    <row r="7718" spans="1:15" ht="22.05" hidden="1" customHeight="1" x14ac:dyDescent="0.2">
      <c r="A7718" s="227">
        <v>46011</v>
      </c>
      <c r="B7718" s="20" t="s">
        <v>185</v>
      </c>
      <c r="C7718" s="28">
        <v>60250</v>
      </c>
      <c r="E7718" s="25" t="s">
        <v>3245</v>
      </c>
      <c r="F7718" s="228" t="s">
        <v>79</v>
      </c>
      <c r="H7718" s="23" t="s">
        <v>22</v>
      </c>
      <c r="I7718" s="28" t="s">
        <v>55</v>
      </c>
      <c r="J7718" s="23" t="s">
        <v>73</v>
      </c>
      <c r="K7718" s="156" t="s">
        <v>206</v>
      </c>
      <c r="M7718" s="485">
        <v>0</v>
      </c>
      <c r="N7718" s="485">
        <v>10774</v>
      </c>
      <c r="O7718" s="217">
        <f t="shared" si="118"/>
        <v>288449.66999999923</v>
      </c>
    </row>
    <row r="7719" spans="1:15" ht="22.05" hidden="1" customHeight="1" x14ac:dyDescent="0.2">
      <c r="A7719" s="227">
        <v>46012</v>
      </c>
      <c r="B7719" s="20" t="s">
        <v>185</v>
      </c>
      <c r="C7719" s="28">
        <v>60252</v>
      </c>
      <c r="E7719" s="25" t="s">
        <v>8218</v>
      </c>
      <c r="F7719" s="228" t="s">
        <v>79</v>
      </c>
      <c r="H7719" s="23" t="s">
        <v>22</v>
      </c>
      <c r="I7719" s="28" t="s">
        <v>56</v>
      </c>
      <c r="J7719" s="23" t="s">
        <v>116</v>
      </c>
      <c r="K7719" s="156" t="s">
        <v>1364</v>
      </c>
      <c r="M7719" s="485">
        <v>0</v>
      </c>
      <c r="N7719" s="485">
        <v>555</v>
      </c>
      <c r="O7719" s="217">
        <f t="shared" si="118"/>
        <v>287894.66999999923</v>
      </c>
    </row>
    <row r="7720" spans="1:15" ht="22.05" hidden="1" customHeight="1" x14ac:dyDescent="0.2">
      <c r="A7720" s="227">
        <v>46012</v>
      </c>
      <c r="B7720" s="20" t="s">
        <v>185</v>
      </c>
      <c r="C7720" s="28">
        <v>60253</v>
      </c>
      <c r="E7720" s="25" t="s">
        <v>151</v>
      </c>
      <c r="F7720" s="228" t="s">
        <v>79</v>
      </c>
      <c r="H7720" s="23" t="s">
        <v>22</v>
      </c>
      <c r="I7720" s="28" t="s">
        <v>53</v>
      </c>
      <c r="J7720" s="23" t="s">
        <v>112</v>
      </c>
      <c r="K7720" s="156" t="s">
        <v>1364</v>
      </c>
      <c r="M7720" s="485">
        <v>0</v>
      </c>
      <c r="N7720" s="485">
        <v>666</v>
      </c>
      <c r="O7720" s="217">
        <f t="shared" si="118"/>
        <v>287228.66999999923</v>
      </c>
    </row>
    <row r="7721" spans="1:15" ht="22.05" hidden="1" customHeight="1" x14ac:dyDescent="0.2">
      <c r="A7721" s="227">
        <v>46012</v>
      </c>
      <c r="B7721" s="20" t="s">
        <v>185</v>
      </c>
      <c r="C7721" s="28">
        <v>60254</v>
      </c>
      <c r="E7721" s="25" t="s">
        <v>8219</v>
      </c>
      <c r="F7721" s="228" t="s">
        <v>79</v>
      </c>
      <c r="H7721" s="23" t="s">
        <v>22</v>
      </c>
      <c r="I7721" s="28" t="s">
        <v>103</v>
      </c>
      <c r="J7721" s="23" t="s">
        <v>92</v>
      </c>
      <c r="K7721" s="156" t="s">
        <v>807</v>
      </c>
      <c r="M7721" s="485">
        <v>0</v>
      </c>
      <c r="N7721" s="485">
        <v>100</v>
      </c>
      <c r="O7721" s="217">
        <f t="shared" si="118"/>
        <v>287128.66999999923</v>
      </c>
    </row>
    <row r="7722" spans="1:15" ht="22.05" hidden="1" customHeight="1" x14ac:dyDescent="0.2">
      <c r="A7722" s="227">
        <v>46012</v>
      </c>
      <c r="B7722" s="20" t="s">
        <v>185</v>
      </c>
      <c r="C7722" s="28">
        <v>60255</v>
      </c>
      <c r="E7722" s="25" t="s">
        <v>8220</v>
      </c>
      <c r="F7722" s="228" t="s">
        <v>79</v>
      </c>
      <c r="H7722" s="23" t="s">
        <v>22</v>
      </c>
      <c r="I7722" s="28" t="s">
        <v>103</v>
      </c>
      <c r="J7722" s="23" t="s">
        <v>214</v>
      </c>
      <c r="K7722" s="156" t="s">
        <v>1364</v>
      </c>
      <c r="M7722" s="485">
        <v>0</v>
      </c>
      <c r="N7722" s="485">
        <v>200</v>
      </c>
      <c r="O7722" s="217">
        <f t="shared" si="118"/>
        <v>286928.66999999923</v>
      </c>
    </row>
    <row r="7723" spans="1:15" ht="22.05" hidden="1" customHeight="1" x14ac:dyDescent="0.2">
      <c r="A7723" s="227">
        <v>46012</v>
      </c>
      <c r="B7723" s="20" t="s">
        <v>185</v>
      </c>
      <c r="C7723" s="28">
        <v>60256</v>
      </c>
      <c r="E7723" s="25" t="s">
        <v>8221</v>
      </c>
      <c r="F7723" s="228" t="s">
        <v>79</v>
      </c>
      <c r="H7723" s="23" t="s">
        <v>22</v>
      </c>
      <c r="I7723" s="28" t="s">
        <v>103</v>
      </c>
      <c r="J7723" s="23" t="s">
        <v>102</v>
      </c>
      <c r="K7723" s="156" t="s">
        <v>1364</v>
      </c>
      <c r="M7723" s="485">
        <v>0</v>
      </c>
      <c r="N7723" s="485">
        <v>4500</v>
      </c>
      <c r="O7723" s="217">
        <f t="shared" si="118"/>
        <v>282428.66999999923</v>
      </c>
    </row>
    <row r="7724" spans="1:15" ht="22.05" hidden="1" customHeight="1" x14ac:dyDescent="0.2">
      <c r="A7724" s="227">
        <v>46013</v>
      </c>
      <c r="B7724" s="20" t="s">
        <v>185</v>
      </c>
      <c r="C7724" s="28">
        <v>60258</v>
      </c>
      <c r="E7724" s="25" t="s">
        <v>8222</v>
      </c>
      <c r="F7724" s="228" t="s">
        <v>79</v>
      </c>
      <c r="H7724" s="23" t="s">
        <v>22</v>
      </c>
      <c r="I7724" s="28" t="s">
        <v>54</v>
      </c>
      <c r="J7724" s="23" t="s">
        <v>63</v>
      </c>
      <c r="K7724" s="156" t="s">
        <v>141</v>
      </c>
      <c r="M7724" s="485">
        <v>0</v>
      </c>
      <c r="N7724" s="485">
        <v>3900</v>
      </c>
      <c r="O7724" s="217">
        <f t="shared" si="118"/>
        <v>278528.66999999923</v>
      </c>
    </row>
    <row r="7725" spans="1:15" ht="22.05" hidden="1" customHeight="1" x14ac:dyDescent="0.2">
      <c r="A7725" s="227">
        <v>46013</v>
      </c>
      <c r="B7725" s="20" t="s">
        <v>185</v>
      </c>
      <c r="C7725" s="28">
        <v>60259</v>
      </c>
      <c r="E7725" s="25" t="s">
        <v>8223</v>
      </c>
      <c r="F7725" s="228" t="s">
        <v>79</v>
      </c>
      <c r="H7725" s="23" t="s">
        <v>22</v>
      </c>
      <c r="I7725" s="28" t="s">
        <v>103</v>
      </c>
      <c r="J7725" s="23" t="s">
        <v>102</v>
      </c>
      <c r="K7725" s="156" t="s">
        <v>210</v>
      </c>
      <c r="M7725" s="485">
        <v>0</v>
      </c>
      <c r="N7725" s="485">
        <v>100</v>
      </c>
      <c r="O7725" s="217">
        <f t="shared" si="118"/>
        <v>278428.66999999923</v>
      </c>
    </row>
    <row r="7726" spans="1:15" ht="22.05" hidden="1" customHeight="1" x14ac:dyDescent="0.2">
      <c r="A7726" s="227">
        <v>46013</v>
      </c>
      <c r="B7726" s="20" t="s">
        <v>185</v>
      </c>
      <c r="C7726" s="28">
        <v>60260</v>
      </c>
      <c r="E7726" s="25" t="s">
        <v>8224</v>
      </c>
      <c r="F7726" s="228" t="s">
        <v>79</v>
      </c>
      <c r="H7726" s="23" t="s">
        <v>22</v>
      </c>
      <c r="I7726" s="531" t="s">
        <v>53</v>
      </c>
      <c r="J7726" s="519" t="s">
        <v>112</v>
      </c>
      <c r="K7726" s="156" t="s">
        <v>122</v>
      </c>
      <c r="M7726" s="485">
        <v>0</v>
      </c>
      <c r="N7726" s="485">
        <v>11000</v>
      </c>
      <c r="O7726" s="217">
        <f t="shared" si="118"/>
        <v>267428.66999999923</v>
      </c>
    </row>
    <row r="7727" spans="1:15" ht="22.05" hidden="1" customHeight="1" x14ac:dyDescent="0.2">
      <c r="A7727" s="227">
        <v>46013</v>
      </c>
      <c r="B7727" s="20" t="s">
        <v>185</v>
      </c>
      <c r="C7727" s="28">
        <v>60261</v>
      </c>
      <c r="E7727" s="25" t="s">
        <v>8225</v>
      </c>
      <c r="F7727" s="228" t="s">
        <v>79</v>
      </c>
      <c r="H7727" s="23" t="s">
        <v>21</v>
      </c>
      <c r="I7727" s="28" t="s">
        <v>81</v>
      </c>
      <c r="J7727" s="23" t="s">
        <v>183</v>
      </c>
      <c r="M7727" s="485">
        <v>300000</v>
      </c>
      <c r="N7727" s="485">
        <v>0</v>
      </c>
      <c r="O7727" s="217">
        <f t="shared" si="118"/>
        <v>567428.66999999923</v>
      </c>
    </row>
    <row r="7728" spans="1:15" ht="22.05" hidden="1" customHeight="1" x14ac:dyDescent="0.2">
      <c r="A7728" s="227">
        <v>46013</v>
      </c>
      <c r="B7728" s="20" t="s">
        <v>185</v>
      </c>
      <c r="C7728" s="28">
        <v>60262</v>
      </c>
      <c r="E7728" s="25" t="s">
        <v>2358</v>
      </c>
      <c r="F7728" s="228" t="s">
        <v>79</v>
      </c>
      <c r="H7728" s="23" t="s">
        <v>22</v>
      </c>
      <c r="I7728" s="28" t="s">
        <v>54</v>
      </c>
      <c r="J7728" s="23" t="s">
        <v>41</v>
      </c>
      <c r="K7728" s="156" t="s">
        <v>465</v>
      </c>
      <c r="M7728" s="485">
        <v>0</v>
      </c>
      <c r="N7728" s="485">
        <v>4000</v>
      </c>
      <c r="O7728" s="217">
        <f t="shared" si="118"/>
        <v>563428.66999999923</v>
      </c>
    </row>
    <row r="7729" spans="1:15" ht="22.05" hidden="1" customHeight="1" x14ac:dyDescent="0.2">
      <c r="A7729" s="227">
        <v>46013</v>
      </c>
      <c r="B7729" s="20" t="s">
        <v>185</v>
      </c>
      <c r="C7729" s="28">
        <v>60263</v>
      </c>
      <c r="E7729" s="25" t="s">
        <v>8226</v>
      </c>
      <c r="F7729" s="228" t="s">
        <v>79</v>
      </c>
      <c r="H7729" s="23" t="s">
        <v>22</v>
      </c>
      <c r="I7729" s="28" t="s">
        <v>103</v>
      </c>
      <c r="J7729" s="23" t="s">
        <v>60</v>
      </c>
      <c r="K7729" s="156" t="s">
        <v>135</v>
      </c>
      <c r="M7729" s="485">
        <v>0</v>
      </c>
      <c r="N7729" s="485">
        <v>5000</v>
      </c>
      <c r="O7729" s="217">
        <f t="shared" si="118"/>
        <v>558428.66999999923</v>
      </c>
    </row>
    <row r="7730" spans="1:15" ht="22.05" hidden="1" customHeight="1" x14ac:dyDescent="0.2">
      <c r="A7730" s="227">
        <v>46013</v>
      </c>
      <c r="B7730" s="20" t="s">
        <v>185</v>
      </c>
      <c r="C7730" s="28">
        <v>60264</v>
      </c>
      <c r="E7730" s="25" t="s">
        <v>162</v>
      </c>
      <c r="F7730" s="228" t="s">
        <v>79</v>
      </c>
      <c r="H7730" s="23" t="s">
        <v>21</v>
      </c>
      <c r="I7730" s="28" t="s">
        <v>81</v>
      </c>
      <c r="J7730" s="23" t="s">
        <v>200</v>
      </c>
      <c r="M7730" s="585">
        <v>34900</v>
      </c>
      <c r="N7730" s="485">
        <v>0</v>
      </c>
      <c r="O7730" s="217">
        <f t="shared" si="118"/>
        <v>593328.66999999923</v>
      </c>
    </row>
    <row r="7731" spans="1:15" ht="22.05" hidden="1" customHeight="1" x14ac:dyDescent="0.2">
      <c r="A7731" s="227">
        <v>46013</v>
      </c>
      <c r="B7731" s="20" t="s">
        <v>185</v>
      </c>
      <c r="C7731" s="28">
        <v>60265</v>
      </c>
      <c r="E7731" s="25" t="s">
        <v>8227</v>
      </c>
      <c r="F7731" s="228" t="s">
        <v>79</v>
      </c>
      <c r="H7731" s="23" t="s">
        <v>22</v>
      </c>
      <c r="I7731" s="28" t="s">
        <v>56</v>
      </c>
      <c r="J7731" s="23" t="s">
        <v>116</v>
      </c>
      <c r="K7731" s="156" t="s">
        <v>408</v>
      </c>
      <c r="M7731" s="485">
        <v>0</v>
      </c>
      <c r="N7731" s="485">
        <v>1864</v>
      </c>
      <c r="O7731" s="217">
        <f t="shared" si="118"/>
        <v>591464.66999999923</v>
      </c>
    </row>
    <row r="7732" spans="1:15" ht="22.05" hidden="1" customHeight="1" x14ac:dyDescent="0.2">
      <c r="A7732" s="227">
        <v>46013</v>
      </c>
      <c r="B7732" s="20" t="s">
        <v>185</v>
      </c>
      <c r="C7732" s="28">
        <v>60266</v>
      </c>
      <c r="E7732" s="25" t="s">
        <v>8228</v>
      </c>
      <c r="F7732" s="228" t="s">
        <v>79</v>
      </c>
      <c r="H7732" s="23" t="s">
        <v>22</v>
      </c>
      <c r="I7732" s="28" t="s">
        <v>56</v>
      </c>
      <c r="J7732" s="23" t="s">
        <v>116</v>
      </c>
      <c r="K7732" s="156" t="s">
        <v>139</v>
      </c>
      <c r="M7732" s="485">
        <v>0</v>
      </c>
      <c r="N7732" s="485">
        <v>370</v>
      </c>
      <c r="O7732" s="217">
        <f t="shared" si="118"/>
        <v>591094.66999999923</v>
      </c>
    </row>
    <row r="7733" spans="1:15" ht="22.05" hidden="1" customHeight="1" x14ac:dyDescent="0.2">
      <c r="A7733" s="227">
        <v>46013</v>
      </c>
      <c r="B7733" s="20" t="s">
        <v>185</v>
      </c>
      <c r="C7733" s="28">
        <v>60267</v>
      </c>
      <c r="E7733" s="25" t="s">
        <v>8229</v>
      </c>
      <c r="F7733" s="228" t="s">
        <v>79</v>
      </c>
      <c r="H7733" s="23" t="s">
        <v>22</v>
      </c>
      <c r="I7733" s="28" t="s">
        <v>54</v>
      </c>
      <c r="J7733" s="23" t="s">
        <v>41</v>
      </c>
      <c r="K7733" s="156" t="s">
        <v>210</v>
      </c>
      <c r="M7733" s="485">
        <v>0</v>
      </c>
      <c r="N7733" s="485">
        <v>570</v>
      </c>
      <c r="O7733" s="217">
        <f t="shared" si="118"/>
        <v>590524.66999999923</v>
      </c>
    </row>
    <row r="7734" spans="1:15" ht="22.05" hidden="1" customHeight="1" x14ac:dyDescent="0.2">
      <c r="A7734" s="227">
        <v>46013</v>
      </c>
      <c r="B7734" s="20" t="s">
        <v>185</v>
      </c>
      <c r="C7734" s="28">
        <v>60268</v>
      </c>
      <c r="E7734" s="25" t="s">
        <v>8230</v>
      </c>
      <c r="F7734" s="228" t="s">
        <v>79</v>
      </c>
      <c r="H7734" s="23" t="s">
        <v>22</v>
      </c>
      <c r="I7734" s="28" t="s">
        <v>56</v>
      </c>
      <c r="J7734" s="23" t="s">
        <v>116</v>
      </c>
      <c r="K7734" s="156" t="s">
        <v>413</v>
      </c>
      <c r="M7734" s="485">
        <v>0</v>
      </c>
      <c r="N7734" s="485">
        <v>19520</v>
      </c>
      <c r="O7734" s="217">
        <f t="shared" si="118"/>
        <v>571004.66999999923</v>
      </c>
    </row>
    <row r="7735" spans="1:15" ht="22.05" hidden="1" customHeight="1" x14ac:dyDescent="0.2">
      <c r="A7735" s="227">
        <v>46013</v>
      </c>
      <c r="B7735" s="20" t="s">
        <v>185</v>
      </c>
      <c r="C7735" s="28">
        <v>60269</v>
      </c>
      <c r="E7735" s="25" t="s">
        <v>8231</v>
      </c>
      <c r="F7735" s="228" t="s">
        <v>79</v>
      </c>
      <c r="H7735" s="23" t="s">
        <v>22</v>
      </c>
      <c r="I7735" s="28" t="s">
        <v>56</v>
      </c>
      <c r="J7735" s="23" t="s">
        <v>116</v>
      </c>
      <c r="K7735" s="156" t="s">
        <v>413</v>
      </c>
      <c r="M7735" s="485">
        <v>0</v>
      </c>
      <c r="N7735" s="485">
        <v>5500</v>
      </c>
      <c r="O7735" s="217">
        <f t="shared" si="118"/>
        <v>565504.66999999923</v>
      </c>
    </row>
    <row r="7736" spans="1:15" ht="22.05" hidden="1" customHeight="1" x14ac:dyDescent="0.2">
      <c r="A7736" s="227">
        <v>46013</v>
      </c>
      <c r="B7736" s="20" t="s">
        <v>185</v>
      </c>
      <c r="C7736" s="28">
        <v>60270</v>
      </c>
      <c r="E7736" s="25" t="s">
        <v>143</v>
      </c>
      <c r="F7736" s="228" t="s">
        <v>79</v>
      </c>
      <c r="H7736" s="23" t="s">
        <v>22</v>
      </c>
      <c r="I7736" s="28" t="s">
        <v>53</v>
      </c>
      <c r="J7736" s="23" t="s">
        <v>112</v>
      </c>
      <c r="K7736" s="156" t="s">
        <v>8096</v>
      </c>
      <c r="M7736" s="485">
        <v>0</v>
      </c>
      <c r="N7736" s="485">
        <v>23760</v>
      </c>
      <c r="O7736" s="217">
        <f t="shared" si="118"/>
        <v>541744.66999999923</v>
      </c>
    </row>
    <row r="7737" spans="1:15" ht="22.05" hidden="1" customHeight="1" x14ac:dyDescent="0.2">
      <c r="A7737" s="227">
        <v>46013</v>
      </c>
      <c r="B7737" s="20" t="s">
        <v>185</v>
      </c>
      <c r="C7737" s="28">
        <v>60271</v>
      </c>
      <c r="E7737" s="25" t="s">
        <v>8198</v>
      </c>
      <c r="F7737" s="228" t="s">
        <v>79</v>
      </c>
      <c r="H7737" s="23" t="s">
        <v>22</v>
      </c>
      <c r="I7737" s="28" t="s">
        <v>53</v>
      </c>
      <c r="J7737" s="23" t="s">
        <v>112</v>
      </c>
      <c r="K7737" s="156" t="s">
        <v>8096</v>
      </c>
      <c r="M7737" s="485">
        <v>0</v>
      </c>
      <c r="N7737" s="485">
        <v>693</v>
      </c>
      <c r="O7737" s="217">
        <f t="shared" si="118"/>
        <v>541051.66999999923</v>
      </c>
    </row>
    <row r="7738" spans="1:15" ht="22.05" hidden="1" customHeight="1" x14ac:dyDescent="0.2">
      <c r="A7738" s="227">
        <v>46013</v>
      </c>
      <c r="B7738" s="20" t="s">
        <v>185</v>
      </c>
      <c r="C7738" s="28">
        <v>60272</v>
      </c>
      <c r="E7738" s="25" t="s">
        <v>143</v>
      </c>
      <c r="F7738" s="228" t="s">
        <v>79</v>
      </c>
      <c r="H7738" s="23" t="s">
        <v>22</v>
      </c>
      <c r="I7738" s="28" t="s">
        <v>53</v>
      </c>
      <c r="J7738" s="23" t="s">
        <v>112</v>
      </c>
      <c r="K7738" s="156" t="s">
        <v>527</v>
      </c>
      <c r="M7738" s="485">
        <v>0</v>
      </c>
      <c r="N7738" s="485">
        <v>13782</v>
      </c>
      <c r="O7738" s="217">
        <f t="shared" si="118"/>
        <v>527269.66999999923</v>
      </c>
    </row>
    <row r="7739" spans="1:15" ht="22.05" hidden="1" customHeight="1" x14ac:dyDescent="0.2">
      <c r="A7739" s="227">
        <v>46013</v>
      </c>
      <c r="B7739" s="20" t="s">
        <v>185</v>
      </c>
      <c r="C7739" s="28">
        <v>60273</v>
      </c>
      <c r="E7739" s="25" t="s">
        <v>8198</v>
      </c>
      <c r="F7739" s="228" t="s">
        <v>79</v>
      </c>
      <c r="H7739" s="23" t="s">
        <v>22</v>
      </c>
      <c r="I7739" s="28" t="s">
        <v>53</v>
      </c>
      <c r="J7739" s="23" t="s">
        <v>112</v>
      </c>
      <c r="K7739" s="156" t="s">
        <v>527</v>
      </c>
      <c r="M7739" s="485">
        <v>0</v>
      </c>
      <c r="N7739" s="485">
        <v>845</v>
      </c>
      <c r="O7739" s="217">
        <f t="shared" si="118"/>
        <v>526424.66999999923</v>
      </c>
    </row>
    <row r="7740" spans="1:15" ht="22.05" hidden="1" customHeight="1" x14ac:dyDescent="0.2">
      <c r="A7740" s="227">
        <v>46013</v>
      </c>
      <c r="B7740" s="20" t="s">
        <v>185</v>
      </c>
      <c r="C7740" s="28">
        <v>60274</v>
      </c>
      <c r="E7740" s="25" t="s">
        <v>143</v>
      </c>
      <c r="F7740" s="228" t="s">
        <v>79</v>
      </c>
      <c r="H7740" s="23" t="s">
        <v>22</v>
      </c>
      <c r="I7740" s="28" t="s">
        <v>53</v>
      </c>
      <c r="J7740" s="23" t="s">
        <v>112</v>
      </c>
      <c r="K7740" s="156" t="s">
        <v>954</v>
      </c>
      <c r="M7740" s="485">
        <v>0</v>
      </c>
      <c r="N7740" s="485">
        <v>34287</v>
      </c>
      <c r="O7740" s="217">
        <f t="shared" si="118"/>
        <v>492137.66999999923</v>
      </c>
    </row>
    <row r="7741" spans="1:15" ht="22.05" hidden="1" customHeight="1" x14ac:dyDescent="0.2">
      <c r="A7741" s="227">
        <v>46013</v>
      </c>
      <c r="B7741" s="20" t="s">
        <v>185</v>
      </c>
      <c r="C7741" s="28">
        <v>60275</v>
      </c>
      <c r="E7741" s="25" t="s">
        <v>8198</v>
      </c>
      <c r="F7741" s="228" t="s">
        <v>79</v>
      </c>
      <c r="H7741" s="23" t="s">
        <v>22</v>
      </c>
      <c r="I7741" s="28" t="s">
        <v>53</v>
      </c>
      <c r="J7741" s="23" t="s">
        <v>112</v>
      </c>
      <c r="K7741" s="156" t="s">
        <v>954</v>
      </c>
      <c r="M7741" s="485">
        <v>0</v>
      </c>
      <c r="N7741" s="485">
        <v>3596</v>
      </c>
      <c r="O7741" s="217">
        <f t="shared" si="118"/>
        <v>488541.66999999923</v>
      </c>
    </row>
    <row r="7742" spans="1:15" ht="22.05" hidden="1" customHeight="1" x14ac:dyDescent="0.2">
      <c r="A7742" s="227">
        <v>46013</v>
      </c>
      <c r="B7742" s="20" t="s">
        <v>185</v>
      </c>
      <c r="C7742" s="28">
        <v>60276</v>
      </c>
      <c r="E7742" s="25" t="s">
        <v>143</v>
      </c>
      <c r="F7742" s="228" t="s">
        <v>79</v>
      </c>
      <c r="H7742" s="23" t="s">
        <v>22</v>
      </c>
      <c r="I7742" s="28" t="s">
        <v>53</v>
      </c>
      <c r="J7742" s="23" t="s">
        <v>112</v>
      </c>
      <c r="K7742" s="156" t="s">
        <v>497</v>
      </c>
      <c r="M7742" s="485">
        <v>0</v>
      </c>
      <c r="N7742" s="485">
        <v>30299</v>
      </c>
      <c r="O7742" s="217">
        <f t="shared" si="118"/>
        <v>458242.66999999923</v>
      </c>
    </row>
    <row r="7743" spans="1:15" ht="22.05" hidden="1" customHeight="1" x14ac:dyDescent="0.2">
      <c r="A7743" s="227">
        <v>46013</v>
      </c>
      <c r="B7743" s="20" t="s">
        <v>185</v>
      </c>
      <c r="C7743" s="28">
        <v>60277</v>
      </c>
      <c r="E7743" s="25" t="s">
        <v>8198</v>
      </c>
      <c r="F7743" s="228" t="s">
        <v>79</v>
      </c>
      <c r="H7743" s="23" t="s">
        <v>22</v>
      </c>
      <c r="I7743" s="28" t="s">
        <v>53</v>
      </c>
      <c r="J7743" s="23" t="s">
        <v>112</v>
      </c>
      <c r="K7743" s="156" t="s">
        <v>497</v>
      </c>
      <c r="M7743" s="485">
        <v>0</v>
      </c>
      <c r="N7743" s="485">
        <v>2559</v>
      </c>
      <c r="O7743" s="217">
        <f t="shared" si="118"/>
        <v>455683.66999999923</v>
      </c>
    </row>
    <row r="7744" spans="1:15" ht="22.05" hidden="1" customHeight="1" x14ac:dyDescent="0.2">
      <c r="A7744" s="227">
        <v>46013</v>
      </c>
      <c r="B7744" s="20" t="s">
        <v>185</v>
      </c>
      <c r="C7744" s="28">
        <v>60278</v>
      </c>
      <c r="E7744" s="25" t="s">
        <v>143</v>
      </c>
      <c r="F7744" s="228" t="s">
        <v>79</v>
      </c>
      <c r="H7744" s="23" t="s">
        <v>22</v>
      </c>
      <c r="I7744" s="28" t="s">
        <v>53</v>
      </c>
      <c r="J7744" s="23" t="s">
        <v>112</v>
      </c>
      <c r="K7744" s="156" t="s">
        <v>526</v>
      </c>
      <c r="M7744" s="485">
        <v>0</v>
      </c>
      <c r="N7744" s="485">
        <v>38303</v>
      </c>
      <c r="O7744" s="217">
        <f t="shared" si="118"/>
        <v>417380.66999999923</v>
      </c>
    </row>
    <row r="7745" spans="1:15" ht="22.05" hidden="1" customHeight="1" x14ac:dyDescent="0.2">
      <c r="A7745" s="227">
        <v>46013</v>
      </c>
      <c r="B7745" s="20" t="s">
        <v>185</v>
      </c>
      <c r="C7745" s="28">
        <v>60279</v>
      </c>
      <c r="E7745" s="25" t="s">
        <v>8198</v>
      </c>
      <c r="F7745" s="228" t="s">
        <v>79</v>
      </c>
      <c r="H7745" s="23" t="s">
        <v>22</v>
      </c>
      <c r="I7745" s="28" t="s">
        <v>53</v>
      </c>
      <c r="J7745" s="23" t="s">
        <v>112</v>
      </c>
      <c r="K7745" s="156" t="s">
        <v>526</v>
      </c>
      <c r="M7745" s="485">
        <v>0</v>
      </c>
      <c r="N7745" s="485">
        <v>4354</v>
      </c>
      <c r="O7745" s="217">
        <f t="shared" si="118"/>
        <v>413026.66999999923</v>
      </c>
    </row>
    <row r="7746" spans="1:15" ht="22.05" hidden="1" customHeight="1" x14ac:dyDescent="0.2">
      <c r="A7746" s="227">
        <v>46013</v>
      </c>
      <c r="B7746" s="20" t="s">
        <v>185</v>
      </c>
      <c r="C7746" s="28">
        <v>60280</v>
      </c>
      <c r="E7746" s="25" t="s">
        <v>143</v>
      </c>
      <c r="F7746" s="228" t="s">
        <v>79</v>
      </c>
      <c r="H7746" s="23" t="s">
        <v>22</v>
      </c>
      <c r="I7746" s="28" t="s">
        <v>53</v>
      </c>
      <c r="J7746" s="23" t="s">
        <v>112</v>
      </c>
      <c r="K7746" s="156" t="s">
        <v>955</v>
      </c>
      <c r="M7746" s="485">
        <v>0</v>
      </c>
      <c r="N7746" s="485">
        <v>24664</v>
      </c>
      <c r="O7746" s="217">
        <f t="shared" si="118"/>
        <v>388362.66999999923</v>
      </c>
    </row>
    <row r="7747" spans="1:15" ht="22.05" hidden="1" customHeight="1" x14ac:dyDescent="0.2">
      <c r="A7747" s="227">
        <v>46013</v>
      </c>
      <c r="B7747" s="20" t="s">
        <v>185</v>
      </c>
      <c r="C7747" s="28">
        <v>60281</v>
      </c>
      <c r="E7747" s="25" t="s">
        <v>8198</v>
      </c>
      <c r="F7747" s="228" t="s">
        <v>79</v>
      </c>
      <c r="H7747" s="23" t="s">
        <v>22</v>
      </c>
      <c r="I7747" s="28" t="s">
        <v>53</v>
      </c>
      <c r="J7747" s="23" t="s">
        <v>112</v>
      </c>
      <c r="K7747" s="156" t="s">
        <v>955</v>
      </c>
      <c r="M7747" s="485">
        <v>0</v>
      </c>
      <c r="N7747" s="485">
        <v>2744</v>
      </c>
      <c r="O7747" s="217">
        <f t="shared" si="118"/>
        <v>385618.66999999923</v>
      </c>
    </row>
    <row r="7748" spans="1:15" ht="22.05" hidden="1" customHeight="1" x14ac:dyDescent="0.2">
      <c r="A7748" s="227">
        <v>46013</v>
      </c>
      <c r="B7748" s="20" t="s">
        <v>185</v>
      </c>
      <c r="C7748" s="28">
        <v>60282</v>
      </c>
      <c r="E7748" s="25" t="s">
        <v>3126</v>
      </c>
      <c r="F7748" s="228" t="s">
        <v>79</v>
      </c>
      <c r="H7748" s="23" t="s">
        <v>22</v>
      </c>
      <c r="I7748" s="28" t="s">
        <v>103</v>
      </c>
      <c r="J7748" s="23" t="s">
        <v>102</v>
      </c>
      <c r="K7748" s="156" t="s">
        <v>153</v>
      </c>
      <c r="M7748" s="485">
        <v>0</v>
      </c>
      <c r="N7748" s="485">
        <v>1600</v>
      </c>
      <c r="O7748" s="217">
        <f t="shared" ref="O7748:O7811" si="119">O7747+M7748-N7748</f>
        <v>384018.66999999923</v>
      </c>
    </row>
    <row r="7749" spans="1:15" ht="22.05" hidden="1" customHeight="1" x14ac:dyDescent="0.2">
      <c r="A7749" s="227">
        <v>46013</v>
      </c>
      <c r="B7749" s="20" t="s">
        <v>185</v>
      </c>
      <c r="C7749" s="28">
        <v>60283</v>
      </c>
      <c r="E7749" s="25" t="s">
        <v>8232</v>
      </c>
      <c r="F7749" s="228" t="s">
        <v>79</v>
      </c>
      <c r="H7749" s="23" t="s">
        <v>22</v>
      </c>
      <c r="I7749" s="531" t="s">
        <v>56</v>
      </c>
      <c r="J7749" s="519" t="s">
        <v>116</v>
      </c>
      <c r="K7749" s="156" t="s">
        <v>4778</v>
      </c>
      <c r="M7749" s="485">
        <v>0</v>
      </c>
      <c r="N7749" s="485">
        <v>5000</v>
      </c>
      <c r="O7749" s="217">
        <f t="shared" si="119"/>
        <v>379018.66999999923</v>
      </c>
    </row>
    <row r="7750" spans="1:15" ht="22.05" hidden="1" customHeight="1" x14ac:dyDescent="0.2">
      <c r="A7750" s="227">
        <v>46013</v>
      </c>
      <c r="B7750" s="20" t="s">
        <v>185</v>
      </c>
      <c r="C7750" s="28">
        <v>60284</v>
      </c>
      <c r="E7750" s="25" t="s">
        <v>8233</v>
      </c>
      <c r="F7750" s="228" t="s">
        <v>79</v>
      </c>
      <c r="H7750" s="23" t="s">
        <v>22</v>
      </c>
      <c r="I7750" s="28" t="s">
        <v>56</v>
      </c>
      <c r="J7750" s="23" t="s">
        <v>116</v>
      </c>
      <c r="K7750" s="156" t="s">
        <v>135</v>
      </c>
      <c r="M7750" s="485">
        <v>0</v>
      </c>
      <c r="N7750" s="485">
        <v>6692</v>
      </c>
      <c r="O7750" s="217">
        <f t="shared" si="119"/>
        <v>372326.66999999923</v>
      </c>
    </row>
    <row r="7751" spans="1:15" ht="22.05" hidden="1" customHeight="1" x14ac:dyDescent="0.2">
      <c r="A7751" s="227">
        <v>46013</v>
      </c>
      <c r="B7751" s="20" t="s">
        <v>185</v>
      </c>
      <c r="C7751" s="28">
        <v>60285</v>
      </c>
      <c r="E7751" s="25" t="s">
        <v>8234</v>
      </c>
      <c r="F7751" s="228" t="s">
        <v>79</v>
      </c>
      <c r="H7751" s="23" t="s">
        <v>22</v>
      </c>
      <c r="I7751" s="28" t="s">
        <v>103</v>
      </c>
      <c r="J7751" s="23" t="s">
        <v>94</v>
      </c>
      <c r="K7751" s="156" t="s">
        <v>441</v>
      </c>
      <c r="M7751" s="485">
        <v>0</v>
      </c>
      <c r="N7751" s="485">
        <v>150</v>
      </c>
      <c r="O7751" s="217">
        <f t="shared" si="119"/>
        <v>372176.66999999923</v>
      </c>
    </row>
    <row r="7752" spans="1:15" ht="22.05" hidden="1" customHeight="1" x14ac:dyDescent="0.2">
      <c r="A7752" s="227">
        <v>46013</v>
      </c>
      <c r="B7752" s="20" t="s">
        <v>185</v>
      </c>
      <c r="C7752" s="28">
        <v>60286</v>
      </c>
      <c r="E7752" s="25" t="s">
        <v>8629</v>
      </c>
      <c r="F7752" s="228" t="s">
        <v>79</v>
      </c>
      <c r="H7752" s="23" t="s">
        <v>22</v>
      </c>
      <c r="I7752" s="28" t="s">
        <v>56</v>
      </c>
      <c r="J7752" s="23" t="s">
        <v>116</v>
      </c>
      <c r="K7752" s="156" t="s">
        <v>413</v>
      </c>
      <c r="M7752" s="485">
        <v>0</v>
      </c>
      <c r="N7752" s="485">
        <v>1101</v>
      </c>
      <c r="O7752" s="217">
        <f t="shared" si="119"/>
        <v>371075.66999999923</v>
      </c>
    </row>
    <row r="7753" spans="1:15" ht="22.05" hidden="1" customHeight="1" x14ac:dyDescent="0.2">
      <c r="A7753" s="227">
        <v>46013</v>
      </c>
      <c r="B7753" s="20" t="s">
        <v>185</v>
      </c>
      <c r="C7753" s="28">
        <v>60287</v>
      </c>
      <c r="E7753" s="25" t="s">
        <v>8235</v>
      </c>
      <c r="F7753" s="228" t="s">
        <v>79</v>
      </c>
      <c r="H7753" s="23" t="s">
        <v>22</v>
      </c>
      <c r="I7753" s="28" t="s">
        <v>53</v>
      </c>
      <c r="J7753" s="23" t="s">
        <v>112</v>
      </c>
      <c r="K7753" s="156" t="s">
        <v>122</v>
      </c>
      <c r="M7753" s="485">
        <v>0</v>
      </c>
      <c r="N7753" s="485">
        <v>5000</v>
      </c>
      <c r="O7753" s="217">
        <f t="shared" si="119"/>
        <v>366075.66999999923</v>
      </c>
    </row>
    <row r="7754" spans="1:15" ht="22.05" hidden="1" customHeight="1" x14ac:dyDescent="0.2">
      <c r="A7754" s="227">
        <v>46013</v>
      </c>
      <c r="B7754" s="20" t="s">
        <v>185</v>
      </c>
      <c r="C7754" s="28">
        <v>60288</v>
      </c>
      <c r="E7754" s="25" t="s">
        <v>6382</v>
      </c>
      <c r="F7754" s="228" t="s">
        <v>79</v>
      </c>
      <c r="H7754" s="23" t="s">
        <v>22</v>
      </c>
      <c r="I7754" s="28" t="s">
        <v>103</v>
      </c>
      <c r="J7754" s="23" t="s">
        <v>102</v>
      </c>
      <c r="K7754" s="156" t="s">
        <v>4567</v>
      </c>
      <c r="M7754" s="485">
        <v>0</v>
      </c>
      <c r="N7754" s="485">
        <v>750</v>
      </c>
      <c r="O7754" s="217">
        <f t="shared" si="119"/>
        <v>365325.66999999923</v>
      </c>
    </row>
    <row r="7755" spans="1:15" ht="22.05" hidden="1" customHeight="1" x14ac:dyDescent="0.2">
      <c r="A7755" s="227">
        <v>46013</v>
      </c>
      <c r="B7755" s="20" t="s">
        <v>185</v>
      </c>
      <c r="C7755" s="28">
        <v>60289</v>
      </c>
      <c r="E7755" s="25" t="s">
        <v>6488</v>
      </c>
      <c r="F7755" s="228" t="s">
        <v>79</v>
      </c>
      <c r="H7755" s="23" t="s">
        <v>22</v>
      </c>
      <c r="I7755" s="28" t="s">
        <v>103</v>
      </c>
      <c r="J7755" s="23" t="s">
        <v>102</v>
      </c>
      <c r="K7755" s="156" t="s">
        <v>5199</v>
      </c>
      <c r="M7755" s="485">
        <v>0</v>
      </c>
      <c r="N7755" s="485">
        <v>200</v>
      </c>
      <c r="O7755" s="217">
        <f t="shared" si="119"/>
        <v>365125.66999999923</v>
      </c>
    </row>
    <row r="7756" spans="1:15" ht="22.05" hidden="1" customHeight="1" x14ac:dyDescent="0.2">
      <c r="A7756" s="227">
        <v>46013</v>
      </c>
      <c r="B7756" s="20" t="s">
        <v>185</v>
      </c>
      <c r="C7756" s="28">
        <v>60290</v>
      </c>
      <c r="E7756" s="25" t="s">
        <v>8236</v>
      </c>
      <c r="F7756" s="228" t="s">
        <v>79</v>
      </c>
      <c r="H7756" s="23" t="s">
        <v>22</v>
      </c>
      <c r="I7756" s="28" t="s">
        <v>103</v>
      </c>
      <c r="J7756" s="23" t="s">
        <v>219</v>
      </c>
      <c r="K7756" s="156" t="s">
        <v>266</v>
      </c>
      <c r="M7756" s="485">
        <v>0</v>
      </c>
      <c r="N7756" s="485">
        <v>1705</v>
      </c>
      <c r="O7756" s="217">
        <f t="shared" si="119"/>
        <v>363420.66999999923</v>
      </c>
    </row>
    <row r="7757" spans="1:15" ht="22.05" hidden="1" customHeight="1" x14ac:dyDescent="0.2">
      <c r="A7757" s="227">
        <v>46014</v>
      </c>
      <c r="B7757" s="20" t="s">
        <v>185</v>
      </c>
      <c r="C7757" s="28">
        <v>60292</v>
      </c>
      <c r="E7757" s="25" t="s">
        <v>8237</v>
      </c>
      <c r="F7757" s="228" t="s">
        <v>79</v>
      </c>
      <c r="H7757" s="23" t="s">
        <v>22</v>
      </c>
      <c r="I7757" s="28" t="s">
        <v>56</v>
      </c>
      <c r="J7757" s="23" t="s">
        <v>116</v>
      </c>
      <c r="K7757" s="156" t="s">
        <v>412</v>
      </c>
      <c r="M7757" s="485">
        <v>0</v>
      </c>
      <c r="N7757" s="485">
        <v>12141</v>
      </c>
      <c r="O7757" s="217">
        <f t="shared" si="119"/>
        <v>351279.66999999923</v>
      </c>
    </row>
    <row r="7758" spans="1:15" ht="22.05" hidden="1" customHeight="1" x14ac:dyDescent="0.2">
      <c r="A7758" s="227">
        <v>46014</v>
      </c>
      <c r="B7758" s="20" t="s">
        <v>185</v>
      </c>
      <c r="C7758" s="28">
        <v>60293</v>
      </c>
      <c r="E7758" s="25" t="s">
        <v>8238</v>
      </c>
      <c r="F7758" s="228" t="s">
        <v>79</v>
      </c>
      <c r="H7758" s="23" t="s">
        <v>22</v>
      </c>
      <c r="I7758" s="28" t="s">
        <v>56</v>
      </c>
      <c r="J7758" s="23" t="s">
        <v>116</v>
      </c>
      <c r="K7758" s="156" t="s">
        <v>412</v>
      </c>
      <c r="M7758" s="485">
        <v>0</v>
      </c>
      <c r="N7758" s="485">
        <v>60000</v>
      </c>
      <c r="O7758" s="217">
        <f t="shared" si="119"/>
        <v>291279.66999999923</v>
      </c>
    </row>
    <row r="7759" spans="1:15" ht="22.05" hidden="1" customHeight="1" x14ac:dyDescent="0.2">
      <c r="A7759" s="227">
        <v>46014</v>
      </c>
      <c r="B7759" s="20" t="s">
        <v>185</v>
      </c>
      <c r="C7759" s="28">
        <v>60294</v>
      </c>
      <c r="E7759" s="25" t="s">
        <v>8239</v>
      </c>
      <c r="F7759" s="228" t="s">
        <v>79</v>
      </c>
      <c r="H7759" s="23" t="s">
        <v>22</v>
      </c>
      <c r="I7759" s="28" t="s">
        <v>56</v>
      </c>
      <c r="J7759" s="23" t="s">
        <v>116</v>
      </c>
      <c r="K7759" s="156" t="s">
        <v>412</v>
      </c>
      <c r="M7759" s="485">
        <v>0</v>
      </c>
      <c r="N7759" s="485">
        <v>10500</v>
      </c>
      <c r="O7759" s="217">
        <f t="shared" si="119"/>
        <v>280779.66999999923</v>
      </c>
    </row>
    <row r="7760" spans="1:15" ht="22.05" hidden="1" customHeight="1" x14ac:dyDescent="0.2">
      <c r="A7760" s="227">
        <v>46014</v>
      </c>
      <c r="B7760" s="20" t="s">
        <v>185</v>
      </c>
      <c r="C7760" s="28">
        <v>60295</v>
      </c>
      <c r="E7760" s="25" t="s">
        <v>8240</v>
      </c>
      <c r="F7760" s="228" t="s">
        <v>79</v>
      </c>
      <c r="H7760" s="23" t="s">
        <v>22</v>
      </c>
      <c r="I7760" s="28" t="s">
        <v>56</v>
      </c>
      <c r="J7760" s="23" t="s">
        <v>116</v>
      </c>
      <c r="K7760" s="156" t="s">
        <v>408</v>
      </c>
      <c r="M7760" s="485">
        <v>0</v>
      </c>
      <c r="N7760" s="485">
        <v>102</v>
      </c>
      <c r="O7760" s="217">
        <f t="shared" si="119"/>
        <v>280677.66999999923</v>
      </c>
    </row>
    <row r="7761" spans="1:15" ht="22.05" hidden="1" customHeight="1" x14ac:dyDescent="0.2">
      <c r="A7761" s="227">
        <v>46014</v>
      </c>
      <c r="B7761" s="20" t="s">
        <v>185</v>
      </c>
      <c r="C7761" s="28">
        <v>60296</v>
      </c>
      <c r="E7761" s="25" t="s">
        <v>8241</v>
      </c>
      <c r="F7761" s="228" t="s">
        <v>79</v>
      </c>
      <c r="H7761" s="23" t="s">
        <v>22</v>
      </c>
      <c r="I7761" s="28" t="s">
        <v>56</v>
      </c>
      <c r="J7761" s="23" t="s">
        <v>116</v>
      </c>
      <c r="K7761" s="156" t="s">
        <v>413</v>
      </c>
      <c r="M7761" s="485">
        <v>0</v>
      </c>
      <c r="N7761" s="485">
        <v>1200</v>
      </c>
      <c r="O7761" s="217">
        <f t="shared" si="119"/>
        <v>279477.66999999923</v>
      </c>
    </row>
    <row r="7762" spans="1:15" ht="22.05" hidden="1" customHeight="1" x14ac:dyDescent="0.2">
      <c r="A7762" s="227">
        <v>46014</v>
      </c>
      <c r="B7762" s="20" t="s">
        <v>185</v>
      </c>
      <c r="C7762" s="28">
        <v>60297</v>
      </c>
      <c r="E7762" s="25" t="s">
        <v>8242</v>
      </c>
      <c r="F7762" s="228" t="s">
        <v>79</v>
      </c>
      <c r="H7762" s="23" t="s">
        <v>22</v>
      </c>
      <c r="I7762" s="28" t="s">
        <v>103</v>
      </c>
      <c r="J7762" s="23" t="s">
        <v>93</v>
      </c>
      <c r="K7762" s="156" t="s">
        <v>8250</v>
      </c>
      <c r="M7762" s="485">
        <v>0</v>
      </c>
      <c r="N7762" s="485">
        <v>986</v>
      </c>
      <c r="O7762" s="217">
        <f t="shared" si="119"/>
        <v>278491.66999999923</v>
      </c>
    </row>
    <row r="7763" spans="1:15" ht="22.05" hidden="1" customHeight="1" x14ac:dyDescent="0.2">
      <c r="A7763" s="227">
        <v>46014</v>
      </c>
      <c r="B7763" s="20" t="s">
        <v>185</v>
      </c>
      <c r="C7763" s="28">
        <v>60298</v>
      </c>
      <c r="E7763" s="25" t="s">
        <v>8243</v>
      </c>
      <c r="F7763" s="228" t="s">
        <v>79</v>
      </c>
      <c r="H7763" s="23" t="s">
        <v>22</v>
      </c>
      <c r="I7763" s="28" t="s">
        <v>103</v>
      </c>
      <c r="J7763" s="23" t="s">
        <v>102</v>
      </c>
      <c r="K7763" s="156" t="s">
        <v>153</v>
      </c>
      <c r="M7763" s="485">
        <v>0</v>
      </c>
      <c r="N7763" s="485">
        <v>135</v>
      </c>
      <c r="O7763" s="217">
        <f t="shared" si="119"/>
        <v>278356.66999999923</v>
      </c>
    </row>
    <row r="7764" spans="1:15" ht="22.05" hidden="1" customHeight="1" x14ac:dyDescent="0.2">
      <c r="A7764" s="227">
        <v>46014</v>
      </c>
      <c r="B7764" s="20" t="s">
        <v>185</v>
      </c>
      <c r="C7764" s="28">
        <v>60299</v>
      </c>
      <c r="E7764" s="25" t="s">
        <v>227</v>
      </c>
      <c r="F7764" s="228" t="s">
        <v>79</v>
      </c>
      <c r="H7764" s="23" t="s">
        <v>22</v>
      </c>
      <c r="I7764" s="28" t="s">
        <v>53</v>
      </c>
      <c r="J7764" s="23" t="s">
        <v>113</v>
      </c>
      <c r="K7764" s="156" t="s">
        <v>226</v>
      </c>
      <c r="M7764" s="485">
        <v>0</v>
      </c>
      <c r="N7764" s="485">
        <v>1250</v>
      </c>
      <c r="O7764" s="217">
        <f t="shared" si="119"/>
        <v>277106.66999999923</v>
      </c>
    </row>
    <row r="7765" spans="1:15" ht="22.05" hidden="1" customHeight="1" x14ac:dyDescent="0.2">
      <c r="A7765" s="227">
        <v>46014</v>
      </c>
      <c r="B7765" s="20" t="s">
        <v>185</v>
      </c>
      <c r="C7765" s="28">
        <v>60300</v>
      </c>
      <c r="E7765" s="25" t="s">
        <v>322</v>
      </c>
      <c r="F7765" s="228" t="s">
        <v>79</v>
      </c>
      <c r="H7765" s="23" t="s">
        <v>22</v>
      </c>
      <c r="I7765" s="28" t="s">
        <v>103</v>
      </c>
      <c r="J7765" s="23" t="s">
        <v>102</v>
      </c>
      <c r="K7765" s="156" t="s">
        <v>226</v>
      </c>
      <c r="M7765" s="485">
        <v>0</v>
      </c>
      <c r="N7765" s="485">
        <v>1000</v>
      </c>
      <c r="O7765" s="217">
        <f t="shared" si="119"/>
        <v>276106.66999999923</v>
      </c>
    </row>
    <row r="7766" spans="1:15" ht="22.05" hidden="1" customHeight="1" x14ac:dyDescent="0.2">
      <c r="A7766" s="227">
        <v>46014</v>
      </c>
      <c r="B7766" s="20" t="s">
        <v>185</v>
      </c>
      <c r="C7766" s="28">
        <v>60301</v>
      </c>
      <c r="E7766" s="25" t="s">
        <v>8244</v>
      </c>
      <c r="F7766" s="228" t="s">
        <v>79</v>
      </c>
      <c r="H7766" s="21" t="s">
        <v>22</v>
      </c>
      <c r="I7766" s="41" t="s">
        <v>55</v>
      </c>
      <c r="J7766" s="21" t="s">
        <v>261</v>
      </c>
      <c r="K7766" s="156" t="s">
        <v>953</v>
      </c>
      <c r="M7766" s="485">
        <v>0</v>
      </c>
      <c r="N7766" s="485">
        <v>5000</v>
      </c>
      <c r="O7766" s="217">
        <f t="shared" si="119"/>
        <v>271106.66999999923</v>
      </c>
    </row>
    <row r="7767" spans="1:15" ht="22.05" hidden="1" customHeight="1" x14ac:dyDescent="0.2">
      <c r="A7767" s="227">
        <v>46014</v>
      </c>
      <c r="B7767" s="20" t="s">
        <v>185</v>
      </c>
      <c r="C7767" s="28">
        <v>60302</v>
      </c>
      <c r="E7767" s="25" t="s">
        <v>8245</v>
      </c>
      <c r="F7767" s="228" t="s">
        <v>79</v>
      </c>
      <c r="H7767" s="23" t="s">
        <v>22</v>
      </c>
      <c r="I7767" s="28" t="s">
        <v>55</v>
      </c>
      <c r="J7767" s="23" t="s">
        <v>73</v>
      </c>
      <c r="K7767" s="156" t="s">
        <v>8251</v>
      </c>
      <c r="M7767" s="485">
        <v>0</v>
      </c>
      <c r="N7767" s="485">
        <v>10538</v>
      </c>
      <c r="O7767" s="217">
        <f t="shared" si="119"/>
        <v>260568.66999999923</v>
      </c>
    </row>
    <row r="7768" spans="1:15" ht="22.05" hidden="1" customHeight="1" x14ac:dyDescent="0.2">
      <c r="A7768" s="227">
        <v>46014</v>
      </c>
      <c r="B7768" s="20" t="s">
        <v>185</v>
      </c>
      <c r="C7768" s="28">
        <v>60303</v>
      </c>
      <c r="E7768" s="25" t="s">
        <v>8246</v>
      </c>
      <c r="F7768" s="228" t="s">
        <v>79</v>
      </c>
      <c r="H7768" s="23" t="s">
        <v>22</v>
      </c>
      <c r="I7768" s="28" t="s">
        <v>56</v>
      </c>
      <c r="J7768" s="23" t="s">
        <v>116</v>
      </c>
      <c r="K7768" s="156" t="s">
        <v>413</v>
      </c>
      <c r="M7768" s="485">
        <v>0</v>
      </c>
      <c r="N7768" s="485">
        <v>450</v>
      </c>
      <c r="O7768" s="217">
        <f t="shared" si="119"/>
        <v>260118.66999999923</v>
      </c>
    </row>
    <row r="7769" spans="1:15" ht="22.05" hidden="1" customHeight="1" x14ac:dyDescent="0.2">
      <c r="A7769" s="227">
        <v>46014</v>
      </c>
      <c r="B7769" s="20" t="s">
        <v>185</v>
      </c>
      <c r="C7769" s="28">
        <v>60304</v>
      </c>
      <c r="E7769" s="25" t="s">
        <v>8247</v>
      </c>
      <c r="F7769" s="228" t="s">
        <v>79</v>
      </c>
      <c r="H7769" s="23" t="s">
        <v>22</v>
      </c>
      <c r="I7769" s="28" t="s">
        <v>54</v>
      </c>
      <c r="J7769" s="23" t="s">
        <v>44</v>
      </c>
      <c r="K7769" s="156" t="s">
        <v>235</v>
      </c>
      <c r="M7769" s="485">
        <v>0</v>
      </c>
      <c r="N7769" s="485">
        <v>1000</v>
      </c>
      <c r="O7769" s="217">
        <f t="shared" si="119"/>
        <v>259118.66999999923</v>
      </c>
    </row>
    <row r="7770" spans="1:15" ht="22.05" hidden="1" customHeight="1" x14ac:dyDescent="0.2">
      <c r="A7770" s="227">
        <v>46014</v>
      </c>
      <c r="B7770" s="20" t="s">
        <v>185</v>
      </c>
      <c r="C7770" s="28">
        <v>60305</v>
      </c>
      <c r="E7770" s="25" t="s">
        <v>157</v>
      </c>
      <c r="F7770" s="228" t="s">
        <v>79</v>
      </c>
      <c r="H7770" s="23" t="s">
        <v>22</v>
      </c>
      <c r="I7770" s="28" t="s">
        <v>103</v>
      </c>
      <c r="J7770" s="23" t="s">
        <v>60</v>
      </c>
      <c r="K7770" s="156" t="s">
        <v>135</v>
      </c>
      <c r="M7770" s="485">
        <v>0</v>
      </c>
      <c r="N7770" s="485">
        <v>400</v>
      </c>
      <c r="O7770" s="217">
        <f t="shared" si="119"/>
        <v>258718.66999999923</v>
      </c>
    </row>
    <row r="7771" spans="1:15" ht="22.05" hidden="1" customHeight="1" x14ac:dyDescent="0.2">
      <c r="A7771" s="227">
        <v>46014</v>
      </c>
      <c r="B7771" s="20" t="s">
        <v>185</v>
      </c>
      <c r="C7771" s="28">
        <v>60306</v>
      </c>
      <c r="E7771" s="25" t="s">
        <v>8248</v>
      </c>
      <c r="F7771" s="228" t="s">
        <v>79</v>
      </c>
      <c r="H7771" s="23" t="s">
        <v>21</v>
      </c>
      <c r="I7771" s="28" t="s">
        <v>28</v>
      </c>
      <c r="J7771" s="23" t="s">
        <v>24</v>
      </c>
      <c r="M7771" s="485">
        <v>64470</v>
      </c>
      <c r="N7771" s="485">
        <v>0</v>
      </c>
      <c r="O7771" s="217">
        <f t="shared" si="119"/>
        <v>323188.66999999923</v>
      </c>
    </row>
    <row r="7772" spans="1:15" ht="22.05" hidden="1" customHeight="1" x14ac:dyDescent="0.2">
      <c r="A7772" s="227">
        <v>46014</v>
      </c>
      <c r="B7772" s="20" t="s">
        <v>185</v>
      </c>
      <c r="C7772" s="28">
        <v>60307</v>
      </c>
      <c r="E7772" s="25" t="s">
        <v>8249</v>
      </c>
      <c r="F7772" s="228" t="s">
        <v>79</v>
      </c>
      <c r="H7772" s="23" t="s">
        <v>22</v>
      </c>
      <c r="I7772" s="28" t="s">
        <v>56</v>
      </c>
      <c r="J7772" s="23" t="s">
        <v>116</v>
      </c>
      <c r="K7772" s="156" t="s">
        <v>412</v>
      </c>
      <c r="M7772" s="485">
        <v>0</v>
      </c>
      <c r="N7772" s="485">
        <v>4000</v>
      </c>
      <c r="O7772" s="217">
        <f t="shared" si="119"/>
        <v>319188.66999999923</v>
      </c>
    </row>
    <row r="7773" spans="1:15" ht="22.05" hidden="1" customHeight="1" x14ac:dyDescent="0.2">
      <c r="A7773" s="227">
        <v>46015</v>
      </c>
      <c r="B7773" s="20" t="s">
        <v>185</v>
      </c>
      <c r="C7773" s="28">
        <v>60309</v>
      </c>
      <c r="E7773" s="25" t="s">
        <v>8252</v>
      </c>
      <c r="F7773" s="228" t="s">
        <v>79</v>
      </c>
      <c r="H7773" s="23" t="s">
        <v>22</v>
      </c>
      <c r="I7773" s="28" t="s">
        <v>56</v>
      </c>
      <c r="J7773" s="23" t="s">
        <v>116</v>
      </c>
      <c r="K7773" s="156" t="s">
        <v>122</v>
      </c>
      <c r="M7773" s="485">
        <v>0</v>
      </c>
      <c r="N7773" s="485">
        <v>480</v>
      </c>
      <c r="O7773" s="217">
        <f t="shared" si="119"/>
        <v>318708.66999999923</v>
      </c>
    </row>
    <row r="7774" spans="1:15" ht="22.05" hidden="1" customHeight="1" x14ac:dyDescent="0.2">
      <c r="A7774" s="227">
        <v>46015</v>
      </c>
      <c r="B7774" s="20" t="s">
        <v>185</v>
      </c>
      <c r="C7774" s="28">
        <v>60310</v>
      </c>
      <c r="E7774" s="25" t="s">
        <v>795</v>
      </c>
      <c r="F7774" s="228" t="s">
        <v>79</v>
      </c>
      <c r="H7774" s="23" t="s">
        <v>22</v>
      </c>
      <c r="I7774" s="28" t="s">
        <v>54</v>
      </c>
      <c r="J7774" s="23" t="s">
        <v>41</v>
      </c>
      <c r="K7774" s="156" t="s">
        <v>138</v>
      </c>
      <c r="M7774" s="485">
        <v>0</v>
      </c>
      <c r="N7774" s="485">
        <v>2200</v>
      </c>
      <c r="O7774" s="217">
        <f t="shared" si="119"/>
        <v>316508.66999999923</v>
      </c>
    </row>
    <row r="7775" spans="1:15" ht="22.05" hidden="1" customHeight="1" x14ac:dyDescent="0.2">
      <c r="A7775" s="227">
        <v>46015</v>
      </c>
      <c r="B7775" s="20" t="s">
        <v>185</v>
      </c>
      <c r="C7775" s="28">
        <v>60311</v>
      </c>
      <c r="E7775" s="25" t="s">
        <v>8253</v>
      </c>
      <c r="F7775" s="228" t="s">
        <v>79</v>
      </c>
      <c r="H7775" s="23" t="s">
        <v>22</v>
      </c>
      <c r="I7775" s="28" t="s">
        <v>54</v>
      </c>
      <c r="J7775" s="23" t="s">
        <v>41</v>
      </c>
      <c r="K7775" s="156" t="s">
        <v>138</v>
      </c>
      <c r="M7775" s="485">
        <v>0</v>
      </c>
      <c r="N7775" s="485">
        <v>2200</v>
      </c>
      <c r="O7775" s="217">
        <f t="shared" si="119"/>
        <v>314308.66999999923</v>
      </c>
    </row>
    <row r="7776" spans="1:15" ht="22.05" hidden="1" customHeight="1" x14ac:dyDescent="0.2">
      <c r="A7776" s="227">
        <v>46015</v>
      </c>
      <c r="B7776" s="20" t="s">
        <v>185</v>
      </c>
      <c r="C7776" s="28">
        <v>60312</v>
      </c>
      <c r="E7776" s="25" t="s">
        <v>8254</v>
      </c>
      <c r="F7776" s="228" t="s">
        <v>79</v>
      </c>
      <c r="H7776" s="23" t="s">
        <v>22</v>
      </c>
      <c r="I7776" s="28" t="s">
        <v>103</v>
      </c>
      <c r="J7776" s="23" t="s">
        <v>219</v>
      </c>
      <c r="K7776" s="156" t="s">
        <v>8259</v>
      </c>
      <c r="M7776" s="485">
        <v>0</v>
      </c>
      <c r="N7776" s="485">
        <v>1500</v>
      </c>
      <c r="O7776" s="217">
        <f t="shared" si="119"/>
        <v>312808.66999999923</v>
      </c>
    </row>
    <row r="7777" spans="1:15" ht="22.05" hidden="1" customHeight="1" x14ac:dyDescent="0.2">
      <c r="A7777" s="227">
        <v>46015</v>
      </c>
      <c r="B7777" s="20" t="s">
        <v>185</v>
      </c>
      <c r="C7777" s="28">
        <v>60313</v>
      </c>
      <c r="E7777" s="25" t="s">
        <v>5895</v>
      </c>
      <c r="F7777" s="228" t="s">
        <v>79</v>
      </c>
      <c r="H7777" s="23" t="s">
        <v>22</v>
      </c>
      <c r="I7777" s="28" t="s">
        <v>103</v>
      </c>
      <c r="J7777" s="23" t="s">
        <v>219</v>
      </c>
      <c r="K7777" s="156" t="s">
        <v>266</v>
      </c>
      <c r="M7777" s="485">
        <v>0</v>
      </c>
      <c r="N7777" s="485">
        <v>3000</v>
      </c>
      <c r="O7777" s="217">
        <f t="shared" si="119"/>
        <v>309808.66999999923</v>
      </c>
    </row>
    <row r="7778" spans="1:15" ht="22.05" hidden="1" customHeight="1" x14ac:dyDescent="0.2">
      <c r="A7778" s="227">
        <v>46015</v>
      </c>
      <c r="B7778" s="20" t="s">
        <v>185</v>
      </c>
      <c r="C7778" s="28">
        <v>60314</v>
      </c>
      <c r="E7778" s="25" t="s">
        <v>8255</v>
      </c>
      <c r="F7778" s="228" t="s">
        <v>79</v>
      </c>
      <c r="H7778" s="23" t="s">
        <v>22</v>
      </c>
      <c r="I7778" s="28" t="s">
        <v>54</v>
      </c>
      <c r="J7778" s="23" t="s">
        <v>41</v>
      </c>
      <c r="K7778" s="156" t="s">
        <v>210</v>
      </c>
      <c r="M7778" s="485">
        <v>0</v>
      </c>
      <c r="N7778" s="485">
        <v>1159</v>
      </c>
      <c r="O7778" s="217">
        <f t="shared" si="119"/>
        <v>308649.66999999923</v>
      </c>
    </row>
    <row r="7779" spans="1:15" ht="22.05" hidden="1" customHeight="1" x14ac:dyDescent="0.2">
      <c r="A7779" s="227">
        <v>46015</v>
      </c>
      <c r="B7779" s="20" t="s">
        <v>185</v>
      </c>
      <c r="C7779" s="28">
        <v>60315</v>
      </c>
      <c r="E7779" s="25" t="s">
        <v>8256</v>
      </c>
      <c r="F7779" s="228" t="s">
        <v>79</v>
      </c>
      <c r="H7779" s="23" t="s">
        <v>22</v>
      </c>
      <c r="I7779" s="28" t="s">
        <v>54</v>
      </c>
      <c r="J7779" s="23" t="s">
        <v>44</v>
      </c>
      <c r="K7779" s="156" t="s">
        <v>412</v>
      </c>
      <c r="M7779" s="485">
        <v>0</v>
      </c>
      <c r="N7779" s="485">
        <v>5743</v>
      </c>
      <c r="O7779" s="217">
        <f t="shared" si="119"/>
        <v>302906.66999999923</v>
      </c>
    </row>
    <row r="7780" spans="1:15" ht="22.05" hidden="1" customHeight="1" x14ac:dyDescent="0.2">
      <c r="A7780" s="227">
        <v>46015</v>
      </c>
      <c r="B7780" s="20" t="s">
        <v>185</v>
      </c>
      <c r="C7780" s="28">
        <v>60316</v>
      </c>
      <c r="E7780" s="25" t="s">
        <v>5376</v>
      </c>
      <c r="F7780" s="228" t="s">
        <v>79</v>
      </c>
      <c r="H7780" s="23" t="s">
        <v>22</v>
      </c>
      <c r="I7780" s="28" t="s">
        <v>103</v>
      </c>
      <c r="J7780" s="23" t="s">
        <v>219</v>
      </c>
      <c r="K7780" s="156" t="s">
        <v>266</v>
      </c>
      <c r="M7780" s="485">
        <v>0</v>
      </c>
      <c r="N7780" s="485">
        <v>200</v>
      </c>
      <c r="O7780" s="217">
        <f t="shared" si="119"/>
        <v>302706.66999999923</v>
      </c>
    </row>
    <row r="7781" spans="1:15" ht="22.05" hidden="1" customHeight="1" x14ac:dyDescent="0.2">
      <c r="A7781" s="227">
        <v>46015</v>
      </c>
      <c r="B7781" s="20" t="s">
        <v>185</v>
      </c>
      <c r="C7781" s="28">
        <v>60317</v>
      </c>
      <c r="E7781" s="25" t="s">
        <v>8257</v>
      </c>
      <c r="F7781" s="228" t="s">
        <v>79</v>
      </c>
      <c r="H7781" s="23" t="s">
        <v>22</v>
      </c>
      <c r="I7781" s="28" t="s">
        <v>80</v>
      </c>
      <c r="J7781" s="23" t="s">
        <v>67</v>
      </c>
      <c r="K7781" s="156" t="s">
        <v>445</v>
      </c>
      <c r="M7781" s="485">
        <v>0</v>
      </c>
      <c r="N7781" s="485">
        <v>6500</v>
      </c>
      <c r="O7781" s="217">
        <f t="shared" si="119"/>
        <v>296206.66999999923</v>
      </c>
    </row>
    <row r="7782" spans="1:15" ht="22.05" hidden="1" customHeight="1" x14ac:dyDescent="0.2">
      <c r="A7782" s="227">
        <v>46015</v>
      </c>
      <c r="B7782" s="20" t="s">
        <v>185</v>
      </c>
      <c r="C7782" s="28">
        <v>60318</v>
      </c>
      <c r="E7782" s="25" t="s">
        <v>539</v>
      </c>
      <c r="F7782" s="228" t="s">
        <v>79</v>
      </c>
      <c r="H7782" s="23" t="s">
        <v>22</v>
      </c>
      <c r="I7782" s="28" t="s">
        <v>53</v>
      </c>
      <c r="J7782" s="23" t="s">
        <v>112</v>
      </c>
      <c r="K7782" s="156" t="s">
        <v>144</v>
      </c>
      <c r="M7782" s="485">
        <v>0</v>
      </c>
      <c r="N7782" s="485">
        <v>1050</v>
      </c>
      <c r="O7782" s="217">
        <f t="shared" si="119"/>
        <v>295156.66999999923</v>
      </c>
    </row>
    <row r="7783" spans="1:15" ht="22.05" hidden="1" customHeight="1" x14ac:dyDescent="0.2">
      <c r="A7783" s="227">
        <v>46015</v>
      </c>
      <c r="B7783" s="20" t="s">
        <v>185</v>
      </c>
      <c r="C7783" s="28">
        <v>60319</v>
      </c>
      <c r="E7783" s="25" t="s">
        <v>8258</v>
      </c>
      <c r="F7783" s="228" t="s">
        <v>79</v>
      </c>
      <c r="H7783" s="23" t="s">
        <v>22</v>
      </c>
      <c r="I7783" s="28" t="s">
        <v>103</v>
      </c>
      <c r="J7783" s="23" t="s">
        <v>102</v>
      </c>
      <c r="K7783" s="156" t="s">
        <v>2467</v>
      </c>
      <c r="M7783" s="485">
        <v>0</v>
      </c>
      <c r="N7783" s="485">
        <v>332</v>
      </c>
      <c r="O7783" s="217">
        <f t="shared" si="119"/>
        <v>294824.66999999923</v>
      </c>
    </row>
    <row r="7784" spans="1:15" ht="22.05" hidden="1" customHeight="1" x14ac:dyDescent="0.2">
      <c r="A7784" s="227">
        <v>46016</v>
      </c>
      <c r="B7784" s="20" t="s">
        <v>185</v>
      </c>
      <c r="C7784" s="28">
        <v>60321</v>
      </c>
      <c r="E7784" s="25" t="s">
        <v>8260</v>
      </c>
      <c r="F7784" s="228" t="s">
        <v>79</v>
      </c>
      <c r="H7784" s="23" t="s">
        <v>22</v>
      </c>
      <c r="I7784" s="28" t="s">
        <v>103</v>
      </c>
      <c r="J7784" s="23" t="s">
        <v>60</v>
      </c>
      <c r="K7784" s="156" t="s">
        <v>135</v>
      </c>
      <c r="M7784" s="485">
        <v>0</v>
      </c>
      <c r="N7784" s="485">
        <v>500</v>
      </c>
      <c r="O7784" s="217">
        <f t="shared" si="119"/>
        <v>294324.66999999923</v>
      </c>
    </row>
    <row r="7785" spans="1:15" ht="22.05" hidden="1" customHeight="1" x14ac:dyDescent="0.2">
      <c r="A7785" s="227">
        <v>46017</v>
      </c>
      <c r="B7785" s="20" t="s">
        <v>185</v>
      </c>
      <c r="C7785" s="28">
        <v>60323</v>
      </c>
      <c r="E7785" s="25" t="s">
        <v>753</v>
      </c>
      <c r="F7785" s="228" t="s">
        <v>79</v>
      </c>
      <c r="H7785" s="23" t="s">
        <v>22</v>
      </c>
      <c r="I7785" s="28" t="s">
        <v>103</v>
      </c>
      <c r="J7785" s="23" t="s">
        <v>219</v>
      </c>
      <c r="K7785" s="156" t="s">
        <v>266</v>
      </c>
      <c r="M7785" s="485">
        <v>0</v>
      </c>
      <c r="N7785" s="485">
        <v>800</v>
      </c>
      <c r="O7785" s="217">
        <f t="shared" si="119"/>
        <v>293524.66999999923</v>
      </c>
    </row>
    <row r="7786" spans="1:15" ht="22.05" hidden="1" customHeight="1" x14ac:dyDescent="0.2">
      <c r="A7786" s="227">
        <v>46017</v>
      </c>
      <c r="B7786" s="20" t="s">
        <v>185</v>
      </c>
      <c r="C7786" s="28">
        <v>60324</v>
      </c>
      <c r="E7786" s="25" t="s">
        <v>8261</v>
      </c>
      <c r="F7786" s="228" t="s">
        <v>79</v>
      </c>
      <c r="H7786" s="23" t="s">
        <v>21</v>
      </c>
      <c r="I7786" s="28" t="s">
        <v>28</v>
      </c>
      <c r="J7786" s="23" t="s">
        <v>30</v>
      </c>
      <c r="M7786" s="485">
        <v>22630</v>
      </c>
      <c r="N7786" s="485">
        <v>0</v>
      </c>
      <c r="O7786" s="217">
        <f t="shared" si="119"/>
        <v>316154.66999999923</v>
      </c>
    </row>
    <row r="7787" spans="1:15" ht="22.05" hidden="1" customHeight="1" x14ac:dyDescent="0.2">
      <c r="A7787" s="227">
        <v>46017</v>
      </c>
      <c r="B7787" s="20" t="s">
        <v>185</v>
      </c>
      <c r="C7787" s="28">
        <v>60325</v>
      </c>
      <c r="E7787" s="25" t="s">
        <v>8262</v>
      </c>
      <c r="F7787" s="228" t="s">
        <v>79</v>
      </c>
      <c r="H7787" s="23" t="s">
        <v>22</v>
      </c>
      <c r="I7787" s="28" t="s">
        <v>103</v>
      </c>
      <c r="J7787" s="23" t="s">
        <v>214</v>
      </c>
      <c r="K7787" s="156" t="s">
        <v>132</v>
      </c>
      <c r="M7787" s="485">
        <v>0</v>
      </c>
      <c r="N7787" s="485">
        <v>400</v>
      </c>
      <c r="O7787" s="217">
        <f t="shared" si="119"/>
        <v>315754.66999999923</v>
      </c>
    </row>
    <row r="7788" spans="1:15" ht="22.05" hidden="1" customHeight="1" x14ac:dyDescent="0.2">
      <c r="A7788" s="227">
        <v>46017</v>
      </c>
      <c r="B7788" s="20" t="s">
        <v>185</v>
      </c>
      <c r="C7788" s="28">
        <v>60326</v>
      </c>
      <c r="E7788" s="25" t="s">
        <v>8263</v>
      </c>
      <c r="F7788" s="228" t="s">
        <v>79</v>
      </c>
      <c r="H7788" s="23" t="s">
        <v>22</v>
      </c>
      <c r="I7788" s="28" t="s">
        <v>54</v>
      </c>
      <c r="J7788" s="23" t="s">
        <v>41</v>
      </c>
      <c r="K7788" s="156" t="s">
        <v>559</v>
      </c>
      <c r="M7788" s="485">
        <v>0</v>
      </c>
      <c r="N7788" s="485">
        <v>5000</v>
      </c>
      <c r="O7788" s="217">
        <f t="shared" si="119"/>
        <v>310754.66999999923</v>
      </c>
    </row>
    <row r="7789" spans="1:15" ht="22.05" hidden="1" customHeight="1" x14ac:dyDescent="0.2">
      <c r="A7789" s="227">
        <v>46017</v>
      </c>
      <c r="B7789" s="20" t="s">
        <v>185</v>
      </c>
      <c r="C7789" s="28">
        <v>60327</v>
      </c>
      <c r="E7789" s="25" t="s">
        <v>8264</v>
      </c>
      <c r="F7789" s="228" t="s">
        <v>79</v>
      </c>
      <c r="H7789" s="23" t="s">
        <v>22</v>
      </c>
      <c r="I7789" s="28" t="s">
        <v>54</v>
      </c>
      <c r="J7789" s="23" t="s">
        <v>61</v>
      </c>
      <c r="K7789" s="156" t="s">
        <v>387</v>
      </c>
      <c r="M7789" s="485">
        <v>0</v>
      </c>
      <c r="N7789" s="485">
        <v>1200</v>
      </c>
      <c r="O7789" s="217">
        <f t="shared" si="119"/>
        <v>309554.66999999923</v>
      </c>
    </row>
    <row r="7790" spans="1:15" ht="22.05" hidden="1" customHeight="1" x14ac:dyDescent="0.2">
      <c r="A7790" s="227">
        <v>46017</v>
      </c>
      <c r="B7790" s="20" t="s">
        <v>185</v>
      </c>
      <c r="C7790" s="28">
        <v>60328</v>
      </c>
      <c r="E7790" s="25" t="s">
        <v>1670</v>
      </c>
      <c r="F7790" s="228" t="s">
        <v>79</v>
      </c>
      <c r="H7790" s="23" t="s">
        <v>22</v>
      </c>
      <c r="I7790" s="28" t="s">
        <v>103</v>
      </c>
      <c r="J7790" s="23" t="s">
        <v>97</v>
      </c>
      <c r="K7790" s="156" t="s">
        <v>445</v>
      </c>
      <c r="M7790" s="485">
        <v>0</v>
      </c>
      <c r="N7790" s="485">
        <v>1498</v>
      </c>
      <c r="O7790" s="217">
        <f t="shared" si="119"/>
        <v>308056.66999999923</v>
      </c>
    </row>
    <row r="7791" spans="1:15" ht="22.05" hidden="1" customHeight="1" x14ac:dyDescent="0.2">
      <c r="A7791" s="227">
        <v>46017</v>
      </c>
      <c r="B7791" s="20" t="s">
        <v>185</v>
      </c>
      <c r="C7791" s="28">
        <v>60329</v>
      </c>
      <c r="E7791" s="25" t="s">
        <v>3855</v>
      </c>
      <c r="F7791" s="228" t="s">
        <v>79</v>
      </c>
      <c r="H7791" s="23" t="s">
        <v>22</v>
      </c>
      <c r="I7791" s="28" t="s">
        <v>103</v>
      </c>
      <c r="J7791" s="23" t="s">
        <v>97</v>
      </c>
      <c r="K7791" s="156" t="s">
        <v>8276</v>
      </c>
      <c r="M7791" s="485">
        <v>0</v>
      </c>
      <c r="N7791" s="485">
        <v>7027</v>
      </c>
      <c r="O7791" s="217">
        <f t="shared" si="119"/>
        <v>301029.66999999923</v>
      </c>
    </row>
    <row r="7792" spans="1:15" ht="22.05" hidden="1" customHeight="1" x14ac:dyDescent="0.2">
      <c r="A7792" s="227">
        <v>46017</v>
      </c>
      <c r="B7792" s="20" t="s">
        <v>185</v>
      </c>
      <c r="C7792" s="28">
        <v>60330</v>
      </c>
      <c r="E7792" s="25" t="s">
        <v>8265</v>
      </c>
      <c r="F7792" s="228" t="s">
        <v>79</v>
      </c>
      <c r="H7792" s="23" t="s">
        <v>21</v>
      </c>
      <c r="I7792" s="28" t="s">
        <v>81</v>
      </c>
      <c r="J7792" s="23" t="s">
        <v>179</v>
      </c>
      <c r="M7792" s="485">
        <v>350000</v>
      </c>
      <c r="N7792" s="485">
        <v>0</v>
      </c>
      <c r="O7792" s="217">
        <f t="shared" si="119"/>
        <v>651029.66999999923</v>
      </c>
    </row>
    <row r="7793" spans="1:15" ht="22.05" hidden="1" customHeight="1" x14ac:dyDescent="0.2">
      <c r="A7793" s="227">
        <v>46017</v>
      </c>
      <c r="B7793" s="20" t="s">
        <v>185</v>
      </c>
      <c r="C7793" s="28">
        <v>60331</v>
      </c>
      <c r="E7793" s="25" t="s">
        <v>8266</v>
      </c>
      <c r="F7793" s="228" t="s">
        <v>79</v>
      </c>
      <c r="H7793" s="23" t="s">
        <v>21</v>
      </c>
      <c r="I7793" s="28" t="s">
        <v>81</v>
      </c>
      <c r="J7793" s="23" t="s">
        <v>182</v>
      </c>
      <c r="M7793" s="485">
        <v>350000</v>
      </c>
      <c r="N7793" s="485">
        <v>0</v>
      </c>
      <c r="O7793" s="217">
        <f t="shared" si="119"/>
        <v>1001029.6699999992</v>
      </c>
    </row>
    <row r="7794" spans="1:15" ht="22.05" hidden="1" customHeight="1" x14ac:dyDescent="0.2">
      <c r="A7794" s="227">
        <v>46017</v>
      </c>
      <c r="B7794" s="20" t="s">
        <v>185</v>
      </c>
      <c r="C7794" s="28">
        <v>60332</v>
      </c>
      <c r="E7794" s="25" t="s">
        <v>534</v>
      </c>
      <c r="F7794" s="228" t="s">
        <v>79</v>
      </c>
      <c r="H7794" s="23" t="s">
        <v>22</v>
      </c>
      <c r="I7794" s="28" t="s">
        <v>103</v>
      </c>
      <c r="J7794" s="23" t="s">
        <v>60</v>
      </c>
      <c r="K7794" s="156" t="s">
        <v>542</v>
      </c>
      <c r="M7794" s="485">
        <v>0</v>
      </c>
      <c r="N7794" s="485">
        <v>5000</v>
      </c>
      <c r="O7794" s="217">
        <f t="shared" si="119"/>
        <v>996029.66999999923</v>
      </c>
    </row>
    <row r="7795" spans="1:15" ht="22.05" hidden="1" customHeight="1" x14ac:dyDescent="0.2">
      <c r="A7795" s="227">
        <v>46017</v>
      </c>
      <c r="B7795" s="20" t="s">
        <v>185</v>
      </c>
      <c r="C7795" s="28">
        <v>60333</v>
      </c>
      <c r="E7795" s="25" t="s">
        <v>8267</v>
      </c>
      <c r="F7795" s="228" t="s">
        <v>79</v>
      </c>
      <c r="H7795" s="519" t="s">
        <v>21</v>
      </c>
      <c r="I7795" s="531" t="s">
        <v>29</v>
      </c>
      <c r="J7795" s="519" t="s">
        <v>201</v>
      </c>
      <c r="M7795" s="485">
        <v>1000</v>
      </c>
      <c r="N7795" s="485">
        <v>0</v>
      </c>
      <c r="O7795" s="217">
        <f t="shared" si="119"/>
        <v>997029.66999999923</v>
      </c>
    </row>
    <row r="7796" spans="1:15" ht="22.05" hidden="1" customHeight="1" x14ac:dyDescent="0.2">
      <c r="A7796" s="227">
        <v>46017</v>
      </c>
      <c r="B7796" s="20" t="s">
        <v>185</v>
      </c>
      <c r="C7796" s="28">
        <v>60334</v>
      </c>
      <c r="E7796" s="25" t="s">
        <v>8268</v>
      </c>
      <c r="F7796" s="228" t="s">
        <v>79</v>
      </c>
      <c r="H7796" s="23" t="s">
        <v>22</v>
      </c>
      <c r="I7796" s="28" t="s">
        <v>56</v>
      </c>
      <c r="J7796" s="23" t="s">
        <v>116</v>
      </c>
      <c r="K7796" s="156" t="s">
        <v>8277</v>
      </c>
      <c r="M7796" s="485">
        <v>0</v>
      </c>
      <c r="N7796" s="485">
        <v>23000</v>
      </c>
      <c r="O7796" s="217">
        <f t="shared" si="119"/>
        <v>974029.66999999923</v>
      </c>
    </row>
    <row r="7797" spans="1:15" ht="22.05" hidden="1" customHeight="1" x14ac:dyDescent="0.2">
      <c r="A7797" s="227">
        <v>46017</v>
      </c>
      <c r="B7797" s="20" t="s">
        <v>185</v>
      </c>
      <c r="C7797" s="28">
        <v>60335</v>
      </c>
      <c r="E7797" s="25" t="s">
        <v>8269</v>
      </c>
      <c r="F7797" s="228" t="s">
        <v>79</v>
      </c>
      <c r="H7797" s="23" t="s">
        <v>22</v>
      </c>
      <c r="I7797" s="28" t="s">
        <v>103</v>
      </c>
      <c r="J7797" s="23" t="s">
        <v>60</v>
      </c>
      <c r="K7797" s="156" t="s">
        <v>135</v>
      </c>
      <c r="M7797" s="485">
        <v>0</v>
      </c>
      <c r="N7797" s="485">
        <v>665</v>
      </c>
      <c r="O7797" s="217">
        <f t="shared" si="119"/>
        <v>973364.66999999923</v>
      </c>
    </row>
    <row r="7798" spans="1:15" ht="22.05" hidden="1" customHeight="1" x14ac:dyDescent="0.2">
      <c r="A7798" s="227">
        <v>46017</v>
      </c>
      <c r="B7798" s="20" t="s">
        <v>185</v>
      </c>
      <c r="C7798" s="28">
        <v>60336</v>
      </c>
      <c r="E7798" s="25" t="s">
        <v>8270</v>
      </c>
      <c r="F7798" s="228" t="s">
        <v>79</v>
      </c>
      <c r="H7798" s="21" t="s">
        <v>22</v>
      </c>
      <c r="I7798" s="41" t="s">
        <v>55</v>
      </c>
      <c r="J7798" s="21" t="s">
        <v>261</v>
      </c>
      <c r="K7798" s="156" t="s">
        <v>997</v>
      </c>
      <c r="M7798" s="485">
        <v>0</v>
      </c>
      <c r="N7798" s="485">
        <v>6000</v>
      </c>
      <c r="O7798" s="217">
        <f t="shared" si="119"/>
        <v>967364.66999999923</v>
      </c>
    </row>
    <row r="7799" spans="1:15" ht="22.05" hidden="1" customHeight="1" x14ac:dyDescent="0.2">
      <c r="A7799" s="227">
        <v>46017</v>
      </c>
      <c r="B7799" s="20" t="s">
        <v>185</v>
      </c>
      <c r="C7799" s="28">
        <v>60337</v>
      </c>
      <c r="E7799" s="25" t="s">
        <v>8271</v>
      </c>
      <c r="F7799" s="228" t="s">
        <v>79</v>
      </c>
      <c r="H7799" s="23" t="s">
        <v>22</v>
      </c>
      <c r="I7799" s="28" t="s">
        <v>55</v>
      </c>
      <c r="J7799" s="23" t="s">
        <v>73</v>
      </c>
      <c r="K7799" s="156" t="s">
        <v>8278</v>
      </c>
      <c r="M7799" s="485">
        <v>0</v>
      </c>
      <c r="N7799" s="485">
        <v>11071</v>
      </c>
      <c r="O7799" s="217">
        <f t="shared" si="119"/>
        <v>956293.66999999923</v>
      </c>
    </row>
    <row r="7800" spans="1:15" ht="22.05" hidden="1" customHeight="1" x14ac:dyDescent="0.2">
      <c r="A7800" s="227">
        <v>46017</v>
      </c>
      <c r="B7800" s="20" t="s">
        <v>185</v>
      </c>
      <c r="C7800" s="28">
        <v>60338</v>
      </c>
      <c r="E7800" s="25" t="s">
        <v>8272</v>
      </c>
      <c r="F7800" s="228" t="s">
        <v>79</v>
      </c>
      <c r="H7800" s="23" t="s">
        <v>22</v>
      </c>
      <c r="I7800" s="28" t="s">
        <v>55</v>
      </c>
      <c r="J7800" s="23" t="s">
        <v>73</v>
      </c>
      <c r="K7800" s="156" t="s">
        <v>358</v>
      </c>
      <c r="M7800" s="485">
        <v>0</v>
      </c>
      <c r="N7800" s="485">
        <v>220</v>
      </c>
      <c r="O7800" s="217">
        <f t="shared" si="119"/>
        <v>956073.66999999923</v>
      </c>
    </row>
    <row r="7801" spans="1:15" ht="22.05" hidden="1" customHeight="1" x14ac:dyDescent="0.2">
      <c r="A7801" s="227">
        <v>46017</v>
      </c>
      <c r="B7801" s="20" t="s">
        <v>185</v>
      </c>
      <c r="C7801" s="28">
        <v>60339</v>
      </c>
      <c r="E7801" s="25" t="s">
        <v>8273</v>
      </c>
      <c r="F7801" s="228" t="s">
        <v>79</v>
      </c>
      <c r="H7801" s="23" t="s">
        <v>22</v>
      </c>
      <c r="I7801" s="28" t="s">
        <v>55</v>
      </c>
      <c r="J7801" s="23" t="s">
        <v>73</v>
      </c>
      <c r="K7801" s="156" t="s">
        <v>206</v>
      </c>
      <c r="M7801" s="485">
        <v>0</v>
      </c>
      <c r="N7801" s="485">
        <v>220</v>
      </c>
      <c r="O7801" s="217">
        <f t="shared" si="119"/>
        <v>955853.66999999923</v>
      </c>
    </row>
    <row r="7802" spans="1:15" ht="22.05" hidden="1" customHeight="1" x14ac:dyDescent="0.2">
      <c r="A7802" s="227">
        <v>46017</v>
      </c>
      <c r="B7802" s="20" t="s">
        <v>185</v>
      </c>
      <c r="C7802" s="28">
        <v>60340</v>
      </c>
      <c r="E7802" s="25" t="s">
        <v>8274</v>
      </c>
      <c r="F7802" s="228" t="s">
        <v>79</v>
      </c>
      <c r="H7802" s="23" t="s">
        <v>22</v>
      </c>
      <c r="I7802" s="28" t="s">
        <v>53</v>
      </c>
      <c r="J7802" s="23" t="s">
        <v>112</v>
      </c>
      <c r="K7802" s="156" t="s">
        <v>206</v>
      </c>
      <c r="M7802" s="485">
        <v>0</v>
      </c>
      <c r="N7802" s="485">
        <v>10000</v>
      </c>
      <c r="O7802" s="217">
        <f t="shared" si="119"/>
        <v>945853.66999999923</v>
      </c>
    </row>
    <row r="7803" spans="1:15" ht="22.05" hidden="1" customHeight="1" x14ac:dyDescent="0.2">
      <c r="A7803" s="227">
        <v>46017</v>
      </c>
      <c r="B7803" s="20" t="s">
        <v>185</v>
      </c>
      <c r="C7803" s="28">
        <v>60341</v>
      </c>
      <c r="E7803" s="25" t="s">
        <v>127</v>
      </c>
      <c r="F7803" s="228" t="s">
        <v>79</v>
      </c>
      <c r="H7803" s="23" t="s">
        <v>22</v>
      </c>
      <c r="I7803" s="28" t="s">
        <v>54</v>
      </c>
      <c r="J7803" s="23" t="s">
        <v>61</v>
      </c>
      <c r="K7803" s="156" t="s">
        <v>445</v>
      </c>
      <c r="M7803" s="485">
        <v>0</v>
      </c>
      <c r="N7803" s="485">
        <v>50000</v>
      </c>
      <c r="O7803" s="217">
        <f t="shared" si="119"/>
        <v>895853.66999999923</v>
      </c>
    </row>
    <row r="7804" spans="1:15" ht="22.05" hidden="1" customHeight="1" x14ac:dyDescent="0.2">
      <c r="A7804" s="227">
        <v>46017</v>
      </c>
      <c r="B7804" s="20" t="s">
        <v>185</v>
      </c>
      <c r="C7804" s="28">
        <v>60342</v>
      </c>
      <c r="E7804" s="25" t="s">
        <v>537</v>
      </c>
      <c r="F7804" s="228" t="s">
        <v>79</v>
      </c>
      <c r="H7804" s="23" t="s">
        <v>22</v>
      </c>
      <c r="I7804" s="28" t="s">
        <v>54</v>
      </c>
      <c r="J7804" s="23" t="s">
        <v>41</v>
      </c>
      <c r="K7804" s="156" t="s">
        <v>210</v>
      </c>
      <c r="M7804" s="485">
        <v>0</v>
      </c>
      <c r="N7804" s="485">
        <v>250</v>
      </c>
      <c r="O7804" s="217">
        <f t="shared" si="119"/>
        <v>895603.66999999923</v>
      </c>
    </row>
    <row r="7805" spans="1:15" ht="22.05" hidden="1" customHeight="1" x14ac:dyDescent="0.2">
      <c r="A7805" s="227">
        <v>46017</v>
      </c>
      <c r="B7805" s="20" t="s">
        <v>185</v>
      </c>
      <c r="C7805" s="28">
        <v>60343</v>
      </c>
      <c r="E7805" s="25" t="s">
        <v>154</v>
      </c>
      <c r="F7805" s="228" t="s">
        <v>79</v>
      </c>
      <c r="H7805" s="23" t="s">
        <v>22</v>
      </c>
      <c r="I7805" s="28" t="s">
        <v>103</v>
      </c>
      <c r="J7805" s="23" t="s">
        <v>219</v>
      </c>
      <c r="K7805" s="156" t="s">
        <v>266</v>
      </c>
      <c r="M7805" s="485">
        <v>0</v>
      </c>
      <c r="N7805" s="485">
        <v>200</v>
      </c>
      <c r="O7805" s="217">
        <f t="shared" si="119"/>
        <v>895403.66999999923</v>
      </c>
    </row>
    <row r="7806" spans="1:15" ht="22.05" hidden="1" customHeight="1" x14ac:dyDescent="0.2">
      <c r="A7806" s="227">
        <v>46017</v>
      </c>
      <c r="B7806" s="20" t="s">
        <v>185</v>
      </c>
      <c r="C7806" s="28">
        <v>60344</v>
      </c>
      <c r="E7806" s="25" t="s">
        <v>5787</v>
      </c>
      <c r="F7806" s="228" t="s">
        <v>79</v>
      </c>
      <c r="H7806" s="23" t="s">
        <v>21</v>
      </c>
      <c r="I7806" s="28" t="s">
        <v>28</v>
      </c>
      <c r="J7806" s="23" t="s">
        <v>31</v>
      </c>
      <c r="M7806" s="485">
        <v>23227</v>
      </c>
      <c r="N7806" s="485">
        <v>0</v>
      </c>
      <c r="O7806" s="217">
        <f t="shared" si="119"/>
        <v>918630.66999999923</v>
      </c>
    </row>
    <row r="7807" spans="1:15" ht="22.05" hidden="1" customHeight="1" x14ac:dyDescent="0.2">
      <c r="A7807" s="227">
        <v>46017</v>
      </c>
      <c r="B7807" s="20" t="s">
        <v>185</v>
      </c>
      <c r="C7807" s="28">
        <v>60345</v>
      </c>
      <c r="E7807" s="25" t="s">
        <v>394</v>
      </c>
      <c r="F7807" s="228" t="s">
        <v>79</v>
      </c>
      <c r="H7807" s="23" t="s">
        <v>22</v>
      </c>
      <c r="I7807" s="28" t="s">
        <v>103</v>
      </c>
      <c r="J7807" s="23" t="s">
        <v>60</v>
      </c>
      <c r="K7807" s="156" t="s">
        <v>133</v>
      </c>
      <c r="M7807" s="485">
        <v>0</v>
      </c>
      <c r="N7807" s="485">
        <v>4078</v>
      </c>
      <c r="O7807" s="217">
        <f t="shared" si="119"/>
        <v>914552.66999999923</v>
      </c>
    </row>
    <row r="7808" spans="1:15" ht="22.05" hidden="1" customHeight="1" x14ac:dyDescent="0.2">
      <c r="A7808" s="227">
        <v>46017</v>
      </c>
      <c r="B7808" s="20" t="s">
        <v>185</v>
      </c>
      <c r="C7808" s="28">
        <v>60346</v>
      </c>
      <c r="E7808" s="25" t="s">
        <v>1578</v>
      </c>
      <c r="F7808" s="228" t="s">
        <v>79</v>
      </c>
      <c r="H7808" s="23" t="s">
        <v>22</v>
      </c>
      <c r="I7808" s="28" t="s">
        <v>103</v>
      </c>
      <c r="J7808" s="23" t="s">
        <v>102</v>
      </c>
      <c r="K7808" s="156" t="s">
        <v>265</v>
      </c>
      <c r="M7808" s="485">
        <v>0</v>
      </c>
      <c r="N7808" s="485">
        <v>1000</v>
      </c>
      <c r="O7808" s="217">
        <f t="shared" si="119"/>
        <v>913552.66999999923</v>
      </c>
    </row>
    <row r="7809" spans="1:15" ht="22.05" hidden="1" customHeight="1" x14ac:dyDescent="0.2">
      <c r="A7809" s="227">
        <v>46017</v>
      </c>
      <c r="B7809" s="20" t="s">
        <v>185</v>
      </c>
      <c r="C7809" s="28">
        <v>60347</v>
      </c>
      <c r="E7809" s="25" t="s">
        <v>8275</v>
      </c>
      <c r="F7809" s="228" t="s">
        <v>79</v>
      </c>
      <c r="H7809" s="23" t="s">
        <v>21</v>
      </c>
      <c r="I7809" s="28" t="s">
        <v>28</v>
      </c>
      <c r="J7809" s="23" t="s">
        <v>30</v>
      </c>
      <c r="M7809" s="485">
        <v>69110</v>
      </c>
      <c r="N7809" s="485">
        <v>0</v>
      </c>
      <c r="O7809" s="217">
        <f t="shared" si="119"/>
        <v>982662.66999999923</v>
      </c>
    </row>
    <row r="7810" spans="1:15" ht="22.05" hidden="1" customHeight="1" x14ac:dyDescent="0.2">
      <c r="A7810" s="227">
        <v>46018</v>
      </c>
      <c r="B7810" s="20" t="s">
        <v>185</v>
      </c>
      <c r="C7810" s="28">
        <v>60349</v>
      </c>
      <c r="E7810" s="25" t="s">
        <v>531</v>
      </c>
      <c r="F7810" s="228" t="s">
        <v>79</v>
      </c>
      <c r="H7810" s="23" t="s">
        <v>22</v>
      </c>
      <c r="I7810" s="28" t="s">
        <v>53</v>
      </c>
      <c r="J7810" s="23" t="s">
        <v>112</v>
      </c>
      <c r="K7810" s="156" t="s">
        <v>231</v>
      </c>
      <c r="M7810" s="485">
        <v>0</v>
      </c>
      <c r="N7810" s="485">
        <v>59550</v>
      </c>
      <c r="O7810" s="217">
        <f t="shared" si="119"/>
        <v>923112.66999999923</v>
      </c>
    </row>
    <row r="7811" spans="1:15" ht="22.05" hidden="1" customHeight="1" x14ac:dyDescent="0.2">
      <c r="A7811" s="227">
        <v>46018</v>
      </c>
      <c r="B7811" s="20" t="s">
        <v>185</v>
      </c>
      <c r="C7811" s="28">
        <v>60350</v>
      </c>
      <c r="E7811" s="25" t="s">
        <v>8279</v>
      </c>
      <c r="F7811" s="228" t="s">
        <v>79</v>
      </c>
      <c r="H7811" s="23" t="s">
        <v>22</v>
      </c>
      <c r="I7811" s="28" t="s">
        <v>56</v>
      </c>
      <c r="J7811" s="23" t="s">
        <v>116</v>
      </c>
      <c r="K7811" s="156" t="s">
        <v>139</v>
      </c>
      <c r="M7811" s="485">
        <v>0</v>
      </c>
      <c r="N7811" s="485">
        <v>400</v>
      </c>
      <c r="O7811" s="217">
        <f t="shared" si="119"/>
        <v>922712.66999999923</v>
      </c>
    </row>
    <row r="7812" spans="1:15" ht="22.05" hidden="1" customHeight="1" x14ac:dyDescent="0.2">
      <c r="A7812" s="227">
        <v>46018</v>
      </c>
      <c r="B7812" s="20" t="s">
        <v>185</v>
      </c>
      <c r="C7812" s="28">
        <v>60351</v>
      </c>
      <c r="E7812" s="25" t="s">
        <v>8280</v>
      </c>
      <c r="F7812" s="228" t="s">
        <v>79</v>
      </c>
      <c r="H7812" s="23" t="s">
        <v>22</v>
      </c>
      <c r="I7812" s="28" t="s">
        <v>53</v>
      </c>
      <c r="J7812" s="23" t="s">
        <v>112</v>
      </c>
      <c r="K7812" s="156" t="s">
        <v>8289</v>
      </c>
      <c r="M7812" s="485">
        <v>0</v>
      </c>
      <c r="N7812" s="485">
        <v>4500</v>
      </c>
      <c r="O7812" s="217">
        <f t="shared" ref="O7812:O7882" si="120">O7811+M7812-N7812</f>
        <v>918212.66999999923</v>
      </c>
    </row>
    <row r="7813" spans="1:15" ht="22.05" hidden="1" customHeight="1" x14ac:dyDescent="0.2">
      <c r="A7813" s="227">
        <v>46018</v>
      </c>
      <c r="B7813" s="20" t="s">
        <v>185</v>
      </c>
      <c r="C7813" s="28">
        <v>60352</v>
      </c>
      <c r="E7813" s="25" t="s">
        <v>150</v>
      </c>
      <c r="F7813" s="228" t="s">
        <v>79</v>
      </c>
      <c r="H7813" s="23" t="s">
        <v>22</v>
      </c>
      <c r="I7813" s="28" t="s">
        <v>53</v>
      </c>
      <c r="J7813" s="23" t="s">
        <v>112</v>
      </c>
      <c r="K7813" s="156" t="s">
        <v>413</v>
      </c>
      <c r="M7813" s="485">
        <v>0</v>
      </c>
      <c r="N7813" s="485">
        <v>240000</v>
      </c>
      <c r="O7813" s="217">
        <f t="shared" si="120"/>
        <v>678212.66999999923</v>
      </c>
    </row>
    <row r="7814" spans="1:15" ht="22.05" hidden="1" customHeight="1" x14ac:dyDescent="0.2">
      <c r="A7814" s="227">
        <v>46018</v>
      </c>
      <c r="B7814" s="20" t="s">
        <v>185</v>
      </c>
      <c r="C7814" s="28">
        <v>60353</v>
      </c>
      <c r="E7814" s="25" t="s">
        <v>3090</v>
      </c>
      <c r="F7814" s="228" t="s">
        <v>79</v>
      </c>
      <c r="H7814" s="23" t="s">
        <v>22</v>
      </c>
      <c r="I7814" s="28" t="s">
        <v>103</v>
      </c>
      <c r="J7814" s="23" t="s">
        <v>94</v>
      </c>
      <c r="K7814" s="156" t="s">
        <v>140</v>
      </c>
      <c r="M7814" s="485">
        <v>0</v>
      </c>
      <c r="N7814" s="485">
        <v>1000</v>
      </c>
      <c r="O7814" s="217">
        <f t="shared" si="120"/>
        <v>677212.66999999923</v>
      </c>
    </row>
    <row r="7815" spans="1:15" ht="22.05" hidden="1" customHeight="1" x14ac:dyDescent="0.2">
      <c r="A7815" s="227">
        <v>46018</v>
      </c>
      <c r="B7815" s="20" t="s">
        <v>185</v>
      </c>
      <c r="C7815" s="28">
        <v>60354</v>
      </c>
      <c r="E7815" s="25" t="s">
        <v>8281</v>
      </c>
      <c r="F7815" s="228" t="s">
        <v>79</v>
      </c>
      <c r="H7815" s="23" t="s">
        <v>22</v>
      </c>
      <c r="I7815" s="28" t="s">
        <v>103</v>
      </c>
      <c r="J7815" s="23" t="s">
        <v>102</v>
      </c>
      <c r="K7815" s="156" t="s">
        <v>6005</v>
      </c>
      <c r="M7815" s="485">
        <v>0</v>
      </c>
      <c r="N7815" s="485">
        <v>600</v>
      </c>
      <c r="O7815" s="217">
        <f t="shared" si="120"/>
        <v>676612.66999999923</v>
      </c>
    </row>
    <row r="7816" spans="1:15" ht="22.05" hidden="1" customHeight="1" x14ac:dyDescent="0.2">
      <c r="A7816" s="227">
        <v>46018</v>
      </c>
      <c r="B7816" s="20" t="s">
        <v>185</v>
      </c>
      <c r="C7816" s="28">
        <v>60355</v>
      </c>
      <c r="E7816" s="25" t="s">
        <v>8282</v>
      </c>
      <c r="F7816" s="228" t="s">
        <v>79</v>
      </c>
      <c r="H7816" s="23" t="s">
        <v>22</v>
      </c>
      <c r="I7816" s="28" t="s">
        <v>53</v>
      </c>
      <c r="J7816" s="23" t="s">
        <v>112</v>
      </c>
      <c r="K7816" s="156" t="s">
        <v>263</v>
      </c>
      <c r="M7816" s="485">
        <v>0</v>
      </c>
      <c r="N7816" s="485">
        <v>8000</v>
      </c>
      <c r="O7816" s="217">
        <f t="shared" si="120"/>
        <v>668612.66999999923</v>
      </c>
    </row>
    <row r="7817" spans="1:15" ht="22.05" hidden="1" customHeight="1" x14ac:dyDescent="0.2">
      <c r="A7817" s="227">
        <v>46018</v>
      </c>
      <c r="B7817" s="20" t="s">
        <v>185</v>
      </c>
      <c r="C7817" s="28">
        <v>60356</v>
      </c>
      <c r="E7817" s="25" t="s">
        <v>5376</v>
      </c>
      <c r="F7817" s="228" t="s">
        <v>79</v>
      </c>
      <c r="H7817" s="23" t="s">
        <v>22</v>
      </c>
      <c r="I7817" s="28" t="s">
        <v>103</v>
      </c>
      <c r="J7817" s="23" t="s">
        <v>219</v>
      </c>
      <c r="K7817" s="156" t="s">
        <v>266</v>
      </c>
      <c r="M7817" s="485">
        <v>0</v>
      </c>
      <c r="N7817" s="485">
        <v>400</v>
      </c>
      <c r="O7817" s="217">
        <f t="shared" si="120"/>
        <v>668212.66999999923</v>
      </c>
    </row>
    <row r="7818" spans="1:15" ht="22.05" hidden="1" customHeight="1" x14ac:dyDescent="0.2">
      <c r="A7818" s="227">
        <v>46018</v>
      </c>
      <c r="B7818" s="20" t="s">
        <v>185</v>
      </c>
      <c r="C7818" s="28">
        <v>60357</v>
      </c>
      <c r="E7818" s="25" t="s">
        <v>5895</v>
      </c>
      <c r="F7818" s="228" t="s">
        <v>79</v>
      </c>
      <c r="H7818" s="23" t="s">
        <v>22</v>
      </c>
      <c r="I7818" s="28" t="s">
        <v>103</v>
      </c>
      <c r="J7818" s="23" t="s">
        <v>219</v>
      </c>
      <c r="K7818" s="156" t="s">
        <v>266</v>
      </c>
      <c r="M7818" s="485">
        <v>0</v>
      </c>
      <c r="N7818" s="485">
        <v>470</v>
      </c>
      <c r="O7818" s="217">
        <f t="shared" si="120"/>
        <v>667742.66999999923</v>
      </c>
    </row>
    <row r="7819" spans="1:15" ht="22.05" hidden="1" customHeight="1" x14ac:dyDescent="0.2">
      <c r="A7819" s="227">
        <v>46018</v>
      </c>
      <c r="B7819" s="20" t="s">
        <v>185</v>
      </c>
      <c r="C7819" s="28">
        <v>60358</v>
      </c>
      <c r="E7819" s="25" t="s">
        <v>8283</v>
      </c>
      <c r="F7819" s="228" t="s">
        <v>79</v>
      </c>
      <c r="H7819" s="23" t="s">
        <v>22</v>
      </c>
      <c r="I7819" s="28" t="s">
        <v>53</v>
      </c>
      <c r="J7819" s="23" t="s">
        <v>112</v>
      </c>
      <c r="K7819" s="156" t="s">
        <v>418</v>
      </c>
      <c r="M7819" s="485">
        <v>0</v>
      </c>
      <c r="N7819" s="485">
        <v>10000</v>
      </c>
      <c r="O7819" s="217">
        <f t="shared" si="120"/>
        <v>657742.66999999923</v>
      </c>
    </row>
    <row r="7820" spans="1:15" ht="22.05" hidden="1" customHeight="1" x14ac:dyDescent="0.2">
      <c r="A7820" s="227">
        <v>46018</v>
      </c>
      <c r="B7820" s="20" t="s">
        <v>185</v>
      </c>
      <c r="C7820" s="28">
        <v>60359</v>
      </c>
      <c r="E7820" s="25" t="s">
        <v>8282</v>
      </c>
      <c r="F7820" s="228" t="s">
        <v>79</v>
      </c>
      <c r="H7820" s="23" t="s">
        <v>22</v>
      </c>
      <c r="I7820" s="28" t="s">
        <v>53</v>
      </c>
      <c r="J7820" s="23" t="s">
        <v>112</v>
      </c>
      <c r="K7820" s="156" t="s">
        <v>8290</v>
      </c>
      <c r="M7820" s="485">
        <v>0</v>
      </c>
      <c r="N7820" s="485">
        <v>9000</v>
      </c>
      <c r="O7820" s="217">
        <f t="shared" si="120"/>
        <v>648742.66999999923</v>
      </c>
    </row>
    <row r="7821" spans="1:15" ht="22.05" hidden="1" customHeight="1" x14ac:dyDescent="0.2">
      <c r="A7821" s="227">
        <v>46018</v>
      </c>
      <c r="B7821" s="20" t="s">
        <v>185</v>
      </c>
      <c r="C7821" s="28">
        <v>60360</v>
      </c>
      <c r="E7821" s="25" t="s">
        <v>204</v>
      </c>
      <c r="F7821" s="228" t="s">
        <v>79</v>
      </c>
      <c r="H7821" s="23" t="s">
        <v>22</v>
      </c>
      <c r="I7821" s="28" t="s">
        <v>103</v>
      </c>
      <c r="J7821" s="23" t="s">
        <v>102</v>
      </c>
      <c r="K7821" s="156" t="s">
        <v>235</v>
      </c>
      <c r="M7821" s="485">
        <v>0</v>
      </c>
      <c r="N7821" s="485">
        <v>1000</v>
      </c>
      <c r="O7821" s="217">
        <f t="shared" si="120"/>
        <v>647742.66999999923</v>
      </c>
    </row>
    <row r="7822" spans="1:15" ht="22.05" hidden="1" customHeight="1" x14ac:dyDescent="0.2">
      <c r="A7822" s="227">
        <v>46018</v>
      </c>
      <c r="B7822" s="20" t="s">
        <v>185</v>
      </c>
      <c r="C7822" s="28">
        <v>60361</v>
      </c>
      <c r="E7822" s="25" t="s">
        <v>8284</v>
      </c>
      <c r="F7822" s="228" t="s">
        <v>79</v>
      </c>
      <c r="H7822" s="23" t="s">
        <v>22</v>
      </c>
      <c r="I7822" s="28" t="s">
        <v>56</v>
      </c>
      <c r="J7822" s="23" t="s">
        <v>116</v>
      </c>
      <c r="K7822" s="156" t="s">
        <v>139</v>
      </c>
      <c r="M7822" s="485">
        <v>0</v>
      </c>
      <c r="N7822" s="485">
        <v>380</v>
      </c>
      <c r="O7822" s="217">
        <f t="shared" si="120"/>
        <v>647362.66999999923</v>
      </c>
    </row>
    <row r="7823" spans="1:15" ht="22.05" hidden="1" customHeight="1" x14ac:dyDescent="0.2">
      <c r="A7823" s="227">
        <v>46018</v>
      </c>
      <c r="B7823" s="20" t="s">
        <v>185</v>
      </c>
      <c r="C7823" s="28">
        <v>60362</v>
      </c>
      <c r="E7823" s="25" t="s">
        <v>7986</v>
      </c>
      <c r="F7823" s="228" t="s">
        <v>79</v>
      </c>
      <c r="H7823" s="23" t="s">
        <v>22</v>
      </c>
      <c r="I7823" s="28" t="s">
        <v>103</v>
      </c>
      <c r="J7823" s="23" t="s">
        <v>102</v>
      </c>
      <c r="K7823" s="156" t="s">
        <v>210</v>
      </c>
      <c r="M7823" s="485">
        <v>0</v>
      </c>
      <c r="N7823" s="485">
        <v>250</v>
      </c>
      <c r="O7823" s="217">
        <f t="shared" si="120"/>
        <v>647112.66999999923</v>
      </c>
    </row>
    <row r="7824" spans="1:15" ht="22.05" hidden="1" customHeight="1" x14ac:dyDescent="0.2">
      <c r="A7824" s="227">
        <v>46018</v>
      </c>
      <c r="B7824" s="20" t="s">
        <v>185</v>
      </c>
      <c r="C7824" s="28">
        <v>60363</v>
      </c>
      <c r="E7824" s="25" t="s">
        <v>8285</v>
      </c>
      <c r="F7824" s="228" t="s">
        <v>79</v>
      </c>
      <c r="H7824" s="23" t="s">
        <v>22</v>
      </c>
      <c r="I7824" s="28" t="s">
        <v>103</v>
      </c>
      <c r="J7824" s="23" t="s">
        <v>93</v>
      </c>
      <c r="K7824" s="156" t="s">
        <v>8291</v>
      </c>
      <c r="M7824" s="485">
        <v>0</v>
      </c>
      <c r="N7824" s="485">
        <v>950</v>
      </c>
      <c r="O7824" s="217">
        <f t="shared" si="120"/>
        <v>646162.66999999923</v>
      </c>
    </row>
    <row r="7825" spans="1:15" ht="22.05" hidden="1" customHeight="1" x14ac:dyDescent="0.2">
      <c r="A7825" s="227">
        <v>46018</v>
      </c>
      <c r="B7825" s="20" t="s">
        <v>185</v>
      </c>
      <c r="C7825" s="28">
        <v>60364</v>
      </c>
      <c r="E7825" s="25" t="s">
        <v>7521</v>
      </c>
      <c r="F7825" s="228" t="s">
        <v>79</v>
      </c>
      <c r="H7825" s="23" t="s">
        <v>22</v>
      </c>
      <c r="I7825" s="28" t="s">
        <v>80</v>
      </c>
      <c r="J7825" s="23" t="s">
        <v>66</v>
      </c>
      <c r="K7825" s="156" t="s">
        <v>135</v>
      </c>
      <c r="M7825" s="485">
        <v>0</v>
      </c>
      <c r="N7825" s="485">
        <v>500</v>
      </c>
      <c r="O7825" s="217">
        <f t="shared" si="120"/>
        <v>645662.66999999923</v>
      </c>
    </row>
    <row r="7826" spans="1:15" ht="22.05" hidden="1" customHeight="1" x14ac:dyDescent="0.2">
      <c r="A7826" s="227">
        <v>46018</v>
      </c>
      <c r="B7826" s="20" t="s">
        <v>185</v>
      </c>
      <c r="C7826" s="28">
        <v>60365</v>
      </c>
      <c r="E7826" s="25" t="s">
        <v>402</v>
      </c>
      <c r="F7826" s="228" t="s">
        <v>79</v>
      </c>
      <c r="H7826" s="23" t="s">
        <v>22</v>
      </c>
      <c r="I7826" s="28" t="s">
        <v>80</v>
      </c>
      <c r="J7826" s="23" t="s">
        <v>66</v>
      </c>
      <c r="K7826" s="156" t="s">
        <v>544</v>
      </c>
      <c r="M7826" s="485">
        <v>0</v>
      </c>
      <c r="N7826" s="485">
        <v>500</v>
      </c>
      <c r="O7826" s="217">
        <f t="shared" si="120"/>
        <v>645162.66999999923</v>
      </c>
    </row>
    <row r="7827" spans="1:15" ht="22.05" hidden="1" customHeight="1" x14ac:dyDescent="0.2">
      <c r="A7827" s="227">
        <v>46018</v>
      </c>
      <c r="B7827" s="20" t="s">
        <v>185</v>
      </c>
      <c r="C7827" s="28">
        <v>60366</v>
      </c>
      <c r="E7827" s="25" t="s">
        <v>143</v>
      </c>
      <c r="F7827" s="228" t="s">
        <v>79</v>
      </c>
      <c r="H7827" s="23" t="s">
        <v>22</v>
      </c>
      <c r="I7827" s="28" t="s">
        <v>53</v>
      </c>
      <c r="J7827" s="23" t="s">
        <v>112</v>
      </c>
      <c r="K7827" s="156" t="s">
        <v>1588</v>
      </c>
      <c r="M7827" s="485">
        <v>0</v>
      </c>
      <c r="N7827" s="485">
        <v>28231</v>
      </c>
      <c r="O7827" s="217">
        <f t="shared" si="120"/>
        <v>616931.66999999923</v>
      </c>
    </row>
    <row r="7828" spans="1:15" ht="22.05" hidden="1" customHeight="1" x14ac:dyDescent="0.2">
      <c r="A7828" s="227">
        <v>46018</v>
      </c>
      <c r="B7828" s="20" t="s">
        <v>185</v>
      </c>
      <c r="C7828" s="28">
        <v>60367</v>
      </c>
      <c r="E7828" s="25" t="s">
        <v>143</v>
      </c>
      <c r="F7828" s="228" t="s">
        <v>79</v>
      </c>
      <c r="H7828" s="23" t="s">
        <v>22</v>
      </c>
      <c r="I7828" s="28" t="s">
        <v>53</v>
      </c>
      <c r="J7828" s="23" t="s">
        <v>112</v>
      </c>
      <c r="K7828" s="156" t="s">
        <v>416</v>
      </c>
      <c r="M7828" s="485">
        <v>0</v>
      </c>
      <c r="N7828" s="485">
        <v>21472</v>
      </c>
      <c r="O7828" s="217">
        <f t="shared" si="120"/>
        <v>595459.66999999923</v>
      </c>
    </row>
    <row r="7829" spans="1:15" ht="22.05" hidden="1" customHeight="1" x14ac:dyDescent="0.2">
      <c r="A7829" s="227">
        <v>46018</v>
      </c>
      <c r="B7829" s="20" t="s">
        <v>185</v>
      </c>
      <c r="C7829" s="28">
        <v>60368</v>
      </c>
      <c r="E7829" s="25" t="s">
        <v>143</v>
      </c>
      <c r="F7829" s="228" t="s">
        <v>79</v>
      </c>
      <c r="H7829" s="23" t="s">
        <v>22</v>
      </c>
      <c r="I7829" s="28" t="s">
        <v>53</v>
      </c>
      <c r="J7829" s="23" t="s">
        <v>112</v>
      </c>
      <c r="K7829" s="156" t="s">
        <v>6822</v>
      </c>
      <c r="M7829" s="485">
        <v>0</v>
      </c>
      <c r="N7829" s="485">
        <v>7500</v>
      </c>
      <c r="O7829" s="217">
        <f t="shared" si="120"/>
        <v>587959.66999999923</v>
      </c>
    </row>
    <row r="7830" spans="1:15" ht="22.05" hidden="1" customHeight="1" x14ac:dyDescent="0.2">
      <c r="A7830" s="227">
        <v>46018</v>
      </c>
      <c r="B7830" s="20" t="s">
        <v>185</v>
      </c>
      <c r="C7830" s="28">
        <v>60369</v>
      </c>
      <c r="E7830" s="25" t="s">
        <v>143</v>
      </c>
      <c r="F7830" s="228" t="s">
        <v>79</v>
      </c>
      <c r="H7830" s="23" t="s">
        <v>22</v>
      </c>
      <c r="I7830" s="28" t="s">
        <v>53</v>
      </c>
      <c r="J7830" s="23" t="s">
        <v>114</v>
      </c>
      <c r="K7830" s="156" t="s">
        <v>149</v>
      </c>
      <c r="M7830" s="485">
        <v>0</v>
      </c>
      <c r="N7830" s="485">
        <v>22500</v>
      </c>
      <c r="O7830" s="217">
        <f t="shared" si="120"/>
        <v>565459.66999999923</v>
      </c>
    </row>
    <row r="7831" spans="1:15" ht="22.05" hidden="1" customHeight="1" x14ac:dyDescent="0.2">
      <c r="A7831" s="227">
        <v>46018</v>
      </c>
      <c r="B7831" s="20" t="s">
        <v>185</v>
      </c>
      <c r="C7831" s="28">
        <v>60370</v>
      </c>
      <c r="E7831" s="25" t="s">
        <v>143</v>
      </c>
      <c r="F7831" s="228" t="s">
        <v>79</v>
      </c>
      <c r="H7831" s="23" t="s">
        <v>22</v>
      </c>
      <c r="I7831" s="28" t="s">
        <v>53</v>
      </c>
      <c r="J7831" s="23" t="s">
        <v>114</v>
      </c>
      <c r="K7831" s="156" t="s">
        <v>273</v>
      </c>
      <c r="M7831" s="485">
        <v>0</v>
      </c>
      <c r="N7831" s="485">
        <v>3867</v>
      </c>
      <c r="O7831" s="217">
        <f t="shared" si="120"/>
        <v>561592.66999999923</v>
      </c>
    </row>
    <row r="7832" spans="1:15" ht="22.05" hidden="1" customHeight="1" x14ac:dyDescent="0.2">
      <c r="A7832" s="227">
        <v>46018</v>
      </c>
      <c r="B7832" s="20" t="s">
        <v>185</v>
      </c>
      <c r="C7832" s="28">
        <v>60371</v>
      </c>
      <c r="E7832" s="25" t="s">
        <v>143</v>
      </c>
      <c r="F7832" s="228" t="s">
        <v>79</v>
      </c>
      <c r="H7832" s="23" t="s">
        <v>22</v>
      </c>
      <c r="I7832" s="28" t="s">
        <v>53</v>
      </c>
      <c r="J7832" s="23" t="s">
        <v>112</v>
      </c>
      <c r="K7832" s="156" t="s">
        <v>144</v>
      </c>
      <c r="M7832" s="485">
        <v>0</v>
      </c>
      <c r="N7832" s="485">
        <v>14000</v>
      </c>
      <c r="O7832" s="217">
        <f t="shared" si="120"/>
        <v>547592.66999999923</v>
      </c>
    </row>
    <row r="7833" spans="1:15" ht="22.05" hidden="1" customHeight="1" x14ac:dyDescent="0.2">
      <c r="A7833" s="227">
        <v>46018</v>
      </c>
      <c r="B7833" s="20" t="s">
        <v>185</v>
      </c>
      <c r="C7833" s="28">
        <v>60372</v>
      </c>
      <c r="E7833" s="25" t="s">
        <v>143</v>
      </c>
      <c r="F7833" s="228" t="s">
        <v>79</v>
      </c>
      <c r="H7833" s="23" t="s">
        <v>22</v>
      </c>
      <c r="I7833" s="28" t="s">
        <v>53</v>
      </c>
      <c r="J7833" s="23" t="s">
        <v>112</v>
      </c>
      <c r="K7833" s="156" t="s">
        <v>5798</v>
      </c>
      <c r="M7833" s="485">
        <v>0</v>
      </c>
      <c r="N7833" s="485">
        <v>3414</v>
      </c>
      <c r="O7833" s="217">
        <f t="shared" si="120"/>
        <v>544178.66999999923</v>
      </c>
    </row>
    <row r="7834" spans="1:15" ht="22.05" hidden="1" customHeight="1" x14ac:dyDescent="0.2">
      <c r="A7834" s="227">
        <v>46018</v>
      </c>
      <c r="B7834" s="20" t="s">
        <v>185</v>
      </c>
      <c r="C7834" s="28">
        <v>60373</v>
      </c>
      <c r="E7834" s="25" t="s">
        <v>143</v>
      </c>
      <c r="F7834" s="228" t="s">
        <v>79</v>
      </c>
      <c r="H7834" s="23" t="s">
        <v>22</v>
      </c>
      <c r="I7834" s="28" t="s">
        <v>53</v>
      </c>
      <c r="J7834" s="23" t="s">
        <v>112</v>
      </c>
      <c r="K7834" s="156" t="s">
        <v>5797</v>
      </c>
      <c r="M7834" s="485">
        <v>0</v>
      </c>
      <c r="N7834" s="485">
        <v>23200</v>
      </c>
      <c r="O7834" s="217">
        <f t="shared" si="120"/>
        <v>520978.66999999923</v>
      </c>
    </row>
    <row r="7835" spans="1:15" ht="22.05" hidden="1" customHeight="1" x14ac:dyDescent="0.2">
      <c r="A7835" s="227">
        <v>46018</v>
      </c>
      <c r="B7835" s="20" t="s">
        <v>185</v>
      </c>
      <c r="C7835" s="28">
        <v>60374</v>
      </c>
      <c r="E7835" s="25" t="s">
        <v>143</v>
      </c>
      <c r="F7835" s="228" t="s">
        <v>79</v>
      </c>
      <c r="H7835" s="23" t="s">
        <v>22</v>
      </c>
      <c r="I7835" s="28" t="s">
        <v>53</v>
      </c>
      <c r="J7835" s="23" t="s">
        <v>112</v>
      </c>
      <c r="K7835" s="156" t="s">
        <v>5882</v>
      </c>
      <c r="M7835" s="485">
        <v>0</v>
      </c>
      <c r="N7835" s="485">
        <v>15100</v>
      </c>
      <c r="O7835" s="217">
        <f t="shared" si="120"/>
        <v>505878.66999999923</v>
      </c>
    </row>
    <row r="7836" spans="1:15" ht="22.05" hidden="1" customHeight="1" x14ac:dyDescent="0.2">
      <c r="A7836" s="227">
        <v>46018</v>
      </c>
      <c r="B7836" s="20" t="s">
        <v>185</v>
      </c>
      <c r="C7836" s="28">
        <v>60375</v>
      </c>
      <c r="E7836" s="25" t="s">
        <v>143</v>
      </c>
      <c r="F7836" s="228" t="s">
        <v>79</v>
      </c>
      <c r="H7836" s="23" t="s">
        <v>22</v>
      </c>
      <c r="I7836" s="28" t="s">
        <v>53</v>
      </c>
      <c r="J7836" s="23" t="s">
        <v>112</v>
      </c>
      <c r="K7836" s="156" t="s">
        <v>1702</v>
      </c>
      <c r="M7836" s="485">
        <v>0</v>
      </c>
      <c r="N7836" s="485">
        <v>18100</v>
      </c>
      <c r="O7836" s="217">
        <f t="shared" si="120"/>
        <v>487778.66999999923</v>
      </c>
    </row>
    <row r="7837" spans="1:15" ht="22.05" hidden="1" customHeight="1" x14ac:dyDescent="0.2">
      <c r="A7837" s="227">
        <v>46018</v>
      </c>
      <c r="B7837" s="20" t="s">
        <v>185</v>
      </c>
      <c r="C7837" s="28">
        <v>60376</v>
      </c>
      <c r="E7837" s="25" t="s">
        <v>143</v>
      </c>
      <c r="F7837" s="228" t="s">
        <v>79</v>
      </c>
      <c r="H7837" s="23" t="s">
        <v>22</v>
      </c>
      <c r="I7837" s="28" t="s">
        <v>53</v>
      </c>
      <c r="J7837" s="23" t="s">
        <v>112</v>
      </c>
      <c r="K7837" s="156" t="s">
        <v>264</v>
      </c>
      <c r="M7837" s="485">
        <v>0</v>
      </c>
      <c r="N7837" s="485">
        <v>38622</v>
      </c>
      <c r="O7837" s="217">
        <f t="shared" si="120"/>
        <v>449156.66999999923</v>
      </c>
    </row>
    <row r="7838" spans="1:15" ht="22.05" hidden="1" customHeight="1" x14ac:dyDescent="0.2">
      <c r="A7838" s="227">
        <v>46018</v>
      </c>
      <c r="B7838" s="20" t="s">
        <v>185</v>
      </c>
      <c r="C7838" s="28">
        <v>60377</v>
      </c>
      <c r="E7838" s="25" t="s">
        <v>143</v>
      </c>
      <c r="F7838" s="228" t="s">
        <v>79</v>
      </c>
      <c r="H7838" s="23" t="s">
        <v>22</v>
      </c>
      <c r="I7838" s="28" t="s">
        <v>53</v>
      </c>
      <c r="J7838" s="23" t="s">
        <v>112</v>
      </c>
      <c r="K7838" s="156" t="s">
        <v>56</v>
      </c>
      <c r="M7838" s="485">
        <v>0</v>
      </c>
      <c r="N7838" s="485">
        <v>28669</v>
      </c>
      <c r="O7838" s="217">
        <f t="shared" si="120"/>
        <v>420487.66999999923</v>
      </c>
    </row>
    <row r="7839" spans="1:15" ht="22.05" hidden="1" customHeight="1" x14ac:dyDescent="0.2">
      <c r="A7839" s="227">
        <v>46018</v>
      </c>
      <c r="B7839" s="20" t="s">
        <v>185</v>
      </c>
      <c r="C7839" s="28">
        <v>60378</v>
      </c>
      <c r="E7839" s="328" t="s">
        <v>141</v>
      </c>
      <c r="F7839" s="329" t="s">
        <v>79</v>
      </c>
      <c r="G7839" s="330"/>
      <c r="H7839" s="331" t="s">
        <v>22</v>
      </c>
      <c r="I7839" s="331" t="s">
        <v>54</v>
      </c>
      <c r="J7839" s="331" t="s">
        <v>63</v>
      </c>
      <c r="K7839" s="332" t="s">
        <v>225</v>
      </c>
      <c r="L7839" s="333">
        <v>75000</v>
      </c>
      <c r="M7839" s="333">
        <v>0</v>
      </c>
      <c r="N7839" s="333">
        <v>10000</v>
      </c>
      <c r="O7839" s="217">
        <f t="shared" si="120"/>
        <v>410487.66999999923</v>
      </c>
    </row>
    <row r="7840" spans="1:15" ht="22.05" hidden="1" customHeight="1" x14ac:dyDescent="0.2">
      <c r="A7840" s="227">
        <v>46018</v>
      </c>
      <c r="B7840" s="20" t="s">
        <v>185</v>
      </c>
      <c r="C7840" s="28">
        <v>60378</v>
      </c>
      <c r="E7840" s="328" t="s">
        <v>559</v>
      </c>
      <c r="F7840" s="329" t="s">
        <v>79</v>
      </c>
      <c r="G7840" s="330"/>
      <c r="H7840" s="331" t="s">
        <v>22</v>
      </c>
      <c r="I7840" s="331" t="s">
        <v>54</v>
      </c>
      <c r="J7840" s="331" t="s">
        <v>41</v>
      </c>
      <c r="K7840" s="332" t="s">
        <v>225</v>
      </c>
      <c r="L7840" s="333">
        <v>75000</v>
      </c>
      <c r="M7840" s="333">
        <v>0</v>
      </c>
      <c r="N7840" s="333">
        <v>20000</v>
      </c>
      <c r="O7840" s="217">
        <f t="shared" si="120"/>
        <v>390487.66999999923</v>
      </c>
    </row>
    <row r="7841" spans="1:15" ht="22.05" hidden="1" customHeight="1" x14ac:dyDescent="0.2">
      <c r="A7841" s="227">
        <v>46018</v>
      </c>
      <c r="B7841" s="20" t="s">
        <v>185</v>
      </c>
      <c r="C7841" s="28">
        <v>60378</v>
      </c>
      <c r="E7841" s="328" t="s">
        <v>463</v>
      </c>
      <c r="F7841" s="329" t="s">
        <v>79</v>
      </c>
      <c r="G7841" s="330"/>
      <c r="H7841" s="331" t="s">
        <v>22</v>
      </c>
      <c r="I7841" s="331" t="s">
        <v>54</v>
      </c>
      <c r="J7841" s="331" t="s">
        <v>62</v>
      </c>
      <c r="K7841" s="332" t="s">
        <v>225</v>
      </c>
      <c r="L7841" s="333">
        <v>75000</v>
      </c>
      <c r="M7841" s="333">
        <v>0</v>
      </c>
      <c r="N7841" s="333">
        <v>30000</v>
      </c>
      <c r="O7841" s="217">
        <f t="shared" si="120"/>
        <v>360487.66999999923</v>
      </c>
    </row>
    <row r="7842" spans="1:15" ht="22.05" hidden="1" customHeight="1" x14ac:dyDescent="0.2">
      <c r="A7842" s="227">
        <v>46018</v>
      </c>
      <c r="B7842" s="20" t="s">
        <v>185</v>
      </c>
      <c r="C7842" s="28">
        <v>60378</v>
      </c>
      <c r="E7842" s="328" t="s">
        <v>560</v>
      </c>
      <c r="F7842" s="329" t="s">
        <v>79</v>
      </c>
      <c r="G7842" s="330"/>
      <c r="H7842" s="331" t="s">
        <v>22</v>
      </c>
      <c r="I7842" s="331" t="s">
        <v>54</v>
      </c>
      <c r="J7842" s="331" t="s">
        <v>44</v>
      </c>
      <c r="K7842" s="332" t="s">
        <v>225</v>
      </c>
      <c r="L7842" s="333">
        <v>75000</v>
      </c>
      <c r="M7842" s="333">
        <v>0</v>
      </c>
      <c r="N7842" s="333">
        <v>10000</v>
      </c>
      <c r="O7842" s="217">
        <f t="shared" si="120"/>
        <v>350487.66999999923</v>
      </c>
    </row>
    <row r="7843" spans="1:15" ht="22.05" hidden="1" customHeight="1" x14ac:dyDescent="0.2">
      <c r="A7843" s="227">
        <v>46018</v>
      </c>
      <c r="B7843" s="20" t="s">
        <v>185</v>
      </c>
      <c r="C7843" s="28">
        <v>60378</v>
      </c>
      <c r="E7843" s="328" t="s">
        <v>561</v>
      </c>
      <c r="F7843" s="329" t="s">
        <v>79</v>
      </c>
      <c r="G7843" s="330"/>
      <c r="H7843" s="331" t="s">
        <v>22</v>
      </c>
      <c r="I7843" s="331" t="s">
        <v>54</v>
      </c>
      <c r="J7843" s="331" t="s">
        <v>63</v>
      </c>
      <c r="K7843" s="332" t="s">
        <v>225</v>
      </c>
      <c r="L7843" s="333">
        <v>75000</v>
      </c>
      <c r="M7843" s="333">
        <v>0</v>
      </c>
      <c r="N7843" s="333">
        <v>5000</v>
      </c>
      <c r="O7843" s="217">
        <f t="shared" si="120"/>
        <v>345487.66999999923</v>
      </c>
    </row>
    <row r="7844" spans="1:15" ht="22.05" hidden="1" customHeight="1" x14ac:dyDescent="0.2">
      <c r="A7844" s="227">
        <v>46018</v>
      </c>
      <c r="B7844" s="20" t="s">
        <v>185</v>
      </c>
      <c r="C7844" s="28">
        <v>60379</v>
      </c>
      <c r="E7844" s="334" t="s">
        <v>143</v>
      </c>
      <c r="F7844" s="329" t="s">
        <v>79</v>
      </c>
      <c r="G7844" s="330"/>
      <c r="H7844" s="331" t="s">
        <v>22</v>
      </c>
      <c r="I7844" s="331" t="s">
        <v>53</v>
      </c>
      <c r="J7844" s="331" t="s">
        <v>112</v>
      </c>
      <c r="K7844" s="332" t="s">
        <v>145</v>
      </c>
      <c r="L7844" s="333">
        <v>20850</v>
      </c>
      <c r="M7844" s="333">
        <v>0</v>
      </c>
      <c r="N7844" s="333">
        <f>L7844-N7845-N7846-N7847</f>
        <v>11250</v>
      </c>
      <c r="O7844" s="217">
        <f t="shared" si="120"/>
        <v>334237.66999999923</v>
      </c>
    </row>
    <row r="7845" spans="1:15" ht="22.05" hidden="1" customHeight="1" x14ac:dyDescent="0.2">
      <c r="A7845" s="227">
        <v>46018</v>
      </c>
      <c r="B7845" s="20" t="s">
        <v>185</v>
      </c>
      <c r="C7845" s="28">
        <v>60379</v>
      </c>
      <c r="E7845" s="334" t="s">
        <v>558</v>
      </c>
      <c r="F7845" s="329" t="s">
        <v>79</v>
      </c>
      <c r="G7845" s="330"/>
      <c r="H7845" s="331" t="s">
        <v>22</v>
      </c>
      <c r="I7845" s="331" t="s">
        <v>54</v>
      </c>
      <c r="J7845" s="331" t="s">
        <v>61</v>
      </c>
      <c r="K7845" s="332" t="s">
        <v>145</v>
      </c>
      <c r="L7845" s="333">
        <v>20850</v>
      </c>
      <c r="M7845" s="333">
        <v>0</v>
      </c>
      <c r="N7845" s="333">
        <v>1800</v>
      </c>
      <c r="O7845" s="217">
        <f t="shared" si="120"/>
        <v>332437.66999999923</v>
      </c>
    </row>
    <row r="7846" spans="1:15" ht="22.05" hidden="1" customHeight="1" x14ac:dyDescent="0.2">
      <c r="A7846" s="227">
        <v>46018</v>
      </c>
      <c r="B7846" s="20" t="s">
        <v>185</v>
      </c>
      <c r="C7846" s="28">
        <v>60379</v>
      </c>
      <c r="E7846" s="328" t="s">
        <v>556</v>
      </c>
      <c r="F7846" s="329" t="s">
        <v>79</v>
      </c>
      <c r="G7846" s="330"/>
      <c r="H7846" s="331" t="s">
        <v>22</v>
      </c>
      <c r="I7846" s="331" t="s">
        <v>54</v>
      </c>
      <c r="J7846" s="331" t="s">
        <v>32</v>
      </c>
      <c r="K7846" s="332" t="s">
        <v>145</v>
      </c>
      <c r="L7846" s="333">
        <v>20850</v>
      </c>
      <c r="M7846" s="333">
        <v>0</v>
      </c>
      <c r="N7846" s="333">
        <v>6000</v>
      </c>
      <c r="O7846" s="217">
        <f t="shared" si="120"/>
        <v>326437.66999999923</v>
      </c>
    </row>
    <row r="7847" spans="1:15" ht="22.05" hidden="1" customHeight="1" x14ac:dyDescent="0.2">
      <c r="A7847" s="227">
        <v>46018</v>
      </c>
      <c r="B7847" s="20" t="s">
        <v>185</v>
      </c>
      <c r="C7847" s="28">
        <v>60379</v>
      </c>
      <c r="E7847" s="328" t="s">
        <v>3486</v>
      </c>
      <c r="F7847" s="329" t="s">
        <v>79</v>
      </c>
      <c r="G7847" s="330"/>
      <c r="H7847" s="331" t="s">
        <v>22</v>
      </c>
      <c r="I7847" s="331" t="s">
        <v>54</v>
      </c>
      <c r="J7847" s="331" t="s">
        <v>63</v>
      </c>
      <c r="K7847" s="332" t="s">
        <v>145</v>
      </c>
      <c r="L7847" s="333">
        <v>20850</v>
      </c>
      <c r="M7847" s="333">
        <v>0</v>
      </c>
      <c r="N7847" s="333">
        <v>1800</v>
      </c>
      <c r="O7847" s="217">
        <f t="shared" si="120"/>
        <v>324637.66999999923</v>
      </c>
    </row>
    <row r="7848" spans="1:15" ht="22.05" hidden="1" customHeight="1" x14ac:dyDescent="0.2">
      <c r="A7848" s="227">
        <v>46018</v>
      </c>
      <c r="B7848" s="20" t="s">
        <v>185</v>
      </c>
      <c r="C7848" s="28">
        <v>60380</v>
      </c>
      <c r="E7848" s="25" t="s">
        <v>143</v>
      </c>
      <c r="F7848" s="228" t="s">
        <v>79</v>
      </c>
      <c r="H7848" s="23" t="s">
        <v>22</v>
      </c>
      <c r="I7848" s="28" t="s">
        <v>53</v>
      </c>
      <c r="J7848" s="23" t="s">
        <v>112</v>
      </c>
      <c r="K7848" s="156" t="s">
        <v>146</v>
      </c>
      <c r="M7848" s="485">
        <v>0</v>
      </c>
      <c r="N7848" s="485">
        <v>96050</v>
      </c>
      <c r="O7848" s="217">
        <f t="shared" si="120"/>
        <v>228587.66999999923</v>
      </c>
    </row>
    <row r="7849" spans="1:15" ht="22.05" hidden="1" customHeight="1" x14ac:dyDescent="0.2">
      <c r="A7849" s="227">
        <v>46018</v>
      </c>
      <c r="B7849" s="20" t="s">
        <v>185</v>
      </c>
      <c r="C7849" s="28">
        <v>60381</v>
      </c>
      <c r="E7849" s="25" t="s">
        <v>143</v>
      </c>
      <c r="F7849" s="228" t="s">
        <v>79</v>
      </c>
      <c r="H7849" s="23" t="s">
        <v>22</v>
      </c>
      <c r="I7849" s="28" t="s">
        <v>53</v>
      </c>
      <c r="J7849" s="23" t="s">
        <v>112</v>
      </c>
      <c r="K7849" s="156" t="s">
        <v>7098</v>
      </c>
      <c r="M7849" s="485">
        <v>0</v>
      </c>
      <c r="N7849" s="485">
        <v>12050</v>
      </c>
      <c r="O7849" s="217">
        <f t="shared" si="120"/>
        <v>216537.66999999923</v>
      </c>
    </row>
    <row r="7850" spans="1:15" ht="22.05" hidden="1" customHeight="1" x14ac:dyDescent="0.2">
      <c r="A7850" s="227">
        <v>46018</v>
      </c>
      <c r="B7850" s="20" t="s">
        <v>185</v>
      </c>
      <c r="C7850" s="28">
        <v>60382</v>
      </c>
      <c r="E7850" s="25" t="s">
        <v>383</v>
      </c>
      <c r="F7850" s="228" t="s">
        <v>79</v>
      </c>
      <c r="H7850" s="23" t="s">
        <v>22</v>
      </c>
      <c r="I7850" s="28" t="s">
        <v>53</v>
      </c>
      <c r="J7850" s="23" t="s">
        <v>112</v>
      </c>
      <c r="K7850" s="156" t="s">
        <v>3606</v>
      </c>
      <c r="M7850" s="485">
        <v>0</v>
      </c>
      <c r="N7850" s="485">
        <v>7142.86</v>
      </c>
      <c r="O7850" s="217">
        <f t="shared" si="120"/>
        <v>209394.80999999924</v>
      </c>
    </row>
    <row r="7851" spans="1:15" ht="22.05" hidden="1" customHeight="1" x14ac:dyDescent="0.2">
      <c r="A7851" s="227">
        <v>46018</v>
      </c>
      <c r="B7851" s="20" t="s">
        <v>185</v>
      </c>
      <c r="C7851" s="28">
        <v>60383</v>
      </c>
      <c r="E7851" s="25" t="s">
        <v>158</v>
      </c>
      <c r="F7851" s="228" t="s">
        <v>79</v>
      </c>
      <c r="H7851" s="23" t="s">
        <v>22</v>
      </c>
      <c r="I7851" s="28" t="s">
        <v>56</v>
      </c>
      <c r="J7851" s="23" t="s">
        <v>116</v>
      </c>
      <c r="K7851" s="156" t="s">
        <v>139</v>
      </c>
      <c r="M7851" s="485">
        <v>0</v>
      </c>
      <c r="N7851" s="485">
        <v>650</v>
      </c>
      <c r="O7851" s="217">
        <f t="shared" si="120"/>
        <v>208744.80999999924</v>
      </c>
    </row>
    <row r="7852" spans="1:15" ht="22.05" hidden="1" customHeight="1" x14ac:dyDescent="0.2">
      <c r="A7852" s="227">
        <v>46018</v>
      </c>
      <c r="B7852" s="20" t="s">
        <v>185</v>
      </c>
      <c r="C7852" s="28">
        <v>60384</v>
      </c>
      <c r="E7852" s="25" t="s">
        <v>128</v>
      </c>
      <c r="F7852" s="228" t="s">
        <v>79</v>
      </c>
      <c r="H7852" s="23" t="s">
        <v>22</v>
      </c>
      <c r="I7852" s="28" t="s">
        <v>56</v>
      </c>
      <c r="J7852" s="23" t="s">
        <v>116</v>
      </c>
      <c r="K7852" s="156" t="s">
        <v>129</v>
      </c>
      <c r="M7852" s="485">
        <v>0</v>
      </c>
      <c r="N7852" s="485">
        <v>60</v>
      </c>
      <c r="O7852" s="217">
        <f t="shared" si="120"/>
        <v>208684.80999999924</v>
      </c>
    </row>
    <row r="7853" spans="1:15" ht="22.05" hidden="1" customHeight="1" x14ac:dyDescent="0.2">
      <c r="A7853" s="227">
        <v>46018</v>
      </c>
      <c r="B7853" s="20" t="s">
        <v>185</v>
      </c>
      <c r="C7853" s="28">
        <v>60385</v>
      </c>
      <c r="E7853" s="25" t="s">
        <v>8286</v>
      </c>
      <c r="F7853" s="228" t="s">
        <v>79</v>
      </c>
      <c r="H7853" s="23" t="s">
        <v>22</v>
      </c>
      <c r="I7853" s="28" t="s">
        <v>54</v>
      </c>
      <c r="J7853" s="23" t="s">
        <v>63</v>
      </c>
      <c r="K7853" s="156" t="s">
        <v>8292</v>
      </c>
      <c r="M7853" s="485">
        <v>0</v>
      </c>
      <c r="N7853" s="485">
        <v>550</v>
      </c>
      <c r="O7853" s="217">
        <f t="shared" si="120"/>
        <v>208134.80999999924</v>
      </c>
    </row>
    <row r="7854" spans="1:15" ht="22.05" hidden="1" customHeight="1" x14ac:dyDescent="0.2">
      <c r="A7854" s="227">
        <v>46018</v>
      </c>
      <c r="B7854" s="20" t="s">
        <v>185</v>
      </c>
      <c r="C7854" s="28">
        <v>60386</v>
      </c>
      <c r="E7854" s="25" t="s">
        <v>401</v>
      </c>
      <c r="F7854" s="228" t="s">
        <v>79</v>
      </c>
      <c r="H7854" s="23" t="s">
        <v>21</v>
      </c>
      <c r="I7854" s="28" t="s">
        <v>81</v>
      </c>
      <c r="J7854" s="23" t="s">
        <v>200</v>
      </c>
      <c r="M7854" s="585">
        <v>10000</v>
      </c>
      <c r="N7854" s="485">
        <v>0</v>
      </c>
      <c r="O7854" s="217">
        <f t="shared" si="120"/>
        <v>218134.80999999924</v>
      </c>
    </row>
    <row r="7855" spans="1:15" ht="22.05" hidden="1" customHeight="1" x14ac:dyDescent="0.2">
      <c r="A7855" s="227">
        <v>46018</v>
      </c>
      <c r="B7855" s="20" t="s">
        <v>185</v>
      </c>
      <c r="C7855" s="28">
        <v>60387</v>
      </c>
      <c r="E7855" s="25" t="s">
        <v>8287</v>
      </c>
      <c r="F7855" s="228" t="s">
        <v>79</v>
      </c>
      <c r="H7855" s="23" t="s">
        <v>22</v>
      </c>
      <c r="I7855" s="28" t="s">
        <v>55</v>
      </c>
      <c r="J7855" s="23" t="s">
        <v>117</v>
      </c>
      <c r="K7855" s="156" t="s">
        <v>231</v>
      </c>
      <c r="M7855" s="485">
        <v>0</v>
      </c>
      <c r="N7855" s="485">
        <v>39731</v>
      </c>
      <c r="O7855" s="217">
        <f t="shared" si="120"/>
        <v>178403.80999999924</v>
      </c>
    </row>
    <row r="7856" spans="1:15" ht="22.05" hidden="1" customHeight="1" x14ac:dyDescent="0.2">
      <c r="A7856" s="227">
        <v>46018</v>
      </c>
      <c r="B7856" s="20" t="s">
        <v>185</v>
      </c>
      <c r="C7856" s="28">
        <v>60388</v>
      </c>
      <c r="E7856" s="25" t="s">
        <v>8288</v>
      </c>
      <c r="F7856" s="228" t="s">
        <v>79</v>
      </c>
      <c r="H7856" s="23" t="s">
        <v>22</v>
      </c>
      <c r="I7856" s="28" t="s">
        <v>54</v>
      </c>
      <c r="J7856" s="23" t="s">
        <v>63</v>
      </c>
      <c r="K7856" s="156" t="s">
        <v>141</v>
      </c>
      <c r="M7856" s="485">
        <v>0</v>
      </c>
      <c r="N7856" s="485">
        <v>3600</v>
      </c>
      <c r="O7856" s="217">
        <f t="shared" si="120"/>
        <v>174803.80999999924</v>
      </c>
    </row>
    <row r="7857" spans="1:15" ht="22.05" hidden="1" customHeight="1" x14ac:dyDescent="0.2">
      <c r="A7857" s="227">
        <v>46019</v>
      </c>
      <c r="B7857" s="20" t="s">
        <v>185</v>
      </c>
      <c r="C7857" s="28">
        <v>60390</v>
      </c>
      <c r="E7857" s="25" t="s">
        <v>8293</v>
      </c>
      <c r="F7857" s="228" t="s">
        <v>79</v>
      </c>
      <c r="H7857" s="21" t="s">
        <v>22</v>
      </c>
      <c r="I7857" s="41" t="s">
        <v>55</v>
      </c>
      <c r="J7857" s="21" t="s">
        <v>261</v>
      </c>
      <c r="K7857" s="156" t="s">
        <v>8296</v>
      </c>
      <c r="M7857" s="485">
        <v>0</v>
      </c>
      <c r="N7857" s="485">
        <v>5000</v>
      </c>
      <c r="O7857" s="217">
        <f t="shared" si="120"/>
        <v>169803.80999999924</v>
      </c>
    </row>
    <row r="7858" spans="1:15" ht="22.05" hidden="1" customHeight="1" x14ac:dyDescent="0.2">
      <c r="A7858" s="227">
        <v>46019</v>
      </c>
      <c r="B7858" s="20" t="s">
        <v>185</v>
      </c>
      <c r="C7858" s="28">
        <v>60391</v>
      </c>
      <c r="E7858" s="25" t="s">
        <v>8294</v>
      </c>
      <c r="F7858" s="228" t="s">
        <v>79</v>
      </c>
      <c r="H7858" s="23" t="s">
        <v>22</v>
      </c>
      <c r="I7858" s="28" t="s">
        <v>55</v>
      </c>
      <c r="J7858" s="23" t="s">
        <v>73</v>
      </c>
      <c r="K7858" s="156" t="s">
        <v>8297</v>
      </c>
      <c r="M7858" s="485">
        <v>0</v>
      </c>
      <c r="N7858" s="485">
        <v>10730</v>
      </c>
      <c r="O7858" s="217">
        <f t="shared" si="120"/>
        <v>159073.80999999924</v>
      </c>
    </row>
    <row r="7859" spans="1:15" ht="22.05" hidden="1" customHeight="1" x14ac:dyDescent="0.2">
      <c r="A7859" s="227">
        <v>46019</v>
      </c>
      <c r="B7859" s="20" t="s">
        <v>185</v>
      </c>
      <c r="C7859" s="28">
        <v>60392</v>
      </c>
      <c r="E7859" s="25" t="s">
        <v>151</v>
      </c>
      <c r="F7859" s="228" t="s">
        <v>79</v>
      </c>
      <c r="H7859" s="23" t="s">
        <v>22</v>
      </c>
      <c r="I7859" s="28" t="s">
        <v>53</v>
      </c>
      <c r="J7859" s="23" t="s">
        <v>112</v>
      </c>
      <c r="K7859" s="156" t="s">
        <v>413</v>
      </c>
      <c r="M7859" s="485">
        <v>0</v>
      </c>
      <c r="N7859" s="485">
        <v>580</v>
      </c>
      <c r="O7859" s="217">
        <f t="shared" si="120"/>
        <v>158493.80999999924</v>
      </c>
    </row>
    <row r="7860" spans="1:15" ht="22.05" hidden="1" customHeight="1" x14ac:dyDescent="0.2">
      <c r="A7860" s="227">
        <v>46019</v>
      </c>
      <c r="B7860" s="20" t="s">
        <v>185</v>
      </c>
      <c r="C7860" s="28">
        <v>60393</v>
      </c>
      <c r="E7860" s="25" t="s">
        <v>8295</v>
      </c>
      <c r="F7860" s="228" t="s">
        <v>79</v>
      </c>
      <c r="H7860" s="23" t="s">
        <v>22</v>
      </c>
      <c r="I7860" s="28" t="s">
        <v>53</v>
      </c>
      <c r="J7860" s="23" t="s">
        <v>112</v>
      </c>
      <c r="K7860" s="156" t="s">
        <v>8298</v>
      </c>
      <c r="M7860" s="485">
        <v>0</v>
      </c>
      <c r="N7860" s="485">
        <v>11000</v>
      </c>
      <c r="O7860" s="217">
        <f t="shared" si="120"/>
        <v>147493.80999999924</v>
      </c>
    </row>
    <row r="7861" spans="1:15" ht="22.05" hidden="1" customHeight="1" x14ac:dyDescent="0.2">
      <c r="A7861" s="227">
        <v>46020</v>
      </c>
      <c r="B7861" s="20" t="s">
        <v>185</v>
      </c>
      <c r="C7861" s="28">
        <v>60395</v>
      </c>
      <c r="E7861" s="25" t="s">
        <v>8299</v>
      </c>
      <c r="F7861" s="228" t="s">
        <v>79</v>
      </c>
      <c r="H7861" s="23" t="s">
        <v>21</v>
      </c>
      <c r="I7861" s="28" t="s">
        <v>28</v>
      </c>
      <c r="J7861" s="23" t="s">
        <v>30</v>
      </c>
      <c r="M7861" s="485">
        <v>25800</v>
      </c>
      <c r="N7861" s="485">
        <v>0</v>
      </c>
      <c r="O7861" s="217">
        <f t="shared" si="120"/>
        <v>173293.80999999924</v>
      </c>
    </row>
    <row r="7862" spans="1:15" ht="22.05" hidden="1" customHeight="1" x14ac:dyDescent="0.2">
      <c r="A7862" s="227">
        <v>46020</v>
      </c>
      <c r="B7862" s="20" t="s">
        <v>185</v>
      </c>
      <c r="C7862" s="28">
        <v>60396</v>
      </c>
      <c r="E7862" s="25" t="s">
        <v>392</v>
      </c>
      <c r="F7862" s="228" t="s">
        <v>79</v>
      </c>
      <c r="H7862" s="23" t="s">
        <v>22</v>
      </c>
      <c r="I7862" s="28" t="s">
        <v>56</v>
      </c>
      <c r="J7862" s="23" t="s">
        <v>116</v>
      </c>
      <c r="K7862" s="156" t="s">
        <v>408</v>
      </c>
      <c r="M7862" s="485">
        <v>0</v>
      </c>
      <c r="N7862" s="485">
        <v>1095</v>
      </c>
      <c r="O7862" s="217">
        <f t="shared" si="120"/>
        <v>172198.80999999924</v>
      </c>
    </row>
    <row r="7863" spans="1:15" ht="22.05" hidden="1" customHeight="1" x14ac:dyDescent="0.2">
      <c r="A7863" s="227">
        <v>46020</v>
      </c>
      <c r="B7863" s="20" t="s">
        <v>185</v>
      </c>
      <c r="C7863" s="28">
        <v>60397</v>
      </c>
      <c r="E7863" s="25" t="s">
        <v>8300</v>
      </c>
      <c r="F7863" s="228" t="s">
        <v>79</v>
      </c>
      <c r="H7863" s="23" t="s">
        <v>22</v>
      </c>
      <c r="I7863" s="28" t="s">
        <v>103</v>
      </c>
      <c r="J7863" s="23" t="s">
        <v>102</v>
      </c>
      <c r="K7863" s="156" t="s">
        <v>355</v>
      </c>
      <c r="M7863" s="485">
        <v>0</v>
      </c>
      <c r="N7863" s="485">
        <v>705</v>
      </c>
      <c r="O7863" s="217">
        <f t="shared" si="120"/>
        <v>171493.80999999924</v>
      </c>
    </row>
    <row r="7864" spans="1:15" ht="22.05" hidden="1" customHeight="1" x14ac:dyDescent="0.2">
      <c r="A7864" s="227">
        <v>46020</v>
      </c>
      <c r="B7864" s="20" t="s">
        <v>185</v>
      </c>
      <c r="C7864" s="28">
        <v>60398</v>
      </c>
      <c r="E7864" s="25" t="s">
        <v>802</v>
      </c>
      <c r="F7864" s="228" t="s">
        <v>79</v>
      </c>
      <c r="H7864" s="23" t="s">
        <v>22</v>
      </c>
      <c r="I7864" s="28" t="s">
        <v>103</v>
      </c>
      <c r="J7864" s="23" t="s">
        <v>96</v>
      </c>
      <c r="K7864" s="156" t="s">
        <v>134</v>
      </c>
      <c r="M7864" s="485">
        <v>0</v>
      </c>
      <c r="N7864" s="485">
        <v>700</v>
      </c>
      <c r="O7864" s="217">
        <f t="shared" si="120"/>
        <v>170793.80999999924</v>
      </c>
    </row>
    <row r="7865" spans="1:15" ht="22.05" hidden="1" customHeight="1" x14ac:dyDescent="0.2">
      <c r="A7865" s="227">
        <v>46020</v>
      </c>
      <c r="B7865" s="20" t="s">
        <v>185</v>
      </c>
      <c r="C7865" s="28">
        <v>60399</v>
      </c>
      <c r="E7865" s="25" t="s">
        <v>154</v>
      </c>
      <c r="F7865" s="228" t="s">
        <v>79</v>
      </c>
      <c r="H7865" s="23" t="s">
        <v>22</v>
      </c>
      <c r="I7865" s="28" t="s">
        <v>103</v>
      </c>
      <c r="J7865" s="23" t="s">
        <v>219</v>
      </c>
      <c r="K7865" s="156" t="s">
        <v>266</v>
      </c>
      <c r="M7865" s="485">
        <v>0</v>
      </c>
      <c r="N7865" s="485">
        <v>197</v>
      </c>
      <c r="O7865" s="217">
        <f t="shared" si="120"/>
        <v>170596.80999999924</v>
      </c>
    </row>
    <row r="7866" spans="1:15" ht="22.05" hidden="1" customHeight="1" x14ac:dyDescent="0.2">
      <c r="A7866" s="227">
        <v>46020</v>
      </c>
      <c r="B7866" s="20" t="s">
        <v>185</v>
      </c>
      <c r="C7866" s="28">
        <v>60400</v>
      </c>
      <c r="E7866" s="25" t="s">
        <v>5376</v>
      </c>
      <c r="F7866" s="228" t="s">
        <v>79</v>
      </c>
      <c r="H7866" s="23" t="s">
        <v>22</v>
      </c>
      <c r="I7866" s="28" t="s">
        <v>103</v>
      </c>
      <c r="J7866" s="23" t="s">
        <v>219</v>
      </c>
      <c r="K7866" s="156" t="s">
        <v>266</v>
      </c>
      <c r="M7866" s="485">
        <v>0</v>
      </c>
      <c r="N7866" s="485">
        <v>300</v>
      </c>
      <c r="O7866" s="217">
        <f t="shared" si="120"/>
        <v>170296.80999999924</v>
      </c>
    </row>
    <row r="7867" spans="1:15" ht="22.05" hidden="1" customHeight="1" x14ac:dyDescent="0.2">
      <c r="A7867" s="227">
        <v>46020</v>
      </c>
      <c r="B7867" s="20" t="s">
        <v>185</v>
      </c>
      <c r="C7867" s="28">
        <v>60401</v>
      </c>
      <c r="E7867" s="25" t="s">
        <v>6466</v>
      </c>
      <c r="F7867" s="228" t="s">
        <v>79</v>
      </c>
      <c r="H7867" s="23" t="s">
        <v>22</v>
      </c>
      <c r="I7867" s="28" t="s">
        <v>103</v>
      </c>
      <c r="J7867" s="23" t="s">
        <v>93</v>
      </c>
      <c r="K7867" s="156" t="s">
        <v>165</v>
      </c>
      <c r="M7867" s="485">
        <v>0</v>
      </c>
      <c r="N7867" s="485">
        <v>160</v>
      </c>
      <c r="O7867" s="217">
        <f t="shared" si="120"/>
        <v>170136.80999999924</v>
      </c>
    </row>
    <row r="7868" spans="1:15" ht="22.05" hidden="1" customHeight="1" x14ac:dyDescent="0.2">
      <c r="A7868" s="227">
        <v>46020</v>
      </c>
      <c r="B7868" s="20" t="s">
        <v>185</v>
      </c>
      <c r="C7868" s="28">
        <v>60402</v>
      </c>
      <c r="E7868" s="25" t="s">
        <v>8301</v>
      </c>
      <c r="F7868" s="228" t="s">
        <v>79</v>
      </c>
      <c r="H7868" s="23" t="s">
        <v>22</v>
      </c>
      <c r="I7868" s="28" t="s">
        <v>103</v>
      </c>
      <c r="J7868" s="23" t="s">
        <v>92</v>
      </c>
      <c r="K7868" s="156" t="s">
        <v>671</v>
      </c>
      <c r="M7868" s="485">
        <v>0</v>
      </c>
      <c r="N7868" s="485">
        <v>530</v>
      </c>
      <c r="O7868" s="217">
        <f t="shared" si="120"/>
        <v>169606.80999999924</v>
      </c>
    </row>
    <row r="7869" spans="1:15" ht="22.05" hidden="1" customHeight="1" x14ac:dyDescent="0.2">
      <c r="A7869" s="227">
        <v>46020</v>
      </c>
      <c r="B7869" s="20" t="s">
        <v>185</v>
      </c>
      <c r="C7869" s="28">
        <v>60403</v>
      </c>
      <c r="E7869" s="25" t="s">
        <v>8302</v>
      </c>
      <c r="F7869" s="228" t="s">
        <v>79</v>
      </c>
      <c r="H7869" s="23" t="s">
        <v>22</v>
      </c>
      <c r="I7869" s="28" t="s">
        <v>103</v>
      </c>
      <c r="J7869" s="23" t="s">
        <v>219</v>
      </c>
      <c r="K7869" s="156" t="s">
        <v>770</v>
      </c>
      <c r="M7869" s="485">
        <v>0</v>
      </c>
      <c r="N7869" s="485">
        <v>1376</v>
      </c>
      <c r="O7869" s="217">
        <f t="shared" si="120"/>
        <v>168230.80999999924</v>
      </c>
    </row>
    <row r="7870" spans="1:15" ht="22.05" hidden="1" customHeight="1" x14ac:dyDescent="0.2">
      <c r="A7870" s="227">
        <v>46020</v>
      </c>
      <c r="B7870" s="20" t="s">
        <v>185</v>
      </c>
      <c r="C7870" s="28">
        <v>60404</v>
      </c>
      <c r="E7870" s="25" t="s">
        <v>8303</v>
      </c>
      <c r="F7870" s="228" t="s">
        <v>79</v>
      </c>
      <c r="H7870" s="23" t="s">
        <v>22</v>
      </c>
      <c r="I7870" s="28" t="s">
        <v>103</v>
      </c>
      <c r="J7870" s="23" t="s">
        <v>92</v>
      </c>
      <c r="K7870" s="156" t="s">
        <v>8305</v>
      </c>
      <c r="M7870" s="485">
        <v>0</v>
      </c>
      <c r="N7870" s="485">
        <v>1620</v>
      </c>
      <c r="O7870" s="217">
        <f t="shared" si="120"/>
        <v>166610.80999999924</v>
      </c>
    </row>
    <row r="7871" spans="1:15" ht="22.05" hidden="1" customHeight="1" x14ac:dyDescent="0.2">
      <c r="A7871" s="227">
        <v>46020</v>
      </c>
      <c r="B7871" s="20" t="s">
        <v>185</v>
      </c>
      <c r="C7871" s="28">
        <v>60405</v>
      </c>
      <c r="E7871" s="25" t="s">
        <v>157</v>
      </c>
      <c r="F7871" s="228" t="s">
        <v>79</v>
      </c>
      <c r="H7871" s="23" t="s">
        <v>22</v>
      </c>
      <c r="I7871" s="28" t="s">
        <v>103</v>
      </c>
      <c r="J7871" s="23" t="s">
        <v>60</v>
      </c>
      <c r="K7871" s="156" t="s">
        <v>135</v>
      </c>
      <c r="M7871" s="485">
        <v>0</v>
      </c>
      <c r="N7871" s="485">
        <v>950</v>
      </c>
      <c r="O7871" s="217">
        <f t="shared" si="120"/>
        <v>165660.80999999924</v>
      </c>
    </row>
    <row r="7872" spans="1:15" ht="22.05" hidden="1" customHeight="1" x14ac:dyDescent="0.2">
      <c r="A7872" s="227">
        <v>46020</v>
      </c>
      <c r="B7872" s="20" t="s">
        <v>185</v>
      </c>
      <c r="C7872" s="28">
        <v>60406</v>
      </c>
      <c r="E7872" s="25" t="s">
        <v>8304</v>
      </c>
      <c r="F7872" s="228" t="s">
        <v>79</v>
      </c>
      <c r="H7872" s="23" t="s">
        <v>22</v>
      </c>
      <c r="I7872" s="28" t="s">
        <v>54</v>
      </c>
      <c r="J7872" s="23" t="s">
        <v>63</v>
      </c>
      <c r="K7872" s="156" t="s">
        <v>141</v>
      </c>
      <c r="M7872" s="485">
        <v>0</v>
      </c>
      <c r="N7872" s="485">
        <v>1500</v>
      </c>
      <c r="O7872" s="217">
        <f t="shared" si="120"/>
        <v>164160.80999999924</v>
      </c>
    </row>
    <row r="7873" spans="1:15" ht="22.05" hidden="1" customHeight="1" x14ac:dyDescent="0.2">
      <c r="A7873" s="227">
        <v>46020</v>
      </c>
      <c r="B7873" s="20" t="s">
        <v>185</v>
      </c>
      <c r="C7873" s="28">
        <v>60407</v>
      </c>
      <c r="E7873" s="25" t="s">
        <v>8123</v>
      </c>
      <c r="F7873" s="228" t="s">
        <v>79</v>
      </c>
      <c r="H7873" s="23" t="s">
        <v>21</v>
      </c>
      <c r="I7873" s="28" t="s">
        <v>28</v>
      </c>
      <c r="J7873" s="23" t="s">
        <v>30</v>
      </c>
      <c r="M7873" s="485">
        <v>7200</v>
      </c>
      <c r="N7873" s="485">
        <v>0</v>
      </c>
      <c r="O7873" s="217">
        <f t="shared" si="120"/>
        <v>171360.80999999924</v>
      </c>
    </row>
    <row r="7874" spans="1:15" ht="22.05" hidden="1" customHeight="1" x14ac:dyDescent="0.2">
      <c r="A7874" s="227">
        <v>46020</v>
      </c>
      <c r="B7874" s="20" t="s">
        <v>185</v>
      </c>
      <c r="C7874" s="28">
        <v>60408</v>
      </c>
      <c r="E7874" s="25" t="s">
        <v>5168</v>
      </c>
      <c r="F7874" s="228" t="s">
        <v>79</v>
      </c>
      <c r="H7874" s="23" t="s">
        <v>22</v>
      </c>
      <c r="I7874" s="28" t="s">
        <v>103</v>
      </c>
      <c r="J7874" s="23" t="s">
        <v>219</v>
      </c>
      <c r="K7874" s="156" t="s">
        <v>8306</v>
      </c>
      <c r="M7874" s="485">
        <v>0</v>
      </c>
      <c r="N7874" s="485">
        <v>1123.5</v>
      </c>
      <c r="O7874" s="217">
        <f t="shared" si="120"/>
        <v>170237.30999999924</v>
      </c>
    </row>
    <row r="7875" spans="1:15" ht="22.05" hidden="1" customHeight="1" x14ac:dyDescent="0.2">
      <c r="A7875" s="227">
        <v>46021</v>
      </c>
      <c r="B7875" s="20" t="s">
        <v>185</v>
      </c>
      <c r="C7875" s="28">
        <v>60410</v>
      </c>
      <c r="E7875" s="25" t="s">
        <v>6795</v>
      </c>
      <c r="F7875" s="228" t="s">
        <v>79</v>
      </c>
      <c r="H7875" s="23" t="s">
        <v>22</v>
      </c>
      <c r="I7875" s="28" t="s">
        <v>54</v>
      </c>
      <c r="J7875" s="23" t="s">
        <v>63</v>
      </c>
      <c r="K7875" s="156" t="s">
        <v>235</v>
      </c>
      <c r="M7875" s="485">
        <v>0</v>
      </c>
      <c r="N7875" s="485">
        <v>1000</v>
      </c>
      <c r="O7875" s="217">
        <f t="shared" si="120"/>
        <v>169237.30999999924</v>
      </c>
    </row>
    <row r="7876" spans="1:15" ht="22.05" hidden="1" customHeight="1" x14ac:dyDescent="0.2">
      <c r="A7876" s="227">
        <v>46021</v>
      </c>
      <c r="B7876" s="20" t="s">
        <v>185</v>
      </c>
      <c r="C7876" s="28">
        <v>60411</v>
      </c>
      <c r="E7876" s="25" t="s">
        <v>3767</v>
      </c>
      <c r="F7876" s="228" t="s">
        <v>79</v>
      </c>
      <c r="H7876" s="23" t="s">
        <v>22</v>
      </c>
      <c r="I7876" s="28" t="s">
        <v>103</v>
      </c>
      <c r="J7876" s="23" t="s">
        <v>219</v>
      </c>
      <c r="K7876" s="156" t="s">
        <v>266</v>
      </c>
      <c r="M7876" s="485">
        <v>0</v>
      </c>
      <c r="N7876" s="485">
        <v>100</v>
      </c>
      <c r="O7876" s="217">
        <f t="shared" si="120"/>
        <v>169137.30999999924</v>
      </c>
    </row>
    <row r="7877" spans="1:15" ht="22.05" hidden="1" customHeight="1" x14ac:dyDescent="0.2">
      <c r="A7877" s="227">
        <v>46021</v>
      </c>
      <c r="B7877" s="20" t="s">
        <v>185</v>
      </c>
      <c r="C7877" s="28">
        <v>60412</v>
      </c>
      <c r="E7877" s="25" t="s">
        <v>4712</v>
      </c>
      <c r="F7877" s="228" t="s">
        <v>79</v>
      </c>
      <c r="H7877" s="23" t="s">
        <v>22</v>
      </c>
      <c r="I7877" s="28" t="s">
        <v>103</v>
      </c>
      <c r="J7877" s="23" t="s">
        <v>214</v>
      </c>
      <c r="K7877" s="156" t="s">
        <v>210</v>
      </c>
      <c r="M7877" s="485">
        <v>0</v>
      </c>
      <c r="N7877" s="485">
        <v>500</v>
      </c>
      <c r="O7877" s="217">
        <f t="shared" si="120"/>
        <v>168637.30999999924</v>
      </c>
    </row>
    <row r="7878" spans="1:15" ht="22.05" hidden="1" customHeight="1" x14ac:dyDescent="0.2">
      <c r="A7878" s="227">
        <v>46021</v>
      </c>
      <c r="B7878" s="20" t="s">
        <v>185</v>
      </c>
      <c r="C7878" s="28">
        <v>60413</v>
      </c>
      <c r="E7878" s="25" t="s">
        <v>143</v>
      </c>
      <c r="F7878" s="228" t="s">
        <v>79</v>
      </c>
      <c r="H7878" s="23" t="s">
        <v>22</v>
      </c>
      <c r="I7878" s="28" t="s">
        <v>53</v>
      </c>
      <c r="J7878" s="23" t="s">
        <v>112</v>
      </c>
      <c r="K7878" s="156" t="s">
        <v>416</v>
      </c>
      <c r="M7878" s="485">
        <v>0</v>
      </c>
      <c r="N7878" s="485">
        <v>10698</v>
      </c>
      <c r="O7878" s="217">
        <f t="shared" si="120"/>
        <v>157939.30999999924</v>
      </c>
    </row>
    <row r="7879" spans="1:15" ht="22.05" hidden="1" customHeight="1" x14ac:dyDescent="0.2">
      <c r="A7879" s="227">
        <v>46021</v>
      </c>
      <c r="B7879" s="20" t="s">
        <v>185</v>
      </c>
      <c r="C7879" s="28">
        <v>60414</v>
      </c>
      <c r="E7879" s="25" t="s">
        <v>8307</v>
      </c>
      <c r="F7879" s="228" t="s">
        <v>79</v>
      </c>
      <c r="H7879" s="23" t="s">
        <v>22</v>
      </c>
      <c r="I7879" s="28" t="s">
        <v>53</v>
      </c>
      <c r="J7879" s="23" t="s">
        <v>112</v>
      </c>
      <c r="K7879" s="156" t="s">
        <v>3707</v>
      </c>
      <c r="M7879" s="485">
        <v>0</v>
      </c>
      <c r="N7879" s="485">
        <v>1500</v>
      </c>
      <c r="O7879" s="217">
        <f t="shared" si="120"/>
        <v>156439.30999999924</v>
      </c>
    </row>
    <row r="7880" spans="1:15" ht="22.05" hidden="1" customHeight="1" x14ac:dyDescent="0.2">
      <c r="A7880" s="227">
        <v>46021</v>
      </c>
      <c r="B7880" s="20" t="s">
        <v>185</v>
      </c>
      <c r="C7880" s="28">
        <v>60415</v>
      </c>
      <c r="E7880" s="25" t="s">
        <v>3767</v>
      </c>
      <c r="F7880" s="228" t="s">
        <v>79</v>
      </c>
      <c r="H7880" s="23" t="s">
        <v>22</v>
      </c>
      <c r="I7880" s="28" t="s">
        <v>103</v>
      </c>
      <c r="J7880" s="23" t="s">
        <v>219</v>
      </c>
      <c r="K7880" s="156" t="s">
        <v>266</v>
      </c>
      <c r="M7880" s="485">
        <v>0</v>
      </c>
      <c r="N7880" s="485">
        <v>250</v>
      </c>
      <c r="O7880" s="217">
        <f t="shared" si="120"/>
        <v>156189.30999999924</v>
      </c>
    </row>
    <row r="7881" spans="1:15" ht="22.05" hidden="1" customHeight="1" x14ac:dyDescent="0.2">
      <c r="A7881" s="227">
        <v>46021</v>
      </c>
      <c r="B7881" s="20" t="s">
        <v>185</v>
      </c>
      <c r="C7881" s="28">
        <v>60416</v>
      </c>
      <c r="E7881" s="25" t="s">
        <v>8308</v>
      </c>
      <c r="F7881" s="228" t="s">
        <v>79</v>
      </c>
      <c r="H7881" s="23" t="s">
        <v>22</v>
      </c>
      <c r="I7881" s="28" t="s">
        <v>55</v>
      </c>
      <c r="J7881" s="23" t="s">
        <v>73</v>
      </c>
      <c r="K7881" s="156" t="s">
        <v>8312</v>
      </c>
      <c r="M7881" s="485">
        <v>0</v>
      </c>
      <c r="N7881" s="485">
        <v>10780</v>
      </c>
      <c r="O7881" s="217">
        <f t="shared" si="120"/>
        <v>145409.30999999924</v>
      </c>
    </row>
    <row r="7882" spans="1:15" ht="22.05" hidden="1" customHeight="1" x14ac:dyDescent="0.2">
      <c r="A7882" s="227">
        <v>46021</v>
      </c>
      <c r="B7882" s="20" t="s">
        <v>185</v>
      </c>
      <c r="C7882" s="28">
        <v>60417</v>
      </c>
      <c r="E7882" s="25" t="s">
        <v>8309</v>
      </c>
      <c r="F7882" s="228" t="s">
        <v>79</v>
      </c>
      <c r="H7882" s="23" t="s">
        <v>22</v>
      </c>
      <c r="I7882" s="28" t="s">
        <v>103</v>
      </c>
      <c r="J7882" s="23" t="s">
        <v>92</v>
      </c>
      <c r="K7882" s="156" t="s">
        <v>8313</v>
      </c>
      <c r="M7882" s="485">
        <v>0</v>
      </c>
      <c r="N7882" s="485">
        <v>1795</v>
      </c>
      <c r="O7882" s="217">
        <f t="shared" si="120"/>
        <v>143614.30999999924</v>
      </c>
    </row>
    <row r="7883" spans="1:15" ht="22.05" hidden="1" customHeight="1" x14ac:dyDescent="0.2">
      <c r="A7883" s="227">
        <v>46021</v>
      </c>
      <c r="B7883" s="20" t="s">
        <v>185</v>
      </c>
      <c r="C7883" s="28">
        <v>60418</v>
      </c>
      <c r="E7883" s="25" t="s">
        <v>8310</v>
      </c>
      <c r="F7883" s="228" t="s">
        <v>79</v>
      </c>
      <c r="H7883" s="23" t="s">
        <v>22</v>
      </c>
      <c r="I7883" s="28" t="s">
        <v>103</v>
      </c>
      <c r="J7883" s="23" t="s">
        <v>92</v>
      </c>
      <c r="K7883" s="156" t="s">
        <v>8314</v>
      </c>
      <c r="M7883" s="485">
        <v>0</v>
      </c>
      <c r="N7883" s="485">
        <v>800</v>
      </c>
      <c r="O7883" s="217">
        <f t="shared" ref="O7883:O7946" si="121">O7882+M7883-N7883</f>
        <v>142814.30999999924</v>
      </c>
    </row>
    <row r="7884" spans="1:15" ht="22.05" hidden="1" customHeight="1" x14ac:dyDescent="0.2">
      <c r="A7884" s="227">
        <v>46021</v>
      </c>
      <c r="B7884" s="20" t="s">
        <v>185</v>
      </c>
      <c r="C7884" s="28">
        <v>60419</v>
      </c>
      <c r="E7884" s="25" t="s">
        <v>4744</v>
      </c>
      <c r="F7884" s="228" t="s">
        <v>79</v>
      </c>
      <c r="H7884" s="23" t="s">
        <v>22</v>
      </c>
      <c r="I7884" s="28" t="s">
        <v>54</v>
      </c>
      <c r="J7884" s="23" t="s">
        <v>44</v>
      </c>
      <c r="K7884" s="156" t="s">
        <v>412</v>
      </c>
      <c r="M7884" s="485">
        <v>0</v>
      </c>
      <c r="N7884" s="485">
        <v>173</v>
      </c>
      <c r="O7884" s="217">
        <f t="shared" si="121"/>
        <v>142641.30999999924</v>
      </c>
    </row>
    <row r="7885" spans="1:15" ht="22.05" hidden="1" customHeight="1" x14ac:dyDescent="0.2">
      <c r="A7885" s="227">
        <v>46021</v>
      </c>
      <c r="B7885" s="20" t="s">
        <v>185</v>
      </c>
      <c r="C7885" s="28">
        <v>60420</v>
      </c>
      <c r="E7885" s="25" t="s">
        <v>4744</v>
      </c>
      <c r="F7885" s="228" t="s">
        <v>79</v>
      </c>
      <c r="H7885" s="23" t="s">
        <v>22</v>
      </c>
      <c r="I7885" s="28" t="s">
        <v>54</v>
      </c>
      <c r="J7885" s="23" t="s">
        <v>63</v>
      </c>
      <c r="K7885" s="156" t="s">
        <v>141</v>
      </c>
      <c r="M7885" s="485">
        <v>0</v>
      </c>
      <c r="N7885" s="485">
        <v>147</v>
      </c>
      <c r="O7885" s="217">
        <f t="shared" si="121"/>
        <v>142494.30999999924</v>
      </c>
    </row>
    <row r="7886" spans="1:15" ht="22.05" hidden="1" customHeight="1" x14ac:dyDescent="0.2">
      <c r="A7886" s="227">
        <v>46021</v>
      </c>
      <c r="B7886" s="20" t="s">
        <v>185</v>
      </c>
      <c r="C7886" s="28">
        <v>60421</v>
      </c>
      <c r="E7886" s="25" t="s">
        <v>4744</v>
      </c>
      <c r="F7886" s="228" t="s">
        <v>79</v>
      </c>
      <c r="H7886" s="23" t="s">
        <v>22</v>
      </c>
      <c r="I7886" s="28" t="s">
        <v>54</v>
      </c>
      <c r="J7886" s="23" t="s">
        <v>41</v>
      </c>
      <c r="K7886" s="156" t="s">
        <v>465</v>
      </c>
      <c r="M7886" s="485">
        <v>0</v>
      </c>
      <c r="N7886" s="485">
        <v>2471</v>
      </c>
      <c r="O7886" s="217">
        <f t="shared" si="121"/>
        <v>140023.30999999924</v>
      </c>
    </row>
    <row r="7887" spans="1:15" ht="22.05" hidden="1" customHeight="1" x14ac:dyDescent="0.2">
      <c r="A7887" s="227">
        <v>46021</v>
      </c>
      <c r="B7887" s="20" t="s">
        <v>185</v>
      </c>
      <c r="C7887" s="28">
        <v>60422</v>
      </c>
      <c r="E7887" s="25" t="s">
        <v>4744</v>
      </c>
      <c r="F7887" s="228" t="s">
        <v>79</v>
      </c>
      <c r="H7887" s="23" t="s">
        <v>22</v>
      </c>
      <c r="I7887" s="28" t="s">
        <v>54</v>
      </c>
      <c r="J7887" s="23" t="s">
        <v>61</v>
      </c>
      <c r="K7887" s="156" t="s">
        <v>445</v>
      </c>
      <c r="M7887" s="485">
        <v>0</v>
      </c>
      <c r="N7887" s="485">
        <v>468</v>
      </c>
      <c r="O7887" s="217">
        <f t="shared" si="121"/>
        <v>139555.30999999924</v>
      </c>
    </row>
    <row r="7888" spans="1:15" ht="22.05" hidden="1" customHeight="1" x14ac:dyDescent="0.2">
      <c r="A7888" s="227">
        <v>46021</v>
      </c>
      <c r="B7888" s="20" t="s">
        <v>185</v>
      </c>
      <c r="C7888" s="28">
        <v>60423</v>
      </c>
      <c r="E7888" s="25" t="s">
        <v>4744</v>
      </c>
      <c r="F7888" s="228" t="s">
        <v>79</v>
      </c>
      <c r="H7888" s="23" t="s">
        <v>22</v>
      </c>
      <c r="I7888" s="28" t="s">
        <v>103</v>
      </c>
      <c r="J7888" s="23" t="s">
        <v>97</v>
      </c>
      <c r="K7888" s="156" t="s">
        <v>4536</v>
      </c>
      <c r="M7888" s="485">
        <v>0</v>
      </c>
      <c r="N7888" s="485">
        <v>133</v>
      </c>
      <c r="O7888" s="217">
        <f t="shared" si="121"/>
        <v>139422.30999999924</v>
      </c>
    </row>
    <row r="7889" spans="1:15" ht="22.05" hidden="1" customHeight="1" x14ac:dyDescent="0.2">
      <c r="A7889" s="227">
        <v>46021</v>
      </c>
      <c r="B7889" s="20" t="s">
        <v>185</v>
      </c>
      <c r="C7889" s="28">
        <v>60424</v>
      </c>
      <c r="E7889" s="25" t="s">
        <v>8311</v>
      </c>
      <c r="F7889" s="228" t="s">
        <v>79</v>
      </c>
      <c r="H7889" s="23" t="s">
        <v>22</v>
      </c>
      <c r="I7889" s="28" t="s">
        <v>54</v>
      </c>
      <c r="J7889" s="23" t="s">
        <v>63</v>
      </c>
      <c r="K7889" s="156" t="s">
        <v>205</v>
      </c>
      <c r="M7889" s="485">
        <v>0</v>
      </c>
      <c r="N7889" s="485">
        <v>2000</v>
      </c>
      <c r="O7889" s="217">
        <f t="shared" si="121"/>
        <v>137422.30999999924</v>
      </c>
    </row>
    <row r="7890" spans="1:15" ht="22.05" hidden="1" customHeight="1" x14ac:dyDescent="0.2">
      <c r="A7890" s="227">
        <v>46022</v>
      </c>
      <c r="B7890" s="20" t="s">
        <v>185</v>
      </c>
      <c r="C7890" s="28">
        <v>60426</v>
      </c>
      <c r="E7890" s="25" t="s">
        <v>350</v>
      </c>
      <c r="F7890" s="228" t="s">
        <v>79</v>
      </c>
      <c r="H7890" s="23" t="s">
        <v>22</v>
      </c>
      <c r="I7890" s="28" t="s">
        <v>53</v>
      </c>
      <c r="J7890" s="23" t="s">
        <v>113</v>
      </c>
      <c r="K7890" s="156" t="s">
        <v>1543</v>
      </c>
      <c r="M7890" s="485">
        <v>0</v>
      </c>
      <c r="N7890" s="485">
        <v>4800</v>
      </c>
      <c r="O7890" s="217">
        <f t="shared" si="121"/>
        <v>132622.30999999924</v>
      </c>
    </row>
    <row r="7891" spans="1:15" ht="22.05" hidden="1" customHeight="1" x14ac:dyDescent="0.2">
      <c r="A7891" s="227">
        <v>46022</v>
      </c>
      <c r="B7891" s="20" t="s">
        <v>185</v>
      </c>
      <c r="C7891" s="28">
        <v>60427</v>
      </c>
      <c r="E7891" s="25" t="s">
        <v>8315</v>
      </c>
      <c r="F7891" s="228" t="s">
        <v>79</v>
      </c>
      <c r="H7891" s="23" t="s">
        <v>21</v>
      </c>
      <c r="I7891" s="28" t="s">
        <v>81</v>
      </c>
      <c r="J7891" s="23" t="s">
        <v>168</v>
      </c>
      <c r="M7891" s="485">
        <v>62927.69</v>
      </c>
      <c r="N7891" s="485">
        <v>0</v>
      </c>
      <c r="O7891" s="217">
        <f t="shared" si="121"/>
        <v>195549.99999999924</v>
      </c>
    </row>
    <row r="7892" spans="1:15" ht="22.05" hidden="1" customHeight="1" x14ac:dyDescent="0.2">
      <c r="A7892" s="227">
        <v>46022</v>
      </c>
      <c r="B7892" s="20" t="s">
        <v>185</v>
      </c>
      <c r="C7892" s="28">
        <v>60428</v>
      </c>
      <c r="E7892" s="25" t="s">
        <v>8316</v>
      </c>
      <c r="F7892" s="228" t="s">
        <v>79</v>
      </c>
      <c r="H7892" s="23" t="s">
        <v>21</v>
      </c>
      <c r="I7892" s="28" t="s">
        <v>81</v>
      </c>
      <c r="J7892" s="23" t="s">
        <v>168</v>
      </c>
      <c r="M7892" s="485">
        <v>76030.59</v>
      </c>
      <c r="N7892" s="485">
        <v>0</v>
      </c>
      <c r="O7892" s="217">
        <f t="shared" si="121"/>
        <v>271580.58999999927</v>
      </c>
    </row>
    <row r="7893" spans="1:15" ht="22.05" hidden="1" customHeight="1" x14ac:dyDescent="0.2">
      <c r="A7893" s="227">
        <v>46022</v>
      </c>
      <c r="B7893" s="20" t="s">
        <v>185</v>
      </c>
      <c r="C7893" s="28">
        <v>60429</v>
      </c>
      <c r="E7893" s="25" t="s">
        <v>8317</v>
      </c>
      <c r="F7893" s="228" t="s">
        <v>79</v>
      </c>
      <c r="H7893" s="23" t="s">
        <v>21</v>
      </c>
      <c r="I7893" s="28" t="s">
        <v>81</v>
      </c>
      <c r="J7893" s="23" t="s">
        <v>182</v>
      </c>
      <c r="M7893" s="485">
        <v>272500</v>
      </c>
      <c r="N7893" s="485">
        <v>0</v>
      </c>
      <c r="O7893" s="217">
        <f t="shared" si="121"/>
        <v>544080.58999999927</v>
      </c>
    </row>
    <row r="7894" spans="1:15" ht="22.05" hidden="1" customHeight="1" x14ac:dyDescent="0.2">
      <c r="A7894" s="227">
        <v>46022</v>
      </c>
      <c r="B7894" s="20" t="s">
        <v>185</v>
      </c>
      <c r="C7894" s="28">
        <v>60430</v>
      </c>
      <c r="E7894" s="25" t="s">
        <v>8318</v>
      </c>
      <c r="F7894" s="228" t="s">
        <v>79</v>
      </c>
      <c r="H7894" s="23" t="s">
        <v>21</v>
      </c>
      <c r="I7894" s="28" t="s">
        <v>81</v>
      </c>
      <c r="J7894" s="23" t="s">
        <v>179</v>
      </c>
      <c r="M7894" s="485">
        <v>272500</v>
      </c>
      <c r="N7894" s="485">
        <v>0</v>
      </c>
      <c r="O7894" s="217">
        <f t="shared" si="121"/>
        <v>816580.58999999927</v>
      </c>
    </row>
    <row r="7895" spans="1:15" ht="22.05" hidden="1" customHeight="1" x14ac:dyDescent="0.2">
      <c r="A7895" s="227">
        <v>46022</v>
      </c>
      <c r="B7895" s="20" t="s">
        <v>185</v>
      </c>
      <c r="C7895" s="28">
        <v>60431</v>
      </c>
      <c r="E7895" s="25" t="s">
        <v>8319</v>
      </c>
      <c r="F7895" s="228" t="s">
        <v>79</v>
      </c>
      <c r="H7895" s="23" t="s">
        <v>21</v>
      </c>
      <c r="I7895" s="28" t="s">
        <v>81</v>
      </c>
      <c r="J7895" s="23" t="s">
        <v>176</v>
      </c>
      <c r="M7895" s="485">
        <v>272750</v>
      </c>
      <c r="N7895" s="485">
        <v>0</v>
      </c>
      <c r="O7895" s="217">
        <f t="shared" si="121"/>
        <v>1089330.5899999994</v>
      </c>
    </row>
    <row r="7896" spans="1:15" ht="22.05" hidden="1" customHeight="1" x14ac:dyDescent="0.2">
      <c r="A7896" s="227">
        <v>46022</v>
      </c>
      <c r="B7896" s="20" t="s">
        <v>185</v>
      </c>
      <c r="C7896" s="28">
        <v>60432</v>
      </c>
      <c r="E7896" s="25" t="s">
        <v>8320</v>
      </c>
      <c r="F7896" s="228" t="s">
        <v>79</v>
      </c>
      <c r="H7896" s="23" t="s">
        <v>21</v>
      </c>
      <c r="I7896" s="28" t="s">
        <v>81</v>
      </c>
      <c r="J7896" s="23" t="s">
        <v>167</v>
      </c>
      <c r="M7896" s="485">
        <v>14242</v>
      </c>
      <c r="N7896" s="485">
        <v>0</v>
      </c>
      <c r="O7896" s="217">
        <f t="shared" si="121"/>
        <v>1103572.5899999994</v>
      </c>
    </row>
    <row r="7897" spans="1:15" ht="22.05" hidden="1" customHeight="1" x14ac:dyDescent="0.2">
      <c r="A7897" s="227">
        <v>46022</v>
      </c>
      <c r="B7897" s="20" t="s">
        <v>185</v>
      </c>
      <c r="C7897" s="28">
        <v>60433</v>
      </c>
      <c r="E7897" s="25" t="s">
        <v>8321</v>
      </c>
      <c r="F7897" s="228" t="s">
        <v>79</v>
      </c>
      <c r="H7897" s="23" t="s">
        <v>21</v>
      </c>
      <c r="I7897" s="28" t="s">
        <v>81</v>
      </c>
      <c r="J7897" s="23" t="s">
        <v>167</v>
      </c>
      <c r="M7897" s="485">
        <v>29129.49</v>
      </c>
      <c r="N7897" s="485">
        <v>0</v>
      </c>
      <c r="O7897" s="217">
        <f t="shared" si="121"/>
        <v>1132702.0799999994</v>
      </c>
    </row>
    <row r="7898" spans="1:15" ht="22.05" hidden="1" customHeight="1" x14ac:dyDescent="0.2">
      <c r="A7898" s="227">
        <v>46022</v>
      </c>
      <c r="B7898" s="20" t="s">
        <v>185</v>
      </c>
      <c r="C7898" s="28">
        <v>60434</v>
      </c>
      <c r="E7898" s="25" t="s">
        <v>8322</v>
      </c>
      <c r="F7898" s="228" t="s">
        <v>79</v>
      </c>
      <c r="H7898" s="23" t="s">
        <v>22</v>
      </c>
      <c r="I7898" s="28" t="s">
        <v>103</v>
      </c>
      <c r="J7898" s="23" t="s">
        <v>92</v>
      </c>
      <c r="K7898" s="156" t="s">
        <v>8328</v>
      </c>
      <c r="M7898" s="485">
        <v>0</v>
      </c>
      <c r="N7898" s="485">
        <v>1550</v>
      </c>
      <c r="O7898" s="217">
        <f t="shared" si="121"/>
        <v>1131152.0799999994</v>
      </c>
    </row>
    <row r="7899" spans="1:15" ht="22.05" hidden="1" customHeight="1" x14ac:dyDescent="0.2">
      <c r="A7899" s="227">
        <v>46022</v>
      </c>
      <c r="B7899" s="20" t="s">
        <v>185</v>
      </c>
      <c r="C7899" s="28">
        <v>60435</v>
      </c>
      <c r="E7899" s="25" t="s">
        <v>8323</v>
      </c>
      <c r="F7899" s="228" t="s">
        <v>79</v>
      </c>
      <c r="H7899" s="23" t="s">
        <v>22</v>
      </c>
      <c r="I7899" s="28" t="s">
        <v>103</v>
      </c>
      <c r="J7899" s="23" t="s">
        <v>97</v>
      </c>
      <c r="K7899" s="156" t="s">
        <v>932</v>
      </c>
      <c r="M7899" s="485">
        <v>0</v>
      </c>
      <c r="N7899" s="485">
        <v>600</v>
      </c>
      <c r="O7899" s="217">
        <f t="shared" si="121"/>
        <v>1130552.0799999994</v>
      </c>
    </row>
    <row r="7900" spans="1:15" ht="22.05" hidden="1" customHeight="1" x14ac:dyDescent="0.2">
      <c r="A7900" s="227">
        <v>46022</v>
      </c>
      <c r="B7900" s="20" t="s">
        <v>185</v>
      </c>
      <c r="C7900" s="28">
        <v>60436</v>
      </c>
      <c r="E7900" s="25" t="s">
        <v>158</v>
      </c>
      <c r="F7900" s="228" t="s">
        <v>79</v>
      </c>
      <c r="H7900" s="23" t="s">
        <v>22</v>
      </c>
      <c r="I7900" s="28" t="s">
        <v>56</v>
      </c>
      <c r="J7900" s="23" t="s">
        <v>116</v>
      </c>
      <c r="K7900" s="156" t="s">
        <v>139</v>
      </c>
      <c r="M7900" s="485">
        <v>0</v>
      </c>
      <c r="N7900" s="485">
        <v>870</v>
      </c>
      <c r="O7900" s="217">
        <f t="shared" si="121"/>
        <v>1129682.0799999994</v>
      </c>
    </row>
    <row r="7901" spans="1:15" ht="22.05" hidden="1" customHeight="1" x14ac:dyDescent="0.2">
      <c r="A7901" s="227">
        <v>46022</v>
      </c>
      <c r="B7901" s="20" t="s">
        <v>185</v>
      </c>
      <c r="C7901" s="28">
        <v>60437</v>
      </c>
      <c r="E7901" s="25" t="s">
        <v>8324</v>
      </c>
      <c r="F7901" s="228" t="s">
        <v>79</v>
      </c>
      <c r="H7901" s="23" t="s">
        <v>22</v>
      </c>
      <c r="I7901" s="28" t="s">
        <v>103</v>
      </c>
      <c r="J7901" s="23" t="s">
        <v>92</v>
      </c>
      <c r="K7901" s="156" t="s">
        <v>466</v>
      </c>
      <c r="M7901" s="485">
        <v>0</v>
      </c>
      <c r="N7901" s="485">
        <v>800</v>
      </c>
      <c r="O7901" s="217">
        <f t="shared" si="121"/>
        <v>1128882.0799999994</v>
      </c>
    </row>
    <row r="7902" spans="1:15" ht="22.05" hidden="1" customHeight="1" x14ac:dyDescent="0.2">
      <c r="A7902" s="227">
        <v>46022</v>
      </c>
      <c r="B7902" s="20" t="s">
        <v>185</v>
      </c>
      <c r="C7902" s="28">
        <v>60438</v>
      </c>
      <c r="E7902" s="25" t="s">
        <v>8325</v>
      </c>
      <c r="F7902" s="228" t="s">
        <v>79</v>
      </c>
      <c r="H7902" s="23" t="s">
        <v>22</v>
      </c>
      <c r="I7902" s="28" t="s">
        <v>56</v>
      </c>
      <c r="J7902" s="23" t="s">
        <v>116</v>
      </c>
      <c r="K7902" s="156" t="s">
        <v>272</v>
      </c>
      <c r="M7902" s="485">
        <v>0</v>
      </c>
      <c r="N7902" s="485">
        <v>80</v>
      </c>
      <c r="O7902" s="217">
        <f t="shared" si="121"/>
        <v>1128802.0799999994</v>
      </c>
    </row>
    <row r="7903" spans="1:15" ht="22.05" hidden="1" customHeight="1" x14ac:dyDescent="0.2">
      <c r="A7903" s="227">
        <v>46022</v>
      </c>
      <c r="B7903" s="20" t="s">
        <v>185</v>
      </c>
      <c r="C7903" s="28">
        <v>60439</v>
      </c>
      <c r="E7903" s="25" t="s">
        <v>753</v>
      </c>
      <c r="F7903" s="228" t="s">
        <v>79</v>
      </c>
      <c r="H7903" s="23" t="s">
        <v>22</v>
      </c>
      <c r="I7903" s="28" t="s">
        <v>103</v>
      </c>
      <c r="J7903" s="23" t="s">
        <v>219</v>
      </c>
      <c r="K7903" s="156" t="s">
        <v>266</v>
      </c>
      <c r="M7903" s="485">
        <v>0</v>
      </c>
      <c r="N7903" s="485">
        <v>750</v>
      </c>
      <c r="O7903" s="217">
        <f t="shared" si="121"/>
        <v>1128052.0799999994</v>
      </c>
    </row>
    <row r="7904" spans="1:15" ht="22.05" hidden="1" customHeight="1" x14ac:dyDescent="0.2">
      <c r="A7904" s="227">
        <v>46022</v>
      </c>
      <c r="B7904" s="20" t="s">
        <v>185</v>
      </c>
      <c r="C7904" s="28">
        <v>60440</v>
      </c>
      <c r="E7904" s="25" t="s">
        <v>8326</v>
      </c>
      <c r="F7904" s="228" t="s">
        <v>79</v>
      </c>
      <c r="H7904" s="21" t="s">
        <v>22</v>
      </c>
      <c r="I7904" s="41" t="s">
        <v>55</v>
      </c>
      <c r="J7904" s="21" t="s">
        <v>261</v>
      </c>
      <c r="K7904" s="156" t="s">
        <v>806</v>
      </c>
      <c r="M7904" s="485">
        <v>0</v>
      </c>
      <c r="N7904" s="485">
        <v>6000</v>
      </c>
      <c r="O7904" s="217">
        <f t="shared" si="121"/>
        <v>1122052.0799999994</v>
      </c>
    </row>
    <row r="7905" spans="1:16" ht="22.05" hidden="1" customHeight="1" thickBot="1" x14ac:dyDescent="0.25">
      <c r="A7905" s="475">
        <v>46022</v>
      </c>
      <c r="B7905" s="47" t="s">
        <v>185</v>
      </c>
      <c r="C7905" s="69">
        <v>60441</v>
      </c>
      <c r="D7905" s="488"/>
      <c r="E7905" s="89" t="s">
        <v>8327</v>
      </c>
      <c r="F7905" s="580" t="s">
        <v>79</v>
      </c>
      <c r="G7905" s="69"/>
      <c r="H7905" s="368" t="s">
        <v>22</v>
      </c>
      <c r="I7905" s="69" t="s">
        <v>55</v>
      </c>
      <c r="J7905" s="368" t="s">
        <v>73</v>
      </c>
      <c r="K7905" s="427" t="s">
        <v>8329</v>
      </c>
      <c r="L7905" s="89"/>
      <c r="M7905" s="579">
        <v>0</v>
      </c>
      <c r="N7905" s="579">
        <v>10956</v>
      </c>
      <c r="O7905" s="578">
        <f t="shared" si="121"/>
        <v>1111096.0799999994</v>
      </c>
      <c r="P7905" s="384">
        <v>1111096.0799999994</v>
      </c>
    </row>
    <row r="7906" spans="1:16" ht="22.05" hidden="1" customHeight="1" x14ac:dyDescent="0.2">
      <c r="A7906" s="227"/>
      <c r="B7906" s="20" t="s">
        <v>185</v>
      </c>
      <c r="F7906" s="228" t="s">
        <v>79</v>
      </c>
      <c r="H7906" s="23"/>
      <c r="J7906" s="23"/>
      <c r="O7906" s="217">
        <f t="shared" si="121"/>
        <v>1111096.0799999994</v>
      </c>
    </row>
    <row r="7907" spans="1:16" ht="22.05" hidden="1" customHeight="1" x14ac:dyDescent="0.2">
      <c r="A7907" s="227"/>
      <c r="B7907" s="20" t="s">
        <v>185</v>
      </c>
      <c r="F7907" s="228" t="s">
        <v>79</v>
      </c>
      <c r="H7907" s="23"/>
      <c r="J7907" s="23"/>
      <c r="O7907" s="217">
        <f t="shared" si="121"/>
        <v>1111096.0799999994</v>
      </c>
    </row>
    <row r="7908" spans="1:16" ht="22.05" hidden="1" customHeight="1" x14ac:dyDescent="0.2">
      <c r="A7908" s="227"/>
      <c r="B7908" s="20" t="s">
        <v>185</v>
      </c>
      <c r="F7908" s="228" t="s">
        <v>79</v>
      </c>
      <c r="H7908" s="23"/>
      <c r="J7908" s="23"/>
      <c r="O7908" s="217">
        <f t="shared" si="121"/>
        <v>1111096.0799999994</v>
      </c>
    </row>
    <row r="7909" spans="1:16" ht="22.05" hidden="1" customHeight="1" x14ac:dyDescent="0.2">
      <c r="A7909" s="227"/>
      <c r="B7909" s="20" t="s">
        <v>185</v>
      </c>
      <c r="F7909" s="228" t="s">
        <v>79</v>
      </c>
      <c r="H7909" s="23"/>
      <c r="J7909" s="23"/>
      <c r="O7909" s="217">
        <f t="shared" si="121"/>
        <v>1111096.0799999994</v>
      </c>
    </row>
    <row r="7910" spans="1:16" ht="22.05" hidden="1" customHeight="1" x14ac:dyDescent="0.2">
      <c r="A7910" s="227"/>
      <c r="B7910" s="20" t="s">
        <v>185</v>
      </c>
      <c r="F7910" s="228" t="s">
        <v>79</v>
      </c>
      <c r="H7910" s="23"/>
      <c r="J7910" s="23"/>
      <c r="O7910" s="217">
        <f t="shared" si="121"/>
        <v>1111096.0799999994</v>
      </c>
    </row>
    <row r="7911" spans="1:16" ht="22.05" hidden="1" customHeight="1" x14ac:dyDescent="0.2">
      <c r="A7911" s="227"/>
      <c r="B7911" s="20" t="s">
        <v>185</v>
      </c>
      <c r="F7911" s="228" t="s">
        <v>79</v>
      </c>
      <c r="H7911" s="23"/>
      <c r="J7911" s="23"/>
      <c r="O7911" s="217">
        <f t="shared" si="121"/>
        <v>1111096.0799999994</v>
      </c>
    </row>
    <row r="7912" spans="1:16" ht="22.05" hidden="1" customHeight="1" x14ac:dyDescent="0.2">
      <c r="A7912" s="227"/>
      <c r="B7912" s="20" t="s">
        <v>185</v>
      </c>
      <c r="F7912" s="228" t="s">
        <v>79</v>
      </c>
      <c r="H7912" s="23"/>
      <c r="J7912" s="23"/>
      <c r="O7912" s="217">
        <f t="shared" si="121"/>
        <v>1111096.0799999994</v>
      </c>
    </row>
    <row r="7913" spans="1:16" ht="22.05" hidden="1" customHeight="1" x14ac:dyDescent="0.2">
      <c r="A7913" s="227"/>
      <c r="B7913" s="20" t="s">
        <v>185</v>
      </c>
      <c r="F7913" s="228" t="s">
        <v>79</v>
      </c>
      <c r="H7913" s="23"/>
      <c r="J7913" s="23"/>
      <c r="O7913" s="217">
        <f t="shared" si="121"/>
        <v>1111096.0799999994</v>
      </c>
    </row>
    <row r="7914" spans="1:16" ht="22.05" hidden="1" customHeight="1" x14ac:dyDescent="0.2">
      <c r="A7914" s="227"/>
      <c r="B7914" s="20" t="s">
        <v>185</v>
      </c>
      <c r="F7914" s="228" t="s">
        <v>79</v>
      </c>
      <c r="H7914" s="23"/>
      <c r="J7914" s="23"/>
      <c r="O7914" s="217">
        <f t="shared" si="121"/>
        <v>1111096.0799999994</v>
      </c>
    </row>
    <row r="7915" spans="1:16" ht="22.05" hidden="1" customHeight="1" x14ac:dyDescent="0.2">
      <c r="A7915" s="227"/>
      <c r="B7915" s="20" t="s">
        <v>185</v>
      </c>
      <c r="F7915" s="228" t="s">
        <v>79</v>
      </c>
      <c r="H7915" s="23"/>
      <c r="J7915" s="23"/>
      <c r="O7915" s="217">
        <f t="shared" si="121"/>
        <v>1111096.0799999994</v>
      </c>
    </row>
    <row r="7916" spans="1:16" ht="22.05" hidden="1" customHeight="1" x14ac:dyDescent="0.2">
      <c r="A7916" s="227"/>
      <c r="B7916" s="20" t="s">
        <v>185</v>
      </c>
      <c r="F7916" s="228" t="s">
        <v>79</v>
      </c>
      <c r="H7916" s="23"/>
      <c r="J7916" s="23"/>
      <c r="O7916" s="217">
        <f t="shared" si="121"/>
        <v>1111096.0799999994</v>
      </c>
    </row>
    <row r="7917" spans="1:16" ht="22.05" hidden="1" customHeight="1" x14ac:dyDescent="0.2">
      <c r="A7917" s="227"/>
      <c r="B7917" s="20" t="s">
        <v>185</v>
      </c>
      <c r="F7917" s="228" t="s">
        <v>79</v>
      </c>
      <c r="H7917" s="23"/>
      <c r="J7917" s="23"/>
      <c r="O7917" s="217">
        <f t="shared" si="121"/>
        <v>1111096.0799999994</v>
      </c>
    </row>
    <row r="7918" spans="1:16" ht="22.05" hidden="1" customHeight="1" x14ac:dyDescent="0.2">
      <c r="A7918" s="227"/>
      <c r="B7918" s="20" t="s">
        <v>185</v>
      </c>
      <c r="F7918" s="228" t="s">
        <v>79</v>
      </c>
      <c r="H7918" s="23"/>
      <c r="J7918" s="23"/>
      <c r="O7918" s="217">
        <f t="shared" si="121"/>
        <v>1111096.0799999994</v>
      </c>
    </row>
    <row r="7919" spans="1:16" ht="22.05" hidden="1" customHeight="1" x14ac:dyDescent="0.2">
      <c r="A7919" s="227"/>
      <c r="B7919" s="20" t="s">
        <v>185</v>
      </c>
      <c r="F7919" s="228" t="s">
        <v>79</v>
      </c>
      <c r="H7919" s="23"/>
      <c r="J7919" s="23"/>
      <c r="O7919" s="217">
        <f t="shared" si="121"/>
        <v>1111096.0799999994</v>
      </c>
    </row>
    <row r="7920" spans="1:16" ht="22.05" hidden="1" customHeight="1" x14ac:dyDescent="0.2">
      <c r="A7920" s="227"/>
      <c r="B7920" s="20" t="s">
        <v>185</v>
      </c>
      <c r="F7920" s="228" t="s">
        <v>79</v>
      </c>
      <c r="H7920" s="23"/>
      <c r="J7920" s="23"/>
      <c r="O7920" s="217">
        <f t="shared" si="121"/>
        <v>1111096.0799999994</v>
      </c>
    </row>
    <row r="7921" spans="1:15" ht="22.05" hidden="1" customHeight="1" x14ac:dyDescent="0.2">
      <c r="A7921" s="227"/>
      <c r="B7921" s="20" t="s">
        <v>185</v>
      </c>
      <c r="F7921" s="228" t="s">
        <v>79</v>
      </c>
      <c r="H7921" s="23"/>
      <c r="J7921" s="23"/>
      <c r="O7921" s="217">
        <f t="shared" si="121"/>
        <v>1111096.0799999994</v>
      </c>
    </row>
    <row r="7922" spans="1:15" ht="22.05" hidden="1" customHeight="1" x14ac:dyDescent="0.2">
      <c r="A7922" s="227"/>
      <c r="B7922" s="20" t="s">
        <v>185</v>
      </c>
      <c r="F7922" s="228" t="s">
        <v>79</v>
      </c>
      <c r="H7922" s="23"/>
      <c r="J7922" s="23"/>
      <c r="O7922" s="217">
        <f t="shared" si="121"/>
        <v>1111096.0799999994</v>
      </c>
    </row>
    <row r="7923" spans="1:15" ht="22.05" hidden="1" customHeight="1" x14ac:dyDescent="0.2">
      <c r="A7923" s="227"/>
      <c r="B7923" s="20" t="s">
        <v>185</v>
      </c>
      <c r="F7923" s="228" t="s">
        <v>79</v>
      </c>
      <c r="H7923" s="23"/>
      <c r="J7923" s="23"/>
      <c r="O7923" s="217">
        <f t="shared" si="121"/>
        <v>1111096.0799999994</v>
      </c>
    </row>
    <row r="7924" spans="1:15" ht="22.05" hidden="1" customHeight="1" x14ac:dyDescent="0.2">
      <c r="A7924" s="227"/>
      <c r="B7924" s="20" t="s">
        <v>185</v>
      </c>
      <c r="F7924" s="228" t="s">
        <v>79</v>
      </c>
      <c r="H7924" s="23"/>
      <c r="J7924" s="23"/>
      <c r="O7924" s="217">
        <f t="shared" si="121"/>
        <v>1111096.0799999994</v>
      </c>
    </row>
    <row r="7925" spans="1:15" ht="22.05" hidden="1" customHeight="1" x14ac:dyDescent="0.2">
      <c r="A7925" s="227"/>
      <c r="B7925" s="20" t="s">
        <v>185</v>
      </c>
      <c r="F7925" s="228" t="s">
        <v>79</v>
      </c>
      <c r="H7925" s="23"/>
      <c r="J7925" s="23"/>
      <c r="O7925" s="217">
        <f t="shared" si="121"/>
        <v>1111096.0799999994</v>
      </c>
    </row>
    <row r="7926" spans="1:15" ht="22.05" hidden="1" customHeight="1" x14ac:dyDescent="0.2">
      <c r="A7926" s="227"/>
      <c r="B7926" s="20" t="s">
        <v>185</v>
      </c>
      <c r="F7926" s="228" t="s">
        <v>79</v>
      </c>
      <c r="H7926" s="23"/>
      <c r="J7926" s="23"/>
      <c r="O7926" s="217">
        <f t="shared" si="121"/>
        <v>1111096.0799999994</v>
      </c>
    </row>
    <row r="7927" spans="1:15" ht="22.05" hidden="1" customHeight="1" x14ac:dyDescent="0.2">
      <c r="A7927" s="227"/>
      <c r="B7927" s="20" t="s">
        <v>185</v>
      </c>
      <c r="F7927" s="228" t="s">
        <v>79</v>
      </c>
      <c r="H7927" s="23"/>
      <c r="J7927" s="23"/>
      <c r="O7927" s="217">
        <f t="shared" si="121"/>
        <v>1111096.0799999994</v>
      </c>
    </row>
    <row r="7928" spans="1:15" ht="22.05" hidden="1" customHeight="1" x14ac:dyDescent="0.2">
      <c r="A7928" s="227"/>
      <c r="B7928" s="20" t="s">
        <v>185</v>
      </c>
      <c r="F7928" s="228" t="s">
        <v>79</v>
      </c>
      <c r="H7928" s="23"/>
      <c r="J7928" s="23"/>
      <c r="O7928" s="217">
        <f t="shared" si="121"/>
        <v>1111096.0799999994</v>
      </c>
    </row>
    <row r="7929" spans="1:15" ht="22.05" hidden="1" customHeight="1" x14ac:dyDescent="0.2">
      <c r="A7929" s="227"/>
      <c r="B7929" s="20" t="s">
        <v>185</v>
      </c>
      <c r="F7929" s="228" t="s">
        <v>79</v>
      </c>
      <c r="H7929" s="23"/>
      <c r="J7929" s="23"/>
      <c r="O7929" s="217">
        <f t="shared" si="121"/>
        <v>1111096.0799999994</v>
      </c>
    </row>
    <row r="7930" spans="1:15" ht="22.05" hidden="1" customHeight="1" x14ac:dyDescent="0.2">
      <c r="A7930" s="227"/>
      <c r="B7930" s="20" t="s">
        <v>185</v>
      </c>
      <c r="F7930" s="228" t="s">
        <v>79</v>
      </c>
      <c r="H7930" s="23"/>
      <c r="J7930" s="23"/>
      <c r="O7930" s="217">
        <f t="shared" si="121"/>
        <v>1111096.0799999994</v>
      </c>
    </row>
    <row r="7931" spans="1:15" ht="22.05" hidden="1" customHeight="1" x14ac:dyDescent="0.2">
      <c r="A7931" s="227"/>
      <c r="B7931" s="20" t="s">
        <v>185</v>
      </c>
      <c r="F7931" s="228" t="s">
        <v>79</v>
      </c>
      <c r="H7931" s="23"/>
      <c r="J7931" s="23"/>
      <c r="O7931" s="217">
        <f t="shared" si="121"/>
        <v>1111096.0799999994</v>
      </c>
    </row>
    <row r="7932" spans="1:15" ht="22.05" hidden="1" customHeight="1" x14ac:dyDescent="0.2">
      <c r="A7932" s="227"/>
      <c r="B7932" s="20" t="s">
        <v>185</v>
      </c>
      <c r="F7932" s="228" t="s">
        <v>79</v>
      </c>
      <c r="H7932" s="23"/>
      <c r="J7932" s="23"/>
      <c r="O7932" s="217">
        <f t="shared" si="121"/>
        <v>1111096.0799999994</v>
      </c>
    </row>
    <row r="7933" spans="1:15" ht="22.05" hidden="1" customHeight="1" x14ac:dyDescent="0.2">
      <c r="A7933" s="227"/>
      <c r="B7933" s="20" t="s">
        <v>185</v>
      </c>
      <c r="F7933" s="228" t="s">
        <v>79</v>
      </c>
      <c r="H7933" s="23"/>
      <c r="J7933" s="23"/>
      <c r="O7933" s="217">
        <f t="shared" si="121"/>
        <v>1111096.0799999994</v>
      </c>
    </row>
    <row r="7934" spans="1:15" ht="22.05" hidden="1" customHeight="1" x14ac:dyDescent="0.2">
      <c r="A7934" s="227"/>
      <c r="B7934" s="20" t="s">
        <v>185</v>
      </c>
      <c r="F7934" s="228" t="s">
        <v>79</v>
      </c>
      <c r="H7934" s="23"/>
      <c r="J7934" s="23"/>
      <c r="O7934" s="217">
        <f t="shared" si="121"/>
        <v>1111096.0799999994</v>
      </c>
    </row>
    <row r="7935" spans="1:15" ht="22.05" hidden="1" customHeight="1" x14ac:dyDescent="0.2">
      <c r="A7935" s="227"/>
      <c r="B7935" s="20" t="s">
        <v>185</v>
      </c>
      <c r="F7935" s="228" t="s">
        <v>79</v>
      </c>
      <c r="H7935" s="23"/>
      <c r="J7935" s="23"/>
      <c r="O7935" s="217">
        <f t="shared" si="121"/>
        <v>1111096.0799999994</v>
      </c>
    </row>
    <row r="7936" spans="1:15" ht="22.05" hidden="1" customHeight="1" x14ac:dyDescent="0.2">
      <c r="A7936" s="227"/>
      <c r="B7936" s="20" t="s">
        <v>185</v>
      </c>
      <c r="F7936" s="228" t="s">
        <v>79</v>
      </c>
      <c r="H7936" s="23"/>
      <c r="J7936" s="23"/>
      <c r="O7936" s="217">
        <f t="shared" si="121"/>
        <v>1111096.0799999994</v>
      </c>
    </row>
    <row r="7937" spans="1:15" ht="22.05" hidden="1" customHeight="1" x14ac:dyDescent="0.2">
      <c r="A7937" s="227"/>
      <c r="B7937" s="20" t="s">
        <v>185</v>
      </c>
      <c r="F7937" s="228" t="s">
        <v>79</v>
      </c>
      <c r="H7937" s="23"/>
      <c r="J7937" s="23"/>
      <c r="O7937" s="217">
        <f t="shared" si="121"/>
        <v>1111096.0799999994</v>
      </c>
    </row>
    <row r="7938" spans="1:15" ht="22.05" hidden="1" customHeight="1" x14ac:dyDescent="0.2">
      <c r="A7938" s="227"/>
      <c r="B7938" s="20" t="s">
        <v>185</v>
      </c>
      <c r="F7938" s="228" t="s">
        <v>79</v>
      </c>
      <c r="H7938" s="23"/>
      <c r="J7938" s="23"/>
      <c r="O7938" s="217">
        <f t="shared" si="121"/>
        <v>1111096.0799999994</v>
      </c>
    </row>
    <row r="7939" spans="1:15" ht="22.05" hidden="1" customHeight="1" x14ac:dyDescent="0.2">
      <c r="A7939" s="227"/>
      <c r="B7939" s="20" t="s">
        <v>185</v>
      </c>
      <c r="F7939" s="228" t="s">
        <v>79</v>
      </c>
      <c r="H7939" s="23"/>
      <c r="J7939" s="23"/>
      <c r="O7939" s="217">
        <f t="shared" si="121"/>
        <v>1111096.0799999994</v>
      </c>
    </row>
    <row r="7940" spans="1:15" ht="22.05" hidden="1" customHeight="1" x14ac:dyDescent="0.2">
      <c r="A7940" s="227"/>
      <c r="B7940" s="20" t="s">
        <v>185</v>
      </c>
      <c r="F7940" s="228" t="s">
        <v>79</v>
      </c>
      <c r="H7940" s="23"/>
      <c r="J7940" s="23"/>
      <c r="O7940" s="217">
        <f t="shared" si="121"/>
        <v>1111096.0799999994</v>
      </c>
    </row>
    <row r="7941" spans="1:15" ht="22.05" hidden="1" customHeight="1" x14ac:dyDescent="0.2">
      <c r="A7941" s="227"/>
      <c r="B7941" s="20" t="s">
        <v>185</v>
      </c>
      <c r="F7941" s="228" t="s">
        <v>79</v>
      </c>
      <c r="H7941" s="23"/>
      <c r="J7941" s="23"/>
      <c r="O7941" s="217">
        <f t="shared" si="121"/>
        <v>1111096.0799999994</v>
      </c>
    </row>
    <row r="7942" spans="1:15" ht="22.05" hidden="1" customHeight="1" x14ac:dyDescent="0.2">
      <c r="A7942" s="227"/>
      <c r="B7942" s="20" t="s">
        <v>185</v>
      </c>
      <c r="F7942" s="228" t="s">
        <v>79</v>
      </c>
      <c r="H7942" s="23"/>
      <c r="J7942" s="23"/>
      <c r="O7942" s="217">
        <f t="shared" si="121"/>
        <v>1111096.0799999994</v>
      </c>
    </row>
    <row r="7943" spans="1:15" ht="22.05" hidden="1" customHeight="1" x14ac:dyDescent="0.2">
      <c r="A7943" s="227"/>
      <c r="B7943" s="20" t="s">
        <v>185</v>
      </c>
      <c r="F7943" s="228" t="s">
        <v>79</v>
      </c>
      <c r="H7943" s="23"/>
      <c r="J7943" s="23"/>
      <c r="O7943" s="217">
        <f t="shared" si="121"/>
        <v>1111096.0799999994</v>
      </c>
    </row>
    <row r="7944" spans="1:15" ht="22.05" hidden="1" customHeight="1" x14ac:dyDescent="0.2">
      <c r="A7944" s="227"/>
      <c r="B7944" s="20" t="s">
        <v>185</v>
      </c>
      <c r="F7944" s="228" t="s">
        <v>79</v>
      </c>
      <c r="H7944" s="23"/>
      <c r="J7944" s="23"/>
      <c r="O7944" s="217">
        <f t="shared" si="121"/>
        <v>1111096.0799999994</v>
      </c>
    </row>
    <row r="7945" spans="1:15" ht="22.05" hidden="1" customHeight="1" x14ac:dyDescent="0.2">
      <c r="A7945" s="227"/>
      <c r="B7945" s="20" t="s">
        <v>185</v>
      </c>
      <c r="F7945" s="228" t="s">
        <v>79</v>
      </c>
      <c r="H7945" s="23"/>
      <c r="J7945" s="23"/>
      <c r="O7945" s="217">
        <f t="shared" si="121"/>
        <v>1111096.0799999994</v>
      </c>
    </row>
    <row r="7946" spans="1:15" ht="22.05" hidden="1" customHeight="1" x14ac:dyDescent="0.2">
      <c r="A7946" s="227"/>
      <c r="B7946" s="20" t="s">
        <v>185</v>
      </c>
      <c r="F7946" s="228" t="s">
        <v>79</v>
      </c>
      <c r="H7946" s="23"/>
      <c r="J7946" s="23"/>
      <c r="O7946" s="217">
        <f t="shared" si="121"/>
        <v>1111096.0799999994</v>
      </c>
    </row>
    <row r="7947" spans="1:15" ht="22.05" hidden="1" customHeight="1" x14ac:dyDescent="0.2">
      <c r="A7947" s="227"/>
      <c r="B7947" s="20" t="s">
        <v>185</v>
      </c>
      <c r="F7947" s="228" t="s">
        <v>79</v>
      </c>
      <c r="H7947" s="23"/>
      <c r="J7947" s="23"/>
      <c r="O7947" s="217">
        <f t="shared" ref="O7947:O8008" si="122">O7946+M7947-N7947</f>
        <v>1111096.0799999994</v>
      </c>
    </row>
    <row r="7948" spans="1:15" ht="22.05" hidden="1" customHeight="1" x14ac:dyDescent="0.2">
      <c r="A7948" s="227"/>
      <c r="B7948" s="20" t="s">
        <v>185</v>
      </c>
      <c r="F7948" s="228" t="s">
        <v>79</v>
      </c>
      <c r="H7948" s="23"/>
      <c r="J7948" s="23"/>
      <c r="O7948" s="217">
        <f t="shared" si="122"/>
        <v>1111096.0799999994</v>
      </c>
    </row>
    <row r="7949" spans="1:15" ht="22.05" hidden="1" customHeight="1" x14ac:dyDescent="0.2">
      <c r="A7949" s="227"/>
      <c r="B7949" s="20" t="s">
        <v>185</v>
      </c>
      <c r="F7949" s="228" t="s">
        <v>79</v>
      </c>
      <c r="H7949" s="23"/>
      <c r="J7949" s="23"/>
      <c r="O7949" s="217">
        <f t="shared" si="122"/>
        <v>1111096.0799999994</v>
      </c>
    </row>
    <row r="7950" spans="1:15" ht="22.05" hidden="1" customHeight="1" x14ac:dyDescent="0.2">
      <c r="A7950" s="227"/>
      <c r="B7950" s="20" t="s">
        <v>185</v>
      </c>
      <c r="F7950" s="228" t="s">
        <v>79</v>
      </c>
      <c r="H7950" s="23"/>
      <c r="J7950" s="23"/>
      <c r="O7950" s="217">
        <f t="shared" si="122"/>
        <v>1111096.0799999994</v>
      </c>
    </row>
    <row r="7951" spans="1:15" ht="22.05" hidden="1" customHeight="1" x14ac:dyDescent="0.2">
      <c r="A7951" s="227"/>
      <c r="B7951" s="20" t="s">
        <v>185</v>
      </c>
      <c r="F7951" s="228" t="s">
        <v>79</v>
      </c>
      <c r="H7951" s="23"/>
      <c r="J7951" s="23"/>
      <c r="O7951" s="217">
        <f t="shared" si="122"/>
        <v>1111096.0799999994</v>
      </c>
    </row>
    <row r="7952" spans="1:15" ht="22.05" hidden="1" customHeight="1" x14ac:dyDescent="0.2">
      <c r="A7952" s="227"/>
      <c r="B7952" s="20" t="s">
        <v>185</v>
      </c>
      <c r="F7952" s="228" t="s">
        <v>79</v>
      </c>
      <c r="H7952" s="23"/>
      <c r="J7952" s="23"/>
      <c r="O7952" s="217">
        <f t="shared" si="122"/>
        <v>1111096.0799999994</v>
      </c>
    </row>
    <row r="7953" spans="1:15" ht="22.05" hidden="1" customHeight="1" x14ac:dyDescent="0.2">
      <c r="A7953" s="227"/>
      <c r="B7953" s="20" t="s">
        <v>185</v>
      </c>
      <c r="F7953" s="228" t="s">
        <v>79</v>
      </c>
      <c r="H7953" s="23"/>
      <c r="J7953" s="23"/>
      <c r="O7953" s="217">
        <f t="shared" si="122"/>
        <v>1111096.0799999994</v>
      </c>
    </row>
    <row r="7954" spans="1:15" ht="22.05" hidden="1" customHeight="1" x14ac:dyDescent="0.2">
      <c r="A7954" s="227"/>
      <c r="B7954" s="20" t="s">
        <v>185</v>
      </c>
      <c r="F7954" s="228" t="s">
        <v>79</v>
      </c>
      <c r="H7954" s="23"/>
      <c r="J7954" s="23"/>
      <c r="O7954" s="217">
        <f t="shared" si="122"/>
        <v>1111096.0799999994</v>
      </c>
    </row>
    <row r="7955" spans="1:15" ht="22.05" hidden="1" customHeight="1" x14ac:dyDescent="0.2">
      <c r="A7955" s="227"/>
      <c r="B7955" s="20" t="s">
        <v>185</v>
      </c>
      <c r="F7955" s="228" t="s">
        <v>79</v>
      </c>
      <c r="H7955" s="23"/>
      <c r="J7955" s="23"/>
      <c r="O7955" s="217">
        <f t="shared" si="122"/>
        <v>1111096.0799999994</v>
      </c>
    </row>
    <row r="7956" spans="1:15" ht="22.05" hidden="1" customHeight="1" x14ac:dyDescent="0.2">
      <c r="A7956" s="227"/>
      <c r="B7956" s="20" t="s">
        <v>185</v>
      </c>
      <c r="F7956" s="228" t="s">
        <v>79</v>
      </c>
      <c r="H7956" s="23"/>
      <c r="J7956" s="23"/>
      <c r="O7956" s="217">
        <f t="shared" si="122"/>
        <v>1111096.0799999994</v>
      </c>
    </row>
    <row r="7957" spans="1:15" ht="22.05" hidden="1" customHeight="1" x14ac:dyDescent="0.2">
      <c r="A7957" s="227"/>
      <c r="B7957" s="20" t="s">
        <v>185</v>
      </c>
      <c r="F7957" s="228" t="s">
        <v>79</v>
      </c>
      <c r="H7957" s="23"/>
      <c r="J7957" s="23"/>
      <c r="O7957" s="217">
        <f t="shared" si="122"/>
        <v>1111096.0799999994</v>
      </c>
    </row>
    <row r="7958" spans="1:15" ht="22.05" hidden="1" customHeight="1" x14ac:dyDescent="0.2">
      <c r="A7958" s="227"/>
      <c r="B7958" s="20" t="s">
        <v>185</v>
      </c>
      <c r="F7958" s="228" t="s">
        <v>79</v>
      </c>
      <c r="H7958" s="23"/>
      <c r="J7958" s="23"/>
      <c r="O7958" s="217">
        <f t="shared" si="122"/>
        <v>1111096.0799999994</v>
      </c>
    </row>
    <row r="7959" spans="1:15" ht="22.05" hidden="1" customHeight="1" x14ac:dyDescent="0.2">
      <c r="A7959" s="227"/>
      <c r="B7959" s="20" t="s">
        <v>185</v>
      </c>
      <c r="F7959" s="228" t="s">
        <v>79</v>
      </c>
      <c r="H7959" s="23"/>
      <c r="J7959" s="23"/>
      <c r="O7959" s="217">
        <f t="shared" si="122"/>
        <v>1111096.0799999994</v>
      </c>
    </row>
    <row r="7960" spans="1:15" ht="22.05" hidden="1" customHeight="1" x14ac:dyDescent="0.2">
      <c r="A7960" s="227"/>
      <c r="B7960" s="20" t="s">
        <v>185</v>
      </c>
      <c r="F7960" s="228" t="s">
        <v>79</v>
      </c>
      <c r="H7960" s="23"/>
      <c r="J7960" s="23"/>
      <c r="O7960" s="217">
        <f t="shared" si="122"/>
        <v>1111096.0799999994</v>
      </c>
    </row>
    <row r="7961" spans="1:15" ht="22.05" hidden="1" customHeight="1" x14ac:dyDescent="0.2">
      <c r="A7961" s="227"/>
      <c r="B7961" s="20" t="s">
        <v>185</v>
      </c>
      <c r="F7961" s="228" t="s">
        <v>79</v>
      </c>
      <c r="H7961" s="23"/>
      <c r="J7961" s="23"/>
      <c r="O7961" s="217">
        <f t="shared" si="122"/>
        <v>1111096.0799999994</v>
      </c>
    </row>
    <row r="7962" spans="1:15" ht="22.05" hidden="1" customHeight="1" x14ac:dyDescent="0.2">
      <c r="A7962" s="227"/>
      <c r="B7962" s="20" t="s">
        <v>185</v>
      </c>
      <c r="F7962" s="228" t="s">
        <v>79</v>
      </c>
      <c r="H7962" s="23"/>
      <c r="J7962" s="23"/>
      <c r="O7962" s="217">
        <f t="shared" si="122"/>
        <v>1111096.0799999994</v>
      </c>
    </row>
    <row r="7963" spans="1:15" ht="22.05" hidden="1" customHeight="1" x14ac:dyDescent="0.2">
      <c r="A7963" s="227"/>
      <c r="B7963" s="20" t="s">
        <v>185</v>
      </c>
      <c r="F7963" s="228" t="s">
        <v>79</v>
      </c>
      <c r="H7963" s="23"/>
      <c r="J7963" s="23"/>
      <c r="O7963" s="217">
        <f t="shared" si="122"/>
        <v>1111096.0799999994</v>
      </c>
    </row>
    <row r="7964" spans="1:15" ht="22.05" hidden="1" customHeight="1" x14ac:dyDescent="0.2">
      <c r="A7964" s="227"/>
      <c r="B7964" s="20" t="s">
        <v>185</v>
      </c>
      <c r="F7964" s="228" t="s">
        <v>79</v>
      </c>
      <c r="H7964" s="23"/>
      <c r="J7964" s="23"/>
      <c r="O7964" s="217">
        <f t="shared" si="122"/>
        <v>1111096.0799999994</v>
      </c>
    </row>
    <row r="7965" spans="1:15" ht="22.05" hidden="1" customHeight="1" x14ac:dyDescent="0.2">
      <c r="A7965" s="227"/>
      <c r="B7965" s="20" t="s">
        <v>185</v>
      </c>
      <c r="F7965" s="228" t="s">
        <v>79</v>
      </c>
      <c r="H7965" s="23"/>
      <c r="J7965" s="23"/>
      <c r="O7965" s="217">
        <f t="shared" si="122"/>
        <v>1111096.0799999994</v>
      </c>
    </row>
    <row r="7966" spans="1:15" ht="22.05" hidden="1" customHeight="1" x14ac:dyDescent="0.2">
      <c r="A7966" s="227"/>
      <c r="B7966" s="20" t="s">
        <v>185</v>
      </c>
      <c r="F7966" s="228" t="s">
        <v>79</v>
      </c>
      <c r="H7966" s="23"/>
      <c r="J7966" s="23"/>
      <c r="O7966" s="217">
        <f t="shared" si="122"/>
        <v>1111096.0799999994</v>
      </c>
    </row>
    <row r="7967" spans="1:15" ht="22.05" hidden="1" customHeight="1" x14ac:dyDescent="0.2">
      <c r="A7967" s="227"/>
      <c r="B7967" s="20" t="s">
        <v>185</v>
      </c>
      <c r="F7967" s="228" t="s">
        <v>79</v>
      </c>
      <c r="H7967" s="23"/>
      <c r="J7967" s="23"/>
      <c r="O7967" s="217">
        <f t="shared" si="122"/>
        <v>1111096.0799999994</v>
      </c>
    </row>
    <row r="7968" spans="1:15" ht="22.05" hidden="1" customHeight="1" x14ac:dyDescent="0.2">
      <c r="A7968" s="227"/>
      <c r="B7968" s="20" t="s">
        <v>185</v>
      </c>
      <c r="F7968" s="228" t="s">
        <v>79</v>
      </c>
      <c r="H7968" s="23"/>
      <c r="J7968" s="23"/>
      <c r="O7968" s="217">
        <f t="shared" si="122"/>
        <v>1111096.0799999994</v>
      </c>
    </row>
    <row r="7969" spans="1:15" ht="22.05" hidden="1" customHeight="1" x14ac:dyDescent="0.2">
      <c r="A7969" s="227"/>
      <c r="B7969" s="20" t="s">
        <v>185</v>
      </c>
      <c r="F7969" s="228" t="s">
        <v>79</v>
      </c>
      <c r="H7969" s="23"/>
      <c r="J7969" s="23"/>
      <c r="O7969" s="217">
        <f t="shared" si="122"/>
        <v>1111096.0799999994</v>
      </c>
    </row>
    <row r="7970" spans="1:15" ht="22.05" hidden="1" customHeight="1" x14ac:dyDescent="0.2">
      <c r="A7970" s="227"/>
      <c r="B7970" s="20" t="s">
        <v>185</v>
      </c>
      <c r="F7970" s="228" t="s">
        <v>79</v>
      </c>
      <c r="H7970" s="23"/>
      <c r="J7970" s="23"/>
      <c r="O7970" s="217">
        <f t="shared" si="122"/>
        <v>1111096.0799999994</v>
      </c>
    </row>
    <row r="7971" spans="1:15" ht="22.05" hidden="1" customHeight="1" x14ac:dyDescent="0.2">
      <c r="A7971" s="227"/>
      <c r="B7971" s="20" t="s">
        <v>185</v>
      </c>
      <c r="F7971" s="228" t="s">
        <v>79</v>
      </c>
      <c r="H7971" s="23"/>
      <c r="J7971" s="23"/>
      <c r="O7971" s="217">
        <f t="shared" si="122"/>
        <v>1111096.0799999994</v>
      </c>
    </row>
    <row r="7972" spans="1:15" ht="22.05" hidden="1" customHeight="1" x14ac:dyDescent="0.2">
      <c r="A7972" s="227"/>
      <c r="B7972" s="20" t="s">
        <v>185</v>
      </c>
      <c r="F7972" s="228" t="s">
        <v>79</v>
      </c>
      <c r="H7972" s="23"/>
      <c r="J7972" s="23"/>
      <c r="O7972" s="217">
        <f t="shared" si="122"/>
        <v>1111096.0799999994</v>
      </c>
    </row>
    <row r="7973" spans="1:15" ht="22.05" hidden="1" customHeight="1" x14ac:dyDescent="0.2">
      <c r="A7973" s="227"/>
      <c r="B7973" s="20" t="s">
        <v>185</v>
      </c>
      <c r="F7973" s="228" t="s">
        <v>79</v>
      </c>
      <c r="H7973" s="23"/>
      <c r="J7973" s="23"/>
      <c r="O7973" s="217">
        <f t="shared" si="122"/>
        <v>1111096.0799999994</v>
      </c>
    </row>
    <row r="7974" spans="1:15" ht="22.05" hidden="1" customHeight="1" x14ac:dyDescent="0.2">
      <c r="A7974" s="227"/>
      <c r="B7974" s="20" t="s">
        <v>185</v>
      </c>
      <c r="F7974" s="228" t="s">
        <v>79</v>
      </c>
      <c r="H7974" s="23"/>
      <c r="J7974" s="23"/>
      <c r="O7974" s="217">
        <f t="shared" si="122"/>
        <v>1111096.0799999994</v>
      </c>
    </row>
    <row r="7975" spans="1:15" ht="22.05" hidden="1" customHeight="1" x14ac:dyDescent="0.2">
      <c r="A7975" s="227"/>
      <c r="B7975" s="20" t="s">
        <v>185</v>
      </c>
      <c r="F7975" s="228" t="s">
        <v>79</v>
      </c>
      <c r="H7975" s="23"/>
      <c r="J7975" s="23"/>
      <c r="O7975" s="217">
        <f t="shared" si="122"/>
        <v>1111096.0799999994</v>
      </c>
    </row>
    <row r="7976" spans="1:15" ht="22.05" hidden="1" customHeight="1" x14ac:dyDescent="0.2">
      <c r="A7976" s="227"/>
      <c r="B7976" s="20" t="s">
        <v>185</v>
      </c>
      <c r="F7976" s="228" t="s">
        <v>79</v>
      </c>
      <c r="H7976" s="23"/>
      <c r="J7976" s="23"/>
      <c r="O7976" s="217">
        <f t="shared" si="122"/>
        <v>1111096.0799999994</v>
      </c>
    </row>
    <row r="7977" spans="1:15" ht="22.05" hidden="1" customHeight="1" x14ac:dyDescent="0.2">
      <c r="A7977" s="227"/>
      <c r="B7977" s="20" t="s">
        <v>185</v>
      </c>
      <c r="F7977" s="228" t="s">
        <v>79</v>
      </c>
      <c r="H7977" s="23"/>
      <c r="J7977" s="23"/>
      <c r="O7977" s="217">
        <f t="shared" si="122"/>
        <v>1111096.0799999994</v>
      </c>
    </row>
    <row r="7978" spans="1:15" ht="22.05" hidden="1" customHeight="1" x14ac:dyDescent="0.2">
      <c r="A7978" s="227"/>
      <c r="B7978" s="20" t="s">
        <v>185</v>
      </c>
      <c r="F7978" s="228" t="s">
        <v>79</v>
      </c>
      <c r="H7978" s="23"/>
      <c r="J7978" s="23"/>
      <c r="O7978" s="217">
        <f t="shared" si="122"/>
        <v>1111096.0799999994</v>
      </c>
    </row>
    <row r="7979" spans="1:15" ht="22.05" hidden="1" customHeight="1" x14ac:dyDescent="0.2">
      <c r="A7979" s="227"/>
      <c r="B7979" s="20" t="s">
        <v>185</v>
      </c>
      <c r="F7979" s="228" t="s">
        <v>79</v>
      </c>
      <c r="H7979" s="23"/>
      <c r="J7979" s="23"/>
      <c r="O7979" s="217">
        <f t="shared" si="122"/>
        <v>1111096.0799999994</v>
      </c>
    </row>
    <row r="7980" spans="1:15" ht="22.05" hidden="1" customHeight="1" x14ac:dyDescent="0.2">
      <c r="A7980" s="227"/>
      <c r="B7980" s="20" t="s">
        <v>185</v>
      </c>
      <c r="F7980" s="228" t="s">
        <v>79</v>
      </c>
      <c r="H7980" s="23"/>
      <c r="J7980" s="23"/>
      <c r="O7980" s="217">
        <f t="shared" si="122"/>
        <v>1111096.0799999994</v>
      </c>
    </row>
    <row r="7981" spans="1:15" ht="22.05" hidden="1" customHeight="1" x14ac:dyDescent="0.2">
      <c r="A7981" s="227"/>
      <c r="B7981" s="20" t="s">
        <v>185</v>
      </c>
      <c r="F7981" s="228" t="s">
        <v>79</v>
      </c>
      <c r="H7981" s="23"/>
      <c r="J7981" s="23"/>
      <c r="O7981" s="217">
        <f t="shared" si="122"/>
        <v>1111096.0799999994</v>
      </c>
    </row>
    <row r="7982" spans="1:15" ht="22.05" hidden="1" customHeight="1" x14ac:dyDescent="0.2">
      <c r="A7982" s="227"/>
      <c r="B7982" s="20" t="s">
        <v>185</v>
      </c>
      <c r="F7982" s="228" t="s">
        <v>79</v>
      </c>
      <c r="H7982" s="23"/>
      <c r="J7982" s="23"/>
      <c r="O7982" s="217">
        <f t="shared" si="122"/>
        <v>1111096.0799999994</v>
      </c>
    </row>
    <row r="7983" spans="1:15" ht="22.05" hidden="1" customHeight="1" x14ac:dyDescent="0.2">
      <c r="A7983" s="227"/>
      <c r="B7983" s="20" t="s">
        <v>185</v>
      </c>
      <c r="F7983" s="228" t="s">
        <v>79</v>
      </c>
      <c r="H7983" s="23"/>
      <c r="J7983" s="23"/>
      <c r="O7983" s="217">
        <f t="shared" si="122"/>
        <v>1111096.0799999994</v>
      </c>
    </row>
    <row r="7984" spans="1:15" ht="22.05" hidden="1" customHeight="1" x14ac:dyDescent="0.2">
      <c r="A7984" s="227"/>
      <c r="B7984" s="20" t="s">
        <v>185</v>
      </c>
      <c r="F7984" s="228" t="s">
        <v>79</v>
      </c>
      <c r="H7984" s="23"/>
      <c r="J7984" s="23"/>
      <c r="O7984" s="217">
        <f t="shared" si="122"/>
        <v>1111096.0799999994</v>
      </c>
    </row>
    <row r="7985" spans="1:15" ht="22.05" hidden="1" customHeight="1" x14ac:dyDescent="0.2">
      <c r="A7985" s="227"/>
      <c r="B7985" s="20" t="s">
        <v>185</v>
      </c>
      <c r="F7985" s="228" t="s">
        <v>79</v>
      </c>
      <c r="H7985" s="23"/>
      <c r="J7985" s="23"/>
      <c r="O7985" s="217">
        <f t="shared" si="122"/>
        <v>1111096.0799999994</v>
      </c>
    </row>
    <row r="7986" spans="1:15" ht="22.05" hidden="1" customHeight="1" x14ac:dyDescent="0.2">
      <c r="A7986" s="227"/>
      <c r="B7986" s="20" t="s">
        <v>185</v>
      </c>
      <c r="F7986" s="228" t="s">
        <v>79</v>
      </c>
      <c r="H7986" s="23"/>
      <c r="J7986" s="23"/>
      <c r="O7986" s="217">
        <f t="shared" si="122"/>
        <v>1111096.0799999994</v>
      </c>
    </row>
    <row r="7987" spans="1:15" ht="22.05" hidden="1" customHeight="1" x14ac:dyDescent="0.2">
      <c r="A7987" s="227"/>
      <c r="B7987" s="20" t="s">
        <v>185</v>
      </c>
      <c r="F7987" s="228" t="s">
        <v>79</v>
      </c>
      <c r="H7987" s="23"/>
      <c r="J7987" s="23"/>
      <c r="O7987" s="217">
        <f t="shared" si="122"/>
        <v>1111096.0799999994</v>
      </c>
    </row>
    <row r="7988" spans="1:15" ht="22.05" hidden="1" customHeight="1" x14ac:dyDescent="0.2">
      <c r="A7988" s="227"/>
      <c r="B7988" s="20" t="s">
        <v>185</v>
      </c>
      <c r="F7988" s="228" t="s">
        <v>79</v>
      </c>
      <c r="H7988" s="23"/>
      <c r="J7988" s="23"/>
      <c r="O7988" s="217">
        <f t="shared" si="122"/>
        <v>1111096.0799999994</v>
      </c>
    </row>
    <row r="7989" spans="1:15" ht="22.05" hidden="1" customHeight="1" x14ac:dyDescent="0.2">
      <c r="A7989" s="227"/>
      <c r="B7989" s="20" t="s">
        <v>185</v>
      </c>
      <c r="F7989" s="228" t="s">
        <v>79</v>
      </c>
      <c r="H7989" s="23"/>
      <c r="J7989" s="23"/>
      <c r="O7989" s="217">
        <f t="shared" si="122"/>
        <v>1111096.0799999994</v>
      </c>
    </row>
    <row r="7990" spans="1:15" ht="22.05" hidden="1" customHeight="1" x14ac:dyDescent="0.2">
      <c r="A7990" s="227"/>
      <c r="B7990" s="20" t="s">
        <v>185</v>
      </c>
      <c r="F7990" s="228" t="s">
        <v>79</v>
      </c>
      <c r="H7990" s="23"/>
      <c r="J7990" s="23"/>
      <c r="O7990" s="217">
        <f t="shared" si="122"/>
        <v>1111096.0799999994</v>
      </c>
    </row>
    <row r="7991" spans="1:15" ht="22.05" hidden="1" customHeight="1" x14ac:dyDescent="0.2">
      <c r="A7991" s="227"/>
      <c r="B7991" s="20" t="s">
        <v>185</v>
      </c>
      <c r="F7991" s="228" t="s">
        <v>79</v>
      </c>
      <c r="H7991" s="23"/>
      <c r="J7991" s="23"/>
      <c r="O7991" s="217">
        <f t="shared" si="122"/>
        <v>1111096.0799999994</v>
      </c>
    </row>
    <row r="7992" spans="1:15" ht="22.05" hidden="1" customHeight="1" x14ac:dyDescent="0.2">
      <c r="A7992" s="227"/>
      <c r="B7992" s="20" t="s">
        <v>185</v>
      </c>
      <c r="F7992" s="228" t="s">
        <v>79</v>
      </c>
      <c r="H7992" s="23"/>
      <c r="J7992" s="23"/>
      <c r="O7992" s="217">
        <f t="shared" si="122"/>
        <v>1111096.0799999994</v>
      </c>
    </row>
    <row r="7993" spans="1:15" ht="22.05" hidden="1" customHeight="1" x14ac:dyDescent="0.2">
      <c r="A7993" s="227"/>
      <c r="B7993" s="20" t="s">
        <v>185</v>
      </c>
      <c r="F7993" s="228" t="s">
        <v>79</v>
      </c>
      <c r="H7993" s="23"/>
      <c r="J7993" s="23"/>
      <c r="O7993" s="217">
        <f t="shared" si="122"/>
        <v>1111096.0799999994</v>
      </c>
    </row>
    <row r="7994" spans="1:15" ht="22.05" hidden="1" customHeight="1" x14ac:dyDescent="0.2">
      <c r="A7994" s="227"/>
      <c r="B7994" s="20" t="s">
        <v>185</v>
      </c>
      <c r="F7994" s="228" t="s">
        <v>79</v>
      </c>
      <c r="H7994" s="23"/>
      <c r="J7994" s="23"/>
      <c r="O7994" s="217">
        <f t="shared" si="122"/>
        <v>1111096.0799999994</v>
      </c>
    </row>
    <row r="7995" spans="1:15" ht="22.05" hidden="1" customHeight="1" x14ac:dyDescent="0.2">
      <c r="A7995" s="227"/>
      <c r="B7995" s="20" t="s">
        <v>185</v>
      </c>
      <c r="F7995" s="228" t="s">
        <v>79</v>
      </c>
      <c r="H7995" s="23"/>
      <c r="J7995" s="23"/>
      <c r="O7995" s="217">
        <f t="shared" si="122"/>
        <v>1111096.0799999994</v>
      </c>
    </row>
    <row r="7996" spans="1:15" ht="22.05" hidden="1" customHeight="1" x14ac:dyDescent="0.2">
      <c r="A7996" s="227"/>
      <c r="B7996" s="20" t="s">
        <v>185</v>
      </c>
      <c r="F7996" s="228" t="s">
        <v>79</v>
      </c>
      <c r="H7996" s="23"/>
      <c r="J7996" s="23"/>
      <c r="O7996" s="217">
        <f t="shared" si="122"/>
        <v>1111096.0799999994</v>
      </c>
    </row>
    <row r="7997" spans="1:15" ht="22.05" hidden="1" customHeight="1" x14ac:dyDescent="0.2">
      <c r="A7997" s="227"/>
      <c r="B7997" s="20" t="s">
        <v>185</v>
      </c>
      <c r="F7997" s="228" t="s">
        <v>79</v>
      </c>
      <c r="H7997" s="23"/>
      <c r="J7997" s="23"/>
      <c r="O7997" s="217">
        <f t="shared" si="122"/>
        <v>1111096.0799999994</v>
      </c>
    </row>
    <row r="7998" spans="1:15" ht="22.05" hidden="1" customHeight="1" x14ac:dyDescent="0.2">
      <c r="A7998" s="227"/>
      <c r="B7998" s="20" t="s">
        <v>185</v>
      </c>
      <c r="F7998" s="228" t="s">
        <v>79</v>
      </c>
      <c r="H7998" s="23"/>
      <c r="J7998" s="23"/>
      <c r="O7998" s="217">
        <f t="shared" si="122"/>
        <v>1111096.0799999994</v>
      </c>
    </row>
    <row r="7999" spans="1:15" ht="22.05" hidden="1" customHeight="1" x14ac:dyDescent="0.2">
      <c r="A7999" s="227"/>
      <c r="B7999" s="20" t="s">
        <v>185</v>
      </c>
      <c r="F7999" s="228" t="s">
        <v>79</v>
      </c>
      <c r="H7999" s="23"/>
      <c r="J7999" s="23"/>
      <c r="O7999" s="217">
        <f t="shared" si="122"/>
        <v>1111096.0799999994</v>
      </c>
    </row>
    <row r="8000" spans="1:15" ht="22.05" hidden="1" customHeight="1" x14ac:dyDescent="0.2">
      <c r="A8000" s="227"/>
      <c r="B8000" s="20" t="s">
        <v>185</v>
      </c>
      <c r="F8000" s="228" t="s">
        <v>79</v>
      </c>
      <c r="H8000" s="23"/>
      <c r="J8000" s="23"/>
      <c r="O8000" s="217">
        <f t="shared" si="122"/>
        <v>1111096.0799999994</v>
      </c>
    </row>
    <row r="8001" spans="1:15" ht="22.05" hidden="1" customHeight="1" x14ac:dyDescent="0.2">
      <c r="A8001" s="227"/>
      <c r="B8001" s="20" t="s">
        <v>185</v>
      </c>
      <c r="F8001" s="228" t="s">
        <v>79</v>
      </c>
      <c r="H8001" s="23"/>
      <c r="J8001" s="23"/>
      <c r="O8001" s="217">
        <f t="shared" si="122"/>
        <v>1111096.0799999994</v>
      </c>
    </row>
    <row r="8002" spans="1:15" ht="22.05" hidden="1" customHeight="1" x14ac:dyDescent="0.2">
      <c r="A8002" s="227"/>
      <c r="B8002" s="20" t="s">
        <v>185</v>
      </c>
      <c r="F8002" s="228" t="s">
        <v>79</v>
      </c>
      <c r="H8002" s="23"/>
      <c r="J8002" s="23"/>
      <c r="O8002" s="217">
        <f t="shared" si="122"/>
        <v>1111096.0799999994</v>
      </c>
    </row>
    <row r="8003" spans="1:15" ht="22.05" hidden="1" customHeight="1" x14ac:dyDescent="0.2">
      <c r="A8003" s="227"/>
      <c r="B8003" s="20" t="s">
        <v>185</v>
      </c>
      <c r="F8003" s="228" t="s">
        <v>79</v>
      </c>
      <c r="H8003" s="23"/>
      <c r="J8003" s="23"/>
      <c r="O8003" s="217">
        <f t="shared" si="122"/>
        <v>1111096.0799999994</v>
      </c>
    </row>
    <row r="8004" spans="1:15" ht="22.05" hidden="1" customHeight="1" x14ac:dyDescent="0.2">
      <c r="A8004" s="227"/>
      <c r="B8004" s="20" t="s">
        <v>185</v>
      </c>
      <c r="F8004" s="228" t="s">
        <v>79</v>
      </c>
      <c r="H8004" s="23"/>
      <c r="J8004" s="23"/>
      <c r="O8004" s="217">
        <f t="shared" si="122"/>
        <v>1111096.0799999994</v>
      </c>
    </row>
    <row r="8005" spans="1:15" ht="22.05" hidden="1" customHeight="1" x14ac:dyDescent="0.2">
      <c r="A8005" s="227"/>
      <c r="B8005" s="20" t="s">
        <v>185</v>
      </c>
      <c r="F8005" s="228" t="s">
        <v>79</v>
      </c>
      <c r="H8005" s="23"/>
      <c r="J8005" s="23"/>
      <c r="O8005" s="217">
        <f t="shared" si="122"/>
        <v>1111096.0799999994</v>
      </c>
    </row>
    <row r="8006" spans="1:15" ht="22.05" hidden="1" customHeight="1" x14ac:dyDescent="0.2">
      <c r="A8006" s="227"/>
      <c r="B8006" s="20" t="s">
        <v>185</v>
      </c>
      <c r="F8006" s="228" t="s">
        <v>79</v>
      </c>
      <c r="H8006" s="23"/>
      <c r="J8006" s="23"/>
      <c r="O8006" s="217">
        <f t="shared" si="122"/>
        <v>1111096.0799999994</v>
      </c>
    </row>
    <row r="8007" spans="1:15" ht="22.05" hidden="1" customHeight="1" x14ac:dyDescent="0.2">
      <c r="A8007" s="227"/>
      <c r="B8007" s="20" t="s">
        <v>185</v>
      </c>
      <c r="F8007" s="228" t="s">
        <v>79</v>
      </c>
      <c r="H8007" s="23"/>
      <c r="J8007" s="23"/>
      <c r="O8007" s="217">
        <f t="shared" si="122"/>
        <v>1111096.0799999994</v>
      </c>
    </row>
    <row r="8008" spans="1:15" ht="22.05" hidden="1" customHeight="1" x14ac:dyDescent="0.2">
      <c r="A8008" s="227"/>
      <c r="B8008" s="20" t="s">
        <v>185</v>
      </c>
      <c r="F8008" s="228" t="s">
        <v>79</v>
      </c>
      <c r="H8008" s="23"/>
      <c r="J8008" s="23"/>
      <c r="O8008" s="217">
        <f t="shared" si="122"/>
        <v>1111096.0799999994</v>
      </c>
    </row>
    <row r="8009" spans="1:15" ht="22.05" customHeight="1" x14ac:dyDescent="0.2">
      <c r="A8009" s="227"/>
      <c r="H8009" s="23"/>
      <c r="J8009" s="23"/>
    </row>
    <row r="8010" spans="1:15" ht="22.05" customHeight="1" x14ac:dyDescent="0.2">
      <c r="A8010" s="227"/>
      <c r="H8010" s="23"/>
      <c r="J8010" s="23"/>
    </row>
    <row r="8011" spans="1:15" ht="22.05" customHeight="1" x14ac:dyDescent="0.2">
      <c r="A8011" s="227"/>
      <c r="H8011" s="23"/>
      <c r="J8011" s="23"/>
    </row>
    <row r="8012" spans="1:15" ht="22.05" customHeight="1" x14ac:dyDescent="0.2">
      <c r="A8012" s="227"/>
      <c r="H8012" s="23"/>
      <c r="J8012" s="23"/>
    </row>
    <row r="8013" spans="1:15" ht="22.05" customHeight="1" x14ac:dyDescent="0.2">
      <c r="A8013" s="227"/>
      <c r="H8013" s="23"/>
      <c r="J8013" s="23"/>
    </row>
    <row r="8014" spans="1:15" ht="22.05" customHeight="1" x14ac:dyDescent="0.2">
      <c r="A8014" s="227"/>
      <c r="H8014" s="23"/>
      <c r="J8014" s="23"/>
    </row>
    <row r="8015" spans="1:15" ht="22.05" customHeight="1" x14ac:dyDescent="0.2">
      <c r="A8015" s="227"/>
      <c r="H8015" s="23"/>
      <c r="J8015" s="23"/>
    </row>
    <row r="8016" spans="1:15" ht="22.05" customHeight="1" x14ac:dyDescent="0.2">
      <c r="A8016" s="227"/>
      <c r="H8016" s="23"/>
      <c r="J8016" s="23"/>
    </row>
    <row r="8017" spans="1:10" ht="22.05" customHeight="1" x14ac:dyDescent="0.2">
      <c r="A8017" s="227"/>
      <c r="H8017" s="23"/>
      <c r="J8017" s="23"/>
    </row>
    <row r="8018" spans="1:10" ht="22.05" customHeight="1" x14ac:dyDescent="0.2">
      <c r="A8018" s="227"/>
      <c r="H8018" s="23"/>
      <c r="J8018" s="23"/>
    </row>
    <row r="8019" spans="1:10" ht="22.05" customHeight="1" x14ac:dyDescent="0.2">
      <c r="A8019" s="227"/>
      <c r="H8019" s="23"/>
      <c r="J8019" s="23"/>
    </row>
    <row r="8020" spans="1:10" ht="22.05" customHeight="1" x14ac:dyDescent="0.2">
      <c r="A8020" s="227"/>
      <c r="H8020" s="23"/>
      <c r="J8020" s="23"/>
    </row>
    <row r="8021" spans="1:10" ht="22.05" customHeight="1" x14ac:dyDescent="0.2">
      <c r="A8021" s="227"/>
      <c r="H8021" s="23"/>
      <c r="J8021" s="23"/>
    </row>
    <row r="8022" spans="1:10" ht="22.05" customHeight="1" x14ac:dyDescent="0.2">
      <c r="A8022" s="227"/>
      <c r="H8022" s="23"/>
      <c r="J8022" s="23"/>
    </row>
    <row r="8023" spans="1:10" ht="22.05" customHeight="1" x14ac:dyDescent="0.2">
      <c r="A8023" s="227"/>
      <c r="H8023" s="23"/>
      <c r="J8023" s="23"/>
    </row>
    <row r="8024" spans="1:10" ht="22.05" customHeight="1" x14ac:dyDescent="0.2">
      <c r="A8024" s="227"/>
      <c r="H8024" s="23"/>
      <c r="J8024" s="23"/>
    </row>
    <row r="8025" spans="1:10" ht="22.05" customHeight="1" x14ac:dyDescent="0.2">
      <c r="A8025" s="227"/>
      <c r="H8025" s="23"/>
      <c r="J8025" s="23"/>
    </row>
    <row r="8026" spans="1:10" ht="22.05" customHeight="1" x14ac:dyDescent="0.2">
      <c r="A8026" s="227"/>
      <c r="H8026" s="23"/>
      <c r="J8026" s="23"/>
    </row>
    <row r="8027" spans="1:10" ht="22.05" customHeight="1" x14ac:dyDescent="0.2">
      <c r="A8027" s="227"/>
      <c r="H8027" s="23"/>
      <c r="J8027" s="23"/>
    </row>
    <row r="8028" spans="1:10" ht="22.05" customHeight="1" x14ac:dyDescent="0.2">
      <c r="A8028" s="227"/>
      <c r="H8028" s="23"/>
      <c r="J8028" s="23"/>
    </row>
    <row r="8029" spans="1:10" ht="22.05" customHeight="1" x14ac:dyDescent="0.2">
      <c r="A8029" s="227"/>
      <c r="H8029" s="23"/>
      <c r="J8029" s="23"/>
    </row>
    <row r="8030" spans="1:10" ht="22.05" customHeight="1" x14ac:dyDescent="0.2">
      <c r="A8030" s="227"/>
      <c r="H8030" s="23"/>
      <c r="J8030" s="23"/>
    </row>
    <row r="8031" spans="1:10" ht="22.05" customHeight="1" x14ac:dyDescent="0.2">
      <c r="A8031" s="227"/>
      <c r="H8031" s="23"/>
      <c r="J8031" s="23"/>
    </row>
    <row r="8032" spans="1:10" ht="22.05" customHeight="1" x14ac:dyDescent="0.2">
      <c r="A8032" s="227"/>
      <c r="H8032" s="23"/>
      <c r="J8032" s="23"/>
    </row>
    <row r="8033" spans="1:10" ht="22.05" customHeight="1" x14ac:dyDescent="0.2">
      <c r="A8033" s="227"/>
      <c r="H8033" s="23"/>
      <c r="J8033" s="23"/>
    </row>
    <row r="8034" spans="1:10" ht="22.05" customHeight="1" x14ac:dyDescent="0.2">
      <c r="A8034" s="227"/>
      <c r="H8034" s="23"/>
      <c r="J8034" s="23"/>
    </row>
    <row r="8035" spans="1:10" ht="22.05" customHeight="1" x14ac:dyDescent="0.2">
      <c r="A8035" s="227"/>
      <c r="H8035" s="23"/>
      <c r="J8035" s="23"/>
    </row>
    <row r="8036" spans="1:10" ht="22.05" customHeight="1" x14ac:dyDescent="0.2">
      <c r="A8036" s="227"/>
      <c r="H8036" s="23"/>
      <c r="J8036" s="23"/>
    </row>
    <row r="8037" spans="1:10" ht="22.05" customHeight="1" x14ac:dyDescent="0.2">
      <c r="A8037" s="227"/>
      <c r="H8037" s="23"/>
      <c r="J8037" s="23"/>
    </row>
    <row r="8038" spans="1:10" ht="22.05" customHeight="1" x14ac:dyDescent="0.2">
      <c r="A8038" s="227"/>
      <c r="H8038" s="23"/>
      <c r="J8038" s="23"/>
    </row>
    <row r="8039" spans="1:10" ht="22.05" customHeight="1" x14ac:dyDescent="0.2">
      <c r="A8039" s="227"/>
      <c r="H8039" s="23"/>
      <c r="J8039" s="23"/>
    </row>
    <row r="8040" spans="1:10" ht="22.05" customHeight="1" x14ac:dyDescent="0.2">
      <c r="A8040" s="227"/>
      <c r="H8040" s="23"/>
      <c r="J8040" s="23"/>
    </row>
    <row r="8041" spans="1:10" ht="22.05" customHeight="1" x14ac:dyDescent="0.2">
      <c r="A8041" s="227"/>
      <c r="H8041" s="23"/>
      <c r="J8041" s="23"/>
    </row>
    <row r="8042" spans="1:10" ht="22.05" customHeight="1" x14ac:dyDescent="0.2">
      <c r="A8042" s="227"/>
      <c r="H8042" s="23"/>
      <c r="J8042" s="23"/>
    </row>
    <row r="8043" spans="1:10" ht="22.05" customHeight="1" x14ac:dyDescent="0.2">
      <c r="A8043" s="227"/>
      <c r="H8043" s="23"/>
      <c r="J8043" s="23"/>
    </row>
    <row r="8044" spans="1:10" ht="22.05" customHeight="1" x14ac:dyDescent="0.2">
      <c r="A8044" s="227"/>
      <c r="H8044" s="23"/>
      <c r="J8044" s="23"/>
    </row>
    <row r="8045" spans="1:10" ht="22.05" customHeight="1" x14ac:dyDescent="0.2">
      <c r="A8045" s="227"/>
      <c r="H8045" s="23"/>
      <c r="J8045" s="23"/>
    </row>
    <row r="8046" spans="1:10" ht="22.05" customHeight="1" x14ac:dyDescent="0.2">
      <c r="A8046" s="227"/>
      <c r="H8046" s="23"/>
      <c r="J8046" s="23"/>
    </row>
    <row r="8047" spans="1:10" ht="22.05" customHeight="1" x14ac:dyDescent="0.2">
      <c r="A8047" s="227"/>
      <c r="H8047" s="23"/>
      <c r="J8047" s="23"/>
    </row>
    <row r="8048" spans="1:10" ht="22.05" customHeight="1" x14ac:dyDescent="0.2">
      <c r="A8048" s="227"/>
      <c r="H8048" s="23"/>
      <c r="J8048" s="23"/>
    </row>
    <row r="8049" spans="1:10" ht="22.05" customHeight="1" x14ac:dyDescent="0.2">
      <c r="A8049" s="227"/>
      <c r="H8049" s="23"/>
      <c r="J8049" s="23"/>
    </row>
    <row r="8050" spans="1:10" ht="22.05" customHeight="1" x14ac:dyDescent="0.2">
      <c r="A8050" s="227"/>
      <c r="H8050" s="23"/>
      <c r="J8050" s="23"/>
    </row>
    <row r="8051" spans="1:10" ht="22.05" customHeight="1" x14ac:dyDescent="0.2">
      <c r="A8051" s="227"/>
      <c r="H8051" s="23"/>
      <c r="J8051" s="23"/>
    </row>
    <row r="8052" spans="1:10" ht="22.05" customHeight="1" x14ac:dyDescent="0.2">
      <c r="A8052" s="227"/>
      <c r="H8052" s="23"/>
      <c r="J8052" s="23"/>
    </row>
    <row r="8053" spans="1:10" ht="22.05" customHeight="1" x14ac:dyDescent="0.2">
      <c r="A8053" s="227"/>
      <c r="H8053" s="23"/>
      <c r="J8053" s="23"/>
    </row>
    <row r="8054" spans="1:10" ht="22.05" customHeight="1" x14ac:dyDescent="0.2">
      <c r="A8054" s="227"/>
      <c r="H8054" s="23"/>
      <c r="J8054" s="23"/>
    </row>
    <row r="8055" spans="1:10" ht="22.05" customHeight="1" x14ac:dyDescent="0.2">
      <c r="A8055" s="227"/>
      <c r="H8055" s="23"/>
      <c r="J8055" s="23"/>
    </row>
    <row r="8056" spans="1:10" ht="22.05" customHeight="1" x14ac:dyDescent="0.2">
      <c r="A8056" s="227"/>
      <c r="H8056" s="23"/>
      <c r="J8056" s="23"/>
    </row>
    <row r="8057" spans="1:10" ht="22.05" customHeight="1" x14ac:dyDescent="0.2">
      <c r="A8057" s="227"/>
      <c r="H8057" s="23"/>
      <c r="J8057" s="23"/>
    </row>
    <row r="8058" spans="1:10" ht="22.05" customHeight="1" x14ac:dyDescent="0.2">
      <c r="A8058" s="227"/>
      <c r="H8058" s="23"/>
      <c r="J8058" s="23"/>
    </row>
    <row r="8059" spans="1:10" ht="22.05" customHeight="1" x14ac:dyDescent="0.2">
      <c r="A8059" s="227"/>
      <c r="H8059" s="23"/>
      <c r="J8059" s="23"/>
    </row>
    <row r="8060" spans="1:10" ht="22.05" customHeight="1" x14ac:dyDescent="0.2">
      <c r="A8060" s="227"/>
      <c r="H8060" s="23"/>
      <c r="J8060" s="23"/>
    </row>
    <row r="8061" spans="1:10" ht="22.05" customHeight="1" x14ac:dyDescent="0.2">
      <c r="A8061" s="227"/>
      <c r="H8061" s="23"/>
      <c r="J8061" s="23"/>
    </row>
    <row r="8062" spans="1:10" ht="22.05" customHeight="1" x14ac:dyDescent="0.2">
      <c r="A8062" s="227"/>
      <c r="H8062" s="23"/>
      <c r="J8062" s="23"/>
    </row>
    <row r="8063" spans="1:10" ht="22.05" customHeight="1" x14ac:dyDescent="0.2">
      <c r="A8063" s="227"/>
      <c r="H8063" s="23"/>
      <c r="J8063" s="23"/>
    </row>
    <row r="8064" spans="1:10" ht="22.05" customHeight="1" x14ac:dyDescent="0.2">
      <c r="A8064" s="227"/>
      <c r="H8064" s="23"/>
      <c r="J8064" s="23"/>
    </row>
    <row r="8065" spans="1:10" ht="22.05" customHeight="1" x14ac:dyDescent="0.2">
      <c r="A8065" s="227"/>
      <c r="H8065" s="23"/>
      <c r="J8065" s="23"/>
    </row>
    <row r="8066" spans="1:10" ht="22.05" customHeight="1" x14ac:dyDescent="0.2">
      <c r="A8066" s="227"/>
      <c r="H8066" s="23"/>
      <c r="J8066" s="23"/>
    </row>
    <row r="8067" spans="1:10" ht="22.05" customHeight="1" x14ac:dyDescent="0.2">
      <c r="A8067" s="227"/>
      <c r="H8067" s="23"/>
      <c r="J8067" s="23"/>
    </row>
    <row r="8068" spans="1:10" ht="22.05" customHeight="1" x14ac:dyDescent="0.2">
      <c r="A8068" s="227"/>
      <c r="H8068" s="23"/>
      <c r="J8068" s="23"/>
    </row>
    <row r="8069" spans="1:10" ht="22.05" customHeight="1" x14ac:dyDescent="0.2">
      <c r="A8069" s="227"/>
      <c r="H8069" s="23"/>
      <c r="J8069" s="23"/>
    </row>
    <row r="8070" spans="1:10" ht="22.05" customHeight="1" x14ac:dyDescent="0.2">
      <c r="A8070" s="227"/>
      <c r="H8070" s="23"/>
      <c r="J8070" s="23"/>
    </row>
    <row r="8071" spans="1:10" ht="22.05" customHeight="1" x14ac:dyDescent="0.2">
      <c r="A8071" s="227"/>
      <c r="H8071" s="23"/>
      <c r="J8071" s="23"/>
    </row>
    <row r="8072" spans="1:10" ht="22.05" customHeight="1" x14ac:dyDescent="0.2">
      <c r="A8072" s="227"/>
      <c r="H8072" s="23"/>
      <c r="J8072" s="23"/>
    </row>
    <row r="8073" spans="1:10" ht="22.05" customHeight="1" x14ac:dyDescent="0.2">
      <c r="A8073" s="227"/>
      <c r="H8073" s="23"/>
      <c r="J8073" s="23"/>
    </row>
    <row r="8074" spans="1:10" ht="22.05" customHeight="1" x14ac:dyDescent="0.2">
      <c r="A8074" s="227"/>
      <c r="H8074" s="23"/>
      <c r="J8074" s="23"/>
    </row>
    <row r="8075" spans="1:10" ht="22.05" customHeight="1" x14ac:dyDescent="0.2">
      <c r="A8075" s="227"/>
      <c r="H8075" s="23"/>
      <c r="J8075" s="23"/>
    </row>
    <row r="8076" spans="1:10" ht="22.05" customHeight="1" x14ac:dyDescent="0.2">
      <c r="A8076" s="227"/>
      <c r="H8076" s="23"/>
      <c r="J8076" s="23"/>
    </row>
    <row r="8077" spans="1:10" ht="22.05" customHeight="1" x14ac:dyDescent="0.2">
      <c r="A8077" s="227"/>
      <c r="H8077" s="23"/>
      <c r="J8077" s="23"/>
    </row>
    <row r="8078" spans="1:10" ht="22.05" customHeight="1" x14ac:dyDescent="0.2">
      <c r="A8078" s="227"/>
      <c r="H8078" s="23"/>
      <c r="J8078" s="23"/>
    </row>
    <row r="8079" spans="1:10" ht="22.05" customHeight="1" x14ac:dyDescent="0.2">
      <c r="A8079" s="227"/>
      <c r="H8079" s="23"/>
      <c r="J8079" s="23"/>
    </row>
    <row r="8080" spans="1:10" ht="22.05" customHeight="1" x14ac:dyDescent="0.2">
      <c r="A8080" s="227"/>
      <c r="H8080" s="23"/>
      <c r="J8080" s="23"/>
    </row>
    <row r="8081" spans="1:10" ht="22.05" customHeight="1" x14ac:dyDescent="0.2">
      <c r="A8081" s="227"/>
      <c r="H8081" s="23"/>
      <c r="J8081" s="23"/>
    </row>
    <row r="8082" spans="1:10" ht="22.05" customHeight="1" x14ac:dyDescent="0.2">
      <c r="A8082" s="227"/>
      <c r="H8082" s="23"/>
      <c r="J8082" s="23"/>
    </row>
    <row r="8083" spans="1:10" ht="22.05" customHeight="1" x14ac:dyDescent="0.2">
      <c r="A8083" s="227"/>
      <c r="H8083" s="23"/>
      <c r="J8083" s="23"/>
    </row>
    <row r="8084" spans="1:10" ht="22.05" customHeight="1" x14ac:dyDescent="0.2">
      <c r="A8084" s="227"/>
      <c r="H8084" s="23"/>
      <c r="J8084" s="23"/>
    </row>
    <row r="8085" spans="1:10" ht="22.05" customHeight="1" x14ac:dyDescent="0.2">
      <c r="A8085" s="227"/>
      <c r="H8085" s="23"/>
      <c r="J8085" s="23"/>
    </row>
    <row r="8086" spans="1:10" ht="22.05" customHeight="1" x14ac:dyDescent="0.2">
      <c r="A8086" s="227"/>
      <c r="H8086" s="23"/>
      <c r="J8086" s="23"/>
    </row>
    <row r="8087" spans="1:10" ht="22.05" customHeight="1" x14ac:dyDescent="0.2">
      <c r="A8087" s="227"/>
      <c r="H8087" s="23"/>
      <c r="J8087" s="23"/>
    </row>
    <row r="8088" spans="1:10" ht="22.05" customHeight="1" x14ac:dyDescent="0.2">
      <c r="A8088" s="227"/>
      <c r="H8088" s="23"/>
      <c r="J8088" s="23"/>
    </row>
    <row r="8089" spans="1:10" ht="22.05" customHeight="1" x14ac:dyDescent="0.2">
      <c r="A8089" s="227"/>
      <c r="H8089" s="23"/>
      <c r="J8089" s="23"/>
    </row>
    <row r="8090" spans="1:10" ht="22.05" customHeight="1" x14ac:dyDescent="0.2">
      <c r="A8090" s="227"/>
      <c r="H8090" s="23"/>
      <c r="J8090" s="23"/>
    </row>
    <row r="8091" spans="1:10" ht="22.05" customHeight="1" x14ac:dyDescent="0.2">
      <c r="A8091" s="227"/>
      <c r="H8091" s="23"/>
      <c r="J8091" s="23"/>
    </row>
    <row r="8092" spans="1:10" ht="22.05" customHeight="1" x14ac:dyDescent="0.2">
      <c r="A8092" s="227"/>
      <c r="H8092" s="23"/>
      <c r="J8092" s="23"/>
    </row>
    <row r="8093" spans="1:10" ht="22.05" customHeight="1" x14ac:dyDescent="0.2">
      <c r="A8093" s="227"/>
      <c r="H8093" s="23"/>
      <c r="J8093" s="23"/>
    </row>
    <row r="8094" spans="1:10" ht="22.05" customHeight="1" x14ac:dyDescent="0.2">
      <c r="A8094" s="227"/>
      <c r="H8094" s="23"/>
      <c r="J8094" s="23"/>
    </row>
    <row r="8095" spans="1:10" ht="22.05" customHeight="1" x14ac:dyDescent="0.2">
      <c r="A8095" s="227"/>
      <c r="H8095" s="23"/>
      <c r="J8095" s="23"/>
    </row>
    <row r="8096" spans="1:10" ht="22.05" customHeight="1" x14ac:dyDescent="0.2">
      <c r="A8096" s="227"/>
      <c r="H8096" s="23"/>
      <c r="J8096" s="23"/>
    </row>
    <row r="8097" spans="1:10" ht="22.05" customHeight="1" x14ac:dyDescent="0.2">
      <c r="A8097" s="227"/>
      <c r="H8097" s="23"/>
      <c r="J8097" s="23"/>
    </row>
    <row r="8098" spans="1:10" ht="22.05" customHeight="1" x14ac:dyDescent="0.2">
      <c r="A8098" s="227"/>
      <c r="H8098" s="23"/>
      <c r="J8098" s="23"/>
    </row>
    <row r="8099" spans="1:10" ht="22.05" customHeight="1" x14ac:dyDescent="0.2">
      <c r="A8099" s="227"/>
      <c r="H8099" s="23"/>
      <c r="J8099" s="23"/>
    </row>
    <row r="8100" spans="1:10" ht="22.05" customHeight="1" x14ac:dyDescent="0.2">
      <c r="A8100" s="227"/>
      <c r="H8100" s="23"/>
      <c r="J8100" s="23"/>
    </row>
    <row r="8101" spans="1:10" ht="22.05" customHeight="1" x14ac:dyDescent="0.2">
      <c r="A8101" s="227"/>
      <c r="H8101" s="23"/>
      <c r="J8101" s="23"/>
    </row>
    <row r="8102" spans="1:10" ht="22.05" customHeight="1" x14ac:dyDescent="0.2">
      <c r="A8102" s="227"/>
      <c r="H8102" s="23"/>
      <c r="J8102" s="23"/>
    </row>
    <row r="8103" spans="1:10" ht="22.05" customHeight="1" x14ac:dyDescent="0.2">
      <c r="A8103" s="227"/>
      <c r="H8103" s="23"/>
      <c r="J8103" s="23"/>
    </row>
    <row r="8104" spans="1:10" ht="22.05" customHeight="1" x14ac:dyDescent="0.2">
      <c r="A8104" s="227"/>
      <c r="H8104" s="23"/>
      <c r="J8104" s="23"/>
    </row>
    <row r="8105" spans="1:10" ht="22.05" customHeight="1" x14ac:dyDescent="0.2">
      <c r="A8105" s="227"/>
      <c r="H8105" s="23"/>
      <c r="J8105" s="23"/>
    </row>
    <row r="8106" spans="1:10" ht="22.05" customHeight="1" x14ac:dyDescent="0.2">
      <c r="A8106" s="227"/>
      <c r="H8106" s="23"/>
      <c r="J8106" s="23"/>
    </row>
    <row r="8107" spans="1:10" ht="22.05" customHeight="1" x14ac:dyDescent="0.2">
      <c r="A8107" s="227"/>
      <c r="H8107" s="23"/>
      <c r="J8107" s="23"/>
    </row>
    <row r="8108" spans="1:10" ht="22.05" customHeight="1" x14ac:dyDescent="0.2">
      <c r="A8108" s="227"/>
      <c r="H8108" s="23"/>
      <c r="J8108" s="23"/>
    </row>
    <row r="8109" spans="1:10" ht="22.05" customHeight="1" x14ac:dyDescent="0.2">
      <c r="A8109" s="227"/>
      <c r="H8109" s="23"/>
      <c r="J8109" s="23"/>
    </row>
    <row r="8110" spans="1:10" ht="22.05" customHeight="1" x14ac:dyDescent="0.2">
      <c r="A8110" s="227"/>
      <c r="H8110" s="23"/>
      <c r="J8110" s="23"/>
    </row>
    <row r="8111" spans="1:10" ht="22.05" customHeight="1" x14ac:dyDescent="0.2">
      <c r="A8111" s="227"/>
      <c r="H8111" s="23"/>
      <c r="J8111" s="23"/>
    </row>
    <row r="8112" spans="1:10" ht="22.05" customHeight="1" x14ac:dyDescent="0.2">
      <c r="A8112" s="227"/>
      <c r="H8112" s="23"/>
      <c r="J8112" s="23"/>
    </row>
    <row r="8113" spans="1:10" ht="22.05" customHeight="1" x14ac:dyDescent="0.2">
      <c r="A8113" s="227"/>
      <c r="H8113" s="23"/>
      <c r="J8113" s="23"/>
    </row>
    <row r="8114" spans="1:10" ht="22.05" customHeight="1" x14ac:dyDescent="0.2">
      <c r="A8114" s="227"/>
      <c r="H8114" s="23"/>
      <c r="J8114" s="23"/>
    </row>
    <row r="8115" spans="1:10" ht="22.05" customHeight="1" x14ac:dyDescent="0.2">
      <c r="A8115" s="227"/>
      <c r="H8115" s="23"/>
      <c r="J8115" s="23"/>
    </row>
    <row r="8116" spans="1:10" ht="22.05" customHeight="1" x14ac:dyDescent="0.2">
      <c r="A8116" s="227"/>
      <c r="H8116" s="23"/>
      <c r="J8116" s="23"/>
    </row>
    <row r="8117" spans="1:10" ht="22.05" customHeight="1" x14ac:dyDescent="0.2">
      <c r="A8117" s="227"/>
      <c r="H8117" s="23"/>
      <c r="J8117" s="23"/>
    </row>
    <row r="8118" spans="1:10" ht="22.05" customHeight="1" x14ac:dyDescent="0.2">
      <c r="A8118" s="227"/>
      <c r="H8118" s="23"/>
      <c r="J8118" s="23"/>
    </row>
    <row r="8119" spans="1:10" ht="22.05" customHeight="1" x14ac:dyDescent="0.2">
      <c r="A8119" s="227"/>
      <c r="H8119" s="23"/>
      <c r="J8119" s="23"/>
    </row>
    <row r="8120" spans="1:10" ht="22.05" customHeight="1" x14ac:dyDescent="0.2">
      <c r="A8120" s="227"/>
      <c r="H8120" s="23"/>
      <c r="J8120" s="23"/>
    </row>
    <row r="8121" spans="1:10" ht="22.05" customHeight="1" x14ac:dyDescent="0.2">
      <c r="A8121" s="227"/>
      <c r="H8121" s="23"/>
      <c r="J8121" s="23"/>
    </row>
    <row r="8122" spans="1:10" ht="22.05" customHeight="1" x14ac:dyDescent="0.2">
      <c r="A8122" s="227"/>
      <c r="H8122" s="23"/>
      <c r="J8122" s="23"/>
    </row>
    <row r="8123" spans="1:10" ht="22.05" customHeight="1" x14ac:dyDescent="0.2">
      <c r="A8123" s="227"/>
      <c r="H8123" s="23"/>
      <c r="J8123" s="23"/>
    </row>
    <row r="8124" spans="1:10" ht="22.05" customHeight="1" x14ac:dyDescent="0.2">
      <c r="A8124" s="227"/>
      <c r="H8124" s="23"/>
      <c r="J8124" s="23"/>
    </row>
    <row r="8125" spans="1:10" ht="22.05" customHeight="1" x14ac:dyDescent="0.2">
      <c r="A8125" s="227"/>
      <c r="H8125" s="23"/>
      <c r="J8125" s="23"/>
    </row>
    <row r="8126" spans="1:10" ht="22.05" customHeight="1" x14ac:dyDescent="0.2">
      <c r="A8126" s="227"/>
      <c r="H8126" s="23"/>
      <c r="J8126" s="23"/>
    </row>
    <row r="8127" spans="1:10" ht="22.05" customHeight="1" x14ac:dyDescent="0.2">
      <c r="A8127" s="227"/>
      <c r="H8127" s="23"/>
      <c r="J8127" s="23"/>
    </row>
    <row r="8128" spans="1:10" ht="22.05" customHeight="1" x14ac:dyDescent="0.2">
      <c r="A8128" s="227"/>
      <c r="H8128" s="23"/>
      <c r="J8128" s="23"/>
    </row>
    <row r="8129" spans="1:10" ht="22.05" customHeight="1" x14ac:dyDescent="0.2">
      <c r="A8129" s="227"/>
      <c r="H8129" s="23"/>
      <c r="J8129" s="23"/>
    </row>
    <row r="8130" spans="1:10" ht="22.05" customHeight="1" x14ac:dyDescent="0.2">
      <c r="A8130" s="227"/>
      <c r="H8130" s="23"/>
      <c r="J8130" s="23"/>
    </row>
    <row r="8131" spans="1:10" ht="22.05" customHeight="1" x14ac:dyDescent="0.2">
      <c r="A8131" s="227"/>
      <c r="H8131" s="23"/>
      <c r="J8131" s="23"/>
    </row>
    <row r="8132" spans="1:10" ht="22.05" customHeight="1" x14ac:dyDescent="0.2">
      <c r="A8132" s="227"/>
      <c r="H8132" s="23"/>
      <c r="J8132" s="23"/>
    </row>
    <row r="8133" spans="1:10" ht="22.05" customHeight="1" x14ac:dyDescent="0.2">
      <c r="A8133" s="227"/>
      <c r="H8133" s="23"/>
      <c r="J8133" s="23"/>
    </row>
    <row r="8134" spans="1:10" ht="22.05" customHeight="1" x14ac:dyDescent="0.2">
      <c r="A8134" s="227"/>
      <c r="H8134" s="23"/>
      <c r="J8134" s="23"/>
    </row>
    <row r="8135" spans="1:10" ht="22.05" customHeight="1" x14ac:dyDescent="0.2">
      <c r="A8135" s="227"/>
      <c r="H8135" s="23"/>
      <c r="J8135" s="23"/>
    </row>
    <row r="8136" spans="1:10" ht="22.05" customHeight="1" x14ac:dyDescent="0.2">
      <c r="A8136" s="227"/>
      <c r="H8136" s="23"/>
      <c r="J8136" s="23"/>
    </row>
    <row r="8137" spans="1:10" ht="22.05" customHeight="1" x14ac:dyDescent="0.2">
      <c r="A8137" s="227"/>
      <c r="H8137" s="23"/>
      <c r="J8137" s="23"/>
    </row>
    <row r="8138" spans="1:10" ht="22.05" customHeight="1" x14ac:dyDescent="0.2">
      <c r="A8138" s="227"/>
      <c r="H8138" s="23"/>
      <c r="J8138" s="23"/>
    </row>
    <row r="8139" spans="1:10" ht="22.05" customHeight="1" x14ac:dyDescent="0.2">
      <c r="A8139" s="227"/>
      <c r="H8139" s="23"/>
      <c r="J8139" s="23"/>
    </row>
    <row r="8140" spans="1:10" ht="22.05" customHeight="1" x14ac:dyDescent="0.2">
      <c r="A8140" s="227"/>
      <c r="H8140" s="23"/>
      <c r="J8140" s="23"/>
    </row>
    <row r="8141" spans="1:10" ht="22.05" customHeight="1" x14ac:dyDescent="0.2">
      <c r="A8141" s="227"/>
      <c r="H8141" s="23"/>
      <c r="J8141" s="23"/>
    </row>
    <row r="8142" spans="1:10" ht="22.05" customHeight="1" x14ac:dyDescent="0.2">
      <c r="A8142" s="227"/>
      <c r="H8142" s="23"/>
      <c r="J8142" s="23"/>
    </row>
    <row r="8143" spans="1:10" ht="22.05" customHeight="1" x14ac:dyDescent="0.2">
      <c r="A8143" s="227"/>
      <c r="H8143" s="23"/>
      <c r="J8143" s="23"/>
    </row>
    <row r="8144" spans="1:10" ht="22.05" customHeight="1" x14ac:dyDescent="0.2">
      <c r="A8144" s="227"/>
      <c r="H8144" s="23"/>
      <c r="J8144" s="23"/>
    </row>
    <row r="8145" spans="1:10" ht="22.05" customHeight="1" x14ac:dyDescent="0.2">
      <c r="A8145" s="227"/>
      <c r="H8145" s="23"/>
      <c r="J8145" s="23"/>
    </row>
    <row r="8146" spans="1:10" ht="22.05" customHeight="1" x14ac:dyDescent="0.2">
      <c r="A8146" s="227"/>
      <c r="H8146" s="23"/>
      <c r="J8146" s="23"/>
    </row>
    <row r="8147" spans="1:10" ht="22.05" customHeight="1" x14ac:dyDescent="0.2">
      <c r="A8147" s="227"/>
      <c r="H8147" s="23"/>
      <c r="J8147" s="23"/>
    </row>
    <row r="8148" spans="1:10" ht="22.05" customHeight="1" x14ac:dyDescent="0.2">
      <c r="A8148" s="227"/>
      <c r="H8148" s="23"/>
      <c r="J8148" s="23"/>
    </row>
    <row r="8149" spans="1:10" ht="22.05" customHeight="1" x14ac:dyDescent="0.2">
      <c r="A8149" s="227"/>
      <c r="H8149" s="23"/>
      <c r="J8149" s="23"/>
    </row>
    <row r="8150" spans="1:10" ht="22.05" customHeight="1" x14ac:dyDescent="0.2">
      <c r="A8150" s="227"/>
      <c r="H8150" s="23"/>
      <c r="J8150" s="23"/>
    </row>
    <row r="8151" spans="1:10" ht="22.05" customHeight="1" x14ac:dyDescent="0.2">
      <c r="A8151" s="227"/>
      <c r="H8151" s="23"/>
      <c r="J8151" s="23"/>
    </row>
    <row r="8152" spans="1:10" ht="22.05" customHeight="1" x14ac:dyDescent="0.2">
      <c r="A8152" s="227"/>
      <c r="H8152" s="23"/>
      <c r="J8152" s="23"/>
    </row>
    <row r="8153" spans="1:10" ht="22.05" customHeight="1" x14ac:dyDescent="0.2">
      <c r="A8153" s="227"/>
      <c r="H8153" s="23"/>
      <c r="J8153" s="23"/>
    </row>
    <row r="8154" spans="1:10" ht="22.05" customHeight="1" x14ac:dyDescent="0.2">
      <c r="A8154" s="227"/>
      <c r="H8154" s="23"/>
      <c r="J8154" s="23"/>
    </row>
    <row r="8155" spans="1:10" ht="22.05" customHeight="1" x14ac:dyDescent="0.2">
      <c r="A8155" s="227"/>
      <c r="H8155" s="23"/>
      <c r="J8155" s="23"/>
    </row>
    <row r="8156" spans="1:10" ht="22.05" customHeight="1" x14ac:dyDescent="0.2">
      <c r="A8156" s="227"/>
      <c r="H8156" s="23"/>
      <c r="J8156" s="23"/>
    </row>
    <row r="8157" spans="1:10" ht="22.05" customHeight="1" x14ac:dyDescent="0.2">
      <c r="A8157" s="227"/>
      <c r="H8157" s="23"/>
      <c r="J8157" s="23"/>
    </row>
    <row r="8158" spans="1:10" ht="22.05" customHeight="1" x14ac:dyDescent="0.2">
      <c r="A8158" s="227"/>
      <c r="H8158" s="23"/>
      <c r="J8158" s="23"/>
    </row>
    <row r="8159" spans="1:10" ht="22.05" customHeight="1" x14ac:dyDescent="0.2">
      <c r="A8159" s="227"/>
      <c r="H8159" s="23"/>
      <c r="J8159" s="23"/>
    </row>
    <row r="8160" spans="1:10" ht="22.05" customHeight="1" x14ac:dyDescent="0.2">
      <c r="A8160" s="227"/>
      <c r="H8160" s="23"/>
      <c r="J8160" s="23"/>
    </row>
    <row r="8161" spans="1:10" ht="22.05" customHeight="1" x14ac:dyDescent="0.2">
      <c r="A8161" s="227"/>
      <c r="H8161" s="23"/>
      <c r="J8161" s="23"/>
    </row>
    <row r="8162" spans="1:10" ht="22.05" customHeight="1" x14ac:dyDescent="0.2">
      <c r="A8162" s="227"/>
      <c r="H8162" s="23"/>
      <c r="J8162" s="23"/>
    </row>
    <row r="8163" spans="1:10" ht="22.05" customHeight="1" x14ac:dyDescent="0.2">
      <c r="A8163" s="227"/>
      <c r="H8163" s="23"/>
      <c r="J8163" s="23"/>
    </row>
    <row r="8164" spans="1:10" ht="22.05" customHeight="1" x14ac:dyDescent="0.2">
      <c r="A8164" s="227"/>
      <c r="H8164" s="23"/>
      <c r="J8164" s="23"/>
    </row>
    <row r="8165" spans="1:10" ht="22.05" customHeight="1" x14ac:dyDescent="0.2">
      <c r="A8165" s="227"/>
      <c r="H8165" s="23"/>
      <c r="J8165" s="23"/>
    </row>
    <row r="8166" spans="1:10" ht="22.05" customHeight="1" x14ac:dyDescent="0.2">
      <c r="A8166" s="227"/>
      <c r="H8166" s="23"/>
      <c r="J8166" s="23"/>
    </row>
    <row r="8167" spans="1:10" ht="22.05" customHeight="1" x14ac:dyDescent="0.2">
      <c r="A8167" s="227"/>
      <c r="H8167" s="23"/>
      <c r="J8167" s="23"/>
    </row>
    <row r="8168" spans="1:10" ht="22.05" customHeight="1" x14ac:dyDescent="0.2">
      <c r="A8168" s="227"/>
      <c r="H8168" s="23"/>
      <c r="J8168" s="23"/>
    </row>
    <row r="8169" spans="1:10" ht="22.05" customHeight="1" x14ac:dyDescent="0.2">
      <c r="A8169" s="227"/>
      <c r="H8169" s="23"/>
      <c r="J8169" s="23"/>
    </row>
    <row r="8170" spans="1:10" ht="22.05" customHeight="1" x14ac:dyDescent="0.2">
      <c r="A8170" s="227"/>
      <c r="H8170" s="23"/>
      <c r="J8170" s="23"/>
    </row>
    <row r="8171" spans="1:10" ht="22.05" customHeight="1" x14ac:dyDescent="0.2">
      <c r="A8171" s="227"/>
      <c r="H8171" s="23"/>
      <c r="J8171" s="23"/>
    </row>
    <row r="8172" spans="1:10" ht="22.05" customHeight="1" x14ac:dyDescent="0.2">
      <c r="A8172" s="227"/>
      <c r="H8172" s="23"/>
      <c r="J8172" s="23"/>
    </row>
    <row r="8173" spans="1:10" ht="22.05" customHeight="1" x14ac:dyDescent="0.2">
      <c r="A8173" s="227"/>
      <c r="H8173" s="23"/>
      <c r="J8173" s="23"/>
    </row>
    <row r="8174" spans="1:10" ht="22.05" customHeight="1" x14ac:dyDescent="0.2">
      <c r="A8174" s="227"/>
      <c r="H8174" s="23"/>
      <c r="J8174" s="23"/>
    </row>
    <row r="8175" spans="1:10" ht="22.05" customHeight="1" x14ac:dyDescent="0.2">
      <c r="A8175" s="227"/>
      <c r="H8175" s="23"/>
      <c r="J8175" s="23"/>
    </row>
    <row r="8176" spans="1:10" ht="22.05" customHeight="1" x14ac:dyDescent="0.2">
      <c r="A8176" s="227"/>
      <c r="H8176" s="23"/>
      <c r="J8176" s="23"/>
    </row>
    <row r="8177" spans="1:10" ht="22.05" customHeight="1" x14ac:dyDescent="0.2">
      <c r="A8177" s="227"/>
      <c r="H8177" s="23"/>
      <c r="J8177" s="23"/>
    </row>
    <row r="8178" spans="1:10" ht="22.05" customHeight="1" x14ac:dyDescent="0.2">
      <c r="A8178" s="227"/>
      <c r="H8178" s="23"/>
      <c r="J8178" s="23"/>
    </row>
    <row r="8179" spans="1:10" ht="22.05" customHeight="1" x14ac:dyDescent="0.2">
      <c r="A8179" s="227"/>
      <c r="H8179" s="23"/>
      <c r="J8179" s="23"/>
    </row>
    <row r="8180" spans="1:10" ht="22.05" customHeight="1" x14ac:dyDescent="0.2">
      <c r="A8180" s="227"/>
      <c r="H8180" s="23"/>
      <c r="J8180" s="23"/>
    </row>
    <row r="8181" spans="1:10" ht="22.05" customHeight="1" x14ac:dyDescent="0.2">
      <c r="A8181" s="227"/>
      <c r="H8181" s="23"/>
      <c r="J8181" s="23"/>
    </row>
    <row r="8182" spans="1:10" ht="22.05" customHeight="1" x14ac:dyDescent="0.2">
      <c r="A8182" s="227"/>
      <c r="H8182" s="23"/>
      <c r="J8182" s="23"/>
    </row>
    <row r="8183" spans="1:10" ht="22.05" customHeight="1" x14ac:dyDescent="0.2">
      <c r="A8183" s="227"/>
      <c r="H8183" s="23"/>
      <c r="J8183" s="23"/>
    </row>
    <row r="8184" spans="1:10" ht="22.05" customHeight="1" x14ac:dyDescent="0.2">
      <c r="A8184" s="227"/>
      <c r="H8184" s="23"/>
      <c r="J8184" s="23"/>
    </row>
    <row r="8185" spans="1:10" ht="22.05" customHeight="1" x14ac:dyDescent="0.2">
      <c r="A8185" s="227"/>
      <c r="H8185" s="23"/>
      <c r="J8185" s="23"/>
    </row>
    <row r="8186" spans="1:10" ht="22.05" customHeight="1" x14ac:dyDescent="0.2">
      <c r="A8186" s="227"/>
      <c r="H8186" s="23"/>
      <c r="J8186" s="23"/>
    </row>
    <row r="8187" spans="1:10" ht="22.05" customHeight="1" x14ac:dyDescent="0.2">
      <c r="A8187" s="227"/>
      <c r="H8187" s="23"/>
      <c r="J8187" s="23"/>
    </row>
    <row r="8188" spans="1:10" ht="22.05" customHeight="1" x14ac:dyDescent="0.2">
      <c r="A8188" s="227"/>
      <c r="H8188" s="23"/>
      <c r="J8188" s="23"/>
    </row>
    <row r="8189" spans="1:10" ht="22.05" customHeight="1" x14ac:dyDescent="0.2">
      <c r="A8189" s="227"/>
      <c r="H8189" s="23"/>
      <c r="J8189" s="23"/>
    </row>
    <row r="8190" spans="1:10" ht="22.05" customHeight="1" x14ac:dyDescent="0.2">
      <c r="A8190" s="227"/>
      <c r="H8190" s="23"/>
      <c r="J8190" s="23"/>
    </row>
    <row r="8191" spans="1:10" ht="22.05" customHeight="1" x14ac:dyDescent="0.2">
      <c r="A8191" s="227"/>
      <c r="H8191" s="23"/>
      <c r="J8191" s="23"/>
    </row>
    <row r="8192" spans="1:10" ht="22.05" customHeight="1" x14ac:dyDescent="0.2">
      <c r="A8192" s="227"/>
      <c r="H8192" s="23"/>
      <c r="J8192" s="23"/>
    </row>
    <row r="8193" spans="1:10" ht="22.05" customHeight="1" x14ac:dyDescent="0.2">
      <c r="A8193" s="227"/>
      <c r="H8193" s="23"/>
      <c r="J8193" s="23"/>
    </row>
    <row r="8194" spans="1:10" ht="22.05" customHeight="1" x14ac:dyDescent="0.2">
      <c r="A8194" s="227"/>
      <c r="H8194" s="23"/>
      <c r="J8194" s="23"/>
    </row>
    <row r="8195" spans="1:10" ht="22.05" customHeight="1" x14ac:dyDescent="0.2">
      <c r="A8195" s="227"/>
      <c r="H8195" s="23"/>
      <c r="J8195" s="23"/>
    </row>
    <row r="8196" spans="1:10" ht="22.05" customHeight="1" x14ac:dyDescent="0.2">
      <c r="A8196" s="227"/>
      <c r="H8196" s="23"/>
      <c r="J8196" s="23"/>
    </row>
    <row r="8197" spans="1:10" ht="22.05" customHeight="1" x14ac:dyDescent="0.2">
      <c r="A8197" s="227"/>
      <c r="H8197" s="23"/>
      <c r="J8197" s="23"/>
    </row>
    <row r="8198" spans="1:10" ht="22.05" customHeight="1" x14ac:dyDescent="0.2">
      <c r="A8198" s="227"/>
      <c r="H8198" s="23"/>
      <c r="J8198" s="23"/>
    </row>
    <row r="8199" spans="1:10" ht="22.05" customHeight="1" x14ac:dyDescent="0.2">
      <c r="A8199" s="227"/>
      <c r="H8199" s="23"/>
      <c r="J8199" s="23"/>
    </row>
    <row r="8200" spans="1:10" ht="22.05" customHeight="1" x14ac:dyDescent="0.2">
      <c r="A8200" s="227"/>
      <c r="H8200" s="23"/>
      <c r="J8200" s="23"/>
    </row>
    <row r="8201" spans="1:10" ht="22.05" customHeight="1" x14ac:dyDescent="0.2">
      <c r="A8201" s="227"/>
      <c r="H8201" s="23"/>
      <c r="J8201" s="23"/>
    </row>
    <row r="8202" spans="1:10" ht="22.05" customHeight="1" x14ac:dyDescent="0.2">
      <c r="A8202" s="227"/>
      <c r="H8202" s="23"/>
      <c r="J8202" s="23"/>
    </row>
    <row r="8203" spans="1:10" ht="22.05" customHeight="1" x14ac:dyDescent="0.2">
      <c r="A8203" s="227"/>
      <c r="H8203" s="23"/>
      <c r="J8203" s="23"/>
    </row>
    <row r="8204" spans="1:10" ht="22.05" customHeight="1" x14ac:dyDescent="0.2">
      <c r="A8204" s="227"/>
      <c r="H8204" s="23"/>
      <c r="J8204" s="23"/>
    </row>
    <row r="8205" spans="1:10" ht="22.05" customHeight="1" x14ac:dyDescent="0.2">
      <c r="A8205" s="227"/>
      <c r="H8205" s="23"/>
      <c r="J8205" s="23"/>
    </row>
    <row r="8206" spans="1:10" ht="22.05" customHeight="1" x14ac:dyDescent="0.2">
      <c r="A8206" s="227"/>
      <c r="H8206" s="23"/>
      <c r="J8206" s="23"/>
    </row>
    <row r="8207" spans="1:10" ht="22.05" customHeight="1" x14ac:dyDescent="0.2">
      <c r="A8207" s="227"/>
      <c r="H8207" s="23"/>
      <c r="J8207" s="23"/>
    </row>
    <row r="8208" spans="1:10" ht="22.05" customHeight="1" x14ac:dyDescent="0.2">
      <c r="A8208" s="227"/>
      <c r="H8208" s="23"/>
      <c r="J8208" s="23"/>
    </row>
    <row r="8209" spans="1:10" ht="22.05" customHeight="1" x14ac:dyDescent="0.2">
      <c r="A8209" s="227"/>
      <c r="H8209" s="23"/>
      <c r="J8209" s="23"/>
    </row>
    <row r="8210" spans="1:10" ht="22.05" customHeight="1" x14ac:dyDescent="0.2">
      <c r="A8210" s="227"/>
      <c r="H8210" s="23"/>
      <c r="J8210" s="23"/>
    </row>
    <row r="8211" spans="1:10" ht="22.05" customHeight="1" x14ac:dyDescent="0.2">
      <c r="A8211" s="227"/>
      <c r="H8211" s="23"/>
      <c r="J8211" s="23"/>
    </row>
    <row r="8212" spans="1:10" ht="22.05" customHeight="1" x14ac:dyDescent="0.2">
      <c r="A8212" s="227"/>
      <c r="H8212" s="23"/>
      <c r="J8212" s="23"/>
    </row>
    <row r="8213" spans="1:10" ht="22.05" customHeight="1" x14ac:dyDescent="0.2">
      <c r="A8213" s="227"/>
      <c r="H8213" s="23"/>
      <c r="J8213" s="23"/>
    </row>
    <row r="8214" spans="1:10" ht="22.05" customHeight="1" x14ac:dyDescent="0.2">
      <c r="A8214" s="227"/>
      <c r="H8214" s="23"/>
      <c r="J8214" s="23"/>
    </row>
    <row r="8215" spans="1:10" ht="22.05" customHeight="1" x14ac:dyDescent="0.2">
      <c r="A8215" s="227"/>
      <c r="H8215" s="23"/>
      <c r="J8215" s="23"/>
    </row>
    <row r="8216" spans="1:10" ht="22.05" customHeight="1" x14ac:dyDescent="0.2">
      <c r="A8216" s="227"/>
      <c r="H8216" s="23"/>
      <c r="J8216" s="23"/>
    </row>
    <row r="8217" spans="1:10" ht="22.05" customHeight="1" x14ac:dyDescent="0.2">
      <c r="A8217" s="227"/>
      <c r="H8217" s="23"/>
      <c r="J8217" s="23"/>
    </row>
    <row r="8218" spans="1:10" ht="22.05" customHeight="1" x14ac:dyDescent="0.2">
      <c r="A8218" s="227"/>
      <c r="H8218" s="23"/>
      <c r="J8218" s="23"/>
    </row>
    <row r="8219" spans="1:10" ht="22.05" customHeight="1" x14ac:dyDescent="0.2">
      <c r="A8219" s="227"/>
      <c r="H8219" s="23"/>
      <c r="J8219" s="23"/>
    </row>
    <row r="8220" spans="1:10" ht="22.05" customHeight="1" x14ac:dyDescent="0.2">
      <c r="A8220" s="227"/>
      <c r="H8220" s="23"/>
      <c r="J8220" s="23"/>
    </row>
    <row r="8221" spans="1:10" ht="22.05" customHeight="1" x14ac:dyDescent="0.2">
      <c r="A8221" s="227"/>
      <c r="H8221" s="23"/>
      <c r="J8221" s="23"/>
    </row>
    <row r="8222" spans="1:10" ht="22.05" customHeight="1" x14ac:dyDescent="0.2">
      <c r="A8222" s="227"/>
      <c r="H8222" s="23"/>
      <c r="J8222" s="23"/>
    </row>
    <row r="8223" spans="1:10" ht="22.05" customHeight="1" x14ac:dyDescent="0.2">
      <c r="A8223" s="227"/>
      <c r="H8223" s="23"/>
      <c r="J8223" s="23"/>
    </row>
    <row r="8224" spans="1:10" ht="22.05" customHeight="1" x14ac:dyDescent="0.2">
      <c r="A8224" s="227"/>
      <c r="H8224" s="23"/>
      <c r="J8224" s="23"/>
    </row>
    <row r="8225" spans="1:10" ht="22.05" customHeight="1" x14ac:dyDescent="0.2">
      <c r="A8225" s="227"/>
      <c r="H8225" s="23"/>
      <c r="J8225" s="23"/>
    </row>
    <row r="8226" spans="1:10" ht="22.05" customHeight="1" x14ac:dyDescent="0.2">
      <c r="A8226" s="227"/>
      <c r="H8226" s="23"/>
      <c r="J8226" s="23"/>
    </row>
    <row r="8227" spans="1:10" ht="22.05" customHeight="1" x14ac:dyDescent="0.2">
      <c r="A8227" s="227"/>
      <c r="H8227" s="23"/>
      <c r="J8227" s="23"/>
    </row>
    <row r="8228" spans="1:10" ht="22.05" customHeight="1" x14ac:dyDescent="0.2">
      <c r="A8228" s="227"/>
      <c r="H8228" s="23"/>
      <c r="J8228" s="23"/>
    </row>
    <row r="8229" spans="1:10" ht="22.05" customHeight="1" x14ac:dyDescent="0.2">
      <c r="A8229" s="227"/>
      <c r="H8229" s="23"/>
      <c r="J8229" s="23"/>
    </row>
    <row r="8230" spans="1:10" ht="22.05" customHeight="1" x14ac:dyDescent="0.2">
      <c r="A8230" s="227"/>
      <c r="H8230" s="23"/>
      <c r="J8230" s="23"/>
    </row>
    <row r="8231" spans="1:10" ht="22.05" customHeight="1" x14ac:dyDescent="0.2">
      <c r="A8231" s="227"/>
      <c r="H8231" s="23"/>
      <c r="J8231" s="23"/>
    </row>
    <row r="8232" spans="1:10" ht="22.05" customHeight="1" x14ac:dyDescent="0.2">
      <c r="A8232" s="227"/>
      <c r="H8232" s="23"/>
      <c r="J8232" s="23"/>
    </row>
    <row r="8233" spans="1:10" ht="22.05" customHeight="1" x14ac:dyDescent="0.2">
      <c r="A8233" s="227"/>
      <c r="H8233" s="23"/>
      <c r="J8233" s="23"/>
    </row>
    <row r="8234" spans="1:10" ht="22.05" customHeight="1" x14ac:dyDescent="0.2">
      <c r="A8234" s="227"/>
      <c r="H8234" s="23"/>
      <c r="J8234" s="23"/>
    </row>
    <row r="8235" spans="1:10" ht="22.05" customHeight="1" x14ac:dyDescent="0.2">
      <c r="A8235" s="227"/>
      <c r="H8235" s="23"/>
      <c r="J8235" s="23"/>
    </row>
    <row r="8236" spans="1:10" ht="22.05" customHeight="1" x14ac:dyDescent="0.2">
      <c r="A8236" s="227"/>
      <c r="H8236" s="23"/>
      <c r="J8236" s="23"/>
    </row>
    <row r="8237" spans="1:10" ht="22.05" customHeight="1" x14ac:dyDescent="0.2">
      <c r="A8237" s="227"/>
      <c r="H8237" s="23"/>
      <c r="J8237" s="23"/>
    </row>
    <row r="8238" spans="1:10" ht="22.05" customHeight="1" x14ac:dyDescent="0.2">
      <c r="A8238" s="227"/>
      <c r="H8238" s="23"/>
      <c r="J8238" s="23"/>
    </row>
    <row r="8239" spans="1:10" ht="22.05" customHeight="1" x14ac:dyDescent="0.2">
      <c r="A8239" s="227"/>
      <c r="H8239" s="23"/>
      <c r="J8239" s="23"/>
    </row>
    <row r="8240" spans="1:10" ht="22.05" customHeight="1" x14ac:dyDescent="0.2">
      <c r="A8240" s="227"/>
      <c r="H8240" s="23"/>
      <c r="J8240" s="23"/>
    </row>
    <row r="8241" spans="1:10" ht="22.05" customHeight="1" x14ac:dyDescent="0.2">
      <c r="A8241" s="227"/>
      <c r="H8241" s="23"/>
      <c r="J8241" s="23"/>
    </row>
    <row r="8242" spans="1:10" ht="22.05" customHeight="1" x14ac:dyDescent="0.2">
      <c r="A8242" s="227"/>
      <c r="H8242" s="23"/>
      <c r="J8242" s="23"/>
    </row>
    <row r="8243" spans="1:10" ht="22.05" customHeight="1" x14ac:dyDescent="0.2">
      <c r="A8243" s="227"/>
      <c r="H8243" s="23"/>
      <c r="J8243" s="23"/>
    </row>
    <row r="8244" spans="1:10" ht="22.05" customHeight="1" x14ac:dyDescent="0.2">
      <c r="A8244" s="227"/>
      <c r="H8244" s="23"/>
      <c r="J8244" s="23"/>
    </row>
    <row r="8245" spans="1:10" ht="22.05" customHeight="1" x14ac:dyDescent="0.2">
      <c r="A8245" s="227"/>
      <c r="H8245" s="23"/>
      <c r="J8245" s="23"/>
    </row>
    <row r="8246" spans="1:10" ht="22.05" customHeight="1" x14ac:dyDescent="0.2">
      <c r="A8246" s="227"/>
      <c r="H8246" s="23"/>
      <c r="J8246" s="23"/>
    </row>
    <row r="8247" spans="1:10" ht="22.05" customHeight="1" x14ac:dyDescent="0.2">
      <c r="A8247" s="227"/>
      <c r="H8247" s="23"/>
      <c r="J8247" s="23"/>
    </row>
    <row r="8248" spans="1:10" ht="22.05" customHeight="1" x14ac:dyDescent="0.2">
      <c r="A8248" s="227"/>
      <c r="H8248" s="23"/>
      <c r="J8248" s="23"/>
    </row>
    <row r="8249" spans="1:10" ht="22.05" customHeight="1" x14ac:dyDescent="0.2">
      <c r="A8249" s="227"/>
      <c r="H8249" s="23"/>
      <c r="J8249" s="23"/>
    </row>
    <row r="8250" spans="1:10" ht="22.05" customHeight="1" x14ac:dyDescent="0.2">
      <c r="A8250" s="227"/>
      <c r="H8250" s="23"/>
      <c r="J8250" s="23"/>
    </row>
    <row r="8251" spans="1:10" ht="22.05" customHeight="1" x14ac:dyDescent="0.2">
      <c r="A8251" s="227"/>
      <c r="H8251" s="23"/>
      <c r="J8251" s="23"/>
    </row>
    <row r="8252" spans="1:10" ht="22.05" customHeight="1" x14ac:dyDescent="0.2">
      <c r="A8252" s="227"/>
      <c r="H8252" s="23"/>
      <c r="J8252" s="23"/>
    </row>
    <row r="8253" spans="1:10" ht="22.05" customHeight="1" x14ac:dyDescent="0.2">
      <c r="A8253" s="227"/>
      <c r="H8253" s="23"/>
      <c r="J8253" s="23"/>
    </row>
    <row r="8254" spans="1:10" ht="22.05" customHeight="1" x14ac:dyDescent="0.2">
      <c r="A8254" s="227"/>
      <c r="H8254" s="23"/>
      <c r="J8254" s="23"/>
    </row>
    <row r="8255" spans="1:10" ht="22.05" customHeight="1" x14ac:dyDescent="0.2">
      <c r="A8255" s="227"/>
      <c r="H8255" s="23"/>
      <c r="J8255" s="23"/>
    </row>
    <row r="8256" spans="1:10" ht="22.05" customHeight="1" x14ac:dyDescent="0.2">
      <c r="A8256" s="227"/>
      <c r="H8256" s="23"/>
      <c r="J8256" s="23"/>
    </row>
    <row r="8257" spans="1:10" ht="22.05" customHeight="1" x14ac:dyDescent="0.2">
      <c r="A8257" s="227"/>
      <c r="H8257" s="23"/>
      <c r="J8257" s="23"/>
    </row>
    <row r="8258" spans="1:10" ht="22.05" customHeight="1" x14ac:dyDescent="0.2">
      <c r="A8258" s="227"/>
      <c r="H8258" s="23"/>
      <c r="J8258" s="23"/>
    </row>
    <row r="8259" spans="1:10" ht="22.05" customHeight="1" x14ac:dyDescent="0.2">
      <c r="A8259" s="227"/>
      <c r="H8259" s="23"/>
      <c r="J8259" s="23"/>
    </row>
    <row r="8260" spans="1:10" ht="22.05" customHeight="1" x14ac:dyDescent="0.2">
      <c r="A8260" s="227"/>
      <c r="H8260" s="23"/>
      <c r="J8260" s="23"/>
    </row>
    <row r="8261" spans="1:10" ht="22.05" customHeight="1" x14ac:dyDescent="0.2">
      <c r="A8261" s="227"/>
      <c r="H8261" s="23"/>
      <c r="J8261" s="23"/>
    </row>
    <row r="8262" spans="1:10" ht="22.05" customHeight="1" x14ac:dyDescent="0.2">
      <c r="A8262" s="227"/>
      <c r="H8262" s="23"/>
      <c r="J8262" s="23"/>
    </row>
    <row r="8263" spans="1:10" ht="22.05" customHeight="1" x14ac:dyDescent="0.2">
      <c r="A8263" s="227"/>
      <c r="H8263" s="23"/>
      <c r="J8263" s="23"/>
    </row>
    <row r="8264" spans="1:10" ht="22.05" customHeight="1" x14ac:dyDescent="0.2">
      <c r="A8264" s="227"/>
      <c r="H8264" s="23"/>
      <c r="J8264" s="23"/>
    </row>
    <row r="8265" spans="1:10" ht="22.05" customHeight="1" x14ac:dyDescent="0.2">
      <c r="A8265" s="227"/>
      <c r="H8265" s="23"/>
      <c r="J8265" s="23"/>
    </row>
    <row r="8266" spans="1:10" ht="22.05" customHeight="1" x14ac:dyDescent="0.2">
      <c r="A8266" s="227"/>
      <c r="H8266" s="23"/>
      <c r="J8266" s="23"/>
    </row>
    <row r="8267" spans="1:10" ht="22.05" customHeight="1" x14ac:dyDescent="0.2">
      <c r="A8267" s="227"/>
      <c r="H8267" s="23"/>
      <c r="J8267" s="23"/>
    </row>
    <row r="8268" spans="1:10" ht="22.05" customHeight="1" x14ac:dyDescent="0.2">
      <c r="A8268" s="227"/>
      <c r="H8268" s="23"/>
      <c r="J8268" s="23"/>
    </row>
    <row r="8269" spans="1:10" ht="22.05" customHeight="1" x14ac:dyDescent="0.2">
      <c r="A8269" s="227"/>
      <c r="H8269" s="23"/>
      <c r="J8269" s="23"/>
    </row>
    <row r="8270" spans="1:10" ht="22.05" customHeight="1" x14ac:dyDescent="0.2">
      <c r="A8270" s="227"/>
      <c r="H8270" s="23"/>
      <c r="J8270" s="23"/>
    </row>
    <row r="8271" spans="1:10" ht="22.05" customHeight="1" x14ac:dyDescent="0.2">
      <c r="A8271" s="227"/>
      <c r="H8271" s="23"/>
      <c r="J8271" s="23"/>
    </row>
    <row r="8272" spans="1:10" ht="22.05" customHeight="1" x14ac:dyDescent="0.2">
      <c r="A8272" s="227"/>
      <c r="H8272" s="23"/>
      <c r="J8272" s="23"/>
    </row>
    <row r="8273" spans="1:10" ht="22.05" customHeight="1" x14ac:dyDescent="0.2">
      <c r="A8273" s="227"/>
      <c r="H8273" s="23"/>
      <c r="J8273" s="23"/>
    </row>
    <row r="8274" spans="1:10" ht="22.05" customHeight="1" x14ac:dyDescent="0.2">
      <c r="A8274" s="227"/>
      <c r="H8274" s="23"/>
      <c r="J8274" s="23"/>
    </row>
    <row r="8275" spans="1:10" ht="22.05" customHeight="1" x14ac:dyDescent="0.2">
      <c r="A8275" s="227"/>
      <c r="H8275" s="23"/>
      <c r="J8275" s="23"/>
    </row>
    <row r="8276" spans="1:10" ht="22.05" customHeight="1" x14ac:dyDescent="0.2">
      <c r="A8276" s="227"/>
      <c r="H8276" s="23"/>
      <c r="J8276" s="23"/>
    </row>
    <row r="8277" spans="1:10" ht="22.05" customHeight="1" x14ac:dyDescent="0.2">
      <c r="A8277" s="227"/>
      <c r="H8277" s="23"/>
      <c r="J8277" s="23"/>
    </row>
    <row r="8278" spans="1:10" ht="22.05" customHeight="1" x14ac:dyDescent="0.2">
      <c r="A8278" s="227"/>
      <c r="H8278" s="23"/>
      <c r="J8278" s="23"/>
    </row>
    <row r="8279" spans="1:10" ht="22.05" customHeight="1" x14ac:dyDescent="0.2">
      <c r="A8279" s="227"/>
      <c r="H8279" s="23"/>
      <c r="J8279" s="23"/>
    </row>
    <row r="8280" spans="1:10" ht="22.05" customHeight="1" x14ac:dyDescent="0.2">
      <c r="A8280" s="227"/>
      <c r="H8280" s="23"/>
      <c r="J8280" s="23"/>
    </row>
    <row r="8281" spans="1:10" ht="22.05" customHeight="1" x14ac:dyDescent="0.2">
      <c r="A8281" s="227"/>
      <c r="H8281" s="23"/>
      <c r="J8281" s="23"/>
    </row>
    <row r="8282" spans="1:10" ht="22.05" customHeight="1" x14ac:dyDescent="0.2">
      <c r="A8282" s="227"/>
      <c r="H8282" s="23"/>
      <c r="J8282" s="23"/>
    </row>
    <row r="8283" spans="1:10" ht="22.05" customHeight="1" x14ac:dyDescent="0.2">
      <c r="A8283" s="227"/>
      <c r="H8283" s="23"/>
      <c r="J8283" s="23"/>
    </row>
    <row r="8284" spans="1:10" ht="22.05" customHeight="1" x14ac:dyDescent="0.2">
      <c r="A8284" s="227"/>
      <c r="H8284" s="23"/>
      <c r="J8284" s="23"/>
    </row>
    <row r="8285" spans="1:10" ht="22.05" customHeight="1" x14ac:dyDescent="0.2">
      <c r="A8285" s="227"/>
      <c r="H8285" s="23"/>
      <c r="J8285" s="23"/>
    </row>
    <row r="8286" spans="1:10" ht="22.05" customHeight="1" x14ac:dyDescent="0.2">
      <c r="A8286" s="227"/>
      <c r="H8286" s="23"/>
      <c r="J8286" s="23"/>
    </row>
    <row r="8287" spans="1:10" ht="22.05" customHeight="1" x14ac:dyDescent="0.2">
      <c r="A8287" s="227"/>
      <c r="H8287" s="23"/>
      <c r="J8287" s="23"/>
    </row>
    <row r="8288" spans="1:10" ht="22.05" customHeight="1" x14ac:dyDescent="0.2">
      <c r="A8288" s="227"/>
      <c r="H8288" s="23"/>
      <c r="J8288" s="23"/>
    </row>
    <row r="8289" spans="1:10" ht="22.05" customHeight="1" x14ac:dyDescent="0.2">
      <c r="A8289" s="227"/>
      <c r="H8289" s="23"/>
      <c r="J8289" s="23"/>
    </row>
    <row r="8290" spans="1:10" ht="22.05" customHeight="1" x14ac:dyDescent="0.2">
      <c r="A8290" s="227"/>
      <c r="H8290" s="23"/>
      <c r="J8290" s="23"/>
    </row>
    <row r="8291" spans="1:10" ht="22.05" customHeight="1" x14ac:dyDescent="0.2">
      <c r="A8291" s="227"/>
      <c r="H8291" s="23"/>
      <c r="J8291" s="23"/>
    </row>
    <row r="8292" spans="1:10" ht="22.05" customHeight="1" x14ac:dyDescent="0.2">
      <c r="A8292" s="227"/>
      <c r="H8292" s="23"/>
      <c r="J8292" s="23"/>
    </row>
    <row r="8293" spans="1:10" ht="22.05" customHeight="1" x14ac:dyDescent="0.2">
      <c r="A8293" s="227"/>
      <c r="H8293" s="23"/>
      <c r="J8293" s="23"/>
    </row>
    <row r="8294" spans="1:10" ht="22.05" customHeight="1" x14ac:dyDescent="0.2">
      <c r="A8294" s="227"/>
      <c r="H8294" s="23"/>
      <c r="J8294" s="23"/>
    </row>
    <row r="8295" spans="1:10" ht="22.05" customHeight="1" x14ac:dyDescent="0.2">
      <c r="A8295" s="227"/>
      <c r="H8295" s="23"/>
      <c r="J8295" s="23"/>
    </row>
    <row r="8296" spans="1:10" ht="22.05" customHeight="1" x14ac:dyDescent="0.2">
      <c r="A8296" s="227"/>
      <c r="H8296" s="23"/>
      <c r="J8296" s="23"/>
    </row>
    <row r="8297" spans="1:10" ht="22.05" customHeight="1" x14ac:dyDescent="0.2">
      <c r="A8297" s="227"/>
      <c r="H8297" s="23"/>
      <c r="J8297" s="23"/>
    </row>
    <row r="8298" spans="1:10" ht="22.05" customHeight="1" x14ac:dyDescent="0.2">
      <c r="A8298" s="227"/>
      <c r="H8298" s="23"/>
      <c r="J8298" s="23"/>
    </row>
    <row r="8299" spans="1:10" ht="22.05" customHeight="1" x14ac:dyDescent="0.2">
      <c r="A8299" s="227"/>
      <c r="H8299" s="23"/>
      <c r="J8299" s="23"/>
    </row>
    <row r="8300" spans="1:10" ht="22.05" customHeight="1" x14ac:dyDescent="0.2">
      <c r="A8300" s="227"/>
      <c r="H8300" s="23"/>
      <c r="J8300" s="23"/>
    </row>
    <row r="8301" spans="1:10" ht="22.05" customHeight="1" x14ac:dyDescent="0.2">
      <c r="A8301" s="227"/>
      <c r="H8301" s="23"/>
      <c r="J8301" s="23"/>
    </row>
    <row r="8302" spans="1:10" ht="22.05" customHeight="1" x14ac:dyDescent="0.2">
      <c r="A8302" s="227"/>
      <c r="H8302" s="23"/>
      <c r="J8302" s="23"/>
    </row>
    <row r="8303" spans="1:10" ht="22.05" customHeight="1" x14ac:dyDescent="0.2">
      <c r="A8303" s="227"/>
      <c r="H8303" s="23"/>
      <c r="J8303" s="23"/>
    </row>
    <row r="8304" spans="1:10" ht="22.05" customHeight="1" x14ac:dyDescent="0.2">
      <c r="A8304" s="227"/>
      <c r="H8304" s="23"/>
      <c r="J8304" s="23"/>
    </row>
    <row r="8305" spans="1:10" ht="22.05" customHeight="1" x14ac:dyDescent="0.2">
      <c r="A8305" s="227"/>
      <c r="H8305" s="23"/>
      <c r="J8305" s="23"/>
    </row>
    <row r="8306" spans="1:10" ht="22.05" customHeight="1" x14ac:dyDescent="0.2">
      <c r="A8306" s="227"/>
      <c r="H8306" s="23"/>
      <c r="J8306" s="23"/>
    </row>
    <row r="8307" spans="1:10" ht="22.05" customHeight="1" x14ac:dyDescent="0.2">
      <c r="A8307" s="227"/>
      <c r="H8307" s="23"/>
      <c r="J8307" s="23"/>
    </row>
    <row r="8308" spans="1:10" ht="22.05" customHeight="1" x14ac:dyDescent="0.2">
      <c r="A8308" s="227"/>
      <c r="H8308" s="23"/>
      <c r="J8308" s="23"/>
    </row>
    <row r="8309" spans="1:10" ht="22.05" customHeight="1" x14ac:dyDescent="0.2">
      <c r="A8309" s="227"/>
      <c r="H8309" s="23"/>
      <c r="J8309" s="23"/>
    </row>
    <row r="8310" spans="1:10" ht="22.05" customHeight="1" x14ac:dyDescent="0.2">
      <c r="A8310" s="227"/>
      <c r="H8310" s="23"/>
      <c r="J8310" s="23"/>
    </row>
    <row r="8311" spans="1:10" ht="22.05" customHeight="1" x14ac:dyDescent="0.2">
      <c r="A8311" s="227"/>
      <c r="H8311" s="23"/>
      <c r="J8311" s="23"/>
    </row>
    <row r="8312" spans="1:10" ht="22.05" customHeight="1" x14ac:dyDescent="0.2">
      <c r="A8312" s="227"/>
      <c r="H8312" s="23"/>
      <c r="J8312" s="23"/>
    </row>
    <row r="8313" spans="1:10" ht="22.05" customHeight="1" x14ac:dyDescent="0.2">
      <c r="A8313" s="227"/>
      <c r="H8313" s="23"/>
      <c r="J8313" s="23"/>
    </row>
    <row r="8314" spans="1:10" ht="22.05" customHeight="1" x14ac:dyDescent="0.2">
      <c r="A8314" s="227"/>
      <c r="H8314" s="23"/>
      <c r="J8314" s="23"/>
    </row>
    <row r="8315" spans="1:10" ht="22.05" customHeight="1" x14ac:dyDescent="0.2">
      <c r="A8315" s="227"/>
      <c r="H8315" s="23"/>
      <c r="J8315" s="23"/>
    </row>
    <row r="8316" spans="1:10" ht="22.05" customHeight="1" x14ac:dyDescent="0.2">
      <c r="A8316" s="227"/>
      <c r="H8316" s="23"/>
      <c r="J8316" s="23"/>
    </row>
    <row r="8317" spans="1:10" ht="22.05" customHeight="1" x14ac:dyDescent="0.2">
      <c r="A8317" s="227"/>
      <c r="H8317" s="23"/>
      <c r="J8317" s="23"/>
    </row>
    <row r="8318" spans="1:10" ht="22.05" customHeight="1" x14ac:dyDescent="0.2">
      <c r="A8318" s="227"/>
      <c r="H8318" s="23"/>
      <c r="J8318" s="23"/>
    </row>
    <row r="8319" spans="1:10" ht="22.05" customHeight="1" x14ac:dyDescent="0.2">
      <c r="A8319" s="227"/>
      <c r="H8319" s="23"/>
      <c r="J8319" s="23"/>
    </row>
    <row r="8320" spans="1:10" ht="22.05" customHeight="1" x14ac:dyDescent="0.2">
      <c r="A8320" s="227"/>
      <c r="H8320" s="23"/>
      <c r="J8320" s="23"/>
    </row>
    <row r="8321" spans="1:10" ht="22.05" customHeight="1" x14ac:dyDescent="0.2">
      <c r="A8321" s="227"/>
      <c r="H8321" s="23"/>
      <c r="J8321" s="23"/>
    </row>
    <row r="8322" spans="1:10" ht="22.05" customHeight="1" x14ac:dyDescent="0.2">
      <c r="A8322" s="227"/>
      <c r="H8322" s="23"/>
      <c r="J8322" s="23"/>
    </row>
    <row r="8323" spans="1:10" ht="22.05" customHeight="1" x14ac:dyDescent="0.2">
      <c r="A8323" s="227"/>
      <c r="H8323" s="23"/>
      <c r="J8323" s="23"/>
    </row>
    <row r="8324" spans="1:10" ht="22.05" customHeight="1" x14ac:dyDescent="0.2">
      <c r="A8324" s="227"/>
      <c r="H8324" s="23"/>
      <c r="J8324" s="23"/>
    </row>
    <row r="8325" spans="1:10" ht="22.05" customHeight="1" x14ac:dyDescent="0.2">
      <c r="A8325" s="227"/>
      <c r="H8325" s="23"/>
      <c r="J8325" s="23"/>
    </row>
    <row r="8326" spans="1:10" ht="22.05" customHeight="1" x14ac:dyDescent="0.2">
      <c r="A8326" s="227"/>
      <c r="H8326" s="23"/>
      <c r="J8326" s="23"/>
    </row>
    <row r="8327" spans="1:10" ht="22.05" customHeight="1" x14ac:dyDescent="0.2">
      <c r="A8327" s="227"/>
      <c r="H8327" s="23"/>
      <c r="J8327" s="23"/>
    </row>
    <row r="8328" spans="1:10" ht="22.05" customHeight="1" x14ac:dyDescent="0.2">
      <c r="A8328" s="227"/>
      <c r="H8328" s="23"/>
      <c r="J8328" s="23"/>
    </row>
    <row r="8329" spans="1:10" ht="22.05" customHeight="1" x14ac:dyDescent="0.2">
      <c r="A8329" s="227"/>
      <c r="H8329" s="23"/>
      <c r="J8329" s="23"/>
    </row>
    <row r="8330" spans="1:10" ht="22.05" customHeight="1" x14ac:dyDescent="0.2">
      <c r="A8330" s="227"/>
      <c r="H8330" s="23"/>
      <c r="J8330" s="23"/>
    </row>
    <row r="8331" spans="1:10" ht="22.05" customHeight="1" x14ac:dyDescent="0.2">
      <c r="A8331" s="227"/>
      <c r="H8331" s="23"/>
      <c r="J8331" s="23"/>
    </row>
    <row r="8332" spans="1:10" ht="22.05" customHeight="1" x14ac:dyDescent="0.2">
      <c r="A8332" s="227"/>
      <c r="H8332" s="23"/>
      <c r="J8332" s="23"/>
    </row>
    <row r="8333" spans="1:10" ht="22.05" customHeight="1" x14ac:dyDescent="0.2">
      <c r="A8333" s="227"/>
      <c r="H8333" s="23"/>
      <c r="J8333" s="23"/>
    </row>
    <row r="8334" spans="1:10" ht="22.05" customHeight="1" x14ac:dyDescent="0.2">
      <c r="A8334" s="227"/>
      <c r="H8334" s="23"/>
      <c r="J8334" s="23"/>
    </row>
    <row r="8335" spans="1:10" ht="22.05" customHeight="1" x14ac:dyDescent="0.2">
      <c r="A8335" s="227"/>
      <c r="H8335" s="23"/>
      <c r="J8335" s="23"/>
    </row>
    <row r="8336" spans="1:10" ht="22.05" customHeight="1" x14ac:dyDescent="0.2">
      <c r="A8336" s="227"/>
      <c r="H8336" s="23"/>
      <c r="J8336" s="23"/>
    </row>
    <row r="8337" spans="1:10" ht="22.05" customHeight="1" x14ac:dyDescent="0.2">
      <c r="A8337" s="227"/>
      <c r="H8337" s="23"/>
      <c r="J8337" s="23"/>
    </row>
    <row r="8338" spans="1:10" ht="22.05" customHeight="1" x14ac:dyDescent="0.2">
      <c r="A8338" s="227"/>
      <c r="H8338" s="23"/>
      <c r="J8338" s="23"/>
    </row>
    <row r="8339" spans="1:10" ht="22.05" customHeight="1" x14ac:dyDescent="0.2">
      <c r="A8339" s="227"/>
      <c r="H8339" s="23"/>
      <c r="J8339" s="23"/>
    </row>
    <row r="8340" spans="1:10" ht="22.05" customHeight="1" x14ac:dyDescent="0.2">
      <c r="A8340" s="227"/>
      <c r="H8340" s="23"/>
      <c r="J8340" s="23"/>
    </row>
    <row r="8341" spans="1:10" ht="22.05" customHeight="1" x14ac:dyDescent="0.2">
      <c r="A8341" s="227"/>
      <c r="H8341" s="23"/>
      <c r="J8341" s="23"/>
    </row>
    <row r="8342" spans="1:10" ht="22.05" customHeight="1" x14ac:dyDescent="0.2">
      <c r="A8342" s="227"/>
      <c r="H8342" s="23"/>
      <c r="J8342" s="23"/>
    </row>
    <row r="8343" spans="1:10" ht="22.05" customHeight="1" x14ac:dyDescent="0.2">
      <c r="A8343" s="227"/>
      <c r="H8343" s="23"/>
      <c r="J8343" s="23"/>
    </row>
    <row r="8344" spans="1:10" ht="22.05" customHeight="1" x14ac:dyDescent="0.2">
      <c r="A8344" s="227"/>
      <c r="H8344" s="23"/>
      <c r="J8344" s="23"/>
    </row>
    <row r="8345" spans="1:10" ht="22.05" customHeight="1" x14ac:dyDescent="0.2">
      <c r="A8345" s="227"/>
      <c r="H8345" s="23"/>
      <c r="J8345" s="23"/>
    </row>
    <row r="8346" spans="1:10" ht="22.05" customHeight="1" x14ac:dyDescent="0.2">
      <c r="A8346" s="227"/>
      <c r="H8346" s="23"/>
      <c r="J8346" s="23"/>
    </row>
    <row r="8347" spans="1:10" ht="22.05" customHeight="1" x14ac:dyDescent="0.2">
      <c r="A8347" s="227"/>
      <c r="H8347" s="23"/>
      <c r="J8347" s="23"/>
    </row>
    <row r="8348" spans="1:10" ht="22.05" customHeight="1" x14ac:dyDescent="0.2">
      <c r="A8348" s="227"/>
      <c r="H8348" s="23"/>
      <c r="J8348" s="23"/>
    </row>
    <row r="8349" spans="1:10" ht="22.05" customHeight="1" x14ac:dyDescent="0.2">
      <c r="A8349" s="227"/>
      <c r="H8349" s="23"/>
      <c r="J8349" s="23"/>
    </row>
    <row r="8350" spans="1:10" ht="22.05" customHeight="1" x14ac:dyDescent="0.2">
      <c r="A8350" s="227"/>
      <c r="H8350" s="23"/>
      <c r="J8350" s="23"/>
    </row>
    <row r="8351" spans="1:10" ht="22.05" customHeight="1" x14ac:dyDescent="0.2">
      <c r="A8351" s="227"/>
      <c r="H8351" s="23"/>
      <c r="J8351" s="23"/>
    </row>
    <row r="8352" spans="1:10" ht="22.05" customHeight="1" x14ac:dyDescent="0.2">
      <c r="A8352" s="227"/>
      <c r="H8352" s="23"/>
      <c r="J8352" s="23"/>
    </row>
    <row r="8353" spans="1:10" ht="22.05" customHeight="1" x14ac:dyDescent="0.2">
      <c r="A8353" s="227"/>
      <c r="H8353" s="23"/>
      <c r="J8353" s="23"/>
    </row>
    <row r="8354" spans="1:10" ht="22.05" customHeight="1" x14ac:dyDescent="0.2">
      <c r="A8354" s="227"/>
      <c r="H8354" s="23"/>
      <c r="J8354" s="23"/>
    </row>
    <row r="8355" spans="1:10" ht="22.05" customHeight="1" x14ac:dyDescent="0.2">
      <c r="A8355" s="227"/>
      <c r="H8355" s="23"/>
      <c r="J8355" s="23"/>
    </row>
    <row r="8356" spans="1:10" ht="22.05" customHeight="1" x14ac:dyDescent="0.2">
      <c r="A8356" s="227"/>
      <c r="H8356" s="23"/>
      <c r="J8356" s="23"/>
    </row>
    <row r="8357" spans="1:10" ht="22.05" customHeight="1" x14ac:dyDescent="0.2">
      <c r="A8357" s="227"/>
      <c r="H8357" s="23"/>
      <c r="J8357" s="23"/>
    </row>
    <row r="8358" spans="1:10" ht="22.05" customHeight="1" x14ac:dyDescent="0.2">
      <c r="A8358" s="227"/>
      <c r="H8358" s="23"/>
      <c r="J8358" s="23"/>
    </row>
    <row r="8359" spans="1:10" ht="22.05" customHeight="1" x14ac:dyDescent="0.2">
      <c r="A8359" s="227"/>
      <c r="H8359" s="23"/>
      <c r="J8359" s="23"/>
    </row>
    <row r="8360" spans="1:10" ht="22.05" customHeight="1" x14ac:dyDescent="0.2">
      <c r="A8360" s="227"/>
      <c r="H8360" s="23"/>
      <c r="J8360" s="23"/>
    </row>
    <row r="8361" spans="1:10" ht="22.05" customHeight="1" x14ac:dyDescent="0.2">
      <c r="A8361" s="227"/>
      <c r="H8361" s="23"/>
      <c r="J8361" s="23"/>
    </row>
    <row r="8362" spans="1:10" ht="22.05" customHeight="1" x14ac:dyDescent="0.2">
      <c r="A8362" s="227"/>
      <c r="H8362" s="23"/>
      <c r="J8362" s="23"/>
    </row>
    <row r="8363" spans="1:10" ht="22.05" customHeight="1" x14ac:dyDescent="0.2">
      <c r="A8363" s="227"/>
      <c r="H8363" s="23"/>
      <c r="J8363" s="23"/>
    </row>
    <row r="8364" spans="1:10" ht="22.05" customHeight="1" x14ac:dyDescent="0.2">
      <c r="A8364" s="227"/>
      <c r="H8364" s="23"/>
      <c r="J8364" s="23"/>
    </row>
    <row r="8365" spans="1:10" ht="22.05" customHeight="1" x14ac:dyDescent="0.2">
      <c r="A8365" s="227"/>
      <c r="H8365" s="23"/>
      <c r="J8365" s="23"/>
    </row>
    <row r="8366" spans="1:10" ht="22.05" customHeight="1" x14ac:dyDescent="0.2">
      <c r="A8366" s="227"/>
      <c r="H8366" s="23"/>
      <c r="J8366" s="23"/>
    </row>
    <row r="8367" spans="1:10" ht="22.05" customHeight="1" x14ac:dyDescent="0.2">
      <c r="A8367" s="227"/>
      <c r="H8367" s="23"/>
      <c r="J8367" s="23"/>
    </row>
    <row r="8368" spans="1:10" ht="22.05" customHeight="1" x14ac:dyDescent="0.2">
      <c r="A8368" s="227"/>
      <c r="H8368" s="23"/>
      <c r="J8368" s="23"/>
    </row>
    <row r="8369" spans="1:10" ht="22.05" customHeight="1" x14ac:dyDescent="0.2">
      <c r="A8369" s="227"/>
      <c r="H8369" s="23"/>
      <c r="J8369" s="23"/>
    </row>
    <row r="8370" spans="1:10" ht="22.05" customHeight="1" x14ac:dyDescent="0.2">
      <c r="A8370" s="227"/>
      <c r="H8370" s="23"/>
      <c r="J8370" s="23"/>
    </row>
    <row r="8371" spans="1:10" ht="22.05" customHeight="1" x14ac:dyDescent="0.2">
      <c r="A8371" s="227"/>
      <c r="H8371" s="23"/>
      <c r="J8371" s="23"/>
    </row>
    <row r="8372" spans="1:10" ht="22.05" customHeight="1" x14ac:dyDescent="0.2">
      <c r="A8372" s="227"/>
      <c r="H8372" s="23"/>
      <c r="J8372" s="23"/>
    </row>
    <row r="8373" spans="1:10" ht="22.05" customHeight="1" x14ac:dyDescent="0.2">
      <c r="A8373" s="227"/>
      <c r="H8373" s="23"/>
      <c r="J8373" s="23"/>
    </row>
    <row r="8374" spans="1:10" ht="22.05" customHeight="1" x14ac:dyDescent="0.2">
      <c r="A8374" s="227"/>
      <c r="H8374" s="23"/>
      <c r="J8374" s="23"/>
    </row>
    <row r="8375" spans="1:10" ht="22.05" customHeight="1" x14ac:dyDescent="0.2">
      <c r="A8375" s="227"/>
      <c r="H8375" s="23"/>
      <c r="J8375" s="23"/>
    </row>
    <row r="8376" spans="1:10" ht="22.05" customHeight="1" x14ac:dyDescent="0.2">
      <c r="A8376" s="227"/>
      <c r="H8376" s="23"/>
      <c r="J8376" s="23"/>
    </row>
    <row r="8377" spans="1:10" ht="22.05" customHeight="1" x14ac:dyDescent="0.2">
      <c r="A8377" s="227"/>
      <c r="H8377" s="23"/>
      <c r="J8377" s="23"/>
    </row>
    <row r="8378" spans="1:10" ht="22.05" customHeight="1" x14ac:dyDescent="0.2">
      <c r="A8378" s="227"/>
      <c r="H8378" s="23"/>
      <c r="J8378" s="23"/>
    </row>
    <row r="8379" spans="1:10" ht="22.05" customHeight="1" x14ac:dyDescent="0.2">
      <c r="A8379" s="227"/>
      <c r="H8379" s="23"/>
      <c r="J8379" s="23"/>
    </row>
    <row r="8380" spans="1:10" ht="22.05" customHeight="1" x14ac:dyDescent="0.2">
      <c r="A8380" s="227"/>
      <c r="H8380" s="23"/>
      <c r="J8380" s="23"/>
    </row>
    <row r="8381" spans="1:10" ht="22.05" customHeight="1" x14ac:dyDescent="0.2">
      <c r="A8381" s="227"/>
      <c r="H8381" s="23"/>
      <c r="J8381" s="23"/>
    </row>
    <row r="8382" spans="1:10" ht="22.05" customHeight="1" x14ac:dyDescent="0.2">
      <c r="A8382" s="227"/>
      <c r="H8382" s="23"/>
      <c r="J8382" s="23"/>
    </row>
    <row r="8383" spans="1:10" ht="22.05" customHeight="1" x14ac:dyDescent="0.2">
      <c r="A8383" s="227"/>
      <c r="H8383" s="23"/>
      <c r="J8383" s="23"/>
    </row>
    <row r="8384" spans="1:10" ht="22.05" customHeight="1" x14ac:dyDescent="0.2">
      <c r="A8384" s="227"/>
      <c r="H8384" s="23"/>
      <c r="J8384" s="23"/>
    </row>
    <row r="8385" spans="1:10" ht="22.05" customHeight="1" x14ac:dyDescent="0.2">
      <c r="A8385" s="227"/>
      <c r="H8385" s="23"/>
      <c r="J8385" s="23"/>
    </row>
    <row r="8386" spans="1:10" ht="22.05" customHeight="1" x14ac:dyDescent="0.2">
      <c r="A8386" s="227"/>
      <c r="H8386" s="23"/>
      <c r="J8386" s="23"/>
    </row>
    <row r="8387" spans="1:10" ht="22.05" customHeight="1" x14ac:dyDescent="0.2">
      <c r="A8387" s="227"/>
      <c r="H8387" s="23"/>
      <c r="J8387" s="23"/>
    </row>
    <row r="8388" spans="1:10" ht="22.05" customHeight="1" x14ac:dyDescent="0.2">
      <c r="A8388" s="227"/>
      <c r="H8388" s="23"/>
      <c r="J8388" s="23"/>
    </row>
    <row r="8389" spans="1:10" ht="22.05" customHeight="1" x14ac:dyDescent="0.2">
      <c r="A8389" s="227"/>
      <c r="H8389" s="23"/>
      <c r="J8389" s="23"/>
    </row>
    <row r="8390" spans="1:10" ht="22.05" customHeight="1" x14ac:dyDescent="0.2">
      <c r="A8390" s="227"/>
      <c r="H8390" s="23"/>
      <c r="J8390" s="23"/>
    </row>
    <row r="8391" spans="1:10" ht="22.05" customHeight="1" x14ac:dyDescent="0.2">
      <c r="A8391" s="227"/>
      <c r="H8391" s="23"/>
      <c r="J8391" s="23"/>
    </row>
    <row r="8392" spans="1:10" ht="22.05" customHeight="1" x14ac:dyDescent="0.2">
      <c r="A8392" s="227"/>
      <c r="H8392" s="23"/>
      <c r="J8392" s="23"/>
    </row>
    <row r="8393" spans="1:10" ht="22.05" customHeight="1" x14ac:dyDescent="0.2">
      <c r="A8393" s="227"/>
      <c r="H8393" s="23"/>
      <c r="J8393" s="23"/>
    </row>
    <row r="8394" spans="1:10" ht="22.05" customHeight="1" x14ac:dyDescent="0.2">
      <c r="A8394" s="227"/>
      <c r="H8394" s="23"/>
      <c r="J8394" s="23"/>
    </row>
    <row r="8395" spans="1:10" ht="22.05" customHeight="1" x14ac:dyDescent="0.2">
      <c r="A8395" s="227"/>
      <c r="H8395" s="23"/>
      <c r="J8395" s="23"/>
    </row>
    <row r="8396" spans="1:10" ht="22.05" customHeight="1" x14ac:dyDescent="0.2">
      <c r="A8396" s="227"/>
      <c r="H8396" s="23"/>
      <c r="J8396" s="23"/>
    </row>
    <row r="8397" spans="1:10" ht="22.05" customHeight="1" x14ac:dyDescent="0.2">
      <c r="A8397" s="227"/>
      <c r="H8397" s="23"/>
      <c r="J8397" s="23"/>
    </row>
    <row r="8398" spans="1:10" ht="22.05" customHeight="1" x14ac:dyDescent="0.2">
      <c r="A8398" s="227"/>
      <c r="H8398" s="23"/>
      <c r="J8398" s="23"/>
    </row>
    <row r="8399" spans="1:10" ht="22.05" customHeight="1" x14ac:dyDescent="0.2">
      <c r="A8399" s="227"/>
      <c r="H8399" s="23"/>
      <c r="J8399" s="23"/>
    </row>
    <row r="8400" spans="1:10" ht="22.05" customHeight="1" x14ac:dyDescent="0.2">
      <c r="A8400" s="227"/>
      <c r="H8400" s="23"/>
      <c r="J8400" s="23"/>
    </row>
    <row r="8401" spans="1:10" ht="22.05" customHeight="1" x14ac:dyDescent="0.2">
      <c r="A8401" s="227"/>
      <c r="H8401" s="23"/>
      <c r="J8401" s="23"/>
    </row>
    <row r="8402" spans="1:10" ht="22.05" customHeight="1" x14ac:dyDescent="0.2">
      <c r="A8402" s="227"/>
      <c r="H8402" s="23"/>
      <c r="J8402" s="23"/>
    </row>
    <row r="8403" spans="1:10" ht="22.05" customHeight="1" x14ac:dyDescent="0.2">
      <c r="A8403" s="227"/>
      <c r="H8403" s="23"/>
      <c r="J8403" s="23"/>
    </row>
    <row r="8404" spans="1:10" ht="22.05" customHeight="1" x14ac:dyDescent="0.2">
      <c r="A8404" s="227"/>
      <c r="H8404" s="23"/>
      <c r="J8404" s="23"/>
    </row>
    <row r="8405" spans="1:10" ht="22.05" customHeight="1" x14ac:dyDescent="0.2">
      <c r="A8405" s="227"/>
      <c r="H8405" s="23"/>
      <c r="J8405" s="23"/>
    </row>
    <row r="8406" spans="1:10" ht="22.05" customHeight="1" x14ac:dyDescent="0.2">
      <c r="A8406" s="227"/>
      <c r="H8406" s="23"/>
      <c r="J8406" s="23"/>
    </row>
    <row r="8407" spans="1:10" ht="22.05" customHeight="1" x14ac:dyDescent="0.2">
      <c r="A8407" s="227"/>
      <c r="H8407" s="23"/>
      <c r="J8407" s="23"/>
    </row>
    <row r="8408" spans="1:10" ht="22.05" customHeight="1" x14ac:dyDescent="0.2">
      <c r="A8408" s="227"/>
      <c r="H8408" s="23"/>
      <c r="J8408" s="23"/>
    </row>
    <row r="8409" spans="1:10" ht="22.05" customHeight="1" x14ac:dyDescent="0.2">
      <c r="A8409" s="227"/>
      <c r="H8409" s="23"/>
      <c r="J8409" s="23"/>
    </row>
    <row r="8410" spans="1:10" ht="22.05" customHeight="1" x14ac:dyDescent="0.2">
      <c r="A8410" s="227"/>
      <c r="H8410" s="23"/>
      <c r="J8410" s="23"/>
    </row>
    <row r="8411" spans="1:10" ht="22.05" customHeight="1" x14ac:dyDescent="0.2">
      <c r="A8411" s="227"/>
      <c r="H8411" s="23"/>
      <c r="J8411" s="23"/>
    </row>
    <row r="8412" spans="1:10" ht="22.05" customHeight="1" x14ac:dyDescent="0.2">
      <c r="A8412" s="227"/>
      <c r="H8412" s="23"/>
      <c r="J8412" s="23"/>
    </row>
    <row r="8413" spans="1:10" ht="22.05" customHeight="1" x14ac:dyDescent="0.2">
      <c r="A8413" s="227"/>
      <c r="H8413" s="23"/>
      <c r="J8413" s="23"/>
    </row>
    <row r="8414" spans="1:10" ht="22.05" customHeight="1" x14ac:dyDescent="0.2">
      <c r="A8414" s="227"/>
      <c r="H8414" s="23"/>
      <c r="J8414" s="23"/>
    </row>
    <row r="8415" spans="1:10" ht="22.05" customHeight="1" x14ac:dyDescent="0.2">
      <c r="A8415" s="227"/>
      <c r="H8415" s="23"/>
      <c r="J8415" s="23"/>
    </row>
    <row r="8416" spans="1:10" ht="22.05" customHeight="1" x14ac:dyDescent="0.2">
      <c r="A8416" s="227"/>
      <c r="H8416" s="23"/>
      <c r="J8416" s="23"/>
    </row>
    <row r="8417" spans="1:10" ht="22.05" customHeight="1" x14ac:dyDescent="0.2">
      <c r="A8417" s="227"/>
      <c r="H8417" s="23"/>
      <c r="J8417" s="23"/>
    </row>
    <row r="8418" spans="1:10" ht="22.05" customHeight="1" x14ac:dyDescent="0.2">
      <c r="A8418" s="227"/>
      <c r="H8418" s="23"/>
      <c r="J8418" s="23"/>
    </row>
    <row r="8419" spans="1:10" ht="22.05" customHeight="1" x14ac:dyDescent="0.2">
      <c r="A8419" s="227"/>
      <c r="H8419" s="23"/>
      <c r="J8419" s="23"/>
    </row>
    <row r="8420" spans="1:10" ht="22.05" customHeight="1" x14ac:dyDescent="0.2">
      <c r="A8420" s="227"/>
      <c r="H8420" s="23"/>
      <c r="J8420" s="23"/>
    </row>
    <row r="8421" spans="1:10" ht="22.05" customHeight="1" x14ac:dyDescent="0.2">
      <c r="A8421" s="227"/>
      <c r="H8421" s="23"/>
      <c r="J8421" s="23"/>
    </row>
    <row r="8422" spans="1:10" ht="22.05" customHeight="1" x14ac:dyDescent="0.2">
      <c r="A8422" s="227"/>
      <c r="H8422" s="23"/>
      <c r="J8422" s="23"/>
    </row>
    <row r="8423" spans="1:10" ht="22.05" customHeight="1" x14ac:dyDescent="0.2">
      <c r="A8423" s="227"/>
      <c r="H8423" s="23"/>
      <c r="J8423" s="23"/>
    </row>
    <row r="8424" spans="1:10" ht="22.05" customHeight="1" x14ac:dyDescent="0.2">
      <c r="A8424" s="227"/>
      <c r="H8424" s="23"/>
      <c r="J8424" s="23"/>
    </row>
    <row r="8425" spans="1:10" ht="22.05" customHeight="1" x14ac:dyDescent="0.2">
      <c r="A8425" s="227"/>
      <c r="H8425" s="23"/>
      <c r="J8425" s="23"/>
    </row>
    <row r="8426" spans="1:10" ht="22.05" customHeight="1" x14ac:dyDescent="0.2">
      <c r="A8426" s="227"/>
      <c r="H8426" s="23"/>
      <c r="J8426" s="23"/>
    </row>
    <row r="8427" spans="1:10" ht="22.05" customHeight="1" x14ac:dyDescent="0.2">
      <c r="A8427" s="227"/>
      <c r="H8427" s="23"/>
      <c r="J8427" s="23"/>
    </row>
    <row r="8428" spans="1:10" ht="22.05" customHeight="1" x14ac:dyDescent="0.2">
      <c r="A8428" s="227"/>
      <c r="H8428" s="23"/>
      <c r="J8428" s="23"/>
    </row>
    <row r="8429" spans="1:10" ht="22.05" customHeight="1" x14ac:dyDescent="0.2">
      <c r="A8429" s="227"/>
      <c r="H8429" s="23"/>
      <c r="J8429" s="23"/>
    </row>
    <row r="8430" spans="1:10" ht="22.05" customHeight="1" x14ac:dyDescent="0.2">
      <c r="A8430" s="227"/>
      <c r="H8430" s="23"/>
      <c r="J8430" s="23"/>
    </row>
    <row r="8431" spans="1:10" ht="22.05" customHeight="1" x14ac:dyDescent="0.2">
      <c r="A8431" s="227"/>
      <c r="H8431" s="23"/>
      <c r="J8431" s="23"/>
    </row>
    <row r="8432" spans="1:10" ht="22.05" customHeight="1" x14ac:dyDescent="0.2">
      <c r="A8432" s="227"/>
      <c r="H8432" s="23"/>
      <c r="J8432" s="23"/>
    </row>
    <row r="8433" spans="1:10" ht="22.05" customHeight="1" x14ac:dyDescent="0.2">
      <c r="A8433" s="227"/>
      <c r="H8433" s="23"/>
      <c r="J8433" s="23"/>
    </row>
    <row r="8434" spans="1:10" ht="22.05" customHeight="1" x14ac:dyDescent="0.2">
      <c r="A8434" s="227"/>
      <c r="H8434" s="23"/>
      <c r="J8434" s="23"/>
    </row>
    <row r="8435" spans="1:10" ht="22.05" customHeight="1" x14ac:dyDescent="0.2">
      <c r="A8435" s="227"/>
      <c r="H8435" s="23"/>
      <c r="J8435" s="23"/>
    </row>
    <row r="8436" spans="1:10" ht="22.05" customHeight="1" x14ac:dyDescent="0.2">
      <c r="A8436" s="227"/>
      <c r="H8436" s="23"/>
      <c r="J8436" s="23"/>
    </row>
    <row r="8437" spans="1:10" ht="22.05" customHeight="1" x14ac:dyDescent="0.2">
      <c r="A8437" s="227"/>
      <c r="H8437" s="23"/>
      <c r="J8437" s="23"/>
    </row>
    <row r="8438" spans="1:10" ht="22.05" customHeight="1" x14ac:dyDescent="0.2">
      <c r="A8438" s="227"/>
      <c r="H8438" s="23"/>
      <c r="J8438" s="23"/>
    </row>
    <row r="8439" spans="1:10" ht="22.05" customHeight="1" x14ac:dyDescent="0.2">
      <c r="A8439" s="227"/>
      <c r="H8439" s="23"/>
      <c r="J8439" s="23"/>
    </row>
    <row r="8440" spans="1:10" ht="22.05" customHeight="1" x14ac:dyDescent="0.2">
      <c r="A8440" s="227"/>
      <c r="H8440" s="23"/>
      <c r="J8440" s="23"/>
    </row>
    <row r="8441" spans="1:10" ht="22.05" customHeight="1" x14ac:dyDescent="0.2">
      <c r="A8441" s="227"/>
      <c r="H8441" s="23"/>
      <c r="J8441" s="23"/>
    </row>
    <row r="8442" spans="1:10" ht="22.05" customHeight="1" x14ac:dyDescent="0.2">
      <c r="A8442" s="227"/>
      <c r="H8442" s="23"/>
      <c r="J8442" s="23"/>
    </row>
    <row r="8443" spans="1:10" ht="22.05" customHeight="1" x14ac:dyDescent="0.2">
      <c r="A8443" s="227"/>
      <c r="H8443" s="23"/>
      <c r="J8443" s="23"/>
    </row>
    <row r="8444" spans="1:10" ht="22.05" customHeight="1" x14ac:dyDescent="0.2">
      <c r="A8444" s="227"/>
      <c r="H8444" s="23"/>
      <c r="J8444" s="23"/>
    </row>
    <row r="8445" spans="1:10" ht="22.05" customHeight="1" x14ac:dyDescent="0.2">
      <c r="A8445" s="227"/>
      <c r="H8445" s="23"/>
      <c r="J8445" s="23"/>
    </row>
    <row r="8446" spans="1:10" ht="22.05" customHeight="1" x14ac:dyDescent="0.2">
      <c r="A8446" s="227"/>
      <c r="H8446" s="23"/>
      <c r="J8446" s="23"/>
    </row>
    <row r="8447" spans="1:10" ht="22.05" customHeight="1" x14ac:dyDescent="0.2">
      <c r="A8447" s="227"/>
      <c r="H8447" s="23"/>
      <c r="J8447" s="23"/>
    </row>
    <row r="8448" spans="1:10" ht="22.05" customHeight="1" x14ac:dyDescent="0.2">
      <c r="A8448" s="227"/>
      <c r="H8448" s="23"/>
      <c r="J8448" s="23"/>
    </row>
    <row r="8449" spans="1:10" ht="22.05" customHeight="1" x14ac:dyDescent="0.2">
      <c r="A8449" s="227"/>
      <c r="H8449" s="23"/>
      <c r="J8449" s="23"/>
    </row>
    <row r="8450" spans="1:10" ht="22.05" customHeight="1" x14ac:dyDescent="0.2">
      <c r="A8450" s="227"/>
      <c r="H8450" s="23"/>
      <c r="J8450" s="23"/>
    </row>
    <row r="8451" spans="1:10" ht="22.05" customHeight="1" x14ac:dyDescent="0.2">
      <c r="A8451" s="227"/>
      <c r="H8451" s="23"/>
      <c r="J8451" s="23"/>
    </row>
    <row r="8452" spans="1:10" ht="22.05" customHeight="1" x14ac:dyDescent="0.2">
      <c r="A8452" s="227"/>
      <c r="H8452" s="23"/>
      <c r="J8452" s="23"/>
    </row>
    <row r="8453" spans="1:10" ht="22.05" customHeight="1" x14ac:dyDescent="0.2">
      <c r="A8453" s="227"/>
      <c r="H8453" s="23"/>
      <c r="J8453" s="23"/>
    </row>
    <row r="8454" spans="1:10" ht="22.05" customHeight="1" x14ac:dyDescent="0.2">
      <c r="A8454" s="227"/>
      <c r="H8454" s="23"/>
      <c r="J8454" s="23"/>
    </row>
    <row r="8455" spans="1:10" ht="22.05" customHeight="1" x14ac:dyDescent="0.2">
      <c r="A8455" s="227"/>
      <c r="H8455" s="23"/>
      <c r="J8455" s="23"/>
    </row>
    <row r="8456" spans="1:10" ht="22.05" customHeight="1" x14ac:dyDescent="0.2">
      <c r="A8456" s="227"/>
      <c r="H8456" s="23"/>
      <c r="J8456" s="23"/>
    </row>
    <row r="8457" spans="1:10" ht="22.05" customHeight="1" x14ac:dyDescent="0.2">
      <c r="A8457" s="227"/>
      <c r="H8457" s="23"/>
      <c r="J8457" s="23"/>
    </row>
    <row r="8458" spans="1:10" ht="22.05" customHeight="1" x14ac:dyDescent="0.2">
      <c r="A8458" s="227"/>
      <c r="H8458" s="23"/>
      <c r="J8458" s="23"/>
    </row>
    <row r="8459" spans="1:10" ht="22.05" customHeight="1" x14ac:dyDescent="0.2">
      <c r="A8459" s="227"/>
      <c r="H8459" s="23"/>
      <c r="J8459" s="23"/>
    </row>
    <row r="8460" spans="1:10" ht="22.05" customHeight="1" x14ac:dyDescent="0.2">
      <c r="A8460" s="227"/>
      <c r="H8460" s="23"/>
      <c r="J8460" s="23"/>
    </row>
    <row r="8461" spans="1:10" ht="22.05" customHeight="1" x14ac:dyDescent="0.2">
      <c r="A8461" s="227"/>
      <c r="H8461" s="23"/>
      <c r="J8461" s="23"/>
    </row>
    <row r="8462" spans="1:10" ht="22.05" customHeight="1" x14ac:dyDescent="0.2">
      <c r="A8462" s="227"/>
      <c r="H8462" s="23"/>
      <c r="J8462" s="23"/>
    </row>
    <row r="8463" spans="1:10" ht="22.05" customHeight="1" x14ac:dyDescent="0.2">
      <c r="A8463" s="227"/>
      <c r="H8463" s="23"/>
      <c r="J8463" s="23"/>
    </row>
    <row r="8464" spans="1:10" ht="22.05" customHeight="1" x14ac:dyDescent="0.2">
      <c r="A8464" s="227"/>
      <c r="H8464" s="23"/>
      <c r="J8464" s="23"/>
    </row>
    <row r="8465" spans="1:10" ht="22.05" customHeight="1" x14ac:dyDescent="0.2">
      <c r="A8465" s="227"/>
      <c r="H8465" s="23"/>
      <c r="J8465" s="23"/>
    </row>
    <row r="8466" spans="1:10" ht="22.05" customHeight="1" x14ac:dyDescent="0.2">
      <c r="A8466" s="227"/>
      <c r="H8466" s="23"/>
      <c r="J8466" s="23"/>
    </row>
    <row r="8467" spans="1:10" ht="22.05" customHeight="1" x14ac:dyDescent="0.2">
      <c r="A8467" s="227"/>
      <c r="H8467" s="23"/>
      <c r="J8467" s="23"/>
    </row>
    <row r="8468" spans="1:10" ht="22.05" customHeight="1" x14ac:dyDescent="0.2">
      <c r="A8468" s="227"/>
      <c r="H8468" s="23"/>
      <c r="J8468" s="23"/>
    </row>
    <row r="8469" spans="1:10" ht="22.05" customHeight="1" x14ac:dyDescent="0.2">
      <c r="A8469" s="227"/>
      <c r="H8469" s="23"/>
      <c r="J8469" s="23"/>
    </row>
    <row r="8470" spans="1:10" ht="22.05" customHeight="1" x14ac:dyDescent="0.2">
      <c r="A8470" s="227"/>
      <c r="H8470" s="23"/>
      <c r="J8470" s="23"/>
    </row>
    <row r="8471" spans="1:10" ht="22.05" customHeight="1" x14ac:dyDescent="0.2">
      <c r="A8471" s="227"/>
      <c r="H8471" s="23"/>
      <c r="J8471" s="23"/>
    </row>
    <row r="8472" spans="1:10" ht="22.05" customHeight="1" x14ac:dyDescent="0.2">
      <c r="A8472" s="227"/>
      <c r="H8472" s="23"/>
      <c r="J8472" s="23"/>
    </row>
    <row r="8473" spans="1:10" ht="22.05" customHeight="1" x14ac:dyDescent="0.2">
      <c r="A8473" s="227"/>
      <c r="H8473" s="23"/>
      <c r="J8473" s="23"/>
    </row>
    <row r="8474" spans="1:10" ht="22.05" customHeight="1" x14ac:dyDescent="0.2">
      <c r="A8474" s="227"/>
      <c r="H8474" s="23"/>
      <c r="J8474" s="23"/>
    </row>
    <row r="8475" spans="1:10" ht="22.05" customHeight="1" x14ac:dyDescent="0.2">
      <c r="A8475" s="227"/>
      <c r="H8475" s="23"/>
      <c r="J8475" s="23"/>
    </row>
    <row r="8476" spans="1:10" ht="22.05" customHeight="1" x14ac:dyDescent="0.2">
      <c r="A8476" s="227"/>
      <c r="H8476" s="23"/>
      <c r="J8476" s="23"/>
    </row>
    <row r="8477" spans="1:10" ht="22.05" customHeight="1" x14ac:dyDescent="0.2">
      <c r="A8477" s="227"/>
      <c r="H8477" s="23"/>
      <c r="J8477" s="23"/>
    </row>
    <row r="8478" spans="1:10" ht="22.05" customHeight="1" x14ac:dyDescent="0.2">
      <c r="A8478" s="227"/>
      <c r="H8478" s="23"/>
      <c r="J8478" s="23"/>
    </row>
    <row r="8479" spans="1:10" ht="22.05" customHeight="1" x14ac:dyDescent="0.2">
      <c r="A8479" s="227"/>
      <c r="H8479" s="23"/>
      <c r="J8479" s="23"/>
    </row>
    <row r="8480" spans="1:10" ht="22.05" customHeight="1" x14ac:dyDescent="0.2">
      <c r="A8480" s="227"/>
      <c r="H8480" s="23"/>
      <c r="J8480" s="23"/>
    </row>
    <row r="8481" spans="1:10" ht="22.05" customHeight="1" x14ac:dyDescent="0.2">
      <c r="A8481" s="227"/>
      <c r="H8481" s="23"/>
      <c r="J8481" s="23"/>
    </row>
    <row r="8482" spans="1:10" ht="22.05" customHeight="1" x14ac:dyDescent="0.2">
      <c r="A8482" s="227"/>
      <c r="H8482" s="23"/>
      <c r="J8482" s="23"/>
    </row>
    <row r="8483" spans="1:10" ht="22.05" customHeight="1" x14ac:dyDescent="0.2">
      <c r="A8483" s="227"/>
      <c r="H8483" s="23"/>
      <c r="J8483" s="23"/>
    </row>
    <row r="8484" spans="1:10" ht="22.05" customHeight="1" x14ac:dyDescent="0.2">
      <c r="A8484" s="227"/>
      <c r="H8484" s="23"/>
      <c r="J8484" s="23"/>
    </row>
    <row r="8485" spans="1:10" ht="22.05" customHeight="1" x14ac:dyDescent="0.2">
      <c r="A8485" s="227"/>
      <c r="H8485" s="23"/>
      <c r="J8485" s="23"/>
    </row>
    <row r="8486" spans="1:10" ht="22.05" customHeight="1" x14ac:dyDescent="0.2">
      <c r="A8486" s="227"/>
      <c r="H8486" s="23"/>
      <c r="J8486" s="23"/>
    </row>
    <row r="8487" spans="1:10" ht="22.05" customHeight="1" x14ac:dyDescent="0.2">
      <c r="A8487" s="227"/>
      <c r="H8487" s="23"/>
      <c r="J8487" s="23"/>
    </row>
    <row r="8488" spans="1:10" ht="22.05" customHeight="1" x14ac:dyDescent="0.2">
      <c r="A8488" s="227"/>
      <c r="H8488" s="23"/>
      <c r="J8488" s="23"/>
    </row>
    <row r="8489" spans="1:10" ht="22.05" customHeight="1" x14ac:dyDescent="0.2">
      <c r="A8489" s="227"/>
      <c r="H8489" s="23"/>
      <c r="J8489" s="23"/>
    </row>
    <row r="8490" spans="1:10" ht="22.05" customHeight="1" x14ac:dyDescent="0.2">
      <c r="A8490" s="227"/>
      <c r="H8490" s="23"/>
      <c r="J8490" s="23"/>
    </row>
    <row r="8491" spans="1:10" ht="22.05" customHeight="1" x14ac:dyDescent="0.2">
      <c r="A8491" s="227"/>
      <c r="H8491" s="23"/>
      <c r="J8491" s="23"/>
    </row>
    <row r="8492" spans="1:10" ht="22.05" customHeight="1" x14ac:dyDescent="0.2">
      <c r="A8492" s="227"/>
      <c r="H8492" s="23"/>
      <c r="J8492" s="23"/>
    </row>
    <row r="8493" spans="1:10" ht="22.05" customHeight="1" x14ac:dyDescent="0.2">
      <c r="A8493" s="227"/>
      <c r="H8493" s="23"/>
      <c r="J8493" s="23"/>
    </row>
    <row r="8494" spans="1:10" ht="22.05" customHeight="1" x14ac:dyDescent="0.2">
      <c r="A8494" s="227"/>
      <c r="H8494" s="23"/>
      <c r="J8494" s="23"/>
    </row>
    <row r="8495" spans="1:10" ht="22.05" customHeight="1" x14ac:dyDescent="0.2">
      <c r="A8495" s="227"/>
      <c r="H8495" s="23"/>
      <c r="J8495" s="23"/>
    </row>
    <row r="8496" spans="1:10" ht="22.05" customHeight="1" x14ac:dyDescent="0.2">
      <c r="A8496" s="227"/>
      <c r="H8496" s="23"/>
      <c r="J8496" s="23"/>
    </row>
    <row r="8497" spans="1:10" ht="22.05" customHeight="1" x14ac:dyDescent="0.2">
      <c r="A8497" s="227"/>
      <c r="H8497" s="23"/>
      <c r="J8497" s="23"/>
    </row>
    <row r="8498" spans="1:10" ht="22.05" customHeight="1" x14ac:dyDescent="0.2">
      <c r="A8498" s="227"/>
      <c r="H8498" s="23"/>
      <c r="J8498" s="23"/>
    </row>
    <row r="8499" spans="1:10" ht="22.05" customHeight="1" x14ac:dyDescent="0.2">
      <c r="A8499" s="227"/>
      <c r="H8499" s="23"/>
      <c r="J8499" s="23"/>
    </row>
    <row r="8500" spans="1:10" ht="22.05" customHeight="1" x14ac:dyDescent="0.2">
      <c r="A8500" s="227"/>
      <c r="H8500" s="23"/>
      <c r="J8500" s="23"/>
    </row>
    <row r="8501" spans="1:10" ht="22.05" customHeight="1" x14ac:dyDescent="0.2">
      <c r="A8501" s="227"/>
      <c r="H8501" s="23"/>
      <c r="J8501" s="23"/>
    </row>
    <row r="8502" spans="1:10" ht="22.05" customHeight="1" x14ac:dyDescent="0.2">
      <c r="A8502" s="227"/>
      <c r="H8502" s="23"/>
      <c r="J8502" s="23"/>
    </row>
    <row r="8503" spans="1:10" ht="22.05" customHeight="1" x14ac:dyDescent="0.2">
      <c r="A8503" s="227"/>
      <c r="H8503" s="23"/>
      <c r="J8503" s="23"/>
    </row>
    <row r="8504" spans="1:10" ht="22.05" customHeight="1" x14ac:dyDescent="0.2">
      <c r="A8504" s="227"/>
      <c r="H8504" s="23"/>
      <c r="J8504" s="23"/>
    </row>
    <row r="8505" spans="1:10" ht="22.05" customHeight="1" x14ac:dyDescent="0.2">
      <c r="A8505" s="227"/>
      <c r="H8505" s="23"/>
      <c r="J8505" s="23"/>
    </row>
    <row r="8506" spans="1:10" ht="22.05" customHeight="1" x14ac:dyDescent="0.2">
      <c r="A8506" s="227"/>
      <c r="H8506" s="23"/>
      <c r="J8506" s="23"/>
    </row>
    <row r="8507" spans="1:10" ht="22.05" customHeight="1" x14ac:dyDescent="0.2">
      <c r="A8507" s="227"/>
      <c r="H8507" s="23"/>
      <c r="J8507" s="23"/>
    </row>
    <row r="8508" spans="1:10" ht="22.05" customHeight="1" x14ac:dyDescent="0.2">
      <c r="A8508" s="227"/>
      <c r="H8508" s="23"/>
      <c r="J8508" s="23"/>
    </row>
    <row r="8509" spans="1:10" ht="22.05" customHeight="1" x14ac:dyDescent="0.2">
      <c r="A8509" s="227"/>
      <c r="H8509" s="23"/>
      <c r="J8509" s="23"/>
    </row>
    <row r="8510" spans="1:10" ht="22.05" customHeight="1" x14ac:dyDescent="0.2">
      <c r="A8510" s="227"/>
      <c r="H8510" s="23"/>
      <c r="J8510" s="23"/>
    </row>
    <row r="8511" spans="1:10" ht="22.05" customHeight="1" x14ac:dyDescent="0.2">
      <c r="A8511" s="227"/>
      <c r="H8511" s="23"/>
      <c r="J8511" s="23"/>
    </row>
    <row r="8512" spans="1:10" ht="22.05" customHeight="1" x14ac:dyDescent="0.2">
      <c r="A8512" s="227"/>
      <c r="H8512" s="23"/>
      <c r="J8512" s="23"/>
    </row>
    <row r="8513" spans="1:10" ht="22.05" customHeight="1" x14ac:dyDescent="0.2">
      <c r="A8513" s="227"/>
      <c r="H8513" s="23"/>
      <c r="J8513" s="23"/>
    </row>
    <row r="8514" spans="1:10" ht="22.05" customHeight="1" x14ac:dyDescent="0.2">
      <c r="A8514" s="227"/>
      <c r="H8514" s="23"/>
      <c r="J8514" s="23"/>
    </row>
    <row r="8515" spans="1:10" ht="22.05" customHeight="1" x14ac:dyDescent="0.2">
      <c r="A8515" s="227"/>
      <c r="H8515" s="23"/>
      <c r="J8515" s="23"/>
    </row>
    <row r="8516" spans="1:10" ht="22.05" customHeight="1" x14ac:dyDescent="0.2">
      <c r="A8516" s="227"/>
    </row>
    <row r="8517" spans="1:10" ht="22.05" customHeight="1" x14ac:dyDescent="0.2">
      <c r="A8517" s="227"/>
    </row>
    <row r="8518" spans="1:10" ht="22.05" customHeight="1" x14ac:dyDescent="0.2">
      <c r="A8518" s="227"/>
    </row>
    <row r="8519" spans="1:10" ht="22.05" customHeight="1" x14ac:dyDescent="0.2">
      <c r="A8519" s="227"/>
    </row>
    <row r="8520" spans="1:10" ht="22.05" customHeight="1" x14ac:dyDescent="0.2">
      <c r="A8520" s="227"/>
    </row>
    <row r="8521" spans="1:10" ht="22.05" customHeight="1" x14ac:dyDescent="0.2">
      <c r="A8521" s="227"/>
    </row>
    <row r="8522" spans="1:10" ht="22.05" customHeight="1" x14ac:dyDescent="0.2">
      <c r="A8522" s="227"/>
    </row>
    <row r="8523" spans="1:10" ht="22.05" customHeight="1" x14ac:dyDescent="0.2">
      <c r="A8523" s="227"/>
    </row>
    <row r="8524" spans="1:10" ht="22.05" customHeight="1" x14ac:dyDescent="0.2">
      <c r="A8524" s="227"/>
    </row>
    <row r="8525" spans="1:10" ht="22.05" customHeight="1" x14ac:dyDescent="0.2">
      <c r="A8525" s="227"/>
    </row>
    <row r="8526" spans="1:10" ht="22.05" customHeight="1" x14ac:dyDescent="0.2">
      <c r="A8526" s="227"/>
    </row>
    <row r="8527" spans="1:10" ht="22.05" customHeight="1" x14ac:dyDescent="0.2">
      <c r="A8527" s="227"/>
    </row>
    <row r="8528" spans="1:10" ht="22.05" customHeight="1" x14ac:dyDescent="0.2">
      <c r="A8528" s="227"/>
    </row>
    <row r="8529" spans="1:1" ht="22.05" customHeight="1" x14ac:dyDescent="0.2">
      <c r="A8529" s="227"/>
    </row>
    <row r="8530" spans="1:1" ht="22.05" customHeight="1" x14ac:dyDescent="0.2">
      <c r="A8530" s="227"/>
    </row>
    <row r="8531" spans="1:1" ht="22.05" customHeight="1" x14ac:dyDescent="0.2">
      <c r="A8531" s="227"/>
    </row>
    <row r="8532" spans="1:1" ht="22.05" customHeight="1" x14ac:dyDescent="0.2">
      <c r="A8532" s="227"/>
    </row>
    <row r="8533" spans="1:1" ht="22.05" customHeight="1" x14ac:dyDescent="0.2">
      <c r="A8533" s="227"/>
    </row>
    <row r="8534" spans="1:1" ht="22.05" customHeight="1" x14ac:dyDescent="0.2">
      <c r="A8534" s="227"/>
    </row>
    <row r="8535" spans="1:1" ht="22.05" customHeight="1" x14ac:dyDescent="0.2">
      <c r="A8535" s="227"/>
    </row>
    <row r="8536" spans="1:1" ht="22.05" customHeight="1" x14ac:dyDescent="0.2">
      <c r="A8536" s="227"/>
    </row>
    <row r="8537" spans="1:1" ht="22.05" customHeight="1" x14ac:dyDescent="0.2">
      <c r="A8537" s="227"/>
    </row>
    <row r="8538" spans="1:1" ht="22.05" customHeight="1" x14ac:dyDescent="0.2">
      <c r="A8538" s="227"/>
    </row>
    <row r="8539" spans="1:1" ht="22.05" customHeight="1" x14ac:dyDescent="0.2">
      <c r="A8539" s="227"/>
    </row>
    <row r="8540" spans="1:1" ht="22.05" customHeight="1" x14ac:dyDescent="0.2">
      <c r="A8540" s="227"/>
    </row>
    <row r="8541" spans="1:1" ht="22.05" customHeight="1" x14ac:dyDescent="0.2">
      <c r="A8541" s="227"/>
    </row>
    <row r="8542" spans="1:1" ht="22.05" customHeight="1" x14ac:dyDescent="0.2">
      <c r="A8542" s="227"/>
    </row>
    <row r="8543" spans="1:1" ht="22.05" customHeight="1" x14ac:dyDescent="0.2">
      <c r="A8543" s="227"/>
    </row>
    <row r="8544" spans="1:1" ht="22.05" customHeight="1" x14ac:dyDescent="0.2">
      <c r="A8544" s="227"/>
    </row>
    <row r="8545" spans="1:1" ht="22.05" customHeight="1" x14ac:dyDescent="0.2">
      <c r="A8545" s="227"/>
    </row>
    <row r="8546" spans="1:1" ht="22.05" customHeight="1" x14ac:dyDescent="0.2">
      <c r="A8546" s="227"/>
    </row>
    <row r="8547" spans="1:1" ht="22.05" customHeight="1" x14ac:dyDescent="0.2">
      <c r="A8547" s="227"/>
    </row>
    <row r="8548" spans="1:1" ht="22.05" customHeight="1" x14ac:dyDescent="0.2">
      <c r="A8548" s="227"/>
    </row>
    <row r="8549" spans="1:1" ht="22.05" customHeight="1" x14ac:dyDescent="0.2">
      <c r="A8549" s="227"/>
    </row>
    <row r="8550" spans="1:1" ht="22.05" customHeight="1" x14ac:dyDescent="0.2">
      <c r="A8550" s="227"/>
    </row>
    <row r="8551" spans="1:1" ht="22.05" customHeight="1" x14ac:dyDescent="0.2">
      <c r="A8551" s="227"/>
    </row>
    <row r="8552" spans="1:1" ht="22.05" customHeight="1" x14ac:dyDescent="0.2">
      <c r="A8552" s="227"/>
    </row>
    <row r="8553" spans="1:1" ht="22.05" customHeight="1" x14ac:dyDescent="0.2">
      <c r="A8553" s="227"/>
    </row>
    <row r="8554" spans="1:1" ht="22.05" customHeight="1" x14ac:dyDescent="0.2">
      <c r="A8554" s="227"/>
    </row>
    <row r="8555" spans="1:1" ht="22.05" customHeight="1" x14ac:dyDescent="0.2">
      <c r="A8555" s="227"/>
    </row>
    <row r="8556" spans="1:1" ht="22.05" customHeight="1" x14ac:dyDescent="0.2">
      <c r="A8556" s="227"/>
    </row>
    <row r="8557" spans="1:1" ht="22.05" customHeight="1" x14ac:dyDescent="0.2">
      <c r="A8557" s="227"/>
    </row>
    <row r="8558" spans="1:1" ht="22.05" customHeight="1" x14ac:dyDescent="0.2">
      <c r="A8558" s="227"/>
    </row>
    <row r="8559" spans="1:1" ht="22.05" customHeight="1" x14ac:dyDescent="0.2">
      <c r="A8559" s="227"/>
    </row>
    <row r="8560" spans="1:1" ht="22.05" customHeight="1" x14ac:dyDescent="0.2">
      <c r="A8560" s="227"/>
    </row>
    <row r="8561" spans="1:1" ht="22.05" customHeight="1" x14ac:dyDescent="0.2">
      <c r="A8561" s="227"/>
    </row>
    <row r="8562" spans="1:1" ht="22.05" customHeight="1" x14ac:dyDescent="0.2">
      <c r="A8562" s="227"/>
    </row>
    <row r="8563" spans="1:1" ht="22.05" customHeight="1" x14ac:dyDescent="0.2">
      <c r="A8563" s="227"/>
    </row>
    <row r="8564" spans="1:1" ht="22.05" customHeight="1" x14ac:dyDescent="0.2">
      <c r="A8564" s="227"/>
    </row>
    <row r="8565" spans="1:1" ht="22.05" customHeight="1" x14ac:dyDescent="0.2">
      <c r="A8565" s="227"/>
    </row>
    <row r="8566" spans="1:1" ht="22.05" customHeight="1" x14ac:dyDescent="0.2">
      <c r="A8566" s="227"/>
    </row>
    <row r="8567" spans="1:1" ht="22.05" customHeight="1" x14ac:dyDescent="0.2">
      <c r="A8567" s="227"/>
    </row>
    <row r="8568" spans="1:1" ht="22.05" customHeight="1" x14ac:dyDescent="0.2">
      <c r="A8568" s="227"/>
    </row>
    <row r="8569" spans="1:1" ht="22.05" customHeight="1" x14ac:dyDescent="0.2">
      <c r="A8569" s="227"/>
    </row>
    <row r="8570" spans="1:1" ht="22.05" customHeight="1" x14ac:dyDescent="0.2">
      <c r="A8570" s="227"/>
    </row>
    <row r="8571" spans="1:1" ht="22.05" customHeight="1" x14ac:dyDescent="0.2">
      <c r="A8571" s="227"/>
    </row>
    <row r="8572" spans="1:1" ht="22.05" customHeight="1" x14ac:dyDescent="0.2">
      <c r="A8572" s="227"/>
    </row>
    <row r="8573" spans="1:1" ht="22.05" customHeight="1" x14ac:dyDescent="0.2">
      <c r="A8573" s="227"/>
    </row>
    <row r="8574" spans="1:1" ht="22.05" customHeight="1" x14ac:dyDescent="0.2">
      <c r="A8574" s="227"/>
    </row>
    <row r="8575" spans="1:1" ht="22.05" customHeight="1" x14ac:dyDescent="0.2">
      <c r="A8575" s="227"/>
    </row>
    <row r="8576" spans="1:1" ht="22.05" customHeight="1" x14ac:dyDescent="0.2">
      <c r="A8576" s="227"/>
    </row>
    <row r="8577" spans="1:1" ht="22.05" customHeight="1" x14ac:dyDescent="0.2">
      <c r="A8577" s="227"/>
    </row>
    <row r="8578" spans="1:1" ht="22.05" customHeight="1" x14ac:dyDescent="0.2">
      <c r="A8578" s="227"/>
    </row>
    <row r="8579" spans="1:1" ht="22.05" customHeight="1" x14ac:dyDescent="0.2">
      <c r="A8579" s="227"/>
    </row>
    <row r="8580" spans="1:1" ht="22.05" customHeight="1" x14ac:dyDescent="0.2">
      <c r="A8580" s="227"/>
    </row>
    <row r="8581" spans="1:1" ht="22.05" customHeight="1" x14ac:dyDescent="0.2">
      <c r="A8581" s="227"/>
    </row>
    <row r="8582" spans="1:1" ht="22.05" customHeight="1" x14ac:dyDescent="0.2">
      <c r="A8582" s="227"/>
    </row>
    <row r="8583" spans="1:1" ht="22.05" customHeight="1" x14ac:dyDescent="0.2">
      <c r="A8583" s="227"/>
    </row>
    <row r="8584" spans="1:1" ht="22.05" customHeight="1" x14ac:dyDescent="0.2">
      <c r="A8584" s="227"/>
    </row>
    <row r="8585" spans="1:1" ht="22.05" customHeight="1" x14ac:dyDescent="0.2">
      <c r="A8585" s="227"/>
    </row>
    <row r="8586" spans="1:1" ht="22.05" customHeight="1" x14ac:dyDescent="0.2">
      <c r="A8586" s="227"/>
    </row>
    <row r="8587" spans="1:1" ht="22.05" customHeight="1" x14ac:dyDescent="0.2">
      <c r="A8587" s="227"/>
    </row>
    <row r="8588" spans="1:1" ht="22.05" customHeight="1" x14ac:dyDescent="0.2">
      <c r="A8588" s="227"/>
    </row>
    <row r="8589" spans="1:1" ht="22.05" customHeight="1" x14ac:dyDescent="0.2">
      <c r="A8589" s="227"/>
    </row>
    <row r="8590" spans="1:1" ht="22.05" customHeight="1" x14ac:dyDescent="0.2">
      <c r="A8590" s="227"/>
    </row>
    <row r="8591" spans="1:1" ht="22.05" customHeight="1" x14ac:dyDescent="0.2">
      <c r="A8591" s="227"/>
    </row>
    <row r="8592" spans="1:1" ht="22.05" customHeight="1" x14ac:dyDescent="0.2">
      <c r="A8592" s="227"/>
    </row>
    <row r="8593" spans="1:1" ht="22.05" customHeight="1" x14ac:dyDescent="0.2">
      <c r="A8593" s="227"/>
    </row>
    <row r="8594" spans="1:1" ht="22.05" customHeight="1" x14ac:dyDescent="0.2">
      <c r="A8594" s="227"/>
    </row>
    <row r="8595" spans="1:1" ht="22.05" customHeight="1" x14ac:dyDescent="0.2">
      <c r="A8595" s="227"/>
    </row>
    <row r="8596" spans="1:1" ht="22.05" customHeight="1" x14ac:dyDescent="0.2">
      <c r="A8596" s="227"/>
    </row>
    <row r="8597" spans="1:1" ht="22.05" customHeight="1" x14ac:dyDescent="0.2">
      <c r="A8597" s="227"/>
    </row>
    <row r="8598" spans="1:1" ht="22.05" customHeight="1" x14ac:dyDescent="0.2">
      <c r="A8598" s="227"/>
    </row>
    <row r="8599" spans="1:1" ht="22.05" customHeight="1" x14ac:dyDescent="0.2">
      <c r="A8599" s="227"/>
    </row>
    <row r="8600" spans="1:1" ht="22.05" customHeight="1" x14ac:dyDescent="0.2">
      <c r="A8600" s="227"/>
    </row>
    <row r="8601" spans="1:1" ht="22.05" customHeight="1" x14ac:dyDescent="0.2">
      <c r="A8601" s="227"/>
    </row>
    <row r="8602" spans="1:1" ht="22.05" customHeight="1" x14ac:dyDescent="0.2">
      <c r="A8602" s="227"/>
    </row>
    <row r="8603" spans="1:1" ht="22.05" customHeight="1" x14ac:dyDescent="0.2">
      <c r="A8603" s="227"/>
    </row>
    <row r="8604" spans="1:1" ht="22.05" customHeight="1" x14ac:dyDescent="0.2">
      <c r="A8604" s="227"/>
    </row>
    <row r="8605" spans="1:1" ht="22.05" customHeight="1" x14ac:dyDescent="0.2">
      <c r="A8605" s="227"/>
    </row>
    <row r="8606" spans="1:1" ht="22.05" customHeight="1" x14ac:dyDescent="0.2">
      <c r="A8606" s="227"/>
    </row>
    <row r="8607" spans="1:1" ht="22.05" customHeight="1" x14ac:dyDescent="0.2">
      <c r="A8607" s="227"/>
    </row>
    <row r="8608" spans="1:1" ht="22.05" customHeight="1" x14ac:dyDescent="0.2">
      <c r="A8608" s="227"/>
    </row>
    <row r="8609" spans="1:1" ht="22.05" customHeight="1" x14ac:dyDescent="0.2">
      <c r="A8609" s="227"/>
    </row>
    <row r="8610" spans="1:1" ht="22.05" customHeight="1" x14ac:dyDescent="0.2">
      <c r="A8610" s="227"/>
    </row>
    <row r="8611" spans="1:1" ht="22.05" customHeight="1" x14ac:dyDescent="0.2">
      <c r="A8611" s="227"/>
    </row>
    <row r="8612" spans="1:1" ht="22.05" customHeight="1" x14ac:dyDescent="0.2">
      <c r="A8612" s="227"/>
    </row>
    <row r="8613" spans="1:1" ht="22.05" customHeight="1" x14ac:dyDescent="0.2">
      <c r="A8613" s="227"/>
    </row>
    <row r="8614" spans="1:1" ht="22.05" customHeight="1" x14ac:dyDescent="0.2">
      <c r="A8614" s="227"/>
    </row>
    <row r="8615" spans="1:1" ht="22.05" customHeight="1" x14ac:dyDescent="0.2">
      <c r="A8615" s="227"/>
    </row>
    <row r="8616" spans="1:1" ht="22.05" customHeight="1" x14ac:dyDescent="0.2">
      <c r="A8616" s="227"/>
    </row>
    <row r="8617" spans="1:1" ht="22.05" customHeight="1" x14ac:dyDescent="0.2">
      <c r="A8617" s="227"/>
    </row>
    <row r="8618" spans="1:1" ht="22.05" customHeight="1" x14ac:dyDescent="0.2">
      <c r="A8618" s="227"/>
    </row>
    <row r="8619" spans="1:1" ht="22.05" customHeight="1" x14ac:dyDescent="0.2">
      <c r="A8619" s="227"/>
    </row>
    <row r="8620" spans="1:1" ht="22.05" customHeight="1" x14ac:dyDescent="0.2">
      <c r="A8620" s="227"/>
    </row>
    <row r="8621" spans="1:1" ht="22.05" customHeight="1" x14ac:dyDescent="0.2">
      <c r="A8621" s="227"/>
    </row>
    <row r="8622" spans="1:1" ht="22.05" customHeight="1" x14ac:dyDescent="0.2">
      <c r="A8622" s="227"/>
    </row>
    <row r="8623" spans="1:1" ht="22.05" customHeight="1" x14ac:dyDescent="0.2">
      <c r="A8623" s="227"/>
    </row>
    <row r="8624" spans="1:1" ht="22.05" customHeight="1" x14ac:dyDescent="0.2">
      <c r="A8624" s="227"/>
    </row>
    <row r="8625" spans="1:1" ht="22.05" customHeight="1" x14ac:dyDescent="0.2">
      <c r="A8625" s="227"/>
    </row>
    <row r="8626" spans="1:1" ht="22.05" customHeight="1" x14ac:dyDescent="0.2">
      <c r="A8626" s="227"/>
    </row>
    <row r="8627" spans="1:1" ht="22.05" customHeight="1" x14ac:dyDescent="0.2">
      <c r="A8627" s="227"/>
    </row>
    <row r="8628" spans="1:1" ht="22.05" customHeight="1" x14ac:dyDescent="0.2">
      <c r="A8628" s="227"/>
    </row>
    <row r="8629" spans="1:1" ht="22.05" customHeight="1" x14ac:dyDescent="0.2">
      <c r="A8629" s="227"/>
    </row>
    <row r="8630" spans="1:1" ht="22.05" customHeight="1" x14ac:dyDescent="0.2">
      <c r="A8630" s="227"/>
    </row>
    <row r="8631" spans="1:1" ht="22.05" customHeight="1" x14ac:dyDescent="0.2">
      <c r="A8631" s="227"/>
    </row>
    <row r="8632" spans="1:1" ht="22.05" customHeight="1" x14ac:dyDescent="0.2">
      <c r="A8632" s="227"/>
    </row>
    <row r="8633" spans="1:1" ht="22.05" customHeight="1" x14ac:dyDescent="0.2">
      <c r="A8633" s="227"/>
    </row>
    <row r="8634" spans="1:1" ht="22.05" customHeight="1" x14ac:dyDescent="0.2">
      <c r="A8634" s="227"/>
    </row>
    <row r="8635" spans="1:1" ht="22.05" customHeight="1" x14ac:dyDescent="0.2">
      <c r="A8635" s="227"/>
    </row>
    <row r="8636" spans="1:1" ht="22.05" customHeight="1" x14ac:dyDescent="0.2">
      <c r="A8636" s="227"/>
    </row>
    <row r="8637" spans="1:1" ht="22.05" customHeight="1" x14ac:dyDescent="0.2">
      <c r="A8637" s="227"/>
    </row>
    <row r="8638" spans="1:1" ht="22.05" customHeight="1" x14ac:dyDescent="0.2">
      <c r="A8638" s="227"/>
    </row>
    <row r="8639" spans="1:1" ht="22.05" customHeight="1" x14ac:dyDescent="0.2">
      <c r="A8639" s="227"/>
    </row>
    <row r="8640" spans="1:1" ht="22.05" customHeight="1" x14ac:dyDescent="0.2">
      <c r="A8640" s="227"/>
    </row>
    <row r="8641" spans="1:1" ht="22.05" customHeight="1" x14ac:dyDescent="0.2">
      <c r="A8641" s="227"/>
    </row>
    <row r="8642" spans="1:1" ht="22.05" customHeight="1" x14ac:dyDescent="0.2">
      <c r="A8642" s="227"/>
    </row>
    <row r="8643" spans="1:1" ht="22.05" customHeight="1" x14ac:dyDescent="0.2">
      <c r="A8643" s="227"/>
    </row>
    <row r="8644" spans="1:1" ht="22.05" customHeight="1" x14ac:dyDescent="0.2">
      <c r="A8644" s="227"/>
    </row>
    <row r="8645" spans="1:1" ht="22.05" customHeight="1" x14ac:dyDescent="0.2">
      <c r="A8645" s="227"/>
    </row>
    <row r="8646" spans="1:1" ht="22.05" customHeight="1" x14ac:dyDescent="0.2">
      <c r="A8646" s="227"/>
    </row>
    <row r="8647" spans="1:1" ht="22.05" customHeight="1" x14ac:dyDescent="0.2">
      <c r="A8647" s="227"/>
    </row>
    <row r="8648" spans="1:1" ht="22.05" customHeight="1" x14ac:dyDescent="0.2">
      <c r="A8648" s="227"/>
    </row>
    <row r="8649" spans="1:1" ht="22.05" customHeight="1" x14ac:dyDescent="0.2">
      <c r="A8649" s="227"/>
    </row>
    <row r="8650" spans="1:1" ht="22.05" customHeight="1" x14ac:dyDescent="0.2">
      <c r="A8650" s="227"/>
    </row>
    <row r="8651" spans="1:1" ht="22.05" customHeight="1" x14ac:dyDescent="0.2">
      <c r="A8651" s="227"/>
    </row>
    <row r="8652" spans="1:1" ht="22.05" customHeight="1" x14ac:dyDescent="0.2">
      <c r="A8652" s="227"/>
    </row>
    <row r="8653" spans="1:1" ht="22.05" customHeight="1" x14ac:dyDescent="0.2">
      <c r="A8653" s="227"/>
    </row>
    <row r="8654" spans="1:1" ht="22.05" customHeight="1" x14ac:dyDescent="0.2">
      <c r="A8654" s="227"/>
    </row>
    <row r="8655" spans="1:1" ht="22.05" customHeight="1" x14ac:dyDescent="0.2">
      <c r="A8655" s="227"/>
    </row>
    <row r="8656" spans="1:1" ht="22.05" customHeight="1" x14ac:dyDescent="0.2">
      <c r="A8656" s="227"/>
    </row>
    <row r="8657" spans="1:1" ht="22.05" customHeight="1" x14ac:dyDescent="0.2">
      <c r="A8657" s="227"/>
    </row>
    <row r="8658" spans="1:1" ht="22.05" customHeight="1" x14ac:dyDescent="0.2">
      <c r="A8658" s="227"/>
    </row>
    <row r="8659" spans="1:1" ht="22.05" customHeight="1" x14ac:dyDescent="0.2">
      <c r="A8659" s="227"/>
    </row>
    <row r="8660" spans="1:1" ht="22.05" customHeight="1" x14ac:dyDescent="0.2">
      <c r="A8660" s="227"/>
    </row>
    <row r="8661" spans="1:1" ht="22.05" customHeight="1" x14ac:dyDescent="0.2">
      <c r="A8661" s="227"/>
    </row>
    <row r="8662" spans="1:1" ht="22.05" customHeight="1" x14ac:dyDescent="0.2">
      <c r="A8662" s="227"/>
    </row>
    <row r="8663" spans="1:1" ht="22.05" customHeight="1" x14ac:dyDescent="0.2">
      <c r="A8663" s="227"/>
    </row>
    <row r="8664" spans="1:1" ht="22.05" customHeight="1" x14ac:dyDescent="0.2">
      <c r="A8664" s="227"/>
    </row>
    <row r="8665" spans="1:1" ht="22.05" customHeight="1" x14ac:dyDescent="0.2">
      <c r="A8665" s="227"/>
    </row>
    <row r="8666" spans="1:1" ht="22.05" customHeight="1" x14ac:dyDescent="0.2">
      <c r="A8666" s="227"/>
    </row>
    <row r="8667" spans="1:1" ht="22.05" customHeight="1" x14ac:dyDescent="0.2">
      <c r="A8667" s="227"/>
    </row>
    <row r="8668" spans="1:1" ht="22.05" customHeight="1" x14ac:dyDescent="0.2">
      <c r="A8668" s="227"/>
    </row>
    <row r="8669" spans="1:1" ht="22.05" customHeight="1" x14ac:dyDescent="0.2">
      <c r="A8669" s="227"/>
    </row>
    <row r="8670" spans="1:1" ht="22.05" customHeight="1" x14ac:dyDescent="0.2">
      <c r="A8670" s="227"/>
    </row>
    <row r="8671" spans="1:1" ht="22.05" customHeight="1" x14ac:dyDescent="0.2">
      <c r="A8671" s="227"/>
    </row>
    <row r="8672" spans="1:1" ht="22.05" customHeight="1" x14ac:dyDescent="0.2">
      <c r="A8672" s="227"/>
    </row>
    <row r="8673" spans="1:1" ht="22.05" customHeight="1" x14ac:dyDescent="0.2">
      <c r="A8673" s="227"/>
    </row>
    <row r="8674" spans="1:1" ht="22.05" customHeight="1" x14ac:dyDescent="0.2">
      <c r="A8674" s="227"/>
    </row>
    <row r="8675" spans="1:1" ht="22.05" customHeight="1" x14ac:dyDescent="0.2">
      <c r="A8675" s="227"/>
    </row>
    <row r="8676" spans="1:1" ht="22.05" customHeight="1" x14ac:dyDescent="0.2">
      <c r="A8676" s="227"/>
    </row>
    <row r="8677" spans="1:1" ht="22.05" customHeight="1" x14ac:dyDescent="0.2">
      <c r="A8677" s="227"/>
    </row>
    <row r="8678" spans="1:1" ht="22.05" customHeight="1" x14ac:dyDescent="0.2">
      <c r="A8678" s="227"/>
    </row>
    <row r="8679" spans="1:1" ht="22.05" customHeight="1" x14ac:dyDescent="0.2">
      <c r="A8679" s="227"/>
    </row>
    <row r="8680" spans="1:1" ht="22.05" customHeight="1" x14ac:dyDescent="0.2">
      <c r="A8680" s="227"/>
    </row>
    <row r="8681" spans="1:1" ht="22.05" customHeight="1" x14ac:dyDescent="0.2">
      <c r="A8681" s="227"/>
    </row>
    <row r="8682" spans="1:1" ht="22.05" customHeight="1" x14ac:dyDescent="0.2">
      <c r="A8682" s="227"/>
    </row>
    <row r="8683" spans="1:1" ht="22.05" customHeight="1" x14ac:dyDescent="0.2">
      <c r="A8683" s="227"/>
    </row>
    <row r="8684" spans="1:1" ht="22.05" customHeight="1" x14ac:dyDescent="0.2">
      <c r="A8684" s="227"/>
    </row>
    <row r="8685" spans="1:1" ht="22.05" customHeight="1" x14ac:dyDescent="0.2">
      <c r="A8685" s="227"/>
    </row>
    <row r="8686" spans="1:1" ht="22.05" customHeight="1" x14ac:dyDescent="0.2">
      <c r="A8686" s="227"/>
    </row>
    <row r="8687" spans="1:1" ht="22.05" customHeight="1" x14ac:dyDescent="0.2">
      <c r="A8687" s="227"/>
    </row>
    <row r="8688" spans="1:1" ht="22.05" customHeight="1" x14ac:dyDescent="0.2">
      <c r="A8688" s="227"/>
    </row>
    <row r="8689" spans="1:1" ht="22.05" customHeight="1" x14ac:dyDescent="0.2">
      <c r="A8689" s="227"/>
    </row>
    <row r="8690" spans="1:1" ht="22.05" customHeight="1" x14ac:dyDescent="0.2">
      <c r="A8690" s="227"/>
    </row>
    <row r="8691" spans="1:1" ht="22.05" customHeight="1" x14ac:dyDescent="0.2">
      <c r="A8691" s="227"/>
    </row>
    <row r="8692" spans="1:1" ht="22.05" customHeight="1" x14ac:dyDescent="0.2">
      <c r="A8692" s="227"/>
    </row>
    <row r="8693" spans="1:1" ht="22.05" customHeight="1" x14ac:dyDescent="0.2">
      <c r="A8693" s="227"/>
    </row>
    <row r="8694" spans="1:1" ht="22.05" customHeight="1" x14ac:dyDescent="0.2">
      <c r="A8694" s="227"/>
    </row>
    <row r="8695" spans="1:1" ht="22.05" customHeight="1" x14ac:dyDescent="0.2">
      <c r="A8695" s="227"/>
    </row>
    <row r="8696" spans="1:1" ht="22.05" customHeight="1" x14ac:dyDescent="0.2">
      <c r="A8696" s="227"/>
    </row>
    <row r="8697" spans="1:1" ht="22.05" customHeight="1" x14ac:dyDescent="0.2">
      <c r="A8697" s="227"/>
    </row>
    <row r="8698" spans="1:1" ht="22.05" customHeight="1" x14ac:dyDescent="0.2">
      <c r="A8698" s="227"/>
    </row>
    <row r="8699" spans="1:1" ht="22.05" customHeight="1" x14ac:dyDescent="0.2">
      <c r="A8699" s="227"/>
    </row>
    <row r="8700" spans="1:1" ht="22.05" customHeight="1" x14ac:dyDescent="0.2">
      <c r="A8700" s="227"/>
    </row>
    <row r="8701" spans="1:1" ht="22.05" customHeight="1" x14ac:dyDescent="0.2">
      <c r="A8701" s="227"/>
    </row>
    <row r="8702" spans="1:1" ht="22.05" customHeight="1" x14ac:dyDescent="0.2">
      <c r="A8702" s="227"/>
    </row>
    <row r="8703" spans="1:1" ht="22.05" customHeight="1" x14ac:dyDescent="0.2">
      <c r="A8703" s="227"/>
    </row>
    <row r="8704" spans="1:1" ht="22.05" customHeight="1" x14ac:dyDescent="0.2">
      <c r="A8704" s="227"/>
    </row>
    <row r="8705" spans="1:1" ht="22.05" customHeight="1" x14ac:dyDescent="0.2">
      <c r="A8705" s="227"/>
    </row>
    <row r="8706" spans="1:1" ht="22.05" customHeight="1" x14ac:dyDescent="0.2">
      <c r="A8706" s="227"/>
    </row>
    <row r="8707" spans="1:1" ht="22.05" customHeight="1" x14ac:dyDescent="0.2">
      <c r="A8707" s="227"/>
    </row>
    <row r="8708" spans="1:1" ht="22.05" customHeight="1" x14ac:dyDescent="0.2">
      <c r="A8708" s="227"/>
    </row>
    <row r="8709" spans="1:1" ht="22.05" customHeight="1" x14ac:dyDescent="0.2">
      <c r="A8709" s="227"/>
    </row>
    <row r="8710" spans="1:1" ht="22.05" customHeight="1" x14ac:dyDescent="0.2">
      <c r="A8710" s="227"/>
    </row>
    <row r="8711" spans="1:1" ht="22.05" customHeight="1" x14ac:dyDescent="0.2">
      <c r="A8711" s="227"/>
    </row>
    <row r="8712" spans="1:1" ht="22.05" customHeight="1" x14ac:dyDescent="0.2">
      <c r="A8712" s="227"/>
    </row>
    <row r="8713" spans="1:1" ht="22.05" customHeight="1" x14ac:dyDescent="0.2">
      <c r="A8713" s="227"/>
    </row>
    <row r="8714" spans="1:1" ht="22.05" customHeight="1" x14ac:dyDescent="0.2">
      <c r="A8714" s="227"/>
    </row>
    <row r="8715" spans="1:1" ht="22.05" customHeight="1" x14ac:dyDescent="0.2">
      <c r="A8715" s="227"/>
    </row>
    <row r="8716" spans="1:1" ht="22.05" customHeight="1" x14ac:dyDescent="0.2">
      <c r="A8716" s="227"/>
    </row>
    <row r="8717" spans="1:1" ht="22.05" customHeight="1" x14ac:dyDescent="0.2">
      <c r="A8717" s="227"/>
    </row>
    <row r="8718" spans="1:1" ht="22.05" customHeight="1" x14ac:dyDescent="0.2">
      <c r="A8718" s="227"/>
    </row>
    <row r="8719" spans="1:1" ht="22.05" customHeight="1" x14ac:dyDescent="0.2">
      <c r="A8719" s="227"/>
    </row>
    <row r="8720" spans="1:1" ht="22.05" customHeight="1" x14ac:dyDescent="0.2">
      <c r="A8720" s="227"/>
    </row>
    <row r="8721" spans="1:1" ht="22.05" customHeight="1" x14ac:dyDescent="0.2">
      <c r="A8721" s="227"/>
    </row>
    <row r="8722" spans="1:1" ht="22.05" customHeight="1" x14ac:dyDescent="0.2">
      <c r="A8722" s="227"/>
    </row>
    <row r="8723" spans="1:1" ht="22.05" customHeight="1" x14ac:dyDescent="0.2">
      <c r="A8723" s="227"/>
    </row>
    <row r="8724" spans="1:1" ht="22.05" customHeight="1" x14ac:dyDescent="0.2">
      <c r="A8724" s="227"/>
    </row>
    <row r="8725" spans="1:1" ht="22.05" customHeight="1" x14ac:dyDescent="0.2">
      <c r="A8725" s="227"/>
    </row>
    <row r="8726" spans="1:1" ht="22.05" customHeight="1" x14ac:dyDescent="0.2">
      <c r="A8726" s="227"/>
    </row>
    <row r="8727" spans="1:1" ht="22.05" customHeight="1" x14ac:dyDescent="0.2">
      <c r="A8727" s="227"/>
    </row>
    <row r="8728" spans="1:1" ht="22.05" customHeight="1" x14ac:dyDescent="0.2">
      <c r="A8728" s="227"/>
    </row>
    <row r="8729" spans="1:1" ht="22.05" customHeight="1" x14ac:dyDescent="0.2">
      <c r="A8729" s="227"/>
    </row>
    <row r="8730" spans="1:1" ht="22.05" customHeight="1" x14ac:dyDescent="0.2">
      <c r="A8730" s="227"/>
    </row>
    <row r="8731" spans="1:1" ht="22.05" customHeight="1" x14ac:dyDescent="0.2">
      <c r="A8731" s="227"/>
    </row>
    <row r="8732" spans="1:1" ht="22.05" customHeight="1" x14ac:dyDescent="0.2">
      <c r="A8732" s="227"/>
    </row>
    <row r="8733" spans="1:1" ht="22.05" customHeight="1" x14ac:dyDescent="0.2">
      <c r="A8733" s="227"/>
    </row>
    <row r="8734" spans="1:1" ht="22.05" customHeight="1" x14ac:dyDescent="0.2">
      <c r="A8734" s="227"/>
    </row>
    <row r="8735" spans="1:1" ht="22.05" customHeight="1" x14ac:dyDescent="0.2">
      <c r="A8735" s="227"/>
    </row>
    <row r="8736" spans="1:1" ht="22.05" customHeight="1" x14ac:dyDescent="0.2">
      <c r="A8736" s="227"/>
    </row>
    <row r="8737" spans="1:1" ht="22.05" customHeight="1" x14ac:dyDescent="0.2">
      <c r="A8737" s="227"/>
    </row>
    <row r="8738" spans="1:1" ht="22.05" customHeight="1" x14ac:dyDescent="0.2">
      <c r="A8738" s="227"/>
    </row>
    <row r="8739" spans="1:1" ht="22.05" customHeight="1" x14ac:dyDescent="0.2">
      <c r="A8739" s="227"/>
    </row>
    <row r="8740" spans="1:1" ht="22.05" customHeight="1" x14ac:dyDescent="0.2">
      <c r="A8740" s="227"/>
    </row>
    <row r="8741" spans="1:1" ht="22.05" customHeight="1" x14ac:dyDescent="0.2">
      <c r="A8741" s="227"/>
    </row>
    <row r="8742" spans="1:1" ht="22.05" customHeight="1" x14ac:dyDescent="0.2">
      <c r="A8742" s="227"/>
    </row>
    <row r="8743" spans="1:1" ht="22.05" customHeight="1" x14ac:dyDescent="0.2">
      <c r="A8743" s="227"/>
    </row>
    <row r="8744" spans="1:1" ht="22.05" customHeight="1" x14ac:dyDescent="0.2">
      <c r="A8744" s="227"/>
    </row>
    <row r="8745" spans="1:1" ht="22.05" customHeight="1" x14ac:dyDescent="0.2">
      <c r="A8745" s="227"/>
    </row>
    <row r="8746" spans="1:1" ht="22.05" customHeight="1" x14ac:dyDescent="0.2">
      <c r="A8746" s="227"/>
    </row>
    <row r="8747" spans="1:1" ht="22.05" customHeight="1" x14ac:dyDescent="0.2">
      <c r="A8747" s="227"/>
    </row>
    <row r="8748" spans="1:1" ht="22.05" customHeight="1" x14ac:dyDescent="0.2">
      <c r="A8748" s="227"/>
    </row>
    <row r="8749" spans="1:1" ht="22.05" customHeight="1" x14ac:dyDescent="0.2">
      <c r="A8749" s="227"/>
    </row>
    <row r="8750" spans="1:1" ht="22.05" customHeight="1" x14ac:dyDescent="0.2">
      <c r="A8750" s="227"/>
    </row>
    <row r="8751" spans="1:1" ht="22.05" customHeight="1" x14ac:dyDescent="0.2">
      <c r="A8751" s="227"/>
    </row>
    <row r="8752" spans="1:1" ht="22.05" customHeight="1" x14ac:dyDescent="0.2">
      <c r="A8752" s="227"/>
    </row>
    <row r="8753" spans="1:1" ht="22.05" customHeight="1" x14ac:dyDescent="0.2">
      <c r="A8753" s="227"/>
    </row>
    <row r="8754" spans="1:1" ht="22.05" customHeight="1" x14ac:dyDescent="0.2">
      <c r="A8754" s="227"/>
    </row>
    <row r="8755" spans="1:1" ht="22.05" customHeight="1" x14ac:dyDescent="0.2">
      <c r="A8755" s="227"/>
    </row>
    <row r="8756" spans="1:1" ht="22.05" customHeight="1" x14ac:dyDescent="0.2">
      <c r="A8756" s="227"/>
    </row>
    <row r="8757" spans="1:1" ht="22.05" customHeight="1" x14ac:dyDescent="0.2">
      <c r="A8757" s="227"/>
    </row>
    <row r="8758" spans="1:1" ht="22.05" customHeight="1" x14ac:dyDescent="0.2">
      <c r="A8758" s="227"/>
    </row>
    <row r="8759" spans="1:1" ht="22.05" customHeight="1" x14ac:dyDescent="0.2">
      <c r="A8759" s="227"/>
    </row>
    <row r="8760" spans="1:1" ht="22.05" customHeight="1" x14ac:dyDescent="0.2">
      <c r="A8760" s="227"/>
    </row>
    <row r="8761" spans="1:1" ht="22.05" customHeight="1" x14ac:dyDescent="0.2">
      <c r="A8761" s="227"/>
    </row>
    <row r="8762" spans="1:1" ht="22.05" customHeight="1" x14ac:dyDescent="0.2">
      <c r="A8762" s="227"/>
    </row>
    <row r="8763" spans="1:1" ht="22.05" customHeight="1" x14ac:dyDescent="0.2">
      <c r="A8763" s="227"/>
    </row>
    <row r="8764" spans="1:1" ht="22.05" customHeight="1" x14ac:dyDescent="0.2">
      <c r="A8764" s="227"/>
    </row>
    <row r="8765" spans="1:1" ht="22.05" customHeight="1" x14ac:dyDescent="0.2">
      <c r="A8765" s="227"/>
    </row>
    <row r="8766" spans="1:1" ht="22.05" customHeight="1" x14ac:dyDescent="0.2">
      <c r="A8766" s="227"/>
    </row>
    <row r="8767" spans="1:1" ht="22.05" customHeight="1" x14ac:dyDescent="0.2">
      <c r="A8767" s="227"/>
    </row>
    <row r="8768" spans="1:1" ht="22.05" customHeight="1" x14ac:dyDescent="0.2">
      <c r="A8768" s="227"/>
    </row>
    <row r="8769" spans="1:1" ht="22.05" customHeight="1" x14ac:dyDescent="0.2">
      <c r="A8769" s="227"/>
    </row>
    <row r="8770" spans="1:1" ht="22.05" customHeight="1" x14ac:dyDescent="0.2">
      <c r="A8770" s="227"/>
    </row>
    <row r="8771" spans="1:1" ht="22.05" customHeight="1" x14ac:dyDescent="0.2">
      <c r="A8771" s="227"/>
    </row>
    <row r="8772" spans="1:1" ht="22.05" customHeight="1" x14ac:dyDescent="0.2">
      <c r="A8772" s="227"/>
    </row>
    <row r="8773" spans="1:1" ht="22.05" customHeight="1" x14ac:dyDescent="0.2">
      <c r="A8773" s="227"/>
    </row>
    <row r="8774" spans="1:1" ht="22.05" customHeight="1" x14ac:dyDescent="0.2">
      <c r="A8774" s="227"/>
    </row>
    <row r="8775" spans="1:1" ht="22.05" customHeight="1" x14ac:dyDescent="0.2">
      <c r="A8775" s="227"/>
    </row>
    <row r="8776" spans="1:1" ht="22.05" customHeight="1" x14ac:dyDescent="0.2">
      <c r="A8776" s="227"/>
    </row>
    <row r="8777" spans="1:1" ht="22.05" customHeight="1" x14ac:dyDescent="0.2">
      <c r="A8777" s="227"/>
    </row>
    <row r="8778" spans="1:1" ht="22.05" customHeight="1" x14ac:dyDescent="0.2">
      <c r="A8778" s="227"/>
    </row>
    <row r="8779" spans="1:1" ht="22.05" customHeight="1" x14ac:dyDescent="0.2">
      <c r="A8779" s="227"/>
    </row>
    <row r="8780" spans="1:1" ht="22.05" customHeight="1" x14ac:dyDescent="0.2">
      <c r="A8780" s="227"/>
    </row>
    <row r="8781" spans="1:1" ht="22.05" customHeight="1" x14ac:dyDescent="0.2">
      <c r="A8781" s="227"/>
    </row>
    <row r="8782" spans="1:1" ht="22.05" customHeight="1" x14ac:dyDescent="0.2">
      <c r="A8782" s="227"/>
    </row>
    <row r="8783" spans="1:1" ht="22.05" customHeight="1" x14ac:dyDescent="0.2">
      <c r="A8783" s="227"/>
    </row>
    <row r="8784" spans="1:1" ht="22.05" customHeight="1" x14ac:dyDescent="0.2">
      <c r="A8784" s="227"/>
    </row>
    <row r="8785" spans="1:1" ht="22.05" customHeight="1" x14ac:dyDescent="0.2">
      <c r="A8785" s="227"/>
    </row>
    <row r="8786" spans="1:1" ht="22.05" customHeight="1" x14ac:dyDescent="0.2">
      <c r="A8786" s="227"/>
    </row>
    <row r="8787" spans="1:1" ht="22.05" customHeight="1" x14ac:dyDescent="0.2">
      <c r="A8787" s="227"/>
    </row>
    <row r="8788" spans="1:1" ht="22.05" customHeight="1" x14ac:dyDescent="0.2">
      <c r="A8788" s="227"/>
    </row>
    <row r="8789" spans="1:1" ht="22.05" customHeight="1" x14ac:dyDescent="0.2">
      <c r="A8789" s="227"/>
    </row>
    <row r="8790" spans="1:1" ht="22.05" customHeight="1" x14ac:dyDescent="0.2">
      <c r="A8790" s="227"/>
    </row>
    <row r="8791" spans="1:1" ht="22.05" customHeight="1" x14ac:dyDescent="0.2">
      <c r="A8791" s="227"/>
    </row>
    <row r="8792" spans="1:1" ht="22.05" customHeight="1" x14ac:dyDescent="0.2">
      <c r="A8792" s="227"/>
    </row>
    <row r="8793" spans="1:1" ht="22.05" customHeight="1" x14ac:dyDescent="0.2">
      <c r="A8793" s="227"/>
    </row>
    <row r="8794" spans="1:1" ht="22.05" customHeight="1" x14ac:dyDescent="0.2">
      <c r="A8794" s="227"/>
    </row>
    <row r="8795" spans="1:1" ht="22.05" customHeight="1" x14ac:dyDescent="0.2">
      <c r="A8795" s="227"/>
    </row>
    <row r="8796" spans="1:1" ht="22.05" customHeight="1" x14ac:dyDescent="0.2">
      <c r="A8796" s="227"/>
    </row>
    <row r="8797" spans="1:1" ht="22.05" customHeight="1" x14ac:dyDescent="0.2">
      <c r="A8797" s="227"/>
    </row>
    <row r="8798" spans="1:1" ht="22.05" customHeight="1" x14ac:dyDescent="0.2">
      <c r="A8798" s="227"/>
    </row>
    <row r="8799" spans="1:1" ht="22.05" customHeight="1" x14ac:dyDescent="0.2">
      <c r="A8799" s="227"/>
    </row>
    <row r="8800" spans="1:1" ht="22.05" customHeight="1" x14ac:dyDescent="0.2">
      <c r="A8800" s="227"/>
    </row>
    <row r="8801" spans="1:1" ht="22.05" customHeight="1" x14ac:dyDescent="0.2">
      <c r="A8801" s="227"/>
    </row>
    <row r="8802" spans="1:1" ht="22.05" customHeight="1" x14ac:dyDescent="0.2">
      <c r="A8802" s="227"/>
    </row>
    <row r="8803" spans="1:1" ht="22.05" customHeight="1" x14ac:dyDescent="0.2">
      <c r="A8803" s="227"/>
    </row>
    <row r="8804" spans="1:1" ht="22.05" customHeight="1" x14ac:dyDescent="0.2">
      <c r="A8804" s="227"/>
    </row>
    <row r="8805" spans="1:1" ht="22.05" customHeight="1" x14ac:dyDescent="0.2">
      <c r="A8805" s="227"/>
    </row>
    <row r="8806" spans="1:1" ht="22.05" customHeight="1" x14ac:dyDescent="0.2">
      <c r="A8806" s="227"/>
    </row>
    <row r="8807" spans="1:1" ht="22.05" customHeight="1" x14ac:dyDescent="0.2">
      <c r="A8807" s="227"/>
    </row>
    <row r="8808" spans="1:1" ht="22.05" customHeight="1" x14ac:dyDescent="0.2">
      <c r="A8808" s="227"/>
    </row>
    <row r="8809" spans="1:1" ht="22.05" customHeight="1" x14ac:dyDescent="0.2">
      <c r="A8809" s="227"/>
    </row>
    <row r="8810" spans="1:1" ht="22.05" customHeight="1" x14ac:dyDescent="0.2">
      <c r="A8810" s="227"/>
    </row>
    <row r="8811" spans="1:1" ht="22.05" customHeight="1" x14ac:dyDescent="0.2">
      <c r="A8811" s="227"/>
    </row>
    <row r="8812" spans="1:1" ht="22.05" customHeight="1" x14ac:dyDescent="0.2">
      <c r="A8812" s="227"/>
    </row>
    <row r="8813" spans="1:1" ht="22.05" customHeight="1" x14ac:dyDescent="0.2">
      <c r="A8813" s="227"/>
    </row>
    <row r="8814" spans="1:1" ht="22.05" customHeight="1" x14ac:dyDescent="0.2">
      <c r="A8814" s="227"/>
    </row>
    <row r="8815" spans="1:1" ht="22.05" customHeight="1" x14ac:dyDescent="0.2">
      <c r="A8815" s="227"/>
    </row>
    <row r="8816" spans="1:1" ht="22.05" customHeight="1" x14ac:dyDescent="0.2">
      <c r="A8816" s="227"/>
    </row>
    <row r="8817" spans="1:1" ht="22.05" customHeight="1" x14ac:dyDescent="0.2">
      <c r="A8817" s="227"/>
    </row>
    <row r="8818" spans="1:1" ht="22.05" customHeight="1" x14ac:dyDescent="0.2">
      <c r="A8818" s="227"/>
    </row>
    <row r="8819" spans="1:1" ht="22.05" customHeight="1" x14ac:dyDescent="0.2">
      <c r="A8819" s="227"/>
    </row>
    <row r="8820" spans="1:1" ht="22.05" customHeight="1" x14ac:dyDescent="0.2">
      <c r="A8820" s="227"/>
    </row>
    <row r="8821" spans="1:1" ht="22.05" customHeight="1" x14ac:dyDescent="0.2">
      <c r="A8821" s="227"/>
    </row>
    <row r="8822" spans="1:1" ht="22.05" customHeight="1" x14ac:dyDescent="0.2">
      <c r="A8822" s="227"/>
    </row>
    <row r="8823" spans="1:1" ht="22.05" customHeight="1" x14ac:dyDescent="0.2">
      <c r="A8823" s="227"/>
    </row>
    <row r="8824" spans="1:1" ht="22.05" customHeight="1" x14ac:dyDescent="0.2">
      <c r="A8824" s="227"/>
    </row>
    <row r="8825" spans="1:1" ht="22.05" customHeight="1" x14ac:dyDescent="0.2">
      <c r="A8825" s="227"/>
    </row>
    <row r="8826" spans="1:1" ht="22.05" customHeight="1" x14ac:dyDescent="0.2">
      <c r="A8826" s="227"/>
    </row>
    <row r="8827" spans="1:1" ht="22.05" customHeight="1" x14ac:dyDescent="0.2">
      <c r="A8827" s="227"/>
    </row>
    <row r="8828" spans="1:1" ht="22.05" customHeight="1" x14ac:dyDescent="0.2">
      <c r="A8828" s="227"/>
    </row>
    <row r="8829" spans="1:1" ht="22.05" customHeight="1" x14ac:dyDescent="0.2">
      <c r="A8829" s="227"/>
    </row>
    <row r="8830" spans="1:1" ht="22.05" customHeight="1" x14ac:dyDescent="0.2">
      <c r="A8830" s="227"/>
    </row>
    <row r="8831" spans="1:1" ht="22.05" customHeight="1" x14ac:dyDescent="0.2">
      <c r="A8831" s="227"/>
    </row>
    <row r="8832" spans="1:1" ht="22.05" customHeight="1" x14ac:dyDescent="0.2">
      <c r="A8832" s="227"/>
    </row>
    <row r="8833" spans="1:1" ht="22.05" customHeight="1" x14ac:dyDescent="0.2">
      <c r="A8833" s="227"/>
    </row>
    <row r="8834" spans="1:1" ht="22.05" customHeight="1" x14ac:dyDescent="0.2">
      <c r="A8834" s="227"/>
    </row>
    <row r="8835" spans="1:1" ht="22.05" customHeight="1" x14ac:dyDescent="0.2">
      <c r="A8835" s="227"/>
    </row>
    <row r="8836" spans="1:1" ht="22.05" customHeight="1" x14ac:dyDescent="0.2">
      <c r="A8836" s="227"/>
    </row>
    <row r="8837" spans="1:1" ht="22.05" customHeight="1" x14ac:dyDescent="0.2">
      <c r="A8837" s="227"/>
    </row>
    <row r="8838" spans="1:1" ht="22.05" customHeight="1" x14ac:dyDescent="0.2">
      <c r="A8838" s="227"/>
    </row>
    <row r="8839" spans="1:1" ht="22.05" customHeight="1" x14ac:dyDescent="0.2">
      <c r="A8839" s="227"/>
    </row>
    <row r="8840" spans="1:1" ht="22.05" customHeight="1" x14ac:dyDescent="0.2">
      <c r="A8840" s="227"/>
    </row>
    <row r="8841" spans="1:1" ht="22.05" customHeight="1" x14ac:dyDescent="0.2">
      <c r="A8841" s="227"/>
    </row>
    <row r="8842" spans="1:1" ht="22.05" customHeight="1" x14ac:dyDescent="0.2">
      <c r="A8842" s="227"/>
    </row>
    <row r="8843" spans="1:1" ht="22.05" customHeight="1" x14ac:dyDescent="0.2">
      <c r="A8843" s="227"/>
    </row>
    <row r="8844" spans="1:1" ht="22.05" customHeight="1" x14ac:dyDescent="0.2">
      <c r="A8844" s="227"/>
    </row>
    <row r="8845" spans="1:1" ht="22.05" customHeight="1" x14ac:dyDescent="0.2">
      <c r="A8845" s="227"/>
    </row>
    <row r="8846" spans="1:1" ht="22.05" customHeight="1" x14ac:dyDescent="0.2">
      <c r="A8846" s="227"/>
    </row>
    <row r="8847" spans="1:1" ht="22.05" customHeight="1" x14ac:dyDescent="0.2">
      <c r="A8847" s="227"/>
    </row>
    <row r="8848" spans="1:1" ht="22.05" customHeight="1" x14ac:dyDescent="0.2">
      <c r="A8848" s="227"/>
    </row>
    <row r="8849" spans="1:1" ht="22.05" customHeight="1" x14ac:dyDescent="0.2">
      <c r="A8849" s="227"/>
    </row>
    <row r="8850" spans="1:1" ht="22.05" customHeight="1" x14ac:dyDescent="0.2">
      <c r="A8850" s="227"/>
    </row>
    <row r="8851" spans="1:1" ht="22.05" customHeight="1" x14ac:dyDescent="0.2">
      <c r="A8851" s="227"/>
    </row>
    <row r="8852" spans="1:1" ht="22.05" customHeight="1" x14ac:dyDescent="0.2">
      <c r="A8852" s="227"/>
    </row>
    <row r="8853" spans="1:1" ht="22.05" customHeight="1" x14ac:dyDescent="0.2">
      <c r="A8853" s="227"/>
    </row>
    <row r="8854" spans="1:1" ht="22.05" customHeight="1" x14ac:dyDescent="0.2">
      <c r="A8854" s="227"/>
    </row>
    <row r="8855" spans="1:1" ht="22.05" customHeight="1" x14ac:dyDescent="0.2">
      <c r="A8855" s="227"/>
    </row>
    <row r="8856" spans="1:1" ht="22.05" customHeight="1" x14ac:dyDescent="0.2">
      <c r="A8856" s="227"/>
    </row>
    <row r="8857" spans="1:1" ht="22.05" customHeight="1" x14ac:dyDescent="0.2">
      <c r="A8857" s="227"/>
    </row>
    <row r="8858" spans="1:1" ht="22.05" customHeight="1" x14ac:dyDescent="0.2">
      <c r="A8858" s="227"/>
    </row>
    <row r="8859" spans="1:1" ht="22.05" customHeight="1" x14ac:dyDescent="0.2">
      <c r="A8859" s="227"/>
    </row>
    <row r="8860" spans="1:1" ht="22.05" customHeight="1" x14ac:dyDescent="0.2">
      <c r="A8860" s="227"/>
    </row>
    <row r="8861" spans="1:1" ht="22.05" customHeight="1" x14ac:dyDescent="0.2">
      <c r="A8861" s="227"/>
    </row>
    <row r="8862" spans="1:1" ht="22.05" customHeight="1" x14ac:dyDescent="0.2">
      <c r="A8862" s="227"/>
    </row>
    <row r="8863" spans="1:1" ht="22.05" customHeight="1" x14ac:dyDescent="0.2">
      <c r="A8863" s="227"/>
    </row>
    <row r="8864" spans="1:1" ht="22.05" customHeight="1" x14ac:dyDescent="0.2">
      <c r="A8864" s="227"/>
    </row>
    <row r="8865" spans="1:1" ht="22.05" customHeight="1" x14ac:dyDescent="0.2">
      <c r="A8865" s="227"/>
    </row>
    <row r="8866" spans="1:1" ht="22.05" customHeight="1" x14ac:dyDescent="0.2">
      <c r="A8866" s="227"/>
    </row>
    <row r="8867" spans="1:1" ht="22.05" customHeight="1" x14ac:dyDescent="0.2">
      <c r="A8867" s="227"/>
    </row>
    <row r="8868" spans="1:1" ht="22.05" customHeight="1" x14ac:dyDescent="0.2">
      <c r="A8868" s="227"/>
    </row>
    <row r="8869" spans="1:1" ht="22.05" customHeight="1" x14ac:dyDescent="0.2">
      <c r="A8869" s="227"/>
    </row>
    <row r="8870" spans="1:1" ht="22.05" customHeight="1" x14ac:dyDescent="0.2">
      <c r="A8870" s="227"/>
    </row>
    <row r="8871" spans="1:1" ht="22.05" customHeight="1" x14ac:dyDescent="0.2">
      <c r="A8871" s="227"/>
    </row>
    <row r="8872" spans="1:1" ht="22.05" customHeight="1" x14ac:dyDescent="0.2">
      <c r="A8872" s="227"/>
    </row>
    <row r="8873" spans="1:1" ht="22.05" customHeight="1" x14ac:dyDescent="0.2">
      <c r="A8873" s="227"/>
    </row>
    <row r="8874" spans="1:1" ht="22.05" customHeight="1" x14ac:dyDescent="0.2">
      <c r="A8874" s="227"/>
    </row>
    <row r="8875" spans="1:1" ht="22.05" customHeight="1" x14ac:dyDescent="0.2">
      <c r="A8875" s="227"/>
    </row>
    <row r="8876" spans="1:1" ht="22.05" customHeight="1" x14ac:dyDescent="0.2">
      <c r="A8876" s="227"/>
    </row>
    <row r="8877" spans="1:1" ht="22.05" customHeight="1" x14ac:dyDescent="0.2">
      <c r="A8877" s="227"/>
    </row>
    <row r="8878" spans="1:1" ht="22.05" customHeight="1" x14ac:dyDescent="0.2">
      <c r="A8878" s="227"/>
    </row>
    <row r="8879" spans="1:1" ht="22.05" customHeight="1" x14ac:dyDescent="0.2">
      <c r="A8879" s="227"/>
    </row>
    <row r="8880" spans="1:1" ht="22.05" customHeight="1" x14ac:dyDescent="0.2">
      <c r="A8880" s="227"/>
    </row>
    <row r="8881" spans="1:1" ht="22.05" customHeight="1" x14ac:dyDescent="0.2">
      <c r="A8881" s="227"/>
    </row>
    <row r="8882" spans="1:1" ht="22.05" customHeight="1" x14ac:dyDescent="0.2">
      <c r="A8882" s="227"/>
    </row>
    <row r="8883" spans="1:1" ht="22.05" customHeight="1" x14ac:dyDescent="0.2">
      <c r="A8883" s="227"/>
    </row>
    <row r="8884" spans="1:1" ht="22.05" customHeight="1" x14ac:dyDescent="0.2">
      <c r="A8884" s="227"/>
    </row>
    <row r="8885" spans="1:1" ht="22.05" customHeight="1" x14ac:dyDescent="0.2">
      <c r="A8885" s="227"/>
    </row>
    <row r="8886" spans="1:1" ht="22.05" customHeight="1" x14ac:dyDescent="0.2">
      <c r="A8886" s="227"/>
    </row>
    <row r="8887" spans="1:1" ht="22.05" customHeight="1" x14ac:dyDescent="0.2">
      <c r="A8887" s="227"/>
    </row>
    <row r="8888" spans="1:1" ht="22.05" customHeight="1" x14ac:dyDescent="0.2">
      <c r="A8888" s="227"/>
    </row>
    <row r="8889" spans="1:1" ht="22.05" customHeight="1" x14ac:dyDescent="0.2">
      <c r="A8889" s="227"/>
    </row>
    <row r="8890" spans="1:1" ht="22.05" customHeight="1" x14ac:dyDescent="0.2">
      <c r="A8890" s="227"/>
    </row>
    <row r="8891" spans="1:1" ht="22.05" customHeight="1" x14ac:dyDescent="0.2">
      <c r="A8891" s="227"/>
    </row>
    <row r="8892" spans="1:1" ht="22.05" customHeight="1" x14ac:dyDescent="0.2">
      <c r="A8892" s="227"/>
    </row>
    <row r="8893" spans="1:1" ht="22.05" customHeight="1" x14ac:dyDescent="0.2">
      <c r="A8893" s="227"/>
    </row>
    <row r="8894" spans="1:1" ht="22.05" customHeight="1" x14ac:dyDescent="0.2">
      <c r="A8894" s="227"/>
    </row>
    <row r="8895" spans="1:1" ht="22.05" customHeight="1" x14ac:dyDescent="0.2">
      <c r="A8895" s="227"/>
    </row>
    <row r="8896" spans="1:1" ht="22.05" customHeight="1" x14ac:dyDescent="0.2">
      <c r="A8896" s="227"/>
    </row>
    <row r="8897" spans="1:1" ht="22.05" customHeight="1" x14ac:dyDescent="0.2">
      <c r="A8897" s="227"/>
    </row>
    <row r="8898" spans="1:1" ht="22.05" customHeight="1" x14ac:dyDescent="0.2">
      <c r="A8898" s="227"/>
    </row>
    <row r="8899" spans="1:1" ht="22.05" customHeight="1" x14ac:dyDescent="0.2">
      <c r="A8899" s="227"/>
    </row>
    <row r="8900" spans="1:1" ht="22.05" customHeight="1" x14ac:dyDescent="0.2">
      <c r="A8900" s="227"/>
    </row>
    <row r="8901" spans="1:1" ht="22.05" customHeight="1" x14ac:dyDescent="0.2">
      <c r="A8901" s="227"/>
    </row>
    <row r="8902" spans="1:1" ht="22.05" customHeight="1" x14ac:dyDescent="0.2">
      <c r="A8902" s="227"/>
    </row>
    <row r="8903" spans="1:1" ht="22.05" customHeight="1" x14ac:dyDescent="0.2">
      <c r="A8903" s="227"/>
    </row>
    <row r="8904" spans="1:1" ht="22.05" customHeight="1" x14ac:dyDescent="0.2">
      <c r="A8904" s="227"/>
    </row>
    <row r="8905" spans="1:1" ht="22.05" customHeight="1" x14ac:dyDescent="0.2">
      <c r="A8905" s="227"/>
    </row>
    <row r="8906" spans="1:1" ht="22.05" customHeight="1" x14ac:dyDescent="0.2">
      <c r="A8906" s="227"/>
    </row>
    <row r="8907" spans="1:1" ht="22.05" customHeight="1" x14ac:dyDescent="0.2">
      <c r="A8907" s="227"/>
    </row>
    <row r="8908" spans="1:1" ht="22.05" customHeight="1" x14ac:dyDescent="0.2">
      <c r="A8908" s="227"/>
    </row>
    <row r="8909" spans="1:1" ht="22.05" customHeight="1" x14ac:dyDescent="0.2">
      <c r="A8909" s="227"/>
    </row>
    <row r="8910" spans="1:1" ht="22.05" customHeight="1" x14ac:dyDescent="0.2">
      <c r="A8910" s="227"/>
    </row>
    <row r="8911" spans="1:1" ht="22.05" customHeight="1" x14ac:dyDescent="0.2">
      <c r="A8911" s="227"/>
    </row>
    <row r="8912" spans="1:1" ht="22.05" customHeight="1" x14ac:dyDescent="0.2">
      <c r="A8912" s="227"/>
    </row>
    <row r="8913" spans="1:1" ht="22.05" customHeight="1" x14ac:dyDescent="0.2">
      <c r="A8913" s="227"/>
    </row>
    <row r="8914" spans="1:1" ht="22.05" customHeight="1" x14ac:dyDescent="0.2">
      <c r="A8914" s="227"/>
    </row>
    <row r="8915" spans="1:1" ht="22.05" customHeight="1" x14ac:dyDescent="0.2">
      <c r="A8915" s="227"/>
    </row>
    <row r="8916" spans="1:1" ht="22.05" customHeight="1" x14ac:dyDescent="0.2">
      <c r="A8916" s="227"/>
    </row>
    <row r="8917" spans="1:1" ht="22.05" customHeight="1" x14ac:dyDescent="0.2">
      <c r="A8917" s="227"/>
    </row>
    <row r="8918" spans="1:1" ht="22.05" customHeight="1" x14ac:dyDescent="0.2">
      <c r="A8918" s="227"/>
    </row>
    <row r="8919" spans="1:1" ht="22.05" customHeight="1" x14ac:dyDescent="0.2">
      <c r="A8919" s="227"/>
    </row>
    <row r="8920" spans="1:1" ht="22.05" customHeight="1" x14ac:dyDescent="0.2">
      <c r="A8920" s="227"/>
    </row>
    <row r="8921" spans="1:1" ht="22.05" customHeight="1" x14ac:dyDescent="0.2">
      <c r="A8921" s="227"/>
    </row>
    <row r="8922" spans="1:1" ht="22.05" customHeight="1" x14ac:dyDescent="0.2">
      <c r="A8922" s="227"/>
    </row>
    <row r="8923" spans="1:1" ht="22.05" customHeight="1" x14ac:dyDescent="0.2">
      <c r="A8923" s="227"/>
    </row>
    <row r="8924" spans="1:1" ht="22.05" customHeight="1" x14ac:dyDescent="0.2">
      <c r="A8924" s="227"/>
    </row>
    <row r="8925" spans="1:1" ht="22.05" customHeight="1" x14ac:dyDescent="0.2">
      <c r="A8925" s="227"/>
    </row>
    <row r="8926" spans="1:1" ht="22.05" customHeight="1" x14ac:dyDescent="0.2">
      <c r="A8926" s="227"/>
    </row>
    <row r="8927" spans="1:1" ht="22.05" customHeight="1" x14ac:dyDescent="0.2">
      <c r="A8927" s="227"/>
    </row>
    <row r="8928" spans="1:1" ht="22.05" customHeight="1" x14ac:dyDescent="0.2">
      <c r="A8928" s="227"/>
    </row>
    <row r="8929" spans="1:1" ht="22.05" customHeight="1" x14ac:dyDescent="0.2">
      <c r="A8929" s="227"/>
    </row>
    <row r="8930" spans="1:1" ht="22.05" customHeight="1" x14ac:dyDescent="0.2">
      <c r="A8930" s="227"/>
    </row>
    <row r="8931" spans="1:1" ht="22.05" customHeight="1" x14ac:dyDescent="0.2">
      <c r="A8931" s="227"/>
    </row>
    <row r="8932" spans="1:1" ht="22.05" customHeight="1" x14ac:dyDescent="0.2">
      <c r="A8932" s="227"/>
    </row>
    <row r="8933" spans="1:1" ht="22.05" customHeight="1" x14ac:dyDescent="0.2">
      <c r="A8933" s="227"/>
    </row>
    <row r="8934" spans="1:1" ht="22.05" customHeight="1" x14ac:dyDescent="0.2">
      <c r="A8934" s="227"/>
    </row>
    <row r="8935" spans="1:1" ht="22.05" customHeight="1" x14ac:dyDescent="0.2">
      <c r="A8935" s="227"/>
    </row>
    <row r="8936" spans="1:1" ht="22.05" customHeight="1" x14ac:dyDescent="0.2">
      <c r="A8936" s="227"/>
    </row>
    <row r="8937" spans="1:1" ht="22.05" customHeight="1" x14ac:dyDescent="0.2">
      <c r="A8937" s="227"/>
    </row>
    <row r="8938" spans="1:1" ht="22.05" customHeight="1" x14ac:dyDescent="0.2">
      <c r="A8938" s="227"/>
    </row>
    <row r="8939" spans="1:1" ht="22.05" customHeight="1" x14ac:dyDescent="0.2">
      <c r="A8939" s="227"/>
    </row>
    <row r="8940" spans="1:1" ht="22.05" customHeight="1" x14ac:dyDescent="0.2">
      <c r="A8940" s="227"/>
    </row>
    <row r="8941" spans="1:1" ht="22.05" customHeight="1" x14ac:dyDescent="0.2">
      <c r="A8941" s="227"/>
    </row>
    <row r="8942" spans="1:1" ht="22.05" customHeight="1" x14ac:dyDescent="0.2">
      <c r="A8942" s="227"/>
    </row>
    <row r="8943" spans="1:1" ht="22.05" customHeight="1" x14ac:dyDescent="0.2">
      <c r="A8943" s="227"/>
    </row>
    <row r="8944" spans="1:1" ht="22.05" customHeight="1" x14ac:dyDescent="0.2">
      <c r="A8944" s="227"/>
    </row>
    <row r="8945" spans="1:1" ht="22.05" customHeight="1" x14ac:dyDescent="0.2">
      <c r="A8945" s="227"/>
    </row>
    <row r="8946" spans="1:1" ht="22.05" customHeight="1" x14ac:dyDescent="0.2">
      <c r="A8946" s="227"/>
    </row>
    <row r="8947" spans="1:1" ht="22.05" customHeight="1" x14ac:dyDescent="0.2">
      <c r="A8947" s="227"/>
    </row>
    <row r="8948" spans="1:1" ht="22.05" customHeight="1" x14ac:dyDescent="0.2">
      <c r="A8948" s="227"/>
    </row>
    <row r="8949" spans="1:1" ht="22.05" customHeight="1" x14ac:dyDescent="0.2">
      <c r="A8949" s="227"/>
    </row>
    <row r="8950" spans="1:1" ht="22.05" customHeight="1" x14ac:dyDescent="0.2">
      <c r="A8950" s="227"/>
    </row>
    <row r="8951" spans="1:1" ht="22.05" customHeight="1" x14ac:dyDescent="0.2">
      <c r="A8951" s="227"/>
    </row>
    <row r="8952" spans="1:1" ht="22.05" customHeight="1" x14ac:dyDescent="0.2">
      <c r="A8952" s="227"/>
    </row>
    <row r="8953" spans="1:1" ht="22.05" customHeight="1" x14ac:dyDescent="0.2">
      <c r="A8953" s="227"/>
    </row>
    <row r="8954" spans="1:1" ht="22.05" customHeight="1" x14ac:dyDescent="0.2">
      <c r="A8954" s="227"/>
    </row>
    <row r="8955" spans="1:1" ht="22.05" customHeight="1" x14ac:dyDescent="0.2">
      <c r="A8955" s="227"/>
    </row>
    <row r="8956" spans="1:1" ht="22.05" customHeight="1" x14ac:dyDescent="0.2">
      <c r="A8956" s="227"/>
    </row>
    <row r="8957" spans="1:1" ht="22.05" customHeight="1" x14ac:dyDescent="0.2">
      <c r="A8957" s="227"/>
    </row>
    <row r="8958" spans="1:1" ht="22.05" customHeight="1" x14ac:dyDescent="0.2">
      <c r="A8958" s="227"/>
    </row>
    <row r="8959" spans="1:1" ht="22.05" customHeight="1" x14ac:dyDescent="0.2">
      <c r="A8959" s="227"/>
    </row>
    <row r="8960" spans="1:1" ht="22.05" customHeight="1" x14ac:dyDescent="0.2">
      <c r="A8960" s="227"/>
    </row>
    <row r="8961" spans="1:1" ht="22.05" customHeight="1" x14ac:dyDescent="0.2">
      <c r="A8961" s="227"/>
    </row>
    <row r="8962" spans="1:1" ht="22.05" customHeight="1" x14ac:dyDescent="0.2">
      <c r="A8962" s="227"/>
    </row>
    <row r="8963" spans="1:1" ht="22.05" customHeight="1" x14ac:dyDescent="0.2">
      <c r="A8963" s="227"/>
    </row>
    <row r="8964" spans="1:1" ht="22.05" customHeight="1" x14ac:dyDescent="0.2">
      <c r="A8964" s="227"/>
    </row>
    <row r="8965" spans="1:1" ht="22.05" customHeight="1" x14ac:dyDescent="0.2">
      <c r="A8965" s="227"/>
    </row>
    <row r="8966" spans="1:1" ht="22.05" customHeight="1" x14ac:dyDescent="0.2">
      <c r="A8966" s="227"/>
    </row>
    <row r="8967" spans="1:1" ht="22.05" customHeight="1" x14ac:dyDescent="0.2">
      <c r="A8967" s="227"/>
    </row>
    <row r="8968" spans="1:1" ht="22.05" customHeight="1" x14ac:dyDescent="0.2">
      <c r="A8968" s="227"/>
    </row>
    <row r="8969" spans="1:1" ht="22.05" customHeight="1" x14ac:dyDescent="0.2">
      <c r="A8969" s="227"/>
    </row>
    <row r="8970" spans="1:1" ht="22.05" customHeight="1" x14ac:dyDescent="0.2">
      <c r="A8970" s="227"/>
    </row>
    <row r="8971" spans="1:1" ht="22.05" customHeight="1" x14ac:dyDescent="0.2">
      <c r="A8971" s="227"/>
    </row>
    <row r="8972" spans="1:1" ht="22.05" customHeight="1" x14ac:dyDescent="0.2">
      <c r="A8972" s="227"/>
    </row>
    <row r="8973" spans="1:1" ht="22.05" customHeight="1" x14ac:dyDescent="0.2">
      <c r="A8973" s="227"/>
    </row>
    <row r="8974" spans="1:1" ht="22.05" customHeight="1" x14ac:dyDescent="0.2">
      <c r="A8974" s="227"/>
    </row>
    <row r="8975" spans="1:1" ht="22.05" customHeight="1" x14ac:dyDescent="0.2">
      <c r="A8975" s="227"/>
    </row>
    <row r="8976" spans="1:1" ht="22.05" customHeight="1" x14ac:dyDescent="0.2">
      <c r="A8976" s="227"/>
    </row>
    <row r="8977" spans="1:1" ht="22.05" customHeight="1" x14ac:dyDescent="0.2">
      <c r="A8977" s="227"/>
    </row>
    <row r="8978" spans="1:1" ht="22.05" customHeight="1" x14ac:dyDescent="0.2">
      <c r="A8978" s="227"/>
    </row>
    <row r="8979" spans="1:1" ht="22.05" customHeight="1" x14ac:dyDescent="0.2">
      <c r="A8979" s="227"/>
    </row>
    <row r="8980" spans="1:1" ht="22.05" customHeight="1" x14ac:dyDescent="0.2">
      <c r="A8980" s="227"/>
    </row>
    <row r="8981" spans="1:1" ht="22.05" customHeight="1" x14ac:dyDescent="0.2">
      <c r="A8981" s="227"/>
    </row>
    <row r="8982" spans="1:1" ht="22.05" customHeight="1" x14ac:dyDescent="0.2">
      <c r="A8982" s="227"/>
    </row>
    <row r="8983" spans="1:1" ht="22.05" customHeight="1" x14ac:dyDescent="0.2">
      <c r="A8983" s="227"/>
    </row>
    <row r="8984" spans="1:1" ht="22.05" customHeight="1" x14ac:dyDescent="0.2">
      <c r="A8984" s="227"/>
    </row>
    <row r="8985" spans="1:1" ht="22.05" customHeight="1" x14ac:dyDescent="0.2">
      <c r="A8985" s="227"/>
    </row>
    <row r="8986" spans="1:1" ht="22.05" customHeight="1" x14ac:dyDescent="0.2">
      <c r="A8986" s="227"/>
    </row>
    <row r="8987" spans="1:1" ht="22.05" customHeight="1" x14ac:dyDescent="0.2">
      <c r="A8987" s="227"/>
    </row>
    <row r="8988" spans="1:1" ht="22.05" customHeight="1" x14ac:dyDescent="0.2">
      <c r="A8988" s="227"/>
    </row>
    <row r="8989" spans="1:1" ht="22.05" customHeight="1" x14ac:dyDescent="0.2">
      <c r="A8989" s="227"/>
    </row>
    <row r="8990" spans="1:1" ht="22.05" customHeight="1" x14ac:dyDescent="0.2">
      <c r="A8990" s="227"/>
    </row>
    <row r="8991" spans="1:1" ht="22.05" customHeight="1" x14ac:dyDescent="0.2">
      <c r="A8991" s="227"/>
    </row>
    <row r="8992" spans="1:1" ht="22.05" customHeight="1" x14ac:dyDescent="0.2">
      <c r="A8992" s="227"/>
    </row>
    <row r="8993" spans="1:1" ht="22.05" customHeight="1" x14ac:dyDescent="0.2">
      <c r="A8993" s="227"/>
    </row>
    <row r="8994" spans="1:1" ht="22.05" customHeight="1" x14ac:dyDescent="0.2">
      <c r="A8994" s="227"/>
    </row>
    <row r="8995" spans="1:1" ht="22.05" customHeight="1" x14ac:dyDescent="0.2">
      <c r="A8995" s="227"/>
    </row>
    <row r="8996" spans="1:1" ht="22.05" customHeight="1" x14ac:dyDescent="0.2">
      <c r="A8996" s="227"/>
    </row>
    <row r="8997" spans="1:1" ht="22.05" customHeight="1" x14ac:dyDescent="0.2">
      <c r="A8997" s="227"/>
    </row>
    <row r="8998" spans="1:1" ht="22.05" customHeight="1" x14ac:dyDescent="0.2">
      <c r="A8998" s="227"/>
    </row>
    <row r="8999" spans="1:1" ht="22.05" customHeight="1" x14ac:dyDescent="0.2">
      <c r="A8999" s="227"/>
    </row>
    <row r="9000" spans="1:1" ht="22.05" customHeight="1" x14ac:dyDescent="0.2">
      <c r="A9000" s="227"/>
    </row>
    <row r="9001" spans="1:1" ht="22.05" customHeight="1" x14ac:dyDescent="0.2">
      <c r="A9001" s="227"/>
    </row>
    <row r="9002" spans="1:1" ht="22.05" customHeight="1" x14ac:dyDescent="0.2">
      <c r="A9002" s="227"/>
    </row>
    <row r="9003" spans="1:1" ht="22.05" customHeight="1" x14ac:dyDescent="0.2">
      <c r="A9003" s="227"/>
    </row>
    <row r="9004" spans="1:1" ht="22.05" customHeight="1" x14ac:dyDescent="0.2">
      <c r="A9004" s="227"/>
    </row>
    <row r="9005" spans="1:1" ht="22.05" customHeight="1" x14ac:dyDescent="0.2">
      <c r="A9005" s="227"/>
    </row>
    <row r="9006" spans="1:1" ht="22.05" customHeight="1" x14ac:dyDescent="0.2">
      <c r="A9006" s="227"/>
    </row>
    <row r="9007" spans="1:1" ht="22.05" customHeight="1" x14ac:dyDescent="0.2">
      <c r="A9007" s="227"/>
    </row>
    <row r="9008" spans="1:1" ht="22.05" customHeight="1" x14ac:dyDescent="0.2">
      <c r="A9008" s="227"/>
    </row>
    <row r="9009" spans="1:1" ht="22.05" customHeight="1" x14ac:dyDescent="0.2">
      <c r="A9009" s="227"/>
    </row>
    <row r="9010" spans="1:1" ht="22.05" customHeight="1" x14ac:dyDescent="0.2">
      <c r="A9010" s="227"/>
    </row>
    <row r="9011" spans="1:1" ht="22.05" customHeight="1" x14ac:dyDescent="0.2">
      <c r="A9011" s="227"/>
    </row>
    <row r="9012" spans="1:1" ht="22.05" customHeight="1" x14ac:dyDescent="0.2">
      <c r="A9012" s="227"/>
    </row>
    <row r="9013" spans="1:1" ht="22.05" customHeight="1" x14ac:dyDescent="0.2">
      <c r="A9013" s="227"/>
    </row>
    <row r="9014" spans="1:1" ht="22.05" customHeight="1" x14ac:dyDescent="0.2">
      <c r="A9014" s="227"/>
    </row>
    <row r="9015" spans="1:1" ht="22.05" customHeight="1" x14ac:dyDescent="0.2">
      <c r="A9015" s="227"/>
    </row>
    <row r="9016" spans="1:1" ht="22.05" customHeight="1" x14ac:dyDescent="0.2">
      <c r="A9016" s="227"/>
    </row>
    <row r="9017" spans="1:1" ht="22.05" customHeight="1" x14ac:dyDescent="0.2">
      <c r="A9017" s="227"/>
    </row>
    <row r="9018" spans="1:1" ht="22.05" customHeight="1" x14ac:dyDescent="0.2">
      <c r="A9018" s="227"/>
    </row>
    <row r="9019" spans="1:1" ht="22.05" customHeight="1" x14ac:dyDescent="0.2">
      <c r="A9019" s="227"/>
    </row>
    <row r="9020" spans="1:1" ht="22.05" customHeight="1" x14ac:dyDescent="0.2">
      <c r="A9020" s="227"/>
    </row>
    <row r="9021" spans="1:1" ht="22.05" customHeight="1" x14ac:dyDescent="0.2">
      <c r="A9021" s="227"/>
    </row>
    <row r="9022" spans="1:1" ht="22.05" customHeight="1" x14ac:dyDescent="0.2">
      <c r="A9022" s="227"/>
    </row>
    <row r="9023" spans="1:1" ht="22.05" customHeight="1" x14ac:dyDescent="0.2">
      <c r="A9023" s="227"/>
    </row>
    <row r="9024" spans="1:1" ht="22.05" customHeight="1" x14ac:dyDescent="0.2">
      <c r="A9024" s="227"/>
    </row>
    <row r="9025" spans="1:1" ht="22.05" customHeight="1" x14ac:dyDescent="0.2">
      <c r="A9025" s="227"/>
    </row>
    <row r="9026" spans="1:1" ht="22.05" customHeight="1" x14ac:dyDescent="0.2">
      <c r="A9026" s="227"/>
    </row>
    <row r="9027" spans="1:1" ht="22.05" customHeight="1" x14ac:dyDescent="0.2">
      <c r="A9027" s="227"/>
    </row>
    <row r="9028" spans="1:1" ht="22.05" customHeight="1" x14ac:dyDescent="0.2">
      <c r="A9028" s="227"/>
    </row>
    <row r="9029" spans="1:1" ht="22.05" customHeight="1" x14ac:dyDescent="0.2">
      <c r="A9029" s="227"/>
    </row>
    <row r="9030" spans="1:1" ht="22.05" customHeight="1" x14ac:dyDescent="0.2">
      <c r="A9030" s="227"/>
    </row>
    <row r="9031" spans="1:1" ht="22.05" customHeight="1" x14ac:dyDescent="0.2">
      <c r="A9031" s="227"/>
    </row>
    <row r="9032" spans="1:1" ht="22.05" customHeight="1" x14ac:dyDescent="0.2">
      <c r="A9032" s="227"/>
    </row>
    <row r="9033" spans="1:1" ht="22.05" customHeight="1" x14ac:dyDescent="0.2">
      <c r="A9033" s="227"/>
    </row>
    <row r="9034" spans="1:1" ht="22.05" customHeight="1" x14ac:dyDescent="0.2">
      <c r="A9034" s="227"/>
    </row>
    <row r="9035" spans="1:1" ht="22.05" customHeight="1" x14ac:dyDescent="0.2">
      <c r="A9035" s="227"/>
    </row>
    <row r="9036" spans="1:1" ht="22.05" customHeight="1" x14ac:dyDescent="0.2">
      <c r="A9036" s="227"/>
    </row>
    <row r="9037" spans="1:1" ht="22.05" customHeight="1" x14ac:dyDescent="0.2">
      <c r="A9037" s="227"/>
    </row>
    <row r="9038" spans="1:1" ht="22.05" customHeight="1" x14ac:dyDescent="0.2">
      <c r="A9038" s="227"/>
    </row>
    <row r="9039" spans="1:1" ht="22.05" customHeight="1" x14ac:dyDescent="0.2">
      <c r="A9039" s="227"/>
    </row>
    <row r="9040" spans="1:1" ht="22.05" customHeight="1" x14ac:dyDescent="0.2">
      <c r="A9040" s="227"/>
    </row>
    <row r="9041" spans="1:1" ht="22.05" customHeight="1" x14ac:dyDescent="0.2">
      <c r="A9041" s="227"/>
    </row>
    <row r="9042" spans="1:1" ht="22.05" customHeight="1" x14ac:dyDescent="0.2">
      <c r="A9042" s="227"/>
    </row>
    <row r="9043" spans="1:1" ht="22.05" customHeight="1" x14ac:dyDescent="0.2">
      <c r="A9043" s="227"/>
    </row>
    <row r="9044" spans="1:1" ht="22.05" customHeight="1" x14ac:dyDescent="0.2">
      <c r="A9044" s="227"/>
    </row>
    <row r="9045" spans="1:1" ht="22.05" customHeight="1" x14ac:dyDescent="0.2">
      <c r="A9045" s="227"/>
    </row>
    <row r="9046" spans="1:1" ht="22.05" customHeight="1" x14ac:dyDescent="0.2">
      <c r="A9046" s="227"/>
    </row>
    <row r="9047" spans="1:1" ht="22.05" customHeight="1" x14ac:dyDescent="0.2">
      <c r="A9047" s="227"/>
    </row>
    <row r="9048" spans="1:1" ht="22.05" customHeight="1" x14ac:dyDescent="0.2">
      <c r="A9048" s="227"/>
    </row>
    <row r="9049" spans="1:1" ht="22.05" customHeight="1" x14ac:dyDescent="0.2">
      <c r="A9049" s="227"/>
    </row>
    <row r="9050" spans="1:1" ht="22.05" customHeight="1" x14ac:dyDescent="0.2">
      <c r="A9050" s="227"/>
    </row>
    <row r="9051" spans="1:1" ht="22.05" customHeight="1" x14ac:dyDescent="0.2">
      <c r="A9051" s="227"/>
    </row>
    <row r="9052" spans="1:1" ht="22.05" customHeight="1" x14ac:dyDescent="0.2">
      <c r="A9052" s="227"/>
    </row>
    <row r="9053" spans="1:1" ht="22.05" customHeight="1" x14ac:dyDescent="0.2">
      <c r="A9053" s="227"/>
    </row>
    <row r="9054" spans="1:1" ht="22.05" customHeight="1" x14ac:dyDescent="0.2">
      <c r="A9054" s="227"/>
    </row>
    <row r="9055" spans="1:1" ht="22.05" customHeight="1" x14ac:dyDescent="0.2">
      <c r="A9055" s="227"/>
    </row>
    <row r="9056" spans="1:1" ht="22.05" customHeight="1" x14ac:dyDescent="0.2">
      <c r="A9056" s="227"/>
    </row>
    <row r="9057" spans="1:1" ht="22.05" customHeight="1" x14ac:dyDescent="0.2">
      <c r="A9057" s="227"/>
    </row>
    <row r="9058" spans="1:1" ht="22.05" customHeight="1" x14ac:dyDescent="0.2">
      <c r="A9058" s="227"/>
    </row>
    <row r="9059" spans="1:1" ht="22.05" customHeight="1" x14ac:dyDescent="0.2">
      <c r="A9059" s="227"/>
    </row>
    <row r="9060" spans="1:1" ht="22.05" customHeight="1" x14ac:dyDescent="0.2">
      <c r="A9060" s="227"/>
    </row>
    <row r="9061" spans="1:1" ht="22.05" customHeight="1" x14ac:dyDescent="0.2">
      <c r="A9061" s="227"/>
    </row>
    <row r="9062" spans="1:1" ht="22.05" customHeight="1" x14ac:dyDescent="0.2">
      <c r="A9062" s="227"/>
    </row>
    <row r="9063" spans="1:1" ht="22.05" customHeight="1" x14ac:dyDescent="0.2">
      <c r="A9063" s="227"/>
    </row>
    <row r="9064" spans="1:1" ht="22.05" customHeight="1" x14ac:dyDescent="0.2">
      <c r="A9064" s="227"/>
    </row>
    <row r="9065" spans="1:1" ht="22.05" customHeight="1" x14ac:dyDescent="0.2">
      <c r="A9065" s="227"/>
    </row>
    <row r="9066" spans="1:1" ht="22.05" customHeight="1" x14ac:dyDescent="0.2">
      <c r="A9066" s="227"/>
    </row>
    <row r="9067" spans="1:1" ht="22.05" customHeight="1" x14ac:dyDescent="0.2">
      <c r="A9067" s="227"/>
    </row>
    <row r="9068" spans="1:1" ht="22.05" customHeight="1" x14ac:dyDescent="0.2">
      <c r="A9068" s="227"/>
    </row>
    <row r="9069" spans="1:1" ht="22.05" customHeight="1" x14ac:dyDescent="0.2">
      <c r="A9069" s="227"/>
    </row>
    <row r="9070" spans="1:1" ht="22.05" customHeight="1" x14ac:dyDescent="0.2">
      <c r="A9070" s="227"/>
    </row>
    <row r="9071" spans="1:1" ht="22.05" customHeight="1" x14ac:dyDescent="0.2">
      <c r="A9071" s="227"/>
    </row>
    <row r="9072" spans="1:1" ht="22.05" customHeight="1" x14ac:dyDescent="0.2">
      <c r="A9072" s="227"/>
    </row>
    <row r="9073" spans="1:1" ht="22.05" customHeight="1" x14ac:dyDescent="0.2">
      <c r="A9073" s="227"/>
    </row>
    <row r="9074" spans="1:1" ht="22.05" customHeight="1" x14ac:dyDescent="0.2">
      <c r="A9074" s="227"/>
    </row>
    <row r="9075" spans="1:1" ht="22.05" customHeight="1" x14ac:dyDescent="0.2">
      <c r="A9075" s="227"/>
    </row>
    <row r="9076" spans="1:1" ht="22.05" customHeight="1" x14ac:dyDescent="0.2">
      <c r="A9076" s="227"/>
    </row>
    <row r="9077" spans="1:1" ht="22.05" customHeight="1" x14ac:dyDescent="0.2">
      <c r="A9077" s="227"/>
    </row>
    <row r="9078" spans="1:1" ht="22.05" customHeight="1" x14ac:dyDescent="0.2">
      <c r="A9078" s="227"/>
    </row>
    <row r="9079" spans="1:1" ht="22.05" customHeight="1" x14ac:dyDescent="0.2">
      <c r="A9079" s="227"/>
    </row>
    <row r="9080" spans="1:1" ht="22.05" customHeight="1" x14ac:dyDescent="0.2">
      <c r="A9080" s="227"/>
    </row>
    <row r="9081" spans="1:1" ht="22.05" customHeight="1" x14ac:dyDescent="0.2">
      <c r="A9081" s="227"/>
    </row>
    <row r="9082" spans="1:1" ht="22.05" customHeight="1" x14ac:dyDescent="0.2">
      <c r="A9082" s="227"/>
    </row>
    <row r="9083" spans="1:1" ht="22.05" customHeight="1" x14ac:dyDescent="0.2">
      <c r="A9083" s="227"/>
    </row>
    <row r="9084" spans="1:1" ht="22.05" customHeight="1" x14ac:dyDescent="0.2">
      <c r="A9084" s="227"/>
    </row>
    <row r="9085" spans="1:1" ht="22.05" customHeight="1" x14ac:dyDescent="0.2">
      <c r="A9085" s="227"/>
    </row>
    <row r="9086" spans="1:1" ht="22.05" customHeight="1" x14ac:dyDescent="0.2">
      <c r="A9086" s="227"/>
    </row>
    <row r="9087" spans="1:1" ht="22.05" customHeight="1" x14ac:dyDescent="0.2">
      <c r="A9087" s="227"/>
    </row>
    <row r="9088" spans="1:1" ht="22.05" customHeight="1" x14ac:dyDescent="0.2">
      <c r="A9088" s="227"/>
    </row>
    <row r="9089" spans="1:1" ht="22.05" customHeight="1" x14ac:dyDescent="0.2">
      <c r="A9089" s="227"/>
    </row>
    <row r="9090" spans="1:1" ht="22.05" customHeight="1" x14ac:dyDescent="0.2">
      <c r="A9090" s="227"/>
    </row>
    <row r="9091" spans="1:1" ht="22.05" customHeight="1" x14ac:dyDescent="0.2">
      <c r="A9091" s="227"/>
    </row>
    <row r="9092" spans="1:1" ht="22.05" customHeight="1" x14ac:dyDescent="0.2">
      <c r="A9092" s="227"/>
    </row>
    <row r="9093" spans="1:1" ht="22.05" customHeight="1" x14ac:dyDescent="0.2">
      <c r="A9093" s="227"/>
    </row>
    <row r="9094" spans="1:1" ht="22.05" customHeight="1" x14ac:dyDescent="0.2">
      <c r="A9094" s="227"/>
    </row>
    <row r="9095" spans="1:1" ht="22.05" customHeight="1" x14ac:dyDescent="0.2">
      <c r="A9095" s="227"/>
    </row>
    <row r="9096" spans="1:1" ht="22.05" customHeight="1" x14ac:dyDescent="0.2">
      <c r="A9096" s="227"/>
    </row>
    <row r="9097" spans="1:1" ht="22.05" customHeight="1" x14ac:dyDescent="0.2">
      <c r="A9097" s="227"/>
    </row>
    <row r="9098" spans="1:1" ht="22.05" customHeight="1" x14ac:dyDescent="0.2">
      <c r="A9098" s="227"/>
    </row>
    <row r="9099" spans="1:1" ht="22.05" customHeight="1" x14ac:dyDescent="0.2">
      <c r="A9099" s="227"/>
    </row>
    <row r="9100" spans="1:1" ht="22.05" customHeight="1" x14ac:dyDescent="0.2">
      <c r="A9100" s="227"/>
    </row>
    <row r="9101" spans="1:1" ht="22.05" customHeight="1" x14ac:dyDescent="0.2">
      <c r="A9101" s="227"/>
    </row>
    <row r="9102" spans="1:1" ht="22.05" customHeight="1" x14ac:dyDescent="0.2">
      <c r="A9102" s="227"/>
    </row>
    <row r="9103" spans="1:1" ht="22.05" customHeight="1" x14ac:dyDescent="0.2">
      <c r="A9103" s="227"/>
    </row>
    <row r="9104" spans="1:1" ht="22.05" customHeight="1" x14ac:dyDescent="0.2">
      <c r="A9104" s="227"/>
    </row>
    <row r="9105" spans="1:1" ht="22.05" customHeight="1" x14ac:dyDescent="0.2">
      <c r="A9105" s="227"/>
    </row>
    <row r="9106" spans="1:1" ht="22.05" customHeight="1" x14ac:dyDescent="0.2">
      <c r="A9106" s="227"/>
    </row>
    <row r="9107" spans="1:1" ht="22.05" customHeight="1" x14ac:dyDescent="0.2">
      <c r="A9107" s="227"/>
    </row>
    <row r="9108" spans="1:1" ht="22.05" customHeight="1" x14ac:dyDescent="0.2">
      <c r="A9108" s="227"/>
    </row>
    <row r="9109" spans="1:1" ht="22.05" customHeight="1" x14ac:dyDescent="0.2">
      <c r="A9109" s="227"/>
    </row>
    <row r="9110" spans="1:1" ht="22.05" customHeight="1" x14ac:dyDescent="0.2">
      <c r="A9110" s="227"/>
    </row>
    <row r="9111" spans="1:1" ht="22.05" customHeight="1" x14ac:dyDescent="0.2">
      <c r="A9111" s="227"/>
    </row>
    <row r="9112" spans="1:1" ht="22.05" customHeight="1" x14ac:dyDescent="0.2">
      <c r="A9112" s="227"/>
    </row>
    <row r="9113" spans="1:1" ht="22.05" customHeight="1" x14ac:dyDescent="0.2">
      <c r="A9113" s="227"/>
    </row>
    <row r="9114" spans="1:1" ht="22.05" customHeight="1" x14ac:dyDescent="0.2">
      <c r="A9114" s="227"/>
    </row>
    <row r="9115" spans="1:1" ht="22.05" customHeight="1" x14ac:dyDescent="0.2">
      <c r="A9115" s="227"/>
    </row>
    <row r="9116" spans="1:1" ht="22.05" customHeight="1" x14ac:dyDescent="0.2">
      <c r="A9116" s="227"/>
    </row>
    <row r="9117" spans="1:1" ht="22.05" customHeight="1" x14ac:dyDescent="0.2">
      <c r="A9117" s="227"/>
    </row>
    <row r="9118" spans="1:1" ht="22.05" customHeight="1" x14ac:dyDescent="0.2">
      <c r="A9118" s="227"/>
    </row>
    <row r="9119" spans="1:1" ht="22.05" customHeight="1" x14ac:dyDescent="0.2">
      <c r="A9119" s="227"/>
    </row>
    <row r="9120" spans="1:1" ht="22.05" customHeight="1" x14ac:dyDescent="0.2">
      <c r="A9120" s="227"/>
    </row>
    <row r="9121" spans="1:1" ht="22.05" customHeight="1" x14ac:dyDescent="0.2">
      <c r="A9121" s="227"/>
    </row>
    <row r="9122" spans="1:1" ht="22.05" customHeight="1" x14ac:dyDescent="0.2">
      <c r="A9122" s="227"/>
    </row>
    <row r="9123" spans="1:1" ht="22.05" customHeight="1" x14ac:dyDescent="0.2">
      <c r="A9123" s="227"/>
    </row>
    <row r="9124" spans="1:1" ht="22.05" customHeight="1" x14ac:dyDescent="0.2">
      <c r="A9124" s="227"/>
    </row>
    <row r="9125" spans="1:1" ht="22.05" customHeight="1" x14ac:dyDescent="0.2">
      <c r="A9125" s="227"/>
    </row>
    <row r="9126" spans="1:1" ht="22.05" customHeight="1" x14ac:dyDescent="0.2">
      <c r="A9126" s="227"/>
    </row>
    <row r="9127" spans="1:1" ht="22.05" customHeight="1" x14ac:dyDescent="0.2">
      <c r="A9127" s="227"/>
    </row>
    <row r="9128" spans="1:1" ht="22.05" customHeight="1" x14ac:dyDescent="0.2">
      <c r="A9128" s="227"/>
    </row>
    <row r="9129" spans="1:1" ht="22.05" customHeight="1" x14ac:dyDescent="0.2">
      <c r="A9129" s="227"/>
    </row>
    <row r="9130" spans="1:1" ht="22.05" customHeight="1" x14ac:dyDescent="0.2">
      <c r="A9130" s="227"/>
    </row>
    <row r="9131" spans="1:1" ht="22.05" customHeight="1" x14ac:dyDescent="0.2">
      <c r="A9131" s="227"/>
    </row>
    <row r="9132" spans="1:1" ht="22.05" customHeight="1" x14ac:dyDescent="0.2">
      <c r="A9132" s="227"/>
    </row>
    <row r="9133" spans="1:1" ht="22.05" customHeight="1" x14ac:dyDescent="0.2">
      <c r="A9133" s="227"/>
    </row>
    <row r="9134" spans="1:1" ht="22.05" customHeight="1" x14ac:dyDescent="0.2">
      <c r="A9134" s="227"/>
    </row>
    <row r="9135" spans="1:1" ht="22.05" customHeight="1" x14ac:dyDescent="0.2">
      <c r="A9135" s="227"/>
    </row>
    <row r="9136" spans="1:1" ht="22.05" customHeight="1" x14ac:dyDescent="0.2">
      <c r="A9136" s="227"/>
    </row>
    <row r="9137" spans="1:1" ht="22.05" customHeight="1" x14ac:dyDescent="0.2">
      <c r="A9137" s="227"/>
    </row>
    <row r="9138" spans="1:1" ht="22.05" customHeight="1" x14ac:dyDescent="0.2">
      <c r="A9138" s="227"/>
    </row>
    <row r="9139" spans="1:1" ht="22.05" customHeight="1" x14ac:dyDescent="0.2">
      <c r="A9139" s="227"/>
    </row>
    <row r="9140" spans="1:1" ht="22.05" customHeight="1" x14ac:dyDescent="0.2">
      <c r="A9140" s="227"/>
    </row>
    <row r="9141" spans="1:1" ht="22.05" customHeight="1" x14ac:dyDescent="0.2">
      <c r="A9141" s="227"/>
    </row>
    <row r="9142" spans="1:1" ht="22.05" customHeight="1" x14ac:dyDescent="0.2">
      <c r="A9142" s="227"/>
    </row>
    <row r="9143" spans="1:1" ht="22.05" customHeight="1" x14ac:dyDescent="0.2">
      <c r="A9143" s="227"/>
    </row>
    <row r="9144" spans="1:1" ht="22.05" customHeight="1" x14ac:dyDescent="0.2">
      <c r="A9144" s="227"/>
    </row>
    <row r="9145" spans="1:1" ht="22.05" customHeight="1" x14ac:dyDescent="0.2">
      <c r="A9145" s="227"/>
    </row>
    <row r="9146" spans="1:1" ht="22.05" customHeight="1" x14ac:dyDescent="0.2">
      <c r="A9146" s="227"/>
    </row>
    <row r="9147" spans="1:1" ht="22.05" customHeight="1" x14ac:dyDescent="0.2">
      <c r="A9147" s="227"/>
    </row>
    <row r="9148" spans="1:1" ht="22.05" customHeight="1" x14ac:dyDescent="0.2">
      <c r="A9148" s="227"/>
    </row>
    <row r="9149" spans="1:1" ht="22.05" customHeight="1" x14ac:dyDescent="0.2">
      <c r="A9149" s="227"/>
    </row>
    <row r="9150" spans="1:1" ht="22.05" customHeight="1" x14ac:dyDescent="0.2">
      <c r="A9150" s="227"/>
    </row>
    <row r="9151" spans="1:1" ht="22.05" customHeight="1" x14ac:dyDescent="0.2">
      <c r="A9151" s="227"/>
    </row>
    <row r="9152" spans="1:1" ht="22.05" customHeight="1" x14ac:dyDescent="0.2">
      <c r="A9152" s="227"/>
    </row>
    <row r="9153" spans="1:1" ht="22.05" customHeight="1" x14ac:dyDescent="0.2">
      <c r="A9153" s="227"/>
    </row>
    <row r="9154" spans="1:1" ht="22.05" customHeight="1" x14ac:dyDescent="0.2">
      <c r="A9154" s="227"/>
    </row>
    <row r="9155" spans="1:1" ht="22.05" customHeight="1" x14ac:dyDescent="0.2">
      <c r="A9155" s="227"/>
    </row>
    <row r="9156" spans="1:1" ht="22.05" customHeight="1" x14ac:dyDescent="0.2">
      <c r="A9156" s="227"/>
    </row>
    <row r="9157" spans="1:1" ht="22.05" customHeight="1" x14ac:dyDescent="0.2">
      <c r="A9157" s="227"/>
    </row>
    <row r="9158" spans="1:1" ht="22.05" customHeight="1" x14ac:dyDescent="0.2">
      <c r="A9158" s="227"/>
    </row>
    <row r="9159" spans="1:1" ht="22.05" customHeight="1" x14ac:dyDescent="0.2">
      <c r="A9159" s="227"/>
    </row>
    <row r="9160" spans="1:1" ht="22.05" customHeight="1" x14ac:dyDescent="0.2">
      <c r="A9160" s="227"/>
    </row>
    <row r="9161" spans="1:1" ht="22.05" customHeight="1" x14ac:dyDescent="0.2">
      <c r="A9161" s="227"/>
    </row>
    <row r="9162" spans="1:1" ht="22.05" customHeight="1" x14ac:dyDescent="0.2">
      <c r="A9162" s="227"/>
    </row>
    <row r="9163" spans="1:1" ht="22.05" customHeight="1" x14ac:dyDescent="0.2">
      <c r="A9163" s="227"/>
    </row>
    <row r="9164" spans="1:1" ht="22.05" customHeight="1" x14ac:dyDescent="0.2">
      <c r="A9164" s="227"/>
    </row>
    <row r="9165" spans="1:1" ht="22.05" customHeight="1" x14ac:dyDescent="0.2">
      <c r="A9165" s="227"/>
    </row>
    <row r="9166" spans="1:1" ht="22.05" customHeight="1" x14ac:dyDescent="0.2">
      <c r="A9166" s="227"/>
    </row>
    <row r="9167" spans="1:1" ht="22.05" customHeight="1" x14ac:dyDescent="0.2">
      <c r="A9167" s="227"/>
    </row>
    <row r="9168" spans="1:1" ht="22.05" customHeight="1" x14ac:dyDescent="0.2">
      <c r="A9168" s="227"/>
    </row>
    <row r="9169" spans="1:1" ht="22.05" customHeight="1" x14ac:dyDescent="0.2">
      <c r="A9169" s="227"/>
    </row>
    <row r="9170" spans="1:1" ht="22.05" customHeight="1" x14ac:dyDescent="0.2">
      <c r="A9170" s="227"/>
    </row>
    <row r="9171" spans="1:1" ht="22.05" customHeight="1" x14ac:dyDescent="0.2">
      <c r="A9171" s="227"/>
    </row>
    <row r="9172" spans="1:1" ht="22.05" customHeight="1" x14ac:dyDescent="0.2">
      <c r="A9172" s="227"/>
    </row>
    <row r="9173" spans="1:1" ht="22.05" customHeight="1" x14ac:dyDescent="0.2">
      <c r="A9173" s="227"/>
    </row>
    <row r="9174" spans="1:1" ht="22.05" customHeight="1" x14ac:dyDescent="0.2">
      <c r="A9174" s="227"/>
    </row>
    <row r="9175" spans="1:1" ht="22.05" customHeight="1" x14ac:dyDescent="0.2">
      <c r="A9175" s="227"/>
    </row>
    <row r="9176" spans="1:1" ht="22.05" customHeight="1" x14ac:dyDescent="0.2">
      <c r="A9176" s="227"/>
    </row>
    <row r="9177" spans="1:1" ht="22.05" customHeight="1" x14ac:dyDescent="0.2">
      <c r="A9177" s="227"/>
    </row>
    <row r="9178" spans="1:1" ht="22.05" customHeight="1" x14ac:dyDescent="0.2">
      <c r="A9178" s="227"/>
    </row>
    <row r="9179" spans="1:1" ht="22.05" customHeight="1" x14ac:dyDescent="0.2">
      <c r="A9179" s="227"/>
    </row>
    <row r="9180" spans="1:1" ht="22.05" customHeight="1" x14ac:dyDescent="0.2">
      <c r="A9180" s="227"/>
    </row>
    <row r="9181" spans="1:1" ht="22.05" customHeight="1" x14ac:dyDescent="0.2">
      <c r="A9181" s="227"/>
    </row>
    <row r="9182" spans="1:1" ht="22.05" customHeight="1" x14ac:dyDescent="0.2">
      <c r="A9182" s="227"/>
    </row>
    <row r="9183" spans="1:1" ht="22.05" customHeight="1" x14ac:dyDescent="0.2">
      <c r="A9183" s="227"/>
    </row>
    <row r="9184" spans="1:1" ht="22.05" customHeight="1" x14ac:dyDescent="0.2">
      <c r="A9184" s="227"/>
    </row>
    <row r="9185" spans="1:1" ht="22.05" customHeight="1" x14ac:dyDescent="0.2">
      <c r="A9185" s="227"/>
    </row>
    <row r="9186" spans="1:1" ht="22.05" customHeight="1" x14ac:dyDescent="0.2">
      <c r="A9186" s="227"/>
    </row>
    <row r="9187" spans="1:1" ht="22.05" customHeight="1" x14ac:dyDescent="0.2">
      <c r="A9187" s="227"/>
    </row>
    <row r="9188" spans="1:1" ht="22.05" customHeight="1" x14ac:dyDescent="0.2">
      <c r="A9188" s="227"/>
    </row>
    <row r="9189" spans="1:1" ht="22.05" customHeight="1" x14ac:dyDescent="0.2">
      <c r="A9189" s="227"/>
    </row>
    <row r="9190" spans="1:1" ht="22.05" customHeight="1" x14ac:dyDescent="0.2">
      <c r="A9190" s="227"/>
    </row>
    <row r="9191" spans="1:1" ht="22.05" customHeight="1" x14ac:dyDescent="0.2">
      <c r="A9191" s="227"/>
    </row>
    <row r="9192" spans="1:1" ht="22.05" customHeight="1" x14ac:dyDescent="0.2">
      <c r="A9192" s="227"/>
    </row>
    <row r="9193" spans="1:1" ht="22.05" customHeight="1" x14ac:dyDescent="0.2">
      <c r="A9193" s="227"/>
    </row>
    <row r="9194" spans="1:1" ht="22.05" customHeight="1" x14ac:dyDescent="0.2">
      <c r="A9194" s="227"/>
    </row>
    <row r="9195" spans="1:1" ht="22.05" customHeight="1" x14ac:dyDescent="0.2">
      <c r="A9195" s="227"/>
    </row>
    <row r="9196" spans="1:1" ht="22.05" customHeight="1" x14ac:dyDescent="0.2">
      <c r="A9196" s="227"/>
    </row>
    <row r="9197" spans="1:1" ht="22.05" customHeight="1" x14ac:dyDescent="0.2">
      <c r="A9197" s="227"/>
    </row>
    <row r="9198" spans="1:1" ht="22.05" customHeight="1" x14ac:dyDescent="0.2">
      <c r="A9198" s="227"/>
    </row>
    <row r="9199" spans="1:1" ht="22.05" customHeight="1" x14ac:dyDescent="0.2">
      <c r="A9199" s="227"/>
    </row>
    <row r="9200" spans="1:1" ht="22.05" customHeight="1" x14ac:dyDescent="0.2">
      <c r="A9200" s="227"/>
    </row>
    <row r="9201" spans="1:1" ht="22.05" customHeight="1" x14ac:dyDescent="0.2">
      <c r="A9201" s="227"/>
    </row>
    <row r="9202" spans="1:1" ht="22.05" customHeight="1" x14ac:dyDescent="0.2">
      <c r="A9202" s="227"/>
    </row>
    <row r="9203" spans="1:1" ht="22.05" customHeight="1" x14ac:dyDescent="0.2">
      <c r="A9203" s="227"/>
    </row>
    <row r="9204" spans="1:1" ht="22.05" customHeight="1" x14ac:dyDescent="0.2">
      <c r="A9204" s="227"/>
    </row>
    <row r="9205" spans="1:1" ht="22.05" customHeight="1" x14ac:dyDescent="0.2">
      <c r="A9205" s="227"/>
    </row>
    <row r="9206" spans="1:1" ht="22.05" customHeight="1" x14ac:dyDescent="0.2">
      <c r="A9206" s="227"/>
    </row>
    <row r="9207" spans="1:1" ht="22.05" customHeight="1" x14ac:dyDescent="0.2">
      <c r="A9207" s="227"/>
    </row>
    <row r="9208" spans="1:1" ht="22.05" customHeight="1" x14ac:dyDescent="0.2">
      <c r="A9208" s="227"/>
    </row>
    <row r="9209" spans="1:1" ht="22.05" customHeight="1" x14ac:dyDescent="0.2">
      <c r="A9209" s="227"/>
    </row>
    <row r="9210" spans="1:1" ht="22.05" customHeight="1" x14ac:dyDescent="0.2">
      <c r="A9210" s="227"/>
    </row>
    <row r="9211" spans="1:1" ht="22.05" customHeight="1" x14ac:dyDescent="0.2">
      <c r="A9211" s="227"/>
    </row>
    <row r="9212" spans="1:1" ht="22.05" customHeight="1" x14ac:dyDescent="0.2">
      <c r="A9212" s="227"/>
    </row>
    <row r="9213" spans="1:1" ht="22.05" customHeight="1" x14ac:dyDescent="0.2">
      <c r="A9213" s="227"/>
    </row>
    <row r="9214" spans="1:1" ht="22.05" customHeight="1" x14ac:dyDescent="0.2">
      <c r="A9214" s="227"/>
    </row>
    <row r="9215" spans="1:1" ht="22.05" customHeight="1" x14ac:dyDescent="0.2">
      <c r="A9215" s="227"/>
    </row>
    <row r="9216" spans="1:1" ht="22.05" customHeight="1" x14ac:dyDescent="0.2">
      <c r="A9216" s="227"/>
    </row>
    <row r="9217" spans="1:1" ht="22.05" customHeight="1" x14ac:dyDescent="0.2">
      <c r="A9217" s="227"/>
    </row>
    <row r="9218" spans="1:1" ht="22.05" customHeight="1" x14ac:dyDescent="0.2">
      <c r="A9218" s="227"/>
    </row>
    <row r="9219" spans="1:1" ht="22.05" customHeight="1" x14ac:dyDescent="0.2">
      <c r="A9219" s="227"/>
    </row>
    <row r="9220" spans="1:1" ht="22.05" customHeight="1" x14ac:dyDescent="0.2">
      <c r="A9220" s="227"/>
    </row>
    <row r="9221" spans="1:1" ht="22.05" customHeight="1" x14ac:dyDescent="0.2">
      <c r="A9221" s="227"/>
    </row>
    <row r="9222" spans="1:1" ht="22.05" customHeight="1" x14ac:dyDescent="0.2">
      <c r="A9222" s="227"/>
    </row>
    <row r="9223" spans="1:1" ht="22.05" customHeight="1" x14ac:dyDescent="0.2">
      <c r="A9223" s="227"/>
    </row>
    <row r="9224" spans="1:1" ht="22.05" customHeight="1" x14ac:dyDescent="0.2">
      <c r="A9224" s="227"/>
    </row>
    <row r="9225" spans="1:1" ht="22.05" customHeight="1" x14ac:dyDescent="0.2">
      <c r="A9225" s="227"/>
    </row>
    <row r="9226" spans="1:1" ht="22.05" customHeight="1" x14ac:dyDescent="0.2">
      <c r="A9226" s="227"/>
    </row>
    <row r="9227" spans="1:1" ht="22.05" customHeight="1" x14ac:dyDescent="0.2">
      <c r="A9227" s="227"/>
    </row>
    <row r="9228" spans="1:1" ht="22.05" customHeight="1" x14ac:dyDescent="0.2">
      <c r="A9228" s="227"/>
    </row>
    <row r="9229" spans="1:1" ht="22.05" customHeight="1" x14ac:dyDescent="0.2">
      <c r="A9229" s="227"/>
    </row>
    <row r="9230" spans="1:1" ht="22.05" customHeight="1" x14ac:dyDescent="0.2">
      <c r="A9230" s="227"/>
    </row>
    <row r="9231" spans="1:1" ht="22.05" customHeight="1" x14ac:dyDescent="0.2">
      <c r="A9231" s="227"/>
    </row>
    <row r="9232" spans="1:1" ht="22.05" customHeight="1" x14ac:dyDescent="0.2">
      <c r="A9232" s="227"/>
    </row>
    <row r="9233" spans="1:1" ht="22.05" customHeight="1" x14ac:dyDescent="0.2">
      <c r="A9233" s="227"/>
    </row>
    <row r="9234" spans="1:1" ht="22.05" customHeight="1" x14ac:dyDescent="0.2">
      <c r="A9234" s="227"/>
    </row>
    <row r="9235" spans="1:1" ht="22.05" customHeight="1" x14ac:dyDescent="0.2">
      <c r="A9235" s="227"/>
    </row>
    <row r="9236" spans="1:1" ht="22.05" customHeight="1" x14ac:dyDescent="0.2">
      <c r="A9236" s="227"/>
    </row>
    <row r="9237" spans="1:1" ht="22.05" customHeight="1" x14ac:dyDescent="0.2">
      <c r="A9237" s="227"/>
    </row>
    <row r="9238" spans="1:1" ht="22.05" customHeight="1" x14ac:dyDescent="0.2">
      <c r="A9238" s="227"/>
    </row>
    <row r="9239" spans="1:1" ht="22.05" customHeight="1" x14ac:dyDescent="0.2">
      <c r="A9239" s="227"/>
    </row>
    <row r="9240" spans="1:1" ht="22.05" customHeight="1" x14ac:dyDescent="0.2">
      <c r="A9240" s="227"/>
    </row>
    <row r="9241" spans="1:1" ht="22.05" customHeight="1" x14ac:dyDescent="0.2">
      <c r="A9241" s="227"/>
    </row>
    <row r="9242" spans="1:1" ht="22.05" customHeight="1" x14ac:dyDescent="0.2">
      <c r="A9242" s="227"/>
    </row>
    <row r="9243" spans="1:1" ht="22.05" customHeight="1" x14ac:dyDescent="0.2">
      <c r="A9243" s="227"/>
    </row>
    <row r="9244" spans="1:1" ht="22.05" customHeight="1" x14ac:dyDescent="0.2">
      <c r="A9244" s="227"/>
    </row>
    <row r="9245" spans="1:1" ht="22.05" customHeight="1" x14ac:dyDescent="0.2">
      <c r="A9245" s="227"/>
    </row>
    <row r="9246" spans="1:1" ht="22.05" customHeight="1" x14ac:dyDescent="0.2">
      <c r="A9246" s="227"/>
    </row>
    <row r="9247" spans="1:1" ht="22.05" customHeight="1" x14ac:dyDescent="0.2">
      <c r="A9247" s="227"/>
    </row>
    <row r="9248" spans="1:1" ht="22.05" customHeight="1" x14ac:dyDescent="0.2">
      <c r="A9248" s="227"/>
    </row>
    <row r="9249" spans="1:1" ht="22.05" customHeight="1" x14ac:dyDescent="0.2">
      <c r="A9249" s="227"/>
    </row>
    <row r="9250" spans="1:1" ht="22.05" customHeight="1" x14ac:dyDescent="0.2">
      <c r="A9250" s="227"/>
    </row>
    <row r="9251" spans="1:1" ht="22.05" customHeight="1" x14ac:dyDescent="0.2">
      <c r="A9251" s="227"/>
    </row>
    <row r="9252" spans="1:1" ht="22.05" customHeight="1" x14ac:dyDescent="0.2">
      <c r="A9252" s="227"/>
    </row>
    <row r="9253" spans="1:1" ht="22.05" customHeight="1" x14ac:dyDescent="0.2">
      <c r="A9253" s="227"/>
    </row>
    <row r="9254" spans="1:1" ht="22.05" customHeight="1" x14ac:dyDescent="0.2">
      <c r="A9254" s="227"/>
    </row>
    <row r="9255" spans="1:1" ht="22.05" customHeight="1" x14ac:dyDescent="0.2">
      <c r="A9255" s="227"/>
    </row>
    <row r="9256" spans="1:1" ht="22.05" customHeight="1" x14ac:dyDescent="0.2">
      <c r="A9256" s="227"/>
    </row>
    <row r="9257" spans="1:1" ht="22.05" customHeight="1" x14ac:dyDescent="0.2">
      <c r="A9257" s="227"/>
    </row>
    <row r="9258" spans="1:1" ht="22.05" customHeight="1" x14ac:dyDescent="0.2">
      <c r="A9258" s="227"/>
    </row>
    <row r="9259" spans="1:1" ht="22.05" customHeight="1" x14ac:dyDescent="0.2">
      <c r="A9259" s="227"/>
    </row>
    <row r="9260" spans="1:1" ht="22.05" customHeight="1" x14ac:dyDescent="0.2">
      <c r="A9260" s="227"/>
    </row>
    <row r="9261" spans="1:1" ht="22.05" customHeight="1" x14ac:dyDescent="0.2">
      <c r="A9261" s="227"/>
    </row>
    <row r="9262" spans="1:1" ht="22.05" customHeight="1" x14ac:dyDescent="0.2">
      <c r="A9262" s="227"/>
    </row>
    <row r="9263" spans="1:1" ht="22.05" customHeight="1" x14ac:dyDescent="0.2">
      <c r="A9263" s="227"/>
    </row>
    <row r="9264" spans="1:1" ht="22.05" customHeight="1" x14ac:dyDescent="0.2">
      <c r="A9264" s="227"/>
    </row>
    <row r="9265" spans="1:1" ht="22.05" customHeight="1" x14ac:dyDescent="0.2">
      <c r="A9265" s="227"/>
    </row>
    <row r="9266" spans="1:1" ht="22.05" customHeight="1" x14ac:dyDescent="0.2">
      <c r="A9266" s="227"/>
    </row>
    <row r="9267" spans="1:1" ht="22.05" customHeight="1" x14ac:dyDescent="0.2">
      <c r="A9267" s="227"/>
    </row>
    <row r="9268" spans="1:1" ht="22.05" customHeight="1" x14ac:dyDescent="0.2">
      <c r="A9268" s="227"/>
    </row>
    <row r="9269" spans="1:1" ht="22.05" customHeight="1" x14ac:dyDescent="0.2">
      <c r="A9269" s="227"/>
    </row>
    <row r="9270" spans="1:1" ht="22.05" customHeight="1" x14ac:dyDescent="0.2">
      <c r="A9270" s="227"/>
    </row>
    <row r="9271" spans="1:1" ht="22.05" customHeight="1" x14ac:dyDescent="0.2">
      <c r="A9271" s="227"/>
    </row>
    <row r="9272" spans="1:1" ht="22.05" customHeight="1" x14ac:dyDescent="0.2">
      <c r="A9272" s="227"/>
    </row>
    <row r="9273" spans="1:1" ht="22.05" customHeight="1" x14ac:dyDescent="0.2">
      <c r="A9273" s="227"/>
    </row>
    <row r="9274" spans="1:1" ht="22.05" customHeight="1" x14ac:dyDescent="0.2">
      <c r="A9274" s="227"/>
    </row>
    <row r="9275" spans="1:1" ht="22.05" customHeight="1" x14ac:dyDescent="0.2">
      <c r="A9275" s="227"/>
    </row>
    <row r="9276" spans="1:1" ht="22.05" customHeight="1" x14ac:dyDescent="0.2">
      <c r="A9276" s="227"/>
    </row>
    <row r="9277" spans="1:1" ht="22.05" customHeight="1" x14ac:dyDescent="0.2">
      <c r="A9277" s="227"/>
    </row>
    <row r="9278" spans="1:1" ht="22.05" customHeight="1" x14ac:dyDescent="0.2">
      <c r="A9278" s="227"/>
    </row>
    <row r="9279" spans="1:1" ht="22.05" customHeight="1" x14ac:dyDescent="0.2">
      <c r="A9279" s="227"/>
    </row>
    <row r="9280" spans="1:1" ht="22.05" customHeight="1" x14ac:dyDescent="0.2">
      <c r="A9280" s="227"/>
    </row>
    <row r="9281" spans="1:1" ht="22.05" customHeight="1" x14ac:dyDescent="0.2">
      <c r="A9281" s="227"/>
    </row>
    <row r="9282" spans="1:1" ht="22.05" customHeight="1" x14ac:dyDescent="0.2">
      <c r="A9282" s="227"/>
    </row>
    <row r="9283" spans="1:1" ht="22.05" customHeight="1" x14ac:dyDescent="0.2">
      <c r="A9283" s="227"/>
    </row>
    <row r="9284" spans="1:1" ht="22.05" customHeight="1" x14ac:dyDescent="0.2">
      <c r="A9284" s="227"/>
    </row>
    <row r="9285" spans="1:1" ht="22.05" customHeight="1" x14ac:dyDescent="0.2">
      <c r="A9285" s="227"/>
    </row>
    <row r="9286" spans="1:1" ht="22.05" customHeight="1" x14ac:dyDescent="0.2">
      <c r="A9286" s="227"/>
    </row>
    <row r="9287" spans="1:1" ht="22.05" customHeight="1" x14ac:dyDescent="0.2">
      <c r="A9287" s="227"/>
    </row>
    <row r="9288" spans="1:1" ht="22.05" customHeight="1" x14ac:dyDescent="0.2">
      <c r="A9288" s="227"/>
    </row>
    <row r="9289" spans="1:1" ht="22.05" customHeight="1" x14ac:dyDescent="0.2">
      <c r="A9289" s="227"/>
    </row>
    <row r="9290" spans="1:1" ht="22.05" customHeight="1" x14ac:dyDescent="0.2">
      <c r="A9290" s="227"/>
    </row>
    <row r="9291" spans="1:1" ht="22.05" customHeight="1" x14ac:dyDescent="0.2">
      <c r="A9291" s="227"/>
    </row>
    <row r="9292" spans="1:1" ht="22.05" customHeight="1" x14ac:dyDescent="0.2">
      <c r="A9292" s="227"/>
    </row>
    <row r="9293" spans="1:1" ht="22.05" customHeight="1" x14ac:dyDescent="0.2">
      <c r="A9293" s="227"/>
    </row>
    <row r="9294" spans="1:1" ht="22.05" customHeight="1" x14ac:dyDescent="0.2">
      <c r="A9294" s="227"/>
    </row>
    <row r="9295" spans="1:1" ht="22.05" customHeight="1" x14ac:dyDescent="0.2">
      <c r="A9295" s="227"/>
    </row>
    <row r="9296" spans="1:1" ht="22.05" customHeight="1" x14ac:dyDescent="0.2">
      <c r="A9296" s="227"/>
    </row>
    <row r="9297" spans="1:1" ht="22.05" customHeight="1" x14ac:dyDescent="0.2">
      <c r="A9297" s="227"/>
    </row>
    <row r="9298" spans="1:1" ht="22.05" customHeight="1" x14ac:dyDescent="0.2">
      <c r="A9298" s="227"/>
    </row>
    <row r="9299" spans="1:1" ht="22.05" customHeight="1" x14ac:dyDescent="0.2">
      <c r="A9299" s="227"/>
    </row>
    <row r="9300" spans="1:1" ht="22.05" customHeight="1" x14ac:dyDescent="0.2">
      <c r="A9300" s="227"/>
    </row>
    <row r="9301" spans="1:1" ht="22.05" customHeight="1" x14ac:dyDescent="0.2">
      <c r="A9301" s="227"/>
    </row>
    <row r="9302" spans="1:1" ht="22.05" customHeight="1" x14ac:dyDescent="0.2">
      <c r="A9302" s="227"/>
    </row>
    <row r="9303" spans="1:1" ht="22.05" customHeight="1" x14ac:dyDescent="0.2">
      <c r="A9303" s="227"/>
    </row>
    <row r="9304" spans="1:1" ht="22.05" customHeight="1" x14ac:dyDescent="0.2">
      <c r="A9304" s="227"/>
    </row>
    <row r="9305" spans="1:1" ht="22.05" customHeight="1" x14ac:dyDescent="0.2">
      <c r="A9305" s="227"/>
    </row>
    <row r="9306" spans="1:1" ht="22.05" customHeight="1" x14ac:dyDescent="0.2">
      <c r="A9306" s="227"/>
    </row>
    <row r="9307" spans="1:1" ht="22.05" customHeight="1" x14ac:dyDescent="0.2">
      <c r="A9307" s="227"/>
    </row>
    <row r="9308" spans="1:1" ht="22.05" customHeight="1" x14ac:dyDescent="0.2">
      <c r="A9308" s="227"/>
    </row>
    <row r="9309" spans="1:1" ht="22.05" customHeight="1" x14ac:dyDescent="0.2">
      <c r="A9309" s="227"/>
    </row>
    <row r="9310" spans="1:1" ht="22.05" customHeight="1" x14ac:dyDescent="0.2">
      <c r="A9310" s="227"/>
    </row>
    <row r="9311" spans="1:1" ht="22.05" customHeight="1" x14ac:dyDescent="0.2">
      <c r="A9311" s="227"/>
    </row>
    <row r="9312" spans="1:1" ht="22.05" customHeight="1" x14ac:dyDescent="0.2">
      <c r="A9312" s="227"/>
    </row>
    <row r="9313" spans="1:1" ht="22.05" customHeight="1" x14ac:dyDescent="0.2">
      <c r="A9313" s="227"/>
    </row>
    <row r="9314" spans="1:1" ht="22.05" customHeight="1" x14ac:dyDescent="0.2">
      <c r="A9314" s="227"/>
    </row>
    <row r="9315" spans="1:1" ht="22.05" customHeight="1" x14ac:dyDescent="0.2">
      <c r="A9315" s="227"/>
    </row>
    <row r="9316" spans="1:1" ht="22.05" customHeight="1" x14ac:dyDescent="0.2">
      <c r="A9316" s="227"/>
    </row>
    <row r="9317" spans="1:1" ht="22.05" customHeight="1" x14ac:dyDescent="0.2">
      <c r="A9317" s="227"/>
    </row>
    <row r="9318" spans="1:1" ht="22.05" customHeight="1" x14ac:dyDescent="0.2">
      <c r="A9318" s="227"/>
    </row>
    <row r="9319" spans="1:1" ht="22.05" customHeight="1" x14ac:dyDescent="0.2">
      <c r="A9319" s="227"/>
    </row>
    <row r="9320" spans="1:1" ht="22.05" customHeight="1" x14ac:dyDescent="0.2">
      <c r="A9320" s="227"/>
    </row>
    <row r="9321" spans="1:1" ht="22.05" customHeight="1" x14ac:dyDescent="0.2">
      <c r="A9321" s="227"/>
    </row>
    <row r="9322" spans="1:1" ht="22.05" customHeight="1" x14ac:dyDescent="0.2">
      <c r="A9322" s="227"/>
    </row>
    <row r="9323" spans="1:1" ht="22.05" customHeight="1" x14ac:dyDescent="0.2">
      <c r="A9323" s="227"/>
    </row>
    <row r="9324" spans="1:1" ht="22.05" customHeight="1" x14ac:dyDescent="0.2">
      <c r="A9324" s="227"/>
    </row>
    <row r="9325" spans="1:1" ht="22.05" customHeight="1" x14ac:dyDescent="0.2">
      <c r="A9325" s="227"/>
    </row>
    <row r="9326" spans="1:1" ht="22.05" customHeight="1" x14ac:dyDescent="0.2">
      <c r="A9326" s="227"/>
    </row>
    <row r="9327" spans="1:1" ht="22.05" customHeight="1" x14ac:dyDescent="0.2">
      <c r="A9327" s="227"/>
    </row>
    <row r="9328" spans="1:1" ht="22.05" customHeight="1" x14ac:dyDescent="0.2">
      <c r="A9328" s="227"/>
    </row>
    <row r="9329" spans="1:1" ht="22.05" customHeight="1" x14ac:dyDescent="0.2">
      <c r="A9329" s="227"/>
    </row>
    <row r="9330" spans="1:1" ht="22.05" customHeight="1" x14ac:dyDescent="0.2">
      <c r="A9330" s="227"/>
    </row>
    <row r="9331" spans="1:1" ht="22.05" customHeight="1" x14ac:dyDescent="0.2">
      <c r="A9331" s="227"/>
    </row>
    <row r="9332" spans="1:1" ht="22.05" customHeight="1" x14ac:dyDescent="0.2">
      <c r="A9332" s="227"/>
    </row>
    <row r="9333" spans="1:1" ht="22.05" customHeight="1" x14ac:dyDescent="0.2">
      <c r="A9333" s="227"/>
    </row>
    <row r="9334" spans="1:1" ht="22.05" customHeight="1" x14ac:dyDescent="0.2">
      <c r="A9334" s="227"/>
    </row>
    <row r="9335" spans="1:1" ht="22.05" customHeight="1" x14ac:dyDescent="0.2">
      <c r="A9335" s="227"/>
    </row>
    <row r="9336" spans="1:1" ht="22.05" customHeight="1" x14ac:dyDescent="0.2">
      <c r="A9336" s="227"/>
    </row>
    <row r="9337" spans="1:1" ht="22.05" customHeight="1" x14ac:dyDescent="0.2">
      <c r="A9337" s="227"/>
    </row>
    <row r="9338" spans="1:1" ht="22.05" customHeight="1" x14ac:dyDescent="0.2">
      <c r="A9338" s="227"/>
    </row>
    <row r="9339" spans="1:1" ht="22.05" customHeight="1" x14ac:dyDescent="0.2">
      <c r="A9339" s="227"/>
    </row>
    <row r="9340" spans="1:1" ht="22.05" customHeight="1" x14ac:dyDescent="0.2">
      <c r="A9340" s="227"/>
    </row>
    <row r="9341" spans="1:1" ht="22.05" customHeight="1" x14ac:dyDescent="0.2">
      <c r="A9341" s="227"/>
    </row>
    <row r="9342" spans="1:1" ht="22.05" customHeight="1" x14ac:dyDescent="0.2">
      <c r="A9342" s="227"/>
    </row>
    <row r="9343" spans="1:1" ht="22.05" customHeight="1" x14ac:dyDescent="0.2">
      <c r="A9343" s="227"/>
    </row>
    <row r="9344" spans="1:1" ht="22.05" customHeight="1" x14ac:dyDescent="0.2">
      <c r="A9344" s="227"/>
    </row>
    <row r="9345" spans="1:1" ht="22.05" customHeight="1" x14ac:dyDescent="0.2">
      <c r="A9345" s="227"/>
    </row>
    <row r="9346" spans="1:1" ht="22.05" customHeight="1" x14ac:dyDescent="0.2">
      <c r="A9346" s="227"/>
    </row>
    <row r="9347" spans="1:1" ht="22.05" customHeight="1" x14ac:dyDescent="0.2">
      <c r="A9347" s="227"/>
    </row>
    <row r="9348" spans="1:1" ht="22.05" customHeight="1" x14ac:dyDescent="0.2">
      <c r="A9348" s="227"/>
    </row>
    <row r="9349" spans="1:1" ht="22.05" customHeight="1" x14ac:dyDescent="0.2">
      <c r="A9349" s="227"/>
    </row>
    <row r="9350" spans="1:1" ht="22.05" customHeight="1" x14ac:dyDescent="0.2">
      <c r="A9350" s="227"/>
    </row>
    <row r="9351" spans="1:1" ht="22.05" customHeight="1" x14ac:dyDescent="0.2">
      <c r="A9351" s="227"/>
    </row>
    <row r="9352" spans="1:1" ht="22.05" customHeight="1" x14ac:dyDescent="0.2">
      <c r="A9352" s="227"/>
    </row>
    <row r="9353" spans="1:1" ht="22.05" customHeight="1" x14ac:dyDescent="0.2">
      <c r="A9353" s="227"/>
    </row>
    <row r="9354" spans="1:1" ht="22.05" customHeight="1" x14ac:dyDescent="0.2">
      <c r="A9354" s="227"/>
    </row>
    <row r="9355" spans="1:1" ht="22.05" customHeight="1" x14ac:dyDescent="0.2">
      <c r="A9355" s="227"/>
    </row>
    <row r="9356" spans="1:1" ht="22.05" customHeight="1" x14ac:dyDescent="0.2">
      <c r="A9356" s="227"/>
    </row>
    <row r="9357" spans="1:1" ht="22.05" customHeight="1" x14ac:dyDescent="0.2">
      <c r="A9357" s="227"/>
    </row>
    <row r="9358" spans="1:1" ht="22.05" customHeight="1" x14ac:dyDescent="0.2">
      <c r="A9358" s="227"/>
    </row>
    <row r="9359" spans="1:1" ht="22.05" customHeight="1" x14ac:dyDescent="0.2">
      <c r="A9359" s="227"/>
    </row>
    <row r="9360" spans="1:1" ht="22.05" customHeight="1" x14ac:dyDescent="0.2">
      <c r="A9360" s="227"/>
    </row>
    <row r="9361" spans="1:1" ht="22.05" customHeight="1" x14ac:dyDescent="0.2">
      <c r="A9361" s="227"/>
    </row>
    <row r="9362" spans="1:1" ht="22.05" customHeight="1" x14ac:dyDescent="0.2">
      <c r="A9362" s="227"/>
    </row>
    <row r="9363" spans="1:1" ht="22.05" customHeight="1" x14ac:dyDescent="0.2">
      <c r="A9363" s="227"/>
    </row>
    <row r="9364" spans="1:1" ht="22.05" customHeight="1" x14ac:dyDescent="0.2">
      <c r="A9364" s="227"/>
    </row>
    <row r="9365" spans="1:1" ht="22.05" customHeight="1" x14ac:dyDescent="0.2">
      <c r="A9365" s="227"/>
    </row>
    <row r="9366" spans="1:1" ht="22.05" customHeight="1" x14ac:dyDescent="0.2">
      <c r="A9366" s="227"/>
    </row>
    <row r="9367" spans="1:1" ht="22.05" customHeight="1" x14ac:dyDescent="0.2">
      <c r="A9367" s="227"/>
    </row>
    <row r="9368" spans="1:1" ht="22.05" customHeight="1" x14ac:dyDescent="0.2">
      <c r="A9368" s="227"/>
    </row>
    <row r="9369" spans="1:1" ht="22.05" customHeight="1" x14ac:dyDescent="0.2">
      <c r="A9369" s="227"/>
    </row>
    <row r="9370" spans="1:1" ht="22.05" customHeight="1" x14ac:dyDescent="0.2">
      <c r="A9370" s="227"/>
    </row>
    <row r="9371" spans="1:1" ht="22.05" customHeight="1" x14ac:dyDescent="0.2">
      <c r="A9371" s="227"/>
    </row>
    <row r="9372" spans="1:1" ht="22.05" customHeight="1" x14ac:dyDescent="0.2">
      <c r="A9372" s="227"/>
    </row>
    <row r="9373" spans="1:1" ht="22.05" customHeight="1" x14ac:dyDescent="0.2">
      <c r="A9373" s="227"/>
    </row>
    <row r="9374" spans="1:1" ht="22.05" customHeight="1" x14ac:dyDescent="0.2">
      <c r="A9374" s="227"/>
    </row>
    <row r="9375" spans="1:1" ht="22.05" customHeight="1" x14ac:dyDescent="0.2">
      <c r="A9375" s="227"/>
    </row>
    <row r="9376" spans="1:1" ht="22.05" customHeight="1" x14ac:dyDescent="0.2">
      <c r="A9376" s="227"/>
    </row>
    <row r="9377" spans="1:1" ht="22.05" customHeight="1" x14ac:dyDescent="0.2">
      <c r="A9377" s="227"/>
    </row>
    <row r="9378" spans="1:1" ht="22.05" customHeight="1" x14ac:dyDescent="0.2">
      <c r="A9378" s="227"/>
    </row>
    <row r="9379" spans="1:1" ht="22.05" customHeight="1" x14ac:dyDescent="0.2">
      <c r="A9379" s="227"/>
    </row>
    <row r="9380" spans="1:1" ht="22.05" customHeight="1" x14ac:dyDescent="0.2">
      <c r="A9380" s="227"/>
    </row>
    <row r="9381" spans="1:1" ht="22.05" customHeight="1" x14ac:dyDescent="0.2">
      <c r="A9381" s="227"/>
    </row>
    <row r="9382" spans="1:1" ht="22.05" customHeight="1" x14ac:dyDescent="0.2">
      <c r="A9382" s="227"/>
    </row>
    <row r="9383" spans="1:1" ht="22.05" customHeight="1" x14ac:dyDescent="0.2">
      <c r="A9383" s="227"/>
    </row>
    <row r="9384" spans="1:1" ht="22.05" customHeight="1" x14ac:dyDescent="0.2">
      <c r="A9384" s="227"/>
    </row>
    <row r="9385" spans="1:1" ht="22.05" customHeight="1" x14ac:dyDescent="0.2">
      <c r="A9385" s="227"/>
    </row>
    <row r="9386" spans="1:1" ht="22.05" customHeight="1" x14ac:dyDescent="0.2">
      <c r="A9386" s="227"/>
    </row>
    <row r="9387" spans="1:1" ht="22.05" customHeight="1" x14ac:dyDescent="0.2">
      <c r="A9387" s="227"/>
    </row>
    <row r="9388" spans="1:1" ht="22.05" customHeight="1" x14ac:dyDescent="0.2">
      <c r="A9388" s="227"/>
    </row>
    <row r="9389" spans="1:1" ht="22.05" customHeight="1" x14ac:dyDescent="0.2">
      <c r="A9389" s="227"/>
    </row>
    <row r="9390" spans="1:1" ht="22.05" customHeight="1" x14ac:dyDescent="0.2">
      <c r="A9390" s="227"/>
    </row>
    <row r="9391" spans="1:1" ht="22.05" customHeight="1" x14ac:dyDescent="0.2">
      <c r="A9391" s="227"/>
    </row>
    <row r="9392" spans="1:1" ht="22.05" customHeight="1" x14ac:dyDescent="0.2">
      <c r="A9392" s="227"/>
    </row>
    <row r="9393" spans="1:1" ht="22.05" customHeight="1" x14ac:dyDescent="0.2">
      <c r="A9393" s="227"/>
    </row>
    <row r="9394" spans="1:1" ht="22.05" customHeight="1" x14ac:dyDescent="0.2">
      <c r="A9394" s="227"/>
    </row>
    <row r="9395" spans="1:1" ht="22.05" customHeight="1" x14ac:dyDescent="0.2">
      <c r="A9395" s="227"/>
    </row>
    <row r="9396" spans="1:1" ht="22.05" customHeight="1" x14ac:dyDescent="0.2">
      <c r="A9396" s="227"/>
    </row>
    <row r="9397" spans="1:1" ht="22.05" customHeight="1" x14ac:dyDescent="0.2">
      <c r="A9397" s="227"/>
    </row>
    <row r="9398" spans="1:1" ht="22.05" customHeight="1" x14ac:dyDescent="0.2">
      <c r="A9398" s="227"/>
    </row>
    <row r="9399" spans="1:1" ht="22.05" customHeight="1" x14ac:dyDescent="0.2">
      <c r="A9399" s="227"/>
    </row>
    <row r="9400" spans="1:1" ht="22.05" customHeight="1" x14ac:dyDescent="0.2">
      <c r="A9400" s="227"/>
    </row>
    <row r="9401" spans="1:1" ht="22.05" customHeight="1" x14ac:dyDescent="0.2">
      <c r="A9401" s="227"/>
    </row>
    <row r="9402" spans="1:1" ht="22.05" customHeight="1" x14ac:dyDescent="0.2">
      <c r="A9402" s="227"/>
    </row>
    <row r="9403" spans="1:1" ht="22.05" customHeight="1" x14ac:dyDescent="0.2">
      <c r="A9403" s="227"/>
    </row>
    <row r="9404" spans="1:1" ht="22.05" customHeight="1" x14ac:dyDescent="0.2">
      <c r="A9404" s="227"/>
    </row>
    <row r="9405" spans="1:1" ht="22.05" customHeight="1" x14ac:dyDescent="0.2">
      <c r="A9405" s="227"/>
    </row>
    <row r="9406" spans="1:1" ht="22.05" customHeight="1" x14ac:dyDescent="0.2">
      <c r="A9406" s="227"/>
    </row>
    <row r="9407" spans="1:1" ht="22.05" customHeight="1" x14ac:dyDescent="0.2">
      <c r="A9407" s="227"/>
    </row>
    <row r="9408" spans="1:1" ht="22.05" customHeight="1" x14ac:dyDescent="0.2">
      <c r="A9408" s="227"/>
    </row>
    <row r="9409" spans="1:1" ht="22.05" customHeight="1" x14ac:dyDescent="0.2">
      <c r="A9409" s="227"/>
    </row>
    <row r="9410" spans="1:1" ht="22.05" customHeight="1" x14ac:dyDescent="0.2">
      <c r="A9410" s="227"/>
    </row>
    <row r="9411" spans="1:1" ht="22.05" customHeight="1" x14ac:dyDescent="0.2">
      <c r="A9411" s="227"/>
    </row>
    <row r="9412" spans="1:1" ht="22.05" customHeight="1" x14ac:dyDescent="0.2">
      <c r="A9412" s="227"/>
    </row>
    <row r="9413" spans="1:1" ht="22.05" customHeight="1" x14ac:dyDescent="0.2">
      <c r="A9413" s="227"/>
    </row>
    <row r="9414" spans="1:1" ht="22.05" customHeight="1" x14ac:dyDescent="0.2">
      <c r="A9414" s="227"/>
    </row>
    <row r="9415" spans="1:1" ht="22.05" customHeight="1" x14ac:dyDescent="0.2">
      <c r="A9415" s="227"/>
    </row>
    <row r="9416" spans="1:1" ht="22.05" customHeight="1" x14ac:dyDescent="0.2">
      <c r="A9416" s="227"/>
    </row>
    <row r="9417" spans="1:1" ht="22.05" customHeight="1" x14ac:dyDescent="0.2">
      <c r="A9417" s="227"/>
    </row>
    <row r="9418" spans="1:1" ht="22.05" customHeight="1" x14ac:dyDescent="0.2">
      <c r="A9418" s="227"/>
    </row>
    <row r="9419" spans="1:1" ht="22.05" customHeight="1" x14ac:dyDescent="0.2">
      <c r="A9419" s="227"/>
    </row>
    <row r="9420" spans="1:1" ht="22.05" customHeight="1" x14ac:dyDescent="0.2">
      <c r="A9420" s="227"/>
    </row>
    <row r="9421" spans="1:1" ht="22.05" customHeight="1" x14ac:dyDescent="0.2">
      <c r="A9421" s="227"/>
    </row>
    <row r="9422" spans="1:1" ht="22.05" customHeight="1" x14ac:dyDescent="0.2">
      <c r="A9422" s="227"/>
    </row>
    <row r="9423" spans="1:1" ht="22.05" customHeight="1" x14ac:dyDescent="0.2">
      <c r="A9423" s="227"/>
    </row>
    <row r="9424" spans="1:1" ht="22.05" customHeight="1" x14ac:dyDescent="0.2">
      <c r="A9424" s="227"/>
    </row>
    <row r="9425" spans="1:1" ht="22.05" customHeight="1" x14ac:dyDescent="0.2">
      <c r="A9425" s="227"/>
    </row>
    <row r="9426" spans="1:1" ht="22.05" customHeight="1" x14ac:dyDescent="0.2">
      <c r="A9426" s="227"/>
    </row>
    <row r="9427" spans="1:1" ht="22.05" customHeight="1" x14ac:dyDescent="0.2">
      <c r="A9427" s="227"/>
    </row>
    <row r="9428" spans="1:1" ht="22.05" customHeight="1" x14ac:dyDescent="0.2">
      <c r="A9428" s="227"/>
    </row>
    <row r="9429" spans="1:1" ht="22.05" customHeight="1" x14ac:dyDescent="0.2">
      <c r="A9429" s="227"/>
    </row>
    <row r="9430" spans="1:1" ht="22.05" customHeight="1" x14ac:dyDescent="0.2">
      <c r="A9430" s="227"/>
    </row>
    <row r="9431" spans="1:1" ht="22.05" customHeight="1" x14ac:dyDescent="0.2">
      <c r="A9431" s="227"/>
    </row>
    <row r="9432" spans="1:1" ht="22.05" customHeight="1" x14ac:dyDescent="0.2">
      <c r="A9432" s="227"/>
    </row>
    <row r="9433" spans="1:1" ht="22.05" customHeight="1" x14ac:dyDescent="0.2">
      <c r="A9433" s="227"/>
    </row>
    <row r="9434" spans="1:1" ht="22.05" customHeight="1" x14ac:dyDescent="0.2">
      <c r="A9434" s="227"/>
    </row>
    <row r="9435" spans="1:1" ht="22.05" customHeight="1" x14ac:dyDescent="0.2">
      <c r="A9435" s="227"/>
    </row>
    <row r="9436" spans="1:1" ht="22.05" customHeight="1" x14ac:dyDescent="0.2">
      <c r="A9436" s="227"/>
    </row>
    <row r="9437" spans="1:1" ht="22.05" customHeight="1" x14ac:dyDescent="0.2">
      <c r="A9437" s="227"/>
    </row>
    <row r="9438" spans="1:1" ht="22.05" customHeight="1" x14ac:dyDescent="0.2">
      <c r="A9438" s="227"/>
    </row>
    <row r="9439" spans="1:1" ht="22.05" customHeight="1" x14ac:dyDescent="0.2">
      <c r="A9439" s="227"/>
    </row>
    <row r="9440" spans="1:1" ht="22.05" customHeight="1" x14ac:dyDescent="0.2">
      <c r="A9440" s="227"/>
    </row>
    <row r="9441" spans="1:1" ht="22.05" customHeight="1" x14ac:dyDescent="0.2">
      <c r="A9441" s="227"/>
    </row>
    <row r="9442" spans="1:1" ht="22.05" customHeight="1" x14ac:dyDescent="0.2">
      <c r="A9442" s="227"/>
    </row>
    <row r="9443" spans="1:1" ht="22.05" customHeight="1" x14ac:dyDescent="0.2">
      <c r="A9443" s="227"/>
    </row>
    <row r="9444" spans="1:1" ht="22.05" customHeight="1" x14ac:dyDescent="0.2">
      <c r="A9444" s="227"/>
    </row>
    <row r="9445" spans="1:1" ht="22.05" customHeight="1" x14ac:dyDescent="0.2">
      <c r="A9445" s="227"/>
    </row>
    <row r="9446" spans="1:1" ht="22.05" customHeight="1" x14ac:dyDescent="0.2">
      <c r="A9446" s="227"/>
    </row>
    <row r="9447" spans="1:1" ht="22.05" customHeight="1" x14ac:dyDescent="0.2">
      <c r="A9447" s="227"/>
    </row>
    <row r="9448" spans="1:1" ht="22.05" customHeight="1" x14ac:dyDescent="0.2">
      <c r="A9448" s="227"/>
    </row>
    <row r="9449" spans="1:1" ht="22.05" customHeight="1" x14ac:dyDescent="0.2">
      <c r="A9449" s="227"/>
    </row>
    <row r="9450" spans="1:1" ht="22.05" customHeight="1" x14ac:dyDescent="0.2">
      <c r="A9450" s="227"/>
    </row>
    <row r="9451" spans="1:1" ht="22.05" customHeight="1" x14ac:dyDescent="0.2">
      <c r="A9451" s="227"/>
    </row>
    <row r="9452" spans="1:1" ht="22.05" customHeight="1" x14ac:dyDescent="0.2">
      <c r="A9452" s="227"/>
    </row>
    <row r="9453" spans="1:1" ht="22.05" customHeight="1" x14ac:dyDescent="0.2">
      <c r="A9453" s="227"/>
    </row>
    <row r="9454" spans="1:1" ht="22.05" customHeight="1" x14ac:dyDescent="0.2">
      <c r="A9454" s="227"/>
    </row>
    <row r="9455" spans="1:1" ht="22.05" customHeight="1" x14ac:dyDescent="0.2">
      <c r="A9455" s="227"/>
    </row>
    <row r="9456" spans="1:1" ht="22.05" customHeight="1" x14ac:dyDescent="0.2">
      <c r="A9456" s="227"/>
    </row>
    <row r="9457" spans="1:1" ht="22.05" customHeight="1" x14ac:dyDescent="0.2">
      <c r="A9457" s="227"/>
    </row>
    <row r="9458" spans="1:1" ht="22.05" customHeight="1" x14ac:dyDescent="0.2">
      <c r="A9458" s="227"/>
    </row>
    <row r="9459" spans="1:1" ht="22.05" customHeight="1" x14ac:dyDescent="0.2">
      <c r="A9459" s="227"/>
    </row>
    <row r="9460" spans="1:1" ht="22.05" customHeight="1" x14ac:dyDescent="0.2">
      <c r="A9460" s="227"/>
    </row>
    <row r="9461" spans="1:1" ht="22.05" customHeight="1" x14ac:dyDescent="0.2">
      <c r="A9461" s="227"/>
    </row>
    <row r="9462" spans="1:1" ht="22.05" customHeight="1" x14ac:dyDescent="0.2">
      <c r="A9462" s="227"/>
    </row>
    <row r="9463" spans="1:1" ht="22.05" customHeight="1" x14ac:dyDescent="0.2">
      <c r="A9463" s="227"/>
    </row>
    <row r="9464" spans="1:1" ht="22.05" customHeight="1" x14ac:dyDescent="0.2">
      <c r="A9464" s="227"/>
    </row>
    <row r="9465" spans="1:1" ht="22.05" customHeight="1" x14ac:dyDescent="0.2">
      <c r="A9465" s="227"/>
    </row>
    <row r="9466" spans="1:1" ht="22.05" customHeight="1" x14ac:dyDescent="0.2">
      <c r="A9466" s="227"/>
    </row>
    <row r="9467" spans="1:1" ht="22.05" customHeight="1" x14ac:dyDescent="0.2">
      <c r="A9467" s="227"/>
    </row>
    <row r="9468" spans="1:1" ht="22.05" customHeight="1" x14ac:dyDescent="0.2">
      <c r="A9468" s="227"/>
    </row>
    <row r="9469" spans="1:1" ht="22.05" customHeight="1" x14ac:dyDescent="0.2">
      <c r="A9469" s="227"/>
    </row>
    <row r="9470" spans="1:1" ht="22.05" customHeight="1" x14ac:dyDescent="0.2">
      <c r="A9470" s="227"/>
    </row>
    <row r="9471" spans="1:1" ht="22.05" customHeight="1" x14ac:dyDescent="0.2">
      <c r="A9471" s="227"/>
    </row>
    <row r="9472" spans="1:1" ht="22.05" customHeight="1" x14ac:dyDescent="0.2">
      <c r="A9472" s="227"/>
    </row>
    <row r="9473" spans="1:1" ht="22.05" customHeight="1" x14ac:dyDescent="0.2">
      <c r="A9473" s="227"/>
    </row>
    <row r="9474" spans="1:1" ht="22.05" customHeight="1" x14ac:dyDescent="0.2">
      <c r="A9474" s="227"/>
    </row>
    <row r="9475" spans="1:1" ht="22.05" customHeight="1" x14ac:dyDescent="0.2">
      <c r="A9475" s="227"/>
    </row>
    <row r="9476" spans="1:1" ht="22.05" customHeight="1" x14ac:dyDescent="0.2">
      <c r="A9476" s="227"/>
    </row>
    <row r="9477" spans="1:1" ht="22.05" customHeight="1" x14ac:dyDescent="0.2">
      <c r="A9477" s="227"/>
    </row>
    <row r="9478" spans="1:1" ht="22.05" customHeight="1" x14ac:dyDescent="0.2">
      <c r="A9478" s="227"/>
    </row>
    <row r="9479" spans="1:1" ht="22.05" customHeight="1" x14ac:dyDescent="0.2">
      <c r="A9479" s="227"/>
    </row>
    <row r="9480" spans="1:1" ht="22.05" customHeight="1" x14ac:dyDescent="0.2">
      <c r="A9480" s="227"/>
    </row>
    <row r="9481" spans="1:1" ht="22.05" customHeight="1" x14ac:dyDescent="0.2">
      <c r="A9481" s="227"/>
    </row>
    <row r="9482" spans="1:1" ht="22.05" customHeight="1" x14ac:dyDescent="0.2">
      <c r="A9482" s="227"/>
    </row>
    <row r="9483" spans="1:1" ht="22.05" customHeight="1" x14ac:dyDescent="0.2">
      <c r="A9483" s="227"/>
    </row>
    <row r="9484" spans="1:1" ht="22.05" customHeight="1" x14ac:dyDescent="0.2">
      <c r="A9484" s="227"/>
    </row>
    <row r="9485" spans="1:1" ht="22.05" customHeight="1" x14ac:dyDescent="0.2">
      <c r="A9485" s="227"/>
    </row>
    <row r="9486" spans="1:1" ht="22.05" customHeight="1" x14ac:dyDescent="0.2">
      <c r="A9486" s="227"/>
    </row>
    <row r="9487" spans="1:1" ht="22.05" customHeight="1" x14ac:dyDescent="0.2">
      <c r="A9487" s="227"/>
    </row>
    <row r="9488" spans="1:1" ht="22.05" customHeight="1" x14ac:dyDescent="0.2">
      <c r="A9488" s="227"/>
    </row>
    <row r="9489" spans="1:1" ht="22.05" customHeight="1" x14ac:dyDescent="0.2">
      <c r="A9489" s="227"/>
    </row>
    <row r="9490" spans="1:1" ht="22.05" customHeight="1" x14ac:dyDescent="0.2">
      <c r="A9490" s="227"/>
    </row>
    <row r="9491" spans="1:1" ht="22.05" customHeight="1" x14ac:dyDescent="0.2">
      <c r="A9491" s="227"/>
    </row>
    <row r="9492" spans="1:1" ht="22.05" customHeight="1" x14ac:dyDescent="0.2">
      <c r="A9492" s="227"/>
    </row>
    <row r="9493" spans="1:1" ht="22.05" customHeight="1" x14ac:dyDescent="0.2">
      <c r="A9493" s="227"/>
    </row>
    <row r="9494" spans="1:1" ht="22.05" customHeight="1" x14ac:dyDescent="0.2">
      <c r="A9494" s="227"/>
    </row>
    <row r="9495" spans="1:1" ht="22.05" customHeight="1" x14ac:dyDescent="0.2">
      <c r="A9495" s="227"/>
    </row>
    <row r="9496" spans="1:1" ht="22.05" customHeight="1" x14ac:dyDescent="0.2">
      <c r="A9496" s="227"/>
    </row>
    <row r="9497" spans="1:1" ht="22.05" customHeight="1" x14ac:dyDescent="0.2">
      <c r="A9497" s="227"/>
    </row>
    <row r="9498" spans="1:1" ht="22.05" customHeight="1" x14ac:dyDescent="0.2">
      <c r="A9498" s="227"/>
    </row>
    <row r="9499" spans="1:1" ht="22.05" customHeight="1" x14ac:dyDescent="0.2">
      <c r="A9499" s="227"/>
    </row>
    <row r="9500" spans="1:1" ht="22.05" customHeight="1" x14ac:dyDescent="0.2">
      <c r="A9500" s="227"/>
    </row>
    <row r="9501" spans="1:1" ht="22.05" customHeight="1" x14ac:dyDescent="0.2">
      <c r="A9501" s="227"/>
    </row>
    <row r="9502" spans="1:1" ht="22.05" customHeight="1" x14ac:dyDescent="0.2">
      <c r="A9502" s="227"/>
    </row>
    <row r="9503" spans="1:1" ht="22.05" customHeight="1" x14ac:dyDescent="0.2">
      <c r="A9503" s="227"/>
    </row>
    <row r="9504" spans="1:1" ht="22.05" customHeight="1" x14ac:dyDescent="0.2">
      <c r="A9504" s="227"/>
    </row>
    <row r="9505" spans="1:1" ht="22.05" customHeight="1" x14ac:dyDescent="0.2">
      <c r="A9505" s="227"/>
    </row>
    <row r="9506" spans="1:1" ht="22.05" customHeight="1" x14ac:dyDescent="0.2">
      <c r="A9506" s="227"/>
    </row>
    <row r="9507" spans="1:1" ht="22.05" customHeight="1" x14ac:dyDescent="0.2">
      <c r="A9507" s="227"/>
    </row>
    <row r="9508" spans="1:1" ht="22.05" customHeight="1" x14ac:dyDescent="0.2">
      <c r="A9508" s="227"/>
    </row>
    <row r="9509" spans="1:1" ht="22.05" customHeight="1" x14ac:dyDescent="0.2">
      <c r="A9509" s="227"/>
    </row>
    <row r="9510" spans="1:1" ht="22.05" customHeight="1" x14ac:dyDescent="0.2">
      <c r="A9510" s="227"/>
    </row>
    <row r="9511" spans="1:1" ht="22.05" customHeight="1" x14ac:dyDescent="0.2">
      <c r="A9511" s="227"/>
    </row>
    <row r="9512" spans="1:1" ht="22.05" customHeight="1" x14ac:dyDescent="0.2">
      <c r="A9512" s="227"/>
    </row>
    <row r="9513" spans="1:1" ht="22.05" customHeight="1" x14ac:dyDescent="0.2">
      <c r="A9513" s="227"/>
    </row>
    <row r="9514" spans="1:1" ht="22.05" customHeight="1" x14ac:dyDescent="0.2">
      <c r="A9514" s="227"/>
    </row>
    <row r="9515" spans="1:1" ht="22.05" customHeight="1" x14ac:dyDescent="0.2">
      <c r="A9515" s="227"/>
    </row>
    <row r="9516" spans="1:1" ht="22.05" customHeight="1" x14ac:dyDescent="0.2">
      <c r="A9516" s="227"/>
    </row>
    <row r="9517" spans="1:1" ht="22.05" customHeight="1" x14ac:dyDescent="0.2">
      <c r="A9517" s="227"/>
    </row>
    <row r="9518" spans="1:1" ht="22.05" customHeight="1" x14ac:dyDescent="0.2">
      <c r="A9518" s="227"/>
    </row>
    <row r="9519" spans="1:1" ht="22.05" customHeight="1" x14ac:dyDescent="0.2">
      <c r="A9519" s="227"/>
    </row>
    <row r="9520" spans="1:1" ht="22.05" customHeight="1" x14ac:dyDescent="0.2">
      <c r="A9520" s="227"/>
    </row>
    <row r="9521" spans="1:1" ht="22.05" customHeight="1" x14ac:dyDescent="0.2">
      <c r="A9521" s="227"/>
    </row>
    <row r="9522" spans="1:1" ht="22.05" customHeight="1" x14ac:dyDescent="0.2">
      <c r="A9522" s="227"/>
    </row>
    <row r="9523" spans="1:1" ht="22.05" customHeight="1" x14ac:dyDescent="0.2">
      <c r="A9523" s="227"/>
    </row>
    <row r="9524" spans="1:1" ht="22.05" customHeight="1" x14ac:dyDescent="0.2">
      <c r="A9524" s="227"/>
    </row>
    <row r="9525" spans="1:1" ht="22.05" customHeight="1" x14ac:dyDescent="0.2">
      <c r="A9525" s="227"/>
    </row>
    <row r="9526" spans="1:1" ht="22.05" customHeight="1" x14ac:dyDescent="0.2">
      <c r="A9526" s="227"/>
    </row>
    <row r="9527" spans="1:1" ht="22.05" customHeight="1" x14ac:dyDescent="0.2">
      <c r="A9527" s="227"/>
    </row>
    <row r="9528" spans="1:1" ht="22.05" customHeight="1" x14ac:dyDescent="0.2">
      <c r="A9528" s="227"/>
    </row>
    <row r="9529" spans="1:1" ht="22.05" customHeight="1" x14ac:dyDescent="0.2">
      <c r="A9529" s="227"/>
    </row>
    <row r="9530" spans="1:1" ht="22.05" customHeight="1" x14ac:dyDescent="0.2">
      <c r="A9530" s="227"/>
    </row>
    <row r="9531" spans="1:1" ht="22.05" customHeight="1" x14ac:dyDescent="0.2">
      <c r="A9531" s="227"/>
    </row>
    <row r="9532" spans="1:1" ht="22.05" customHeight="1" x14ac:dyDescent="0.2">
      <c r="A9532" s="227"/>
    </row>
    <row r="9533" spans="1:1" ht="22.05" customHeight="1" x14ac:dyDescent="0.2">
      <c r="A9533" s="227"/>
    </row>
    <row r="9534" spans="1:1" ht="22.05" customHeight="1" x14ac:dyDescent="0.2">
      <c r="A9534" s="227"/>
    </row>
    <row r="9535" spans="1:1" ht="22.05" customHeight="1" x14ac:dyDescent="0.2">
      <c r="A9535" s="227"/>
    </row>
    <row r="9536" spans="1:1" ht="22.05" customHeight="1" x14ac:dyDescent="0.2">
      <c r="A9536" s="227"/>
    </row>
    <row r="9537" spans="1:1" ht="22.05" customHeight="1" x14ac:dyDescent="0.2">
      <c r="A9537" s="227"/>
    </row>
    <row r="9538" spans="1:1" ht="22.05" customHeight="1" x14ac:dyDescent="0.2">
      <c r="A9538" s="227"/>
    </row>
    <row r="9539" spans="1:1" ht="22.05" customHeight="1" x14ac:dyDescent="0.2">
      <c r="A9539" s="227"/>
    </row>
    <row r="9540" spans="1:1" ht="22.05" customHeight="1" x14ac:dyDescent="0.2">
      <c r="A9540" s="227"/>
    </row>
    <row r="9541" spans="1:1" ht="22.05" customHeight="1" x14ac:dyDescent="0.2">
      <c r="A9541" s="227"/>
    </row>
    <row r="9542" spans="1:1" ht="22.05" customHeight="1" x14ac:dyDescent="0.2">
      <c r="A9542" s="227"/>
    </row>
    <row r="9543" spans="1:1" ht="22.05" customHeight="1" x14ac:dyDescent="0.2">
      <c r="A9543" s="227"/>
    </row>
    <row r="9544" spans="1:1" ht="22.05" customHeight="1" x14ac:dyDescent="0.2">
      <c r="A9544" s="227"/>
    </row>
    <row r="9545" spans="1:1" ht="22.05" customHeight="1" x14ac:dyDescent="0.2">
      <c r="A9545" s="227"/>
    </row>
    <row r="9546" spans="1:1" ht="22.05" customHeight="1" x14ac:dyDescent="0.2">
      <c r="A9546" s="227"/>
    </row>
    <row r="9547" spans="1:1" ht="22.05" customHeight="1" x14ac:dyDescent="0.2">
      <c r="A9547" s="227"/>
    </row>
    <row r="9548" spans="1:1" ht="22.05" customHeight="1" x14ac:dyDescent="0.2">
      <c r="A9548" s="227"/>
    </row>
    <row r="9549" spans="1:1" ht="22.05" customHeight="1" x14ac:dyDescent="0.2">
      <c r="A9549" s="227"/>
    </row>
    <row r="9550" spans="1:1" ht="22.05" customHeight="1" x14ac:dyDescent="0.2">
      <c r="A9550" s="227"/>
    </row>
    <row r="9551" spans="1:1" ht="22.05" customHeight="1" x14ac:dyDescent="0.2">
      <c r="A9551" s="227"/>
    </row>
    <row r="9552" spans="1:1" ht="22.05" customHeight="1" x14ac:dyDescent="0.2">
      <c r="A9552" s="227"/>
    </row>
    <row r="9553" spans="1:1" ht="22.05" customHeight="1" x14ac:dyDescent="0.2">
      <c r="A9553" s="227"/>
    </row>
    <row r="9554" spans="1:1" ht="22.05" customHeight="1" x14ac:dyDescent="0.2">
      <c r="A9554" s="227"/>
    </row>
    <row r="9555" spans="1:1" ht="22.05" customHeight="1" x14ac:dyDescent="0.2">
      <c r="A9555" s="227"/>
    </row>
    <row r="9556" spans="1:1" ht="22.05" customHeight="1" x14ac:dyDescent="0.2">
      <c r="A9556" s="227"/>
    </row>
    <row r="9557" spans="1:1" ht="22.05" customHeight="1" x14ac:dyDescent="0.2">
      <c r="A9557" s="227"/>
    </row>
    <row r="9558" spans="1:1" ht="22.05" customHeight="1" x14ac:dyDescent="0.2">
      <c r="A9558" s="227"/>
    </row>
    <row r="9559" spans="1:1" ht="22.05" customHeight="1" x14ac:dyDescent="0.2">
      <c r="A9559" s="227"/>
    </row>
    <row r="9560" spans="1:1" ht="22.05" customHeight="1" x14ac:dyDescent="0.2">
      <c r="A9560" s="227"/>
    </row>
    <row r="9561" spans="1:1" ht="22.05" customHeight="1" x14ac:dyDescent="0.2">
      <c r="A9561" s="227"/>
    </row>
    <row r="9562" spans="1:1" ht="22.05" customHeight="1" x14ac:dyDescent="0.2">
      <c r="A9562" s="227"/>
    </row>
    <row r="9563" spans="1:1" ht="22.05" customHeight="1" x14ac:dyDescent="0.2">
      <c r="A9563" s="227"/>
    </row>
    <row r="9564" spans="1:1" ht="22.05" customHeight="1" x14ac:dyDescent="0.2">
      <c r="A9564" s="227"/>
    </row>
    <row r="9565" spans="1:1" ht="22.05" customHeight="1" x14ac:dyDescent="0.2">
      <c r="A9565" s="227"/>
    </row>
    <row r="9566" spans="1:1" ht="22.05" customHeight="1" x14ac:dyDescent="0.2">
      <c r="A9566" s="227"/>
    </row>
    <row r="9567" spans="1:1" ht="22.05" customHeight="1" x14ac:dyDescent="0.2">
      <c r="A9567" s="227"/>
    </row>
    <row r="9568" spans="1:1" ht="22.05" customHeight="1" x14ac:dyDescent="0.2">
      <c r="A9568" s="227"/>
    </row>
    <row r="9569" spans="1:1" ht="22.05" customHeight="1" x14ac:dyDescent="0.2">
      <c r="A9569" s="227"/>
    </row>
    <row r="9570" spans="1:1" ht="22.05" customHeight="1" x14ac:dyDescent="0.2">
      <c r="A9570" s="227"/>
    </row>
    <row r="9571" spans="1:1" ht="22.05" customHeight="1" x14ac:dyDescent="0.2">
      <c r="A9571" s="227"/>
    </row>
    <row r="9572" spans="1:1" ht="22.05" customHeight="1" x14ac:dyDescent="0.2">
      <c r="A9572" s="227"/>
    </row>
    <row r="9573" spans="1:1" ht="22.05" customHeight="1" x14ac:dyDescent="0.2">
      <c r="A9573" s="227"/>
    </row>
    <row r="9574" spans="1:1" ht="22.05" customHeight="1" x14ac:dyDescent="0.2">
      <c r="A9574" s="227"/>
    </row>
    <row r="9575" spans="1:1" ht="22.05" customHeight="1" x14ac:dyDescent="0.2">
      <c r="A9575" s="227"/>
    </row>
    <row r="9576" spans="1:1" ht="22.05" customHeight="1" x14ac:dyDescent="0.2">
      <c r="A9576" s="227"/>
    </row>
    <row r="9577" spans="1:1" ht="22.05" customHeight="1" x14ac:dyDescent="0.2">
      <c r="A9577" s="227"/>
    </row>
    <row r="9578" spans="1:1" ht="22.05" customHeight="1" x14ac:dyDescent="0.2">
      <c r="A9578" s="227"/>
    </row>
    <row r="9579" spans="1:1" ht="22.05" customHeight="1" x14ac:dyDescent="0.2">
      <c r="A9579" s="227"/>
    </row>
    <row r="9580" spans="1:1" ht="22.05" customHeight="1" x14ac:dyDescent="0.2">
      <c r="A9580" s="227"/>
    </row>
    <row r="9581" spans="1:1" ht="22.05" customHeight="1" x14ac:dyDescent="0.2">
      <c r="A9581" s="227"/>
    </row>
    <row r="9582" spans="1:1" ht="22.05" customHeight="1" x14ac:dyDescent="0.2">
      <c r="A9582" s="227"/>
    </row>
    <row r="9583" spans="1:1" ht="22.05" customHeight="1" x14ac:dyDescent="0.2">
      <c r="A9583" s="227"/>
    </row>
    <row r="9584" spans="1:1" ht="22.05" customHeight="1" x14ac:dyDescent="0.2">
      <c r="A9584" s="227"/>
    </row>
    <row r="9585" spans="1:1" ht="22.05" customHeight="1" x14ac:dyDescent="0.2">
      <c r="A9585" s="227"/>
    </row>
    <row r="9586" spans="1:1" ht="22.05" customHeight="1" x14ac:dyDescent="0.2">
      <c r="A9586" s="227"/>
    </row>
    <row r="9587" spans="1:1" ht="22.05" customHeight="1" x14ac:dyDescent="0.2">
      <c r="A9587" s="227"/>
    </row>
    <row r="9588" spans="1:1" ht="22.05" customHeight="1" x14ac:dyDescent="0.2">
      <c r="A9588" s="227"/>
    </row>
    <row r="9589" spans="1:1" ht="22.05" customHeight="1" x14ac:dyDescent="0.2">
      <c r="A9589" s="227"/>
    </row>
    <row r="9590" spans="1:1" ht="22.05" customHeight="1" x14ac:dyDescent="0.2">
      <c r="A9590" s="227"/>
    </row>
    <row r="9591" spans="1:1" ht="22.05" customHeight="1" x14ac:dyDescent="0.2">
      <c r="A9591" s="227"/>
    </row>
    <row r="9592" spans="1:1" ht="22.05" customHeight="1" x14ac:dyDescent="0.2">
      <c r="A9592" s="227"/>
    </row>
    <row r="9593" spans="1:1" ht="22.05" customHeight="1" x14ac:dyDescent="0.2">
      <c r="A9593" s="227"/>
    </row>
    <row r="9594" spans="1:1" ht="22.05" customHeight="1" x14ac:dyDescent="0.2">
      <c r="A9594" s="227"/>
    </row>
    <row r="9595" spans="1:1" ht="22.05" customHeight="1" x14ac:dyDescent="0.2">
      <c r="A9595" s="227"/>
    </row>
    <row r="9596" spans="1:1" ht="22.05" customHeight="1" x14ac:dyDescent="0.2">
      <c r="A9596" s="227"/>
    </row>
    <row r="9597" spans="1:1" ht="22.05" customHeight="1" x14ac:dyDescent="0.2">
      <c r="A9597" s="227"/>
    </row>
    <row r="9598" spans="1:1" ht="22.05" customHeight="1" x14ac:dyDescent="0.2">
      <c r="A9598" s="227"/>
    </row>
    <row r="9599" spans="1:1" ht="22.05" customHeight="1" x14ac:dyDescent="0.2">
      <c r="A9599" s="227"/>
    </row>
    <row r="9600" spans="1:1" ht="22.05" customHeight="1" x14ac:dyDescent="0.2">
      <c r="A9600" s="227"/>
    </row>
    <row r="9601" spans="1:1" ht="22.05" customHeight="1" x14ac:dyDescent="0.2">
      <c r="A9601" s="227"/>
    </row>
    <row r="9602" spans="1:1" ht="22.05" customHeight="1" x14ac:dyDescent="0.2">
      <c r="A9602" s="227"/>
    </row>
    <row r="9603" spans="1:1" ht="22.05" customHeight="1" x14ac:dyDescent="0.2">
      <c r="A9603" s="227"/>
    </row>
    <row r="9604" spans="1:1" ht="22.05" customHeight="1" x14ac:dyDescent="0.2">
      <c r="A9604" s="227"/>
    </row>
    <row r="9605" spans="1:1" ht="22.05" customHeight="1" x14ac:dyDescent="0.2">
      <c r="A9605" s="227"/>
    </row>
    <row r="9606" spans="1:1" ht="22.05" customHeight="1" x14ac:dyDescent="0.2">
      <c r="A9606" s="227"/>
    </row>
    <row r="9607" spans="1:1" ht="22.05" customHeight="1" x14ac:dyDescent="0.2">
      <c r="A9607" s="227"/>
    </row>
    <row r="9608" spans="1:1" ht="22.05" customHeight="1" x14ac:dyDescent="0.2">
      <c r="A9608" s="227"/>
    </row>
    <row r="9609" spans="1:1" ht="22.05" customHeight="1" x14ac:dyDescent="0.2">
      <c r="A9609" s="227"/>
    </row>
    <row r="9610" spans="1:1" ht="22.05" customHeight="1" x14ac:dyDescent="0.2">
      <c r="A9610" s="227"/>
    </row>
    <row r="9611" spans="1:1" ht="22.05" customHeight="1" x14ac:dyDescent="0.2">
      <c r="A9611" s="227"/>
    </row>
    <row r="9612" spans="1:1" ht="22.05" customHeight="1" x14ac:dyDescent="0.2">
      <c r="A9612" s="227"/>
    </row>
    <row r="9613" spans="1:1" ht="22.05" customHeight="1" x14ac:dyDescent="0.2">
      <c r="A9613" s="227"/>
    </row>
    <row r="9614" spans="1:1" ht="22.05" customHeight="1" x14ac:dyDescent="0.2">
      <c r="A9614" s="227"/>
    </row>
    <row r="9615" spans="1:1" ht="22.05" customHeight="1" x14ac:dyDescent="0.2">
      <c r="A9615" s="227"/>
    </row>
    <row r="9616" spans="1:1" ht="22.05" customHeight="1" x14ac:dyDescent="0.2">
      <c r="A9616" s="227"/>
    </row>
    <row r="9617" spans="1:1" ht="22.05" customHeight="1" x14ac:dyDescent="0.2">
      <c r="A9617" s="227"/>
    </row>
    <row r="9618" spans="1:1" ht="22.05" customHeight="1" x14ac:dyDescent="0.2">
      <c r="A9618" s="227"/>
    </row>
    <row r="9619" spans="1:1" ht="22.05" customHeight="1" x14ac:dyDescent="0.2">
      <c r="A9619" s="227"/>
    </row>
    <row r="9620" spans="1:1" ht="22.05" customHeight="1" x14ac:dyDescent="0.2">
      <c r="A9620" s="227"/>
    </row>
    <row r="9621" spans="1:1" ht="22.05" customHeight="1" x14ac:dyDescent="0.2">
      <c r="A9621" s="227"/>
    </row>
    <row r="9622" spans="1:1" ht="22.05" customHeight="1" x14ac:dyDescent="0.2">
      <c r="A9622" s="227"/>
    </row>
    <row r="9623" spans="1:1" ht="22.05" customHeight="1" x14ac:dyDescent="0.2">
      <c r="A9623" s="227"/>
    </row>
    <row r="9624" spans="1:1" ht="22.05" customHeight="1" x14ac:dyDescent="0.2">
      <c r="A9624" s="227"/>
    </row>
    <row r="9625" spans="1:1" ht="22.05" customHeight="1" x14ac:dyDescent="0.2">
      <c r="A9625" s="227"/>
    </row>
    <row r="9626" spans="1:1" ht="22.05" customHeight="1" x14ac:dyDescent="0.2">
      <c r="A9626" s="227"/>
    </row>
    <row r="9627" spans="1:1" ht="22.05" customHeight="1" x14ac:dyDescent="0.2">
      <c r="A9627" s="227"/>
    </row>
    <row r="9628" spans="1:1" ht="22.05" customHeight="1" x14ac:dyDescent="0.2">
      <c r="A9628" s="227"/>
    </row>
    <row r="9629" spans="1:1" ht="22.05" customHeight="1" x14ac:dyDescent="0.2">
      <c r="A9629" s="227"/>
    </row>
    <row r="9630" spans="1:1" ht="22.05" customHeight="1" x14ac:dyDescent="0.2">
      <c r="A9630" s="227"/>
    </row>
    <row r="9631" spans="1:1" ht="22.05" customHeight="1" x14ac:dyDescent="0.2">
      <c r="A9631" s="227"/>
    </row>
    <row r="9632" spans="1:1" ht="22.05" customHeight="1" x14ac:dyDescent="0.2">
      <c r="A9632" s="227"/>
    </row>
    <row r="9633" spans="1:1" ht="22.05" customHeight="1" x14ac:dyDescent="0.2">
      <c r="A9633" s="227"/>
    </row>
    <row r="9634" spans="1:1" ht="22.05" customHeight="1" x14ac:dyDescent="0.2">
      <c r="A9634" s="227"/>
    </row>
    <row r="9635" spans="1:1" ht="22.05" customHeight="1" x14ac:dyDescent="0.2">
      <c r="A9635" s="227"/>
    </row>
    <row r="9636" spans="1:1" ht="22.05" customHeight="1" x14ac:dyDescent="0.2">
      <c r="A9636" s="227"/>
    </row>
    <row r="9637" spans="1:1" ht="22.05" customHeight="1" x14ac:dyDescent="0.2">
      <c r="A9637" s="227"/>
    </row>
    <row r="9638" spans="1:1" ht="22.05" customHeight="1" x14ac:dyDescent="0.2">
      <c r="A9638" s="227"/>
    </row>
    <row r="9639" spans="1:1" ht="22.05" customHeight="1" x14ac:dyDescent="0.2">
      <c r="A9639" s="227"/>
    </row>
    <row r="9640" spans="1:1" ht="22.05" customHeight="1" x14ac:dyDescent="0.2">
      <c r="A9640" s="227"/>
    </row>
    <row r="9641" spans="1:1" ht="22.05" customHeight="1" x14ac:dyDescent="0.2">
      <c r="A9641" s="227"/>
    </row>
    <row r="9642" spans="1:1" ht="22.05" customHeight="1" x14ac:dyDescent="0.2">
      <c r="A9642" s="227"/>
    </row>
    <row r="9643" spans="1:1" ht="22.05" customHeight="1" x14ac:dyDescent="0.2">
      <c r="A9643" s="227"/>
    </row>
    <row r="9644" spans="1:1" ht="22.05" customHeight="1" x14ac:dyDescent="0.2">
      <c r="A9644" s="227"/>
    </row>
    <row r="9645" spans="1:1" ht="22.05" customHeight="1" x14ac:dyDescent="0.2">
      <c r="A9645" s="227"/>
    </row>
    <row r="9646" spans="1:1" ht="22.05" customHeight="1" x14ac:dyDescent="0.2">
      <c r="A9646" s="227"/>
    </row>
    <row r="9647" spans="1:1" ht="22.05" customHeight="1" x14ac:dyDescent="0.2">
      <c r="A9647" s="227"/>
    </row>
    <row r="9648" spans="1:1" ht="22.05" customHeight="1" x14ac:dyDescent="0.2">
      <c r="A9648" s="227"/>
    </row>
    <row r="9649" spans="1:1" ht="22.05" customHeight="1" x14ac:dyDescent="0.2">
      <c r="A9649" s="227"/>
    </row>
    <row r="9650" spans="1:1" ht="22.05" customHeight="1" x14ac:dyDescent="0.2">
      <c r="A9650" s="227"/>
    </row>
    <row r="9651" spans="1:1" ht="22.05" customHeight="1" x14ac:dyDescent="0.2">
      <c r="A9651" s="227"/>
    </row>
    <row r="9652" spans="1:1" ht="22.05" customHeight="1" x14ac:dyDescent="0.2">
      <c r="A9652" s="227"/>
    </row>
    <row r="9653" spans="1:1" ht="22.05" customHeight="1" x14ac:dyDescent="0.2">
      <c r="A9653" s="227"/>
    </row>
    <row r="9654" spans="1:1" ht="22.05" customHeight="1" x14ac:dyDescent="0.2">
      <c r="A9654" s="227"/>
    </row>
    <row r="9655" spans="1:1" ht="22.05" customHeight="1" x14ac:dyDescent="0.2">
      <c r="A9655" s="227"/>
    </row>
    <row r="9656" spans="1:1" ht="22.05" customHeight="1" x14ac:dyDescent="0.2">
      <c r="A9656" s="227"/>
    </row>
    <row r="9657" spans="1:1" ht="22.05" customHeight="1" x14ac:dyDescent="0.2">
      <c r="A9657" s="227"/>
    </row>
    <row r="9658" spans="1:1" ht="22.05" customHeight="1" x14ac:dyDescent="0.2">
      <c r="A9658" s="227"/>
    </row>
    <row r="9659" spans="1:1" ht="22.05" customHeight="1" x14ac:dyDescent="0.2">
      <c r="A9659" s="227"/>
    </row>
    <row r="9660" spans="1:1" ht="22.05" customHeight="1" x14ac:dyDescent="0.2">
      <c r="A9660" s="227"/>
    </row>
    <row r="9661" spans="1:1" ht="22.05" customHeight="1" x14ac:dyDescent="0.2">
      <c r="A9661" s="227"/>
    </row>
    <row r="9662" spans="1:1" ht="22.05" customHeight="1" x14ac:dyDescent="0.2">
      <c r="A9662" s="227"/>
    </row>
    <row r="9663" spans="1:1" ht="22.05" customHeight="1" x14ac:dyDescent="0.2">
      <c r="A9663" s="227"/>
    </row>
    <row r="9664" spans="1:1" ht="22.05" customHeight="1" x14ac:dyDescent="0.2">
      <c r="A9664" s="227"/>
    </row>
    <row r="9665" spans="1:1" ht="22.05" customHeight="1" x14ac:dyDescent="0.2">
      <c r="A9665" s="227"/>
    </row>
    <row r="9666" spans="1:1" ht="22.05" customHeight="1" x14ac:dyDescent="0.2">
      <c r="A9666" s="227"/>
    </row>
    <row r="9667" spans="1:1" ht="22.05" customHeight="1" x14ac:dyDescent="0.2">
      <c r="A9667" s="227"/>
    </row>
    <row r="9668" spans="1:1" ht="22.05" customHeight="1" x14ac:dyDescent="0.2">
      <c r="A9668" s="227"/>
    </row>
    <row r="9669" spans="1:1" ht="22.05" customHeight="1" x14ac:dyDescent="0.2">
      <c r="A9669" s="227"/>
    </row>
    <row r="9670" spans="1:1" ht="22.05" customHeight="1" x14ac:dyDescent="0.2">
      <c r="A9670" s="227"/>
    </row>
    <row r="9671" spans="1:1" ht="22.05" customHeight="1" x14ac:dyDescent="0.2">
      <c r="A9671" s="227"/>
    </row>
    <row r="9672" spans="1:1" ht="22.05" customHeight="1" x14ac:dyDescent="0.2">
      <c r="A9672" s="227"/>
    </row>
    <row r="9673" spans="1:1" ht="22.05" customHeight="1" x14ac:dyDescent="0.2">
      <c r="A9673" s="227"/>
    </row>
    <row r="9674" spans="1:1" ht="22.05" customHeight="1" x14ac:dyDescent="0.2">
      <c r="A9674" s="227"/>
    </row>
    <row r="9675" spans="1:1" ht="22.05" customHeight="1" x14ac:dyDescent="0.2">
      <c r="A9675" s="227"/>
    </row>
    <row r="9676" spans="1:1" ht="22.05" customHeight="1" x14ac:dyDescent="0.2">
      <c r="A9676" s="227"/>
    </row>
    <row r="9677" spans="1:1" ht="22.05" customHeight="1" x14ac:dyDescent="0.2">
      <c r="A9677" s="227"/>
    </row>
    <row r="9678" spans="1:1" ht="22.05" customHeight="1" x14ac:dyDescent="0.2">
      <c r="A9678" s="227"/>
    </row>
    <row r="9679" spans="1:1" ht="22.05" customHeight="1" x14ac:dyDescent="0.2">
      <c r="A9679" s="227"/>
    </row>
    <row r="9680" spans="1:1" ht="22.05" customHeight="1" x14ac:dyDescent="0.2">
      <c r="A9680" s="227"/>
    </row>
    <row r="9681" spans="1:1" ht="22.05" customHeight="1" x14ac:dyDescent="0.2">
      <c r="A9681" s="227"/>
    </row>
    <row r="9682" spans="1:1" ht="22.05" customHeight="1" x14ac:dyDescent="0.2">
      <c r="A9682" s="227"/>
    </row>
    <row r="9683" spans="1:1" ht="22.05" customHeight="1" x14ac:dyDescent="0.2">
      <c r="A9683" s="227"/>
    </row>
    <row r="9684" spans="1:1" ht="22.05" customHeight="1" x14ac:dyDescent="0.2">
      <c r="A9684" s="227"/>
    </row>
    <row r="9685" spans="1:1" ht="22.05" customHeight="1" x14ac:dyDescent="0.2">
      <c r="A9685" s="227"/>
    </row>
    <row r="9686" spans="1:1" ht="22.05" customHeight="1" x14ac:dyDescent="0.2">
      <c r="A9686" s="227"/>
    </row>
    <row r="9687" spans="1:1" ht="22.05" customHeight="1" x14ac:dyDescent="0.2">
      <c r="A9687" s="227"/>
    </row>
    <row r="9688" spans="1:1" ht="22.05" customHeight="1" x14ac:dyDescent="0.2">
      <c r="A9688" s="227"/>
    </row>
    <row r="9689" spans="1:1" ht="22.05" customHeight="1" x14ac:dyDescent="0.2">
      <c r="A9689" s="227"/>
    </row>
    <row r="9690" spans="1:1" ht="22.05" customHeight="1" x14ac:dyDescent="0.2">
      <c r="A9690" s="227"/>
    </row>
    <row r="9691" spans="1:1" ht="22.05" customHeight="1" x14ac:dyDescent="0.2">
      <c r="A9691" s="227"/>
    </row>
    <row r="9692" spans="1:1" ht="22.05" customHeight="1" x14ac:dyDescent="0.2">
      <c r="A9692" s="227"/>
    </row>
    <row r="9693" spans="1:1" ht="22.05" customHeight="1" x14ac:dyDescent="0.2">
      <c r="A9693" s="227"/>
    </row>
    <row r="9694" spans="1:1" ht="22.05" customHeight="1" x14ac:dyDescent="0.2">
      <c r="A9694" s="227"/>
    </row>
    <row r="9695" spans="1:1" ht="22.05" customHeight="1" x14ac:dyDescent="0.2">
      <c r="A9695" s="227"/>
    </row>
    <row r="9696" spans="1:1" ht="22.05" customHeight="1" x14ac:dyDescent="0.2">
      <c r="A9696" s="227"/>
    </row>
    <row r="9697" spans="1:1" ht="22.05" customHeight="1" x14ac:dyDescent="0.2">
      <c r="A9697" s="227"/>
    </row>
    <row r="9698" spans="1:1" ht="22.05" customHeight="1" x14ac:dyDescent="0.2">
      <c r="A9698" s="227"/>
    </row>
    <row r="9699" spans="1:1" ht="22.05" customHeight="1" x14ac:dyDescent="0.2">
      <c r="A9699" s="227"/>
    </row>
    <row r="9700" spans="1:1" ht="22.05" customHeight="1" x14ac:dyDescent="0.2">
      <c r="A9700" s="227"/>
    </row>
    <row r="9701" spans="1:1" ht="22.05" customHeight="1" x14ac:dyDescent="0.2">
      <c r="A9701" s="227"/>
    </row>
    <row r="9702" spans="1:1" ht="22.05" customHeight="1" x14ac:dyDescent="0.2">
      <c r="A9702" s="227"/>
    </row>
    <row r="9703" spans="1:1" ht="22.05" customHeight="1" x14ac:dyDescent="0.2">
      <c r="A9703" s="227"/>
    </row>
    <row r="9704" spans="1:1" ht="22.05" customHeight="1" x14ac:dyDescent="0.2">
      <c r="A9704" s="227"/>
    </row>
    <row r="9705" spans="1:1" ht="22.05" customHeight="1" x14ac:dyDescent="0.2">
      <c r="A9705" s="227"/>
    </row>
    <row r="9706" spans="1:1" ht="22.05" customHeight="1" x14ac:dyDescent="0.2">
      <c r="A9706" s="227"/>
    </row>
    <row r="9707" spans="1:1" ht="22.05" customHeight="1" x14ac:dyDescent="0.2">
      <c r="A9707" s="227"/>
    </row>
    <row r="9708" spans="1:1" ht="22.05" customHeight="1" x14ac:dyDescent="0.2">
      <c r="A9708" s="227"/>
    </row>
    <row r="9709" spans="1:1" ht="22.05" customHeight="1" x14ac:dyDescent="0.2">
      <c r="A9709" s="227"/>
    </row>
    <row r="9710" spans="1:1" ht="22.05" customHeight="1" x14ac:dyDescent="0.2">
      <c r="A9710" s="227"/>
    </row>
    <row r="9711" spans="1:1" ht="22.05" customHeight="1" x14ac:dyDescent="0.2">
      <c r="A9711" s="227"/>
    </row>
    <row r="9712" spans="1:1" ht="22.05" customHeight="1" x14ac:dyDescent="0.2">
      <c r="A9712" s="227"/>
    </row>
    <row r="9713" spans="1:1" ht="22.05" customHeight="1" x14ac:dyDescent="0.2">
      <c r="A9713" s="227"/>
    </row>
    <row r="9714" spans="1:1" ht="22.05" customHeight="1" x14ac:dyDescent="0.2">
      <c r="A9714" s="227"/>
    </row>
    <row r="9715" spans="1:1" ht="22.05" customHeight="1" x14ac:dyDescent="0.2">
      <c r="A9715" s="227"/>
    </row>
    <row r="9716" spans="1:1" ht="22.05" customHeight="1" x14ac:dyDescent="0.2">
      <c r="A9716" s="227"/>
    </row>
    <row r="9717" spans="1:1" ht="22.05" customHeight="1" x14ac:dyDescent="0.2">
      <c r="A9717" s="227"/>
    </row>
    <row r="9718" spans="1:1" ht="22.05" customHeight="1" x14ac:dyDescent="0.2">
      <c r="A9718" s="227"/>
    </row>
    <row r="9719" spans="1:1" ht="22.05" customHeight="1" x14ac:dyDescent="0.2">
      <c r="A9719" s="227"/>
    </row>
    <row r="9720" spans="1:1" ht="22.05" customHeight="1" x14ac:dyDescent="0.2">
      <c r="A9720" s="227"/>
    </row>
    <row r="9721" spans="1:1" ht="22.05" customHeight="1" x14ac:dyDescent="0.2">
      <c r="A9721" s="227"/>
    </row>
    <row r="9722" spans="1:1" ht="22.05" customHeight="1" x14ac:dyDescent="0.2">
      <c r="A9722" s="227"/>
    </row>
    <row r="9723" spans="1:1" ht="22.05" customHeight="1" x14ac:dyDescent="0.2">
      <c r="A9723" s="227"/>
    </row>
    <row r="9724" spans="1:1" ht="22.05" customHeight="1" x14ac:dyDescent="0.2">
      <c r="A9724" s="227"/>
    </row>
    <row r="9725" spans="1:1" ht="22.05" customHeight="1" x14ac:dyDescent="0.2">
      <c r="A9725" s="227"/>
    </row>
    <row r="9726" spans="1:1" ht="22.05" customHeight="1" x14ac:dyDescent="0.2">
      <c r="A9726" s="227"/>
    </row>
    <row r="9727" spans="1:1" ht="22.05" customHeight="1" x14ac:dyDescent="0.2">
      <c r="A9727" s="227"/>
    </row>
    <row r="9728" spans="1:1" ht="22.05" customHeight="1" x14ac:dyDescent="0.2">
      <c r="A9728" s="227"/>
    </row>
    <row r="9729" spans="1:1" ht="22.05" customHeight="1" x14ac:dyDescent="0.2">
      <c r="A9729" s="227"/>
    </row>
    <row r="9730" spans="1:1" ht="22.05" customHeight="1" x14ac:dyDescent="0.2">
      <c r="A9730" s="227"/>
    </row>
    <row r="9731" spans="1:1" ht="22.05" customHeight="1" x14ac:dyDescent="0.2">
      <c r="A9731" s="227"/>
    </row>
    <row r="9732" spans="1:1" ht="22.05" customHeight="1" x14ac:dyDescent="0.2">
      <c r="A9732" s="227"/>
    </row>
    <row r="9733" spans="1:1" ht="22.05" customHeight="1" x14ac:dyDescent="0.2">
      <c r="A9733" s="227"/>
    </row>
    <row r="9734" spans="1:1" ht="22.05" customHeight="1" x14ac:dyDescent="0.2">
      <c r="A9734" s="227"/>
    </row>
    <row r="9735" spans="1:1" ht="22.05" customHeight="1" x14ac:dyDescent="0.2">
      <c r="A9735" s="227"/>
    </row>
    <row r="9736" spans="1:1" ht="22.05" customHeight="1" x14ac:dyDescent="0.2">
      <c r="A9736" s="227"/>
    </row>
    <row r="9737" spans="1:1" ht="22.05" customHeight="1" x14ac:dyDescent="0.2">
      <c r="A9737" s="227"/>
    </row>
    <row r="9738" spans="1:1" ht="22.05" customHeight="1" x14ac:dyDescent="0.2">
      <c r="A9738" s="227"/>
    </row>
    <row r="9739" spans="1:1" ht="22.05" customHeight="1" x14ac:dyDescent="0.2">
      <c r="A9739" s="227"/>
    </row>
    <row r="9740" spans="1:1" ht="22.05" customHeight="1" x14ac:dyDescent="0.2">
      <c r="A9740" s="227"/>
    </row>
    <row r="9741" spans="1:1" ht="22.05" customHeight="1" x14ac:dyDescent="0.2">
      <c r="A9741" s="227"/>
    </row>
    <row r="9742" spans="1:1" ht="22.05" customHeight="1" x14ac:dyDescent="0.2">
      <c r="A9742" s="227"/>
    </row>
    <row r="9743" spans="1:1" ht="22.05" customHeight="1" x14ac:dyDescent="0.2">
      <c r="A9743" s="227"/>
    </row>
    <row r="9744" spans="1:1" ht="22.05" customHeight="1" x14ac:dyDescent="0.2">
      <c r="A9744" s="227"/>
    </row>
    <row r="9745" spans="1:1" ht="22.05" customHeight="1" x14ac:dyDescent="0.2">
      <c r="A9745" s="227"/>
    </row>
    <row r="9746" spans="1:1" ht="22.05" customHeight="1" x14ac:dyDescent="0.2">
      <c r="A9746" s="227"/>
    </row>
    <row r="9747" spans="1:1" ht="22.05" customHeight="1" x14ac:dyDescent="0.2">
      <c r="A9747" s="227"/>
    </row>
    <row r="9748" spans="1:1" ht="22.05" customHeight="1" x14ac:dyDescent="0.2">
      <c r="A9748" s="227"/>
    </row>
    <row r="9749" spans="1:1" ht="22.05" customHeight="1" x14ac:dyDescent="0.2">
      <c r="A9749" s="227"/>
    </row>
    <row r="9750" spans="1:1" ht="22.05" customHeight="1" x14ac:dyDescent="0.2">
      <c r="A9750" s="227"/>
    </row>
    <row r="9751" spans="1:1" ht="22.05" customHeight="1" x14ac:dyDescent="0.2">
      <c r="A9751" s="227"/>
    </row>
    <row r="9752" spans="1:1" ht="22.05" customHeight="1" x14ac:dyDescent="0.2">
      <c r="A9752" s="227"/>
    </row>
    <row r="9753" spans="1:1" ht="22.05" customHeight="1" x14ac:dyDescent="0.2">
      <c r="A9753" s="227"/>
    </row>
    <row r="9754" spans="1:1" ht="22.05" customHeight="1" x14ac:dyDescent="0.2">
      <c r="A9754" s="227"/>
    </row>
    <row r="9755" spans="1:1" ht="22.05" customHeight="1" x14ac:dyDescent="0.2">
      <c r="A9755" s="227"/>
    </row>
    <row r="9756" spans="1:1" ht="22.05" customHeight="1" x14ac:dyDescent="0.2">
      <c r="A9756" s="227"/>
    </row>
    <row r="9757" spans="1:1" ht="22.05" customHeight="1" x14ac:dyDescent="0.2">
      <c r="A9757" s="227"/>
    </row>
    <row r="9758" spans="1:1" ht="22.05" customHeight="1" x14ac:dyDescent="0.2">
      <c r="A9758" s="227"/>
    </row>
    <row r="9759" spans="1:1" ht="22.05" customHeight="1" x14ac:dyDescent="0.2">
      <c r="A9759" s="227"/>
    </row>
    <row r="9760" spans="1:1" ht="22.05" customHeight="1" x14ac:dyDescent="0.2">
      <c r="A9760" s="227"/>
    </row>
    <row r="9761" spans="1:1" ht="22.05" customHeight="1" x14ac:dyDescent="0.2">
      <c r="A9761" s="227"/>
    </row>
    <row r="9762" spans="1:1" ht="22.05" customHeight="1" x14ac:dyDescent="0.2">
      <c r="A9762" s="227"/>
    </row>
    <row r="9763" spans="1:1" ht="22.05" customHeight="1" x14ac:dyDescent="0.2">
      <c r="A9763" s="227"/>
    </row>
    <row r="9764" spans="1:1" ht="22.05" customHeight="1" x14ac:dyDescent="0.2">
      <c r="A9764" s="227"/>
    </row>
    <row r="9765" spans="1:1" ht="22.05" customHeight="1" x14ac:dyDescent="0.2">
      <c r="A9765" s="227"/>
    </row>
    <row r="9766" spans="1:1" ht="22.05" customHeight="1" x14ac:dyDescent="0.2">
      <c r="A9766" s="227"/>
    </row>
    <row r="9767" spans="1:1" ht="22.05" customHeight="1" x14ac:dyDescent="0.2">
      <c r="A9767" s="227"/>
    </row>
    <row r="9768" spans="1:1" ht="22.05" customHeight="1" x14ac:dyDescent="0.2">
      <c r="A9768" s="227"/>
    </row>
    <row r="9769" spans="1:1" ht="22.05" customHeight="1" x14ac:dyDescent="0.2">
      <c r="A9769" s="227"/>
    </row>
    <row r="9770" spans="1:1" ht="22.05" customHeight="1" x14ac:dyDescent="0.2">
      <c r="A9770" s="227"/>
    </row>
    <row r="9771" spans="1:1" ht="22.05" customHeight="1" x14ac:dyDescent="0.2">
      <c r="A9771" s="227"/>
    </row>
    <row r="9772" spans="1:1" ht="22.05" customHeight="1" x14ac:dyDescent="0.2">
      <c r="A9772" s="227"/>
    </row>
    <row r="9773" spans="1:1" ht="22.05" customHeight="1" x14ac:dyDescent="0.2">
      <c r="A9773" s="227"/>
    </row>
    <row r="9774" spans="1:1" ht="22.05" customHeight="1" x14ac:dyDescent="0.2">
      <c r="A9774" s="227"/>
    </row>
    <row r="9775" spans="1:1" ht="22.05" customHeight="1" x14ac:dyDescent="0.2">
      <c r="A9775" s="227"/>
    </row>
    <row r="9776" spans="1:1" ht="22.05" customHeight="1" x14ac:dyDescent="0.2">
      <c r="A9776" s="227"/>
    </row>
    <row r="9777" spans="1:1" ht="22.05" customHeight="1" x14ac:dyDescent="0.2">
      <c r="A9777" s="227"/>
    </row>
    <row r="9778" spans="1:1" ht="22.05" customHeight="1" x14ac:dyDescent="0.2">
      <c r="A9778" s="227"/>
    </row>
    <row r="9779" spans="1:1" ht="22.05" customHeight="1" x14ac:dyDescent="0.2">
      <c r="A9779" s="227"/>
    </row>
    <row r="9780" spans="1:1" ht="22.05" customHeight="1" x14ac:dyDescent="0.2">
      <c r="A9780" s="227"/>
    </row>
    <row r="9781" spans="1:1" ht="22.05" customHeight="1" x14ac:dyDescent="0.2">
      <c r="A9781" s="227"/>
    </row>
    <row r="9782" spans="1:1" ht="22.05" customHeight="1" x14ac:dyDescent="0.2">
      <c r="A9782" s="227"/>
    </row>
    <row r="9783" spans="1:1" ht="22.05" customHeight="1" x14ac:dyDescent="0.2">
      <c r="A9783" s="227"/>
    </row>
    <row r="9784" spans="1:1" ht="22.05" customHeight="1" x14ac:dyDescent="0.2">
      <c r="A9784" s="227"/>
    </row>
    <row r="9785" spans="1:1" ht="22.05" customHeight="1" x14ac:dyDescent="0.2">
      <c r="A9785" s="227"/>
    </row>
    <row r="9786" spans="1:1" ht="22.05" customHeight="1" x14ac:dyDescent="0.2">
      <c r="A9786" s="227"/>
    </row>
    <row r="9787" spans="1:1" ht="22.05" customHeight="1" x14ac:dyDescent="0.2">
      <c r="A9787" s="227"/>
    </row>
    <row r="9788" spans="1:1" ht="22.05" customHeight="1" x14ac:dyDescent="0.2">
      <c r="A9788" s="227"/>
    </row>
    <row r="9789" spans="1:1" ht="22.05" customHeight="1" x14ac:dyDescent="0.2">
      <c r="A9789" s="227"/>
    </row>
    <row r="9790" spans="1:1" ht="22.05" customHeight="1" x14ac:dyDescent="0.2">
      <c r="A9790" s="227"/>
    </row>
    <row r="9791" spans="1:1" ht="22.05" customHeight="1" x14ac:dyDescent="0.2">
      <c r="A9791" s="227"/>
    </row>
    <row r="9792" spans="1:1" ht="22.05" customHeight="1" x14ac:dyDescent="0.2">
      <c r="A9792" s="227"/>
    </row>
    <row r="9793" spans="1:1" ht="22.05" customHeight="1" x14ac:dyDescent="0.2">
      <c r="A9793" s="227"/>
    </row>
    <row r="9794" spans="1:1" ht="22.05" customHeight="1" x14ac:dyDescent="0.2">
      <c r="A9794" s="227"/>
    </row>
    <row r="9795" spans="1:1" ht="22.05" customHeight="1" x14ac:dyDescent="0.2">
      <c r="A9795" s="227"/>
    </row>
    <row r="9796" spans="1:1" ht="22.05" customHeight="1" x14ac:dyDescent="0.2">
      <c r="A9796" s="227"/>
    </row>
    <row r="9797" spans="1:1" ht="22.05" customHeight="1" x14ac:dyDescent="0.2">
      <c r="A9797" s="227"/>
    </row>
    <row r="9798" spans="1:1" ht="22.05" customHeight="1" x14ac:dyDescent="0.2">
      <c r="A9798" s="227"/>
    </row>
    <row r="9799" spans="1:1" ht="22.05" customHeight="1" x14ac:dyDescent="0.2">
      <c r="A9799" s="227"/>
    </row>
    <row r="9800" spans="1:1" ht="22.05" customHeight="1" x14ac:dyDescent="0.2">
      <c r="A9800" s="227"/>
    </row>
    <row r="9801" spans="1:1" ht="22.05" customHeight="1" x14ac:dyDescent="0.2">
      <c r="A9801" s="227"/>
    </row>
    <row r="9802" spans="1:1" ht="22.05" customHeight="1" x14ac:dyDescent="0.2">
      <c r="A9802" s="227"/>
    </row>
    <row r="9803" spans="1:1" ht="22.05" customHeight="1" x14ac:dyDescent="0.2">
      <c r="A9803" s="227"/>
    </row>
    <row r="9804" spans="1:1" ht="22.05" customHeight="1" x14ac:dyDescent="0.2">
      <c r="A9804" s="227"/>
    </row>
    <row r="9805" spans="1:1" ht="22.05" customHeight="1" x14ac:dyDescent="0.2">
      <c r="A9805" s="227"/>
    </row>
    <row r="9806" spans="1:1" ht="22.05" customHeight="1" x14ac:dyDescent="0.2">
      <c r="A9806" s="227"/>
    </row>
    <row r="9807" spans="1:1" ht="22.05" customHeight="1" x14ac:dyDescent="0.2">
      <c r="A9807" s="227"/>
    </row>
    <row r="9808" spans="1:1" ht="22.05" customHeight="1" x14ac:dyDescent="0.2">
      <c r="A9808" s="227"/>
    </row>
    <row r="9809" spans="1:1" ht="22.05" customHeight="1" x14ac:dyDescent="0.2">
      <c r="A9809" s="227"/>
    </row>
    <row r="9810" spans="1:1" ht="22.05" customHeight="1" x14ac:dyDescent="0.2">
      <c r="A9810" s="227"/>
    </row>
    <row r="9811" spans="1:1" ht="22.05" customHeight="1" x14ac:dyDescent="0.2">
      <c r="A9811" s="227"/>
    </row>
    <row r="9812" spans="1:1" ht="22.05" customHeight="1" x14ac:dyDescent="0.2">
      <c r="A9812" s="227"/>
    </row>
    <row r="9813" spans="1:1" ht="22.05" customHeight="1" x14ac:dyDescent="0.2">
      <c r="A9813" s="227"/>
    </row>
    <row r="9814" spans="1:1" ht="22.05" customHeight="1" x14ac:dyDescent="0.2">
      <c r="A9814" s="227"/>
    </row>
    <row r="9815" spans="1:1" ht="22.05" customHeight="1" x14ac:dyDescent="0.2">
      <c r="A9815" s="227"/>
    </row>
    <row r="9816" spans="1:1" ht="22.05" customHeight="1" x14ac:dyDescent="0.2">
      <c r="A9816" s="227"/>
    </row>
    <row r="9817" spans="1:1" ht="22.05" customHeight="1" x14ac:dyDescent="0.2">
      <c r="A9817" s="227"/>
    </row>
    <row r="9818" spans="1:1" ht="22.05" customHeight="1" x14ac:dyDescent="0.2">
      <c r="A9818" s="227"/>
    </row>
    <row r="9819" spans="1:1" ht="22.05" customHeight="1" x14ac:dyDescent="0.2">
      <c r="A9819" s="227"/>
    </row>
    <row r="9820" spans="1:1" ht="22.05" customHeight="1" x14ac:dyDescent="0.2">
      <c r="A9820" s="227"/>
    </row>
    <row r="9821" spans="1:1" ht="22.05" customHeight="1" x14ac:dyDescent="0.2">
      <c r="A9821" s="227"/>
    </row>
    <row r="9822" spans="1:1" ht="22.05" customHeight="1" x14ac:dyDescent="0.2">
      <c r="A9822" s="227"/>
    </row>
    <row r="9823" spans="1:1" ht="22.05" customHeight="1" x14ac:dyDescent="0.2">
      <c r="A9823" s="227"/>
    </row>
    <row r="9824" spans="1:1" ht="22.05" customHeight="1" x14ac:dyDescent="0.2">
      <c r="A9824" s="227"/>
    </row>
    <row r="9825" spans="1:1" ht="22.05" customHeight="1" x14ac:dyDescent="0.2">
      <c r="A9825" s="227"/>
    </row>
    <row r="9826" spans="1:1" ht="22.05" customHeight="1" x14ac:dyDescent="0.2">
      <c r="A9826" s="227"/>
    </row>
    <row r="9827" spans="1:1" ht="22.05" customHeight="1" x14ac:dyDescent="0.2">
      <c r="A9827" s="227"/>
    </row>
    <row r="9828" spans="1:1" ht="22.05" customHeight="1" x14ac:dyDescent="0.2">
      <c r="A9828" s="227"/>
    </row>
    <row r="9829" spans="1:1" ht="22.05" customHeight="1" x14ac:dyDescent="0.2">
      <c r="A9829" s="227"/>
    </row>
    <row r="9830" spans="1:1" ht="22.05" customHeight="1" x14ac:dyDescent="0.2">
      <c r="A9830" s="227"/>
    </row>
    <row r="9831" spans="1:1" ht="22.05" customHeight="1" x14ac:dyDescent="0.2">
      <c r="A9831" s="227"/>
    </row>
    <row r="9832" spans="1:1" ht="22.05" customHeight="1" x14ac:dyDescent="0.2">
      <c r="A9832" s="227"/>
    </row>
    <row r="9833" spans="1:1" ht="22.05" customHeight="1" x14ac:dyDescent="0.2">
      <c r="A9833" s="227"/>
    </row>
    <row r="9834" spans="1:1" ht="22.05" customHeight="1" x14ac:dyDescent="0.2">
      <c r="A9834" s="227"/>
    </row>
    <row r="9835" spans="1:1" ht="22.05" customHeight="1" x14ac:dyDescent="0.2">
      <c r="A9835" s="227"/>
    </row>
    <row r="9836" spans="1:1" ht="22.05" customHeight="1" x14ac:dyDescent="0.2">
      <c r="A9836" s="227"/>
    </row>
    <row r="9837" spans="1:1" ht="22.05" customHeight="1" x14ac:dyDescent="0.2">
      <c r="A9837" s="227"/>
    </row>
    <row r="9838" spans="1:1" ht="22.05" customHeight="1" x14ac:dyDescent="0.2">
      <c r="A9838" s="227"/>
    </row>
    <row r="9839" spans="1:1" ht="22.05" customHeight="1" x14ac:dyDescent="0.2">
      <c r="A9839" s="227"/>
    </row>
    <row r="9840" spans="1:1" ht="22.05" customHeight="1" x14ac:dyDescent="0.2">
      <c r="A9840" s="227"/>
    </row>
    <row r="9841" spans="1:1" ht="22.05" customHeight="1" x14ac:dyDescent="0.2">
      <c r="A9841" s="227"/>
    </row>
    <row r="9842" spans="1:1" ht="22.05" customHeight="1" x14ac:dyDescent="0.2">
      <c r="A9842" s="227"/>
    </row>
    <row r="9843" spans="1:1" ht="22.05" customHeight="1" x14ac:dyDescent="0.2">
      <c r="A9843" s="227"/>
    </row>
    <row r="9844" spans="1:1" ht="22.05" customHeight="1" x14ac:dyDescent="0.2">
      <c r="A9844" s="227"/>
    </row>
    <row r="9845" spans="1:1" ht="22.05" customHeight="1" x14ac:dyDescent="0.2">
      <c r="A9845" s="227"/>
    </row>
    <row r="9846" spans="1:1" ht="22.05" customHeight="1" x14ac:dyDescent="0.2">
      <c r="A9846" s="227"/>
    </row>
    <row r="9847" spans="1:1" ht="22.05" customHeight="1" x14ac:dyDescent="0.2">
      <c r="A9847" s="227"/>
    </row>
    <row r="9848" spans="1:1" ht="22.05" customHeight="1" x14ac:dyDescent="0.2">
      <c r="A9848" s="227"/>
    </row>
    <row r="9849" spans="1:1" ht="22.05" customHeight="1" x14ac:dyDescent="0.2">
      <c r="A9849" s="227"/>
    </row>
    <row r="9850" spans="1:1" ht="22.05" customHeight="1" x14ac:dyDescent="0.2">
      <c r="A9850" s="227"/>
    </row>
    <row r="9851" spans="1:1" ht="22.05" customHeight="1" x14ac:dyDescent="0.2">
      <c r="A9851" s="227"/>
    </row>
    <row r="9852" spans="1:1" ht="22.05" customHeight="1" x14ac:dyDescent="0.2">
      <c r="A9852" s="227"/>
    </row>
    <row r="9853" spans="1:1" ht="22.05" customHeight="1" x14ac:dyDescent="0.2">
      <c r="A9853" s="227"/>
    </row>
    <row r="9854" spans="1:1" ht="22.05" customHeight="1" x14ac:dyDescent="0.2">
      <c r="A9854" s="227"/>
    </row>
    <row r="9855" spans="1:1" ht="22.05" customHeight="1" x14ac:dyDescent="0.2">
      <c r="A9855" s="227"/>
    </row>
    <row r="9856" spans="1:1" ht="22.05" customHeight="1" x14ac:dyDescent="0.2">
      <c r="A9856" s="227"/>
    </row>
    <row r="9857" spans="1:1" ht="22.05" customHeight="1" x14ac:dyDescent="0.2">
      <c r="A9857" s="227"/>
    </row>
    <row r="9858" spans="1:1" ht="22.05" customHeight="1" x14ac:dyDescent="0.2">
      <c r="A9858" s="227"/>
    </row>
    <row r="9859" spans="1:1" ht="22.05" customHeight="1" x14ac:dyDescent="0.2">
      <c r="A9859" s="227"/>
    </row>
    <row r="9860" spans="1:1" ht="22.05" customHeight="1" x14ac:dyDescent="0.2">
      <c r="A9860" s="227"/>
    </row>
    <row r="9861" spans="1:1" ht="22.05" customHeight="1" x14ac:dyDescent="0.2">
      <c r="A9861" s="227"/>
    </row>
    <row r="9862" spans="1:1" ht="22.05" customHeight="1" x14ac:dyDescent="0.2">
      <c r="A9862" s="227"/>
    </row>
    <row r="9863" spans="1:1" ht="22.05" customHeight="1" x14ac:dyDescent="0.2">
      <c r="A9863" s="227"/>
    </row>
    <row r="9864" spans="1:1" ht="22.05" customHeight="1" x14ac:dyDescent="0.2">
      <c r="A9864" s="227"/>
    </row>
    <row r="9865" spans="1:1" ht="22.05" customHeight="1" x14ac:dyDescent="0.2">
      <c r="A9865" s="227"/>
    </row>
    <row r="9866" spans="1:1" ht="22.05" customHeight="1" x14ac:dyDescent="0.2">
      <c r="A9866" s="227"/>
    </row>
    <row r="9867" spans="1:1" ht="22.05" customHeight="1" x14ac:dyDescent="0.2">
      <c r="A9867" s="227"/>
    </row>
    <row r="9868" spans="1:1" ht="22.05" customHeight="1" x14ac:dyDescent="0.2">
      <c r="A9868" s="227"/>
    </row>
    <row r="9869" spans="1:1" ht="22.05" customHeight="1" x14ac:dyDescent="0.2">
      <c r="A9869" s="227"/>
    </row>
    <row r="9870" spans="1:1" ht="22.05" customHeight="1" x14ac:dyDescent="0.2">
      <c r="A9870" s="227"/>
    </row>
    <row r="9871" spans="1:1" ht="22.05" customHeight="1" x14ac:dyDescent="0.2">
      <c r="A9871" s="227"/>
    </row>
    <row r="9872" spans="1:1" ht="22.05" customHeight="1" x14ac:dyDescent="0.2">
      <c r="A9872" s="227"/>
    </row>
    <row r="9873" spans="1:1" ht="22.05" customHeight="1" x14ac:dyDescent="0.2">
      <c r="A9873" s="227"/>
    </row>
    <row r="9874" spans="1:1" ht="22.05" customHeight="1" x14ac:dyDescent="0.2">
      <c r="A9874" s="227"/>
    </row>
    <row r="9875" spans="1:1" ht="22.05" customHeight="1" x14ac:dyDescent="0.2">
      <c r="A9875" s="227"/>
    </row>
    <row r="9876" spans="1:1" ht="22.05" customHeight="1" x14ac:dyDescent="0.2">
      <c r="A9876" s="227"/>
    </row>
    <row r="9877" spans="1:1" ht="22.05" customHeight="1" x14ac:dyDescent="0.2">
      <c r="A9877" s="227"/>
    </row>
    <row r="9878" spans="1:1" ht="22.05" customHeight="1" x14ac:dyDescent="0.2">
      <c r="A9878" s="227"/>
    </row>
    <row r="9879" spans="1:1" ht="22.05" customHeight="1" x14ac:dyDescent="0.2">
      <c r="A9879" s="227"/>
    </row>
    <row r="9880" spans="1:1" ht="22.05" customHeight="1" x14ac:dyDescent="0.2">
      <c r="A9880" s="227"/>
    </row>
    <row r="9881" spans="1:1" ht="22.05" customHeight="1" x14ac:dyDescent="0.2">
      <c r="A9881" s="227"/>
    </row>
    <row r="9882" spans="1:1" ht="22.05" customHeight="1" x14ac:dyDescent="0.2">
      <c r="A9882" s="227"/>
    </row>
    <row r="9883" spans="1:1" ht="22.05" customHeight="1" x14ac:dyDescent="0.2">
      <c r="A9883" s="227"/>
    </row>
    <row r="9884" spans="1:1" ht="22.05" customHeight="1" x14ac:dyDescent="0.2">
      <c r="A9884" s="227"/>
    </row>
    <row r="9885" spans="1:1" ht="22.05" customHeight="1" x14ac:dyDescent="0.2">
      <c r="A9885" s="227"/>
    </row>
    <row r="9886" spans="1:1" ht="22.05" customHeight="1" x14ac:dyDescent="0.2">
      <c r="A9886" s="227"/>
    </row>
    <row r="9887" spans="1:1" ht="22.05" customHeight="1" x14ac:dyDescent="0.2">
      <c r="A9887" s="227"/>
    </row>
    <row r="9888" spans="1:1" ht="22.05" customHeight="1" x14ac:dyDescent="0.2">
      <c r="A9888" s="227"/>
    </row>
    <row r="9889" spans="1:1" ht="22.05" customHeight="1" x14ac:dyDescent="0.2">
      <c r="A9889" s="227"/>
    </row>
    <row r="9890" spans="1:1" ht="22.05" customHeight="1" x14ac:dyDescent="0.2">
      <c r="A9890" s="227"/>
    </row>
    <row r="9891" spans="1:1" ht="22.05" customHeight="1" x14ac:dyDescent="0.2">
      <c r="A9891" s="227"/>
    </row>
    <row r="9892" spans="1:1" ht="22.05" customHeight="1" x14ac:dyDescent="0.2">
      <c r="A9892" s="227"/>
    </row>
    <row r="9893" spans="1:1" ht="22.05" customHeight="1" x14ac:dyDescent="0.2">
      <c r="A9893" s="227"/>
    </row>
    <row r="9894" spans="1:1" ht="22.05" customHeight="1" x14ac:dyDescent="0.2">
      <c r="A9894" s="227"/>
    </row>
    <row r="9895" spans="1:1" ht="22.05" customHeight="1" x14ac:dyDescent="0.2">
      <c r="A9895" s="227"/>
    </row>
    <row r="9896" spans="1:1" ht="22.05" customHeight="1" x14ac:dyDescent="0.2">
      <c r="A9896" s="227"/>
    </row>
    <row r="9897" spans="1:1" ht="22.05" customHeight="1" x14ac:dyDescent="0.2">
      <c r="A9897" s="227"/>
    </row>
    <row r="9898" spans="1:1" ht="22.05" customHeight="1" x14ac:dyDescent="0.2">
      <c r="A9898" s="227"/>
    </row>
    <row r="9899" spans="1:1" ht="22.05" customHeight="1" x14ac:dyDescent="0.2">
      <c r="A9899" s="227"/>
    </row>
    <row r="9900" spans="1:1" ht="22.05" customHeight="1" x14ac:dyDescent="0.2">
      <c r="A9900" s="227"/>
    </row>
    <row r="9901" spans="1:1" ht="22.05" customHeight="1" x14ac:dyDescent="0.2">
      <c r="A9901" s="227"/>
    </row>
    <row r="9902" spans="1:1" ht="22.05" customHeight="1" x14ac:dyDescent="0.2">
      <c r="A9902" s="227"/>
    </row>
    <row r="9903" spans="1:1" ht="22.05" customHeight="1" x14ac:dyDescent="0.2">
      <c r="A9903" s="227"/>
    </row>
    <row r="9904" spans="1:1" ht="22.05" customHeight="1" x14ac:dyDescent="0.2">
      <c r="A9904" s="227"/>
    </row>
    <row r="9905" spans="1:1" ht="22.05" customHeight="1" x14ac:dyDescent="0.2">
      <c r="A9905" s="227"/>
    </row>
    <row r="9906" spans="1:1" ht="22.05" customHeight="1" x14ac:dyDescent="0.2">
      <c r="A9906" s="227"/>
    </row>
    <row r="9907" spans="1:1" ht="22.05" customHeight="1" x14ac:dyDescent="0.2">
      <c r="A9907" s="227"/>
    </row>
    <row r="9908" spans="1:1" ht="22.05" customHeight="1" x14ac:dyDescent="0.2">
      <c r="A9908" s="227"/>
    </row>
    <row r="9909" spans="1:1" ht="22.05" customHeight="1" x14ac:dyDescent="0.2">
      <c r="A9909" s="227"/>
    </row>
    <row r="9910" spans="1:1" ht="22.05" customHeight="1" x14ac:dyDescent="0.2">
      <c r="A9910" s="227"/>
    </row>
    <row r="9911" spans="1:1" ht="22.05" customHeight="1" x14ac:dyDescent="0.2">
      <c r="A9911" s="227"/>
    </row>
  </sheetData>
  <sheetProtection formatCells="0" formatColumns="0" formatRows="0" autoFilter="0" pivotTables="0"/>
  <autoFilter ref="A1:P8008" xr:uid="{AD1B21B8-155B-438E-B543-130C8824E8F6}">
    <filterColumn colId="0">
      <filters>
        <dateGroupItem year="2025" month="8" dateTimeGrouping="month"/>
      </filters>
    </filterColumn>
    <filterColumn colId="9">
      <filters>
        <filter val="TRASPASO CAJA TIGRES"/>
      </filters>
    </filterColumn>
  </autoFilter>
  <phoneticPr fontId="8" type="noConversion"/>
  <dataValidations count="7">
    <dataValidation type="list" allowBlank="1" showInputMessage="1" showErrorMessage="1" sqref="J5011:J8515 J2:J5009" xr:uid="{3D7863E9-E638-8748-92F8-A456AF737B31}">
      <formula1>INDIRECT($I2)</formula1>
    </dataValidation>
    <dataValidation type="list" allowBlank="1" showInputMessage="1" showErrorMessage="1" sqref="I6217:I8515 I6196:I6197 I2:I6193" xr:uid="{29C04647-DA6B-7446-B9CD-FC206D20EE9A}">
      <formula1>INDIRECT($H2)</formula1>
    </dataValidation>
    <dataValidation type="list" allowBlank="1" showInputMessage="1" showErrorMessage="1" sqref="K4632:K4636" xr:uid="{5990410D-84AE-CE4F-9E90-1C5998485802}">
      <formula1>INDIRECT($I4630)</formula1>
    </dataValidation>
    <dataValidation type="list" allowBlank="1" showInputMessage="1" showErrorMessage="1" sqref="I6194:I6195 I6198:I6216" xr:uid="{F6DF5822-291F-814B-A134-83638D4C8DC2}">
      <formula1>INDIRECT($H6195)</formula1>
    </dataValidation>
    <dataValidation type="list" allowBlank="1" showInputMessage="1" showErrorMessage="1" sqref="H2:H8515" xr:uid="{5B27ABFD-ADE8-D841-900B-48566DC36928}">
      <formula1>TIPO</formula1>
    </dataValidation>
    <dataValidation type="list" allowBlank="1" showInputMessage="1" showErrorMessage="1" sqref="F2:F8008" xr:uid="{C2C383DF-4CDC-8049-8946-5D23FEBDBD93}">
      <formula1>ESTADO</formula1>
    </dataValidation>
    <dataValidation type="list" allowBlank="1" showInputMessage="1" showErrorMessage="1" sqref="B2:B8008" xr:uid="{95E727ED-64DF-F944-8278-D1F462E706AB}">
      <formula1>BANCO</formula1>
    </dataValidation>
  </dataValidations>
  <pageMargins left="0.7" right="0.7" top="0.75" bottom="0.75" header="0.3" footer="0.3"/>
  <pageSetup paperSize="9" orientation="portrait" horizontalDpi="360" verticalDpi="36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EAC1B-B047-42F2-98D1-8DFDFA4AFBDD}">
  <sheetPr filterMode="1">
    <tabColor rgb="FF00FFFF"/>
  </sheetPr>
  <dimension ref="A1:R6307"/>
  <sheetViews>
    <sheetView zoomScaleNormal="100" workbookViewId="0">
      <pane xSplit="1" ySplit="1" topLeftCell="B2072" activePane="bottomRight" state="frozen"/>
      <selection pane="topRight" activeCell="B1" sqref="B1"/>
      <selection pane="bottomLeft" activeCell="A2" sqref="A2"/>
      <selection pane="bottomRight" activeCell="M1777" sqref="M1777"/>
    </sheetView>
  </sheetViews>
  <sheetFormatPr baseColWidth="10" defaultColWidth="11.44140625" defaultRowHeight="22.95" customHeight="1" x14ac:dyDescent="0.2"/>
  <cols>
    <col min="1" max="1" width="11.6640625" style="25" bestFit="1" customWidth="1"/>
    <col min="2" max="2" width="11.44140625" style="25"/>
    <col min="3" max="3" width="11.6640625" style="28" bestFit="1" customWidth="1"/>
    <col min="4" max="4" width="11.6640625" style="25" bestFit="1" customWidth="1"/>
    <col min="5" max="5" width="33" style="25" customWidth="1"/>
    <col min="6" max="7" width="11.44140625" style="25"/>
    <col min="8" max="8" width="11.44140625" style="28"/>
    <col min="9" max="9" width="17" style="28" customWidth="1"/>
    <col min="10" max="10" width="28.44140625" style="28" customWidth="1"/>
    <col min="11" max="11" width="34.33203125" style="25" bestFit="1" customWidth="1"/>
    <col min="12" max="12" width="12.109375" style="25" bestFit="1" customWidth="1"/>
    <col min="13" max="14" width="12.109375" style="157" bestFit="1" customWidth="1"/>
    <col min="15" max="15" width="12.109375" style="25" bestFit="1" customWidth="1"/>
    <col min="16" max="16" width="12.109375" style="25" customWidth="1"/>
    <col min="17" max="18" width="11.6640625" style="25" bestFit="1" customWidth="1"/>
    <col min="19" max="16384" width="11.44140625" style="25"/>
  </cols>
  <sheetData>
    <row r="1" spans="1:16" ht="22.95" customHeight="1" x14ac:dyDescent="0.2">
      <c r="A1" s="222" t="s">
        <v>0</v>
      </c>
      <c r="B1" s="152" t="s">
        <v>6</v>
      </c>
      <c r="C1" s="223" t="s">
        <v>74</v>
      </c>
      <c r="D1" s="223" t="s">
        <v>75</v>
      </c>
      <c r="E1" s="222" t="s">
        <v>7</v>
      </c>
      <c r="F1" s="152" t="s">
        <v>76</v>
      </c>
      <c r="G1" s="224" t="s">
        <v>1</v>
      </c>
      <c r="H1" s="152" t="s">
        <v>8</v>
      </c>
      <c r="I1" s="152" t="s">
        <v>12</v>
      </c>
      <c r="J1" s="152" t="s">
        <v>10</v>
      </c>
      <c r="K1" s="224" t="s">
        <v>9</v>
      </c>
      <c r="L1" s="224" t="s">
        <v>119</v>
      </c>
      <c r="M1" s="225" t="s">
        <v>2</v>
      </c>
      <c r="N1" s="226" t="s">
        <v>3</v>
      </c>
      <c r="O1" s="151" t="s">
        <v>4</v>
      </c>
      <c r="P1" s="151" t="s">
        <v>20</v>
      </c>
    </row>
    <row r="2" spans="1:16" ht="22.95" customHeight="1" x14ac:dyDescent="0.2">
      <c r="A2" s="216">
        <v>45658</v>
      </c>
      <c r="B2" s="20" t="s">
        <v>208</v>
      </c>
      <c r="C2" s="41">
        <v>46</v>
      </c>
      <c r="D2" s="22"/>
      <c r="E2" s="55" t="s">
        <v>126</v>
      </c>
      <c r="F2" s="20" t="s">
        <v>79</v>
      </c>
      <c r="G2" s="41"/>
      <c r="H2" s="21" t="s">
        <v>27</v>
      </c>
      <c r="I2" s="21" t="s">
        <v>27</v>
      </c>
      <c r="J2" s="21" t="s">
        <v>27</v>
      </c>
      <c r="K2" s="104" t="s">
        <v>23</v>
      </c>
      <c r="L2" s="41"/>
      <c r="M2" s="217"/>
      <c r="N2" s="217"/>
      <c r="O2" s="339">
        <v>5836</v>
      </c>
    </row>
    <row r="3" spans="1:16" ht="22.95" customHeight="1" x14ac:dyDescent="0.2">
      <c r="A3" s="300">
        <v>45663</v>
      </c>
      <c r="B3" s="20" t="s">
        <v>208</v>
      </c>
      <c r="C3" s="301">
        <v>47</v>
      </c>
      <c r="D3" s="41"/>
      <c r="E3" s="302" t="s">
        <v>130</v>
      </c>
      <c r="F3" s="20" t="s">
        <v>79</v>
      </c>
      <c r="G3" s="55"/>
      <c r="H3" s="21" t="s">
        <v>22</v>
      </c>
      <c r="I3" s="21" t="s">
        <v>53</v>
      </c>
      <c r="J3" s="21" t="s">
        <v>113</v>
      </c>
      <c r="K3" s="305" t="s">
        <v>1282</v>
      </c>
      <c r="L3" s="55"/>
      <c r="M3" s="395">
        <v>0</v>
      </c>
      <c r="N3" s="395">
        <v>500</v>
      </c>
      <c r="O3" s="217">
        <f>O2+M3-N3</f>
        <v>5336</v>
      </c>
    </row>
    <row r="4" spans="1:16" ht="22.95" customHeight="1" x14ac:dyDescent="0.2">
      <c r="A4" s="300">
        <v>45663</v>
      </c>
      <c r="B4" s="20" t="s">
        <v>208</v>
      </c>
      <c r="C4" s="301">
        <v>48</v>
      </c>
      <c r="D4" s="41"/>
      <c r="E4" s="302" t="s">
        <v>130</v>
      </c>
      <c r="F4" s="20" t="s">
        <v>79</v>
      </c>
      <c r="G4" s="55"/>
      <c r="H4" s="21" t="s">
        <v>22</v>
      </c>
      <c r="I4" s="21" t="s">
        <v>53</v>
      </c>
      <c r="J4" s="21" t="s">
        <v>113</v>
      </c>
      <c r="K4" s="305" t="s">
        <v>1283</v>
      </c>
      <c r="L4" s="303"/>
      <c r="M4" s="395">
        <v>0</v>
      </c>
      <c r="N4" s="395">
        <v>200</v>
      </c>
      <c r="O4" s="217">
        <f t="shared" ref="O4:O67" si="0">O3+M4-N4</f>
        <v>5136</v>
      </c>
    </row>
    <row r="5" spans="1:16" ht="22.95" customHeight="1" x14ac:dyDescent="0.2">
      <c r="A5" s="300">
        <v>45663</v>
      </c>
      <c r="B5" s="20" t="s">
        <v>208</v>
      </c>
      <c r="C5" s="301">
        <v>49</v>
      </c>
      <c r="D5" s="41"/>
      <c r="E5" s="302" t="s">
        <v>130</v>
      </c>
      <c r="F5" s="20" t="s">
        <v>79</v>
      </c>
      <c r="G5" s="55"/>
      <c r="H5" s="21" t="s">
        <v>22</v>
      </c>
      <c r="I5" s="21" t="s">
        <v>53</v>
      </c>
      <c r="J5" s="21" t="s">
        <v>113</v>
      </c>
      <c r="K5" s="305" t="s">
        <v>1284</v>
      </c>
      <c r="L5" s="303"/>
      <c r="M5" s="395">
        <v>0</v>
      </c>
      <c r="N5" s="395">
        <v>200</v>
      </c>
      <c r="O5" s="217">
        <f t="shared" si="0"/>
        <v>4936</v>
      </c>
    </row>
    <row r="6" spans="1:16" ht="22.95" customHeight="1" x14ac:dyDescent="0.2">
      <c r="A6" s="300">
        <v>45663</v>
      </c>
      <c r="B6" s="20" t="s">
        <v>208</v>
      </c>
      <c r="C6" s="301">
        <v>50</v>
      </c>
      <c r="D6" s="41"/>
      <c r="E6" s="302" t="s">
        <v>130</v>
      </c>
      <c r="F6" s="20" t="s">
        <v>79</v>
      </c>
      <c r="G6" s="55"/>
      <c r="H6" s="21" t="s">
        <v>22</v>
      </c>
      <c r="I6" s="21" t="s">
        <v>53</v>
      </c>
      <c r="J6" s="21" t="s">
        <v>113</v>
      </c>
      <c r="K6" s="305" t="s">
        <v>1285</v>
      </c>
      <c r="L6" s="303"/>
      <c r="M6" s="395">
        <v>0</v>
      </c>
      <c r="N6" s="395">
        <v>200</v>
      </c>
      <c r="O6" s="217">
        <f t="shared" si="0"/>
        <v>4736</v>
      </c>
    </row>
    <row r="7" spans="1:16" ht="22.95" customHeight="1" x14ac:dyDescent="0.2">
      <c r="A7" s="300">
        <v>45663</v>
      </c>
      <c r="B7" s="20" t="s">
        <v>208</v>
      </c>
      <c r="C7" s="301">
        <v>51</v>
      </c>
      <c r="D7" s="41"/>
      <c r="E7" s="302" t="s">
        <v>130</v>
      </c>
      <c r="F7" s="20" t="s">
        <v>79</v>
      </c>
      <c r="G7" s="55"/>
      <c r="H7" s="21" t="s">
        <v>22</v>
      </c>
      <c r="I7" s="21" t="s">
        <v>53</v>
      </c>
      <c r="J7" s="21" t="s">
        <v>113</v>
      </c>
      <c r="K7" s="305" t="s">
        <v>1286</v>
      </c>
      <c r="L7" s="303"/>
      <c r="M7" s="395">
        <v>0</v>
      </c>
      <c r="N7" s="395">
        <v>300</v>
      </c>
      <c r="O7" s="217">
        <f t="shared" si="0"/>
        <v>4436</v>
      </c>
    </row>
    <row r="8" spans="1:16" ht="22.95" customHeight="1" x14ac:dyDescent="0.2">
      <c r="A8" s="300">
        <v>45663</v>
      </c>
      <c r="B8" s="20" t="s">
        <v>208</v>
      </c>
      <c r="C8" s="301">
        <v>52</v>
      </c>
      <c r="D8" s="41"/>
      <c r="E8" s="302" t="s">
        <v>1266</v>
      </c>
      <c r="F8" s="20" t="s">
        <v>79</v>
      </c>
      <c r="G8" s="55"/>
      <c r="H8" s="21" t="s">
        <v>22</v>
      </c>
      <c r="I8" s="21" t="s">
        <v>103</v>
      </c>
      <c r="J8" s="21" t="s">
        <v>102</v>
      </c>
      <c r="K8" s="305" t="s">
        <v>1286</v>
      </c>
      <c r="L8" s="303"/>
      <c r="M8" s="395">
        <v>0</v>
      </c>
      <c r="N8" s="395">
        <v>200</v>
      </c>
      <c r="O8" s="217">
        <f t="shared" si="0"/>
        <v>4236</v>
      </c>
    </row>
    <row r="9" spans="1:16" ht="22.95" customHeight="1" x14ac:dyDescent="0.2">
      <c r="A9" s="300">
        <v>45663</v>
      </c>
      <c r="B9" s="20" t="s">
        <v>208</v>
      </c>
      <c r="C9" s="301">
        <v>53</v>
      </c>
      <c r="D9" s="41"/>
      <c r="E9" s="302" t="s">
        <v>130</v>
      </c>
      <c r="F9" s="20" t="s">
        <v>79</v>
      </c>
      <c r="G9" s="55"/>
      <c r="H9" s="21" t="s">
        <v>22</v>
      </c>
      <c r="I9" s="21" t="s">
        <v>53</v>
      </c>
      <c r="J9" s="21" t="s">
        <v>113</v>
      </c>
      <c r="K9" s="305" t="s">
        <v>1287</v>
      </c>
      <c r="L9" s="303"/>
      <c r="M9" s="395">
        <v>0</v>
      </c>
      <c r="N9" s="395">
        <v>300</v>
      </c>
      <c r="O9" s="217">
        <f t="shared" si="0"/>
        <v>3936</v>
      </c>
    </row>
    <row r="10" spans="1:16" ht="22.95" customHeight="1" x14ac:dyDescent="0.2">
      <c r="A10" s="300">
        <v>45663</v>
      </c>
      <c r="B10" s="20" t="s">
        <v>208</v>
      </c>
      <c r="C10" s="301">
        <v>54</v>
      </c>
      <c r="D10" s="41"/>
      <c r="E10" s="302" t="s">
        <v>1266</v>
      </c>
      <c r="F10" s="20" t="s">
        <v>79</v>
      </c>
      <c r="G10" s="55"/>
      <c r="H10" s="21" t="s">
        <v>22</v>
      </c>
      <c r="I10" s="21" t="s">
        <v>103</v>
      </c>
      <c r="J10" s="21" t="s">
        <v>102</v>
      </c>
      <c r="K10" s="305" t="s">
        <v>1288</v>
      </c>
      <c r="L10" s="303"/>
      <c r="M10" s="395">
        <v>0</v>
      </c>
      <c r="N10" s="395">
        <v>200</v>
      </c>
      <c r="O10" s="217">
        <f t="shared" si="0"/>
        <v>3736</v>
      </c>
    </row>
    <row r="11" spans="1:16" ht="22.95" customHeight="1" x14ac:dyDescent="0.2">
      <c r="A11" s="300">
        <v>45663</v>
      </c>
      <c r="B11" s="20" t="s">
        <v>208</v>
      </c>
      <c r="C11" s="301">
        <v>55</v>
      </c>
      <c r="D11" s="41"/>
      <c r="E11" s="302" t="s">
        <v>1267</v>
      </c>
      <c r="F11" s="20" t="s">
        <v>79</v>
      </c>
      <c r="G11" s="55"/>
      <c r="H11" s="21" t="s">
        <v>22</v>
      </c>
      <c r="I11" s="21" t="s">
        <v>103</v>
      </c>
      <c r="J11" s="21" t="s">
        <v>97</v>
      </c>
      <c r="K11" s="305" t="s">
        <v>1289</v>
      </c>
      <c r="L11" s="303"/>
      <c r="M11" s="395">
        <v>0</v>
      </c>
      <c r="N11" s="395">
        <v>200</v>
      </c>
      <c r="O11" s="217">
        <f t="shared" si="0"/>
        <v>3536</v>
      </c>
    </row>
    <row r="12" spans="1:16" ht="22.95" customHeight="1" x14ac:dyDescent="0.2">
      <c r="A12" s="300">
        <v>45663</v>
      </c>
      <c r="B12" s="20" t="s">
        <v>208</v>
      </c>
      <c r="C12" s="301">
        <v>56</v>
      </c>
      <c r="D12" s="41"/>
      <c r="E12" s="302" t="s">
        <v>130</v>
      </c>
      <c r="F12" s="20" t="s">
        <v>79</v>
      </c>
      <c r="G12" s="55"/>
      <c r="H12" s="21" t="s">
        <v>22</v>
      </c>
      <c r="I12" s="21" t="s">
        <v>53</v>
      </c>
      <c r="J12" s="21" t="s">
        <v>113</v>
      </c>
      <c r="K12" s="305" t="s">
        <v>1290</v>
      </c>
      <c r="L12" s="303"/>
      <c r="M12" s="395">
        <v>0</v>
      </c>
      <c r="N12" s="395">
        <v>400</v>
      </c>
      <c r="O12" s="217">
        <f t="shared" si="0"/>
        <v>3136</v>
      </c>
    </row>
    <row r="13" spans="1:16" ht="22.95" customHeight="1" x14ac:dyDescent="0.2">
      <c r="A13" s="300">
        <v>45663</v>
      </c>
      <c r="B13" s="20" t="s">
        <v>208</v>
      </c>
      <c r="C13" s="301">
        <v>57</v>
      </c>
      <c r="D13" s="41"/>
      <c r="E13" s="302" t="s">
        <v>1268</v>
      </c>
      <c r="F13" s="20" t="s">
        <v>79</v>
      </c>
      <c r="G13" s="55"/>
      <c r="H13" s="21" t="s">
        <v>22</v>
      </c>
      <c r="I13" s="21" t="s">
        <v>56</v>
      </c>
      <c r="J13" s="21" t="s">
        <v>90</v>
      </c>
      <c r="K13" s="305" t="s">
        <v>1291</v>
      </c>
      <c r="L13" s="303"/>
      <c r="M13" s="395">
        <v>0</v>
      </c>
      <c r="N13" s="395">
        <v>700</v>
      </c>
      <c r="O13" s="217">
        <f t="shared" si="0"/>
        <v>2436</v>
      </c>
    </row>
    <row r="14" spans="1:16" ht="22.95" customHeight="1" x14ac:dyDescent="0.2">
      <c r="A14" s="300">
        <v>45663</v>
      </c>
      <c r="B14" s="20" t="s">
        <v>208</v>
      </c>
      <c r="C14" s="301">
        <v>58</v>
      </c>
      <c r="D14" s="41"/>
      <c r="E14" s="302" t="s">
        <v>130</v>
      </c>
      <c r="F14" s="20" t="s">
        <v>79</v>
      </c>
      <c r="G14" s="55"/>
      <c r="H14" s="21" t="s">
        <v>22</v>
      </c>
      <c r="I14" s="21" t="s">
        <v>53</v>
      </c>
      <c r="J14" s="21" t="s">
        <v>113</v>
      </c>
      <c r="K14" s="305" t="s">
        <v>1292</v>
      </c>
      <c r="L14" s="303"/>
      <c r="M14" s="395">
        <v>0</v>
      </c>
      <c r="N14" s="395">
        <v>200</v>
      </c>
      <c r="O14" s="217">
        <f t="shared" si="0"/>
        <v>2236</v>
      </c>
    </row>
    <row r="15" spans="1:16" ht="22.95" customHeight="1" x14ac:dyDescent="0.2">
      <c r="A15" s="300">
        <v>45663</v>
      </c>
      <c r="B15" s="20" t="s">
        <v>208</v>
      </c>
      <c r="C15" s="301">
        <v>59</v>
      </c>
      <c r="D15" s="41"/>
      <c r="E15" s="302" t="s">
        <v>1269</v>
      </c>
      <c r="F15" s="20" t="s">
        <v>79</v>
      </c>
      <c r="G15" s="55"/>
      <c r="H15" s="21" t="s">
        <v>22</v>
      </c>
      <c r="I15" s="21" t="s">
        <v>103</v>
      </c>
      <c r="J15" s="21" t="s">
        <v>102</v>
      </c>
      <c r="K15" s="305" t="s">
        <v>1289</v>
      </c>
      <c r="L15" s="303"/>
      <c r="M15" s="395">
        <v>0</v>
      </c>
      <c r="N15" s="395">
        <v>200</v>
      </c>
      <c r="O15" s="217">
        <f t="shared" si="0"/>
        <v>2036</v>
      </c>
    </row>
    <row r="16" spans="1:16" ht="22.95" customHeight="1" x14ac:dyDescent="0.2">
      <c r="A16" s="300">
        <v>45663</v>
      </c>
      <c r="B16" s="20" t="s">
        <v>208</v>
      </c>
      <c r="C16" s="301">
        <v>60</v>
      </c>
      <c r="D16" s="41"/>
      <c r="E16" s="302" t="s">
        <v>130</v>
      </c>
      <c r="F16" s="20" t="s">
        <v>79</v>
      </c>
      <c r="G16" s="55"/>
      <c r="H16" s="21" t="s">
        <v>22</v>
      </c>
      <c r="I16" s="21" t="s">
        <v>53</v>
      </c>
      <c r="J16" s="21" t="s">
        <v>113</v>
      </c>
      <c r="K16" s="305" t="s">
        <v>1293</v>
      </c>
      <c r="L16" s="303"/>
      <c r="M16" s="395">
        <v>0</v>
      </c>
      <c r="N16" s="395">
        <v>200</v>
      </c>
      <c r="O16" s="217">
        <f t="shared" si="0"/>
        <v>1836</v>
      </c>
    </row>
    <row r="17" spans="1:15" ht="22.95" customHeight="1" x14ac:dyDescent="0.2">
      <c r="A17" s="300">
        <v>45663</v>
      </c>
      <c r="B17" s="20" t="s">
        <v>208</v>
      </c>
      <c r="C17" s="301">
        <v>61</v>
      </c>
      <c r="D17" s="41"/>
      <c r="E17" s="302" t="s">
        <v>130</v>
      </c>
      <c r="F17" s="20" t="s">
        <v>79</v>
      </c>
      <c r="G17" s="55"/>
      <c r="H17" s="21" t="s">
        <v>22</v>
      </c>
      <c r="I17" s="21" t="s">
        <v>53</v>
      </c>
      <c r="J17" s="21" t="s">
        <v>113</v>
      </c>
      <c r="K17" s="305" t="s">
        <v>1294</v>
      </c>
      <c r="L17" s="303"/>
      <c r="M17" s="395">
        <v>0</v>
      </c>
      <c r="N17" s="395">
        <v>200</v>
      </c>
      <c r="O17" s="217">
        <f t="shared" si="0"/>
        <v>1636</v>
      </c>
    </row>
    <row r="18" spans="1:15" ht="22.95" customHeight="1" x14ac:dyDescent="0.2">
      <c r="A18" s="300">
        <v>45663</v>
      </c>
      <c r="B18" s="20" t="s">
        <v>208</v>
      </c>
      <c r="C18" s="301">
        <v>62</v>
      </c>
      <c r="D18" s="41"/>
      <c r="E18" s="302" t="s">
        <v>130</v>
      </c>
      <c r="F18" s="20" t="s">
        <v>79</v>
      </c>
      <c r="G18" s="55"/>
      <c r="H18" s="21" t="s">
        <v>22</v>
      </c>
      <c r="I18" s="21" t="s">
        <v>53</v>
      </c>
      <c r="J18" s="21" t="s">
        <v>113</v>
      </c>
      <c r="K18" s="305" t="s">
        <v>1295</v>
      </c>
      <c r="L18" s="303"/>
      <c r="M18" s="395">
        <v>0</v>
      </c>
      <c r="N18" s="395">
        <v>200</v>
      </c>
      <c r="O18" s="217">
        <f t="shared" si="0"/>
        <v>1436</v>
      </c>
    </row>
    <row r="19" spans="1:15" ht="22.95" customHeight="1" x14ac:dyDescent="0.2">
      <c r="A19" s="300">
        <v>45663</v>
      </c>
      <c r="B19" s="20" t="s">
        <v>208</v>
      </c>
      <c r="C19" s="301">
        <v>63</v>
      </c>
      <c r="D19" s="41"/>
      <c r="E19" s="302" t="s">
        <v>130</v>
      </c>
      <c r="F19" s="20" t="s">
        <v>79</v>
      </c>
      <c r="G19" s="55"/>
      <c r="H19" s="21" t="s">
        <v>22</v>
      </c>
      <c r="I19" s="21" t="s">
        <v>53</v>
      </c>
      <c r="J19" s="21" t="s">
        <v>113</v>
      </c>
      <c r="K19" s="305" t="s">
        <v>929</v>
      </c>
      <c r="L19" s="303"/>
      <c r="M19" s="395">
        <v>0</v>
      </c>
      <c r="N19" s="395">
        <v>200</v>
      </c>
      <c r="O19" s="217">
        <f t="shared" si="0"/>
        <v>1236</v>
      </c>
    </row>
    <row r="20" spans="1:15" ht="22.95" customHeight="1" x14ac:dyDescent="0.2">
      <c r="A20" s="300">
        <v>45663</v>
      </c>
      <c r="B20" s="20" t="s">
        <v>208</v>
      </c>
      <c r="C20" s="301">
        <v>64</v>
      </c>
      <c r="D20" s="41"/>
      <c r="E20" s="302" t="s">
        <v>1270</v>
      </c>
      <c r="F20" s="20" t="s">
        <v>79</v>
      </c>
      <c r="G20" s="55"/>
      <c r="H20" s="21" t="s">
        <v>21</v>
      </c>
      <c r="I20" s="21" t="s">
        <v>81</v>
      </c>
      <c r="J20" s="21" t="s">
        <v>33</v>
      </c>
      <c r="K20" s="305"/>
      <c r="L20" s="303"/>
      <c r="M20" s="395">
        <v>200000</v>
      </c>
      <c r="N20" s="395">
        <v>0</v>
      </c>
      <c r="O20" s="217">
        <f t="shared" si="0"/>
        <v>201236</v>
      </c>
    </row>
    <row r="21" spans="1:15" ht="22.95" customHeight="1" x14ac:dyDescent="0.2">
      <c r="A21" s="300">
        <v>45663</v>
      </c>
      <c r="B21" s="20" t="s">
        <v>208</v>
      </c>
      <c r="C21" s="301">
        <v>65</v>
      </c>
      <c r="D21" s="41"/>
      <c r="E21" s="302" t="s">
        <v>1271</v>
      </c>
      <c r="F21" s="20" t="s">
        <v>79</v>
      </c>
      <c r="G21" s="55"/>
      <c r="H21" s="21" t="s">
        <v>22</v>
      </c>
      <c r="I21" s="21" t="s">
        <v>103</v>
      </c>
      <c r="J21" s="21" t="s">
        <v>60</v>
      </c>
      <c r="K21" s="305" t="s">
        <v>1296</v>
      </c>
      <c r="L21" s="303"/>
      <c r="M21" s="395">
        <v>0</v>
      </c>
      <c r="N21" s="395">
        <v>18235</v>
      </c>
      <c r="O21" s="217">
        <f t="shared" si="0"/>
        <v>183001</v>
      </c>
    </row>
    <row r="22" spans="1:15" ht="22.95" customHeight="1" x14ac:dyDescent="0.2">
      <c r="A22" s="300">
        <v>45663</v>
      </c>
      <c r="B22" s="20" t="s">
        <v>208</v>
      </c>
      <c r="C22" s="301">
        <v>66</v>
      </c>
      <c r="D22" s="41"/>
      <c r="E22" s="302" t="s">
        <v>1272</v>
      </c>
      <c r="F22" s="20" t="s">
        <v>79</v>
      </c>
      <c r="G22" s="55"/>
      <c r="H22" s="21" t="s">
        <v>22</v>
      </c>
      <c r="I22" s="21" t="s">
        <v>103</v>
      </c>
      <c r="J22" s="21" t="s">
        <v>92</v>
      </c>
      <c r="K22" s="305" t="s">
        <v>1297</v>
      </c>
      <c r="L22" s="303"/>
      <c r="M22" s="395">
        <v>0</v>
      </c>
      <c r="N22" s="395">
        <v>500</v>
      </c>
      <c r="O22" s="217">
        <f t="shared" si="0"/>
        <v>182501</v>
      </c>
    </row>
    <row r="23" spans="1:15" ht="22.95" customHeight="1" x14ac:dyDescent="0.2">
      <c r="A23" s="300">
        <v>45663</v>
      </c>
      <c r="B23" s="20" t="s">
        <v>208</v>
      </c>
      <c r="C23" s="301">
        <v>67</v>
      </c>
      <c r="D23" s="41"/>
      <c r="E23" s="302" t="s">
        <v>1273</v>
      </c>
      <c r="F23" s="20" t="s">
        <v>79</v>
      </c>
      <c r="G23" s="55"/>
      <c r="H23" s="21" t="s">
        <v>22</v>
      </c>
      <c r="I23" s="21" t="s">
        <v>103</v>
      </c>
      <c r="J23" s="21" t="s">
        <v>216</v>
      </c>
      <c r="K23" s="305" t="s">
        <v>1289</v>
      </c>
      <c r="L23" s="303"/>
      <c r="M23" s="395">
        <v>0</v>
      </c>
      <c r="N23" s="395">
        <v>2000</v>
      </c>
      <c r="O23" s="217">
        <f t="shared" si="0"/>
        <v>180501</v>
      </c>
    </row>
    <row r="24" spans="1:15" ht="22.95" customHeight="1" x14ac:dyDescent="0.2">
      <c r="A24" s="300">
        <v>45663</v>
      </c>
      <c r="B24" s="20" t="s">
        <v>208</v>
      </c>
      <c r="C24" s="301">
        <v>68</v>
      </c>
      <c r="D24" s="41"/>
      <c r="E24" s="302" t="s">
        <v>1274</v>
      </c>
      <c r="F24" s="20" t="s">
        <v>79</v>
      </c>
      <c r="G24" s="55"/>
      <c r="H24" s="21" t="s">
        <v>22</v>
      </c>
      <c r="I24" s="21" t="s">
        <v>103</v>
      </c>
      <c r="J24" s="21" t="s">
        <v>92</v>
      </c>
      <c r="K24" s="305" t="s">
        <v>1298</v>
      </c>
      <c r="L24" s="303"/>
      <c r="M24" s="395">
        <v>0</v>
      </c>
      <c r="N24" s="395">
        <v>1000</v>
      </c>
      <c r="O24" s="217">
        <f t="shared" si="0"/>
        <v>179501</v>
      </c>
    </row>
    <row r="25" spans="1:15" ht="22.95" customHeight="1" x14ac:dyDescent="0.2">
      <c r="A25" s="300">
        <v>45663</v>
      </c>
      <c r="B25" s="20" t="s">
        <v>208</v>
      </c>
      <c r="C25" s="301">
        <v>69</v>
      </c>
      <c r="D25" s="41"/>
      <c r="E25" s="302" t="s">
        <v>1275</v>
      </c>
      <c r="F25" s="20" t="s">
        <v>79</v>
      </c>
      <c r="G25" s="55"/>
      <c r="H25" s="21" t="s">
        <v>22</v>
      </c>
      <c r="I25" s="21" t="s">
        <v>103</v>
      </c>
      <c r="J25" s="21" t="s">
        <v>214</v>
      </c>
      <c r="K25" s="305" t="s">
        <v>1299</v>
      </c>
      <c r="L25" s="303"/>
      <c r="M25" s="395">
        <v>0</v>
      </c>
      <c r="N25" s="395">
        <v>250</v>
      </c>
      <c r="O25" s="217">
        <f t="shared" si="0"/>
        <v>179251</v>
      </c>
    </row>
    <row r="26" spans="1:15" ht="22.95" customHeight="1" x14ac:dyDescent="0.2">
      <c r="A26" s="300">
        <v>45663</v>
      </c>
      <c r="B26" s="20" t="s">
        <v>208</v>
      </c>
      <c r="C26" s="301">
        <v>70</v>
      </c>
      <c r="D26" s="41"/>
      <c r="E26" s="302" t="s">
        <v>1276</v>
      </c>
      <c r="F26" s="20" t="s">
        <v>79</v>
      </c>
      <c r="G26" s="55"/>
      <c r="H26" s="21" t="s">
        <v>22</v>
      </c>
      <c r="I26" s="21" t="s">
        <v>103</v>
      </c>
      <c r="J26" s="21" t="s">
        <v>102</v>
      </c>
      <c r="K26" s="305" t="s">
        <v>1300</v>
      </c>
      <c r="L26" s="303"/>
      <c r="M26" s="395">
        <v>0</v>
      </c>
      <c r="N26" s="395">
        <v>4784</v>
      </c>
      <c r="O26" s="217">
        <f t="shared" si="0"/>
        <v>174467</v>
      </c>
    </row>
    <row r="27" spans="1:15" ht="22.95" customHeight="1" x14ac:dyDescent="0.2">
      <c r="A27" s="300">
        <v>45663</v>
      </c>
      <c r="B27" s="20" t="s">
        <v>208</v>
      </c>
      <c r="C27" s="301">
        <v>71</v>
      </c>
      <c r="D27" s="41"/>
      <c r="E27" s="302" t="s">
        <v>1277</v>
      </c>
      <c r="F27" s="20" t="s">
        <v>79</v>
      </c>
      <c r="G27" s="55"/>
      <c r="H27" s="21" t="s">
        <v>22</v>
      </c>
      <c r="I27" s="21" t="s">
        <v>56</v>
      </c>
      <c r="J27" s="21" t="s">
        <v>116</v>
      </c>
      <c r="K27" s="305" t="s">
        <v>1301</v>
      </c>
      <c r="L27" s="303"/>
      <c r="M27" s="395">
        <v>0</v>
      </c>
      <c r="N27" s="395">
        <v>55</v>
      </c>
      <c r="O27" s="217">
        <f t="shared" si="0"/>
        <v>174412</v>
      </c>
    </row>
    <row r="28" spans="1:15" ht="22.95" customHeight="1" x14ac:dyDescent="0.2">
      <c r="A28" s="300">
        <v>45663</v>
      </c>
      <c r="B28" s="20" t="s">
        <v>208</v>
      </c>
      <c r="C28" s="301">
        <v>72</v>
      </c>
      <c r="D28" s="41"/>
      <c r="E28" s="302" t="s">
        <v>1269</v>
      </c>
      <c r="F28" s="20" t="s">
        <v>79</v>
      </c>
      <c r="G28" s="55"/>
      <c r="H28" s="21" t="s">
        <v>22</v>
      </c>
      <c r="I28" s="21" t="s">
        <v>103</v>
      </c>
      <c r="J28" s="21" t="s">
        <v>102</v>
      </c>
      <c r="K28" s="305" t="s">
        <v>139</v>
      </c>
      <c r="L28" s="303"/>
      <c r="M28" s="395">
        <v>0</v>
      </c>
      <c r="N28" s="395">
        <v>196</v>
      </c>
      <c r="O28" s="217">
        <f t="shared" si="0"/>
        <v>174216</v>
      </c>
    </row>
    <row r="29" spans="1:15" ht="22.95" customHeight="1" x14ac:dyDescent="0.2">
      <c r="A29" s="300">
        <v>45663</v>
      </c>
      <c r="B29" s="20" t="s">
        <v>208</v>
      </c>
      <c r="C29" s="301">
        <v>73</v>
      </c>
      <c r="D29" s="41"/>
      <c r="E29" s="302" t="s">
        <v>1278</v>
      </c>
      <c r="F29" s="20" t="s">
        <v>79</v>
      </c>
      <c r="G29" s="55"/>
      <c r="H29" s="21" t="s">
        <v>22</v>
      </c>
      <c r="I29" s="21" t="s">
        <v>53</v>
      </c>
      <c r="J29" s="21" t="s">
        <v>112</v>
      </c>
      <c r="K29" s="305" t="s">
        <v>1302</v>
      </c>
      <c r="L29" s="303"/>
      <c r="M29" s="395">
        <v>0</v>
      </c>
      <c r="N29" s="395">
        <v>104996</v>
      </c>
      <c r="O29" s="217">
        <f t="shared" si="0"/>
        <v>69220</v>
      </c>
    </row>
    <row r="30" spans="1:15" ht="22.95" customHeight="1" x14ac:dyDescent="0.2">
      <c r="A30" s="300">
        <v>45663</v>
      </c>
      <c r="B30" s="20" t="s">
        <v>208</v>
      </c>
      <c r="C30" s="301">
        <v>74</v>
      </c>
      <c r="D30" s="41"/>
      <c r="E30" s="302" t="s">
        <v>1278</v>
      </c>
      <c r="F30" s="20" t="s">
        <v>79</v>
      </c>
      <c r="G30" s="55"/>
      <c r="H30" s="21" t="s">
        <v>22</v>
      </c>
      <c r="I30" s="21" t="s">
        <v>53</v>
      </c>
      <c r="J30" s="21" t="s">
        <v>112</v>
      </c>
      <c r="K30" s="305" t="s">
        <v>1303</v>
      </c>
      <c r="L30" s="303"/>
      <c r="M30" s="395">
        <v>0</v>
      </c>
      <c r="N30" s="395">
        <v>30200</v>
      </c>
      <c r="O30" s="217">
        <f t="shared" si="0"/>
        <v>39020</v>
      </c>
    </row>
    <row r="31" spans="1:15" ht="22.95" customHeight="1" x14ac:dyDescent="0.2">
      <c r="A31" s="300">
        <v>45663</v>
      </c>
      <c r="B31" s="20" t="s">
        <v>208</v>
      </c>
      <c r="C31" s="301">
        <v>75</v>
      </c>
      <c r="D31" s="41"/>
      <c r="E31" s="302" t="s">
        <v>1278</v>
      </c>
      <c r="F31" s="20" t="s">
        <v>79</v>
      </c>
      <c r="G31" s="55"/>
      <c r="H31" s="21" t="s">
        <v>22</v>
      </c>
      <c r="I31" s="21" t="s">
        <v>53</v>
      </c>
      <c r="J31" s="21" t="s">
        <v>114</v>
      </c>
      <c r="K31" s="305" t="s">
        <v>149</v>
      </c>
      <c r="L31" s="303"/>
      <c r="M31" s="395">
        <v>0</v>
      </c>
      <c r="N31" s="395">
        <v>4500</v>
      </c>
      <c r="O31" s="217">
        <f t="shared" si="0"/>
        <v>34520</v>
      </c>
    </row>
    <row r="32" spans="1:15" ht="22.95" customHeight="1" x14ac:dyDescent="0.2">
      <c r="A32" s="300">
        <v>45663</v>
      </c>
      <c r="B32" s="20" t="s">
        <v>208</v>
      </c>
      <c r="C32" s="301">
        <v>76</v>
      </c>
      <c r="D32" s="41"/>
      <c r="E32" s="302" t="s">
        <v>130</v>
      </c>
      <c r="F32" s="20" t="s">
        <v>79</v>
      </c>
      <c r="G32" s="55"/>
      <c r="H32" s="21" t="s">
        <v>22</v>
      </c>
      <c r="I32" s="21" t="s">
        <v>53</v>
      </c>
      <c r="J32" s="21" t="s">
        <v>113</v>
      </c>
      <c r="K32" s="305" t="s">
        <v>1304</v>
      </c>
      <c r="L32" s="303"/>
      <c r="M32" s="395">
        <v>0</v>
      </c>
      <c r="N32" s="395">
        <v>1000</v>
      </c>
      <c r="O32" s="217">
        <f t="shared" si="0"/>
        <v>33520</v>
      </c>
    </row>
    <row r="33" spans="1:18" ht="22.95" customHeight="1" x14ac:dyDescent="0.2">
      <c r="A33" s="300">
        <v>45663</v>
      </c>
      <c r="B33" s="20" t="s">
        <v>208</v>
      </c>
      <c r="C33" s="301">
        <v>77</v>
      </c>
      <c r="D33" s="41"/>
      <c r="E33" s="302" t="s">
        <v>130</v>
      </c>
      <c r="F33" s="20" t="s">
        <v>79</v>
      </c>
      <c r="G33" s="55"/>
      <c r="H33" s="21" t="s">
        <v>22</v>
      </c>
      <c r="I33" s="21" t="s">
        <v>53</v>
      </c>
      <c r="J33" s="21" t="s">
        <v>113</v>
      </c>
      <c r="K33" s="305" t="s">
        <v>1305</v>
      </c>
      <c r="L33" s="303"/>
      <c r="M33" s="395">
        <v>0</v>
      </c>
      <c r="N33" s="395">
        <v>2000</v>
      </c>
      <c r="O33" s="217">
        <f t="shared" si="0"/>
        <v>31520</v>
      </c>
    </row>
    <row r="34" spans="1:18" ht="22.95" customHeight="1" x14ac:dyDescent="0.2">
      <c r="A34" s="300">
        <v>45663</v>
      </c>
      <c r="B34" s="20" t="s">
        <v>208</v>
      </c>
      <c r="C34" s="301">
        <v>78</v>
      </c>
      <c r="D34" s="41"/>
      <c r="E34" s="302" t="s">
        <v>130</v>
      </c>
      <c r="F34" s="20" t="s">
        <v>79</v>
      </c>
      <c r="G34" s="55"/>
      <c r="H34" s="21" t="s">
        <v>22</v>
      </c>
      <c r="I34" s="21" t="s">
        <v>53</v>
      </c>
      <c r="J34" s="21" t="s">
        <v>113</v>
      </c>
      <c r="K34" s="305" t="s">
        <v>1306</v>
      </c>
      <c r="L34" s="303"/>
      <c r="M34" s="395">
        <v>0</v>
      </c>
      <c r="N34" s="395">
        <v>500</v>
      </c>
      <c r="O34" s="217">
        <f t="shared" si="0"/>
        <v>31020</v>
      </c>
    </row>
    <row r="35" spans="1:18" ht="22.95" customHeight="1" x14ac:dyDescent="0.2">
      <c r="A35" s="300">
        <v>45663</v>
      </c>
      <c r="B35" s="20" t="s">
        <v>208</v>
      </c>
      <c r="C35" s="301">
        <v>79</v>
      </c>
      <c r="D35" s="41"/>
      <c r="E35" s="302" t="s">
        <v>130</v>
      </c>
      <c r="F35" s="20" t="s">
        <v>79</v>
      </c>
      <c r="G35" s="55"/>
      <c r="H35" s="21" t="s">
        <v>22</v>
      </c>
      <c r="I35" s="21" t="s">
        <v>53</v>
      </c>
      <c r="J35" s="21" t="s">
        <v>113</v>
      </c>
      <c r="K35" s="305" t="s">
        <v>1307</v>
      </c>
      <c r="L35" s="303"/>
      <c r="M35" s="395">
        <v>0</v>
      </c>
      <c r="N35" s="395">
        <v>500</v>
      </c>
      <c r="O35" s="217">
        <f t="shared" si="0"/>
        <v>30520</v>
      </c>
    </row>
    <row r="36" spans="1:18" ht="22.95" customHeight="1" x14ac:dyDescent="0.2">
      <c r="A36" s="300">
        <v>45663</v>
      </c>
      <c r="B36" s="20" t="s">
        <v>208</v>
      </c>
      <c r="C36" s="301">
        <v>80</v>
      </c>
      <c r="D36" s="41"/>
      <c r="E36" s="302" t="s">
        <v>1279</v>
      </c>
      <c r="F36" s="20" t="s">
        <v>79</v>
      </c>
      <c r="G36" s="55"/>
      <c r="H36" s="21" t="s">
        <v>22</v>
      </c>
      <c r="I36" s="21" t="s">
        <v>53</v>
      </c>
      <c r="J36" s="21" t="s">
        <v>113</v>
      </c>
      <c r="K36" s="305" t="s">
        <v>1308</v>
      </c>
      <c r="L36" s="303"/>
      <c r="M36" s="395">
        <v>0</v>
      </c>
      <c r="N36" s="395">
        <v>7800</v>
      </c>
      <c r="O36" s="217">
        <f t="shared" si="0"/>
        <v>22720</v>
      </c>
    </row>
    <row r="37" spans="1:18" ht="22.95" customHeight="1" x14ac:dyDescent="0.2">
      <c r="A37" s="300">
        <v>45663</v>
      </c>
      <c r="B37" s="20" t="s">
        <v>208</v>
      </c>
      <c r="C37" s="301">
        <v>81</v>
      </c>
      <c r="D37" s="41"/>
      <c r="E37" s="302" t="s">
        <v>1280</v>
      </c>
      <c r="F37" s="20" t="s">
        <v>79</v>
      </c>
      <c r="G37" s="55"/>
      <c r="H37" s="21" t="s">
        <v>22</v>
      </c>
      <c r="I37" s="21" t="s">
        <v>103</v>
      </c>
      <c r="J37" s="21" t="s">
        <v>102</v>
      </c>
      <c r="K37" s="305" t="s">
        <v>1308</v>
      </c>
      <c r="L37" s="303"/>
      <c r="M37" s="395">
        <v>0</v>
      </c>
      <c r="N37" s="395">
        <v>5200</v>
      </c>
      <c r="O37" s="217">
        <f t="shared" si="0"/>
        <v>17520</v>
      </c>
    </row>
    <row r="38" spans="1:18" ht="22.95" customHeight="1" x14ac:dyDescent="0.2">
      <c r="A38" s="300">
        <v>45663</v>
      </c>
      <c r="B38" s="20" t="s">
        <v>208</v>
      </c>
      <c r="C38" s="301">
        <v>82</v>
      </c>
      <c r="D38" s="41"/>
      <c r="E38" s="302" t="s">
        <v>1281</v>
      </c>
      <c r="F38" s="20" t="s">
        <v>79</v>
      </c>
      <c r="G38" s="55"/>
      <c r="H38" s="21" t="s">
        <v>22</v>
      </c>
      <c r="I38" s="21" t="s">
        <v>81</v>
      </c>
      <c r="J38" s="21" t="s">
        <v>33</v>
      </c>
      <c r="K38" s="305" t="s">
        <v>1309</v>
      </c>
      <c r="L38" s="303"/>
      <c r="M38" s="395">
        <v>0</v>
      </c>
      <c r="N38" s="395">
        <v>12000</v>
      </c>
      <c r="O38" s="217">
        <f t="shared" si="0"/>
        <v>5520</v>
      </c>
    </row>
    <row r="39" spans="1:18" ht="22.95" customHeight="1" x14ac:dyDescent="0.2">
      <c r="A39" s="300">
        <v>45670</v>
      </c>
      <c r="B39" s="20" t="s">
        <v>208</v>
      </c>
      <c r="C39" s="301">
        <v>90</v>
      </c>
      <c r="D39" s="41"/>
      <c r="E39" s="302" t="s">
        <v>130</v>
      </c>
      <c r="F39" s="20" t="s">
        <v>79</v>
      </c>
      <c r="G39" s="55"/>
      <c r="H39" s="21" t="s">
        <v>22</v>
      </c>
      <c r="I39" s="21" t="s">
        <v>53</v>
      </c>
      <c r="J39" s="21" t="s">
        <v>113</v>
      </c>
      <c r="K39" s="305" t="s">
        <v>1282</v>
      </c>
      <c r="L39" s="303"/>
      <c r="M39" s="395">
        <v>0</v>
      </c>
      <c r="N39" s="395">
        <v>500</v>
      </c>
      <c r="O39" s="217">
        <f t="shared" si="0"/>
        <v>5020</v>
      </c>
    </row>
    <row r="40" spans="1:18" ht="22.95" customHeight="1" x14ac:dyDescent="0.2">
      <c r="A40" s="300">
        <v>45670</v>
      </c>
      <c r="B40" s="20" t="s">
        <v>208</v>
      </c>
      <c r="C40" s="301">
        <v>91</v>
      </c>
      <c r="D40" s="41"/>
      <c r="E40" s="302" t="s">
        <v>1310</v>
      </c>
      <c r="F40" s="20" t="s">
        <v>79</v>
      </c>
      <c r="G40" s="55"/>
      <c r="H40" s="21" t="s">
        <v>22</v>
      </c>
      <c r="I40" s="21" t="s">
        <v>103</v>
      </c>
      <c r="J40" s="21" t="s">
        <v>93</v>
      </c>
      <c r="K40" s="305" t="s">
        <v>1322</v>
      </c>
      <c r="L40" s="303"/>
      <c r="M40" s="395">
        <v>0</v>
      </c>
      <c r="N40" s="395">
        <v>170</v>
      </c>
      <c r="O40" s="217">
        <f t="shared" si="0"/>
        <v>4850</v>
      </c>
    </row>
    <row r="41" spans="1:18" ht="22.95" customHeight="1" x14ac:dyDescent="0.2">
      <c r="A41" s="300">
        <v>45670</v>
      </c>
      <c r="B41" s="20" t="s">
        <v>208</v>
      </c>
      <c r="C41" s="301">
        <v>92</v>
      </c>
      <c r="D41" s="41"/>
      <c r="E41" s="302" t="s">
        <v>1311</v>
      </c>
      <c r="F41" s="20" t="s">
        <v>79</v>
      </c>
      <c r="G41" s="55"/>
      <c r="H41" s="21" t="s">
        <v>22</v>
      </c>
      <c r="I41" s="21" t="s">
        <v>53</v>
      </c>
      <c r="J41" s="21" t="s">
        <v>112</v>
      </c>
      <c r="K41" s="305" t="s">
        <v>1322</v>
      </c>
      <c r="L41" s="303"/>
      <c r="M41" s="395">
        <v>0</v>
      </c>
      <c r="N41" s="395">
        <v>460</v>
      </c>
      <c r="O41" s="217">
        <f t="shared" si="0"/>
        <v>4390</v>
      </c>
    </row>
    <row r="42" spans="1:18" ht="22.95" customHeight="1" x14ac:dyDescent="0.2">
      <c r="A42" s="300">
        <v>45670</v>
      </c>
      <c r="B42" s="20" t="s">
        <v>208</v>
      </c>
      <c r="C42" s="301">
        <v>93</v>
      </c>
      <c r="D42" s="41"/>
      <c r="E42" s="302" t="s">
        <v>130</v>
      </c>
      <c r="F42" s="20" t="s">
        <v>79</v>
      </c>
      <c r="G42" s="55"/>
      <c r="H42" s="21" t="s">
        <v>22</v>
      </c>
      <c r="I42" s="21" t="s">
        <v>53</v>
      </c>
      <c r="J42" s="21" t="s">
        <v>113</v>
      </c>
      <c r="K42" s="305" t="s">
        <v>1323</v>
      </c>
      <c r="L42" s="303"/>
      <c r="M42" s="395">
        <v>0</v>
      </c>
      <c r="N42" s="395">
        <v>300</v>
      </c>
      <c r="O42" s="217">
        <f t="shared" si="0"/>
        <v>4090</v>
      </c>
    </row>
    <row r="43" spans="1:18" ht="22.95" customHeight="1" x14ac:dyDescent="0.2">
      <c r="A43" s="300">
        <v>45670</v>
      </c>
      <c r="B43" s="20" t="s">
        <v>208</v>
      </c>
      <c r="C43" s="301">
        <v>94</v>
      </c>
      <c r="D43" s="41"/>
      <c r="E43" s="302" t="s">
        <v>130</v>
      </c>
      <c r="F43" s="20" t="s">
        <v>79</v>
      </c>
      <c r="G43" s="55"/>
      <c r="H43" s="21" t="s">
        <v>22</v>
      </c>
      <c r="I43" s="21" t="s">
        <v>53</v>
      </c>
      <c r="J43" s="21" t="s">
        <v>113</v>
      </c>
      <c r="K43" s="305" t="s">
        <v>1324</v>
      </c>
      <c r="L43" s="303"/>
      <c r="M43" s="395">
        <v>0</v>
      </c>
      <c r="N43" s="395">
        <v>200</v>
      </c>
      <c r="O43" s="217">
        <f t="shared" si="0"/>
        <v>3890</v>
      </c>
    </row>
    <row r="44" spans="1:18" ht="22.95" customHeight="1" x14ac:dyDescent="0.2">
      <c r="A44" s="300">
        <v>45670</v>
      </c>
      <c r="B44" s="20" t="s">
        <v>208</v>
      </c>
      <c r="C44" s="301">
        <v>95</v>
      </c>
      <c r="D44" s="41"/>
      <c r="E44" s="302" t="s">
        <v>1312</v>
      </c>
      <c r="F44" s="20" t="s">
        <v>79</v>
      </c>
      <c r="G44" s="55"/>
      <c r="H44" s="21" t="s">
        <v>22</v>
      </c>
      <c r="I44" s="21" t="s">
        <v>103</v>
      </c>
      <c r="J44" s="21" t="s">
        <v>95</v>
      </c>
      <c r="K44" s="305" t="s">
        <v>1325</v>
      </c>
      <c r="L44" s="303"/>
      <c r="M44" s="395">
        <v>0</v>
      </c>
      <c r="N44" s="395">
        <v>400</v>
      </c>
      <c r="O44" s="217">
        <f t="shared" si="0"/>
        <v>3490</v>
      </c>
      <c r="Q44" s="229"/>
      <c r="R44" s="229"/>
    </row>
    <row r="45" spans="1:18" ht="22.95" customHeight="1" x14ac:dyDescent="0.2">
      <c r="A45" s="300">
        <v>45670</v>
      </c>
      <c r="B45" s="20" t="s">
        <v>208</v>
      </c>
      <c r="C45" s="41">
        <v>96</v>
      </c>
      <c r="D45" s="218"/>
      <c r="E45" s="55" t="s">
        <v>1313</v>
      </c>
      <c r="F45" s="20" t="s">
        <v>79</v>
      </c>
      <c r="G45" s="55"/>
      <c r="H45" s="21" t="s">
        <v>22</v>
      </c>
      <c r="I45" s="21" t="s">
        <v>103</v>
      </c>
      <c r="J45" s="21" t="s">
        <v>102</v>
      </c>
      <c r="K45" s="55" t="s">
        <v>1326</v>
      </c>
      <c r="L45" s="55"/>
      <c r="M45" s="396">
        <v>0</v>
      </c>
      <c r="N45" s="396">
        <v>1413</v>
      </c>
      <c r="O45" s="217">
        <f t="shared" si="0"/>
        <v>2077</v>
      </c>
    </row>
    <row r="46" spans="1:18" ht="22.95" customHeight="1" x14ac:dyDescent="0.2">
      <c r="A46" s="300">
        <v>45670</v>
      </c>
      <c r="B46" s="20" t="s">
        <v>208</v>
      </c>
      <c r="C46" s="41">
        <v>97</v>
      </c>
      <c r="D46" s="218"/>
      <c r="E46" s="55" t="s">
        <v>130</v>
      </c>
      <c r="F46" s="20" t="s">
        <v>79</v>
      </c>
      <c r="G46" s="55"/>
      <c r="H46" s="21" t="s">
        <v>22</v>
      </c>
      <c r="I46" s="21" t="s">
        <v>53</v>
      </c>
      <c r="J46" s="21" t="s">
        <v>113</v>
      </c>
      <c r="K46" s="55" t="s">
        <v>1295</v>
      </c>
      <c r="L46" s="217"/>
      <c r="M46" s="396">
        <v>0</v>
      </c>
      <c r="N46" s="396">
        <v>100</v>
      </c>
      <c r="O46" s="217">
        <f t="shared" si="0"/>
        <v>1977</v>
      </c>
    </row>
    <row r="47" spans="1:18" ht="22.95" customHeight="1" x14ac:dyDescent="0.2">
      <c r="A47" s="300">
        <v>45670</v>
      </c>
      <c r="B47" s="20" t="s">
        <v>208</v>
      </c>
      <c r="C47" s="41">
        <v>98</v>
      </c>
      <c r="D47" s="218"/>
      <c r="E47" s="55" t="s">
        <v>130</v>
      </c>
      <c r="F47" s="20" t="s">
        <v>79</v>
      </c>
      <c r="G47" s="55"/>
      <c r="H47" s="21" t="s">
        <v>22</v>
      </c>
      <c r="I47" s="21" t="s">
        <v>53</v>
      </c>
      <c r="J47" s="21" t="s">
        <v>113</v>
      </c>
      <c r="K47" s="55" t="s">
        <v>1327</v>
      </c>
      <c r="L47" s="217"/>
      <c r="M47" s="396">
        <v>0</v>
      </c>
      <c r="N47" s="396">
        <v>200</v>
      </c>
      <c r="O47" s="217">
        <f t="shared" si="0"/>
        <v>1777</v>
      </c>
    </row>
    <row r="48" spans="1:18" ht="22.95" customHeight="1" x14ac:dyDescent="0.2">
      <c r="A48" s="300">
        <v>45670</v>
      </c>
      <c r="B48" s="20" t="s">
        <v>208</v>
      </c>
      <c r="C48" s="41">
        <v>99</v>
      </c>
      <c r="D48" s="218"/>
      <c r="E48" s="55" t="s">
        <v>130</v>
      </c>
      <c r="F48" s="20" t="s">
        <v>79</v>
      </c>
      <c r="G48" s="55"/>
      <c r="H48" s="21" t="s">
        <v>22</v>
      </c>
      <c r="I48" s="21" t="s">
        <v>53</v>
      </c>
      <c r="J48" s="21" t="s">
        <v>113</v>
      </c>
      <c r="K48" s="55" t="s">
        <v>1290</v>
      </c>
      <c r="L48" s="217"/>
      <c r="M48" s="396">
        <v>0</v>
      </c>
      <c r="N48" s="396">
        <v>300</v>
      </c>
      <c r="O48" s="217">
        <f t="shared" si="0"/>
        <v>1477</v>
      </c>
    </row>
    <row r="49" spans="1:15" ht="22.95" customHeight="1" x14ac:dyDescent="0.2">
      <c r="A49" s="300">
        <v>45670</v>
      </c>
      <c r="B49" s="20" t="s">
        <v>208</v>
      </c>
      <c r="C49" s="41">
        <v>100</v>
      </c>
      <c r="D49" s="218"/>
      <c r="E49" s="55" t="s">
        <v>130</v>
      </c>
      <c r="F49" s="20" t="s">
        <v>79</v>
      </c>
      <c r="G49" s="55"/>
      <c r="H49" s="21" t="s">
        <v>22</v>
      </c>
      <c r="I49" s="21" t="s">
        <v>53</v>
      </c>
      <c r="J49" s="21" t="s">
        <v>113</v>
      </c>
      <c r="K49" s="55" t="s">
        <v>1328</v>
      </c>
      <c r="L49" s="217"/>
      <c r="M49" s="396">
        <v>0</v>
      </c>
      <c r="N49" s="396">
        <v>400</v>
      </c>
      <c r="O49" s="217">
        <f t="shared" si="0"/>
        <v>1077</v>
      </c>
    </row>
    <row r="50" spans="1:15" ht="22.95" customHeight="1" x14ac:dyDescent="0.2">
      <c r="A50" s="300">
        <v>45670</v>
      </c>
      <c r="B50" s="20" t="s">
        <v>208</v>
      </c>
      <c r="C50" s="41">
        <v>101</v>
      </c>
      <c r="D50" s="218"/>
      <c r="E50" s="55" t="s">
        <v>130</v>
      </c>
      <c r="F50" s="20" t="s">
        <v>79</v>
      </c>
      <c r="G50" s="55"/>
      <c r="H50" s="21" t="s">
        <v>22</v>
      </c>
      <c r="I50" s="21" t="s">
        <v>53</v>
      </c>
      <c r="J50" s="21" t="s">
        <v>113</v>
      </c>
      <c r="K50" s="55" t="s">
        <v>1329</v>
      </c>
      <c r="L50" s="217"/>
      <c r="M50" s="396">
        <v>0</v>
      </c>
      <c r="N50" s="396">
        <v>200</v>
      </c>
      <c r="O50" s="217">
        <f t="shared" si="0"/>
        <v>877</v>
      </c>
    </row>
    <row r="51" spans="1:15" ht="22.95" customHeight="1" x14ac:dyDescent="0.2">
      <c r="A51" s="300">
        <v>45670</v>
      </c>
      <c r="B51" s="20" t="s">
        <v>208</v>
      </c>
      <c r="C51" s="41">
        <v>102</v>
      </c>
      <c r="D51" s="218"/>
      <c r="E51" s="55" t="s">
        <v>1314</v>
      </c>
      <c r="F51" s="20" t="s">
        <v>79</v>
      </c>
      <c r="G51" s="55"/>
      <c r="H51" s="21" t="s">
        <v>22</v>
      </c>
      <c r="I51" s="21" t="s">
        <v>103</v>
      </c>
      <c r="J51" s="21" t="s">
        <v>93</v>
      </c>
      <c r="K51" s="55" t="s">
        <v>1325</v>
      </c>
      <c r="L51" s="217"/>
      <c r="M51" s="396">
        <v>0</v>
      </c>
      <c r="N51" s="396">
        <v>1000</v>
      </c>
      <c r="O51" s="217">
        <f t="shared" si="0"/>
        <v>-123</v>
      </c>
    </row>
    <row r="52" spans="1:15" ht="22.95" customHeight="1" x14ac:dyDescent="0.2">
      <c r="A52" s="300">
        <v>45670</v>
      </c>
      <c r="B52" s="20" t="s">
        <v>208</v>
      </c>
      <c r="C52" s="41">
        <v>103</v>
      </c>
      <c r="D52" s="218"/>
      <c r="E52" s="55" t="s">
        <v>1315</v>
      </c>
      <c r="F52" s="20" t="s">
        <v>79</v>
      </c>
      <c r="G52" s="55"/>
      <c r="H52" s="21" t="s">
        <v>22</v>
      </c>
      <c r="I52" s="21" t="s">
        <v>103</v>
      </c>
      <c r="J52" s="21" t="s">
        <v>102</v>
      </c>
      <c r="K52" s="55" t="s">
        <v>1322</v>
      </c>
      <c r="L52" s="217"/>
      <c r="M52" s="396">
        <v>0</v>
      </c>
      <c r="N52" s="396">
        <v>250</v>
      </c>
      <c r="O52" s="217">
        <f t="shared" si="0"/>
        <v>-373</v>
      </c>
    </row>
    <row r="53" spans="1:15" ht="22.95" customHeight="1" x14ac:dyDescent="0.2">
      <c r="A53" s="300">
        <v>45670</v>
      </c>
      <c r="B53" s="20" t="s">
        <v>208</v>
      </c>
      <c r="C53" s="41">
        <v>104</v>
      </c>
      <c r="D53" s="218"/>
      <c r="E53" s="55" t="s">
        <v>1270</v>
      </c>
      <c r="F53" s="20" t="s">
        <v>79</v>
      </c>
      <c r="G53" s="55"/>
      <c r="H53" s="21" t="s">
        <v>21</v>
      </c>
      <c r="I53" s="21" t="s">
        <v>81</v>
      </c>
      <c r="J53" s="21" t="s">
        <v>33</v>
      </c>
      <c r="K53" s="55"/>
      <c r="L53" s="217"/>
      <c r="M53" s="396">
        <v>265000</v>
      </c>
      <c r="N53" s="396">
        <v>0</v>
      </c>
      <c r="O53" s="217">
        <f t="shared" si="0"/>
        <v>264627</v>
      </c>
    </row>
    <row r="54" spans="1:15" ht="22.95" customHeight="1" x14ac:dyDescent="0.2">
      <c r="A54" s="300">
        <v>45670</v>
      </c>
      <c r="B54" s="20" t="s">
        <v>208</v>
      </c>
      <c r="C54" s="41">
        <v>105</v>
      </c>
      <c r="D54" s="218"/>
      <c r="E54" s="55" t="s">
        <v>1278</v>
      </c>
      <c r="F54" s="20" t="s">
        <v>79</v>
      </c>
      <c r="G54" s="55"/>
      <c r="H54" s="21" t="s">
        <v>22</v>
      </c>
      <c r="I54" s="21" t="s">
        <v>53</v>
      </c>
      <c r="J54" s="21" t="s">
        <v>112</v>
      </c>
      <c r="K54" s="55" t="s">
        <v>1302</v>
      </c>
      <c r="L54" s="217"/>
      <c r="M54" s="396">
        <v>0</v>
      </c>
      <c r="N54" s="396">
        <v>172935</v>
      </c>
      <c r="O54" s="217">
        <f t="shared" si="0"/>
        <v>91692</v>
      </c>
    </row>
    <row r="55" spans="1:15" ht="22.95" customHeight="1" x14ac:dyDescent="0.2">
      <c r="A55" s="300">
        <v>45670</v>
      </c>
      <c r="B55" s="20" t="s">
        <v>208</v>
      </c>
      <c r="C55" s="41">
        <v>106</v>
      </c>
      <c r="D55" s="218"/>
      <c r="E55" s="55" t="s">
        <v>1278</v>
      </c>
      <c r="F55" s="20" t="s">
        <v>79</v>
      </c>
      <c r="G55" s="55"/>
      <c r="H55" s="21" t="s">
        <v>22</v>
      </c>
      <c r="I55" s="21" t="s">
        <v>53</v>
      </c>
      <c r="J55" s="21" t="s">
        <v>112</v>
      </c>
      <c r="K55" s="55" t="s">
        <v>1303</v>
      </c>
      <c r="L55" s="217"/>
      <c r="M55" s="396">
        <v>0</v>
      </c>
      <c r="N55" s="396">
        <v>33014</v>
      </c>
      <c r="O55" s="217">
        <f t="shared" si="0"/>
        <v>58678</v>
      </c>
    </row>
    <row r="56" spans="1:15" ht="22.95" customHeight="1" x14ac:dyDescent="0.2">
      <c r="A56" s="300">
        <v>45670</v>
      </c>
      <c r="B56" s="20" t="s">
        <v>208</v>
      </c>
      <c r="C56" s="41">
        <v>107</v>
      </c>
      <c r="D56" s="218"/>
      <c r="E56" s="55" t="s">
        <v>1278</v>
      </c>
      <c r="F56" s="20" t="s">
        <v>79</v>
      </c>
      <c r="G56" s="55"/>
      <c r="H56" s="21" t="s">
        <v>22</v>
      </c>
      <c r="I56" s="21" t="s">
        <v>53</v>
      </c>
      <c r="J56" s="21" t="s">
        <v>114</v>
      </c>
      <c r="K56" s="55" t="s">
        <v>149</v>
      </c>
      <c r="L56" s="217"/>
      <c r="M56" s="396">
        <v>0</v>
      </c>
      <c r="N56" s="396">
        <v>4700</v>
      </c>
      <c r="O56" s="217">
        <f t="shared" si="0"/>
        <v>53978</v>
      </c>
    </row>
    <row r="57" spans="1:15" ht="22.95" customHeight="1" x14ac:dyDescent="0.2">
      <c r="A57" s="300">
        <v>45670</v>
      </c>
      <c r="B57" s="20" t="s">
        <v>208</v>
      </c>
      <c r="C57" s="41">
        <v>108</v>
      </c>
      <c r="D57" s="218"/>
      <c r="E57" s="55" t="s">
        <v>130</v>
      </c>
      <c r="F57" s="20" t="s">
        <v>79</v>
      </c>
      <c r="G57" s="55"/>
      <c r="H57" s="21" t="s">
        <v>22</v>
      </c>
      <c r="I57" s="21" t="s">
        <v>53</v>
      </c>
      <c r="J57" s="21" t="s">
        <v>113</v>
      </c>
      <c r="K57" s="55" t="s">
        <v>1330</v>
      </c>
      <c r="L57" s="217"/>
      <c r="M57" s="396">
        <v>0</v>
      </c>
      <c r="N57" s="396">
        <v>500</v>
      </c>
      <c r="O57" s="217">
        <f t="shared" si="0"/>
        <v>53478</v>
      </c>
    </row>
    <row r="58" spans="1:15" ht="22.95" customHeight="1" x14ac:dyDescent="0.2">
      <c r="A58" s="300">
        <v>45670</v>
      </c>
      <c r="B58" s="20" t="s">
        <v>208</v>
      </c>
      <c r="C58" s="41">
        <v>109</v>
      </c>
      <c r="D58" s="218"/>
      <c r="E58" s="55" t="s">
        <v>130</v>
      </c>
      <c r="F58" s="20" t="s">
        <v>79</v>
      </c>
      <c r="G58" s="55"/>
      <c r="H58" s="21" t="s">
        <v>22</v>
      </c>
      <c r="I58" s="21" t="s">
        <v>53</v>
      </c>
      <c r="J58" s="21" t="s">
        <v>113</v>
      </c>
      <c r="K58" s="55" t="s">
        <v>1331</v>
      </c>
      <c r="L58" s="217"/>
      <c r="M58" s="396">
        <v>0</v>
      </c>
      <c r="N58" s="396">
        <v>1000</v>
      </c>
      <c r="O58" s="217">
        <f t="shared" si="0"/>
        <v>52478</v>
      </c>
    </row>
    <row r="59" spans="1:15" ht="22.95" customHeight="1" x14ac:dyDescent="0.2">
      <c r="A59" s="300">
        <v>45670</v>
      </c>
      <c r="B59" s="20" t="s">
        <v>208</v>
      </c>
      <c r="C59" s="41">
        <v>110</v>
      </c>
      <c r="D59" s="218"/>
      <c r="E59" s="55" t="s">
        <v>1316</v>
      </c>
      <c r="F59" s="20" t="s">
        <v>79</v>
      </c>
      <c r="G59" s="55"/>
      <c r="H59" s="21" t="s">
        <v>22</v>
      </c>
      <c r="I59" s="21" t="s">
        <v>103</v>
      </c>
      <c r="J59" s="21" t="s">
        <v>102</v>
      </c>
      <c r="K59" s="55" t="s">
        <v>1332</v>
      </c>
      <c r="L59" s="217"/>
      <c r="M59" s="396">
        <v>0</v>
      </c>
      <c r="N59" s="396">
        <v>2340</v>
      </c>
      <c r="O59" s="217">
        <f t="shared" si="0"/>
        <v>50138</v>
      </c>
    </row>
    <row r="60" spans="1:15" ht="22.95" customHeight="1" x14ac:dyDescent="0.2">
      <c r="A60" s="300">
        <v>45670</v>
      </c>
      <c r="B60" s="20" t="s">
        <v>208</v>
      </c>
      <c r="C60" s="41">
        <v>111</v>
      </c>
      <c r="D60" s="218"/>
      <c r="E60" s="55" t="s">
        <v>1317</v>
      </c>
      <c r="F60" s="20" t="s">
        <v>79</v>
      </c>
      <c r="G60" s="55"/>
      <c r="H60" s="21" t="s">
        <v>22</v>
      </c>
      <c r="I60" s="21" t="s">
        <v>103</v>
      </c>
      <c r="J60" s="21" t="s">
        <v>93</v>
      </c>
      <c r="K60" s="55" t="s">
        <v>1333</v>
      </c>
      <c r="L60" s="217"/>
      <c r="M60" s="396">
        <v>0</v>
      </c>
      <c r="N60" s="396">
        <v>6000</v>
      </c>
      <c r="O60" s="217">
        <f t="shared" si="0"/>
        <v>44138</v>
      </c>
    </row>
    <row r="61" spans="1:15" ht="22.95" customHeight="1" x14ac:dyDescent="0.2">
      <c r="A61" s="300">
        <v>45670</v>
      </c>
      <c r="B61" s="20" t="s">
        <v>208</v>
      </c>
      <c r="C61" s="41">
        <v>112</v>
      </c>
      <c r="D61" s="218"/>
      <c r="E61" s="55" t="s">
        <v>1274</v>
      </c>
      <c r="F61" s="20" t="s">
        <v>79</v>
      </c>
      <c r="G61" s="55"/>
      <c r="H61" s="21" t="s">
        <v>22</v>
      </c>
      <c r="I61" s="21" t="s">
        <v>103</v>
      </c>
      <c r="J61" s="21" t="s">
        <v>92</v>
      </c>
      <c r="K61" s="55" t="s">
        <v>1334</v>
      </c>
      <c r="L61" s="217"/>
      <c r="M61" s="396">
        <v>0</v>
      </c>
      <c r="N61" s="396">
        <v>3850</v>
      </c>
      <c r="O61" s="217">
        <f t="shared" si="0"/>
        <v>40288</v>
      </c>
    </row>
    <row r="62" spans="1:15" ht="22.95" customHeight="1" x14ac:dyDescent="0.2">
      <c r="A62" s="300">
        <v>45670</v>
      </c>
      <c r="B62" s="20" t="s">
        <v>208</v>
      </c>
      <c r="C62" s="41">
        <v>113</v>
      </c>
      <c r="D62" s="218"/>
      <c r="E62" s="55" t="s">
        <v>1318</v>
      </c>
      <c r="F62" s="20" t="s">
        <v>79</v>
      </c>
      <c r="G62" s="55"/>
      <c r="H62" s="21" t="s">
        <v>22</v>
      </c>
      <c r="I62" s="21" t="s">
        <v>103</v>
      </c>
      <c r="J62" s="21" t="s">
        <v>92</v>
      </c>
      <c r="K62" s="55" t="s">
        <v>1335</v>
      </c>
      <c r="L62" s="217"/>
      <c r="M62" s="396">
        <v>0</v>
      </c>
      <c r="N62" s="396">
        <v>1500</v>
      </c>
      <c r="O62" s="217">
        <f t="shared" si="0"/>
        <v>38788</v>
      </c>
    </row>
    <row r="63" spans="1:15" ht="22.95" customHeight="1" x14ac:dyDescent="0.2">
      <c r="A63" s="300">
        <v>45670</v>
      </c>
      <c r="B63" s="20" t="s">
        <v>208</v>
      </c>
      <c r="C63" s="41">
        <v>114</v>
      </c>
      <c r="D63" s="218"/>
      <c r="E63" s="55" t="s">
        <v>1269</v>
      </c>
      <c r="F63" s="20" t="s">
        <v>79</v>
      </c>
      <c r="G63" s="55"/>
      <c r="H63" s="21" t="s">
        <v>22</v>
      </c>
      <c r="I63" s="21" t="s">
        <v>103</v>
      </c>
      <c r="J63" s="21" t="s">
        <v>102</v>
      </c>
      <c r="K63" s="55" t="s">
        <v>1289</v>
      </c>
      <c r="L63" s="217"/>
      <c r="M63" s="396">
        <v>0</v>
      </c>
      <c r="N63" s="396">
        <v>200</v>
      </c>
      <c r="O63" s="217">
        <f t="shared" si="0"/>
        <v>38588</v>
      </c>
    </row>
    <row r="64" spans="1:15" ht="22.95" customHeight="1" x14ac:dyDescent="0.2">
      <c r="A64" s="300">
        <v>45670</v>
      </c>
      <c r="B64" s="20" t="s">
        <v>208</v>
      </c>
      <c r="C64" s="41">
        <v>115</v>
      </c>
      <c r="D64" s="218"/>
      <c r="E64" s="55" t="s">
        <v>1319</v>
      </c>
      <c r="F64" s="20" t="s">
        <v>79</v>
      </c>
      <c r="G64" s="55"/>
      <c r="H64" s="21" t="s">
        <v>22</v>
      </c>
      <c r="I64" s="21" t="s">
        <v>103</v>
      </c>
      <c r="J64" s="21" t="s">
        <v>102</v>
      </c>
      <c r="K64" s="55" t="s">
        <v>1285</v>
      </c>
      <c r="L64" s="217"/>
      <c r="M64" s="396">
        <v>0</v>
      </c>
      <c r="N64" s="396">
        <v>150</v>
      </c>
      <c r="O64" s="217">
        <f t="shared" si="0"/>
        <v>38438</v>
      </c>
    </row>
    <row r="65" spans="1:15" ht="22.95" customHeight="1" x14ac:dyDescent="0.2">
      <c r="A65" s="300">
        <v>45670</v>
      </c>
      <c r="B65" s="20" t="s">
        <v>208</v>
      </c>
      <c r="C65" s="41">
        <v>116</v>
      </c>
      <c r="D65" s="218"/>
      <c r="E65" s="55" t="s">
        <v>1275</v>
      </c>
      <c r="F65" s="20" t="s">
        <v>79</v>
      </c>
      <c r="G65" s="55"/>
      <c r="H65" s="21" t="s">
        <v>22</v>
      </c>
      <c r="I65" s="21" t="s">
        <v>103</v>
      </c>
      <c r="J65" s="21" t="s">
        <v>214</v>
      </c>
      <c r="K65" s="55" t="s">
        <v>1299</v>
      </c>
      <c r="L65" s="217"/>
      <c r="M65" s="396">
        <v>0</v>
      </c>
      <c r="N65" s="396">
        <v>250</v>
      </c>
      <c r="O65" s="217">
        <f t="shared" si="0"/>
        <v>38188</v>
      </c>
    </row>
    <row r="66" spans="1:15" ht="22.95" customHeight="1" x14ac:dyDescent="0.2">
      <c r="A66" s="300">
        <v>45670</v>
      </c>
      <c r="B66" s="20" t="s">
        <v>208</v>
      </c>
      <c r="C66" s="41">
        <v>117</v>
      </c>
      <c r="D66" s="218"/>
      <c r="E66" s="55" t="s">
        <v>1276</v>
      </c>
      <c r="F66" s="20" t="s">
        <v>79</v>
      </c>
      <c r="G66" s="55"/>
      <c r="H66" s="21" t="s">
        <v>22</v>
      </c>
      <c r="I66" s="21" t="s">
        <v>103</v>
      </c>
      <c r="J66" s="21" t="s">
        <v>102</v>
      </c>
      <c r="K66" s="55" t="s">
        <v>1300</v>
      </c>
      <c r="L66" s="217"/>
      <c r="M66" s="396">
        <v>0</v>
      </c>
      <c r="N66" s="396">
        <v>7856</v>
      </c>
      <c r="O66" s="217">
        <f t="shared" si="0"/>
        <v>30332</v>
      </c>
    </row>
    <row r="67" spans="1:15" ht="22.95" customHeight="1" x14ac:dyDescent="0.2">
      <c r="A67" s="300">
        <v>45670</v>
      </c>
      <c r="B67" s="20" t="s">
        <v>208</v>
      </c>
      <c r="C67" s="41">
        <v>118</v>
      </c>
      <c r="D67" s="218"/>
      <c r="E67" s="55" t="s">
        <v>1320</v>
      </c>
      <c r="F67" s="20" t="s">
        <v>79</v>
      </c>
      <c r="G67" s="55"/>
      <c r="H67" s="21" t="s">
        <v>22</v>
      </c>
      <c r="I67" s="21" t="s">
        <v>103</v>
      </c>
      <c r="J67" s="21" t="s">
        <v>102</v>
      </c>
      <c r="K67" s="55" t="s">
        <v>1336</v>
      </c>
      <c r="L67" s="217"/>
      <c r="M67" s="396">
        <v>0</v>
      </c>
      <c r="N67" s="396">
        <v>7000</v>
      </c>
      <c r="O67" s="217">
        <f t="shared" si="0"/>
        <v>23332</v>
      </c>
    </row>
    <row r="68" spans="1:15" ht="22.95" customHeight="1" x14ac:dyDescent="0.2">
      <c r="A68" s="300">
        <v>45670</v>
      </c>
      <c r="B68" s="20" t="s">
        <v>208</v>
      </c>
      <c r="C68" s="41">
        <v>119</v>
      </c>
      <c r="D68" s="218"/>
      <c r="E68" s="55" t="s">
        <v>1321</v>
      </c>
      <c r="F68" s="20" t="s">
        <v>79</v>
      </c>
      <c r="G68" s="55"/>
      <c r="H68" s="21" t="s">
        <v>22</v>
      </c>
      <c r="I68" s="21" t="s">
        <v>103</v>
      </c>
      <c r="J68" s="21" t="s">
        <v>97</v>
      </c>
      <c r="K68" s="55" t="s">
        <v>1337</v>
      </c>
      <c r="L68" s="217"/>
      <c r="M68" s="396">
        <v>0</v>
      </c>
      <c r="N68" s="396">
        <v>220</v>
      </c>
      <c r="O68" s="217">
        <f t="shared" ref="O68:O131" si="1">O67+M68-N68</f>
        <v>23112</v>
      </c>
    </row>
    <row r="69" spans="1:15" ht="22.95" customHeight="1" x14ac:dyDescent="0.2">
      <c r="A69" s="300">
        <v>45670</v>
      </c>
      <c r="B69" s="20" t="s">
        <v>208</v>
      </c>
      <c r="C69" s="41">
        <v>120</v>
      </c>
      <c r="D69" s="218"/>
      <c r="E69" s="55" t="s">
        <v>1277</v>
      </c>
      <c r="F69" s="20" t="s">
        <v>79</v>
      </c>
      <c r="G69" s="55"/>
      <c r="H69" s="21" t="s">
        <v>22</v>
      </c>
      <c r="I69" s="21" t="s">
        <v>56</v>
      </c>
      <c r="J69" s="21" t="s">
        <v>116</v>
      </c>
      <c r="K69" s="55" t="s">
        <v>139</v>
      </c>
      <c r="L69" s="217"/>
      <c r="M69" s="396">
        <v>0</v>
      </c>
      <c r="N69" s="396">
        <v>55</v>
      </c>
      <c r="O69" s="217">
        <f t="shared" si="1"/>
        <v>23057</v>
      </c>
    </row>
    <row r="70" spans="1:15" ht="22.95" customHeight="1" x14ac:dyDescent="0.2">
      <c r="A70" s="300">
        <v>45670</v>
      </c>
      <c r="B70" s="20" t="s">
        <v>208</v>
      </c>
      <c r="C70" s="41">
        <v>121</v>
      </c>
      <c r="D70" s="218"/>
      <c r="E70" s="55" t="s">
        <v>1281</v>
      </c>
      <c r="F70" s="20" t="s">
        <v>79</v>
      </c>
      <c r="G70" s="55"/>
      <c r="H70" s="21" t="s">
        <v>22</v>
      </c>
      <c r="I70" s="21" t="s">
        <v>81</v>
      </c>
      <c r="J70" s="21" t="s">
        <v>33</v>
      </c>
      <c r="K70" s="55" t="s">
        <v>1263</v>
      </c>
      <c r="L70" s="217"/>
      <c r="M70" s="396">
        <v>0</v>
      </c>
      <c r="N70" s="396">
        <v>18000</v>
      </c>
      <c r="O70" s="217">
        <f t="shared" si="1"/>
        <v>5057</v>
      </c>
    </row>
    <row r="71" spans="1:15" ht="22.95" customHeight="1" x14ac:dyDescent="0.2">
      <c r="A71" s="300">
        <v>45678</v>
      </c>
      <c r="B71" s="20" t="s">
        <v>208</v>
      </c>
      <c r="C71" s="41">
        <v>130</v>
      </c>
      <c r="D71" s="218"/>
      <c r="E71" s="55" t="s">
        <v>1316</v>
      </c>
      <c r="F71" s="20" t="s">
        <v>79</v>
      </c>
      <c r="G71" s="55"/>
      <c r="H71" s="21" t="s">
        <v>22</v>
      </c>
      <c r="I71" s="21" t="s">
        <v>103</v>
      </c>
      <c r="J71" s="21" t="s">
        <v>102</v>
      </c>
      <c r="K71" s="55" t="s">
        <v>1347</v>
      </c>
      <c r="L71" s="217"/>
      <c r="M71" s="396">
        <v>0</v>
      </c>
      <c r="N71" s="396">
        <v>400</v>
      </c>
      <c r="O71" s="217">
        <f t="shared" si="1"/>
        <v>4657</v>
      </c>
    </row>
    <row r="72" spans="1:15" ht="22.95" customHeight="1" x14ac:dyDescent="0.2">
      <c r="A72" s="300">
        <v>45678</v>
      </c>
      <c r="B72" s="20" t="s">
        <v>208</v>
      </c>
      <c r="C72" s="41">
        <v>131</v>
      </c>
      <c r="D72" s="218"/>
      <c r="E72" s="55" t="s">
        <v>1316</v>
      </c>
      <c r="F72" s="20" t="s">
        <v>79</v>
      </c>
      <c r="G72" s="55"/>
      <c r="H72" s="21" t="s">
        <v>22</v>
      </c>
      <c r="I72" s="21" t="s">
        <v>103</v>
      </c>
      <c r="J72" s="21" t="s">
        <v>102</v>
      </c>
      <c r="K72" s="55" t="s">
        <v>1348</v>
      </c>
      <c r="L72" s="217"/>
      <c r="M72" s="396">
        <v>0</v>
      </c>
      <c r="N72" s="396">
        <v>400</v>
      </c>
      <c r="O72" s="217">
        <f t="shared" si="1"/>
        <v>4257</v>
      </c>
    </row>
    <row r="73" spans="1:15" ht="22.95" customHeight="1" x14ac:dyDescent="0.2">
      <c r="A73" s="300">
        <v>45678</v>
      </c>
      <c r="B73" s="20" t="s">
        <v>208</v>
      </c>
      <c r="C73" s="41">
        <v>132</v>
      </c>
      <c r="D73" s="218"/>
      <c r="E73" s="55" t="s">
        <v>130</v>
      </c>
      <c r="F73" s="20" t="s">
        <v>79</v>
      </c>
      <c r="G73" s="55"/>
      <c r="H73" s="21" t="s">
        <v>22</v>
      </c>
      <c r="I73" s="21" t="s">
        <v>53</v>
      </c>
      <c r="J73" s="21" t="s">
        <v>113</v>
      </c>
      <c r="K73" s="55" t="s">
        <v>1323</v>
      </c>
      <c r="L73" s="217"/>
      <c r="M73" s="396">
        <v>0</v>
      </c>
      <c r="N73" s="396">
        <v>300</v>
      </c>
      <c r="O73" s="217">
        <f t="shared" si="1"/>
        <v>3957</v>
      </c>
    </row>
    <row r="74" spans="1:15" ht="22.95" customHeight="1" x14ac:dyDescent="0.2">
      <c r="A74" s="300">
        <v>45678</v>
      </c>
      <c r="B74" s="20" t="s">
        <v>208</v>
      </c>
      <c r="C74" s="41">
        <v>133</v>
      </c>
      <c r="D74" s="218"/>
      <c r="E74" s="55" t="s">
        <v>1338</v>
      </c>
      <c r="F74" s="20" t="s">
        <v>79</v>
      </c>
      <c r="G74" s="55"/>
      <c r="H74" s="21" t="s">
        <v>22</v>
      </c>
      <c r="I74" s="21" t="s">
        <v>103</v>
      </c>
      <c r="J74" s="21" t="s">
        <v>93</v>
      </c>
      <c r="K74" s="55" t="s">
        <v>1325</v>
      </c>
      <c r="L74" s="217"/>
      <c r="M74" s="396">
        <v>0</v>
      </c>
      <c r="N74" s="396">
        <v>440</v>
      </c>
      <c r="O74" s="217">
        <f t="shared" si="1"/>
        <v>3517</v>
      </c>
    </row>
    <row r="75" spans="1:15" ht="22.95" customHeight="1" x14ac:dyDescent="0.2">
      <c r="A75" s="300">
        <v>45678</v>
      </c>
      <c r="B75" s="20" t="s">
        <v>208</v>
      </c>
      <c r="C75" s="41">
        <v>134</v>
      </c>
      <c r="D75" s="218"/>
      <c r="E75" s="55" t="s">
        <v>1339</v>
      </c>
      <c r="F75" s="20" t="s">
        <v>79</v>
      </c>
      <c r="G75" s="55"/>
      <c r="H75" s="21" t="s">
        <v>22</v>
      </c>
      <c r="I75" s="21" t="s">
        <v>103</v>
      </c>
      <c r="J75" s="21" t="s">
        <v>95</v>
      </c>
      <c r="K75" s="55" t="s">
        <v>1325</v>
      </c>
      <c r="L75" s="217"/>
      <c r="M75" s="396">
        <v>0</v>
      </c>
      <c r="N75" s="396">
        <v>300</v>
      </c>
      <c r="O75" s="217">
        <f t="shared" si="1"/>
        <v>3217</v>
      </c>
    </row>
    <row r="76" spans="1:15" ht="22.95" customHeight="1" x14ac:dyDescent="0.2">
      <c r="A76" s="300">
        <v>45678</v>
      </c>
      <c r="B76" s="20" t="s">
        <v>208</v>
      </c>
      <c r="C76" s="41">
        <v>135</v>
      </c>
      <c r="D76" s="218"/>
      <c r="E76" s="55" t="s">
        <v>1340</v>
      </c>
      <c r="F76" s="20" t="s">
        <v>79</v>
      </c>
      <c r="G76" s="55"/>
      <c r="H76" s="21" t="s">
        <v>22</v>
      </c>
      <c r="I76" s="21" t="s">
        <v>103</v>
      </c>
      <c r="J76" s="21" t="s">
        <v>97</v>
      </c>
      <c r="K76" s="55" t="s">
        <v>1349</v>
      </c>
      <c r="L76" s="217"/>
      <c r="M76" s="396">
        <v>0</v>
      </c>
      <c r="N76" s="396">
        <v>900</v>
      </c>
      <c r="O76" s="217">
        <f t="shared" si="1"/>
        <v>2317</v>
      </c>
    </row>
    <row r="77" spans="1:15" ht="22.95" customHeight="1" x14ac:dyDescent="0.2">
      <c r="A77" s="300">
        <v>45678</v>
      </c>
      <c r="B77" s="20" t="s">
        <v>208</v>
      </c>
      <c r="C77" s="41">
        <v>136</v>
      </c>
      <c r="D77" s="218"/>
      <c r="E77" s="55" t="s">
        <v>130</v>
      </c>
      <c r="F77" s="20" t="s">
        <v>79</v>
      </c>
      <c r="G77" s="55"/>
      <c r="H77" s="21" t="s">
        <v>22</v>
      </c>
      <c r="I77" s="21" t="s">
        <v>53</v>
      </c>
      <c r="J77" s="21" t="s">
        <v>113</v>
      </c>
      <c r="K77" s="55" t="s">
        <v>1290</v>
      </c>
      <c r="L77" s="217"/>
      <c r="M77" s="396">
        <v>0</v>
      </c>
      <c r="N77" s="396">
        <v>200</v>
      </c>
      <c r="O77" s="217">
        <f t="shared" si="1"/>
        <v>2117</v>
      </c>
    </row>
    <row r="78" spans="1:15" ht="22.95" customHeight="1" x14ac:dyDescent="0.2">
      <c r="A78" s="300">
        <v>45678</v>
      </c>
      <c r="B78" s="20" t="s">
        <v>208</v>
      </c>
      <c r="C78" s="41">
        <v>137</v>
      </c>
      <c r="D78" s="218"/>
      <c r="E78" s="55" t="s">
        <v>130</v>
      </c>
      <c r="F78" s="20" t="s">
        <v>79</v>
      </c>
      <c r="G78" s="55"/>
      <c r="H78" s="21" t="s">
        <v>22</v>
      </c>
      <c r="I78" s="21" t="s">
        <v>53</v>
      </c>
      <c r="J78" s="21" t="s">
        <v>113</v>
      </c>
      <c r="K78" s="55" t="s">
        <v>1350</v>
      </c>
      <c r="L78" s="217"/>
      <c r="M78" s="396">
        <v>0</v>
      </c>
      <c r="N78" s="396">
        <v>200</v>
      </c>
      <c r="O78" s="217">
        <f t="shared" si="1"/>
        <v>1917</v>
      </c>
    </row>
    <row r="79" spans="1:15" ht="22.95" customHeight="1" x14ac:dyDescent="0.2">
      <c r="A79" s="300">
        <v>45678</v>
      </c>
      <c r="B79" s="20" t="s">
        <v>208</v>
      </c>
      <c r="C79" s="41">
        <v>138</v>
      </c>
      <c r="D79" s="218"/>
      <c r="E79" s="55" t="s">
        <v>1341</v>
      </c>
      <c r="F79" s="20" t="s">
        <v>79</v>
      </c>
      <c r="G79" s="55"/>
      <c r="H79" s="21" t="s">
        <v>22</v>
      </c>
      <c r="I79" s="21" t="s">
        <v>103</v>
      </c>
      <c r="J79" s="21" t="s">
        <v>95</v>
      </c>
      <c r="K79" s="55" t="s">
        <v>1351</v>
      </c>
      <c r="L79" s="217"/>
      <c r="M79" s="396">
        <v>0</v>
      </c>
      <c r="N79" s="396">
        <v>395</v>
      </c>
      <c r="O79" s="217">
        <f t="shared" si="1"/>
        <v>1522</v>
      </c>
    </row>
    <row r="80" spans="1:15" ht="22.95" customHeight="1" x14ac:dyDescent="0.2">
      <c r="A80" s="300">
        <v>45678</v>
      </c>
      <c r="B80" s="20" t="s">
        <v>208</v>
      </c>
      <c r="C80" s="41">
        <v>139</v>
      </c>
      <c r="D80" s="218"/>
      <c r="E80" s="55" t="s">
        <v>130</v>
      </c>
      <c r="F80" s="20" t="s">
        <v>79</v>
      </c>
      <c r="G80" s="55"/>
      <c r="H80" s="21" t="s">
        <v>22</v>
      </c>
      <c r="I80" s="21" t="s">
        <v>53</v>
      </c>
      <c r="J80" s="21" t="s">
        <v>113</v>
      </c>
      <c r="K80" s="55" t="s">
        <v>1352</v>
      </c>
      <c r="L80" s="217"/>
      <c r="M80" s="396">
        <v>0</v>
      </c>
      <c r="N80" s="396">
        <v>200</v>
      </c>
      <c r="O80" s="217">
        <f t="shared" si="1"/>
        <v>1322</v>
      </c>
    </row>
    <row r="81" spans="1:15" ht="22.95" customHeight="1" x14ac:dyDescent="0.2">
      <c r="A81" s="300">
        <v>45678</v>
      </c>
      <c r="B81" s="20" t="s">
        <v>208</v>
      </c>
      <c r="C81" s="41">
        <v>140</v>
      </c>
      <c r="D81" s="218"/>
      <c r="E81" s="55" t="s">
        <v>1310</v>
      </c>
      <c r="F81" s="20" t="s">
        <v>79</v>
      </c>
      <c r="G81" s="55"/>
      <c r="H81" s="21" t="s">
        <v>22</v>
      </c>
      <c r="I81" s="21" t="s">
        <v>103</v>
      </c>
      <c r="J81" s="21" t="s">
        <v>92</v>
      </c>
      <c r="K81" s="55" t="s">
        <v>1322</v>
      </c>
      <c r="L81" s="217"/>
      <c r="M81" s="396">
        <v>0</v>
      </c>
      <c r="N81" s="396">
        <v>170</v>
      </c>
      <c r="O81" s="217">
        <f t="shared" si="1"/>
        <v>1152</v>
      </c>
    </row>
    <row r="82" spans="1:15" ht="22.95" customHeight="1" x14ac:dyDescent="0.2">
      <c r="A82" s="300">
        <v>45678</v>
      </c>
      <c r="B82" s="20" t="s">
        <v>208</v>
      </c>
      <c r="C82" s="41">
        <v>141</v>
      </c>
      <c r="D82" s="218"/>
      <c r="E82" s="55" t="s">
        <v>130</v>
      </c>
      <c r="F82" s="20" t="s">
        <v>79</v>
      </c>
      <c r="G82" s="55"/>
      <c r="H82" s="21" t="s">
        <v>22</v>
      </c>
      <c r="I82" s="21" t="s">
        <v>53</v>
      </c>
      <c r="J82" s="21" t="s">
        <v>113</v>
      </c>
      <c r="K82" s="55" t="s">
        <v>1353</v>
      </c>
      <c r="L82" s="217"/>
      <c r="M82" s="396">
        <v>0</v>
      </c>
      <c r="N82" s="396">
        <v>100</v>
      </c>
      <c r="O82" s="217">
        <f t="shared" si="1"/>
        <v>1052</v>
      </c>
    </row>
    <row r="83" spans="1:15" ht="22.95" customHeight="1" x14ac:dyDescent="0.2">
      <c r="A83" s="300">
        <v>45678</v>
      </c>
      <c r="B83" s="20" t="s">
        <v>208</v>
      </c>
      <c r="C83" s="41">
        <v>142</v>
      </c>
      <c r="D83" s="218"/>
      <c r="E83" s="55" t="s">
        <v>130</v>
      </c>
      <c r="F83" s="20" t="s">
        <v>79</v>
      </c>
      <c r="G83" s="55"/>
      <c r="H83" s="21" t="s">
        <v>22</v>
      </c>
      <c r="I83" s="21" t="s">
        <v>53</v>
      </c>
      <c r="J83" s="21" t="s">
        <v>113</v>
      </c>
      <c r="K83" s="55" t="s">
        <v>1283</v>
      </c>
      <c r="L83" s="217"/>
      <c r="M83" s="396">
        <v>0</v>
      </c>
      <c r="N83" s="396">
        <v>200</v>
      </c>
      <c r="O83" s="217">
        <f t="shared" si="1"/>
        <v>852</v>
      </c>
    </row>
    <row r="84" spans="1:15" ht="22.95" customHeight="1" x14ac:dyDescent="0.2">
      <c r="A84" s="300">
        <v>45678</v>
      </c>
      <c r="B84" s="20" t="s">
        <v>208</v>
      </c>
      <c r="C84" s="41">
        <v>143</v>
      </c>
      <c r="D84" s="218"/>
      <c r="E84" s="55" t="s">
        <v>130</v>
      </c>
      <c r="F84" s="20" t="s">
        <v>79</v>
      </c>
      <c r="G84" s="55"/>
      <c r="H84" s="21" t="s">
        <v>22</v>
      </c>
      <c r="I84" s="21" t="s">
        <v>53</v>
      </c>
      <c r="J84" s="21" t="s">
        <v>113</v>
      </c>
      <c r="K84" s="55" t="s">
        <v>1292</v>
      </c>
      <c r="L84" s="217"/>
      <c r="M84" s="396">
        <v>0</v>
      </c>
      <c r="N84" s="396">
        <v>200</v>
      </c>
      <c r="O84" s="217">
        <f t="shared" si="1"/>
        <v>652</v>
      </c>
    </row>
    <row r="85" spans="1:15" ht="22.95" customHeight="1" x14ac:dyDescent="0.2">
      <c r="A85" s="300">
        <v>45678</v>
      </c>
      <c r="B85" s="20" t="s">
        <v>208</v>
      </c>
      <c r="C85" s="41">
        <v>144</v>
      </c>
      <c r="D85" s="218"/>
      <c r="E85" s="55" t="s">
        <v>130</v>
      </c>
      <c r="F85" s="20" t="s">
        <v>79</v>
      </c>
      <c r="G85" s="55"/>
      <c r="H85" s="21" t="s">
        <v>22</v>
      </c>
      <c r="I85" s="21" t="s">
        <v>53</v>
      </c>
      <c r="J85" s="21" t="s">
        <v>113</v>
      </c>
      <c r="K85" s="55" t="s">
        <v>1354</v>
      </c>
      <c r="L85" s="217"/>
      <c r="M85" s="396">
        <v>0</v>
      </c>
      <c r="N85" s="396">
        <v>200</v>
      </c>
      <c r="O85" s="217">
        <f t="shared" si="1"/>
        <v>452</v>
      </c>
    </row>
    <row r="86" spans="1:15" ht="22.95" customHeight="1" x14ac:dyDescent="0.2">
      <c r="A86" s="300">
        <v>45678</v>
      </c>
      <c r="B86" s="20" t="s">
        <v>208</v>
      </c>
      <c r="C86" s="41">
        <v>145</v>
      </c>
      <c r="D86" s="218"/>
      <c r="E86" s="55" t="s">
        <v>1342</v>
      </c>
      <c r="F86" s="20" t="s">
        <v>79</v>
      </c>
      <c r="G86" s="55"/>
      <c r="H86" s="21" t="s">
        <v>22</v>
      </c>
      <c r="I86" s="21" t="s">
        <v>103</v>
      </c>
      <c r="J86" s="21" t="s">
        <v>102</v>
      </c>
      <c r="K86" s="55" t="s">
        <v>1355</v>
      </c>
      <c r="L86" s="217"/>
      <c r="M86" s="396">
        <v>0</v>
      </c>
      <c r="N86" s="396">
        <v>50</v>
      </c>
      <c r="O86" s="217">
        <f t="shared" si="1"/>
        <v>402</v>
      </c>
    </row>
    <row r="87" spans="1:15" ht="22.95" customHeight="1" x14ac:dyDescent="0.2">
      <c r="A87" s="300">
        <v>45678</v>
      </c>
      <c r="B87" s="20" t="s">
        <v>208</v>
      </c>
      <c r="C87" s="41">
        <v>146</v>
      </c>
      <c r="D87" s="218"/>
      <c r="E87" s="55" t="s">
        <v>1270</v>
      </c>
      <c r="F87" s="20" t="s">
        <v>79</v>
      </c>
      <c r="G87" s="55"/>
      <c r="H87" s="21" t="s">
        <v>21</v>
      </c>
      <c r="I87" s="21" t="s">
        <v>81</v>
      </c>
      <c r="J87" s="21" t="s">
        <v>33</v>
      </c>
      <c r="K87" s="55"/>
      <c r="L87" s="217"/>
      <c r="M87" s="396">
        <v>255000</v>
      </c>
      <c r="N87" s="396">
        <v>0</v>
      </c>
      <c r="O87" s="217">
        <f t="shared" si="1"/>
        <v>255402</v>
      </c>
    </row>
    <row r="88" spans="1:15" ht="22.95" customHeight="1" x14ac:dyDescent="0.2">
      <c r="A88" s="300">
        <v>45678</v>
      </c>
      <c r="B88" s="20" t="s">
        <v>208</v>
      </c>
      <c r="C88" s="41">
        <v>147</v>
      </c>
      <c r="D88" s="218"/>
      <c r="E88" s="55" t="s">
        <v>1343</v>
      </c>
      <c r="F88" s="20" t="s">
        <v>79</v>
      </c>
      <c r="G88" s="55"/>
      <c r="H88" s="21" t="s">
        <v>22</v>
      </c>
      <c r="I88" s="21" t="s">
        <v>103</v>
      </c>
      <c r="J88" s="21" t="s">
        <v>102</v>
      </c>
      <c r="K88" s="55" t="s">
        <v>1336</v>
      </c>
      <c r="L88" s="217"/>
      <c r="M88" s="396">
        <v>0</v>
      </c>
      <c r="N88" s="396">
        <v>5500</v>
      </c>
      <c r="O88" s="217">
        <f t="shared" si="1"/>
        <v>249902</v>
      </c>
    </row>
    <row r="89" spans="1:15" ht="22.95" customHeight="1" x14ac:dyDescent="0.2">
      <c r="A89" s="300">
        <v>45678</v>
      </c>
      <c r="B89" s="20" t="s">
        <v>208</v>
      </c>
      <c r="C89" s="41">
        <v>148</v>
      </c>
      <c r="D89" s="218"/>
      <c r="E89" s="55" t="s">
        <v>1274</v>
      </c>
      <c r="F89" s="20" t="s">
        <v>79</v>
      </c>
      <c r="G89" s="55"/>
      <c r="H89" s="21" t="s">
        <v>22</v>
      </c>
      <c r="I89" s="21" t="s">
        <v>103</v>
      </c>
      <c r="J89" s="21" t="s">
        <v>92</v>
      </c>
      <c r="K89" s="55" t="s">
        <v>1356</v>
      </c>
      <c r="L89" s="217"/>
      <c r="M89" s="396">
        <v>0</v>
      </c>
      <c r="N89" s="396">
        <v>2305</v>
      </c>
      <c r="O89" s="217">
        <f t="shared" si="1"/>
        <v>247597</v>
      </c>
    </row>
    <row r="90" spans="1:15" ht="22.95" customHeight="1" x14ac:dyDescent="0.2">
      <c r="A90" s="300">
        <v>45678</v>
      </c>
      <c r="B90" s="20" t="s">
        <v>208</v>
      </c>
      <c r="C90" s="41">
        <v>149</v>
      </c>
      <c r="D90" s="218"/>
      <c r="E90" s="55" t="s">
        <v>1274</v>
      </c>
      <c r="F90" s="20" t="s">
        <v>79</v>
      </c>
      <c r="G90" s="55"/>
      <c r="H90" s="21" t="s">
        <v>22</v>
      </c>
      <c r="I90" s="21" t="s">
        <v>103</v>
      </c>
      <c r="J90" s="21" t="s">
        <v>92</v>
      </c>
      <c r="K90" s="55" t="s">
        <v>1298</v>
      </c>
      <c r="L90" s="217"/>
      <c r="M90" s="396">
        <v>0</v>
      </c>
      <c r="N90" s="396">
        <v>3100</v>
      </c>
      <c r="O90" s="217">
        <f t="shared" si="1"/>
        <v>244497</v>
      </c>
    </row>
    <row r="91" spans="1:15" ht="22.95" customHeight="1" x14ac:dyDescent="0.2">
      <c r="A91" s="300">
        <v>45678</v>
      </c>
      <c r="B91" s="20" t="s">
        <v>208</v>
      </c>
      <c r="C91" s="41">
        <v>150</v>
      </c>
      <c r="D91" s="218"/>
      <c r="E91" s="55" t="s">
        <v>1344</v>
      </c>
      <c r="F91" s="20" t="s">
        <v>79</v>
      </c>
      <c r="G91" s="55"/>
      <c r="H91" s="21" t="s">
        <v>22</v>
      </c>
      <c r="I91" s="21" t="s">
        <v>103</v>
      </c>
      <c r="J91" s="21" t="s">
        <v>95</v>
      </c>
      <c r="K91" s="55"/>
      <c r="L91" s="217"/>
      <c r="M91" s="396">
        <v>0</v>
      </c>
      <c r="N91" s="396">
        <v>1300</v>
      </c>
      <c r="O91" s="217">
        <f t="shared" si="1"/>
        <v>243197</v>
      </c>
    </row>
    <row r="92" spans="1:15" ht="22.95" customHeight="1" x14ac:dyDescent="0.2">
      <c r="A92" s="300">
        <v>45678</v>
      </c>
      <c r="B92" s="20" t="s">
        <v>208</v>
      </c>
      <c r="C92" s="41">
        <v>151</v>
      </c>
      <c r="D92" s="218"/>
      <c r="E92" s="55" t="s">
        <v>1276</v>
      </c>
      <c r="F92" s="20" t="s">
        <v>79</v>
      </c>
      <c r="G92" s="55"/>
      <c r="H92" s="21" t="s">
        <v>22</v>
      </c>
      <c r="I92" s="21" t="s">
        <v>103</v>
      </c>
      <c r="J92" s="21" t="s">
        <v>102</v>
      </c>
      <c r="K92" s="55" t="s">
        <v>1300</v>
      </c>
      <c r="L92" s="217"/>
      <c r="M92" s="396">
        <v>0</v>
      </c>
      <c r="N92" s="396">
        <v>5088</v>
      </c>
      <c r="O92" s="217">
        <f t="shared" si="1"/>
        <v>238109</v>
      </c>
    </row>
    <row r="93" spans="1:15" ht="22.95" customHeight="1" x14ac:dyDescent="0.2">
      <c r="A93" s="300">
        <v>45678</v>
      </c>
      <c r="B93" s="20" t="s">
        <v>208</v>
      </c>
      <c r="C93" s="41">
        <v>152</v>
      </c>
      <c r="D93" s="218"/>
      <c r="E93" s="55" t="s">
        <v>1274</v>
      </c>
      <c r="F93" s="20" t="s">
        <v>79</v>
      </c>
      <c r="G93" s="55"/>
      <c r="H93" s="21" t="s">
        <v>22</v>
      </c>
      <c r="I93" s="21" t="s">
        <v>103</v>
      </c>
      <c r="J93" s="21" t="s">
        <v>92</v>
      </c>
      <c r="K93" s="55" t="s">
        <v>1357</v>
      </c>
      <c r="L93" s="217"/>
      <c r="M93" s="396">
        <v>0</v>
      </c>
      <c r="N93" s="396">
        <v>300</v>
      </c>
      <c r="O93" s="217">
        <f t="shared" si="1"/>
        <v>237809</v>
      </c>
    </row>
    <row r="94" spans="1:15" ht="22.95" customHeight="1" x14ac:dyDescent="0.2">
      <c r="A94" s="300">
        <v>45678</v>
      </c>
      <c r="B94" s="20" t="s">
        <v>208</v>
      </c>
      <c r="C94" s="41">
        <v>153</v>
      </c>
      <c r="D94" s="218"/>
      <c r="E94" s="55" t="s">
        <v>1276</v>
      </c>
      <c r="F94" s="20" t="s">
        <v>79</v>
      </c>
      <c r="G94" s="55"/>
      <c r="H94" s="21" t="s">
        <v>22</v>
      </c>
      <c r="I94" s="21" t="s">
        <v>103</v>
      </c>
      <c r="J94" s="21" t="s">
        <v>214</v>
      </c>
      <c r="K94" s="55" t="s">
        <v>1358</v>
      </c>
      <c r="L94" s="217"/>
      <c r="M94" s="396">
        <v>0</v>
      </c>
      <c r="N94" s="396">
        <v>250</v>
      </c>
      <c r="O94" s="217">
        <f t="shared" si="1"/>
        <v>237559</v>
      </c>
    </row>
    <row r="95" spans="1:15" ht="22.95" customHeight="1" x14ac:dyDescent="0.2">
      <c r="A95" s="300">
        <v>45678</v>
      </c>
      <c r="B95" s="20" t="s">
        <v>208</v>
      </c>
      <c r="C95" s="41">
        <v>154</v>
      </c>
      <c r="D95" s="218"/>
      <c r="E95" s="55" t="s">
        <v>1345</v>
      </c>
      <c r="F95" s="20" t="s">
        <v>79</v>
      </c>
      <c r="G95" s="55"/>
      <c r="H95" s="21" t="s">
        <v>22</v>
      </c>
      <c r="I95" s="21" t="s">
        <v>56</v>
      </c>
      <c r="J95" s="21" t="s">
        <v>116</v>
      </c>
      <c r="K95" s="55" t="s">
        <v>1359</v>
      </c>
      <c r="L95" s="217"/>
      <c r="M95" s="396">
        <v>0</v>
      </c>
      <c r="N95" s="396">
        <v>6000</v>
      </c>
      <c r="O95" s="217">
        <f t="shared" si="1"/>
        <v>231559</v>
      </c>
    </row>
    <row r="96" spans="1:15" ht="22.95" customHeight="1" x14ac:dyDescent="0.2">
      <c r="A96" s="300">
        <v>45678</v>
      </c>
      <c r="B96" s="20" t="s">
        <v>208</v>
      </c>
      <c r="C96" s="41">
        <v>155</v>
      </c>
      <c r="D96" s="218"/>
      <c r="E96" s="55" t="s">
        <v>1346</v>
      </c>
      <c r="F96" s="20" t="s">
        <v>79</v>
      </c>
      <c r="G96" s="55"/>
      <c r="H96" s="21" t="s">
        <v>22</v>
      </c>
      <c r="I96" s="21" t="s">
        <v>103</v>
      </c>
      <c r="J96" s="21" t="s">
        <v>92</v>
      </c>
      <c r="K96" s="55" t="s">
        <v>1285</v>
      </c>
      <c r="L96" s="217"/>
      <c r="M96" s="396">
        <v>0</v>
      </c>
      <c r="N96" s="396">
        <v>20</v>
      </c>
      <c r="O96" s="217">
        <f t="shared" si="1"/>
        <v>231539</v>
      </c>
    </row>
    <row r="97" spans="1:18" ht="22.95" customHeight="1" x14ac:dyDescent="0.2">
      <c r="A97" s="300">
        <v>45678</v>
      </c>
      <c r="B97" s="20" t="s">
        <v>208</v>
      </c>
      <c r="C97" s="41">
        <v>156</v>
      </c>
      <c r="D97" s="218"/>
      <c r="E97" s="55" t="s">
        <v>1277</v>
      </c>
      <c r="F97" s="20" t="s">
        <v>79</v>
      </c>
      <c r="G97" s="55"/>
      <c r="H97" s="21" t="s">
        <v>22</v>
      </c>
      <c r="I97" s="21" t="s">
        <v>56</v>
      </c>
      <c r="J97" s="21" t="s">
        <v>116</v>
      </c>
      <c r="K97" s="55" t="s">
        <v>139</v>
      </c>
      <c r="L97" s="217"/>
      <c r="M97" s="396">
        <v>0</v>
      </c>
      <c r="N97" s="396">
        <v>55</v>
      </c>
      <c r="O97" s="217">
        <f t="shared" si="1"/>
        <v>231484</v>
      </c>
    </row>
    <row r="98" spans="1:18" ht="22.95" customHeight="1" x14ac:dyDescent="0.2">
      <c r="A98" s="300">
        <v>45678</v>
      </c>
      <c r="B98" s="20" t="s">
        <v>208</v>
      </c>
      <c r="C98" s="41">
        <v>157</v>
      </c>
      <c r="D98" s="218"/>
      <c r="E98" s="55" t="s">
        <v>479</v>
      </c>
      <c r="F98" s="20" t="s">
        <v>79</v>
      </c>
      <c r="G98" s="55"/>
      <c r="H98" s="21" t="s">
        <v>22</v>
      </c>
      <c r="I98" s="21" t="s">
        <v>103</v>
      </c>
      <c r="J98" s="21" t="s">
        <v>216</v>
      </c>
      <c r="K98" s="55" t="s">
        <v>139</v>
      </c>
      <c r="L98" s="217"/>
      <c r="M98" s="396">
        <v>0</v>
      </c>
      <c r="N98" s="396">
        <v>2000</v>
      </c>
      <c r="O98" s="217">
        <f t="shared" si="1"/>
        <v>229484</v>
      </c>
    </row>
    <row r="99" spans="1:18" ht="22.95" customHeight="1" x14ac:dyDescent="0.2">
      <c r="A99" s="300">
        <v>45678</v>
      </c>
      <c r="B99" s="20" t="s">
        <v>208</v>
      </c>
      <c r="C99" s="41">
        <v>158</v>
      </c>
      <c r="D99" s="218"/>
      <c r="E99" s="55" t="s">
        <v>130</v>
      </c>
      <c r="F99" s="20" t="s">
        <v>79</v>
      </c>
      <c r="G99" s="55"/>
      <c r="H99" s="21" t="s">
        <v>22</v>
      </c>
      <c r="I99" s="21" t="s">
        <v>53</v>
      </c>
      <c r="J99" s="21" t="s">
        <v>113</v>
      </c>
      <c r="K99" s="55" t="s">
        <v>1283</v>
      </c>
      <c r="L99" s="217"/>
      <c r="M99" s="396">
        <v>0</v>
      </c>
      <c r="N99" s="396">
        <v>500</v>
      </c>
      <c r="O99" s="217">
        <f t="shared" si="1"/>
        <v>228984</v>
      </c>
    </row>
    <row r="100" spans="1:18" ht="22.95" customHeight="1" x14ac:dyDescent="0.2">
      <c r="A100" s="300">
        <v>45678</v>
      </c>
      <c r="B100" s="20" t="s">
        <v>208</v>
      </c>
      <c r="C100" s="41">
        <v>159</v>
      </c>
      <c r="D100" s="218"/>
      <c r="E100" s="55" t="s">
        <v>130</v>
      </c>
      <c r="F100" s="20" t="s">
        <v>79</v>
      </c>
      <c r="G100" s="55"/>
      <c r="H100" s="21" t="s">
        <v>22</v>
      </c>
      <c r="I100" s="21" t="s">
        <v>53</v>
      </c>
      <c r="J100" s="21" t="s">
        <v>113</v>
      </c>
      <c r="K100" s="55" t="s">
        <v>1360</v>
      </c>
      <c r="L100" s="217"/>
      <c r="M100" s="396">
        <v>0</v>
      </c>
      <c r="N100" s="396">
        <v>500</v>
      </c>
      <c r="O100" s="217">
        <f t="shared" si="1"/>
        <v>228484</v>
      </c>
    </row>
    <row r="101" spans="1:18" ht="22.95" customHeight="1" x14ac:dyDescent="0.2">
      <c r="A101" s="300">
        <v>45678</v>
      </c>
      <c r="B101" s="20" t="s">
        <v>208</v>
      </c>
      <c r="C101" s="41">
        <v>160</v>
      </c>
      <c r="D101" s="218"/>
      <c r="E101" s="55" t="s">
        <v>1279</v>
      </c>
      <c r="F101" s="20" t="s">
        <v>79</v>
      </c>
      <c r="G101" s="55"/>
      <c r="H101" s="21" t="s">
        <v>22</v>
      </c>
      <c r="I101" s="21" t="s">
        <v>103</v>
      </c>
      <c r="J101" s="21" t="s">
        <v>102</v>
      </c>
      <c r="K101" s="55" t="s">
        <v>1361</v>
      </c>
      <c r="L101" s="217"/>
      <c r="M101" s="396">
        <v>0</v>
      </c>
      <c r="N101" s="396">
        <v>1500</v>
      </c>
      <c r="O101" s="217">
        <f t="shared" si="1"/>
        <v>226984</v>
      </c>
    </row>
    <row r="102" spans="1:18" ht="22.95" customHeight="1" x14ac:dyDescent="0.2">
      <c r="A102" s="300">
        <v>45678</v>
      </c>
      <c r="B102" s="20" t="s">
        <v>208</v>
      </c>
      <c r="C102" s="41">
        <v>161</v>
      </c>
      <c r="D102" s="218"/>
      <c r="E102" s="55" t="s">
        <v>1278</v>
      </c>
      <c r="F102" s="20" t="s">
        <v>79</v>
      </c>
      <c r="G102" s="55"/>
      <c r="H102" s="21" t="s">
        <v>22</v>
      </c>
      <c r="I102" s="21" t="s">
        <v>53</v>
      </c>
      <c r="J102" s="21" t="s">
        <v>112</v>
      </c>
      <c r="K102" s="55" t="s">
        <v>1302</v>
      </c>
      <c r="L102" s="217"/>
      <c r="M102" s="396">
        <v>0</v>
      </c>
      <c r="N102" s="396">
        <v>159853</v>
      </c>
      <c r="O102" s="217">
        <f t="shared" si="1"/>
        <v>67131</v>
      </c>
      <c r="Q102" s="229"/>
      <c r="R102" s="229"/>
    </row>
    <row r="103" spans="1:18" ht="22.95" customHeight="1" x14ac:dyDescent="0.2">
      <c r="A103" s="300">
        <v>45678</v>
      </c>
      <c r="B103" s="20" t="s">
        <v>208</v>
      </c>
      <c r="C103" s="301">
        <v>162</v>
      </c>
      <c r="D103" s="41"/>
      <c r="E103" s="302" t="s">
        <v>1278</v>
      </c>
      <c r="F103" s="20" t="s">
        <v>79</v>
      </c>
      <c r="G103" s="55"/>
      <c r="H103" s="21" t="s">
        <v>22</v>
      </c>
      <c r="I103" s="21" t="s">
        <v>53</v>
      </c>
      <c r="J103" s="21" t="s">
        <v>112</v>
      </c>
      <c r="K103" s="305" t="s">
        <v>1303</v>
      </c>
      <c r="L103" s="55"/>
      <c r="M103" s="395">
        <v>0</v>
      </c>
      <c r="N103" s="395">
        <v>32166</v>
      </c>
      <c r="O103" s="217">
        <f t="shared" si="1"/>
        <v>34965</v>
      </c>
    </row>
    <row r="104" spans="1:18" ht="22.95" customHeight="1" x14ac:dyDescent="0.2">
      <c r="A104" s="300">
        <v>45678</v>
      </c>
      <c r="B104" s="20" t="s">
        <v>208</v>
      </c>
      <c r="C104" s="301">
        <v>163</v>
      </c>
      <c r="D104" s="41"/>
      <c r="E104" s="302" t="s">
        <v>1278</v>
      </c>
      <c r="F104" s="20" t="s">
        <v>79</v>
      </c>
      <c r="G104" s="55"/>
      <c r="H104" s="21" t="s">
        <v>22</v>
      </c>
      <c r="I104" s="21" t="s">
        <v>53</v>
      </c>
      <c r="J104" s="21" t="s">
        <v>114</v>
      </c>
      <c r="K104" s="305" t="s">
        <v>1362</v>
      </c>
      <c r="L104" s="303"/>
      <c r="M104" s="395">
        <v>0</v>
      </c>
      <c r="N104" s="395">
        <v>6850</v>
      </c>
      <c r="O104" s="217">
        <f t="shared" si="1"/>
        <v>28115</v>
      </c>
    </row>
    <row r="105" spans="1:18" ht="22.95" customHeight="1" x14ac:dyDescent="0.2">
      <c r="A105" s="300">
        <v>45678</v>
      </c>
      <c r="B105" s="20" t="s">
        <v>208</v>
      </c>
      <c r="C105" s="301">
        <v>164</v>
      </c>
      <c r="D105" s="41"/>
      <c r="E105" s="302" t="s">
        <v>1280</v>
      </c>
      <c r="F105" s="20" t="s">
        <v>79</v>
      </c>
      <c r="G105" s="55"/>
      <c r="H105" s="21" t="s">
        <v>22</v>
      </c>
      <c r="I105" s="21" t="s">
        <v>103</v>
      </c>
      <c r="J105" s="21" t="s">
        <v>102</v>
      </c>
      <c r="K105" s="305" t="s">
        <v>1361</v>
      </c>
      <c r="L105" s="303"/>
      <c r="M105" s="395">
        <v>0</v>
      </c>
      <c r="N105" s="395">
        <v>1000</v>
      </c>
      <c r="O105" s="217">
        <f t="shared" si="1"/>
        <v>27115</v>
      </c>
    </row>
    <row r="106" spans="1:18" ht="22.95" customHeight="1" x14ac:dyDescent="0.2">
      <c r="A106" s="300">
        <v>45678</v>
      </c>
      <c r="B106" s="20" t="s">
        <v>208</v>
      </c>
      <c r="C106" s="301">
        <v>165</v>
      </c>
      <c r="D106" s="41"/>
      <c r="E106" s="302" t="s">
        <v>1316</v>
      </c>
      <c r="F106" s="20" t="s">
        <v>79</v>
      </c>
      <c r="G106" s="55"/>
      <c r="H106" s="21" t="s">
        <v>22</v>
      </c>
      <c r="I106" s="21" t="s">
        <v>103</v>
      </c>
      <c r="J106" s="21" t="s">
        <v>102</v>
      </c>
      <c r="K106" s="305" t="s">
        <v>1363</v>
      </c>
      <c r="L106" s="303"/>
      <c r="M106" s="395">
        <v>0</v>
      </c>
      <c r="N106" s="395">
        <v>1600</v>
      </c>
      <c r="O106" s="217">
        <f t="shared" si="1"/>
        <v>25515</v>
      </c>
    </row>
    <row r="107" spans="1:18" ht="22.95" customHeight="1" x14ac:dyDescent="0.2">
      <c r="A107" s="300">
        <v>45678</v>
      </c>
      <c r="B107" s="20" t="s">
        <v>208</v>
      </c>
      <c r="C107" s="301">
        <v>166</v>
      </c>
      <c r="D107" s="41"/>
      <c r="E107" s="302" t="s">
        <v>1281</v>
      </c>
      <c r="F107" s="20" t="s">
        <v>79</v>
      </c>
      <c r="G107" s="55"/>
      <c r="H107" s="21" t="s">
        <v>22</v>
      </c>
      <c r="I107" s="21" t="s">
        <v>81</v>
      </c>
      <c r="J107" s="21" t="s">
        <v>33</v>
      </c>
      <c r="K107" s="305" t="s">
        <v>1364</v>
      </c>
      <c r="L107" s="303"/>
      <c r="M107" s="395">
        <v>0</v>
      </c>
      <c r="N107" s="395">
        <v>20000</v>
      </c>
      <c r="O107" s="217">
        <f t="shared" si="1"/>
        <v>5515</v>
      </c>
    </row>
    <row r="108" spans="1:18" ht="22.95" customHeight="1" x14ac:dyDescent="0.2">
      <c r="A108" s="300">
        <v>45684</v>
      </c>
      <c r="B108" s="20" t="s">
        <v>208</v>
      </c>
      <c r="C108" s="301">
        <v>173</v>
      </c>
      <c r="D108" s="41"/>
      <c r="E108" s="302" t="s">
        <v>130</v>
      </c>
      <c r="F108" s="20" t="s">
        <v>79</v>
      </c>
      <c r="G108" s="55"/>
      <c r="H108" s="21" t="s">
        <v>22</v>
      </c>
      <c r="I108" s="21" t="s">
        <v>53</v>
      </c>
      <c r="J108" s="21" t="s">
        <v>113</v>
      </c>
      <c r="K108" s="305" t="s">
        <v>1377</v>
      </c>
      <c r="L108" s="303"/>
      <c r="M108" s="395">
        <v>0</v>
      </c>
      <c r="N108" s="395">
        <v>200</v>
      </c>
      <c r="O108" s="217">
        <f t="shared" si="1"/>
        <v>5315</v>
      </c>
    </row>
    <row r="109" spans="1:18" ht="22.95" customHeight="1" x14ac:dyDescent="0.2">
      <c r="A109" s="300">
        <v>45684</v>
      </c>
      <c r="B109" s="20" t="s">
        <v>208</v>
      </c>
      <c r="C109" s="301">
        <v>174</v>
      </c>
      <c r="D109" s="41"/>
      <c r="E109" s="302" t="s">
        <v>130</v>
      </c>
      <c r="F109" s="20" t="s">
        <v>79</v>
      </c>
      <c r="G109" s="55"/>
      <c r="H109" s="21" t="s">
        <v>22</v>
      </c>
      <c r="I109" s="21" t="s">
        <v>53</v>
      </c>
      <c r="J109" s="21" t="s">
        <v>113</v>
      </c>
      <c r="K109" s="305" t="s">
        <v>1286</v>
      </c>
      <c r="L109" s="303"/>
      <c r="M109" s="395">
        <v>0</v>
      </c>
      <c r="N109" s="395">
        <v>200</v>
      </c>
      <c r="O109" s="217">
        <f t="shared" si="1"/>
        <v>5115</v>
      </c>
    </row>
    <row r="110" spans="1:18" ht="22.95" customHeight="1" x14ac:dyDescent="0.2">
      <c r="A110" s="300">
        <v>45684</v>
      </c>
      <c r="B110" s="20" t="s">
        <v>208</v>
      </c>
      <c r="C110" s="301">
        <v>175</v>
      </c>
      <c r="D110" s="41"/>
      <c r="E110" s="302" t="s">
        <v>1321</v>
      </c>
      <c r="F110" s="20" t="s">
        <v>79</v>
      </c>
      <c r="G110" s="55"/>
      <c r="H110" s="21" t="s">
        <v>22</v>
      </c>
      <c r="I110" s="21" t="s">
        <v>103</v>
      </c>
      <c r="J110" s="21" t="s">
        <v>97</v>
      </c>
      <c r="K110" s="305" t="s">
        <v>1378</v>
      </c>
      <c r="L110" s="303"/>
      <c r="M110" s="395">
        <v>0</v>
      </c>
      <c r="N110" s="395">
        <v>320</v>
      </c>
      <c r="O110" s="217">
        <f t="shared" si="1"/>
        <v>4795</v>
      </c>
    </row>
    <row r="111" spans="1:18" ht="22.95" customHeight="1" x14ac:dyDescent="0.2">
      <c r="A111" s="300">
        <v>45684</v>
      </c>
      <c r="B111" s="20" t="s">
        <v>208</v>
      </c>
      <c r="C111" s="301">
        <v>176</v>
      </c>
      <c r="D111" s="41"/>
      <c r="E111" s="302" t="s">
        <v>130</v>
      </c>
      <c r="F111" s="20" t="s">
        <v>79</v>
      </c>
      <c r="G111" s="55"/>
      <c r="H111" s="21" t="s">
        <v>22</v>
      </c>
      <c r="I111" s="21" t="s">
        <v>53</v>
      </c>
      <c r="J111" s="21" t="s">
        <v>113</v>
      </c>
      <c r="K111" s="305" t="s">
        <v>1379</v>
      </c>
      <c r="L111" s="303"/>
      <c r="M111" s="395">
        <v>0</v>
      </c>
      <c r="N111" s="395">
        <v>300</v>
      </c>
      <c r="O111" s="217">
        <f t="shared" si="1"/>
        <v>4495</v>
      </c>
    </row>
    <row r="112" spans="1:18" ht="22.95" customHeight="1" x14ac:dyDescent="0.2">
      <c r="A112" s="300">
        <v>45684</v>
      </c>
      <c r="B112" s="20" t="s">
        <v>208</v>
      </c>
      <c r="C112" s="301">
        <v>177</v>
      </c>
      <c r="D112" s="41"/>
      <c r="E112" s="302" t="s">
        <v>1365</v>
      </c>
      <c r="F112" s="20" t="s">
        <v>79</v>
      </c>
      <c r="G112" s="55"/>
      <c r="H112" s="21" t="s">
        <v>22</v>
      </c>
      <c r="I112" s="21" t="s">
        <v>103</v>
      </c>
      <c r="J112" s="21" t="s">
        <v>97</v>
      </c>
      <c r="K112" s="305" t="s">
        <v>139</v>
      </c>
      <c r="L112" s="303"/>
      <c r="M112" s="395">
        <v>0</v>
      </c>
      <c r="N112" s="395">
        <v>500</v>
      </c>
      <c r="O112" s="217">
        <f t="shared" si="1"/>
        <v>3995</v>
      </c>
    </row>
    <row r="113" spans="1:15" ht="22.95" customHeight="1" x14ac:dyDescent="0.2">
      <c r="A113" s="300">
        <v>45684</v>
      </c>
      <c r="B113" s="20" t="s">
        <v>208</v>
      </c>
      <c r="C113" s="301">
        <v>178</v>
      </c>
      <c r="D113" s="41"/>
      <c r="E113" s="302" t="s">
        <v>130</v>
      </c>
      <c r="F113" s="20" t="s">
        <v>79</v>
      </c>
      <c r="G113" s="55"/>
      <c r="H113" s="21" t="s">
        <v>22</v>
      </c>
      <c r="I113" s="21" t="s">
        <v>53</v>
      </c>
      <c r="J113" s="21" t="s">
        <v>113</v>
      </c>
      <c r="K113" s="305" t="s">
        <v>1328</v>
      </c>
      <c r="L113" s="303"/>
      <c r="M113" s="395">
        <v>0</v>
      </c>
      <c r="N113" s="395">
        <v>200</v>
      </c>
      <c r="O113" s="217">
        <f t="shared" si="1"/>
        <v>3795</v>
      </c>
    </row>
    <row r="114" spans="1:15" ht="22.95" customHeight="1" x14ac:dyDescent="0.2">
      <c r="A114" s="300">
        <v>45684</v>
      </c>
      <c r="B114" s="20" t="s">
        <v>208</v>
      </c>
      <c r="C114" s="301">
        <v>179</v>
      </c>
      <c r="D114" s="41"/>
      <c r="E114" s="302" t="s">
        <v>130</v>
      </c>
      <c r="F114" s="20" t="s">
        <v>79</v>
      </c>
      <c r="G114" s="55"/>
      <c r="H114" s="21" t="s">
        <v>22</v>
      </c>
      <c r="I114" s="21" t="s">
        <v>53</v>
      </c>
      <c r="J114" s="21" t="s">
        <v>113</v>
      </c>
      <c r="K114" s="305" t="s">
        <v>1283</v>
      </c>
      <c r="L114" s="303"/>
      <c r="M114" s="395">
        <v>0</v>
      </c>
      <c r="N114" s="395">
        <v>200</v>
      </c>
      <c r="O114" s="217">
        <f t="shared" si="1"/>
        <v>3595</v>
      </c>
    </row>
    <row r="115" spans="1:15" ht="22.95" customHeight="1" x14ac:dyDescent="0.2">
      <c r="A115" s="300">
        <v>45684</v>
      </c>
      <c r="B115" s="20" t="s">
        <v>208</v>
      </c>
      <c r="C115" s="301">
        <v>180</v>
      </c>
      <c r="D115" s="41"/>
      <c r="E115" s="302" t="s">
        <v>1366</v>
      </c>
      <c r="F115" s="20" t="s">
        <v>79</v>
      </c>
      <c r="G115" s="55"/>
      <c r="H115" s="21" t="s">
        <v>22</v>
      </c>
      <c r="I115" s="21" t="s">
        <v>53</v>
      </c>
      <c r="J115" s="21" t="s">
        <v>112</v>
      </c>
      <c r="K115" s="305" t="s">
        <v>1290</v>
      </c>
      <c r="L115" s="303"/>
      <c r="M115" s="395">
        <v>0</v>
      </c>
      <c r="N115" s="395">
        <v>90</v>
      </c>
      <c r="O115" s="217">
        <f t="shared" si="1"/>
        <v>3505</v>
      </c>
    </row>
    <row r="116" spans="1:15" ht="22.95" customHeight="1" x14ac:dyDescent="0.2">
      <c r="A116" s="300">
        <v>45684</v>
      </c>
      <c r="B116" s="20" t="s">
        <v>208</v>
      </c>
      <c r="C116" s="301">
        <v>181</v>
      </c>
      <c r="D116" s="41"/>
      <c r="E116" s="302" t="s">
        <v>130</v>
      </c>
      <c r="F116" s="20" t="s">
        <v>79</v>
      </c>
      <c r="G116" s="55"/>
      <c r="H116" s="21" t="s">
        <v>22</v>
      </c>
      <c r="I116" s="21" t="s">
        <v>53</v>
      </c>
      <c r="J116" s="21" t="s">
        <v>113</v>
      </c>
      <c r="K116" s="305" t="s">
        <v>1380</v>
      </c>
      <c r="L116" s="303"/>
      <c r="M116" s="395">
        <v>0</v>
      </c>
      <c r="N116" s="395">
        <v>100</v>
      </c>
      <c r="O116" s="217">
        <f t="shared" si="1"/>
        <v>3405</v>
      </c>
    </row>
    <row r="117" spans="1:15" ht="22.95" customHeight="1" x14ac:dyDescent="0.2">
      <c r="A117" s="300">
        <v>45684</v>
      </c>
      <c r="B117" s="20" t="s">
        <v>208</v>
      </c>
      <c r="C117" s="301">
        <v>182</v>
      </c>
      <c r="D117" s="41"/>
      <c r="E117" s="302" t="s">
        <v>130</v>
      </c>
      <c r="F117" s="20" t="s">
        <v>79</v>
      </c>
      <c r="G117" s="55"/>
      <c r="H117" s="21" t="s">
        <v>22</v>
      </c>
      <c r="I117" s="21" t="s">
        <v>53</v>
      </c>
      <c r="J117" s="21" t="s">
        <v>113</v>
      </c>
      <c r="K117" s="305" t="s">
        <v>1323</v>
      </c>
      <c r="L117" s="303"/>
      <c r="M117" s="395">
        <v>0</v>
      </c>
      <c r="N117" s="395">
        <v>300</v>
      </c>
      <c r="O117" s="217">
        <f t="shared" si="1"/>
        <v>3105</v>
      </c>
    </row>
    <row r="118" spans="1:15" ht="22.95" customHeight="1" x14ac:dyDescent="0.2">
      <c r="A118" s="300">
        <v>45684</v>
      </c>
      <c r="B118" s="20" t="s">
        <v>208</v>
      </c>
      <c r="C118" s="301">
        <v>183</v>
      </c>
      <c r="D118" s="41"/>
      <c r="E118" s="302" t="s">
        <v>1367</v>
      </c>
      <c r="F118" s="20" t="s">
        <v>79</v>
      </c>
      <c r="G118" s="55"/>
      <c r="H118" s="21" t="s">
        <v>22</v>
      </c>
      <c r="I118" s="21" t="s">
        <v>103</v>
      </c>
      <c r="J118" s="21" t="s">
        <v>93</v>
      </c>
      <c r="K118" s="305" t="s">
        <v>1322</v>
      </c>
      <c r="L118" s="303"/>
      <c r="M118" s="395">
        <v>0</v>
      </c>
      <c r="N118" s="395">
        <v>170</v>
      </c>
      <c r="O118" s="217">
        <f t="shared" si="1"/>
        <v>2935</v>
      </c>
    </row>
    <row r="119" spans="1:15" ht="22.95" customHeight="1" x14ac:dyDescent="0.2">
      <c r="A119" s="300">
        <v>45684</v>
      </c>
      <c r="B119" s="20" t="s">
        <v>208</v>
      </c>
      <c r="C119" s="301">
        <v>184</v>
      </c>
      <c r="D119" s="41"/>
      <c r="E119" s="302" t="s">
        <v>1368</v>
      </c>
      <c r="F119" s="20" t="s">
        <v>79</v>
      </c>
      <c r="G119" s="55"/>
      <c r="H119" s="21" t="s">
        <v>22</v>
      </c>
      <c r="I119" s="21" t="s">
        <v>103</v>
      </c>
      <c r="J119" s="21" t="s">
        <v>93</v>
      </c>
      <c r="K119" s="305" t="s">
        <v>1325</v>
      </c>
      <c r="L119" s="303"/>
      <c r="M119" s="395">
        <v>0</v>
      </c>
      <c r="N119" s="395">
        <v>1000</v>
      </c>
      <c r="O119" s="217">
        <f t="shared" si="1"/>
        <v>1935</v>
      </c>
    </row>
    <row r="120" spans="1:15" ht="22.95" customHeight="1" x14ac:dyDescent="0.2">
      <c r="A120" s="300">
        <v>45684</v>
      </c>
      <c r="B120" s="20" t="s">
        <v>208</v>
      </c>
      <c r="C120" s="301">
        <v>185</v>
      </c>
      <c r="D120" s="41"/>
      <c r="E120" s="302" t="s">
        <v>1369</v>
      </c>
      <c r="F120" s="20" t="s">
        <v>79</v>
      </c>
      <c r="G120" s="55"/>
      <c r="H120" s="21" t="s">
        <v>22</v>
      </c>
      <c r="I120" s="21" t="s">
        <v>103</v>
      </c>
      <c r="J120" s="21" t="s">
        <v>95</v>
      </c>
      <c r="K120" s="305" t="s">
        <v>1325</v>
      </c>
      <c r="L120" s="303"/>
      <c r="M120" s="395">
        <v>0</v>
      </c>
      <c r="N120" s="395">
        <v>200</v>
      </c>
      <c r="O120" s="217">
        <f t="shared" si="1"/>
        <v>1735</v>
      </c>
    </row>
    <row r="121" spans="1:15" ht="22.95" customHeight="1" x14ac:dyDescent="0.2">
      <c r="A121" s="300">
        <v>45684</v>
      </c>
      <c r="B121" s="20" t="s">
        <v>208</v>
      </c>
      <c r="C121" s="301">
        <v>186</v>
      </c>
      <c r="D121" s="41"/>
      <c r="E121" s="302" t="s">
        <v>1370</v>
      </c>
      <c r="F121" s="20" t="s">
        <v>79</v>
      </c>
      <c r="G121" s="55"/>
      <c r="H121" s="21" t="s">
        <v>22</v>
      </c>
      <c r="I121" s="21" t="s">
        <v>103</v>
      </c>
      <c r="J121" s="21" t="s">
        <v>92</v>
      </c>
      <c r="K121" s="305" t="s">
        <v>1325</v>
      </c>
      <c r="L121" s="303"/>
      <c r="M121" s="395">
        <v>0</v>
      </c>
      <c r="N121" s="395">
        <v>250</v>
      </c>
      <c r="O121" s="217">
        <f t="shared" si="1"/>
        <v>1485</v>
      </c>
    </row>
    <row r="122" spans="1:15" ht="22.95" customHeight="1" x14ac:dyDescent="0.2">
      <c r="A122" s="300">
        <v>45684</v>
      </c>
      <c r="B122" s="20" t="s">
        <v>208</v>
      </c>
      <c r="C122" s="301">
        <v>187</v>
      </c>
      <c r="D122" s="41"/>
      <c r="E122" s="302" t="s">
        <v>130</v>
      </c>
      <c r="F122" s="20" t="s">
        <v>79</v>
      </c>
      <c r="G122" s="55"/>
      <c r="H122" s="21" t="s">
        <v>22</v>
      </c>
      <c r="I122" s="21" t="s">
        <v>53</v>
      </c>
      <c r="J122" s="21" t="s">
        <v>113</v>
      </c>
      <c r="K122" s="305" t="s">
        <v>1381</v>
      </c>
      <c r="L122" s="303"/>
      <c r="M122" s="395">
        <v>0</v>
      </c>
      <c r="N122" s="395">
        <v>200</v>
      </c>
      <c r="O122" s="217">
        <f t="shared" si="1"/>
        <v>1285</v>
      </c>
    </row>
    <row r="123" spans="1:15" ht="22.95" customHeight="1" x14ac:dyDescent="0.2">
      <c r="A123" s="300">
        <v>45684</v>
      </c>
      <c r="B123" s="20" t="s">
        <v>208</v>
      </c>
      <c r="C123" s="301">
        <v>188</v>
      </c>
      <c r="D123" s="41"/>
      <c r="E123" s="302" t="s">
        <v>1277</v>
      </c>
      <c r="F123" s="20" t="s">
        <v>79</v>
      </c>
      <c r="G123" s="55"/>
      <c r="H123" s="21" t="s">
        <v>22</v>
      </c>
      <c r="I123" s="21" t="s">
        <v>56</v>
      </c>
      <c r="J123" s="21" t="s">
        <v>116</v>
      </c>
      <c r="K123" s="305" t="s">
        <v>139</v>
      </c>
      <c r="L123" s="303"/>
      <c r="M123" s="395">
        <v>0</v>
      </c>
      <c r="N123" s="395">
        <v>55</v>
      </c>
      <c r="O123" s="217">
        <f t="shared" si="1"/>
        <v>1230</v>
      </c>
    </row>
    <row r="124" spans="1:15" ht="22.95" customHeight="1" x14ac:dyDescent="0.2">
      <c r="A124" s="300">
        <v>45684</v>
      </c>
      <c r="B124" s="20" t="s">
        <v>208</v>
      </c>
      <c r="C124" s="301">
        <v>189</v>
      </c>
      <c r="D124" s="41"/>
      <c r="E124" s="302" t="s">
        <v>1270</v>
      </c>
      <c r="F124" s="20" t="s">
        <v>79</v>
      </c>
      <c r="G124" s="55"/>
      <c r="H124" s="21" t="s">
        <v>21</v>
      </c>
      <c r="I124" s="21" t="s">
        <v>81</v>
      </c>
      <c r="J124" s="21" t="s">
        <v>33</v>
      </c>
      <c r="K124" s="305"/>
      <c r="L124" s="303"/>
      <c r="M124" s="395">
        <v>255000</v>
      </c>
      <c r="N124" s="395">
        <v>0</v>
      </c>
      <c r="O124" s="217">
        <f t="shared" si="1"/>
        <v>256230</v>
      </c>
    </row>
    <row r="125" spans="1:15" ht="22.95" customHeight="1" x14ac:dyDescent="0.2">
      <c r="A125" s="300">
        <v>45684</v>
      </c>
      <c r="B125" s="20" t="s">
        <v>208</v>
      </c>
      <c r="C125" s="301">
        <v>190</v>
      </c>
      <c r="D125" s="41"/>
      <c r="E125" s="302" t="s">
        <v>1371</v>
      </c>
      <c r="F125" s="20" t="s">
        <v>79</v>
      </c>
      <c r="G125" s="55"/>
      <c r="H125" s="21" t="s">
        <v>22</v>
      </c>
      <c r="I125" s="21" t="s">
        <v>103</v>
      </c>
      <c r="J125" s="21" t="s">
        <v>95</v>
      </c>
      <c r="K125" s="305" t="s">
        <v>1285</v>
      </c>
      <c r="L125" s="303"/>
      <c r="M125" s="395">
        <v>0</v>
      </c>
      <c r="N125" s="395">
        <v>100</v>
      </c>
      <c r="O125" s="217">
        <f t="shared" si="1"/>
        <v>256130</v>
      </c>
    </row>
    <row r="126" spans="1:15" ht="22.95" customHeight="1" x14ac:dyDescent="0.2">
      <c r="A126" s="300">
        <v>45684</v>
      </c>
      <c r="B126" s="20" t="s">
        <v>208</v>
      </c>
      <c r="C126" s="301">
        <v>191</v>
      </c>
      <c r="D126" s="41"/>
      <c r="E126" s="302" t="s">
        <v>1372</v>
      </c>
      <c r="F126" s="20" t="s">
        <v>79</v>
      </c>
      <c r="G126" s="55"/>
      <c r="H126" s="21" t="s">
        <v>22</v>
      </c>
      <c r="I126" s="21" t="s">
        <v>103</v>
      </c>
      <c r="J126" s="21" t="s">
        <v>92</v>
      </c>
      <c r="K126" s="305" t="s">
        <v>1335</v>
      </c>
      <c r="L126" s="303"/>
      <c r="M126" s="395">
        <v>0</v>
      </c>
      <c r="N126" s="395">
        <v>2000</v>
      </c>
      <c r="O126" s="217">
        <f t="shared" si="1"/>
        <v>254130</v>
      </c>
    </row>
    <row r="127" spans="1:15" ht="22.95" customHeight="1" x14ac:dyDescent="0.2">
      <c r="A127" s="300">
        <v>45684</v>
      </c>
      <c r="B127" s="20" t="s">
        <v>208</v>
      </c>
      <c r="C127" s="301">
        <v>192</v>
      </c>
      <c r="D127" s="41"/>
      <c r="E127" s="302" t="s">
        <v>1373</v>
      </c>
      <c r="F127" s="20" t="s">
        <v>79</v>
      </c>
      <c r="G127" s="55"/>
      <c r="H127" s="21" t="s">
        <v>22</v>
      </c>
      <c r="I127" s="21" t="s">
        <v>103</v>
      </c>
      <c r="J127" s="21" t="s">
        <v>92</v>
      </c>
      <c r="K127" s="305" t="s">
        <v>1382</v>
      </c>
      <c r="L127" s="303"/>
      <c r="M127" s="395">
        <v>0</v>
      </c>
      <c r="N127" s="395">
        <v>1250</v>
      </c>
      <c r="O127" s="217">
        <f t="shared" si="1"/>
        <v>252880</v>
      </c>
    </row>
    <row r="128" spans="1:15" ht="22.95" customHeight="1" x14ac:dyDescent="0.2">
      <c r="A128" s="300">
        <v>45684</v>
      </c>
      <c r="B128" s="20" t="s">
        <v>208</v>
      </c>
      <c r="C128" s="301">
        <v>193</v>
      </c>
      <c r="D128" s="41"/>
      <c r="E128" s="302" t="s">
        <v>1374</v>
      </c>
      <c r="F128" s="20" t="s">
        <v>79</v>
      </c>
      <c r="G128" s="55"/>
      <c r="H128" s="21" t="s">
        <v>22</v>
      </c>
      <c r="I128" s="21" t="s">
        <v>103</v>
      </c>
      <c r="J128" s="21" t="s">
        <v>92</v>
      </c>
      <c r="K128" s="305" t="s">
        <v>1383</v>
      </c>
      <c r="L128" s="303"/>
      <c r="M128" s="395">
        <v>0</v>
      </c>
      <c r="N128" s="395">
        <v>4000</v>
      </c>
      <c r="O128" s="217">
        <f t="shared" si="1"/>
        <v>248880</v>
      </c>
    </row>
    <row r="129" spans="1:16" ht="22.95" customHeight="1" x14ac:dyDescent="0.2">
      <c r="A129" s="300">
        <v>45684</v>
      </c>
      <c r="B129" s="20" t="s">
        <v>208</v>
      </c>
      <c r="C129" s="301">
        <v>194</v>
      </c>
      <c r="D129" s="41"/>
      <c r="E129" s="302" t="s">
        <v>1274</v>
      </c>
      <c r="F129" s="20" t="s">
        <v>79</v>
      </c>
      <c r="G129" s="55"/>
      <c r="H129" s="21" t="s">
        <v>22</v>
      </c>
      <c r="I129" s="21" t="s">
        <v>103</v>
      </c>
      <c r="J129" s="21" t="s">
        <v>92</v>
      </c>
      <c r="K129" s="305" t="s">
        <v>1334</v>
      </c>
      <c r="L129" s="303"/>
      <c r="M129" s="395">
        <v>0</v>
      </c>
      <c r="N129" s="395">
        <v>4150</v>
      </c>
      <c r="O129" s="217">
        <f t="shared" si="1"/>
        <v>244730</v>
      </c>
    </row>
    <row r="130" spans="1:16" ht="22.95" customHeight="1" x14ac:dyDescent="0.2">
      <c r="A130" s="300">
        <v>45684</v>
      </c>
      <c r="B130" s="20" t="s">
        <v>208</v>
      </c>
      <c r="C130" s="301">
        <v>195</v>
      </c>
      <c r="D130" s="41"/>
      <c r="E130" s="302" t="s">
        <v>1276</v>
      </c>
      <c r="F130" s="20" t="s">
        <v>79</v>
      </c>
      <c r="G130" s="55"/>
      <c r="H130" s="21" t="s">
        <v>22</v>
      </c>
      <c r="I130" s="21" t="s">
        <v>103</v>
      </c>
      <c r="J130" s="21" t="s">
        <v>102</v>
      </c>
      <c r="K130" s="305" t="s">
        <v>1300</v>
      </c>
      <c r="L130" s="303"/>
      <c r="M130" s="395">
        <v>0</v>
      </c>
      <c r="N130" s="395">
        <v>4960</v>
      </c>
      <c r="O130" s="217">
        <f t="shared" si="1"/>
        <v>239770</v>
      </c>
    </row>
    <row r="131" spans="1:16" ht="22.95" customHeight="1" x14ac:dyDescent="0.2">
      <c r="A131" s="300">
        <v>45684</v>
      </c>
      <c r="B131" s="20" t="s">
        <v>208</v>
      </c>
      <c r="C131" s="301">
        <v>196</v>
      </c>
      <c r="D131" s="41"/>
      <c r="E131" s="302" t="s">
        <v>1276</v>
      </c>
      <c r="F131" s="20" t="s">
        <v>79</v>
      </c>
      <c r="G131" s="55"/>
      <c r="H131" s="21" t="s">
        <v>22</v>
      </c>
      <c r="I131" s="21" t="s">
        <v>103</v>
      </c>
      <c r="J131" s="21" t="s">
        <v>60</v>
      </c>
      <c r="K131" s="305" t="s">
        <v>1384</v>
      </c>
      <c r="L131" s="303"/>
      <c r="M131" s="395">
        <v>0</v>
      </c>
      <c r="N131" s="395">
        <v>10000</v>
      </c>
      <c r="O131" s="217">
        <f t="shared" si="1"/>
        <v>229770</v>
      </c>
    </row>
    <row r="132" spans="1:16" ht="22.95" customHeight="1" x14ac:dyDescent="0.2">
      <c r="A132" s="300">
        <v>45684</v>
      </c>
      <c r="B132" s="20" t="s">
        <v>208</v>
      </c>
      <c r="C132" s="301">
        <v>197</v>
      </c>
      <c r="D132" s="41"/>
      <c r="E132" s="302" t="s">
        <v>1278</v>
      </c>
      <c r="F132" s="20" t="s">
        <v>79</v>
      </c>
      <c r="G132" s="55"/>
      <c r="H132" s="21" t="s">
        <v>22</v>
      </c>
      <c r="I132" s="21" t="s">
        <v>53</v>
      </c>
      <c r="J132" s="21" t="s">
        <v>112</v>
      </c>
      <c r="K132" s="305" t="s">
        <v>1385</v>
      </c>
      <c r="L132" s="303"/>
      <c r="M132" s="395">
        <v>0</v>
      </c>
      <c r="N132" s="395">
        <v>20694</v>
      </c>
      <c r="O132" s="217">
        <f t="shared" ref="O132:O195" si="2">O131+M132-N132</f>
        <v>209076</v>
      </c>
    </row>
    <row r="133" spans="1:16" ht="22.95" customHeight="1" x14ac:dyDescent="0.2">
      <c r="A133" s="300">
        <v>45684</v>
      </c>
      <c r="B133" s="20" t="s">
        <v>208</v>
      </c>
      <c r="C133" s="301">
        <v>198</v>
      </c>
      <c r="D133" s="41"/>
      <c r="E133" s="302" t="s">
        <v>1278</v>
      </c>
      <c r="F133" s="20" t="s">
        <v>79</v>
      </c>
      <c r="G133" s="55"/>
      <c r="H133" s="21" t="s">
        <v>22</v>
      </c>
      <c r="I133" s="21" t="s">
        <v>53</v>
      </c>
      <c r="J133" s="21" t="s">
        <v>112</v>
      </c>
      <c r="K133" s="305" t="s">
        <v>1302</v>
      </c>
      <c r="L133" s="303"/>
      <c r="M133" s="395">
        <v>0</v>
      </c>
      <c r="N133" s="395">
        <v>165538</v>
      </c>
      <c r="O133" s="217">
        <f t="shared" si="2"/>
        <v>43538</v>
      </c>
    </row>
    <row r="134" spans="1:16" ht="22.95" customHeight="1" x14ac:dyDescent="0.2">
      <c r="A134" s="300">
        <v>45684</v>
      </c>
      <c r="B134" s="20" t="s">
        <v>208</v>
      </c>
      <c r="C134" s="301">
        <v>199</v>
      </c>
      <c r="D134" s="41"/>
      <c r="E134" s="302" t="s">
        <v>1278</v>
      </c>
      <c r="F134" s="20" t="s">
        <v>79</v>
      </c>
      <c r="G134" s="55"/>
      <c r="H134" s="21" t="s">
        <v>22</v>
      </c>
      <c r="I134" s="21" t="s">
        <v>53</v>
      </c>
      <c r="J134" s="21" t="s">
        <v>114</v>
      </c>
      <c r="K134" s="305" t="s">
        <v>149</v>
      </c>
      <c r="L134" s="303"/>
      <c r="M134" s="395">
        <v>0</v>
      </c>
      <c r="N134" s="395">
        <v>4700</v>
      </c>
      <c r="O134" s="217">
        <f t="shared" si="2"/>
        <v>38838</v>
      </c>
    </row>
    <row r="135" spans="1:16" ht="22.95" customHeight="1" x14ac:dyDescent="0.2">
      <c r="A135" s="300">
        <v>45684</v>
      </c>
      <c r="B135" s="20" t="s">
        <v>208</v>
      </c>
      <c r="C135" s="301">
        <v>200</v>
      </c>
      <c r="D135" s="41"/>
      <c r="E135" s="302" t="s">
        <v>1278</v>
      </c>
      <c r="F135" s="20" t="s">
        <v>79</v>
      </c>
      <c r="G135" s="55"/>
      <c r="H135" s="21" t="s">
        <v>22</v>
      </c>
      <c r="I135" s="21" t="s">
        <v>53</v>
      </c>
      <c r="J135" s="21" t="s">
        <v>112</v>
      </c>
      <c r="K135" s="305" t="s">
        <v>1303</v>
      </c>
      <c r="L135" s="303"/>
      <c r="M135" s="395">
        <v>0</v>
      </c>
      <c r="N135" s="395">
        <v>28018</v>
      </c>
      <c r="O135" s="217">
        <f t="shared" si="2"/>
        <v>10820</v>
      </c>
    </row>
    <row r="136" spans="1:16" ht="22.95" customHeight="1" x14ac:dyDescent="0.2">
      <c r="A136" s="300">
        <v>45684</v>
      </c>
      <c r="B136" s="20" t="s">
        <v>208</v>
      </c>
      <c r="C136" s="301">
        <v>201</v>
      </c>
      <c r="D136" s="41"/>
      <c r="E136" s="302" t="s">
        <v>130</v>
      </c>
      <c r="F136" s="20" t="s">
        <v>79</v>
      </c>
      <c r="G136" s="55"/>
      <c r="H136" s="21" t="s">
        <v>22</v>
      </c>
      <c r="I136" s="21" t="s">
        <v>53</v>
      </c>
      <c r="J136" s="21" t="s">
        <v>113</v>
      </c>
      <c r="K136" s="305" t="s">
        <v>1386</v>
      </c>
      <c r="L136" s="303"/>
      <c r="M136" s="395">
        <v>0</v>
      </c>
      <c r="N136" s="395">
        <v>2000</v>
      </c>
      <c r="O136" s="217">
        <f t="shared" si="2"/>
        <v>8820</v>
      </c>
    </row>
    <row r="137" spans="1:16" ht="22.95" customHeight="1" x14ac:dyDescent="0.2">
      <c r="A137" s="300">
        <v>45684</v>
      </c>
      <c r="B137" s="20" t="s">
        <v>208</v>
      </c>
      <c r="C137" s="301">
        <v>202</v>
      </c>
      <c r="D137" s="41"/>
      <c r="E137" s="302" t="s">
        <v>1375</v>
      </c>
      <c r="F137" s="20" t="s">
        <v>79</v>
      </c>
      <c r="G137" s="55"/>
      <c r="H137" s="21" t="s">
        <v>22</v>
      </c>
      <c r="I137" s="21" t="s">
        <v>103</v>
      </c>
      <c r="J137" s="21" t="s">
        <v>102</v>
      </c>
      <c r="K137" s="305" t="s">
        <v>1387</v>
      </c>
      <c r="L137" s="303"/>
      <c r="M137" s="395">
        <v>0</v>
      </c>
      <c r="N137" s="395">
        <v>200</v>
      </c>
      <c r="O137" s="217">
        <f t="shared" si="2"/>
        <v>8620</v>
      </c>
    </row>
    <row r="138" spans="1:16" ht="22.95" customHeight="1" x14ac:dyDescent="0.2">
      <c r="A138" s="300">
        <v>45684</v>
      </c>
      <c r="B138" s="20" t="s">
        <v>208</v>
      </c>
      <c r="C138" s="301">
        <v>203</v>
      </c>
      <c r="D138" s="41"/>
      <c r="E138" s="302" t="s">
        <v>1316</v>
      </c>
      <c r="F138" s="20" t="s">
        <v>79</v>
      </c>
      <c r="G138" s="55"/>
      <c r="H138" s="21" t="s">
        <v>22</v>
      </c>
      <c r="I138" s="21" t="s">
        <v>103</v>
      </c>
      <c r="J138" s="21" t="s">
        <v>102</v>
      </c>
      <c r="K138" s="305" t="s">
        <v>1388</v>
      </c>
      <c r="L138" s="303"/>
      <c r="M138" s="395">
        <v>0</v>
      </c>
      <c r="N138" s="395">
        <v>3550</v>
      </c>
      <c r="O138" s="217">
        <f t="shared" si="2"/>
        <v>5070</v>
      </c>
    </row>
    <row r="139" spans="1:16" ht="22.95" customHeight="1" thickBot="1" x14ac:dyDescent="0.25">
      <c r="A139" s="340">
        <v>45684</v>
      </c>
      <c r="B139" s="47" t="s">
        <v>208</v>
      </c>
      <c r="C139" s="341">
        <v>204</v>
      </c>
      <c r="D139" s="50"/>
      <c r="E139" s="397" t="s">
        <v>1376</v>
      </c>
      <c r="F139" s="47" t="s">
        <v>79</v>
      </c>
      <c r="G139" s="101"/>
      <c r="H139" s="30" t="s">
        <v>21</v>
      </c>
      <c r="I139" s="30" t="s">
        <v>29</v>
      </c>
      <c r="J139" s="30" t="s">
        <v>201</v>
      </c>
      <c r="K139" s="398"/>
      <c r="L139" s="343"/>
      <c r="M139" s="399">
        <v>150</v>
      </c>
      <c r="N139" s="399">
        <v>0</v>
      </c>
      <c r="O139" s="578">
        <f t="shared" si="2"/>
        <v>5220</v>
      </c>
      <c r="P139" s="89"/>
    </row>
    <row r="140" spans="1:16" ht="22.95" customHeight="1" x14ac:dyDescent="0.2">
      <c r="A140" s="300">
        <v>45691</v>
      </c>
      <c r="B140" s="20" t="s">
        <v>208</v>
      </c>
      <c r="C140" s="301">
        <v>212</v>
      </c>
      <c r="D140" s="41"/>
      <c r="E140" s="302" t="s">
        <v>1921</v>
      </c>
      <c r="F140" s="20" t="s">
        <v>79</v>
      </c>
      <c r="G140" s="55"/>
      <c r="H140" s="21" t="s">
        <v>22</v>
      </c>
      <c r="I140" s="21" t="s">
        <v>103</v>
      </c>
      <c r="J140" s="21" t="s">
        <v>95</v>
      </c>
      <c r="K140" s="305" t="s">
        <v>929</v>
      </c>
      <c r="L140" s="303"/>
      <c r="M140" s="395">
        <v>0</v>
      </c>
      <c r="N140" s="395">
        <v>147</v>
      </c>
      <c r="O140" s="217">
        <f t="shared" si="2"/>
        <v>5073</v>
      </c>
    </row>
    <row r="141" spans="1:16" ht="22.95" customHeight="1" x14ac:dyDescent="0.2">
      <c r="A141" s="300">
        <v>45691</v>
      </c>
      <c r="B141" s="20" t="s">
        <v>208</v>
      </c>
      <c r="C141" s="301">
        <v>213</v>
      </c>
      <c r="D141" s="41"/>
      <c r="E141" s="302" t="s">
        <v>1922</v>
      </c>
      <c r="F141" s="20" t="s">
        <v>79</v>
      </c>
      <c r="G141" s="55"/>
      <c r="H141" s="21" t="s">
        <v>22</v>
      </c>
      <c r="I141" s="21" t="s">
        <v>103</v>
      </c>
      <c r="J141" s="21" t="s">
        <v>93</v>
      </c>
      <c r="K141" s="305" t="s">
        <v>1322</v>
      </c>
      <c r="L141" s="303"/>
      <c r="M141" s="395">
        <v>0</v>
      </c>
      <c r="N141" s="395">
        <v>170</v>
      </c>
      <c r="O141" s="217">
        <f t="shared" si="2"/>
        <v>4903</v>
      </c>
    </row>
    <row r="142" spans="1:16" ht="22.95" customHeight="1" x14ac:dyDescent="0.2">
      <c r="A142" s="300">
        <v>45691</v>
      </c>
      <c r="B142" s="20" t="s">
        <v>208</v>
      </c>
      <c r="C142" s="301">
        <v>214</v>
      </c>
      <c r="D142" s="41"/>
      <c r="E142" s="302" t="s">
        <v>130</v>
      </c>
      <c r="F142" s="20" t="s">
        <v>79</v>
      </c>
      <c r="G142" s="55"/>
      <c r="H142" s="21" t="s">
        <v>22</v>
      </c>
      <c r="I142" s="21" t="s">
        <v>53</v>
      </c>
      <c r="J142" s="21" t="s">
        <v>113</v>
      </c>
      <c r="K142" s="305" t="s">
        <v>1282</v>
      </c>
      <c r="L142" s="303"/>
      <c r="M142" s="395">
        <v>0</v>
      </c>
      <c r="N142" s="395">
        <v>400</v>
      </c>
      <c r="O142" s="217">
        <f t="shared" si="2"/>
        <v>4503</v>
      </c>
    </row>
    <row r="143" spans="1:16" ht="22.95" customHeight="1" x14ac:dyDescent="0.2">
      <c r="A143" s="300">
        <v>45691</v>
      </c>
      <c r="B143" s="20" t="s">
        <v>208</v>
      </c>
      <c r="C143" s="301">
        <v>215</v>
      </c>
      <c r="D143" s="41"/>
      <c r="E143" s="302" t="s">
        <v>1923</v>
      </c>
      <c r="F143" s="20" t="s">
        <v>79</v>
      </c>
      <c r="G143" s="55"/>
      <c r="H143" s="21" t="s">
        <v>22</v>
      </c>
      <c r="I143" s="21" t="s">
        <v>103</v>
      </c>
      <c r="J143" s="21" t="s">
        <v>93</v>
      </c>
      <c r="K143" s="305" t="s">
        <v>1282</v>
      </c>
      <c r="L143" s="303"/>
      <c r="M143" s="395">
        <v>0</v>
      </c>
      <c r="N143" s="395">
        <v>1000</v>
      </c>
      <c r="O143" s="217">
        <f t="shared" si="2"/>
        <v>3503</v>
      </c>
    </row>
    <row r="144" spans="1:16" ht="22.95" customHeight="1" x14ac:dyDescent="0.2">
      <c r="A144" s="300">
        <v>45691</v>
      </c>
      <c r="B144" s="20" t="s">
        <v>208</v>
      </c>
      <c r="C144" s="301">
        <v>216</v>
      </c>
      <c r="D144" s="41"/>
      <c r="E144" s="302" t="s">
        <v>1924</v>
      </c>
      <c r="F144" s="20" t="s">
        <v>79</v>
      </c>
      <c r="G144" s="55"/>
      <c r="H144" s="21" t="s">
        <v>21</v>
      </c>
      <c r="I144" s="21" t="s">
        <v>81</v>
      </c>
      <c r="J144" s="21" t="s">
        <v>33</v>
      </c>
      <c r="K144" s="305"/>
      <c r="L144" s="303"/>
      <c r="M144" s="395">
        <v>30000</v>
      </c>
      <c r="N144" s="395">
        <v>0</v>
      </c>
      <c r="O144" s="217">
        <f t="shared" si="2"/>
        <v>33503</v>
      </c>
    </row>
    <row r="145" spans="1:18" ht="22.95" customHeight="1" x14ac:dyDescent="0.2">
      <c r="A145" s="300">
        <v>45691</v>
      </c>
      <c r="B145" s="20" t="s">
        <v>208</v>
      </c>
      <c r="C145" s="301">
        <v>217</v>
      </c>
      <c r="D145" s="41"/>
      <c r="E145" s="302" t="s">
        <v>1278</v>
      </c>
      <c r="F145" s="20" t="s">
        <v>79</v>
      </c>
      <c r="G145" s="55"/>
      <c r="H145" s="21" t="s">
        <v>22</v>
      </c>
      <c r="I145" s="21" t="s">
        <v>53</v>
      </c>
      <c r="J145" s="21" t="s">
        <v>112</v>
      </c>
      <c r="K145" s="305" t="s">
        <v>1385</v>
      </c>
      <c r="L145" s="303"/>
      <c r="M145" s="395">
        <v>0</v>
      </c>
      <c r="N145" s="395">
        <v>29203</v>
      </c>
      <c r="O145" s="217">
        <f t="shared" si="2"/>
        <v>4300</v>
      </c>
    </row>
    <row r="146" spans="1:18" ht="22.95" customHeight="1" x14ac:dyDescent="0.2">
      <c r="A146" s="300">
        <v>45691</v>
      </c>
      <c r="B146" s="20" t="s">
        <v>208</v>
      </c>
      <c r="C146" s="301">
        <v>218</v>
      </c>
      <c r="D146" s="41"/>
      <c r="E146" s="302" t="s">
        <v>1266</v>
      </c>
      <c r="F146" s="20" t="s">
        <v>79</v>
      </c>
      <c r="G146" s="55"/>
      <c r="H146" s="21" t="s">
        <v>22</v>
      </c>
      <c r="I146" s="21" t="s">
        <v>53</v>
      </c>
      <c r="J146" s="21" t="s">
        <v>112</v>
      </c>
      <c r="K146" s="305" t="s">
        <v>1385</v>
      </c>
      <c r="L146" s="303"/>
      <c r="M146" s="395">
        <v>0</v>
      </c>
      <c r="N146" s="395">
        <v>1000</v>
      </c>
      <c r="O146" s="217">
        <f t="shared" si="2"/>
        <v>3300</v>
      </c>
    </row>
    <row r="147" spans="1:18" ht="22.95" customHeight="1" x14ac:dyDescent="0.2">
      <c r="A147" s="300">
        <v>45691</v>
      </c>
      <c r="B147" s="20" t="s">
        <v>208</v>
      </c>
      <c r="C147" s="301">
        <v>219</v>
      </c>
      <c r="D147" s="41"/>
      <c r="E147" s="302" t="s">
        <v>130</v>
      </c>
      <c r="F147" s="20" t="s">
        <v>79</v>
      </c>
      <c r="G147" s="55"/>
      <c r="H147" s="21" t="s">
        <v>22</v>
      </c>
      <c r="I147" s="21" t="s">
        <v>53</v>
      </c>
      <c r="J147" s="21" t="s">
        <v>113</v>
      </c>
      <c r="K147" s="305" t="s">
        <v>1939</v>
      </c>
      <c r="L147" s="303"/>
      <c r="M147" s="395">
        <v>0</v>
      </c>
      <c r="N147" s="395">
        <v>200</v>
      </c>
      <c r="O147" s="217">
        <f t="shared" si="2"/>
        <v>3100</v>
      </c>
    </row>
    <row r="148" spans="1:18" ht="22.95" customHeight="1" x14ac:dyDescent="0.2">
      <c r="A148" s="300">
        <v>45691</v>
      </c>
      <c r="B148" s="20" t="s">
        <v>208</v>
      </c>
      <c r="C148" s="301">
        <v>220</v>
      </c>
      <c r="D148" s="41"/>
      <c r="E148" s="302" t="s">
        <v>130</v>
      </c>
      <c r="F148" s="20" t="s">
        <v>79</v>
      </c>
      <c r="G148" s="55"/>
      <c r="H148" s="21" t="s">
        <v>22</v>
      </c>
      <c r="I148" s="21" t="s">
        <v>53</v>
      </c>
      <c r="J148" s="21" t="s">
        <v>113</v>
      </c>
      <c r="K148" s="305" t="s">
        <v>1940</v>
      </c>
      <c r="L148" s="303"/>
      <c r="M148" s="395">
        <v>0</v>
      </c>
      <c r="N148" s="395">
        <v>200</v>
      </c>
      <c r="O148" s="217">
        <f t="shared" si="2"/>
        <v>2900</v>
      </c>
    </row>
    <row r="149" spans="1:18" ht="22.95" customHeight="1" x14ac:dyDescent="0.2">
      <c r="A149" s="300">
        <v>45691</v>
      </c>
      <c r="B149" s="20" t="s">
        <v>208</v>
      </c>
      <c r="C149" s="301">
        <v>221</v>
      </c>
      <c r="D149" s="41"/>
      <c r="E149" s="302" t="s">
        <v>130</v>
      </c>
      <c r="F149" s="20" t="s">
        <v>79</v>
      </c>
      <c r="G149" s="55"/>
      <c r="H149" s="21" t="s">
        <v>22</v>
      </c>
      <c r="I149" s="21" t="s">
        <v>53</v>
      </c>
      <c r="J149" s="21" t="s">
        <v>113</v>
      </c>
      <c r="K149" s="305" t="s">
        <v>1941</v>
      </c>
      <c r="L149" s="303"/>
      <c r="M149" s="395">
        <v>0</v>
      </c>
      <c r="N149" s="395">
        <v>200</v>
      </c>
      <c r="O149" s="217">
        <f t="shared" si="2"/>
        <v>2700</v>
      </c>
    </row>
    <row r="150" spans="1:18" ht="22.95" customHeight="1" x14ac:dyDescent="0.2">
      <c r="A150" s="300">
        <v>45691</v>
      </c>
      <c r="B150" s="20" t="s">
        <v>208</v>
      </c>
      <c r="C150" s="301">
        <v>222</v>
      </c>
      <c r="D150" s="41"/>
      <c r="E150" s="302" t="s">
        <v>1925</v>
      </c>
      <c r="F150" s="20" t="s">
        <v>79</v>
      </c>
      <c r="G150" s="55"/>
      <c r="H150" s="21" t="s">
        <v>22</v>
      </c>
      <c r="I150" s="21" t="s">
        <v>103</v>
      </c>
      <c r="J150" s="21" t="s">
        <v>93</v>
      </c>
      <c r="K150" s="305" t="s">
        <v>1322</v>
      </c>
      <c r="L150" s="303"/>
      <c r="M150" s="395">
        <v>0</v>
      </c>
      <c r="N150" s="395">
        <v>750</v>
      </c>
      <c r="O150" s="217">
        <f t="shared" si="2"/>
        <v>1950</v>
      </c>
    </row>
    <row r="151" spans="1:18" ht="22.95" customHeight="1" x14ac:dyDescent="0.2">
      <c r="A151" s="300">
        <v>45691</v>
      </c>
      <c r="B151" s="20" t="s">
        <v>208</v>
      </c>
      <c r="C151" s="301">
        <v>223</v>
      </c>
      <c r="D151" s="41"/>
      <c r="E151" s="302" t="s">
        <v>1926</v>
      </c>
      <c r="F151" s="20" t="s">
        <v>79</v>
      </c>
      <c r="G151" s="55"/>
      <c r="H151" s="21" t="s">
        <v>22</v>
      </c>
      <c r="I151" s="21" t="s">
        <v>103</v>
      </c>
      <c r="J151" s="21" t="s">
        <v>93</v>
      </c>
      <c r="K151" s="305" t="s">
        <v>1322</v>
      </c>
      <c r="L151" s="303"/>
      <c r="M151" s="395">
        <v>0</v>
      </c>
      <c r="N151" s="395">
        <v>1060</v>
      </c>
      <c r="O151" s="217">
        <f t="shared" si="2"/>
        <v>890</v>
      </c>
      <c r="Q151" s="229"/>
      <c r="R151" s="229"/>
    </row>
    <row r="152" spans="1:18" ht="22.95" customHeight="1" x14ac:dyDescent="0.2">
      <c r="A152" s="300">
        <v>45691</v>
      </c>
      <c r="B152" s="20" t="s">
        <v>208</v>
      </c>
      <c r="C152" s="301">
        <v>224</v>
      </c>
      <c r="D152" s="41"/>
      <c r="E152" s="302" t="s">
        <v>1927</v>
      </c>
      <c r="F152" s="20" t="s">
        <v>79</v>
      </c>
      <c r="G152" s="55"/>
      <c r="H152" s="21" t="s">
        <v>22</v>
      </c>
      <c r="I152" s="21" t="s">
        <v>103</v>
      </c>
      <c r="J152" s="21" t="s">
        <v>219</v>
      </c>
      <c r="K152" s="305" t="s">
        <v>201</v>
      </c>
      <c r="L152" s="303"/>
      <c r="M152" s="395">
        <v>0</v>
      </c>
      <c r="N152" s="395">
        <v>500</v>
      </c>
      <c r="O152" s="217">
        <f t="shared" si="2"/>
        <v>390</v>
      </c>
    </row>
    <row r="153" spans="1:18" ht="22.95" customHeight="1" x14ac:dyDescent="0.2">
      <c r="A153" s="300">
        <v>45691</v>
      </c>
      <c r="B153" s="20" t="s">
        <v>208</v>
      </c>
      <c r="C153" s="301">
        <v>225</v>
      </c>
      <c r="D153" s="41"/>
      <c r="E153" s="302" t="s">
        <v>130</v>
      </c>
      <c r="F153" s="20" t="s">
        <v>79</v>
      </c>
      <c r="G153" s="55"/>
      <c r="H153" s="21" t="s">
        <v>22</v>
      </c>
      <c r="I153" s="21" t="s">
        <v>53</v>
      </c>
      <c r="J153" s="21" t="s">
        <v>113</v>
      </c>
      <c r="K153" s="305" t="s">
        <v>1942</v>
      </c>
      <c r="L153" s="55"/>
      <c r="M153" s="395">
        <v>0</v>
      </c>
      <c r="N153" s="395">
        <v>200</v>
      </c>
      <c r="O153" s="217">
        <f t="shared" si="2"/>
        <v>190</v>
      </c>
    </row>
    <row r="154" spans="1:18" ht="22.95" customHeight="1" x14ac:dyDescent="0.2">
      <c r="A154" s="300">
        <v>45691</v>
      </c>
      <c r="B154" s="20" t="s">
        <v>208</v>
      </c>
      <c r="C154" s="301">
        <v>226</v>
      </c>
      <c r="D154" s="41"/>
      <c r="E154" s="302" t="s">
        <v>1270</v>
      </c>
      <c r="F154" s="20" t="s">
        <v>79</v>
      </c>
      <c r="G154" s="55"/>
      <c r="H154" s="21" t="s">
        <v>21</v>
      </c>
      <c r="I154" s="21" t="s">
        <v>81</v>
      </c>
      <c r="J154" s="21" t="s">
        <v>33</v>
      </c>
      <c r="K154" s="305"/>
      <c r="L154" s="303"/>
      <c r="M154" s="395">
        <v>298000</v>
      </c>
      <c r="N154" s="395">
        <v>0</v>
      </c>
      <c r="O154" s="217">
        <f t="shared" si="2"/>
        <v>298190</v>
      </c>
    </row>
    <row r="155" spans="1:18" ht="22.95" customHeight="1" x14ac:dyDescent="0.2">
      <c r="A155" s="300">
        <v>45691</v>
      </c>
      <c r="B155" s="20" t="s">
        <v>208</v>
      </c>
      <c r="C155" s="301">
        <v>227</v>
      </c>
      <c r="D155" s="41"/>
      <c r="E155" s="302" t="s">
        <v>1928</v>
      </c>
      <c r="F155" s="20" t="s">
        <v>79</v>
      </c>
      <c r="G155" s="55"/>
      <c r="H155" s="21" t="s">
        <v>22</v>
      </c>
      <c r="I155" s="21" t="s">
        <v>103</v>
      </c>
      <c r="J155" s="21" t="s">
        <v>95</v>
      </c>
      <c r="K155" s="305" t="s">
        <v>1325</v>
      </c>
      <c r="L155" s="303"/>
      <c r="M155" s="395">
        <v>0</v>
      </c>
      <c r="N155" s="395">
        <v>420</v>
      </c>
      <c r="O155" s="217">
        <f t="shared" si="2"/>
        <v>297770</v>
      </c>
    </row>
    <row r="156" spans="1:18" ht="22.95" customHeight="1" x14ac:dyDescent="0.2">
      <c r="A156" s="300">
        <v>45691</v>
      </c>
      <c r="B156" s="20" t="s">
        <v>208</v>
      </c>
      <c r="C156" s="301">
        <v>228</v>
      </c>
      <c r="D156" s="41"/>
      <c r="E156" s="302" t="s">
        <v>1929</v>
      </c>
      <c r="F156" s="20" t="s">
        <v>79</v>
      </c>
      <c r="G156" s="55"/>
      <c r="H156" s="21" t="s">
        <v>22</v>
      </c>
      <c r="I156" s="21" t="s">
        <v>103</v>
      </c>
      <c r="J156" s="21" t="s">
        <v>94</v>
      </c>
      <c r="K156" s="305" t="s">
        <v>1322</v>
      </c>
      <c r="L156" s="303"/>
      <c r="M156" s="395">
        <v>0</v>
      </c>
      <c r="N156" s="395">
        <v>900</v>
      </c>
      <c r="O156" s="217">
        <f t="shared" si="2"/>
        <v>296870</v>
      </c>
    </row>
    <row r="157" spans="1:18" ht="22.95" customHeight="1" x14ac:dyDescent="0.2">
      <c r="A157" s="300">
        <v>45691</v>
      </c>
      <c r="B157" s="20" t="s">
        <v>208</v>
      </c>
      <c r="C157" s="301">
        <v>229</v>
      </c>
      <c r="D157" s="41"/>
      <c r="E157" s="302" t="s">
        <v>1930</v>
      </c>
      <c r="F157" s="20" t="s">
        <v>79</v>
      </c>
      <c r="G157" s="55"/>
      <c r="H157" s="21" t="s">
        <v>22</v>
      </c>
      <c r="I157" s="21" t="s">
        <v>103</v>
      </c>
      <c r="J157" s="21" t="s">
        <v>94</v>
      </c>
      <c r="K157" s="305" t="s">
        <v>1943</v>
      </c>
      <c r="L157" s="303"/>
      <c r="M157" s="395">
        <v>0</v>
      </c>
      <c r="N157" s="395">
        <v>500</v>
      </c>
      <c r="O157" s="217">
        <f t="shared" si="2"/>
        <v>296370</v>
      </c>
    </row>
    <row r="158" spans="1:18" ht="22.95" customHeight="1" x14ac:dyDescent="0.2">
      <c r="A158" s="300">
        <v>45691</v>
      </c>
      <c r="B158" s="20" t="s">
        <v>208</v>
      </c>
      <c r="C158" s="301">
        <v>230</v>
      </c>
      <c r="D158" s="41"/>
      <c r="E158" s="302" t="s">
        <v>1930</v>
      </c>
      <c r="F158" s="20" t="s">
        <v>79</v>
      </c>
      <c r="G158" s="55"/>
      <c r="H158" s="21" t="s">
        <v>22</v>
      </c>
      <c r="I158" s="21" t="s">
        <v>103</v>
      </c>
      <c r="J158" s="21" t="s">
        <v>94</v>
      </c>
      <c r="K158" s="305" t="s">
        <v>1944</v>
      </c>
      <c r="L158" s="303"/>
      <c r="M158" s="395">
        <v>0</v>
      </c>
      <c r="N158" s="395">
        <v>750</v>
      </c>
      <c r="O158" s="217">
        <f t="shared" si="2"/>
        <v>295620</v>
      </c>
    </row>
    <row r="159" spans="1:18" ht="22.95" customHeight="1" x14ac:dyDescent="0.2">
      <c r="A159" s="300">
        <v>45691</v>
      </c>
      <c r="B159" s="20" t="s">
        <v>208</v>
      </c>
      <c r="C159" s="301">
        <v>231</v>
      </c>
      <c r="D159" s="41"/>
      <c r="E159" s="302" t="s">
        <v>1369</v>
      </c>
      <c r="F159" s="20" t="s">
        <v>79</v>
      </c>
      <c r="G159" s="55"/>
      <c r="H159" s="21" t="s">
        <v>22</v>
      </c>
      <c r="I159" s="21" t="s">
        <v>103</v>
      </c>
      <c r="J159" s="21" t="s">
        <v>95</v>
      </c>
      <c r="K159" s="305" t="s">
        <v>1325</v>
      </c>
      <c r="L159" s="303"/>
      <c r="M159" s="395">
        <v>0</v>
      </c>
      <c r="N159" s="395">
        <v>200</v>
      </c>
      <c r="O159" s="217">
        <f t="shared" si="2"/>
        <v>295420</v>
      </c>
    </row>
    <row r="160" spans="1:18" ht="22.95" customHeight="1" x14ac:dyDescent="0.2">
      <c r="A160" s="300">
        <v>45691</v>
      </c>
      <c r="B160" s="20" t="s">
        <v>208</v>
      </c>
      <c r="C160" s="301">
        <v>232</v>
      </c>
      <c r="D160" s="41"/>
      <c r="E160" s="302" t="s">
        <v>1931</v>
      </c>
      <c r="F160" s="20" t="s">
        <v>79</v>
      </c>
      <c r="G160" s="55"/>
      <c r="H160" s="21" t="s">
        <v>22</v>
      </c>
      <c r="I160" s="21" t="s">
        <v>103</v>
      </c>
      <c r="J160" s="21" t="s">
        <v>60</v>
      </c>
      <c r="K160" s="305" t="s">
        <v>1945</v>
      </c>
      <c r="L160" s="303"/>
      <c r="M160" s="395">
        <v>0</v>
      </c>
      <c r="N160" s="395">
        <v>16666</v>
      </c>
      <c r="O160" s="217">
        <f t="shared" si="2"/>
        <v>278754</v>
      </c>
    </row>
    <row r="161" spans="1:15" ht="22.95" customHeight="1" x14ac:dyDescent="0.2">
      <c r="A161" s="300">
        <v>45691</v>
      </c>
      <c r="B161" s="20" t="s">
        <v>208</v>
      </c>
      <c r="C161" s="301">
        <v>233</v>
      </c>
      <c r="D161" s="41"/>
      <c r="E161" s="302" t="s">
        <v>1932</v>
      </c>
      <c r="F161" s="20" t="s">
        <v>79</v>
      </c>
      <c r="G161" s="55"/>
      <c r="H161" s="21" t="s">
        <v>22</v>
      </c>
      <c r="I161" s="21" t="s">
        <v>103</v>
      </c>
      <c r="J161" s="21" t="s">
        <v>92</v>
      </c>
      <c r="K161" s="305" t="s">
        <v>1383</v>
      </c>
      <c r="L161" s="303"/>
      <c r="M161" s="395">
        <v>0</v>
      </c>
      <c r="N161" s="395">
        <v>30000</v>
      </c>
      <c r="O161" s="217">
        <f t="shared" si="2"/>
        <v>248754</v>
      </c>
    </row>
    <row r="162" spans="1:15" ht="22.95" customHeight="1" x14ac:dyDescent="0.2">
      <c r="A162" s="300">
        <v>45691</v>
      </c>
      <c r="B162" s="20" t="s">
        <v>208</v>
      </c>
      <c r="C162" s="301">
        <v>234</v>
      </c>
      <c r="D162" s="41"/>
      <c r="E162" s="302" t="s">
        <v>1274</v>
      </c>
      <c r="F162" s="20" t="s">
        <v>79</v>
      </c>
      <c r="G162" s="55"/>
      <c r="H162" s="21" t="s">
        <v>22</v>
      </c>
      <c r="I162" s="21" t="s">
        <v>103</v>
      </c>
      <c r="J162" s="21" t="s">
        <v>92</v>
      </c>
      <c r="K162" s="305" t="s">
        <v>1383</v>
      </c>
      <c r="L162" s="303"/>
      <c r="M162" s="395">
        <v>0</v>
      </c>
      <c r="N162" s="395">
        <v>2200</v>
      </c>
      <c r="O162" s="217">
        <f t="shared" si="2"/>
        <v>246554</v>
      </c>
    </row>
    <row r="163" spans="1:15" ht="22.95" customHeight="1" x14ac:dyDescent="0.2">
      <c r="A163" s="300">
        <v>45691</v>
      </c>
      <c r="B163" s="20" t="s">
        <v>208</v>
      </c>
      <c r="C163" s="301">
        <v>235</v>
      </c>
      <c r="D163" s="41"/>
      <c r="E163" s="302" t="s">
        <v>1933</v>
      </c>
      <c r="F163" s="20" t="s">
        <v>79</v>
      </c>
      <c r="G163" s="55"/>
      <c r="H163" s="21" t="s">
        <v>22</v>
      </c>
      <c r="I163" s="21" t="s">
        <v>103</v>
      </c>
      <c r="J163" s="21" t="s">
        <v>94</v>
      </c>
      <c r="K163" s="305" t="s">
        <v>1946</v>
      </c>
      <c r="L163" s="303"/>
      <c r="M163" s="395">
        <v>0</v>
      </c>
      <c r="N163" s="395">
        <v>250</v>
      </c>
      <c r="O163" s="217">
        <f t="shared" si="2"/>
        <v>246304</v>
      </c>
    </row>
    <row r="164" spans="1:15" ht="22.95" customHeight="1" x14ac:dyDescent="0.2">
      <c r="A164" s="300">
        <v>45691</v>
      </c>
      <c r="B164" s="20" t="s">
        <v>208</v>
      </c>
      <c r="C164" s="301">
        <v>236</v>
      </c>
      <c r="D164" s="41"/>
      <c r="E164" s="302" t="s">
        <v>1708</v>
      </c>
      <c r="F164" s="20" t="s">
        <v>79</v>
      </c>
      <c r="G164" s="55"/>
      <c r="H164" s="21" t="s">
        <v>22</v>
      </c>
      <c r="I164" s="21" t="s">
        <v>103</v>
      </c>
      <c r="J164" s="21" t="s">
        <v>94</v>
      </c>
      <c r="K164" s="305" t="s">
        <v>1947</v>
      </c>
      <c r="L164" s="303"/>
      <c r="M164" s="395">
        <v>0</v>
      </c>
      <c r="N164" s="395">
        <v>250</v>
      </c>
      <c r="O164" s="217">
        <f t="shared" si="2"/>
        <v>246054</v>
      </c>
    </row>
    <row r="165" spans="1:15" ht="22.95" customHeight="1" x14ac:dyDescent="0.2">
      <c r="A165" s="300">
        <v>45691</v>
      </c>
      <c r="B165" s="20" t="s">
        <v>208</v>
      </c>
      <c r="C165" s="301">
        <v>237</v>
      </c>
      <c r="D165" s="41"/>
      <c r="E165" s="302" t="s">
        <v>1934</v>
      </c>
      <c r="F165" s="20" t="s">
        <v>79</v>
      </c>
      <c r="G165" s="55"/>
      <c r="H165" s="21" t="s">
        <v>22</v>
      </c>
      <c r="I165" s="21" t="s">
        <v>103</v>
      </c>
      <c r="J165" s="21" t="s">
        <v>92</v>
      </c>
      <c r="K165" s="305" t="s">
        <v>1349</v>
      </c>
      <c r="L165" s="303"/>
      <c r="M165" s="395">
        <v>0</v>
      </c>
      <c r="N165" s="395">
        <v>1648</v>
      </c>
      <c r="O165" s="217">
        <f t="shared" si="2"/>
        <v>244406</v>
      </c>
    </row>
    <row r="166" spans="1:15" ht="22.95" customHeight="1" x14ac:dyDescent="0.2">
      <c r="A166" s="300">
        <v>45691</v>
      </c>
      <c r="B166" s="20" t="s">
        <v>208</v>
      </c>
      <c r="C166" s="301">
        <v>238</v>
      </c>
      <c r="D166" s="41"/>
      <c r="E166" s="302" t="s">
        <v>1935</v>
      </c>
      <c r="F166" s="20" t="s">
        <v>79</v>
      </c>
      <c r="G166" s="55"/>
      <c r="H166" s="21" t="s">
        <v>22</v>
      </c>
      <c r="I166" s="21" t="s">
        <v>103</v>
      </c>
      <c r="J166" s="21" t="s">
        <v>102</v>
      </c>
      <c r="K166" s="305" t="s">
        <v>1948</v>
      </c>
      <c r="L166" s="303"/>
      <c r="M166" s="395">
        <v>0</v>
      </c>
      <c r="N166" s="395">
        <v>200</v>
      </c>
      <c r="O166" s="217">
        <f t="shared" si="2"/>
        <v>244206</v>
      </c>
    </row>
    <row r="167" spans="1:15" ht="22.95" customHeight="1" x14ac:dyDescent="0.2">
      <c r="A167" s="300">
        <v>45691</v>
      </c>
      <c r="B167" s="20" t="s">
        <v>208</v>
      </c>
      <c r="C167" s="301">
        <v>239</v>
      </c>
      <c r="D167" s="41"/>
      <c r="E167" s="302" t="s">
        <v>1276</v>
      </c>
      <c r="F167" s="20" t="s">
        <v>79</v>
      </c>
      <c r="G167" s="55"/>
      <c r="H167" s="21" t="s">
        <v>22</v>
      </c>
      <c r="I167" s="21" t="s">
        <v>103</v>
      </c>
      <c r="J167" s="21" t="s">
        <v>102</v>
      </c>
      <c r="K167" s="305" t="s">
        <v>1300</v>
      </c>
      <c r="L167" s="303"/>
      <c r="M167" s="395">
        <v>0</v>
      </c>
      <c r="N167" s="395">
        <v>4704</v>
      </c>
      <c r="O167" s="217">
        <f t="shared" si="2"/>
        <v>239502</v>
      </c>
    </row>
    <row r="168" spans="1:15" ht="22.95" customHeight="1" x14ac:dyDescent="0.2">
      <c r="A168" s="300">
        <v>45691</v>
      </c>
      <c r="B168" s="20" t="s">
        <v>208</v>
      </c>
      <c r="C168" s="301">
        <v>240</v>
      </c>
      <c r="D168" s="41"/>
      <c r="E168" s="302" t="s">
        <v>1936</v>
      </c>
      <c r="F168" s="20" t="s">
        <v>79</v>
      </c>
      <c r="G168" s="55"/>
      <c r="H168" s="21" t="s">
        <v>22</v>
      </c>
      <c r="I168" s="21" t="s">
        <v>103</v>
      </c>
      <c r="J168" s="21" t="s">
        <v>92</v>
      </c>
      <c r="K168" s="305" t="s">
        <v>1949</v>
      </c>
      <c r="L168" s="303"/>
      <c r="M168" s="395">
        <v>0</v>
      </c>
      <c r="N168" s="395">
        <v>2250</v>
      </c>
      <c r="O168" s="217">
        <f t="shared" si="2"/>
        <v>237252</v>
      </c>
    </row>
    <row r="169" spans="1:15" ht="22.95" customHeight="1" x14ac:dyDescent="0.2">
      <c r="A169" s="300">
        <v>45691</v>
      </c>
      <c r="B169" s="20" t="s">
        <v>208</v>
      </c>
      <c r="C169" s="301">
        <v>241</v>
      </c>
      <c r="D169" s="41"/>
      <c r="E169" s="302" t="s">
        <v>1937</v>
      </c>
      <c r="F169" s="20" t="s">
        <v>79</v>
      </c>
      <c r="G169" s="55"/>
      <c r="H169" s="21" t="s">
        <v>22</v>
      </c>
      <c r="I169" s="21" t="s">
        <v>103</v>
      </c>
      <c r="J169" s="21" t="s">
        <v>189</v>
      </c>
      <c r="K169" s="305" t="s">
        <v>1285</v>
      </c>
      <c r="L169" s="303"/>
      <c r="M169" s="395">
        <v>0</v>
      </c>
      <c r="N169" s="395">
        <v>500</v>
      </c>
      <c r="O169" s="217">
        <f t="shared" si="2"/>
        <v>236752</v>
      </c>
    </row>
    <row r="170" spans="1:15" ht="22.95" customHeight="1" x14ac:dyDescent="0.2">
      <c r="A170" s="300">
        <v>45691</v>
      </c>
      <c r="B170" s="20" t="s">
        <v>208</v>
      </c>
      <c r="C170" s="301">
        <v>242</v>
      </c>
      <c r="D170" s="41"/>
      <c r="E170" s="302" t="s">
        <v>1938</v>
      </c>
      <c r="F170" s="20" t="s">
        <v>79</v>
      </c>
      <c r="G170" s="55"/>
      <c r="H170" s="21" t="s">
        <v>22</v>
      </c>
      <c r="I170" s="21" t="s">
        <v>103</v>
      </c>
      <c r="J170" s="21" t="s">
        <v>102</v>
      </c>
      <c r="K170" s="305" t="s">
        <v>1950</v>
      </c>
      <c r="L170" s="303"/>
      <c r="M170" s="395">
        <v>0</v>
      </c>
      <c r="N170" s="395">
        <v>1200</v>
      </c>
      <c r="O170" s="217">
        <f t="shared" si="2"/>
        <v>235552</v>
      </c>
    </row>
    <row r="171" spans="1:15" ht="22.95" customHeight="1" x14ac:dyDescent="0.2">
      <c r="A171" s="300">
        <v>45691</v>
      </c>
      <c r="B171" s="20" t="s">
        <v>208</v>
      </c>
      <c r="C171" s="301">
        <v>243</v>
      </c>
      <c r="D171" s="41"/>
      <c r="E171" s="302" t="s">
        <v>1358</v>
      </c>
      <c r="F171" s="20" t="s">
        <v>79</v>
      </c>
      <c r="G171" s="55"/>
      <c r="H171" s="21" t="s">
        <v>22</v>
      </c>
      <c r="I171" s="21" t="s">
        <v>103</v>
      </c>
      <c r="J171" s="21" t="s">
        <v>214</v>
      </c>
      <c r="K171" s="305" t="s">
        <v>1299</v>
      </c>
      <c r="L171" s="303"/>
      <c r="M171" s="395">
        <v>0</v>
      </c>
      <c r="N171" s="395">
        <v>250</v>
      </c>
      <c r="O171" s="217">
        <f t="shared" si="2"/>
        <v>235302</v>
      </c>
    </row>
    <row r="172" spans="1:15" ht="22.95" customHeight="1" x14ac:dyDescent="0.2">
      <c r="A172" s="300">
        <v>45691</v>
      </c>
      <c r="B172" s="20" t="s">
        <v>208</v>
      </c>
      <c r="C172" s="301">
        <v>244</v>
      </c>
      <c r="D172" s="41"/>
      <c r="E172" s="302" t="s">
        <v>1274</v>
      </c>
      <c r="F172" s="20" t="s">
        <v>79</v>
      </c>
      <c r="G172" s="55"/>
      <c r="H172" s="21" t="s">
        <v>22</v>
      </c>
      <c r="I172" s="21" t="s">
        <v>103</v>
      </c>
      <c r="J172" s="21" t="s">
        <v>92</v>
      </c>
      <c r="K172" s="305" t="s">
        <v>1298</v>
      </c>
      <c r="L172" s="303"/>
      <c r="M172" s="395">
        <v>0</v>
      </c>
      <c r="N172" s="395">
        <v>300</v>
      </c>
      <c r="O172" s="217">
        <f t="shared" si="2"/>
        <v>235002</v>
      </c>
    </row>
    <row r="173" spans="1:15" ht="22.95" customHeight="1" x14ac:dyDescent="0.2">
      <c r="A173" s="300">
        <v>45691</v>
      </c>
      <c r="B173" s="20" t="s">
        <v>208</v>
      </c>
      <c r="C173" s="301">
        <v>245</v>
      </c>
      <c r="D173" s="41"/>
      <c r="E173" s="302" t="s">
        <v>1277</v>
      </c>
      <c r="F173" s="20" t="s">
        <v>79</v>
      </c>
      <c r="G173" s="55"/>
      <c r="H173" s="21" t="s">
        <v>22</v>
      </c>
      <c r="I173" s="21" t="s">
        <v>56</v>
      </c>
      <c r="J173" s="21" t="s">
        <v>116</v>
      </c>
      <c r="K173" s="305" t="s">
        <v>139</v>
      </c>
      <c r="L173" s="303"/>
      <c r="M173" s="395">
        <v>0</v>
      </c>
      <c r="N173" s="395">
        <v>55</v>
      </c>
      <c r="O173" s="217">
        <f t="shared" si="2"/>
        <v>234947</v>
      </c>
    </row>
    <row r="174" spans="1:15" ht="22.95" customHeight="1" x14ac:dyDescent="0.2">
      <c r="A174" s="300">
        <v>45691</v>
      </c>
      <c r="B174" s="20" t="s">
        <v>208</v>
      </c>
      <c r="C174" s="301">
        <v>246</v>
      </c>
      <c r="D174" s="41"/>
      <c r="E174" s="302" t="s">
        <v>1278</v>
      </c>
      <c r="F174" s="20" t="s">
        <v>79</v>
      </c>
      <c r="G174" s="55"/>
      <c r="H174" s="21" t="s">
        <v>22</v>
      </c>
      <c r="I174" s="21" t="s">
        <v>53</v>
      </c>
      <c r="J174" s="21" t="s">
        <v>112</v>
      </c>
      <c r="K174" s="305" t="s">
        <v>1302</v>
      </c>
      <c r="L174" s="303"/>
      <c r="M174" s="395">
        <v>0</v>
      </c>
      <c r="N174" s="395">
        <v>179525</v>
      </c>
      <c r="O174" s="217">
        <f t="shared" si="2"/>
        <v>55422</v>
      </c>
    </row>
    <row r="175" spans="1:15" ht="22.95" customHeight="1" x14ac:dyDescent="0.2">
      <c r="A175" s="300">
        <v>45691</v>
      </c>
      <c r="B175" s="20" t="s">
        <v>208</v>
      </c>
      <c r="C175" s="301">
        <v>247</v>
      </c>
      <c r="D175" s="41"/>
      <c r="E175" s="302" t="s">
        <v>1278</v>
      </c>
      <c r="F175" s="20" t="s">
        <v>79</v>
      </c>
      <c r="G175" s="55"/>
      <c r="H175" s="21" t="s">
        <v>22</v>
      </c>
      <c r="I175" s="21" t="s">
        <v>53</v>
      </c>
      <c r="J175" s="21" t="s">
        <v>114</v>
      </c>
      <c r="K175" s="305" t="s">
        <v>149</v>
      </c>
      <c r="L175" s="303"/>
      <c r="M175" s="395">
        <v>0</v>
      </c>
      <c r="N175" s="395">
        <v>6050</v>
      </c>
      <c r="O175" s="217">
        <f t="shared" si="2"/>
        <v>49372</v>
      </c>
    </row>
    <row r="176" spans="1:15" ht="22.95" customHeight="1" x14ac:dyDescent="0.2">
      <c r="A176" s="300">
        <v>45691</v>
      </c>
      <c r="B176" s="20" t="s">
        <v>208</v>
      </c>
      <c r="C176" s="301">
        <v>248</v>
      </c>
      <c r="D176" s="41"/>
      <c r="E176" s="302" t="s">
        <v>1278</v>
      </c>
      <c r="F176" s="20" t="s">
        <v>79</v>
      </c>
      <c r="G176" s="55"/>
      <c r="H176" s="21" t="s">
        <v>22</v>
      </c>
      <c r="I176" s="21" t="s">
        <v>53</v>
      </c>
      <c r="J176" s="21" t="s">
        <v>112</v>
      </c>
      <c r="K176" s="305" t="s">
        <v>1303</v>
      </c>
      <c r="L176" s="303"/>
      <c r="M176" s="395">
        <v>0</v>
      </c>
      <c r="N176" s="395">
        <v>29850</v>
      </c>
      <c r="O176" s="217">
        <f t="shared" si="2"/>
        <v>19522</v>
      </c>
    </row>
    <row r="177" spans="1:15" ht="22.95" customHeight="1" x14ac:dyDescent="0.2">
      <c r="A177" s="300">
        <v>45691</v>
      </c>
      <c r="B177" s="20" t="s">
        <v>208</v>
      </c>
      <c r="C177" s="301">
        <v>249</v>
      </c>
      <c r="D177" s="41"/>
      <c r="E177" s="302" t="s">
        <v>1279</v>
      </c>
      <c r="F177" s="20" t="s">
        <v>79</v>
      </c>
      <c r="G177" s="55"/>
      <c r="H177" s="21" t="s">
        <v>22</v>
      </c>
      <c r="I177" s="21" t="s">
        <v>53</v>
      </c>
      <c r="J177" s="21" t="s">
        <v>113</v>
      </c>
      <c r="K177" s="305" t="s">
        <v>1951</v>
      </c>
      <c r="L177" s="303"/>
      <c r="M177" s="395">
        <v>0</v>
      </c>
      <c r="N177" s="395">
        <v>4800</v>
      </c>
      <c r="O177" s="217">
        <f t="shared" si="2"/>
        <v>14722</v>
      </c>
    </row>
    <row r="178" spans="1:15" ht="22.95" customHeight="1" x14ac:dyDescent="0.2">
      <c r="A178" s="300">
        <v>45691</v>
      </c>
      <c r="B178" s="20" t="s">
        <v>208</v>
      </c>
      <c r="C178" s="301">
        <v>250</v>
      </c>
      <c r="D178" s="41"/>
      <c r="E178" s="302" t="s">
        <v>1280</v>
      </c>
      <c r="F178" s="20" t="s">
        <v>79</v>
      </c>
      <c r="G178" s="55"/>
      <c r="H178" s="21" t="s">
        <v>22</v>
      </c>
      <c r="I178" s="21" t="s">
        <v>103</v>
      </c>
      <c r="J178" s="21" t="s">
        <v>102</v>
      </c>
      <c r="K178" s="305" t="s">
        <v>1951</v>
      </c>
      <c r="L178" s="303"/>
      <c r="M178" s="395">
        <v>0</v>
      </c>
      <c r="N178" s="395">
        <v>3200</v>
      </c>
      <c r="O178" s="217">
        <f t="shared" si="2"/>
        <v>11522</v>
      </c>
    </row>
    <row r="179" spans="1:15" ht="22.95" customHeight="1" x14ac:dyDescent="0.2">
      <c r="A179" s="300">
        <v>45691</v>
      </c>
      <c r="B179" s="20" t="s">
        <v>208</v>
      </c>
      <c r="C179" s="301">
        <v>251</v>
      </c>
      <c r="D179" s="41"/>
      <c r="E179" s="302" t="s">
        <v>1316</v>
      </c>
      <c r="F179" s="20" t="s">
        <v>79</v>
      </c>
      <c r="G179" s="55"/>
      <c r="H179" s="21" t="s">
        <v>22</v>
      </c>
      <c r="I179" s="21" t="s">
        <v>103</v>
      </c>
      <c r="J179" s="21" t="s">
        <v>102</v>
      </c>
      <c r="K179" s="305" t="s">
        <v>1952</v>
      </c>
      <c r="L179" s="303"/>
      <c r="M179" s="395">
        <v>0</v>
      </c>
      <c r="N179" s="395">
        <v>3200</v>
      </c>
      <c r="O179" s="217">
        <f t="shared" si="2"/>
        <v>8322</v>
      </c>
    </row>
    <row r="180" spans="1:15" ht="22.95" customHeight="1" x14ac:dyDescent="0.2">
      <c r="A180" s="300">
        <v>45691</v>
      </c>
      <c r="B180" s="20" t="s">
        <v>208</v>
      </c>
      <c r="C180" s="301">
        <v>252</v>
      </c>
      <c r="D180" s="41"/>
      <c r="E180" s="302" t="s">
        <v>1316</v>
      </c>
      <c r="F180" s="20" t="s">
        <v>79</v>
      </c>
      <c r="G180" s="55"/>
      <c r="H180" s="21" t="s">
        <v>22</v>
      </c>
      <c r="I180" s="21" t="s">
        <v>103</v>
      </c>
      <c r="J180" s="21" t="s">
        <v>102</v>
      </c>
      <c r="K180" s="305" t="s">
        <v>1953</v>
      </c>
      <c r="L180" s="303"/>
      <c r="M180" s="395">
        <v>0</v>
      </c>
      <c r="N180" s="395">
        <v>5000</v>
      </c>
      <c r="O180" s="217">
        <f t="shared" si="2"/>
        <v>3322</v>
      </c>
    </row>
    <row r="181" spans="1:15" ht="22.95" customHeight="1" x14ac:dyDescent="0.2">
      <c r="A181" s="300">
        <v>45698</v>
      </c>
      <c r="B181" s="20" t="s">
        <v>208</v>
      </c>
      <c r="C181" s="301">
        <v>260</v>
      </c>
      <c r="D181" s="41"/>
      <c r="E181" s="302" t="s">
        <v>1954</v>
      </c>
      <c r="F181" s="20" t="s">
        <v>79</v>
      </c>
      <c r="G181" s="55"/>
      <c r="H181" s="21" t="s">
        <v>22</v>
      </c>
      <c r="I181" s="21" t="s">
        <v>56</v>
      </c>
      <c r="J181" s="21" t="s">
        <v>90</v>
      </c>
      <c r="K181" s="305" t="s">
        <v>1961</v>
      </c>
      <c r="L181" s="303"/>
      <c r="M181" s="395">
        <v>0</v>
      </c>
      <c r="N181" s="395">
        <v>350</v>
      </c>
      <c r="O181" s="217">
        <f t="shared" si="2"/>
        <v>2972</v>
      </c>
    </row>
    <row r="182" spans="1:15" ht="22.95" customHeight="1" x14ac:dyDescent="0.2">
      <c r="A182" s="300">
        <v>45698</v>
      </c>
      <c r="B182" s="20" t="s">
        <v>208</v>
      </c>
      <c r="C182" s="301">
        <v>261</v>
      </c>
      <c r="D182" s="41"/>
      <c r="E182" s="302" t="s">
        <v>1955</v>
      </c>
      <c r="F182" s="20" t="s">
        <v>79</v>
      </c>
      <c r="G182" s="55"/>
      <c r="H182" s="21" t="s">
        <v>22</v>
      </c>
      <c r="I182" s="21" t="s">
        <v>103</v>
      </c>
      <c r="J182" s="21" t="s">
        <v>95</v>
      </c>
      <c r="K182" s="305" t="s">
        <v>1325</v>
      </c>
      <c r="L182" s="303"/>
      <c r="M182" s="395">
        <v>0</v>
      </c>
      <c r="N182" s="395">
        <v>1100</v>
      </c>
      <c r="O182" s="217">
        <f t="shared" si="2"/>
        <v>1872</v>
      </c>
    </row>
    <row r="183" spans="1:15" ht="22.95" customHeight="1" x14ac:dyDescent="0.2">
      <c r="A183" s="300">
        <v>45698</v>
      </c>
      <c r="B183" s="20" t="s">
        <v>208</v>
      </c>
      <c r="C183" s="301">
        <v>262</v>
      </c>
      <c r="D183" s="41"/>
      <c r="E183" s="302" t="s">
        <v>1933</v>
      </c>
      <c r="F183" s="20" t="s">
        <v>79</v>
      </c>
      <c r="G183" s="55"/>
      <c r="H183" s="21" t="s">
        <v>22</v>
      </c>
      <c r="I183" s="21" t="s">
        <v>103</v>
      </c>
      <c r="J183" s="21" t="s">
        <v>94</v>
      </c>
      <c r="K183" s="305" t="s">
        <v>1386</v>
      </c>
      <c r="L183" s="303"/>
      <c r="M183" s="395">
        <v>0</v>
      </c>
      <c r="N183" s="395">
        <v>400</v>
      </c>
      <c r="O183" s="217">
        <f t="shared" si="2"/>
        <v>1472</v>
      </c>
    </row>
    <row r="184" spans="1:15" ht="22.95" customHeight="1" x14ac:dyDescent="0.2">
      <c r="A184" s="300">
        <v>45698</v>
      </c>
      <c r="B184" s="20" t="s">
        <v>208</v>
      </c>
      <c r="C184" s="301">
        <v>263</v>
      </c>
      <c r="D184" s="41"/>
      <c r="E184" s="302" t="s">
        <v>1956</v>
      </c>
      <c r="F184" s="20" t="s">
        <v>79</v>
      </c>
      <c r="G184" s="55"/>
      <c r="H184" s="21" t="s">
        <v>22</v>
      </c>
      <c r="I184" s="21" t="s">
        <v>103</v>
      </c>
      <c r="J184" s="21" t="s">
        <v>97</v>
      </c>
      <c r="K184" s="305" t="s">
        <v>1337</v>
      </c>
      <c r="L184" s="303"/>
      <c r="M184" s="395">
        <v>0</v>
      </c>
      <c r="N184" s="395">
        <v>220</v>
      </c>
      <c r="O184" s="217">
        <f t="shared" si="2"/>
        <v>1252</v>
      </c>
    </row>
    <row r="185" spans="1:15" ht="22.95" customHeight="1" x14ac:dyDescent="0.2">
      <c r="A185" s="300">
        <v>45698</v>
      </c>
      <c r="B185" s="20" t="s">
        <v>208</v>
      </c>
      <c r="C185" s="301">
        <v>264</v>
      </c>
      <c r="D185" s="41"/>
      <c r="E185" s="302" t="s">
        <v>1957</v>
      </c>
      <c r="F185" s="20" t="s">
        <v>79</v>
      </c>
      <c r="G185" s="55"/>
      <c r="H185" s="21" t="s">
        <v>22</v>
      </c>
      <c r="I185" s="21" t="s">
        <v>56</v>
      </c>
      <c r="J185" s="21" t="s">
        <v>116</v>
      </c>
      <c r="K185" s="305" t="s">
        <v>139</v>
      </c>
      <c r="L185" s="303"/>
      <c r="M185" s="395">
        <v>0</v>
      </c>
      <c r="N185" s="395">
        <v>120</v>
      </c>
      <c r="O185" s="217">
        <f t="shared" si="2"/>
        <v>1132</v>
      </c>
    </row>
    <row r="186" spans="1:15" ht="22.95" customHeight="1" x14ac:dyDescent="0.2">
      <c r="A186" s="300">
        <v>45698</v>
      </c>
      <c r="B186" s="20" t="s">
        <v>208</v>
      </c>
      <c r="C186" s="301">
        <v>265</v>
      </c>
      <c r="D186" s="41"/>
      <c r="E186" s="302" t="s">
        <v>130</v>
      </c>
      <c r="F186" s="20" t="s">
        <v>79</v>
      </c>
      <c r="G186" s="55"/>
      <c r="H186" s="21" t="s">
        <v>22</v>
      </c>
      <c r="I186" s="21" t="s">
        <v>53</v>
      </c>
      <c r="J186" s="21" t="s">
        <v>113</v>
      </c>
      <c r="K186" s="305" t="s">
        <v>1290</v>
      </c>
      <c r="L186" s="303"/>
      <c r="M186" s="395">
        <v>0</v>
      </c>
      <c r="N186" s="395">
        <v>200</v>
      </c>
      <c r="O186" s="217">
        <f t="shared" si="2"/>
        <v>932</v>
      </c>
    </row>
    <row r="187" spans="1:15" ht="22.95" customHeight="1" x14ac:dyDescent="0.2">
      <c r="A187" s="300">
        <v>45698</v>
      </c>
      <c r="B187" s="20" t="s">
        <v>208</v>
      </c>
      <c r="C187" s="301">
        <v>266</v>
      </c>
      <c r="D187" s="41"/>
      <c r="E187" s="302" t="s">
        <v>130</v>
      </c>
      <c r="F187" s="20" t="s">
        <v>79</v>
      </c>
      <c r="G187" s="55"/>
      <c r="H187" s="21" t="s">
        <v>22</v>
      </c>
      <c r="I187" s="21" t="s">
        <v>53</v>
      </c>
      <c r="J187" s="21" t="s">
        <v>113</v>
      </c>
      <c r="K187" s="305" t="s">
        <v>1962</v>
      </c>
      <c r="L187" s="303"/>
      <c r="M187" s="395">
        <v>0</v>
      </c>
      <c r="N187" s="395">
        <v>50</v>
      </c>
      <c r="O187" s="217">
        <f t="shared" si="2"/>
        <v>882</v>
      </c>
    </row>
    <row r="188" spans="1:15" ht="22.95" customHeight="1" x14ac:dyDescent="0.2">
      <c r="A188" s="300">
        <v>45698</v>
      </c>
      <c r="B188" s="20" t="s">
        <v>208</v>
      </c>
      <c r="C188" s="301">
        <v>267</v>
      </c>
      <c r="D188" s="41"/>
      <c r="E188" s="302" t="s">
        <v>130</v>
      </c>
      <c r="F188" s="20" t="s">
        <v>79</v>
      </c>
      <c r="G188" s="55"/>
      <c r="H188" s="21" t="s">
        <v>22</v>
      </c>
      <c r="I188" s="21" t="s">
        <v>53</v>
      </c>
      <c r="J188" s="21" t="s">
        <v>113</v>
      </c>
      <c r="K188" s="305" t="s">
        <v>1963</v>
      </c>
      <c r="L188" s="303"/>
      <c r="M188" s="395">
        <v>0</v>
      </c>
      <c r="N188" s="395">
        <v>50</v>
      </c>
      <c r="O188" s="217">
        <f t="shared" si="2"/>
        <v>832</v>
      </c>
    </row>
    <row r="189" spans="1:15" ht="22.95" customHeight="1" x14ac:dyDescent="0.2">
      <c r="A189" s="300">
        <v>45698</v>
      </c>
      <c r="B189" s="20" t="s">
        <v>208</v>
      </c>
      <c r="C189" s="301">
        <v>268</v>
      </c>
      <c r="D189" s="41"/>
      <c r="E189" s="302" t="s">
        <v>130</v>
      </c>
      <c r="F189" s="20" t="s">
        <v>79</v>
      </c>
      <c r="G189" s="55"/>
      <c r="H189" s="21" t="s">
        <v>22</v>
      </c>
      <c r="I189" s="21" t="s">
        <v>53</v>
      </c>
      <c r="J189" s="21" t="s">
        <v>113</v>
      </c>
      <c r="K189" s="305" t="s">
        <v>1964</v>
      </c>
      <c r="L189" s="303"/>
      <c r="M189" s="395">
        <v>0</v>
      </c>
      <c r="N189" s="395">
        <v>200</v>
      </c>
      <c r="O189" s="217">
        <f t="shared" si="2"/>
        <v>632</v>
      </c>
    </row>
    <row r="190" spans="1:15" ht="22.95" customHeight="1" x14ac:dyDescent="0.2">
      <c r="A190" s="300">
        <v>45698</v>
      </c>
      <c r="B190" s="20" t="s">
        <v>208</v>
      </c>
      <c r="C190" s="301">
        <v>269</v>
      </c>
      <c r="D190" s="41"/>
      <c r="E190" s="302" t="s">
        <v>130</v>
      </c>
      <c r="F190" s="20" t="s">
        <v>79</v>
      </c>
      <c r="G190" s="55"/>
      <c r="H190" s="21" t="s">
        <v>22</v>
      </c>
      <c r="I190" s="21" t="s">
        <v>53</v>
      </c>
      <c r="J190" s="21" t="s">
        <v>113</v>
      </c>
      <c r="K190" s="305" t="s">
        <v>1965</v>
      </c>
      <c r="L190" s="303"/>
      <c r="M190" s="395">
        <v>0</v>
      </c>
      <c r="N190" s="395">
        <v>200</v>
      </c>
      <c r="O190" s="217">
        <f t="shared" si="2"/>
        <v>432</v>
      </c>
    </row>
    <row r="191" spans="1:15" ht="22.95" customHeight="1" x14ac:dyDescent="0.2">
      <c r="A191" s="300">
        <v>45698</v>
      </c>
      <c r="B191" s="20" t="s">
        <v>208</v>
      </c>
      <c r="C191" s="301">
        <v>270</v>
      </c>
      <c r="D191" s="41"/>
      <c r="E191" s="302" t="s">
        <v>130</v>
      </c>
      <c r="F191" s="20" t="s">
        <v>79</v>
      </c>
      <c r="G191" s="55"/>
      <c r="H191" s="21" t="s">
        <v>22</v>
      </c>
      <c r="I191" s="21" t="s">
        <v>53</v>
      </c>
      <c r="J191" s="21" t="s">
        <v>113</v>
      </c>
      <c r="K191" s="305" t="s">
        <v>1966</v>
      </c>
      <c r="L191" s="303"/>
      <c r="M191" s="395">
        <v>0</v>
      </c>
      <c r="N191" s="395">
        <v>200</v>
      </c>
      <c r="O191" s="217">
        <f t="shared" si="2"/>
        <v>232</v>
      </c>
    </row>
    <row r="192" spans="1:15" ht="22.95" customHeight="1" x14ac:dyDescent="0.2">
      <c r="A192" s="300">
        <v>45698</v>
      </c>
      <c r="B192" s="20" t="s">
        <v>208</v>
      </c>
      <c r="C192" s="301">
        <v>271</v>
      </c>
      <c r="D192" s="41"/>
      <c r="E192" s="302" t="s">
        <v>1270</v>
      </c>
      <c r="F192" s="20" t="s">
        <v>79</v>
      </c>
      <c r="G192" s="55"/>
      <c r="H192" s="21" t="s">
        <v>21</v>
      </c>
      <c r="I192" s="21" t="s">
        <v>81</v>
      </c>
      <c r="J192" s="21" t="s">
        <v>33</v>
      </c>
      <c r="K192" s="305"/>
      <c r="L192" s="303"/>
      <c r="M192" s="395">
        <v>230000</v>
      </c>
      <c r="N192" s="395">
        <v>0</v>
      </c>
      <c r="O192" s="217">
        <f t="shared" si="2"/>
        <v>230232</v>
      </c>
    </row>
    <row r="193" spans="1:18" ht="22.95" customHeight="1" x14ac:dyDescent="0.2">
      <c r="A193" s="300">
        <v>45698</v>
      </c>
      <c r="B193" s="20" t="s">
        <v>208</v>
      </c>
      <c r="C193" s="301">
        <v>272</v>
      </c>
      <c r="D193" s="41"/>
      <c r="E193" s="302" t="s">
        <v>1933</v>
      </c>
      <c r="F193" s="20" t="s">
        <v>79</v>
      </c>
      <c r="G193" s="55"/>
      <c r="H193" s="21" t="s">
        <v>22</v>
      </c>
      <c r="I193" s="21" t="s">
        <v>103</v>
      </c>
      <c r="J193" s="21" t="s">
        <v>94</v>
      </c>
      <c r="K193" s="305" t="s">
        <v>1967</v>
      </c>
      <c r="L193" s="303"/>
      <c r="M193" s="395">
        <v>0</v>
      </c>
      <c r="N193" s="395">
        <v>750</v>
      </c>
      <c r="O193" s="217">
        <f t="shared" si="2"/>
        <v>229482</v>
      </c>
    </row>
    <row r="194" spans="1:18" ht="22.95" customHeight="1" x14ac:dyDescent="0.2">
      <c r="A194" s="300">
        <v>45698</v>
      </c>
      <c r="B194" s="20" t="s">
        <v>208</v>
      </c>
      <c r="C194" s="301">
        <v>273</v>
      </c>
      <c r="D194" s="41"/>
      <c r="E194" s="302" t="s">
        <v>1310</v>
      </c>
      <c r="F194" s="20" t="s">
        <v>79</v>
      </c>
      <c r="G194" s="55"/>
      <c r="H194" s="21" t="s">
        <v>22</v>
      </c>
      <c r="I194" s="21" t="s">
        <v>103</v>
      </c>
      <c r="J194" s="21" t="s">
        <v>93</v>
      </c>
      <c r="K194" s="305" t="s">
        <v>1322</v>
      </c>
      <c r="L194" s="303"/>
      <c r="M194" s="395">
        <v>0</v>
      </c>
      <c r="N194" s="395">
        <v>170</v>
      </c>
      <c r="O194" s="217">
        <f t="shared" si="2"/>
        <v>229312</v>
      </c>
    </row>
    <row r="195" spans="1:18" ht="22.95" customHeight="1" x14ac:dyDescent="0.2">
      <c r="A195" s="300">
        <v>45698</v>
      </c>
      <c r="B195" s="20" t="s">
        <v>208</v>
      </c>
      <c r="C195" s="301">
        <v>274</v>
      </c>
      <c r="D195" s="41"/>
      <c r="E195" s="302" t="s">
        <v>1933</v>
      </c>
      <c r="F195" s="20" t="s">
        <v>79</v>
      </c>
      <c r="G195" s="55"/>
      <c r="H195" s="21" t="s">
        <v>22</v>
      </c>
      <c r="I195" s="21" t="s">
        <v>103</v>
      </c>
      <c r="J195" s="21" t="s">
        <v>94</v>
      </c>
      <c r="K195" s="305" t="s">
        <v>1948</v>
      </c>
      <c r="L195" s="303"/>
      <c r="M195" s="395">
        <v>0</v>
      </c>
      <c r="N195" s="395">
        <v>250</v>
      </c>
      <c r="O195" s="217">
        <f t="shared" si="2"/>
        <v>229062</v>
      </c>
    </row>
    <row r="196" spans="1:18" ht="22.95" customHeight="1" x14ac:dyDescent="0.2">
      <c r="A196" s="300">
        <v>45698</v>
      </c>
      <c r="B196" s="20" t="s">
        <v>208</v>
      </c>
      <c r="C196" s="301">
        <v>275</v>
      </c>
      <c r="D196" s="41"/>
      <c r="E196" s="302" t="s">
        <v>1958</v>
      </c>
      <c r="F196" s="20" t="s">
        <v>79</v>
      </c>
      <c r="G196" s="55"/>
      <c r="H196" s="21" t="s">
        <v>22</v>
      </c>
      <c r="I196" s="21" t="s">
        <v>103</v>
      </c>
      <c r="J196" s="21" t="s">
        <v>94</v>
      </c>
      <c r="K196" s="305" t="s">
        <v>1636</v>
      </c>
      <c r="L196" s="303"/>
      <c r="M196" s="395">
        <v>0</v>
      </c>
      <c r="N196" s="395">
        <v>600</v>
      </c>
      <c r="O196" s="217">
        <f t="shared" ref="O196:O259" si="3">O195+M196-N196</f>
        <v>228462</v>
      </c>
    </row>
    <row r="197" spans="1:18" ht="22.95" customHeight="1" x14ac:dyDescent="0.2">
      <c r="A197" s="300">
        <v>45698</v>
      </c>
      <c r="B197" s="20" t="s">
        <v>208</v>
      </c>
      <c r="C197" s="301">
        <v>276</v>
      </c>
      <c r="D197" s="41"/>
      <c r="E197" s="302" t="s">
        <v>1933</v>
      </c>
      <c r="F197" s="20" t="s">
        <v>79</v>
      </c>
      <c r="G197" s="55"/>
      <c r="H197" s="21" t="s">
        <v>22</v>
      </c>
      <c r="I197" s="21" t="s">
        <v>103</v>
      </c>
      <c r="J197" s="21" t="s">
        <v>94</v>
      </c>
      <c r="K197" s="305" t="s">
        <v>1968</v>
      </c>
      <c r="L197" s="303"/>
      <c r="M197" s="395">
        <v>0</v>
      </c>
      <c r="N197" s="395">
        <v>100</v>
      </c>
      <c r="O197" s="217">
        <f t="shared" si="3"/>
        <v>228362</v>
      </c>
    </row>
    <row r="198" spans="1:18" ht="22.95" customHeight="1" x14ac:dyDescent="0.2">
      <c r="A198" s="300">
        <v>45698</v>
      </c>
      <c r="B198" s="20" t="s">
        <v>208</v>
      </c>
      <c r="C198" s="301">
        <v>277</v>
      </c>
      <c r="D198" s="41"/>
      <c r="E198" s="302" t="s">
        <v>1959</v>
      </c>
      <c r="F198" s="20" t="s">
        <v>79</v>
      </c>
      <c r="G198" s="55"/>
      <c r="H198" s="21" t="s">
        <v>22</v>
      </c>
      <c r="I198" s="21" t="s">
        <v>103</v>
      </c>
      <c r="J198" s="21" t="s">
        <v>60</v>
      </c>
      <c r="K198" s="305" t="s">
        <v>1945</v>
      </c>
      <c r="L198" s="303"/>
      <c r="M198" s="395">
        <v>0</v>
      </c>
      <c r="N198" s="395">
        <v>10000</v>
      </c>
      <c r="O198" s="217">
        <f t="shared" si="3"/>
        <v>218362</v>
      </c>
    </row>
    <row r="199" spans="1:18" ht="22.95" customHeight="1" x14ac:dyDescent="0.2">
      <c r="A199" s="300">
        <v>45698</v>
      </c>
      <c r="B199" s="20" t="s">
        <v>208</v>
      </c>
      <c r="C199" s="301">
        <v>278</v>
      </c>
      <c r="D199" s="41"/>
      <c r="E199" s="302" t="s">
        <v>1274</v>
      </c>
      <c r="F199" s="20" t="s">
        <v>79</v>
      </c>
      <c r="G199" s="55"/>
      <c r="H199" s="21" t="s">
        <v>22</v>
      </c>
      <c r="I199" s="21" t="s">
        <v>103</v>
      </c>
      <c r="J199" s="21" t="s">
        <v>92</v>
      </c>
      <c r="K199" s="305" t="s">
        <v>1383</v>
      </c>
      <c r="L199" s="303"/>
      <c r="M199" s="395">
        <v>0</v>
      </c>
      <c r="N199" s="395">
        <v>2800</v>
      </c>
      <c r="O199" s="217">
        <f t="shared" si="3"/>
        <v>215562</v>
      </c>
    </row>
    <row r="200" spans="1:18" ht="22.95" customHeight="1" x14ac:dyDescent="0.2">
      <c r="A200" s="300">
        <v>45698</v>
      </c>
      <c r="B200" s="20" t="s">
        <v>208</v>
      </c>
      <c r="C200" s="301">
        <v>279</v>
      </c>
      <c r="D200" s="41"/>
      <c r="E200" s="302" t="s">
        <v>1274</v>
      </c>
      <c r="F200" s="20" t="s">
        <v>79</v>
      </c>
      <c r="G200" s="55"/>
      <c r="H200" s="21" t="s">
        <v>22</v>
      </c>
      <c r="I200" s="21" t="s">
        <v>103</v>
      </c>
      <c r="J200" s="21" t="s">
        <v>92</v>
      </c>
      <c r="K200" s="305" t="s">
        <v>1356</v>
      </c>
      <c r="L200" s="55"/>
      <c r="M200" s="395">
        <v>0</v>
      </c>
      <c r="N200" s="395">
        <v>430</v>
      </c>
      <c r="O200" s="217">
        <f t="shared" si="3"/>
        <v>215132</v>
      </c>
      <c r="Q200" s="229"/>
      <c r="R200" s="229"/>
    </row>
    <row r="201" spans="1:18" ht="22.95" customHeight="1" x14ac:dyDescent="0.2">
      <c r="A201" s="300">
        <v>45698</v>
      </c>
      <c r="B201" s="20" t="s">
        <v>208</v>
      </c>
      <c r="C201" s="301">
        <v>280</v>
      </c>
      <c r="D201" s="301"/>
      <c r="E201" s="307" t="s">
        <v>1277</v>
      </c>
      <c r="F201" s="20" t="s">
        <v>79</v>
      </c>
      <c r="G201" s="41"/>
      <c r="H201" s="21" t="s">
        <v>22</v>
      </c>
      <c r="I201" s="21" t="s">
        <v>56</v>
      </c>
      <c r="J201" s="21" t="s">
        <v>116</v>
      </c>
      <c r="K201" s="55" t="s">
        <v>139</v>
      </c>
      <c r="L201" s="55"/>
      <c r="M201" s="395">
        <v>0</v>
      </c>
      <c r="N201" s="395">
        <v>55</v>
      </c>
      <c r="O201" s="217">
        <f t="shared" si="3"/>
        <v>215077</v>
      </c>
    </row>
    <row r="202" spans="1:18" ht="22.95" customHeight="1" x14ac:dyDescent="0.2">
      <c r="A202" s="300">
        <v>45698</v>
      </c>
      <c r="B202" s="20" t="s">
        <v>208</v>
      </c>
      <c r="C202" s="301">
        <v>281</v>
      </c>
      <c r="D202" s="301"/>
      <c r="E202" s="307" t="s">
        <v>1276</v>
      </c>
      <c r="F202" s="20" t="s">
        <v>79</v>
      </c>
      <c r="G202" s="41"/>
      <c r="H202" s="21" t="s">
        <v>22</v>
      </c>
      <c r="I202" s="21" t="s">
        <v>103</v>
      </c>
      <c r="J202" s="21" t="s">
        <v>102</v>
      </c>
      <c r="K202" s="55" t="s">
        <v>1300</v>
      </c>
      <c r="L202" s="303"/>
      <c r="M202" s="395">
        <v>0</v>
      </c>
      <c r="N202" s="395">
        <v>3696</v>
      </c>
      <c r="O202" s="217">
        <f t="shared" si="3"/>
        <v>211381</v>
      </c>
    </row>
    <row r="203" spans="1:18" ht="22.95" customHeight="1" x14ac:dyDescent="0.2">
      <c r="A203" s="300">
        <v>45698</v>
      </c>
      <c r="B203" s="20" t="s">
        <v>208</v>
      </c>
      <c r="C203" s="301">
        <v>282</v>
      </c>
      <c r="D203" s="301"/>
      <c r="E203" s="307" t="s">
        <v>1960</v>
      </c>
      <c r="F203" s="20" t="s">
        <v>79</v>
      </c>
      <c r="G203" s="41"/>
      <c r="H203" s="21" t="s">
        <v>22</v>
      </c>
      <c r="I203" s="21" t="s">
        <v>56</v>
      </c>
      <c r="J203" s="21" t="s">
        <v>116</v>
      </c>
      <c r="K203" s="55" t="s">
        <v>1969</v>
      </c>
      <c r="L203" s="303"/>
      <c r="M203" s="395">
        <v>0</v>
      </c>
      <c r="N203" s="395">
        <v>171</v>
      </c>
      <c r="O203" s="217">
        <f t="shared" si="3"/>
        <v>211210</v>
      </c>
    </row>
    <row r="204" spans="1:18" ht="22.95" customHeight="1" x14ac:dyDescent="0.2">
      <c r="A204" s="300">
        <v>45698</v>
      </c>
      <c r="B204" s="20" t="s">
        <v>208</v>
      </c>
      <c r="C204" s="301">
        <v>283</v>
      </c>
      <c r="D204" s="301"/>
      <c r="E204" s="307" t="s">
        <v>130</v>
      </c>
      <c r="F204" s="20" t="s">
        <v>79</v>
      </c>
      <c r="G204" s="41"/>
      <c r="H204" s="21" t="s">
        <v>22</v>
      </c>
      <c r="I204" s="21" t="s">
        <v>53</v>
      </c>
      <c r="J204" s="21" t="s">
        <v>113</v>
      </c>
      <c r="K204" s="55" t="s">
        <v>1323</v>
      </c>
      <c r="L204" s="303"/>
      <c r="M204" s="395">
        <v>0</v>
      </c>
      <c r="N204" s="395">
        <v>2000</v>
      </c>
      <c r="O204" s="217">
        <f t="shared" si="3"/>
        <v>209210</v>
      </c>
    </row>
    <row r="205" spans="1:18" ht="22.95" customHeight="1" x14ac:dyDescent="0.2">
      <c r="A205" s="300">
        <v>45698</v>
      </c>
      <c r="B205" s="20" t="s">
        <v>208</v>
      </c>
      <c r="C205" s="301">
        <v>284</v>
      </c>
      <c r="D205" s="301"/>
      <c r="E205" s="307" t="s">
        <v>130</v>
      </c>
      <c r="F205" s="20" t="s">
        <v>79</v>
      </c>
      <c r="G205" s="41"/>
      <c r="H205" s="21" t="s">
        <v>22</v>
      </c>
      <c r="I205" s="21" t="s">
        <v>53</v>
      </c>
      <c r="J205" s="21" t="s">
        <v>113</v>
      </c>
      <c r="K205" s="55" t="s">
        <v>1970</v>
      </c>
      <c r="L205" s="303"/>
      <c r="M205" s="395">
        <v>0</v>
      </c>
      <c r="N205" s="395">
        <v>300</v>
      </c>
      <c r="O205" s="217">
        <f t="shared" si="3"/>
        <v>208910</v>
      </c>
    </row>
    <row r="206" spans="1:18" ht="22.95" customHeight="1" x14ac:dyDescent="0.2">
      <c r="A206" s="300">
        <v>45698</v>
      </c>
      <c r="B206" s="20" t="s">
        <v>208</v>
      </c>
      <c r="C206" s="301">
        <v>285</v>
      </c>
      <c r="D206" s="301"/>
      <c r="E206" s="307" t="s">
        <v>130</v>
      </c>
      <c r="F206" s="20" t="s">
        <v>79</v>
      </c>
      <c r="G206" s="41"/>
      <c r="H206" s="21" t="s">
        <v>22</v>
      </c>
      <c r="I206" s="21" t="s">
        <v>53</v>
      </c>
      <c r="J206" s="21" t="s">
        <v>113</v>
      </c>
      <c r="K206" s="55" t="s">
        <v>1295</v>
      </c>
      <c r="L206" s="303"/>
      <c r="M206" s="395">
        <v>0</v>
      </c>
      <c r="N206" s="395">
        <v>300</v>
      </c>
      <c r="O206" s="217">
        <f t="shared" si="3"/>
        <v>208610</v>
      </c>
    </row>
    <row r="207" spans="1:18" ht="22.95" customHeight="1" x14ac:dyDescent="0.2">
      <c r="A207" s="300">
        <v>45698</v>
      </c>
      <c r="B207" s="20" t="s">
        <v>208</v>
      </c>
      <c r="C207" s="301">
        <v>286</v>
      </c>
      <c r="D207" s="301"/>
      <c r="E207" s="307" t="s">
        <v>130</v>
      </c>
      <c r="F207" s="20" t="s">
        <v>79</v>
      </c>
      <c r="G207" s="41"/>
      <c r="H207" s="21" t="s">
        <v>22</v>
      </c>
      <c r="I207" s="21" t="s">
        <v>53</v>
      </c>
      <c r="J207" s="21" t="s">
        <v>113</v>
      </c>
      <c r="K207" s="55" t="s">
        <v>1324</v>
      </c>
      <c r="L207" s="303"/>
      <c r="M207" s="395">
        <v>0</v>
      </c>
      <c r="N207" s="395">
        <v>200</v>
      </c>
      <c r="O207" s="217">
        <f t="shared" si="3"/>
        <v>208410</v>
      </c>
    </row>
    <row r="208" spans="1:18" ht="22.95" customHeight="1" x14ac:dyDescent="0.2">
      <c r="A208" s="300">
        <v>45698</v>
      </c>
      <c r="B208" s="20" t="s">
        <v>208</v>
      </c>
      <c r="C208" s="301">
        <v>287</v>
      </c>
      <c r="D208" s="301"/>
      <c r="E208" s="307" t="s">
        <v>1279</v>
      </c>
      <c r="F208" s="20" t="s">
        <v>79</v>
      </c>
      <c r="G208" s="41"/>
      <c r="H208" s="21" t="s">
        <v>22</v>
      </c>
      <c r="I208" s="21" t="s">
        <v>53</v>
      </c>
      <c r="J208" s="21" t="s">
        <v>113</v>
      </c>
      <c r="K208" s="55" t="s">
        <v>1971</v>
      </c>
      <c r="L208" s="303"/>
      <c r="M208" s="395">
        <v>0</v>
      </c>
      <c r="N208" s="395">
        <v>3000</v>
      </c>
      <c r="O208" s="217">
        <f t="shared" si="3"/>
        <v>205410</v>
      </c>
    </row>
    <row r="209" spans="1:15" ht="22.95" customHeight="1" x14ac:dyDescent="0.2">
      <c r="A209" s="300">
        <v>45698</v>
      </c>
      <c r="B209" s="20" t="s">
        <v>208</v>
      </c>
      <c r="C209" s="301">
        <v>288</v>
      </c>
      <c r="D209" s="301"/>
      <c r="E209" s="307" t="s">
        <v>130</v>
      </c>
      <c r="F209" s="20" t="s">
        <v>79</v>
      </c>
      <c r="G209" s="41"/>
      <c r="H209" s="21" t="s">
        <v>22</v>
      </c>
      <c r="I209" s="21" t="s">
        <v>53</v>
      </c>
      <c r="J209" s="21" t="s">
        <v>113</v>
      </c>
      <c r="K209" s="55" t="s">
        <v>929</v>
      </c>
      <c r="L209" s="303"/>
      <c r="M209" s="395">
        <v>0</v>
      </c>
      <c r="N209" s="395">
        <v>500</v>
      </c>
      <c r="O209" s="217">
        <f t="shared" si="3"/>
        <v>204910</v>
      </c>
    </row>
    <row r="210" spans="1:15" ht="22.95" customHeight="1" x14ac:dyDescent="0.2">
      <c r="A210" s="300">
        <v>45698</v>
      </c>
      <c r="B210" s="20" t="s">
        <v>208</v>
      </c>
      <c r="C210" s="301">
        <v>289</v>
      </c>
      <c r="D210" s="301"/>
      <c r="E210" s="307" t="s">
        <v>130</v>
      </c>
      <c r="F210" s="20" t="s">
        <v>79</v>
      </c>
      <c r="G210" s="41"/>
      <c r="H210" s="21" t="s">
        <v>22</v>
      </c>
      <c r="I210" s="21" t="s">
        <v>53</v>
      </c>
      <c r="J210" s="21" t="s">
        <v>113</v>
      </c>
      <c r="K210" s="55" t="s">
        <v>1972</v>
      </c>
      <c r="L210" s="303"/>
      <c r="M210" s="395">
        <v>0</v>
      </c>
      <c r="N210" s="395">
        <v>500</v>
      </c>
      <c r="O210" s="217">
        <f t="shared" si="3"/>
        <v>204410</v>
      </c>
    </row>
    <row r="211" spans="1:15" ht="22.95" customHeight="1" x14ac:dyDescent="0.2">
      <c r="A211" s="300">
        <v>45698</v>
      </c>
      <c r="B211" s="20" t="s">
        <v>208</v>
      </c>
      <c r="C211" s="301">
        <v>290</v>
      </c>
      <c r="D211" s="301"/>
      <c r="E211" s="307" t="s">
        <v>1316</v>
      </c>
      <c r="F211" s="20" t="s">
        <v>79</v>
      </c>
      <c r="G211" s="41"/>
      <c r="H211" s="21" t="s">
        <v>22</v>
      </c>
      <c r="I211" s="21" t="s">
        <v>103</v>
      </c>
      <c r="J211" s="21" t="s">
        <v>102</v>
      </c>
      <c r="K211" s="55" t="s">
        <v>1363</v>
      </c>
      <c r="L211" s="303"/>
      <c r="M211" s="395">
        <v>0</v>
      </c>
      <c r="N211" s="395">
        <v>1550</v>
      </c>
      <c r="O211" s="217">
        <f t="shared" si="3"/>
        <v>202860</v>
      </c>
    </row>
    <row r="212" spans="1:15" ht="22.95" customHeight="1" x14ac:dyDescent="0.2">
      <c r="A212" s="300">
        <v>45698</v>
      </c>
      <c r="B212" s="20" t="s">
        <v>208</v>
      </c>
      <c r="C212" s="301">
        <v>291</v>
      </c>
      <c r="D212" s="301"/>
      <c r="E212" s="307" t="s">
        <v>1278</v>
      </c>
      <c r="F212" s="20" t="s">
        <v>79</v>
      </c>
      <c r="G212" s="41"/>
      <c r="H212" s="21" t="s">
        <v>22</v>
      </c>
      <c r="I212" s="21" t="s">
        <v>53</v>
      </c>
      <c r="J212" s="21" t="s">
        <v>112</v>
      </c>
      <c r="K212" s="55" t="s">
        <v>1302</v>
      </c>
      <c r="L212" s="303"/>
      <c r="M212" s="395">
        <v>0</v>
      </c>
      <c r="N212" s="395">
        <v>144985</v>
      </c>
      <c r="O212" s="217">
        <f t="shared" si="3"/>
        <v>57875</v>
      </c>
    </row>
    <row r="213" spans="1:15" ht="22.95" customHeight="1" x14ac:dyDescent="0.2">
      <c r="A213" s="300">
        <v>45698</v>
      </c>
      <c r="B213" s="20" t="s">
        <v>208</v>
      </c>
      <c r="C213" s="301">
        <v>292</v>
      </c>
      <c r="D213" s="301"/>
      <c r="E213" s="307" t="s">
        <v>1278</v>
      </c>
      <c r="F213" s="20" t="s">
        <v>79</v>
      </c>
      <c r="G213" s="41"/>
      <c r="H213" s="21" t="s">
        <v>22</v>
      </c>
      <c r="I213" s="21" t="s">
        <v>53</v>
      </c>
      <c r="J213" s="21" t="s">
        <v>112</v>
      </c>
      <c r="K213" s="55" t="s">
        <v>1303</v>
      </c>
      <c r="L213" s="303"/>
      <c r="M213" s="395">
        <v>0</v>
      </c>
      <c r="N213" s="395">
        <v>32536</v>
      </c>
      <c r="O213" s="217">
        <f t="shared" si="3"/>
        <v>25339</v>
      </c>
    </row>
    <row r="214" spans="1:15" ht="22.95" customHeight="1" x14ac:dyDescent="0.2">
      <c r="A214" s="300">
        <v>45698</v>
      </c>
      <c r="B214" s="20" t="s">
        <v>208</v>
      </c>
      <c r="C214" s="301">
        <v>293</v>
      </c>
      <c r="D214" s="301"/>
      <c r="E214" s="307" t="s">
        <v>1278</v>
      </c>
      <c r="F214" s="20" t="s">
        <v>79</v>
      </c>
      <c r="G214" s="41"/>
      <c r="H214" s="21" t="s">
        <v>22</v>
      </c>
      <c r="I214" s="21" t="s">
        <v>53</v>
      </c>
      <c r="J214" s="21" t="s">
        <v>114</v>
      </c>
      <c r="K214" s="55" t="s">
        <v>149</v>
      </c>
      <c r="L214" s="303"/>
      <c r="M214" s="395">
        <v>0</v>
      </c>
      <c r="N214" s="395">
        <v>3950</v>
      </c>
      <c r="O214" s="217">
        <f t="shared" si="3"/>
        <v>21389</v>
      </c>
    </row>
    <row r="215" spans="1:15" ht="22.95" customHeight="1" x14ac:dyDescent="0.2">
      <c r="A215" s="300">
        <v>45698</v>
      </c>
      <c r="B215" s="20" t="s">
        <v>208</v>
      </c>
      <c r="C215" s="301">
        <v>294</v>
      </c>
      <c r="D215" s="301"/>
      <c r="E215" s="307" t="s">
        <v>1280</v>
      </c>
      <c r="F215" s="20" t="s">
        <v>79</v>
      </c>
      <c r="G215" s="41"/>
      <c r="H215" s="21" t="s">
        <v>22</v>
      </c>
      <c r="I215" s="21" t="s">
        <v>103</v>
      </c>
      <c r="J215" s="21" t="s">
        <v>102</v>
      </c>
      <c r="K215" s="55" t="s">
        <v>1971</v>
      </c>
      <c r="L215" s="303"/>
      <c r="M215" s="395">
        <v>0</v>
      </c>
      <c r="N215" s="395">
        <v>2000</v>
      </c>
      <c r="O215" s="217">
        <f t="shared" si="3"/>
        <v>19389</v>
      </c>
    </row>
    <row r="216" spans="1:15" ht="22.95" customHeight="1" x14ac:dyDescent="0.2">
      <c r="A216" s="300">
        <v>45698</v>
      </c>
      <c r="B216" s="20" t="s">
        <v>208</v>
      </c>
      <c r="C216" s="301">
        <v>295</v>
      </c>
      <c r="D216" s="301"/>
      <c r="E216" s="307" t="s">
        <v>1281</v>
      </c>
      <c r="F216" s="20" t="s">
        <v>79</v>
      </c>
      <c r="G216" s="41"/>
      <c r="H216" s="21" t="s">
        <v>22</v>
      </c>
      <c r="I216" s="21" t="s">
        <v>81</v>
      </c>
      <c r="J216" s="21" t="s">
        <v>33</v>
      </c>
      <c r="K216" s="55" t="s">
        <v>1263</v>
      </c>
      <c r="L216" s="303"/>
      <c r="M216" s="395">
        <v>0</v>
      </c>
      <c r="N216" s="395">
        <v>15000</v>
      </c>
      <c r="O216" s="217">
        <f t="shared" si="3"/>
        <v>4389</v>
      </c>
    </row>
    <row r="217" spans="1:15" ht="22.95" customHeight="1" x14ac:dyDescent="0.2">
      <c r="A217" s="300">
        <v>45706</v>
      </c>
      <c r="B217" s="20" t="s">
        <v>208</v>
      </c>
      <c r="C217" s="301">
        <v>304</v>
      </c>
      <c r="D217" s="301"/>
      <c r="E217" s="307" t="s">
        <v>1270</v>
      </c>
      <c r="F217" s="20" t="s">
        <v>79</v>
      </c>
      <c r="G217" s="41"/>
      <c r="H217" s="21" t="s">
        <v>21</v>
      </c>
      <c r="I217" s="21" t="s">
        <v>81</v>
      </c>
      <c r="J217" s="21" t="s">
        <v>33</v>
      </c>
      <c r="K217" s="55"/>
      <c r="L217" s="303"/>
      <c r="M217" s="395">
        <v>295000</v>
      </c>
      <c r="N217" s="395">
        <v>0</v>
      </c>
      <c r="O217" s="217">
        <f t="shared" si="3"/>
        <v>299389</v>
      </c>
    </row>
    <row r="218" spans="1:15" ht="22.95" customHeight="1" x14ac:dyDescent="0.2">
      <c r="A218" s="300">
        <v>45706</v>
      </c>
      <c r="B218" s="20" t="s">
        <v>208</v>
      </c>
      <c r="C218" s="301">
        <v>305</v>
      </c>
      <c r="D218" s="301"/>
      <c r="E218" s="307" t="s">
        <v>400</v>
      </c>
      <c r="F218" s="20" t="s">
        <v>79</v>
      </c>
      <c r="G218" s="41"/>
      <c r="H218" s="21" t="s">
        <v>22</v>
      </c>
      <c r="I218" s="21" t="s">
        <v>103</v>
      </c>
      <c r="J218" s="21" t="s">
        <v>216</v>
      </c>
      <c r="K218" s="55" t="s">
        <v>1289</v>
      </c>
      <c r="L218" s="303"/>
      <c r="M218" s="395">
        <v>0</v>
      </c>
      <c r="N218" s="395">
        <v>2000</v>
      </c>
      <c r="O218" s="217">
        <f t="shared" si="3"/>
        <v>297389</v>
      </c>
    </row>
    <row r="219" spans="1:15" ht="22.95" customHeight="1" x14ac:dyDescent="0.2">
      <c r="A219" s="300">
        <v>45706</v>
      </c>
      <c r="B219" s="20" t="s">
        <v>208</v>
      </c>
      <c r="C219" s="301">
        <v>306</v>
      </c>
      <c r="D219" s="301"/>
      <c r="E219" s="307" t="s">
        <v>1933</v>
      </c>
      <c r="F219" s="20" t="s">
        <v>79</v>
      </c>
      <c r="G219" s="41"/>
      <c r="H219" s="21" t="s">
        <v>22</v>
      </c>
      <c r="I219" s="21" t="s">
        <v>103</v>
      </c>
      <c r="J219" s="21" t="s">
        <v>94</v>
      </c>
      <c r="K219" s="55" t="s">
        <v>1986</v>
      </c>
      <c r="L219" s="303"/>
      <c r="M219" s="395">
        <v>0</v>
      </c>
      <c r="N219" s="395">
        <v>250</v>
      </c>
      <c r="O219" s="217">
        <f t="shared" si="3"/>
        <v>297139</v>
      </c>
    </row>
    <row r="220" spans="1:15" ht="22.95" customHeight="1" x14ac:dyDescent="0.2">
      <c r="A220" s="300">
        <v>45706</v>
      </c>
      <c r="B220" s="20" t="s">
        <v>208</v>
      </c>
      <c r="C220" s="301">
        <v>307</v>
      </c>
      <c r="D220" s="301"/>
      <c r="E220" s="307" t="s">
        <v>1933</v>
      </c>
      <c r="F220" s="20" t="s">
        <v>79</v>
      </c>
      <c r="G220" s="41"/>
      <c r="H220" s="21" t="s">
        <v>22</v>
      </c>
      <c r="I220" s="21" t="s">
        <v>103</v>
      </c>
      <c r="J220" s="21" t="s">
        <v>94</v>
      </c>
      <c r="K220" s="55" t="s">
        <v>1943</v>
      </c>
      <c r="L220" s="303"/>
      <c r="M220" s="395">
        <v>0</v>
      </c>
      <c r="N220" s="395">
        <v>500</v>
      </c>
      <c r="O220" s="217">
        <f t="shared" si="3"/>
        <v>296639</v>
      </c>
    </row>
    <row r="221" spans="1:15" ht="22.95" customHeight="1" x14ac:dyDescent="0.2">
      <c r="A221" s="300">
        <v>45706</v>
      </c>
      <c r="B221" s="20" t="s">
        <v>208</v>
      </c>
      <c r="C221" s="301">
        <v>308</v>
      </c>
      <c r="D221" s="301"/>
      <c r="E221" s="307" t="s">
        <v>130</v>
      </c>
      <c r="F221" s="20" t="s">
        <v>79</v>
      </c>
      <c r="G221" s="41"/>
      <c r="H221" s="21" t="s">
        <v>22</v>
      </c>
      <c r="I221" s="21" t="s">
        <v>53</v>
      </c>
      <c r="J221" s="21" t="s">
        <v>113</v>
      </c>
      <c r="K221" s="55" t="s">
        <v>1987</v>
      </c>
      <c r="L221" s="303"/>
      <c r="M221" s="395">
        <v>0</v>
      </c>
      <c r="N221" s="395">
        <v>200</v>
      </c>
      <c r="O221" s="217">
        <f t="shared" si="3"/>
        <v>296439</v>
      </c>
    </row>
    <row r="222" spans="1:15" ht="22.95" customHeight="1" x14ac:dyDescent="0.2">
      <c r="A222" s="300">
        <v>45706</v>
      </c>
      <c r="B222" s="20" t="s">
        <v>208</v>
      </c>
      <c r="C222" s="301">
        <v>309</v>
      </c>
      <c r="D222" s="301"/>
      <c r="E222" s="307" t="s">
        <v>130</v>
      </c>
      <c r="F222" s="20" t="s">
        <v>79</v>
      </c>
      <c r="G222" s="41"/>
      <c r="H222" s="21" t="s">
        <v>22</v>
      </c>
      <c r="I222" s="21" t="s">
        <v>53</v>
      </c>
      <c r="J222" s="21" t="s">
        <v>113</v>
      </c>
      <c r="K222" s="55" t="s">
        <v>1331</v>
      </c>
      <c r="L222" s="303"/>
      <c r="M222" s="395">
        <v>0</v>
      </c>
      <c r="N222" s="395">
        <v>200</v>
      </c>
      <c r="O222" s="217">
        <f t="shared" si="3"/>
        <v>296239</v>
      </c>
    </row>
    <row r="223" spans="1:15" ht="22.95" customHeight="1" x14ac:dyDescent="0.2">
      <c r="A223" s="300">
        <v>45706</v>
      </c>
      <c r="B223" s="20" t="s">
        <v>208</v>
      </c>
      <c r="C223" s="301">
        <v>310</v>
      </c>
      <c r="D223" s="301"/>
      <c r="E223" s="307" t="s">
        <v>130</v>
      </c>
      <c r="F223" s="20" t="s">
        <v>79</v>
      </c>
      <c r="G223" s="41"/>
      <c r="H223" s="21" t="s">
        <v>22</v>
      </c>
      <c r="I223" s="21" t="s">
        <v>53</v>
      </c>
      <c r="J223" s="21" t="s">
        <v>113</v>
      </c>
      <c r="K223" s="55" t="s">
        <v>1964</v>
      </c>
      <c r="L223" s="303"/>
      <c r="M223" s="395">
        <v>0</v>
      </c>
      <c r="N223" s="395">
        <v>200</v>
      </c>
      <c r="O223" s="217">
        <f t="shared" si="3"/>
        <v>296039</v>
      </c>
    </row>
    <row r="224" spans="1:15" ht="22.95" customHeight="1" x14ac:dyDescent="0.2">
      <c r="A224" s="300">
        <v>45706</v>
      </c>
      <c r="B224" s="20" t="s">
        <v>208</v>
      </c>
      <c r="C224" s="301">
        <v>311</v>
      </c>
      <c r="D224" s="301"/>
      <c r="E224" s="307" t="s">
        <v>1973</v>
      </c>
      <c r="F224" s="20" t="s">
        <v>79</v>
      </c>
      <c r="G224" s="41"/>
      <c r="H224" s="21" t="s">
        <v>22</v>
      </c>
      <c r="I224" s="21" t="s">
        <v>56</v>
      </c>
      <c r="J224" s="21" t="s">
        <v>116</v>
      </c>
      <c r="K224" s="55" t="s">
        <v>1988</v>
      </c>
      <c r="L224" s="303"/>
      <c r="M224" s="395">
        <v>0</v>
      </c>
      <c r="N224" s="395">
        <v>120</v>
      </c>
      <c r="O224" s="217">
        <f t="shared" si="3"/>
        <v>295919</v>
      </c>
    </row>
    <row r="225" spans="1:15" ht="22.95" customHeight="1" x14ac:dyDescent="0.2">
      <c r="A225" s="300">
        <v>45706</v>
      </c>
      <c r="B225" s="20" t="s">
        <v>208</v>
      </c>
      <c r="C225" s="301">
        <v>312</v>
      </c>
      <c r="D225" s="301"/>
      <c r="E225" s="307" t="s">
        <v>1974</v>
      </c>
      <c r="F225" s="20" t="s">
        <v>79</v>
      </c>
      <c r="G225" s="41"/>
      <c r="H225" s="21" t="s">
        <v>22</v>
      </c>
      <c r="I225" s="21" t="s">
        <v>56</v>
      </c>
      <c r="J225" s="21" t="s">
        <v>116</v>
      </c>
      <c r="K225" s="55" t="s">
        <v>1323</v>
      </c>
      <c r="L225" s="303"/>
      <c r="M225" s="395">
        <v>0</v>
      </c>
      <c r="N225" s="395">
        <v>46</v>
      </c>
      <c r="O225" s="217">
        <f t="shared" si="3"/>
        <v>295873</v>
      </c>
    </row>
    <row r="226" spans="1:15" ht="22.95" customHeight="1" x14ac:dyDescent="0.2">
      <c r="A226" s="300">
        <v>45706</v>
      </c>
      <c r="B226" s="20" t="s">
        <v>208</v>
      </c>
      <c r="C226" s="301">
        <v>313</v>
      </c>
      <c r="D226" s="301"/>
      <c r="E226" s="307" t="s">
        <v>1310</v>
      </c>
      <c r="F226" s="20" t="s">
        <v>79</v>
      </c>
      <c r="G226" s="41"/>
      <c r="H226" s="21" t="s">
        <v>22</v>
      </c>
      <c r="I226" s="21" t="s">
        <v>103</v>
      </c>
      <c r="J226" s="21" t="s">
        <v>93</v>
      </c>
      <c r="K226" s="55" t="s">
        <v>1322</v>
      </c>
      <c r="L226" s="303"/>
      <c r="M226" s="395">
        <v>0</v>
      </c>
      <c r="N226" s="395">
        <v>175</v>
      </c>
      <c r="O226" s="217">
        <f t="shared" si="3"/>
        <v>295698</v>
      </c>
    </row>
    <row r="227" spans="1:15" ht="22.95" customHeight="1" x14ac:dyDescent="0.2">
      <c r="A227" s="300">
        <v>45706</v>
      </c>
      <c r="B227" s="20" t="s">
        <v>208</v>
      </c>
      <c r="C227" s="301">
        <v>314</v>
      </c>
      <c r="D227" s="301"/>
      <c r="E227" s="307" t="s">
        <v>1975</v>
      </c>
      <c r="F227" s="20" t="s">
        <v>79</v>
      </c>
      <c r="G227" s="41"/>
      <c r="H227" s="21" t="s">
        <v>22</v>
      </c>
      <c r="I227" s="21" t="s">
        <v>53</v>
      </c>
      <c r="J227" s="21" t="s">
        <v>112</v>
      </c>
      <c r="K227" s="55" t="s">
        <v>1328</v>
      </c>
      <c r="L227" s="303"/>
      <c r="M227" s="395">
        <v>0</v>
      </c>
      <c r="N227" s="395">
        <v>1080</v>
      </c>
      <c r="O227" s="217">
        <f t="shared" si="3"/>
        <v>294618</v>
      </c>
    </row>
    <row r="228" spans="1:15" ht="22.95" customHeight="1" x14ac:dyDescent="0.2">
      <c r="A228" s="300">
        <v>45706</v>
      </c>
      <c r="B228" s="20" t="s">
        <v>208</v>
      </c>
      <c r="C228" s="301">
        <v>315</v>
      </c>
      <c r="D228" s="301"/>
      <c r="E228" s="307" t="s">
        <v>1955</v>
      </c>
      <c r="F228" s="20" t="s">
        <v>79</v>
      </c>
      <c r="G228" s="41"/>
      <c r="H228" s="21" t="s">
        <v>22</v>
      </c>
      <c r="I228" s="21" t="s">
        <v>103</v>
      </c>
      <c r="J228" s="21" t="s">
        <v>95</v>
      </c>
      <c r="K228" s="55" t="s">
        <v>1325</v>
      </c>
      <c r="L228" s="303"/>
      <c r="M228" s="395">
        <v>0</v>
      </c>
      <c r="N228" s="395">
        <v>2200</v>
      </c>
      <c r="O228" s="217">
        <f t="shared" si="3"/>
        <v>292418</v>
      </c>
    </row>
    <row r="229" spans="1:15" ht="22.95" customHeight="1" x14ac:dyDescent="0.2">
      <c r="A229" s="300">
        <v>45706</v>
      </c>
      <c r="B229" s="20" t="s">
        <v>208</v>
      </c>
      <c r="C229" s="301">
        <v>316</v>
      </c>
      <c r="D229" s="301"/>
      <c r="E229" s="307" t="s">
        <v>1976</v>
      </c>
      <c r="F229" s="20" t="s">
        <v>79</v>
      </c>
      <c r="G229" s="41"/>
      <c r="H229" s="21" t="s">
        <v>22</v>
      </c>
      <c r="I229" s="21" t="s">
        <v>53</v>
      </c>
      <c r="J229" s="21" t="s">
        <v>112</v>
      </c>
      <c r="K229" s="55" t="s">
        <v>1989</v>
      </c>
      <c r="L229" s="303"/>
      <c r="M229" s="395">
        <v>0</v>
      </c>
      <c r="N229" s="395">
        <v>360</v>
      </c>
      <c r="O229" s="217">
        <f t="shared" si="3"/>
        <v>292058</v>
      </c>
    </row>
    <row r="230" spans="1:15" ht="22.95" customHeight="1" x14ac:dyDescent="0.2">
      <c r="A230" s="300">
        <v>45706</v>
      </c>
      <c r="B230" s="20" t="s">
        <v>208</v>
      </c>
      <c r="C230" s="301">
        <v>317</v>
      </c>
      <c r="D230" s="301"/>
      <c r="E230" s="307" t="s">
        <v>1977</v>
      </c>
      <c r="F230" s="20" t="s">
        <v>79</v>
      </c>
      <c r="G230" s="41"/>
      <c r="H230" s="21" t="s">
        <v>22</v>
      </c>
      <c r="I230" s="21" t="s">
        <v>103</v>
      </c>
      <c r="J230" s="21" t="s">
        <v>102</v>
      </c>
      <c r="K230" s="55" t="s">
        <v>1990</v>
      </c>
      <c r="L230" s="303"/>
      <c r="M230" s="395">
        <v>0</v>
      </c>
      <c r="N230" s="395">
        <v>70</v>
      </c>
      <c r="O230" s="217">
        <f t="shared" si="3"/>
        <v>291988</v>
      </c>
    </row>
    <row r="231" spans="1:15" ht="22.95" customHeight="1" x14ac:dyDescent="0.2">
      <c r="A231" s="300">
        <v>45706</v>
      </c>
      <c r="B231" s="20" t="s">
        <v>208</v>
      </c>
      <c r="C231" s="301">
        <v>318</v>
      </c>
      <c r="D231" s="301"/>
      <c r="E231" s="307" t="s">
        <v>130</v>
      </c>
      <c r="F231" s="20" t="s">
        <v>79</v>
      </c>
      <c r="G231" s="41"/>
      <c r="H231" s="21" t="s">
        <v>22</v>
      </c>
      <c r="I231" s="21" t="s">
        <v>53</v>
      </c>
      <c r="J231" s="21" t="s">
        <v>113</v>
      </c>
      <c r="K231" s="55" t="s">
        <v>1282</v>
      </c>
      <c r="L231" s="303"/>
      <c r="M231" s="395">
        <v>0</v>
      </c>
      <c r="N231" s="395">
        <v>300</v>
      </c>
      <c r="O231" s="217">
        <f t="shared" si="3"/>
        <v>291688</v>
      </c>
    </row>
    <row r="232" spans="1:15" ht="22.95" customHeight="1" x14ac:dyDescent="0.2">
      <c r="A232" s="300">
        <v>45706</v>
      </c>
      <c r="B232" s="20" t="s">
        <v>208</v>
      </c>
      <c r="C232" s="301">
        <v>319</v>
      </c>
      <c r="D232" s="301"/>
      <c r="E232" s="307" t="s">
        <v>130</v>
      </c>
      <c r="F232" s="20" t="s">
        <v>79</v>
      </c>
      <c r="G232" s="41"/>
      <c r="H232" s="21" t="s">
        <v>22</v>
      </c>
      <c r="I232" s="21" t="s">
        <v>53</v>
      </c>
      <c r="J232" s="21" t="s">
        <v>113</v>
      </c>
      <c r="K232" s="55" t="s">
        <v>1991</v>
      </c>
      <c r="L232" s="303"/>
      <c r="M232" s="395">
        <v>0</v>
      </c>
      <c r="N232" s="395">
        <v>200</v>
      </c>
      <c r="O232" s="217">
        <f t="shared" si="3"/>
        <v>291488</v>
      </c>
    </row>
    <row r="233" spans="1:15" ht="22.95" customHeight="1" x14ac:dyDescent="0.2">
      <c r="A233" s="300">
        <v>45706</v>
      </c>
      <c r="B233" s="20" t="s">
        <v>208</v>
      </c>
      <c r="C233" s="301">
        <v>320</v>
      </c>
      <c r="D233" s="301"/>
      <c r="E233" s="307" t="s">
        <v>130</v>
      </c>
      <c r="F233" s="20" t="s">
        <v>79</v>
      </c>
      <c r="G233" s="41"/>
      <c r="H233" s="21" t="s">
        <v>22</v>
      </c>
      <c r="I233" s="21" t="s">
        <v>53</v>
      </c>
      <c r="J233" s="21" t="s">
        <v>113</v>
      </c>
      <c r="K233" s="55" t="s">
        <v>1992</v>
      </c>
      <c r="L233" s="303"/>
      <c r="M233" s="395">
        <v>0</v>
      </c>
      <c r="N233" s="395">
        <v>200</v>
      </c>
      <c r="O233" s="217">
        <f t="shared" si="3"/>
        <v>291288</v>
      </c>
    </row>
    <row r="234" spans="1:15" ht="22.95" customHeight="1" x14ac:dyDescent="0.2">
      <c r="A234" s="300">
        <v>45706</v>
      </c>
      <c r="B234" s="20" t="s">
        <v>208</v>
      </c>
      <c r="C234" s="301">
        <v>321</v>
      </c>
      <c r="D234" s="301"/>
      <c r="E234" s="307" t="s">
        <v>1369</v>
      </c>
      <c r="F234" s="20" t="s">
        <v>79</v>
      </c>
      <c r="G234" s="41"/>
      <c r="H234" s="21" t="s">
        <v>22</v>
      </c>
      <c r="I234" s="21" t="s">
        <v>103</v>
      </c>
      <c r="J234" s="21" t="s">
        <v>95</v>
      </c>
      <c r="K234" s="55" t="s">
        <v>1322</v>
      </c>
      <c r="L234" s="303"/>
      <c r="M234" s="395">
        <v>0</v>
      </c>
      <c r="N234" s="395">
        <v>50</v>
      </c>
      <c r="O234" s="217">
        <f t="shared" si="3"/>
        <v>291238</v>
      </c>
    </row>
    <row r="235" spans="1:15" ht="22.95" customHeight="1" x14ac:dyDescent="0.2">
      <c r="A235" s="300">
        <v>45706</v>
      </c>
      <c r="B235" s="20" t="s">
        <v>208</v>
      </c>
      <c r="C235" s="301">
        <v>322</v>
      </c>
      <c r="D235" s="301"/>
      <c r="E235" s="307" t="s">
        <v>1269</v>
      </c>
      <c r="F235" s="20" t="s">
        <v>79</v>
      </c>
      <c r="G235" s="41"/>
      <c r="H235" s="21" t="s">
        <v>22</v>
      </c>
      <c r="I235" s="21" t="s">
        <v>103</v>
      </c>
      <c r="J235" s="21" t="s">
        <v>102</v>
      </c>
      <c r="K235" s="55" t="s">
        <v>1993</v>
      </c>
      <c r="L235" s="303"/>
      <c r="M235" s="395">
        <v>0</v>
      </c>
      <c r="N235" s="395">
        <v>200</v>
      </c>
      <c r="O235" s="217">
        <f t="shared" si="3"/>
        <v>291038</v>
      </c>
    </row>
    <row r="236" spans="1:15" ht="22.95" customHeight="1" x14ac:dyDescent="0.2">
      <c r="A236" s="300">
        <v>45706</v>
      </c>
      <c r="B236" s="20" t="s">
        <v>208</v>
      </c>
      <c r="C236" s="301">
        <v>323</v>
      </c>
      <c r="D236" s="301"/>
      <c r="E236" s="307" t="s">
        <v>1978</v>
      </c>
      <c r="F236" s="20" t="s">
        <v>79</v>
      </c>
      <c r="G236" s="41"/>
      <c r="H236" s="21" t="s">
        <v>22</v>
      </c>
      <c r="I236" s="21" t="s">
        <v>103</v>
      </c>
      <c r="J236" s="21" t="s">
        <v>95</v>
      </c>
      <c r="K236" s="55" t="s">
        <v>1325</v>
      </c>
      <c r="L236" s="303"/>
      <c r="M236" s="395">
        <v>0</v>
      </c>
      <c r="N236" s="395">
        <v>600</v>
      </c>
      <c r="O236" s="217">
        <f t="shared" si="3"/>
        <v>290438</v>
      </c>
    </row>
    <row r="237" spans="1:15" ht="22.95" customHeight="1" x14ac:dyDescent="0.2">
      <c r="A237" s="300">
        <v>45706</v>
      </c>
      <c r="B237" s="20" t="s">
        <v>208</v>
      </c>
      <c r="C237" s="301">
        <v>324</v>
      </c>
      <c r="D237" s="301"/>
      <c r="E237" s="307" t="s">
        <v>1979</v>
      </c>
      <c r="F237" s="20" t="s">
        <v>79</v>
      </c>
      <c r="G237" s="41"/>
      <c r="H237" s="21" t="s">
        <v>22</v>
      </c>
      <c r="I237" s="21" t="s">
        <v>103</v>
      </c>
      <c r="J237" s="21" t="s">
        <v>95</v>
      </c>
      <c r="K237" s="55" t="s">
        <v>1325</v>
      </c>
      <c r="L237" s="303"/>
      <c r="M237" s="395">
        <v>0</v>
      </c>
      <c r="N237" s="395">
        <v>500</v>
      </c>
      <c r="O237" s="217">
        <f t="shared" si="3"/>
        <v>289938</v>
      </c>
    </row>
    <row r="238" spans="1:15" ht="22.95" customHeight="1" x14ac:dyDescent="0.2">
      <c r="A238" s="300">
        <v>45706</v>
      </c>
      <c r="B238" s="20" t="s">
        <v>208</v>
      </c>
      <c r="C238" s="301">
        <v>325</v>
      </c>
      <c r="D238" s="301"/>
      <c r="E238" s="307" t="s">
        <v>1369</v>
      </c>
      <c r="F238" s="20" t="s">
        <v>79</v>
      </c>
      <c r="G238" s="41"/>
      <c r="H238" s="21" t="s">
        <v>22</v>
      </c>
      <c r="I238" s="21" t="s">
        <v>103</v>
      </c>
      <c r="J238" s="21" t="s">
        <v>95</v>
      </c>
      <c r="K238" s="55" t="s">
        <v>1325</v>
      </c>
      <c r="L238" s="303"/>
      <c r="M238" s="395">
        <v>0</v>
      </c>
      <c r="N238" s="395">
        <v>171</v>
      </c>
      <c r="O238" s="217">
        <f t="shared" si="3"/>
        <v>289767</v>
      </c>
    </row>
    <row r="239" spans="1:15" ht="22.95" customHeight="1" x14ac:dyDescent="0.2">
      <c r="A239" s="300">
        <v>45706</v>
      </c>
      <c r="B239" s="20" t="s">
        <v>208</v>
      </c>
      <c r="C239" s="301">
        <v>326</v>
      </c>
      <c r="D239" s="301"/>
      <c r="E239" s="307" t="s">
        <v>1980</v>
      </c>
      <c r="F239" s="20" t="s">
        <v>79</v>
      </c>
      <c r="G239" s="41"/>
      <c r="H239" s="21" t="s">
        <v>22</v>
      </c>
      <c r="I239" s="21" t="s">
        <v>103</v>
      </c>
      <c r="J239" s="21" t="s">
        <v>95</v>
      </c>
      <c r="K239" s="55" t="s">
        <v>1994</v>
      </c>
      <c r="L239" s="303"/>
      <c r="M239" s="395">
        <v>0</v>
      </c>
      <c r="N239" s="395">
        <v>5400</v>
      </c>
      <c r="O239" s="217">
        <f t="shared" si="3"/>
        <v>284367</v>
      </c>
    </row>
    <row r="240" spans="1:15" ht="22.95" customHeight="1" x14ac:dyDescent="0.2">
      <c r="A240" s="300">
        <v>45706</v>
      </c>
      <c r="B240" s="20" t="s">
        <v>208</v>
      </c>
      <c r="C240" s="301">
        <v>327</v>
      </c>
      <c r="D240" s="301"/>
      <c r="E240" s="307" t="s">
        <v>1933</v>
      </c>
      <c r="F240" s="20" t="s">
        <v>79</v>
      </c>
      <c r="G240" s="41"/>
      <c r="H240" s="21" t="s">
        <v>22</v>
      </c>
      <c r="I240" s="21" t="s">
        <v>103</v>
      </c>
      <c r="J240" s="21" t="s">
        <v>94</v>
      </c>
      <c r="K240" s="55" t="s">
        <v>1968</v>
      </c>
      <c r="L240" s="303"/>
      <c r="M240" s="395">
        <v>0</v>
      </c>
      <c r="N240" s="395">
        <v>100</v>
      </c>
      <c r="O240" s="217">
        <f t="shared" si="3"/>
        <v>284267</v>
      </c>
    </row>
    <row r="241" spans="1:15" ht="22.95" customHeight="1" x14ac:dyDescent="0.2">
      <c r="A241" s="300">
        <v>45706</v>
      </c>
      <c r="B241" s="20" t="s">
        <v>208</v>
      </c>
      <c r="C241" s="301">
        <v>328</v>
      </c>
      <c r="D241" s="301"/>
      <c r="E241" s="307" t="s">
        <v>1981</v>
      </c>
      <c r="F241" s="20" t="s">
        <v>79</v>
      </c>
      <c r="G241" s="41"/>
      <c r="H241" s="21" t="s">
        <v>22</v>
      </c>
      <c r="I241" s="21" t="s">
        <v>103</v>
      </c>
      <c r="J241" s="21" t="s">
        <v>95</v>
      </c>
      <c r="K241" s="55" t="s">
        <v>1325</v>
      </c>
      <c r="L241" s="303"/>
      <c r="M241" s="395">
        <v>0</v>
      </c>
      <c r="N241" s="395">
        <v>950</v>
      </c>
      <c r="O241" s="217">
        <f t="shared" si="3"/>
        <v>283317</v>
      </c>
    </row>
    <row r="242" spans="1:15" ht="22.95" customHeight="1" x14ac:dyDescent="0.2">
      <c r="A242" s="300">
        <v>45706</v>
      </c>
      <c r="B242" s="20" t="s">
        <v>208</v>
      </c>
      <c r="C242" s="301">
        <v>329</v>
      </c>
      <c r="D242" s="301"/>
      <c r="E242" s="307" t="s">
        <v>1933</v>
      </c>
      <c r="F242" s="20" t="s">
        <v>79</v>
      </c>
      <c r="G242" s="41"/>
      <c r="H242" s="21" t="s">
        <v>22</v>
      </c>
      <c r="I242" s="21" t="s">
        <v>103</v>
      </c>
      <c r="J242" s="21" t="s">
        <v>94</v>
      </c>
      <c r="K242" s="55" t="s">
        <v>1995</v>
      </c>
      <c r="L242" s="303"/>
      <c r="M242" s="395">
        <v>0</v>
      </c>
      <c r="N242" s="395">
        <v>750</v>
      </c>
      <c r="O242" s="217">
        <f t="shared" si="3"/>
        <v>282567</v>
      </c>
    </row>
    <row r="243" spans="1:15" ht="22.95" customHeight="1" x14ac:dyDescent="0.2">
      <c r="A243" s="300">
        <v>45706</v>
      </c>
      <c r="B243" s="20" t="s">
        <v>208</v>
      </c>
      <c r="C243" s="301">
        <v>330</v>
      </c>
      <c r="D243" s="301"/>
      <c r="E243" s="307" t="s">
        <v>1933</v>
      </c>
      <c r="F243" s="20" t="s">
        <v>79</v>
      </c>
      <c r="G243" s="41"/>
      <c r="H243" s="21" t="s">
        <v>22</v>
      </c>
      <c r="I243" s="21" t="s">
        <v>103</v>
      </c>
      <c r="J243" s="21" t="s">
        <v>94</v>
      </c>
      <c r="K243" s="55" t="s">
        <v>1996</v>
      </c>
      <c r="L243" s="303"/>
      <c r="M243" s="395">
        <v>0</v>
      </c>
      <c r="N243" s="395">
        <v>250</v>
      </c>
      <c r="O243" s="217">
        <f t="shared" si="3"/>
        <v>282317</v>
      </c>
    </row>
    <row r="244" spans="1:15" ht="22.95" customHeight="1" x14ac:dyDescent="0.2">
      <c r="A244" s="300">
        <v>45706</v>
      </c>
      <c r="B244" s="20" t="s">
        <v>208</v>
      </c>
      <c r="C244" s="301">
        <v>331</v>
      </c>
      <c r="D244" s="301"/>
      <c r="E244" s="307" t="s">
        <v>1982</v>
      </c>
      <c r="F244" s="20" t="s">
        <v>79</v>
      </c>
      <c r="G244" s="41"/>
      <c r="H244" s="21" t="s">
        <v>22</v>
      </c>
      <c r="I244" s="21" t="s">
        <v>56</v>
      </c>
      <c r="J244" s="21" t="s">
        <v>116</v>
      </c>
      <c r="K244" s="55" t="s">
        <v>139</v>
      </c>
      <c r="L244" s="303"/>
      <c r="M244" s="395">
        <v>0</v>
      </c>
      <c r="N244" s="395">
        <v>200</v>
      </c>
      <c r="O244" s="217">
        <f t="shared" si="3"/>
        <v>282117</v>
      </c>
    </row>
    <row r="245" spans="1:15" ht="22.95" customHeight="1" x14ac:dyDescent="0.2">
      <c r="A245" s="300">
        <v>45706</v>
      </c>
      <c r="B245" s="20" t="s">
        <v>208</v>
      </c>
      <c r="C245" s="301">
        <v>332</v>
      </c>
      <c r="D245" s="301"/>
      <c r="E245" s="307" t="s">
        <v>1933</v>
      </c>
      <c r="F245" s="20" t="s">
        <v>79</v>
      </c>
      <c r="G245" s="41"/>
      <c r="H245" s="21" t="s">
        <v>22</v>
      </c>
      <c r="I245" s="21" t="s">
        <v>103</v>
      </c>
      <c r="J245" s="21" t="s">
        <v>94</v>
      </c>
      <c r="K245" s="55" t="s">
        <v>1948</v>
      </c>
      <c r="L245" s="303"/>
      <c r="M245" s="395">
        <v>0</v>
      </c>
      <c r="N245" s="395">
        <v>250</v>
      </c>
      <c r="O245" s="217">
        <f t="shared" si="3"/>
        <v>281867</v>
      </c>
    </row>
    <row r="246" spans="1:15" ht="22.95" customHeight="1" x14ac:dyDescent="0.2">
      <c r="A246" s="300">
        <v>45706</v>
      </c>
      <c r="B246" s="20" t="s">
        <v>208</v>
      </c>
      <c r="C246" s="301">
        <v>333</v>
      </c>
      <c r="D246" s="301"/>
      <c r="E246" s="307" t="s">
        <v>1276</v>
      </c>
      <c r="F246" s="20" t="s">
        <v>79</v>
      </c>
      <c r="G246" s="41"/>
      <c r="H246" s="21" t="s">
        <v>22</v>
      </c>
      <c r="I246" s="21" t="s">
        <v>103</v>
      </c>
      <c r="J246" s="21" t="s">
        <v>102</v>
      </c>
      <c r="K246" s="55" t="s">
        <v>1997</v>
      </c>
      <c r="L246" s="303"/>
      <c r="M246" s="395">
        <v>0</v>
      </c>
      <c r="N246" s="395">
        <v>3936</v>
      </c>
      <c r="O246" s="217">
        <f t="shared" si="3"/>
        <v>277931</v>
      </c>
    </row>
    <row r="247" spans="1:15" ht="22.95" customHeight="1" x14ac:dyDescent="0.2">
      <c r="A247" s="300">
        <v>45706</v>
      </c>
      <c r="B247" s="20" t="s">
        <v>208</v>
      </c>
      <c r="C247" s="301">
        <v>334</v>
      </c>
      <c r="D247" s="301"/>
      <c r="E247" s="307" t="s">
        <v>1274</v>
      </c>
      <c r="F247" s="20" t="s">
        <v>79</v>
      </c>
      <c r="G247" s="41"/>
      <c r="H247" s="21" t="s">
        <v>22</v>
      </c>
      <c r="I247" s="21" t="s">
        <v>103</v>
      </c>
      <c r="J247" s="21" t="s">
        <v>92</v>
      </c>
      <c r="K247" s="55" t="s">
        <v>1298</v>
      </c>
      <c r="L247" s="303"/>
      <c r="M247" s="395">
        <v>0</v>
      </c>
      <c r="N247" s="395">
        <v>500</v>
      </c>
      <c r="O247" s="217">
        <f t="shared" si="3"/>
        <v>277431</v>
      </c>
    </row>
    <row r="248" spans="1:15" ht="22.95" customHeight="1" x14ac:dyDescent="0.2">
      <c r="A248" s="300">
        <v>45706</v>
      </c>
      <c r="B248" s="20" t="s">
        <v>208</v>
      </c>
      <c r="C248" s="301">
        <v>335</v>
      </c>
      <c r="D248" s="301"/>
      <c r="E248" s="307" t="s">
        <v>1274</v>
      </c>
      <c r="F248" s="20" t="s">
        <v>79</v>
      </c>
      <c r="G248" s="41"/>
      <c r="H248" s="21" t="s">
        <v>22</v>
      </c>
      <c r="I248" s="21" t="s">
        <v>103</v>
      </c>
      <c r="J248" s="21" t="s">
        <v>92</v>
      </c>
      <c r="K248" s="55" t="s">
        <v>1383</v>
      </c>
      <c r="L248" s="303"/>
      <c r="M248" s="395">
        <v>0</v>
      </c>
      <c r="N248" s="395">
        <v>25000</v>
      </c>
      <c r="O248" s="217">
        <f t="shared" si="3"/>
        <v>252431</v>
      </c>
    </row>
    <row r="249" spans="1:15" ht="22.95" customHeight="1" x14ac:dyDescent="0.2">
      <c r="A249" s="300">
        <v>45706</v>
      </c>
      <c r="B249" s="20" t="s">
        <v>208</v>
      </c>
      <c r="C249" s="301">
        <v>336</v>
      </c>
      <c r="D249" s="301"/>
      <c r="E249" s="307" t="s">
        <v>1276</v>
      </c>
      <c r="F249" s="20" t="s">
        <v>79</v>
      </c>
      <c r="G249" s="41"/>
      <c r="H249" s="21" t="s">
        <v>22</v>
      </c>
      <c r="I249" s="21" t="s">
        <v>103</v>
      </c>
      <c r="J249" s="21" t="s">
        <v>97</v>
      </c>
      <c r="K249" s="55" t="s">
        <v>1998</v>
      </c>
      <c r="L249" s="303" t="s">
        <v>2024</v>
      </c>
      <c r="M249" s="395">
        <v>0</v>
      </c>
      <c r="N249" s="395">
        <v>135</v>
      </c>
      <c r="O249" s="217">
        <f t="shared" si="3"/>
        <v>252296</v>
      </c>
    </row>
    <row r="250" spans="1:15" ht="22.95" customHeight="1" x14ac:dyDescent="0.2">
      <c r="A250" s="300">
        <v>45706</v>
      </c>
      <c r="B250" s="20" t="s">
        <v>208</v>
      </c>
      <c r="C250" s="301">
        <v>337</v>
      </c>
      <c r="D250" s="301"/>
      <c r="E250" s="307" t="s">
        <v>1278</v>
      </c>
      <c r="F250" s="20" t="s">
        <v>79</v>
      </c>
      <c r="G250" s="41"/>
      <c r="H250" s="21" t="s">
        <v>22</v>
      </c>
      <c r="I250" s="21" t="s">
        <v>53</v>
      </c>
      <c r="J250" s="21" t="s">
        <v>112</v>
      </c>
      <c r="K250" s="55" t="s">
        <v>1302</v>
      </c>
      <c r="L250" s="303"/>
      <c r="M250" s="395">
        <v>0</v>
      </c>
      <c r="N250" s="395">
        <v>183287</v>
      </c>
      <c r="O250" s="217">
        <f t="shared" si="3"/>
        <v>69009</v>
      </c>
    </row>
    <row r="251" spans="1:15" ht="22.95" customHeight="1" x14ac:dyDescent="0.2">
      <c r="A251" s="300">
        <v>45706</v>
      </c>
      <c r="B251" s="20" t="s">
        <v>208</v>
      </c>
      <c r="C251" s="301">
        <v>338</v>
      </c>
      <c r="D251" s="301"/>
      <c r="E251" s="307" t="s">
        <v>1983</v>
      </c>
      <c r="F251" s="20" t="s">
        <v>79</v>
      </c>
      <c r="G251" s="41"/>
      <c r="H251" s="21" t="s">
        <v>22</v>
      </c>
      <c r="I251" s="21" t="s">
        <v>103</v>
      </c>
      <c r="J251" s="21" t="s">
        <v>102</v>
      </c>
      <c r="K251" s="55" t="s">
        <v>1676</v>
      </c>
      <c r="L251" s="303"/>
      <c r="M251" s="395">
        <v>0</v>
      </c>
      <c r="N251" s="395">
        <v>20</v>
      </c>
      <c r="O251" s="217">
        <f t="shared" si="3"/>
        <v>68989</v>
      </c>
    </row>
    <row r="252" spans="1:15" ht="22.95" customHeight="1" x14ac:dyDescent="0.2">
      <c r="A252" s="300">
        <v>45706</v>
      </c>
      <c r="B252" s="20" t="s">
        <v>208</v>
      </c>
      <c r="C252" s="301">
        <v>339</v>
      </c>
      <c r="D252" s="301"/>
      <c r="E252" s="307" t="s">
        <v>1984</v>
      </c>
      <c r="F252" s="20" t="s">
        <v>79</v>
      </c>
      <c r="G252" s="41"/>
      <c r="H252" s="21" t="s">
        <v>22</v>
      </c>
      <c r="I252" s="21" t="s">
        <v>103</v>
      </c>
      <c r="J252" s="21" t="s">
        <v>95</v>
      </c>
      <c r="K252" s="55" t="s">
        <v>139</v>
      </c>
      <c r="L252" s="303"/>
      <c r="M252" s="395">
        <v>0</v>
      </c>
      <c r="N252" s="395">
        <v>134</v>
      </c>
      <c r="O252" s="217">
        <f t="shared" si="3"/>
        <v>68855</v>
      </c>
    </row>
    <row r="253" spans="1:15" ht="22.95" customHeight="1" x14ac:dyDescent="0.2">
      <c r="A253" s="300">
        <v>45706</v>
      </c>
      <c r="B253" s="20" t="s">
        <v>208</v>
      </c>
      <c r="C253" s="301">
        <v>340</v>
      </c>
      <c r="D253" s="301"/>
      <c r="E253" s="307" t="s">
        <v>1278</v>
      </c>
      <c r="F253" s="20" t="s">
        <v>79</v>
      </c>
      <c r="G253" s="41"/>
      <c r="H253" s="21" t="s">
        <v>22</v>
      </c>
      <c r="I253" s="21" t="s">
        <v>53</v>
      </c>
      <c r="J253" s="21" t="s">
        <v>112</v>
      </c>
      <c r="K253" s="55" t="s">
        <v>1303</v>
      </c>
      <c r="L253" s="303"/>
      <c r="M253" s="395">
        <v>0</v>
      </c>
      <c r="N253" s="395">
        <v>31982</v>
      </c>
      <c r="O253" s="217">
        <f t="shared" si="3"/>
        <v>36873</v>
      </c>
    </row>
    <row r="254" spans="1:15" ht="22.95" customHeight="1" x14ac:dyDescent="0.2">
      <c r="A254" s="300">
        <v>45706</v>
      </c>
      <c r="B254" s="20" t="s">
        <v>208</v>
      </c>
      <c r="C254" s="301">
        <v>341</v>
      </c>
      <c r="D254" s="301"/>
      <c r="E254" s="307" t="s">
        <v>1278</v>
      </c>
      <c r="F254" s="20" t="s">
        <v>79</v>
      </c>
      <c r="G254" s="41"/>
      <c r="H254" s="21" t="s">
        <v>22</v>
      </c>
      <c r="I254" s="21" t="s">
        <v>53</v>
      </c>
      <c r="J254" s="21" t="s">
        <v>114</v>
      </c>
      <c r="K254" s="55" t="s">
        <v>149</v>
      </c>
      <c r="L254" s="303"/>
      <c r="M254" s="395">
        <v>0</v>
      </c>
      <c r="N254" s="395">
        <v>3950</v>
      </c>
      <c r="O254" s="217">
        <f t="shared" si="3"/>
        <v>32923</v>
      </c>
    </row>
    <row r="255" spans="1:15" ht="22.95" customHeight="1" x14ac:dyDescent="0.2">
      <c r="A255" s="300">
        <v>45706</v>
      </c>
      <c r="B255" s="20" t="s">
        <v>208</v>
      </c>
      <c r="C255" s="301">
        <v>342</v>
      </c>
      <c r="D255" s="301"/>
      <c r="E255" s="307" t="s">
        <v>130</v>
      </c>
      <c r="F255" s="20" t="s">
        <v>79</v>
      </c>
      <c r="G255" s="41"/>
      <c r="H255" s="21" t="s">
        <v>22</v>
      </c>
      <c r="I255" s="21" t="s">
        <v>53</v>
      </c>
      <c r="J255" s="21" t="s">
        <v>113</v>
      </c>
      <c r="K255" s="55" t="s">
        <v>1999</v>
      </c>
      <c r="L255" s="303"/>
      <c r="M255" s="395">
        <v>0</v>
      </c>
      <c r="N255" s="395">
        <v>500</v>
      </c>
      <c r="O255" s="217">
        <f t="shared" si="3"/>
        <v>32423</v>
      </c>
    </row>
    <row r="256" spans="1:15" ht="22.95" customHeight="1" x14ac:dyDescent="0.2">
      <c r="A256" s="300">
        <v>45706</v>
      </c>
      <c r="B256" s="20" t="s">
        <v>208</v>
      </c>
      <c r="C256" s="301">
        <v>343</v>
      </c>
      <c r="D256" s="301"/>
      <c r="E256" s="307" t="s">
        <v>130</v>
      </c>
      <c r="F256" s="20" t="s">
        <v>79</v>
      </c>
      <c r="G256" s="41"/>
      <c r="H256" s="21" t="s">
        <v>22</v>
      </c>
      <c r="I256" s="21" t="s">
        <v>53</v>
      </c>
      <c r="J256" s="21" t="s">
        <v>113</v>
      </c>
      <c r="K256" s="55" t="s">
        <v>2000</v>
      </c>
      <c r="L256" s="303"/>
      <c r="M256" s="395">
        <v>0</v>
      </c>
      <c r="N256" s="395">
        <v>500</v>
      </c>
      <c r="O256" s="217">
        <f t="shared" si="3"/>
        <v>31923</v>
      </c>
    </row>
    <row r="257" spans="1:18" ht="22.95" customHeight="1" x14ac:dyDescent="0.2">
      <c r="A257" s="300">
        <v>45706</v>
      </c>
      <c r="B257" s="20" t="s">
        <v>208</v>
      </c>
      <c r="C257" s="301">
        <v>344</v>
      </c>
      <c r="D257" s="301"/>
      <c r="E257" s="307" t="s">
        <v>130</v>
      </c>
      <c r="F257" s="20" t="s">
        <v>79</v>
      </c>
      <c r="G257" s="41"/>
      <c r="H257" s="21" t="s">
        <v>22</v>
      </c>
      <c r="I257" s="21" t="s">
        <v>53</v>
      </c>
      <c r="J257" s="21" t="s">
        <v>113</v>
      </c>
      <c r="K257" s="55" t="s">
        <v>1963</v>
      </c>
      <c r="L257" s="303"/>
      <c r="M257" s="395">
        <v>0</v>
      </c>
      <c r="N257" s="395">
        <v>1000</v>
      </c>
      <c r="O257" s="217">
        <f t="shared" si="3"/>
        <v>30923</v>
      </c>
    </row>
    <row r="258" spans="1:18" ht="22.95" customHeight="1" x14ac:dyDescent="0.2">
      <c r="A258" s="300">
        <v>45706</v>
      </c>
      <c r="B258" s="20" t="s">
        <v>208</v>
      </c>
      <c r="C258" s="301">
        <v>345</v>
      </c>
      <c r="D258" s="301"/>
      <c r="E258" s="307" t="s">
        <v>130</v>
      </c>
      <c r="F258" s="20" t="s">
        <v>79</v>
      </c>
      <c r="G258" s="41"/>
      <c r="H258" s="21" t="s">
        <v>22</v>
      </c>
      <c r="I258" s="21" t="s">
        <v>53</v>
      </c>
      <c r="J258" s="21" t="s">
        <v>113</v>
      </c>
      <c r="K258" s="55" t="s">
        <v>1972</v>
      </c>
      <c r="L258" s="303"/>
      <c r="M258" s="395">
        <v>0</v>
      </c>
      <c r="N258" s="395">
        <v>500</v>
      </c>
      <c r="O258" s="217">
        <f t="shared" si="3"/>
        <v>30423</v>
      </c>
    </row>
    <row r="259" spans="1:18" ht="22.95" customHeight="1" x14ac:dyDescent="0.2">
      <c r="A259" s="300">
        <v>45706</v>
      </c>
      <c r="B259" s="20" t="s">
        <v>208</v>
      </c>
      <c r="C259" s="301">
        <v>346</v>
      </c>
      <c r="D259" s="301"/>
      <c r="E259" s="307" t="s">
        <v>130</v>
      </c>
      <c r="F259" s="20" t="s">
        <v>79</v>
      </c>
      <c r="G259" s="41"/>
      <c r="H259" s="21" t="s">
        <v>22</v>
      </c>
      <c r="I259" s="21" t="s">
        <v>53</v>
      </c>
      <c r="J259" s="21" t="s">
        <v>113</v>
      </c>
      <c r="K259" s="55" t="s">
        <v>2001</v>
      </c>
      <c r="L259" s="303"/>
      <c r="M259" s="395">
        <v>0</v>
      </c>
      <c r="N259" s="395">
        <v>500</v>
      </c>
      <c r="O259" s="217">
        <f t="shared" si="3"/>
        <v>29923</v>
      </c>
    </row>
    <row r="260" spans="1:18" ht="22.95" customHeight="1" x14ac:dyDescent="0.2">
      <c r="A260" s="300">
        <v>45706</v>
      </c>
      <c r="B260" s="20" t="s">
        <v>208</v>
      </c>
      <c r="C260" s="301">
        <v>347</v>
      </c>
      <c r="D260" s="301"/>
      <c r="E260" s="307" t="s">
        <v>1279</v>
      </c>
      <c r="F260" s="20" t="s">
        <v>79</v>
      </c>
      <c r="G260" s="41"/>
      <c r="H260" s="21" t="s">
        <v>22</v>
      </c>
      <c r="I260" s="21" t="s">
        <v>53</v>
      </c>
      <c r="J260" s="21" t="s">
        <v>113</v>
      </c>
      <c r="K260" s="55" t="s">
        <v>1363</v>
      </c>
      <c r="L260" s="303"/>
      <c r="M260" s="395">
        <v>0</v>
      </c>
      <c r="N260" s="395">
        <v>1200</v>
      </c>
      <c r="O260" s="217">
        <f t="shared" ref="O260:O323" si="4">O259+M260-N260</f>
        <v>28723</v>
      </c>
      <c r="Q260" s="229"/>
      <c r="R260" s="229"/>
    </row>
    <row r="261" spans="1:18" ht="22.95" customHeight="1" x14ac:dyDescent="0.2">
      <c r="A261" s="300">
        <v>45706</v>
      </c>
      <c r="B261" s="20" t="s">
        <v>208</v>
      </c>
      <c r="C261" s="301">
        <v>348</v>
      </c>
      <c r="D261" s="301"/>
      <c r="E261" s="307" t="s">
        <v>1280</v>
      </c>
      <c r="F261" s="20" t="s">
        <v>79</v>
      </c>
      <c r="G261" s="41"/>
      <c r="H261" s="21" t="s">
        <v>22</v>
      </c>
      <c r="I261" s="21" t="s">
        <v>103</v>
      </c>
      <c r="J261" s="21" t="s">
        <v>102</v>
      </c>
      <c r="K261" s="55" t="s">
        <v>1363</v>
      </c>
      <c r="L261" s="55"/>
      <c r="M261" s="395">
        <v>0</v>
      </c>
      <c r="N261" s="395">
        <v>800</v>
      </c>
      <c r="O261" s="217">
        <f t="shared" si="4"/>
        <v>27923</v>
      </c>
    </row>
    <row r="262" spans="1:18" ht="22.95" customHeight="1" x14ac:dyDescent="0.2">
      <c r="A262" s="300">
        <v>45706</v>
      </c>
      <c r="B262" s="20" t="s">
        <v>208</v>
      </c>
      <c r="C262" s="301">
        <v>349</v>
      </c>
      <c r="D262" s="301"/>
      <c r="E262" s="307" t="s">
        <v>1316</v>
      </c>
      <c r="F262" s="20" t="s">
        <v>79</v>
      </c>
      <c r="G262" s="41"/>
      <c r="H262" s="21" t="s">
        <v>22</v>
      </c>
      <c r="I262" s="21" t="s">
        <v>103</v>
      </c>
      <c r="J262" s="21" t="s">
        <v>102</v>
      </c>
      <c r="K262" s="55" t="s">
        <v>2002</v>
      </c>
      <c r="L262" s="303"/>
      <c r="M262" s="395">
        <v>0</v>
      </c>
      <c r="N262" s="395">
        <v>3100</v>
      </c>
      <c r="O262" s="217">
        <f t="shared" si="4"/>
        <v>24823</v>
      </c>
    </row>
    <row r="263" spans="1:18" ht="22.95" customHeight="1" x14ac:dyDescent="0.2">
      <c r="A263" s="300">
        <v>45706</v>
      </c>
      <c r="B263" s="20" t="s">
        <v>208</v>
      </c>
      <c r="C263" s="301">
        <v>350</v>
      </c>
      <c r="D263" s="301"/>
      <c r="E263" s="307" t="s">
        <v>1985</v>
      </c>
      <c r="F263" s="20" t="s">
        <v>79</v>
      </c>
      <c r="G263" s="41"/>
      <c r="H263" s="21" t="s">
        <v>22</v>
      </c>
      <c r="I263" s="21" t="s">
        <v>53</v>
      </c>
      <c r="J263" s="21" t="s">
        <v>114</v>
      </c>
      <c r="K263" s="55" t="s">
        <v>2003</v>
      </c>
      <c r="L263" s="303"/>
      <c r="M263" s="395">
        <v>0</v>
      </c>
      <c r="N263" s="395">
        <v>100</v>
      </c>
      <c r="O263" s="217">
        <f t="shared" si="4"/>
        <v>24723</v>
      </c>
    </row>
    <row r="264" spans="1:18" ht="22.95" customHeight="1" x14ac:dyDescent="0.2">
      <c r="A264" s="300">
        <v>45706</v>
      </c>
      <c r="B264" s="20" t="s">
        <v>208</v>
      </c>
      <c r="C264" s="301">
        <v>351</v>
      </c>
      <c r="D264" s="301"/>
      <c r="E264" s="307" t="s">
        <v>1281</v>
      </c>
      <c r="F264" s="20" t="s">
        <v>79</v>
      </c>
      <c r="G264" s="41"/>
      <c r="H264" s="21" t="s">
        <v>22</v>
      </c>
      <c r="I264" s="21" t="s">
        <v>81</v>
      </c>
      <c r="J264" s="21" t="s">
        <v>33</v>
      </c>
      <c r="K264" s="55" t="s">
        <v>1364</v>
      </c>
      <c r="L264" s="303"/>
      <c r="M264" s="395">
        <v>0</v>
      </c>
      <c r="N264" s="395">
        <v>5000</v>
      </c>
      <c r="O264" s="217">
        <f t="shared" si="4"/>
        <v>19723</v>
      </c>
      <c r="P264" s="157">
        <v>5723</v>
      </c>
    </row>
    <row r="265" spans="1:18" ht="22.95" customHeight="1" x14ac:dyDescent="0.2">
      <c r="A265" s="300">
        <v>45712</v>
      </c>
      <c r="B265" s="20" t="s">
        <v>208</v>
      </c>
      <c r="C265" s="301">
        <v>358</v>
      </c>
      <c r="D265" s="301"/>
      <c r="E265" s="307" t="s">
        <v>2004</v>
      </c>
      <c r="F265" s="20" t="s">
        <v>79</v>
      </c>
      <c r="G265" s="41"/>
      <c r="H265" s="21" t="s">
        <v>22</v>
      </c>
      <c r="I265" s="21" t="s">
        <v>103</v>
      </c>
      <c r="J265" s="21" t="s">
        <v>94</v>
      </c>
      <c r="K265" s="55" t="s">
        <v>1325</v>
      </c>
      <c r="L265" s="303"/>
      <c r="M265" s="395">
        <v>0</v>
      </c>
      <c r="N265" s="395">
        <v>600</v>
      </c>
      <c r="O265" s="217">
        <f t="shared" si="4"/>
        <v>19123</v>
      </c>
    </row>
    <row r="266" spans="1:18" ht="22.95" customHeight="1" x14ac:dyDescent="0.2">
      <c r="A266" s="300">
        <v>45712</v>
      </c>
      <c r="B266" s="20" t="s">
        <v>208</v>
      </c>
      <c r="C266" s="301">
        <v>359</v>
      </c>
      <c r="D266" s="301"/>
      <c r="E266" s="307" t="s">
        <v>2005</v>
      </c>
      <c r="F266" s="20" t="s">
        <v>79</v>
      </c>
      <c r="G266" s="41"/>
      <c r="H266" s="21" t="s">
        <v>22</v>
      </c>
      <c r="I266" s="21" t="s">
        <v>53</v>
      </c>
      <c r="J266" s="21" t="s">
        <v>112</v>
      </c>
      <c r="K266" s="55" t="s">
        <v>2014</v>
      </c>
      <c r="L266" s="303"/>
      <c r="M266" s="395">
        <v>0</v>
      </c>
      <c r="N266" s="395">
        <v>320</v>
      </c>
      <c r="O266" s="217">
        <f t="shared" si="4"/>
        <v>18803</v>
      </c>
    </row>
    <row r="267" spans="1:18" ht="22.95" customHeight="1" x14ac:dyDescent="0.2">
      <c r="A267" s="300">
        <v>45712</v>
      </c>
      <c r="B267" s="20" t="s">
        <v>208</v>
      </c>
      <c r="C267" s="301">
        <v>360</v>
      </c>
      <c r="D267" s="301"/>
      <c r="E267" s="307" t="s">
        <v>2006</v>
      </c>
      <c r="F267" s="20" t="s">
        <v>79</v>
      </c>
      <c r="G267" s="41"/>
      <c r="H267" s="21" t="s">
        <v>22</v>
      </c>
      <c r="I267" s="21" t="s">
        <v>103</v>
      </c>
      <c r="J267" s="21" t="s">
        <v>102</v>
      </c>
      <c r="K267" s="55" t="s">
        <v>1285</v>
      </c>
      <c r="L267" s="303"/>
      <c r="M267" s="395">
        <v>0</v>
      </c>
      <c r="N267" s="395">
        <v>100</v>
      </c>
      <c r="O267" s="217">
        <f t="shared" si="4"/>
        <v>18703</v>
      </c>
    </row>
    <row r="268" spans="1:18" ht="22.95" customHeight="1" x14ac:dyDescent="0.2">
      <c r="A268" s="300">
        <v>45712</v>
      </c>
      <c r="B268" s="20" t="s">
        <v>208</v>
      </c>
      <c r="C268" s="301">
        <v>361</v>
      </c>
      <c r="D268" s="301"/>
      <c r="E268" s="307" t="s">
        <v>2007</v>
      </c>
      <c r="F268" s="20" t="s">
        <v>79</v>
      </c>
      <c r="G268" s="41"/>
      <c r="H268" s="21" t="s">
        <v>22</v>
      </c>
      <c r="I268" s="21" t="s">
        <v>53</v>
      </c>
      <c r="J268" s="21" t="s">
        <v>112</v>
      </c>
      <c r="K268" s="55" t="s">
        <v>2015</v>
      </c>
      <c r="L268" s="303"/>
      <c r="M268" s="395">
        <v>0</v>
      </c>
      <c r="N268" s="395">
        <v>720</v>
      </c>
      <c r="O268" s="217">
        <f t="shared" si="4"/>
        <v>17983</v>
      </c>
    </row>
    <row r="269" spans="1:18" ht="22.95" customHeight="1" x14ac:dyDescent="0.2">
      <c r="A269" s="300">
        <v>45712</v>
      </c>
      <c r="B269" s="20" t="s">
        <v>208</v>
      </c>
      <c r="C269" s="301">
        <v>362</v>
      </c>
      <c r="D269" s="301"/>
      <c r="E269" s="307" t="s">
        <v>1310</v>
      </c>
      <c r="F269" s="20" t="s">
        <v>79</v>
      </c>
      <c r="G269" s="41"/>
      <c r="H269" s="21" t="s">
        <v>22</v>
      </c>
      <c r="I269" s="21" t="s">
        <v>103</v>
      </c>
      <c r="J269" s="21" t="s">
        <v>93</v>
      </c>
      <c r="K269" s="55" t="s">
        <v>1322</v>
      </c>
      <c r="L269" s="303"/>
      <c r="M269" s="395">
        <v>0</v>
      </c>
      <c r="N269" s="395">
        <v>170</v>
      </c>
      <c r="O269" s="217">
        <f t="shared" si="4"/>
        <v>17813</v>
      </c>
    </row>
    <row r="270" spans="1:18" ht="22.95" customHeight="1" x14ac:dyDescent="0.2">
      <c r="A270" s="300">
        <v>45712</v>
      </c>
      <c r="B270" s="20" t="s">
        <v>208</v>
      </c>
      <c r="C270" s="301">
        <v>363</v>
      </c>
      <c r="D270" s="301"/>
      <c r="E270" s="307" t="s">
        <v>2008</v>
      </c>
      <c r="F270" s="20" t="s">
        <v>79</v>
      </c>
      <c r="G270" s="41"/>
      <c r="H270" s="21" t="s">
        <v>22</v>
      </c>
      <c r="I270" s="21" t="s">
        <v>103</v>
      </c>
      <c r="J270" s="21" t="s">
        <v>93</v>
      </c>
      <c r="K270" s="55" t="s">
        <v>2016</v>
      </c>
      <c r="L270" s="303"/>
      <c r="M270" s="395">
        <v>0</v>
      </c>
      <c r="N270" s="395">
        <v>1545</v>
      </c>
      <c r="O270" s="217">
        <f t="shared" si="4"/>
        <v>16268</v>
      </c>
    </row>
    <row r="271" spans="1:18" ht="22.95" customHeight="1" x14ac:dyDescent="0.2">
      <c r="A271" s="300">
        <v>45712</v>
      </c>
      <c r="B271" s="20" t="s">
        <v>208</v>
      </c>
      <c r="C271" s="301">
        <v>364</v>
      </c>
      <c r="D271" s="301"/>
      <c r="E271" s="307" t="s">
        <v>1955</v>
      </c>
      <c r="F271" s="20" t="s">
        <v>79</v>
      </c>
      <c r="G271" s="41"/>
      <c r="H271" s="21" t="s">
        <v>22</v>
      </c>
      <c r="I271" s="21" t="s">
        <v>103</v>
      </c>
      <c r="J271" s="21" t="s">
        <v>95</v>
      </c>
      <c r="K271" s="55" t="s">
        <v>2016</v>
      </c>
      <c r="L271" s="303"/>
      <c r="M271" s="395">
        <v>0</v>
      </c>
      <c r="N271" s="395">
        <v>695</v>
      </c>
      <c r="O271" s="217">
        <f t="shared" si="4"/>
        <v>15573</v>
      </c>
    </row>
    <row r="272" spans="1:18" ht="22.95" customHeight="1" x14ac:dyDescent="0.2">
      <c r="A272" s="300">
        <v>45712</v>
      </c>
      <c r="B272" s="20" t="s">
        <v>208</v>
      </c>
      <c r="C272" s="301">
        <v>365</v>
      </c>
      <c r="D272" s="301"/>
      <c r="E272" s="307" t="s">
        <v>130</v>
      </c>
      <c r="F272" s="20" t="s">
        <v>79</v>
      </c>
      <c r="G272" s="41"/>
      <c r="H272" s="21" t="s">
        <v>22</v>
      </c>
      <c r="I272" s="21" t="s">
        <v>53</v>
      </c>
      <c r="J272" s="21" t="s">
        <v>113</v>
      </c>
      <c r="K272" s="55" t="s">
        <v>1282</v>
      </c>
      <c r="L272" s="303"/>
      <c r="M272" s="395">
        <v>0</v>
      </c>
      <c r="N272" s="395">
        <v>100</v>
      </c>
      <c r="O272" s="217">
        <f t="shared" si="4"/>
        <v>15473</v>
      </c>
    </row>
    <row r="273" spans="1:15" ht="22.95" customHeight="1" x14ac:dyDescent="0.2">
      <c r="A273" s="300">
        <v>45712</v>
      </c>
      <c r="B273" s="20" t="s">
        <v>208</v>
      </c>
      <c r="C273" s="301">
        <v>366</v>
      </c>
      <c r="D273" s="301"/>
      <c r="E273" s="307" t="s">
        <v>130</v>
      </c>
      <c r="F273" s="20" t="s">
        <v>79</v>
      </c>
      <c r="G273" s="41"/>
      <c r="H273" s="21" t="s">
        <v>22</v>
      </c>
      <c r="I273" s="21" t="s">
        <v>53</v>
      </c>
      <c r="J273" s="21" t="s">
        <v>113</v>
      </c>
      <c r="K273" s="55" t="s">
        <v>2017</v>
      </c>
      <c r="L273" s="303"/>
      <c r="M273" s="395">
        <v>0</v>
      </c>
      <c r="N273" s="395">
        <v>200</v>
      </c>
      <c r="O273" s="217">
        <f t="shared" si="4"/>
        <v>15273</v>
      </c>
    </row>
    <row r="274" spans="1:15" ht="22.95" customHeight="1" x14ac:dyDescent="0.2">
      <c r="A274" s="300">
        <v>45712</v>
      </c>
      <c r="B274" s="20" t="s">
        <v>208</v>
      </c>
      <c r="C274" s="301">
        <v>367</v>
      </c>
      <c r="D274" s="301"/>
      <c r="E274" s="307" t="s">
        <v>130</v>
      </c>
      <c r="F274" s="20" t="s">
        <v>79</v>
      </c>
      <c r="G274" s="41"/>
      <c r="H274" s="21" t="s">
        <v>22</v>
      </c>
      <c r="I274" s="21" t="s">
        <v>53</v>
      </c>
      <c r="J274" s="21" t="s">
        <v>113</v>
      </c>
      <c r="K274" s="55" t="s">
        <v>2018</v>
      </c>
      <c r="L274" s="303"/>
      <c r="M274" s="395">
        <v>0</v>
      </c>
      <c r="N274" s="395">
        <v>200</v>
      </c>
      <c r="O274" s="217">
        <f t="shared" si="4"/>
        <v>15073</v>
      </c>
    </row>
    <row r="275" spans="1:15" ht="22.95" customHeight="1" x14ac:dyDescent="0.2">
      <c r="A275" s="300">
        <v>45712</v>
      </c>
      <c r="B275" s="20" t="s">
        <v>208</v>
      </c>
      <c r="C275" s="301">
        <v>368</v>
      </c>
      <c r="D275" s="301"/>
      <c r="E275" s="307" t="s">
        <v>130</v>
      </c>
      <c r="F275" s="20" t="s">
        <v>79</v>
      </c>
      <c r="G275" s="41"/>
      <c r="H275" s="21" t="s">
        <v>22</v>
      </c>
      <c r="I275" s="21" t="s">
        <v>53</v>
      </c>
      <c r="J275" s="21" t="s">
        <v>113</v>
      </c>
      <c r="K275" s="55" t="s">
        <v>1323</v>
      </c>
      <c r="L275" s="303"/>
      <c r="M275" s="395">
        <v>0</v>
      </c>
      <c r="N275" s="395">
        <v>200</v>
      </c>
      <c r="O275" s="217">
        <f t="shared" si="4"/>
        <v>14873</v>
      </c>
    </row>
    <row r="276" spans="1:15" ht="22.95" customHeight="1" x14ac:dyDescent="0.2">
      <c r="A276" s="300">
        <v>45712</v>
      </c>
      <c r="B276" s="20" t="s">
        <v>208</v>
      </c>
      <c r="C276" s="301">
        <v>369</v>
      </c>
      <c r="D276" s="301"/>
      <c r="E276" s="307" t="s">
        <v>130</v>
      </c>
      <c r="F276" s="20" t="s">
        <v>79</v>
      </c>
      <c r="G276" s="41"/>
      <c r="H276" s="21" t="s">
        <v>22</v>
      </c>
      <c r="I276" s="21" t="s">
        <v>53</v>
      </c>
      <c r="J276" s="21" t="s">
        <v>113</v>
      </c>
      <c r="K276" s="55" t="s">
        <v>1387</v>
      </c>
      <c r="L276" s="303"/>
      <c r="M276" s="395">
        <v>0</v>
      </c>
      <c r="N276" s="395">
        <v>350</v>
      </c>
      <c r="O276" s="217">
        <f t="shared" si="4"/>
        <v>14523</v>
      </c>
    </row>
    <row r="277" spans="1:15" ht="22.95" customHeight="1" x14ac:dyDescent="0.2">
      <c r="A277" s="300">
        <v>45712</v>
      </c>
      <c r="B277" s="20" t="s">
        <v>208</v>
      </c>
      <c r="C277" s="301">
        <v>370</v>
      </c>
      <c r="D277" s="301"/>
      <c r="E277" s="307" t="s">
        <v>1321</v>
      </c>
      <c r="F277" s="20" t="s">
        <v>79</v>
      </c>
      <c r="G277" s="41"/>
      <c r="H277" s="21" t="s">
        <v>22</v>
      </c>
      <c r="I277" s="21" t="s">
        <v>103</v>
      </c>
      <c r="J277" s="21" t="s">
        <v>97</v>
      </c>
      <c r="K277" s="55" t="s">
        <v>1337</v>
      </c>
      <c r="L277" s="303"/>
      <c r="M277" s="395">
        <v>0</v>
      </c>
      <c r="N277" s="395">
        <v>320</v>
      </c>
      <c r="O277" s="217">
        <f t="shared" si="4"/>
        <v>14203</v>
      </c>
    </row>
    <row r="278" spans="1:15" ht="22.95" customHeight="1" x14ac:dyDescent="0.2">
      <c r="A278" s="300">
        <v>45712</v>
      </c>
      <c r="B278" s="20" t="s">
        <v>208</v>
      </c>
      <c r="C278" s="301">
        <v>371</v>
      </c>
      <c r="D278" s="301"/>
      <c r="E278" s="307" t="s">
        <v>1270</v>
      </c>
      <c r="F278" s="20" t="s">
        <v>79</v>
      </c>
      <c r="G278" s="41"/>
      <c r="H278" s="21" t="s">
        <v>21</v>
      </c>
      <c r="I278" s="21" t="s">
        <v>81</v>
      </c>
      <c r="J278" s="21" t="s">
        <v>33</v>
      </c>
      <c r="K278" s="55"/>
      <c r="L278" s="303"/>
      <c r="M278" s="395">
        <v>200000</v>
      </c>
      <c r="N278" s="395">
        <v>0</v>
      </c>
      <c r="O278" s="217">
        <f t="shared" si="4"/>
        <v>214203</v>
      </c>
    </row>
    <row r="279" spans="1:15" ht="22.95" customHeight="1" x14ac:dyDescent="0.2">
      <c r="A279" s="300">
        <v>45712</v>
      </c>
      <c r="B279" s="20" t="s">
        <v>208</v>
      </c>
      <c r="C279" s="301">
        <v>372</v>
      </c>
      <c r="D279" s="301"/>
      <c r="E279" s="307" t="s">
        <v>2009</v>
      </c>
      <c r="F279" s="20" t="s">
        <v>79</v>
      </c>
      <c r="G279" s="41"/>
      <c r="H279" s="21" t="s">
        <v>22</v>
      </c>
      <c r="I279" s="21" t="s">
        <v>103</v>
      </c>
      <c r="J279" s="21" t="s">
        <v>92</v>
      </c>
      <c r="K279" s="55" t="s">
        <v>2019</v>
      </c>
      <c r="L279" s="303"/>
      <c r="M279" s="395">
        <v>0</v>
      </c>
      <c r="N279" s="395">
        <v>700</v>
      </c>
      <c r="O279" s="217">
        <f t="shared" si="4"/>
        <v>213503</v>
      </c>
    </row>
    <row r="280" spans="1:15" ht="22.95" customHeight="1" x14ac:dyDescent="0.2">
      <c r="A280" s="300">
        <v>45712</v>
      </c>
      <c r="B280" s="20" t="s">
        <v>208</v>
      </c>
      <c r="C280" s="301">
        <v>373</v>
      </c>
      <c r="D280" s="301"/>
      <c r="E280" s="307" t="s">
        <v>1933</v>
      </c>
      <c r="F280" s="20" t="s">
        <v>79</v>
      </c>
      <c r="G280" s="41"/>
      <c r="H280" s="21" t="s">
        <v>22</v>
      </c>
      <c r="I280" s="21" t="s">
        <v>103</v>
      </c>
      <c r="J280" s="21" t="s">
        <v>94</v>
      </c>
      <c r="K280" s="55" t="s">
        <v>1968</v>
      </c>
      <c r="L280" s="303"/>
      <c r="M280" s="395">
        <v>0</v>
      </c>
      <c r="N280" s="395">
        <v>100</v>
      </c>
      <c r="O280" s="217">
        <f t="shared" si="4"/>
        <v>213403</v>
      </c>
    </row>
    <row r="281" spans="1:15" ht="22.95" customHeight="1" x14ac:dyDescent="0.2">
      <c r="A281" s="300">
        <v>45712</v>
      </c>
      <c r="B281" s="20" t="s">
        <v>208</v>
      </c>
      <c r="C281" s="301">
        <v>374</v>
      </c>
      <c r="D281" s="301"/>
      <c r="E281" s="307" t="s">
        <v>2010</v>
      </c>
      <c r="F281" s="20" t="s">
        <v>79</v>
      </c>
      <c r="G281" s="41"/>
      <c r="H281" s="21" t="s">
        <v>22</v>
      </c>
      <c r="I281" s="21" t="s">
        <v>103</v>
      </c>
      <c r="J281" s="21" t="s">
        <v>93</v>
      </c>
      <c r="K281" s="55" t="s">
        <v>1325</v>
      </c>
      <c r="L281" s="303"/>
      <c r="M281" s="395">
        <v>0</v>
      </c>
      <c r="N281" s="395">
        <v>1260</v>
      </c>
      <c r="O281" s="217">
        <f t="shared" si="4"/>
        <v>212143</v>
      </c>
    </row>
    <row r="282" spans="1:15" ht="22.95" customHeight="1" x14ac:dyDescent="0.2">
      <c r="A282" s="300">
        <v>45712</v>
      </c>
      <c r="B282" s="20" t="s">
        <v>208</v>
      </c>
      <c r="C282" s="301">
        <v>375</v>
      </c>
      <c r="D282" s="301"/>
      <c r="E282" s="307" t="s">
        <v>2011</v>
      </c>
      <c r="F282" s="20" t="s">
        <v>79</v>
      </c>
      <c r="G282" s="41"/>
      <c r="H282" s="21" t="s">
        <v>22</v>
      </c>
      <c r="I282" s="21" t="s">
        <v>103</v>
      </c>
      <c r="J282" s="21" t="s">
        <v>94</v>
      </c>
      <c r="K282" s="55" t="s">
        <v>2020</v>
      </c>
      <c r="L282" s="303"/>
      <c r="M282" s="395">
        <v>0</v>
      </c>
      <c r="N282" s="395">
        <v>750</v>
      </c>
      <c r="O282" s="217">
        <f t="shared" si="4"/>
        <v>211393</v>
      </c>
    </row>
    <row r="283" spans="1:15" ht="22.95" customHeight="1" x14ac:dyDescent="0.2">
      <c r="A283" s="300">
        <v>45712</v>
      </c>
      <c r="B283" s="20" t="s">
        <v>208</v>
      </c>
      <c r="C283" s="301">
        <v>376</v>
      </c>
      <c r="D283" s="301"/>
      <c r="E283" s="307" t="s">
        <v>1321</v>
      </c>
      <c r="F283" s="20" t="s">
        <v>79</v>
      </c>
      <c r="G283" s="41"/>
      <c r="H283" s="21" t="s">
        <v>22</v>
      </c>
      <c r="I283" s="21" t="s">
        <v>103</v>
      </c>
      <c r="J283" s="21" t="s">
        <v>97</v>
      </c>
      <c r="K283" s="55" t="s">
        <v>1289</v>
      </c>
      <c r="L283" s="303"/>
      <c r="M283" s="395">
        <v>0</v>
      </c>
      <c r="N283" s="395">
        <v>300</v>
      </c>
      <c r="O283" s="217">
        <f t="shared" si="4"/>
        <v>211093</v>
      </c>
    </row>
    <row r="284" spans="1:15" ht="22.95" customHeight="1" x14ac:dyDescent="0.2">
      <c r="A284" s="300">
        <v>45712</v>
      </c>
      <c r="B284" s="20" t="s">
        <v>208</v>
      </c>
      <c r="C284" s="301">
        <v>377</v>
      </c>
      <c r="D284" s="301"/>
      <c r="E284" s="307" t="s">
        <v>1275</v>
      </c>
      <c r="F284" s="20" t="s">
        <v>79</v>
      </c>
      <c r="G284" s="41"/>
      <c r="H284" s="21" t="s">
        <v>22</v>
      </c>
      <c r="I284" s="21" t="s">
        <v>103</v>
      </c>
      <c r="J284" s="21" t="s">
        <v>214</v>
      </c>
      <c r="K284" s="55" t="s">
        <v>1299</v>
      </c>
      <c r="L284" s="303"/>
      <c r="M284" s="395">
        <v>0</v>
      </c>
      <c r="N284" s="395">
        <v>350</v>
      </c>
      <c r="O284" s="217">
        <f t="shared" si="4"/>
        <v>210743</v>
      </c>
    </row>
    <row r="285" spans="1:15" ht="22.95" customHeight="1" x14ac:dyDescent="0.2">
      <c r="A285" s="300">
        <v>45712</v>
      </c>
      <c r="B285" s="20" t="s">
        <v>208</v>
      </c>
      <c r="C285" s="301">
        <v>378</v>
      </c>
      <c r="D285" s="301"/>
      <c r="E285" s="307" t="s">
        <v>2012</v>
      </c>
      <c r="F285" s="20" t="s">
        <v>79</v>
      </c>
      <c r="G285" s="41"/>
      <c r="H285" s="21" t="s">
        <v>22</v>
      </c>
      <c r="I285" s="21" t="s">
        <v>56</v>
      </c>
      <c r="J285" s="21" t="s">
        <v>116</v>
      </c>
      <c r="K285" s="55" t="s">
        <v>2021</v>
      </c>
      <c r="L285" s="303"/>
      <c r="M285" s="395">
        <v>0</v>
      </c>
      <c r="N285" s="395">
        <v>640</v>
      </c>
      <c r="O285" s="217">
        <f t="shared" si="4"/>
        <v>210103</v>
      </c>
    </row>
    <row r="286" spans="1:15" ht="22.95" customHeight="1" x14ac:dyDescent="0.2">
      <c r="A286" s="300">
        <v>45712</v>
      </c>
      <c r="B286" s="20" t="s">
        <v>208</v>
      </c>
      <c r="C286" s="301">
        <v>379</v>
      </c>
      <c r="D286" s="301"/>
      <c r="E286" s="307" t="s">
        <v>1274</v>
      </c>
      <c r="F286" s="20" t="s">
        <v>79</v>
      </c>
      <c r="G286" s="41"/>
      <c r="H286" s="21" t="s">
        <v>22</v>
      </c>
      <c r="I286" s="21" t="s">
        <v>103</v>
      </c>
      <c r="J286" s="21" t="s">
        <v>92</v>
      </c>
      <c r="K286" s="55" t="s">
        <v>1356</v>
      </c>
      <c r="L286" s="303"/>
      <c r="M286" s="395">
        <v>0</v>
      </c>
      <c r="N286" s="395">
        <v>2540</v>
      </c>
      <c r="O286" s="217">
        <f t="shared" si="4"/>
        <v>207563</v>
      </c>
    </row>
    <row r="287" spans="1:15" ht="22.95" customHeight="1" x14ac:dyDescent="0.2">
      <c r="A287" s="300">
        <v>45712</v>
      </c>
      <c r="B287" s="20" t="s">
        <v>208</v>
      </c>
      <c r="C287" s="301">
        <v>380</v>
      </c>
      <c r="D287" s="301"/>
      <c r="E287" s="307" t="s">
        <v>1274</v>
      </c>
      <c r="F287" s="20" t="s">
        <v>79</v>
      </c>
      <c r="G287" s="41"/>
      <c r="H287" s="21" t="s">
        <v>22</v>
      </c>
      <c r="I287" s="21" t="s">
        <v>103</v>
      </c>
      <c r="J287" s="21" t="s">
        <v>92</v>
      </c>
      <c r="K287" s="55" t="s">
        <v>1357</v>
      </c>
      <c r="L287" s="303"/>
      <c r="M287" s="395">
        <v>0</v>
      </c>
      <c r="N287" s="395">
        <v>1900</v>
      </c>
      <c r="O287" s="217">
        <f t="shared" si="4"/>
        <v>205663</v>
      </c>
    </row>
    <row r="288" spans="1:15" ht="22.95" customHeight="1" x14ac:dyDescent="0.2">
      <c r="A288" s="300">
        <v>45712</v>
      </c>
      <c r="B288" s="20" t="s">
        <v>208</v>
      </c>
      <c r="C288" s="301">
        <v>381</v>
      </c>
      <c r="D288" s="301"/>
      <c r="E288" s="307" t="s">
        <v>1274</v>
      </c>
      <c r="F288" s="20" t="s">
        <v>79</v>
      </c>
      <c r="G288" s="41"/>
      <c r="H288" s="21" t="s">
        <v>22</v>
      </c>
      <c r="I288" s="21" t="s">
        <v>103</v>
      </c>
      <c r="J288" s="21" t="s">
        <v>92</v>
      </c>
      <c r="K288" s="55" t="s">
        <v>1298</v>
      </c>
      <c r="L288" s="303"/>
      <c r="M288" s="395">
        <v>0</v>
      </c>
      <c r="N288" s="395">
        <v>3000</v>
      </c>
      <c r="O288" s="217">
        <f t="shared" si="4"/>
        <v>202663</v>
      </c>
    </row>
    <row r="289" spans="1:16" ht="22.95" customHeight="1" x14ac:dyDescent="0.2">
      <c r="A289" s="300">
        <v>45712</v>
      </c>
      <c r="B289" s="20" t="s">
        <v>208</v>
      </c>
      <c r="C289" s="301">
        <v>382</v>
      </c>
      <c r="D289" s="301"/>
      <c r="E289" s="307" t="s">
        <v>1933</v>
      </c>
      <c r="F289" s="20" t="s">
        <v>79</v>
      </c>
      <c r="G289" s="41"/>
      <c r="H289" s="21" t="s">
        <v>22</v>
      </c>
      <c r="I289" s="21" t="s">
        <v>103</v>
      </c>
      <c r="J289" s="21" t="s">
        <v>94</v>
      </c>
      <c r="K289" s="55" t="s">
        <v>1364</v>
      </c>
      <c r="L289" s="303"/>
      <c r="M289" s="395">
        <v>0</v>
      </c>
      <c r="N289" s="395">
        <v>400</v>
      </c>
      <c r="O289" s="217">
        <f t="shared" si="4"/>
        <v>202263</v>
      </c>
    </row>
    <row r="290" spans="1:16" ht="22.95" customHeight="1" x14ac:dyDescent="0.2">
      <c r="A290" s="300">
        <v>45712</v>
      </c>
      <c r="B290" s="20" t="s">
        <v>208</v>
      </c>
      <c r="C290" s="301">
        <v>383</v>
      </c>
      <c r="D290" s="301"/>
      <c r="E290" s="307" t="s">
        <v>1276</v>
      </c>
      <c r="F290" s="20" t="s">
        <v>79</v>
      </c>
      <c r="G290" s="41"/>
      <c r="H290" s="21" t="s">
        <v>22</v>
      </c>
      <c r="I290" s="21" t="s">
        <v>103</v>
      </c>
      <c r="J290" s="21" t="s">
        <v>102</v>
      </c>
      <c r="K290" s="55" t="s">
        <v>1300</v>
      </c>
      <c r="L290" s="303"/>
      <c r="M290" s="395">
        <v>0</v>
      </c>
      <c r="N290" s="395">
        <v>3160</v>
      </c>
      <c r="O290" s="217">
        <f t="shared" si="4"/>
        <v>199103</v>
      </c>
    </row>
    <row r="291" spans="1:16" ht="22.95" customHeight="1" x14ac:dyDescent="0.2">
      <c r="A291" s="300">
        <v>45712</v>
      </c>
      <c r="B291" s="20" t="s">
        <v>208</v>
      </c>
      <c r="C291" s="301">
        <v>384</v>
      </c>
      <c r="D291" s="301"/>
      <c r="E291" s="307" t="s">
        <v>130</v>
      </c>
      <c r="F291" s="20" t="s">
        <v>79</v>
      </c>
      <c r="G291" s="41"/>
      <c r="H291" s="21" t="s">
        <v>22</v>
      </c>
      <c r="I291" s="21" t="s">
        <v>53</v>
      </c>
      <c r="J291" s="21" t="s">
        <v>113</v>
      </c>
      <c r="K291" s="55" t="s">
        <v>2022</v>
      </c>
      <c r="L291" s="303"/>
      <c r="M291" s="395">
        <v>0</v>
      </c>
      <c r="N291" s="395">
        <v>500</v>
      </c>
      <c r="O291" s="217">
        <f t="shared" si="4"/>
        <v>198603</v>
      </c>
    </row>
    <row r="292" spans="1:16" ht="22.95" customHeight="1" x14ac:dyDescent="0.2">
      <c r="A292" s="300">
        <v>45712</v>
      </c>
      <c r="B292" s="20" t="s">
        <v>208</v>
      </c>
      <c r="C292" s="301">
        <v>385</v>
      </c>
      <c r="D292" s="301"/>
      <c r="E292" s="307" t="s">
        <v>130</v>
      </c>
      <c r="F292" s="20" t="s">
        <v>79</v>
      </c>
      <c r="G292" s="41"/>
      <c r="H292" s="21" t="s">
        <v>22</v>
      </c>
      <c r="I292" s="21" t="s">
        <v>53</v>
      </c>
      <c r="J292" s="21" t="s">
        <v>113</v>
      </c>
      <c r="K292" s="55" t="s">
        <v>1939</v>
      </c>
      <c r="L292" s="303"/>
      <c r="M292" s="395">
        <v>0</v>
      </c>
      <c r="N292" s="395">
        <v>200</v>
      </c>
      <c r="O292" s="217">
        <f t="shared" si="4"/>
        <v>198403</v>
      </c>
    </row>
    <row r="293" spans="1:16" ht="22.95" customHeight="1" x14ac:dyDescent="0.2">
      <c r="A293" s="300">
        <v>45712</v>
      </c>
      <c r="B293" s="20" t="s">
        <v>208</v>
      </c>
      <c r="C293" s="301">
        <v>386</v>
      </c>
      <c r="D293" s="301"/>
      <c r="E293" s="307" t="s">
        <v>130</v>
      </c>
      <c r="F293" s="20" t="s">
        <v>79</v>
      </c>
      <c r="G293" s="41"/>
      <c r="H293" s="21" t="s">
        <v>22</v>
      </c>
      <c r="I293" s="21" t="s">
        <v>53</v>
      </c>
      <c r="J293" s="21" t="s">
        <v>113</v>
      </c>
      <c r="K293" s="55" t="s">
        <v>2001</v>
      </c>
      <c r="L293" s="303"/>
      <c r="M293" s="395">
        <v>0</v>
      </c>
      <c r="N293" s="395">
        <v>250</v>
      </c>
      <c r="O293" s="217">
        <f t="shared" si="4"/>
        <v>198153</v>
      </c>
    </row>
    <row r="294" spans="1:16" ht="22.95" customHeight="1" x14ac:dyDescent="0.2">
      <c r="A294" s="300">
        <v>45712</v>
      </c>
      <c r="B294" s="20" t="s">
        <v>208</v>
      </c>
      <c r="C294" s="301">
        <v>387</v>
      </c>
      <c r="D294" s="301"/>
      <c r="E294" s="307" t="s">
        <v>130</v>
      </c>
      <c r="F294" s="20" t="s">
        <v>79</v>
      </c>
      <c r="G294" s="41"/>
      <c r="H294" s="21" t="s">
        <v>22</v>
      </c>
      <c r="I294" s="21" t="s">
        <v>53</v>
      </c>
      <c r="J294" s="21" t="s">
        <v>113</v>
      </c>
      <c r="K294" s="55" t="s">
        <v>1328</v>
      </c>
      <c r="L294" s="303"/>
      <c r="M294" s="395">
        <v>0</v>
      </c>
      <c r="N294" s="395">
        <v>200</v>
      </c>
      <c r="O294" s="217">
        <f t="shared" si="4"/>
        <v>197953</v>
      </c>
    </row>
    <row r="295" spans="1:16" ht="22.95" customHeight="1" x14ac:dyDescent="0.2">
      <c r="A295" s="300">
        <v>45712</v>
      </c>
      <c r="B295" s="20" t="s">
        <v>208</v>
      </c>
      <c r="C295" s="301">
        <v>388</v>
      </c>
      <c r="D295" s="301"/>
      <c r="E295" s="307" t="s">
        <v>130</v>
      </c>
      <c r="F295" s="20" t="s">
        <v>79</v>
      </c>
      <c r="G295" s="41"/>
      <c r="H295" s="21" t="s">
        <v>22</v>
      </c>
      <c r="I295" s="21" t="s">
        <v>53</v>
      </c>
      <c r="J295" s="21" t="s">
        <v>113</v>
      </c>
      <c r="K295" s="55" t="s">
        <v>1295</v>
      </c>
      <c r="L295" s="303"/>
      <c r="M295" s="395">
        <v>0</v>
      </c>
      <c r="N295" s="395">
        <v>200</v>
      </c>
      <c r="O295" s="217">
        <f t="shared" si="4"/>
        <v>197753</v>
      </c>
    </row>
    <row r="296" spans="1:16" ht="22.95" customHeight="1" x14ac:dyDescent="0.2">
      <c r="A296" s="300">
        <v>45712</v>
      </c>
      <c r="B296" s="20" t="s">
        <v>208</v>
      </c>
      <c r="C296" s="301">
        <v>389</v>
      </c>
      <c r="D296" s="301"/>
      <c r="E296" s="307" t="s">
        <v>1279</v>
      </c>
      <c r="F296" s="20" t="s">
        <v>79</v>
      </c>
      <c r="G296" s="41"/>
      <c r="H296" s="21" t="s">
        <v>22</v>
      </c>
      <c r="I296" s="21" t="s">
        <v>53</v>
      </c>
      <c r="J296" s="21" t="s">
        <v>113</v>
      </c>
      <c r="K296" s="55" t="s">
        <v>2023</v>
      </c>
      <c r="L296" s="303"/>
      <c r="M296" s="395">
        <v>0</v>
      </c>
      <c r="N296" s="395">
        <v>3900</v>
      </c>
      <c r="O296" s="217">
        <f t="shared" si="4"/>
        <v>193853</v>
      </c>
    </row>
    <row r="297" spans="1:16" ht="22.95" customHeight="1" x14ac:dyDescent="0.2">
      <c r="A297" s="300">
        <v>45712</v>
      </c>
      <c r="B297" s="20" t="s">
        <v>208</v>
      </c>
      <c r="C297" s="301">
        <v>390</v>
      </c>
      <c r="D297" s="301"/>
      <c r="E297" s="307" t="s">
        <v>1280</v>
      </c>
      <c r="F297" s="20" t="s">
        <v>79</v>
      </c>
      <c r="G297" s="41"/>
      <c r="H297" s="21" t="s">
        <v>22</v>
      </c>
      <c r="I297" s="21" t="s">
        <v>103</v>
      </c>
      <c r="J297" s="21" t="s">
        <v>102</v>
      </c>
      <c r="K297" s="55" t="s">
        <v>2023</v>
      </c>
      <c r="L297" s="303"/>
      <c r="M297" s="395">
        <v>0</v>
      </c>
      <c r="N297" s="395">
        <v>2600</v>
      </c>
      <c r="O297" s="217">
        <f t="shared" si="4"/>
        <v>191253</v>
      </c>
    </row>
    <row r="298" spans="1:16" ht="22.95" customHeight="1" x14ac:dyDescent="0.2">
      <c r="A298" s="300">
        <v>45712</v>
      </c>
      <c r="B298" s="20" t="s">
        <v>208</v>
      </c>
      <c r="C298" s="301">
        <v>391</v>
      </c>
      <c r="D298" s="301"/>
      <c r="E298" s="307" t="s">
        <v>2013</v>
      </c>
      <c r="F298" s="20" t="s">
        <v>79</v>
      </c>
      <c r="G298" s="41"/>
      <c r="H298" s="21" t="s">
        <v>22</v>
      </c>
      <c r="I298" s="21" t="s">
        <v>103</v>
      </c>
      <c r="J298" s="21" t="s">
        <v>102</v>
      </c>
      <c r="K298" s="55" t="s">
        <v>1361</v>
      </c>
      <c r="L298" s="303"/>
      <c r="M298" s="395">
        <v>0</v>
      </c>
      <c r="N298" s="395">
        <v>1850</v>
      </c>
      <c r="O298" s="217">
        <f t="shared" si="4"/>
        <v>189403</v>
      </c>
    </row>
    <row r="299" spans="1:16" ht="22.95" customHeight="1" x14ac:dyDescent="0.2">
      <c r="A299" s="300">
        <v>45712</v>
      </c>
      <c r="B299" s="20" t="s">
        <v>208</v>
      </c>
      <c r="C299" s="301">
        <v>392</v>
      </c>
      <c r="D299" s="301"/>
      <c r="E299" s="307" t="s">
        <v>1278</v>
      </c>
      <c r="F299" s="20" t="s">
        <v>79</v>
      </c>
      <c r="G299" s="41"/>
      <c r="H299" s="21" t="s">
        <v>22</v>
      </c>
      <c r="I299" s="21" t="s">
        <v>53</v>
      </c>
      <c r="J299" s="21" t="s">
        <v>112</v>
      </c>
      <c r="K299" s="55" t="s">
        <v>1302</v>
      </c>
      <c r="L299" s="303"/>
      <c r="M299" s="395">
        <v>0</v>
      </c>
      <c r="N299" s="395">
        <v>118506</v>
      </c>
      <c r="O299" s="217">
        <f t="shared" si="4"/>
        <v>70897</v>
      </c>
    </row>
    <row r="300" spans="1:16" ht="22.95" customHeight="1" x14ac:dyDescent="0.2">
      <c r="A300" s="300">
        <v>45712</v>
      </c>
      <c r="B300" s="20" t="s">
        <v>208</v>
      </c>
      <c r="C300" s="301">
        <v>393</v>
      </c>
      <c r="D300" s="301"/>
      <c r="E300" s="307" t="s">
        <v>1278</v>
      </c>
      <c r="F300" s="20" t="s">
        <v>79</v>
      </c>
      <c r="G300" s="41"/>
      <c r="H300" s="21" t="s">
        <v>22</v>
      </c>
      <c r="I300" s="21" t="s">
        <v>53</v>
      </c>
      <c r="J300" s="21" t="s">
        <v>112</v>
      </c>
      <c r="K300" s="55" t="s">
        <v>1303</v>
      </c>
      <c r="L300" s="303"/>
      <c r="M300" s="395">
        <v>0</v>
      </c>
      <c r="N300" s="395">
        <v>33334</v>
      </c>
      <c r="O300" s="217">
        <f t="shared" si="4"/>
        <v>37563</v>
      </c>
    </row>
    <row r="301" spans="1:16" ht="22.95" customHeight="1" x14ac:dyDescent="0.2">
      <c r="A301" s="300">
        <v>45712</v>
      </c>
      <c r="B301" s="20" t="s">
        <v>208</v>
      </c>
      <c r="C301" s="301">
        <v>394</v>
      </c>
      <c r="D301" s="301"/>
      <c r="E301" s="307" t="s">
        <v>1278</v>
      </c>
      <c r="F301" s="20" t="s">
        <v>79</v>
      </c>
      <c r="G301" s="41"/>
      <c r="H301" s="21" t="s">
        <v>22</v>
      </c>
      <c r="I301" s="21" t="s">
        <v>53</v>
      </c>
      <c r="J301" s="21" t="s">
        <v>114</v>
      </c>
      <c r="K301" s="55" t="s">
        <v>149</v>
      </c>
      <c r="L301" s="303"/>
      <c r="M301" s="395">
        <v>0</v>
      </c>
      <c r="N301" s="395">
        <v>4050</v>
      </c>
      <c r="O301" s="217">
        <f t="shared" si="4"/>
        <v>33513</v>
      </c>
    </row>
    <row r="302" spans="1:16" ht="22.95" customHeight="1" thickBot="1" x14ac:dyDescent="0.3">
      <c r="A302" s="340">
        <v>45712</v>
      </c>
      <c r="B302" s="47" t="s">
        <v>208</v>
      </c>
      <c r="C302" s="341">
        <v>395</v>
      </c>
      <c r="D302" s="341"/>
      <c r="E302" s="342" t="s">
        <v>1281</v>
      </c>
      <c r="F302" s="47" t="s">
        <v>79</v>
      </c>
      <c r="G302" s="50"/>
      <c r="H302" s="30" t="s">
        <v>22</v>
      </c>
      <c r="I302" s="30" t="s">
        <v>81</v>
      </c>
      <c r="J302" s="30" t="s">
        <v>33</v>
      </c>
      <c r="K302" s="101" t="s">
        <v>1364</v>
      </c>
      <c r="L302" s="343"/>
      <c r="M302" s="399">
        <v>0</v>
      </c>
      <c r="N302" s="399">
        <v>15000</v>
      </c>
      <c r="O302" s="578">
        <f t="shared" si="4"/>
        <v>18513</v>
      </c>
      <c r="P302" s="583"/>
    </row>
    <row r="303" spans="1:16" ht="22.95" customHeight="1" x14ac:dyDescent="0.2">
      <c r="A303" s="300">
        <v>45719</v>
      </c>
      <c r="B303" s="20" t="s">
        <v>208</v>
      </c>
      <c r="C303" s="301">
        <v>403</v>
      </c>
      <c r="D303" s="301"/>
      <c r="E303" s="307" t="s">
        <v>4147</v>
      </c>
      <c r="F303" s="20" t="s">
        <v>79</v>
      </c>
      <c r="G303" s="41"/>
      <c r="H303" s="21" t="s">
        <v>22</v>
      </c>
      <c r="I303" s="21"/>
      <c r="J303" s="21"/>
      <c r="K303" s="55"/>
      <c r="L303" s="303"/>
      <c r="M303" s="395">
        <v>0</v>
      </c>
      <c r="N303" s="395">
        <v>0</v>
      </c>
      <c r="O303" s="217">
        <f t="shared" si="4"/>
        <v>18513</v>
      </c>
    </row>
    <row r="304" spans="1:16" ht="22.95" customHeight="1" x14ac:dyDescent="0.2">
      <c r="A304" s="300">
        <v>45719</v>
      </c>
      <c r="B304" s="20" t="s">
        <v>208</v>
      </c>
      <c r="C304" s="301">
        <v>404</v>
      </c>
      <c r="D304" s="301"/>
      <c r="E304" s="307" t="s">
        <v>4148</v>
      </c>
      <c r="F304" s="20" t="s">
        <v>79</v>
      </c>
      <c r="G304" s="41"/>
      <c r="H304" s="21" t="s">
        <v>21</v>
      </c>
      <c r="I304" s="21" t="s">
        <v>29</v>
      </c>
      <c r="J304" s="21" t="s">
        <v>209</v>
      </c>
      <c r="K304" s="55"/>
      <c r="L304" s="303"/>
      <c r="M304" s="395">
        <v>5000</v>
      </c>
      <c r="N304" s="395">
        <v>0</v>
      </c>
      <c r="O304" s="217">
        <f t="shared" si="4"/>
        <v>23513</v>
      </c>
    </row>
    <row r="305" spans="1:18" ht="22.95" customHeight="1" x14ac:dyDescent="0.2">
      <c r="A305" s="300">
        <v>45719</v>
      </c>
      <c r="B305" s="20" t="s">
        <v>208</v>
      </c>
      <c r="C305" s="301">
        <v>405</v>
      </c>
      <c r="D305" s="301"/>
      <c r="E305" s="307" t="s">
        <v>4149</v>
      </c>
      <c r="F305" s="20" t="s">
        <v>79</v>
      </c>
      <c r="G305" s="41"/>
      <c r="H305" s="21" t="s">
        <v>22</v>
      </c>
      <c r="I305" s="21" t="s">
        <v>81</v>
      </c>
      <c r="J305" s="21" t="s">
        <v>33</v>
      </c>
      <c r="K305" s="55"/>
      <c r="L305" s="303"/>
      <c r="M305" s="395">
        <v>0</v>
      </c>
      <c r="N305" s="395">
        <v>3000</v>
      </c>
      <c r="O305" s="217">
        <f t="shared" si="4"/>
        <v>20513</v>
      </c>
    </row>
    <row r="306" spans="1:18" ht="22.95" customHeight="1" x14ac:dyDescent="0.2">
      <c r="A306" s="300">
        <v>45719</v>
      </c>
      <c r="B306" s="20" t="s">
        <v>208</v>
      </c>
      <c r="C306" s="301">
        <v>406</v>
      </c>
      <c r="D306" s="301"/>
      <c r="E306" s="307" t="s">
        <v>4150</v>
      </c>
      <c r="F306" s="20" t="s">
        <v>79</v>
      </c>
      <c r="G306" s="41"/>
      <c r="H306" s="21" t="s">
        <v>21</v>
      </c>
      <c r="I306" s="21" t="s">
        <v>81</v>
      </c>
      <c r="J306" s="21" t="s">
        <v>33</v>
      </c>
      <c r="K306" s="55"/>
      <c r="L306" s="303"/>
      <c r="M306" s="395">
        <v>277000</v>
      </c>
      <c r="N306" s="395">
        <v>0</v>
      </c>
      <c r="O306" s="217">
        <f t="shared" si="4"/>
        <v>297513</v>
      </c>
    </row>
    <row r="307" spans="1:18" ht="22.95" customHeight="1" x14ac:dyDescent="0.2">
      <c r="A307" s="300">
        <v>45719</v>
      </c>
      <c r="B307" s="20" t="s">
        <v>208</v>
      </c>
      <c r="C307" s="301">
        <v>407</v>
      </c>
      <c r="D307" s="301"/>
      <c r="E307" s="307" t="s">
        <v>1933</v>
      </c>
      <c r="F307" s="20" t="s">
        <v>79</v>
      </c>
      <c r="G307" s="41"/>
      <c r="H307" s="21" t="s">
        <v>22</v>
      </c>
      <c r="I307" s="21" t="s">
        <v>103</v>
      </c>
      <c r="J307" s="21" t="s">
        <v>94</v>
      </c>
      <c r="K307" s="55" t="s">
        <v>1285</v>
      </c>
      <c r="L307" s="303"/>
      <c r="M307" s="395">
        <v>0</v>
      </c>
      <c r="N307" s="395">
        <v>250</v>
      </c>
      <c r="O307" s="217">
        <f t="shared" si="4"/>
        <v>297263</v>
      </c>
    </row>
    <row r="308" spans="1:18" ht="22.95" customHeight="1" x14ac:dyDescent="0.2">
      <c r="A308" s="300">
        <v>45719</v>
      </c>
      <c r="B308" s="20" t="s">
        <v>208</v>
      </c>
      <c r="C308" s="301">
        <v>408</v>
      </c>
      <c r="D308" s="301"/>
      <c r="E308" s="307" t="s">
        <v>4151</v>
      </c>
      <c r="F308" s="20" t="s">
        <v>79</v>
      </c>
      <c r="G308" s="41"/>
      <c r="H308" s="21" t="s">
        <v>22</v>
      </c>
      <c r="I308" s="21" t="s">
        <v>103</v>
      </c>
      <c r="J308" s="21" t="s">
        <v>93</v>
      </c>
      <c r="K308" s="55" t="s">
        <v>1285</v>
      </c>
      <c r="L308" s="303"/>
      <c r="M308" s="395">
        <v>0</v>
      </c>
      <c r="N308" s="395">
        <v>250</v>
      </c>
      <c r="O308" s="217">
        <f t="shared" si="4"/>
        <v>297013</v>
      </c>
    </row>
    <row r="309" spans="1:18" ht="22.95" customHeight="1" x14ac:dyDescent="0.2">
      <c r="A309" s="300">
        <v>45719</v>
      </c>
      <c r="B309" s="20" t="s">
        <v>208</v>
      </c>
      <c r="C309" s="301">
        <v>409</v>
      </c>
      <c r="D309" s="301"/>
      <c r="E309" s="307" t="s">
        <v>1933</v>
      </c>
      <c r="F309" s="20" t="s">
        <v>79</v>
      </c>
      <c r="G309" s="41"/>
      <c r="H309" s="21" t="s">
        <v>22</v>
      </c>
      <c r="I309" s="21" t="s">
        <v>103</v>
      </c>
      <c r="J309" s="21" t="s">
        <v>94</v>
      </c>
      <c r="K309" s="55" t="s">
        <v>4175</v>
      </c>
      <c r="L309" s="303"/>
      <c r="M309" s="395">
        <v>0</v>
      </c>
      <c r="N309" s="395">
        <v>1000</v>
      </c>
      <c r="O309" s="217">
        <f t="shared" si="4"/>
        <v>296013</v>
      </c>
    </row>
    <row r="310" spans="1:18" ht="22.95" customHeight="1" x14ac:dyDescent="0.2">
      <c r="A310" s="300">
        <v>45719</v>
      </c>
      <c r="B310" s="20" t="s">
        <v>208</v>
      </c>
      <c r="C310" s="301">
        <v>410</v>
      </c>
      <c r="D310" s="301"/>
      <c r="E310" s="307" t="s">
        <v>4152</v>
      </c>
      <c r="F310" s="20" t="s">
        <v>79</v>
      </c>
      <c r="G310" s="41"/>
      <c r="H310" s="21" t="s">
        <v>22</v>
      </c>
      <c r="I310" s="21" t="s">
        <v>103</v>
      </c>
      <c r="J310" s="21" t="s">
        <v>97</v>
      </c>
      <c r="K310" s="55" t="s">
        <v>4176</v>
      </c>
      <c r="L310" s="303"/>
      <c r="M310" s="395">
        <v>0</v>
      </c>
      <c r="N310" s="395">
        <v>9713</v>
      </c>
      <c r="O310" s="217">
        <f t="shared" si="4"/>
        <v>286300</v>
      </c>
    </row>
    <row r="311" spans="1:18" ht="22.95" customHeight="1" x14ac:dyDescent="0.2">
      <c r="A311" s="300">
        <v>45719</v>
      </c>
      <c r="B311" s="20" t="s">
        <v>208</v>
      </c>
      <c r="C311" s="301">
        <v>411</v>
      </c>
      <c r="D311" s="301"/>
      <c r="E311" s="307" t="s">
        <v>130</v>
      </c>
      <c r="F311" s="20" t="s">
        <v>79</v>
      </c>
      <c r="G311" s="41"/>
      <c r="H311" s="21" t="s">
        <v>22</v>
      </c>
      <c r="I311" s="21" t="s">
        <v>53</v>
      </c>
      <c r="J311" s="21" t="s">
        <v>113</v>
      </c>
      <c r="K311" s="55" t="s">
        <v>1282</v>
      </c>
      <c r="L311" s="303"/>
      <c r="M311" s="395">
        <v>0</v>
      </c>
      <c r="N311" s="395">
        <v>400</v>
      </c>
      <c r="O311" s="217">
        <f t="shared" si="4"/>
        <v>285900</v>
      </c>
    </row>
    <row r="312" spans="1:18" ht="22.95" customHeight="1" x14ac:dyDescent="0.2">
      <c r="A312" s="300">
        <v>45719</v>
      </c>
      <c r="B312" s="20" t="s">
        <v>208</v>
      </c>
      <c r="C312" s="301">
        <v>412</v>
      </c>
      <c r="D312" s="301"/>
      <c r="E312" s="307" t="s">
        <v>4153</v>
      </c>
      <c r="F312" s="20" t="s">
        <v>79</v>
      </c>
      <c r="G312" s="41"/>
      <c r="H312" s="21" t="s">
        <v>22</v>
      </c>
      <c r="I312" s="21" t="s">
        <v>103</v>
      </c>
      <c r="J312" s="21" t="s">
        <v>97</v>
      </c>
      <c r="K312" s="55" t="s">
        <v>1289</v>
      </c>
      <c r="L312" s="303"/>
      <c r="M312" s="395">
        <v>0</v>
      </c>
      <c r="N312" s="395">
        <v>300</v>
      </c>
      <c r="O312" s="217">
        <f t="shared" si="4"/>
        <v>285600</v>
      </c>
    </row>
    <row r="313" spans="1:18" ht="22.95" customHeight="1" x14ac:dyDescent="0.2">
      <c r="A313" s="300">
        <v>45719</v>
      </c>
      <c r="B313" s="20" t="s">
        <v>208</v>
      </c>
      <c r="C313" s="301">
        <v>413</v>
      </c>
      <c r="D313" s="301"/>
      <c r="E313" s="307" t="s">
        <v>4154</v>
      </c>
      <c r="F313" s="20" t="s">
        <v>79</v>
      </c>
      <c r="G313" s="41"/>
      <c r="H313" s="21" t="s">
        <v>22</v>
      </c>
      <c r="I313" s="21" t="s">
        <v>103</v>
      </c>
      <c r="J313" s="21" t="s">
        <v>94</v>
      </c>
      <c r="K313" s="55" t="s">
        <v>1325</v>
      </c>
      <c r="L313" s="303"/>
      <c r="M313" s="395">
        <v>0</v>
      </c>
      <c r="N313" s="395">
        <v>150</v>
      </c>
      <c r="O313" s="217">
        <f t="shared" si="4"/>
        <v>285450</v>
      </c>
    </row>
    <row r="314" spans="1:18" ht="22.95" customHeight="1" x14ac:dyDescent="0.2">
      <c r="A314" s="300">
        <v>45719</v>
      </c>
      <c r="B314" s="20" t="s">
        <v>208</v>
      </c>
      <c r="C314" s="301">
        <v>414</v>
      </c>
      <c r="D314" s="301"/>
      <c r="E314" s="307" t="s">
        <v>4154</v>
      </c>
      <c r="F314" s="20" t="s">
        <v>79</v>
      </c>
      <c r="G314" s="41"/>
      <c r="H314" s="21" t="s">
        <v>22</v>
      </c>
      <c r="I314" s="21" t="s">
        <v>103</v>
      </c>
      <c r="J314" s="21" t="s">
        <v>94</v>
      </c>
      <c r="K314" s="55" t="s">
        <v>4177</v>
      </c>
      <c r="L314" s="303"/>
      <c r="M314" s="395">
        <v>0</v>
      </c>
      <c r="N314" s="395">
        <v>150</v>
      </c>
      <c r="O314" s="217">
        <f t="shared" si="4"/>
        <v>285300</v>
      </c>
      <c r="Q314" s="229"/>
      <c r="R314" s="229"/>
    </row>
    <row r="315" spans="1:18" ht="22.95" customHeight="1" x14ac:dyDescent="0.2">
      <c r="A315" s="300">
        <v>45719</v>
      </c>
      <c r="B315" s="20" t="s">
        <v>208</v>
      </c>
      <c r="C315" s="301">
        <v>415</v>
      </c>
      <c r="D315" s="301"/>
      <c r="E315" s="307" t="s">
        <v>4154</v>
      </c>
      <c r="F315" s="20" t="s">
        <v>79</v>
      </c>
      <c r="G315" s="301"/>
      <c r="H315" s="21" t="s">
        <v>22</v>
      </c>
      <c r="I315" s="21" t="s">
        <v>103</v>
      </c>
      <c r="J315" s="21" t="s">
        <v>94</v>
      </c>
      <c r="K315" s="55" t="s">
        <v>1353</v>
      </c>
      <c r="L315" s="55"/>
      <c r="M315" s="396">
        <v>0</v>
      </c>
      <c r="N315" s="396">
        <v>150</v>
      </c>
      <c r="O315" s="217">
        <f t="shared" si="4"/>
        <v>285150</v>
      </c>
    </row>
    <row r="316" spans="1:18" ht="22.95" customHeight="1" x14ac:dyDescent="0.2">
      <c r="A316" s="300">
        <v>45719</v>
      </c>
      <c r="B316" s="20" t="s">
        <v>208</v>
      </c>
      <c r="C316" s="301">
        <v>416</v>
      </c>
      <c r="D316" s="301"/>
      <c r="E316" s="307" t="s">
        <v>4155</v>
      </c>
      <c r="F316" s="20" t="s">
        <v>79</v>
      </c>
      <c r="G316" s="301"/>
      <c r="H316" s="21" t="s">
        <v>22</v>
      </c>
      <c r="I316" s="21" t="s">
        <v>103</v>
      </c>
      <c r="J316" s="21" t="s">
        <v>95</v>
      </c>
      <c r="K316" s="55" t="s">
        <v>1636</v>
      </c>
      <c r="L316" s="217"/>
      <c r="M316" s="396">
        <v>0</v>
      </c>
      <c r="N316" s="396">
        <v>900</v>
      </c>
      <c r="O316" s="217">
        <f t="shared" si="4"/>
        <v>284250</v>
      </c>
    </row>
    <row r="317" spans="1:18" ht="22.95" customHeight="1" x14ac:dyDescent="0.2">
      <c r="A317" s="300">
        <v>45719</v>
      </c>
      <c r="B317" s="20" t="s">
        <v>208</v>
      </c>
      <c r="C317" s="301">
        <v>417</v>
      </c>
      <c r="D317" s="301"/>
      <c r="E317" s="307" t="s">
        <v>130</v>
      </c>
      <c r="F317" s="20" t="s">
        <v>79</v>
      </c>
      <c r="G317" s="301"/>
      <c r="H317" s="21" t="s">
        <v>22</v>
      </c>
      <c r="I317" s="21" t="s">
        <v>53</v>
      </c>
      <c r="J317" s="21" t="s">
        <v>113</v>
      </c>
      <c r="K317" s="55" t="s">
        <v>1380</v>
      </c>
      <c r="L317" s="217"/>
      <c r="M317" s="396">
        <v>0</v>
      </c>
      <c r="N317" s="396">
        <v>300</v>
      </c>
      <c r="O317" s="217">
        <f t="shared" si="4"/>
        <v>283950</v>
      </c>
    </row>
    <row r="318" spans="1:18" ht="22.95" customHeight="1" x14ac:dyDescent="0.2">
      <c r="A318" s="300">
        <v>45719</v>
      </c>
      <c r="B318" s="20" t="s">
        <v>208</v>
      </c>
      <c r="C318" s="301">
        <v>418</v>
      </c>
      <c r="D318" s="301"/>
      <c r="E318" s="307" t="s">
        <v>4156</v>
      </c>
      <c r="F318" s="20" t="s">
        <v>79</v>
      </c>
      <c r="G318" s="301"/>
      <c r="H318" s="21" t="s">
        <v>22</v>
      </c>
      <c r="I318" s="21" t="s">
        <v>53</v>
      </c>
      <c r="J318" s="21" t="s">
        <v>113</v>
      </c>
      <c r="K318" s="55" t="s">
        <v>4178</v>
      </c>
      <c r="L318" s="217"/>
      <c r="M318" s="396">
        <v>0</v>
      </c>
      <c r="N318" s="396">
        <v>720</v>
      </c>
      <c r="O318" s="217">
        <f t="shared" si="4"/>
        <v>283230</v>
      </c>
    </row>
    <row r="319" spans="1:18" ht="22.95" customHeight="1" x14ac:dyDescent="0.2">
      <c r="A319" s="300">
        <v>45719</v>
      </c>
      <c r="B319" s="20" t="s">
        <v>208</v>
      </c>
      <c r="C319" s="301">
        <v>419</v>
      </c>
      <c r="D319" s="301"/>
      <c r="E319" s="307" t="s">
        <v>130</v>
      </c>
      <c r="F319" s="20" t="s">
        <v>79</v>
      </c>
      <c r="G319" s="301"/>
      <c r="H319" s="21" t="s">
        <v>22</v>
      </c>
      <c r="I319" s="21" t="s">
        <v>53</v>
      </c>
      <c r="J319" s="21" t="s">
        <v>113</v>
      </c>
      <c r="K319" s="55" t="s">
        <v>1287</v>
      </c>
      <c r="L319" s="217"/>
      <c r="M319" s="396">
        <v>0</v>
      </c>
      <c r="N319" s="396">
        <v>200</v>
      </c>
      <c r="O319" s="217">
        <f t="shared" si="4"/>
        <v>283030</v>
      </c>
    </row>
    <row r="320" spans="1:18" ht="22.95" customHeight="1" x14ac:dyDescent="0.2">
      <c r="A320" s="300">
        <v>45719</v>
      </c>
      <c r="B320" s="20" t="s">
        <v>208</v>
      </c>
      <c r="C320" s="301">
        <v>420</v>
      </c>
      <c r="D320" s="301"/>
      <c r="E320" s="307" t="s">
        <v>130</v>
      </c>
      <c r="F320" s="20" t="s">
        <v>79</v>
      </c>
      <c r="G320" s="301"/>
      <c r="H320" s="21" t="s">
        <v>22</v>
      </c>
      <c r="I320" s="21" t="s">
        <v>53</v>
      </c>
      <c r="J320" s="21" t="s">
        <v>113</v>
      </c>
      <c r="K320" s="55" t="s">
        <v>1286</v>
      </c>
      <c r="L320" s="217"/>
      <c r="M320" s="396">
        <v>0</v>
      </c>
      <c r="N320" s="396">
        <v>200</v>
      </c>
      <c r="O320" s="217">
        <f t="shared" si="4"/>
        <v>282830</v>
      </c>
    </row>
    <row r="321" spans="1:15" ht="22.95" customHeight="1" x14ac:dyDescent="0.2">
      <c r="A321" s="300">
        <v>45719</v>
      </c>
      <c r="B321" s="20" t="s">
        <v>208</v>
      </c>
      <c r="C321" s="301">
        <v>421</v>
      </c>
      <c r="D321" s="301"/>
      <c r="E321" s="307" t="s">
        <v>4157</v>
      </c>
      <c r="F321" s="20" t="s">
        <v>79</v>
      </c>
      <c r="G321" s="301"/>
      <c r="H321" s="21" t="s">
        <v>22</v>
      </c>
      <c r="I321" s="21" t="s">
        <v>103</v>
      </c>
      <c r="J321" s="21" t="s">
        <v>95</v>
      </c>
      <c r="K321" s="55" t="s">
        <v>1325</v>
      </c>
      <c r="L321" s="217"/>
      <c r="M321" s="396">
        <v>0</v>
      </c>
      <c r="N321" s="396">
        <v>500</v>
      </c>
      <c r="O321" s="217">
        <f t="shared" si="4"/>
        <v>282330</v>
      </c>
    </row>
    <row r="322" spans="1:15" ht="22.95" customHeight="1" x14ac:dyDescent="0.2">
      <c r="A322" s="300">
        <v>45719</v>
      </c>
      <c r="B322" s="20" t="s">
        <v>208</v>
      </c>
      <c r="C322" s="301">
        <v>422</v>
      </c>
      <c r="D322" s="301"/>
      <c r="E322" s="307" t="s">
        <v>130</v>
      </c>
      <c r="F322" s="20" t="s">
        <v>79</v>
      </c>
      <c r="G322" s="301"/>
      <c r="H322" s="21" t="s">
        <v>22</v>
      </c>
      <c r="I322" s="21" t="s">
        <v>53</v>
      </c>
      <c r="J322" s="21" t="s">
        <v>113</v>
      </c>
      <c r="K322" s="55" t="s">
        <v>1324</v>
      </c>
      <c r="L322" s="217"/>
      <c r="M322" s="396">
        <v>0</v>
      </c>
      <c r="N322" s="396">
        <v>200</v>
      </c>
      <c r="O322" s="217">
        <f t="shared" si="4"/>
        <v>282130</v>
      </c>
    </row>
    <row r="323" spans="1:15" ht="22.95" customHeight="1" x14ac:dyDescent="0.2">
      <c r="A323" s="300">
        <v>45719</v>
      </c>
      <c r="B323" s="20" t="s">
        <v>208</v>
      </c>
      <c r="C323" s="301">
        <v>423</v>
      </c>
      <c r="D323" s="301"/>
      <c r="E323" s="307" t="s">
        <v>130</v>
      </c>
      <c r="F323" s="20" t="s">
        <v>79</v>
      </c>
      <c r="G323" s="301"/>
      <c r="H323" s="21" t="s">
        <v>22</v>
      </c>
      <c r="I323" s="21" t="s">
        <v>53</v>
      </c>
      <c r="J323" s="21" t="s">
        <v>113</v>
      </c>
      <c r="K323" s="55" t="s">
        <v>4179</v>
      </c>
      <c r="L323" s="217"/>
      <c r="M323" s="396">
        <v>0</v>
      </c>
      <c r="N323" s="396">
        <v>200</v>
      </c>
      <c r="O323" s="217">
        <f t="shared" si="4"/>
        <v>281930</v>
      </c>
    </row>
    <row r="324" spans="1:15" ht="22.95" customHeight="1" x14ac:dyDescent="0.2">
      <c r="A324" s="300">
        <v>45719</v>
      </c>
      <c r="B324" s="20" t="s">
        <v>208</v>
      </c>
      <c r="C324" s="301">
        <v>424</v>
      </c>
      <c r="D324" s="301"/>
      <c r="E324" s="307" t="s">
        <v>130</v>
      </c>
      <c r="F324" s="20" t="s">
        <v>79</v>
      </c>
      <c r="G324" s="301"/>
      <c r="H324" s="21" t="s">
        <v>22</v>
      </c>
      <c r="I324" s="21" t="s">
        <v>53</v>
      </c>
      <c r="J324" s="21" t="s">
        <v>113</v>
      </c>
      <c r="K324" s="55" t="s">
        <v>4180</v>
      </c>
      <c r="L324" s="217"/>
      <c r="M324" s="396">
        <v>0</v>
      </c>
      <c r="N324" s="396">
        <v>200</v>
      </c>
      <c r="O324" s="217">
        <f t="shared" ref="O324:O385" si="5">O323+M324-N324</f>
        <v>281730</v>
      </c>
    </row>
    <row r="325" spans="1:15" ht="22.95" customHeight="1" x14ac:dyDescent="0.2">
      <c r="A325" s="300">
        <v>45719</v>
      </c>
      <c r="B325" s="20" t="s">
        <v>208</v>
      </c>
      <c r="C325" s="301">
        <v>425</v>
      </c>
      <c r="D325" s="301"/>
      <c r="E325" s="307" t="s">
        <v>130</v>
      </c>
      <c r="F325" s="20" t="s">
        <v>79</v>
      </c>
      <c r="G325" s="301"/>
      <c r="H325" s="21" t="s">
        <v>22</v>
      </c>
      <c r="I325" s="21" t="s">
        <v>53</v>
      </c>
      <c r="J325" s="21" t="s">
        <v>113</v>
      </c>
      <c r="K325" s="55" t="s">
        <v>4181</v>
      </c>
      <c r="L325" s="217"/>
      <c r="M325" s="396">
        <v>0</v>
      </c>
      <c r="N325" s="396">
        <v>200</v>
      </c>
      <c r="O325" s="217">
        <f t="shared" si="5"/>
        <v>281530</v>
      </c>
    </row>
    <row r="326" spans="1:15" ht="22.95" customHeight="1" x14ac:dyDescent="0.2">
      <c r="A326" s="300">
        <v>45719</v>
      </c>
      <c r="B326" s="20" t="s">
        <v>208</v>
      </c>
      <c r="C326" s="301">
        <v>426</v>
      </c>
      <c r="D326" s="301"/>
      <c r="E326" s="307" t="s">
        <v>130</v>
      </c>
      <c r="F326" s="20" t="s">
        <v>79</v>
      </c>
      <c r="G326" s="301"/>
      <c r="H326" s="21" t="s">
        <v>22</v>
      </c>
      <c r="I326" s="21" t="s">
        <v>53</v>
      </c>
      <c r="J326" s="21" t="s">
        <v>113</v>
      </c>
      <c r="K326" s="55" t="s">
        <v>1327</v>
      </c>
      <c r="L326" s="217"/>
      <c r="M326" s="396">
        <v>0</v>
      </c>
      <c r="N326" s="396">
        <v>200</v>
      </c>
      <c r="O326" s="217">
        <f t="shared" si="5"/>
        <v>281330</v>
      </c>
    </row>
    <row r="327" spans="1:15" ht="22.95" customHeight="1" x14ac:dyDescent="0.2">
      <c r="A327" s="300">
        <v>45719</v>
      </c>
      <c r="B327" s="20" t="s">
        <v>208</v>
      </c>
      <c r="C327" s="301">
        <v>427</v>
      </c>
      <c r="D327" s="301"/>
      <c r="E327" s="307" t="s">
        <v>130</v>
      </c>
      <c r="F327" s="20" t="s">
        <v>79</v>
      </c>
      <c r="G327" s="301"/>
      <c r="H327" s="21" t="s">
        <v>22</v>
      </c>
      <c r="I327" s="21" t="s">
        <v>53</v>
      </c>
      <c r="J327" s="21" t="s">
        <v>113</v>
      </c>
      <c r="K327" s="55" t="s">
        <v>1992</v>
      </c>
      <c r="L327" s="217"/>
      <c r="M327" s="396">
        <v>0</v>
      </c>
      <c r="N327" s="396">
        <v>200</v>
      </c>
      <c r="O327" s="217">
        <f t="shared" si="5"/>
        <v>281130</v>
      </c>
    </row>
    <row r="328" spans="1:15" ht="22.95" customHeight="1" x14ac:dyDescent="0.2">
      <c r="A328" s="300">
        <v>45719</v>
      </c>
      <c r="B328" s="20" t="s">
        <v>208</v>
      </c>
      <c r="C328" s="301">
        <v>428</v>
      </c>
      <c r="D328" s="301"/>
      <c r="E328" s="307" t="s">
        <v>130</v>
      </c>
      <c r="F328" s="20" t="s">
        <v>79</v>
      </c>
      <c r="G328" s="301"/>
      <c r="H328" s="21" t="s">
        <v>22</v>
      </c>
      <c r="I328" s="21" t="s">
        <v>53</v>
      </c>
      <c r="J328" s="21" t="s">
        <v>113</v>
      </c>
      <c r="K328" s="55" t="s">
        <v>1964</v>
      </c>
      <c r="L328" s="217"/>
      <c r="M328" s="396">
        <v>0</v>
      </c>
      <c r="N328" s="396">
        <v>200</v>
      </c>
      <c r="O328" s="217">
        <f t="shared" si="5"/>
        <v>280930</v>
      </c>
    </row>
    <row r="329" spans="1:15" ht="22.95" customHeight="1" x14ac:dyDescent="0.2">
      <c r="A329" s="300">
        <v>45719</v>
      </c>
      <c r="B329" s="20" t="s">
        <v>208</v>
      </c>
      <c r="C329" s="301">
        <v>429</v>
      </c>
      <c r="D329" s="301"/>
      <c r="E329" s="307" t="s">
        <v>130</v>
      </c>
      <c r="F329" s="20" t="s">
        <v>79</v>
      </c>
      <c r="G329" s="301"/>
      <c r="H329" s="21" t="s">
        <v>22</v>
      </c>
      <c r="I329" s="21" t="s">
        <v>53</v>
      </c>
      <c r="J329" s="21" t="s">
        <v>113</v>
      </c>
      <c r="K329" s="55" t="s">
        <v>4182</v>
      </c>
      <c r="L329" s="217"/>
      <c r="M329" s="396">
        <v>0</v>
      </c>
      <c r="N329" s="396">
        <v>200</v>
      </c>
      <c r="O329" s="217">
        <f t="shared" si="5"/>
        <v>280730</v>
      </c>
    </row>
    <row r="330" spans="1:15" ht="22.95" customHeight="1" x14ac:dyDescent="0.2">
      <c r="A330" s="300">
        <v>45719</v>
      </c>
      <c r="B330" s="20" t="s">
        <v>208</v>
      </c>
      <c r="C330" s="301">
        <v>430</v>
      </c>
      <c r="D330" s="301"/>
      <c r="E330" s="307" t="s">
        <v>130</v>
      </c>
      <c r="F330" s="20" t="s">
        <v>79</v>
      </c>
      <c r="G330" s="41"/>
      <c r="H330" s="21" t="s">
        <v>22</v>
      </c>
      <c r="I330" s="21" t="s">
        <v>53</v>
      </c>
      <c r="J330" s="21" t="s">
        <v>113</v>
      </c>
      <c r="K330" s="55" t="s">
        <v>4183</v>
      </c>
      <c r="L330" s="217"/>
      <c r="M330" s="396">
        <v>0</v>
      </c>
      <c r="N330" s="396">
        <v>200</v>
      </c>
      <c r="O330" s="217">
        <f t="shared" si="5"/>
        <v>280530</v>
      </c>
    </row>
    <row r="331" spans="1:15" ht="22.95" customHeight="1" x14ac:dyDescent="0.2">
      <c r="A331" s="300">
        <v>45719</v>
      </c>
      <c r="B331" s="20" t="s">
        <v>208</v>
      </c>
      <c r="C331" s="301">
        <v>431</v>
      </c>
      <c r="D331" s="301"/>
      <c r="E331" s="307" t="s">
        <v>4158</v>
      </c>
      <c r="F331" s="20" t="s">
        <v>79</v>
      </c>
      <c r="G331" s="41"/>
      <c r="H331" s="21" t="s">
        <v>22</v>
      </c>
      <c r="I331" s="21" t="s">
        <v>103</v>
      </c>
      <c r="J331" s="21" t="s">
        <v>95</v>
      </c>
      <c r="K331" s="55" t="s">
        <v>1325</v>
      </c>
      <c r="L331" s="217"/>
      <c r="M331" s="396">
        <v>0</v>
      </c>
      <c r="N331" s="396">
        <v>1050</v>
      </c>
      <c r="O331" s="217">
        <f t="shared" si="5"/>
        <v>279480</v>
      </c>
    </row>
    <row r="332" spans="1:15" ht="22.95" customHeight="1" x14ac:dyDescent="0.2">
      <c r="A332" s="300">
        <v>45719</v>
      </c>
      <c r="B332" s="20" t="s">
        <v>208</v>
      </c>
      <c r="C332" s="301">
        <v>432</v>
      </c>
      <c r="D332" s="301"/>
      <c r="E332" s="307" t="s">
        <v>130</v>
      </c>
      <c r="F332" s="20" t="s">
        <v>79</v>
      </c>
      <c r="G332" s="41"/>
      <c r="H332" s="21" t="s">
        <v>22</v>
      </c>
      <c r="I332" s="21" t="s">
        <v>53</v>
      </c>
      <c r="J332" s="21" t="s">
        <v>113</v>
      </c>
      <c r="K332" s="55" t="s">
        <v>2018</v>
      </c>
      <c r="L332" s="217"/>
      <c r="M332" s="396">
        <v>0</v>
      </c>
      <c r="N332" s="396">
        <v>200</v>
      </c>
      <c r="O332" s="217">
        <f t="shared" si="5"/>
        <v>279280</v>
      </c>
    </row>
    <row r="333" spans="1:15" ht="22.95" customHeight="1" x14ac:dyDescent="0.2">
      <c r="A333" s="300">
        <v>45719</v>
      </c>
      <c r="B333" s="20" t="s">
        <v>208</v>
      </c>
      <c r="C333" s="301">
        <v>433</v>
      </c>
      <c r="D333" s="301"/>
      <c r="E333" s="307" t="s">
        <v>130</v>
      </c>
      <c r="F333" s="20" t="s">
        <v>79</v>
      </c>
      <c r="G333" s="41"/>
      <c r="H333" s="21" t="s">
        <v>22</v>
      </c>
      <c r="I333" s="21" t="s">
        <v>53</v>
      </c>
      <c r="J333" s="21" t="s">
        <v>113</v>
      </c>
      <c r="K333" s="55" t="s">
        <v>1939</v>
      </c>
      <c r="L333" s="217"/>
      <c r="M333" s="396">
        <v>0</v>
      </c>
      <c r="N333" s="396">
        <v>200</v>
      </c>
      <c r="O333" s="217">
        <f t="shared" si="5"/>
        <v>279080</v>
      </c>
    </row>
    <row r="334" spans="1:15" ht="22.95" customHeight="1" x14ac:dyDescent="0.2">
      <c r="A334" s="300">
        <v>45719</v>
      </c>
      <c r="B334" s="20" t="s">
        <v>208</v>
      </c>
      <c r="C334" s="301">
        <v>434</v>
      </c>
      <c r="D334" s="301"/>
      <c r="E334" s="307" t="s">
        <v>130</v>
      </c>
      <c r="F334" s="20" t="s">
        <v>79</v>
      </c>
      <c r="G334" s="218"/>
      <c r="H334" s="21" t="s">
        <v>22</v>
      </c>
      <c r="I334" s="21" t="s">
        <v>53</v>
      </c>
      <c r="J334" s="21" t="s">
        <v>113</v>
      </c>
      <c r="K334" s="55" t="s">
        <v>4184</v>
      </c>
      <c r="L334" s="217"/>
      <c r="M334" s="396">
        <v>0</v>
      </c>
      <c r="N334" s="396">
        <v>200</v>
      </c>
      <c r="O334" s="217">
        <f t="shared" si="5"/>
        <v>278880</v>
      </c>
    </row>
    <row r="335" spans="1:15" ht="22.95" customHeight="1" x14ac:dyDescent="0.2">
      <c r="A335" s="300">
        <v>45719</v>
      </c>
      <c r="B335" s="20" t="s">
        <v>208</v>
      </c>
      <c r="C335" s="301">
        <v>435</v>
      </c>
      <c r="D335" s="301"/>
      <c r="E335" s="307" t="s">
        <v>130</v>
      </c>
      <c r="F335" s="20" t="s">
        <v>79</v>
      </c>
      <c r="G335" s="41"/>
      <c r="H335" s="21" t="s">
        <v>22</v>
      </c>
      <c r="I335" s="21" t="s">
        <v>53</v>
      </c>
      <c r="J335" s="21" t="s">
        <v>113</v>
      </c>
      <c r="K335" s="55" t="s">
        <v>4185</v>
      </c>
      <c r="L335" s="217"/>
      <c r="M335" s="396">
        <v>0</v>
      </c>
      <c r="N335" s="396">
        <v>200</v>
      </c>
      <c r="O335" s="217">
        <f t="shared" si="5"/>
        <v>278680</v>
      </c>
    </row>
    <row r="336" spans="1:15" ht="22.95" customHeight="1" x14ac:dyDescent="0.2">
      <c r="A336" s="300">
        <v>45719</v>
      </c>
      <c r="B336" s="20" t="s">
        <v>208</v>
      </c>
      <c r="C336" s="301">
        <v>436</v>
      </c>
      <c r="D336" s="301"/>
      <c r="E336" s="307" t="s">
        <v>4159</v>
      </c>
      <c r="F336" s="20" t="s">
        <v>79</v>
      </c>
      <c r="G336" s="41"/>
      <c r="H336" s="21" t="s">
        <v>22</v>
      </c>
      <c r="I336" s="21" t="s">
        <v>103</v>
      </c>
      <c r="J336" s="21" t="s">
        <v>94</v>
      </c>
      <c r="K336" s="55" t="s">
        <v>1325</v>
      </c>
      <c r="L336" s="217"/>
      <c r="M336" s="396">
        <v>0</v>
      </c>
      <c r="N336" s="396">
        <v>500</v>
      </c>
      <c r="O336" s="217">
        <f t="shared" si="5"/>
        <v>278180</v>
      </c>
    </row>
    <row r="337" spans="1:18" ht="22.95" customHeight="1" x14ac:dyDescent="0.2">
      <c r="A337" s="300">
        <v>45719</v>
      </c>
      <c r="B337" s="20" t="s">
        <v>208</v>
      </c>
      <c r="C337" s="301">
        <v>437</v>
      </c>
      <c r="D337" s="301"/>
      <c r="E337" s="307" t="s">
        <v>1955</v>
      </c>
      <c r="F337" s="20" t="s">
        <v>79</v>
      </c>
      <c r="G337" s="218"/>
      <c r="H337" s="21" t="s">
        <v>22</v>
      </c>
      <c r="I337" s="21" t="s">
        <v>103</v>
      </c>
      <c r="J337" s="21" t="s">
        <v>95</v>
      </c>
      <c r="K337" s="55" t="s">
        <v>1326</v>
      </c>
      <c r="L337" s="217"/>
      <c r="M337" s="396">
        <v>0</v>
      </c>
      <c r="N337" s="396">
        <v>1090</v>
      </c>
      <c r="O337" s="217">
        <f t="shared" si="5"/>
        <v>277090</v>
      </c>
    </row>
    <row r="338" spans="1:18" ht="22.95" customHeight="1" x14ac:dyDescent="0.2">
      <c r="A338" s="300">
        <v>45719</v>
      </c>
      <c r="B338" s="20" t="s">
        <v>208</v>
      </c>
      <c r="C338" s="301">
        <v>438</v>
      </c>
      <c r="D338" s="301"/>
      <c r="E338" s="307" t="s">
        <v>4160</v>
      </c>
      <c r="F338" s="20" t="s">
        <v>79</v>
      </c>
      <c r="G338" s="41"/>
      <c r="H338" s="21" t="s">
        <v>22</v>
      </c>
      <c r="I338" s="21" t="s">
        <v>103</v>
      </c>
      <c r="J338" s="21" t="s">
        <v>102</v>
      </c>
      <c r="K338" s="55" t="s">
        <v>4186</v>
      </c>
      <c r="L338" s="217"/>
      <c r="M338" s="396">
        <v>0</v>
      </c>
      <c r="N338" s="396">
        <v>975</v>
      </c>
      <c r="O338" s="217">
        <f t="shared" si="5"/>
        <v>276115</v>
      </c>
    </row>
    <row r="339" spans="1:18" ht="22.95" customHeight="1" x14ac:dyDescent="0.2">
      <c r="A339" s="300">
        <v>45719</v>
      </c>
      <c r="B339" s="20" t="s">
        <v>208</v>
      </c>
      <c r="C339" s="301">
        <v>439</v>
      </c>
      <c r="D339" s="301"/>
      <c r="E339" s="307" t="s">
        <v>4161</v>
      </c>
      <c r="F339" s="20" t="s">
        <v>79</v>
      </c>
      <c r="G339" s="41"/>
      <c r="H339" s="21" t="s">
        <v>22</v>
      </c>
      <c r="I339" s="21" t="s">
        <v>103</v>
      </c>
      <c r="J339" s="21" t="s">
        <v>93</v>
      </c>
      <c r="K339" s="55" t="s">
        <v>1325</v>
      </c>
      <c r="L339" s="217"/>
      <c r="M339" s="396">
        <v>0</v>
      </c>
      <c r="N339" s="396">
        <v>595</v>
      </c>
      <c r="O339" s="217">
        <f t="shared" si="5"/>
        <v>275520</v>
      </c>
    </row>
    <row r="340" spans="1:18" ht="22.95" customHeight="1" x14ac:dyDescent="0.2">
      <c r="A340" s="300">
        <v>45719</v>
      </c>
      <c r="B340" s="20" t="s">
        <v>208</v>
      </c>
      <c r="C340" s="301">
        <v>440</v>
      </c>
      <c r="D340" s="301"/>
      <c r="E340" s="307" t="s">
        <v>4162</v>
      </c>
      <c r="F340" s="20" t="s">
        <v>79</v>
      </c>
      <c r="G340" s="218"/>
      <c r="H340" s="21" t="s">
        <v>22</v>
      </c>
      <c r="I340" s="21" t="s">
        <v>103</v>
      </c>
      <c r="J340" s="21" t="s">
        <v>95</v>
      </c>
      <c r="K340" s="55" t="s">
        <v>1325</v>
      </c>
      <c r="L340" s="217"/>
      <c r="M340" s="396">
        <v>0</v>
      </c>
      <c r="N340" s="396">
        <v>100</v>
      </c>
      <c r="O340" s="217">
        <f t="shared" si="5"/>
        <v>275420</v>
      </c>
    </row>
    <row r="341" spans="1:18" ht="22.95" customHeight="1" x14ac:dyDescent="0.2">
      <c r="A341" s="300">
        <v>45719</v>
      </c>
      <c r="B341" s="20" t="s">
        <v>208</v>
      </c>
      <c r="C341" s="301">
        <v>441</v>
      </c>
      <c r="D341" s="301"/>
      <c r="E341" s="307" t="s">
        <v>4154</v>
      </c>
      <c r="F341" s="20" t="s">
        <v>79</v>
      </c>
      <c r="G341" s="41"/>
      <c r="H341" s="21" t="s">
        <v>22</v>
      </c>
      <c r="I341" s="21" t="s">
        <v>103</v>
      </c>
      <c r="J341" s="21" t="s">
        <v>94</v>
      </c>
      <c r="K341" s="55" t="s">
        <v>1325</v>
      </c>
      <c r="L341" s="217"/>
      <c r="M341" s="396">
        <v>0</v>
      </c>
      <c r="N341" s="396">
        <v>100</v>
      </c>
      <c r="O341" s="217">
        <f t="shared" si="5"/>
        <v>275320</v>
      </c>
    </row>
    <row r="342" spans="1:18" ht="22.95" customHeight="1" x14ac:dyDescent="0.2">
      <c r="A342" s="300">
        <v>45719</v>
      </c>
      <c r="B342" s="20" t="s">
        <v>208</v>
      </c>
      <c r="C342" s="301">
        <v>442</v>
      </c>
      <c r="D342" s="301"/>
      <c r="E342" s="307" t="s">
        <v>4163</v>
      </c>
      <c r="F342" s="20" t="s">
        <v>79</v>
      </c>
      <c r="G342" s="41"/>
      <c r="H342" s="21" t="s">
        <v>22</v>
      </c>
      <c r="I342" s="21" t="s">
        <v>103</v>
      </c>
      <c r="J342" s="21" t="s">
        <v>93</v>
      </c>
      <c r="K342" s="55" t="s">
        <v>1325</v>
      </c>
      <c r="L342" s="217"/>
      <c r="M342" s="396">
        <v>0</v>
      </c>
      <c r="N342" s="396">
        <v>5000</v>
      </c>
      <c r="O342" s="217">
        <f t="shared" si="5"/>
        <v>270320</v>
      </c>
    </row>
    <row r="343" spans="1:18" ht="22.95" customHeight="1" x14ac:dyDescent="0.2">
      <c r="A343" s="300">
        <v>45719</v>
      </c>
      <c r="B343" s="20" t="s">
        <v>208</v>
      </c>
      <c r="C343" s="301">
        <v>443</v>
      </c>
      <c r="D343" s="301"/>
      <c r="E343" s="307" t="s">
        <v>1310</v>
      </c>
      <c r="F343" s="20" t="s">
        <v>79</v>
      </c>
      <c r="G343" s="41"/>
      <c r="H343" s="21" t="s">
        <v>22</v>
      </c>
      <c r="I343" s="21" t="s">
        <v>103</v>
      </c>
      <c r="J343" s="21" t="s">
        <v>93</v>
      </c>
      <c r="K343" s="55" t="s">
        <v>4187</v>
      </c>
      <c r="L343" s="217"/>
      <c r="M343" s="396">
        <v>0</v>
      </c>
      <c r="N343" s="396">
        <v>170</v>
      </c>
      <c r="O343" s="217">
        <f t="shared" si="5"/>
        <v>270150</v>
      </c>
    </row>
    <row r="344" spans="1:18" ht="22.95" customHeight="1" x14ac:dyDescent="0.2">
      <c r="A344" s="300">
        <v>45719</v>
      </c>
      <c r="B344" s="20" t="s">
        <v>208</v>
      </c>
      <c r="C344" s="301">
        <v>444</v>
      </c>
      <c r="D344" s="301"/>
      <c r="E344" s="307" t="s">
        <v>4159</v>
      </c>
      <c r="F344" s="20" t="s">
        <v>79</v>
      </c>
      <c r="G344" s="41"/>
      <c r="H344" s="21" t="s">
        <v>22</v>
      </c>
      <c r="I344" s="21" t="s">
        <v>103</v>
      </c>
      <c r="J344" s="21" t="s">
        <v>94</v>
      </c>
      <c r="K344" s="55" t="s">
        <v>1943</v>
      </c>
      <c r="L344" s="217"/>
      <c r="M344" s="396">
        <v>0</v>
      </c>
      <c r="N344" s="396">
        <v>500</v>
      </c>
      <c r="O344" s="217">
        <f t="shared" si="5"/>
        <v>269650</v>
      </c>
      <c r="Q344" s="229"/>
      <c r="R344" s="229"/>
    </row>
    <row r="345" spans="1:18" ht="22.95" customHeight="1" x14ac:dyDescent="0.2">
      <c r="A345" s="300">
        <v>45719</v>
      </c>
      <c r="B345" s="20" t="s">
        <v>208</v>
      </c>
      <c r="C345" s="301">
        <v>445</v>
      </c>
      <c r="D345" s="301"/>
      <c r="E345" s="307" t="s">
        <v>4164</v>
      </c>
      <c r="F345" s="20" t="s">
        <v>79</v>
      </c>
      <c r="G345" s="41"/>
      <c r="H345" s="21" t="s">
        <v>22</v>
      </c>
      <c r="I345" s="21" t="s">
        <v>103</v>
      </c>
      <c r="J345" s="21" t="s">
        <v>94</v>
      </c>
      <c r="K345" s="55" t="s">
        <v>1322</v>
      </c>
      <c r="L345" s="55"/>
      <c r="M345" s="442">
        <v>0</v>
      </c>
      <c r="N345" s="442">
        <v>2500</v>
      </c>
      <c r="O345" s="217">
        <f t="shared" si="5"/>
        <v>267150</v>
      </c>
    </row>
    <row r="346" spans="1:18" ht="22.95" customHeight="1" x14ac:dyDescent="0.2">
      <c r="A346" s="300">
        <v>45719</v>
      </c>
      <c r="B346" s="20" t="s">
        <v>208</v>
      </c>
      <c r="C346" s="301">
        <v>446</v>
      </c>
      <c r="D346" s="301"/>
      <c r="E346" s="307" t="s">
        <v>4165</v>
      </c>
      <c r="F346" s="20" t="s">
        <v>79</v>
      </c>
      <c r="G346" s="41"/>
      <c r="H346" s="21" t="s">
        <v>22</v>
      </c>
      <c r="I346" s="21" t="s">
        <v>103</v>
      </c>
      <c r="J346" s="21" t="s">
        <v>94</v>
      </c>
      <c r="K346" s="55" t="s">
        <v>1322</v>
      </c>
      <c r="L346" s="313"/>
      <c r="M346" s="442">
        <v>0</v>
      </c>
      <c r="N346" s="442">
        <v>500</v>
      </c>
      <c r="O346" s="217">
        <f t="shared" si="5"/>
        <v>266650</v>
      </c>
    </row>
    <row r="347" spans="1:18" ht="22.95" customHeight="1" x14ac:dyDescent="0.2">
      <c r="A347" s="300">
        <v>45719</v>
      </c>
      <c r="B347" s="20" t="s">
        <v>208</v>
      </c>
      <c r="C347" s="301">
        <v>450</v>
      </c>
      <c r="D347" s="301"/>
      <c r="E347" s="307" t="s">
        <v>4166</v>
      </c>
      <c r="F347" s="20" t="s">
        <v>79</v>
      </c>
      <c r="G347" s="41"/>
      <c r="H347" s="21" t="s">
        <v>21</v>
      </c>
      <c r="I347" s="21" t="s">
        <v>81</v>
      </c>
      <c r="J347" s="452" t="s">
        <v>33</v>
      </c>
      <c r="K347" s="55"/>
      <c r="L347" s="313"/>
      <c r="M347" s="442">
        <v>3000</v>
      </c>
      <c r="N347" s="442">
        <v>0</v>
      </c>
      <c r="O347" s="217">
        <f t="shared" si="5"/>
        <v>269650</v>
      </c>
    </row>
    <row r="348" spans="1:18" ht="22.95" customHeight="1" x14ac:dyDescent="0.2">
      <c r="A348" s="300">
        <v>45719</v>
      </c>
      <c r="B348" s="20" t="s">
        <v>208</v>
      </c>
      <c r="C348" s="301">
        <v>451</v>
      </c>
      <c r="D348" s="301"/>
      <c r="E348" s="307" t="s">
        <v>4167</v>
      </c>
      <c r="F348" s="20" t="s">
        <v>79</v>
      </c>
      <c r="G348" s="41"/>
      <c r="H348" s="21" t="s">
        <v>21</v>
      </c>
      <c r="I348" s="21" t="s">
        <v>81</v>
      </c>
      <c r="J348" s="21" t="s">
        <v>33</v>
      </c>
      <c r="K348" s="55"/>
      <c r="L348" s="313"/>
      <c r="M348" s="442">
        <v>3000</v>
      </c>
      <c r="N348" s="442">
        <v>0</v>
      </c>
      <c r="O348" s="217">
        <f t="shared" si="5"/>
        <v>272650</v>
      </c>
    </row>
    <row r="349" spans="1:18" ht="22.95" customHeight="1" x14ac:dyDescent="0.2">
      <c r="A349" s="300">
        <v>45719</v>
      </c>
      <c r="B349" s="20" t="s">
        <v>208</v>
      </c>
      <c r="C349" s="301">
        <v>452</v>
      </c>
      <c r="D349" s="301"/>
      <c r="E349" s="307" t="s">
        <v>4168</v>
      </c>
      <c r="F349" s="20" t="s">
        <v>79</v>
      </c>
      <c r="G349" s="41"/>
      <c r="H349" s="21" t="s">
        <v>22</v>
      </c>
      <c r="I349" s="21" t="s">
        <v>103</v>
      </c>
      <c r="J349" s="21" t="s">
        <v>94</v>
      </c>
      <c r="K349" s="55" t="s">
        <v>1325</v>
      </c>
      <c r="L349" s="313"/>
      <c r="M349" s="442">
        <v>0</v>
      </c>
      <c r="N349" s="442">
        <v>1000</v>
      </c>
      <c r="O349" s="217">
        <f t="shared" si="5"/>
        <v>271650</v>
      </c>
    </row>
    <row r="350" spans="1:18" ht="22.95" customHeight="1" x14ac:dyDescent="0.2">
      <c r="A350" s="300">
        <v>45719</v>
      </c>
      <c r="B350" s="20" t="s">
        <v>208</v>
      </c>
      <c r="C350" s="301">
        <v>453</v>
      </c>
      <c r="D350" s="301"/>
      <c r="E350" s="307" t="s">
        <v>4169</v>
      </c>
      <c r="F350" s="20" t="s">
        <v>79</v>
      </c>
      <c r="G350" s="41"/>
      <c r="H350" s="21" t="s">
        <v>22</v>
      </c>
      <c r="I350" s="21" t="s">
        <v>103</v>
      </c>
      <c r="J350" s="21" t="s">
        <v>93</v>
      </c>
      <c r="K350" s="55" t="s">
        <v>1285</v>
      </c>
      <c r="L350" s="313"/>
      <c r="M350" s="442">
        <v>0</v>
      </c>
      <c r="N350" s="442">
        <v>90</v>
      </c>
      <c r="O350" s="217">
        <f t="shared" si="5"/>
        <v>271560</v>
      </c>
    </row>
    <row r="351" spans="1:18" ht="22.95" customHeight="1" x14ac:dyDescent="0.2">
      <c r="A351" s="300">
        <v>45719</v>
      </c>
      <c r="B351" s="20" t="s">
        <v>208</v>
      </c>
      <c r="C351" s="301">
        <v>454</v>
      </c>
      <c r="D351" s="301"/>
      <c r="E351" s="307" t="s">
        <v>4170</v>
      </c>
      <c r="F351" s="20" t="s">
        <v>79</v>
      </c>
      <c r="G351" s="41"/>
      <c r="H351" s="21" t="s">
        <v>22</v>
      </c>
      <c r="I351" s="21" t="s">
        <v>103</v>
      </c>
      <c r="J351" s="21" t="s">
        <v>94</v>
      </c>
      <c r="K351" s="55" t="s">
        <v>4188</v>
      </c>
      <c r="L351" s="313"/>
      <c r="M351" s="442">
        <v>0</v>
      </c>
      <c r="N351" s="442">
        <v>250</v>
      </c>
      <c r="O351" s="217">
        <f t="shared" si="5"/>
        <v>271310</v>
      </c>
    </row>
    <row r="352" spans="1:18" ht="22.95" customHeight="1" x14ac:dyDescent="0.2">
      <c r="A352" s="300">
        <v>45719</v>
      </c>
      <c r="B352" s="20" t="s">
        <v>208</v>
      </c>
      <c r="C352" s="301">
        <v>455</v>
      </c>
      <c r="D352" s="301"/>
      <c r="E352" s="307" t="s">
        <v>4171</v>
      </c>
      <c r="F352" s="20" t="s">
        <v>79</v>
      </c>
      <c r="G352" s="218"/>
      <c r="H352" s="21" t="s">
        <v>22</v>
      </c>
      <c r="I352" s="21" t="s">
        <v>103</v>
      </c>
      <c r="J352" s="21" t="s">
        <v>92</v>
      </c>
      <c r="K352" s="55" t="s">
        <v>4189</v>
      </c>
      <c r="L352" s="313"/>
      <c r="M352" s="442">
        <v>0</v>
      </c>
      <c r="N352" s="442">
        <v>500</v>
      </c>
      <c r="O352" s="217">
        <f t="shared" si="5"/>
        <v>270810</v>
      </c>
    </row>
    <row r="353" spans="1:16" ht="22.95" customHeight="1" x14ac:dyDescent="0.2">
      <c r="A353" s="300">
        <v>45719</v>
      </c>
      <c r="B353" s="20" t="s">
        <v>208</v>
      </c>
      <c r="C353" s="301">
        <v>456</v>
      </c>
      <c r="D353" s="301"/>
      <c r="E353" s="307" t="s">
        <v>4172</v>
      </c>
      <c r="F353" s="20" t="s">
        <v>79</v>
      </c>
      <c r="G353" s="218"/>
      <c r="H353" s="21" t="s">
        <v>22</v>
      </c>
      <c r="I353" s="21" t="s">
        <v>103</v>
      </c>
      <c r="J353" s="21" t="s">
        <v>214</v>
      </c>
      <c r="K353" s="55" t="s">
        <v>1299</v>
      </c>
      <c r="L353" s="313"/>
      <c r="M353" s="442">
        <v>0</v>
      </c>
      <c r="N353" s="442">
        <v>250</v>
      </c>
      <c r="O353" s="217">
        <f t="shared" si="5"/>
        <v>270560</v>
      </c>
    </row>
    <row r="354" spans="1:16" ht="22.95" customHeight="1" x14ac:dyDescent="0.2">
      <c r="A354" s="300">
        <v>45719</v>
      </c>
      <c r="B354" s="20" t="s">
        <v>208</v>
      </c>
      <c r="C354" s="301">
        <v>457</v>
      </c>
      <c r="D354" s="301"/>
      <c r="E354" s="307" t="s">
        <v>1274</v>
      </c>
      <c r="F354" s="20" t="s">
        <v>79</v>
      </c>
      <c r="G354" s="41"/>
      <c r="H354" s="21" t="s">
        <v>22</v>
      </c>
      <c r="I354" s="21" t="s">
        <v>103</v>
      </c>
      <c r="J354" s="21" t="s">
        <v>92</v>
      </c>
      <c r="K354" s="55" t="s">
        <v>1357</v>
      </c>
      <c r="L354" s="313"/>
      <c r="M354" s="442">
        <v>0</v>
      </c>
      <c r="N354" s="442">
        <v>2600</v>
      </c>
      <c r="O354" s="217">
        <f t="shared" si="5"/>
        <v>267960</v>
      </c>
    </row>
    <row r="355" spans="1:16" ht="22.95" customHeight="1" x14ac:dyDescent="0.2">
      <c r="A355" s="300">
        <v>45719</v>
      </c>
      <c r="B355" s="20" t="s">
        <v>208</v>
      </c>
      <c r="C355" s="301">
        <v>458</v>
      </c>
      <c r="D355" s="301"/>
      <c r="E355" s="307" t="s">
        <v>4173</v>
      </c>
      <c r="F355" s="20" t="s">
        <v>79</v>
      </c>
      <c r="G355" s="41"/>
      <c r="H355" s="21" t="s">
        <v>22</v>
      </c>
      <c r="I355" s="21" t="s">
        <v>103</v>
      </c>
      <c r="J355" s="21" t="s">
        <v>92</v>
      </c>
      <c r="K355" s="55" t="s">
        <v>1326</v>
      </c>
      <c r="L355" s="313"/>
      <c r="M355" s="442">
        <v>0</v>
      </c>
      <c r="N355" s="442">
        <v>700</v>
      </c>
      <c r="O355" s="217">
        <f t="shared" si="5"/>
        <v>267260</v>
      </c>
    </row>
    <row r="356" spans="1:16" ht="22.95" customHeight="1" x14ac:dyDescent="0.2">
      <c r="A356" s="300">
        <v>45719</v>
      </c>
      <c r="B356" s="20" t="s">
        <v>208</v>
      </c>
      <c r="C356" s="301">
        <v>459</v>
      </c>
      <c r="D356" s="301"/>
      <c r="E356" s="307" t="s">
        <v>1276</v>
      </c>
      <c r="F356" s="20" t="s">
        <v>79</v>
      </c>
      <c r="G356" s="41"/>
      <c r="H356" s="21" t="s">
        <v>22</v>
      </c>
      <c r="I356" s="21" t="s">
        <v>103</v>
      </c>
      <c r="J356" s="21" t="s">
        <v>102</v>
      </c>
      <c r="K356" s="55" t="s">
        <v>1300</v>
      </c>
      <c r="L356" s="313"/>
      <c r="M356" s="442">
        <v>0</v>
      </c>
      <c r="N356" s="442">
        <v>4172</v>
      </c>
      <c r="O356" s="217">
        <f t="shared" si="5"/>
        <v>263088</v>
      </c>
    </row>
    <row r="357" spans="1:16" ht="22.95" customHeight="1" x14ac:dyDescent="0.2">
      <c r="A357" s="300">
        <v>45719</v>
      </c>
      <c r="B357" s="20" t="s">
        <v>208</v>
      </c>
      <c r="C357" s="301">
        <v>460</v>
      </c>
      <c r="D357" s="301"/>
      <c r="E357" s="307" t="s">
        <v>130</v>
      </c>
      <c r="F357" s="20" t="s">
        <v>79</v>
      </c>
      <c r="G357" s="41"/>
      <c r="H357" s="21" t="s">
        <v>22</v>
      </c>
      <c r="I357" s="21" t="s">
        <v>53</v>
      </c>
      <c r="J357" s="21" t="s">
        <v>113</v>
      </c>
      <c r="K357" s="55" t="s">
        <v>4190</v>
      </c>
      <c r="L357" s="313"/>
      <c r="M357" s="442">
        <v>0</v>
      </c>
      <c r="N357" s="442">
        <v>500</v>
      </c>
      <c r="O357" s="217">
        <f t="shared" si="5"/>
        <v>262588</v>
      </c>
    </row>
    <row r="358" spans="1:16" ht="22.95" customHeight="1" x14ac:dyDescent="0.2">
      <c r="A358" s="300">
        <v>45719</v>
      </c>
      <c r="B358" s="20" t="s">
        <v>208</v>
      </c>
      <c r="C358" s="301">
        <v>461</v>
      </c>
      <c r="D358" s="301"/>
      <c r="E358" s="307" t="s">
        <v>130</v>
      </c>
      <c r="F358" s="20" t="s">
        <v>79</v>
      </c>
      <c r="G358" s="41"/>
      <c r="H358" s="21" t="s">
        <v>22</v>
      </c>
      <c r="I358" s="21" t="s">
        <v>53</v>
      </c>
      <c r="J358" s="21" t="s">
        <v>113</v>
      </c>
      <c r="K358" s="55" t="s">
        <v>4191</v>
      </c>
      <c r="L358" s="313"/>
      <c r="M358" s="442">
        <v>0</v>
      </c>
      <c r="N358" s="442">
        <v>500</v>
      </c>
      <c r="O358" s="217">
        <f t="shared" si="5"/>
        <v>262088</v>
      </c>
    </row>
    <row r="359" spans="1:16" ht="22.95" customHeight="1" x14ac:dyDescent="0.2">
      <c r="A359" s="300">
        <v>45719</v>
      </c>
      <c r="B359" s="20" t="s">
        <v>208</v>
      </c>
      <c r="C359" s="301">
        <v>462</v>
      </c>
      <c r="D359" s="301"/>
      <c r="E359" s="307" t="s">
        <v>130</v>
      </c>
      <c r="F359" s="20" t="s">
        <v>79</v>
      </c>
      <c r="G359" s="41"/>
      <c r="H359" s="21" t="s">
        <v>22</v>
      </c>
      <c r="I359" s="21" t="s">
        <v>53</v>
      </c>
      <c r="J359" s="21" t="s">
        <v>113</v>
      </c>
      <c r="K359" s="55" t="s">
        <v>1380</v>
      </c>
      <c r="L359" s="313"/>
      <c r="M359" s="442">
        <v>0</v>
      </c>
      <c r="N359" s="442">
        <v>400</v>
      </c>
      <c r="O359" s="217">
        <f t="shared" si="5"/>
        <v>261688</v>
      </c>
    </row>
    <row r="360" spans="1:16" ht="22.95" customHeight="1" x14ac:dyDescent="0.2">
      <c r="A360" s="300">
        <v>45719</v>
      </c>
      <c r="B360" s="20" t="s">
        <v>208</v>
      </c>
      <c r="C360" s="301">
        <v>463</v>
      </c>
      <c r="D360" s="301"/>
      <c r="E360" s="307" t="s">
        <v>4174</v>
      </c>
      <c r="F360" s="20" t="s">
        <v>79</v>
      </c>
      <c r="G360" s="41"/>
      <c r="H360" s="21" t="s">
        <v>22</v>
      </c>
      <c r="I360" s="21" t="s">
        <v>53</v>
      </c>
      <c r="J360" s="21" t="s">
        <v>113</v>
      </c>
      <c r="K360" s="55" t="s">
        <v>1328</v>
      </c>
      <c r="L360" s="313"/>
      <c r="M360" s="442">
        <v>0</v>
      </c>
      <c r="N360" s="442">
        <v>400</v>
      </c>
      <c r="O360" s="217">
        <f t="shared" si="5"/>
        <v>261288</v>
      </c>
    </row>
    <row r="361" spans="1:16" ht="22.95" customHeight="1" x14ac:dyDescent="0.2">
      <c r="A361" s="300">
        <v>45719</v>
      </c>
      <c r="B361" s="20" t="s">
        <v>208</v>
      </c>
      <c r="C361" s="301">
        <v>464</v>
      </c>
      <c r="D361" s="301"/>
      <c r="E361" s="307" t="s">
        <v>130</v>
      </c>
      <c r="F361" s="20" t="s">
        <v>79</v>
      </c>
      <c r="G361" s="41"/>
      <c r="H361" s="21" t="s">
        <v>22</v>
      </c>
      <c r="I361" s="21" t="s">
        <v>53</v>
      </c>
      <c r="J361" s="21" t="s">
        <v>113</v>
      </c>
      <c r="K361" s="55" t="s">
        <v>4192</v>
      </c>
      <c r="L361" s="313"/>
      <c r="M361" s="442">
        <v>0</v>
      </c>
      <c r="N361" s="442">
        <v>100</v>
      </c>
      <c r="O361" s="217">
        <f t="shared" si="5"/>
        <v>261188</v>
      </c>
    </row>
    <row r="362" spans="1:16" ht="22.95" customHeight="1" x14ac:dyDescent="0.2">
      <c r="A362" s="300">
        <v>45719</v>
      </c>
      <c r="B362" s="20" t="s">
        <v>208</v>
      </c>
      <c r="C362" s="301">
        <v>465</v>
      </c>
      <c r="D362" s="301"/>
      <c r="E362" s="307" t="s">
        <v>130</v>
      </c>
      <c r="F362" s="20" t="s">
        <v>79</v>
      </c>
      <c r="G362" s="41"/>
      <c r="H362" s="21" t="s">
        <v>22</v>
      </c>
      <c r="I362" s="21" t="s">
        <v>53</v>
      </c>
      <c r="J362" s="21" t="s">
        <v>113</v>
      </c>
      <c r="K362" s="55" t="s">
        <v>1282</v>
      </c>
      <c r="L362" s="313"/>
      <c r="M362" s="442">
        <v>0</v>
      </c>
      <c r="N362" s="442">
        <v>2000</v>
      </c>
      <c r="O362" s="217">
        <f t="shared" si="5"/>
        <v>259188</v>
      </c>
    </row>
    <row r="363" spans="1:16" ht="22.95" customHeight="1" x14ac:dyDescent="0.2">
      <c r="A363" s="300">
        <v>45719</v>
      </c>
      <c r="B363" s="20" t="s">
        <v>208</v>
      </c>
      <c r="C363" s="301">
        <v>466</v>
      </c>
      <c r="D363" s="301"/>
      <c r="E363" s="307" t="s">
        <v>1279</v>
      </c>
      <c r="F363" s="20" t="s">
        <v>79</v>
      </c>
      <c r="G363" s="41"/>
      <c r="H363" s="21" t="s">
        <v>22</v>
      </c>
      <c r="I363" s="21" t="s">
        <v>53</v>
      </c>
      <c r="J363" s="21" t="s">
        <v>113</v>
      </c>
      <c r="K363" s="55" t="s">
        <v>1363</v>
      </c>
      <c r="L363" s="313"/>
      <c r="M363" s="442">
        <v>0</v>
      </c>
      <c r="N363" s="442">
        <v>1200</v>
      </c>
      <c r="O363" s="217">
        <f t="shared" si="5"/>
        <v>257988</v>
      </c>
    </row>
    <row r="364" spans="1:16" ht="22.95" customHeight="1" x14ac:dyDescent="0.2">
      <c r="A364" s="300">
        <v>45719</v>
      </c>
      <c r="B364" s="20" t="s">
        <v>208</v>
      </c>
      <c r="C364" s="301">
        <v>468</v>
      </c>
      <c r="D364" s="301"/>
      <c r="E364" s="307" t="s">
        <v>1316</v>
      </c>
      <c r="F364" s="20" t="s">
        <v>79</v>
      </c>
      <c r="G364" s="41"/>
      <c r="H364" s="21" t="s">
        <v>22</v>
      </c>
      <c r="I364" s="21" t="s">
        <v>103</v>
      </c>
      <c r="J364" s="21" t="s">
        <v>102</v>
      </c>
      <c r="K364" s="55" t="s">
        <v>2023</v>
      </c>
      <c r="L364" s="313"/>
      <c r="M364" s="442">
        <v>0</v>
      </c>
      <c r="N364" s="442">
        <v>5150</v>
      </c>
      <c r="O364" s="217">
        <f t="shared" si="5"/>
        <v>252838</v>
      </c>
    </row>
    <row r="365" spans="1:16" ht="22.95" customHeight="1" x14ac:dyDescent="0.2">
      <c r="A365" s="300">
        <v>45719</v>
      </c>
      <c r="B365" s="20" t="s">
        <v>208</v>
      </c>
      <c r="C365" s="301">
        <v>469</v>
      </c>
      <c r="D365" s="301"/>
      <c r="E365" s="307" t="s">
        <v>1278</v>
      </c>
      <c r="F365" s="20" t="s">
        <v>79</v>
      </c>
      <c r="G365" s="41"/>
      <c r="H365" s="21" t="s">
        <v>22</v>
      </c>
      <c r="I365" s="21" t="s">
        <v>53</v>
      </c>
      <c r="J365" s="21" t="s">
        <v>112</v>
      </c>
      <c r="K365" s="55" t="s">
        <v>1302</v>
      </c>
      <c r="L365" s="313"/>
      <c r="M365" s="442">
        <v>0</v>
      </c>
      <c r="N365" s="442">
        <v>187876</v>
      </c>
      <c r="O365" s="217">
        <f t="shared" si="5"/>
        <v>64962</v>
      </c>
    </row>
    <row r="366" spans="1:16" ht="22.95" customHeight="1" x14ac:dyDescent="0.2">
      <c r="A366" s="300">
        <v>45719</v>
      </c>
      <c r="B366" s="20" t="s">
        <v>208</v>
      </c>
      <c r="C366" s="301">
        <v>470</v>
      </c>
      <c r="D366" s="301"/>
      <c r="E366" s="307" t="s">
        <v>1278</v>
      </c>
      <c r="F366" s="20" t="s">
        <v>79</v>
      </c>
      <c r="G366" s="41"/>
      <c r="H366" s="21" t="s">
        <v>22</v>
      </c>
      <c r="I366" s="21" t="s">
        <v>53</v>
      </c>
      <c r="J366" s="21" t="s">
        <v>112</v>
      </c>
      <c r="K366" s="55" t="s">
        <v>1303</v>
      </c>
      <c r="L366" s="313"/>
      <c r="M366" s="442">
        <v>0</v>
      </c>
      <c r="N366" s="442">
        <v>35434</v>
      </c>
      <c r="O366" s="217">
        <f t="shared" si="5"/>
        <v>29528</v>
      </c>
    </row>
    <row r="367" spans="1:16" ht="22.95" customHeight="1" x14ac:dyDescent="0.2">
      <c r="A367" s="300">
        <v>45719</v>
      </c>
      <c r="B367" s="20" t="s">
        <v>208</v>
      </c>
      <c r="C367" s="301">
        <v>471</v>
      </c>
      <c r="D367" s="301"/>
      <c r="E367" s="307" t="s">
        <v>1278</v>
      </c>
      <c r="F367" s="20" t="s">
        <v>79</v>
      </c>
      <c r="G367" s="41"/>
      <c r="H367" s="21" t="s">
        <v>22</v>
      </c>
      <c r="I367" s="21" t="s">
        <v>53</v>
      </c>
      <c r="J367" s="21" t="s">
        <v>114</v>
      </c>
      <c r="K367" s="55" t="s">
        <v>149</v>
      </c>
      <c r="L367" s="313"/>
      <c r="M367" s="442">
        <v>0</v>
      </c>
      <c r="N367" s="442">
        <v>4300</v>
      </c>
      <c r="O367" s="217">
        <f t="shared" si="5"/>
        <v>25228</v>
      </c>
    </row>
    <row r="368" spans="1:16" ht="22.95" customHeight="1" x14ac:dyDescent="0.2">
      <c r="A368" s="300">
        <v>45719</v>
      </c>
      <c r="B368" s="20" t="s">
        <v>208</v>
      </c>
      <c r="C368" s="301">
        <v>472</v>
      </c>
      <c r="D368" s="301"/>
      <c r="E368" s="307" t="s">
        <v>1281</v>
      </c>
      <c r="F368" s="20" t="s">
        <v>79</v>
      </c>
      <c r="G368" s="41"/>
      <c r="H368" s="21" t="s">
        <v>22</v>
      </c>
      <c r="I368" s="21" t="s">
        <v>81</v>
      </c>
      <c r="J368" s="21" t="s">
        <v>33</v>
      </c>
      <c r="K368" s="55" t="s">
        <v>1263</v>
      </c>
      <c r="L368" s="313"/>
      <c r="M368" s="442">
        <v>0</v>
      </c>
      <c r="N368" s="442">
        <v>15000</v>
      </c>
      <c r="O368" s="217">
        <f t="shared" si="5"/>
        <v>10228</v>
      </c>
      <c r="P368" s="229"/>
    </row>
    <row r="369" spans="1:18" ht="22.95" customHeight="1" x14ac:dyDescent="0.2">
      <c r="A369" s="300">
        <v>45726</v>
      </c>
      <c r="B369" s="20" t="s">
        <v>208</v>
      </c>
      <c r="C369" s="301">
        <v>480</v>
      </c>
      <c r="D369" s="301"/>
      <c r="E369" s="307" t="s">
        <v>4193</v>
      </c>
      <c r="F369" s="20" t="s">
        <v>79</v>
      </c>
      <c r="G369" s="41"/>
      <c r="H369" s="21" t="s">
        <v>21</v>
      </c>
      <c r="I369" s="21" t="s">
        <v>28</v>
      </c>
      <c r="J369" s="21" t="s">
        <v>100</v>
      </c>
      <c r="K369" s="55"/>
      <c r="L369" s="313"/>
      <c r="M369" s="442">
        <v>2000</v>
      </c>
      <c r="N369" s="442">
        <v>0</v>
      </c>
      <c r="O369" s="217">
        <f t="shared" si="5"/>
        <v>12228</v>
      </c>
    </row>
    <row r="370" spans="1:18" ht="22.95" customHeight="1" x14ac:dyDescent="0.2">
      <c r="A370" s="300">
        <v>45726</v>
      </c>
      <c r="B370" s="20" t="s">
        <v>208</v>
      </c>
      <c r="C370" s="301">
        <v>481</v>
      </c>
      <c r="D370" s="301"/>
      <c r="E370" s="307" t="s">
        <v>4194</v>
      </c>
      <c r="F370" s="20" t="s">
        <v>79</v>
      </c>
      <c r="G370" s="41"/>
      <c r="H370" s="21" t="s">
        <v>21</v>
      </c>
      <c r="I370" s="21" t="s">
        <v>81</v>
      </c>
      <c r="J370" s="21" t="s">
        <v>33</v>
      </c>
      <c r="K370" s="55"/>
      <c r="L370" s="313"/>
      <c r="M370" s="442">
        <v>10000</v>
      </c>
      <c r="N370" s="442">
        <v>0</v>
      </c>
      <c r="O370" s="217">
        <f t="shared" si="5"/>
        <v>22228</v>
      </c>
    </row>
    <row r="371" spans="1:18" ht="22.95" customHeight="1" x14ac:dyDescent="0.2">
      <c r="A371" s="300">
        <v>45726</v>
      </c>
      <c r="B371" s="20" t="s">
        <v>208</v>
      </c>
      <c r="C371" s="301">
        <v>482</v>
      </c>
      <c r="D371" s="301"/>
      <c r="E371" s="307" t="s">
        <v>4195</v>
      </c>
      <c r="F371" s="20" t="s">
        <v>79</v>
      </c>
      <c r="G371" s="41"/>
      <c r="H371" s="21" t="s">
        <v>21</v>
      </c>
      <c r="I371" s="21" t="s">
        <v>81</v>
      </c>
      <c r="J371" s="21" t="s">
        <v>33</v>
      </c>
      <c r="K371" s="55"/>
      <c r="L371" s="313"/>
      <c r="M371" s="442">
        <v>5000</v>
      </c>
      <c r="N371" s="442">
        <v>0</v>
      </c>
      <c r="O371" s="217">
        <f t="shared" si="5"/>
        <v>27228</v>
      </c>
    </row>
    <row r="372" spans="1:18" ht="22.95" customHeight="1" x14ac:dyDescent="0.2">
      <c r="A372" s="300">
        <v>45726</v>
      </c>
      <c r="B372" s="20" t="s">
        <v>208</v>
      </c>
      <c r="C372" s="301">
        <v>483</v>
      </c>
      <c r="D372" s="301"/>
      <c r="E372" s="307" t="s">
        <v>4196</v>
      </c>
      <c r="F372" s="20" t="s">
        <v>79</v>
      </c>
      <c r="G372" s="41"/>
      <c r="H372" s="21" t="s">
        <v>21</v>
      </c>
      <c r="I372" s="21" t="s">
        <v>81</v>
      </c>
      <c r="J372" s="21" t="s">
        <v>33</v>
      </c>
      <c r="K372" s="55"/>
      <c r="L372" s="313"/>
      <c r="M372" s="442">
        <v>282500</v>
      </c>
      <c r="N372" s="442">
        <v>0</v>
      </c>
      <c r="O372" s="217">
        <f t="shared" si="5"/>
        <v>309728</v>
      </c>
    </row>
    <row r="373" spans="1:18" ht="22.95" customHeight="1" x14ac:dyDescent="0.2">
      <c r="A373" s="300">
        <v>45726</v>
      </c>
      <c r="B373" s="20" t="s">
        <v>208</v>
      </c>
      <c r="C373" s="301">
        <v>484</v>
      </c>
      <c r="D373" s="301"/>
      <c r="E373" s="307" t="s">
        <v>4197</v>
      </c>
      <c r="F373" s="20" t="s">
        <v>79</v>
      </c>
      <c r="G373" s="41"/>
      <c r="H373" s="21" t="s">
        <v>22</v>
      </c>
      <c r="I373" s="21" t="s">
        <v>103</v>
      </c>
      <c r="J373" s="21" t="s">
        <v>94</v>
      </c>
      <c r="K373" s="55" t="s">
        <v>1325</v>
      </c>
      <c r="L373" s="313"/>
      <c r="M373" s="442">
        <v>0</v>
      </c>
      <c r="N373" s="442">
        <v>5000</v>
      </c>
      <c r="O373" s="217">
        <f t="shared" si="5"/>
        <v>304728</v>
      </c>
    </row>
    <row r="374" spans="1:18" ht="22.95" customHeight="1" x14ac:dyDescent="0.2">
      <c r="A374" s="300">
        <v>45726</v>
      </c>
      <c r="B374" s="20" t="s">
        <v>208</v>
      </c>
      <c r="C374" s="301">
        <v>485</v>
      </c>
      <c r="D374" s="301"/>
      <c r="E374" s="307" t="s">
        <v>4198</v>
      </c>
      <c r="F374" s="20" t="s">
        <v>79</v>
      </c>
      <c r="G374" s="41"/>
      <c r="H374" s="21" t="s">
        <v>22</v>
      </c>
      <c r="I374" s="21" t="s">
        <v>103</v>
      </c>
      <c r="J374" s="21" t="s">
        <v>94</v>
      </c>
      <c r="K374" s="55" t="s">
        <v>1325</v>
      </c>
      <c r="L374" s="313"/>
      <c r="M374" s="442">
        <v>0</v>
      </c>
      <c r="N374" s="442">
        <v>250</v>
      </c>
      <c r="O374" s="217">
        <f t="shared" si="5"/>
        <v>304478</v>
      </c>
    </row>
    <row r="375" spans="1:18" ht="22.95" customHeight="1" x14ac:dyDescent="0.2">
      <c r="A375" s="300">
        <v>45726</v>
      </c>
      <c r="B375" s="20" t="s">
        <v>208</v>
      </c>
      <c r="C375" s="301">
        <v>486</v>
      </c>
      <c r="D375" s="301"/>
      <c r="E375" s="307" t="s">
        <v>1933</v>
      </c>
      <c r="F375" s="20" t="s">
        <v>79</v>
      </c>
      <c r="G375" s="218"/>
      <c r="H375" s="21" t="s">
        <v>22</v>
      </c>
      <c r="I375" s="21" t="s">
        <v>103</v>
      </c>
      <c r="J375" s="21" t="s">
        <v>94</v>
      </c>
      <c r="K375" s="55" t="s">
        <v>1948</v>
      </c>
      <c r="L375" s="313"/>
      <c r="M375" s="442">
        <v>0</v>
      </c>
      <c r="N375" s="442">
        <v>250</v>
      </c>
      <c r="O375" s="217">
        <f t="shared" si="5"/>
        <v>304228</v>
      </c>
    </row>
    <row r="376" spans="1:18" ht="22.95" customHeight="1" x14ac:dyDescent="0.2">
      <c r="A376" s="300">
        <v>45726</v>
      </c>
      <c r="B376" s="20" t="s">
        <v>208</v>
      </c>
      <c r="C376" s="301">
        <v>487</v>
      </c>
      <c r="D376" s="301"/>
      <c r="E376" s="307" t="s">
        <v>4199</v>
      </c>
      <c r="F376" s="20" t="s">
        <v>79</v>
      </c>
      <c r="G376" s="41"/>
      <c r="H376" s="21" t="s">
        <v>22</v>
      </c>
      <c r="I376" s="21" t="s">
        <v>103</v>
      </c>
      <c r="J376" s="21" t="s">
        <v>94</v>
      </c>
      <c r="K376" s="55" t="s">
        <v>4216</v>
      </c>
      <c r="L376" s="313"/>
      <c r="M376" s="442">
        <v>0</v>
      </c>
      <c r="N376" s="442">
        <v>800</v>
      </c>
      <c r="O376" s="217">
        <f t="shared" si="5"/>
        <v>303428</v>
      </c>
      <c r="Q376" s="229"/>
      <c r="R376" s="229"/>
    </row>
    <row r="377" spans="1:18" ht="22.95" customHeight="1" x14ac:dyDescent="0.2">
      <c r="A377" s="300">
        <v>45726</v>
      </c>
      <c r="B377" s="20" t="s">
        <v>208</v>
      </c>
      <c r="C377" s="301">
        <v>488</v>
      </c>
      <c r="D377" s="301"/>
      <c r="E377" s="307" t="s">
        <v>4200</v>
      </c>
      <c r="F377" s="20" t="s">
        <v>79</v>
      </c>
      <c r="G377" s="41"/>
      <c r="H377" s="21" t="s">
        <v>22</v>
      </c>
      <c r="I377" s="21" t="s">
        <v>56</v>
      </c>
      <c r="J377" s="21" t="s">
        <v>90</v>
      </c>
      <c r="K377" s="55" t="s">
        <v>4176</v>
      </c>
      <c r="L377" s="55"/>
      <c r="M377" s="395">
        <v>0</v>
      </c>
      <c r="N377" s="395">
        <v>350</v>
      </c>
      <c r="O377" s="217">
        <f t="shared" si="5"/>
        <v>303078</v>
      </c>
    </row>
    <row r="378" spans="1:18" ht="22.95" customHeight="1" x14ac:dyDescent="0.2">
      <c r="A378" s="300">
        <v>45726</v>
      </c>
      <c r="B378" s="20" t="s">
        <v>208</v>
      </c>
      <c r="C378" s="301">
        <v>489</v>
      </c>
      <c r="D378" s="301"/>
      <c r="E378" s="307" t="s">
        <v>4201</v>
      </c>
      <c r="F378" s="20" t="s">
        <v>79</v>
      </c>
      <c r="G378" s="41"/>
      <c r="H378" s="21" t="s">
        <v>22</v>
      </c>
      <c r="I378" s="21" t="s">
        <v>103</v>
      </c>
      <c r="J378" s="21" t="s">
        <v>95</v>
      </c>
      <c r="K378" s="55" t="s">
        <v>1325</v>
      </c>
      <c r="L378" s="55"/>
      <c r="M378" s="395">
        <v>0</v>
      </c>
      <c r="N378" s="395">
        <v>500</v>
      </c>
      <c r="O378" s="217">
        <f t="shared" si="5"/>
        <v>302578</v>
      </c>
    </row>
    <row r="379" spans="1:18" ht="22.95" customHeight="1" x14ac:dyDescent="0.2">
      <c r="A379" s="300">
        <v>45726</v>
      </c>
      <c r="B379" s="20" t="s">
        <v>208</v>
      </c>
      <c r="C379" s="301">
        <v>490</v>
      </c>
      <c r="D379" s="301"/>
      <c r="E379" s="307" t="s">
        <v>1933</v>
      </c>
      <c r="F379" s="20" t="s">
        <v>79</v>
      </c>
      <c r="G379" s="41"/>
      <c r="H379" s="21" t="s">
        <v>22</v>
      </c>
      <c r="I379" s="21" t="s">
        <v>103</v>
      </c>
      <c r="J379" s="21" t="s">
        <v>94</v>
      </c>
      <c r="K379" s="55" t="s">
        <v>1963</v>
      </c>
      <c r="L379" s="55"/>
      <c r="M379" s="395">
        <v>0</v>
      </c>
      <c r="N379" s="395">
        <v>150</v>
      </c>
      <c r="O379" s="217">
        <f t="shared" si="5"/>
        <v>302428</v>
      </c>
    </row>
    <row r="380" spans="1:18" ht="22.95" customHeight="1" x14ac:dyDescent="0.2">
      <c r="A380" s="300">
        <v>45726</v>
      </c>
      <c r="B380" s="20" t="s">
        <v>208</v>
      </c>
      <c r="C380" s="301">
        <v>491</v>
      </c>
      <c r="D380" s="301"/>
      <c r="E380" s="307" t="s">
        <v>1933</v>
      </c>
      <c r="F380" s="20" t="s">
        <v>79</v>
      </c>
      <c r="G380" s="41"/>
      <c r="H380" s="21" t="s">
        <v>22</v>
      </c>
      <c r="I380" s="21" t="s">
        <v>103</v>
      </c>
      <c r="J380" s="21" t="s">
        <v>94</v>
      </c>
      <c r="K380" s="55" t="s">
        <v>4217</v>
      </c>
      <c r="L380" s="55"/>
      <c r="M380" s="395">
        <v>0</v>
      </c>
      <c r="N380" s="395">
        <v>150</v>
      </c>
      <c r="O380" s="217">
        <f t="shared" si="5"/>
        <v>302278</v>
      </c>
    </row>
    <row r="381" spans="1:18" ht="22.95" customHeight="1" x14ac:dyDescent="0.2">
      <c r="A381" s="300">
        <v>45726</v>
      </c>
      <c r="B381" s="20" t="s">
        <v>208</v>
      </c>
      <c r="C381" s="301">
        <v>492</v>
      </c>
      <c r="D381" s="301"/>
      <c r="E381" s="307" t="s">
        <v>4202</v>
      </c>
      <c r="F381" s="20" t="s">
        <v>79</v>
      </c>
      <c r="G381" s="41"/>
      <c r="H381" s="21" t="s">
        <v>22</v>
      </c>
      <c r="I381" s="21" t="s">
        <v>103</v>
      </c>
      <c r="J381" s="21" t="s">
        <v>94</v>
      </c>
      <c r="K381" s="55" t="s">
        <v>4218</v>
      </c>
      <c r="L381" s="55"/>
      <c r="M381" s="395">
        <v>0</v>
      </c>
      <c r="N381" s="395">
        <v>1250</v>
      </c>
      <c r="O381" s="217">
        <f t="shared" si="5"/>
        <v>301028</v>
      </c>
    </row>
    <row r="382" spans="1:18" ht="22.95" customHeight="1" x14ac:dyDescent="0.2">
      <c r="A382" s="300">
        <v>45726</v>
      </c>
      <c r="B382" s="20" t="s">
        <v>208</v>
      </c>
      <c r="C382" s="301">
        <v>493</v>
      </c>
      <c r="D382" s="301"/>
      <c r="E382" s="307" t="s">
        <v>4203</v>
      </c>
      <c r="F382" s="20" t="s">
        <v>79</v>
      </c>
      <c r="G382" s="41"/>
      <c r="H382" s="21" t="s">
        <v>22</v>
      </c>
      <c r="I382" s="21" t="s">
        <v>103</v>
      </c>
      <c r="J382" s="21" t="s">
        <v>94</v>
      </c>
      <c r="K382" s="55" t="s">
        <v>1325</v>
      </c>
      <c r="L382" s="55"/>
      <c r="M382" s="395">
        <v>0</v>
      </c>
      <c r="N382" s="395">
        <v>2000</v>
      </c>
      <c r="O382" s="217">
        <f t="shared" si="5"/>
        <v>299028</v>
      </c>
    </row>
    <row r="383" spans="1:18" ht="22.95" customHeight="1" x14ac:dyDescent="0.2">
      <c r="A383" s="300">
        <v>45726</v>
      </c>
      <c r="B383" s="20" t="s">
        <v>208</v>
      </c>
      <c r="C383" s="301">
        <v>494</v>
      </c>
      <c r="D383" s="301"/>
      <c r="E383" s="307" t="s">
        <v>4199</v>
      </c>
      <c r="F383" s="20" t="s">
        <v>79</v>
      </c>
      <c r="G383" s="41"/>
      <c r="H383" s="21" t="s">
        <v>22</v>
      </c>
      <c r="I383" s="21" t="s">
        <v>103</v>
      </c>
      <c r="J383" s="21" t="s">
        <v>94</v>
      </c>
      <c r="K383" s="55" t="s">
        <v>1325</v>
      </c>
      <c r="L383" s="55"/>
      <c r="M383" s="395">
        <v>0</v>
      </c>
      <c r="N383" s="395">
        <v>500</v>
      </c>
      <c r="O383" s="217">
        <f t="shared" si="5"/>
        <v>298528</v>
      </c>
    </row>
    <row r="384" spans="1:18" ht="22.95" customHeight="1" x14ac:dyDescent="0.2">
      <c r="A384" s="300">
        <v>45726</v>
      </c>
      <c r="B384" s="20" t="s">
        <v>208</v>
      </c>
      <c r="C384" s="301">
        <v>495</v>
      </c>
      <c r="D384" s="301"/>
      <c r="E384" s="307" t="s">
        <v>4204</v>
      </c>
      <c r="F384" s="20" t="s">
        <v>79</v>
      </c>
      <c r="G384" s="41"/>
      <c r="H384" s="21" t="s">
        <v>22</v>
      </c>
      <c r="I384" s="21" t="s">
        <v>103</v>
      </c>
      <c r="J384" s="21" t="s">
        <v>94</v>
      </c>
      <c r="K384" s="55" t="s">
        <v>1322</v>
      </c>
      <c r="L384" s="55"/>
      <c r="M384" s="395">
        <v>0</v>
      </c>
      <c r="N384" s="395">
        <v>10000</v>
      </c>
      <c r="O384" s="217">
        <f t="shared" si="5"/>
        <v>288528</v>
      </c>
    </row>
    <row r="385" spans="1:15" ht="22.95" customHeight="1" x14ac:dyDescent="0.2">
      <c r="A385" s="300">
        <v>45726</v>
      </c>
      <c r="B385" s="20" t="s">
        <v>208</v>
      </c>
      <c r="C385" s="301">
        <v>496</v>
      </c>
      <c r="D385" s="301"/>
      <c r="E385" s="307" t="s">
        <v>130</v>
      </c>
      <c r="F385" s="20" t="s">
        <v>79</v>
      </c>
      <c r="G385" s="41"/>
      <c r="H385" s="21" t="s">
        <v>22</v>
      </c>
      <c r="I385" s="21" t="s">
        <v>53</v>
      </c>
      <c r="J385" s="21" t="s">
        <v>113</v>
      </c>
      <c r="K385" s="55" t="s">
        <v>1323</v>
      </c>
      <c r="L385" s="55"/>
      <c r="M385" s="395">
        <v>0</v>
      </c>
      <c r="N385" s="395">
        <v>300</v>
      </c>
      <c r="O385" s="217">
        <f t="shared" si="5"/>
        <v>288228</v>
      </c>
    </row>
    <row r="386" spans="1:15" ht="22.95" customHeight="1" x14ac:dyDescent="0.2">
      <c r="A386" s="300">
        <v>45726</v>
      </c>
      <c r="B386" s="20" t="s">
        <v>208</v>
      </c>
      <c r="C386" s="301">
        <v>497</v>
      </c>
      <c r="D386" s="301"/>
      <c r="E386" s="307" t="s">
        <v>1321</v>
      </c>
      <c r="F386" s="20" t="s">
        <v>79</v>
      </c>
      <c r="G386" s="41"/>
      <c r="H386" s="21" t="s">
        <v>22</v>
      </c>
      <c r="I386" s="21" t="s">
        <v>103</v>
      </c>
      <c r="J386" s="21" t="s">
        <v>97</v>
      </c>
      <c r="K386" s="55" t="s">
        <v>1337</v>
      </c>
      <c r="L386" s="55"/>
      <c r="M386" s="395">
        <v>0</v>
      </c>
      <c r="N386" s="395">
        <v>220</v>
      </c>
      <c r="O386" s="217">
        <f t="shared" ref="O386:O448" si="6">O385+M386-N386</f>
        <v>288008</v>
      </c>
    </row>
    <row r="387" spans="1:15" ht="22.95" customHeight="1" x14ac:dyDescent="0.2">
      <c r="A387" s="300">
        <v>45726</v>
      </c>
      <c r="B387" s="20" t="s">
        <v>208</v>
      </c>
      <c r="C387" s="301">
        <v>498</v>
      </c>
      <c r="D387" s="301"/>
      <c r="E387" s="307" t="s">
        <v>4205</v>
      </c>
      <c r="F387" s="20" t="s">
        <v>79</v>
      </c>
      <c r="G387" s="41"/>
      <c r="H387" s="21" t="s">
        <v>22</v>
      </c>
      <c r="I387" s="21" t="s">
        <v>103</v>
      </c>
      <c r="J387" s="21" t="s">
        <v>95</v>
      </c>
      <c r="K387" s="55" t="s">
        <v>1325</v>
      </c>
      <c r="L387" s="55"/>
      <c r="M387" s="395">
        <v>0</v>
      </c>
      <c r="N387" s="395">
        <v>386</v>
      </c>
      <c r="O387" s="217">
        <f t="shared" si="6"/>
        <v>287622</v>
      </c>
    </row>
    <row r="388" spans="1:15" ht="22.95" customHeight="1" x14ac:dyDescent="0.2">
      <c r="A388" s="300">
        <v>45726</v>
      </c>
      <c r="B388" s="20" t="s">
        <v>208</v>
      </c>
      <c r="C388" s="301">
        <v>499</v>
      </c>
      <c r="D388" s="301"/>
      <c r="E388" s="307" t="s">
        <v>1371</v>
      </c>
      <c r="F388" s="20" t="s">
        <v>79</v>
      </c>
      <c r="G388" s="41"/>
      <c r="H388" s="21" t="s">
        <v>22</v>
      </c>
      <c r="I388" s="21" t="s">
        <v>103</v>
      </c>
      <c r="J388" s="21" t="s">
        <v>95</v>
      </c>
      <c r="K388" s="55" t="s">
        <v>1285</v>
      </c>
      <c r="L388" s="55"/>
      <c r="M388" s="395">
        <v>0</v>
      </c>
      <c r="N388" s="395">
        <v>100</v>
      </c>
      <c r="O388" s="217">
        <f t="shared" si="6"/>
        <v>287522</v>
      </c>
    </row>
    <row r="389" spans="1:15" ht="22.95" customHeight="1" x14ac:dyDescent="0.2">
      <c r="A389" s="300">
        <v>45726</v>
      </c>
      <c r="B389" s="20" t="s">
        <v>208</v>
      </c>
      <c r="C389" s="301">
        <v>500</v>
      </c>
      <c r="D389" s="301"/>
      <c r="E389" s="307" t="s">
        <v>4206</v>
      </c>
      <c r="F389" s="20" t="s">
        <v>79</v>
      </c>
      <c r="G389" s="41"/>
      <c r="H389" s="21" t="s">
        <v>22</v>
      </c>
      <c r="I389" s="21" t="s">
        <v>103</v>
      </c>
      <c r="J389" s="21" t="s">
        <v>94</v>
      </c>
      <c r="K389" s="55" t="s">
        <v>4219</v>
      </c>
      <c r="L389" s="55"/>
      <c r="M389" s="395">
        <v>0</v>
      </c>
      <c r="N389" s="395">
        <v>2000</v>
      </c>
      <c r="O389" s="217">
        <f t="shared" si="6"/>
        <v>285522</v>
      </c>
    </row>
    <row r="390" spans="1:15" ht="22.95" customHeight="1" x14ac:dyDescent="0.2">
      <c r="A390" s="300">
        <v>45726</v>
      </c>
      <c r="B390" s="20" t="s">
        <v>208</v>
      </c>
      <c r="C390" s="301">
        <v>501</v>
      </c>
      <c r="D390" s="301"/>
      <c r="E390" s="307" t="s">
        <v>4207</v>
      </c>
      <c r="F390" s="20" t="s">
        <v>79</v>
      </c>
      <c r="G390" s="41"/>
      <c r="H390" s="21" t="s">
        <v>22</v>
      </c>
      <c r="I390" s="21" t="s">
        <v>103</v>
      </c>
      <c r="J390" s="21" t="s">
        <v>94</v>
      </c>
      <c r="K390" s="55" t="s">
        <v>4218</v>
      </c>
      <c r="L390" s="55"/>
      <c r="M390" s="395">
        <v>0</v>
      </c>
      <c r="N390" s="395">
        <v>5000</v>
      </c>
      <c r="O390" s="217">
        <f t="shared" si="6"/>
        <v>280522</v>
      </c>
    </row>
    <row r="391" spans="1:15" ht="22.95" customHeight="1" x14ac:dyDescent="0.2">
      <c r="A391" s="300">
        <v>45726</v>
      </c>
      <c r="B391" s="20" t="s">
        <v>208</v>
      </c>
      <c r="C391" s="301">
        <v>502</v>
      </c>
      <c r="D391" s="301"/>
      <c r="E391" s="307" t="s">
        <v>130</v>
      </c>
      <c r="F391" s="20" t="s">
        <v>79</v>
      </c>
      <c r="G391" s="41"/>
      <c r="H391" s="21" t="s">
        <v>22</v>
      </c>
      <c r="I391" s="21" t="s">
        <v>53</v>
      </c>
      <c r="J391" s="21" t="s">
        <v>113</v>
      </c>
      <c r="K391" s="55" t="s">
        <v>4220</v>
      </c>
      <c r="L391" s="55"/>
      <c r="M391" s="395">
        <v>0</v>
      </c>
      <c r="N391" s="395">
        <v>200</v>
      </c>
      <c r="O391" s="217">
        <f t="shared" si="6"/>
        <v>280322</v>
      </c>
    </row>
    <row r="392" spans="1:15" ht="22.95" customHeight="1" x14ac:dyDescent="0.2">
      <c r="A392" s="300">
        <v>45726</v>
      </c>
      <c r="B392" s="20" t="s">
        <v>208</v>
      </c>
      <c r="C392" s="301">
        <v>503</v>
      </c>
      <c r="D392" s="301"/>
      <c r="E392" s="307" t="s">
        <v>130</v>
      </c>
      <c r="F392" s="20" t="s">
        <v>79</v>
      </c>
      <c r="G392" s="41"/>
      <c r="H392" s="21" t="s">
        <v>22</v>
      </c>
      <c r="I392" s="21" t="s">
        <v>53</v>
      </c>
      <c r="J392" s="21" t="s">
        <v>113</v>
      </c>
      <c r="K392" s="55" t="s">
        <v>1327</v>
      </c>
      <c r="L392" s="55"/>
      <c r="M392" s="395">
        <v>0</v>
      </c>
      <c r="N392" s="395">
        <v>200</v>
      </c>
      <c r="O392" s="217">
        <f t="shared" si="6"/>
        <v>280122</v>
      </c>
    </row>
    <row r="393" spans="1:15" ht="22.95" customHeight="1" x14ac:dyDescent="0.2">
      <c r="A393" s="300">
        <v>45726</v>
      </c>
      <c r="B393" s="20" t="s">
        <v>208</v>
      </c>
      <c r="C393" s="301">
        <v>504</v>
      </c>
      <c r="D393" s="301"/>
      <c r="E393" s="307" t="s">
        <v>130</v>
      </c>
      <c r="F393" s="20" t="s">
        <v>79</v>
      </c>
      <c r="G393" s="41"/>
      <c r="H393" s="21" t="s">
        <v>22</v>
      </c>
      <c r="I393" s="21" t="s">
        <v>53</v>
      </c>
      <c r="J393" s="21" t="s">
        <v>113</v>
      </c>
      <c r="K393" s="55" t="s">
        <v>1287</v>
      </c>
      <c r="L393" s="55"/>
      <c r="M393" s="395">
        <v>0</v>
      </c>
      <c r="N393" s="395">
        <v>200</v>
      </c>
      <c r="O393" s="217">
        <f t="shared" si="6"/>
        <v>279922</v>
      </c>
    </row>
    <row r="394" spans="1:15" ht="22.95" customHeight="1" x14ac:dyDescent="0.2">
      <c r="A394" s="300">
        <v>45726</v>
      </c>
      <c r="B394" s="20" t="s">
        <v>208</v>
      </c>
      <c r="C394" s="301">
        <v>505</v>
      </c>
      <c r="D394" s="301"/>
      <c r="E394" s="307" t="s">
        <v>130</v>
      </c>
      <c r="F394" s="20" t="s">
        <v>79</v>
      </c>
      <c r="G394" s="41"/>
      <c r="H394" s="21" t="s">
        <v>22</v>
      </c>
      <c r="I394" s="21" t="s">
        <v>53</v>
      </c>
      <c r="J394" s="21" t="s">
        <v>113</v>
      </c>
      <c r="K394" s="55" t="s">
        <v>4221</v>
      </c>
      <c r="L394" s="55"/>
      <c r="M394" s="395">
        <v>0</v>
      </c>
      <c r="N394" s="395">
        <v>200</v>
      </c>
      <c r="O394" s="217">
        <f t="shared" si="6"/>
        <v>279722</v>
      </c>
    </row>
    <row r="395" spans="1:15" ht="22.95" customHeight="1" x14ac:dyDescent="0.2">
      <c r="A395" s="300">
        <v>45726</v>
      </c>
      <c r="B395" s="20" t="s">
        <v>208</v>
      </c>
      <c r="C395" s="301">
        <v>506</v>
      </c>
      <c r="D395" s="301"/>
      <c r="E395" s="307" t="s">
        <v>130</v>
      </c>
      <c r="F395" s="20" t="s">
        <v>79</v>
      </c>
      <c r="G395" s="41"/>
      <c r="H395" s="21" t="s">
        <v>22</v>
      </c>
      <c r="I395" s="21" t="s">
        <v>53</v>
      </c>
      <c r="J395" s="21" t="s">
        <v>113</v>
      </c>
      <c r="K395" s="55" t="s">
        <v>4222</v>
      </c>
      <c r="L395" s="55"/>
      <c r="M395" s="395">
        <v>0</v>
      </c>
      <c r="N395" s="395">
        <v>200</v>
      </c>
      <c r="O395" s="217">
        <f t="shared" si="6"/>
        <v>279522</v>
      </c>
    </row>
    <row r="396" spans="1:15" ht="22.95" customHeight="1" x14ac:dyDescent="0.2">
      <c r="A396" s="300">
        <v>45726</v>
      </c>
      <c r="B396" s="20" t="s">
        <v>208</v>
      </c>
      <c r="C396" s="301">
        <v>507</v>
      </c>
      <c r="D396" s="301"/>
      <c r="E396" s="307" t="s">
        <v>1958</v>
      </c>
      <c r="F396" s="20" t="s">
        <v>79</v>
      </c>
      <c r="G396" s="41"/>
      <c r="H396" s="21" t="s">
        <v>22</v>
      </c>
      <c r="I396" s="21" t="s">
        <v>103</v>
      </c>
      <c r="J396" s="21" t="s">
        <v>94</v>
      </c>
      <c r="K396" s="55" t="s">
        <v>1963</v>
      </c>
      <c r="L396" s="55"/>
      <c r="M396" s="395">
        <v>0</v>
      </c>
      <c r="N396" s="395">
        <v>1000</v>
      </c>
      <c r="O396" s="217">
        <f t="shared" si="6"/>
        <v>278522</v>
      </c>
    </row>
    <row r="397" spans="1:15" ht="22.95" customHeight="1" x14ac:dyDescent="0.2">
      <c r="A397" s="300">
        <v>45726</v>
      </c>
      <c r="B397" s="20" t="s">
        <v>208</v>
      </c>
      <c r="C397" s="301">
        <v>508</v>
      </c>
      <c r="D397" s="301"/>
      <c r="E397" s="307" t="s">
        <v>1321</v>
      </c>
      <c r="F397" s="20" t="s">
        <v>79</v>
      </c>
      <c r="G397" s="218"/>
      <c r="H397" s="21" t="s">
        <v>22</v>
      </c>
      <c r="I397" s="21" t="s">
        <v>103</v>
      </c>
      <c r="J397" s="21" t="s">
        <v>94</v>
      </c>
      <c r="K397" s="55" t="s">
        <v>1289</v>
      </c>
      <c r="L397" s="55"/>
      <c r="M397" s="395">
        <v>0</v>
      </c>
      <c r="N397" s="395">
        <v>220</v>
      </c>
      <c r="O397" s="217">
        <f t="shared" si="6"/>
        <v>278302</v>
      </c>
    </row>
    <row r="398" spans="1:15" ht="22.95" customHeight="1" x14ac:dyDescent="0.2">
      <c r="A398" s="300">
        <v>45726</v>
      </c>
      <c r="B398" s="20" t="s">
        <v>208</v>
      </c>
      <c r="C398" s="301">
        <v>509</v>
      </c>
      <c r="D398" s="301"/>
      <c r="E398" s="307" t="s">
        <v>130</v>
      </c>
      <c r="F398" s="20" t="s">
        <v>79</v>
      </c>
      <c r="G398" s="41"/>
      <c r="H398" s="21" t="s">
        <v>22</v>
      </c>
      <c r="I398" s="21" t="s">
        <v>53</v>
      </c>
      <c r="J398" s="21" t="s">
        <v>113</v>
      </c>
      <c r="K398" s="55" t="s">
        <v>4223</v>
      </c>
      <c r="L398" s="55"/>
      <c r="M398" s="395">
        <v>0</v>
      </c>
      <c r="N398" s="395">
        <v>100</v>
      </c>
      <c r="O398" s="217">
        <f t="shared" si="6"/>
        <v>278202</v>
      </c>
    </row>
    <row r="399" spans="1:15" ht="22.95" customHeight="1" x14ac:dyDescent="0.2">
      <c r="A399" s="216">
        <v>45726</v>
      </c>
      <c r="B399" s="20" t="s">
        <v>208</v>
      </c>
      <c r="C399" s="41">
        <v>510</v>
      </c>
      <c r="D399" s="41"/>
      <c r="E399" s="203" t="s">
        <v>1312</v>
      </c>
      <c r="F399" s="20" t="s">
        <v>79</v>
      </c>
      <c r="G399" s="41"/>
      <c r="H399" s="21" t="s">
        <v>22</v>
      </c>
      <c r="I399" s="21" t="s">
        <v>103</v>
      </c>
      <c r="J399" s="21" t="s">
        <v>95</v>
      </c>
      <c r="K399" s="55" t="s">
        <v>1331</v>
      </c>
      <c r="L399" s="55"/>
      <c r="M399" s="395">
        <v>0</v>
      </c>
      <c r="N399" s="395">
        <v>440</v>
      </c>
      <c r="O399" s="217">
        <f t="shared" si="6"/>
        <v>277762</v>
      </c>
    </row>
    <row r="400" spans="1:15" ht="22.95" customHeight="1" x14ac:dyDescent="0.2">
      <c r="A400" s="216">
        <v>45726</v>
      </c>
      <c r="B400" s="20" t="s">
        <v>208</v>
      </c>
      <c r="C400" s="41">
        <v>511</v>
      </c>
      <c r="D400" s="41"/>
      <c r="E400" s="203" t="s">
        <v>4208</v>
      </c>
      <c r="F400" s="20" t="s">
        <v>79</v>
      </c>
      <c r="G400" s="41"/>
      <c r="H400" s="21" t="s">
        <v>22</v>
      </c>
      <c r="I400" s="21" t="s">
        <v>103</v>
      </c>
      <c r="J400" s="21" t="s">
        <v>93</v>
      </c>
      <c r="K400" s="55" t="s">
        <v>1963</v>
      </c>
      <c r="L400" s="55"/>
      <c r="M400" s="395">
        <v>0</v>
      </c>
      <c r="N400" s="395">
        <v>50</v>
      </c>
      <c r="O400" s="217">
        <f t="shared" si="6"/>
        <v>277712</v>
      </c>
    </row>
    <row r="401" spans="1:15" ht="22.95" customHeight="1" x14ac:dyDescent="0.2">
      <c r="A401" s="216">
        <v>45726</v>
      </c>
      <c r="B401" s="20" t="s">
        <v>208</v>
      </c>
      <c r="C401" s="41">
        <v>512</v>
      </c>
      <c r="D401" s="41"/>
      <c r="E401" s="203" t="s">
        <v>4205</v>
      </c>
      <c r="F401" s="20" t="s">
        <v>79</v>
      </c>
      <c r="G401" s="41"/>
      <c r="H401" s="21" t="s">
        <v>22</v>
      </c>
      <c r="I401" s="21" t="s">
        <v>103</v>
      </c>
      <c r="J401" s="21" t="s">
        <v>95</v>
      </c>
      <c r="K401" s="55" t="s">
        <v>4218</v>
      </c>
      <c r="L401" s="55"/>
      <c r="M401" s="395">
        <v>0</v>
      </c>
      <c r="N401" s="395">
        <v>511</v>
      </c>
      <c r="O401" s="217">
        <f t="shared" si="6"/>
        <v>277201</v>
      </c>
    </row>
    <row r="402" spans="1:15" ht="22.95" customHeight="1" x14ac:dyDescent="0.2">
      <c r="A402" s="216">
        <v>45726</v>
      </c>
      <c r="B402" s="20" t="s">
        <v>208</v>
      </c>
      <c r="C402" s="41">
        <v>513</v>
      </c>
      <c r="D402" s="41"/>
      <c r="E402" s="203" t="s">
        <v>4209</v>
      </c>
      <c r="F402" s="20" t="s">
        <v>79</v>
      </c>
      <c r="G402" s="41"/>
      <c r="H402" s="21" t="s">
        <v>22</v>
      </c>
      <c r="I402" s="21" t="s">
        <v>103</v>
      </c>
      <c r="J402" s="21" t="s">
        <v>95</v>
      </c>
      <c r="K402" s="55" t="s">
        <v>4176</v>
      </c>
      <c r="L402" s="55"/>
      <c r="M402" s="395">
        <v>0</v>
      </c>
      <c r="N402" s="395">
        <v>70</v>
      </c>
      <c r="O402" s="217">
        <f t="shared" si="6"/>
        <v>277131</v>
      </c>
    </row>
    <row r="403" spans="1:15" ht="22.95" customHeight="1" x14ac:dyDescent="0.2">
      <c r="A403" s="216">
        <v>45726</v>
      </c>
      <c r="B403" s="20" t="s">
        <v>208</v>
      </c>
      <c r="C403" s="41">
        <v>514</v>
      </c>
      <c r="D403" s="41"/>
      <c r="E403" s="203" t="s">
        <v>4210</v>
      </c>
      <c r="F403" s="20" t="s">
        <v>79</v>
      </c>
      <c r="G403" s="41"/>
      <c r="H403" s="21" t="s">
        <v>22</v>
      </c>
      <c r="I403" s="21" t="s">
        <v>103</v>
      </c>
      <c r="J403" s="21" t="s">
        <v>92</v>
      </c>
      <c r="K403" s="55" t="s">
        <v>1285</v>
      </c>
      <c r="L403" s="55"/>
      <c r="M403" s="395">
        <v>0</v>
      </c>
      <c r="N403" s="395">
        <v>100</v>
      </c>
      <c r="O403" s="217">
        <f t="shared" si="6"/>
        <v>277031</v>
      </c>
    </row>
    <row r="404" spans="1:15" ht="22.95" customHeight="1" x14ac:dyDescent="0.2">
      <c r="A404" s="216">
        <v>45726</v>
      </c>
      <c r="B404" s="20" t="s">
        <v>208</v>
      </c>
      <c r="C404" s="41">
        <v>515</v>
      </c>
      <c r="D404" s="41"/>
      <c r="E404" s="203" t="s">
        <v>1933</v>
      </c>
      <c r="F404" s="20" t="s">
        <v>79</v>
      </c>
      <c r="G404" s="41"/>
      <c r="H404" s="21" t="s">
        <v>22</v>
      </c>
      <c r="I404" s="21" t="s">
        <v>103</v>
      </c>
      <c r="J404" s="21" t="s">
        <v>94</v>
      </c>
      <c r="K404" s="55" t="s">
        <v>1995</v>
      </c>
      <c r="L404" s="55"/>
      <c r="M404" s="395">
        <v>0</v>
      </c>
      <c r="N404" s="395">
        <v>750</v>
      </c>
      <c r="O404" s="217">
        <f t="shared" si="6"/>
        <v>276281</v>
      </c>
    </row>
    <row r="405" spans="1:15" ht="22.95" customHeight="1" x14ac:dyDescent="0.2">
      <c r="A405" s="216">
        <v>45726</v>
      </c>
      <c r="B405" s="20" t="s">
        <v>208</v>
      </c>
      <c r="C405" s="41">
        <v>516</v>
      </c>
      <c r="D405" s="41"/>
      <c r="E405" s="203" t="s">
        <v>1273</v>
      </c>
      <c r="F405" s="20" t="s">
        <v>79</v>
      </c>
      <c r="G405" s="41"/>
      <c r="H405" s="21" t="s">
        <v>22</v>
      </c>
      <c r="I405" s="21" t="s">
        <v>103</v>
      </c>
      <c r="J405" s="21" t="s">
        <v>216</v>
      </c>
      <c r="K405" s="55" t="s">
        <v>1289</v>
      </c>
      <c r="L405" s="55"/>
      <c r="M405" s="395">
        <v>0</v>
      </c>
      <c r="N405" s="395">
        <v>2000</v>
      </c>
      <c r="O405" s="217">
        <f t="shared" si="6"/>
        <v>274281</v>
      </c>
    </row>
    <row r="406" spans="1:15" ht="22.95" customHeight="1" x14ac:dyDescent="0.2">
      <c r="A406" s="216">
        <v>45726</v>
      </c>
      <c r="B406" s="20" t="s">
        <v>208</v>
      </c>
      <c r="C406" s="301">
        <v>517</v>
      </c>
      <c r="D406" s="41"/>
      <c r="E406" s="307" t="s">
        <v>1933</v>
      </c>
      <c r="F406" s="20" t="s">
        <v>79</v>
      </c>
      <c r="G406" s="41"/>
      <c r="H406" s="21" t="s">
        <v>22</v>
      </c>
      <c r="I406" s="21" t="s">
        <v>103</v>
      </c>
      <c r="J406" s="21" t="s">
        <v>94</v>
      </c>
      <c r="K406" s="55" t="s">
        <v>1968</v>
      </c>
      <c r="L406" s="55"/>
      <c r="M406" s="395">
        <v>0</v>
      </c>
      <c r="N406" s="395">
        <v>200</v>
      </c>
      <c r="O406" s="217">
        <f t="shared" si="6"/>
        <v>274081</v>
      </c>
    </row>
    <row r="407" spans="1:15" ht="22.95" customHeight="1" x14ac:dyDescent="0.2">
      <c r="A407" s="216">
        <v>45726</v>
      </c>
      <c r="B407" s="20" t="s">
        <v>208</v>
      </c>
      <c r="C407" s="301">
        <v>518</v>
      </c>
      <c r="D407" s="41"/>
      <c r="E407" s="307" t="s">
        <v>4211</v>
      </c>
      <c r="F407" s="20" t="s">
        <v>79</v>
      </c>
      <c r="G407" s="41"/>
      <c r="H407" s="21" t="s">
        <v>22</v>
      </c>
      <c r="I407" s="21" t="s">
        <v>103</v>
      </c>
      <c r="J407" s="21" t="s">
        <v>94</v>
      </c>
      <c r="K407" s="55" t="s">
        <v>1285</v>
      </c>
      <c r="L407" s="55"/>
      <c r="M407" s="395">
        <v>0</v>
      </c>
      <c r="N407" s="395">
        <v>250</v>
      </c>
      <c r="O407" s="217">
        <f t="shared" si="6"/>
        <v>273831</v>
      </c>
    </row>
    <row r="408" spans="1:15" ht="22.95" customHeight="1" x14ac:dyDescent="0.2">
      <c r="A408" s="216">
        <v>45726</v>
      </c>
      <c r="B408" s="20" t="s">
        <v>208</v>
      </c>
      <c r="C408" s="301">
        <v>519</v>
      </c>
      <c r="D408" s="41"/>
      <c r="E408" s="307" t="s">
        <v>4212</v>
      </c>
      <c r="F408" s="20" t="s">
        <v>79</v>
      </c>
      <c r="G408" s="41"/>
      <c r="H408" s="21" t="s">
        <v>22</v>
      </c>
      <c r="I408" s="21" t="s">
        <v>103</v>
      </c>
      <c r="J408" s="21" t="s">
        <v>94</v>
      </c>
      <c r="K408" s="55" t="s">
        <v>4224</v>
      </c>
      <c r="L408" s="55"/>
      <c r="M408" s="395">
        <v>0</v>
      </c>
      <c r="N408" s="395">
        <v>800</v>
      </c>
      <c r="O408" s="217">
        <f t="shared" si="6"/>
        <v>273031</v>
      </c>
    </row>
    <row r="409" spans="1:15" ht="22.95" customHeight="1" x14ac:dyDescent="0.2">
      <c r="A409" s="216">
        <v>45726</v>
      </c>
      <c r="B409" s="20" t="s">
        <v>208</v>
      </c>
      <c r="C409" s="301">
        <v>520</v>
      </c>
      <c r="D409" s="41"/>
      <c r="E409" s="307" t="s">
        <v>4212</v>
      </c>
      <c r="F409" s="20" t="s">
        <v>79</v>
      </c>
      <c r="G409" s="41"/>
      <c r="H409" s="21" t="s">
        <v>22</v>
      </c>
      <c r="I409" s="21" t="s">
        <v>103</v>
      </c>
      <c r="J409" s="21" t="s">
        <v>94</v>
      </c>
      <c r="K409" s="55" t="s">
        <v>1963</v>
      </c>
      <c r="L409" s="55"/>
      <c r="M409" s="395">
        <v>0</v>
      </c>
      <c r="N409" s="395">
        <v>150</v>
      </c>
      <c r="O409" s="217">
        <f t="shared" si="6"/>
        <v>272881</v>
      </c>
    </row>
    <row r="410" spans="1:15" ht="22.95" customHeight="1" x14ac:dyDescent="0.2">
      <c r="A410" s="216">
        <v>45726</v>
      </c>
      <c r="B410" s="20" t="s">
        <v>208</v>
      </c>
      <c r="C410" s="301">
        <v>521</v>
      </c>
      <c r="D410" s="41"/>
      <c r="E410" s="307" t="s">
        <v>4212</v>
      </c>
      <c r="F410" s="20" t="s">
        <v>79</v>
      </c>
      <c r="G410" s="41"/>
      <c r="H410" s="21" t="s">
        <v>22</v>
      </c>
      <c r="I410" s="21" t="s">
        <v>103</v>
      </c>
      <c r="J410" s="21" t="s">
        <v>94</v>
      </c>
      <c r="K410" s="55" t="s">
        <v>4225</v>
      </c>
      <c r="L410" s="55"/>
      <c r="M410" s="395">
        <v>0</v>
      </c>
      <c r="N410" s="395">
        <v>150</v>
      </c>
      <c r="O410" s="217">
        <f t="shared" si="6"/>
        <v>272731</v>
      </c>
    </row>
    <row r="411" spans="1:15" ht="22.95" customHeight="1" x14ac:dyDescent="0.2">
      <c r="A411" s="216">
        <v>45726</v>
      </c>
      <c r="B411" s="20" t="s">
        <v>208</v>
      </c>
      <c r="C411" s="41">
        <v>522</v>
      </c>
      <c r="D411" s="41"/>
      <c r="E411" s="203" t="s">
        <v>4212</v>
      </c>
      <c r="F411" s="20" t="s">
        <v>79</v>
      </c>
      <c r="G411" s="41"/>
      <c r="H411" s="21" t="s">
        <v>22</v>
      </c>
      <c r="I411" s="21" t="s">
        <v>103</v>
      </c>
      <c r="J411" s="21" t="s">
        <v>94</v>
      </c>
      <c r="K411" s="55" t="s">
        <v>4226</v>
      </c>
      <c r="L411" s="55"/>
      <c r="M411" s="395">
        <v>0</v>
      </c>
      <c r="N411" s="395">
        <v>150</v>
      </c>
      <c r="O411" s="217">
        <f t="shared" si="6"/>
        <v>272581</v>
      </c>
    </row>
    <row r="412" spans="1:15" ht="22.95" customHeight="1" x14ac:dyDescent="0.2">
      <c r="A412" s="216">
        <v>45726</v>
      </c>
      <c r="B412" s="20" t="s">
        <v>208</v>
      </c>
      <c r="C412" s="301">
        <v>523</v>
      </c>
      <c r="D412" s="301"/>
      <c r="E412" s="307" t="s">
        <v>4212</v>
      </c>
      <c r="F412" s="20" t="s">
        <v>79</v>
      </c>
      <c r="G412" s="41"/>
      <c r="H412" s="21" t="s">
        <v>22</v>
      </c>
      <c r="I412" s="21" t="s">
        <v>103</v>
      </c>
      <c r="J412" s="21" t="s">
        <v>94</v>
      </c>
      <c r="K412" s="55" t="s">
        <v>4227</v>
      </c>
      <c r="L412" s="55"/>
      <c r="M412" s="395">
        <v>0</v>
      </c>
      <c r="N412" s="395">
        <v>150</v>
      </c>
      <c r="O412" s="217">
        <f t="shared" si="6"/>
        <v>272431</v>
      </c>
    </row>
    <row r="413" spans="1:15" ht="22.95" customHeight="1" x14ac:dyDescent="0.2">
      <c r="A413" s="216">
        <v>45726</v>
      </c>
      <c r="B413" s="20" t="s">
        <v>208</v>
      </c>
      <c r="C413" s="301">
        <v>524</v>
      </c>
      <c r="D413" s="301"/>
      <c r="E413" s="307" t="s">
        <v>4213</v>
      </c>
      <c r="F413" s="20" t="s">
        <v>79</v>
      </c>
      <c r="G413" s="41"/>
      <c r="H413" s="21" t="s">
        <v>22</v>
      </c>
      <c r="I413" s="21" t="s">
        <v>103</v>
      </c>
      <c r="J413" s="21" t="s">
        <v>94</v>
      </c>
      <c r="K413" s="55" t="s">
        <v>1325</v>
      </c>
      <c r="L413" s="55"/>
      <c r="M413" s="395">
        <v>0</v>
      </c>
      <c r="N413" s="395">
        <v>3675</v>
      </c>
      <c r="O413" s="217">
        <f t="shared" si="6"/>
        <v>268756</v>
      </c>
    </row>
    <row r="414" spans="1:15" ht="22.95" customHeight="1" x14ac:dyDescent="0.2">
      <c r="A414" s="216">
        <v>45726</v>
      </c>
      <c r="B414" s="20" t="s">
        <v>208</v>
      </c>
      <c r="C414" s="301">
        <v>525</v>
      </c>
      <c r="D414" s="301"/>
      <c r="E414" s="307" t="s">
        <v>4214</v>
      </c>
      <c r="F414" s="20" t="s">
        <v>79</v>
      </c>
      <c r="G414" s="41"/>
      <c r="H414" s="21" t="s">
        <v>22</v>
      </c>
      <c r="I414" s="21" t="s">
        <v>103</v>
      </c>
      <c r="J414" s="21" t="s">
        <v>95</v>
      </c>
      <c r="K414" s="55" t="s">
        <v>4219</v>
      </c>
      <c r="L414" s="55"/>
      <c r="M414" s="395">
        <v>0</v>
      </c>
      <c r="N414" s="395">
        <v>1050</v>
      </c>
      <c r="O414" s="217">
        <f t="shared" si="6"/>
        <v>267706</v>
      </c>
    </row>
    <row r="415" spans="1:15" ht="22.95" customHeight="1" x14ac:dyDescent="0.2">
      <c r="A415" s="216">
        <v>45726</v>
      </c>
      <c r="B415" s="20" t="s">
        <v>208</v>
      </c>
      <c r="C415" s="301">
        <v>526</v>
      </c>
      <c r="D415" s="301"/>
      <c r="E415" s="307" t="s">
        <v>1933</v>
      </c>
      <c r="F415" s="20" t="s">
        <v>79</v>
      </c>
      <c r="G415" s="41"/>
      <c r="H415" s="21" t="s">
        <v>22</v>
      </c>
      <c r="I415" s="21" t="s">
        <v>103</v>
      </c>
      <c r="J415" s="21" t="s">
        <v>94</v>
      </c>
      <c r="K415" s="55" t="s">
        <v>1325</v>
      </c>
      <c r="L415" s="55"/>
      <c r="M415" s="395">
        <v>0</v>
      </c>
      <c r="N415" s="395">
        <v>150</v>
      </c>
      <c r="O415" s="217">
        <f t="shared" si="6"/>
        <v>267556</v>
      </c>
    </row>
    <row r="416" spans="1:15" ht="22.95" customHeight="1" x14ac:dyDescent="0.2">
      <c r="A416" s="216">
        <v>45726</v>
      </c>
      <c r="B416" s="20" t="s">
        <v>208</v>
      </c>
      <c r="C416" s="41">
        <v>527</v>
      </c>
      <c r="D416" s="41"/>
      <c r="E416" s="203" t="s">
        <v>4215</v>
      </c>
      <c r="F416" s="20" t="s">
        <v>79</v>
      </c>
      <c r="G416" s="41"/>
      <c r="H416" s="21" t="s">
        <v>22</v>
      </c>
      <c r="I416" s="21" t="s">
        <v>103</v>
      </c>
      <c r="J416" s="21" t="s">
        <v>94</v>
      </c>
      <c r="K416" s="55" t="s">
        <v>4219</v>
      </c>
      <c r="L416" s="55"/>
      <c r="M416" s="395">
        <v>0</v>
      </c>
      <c r="N416" s="395">
        <v>350</v>
      </c>
      <c r="O416" s="217">
        <f t="shared" si="6"/>
        <v>267206</v>
      </c>
    </row>
    <row r="417" spans="1:18" ht="22.95" customHeight="1" x14ac:dyDescent="0.2">
      <c r="A417" s="216">
        <v>45726</v>
      </c>
      <c r="B417" s="20" t="s">
        <v>208</v>
      </c>
      <c r="C417" s="41">
        <v>528</v>
      </c>
      <c r="D417" s="41"/>
      <c r="E417" s="203" t="s">
        <v>1274</v>
      </c>
      <c r="F417" s="20" t="s">
        <v>79</v>
      </c>
      <c r="G417" s="41"/>
      <c r="H417" s="21" t="s">
        <v>22</v>
      </c>
      <c r="I417" s="21" t="s">
        <v>103</v>
      </c>
      <c r="J417" s="21" t="s">
        <v>92</v>
      </c>
      <c r="K417" s="55" t="s">
        <v>1298</v>
      </c>
      <c r="L417" s="55"/>
      <c r="M417" s="395">
        <v>0</v>
      </c>
      <c r="N417" s="395">
        <v>2050</v>
      </c>
      <c r="O417" s="217">
        <f t="shared" si="6"/>
        <v>265156</v>
      </c>
    </row>
    <row r="418" spans="1:18" ht="22.95" customHeight="1" x14ac:dyDescent="0.2">
      <c r="A418" s="216">
        <v>45726</v>
      </c>
      <c r="B418" s="20" t="s">
        <v>208</v>
      </c>
      <c r="C418" s="41">
        <v>529</v>
      </c>
      <c r="D418" s="41"/>
      <c r="E418" s="203" t="s">
        <v>1274</v>
      </c>
      <c r="F418" s="20" t="s">
        <v>79</v>
      </c>
      <c r="G418" s="41"/>
      <c r="H418" s="21" t="s">
        <v>22</v>
      </c>
      <c r="I418" s="21" t="s">
        <v>103</v>
      </c>
      <c r="J418" s="21" t="s">
        <v>92</v>
      </c>
      <c r="K418" s="55" t="s">
        <v>1297</v>
      </c>
      <c r="L418" s="55"/>
      <c r="M418" s="395">
        <v>0</v>
      </c>
      <c r="N418" s="395">
        <v>3700</v>
      </c>
      <c r="O418" s="217">
        <f t="shared" si="6"/>
        <v>261456</v>
      </c>
      <c r="Q418" s="229"/>
      <c r="R418" s="229"/>
    </row>
    <row r="419" spans="1:18" ht="22.95" customHeight="1" x14ac:dyDescent="0.2">
      <c r="A419" s="216">
        <v>45726</v>
      </c>
      <c r="B419" s="20" t="s">
        <v>208</v>
      </c>
      <c r="C419" s="41">
        <v>530</v>
      </c>
      <c r="D419" s="41"/>
      <c r="E419" s="203" t="s">
        <v>1274</v>
      </c>
      <c r="F419" s="20" t="s">
        <v>79</v>
      </c>
      <c r="G419" s="41"/>
      <c r="H419" s="21" t="s">
        <v>22</v>
      </c>
      <c r="I419" s="21" t="s">
        <v>103</v>
      </c>
      <c r="J419" s="21" t="s">
        <v>92</v>
      </c>
      <c r="K419" s="203" t="s">
        <v>1356</v>
      </c>
      <c r="L419" s="55"/>
      <c r="M419" s="395">
        <v>0</v>
      </c>
      <c r="N419" s="395">
        <v>1505</v>
      </c>
      <c r="O419" s="217">
        <f t="shared" si="6"/>
        <v>259951</v>
      </c>
    </row>
    <row r="420" spans="1:18" ht="22.95" customHeight="1" x14ac:dyDescent="0.2">
      <c r="A420" s="216">
        <v>45726</v>
      </c>
      <c r="B420" s="20" t="s">
        <v>208</v>
      </c>
      <c r="C420" s="41">
        <v>531</v>
      </c>
      <c r="D420" s="41"/>
      <c r="E420" s="203" t="s">
        <v>1276</v>
      </c>
      <c r="F420" s="20" t="s">
        <v>79</v>
      </c>
      <c r="G420" s="41"/>
      <c r="H420" s="21" t="s">
        <v>22</v>
      </c>
      <c r="I420" s="21" t="s">
        <v>103</v>
      </c>
      <c r="J420" s="21" t="s">
        <v>102</v>
      </c>
      <c r="K420" s="203" t="s">
        <v>1300</v>
      </c>
      <c r="L420" s="55"/>
      <c r="M420" s="395">
        <v>0</v>
      </c>
      <c r="N420" s="395">
        <v>4304</v>
      </c>
      <c r="O420" s="217">
        <f t="shared" si="6"/>
        <v>255647</v>
      </c>
    </row>
    <row r="421" spans="1:18" ht="22.95" customHeight="1" x14ac:dyDescent="0.2">
      <c r="A421" s="216">
        <v>45726</v>
      </c>
      <c r="B421" s="20" t="s">
        <v>208</v>
      </c>
      <c r="C421" s="41">
        <v>532</v>
      </c>
      <c r="D421" s="41"/>
      <c r="E421" s="203" t="s">
        <v>1274</v>
      </c>
      <c r="F421" s="20" t="s">
        <v>79</v>
      </c>
      <c r="G421" s="41"/>
      <c r="H421" s="21" t="s">
        <v>22</v>
      </c>
      <c r="I421" s="21" t="s">
        <v>103</v>
      </c>
      <c r="J421" s="21" t="s">
        <v>92</v>
      </c>
      <c r="K421" s="203" t="s">
        <v>1357</v>
      </c>
      <c r="L421" s="55"/>
      <c r="M421" s="395">
        <v>0</v>
      </c>
      <c r="N421" s="395">
        <v>600</v>
      </c>
      <c r="O421" s="217">
        <f t="shared" si="6"/>
        <v>255047</v>
      </c>
    </row>
    <row r="422" spans="1:18" ht="22.95" customHeight="1" x14ac:dyDescent="0.2">
      <c r="A422" s="216">
        <v>45726</v>
      </c>
      <c r="B422" s="20" t="s">
        <v>208</v>
      </c>
      <c r="C422" s="41">
        <v>533</v>
      </c>
      <c r="D422" s="41"/>
      <c r="E422" s="203" t="s">
        <v>1278</v>
      </c>
      <c r="F422" s="20" t="s">
        <v>79</v>
      </c>
      <c r="G422" s="41"/>
      <c r="H422" s="21" t="s">
        <v>22</v>
      </c>
      <c r="I422" s="21" t="s">
        <v>53</v>
      </c>
      <c r="J422" s="21" t="s">
        <v>112</v>
      </c>
      <c r="K422" s="203" t="s">
        <v>1302</v>
      </c>
      <c r="L422" s="55"/>
      <c r="M422" s="395">
        <v>0</v>
      </c>
      <c r="N422" s="395">
        <v>191927</v>
      </c>
      <c r="O422" s="217">
        <f t="shared" si="6"/>
        <v>63120</v>
      </c>
    </row>
    <row r="423" spans="1:18" ht="22.95" customHeight="1" x14ac:dyDescent="0.2">
      <c r="A423" s="216">
        <v>45726</v>
      </c>
      <c r="B423" s="20" t="s">
        <v>208</v>
      </c>
      <c r="C423" s="41">
        <v>534</v>
      </c>
      <c r="D423" s="41"/>
      <c r="E423" s="203" t="s">
        <v>1278</v>
      </c>
      <c r="F423" s="20" t="s">
        <v>79</v>
      </c>
      <c r="G423" s="41"/>
      <c r="H423" s="21" t="s">
        <v>22</v>
      </c>
      <c r="I423" s="21" t="s">
        <v>53</v>
      </c>
      <c r="J423" s="21" t="s">
        <v>114</v>
      </c>
      <c r="K423" s="203" t="s">
        <v>149</v>
      </c>
      <c r="L423" s="55"/>
      <c r="M423" s="395">
        <v>0</v>
      </c>
      <c r="N423" s="395">
        <v>4050</v>
      </c>
      <c r="O423" s="217">
        <f t="shared" si="6"/>
        <v>59070</v>
      </c>
    </row>
    <row r="424" spans="1:18" ht="22.95" customHeight="1" x14ac:dyDescent="0.2">
      <c r="A424" s="216">
        <v>45726</v>
      </c>
      <c r="B424" s="20" t="s">
        <v>208</v>
      </c>
      <c r="C424" s="41">
        <v>535</v>
      </c>
      <c r="D424" s="41"/>
      <c r="E424" s="203" t="s">
        <v>1278</v>
      </c>
      <c r="F424" s="20" t="s">
        <v>79</v>
      </c>
      <c r="G424" s="41"/>
      <c r="H424" s="21" t="s">
        <v>22</v>
      </c>
      <c r="I424" s="21" t="s">
        <v>53</v>
      </c>
      <c r="J424" s="21" t="s">
        <v>112</v>
      </c>
      <c r="K424" s="203" t="s">
        <v>1303</v>
      </c>
      <c r="L424" s="55"/>
      <c r="M424" s="395">
        <v>0</v>
      </c>
      <c r="N424" s="395">
        <v>35470</v>
      </c>
      <c r="O424" s="217">
        <f t="shared" si="6"/>
        <v>23600</v>
      </c>
    </row>
    <row r="425" spans="1:18" ht="22.95" customHeight="1" x14ac:dyDescent="0.2">
      <c r="A425" s="216">
        <v>45726</v>
      </c>
      <c r="B425" s="20" t="s">
        <v>208</v>
      </c>
      <c r="C425" s="41">
        <v>536</v>
      </c>
      <c r="D425" s="41"/>
      <c r="E425" s="203" t="s">
        <v>1279</v>
      </c>
      <c r="F425" s="20" t="s">
        <v>79</v>
      </c>
      <c r="G425" s="41"/>
      <c r="H425" s="21" t="s">
        <v>22</v>
      </c>
      <c r="I425" s="21" t="s">
        <v>53</v>
      </c>
      <c r="J425" s="21" t="s">
        <v>113</v>
      </c>
      <c r="K425" s="203" t="s">
        <v>4228</v>
      </c>
      <c r="L425" s="55"/>
      <c r="M425" s="395">
        <v>0</v>
      </c>
      <c r="N425" s="395">
        <v>5400</v>
      </c>
      <c r="O425" s="217">
        <f t="shared" si="6"/>
        <v>18200</v>
      </c>
    </row>
    <row r="426" spans="1:18" ht="22.95" customHeight="1" x14ac:dyDescent="0.2">
      <c r="A426" s="216">
        <v>45726</v>
      </c>
      <c r="B426" s="20" t="s">
        <v>208</v>
      </c>
      <c r="C426" s="41">
        <v>537</v>
      </c>
      <c r="D426" s="41"/>
      <c r="E426" s="203" t="s">
        <v>130</v>
      </c>
      <c r="F426" s="20" t="s">
        <v>79</v>
      </c>
      <c r="G426" s="41"/>
      <c r="H426" s="21" t="s">
        <v>22</v>
      </c>
      <c r="I426" s="21" t="s">
        <v>53</v>
      </c>
      <c r="J426" s="21" t="s">
        <v>113</v>
      </c>
      <c r="K426" s="203" t="s">
        <v>1988</v>
      </c>
      <c r="L426" s="55"/>
      <c r="M426" s="395">
        <v>0</v>
      </c>
      <c r="N426" s="395">
        <v>500</v>
      </c>
      <c r="O426" s="217">
        <f t="shared" si="6"/>
        <v>17700</v>
      </c>
    </row>
    <row r="427" spans="1:18" ht="22.95" customHeight="1" x14ac:dyDescent="0.2">
      <c r="A427" s="216">
        <v>45726</v>
      </c>
      <c r="B427" s="20" t="s">
        <v>208</v>
      </c>
      <c r="C427" s="41">
        <v>538</v>
      </c>
      <c r="D427" s="41"/>
      <c r="E427" s="203" t="s">
        <v>1280</v>
      </c>
      <c r="F427" s="20" t="s">
        <v>79</v>
      </c>
      <c r="G427" s="41"/>
      <c r="H427" s="21" t="s">
        <v>22</v>
      </c>
      <c r="I427" s="21" t="s">
        <v>103</v>
      </c>
      <c r="J427" s="21" t="s">
        <v>102</v>
      </c>
      <c r="K427" s="203" t="s">
        <v>4228</v>
      </c>
      <c r="L427" s="55"/>
      <c r="M427" s="395">
        <v>0</v>
      </c>
      <c r="N427" s="395">
        <v>3600</v>
      </c>
      <c r="O427" s="217">
        <f t="shared" si="6"/>
        <v>14100</v>
      </c>
    </row>
    <row r="428" spans="1:18" s="28" customFormat="1" ht="22.95" customHeight="1" x14ac:dyDescent="0.2">
      <c r="A428" s="216">
        <v>45726</v>
      </c>
      <c r="B428" s="20" t="s">
        <v>208</v>
      </c>
      <c r="C428" s="41">
        <v>539</v>
      </c>
      <c r="D428" s="41"/>
      <c r="E428" s="203" t="s">
        <v>1280</v>
      </c>
      <c r="F428" s="20" t="s">
        <v>79</v>
      </c>
      <c r="G428" s="41"/>
      <c r="H428" s="21" t="s">
        <v>22</v>
      </c>
      <c r="I428" s="21" t="s">
        <v>103</v>
      </c>
      <c r="J428" s="21" t="s">
        <v>102</v>
      </c>
      <c r="K428" s="203" t="s">
        <v>4221</v>
      </c>
      <c r="L428" s="41"/>
      <c r="M428" s="395">
        <v>0</v>
      </c>
      <c r="N428" s="395">
        <v>200</v>
      </c>
      <c r="O428" s="217">
        <f t="shared" si="6"/>
        <v>13900</v>
      </c>
    </row>
    <row r="429" spans="1:18" s="28" customFormat="1" ht="22.95" customHeight="1" x14ac:dyDescent="0.2">
      <c r="A429" s="216">
        <v>45726</v>
      </c>
      <c r="B429" s="20" t="s">
        <v>208</v>
      </c>
      <c r="C429" s="41">
        <v>540</v>
      </c>
      <c r="D429" s="41"/>
      <c r="E429" s="203" t="s">
        <v>1316</v>
      </c>
      <c r="F429" s="20" t="s">
        <v>79</v>
      </c>
      <c r="G429" s="41"/>
      <c r="H429" s="21" t="s">
        <v>22</v>
      </c>
      <c r="I429" s="21" t="s">
        <v>103</v>
      </c>
      <c r="J429" s="21" t="s">
        <v>102</v>
      </c>
      <c r="K429" s="203" t="s">
        <v>4229</v>
      </c>
      <c r="L429" s="41"/>
      <c r="M429" s="395">
        <v>0</v>
      </c>
      <c r="N429" s="395">
        <v>4340</v>
      </c>
      <c r="O429" s="217">
        <f t="shared" si="6"/>
        <v>9560</v>
      </c>
    </row>
    <row r="430" spans="1:18" s="28" customFormat="1" ht="22.95" customHeight="1" x14ac:dyDescent="0.2">
      <c r="A430" s="216">
        <v>45733</v>
      </c>
      <c r="B430" s="20" t="s">
        <v>208</v>
      </c>
      <c r="C430" s="41">
        <v>548</v>
      </c>
      <c r="D430" s="41"/>
      <c r="E430" s="203" t="s">
        <v>4230</v>
      </c>
      <c r="F430" s="20" t="s">
        <v>79</v>
      </c>
      <c r="G430" s="41"/>
      <c r="H430" s="21" t="s">
        <v>21</v>
      </c>
      <c r="I430" s="21" t="s">
        <v>81</v>
      </c>
      <c r="J430" s="21" t="s">
        <v>33</v>
      </c>
      <c r="K430" s="203"/>
      <c r="L430" s="41"/>
      <c r="M430" s="395">
        <v>5000</v>
      </c>
      <c r="N430" s="395">
        <v>0</v>
      </c>
      <c r="O430" s="217">
        <f t="shared" si="6"/>
        <v>14560</v>
      </c>
    </row>
    <row r="431" spans="1:18" s="28" customFormat="1" ht="22.95" customHeight="1" x14ac:dyDescent="0.2">
      <c r="A431" s="216">
        <v>45733</v>
      </c>
      <c r="B431" s="20" t="s">
        <v>208</v>
      </c>
      <c r="C431" s="41">
        <v>549</v>
      </c>
      <c r="D431" s="41"/>
      <c r="E431" s="203" t="s">
        <v>4231</v>
      </c>
      <c r="F431" s="20" t="s">
        <v>79</v>
      </c>
      <c r="G431" s="41"/>
      <c r="H431" s="21" t="s">
        <v>21</v>
      </c>
      <c r="I431" s="21" t="s">
        <v>81</v>
      </c>
      <c r="J431" s="21" t="s">
        <v>33</v>
      </c>
      <c r="K431" s="203"/>
      <c r="L431" s="41"/>
      <c r="M431" s="395">
        <v>5000</v>
      </c>
      <c r="N431" s="395">
        <v>0</v>
      </c>
      <c r="O431" s="217">
        <f t="shared" si="6"/>
        <v>19560</v>
      </c>
    </row>
    <row r="432" spans="1:18" s="28" customFormat="1" ht="22.95" customHeight="1" x14ac:dyDescent="0.2">
      <c r="A432" s="216">
        <v>45733</v>
      </c>
      <c r="B432" s="20" t="s">
        <v>208</v>
      </c>
      <c r="C432" s="41">
        <v>551</v>
      </c>
      <c r="D432" s="41"/>
      <c r="E432" s="203" t="s">
        <v>1270</v>
      </c>
      <c r="F432" s="20" t="s">
        <v>79</v>
      </c>
      <c r="G432" s="41"/>
      <c r="H432" s="21" t="s">
        <v>21</v>
      </c>
      <c r="I432" s="21" t="s">
        <v>81</v>
      </c>
      <c r="J432" s="21" t="s">
        <v>33</v>
      </c>
      <c r="K432" s="203"/>
      <c r="L432" s="41"/>
      <c r="M432" s="395">
        <v>240000</v>
      </c>
      <c r="N432" s="395">
        <v>0</v>
      </c>
      <c r="O432" s="217">
        <f t="shared" si="6"/>
        <v>259560</v>
      </c>
    </row>
    <row r="433" spans="1:15" s="28" customFormat="1" ht="22.95" customHeight="1" x14ac:dyDescent="0.2">
      <c r="A433" s="216">
        <v>45733</v>
      </c>
      <c r="B433" s="20" t="s">
        <v>208</v>
      </c>
      <c r="C433" s="41">
        <v>552</v>
      </c>
      <c r="D433" s="41"/>
      <c r="E433" s="203" t="s">
        <v>4233</v>
      </c>
      <c r="F433" s="20" t="s">
        <v>79</v>
      </c>
      <c r="G433" s="41"/>
      <c r="H433" s="21" t="s">
        <v>22</v>
      </c>
      <c r="I433" s="21" t="s">
        <v>103</v>
      </c>
      <c r="J433" s="21" t="s">
        <v>94</v>
      </c>
      <c r="K433" s="203" t="s">
        <v>1325</v>
      </c>
      <c r="L433" s="41"/>
      <c r="M433" s="395">
        <v>0</v>
      </c>
      <c r="N433" s="395">
        <v>5000</v>
      </c>
      <c r="O433" s="217">
        <f t="shared" si="6"/>
        <v>254560</v>
      </c>
    </row>
    <row r="434" spans="1:15" s="28" customFormat="1" ht="22.95" customHeight="1" x14ac:dyDescent="0.2">
      <c r="A434" s="216">
        <v>45733</v>
      </c>
      <c r="B434" s="20" t="s">
        <v>208</v>
      </c>
      <c r="C434" s="41">
        <v>553</v>
      </c>
      <c r="D434" s="41"/>
      <c r="E434" s="203" t="s">
        <v>1958</v>
      </c>
      <c r="F434" s="20" t="s">
        <v>79</v>
      </c>
      <c r="G434" s="41"/>
      <c r="H434" s="21" t="s">
        <v>22</v>
      </c>
      <c r="I434" s="21" t="s">
        <v>103</v>
      </c>
      <c r="J434" s="21" t="s">
        <v>94</v>
      </c>
      <c r="K434" s="203" t="s">
        <v>1325</v>
      </c>
      <c r="L434" s="41"/>
      <c r="M434" s="395">
        <v>0</v>
      </c>
      <c r="N434" s="395">
        <v>1300</v>
      </c>
      <c r="O434" s="217">
        <f t="shared" si="6"/>
        <v>253260</v>
      </c>
    </row>
    <row r="435" spans="1:15" s="28" customFormat="1" ht="22.95" customHeight="1" x14ac:dyDescent="0.2">
      <c r="A435" s="216">
        <v>45733</v>
      </c>
      <c r="B435" s="20" t="s">
        <v>208</v>
      </c>
      <c r="C435" s="41">
        <v>554</v>
      </c>
      <c r="D435" s="41"/>
      <c r="E435" s="203" t="s">
        <v>1922</v>
      </c>
      <c r="F435" s="20" t="s">
        <v>79</v>
      </c>
      <c r="G435" s="41"/>
      <c r="H435" s="21" t="s">
        <v>22</v>
      </c>
      <c r="I435" s="21" t="s">
        <v>103</v>
      </c>
      <c r="J435" s="21" t="s">
        <v>93</v>
      </c>
      <c r="K435" s="203" t="s">
        <v>4245</v>
      </c>
      <c r="L435" s="41"/>
      <c r="M435" s="395">
        <v>0</v>
      </c>
      <c r="N435" s="395">
        <v>170</v>
      </c>
      <c r="O435" s="217">
        <f t="shared" si="6"/>
        <v>253090</v>
      </c>
    </row>
    <row r="436" spans="1:15" s="28" customFormat="1" ht="22.95" customHeight="1" x14ac:dyDescent="0.2">
      <c r="A436" s="216">
        <v>45733</v>
      </c>
      <c r="B436" s="20" t="s">
        <v>208</v>
      </c>
      <c r="C436" s="41">
        <v>555</v>
      </c>
      <c r="D436" s="41"/>
      <c r="E436" s="203" t="s">
        <v>4234</v>
      </c>
      <c r="F436" s="20" t="s">
        <v>79</v>
      </c>
      <c r="G436" s="41"/>
      <c r="H436" s="21" t="s">
        <v>22</v>
      </c>
      <c r="I436" s="21" t="s">
        <v>103</v>
      </c>
      <c r="J436" s="21" t="s">
        <v>94</v>
      </c>
      <c r="K436" s="203" t="s">
        <v>4245</v>
      </c>
      <c r="L436" s="41"/>
      <c r="M436" s="395">
        <v>0</v>
      </c>
      <c r="N436" s="395">
        <v>2480</v>
      </c>
      <c r="O436" s="217">
        <f t="shared" si="6"/>
        <v>250610</v>
      </c>
    </row>
    <row r="437" spans="1:15" s="28" customFormat="1" ht="22.95" customHeight="1" x14ac:dyDescent="0.2">
      <c r="A437" s="216">
        <v>45733</v>
      </c>
      <c r="B437" s="20" t="s">
        <v>208</v>
      </c>
      <c r="C437" s="41">
        <v>556</v>
      </c>
      <c r="D437" s="41"/>
      <c r="E437" s="203" t="s">
        <v>130</v>
      </c>
      <c r="F437" s="20" t="s">
        <v>79</v>
      </c>
      <c r="G437" s="41"/>
      <c r="H437" s="21" t="s">
        <v>22</v>
      </c>
      <c r="I437" s="21" t="s">
        <v>53</v>
      </c>
      <c r="J437" s="21" t="s">
        <v>113</v>
      </c>
      <c r="K437" s="203" t="s">
        <v>1282</v>
      </c>
      <c r="L437" s="41"/>
      <c r="M437" s="395">
        <v>0</v>
      </c>
      <c r="N437" s="395">
        <v>100</v>
      </c>
      <c r="O437" s="217">
        <f t="shared" si="6"/>
        <v>250510</v>
      </c>
    </row>
    <row r="438" spans="1:15" s="28" customFormat="1" ht="22.95" customHeight="1" x14ac:dyDescent="0.2">
      <c r="A438" s="216">
        <v>45733</v>
      </c>
      <c r="B438" s="20" t="s">
        <v>208</v>
      </c>
      <c r="C438" s="41">
        <v>557</v>
      </c>
      <c r="D438" s="41"/>
      <c r="E438" s="203" t="s">
        <v>1319</v>
      </c>
      <c r="F438" s="20" t="s">
        <v>79</v>
      </c>
      <c r="G438" s="41"/>
      <c r="H438" s="21" t="s">
        <v>22</v>
      </c>
      <c r="I438" s="21" t="s">
        <v>103</v>
      </c>
      <c r="J438" s="21" t="s">
        <v>92</v>
      </c>
      <c r="K438" s="203" t="s">
        <v>1325</v>
      </c>
      <c r="L438" s="41"/>
      <c r="M438" s="395">
        <v>0</v>
      </c>
      <c r="N438" s="395">
        <v>500</v>
      </c>
      <c r="O438" s="217">
        <f t="shared" si="6"/>
        <v>250010</v>
      </c>
    </row>
    <row r="439" spans="1:15" s="28" customFormat="1" ht="22.95" customHeight="1" x14ac:dyDescent="0.2">
      <c r="A439" s="216">
        <v>45733</v>
      </c>
      <c r="B439" s="20" t="s">
        <v>208</v>
      </c>
      <c r="C439" s="41">
        <v>558</v>
      </c>
      <c r="D439" s="41"/>
      <c r="E439" s="203" t="s">
        <v>1312</v>
      </c>
      <c r="F439" s="20" t="s">
        <v>79</v>
      </c>
      <c r="G439" s="41"/>
      <c r="H439" s="21" t="s">
        <v>22</v>
      </c>
      <c r="I439" s="21" t="s">
        <v>103</v>
      </c>
      <c r="J439" s="21" t="s">
        <v>95</v>
      </c>
      <c r="K439" s="203" t="s">
        <v>4246</v>
      </c>
      <c r="L439" s="41"/>
      <c r="M439" s="395">
        <v>0</v>
      </c>
      <c r="N439" s="395">
        <v>500</v>
      </c>
      <c r="O439" s="217">
        <f t="shared" si="6"/>
        <v>249510</v>
      </c>
    </row>
    <row r="440" spans="1:15" s="28" customFormat="1" ht="22.95" customHeight="1" x14ac:dyDescent="0.2">
      <c r="A440" s="216">
        <v>45733</v>
      </c>
      <c r="B440" s="20" t="s">
        <v>208</v>
      </c>
      <c r="C440" s="41">
        <v>559</v>
      </c>
      <c r="D440" s="41"/>
      <c r="E440" s="203" t="s">
        <v>4235</v>
      </c>
      <c r="F440" s="20" t="s">
        <v>79</v>
      </c>
      <c r="G440" s="41"/>
      <c r="H440" s="21" t="s">
        <v>22</v>
      </c>
      <c r="I440" s="21" t="s">
        <v>103</v>
      </c>
      <c r="J440" s="21" t="s">
        <v>94</v>
      </c>
      <c r="K440" s="203" t="s">
        <v>1325</v>
      </c>
      <c r="L440" s="41"/>
      <c r="M440" s="395">
        <v>0</v>
      </c>
      <c r="N440" s="395">
        <v>5000</v>
      </c>
      <c r="O440" s="217">
        <f t="shared" si="6"/>
        <v>244510</v>
      </c>
    </row>
    <row r="441" spans="1:15" s="28" customFormat="1" ht="22.95" customHeight="1" x14ac:dyDescent="0.2">
      <c r="A441" s="216">
        <v>45733</v>
      </c>
      <c r="B441" s="20" t="s">
        <v>208</v>
      </c>
      <c r="C441" s="41">
        <v>560</v>
      </c>
      <c r="D441" s="41"/>
      <c r="E441" s="203" t="s">
        <v>4236</v>
      </c>
      <c r="F441" s="20" t="s">
        <v>79</v>
      </c>
      <c r="G441" s="41"/>
      <c r="H441" s="21" t="s">
        <v>22</v>
      </c>
      <c r="I441" s="21" t="s">
        <v>103</v>
      </c>
      <c r="J441" s="21" t="s">
        <v>95</v>
      </c>
      <c r="K441" s="203" t="s">
        <v>4247</v>
      </c>
      <c r="L441" s="41"/>
      <c r="M441" s="395">
        <v>0</v>
      </c>
      <c r="N441" s="395">
        <v>500</v>
      </c>
      <c r="O441" s="217">
        <f t="shared" si="6"/>
        <v>244010</v>
      </c>
    </row>
    <row r="442" spans="1:15" s="28" customFormat="1" ht="22.95" customHeight="1" x14ac:dyDescent="0.2">
      <c r="A442" s="216">
        <v>45733</v>
      </c>
      <c r="B442" s="20" t="s">
        <v>208</v>
      </c>
      <c r="C442" s="41">
        <v>561</v>
      </c>
      <c r="D442" s="41"/>
      <c r="E442" s="203" t="s">
        <v>4237</v>
      </c>
      <c r="F442" s="20" t="s">
        <v>79</v>
      </c>
      <c r="G442" s="41"/>
      <c r="H442" s="21" t="s">
        <v>22</v>
      </c>
      <c r="I442" s="21" t="s">
        <v>103</v>
      </c>
      <c r="J442" s="21" t="s">
        <v>94</v>
      </c>
      <c r="K442" s="203" t="s">
        <v>4218</v>
      </c>
      <c r="L442" s="41"/>
      <c r="M442" s="395">
        <v>0</v>
      </c>
      <c r="N442" s="395">
        <v>2500</v>
      </c>
      <c r="O442" s="217">
        <f t="shared" si="6"/>
        <v>241510</v>
      </c>
    </row>
    <row r="443" spans="1:15" ht="22.95" customHeight="1" x14ac:dyDescent="0.2">
      <c r="A443" s="216">
        <v>45733</v>
      </c>
      <c r="B443" s="20" t="s">
        <v>208</v>
      </c>
      <c r="C443" s="41">
        <v>562</v>
      </c>
      <c r="D443" s="41"/>
      <c r="E443" s="203" t="s">
        <v>4238</v>
      </c>
      <c r="F443" s="20" t="s">
        <v>79</v>
      </c>
      <c r="G443" s="41"/>
      <c r="H443" s="21" t="s">
        <v>22</v>
      </c>
      <c r="I443" s="21" t="s">
        <v>103</v>
      </c>
      <c r="J443" s="21" t="s">
        <v>95</v>
      </c>
      <c r="K443" s="203" t="s">
        <v>4218</v>
      </c>
      <c r="L443" s="55"/>
      <c r="M443" s="395">
        <v>0</v>
      </c>
      <c r="N443" s="395">
        <v>500</v>
      </c>
      <c r="O443" s="217">
        <f t="shared" si="6"/>
        <v>241010</v>
      </c>
    </row>
    <row r="444" spans="1:15" ht="22.95" customHeight="1" x14ac:dyDescent="0.2">
      <c r="A444" s="216">
        <v>45733</v>
      </c>
      <c r="B444" s="20" t="s">
        <v>208</v>
      </c>
      <c r="C444" s="41">
        <v>563</v>
      </c>
      <c r="D444" s="41"/>
      <c r="E444" s="203" t="s">
        <v>130</v>
      </c>
      <c r="F444" s="20" t="s">
        <v>79</v>
      </c>
      <c r="G444" s="41"/>
      <c r="H444" s="21" t="s">
        <v>22</v>
      </c>
      <c r="I444" s="21" t="s">
        <v>53</v>
      </c>
      <c r="J444" s="21" t="s">
        <v>113</v>
      </c>
      <c r="K444" s="203" t="s">
        <v>1387</v>
      </c>
      <c r="L444" s="55"/>
      <c r="M444" s="395">
        <v>0</v>
      </c>
      <c r="N444" s="395">
        <v>200</v>
      </c>
      <c r="O444" s="217">
        <f t="shared" si="6"/>
        <v>240810</v>
      </c>
    </row>
    <row r="445" spans="1:15" ht="22.95" customHeight="1" x14ac:dyDescent="0.2">
      <c r="A445" s="216">
        <v>45733</v>
      </c>
      <c r="B445" s="20" t="s">
        <v>208</v>
      </c>
      <c r="C445" s="41">
        <v>564</v>
      </c>
      <c r="D445" s="41"/>
      <c r="E445" s="203" t="s">
        <v>130</v>
      </c>
      <c r="F445" s="20" t="s">
        <v>79</v>
      </c>
      <c r="G445" s="41"/>
      <c r="H445" s="21" t="s">
        <v>22</v>
      </c>
      <c r="I445" s="21" t="s">
        <v>53</v>
      </c>
      <c r="J445" s="21" t="s">
        <v>113</v>
      </c>
      <c r="K445" s="203" t="s">
        <v>4248</v>
      </c>
      <c r="L445" s="55"/>
      <c r="M445" s="395">
        <v>0</v>
      </c>
      <c r="N445" s="395">
        <v>200</v>
      </c>
      <c r="O445" s="217">
        <f t="shared" si="6"/>
        <v>240610</v>
      </c>
    </row>
    <row r="446" spans="1:15" ht="22.95" customHeight="1" x14ac:dyDescent="0.2">
      <c r="A446" s="216">
        <v>45733</v>
      </c>
      <c r="B446" s="20" t="s">
        <v>208</v>
      </c>
      <c r="C446" s="41">
        <v>565</v>
      </c>
      <c r="D446" s="41"/>
      <c r="E446" s="203" t="s">
        <v>1310</v>
      </c>
      <c r="F446" s="20" t="s">
        <v>79</v>
      </c>
      <c r="G446" s="41"/>
      <c r="H446" s="21" t="s">
        <v>22</v>
      </c>
      <c r="I446" s="21" t="s">
        <v>103</v>
      </c>
      <c r="J446" s="21" t="s">
        <v>93</v>
      </c>
      <c r="K446" s="203" t="s">
        <v>4218</v>
      </c>
      <c r="L446" s="55"/>
      <c r="M446" s="395">
        <v>0</v>
      </c>
      <c r="N446" s="395">
        <v>170</v>
      </c>
      <c r="O446" s="217">
        <f t="shared" si="6"/>
        <v>240440</v>
      </c>
    </row>
    <row r="447" spans="1:15" ht="22.95" customHeight="1" x14ac:dyDescent="0.2">
      <c r="A447" s="216">
        <v>45733</v>
      </c>
      <c r="B447" s="20" t="s">
        <v>208</v>
      </c>
      <c r="C447" s="41">
        <v>566</v>
      </c>
      <c r="D447" s="41"/>
      <c r="E447" s="203" t="s">
        <v>1933</v>
      </c>
      <c r="F447" s="20" t="s">
        <v>79</v>
      </c>
      <c r="G447" s="41"/>
      <c r="H447" s="21" t="s">
        <v>22</v>
      </c>
      <c r="I447" s="21" t="s">
        <v>103</v>
      </c>
      <c r="J447" s="21" t="s">
        <v>94</v>
      </c>
      <c r="K447" s="203" t="s">
        <v>1325</v>
      </c>
      <c r="L447" s="55"/>
      <c r="M447" s="395">
        <v>0</v>
      </c>
      <c r="N447" s="395">
        <v>100</v>
      </c>
      <c r="O447" s="217">
        <f t="shared" si="6"/>
        <v>240340</v>
      </c>
    </row>
    <row r="448" spans="1:15" ht="22.95" customHeight="1" x14ac:dyDescent="0.2">
      <c r="A448" s="216">
        <v>45733</v>
      </c>
      <c r="B448" s="20" t="s">
        <v>208</v>
      </c>
      <c r="C448" s="301">
        <v>567</v>
      </c>
      <c r="D448" s="41"/>
      <c r="E448" s="307" t="s">
        <v>1933</v>
      </c>
      <c r="F448" s="20" t="s">
        <v>79</v>
      </c>
      <c r="G448" s="41"/>
      <c r="H448" s="21" t="s">
        <v>22</v>
      </c>
      <c r="I448" s="21" t="s">
        <v>103</v>
      </c>
      <c r="J448" s="21" t="s">
        <v>94</v>
      </c>
      <c r="K448" s="203" t="s">
        <v>1963</v>
      </c>
      <c r="L448" s="55"/>
      <c r="M448" s="395">
        <v>0</v>
      </c>
      <c r="N448" s="395">
        <v>100</v>
      </c>
      <c r="O448" s="217">
        <f t="shared" si="6"/>
        <v>240240</v>
      </c>
    </row>
    <row r="449" spans="1:18" ht="22.95" customHeight="1" x14ac:dyDescent="0.2">
      <c r="A449" s="216">
        <v>45733</v>
      </c>
      <c r="B449" s="20" t="s">
        <v>208</v>
      </c>
      <c r="C449" s="301">
        <v>568</v>
      </c>
      <c r="D449" s="41"/>
      <c r="E449" s="307" t="s">
        <v>1933</v>
      </c>
      <c r="F449" s="20" t="s">
        <v>79</v>
      </c>
      <c r="G449" s="41"/>
      <c r="H449" s="21" t="s">
        <v>22</v>
      </c>
      <c r="I449" s="21" t="s">
        <v>103</v>
      </c>
      <c r="J449" s="21" t="s">
        <v>94</v>
      </c>
      <c r="K449" s="203" t="s">
        <v>4226</v>
      </c>
      <c r="L449" s="55"/>
      <c r="M449" s="395">
        <v>0</v>
      </c>
      <c r="N449" s="395">
        <v>100</v>
      </c>
      <c r="O449" s="217">
        <f t="shared" ref="O449:O469" si="7">O448+M449-N449</f>
        <v>240140</v>
      </c>
    </row>
    <row r="450" spans="1:18" ht="22.95" customHeight="1" x14ac:dyDescent="0.2">
      <c r="A450" s="216">
        <v>45733</v>
      </c>
      <c r="B450" s="20" t="s">
        <v>208</v>
      </c>
      <c r="C450" s="301">
        <v>569</v>
      </c>
      <c r="D450" s="41"/>
      <c r="E450" s="307" t="s">
        <v>1958</v>
      </c>
      <c r="F450" s="20" t="s">
        <v>79</v>
      </c>
      <c r="G450" s="41"/>
      <c r="H450" s="21" t="s">
        <v>22</v>
      </c>
      <c r="I450" s="21" t="s">
        <v>103</v>
      </c>
      <c r="J450" s="21" t="s">
        <v>94</v>
      </c>
      <c r="K450" s="203" t="s">
        <v>4219</v>
      </c>
      <c r="L450" s="55"/>
      <c r="M450" s="395">
        <v>0</v>
      </c>
      <c r="N450" s="395">
        <v>1500</v>
      </c>
      <c r="O450" s="217">
        <f t="shared" si="7"/>
        <v>238640</v>
      </c>
      <c r="Q450" s="229"/>
      <c r="R450" s="229"/>
    </row>
    <row r="451" spans="1:18" ht="22.95" customHeight="1" x14ac:dyDescent="0.2">
      <c r="A451" s="216">
        <v>45733</v>
      </c>
      <c r="B451" s="20" t="s">
        <v>208</v>
      </c>
      <c r="C451" s="41">
        <v>570</v>
      </c>
      <c r="D451" s="41"/>
      <c r="E451" s="203" t="s">
        <v>4239</v>
      </c>
      <c r="F451" s="20" t="s">
        <v>79</v>
      </c>
      <c r="G451" s="41"/>
      <c r="H451" s="21" t="s">
        <v>22</v>
      </c>
      <c r="I451" s="21" t="s">
        <v>103</v>
      </c>
      <c r="J451" s="21" t="s">
        <v>94</v>
      </c>
      <c r="K451" s="203" t="s">
        <v>4247</v>
      </c>
      <c r="L451" s="55"/>
      <c r="M451" s="395">
        <v>0</v>
      </c>
      <c r="N451" s="395">
        <v>5000</v>
      </c>
      <c r="O451" s="217">
        <f t="shared" si="7"/>
        <v>233640</v>
      </c>
    </row>
    <row r="452" spans="1:18" ht="22.95" customHeight="1" x14ac:dyDescent="0.2">
      <c r="A452" s="216">
        <v>45733</v>
      </c>
      <c r="B452" s="20" t="s">
        <v>208</v>
      </c>
      <c r="C452" s="41">
        <v>572</v>
      </c>
      <c r="D452" s="41"/>
      <c r="E452" s="203" t="s">
        <v>4232</v>
      </c>
      <c r="F452" s="20" t="s">
        <v>79</v>
      </c>
      <c r="G452" s="41"/>
      <c r="H452" s="21" t="s">
        <v>21</v>
      </c>
      <c r="I452" s="21" t="s">
        <v>81</v>
      </c>
      <c r="J452" s="21" t="s">
        <v>33</v>
      </c>
      <c r="K452" s="203"/>
      <c r="L452" s="55"/>
      <c r="M452" s="395">
        <v>5000</v>
      </c>
      <c r="N452" s="395">
        <v>0</v>
      </c>
      <c r="O452" s="217">
        <f t="shared" si="7"/>
        <v>238640</v>
      </c>
    </row>
    <row r="453" spans="1:18" ht="22.95" customHeight="1" x14ac:dyDescent="0.2">
      <c r="A453" s="216">
        <v>45733</v>
      </c>
      <c r="B453" s="20" t="s">
        <v>208</v>
      </c>
      <c r="C453" s="41">
        <v>573</v>
      </c>
      <c r="D453" s="41"/>
      <c r="E453" s="203" t="s">
        <v>1933</v>
      </c>
      <c r="F453" s="20" t="s">
        <v>79</v>
      </c>
      <c r="G453" s="41"/>
      <c r="H453" s="21" t="s">
        <v>22</v>
      </c>
      <c r="I453" s="21" t="s">
        <v>103</v>
      </c>
      <c r="J453" s="21" t="s">
        <v>94</v>
      </c>
      <c r="K453" s="203" t="s">
        <v>1968</v>
      </c>
      <c r="L453" s="55"/>
      <c r="M453" s="395">
        <v>0</v>
      </c>
      <c r="N453" s="395">
        <v>100</v>
      </c>
      <c r="O453" s="217">
        <f t="shared" si="7"/>
        <v>238540</v>
      </c>
    </row>
    <row r="454" spans="1:18" ht="22.95" customHeight="1" x14ac:dyDescent="0.2">
      <c r="A454" s="216">
        <v>45733</v>
      </c>
      <c r="B454" s="20" t="s">
        <v>208</v>
      </c>
      <c r="C454" s="41">
        <v>574</v>
      </c>
      <c r="D454" s="41"/>
      <c r="E454" s="203" t="s">
        <v>4240</v>
      </c>
      <c r="F454" s="20" t="s">
        <v>79</v>
      </c>
      <c r="G454" s="41"/>
      <c r="H454" s="21" t="s">
        <v>22</v>
      </c>
      <c r="I454" s="21" t="s">
        <v>103</v>
      </c>
      <c r="J454" s="21" t="s">
        <v>94</v>
      </c>
      <c r="K454" s="203" t="s">
        <v>4249</v>
      </c>
      <c r="L454" s="55"/>
      <c r="M454" s="395">
        <v>0</v>
      </c>
      <c r="N454" s="395">
        <v>500</v>
      </c>
      <c r="O454" s="217">
        <f t="shared" si="7"/>
        <v>238040</v>
      </c>
    </row>
    <row r="455" spans="1:18" ht="22.95" customHeight="1" x14ac:dyDescent="0.2">
      <c r="A455" s="216">
        <v>45733</v>
      </c>
      <c r="B455" s="20" t="s">
        <v>208</v>
      </c>
      <c r="C455" s="41">
        <v>575</v>
      </c>
      <c r="D455" s="41"/>
      <c r="E455" s="203" t="s">
        <v>1958</v>
      </c>
      <c r="F455" s="20" t="s">
        <v>79</v>
      </c>
      <c r="G455" s="41"/>
      <c r="H455" s="21" t="s">
        <v>22</v>
      </c>
      <c r="I455" s="21" t="s">
        <v>103</v>
      </c>
      <c r="J455" s="21" t="s">
        <v>94</v>
      </c>
      <c r="K455" s="203" t="s">
        <v>4219</v>
      </c>
      <c r="L455" s="55"/>
      <c r="M455" s="395">
        <v>0</v>
      </c>
      <c r="N455" s="395">
        <v>1300</v>
      </c>
      <c r="O455" s="217">
        <f t="shared" si="7"/>
        <v>236740</v>
      </c>
    </row>
    <row r="456" spans="1:18" ht="22.95" customHeight="1" x14ac:dyDescent="0.2">
      <c r="A456" s="216">
        <v>45733</v>
      </c>
      <c r="B456" s="20" t="s">
        <v>208</v>
      </c>
      <c r="C456" s="41">
        <v>576</v>
      </c>
      <c r="D456" s="41"/>
      <c r="E456" s="203" t="s">
        <v>4241</v>
      </c>
      <c r="F456" s="20" t="s">
        <v>79</v>
      </c>
      <c r="G456" s="41"/>
      <c r="H456" s="21" t="s">
        <v>22</v>
      </c>
      <c r="I456" s="21" t="s">
        <v>103</v>
      </c>
      <c r="J456" s="21" t="s">
        <v>94</v>
      </c>
      <c r="K456" s="203" t="s">
        <v>4250</v>
      </c>
      <c r="L456" s="55"/>
      <c r="M456" s="395">
        <v>0</v>
      </c>
      <c r="N456" s="395">
        <v>500</v>
      </c>
      <c r="O456" s="217">
        <f t="shared" si="7"/>
        <v>236240</v>
      </c>
    </row>
    <row r="457" spans="1:18" ht="22.95" customHeight="1" x14ac:dyDescent="0.2">
      <c r="A457" s="216">
        <v>45733</v>
      </c>
      <c r="B457" s="20" t="s">
        <v>208</v>
      </c>
      <c r="C457" s="41">
        <v>577</v>
      </c>
      <c r="D457" s="41"/>
      <c r="E457" s="203" t="s">
        <v>1933</v>
      </c>
      <c r="F457" s="20" t="s">
        <v>79</v>
      </c>
      <c r="G457" s="41"/>
      <c r="H457" s="21" t="s">
        <v>22</v>
      </c>
      <c r="I457" s="21" t="s">
        <v>103</v>
      </c>
      <c r="J457" s="21" t="s">
        <v>94</v>
      </c>
      <c r="K457" s="203" t="s">
        <v>4227</v>
      </c>
      <c r="L457" s="55"/>
      <c r="M457" s="395">
        <v>0</v>
      </c>
      <c r="N457" s="395">
        <v>150</v>
      </c>
      <c r="O457" s="217">
        <f t="shared" si="7"/>
        <v>236090</v>
      </c>
    </row>
    <row r="458" spans="1:18" ht="22.95" customHeight="1" x14ac:dyDescent="0.2">
      <c r="A458" s="216">
        <v>45733</v>
      </c>
      <c r="B458" s="20" t="s">
        <v>208</v>
      </c>
      <c r="C458" s="41">
        <v>578</v>
      </c>
      <c r="D458" s="41"/>
      <c r="E458" s="203" t="s">
        <v>1271</v>
      </c>
      <c r="F458" s="20" t="s">
        <v>79</v>
      </c>
      <c r="G458" s="41"/>
      <c r="H458" s="21" t="s">
        <v>22</v>
      </c>
      <c r="I458" s="21" t="s">
        <v>103</v>
      </c>
      <c r="J458" s="21" t="s">
        <v>60</v>
      </c>
      <c r="K458" s="203" t="s">
        <v>4251</v>
      </c>
      <c r="L458" s="55"/>
      <c r="M458" s="395">
        <v>0</v>
      </c>
      <c r="N458" s="395">
        <v>4550</v>
      </c>
      <c r="O458" s="217">
        <f t="shared" si="7"/>
        <v>231540</v>
      </c>
    </row>
    <row r="459" spans="1:18" ht="22.95" customHeight="1" x14ac:dyDescent="0.2">
      <c r="A459" s="216">
        <v>45733</v>
      </c>
      <c r="B459" s="20" t="s">
        <v>208</v>
      </c>
      <c r="C459" s="41">
        <v>579</v>
      </c>
      <c r="D459" s="41"/>
      <c r="E459" s="203" t="s">
        <v>4242</v>
      </c>
      <c r="F459" s="20" t="s">
        <v>79</v>
      </c>
      <c r="G459" s="41"/>
      <c r="H459" s="21" t="s">
        <v>22</v>
      </c>
      <c r="I459" s="21" t="s">
        <v>103</v>
      </c>
      <c r="J459" s="21" t="s">
        <v>102</v>
      </c>
      <c r="K459" s="203" t="s">
        <v>1948</v>
      </c>
      <c r="L459" s="55"/>
      <c r="M459" s="395">
        <v>0</v>
      </c>
      <c r="N459" s="395">
        <v>400</v>
      </c>
      <c r="O459" s="217">
        <f t="shared" si="7"/>
        <v>231140</v>
      </c>
    </row>
    <row r="460" spans="1:18" ht="22.95" customHeight="1" x14ac:dyDescent="0.2">
      <c r="A460" s="216">
        <v>45733</v>
      </c>
      <c r="B460" s="20" t="s">
        <v>208</v>
      </c>
      <c r="C460" s="41">
        <v>580</v>
      </c>
      <c r="D460" s="41"/>
      <c r="E460" s="203" t="s">
        <v>4154</v>
      </c>
      <c r="F460" s="20" t="s">
        <v>79</v>
      </c>
      <c r="G460" s="41"/>
      <c r="H460" s="21" t="s">
        <v>22</v>
      </c>
      <c r="I460" s="21" t="s">
        <v>103</v>
      </c>
      <c r="J460" s="21" t="s">
        <v>94</v>
      </c>
      <c r="K460" s="203" t="s">
        <v>1948</v>
      </c>
      <c r="L460" s="55"/>
      <c r="M460" s="395">
        <v>0</v>
      </c>
      <c r="N460" s="395">
        <v>250</v>
      </c>
      <c r="O460" s="217">
        <f t="shared" si="7"/>
        <v>230890</v>
      </c>
    </row>
    <row r="461" spans="1:18" ht="22.95" customHeight="1" x14ac:dyDescent="0.2">
      <c r="A461" s="216">
        <v>45733</v>
      </c>
      <c r="B461" s="20" t="s">
        <v>208</v>
      </c>
      <c r="C461" s="41">
        <v>581</v>
      </c>
      <c r="D461" s="41"/>
      <c r="E461" s="203" t="s">
        <v>1275</v>
      </c>
      <c r="F461" s="20" t="s">
        <v>79</v>
      </c>
      <c r="G461" s="41"/>
      <c r="H461" s="21" t="s">
        <v>22</v>
      </c>
      <c r="I461" s="21" t="s">
        <v>103</v>
      </c>
      <c r="J461" s="21" t="s">
        <v>214</v>
      </c>
      <c r="K461" s="203" t="s">
        <v>1299</v>
      </c>
      <c r="L461" s="55"/>
      <c r="M461" s="395">
        <v>0</v>
      </c>
      <c r="N461" s="395">
        <v>500</v>
      </c>
      <c r="O461" s="217">
        <f t="shared" si="7"/>
        <v>230390</v>
      </c>
    </row>
    <row r="462" spans="1:18" ht="22.95" customHeight="1" x14ac:dyDescent="0.2">
      <c r="A462" s="216">
        <v>45733</v>
      </c>
      <c r="B462" s="20" t="s">
        <v>208</v>
      </c>
      <c r="C462" s="41">
        <v>582</v>
      </c>
      <c r="D462" s="41"/>
      <c r="E462" s="203" t="s">
        <v>1274</v>
      </c>
      <c r="F462" s="20" t="s">
        <v>79</v>
      </c>
      <c r="G462" s="41"/>
      <c r="H462" s="21" t="s">
        <v>22</v>
      </c>
      <c r="I462" s="21" t="s">
        <v>103</v>
      </c>
      <c r="J462" s="21" t="s">
        <v>92</v>
      </c>
      <c r="K462" s="203" t="s">
        <v>1298</v>
      </c>
      <c r="L462" s="55"/>
      <c r="M462" s="395">
        <v>0</v>
      </c>
      <c r="N462" s="395">
        <v>2100</v>
      </c>
      <c r="O462" s="217">
        <f t="shared" si="7"/>
        <v>228290</v>
      </c>
    </row>
    <row r="463" spans="1:18" ht="22.95" customHeight="1" x14ac:dyDescent="0.2">
      <c r="A463" s="216">
        <v>45733</v>
      </c>
      <c r="B463" s="20" t="s">
        <v>208</v>
      </c>
      <c r="C463" s="41">
        <v>583</v>
      </c>
      <c r="D463" s="41"/>
      <c r="E463" s="203" t="s">
        <v>4154</v>
      </c>
      <c r="F463" s="20" t="s">
        <v>79</v>
      </c>
      <c r="G463" s="41"/>
      <c r="H463" s="21" t="s">
        <v>22</v>
      </c>
      <c r="I463" s="21" t="s">
        <v>103</v>
      </c>
      <c r="J463" s="21" t="s">
        <v>94</v>
      </c>
      <c r="K463" s="203" t="s">
        <v>1285</v>
      </c>
      <c r="L463" s="55"/>
      <c r="M463" s="395">
        <v>0</v>
      </c>
      <c r="N463" s="395">
        <v>250</v>
      </c>
      <c r="O463" s="217">
        <f t="shared" si="7"/>
        <v>228040</v>
      </c>
    </row>
    <row r="464" spans="1:18" ht="22.95" customHeight="1" x14ac:dyDescent="0.2">
      <c r="A464" s="216">
        <v>45733</v>
      </c>
      <c r="B464" s="20" t="s">
        <v>208</v>
      </c>
      <c r="C464" s="41">
        <v>584</v>
      </c>
      <c r="D464" s="41"/>
      <c r="E464" s="203" t="s">
        <v>1319</v>
      </c>
      <c r="F464" s="20" t="s">
        <v>79</v>
      </c>
      <c r="G464" s="41"/>
      <c r="H464" s="21" t="s">
        <v>22</v>
      </c>
      <c r="I464" s="21" t="s">
        <v>103</v>
      </c>
      <c r="J464" s="21" t="s">
        <v>92</v>
      </c>
      <c r="K464" s="203" t="s">
        <v>1285</v>
      </c>
      <c r="L464" s="55"/>
      <c r="M464" s="395">
        <v>0</v>
      </c>
      <c r="N464" s="395">
        <v>150</v>
      </c>
      <c r="O464" s="217">
        <f t="shared" si="7"/>
        <v>227890</v>
      </c>
    </row>
    <row r="465" spans="1:15" ht="22.95" customHeight="1" x14ac:dyDescent="0.2">
      <c r="A465" s="216">
        <v>45733</v>
      </c>
      <c r="B465" s="20" t="s">
        <v>208</v>
      </c>
      <c r="C465" s="41">
        <v>585</v>
      </c>
      <c r="D465" s="41"/>
      <c r="E465" s="203" t="s">
        <v>1274</v>
      </c>
      <c r="F465" s="20" t="s">
        <v>79</v>
      </c>
      <c r="G465" s="41"/>
      <c r="H465" s="21" t="s">
        <v>22</v>
      </c>
      <c r="I465" s="21" t="s">
        <v>103</v>
      </c>
      <c r="J465" s="21" t="s">
        <v>92</v>
      </c>
      <c r="K465" s="203" t="s">
        <v>4252</v>
      </c>
      <c r="L465" s="55"/>
      <c r="M465" s="395">
        <v>0</v>
      </c>
      <c r="N465" s="395">
        <v>2400</v>
      </c>
      <c r="O465" s="217">
        <f t="shared" si="7"/>
        <v>225490</v>
      </c>
    </row>
    <row r="466" spans="1:15" ht="22.95" customHeight="1" x14ac:dyDescent="0.2">
      <c r="A466" s="216">
        <v>45733</v>
      </c>
      <c r="B466" s="20" t="s">
        <v>208</v>
      </c>
      <c r="C466" s="41">
        <v>586</v>
      </c>
      <c r="D466" s="41"/>
      <c r="E466" s="203" t="s">
        <v>1276</v>
      </c>
      <c r="F466" s="20" t="s">
        <v>79</v>
      </c>
      <c r="G466" s="41"/>
      <c r="H466" s="21" t="s">
        <v>22</v>
      </c>
      <c r="I466" s="21" t="s">
        <v>103</v>
      </c>
      <c r="J466" s="21" t="s">
        <v>102</v>
      </c>
      <c r="K466" s="203" t="s">
        <v>1300</v>
      </c>
      <c r="L466" s="55"/>
      <c r="M466" s="395">
        <v>0</v>
      </c>
      <c r="N466" s="395">
        <v>3168</v>
      </c>
      <c r="O466" s="217">
        <f t="shared" si="7"/>
        <v>222322</v>
      </c>
    </row>
    <row r="467" spans="1:15" ht="22.95" customHeight="1" x14ac:dyDescent="0.2">
      <c r="A467" s="216">
        <v>45733</v>
      </c>
      <c r="B467" s="20" t="s">
        <v>208</v>
      </c>
      <c r="C467" s="41">
        <v>587</v>
      </c>
      <c r="D467" s="41"/>
      <c r="E467" s="203" t="s">
        <v>1280</v>
      </c>
      <c r="F467" s="20" t="s">
        <v>79</v>
      </c>
      <c r="G467" s="41"/>
      <c r="H467" s="21" t="s">
        <v>22</v>
      </c>
      <c r="I467" s="21" t="s">
        <v>103</v>
      </c>
      <c r="J467" s="21" t="s">
        <v>102</v>
      </c>
      <c r="K467" s="203" t="s">
        <v>4253</v>
      </c>
      <c r="L467" s="55"/>
      <c r="M467" s="395">
        <v>0</v>
      </c>
      <c r="N467" s="395">
        <v>600</v>
      </c>
      <c r="O467" s="217">
        <f t="shared" si="7"/>
        <v>221722</v>
      </c>
    </row>
    <row r="468" spans="1:15" ht="22.95" customHeight="1" x14ac:dyDescent="0.2">
      <c r="A468" s="216">
        <v>45733</v>
      </c>
      <c r="B468" s="20" t="s">
        <v>208</v>
      </c>
      <c r="C468" s="41">
        <v>588</v>
      </c>
      <c r="D468" s="41"/>
      <c r="E468" s="203" t="s">
        <v>1316</v>
      </c>
      <c r="F468" s="20" t="s">
        <v>79</v>
      </c>
      <c r="G468" s="41"/>
      <c r="H468" s="21" t="s">
        <v>22</v>
      </c>
      <c r="I468" s="21" t="s">
        <v>103</v>
      </c>
      <c r="J468" s="21" t="s">
        <v>102</v>
      </c>
      <c r="K468" s="203" t="s">
        <v>1388</v>
      </c>
      <c r="L468" s="55"/>
      <c r="M468" s="395">
        <v>0</v>
      </c>
      <c r="N468" s="395">
        <v>3450</v>
      </c>
      <c r="O468" s="217">
        <f t="shared" si="7"/>
        <v>218272</v>
      </c>
    </row>
    <row r="469" spans="1:15" ht="22.95" customHeight="1" x14ac:dyDescent="0.2">
      <c r="A469" s="216">
        <v>45733</v>
      </c>
      <c r="B469" s="20" t="s">
        <v>208</v>
      </c>
      <c r="C469" s="41">
        <v>589</v>
      </c>
      <c r="D469" s="41"/>
      <c r="E469" s="203" t="s">
        <v>1279</v>
      </c>
      <c r="F469" s="20" t="s">
        <v>79</v>
      </c>
      <c r="G469" s="41"/>
      <c r="H469" s="21" t="s">
        <v>22</v>
      </c>
      <c r="I469" s="21" t="s">
        <v>53</v>
      </c>
      <c r="J469" s="21" t="s">
        <v>113</v>
      </c>
      <c r="K469" s="203" t="s">
        <v>4253</v>
      </c>
      <c r="L469" s="55"/>
      <c r="M469" s="395">
        <v>0</v>
      </c>
      <c r="N469" s="395">
        <v>900</v>
      </c>
      <c r="O469" s="217">
        <f t="shared" si="7"/>
        <v>217372</v>
      </c>
    </row>
    <row r="470" spans="1:15" ht="22.95" customHeight="1" x14ac:dyDescent="0.2">
      <c r="A470" s="216">
        <v>45733</v>
      </c>
      <c r="B470" s="20" t="s">
        <v>208</v>
      </c>
      <c r="C470" s="41">
        <v>590</v>
      </c>
      <c r="D470" s="41"/>
      <c r="E470" s="203" t="s">
        <v>4243</v>
      </c>
      <c r="F470" s="20" t="s">
        <v>79</v>
      </c>
      <c r="G470" s="41"/>
      <c r="H470" s="21" t="s">
        <v>22</v>
      </c>
      <c r="I470" s="21" t="s">
        <v>53</v>
      </c>
      <c r="J470" s="21" t="s">
        <v>113</v>
      </c>
      <c r="K470" s="203" t="s">
        <v>4254</v>
      </c>
      <c r="L470" s="55"/>
      <c r="M470" s="395">
        <v>0</v>
      </c>
      <c r="N470" s="395">
        <v>500</v>
      </c>
      <c r="O470" s="217">
        <f t="shared" ref="O470:O510" si="8">O469+M470-N470</f>
        <v>216872</v>
      </c>
    </row>
    <row r="471" spans="1:15" ht="22.95" customHeight="1" x14ac:dyDescent="0.2">
      <c r="A471" s="216">
        <v>45733</v>
      </c>
      <c r="B471" s="20" t="s">
        <v>208</v>
      </c>
      <c r="C471" s="41">
        <v>591</v>
      </c>
      <c r="D471" s="41"/>
      <c r="E471" s="203" t="s">
        <v>1278</v>
      </c>
      <c r="F471" s="20" t="s">
        <v>79</v>
      </c>
      <c r="G471" s="41"/>
      <c r="H471" s="21" t="s">
        <v>22</v>
      </c>
      <c r="I471" s="21" t="s">
        <v>53</v>
      </c>
      <c r="J471" s="21" t="s">
        <v>112</v>
      </c>
      <c r="K471" s="203" t="s">
        <v>1302</v>
      </c>
      <c r="L471" s="55"/>
      <c r="M471" s="395">
        <v>0</v>
      </c>
      <c r="N471" s="395">
        <v>159873</v>
      </c>
      <c r="O471" s="217">
        <f t="shared" si="8"/>
        <v>56999</v>
      </c>
    </row>
    <row r="472" spans="1:15" ht="22.95" customHeight="1" x14ac:dyDescent="0.2">
      <c r="A472" s="216">
        <v>45733</v>
      </c>
      <c r="B472" s="20" t="s">
        <v>208</v>
      </c>
      <c r="C472" s="41">
        <v>592</v>
      </c>
      <c r="D472" s="41"/>
      <c r="E472" s="203" t="s">
        <v>1278</v>
      </c>
      <c r="F472" s="20" t="s">
        <v>79</v>
      </c>
      <c r="G472" s="41"/>
      <c r="H472" s="21" t="s">
        <v>22</v>
      </c>
      <c r="I472" s="21" t="s">
        <v>53</v>
      </c>
      <c r="J472" s="21" t="s">
        <v>112</v>
      </c>
      <c r="K472" s="203" t="s">
        <v>1303</v>
      </c>
      <c r="L472" s="55"/>
      <c r="M472" s="395">
        <v>0</v>
      </c>
      <c r="N472" s="395">
        <v>31184</v>
      </c>
      <c r="O472" s="217">
        <f t="shared" si="8"/>
        <v>25815</v>
      </c>
    </row>
    <row r="473" spans="1:15" ht="22.95" customHeight="1" x14ac:dyDescent="0.2">
      <c r="A473" s="216">
        <v>45733</v>
      </c>
      <c r="B473" s="20" t="s">
        <v>208</v>
      </c>
      <c r="C473" s="41">
        <v>593</v>
      </c>
      <c r="D473" s="41"/>
      <c r="E473" s="203" t="s">
        <v>1278</v>
      </c>
      <c r="F473" s="20" t="s">
        <v>79</v>
      </c>
      <c r="G473" s="41"/>
      <c r="H473" s="21" t="s">
        <v>22</v>
      </c>
      <c r="I473" s="21" t="s">
        <v>53</v>
      </c>
      <c r="J473" s="21" t="s">
        <v>114</v>
      </c>
      <c r="K473" s="203" t="s">
        <v>149</v>
      </c>
      <c r="L473" s="55"/>
      <c r="M473" s="395">
        <v>0</v>
      </c>
      <c r="N473" s="395">
        <v>4050</v>
      </c>
      <c r="O473" s="217">
        <f t="shared" si="8"/>
        <v>21765</v>
      </c>
    </row>
    <row r="474" spans="1:15" ht="22.95" customHeight="1" x14ac:dyDescent="0.2">
      <c r="A474" s="216">
        <v>45733</v>
      </c>
      <c r="B474" s="20" t="s">
        <v>208</v>
      </c>
      <c r="C474" s="41">
        <v>594</v>
      </c>
      <c r="D474" s="41"/>
      <c r="E474" s="203" t="s">
        <v>4244</v>
      </c>
      <c r="F474" s="20" t="s">
        <v>79</v>
      </c>
      <c r="G474" s="41"/>
      <c r="H474" s="21" t="s">
        <v>22</v>
      </c>
      <c r="I474" s="21" t="s">
        <v>81</v>
      </c>
      <c r="J474" s="21" t="s">
        <v>33</v>
      </c>
      <c r="K474" s="203" t="s">
        <v>1263</v>
      </c>
      <c r="L474" s="55"/>
      <c r="M474" s="395">
        <v>0</v>
      </c>
      <c r="N474" s="395">
        <v>11765</v>
      </c>
      <c r="O474" s="217">
        <f t="shared" si="8"/>
        <v>10000</v>
      </c>
    </row>
    <row r="475" spans="1:15" ht="22.95" customHeight="1" x14ac:dyDescent="0.2">
      <c r="A475" s="216">
        <v>45740</v>
      </c>
      <c r="B475" s="20" t="s">
        <v>208</v>
      </c>
      <c r="C475" s="41">
        <v>602</v>
      </c>
      <c r="D475" s="41"/>
      <c r="E475" s="203" t="s">
        <v>4255</v>
      </c>
      <c r="F475" s="20" t="s">
        <v>79</v>
      </c>
      <c r="G475" s="41"/>
      <c r="H475" s="21" t="s">
        <v>21</v>
      </c>
      <c r="I475" s="21" t="s">
        <v>81</v>
      </c>
      <c r="J475" s="21" t="s">
        <v>33</v>
      </c>
      <c r="K475" s="203"/>
      <c r="L475" s="55"/>
      <c r="M475" s="395">
        <v>5000</v>
      </c>
      <c r="N475" s="395">
        <v>0</v>
      </c>
      <c r="O475" s="217">
        <f t="shared" si="8"/>
        <v>15000</v>
      </c>
    </row>
    <row r="476" spans="1:15" ht="22.95" customHeight="1" x14ac:dyDescent="0.2">
      <c r="A476" s="216">
        <v>45740</v>
      </c>
      <c r="B476" s="20" t="s">
        <v>208</v>
      </c>
      <c r="C476" s="41">
        <v>603</v>
      </c>
      <c r="D476" s="41"/>
      <c r="E476" s="203" t="s">
        <v>1270</v>
      </c>
      <c r="F476" s="20" t="s">
        <v>79</v>
      </c>
      <c r="G476" s="41"/>
      <c r="H476" s="21" t="s">
        <v>21</v>
      </c>
      <c r="I476" s="21" t="s">
        <v>81</v>
      </c>
      <c r="J476" s="21" t="s">
        <v>33</v>
      </c>
      <c r="K476" s="203"/>
      <c r="L476" s="55"/>
      <c r="M476" s="395">
        <v>205000</v>
      </c>
      <c r="N476" s="395">
        <v>0</v>
      </c>
      <c r="O476" s="217">
        <f t="shared" si="8"/>
        <v>220000</v>
      </c>
    </row>
    <row r="477" spans="1:15" ht="22.95" customHeight="1" x14ac:dyDescent="0.2">
      <c r="A477" s="216">
        <v>45740</v>
      </c>
      <c r="B477" s="20" t="s">
        <v>208</v>
      </c>
      <c r="C477" s="41">
        <v>604</v>
      </c>
      <c r="D477" s="41"/>
      <c r="E477" s="203" t="s">
        <v>4256</v>
      </c>
      <c r="F477" s="20" t="s">
        <v>79</v>
      </c>
      <c r="G477" s="41"/>
      <c r="H477" s="21" t="s">
        <v>22</v>
      </c>
      <c r="I477" s="21" t="s">
        <v>103</v>
      </c>
      <c r="J477" s="21" t="s">
        <v>95</v>
      </c>
      <c r="K477" s="203" t="s">
        <v>929</v>
      </c>
      <c r="L477" s="55"/>
      <c r="M477" s="395">
        <v>0</v>
      </c>
      <c r="N477" s="395">
        <v>180</v>
      </c>
      <c r="O477" s="217">
        <f t="shared" si="8"/>
        <v>219820</v>
      </c>
    </row>
    <row r="478" spans="1:15" ht="22.95" customHeight="1" x14ac:dyDescent="0.2">
      <c r="A478" s="216">
        <v>45740</v>
      </c>
      <c r="B478" s="20" t="s">
        <v>208</v>
      </c>
      <c r="C478" s="41">
        <v>605</v>
      </c>
      <c r="D478" s="41"/>
      <c r="E478" s="203" t="s">
        <v>1369</v>
      </c>
      <c r="F478" s="20" t="s">
        <v>79</v>
      </c>
      <c r="G478" s="41"/>
      <c r="H478" s="21" t="s">
        <v>22</v>
      </c>
      <c r="I478" s="21" t="s">
        <v>103</v>
      </c>
      <c r="J478" s="21" t="s">
        <v>95</v>
      </c>
      <c r="K478" s="203" t="s">
        <v>1325</v>
      </c>
      <c r="L478" s="55"/>
      <c r="M478" s="395">
        <v>0</v>
      </c>
      <c r="N478" s="395">
        <v>980</v>
      </c>
      <c r="O478" s="217">
        <f t="shared" si="8"/>
        <v>218840</v>
      </c>
    </row>
    <row r="479" spans="1:15" ht="22.95" customHeight="1" x14ac:dyDescent="0.2">
      <c r="A479" s="216">
        <v>45740</v>
      </c>
      <c r="B479" s="20" t="s">
        <v>208</v>
      </c>
      <c r="C479" s="41">
        <v>606</v>
      </c>
      <c r="D479" s="41"/>
      <c r="E479" s="203" t="s">
        <v>4233</v>
      </c>
      <c r="F479" s="20" t="s">
        <v>79</v>
      </c>
      <c r="G479" s="41"/>
      <c r="H479" s="21" t="s">
        <v>22</v>
      </c>
      <c r="I479" s="21" t="s">
        <v>103</v>
      </c>
      <c r="J479" s="21" t="s">
        <v>94</v>
      </c>
      <c r="K479" s="203" t="s">
        <v>1325</v>
      </c>
      <c r="L479" s="55"/>
      <c r="M479" s="395">
        <v>0</v>
      </c>
      <c r="N479" s="395">
        <v>5000</v>
      </c>
      <c r="O479" s="217">
        <f t="shared" si="8"/>
        <v>213840</v>
      </c>
    </row>
    <row r="480" spans="1:15" ht="22.95" customHeight="1" x14ac:dyDescent="0.2">
      <c r="A480" s="216">
        <v>45740</v>
      </c>
      <c r="B480" s="20" t="s">
        <v>208</v>
      </c>
      <c r="C480" s="41">
        <v>607</v>
      </c>
      <c r="D480" s="41"/>
      <c r="E480" s="203" t="s">
        <v>4237</v>
      </c>
      <c r="F480" s="20" t="s">
        <v>79</v>
      </c>
      <c r="G480" s="41"/>
      <c r="H480" s="21" t="s">
        <v>22</v>
      </c>
      <c r="I480" s="21" t="s">
        <v>103</v>
      </c>
      <c r="J480" s="21" t="s">
        <v>94</v>
      </c>
      <c r="K480" s="203" t="s">
        <v>4262</v>
      </c>
      <c r="L480" s="55"/>
      <c r="M480" s="395">
        <v>0</v>
      </c>
      <c r="N480" s="395">
        <v>2600</v>
      </c>
      <c r="O480" s="217">
        <f t="shared" si="8"/>
        <v>211240</v>
      </c>
    </row>
    <row r="481" spans="1:18" ht="22.95" customHeight="1" x14ac:dyDescent="0.2">
      <c r="A481" s="216">
        <v>45740</v>
      </c>
      <c r="B481" s="20" t="s">
        <v>208</v>
      </c>
      <c r="C481" s="41">
        <v>608</v>
      </c>
      <c r="D481" s="41"/>
      <c r="E481" s="203" t="s">
        <v>1933</v>
      </c>
      <c r="F481" s="20" t="s">
        <v>79</v>
      </c>
      <c r="G481" s="41"/>
      <c r="H481" s="21" t="s">
        <v>22</v>
      </c>
      <c r="I481" s="21" t="s">
        <v>103</v>
      </c>
      <c r="J481" s="21" t="s">
        <v>94</v>
      </c>
      <c r="K481" s="203" t="s">
        <v>1636</v>
      </c>
      <c r="L481" s="55"/>
      <c r="M481" s="395">
        <v>0</v>
      </c>
      <c r="N481" s="395">
        <v>1000</v>
      </c>
      <c r="O481" s="217">
        <f t="shared" si="8"/>
        <v>210240</v>
      </c>
    </row>
    <row r="482" spans="1:18" ht="22.95" customHeight="1" x14ac:dyDescent="0.2">
      <c r="A482" s="216">
        <v>45740</v>
      </c>
      <c r="B482" s="20" t="s">
        <v>208</v>
      </c>
      <c r="C482" s="41">
        <v>609</v>
      </c>
      <c r="D482" s="41"/>
      <c r="E482" s="203" t="s">
        <v>4257</v>
      </c>
      <c r="F482" s="20" t="s">
        <v>79</v>
      </c>
      <c r="G482" s="41"/>
      <c r="H482" s="21" t="s">
        <v>22</v>
      </c>
      <c r="I482" s="21" t="s">
        <v>103</v>
      </c>
      <c r="J482" s="21" t="s">
        <v>94</v>
      </c>
      <c r="K482" s="203" t="s">
        <v>1325</v>
      </c>
      <c r="L482" s="55"/>
      <c r="M482" s="395">
        <v>0</v>
      </c>
      <c r="N482" s="395">
        <v>5000</v>
      </c>
      <c r="O482" s="217">
        <f t="shared" si="8"/>
        <v>205240</v>
      </c>
    </row>
    <row r="483" spans="1:18" ht="22.95" customHeight="1" x14ac:dyDescent="0.2">
      <c r="A483" s="216">
        <v>45740</v>
      </c>
      <c r="B483" s="20" t="s">
        <v>208</v>
      </c>
      <c r="C483" s="41">
        <v>610</v>
      </c>
      <c r="D483" s="41"/>
      <c r="E483" s="203" t="s">
        <v>4258</v>
      </c>
      <c r="F483" s="20" t="s">
        <v>79</v>
      </c>
      <c r="G483" s="41"/>
      <c r="H483" s="21" t="s">
        <v>22</v>
      </c>
      <c r="I483" s="21" t="s">
        <v>103</v>
      </c>
      <c r="J483" s="21" t="s">
        <v>94</v>
      </c>
      <c r="K483" s="203" t="s">
        <v>1353</v>
      </c>
      <c r="L483" s="55"/>
      <c r="M483" s="395">
        <v>0</v>
      </c>
      <c r="N483" s="395">
        <v>500</v>
      </c>
      <c r="O483" s="217">
        <f t="shared" si="8"/>
        <v>204740</v>
      </c>
    </row>
    <row r="484" spans="1:18" ht="22.95" customHeight="1" x14ac:dyDescent="0.2">
      <c r="A484" s="216">
        <v>45740</v>
      </c>
      <c r="B484" s="20" t="s">
        <v>208</v>
      </c>
      <c r="C484" s="41">
        <v>611</v>
      </c>
      <c r="D484" s="41"/>
      <c r="E484" s="203" t="s">
        <v>130</v>
      </c>
      <c r="F484" s="20" t="s">
        <v>79</v>
      </c>
      <c r="G484" s="41"/>
      <c r="H484" s="21" t="s">
        <v>22</v>
      </c>
      <c r="I484" s="21" t="s">
        <v>53</v>
      </c>
      <c r="J484" s="21" t="s">
        <v>113</v>
      </c>
      <c r="K484" s="203" t="s">
        <v>4263</v>
      </c>
      <c r="L484" s="55"/>
      <c r="M484" s="395">
        <v>0</v>
      </c>
      <c r="N484" s="395">
        <v>200</v>
      </c>
      <c r="O484" s="217">
        <f t="shared" si="8"/>
        <v>204540</v>
      </c>
      <c r="Q484" s="229"/>
      <c r="R484" s="229"/>
    </row>
    <row r="485" spans="1:18" ht="22.95" customHeight="1" x14ac:dyDescent="0.2">
      <c r="A485" s="216">
        <v>45740</v>
      </c>
      <c r="B485" s="20" t="s">
        <v>208</v>
      </c>
      <c r="C485" s="41">
        <v>612</v>
      </c>
      <c r="D485" s="41"/>
      <c r="E485" s="203" t="s">
        <v>130</v>
      </c>
      <c r="F485" s="20" t="s">
        <v>79</v>
      </c>
      <c r="G485" s="41"/>
      <c r="H485" s="21" t="s">
        <v>22</v>
      </c>
      <c r="I485" s="21" t="s">
        <v>53</v>
      </c>
      <c r="J485" s="21" t="s">
        <v>113</v>
      </c>
      <c r="K485" s="203" t="s">
        <v>4264</v>
      </c>
      <c r="L485" s="55"/>
      <c r="M485" s="396">
        <v>0</v>
      </c>
      <c r="N485" s="396">
        <v>200</v>
      </c>
      <c r="O485" s="217">
        <f t="shared" si="8"/>
        <v>204340</v>
      </c>
    </row>
    <row r="486" spans="1:18" ht="22.95" customHeight="1" x14ac:dyDescent="0.2">
      <c r="A486" s="216">
        <v>45740</v>
      </c>
      <c r="B486" s="20" t="s">
        <v>208</v>
      </c>
      <c r="C486" s="41">
        <v>613</v>
      </c>
      <c r="D486" s="41"/>
      <c r="E486" s="203" t="s">
        <v>130</v>
      </c>
      <c r="F486" s="20" t="s">
        <v>79</v>
      </c>
      <c r="G486" s="41"/>
      <c r="H486" s="21" t="s">
        <v>22</v>
      </c>
      <c r="I486" s="21" t="s">
        <v>53</v>
      </c>
      <c r="J486" s="21" t="s">
        <v>113</v>
      </c>
      <c r="K486" s="203" t="s">
        <v>4265</v>
      </c>
      <c r="L486" s="55"/>
      <c r="M486" s="396">
        <v>0</v>
      </c>
      <c r="N486" s="396">
        <v>200</v>
      </c>
      <c r="O486" s="217">
        <f t="shared" si="8"/>
        <v>204140</v>
      </c>
    </row>
    <row r="487" spans="1:18" ht="22.95" customHeight="1" x14ac:dyDescent="0.2">
      <c r="A487" s="216">
        <v>45740</v>
      </c>
      <c r="B487" s="20" t="s">
        <v>208</v>
      </c>
      <c r="C487" s="41">
        <v>614</v>
      </c>
      <c r="D487" s="41"/>
      <c r="E487" s="203" t="s">
        <v>130</v>
      </c>
      <c r="F487" s="20" t="s">
        <v>79</v>
      </c>
      <c r="G487" s="41"/>
      <c r="H487" s="21" t="s">
        <v>22</v>
      </c>
      <c r="I487" s="21" t="s">
        <v>53</v>
      </c>
      <c r="J487" s="21" t="s">
        <v>113</v>
      </c>
      <c r="K487" s="203" t="s">
        <v>4266</v>
      </c>
      <c r="L487" s="55"/>
      <c r="M487" s="396">
        <v>0</v>
      </c>
      <c r="N487" s="396">
        <v>200</v>
      </c>
      <c r="O487" s="217">
        <f t="shared" si="8"/>
        <v>203940</v>
      </c>
    </row>
    <row r="488" spans="1:18" ht="22.95" customHeight="1" x14ac:dyDescent="0.2">
      <c r="A488" s="216">
        <v>45740</v>
      </c>
      <c r="B488" s="20" t="s">
        <v>208</v>
      </c>
      <c r="C488" s="41">
        <v>615</v>
      </c>
      <c r="D488" s="41"/>
      <c r="E488" s="203" t="s">
        <v>130</v>
      </c>
      <c r="F488" s="20" t="s">
        <v>79</v>
      </c>
      <c r="G488" s="41"/>
      <c r="H488" s="21" t="s">
        <v>22</v>
      </c>
      <c r="I488" s="21" t="s">
        <v>53</v>
      </c>
      <c r="J488" s="21" t="s">
        <v>113</v>
      </c>
      <c r="K488" s="203" t="s">
        <v>4267</v>
      </c>
      <c r="L488" s="55"/>
      <c r="M488" s="396">
        <v>0</v>
      </c>
      <c r="N488" s="396">
        <v>200</v>
      </c>
      <c r="O488" s="217">
        <f t="shared" si="8"/>
        <v>203740</v>
      </c>
    </row>
    <row r="489" spans="1:18" ht="22.95" customHeight="1" x14ac:dyDescent="0.2">
      <c r="A489" s="216">
        <v>45740</v>
      </c>
      <c r="B489" s="20" t="s">
        <v>208</v>
      </c>
      <c r="C489" s="41">
        <v>616</v>
      </c>
      <c r="D489" s="41"/>
      <c r="E489" s="203" t="s">
        <v>1321</v>
      </c>
      <c r="F489" s="20" t="s">
        <v>79</v>
      </c>
      <c r="G489" s="41"/>
      <c r="H489" s="21" t="s">
        <v>22</v>
      </c>
      <c r="I489" s="21" t="s">
        <v>103</v>
      </c>
      <c r="J489" s="21" t="s">
        <v>97</v>
      </c>
      <c r="K489" s="203" t="s">
        <v>1337</v>
      </c>
      <c r="L489" s="55"/>
      <c r="M489" s="396">
        <v>0</v>
      </c>
      <c r="N489" s="396">
        <v>200</v>
      </c>
      <c r="O489" s="217">
        <f t="shared" si="8"/>
        <v>203540</v>
      </c>
    </row>
    <row r="490" spans="1:18" ht="22.95" customHeight="1" x14ac:dyDescent="0.2">
      <c r="A490" s="216">
        <v>45740</v>
      </c>
      <c r="B490" s="20" t="s">
        <v>208</v>
      </c>
      <c r="C490" s="41">
        <v>617</v>
      </c>
      <c r="D490" s="41"/>
      <c r="E490" s="203" t="s">
        <v>1933</v>
      </c>
      <c r="F490" s="20" t="s">
        <v>79</v>
      </c>
      <c r="G490" s="41"/>
      <c r="H490" s="21" t="s">
        <v>22</v>
      </c>
      <c r="I490" s="21" t="s">
        <v>103</v>
      </c>
      <c r="J490" s="21" t="s">
        <v>94</v>
      </c>
      <c r="K490" s="203" t="s">
        <v>4268</v>
      </c>
      <c r="L490" s="55"/>
      <c r="M490" s="396">
        <v>0</v>
      </c>
      <c r="N490" s="396">
        <v>450</v>
      </c>
      <c r="O490" s="217">
        <f t="shared" si="8"/>
        <v>203090</v>
      </c>
    </row>
    <row r="491" spans="1:18" ht="22.95" customHeight="1" x14ac:dyDescent="0.2">
      <c r="A491" s="216">
        <v>45740</v>
      </c>
      <c r="B491" s="20" t="s">
        <v>208</v>
      </c>
      <c r="C491" s="41">
        <v>618</v>
      </c>
      <c r="D491" s="41"/>
      <c r="E491" s="203" t="s">
        <v>1933</v>
      </c>
      <c r="F491" s="20" t="s">
        <v>79</v>
      </c>
      <c r="G491" s="41"/>
      <c r="H491" s="21" t="s">
        <v>22</v>
      </c>
      <c r="I491" s="21" t="s">
        <v>103</v>
      </c>
      <c r="J491" s="21" t="s">
        <v>94</v>
      </c>
      <c r="K491" s="203" t="s">
        <v>1968</v>
      </c>
      <c r="L491" s="55"/>
      <c r="M491" s="396">
        <v>0</v>
      </c>
      <c r="N491" s="396">
        <v>100</v>
      </c>
      <c r="O491" s="217">
        <f t="shared" si="8"/>
        <v>202990</v>
      </c>
    </row>
    <row r="492" spans="1:18" ht="22.95" customHeight="1" x14ac:dyDescent="0.2">
      <c r="A492" s="216">
        <v>45740</v>
      </c>
      <c r="B492" s="20" t="s">
        <v>208</v>
      </c>
      <c r="C492" s="41">
        <v>619</v>
      </c>
      <c r="D492" s="41"/>
      <c r="E492" s="203" t="s">
        <v>4259</v>
      </c>
      <c r="F492" s="20" t="s">
        <v>79</v>
      </c>
      <c r="G492" s="41"/>
      <c r="H492" s="21" t="s">
        <v>22</v>
      </c>
      <c r="I492" s="21" t="s">
        <v>103</v>
      </c>
      <c r="J492" s="21" t="s">
        <v>94</v>
      </c>
      <c r="K492" s="203" t="s">
        <v>4269</v>
      </c>
      <c r="L492" s="55"/>
      <c r="M492" s="396">
        <v>0</v>
      </c>
      <c r="N492" s="396">
        <v>1050</v>
      </c>
      <c r="O492" s="217">
        <f t="shared" si="8"/>
        <v>201940</v>
      </c>
    </row>
    <row r="493" spans="1:18" ht="22.95" customHeight="1" x14ac:dyDescent="0.2">
      <c r="A493" s="216">
        <v>45740</v>
      </c>
      <c r="B493" s="20" t="s">
        <v>208</v>
      </c>
      <c r="C493" s="41">
        <v>620</v>
      </c>
      <c r="D493" s="41"/>
      <c r="E493" s="203" t="s">
        <v>1933</v>
      </c>
      <c r="F493" s="20" t="s">
        <v>79</v>
      </c>
      <c r="G493" s="41"/>
      <c r="H493" s="21" t="s">
        <v>22</v>
      </c>
      <c r="I493" s="21" t="s">
        <v>103</v>
      </c>
      <c r="J493" s="21" t="s">
        <v>94</v>
      </c>
      <c r="K493" s="203" t="s">
        <v>1353</v>
      </c>
      <c r="L493" s="55"/>
      <c r="M493" s="396">
        <v>0</v>
      </c>
      <c r="N493" s="396">
        <v>150</v>
      </c>
      <c r="O493" s="217">
        <f t="shared" si="8"/>
        <v>201790</v>
      </c>
    </row>
    <row r="494" spans="1:18" ht="22.95" customHeight="1" x14ac:dyDescent="0.2">
      <c r="A494" s="216">
        <v>45740</v>
      </c>
      <c r="B494" s="20" t="s">
        <v>208</v>
      </c>
      <c r="C494" s="41">
        <v>621</v>
      </c>
      <c r="D494" s="41"/>
      <c r="E494" s="203" t="s">
        <v>1933</v>
      </c>
      <c r="F494" s="20" t="s">
        <v>79</v>
      </c>
      <c r="G494" s="41"/>
      <c r="H494" s="21" t="s">
        <v>22</v>
      </c>
      <c r="I494" s="21" t="s">
        <v>103</v>
      </c>
      <c r="J494" s="21" t="s">
        <v>94</v>
      </c>
      <c r="K494" s="203" t="s">
        <v>1962</v>
      </c>
      <c r="L494" s="55"/>
      <c r="M494" s="396">
        <v>0</v>
      </c>
      <c r="N494" s="396">
        <v>150</v>
      </c>
      <c r="O494" s="217">
        <f t="shared" si="8"/>
        <v>201640</v>
      </c>
    </row>
    <row r="495" spans="1:18" ht="22.95" customHeight="1" x14ac:dyDescent="0.2">
      <c r="A495" s="216">
        <v>45740</v>
      </c>
      <c r="B495" s="20" t="s">
        <v>208</v>
      </c>
      <c r="C495" s="41">
        <v>622</v>
      </c>
      <c r="D495" s="41"/>
      <c r="E495" s="203" t="s">
        <v>1933</v>
      </c>
      <c r="F495" s="20" t="s">
        <v>79</v>
      </c>
      <c r="G495" s="41"/>
      <c r="H495" s="21" t="s">
        <v>22</v>
      </c>
      <c r="I495" s="21" t="s">
        <v>103</v>
      </c>
      <c r="J495" s="21" t="s">
        <v>94</v>
      </c>
      <c r="K495" s="203" t="s">
        <v>1304</v>
      </c>
      <c r="L495" s="55"/>
      <c r="M495" s="396">
        <v>0</v>
      </c>
      <c r="N495" s="396">
        <v>150</v>
      </c>
      <c r="O495" s="217">
        <f t="shared" si="8"/>
        <v>201490</v>
      </c>
    </row>
    <row r="496" spans="1:18" ht="22.95" customHeight="1" x14ac:dyDescent="0.2">
      <c r="A496" s="216">
        <v>45740</v>
      </c>
      <c r="B496" s="20" t="s">
        <v>208</v>
      </c>
      <c r="C496" s="41">
        <v>623</v>
      </c>
      <c r="D496" s="41"/>
      <c r="E496" s="203" t="s">
        <v>1933</v>
      </c>
      <c r="F496" s="20" t="s">
        <v>79</v>
      </c>
      <c r="G496" s="41"/>
      <c r="H496" s="21" t="s">
        <v>22</v>
      </c>
      <c r="I496" s="21" t="s">
        <v>103</v>
      </c>
      <c r="J496" s="21" t="s">
        <v>94</v>
      </c>
      <c r="K496" s="203" t="s">
        <v>1282</v>
      </c>
      <c r="L496" s="55"/>
      <c r="M496" s="396">
        <v>0</v>
      </c>
      <c r="N496" s="396">
        <v>150</v>
      </c>
      <c r="O496" s="217">
        <f t="shared" si="8"/>
        <v>201340</v>
      </c>
    </row>
    <row r="497" spans="1:15" ht="22.95" customHeight="1" x14ac:dyDescent="0.2">
      <c r="A497" s="216">
        <v>45740</v>
      </c>
      <c r="B497" s="20" t="s">
        <v>208</v>
      </c>
      <c r="C497" s="41">
        <v>624</v>
      </c>
      <c r="D497" s="41"/>
      <c r="E497" s="203" t="s">
        <v>1958</v>
      </c>
      <c r="F497" s="20" t="s">
        <v>79</v>
      </c>
      <c r="G497" s="41"/>
      <c r="H497" s="21" t="s">
        <v>22</v>
      </c>
      <c r="I497" s="21" t="s">
        <v>103</v>
      </c>
      <c r="J497" s="21" t="s">
        <v>94</v>
      </c>
      <c r="K497" s="203" t="s">
        <v>1325</v>
      </c>
      <c r="L497" s="55"/>
      <c r="M497" s="396">
        <v>0</v>
      </c>
      <c r="N497" s="396">
        <v>1300</v>
      </c>
      <c r="O497" s="217">
        <f t="shared" si="8"/>
        <v>200040</v>
      </c>
    </row>
    <row r="498" spans="1:15" ht="22.95" customHeight="1" x14ac:dyDescent="0.2">
      <c r="A498" s="216">
        <v>45740</v>
      </c>
      <c r="B498" s="20" t="s">
        <v>208</v>
      </c>
      <c r="C498" s="41">
        <v>625</v>
      </c>
      <c r="D498" s="41"/>
      <c r="E498" s="203" t="s">
        <v>1933</v>
      </c>
      <c r="F498" s="20" t="s">
        <v>79</v>
      </c>
      <c r="G498" s="41"/>
      <c r="H498" s="21" t="s">
        <v>22</v>
      </c>
      <c r="I498" s="21" t="s">
        <v>103</v>
      </c>
      <c r="J498" s="21" t="s">
        <v>94</v>
      </c>
      <c r="K498" s="203" t="s">
        <v>1386</v>
      </c>
      <c r="L498" s="55"/>
      <c r="M498" s="396">
        <v>0</v>
      </c>
      <c r="N498" s="396">
        <v>1000</v>
      </c>
      <c r="O498" s="217">
        <f t="shared" si="8"/>
        <v>199040</v>
      </c>
    </row>
    <row r="499" spans="1:15" ht="22.95" customHeight="1" x14ac:dyDescent="0.2">
      <c r="A499" s="216">
        <v>45740</v>
      </c>
      <c r="B499" s="20" t="s">
        <v>208</v>
      </c>
      <c r="C499" s="41">
        <v>626</v>
      </c>
      <c r="D499" s="41"/>
      <c r="E499" s="203" t="s">
        <v>1315</v>
      </c>
      <c r="F499" s="20" t="s">
        <v>79</v>
      </c>
      <c r="G499" s="41"/>
      <c r="H499" s="21" t="s">
        <v>22</v>
      </c>
      <c r="I499" s="21" t="s">
        <v>103</v>
      </c>
      <c r="J499" s="21" t="s">
        <v>102</v>
      </c>
      <c r="K499" s="203" t="s">
        <v>1322</v>
      </c>
      <c r="L499" s="55"/>
      <c r="M499" s="396">
        <v>0</v>
      </c>
      <c r="N499" s="396">
        <v>250</v>
      </c>
      <c r="O499" s="217">
        <f t="shared" si="8"/>
        <v>198790</v>
      </c>
    </row>
    <row r="500" spans="1:15" ht="22.95" customHeight="1" x14ac:dyDescent="0.2">
      <c r="A500" s="216">
        <v>45740</v>
      </c>
      <c r="B500" s="20" t="s">
        <v>208</v>
      </c>
      <c r="C500" s="41">
        <v>627</v>
      </c>
      <c r="D500" s="41"/>
      <c r="E500" s="203" t="s">
        <v>1274</v>
      </c>
      <c r="F500" s="20" t="s">
        <v>79</v>
      </c>
      <c r="G500" s="41"/>
      <c r="H500" s="21" t="s">
        <v>22</v>
      </c>
      <c r="I500" s="21" t="s">
        <v>103</v>
      </c>
      <c r="J500" s="21" t="s">
        <v>92</v>
      </c>
      <c r="K500" s="203" t="s">
        <v>1297</v>
      </c>
      <c r="L500" s="55"/>
      <c r="M500" s="396">
        <v>0</v>
      </c>
      <c r="N500" s="396">
        <v>730</v>
      </c>
      <c r="O500" s="217">
        <f t="shared" si="8"/>
        <v>198060</v>
      </c>
    </row>
    <row r="501" spans="1:15" ht="22.95" customHeight="1" x14ac:dyDescent="0.2">
      <c r="A501" s="216">
        <v>45740</v>
      </c>
      <c r="B501" s="20" t="s">
        <v>208</v>
      </c>
      <c r="C501" s="41">
        <v>628</v>
      </c>
      <c r="D501" s="41"/>
      <c r="E501" s="203" t="s">
        <v>4260</v>
      </c>
      <c r="F501" s="20" t="s">
        <v>79</v>
      </c>
      <c r="G501" s="41"/>
      <c r="H501" s="21" t="s">
        <v>22</v>
      </c>
      <c r="I501" s="21" t="s">
        <v>103</v>
      </c>
      <c r="J501" s="21" t="s">
        <v>102</v>
      </c>
      <c r="K501" s="203" t="s">
        <v>1325</v>
      </c>
      <c r="L501" s="55"/>
      <c r="M501" s="396">
        <v>0</v>
      </c>
      <c r="N501" s="396">
        <v>80</v>
      </c>
      <c r="O501" s="217">
        <f t="shared" si="8"/>
        <v>197980</v>
      </c>
    </row>
    <row r="502" spans="1:15" ht="22.95" customHeight="1" x14ac:dyDescent="0.2">
      <c r="A502" s="216">
        <v>45740</v>
      </c>
      <c r="B502" s="20" t="s">
        <v>208</v>
      </c>
      <c r="C502" s="41">
        <v>629</v>
      </c>
      <c r="D502" s="41"/>
      <c r="E502" s="203" t="s">
        <v>1274</v>
      </c>
      <c r="F502" s="20" t="s">
        <v>79</v>
      </c>
      <c r="G502" s="41"/>
      <c r="H502" s="21" t="s">
        <v>22</v>
      </c>
      <c r="I502" s="21" t="s">
        <v>103</v>
      </c>
      <c r="J502" s="21" t="s">
        <v>92</v>
      </c>
      <c r="K502" s="203" t="s">
        <v>1382</v>
      </c>
      <c r="L502" s="55"/>
      <c r="M502" s="396">
        <v>0</v>
      </c>
      <c r="N502" s="396">
        <v>1450</v>
      </c>
      <c r="O502" s="217">
        <f t="shared" si="8"/>
        <v>196530</v>
      </c>
    </row>
    <row r="503" spans="1:15" ht="22.95" customHeight="1" x14ac:dyDescent="0.2">
      <c r="A503" s="216">
        <v>45740</v>
      </c>
      <c r="B503" s="20" t="s">
        <v>208</v>
      </c>
      <c r="C503" s="41">
        <v>630</v>
      </c>
      <c r="D503" s="41"/>
      <c r="E503" s="203" t="s">
        <v>1933</v>
      </c>
      <c r="F503" s="20" t="s">
        <v>79</v>
      </c>
      <c r="G503" s="41"/>
      <c r="H503" s="21" t="s">
        <v>22</v>
      </c>
      <c r="I503" s="21" t="s">
        <v>103</v>
      </c>
      <c r="J503" s="21" t="s">
        <v>94</v>
      </c>
      <c r="K503" s="203" t="s">
        <v>1948</v>
      </c>
      <c r="L503" s="55"/>
      <c r="M503" s="396">
        <v>0</v>
      </c>
      <c r="N503" s="396">
        <v>250</v>
      </c>
      <c r="O503" s="217">
        <f t="shared" si="8"/>
        <v>196280</v>
      </c>
    </row>
    <row r="504" spans="1:15" ht="22.95" customHeight="1" x14ac:dyDescent="0.2">
      <c r="A504" s="216">
        <v>45740</v>
      </c>
      <c r="B504" s="20" t="s">
        <v>208</v>
      </c>
      <c r="C504" s="41">
        <v>631</v>
      </c>
      <c r="D504" s="41"/>
      <c r="E504" s="203" t="s">
        <v>1274</v>
      </c>
      <c r="F504" s="20" t="s">
        <v>79</v>
      </c>
      <c r="G504" s="41"/>
      <c r="H504" s="21" t="s">
        <v>22</v>
      </c>
      <c r="I504" s="21" t="s">
        <v>103</v>
      </c>
      <c r="J504" s="21" t="s">
        <v>92</v>
      </c>
      <c r="K504" s="203" t="s">
        <v>4270</v>
      </c>
      <c r="L504" s="55"/>
      <c r="M504" s="396">
        <v>0</v>
      </c>
      <c r="N504" s="396">
        <v>7800</v>
      </c>
      <c r="O504" s="217">
        <f t="shared" si="8"/>
        <v>188480</v>
      </c>
    </row>
    <row r="505" spans="1:15" ht="22.95" customHeight="1" x14ac:dyDescent="0.2">
      <c r="A505" s="216">
        <v>45740</v>
      </c>
      <c r="B505" s="20" t="s">
        <v>208</v>
      </c>
      <c r="C505" s="41">
        <v>632</v>
      </c>
      <c r="D505" s="41"/>
      <c r="E505" s="203" t="s">
        <v>1933</v>
      </c>
      <c r="F505" s="20" t="s">
        <v>79</v>
      </c>
      <c r="G505" s="41"/>
      <c r="H505" s="21" t="s">
        <v>22</v>
      </c>
      <c r="I505" s="21" t="s">
        <v>103</v>
      </c>
      <c r="J505" s="21" t="s">
        <v>94</v>
      </c>
      <c r="K505" s="203" t="s">
        <v>1285</v>
      </c>
      <c r="L505" s="55"/>
      <c r="M505" s="396">
        <v>0</v>
      </c>
      <c r="N505" s="396">
        <v>250</v>
      </c>
      <c r="O505" s="217">
        <f t="shared" si="8"/>
        <v>188230</v>
      </c>
    </row>
    <row r="506" spans="1:15" ht="22.95" customHeight="1" x14ac:dyDescent="0.2">
      <c r="A506" s="216">
        <v>45740</v>
      </c>
      <c r="B506" s="20" t="s">
        <v>208</v>
      </c>
      <c r="C506" s="41">
        <v>633</v>
      </c>
      <c r="D506" s="41"/>
      <c r="E506" s="203" t="s">
        <v>1276</v>
      </c>
      <c r="F506" s="20" t="s">
        <v>79</v>
      </c>
      <c r="G506" s="41"/>
      <c r="H506" s="21" t="s">
        <v>22</v>
      </c>
      <c r="I506" s="21" t="s">
        <v>103</v>
      </c>
      <c r="J506" s="21" t="s">
        <v>102</v>
      </c>
      <c r="K506" s="203" t="s">
        <v>1300</v>
      </c>
      <c r="L506" s="55"/>
      <c r="M506" s="396">
        <v>0</v>
      </c>
      <c r="N506" s="396">
        <v>6720</v>
      </c>
      <c r="O506" s="217">
        <f t="shared" si="8"/>
        <v>181510</v>
      </c>
    </row>
    <row r="507" spans="1:15" ht="22.95" customHeight="1" x14ac:dyDescent="0.2">
      <c r="A507" s="216">
        <v>45740</v>
      </c>
      <c r="B507" s="20" t="s">
        <v>208</v>
      </c>
      <c r="C507" s="41">
        <v>634</v>
      </c>
      <c r="D507" s="41"/>
      <c r="E507" s="203" t="s">
        <v>130</v>
      </c>
      <c r="F507" s="20" t="s">
        <v>79</v>
      </c>
      <c r="G507" s="41"/>
      <c r="H507" s="21" t="s">
        <v>22</v>
      </c>
      <c r="I507" s="21" t="s">
        <v>53</v>
      </c>
      <c r="J507" s="21" t="s">
        <v>113</v>
      </c>
      <c r="K507" s="203" t="s">
        <v>4271</v>
      </c>
      <c r="L507" s="55"/>
      <c r="M507" s="396">
        <v>0</v>
      </c>
      <c r="N507" s="396">
        <v>300</v>
      </c>
      <c r="O507" s="217">
        <f t="shared" si="8"/>
        <v>181210</v>
      </c>
    </row>
    <row r="508" spans="1:15" ht="22.95" customHeight="1" x14ac:dyDescent="0.2">
      <c r="A508" s="216">
        <v>45740</v>
      </c>
      <c r="B508" s="20" t="s">
        <v>208</v>
      </c>
      <c r="C508" s="41">
        <v>635</v>
      </c>
      <c r="D508" s="41"/>
      <c r="E508" s="203" t="s">
        <v>130</v>
      </c>
      <c r="F508" s="20" t="s">
        <v>79</v>
      </c>
      <c r="G508" s="41"/>
      <c r="H508" s="21" t="s">
        <v>22</v>
      </c>
      <c r="I508" s="21" t="s">
        <v>53</v>
      </c>
      <c r="J508" s="21" t="s">
        <v>113</v>
      </c>
      <c r="K508" s="203" t="s">
        <v>4272</v>
      </c>
      <c r="L508" s="55"/>
      <c r="M508" s="396">
        <v>0</v>
      </c>
      <c r="N508" s="396">
        <v>300</v>
      </c>
      <c r="O508" s="217">
        <f t="shared" si="8"/>
        <v>180910</v>
      </c>
    </row>
    <row r="509" spans="1:15" ht="22.95" customHeight="1" x14ac:dyDescent="0.2">
      <c r="A509" s="216">
        <v>45740</v>
      </c>
      <c r="B509" s="20" t="s">
        <v>208</v>
      </c>
      <c r="C509" s="41">
        <v>636</v>
      </c>
      <c r="D509" s="41"/>
      <c r="E509" s="203" t="s">
        <v>130</v>
      </c>
      <c r="F509" s="20" t="s">
        <v>79</v>
      </c>
      <c r="G509" s="41"/>
      <c r="H509" s="21" t="s">
        <v>22</v>
      </c>
      <c r="I509" s="21" t="s">
        <v>53</v>
      </c>
      <c r="J509" s="21" t="s">
        <v>113</v>
      </c>
      <c r="K509" s="203" t="s">
        <v>4273</v>
      </c>
      <c r="L509" s="55"/>
      <c r="M509" s="396">
        <v>0</v>
      </c>
      <c r="N509" s="396">
        <v>300</v>
      </c>
      <c r="O509" s="217">
        <f t="shared" si="8"/>
        <v>180610</v>
      </c>
    </row>
    <row r="510" spans="1:15" ht="22.95" customHeight="1" x14ac:dyDescent="0.2">
      <c r="A510" s="216">
        <v>45740</v>
      </c>
      <c r="B510" s="20" t="s">
        <v>208</v>
      </c>
      <c r="C510" s="41">
        <v>637</v>
      </c>
      <c r="D510" s="41"/>
      <c r="E510" s="203" t="s">
        <v>130</v>
      </c>
      <c r="F510" s="20" t="s">
        <v>79</v>
      </c>
      <c r="G510" s="41"/>
      <c r="H510" s="21" t="s">
        <v>22</v>
      </c>
      <c r="I510" s="21" t="s">
        <v>53</v>
      </c>
      <c r="J510" s="21" t="s">
        <v>113</v>
      </c>
      <c r="K510" s="203" t="s">
        <v>1348</v>
      </c>
      <c r="L510" s="55"/>
      <c r="M510" s="396">
        <v>0</v>
      </c>
      <c r="N510" s="396">
        <v>300</v>
      </c>
      <c r="O510" s="217">
        <f t="shared" si="8"/>
        <v>180310</v>
      </c>
    </row>
    <row r="511" spans="1:15" ht="22.95" customHeight="1" x14ac:dyDescent="0.2">
      <c r="A511" s="216">
        <v>45740</v>
      </c>
      <c r="B511" s="20" t="s">
        <v>208</v>
      </c>
      <c r="C511" s="41">
        <v>638</v>
      </c>
      <c r="D511" s="41"/>
      <c r="E511" s="203" t="s">
        <v>130</v>
      </c>
      <c r="F511" s="20" t="s">
        <v>79</v>
      </c>
      <c r="G511" s="41"/>
      <c r="H511" s="21" t="s">
        <v>22</v>
      </c>
      <c r="I511" s="21" t="s">
        <v>53</v>
      </c>
      <c r="J511" s="21" t="s">
        <v>113</v>
      </c>
      <c r="K511" s="203" t="s">
        <v>4254</v>
      </c>
      <c r="L511" s="55"/>
      <c r="M511" s="396">
        <v>0</v>
      </c>
      <c r="N511" s="396">
        <v>500</v>
      </c>
      <c r="O511" s="217">
        <f t="shared" ref="O511:O574" si="9">O510+M511-N511</f>
        <v>179810</v>
      </c>
    </row>
    <row r="512" spans="1:15" ht="22.95" customHeight="1" x14ac:dyDescent="0.2">
      <c r="A512" s="216">
        <v>45740</v>
      </c>
      <c r="B512" s="20" t="s">
        <v>208</v>
      </c>
      <c r="C512" s="41">
        <v>639</v>
      </c>
      <c r="D512" s="41"/>
      <c r="E512" s="203" t="s">
        <v>1279</v>
      </c>
      <c r="F512" s="20" t="s">
        <v>79</v>
      </c>
      <c r="G512" s="41"/>
      <c r="H512" s="21" t="s">
        <v>22</v>
      </c>
      <c r="I512" s="21" t="s">
        <v>53</v>
      </c>
      <c r="J512" s="21" t="s">
        <v>113</v>
      </c>
      <c r="K512" s="203" t="s">
        <v>4229</v>
      </c>
      <c r="L512" s="55"/>
      <c r="M512" s="396">
        <v>0</v>
      </c>
      <c r="N512" s="396">
        <v>3300</v>
      </c>
      <c r="O512" s="217">
        <f t="shared" si="9"/>
        <v>176510</v>
      </c>
    </row>
    <row r="513" spans="1:18" ht="22.95" customHeight="1" x14ac:dyDescent="0.2">
      <c r="A513" s="216">
        <v>45740</v>
      </c>
      <c r="B513" s="20" t="s">
        <v>208</v>
      </c>
      <c r="C513" s="41">
        <v>640</v>
      </c>
      <c r="D513" s="41"/>
      <c r="E513" s="203" t="s">
        <v>4261</v>
      </c>
      <c r="F513" s="20" t="s">
        <v>79</v>
      </c>
      <c r="G513" s="41"/>
      <c r="H513" s="21" t="s">
        <v>22</v>
      </c>
      <c r="I513" s="21" t="s">
        <v>103</v>
      </c>
      <c r="J513" s="21" t="s">
        <v>102</v>
      </c>
      <c r="K513" s="203" t="s">
        <v>4274</v>
      </c>
      <c r="L513" s="55"/>
      <c r="M513" s="396">
        <v>0</v>
      </c>
      <c r="N513" s="396">
        <v>200</v>
      </c>
      <c r="O513" s="217">
        <f t="shared" si="9"/>
        <v>176310</v>
      </c>
    </row>
    <row r="514" spans="1:18" ht="22.95" customHeight="1" x14ac:dyDescent="0.2">
      <c r="A514" s="216">
        <v>45740</v>
      </c>
      <c r="B514" s="20" t="s">
        <v>208</v>
      </c>
      <c r="C514" s="41">
        <v>641</v>
      </c>
      <c r="D514" s="41"/>
      <c r="E514" s="203" t="s">
        <v>1280</v>
      </c>
      <c r="F514" s="20" t="s">
        <v>79</v>
      </c>
      <c r="G514" s="41"/>
      <c r="H514" s="21" t="s">
        <v>22</v>
      </c>
      <c r="I514" s="21" t="s">
        <v>103</v>
      </c>
      <c r="J514" s="21" t="s">
        <v>102</v>
      </c>
      <c r="K514" s="203" t="s">
        <v>4229</v>
      </c>
      <c r="L514" s="55"/>
      <c r="M514" s="396">
        <v>0</v>
      </c>
      <c r="N514" s="396">
        <v>2200</v>
      </c>
      <c r="O514" s="217">
        <f t="shared" si="9"/>
        <v>174110</v>
      </c>
    </row>
    <row r="515" spans="1:18" ht="22.95" customHeight="1" x14ac:dyDescent="0.2">
      <c r="A515" s="216">
        <v>45740</v>
      </c>
      <c r="B515" s="20" t="s">
        <v>208</v>
      </c>
      <c r="C515" s="41">
        <v>642</v>
      </c>
      <c r="D515" s="41"/>
      <c r="E515" s="203" t="s">
        <v>1316</v>
      </c>
      <c r="F515" s="20" t="s">
        <v>79</v>
      </c>
      <c r="G515" s="41"/>
      <c r="H515" s="21" t="s">
        <v>22</v>
      </c>
      <c r="I515" s="21" t="s">
        <v>103</v>
      </c>
      <c r="J515" s="21" t="s">
        <v>102</v>
      </c>
      <c r="K515" s="203" t="s">
        <v>1971</v>
      </c>
      <c r="L515" s="55"/>
      <c r="M515" s="396">
        <v>0</v>
      </c>
      <c r="N515" s="396">
        <v>3860</v>
      </c>
      <c r="O515" s="217">
        <f t="shared" si="9"/>
        <v>170250</v>
      </c>
    </row>
    <row r="516" spans="1:18" ht="22.95" customHeight="1" x14ac:dyDescent="0.2">
      <c r="A516" s="216">
        <v>45740</v>
      </c>
      <c r="B516" s="20" t="s">
        <v>208</v>
      </c>
      <c r="C516" s="41">
        <v>643</v>
      </c>
      <c r="D516" s="41"/>
      <c r="E516" s="203" t="s">
        <v>1278</v>
      </c>
      <c r="F516" s="20" t="s">
        <v>79</v>
      </c>
      <c r="G516" s="41"/>
      <c r="H516" s="21" t="s">
        <v>22</v>
      </c>
      <c r="I516" s="21" t="s">
        <v>53</v>
      </c>
      <c r="J516" s="21" t="s">
        <v>112</v>
      </c>
      <c r="K516" s="203" t="s">
        <v>4275</v>
      </c>
      <c r="L516" s="55"/>
      <c r="M516" s="396">
        <v>0</v>
      </c>
      <c r="N516" s="396">
        <v>119979</v>
      </c>
      <c r="O516" s="217">
        <f t="shared" si="9"/>
        <v>50271</v>
      </c>
    </row>
    <row r="517" spans="1:18" ht="22.95" customHeight="1" x14ac:dyDescent="0.2">
      <c r="A517" s="216">
        <v>45740</v>
      </c>
      <c r="B517" s="20" t="s">
        <v>208</v>
      </c>
      <c r="C517" s="41">
        <v>644</v>
      </c>
      <c r="D517" s="41"/>
      <c r="E517" s="203" t="s">
        <v>1278</v>
      </c>
      <c r="F517" s="20" t="s">
        <v>79</v>
      </c>
      <c r="G517" s="41"/>
      <c r="H517" s="21" t="s">
        <v>22</v>
      </c>
      <c r="I517" s="21" t="s">
        <v>53</v>
      </c>
      <c r="J517" s="21" t="s">
        <v>114</v>
      </c>
      <c r="K517" s="203" t="s">
        <v>149</v>
      </c>
      <c r="L517" s="55"/>
      <c r="M517" s="396">
        <v>0</v>
      </c>
      <c r="N517" s="396">
        <v>4300</v>
      </c>
      <c r="O517" s="217">
        <f t="shared" si="9"/>
        <v>45971</v>
      </c>
    </row>
    <row r="518" spans="1:18" ht="22.95" customHeight="1" x14ac:dyDescent="0.2">
      <c r="A518" s="216">
        <v>45740</v>
      </c>
      <c r="B518" s="20" t="s">
        <v>208</v>
      </c>
      <c r="C518" s="41">
        <v>645</v>
      </c>
      <c r="D518" s="41"/>
      <c r="E518" s="203" t="s">
        <v>1278</v>
      </c>
      <c r="F518" s="20" t="s">
        <v>79</v>
      </c>
      <c r="G518" s="41"/>
      <c r="H518" s="21" t="s">
        <v>22</v>
      </c>
      <c r="I518" s="21" t="s">
        <v>53</v>
      </c>
      <c r="J518" s="21" t="s">
        <v>112</v>
      </c>
      <c r="K518" s="203" t="s">
        <v>1303</v>
      </c>
      <c r="L518" s="55"/>
      <c r="M518" s="396">
        <v>0</v>
      </c>
      <c r="N518" s="396">
        <v>30334</v>
      </c>
      <c r="O518" s="217">
        <f t="shared" si="9"/>
        <v>15637</v>
      </c>
    </row>
    <row r="519" spans="1:18" ht="22.95" customHeight="1" x14ac:dyDescent="0.2">
      <c r="A519" s="216">
        <v>45740</v>
      </c>
      <c r="B519" s="20" t="s">
        <v>208</v>
      </c>
      <c r="C519" s="41">
        <v>646</v>
      </c>
      <c r="D519" s="41"/>
      <c r="E519" s="203" t="s">
        <v>4244</v>
      </c>
      <c r="F519" s="20" t="s">
        <v>79</v>
      </c>
      <c r="G519" s="41"/>
      <c r="H519" s="21" t="s">
        <v>22</v>
      </c>
      <c r="I519" s="21" t="s">
        <v>81</v>
      </c>
      <c r="J519" s="21" t="s">
        <v>33</v>
      </c>
      <c r="K519" s="203" t="s">
        <v>1364</v>
      </c>
      <c r="L519" s="55"/>
      <c r="M519" s="396">
        <v>0</v>
      </c>
      <c r="N519" s="396">
        <v>10000</v>
      </c>
      <c r="O519" s="217">
        <f t="shared" si="9"/>
        <v>5637</v>
      </c>
    </row>
    <row r="520" spans="1:18" ht="22.95" customHeight="1" x14ac:dyDescent="0.2">
      <c r="A520" s="216">
        <v>45747</v>
      </c>
      <c r="B520" s="20" t="s">
        <v>208</v>
      </c>
      <c r="C520" s="41">
        <v>654</v>
      </c>
      <c r="D520" s="41"/>
      <c r="E520" s="203" t="s">
        <v>1270</v>
      </c>
      <c r="F520" s="20" t="s">
        <v>79</v>
      </c>
      <c r="G520" s="41"/>
      <c r="H520" s="21" t="s">
        <v>21</v>
      </c>
      <c r="I520" s="21" t="s">
        <v>81</v>
      </c>
      <c r="J520" s="21" t="s">
        <v>33</v>
      </c>
      <c r="K520" s="203"/>
      <c r="L520" s="55"/>
      <c r="M520" s="396">
        <v>305000</v>
      </c>
      <c r="N520" s="396">
        <v>0</v>
      </c>
      <c r="O520" s="217">
        <f t="shared" si="9"/>
        <v>310637</v>
      </c>
    </row>
    <row r="521" spans="1:18" ht="22.95" customHeight="1" x14ac:dyDescent="0.2">
      <c r="A521" s="216">
        <v>45747</v>
      </c>
      <c r="B521" s="20" t="s">
        <v>208</v>
      </c>
      <c r="C521" s="41">
        <v>655</v>
      </c>
      <c r="D521" s="41"/>
      <c r="E521" s="203" t="s">
        <v>4276</v>
      </c>
      <c r="F521" s="20" t="s">
        <v>79</v>
      </c>
      <c r="G521" s="41"/>
      <c r="H521" s="21" t="s">
        <v>22</v>
      </c>
      <c r="I521" s="21" t="s">
        <v>103</v>
      </c>
      <c r="J521" s="21" t="s">
        <v>102</v>
      </c>
      <c r="K521" s="203" t="s">
        <v>1322</v>
      </c>
      <c r="L521" s="55"/>
      <c r="M521" s="396">
        <v>0</v>
      </c>
      <c r="N521" s="396">
        <v>320</v>
      </c>
      <c r="O521" s="217">
        <f t="shared" si="9"/>
        <v>310317</v>
      </c>
    </row>
    <row r="522" spans="1:18" ht="22.95" customHeight="1" x14ac:dyDescent="0.2">
      <c r="A522" s="216">
        <v>45747</v>
      </c>
      <c r="B522" s="20" t="s">
        <v>208</v>
      </c>
      <c r="C522" s="41">
        <v>656</v>
      </c>
      <c r="D522" s="41"/>
      <c r="E522" s="203" t="s">
        <v>1310</v>
      </c>
      <c r="F522" s="20" t="s">
        <v>79</v>
      </c>
      <c r="G522" s="41"/>
      <c r="H522" s="21" t="s">
        <v>22</v>
      </c>
      <c r="I522" s="21" t="s">
        <v>103</v>
      </c>
      <c r="J522" s="21" t="s">
        <v>92</v>
      </c>
      <c r="K522" s="203" t="s">
        <v>1322</v>
      </c>
      <c r="L522" s="55"/>
      <c r="M522" s="396">
        <v>0</v>
      </c>
      <c r="N522" s="396">
        <v>180</v>
      </c>
      <c r="O522" s="217">
        <f t="shared" si="9"/>
        <v>310137</v>
      </c>
    </row>
    <row r="523" spans="1:18" ht="22.95" customHeight="1" x14ac:dyDescent="0.2">
      <c r="A523" s="216">
        <v>45747</v>
      </c>
      <c r="B523" s="20" t="s">
        <v>208</v>
      </c>
      <c r="C523" s="41">
        <v>657</v>
      </c>
      <c r="D523" s="41"/>
      <c r="E523" s="203" t="s">
        <v>4277</v>
      </c>
      <c r="F523" s="20" t="s">
        <v>79</v>
      </c>
      <c r="G523" s="41"/>
      <c r="H523" s="21" t="s">
        <v>22</v>
      </c>
      <c r="I523" s="21" t="s">
        <v>103</v>
      </c>
      <c r="J523" s="21" t="s">
        <v>102</v>
      </c>
      <c r="K523" s="203" t="s">
        <v>4284</v>
      </c>
      <c r="L523" s="55"/>
      <c r="M523" s="396">
        <v>0</v>
      </c>
      <c r="N523" s="396">
        <v>500</v>
      </c>
      <c r="O523" s="217">
        <f t="shared" si="9"/>
        <v>309637</v>
      </c>
      <c r="Q523" s="229"/>
      <c r="R523" s="229"/>
    </row>
    <row r="524" spans="1:18" ht="22.95" customHeight="1" x14ac:dyDescent="0.2">
      <c r="A524" s="216">
        <v>45747</v>
      </c>
      <c r="B524" s="20" t="s">
        <v>208</v>
      </c>
      <c r="C524" s="41">
        <v>658</v>
      </c>
      <c r="D524" s="41"/>
      <c r="E524" s="203" t="s">
        <v>4277</v>
      </c>
      <c r="F524" s="20" t="s">
        <v>79</v>
      </c>
      <c r="G524" s="41"/>
      <c r="H524" s="21" t="s">
        <v>22</v>
      </c>
      <c r="I524" s="21" t="s">
        <v>103</v>
      </c>
      <c r="J524" s="21" t="s">
        <v>102</v>
      </c>
      <c r="K524" s="203" t="s">
        <v>4285</v>
      </c>
      <c r="L524" s="55"/>
      <c r="M524" s="396">
        <v>0</v>
      </c>
      <c r="N524" s="396">
        <v>500</v>
      </c>
      <c r="O524" s="217">
        <f t="shared" si="9"/>
        <v>309137</v>
      </c>
    </row>
    <row r="525" spans="1:18" ht="22.95" customHeight="1" x14ac:dyDescent="0.2">
      <c r="A525" s="216">
        <v>45747</v>
      </c>
      <c r="B525" s="20" t="s">
        <v>208</v>
      </c>
      <c r="C525" s="41">
        <v>659</v>
      </c>
      <c r="D525" s="41"/>
      <c r="E525" s="203" t="s">
        <v>130</v>
      </c>
      <c r="F525" s="20" t="s">
        <v>79</v>
      </c>
      <c r="G525" s="41"/>
      <c r="H525" s="21" t="s">
        <v>22</v>
      </c>
      <c r="I525" s="21" t="s">
        <v>53</v>
      </c>
      <c r="J525" s="21" t="s">
        <v>113</v>
      </c>
      <c r="K525" s="203" t="s">
        <v>1323</v>
      </c>
      <c r="L525" s="55"/>
      <c r="M525" s="396">
        <v>0</v>
      </c>
      <c r="N525" s="396">
        <v>300</v>
      </c>
      <c r="O525" s="217">
        <f t="shared" si="9"/>
        <v>308837</v>
      </c>
    </row>
    <row r="526" spans="1:18" ht="22.95" customHeight="1" x14ac:dyDescent="0.2">
      <c r="A526" s="216">
        <v>45747</v>
      </c>
      <c r="B526" s="20" t="s">
        <v>208</v>
      </c>
      <c r="C526" s="41">
        <v>660</v>
      </c>
      <c r="D526" s="41"/>
      <c r="E526" s="203" t="s">
        <v>130</v>
      </c>
      <c r="F526" s="20" t="s">
        <v>79</v>
      </c>
      <c r="G526" s="41"/>
      <c r="H526" s="21" t="s">
        <v>22</v>
      </c>
      <c r="I526" s="21" t="s">
        <v>53</v>
      </c>
      <c r="J526" s="21" t="s">
        <v>113</v>
      </c>
      <c r="K526" s="203" t="s">
        <v>1324</v>
      </c>
      <c r="L526" s="55"/>
      <c r="M526" s="396">
        <v>0</v>
      </c>
      <c r="N526" s="396">
        <v>100</v>
      </c>
      <c r="O526" s="217">
        <f t="shared" si="9"/>
        <v>308737</v>
      </c>
    </row>
    <row r="527" spans="1:18" ht="22.95" customHeight="1" x14ac:dyDescent="0.2">
      <c r="A527" s="216">
        <v>45747</v>
      </c>
      <c r="B527" s="20" t="s">
        <v>208</v>
      </c>
      <c r="C527" s="41">
        <v>661</v>
      </c>
      <c r="D527" s="41"/>
      <c r="E527" s="203" t="s">
        <v>130</v>
      </c>
      <c r="F527" s="20" t="s">
        <v>79</v>
      </c>
      <c r="G527" s="41"/>
      <c r="H527" s="21" t="s">
        <v>22</v>
      </c>
      <c r="I527" s="21" t="s">
        <v>53</v>
      </c>
      <c r="J527" s="21" t="s">
        <v>113</v>
      </c>
      <c r="K527" s="203" t="s">
        <v>1290</v>
      </c>
      <c r="L527" s="55"/>
      <c r="M527" s="396">
        <v>0</v>
      </c>
      <c r="N527" s="396">
        <v>100</v>
      </c>
      <c r="O527" s="217">
        <f t="shared" si="9"/>
        <v>308637</v>
      </c>
    </row>
    <row r="528" spans="1:18" ht="22.95" customHeight="1" x14ac:dyDescent="0.2">
      <c r="A528" s="216">
        <v>45747</v>
      </c>
      <c r="B528" s="20" t="s">
        <v>208</v>
      </c>
      <c r="C528" s="41">
        <v>662</v>
      </c>
      <c r="D528" s="41"/>
      <c r="E528" s="203" t="s">
        <v>2011</v>
      </c>
      <c r="F528" s="20" t="s">
        <v>79</v>
      </c>
      <c r="G528" s="41"/>
      <c r="H528" s="21" t="s">
        <v>22</v>
      </c>
      <c r="I528" s="21" t="s">
        <v>103</v>
      </c>
      <c r="J528" s="21" t="s">
        <v>94</v>
      </c>
      <c r="K528" s="203" t="s">
        <v>4286</v>
      </c>
      <c r="L528" s="55"/>
      <c r="M528" s="396">
        <v>0</v>
      </c>
      <c r="N528" s="396">
        <v>450</v>
      </c>
      <c r="O528" s="217">
        <f t="shared" si="9"/>
        <v>308187</v>
      </c>
    </row>
    <row r="529" spans="1:15" ht="22.95" customHeight="1" x14ac:dyDescent="0.2">
      <c r="A529" s="216">
        <v>45747</v>
      </c>
      <c r="B529" s="20" t="s">
        <v>208</v>
      </c>
      <c r="C529" s="41">
        <v>663</v>
      </c>
      <c r="D529" s="41"/>
      <c r="E529" s="203" t="s">
        <v>130</v>
      </c>
      <c r="F529" s="20" t="s">
        <v>79</v>
      </c>
      <c r="G529" s="41"/>
      <c r="H529" s="21" t="s">
        <v>22</v>
      </c>
      <c r="I529" s="21" t="s">
        <v>53</v>
      </c>
      <c r="J529" s="21" t="s">
        <v>113</v>
      </c>
      <c r="K529" s="203" t="s">
        <v>4287</v>
      </c>
      <c r="L529" s="55"/>
      <c r="M529" s="396">
        <v>0</v>
      </c>
      <c r="N529" s="396">
        <v>100</v>
      </c>
      <c r="O529" s="217">
        <f t="shared" si="9"/>
        <v>308087</v>
      </c>
    </row>
    <row r="530" spans="1:15" ht="22.95" customHeight="1" x14ac:dyDescent="0.2">
      <c r="A530" s="216">
        <v>45747</v>
      </c>
      <c r="B530" s="20" t="s">
        <v>208</v>
      </c>
      <c r="C530" s="41">
        <v>664</v>
      </c>
      <c r="D530" s="41"/>
      <c r="E530" s="203" t="s">
        <v>1933</v>
      </c>
      <c r="F530" s="20" t="s">
        <v>79</v>
      </c>
      <c r="G530" s="41"/>
      <c r="H530" s="21" t="s">
        <v>22</v>
      </c>
      <c r="I530" s="21" t="s">
        <v>103</v>
      </c>
      <c r="J530" s="21" t="s">
        <v>94</v>
      </c>
      <c r="K530" s="203" t="s">
        <v>4288</v>
      </c>
      <c r="L530" s="55"/>
      <c r="M530" s="396">
        <v>0</v>
      </c>
      <c r="N530" s="396">
        <v>400</v>
      </c>
      <c r="O530" s="217">
        <f t="shared" si="9"/>
        <v>307687</v>
      </c>
    </row>
    <row r="531" spans="1:15" ht="22.95" customHeight="1" x14ac:dyDescent="0.2">
      <c r="A531" s="216">
        <v>45747</v>
      </c>
      <c r="B531" s="20" t="s">
        <v>208</v>
      </c>
      <c r="C531" s="41">
        <v>665</v>
      </c>
      <c r="D531" s="41"/>
      <c r="E531" s="203" t="s">
        <v>1369</v>
      </c>
      <c r="F531" s="20" t="s">
        <v>79</v>
      </c>
      <c r="G531" s="41"/>
      <c r="H531" s="21" t="s">
        <v>22</v>
      </c>
      <c r="I531" s="21" t="s">
        <v>103</v>
      </c>
      <c r="J531" s="21" t="s">
        <v>95</v>
      </c>
      <c r="K531" s="203" t="s">
        <v>1325</v>
      </c>
      <c r="L531" s="55"/>
      <c r="M531" s="396">
        <v>0</v>
      </c>
      <c r="N531" s="396">
        <v>180</v>
      </c>
      <c r="O531" s="217">
        <f t="shared" si="9"/>
        <v>307507</v>
      </c>
    </row>
    <row r="532" spans="1:15" ht="22.95" customHeight="1" x14ac:dyDescent="0.2">
      <c r="A532" s="216">
        <v>45747</v>
      </c>
      <c r="B532" s="20" t="s">
        <v>208</v>
      </c>
      <c r="C532" s="41">
        <v>666</v>
      </c>
      <c r="D532" s="41"/>
      <c r="E532" s="203" t="s">
        <v>4278</v>
      </c>
      <c r="F532" s="20" t="s">
        <v>79</v>
      </c>
      <c r="G532" s="41"/>
      <c r="H532" s="21" t="s">
        <v>22</v>
      </c>
      <c r="I532" s="21" t="s">
        <v>103</v>
      </c>
      <c r="J532" s="21" t="s">
        <v>92</v>
      </c>
      <c r="K532" s="203" t="s">
        <v>1285</v>
      </c>
      <c r="L532" s="55"/>
      <c r="M532" s="396">
        <v>0</v>
      </c>
      <c r="N532" s="396">
        <v>300</v>
      </c>
      <c r="O532" s="217">
        <f t="shared" si="9"/>
        <v>307207</v>
      </c>
    </row>
    <row r="533" spans="1:15" ht="22.95" customHeight="1" x14ac:dyDescent="0.2">
      <c r="A533" s="216">
        <v>45747</v>
      </c>
      <c r="B533" s="20" t="s">
        <v>208</v>
      </c>
      <c r="C533" s="41">
        <v>667</v>
      </c>
      <c r="D533" s="41"/>
      <c r="E533" s="203" t="s">
        <v>130</v>
      </c>
      <c r="F533" s="20" t="s">
        <v>79</v>
      </c>
      <c r="G533" s="41"/>
      <c r="H533" s="21" t="s">
        <v>22</v>
      </c>
      <c r="I533" s="21" t="s">
        <v>53</v>
      </c>
      <c r="J533" s="21" t="s">
        <v>113</v>
      </c>
      <c r="K533" s="203" t="s">
        <v>4289</v>
      </c>
      <c r="L533" s="55"/>
      <c r="M533" s="396">
        <v>0</v>
      </c>
      <c r="N533" s="396">
        <v>50</v>
      </c>
      <c r="O533" s="217">
        <f t="shared" si="9"/>
        <v>307157</v>
      </c>
    </row>
    <row r="534" spans="1:15" ht="22.95" customHeight="1" x14ac:dyDescent="0.2">
      <c r="A534" s="216">
        <v>45747</v>
      </c>
      <c r="B534" s="20" t="s">
        <v>208</v>
      </c>
      <c r="C534" s="41">
        <v>668</v>
      </c>
      <c r="D534" s="41"/>
      <c r="E534" s="203" t="s">
        <v>130</v>
      </c>
      <c r="F534" s="20" t="s">
        <v>79</v>
      </c>
      <c r="G534" s="41"/>
      <c r="H534" s="21" t="s">
        <v>22</v>
      </c>
      <c r="I534" s="21" t="s">
        <v>53</v>
      </c>
      <c r="J534" s="21" t="s">
        <v>113</v>
      </c>
      <c r="K534" s="203" t="s">
        <v>4290</v>
      </c>
      <c r="L534" s="55"/>
      <c r="M534" s="396">
        <v>0</v>
      </c>
      <c r="N534" s="396">
        <v>200</v>
      </c>
      <c r="O534" s="217">
        <f t="shared" si="9"/>
        <v>306957</v>
      </c>
    </row>
    <row r="535" spans="1:15" ht="22.95" customHeight="1" x14ac:dyDescent="0.2">
      <c r="A535" s="216">
        <v>45747</v>
      </c>
      <c r="B535" s="20" t="s">
        <v>208</v>
      </c>
      <c r="C535" s="41">
        <v>669</v>
      </c>
      <c r="D535" s="41"/>
      <c r="E535" s="203" t="s">
        <v>130</v>
      </c>
      <c r="F535" s="20" t="s">
        <v>79</v>
      </c>
      <c r="G535" s="41"/>
      <c r="H535" s="21" t="s">
        <v>22</v>
      </c>
      <c r="I535" s="21" t="s">
        <v>53</v>
      </c>
      <c r="J535" s="21" t="s">
        <v>113</v>
      </c>
      <c r="K535" s="203" t="s">
        <v>4291</v>
      </c>
      <c r="L535" s="55"/>
      <c r="M535" s="396">
        <v>0</v>
      </c>
      <c r="N535" s="396">
        <v>200</v>
      </c>
      <c r="O535" s="217">
        <f t="shared" si="9"/>
        <v>306757</v>
      </c>
    </row>
    <row r="536" spans="1:15" ht="22.95" customHeight="1" x14ac:dyDescent="0.2">
      <c r="A536" s="216">
        <v>45747</v>
      </c>
      <c r="B536" s="20" t="s">
        <v>208</v>
      </c>
      <c r="C536" s="41">
        <v>670</v>
      </c>
      <c r="D536" s="41"/>
      <c r="E536" s="203" t="s">
        <v>130</v>
      </c>
      <c r="F536" s="20" t="s">
        <v>79</v>
      </c>
      <c r="G536" s="41"/>
      <c r="H536" s="21" t="s">
        <v>22</v>
      </c>
      <c r="I536" s="21" t="s">
        <v>53</v>
      </c>
      <c r="J536" s="21" t="s">
        <v>113</v>
      </c>
      <c r="K536" s="203" t="s">
        <v>1294</v>
      </c>
      <c r="L536" s="55"/>
      <c r="M536" s="396">
        <v>0</v>
      </c>
      <c r="N536" s="396">
        <v>300</v>
      </c>
      <c r="O536" s="217">
        <f t="shared" si="9"/>
        <v>306457</v>
      </c>
    </row>
    <row r="537" spans="1:15" ht="22.95" customHeight="1" x14ac:dyDescent="0.2">
      <c r="A537" s="216">
        <v>45747</v>
      </c>
      <c r="B537" s="20" t="s">
        <v>208</v>
      </c>
      <c r="C537" s="41">
        <v>671</v>
      </c>
      <c r="D537" s="41"/>
      <c r="E537" s="203" t="s">
        <v>130</v>
      </c>
      <c r="F537" s="20" t="s">
        <v>79</v>
      </c>
      <c r="G537" s="41"/>
      <c r="H537" s="21" t="s">
        <v>22</v>
      </c>
      <c r="I537" s="21" t="s">
        <v>53</v>
      </c>
      <c r="J537" s="21" t="s">
        <v>113</v>
      </c>
      <c r="K537" s="203" t="s">
        <v>4222</v>
      </c>
      <c r="L537" s="55"/>
      <c r="M537" s="396">
        <v>0</v>
      </c>
      <c r="N537" s="396">
        <v>300</v>
      </c>
      <c r="O537" s="217">
        <f t="shared" si="9"/>
        <v>306157</v>
      </c>
    </row>
    <row r="538" spans="1:15" ht="22.95" customHeight="1" x14ac:dyDescent="0.2">
      <c r="A538" s="216">
        <v>45747</v>
      </c>
      <c r="B538" s="20" t="s">
        <v>208</v>
      </c>
      <c r="C538" s="41">
        <v>672</v>
      </c>
      <c r="D538" s="41"/>
      <c r="E538" s="203" t="s">
        <v>4279</v>
      </c>
      <c r="F538" s="20" t="s">
        <v>79</v>
      </c>
      <c r="G538" s="41"/>
      <c r="H538" s="21" t="s">
        <v>22</v>
      </c>
      <c r="I538" s="21" t="s">
        <v>103</v>
      </c>
      <c r="J538" s="21" t="s">
        <v>95</v>
      </c>
      <c r="K538" s="203" t="s">
        <v>4176</v>
      </c>
      <c r="L538" s="55"/>
      <c r="M538" s="396">
        <v>0</v>
      </c>
      <c r="N538" s="396">
        <v>140</v>
      </c>
      <c r="O538" s="217">
        <f t="shared" si="9"/>
        <v>306017</v>
      </c>
    </row>
    <row r="539" spans="1:15" ht="22.95" customHeight="1" x14ac:dyDescent="0.2">
      <c r="A539" s="216">
        <v>45747</v>
      </c>
      <c r="B539" s="20" t="s">
        <v>208</v>
      </c>
      <c r="C539" s="41">
        <v>673</v>
      </c>
      <c r="D539" s="41"/>
      <c r="E539" s="203" t="s">
        <v>1321</v>
      </c>
      <c r="F539" s="20" t="s">
        <v>79</v>
      </c>
      <c r="G539" s="41"/>
      <c r="H539" s="21" t="s">
        <v>22</v>
      </c>
      <c r="I539" s="21" t="s">
        <v>103</v>
      </c>
      <c r="J539" s="21" t="s">
        <v>97</v>
      </c>
      <c r="K539" s="203" t="s">
        <v>1289</v>
      </c>
      <c r="L539" s="55"/>
      <c r="M539" s="396">
        <v>0</v>
      </c>
      <c r="N539" s="396">
        <v>200</v>
      </c>
      <c r="O539" s="217">
        <f t="shared" si="9"/>
        <v>305817</v>
      </c>
    </row>
    <row r="540" spans="1:15" ht="22.95" customHeight="1" x14ac:dyDescent="0.2">
      <c r="A540" s="216">
        <v>45747</v>
      </c>
      <c r="B540" s="20" t="s">
        <v>208</v>
      </c>
      <c r="C540" s="41">
        <v>674</v>
      </c>
      <c r="D540" s="41"/>
      <c r="E540" s="203" t="s">
        <v>4280</v>
      </c>
      <c r="F540" s="20" t="s">
        <v>79</v>
      </c>
      <c r="G540" s="41"/>
      <c r="H540" s="21" t="s">
        <v>22</v>
      </c>
      <c r="I540" s="21" t="s">
        <v>103</v>
      </c>
      <c r="J540" s="21" t="s">
        <v>93</v>
      </c>
      <c r="K540" s="203" t="s">
        <v>1322</v>
      </c>
      <c r="L540" s="55"/>
      <c r="M540" s="396">
        <v>0</v>
      </c>
      <c r="N540" s="396">
        <v>1173</v>
      </c>
      <c r="O540" s="217">
        <f t="shared" si="9"/>
        <v>304644</v>
      </c>
    </row>
    <row r="541" spans="1:15" ht="22.95" customHeight="1" x14ac:dyDescent="0.2">
      <c r="A541" s="216">
        <v>45747</v>
      </c>
      <c r="B541" s="20" t="s">
        <v>208</v>
      </c>
      <c r="C541" s="41">
        <v>675</v>
      </c>
      <c r="D541" s="41"/>
      <c r="E541" s="203" t="s">
        <v>1933</v>
      </c>
      <c r="F541" s="20" t="s">
        <v>79</v>
      </c>
      <c r="G541" s="41"/>
      <c r="H541" s="21" t="s">
        <v>22</v>
      </c>
      <c r="I541" s="21" t="s">
        <v>103</v>
      </c>
      <c r="J541" s="21" t="s">
        <v>94</v>
      </c>
      <c r="K541" s="203" t="s">
        <v>4216</v>
      </c>
      <c r="L541" s="55"/>
      <c r="M541" s="396">
        <v>0</v>
      </c>
      <c r="N541" s="396">
        <v>1200</v>
      </c>
      <c r="O541" s="217">
        <f t="shared" si="9"/>
        <v>303444</v>
      </c>
    </row>
    <row r="542" spans="1:15" ht="22.95" customHeight="1" x14ac:dyDescent="0.2">
      <c r="A542" s="216">
        <v>45747</v>
      </c>
      <c r="B542" s="20" t="s">
        <v>208</v>
      </c>
      <c r="C542" s="41">
        <v>676</v>
      </c>
      <c r="D542" s="41"/>
      <c r="E542" s="203" t="s">
        <v>1933</v>
      </c>
      <c r="F542" s="20" t="s">
        <v>79</v>
      </c>
      <c r="G542" s="41"/>
      <c r="H542" s="21" t="s">
        <v>22</v>
      </c>
      <c r="I542" s="21" t="s">
        <v>103</v>
      </c>
      <c r="J542" s="21" t="s">
        <v>94</v>
      </c>
      <c r="K542" s="203" t="s">
        <v>4292</v>
      </c>
      <c r="L542" s="55"/>
      <c r="M542" s="396">
        <v>0</v>
      </c>
      <c r="N542" s="396">
        <v>750</v>
      </c>
      <c r="O542" s="217">
        <f t="shared" si="9"/>
        <v>302694</v>
      </c>
    </row>
    <row r="543" spans="1:15" ht="22.95" customHeight="1" x14ac:dyDescent="0.2">
      <c r="A543" s="216">
        <v>45747</v>
      </c>
      <c r="B543" s="20" t="s">
        <v>208</v>
      </c>
      <c r="C543" s="41">
        <v>677</v>
      </c>
      <c r="D543" s="41"/>
      <c r="E543" s="203" t="s">
        <v>4281</v>
      </c>
      <c r="F543" s="20" t="s">
        <v>79</v>
      </c>
      <c r="G543" s="41"/>
      <c r="H543" s="21" t="s">
        <v>22</v>
      </c>
      <c r="I543" s="21" t="s">
        <v>103</v>
      </c>
      <c r="J543" s="21" t="s">
        <v>92</v>
      </c>
      <c r="K543" s="203" t="s">
        <v>1948</v>
      </c>
      <c r="L543" s="55"/>
      <c r="M543" s="396">
        <v>0</v>
      </c>
      <c r="N543" s="396">
        <v>200</v>
      </c>
      <c r="O543" s="217">
        <f t="shared" si="9"/>
        <v>302494</v>
      </c>
    </row>
    <row r="544" spans="1:15" ht="22.95" customHeight="1" x14ac:dyDescent="0.2">
      <c r="A544" s="216">
        <v>45747</v>
      </c>
      <c r="B544" s="20" t="s">
        <v>208</v>
      </c>
      <c r="C544" s="41">
        <v>678</v>
      </c>
      <c r="D544" s="41"/>
      <c r="E544" s="203" t="s">
        <v>1933</v>
      </c>
      <c r="F544" s="20" t="s">
        <v>79</v>
      </c>
      <c r="G544" s="41"/>
      <c r="H544" s="21" t="s">
        <v>22</v>
      </c>
      <c r="I544" s="21" t="s">
        <v>103</v>
      </c>
      <c r="J544" s="21" t="s">
        <v>94</v>
      </c>
      <c r="K544" s="203" t="s">
        <v>1948</v>
      </c>
      <c r="L544" s="55"/>
      <c r="M544" s="396">
        <v>0</v>
      </c>
      <c r="N544" s="396">
        <v>250</v>
      </c>
      <c r="O544" s="217">
        <f t="shared" si="9"/>
        <v>302244</v>
      </c>
    </row>
    <row r="545" spans="1:18" ht="22.95" customHeight="1" x14ac:dyDescent="0.2">
      <c r="A545" s="216">
        <v>45747</v>
      </c>
      <c r="B545" s="20" t="s">
        <v>208</v>
      </c>
      <c r="C545" s="41">
        <v>679</v>
      </c>
      <c r="D545" s="41"/>
      <c r="E545" s="203" t="s">
        <v>1933</v>
      </c>
      <c r="F545" s="20" t="s">
        <v>79</v>
      </c>
      <c r="G545" s="41"/>
      <c r="H545" s="21" t="s">
        <v>22</v>
      </c>
      <c r="I545" s="21" t="s">
        <v>103</v>
      </c>
      <c r="J545" s="21" t="s">
        <v>94</v>
      </c>
      <c r="K545" s="203" t="s">
        <v>1285</v>
      </c>
      <c r="L545" s="55"/>
      <c r="M545" s="396">
        <v>0</v>
      </c>
      <c r="N545" s="396">
        <v>250</v>
      </c>
      <c r="O545" s="217">
        <f t="shared" si="9"/>
        <v>301994</v>
      </c>
    </row>
    <row r="546" spans="1:18" ht="22.95" customHeight="1" x14ac:dyDescent="0.2">
      <c r="A546" s="216">
        <v>45747</v>
      </c>
      <c r="B546" s="20" t="s">
        <v>208</v>
      </c>
      <c r="C546" s="41">
        <v>680</v>
      </c>
      <c r="D546" s="41"/>
      <c r="E546" s="203" t="s">
        <v>4282</v>
      </c>
      <c r="F546" s="20" t="s">
        <v>79</v>
      </c>
      <c r="G546" s="41"/>
      <c r="H546" s="21" t="s">
        <v>22</v>
      </c>
      <c r="I546" s="21" t="s">
        <v>103</v>
      </c>
      <c r="J546" s="21" t="s">
        <v>102</v>
      </c>
      <c r="K546" s="203" t="s">
        <v>4293</v>
      </c>
      <c r="L546" s="55"/>
      <c r="M546" s="396">
        <v>0</v>
      </c>
      <c r="N546" s="396">
        <v>700</v>
      </c>
      <c r="O546" s="217">
        <f t="shared" si="9"/>
        <v>301294</v>
      </c>
    </row>
    <row r="547" spans="1:18" ht="22.95" customHeight="1" x14ac:dyDescent="0.2">
      <c r="A547" s="216">
        <v>45747</v>
      </c>
      <c r="B547" s="20" t="s">
        <v>208</v>
      </c>
      <c r="C547" s="41">
        <v>681</v>
      </c>
      <c r="D547" s="41"/>
      <c r="E547" s="203" t="s">
        <v>1933</v>
      </c>
      <c r="F547" s="20" t="s">
        <v>79</v>
      </c>
      <c r="G547" s="41"/>
      <c r="H547" s="21" t="s">
        <v>22</v>
      </c>
      <c r="I547" s="21" t="s">
        <v>103</v>
      </c>
      <c r="J547" s="21" t="s">
        <v>94</v>
      </c>
      <c r="K547" s="203" t="s">
        <v>4227</v>
      </c>
      <c r="L547" s="55"/>
      <c r="M547" s="396">
        <v>0</v>
      </c>
      <c r="N547" s="396">
        <v>150</v>
      </c>
      <c r="O547" s="217">
        <f t="shared" si="9"/>
        <v>301144</v>
      </c>
    </row>
    <row r="548" spans="1:18" ht="22.95" customHeight="1" x14ac:dyDescent="0.2">
      <c r="A548" s="216">
        <v>45747</v>
      </c>
      <c r="B548" s="20" t="s">
        <v>208</v>
      </c>
      <c r="C548" s="41">
        <v>682</v>
      </c>
      <c r="D548" s="41"/>
      <c r="E548" s="203" t="s">
        <v>1933</v>
      </c>
      <c r="F548" s="20" t="s">
        <v>79</v>
      </c>
      <c r="G548" s="41"/>
      <c r="H548" s="21" t="s">
        <v>22</v>
      </c>
      <c r="I548" s="21" t="s">
        <v>103</v>
      </c>
      <c r="J548" s="21" t="s">
        <v>94</v>
      </c>
      <c r="K548" s="203" t="s">
        <v>4226</v>
      </c>
      <c r="L548" s="55"/>
      <c r="M548" s="396">
        <v>0</v>
      </c>
      <c r="N548" s="396">
        <v>150</v>
      </c>
      <c r="O548" s="217">
        <f t="shared" si="9"/>
        <v>300994</v>
      </c>
    </row>
    <row r="549" spans="1:18" ht="22.95" customHeight="1" x14ac:dyDescent="0.2">
      <c r="A549" s="216">
        <v>45747</v>
      </c>
      <c r="B549" s="20" t="s">
        <v>208</v>
      </c>
      <c r="C549" s="41">
        <v>683</v>
      </c>
      <c r="D549" s="41"/>
      <c r="E549" s="203" t="s">
        <v>1933</v>
      </c>
      <c r="F549" s="20" t="s">
        <v>79</v>
      </c>
      <c r="G549" s="41"/>
      <c r="H549" s="21" t="s">
        <v>22</v>
      </c>
      <c r="I549" s="21" t="s">
        <v>103</v>
      </c>
      <c r="J549" s="21" t="s">
        <v>94</v>
      </c>
      <c r="K549" s="203" t="s">
        <v>1963</v>
      </c>
      <c r="L549" s="55"/>
      <c r="M549" s="396">
        <v>0</v>
      </c>
      <c r="N549" s="396">
        <v>150</v>
      </c>
      <c r="O549" s="217">
        <f t="shared" si="9"/>
        <v>300844</v>
      </c>
    </row>
    <row r="550" spans="1:18" ht="22.95" customHeight="1" x14ac:dyDescent="0.2">
      <c r="A550" s="216">
        <v>45747</v>
      </c>
      <c r="B550" s="20" t="s">
        <v>208</v>
      </c>
      <c r="C550" s="41">
        <v>684</v>
      </c>
      <c r="D550" s="41"/>
      <c r="E550" s="203" t="s">
        <v>1933</v>
      </c>
      <c r="F550" s="20" t="s">
        <v>79</v>
      </c>
      <c r="G550" s="41"/>
      <c r="H550" s="21" t="s">
        <v>22</v>
      </c>
      <c r="I550" s="21" t="s">
        <v>103</v>
      </c>
      <c r="J550" s="21" t="s">
        <v>94</v>
      </c>
      <c r="K550" s="203" t="s">
        <v>4294</v>
      </c>
      <c r="L550" s="55"/>
      <c r="M550" s="396">
        <v>0</v>
      </c>
      <c r="N550" s="396">
        <v>1300</v>
      </c>
      <c r="O550" s="217">
        <f t="shared" si="9"/>
        <v>299544</v>
      </c>
    </row>
    <row r="551" spans="1:18" ht="22.95" customHeight="1" x14ac:dyDescent="0.2">
      <c r="A551" s="216">
        <v>45747</v>
      </c>
      <c r="B551" s="20" t="s">
        <v>208</v>
      </c>
      <c r="C551" s="41">
        <v>685</v>
      </c>
      <c r="D551" s="41"/>
      <c r="E551" s="203" t="s">
        <v>1276</v>
      </c>
      <c r="F551" s="20" t="s">
        <v>79</v>
      </c>
      <c r="G551" s="41"/>
      <c r="H551" s="21" t="s">
        <v>22</v>
      </c>
      <c r="I551" s="21" t="s">
        <v>103</v>
      </c>
      <c r="J551" s="21" t="s">
        <v>214</v>
      </c>
      <c r="K551" s="203" t="s">
        <v>1358</v>
      </c>
      <c r="L551" s="55"/>
      <c r="M551" s="396">
        <v>0</v>
      </c>
      <c r="N551" s="396">
        <v>500</v>
      </c>
      <c r="O551" s="217">
        <f t="shared" si="9"/>
        <v>299044</v>
      </c>
    </row>
    <row r="552" spans="1:18" ht="22.95" customHeight="1" x14ac:dyDescent="0.2">
      <c r="A552" s="216">
        <v>45747</v>
      </c>
      <c r="B552" s="20" t="s">
        <v>208</v>
      </c>
      <c r="C552" s="41">
        <v>686</v>
      </c>
      <c r="D552" s="41"/>
      <c r="E552" s="203" t="s">
        <v>1274</v>
      </c>
      <c r="F552" s="20" t="s">
        <v>79</v>
      </c>
      <c r="G552" s="41"/>
      <c r="H552" s="21" t="s">
        <v>22</v>
      </c>
      <c r="I552" s="21" t="s">
        <v>103</v>
      </c>
      <c r="J552" s="21" t="s">
        <v>92</v>
      </c>
      <c r="K552" s="203" t="s">
        <v>1297</v>
      </c>
      <c r="L552" s="55"/>
      <c r="M552" s="396">
        <v>0</v>
      </c>
      <c r="N552" s="396">
        <v>1000</v>
      </c>
      <c r="O552" s="217">
        <f t="shared" si="9"/>
        <v>298044</v>
      </c>
    </row>
    <row r="553" spans="1:18" ht="22.95" customHeight="1" x14ac:dyDescent="0.2">
      <c r="A553" s="216">
        <v>45747</v>
      </c>
      <c r="B553" s="20" t="s">
        <v>208</v>
      </c>
      <c r="C553" s="41">
        <v>687</v>
      </c>
      <c r="D553" s="41"/>
      <c r="E553" s="203" t="s">
        <v>1274</v>
      </c>
      <c r="F553" s="20" t="s">
        <v>79</v>
      </c>
      <c r="G553" s="41"/>
      <c r="H553" s="21" t="s">
        <v>22</v>
      </c>
      <c r="I553" s="21" t="s">
        <v>103</v>
      </c>
      <c r="J553" s="21" t="s">
        <v>92</v>
      </c>
      <c r="K553" s="203" t="s">
        <v>1298</v>
      </c>
      <c r="L553" s="55"/>
      <c r="M553" s="396">
        <v>0</v>
      </c>
      <c r="N553" s="396">
        <v>1387</v>
      </c>
      <c r="O553" s="217">
        <f t="shared" si="9"/>
        <v>296657</v>
      </c>
    </row>
    <row r="554" spans="1:18" ht="22.95" customHeight="1" x14ac:dyDescent="0.2">
      <c r="A554" s="216">
        <v>45747</v>
      </c>
      <c r="B554" s="20" t="s">
        <v>208</v>
      </c>
      <c r="C554" s="41">
        <v>688</v>
      </c>
      <c r="D554" s="41"/>
      <c r="E554" s="203" t="s">
        <v>1277</v>
      </c>
      <c r="F554" s="20" t="s">
        <v>79</v>
      </c>
      <c r="G554" s="41"/>
      <c r="H554" s="21" t="s">
        <v>22</v>
      </c>
      <c r="I554" s="21" t="s">
        <v>56</v>
      </c>
      <c r="J554" s="21" t="s">
        <v>116</v>
      </c>
      <c r="K554" s="203" t="s">
        <v>139</v>
      </c>
      <c r="L554" s="55"/>
      <c r="M554" s="396">
        <v>0</v>
      </c>
      <c r="N554" s="396">
        <v>55</v>
      </c>
      <c r="O554" s="217">
        <f t="shared" si="9"/>
        <v>296602</v>
      </c>
    </row>
    <row r="555" spans="1:18" ht="22.95" customHeight="1" x14ac:dyDescent="0.2">
      <c r="A555" s="216">
        <v>45747</v>
      </c>
      <c r="B555" s="20" t="s">
        <v>208</v>
      </c>
      <c r="C555" s="41">
        <v>689</v>
      </c>
      <c r="D555" s="41"/>
      <c r="E555" s="203" t="s">
        <v>1276</v>
      </c>
      <c r="F555" s="20" t="s">
        <v>79</v>
      </c>
      <c r="G555" s="41"/>
      <c r="H555" s="21" t="s">
        <v>22</v>
      </c>
      <c r="I555" s="21" t="s">
        <v>103</v>
      </c>
      <c r="J555" s="21" t="s">
        <v>102</v>
      </c>
      <c r="K555" s="203" t="s">
        <v>1300</v>
      </c>
      <c r="L555" s="55"/>
      <c r="M555" s="396">
        <v>0</v>
      </c>
      <c r="N555" s="396">
        <v>5000</v>
      </c>
      <c r="O555" s="217">
        <f t="shared" si="9"/>
        <v>291602</v>
      </c>
    </row>
    <row r="556" spans="1:18" ht="22.95" customHeight="1" x14ac:dyDescent="0.2">
      <c r="A556" s="216">
        <v>45747</v>
      </c>
      <c r="B556" s="20" t="s">
        <v>208</v>
      </c>
      <c r="C556" s="41">
        <v>690</v>
      </c>
      <c r="D556" s="41"/>
      <c r="E556" s="203" t="s">
        <v>4283</v>
      </c>
      <c r="F556" s="20" t="s">
        <v>79</v>
      </c>
      <c r="G556" s="41"/>
      <c r="H556" s="21" t="s">
        <v>22</v>
      </c>
      <c r="I556" s="21" t="s">
        <v>53</v>
      </c>
      <c r="J556" s="21" t="s">
        <v>112</v>
      </c>
      <c r="K556" s="203" t="s">
        <v>4295</v>
      </c>
      <c r="L556" s="55"/>
      <c r="M556" s="396">
        <v>0</v>
      </c>
      <c r="N556" s="396">
        <v>24840</v>
      </c>
      <c r="O556" s="217">
        <f t="shared" si="9"/>
        <v>266762</v>
      </c>
    </row>
    <row r="557" spans="1:18" ht="22.95" customHeight="1" x14ac:dyDescent="0.2">
      <c r="A557" s="216">
        <v>45747</v>
      </c>
      <c r="B557" s="20" t="s">
        <v>208</v>
      </c>
      <c r="C557" s="41">
        <v>691</v>
      </c>
      <c r="D557" s="41"/>
      <c r="E557" s="203" t="s">
        <v>4283</v>
      </c>
      <c r="F557" s="20" t="s">
        <v>79</v>
      </c>
      <c r="G557" s="41"/>
      <c r="H557" s="21" t="s">
        <v>22</v>
      </c>
      <c r="I557" s="21" t="s">
        <v>53</v>
      </c>
      <c r="J557" s="21" t="s">
        <v>112</v>
      </c>
      <c r="K557" s="203" t="s">
        <v>4296</v>
      </c>
      <c r="L557" s="55"/>
      <c r="M557" s="396">
        <v>0</v>
      </c>
      <c r="N557" s="396">
        <v>15862</v>
      </c>
      <c r="O557" s="217">
        <f t="shared" si="9"/>
        <v>250900</v>
      </c>
      <c r="Q557" s="229"/>
      <c r="R557" s="229"/>
    </row>
    <row r="558" spans="1:18" ht="22.95" customHeight="1" x14ac:dyDescent="0.2">
      <c r="A558" s="216">
        <v>45747</v>
      </c>
      <c r="B558" s="20" t="s">
        <v>208</v>
      </c>
      <c r="C558" s="41">
        <v>692</v>
      </c>
      <c r="D558" s="41"/>
      <c r="E558" s="203" t="s">
        <v>1280</v>
      </c>
      <c r="F558" s="20" t="s">
        <v>79</v>
      </c>
      <c r="G558" s="41"/>
      <c r="H558" s="21" t="s">
        <v>22</v>
      </c>
      <c r="I558" s="21" t="s">
        <v>103</v>
      </c>
      <c r="J558" s="21" t="s">
        <v>102</v>
      </c>
      <c r="K558" s="203" t="s">
        <v>1332</v>
      </c>
      <c r="L558" s="55"/>
      <c r="M558" s="396">
        <v>0</v>
      </c>
      <c r="N558" s="396">
        <v>1200</v>
      </c>
      <c r="O558" s="217">
        <f t="shared" si="9"/>
        <v>249700</v>
      </c>
      <c r="Q558" s="229"/>
      <c r="R558" s="229"/>
    </row>
    <row r="559" spans="1:18" ht="22.95" customHeight="1" x14ac:dyDescent="0.2">
      <c r="A559" s="216">
        <v>45747</v>
      </c>
      <c r="B559" s="20" t="s">
        <v>208</v>
      </c>
      <c r="C559" s="41">
        <v>693</v>
      </c>
      <c r="D559" s="41"/>
      <c r="E559" s="203" t="s">
        <v>1316</v>
      </c>
      <c r="F559" s="20" t="s">
        <v>79</v>
      </c>
      <c r="G559" s="41"/>
      <c r="H559" s="21" t="s">
        <v>22</v>
      </c>
      <c r="I559" s="21" t="s">
        <v>103</v>
      </c>
      <c r="J559" s="21" t="s">
        <v>102</v>
      </c>
      <c r="K559" s="203" t="s">
        <v>4297</v>
      </c>
      <c r="L559" s="55"/>
      <c r="M559" s="396">
        <v>0</v>
      </c>
      <c r="N559" s="396">
        <v>5450</v>
      </c>
      <c r="O559" s="217">
        <f t="shared" si="9"/>
        <v>244250</v>
      </c>
      <c r="Q559" s="229"/>
      <c r="R559" s="229"/>
    </row>
    <row r="560" spans="1:18" ht="22.95" customHeight="1" x14ac:dyDescent="0.2">
      <c r="A560" s="216">
        <v>45747</v>
      </c>
      <c r="B560" s="20" t="s">
        <v>208</v>
      </c>
      <c r="C560" s="41">
        <v>694</v>
      </c>
      <c r="D560" s="41"/>
      <c r="E560" s="203" t="s">
        <v>1278</v>
      </c>
      <c r="F560" s="20" t="s">
        <v>79</v>
      </c>
      <c r="G560" s="41"/>
      <c r="H560" s="21" t="s">
        <v>22</v>
      </c>
      <c r="I560" s="21" t="s">
        <v>53</v>
      </c>
      <c r="J560" s="21" t="s">
        <v>112</v>
      </c>
      <c r="K560" s="203" t="s">
        <v>1302</v>
      </c>
      <c r="L560" s="55"/>
      <c r="M560" s="396">
        <v>0</v>
      </c>
      <c r="N560" s="396">
        <v>197528</v>
      </c>
      <c r="O560" s="217">
        <f t="shared" si="9"/>
        <v>46722</v>
      </c>
      <c r="Q560" s="229"/>
      <c r="R560" s="229"/>
    </row>
    <row r="561" spans="1:18" ht="22.95" customHeight="1" x14ac:dyDescent="0.2">
      <c r="A561" s="216">
        <v>45747</v>
      </c>
      <c r="B561" s="20" t="s">
        <v>208</v>
      </c>
      <c r="C561" s="41">
        <v>695</v>
      </c>
      <c r="D561" s="41"/>
      <c r="E561" s="203" t="s">
        <v>1278</v>
      </c>
      <c r="F561" s="20" t="s">
        <v>79</v>
      </c>
      <c r="G561" s="41"/>
      <c r="H561" s="21" t="s">
        <v>22</v>
      </c>
      <c r="I561" s="21" t="s">
        <v>53</v>
      </c>
      <c r="J561" s="21" t="s">
        <v>112</v>
      </c>
      <c r="K561" s="203" t="s">
        <v>1303</v>
      </c>
      <c r="L561" s="55"/>
      <c r="M561" s="396">
        <v>0</v>
      </c>
      <c r="N561" s="396">
        <v>36740</v>
      </c>
      <c r="O561" s="217">
        <f t="shared" si="9"/>
        <v>9982</v>
      </c>
      <c r="Q561" s="229"/>
      <c r="R561" s="229"/>
    </row>
    <row r="562" spans="1:18" ht="22.95" customHeight="1" x14ac:dyDescent="0.2">
      <c r="A562" s="216">
        <v>45747</v>
      </c>
      <c r="B562" s="20" t="s">
        <v>208</v>
      </c>
      <c r="C562" s="41">
        <v>696</v>
      </c>
      <c r="D562" s="41"/>
      <c r="E562" s="203" t="s">
        <v>1278</v>
      </c>
      <c r="F562" s="20" t="s">
        <v>79</v>
      </c>
      <c r="G562" s="41"/>
      <c r="H562" s="21" t="s">
        <v>22</v>
      </c>
      <c r="I562" s="21" t="s">
        <v>53</v>
      </c>
      <c r="J562" s="21" t="s">
        <v>114</v>
      </c>
      <c r="K562" s="203" t="s">
        <v>149</v>
      </c>
      <c r="L562" s="55"/>
      <c r="M562" s="396">
        <v>0</v>
      </c>
      <c r="N562" s="396">
        <v>4050</v>
      </c>
      <c r="O562" s="217">
        <f t="shared" si="9"/>
        <v>5932</v>
      </c>
      <c r="Q562" s="229"/>
      <c r="R562" s="229"/>
    </row>
    <row r="563" spans="1:18" ht="22.95" customHeight="1" thickBot="1" x14ac:dyDescent="0.3">
      <c r="A563" s="415">
        <v>45747</v>
      </c>
      <c r="B563" s="47" t="s">
        <v>208</v>
      </c>
      <c r="C563" s="50">
        <v>697</v>
      </c>
      <c r="D563" s="50"/>
      <c r="E563" s="206" t="s">
        <v>1279</v>
      </c>
      <c r="F563" s="47" t="s">
        <v>79</v>
      </c>
      <c r="G563" s="50"/>
      <c r="H563" s="30" t="s">
        <v>22</v>
      </c>
      <c r="I563" s="30" t="s">
        <v>53</v>
      </c>
      <c r="J563" s="30" t="s">
        <v>113</v>
      </c>
      <c r="K563" s="206" t="s">
        <v>1332</v>
      </c>
      <c r="L563" s="101"/>
      <c r="M563" s="445">
        <v>0</v>
      </c>
      <c r="N563" s="445">
        <v>1800</v>
      </c>
      <c r="O563" s="578">
        <f t="shared" si="9"/>
        <v>4132</v>
      </c>
      <c r="P563" s="583"/>
      <c r="Q563" s="229"/>
      <c r="R563" s="229"/>
    </row>
    <row r="564" spans="1:18" ht="22.95" customHeight="1" x14ac:dyDescent="0.2">
      <c r="A564" s="216">
        <v>45754</v>
      </c>
      <c r="B564" s="20" t="s">
        <v>208</v>
      </c>
      <c r="C564" s="41">
        <v>705</v>
      </c>
      <c r="D564" s="41"/>
      <c r="E564" s="203" t="s">
        <v>1270</v>
      </c>
      <c r="F564" s="20" t="s">
        <v>79</v>
      </c>
      <c r="G564" s="41"/>
      <c r="H564" s="21" t="s">
        <v>21</v>
      </c>
      <c r="I564" s="21" t="s">
        <v>81</v>
      </c>
      <c r="J564" s="21" t="s">
        <v>33</v>
      </c>
      <c r="K564" s="203"/>
      <c r="L564" s="55"/>
      <c r="M564" s="396">
        <v>10000</v>
      </c>
      <c r="N564" s="396">
        <v>0</v>
      </c>
      <c r="O564" s="217">
        <f t="shared" si="9"/>
        <v>14132</v>
      </c>
      <c r="Q564" s="229"/>
      <c r="R564" s="229"/>
    </row>
    <row r="565" spans="1:18" ht="22.95" customHeight="1" x14ac:dyDescent="0.2">
      <c r="A565" s="216">
        <v>45754</v>
      </c>
      <c r="B565" s="20" t="s">
        <v>208</v>
      </c>
      <c r="C565" s="41">
        <v>706</v>
      </c>
      <c r="D565" s="41"/>
      <c r="E565" s="203" t="s">
        <v>4298</v>
      </c>
      <c r="F565" s="20" t="s">
        <v>79</v>
      </c>
      <c r="G565" s="41"/>
      <c r="H565" s="21" t="s">
        <v>21</v>
      </c>
      <c r="I565" s="21" t="s">
        <v>81</v>
      </c>
      <c r="J565" s="21" t="s">
        <v>33</v>
      </c>
      <c r="K565" s="203"/>
      <c r="L565" s="55"/>
      <c r="M565" s="396">
        <v>5000</v>
      </c>
      <c r="N565" s="396">
        <v>0</v>
      </c>
      <c r="O565" s="217">
        <f t="shared" si="9"/>
        <v>19132</v>
      </c>
      <c r="Q565" s="229"/>
      <c r="R565" s="229"/>
    </row>
    <row r="566" spans="1:18" ht="22.95" customHeight="1" x14ac:dyDescent="0.2">
      <c r="A566" s="216">
        <v>45754</v>
      </c>
      <c r="B566" s="20" t="s">
        <v>208</v>
      </c>
      <c r="C566" s="41">
        <v>707</v>
      </c>
      <c r="D566" s="41"/>
      <c r="E566" s="203" t="s">
        <v>4299</v>
      </c>
      <c r="F566" s="20" t="s">
        <v>79</v>
      </c>
      <c r="G566" s="41"/>
      <c r="H566" s="21" t="s">
        <v>21</v>
      </c>
      <c r="I566" s="21" t="s">
        <v>81</v>
      </c>
      <c r="J566" s="21" t="s">
        <v>33</v>
      </c>
      <c r="K566" s="203"/>
      <c r="L566" s="55"/>
      <c r="M566" s="396">
        <v>5000</v>
      </c>
      <c r="N566" s="396">
        <v>0</v>
      </c>
      <c r="O566" s="217">
        <f t="shared" si="9"/>
        <v>24132</v>
      </c>
      <c r="Q566" s="229"/>
      <c r="R566" s="229"/>
    </row>
    <row r="567" spans="1:18" ht="22.95" customHeight="1" x14ac:dyDescent="0.2">
      <c r="A567" s="216">
        <v>45754</v>
      </c>
      <c r="B567" s="20" t="s">
        <v>208</v>
      </c>
      <c r="C567" s="41">
        <v>708</v>
      </c>
      <c r="D567" s="41"/>
      <c r="E567" s="203" t="s">
        <v>4300</v>
      </c>
      <c r="F567" s="20" t="s">
        <v>79</v>
      </c>
      <c r="G567" s="41"/>
      <c r="H567" s="21" t="s">
        <v>22</v>
      </c>
      <c r="I567" s="21" t="s">
        <v>103</v>
      </c>
      <c r="J567" s="21" t="s">
        <v>95</v>
      </c>
      <c r="K567" s="203" t="s">
        <v>1337</v>
      </c>
      <c r="L567" s="55"/>
      <c r="M567" s="396">
        <v>0</v>
      </c>
      <c r="N567" s="396">
        <v>250</v>
      </c>
      <c r="O567" s="217">
        <f t="shared" si="9"/>
        <v>23882</v>
      </c>
      <c r="Q567" s="229"/>
      <c r="R567" s="229"/>
    </row>
    <row r="568" spans="1:18" ht="22.95" customHeight="1" x14ac:dyDescent="0.2">
      <c r="A568" s="216">
        <v>45754</v>
      </c>
      <c r="B568" s="20" t="s">
        <v>208</v>
      </c>
      <c r="C568" s="41">
        <v>709</v>
      </c>
      <c r="D568" s="41"/>
      <c r="E568" s="203" t="s">
        <v>1321</v>
      </c>
      <c r="F568" s="20" t="s">
        <v>79</v>
      </c>
      <c r="G568" s="41"/>
      <c r="H568" s="21" t="s">
        <v>22</v>
      </c>
      <c r="I568" s="21" t="s">
        <v>103</v>
      </c>
      <c r="J568" s="21" t="s">
        <v>97</v>
      </c>
      <c r="K568" s="203" t="s">
        <v>1337</v>
      </c>
      <c r="L568" s="55"/>
      <c r="M568" s="396">
        <v>0</v>
      </c>
      <c r="N568" s="396">
        <v>250</v>
      </c>
      <c r="O568" s="217">
        <f t="shared" si="9"/>
        <v>23632</v>
      </c>
      <c r="Q568" s="229"/>
      <c r="R568" s="229"/>
    </row>
    <row r="569" spans="1:18" ht="22.95" customHeight="1" x14ac:dyDescent="0.2">
      <c r="A569" s="216">
        <v>45754</v>
      </c>
      <c r="B569" s="20" t="s">
        <v>208</v>
      </c>
      <c r="C569" s="41">
        <v>710</v>
      </c>
      <c r="D569" s="41"/>
      <c r="E569" s="203" t="s">
        <v>4152</v>
      </c>
      <c r="F569" s="20" t="s">
        <v>79</v>
      </c>
      <c r="G569" s="41"/>
      <c r="H569" s="21" t="s">
        <v>22</v>
      </c>
      <c r="I569" s="21" t="s">
        <v>103</v>
      </c>
      <c r="J569" s="21" t="s">
        <v>97</v>
      </c>
      <c r="K569" s="203" t="s">
        <v>1289</v>
      </c>
      <c r="L569" s="55"/>
      <c r="M569" s="396">
        <v>0</v>
      </c>
      <c r="N569" s="396">
        <v>200</v>
      </c>
      <c r="O569" s="217">
        <f t="shared" si="9"/>
        <v>23432</v>
      </c>
      <c r="Q569" s="229"/>
      <c r="R569" s="229"/>
    </row>
    <row r="570" spans="1:18" ht="22.95" customHeight="1" x14ac:dyDescent="0.2">
      <c r="A570" s="216">
        <v>45754</v>
      </c>
      <c r="B570" s="20" t="s">
        <v>208</v>
      </c>
      <c r="C570" s="41">
        <v>711</v>
      </c>
      <c r="D570" s="41"/>
      <c r="E570" s="203" t="s">
        <v>4301</v>
      </c>
      <c r="F570" s="20" t="s">
        <v>79</v>
      </c>
      <c r="G570" s="41"/>
      <c r="H570" s="21" t="s">
        <v>22</v>
      </c>
      <c r="I570" s="21" t="s">
        <v>103</v>
      </c>
      <c r="J570" s="21" t="s">
        <v>95</v>
      </c>
      <c r="K570" s="203" t="s">
        <v>1325</v>
      </c>
      <c r="L570" s="55"/>
      <c r="M570" s="396">
        <v>0</v>
      </c>
      <c r="N570" s="396">
        <v>360</v>
      </c>
      <c r="O570" s="217">
        <f t="shared" si="9"/>
        <v>23072</v>
      </c>
      <c r="Q570" s="229"/>
      <c r="R570" s="229"/>
    </row>
    <row r="571" spans="1:18" ht="22.95" customHeight="1" x14ac:dyDescent="0.2">
      <c r="A571" s="216">
        <v>45754</v>
      </c>
      <c r="B571" s="20" t="s">
        <v>208</v>
      </c>
      <c r="C571" s="41">
        <v>712</v>
      </c>
      <c r="D571" s="41"/>
      <c r="E571" s="203" t="s">
        <v>4302</v>
      </c>
      <c r="F571" s="20" t="s">
        <v>79</v>
      </c>
      <c r="G571" s="41"/>
      <c r="H571" s="21" t="s">
        <v>22</v>
      </c>
      <c r="I571" s="21" t="s">
        <v>103</v>
      </c>
      <c r="J571" s="21" t="s">
        <v>102</v>
      </c>
      <c r="K571" s="203" t="s">
        <v>1322</v>
      </c>
      <c r="L571" s="55"/>
      <c r="M571" s="396">
        <v>0</v>
      </c>
      <c r="N571" s="396">
        <v>200</v>
      </c>
      <c r="O571" s="217">
        <f t="shared" si="9"/>
        <v>22872</v>
      </c>
      <c r="Q571" s="229"/>
      <c r="R571" s="229"/>
    </row>
    <row r="572" spans="1:18" ht="22.95" customHeight="1" x14ac:dyDescent="0.2">
      <c r="A572" s="216">
        <v>45754</v>
      </c>
      <c r="B572" s="20" t="s">
        <v>208</v>
      </c>
      <c r="C572" s="41">
        <v>713</v>
      </c>
      <c r="D572" s="41"/>
      <c r="E572" s="203" t="s">
        <v>4280</v>
      </c>
      <c r="F572" s="20" t="s">
        <v>79</v>
      </c>
      <c r="G572" s="41"/>
      <c r="H572" s="21" t="s">
        <v>22</v>
      </c>
      <c r="I572" s="21" t="s">
        <v>103</v>
      </c>
      <c r="J572" s="21" t="s">
        <v>93</v>
      </c>
      <c r="K572" s="203" t="s">
        <v>1322</v>
      </c>
      <c r="L572" s="55"/>
      <c r="M572" s="396">
        <v>0</v>
      </c>
      <c r="N572" s="396">
        <v>1250</v>
      </c>
      <c r="O572" s="217">
        <f t="shared" si="9"/>
        <v>21622</v>
      </c>
      <c r="Q572" s="229"/>
      <c r="R572" s="229"/>
    </row>
    <row r="573" spans="1:18" ht="22.95" customHeight="1" x14ac:dyDescent="0.2">
      <c r="A573" s="216">
        <v>45754</v>
      </c>
      <c r="B573" s="20" t="s">
        <v>208</v>
      </c>
      <c r="C573" s="41">
        <v>714</v>
      </c>
      <c r="D573" s="41"/>
      <c r="E573" s="203" t="s">
        <v>4303</v>
      </c>
      <c r="F573" s="20" t="s">
        <v>79</v>
      </c>
      <c r="G573" s="41"/>
      <c r="H573" s="21" t="s">
        <v>22</v>
      </c>
      <c r="I573" s="21" t="s">
        <v>103</v>
      </c>
      <c r="J573" s="21" t="s">
        <v>102</v>
      </c>
      <c r="K573" s="203" t="s">
        <v>4315</v>
      </c>
      <c r="L573" s="55"/>
      <c r="M573" s="396">
        <v>0</v>
      </c>
      <c r="N573" s="396">
        <v>300</v>
      </c>
      <c r="O573" s="217">
        <f t="shared" si="9"/>
        <v>21322</v>
      </c>
      <c r="Q573" s="229"/>
      <c r="R573" s="229"/>
    </row>
    <row r="574" spans="1:18" ht="22.95" customHeight="1" x14ac:dyDescent="0.2">
      <c r="A574" s="216">
        <v>45754</v>
      </c>
      <c r="B574" s="20" t="s">
        <v>208</v>
      </c>
      <c r="C574" s="41">
        <v>715</v>
      </c>
      <c r="D574" s="41"/>
      <c r="E574" s="203" t="s">
        <v>4304</v>
      </c>
      <c r="F574" s="20" t="s">
        <v>79</v>
      </c>
      <c r="G574" s="41"/>
      <c r="H574" s="21" t="s">
        <v>22</v>
      </c>
      <c r="I574" s="21" t="s">
        <v>103</v>
      </c>
      <c r="J574" s="21" t="s">
        <v>102</v>
      </c>
      <c r="K574" s="203" t="s">
        <v>4219</v>
      </c>
      <c r="L574" s="55"/>
      <c r="M574" s="396">
        <v>0</v>
      </c>
      <c r="N574" s="396">
        <v>200</v>
      </c>
      <c r="O574" s="217">
        <f t="shared" si="9"/>
        <v>21122</v>
      </c>
      <c r="Q574" s="229"/>
      <c r="R574" s="229"/>
    </row>
    <row r="575" spans="1:18" ht="22.95" customHeight="1" x14ac:dyDescent="0.2">
      <c r="A575" s="216">
        <v>45754</v>
      </c>
      <c r="B575" s="20" t="s">
        <v>208</v>
      </c>
      <c r="C575" s="41">
        <v>716</v>
      </c>
      <c r="D575" s="41"/>
      <c r="E575" s="203" t="s">
        <v>4305</v>
      </c>
      <c r="F575" s="20" t="s">
        <v>79</v>
      </c>
      <c r="G575" s="41"/>
      <c r="H575" s="21" t="s">
        <v>22</v>
      </c>
      <c r="I575" s="21" t="s">
        <v>103</v>
      </c>
      <c r="J575" s="21" t="s">
        <v>102</v>
      </c>
      <c r="K575" s="203" t="s">
        <v>4316</v>
      </c>
      <c r="L575" s="55"/>
      <c r="M575" s="396">
        <v>0</v>
      </c>
      <c r="N575" s="396">
        <v>650</v>
      </c>
      <c r="O575" s="217">
        <f t="shared" ref="O575:O638" si="10">O574+M575-N575</f>
        <v>20472</v>
      </c>
      <c r="Q575" s="229"/>
      <c r="R575" s="229"/>
    </row>
    <row r="576" spans="1:18" ht="22.95" customHeight="1" x14ac:dyDescent="0.2">
      <c r="A576" s="216">
        <v>45754</v>
      </c>
      <c r="B576" s="20" t="s">
        <v>208</v>
      </c>
      <c r="C576" s="41">
        <v>717</v>
      </c>
      <c r="D576" s="41"/>
      <c r="E576" s="203" t="s">
        <v>4306</v>
      </c>
      <c r="F576" s="20" t="s">
        <v>79</v>
      </c>
      <c r="G576" s="41"/>
      <c r="H576" s="21" t="s">
        <v>22</v>
      </c>
      <c r="I576" s="21" t="s">
        <v>103</v>
      </c>
      <c r="J576" s="21" t="s">
        <v>97</v>
      </c>
      <c r="K576" s="203" t="s">
        <v>4317</v>
      </c>
      <c r="L576" s="55"/>
      <c r="M576" s="396">
        <v>0</v>
      </c>
      <c r="N576" s="396">
        <v>50</v>
      </c>
      <c r="O576" s="217">
        <f t="shared" si="10"/>
        <v>20422</v>
      </c>
      <c r="Q576" s="229"/>
      <c r="R576" s="229"/>
    </row>
    <row r="577" spans="1:18" ht="22.95" customHeight="1" x14ac:dyDescent="0.2">
      <c r="A577" s="216">
        <v>45754</v>
      </c>
      <c r="B577" s="20" t="s">
        <v>208</v>
      </c>
      <c r="C577" s="41">
        <v>718</v>
      </c>
      <c r="D577" s="41"/>
      <c r="E577" s="203" t="s">
        <v>4307</v>
      </c>
      <c r="F577" s="20" t="s">
        <v>79</v>
      </c>
      <c r="G577" s="41"/>
      <c r="H577" s="21" t="s">
        <v>22</v>
      </c>
      <c r="I577" s="21" t="s">
        <v>103</v>
      </c>
      <c r="J577" s="21" t="s">
        <v>95</v>
      </c>
      <c r="K577" s="203" t="s">
        <v>1282</v>
      </c>
      <c r="L577" s="55"/>
      <c r="M577" s="396">
        <v>0</v>
      </c>
      <c r="N577" s="396">
        <v>200</v>
      </c>
      <c r="O577" s="217">
        <f t="shared" si="10"/>
        <v>20222</v>
      </c>
      <c r="Q577" s="229"/>
      <c r="R577" s="229"/>
    </row>
    <row r="578" spans="1:18" ht="22.95" customHeight="1" x14ac:dyDescent="0.2">
      <c r="A578" s="216">
        <v>45754</v>
      </c>
      <c r="B578" s="20" t="s">
        <v>208</v>
      </c>
      <c r="C578" s="41">
        <v>719</v>
      </c>
      <c r="D578" s="41"/>
      <c r="E578" s="203" t="s">
        <v>4308</v>
      </c>
      <c r="F578" s="20" t="s">
        <v>79</v>
      </c>
      <c r="G578" s="41"/>
      <c r="H578" s="21" t="s">
        <v>22</v>
      </c>
      <c r="I578" s="21" t="s">
        <v>103</v>
      </c>
      <c r="J578" s="21" t="s">
        <v>95</v>
      </c>
      <c r="K578" s="203" t="s">
        <v>1325</v>
      </c>
      <c r="L578" s="55"/>
      <c r="M578" s="396">
        <v>0</v>
      </c>
      <c r="N578" s="396">
        <v>2000</v>
      </c>
      <c r="O578" s="217">
        <f t="shared" si="10"/>
        <v>18222</v>
      </c>
      <c r="Q578" s="229"/>
      <c r="R578" s="229"/>
    </row>
    <row r="579" spans="1:18" ht="22.95" customHeight="1" x14ac:dyDescent="0.2">
      <c r="A579" s="216">
        <v>45754</v>
      </c>
      <c r="B579" s="20" t="s">
        <v>208</v>
      </c>
      <c r="C579" s="41">
        <v>720</v>
      </c>
      <c r="D579" s="41"/>
      <c r="E579" s="203" t="s">
        <v>4204</v>
      </c>
      <c r="F579" s="20" t="s">
        <v>79</v>
      </c>
      <c r="G579" s="41"/>
      <c r="H579" s="21" t="s">
        <v>22</v>
      </c>
      <c r="I579" s="21" t="s">
        <v>103</v>
      </c>
      <c r="J579" s="21" t="s">
        <v>94</v>
      </c>
      <c r="K579" s="203" t="s">
        <v>4318</v>
      </c>
      <c r="L579" s="55"/>
      <c r="M579" s="396">
        <v>0</v>
      </c>
      <c r="N579" s="396">
        <v>10000</v>
      </c>
      <c r="O579" s="217">
        <f t="shared" si="10"/>
        <v>8222</v>
      </c>
      <c r="Q579" s="229"/>
      <c r="R579" s="229"/>
    </row>
    <row r="580" spans="1:18" ht="22.95" customHeight="1" x14ac:dyDescent="0.2">
      <c r="A580" s="216">
        <v>45754</v>
      </c>
      <c r="B580" s="20" t="s">
        <v>208</v>
      </c>
      <c r="C580" s="41">
        <v>721</v>
      </c>
      <c r="D580" s="41"/>
      <c r="E580" s="203" t="s">
        <v>4200</v>
      </c>
      <c r="F580" s="20" t="s">
        <v>79</v>
      </c>
      <c r="G580" s="41"/>
      <c r="H580" s="21" t="s">
        <v>22</v>
      </c>
      <c r="I580" s="21" t="s">
        <v>56</v>
      </c>
      <c r="J580" s="21" t="s">
        <v>90</v>
      </c>
      <c r="K580" s="203" t="s">
        <v>139</v>
      </c>
      <c r="L580" s="55"/>
      <c r="M580" s="396">
        <v>0</v>
      </c>
      <c r="N580" s="396">
        <v>350</v>
      </c>
      <c r="O580" s="217">
        <f t="shared" si="10"/>
        <v>7872</v>
      </c>
      <c r="Q580" s="229"/>
      <c r="R580" s="229"/>
    </row>
    <row r="581" spans="1:18" ht="22.95" customHeight="1" x14ac:dyDescent="0.2">
      <c r="A581" s="216">
        <v>45754</v>
      </c>
      <c r="B581" s="20" t="s">
        <v>208</v>
      </c>
      <c r="C581" s="41">
        <v>722</v>
      </c>
      <c r="D581" s="41"/>
      <c r="E581" s="203" t="s">
        <v>1321</v>
      </c>
      <c r="F581" s="20" t="s">
        <v>79</v>
      </c>
      <c r="G581" s="41"/>
      <c r="H581" s="21" t="s">
        <v>22</v>
      </c>
      <c r="I581" s="21" t="s">
        <v>103</v>
      </c>
      <c r="J581" s="21" t="s">
        <v>97</v>
      </c>
      <c r="K581" s="203" t="s">
        <v>4319</v>
      </c>
      <c r="L581" s="55"/>
      <c r="M581" s="396">
        <v>0</v>
      </c>
      <c r="N581" s="396">
        <v>200</v>
      </c>
      <c r="O581" s="217">
        <f t="shared" si="10"/>
        <v>7672</v>
      </c>
      <c r="Q581" s="229"/>
      <c r="R581" s="229"/>
    </row>
    <row r="582" spans="1:18" ht="22.95" customHeight="1" x14ac:dyDescent="0.2">
      <c r="A582" s="216">
        <v>45754</v>
      </c>
      <c r="B582" s="20" t="s">
        <v>208</v>
      </c>
      <c r="C582" s="41">
        <v>723</v>
      </c>
      <c r="D582" s="41"/>
      <c r="E582" s="203" t="s">
        <v>4204</v>
      </c>
      <c r="F582" s="20" t="s">
        <v>79</v>
      </c>
      <c r="G582" s="41"/>
      <c r="H582" s="21" t="s">
        <v>22</v>
      </c>
      <c r="I582" s="21" t="s">
        <v>103</v>
      </c>
      <c r="J582" s="21" t="s">
        <v>94</v>
      </c>
      <c r="K582" s="203" t="s">
        <v>4320</v>
      </c>
      <c r="L582" s="55"/>
      <c r="M582" s="396">
        <v>0</v>
      </c>
      <c r="N582" s="396">
        <v>5000</v>
      </c>
      <c r="O582" s="217">
        <f t="shared" si="10"/>
        <v>2672</v>
      </c>
      <c r="Q582" s="229"/>
      <c r="R582" s="229"/>
    </row>
    <row r="583" spans="1:18" ht="22.95" customHeight="1" x14ac:dyDescent="0.2">
      <c r="A583" s="216">
        <v>45754</v>
      </c>
      <c r="B583" s="20" t="s">
        <v>208</v>
      </c>
      <c r="C583" s="41">
        <v>724</v>
      </c>
      <c r="D583" s="41"/>
      <c r="E583" s="203" t="s">
        <v>1933</v>
      </c>
      <c r="F583" s="20" t="s">
        <v>79</v>
      </c>
      <c r="G583" s="41"/>
      <c r="H583" s="21" t="s">
        <v>22</v>
      </c>
      <c r="I583" s="21" t="s">
        <v>103</v>
      </c>
      <c r="J583" s="21" t="s">
        <v>94</v>
      </c>
      <c r="K583" s="203" t="s">
        <v>4321</v>
      </c>
      <c r="L583" s="55"/>
      <c r="M583" s="396">
        <v>0</v>
      </c>
      <c r="N583" s="396">
        <v>100</v>
      </c>
      <c r="O583" s="217">
        <f t="shared" si="10"/>
        <v>2572</v>
      </c>
      <c r="Q583" s="229"/>
      <c r="R583" s="229"/>
    </row>
    <row r="584" spans="1:18" ht="22.95" customHeight="1" x14ac:dyDescent="0.2">
      <c r="A584" s="216">
        <v>45754</v>
      </c>
      <c r="B584" s="20" t="s">
        <v>208</v>
      </c>
      <c r="C584" s="41">
        <v>725</v>
      </c>
      <c r="D584" s="41"/>
      <c r="E584" s="203" t="s">
        <v>1269</v>
      </c>
      <c r="F584" s="20" t="s">
        <v>79</v>
      </c>
      <c r="G584" s="41"/>
      <c r="H584" s="21" t="s">
        <v>22</v>
      </c>
      <c r="I584" s="21" t="s">
        <v>103</v>
      </c>
      <c r="J584" s="21" t="s">
        <v>102</v>
      </c>
      <c r="K584" s="203" t="s">
        <v>1969</v>
      </c>
      <c r="L584" s="55"/>
      <c r="M584" s="396">
        <v>0</v>
      </c>
      <c r="N584" s="396">
        <v>200</v>
      </c>
      <c r="O584" s="217">
        <f t="shared" si="10"/>
        <v>2372</v>
      </c>
      <c r="Q584" s="229"/>
      <c r="R584" s="229"/>
    </row>
    <row r="585" spans="1:18" ht="22.95" customHeight="1" x14ac:dyDescent="0.2">
      <c r="A585" s="216">
        <v>45754</v>
      </c>
      <c r="B585" s="20" t="s">
        <v>208</v>
      </c>
      <c r="C585" s="41">
        <v>726</v>
      </c>
      <c r="D585" s="41"/>
      <c r="E585" s="203" t="s">
        <v>4309</v>
      </c>
      <c r="F585" s="20" t="s">
        <v>79</v>
      </c>
      <c r="G585" s="41"/>
      <c r="H585" s="21" t="s">
        <v>22</v>
      </c>
      <c r="I585" s="21" t="s">
        <v>53</v>
      </c>
      <c r="J585" s="21" t="s">
        <v>113</v>
      </c>
      <c r="K585" s="203" t="s">
        <v>2018</v>
      </c>
      <c r="L585" s="55"/>
      <c r="M585" s="396">
        <v>0</v>
      </c>
      <c r="N585" s="396">
        <v>200</v>
      </c>
      <c r="O585" s="217">
        <f t="shared" si="10"/>
        <v>2172</v>
      </c>
      <c r="Q585" s="229"/>
      <c r="R585" s="229"/>
    </row>
    <row r="586" spans="1:18" ht="22.95" customHeight="1" x14ac:dyDescent="0.2">
      <c r="A586" s="216">
        <v>45754</v>
      </c>
      <c r="B586" s="20" t="s">
        <v>208</v>
      </c>
      <c r="C586" s="41">
        <v>727</v>
      </c>
      <c r="D586" s="41"/>
      <c r="E586" s="203" t="s">
        <v>130</v>
      </c>
      <c r="F586" s="20" t="s">
        <v>79</v>
      </c>
      <c r="G586" s="41"/>
      <c r="H586" s="21" t="s">
        <v>22</v>
      </c>
      <c r="I586" s="21" t="s">
        <v>53</v>
      </c>
      <c r="J586" s="21" t="s">
        <v>113</v>
      </c>
      <c r="K586" s="203" t="s">
        <v>4322</v>
      </c>
      <c r="L586" s="55"/>
      <c r="M586" s="396">
        <v>0</v>
      </c>
      <c r="N586" s="396">
        <v>200</v>
      </c>
      <c r="O586" s="217">
        <f t="shared" si="10"/>
        <v>1972</v>
      </c>
      <c r="Q586" s="229"/>
      <c r="R586" s="229"/>
    </row>
    <row r="587" spans="1:18" ht="22.95" customHeight="1" x14ac:dyDescent="0.2">
      <c r="A587" s="216">
        <v>45754</v>
      </c>
      <c r="B587" s="20" t="s">
        <v>208</v>
      </c>
      <c r="C587" s="41">
        <v>728</v>
      </c>
      <c r="D587" s="55"/>
      <c r="E587" s="55" t="s">
        <v>130</v>
      </c>
      <c r="F587" s="20" t="s">
        <v>79</v>
      </c>
      <c r="G587" s="41"/>
      <c r="H587" s="21" t="s">
        <v>22</v>
      </c>
      <c r="I587" s="41" t="s">
        <v>53</v>
      </c>
      <c r="J587" s="21" t="s">
        <v>113</v>
      </c>
      <c r="K587" s="203" t="s">
        <v>4323</v>
      </c>
      <c r="L587" s="55"/>
      <c r="M587" s="443">
        <v>0</v>
      </c>
      <c r="N587" s="443">
        <v>200</v>
      </c>
      <c r="O587" s="217">
        <f t="shared" si="10"/>
        <v>1772</v>
      </c>
    </row>
    <row r="588" spans="1:18" ht="22.95" customHeight="1" x14ac:dyDescent="0.25">
      <c r="A588" s="216">
        <v>45754</v>
      </c>
      <c r="B588" s="20" t="s">
        <v>208</v>
      </c>
      <c r="C588" s="41">
        <v>729</v>
      </c>
      <c r="D588" s="55"/>
      <c r="E588" s="320" t="s">
        <v>130</v>
      </c>
      <c r="F588" s="20" t="s">
        <v>79</v>
      </c>
      <c r="G588" s="41"/>
      <c r="H588" s="21" t="s">
        <v>22</v>
      </c>
      <c r="I588" s="41" t="s">
        <v>53</v>
      </c>
      <c r="J588" s="21" t="s">
        <v>113</v>
      </c>
      <c r="K588" s="320" t="s">
        <v>4324</v>
      </c>
      <c r="L588" s="55"/>
      <c r="M588" s="396">
        <v>0</v>
      </c>
      <c r="N588" s="444">
        <v>200</v>
      </c>
      <c r="O588" s="217">
        <f t="shared" si="10"/>
        <v>1572</v>
      </c>
    </row>
    <row r="589" spans="1:18" ht="22.95" customHeight="1" x14ac:dyDescent="0.25">
      <c r="A589" s="216">
        <v>45754</v>
      </c>
      <c r="B589" s="20" t="s">
        <v>208</v>
      </c>
      <c r="C589" s="41">
        <v>730</v>
      </c>
      <c r="D589" s="55"/>
      <c r="E589" s="320" t="s">
        <v>1933</v>
      </c>
      <c r="F589" s="20" t="s">
        <v>79</v>
      </c>
      <c r="G589" s="41"/>
      <c r="H589" s="21" t="s">
        <v>22</v>
      </c>
      <c r="I589" s="41" t="s">
        <v>103</v>
      </c>
      <c r="J589" s="21" t="s">
        <v>94</v>
      </c>
      <c r="K589" s="320" t="s">
        <v>1943</v>
      </c>
      <c r="L589" s="55"/>
      <c r="M589" s="396">
        <v>0</v>
      </c>
      <c r="N589" s="444">
        <v>1000</v>
      </c>
      <c r="O589" s="217">
        <f t="shared" si="10"/>
        <v>572</v>
      </c>
    </row>
    <row r="590" spans="1:18" ht="22.95" customHeight="1" x14ac:dyDescent="0.25">
      <c r="A590" s="216">
        <v>45754</v>
      </c>
      <c r="B590" s="20" t="s">
        <v>208</v>
      </c>
      <c r="C590" s="41">
        <v>731</v>
      </c>
      <c r="D590" s="55"/>
      <c r="E590" s="320" t="s">
        <v>1933</v>
      </c>
      <c r="F590" s="20" t="s">
        <v>79</v>
      </c>
      <c r="G590" s="41"/>
      <c r="H590" s="21" t="s">
        <v>22</v>
      </c>
      <c r="I590" s="41" t="s">
        <v>103</v>
      </c>
      <c r="J590" s="21" t="s">
        <v>94</v>
      </c>
      <c r="K590" s="320" t="s">
        <v>4325</v>
      </c>
      <c r="L590" s="55"/>
      <c r="M590" s="396">
        <v>0</v>
      </c>
      <c r="N590" s="444">
        <v>500</v>
      </c>
      <c r="O590" s="217">
        <f t="shared" si="10"/>
        <v>72</v>
      </c>
    </row>
    <row r="591" spans="1:18" ht="22.95" customHeight="1" x14ac:dyDescent="0.25">
      <c r="A591" s="216">
        <v>45754</v>
      </c>
      <c r="B591" s="20" t="s">
        <v>208</v>
      </c>
      <c r="C591" s="41">
        <v>732</v>
      </c>
      <c r="D591" s="55"/>
      <c r="E591" s="320" t="s">
        <v>1933</v>
      </c>
      <c r="F591" s="20" t="s">
        <v>79</v>
      </c>
      <c r="G591" s="41"/>
      <c r="H591" s="21" t="s">
        <v>22</v>
      </c>
      <c r="I591" s="41" t="s">
        <v>103</v>
      </c>
      <c r="J591" s="21" t="s">
        <v>94</v>
      </c>
      <c r="K591" s="320" t="s">
        <v>4269</v>
      </c>
      <c r="L591" s="55"/>
      <c r="M591" s="396">
        <v>0</v>
      </c>
      <c r="N591" s="444">
        <v>1050</v>
      </c>
      <c r="O591" s="217">
        <f t="shared" si="10"/>
        <v>-978</v>
      </c>
    </row>
    <row r="592" spans="1:18" ht="22.95" customHeight="1" x14ac:dyDescent="0.25">
      <c r="A592" s="216">
        <v>45754</v>
      </c>
      <c r="B592" s="20" t="s">
        <v>208</v>
      </c>
      <c r="C592" s="41">
        <v>733</v>
      </c>
      <c r="D592" s="55"/>
      <c r="E592" s="320" t="s">
        <v>1933</v>
      </c>
      <c r="F592" s="20" t="s">
        <v>79</v>
      </c>
      <c r="G592" s="41"/>
      <c r="H592" s="21" t="s">
        <v>22</v>
      </c>
      <c r="I592" s="41" t="s">
        <v>103</v>
      </c>
      <c r="J592" s="21" t="s">
        <v>94</v>
      </c>
      <c r="K592" s="320" t="s">
        <v>4326</v>
      </c>
      <c r="L592" s="55"/>
      <c r="M592" s="396">
        <v>0</v>
      </c>
      <c r="N592" s="444">
        <v>200</v>
      </c>
      <c r="O592" s="217">
        <f t="shared" si="10"/>
        <v>-1178</v>
      </c>
    </row>
    <row r="593" spans="1:15" ht="22.95" customHeight="1" x14ac:dyDescent="0.25">
      <c r="A593" s="216">
        <v>45754</v>
      </c>
      <c r="B593" s="20" t="s">
        <v>208</v>
      </c>
      <c r="C593" s="41">
        <v>734</v>
      </c>
      <c r="D593" s="55"/>
      <c r="E593" s="320" t="s">
        <v>1933</v>
      </c>
      <c r="F593" s="20" t="s">
        <v>79</v>
      </c>
      <c r="G593" s="41"/>
      <c r="H593" s="21" t="s">
        <v>22</v>
      </c>
      <c r="I593" s="41" t="s">
        <v>103</v>
      </c>
      <c r="J593" s="21" t="s">
        <v>94</v>
      </c>
      <c r="K593" s="320" t="s">
        <v>4327</v>
      </c>
      <c r="L593" s="55"/>
      <c r="M593" s="396">
        <v>0</v>
      </c>
      <c r="N593" s="444">
        <v>1000</v>
      </c>
      <c r="O593" s="217">
        <f t="shared" si="10"/>
        <v>-2178</v>
      </c>
    </row>
    <row r="594" spans="1:15" ht="22.95" customHeight="1" x14ac:dyDescent="0.25">
      <c r="A594" s="216">
        <v>45754</v>
      </c>
      <c r="B594" s="20" t="s">
        <v>208</v>
      </c>
      <c r="C594" s="41">
        <v>735</v>
      </c>
      <c r="D594" s="55"/>
      <c r="E594" s="320" t="s">
        <v>1933</v>
      </c>
      <c r="F594" s="20" t="s">
        <v>79</v>
      </c>
      <c r="G594" s="41"/>
      <c r="H594" s="21" t="s">
        <v>22</v>
      </c>
      <c r="I594" s="41" t="s">
        <v>103</v>
      </c>
      <c r="J594" s="21" t="s">
        <v>94</v>
      </c>
      <c r="K594" s="320" t="s">
        <v>4328</v>
      </c>
      <c r="L594" s="55"/>
      <c r="M594" s="396">
        <v>0</v>
      </c>
      <c r="N594" s="444">
        <v>1000</v>
      </c>
      <c r="O594" s="217">
        <f t="shared" si="10"/>
        <v>-3178</v>
      </c>
    </row>
    <row r="595" spans="1:15" ht="22.95" customHeight="1" x14ac:dyDescent="0.25">
      <c r="A595" s="216">
        <v>45754</v>
      </c>
      <c r="B595" s="20" t="s">
        <v>208</v>
      </c>
      <c r="C595" s="41">
        <v>736</v>
      </c>
      <c r="D595" s="55"/>
      <c r="E595" s="320" t="s">
        <v>1933</v>
      </c>
      <c r="F595" s="20" t="s">
        <v>79</v>
      </c>
      <c r="G595" s="41"/>
      <c r="H595" s="21" t="s">
        <v>22</v>
      </c>
      <c r="I595" s="41" t="s">
        <v>103</v>
      </c>
      <c r="J595" s="21" t="s">
        <v>94</v>
      </c>
      <c r="K595" s="320" t="s">
        <v>1996</v>
      </c>
      <c r="L595" s="55"/>
      <c r="M595" s="396">
        <v>0</v>
      </c>
      <c r="N595" s="444">
        <v>250</v>
      </c>
      <c r="O595" s="217">
        <f t="shared" si="10"/>
        <v>-3428</v>
      </c>
    </row>
    <row r="596" spans="1:15" ht="22.95" customHeight="1" x14ac:dyDescent="0.25">
      <c r="A596" s="216">
        <v>45754</v>
      </c>
      <c r="B596" s="20" t="s">
        <v>208</v>
      </c>
      <c r="C596" s="41">
        <v>737</v>
      </c>
      <c r="D596" s="55"/>
      <c r="E596" s="320" t="s">
        <v>1933</v>
      </c>
      <c r="F596" s="20" t="s">
        <v>79</v>
      </c>
      <c r="G596" s="41"/>
      <c r="H596" s="21" t="s">
        <v>22</v>
      </c>
      <c r="I596" s="41" t="s">
        <v>103</v>
      </c>
      <c r="J596" s="21" t="s">
        <v>94</v>
      </c>
      <c r="K596" s="320" t="s">
        <v>1963</v>
      </c>
      <c r="L596" s="55"/>
      <c r="M596" s="396">
        <v>0</v>
      </c>
      <c r="N596" s="444">
        <v>150</v>
      </c>
      <c r="O596" s="217">
        <f t="shared" si="10"/>
        <v>-3578</v>
      </c>
    </row>
    <row r="597" spans="1:15" ht="22.95" customHeight="1" x14ac:dyDescent="0.25">
      <c r="A597" s="216">
        <v>45754</v>
      </c>
      <c r="B597" s="20" t="s">
        <v>208</v>
      </c>
      <c r="C597" s="41">
        <v>738</v>
      </c>
      <c r="D597" s="55"/>
      <c r="E597" s="320" t="s">
        <v>1933</v>
      </c>
      <c r="F597" s="20" t="s">
        <v>79</v>
      </c>
      <c r="G597" s="41"/>
      <c r="H597" s="21" t="s">
        <v>22</v>
      </c>
      <c r="I597" s="41" t="s">
        <v>103</v>
      </c>
      <c r="J597" s="21" t="s">
        <v>94</v>
      </c>
      <c r="K597" s="320" t="s">
        <v>1962</v>
      </c>
      <c r="L597" s="55"/>
      <c r="M597" s="396">
        <v>0</v>
      </c>
      <c r="N597" s="444">
        <v>150</v>
      </c>
      <c r="O597" s="217">
        <f t="shared" si="10"/>
        <v>-3728</v>
      </c>
    </row>
    <row r="598" spans="1:15" ht="22.95" customHeight="1" x14ac:dyDescent="0.25">
      <c r="A598" s="216">
        <v>45754</v>
      </c>
      <c r="B598" s="20" t="s">
        <v>208</v>
      </c>
      <c r="C598" s="41">
        <v>739</v>
      </c>
      <c r="D598" s="55"/>
      <c r="E598" s="320" t="s">
        <v>1276</v>
      </c>
      <c r="F598" s="20" t="s">
        <v>79</v>
      </c>
      <c r="G598" s="41"/>
      <c r="H598" s="21" t="s">
        <v>22</v>
      </c>
      <c r="I598" s="41" t="s">
        <v>103</v>
      </c>
      <c r="J598" s="21" t="s">
        <v>102</v>
      </c>
      <c r="K598" s="320" t="s">
        <v>4329</v>
      </c>
      <c r="L598" s="55"/>
      <c r="M598" s="396">
        <v>0</v>
      </c>
      <c r="N598" s="444">
        <v>1807</v>
      </c>
      <c r="O598" s="217">
        <f t="shared" si="10"/>
        <v>-5535</v>
      </c>
    </row>
    <row r="599" spans="1:15" ht="22.95" customHeight="1" x14ac:dyDescent="0.25">
      <c r="A599" s="216">
        <v>45754</v>
      </c>
      <c r="B599" s="20" t="s">
        <v>208</v>
      </c>
      <c r="C599" s="41">
        <v>740</v>
      </c>
      <c r="D599" s="55"/>
      <c r="E599" s="320" t="s">
        <v>4310</v>
      </c>
      <c r="F599" s="20" t="s">
        <v>79</v>
      </c>
      <c r="G599" s="41"/>
      <c r="H599" s="21" t="s">
        <v>22</v>
      </c>
      <c r="I599" s="41" t="s">
        <v>103</v>
      </c>
      <c r="J599" s="21" t="s">
        <v>102</v>
      </c>
      <c r="K599" s="320" t="s">
        <v>4330</v>
      </c>
      <c r="L599" s="55"/>
      <c r="M599" s="396">
        <v>0</v>
      </c>
      <c r="N599" s="444">
        <v>334</v>
      </c>
      <c r="O599" s="217">
        <f t="shared" si="10"/>
        <v>-5869</v>
      </c>
    </row>
    <row r="600" spans="1:15" ht="22.95" customHeight="1" x14ac:dyDescent="0.25">
      <c r="A600" s="216">
        <v>45754</v>
      </c>
      <c r="B600" s="20" t="s">
        <v>208</v>
      </c>
      <c r="C600" s="41">
        <v>741</v>
      </c>
      <c r="D600" s="55"/>
      <c r="E600" s="320" t="s">
        <v>1273</v>
      </c>
      <c r="F600" s="20" t="s">
        <v>79</v>
      </c>
      <c r="G600" s="41"/>
      <c r="H600" s="21" t="s">
        <v>22</v>
      </c>
      <c r="I600" s="41" t="s">
        <v>103</v>
      </c>
      <c r="J600" s="21" t="s">
        <v>216</v>
      </c>
      <c r="K600" s="320" t="s">
        <v>1289</v>
      </c>
      <c r="L600" s="55"/>
      <c r="M600" s="396">
        <v>0</v>
      </c>
      <c r="N600" s="444">
        <v>2000</v>
      </c>
      <c r="O600" s="217">
        <f t="shared" si="10"/>
        <v>-7869</v>
      </c>
    </row>
    <row r="601" spans="1:15" ht="22.95" customHeight="1" x14ac:dyDescent="0.25">
      <c r="A601" s="216">
        <v>45754</v>
      </c>
      <c r="B601" s="20" t="s">
        <v>208</v>
      </c>
      <c r="C601" s="41">
        <v>742</v>
      </c>
      <c r="D601" s="55"/>
      <c r="E601" s="320" t="s">
        <v>4311</v>
      </c>
      <c r="F601" s="20" t="s">
        <v>79</v>
      </c>
      <c r="G601" s="41"/>
      <c r="H601" s="21" t="s">
        <v>22</v>
      </c>
      <c r="I601" s="41" t="s">
        <v>103</v>
      </c>
      <c r="J601" s="21" t="s">
        <v>102</v>
      </c>
      <c r="K601" s="320" t="s">
        <v>4331</v>
      </c>
      <c r="L601" s="55"/>
      <c r="M601" s="396">
        <v>0</v>
      </c>
      <c r="N601" s="444">
        <v>2824</v>
      </c>
      <c r="O601" s="217">
        <f t="shared" si="10"/>
        <v>-10693</v>
      </c>
    </row>
    <row r="602" spans="1:15" ht="22.95" customHeight="1" x14ac:dyDescent="0.25">
      <c r="A602" s="216">
        <v>45754</v>
      </c>
      <c r="B602" s="20" t="s">
        <v>208</v>
      </c>
      <c r="C602" s="41">
        <v>743</v>
      </c>
      <c r="D602" s="55"/>
      <c r="E602" s="320" t="s">
        <v>4312</v>
      </c>
      <c r="F602" s="20" t="s">
        <v>79</v>
      </c>
      <c r="G602" s="41"/>
      <c r="H602" s="21" t="s">
        <v>22</v>
      </c>
      <c r="I602" s="41" t="s">
        <v>103</v>
      </c>
      <c r="J602" s="21" t="s">
        <v>102</v>
      </c>
      <c r="K602" s="320" t="s">
        <v>1300</v>
      </c>
      <c r="L602" s="55"/>
      <c r="M602" s="396">
        <v>0</v>
      </c>
      <c r="N602" s="444">
        <v>7968</v>
      </c>
      <c r="O602" s="217">
        <f t="shared" si="10"/>
        <v>-18661</v>
      </c>
    </row>
    <row r="603" spans="1:15" ht="22.95" customHeight="1" x14ac:dyDescent="0.25">
      <c r="A603" s="216">
        <v>45754</v>
      </c>
      <c r="B603" s="20" t="s">
        <v>208</v>
      </c>
      <c r="C603" s="41">
        <v>744</v>
      </c>
      <c r="D603" s="55"/>
      <c r="E603" s="320" t="s">
        <v>4313</v>
      </c>
      <c r="F603" s="20" t="s">
        <v>79</v>
      </c>
      <c r="G603" s="41"/>
      <c r="H603" s="21" t="s">
        <v>22</v>
      </c>
      <c r="I603" s="41" t="s">
        <v>103</v>
      </c>
      <c r="J603" s="21" t="s">
        <v>102</v>
      </c>
      <c r="K603" s="320" t="s">
        <v>4332</v>
      </c>
      <c r="L603" s="55"/>
      <c r="M603" s="396">
        <v>0</v>
      </c>
      <c r="N603" s="444">
        <v>2693</v>
      </c>
      <c r="O603" s="217">
        <f t="shared" si="10"/>
        <v>-21354</v>
      </c>
    </row>
    <row r="604" spans="1:15" ht="22.95" customHeight="1" x14ac:dyDescent="0.2">
      <c r="A604" s="216">
        <v>45754</v>
      </c>
      <c r="B604" s="20" t="s">
        <v>208</v>
      </c>
      <c r="C604" s="41">
        <v>745</v>
      </c>
      <c r="D604" s="55"/>
      <c r="E604" s="55" t="s">
        <v>4283</v>
      </c>
      <c r="F604" s="20" t="s">
        <v>79</v>
      </c>
      <c r="G604" s="41"/>
      <c r="H604" s="21" t="s">
        <v>22</v>
      </c>
      <c r="I604" s="41" t="s">
        <v>53</v>
      </c>
      <c r="J604" s="21" t="s">
        <v>112</v>
      </c>
      <c r="K604" s="203" t="s">
        <v>4296</v>
      </c>
      <c r="L604" s="55"/>
      <c r="M604" s="396">
        <v>0</v>
      </c>
      <c r="N604" s="443">
        <v>20356</v>
      </c>
      <c r="O604" s="217">
        <f t="shared" si="10"/>
        <v>-41710</v>
      </c>
    </row>
    <row r="605" spans="1:15" ht="22.95" customHeight="1" x14ac:dyDescent="0.2">
      <c r="A605" s="216">
        <v>45754</v>
      </c>
      <c r="B605" s="20" t="s">
        <v>208</v>
      </c>
      <c r="C605" s="41">
        <v>746</v>
      </c>
      <c r="D605" s="55"/>
      <c r="E605" s="55" t="s">
        <v>4283</v>
      </c>
      <c r="F605" s="20" t="s">
        <v>79</v>
      </c>
      <c r="G605" s="41"/>
      <c r="H605" s="21" t="s">
        <v>22</v>
      </c>
      <c r="I605" s="41" t="s">
        <v>53</v>
      </c>
      <c r="J605" s="21" t="s">
        <v>112</v>
      </c>
      <c r="K605" s="203" t="s">
        <v>4295</v>
      </c>
      <c r="L605" s="55"/>
      <c r="M605" s="396">
        <v>0</v>
      </c>
      <c r="N605" s="443">
        <v>27728</v>
      </c>
      <c r="O605" s="217">
        <f t="shared" si="10"/>
        <v>-69438</v>
      </c>
    </row>
    <row r="606" spans="1:15" ht="22.95" customHeight="1" x14ac:dyDescent="0.2">
      <c r="A606" s="216">
        <v>45754</v>
      </c>
      <c r="B606" s="20" t="s">
        <v>208</v>
      </c>
      <c r="C606" s="41">
        <v>747</v>
      </c>
      <c r="D606" s="55"/>
      <c r="E606" s="55" t="s">
        <v>1316</v>
      </c>
      <c r="F606" s="20" t="s">
        <v>79</v>
      </c>
      <c r="G606" s="41"/>
      <c r="H606" s="21" t="s">
        <v>22</v>
      </c>
      <c r="I606" s="41" t="s">
        <v>103</v>
      </c>
      <c r="J606" s="21" t="s">
        <v>102</v>
      </c>
      <c r="K606" s="203" t="s">
        <v>4297</v>
      </c>
      <c r="L606" s="55"/>
      <c r="M606" s="396">
        <v>0</v>
      </c>
      <c r="N606" s="443">
        <v>5360</v>
      </c>
      <c r="O606" s="217">
        <f t="shared" si="10"/>
        <v>-74798</v>
      </c>
    </row>
    <row r="607" spans="1:15" ht="22.95" customHeight="1" x14ac:dyDescent="0.2">
      <c r="A607" s="216">
        <v>45754</v>
      </c>
      <c r="B607" s="20" t="s">
        <v>208</v>
      </c>
      <c r="C607" s="41">
        <v>748</v>
      </c>
      <c r="D607" s="55"/>
      <c r="E607" s="55" t="s">
        <v>4314</v>
      </c>
      <c r="F607" s="20" t="s">
        <v>79</v>
      </c>
      <c r="G607" s="41"/>
      <c r="H607" s="21" t="s">
        <v>22</v>
      </c>
      <c r="I607" s="41" t="s">
        <v>103</v>
      </c>
      <c r="J607" s="21" t="s">
        <v>102</v>
      </c>
      <c r="K607" s="203" t="s">
        <v>1971</v>
      </c>
      <c r="L607" s="55"/>
      <c r="M607" s="396">
        <v>0</v>
      </c>
      <c r="N607" s="443">
        <v>2000</v>
      </c>
      <c r="O607" s="217">
        <f t="shared" si="10"/>
        <v>-76798</v>
      </c>
    </row>
    <row r="608" spans="1:15" ht="22.95" customHeight="1" x14ac:dyDescent="0.2">
      <c r="A608" s="216">
        <v>45754</v>
      </c>
      <c r="B608" s="20" t="s">
        <v>208</v>
      </c>
      <c r="C608" s="41">
        <v>749</v>
      </c>
      <c r="D608" s="55"/>
      <c r="E608" s="55" t="s">
        <v>1270</v>
      </c>
      <c r="F608" s="20" t="s">
        <v>79</v>
      </c>
      <c r="G608" s="41"/>
      <c r="H608" s="21" t="s">
        <v>21</v>
      </c>
      <c r="I608" s="41" t="s">
        <v>81</v>
      </c>
      <c r="J608" s="21" t="s">
        <v>33</v>
      </c>
      <c r="K608" s="203"/>
      <c r="L608" s="55"/>
      <c r="M608" s="396">
        <v>327000</v>
      </c>
      <c r="N608" s="443">
        <v>0</v>
      </c>
      <c r="O608" s="217">
        <f t="shared" si="10"/>
        <v>250202</v>
      </c>
    </row>
    <row r="609" spans="1:15" ht="22.95" customHeight="1" x14ac:dyDescent="0.2">
      <c r="A609" s="216">
        <v>45754</v>
      </c>
      <c r="B609" s="20" t="s">
        <v>208</v>
      </c>
      <c r="C609" s="41">
        <v>750</v>
      </c>
      <c r="D609" s="55"/>
      <c r="E609" s="55" t="s">
        <v>1278</v>
      </c>
      <c r="F609" s="20" t="s">
        <v>79</v>
      </c>
      <c r="G609" s="41"/>
      <c r="H609" s="21" t="s">
        <v>22</v>
      </c>
      <c r="I609" s="41" t="s">
        <v>53</v>
      </c>
      <c r="J609" s="21" t="s">
        <v>112</v>
      </c>
      <c r="K609" s="203" t="s">
        <v>1302</v>
      </c>
      <c r="L609" s="55"/>
      <c r="M609" s="396">
        <v>0</v>
      </c>
      <c r="N609" s="443">
        <v>195806</v>
      </c>
      <c r="O609" s="217">
        <f t="shared" si="10"/>
        <v>54396</v>
      </c>
    </row>
    <row r="610" spans="1:15" ht="22.95" customHeight="1" x14ac:dyDescent="0.2">
      <c r="A610" s="216">
        <v>45754</v>
      </c>
      <c r="B610" s="20" t="s">
        <v>208</v>
      </c>
      <c r="C610" s="41">
        <v>751</v>
      </c>
      <c r="D610" s="55"/>
      <c r="E610" s="55" t="s">
        <v>1278</v>
      </c>
      <c r="F610" s="20" t="s">
        <v>79</v>
      </c>
      <c r="G610" s="41"/>
      <c r="H610" s="21" t="s">
        <v>22</v>
      </c>
      <c r="I610" s="41" t="s">
        <v>53</v>
      </c>
      <c r="J610" s="21" t="s">
        <v>112</v>
      </c>
      <c r="K610" s="203" t="s">
        <v>1303</v>
      </c>
      <c r="L610" s="55"/>
      <c r="M610" s="396">
        <v>0</v>
      </c>
      <c r="N610" s="443">
        <v>35566</v>
      </c>
      <c r="O610" s="217">
        <f t="shared" si="10"/>
        <v>18830</v>
      </c>
    </row>
    <row r="611" spans="1:15" ht="22.95" customHeight="1" x14ac:dyDescent="0.2">
      <c r="A611" s="216">
        <v>45754</v>
      </c>
      <c r="B611" s="20" t="s">
        <v>208</v>
      </c>
      <c r="C611" s="41">
        <v>752</v>
      </c>
      <c r="D611" s="55"/>
      <c r="E611" s="55" t="s">
        <v>1278</v>
      </c>
      <c r="F611" s="20" t="s">
        <v>79</v>
      </c>
      <c r="G611" s="41"/>
      <c r="H611" s="21" t="s">
        <v>22</v>
      </c>
      <c r="I611" s="41" t="s">
        <v>53</v>
      </c>
      <c r="J611" s="21" t="s">
        <v>114</v>
      </c>
      <c r="K611" s="203" t="s">
        <v>149</v>
      </c>
      <c r="L611" s="55"/>
      <c r="M611" s="396">
        <v>0</v>
      </c>
      <c r="N611" s="443">
        <v>4050</v>
      </c>
      <c r="O611" s="217">
        <f t="shared" si="10"/>
        <v>14780</v>
      </c>
    </row>
    <row r="612" spans="1:15" ht="22.95" customHeight="1" x14ac:dyDescent="0.2">
      <c r="A612" s="216">
        <v>45754</v>
      </c>
      <c r="B612" s="20" t="s">
        <v>208</v>
      </c>
      <c r="C612" s="41">
        <v>753</v>
      </c>
      <c r="D612" s="55"/>
      <c r="E612" s="55" t="s">
        <v>29</v>
      </c>
      <c r="F612" s="20" t="s">
        <v>79</v>
      </c>
      <c r="G612" s="41"/>
      <c r="H612" s="21" t="s">
        <v>22</v>
      </c>
      <c r="I612" s="41" t="s">
        <v>53</v>
      </c>
      <c r="J612" s="21" t="s">
        <v>113</v>
      </c>
      <c r="K612" s="203" t="s">
        <v>4333</v>
      </c>
      <c r="L612" s="55"/>
      <c r="M612" s="396">
        <v>0</v>
      </c>
      <c r="N612" s="443">
        <v>300</v>
      </c>
      <c r="O612" s="217">
        <f t="shared" si="10"/>
        <v>14480</v>
      </c>
    </row>
    <row r="613" spans="1:15" ht="22.95" customHeight="1" x14ac:dyDescent="0.2">
      <c r="A613" s="216">
        <v>45754</v>
      </c>
      <c r="B613" s="20" t="s">
        <v>208</v>
      </c>
      <c r="C613" s="41">
        <v>754</v>
      </c>
      <c r="D613" s="55"/>
      <c r="E613" s="55" t="s">
        <v>29</v>
      </c>
      <c r="F613" s="20" t="s">
        <v>79</v>
      </c>
      <c r="G613" s="41"/>
      <c r="H613" s="21" t="s">
        <v>22</v>
      </c>
      <c r="I613" s="41" t="s">
        <v>53</v>
      </c>
      <c r="J613" s="21" t="s">
        <v>113</v>
      </c>
      <c r="K613" s="203" t="s">
        <v>1963</v>
      </c>
      <c r="L613" s="55"/>
      <c r="M613" s="396">
        <v>0</v>
      </c>
      <c r="N613" s="443">
        <v>1000</v>
      </c>
      <c r="O613" s="217">
        <f t="shared" si="10"/>
        <v>13480</v>
      </c>
    </row>
    <row r="614" spans="1:15" ht="22.95" customHeight="1" x14ac:dyDescent="0.2">
      <c r="A614" s="216">
        <v>45754</v>
      </c>
      <c r="B614" s="20" t="s">
        <v>208</v>
      </c>
      <c r="C614" s="41">
        <v>755</v>
      </c>
      <c r="D614" s="55"/>
      <c r="E614" s="55" t="s">
        <v>1279</v>
      </c>
      <c r="F614" s="20" t="s">
        <v>79</v>
      </c>
      <c r="G614" s="41"/>
      <c r="H614" s="21" t="s">
        <v>22</v>
      </c>
      <c r="I614" s="41" t="s">
        <v>53</v>
      </c>
      <c r="J614" s="21" t="s">
        <v>113</v>
      </c>
      <c r="K614" s="203" t="s">
        <v>1971</v>
      </c>
      <c r="L614" s="55"/>
      <c r="M614" s="396">
        <v>0</v>
      </c>
      <c r="N614" s="443">
        <v>3000</v>
      </c>
      <c r="O614" s="217">
        <f t="shared" si="10"/>
        <v>10480</v>
      </c>
    </row>
    <row r="615" spans="1:15" ht="22.95" customHeight="1" x14ac:dyDescent="0.2">
      <c r="A615" s="216">
        <v>45761</v>
      </c>
      <c r="B615" s="20" t="s">
        <v>208</v>
      </c>
      <c r="C615" s="41">
        <v>763</v>
      </c>
      <c r="D615" s="55"/>
      <c r="E615" s="55" t="s">
        <v>4334</v>
      </c>
      <c r="F615" s="20" t="s">
        <v>79</v>
      </c>
      <c r="G615" s="41"/>
      <c r="H615" s="21" t="s">
        <v>21</v>
      </c>
      <c r="I615" s="41" t="s">
        <v>81</v>
      </c>
      <c r="J615" s="21" t="s">
        <v>33</v>
      </c>
      <c r="K615" s="203"/>
      <c r="L615" s="55"/>
      <c r="M615" s="396">
        <v>10000</v>
      </c>
      <c r="N615" s="443">
        <v>0</v>
      </c>
      <c r="O615" s="217">
        <f t="shared" si="10"/>
        <v>20480</v>
      </c>
    </row>
    <row r="616" spans="1:15" ht="22.95" customHeight="1" x14ac:dyDescent="0.2">
      <c r="A616" s="216">
        <v>45761</v>
      </c>
      <c r="B616" s="20" t="s">
        <v>208</v>
      </c>
      <c r="C616" s="41">
        <v>764</v>
      </c>
      <c r="D616" s="55"/>
      <c r="E616" s="55" t="s">
        <v>4335</v>
      </c>
      <c r="F616" s="20" t="s">
        <v>79</v>
      </c>
      <c r="G616" s="41"/>
      <c r="H616" s="21" t="s">
        <v>21</v>
      </c>
      <c r="I616" s="41" t="s">
        <v>81</v>
      </c>
      <c r="J616" s="21" t="s">
        <v>33</v>
      </c>
      <c r="K616" s="203"/>
      <c r="L616" s="55"/>
      <c r="M616" s="396">
        <v>10000</v>
      </c>
      <c r="N616" s="443">
        <v>0</v>
      </c>
      <c r="O616" s="217">
        <f t="shared" si="10"/>
        <v>30480</v>
      </c>
    </row>
    <row r="617" spans="1:15" ht="22.95" customHeight="1" x14ac:dyDescent="0.2">
      <c r="A617" s="216">
        <v>45761</v>
      </c>
      <c r="B617" s="20" t="s">
        <v>208</v>
      </c>
      <c r="C617" s="41">
        <v>765</v>
      </c>
      <c r="D617" s="55"/>
      <c r="E617" s="55" t="s">
        <v>1270</v>
      </c>
      <c r="F617" s="20" t="s">
        <v>79</v>
      </c>
      <c r="G617" s="41"/>
      <c r="H617" s="21" t="s">
        <v>21</v>
      </c>
      <c r="I617" s="41" t="s">
        <v>81</v>
      </c>
      <c r="J617" s="21" t="s">
        <v>33</v>
      </c>
      <c r="K617" s="203"/>
      <c r="L617" s="55"/>
      <c r="M617" s="396">
        <v>335000</v>
      </c>
      <c r="N617" s="443">
        <v>0</v>
      </c>
      <c r="O617" s="217">
        <f t="shared" si="10"/>
        <v>365480</v>
      </c>
    </row>
    <row r="618" spans="1:15" ht="22.95" customHeight="1" x14ac:dyDescent="0.2">
      <c r="A618" s="216">
        <v>45761</v>
      </c>
      <c r="B618" s="20" t="s">
        <v>208</v>
      </c>
      <c r="C618" s="41">
        <v>766</v>
      </c>
      <c r="D618" s="55"/>
      <c r="E618" s="55" t="s">
        <v>4336</v>
      </c>
      <c r="F618" s="20" t="s">
        <v>79</v>
      </c>
      <c r="G618" s="41"/>
      <c r="H618" s="21" t="s">
        <v>22</v>
      </c>
      <c r="I618" s="41" t="s">
        <v>103</v>
      </c>
      <c r="J618" s="21" t="s">
        <v>94</v>
      </c>
      <c r="K618" s="203" t="s">
        <v>1948</v>
      </c>
      <c r="L618" s="55"/>
      <c r="M618" s="396">
        <v>0</v>
      </c>
      <c r="N618" s="443">
        <v>250</v>
      </c>
      <c r="O618" s="217">
        <f t="shared" si="10"/>
        <v>365230</v>
      </c>
    </row>
    <row r="619" spans="1:15" ht="22.95" customHeight="1" x14ac:dyDescent="0.2">
      <c r="A619" s="216">
        <v>45761</v>
      </c>
      <c r="B619" s="20" t="s">
        <v>208</v>
      </c>
      <c r="C619" s="41">
        <v>767</v>
      </c>
      <c r="D619" s="55"/>
      <c r="E619" s="55" t="s">
        <v>4337</v>
      </c>
      <c r="F619" s="20" t="s">
        <v>79</v>
      </c>
      <c r="G619" s="41"/>
      <c r="H619" s="21" t="s">
        <v>22</v>
      </c>
      <c r="I619" s="41" t="s">
        <v>103</v>
      </c>
      <c r="J619" s="21" t="s">
        <v>94</v>
      </c>
      <c r="K619" s="203" t="s">
        <v>1325</v>
      </c>
      <c r="L619" s="55"/>
      <c r="M619" s="396">
        <v>0</v>
      </c>
      <c r="N619" s="443">
        <v>5000</v>
      </c>
      <c r="O619" s="217">
        <f t="shared" si="10"/>
        <v>360230</v>
      </c>
    </row>
    <row r="620" spans="1:15" ht="22.95" customHeight="1" x14ac:dyDescent="0.2">
      <c r="A620" s="216">
        <v>45761</v>
      </c>
      <c r="B620" s="20" t="s">
        <v>208</v>
      </c>
      <c r="C620" s="41">
        <v>768</v>
      </c>
      <c r="D620" s="55"/>
      <c r="E620" s="55" t="s">
        <v>4338</v>
      </c>
      <c r="F620" s="20" t="s">
        <v>79</v>
      </c>
      <c r="G620" s="41"/>
      <c r="H620" s="21" t="s">
        <v>22</v>
      </c>
      <c r="I620" s="41" t="s">
        <v>103</v>
      </c>
      <c r="J620" s="21" t="s">
        <v>95</v>
      </c>
      <c r="K620" s="203" t="s">
        <v>1325</v>
      </c>
      <c r="L620" s="55"/>
      <c r="M620" s="396">
        <v>0</v>
      </c>
      <c r="N620" s="443">
        <v>2800</v>
      </c>
      <c r="O620" s="217">
        <f t="shared" si="10"/>
        <v>357430</v>
      </c>
    </row>
    <row r="621" spans="1:15" ht="22.95" customHeight="1" x14ac:dyDescent="0.2">
      <c r="A621" s="216">
        <v>45761</v>
      </c>
      <c r="B621" s="20" t="s">
        <v>208</v>
      </c>
      <c r="C621" s="41">
        <v>769</v>
      </c>
      <c r="D621" s="55"/>
      <c r="E621" s="55" t="s">
        <v>4339</v>
      </c>
      <c r="F621" s="20" t="s">
        <v>79</v>
      </c>
      <c r="G621" s="41"/>
      <c r="H621" s="21" t="s">
        <v>22</v>
      </c>
      <c r="I621" s="41" t="s">
        <v>103</v>
      </c>
      <c r="J621" s="21" t="s">
        <v>93</v>
      </c>
      <c r="K621" s="203" t="s">
        <v>1325</v>
      </c>
      <c r="L621" s="55"/>
      <c r="M621" s="396">
        <v>0</v>
      </c>
      <c r="N621" s="443">
        <v>100</v>
      </c>
      <c r="O621" s="217">
        <f t="shared" si="10"/>
        <v>357330</v>
      </c>
    </row>
    <row r="622" spans="1:15" ht="22.95" customHeight="1" x14ac:dyDescent="0.2">
      <c r="A622" s="216">
        <v>45761</v>
      </c>
      <c r="B622" s="20" t="s">
        <v>208</v>
      </c>
      <c r="C622" s="41">
        <v>770</v>
      </c>
      <c r="D622" s="55"/>
      <c r="E622" s="55" t="s">
        <v>4340</v>
      </c>
      <c r="F622" s="20" t="s">
        <v>79</v>
      </c>
      <c r="G622" s="41"/>
      <c r="H622" s="21" t="s">
        <v>22</v>
      </c>
      <c r="I622" s="41" t="s">
        <v>103</v>
      </c>
      <c r="J622" s="21" t="s">
        <v>102</v>
      </c>
      <c r="K622" s="203" t="s">
        <v>4348</v>
      </c>
      <c r="L622" s="55"/>
      <c r="M622" s="396">
        <v>0</v>
      </c>
      <c r="N622" s="443">
        <v>595</v>
      </c>
      <c r="O622" s="217">
        <f t="shared" si="10"/>
        <v>356735</v>
      </c>
    </row>
    <row r="623" spans="1:15" ht="22.95" customHeight="1" x14ac:dyDescent="0.2">
      <c r="A623" s="216">
        <v>45761</v>
      </c>
      <c r="B623" s="20" t="s">
        <v>208</v>
      </c>
      <c r="C623" s="41">
        <v>771</v>
      </c>
      <c r="D623" s="55"/>
      <c r="E623" s="55" t="s">
        <v>130</v>
      </c>
      <c r="F623" s="20" t="s">
        <v>79</v>
      </c>
      <c r="G623" s="41"/>
      <c r="H623" s="21" t="s">
        <v>22</v>
      </c>
      <c r="I623" s="41" t="s">
        <v>53</v>
      </c>
      <c r="J623" s="21" t="s">
        <v>113</v>
      </c>
      <c r="K623" s="203" t="s">
        <v>1323</v>
      </c>
      <c r="L623" s="55"/>
      <c r="M623" s="396">
        <v>0</v>
      </c>
      <c r="N623" s="443">
        <v>300</v>
      </c>
      <c r="O623" s="217">
        <f t="shared" si="10"/>
        <v>356435</v>
      </c>
    </row>
    <row r="624" spans="1:15" ht="22.95" customHeight="1" x14ac:dyDescent="0.2">
      <c r="A624" s="216">
        <v>45761</v>
      </c>
      <c r="B624" s="20" t="s">
        <v>208</v>
      </c>
      <c r="C624" s="41">
        <v>772</v>
      </c>
      <c r="D624" s="55"/>
      <c r="E624" s="55" t="s">
        <v>130</v>
      </c>
      <c r="F624" s="20" t="s">
        <v>79</v>
      </c>
      <c r="G624" s="41"/>
      <c r="H624" s="21" t="s">
        <v>22</v>
      </c>
      <c r="I624" s="41" t="s">
        <v>53</v>
      </c>
      <c r="J624" s="21" t="s">
        <v>113</v>
      </c>
      <c r="K624" s="203" t="s">
        <v>1328</v>
      </c>
      <c r="L624" s="55"/>
      <c r="M624" s="396">
        <v>0</v>
      </c>
      <c r="N624" s="443">
        <v>100</v>
      </c>
      <c r="O624" s="217">
        <f t="shared" si="10"/>
        <v>356335</v>
      </c>
    </row>
    <row r="625" spans="1:15" ht="22.95" customHeight="1" x14ac:dyDescent="0.2">
      <c r="A625" s="216">
        <v>45761</v>
      </c>
      <c r="B625" s="20" t="s">
        <v>208</v>
      </c>
      <c r="C625" s="41">
        <v>773</v>
      </c>
      <c r="D625" s="55"/>
      <c r="E625" s="55" t="s">
        <v>130</v>
      </c>
      <c r="F625" s="20" t="s">
        <v>79</v>
      </c>
      <c r="G625" s="41"/>
      <c r="H625" s="21" t="s">
        <v>22</v>
      </c>
      <c r="I625" s="41" t="s">
        <v>53</v>
      </c>
      <c r="J625" s="21" t="s">
        <v>113</v>
      </c>
      <c r="K625" s="203" t="s">
        <v>4349</v>
      </c>
      <c r="L625" s="55"/>
      <c r="M625" s="396">
        <v>0</v>
      </c>
      <c r="N625" s="443">
        <v>200</v>
      </c>
      <c r="O625" s="217">
        <f t="shared" si="10"/>
        <v>356135</v>
      </c>
    </row>
    <row r="626" spans="1:15" ht="22.95" customHeight="1" x14ac:dyDescent="0.2">
      <c r="A626" s="216">
        <v>45761</v>
      </c>
      <c r="B626" s="20" t="s">
        <v>208</v>
      </c>
      <c r="C626" s="41">
        <v>774</v>
      </c>
      <c r="D626" s="55"/>
      <c r="E626" s="55" t="s">
        <v>4341</v>
      </c>
      <c r="F626" s="20" t="s">
        <v>79</v>
      </c>
      <c r="G626" s="41"/>
      <c r="H626" s="21" t="s">
        <v>22</v>
      </c>
      <c r="I626" s="41" t="s">
        <v>103</v>
      </c>
      <c r="J626" s="21" t="s">
        <v>102</v>
      </c>
      <c r="K626" s="203" t="s">
        <v>1948</v>
      </c>
      <c r="L626" s="55"/>
      <c r="M626" s="396">
        <v>0</v>
      </c>
      <c r="N626" s="443">
        <v>200</v>
      </c>
      <c r="O626" s="217">
        <f t="shared" si="10"/>
        <v>355935</v>
      </c>
    </row>
    <row r="627" spans="1:15" ht="22.95" customHeight="1" x14ac:dyDescent="0.2">
      <c r="A627" s="216">
        <v>45761</v>
      </c>
      <c r="B627" s="20" t="s">
        <v>208</v>
      </c>
      <c r="C627" s="41">
        <v>775</v>
      </c>
      <c r="D627" s="55"/>
      <c r="E627" s="55" t="s">
        <v>130</v>
      </c>
      <c r="F627" s="20" t="s">
        <v>79</v>
      </c>
      <c r="G627" s="41"/>
      <c r="H627" s="21" t="s">
        <v>22</v>
      </c>
      <c r="I627" s="41" t="s">
        <v>53</v>
      </c>
      <c r="J627" s="21" t="s">
        <v>113</v>
      </c>
      <c r="K627" s="203" t="s">
        <v>1322</v>
      </c>
      <c r="L627" s="55"/>
      <c r="M627" s="396">
        <v>0</v>
      </c>
      <c r="N627" s="443">
        <v>250</v>
      </c>
      <c r="O627" s="217">
        <f t="shared" si="10"/>
        <v>355685</v>
      </c>
    </row>
    <row r="628" spans="1:15" ht="22.95" customHeight="1" x14ac:dyDescent="0.2">
      <c r="A628" s="216">
        <v>45761</v>
      </c>
      <c r="B628" s="20" t="s">
        <v>208</v>
      </c>
      <c r="C628" s="41">
        <v>776</v>
      </c>
      <c r="D628" s="55"/>
      <c r="E628" s="55" t="s">
        <v>4342</v>
      </c>
      <c r="F628" s="20" t="s">
        <v>79</v>
      </c>
      <c r="G628" s="41"/>
      <c r="H628" s="21" t="s">
        <v>22</v>
      </c>
      <c r="I628" s="41" t="s">
        <v>103</v>
      </c>
      <c r="J628" s="21" t="s">
        <v>94</v>
      </c>
      <c r="K628" s="203" t="s">
        <v>1325</v>
      </c>
      <c r="L628" s="55"/>
      <c r="M628" s="396">
        <v>0</v>
      </c>
      <c r="N628" s="443">
        <v>10000</v>
      </c>
      <c r="O628" s="217">
        <f t="shared" si="10"/>
        <v>345685</v>
      </c>
    </row>
    <row r="629" spans="1:15" ht="22.95" customHeight="1" x14ac:dyDescent="0.2">
      <c r="A629" s="216">
        <v>45761</v>
      </c>
      <c r="B629" s="20" t="s">
        <v>208</v>
      </c>
      <c r="C629" s="41">
        <v>777</v>
      </c>
      <c r="D629" s="55"/>
      <c r="E629" s="55" t="s">
        <v>4343</v>
      </c>
      <c r="F629" s="20" t="s">
        <v>79</v>
      </c>
      <c r="G629" s="41"/>
      <c r="H629" s="21" t="s">
        <v>22</v>
      </c>
      <c r="I629" s="41" t="s">
        <v>103</v>
      </c>
      <c r="J629" s="21" t="s">
        <v>94</v>
      </c>
      <c r="K629" s="203" t="s">
        <v>1325</v>
      </c>
      <c r="L629" s="55"/>
      <c r="M629" s="396">
        <v>0</v>
      </c>
      <c r="N629" s="443">
        <v>10000</v>
      </c>
      <c r="O629" s="217">
        <f t="shared" si="10"/>
        <v>335685</v>
      </c>
    </row>
    <row r="630" spans="1:15" ht="22.95" customHeight="1" x14ac:dyDescent="0.2">
      <c r="A630" s="216">
        <v>45761</v>
      </c>
      <c r="B630" s="20" t="s">
        <v>208</v>
      </c>
      <c r="C630" s="41">
        <v>778</v>
      </c>
      <c r="D630" s="55"/>
      <c r="E630" s="55" t="s">
        <v>130</v>
      </c>
      <c r="F630" s="20" t="s">
        <v>79</v>
      </c>
      <c r="G630" s="41"/>
      <c r="H630" s="21" t="s">
        <v>22</v>
      </c>
      <c r="I630" s="41" t="s">
        <v>53</v>
      </c>
      <c r="J630" s="21" t="s">
        <v>113</v>
      </c>
      <c r="K630" s="203" t="s">
        <v>1350</v>
      </c>
      <c r="L630" s="55"/>
      <c r="M630" s="443">
        <v>0</v>
      </c>
      <c r="N630" s="443">
        <v>500</v>
      </c>
      <c r="O630" s="217">
        <f t="shared" si="10"/>
        <v>335185</v>
      </c>
    </row>
    <row r="631" spans="1:15" ht="22.95" customHeight="1" x14ac:dyDescent="0.2">
      <c r="A631" s="216">
        <v>45761</v>
      </c>
      <c r="B631" s="20" t="s">
        <v>208</v>
      </c>
      <c r="C631" s="41">
        <v>779</v>
      </c>
      <c r="D631" s="55"/>
      <c r="E631" s="55" t="s">
        <v>130</v>
      </c>
      <c r="F631" s="20" t="s">
        <v>79</v>
      </c>
      <c r="G631" s="41"/>
      <c r="H631" s="21" t="s">
        <v>22</v>
      </c>
      <c r="I631" s="41" t="s">
        <v>53</v>
      </c>
      <c r="J631" s="21" t="s">
        <v>113</v>
      </c>
      <c r="K631" s="203" t="s">
        <v>4350</v>
      </c>
      <c r="L631" s="55"/>
      <c r="M631" s="396">
        <v>0</v>
      </c>
      <c r="N631" s="443">
        <v>300</v>
      </c>
      <c r="O631" s="217">
        <f t="shared" si="10"/>
        <v>334885</v>
      </c>
    </row>
    <row r="632" spans="1:15" ht="22.95" customHeight="1" x14ac:dyDescent="0.2">
      <c r="A632" s="216">
        <v>45761</v>
      </c>
      <c r="B632" s="20" t="s">
        <v>208</v>
      </c>
      <c r="C632" s="41">
        <v>780</v>
      </c>
      <c r="D632" s="55"/>
      <c r="E632" s="55" t="s">
        <v>1279</v>
      </c>
      <c r="F632" s="20" t="s">
        <v>79</v>
      </c>
      <c r="G632" s="41"/>
      <c r="H632" s="21" t="s">
        <v>22</v>
      </c>
      <c r="I632" s="41" t="s">
        <v>53</v>
      </c>
      <c r="J632" s="21" t="s">
        <v>113</v>
      </c>
      <c r="K632" s="203" t="s">
        <v>1361</v>
      </c>
      <c r="L632" s="55"/>
      <c r="M632" s="396">
        <v>0</v>
      </c>
      <c r="N632" s="443">
        <v>1500</v>
      </c>
      <c r="O632" s="217">
        <f t="shared" si="10"/>
        <v>333385</v>
      </c>
    </row>
    <row r="633" spans="1:15" ht="22.95" customHeight="1" x14ac:dyDescent="0.2">
      <c r="A633" s="216">
        <v>45761</v>
      </c>
      <c r="B633" s="20" t="s">
        <v>208</v>
      </c>
      <c r="C633" s="41">
        <v>781</v>
      </c>
      <c r="D633" s="55"/>
      <c r="E633" s="55" t="s">
        <v>1280</v>
      </c>
      <c r="F633" s="20" t="s">
        <v>79</v>
      </c>
      <c r="G633" s="41"/>
      <c r="H633" s="21" t="s">
        <v>22</v>
      </c>
      <c r="I633" s="41" t="s">
        <v>103</v>
      </c>
      <c r="J633" s="21" t="s">
        <v>102</v>
      </c>
      <c r="K633" s="203" t="s">
        <v>1699</v>
      </c>
      <c r="L633" s="55"/>
      <c r="M633" s="396">
        <v>0</v>
      </c>
      <c r="N633" s="443">
        <v>200</v>
      </c>
      <c r="O633" s="217">
        <f t="shared" si="10"/>
        <v>333185</v>
      </c>
    </row>
    <row r="634" spans="1:15" ht="22.95" customHeight="1" x14ac:dyDescent="0.2">
      <c r="A634" s="216">
        <v>45761</v>
      </c>
      <c r="B634" s="20" t="s">
        <v>208</v>
      </c>
      <c r="C634" s="41">
        <v>782</v>
      </c>
      <c r="D634" s="55"/>
      <c r="E634" s="55" t="s">
        <v>1280</v>
      </c>
      <c r="F634" s="20" t="s">
        <v>79</v>
      </c>
      <c r="G634" s="41"/>
      <c r="H634" s="21" t="s">
        <v>22</v>
      </c>
      <c r="I634" s="41" t="s">
        <v>103</v>
      </c>
      <c r="J634" s="21" t="s">
        <v>102</v>
      </c>
      <c r="K634" s="203" t="s">
        <v>1361</v>
      </c>
      <c r="L634" s="55"/>
      <c r="M634" s="396">
        <v>0</v>
      </c>
      <c r="N634" s="443">
        <v>1000</v>
      </c>
      <c r="O634" s="217">
        <f t="shared" si="10"/>
        <v>332185</v>
      </c>
    </row>
    <row r="635" spans="1:15" ht="22.95" customHeight="1" x14ac:dyDescent="0.2">
      <c r="A635" s="216">
        <v>45761</v>
      </c>
      <c r="B635" s="20" t="s">
        <v>208</v>
      </c>
      <c r="C635" s="41">
        <v>783</v>
      </c>
      <c r="D635" s="55"/>
      <c r="E635" s="55" t="s">
        <v>1316</v>
      </c>
      <c r="F635" s="20" t="s">
        <v>79</v>
      </c>
      <c r="G635" s="41"/>
      <c r="H635" s="21" t="s">
        <v>22</v>
      </c>
      <c r="I635" s="41" t="s">
        <v>103</v>
      </c>
      <c r="J635" s="21" t="s">
        <v>102</v>
      </c>
      <c r="K635" s="203" t="s">
        <v>4351</v>
      </c>
      <c r="L635" s="55"/>
      <c r="M635" s="396">
        <v>0</v>
      </c>
      <c r="N635" s="443">
        <v>2740</v>
      </c>
      <c r="O635" s="217">
        <f t="shared" si="10"/>
        <v>329445</v>
      </c>
    </row>
    <row r="636" spans="1:15" ht="22.95" customHeight="1" x14ac:dyDescent="0.2">
      <c r="A636" s="216">
        <v>45761</v>
      </c>
      <c r="B636" s="20" t="s">
        <v>208</v>
      </c>
      <c r="C636" s="41">
        <v>784</v>
      </c>
      <c r="D636" s="55"/>
      <c r="E636" s="55" t="s">
        <v>4283</v>
      </c>
      <c r="F636" s="20" t="s">
        <v>79</v>
      </c>
      <c r="G636" s="41"/>
      <c r="H636" s="21" t="s">
        <v>22</v>
      </c>
      <c r="I636" s="41" t="s">
        <v>53</v>
      </c>
      <c r="J636" s="21" t="s">
        <v>112</v>
      </c>
      <c r="K636" s="203" t="s">
        <v>4295</v>
      </c>
      <c r="L636" s="55"/>
      <c r="M636" s="396">
        <v>0</v>
      </c>
      <c r="N636" s="443">
        <v>24357</v>
      </c>
      <c r="O636" s="217">
        <f t="shared" si="10"/>
        <v>305088</v>
      </c>
    </row>
    <row r="637" spans="1:15" ht="22.95" customHeight="1" x14ac:dyDescent="0.2">
      <c r="A637" s="216">
        <v>45761</v>
      </c>
      <c r="B637" s="20" t="s">
        <v>208</v>
      </c>
      <c r="C637" s="41">
        <v>785</v>
      </c>
      <c r="D637" s="55"/>
      <c r="E637" s="55" t="s">
        <v>4283</v>
      </c>
      <c r="F637" s="20" t="s">
        <v>79</v>
      </c>
      <c r="G637" s="41"/>
      <c r="H637" s="21" t="s">
        <v>22</v>
      </c>
      <c r="I637" s="41" t="s">
        <v>53</v>
      </c>
      <c r="J637" s="21" t="s">
        <v>112</v>
      </c>
      <c r="K637" s="203" t="s">
        <v>4296</v>
      </c>
      <c r="L637" s="55"/>
      <c r="M637" s="396">
        <v>0</v>
      </c>
      <c r="N637" s="443">
        <v>31188</v>
      </c>
      <c r="O637" s="217">
        <f t="shared" si="10"/>
        <v>273900</v>
      </c>
    </row>
    <row r="638" spans="1:15" ht="22.95" customHeight="1" x14ac:dyDescent="0.2">
      <c r="A638" s="216">
        <v>45761</v>
      </c>
      <c r="B638" s="20" t="s">
        <v>208</v>
      </c>
      <c r="C638" s="41">
        <v>786</v>
      </c>
      <c r="D638" s="55"/>
      <c r="E638" s="55" t="s">
        <v>4344</v>
      </c>
      <c r="F638" s="20" t="s">
        <v>79</v>
      </c>
      <c r="G638" s="41"/>
      <c r="H638" s="21" t="s">
        <v>22</v>
      </c>
      <c r="I638" s="41" t="s">
        <v>56</v>
      </c>
      <c r="J638" s="21" t="s">
        <v>116</v>
      </c>
      <c r="K638" s="203" t="s">
        <v>139</v>
      </c>
      <c r="L638" s="55"/>
      <c r="M638" s="396">
        <v>0</v>
      </c>
      <c r="N638" s="443">
        <v>55</v>
      </c>
      <c r="O638" s="217">
        <f t="shared" si="10"/>
        <v>273845</v>
      </c>
    </row>
    <row r="639" spans="1:15" ht="22.95" customHeight="1" x14ac:dyDescent="0.2">
      <c r="A639" s="216">
        <v>45761</v>
      </c>
      <c r="B639" s="20" t="s">
        <v>208</v>
      </c>
      <c r="C639" s="41">
        <v>787</v>
      </c>
      <c r="D639" s="55"/>
      <c r="E639" s="55" t="s">
        <v>1276</v>
      </c>
      <c r="F639" s="20" t="s">
        <v>79</v>
      </c>
      <c r="G639" s="41"/>
      <c r="H639" s="21" t="s">
        <v>22</v>
      </c>
      <c r="I639" s="41" t="s">
        <v>103</v>
      </c>
      <c r="J639" s="21" t="s">
        <v>102</v>
      </c>
      <c r="K639" s="203" t="s">
        <v>1300</v>
      </c>
      <c r="L639" s="55"/>
      <c r="M639" s="396">
        <v>0</v>
      </c>
      <c r="N639" s="443">
        <v>8416</v>
      </c>
      <c r="O639" s="217">
        <f t="shared" ref="O639:O702" si="11">O638+M639-N639</f>
        <v>265429</v>
      </c>
    </row>
    <row r="640" spans="1:15" ht="22.95" customHeight="1" x14ac:dyDescent="0.2">
      <c r="A640" s="216">
        <v>45761</v>
      </c>
      <c r="B640" s="20" t="s">
        <v>208</v>
      </c>
      <c r="C640" s="41">
        <v>788</v>
      </c>
      <c r="D640" s="55"/>
      <c r="E640" s="55" t="s">
        <v>1276</v>
      </c>
      <c r="F640" s="20" t="s">
        <v>79</v>
      </c>
      <c r="G640" s="41"/>
      <c r="H640" s="21" t="s">
        <v>22</v>
      </c>
      <c r="I640" s="41" t="s">
        <v>103</v>
      </c>
      <c r="J640" s="21" t="s">
        <v>214</v>
      </c>
      <c r="K640" s="203" t="s">
        <v>1358</v>
      </c>
      <c r="L640" s="55"/>
      <c r="M640" s="396">
        <v>0</v>
      </c>
      <c r="N640" s="443">
        <v>500</v>
      </c>
      <c r="O640" s="217">
        <f t="shared" si="11"/>
        <v>264929</v>
      </c>
    </row>
    <row r="641" spans="1:15" ht="22.95" customHeight="1" x14ac:dyDescent="0.2">
      <c r="A641" s="216">
        <v>45761</v>
      </c>
      <c r="B641" s="20" t="s">
        <v>208</v>
      </c>
      <c r="C641" s="41">
        <v>789</v>
      </c>
      <c r="D641" s="55"/>
      <c r="E641" s="55" t="s">
        <v>1274</v>
      </c>
      <c r="F641" s="20" t="s">
        <v>79</v>
      </c>
      <c r="G641" s="41"/>
      <c r="H641" s="21" t="s">
        <v>22</v>
      </c>
      <c r="I641" s="41" t="s">
        <v>103</v>
      </c>
      <c r="J641" s="21" t="s">
        <v>92</v>
      </c>
      <c r="K641" s="203" t="s">
        <v>1298</v>
      </c>
      <c r="L641" s="55"/>
      <c r="M641" s="396">
        <v>0</v>
      </c>
      <c r="N641" s="443">
        <v>350</v>
      </c>
      <c r="O641" s="217">
        <f t="shared" si="11"/>
        <v>264579</v>
      </c>
    </row>
    <row r="642" spans="1:15" ht="22.95" customHeight="1" x14ac:dyDescent="0.2">
      <c r="A642" s="216">
        <v>45761</v>
      </c>
      <c r="B642" s="20" t="s">
        <v>208</v>
      </c>
      <c r="C642" s="41">
        <v>790</v>
      </c>
      <c r="D642" s="55"/>
      <c r="E642" s="55" t="s">
        <v>1274</v>
      </c>
      <c r="F642" s="20" t="s">
        <v>79</v>
      </c>
      <c r="G642" s="41"/>
      <c r="H642" s="21" t="s">
        <v>22</v>
      </c>
      <c r="I642" s="41" t="s">
        <v>103</v>
      </c>
      <c r="J642" s="21" t="s">
        <v>92</v>
      </c>
      <c r="K642" s="203" t="s">
        <v>4352</v>
      </c>
      <c r="L642" s="55"/>
      <c r="M642" s="396">
        <v>0</v>
      </c>
      <c r="N642" s="443">
        <v>1880</v>
      </c>
      <c r="O642" s="217">
        <f t="shared" si="11"/>
        <v>262699</v>
      </c>
    </row>
    <row r="643" spans="1:15" ht="22.95" customHeight="1" x14ac:dyDescent="0.2">
      <c r="A643" s="216">
        <v>45761</v>
      </c>
      <c r="B643" s="20" t="s">
        <v>208</v>
      </c>
      <c r="C643" s="41">
        <v>791</v>
      </c>
      <c r="D643" s="55"/>
      <c r="E643" s="55" t="s">
        <v>4154</v>
      </c>
      <c r="F643" s="20" t="s">
        <v>79</v>
      </c>
      <c r="G643" s="41"/>
      <c r="H643" s="21" t="s">
        <v>22</v>
      </c>
      <c r="I643" s="41" t="s">
        <v>103</v>
      </c>
      <c r="J643" s="21" t="s">
        <v>94</v>
      </c>
      <c r="K643" s="203" t="s">
        <v>1948</v>
      </c>
      <c r="L643" s="55"/>
      <c r="M643" s="396">
        <v>0</v>
      </c>
      <c r="N643" s="443">
        <v>250</v>
      </c>
      <c r="O643" s="217">
        <f t="shared" si="11"/>
        <v>262449</v>
      </c>
    </row>
    <row r="644" spans="1:15" ht="22.95" customHeight="1" x14ac:dyDescent="0.2">
      <c r="A644" s="216">
        <v>45761</v>
      </c>
      <c r="B644" s="20" t="s">
        <v>208</v>
      </c>
      <c r="C644" s="41">
        <v>792</v>
      </c>
      <c r="D644" s="55"/>
      <c r="E644" s="55" t="s">
        <v>4154</v>
      </c>
      <c r="F644" s="20" t="s">
        <v>79</v>
      </c>
      <c r="G644" s="41"/>
      <c r="H644" s="21" t="s">
        <v>22</v>
      </c>
      <c r="I644" s="41" t="s">
        <v>103</v>
      </c>
      <c r="J644" s="21" t="s">
        <v>94</v>
      </c>
      <c r="K644" s="203" t="s">
        <v>1962</v>
      </c>
      <c r="L644" s="55"/>
      <c r="M644" s="396">
        <v>0</v>
      </c>
      <c r="N644" s="443">
        <v>150</v>
      </c>
      <c r="O644" s="217">
        <f t="shared" si="11"/>
        <v>262299</v>
      </c>
    </row>
    <row r="645" spans="1:15" ht="22.95" customHeight="1" x14ac:dyDescent="0.2">
      <c r="A645" s="216">
        <v>45761</v>
      </c>
      <c r="B645" s="20" t="s">
        <v>208</v>
      </c>
      <c r="C645" s="41">
        <v>793</v>
      </c>
      <c r="D645" s="55"/>
      <c r="E645" s="55" t="s">
        <v>4154</v>
      </c>
      <c r="F645" s="20" t="s">
        <v>79</v>
      </c>
      <c r="G645" s="41"/>
      <c r="H645" s="21" t="s">
        <v>22</v>
      </c>
      <c r="I645" s="41" t="s">
        <v>103</v>
      </c>
      <c r="J645" s="21" t="s">
        <v>94</v>
      </c>
      <c r="K645" s="203" t="s">
        <v>1963</v>
      </c>
      <c r="L645" s="55"/>
      <c r="M645" s="396">
        <v>0</v>
      </c>
      <c r="N645" s="443">
        <v>150</v>
      </c>
      <c r="O645" s="217">
        <f t="shared" si="11"/>
        <v>262149</v>
      </c>
    </row>
    <row r="646" spans="1:15" ht="22.95" customHeight="1" x14ac:dyDescent="0.2">
      <c r="A646" s="216">
        <v>45761</v>
      </c>
      <c r="B646" s="20" t="s">
        <v>208</v>
      </c>
      <c r="C646" s="41">
        <v>794</v>
      </c>
      <c r="D646" s="55"/>
      <c r="E646" s="55" t="s">
        <v>4154</v>
      </c>
      <c r="F646" s="20" t="s">
        <v>79</v>
      </c>
      <c r="G646" s="41"/>
      <c r="H646" s="21" t="s">
        <v>22</v>
      </c>
      <c r="I646" s="41" t="s">
        <v>103</v>
      </c>
      <c r="J646" s="21" t="s">
        <v>94</v>
      </c>
      <c r="K646" s="203" t="s">
        <v>1304</v>
      </c>
      <c r="L646" s="55"/>
      <c r="M646" s="396">
        <v>0</v>
      </c>
      <c r="N646" s="443">
        <v>150</v>
      </c>
      <c r="O646" s="217">
        <f t="shared" si="11"/>
        <v>261999</v>
      </c>
    </row>
    <row r="647" spans="1:15" ht="22.95" customHeight="1" x14ac:dyDescent="0.2">
      <c r="A647" s="216">
        <v>45761</v>
      </c>
      <c r="B647" s="20" t="s">
        <v>208</v>
      </c>
      <c r="C647" s="41">
        <v>795</v>
      </c>
      <c r="D647" s="55"/>
      <c r="E647" s="55" t="s">
        <v>4345</v>
      </c>
      <c r="F647" s="20" t="s">
        <v>79</v>
      </c>
      <c r="G647" s="41"/>
      <c r="H647" s="21" t="s">
        <v>22</v>
      </c>
      <c r="I647" s="41" t="s">
        <v>103</v>
      </c>
      <c r="J647" s="21" t="s">
        <v>102</v>
      </c>
      <c r="K647" s="203" t="s">
        <v>4330</v>
      </c>
      <c r="L647" s="55"/>
      <c r="M647" s="396">
        <v>0</v>
      </c>
      <c r="N647" s="443">
        <v>60</v>
      </c>
      <c r="O647" s="217">
        <f t="shared" si="11"/>
        <v>261939</v>
      </c>
    </row>
    <row r="648" spans="1:15" ht="22.95" customHeight="1" x14ac:dyDescent="0.2">
      <c r="A648" s="216">
        <v>45761</v>
      </c>
      <c r="B648" s="20" t="s">
        <v>208</v>
      </c>
      <c r="C648" s="41">
        <v>796</v>
      </c>
      <c r="D648" s="55"/>
      <c r="E648" s="55" t="s">
        <v>4241</v>
      </c>
      <c r="F648" s="20" t="s">
        <v>79</v>
      </c>
      <c r="G648" s="41"/>
      <c r="H648" s="21" t="s">
        <v>22</v>
      </c>
      <c r="I648" s="41" t="s">
        <v>103</v>
      </c>
      <c r="J648" s="21" t="s">
        <v>94</v>
      </c>
      <c r="K648" s="203" t="s">
        <v>4353</v>
      </c>
      <c r="L648" s="55"/>
      <c r="M648" s="396">
        <v>0</v>
      </c>
      <c r="N648" s="443">
        <v>1000</v>
      </c>
      <c r="O648" s="217">
        <f t="shared" si="11"/>
        <v>260939</v>
      </c>
    </row>
    <row r="649" spans="1:15" ht="22.95" customHeight="1" x14ac:dyDescent="0.2">
      <c r="A649" s="216">
        <v>45761</v>
      </c>
      <c r="B649" s="20" t="s">
        <v>208</v>
      </c>
      <c r="C649" s="41">
        <v>797</v>
      </c>
      <c r="D649" s="55"/>
      <c r="E649" s="55" t="s">
        <v>4346</v>
      </c>
      <c r="F649" s="20" t="s">
        <v>79</v>
      </c>
      <c r="G649" s="41"/>
      <c r="H649" s="21" t="s">
        <v>22</v>
      </c>
      <c r="I649" s="41" t="s">
        <v>103</v>
      </c>
      <c r="J649" s="21" t="s">
        <v>94</v>
      </c>
      <c r="K649" s="203" t="s">
        <v>4354</v>
      </c>
      <c r="L649" s="55"/>
      <c r="M649" s="396">
        <v>0</v>
      </c>
      <c r="N649" s="443">
        <v>1200</v>
      </c>
      <c r="O649" s="217">
        <f t="shared" si="11"/>
        <v>259739</v>
      </c>
    </row>
    <row r="650" spans="1:15" ht="22.95" customHeight="1" x14ac:dyDescent="0.2">
      <c r="A650" s="216">
        <v>45761</v>
      </c>
      <c r="B650" s="20" t="s">
        <v>208</v>
      </c>
      <c r="C650" s="41">
        <v>798</v>
      </c>
      <c r="D650" s="55"/>
      <c r="E650" s="55" t="s">
        <v>4347</v>
      </c>
      <c r="F650" s="20" t="s">
        <v>79</v>
      </c>
      <c r="G650" s="41"/>
      <c r="H650" s="21" t="s">
        <v>22</v>
      </c>
      <c r="I650" s="41" t="s">
        <v>103</v>
      </c>
      <c r="J650" s="21" t="s">
        <v>94</v>
      </c>
      <c r="K650" s="203" t="s">
        <v>4355</v>
      </c>
      <c r="L650" s="55"/>
      <c r="M650" s="443">
        <v>0</v>
      </c>
      <c r="N650" s="443">
        <v>1200</v>
      </c>
      <c r="O650" s="217">
        <f t="shared" si="11"/>
        <v>258539</v>
      </c>
    </row>
    <row r="651" spans="1:15" ht="22.95" customHeight="1" x14ac:dyDescent="0.25">
      <c r="A651" s="216">
        <v>45761</v>
      </c>
      <c r="B651" s="20" t="s">
        <v>208</v>
      </c>
      <c r="C651" s="41">
        <v>799</v>
      </c>
      <c r="D651" s="55"/>
      <c r="E651" s="55" t="s">
        <v>4240</v>
      </c>
      <c r="F651" s="20" t="s">
        <v>79</v>
      </c>
      <c r="G651" s="41"/>
      <c r="H651" s="21" t="s">
        <v>22</v>
      </c>
      <c r="I651" s="41" t="s">
        <v>103</v>
      </c>
      <c r="J651" s="21" t="s">
        <v>94</v>
      </c>
      <c r="K651" s="320" t="s">
        <v>4356</v>
      </c>
      <c r="L651" s="55"/>
      <c r="M651" s="396">
        <v>0</v>
      </c>
      <c r="N651" s="443">
        <v>200</v>
      </c>
      <c r="O651" s="217">
        <f t="shared" si="11"/>
        <v>258339</v>
      </c>
    </row>
    <row r="652" spans="1:15" ht="22.95" customHeight="1" x14ac:dyDescent="0.25">
      <c r="A652" s="216">
        <v>45761</v>
      </c>
      <c r="B652" s="20" t="s">
        <v>208</v>
      </c>
      <c r="C652" s="41">
        <v>800</v>
      </c>
      <c r="D652" s="55"/>
      <c r="E652" s="55" t="s">
        <v>1278</v>
      </c>
      <c r="F652" s="20" t="s">
        <v>79</v>
      </c>
      <c r="G652" s="41"/>
      <c r="H652" s="21" t="s">
        <v>22</v>
      </c>
      <c r="I652" s="41" t="s">
        <v>53</v>
      </c>
      <c r="J652" s="21" t="s">
        <v>112</v>
      </c>
      <c r="K652" s="320" t="s">
        <v>1302</v>
      </c>
      <c r="L652" s="55"/>
      <c r="M652" s="396">
        <v>0</v>
      </c>
      <c r="N652" s="443">
        <v>204122</v>
      </c>
      <c r="O652" s="217">
        <f t="shared" si="11"/>
        <v>54217</v>
      </c>
    </row>
    <row r="653" spans="1:15" ht="22.95" customHeight="1" x14ac:dyDescent="0.25">
      <c r="A653" s="216">
        <v>45761</v>
      </c>
      <c r="B653" s="20" t="s">
        <v>208</v>
      </c>
      <c r="C653" s="41">
        <v>801</v>
      </c>
      <c r="D653" s="55"/>
      <c r="E653" s="55" t="s">
        <v>1278</v>
      </c>
      <c r="F653" s="20" t="s">
        <v>79</v>
      </c>
      <c r="G653" s="41"/>
      <c r="H653" s="21" t="s">
        <v>22</v>
      </c>
      <c r="I653" s="41" t="s">
        <v>53</v>
      </c>
      <c r="J653" s="21" t="s">
        <v>114</v>
      </c>
      <c r="K653" s="320" t="s">
        <v>149</v>
      </c>
      <c r="L653" s="55"/>
      <c r="M653" s="396">
        <v>0</v>
      </c>
      <c r="N653" s="443">
        <v>4050</v>
      </c>
      <c r="O653" s="217">
        <f t="shared" si="11"/>
        <v>50167</v>
      </c>
    </row>
    <row r="654" spans="1:15" ht="22.95" customHeight="1" x14ac:dyDescent="0.25">
      <c r="A654" s="216">
        <v>45761</v>
      </c>
      <c r="B654" s="20" t="s">
        <v>208</v>
      </c>
      <c r="C654" s="41">
        <v>802</v>
      </c>
      <c r="D654" s="55"/>
      <c r="E654" s="55" t="s">
        <v>1278</v>
      </c>
      <c r="F654" s="20" t="s">
        <v>79</v>
      </c>
      <c r="G654" s="41"/>
      <c r="H654" s="21" t="s">
        <v>22</v>
      </c>
      <c r="I654" s="41" t="s">
        <v>53</v>
      </c>
      <c r="J654" s="21" t="s">
        <v>112</v>
      </c>
      <c r="K654" s="320" t="s">
        <v>1303</v>
      </c>
      <c r="L654" s="55"/>
      <c r="M654" s="396">
        <v>0</v>
      </c>
      <c r="N654" s="443">
        <v>28897</v>
      </c>
      <c r="O654" s="217">
        <f t="shared" si="11"/>
        <v>21270</v>
      </c>
    </row>
    <row r="655" spans="1:15" ht="22.95" customHeight="1" x14ac:dyDescent="0.25">
      <c r="A655" s="216">
        <v>45761</v>
      </c>
      <c r="B655" s="20" t="s">
        <v>208</v>
      </c>
      <c r="C655" s="41">
        <v>803</v>
      </c>
      <c r="D655" s="55"/>
      <c r="E655" s="55" t="s">
        <v>1281</v>
      </c>
      <c r="F655" s="20" t="s">
        <v>79</v>
      </c>
      <c r="G655" s="41"/>
      <c r="H655" s="21" t="s">
        <v>22</v>
      </c>
      <c r="I655" s="41" t="s">
        <v>81</v>
      </c>
      <c r="J655" s="21" t="s">
        <v>33</v>
      </c>
      <c r="K655" s="320" t="s">
        <v>1364</v>
      </c>
      <c r="L655" s="55"/>
      <c r="M655" s="396">
        <v>0</v>
      </c>
      <c r="N655" s="443">
        <v>10420</v>
      </c>
      <c r="O655" s="217">
        <f t="shared" si="11"/>
        <v>10850</v>
      </c>
    </row>
    <row r="656" spans="1:15" ht="22.95" customHeight="1" x14ac:dyDescent="0.25">
      <c r="A656" s="216">
        <v>45761</v>
      </c>
      <c r="B656" s="20" t="s">
        <v>208</v>
      </c>
      <c r="C656" s="41">
        <v>804</v>
      </c>
      <c r="D656" s="55"/>
      <c r="E656" s="55" t="s">
        <v>1933</v>
      </c>
      <c r="F656" s="20" t="s">
        <v>79</v>
      </c>
      <c r="G656" s="41"/>
      <c r="H656" s="21" t="s">
        <v>22</v>
      </c>
      <c r="I656" s="41" t="s">
        <v>103</v>
      </c>
      <c r="J656" s="21" t="s">
        <v>94</v>
      </c>
      <c r="K656" s="320" t="s">
        <v>1386</v>
      </c>
      <c r="L656" s="55"/>
      <c r="M656" s="396">
        <v>0</v>
      </c>
      <c r="N656" s="443">
        <v>1000</v>
      </c>
      <c r="O656" s="217">
        <f t="shared" si="11"/>
        <v>9850</v>
      </c>
    </row>
    <row r="657" spans="1:15" ht="22.95" customHeight="1" x14ac:dyDescent="0.25">
      <c r="A657" s="216">
        <v>45768</v>
      </c>
      <c r="B657" s="20" t="s">
        <v>208</v>
      </c>
      <c r="C657" s="41">
        <v>812</v>
      </c>
      <c r="D657" s="55"/>
      <c r="E657" s="55" t="s">
        <v>4357</v>
      </c>
      <c r="F657" s="20" t="s">
        <v>79</v>
      </c>
      <c r="G657" s="41"/>
      <c r="H657" s="21" t="s">
        <v>22</v>
      </c>
      <c r="I657" s="41" t="s">
        <v>103</v>
      </c>
      <c r="J657" s="21" t="s">
        <v>60</v>
      </c>
      <c r="K657" s="320" t="s">
        <v>1285</v>
      </c>
      <c r="L657" s="55"/>
      <c r="M657" s="396">
        <v>0</v>
      </c>
      <c r="N657" s="443">
        <v>100</v>
      </c>
      <c r="O657" s="217">
        <f t="shared" si="11"/>
        <v>9750</v>
      </c>
    </row>
    <row r="658" spans="1:15" ht="22.95" customHeight="1" x14ac:dyDescent="0.25">
      <c r="A658" s="216">
        <v>45768</v>
      </c>
      <c r="B658" s="20" t="s">
        <v>208</v>
      </c>
      <c r="C658" s="41">
        <v>813</v>
      </c>
      <c r="D658" s="55"/>
      <c r="E658" s="55" t="s">
        <v>1933</v>
      </c>
      <c r="F658" s="20" t="s">
        <v>79</v>
      </c>
      <c r="G658" s="41"/>
      <c r="H658" s="21" t="s">
        <v>22</v>
      </c>
      <c r="I658" s="41" t="s">
        <v>103</v>
      </c>
      <c r="J658" s="21" t="s">
        <v>102</v>
      </c>
      <c r="K658" s="320" t="s">
        <v>1285</v>
      </c>
      <c r="L658" s="55"/>
      <c r="M658" s="396">
        <v>0</v>
      </c>
      <c r="N658" s="443">
        <v>250</v>
      </c>
      <c r="O658" s="217">
        <f t="shared" si="11"/>
        <v>9500</v>
      </c>
    </row>
    <row r="659" spans="1:15" ht="22.95" customHeight="1" x14ac:dyDescent="0.25">
      <c r="A659" s="216">
        <v>45768</v>
      </c>
      <c r="B659" s="20" t="s">
        <v>208</v>
      </c>
      <c r="C659" s="41">
        <v>814</v>
      </c>
      <c r="D659" s="55"/>
      <c r="E659" s="55" t="s">
        <v>4358</v>
      </c>
      <c r="F659" s="20" t="s">
        <v>79</v>
      </c>
      <c r="G659" s="41"/>
      <c r="H659" s="21" t="s">
        <v>22</v>
      </c>
      <c r="I659" s="41" t="s">
        <v>53</v>
      </c>
      <c r="J659" s="21" t="s">
        <v>113</v>
      </c>
      <c r="K659" s="320" t="s">
        <v>4371</v>
      </c>
      <c r="L659" s="55"/>
      <c r="M659" s="396">
        <v>0</v>
      </c>
      <c r="N659" s="443">
        <v>300</v>
      </c>
      <c r="O659" s="217">
        <f t="shared" si="11"/>
        <v>9200</v>
      </c>
    </row>
    <row r="660" spans="1:15" ht="22.95" customHeight="1" x14ac:dyDescent="0.25">
      <c r="A660" s="216">
        <v>45768</v>
      </c>
      <c r="B660" s="20" t="s">
        <v>208</v>
      </c>
      <c r="C660" s="41">
        <v>815</v>
      </c>
      <c r="D660" s="55"/>
      <c r="E660" s="55" t="s">
        <v>130</v>
      </c>
      <c r="F660" s="20" t="s">
        <v>79</v>
      </c>
      <c r="G660" s="41"/>
      <c r="H660" s="21" t="s">
        <v>22</v>
      </c>
      <c r="I660" s="41" t="s">
        <v>53</v>
      </c>
      <c r="J660" s="21" t="s">
        <v>113</v>
      </c>
      <c r="K660" s="320" t="s">
        <v>4372</v>
      </c>
      <c r="L660" s="55"/>
      <c r="M660" s="396">
        <v>0</v>
      </c>
      <c r="N660" s="443">
        <v>300</v>
      </c>
      <c r="O660" s="217">
        <f t="shared" si="11"/>
        <v>8900</v>
      </c>
    </row>
    <row r="661" spans="1:15" ht="22.95" customHeight="1" x14ac:dyDescent="0.25">
      <c r="A661" s="216">
        <v>45768</v>
      </c>
      <c r="B661" s="20" t="s">
        <v>208</v>
      </c>
      <c r="C661" s="41">
        <v>816</v>
      </c>
      <c r="D661" s="55"/>
      <c r="E661" s="55" t="s">
        <v>130</v>
      </c>
      <c r="F661" s="20" t="s">
        <v>79</v>
      </c>
      <c r="G661" s="41"/>
      <c r="H661" s="21" t="s">
        <v>22</v>
      </c>
      <c r="I661" s="41" t="s">
        <v>53</v>
      </c>
      <c r="J661" s="21" t="s">
        <v>113</v>
      </c>
      <c r="K661" s="320" t="s">
        <v>4373</v>
      </c>
      <c r="L661" s="55"/>
      <c r="M661" s="396">
        <v>0</v>
      </c>
      <c r="N661" s="443">
        <v>300</v>
      </c>
      <c r="O661" s="217">
        <f t="shared" si="11"/>
        <v>8600</v>
      </c>
    </row>
    <row r="662" spans="1:15" ht="22.95" customHeight="1" x14ac:dyDescent="0.25">
      <c r="A662" s="216">
        <v>45768</v>
      </c>
      <c r="B662" s="20" t="s">
        <v>208</v>
      </c>
      <c r="C662" s="41">
        <v>817</v>
      </c>
      <c r="D662" s="55"/>
      <c r="E662" s="55" t="s">
        <v>130</v>
      </c>
      <c r="F662" s="20" t="s">
        <v>79</v>
      </c>
      <c r="G662" s="41"/>
      <c r="H662" s="21" t="s">
        <v>22</v>
      </c>
      <c r="I662" s="41" t="s">
        <v>53</v>
      </c>
      <c r="J662" s="21" t="s">
        <v>113</v>
      </c>
      <c r="K662" s="320" t="s">
        <v>1324</v>
      </c>
      <c r="L662" s="55"/>
      <c r="M662" s="396">
        <v>0</v>
      </c>
      <c r="N662" s="443">
        <v>200</v>
      </c>
      <c r="O662" s="217">
        <f t="shared" si="11"/>
        <v>8400</v>
      </c>
    </row>
    <row r="663" spans="1:15" ht="22.95" customHeight="1" x14ac:dyDescent="0.25">
      <c r="A663" s="216">
        <v>45768</v>
      </c>
      <c r="B663" s="20" t="s">
        <v>208</v>
      </c>
      <c r="C663" s="41">
        <v>818</v>
      </c>
      <c r="D663" s="55"/>
      <c r="E663" s="55" t="s">
        <v>130</v>
      </c>
      <c r="F663" s="20" t="s">
        <v>79</v>
      </c>
      <c r="G663" s="41"/>
      <c r="H663" s="21" t="s">
        <v>22</v>
      </c>
      <c r="I663" s="41" t="s">
        <v>53</v>
      </c>
      <c r="J663" s="21" t="s">
        <v>113</v>
      </c>
      <c r="K663" s="320" t="s">
        <v>4374</v>
      </c>
      <c r="L663" s="55"/>
      <c r="M663" s="396">
        <v>0</v>
      </c>
      <c r="N663" s="443">
        <v>200</v>
      </c>
      <c r="O663" s="217">
        <f t="shared" si="11"/>
        <v>8200</v>
      </c>
    </row>
    <row r="664" spans="1:15" ht="22.95" customHeight="1" x14ac:dyDescent="0.2">
      <c r="A664" s="216">
        <v>45768</v>
      </c>
      <c r="B664" s="20" t="s">
        <v>208</v>
      </c>
      <c r="C664" s="41">
        <v>819</v>
      </c>
      <c r="D664" s="55"/>
      <c r="E664" s="55" t="s">
        <v>130</v>
      </c>
      <c r="F664" s="20" t="s">
        <v>79</v>
      </c>
      <c r="G664" s="41"/>
      <c r="H664" s="21" t="s">
        <v>22</v>
      </c>
      <c r="I664" s="41" t="s">
        <v>53</v>
      </c>
      <c r="J664" s="21" t="s">
        <v>113</v>
      </c>
      <c r="K664" s="203" t="s">
        <v>1942</v>
      </c>
      <c r="L664" s="55"/>
      <c r="M664" s="443">
        <v>0</v>
      </c>
      <c r="N664" s="443">
        <v>200</v>
      </c>
      <c r="O664" s="217">
        <f t="shared" si="11"/>
        <v>8000</v>
      </c>
    </row>
    <row r="665" spans="1:15" ht="22.95" customHeight="1" x14ac:dyDescent="0.25">
      <c r="A665" s="216">
        <v>45768</v>
      </c>
      <c r="B665" s="20" t="s">
        <v>208</v>
      </c>
      <c r="C665" s="41">
        <v>820</v>
      </c>
      <c r="D665" s="55"/>
      <c r="E665" s="55" t="s">
        <v>130</v>
      </c>
      <c r="F665" s="20" t="s">
        <v>79</v>
      </c>
      <c r="G665" s="55"/>
      <c r="H665" s="21" t="s">
        <v>22</v>
      </c>
      <c r="I665" s="21" t="s">
        <v>53</v>
      </c>
      <c r="J665" s="21" t="s">
        <v>113</v>
      </c>
      <c r="K665" s="320" t="s">
        <v>4333</v>
      </c>
      <c r="L665" s="55"/>
      <c r="M665" s="396">
        <v>0</v>
      </c>
      <c r="N665" s="443">
        <v>200</v>
      </c>
      <c r="O665" s="217">
        <f t="shared" si="11"/>
        <v>7800</v>
      </c>
    </row>
    <row r="666" spans="1:15" ht="22.95" customHeight="1" x14ac:dyDescent="0.25">
      <c r="A666" s="216">
        <v>45768</v>
      </c>
      <c r="B666" s="20" t="s">
        <v>208</v>
      </c>
      <c r="C666" s="41">
        <v>821</v>
      </c>
      <c r="D666" s="55"/>
      <c r="E666" s="55" t="s">
        <v>4359</v>
      </c>
      <c r="F666" s="20" t="s">
        <v>79</v>
      </c>
      <c r="G666" s="55"/>
      <c r="H666" s="21" t="s">
        <v>22</v>
      </c>
      <c r="I666" s="21" t="s">
        <v>103</v>
      </c>
      <c r="J666" s="21" t="s">
        <v>94</v>
      </c>
      <c r="K666" s="320" t="s">
        <v>1325</v>
      </c>
      <c r="L666" s="55"/>
      <c r="M666" s="396">
        <v>0</v>
      </c>
      <c r="N666" s="443">
        <v>4000</v>
      </c>
      <c r="O666" s="217">
        <f t="shared" si="11"/>
        <v>3800</v>
      </c>
    </row>
    <row r="667" spans="1:15" ht="22.95" customHeight="1" x14ac:dyDescent="0.25">
      <c r="A667" s="216">
        <v>45768</v>
      </c>
      <c r="B667" s="20" t="s">
        <v>208</v>
      </c>
      <c r="C667" s="41">
        <v>822</v>
      </c>
      <c r="D667" s="55"/>
      <c r="E667" s="55" t="s">
        <v>4360</v>
      </c>
      <c r="F667" s="20" t="s">
        <v>79</v>
      </c>
      <c r="G667" s="55"/>
      <c r="H667" s="21" t="s">
        <v>22</v>
      </c>
      <c r="I667" s="21" t="s">
        <v>103</v>
      </c>
      <c r="J667" s="21" t="s">
        <v>95</v>
      </c>
      <c r="K667" s="320" t="s">
        <v>1305</v>
      </c>
      <c r="L667" s="55"/>
      <c r="M667" s="396">
        <v>0</v>
      </c>
      <c r="N667" s="443">
        <v>1000</v>
      </c>
      <c r="O667" s="217">
        <f t="shared" si="11"/>
        <v>2800</v>
      </c>
    </row>
    <row r="668" spans="1:15" ht="22.95" customHeight="1" x14ac:dyDescent="0.25">
      <c r="A668" s="216">
        <v>45768</v>
      </c>
      <c r="B668" s="20" t="s">
        <v>208</v>
      </c>
      <c r="C668" s="41">
        <v>823</v>
      </c>
      <c r="D668" s="55"/>
      <c r="E668" s="55" t="s">
        <v>4361</v>
      </c>
      <c r="F668" s="20" t="s">
        <v>79</v>
      </c>
      <c r="G668" s="55"/>
      <c r="H668" s="21" t="s">
        <v>22</v>
      </c>
      <c r="I668" s="21" t="s">
        <v>103</v>
      </c>
      <c r="J668" s="21" t="s">
        <v>94</v>
      </c>
      <c r="K668" s="320" t="s">
        <v>1943</v>
      </c>
      <c r="L668" s="55"/>
      <c r="M668" s="396">
        <v>0</v>
      </c>
      <c r="N668" s="443">
        <v>1000</v>
      </c>
      <c r="O668" s="217">
        <f t="shared" si="11"/>
        <v>1800</v>
      </c>
    </row>
    <row r="669" spans="1:15" ht="22.95" customHeight="1" x14ac:dyDescent="0.25">
      <c r="A669" s="216">
        <v>45768</v>
      </c>
      <c r="B669" s="20" t="s">
        <v>208</v>
      </c>
      <c r="C669" s="41">
        <v>824</v>
      </c>
      <c r="D669" s="55"/>
      <c r="E669" s="55" t="s">
        <v>4362</v>
      </c>
      <c r="F669" s="20" t="s">
        <v>79</v>
      </c>
      <c r="G669" s="55"/>
      <c r="H669" s="21" t="s">
        <v>22</v>
      </c>
      <c r="I669" s="21" t="s">
        <v>103</v>
      </c>
      <c r="J669" s="21" t="s">
        <v>102</v>
      </c>
      <c r="K669" s="320" t="s">
        <v>4375</v>
      </c>
      <c r="L669" s="55"/>
      <c r="M669" s="396">
        <v>0</v>
      </c>
      <c r="N669" s="443">
        <v>400</v>
      </c>
      <c r="O669" s="217">
        <f t="shared" si="11"/>
        <v>1400</v>
      </c>
    </row>
    <row r="670" spans="1:15" ht="22.95" customHeight="1" x14ac:dyDescent="0.25">
      <c r="A670" s="216">
        <v>45768</v>
      </c>
      <c r="B670" s="20" t="s">
        <v>208</v>
      </c>
      <c r="C670" s="41">
        <v>825</v>
      </c>
      <c r="D670" s="55"/>
      <c r="E670" s="55" t="s">
        <v>4363</v>
      </c>
      <c r="F670" s="20" t="s">
        <v>79</v>
      </c>
      <c r="G670" s="55"/>
      <c r="H670" s="21" t="s">
        <v>22</v>
      </c>
      <c r="I670" s="21" t="s">
        <v>103</v>
      </c>
      <c r="J670" s="21" t="s">
        <v>95</v>
      </c>
      <c r="K670" s="320" t="s">
        <v>4376</v>
      </c>
      <c r="L670" s="55"/>
      <c r="M670" s="396">
        <v>0</v>
      </c>
      <c r="N670" s="443">
        <v>100</v>
      </c>
      <c r="O670" s="217">
        <f t="shared" si="11"/>
        <v>1300</v>
      </c>
    </row>
    <row r="671" spans="1:15" ht="22.95" customHeight="1" x14ac:dyDescent="0.25">
      <c r="A671" s="216">
        <v>45768</v>
      </c>
      <c r="B671" s="20" t="s">
        <v>208</v>
      </c>
      <c r="C671" s="41">
        <v>826</v>
      </c>
      <c r="D671" s="55"/>
      <c r="E671" s="55" t="s">
        <v>4364</v>
      </c>
      <c r="F671" s="20" t="s">
        <v>79</v>
      </c>
      <c r="G671" s="55"/>
      <c r="H671" s="21" t="s">
        <v>22</v>
      </c>
      <c r="I671" s="21" t="s">
        <v>103</v>
      </c>
      <c r="J671" s="21" t="s">
        <v>95</v>
      </c>
      <c r="K671" s="320" t="s">
        <v>1305</v>
      </c>
      <c r="L671" s="55"/>
      <c r="M671" s="396">
        <v>0</v>
      </c>
      <c r="N671" s="443">
        <v>725</v>
      </c>
      <c r="O671" s="217">
        <f t="shared" si="11"/>
        <v>575</v>
      </c>
    </row>
    <row r="672" spans="1:15" ht="22.95" customHeight="1" x14ac:dyDescent="0.25">
      <c r="A672" s="216">
        <v>45768</v>
      </c>
      <c r="B672" s="20" t="s">
        <v>208</v>
      </c>
      <c r="C672" s="41">
        <v>827</v>
      </c>
      <c r="D672" s="55"/>
      <c r="E672" s="55" t="s">
        <v>4365</v>
      </c>
      <c r="F672" s="20" t="s">
        <v>79</v>
      </c>
      <c r="G672" s="55"/>
      <c r="H672" s="21" t="s">
        <v>22</v>
      </c>
      <c r="I672" s="21" t="s">
        <v>56</v>
      </c>
      <c r="J672" s="21" t="s">
        <v>116</v>
      </c>
      <c r="K672" s="320" t="s">
        <v>139</v>
      </c>
      <c r="L672" s="55"/>
      <c r="M672" s="396">
        <v>0</v>
      </c>
      <c r="N672" s="443">
        <v>200</v>
      </c>
      <c r="O672" s="217">
        <f t="shared" si="11"/>
        <v>375</v>
      </c>
    </row>
    <row r="673" spans="1:17" ht="22.95" customHeight="1" x14ac:dyDescent="0.25">
      <c r="A673" s="216">
        <v>45768</v>
      </c>
      <c r="B673" s="20" t="s">
        <v>208</v>
      </c>
      <c r="C673" s="41">
        <v>828</v>
      </c>
      <c r="D673" s="55"/>
      <c r="E673" s="55" t="s">
        <v>1270</v>
      </c>
      <c r="F673" s="20" t="s">
        <v>79</v>
      </c>
      <c r="G673" s="55"/>
      <c r="H673" s="21" t="s">
        <v>21</v>
      </c>
      <c r="I673" s="21" t="s">
        <v>81</v>
      </c>
      <c r="J673" s="21" t="s">
        <v>33</v>
      </c>
      <c r="K673" s="320"/>
      <c r="L673" s="55"/>
      <c r="M673" s="396">
        <v>317000</v>
      </c>
      <c r="N673" s="443">
        <v>0</v>
      </c>
      <c r="O673" s="217">
        <f t="shared" si="11"/>
        <v>317375</v>
      </c>
    </row>
    <row r="674" spans="1:17" ht="22.95" customHeight="1" x14ac:dyDescent="0.25">
      <c r="A674" s="216">
        <v>45768</v>
      </c>
      <c r="B674" s="20" t="s">
        <v>208</v>
      </c>
      <c r="C674" s="41">
        <v>829</v>
      </c>
      <c r="D674" s="55"/>
      <c r="E674" s="55" t="s">
        <v>4257</v>
      </c>
      <c r="F674" s="20" t="s">
        <v>79</v>
      </c>
      <c r="G674" s="55"/>
      <c r="H674" s="41" t="s">
        <v>22</v>
      </c>
      <c r="I674" s="21" t="s">
        <v>103</v>
      </c>
      <c r="J674" s="21" t="s">
        <v>94</v>
      </c>
      <c r="K674" s="320" t="s">
        <v>1305</v>
      </c>
      <c r="L674" s="55"/>
      <c r="M674" s="396">
        <v>0</v>
      </c>
      <c r="N674" s="443">
        <v>3000</v>
      </c>
      <c r="O674" s="217">
        <f t="shared" si="11"/>
        <v>314375</v>
      </c>
    </row>
    <row r="675" spans="1:17" ht="22.95" customHeight="1" x14ac:dyDescent="0.25">
      <c r="A675" s="216">
        <v>45768</v>
      </c>
      <c r="B675" s="20" t="s">
        <v>208</v>
      </c>
      <c r="C675" s="41">
        <v>830</v>
      </c>
      <c r="D675" s="55"/>
      <c r="E675" s="55" t="s">
        <v>4366</v>
      </c>
      <c r="F675" s="20" t="s">
        <v>79</v>
      </c>
      <c r="G675" s="55"/>
      <c r="H675" s="41" t="s">
        <v>22</v>
      </c>
      <c r="I675" s="21" t="s">
        <v>103</v>
      </c>
      <c r="J675" s="21" t="s">
        <v>94</v>
      </c>
      <c r="K675" s="320" t="s">
        <v>4353</v>
      </c>
      <c r="L675" s="55"/>
      <c r="M675" s="396">
        <v>0</v>
      </c>
      <c r="N675" s="443">
        <v>1200</v>
      </c>
      <c r="O675" s="217">
        <f t="shared" si="11"/>
        <v>313175</v>
      </c>
    </row>
    <row r="676" spans="1:17" ht="22.95" customHeight="1" x14ac:dyDescent="0.25">
      <c r="A676" s="216">
        <v>45768</v>
      </c>
      <c r="B676" s="20" t="s">
        <v>208</v>
      </c>
      <c r="C676" s="41">
        <v>831</v>
      </c>
      <c r="D676" s="55"/>
      <c r="E676" s="55" t="s">
        <v>1321</v>
      </c>
      <c r="F676" s="20" t="s">
        <v>79</v>
      </c>
      <c r="G676" s="55"/>
      <c r="H676" s="41" t="s">
        <v>22</v>
      </c>
      <c r="I676" s="21" t="s">
        <v>103</v>
      </c>
      <c r="J676" s="21" t="s">
        <v>97</v>
      </c>
      <c r="K676" s="320" t="s">
        <v>4377</v>
      </c>
      <c r="L676" s="55"/>
      <c r="M676" s="396">
        <v>0</v>
      </c>
      <c r="N676" s="443">
        <v>300</v>
      </c>
      <c r="O676" s="217">
        <f t="shared" si="11"/>
        <v>312875</v>
      </c>
    </row>
    <row r="677" spans="1:17" ht="22.95" customHeight="1" x14ac:dyDescent="0.25">
      <c r="A677" s="216">
        <v>45768</v>
      </c>
      <c r="B677" s="20" t="s">
        <v>208</v>
      </c>
      <c r="C677" s="41">
        <v>832</v>
      </c>
      <c r="D677" s="55"/>
      <c r="E677" s="55" t="s">
        <v>4240</v>
      </c>
      <c r="F677" s="20" t="s">
        <v>79</v>
      </c>
      <c r="G677" s="55"/>
      <c r="H677" s="41" t="s">
        <v>22</v>
      </c>
      <c r="I677" s="21" t="s">
        <v>103</v>
      </c>
      <c r="J677" s="21" t="s">
        <v>94</v>
      </c>
      <c r="K677" s="320" t="s">
        <v>4378</v>
      </c>
      <c r="L677" s="55"/>
      <c r="M677" s="396">
        <v>0</v>
      </c>
      <c r="N677" s="443">
        <v>200</v>
      </c>
      <c r="O677" s="217">
        <f t="shared" si="11"/>
        <v>312675</v>
      </c>
    </row>
    <row r="678" spans="1:17" ht="22.95" customHeight="1" x14ac:dyDescent="0.25">
      <c r="A678" s="216">
        <v>45768</v>
      </c>
      <c r="B678" s="20" t="s">
        <v>208</v>
      </c>
      <c r="C678" s="41">
        <v>833</v>
      </c>
      <c r="D678" s="55"/>
      <c r="E678" s="55" t="s">
        <v>4367</v>
      </c>
      <c r="F678" s="20" t="s">
        <v>79</v>
      </c>
      <c r="G678" s="55"/>
      <c r="H678" s="41" t="s">
        <v>22</v>
      </c>
      <c r="I678" s="21" t="s">
        <v>103</v>
      </c>
      <c r="J678" s="21" t="s">
        <v>94</v>
      </c>
      <c r="K678" s="320" t="s">
        <v>4379</v>
      </c>
      <c r="L678" s="55"/>
      <c r="M678" s="396">
        <v>0</v>
      </c>
      <c r="N678" s="443">
        <v>1050</v>
      </c>
      <c r="O678" s="217">
        <f t="shared" si="11"/>
        <v>311625</v>
      </c>
    </row>
    <row r="679" spans="1:17" ht="22.95" customHeight="1" x14ac:dyDescent="0.25">
      <c r="A679" s="216">
        <v>45768</v>
      </c>
      <c r="B679" s="20" t="s">
        <v>208</v>
      </c>
      <c r="C679" s="41">
        <v>834</v>
      </c>
      <c r="D679" s="55"/>
      <c r="E679" s="55" t="s">
        <v>4241</v>
      </c>
      <c r="F679" s="20" t="s">
        <v>79</v>
      </c>
      <c r="G679" s="55"/>
      <c r="H679" s="41" t="s">
        <v>22</v>
      </c>
      <c r="I679" s="21" t="s">
        <v>103</v>
      </c>
      <c r="J679" s="21" t="s">
        <v>94</v>
      </c>
      <c r="K679" s="320" t="s">
        <v>4354</v>
      </c>
      <c r="L679" s="55"/>
      <c r="M679" s="396">
        <v>0</v>
      </c>
      <c r="N679" s="443">
        <v>1000</v>
      </c>
      <c r="O679" s="217">
        <f t="shared" si="11"/>
        <v>310625</v>
      </c>
    </row>
    <row r="680" spans="1:17" ht="22.95" customHeight="1" x14ac:dyDescent="0.25">
      <c r="A680" s="216">
        <v>45768</v>
      </c>
      <c r="B680" s="20" t="s">
        <v>208</v>
      </c>
      <c r="C680" s="41">
        <v>835</v>
      </c>
      <c r="D680" s="55"/>
      <c r="E680" s="55" t="s">
        <v>4368</v>
      </c>
      <c r="F680" s="20" t="s">
        <v>79</v>
      </c>
      <c r="G680" s="55"/>
      <c r="H680" s="41" t="s">
        <v>22</v>
      </c>
      <c r="I680" s="21" t="s">
        <v>103</v>
      </c>
      <c r="J680" s="21" t="s">
        <v>92</v>
      </c>
      <c r="K680" s="320" t="s">
        <v>1349</v>
      </c>
      <c r="L680" s="55"/>
      <c r="M680" s="396">
        <v>0</v>
      </c>
      <c r="N680" s="443">
        <v>4500</v>
      </c>
      <c r="O680" s="217">
        <f t="shared" si="11"/>
        <v>306125</v>
      </c>
    </row>
    <row r="681" spans="1:17" ht="22.95" customHeight="1" x14ac:dyDescent="0.25">
      <c r="A681" s="216">
        <v>45768</v>
      </c>
      <c r="B681" s="20" t="s">
        <v>208</v>
      </c>
      <c r="C681" s="41">
        <v>836</v>
      </c>
      <c r="D681" s="55"/>
      <c r="E681" s="55" t="s">
        <v>4170</v>
      </c>
      <c r="F681" s="20" t="s">
        <v>79</v>
      </c>
      <c r="G681" s="55"/>
      <c r="H681" s="41" t="s">
        <v>22</v>
      </c>
      <c r="I681" s="21" t="s">
        <v>103</v>
      </c>
      <c r="J681" s="21" t="s">
        <v>94</v>
      </c>
      <c r="K681" s="320" t="s">
        <v>1386</v>
      </c>
      <c r="L681" s="55"/>
      <c r="M681" s="396">
        <v>0</v>
      </c>
      <c r="N681" s="443">
        <v>1000</v>
      </c>
      <c r="O681" s="217">
        <f t="shared" si="11"/>
        <v>305125</v>
      </c>
    </row>
    <row r="682" spans="1:17" ht="22.95" customHeight="1" x14ac:dyDescent="0.25">
      <c r="A682" s="216">
        <v>45768</v>
      </c>
      <c r="B682" s="20" t="s">
        <v>208</v>
      </c>
      <c r="C682" s="41">
        <v>837</v>
      </c>
      <c r="D682" s="55"/>
      <c r="E682" s="55" t="s">
        <v>1933</v>
      </c>
      <c r="F682" s="20" t="s">
        <v>79</v>
      </c>
      <c r="G682" s="55"/>
      <c r="H682" s="41" t="s">
        <v>22</v>
      </c>
      <c r="I682" s="21" t="s">
        <v>103</v>
      </c>
      <c r="J682" s="21" t="s">
        <v>94</v>
      </c>
      <c r="K682" s="320" t="s">
        <v>4380</v>
      </c>
      <c r="L682" s="55"/>
      <c r="M682" s="396">
        <v>0</v>
      </c>
      <c r="N682" s="443">
        <v>450</v>
      </c>
      <c r="O682" s="217">
        <f t="shared" si="11"/>
        <v>304675</v>
      </c>
    </row>
    <row r="683" spans="1:17" ht="22.95" customHeight="1" x14ac:dyDescent="0.25">
      <c r="A683" s="216">
        <v>45768</v>
      </c>
      <c r="B683" s="20" t="s">
        <v>208</v>
      </c>
      <c r="C683" s="41">
        <v>838</v>
      </c>
      <c r="D683" s="55"/>
      <c r="E683" s="55" t="s">
        <v>4369</v>
      </c>
      <c r="F683" s="20" t="s">
        <v>79</v>
      </c>
      <c r="G683" s="55"/>
      <c r="H683" s="41" t="s">
        <v>22</v>
      </c>
      <c r="I683" s="21" t="s">
        <v>103</v>
      </c>
      <c r="J683" s="21" t="s">
        <v>94</v>
      </c>
      <c r="K683" s="320" t="s">
        <v>1325</v>
      </c>
      <c r="L683" s="55"/>
      <c r="M683" s="396">
        <v>0</v>
      </c>
      <c r="N683" s="443">
        <v>5000</v>
      </c>
      <c r="O683" s="217">
        <f t="shared" si="11"/>
        <v>299675</v>
      </c>
    </row>
    <row r="684" spans="1:17" ht="22.95" customHeight="1" x14ac:dyDescent="0.25">
      <c r="A684" s="216">
        <v>45768</v>
      </c>
      <c r="B684" s="20" t="s">
        <v>208</v>
      </c>
      <c r="C684" s="41">
        <v>839</v>
      </c>
      <c r="D684" s="55"/>
      <c r="E684" s="55" t="s">
        <v>1933</v>
      </c>
      <c r="F684" s="20" t="s">
        <v>79</v>
      </c>
      <c r="G684" s="55"/>
      <c r="H684" s="41" t="s">
        <v>22</v>
      </c>
      <c r="I684" s="21" t="s">
        <v>103</v>
      </c>
      <c r="J684" s="21" t="s">
        <v>94</v>
      </c>
      <c r="K684" s="320" t="s">
        <v>1325</v>
      </c>
      <c r="L684" s="55"/>
      <c r="M684" s="396">
        <v>0</v>
      </c>
      <c r="N684" s="443">
        <v>1300</v>
      </c>
      <c r="O684" s="217">
        <f t="shared" si="11"/>
        <v>298375</v>
      </c>
    </row>
    <row r="685" spans="1:17" ht="22.95" customHeight="1" x14ac:dyDescent="0.2">
      <c r="A685" s="216">
        <v>45768</v>
      </c>
      <c r="B685" s="20" t="s">
        <v>208</v>
      </c>
      <c r="C685" s="41">
        <v>840</v>
      </c>
      <c r="D685" s="55"/>
      <c r="E685" s="55" t="s">
        <v>1933</v>
      </c>
      <c r="F685" s="20" t="s">
        <v>79</v>
      </c>
      <c r="G685" s="41"/>
      <c r="H685" s="41" t="s">
        <v>22</v>
      </c>
      <c r="I685" s="41" t="s">
        <v>103</v>
      </c>
      <c r="J685" s="21" t="s">
        <v>94</v>
      </c>
      <c r="K685" s="203" t="s">
        <v>1285</v>
      </c>
      <c r="L685" s="55"/>
      <c r="M685" s="443">
        <v>0</v>
      </c>
      <c r="N685" s="443">
        <v>250</v>
      </c>
      <c r="O685" s="217">
        <f t="shared" si="11"/>
        <v>298125</v>
      </c>
      <c r="P685" s="266"/>
      <c r="Q685" s="229"/>
    </row>
    <row r="686" spans="1:17" ht="22.95" customHeight="1" x14ac:dyDescent="0.2">
      <c r="A686" s="216">
        <v>45768</v>
      </c>
      <c r="B686" s="20" t="s">
        <v>208</v>
      </c>
      <c r="C686" s="41">
        <v>841</v>
      </c>
      <c r="D686" s="55"/>
      <c r="E686" s="55" t="s">
        <v>1933</v>
      </c>
      <c r="F686" s="20" t="s">
        <v>79</v>
      </c>
      <c r="G686" s="41"/>
      <c r="H686" s="41" t="s">
        <v>22</v>
      </c>
      <c r="I686" s="21" t="s">
        <v>103</v>
      </c>
      <c r="J686" s="21" t="s">
        <v>94</v>
      </c>
      <c r="K686" s="203" t="s">
        <v>4381</v>
      </c>
      <c r="L686" s="55"/>
      <c r="M686" s="396">
        <v>0</v>
      </c>
      <c r="N686" s="443">
        <v>250</v>
      </c>
      <c r="O686" s="217">
        <f t="shared" si="11"/>
        <v>297875</v>
      </c>
    </row>
    <row r="687" spans="1:17" ht="22.95" customHeight="1" x14ac:dyDescent="0.2">
      <c r="A687" s="216">
        <v>45768</v>
      </c>
      <c r="B687" s="20" t="s">
        <v>208</v>
      </c>
      <c r="C687" s="41">
        <v>842</v>
      </c>
      <c r="D687" s="55"/>
      <c r="E687" s="55" t="s">
        <v>1274</v>
      </c>
      <c r="F687" s="20" t="s">
        <v>79</v>
      </c>
      <c r="G687" s="41"/>
      <c r="H687" s="41" t="s">
        <v>22</v>
      </c>
      <c r="I687" s="21" t="s">
        <v>103</v>
      </c>
      <c r="J687" s="21" t="s">
        <v>92</v>
      </c>
      <c r="K687" s="203" t="s">
        <v>1298</v>
      </c>
      <c r="L687" s="55"/>
      <c r="M687" s="396">
        <v>0</v>
      </c>
      <c r="N687" s="443">
        <v>1000</v>
      </c>
      <c r="O687" s="217">
        <f t="shared" si="11"/>
        <v>296875</v>
      </c>
    </row>
    <row r="688" spans="1:17" ht="22.95" customHeight="1" x14ac:dyDescent="0.2">
      <c r="A688" s="216">
        <v>45768</v>
      </c>
      <c r="B688" s="20" t="s">
        <v>208</v>
      </c>
      <c r="C688" s="41">
        <v>843</v>
      </c>
      <c r="D688" s="55"/>
      <c r="E688" s="55" t="s">
        <v>1276</v>
      </c>
      <c r="F688" s="20" t="s">
        <v>79</v>
      </c>
      <c r="G688" s="41"/>
      <c r="H688" s="41" t="s">
        <v>22</v>
      </c>
      <c r="I688" s="21" t="s">
        <v>103</v>
      </c>
      <c r="J688" s="21" t="s">
        <v>102</v>
      </c>
      <c r="K688" s="203" t="s">
        <v>1300</v>
      </c>
      <c r="L688" s="55"/>
      <c r="M688" s="396">
        <v>0</v>
      </c>
      <c r="N688" s="443">
        <v>7028</v>
      </c>
      <c r="O688" s="217">
        <f t="shared" si="11"/>
        <v>289847</v>
      </c>
    </row>
    <row r="689" spans="1:15" ht="22.95" customHeight="1" x14ac:dyDescent="0.2">
      <c r="A689" s="216">
        <v>45768</v>
      </c>
      <c r="B689" s="20" t="s">
        <v>208</v>
      </c>
      <c r="C689" s="41">
        <v>844</v>
      </c>
      <c r="D689" s="55"/>
      <c r="E689" s="55" t="s">
        <v>4283</v>
      </c>
      <c r="F689" s="20" t="s">
        <v>79</v>
      </c>
      <c r="G689" s="41"/>
      <c r="H689" s="41" t="s">
        <v>22</v>
      </c>
      <c r="I689" s="21" t="s">
        <v>53</v>
      </c>
      <c r="J689" s="21" t="s">
        <v>112</v>
      </c>
      <c r="K689" s="203" t="s">
        <v>4296</v>
      </c>
      <c r="L689" s="55"/>
      <c r="M689" s="396">
        <v>0</v>
      </c>
      <c r="N689" s="443">
        <v>21798</v>
      </c>
      <c r="O689" s="217">
        <f t="shared" si="11"/>
        <v>268049</v>
      </c>
    </row>
    <row r="690" spans="1:15" ht="22.95" customHeight="1" x14ac:dyDescent="0.2">
      <c r="A690" s="216">
        <v>45768</v>
      </c>
      <c r="B690" s="20" t="s">
        <v>208</v>
      </c>
      <c r="C690" s="41">
        <v>845</v>
      </c>
      <c r="D690" s="55"/>
      <c r="E690" s="55" t="s">
        <v>4283</v>
      </c>
      <c r="F690" s="20" t="s">
        <v>79</v>
      </c>
      <c r="G690" s="41"/>
      <c r="H690" s="41" t="s">
        <v>22</v>
      </c>
      <c r="I690" s="21" t="s">
        <v>53</v>
      </c>
      <c r="J690" s="21" t="s">
        <v>112</v>
      </c>
      <c r="K690" s="203" t="s">
        <v>4295</v>
      </c>
      <c r="L690" s="55"/>
      <c r="M690" s="396">
        <v>0</v>
      </c>
      <c r="N690" s="443">
        <v>23160</v>
      </c>
      <c r="O690" s="217">
        <f t="shared" si="11"/>
        <v>244889</v>
      </c>
    </row>
    <row r="691" spans="1:15" ht="22.95" customHeight="1" x14ac:dyDescent="0.2">
      <c r="A691" s="216">
        <v>45768</v>
      </c>
      <c r="B691" s="20" t="s">
        <v>208</v>
      </c>
      <c r="C691" s="41">
        <v>846</v>
      </c>
      <c r="D691" s="55"/>
      <c r="E691" s="55" t="s">
        <v>1280</v>
      </c>
      <c r="F691" s="20" t="s">
        <v>79</v>
      </c>
      <c r="G691" s="41"/>
      <c r="H691" s="41" t="s">
        <v>22</v>
      </c>
      <c r="I691" s="41" t="s">
        <v>103</v>
      </c>
      <c r="J691" s="21" t="s">
        <v>102</v>
      </c>
      <c r="K691" s="203" t="s">
        <v>2002</v>
      </c>
      <c r="L691" s="55"/>
      <c r="M691" s="396">
        <v>0</v>
      </c>
      <c r="N691" s="443">
        <v>1600</v>
      </c>
      <c r="O691" s="217">
        <f t="shared" si="11"/>
        <v>243289</v>
      </c>
    </row>
    <row r="692" spans="1:15" ht="22.95" customHeight="1" x14ac:dyDescent="0.2">
      <c r="A692" s="216">
        <v>45768</v>
      </c>
      <c r="B692" s="20" t="s">
        <v>208</v>
      </c>
      <c r="C692" s="41">
        <v>847</v>
      </c>
      <c r="D692" s="55"/>
      <c r="E692" s="55" t="s">
        <v>1316</v>
      </c>
      <c r="F692" s="20" t="s">
        <v>79</v>
      </c>
      <c r="G692" s="41"/>
      <c r="H692" s="41" t="s">
        <v>22</v>
      </c>
      <c r="I692" s="21" t="s">
        <v>103</v>
      </c>
      <c r="J692" s="21" t="s">
        <v>102</v>
      </c>
      <c r="K692" s="203" t="s">
        <v>4382</v>
      </c>
      <c r="L692" s="55"/>
      <c r="M692" s="396">
        <v>0</v>
      </c>
      <c r="N692" s="443">
        <v>6750</v>
      </c>
      <c r="O692" s="217">
        <f t="shared" si="11"/>
        <v>236539</v>
      </c>
    </row>
    <row r="693" spans="1:15" ht="22.95" customHeight="1" x14ac:dyDescent="0.2">
      <c r="A693" s="216">
        <v>45768</v>
      </c>
      <c r="B693" s="20" t="s">
        <v>208</v>
      </c>
      <c r="C693" s="41">
        <v>848</v>
      </c>
      <c r="D693" s="55"/>
      <c r="E693" s="55" t="s">
        <v>1280</v>
      </c>
      <c r="F693" s="20" t="s">
        <v>79</v>
      </c>
      <c r="G693" s="41"/>
      <c r="H693" s="41" t="s">
        <v>22</v>
      </c>
      <c r="I693" s="41" t="s">
        <v>103</v>
      </c>
      <c r="J693" s="21" t="s">
        <v>102</v>
      </c>
      <c r="K693" s="203" t="s">
        <v>4383</v>
      </c>
      <c r="L693" s="55"/>
      <c r="M693" s="396">
        <v>0</v>
      </c>
      <c r="N693" s="443">
        <v>200</v>
      </c>
      <c r="O693" s="217">
        <f t="shared" si="11"/>
        <v>236339</v>
      </c>
    </row>
    <row r="694" spans="1:15" ht="22.95" customHeight="1" x14ac:dyDescent="0.2">
      <c r="A694" s="216">
        <v>45768</v>
      </c>
      <c r="B694" s="20" t="s">
        <v>208</v>
      </c>
      <c r="C694" s="41">
        <v>849</v>
      </c>
      <c r="D694" s="55"/>
      <c r="E694" s="55" t="s">
        <v>1278</v>
      </c>
      <c r="F694" s="20" t="s">
        <v>79</v>
      </c>
      <c r="G694" s="41"/>
      <c r="H694" s="41" t="s">
        <v>22</v>
      </c>
      <c r="I694" s="21" t="s">
        <v>53</v>
      </c>
      <c r="J694" s="21" t="s">
        <v>114</v>
      </c>
      <c r="K694" s="203" t="s">
        <v>149</v>
      </c>
      <c r="L694" s="55"/>
      <c r="M694" s="396">
        <v>0</v>
      </c>
      <c r="N694" s="443">
        <v>4050</v>
      </c>
      <c r="O694" s="217">
        <f t="shared" si="11"/>
        <v>232289</v>
      </c>
    </row>
    <row r="695" spans="1:15" ht="22.95" customHeight="1" x14ac:dyDescent="0.2">
      <c r="A695" s="216">
        <v>45768</v>
      </c>
      <c r="B695" s="20" t="s">
        <v>208</v>
      </c>
      <c r="C695" s="41">
        <v>850</v>
      </c>
      <c r="D695" s="55"/>
      <c r="E695" s="55" t="s">
        <v>1278</v>
      </c>
      <c r="F695" s="20" t="s">
        <v>79</v>
      </c>
      <c r="G695" s="41"/>
      <c r="H695" s="41" t="s">
        <v>22</v>
      </c>
      <c r="I695" s="21" t="s">
        <v>53</v>
      </c>
      <c r="J695" s="21" t="s">
        <v>112</v>
      </c>
      <c r="K695" s="203" t="s">
        <v>1303</v>
      </c>
      <c r="L695" s="55"/>
      <c r="M695" s="396">
        <v>0</v>
      </c>
      <c r="N695" s="443">
        <v>31816</v>
      </c>
      <c r="O695" s="217">
        <f t="shared" si="11"/>
        <v>200473</v>
      </c>
    </row>
    <row r="696" spans="1:15" ht="22.95" customHeight="1" x14ac:dyDescent="0.2">
      <c r="A696" s="216">
        <v>45768</v>
      </c>
      <c r="B696" s="20" t="s">
        <v>208</v>
      </c>
      <c r="C696" s="41">
        <v>851</v>
      </c>
      <c r="D696" s="55"/>
      <c r="E696" s="55" t="s">
        <v>130</v>
      </c>
      <c r="F696" s="20" t="s">
        <v>79</v>
      </c>
      <c r="G696" s="41"/>
      <c r="H696" s="41" t="s">
        <v>22</v>
      </c>
      <c r="I696" s="21" t="s">
        <v>53</v>
      </c>
      <c r="J696" s="21" t="s">
        <v>113</v>
      </c>
      <c r="K696" s="203" t="s">
        <v>1943</v>
      </c>
      <c r="L696" s="55"/>
      <c r="M696" s="396">
        <v>0</v>
      </c>
      <c r="N696" s="443">
        <v>2000</v>
      </c>
      <c r="O696" s="217">
        <f t="shared" si="11"/>
        <v>198473</v>
      </c>
    </row>
    <row r="697" spans="1:15" ht="22.95" customHeight="1" x14ac:dyDescent="0.2">
      <c r="A697" s="216">
        <v>45768</v>
      </c>
      <c r="B697" s="20" t="s">
        <v>208</v>
      </c>
      <c r="C697" s="41">
        <v>852</v>
      </c>
      <c r="D697" s="55"/>
      <c r="E697" s="55" t="s">
        <v>130</v>
      </c>
      <c r="F697" s="20" t="s">
        <v>79</v>
      </c>
      <c r="G697" s="41"/>
      <c r="H697" s="41" t="s">
        <v>22</v>
      </c>
      <c r="I697" s="21" t="s">
        <v>53</v>
      </c>
      <c r="J697" s="21" t="s">
        <v>113</v>
      </c>
      <c r="K697" s="203" t="s">
        <v>4384</v>
      </c>
      <c r="L697" s="55"/>
      <c r="M697" s="396">
        <v>0</v>
      </c>
      <c r="N697" s="443">
        <v>200</v>
      </c>
      <c r="O697" s="217">
        <f t="shared" si="11"/>
        <v>198273</v>
      </c>
    </row>
    <row r="698" spans="1:15" ht="22.95" customHeight="1" x14ac:dyDescent="0.2">
      <c r="A698" s="216">
        <v>45768</v>
      </c>
      <c r="B698" s="20" t="s">
        <v>208</v>
      </c>
      <c r="C698" s="41">
        <v>853</v>
      </c>
      <c r="D698" s="55"/>
      <c r="E698" s="55" t="s">
        <v>4370</v>
      </c>
      <c r="F698" s="20" t="s">
        <v>79</v>
      </c>
      <c r="G698" s="41"/>
      <c r="H698" s="41" t="s">
        <v>22</v>
      </c>
      <c r="I698" s="21" t="s">
        <v>53</v>
      </c>
      <c r="J698" s="21" t="s">
        <v>113</v>
      </c>
      <c r="K698" s="203" t="s">
        <v>2002</v>
      </c>
      <c r="L698" s="55"/>
      <c r="M698" s="396">
        <v>0</v>
      </c>
      <c r="N698" s="443">
        <v>2400</v>
      </c>
      <c r="O698" s="217">
        <f t="shared" si="11"/>
        <v>195873</v>
      </c>
    </row>
    <row r="699" spans="1:15" ht="22.95" customHeight="1" x14ac:dyDescent="0.2">
      <c r="A699" s="216">
        <v>45768</v>
      </c>
      <c r="B699" s="20" t="s">
        <v>208</v>
      </c>
      <c r="C699" s="41">
        <v>854</v>
      </c>
      <c r="D699" s="55"/>
      <c r="E699" s="55" t="s">
        <v>1278</v>
      </c>
      <c r="F699" s="20" t="s">
        <v>79</v>
      </c>
      <c r="G699" s="41"/>
      <c r="H699" s="41" t="s">
        <v>22</v>
      </c>
      <c r="I699" s="21" t="s">
        <v>53</v>
      </c>
      <c r="J699" s="21" t="s">
        <v>112</v>
      </c>
      <c r="K699" s="203" t="s">
        <v>4275</v>
      </c>
      <c r="L699" s="55"/>
      <c r="M699" s="396">
        <v>0</v>
      </c>
      <c r="N699" s="443">
        <v>187725</v>
      </c>
      <c r="O699" s="217">
        <f t="shared" si="11"/>
        <v>8148</v>
      </c>
    </row>
    <row r="700" spans="1:15" ht="22.95" customHeight="1" x14ac:dyDescent="0.2">
      <c r="A700" s="216">
        <v>45775</v>
      </c>
      <c r="B700" s="20" t="s">
        <v>208</v>
      </c>
      <c r="C700" s="41">
        <v>862</v>
      </c>
      <c r="D700" s="55"/>
      <c r="E700" s="55" t="s">
        <v>130</v>
      </c>
      <c r="F700" s="20" t="s">
        <v>79</v>
      </c>
      <c r="G700" s="41"/>
      <c r="H700" s="41" t="s">
        <v>22</v>
      </c>
      <c r="I700" s="21" t="s">
        <v>53</v>
      </c>
      <c r="J700" s="21" t="s">
        <v>113</v>
      </c>
      <c r="K700" s="203" t="s">
        <v>1323</v>
      </c>
      <c r="L700" s="55"/>
      <c r="M700" s="396">
        <v>0</v>
      </c>
      <c r="N700" s="443">
        <v>250</v>
      </c>
      <c r="O700" s="217">
        <f t="shared" si="11"/>
        <v>7898</v>
      </c>
    </row>
    <row r="701" spans="1:15" ht="22.95" customHeight="1" x14ac:dyDescent="0.2">
      <c r="A701" s="216">
        <v>45775</v>
      </c>
      <c r="B701" s="20" t="s">
        <v>208</v>
      </c>
      <c r="C701" s="41">
        <v>863</v>
      </c>
      <c r="D701" s="55"/>
      <c r="E701" s="55" t="s">
        <v>130</v>
      </c>
      <c r="F701" s="20" t="s">
        <v>79</v>
      </c>
      <c r="G701" s="41"/>
      <c r="H701" s="41" t="s">
        <v>22</v>
      </c>
      <c r="I701" s="21" t="s">
        <v>53</v>
      </c>
      <c r="J701" s="21" t="s">
        <v>113</v>
      </c>
      <c r="K701" s="203" t="s">
        <v>1328</v>
      </c>
      <c r="L701" s="55"/>
      <c r="M701" s="396">
        <v>0</v>
      </c>
      <c r="N701" s="443">
        <v>250</v>
      </c>
      <c r="O701" s="217">
        <f t="shared" si="11"/>
        <v>7648</v>
      </c>
    </row>
    <row r="702" spans="1:15" ht="22.95" customHeight="1" x14ac:dyDescent="0.2">
      <c r="A702" s="216">
        <v>45775</v>
      </c>
      <c r="B702" s="20" t="s">
        <v>208</v>
      </c>
      <c r="C702" s="41">
        <v>864</v>
      </c>
      <c r="D702" s="55"/>
      <c r="E702" s="55" t="s">
        <v>4385</v>
      </c>
      <c r="F702" s="20" t="s">
        <v>79</v>
      </c>
      <c r="G702" s="41"/>
      <c r="H702" s="41" t="s">
        <v>22</v>
      </c>
      <c r="I702" s="21" t="s">
        <v>103</v>
      </c>
      <c r="J702" s="21" t="s">
        <v>95</v>
      </c>
      <c r="K702" s="203" t="s">
        <v>4395</v>
      </c>
      <c r="L702" s="55"/>
      <c r="M702" s="396">
        <v>0</v>
      </c>
      <c r="N702" s="443">
        <v>500</v>
      </c>
      <c r="O702" s="217">
        <f t="shared" si="11"/>
        <v>7148</v>
      </c>
    </row>
    <row r="703" spans="1:15" ht="22.95" customHeight="1" x14ac:dyDescent="0.2">
      <c r="A703" s="216">
        <v>45775</v>
      </c>
      <c r="B703" s="20" t="s">
        <v>208</v>
      </c>
      <c r="C703" s="41">
        <v>865</v>
      </c>
      <c r="D703" s="55"/>
      <c r="E703" s="55" t="s">
        <v>4386</v>
      </c>
      <c r="F703" s="20" t="s">
        <v>79</v>
      </c>
      <c r="G703" s="41"/>
      <c r="H703" s="41" t="s">
        <v>22</v>
      </c>
      <c r="I703" s="21" t="s">
        <v>103</v>
      </c>
      <c r="J703" s="21" t="s">
        <v>102</v>
      </c>
      <c r="K703" s="203" t="s">
        <v>4396</v>
      </c>
      <c r="L703" s="55"/>
      <c r="M703" s="396">
        <v>0</v>
      </c>
      <c r="N703" s="443">
        <v>300</v>
      </c>
      <c r="O703" s="217">
        <f t="shared" ref="O703:O766" si="12">O702+M703-N703</f>
        <v>6848</v>
      </c>
    </row>
    <row r="704" spans="1:15" ht="22.95" customHeight="1" x14ac:dyDescent="0.2">
      <c r="A704" s="216">
        <v>45775</v>
      </c>
      <c r="B704" s="20" t="s">
        <v>208</v>
      </c>
      <c r="C704" s="41">
        <v>866</v>
      </c>
      <c r="D704" s="55"/>
      <c r="E704" s="55" t="s">
        <v>4387</v>
      </c>
      <c r="F704" s="20" t="s">
        <v>79</v>
      </c>
      <c r="G704" s="41"/>
      <c r="H704" s="41" t="s">
        <v>22</v>
      </c>
      <c r="I704" s="21" t="s">
        <v>103</v>
      </c>
      <c r="J704" s="21" t="s">
        <v>96</v>
      </c>
      <c r="K704" s="203" t="s">
        <v>4218</v>
      </c>
      <c r="L704" s="55"/>
      <c r="M704" s="396">
        <v>0</v>
      </c>
      <c r="N704" s="443">
        <v>33</v>
      </c>
      <c r="O704" s="217">
        <f t="shared" si="12"/>
        <v>6815</v>
      </c>
    </row>
    <row r="705" spans="1:15" ht="22.95" customHeight="1" x14ac:dyDescent="0.2">
      <c r="A705" s="216">
        <v>45775</v>
      </c>
      <c r="B705" s="20" t="s">
        <v>208</v>
      </c>
      <c r="C705" s="41">
        <v>867</v>
      </c>
      <c r="D705" s="55"/>
      <c r="E705" s="55" t="s">
        <v>1933</v>
      </c>
      <c r="F705" s="20" t="s">
        <v>79</v>
      </c>
      <c r="G705" s="41"/>
      <c r="H705" s="41" t="s">
        <v>22</v>
      </c>
      <c r="I705" s="41" t="s">
        <v>103</v>
      </c>
      <c r="J705" s="21" t="s">
        <v>94</v>
      </c>
      <c r="K705" s="203" t="s">
        <v>1386</v>
      </c>
      <c r="L705" s="55"/>
      <c r="M705" s="396">
        <v>0</v>
      </c>
      <c r="N705" s="443">
        <v>1200</v>
      </c>
      <c r="O705" s="217">
        <f t="shared" si="12"/>
        <v>5615</v>
      </c>
    </row>
    <row r="706" spans="1:15" ht="22.95" customHeight="1" x14ac:dyDescent="0.2">
      <c r="A706" s="216">
        <v>45775</v>
      </c>
      <c r="B706" s="20" t="s">
        <v>208</v>
      </c>
      <c r="C706" s="41">
        <v>868</v>
      </c>
      <c r="D706" s="55"/>
      <c r="E706" s="55" t="s">
        <v>130</v>
      </c>
      <c r="F706" s="20" t="s">
        <v>79</v>
      </c>
      <c r="G706" s="41"/>
      <c r="H706" s="41" t="s">
        <v>22</v>
      </c>
      <c r="I706" s="41" t="s">
        <v>53</v>
      </c>
      <c r="J706" s="21" t="s">
        <v>113</v>
      </c>
      <c r="K706" s="203" t="s">
        <v>1283</v>
      </c>
      <c r="L706" s="55"/>
      <c r="M706" s="396">
        <v>0</v>
      </c>
      <c r="N706" s="443">
        <v>200</v>
      </c>
      <c r="O706" s="217">
        <f t="shared" si="12"/>
        <v>5415</v>
      </c>
    </row>
    <row r="707" spans="1:15" ht="22.95" customHeight="1" x14ac:dyDescent="0.2">
      <c r="A707" s="216">
        <v>45775</v>
      </c>
      <c r="B707" s="20" t="s">
        <v>208</v>
      </c>
      <c r="C707" s="41">
        <v>869</v>
      </c>
      <c r="D707" s="55"/>
      <c r="E707" s="55" t="s">
        <v>130</v>
      </c>
      <c r="F707" s="20" t="s">
        <v>79</v>
      </c>
      <c r="G707" s="41"/>
      <c r="H707" s="41" t="s">
        <v>22</v>
      </c>
      <c r="I707" s="41" t="s">
        <v>53</v>
      </c>
      <c r="J707" s="21" t="s">
        <v>113</v>
      </c>
      <c r="K707" s="203" t="s">
        <v>4397</v>
      </c>
      <c r="L707" s="55"/>
      <c r="M707" s="396">
        <v>0</v>
      </c>
      <c r="N707" s="443">
        <v>100</v>
      </c>
      <c r="O707" s="217">
        <f t="shared" si="12"/>
        <v>5315</v>
      </c>
    </row>
    <row r="708" spans="1:15" ht="22.95" customHeight="1" x14ac:dyDescent="0.2">
      <c r="A708" s="216">
        <v>45775</v>
      </c>
      <c r="B708" s="20" t="s">
        <v>208</v>
      </c>
      <c r="C708" s="41">
        <v>870</v>
      </c>
      <c r="D708" s="55"/>
      <c r="E708" s="55" t="s">
        <v>130</v>
      </c>
      <c r="F708" s="20" t="s">
        <v>79</v>
      </c>
      <c r="G708" s="41"/>
      <c r="H708" s="41" t="s">
        <v>22</v>
      </c>
      <c r="I708" s="41" t="s">
        <v>53</v>
      </c>
      <c r="J708" s="21" t="s">
        <v>113</v>
      </c>
      <c r="K708" s="203" t="s">
        <v>1380</v>
      </c>
      <c r="L708" s="55"/>
      <c r="M708" s="396">
        <v>0</v>
      </c>
      <c r="N708" s="443">
        <v>200</v>
      </c>
      <c r="O708" s="217">
        <f t="shared" si="12"/>
        <v>5115</v>
      </c>
    </row>
    <row r="709" spans="1:15" ht="22.95" customHeight="1" x14ac:dyDescent="0.2">
      <c r="A709" s="216">
        <v>45775</v>
      </c>
      <c r="B709" s="20" t="s">
        <v>208</v>
      </c>
      <c r="C709" s="41">
        <v>871</v>
      </c>
      <c r="D709" s="55"/>
      <c r="E709" s="55" t="s">
        <v>130</v>
      </c>
      <c r="F709" s="20" t="s">
        <v>79</v>
      </c>
      <c r="G709" s="41"/>
      <c r="H709" s="41" t="s">
        <v>22</v>
      </c>
      <c r="I709" s="41" t="s">
        <v>53</v>
      </c>
      <c r="J709" s="21" t="s">
        <v>113</v>
      </c>
      <c r="K709" s="203" t="s">
        <v>4398</v>
      </c>
      <c r="L709" s="55"/>
      <c r="M709" s="396">
        <v>0</v>
      </c>
      <c r="N709" s="443">
        <v>200</v>
      </c>
      <c r="O709" s="217">
        <f t="shared" si="12"/>
        <v>4915</v>
      </c>
    </row>
    <row r="710" spans="1:15" ht="22.95" customHeight="1" x14ac:dyDescent="0.2">
      <c r="A710" s="216">
        <v>45775</v>
      </c>
      <c r="B710" s="20" t="s">
        <v>208</v>
      </c>
      <c r="C710" s="41">
        <v>872</v>
      </c>
      <c r="D710" s="55"/>
      <c r="E710" s="55" t="s">
        <v>130</v>
      </c>
      <c r="F710" s="20" t="s">
        <v>79</v>
      </c>
      <c r="G710" s="41"/>
      <c r="H710" s="41" t="s">
        <v>22</v>
      </c>
      <c r="I710" s="41" t="s">
        <v>53</v>
      </c>
      <c r="J710" s="21" t="s">
        <v>113</v>
      </c>
      <c r="K710" s="203" t="s">
        <v>2018</v>
      </c>
      <c r="L710" s="55"/>
      <c r="M710" s="396">
        <v>0</v>
      </c>
      <c r="N710" s="443">
        <v>200</v>
      </c>
      <c r="O710" s="217">
        <f t="shared" si="12"/>
        <v>4715</v>
      </c>
    </row>
    <row r="711" spans="1:15" ht="22.95" customHeight="1" x14ac:dyDescent="0.2">
      <c r="A711" s="216">
        <v>45775</v>
      </c>
      <c r="B711" s="20" t="s">
        <v>208</v>
      </c>
      <c r="C711" s="41">
        <v>873</v>
      </c>
      <c r="D711" s="55"/>
      <c r="E711" s="55" t="s">
        <v>130</v>
      </c>
      <c r="F711" s="20" t="s">
        <v>79</v>
      </c>
      <c r="G711" s="41"/>
      <c r="H711" s="41" t="s">
        <v>22</v>
      </c>
      <c r="I711" s="41" t="s">
        <v>53</v>
      </c>
      <c r="J711" s="21" t="s">
        <v>113</v>
      </c>
      <c r="K711" s="203" t="s">
        <v>4399</v>
      </c>
      <c r="L711" s="55"/>
      <c r="M711" s="396">
        <v>0</v>
      </c>
      <c r="N711" s="443">
        <v>200</v>
      </c>
      <c r="O711" s="217">
        <f t="shared" si="12"/>
        <v>4515</v>
      </c>
    </row>
    <row r="712" spans="1:15" ht="22.95" customHeight="1" x14ac:dyDescent="0.2">
      <c r="A712" s="216">
        <v>45775</v>
      </c>
      <c r="B712" s="20" t="s">
        <v>208</v>
      </c>
      <c r="C712" s="41">
        <v>874</v>
      </c>
      <c r="D712" s="55"/>
      <c r="E712" s="55" t="s">
        <v>130</v>
      </c>
      <c r="F712" s="20" t="s">
        <v>79</v>
      </c>
      <c r="G712" s="41"/>
      <c r="H712" s="41" t="s">
        <v>22</v>
      </c>
      <c r="I712" s="41" t="s">
        <v>53</v>
      </c>
      <c r="J712" s="21" t="s">
        <v>113</v>
      </c>
      <c r="K712" s="203" t="s">
        <v>1352</v>
      </c>
      <c r="L712" s="55"/>
      <c r="M712" s="396">
        <v>0</v>
      </c>
      <c r="N712" s="443">
        <v>200</v>
      </c>
      <c r="O712" s="217">
        <f t="shared" si="12"/>
        <v>4315</v>
      </c>
    </row>
    <row r="713" spans="1:15" ht="22.95" customHeight="1" x14ac:dyDescent="0.2">
      <c r="A713" s="216">
        <v>45775</v>
      </c>
      <c r="B713" s="20" t="s">
        <v>208</v>
      </c>
      <c r="C713" s="41">
        <v>875</v>
      </c>
      <c r="D713" s="55"/>
      <c r="E713" s="55" t="s">
        <v>130</v>
      </c>
      <c r="F713" s="20" t="s">
        <v>79</v>
      </c>
      <c r="G713" s="41"/>
      <c r="H713" s="41" t="s">
        <v>22</v>
      </c>
      <c r="I713" s="41" t="s">
        <v>53</v>
      </c>
      <c r="J713" s="21" t="s">
        <v>113</v>
      </c>
      <c r="K713" s="203" t="s">
        <v>4371</v>
      </c>
      <c r="L713" s="55"/>
      <c r="M713" s="443">
        <v>0</v>
      </c>
      <c r="N713" s="443">
        <v>100</v>
      </c>
      <c r="O713" s="217">
        <f t="shared" si="12"/>
        <v>4215</v>
      </c>
    </row>
    <row r="714" spans="1:15" ht="22.95" customHeight="1" x14ac:dyDescent="0.2">
      <c r="A714" s="216">
        <v>45775</v>
      </c>
      <c r="B714" s="20" t="s">
        <v>208</v>
      </c>
      <c r="C714" s="41">
        <v>876</v>
      </c>
      <c r="D714" s="55"/>
      <c r="E714" s="55" t="s">
        <v>1933</v>
      </c>
      <c r="F714" s="20" t="s">
        <v>79</v>
      </c>
      <c r="G714" s="41"/>
      <c r="H714" s="41" t="s">
        <v>22</v>
      </c>
      <c r="I714" s="41" t="s">
        <v>103</v>
      </c>
      <c r="J714" s="21" t="s">
        <v>94</v>
      </c>
      <c r="K714" s="203" t="s">
        <v>1325</v>
      </c>
      <c r="L714" s="55"/>
      <c r="M714" s="396">
        <v>0</v>
      </c>
      <c r="N714" s="443">
        <v>200</v>
      </c>
      <c r="O714" s="217">
        <f t="shared" si="12"/>
        <v>4015</v>
      </c>
    </row>
    <row r="715" spans="1:15" ht="22.95" customHeight="1" x14ac:dyDescent="0.2">
      <c r="A715" s="216">
        <v>45775</v>
      </c>
      <c r="B715" s="20" t="s">
        <v>208</v>
      </c>
      <c r="C715" s="41">
        <v>877</v>
      </c>
      <c r="D715" s="55"/>
      <c r="E715" s="55" t="s">
        <v>130</v>
      </c>
      <c r="F715" s="20" t="s">
        <v>79</v>
      </c>
      <c r="G715" s="41"/>
      <c r="H715" s="41" t="s">
        <v>22</v>
      </c>
      <c r="I715" s="41" t="s">
        <v>53</v>
      </c>
      <c r="J715" s="21" t="s">
        <v>113</v>
      </c>
      <c r="K715" s="203" t="s">
        <v>1942</v>
      </c>
      <c r="L715" s="55"/>
      <c r="M715" s="396">
        <v>0</v>
      </c>
      <c r="N715" s="443">
        <v>200</v>
      </c>
      <c r="O715" s="217">
        <f t="shared" si="12"/>
        <v>3815</v>
      </c>
    </row>
    <row r="716" spans="1:15" ht="22.95" customHeight="1" x14ac:dyDescent="0.2">
      <c r="A716" s="216">
        <v>45775</v>
      </c>
      <c r="B716" s="20" t="s">
        <v>208</v>
      </c>
      <c r="C716" s="41">
        <v>878</v>
      </c>
      <c r="D716" s="55"/>
      <c r="E716" s="55" t="s">
        <v>130</v>
      </c>
      <c r="F716" s="20" t="s">
        <v>79</v>
      </c>
      <c r="G716" s="41"/>
      <c r="H716" s="41" t="s">
        <v>22</v>
      </c>
      <c r="I716" s="41" t="s">
        <v>53</v>
      </c>
      <c r="J716" s="21" t="s">
        <v>113</v>
      </c>
      <c r="K716" s="203" t="s">
        <v>4333</v>
      </c>
      <c r="L716" s="55"/>
      <c r="M716" s="396">
        <v>0</v>
      </c>
      <c r="N716" s="443">
        <v>200</v>
      </c>
      <c r="O716" s="217">
        <f t="shared" si="12"/>
        <v>3615</v>
      </c>
    </row>
    <row r="717" spans="1:15" ht="22.95" customHeight="1" x14ac:dyDescent="0.2">
      <c r="A717" s="216">
        <v>45775</v>
      </c>
      <c r="B717" s="20" t="s">
        <v>208</v>
      </c>
      <c r="C717" s="41">
        <v>879</v>
      </c>
      <c r="D717" s="55"/>
      <c r="E717" s="55" t="s">
        <v>130</v>
      </c>
      <c r="F717" s="20" t="s">
        <v>79</v>
      </c>
      <c r="G717" s="41"/>
      <c r="H717" s="41" t="s">
        <v>22</v>
      </c>
      <c r="I717" s="41" t="s">
        <v>53</v>
      </c>
      <c r="J717" s="21" t="s">
        <v>113</v>
      </c>
      <c r="K717" s="203" t="s">
        <v>1324</v>
      </c>
      <c r="L717" s="55"/>
      <c r="M717" s="396">
        <v>0</v>
      </c>
      <c r="N717" s="443">
        <v>200</v>
      </c>
      <c r="O717" s="217">
        <f t="shared" si="12"/>
        <v>3415</v>
      </c>
    </row>
    <row r="718" spans="1:15" ht="22.95" customHeight="1" x14ac:dyDescent="0.2">
      <c r="A718" s="216">
        <v>45775</v>
      </c>
      <c r="B718" s="20" t="s">
        <v>208</v>
      </c>
      <c r="C718" s="41">
        <v>880</v>
      </c>
      <c r="D718" s="55"/>
      <c r="E718" s="55" t="s">
        <v>1955</v>
      </c>
      <c r="F718" s="20" t="s">
        <v>79</v>
      </c>
      <c r="G718" s="41"/>
      <c r="H718" s="41" t="s">
        <v>22</v>
      </c>
      <c r="I718" s="41" t="s">
        <v>103</v>
      </c>
      <c r="J718" s="21" t="s">
        <v>95</v>
      </c>
      <c r="K718" s="203" t="s">
        <v>1325</v>
      </c>
      <c r="L718" s="55"/>
      <c r="M718" s="396">
        <v>0</v>
      </c>
      <c r="N718" s="443">
        <v>500</v>
      </c>
      <c r="O718" s="217">
        <f t="shared" si="12"/>
        <v>2915</v>
      </c>
    </row>
    <row r="719" spans="1:15" ht="22.95" customHeight="1" x14ac:dyDescent="0.2">
      <c r="A719" s="216">
        <v>45775</v>
      </c>
      <c r="B719" s="20" t="s">
        <v>208</v>
      </c>
      <c r="C719" s="41">
        <v>881</v>
      </c>
      <c r="D719" s="55"/>
      <c r="E719" s="55" t="s">
        <v>4388</v>
      </c>
      <c r="F719" s="20" t="s">
        <v>79</v>
      </c>
      <c r="G719" s="41"/>
      <c r="H719" s="41" t="s">
        <v>22</v>
      </c>
      <c r="I719" s="41" t="s">
        <v>103</v>
      </c>
      <c r="J719" s="21" t="s">
        <v>95</v>
      </c>
      <c r="K719" s="203" t="s">
        <v>1305</v>
      </c>
      <c r="L719" s="55"/>
      <c r="M719" s="396">
        <v>0</v>
      </c>
      <c r="N719" s="443">
        <v>1800</v>
      </c>
      <c r="O719" s="217">
        <f t="shared" si="12"/>
        <v>1115</v>
      </c>
    </row>
    <row r="720" spans="1:15" ht="22.95" customHeight="1" x14ac:dyDescent="0.2">
      <c r="A720" s="216">
        <v>45775</v>
      </c>
      <c r="B720" s="20" t="s">
        <v>208</v>
      </c>
      <c r="C720" s="41">
        <v>882</v>
      </c>
      <c r="D720" s="55"/>
      <c r="E720" s="55" t="s">
        <v>1312</v>
      </c>
      <c r="F720" s="20" t="s">
        <v>79</v>
      </c>
      <c r="G720" s="41"/>
      <c r="H720" s="41" t="s">
        <v>22</v>
      </c>
      <c r="I720" s="41" t="s">
        <v>103</v>
      </c>
      <c r="J720" s="21" t="s">
        <v>95</v>
      </c>
      <c r="K720" s="203" t="s">
        <v>1325</v>
      </c>
      <c r="L720" s="55"/>
      <c r="M720" s="396">
        <v>0</v>
      </c>
      <c r="N720" s="443">
        <v>380</v>
      </c>
      <c r="O720" s="217">
        <f t="shared" si="12"/>
        <v>735</v>
      </c>
    </row>
    <row r="721" spans="1:17" ht="22.95" customHeight="1" x14ac:dyDescent="0.2">
      <c r="A721" s="216">
        <v>45775</v>
      </c>
      <c r="B721" s="20" t="s">
        <v>208</v>
      </c>
      <c r="C721" s="41">
        <v>883</v>
      </c>
      <c r="D721" s="55"/>
      <c r="E721" s="55" t="s">
        <v>1321</v>
      </c>
      <c r="F721" s="20" t="s">
        <v>79</v>
      </c>
      <c r="G721" s="41"/>
      <c r="H721" s="41" t="s">
        <v>22</v>
      </c>
      <c r="I721" s="41" t="s">
        <v>103</v>
      </c>
      <c r="J721" s="21" t="s">
        <v>97</v>
      </c>
      <c r="K721" s="203" t="s">
        <v>1337</v>
      </c>
      <c r="L721" s="55"/>
      <c r="M721" s="396">
        <v>0</v>
      </c>
      <c r="N721" s="443">
        <v>300</v>
      </c>
      <c r="O721" s="217">
        <f t="shared" si="12"/>
        <v>435</v>
      </c>
    </row>
    <row r="722" spans="1:17" ht="22.95" customHeight="1" x14ac:dyDescent="0.2">
      <c r="A722" s="216">
        <v>45775</v>
      </c>
      <c r="B722" s="20" t="s">
        <v>208</v>
      </c>
      <c r="C722" s="41">
        <v>884</v>
      </c>
      <c r="D722" s="55"/>
      <c r="E722" s="55" t="s">
        <v>4389</v>
      </c>
      <c r="F722" s="20" t="s">
        <v>79</v>
      </c>
      <c r="G722" s="41"/>
      <c r="H722" s="41" t="s">
        <v>22</v>
      </c>
      <c r="I722" s="41" t="s">
        <v>103</v>
      </c>
      <c r="J722" s="21" t="s">
        <v>95</v>
      </c>
      <c r="K722" s="203" t="s">
        <v>4376</v>
      </c>
      <c r="L722" s="55"/>
      <c r="M722" s="396">
        <v>0</v>
      </c>
      <c r="N722" s="443">
        <v>90</v>
      </c>
      <c r="O722" s="217">
        <f t="shared" si="12"/>
        <v>345</v>
      </c>
    </row>
    <row r="723" spans="1:17" ht="22.95" customHeight="1" x14ac:dyDescent="0.2">
      <c r="A723" s="216">
        <v>45775</v>
      </c>
      <c r="B723" s="20" t="s">
        <v>208</v>
      </c>
      <c r="C723" s="41">
        <v>885</v>
      </c>
      <c r="D723" s="55"/>
      <c r="E723" s="55" t="s">
        <v>4390</v>
      </c>
      <c r="F723" s="20" t="s">
        <v>79</v>
      </c>
      <c r="G723" s="41"/>
      <c r="H723" s="41" t="s">
        <v>22</v>
      </c>
      <c r="I723" s="41" t="s">
        <v>103</v>
      </c>
      <c r="J723" s="21" t="s">
        <v>94</v>
      </c>
      <c r="K723" s="203" t="s">
        <v>1305</v>
      </c>
      <c r="L723" s="55"/>
      <c r="M723" s="396">
        <v>0</v>
      </c>
      <c r="N723" s="443">
        <v>120</v>
      </c>
      <c r="O723" s="217">
        <f t="shared" si="12"/>
        <v>225</v>
      </c>
    </row>
    <row r="724" spans="1:17" ht="22.95" customHeight="1" x14ac:dyDescent="0.2">
      <c r="A724" s="216">
        <v>45775</v>
      </c>
      <c r="B724" s="20" t="s">
        <v>208</v>
      </c>
      <c r="C724" s="41">
        <v>886</v>
      </c>
      <c r="D724" s="55"/>
      <c r="E724" s="55" t="s">
        <v>4503</v>
      </c>
      <c r="F724" s="20" t="s">
        <v>79</v>
      </c>
      <c r="G724" s="41"/>
      <c r="H724" s="21" t="s">
        <v>21</v>
      </c>
      <c r="I724" s="41" t="s">
        <v>81</v>
      </c>
      <c r="J724" s="21" t="s">
        <v>33</v>
      </c>
      <c r="K724" s="203"/>
      <c r="L724" s="55"/>
      <c r="M724" s="396">
        <v>345000</v>
      </c>
      <c r="N724" s="443">
        <v>0</v>
      </c>
      <c r="O724" s="217">
        <f t="shared" si="12"/>
        <v>345225</v>
      </c>
    </row>
    <row r="725" spans="1:17" ht="22.95" customHeight="1" x14ac:dyDescent="0.2">
      <c r="A725" s="216">
        <v>45775</v>
      </c>
      <c r="B725" s="20" t="s">
        <v>208</v>
      </c>
      <c r="C725" s="41">
        <v>887</v>
      </c>
      <c r="D725" s="55"/>
      <c r="E725" s="55" t="s">
        <v>1933</v>
      </c>
      <c r="F725" s="20" t="s">
        <v>79</v>
      </c>
      <c r="G725" s="41"/>
      <c r="H725" s="21" t="s">
        <v>22</v>
      </c>
      <c r="I725" s="41" t="s">
        <v>103</v>
      </c>
      <c r="J725" s="21" t="s">
        <v>94</v>
      </c>
      <c r="K725" s="203" t="s">
        <v>4216</v>
      </c>
      <c r="L725" s="55"/>
      <c r="M725" s="396">
        <v>0</v>
      </c>
      <c r="N725" s="443">
        <v>1200</v>
      </c>
      <c r="O725" s="217">
        <f t="shared" si="12"/>
        <v>344025</v>
      </c>
    </row>
    <row r="726" spans="1:17" ht="22.95" customHeight="1" x14ac:dyDescent="0.2">
      <c r="A726" s="216">
        <v>45775</v>
      </c>
      <c r="B726" s="20" t="s">
        <v>208</v>
      </c>
      <c r="C726" s="41">
        <v>888</v>
      </c>
      <c r="D726" s="55"/>
      <c r="E726" s="55" t="s">
        <v>1933</v>
      </c>
      <c r="F726" s="20" t="s">
        <v>79</v>
      </c>
      <c r="G726" s="41"/>
      <c r="H726" s="21" t="s">
        <v>22</v>
      </c>
      <c r="I726" s="41" t="s">
        <v>103</v>
      </c>
      <c r="J726" s="21" t="s">
        <v>94</v>
      </c>
      <c r="K726" s="203" t="s">
        <v>4400</v>
      </c>
      <c r="L726" s="55"/>
      <c r="M726" s="396">
        <v>0</v>
      </c>
      <c r="N726" s="443">
        <v>1000</v>
      </c>
      <c r="O726" s="217">
        <f t="shared" si="12"/>
        <v>343025</v>
      </c>
    </row>
    <row r="727" spans="1:17" ht="22.95" customHeight="1" x14ac:dyDescent="0.2">
      <c r="A727" s="216">
        <v>45775</v>
      </c>
      <c r="B727" s="20" t="s">
        <v>208</v>
      </c>
      <c r="C727" s="41">
        <v>889</v>
      </c>
      <c r="D727" s="55"/>
      <c r="E727" s="55" t="s">
        <v>1933</v>
      </c>
      <c r="F727" s="20" t="s">
        <v>79</v>
      </c>
      <c r="G727" s="41"/>
      <c r="H727" s="21" t="s">
        <v>22</v>
      </c>
      <c r="I727" s="41" t="s">
        <v>103</v>
      </c>
      <c r="J727" s="21" t="s">
        <v>94</v>
      </c>
      <c r="K727" s="203" t="s">
        <v>4401</v>
      </c>
      <c r="L727" s="55"/>
      <c r="M727" s="396">
        <v>0</v>
      </c>
      <c r="N727" s="443">
        <v>1200</v>
      </c>
      <c r="O727" s="217">
        <f t="shared" si="12"/>
        <v>341825</v>
      </c>
    </row>
    <row r="728" spans="1:17" ht="22.95" customHeight="1" x14ac:dyDescent="0.2">
      <c r="A728" s="216">
        <v>45775</v>
      </c>
      <c r="B728" s="20" t="s">
        <v>208</v>
      </c>
      <c r="C728" s="41">
        <v>890</v>
      </c>
      <c r="D728" s="55"/>
      <c r="E728" s="55" t="s">
        <v>1933</v>
      </c>
      <c r="F728" s="20" t="s">
        <v>79</v>
      </c>
      <c r="G728" s="41"/>
      <c r="H728" s="21" t="s">
        <v>22</v>
      </c>
      <c r="I728" s="41" t="s">
        <v>103</v>
      </c>
      <c r="J728" s="21" t="s">
        <v>94</v>
      </c>
      <c r="K728" s="203" t="s">
        <v>4402</v>
      </c>
      <c r="L728" s="55"/>
      <c r="M728" s="396">
        <v>0</v>
      </c>
      <c r="N728" s="443">
        <v>450</v>
      </c>
      <c r="O728" s="217">
        <f t="shared" si="12"/>
        <v>341375</v>
      </c>
    </row>
    <row r="729" spans="1:17" ht="22.95" customHeight="1" x14ac:dyDescent="0.2">
      <c r="A729" s="216">
        <v>45775</v>
      </c>
      <c r="B729" s="20" t="s">
        <v>208</v>
      </c>
      <c r="C729" s="41">
        <v>891</v>
      </c>
      <c r="D729" s="55"/>
      <c r="E729" s="55" t="s">
        <v>1933</v>
      </c>
      <c r="F729" s="20" t="s">
        <v>79</v>
      </c>
      <c r="G729" s="41"/>
      <c r="H729" s="21" t="s">
        <v>22</v>
      </c>
      <c r="I729" s="41" t="s">
        <v>103</v>
      </c>
      <c r="J729" s="21" t="s">
        <v>94</v>
      </c>
      <c r="K729" s="203" t="s">
        <v>1386</v>
      </c>
      <c r="L729" s="55"/>
      <c r="M729" s="396">
        <v>0</v>
      </c>
      <c r="N729" s="443">
        <v>1200</v>
      </c>
      <c r="O729" s="217">
        <f t="shared" si="12"/>
        <v>340175</v>
      </c>
    </row>
    <row r="730" spans="1:17" ht="22.95" customHeight="1" x14ac:dyDescent="0.2">
      <c r="A730" s="216">
        <v>45775</v>
      </c>
      <c r="B730" s="20" t="s">
        <v>208</v>
      </c>
      <c r="C730" s="41">
        <v>892</v>
      </c>
      <c r="D730" s="55"/>
      <c r="E730" s="55" t="s">
        <v>1933</v>
      </c>
      <c r="F730" s="20" t="s">
        <v>79</v>
      </c>
      <c r="G730" s="41"/>
      <c r="H730" s="21" t="s">
        <v>22</v>
      </c>
      <c r="I730" s="41" t="s">
        <v>103</v>
      </c>
      <c r="J730" s="21" t="s">
        <v>94</v>
      </c>
      <c r="K730" s="203" t="s">
        <v>1285</v>
      </c>
      <c r="L730" s="55"/>
      <c r="M730" s="396">
        <v>0</v>
      </c>
      <c r="N730" s="443">
        <v>250</v>
      </c>
      <c r="O730" s="217">
        <f t="shared" si="12"/>
        <v>339925</v>
      </c>
    </row>
    <row r="731" spans="1:17" ht="22.95" customHeight="1" x14ac:dyDescent="0.2">
      <c r="A731" s="216">
        <v>45775</v>
      </c>
      <c r="B731" s="20" t="s">
        <v>208</v>
      </c>
      <c r="C731" s="41">
        <v>893</v>
      </c>
      <c r="D731" s="55"/>
      <c r="E731" s="55" t="s">
        <v>4391</v>
      </c>
      <c r="F731" s="20" t="s">
        <v>79</v>
      </c>
      <c r="G731" s="41"/>
      <c r="H731" s="21" t="s">
        <v>22</v>
      </c>
      <c r="I731" s="41" t="s">
        <v>103</v>
      </c>
      <c r="J731" s="21" t="s">
        <v>97</v>
      </c>
      <c r="K731" s="203" t="s">
        <v>1289</v>
      </c>
      <c r="L731" s="55"/>
      <c r="M731" s="396">
        <v>0</v>
      </c>
      <c r="N731" s="443">
        <v>500</v>
      </c>
      <c r="O731" s="217">
        <f t="shared" si="12"/>
        <v>339425</v>
      </c>
    </row>
    <row r="732" spans="1:17" ht="22.95" customHeight="1" x14ac:dyDescent="0.2">
      <c r="A732" s="216">
        <v>45775</v>
      </c>
      <c r="B732" s="20" t="s">
        <v>208</v>
      </c>
      <c r="C732" s="41">
        <v>894</v>
      </c>
      <c r="D732" s="55"/>
      <c r="E732" s="55" t="s">
        <v>1933</v>
      </c>
      <c r="F732" s="20" t="s">
        <v>79</v>
      </c>
      <c r="G732" s="41"/>
      <c r="H732" s="21" t="s">
        <v>22</v>
      </c>
      <c r="I732" s="41" t="s">
        <v>103</v>
      </c>
      <c r="J732" s="21" t="s">
        <v>94</v>
      </c>
      <c r="K732" s="203" t="s">
        <v>1948</v>
      </c>
      <c r="L732" s="55"/>
      <c r="M732" s="396">
        <v>0</v>
      </c>
      <c r="N732" s="443">
        <v>250</v>
      </c>
      <c r="O732" s="217">
        <f t="shared" si="12"/>
        <v>339175</v>
      </c>
    </row>
    <row r="733" spans="1:17" ht="22.95" customHeight="1" x14ac:dyDescent="0.2">
      <c r="A733" s="216">
        <v>45775</v>
      </c>
      <c r="B733" s="20" t="s">
        <v>208</v>
      </c>
      <c r="C733" s="41">
        <v>895</v>
      </c>
      <c r="D733" s="55"/>
      <c r="E733" s="55" t="s">
        <v>1274</v>
      </c>
      <c r="F733" s="20" t="s">
        <v>79</v>
      </c>
      <c r="G733" s="41"/>
      <c r="H733" s="21" t="s">
        <v>22</v>
      </c>
      <c r="I733" s="41" t="s">
        <v>103</v>
      </c>
      <c r="J733" s="21" t="s">
        <v>92</v>
      </c>
      <c r="K733" s="203" t="s">
        <v>1298</v>
      </c>
      <c r="L733" s="55"/>
      <c r="M733" s="396">
        <v>0</v>
      </c>
      <c r="N733" s="443">
        <v>5850</v>
      </c>
      <c r="O733" s="217">
        <f t="shared" si="12"/>
        <v>333325</v>
      </c>
    </row>
    <row r="734" spans="1:17" ht="22.95" customHeight="1" x14ac:dyDescent="0.2">
      <c r="A734" s="216">
        <v>45775</v>
      </c>
      <c r="B734" s="20" t="s">
        <v>208</v>
      </c>
      <c r="C734" s="41">
        <v>896</v>
      </c>
      <c r="D734" s="55"/>
      <c r="E734" s="55" t="s">
        <v>1276</v>
      </c>
      <c r="F734" s="20" t="s">
        <v>79</v>
      </c>
      <c r="G734" s="41"/>
      <c r="H734" s="21" t="s">
        <v>22</v>
      </c>
      <c r="I734" s="41" t="s">
        <v>103</v>
      </c>
      <c r="J734" s="21" t="s">
        <v>214</v>
      </c>
      <c r="K734" s="203" t="s">
        <v>1358</v>
      </c>
      <c r="L734" s="55"/>
      <c r="M734" s="396">
        <v>0</v>
      </c>
      <c r="N734" s="443">
        <v>500</v>
      </c>
      <c r="O734" s="217">
        <f t="shared" si="12"/>
        <v>332825</v>
      </c>
      <c r="Q734" s="229"/>
    </row>
    <row r="735" spans="1:17" ht="22.95" customHeight="1" x14ac:dyDescent="0.2">
      <c r="A735" s="216">
        <v>45775</v>
      </c>
      <c r="B735" s="20" t="s">
        <v>208</v>
      </c>
      <c r="C735" s="41">
        <v>897</v>
      </c>
      <c r="D735" s="55"/>
      <c r="E735" s="55" t="s">
        <v>1276</v>
      </c>
      <c r="F735" s="20" t="s">
        <v>79</v>
      </c>
      <c r="G735" s="41"/>
      <c r="H735" s="21" t="s">
        <v>22</v>
      </c>
      <c r="I735" s="41" t="s">
        <v>103</v>
      </c>
      <c r="J735" s="21" t="s">
        <v>102</v>
      </c>
      <c r="K735" s="203" t="s">
        <v>1300</v>
      </c>
      <c r="L735" s="55"/>
      <c r="M735" s="443">
        <v>0</v>
      </c>
      <c r="N735" s="443">
        <v>9184</v>
      </c>
      <c r="O735" s="217">
        <f t="shared" si="12"/>
        <v>323641</v>
      </c>
    </row>
    <row r="736" spans="1:17" ht="22.95" customHeight="1" x14ac:dyDescent="0.2">
      <c r="A736" s="216">
        <v>45775</v>
      </c>
      <c r="B736" s="20" t="s">
        <v>208</v>
      </c>
      <c r="C736" s="41">
        <v>898</v>
      </c>
      <c r="D736" s="55"/>
      <c r="E736" s="55" t="s">
        <v>1274</v>
      </c>
      <c r="F736" s="20" t="s">
        <v>79</v>
      </c>
      <c r="G736" s="41"/>
      <c r="H736" s="21" t="s">
        <v>22</v>
      </c>
      <c r="I736" s="41" t="s">
        <v>103</v>
      </c>
      <c r="J736" s="21" t="s">
        <v>92</v>
      </c>
      <c r="K736" s="203" t="s">
        <v>4403</v>
      </c>
      <c r="L736" s="55"/>
      <c r="M736" s="396">
        <v>0</v>
      </c>
      <c r="N736" s="443">
        <v>3340</v>
      </c>
      <c r="O736" s="217">
        <f t="shared" si="12"/>
        <v>320301</v>
      </c>
    </row>
    <row r="737" spans="1:16" ht="22.95" customHeight="1" x14ac:dyDescent="0.2">
      <c r="A737" s="216">
        <v>45775</v>
      </c>
      <c r="B737" s="20" t="s">
        <v>208</v>
      </c>
      <c r="C737" s="41">
        <v>899</v>
      </c>
      <c r="D737" s="55"/>
      <c r="E737" s="55" t="s">
        <v>4392</v>
      </c>
      <c r="F737" s="20" t="s">
        <v>79</v>
      </c>
      <c r="G737" s="41"/>
      <c r="H737" s="21" t="s">
        <v>22</v>
      </c>
      <c r="I737" s="41" t="s">
        <v>103</v>
      </c>
      <c r="J737" s="21" t="s">
        <v>102</v>
      </c>
      <c r="K737" s="203" t="s">
        <v>4404</v>
      </c>
      <c r="L737" s="55"/>
      <c r="M737" s="396">
        <v>0</v>
      </c>
      <c r="N737" s="443">
        <v>1166</v>
      </c>
      <c r="O737" s="217">
        <f t="shared" si="12"/>
        <v>319135</v>
      </c>
    </row>
    <row r="738" spans="1:16" ht="22.95" customHeight="1" x14ac:dyDescent="0.2">
      <c r="A738" s="216">
        <v>45775</v>
      </c>
      <c r="B738" s="20" t="s">
        <v>208</v>
      </c>
      <c r="C738" s="41">
        <v>900</v>
      </c>
      <c r="D738" s="55"/>
      <c r="E738" s="55" t="s">
        <v>4393</v>
      </c>
      <c r="F738" s="20" t="s">
        <v>79</v>
      </c>
      <c r="G738" s="41"/>
      <c r="H738" s="21" t="s">
        <v>22</v>
      </c>
      <c r="I738" s="41" t="s">
        <v>103</v>
      </c>
      <c r="J738" s="21" t="s">
        <v>95</v>
      </c>
      <c r="K738" s="203" t="s">
        <v>1325</v>
      </c>
      <c r="L738" s="55"/>
      <c r="M738" s="396">
        <v>0</v>
      </c>
      <c r="N738" s="443">
        <v>824</v>
      </c>
      <c r="O738" s="217">
        <f t="shared" si="12"/>
        <v>318311</v>
      </c>
    </row>
    <row r="739" spans="1:16" ht="22.95" customHeight="1" x14ac:dyDescent="0.2">
      <c r="A739" s="216">
        <v>45775</v>
      </c>
      <c r="B739" s="20" t="s">
        <v>208</v>
      </c>
      <c r="C739" s="41">
        <v>901</v>
      </c>
      <c r="D739" s="55"/>
      <c r="E739" s="55" t="s">
        <v>1277</v>
      </c>
      <c r="F739" s="20" t="s">
        <v>79</v>
      </c>
      <c r="G739" s="41"/>
      <c r="H739" s="21" t="s">
        <v>22</v>
      </c>
      <c r="I739" s="41" t="s">
        <v>56</v>
      </c>
      <c r="J739" s="21" t="s">
        <v>116</v>
      </c>
      <c r="K739" s="203" t="s">
        <v>139</v>
      </c>
      <c r="L739" s="55"/>
      <c r="M739" s="396">
        <v>0</v>
      </c>
      <c r="N739" s="443">
        <v>55</v>
      </c>
      <c r="O739" s="217">
        <f t="shared" si="12"/>
        <v>318256</v>
      </c>
    </row>
    <row r="740" spans="1:16" ht="22.95" customHeight="1" x14ac:dyDescent="0.2">
      <c r="A740" s="216">
        <v>45775</v>
      </c>
      <c r="B740" s="20" t="s">
        <v>208</v>
      </c>
      <c r="C740" s="41">
        <v>902</v>
      </c>
      <c r="D740" s="55"/>
      <c r="E740" s="55" t="s">
        <v>4283</v>
      </c>
      <c r="F740" s="20" t="s">
        <v>79</v>
      </c>
      <c r="G740" s="41"/>
      <c r="H740" s="21" t="s">
        <v>22</v>
      </c>
      <c r="I740" s="41" t="s">
        <v>53</v>
      </c>
      <c r="J740" s="21" t="s">
        <v>112</v>
      </c>
      <c r="K740" s="203" t="s">
        <v>4296</v>
      </c>
      <c r="L740" s="55"/>
      <c r="M740" s="396">
        <v>0</v>
      </c>
      <c r="N740" s="443">
        <v>21448</v>
      </c>
      <c r="O740" s="217">
        <f t="shared" si="12"/>
        <v>296808</v>
      </c>
    </row>
    <row r="741" spans="1:16" ht="22.95" customHeight="1" x14ac:dyDescent="0.2">
      <c r="A741" s="216">
        <v>45775</v>
      </c>
      <c r="B741" s="20" t="s">
        <v>208</v>
      </c>
      <c r="C741" s="41">
        <v>903</v>
      </c>
      <c r="D741" s="55"/>
      <c r="E741" s="55" t="s">
        <v>4283</v>
      </c>
      <c r="F741" s="20" t="s">
        <v>79</v>
      </c>
      <c r="G741" s="41"/>
      <c r="H741" s="21" t="s">
        <v>22</v>
      </c>
      <c r="I741" s="41" t="s">
        <v>53</v>
      </c>
      <c r="J741" s="21" t="s">
        <v>112</v>
      </c>
      <c r="K741" s="203" t="s">
        <v>4295</v>
      </c>
      <c r="L741" s="55"/>
      <c r="M741" s="396">
        <v>0</v>
      </c>
      <c r="N741" s="443">
        <v>20385</v>
      </c>
      <c r="O741" s="217">
        <f t="shared" si="12"/>
        <v>276423</v>
      </c>
    </row>
    <row r="742" spans="1:16" ht="22.95" customHeight="1" x14ac:dyDescent="0.2">
      <c r="A742" s="216">
        <v>45775</v>
      </c>
      <c r="B742" s="20" t="s">
        <v>208</v>
      </c>
      <c r="C742" s="41">
        <v>904</v>
      </c>
      <c r="D742" s="55"/>
      <c r="E742" s="55" t="s">
        <v>1280</v>
      </c>
      <c r="F742" s="20" t="s">
        <v>79</v>
      </c>
      <c r="G742" s="41"/>
      <c r="H742" s="21" t="s">
        <v>22</v>
      </c>
      <c r="I742" s="41" t="s">
        <v>103</v>
      </c>
      <c r="J742" s="21" t="s">
        <v>102</v>
      </c>
      <c r="K742" s="203" t="s">
        <v>4229</v>
      </c>
      <c r="L742" s="55"/>
      <c r="M742" s="396">
        <v>0</v>
      </c>
      <c r="N742" s="443">
        <v>2200</v>
      </c>
      <c r="O742" s="217">
        <f t="shared" si="12"/>
        <v>274223</v>
      </c>
    </row>
    <row r="743" spans="1:16" ht="22.95" customHeight="1" x14ac:dyDescent="0.2">
      <c r="A743" s="216">
        <v>45775</v>
      </c>
      <c r="B743" s="20" t="s">
        <v>208</v>
      </c>
      <c r="C743" s="41">
        <v>905</v>
      </c>
      <c r="D743" s="55"/>
      <c r="E743" s="55" t="s">
        <v>1316</v>
      </c>
      <c r="F743" s="20" t="s">
        <v>79</v>
      </c>
      <c r="G743" s="41"/>
      <c r="H743" s="21" t="s">
        <v>22</v>
      </c>
      <c r="I743" s="41" t="s">
        <v>103</v>
      </c>
      <c r="J743" s="21" t="s">
        <v>102</v>
      </c>
      <c r="K743" s="203" t="s">
        <v>4405</v>
      </c>
      <c r="L743" s="55"/>
      <c r="M743" s="396">
        <v>0</v>
      </c>
      <c r="N743" s="443">
        <v>4760</v>
      </c>
      <c r="O743" s="217">
        <f t="shared" si="12"/>
        <v>269463</v>
      </c>
    </row>
    <row r="744" spans="1:16" ht="22.95" customHeight="1" x14ac:dyDescent="0.2">
      <c r="A744" s="216">
        <v>45775</v>
      </c>
      <c r="B744" s="20" t="s">
        <v>208</v>
      </c>
      <c r="C744" s="41">
        <v>906</v>
      </c>
      <c r="D744" s="55"/>
      <c r="E744" s="55" t="s">
        <v>1280</v>
      </c>
      <c r="F744" s="20" t="s">
        <v>79</v>
      </c>
      <c r="G744" s="41"/>
      <c r="H744" s="21" t="s">
        <v>22</v>
      </c>
      <c r="I744" s="41" t="s">
        <v>103</v>
      </c>
      <c r="J744" s="21" t="s">
        <v>102</v>
      </c>
      <c r="K744" s="203" t="s">
        <v>4253</v>
      </c>
      <c r="L744" s="55"/>
      <c r="M744" s="396">
        <v>0</v>
      </c>
      <c r="N744" s="443">
        <v>600</v>
      </c>
      <c r="O744" s="217">
        <f t="shared" si="12"/>
        <v>268863</v>
      </c>
    </row>
    <row r="745" spans="1:16" ht="22.95" customHeight="1" x14ac:dyDescent="0.2">
      <c r="A745" s="216">
        <v>45775</v>
      </c>
      <c r="B745" s="20" t="s">
        <v>208</v>
      </c>
      <c r="C745" s="41">
        <v>907</v>
      </c>
      <c r="D745" s="55"/>
      <c r="E745" s="55" t="s">
        <v>1278</v>
      </c>
      <c r="F745" s="20" t="s">
        <v>79</v>
      </c>
      <c r="G745" s="41"/>
      <c r="H745" s="21" t="s">
        <v>22</v>
      </c>
      <c r="I745" s="41" t="s">
        <v>53</v>
      </c>
      <c r="J745" s="21" t="s">
        <v>112</v>
      </c>
      <c r="K745" s="203" t="s">
        <v>1302</v>
      </c>
      <c r="L745" s="55"/>
      <c r="M745" s="396">
        <v>0</v>
      </c>
      <c r="N745" s="443">
        <v>218427</v>
      </c>
      <c r="O745" s="217">
        <f t="shared" si="12"/>
        <v>50436</v>
      </c>
    </row>
    <row r="746" spans="1:16" ht="22.95" customHeight="1" x14ac:dyDescent="0.2">
      <c r="A746" s="216">
        <v>45775</v>
      </c>
      <c r="B746" s="20" t="s">
        <v>208</v>
      </c>
      <c r="C746" s="41">
        <v>908</v>
      </c>
      <c r="D746" s="55"/>
      <c r="E746" s="55" t="s">
        <v>1278</v>
      </c>
      <c r="F746" s="20" t="s">
        <v>79</v>
      </c>
      <c r="G746" s="41"/>
      <c r="H746" s="21" t="s">
        <v>22</v>
      </c>
      <c r="I746" s="41" t="s">
        <v>53</v>
      </c>
      <c r="J746" s="21" t="s">
        <v>114</v>
      </c>
      <c r="K746" s="203" t="s">
        <v>149</v>
      </c>
      <c r="L746" s="55"/>
      <c r="M746" s="396">
        <v>0</v>
      </c>
      <c r="N746" s="443">
        <v>4050</v>
      </c>
      <c r="O746" s="217">
        <f t="shared" si="12"/>
        <v>46386</v>
      </c>
    </row>
    <row r="747" spans="1:16" ht="22.95" customHeight="1" x14ac:dyDescent="0.2">
      <c r="A747" s="216">
        <v>45775</v>
      </c>
      <c r="B747" s="20" t="s">
        <v>208</v>
      </c>
      <c r="C747" s="41">
        <v>909</v>
      </c>
      <c r="D747" s="55"/>
      <c r="E747" s="55" t="s">
        <v>1278</v>
      </c>
      <c r="F747" s="20" t="s">
        <v>79</v>
      </c>
      <c r="G747" s="41"/>
      <c r="H747" s="21" t="s">
        <v>22</v>
      </c>
      <c r="I747" s="41" t="s">
        <v>53</v>
      </c>
      <c r="J747" s="21" t="s">
        <v>112</v>
      </c>
      <c r="K747" s="203" t="s">
        <v>1303</v>
      </c>
      <c r="L747" s="55"/>
      <c r="M747" s="396">
        <v>0</v>
      </c>
      <c r="N747" s="443">
        <v>32716</v>
      </c>
      <c r="O747" s="217">
        <f t="shared" si="12"/>
        <v>13670</v>
      </c>
    </row>
    <row r="748" spans="1:16" ht="22.95" customHeight="1" x14ac:dyDescent="0.2">
      <c r="A748" s="216">
        <v>45775</v>
      </c>
      <c r="B748" s="20" t="s">
        <v>208</v>
      </c>
      <c r="C748" s="41">
        <v>910</v>
      </c>
      <c r="D748" s="55"/>
      <c r="E748" s="55" t="s">
        <v>130</v>
      </c>
      <c r="F748" s="20" t="s">
        <v>79</v>
      </c>
      <c r="G748" s="41"/>
      <c r="H748" s="21" t="s">
        <v>22</v>
      </c>
      <c r="I748" s="41" t="s">
        <v>53</v>
      </c>
      <c r="J748" s="21" t="s">
        <v>113</v>
      </c>
      <c r="K748" s="203" t="s">
        <v>1323</v>
      </c>
      <c r="L748" s="55"/>
      <c r="M748" s="396">
        <v>0</v>
      </c>
      <c r="N748" s="443">
        <v>300</v>
      </c>
      <c r="O748" s="217">
        <f t="shared" si="12"/>
        <v>13370</v>
      </c>
    </row>
    <row r="749" spans="1:16" ht="22.95" customHeight="1" x14ac:dyDescent="0.2">
      <c r="A749" s="216">
        <v>45775</v>
      </c>
      <c r="B749" s="20" t="s">
        <v>208</v>
      </c>
      <c r="C749" s="41">
        <v>911</v>
      </c>
      <c r="D749" s="55"/>
      <c r="E749" s="55" t="s">
        <v>4394</v>
      </c>
      <c r="F749" s="20" t="s">
        <v>79</v>
      </c>
      <c r="G749" s="41"/>
      <c r="H749" s="21" t="s">
        <v>22</v>
      </c>
      <c r="I749" s="41" t="s">
        <v>53</v>
      </c>
      <c r="J749" s="21" t="s">
        <v>113</v>
      </c>
      <c r="K749" s="203" t="s">
        <v>4229</v>
      </c>
      <c r="L749" s="55"/>
      <c r="M749" s="396">
        <v>0</v>
      </c>
      <c r="N749" s="443">
        <v>3300</v>
      </c>
      <c r="O749" s="217">
        <f t="shared" si="12"/>
        <v>10070</v>
      </c>
    </row>
    <row r="750" spans="1:16" ht="22.95" customHeight="1" thickBot="1" x14ac:dyDescent="0.3">
      <c r="A750" s="415">
        <v>45775</v>
      </c>
      <c r="B750" s="47" t="s">
        <v>208</v>
      </c>
      <c r="C750" s="50">
        <v>912</v>
      </c>
      <c r="D750" s="101"/>
      <c r="E750" s="101" t="s">
        <v>4244</v>
      </c>
      <c r="F750" s="20" t="s">
        <v>79</v>
      </c>
      <c r="G750" s="50"/>
      <c r="H750" s="30" t="s">
        <v>22</v>
      </c>
      <c r="I750" s="50" t="s">
        <v>81</v>
      </c>
      <c r="J750" s="30" t="s">
        <v>33</v>
      </c>
      <c r="K750" s="206" t="s">
        <v>1364</v>
      </c>
      <c r="L750" s="101"/>
      <c r="M750" s="445">
        <v>0</v>
      </c>
      <c r="N750" s="446">
        <v>6000</v>
      </c>
      <c r="O750" s="578">
        <f t="shared" si="12"/>
        <v>4070</v>
      </c>
      <c r="P750" s="583"/>
    </row>
    <row r="751" spans="1:16" ht="22.95" customHeight="1" x14ac:dyDescent="0.2">
      <c r="A751" s="216">
        <v>45782</v>
      </c>
      <c r="B751" s="20" t="s">
        <v>208</v>
      </c>
      <c r="C751" s="41">
        <v>920</v>
      </c>
      <c r="D751" s="55"/>
      <c r="E751" s="55" t="s">
        <v>4406</v>
      </c>
      <c r="F751" s="20" t="s">
        <v>79</v>
      </c>
      <c r="G751" s="41"/>
      <c r="H751" s="21" t="s">
        <v>22</v>
      </c>
      <c r="I751" s="41" t="s">
        <v>103</v>
      </c>
      <c r="J751" s="21" t="s">
        <v>95</v>
      </c>
      <c r="K751" s="203" t="s">
        <v>1325</v>
      </c>
      <c r="L751" s="55"/>
      <c r="M751" s="396">
        <v>0</v>
      </c>
      <c r="N751" s="443">
        <v>2000</v>
      </c>
      <c r="O751" s="217">
        <f t="shared" si="12"/>
        <v>2070</v>
      </c>
    </row>
    <row r="752" spans="1:16" ht="22.95" customHeight="1" x14ac:dyDescent="0.2">
      <c r="A752" s="216">
        <v>45782</v>
      </c>
      <c r="B752" s="20" t="s">
        <v>208</v>
      </c>
      <c r="C752" s="41">
        <v>921</v>
      </c>
      <c r="D752" s="55"/>
      <c r="E752" s="55" t="s">
        <v>1270</v>
      </c>
      <c r="F752" s="20" t="s">
        <v>79</v>
      </c>
      <c r="G752" s="41"/>
      <c r="H752" s="21" t="s">
        <v>21</v>
      </c>
      <c r="I752" s="41" t="s">
        <v>81</v>
      </c>
      <c r="J752" s="21" t="s">
        <v>33</v>
      </c>
      <c r="K752" s="203"/>
      <c r="L752" s="55"/>
      <c r="M752" s="396">
        <v>365000</v>
      </c>
      <c r="N752" s="443">
        <v>0</v>
      </c>
      <c r="O752" s="217">
        <f t="shared" si="12"/>
        <v>367070</v>
      </c>
    </row>
    <row r="753" spans="1:15" ht="22.95" customHeight="1" x14ac:dyDescent="0.2">
      <c r="A753" s="216">
        <v>45782</v>
      </c>
      <c r="B753" s="20" t="s">
        <v>208</v>
      </c>
      <c r="C753" s="41">
        <v>922</v>
      </c>
      <c r="D753" s="55"/>
      <c r="E753" s="55" t="s">
        <v>130</v>
      </c>
      <c r="F753" s="20" t="s">
        <v>79</v>
      </c>
      <c r="G753" s="41"/>
      <c r="H753" s="21" t="s">
        <v>22</v>
      </c>
      <c r="I753" s="41" t="s">
        <v>53</v>
      </c>
      <c r="J753" s="21" t="s">
        <v>113</v>
      </c>
      <c r="K753" s="203" t="s">
        <v>1283</v>
      </c>
      <c r="L753" s="55"/>
      <c r="M753" s="396">
        <v>0</v>
      </c>
      <c r="N753" s="443">
        <v>200</v>
      </c>
      <c r="O753" s="217">
        <f t="shared" si="12"/>
        <v>366870</v>
      </c>
    </row>
    <row r="754" spans="1:15" ht="22.95" customHeight="1" x14ac:dyDescent="0.2">
      <c r="A754" s="216">
        <v>45782</v>
      </c>
      <c r="B754" s="20" t="s">
        <v>208</v>
      </c>
      <c r="C754" s="41">
        <v>923</v>
      </c>
      <c r="D754" s="55"/>
      <c r="E754" s="55" t="s">
        <v>130</v>
      </c>
      <c r="F754" s="20" t="s">
        <v>79</v>
      </c>
      <c r="G754" s="41"/>
      <c r="H754" s="21" t="s">
        <v>22</v>
      </c>
      <c r="I754" s="41" t="s">
        <v>53</v>
      </c>
      <c r="J754" s="21" t="s">
        <v>113</v>
      </c>
      <c r="K754" s="203" t="s">
        <v>4421</v>
      </c>
      <c r="L754" s="55"/>
      <c r="M754" s="396">
        <v>0</v>
      </c>
      <c r="N754" s="443">
        <v>200</v>
      </c>
      <c r="O754" s="217">
        <f t="shared" si="12"/>
        <v>366670</v>
      </c>
    </row>
    <row r="755" spans="1:15" ht="22.95" customHeight="1" x14ac:dyDescent="0.2">
      <c r="A755" s="216">
        <v>45782</v>
      </c>
      <c r="B755" s="20" t="s">
        <v>208</v>
      </c>
      <c r="C755" s="41">
        <v>924</v>
      </c>
      <c r="D755" s="55"/>
      <c r="E755" s="55" t="s">
        <v>130</v>
      </c>
      <c r="F755" s="20" t="s">
        <v>79</v>
      </c>
      <c r="G755" s="41"/>
      <c r="H755" s="21" t="s">
        <v>22</v>
      </c>
      <c r="I755" s="41" t="s">
        <v>53</v>
      </c>
      <c r="J755" s="21" t="s">
        <v>113</v>
      </c>
      <c r="K755" s="203" t="s">
        <v>4322</v>
      </c>
      <c r="L755" s="55"/>
      <c r="M755" s="396">
        <v>0</v>
      </c>
      <c r="N755" s="443">
        <v>200</v>
      </c>
      <c r="O755" s="217">
        <f t="shared" si="12"/>
        <v>366470</v>
      </c>
    </row>
    <row r="756" spans="1:15" ht="22.95" customHeight="1" x14ac:dyDescent="0.2">
      <c r="A756" s="216">
        <v>45782</v>
      </c>
      <c r="B756" s="20" t="s">
        <v>208</v>
      </c>
      <c r="C756" s="41">
        <v>925</v>
      </c>
      <c r="D756" s="55"/>
      <c r="E756" s="55" t="s">
        <v>1933</v>
      </c>
      <c r="F756" s="20" t="s">
        <v>79</v>
      </c>
      <c r="G756" s="41"/>
      <c r="H756" s="21" t="s">
        <v>22</v>
      </c>
      <c r="I756" s="41" t="s">
        <v>103</v>
      </c>
      <c r="J756" s="21" t="s">
        <v>94</v>
      </c>
      <c r="K756" s="203" t="s">
        <v>1325</v>
      </c>
      <c r="L756" s="55"/>
      <c r="M756" s="396">
        <v>0</v>
      </c>
      <c r="N756" s="443">
        <v>500</v>
      </c>
      <c r="O756" s="217">
        <f t="shared" si="12"/>
        <v>365970</v>
      </c>
    </row>
    <row r="757" spans="1:15" ht="22.95" customHeight="1" x14ac:dyDescent="0.2">
      <c r="A757" s="216">
        <v>45782</v>
      </c>
      <c r="B757" s="20" t="s">
        <v>208</v>
      </c>
      <c r="C757" s="41">
        <v>926</v>
      </c>
      <c r="D757" s="55"/>
      <c r="E757" s="55" t="s">
        <v>1955</v>
      </c>
      <c r="F757" s="20" t="s">
        <v>79</v>
      </c>
      <c r="G757" s="41"/>
      <c r="H757" s="21" t="s">
        <v>22</v>
      </c>
      <c r="I757" s="41" t="s">
        <v>103</v>
      </c>
      <c r="J757" s="21" t="s">
        <v>95</v>
      </c>
      <c r="K757" s="203" t="s">
        <v>1305</v>
      </c>
      <c r="L757" s="55"/>
      <c r="M757" s="396">
        <v>0</v>
      </c>
      <c r="N757" s="443">
        <v>840</v>
      </c>
      <c r="O757" s="217">
        <f t="shared" si="12"/>
        <v>365130</v>
      </c>
    </row>
    <row r="758" spans="1:15" ht="22.95" customHeight="1" x14ac:dyDescent="0.2">
      <c r="A758" s="216">
        <v>45782</v>
      </c>
      <c r="B758" s="20" t="s">
        <v>208</v>
      </c>
      <c r="C758" s="41">
        <v>927</v>
      </c>
      <c r="D758" s="55"/>
      <c r="E758" s="55" t="s">
        <v>1369</v>
      </c>
      <c r="F758" s="20" t="s">
        <v>79</v>
      </c>
      <c r="G758" s="41"/>
      <c r="H758" s="21" t="s">
        <v>22</v>
      </c>
      <c r="I758" s="41" t="s">
        <v>103</v>
      </c>
      <c r="J758" s="21" t="s">
        <v>95</v>
      </c>
      <c r="K758" s="203" t="s">
        <v>1305</v>
      </c>
      <c r="L758" s="55"/>
      <c r="M758" s="443">
        <v>0</v>
      </c>
      <c r="N758" s="443">
        <v>360</v>
      </c>
      <c r="O758" s="217">
        <f t="shared" si="12"/>
        <v>364770</v>
      </c>
    </row>
    <row r="759" spans="1:15" ht="22.95" customHeight="1" x14ac:dyDescent="0.2">
      <c r="A759" s="216">
        <v>45782</v>
      </c>
      <c r="B759" s="20" t="s">
        <v>208</v>
      </c>
      <c r="C759" s="41">
        <v>928</v>
      </c>
      <c r="D759" s="55"/>
      <c r="E759" s="55" t="s">
        <v>1369</v>
      </c>
      <c r="F759" s="20" t="s">
        <v>79</v>
      </c>
      <c r="G759" s="55"/>
      <c r="H759" s="21" t="s">
        <v>22</v>
      </c>
      <c r="I759" s="21" t="s">
        <v>103</v>
      </c>
      <c r="J759" s="21" t="s">
        <v>95</v>
      </c>
      <c r="K759" s="55" t="s">
        <v>4422</v>
      </c>
      <c r="L759" s="55"/>
      <c r="M759" s="396">
        <v>0</v>
      </c>
      <c r="N759" s="443">
        <v>1000</v>
      </c>
      <c r="O759" s="217">
        <f t="shared" si="12"/>
        <v>363770</v>
      </c>
    </row>
    <row r="760" spans="1:15" ht="22.95" customHeight="1" x14ac:dyDescent="0.2">
      <c r="A760" s="216">
        <v>45782</v>
      </c>
      <c r="B760" s="20" t="s">
        <v>208</v>
      </c>
      <c r="C760" s="41">
        <v>929</v>
      </c>
      <c r="D760" s="55"/>
      <c r="E760" s="55" t="s">
        <v>1708</v>
      </c>
      <c r="F760" s="20" t="s">
        <v>79</v>
      </c>
      <c r="G760" s="55"/>
      <c r="H760" s="21" t="s">
        <v>22</v>
      </c>
      <c r="I760" s="21" t="s">
        <v>103</v>
      </c>
      <c r="J760" s="21" t="s">
        <v>94</v>
      </c>
      <c r="K760" s="55" t="s">
        <v>1386</v>
      </c>
      <c r="L760" s="55"/>
      <c r="M760" s="396">
        <v>0</v>
      </c>
      <c r="N760" s="443">
        <v>500</v>
      </c>
      <c r="O760" s="217">
        <f t="shared" si="12"/>
        <v>363270</v>
      </c>
    </row>
    <row r="761" spans="1:15" ht="22.95" customHeight="1" x14ac:dyDescent="0.2">
      <c r="A761" s="216">
        <v>45782</v>
      </c>
      <c r="B761" s="20" t="s">
        <v>208</v>
      </c>
      <c r="C761" s="41">
        <v>930</v>
      </c>
      <c r="D761" s="55"/>
      <c r="E761" s="55" t="s">
        <v>4407</v>
      </c>
      <c r="F761" s="20" t="s">
        <v>79</v>
      </c>
      <c r="G761" s="55"/>
      <c r="H761" s="21" t="s">
        <v>22</v>
      </c>
      <c r="I761" s="21" t="s">
        <v>103</v>
      </c>
      <c r="J761" s="21" t="s">
        <v>94</v>
      </c>
      <c r="K761" s="55" t="s">
        <v>1325</v>
      </c>
      <c r="L761" s="55"/>
      <c r="M761" s="396">
        <v>0</v>
      </c>
      <c r="N761" s="443">
        <v>4000</v>
      </c>
      <c r="O761" s="217">
        <f t="shared" si="12"/>
        <v>359270</v>
      </c>
    </row>
    <row r="762" spans="1:15" ht="22.95" customHeight="1" x14ac:dyDescent="0.2">
      <c r="A762" s="216">
        <v>45782</v>
      </c>
      <c r="B762" s="20" t="s">
        <v>208</v>
      </c>
      <c r="C762" s="41">
        <v>931</v>
      </c>
      <c r="D762" s="55"/>
      <c r="E762" s="55" t="s">
        <v>4200</v>
      </c>
      <c r="F762" s="20" t="s">
        <v>79</v>
      </c>
      <c r="G762" s="55"/>
      <c r="H762" s="21" t="s">
        <v>22</v>
      </c>
      <c r="I762" s="21" t="s">
        <v>56</v>
      </c>
      <c r="J762" s="21" t="s">
        <v>90</v>
      </c>
      <c r="K762" s="55" t="s">
        <v>139</v>
      </c>
      <c r="L762" s="55"/>
      <c r="M762" s="396">
        <v>0</v>
      </c>
      <c r="N762" s="443">
        <v>350</v>
      </c>
      <c r="O762" s="217">
        <f t="shared" si="12"/>
        <v>358920</v>
      </c>
    </row>
    <row r="763" spans="1:15" ht="22.95" customHeight="1" x14ac:dyDescent="0.2">
      <c r="A763" s="216">
        <v>45782</v>
      </c>
      <c r="B763" s="20" t="s">
        <v>208</v>
      </c>
      <c r="C763" s="41">
        <v>932</v>
      </c>
      <c r="D763" s="55"/>
      <c r="E763" s="55" t="s">
        <v>4408</v>
      </c>
      <c r="F763" s="20" t="s">
        <v>79</v>
      </c>
      <c r="G763" s="55"/>
      <c r="H763" s="21" t="s">
        <v>22</v>
      </c>
      <c r="I763" s="21" t="s">
        <v>103</v>
      </c>
      <c r="J763" s="21" t="s">
        <v>95</v>
      </c>
      <c r="K763" s="55" t="s">
        <v>1948</v>
      </c>
      <c r="L763" s="55"/>
      <c r="M763" s="396">
        <v>0</v>
      </c>
      <c r="N763" s="443">
        <v>500</v>
      </c>
      <c r="O763" s="217">
        <f t="shared" si="12"/>
        <v>358420</v>
      </c>
    </row>
    <row r="764" spans="1:15" ht="22.95" customHeight="1" x14ac:dyDescent="0.2">
      <c r="A764" s="216">
        <v>45782</v>
      </c>
      <c r="B764" s="20" t="s">
        <v>208</v>
      </c>
      <c r="C764" s="41">
        <v>933</v>
      </c>
      <c r="D764" s="55"/>
      <c r="E764" s="55" t="s">
        <v>4409</v>
      </c>
      <c r="F764" s="20" t="s">
        <v>79</v>
      </c>
      <c r="G764" s="55"/>
      <c r="H764" s="21" t="s">
        <v>22</v>
      </c>
      <c r="I764" s="21" t="s">
        <v>103</v>
      </c>
      <c r="J764" s="21" t="s">
        <v>102</v>
      </c>
      <c r="K764" s="55" t="s">
        <v>4423</v>
      </c>
      <c r="L764" s="55"/>
      <c r="M764" s="396">
        <v>0</v>
      </c>
      <c r="N764" s="443">
        <v>200</v>
      </c>
      <c r="O764" s="217">
        <f t="shared" si="12"/>
        <v>358220</v>
      </c>
    </row>
    <row r="765" spans="1:15" ht="22.95" customHeight="1" x14ac:dyDescent="0.2">
      <c r="A765" s="216">
        <v>45782</v>
      </c>
      <c r="B765" s="20" t="s">
        <v>208</v>
      </c>
      <c r="C765" s="41">
        <v>934</v>
      </c>
      <c r="D765" s="55"/>
      <c r="E765" s="55" t="s">
        <v>4410</v>
      </c>
      <c r="F765" s="20" t="s">
        <v>79</v>
      </c>
      <c r="G765" s="55"/>
      <c r="H765" s="21" t="s">
        <v>22</v>
      </c>
      <c r="I765" s="21" t="s">
        <v>103</v>
      </c>
      <c r="J765" s="21" t="s">
        <v>95</v>
      </c>
      <c r="K765" s="55" t="s">
        <v>1325</v>
      </c>
      <c r="L765" s="55"/>
      <c r="M765" s="396">
        <v>0</v>
      </c>
      <c r="N765" s="443">
        <v>824</v>
      </c>
      <c r="O765" s="217">
        <f t="shared" si="12"/>
        <v>357396</v>
      </c>
    </row>
    <row r="766" spans="1:15" ht="22.95" customHeight="1" x14ac:dyDescent="0.2">
      <c r="A766" s="216">
        <v>45782</v>
      </c>
      <c r="B766" s="20" t="s">
        <v>208</v>
      </c>
      <c r="C766" s="41">
        <v>935</v>
      </c>
      <c r="D766" s="55"/>
      <c r="E766" s="55" t="s">
        <v>1933</v>
      </c>
      <c r="F766" s="20" t="s">
        <v>79</v>
      </c>
      <c r="G766" s="55"/>
      <c r="H766" s="21" t="s">
        <v>22</v>
      </c>
      <c r="I766" s="21" t="s">
        <v>103</v>
      </c>
      <c r="J766" s="21" t="s">
        <v>94</v>
      </c>
      <c r="K766" s="55" t="s">
        <v>1386</v>
      </c>
      <c r="L766" s="55"/>
      <c r="M766" s="396">
        <v>0</v>
      </c>
      <c r="N766" s="443">
        <v>1000</v>
      </c>
      <c r="O766" s="217">
        <f t="shared" si="12"/>
        <v>356396</v>
      </c>
    </row>
    <row r="767" spans="1:15" ht="22.95" customHeight="1" x14ac:dyDescent="0.2">
      <c r="A767" s="216">
        <v>45782</v>
      </c>
      <c r="B767" s="20" t="s">
        <v>208</v>
      </c>
      <c r="C767" s="41">
        <v>936</v>
      </c>
      <c r="D767" s="55"/>
      <c r="E767" s="55" t="s">
        <v>4257</v>
      </c>
      <c r="F767" s="20" t="s">
        <v>79</v>
      </c>
      <c r="G767" s="55"/>
      <c r="H767" s="21" t="s">
        <v>22</v>
      </c>
      <c r="I767" s="21" t="s">
        <v>103</v>
      </c>
      <c r="J767" s="21" t="s">
        <v>94</v>
      </c>
      <c r="K767" s="55" t="s">
        <v>4423</v>
      </c>
      <c r="L767" s="55"/>
      <c r="M767" s="396">
        <v>0</v>
      </c>
      <c r="N767" s="443">
        <v>1500</v>
      </c>
      <c r="O767" s="217">
        <f t="shared" ref="O767:O830" si="13">O766+M767-N767</f>
        <v>354896</v>
      </c>
    </row>
    <row r="768" spans="1:15" ht="22.95" customHeight="1" x14ac:dyDescent="0.2">
      <c r="A768" s="216">
        <v>45782</v>
      </c>
      <c r="B768" s="20" t="s">
        <v>208</v>
      </c>
      <c r="C768" s="41">
        <v>937</v>
      </c>
      <c r="D768" s="55"/>
      <c r="E768" s="55" t="s">
        <v>1274</v>
      </c>
      <c r="F768" s="20" t="s">
        <v>79</v>
      </c>
      <c r="G768" s="55"/>
      <c r="H768" s="21" t="s">
        <v>22</v>
      </c>
      <c r="I768" s="21" t="s">
        <v>103</v>
      </c>
      <c r="J768" s="21" t="s">
        <v>92</v>
      </c>
      <c r="K768" s="55" t="s">
        <v>1298</v>
      </c>
      <c r="L768" s="55"/>
      <c r="M768" s="396">
        <v>0</v>
      </c>
      <c r="N768" s="443">
        <v>3600</v>
      </c>
      <c r="O768" s="217">
        <f t="shared" si="13"/>
        <v>351296</v>
      </c>
    </row>
    <row r="769" spans="1:17" ht="22.95" customHeight="1" x14ac:dyDescent="0.2">
      <c r="A769" s="216">
        <v>45782</v>
      </c>
      <c r="B769" s="20" t="s">
        <v>208</v>
      </c>
      <c r="C769" s="41">
        <v>938</v>
      </c>
      <c r="D769" s="55"/>
      <c r="E769" s="55" t="s">
        <v>1933</v>
      </c>
      <c r="F769" s="20" t="s">
        <v>79</v>
      </c>
      <c r="G769" s="55"/>
      <c r="H769" s="21" t="s">
        <v>22</v>
      </c>
      <c r="I769" s="21" t="s">
        <v>103</v>
      </c>
      <c r="J769" s="21" t="s">
        <v>94</v>
      </c>
      <c r="K769" s="55" t="s">
        <v>1325</v>
      </c>
      <c r="L769" s="55"/>
      <c r="M769" s="396">
        <v>0</v>
      </c>
      <c r="N769" s="443">
        <v>200</v>
      </c>
      <c r="O769" s="217">
        <f t="shared" si="13"/>
        <v>351096</v>
      </c>
    </row>
    <row r="770" spans="1:17" ht="22.95" customHeight="1" x14ac:dyDescent="0.2">
      <c r="A770" s="216">
        <v>45782</v>
      </c>
      <c r="B770" s="20" t="s">
        <v>208</v>
      </c>
      <c r="C770" s="41">
        <v>939</v>
      </c>
      <c r="D770" s="55"/>
      <c r="E770" s="55" t="s">
        <v>4411</v>
      </c>
      <c r="F770" s="20" t="s">
        <v>79</v>
      </c>
      <c r="G770" s="55"/>
      <c r="H770" s="21" t="s">
        <v>22</v>
      </c>
      <c r="I770" s="21" t="s">
        <v>103</v>
      </c>
      <c r="J770" s="21" t="s">
        <v>95</v>
      </c>
      <c r="K770" s="55" t="s">
        <v>1325</v>
      </c>
      <c r="L770" s="55"/>
      <c r="M770" s="396">
        <v>0</v>
      </c>
      <c r="N770" s="443">
        <v>150</v>
      </c>
      <c r="O770" s="217">
        <f t="shared" si="13"/>
        <v>350946</v>
      </c>
    </row>
    <row r="771" spans="1:17" ht="22.95" customHeight="1" x14ac:dyDescent="0.2">
      <c r="A771" s="216">
        <v>45782</v>
      </c>
      <c r="B771" s="20" t="s">
        <v>208</v>
      </c>
      <c r="C771" s="41">
        <v>940</v>
      </c>
      <c r="D771" s="55"/>
      <c r="E771" s="55" t="s">
        <v>4412</v>
      </c>
      <c r="F771" s="20" t="s">
        <v>79</v>
      </c>
      <c r="G771" s="55"/>
      <c r="H771" s="21" t="s">
        <v>22</v>
      </c>
      <c r="I771" s="21" t="s">
        <v>103</v>
      </c>
      <c r="J771" s="21" t="s">
        <v>102</v>
      </c>
      <c r="K771" s="55" t="s">
        <v>1325</v>
      </c>
      <c r="L771" s="55"/>
      <c r="M771" s="396">
        <v>0</v>
      </c>
      <c r="N771" s="443">
        <v>300</v>
      </c>
      <c r="O771" s="217">
        <f t="shared" si="13"/>
        <v>350646</v>
      </c>
    </row>
    <row r="772" spans="1:17" ht="22.95" customHeight="1" x14ac:dyDescent="0.2">
      <c r="A772" s="216">
        <v>45782</v>
      </c>
      <c r="B772" s="20" t="s">
        <v>208</v>
      </c>
      <c r="C772" s="41">
        <v>941</v>
      </c>
      <c r="D772" s="55"/>
      <c r="E772" s="55" t="s">
        <v>4413</v>
      </c>
      <c r="F772" s="20" t="s">
        <v>79</v>
      </c>
      <c r="G772" s="55"/>
      <c r="H772" s="21" t="s">
        <v>22</v>
      </c>
      <c r="I772" s="21" t="s">
        <v>103</v>
      </c>
      <c r="J772" s="21" t="s">
        <v>94</v>
      </c>
      <c r="K772" s="55" t="s">
        <v>1325</v>
      </c>
      <c r="L772" s="55"/>
      <c r="M772" s="396">
        <v>0</v>
      </c>
      <c r="N772" s="443">
        <v>200</v>
      </c>
      <c r="O772" s="217">
        <f t="shared" si="13"/>
        <v>350446</v>
      </c>
    </row>
    <row r="773" spans="1:17" ht="22.95" customHeight="1" x14ac:dyDescent="0.2">
      <c r="A773" s="216">
        <v>45782</v>
      </c>
      <c r="B773" s="20" t="s">
        <v>208</v>
      </c>
      <c r="C773" s="41">
        <v>942</v>
      </c>
      <c r="D773" s="55"/>
      <c r="E773" s="55" t="s">
        <v>1276</v>
      </c>
      <c r="F773" s="20" t="s">
        <v>79</v>
      </c>
      <c r="G773" s="55"/>
      <c r="H773" s="21" t="s">
        <v>22</v>
      </c>
      <c r="I773" s="21" t="s">
        <v>103</v>
      </c>
      <c r="J773" s="21" t="s">
        <v>102</v>
      </c>
      <c r="K773" s="55" t="s">
        <v>3128</v>
      </c>
      <c r="L773" s="55"/>
      <c r="M773" s="396">
        <v>0</v>
      </c>
      <c r="N773" s="443">
        <v>970</v>
      </c>
      <c r="O773" s="217">
        <f t="shared" si="13"/>
        <v>349476</v>
      </c>
    </row>
    <row r="774" spans="1:17" ht="22.95" customHeight="1" x14ac:dyDescent="0.2">
      <c r="A774" s="216">
        <v>45782</v>
      </c>
      <c r="B774" s="20" t="s">
        <v>208</v>
      </c>
      <c r="C774" s="41">
        <v>943</v>
      </c>
      <c r="D774" s="55"/>
      <c r="E774" s="55" t="s">
        <v>1273</v>
      </c>
      <c r="F774" s="20" t="s">
        <v>79</v>
      </c>
      <c r="G774" s="55"/>
      <c r="H774" s="21" t="s">
        <v>22</v>
      </c>
      <c r="I774" s="21" t="s">
        <v>103</v>
      </c>
      <c r="J774" s="21" t="s">
        <v>216</v>
      </c>
      <c r="K774" s="55" t="s">
        <v>1289</v>
      </c>
      <c r="L774" s="55"/>
      <c r="M774" s="396">
        <v>0</v>
      </c>
      <c r="N774" s="443">
        <v>2000</v>
      </c>
      <c r="O774" s="217">
        <f t="shared" si="13"/>
        <v>347476</v>
      </c>
    </row>
    <row r="775" spans="1:17" ht="22.95" customHeight="1" x14ac:dyDescent="0.2">
      <c r="A775" s="216">
        <v>45782</v>
      </c>
      <c r="B775" s="20" t="s">
        <v>208</v>
      </c>
      <c r="C775" s="41">
        <v>944</v>
      </c>
      <c r="D775" s="55"/>
      <c r="E775" s="55" t="s">
        <v>1932</v>
      </c>
      <c r="F775" s="20" t="s">
        <v>79</v>
      </c>
      <c r="G775" s="55"/>
      <c r="H775" s="21" t="s">
        <v>22</v>
      </c>
      <c r="I775" s="21" t="s">
        <v>103</v>
      </c>
      <c r="J775" s="21" t="s">
        <v>102</v>
      </c>
      <c r="K775" s="55" t="s">
        <v>1300</v>
      </c>
      <c r="L775" s="55"/>
      <c r="M775" s="396">
        <v>0</v>
      </c>
      <c r="N775" s="443">
        <v>9638</v>
      </c>
      <c r="O775" s="217">
        <f t="shared" si="13"/>
        <v>337838</v>
      </c>
    </row>
    <row r="776" spans="1:17" ht="22.95" customHeight="1" x14ac:dyDescent="0.2">
      <c r="A776" s="216">
        <v>45782</v>
      </c>
      <c r="B776" s="20" t="s">
        <v>208</v>
      </c>
      <c r="C776" s="41">
        <v>945</v>
      </c>
      <c r="D776" s="55"/>
      <c r="E776" s="55" t="s">
        <v>4414</v>
      </c>
      <c r="F776" s="20" t="s">
        <v>79</v>
      </c>
      <c r="G776" s="55"/>
      <c r="H776" s="21" t="s">
        <v>22</v>
      </c>
      <c r="I776" s="21" t="s">
        <v>80</v>
      </c>
      <c r="J776" s="21" t="s">
        <v>67</v>
      </c>
      <c r="K776" s="55" t="s">
        <v>4424</v>
      </c>
      <c r="L776" s="55"/>
      <c r="M776" s="396">
        <v>0</v>
      </c>
      <c r="N776" s="443">
        <v>3200</v>
      </c>
      <c r="O776" s="217">
        <f t="shared" si="13"/>
        <v>334638</v>
      </c>
    </row>
    <row r="777" spans="1:17" ht="22.95" customHeight="1" x14ac:dyDescent="0.2">
      <c r="A777" s="216">
        <v>45782</v>
      </c>
      <c r="B777" s="20" t="s">
        <v>208</v>
      </c>
      <c r="C777" s="41">
        <v>946</v>
      </c>
      <c r="D777" s="55"/>
      <c r="E777" s="55" t="s">
        <v>4415</v>
      </c>
      <c r="F777" s="20" t="s">
        <v>79</v>
      </c>
      <c r="G777" s="55"/>
      <c r="H777" s="21" t="s">
        <v>22</v>
      </c>
      <c r="I777" s="21" t="s">
        <v>80</v>
      </c>
      <c r="J777" s="21" t="s">
        <v>67</v>
      </c>
      <c r="K777" s="55" t="s">
        <v>4424</v>
      </c>
      <c r="L777" s="55"/>
      <c r="M777" s="396">
        <v>0</v>
      </c>
      <c r="N777" s="443">
        <v>600</v>
      </c>
      <c r="O777" s="217">
        <f t="shared" si="13"/>
        <v>334038</v>
      </c>
    </row>
    <row r="778" spans="1:17" ht="22.95" customHeight="1" x14ac:dyDescent="0.2">
      <c r="A778" s="216">
        <v>45782</v>
      </c>
      <c r="B778" s="20" t="s">
        <v>208</v>
      </c>
      <c r="C778" s="41">
        <v>947</v>
      </c>
      <c r="D778" s="55"/>
      <c r="E778" s="55" t="s">
        <v>4416</v>
      </c>
      <c r="F778" s="20" t="s">
        <v>79</v>
      </c>
      <c r="G778" s="55"/>
      <c r="H778" s="21" t="s">
        <v>22</v>
      </c>
      <c r="I778" s="21" t="s">
        <v>103</v>
      </c>
      <c r="J778" s="21" t="s">
        <v>95</v>
      </c>
      <c r="K778" s="55" t="s">
        <v>1304</v>
      </c>
      <c r="L778" s="55"/>
      <c r="M778" s="396">
        <v>0</v>
      </c>
      <c r="N778" s="443">
        <v>1384</v>
      </c>
      <c r="O778" s="217">
        <f t="shared" si="13"/>
        <v>332654</v>
      </c>
    </row>
    <row r="779" spans="1:17" ht="22.95" customHeight="1" x14ac:dyDescent="0.2">
      <c r="A779" s="216">
        <v>45782</v>
      </c>
      <c r="B779" s="20" t="s">
        <v>208</v>
      </c>
      <c r="C779" s="41">
        <v>948</v>
      </c>
      <c r="D779" s="55"/>
      <c r="E779" s="55" t="s">
        <v>4417</v>
      </c>
      <c r="F779" s="20" t="s">
        <v>79</v>
      </c>
      <c r="G779" s="55"/>
      <c r="H779" s="21" t="s">
        <v>22</v>
      </c>
      <c r="I779" s="21" t="s">
        <v>103</v>
      </c>
      <c r="J779" s="21" t="s">
        <v>94</v>
      </c>
      <c r="K779" s="55" t="s">
        <v>4296</v>
      </c>
      <c r="L779" s="55"/>
      <c r="M779" s="396">
        <v>0</v>
      </c>
      <c r="N779" s="443">
        <v>1000</v>
      </c>
      <c r="O779" s="217">
        <f t="shared" si="13"/>
        <v>331654</v>
      </c>
      <c r="P779" s="266"/>
      <c r="Q779" s="229"/>
    </row>
    <row r="780" spans="1:17" ht="22.95" customHeight="1" x14ac:dyDescent="0.2">
      <c r="A780" s="468">
        <v>45782</v>
      </c>
      <c r="B780" s="20" t="s">
        <v>208</v>
      </c>
      <c r="C780" s="41">
        <v>949</v>
      </c>
      <c r="D780" s="55"/>
      <c r="E780" s="203" t="s">
        <v>4417</v>
      </c>
      <c r="F780" s="20" t="s">
        <v>79</v>
      </c>
      <c r="G780" s="55"/>
      <c r="H780" s="21" t="s">
        <v>22</v>
      </c>
      <c r="I780" s="21" t="s">
        <v>103</v>
      </c>
      <c r="J780" s="21" t="s">
        <v>94</v>
      </c>
      <c r="K780" s="203" t="s">
        <v>4295</v>
      </c>
      <c r="L780" s="55"/>
      <c r="M780" s="396">
        <v>0</v>
      </c>
      <c r="N780" s="443">
        <v>1000</v>
      </c>
      <c r="O780" s="217">
        <f t="shared" si="13"/>
        <v>330654</v>
      </c>
    </row>
    <row r="781" spans="1:17" ht="22.95" customHeight="1" x14ac:dyDescent="0.2">
      <c r="A781" s="468">
        <v>45782</v>
      </c>
      <c r="B781" s="20" t="s">
        <v>208</v>
      </c>
      <c r="C781" s="41">
        <v>950</v>
      </c>
      <c r="D781" s="55"/>
      <c r="E781" s="203" t="s">
        <v>4418</v>
      </c>
      <c r="F781" s="20" t="s">
        <v>79</v>
      </c>
      <c r="G781" s="55"/>
      <c r="H781" s="21" t="s">
        <v>22</v>
      </c>
      <c r="I781" s="21" t="s">
        <v>103</v>
      </c>
      <c r="J781" s="21" t="s">
        <v>94</v>
      </c>
      <c r="K781" s="203" t="s">
        <v>4425</v>
      </c>
      <c r="L781" s="55"/>
      <c r="M781" s="396">
        <v>0</v>
      </c>
      <c r="N781" s="443">
        <v>900</v>
      </c>
      <c r="O781" s="217">
        <f t="shared" si="13"/>
        <v>329754</v>
      </c>
    </row>
    <row r="782" spans="1:17" ht="22.95" customHeight="1" x14ac:dyDescent="0.2">
      <c r="A782" s="468">
        <v>45782</v>
      </c>
      <c r="B782" s="20" t="s">
        <v>208</v>
      </c>
      <c r="C782" s="41">
        <v>951</v>
      </c>
      <c r="D782" s="55"/>
      <c r="E782" s="203" t="s">
        <v>1933</v>
      </c>
      <c r="F782" s="20" t="s">
        <v>79</v>
      </c>
      <c r="G782" s="55"/>
      <c r="H782" s="21" t="s">
        <v>22</v>
      </c>
      <c r="I782" s="21" t="s">
        <v>103</v>
      </c>
      <c r="J782" s="21" t="s">
        <v>94</v>
      </c>
      <c r="K782" s="203" t="s">
        <v>4426</v>
      </c>
      <c r="L782" s="55"/>
      <c r="M782" s="396">
        <v>0</v>
      </c>
      <c r="N782" s="443">
        <v>1050</v>
      </c>
      <c r="O782" s="217">
        <f t="shared" si="13"/>
        <v>328704</v>
      </c>
    </row>
    <row r="783" spans="1:17" ht="22.95" customHeight="1" x14ac:dyDescent="0.2">
      <c r="A783" s="468">
        <v>45782</v>
      </c>
      <c r="B783" s="20" t="s">
        <v>208</v>
      </c>
      <c r="C783" s="41">
        <v>952</v>
      </c>
      <c r="D783" s="55"/>
      <c r="E783" s="203" t="s">
        <v>1933</v>
      </c>
      <c r="F783" s="20" t="s">
        <v>79</v>
      </c>
      <c r="G783" s="55"/>
      <c r="H783" s="21" t="s">
        <v>22</v>
      </c>
      <c r="I783" s="21" t="s">
        <v>103</v>
      </c>
      <c r="J783" s="21" t="s">
        <v>94</v>
      </c>
      <c r="K783" s="203" t="s">
        <v>4427</v>
      </c>
      <c r="L783" s="55"/>
      <c r="M783" s="396">
        <v>0</v>
      </c>
      <c r="N783" s="443">
        <v>450</v>
      </c>
      <c r="O783" s="217">
        <f t="shared" si="13"/>
        <v>328254</v>
      </c>
    </row>
    <row r="784" spans="1:17" ht="22.95" customHeight="1" x14ac:dyDescent="0.2">
      <c r="A784" s="468">
        <v>45782</v>
      </c>
      <c r="B784" s="20" t="s">
        <v>208</v>
      </c>
      <c r="C784" s="41">
        <v>953</v>
      </c>
      <c r="D784" s="55"/>
      <c r="E784" s="203" t="s">
        <v>1277</v>
      </c>
      <c r="F784" s="20" t="s">
        <v>79</v>
      </c>
      <c r="G784" s="55"/>
      <c r="H784" s="21" t="s">
        <v>22</v>
      </c>
      <c r="I784" s="21" t="s">
        <v>56</v>
      </c>
      <c r="J784" s="21" t="s">
        <v>116</v>
      </c>
      <c r="K784" s="203" t="s">
        <v>139</v>
      </c>
      <c r="L784" s="55"/>
      <c r="M784" s="396">
        <v>0</v>
      </c>
      <c r="N784" s="443">
        <v>55</v>
      </c>
      <c r="O784" s="217">
        <f t="shared" si="13"/>
        <v>328199</v>
      </c>
    </row>
    <row r="785" spans="1:15" ht="22.95" customHeight="1" x14ac:dyDescent="0.2">
      <c r="A785" s="468">
        <v>45782</v>
      </c>
      <c r="B785" s="20" t="s">
        <v>208</v>
      </c>
      <c r="C785" s="41">
        <v>954</v>
      </c>
      <c r="D785" s="55"/>
      <c r="E785" s="203" t="s">
        <v>4419</v>
      </c>
      <c r="F785" s="20" t="s">
        <v>79</v>
      </c>
      <c r="G785" s="55"/>
      <c r="H785" s="21" t="s">
        <v>22</v>
      </c>
      <c r="I785" s="21" t="s">
        <v>103</v>
      </c>
      <c r="J785" s="21" t="s">
        <v>102</v>
      </c>
      <c r="K785" s="203" t="s">
        <v>4428</v>
      </c>
      <c r="L785" s="55"/>
      <c r="M785" s="396">
        <v>0</v>
      </c>
      <c r="N785" s="443">
        <v>250</v>
      </c>
      <c r="O785" s="217">
        <f t="shared" si="13"/>
        <v>327949</v>
      </c>
    </row>
    <row r="786" spans="1:15" ht="22.95" customHeight="1" x14ac:dyDescent="0.2">
      <c r="A786" s="468">
        <v>45782</v>
      </c>
      <c r="B786" s="20" t="s">
        <v>208</v>
      </c>
      <c r="C786" s="41">
        <v>955</v>
      </c>
      <c r="D786" s="55"/>
      <c r="E786" s="203" t="s">
        <v>130</v>
      </c>
      <c r="F786" s="20" t="s">
        <v>79</v>
      </c>
      <c r="G786" s="55"/>
      <c r="H786" s="21" t="s">
        <v>22</v>
      </c>
      <c r="I786" s="21" t="s">
        <v>53</v>
      </c>
      <c r="J786" s="21" t="s">
        <v>113</v>
      </c>
      <c r="K786" s="203" t="s">
        <v>4429</v>
      </c>
      <c r="L786" s="55"/>
      <c r="M786" s="396">
        <v>0</v>
      </c>
      <c r="N786" s="443">
        <v>500</v>
      </c>
      <c r="O786" s="217">
        <f t="shared" si="13"/>
        <v>327449</v>
      </c>
    </row>
    <row r="787" spans="1:15" ht="22.95" customHeight="1" x14ac:dyDescent="0.2">
      <c r="A787" s="468">
        <v>45782</v>
      </c>
      <c r="B787" s="20" t="s">
        <v>208</v>
      </c>
      <c r="C787" s="41">
        <v>956</v>
      </c>
      <c r="D787" s="55"/>
      <c r="E787" s="203" t="s">
        <v>130</v>
      </c>
      <c r="F787" s="20" t="s">
        <v>79</v>
      </c>
      <c r="G787" s="55"/>
      <c r="H787" s="21" t="s">
        <v>22</v>
      </c>
      <c r="I787" s="21" t="s">
        <v>53</v>
      </c>
      <c r="J787" s="21" t="s">
        <v>113</v>
      </c>
      <c r="K787" s="203" t="s">
        <v>1295</v>
      </c>
      <c r="L787" s="55"/>
      <c r="M787" s="396">
        <v>0</v>
      </c>
      <c r="N787" s="443">
        <v>300</v>
      </c>
      <c r="O787" s="217">
        <f t="shared" si="13"/>
        <v>327149</v>
      </c>
    </row>
    <row r="788" spans="1:15" ht="22.95" customHeight="1" x14ac:dyDescent="0.2">
      <c r="A788" s="468">
        <v>45782</v>
      </c>
      <c r="B788" s="20" t="s">
        <v>208</v>
      </c>
      <c r="C788" s="41">
        <v>957</v>
      </c>
      <c r="D788" s="55"/>
      <c r="E788" s="203" t="s">
        <v>1279</v>
      </c>
      <c r="F788" s="20" t="s">
        <v>79</v>
      </c>
      <c r="G788" s="55"/>
      <c r="H788" s="21" t="s">
        <v>22</v>
      </c>
      <c r="I788" s="21" t="s">
        <v>53</v>
      </c>
      <c r="J788" s="21" t="s">
        <v>113</v>
      </c>
      <c r="K788" s="203" t="s">
        <v>1971</v>
      </c>
      <c r="L788" s="55"/>
      <c r="M788" s="396">
        <v>0</v>
      </c>
      <c r="N788" s="443">
        <v>3000</v>
      </c>
      <c r="O788" s="217">
        <f t="shared" si="13"/>
        <v>324149</v>
      </c>
    </row>
    <row r="789" spans="1:15" ht="22.95" customHeight="1" x14ac:dyDescent="0.2">
      <c r="A789" s="468">
        <v>45782</v>
      </c>
      <c r="B789" s="20" t="s">
        <v>208</v>
      </c>
      <c r="C789" s="41">
        <v>958</v>
      </c>
      <c r="D789" s="55"/>
      <c r="E789" s="203" t="s">
        <v>1280</v>
      </c>
      <c r="F789" s="20" t="s">
        <v>79</v>
      </c>
      <c r="G789" s="55"/>
      <c r="H789" s="21" t="s">
        <v>22</v>
      </c>
      <c r="I789" s="21" t="s">
        <v>103</v>
      </c>
      <c r="J789" s="21" t="s">
        <v>102</v>
      </c>
      <c r="K789" s="203" t="s">
        <v>1971</v>
      </c>
      <c r="L789" s="55"/>
      <c r="M789" s="396">
        <v>0</v>
      </c>
      <c r="N789" s="443">
        <v>2000</v>
      </c>
      <c r="O789" s="217">
        <f t="shared" si="13"/>
        <v>322149</v>
      </c>
    </row>
    <row r="790" spans="1:15" ht="22.95" customHeight="1" x14ac:dyDescent="0.2">
      <c r="A790" s="468">
        <v>45782</v>
      </c>
      <c r="B790" s="20" t="s">
        <v>208</v>
      </c>
      <c r="C790" s="41">
        <v>959</v>
      </c>
      <c r="D790" s="55"/>
      <c r="E790" s="203" t="s">
        <v>1316</v>
      </c>
      <c r="F790" s="20" t="s">
        <v>79</v>
      </c>
      <c r="G790" s="55"/>
      <c r="H790" s="21" t="s">
        <v>22</v>
      </c>
      <c r="I790" s="21" t="s">
        <v>103</v>
      </c>
      <c r="J790" s="21" t="s">
        <v>102</v>
      </c>
      <c r="K790" s="203" t="s">
        <v>1951</v>
      </c>
      <c r="L790" s="55"/>
      <c r="M790" s="396">
        <v>0</v>
      </c>
      <c r="N790" s="443">
        <v>6220</v>
      </c>
      <c r="O790" s="217">
        <f t="shared" si="13"/>
        <v>315929</v>
      </c>
    </row>
    <row r="791" spans="1:15" ht="22.95" customHeight="1" x14ac:dyDescent="0.2">
      <c r="A791" s="468">
        <v>45782</v>
      </c>
      <c r="B791" s="20" t="s">
        <v>208</v>
      </c>
      <c r="C791" s="41">
        <v>960</v>
      </c>
      <c r="D791" s="55"/>
      <c r="E791" s="203" t="s">
        <v>4420</v>
      </c>
      <c r="F791" s="20" t="s">
        <v>79</v>
      </c>
      <c r="G791" s="55"/>
      <c r="H791" s="21" t="s">
        <v>22</v>
      </c>
      <c r="I791" s="21" t="s">
        <v>103</v>
      </c>
      <c r="J791" s="21" t="s">
        <v>95</v>
      </c>
      <c r="K791" s="203" t="s">
        <v>4376</v>
      </c>
      <c r="L791" s="55"/>
      <c r="M791" s="396">
        <v>0</v>
      </c>
      <c r="N791" s="443">
        <v>60</v>
      </c>
      <c r="O791" s="217">
        <f t="shared" si="13"/>
        <v>315869</v>
      </c>
    </row>
    <row r="792" spans="1:15" ht="22.95" customHeight="1" x14ac:dyDescent="0.2">
      <c r="A792" s="468">
        <v>45782</v>
      </c>
      <c r="B792" s="20" t="s">
        <v>208</v>
      </c>
      <c r="C792" s="41">
        <v>961</v>
      </c>
      <c r="D792" s="55"/>
      <c r="E792" s="203" t="s">
        <v>1278</v>
      </c>
      <c r="F792" s="20" t="s">
        <v>79</v>
      </c>
      <c r="G792" s="55"/>
      <c r="H792" s="21" t="s">
        <v>22</v>
      </c>
      <c r="I792" s="21" t="s">
        <v>53</v>
      </c>
      <c r="J792" s="21" t="s">
        <v>112</v>
      </c>
      <c r="K792" s="203" t="s">
        <v>1303</v>
      </c>
      <c r="L792" s="55"/>
      <c r="M792" s="396">
        <v>0</v>
      </c>
      <c r="N792" s="443">
        <v>34210</v>
      </c>
      <c r="O792" s="217">
        <f t="shared" si="13"/>
        <v>281659</v>
      </c>
    </row>
    <row r="793" spans="1:15" ht="22.95" customHeight="1" x14ac:dyDescent="0.2">
      <c r="A793" s="468">
        <v>45782</v>
      </c>
      <c r="B793" s="20" t="s">
        <v>208</v>
      </c>
      <c r="C793" s="41">
        <v>962</v>
      </c>
      <c r="D793" s="55"/>
      <c r="E793" s="203" t="s">
        <v>1278</v>
      </c>
      <c r="F793" s="20" t="s">
        <v>79</v>
      </c>
      <c r="G793" s="55"/>
      <c r="H793" s="21" t="s">
        <v>22</v>
      </c>
      <c r="I793" s="21" t="s">
        <v>53</v>
      </c>
      <c r="J793" s="21" t="s">
        <v>114</v>
      </c>
      <c r="K793" s="203" t="s">
        <v>149</v>
      </c>
      <c r="L793" s="55"/>
      <c r="M793" s="396">
        <v>0</v>
      </c>
      <c r="N793" s="443">
        <v>4300</v>
      </c>
      <c r="O793" s="217">
        <f t="shared" si="13"/>
        <v>277359</v>
      </c>
    </row>
    <row r="794" spans="1:15" ht="22.95" customHeight="1" x14ac:dyDescent="0.2">
      <c r="A794" s="468">
        <v>45782</v>
      </c>
      <c r="B794" s="20" t="s">
        <v>208</v>
      </c>
      <c r="C794" s="41">
        <v>963</v>
      </c>
      <c r="D794" s="55"/>
      <c r="E794" s="203" t="s">
        <v>1278</v>
      </c>
      <c r="F794" s="20" t="s">
        <v>79</v>
      </c>
      <c r="G794" s="55"/>
      <c r="H794" s="21" t="s">
        <v>22</v>
      </c>
      <c r="I794" s="21" t="s">
        <v>53</v>
      </c>
      <c r="J794" s="21" t="s">
        <v>112</v>
      </c>
      <c r="K794" s="203" t="s">
        <v>1302</v>
      </c>
      <c r="L794" s="55"/>
      <c r="M794" s="396">
        <v>0</v>
      </c>
      <c r="N794" s="443">
        <v>235996</v>
      </c>
      <c r="O794" s="217">
        <f t="shared" si="13"/>
        <v>41363</v>
      </c>
    </row>
    <row r="795" spans="1:15" ht="22.95" customHeight="1" x14ac:dyDescent="0.2">
      <c r="A795" s="468">
        <v>45782</v>
      </c>
      <c r="B795" s="20" t="s">
        <v>208</v>
      </c>
      <c r="C795" s="41">
        <v>964</v>
      </c>
      <c r="D795" s="55"/>
      <c r="E795" s="203" t="s">
        <v>4283</v>
      </c>
      <c r="F795" s="20" t="s">
        <v>79</v>
      </c>
      <c r="G795" s="55"/>
      <c r="H795" s="21" t="s">
        <v>22</v>
      </c>
      <c r="I795" s="21" t="s">
        <v>53</v>
      </c>
      <c r="J795" s="21" t="s">
        <v>112</v>
      </c>
      <c r="K795" s="203" t="s">
        <v>4296</v>
      </c>
      <c r="L795" s="55"/>
      <c r="M795" s="396">
        <v>0</v>
      </c>
      <c r="N795" s="443">
        <v>21409</v>
      </c>
      <c r="O795" s="217">
        <f t="shared" si="13"/>
        <v>19954</v>
      </c>
    </row>
    <row r="796" spans="1:15" ht="22.95" customHeight="1" x14ac:dyDescent="0.2">
      <c r="A796" s="468">
        <v>45782</v>
      </c>
      <c r="B796" s="20" t="s">
        <v>208</v>
      </c>
      <c r="C796" s="41">
        <v>965</v>
      </c>
      <c r="D796" s="55"/>
      <c r="E796" s="203" t="s">
        <v>4283</v>
      </c>
      <c r="F796" s="20" t="s">
        <v>79</v>
      </c>
      <c r="G796" s="55"/>
      <c r="H796" s="21" t="s">
        <v>22</v>
      </c>
      <c r="I796" s="21" t="s">
        <v>53</v>
      </c>
      <c r="J796" s="21" t="s">
        <v>112</v>
      </c>
      <c r="K796" s="203" t="s">
        <v>4295</v>
      </c>
      <c r="L796" s="55"/>
      <c r="M796" s="396">
        <v>0</v>
      </c>
      <c r="N796" s="443">
        <v>17814</v>
      </c>
      <c r="O796" s="217">
        <f t="shared" si="13"/>
        <v>2140</v>
      </c>
    </row>
    <row r="797" spans="1:15" ht="22.95" customHeight="1" x14ac:dyDescent="0.2">
      <c r="A797" s="468">
        <v>45790</v>
      </c>
      <c r="B797" s="20" t="s">
        <v>208</v>
      </c>
      <c r="C797" s="41">
        <v>974</v>
      </c>
      <c r="D797" s="55"/>
      <c r="E797" s="203" t="s">
        <v>130</v>
      </c>
      <c r="F797" s="20" t="s">
        <v>79</v>
      </c>
      <c r="G797" s="55"/>
      <c r="H797" s="21" t="s">
        <v>22</v>
      </c>
      <c r="I797" s="21" t="s">
        <v>53</v>
      </c>
      <c r="J797" s="21" t="s">
        <v>113</v>
      </c>
      <c r="K797" s="203" t="s">
        <v>4432</v>
      </c>
      <c r="L797" s="55"/>
      <c r="M797" s="396">
        <v>0</v>
      </c>
      <c r="N797" s="443">
        <v>500</v>
      </c>
      <c r="O797" s="217">
        <f t="shared" si="13"/>
        <v>1640</v>
      </c>
    </row>
    <row r="798" spans="1:15" ht="22.95" customHeight="1" x14ac:dyDescent="0.2">
      <c r="A798" s="468">
        <v>45790</v>
      </c>
      <c r="B798" s="20" t="s">
        <v>208</v>
      </c>
      <c r="C798" s="41">
        <v>975</v>
      </c>
      <c r="D798" s="55"/>
      <c r="E798" s="203" t="s">
        <v>1933</v>
      </c>
      <c r="F798" s="20" t="s">
        <v>79</v>
      </c>
      <c r="G798" s="55"/>
      <c r="H798" s="21" t="s">
        <v>22</v>
      </c>
      <c r="I798" s="21" t="s">
        <v>103</v>
      </c>
      <c r="J798" s="21" t="s">
        <v>94</v>
      </c>
      <c r="K798" s="203" t="s">
        <v>1325</v>
      </c>
      <c r="L798" s="55"/>
      <c r="M798" s="396">
        <v>0</v>
      </c>
      <c r="N798" s="443">
        <v>200</v>
      </c>
      <c r="O798" s="217">
        <f t="shared" si="13"/>
        <v>1440</v>
      </c>
    </row>
    <row r="799" spans="1:15" ht="22.95" customHeight="1" x14ac:dyDescent="0.2">
      <c r="A799" s="468">
        <v>45790</v>
      </c>
      <c r="B799" s="20" t="s">
        <v>208</v>
      </c>
      <c r="C799" s="41">
        <v>976</v>
      </c>
      <c r="D799" s="55"/>
      <c r="E799" s="203" t="s">
        <v>1933</v>
      </c>
      <c r="F799" s="20" t="s">
        <v>79</v>
      </c>
      <c r="G799" s="55"/>
      <c r="H799" s="21" t="s">
        <v>22</v>
      </c>
      <c r="I799" s="21" t="s">
        <v>103</v>
      </c>
      <c r="J799" s="21" t="s">
        <v>94</v>
      </c>
      <c r="K799" s="203" t="s">
        <v>4433</v>
      </c>
      <c r="L799" s="55"/>
      <c r="M799" s="396">
        <v>0</v>
      </c>
      <c r="N799" s="443">
        <v>500</v>
      </c>
      <c r="O799" s="217">
        <f t="shared" si="13"/>
        <v>940</v>
      </c>
    </row>
    <row r="800" spans="1:15" ht="22.95" customHeight="1" x14ac:dyDescent="0.2">
      <c r="A800" s="468">
        <v>45790</v>
      </c>
      <c r="B800" s="20" t="s">
        <v>208</v>
      </c>
      <c r="C800" s="41">
        <v>977</v>
      </c>
      <c r="D800" s="55"/>
      <c r="E800" s="203" t="s">
        <v>130</v>
      </c>
      <c r="F800" s="20" t="s">
        <v>79</v>
      </c>
      <c r="G800" s="55"/>
      <c r="H800" s="21" t="s">
        <v>22</v>
      </c>
      <c r="I800" s="21" t="s">
        <v>53</v>
      </c>
      <c r="J800" s="21" t="s">
        <v>113</v>
      </c>
      <c r="K800" s="203" t="s">
        <v>2001</v>
      </c>
      <c r="L800" s="55"/>
      <c r="M800" s="396">
        <v>0</v>
      </c>
      <c r="N800" s="443">
        <v>200</v>
      </c>
      <c r="O800" s="217">
        <f t="shared" si="13"/>
        <v>740</v>
      </c>
    </row>
    <row r="801" spans="1:15" ht="22.95" customHeight="1" x14ac:dyDescent="0.2">
      <c r="A801" s="216">
        <v>45790</v>
      </c>
      <c r="B801" s="20" t="s">
        <v>208</v>
      </c>
      <c r="C801" s="41">
        <v>978</v>
      </c>
      <c r="D801" s="55"/>
      <c r="E801" s="55" t="s">
        <v>130</v>
      </c>
      <c r="F801" s="20" t="s">
        <v>79</v>
      </c>
      <c r="G801" s="41"/>
      <c r="H801" s="21" t="s">
        <v>22</v>
      </c>
      <c r="I801" s="41" t="s">
        <v>53</v>
      </c>
      <c r="J801" s="21" t="s">
        <v>113</v>
      </c>
      <c r="K801" s="203" t="s">
        <v>1387</v>
      </c>
      <c r="L801" s="55"/>
      <c r="M801" s="443">
        <v>0</v>
      </c>
      <c r="N801" s="443">
        <v>200</v>
      </c>
      <c r="O801" s="217">
        <f t="shared" si="13"/>
        <v>540</v>
      </c>
    </row>
    <row r="802" spans="1:15" ht="22.95" customHeight="1" x14ac:dyDescent="0.2">
      <c r="A802" s="468">
        <v>45790</v>
      </c>
      <c r="B802" s="20" t="s">
        <v>208</v>
      </c>
      <c r="C802" s="41">
        <v>979</v>
      </c>
      <c r="D802" s="55"/>
      <c r="E802" s="203" t="s">
        <v>1270</v>
      </c>
      <c r="F802" s="20" t="s">
        <v>79</v>
      </c>
      <c r="G802" s="55"/>
      <c r="H802" s="41" t="s">
        <v>21</v>
      </c>
      <c r="I802" s="21" t="s">
        <v>81</v>
      </c>
      <c r="J802" s="21" t="s">
        <v>33</v>
      </c>
      <c r="K802" s="203"/>
      <c r="L802" s="55"/>
      <c r="M802" s="396">
        <v>370000</v>
      </c>
      <c r="N802" s="443">
        <v>0</v>
      </c>
      <c r="O802" s="217">
        <f t="shared" si="13"/>
        <v>370540</v>
      </c>
    </row>
    <row r="803" spans="1:15" ht="22.95" customHeight="1" x14ac:dyDescent="0.2">
      <c r="A803" s="468">
        <v>45790</v>
      </c>
      <c r="B803" s="20" t="s">
        <v>208</v>
      </c>
      <c r="C803" s="41">
        <v>980</v>
      </c>
      <c r="D803" s="55"/>
      <c r="E803" s="203" t="s">
        <v>1933</v>
      </c>
      <c r="F803" s="20" t="s">
        <v>79</v>
      </c>
      <c r="G803" s="55"/>
      <c r="H803" s="41" t="s">
        <v>22</v>
      </c>
      <c r="I803" s="21" t="s">
        <v>103</v>
      </c>
      <c r="J803" s="21" t="s">
        <v>94</v>
      </c>
      <c r="K803" s="203" t="s">
        <v>4269</v>
      </c>
      <c r="L803" s="55"/>
      <c r="M803" s="396">
        <v>0</v>
      </c>
      <c r="N803" s="443">
        <v>1050</v>
      </c>
      <c r="O803" s="217">
        <f t="shared" si="13"/>
        <v>369490</v>
      </c>
    </row>
    <row r="804" spans="1:15" ht="22.95" customHeight="1" x14ac:dyDescent="0.2">
      <c r="A804" s="468">
        <v>45790</v>
      </c>
      <c r="B804" s="20" t="s">
        <v>208</v>
      </c>
      <c r="C804" s="41">
        <v>981</v>
      </c>
      <c r="D804" s="55"/>
      <c r="E804" s="203" t="s">
        <v>1933</v>
      </c>
      <c r="F804" s="20" t="s">
        <v>79</v>
      </c>
      <c r="G804" s="55"/>
      <c r="H804" s="41" t="s">
        <v>22</v>
      </c>
      <c r="I804" s="21" t="s">
        <v>103</v>
      </c>
      <c r="J804" s="21" t="s">
        <v>94</v>
      </c>
      <c r="K804" s="203" t="s">
        <v>4434</v>
      </c>
      <c r="L804" s="55"/>
      <c r="M804" s="396">
        <v>0</v>
      </c>
      <c r="N804" s="443">
        <v>1000</v>
      </c>
      <c r="O804" s="217">
        <f t="shared" si="13"/>
        <v>368490</v>
      </c>
    </row>
    <row r="805" spans="1:15" ht="22.95" customHeight="1" x14ac:dyDescent="0.2">
      <c r="A805" s="468">
        <v>45790</v>
      </c>
      <c r="B805" s="20" t="s">
        <v>208</v>
      </c>
      <c r="C805" s="41">
        <v>982</v>
      </c>
      <c r="D805" s="55"/>
      <c r="E805" s="203" t="s">
        <v>1933</v>
      </c>
      <c r="F805" s="20" t="s">
        <v>79</v>
      </c>
      <c r="G805" s="55"/>
      <c r="H805" s="41" t="s">
        <v>22</v>
      </c>
      <c r="I805" s="21" t="s">
        <v>103</v>
      </c>
      <c r="J805" s="21" t="s">
        <v>94</v>
      </c>
      <c r="K805" s="203" t="s">
        <v>4435</v>
      </c>
      <c r="L805" s="55"/>
      <c r="M805" s="396">
        <v>0</v>
      </c>
      <c r="N805" s="443">
        <v>1000</v>
      </c>
      <c r="O805" s="217">
        <f t="shared" si="13"/>
        <v>367490</v>
      </c>
    </row>
    <row r="806" spans="1:15" ht="22.95" customHeight="1" x14ac:dyDescent="0.2">
      <c r="A806" s="468">
        <v>45790</v>
      </c>
      <c r="B806" s="20" t="s">
        <v>208</v>
      </c>
      <c r="C806" s="41">
        <v>983</v>
      </c>
      <c r="D806" s="55"/>
      <c r="E806" s="203" t="s">
        <v>1276</v>
      </c>
      <c r="F806" s="20" t="s">
        <v>79</v>
      </c>
      <c r="G806" s="55"/>
      <c r="H806" s="41" t="s">
        <v>22</v>
      </c>
      <c r="I806" s="21" t="s">
        <v>103</v>
      </c>
      <c r="J806" s="21" t="s">
        <v>92</v>
      </c>
      <c r="K806" s="203" t="s">
        <v>1358</v>
      </c>
      <c r="L806" s="55"/>
      <c r="M806" s="396">
        <v>0</v>
      </c>
      <c r="N806" s="443">
        <v>700</v>
      </c>
      <c r="O806" s="217">
        <f t="shared" si="13"/>
        <v>366790</v>
      </c>
    </row>
    <row r="807" spans="1:15" ht="22.95" customHeight="1" x14ac:dyDescent="0.2">
      <c r="A807" s="468">
        <v>45790</v>
      </c>
      <c r="B807" s="20" t="s">
        <v>208</v>
      </c>
      <c r="C807" s="41">
        <v>984</v>
      </c>
      <c r="D807" s="55"/>
      <c r="E807" s="203" t="s">
        <v>1933</v>
      </c>
      <c r="F807" s="20" t="s">
        <v>79</v>
      </c>
      <c r="G807" s="55"/>
      <c r="H807" s="41" t="s">
        <v>22</v>
      </c>
      <c r="I807" s="21" t="s">
        <v>103</v>
      </c>
      <c r="J807" s="21" t="s">
        <v>94</v>
      </c>
      <c r="K807" s="203" t="s">
        <v>4436</v>
      </c>
      <c r="L807" s="55"/>
      <c r="M807" s="396">
        <v>0</v>
      </c>
      <c r="N807" s="443">
        <v>1000</v>
      </c>
      <c r="O807" s="217">
        <f t="shared" si="13"/>
        <v>365790</v>
      </c>
    </row>
    <row r="808" spans="1:15" ht="22.95" customHeight="1" x14ac:dyDescent="0.2">
      <c r="A808" s="468">
        <v>45790</v>
      </c>
      <c r="B808" s="20" t="s">
        <v>208</v>
      </c>
      <c r="C808" s="41">
        <v>985</v>
      </c>
      <c r="D808" s="55"/>
      <c r="E808" s="203" t="s">
        <v>4430</v>
      </c>
      <c r="F808" s="20" t="s">
        <v>79</v>
      </c>
      <c r="G808" s="55"/>
      <c r="H808" s="41" t="s">
        <v>22</v>
      </c>
      <c r="I808" s="21" t="s">
        <v>103</v>
      </c>
      <c r="J808" s="21" t="s">
        <v>102</v>
      </c>
      <c r="K808" s="203" t="s">
        <v>4437</v>
      </c>
      <c r="L808" s="55"/>
      <c r="M808" s="396">
        <v>0</v>
      </c>
      <c r="N808" s="443">
        <v>150</v>
      </c>
      <c r="O808" s="217">
        <f t="shared" si="13"/>
        <v>365640</v>
      </c>
    </row>
    <row r="809" spans="1:15" ht="22.95" customHeight="1" x14ac:dyDescent="0.2">
      <c r="A809" s="468">
        <v>45790</v>
      </c>
      <c r="B809" s="20" t="s">
        <v>208</v>
      </c>
      <c r="C809" s="41">
        <v>986</v>
      </c>
      <c r="D809" s="55"/>
      <c r="E809" s="203" t="s">
        <v>1933</v>
      </c>
      <c r="F809" s="20" t="s">
        <v>79</v>
      </c>
      <c r="G809" s="55"/>
      <c r="H809" s="41" t="s">
        <v>22</v>
      </c>
      <c r="I809" s="21" t="s">
        <v>103</v>
      </c>
      <c r="J809" s="21" t="s">
        <v>94</v>
      </c>
      <c r="K809" s="203" t="s">
        <v>1996</v>
      </c>
      <c r="L809" s="55"/>
      <c r="M809" s="396">
        <v>0</v>
      </c>
      <c r="N809" s="443">
        <v>250</v>
      </c>
      <c r="O809" s="217">
        <f t="shared" si="13"/>
        <v>365390</v>
      </c>
    </row>
    <row r="810" spans="1:15" ht="22.95" customHeight="1" x14ac:dyDescent="0.2">
      <c r="A810" s="468">
        <v>45790</v>
      </c>
      <c r="B810" s="20" t="s">
        <v>208</v>
      </c>
      <c r="C810" s="41">
        <v>987</v>
      </c>
      <c r="D810" s="55"/>
      <c r="E810" s="203" t="s">
        <v>4431</v>
      </c>
      <c r="F810" s="20" t="s">
        <v>79</v>
      </c>
      <c r="G810" s="55"/>
      <c r="H810" s="41" t="s">
        <v>22</v>
      </c>
      <c r="I810" s="21" t="s">
        <v>103</v>
      </c>
      <c r="J810" s="21" t="s">
        <v>92</v>
      </c>
      <c r="K810" s="203" t="s">
        <v>1996</v>
      </c>
      <c r="L810" s="55"/>
      <c r="M810" s="396">
        <v>0</v>
      </c>
      <c r="N810" s="443">
        <v>280</v>
      </c>
      <c r="O810" s="217">
        <f t="shared" si="13"/>
        <v>365110</v>
      </c>
    </row>
    <row r="811" spans="1:15" ht="22.95" customHeight="1" x14ac:dyDescent="0.2">
      <c r="A811" s="468">
        <v>45790</v>
      </c>
      <c r="B811" s="20" t="s">
        <v>208</v>
      </c>
      <c r="C811" s="41">
        <v>988</v>
      </c>
      <c r="D811" s="55"/>
      <c r="E811" s="203" t="s">
        <v>1933</v>
      </c>
      <c r="F811" s="20" t="s">
        <v>79</v>
      </c>
      <c r="G811" s="55"/>
      <c r="H811" s="41" t="s">
        <v>22</v>
      </c>
      <c r="I811" s="21" t="s">
        <v>103</v>
      </c>
      <c r="J811" s="21" t="s">
        <v>94</v>
      </c>
      <c r="K811" s="203" t="s">
        <v>4438</v>
      </c>
      <c r="L811" s="55"/>
      <c r="M811" s="396">
        <v>0</v>
      </c>
      <c r="N811" s="443">
        <v>200</v>
      </c>
      <c r="O811" s="217">
        <f t="shared" si="13"/>
        <v>364910</v>
      </c>
    </row>
    <row r="812" spans="1:15" ht="22.95" customHeight="1" x14ac:dyDescent="0.2">
      <c r="A812" s="468">
        <v>45790</v>
      </c>
      <c r="B812" s="20" t="s">
        <v>208</v>
      </c>
      <c r="C812" s="41">
        <v>989</v>
      </c>
      <c r="D812" s="55"/>
      <c r="E812" s="203" t="s">
        <v>1933</v>
      </c>
      <c r="F812" s="20" t="s">
        <v>79</v>
      </c>
      <c r="G812" s="55"/>
      <c r="H812" s="41" t="s">
        <v>22</v>
      </c>
      <c r="I812" s="21" t="s">
        <v>103</v>
      </c>
      <c r="J812" s="21" t="s">
        <v>94</v>
      </c>
      <c r="K812" s="203" t="s">
        <v>4294</v>
      </c>
      <c r="L812" s="55"/>
      <c r="M812" s="396">
        <v>0</v>
      </c>
      <c r="N812" s="443">
        <v>1000</v>
      </c>
      <c r="O812" s="217">
        <f t="shared" si="13"/>
        <v>363910</v>
      </c>
    </row>
    <row r="813" spans="1:15" ht="22.95" customHeight="1" x14ac:dyDescent="0.2">
      <c r="A813" s="468">
        <v>45790</v>
      </c>
      <c r="B813" s="20" t="s">
        <v>208</v>
      </c>
      <c r="C813" s="41">
        <v>990</v>
      </c>
      <c r="D813" s="55"/>
      <c r="E813" s="203" t="s">
        <v>1321</v>
      </c>
      <c r="F813" s="20" t="s">
        <v>79</v>
      </c>
      <c r="G813" s="55"/>
      <c r="H813" s="41" t="s">
        <v>22</v>
      </c>
      <c r="I813" s="21" t="s">
        <v>103</v>
      </c>
      <c r="J813" s="21" t="s">
        <v>97</v>
      </c>
      <c r="K813" s="203" t="s">
        <v>1337</v>
      </c>
      <c r="L813" s="55"/>
      <c r="M813" s="396">
        <v>0</v>
      </c>
      <c r="N813" s="443">
        <v>300</v>
      </c>
      <c r="O813" s="217">
        <f t="shared" si="13"/>
        <v>363610</v>
      </c>
    </row>
    <row r="814" spans="1:15" ht="22.95" customHeight="1" x14ac:dyDescent="0.2">
      <c r="A814" s="468">
        <v>45790</v>
      </c>
      <c r="B814" s="20" t="s">
        <v>208</v>
      </c>
      <c r="C814" s="41">
        <v>991</v>
      </c>
      <c r="D814" s="55"/>
      <c r="E814" s="203" t="s">
        <v>1276</v>
      </c>
      <c r="F814" s="20" t="s">
        <v>79</v>
      </c>
      <c r="G814" s="55"/>
      <c r="H814" s="41" t="s">
        <v>22</v>
      </c>
      <c r="I814" s="21" t="s">
        <v>103</v>
      </c>
      <c r="J814" s="21" t="s">
        <v>102</v>
      </c>
      <c r="K814" s="203" t="s">
        <v>1300</v>
      </c>
      <c r="L814" s="55"/>
      <c r="M814" s="396">
        <v>0</v>
      </c>
      <c r="N814" s="443">
        <v>9396</v>
      </c>
      <c r="O814" s="217">
        <f t="shared" si="13"/>
        <v>354214</v>
      </c>
    </row>
    <row r="815" spans="1:15" ht="22.95" customHeight="1" x14ac:dyDescent="0.2">
      <c r="A815" s="468">
        <v>45790</v>
      </c>
      <c r="B815" s="20" t="s">
        <v>208</v>
      </c>
      <c r="C815" s="41">
        <v>992</v>
      </c>
      <c r="D815" s="55"/>
      <c r="E815" s="203" t="s">
        <v>1277</v>
      </c>
      <c r="F815" s="20" t="s">
        <v>79</v>
      </c>
      <c r="G815" s="55"/>
      <c r="H815" s="41" t="s">
        <v>22</v>
      </c>
      <c r="I815" s="21" t="s">
        <v>56</v>
      </c>
      <c r="J815" s="21" t="s">
        <v>116</v>
      </c>
      <c r="K815" s="203" t="s">
        <v>139</v>
      </c>
      <c r="L815" s="55"/>
      <c r="M815" s="396">
        <v>0</v>
      </c>
      <c r="N815" s="443">
        <v>55</v>
      </c>
      <c r="O815" s="217">
        <f t="shared" si="13"/>
        <v>354159</v>
      </c>
    </row>
    <row r="816" spans="1:15" ht="22.95" customHeight="1" x14ac:dyDescent="0.2">
      <c r="A816" s="468">
        <v>45790</v>
      </c>
      <c r="B816" s="20" t="s">
        <v>208</v>
      </c>
      <c r="C816" s="41">
        <v>993</v>
      </c>
      <c r="D816" s="55"/>
      <c r="E816" s="203" t="s">
        <v>1933</v>
      </c>
      <c r="F816" s="20" t="s">
        <v>79</v>
      </c>
      <c r="G816" s="55"/>
      <c r="H816" s="41" t="s">
        <v>22</v>
      </c>
      <c r="I816" s="21" t="s">
        <v>103</v>
      </c>
      <c r="J816" s="21" t="s">
        <v>94</v>
      </c>
      <c r="K816" s="203" t="s">
        <v>1948</v>
      </c>
      <c r="L816" s="55"/>
      <c r="M816" s="396">
        <v>0</v>
      </c>
      <c r="N816" s="443">
        <v>250</v>
      </c>
      <c r="O816" s="217">
        <f t="shared" si="13"/>
        <v>353909</v>
      </c>
    </row>
    <row r="817" spans="1:17" ht="22.95" customHeight="1" x14ac:dyDescent="0.2">
      <c r="A817" s="468">
        <v>45790</v>
      </c>
      <c r="B817" s="20" t="s">
        <v>208</v>
      </c>
      <c r="C817" s="41">
        <v>994</v>
      </c>
      <c r="D817" s="55"/>
      <c r="E817" s="203" t="s">
        <v>4283</v>
      </c>
      <c r="F817" s="20" t="s">
        <v>79</v>
      </c>
      <c r="G817" s="55"/>
      <c r="H817" s="41" t="s">
        <v>22</v>
      </c>
      <c r="I817" s="21" t="s">
        <v>53</v>
      </c>
      <c r="J817" s="21" t="s">
        <v>112</v>
      </c>
      <c r="K817" s="203" t="s">
        <v>4296</v>
      </c>
      <c r="L817" s="55"/>
      <c r="M817" s="396">
        <v>0</v>
      </c>
      <c r="N817" s="443">
        <v>22456</v>
      </c>
      <c r="O817" s="217">
        <f t="shared" si="13"/>
        <v>331453</v>
      </c>
    </row>
    <row r="818" spans="1:17" ht="22.95" customHeight="1" x14ac:dyDescent="0.2">
      <c r="A818" s="468">
        <v>45790</v>
      </c>
      <c r="B818" s="20" t="s">
        <v>208</v>
      </c>
      <c r="C818" s="41">
        <v>995</v>
      </c>
      <c r="D818" s="55"/>
      <c r="E818" s="203" t="s">
        <v>4283</v>
      </c>
      <c r="F818" s="20" t="s">
        <v>79</v>
      </c>
      <c r="G818" s="55"/>
      <c r="H818" s="41" t="s">
        <v>22</v>
      </c>
      <c r="I818" s="21" t="s">
        <v>53</v>
      </c>
      <c r="J818" s="21" t="s">
        <v>112</v>
      </c>
      <c r="K818" s="203" t="s">
        <v>4295</v>
      </c>
      <c r="L818" s="55"/>
      <c r="M818" s="396">
        <v>0</v>
      </c>
      <c r="N818" s="443">
        <v>22350</v>
      </c>
      <c r="O818" s="217">
        <f t="shared" si="13"/>
        <v>309103</v>
      </c>
    </row>
    <row r="819" spans="1:17" ht="22.95" customHeight="1" x14ac:dyDescent="0.2">
      <c r="A819" s="468">
        <v>45790</v>
      </c>
      <c r="B819" s="20" t="s">
        <v>208</v>
      </c>
      <c r="C819" s="41">
        <v>996</v>
      </c>
      <c r="D819" s="55"/>
      <c r="E819" s="203" t="s">
        <v>1278</v>
      </c>
      <c r="F819" s="20" t="s">
        <v>79</v>
      </c>
      <c r="G819" s="55"/>
      <c r="H819" s="41" t="s">
        <v>22</v>
      </c>
      <c r="I819" s="21" t="s">
        <v>53</v>
      </c>
      <c r="J819" s="21" t="s">
        <v>112</v>
      </c>
      <c r="K819" s="203" t="s">
        <v>1302</v>
      </c>
      <c r="L819" s="55"/>
      <c r="M819" s="396">
        <v>0</v>
      </c>
      <c r="N819" s="443">
        <v>218436</v>
      </c>
      <c r="O819" s="217">
        <f t="shared" si="13"/>
        <v>90667</v>
      </c>
    </row>
    <row r="820" spans="1:17" ht="22.95" customHeight="1" x14ac:dyDescent="0.2">
      <c r="A820" s="468">
        <v>45790</v>
      </c>
      <c r="B820" s="20" t="s">
        <v>208</v>
      </c>
      <c r="C820" s="41">
        <v>997</v>
      </c>
      <c r="D820" s="55"/>
      <c r="E820" s="203" t="s">
        <v>1278</v>
      </c>
      <c r="F820" s="20" t="s">
        <v>79</v>
      </c>
      <c r="G820" s="55"/>
      <c r="H820" s="41" t="s">
        <v>22</v>
      </c>
      <c r="I820" s="21" t="s">
        <v>53</v>
      </c>
      <c r="J820" s="21" t="s">
        <v>114</v>
      </c>
      <c r="K820" s="203" t="s">
        <v>149</v>
      </c>
      <c r="L820" s="55"/>
      <c r="M820" s="396">
        <v>0</v>
      </c>
      <c r="N820" s="443">
        <v>4050</v>
      </c>
      <c r="O820" s="217">
        <f t="shared" si="13"/>
        <v>86617</v>
      </c>
    </row>
    <row r="821" spans="1:17" ht="22.95" customHeight="1" x14ac:dyDescent="0.2">
      <c r="A821" s="468">
        <v>45790</v>
      </c>
      <c r="B821" s="20" t="s">
        <v>208</v>
      </c>
      <c r="C821" s="41">
        <v>998</v>
      </c>
      <c r="D821" s="55"/>
      <c r="E821" s="203" t="s">
        <v>1278</v>
      </c>
      <c r="F821" s="20" t="s">
        <v>79</v>
      </c>
      <c r="G821" s="55"/>
      <c r="H821" s="41" t="s">
        <v>22</v>
      </c>
      <c r="I821" s="21" t="s">
        <v>53</v>
      </c>
      <c r="J821" s="21" t="s">
        <v>112</v>
      </c>
      <c r="K821" s="203" t="s">
        <v>1303</v>
      </c>
      <c r="L821" s="55"/>
      <c r="M821" s="396">
        <v>0</v>
      </c>
      <c r="N821" s="443">
        <v>33117</v>
      </c>
      <c r="O821" s="217">
        <f t="shared" si="13"/>
        <v>53500</v>
      </c>
    </row>
    <row r="822" spans="1:17" ht="22.95" customHeight="1" x14ac:dyDescent="0.2">
      <c r="A822" s="468">
        <v>45790</v>
      </c>
      <c r="B822" s="20" t="s">
        <v>208</v>
      </c>
      <c r="C822" s="41">
        <v>999</v>
      </c>
      <c r="D822" s="55"/>
      <c r="E822" s="203" t="s">
        <v>130</v>
      </c>
      <c r="F822" s="20" t="s">
        <v>79</v>
      </c>
      <c r="G822" s="55"/>
      <c r="H822" s="41" t="s">
        <v>22</v>
      </c>
      <c r="I822" s="21" t="s">
        <v>53</v>
      </c>
      <c r="J822" s="21" t="s">
        <v>113</v>
      </c>
      <c r="K822" s="203" t="s">
        <v>1323</v>
      </c>
      <c r="L822" s="55"/>
      <c r="M822" s="396">
        <v>0</v>
      </c>
      <c r="N822" s="443">
        <v>200</v>
      </c>
      <c r="O822" s="217">
        <f t="shared" si="13"/>
        <v>53300</v>
      </c>
    </row>
    <row r="823" spans="1:17" ht="22.95" customHeight="1" x14ac:dyDescent="0.2">
      <c r="A823" s="468">
        <v>45790</v>
      </c>
      <c r="B823" s="20" t="s">
        <v>208</v>
      </c>
      <c r="C823" s="41">
        <v>1000</v>
      </c>
      <c r="D823" s="55"/>
      <c r="E823" s="203" t="s">
        <v>1279</v>
      </c>
      <c r="F823" s="20" t="s">
        <v>79</v>
      </c>
      <c r="G823" s="55"/>
      <c r="H823" s="41" t="s">
        <v>22</v>
      </c>
      <c r="I823" s="21" t="s">
        <v>53</v>
      </c>
      <c r="J823" s="21" t="s">
        <v>113</v>
      </c>
      <c r="K823" s="203" t="s">
        <v>4439</v>
      </c>
      <c r="L823" s="55"/>
      <c r="M823" s="396">
        <v>0</v>
      </c>
      <c r="N823" s="443">
        <v>600</v>
      </c>
      <c r="O823" s="217">
        <f t="shared" si="13"/>
        <v>52700</v>
      </c>
      <c r="P823" s="266"/>
      <c r="Q823" s="229"/>
    </row>
    <row r="824" spans="1:17" ht="22.95" customHeight="1" x14ac:dyDescent="0.2">
      <c r="A824" s="216">
        <v>45790</v>
      </c>
      <c r="B824" s="20" t="s">
        <v>208</v>
      </c>
      <c r="C824" s="41">
        <v>1001</v>
      </c>
      <c r="D824" s="55"/>
      <c r="E824" s="55" t="s">
        <v>130</v>
      </c>
      <c r="F824" s="20" t="s">
        <v>79</v>
      </c>
      <c r="G824" s="41"/>
      <c r="H824" s="41" t="s">
        <v>22</v>
      </c>
      <c r="I824" s="41" t="s">
        <v>53</v>
      </c>
      <c r="J824" s="21" t="s">
        <v>113</v>
      </c>
      <c r="K824" s="203" t="s">
        <v>1283</v>
      </c>
      <c r="L824" s="55"/>
      <c r="M824" s="443">
        <v>0</v>
      </c>
      <c r="N824" s="443">
        <v>500</v>
      </c>
      <c r="O824" s="217">
        <f t="shared" si="13"/>
        <v>52200</v>
      </c>
    </row>
    <row r="825" spans="1:17" ht="22.95" customHeight="1" x14ac:dyDescent="0.2">
      <c r="A825" s="468">
        <v>45790</v>
      </c>
      <c r="B825" s="20" t="s">
        <v>208</v>
      </c>
      <c r="C825" s="41">
        <v>1002</v>
      </c>
      <c r="D825" s="55"/>
      <c r="E825" s="55" t="s">
        <v>1316</v>
      </c>
      <c r="F825" s="20" t="s">
        <v>79</v>
      </c>
      <c r="G825" s="55"/>
      <c r="H825" s="41" t="s">
        <v>22</v>
      </c>
      <c r="I825" s="21" t="s">
        <v>103</v>
      </c>
      <c r="J825" s="21" t="s">
        <v>102</v>
      </c>
      <c r="K825" s="55" t="s">
        <v>2023</v>
      </c>
      <c r="L825" s="55"/>
      <c r="M825" s="396">
        <v>0</v>
      </c>
      <c r="N825" s="443">
        <v>5200</v>
      </c>
      <c r="O825" s="217">
        <f t="shared" si="13"/>
        <v>47000</v>
      </c>
    </row>
    <row r="826" spans="1:17" ht="22.95" customHeight="1" x14ac:dyDescent="0.2">
      <c r="A826" s="468">
        <v>45790</v>
      </c>
      <c r="B826" s="20" t="s">
        <v>208</v>
      </c>
      <c r="C826" s="41">
        <v>1003</v>
      </c>
      <c r="D826" s="55"/>
      <c r="E826" s="55" t="s">
        <v>1280</v>
      </c>
      <c r="F826" s="20" t="s">
        <v>79</v>
      </c>
      <c r="G826" s="55"/>
      <c r="H826" s="41" t="s">
        <v>22</v>
      </c>
      <c r="I826" s="21" t="s">
        <v>103</v>
      </c>
      <c r="J826" s="21" t="s">
        <v>102</v>
      </c>
      <c r="K826" s="55" t="s">
        <v>4439</v>
      </c>
      <c r="L826" s="55"/>
      <c r="M826" s="396">
        <v>0</v>
      </c>
      <c r="N826" s="443">
        <v>400</v>
      </c>
      <c r="O826" s="217">
        <f t="shared" si="13"/>
        <v>46600</v>
      </c>
    </row>
    <row r="827" spans="1:17" ht="22.95" customHeight="1" x14ac:dyDescent="0.2">
      <c r="A827" s="468">
        <v>45790</v>
      </c>
      <c r="B827" s="20" t="s">
        <v>208</v>
      </c>
      <c r="C827" s="41">
        <v>1004</v>
      </c>
      <c r="D827" s="55"/>
      <c r="E827" s="55" t="s">
        <v>4244</v>
      </c>
      <c r="F827" s="20" t="s">
        <v>79</v>
      </c>
      <c r="G827" s="55"/>
      <c r="H827" s="41" t="s">
        <v>22</v>
      </c>
      <c r="I827" s="21" t="s">
        <v>81</v>
      </c>
      <c r="J827" s="21" t="s">
        <v>33</v>
      </c>
      <c r="K827" s="55" t="s">
        <v>1309</v>
      </c>
      <c r="L827" s="55"/>
      <c r="M827" s="396">
        <v>0</v>
      </c>
      <c r="N827" s="443">
        <v>35000</v>
      </c>
      <c r="O827" s="217">
        <f t="shared" si="13"/>
        <v>11600</v>
      </c>
    </row>
    <row r="828" spans="1:17" ht="22.95" customHeight="1" x14ac:dyDescent="0.2">
      <c r="A828" s="468">
        <v>45796</v>
      </c>
      <c r="B828" s="20" t="s">
        <v>208</v>
      </c>
      <c r="C828" s="41">
        <v>1011</v>
      </c>
      <c r="D828" s="55"/>
      <c r="E828" s="55" t="s">
        <v>4440</v>
      </c>
      <c r="F828" s="20" t="s">
        <v>79</v>
      </c>
      <c r="G828" s="55"/>
      <c r="H828" s="41" t="s">
        <v>22</v>
      </c>
      <c r="I828" s="21" t="s">
        <v>103</v>
      </c>
      <c r="J828" s="21" t="s">
        <v>92</v>
      </c>
      <c r="K828" s="55" t="s">
        <v>1382</v>
      </c>
      <c r="L828" s="55"/>
      <c r="M828" s="396">
        <v>0</v>
      </c>
      <c r="N828" s="443">
        <v>300</v>
      </c>
      <c r="O828" s="217">
        <f t="shared" si="13"/>
        <v>11300</v>
      </c>
    </row>
    <row r="829" spans="1:17" ht="22.95" customHeight="1" x14ac:dyDescent="0.2">
      <c r="A829" s="468">
        <v>45796</v>
      </c>
      <c r="B829" s="20" t="s">
        <v>208</v>
      </c>
      <c r="C829" s="41">
        <v>1012</v>
      </c>
      <c r="D829" s="55"/>
      <c r="E829" s="55" t="s">
        <v>1312</v>
      </c>
      <c r="F829" s="20" t="s">
        <v>79</v>
      </c>
      <c r="G829" s="55"/>
      <c r="H829" s="41" t="s">
        <v>22</v>
      </c>
      <c r="I829" s="21" t="s">
        <v>103</v>
      </c>
      <c r="J829" s="21" t="s">
        <v>95</v>
      </c>
      <c r="K829" s="55" t="s">
        <v>1305</v>
      </c>
      <c r="L829" s="55"/>
      <c r="M829" s="396">
        <v>0</v>
      </c>
      <c r="N829" s="443">
        <v>400</v>
      </c>
      <c r="O829" s="217">
        <f t="shared" si="13"/>
        <v>10900</v>
      </c>
    </row>
    <row r="830" spans="1:17" ht="22.95" customHeight="1" x14ac:dyDescent="0.2">
      <c r="A830" s="468">
        <v>45796</v>
      </c>
      <c r="B830" s="20" t="s">
        <v>208</v>
      </c>
      <c r="C830" s="41">
        <v>1013</v>
      </c>
      <c r="D830" s="55"/>
      <c r="E830" s="55" t="s">
        <v>130</v>
      </c>
      <c r="F830" s="20" t="s">
        <v>79</v>
      </c>
      <c r="G830" s="55"/>
      <c r="H830" s="41" t="s">
        <v>22</v>
      </c>
      <c r="I830" s="21" t="s">
        <v>53</v>
      </c>
      <c r="J830" s="21" t="s">
        <v>113</v>
      </c>
      <c r="K830" s="55" t="s">
        <v>4450</v>
      </c>
      <c r="L830" s="55"/>
      <c r="M830" s="396">
        <v>0</v>
      </c>
      <c r="N830" s="443">
        <v>500</v>
      </c>
      <c r="O830" s="217">
        <f t="shared" si="13"/>
        <v>10400</v>
      </c>
    </row>
    <row r="831" spans="1:17" ht="22.95" customHeight="1" x14ac:dyDescent="0.2">
      <c r="A831" s="468">
        <v>45796</v>
      </c>
      <c r="B831" s="20" t="s">
        <v>208</v>
      </c>
      <c r="C831" s="41">
        <v>1014</v>
      </c>
      <c r="D831" s="55"/>
      <c r="E831" s="55" t="s">
        <v>130</v>
      </c>
      <c r="F831" s="20" t="s">
        <v>79</v>
      </c>
      <c r="G831" s="55"/>
      <c r="H831" s="41" t="s">
        <v>22</v>
      </c>
      <c r="I831" s="21" t="s">
        <v>53</v>
      </c>
      <c r="J831" s="21" t="s">
        <v>113</v>
      </c>
      <c r="K831" s="55" t="s">
        <v>1386</v>
      </c>
      <c r="L831" s="55"/>
      <c r="M831" s="396">
        <v>0</v>
      </c>
      <c r="N831" s="443">
        <v>100</v>
      </c>
      <c r="O831" s="217">
        <f t="shared" ref="O831:O894" si="14">O830+M831-N831</f>
        <v>10300</v>
      </c>
    </row>
    <row r="832" spans="1:17" ht="22.95" customHeight="1" x14ac:dyDescent="0.2">
      <c r="A832" s="468">
        <v>45796</v>
      </c>
      <c r="B832" s="20" t="s">
        <v>208</v>
      </c>
      <c r="C832" s="41">
        <v>1015</v>
      </c>
      <c r="D832" s="55"/>
      <c r="E832" s="55" t="s">
        <v>4441</v>
      </c>
      <c r="F832" s="20" t="s">
        <v>79</v>
      </c>
      <c r="G832" s="55"/>
      <c r="H832" s="41" t="s">
        <v>22</v>
      </c>
      <c r="I832" s="21" t="s">
        <v>103</v>
      </c>
      <c r="J832" s="21" t="s">
        <v>95</v>
      </c>
      <c r="K832" s="55" t="s">
        <v>1305</v>
      </c>
      <c r="L832" s="55"/>
      <c r="M832" s="396">
        <v>0</v>
      </c>
      <c r="N832" s="443">
        <v>488</v>
      </c>
      <c r="O832" s="217">
        <f t="shared" si="14"/>
        <v>9812</v>
      </c>
    </row>
    <row r="833" spans="1:15" ht="22.95" customHeight="1" x14ac:dyDescent="0.2">
      <c r="A833" s="468">
        <v>45796</v>
      </c>
      <c r="B833" s="20" t="s">
        <v>208</v>
      </c>
      <c r="C833" s="41">
        <v>1016</v>
      </c>
      <c r="D833" s="55"/>
      <c r="E833" s="55" t="s">
        <v>4442</v>
      </c>
      <c r="F833" s="20" t="s">
        <v>79</v>
      </c>
      <c r="G833" s="55"/>
      <c r="H833" s="41" t="s">
        <v>22</v>
      </c>
      <c r="I833" s="21" t="s">
        <v>103</v>
      </c>
      <c r="J833" s="21" t="s">
        <v>95</v>
      </c>
      <c r="K833" s="55" t="s">
        <v>1305</v>
      </c>
      <c r="L833" s="55"/>
      <c r="M833" s="396">
        <v>0</v>
      </c>
      <c r="N833" s="443">
        <v>240</v>
      </c>
      <c r="O833" s="217">
        <f t="shared" si="14"/>
        <v>9572</v>
      </c>
    </row>
    <row r="834" spans="1:15" ht="22.95" customHeight="1" x14ac:dyDescent="0.2">
      <c r="A834" s="468">
        <v>45796</v>
      </c>
      <c r="B834" s="20" t="s">
        <v>208</v>
      </c>
      <c r="C834" s="41">
        <v>1017</v>
      </c>
      <c r="D834" s="55"/>
      <c r="E834" s="55" t="s">
        <v>4443</v>
      </c>
      <c r="F834" s="20" t="s">
        <v>79</v>
      </c>
      <c r="G834" s="55"/>
      <c r="H834" s="41" t="s">
        <v>22</v>
      </c>
      <c r="I834" s="21" t="s">
        <v>103</v>
      </c>
      <c r="J834" s="21" t="s">
        <v>95</v>
      </c>
      <c r="K834" s="55" t="s">
        <v>1305</v>
      </c>
      <c r="L834" s="55"/>
      <c r="M834" s="396">
        <v>0</v>
      </c>
      <c r="N834" s="443">
        <v>300</v>
      </c>
      <c r="O834" s="217">
        <f t="shared" si="14"/>
        <v>9272</v>
      </c>
    </row>
    <row r="835" spans="1:15" ht="22.95" customHeight="1" x14ac:dyDescent="0.2">
      <c r="A835" s="468">
        <v>45796</v>
      </c>
      <c r="B835" s="20" t="s">
        <v>208</v>
      </c>
      <c r="C835" s="41">
        <v>1018</v>
      </c>
      <c r="D835" s="55"/>
      <c r="E835" s="55" t="s">
        <v>4152</v>
      </c>
      <c r="F835" s="20" t="s">
        <v>79</v>
      </c>
      <c r="G835" s="55"/>
      <c r="H835" s="41" t="s">
        <v>22</v>
      </c>
      <c r="I835" s="21" t="s">
        <v>103</v>
      </c>
      <c r="J835" s="21" t="s">
        <v>97</v>
      </c>
      <c r="K835" s="55" t="s">
        <v>1325</v>
      </c>
      <c r="L835" s="55"/>
      <c r="M835" s="396">
        <v>0</v>
      </c>
      <c r="N835" s="443">
        <v>120</v>
      </c>
      <c r="O835" s="217">
        <f t="shared" si="14"/>
        <v>9152</v>
      </c>
    </row>
    <row r="836" spans="1:15" ht="22.95" customHeight="1" x14ac:dyDescent="0.2">
      <c r="A836" s="468">
        <v>45796</v>
      </c>
      <c r="B836" s="20" t="s">
        <v>208</v>
      </c>
      <c r="C836" s="41">
        <v>1019</v>
      </c>
      <c r="D836" s="55"/>
      <c r="E836" s="55" t="s">
        <v>4444</v>
      </c>
      <c r="F836" s="20" t="s">
        <v>79</v>
      </c>
      <c r="G836" s="55"/>
      <c r="H836" s="41" t="s">
        <v>22</v>
      </c>
      <c r="I836" s="21" t="s">
        <v>103</v>
      </c>
      <c r="J836" s="21" t="s">
        <v>102</v>
      </c>
      <c r="K836" s="55" t="s">
        <v>1325</v>
      </c>
      <c r="L836" s="55"/>
      <c r="M836" s="396">
        <v>0</v>
      </c>
      <c r="N836" s="443">
        <v>600</v>
      </c>
      <c r="O836" s="217">
        <f t="shared" si="14"/>
        <v>8552</v>
      </c>
    </row>
    <row r="837" spans="1:15" ht="22.95" customHeight="1" x14ac:dyDescent="0.2">
      <c r="A837" s="468">
        <v>45796</v>
      </c>
      <c r="B837" s="20" t="s">
        <v>208</v>
      </c>
      <c r="C837" s="41">
        <v>1020</v>
      </c>
      <c r="D837" s="55"/>
      <c r="E837" s="55" t="s">
        <v>4445</v>
      </c>
      <c r="F837" s="20" t="s">
        <v>79</v>
      </c>
      <c r="G837" s="55"/>
      <c r="H837" s="41" t="s">
        <v>22</v>
      </c>
      <c r="I837" s="21" t="s">
        <v>103</v>
      </c>
      <c r="J837" s="21" t="s">
        <v>102</v>
      </c>
      <c r="K837" s="55" t="s">
        <v>4451</v>
      </c>
      <c r="L837" s="55"/>
      <c r="M837" s="396">
        <v>0</v>
      </c>
      <c r="N837" s="443">
        <v>2930</v>
      </c>
      <c r="O837" s="217">
        <f t="shared" si="14"/>
        <v>5622</v>
      </c>
    </row>
    <row r="838" spans="1:15" ht="22.95" customHeight="1" x14ac:dyDescent="0.2">
      <c r="A838" s="468">
        <v>45796</v>
      </c>
      <c r="B838" s="20" t="s">
        <v>208</v>
      </c>
      <c r="C838" s="41">
        <v>1021</v>
      </c>
      <c r="D838" s="55"/>
      <c r="E838" s="55" t="s">
        <v>130</v>
      </c>
      <c r="F838" s="20" t="s">
        <v>79</v>
      </c>
      <c r="G838" s="55"/>
      <c r="H838" s="41" t="s">
        <v>22</v>
      </c>
      <c r="I838" s="21" t="s">
        <v>53</v>
      </c>
      <c r="J838" s="21" t="s">
        <v>113</v>
      </c>
      <c r="K838" s="55" t="s">
        <v>4452</v>
      </c>
      <c r="L838" s="55"/>
      <c r="M838" s="396">
        <v>0</v>
      </c>
      <c r="N838" s="443">
        <v>100</v>
      </c>
      <c r="O838" s="217">
        <f t="shared" si="14"/>
        <v>5522</v>
      </c>
    </row>
    <row r="839" spans="1:15" ht="22.95" customHeight="1" x14ac:dyDescent="0.2">
      <c r="A839" s="468">
        <v>45796</v>
      </c>
      <c r="B839" s="20" t="s">
        <v>208</v>
      </c>
      <c r="C839" s="41">
        <v>1022</v>
      </c>
      <c r="D839" s="55"/>
      <c r="E839" s="55" t="s">
        <v>130</v>
      </c>
      <c r="F839" s="20" t="s">
        <v>79</v>
      </c>
      <c r="G839" s="55"/>
      <c r="H839" s="41" t="s">
        <v>22</v>
      </c>
      <c r="I839" s="21" t="s">
        <v>53</v>
      </c>
      <c r="J839" s="21" t="s">
        <v>113</v>
      </c>
      <c r="K839" s="55" t="s">
        <v>4397</v>
      </c>
      <c r="L839" s="55"/>
      <c r="M839" s="396">
        <v>0</v>
      </c>
      <c r="N839" s="443">
        <v>200</v>
      </c>
      <c r="O839" s="217">
        <f t="shared" si="14"/>
        <v>5322</v>
      </c>
    </row>
    <row r="840" spans="1:15" ht="22.95" customHeight="1" x14ac:dyDescent="0.2">
      <c r="A840" s="468">
        <v>45796</v>
      </c>
      <c r="B840" s="20" t="s">
        <v>208</v>
      </c>
      <c r="C840" s="41">
        <v>1023</v>
      </c>
      <c r="D840" s="55"/>
      <c r="E840" s="55" t="s">
        <v>1369</v>
      </c>
      <c r="F840" s="20" t="s">
        <v>79</v>
      </c>
      <c r="G840" s="55"/>
      <c r="H840" s="41" t="s">
        <v>22</v>
      </c>
      <c r="I840" s="21" t="s">
        <v>103</v>
      </c>
      <c r="J840" s="21" t="s">
        <v>95</v>
      </c>
      <c r="K840" s="55" t="s">
        <v>1305</v>
      </c>
      <c r="L840" s="55"/>
      <c r="M840" s="396">
        <v>0</v>
      </c>
      <c r="N840" s="443">
        <v>300</v>
      </c>
      <c r="O840" s="217">
        <f t="shared" si="14"/>
        <v>5022</v>
      </c>
    </row>
    <row r="841" spans="1:15" ht="22.95" customHeight="1" x14ac:dyDescent="0.2">
      <c r="A841" s="468">
        <v>45796</v>
      </c>
      <c r="B841" s="20" t="s">
        <v>208</v>
      </c>
      <c r="C841" s="41">
        <v>1024</v>
      </c>
      <c r="D841" s="55"/>
      <c r="E841" s="55" t="s">
        <v>130</v>
      </c>
      <c r="F841" s="20" t="s">
        <v>79</v>
      </c>
      <c r="G841" s="55"/>
      <c r="H841" s="41" t="s">
        <v>22</v>
      </c>
      <c r="I841" s="21" t="s">
        <v>53</v>
      </c>
      <c r="J841" s="21" t="s">
        <v>113</v>
      </c>
      <c r="K841" s="55" t="s">
        <v>4453</v>
      </c>
      <c r="L841" s="55"/>
      <c r="M841" s="396">
        <v>0</v>
      </c>
      <c r="N841" s="443">
        <v>100</v>
      </c>
      <c r="O841" s="217">
        <f t="shared" si="14"/>
        <v>4922</v>
      </c>
    </row>
    <row r="842" spans="1:15" ht="22.95" customHeight="1" x14ac:dyDescent="0.2">
      <c r="A842" s="468">
        <v>45796</v>
      </c>
      <c r="B842" s="20" t="s">
        <v>208</v>
      </c>
      <c r="C842" s="41">
        <v>1025</v>
      </c>
      <c r="D842" s="55"/>
      <c r="E842" s="55" t="s">
        <v>130</v>
      </c>
      <c r="F842" s="20" t="s">
        <v>79</v>
      </c>
      <c r="G842" s="55"/>
      <c r="H842" s="41" t="s">
        <v>22</v>
      </c>
      <c r="I842" s="21" t="s">
        <v>53</v>
      </c>
      <c r="J842" s="21" t="s">
        <v>113</v>
      </c>
      <c r="K842" s="55" t="s">
        <v>4183</v>
      </c>
      <c r="L842" s="55"/>
      <c r="M842" s="396">
        <v>0</v>
      </c>
      <c r="N842" s="443">
        <v>500</v>
      </c>
      <c r="O842" s="217">
        <f t="shared" si="14"/>
        <v>4422</v>
      </c>
    </row>
    <row r="843" spans="1:15" ht="22.95" customHeight="1" x14ac:dyDescent="0.2">
      <c r="A843" s="468">
        <v>45796</v>
      </c>
      <c r="B843" s="20" t="s">
        <v>208</v>
      </c>
      <c r="C843" s="41">
        <v>1026</v>
      </c>
      <c r="D843" s="55"/>
      <c r="E843" s="55" t="s">
        <v>130</v>
      </c>
      <c r="F843" s="20" t="s">
        <v>79</v>
      </c>
      <c r="G843" s="55"/>
      <c r="H843" s="41" t="s">
        <v>22</v>
      </c>
      <c r="I843" s="21" t="s">
        <v>53</v>
      </c>
      <c r="J843" s="21" t="s">
        <v>113</v>
      </c>
      <c r="K843" s="55" t="s">
        <v>4454</v>
      </c>
      <c r="L843" s="55"/>
      <c r="M843" s="396">
        <v>0</v>
      </c>
      <c r="N843" s="443">
        <v>300</v>
      </c>
      <c r="O843" s="217">
        <f t="shared" si="14"/>
        <v>4122</v>
      </c>
    </row>
    <row r="844" spans="1:15" ht="22.95" customHeight="1" x14ac:dyDescent="0.2">
      <c r="A844" s="468">
        <v>45796</v>
      </c>
      <c r="B844" s="20" t="s">
        <v>208</v>
      </c>
      <c r="C844" s="41">
        <v>1027</v>
      </c>
      <c r="D844" s="55"/>
      <c r="E844" s="55" t="s">
        <v>130</v>
      </c>
      <c r="F844" s="20" t="s">
        <v>79</v>
      </c>
      <c r="G844" s="55"/>
      <c r="H844" s="41" t="s">
        <v>22</v>
      </c>
      <c r="I844" s="21" t="s">
        <v>53</v>
      </c>
      <c r="J844" s="21" t="s">
        <v>113</v>
      </c>
      <c r="K844" s="55" t="s">
        <v>2268</v>
      </c>
      <c r="L844" s="55"/>
      <c r="M844" s="396">
        <v>0</v>
      </c>
      <c r="N844" s="443">
        <v>200</v>
      </c>
      <c r="O844" s="217">
        <f t="shared" si="14"/>
        <v>3922</v>
      </c>
    </row>
    <row r="845" spans="1:15" ht="22.95" customHeight="1" x14ac:dyDescent="0.2">
      <c r="A845" s="468">
        <v>45796</v>
      </c>
      <c r="B845" s="20" t="s">
        <v>208</v>
      </c>
      <c r="C845" s="41">
        <v>1028</v>
      </c>
      <c r="D845" s="55"/>
      <c r="E845" s="55" t="s">
        <v>4446</v>
      </c>
      <c r="F845" s="20" t="s">
        <v>79</v>
      </c>
      <c r="G845" s="55"/>
      <c r="H845" s="41" t="s">
        <v>22</v>
      </c>
      <c r="I845" s="21" t="s">
        <v>103</v>
      </c>
      <c r="J845" s="21" t="s">
        <v>95</v>
      </c>
      <c r="K845" s="55" t="s">
        <v>1963</v>
      </c>
      <c r="L845" s="55"/>
      <c r="M845" s="396">
        <v>0</v>
      </c>
      <c r="N845" s="443">
        <v>2800</v>
      </c>
      <c r="O845" s="217">
        <f t="shared" si="14"/>
        <v>1122</v>
      </c>
    </row>
    <row r="846" spans="1:15" ht="22.95" customHeight="1" x14ac:dyDescent="0.2">
      <c r="A846" s="468">
        <v>45796</v>
      </c>
      <c r="B846" s="20" t="s">
        <v>208</v>
      </c>
      <c r="C846" s="41">
        <v>1029</v>
      </c>
      <c r="D846" s="55"/>
      <c r="E846" s="55" t="s">
        <v>130</v>
      </c>
      <c r="F846" s="20" t="s">
        <v>79</v>
      </c>
      <c r="G846" s="55"/>
      <c r="H846" s="41" t="s">
        <v>22</v>
      </c>
      <c r="I846" s="21" t="s">
        <v>53</v>
      </c>
      <c r="J846" s="21" t="s">
        <v>113</v>
      </c>
      <c r="K846" s="55" t="s">
        <v>4432</v>
      </c>
      <c r="L846" s="55"/>
      <c r="M846" s="396">
        <v>0</v>
      </c>
      <c r="N846" s="443">
        <v>1000</v>
      </c>
      <c r="O846" s="217">
        <f t="shared" si="14"/>
        <v>122</v>
      </c>
    </row>
    <row r="847" spans="1:15" ht="22.95" customHeight="1" x14ac:dyDescent="0.2">
      <c r="A847" s="468">
        <v>45796</v>
      </c>
      <c r="B847" s="20" t="s">
        <v>208</v>
      </c>
      <c r="C847" s="41">
        <v>1030</v>
      </c>
      <c r="D847" s="55"/>
      <c r="E847" s="55" t="s">
        <v>4447</v>
      </c>
      <c r="F847" s="20" t="s">
        <v>79</v>
      </c>
      <c r="G847" s="55"/>
      <c r="H847" s="41" t="s">
        <v>21</v>
      </c>
      <c r="I847" s="21" t="s">
        <v>28</v>
      </c>
      <c r="J847" s="21" t="s">
        <v>100</v>
      </c>
      <c r="K847" s="55"/>
      <c r="L847" s="55"/>
      <c r="M847" s="396">
        <v>100</v>
      </c>
      <c r="N847" s="443">
        <v>0</v>
      </c>
      <c r="O847" s="217">
        <f t="shared" si="14"/>
        <v>222</v>
      </c>
    </row>
    <row r="848" spans="1:15" ht="22.95" customHeight="1" x14ac:dyDescent="0.2">
      <c r="A848" s="468">
        <v>45796</v>
      </c>
      <c r="B848" s="20" t="s">
        <v>208</v>
      </c>
      <c r="C848" s="41">
        <v>1031</v>
      </c>
      <c r="D848" s="55"/>
      <c r="E848" s="55" t="s">
        <v>1270</v>
      </c>
      <c r="F848" s="20" t="s">
        <v>79</v>
      </c>
      <c r="G848" s="55"/>
      <c r="H848" s="41" t="s">
        <v>21</v>
      </c>
      <c r="I848" s="21" t="s">
        <v>81</v>
      </c>
      <c r="J848" s="21" t="s">
        <v>33</v>
      </c>
      <c r="K848" s="55"/>
      <c r="L848" s="55"/>
      <c r="M848" s="396">
        <v>374000</v>
      </c>
      <c r="N848" s="443">
        <v>0</v>
      </c>
      <c r="O848" s="217">
        <f t="shared" si="14"/>
        <v>374222</v>
      </c>
    </row>
    <row r="849" spans="1:15" ht="22.95" customHeight="1" x14ac:dyDescent="0.2">
      <c r="A849" s="468">
        <v>45796</v>
      </c>
      <c r="B849" s="20" t="s">
        <v>208</v>
      </c>
      <c r="C849" s="41">
        <v>1032</v>
      </c>
      <c r="D849" s="55"/>
      <c r="E849" s="55" t="s">
        <v>1933</v>
      </c>
      <c r="F849" s="20" t="s">
        <v>79</v>
      </c>
      <c r="G849" s="55"/>
      <c r="H849" s="41" t="s">
        <v>22</v>
      </c>
      <c r="I849" s="21" t="s">
        <v>103</v>
      </c>
      <c r="J849" s="21" t="s">
        <v>94</v>
      </c>
      <c r="K849" s="55" t="s">
        <v>4455</v>
      </c>
      <c r="L849" s="55"/>
      <c r="M849" s="396">
        <v>0</v>
      </c>
      <c r="N849" s="443">
        <v>1000</v>
      </c>
      <c r="O849" s="217">
        <f t="shared" si="14"/>
        <v>373222</v>
      </c>
    </row>
    <row r="850" spans="1:15" ht="22.95" customHeight="1" x14ac:dyDescent="0.2">
      <c r="A850" s="468">
        <v>45796</v>
      </c>
      <c r="B850" s="20" t="s">
        <v>208</v>
      </c>
      <c r="C850" s="41">
        <v>1033</v>
      </c>
      <c r="D850" s="55"/>
      <c r="E850" s="55" t="s">
        <v>4448</v>
      </c>
      <c r="F850" s="20" t="s">
        <v>79</v>
      </c>
      <c r="G850" s="55"/>
      <c r="H850" s="41" t="s">
        <v>22</v>
      </c>
      <c r="I850" s="21" t="s">
        <v>103</v>
      </c>
      <c r="J850" s="21" t="s">
        <v>94</v>
      </c>
      <c r="K850" s="55" t="s">
        <v>4456</v>
      </c>
      <c r="L850" s="55"/>
      <c r="M850" s="396">
        <v>0</v>
      </c>
      <c r="N850" s="443">
        <v>1050</v>
      </c>
      <c r="O850" s="217">
        <f t="shared" si="14"/>
        <v>372172</v>
      </c>
    </row>
    <row r="851" spans="1:15" ht="22.95" customHeight="1" x14ac:dyDescent="0.2">
      <c r="A851" s="468">
        <v>45796</v>
      </c>
      <c r="B851" s="20" t="s">
        <v>208</v>
      </c>
      <c r="C851" s="41">
        <v>1034</v>
      </c>
      <c r="D851" s="55"/>
      <c r="E851" s="55" t="s">
        <v>1933</v>
      </c>
      <c r="F851" s="20" t="s">
        <v>79</v>
      </c>
      <c r="G851" s="55"/>
      <c r="H851" s="41" t="s">
        <v>22</v>
      </c>
      <c r="I851" s="21" t="s">
        <v>103</v>
      </c>
      <c r="J851" s="21" t="s">
        <v>94</v>
      </c>
      <c r="K851" s="55" t="s">
        <v>4457</v>
      </c>
      <c r="L851" s="55"/>
      <c r="M851" s="396">
        <v>0</v>
      </c>
      <c r="N851" s="443">
        <v>1000</v>
      </c>
      <c r="O851" s="217">
        <f t="shared" si="14"/>
        <v>371172</v>
      </c>
    </row>
    <row r="852" spans="1:15" ht="22.95" customHeight="1" x14ac:dyDescent="0.2">
      <c r="A852" s="468">
        <v>45796</v>
      </c>
      <c r="B852" s="20" t="s">
        <v>208</v>
      </c>
      <c r="C852" s="41">
        <v>1035</v>
      </c>
      <c r="D852" s="55"/>
      <c r="E852" s="55" t="s">
        <v>1933</v>
      </c>
      <c r="F852" s="20" t="s">
        <v>79</v>
      </c>
      <c r="G852" s="55"/>
      <c r="H852" s="41" t="s">
        <v>22</v>
      </c>
      <c r="I852" s="21" t="s">
        <v>103</v>
      </c>
      <c r="J852" s="21" t="s">
        <v>94</v>
      </c>
      <c r="K852" s="55" t="s">
        <v>4458</v>
      </c>
      <c r="L852" s="55"/>
      <c r="M852" s="396">
        <v>0</v>
      </c>
      <c r="N852" s="443">
        <v>300</v>
      </c>
      <c r="O852" s="217">
        <f t="shared" si="14"/>
        <v>370872</v>
      </c>
    </row>
    <row r="853" spans="1:15" ht="22.95" customHeight="1" x14ac:dyDescent="0.2">
      <c r="A853" s="468">
        <v>45796</v>
      </c>
      <c r="B853" s="20" t="s">
        <v>208</v>
      </c>
      <c r="C853" s="41">
        <v>1036</v>
      </c>
      <c r="D853" s="55"/>
      <c r="E853" s="55" t="s">
        <v>1276</v>
      </c>
      <c r="F853" s="20" t="s">
        <v>79</v>
      </c>
      <c r="G853" s="55"/>
      <c r="H853" s="41" t="s">
        <v>22</v>
      </c>
      <c r="I853" s="21" t="s">
        <v>103</v>
      </c>
      <c r="J853" s="21" t="s">
        <v>214</v>
      </c>
      <c r="K853" s="55" t="s">
        <v>1358</v>
      </c>
      <c r="L853" s="55"/>
      <c r="M853" s="396">
        <v>0</v>
      </c>
      <c r="N853" s="443">
        <v>250</v>
      </c>
      <c r="O853" s="217">
        <f t="shared" si="14"/>
        <v>370622</v>
      </c>
    </row>
    <row r="854" spans="1:15" ht="22.95" customHeight="1" x14ac:dyDescent="0.2">
      <c r="A854" s="468">
        <v>45796</v>
      </c>
      <c r="B854" s="20" t="s">
        <v>208</v>
      </c>
      <c r="C854" s="41">
        <v>1037</v>
      </c>
      <c r="D854" s="55"/>
      <c r="E854" s="55" t="s">
        <v>1276</v>
      </c>
      <c r="F854" s="20" t="s">
        <v>79</v>
      </c>
      <c r="G854" s="55"/>
      <c r="H854" s="41" t="s">
        <v>22</v>
      </c>
      <c r="I854" s="21" t="s">
        <v>103</v>
      </c>
      <c r="J854" s="21" t="s">
        <v>92</v>
      </c>
      <c r="K854" s="55" t="s">
        <v>1297</v>
      </c>
      <c r="L854" s="55"/>
      <c r="M854" s="396">
        <v>0</v>
      </c>
      <c r="N854" s="443">
        <v>400</v>
      </c>
      <c r="O854" s="217">
        <f t="shared" si="14"/>
        <v>370222</v>
      </c>
    </row>
    <row r="855" spans="1:15" ht="22.95" customHeight="1" x14ac:dyDescent="0.2">
      <c r="A855" s="468">
        <v>45796</v>
      </c>
      <c r="B855" s="20" t="s">
        <v>208</v>
      </c>
      <c r="C855" s="41">
        <v>1038</v>
      </c>
      <c r="D855" s="55"/>
      <c r="E855" s="55" t="s">
        <v>1276</v>
      </c>
      <c r="F855" s="20" t="s">
        <v>79</v>
      </c>
      <c r="G855" s="55"/>
      <c r="H855" s="41" t="s">
        <v>22</v>
      </c>
      <c r="I855" s="21" t="s">
        <v>103</v>
      </c>
      <c r="J855" s="21" t="s">
        <v>92</v>
      </c>
      <c r="K855" s="55" t="s">
        <v>1356</v>
      </c>
      <c r="L855" s="55"/>
      <c r="M855" s="396">
        <v>0</v>
      </c>
      <c r="N855" s="443">
        <v>1725</v>
      </c>
      <c r="O855" s="217">
        <f t="shared" si="14"/>
        <v>368497</v>
      </c>
    </row>
    <row r="856" spans="1:15" ht="22.95" customHeight="1" x14ac:dyDescent="0.2">
      <c r="A856" s="468">
        <v>45796</v>
      </c>
      <c r="B856" s="20" t="s">
        <v>208</v>
      </c>
      <c r="C856" s="41">
        <v>1039</v>
      </c>
      <c r="D856" s="55"/>
      <c r="E856" s="55" t="s">
        <v>1276</v>
      </c>
      <c r="F856" s="20" t="s">
        <v>79</v>
      </c>
      <c r="G856" s="55"/>
      <c r="H856" s="41" t="s">
        <v>22</v>
      </c>
      <c r="I856" s="21" t="s">
        <v>103</v>
      </c>
      <c r="J856" s="21" t="s">
        <v>92</v>
      </c>
      <c r="K856" s="55" t="s">
        <v>1298</v>
      </c>
      <c r="L856" s="55"/>
      <c r="M856" s="396">
        <v>0</v>
      </c>
      <c r="N856" s="443">
        <v>1800</v>
      </c>
      <c r="O856" s="217">
        <f t="shared" si="14"/>
        <v>366697</v>
      </c>
    </row>
    <row r="857" spans="1:15" ht="22.95" customHeight="1" x14ac:dyDescent="0.2">
      <c r="A857" s="468">
        <v>45796</v>
      </c>
      <c r="B857" s="20" t="s">
        <v>208</v>
      </c>
      <c r="C857" s="41">
        <v>1040</v>
      </c>
      <c r="D857" s="55"/>
      <c r="E857" s="55" t="s">
        <v>1276</v>
      </c>
      <c r="F857" s="20" t="s">
        <v>79</v>
      </c>
      <c r="G857" s="55"/>
      <c r="H857" s="41" t="s">
        <v>22</v>
      </c>
      <c r="I857" s="21" t="s">
        <v>103</v>
      </c>
      <c r="J857" s="21" t="s">
        <v>102</v>
      </c>
      <c r="K857" s="55" t="s">
        <v>1300</v>
      </c>
      <c r="L857" s="55"/>
      <c r="M857" s="396">
        <v>0</v>
      </c>
      <c r="N857" s="443">
        <v>8336</v>
      </c>
      <c r="O857" s="217">
        <f t="shared" si="14"/>
        <v>358361</v>
      </c>
    </row>
    <row r="858" spans="1:15" ht="22.95" customHeight="1" x14ac:dyDescent="0.2">
      <c r="A858" s="216">
        <v>45796</v>
      </c>
      <c r="B858" s="20" t="s">
        <v>208</v>
      </c>
      <c r="C858" s="41">
        <v>1041</v>
      </c>
      <c r="D858" s="55"/>
      <c r="E858" s="55" t="s">
        <v>1933</v>
      </c>
      <c r="F858" s="20" t="s">
        <v>79</v>
      </c>
      <c r="G858" s="41"/>
      <c r="H858" s="41" t="s">
        <v>22</v>
      </c>
      <c r="I858" s="41" t="s">
        <v>103</v>
      </c>
      <c r="J858" s="21" t="s">
        <v>94</v>
      </c>
      <c r="K858" s="203" t="s">
        <v>1996</v>
      </c>
      <c r="L858" s="55"/>
      <c r="M858" s="443">
        <v>0</v>
      </c>
      <c r="N858" s="443">
        <v>250</v>
      </c>
      <c r="O858" s="217">
        <f t="shared" si="14"/>
        <v>358111</v>
      </c>
    </row>
    <row r="859" spans="1:15" ht="22.95" customHeight="1" x14ac:dyDescent="0.2">
      <c r="A859" s="468">
        <v>45796</v>
      </c>
      <c r="B859" s="20" t="s">
        <v>208</v>
      </c>
      <c r="C859" s="41">
        <v>1042</v>
      </c>
      <c r="D859" s="55"/>
      <c r="E859" s="55" t="s">
        <v>4449</v>
      </c>
      <c r="F859" s="20" t="s">
        <v>79</v>
      </c>
      <c r="G859" s="55"/>
      <c r="H859" s="41" t="s">
        <v>22</v>
      </c>
      <c r="I859" s="21" t="s">
        <v>103</v>
      </c>
      <c r="J859" s="21" t="s">
        <v>95</v>
      </c>
      <c r="K859" s="55" t="s">
        <v>929</v>
      </c>
      <c r="L859" s="55"/>
      <c r="M859" s="396">
        <v>0</v>
      </c>
      <c r="N859" s="443">
        <v>5000</v>
      </c>
      <c r="O859" s="217">
        <f t="shared" si="14"/>
        <v>353111</v>
      </c>
    </row>
    <row r="860" spans="1:15" ht="22.95" customHeight="1" x14ac:dyDescent="0.2">
      <c r="A860" s="468">
        <v>45796</v>
      </c>
      <c r="B860" s="20" t="s">
        <v>208</v>
      </c>
      <c r="C860" s="41">
        <v>1043</v>
      </c>
      <c r="D860" s="55"/>
      <c r="E860" s="55" t="s">
        <v>1316</v>
      </c>
      <c r="F860" s="20" t="s">
        <v>79</v>
      </c>
      <c r="G860" s="55"/>
      <c r="H860" s="41" t="s">
        <v>22</v>
      </c>
      <c r="I860" s="21" t="s">
        <v>103</v>
      </c>
      <c r="J860" s="21" t="s">
        <v>102</v>
      </c>
      <c r="K860" s="55" t="s">
        <v>1332</v>
      </c>
      <c r="L860" s="55"/>
      <c r="M860" s="396">
        <v>0</v>
      </c>
      <c r="N860" s="443">
        <v>2400</v>
      </c>
      <c r="O860" s="217">
        <f t="shared" si="14"/>
        <v>350711</v>
      </c>
    </row>
    <row r="861" spans="1:15" ht="22.95" customHeight="1" x14ac:dyDescent="0.2">
      <c r="A861" s="468">
        <v>45796</v>
      </c>
      <c r="B861" s="20" t="s">
        <v>208</v>
      </c>
      <c r="C861" s="41">
        <v>1044</v>
      </c>
      <c r="D861" s="55"/>
      <c r="E861" s="55" t="s">
        <v>1266</v>
      </c>
      <c r="F861" s="20" t="s">
        <v>79</v>
      </c>
      <c r="G861" s="55"/>
      <c r="H861" s="41" t="s">
        <v>22</v>
      </c>
      <c r="I861" s="21" t="s">
        <v>103</v>
      </c>
      <c r="J861" s="21" t="s">
        <v>102</v>
      </c>
      <c r="K861" s="55" t="s">
        <v>1385</v>
      </c>
      <c r="L861" s="55"/>
      <c r="M861" s="396">
        <v>0</v>
      </c>
      <c r="N861" s="443">
        <v>1400</v>
      </c>
      <c r="O861" s="217">
        <f t="shared" si="14"/>
        <v>349311</v>
      </c>
    </row>
    <row r="862" spans="1:15" ht="22.95" customHeight="1" x14ac:dyDescent="0.2">
      <c r="A862" s="468">
        <v>45796</v>
      </c>
      <c r="B862" s="20" t="s">
        <v>208</v>
      </c>
      <c r="C862" s="41">
        <v>1045</v>
      </c>
      <c r="D862" s="55"/>
      <c r="E862" s="55" t="s">
        <v>1280</v>
      </c>
      <c r="F862" s="20" t="s">
        <v>79</v>
      </c>
      <c r="G862" s="55"/>
      <c r="H862" s="41" t="s">
        <v>22</v>
      </c>
      <c r="I862" s="21" t="s">
        <v>103</v>
      </c>
      <c r="J862" s="21" t="s">
        <v>102</v>
      </c>
      <c r="K862" s="55" t="s">
        <v>1332</v>
      </c>
      <c r="L862" s="55"/>
      <c r="M862" s="396">
        <v>0</v>
      </c>
      <c r="N862" s="443">
        <v>1200</v>
      </c>
      <c r="O862" s="217">
        <f t="shared" si="14"/>
        <v>348111</v>
      </c>
    </row>
    <row r="863" spans="1:15" ht="22.95" customHeight="1" x14ac:dyDescent="0.2">
      <c r="A863" s="468">
        <v>45796</v>
      </c>
      <c r="B863" s="20" t="s">
        <v>208</v>
      </c>
      <c r="C863" s="41">
        <v>1046</v>
      </c>
      <c r="D863" s="55"/>
      <c r="E863" s="55" t="s">
        <v>130</v>
      </c>
      <c r="F863" s="20" t="s">
        <v>79</v>
      </c>
      <c r="G863" s="55"/>
      <c r="H863" s="41" t="s">
        <v>22</v>
      </c>
      <c r="I863" s="21" t="s">
        <v>53</v>
      </c>
      <c r="J863" s="21" t="s">
        <v>113</v>
      </c>
      <c r="K863" s="55" t="s">
        <v>4459</v>
      </c>
      <c r="L863" s="55"/>
      <c r="M863" s="396">
        <v>0</v>
      </c>
      <c r="N863" s="443">
        <v>500</v>
      </c>
      <c r="O863" s="217">
        <f t="shared" si="14"/>
        <v>347611</v>
      </c>
    </row>
    <row r="864" spans="1:15" ht="22.95" customHeight="1" x14ac:dyDescent="0.2">
      <c r="A864" s="468">
        <v>45796</v>
      </c>
      <c r="B864" s="20" t="s">
        <v>208</v>
      </c>
      <c r="C864" s="41">
        <v>1047</v>
      </c>
      <c r="D864" s="55"/>
      <c r="E864" s="55" t="s">
        <v>130</v>
      </c>
      <c r="F864" s="20" t="s">
        <v>79</v>
      </c>
      <c r="G864" s="55"/>
      <c r="H864" s="41" t="s">
        <v>22</v>
      </c>
      <c r="I864" s="21" t="s">
        <v>53</v>
      </c>
      <c r="J864" s="21" t="s">
        <v>113</v>
      </c>
      <c r="K864" s="55" t="s">
        <v>4384</v>
      </c>
      <c r="L864" s="55"/>
      <c r="M864" s="396">
        <v>0</v>
      </c>
      <c r="N864" s="443">
        <v>200</v>
      </c>
      <c r="O864" s="217">
        <f t="shared" si="14"/>
        <v>347411</v>
      </c>
    </row>
    <row r="865" spans="1:17" ht="22.95" customHeight="1" x14ac:dyDescent="0.2">
      <c r="A865" s="468">
        <v>45796</v>
      </c>
      <c r="B865" s="20" t="s">
        <v>208</v>
      </c>
      <c r="C865" s="41">
        <v>1048</v>
      </c>
      <c r="D865" s="55"/>
      <c r="E865" s="55" t="s">
        <v>130</v>
      </c>
      <c r="F865" s="20" t="s">
        <v>79</v>
      </c>
      <c r="G865" s="55"/>
      <c r="H865" s="41" t="s">
        <v>22</v>
      </c>
      <c r="I865" s="21" t="s">
        <v>53</v>
      </c>
      <c r="J865" s="21" t="s">
        <v>113</v>
      </c>
      <c r="K865" s="55" t="s">
        <v>2001</v>
      </c>
      <c r="L865" s="55"/>
      <c r="M865" s="396">
        <v>0</v>
      </c>
      <c r="N865" s="443">
        <v>200</v>
      </c>
      <c r="O865" s="217">
        <f t="shared" si="14"/>
        <v>347211</v>
      </c>
    </row>
    <row r="866" spans="1:17" ht="22.95" customHeight="1" x14ac:dyDescent="0.2">
      <c r="A866" s="468">
        <v>45796</v>
      </c>
      <c r="B866" s="20" t="s">
        <v>208</v>
      </c>
      <c r="C866" s="41">
        <v>1049</v>
      </c>
      <c r="D866" s="55"/>
      <c r="E866" s="55" t="s">
        <v>130</v>
      </c>
      <c r="F866" s="20" t="s">
        <v>79</v>
      </c>
      <c r="G866" s="55"/>
      <c r="H866" s="41" t="s">
        <v>22</v>
      </c>
      <c r="I866" s="21" t="s">
        <v>53</v>
      </c>
      <c r="J866" s="21" t="s">
        <v>113</v>
      </c>
      <c r="K866" s="55" t="s">
        <v>4460</v>
      </c>
      <c r="L866" s="55"/>
      <c r="M866" s="396">
        <v>0</v>
      </c>
      <c r="N866" s="443">
        <v>200</v>
      </c>
      <c r="O866" s="217">
        <f t="shared" si="14"/>
        <v>347011</v>
      </c>
    </row>
    <row r="867" spans="1:17" ht="22.95" customHeight="1" x14ac:dyDescent="0.2">
      <c r="A867" s="468">
        <v>45796</v>
      </c>
      <c r="B867" s="20" t="s">
        <v>208</v>
      </c>
      <c r="C867" s="41">
        <v>1050</v>
      </c>
      <c r="D867" s="55"/>
      <c r="E867" s="55" t="s">
        <v>1279</v>
      </c>
      <c r="F867" s="20" t="s">
        <v>79</v>
      </c>
      <c r="G867" s="55"/>
      <c r="H867" s="41" t="s">
        <v>22</v>
      </c>
      <c r="I867" s="21" t="s">
        <v>53</v>
      </c>
      <c r="J867" s="21" t="s">
        <v>113</v>
      </c>
      <c r="K867" s="55" t="s">
        <v>1332</v>
      </c>
      <c r="L867" s="55"/>
      <c r="M867" s="396">
        <v>0</v>
      </c>
      <c r="N867" s="443">
        <v>1800</v>
      </c>
      <c r="O867" s="217">
        <f t="shared" si="14"/>
        <v>345211</v>
      </c>
    </row>
    <row r="868" spans="1:17" ht="22.95" customHeight="1" x14ac:dyDescent="0.2">
      <c r="A868" s="468">
        <v>45796</v>
      </c>
      <c r="B868" s="20" t="s">
        <v>208</v>
      </c>
      <c r="C868" s="41">
        <v>1051</v>
      </c>
      <c r="D868" s="55"/>
      <c r="E868" s="55" t="s">
        <v>1278</v>
      </c>
      <c r="F868" s="20" t="s">
        <v>79</v>
      </c>
      <c r="G868" s="55"/>
      <c r="H868" s="41" t="s">
        <v>22</v>
      </c>
      <c r="I868" s="21" t="s">
        <v>53</v>
      </c>
      <c r="J868" s="21" t="s">
        <v>112</v>
      </c>
      <c r="K868" s="55" t="s">
        <v>1302</v>
      </c>
      <c r="L868" s="55"/>
      <c r="M868" s="396">
        <v>0</v>
      </c>
      <c r="N868" s="443">
        <v>197657</v>
      </c>
      <c r="O868" s="217">
        <f t="shared" si="14"/>
        <v>147554</v>
      </c>
    </row>
    <row r="869" spans="1:17" ht="22.95" customHeight="1" x14ac:dyDescent="0.2">
      <c r="A869" s="468">
        <v>45796</v>
      </c>
      <c r="B869" s="20" t="s">
        <v>208</v>
      </c>
      <c r="C869" s="41">
        <v>1052</v>
      </c>
      <c r="D869" s="55"/>
      <c r="E869" s="55" t="s">
        <v>1278</v>
      </c>
      <c r="F869" s="20" t="s">
        <v>79</v>
      </c>
      <c r="G869" s="55"/>
      <c r="H869" s="41" t="s">
        <v>22</v>
      </c>
      <c r="I869" s="21" t="s">
        <v>53</v>
      </c>
      <c r="J869" s="21" t="s">
        <v>112</v>
      </c>
      <c r="K869" s="55" t="s">
        <v>1303</v>
      </c>
      <c r="L869" s="55"/>
      <c r="M869" s="396">
        <v>0</v>
      </c>
      <c r="N869" s="443">
        <v>30908</v>
      </c>
      <c r="O869" s="217">
        <f t="shared" si="14"/>
        <v>116646</v>
      </c>
    </row>
    <row r="870" spans="1:17" ht="22.95" customHeight="1" x14ac:dyDescent="0.2">
      <c r="A870" s="468">
        <v>45796</v>
      </c>
      <c r="B870" s="20" t="s">
        <v>208</v>
      </c>
      <c r="C870" s="41">
        <v>1053</v>
      </c>
      <c r="D870" s="55"/>
      <c r="E870" s="55" t="s">
        <v>1278</v>
      </c>
      <c r="F870" s="20" t="s">
        <v>79</v>
      </c>
      <c r="G870" s="55"/>
      <c r="H870" s="41" t="s">
        <v>22</v>
      </c>
      <c r="I870" s="21" t="s">
        <v>53</v>
      </c>
      <c r="J870" s="21" t="s">
        <v>114</v>
      </c>
      <c r="K870" s="55" t="s">
        <v>149</v>
      </c>
      <c r="L870" s="55"/>
      <c r="M870" s="396">
        <v>0</v>
      </c>
      <c r="N870" s="443">
        <v>5634</v>
      </c>
      <c r="O870" s="217">
        <f t="shared" si="14"/>
        <v>111012</v>
      </c>
    </row>
    <row r="871" spans="1:17" ht="22.95" customHeight="1" x14ac:dyDescent="0.2">
      <c r="A871" s="468">
        <v>45796</v>
      </c>
      <c r="B871" s="20" t="s">
        <v>208</v>
      </c>
      <c r="C871" s="41">
        <v>1054</v>
      </c>
      <c r="D871" s="55"/>
      <c r="E871" s="55" t="s">
        <v>1278</v>
      </c>
      <c r="F871" s="20" t="s">
        <v>79</v>
      </c>
      <c r="G871" s="55"/>
      <c r="H871" s="41" t="s">
        <v>22</v>
      </c>
      <c r="I871" s="21" t="s">
        <v>53</v>
      </c>
      <c r="J871" s="21" t="s">
        <v>112</v>
      </c>
      <c r="K871" s="55" t="s">
        <v>1385</v>
      </c>
      <c r="L871" s="55"/>
      <c r="M871" s="396">
        <v>0</v>
      </c>
      <c r="N871" s="443">
        <v>44996</v>
      </c>
      <c r="O871" s="217">
        <f t="shared" si="14"/>
        <v>66016</v>
      </c>
    </row>
    <row r="872" spans="1:17" ht="22.95" customHeight="1" x14ac:dyDescent="0.2">
      <c r="A872" s="468">
        <v>45796</v>
      </c>
      <c r="B872" s="20" t="s">
        <v>208</v>
      </c>
      <c r="C872" s="41">
        <v>1055</v>
      </c>
      <c r="D872" s="55"/>
      <c r="E872" s="55" t="s">
        <v>4283</v>
      </c>
      <c r="F872" s="20" t="s">
        <v>79</v>
      </c>
      <c r="G872" s="55"/>
      <c r="H872" s="41" t="s">
        <v>22</v>
      </c>
      <c r="I872" s="21" t="s">
        <v>53</v>
      </c>
      <c r="J872" s="21" t="s">
        <v>112</v>
      </c>
      <c r="K872" s="55" t="s">
        <v>4296</v>
      </c>
      <c r="L872" s="55"/>
      <c r="M872" s="396">
        <v>0</v>
      </c>
      <c r="N872" s="443">
        <v>24401</v>
      </c>
      <c r="O872" s="217">
        <f t="shared" si="14"/>
        <v>41615</v>
      </c>
    </row>
    <row r="873" spans="1:17" ht="22.95" customHeight="1" x14ac:dyDescent="0.2">
      <c r="A873" s="468">
        <v>45796</v>
      </c>
      <c r="B873" s="20" t="s">
        <v>208</v>
      </c>
      <c r="C873" s="41">
        <v>1056</v>
      </c>
      <c r="D873" s="55"/>
      <c r="E873" s="55" t="s">
        <v>4283</v>
      </c>
      <c r="F873" s="20" t="s">
        <v>79</v>
      </c>
      <c r="G873" s="55"/>
      <c r="H873" s="41" t="s">
        <v>22</v>
      </c>
      <c r="I873" s="21" t="s">
        <v>53</v>
      </c>
      <c r="J873" s="21" t="s">
        <v>112</v>
      </c>
      <c r="K873" s="55" t="s">
        <v>4295</v>
      </c>
      <c r="L873" s="55"/>
      <c r="M873" s="396">
        <v>0</v>
      </c>
      <c r="N873" s="443">
        <v>23927</v>
      </c>
      <c r="O873" s="217">
        <f t="shared" si="14"/>
        <v>17688</v>
      </c>
    </row>
    <row r="874" spans="1:17" ht="22.95" customHeight="1" x14ac:dyDescent="0.2">
      <c r="A874" s="468">
        <v>45796</v>
      </c>
      <c r="B874" s="20" t="s">
        <v>208</v>
      </c>
      <c r="C874" s="41">
        <v>1057</v>
      </c>
      <c r="D874" s="55"/>
      <c r="E874" s="55" t="s">
        <v>1281</v>
      </c>
      <c r="F874" s="20" t="s">
        <v>79</v>
      </c>
      <c r="G874" s="55"/>
      <c r="H874" s="41" t="s">
        <v>22</v>
      </c>
      <c r="I874" s="21" t="s">
        <v>81</v>
      </c>
      <c r="J874" s="21" t="s">
        <v>33</v>
      </c>
      <c r="K874" s="55" t="s">
        <v>1263</v>
      </c>
      <c r="L874" s="55"/>
      <c r="M874" s="396">
        <v>0</v>
      </c>
      <c r="N874" s="443">
        <v>13000</v>
      </c>
      <c r="O874" s="217">
        <f t="shared" si="14"/>
        <v>4688</v>
      </c>
    </row>
    <row r="875" spans="1:17" ht="22.95" customHeight="1" x14ac:dyDescent="0.2">
      <c r="A875" s="468">
        <v>45803</v>
      </c>
      <c r="B875" s="20" t="s">
        <v>208</v>
      </c>
      <c r="C875" s="41">
        <v>1065</v>
      </c>
      <c r="D875" s="55"/>
      <c r="E875" s="55" t="s">
        <v>130</v>
      </c>
      <c r="F875" s="20" t="s">
        <v>79</v>
      </c>
      <c r="G875" s="55"/>
      <c r="H875" s="41" t="s">
        <v>22</v>
      </c>
      <c r="I875" s="21" t="s">
        <v>53</v>
      </c>
      <c r="J875" s="21" t="s">
        <v>113</v>
      </c>
      <c r="K875" s="55" t="s">
        <v>4472</v>
      </c>
      <c r="L875" s="55"/>
      <c r="M875" s="396">
        <v>0</v>
      </c>
      <c r="N875" s="443">
        <v>300</v>
      </c>
      <c r="O875" s="217">
        <f t="shared" si="14"/>
        <v>4388</v>
      </c>
    </row>
    <row r="876" spans="1:17" ht="22.95" customHeight="1" x14ac:dyDescent="0.2">
      <c r="A876" s="468">
        <v>45803</v>
      </c>
      <c r="B876" s="20" t="s">
        <v>208</v>
      </c>
      <c r="C876" s="41">
        <v>1066</v>
      </c>
      <c r="D876" s="55"/>
      <c r="E876" s="55" t="s">
        <v>4461</v>
      </c>
      <c r="F876" s="20" t="s">
        <v>79</v>
      </c>
      <c r="G876" s="55"/>
      <c r="H876" s="41" t="s">
        <v>22</v>
      </c>
      <c r="I876" s="21" t="s">
        <v>53</v>
      </c>
      <c r="J876" s="21" t="s">
        <v>113</v>
      </c>
      <c r="K876" s="55" t="s">
        <v>1385</v>
      </c>
      <c r="L876" s="55"/>
      <c r="M876" s="396">
        <v>0</v>
      </c>
      <c r="N876" s="443">
        <v>1800</v>
      </c>
      <c r="O876" s="217">
        <f t="shared" si="14"/>
        <v>2588</v>
      </c>
    </row>
    <row r="877" spans="1:17" ht="22.95" customHeight="1" x14ac:dyDescent="0.2">
      <c r="A877" s="468">
        <v>45803</v>
      </c>
      <c r="B877" s="20" t="s">
        <v>208</v>
      </c>
      <c r="C877" s="41">
        <v>1067</v>
      </c>
      <c r="D877" s="55"/>
      <c r="E877" s="55" t="s">
        <v>4462</v>
      </c>
      <c r="F877" s="20" t="s">
        <v>79</v>
      </c>
      <c r="G877" s="55"/>
      <c r="H877" s="41" t="s">
        <v>22</v>
      </c>
      <c r="I877" s="21" t="s">
        <v>103</v>
      </c>
      <c r="J877" s="21" t="s">
        <v>95</v>
      </c>
      <c r="K877" s="55" t="s">
        <v>1305</v>
      </c>
      <c r="L877" s="55"/>
      <c r="M877" s="396">
        <v>0</v>
      </c>
      <c r="N877" s="443">
        <v>605</v>
      </c>
      <c r="O877" s="217">
        <f t="shared" si="14"/>
        <v>1983</v>
      </c>
    </row>
    <row r="878" spans="1:17" ht="22.95" customHeight="1" x14ac:dyDescent="0.2">
      <c r="A878" s="216">
        <v>45803</v>
      </c>
      <c r="B878" s="20" t="s">
        <v>208</v>
      </c>
      <c r="C878" s="41">
        <v>1068</v>
      </c>
      <c r="D878" s="55"/>
      <c r="E878" s="55" t="s">
        <v>1933</v>
      </c>
      <c r="F878" s="20" t="s">
        <v>79</v>
      </c>
      <c r="G878" s="41"/>
      <c r="H878" s="41" t="s">
        <v>22</v>
      </c>
      <c r="I878" s="41" t="s">
        <v>103</v>
      </c>
      <c r="J878" s="21" t="s">
        <v>94</v>
      </c>
      <c r="K878" s="203" t="s">
        <v>1386</v>
      </c>
      <c r="L878" s="55"/>
      <c r="M878" s="443">
        <v>0</v>
      </c>
      <c r="N878" s="443">
        <v>1000</v>
      </c>
      <c r="O878" s="217">
        <f t="shared" si="14"/>
        <v>983</v>
      </c>
      <c r="P878" s="266"/>
      <c r="Q878" s="229"/>
    </row>
    <row r="879" spans="1:17" ht="22.95" customHeight="1" x14ac:dyDescent="0.2">
      <c r="A879" s="216">
        <v>45803</v>
      </c>
      <c r="B879" s="20" t="s">
        <v>208</v>
      </c>
      <c r="C879" s="41">
        <v>1069</v>
      </c>
      <c r="D879" s="55"/>
      <c r="E879" s="306" t="s">
        <v>130</v>
      </c>
      <c r="F879" s="20" t="s">
        <v>79</v>
      </c>
      <c r="G879" s="41"/>
      <c r="H879" s="41" t="s">
        <v>22</v>
      </c>
      <c r="I879" s="21" t="s">
        <v>53</v>
      </c>
      <c r="J879" s="21" t="s">
        <v>113</v>
      </c>
      <c r="K879" s="306" t="s">
        <v>4182</v>
      </c>
      <c r="L879" s="55"/>
      <c r="M879" s="396">
        <v>0</v>
      </c>
      <c r="N879" s="469">
        <v>200</v>
      </c>
      <c r="O879" s="217">
        <f t="shared" si="14"/>
        <v>783</v>
      </c>
      <c r="P879" s="266"/>
      <c r="Q879" s="229"/>
    </row>
    <row r="880" spans="1:17" ht="22.95" customHeight="1" x14ac:dyDescent="0.2">
      <c r="A880" s="216">
        <v>45803</v>
      </c>
      <c r="B880" s="20" t="s">
        <v>208</v>
      </c>
      <c r="C880" s="41">
        <v>1070</v>
      </c>
      <c r="D880" s="55"/>
      <c r="E880" s="306" t="s">
        <v>130</v>
      </c>
      <c r="F880" s="20" t="s">
        <v>79</v>
      </c>
      <c r="G880" s="41"/>
      <c r="H880" s="41" t="s">
        <v>22</v>
      </c>
      <c r="I880" s="21" t="s">
        <v>53</v>
      </c>
      <c r="J880" s="21" t="s">
        <v>113</v>
      </c>
      <c r="K880" s="306" t="s">
        <v>4473</v>
      </c>
      <c r="L880" s="55"/>
      <c r="M880" s="396">
        <v>0</v>
      </c>
      <c r="N880" s="469">
        <v>500</v>
      </c>
      <c r="O880" s="217">
        <f t="shared" si="14"/>
        <v>283</v>
      </c>
      <c r="P880" s="266"/>
      <c r="Q880" s="229"/>
    </row>
    <row r="881" spans="1:17" ht="22.95" customHeight="1" x14ac:dyDescent="0.2">
      <c r="A881" s="216">
        <v>45803</v>
      </c>
      <c r="B881" s="20" t="s">
        <v>208</v>
      </c>
      <c r="C881" s="41">
        <v>1071</v>
      </c>
      <c r="D881" s="55"/>
      <c r="E881" s="306" t="s">
        <v>4463</v>
      </c>
      <c r="F881" s="20" t="s">
        <v>79</v>
      </c>
      <c r="G881" s="41"/>
      <c r="H881" s="41" t="s">
        <v>22</v>
      </c>
      <c r="I881" s="21" t="s">
        <v>103</v>
      </c>
      <c r="J881" s="21" t="s">
        <v>102</v>
      </c>
      <c r="K881" s="306" t="s">
        <v>4474</v>
      </c>
      <c r="L881" s="55"/>
      <c r="M881" s="396">
        <v>0</v>
      </c>
      <c r="N881" s="469">
        <v>400</v>
      </c>
      <c r="O881" s="217">
        <f t="shared" si="14"/>
        <v>-117</v>
      </c>
      <c r="P881" s="266"/>
      <c r="Q881" s="229"/>
    </row>
    <row r="882" spans="1:17" ht="22.95" customHeight="1" x14ac:dyDescent="0.2">
      <c r="A882" s="216">
        <v>45803</v>
      </c>
      <c r="B882" s="20" t="s">
        <v>208</v>
      </c>
      <c r="C882" s="41">
        <v>1072</v>
      </c>
      <c r="D882" s="55"/>
      <c r="E882" s="306" t="s">
        <v>1270</v>
      </c>
      <c r="F882" s="20" t="s">
        <v>79</v>
      </c>
      <c r="G882" s="41"/>
      <c r="H882" s="41" t="s">
        <v>21</v>
      </c>
      <c r="I882" s="21" t="s">
        <v>81</v>
      </c>
      <c r="J882" s="21" t="s">
        <v>33</v>
      </c>
      <c r="K882" s="306"/>
      <c r="L882" s="55"/>
      <c r="M882" s="396">
        <v>360000</v>
      </c>
      <c r="N882" s="469">
        <v>0</v>
      </c>
      <c r="O882" s="217">
        <f t="shared" si="14"/>
        <v>359883</v>
      </c>
      <c r="P882" s="266"/>
      <c r="Q882" s="229"/>
    </row>
    <row r="883" spans="1:17" ht="22.95" customHeight="1" x14ac:dyDescent="0.2">
      <c r="A883" s="216">
        <v>45803</v>
      </c>
      <c r="B883" s="20" t="s">
        <v>208</v>
      </c>
      <c r="C883" s="41">
        <v>1073</v>
      </c>
      <c r="D883" s="55"/>
      <c r="E883" s="306" t="s">
        <v>130</v>
      </c>
      <c r="F883" s="20" t="s">
        <v>79</v>
      </c>
      <c r="G883" s="41"/>
      <c r="H883" s="41" t="s">
        <v>22</v>
      </c>
      <c r="I883" s="21" t="s">
        <v>53</v>
      </c>
      <c r="J883" s="21" t="s">
        <v>113</v>
      </c>
      <c r="K883" s="306" t="s">
        <v>4475</v>
      </c>
      <c r="L883" s="55"/>
      <c r="M883" s="396">
        <v>0</v>
      </c>
      <c r="N883" s="469">
        <v>500</v>
      </c>
      <c r="O883" s="217">
        <f t="shared" si="14"/>
        <v>359383</v>
      </c>
      <c r="P883" s="266"/>
      <c r="Q883" s="229"/>
    </row>
    <row r="884" spans="1:17" ht="22.95" customHeight="1" x14ac:dyDescent="0.2">
      <c r="A884" s="216">
        <v>45803</v>
      </c>
      <c r="B884" s="20" t="s">
        <v>208</v>
      </c>
      <c r="C884" s="41">
        <v>1074</v>
      </c>
      <c r="D884" s="55"/>
      <c r="E884" s="306" t="s">
        <v>130</v>
      </c>
      <c r="F884" s="20" t="s">
        <v>79</v>
      </c>
      <c r="G884" s="41"/>
      <c r="H884" s="41" t="s">
        <v>22</v>
      </c>
      <c r="I884" s="21" t="s">
        <v>53</v>
      </c>
      <c r="J884" s="21" t="s">
        <v>113</v>
      </c>
      <c r="K884" s="306" t="s">
        <v>4476</v>
      </c>
      <c r="L884" s="55"/>
      <c r="M884" s="396">
        <v>0</v>
      </c>
      <c r="N884" s="469">
        <v>500</v>
      </c>
      <c r="O884" s="217">
        <f t="shared" si="14"/>
        <v>358883</v>
      </c>
      <c r="P884" s="266"/>
      <c r="Q884" s="229"/>
    </row>
    <row r="885" spans="1:17" ht="22.95" customHeight="1" x14ac:dyDescent="0.2">
      <c r="A885" s="216">
        <v>45803</v>
      </c>
      <c r="B885" s="20" t="s">
        <v>208</v>
      </c>
      <c r="C885" s="41">
        <v>1075</v>
      </c>
      <c r="D885" s="55"/>
      <c r="E885" s="306" t="s">
        <v>1279</v>
      </c>
      <c r="F885" s="20" t="s">
        <v>79</v>
      </c>
      <c r="G885" s="41"/>
      <c r="H885" s="41" t="s">
        <v>22</v>
      </c>
      <c r="I885" s="21" t="s">
        <v>53</v>
      </c>
      <c r="J885" s="21" t="s">
        <v>113</v>
      </c>
      <c r="K885" s="306" t="s">
        <v>4477</v>
      </c>
      <c r="L885" s="55"/>
      <c r="M885" s="396">
        <v>0</v>
      </c>
      <c r="N885" s="469">
        <v>600</v>
      </c>
      <c r="O885" s="217">
        <f t="shared" si="14"/>
        <v>358283</v>
      </c>
      <c r="P885" s="266"/>
      <c r="Q885" s="229"/>
    </row>
    <row r="886" spans="1:17" ht="22.95" customHeight="1" x14ac:dyDescent="0.2">
      <c r="A886" s="216">
        <v>45803</v>
      </c>
      <c r="B886" s="20" t="s">
        <v>208</v>
      </c>
      <c r="C886" s="41">
        <v>1076</v>
      </c>
      <c r="D886" s="55"/>
      <c r="E886" s="306" t="s">
        <v>130</v>
      </c>
      <c r="F886" s="20" t="s">
        <v>79</v>
      </c>
      <c r="G886" s="41"/>
      <c r="H886" s="41" t="s">
        <v>22</v>
      </c>
      <c r="I886" s="21" t="s">
        <v>53</v>
      </c>
      <c r="J886" s="21" t="s">
        <v>113</v>
      </c>
      <c r="K886" s="306" t="s">
        <v>4478</v>
      </c>
      <c r="L886" s="55"/>
      <c r="M886" s="396">
        <v>0</v>
      </c>
      <c r="N886" s="469">
        <v>500</v>
      </c>
      <c r="O886" s="217">
        <f t="shared" si="14"/>
        <v>357783</v>
      </c>
      <c r="P886" s="266"/>
      <c r="Q886" s="229"/>
    </row>
    <row r="887" spans="1:17" ht="22.95" customHeight="1" x14ac:dyDescent="0.2">
      <c r="A887" s="216">
        <v>45803</v>
      </c>
      <c r="B887" s="20" t="s">
        <v>208</v>
      </c>
      <c r="C887" s="41">
        <v>1077</v>
      </c>
      <c r="D887" s="55"/>
      <c r="E887" s="306" t="s">
        <v>130</v>
      </c>
      <c r="F887" s="20" t="s">
        <v>79</v>
      </c>
      <c r="G887" s="41"/>
      <c r="H887" s="41" t="s">
        <v>22</v>
      </c>
      <c r="I887" s="21" t="s">
        <v>53</v>
      </c>
      <c r="J887" s="21" t="s">
        <v>113</v>
      </c>
      <c r="K887" s="306" t="s">
        <v>1331</v>
      </c>
      <c r="L887" s="55"/>
      <c r="M887" s="396">
        <v>0</v>
      </c>
      <c r="N887" s="469">
        <v>500</v>
      </c>
      <c r="O887" s="217">
        <f t="shared" si="14"/>
        <v>357283</v>
      </c>
      <c r="P887" s="266"/>
      <c r="Q887" s="229"/>
    </row>
    <row r="888" spans="1:17" ht="22.95" customHeight="1" x14ac:dyDescent="0.2">
      <c r="A888" s="216">
        <v>45803</v>
      </c>
      <c r="B888" s="20" t="s">
        <v>208</v>
      </c>
      <c r="C888" s="41">
        <v>1078</v>
      </c>
      <c r="D888" s="55"/>
      <c r="E888" s="306" t="s">
        <v>130</v>
      </c>
      <c r="F888" s="20" t="s">
        <v>79</v>
      </c>
      <c r="G888" s="41"/>
      <c r="H888" s="41" t="s">
        <v>22</v>
      </c>
      <c r="I888" s="21" t="s">
        <v>53</v>
      </c>
      <c r="J888" s="21" t="s">
        <v>113</v>
      </c>
      <c r="K888" s="306" t="s">
        <v>2001</v>
      </c>
      <c r="L888" s="55"/>
      <c r="M888" s="396">
        <v>0</v>
      </c>
      <c r="N888" s="469">
        <v>200</v>
      </c>
      <c r="O888" s="217">
        <f t="shared" si="14"/>
        <v>357083</v>
      </c>
      <c r="P888" s="266"/>
      <c r="Q888" s="229"/>
    </row>
    <row r="889" spans="1:17" ht="22.95" customHeight="1" x14ac:dyDescent="0.2">
      <c r="A889" s="216">
        <v>45803</v>
      </c>
      <c r="B889" s="20" t="s">
        <v>208</v>
      </c>
      <c r="C889" s="41">
        <v>1079</v>
      </c>
      <c r="D889" s="55"/>
      <c r="E889" s="306" t="s">
        <v>130</v>
      </c>
      <c r="F889" s="20" t="s">
        <v>79</v>
      </c>
      <c r="G889" s="41"/>
      <c r="H889" s="41" t="s">
        <v>22</v>
      </c>
      <c r="I889" s="21" t="s">
        <v>53</v>
      </c>
      <c r="J889" s="21" t="s">
        <v>113</v>
      </c>
      <c r="K889" s="306" t="s">
        <v>1699</v>
      </c>
      <c r="L889" s="55"/>
      <c r="M889" s="396">
        <v>0</v>
      </c>
      <c r="N889" s="469">
        <v>200</v>
      </c>
      <c r="O889" s="217">
        <f t="shared" si="14"/>
        <v>356883</v>
      </c>
      <c r="P889" s="266"/>
      <c r="Q889" s="229"/>
    </row>
    <row r="890" spans="1:17" ht="22.95" customHeight="1" x14ac:dyDescent="0.2">
      <c r="A890" s="216">
        <v>45803</v>
      </c>
      <c r="B890" s="20" t="s">
        <v>208</v>
      </c>
      <c r="C890" s="41">
        <v>1080</v>
      </c>
      <c r="D890" s="55"/>
      <c r="E890" s="306" t="s">
        <v>130</v>
      </c>
      <c r="F890" s="20" t="s">
        <v>79</v>
      </c>
      <c r="G890" s="41"/>
      <c r="H890" s="41" t="s">
        <v>22</v>
      </c>
      <c r="I890" s="21" t="s">
        <v>53</v>
      </c>
      <c r="J890" s="21" t="s">
        <v>113</v>
      </c>
      <c r="K890" s="306" t="s">
        <v>4182</v>
      </c>
      <c r="L890" s="55"/>
      <c r="M890" s="396">
        <v>0</v>
      </c>
      <c r="N890" s="469">
        <v>200</v>
      </c>
      <c r="O890" s="217">
        <f t="shared" si="14"/>
        <v>356683</v>
      </c>
      <c r="P890" s="266"/>
      <c r="Q890" s="229"/>
    </row>
    <row r="891" spans="1:17" ht="22.95" customHeight="1" x14ac:dyDescent="0.2">
      <c r="A891" s="216">
        <v>45803</v>
      </c>
      <c r="B891" s="20" t="s">
        <v>208</v>
      </c>
      <c r="C891" s="41">
        <v>1081</v>
      </c>
      <c r="D891" s="55"/>
      <c r="E891" s="306" t="s">
        <v>130</v>
      </c>
      <c r="F891" s="20" t="s">
        <v>79</v>
      </c>
      <c r="G891" s="41"/>
      <c r="H891" s="41" t="s">
        <v>22</v>
      </c>
      <c r="I891" s="21" t="s">
        <v>53</v>
      </c>
      <c r="J891" s="21" t="s">
        <v>113</v>
      </c>
      <c r="K891" s="306" t="s">
        <v>1322</v>
      </c>
      <c r="L891" s="55"/>
      <c r="M891" s="396">
        <v>0</v>
      </c>
      <c r="N891" s="469">
        <v>1500</v>
      </c>
      <c r="O891" s="217">
        <f t="shared" si="14"/>
        <v>355183</v>
      </c>
      <c r="P891" s="266"/>
      <c r="Q891" s="229"/>
    </row>
    <row r="892" spans="1:17" ht="22.95" customHeight="1" x14ac:dyDescent="0.2">
      <c r="A892" s="216">
        <v>45803</v>
      </c>
      <c r="B892" s="20" t="s">
        <v>208</v>
      </c>
      <c r="C892" s="41">
        <v>1082</v>
      </c>
      <c r="D892" s="55"/>
      <c r="E892" s="306" t="s">
        <v>4464</v>
      </c>
      <c r="F892" s="20" t="s">
        <v>79</v>
      </c>
      <c r="G892" s="41"/>
      <c r="H892" s="41" t="s">
        <v>22</v>
      </c>
      <c r="I892" s="21" t="s">
        <v>103</v>
      </c>
      <c r="J892" s="21" t="s">
        <v>102</v>
      </c>
      <c r="K892" s="306" t="s">
        <v>4253</v>
      </c>
      <c r="L892" s="55"/>
      <c r="M892" s="396">
        <v>0</v>
      </c>
      <c r="N892" s="469">
        <v>600</v>
      </c>
      <c r="O892" s="217">
        <f t="shared" si="14"/>
        <v>354583</v>
      </c>
      <c r="P892" s="266"/>
      <c r="Q892" s="229"/>
    </row>
    <row r="893" spans="1:17" ht="22.95" customHeight="1" x14ac:dyDescent="0.2">
      <c r="A893" s="216">
        <v>45803</v>
      </c>
      <c r="B893" s="20" t="s">
        <v>208</v>
      </c>
      <c r="C893" s="41">
        <v>1083</v>
      </c>
      <c r="D893" s="55"/>
      <c r="E893" s="306" t="s">
        <v>1316</v>
      </c>
      <c r="F893" s="20" t="s">
        <v>79</v>
      </c>
      <c r="G893" s="41"/>
      <c r="H893" s="41" t="s">
        <v>22</v>
      </c>
      <c r="I893" s="21" t="s">
        <v>103</v>
      </c>
      <c r="J893" s="21" t="s">
        <v>102</v>
      </c>
      <c r="K893" s="306" t="s">
        <v>4229</v>
      </c>
      <c r="L893" s="55"/>
      <c r="M893" s="396">
        <v>0</v>
      </c>
      <c r="N893" s="469">
        <v>4350</v>
      </c>
      <c r="O893" s="217">
        <f t="shared" si="14"/>
        <v>350233</v>
      </c>
      <c r="P893" s="266"/>
      <c r="Q893" s="229"/>
    </row>
    <row r="894" spans="1:17" ht="22.95" customHeight="1" x14ac:dyDescent="0.2">
      <c r="A894" s="216">
        <v>45803</v>
      </c>
      <c r="B894" s="20" t="s">
        <v>208</v>
      </c>
      <c r="C894" s="41">
        <v>1084</v>
      </c>
      <c r="D894" s="55"/>
      <c r="E894" s="306" t="s">
        <v>1276</v>
      </c>
      <c r="F894" s="20" t="s">
        <v>79</v>
      </c>
      <c r="G894" s="41"/>
      <c r="H894" s="41" t="s">
        <v>22</v>
      </c>
      <c r="I894" s="21" t="s">
        <v>103</v>
      </c>
      <c r="J894" s="21" t="s">
        <v>102</v>
      </c>
      <c r="K894" s="306" t="s">
        <v>1997</v>
      </c>
      <c r="L894" s="55"/>
      <c r="M894" s="396">
        <v>0</v>
      </c>
      <c r="N894" s="469">
        <v>8912</v>
      </c>
      <c r="O894" s="217">
        <f t="shared" si="14"/>
        <v>341321</v>
      </c>
      <c r="P894" s="266"/>
      <c r="Q894" s="229"/>
    </row>
    <row r="895" spans="1:17" ht="22.95" customHeight="1" x14ac:dyDescent="0.2">
      <c r="A895" s="216">
        <v>45803</v>
      </c>
      <c r="B895" s="20" t="s">
        <v>208</v>
      </c>
      <c r="C895" s="41">
        <v>1085</v>
      </c>
      <c r="D895" s="55"/>
      <c r="E895" s="306" t="s">
        <v>4465</v>
      </c>
      <c r="F895" s="20" t="s">
        <v>79</v>
      </c>
      <c r="G895" s="41"/>
      <c r="H895" s="41" t="s">
        <v>22</v>
      </c>
      <c r="I895" s="21" t="s">
        <v>103</v>
      </c>
      <c r="J895" s="21" t="s">
        <v>94</v>
      </c>
      <c r="K895" s="306" t="s">
        <v>4479</v>
      </c>
      <c r="L895" s="55"/>
      <c r="M895" s="396">
        <v>0</v>
      </c>
      <c r="N895" s="469">
        <v>900</v>
      </c>
      <c r="O895" s="217">
        <f t="shared" ref="O895:O958" si="15">O894+M895-N895</f>
        <v>340421</v>
      </c>
      <c r="P895" s="266"/>
      <c r="Q895" s="229"/>
    </row>
    <row r="896" spans="1:17" ht="22.95" customHeight="1" x14ac:dyDescent="0.2">
      <c r="A896" s="216">
        <v>45803</v>
      </c>
      <c r="B896" s="20" t="s">
        <v>208</v>
      </c>
      <c r="C896" s="41">
        <v>1086</v>
      </c>
      <c r="D896" s="55"/>
      <c r="E896" s="306" t="s">
        <v>4466</v>
      </c>
      <c r="F896" s="20" t="s">
        <v>79</v>
      </c>
      <c r="G896" s="41"/>
      <c r="H896" s="41" t="s">
        <v>22</v>
      </c>
      <c r="I896" s="21" t="s">
        <v>103</v>
      </c>
      <c r="J896" s="21" t="s">
        <v>94</v>
      </c>
      <c r="K896" s="306" t="s">
        <v>4295</v>
      </c>
      <c r="L896" s="55"/>
      <c r="M896" s="396">
        <v>0</v>
      </c>
      <c r="N896" s="469">
        <v>1000</v>
      </c>
      <c r="O896" s="217">
        <f t="shared" si="15"/>
        <v>339421</v>
      </c>
      <c r="P896" s="266"/>
      <c r="Q896" s="229"/>
    </row>
    <row r="897" spans="1:17" ht="22.95" customHeight="1" x14ac:dyDescent="0.2">
      <c r="A897" s="216">
        <v>45803</v>
      </c>
      <c r="B897" s="20" t="s">
        <v>208</v>
      </c>
      <c r="C897" s="41">
        <v>1087</v>
      </c>
      <c r="D897" s="55"/>
      <c r="E897" s="306" t="s">
        <v>4467</v>
      </c>
      <c r="F897" s="20" t="s">
        <v>79</v>
      </c>
      <c r="G897" s="41"/>
      <c r="H897" s="41" t="s">
        <v>22</v>
      </c>
      <c r="I897" s="21" t="s">
        <v>103</v>
      </c>
      <c r="J897" s="21" t="s">
        <v>94</v>
      </c>
      <c r="K897" s="306" t="s">
        <v>4480</v>
      </c>
      <c r="L897" s="55"/>
      <c r="M897" s="396">
        <v>0</v>
      </c>
      <c r="N897" s="469">
        <v>500</v>
      </c>
      <c r="O897" s="217">
        <f t="shared" si="15"/>
        <v>338921</v>
      </c>
      <c r="P897" s="266"/>
      <c r="Q897" s="229"/>
    </row>
    <row r="898" spans="1:17" ht="22.95" customHeight="1" x14ac:dyDescent="0.2">
      <c r="A898" s="216">
        <v>45803</v>
      </c>
      <c r="B898" s="20" t="s">
        <v>208</v>
      </c>
      <c r="C898" s="41">
        <v>1088</v>
      </c>
      <c r="D898" s="55"/>
      <c r="E898" s="306" t="s">
        <v>1708</v>
      </c>
      <c r="F898" s="20" t="s">
        <v>79</v>
      </c>
      <c r="G898" s="41"/>
      <c r="H898" s="41" t="s">
        <v>22</v>
      </c>
      <c r="I898" s="21" t="s">
        <v>103</v>
      </c>
      <c r="J898" s="21" t="s">
        <v>94</v>
      </c>
      <c r="K898" s="306" t="s">
        <v>1303</v>
      </c>
      <c r="L898" s="55"/>
      <c r="M898" s="396">
        <v>0</v>
      </c>
      <c r="N898" s="469">
        <v>450</v>
      </c>
      <c r="O898" s="217">
        <f t="shared" si="15"/>
        <v>338471</v>
      </c>
      <c r="P898" s="266"/>
      <c r="Q898" s="229"/>
    </row>
    <row r="899" spans="1:17" ht="22.95" customHeight="1" x14ac:dyDescent="0.2">
      <c r="A899" s="216">
        <v>45803</v>
      </c>
      <c r="B899" s="20" t="s">
        <v>208</v>
      </c>
      <c r="C899" s="41">
        <v>1089</v>
      </c>
      <c r="D899" s="55"/>
      <c r="E899" s="306" t="s">
        <v>4468</v>
      </c>
      <c r="F899" s="20" t="s">
        <v>79</v>
      </c>
      <c r="G899" s="41"/>
      <c r="H899" s="41" t="s">
        <v>22</v>
      </c>
      <c r="I899" s="21" t="s">
        <v>103</v>
      </c>
      <c r="J899" s="21" t="s">
        <v>92</v>
      </c>
      <c r="K899" s="306" t="s">
        <v>4481</v>
      </c>
      <c r="L899" s="55"/>
      <c r="M899" s="396">
        <v>0</v>
      </c>
      <c r="N899" s="469">
        <v>5000</v>
      </c>
      <c r="O899" s="217">
        <f t="shared" si="15"/>
        <v>333471</v>
      </c>
      <c r="P899" s="266"/>
      <c r="Q899" s="229"/>
    </row>
    <row r="900" spans="1:17" ht="22.95" customHeight="1" x14ac:dyDescent="0.2">
      <c r="A900" s="216">
        <v>45803</v>
      </c>
      <c r="B900" s="20" t="s">
        <v>208</v>
      </c>
      <c r="C900" s="41">
        <v>1090</v>
      </c>
      <c r="D900" s="55"/>
      <c r="E900" s="306" t="s">
        <v>4469</v>
      </c>
      <c r="F900" s="20" t="s">
        <v>79</v>
      </c>
      <c r="G900" s="41"/>
      <c r="H900" s="41" t="s">
        <v>22</v>
      </c>
      <c r="I900" s="21" t="s">
        <v>103</v>
      </c>
      <c r="J900" s="21" t="s">
        <v>94</v>
      </c>
      <c r="K900" s="306" t="s">
        <v>1325</v>
      </c>
      <c r="L900" s="55"/>
      <c r="M900" s="396">
        <v>0</v>
      </c>
      <c r="N900" s="469">
        <v>1000</v>
      </c>
      <c r="O900" s="217">
        <f t="shared" si="15"/>
        <v>332471</v>
      </c>
      <c r="P900" s="266"/>
      <c r="Q900" s="229"/>
    </row>
    <row r="901" spans="1:17" ht="22.95" customHeight="1" x14ac:dyDescent="0.2">
      <c r="A901" s="216">
        <v>45803</v>
      </c>
      <c r="B901" s="20" t="s">
        <v>208</v>
      </c>
      <c r="C901" s="41">
        <v>1091</v>
      </c>
      <c r="D901" s="55"/>
      <c r="E901" s="306" t="s">
        <v>1276</v>
      </c>
      <c r="F901" s="20" t="s">
        <v>79</v>
      </c>
      <c r="G901" s="41"/>
      <c r="H901" s="41" t="s">
        <v>22</v>
      </c>
      <c r="I901" s="21" t="s">
        <v>103</v>
      </c>
      <c r="J901" s="21" t="s">
        <v>214</v>
      </c>
      <c r="K901" s="306" t="s">
        <v>1358</v>
      </c>
      <c r="L901" s="55"/>
      <c r="M901" s="396">
        <v>0</v>
      </c>
      <c r="N901" s="469">
        <v>2250</v>
      </c>
      <c r="O901" s="217">
        <f t="shared" si="15"/>
        <v>330221</v>
      </c>
      <c r="P901" s="266"/>
      <c r="Q901" s="229"/>
    </row>
    <row r="902" spans="1:17" ht="22.95" customHeight="1" x14ac:dyDescent="0.2">
      <c r="A902" s="216">
        <v>45803</v>
      </c>
      <c r="B902" s="20" t="s">
        <v>208</v>
      </c>
      <c r="C902" s="41">
        <v>1092</v>
      </c>
      <c r="D902" s="55"/>
      <c r="E902" s="306" t="s">
        <v>1708</v>
      </c>
      <c r="F902" s="20" t="s">
        <v>79</v>
      </c>
      <c r="G902" s="41"/>
      <c r="H902" s="41" t="s">
        <v>22</v>
      </c>
      <c r="I902" s="21" t="s">
        <v>103</v>
      </c>
      <c r="J902" s="21" t="s">
        <v>94</v>
      </c>
      <c r="K902" s="306" t="s">
        <v>1943</v>
      </c>
      <c r="L902" s="55"/>
      <c r="M902" s="396">
        <v>0</v>
      </c>
      <c r="N902" s="469">
        <v>1000</v>
      </c>
      <c r="O902" s="217">
        <f t="shared" si="15"/>
        <v>329221</v>
      </c>
      <c r="P902" s="266"/>
      <c r="Q902" s="229"/>
    </row>
    <row r="903" spans="1:17" ht="22.95" customHeight="1" x14ac:dyDescent="0.2">
      <c r="A903" s="216">
        <v>45803</v>
      </c>
      <c r="B903" s="20" t="s">
        <v>208</v>
      </c>
      <c r="C903" s="41">
        <v>1093</v>
      </c>
      <c r="D903" s="55"/>
      <c r="E903" s="306" t="s">
        <v>1321</v>
      </c>
      <c r="F903" s="20" t="s">
        <v>79</v>
      </c>
      <c r="G903" s="41"/>
      <c r="H903" s="41" t="s">
        <v>22</v>
      </c>
      <c r="I903" s="41" t="s">
        <v>103</v>
      </c>
      <c r="J903" s="21" t="s">
        <v>97</v>
      </c>
      <c r="K903" s="306" t="s">
        <v>1289</v>
      </c>
      <c r="L903" s="55"/>
      <c r="M903" s="396">
        <v>0</v>
      </c>
      <c r="N903" s="469">
        <v>300</v>
      </c>
      <c r="O903" s="217">
        <f t="shared" si="15"/>
        <v>328921</v>
      </c>
      <c r="P903" s="266"/>
      <c r="Q903" s="229"/>
    </row>
    <row r="904" spans="1:17" ht="22.95" customHeight="1" x14ac:dyDescent="0.2">
      <c r="A904" s="216">
        <v>45803</v>
      </c>
      <c r="B904" s="20" t="s">
        <v>208</v>
      </c>
      <c r="C904" s="41">
        <v>1094</v>
      </c>
      <c r="D904" s="55"/>
      <c r="E904" s="306" t="s">
        <v>1276</v>
      </c>
      <c r="F904" s="20" t="s">
        <v>79</v>
      </c>
      <c r="G904" s="41"/>
      <c r="H904" s="41" t="s">
        <v>22</v>
      </c>
      <c r="I904" s="41" t="s">
        <v>103</v>
      </c>
      <c r="J904" s="21" t="s">
        <v>102</v>
      </c>
      <c r="K904" s="306" t="s">
        <v>4482</v>
      </c>
      <c r="L904" s="55"/>
      <c r="M904" s="396">
        <v>0</v>
      </c>
      <c r="N904" s="469">
        <v>2200</v>
      </c>
      <c r="O904" s="217">
        <f t="shared" si="15"/>
        <v>326721</v>
      </c>
      <c r="P904" s="266"/>
      <c r="Q904" s="229"/>
    </row>
    <row r="905" spans="1:17" ht="22.95" customHeight="1" x14ac:dyDescent="0.2">
      <c r="A905" s="216">
        <v>45803</v>
      </c>
      <c r="B905" s="20" t="s">
        <v>208</v>
      </c>
      <c r="C905" s="41">
        <v>1095</v>
      </c>
      <c r="D905" s="55"/>
      <c r="E905" s="306" t="s">
        <v>1708</v>
      </c>
      <c r="F905" s="20" t="s">
        <v>79</v>
      </c>
      <c r="G905" s="41"/>
      <c r="H905" s="41" t="s">
        <v>22</v>
      </c>
      <c r="I905" s="41" t="s">
        <v>103</v>
      </c>
      <c r="J905" s="21" t="s">
        <v>94</v>
      </c>
      <c r="K905" s="306" t="s">
        <v>1285</v>
      </c>
      <c r="L905" s="55"/>
      <c r="M905" s="396">
        <v>0</v>
      </c>
      <c r="N905" s="469">
        <v>250</v>
      </c>
      <c r="O905" s="217">
        <f t="shared" si="15"/>
        <v>326471</v>
      </c>
      <c r="P905" s="266"/>
      <c r="Q905" s="229"/>
    </row>
    <row r="906" spans="1:17" ht="22.95" customHeight="1" x14ac:dyDescent="0.2">
      <c r="A906" s="216">
        <v>45803</v>
      </c>
      <c r="B906" s="20" t="s">
        <v>208</v>
      </c>
      <c r="C906" s="41">
        <v>1096</v>
      </c>
      <c r="D906" s="55"/>
      <c r="E906" s="306" t="s">
        <v>4470</v>
      </c>
      <c r="F906" s="20" t="s">
        <v>79</v>
      </c>
      <c r="G906" s="41"/>
      <c r="H906" s="41" t="s">
        <v>22</v>
      </c>
      <c r="I906" s="41" t="s">
        <v>103</v>
      </c>
      <c r="J906" s="21" t="s">
        <v>102</v>
      </c>
      <c r="K906" s="306" t="s">
        <v>1285</v>
      </c>
      <c r="L906" s="55"/>
      <c r="M906" s="396">
        <v>0</v>
      </c>
      <c r="N906" s="469">
        <v>100</v>
      </c>
      <c r="O906" s="217">
        <f t="shared" si="15"/>
        <v>326371</v>
      </c>
      <c r="P906" s="266"/>
      <c r="Q906" s="229"/>
    </row>
    <row r="907" spans="1:17" ht="22.95" customHeight="1" x14ac:dyDescent="0.2">
      <c r="A907" s="216">
        <v>45803</v>
      </c>
      <c r="B907" s="20" t="s">
        <v>208</v>
      </c>
      <c r="C907" s="41">
        <v>1097</v>
      </c>
      <c r="D907" s="41"/>
      <c r="E907" s="55" t="s">
        <v>1708</v>
      </c>
      <c r="F907" s="20" t="s">
        <v>79</v>
      </c>
      <c r="G907" s="41"/>
      <c r="H907" s="41" t="s">
        <v>22</v>
      </c>
      <c r="I907" s="41" t="s">
        <v>103</v>
      </c>
      <c r="J907" s="21" t="s">
        <v>94</v>
      </c>
      <c r="K907" s="203" t="s">
        <v>1948</v>
      </c>
      <c r="L907" s="55"/>
      <c r="M907" s="443">
        <v>0</v>
      </c>
      <c r="N907" s="443">
        <v>250</v>
      </c>
      <c r="O907" s="217">
        <f t="shared" si="15"/>
        <v>326121</v>
      </c>
    </row>
    <row r="908" spans="1:17" ht="22.95" customHeight="1" x14ac:dyDescent="0.2">
      <c r="A908" s="470">
        <v>45803</v>
      </c>
      <c r="B908" s="20" t="s">
        <v>208</v>
      </c>
      <c r="C908" s="41">
        <v>1098</v>
      </c>
      <c r="D908" s="55"/>
      <c r="E908" s="306" t="s">
        <v>4471</v>
      </c>
      <c r="F908" s="20" t="s">
        <v>79</v>
      </c>
      <c r="G908" s="55"/>
      <c r="H908" s="41" t="s">
        <v>22</v>
      </c>
      <c r="I908" s="21" t="s">
        <v>103</v>
      </c>
      <c r="J908" s="21" t="s">
        <v>102</v>
      </c>
      <c r="K908" s="306" t="s">
        <v>1336</v>
      </c>
      <c r="L908" s="55"/>
      <c r="M908" s="396">
        <v>0</v>
      </c>
      <c r="N908" s="469">
        <v>4500</v>
      </c>
      <c r="O908" s="217">
        <f t="shared" si="15"/>
        <v>321621</v>
      </c>
    </row>
    <row r="909" spans="1:17" ht="22.95" customHeight="1" x14ac:dyDescent="0.2">
      <c r="A909" s="470">
        <v>45803</v>
      </c>
      <c r="B909" s="20" t="s">
        <v>208</v>
      </c>
      <c r="C909" s="41">
        <v>1099</v>
      </c>
      <c r="D909" s="55"/>
      <c r="E909" s="306" t="s">
        <v>1278</v>
      </c>
      <c r="F909" s="20" t="s">
        <v>79</v>
      </c>
      <c r="G909" s="55"/>
      <c r="H909" s="41" t="s">
        <v>22</v>
      </c>
      <c r="I909" s="21" t="s">
        <v>53</v>
      </c>
      <c r="J909" s="21" t="s">
        <v>112</v>
      </c>
      <c r="K909" s="306" t="s">
        <v>1385</v>
      </c>
      <c r="L909" s="55"/>
      <c r="M909" s="396">
        <v>0</v>
      </c>
      <c r="N909" s="469">
        <v>14072</v>
      </c>
      <c r="O909" s="217">
        <f t="shared" si="15"/>
        <v>307549</v>
      </c>
    </row>
    <row r="910" spans="1:17" ht="22.95" customHeight="1" x14ac:dyDescent="0.2">
      <c r="A910" s="470">
        <v>45803</v>
      </c>
      <c r="B910" s="20" t="s">
        <v>208</v>
      </c>
      <c r="C910" s="41">
        <v>1100</v>
      </c>
      <c r="D910" s="55"/>
      <c r="E910" s="306" t="s">
        <v>4283</v>
      </c>
      <c r="F910" s="20" t="s">
        <v>79</v>
      </c>
      <c r="G910" s="55"/>
      <c r="H910" s="41" t="s">
        <v>22</v>
      </c>
      <c r="I910" s="21" t="s">
        <v>53</v>
      </c>
      <c r="J910" s="21" t="s">
        <v>112</v>
      </c>
      <c r="K910" s="306" t="s">
        <v>4295</v>
      </c>
      <c r="L910" s="55"/>
      <c r="M910" s="396">
        <v>0</v>
      </c>
      <c r="N910" s="469">
        <v>15347</v>
      </c>
      <c r="O910" s="217">
        <f t="shared" si="15"/>
        <v>292202</v>
      </c>
    </row>
    <row r="911" spans="1:17" ht="22.95" customHeight="1" x14ac:dyDescent="0.2">
      <c r="A911" s="470">
        <v>45803</v>
      </c>
      <c r="B911" s="20" t="s">
        <v>208</v>
      </c>
      <c r="C911" s="41">
        <v>1101</v>
      </c>
      <c r="D911" s="55"/>
      <c r="E911" s="306" t="s">
        <v>4283</v>
      </c>
      <c r="F911" s="20" t="s">
        <v>79</v>
      </c>
      <c r="G911" s="55"/>
      <c r="H911" s="41" t="s">
        <v>22</v>
      </c>
      <c r="I911" s="21" t="s">
        <v>53</v>
      </c>
      <c r="J911" s="21" t="s">
        <v>112</v>
      </c>
      <c r="K911" s="306" t="s">
        <v>4296</v>
      </c>
      <c r="L911" s="55"/>
      <c r="M911" s="396">
        <v>0</v>
      </c>
      <c r="N911" s="469">
        <v>18730</v>
      </c>
      <c r="O911" s="217">
        <f t="shared" si="15"/>
        <v>273472</v>
      </c>
    </row>
    <row r="912" spans="1:17" ht="22.95" customHeight="1" x14ac:dyDescent="0.2">
      <c r="A912" s="470">
        <v>45803</v>
      </c>
      <c r="B912" s="20" t="s">
        <v>208</v>
      </c>
      <c r="C912" s="41">
        <v>1102</v>
      </c>
      <c r="D912" s="55"/>
      <c r="E912" s="306" t="s">
        <v>1278</v>
      </c>
      <c r="F912" s="20" t="s">
        <v>79</v>
      </c>
      <c r="G912" s="55"/>
      <c r="H912" s="41" t="s">
        <v>22</v>
      </c>
      <c r="I912" s="21" t="s">
        <v>53</v>
      </c>
      <c r="J912" s="21" t="s">
        <v>112</v>
      </c>
      <c r="K912" s="306" t="s">
        <v>4275</v>
      </c>
      <c r="L912" s="55"/>
      <c r="M912" s="396">
        <v>0</v>
      </c>
      <c r="N912" s="469">
        <v>207940</v>
      </c>
      <c r="O912" s="217">
        <f t="shared" si="15"/>
        <v>65532</v>
      </c>
    </row>
    <row r="913" spans="1:16" ht="22.95" customHeight="1" x14ac:dyDescent="0.2">
      <c r="A913" s="470">
        <v>45803</v>
      </c>
      <c r="B913" s="20" t="s">
        <v>208</v>
      </c>
      <c r="C913" s="41">
        <v>1103</v>
      </c>
      <c r="D913" s="55"/>
      <c r="E913" s="306" t="s">
        <v>1278</v>
      </c>
      <c r="F913" s="20" t="s">
        <v>79</v>
      </c>
      <c r="G913" s="55"/>
      <c r="H913" s="41" t="s">
        <v>22</v>
      </c>
      <c r="I913" s="21" t="s">
        <v>53</v>
      </c>
      <c r="J913" s="21" t="s">
        <v>112</v>
      </c>
      <c r="K913" s="306" t="s">
        <v>1303</v>
      </c>
      <c r="L913" s="55"/>
      <c r="M913" s="396">
        <v>0</v>
      </c>
      <c r="N913" s="469">
        <v>30134</v>
      </c>
      <c r="O913" s="217">
        <f t="shared" si="15"/>
        <v>35398</v>
      </c>
    </row>
    <row r="914" spans="1:16" ht="22.95" customHeight="1" x14ac:dyDescent="0.2">
      <c r="A914" s="470">
        <v>45803</v>
      </c>
      <c r="B914" s="20" t="s">
        <v>208</v>
      </c>
      <c r="C914" s="41">
        <v>1104</v>
      </c>
      <c r="D914" s="55"/>
      <c r="E914" s="306" t="s">
        <v>1278</v>
      </c>
      <c r="F914" s="20" t="s">
        <v>79</v>
      </c>
      <c r="G914" s="55"/>
      <c r="H914" s="41" t="s">
        <v>22</v>
      </c>
      <c r="I914" s="21" t="s">
        <v>53</v>
      </c>
      <c r="J914" s="21" t="s">
        <v>114</v>
      </c>
      <c r="K914" s="306" t="s">
        <v>149</v>
      </c>
      <c r="L914" s="55"/>
      <c r="M914" s="396">
        <v>0</v>
      </c>
      <c r="N914" s="469">
        <v>6048</v>
      </c>
      <c r="O914" s="217">
        <f t="shared" si="15"/>
        <v>29350</v>
      </c>
    </row>
    <row r="915" spans="1:16" ht="22.95" customHeight="1" thickBot="1" x14ac:dyDescent="0.25">
      <c r="A915" s="471">
        <v>45803</v>
      </c>
      <c r="B915" s="47" t="s">
        <v>208</v>
      </c>
      <c r="C915" s="50">
        <v>1105</v>
      </c>
      <c r="D915" s="101"/>
      <c r="E915" s="472" t="s">
        <v>1281</v>
      </c>
      <c r="F915" s="47" t="s">
        <v>79</v>
      </c>
      <c r="G915" s="101"/>
      <c r="H915" s="50" t="s">
        <v>22</v>
      </c>
      <c r="I915" s="30" t="s">
        <v>81</v>
      </c>
      <c r="J915" s="30" t="s">
        <v>33</v>
      </c>
      <c r="K915" s="472" t="s">
        <v>1364</v>
      </c>
      <c r="L915" s="101"/>
      <c r="M915" s="445">
        <v>0</v>
      </c>
      <c r="N915" s="478">
        <v>25000</v>
      </c>
      <c r="O915" s="578">
        <f t="shared" si="15"/>
        <v>4350</v>
      </c>
      <c r="P915" s="89"/>
    </row>
    <row r="916" spans="1:16" ht="22.95" customHeight="1" x14ac:dyDescent="0.2">
      <c r="A916" s="470">
        <v>45811</v>
      </c>
      <c r="B916" s="20" t="s">
        <v>208</v>
      </c>
      <c r="C916" s="41">
        <v>1114</v>
      </c>
      <c r="D916" s="55"/>
      <c r="E916" s="306" t="s">
        <v>4483</v>
      </c>
      <c r="F916" s="20" t="s">
        <v>79</v>
      </c>
      <c r="G916" s="55"/>
      <c r="H916" s="41" t="s">
        <v>22</v>
      </c>
      <c r="I916" s="21" t="s">
        <v>103</v>
      </c>
      <c r="J916" s="21" t="s">
        <v>93</v>
      </c>
      <c r="K916" s="306" t="s">
        <v>1963</v>
      </c>
      <c r="L916" s="55"/>
      <c r="M916" s="396">
        <v>0</v>
      </c>
      <c r="N916" s="469">
        <v>1800</v>
      </c>
      <c r="O916" s="217">
        <f t="shared" si="15"/>
        <v>2550</v>
      </c>
    </row>
    <row r="917" spans="1:16" ht="22.95" customHeight="1" x14ac:dyDescent="0.2">
      <c r="A917" s="470">
        <v>45811</v>
      </c>
      <c r="B917" s="20" t="s">
        <v>208</v>
      </c>
      <c r="C917" s="41">
        <v>1115</v>
      </c>
      <c r="D917" s="55"/>
      <c r="E917" s="306" t="s">
        <v>130</v>
      </c>
      <c r="F917" s="20" t="s">
        <v>79</v>
      </c>
      <c r="G917" s="55"/>
      <c r="H917" s="41" t="s">
        <v>22</v>
      </c>
      <c r="I917" s="21" t="s">
        <v>53</v>
      </c>
      <c r="J917" s="21" t="s">
        <v>113</v>
      </c>
      <c r="K917" s="306" t="s">
        <v>4399</v>
      </c>
      <c r="L917" s="55"/>
      <c r="M917" s="396">
        <v>0</v>
      </c>
      <c r="N917" s="469">
        <v>100</v>
      </c>
      <c r="O917" s="217">
        <f t="shared" si="15"/>
        <v>2450</v>
      </c>
    </row>
    <row r="918" spans="1:16" ht="22.95" customHeight="1" x14ac:dyDescent="0.2">
      <c r="A918" s="470">
        <v>45811</v>
      </c>
      <c r="B918" s="20" t="s">
        <v>208</v>
      </c>
      <c r="C918" s="41">
        <v>1116</v>
      </c>
      <c r="D918" s="55"/>
      <c r="E918" s="306" t="s">
        <v>1933</v>
      </c>
      <c r="F918" s="20" t="s">
        <v>79</v>
      </c>
      <c r="G918" s="55"/>
      <c r="H918" s="41" t="s">
        <v>22</v>
      </c>
      <c r="I918" s="21" t="s">
        <v>103</v>
      </c>
      <c r="J918" s="21" t="s">
        <v>94</v>
      </c>
      <c r="K918" s="306" t="s">
        <v>1325</v>
      </c>
      <c r="L918" s="55"/>
      <c r="M918" s="396">
        <v>0</v>
      </c>
      <c r="N918" s="469">
        <v>200</v>
      </c>
      <c r="O918" s="217">
        <f t="shared" si="15"/>
        <v>2250</v>
      </c>
    </row>
    <row r="919" spans="1:16" ht="22.95" customHeight="1" x14ac:dyDescent="0.2">
      <c r="A919" s="470">
        <v>45811</v>
      </c>
      <c r="B919" s="20" t="s">
        <v>208</v>
      </c>
      <c r="C919" s="41">
        <v>1117</v>
      </c>
      <c r="D919" s="55"/>
      <c r="E919" s="306" t="s">
        <v>1933</v>
      </c>
      <c r="F919" s="20" t="s">
        <v>79</v>
      </c>
      <c r="G919" s="55"/>
      <c r="H919" s="41" t="s">
        <v>22</v>
      </c>
      <c r="I919" s="21" t="s">
        <v>103</v>
      </c>
      <c r="J919" s="21" t="s">
        <v>94</v>
      </c>
      <c r="K919" s="306" t="s">
        <v>1386</v>
      </c>
      <c r="L919" s="55"/>
      <c r="M919" s="396">
        <v>0</v>
      </c>
      <c r="N919" s="469">
        <v>500</v>
      </c>
      <c r="O919" s="217">
        <f t="shared" si="15"/>
        <v>1750</v>
      </c>
    </row>
    <row r="920" spans="1:16" ht="22.95" customHeight="1" x14ac:dyDescent="0.2">
      <c r="A920" s="470">
        <v>45811</v>
      </c>
      <c r="B920" s="20" t="s">
        <v>208</v>
      </c>
      <c r="C920" s="41">
        <v>1118</v>
      </c>
      <c r="D920" s="55"/>
      <c r="E920" s="306" t="s">
        <v>4484</v>
      </c>
      <c r="F920" s="20" t="s">
        <v>79</v>
      </c>
      <c r="G920" s="55"/>
      <c r="H920" s="41" t="s">
        <v>22</v>
      </c>
      <c r="I920" s="21" t="s">
        <v>103</v>
      </c>
      <c r="J920" s="21" t="s">
        <v>95</v>
      </c>
      <c r="K920" s="306" t="s">
        <v>1305</v>
      </c>
      <c r="L920" s="55"/>
      <c r="M920" s="396">
        <v>0</v>
      </c>
      <c r="N920" s="469">
        <v>376</v>
      </c>
      <c r="O920" s="217">
        <f t="shared" si="15"/>
        <v>1374</v>
      </c>
    </row>
    <row r="921" spans="1:16" ht="22.95" customHeight="1" x14ac:dyDescent="0.2">
      <c r="A921" s="470">
        <v>45811</v>
      </c>
      <c r="B921" s="20" t="s">
        <v>208</v>
      </c>
      <c r="C921" s="41">
        <v>1119</v>
      </c>
      <c r="D921" s="55"/>
      <c r="E921" s="306" t="s">
        <v>4485</v>
      </c>
      <c r="F921" s="20" t="s">
        <v>79</v>
      </c>
      <c r="G921" s="55"/>
      <c r="H921" s="41" t="s">
        <v>22</v>
      </c>
      <c r="I921" s="21" t="s">
        <v>103</v>
      </c>
      <c r="J921" s="21" t="s">
        <v>95</v>
      </c>
      <c r="K921" s="306" t="s">
        <v>1305</v>
      </c>
      <c r="L921" s="55"/>
      <c r="M921" s="396">
        <v>0</v>
      </c>
      <c r="N921" s="469">
        <v>638</v>
      </c>
      <c r="O921" s="217">
        <f t="shared" si="15"/>
        <v>736</v>
      </c>
    </row>
    <row r="922" spans="1:16" ht="22.95" customHeight="1" x14ac:dyDescent="0.2">
      <c r="A922" s="470">
        <v>45811</v>
      </c>
      <c r="B922" s="20" t="s">
        <v>208</v>
      </c>
      <c r="C922" s="41">
        <v>1120</v>
      </c>
      <c r="D922" s="55"/>
      <c r="E922" s="306" t="s">
        <v>1933</v>
      </c>
      <c r="F922" s="20" t="s">
        <v>79</v>
      </c>
      <c r="G922" s="55"/>
      <c r="H922" s="41" t="s">
        <v>22</v>
      </c>
      <c r="I922" s="21" t="s">
        <v>103</v>
      </c>
      <c r="J922" s="21" t="s">
        <v>94</v>
      </c>
      <c r="K922" s="306" t="s">
        <v>1325</v>
      </c>
      <c r="L922" s="55"/>
      <c r="M922" s="396">
        <v>0</v>
      </c>
      <c r="N922" s="469">
        <v>400</v>
      </c>
      <c r="O922" s="217">
        <f t="shared" si="15"/>
        <v>336</v>
      </c>
    </row>
    <row r="923" spans="1:16" ht="22.95" customHeight="1" x14ac:dyDescent="0.2">
      <c r="A923" s="470">
        <v>45811</v>
      </c>
      <c r="B923" s="20" t="s">
        <v>208</v>
      </c>
      <c r="C923" s="41">
        <v>1121</v>
      </c>
      <c r="D923" s="55"/>
      <c r="E923" s="306" t="s">
        <v>130</v>
      </c>
      <c r="F923" s="20" t="s">
        <v>79</v>
      </c>
      <c r="G923" s="55"/>
      <c r="H923" s="41" t="s">
        <v>22</v>
      </c>
      <c r="I923" s="21" t="s">
        <v>53</v>
      </c>
      <c r="J923" s="21" t="s">
        <v>113</v>
      </c>
      <c r="K923" s="306" t="s">
        <v>1324</v>
      </c>
      <c r="L923" s="55"/>
      <c r="M923" s="396">
        <v>0</v>
      </c>
      <c r="N923" s="469">
        <v>200</v>
      </c>
      <c r="O923" s="217">
        <f t="shared" si="15"/>
        <v>136</v>
      </c>
    </row>
    <row r="924" spans="1:16" ht="22.95" customHeight="1" x14ac:dyDescent="0.2">
      <c r="A924" s="470">
        <v>45811</v>
      </c>
      <c r="B924" s="20" t="s">
        <v>208</v>
      </c>
      <c r="C924" s="41">
        <v>1122</v>
      </c>
      <c r="D924" s="55"/>
      <c r="E924" s="306" t="s">
        <v>1933</v>
      </c>
      <c r="F924" s="20" t="s">
        <v>79</v>
      </c>
      <c r="G924" s="55"/>
      <c r="H924" s="41" t="s">
        <v>22</v>
      </c>
      <c r="I924" s="21" t="s">
        <v>103</v>
      </c>
      <c r="J924" s="21" t="s">
        <v>94</v>
      </c>
      <c r="K924" s="306" t="s">
        <v>1325</v>
      </c>
      <c r="L924" s="55"/>
      <c r="M924" s="396">
        <v>0</v>
      </c>
      <c r="N924" s="469">
        <v>1500</v>
      </c>
      <c r="O924" s="217">
        <f t="shared" si="15"/>
        <v>-1364</v>
      </c>
    </row>
    <row r="925" spans="1:16" ht="22.95" customHeight="1" x14ac:dyDescent="0.2">
      <c r="A925" s="470">
        <v>45811</v>
      </c>
      <c r="B925" s="20" t="s">
        <v>208</v>
      </c>
      <c r="C925" s="41">
        <v>1123</v>
      </c>
      <c r="D925" s="55"/>
      <c r="E925" s="306" t="s">
        <v>4486</v>
      </c>
      <c r="F925" s="20" t="s">
        <v>79</v>
      </c>
      <c r="G925" s="55"/>
      <c r="H925" s="41" t="s">
        <v>22</v>
      </c>
      <c r="I925" s="21" t="s">
        <v>103</v>
      </c>
      <c r="J925" s="21" t="s">
        <v>95</v>
      </c>
      <c r="K925" s="306" t="s">
        <v>1322</v>
      </c>
      <c r="L925" s="55"/>
      <c r="M925" s="396">
        <v>0</v>
      </c>
      <c r="N925" s="469">
        <v>400</v>
      </c>
      <c r="O925" s="217">
        <f t="shared" si="15"/>
        <v>-1764</v>
      </c>
    </row>
    <row r="926" spans="1:16" ht="22.95" customHeight="1" x14ac:dyDescent="0.2">
      <c r="A926" s="470">
        <v>45811</v>
      </c>
      <c r="B926" s="20" t="s">
        <v>208</v>
      </c>
      <c r="C926" s="41">
        <v>1124</v>
      </c>
      <c r="D926" s="55"/>
      <c r="E926" s="306" t="s">
        <v>130</v>
      </c>
      <c r="F926" s="20" t="s">
        <v>79</v>
      </c>
      <c r="G926" s="55"/>
      <c r="H926" s="41" t="s">
        <v>22</v>
      </c>
      <c r="I926" s="21" t="s">
        <v>53</v>
      </c>
      <c r="J926" s="21" t="s">
        <v>113</v>
      </c>
      <c r="K926" s="306" t="s">
        <v>1948</v>
      </c>
      <c r="L926" s="55"/>
      <c r="M926" s="396">
        <v>0</v>
      </c>
      <c r="N926" s="469">
        <v>100</v>
      </c>
      <c r="O926" s="217">
        <f t="shared" si="15"/>
        <v>-1864</v>
      </c>
    </row>
    <row r="927" spans="1:16" ht="22.95" customHeight="1" x14ac:dyDescent="0.2">
      <c r="A927" s="470">
        <v>45811</v>
      </c>
      <c r="B927" s="20" t="s">
        <v>208</v>
      </c>
      <c r="C927" s="41">
        <v>1125</v>
      </c>
      <c r="D927" s="55"/>
      <c r="E927" s="306" t="s">
        <v>1277</v>
      </c>
      <c r="F927" s="20" t="s">
        <v>79</v>
      </c>
      <c r="G927" s="55"/>
      <c r="H927" s="41" t="s">
        <v>22</v>
      </c>
      <c r="I927" s="21" t="s">
        <v>56</v>
      </c>
      <c r="J927" s="21" t="s">
        <v>116</v>
      </c>
      <c r="K927" s="306" t="s">
        <v>139</v>
      </c>
      <c r="L927" s="55"/>
      <c r="M927" s="396">
        <v>0</v>
      </c>
      <c r="N927" s="469">
        <v>55</v>
      </c>
      <c r="O927" s="217">
        <f t="shared" si="15"/>
        <v>-1919</v>
      </c>
    </row>
    <row r="928" spans="1:16" ht="22.95" customHeight="1" x14ac:dyDescent="0.2">
      <c r="A928" s="470">
        <v>45811</v>
      </c>
      <c r="B928" s="20" t="s">
        <v>208</v>
      </c>
      <c r="C928" s="41">
        <v>1126</v>
      </c>
      <c r="D928" s="55"/>
      <c r="E928" s="306" t="s">
        <v>4487</v>
      </c>
      <c r="F928" s="20" t="s">
        <v>79</v>
      </c>
      <c r="G928" s="55"/>
      <c r="H928" s="41" t="s">
        <v>22</v>
      </c>
      <c r="I928" s="21" t="s">
        <v>103</v>
      </c>
      <c r="J928" s="21" t="s">
        <v>102</v>
      </c>
      <c r="K928" s="306" t="s">
        <v>4493</v>
      </c>
      <c r="L928" s="55"/>
      <c r="M928" s="396">
        <v>0</v>
      </c>
      <c r="N928" s="469">
        <v>5000</v>
      </c>
      <c r="O928" s="217">
        <f t="shared" si="15"/>
        <v>-6919</v>
      </c>
    </row>
    <row r="929" spans="1:17" ht="22.95" customHeight="1" x14ac:dyDescent="0.2">
      <c r="A929" s="470">
        <v>45811</v>
      </c>
      <c r="B929" s="20" t="s">
        <v>208</v>
      </c>
      <c r="C929" s="41">
        <v>1127</v>
      </c>
      <c r="D929" s="55"/>
      <c r="E929" s="306" t="s">
        <v>4488</v>
      </c>
      <c r="F929" s="20" t="s">
        <v>79</v>
      </c>
      <c r="G929" s="55"/>
      <c r="H929" s="41" t="s">
        <v>22</v>
      </c>
      <c r="I929" s="21" t="s">
        <v>103</v>
      </c>
      <c r="J929" s="21" t="s">
        <v>102</v>
      </c>
      <c r="K929" s="306" t="s">
        <v>4494</v>
      </c>
      <c r="L929" s="55"/>
      <c r="M929" s="396">
        <v>0</v>
      </c>
      <c r="N929" s="469">
        <v>5000</v>
      </c>
      <c r="O929" s="217">
        <f t="shared" si="15"/>
        <v>-11919</v>
      </c>
    </row>
    <row r="930" spans="1:17" ht="22.95" customHeight="1" x14ac:dyDescent="0.2">
      <c r="A930" s="470">
        <v>45811</v>
      </c>
      <c r="B930" s="20" t="s">
        <v>208</v>
      </c>
      <c r="C930" s="41">
        <v>1128</v>
      </c>
      <c r="D930" s="55"/>
      <c r="E930" s="306" t="s">
        <v>1933</v>
      </c>
      <c r="F930" s="20" t="s">
        <v>79</v>
      </c>
      <c r="G930" s="55"/>
      <c r="H930" s="41" t="s">
        <v>22</v>
      </c>
      <c r="I930" s="21" t="s">
        <v>103</v>
      </c>
      <c r="J930" s="21" t="s">
        <v>94</v>
      </c>
      <c r="K930" s="306" t="s">
        <v>4495</v>
      </c>
      <c r="L930" s="55"/>
      <c r="M930" s="396">
        <v>0</v>
      </c>
      <c r="N930" s="469">
        <v>1050</v>
      </c>
      <c r="O930" s="217">
        <f t="shared" si="15"/>
        <v>-12969</v>
      </c>
    </row>
    <row r="931" spans="1:17" ht="22.95" customHeight="1" x14ac:dyDescent="0.2">
      <c r="A931" s="470">
        <v>45811</v>
      </c>
      <c r="B931" s="20" t="s">
        <v>208</v>
      </c>
      <c r="C931" s="41">
        <v>1129</v>
      </c>
      <c r="D931" s="55"/>
      <c r="E931" s="306" t="s">
        <v>1933</v>
      </c>
      <c r="F931" s="20" t="s">
        <v>79</v>
      </c>
      <c r="G931" s="55"/>
      <c r="H931" s="41" t="s">
        <v>22</v>
      </c>
      <c r="I931" s="21" t="s">
        <v>103</v>
      </c>
      <c r="J931" s="21" t="s">
        <v>94</v>
      </c>
      <c r="K931" s="306" t="s">
        <v>4496</v>
      </c>
      <c r="L931" s="55"/>
      <c r="M931" s="396">
        <v>0</v>
      </c>
      <c r="N931" s="469">
        <v>1000</v>
      </c>
      <c r="O931" s="217">
        <f t="shared" si="15"/>
        <v>-13969</v>
      </c>
    </row>
    <row r="932" spans="1:17" ht="22.95" customHeight="1" x14ac:dyDescent="0.2">
      <c r="A932" s="470">
        <v>45811</v>
      </c>
      <c r="B932" s="20" t="s">
        <v>208</v>
      </c>
      <c r="C932" s="41">
        <v>1130</v>
      </c>
      <c r="D932" s="55"/>
      <c r="E932" s="306" t="s">
        <v>1933</v>
      </c>
      <c r="F932" s="20" t="s">
        <v>79</v>
      </c>
      <c r="G932" s="55"/>
      <c r="H932" s="41" t="s">
        <v>22</v>
      </c>
      <c r="I932" s="21" t="s">
        <v>103</v>
      </c>
      <c r="J932" s="21" t="s">
        <v>94</v>
      </c>
      <c r="K932" s="306" t="s">
        <v>4497</v>
      </c>
      <c r="L932" s="55"/>
      <c r="M932" s="396">
        <v>0</v>
      </c>
      <c r="N932" s="469">
        <v>600</v>
      </c>
      <c r="O932" s="217">
        <f t="shared" si="15"/>
        <v>-14569</v>
      </c>
    </row>
    <row r="933" spans="1:17" ht="22.95" customHeight="1" x14ac:dyDescent="0.2">
      <c r="A933" s="470">
        <v>45811</v>
      </c>
      <c r="B933" s="20" t="s">
        <v>208</v>
      </c>
      <c r="C933" s="41">
        <v>1131</v>
      </c>
      <c r="D933" s="55"/>
      <c r="E933" s="306" t="s">
        <v>1274</v>
      </c>
      <c r="F933" s="20" t="s">
        <v>79</v>
      </c>
      <c r="G933" s="55"/>
      <c r="H933" s="41" t="s">
        <v>22</v>
      </c>
      <c r="I933" s="21" t="s">
        <v>103</v>
      </c>
      <c r="J933" s="21" t="s">
        <v>92</v>
      </c>
      <c r="K933" s="306" t="s">
        <v>1298</v>
      </c>
      <c r="L933" s="55"/>
      <c r="M933" s="396">
        <v>0</v>
      </c>
      <c r="N933" s="469">
        <v>5400</v>
      </c>
      <c r="O933" s="217">
        <f t="shared" si="15"/>
        <v>-19969</v>
      </c>
    </row>
    <row r="934" spans="1:17" ht="22.95" customHeight="1" x14ac:dyDescent="0.2">
      <c r="A934" s="470">
        <v>45811</v>
      </c>
      <c r="B934" s="20" t="s">
        <v>208</v>
      </c>
      <c r="C934" s="41">
        <v>1132</v>
      </c>
      <c r="D934" s="55"/>
      <c r="E934" s="306" t="s">
        <v>1933</v>
      </c>
      <c r="F934" s="20" t="s">
        <v>79</v>
      </c>
      <c r="G934" s="55"/>
      <c r="H934" s="41" t="s">
        <v>22</v>
      </c>
      <c r="I934" s="21" t="s">
        <v>103</v>
      </c>
      <c r="J934" s="21" t="s">
        <v>94</v>
      </c>
      <c r="K934" s="306" t="s">
        <v>1948</v>
      </c>
      <c r="L934" s="55"/>
      <c r="M934" s="396">
        <v>0</v>
      </c>
      <c r="N934" s="469">
        <v>250</v>
      </c>
      <c r="O934" s="217">
        <f t="shared" si="15"/>
        <v>-20219</v>
      </c>
    </row>
    <row r="935" spans="1:17" ht="22.95" customHeight="1" x14ac:dyDescent="0.2">
      <c r="A935" s="470">
        <v>45811</v>
      </c>
      <c r="B935" s="20" t="s">
        <v>208</v>
      </c>
      <c r="C935" s="41">
        <v>1133</v>
      </c>
      <c r="D935" s="55"/>
      <c r="E935" s="306" t="s">
        <v>1933</v>
      </c>
      <c r="F935" s="20" t="s">
        <v>79</v>
      </c>
      <c r="G935" s="55"/>
      <c r="H935" s="41" t="s">
        <v>22</v>
      </c>
      <c r="I935" s="21" t="s">
        <v>103</v>
      </c>
      <c r="J935" s="21" t="s">
        <v>94</v>
      </c>
      <c r="K935" s="306" t="s">
        <v>1285</v>
      </c>
      <c r="L935" s="55"/>
      <c r="M935" s="396">
        <v>0</v>
      </c>
      <c r="N935" s="469">
        <v>250</v>
      </c>
      <c r="O935" s="217">
        <f t="shared" si="15"/>
        <v>-20469</v>
      </c>
    </row>
    <row r="936" spans="1:17" ht="22.95" customHeight="1" x14ac:dyDescent="0.2">
      <c r="A936" s="216">
        <v>45811</v>
      </c>
      <c r="B936" s="20" t="s">
        <v>208</v>
      </c>
      <c r="C936" s="41">
        <v>1134</v>
      </c>
      <c r="D936" s="41"/>
      <c r="E936" s="55" t="s">
        <v>1319</v>
      </c>
      <c r="F936" s="20" t="s">
        <v>79</v>
      </c>
      <c r="G936" s="41"/>
      <c r="H936" s="41" t="s">
        <v>22</v>
      </c>
      <c r="I936" s="41" t="s">
        <v>103</v>
      </c>
      <c r="J936" s="21" t="s">
        <v>92</v>
      </c>
      <c r="K936" s="203" t="s">
        <v>1285</v>
      </c>
      <c r="L936" s="55"/>
      <c r="M936" s="443">
        <v>0</v>
      </c>
      <c r="N936" s="469">
        <v>300</v>
      </c>
      <c r="O936" s="217">
        <f t="shared" si="15"/>
        <v>-20769</v>
      </c>
      <c r="P936" s="266"/>
      <c r="Q936" s="229"/>
    </row>
    <row r="937" spans="1:17" ht="22.95" customHeight="1" x14ac:dyDescent="0.2">
      <c r="A937" s="216">
        <v>45811</v>
      </c>
      <c r="B937" s="20" t="s">
        <v>208</v>
      </c>
      <c r="C937" s="41">
        <v>1135</v>
      </c>
      <c r="D937" s="41"/>
      <c r="E937" s="55" t="s">
        <v>4412</v>
      </c>
      <c r="F937" s="20" t="s">
        <v>79</v>
      </c>
      <c r="G937" s="41"/>
      <c r="H937" s="41" t="s">
        <v>22</v>
      </c>
      <c r="I937" s="41" t="s">
        <v>103</v>
      </c>
      <c r="J937" s="21" t="s">
        <v>102</v>
      </c>
      <c r="K937" s="203" t="s">
        <v>4330</v>
      </c>
      <c r="L937" s="55"/>
      <c r="M937" s="443">
        <v>0</v>
      </c>
      <c r="N937" s="443">
        <v>120</v>
      </c>
      <c r="O937" s="217">
        <f t="shared" si="15"/>
        <v>-20889</v>
      </c>
    </row>
    <row r="938" spans="1:17" ht="22.95" customHeight="1" x14ac:dyDescent="0.2">
      <c r="A938" s="470">
        <v>45811</v>
      </c>
      <c r="B938" s="20" t="s">
        <v>208</v>
      </c>
      <c r="C938" s="41">
        <v>1136</v>
      </c>
      <c r="D938" s="55"/>
      <c r="E938" s="306" t="s">
        <v>4489</v>
      </c>
      <c r="F938" s="20" t="s">
        <v>79</v>
      </c>
      <c r="G938" s="41"/>
      <c r="H938" s="41" t="s">
        <v>22</v>
      </c>
      <c r="I938" s="41" t="s">
        <v>103</v>
      </c>
      <c r="J938" s="21" t="s">
        <v>95</v>
      </c>
      <c r="K938" s="306" t="s">
        <v>4498</v>
      </c>
      <c r="L938" s="55"/>
      <c r="M938" s="396">
        <v>0</v>
      </c>
      <c r="N938" s="469">
        <v>200</v>
      </c>
      <c r="O938" s="217">
        <f t="shared" si="15"/>
        <v>-21089</v>
      </c>
    </row>
    <row r="939" spans="1:17" ht="22.95" customHeight="1" x14ac:dyDescent="0.2">
      <c r="A939" s="470">
        <v>45811</v>
      </c>
      <c r="B939" s="20" t="s">
        <v>208</v>
      </c>
      <c r="C939" s="41">
        <v>1137</v>
      </c>
      <c r="D939" s="55"/>
      <c r="E939" s="306" t="s">
        <v>4489</v>
      </c>
      <c r="F939" s="20" t="s">
        <v>79</v>
      </c>
      <c r="G939" s="41"/>
      <c r="H939" s="41" t="s">
        <v>22</v>
      </c>
      <c r="I939" s="41" t="s">
        <v>103</v>
      </c>
      <c r="J939" s="21" t="s">
        <v>95</v>
      </c>
      <c r="K939" s="306" t="s">
        <v>4176</v>
      </c>
      <c r="L939" s="55"/>
      <c r="M939" s="396">
        <v>0</v>
      </c>
      <c r="N939" s="469">
        <v>200</v>
      </c>
      <c r="O939" s="217">
        <f t="shared" si="15"/>
        <v>-21289</v>
      </c>
    </row>
    <row r="940" spans="1:17" ht="22.95" customHeight="1" x14ac:dyDescent="0.2">
      <c r="A940" s="470">
        <v>45811</v>
      </c>
      <c r="B940" s="20" t="s">
        <v>208</v>
      </c>
      <c r="C940" s="41">
        <v>1138</v>
      </c>
      <c r="D940" s="55"/>
      <c r="E940" s="306" t="s">
        <v>4490</v>
      </c>
      <c r="F940" s="20" t="s">
        <v>79</v>
      </c>
      <c r="G940" s="41"/>
      <c r="H940" s="41" t="s">
        <v>22</v>
      </c>
      <c r="I940" s="41" t="s">
        <v>103</v>
      </c>
      <c r="J940" s="21" t="s">
        <v>95</v>
      </c>
      <c r="K940" s="306" t="s">
        <v>1322</v>
      </c>
      <c r="L940" s="55"/>
      <c r="M940" s="396">
        <v>0</v>
      </c>
      <c r="N940" s="469">
        <v>125</v>
      </c>
      <c r="O940" s="217">
        <f t="shared" si="15"/>
        <v>-21414</v>
      </c>
    </row>
    <row r="941" spans="1:17" ht="22.95" customHeight="1" x14ac:dyDescent="0.2">
      <c r="A941" s="470">
        <v>45811</v>
      </c>
      <c r="B941" s="20" t="s">
        <v>208</v>
      </c>
      <c r="C941" s="41">
        <v>1139</v>
      </c>
      <c r="D941" s="55"/>
      <c r="E941" s="306" t="s">
        <v>1276</v>
      </c>
      <c r="F941" s="20" t="s">
        <v>79</v>
      </c>
      <c r="G941" s="41"/>
      <c r="H941" s="41" t="s">
        <v>22</v>
      </c>
      <c r="I941" s="41" t="s">
        <v>103</v>
      </c>
      <c r="J941" s="21" t="s">
        <v>214</v>
      </c>
      <c r="K941" s="306" t="s">
        <v>1358</v>
      </c>
      <c r="L941" s="55"/>
      <c r="M941" s="396">
        <v>0</v>
      </c>
      <c r="N941" s="469">
        <v>250</v>
      </c>
      <c r="O941" s="217">
        <f t="shared" si="15"/>
        <v>-21664</v>
      </c>
    </row>
    <row r="942" spans="1:17" ht="22.95" customHeight="1" x14ac:dyDescent="0.2">
      <c r="A942" s="470">
        <v>45811</v>
      </c>
      <c r="B942" s="20" t="s">
        <v>208</v>
      </c>
      <c r="C942" s="41">
        <v>1140</v>
      </c>
      <c r="D942" s="55"/>
      <c r="E942" s="306" t="s">
        <v>4491</v>
      </c>
      <c r="F942" s="20" t="s">
        <v>79</v>
      </c>
      <c r="G942" s="41"/>
      <c r="H942" s="41" t="s">
        <v>22</v>
      </c>
      <c r="I942" s="41" t="s">
        <v>103</v>
      </c>
      <c r="J942" s="21" t="s">
        <v>95</v>
      </c>
      <c r="K942" s="306" t="s">
        <v>1305</v>
      </c>
      <c r="L942" s="55"/>
      <c r="M942" s="396">
        <v>0</v>
      </c>
      <c r="N942" s="469">
        <v>2245</v>
      </c>
      <c r="O942" s="217">
        <f t="shared" si="15"/>
        <v>-23909</v>
      </c>
    </row>
    <row r="943" spans="1:17" ht="22.95" customHeight="1" x14ac:dyDescent="0.2">
      <c r="A943" s="470">
        <v>45811</v>
      </c>
      <c r="B943" s="20" t="s">
        <v>208</v>
      </c>
      <c r="C943" s="41">
        <v>1141</v>
      </c>
      <c r="D943" s="55"/>
      <c r="E943" s="306" t="s">
        <v>1276</v>
      </c>
      <c r="F943" s="20" t="s">
        <v>79</v>
      </c>
      <c r="G943" s="41"/>
      <c r="H943" s="41" t="s">
        <v>22</v>
      </c>
      <c r="I943" s="41" t="s">
        <v>103</v>
      </c>
      <c r="J943" s="21" t="s">
        <v>102</v>
      </c>
      <c r="K943" s="306" t="s">
        <v>1300</v>
      </c>
      <c r="L943" s="55"/>
      <c r="M943" s="396">
        <v>0</v>
      </c>
      <c r="N943" s="469">
        <v>8112</v>
      </c>
      <c r="O943" s="217">
        <f t="shared" si="15"/>
        <v>-32021</v>
      </c>
    </row>
    <row r="944" spans="1:17" ht="22.95" customHeight="1" x14ac:dyDescent="0.2">
      <c r="A944" s="470">
        <v>45811</v>
      </c>
      <c r="B944" s="20" t="s">
        <v>208</v>
      </c>
      <c r="C944" s="41">
        <v>1142</v>
      </c>
      <c r="D944" s="55"/>
      <c r="E944" s="306" t="s">
        <v>4283</v>
      </c>
      <c r="F944" s="20" t="s">
        <v>79</v>
      </c>
      <c r="G944" s="41"/>
      <c r="H944" s="41" t="s">
        <v>22</v>
      </c>
      <c r="I944" s="41" t="s">
        <v>53</v>
      </c>
      <c r="J944" s="21" t="s">
        <v>112</v>
      </c>
      <c r="K944" s="306" t="s">
        <v>4295</v>
      </c>
      <c r="L944" s="55"/>
      <c r="M944" s="396">
        <v>0</v>
      </c>
      <c r="N944" s="469">
        <v>3847</v>
      </c>
      <c r="O944" s="217">
        <f t="shared" si="15"/>
        <v>-35868</v>
      </c>
    </row>
    <row r="945" spans="1:16" ht="22.95" customHeight="1" x14ac:dyDescent="0.2">
      <c r="A945" s="470">
        <v>45811</v>
      </c>
      <c r="B945" s="20" t="s">
        <v>208</v>
      </c>
      <c r="C945" s="41">
        <v>1143</v>
      </c>
      <c r="D945" s="55"/>
      <c r="E945" s="306" t="s">
        <v>1280</v>
      </c>
      <c r="F945" s="20" t="s">
        <v>79</v>
      </c>
      <c r="G945" s="41"/>
      <c r="H945" s="41" t="s">
        <v>22</v>
      </c>
      <c r="I945" s="41" t="s">
        <v>103</v>
      </c>
      <c r="J945" s="21" t="s">
        <v>102</v>
      </c>
      <c r="K945" s="306" t="s">
        <v>1361</v>
      </c>
      <c r="L945" s="55"/>
      <c r="M945" s="396">
        <v>0</v>
      </c>
      <c r="N945" s="469">
        <v>1000</v>
      </c>
      <c r="O945" s="217">
        <f t="shared" si="15"/>
        <v>-36868</v>
      </c>
    </row>
    <row r="946" spans="1:16" ht="22.95" customHeight="1" x14ac:dyDescent="0.2">
      <c r="A946" s="470">
        <v>45811</v>
      </c>
      <c r="B946" s="20" t="s">
        <v>208</v>
      </c>
      <c r="C946" s="41">
        <v>1144</v>
      </c>
      <c r="D946" s="55"/>
      <c r="E946" s="306" t="s">
        <v>1316</v>
      </c>
      <c r="F946" s="20" t="s">
        <v>79</v>
      </c>
      <c r="G946" s="41"/>
      <c r="H946" s="41" t="s">
        <v>22</v>
      </c>
      <c r="I946" s="41" t="s">
        <v>103</v>
      </c>
      <c r="J946" s="21" t="s">
        <v>102</v>
      </c>
      <c r="K946" s="306" t="s">
        <v>4499</v>
      </c>
      <c r="L946" s="55"/>
      <c r="M946" s="396">
        <v>0</v>
      </c>
      <c r="N946" s="443">
        <v>7540</v>
      </c>
      <c r="O946" s="217">
        <f t="shared" si="15"/>
        <v>-44408</v>
      </c>
    </row>
    <row r="947" spans="1:16" ht="22.95" customHeight="1" x14ac:dyDescent="0.2">
      <c r="A947" s="470">
        <v>45811</v>
      </c>
      <c r="B947" s="20" t="s">
        <v>208</v>
      </c>
      <c r="C947" s="41">
        <v>1145</v>
      </c>
      <c r="D947" s="55"/>
      <c r="E947" s="306" t="s">
        <v>4492</v>
      </c>
      <c r="F947" s="20" t="s">
        <v>79</v>
      </c>
      <c r="G947" s="41"/>
      <c r="H947" s="41" t="s">
        <v>22</v>
      </c>
      <c r="I947" s="41" t="s">
        <v>103</v>
      </c>
      <c r="J947" s="21" t="s">
        <v>102</v>
      </c>
      <c r="K947" s="306" t="s">
        <v>4253</v>
      </c>
      <c r="L947" s="55"/>
      <c r="M947" s="396">
        <v>0</v>
      </c>
      <c r="N947" s="443">
        <v>600</v>
      </c>
      <c r="O947" s="217">
        <f t="shared" si="15"/>
        <v>-45008</v>
      </c>
    </row>
    <row r="948" spans="1:16" ht="22.95" customHeight="1" x14ac:dyDescent="0.2">
      <c r="A948" s="470">
        <v>45811</v>
      </c>
      <c r="B948" s="20" t="s">
        <v>208</v>
      </c>
      <c r="C948" s="41">
        <v>1146</v>
      </c>
      <c r="D948" s="55"/>
      <c r="E948" s="306" t="s">
        <v>1270</v>
      </c>
      <c r="F948" s="20" t="s">
        <v>79</v>
      </c>
      <c r="G948" s="41"/>
      <c r="H948" s="41" t="s">
        <v>21</v>
      </c>
      <c r="I948" s="41" t="s">
        <v>81</v>
      </c>
      <c r="J948" s="21" t="s">
        <v>33</v>
      </c>
      <c r="K948" s="306"/>
      <c r="L948" s="55"/>
      <c r="M948" s="396">
        <v>310000</v>
      </c>
      <c r="N948" s="443">
        <v>0</v>
      </c>
      <c r="O948" s="217">
        <f t="shared" si="15"/>
        <v>264992</v>
      </c>
    </row>
    <row r="949" spans="1:16" ht="22.95" customHeight="1" x14ac:dyDescent="0.2">
      <c r="A949" s="470">
        <v>45811</v>
      </c>
      <c r="B949" s="20" t="s">
        <v>208</v>
      </c>
      <c r="C949" s="41">
        <v>1147</v>
      </c>
      <c r="D949" s="55"/>
      <c r="E949" s="306" t="s">
        <v>1278</v>
      </c>
      <c r="F949" s="20" t="s">
        <v>79</v>
      </c>
      <c r="G949" s="41"/>
      <c r="H949" s="41" t="s">
        <v>22</v>
      </c>
      <c r="I949" s="41" t="s">
        <v>53</v>
      </c>
      <c r="J949" s="21" t="s">
        <v>112</v>
      </c>
      <c r="K949" s="306" t="s">
        <v>1303</v>
      </c>
      <c r="L949" s="55"/>
      <c r="M949" s="396">
        <v>0</v>
      </c>
      <c r="N949" s="443">
        <v>36306</v>
      </c>
      <c r="O949" s="217">
        <f t="shared" si="15"/>
        <v>228686</v>
      </c>
    </row>
    <row r="950" spans="1:16" ht="22.95" customHeight="1" x14ac:dyDescent="0.2">
      <c r="A950" s="470">
        <v>45811</v>
      </c>
      <c r="B950" s="20" t="s">
        <v>208</v>
      </c>
      <c r="C950" s="41">
        <v>1148</v>
      </c>
      <c r="D950" s="55"/>
      <c r="E950" s="306" t="s">
        <v>1278</v>
      </c>
      <c r="F950" s="20" t="s">
        <v>79</v>
      </c>
      <c r="G950" s="41"/>
      <c r="H950" s="41" t="s">
        <v>22</v>
      </c>
      <c r="I950" s="41" t="s">
        <v>53</v>
      </c>
      <c r="J950" s="21" t="s">
        <v>114</v>
      </c>
      <c r="K950" s="306" t="s">
        <v>149</v>
      </c>
      <c r="L950" s="55"/>
      <c r="M950" s="396">
        <v>0</v>
      </c>
      <c r="N950" s="443">
        <v>4050</v>
      </c>
      <c r="O950" s="217">
        <f t="shared" si="15"/>
        <v>224636</v>
      </c>
    </row>
    <row r="951" spans="1:16" ht="22.95" customHeight="1" x14ac:dyDescent="0.2">
      <c r="A951" s="470">
        <v>45811</v>
      </c>
      <c r="B951" s="20" t="s">
        <v>208</v>
      </c>
      <c r="C951" s="41">
        <v>1149</v>
      </c>
      <c r="D951" s="55"/>
      <c r="E951" s="306" t="s">
        <v>1278</v>
      </c>
      <c r="F951" s="20" t="s">
        <v>79</v>
      </c>
      <c r="G951" s="41"/>
      <c r="H951" s="41" t="s">
        <v>22</v>
      </c>
      <c r="I951" s="41" t="s">
        <v>53</v>
      </c>
      <c r="J951" s="21" t="s">
        <v>112</v>
      </c>
      <c r="K951" s="306" t="s">
        <v>1302</v>
      </c>
      <c r="L951" s="55"/>
      <c r="M951" s="396">
        <v>0</v>
      </c>
      <c r="N951" s="443">
        <v>188768</v>
      </c>
      <c r="O951" s="217">
        <f t="shared" si="15"/>
        <v>35868</v>
      </c>
    </row>
    <row r="952" spans="1:16" ht="22.95" customHeight="1" x14ac:dyDescent="0.2">
      <c r="A952" s="470">
        <v>45811</v>
      </c>
      <c r="B952" s="20" t="s">
        <v>208</v>
      </c>
      <c r="C952" s="41">
        <v>1150</v>
      </c>
      <c r="D952" s="55"/>
      <c r="E952" s="306" t="s">
        <v>130</v>
      </c>
      <c r="F952" s="20" t="s">
        <v>79</v>
      </c>
      <c r="G952" s="41"/>
      <c r="H952" s="41" t="s">
        <v>22</v>
      </c>
      <c r="I952" s="41" t="s">
        <v>53</v>
      </c>
      <c r="J952" s="21" t="s">
        <v>113</v>
      </c>
      <c r="K952" s="306" t="s">
        <v>1324</v>
      </c>
      <c r="L952" s="55"/>
      <c r="M952" s="396">
        <v>0</v>
      </c>
      <c r="N952" s="443">
        <v>300</v>
      </c>
      <c r="O952" s="217">
        <f t="shared" si="15"/>
        <v>35568</v>
      </c>
    </row>
    <row r="953" spans="1:16" ht="22.95" customHeight="1" x14ac:dyDescent="0.2">
      <c r="A953" s="470">
        <v>45811</v>
      </c>
      <c r="B953" s="20" t="s">
        <v>208</v>
      </c>
      <c r="C953" s="41">
        <v>1151</v>
      </c>
      <c r="D953" s="55"/>
      <c r="E953" s="306" t="s">
        <v>130</v>
      </c>
      <c r="F953" s="20" t="s">
        <v>79</v>
      </c>
      <c r="G953" s="41"/>
      <c r="H953" s="41" t="s">
        <v>22</v>
      </c>
      <c r="I953" s="41" t="s">
        <v>53</v>
      </c>
      <c r="J953" s="21" t="s">
        <v>113</v>
      </c>
      <c r="K953" s="306" t="s">
        <v>4500</v>
      </c>
      <c r="L953" s="55"/>
      <c r="M953" s="396">
        <v>0</v>
      </c>
      <c r="N953" s="443">
        <v>300</v>
      </c>
      <c r="O953" s="217">
        <f t="shared" si="15"/>
        <v>35268</v>
      </c>
    </row>
    <row r="954" spans="1:16" ht="22.95" customHeight="1" x14ac:dyDescent="0.2">
      <c r="A954" s="470">
        <v>45811</v>
      </c>
      <c r="B954" s="20" t="s">
        <v>208</v>
      </c>
      <c r="C954" s="41">
        <v>1152</v>
      </c>
      <c r="D954" s="55"/>
      <c r="E954" s="306" t="s">
        <v>1279</v>
      </c>
      <c r="F954" s="20" t="s">
        <v>79</v>
      </c>
      <c r="G954" s="41"/>
      <c r="H954" s="41" t="s">
        <v>22</v>
      </c>
      <c r="I954" s="41" t="s">
        <v>53</v>
      </c>
      <c r="J954" s="21" t="s">
        <v>113</v>
      </c>
      <c r="K954" s="306" t="s">
        <v>1361</v>
      </c>
      <c r="L954" s="55"/>
      <c r="M954" s="396">
        <v>0</v>
      </c>
      <c r="N954" s="443">
        <v>1500</v>
      </c>
      <c r="O954" s="217">
        <f t="shared" si="15"/>
        <v>33768</v>
      </c>
    </row>
    <row r="955" spans="1:16" ht="22.95" customHeight="1" x14ac:dyDescent="0.25">
      <c r="A955" s="470">
        <v>45811</v>
      </c>
      <c r="B955" s="20" t="s">
        <v>208</v>
      </c>
      <c r="C955" s="41">
        <v>1153</v>
      </c>
      <c r="D955" s="55"/>
      <c r="E955" s="306" t="s">
        <v>1281</v>
      </c>
      <c r="F955" s="20" t="s">
        <v>79</v>
      </c>
      <c r="G955" s="41"/>
      <c r="H955" s="41" t="s">
        <v>22</v>
      </c>
      <c r="I955" s="41" t="s">
        <v>81</v>
      </c>
      <c r="J955" s="21" t="s">
        <v>33</v>
      </c>
      <c r="K955" s="306" t="s">
        <v>1263</v>
      </c>
      <c r="L955" s="55"/>
      <c r="M955" s="396">
        <v>0</v>
      </c>
      <c r="N955" s="443">
        <v>26000</v>
      </c>
      <c r="O955" s="217">
        <f t="shared" si="15"/>
        <v>7768</v>
      </c>
      <c r="P955" s="325"/>
    </row>
    <row r="956" spans="1:16" ht="22.95" customHeight="1" x14ac:dyDescent="0.2">
      <c r="A956" s="467">
        <v>45817</v>
      </c>
      <c r="B956" s="20" t="s">
        <v>208</v>
      </c>
      <c r="C956" s="41">
        <v>1160</v>
      </c>
      <c r="D956" s="55"/>
      <c r="E956" s="306" t="s">
        <v>130</v>
      </c>
      <c r="F956" s="20" t="s">
        <v>79</v>
      </c>
      <c r="G956" s="41"/>
      <c r="H956" s="41" t="s">
        <v>22</v>
      </c>
      <c r="I956" s="41" t="s">
        <v>53</v>
      </c>
      <c r="J956" s="21" t="s">
        <v>113</v>
      </c>
      <c r="K956" s="306" t="s">
        <v>5071</v>
      </c>
      <c r="L956" s="55"/>
      <c r="M956" s="396">
        <v>0</v>
      </c>
      <c r="N956" s="443">
        <v>1000</v>
      </c>
      <c r="O956" s="217">
        <f t="shared" si="15"/>
        <v>6768</v>
      </c>
    </row>
    <row r="957" spans="1:16" ht="22.95" customHeight="1" x14ac:dyDescent="0.2">
      <c r="A957" s="467">
        <v>45817</v>
      </c>
      <c r="B957" s="20" t="s">
        <v>208</v>
      </c>
      <c r="C957" s="41">
        <v>1161</v>
      </c>
      <c r="D957" s="55"/>
      <c r="E957" s="306" t="s">
        <v>4159</v>
      </c>
      <c r="F957" s="20" t="s">
        <v>79</v>
      </c>
      <c r="G957" s="41"/>
      <c r="H957" s="41" t="s">
        <v>22</v>
      </c>
      <c r="I957" s="41" t="s">
        <v>103</v>
      </c>
      <c r="J957" s="21" t="s">
        <v>94</v>
      </c>
      <c r="K957" s="306" t="s">
        <v>1305</v>
      </c>
      <c r="L957" s="55"/>
      <c r="M957" s="396">
        <v>0</v>
      </c>
      <c r="N957" s="443">
        <v>500</v>
      </c>
      <c r="O957" s="217">
        <f t="shared" si="15"/>
        <v>6268</v>
      </c>
    </row>
    <row r="958" spans="1:16" ht="22.95" customHeight="1" x14ac:dyDescent="0.2">
      <c r="A958" s="467">
        <v>45817</v>
      </c>
      <c r="B958" s="20" t="s">
        <v>208</v>
      </c>
      <c r="C958" s="41">
        <v>1162</v>
      </c>
      <c r="D958" s="55"/>
      <c r="E958" s="306" t="s">
        <v>5058</v>
      </c>
      <c r="F958" s="20" t="s">
        <v>79</v>
      </c>
      <c r="G958" s="41"/>
      <c r="H958" s="41" t="s">
        <v>22</v>
      </c>
      <c r="I958" s="41" t="s">
        <v>103</v>
      </c>
      <c r="J958" s="21" t="s">
        <v>219</v>
      </c>
      <c r="K958" s="306" t="s">
        <v>5072</v>
      </c>
      <c r="L958" s="55"/>
      <c r="M958" s="396">
        <v>0</v>
      </c>
      <c r="N958" s="443">
        <v>700</v>
      </c>
      <c r="O958" s="217">
        <f t="shared" si="15"/>
        <v>5568</v>
      </c>
    </row>
    <row r="959" spans="1:16" ht="22.95" customHeight="1" x14ac:dyDescent="0.2">
      <c r="A959" s="467">
        <v>45817</v>
      </c>
      <c r="B959" s="20" t="s">
        <v>208</v>
      </c>
      <c r="C959" s="41">
        <v>1163</v>
      </c>
      <c r="D959" s="55"/>
      <c r="E959" s="306" t="s">
        <v>1958</v>
      </c>
      <c r="F959" s="20" t="s">
        <v>79</v>
      </c>
      <c r="G959" s="41"/>
      <c r="H959" s="41" t="s">
        <v>22</v>
      </c>
      <c r="I959" s="41" t="s">
        <v>103</v>
      </c>
      <c r="J959" s="21" t="s">
        <v>94</v>
      </c>
      <c r="K959" s="306" t="s">
        <v>1325</v>
      </c>
      <c r="L959" s="55"/>
      <c r="M959" s="396">
        <v>0</v>
      </c>
      <c r="N959" s="443">
        <v>850</v>
      </c>
      <c r="O959" s="217">
        <f t="shared" ref="O959:O1022" si="16">O958+M959-N959</f>
        <v>4718</v>
      </c>
    </row>
    <row r="960" spans="1:16" ht="22.95" customHeight="1" x14ac:dyDescent="0.2">
      <c r="A960" s="467">
        <v>45817</v>
      </c>
      <c r="B960" s="20" t="s">
        <v>208</v>
      </c>
      <c r="C960" s="41">
        <v>1164</v>
      </c>
      <c r="D960" s="55"/>
      <c r="E960" s="306" t="s">
        <v>5059</v>
      </c>
      <c r="F960" s="20" t="s">
        <v>79</v>
      </c>
      <c r="G960" s="41"/>
      <c r="H960" s="41" t="s">
        <v>22</v>
      </c>
      <c r="I960" s="41" t="s">
        <v>103</v>
      </c>
      <c r="J960" s="21" t="s">
        <v>95</v>
      </c>
      <c r="K960" s="306" t="s">
        <v>1305</v>
      </c>
      <c r="L960" s="55"/>
      <c r="M960" s="396">
        <v>0</v>
      </c>
      <c r="N960" s="443">
        <v>2218</v>
      </c>
      <c r="O960" s="217">
        <f t="shared" si="16"/>
        <v>2500</v>
      </c>
    </row>
    <row r="961" spans="1:15" ht="22.95" customHeight="1" x14ac:dyDescent="0.2">
      <c r="A961" s="467">
        <v>45817</v>
      </c>
      <c r="B961" s="20" t="s">
        <v>208</v>
      </c>
      <c r="C961" s="41">
        <v>1165</v>
      </c>
      <c r="D961" s="55"/>
      <c r="E961" s="306" t="s">
        <v>4200</v>
      </c>
      <c r="F961" s="20" t="s">
        <v>79</v>
      </c>
      <c r="G961" s="41"/>
      <c r="H961" s="41" t="s">
        <v>22</v>
      </c>
      <c r="I961" s="41" t="s">
        <v>56</v>
      </c>
      <c r="J961" s="21" t="s">
        <v>90</v>
      </c>
      <c r="K961" s="306" t="s">
        <v>4176</v>
      </c>
      <c r="L961" s="55"/>
      <c r="M961" s="396">
        <v>0</v>
      </c>
      <c r="N961" s="443">
        <v>350</v>
      </c>
      <c r="O961" s="217">
        <f t="shared" si="16"/>
        <v>2150</v>
      </c>
    </row>
    <row r="962" spans="1:15" ht="22.95" customHeight="1" x14ac:dyDescent="0.2">
      <c r="A962" s="467">
        <v>45817</v>
      </c>
      <c r="B962" s="20" t="s">
        <v>208</v>
      </c>
      <c r="C962" s="41">
        <v>1166</v>
      </c>
      <c r="D962" s="55"/>
      <c r="E962" s="306" t="s">
        <v>5060</v>
      </c>
      <c r="F962" s="20" t="s">
        <v>79</v>
      </c>
      <c r="G962" s="41"/>
      <c r="H962" s="41" t="s">
        <v>22</v>
      </c>
      <c r="I962" s="41" t="s">
        <v>103</v>
      </c>
      <c r="J962" s="21" t="s">
        <v>95</v>
      </c>
      <c r="K962" s="306" t="s">
        <v>1305</v>
      </c>
      <c r="L962" s="55"/>
      <c r="M962" s="396">
        <v>0</v>
      </c>
      <c r="N962" s="443">
        <v>1713</v>
      </c>
      <c r="O962" s="217">
        <f t="shared" si="16"/>
        <v>437</v>
      </c>
    </row>
    <row r="963" spans="1:15" ht="22.95" customHeight="1" x14ac:dyDescent="0.2">
      <c r="A963" s="467">
        <v>45817</v>
      </c>
      <c r="B963" s="20" t="s">
        <v>208</v>
      </c>
      <c r="C963" s="41">
        <v>1167</v>
      </c>
      <c r="D963" s="41"/>
      <c r="E963" s="55" t="s">
        <v>130</v>
      </c>
      <c r="F963" s="20" t="s">
        <v>79</v>
      </c>
      <c r="G963" s="41"/>
      <c r="H963" s="21" t="s">
        <v>22</v>
      </c>
      <c r="I963" s="41" t="s">
        <v>53</v>
      </c>
      <c r="J963" s="21" t="s">
        <v>113</v>
      </c>
      <c r="K963" s="203" t="s">
        <v>2018</v>
      </c>
      <c r="L963" s="55"/>
      <c r="M963" s="443">
        <v>0</v>
      </c>
      <c r="N963" s="443">
        <v>200</v>
      </c>
      <c r="O963" s="217">
        <f t="shared" si="16"/>
        <v>237</v>
      </c>
    </row>
    <row r="964" spans="1:15" ht="22.95" customHeight="1" x14ac:dyDescent="0.2">
      <c r="A964" s="467">
        <v>45817</v>
      </c>
      <c r="B964" s="20" t="s">
        <v>208</v>
      </c>
      <c r="C964" s="41">
        <v>1168</v>
      </c>
      <c r="D964" s="55"/>
      <c r="E964" s="306" t="s">
        <v>5061</v>
      </c>
      <c r="F964" s="20" t="s">
        <v>79</v>
      </c>
      <c r="G964" s="55"/>
      <c r="H964" s="41" t="s">
        <v>21</v>
      </c>
      <c r="I964" s="21" t="s">
        <v>81</v>
      </c>
      <c r="J964" s="21" t="s">
        <v>33</v>
      </c>
      <c r="K964" s="55"/>
      <c r="L964" s="55"/>
      <c r="M964" s="396">
        <v>5000</v>
      </c>
      <c r="N964" s="443">
        <v>0</v>
      </c>
      <c r="O964" s="217">
        <f t="shared" si="16"/>
        <v>5237</v>
      </c>
    </row>
    <row r="965" spans="1:15" ht="22.95" customHeight="1" x14ac:dyDescent="0.2">
      <c r="A965" s="467">
        <v>45817</v>
      </c>
      <c r="B965" s="20" t="s">
        <v>208</v>
      </c>
      <c r="C965" s="41">
        <v>1169</v>
      </c>
      <c r="D965" s="55"/>
      <c r="E965" s="306" t="s">
        <v>4159</v>
      </c>
      <c r="F965" s="20" t="s">
        <v>79</v>
      </c>
      <c r="G965" s="55"/>
      <c r="H965" s="41" t="s">
        <v>22</v>
      </c>
      <c r="I965" s="21" t="s">
        <v>103</v>
      </c>
      <c r="J965" s="21" t="s">
        <v>94</v>
      </c>
      <c r="K965" s="55" t="s">
        <v>1386</v>
      </c>
      <c r="L965" s="55"/>
      <c r="M965" s="396">
        <v>0</v>
      </c>
      <c r="N965" s="443">
        <v>1000</v>
      </c>
      <c r="O965" s="217">
        <f t="shared" si="16"/>
        <v>4237</v>
      </c>
    </row>
    <row r="966" spans="1:15" ht="22.95" customHeight="1" x14ac:dyDescent="0.2">
      <c r="A966" s="467">
        <v>45817</v>
      </c>
      <c r="B966" s="20" t="s">
        <v>208</v>
      </c>
      <c r="C966" s="41">
        <v>1170</v>
      </c>
      <c r="D966" s="55"/>
      <c r="E966" s="306" t="s">
        <v>5062</v>
      </c>
      <c r="F966" s="20" t="s">
        <v>79</v>
      </c>
      <c r="G966" s="55"/>
      <c r="H966" s="41" t="s">
        <v>22</v>
      </c>
      <c r="I966" s="21" t="s">
        <v>103</v>
      </c>
      <c r="J966" s="21" t="s">
        <v>95</v>
      </c>
      <c r="K966" s="55" t="s">
        <v>1963</v>
      </c>
      <c r="L966" s="55"/>
      <c r="M966" s="396">
        <v>0</v>
      </c>
      <c r="N966" s="443">
        <v>2881</v>
      </c>
      <c r="O966" s="217">
        <f t="shared" si="16"/>
        <v>1356</v>
      </c>
    </row>
    <row r="967" spans="1:15" ht="22.95" customHeight="1" x14ac:dyDescent="0.2">
      <c r="A967" s="467">
        <v>45817</v>
      </c>
      <c r="B967" s="20" t="s">
        <v>208</v>
      </c>
      <c r="C967" s="41">
        <v>1171</v>
      </c>
      <c r="D967" s="55"/>
      <c r="E967" s="306" t="s">
        <v>130</v>
      </c>
      <c r="F967" s="20" t="s">
        <v>79</v>
      </c>
      <c r="G967" s="55"/>
      <c r="H967" s="41" t="s">
        <v>22</v>
      </c>
      <c r="I967" s="21" t="s">
        <v>53</v>
      </c>
      <c r="J967" s="21" t="s">
        <v>113</v>
      </c>
      <c r="K967" s="55" t="s">
        <v>5073</v>
      </c>
      <c r="L967" s="55"/>
      <c r="M967" s="396">
        <v>0</v>
      </c>
      <c r="N967" s="443">
        <v>200</v>
      </c>
      <c r="O967" s="217">
        <f t="shared" si="16"/>
        <v>1156</v>
      </c>
    </row>
    <row r="968" spans="1:15" ht="22.95" customHeight="1" x14ac:dyDescent="0.2">
      <c r="A968" s="467">
        <v>45817</v>
      </c>
      <c r="B968" s="20" t="s">
        <v>208</v>
      </c>
      <c r="C968" s="41">
        <v>1172</v>
      </c>
      <c r="D968" s="55"/>
      <c r="E968" s="306" t="s">
        <v>130</v>
      </c>
      <c r="F968" s="20" t="s">
        <v>79</v>
      </c>
      <c r="G968" s="55"/>
      <c r="H968" s="41" t="s">
        <v>22</v>
      </c>
      <c r="I968" s="21" t="s">
        <v>53</v>
      </c>
      <c r="J968" s="21" t="s">
        <v>113</v>
      </c>
      <c r="K968" s="55" t="s">
        <v>5074</v>
      </c>
      <c r="L968" s="55"/>
      <c r="M968" s="396">
        <v>0</v>
      </c>
      <c r="N968" s="443">
        <v>200</v>
      </c>
      <c r="O968" s="217">
        <f t="shared" si="16"/>
        <v>956</v>
      </c>
    </row>
    <row r="969" spans="1:15" ht="22.95" customHeight="1" x14ac:dyDescent="0.2">
      <c r="A969" s="467">
        <v>45817</v>
      </c>
      <c r="B969" s="20" t="s">
        <v>208</v>
      </c>
      <c r="C969" s="41">
        <v>1173</v>
      </c>
      <c r="D969" s="55"/>
      <c r="E969" s="306" t="s">
        <v>130</v>
      </c>
      <c r="F969" s="20" t="s">
        <v>79</v>
      </c>
      <c r="G969" s="55"/>
      <c r="H969" s="41" t="s">
        <v>22</v>
      </c>
      <c r="I969" s="21" t="s">
        <v>53</v>
      </c>
      <c r="J969" s="21" t="s">
        <v>113</v>
      </c>
      <c r="K969" s="55" t="s">
        <v>5075</v>
      </c>
      <c r="L969" s="55"/>
      <c r="M969" s="396">
        <v>0</v>
      </c>
      <c r="N969" s="443">
        <v>200</v>
      </c>
      <c r="O969" s="217">
        <f t="shared" si="16"/>
        <v>756</v>
      </c>
    </row>
    <row r="970" spans="1:15" ht="22.95" customHeight="1" x14ac:dyDescent="0.2">
      <c r="A970" s="467">
        <v>45817</v>
      </c>
      <c r="B970" s="20" t="s">
        <v>208</v>
      </c>
      <c r="C970" s="41">
        <v>1174</v>
      </c>
      <c r="D970" s="55"/>
      <c r="E970" s="306" t="s">
        <v>5063</v>
      </c>
      <c r="F970" s="20" t="s">
        <v>79</v>
      </c>
      <c r="G970" s="55"/>
      <c r="H970" s="41" t="s">
        <v>22</v>
      </c>
      <c r="I970" s="21" t="s">
        <v>103</v>
      </c>
      <c r="J970" s="21" t="s">
        <v>95</v>
      </c>
      <c r="K970" s="55" t="s">
        <v>1305</v>
      </c>
      <c r="L970" s="55"/>
      <c r="M970" s="396">
        <v>0</v>
      </c>
      <c r="N970" s="443">
        <v>300</v>
      </c>
      <c r="O970" s="217">
        <f t="shared" si="16"/>
        <v>456</v>
      </c>
    </row>
    <row r="971" spans="1:15" ht="22.95" customHeight="1" x14ac:dyDescent="0.2">
      <c r="A971" s="467">
        <v>45817</v>
      </c>
      <c r="B971" s="20" t="s">
        <v>208</v>
      </c>
      <c r="C971" s="41">
        <v>1175</v>
      </c>
      <c r="D971" s="55"/>
      <c r="E971" s="306" t="s">
        <v>5064</v>
      </c>
      <c r="F971" s="20" t="s">
        <v>79</v>
      </c>
      <c r="G971" s="55"/>
      <c r="H971" s="41" t="s">
        <v>22</v>
      </c>
      <c r="I971" s="21" t="s">
        <v>103</v>
      </c>
      <c r="J971" s="21" t="s">
        <v>95</v>
      </c>
      <c r="K971" s="55" t="s">
        <v>1322</v>
      </c>
      <c r="L971" s="55"/>
      <c r="M971" s="396">
        <v>0</v>
      </c>
      <c r="N971" s="443">
        <v>390</v>
      </c>
      <c r="O971" s="217">
        <f t="shared" si="16"/>
        <v>66</v>
      </c>
    </row>
    <row r="972" spans="1:15" ht="22.95" customHeight="1" x14ac:dyDescent="0.2">
      <c r="A972" s="467">
        <v>45817</v>
      </c>
      <c r="B972" s="20" t="s">
        <v>208</v>
      </c>
      <c r="C972" s="41">
        <v>1176</v>
      </c>
      <c r="D972" s="55"/>
      <c r="E972" s="306" t="s">
        <v>1277</v>
      </c>
      <c r="F972" s="20" t="s">
        <v>79</v>
      </c>
      <c r="G972" s="55"/>
      <c r="H972" s="41" t="s">
        <v>22</v>
      </c>
      <c r="I972" s="21" t="s">
        <v>56</v>
      </c>
      <c r="J972" s="21" t="s">
        <v>116</v>
      </c>
      <c r="K972" s="55" t="s">
        <v>139</v>
      </c>
      <c r="L972" s="55"/>
      <c r="M972" s="396">
        <v>0</v>
      </c>
      <c r="N972" s="443">
        <v>55</v>
      </c>
      <c r="O972" s="217">
        <f t="shared" si="16"/>
        <v>11</v>
      </c>
    </row>
    <row r="973" spans="1:15" ht="22.95" customHeight="1" x14ac:dyDescent="0.2">
      <c r="A973" s="467">
        <v>45817</v>
      </c>
      <c r="B973" s="20" t="s">
        <v>208</v>
      </c>
      <c r="C973" s="41">
        <v>1177</v>
      </c>
      <c r="D973" s="55"/>
      <c r="E973" s="306" t="s">
        <v>1270</v>
      </c>
      <c r="F973" s="20" t="s">
        <v>79</v>
      </c>
      <c r="G973" s="55"/>
      <c r="H973" s="41" t="s">
        <v>21</v>
      </c>
      <c r="I973" s="21" t="s">
        <v>81</v>
      </c>
      <c r="J973" s="21" t="s">
        <v>33</v>
      </c>
      <c r="K973" s="55"/>
      <c r="L973" s="55"/>
      <c r="M973" s="396">
        <v>270000</v>
      </c>
      <c r="N973" s="443">
        <v>0</v>
      </c>
      <c r="O973" s="217">
        <f t="shared" si="16"/>
        <v>270011</v>
      </c>
    </row>
    <row r="974" spans="1:15" ht="22.95" customHeight="1" x14ac:dyDescent="0.2">
      <c r="A974" s="467">
        <v>45817</v>
      </c>
      <c r="B974" s="20" t="s">
        <v>208</v>
      </c>
      <c r="C974" s="41">
        <v>1178</v>
      </c>
      <c r="D974" s="55"/>
      <c r="E974" s="306" t="s">
        <v>1273</v>
      </c>
      <c r="F974" s="20" t="s">
        <v>79</v>
      </c>
      <c r="G974" s="55"/>
      <c r="H974" s="41" t="s">
        <v>22</v>
      </c>
      <c r="I974" s="21" t="s">
        <v>103</v>
      </c>
      <c r="J974" s="21" t="s">
        <v>216</v>
      </c>
      <c r="K974" s="55" t="s">
        <v>1289</v>
      </c>
      <c r="L974" s="55"/>
      <c r="M974" s="396">
        <v>0</v>
      </c>
      <c r="N974" s="443">
        <v>2000</v>
      </c>
      <c r="O974" s="217">
        <f t="shared" si="16"/>
        <v>268011</v>
      </c>
    </row>
    <row r="975" spans="1:15" ht="22.95" customHeight="1" x14ac:dyDescent="0.2">
      <c r="A975" s="467">
        <v>45817</v>
      </c>
      <c r="B975" s="20" t="s">
        <v>208</v>
      </c>
      <c r="C975" s="41">
        <v>1179</v>
      </c>
      <c r="D975" s="55"/>
      <c r="E975" s="306" t="s">
        <v>5065</v>
      </c>
      <c r="F975" s="20" t="s">
        <v>79</v>
      </c>
      <c r="G975" s="55"/>
      <c r="H975" s="41" t="s">
        <v>22</v>
      </c>
      <c r="I975" s="21" t="s">
        <v>103</v>
      </c>
      <c r="J975" s="21" t="s">
        <v>92</v>
      </c>
      <c r="K975" s="55" t="s">
        <v>5076</v>
      </c>
      <c r="L975" s="55"/>
      <c r="M975" s="396">
        <v>0</v>
      </c>
      <c r="N975" s="443">
        <v>400</v>
      </c>
      <c r="O975" s="217">
        <f t="shared" si="16"/>
        <v>267611</v>
      </c>
    </row>
    <row r="976" spans="1:15" ht="22.95" customHeight="1" x14ac:dyDescent="0.2">
      <c r="A976" s="467">
        <v>45817</v>
      </c>
      <c r="B976" s="20" t="s">
        <v>208</v>
      </c>
      <c r="C976" s="41">
        <v>1180</v>
      </c>
      <c r="D976" s="55"/>
      <c r="E976" s="306" t="s">
        <v>5066</v>
      </c>
      <c r="F976" s="20" t="s">
        <v>79</v>
      </c>
      <c r="G976" s="55"/>
      <c r="H976" s="41" t="s">
        <v>22</v>
      </c>
      <c r="I976" s="21" t="s">
        <v>103</v>
      </c>
      <c r="J976" s="21" t="s">
        <v>102</v>
      </c>
      <c r="K976" s="55" t="s">
        <v>929</v>
      </c>
      <c r="L976" s="55"/>
      <c r="M976" s="396">
        <v>0</v>
      </c>
      <c r="N976" s="443">
        <v>495</v>
      </c>
      <c r="O976" s="217">
        <f t="shared" si="16"/>
        <v>267116</v>
      </c>
    </row>
    <row r="977" spans="1:17" ht="22.95" customHeight="1" x14ac:dyDescent="0.2">
      <c r="A977" s="467">
        <v>45817</v>
      </c>
      <c r="B977" s="20" t="s">
        <v>208</v>
      </c>
      <c r="C977" s="41">
        <v>1181</v>
      </c>
      <c r="D977" s="55"/>
      <c r="E977" s="306" t="s">
        <v>5067</v>
      </c>
      <c r="F977" s="20" t="s">
        <v>79</v>
      </c>
      <c r="G977" s="55"/>
      <c r="H977" s="41" t="s">
        <v>22</v>
      </c>
      <c r="I977" s="21" t="s">
        <v>103</v>
      </c>
      <c r="J977" s="21" t="s">
        <v>92</v>
      </c>
      <c r="K977" s="55" t="s">
        <v>5077</v>
      </c>
      <c r="L977" s="55"/>
      <c r="M977" s="396">
        <v>0</v>
      </c>
      <c r="N977" s="443">
        <v>13500</v>
      </c>
      <c r="O977" s="217">
        <f t="shared" si="16"/>
        <v>253616</v>
      </c>
    </row>
    <row r="978" spans="1:17" ht="22.95" customHeight="1" x14ac:dyDescent="0.2">
      <c r="A978" s="467">
        <v>45817</v>
      </c>
      <c r="B978" s="20" t="s">
        <v>208</v>
      </c>
      <c r="C978" s="41">
        <v>1182</v>
      </c>
      <c r="D978" s="55"/>
      <c r="E978" s="306" t="s">
        <v>4367</v>
      </c>
      <c r="F978" s="20" t="s">
        <v>79</v>
      </c>
      <c r="G978" s="55"/>
      <c r="H978" s="41" t="s">
        <v>22</v>
      </c>
      <c r="I978" s="21" t="s">
        <v>103</v>
      </c>
      <c r="J978" s="21" t="s">
        <v>94</v>
      </c>
      <c r="K978" s="55" t="s">
        <v>4479</v>
      </c>
      <c r="L978" s="55"/>
      <c r="M978" s="396">
        <v>0</v>
      </c>
      <c r="N978" s="443">
        <v>1050</v>
      </c>
      <c r="O978" s="217">
        <f t="shared" si="16"/>
        <v>252566</v>
      </c>
    </row>
    <row r="979" spans="1:17" ht="22.95" customHeight="1" x14ac:dyDescent="0.2">
      <c r="A979" s="467">
        <v>45817</v>
      </c>
      <c r="B979" s="20" t="s">
        <v>208</v>
      </c>
      <c r="C979" s="41">
        <v>1183</v>
      </c>
      <c r="D979" s="55"/>
      <c r="E979" s="306" t="s">
        <v>4241</v>
      </c>
      <c r="F979" s="20" t="s">
        <v>79</v>
      </c>
      <c r="G979" s="55"/>
      <c r="H979" s="41" t="s">
        <v>22</v>
      </c>
      <c r="I979" s="21" t="s">
        <v>103</v>
      </c>
      <c r="J979" s="21" t="s">
        <v>94</v>
      </c>
      <c r="K979" s="55" t="s">
        <v>4480</v>
      </c>
      <c r="L979" s="55"/>
      <c r="M979" s="396">
        <v>0</v>
      </c>
      <c r="N979" s="443">
        <v>1000</v>
      </c>
      <c r="O979" s="217">
        <f t="shared" si="16"/>
        <v>251566</v>
      </c>
    </row>
    <row r="980" spans="1:17" ht="22.95" customHeight="1" x14ac:dyDescent="0.2">
      <c r="A980" s="467">
        <v>45817</v>
      </c>
      <c r="B980" s="20" t="s">
        <v>208</v>
      </c>
      <c r="C980" s="41">
        <v>1184</v>
      </c>
      <c r="D980" s="41"/>
      <c r="E980" s="55" t="s">
        <v>1933</v>
      </c>
      <c r="F980" s="20" t="s">
        <v>79</v>
      </c>
      <c r="G980" s="41"/>
      <c r="H980" s="41" t="s">
        <v>22</v>
      </c>
      <c r="I980" s="41" t="s">
        <v>103</v>
      </c>
      <c r="J980" s="21" t="s">
        <v>94</v>
      </c>
      <c r="K980" s="203" t="s">
        <v>5078</v>
      </c>
      <c r="L980" s="219"/>
      <c r="M980" s="396">
        <v>0</v>
      </c>
      <c r="N980" s="443">
        <v>600</v>
      </c>
      <c r="O980" s="217">
        <f t="shared" si="16"/>
        <v>250966</v>
      </c>
      <c r="P980" s="231"/>
      <c r="Q980" s="229"/>
    </row>
    <row r="981" spans="1:17" ht="22.95" customHeight="1" x14ac:dyDescent="0.2">
      <c r="A981" s="467">
        <v>45817</v>
      </c>
      <c r="B981" s="20" t="s">
        <v>208</v>
      </c>
      <c r="C981" s="41">
        <v>1185</v>
      </c>
      <c r="D981" s="41"/>
      <c r="E981" s="306" t="s">
        <v>5068</v>
      </c>
      <c r="F981" s="20" t="s">
        <v>79</v>
      </c>
      <c r="G981" s="41"/>
      <c r="H981" s="41" t="s">
        <v>22</v>
      </c>
      <c r="I981" s="41" t="s">
        <v>103</v>
      </c>
      <c r="J981" s="21" t="s">
        <v>92</v>
      </c>
      <c r="K981" s="306" t="s">
        <v>1298</v>
      </c>
      <c r="L981" s="219"/>
      <c r="M981" s="443">
        <v>0</v>
      </c>
      <c r="N981" s="469">
        <v>1550</v>
      </c>
      <c r="O981" s="217">
        <f t="shared" si="16"/>
        <v>249416</v>
      </c>
      <c r="P981" s="231"/>
      <c r="Q981" s="229"/>
    </row>
    <row r="982" spans="1:17" ht="22.95" customHeight="1" x14ac:dyDescent="0.2">
      <c r="A982" s="467">
        <v>45817</v>
      </c>
      <c r="B982" s="20" t="s">
        <v>208</v>
      </c>
      <c r="C982" s="41">
        <v>1186</v>
      </c>
      <c r="D982" s="41"/>
      <c r="E982" s="306" t="s">
        <v>5069</v>
      </c>
      <c r="F982" s="20" t="s">
        <v>79</v>
      </c>
      <c r="G982" s="41"/>
      <c r="H982" s="41" t="s">
        <v>22</v>
      </c>
      <c r="I982" s="41" t="s">
        <v>103</v>
      </c>
      <c r="J982" s="21" t="s">
        <v>92</v>
      </c>
      <c r="K982" s="306" t="s">
        <v>4422</v>
      </c>
      <c r="L982" s="219"/>
      <c r="M982" s="396">
        <v>0</v>
      </c>
      <c r="N982" s="469">
        <v>1500</v>
      </c>
      <c r="O982" s="217">
        <f t="shared" si="16"/>
        <v>247916</v>
      </c>
      <c r="P982" s="231"/>
      <c r="Q982" s="229"/>
    </row>
    <row r="983" spans="1:17" ht="22.95" customHeight="1" x14ac:dyDescent="0.2">
      <c r="A983" s="467">
        <v>45817</v>
      </c>
      <c r="B983" s="20" t="s">
        <v>208</v>
      </c>
      <c r="C983" s="41">
        <v>1187</v>
      </c>
      <c r="D983" s="41"/>
      <c r="E983" s="306" t="s">
        <v>5070</v>
      </c>
      <c r="F983" s="20" t="s">
        <v>79</v>
      </c>
      <c r="G983" s="41"/>
      <c r="H983" s="41" t="s">
        <v>22</v>
      </c>
      <c r="I983" s="41" t="s">
        <v>103</v>
      </c>
      <c r="J983" s="21" t="s">
        <v>93</v>
      </c>
      <c r="K983" s="306" t="s">
        <v>1948</v>
      </c>
      <c r="L983" s="219"/>
      <c r="M983" s="396">
        <v>0</v>
      </c>
      <c r="N983" s="469">
        <v>400</v>
      </c>
      <c r="O983" s="217">
        <f t="shared" si="16"/>
        <v>247516</v>
      </c>
      <c r="P983" s="231"/>
      <c r="Q983" s="229"/>
    </row>
    <row r="984" spans="1:17" ht="22.95" customHeight="1" x14ac:dyDescent="0.2">
      <c r="A984" s="467">
        <v>45817</v>
      </c>
      <c r="B984" s="20" t="s">
        <v>208</v>
      </c>
      <c r="C984" s="41">
        <v>1188</v>
      </c>
      <c r="D984" s="41"/>
      <c r="E984" s="306" t="s">
        <v>1274</v>
      </c>
      <c r="F984" s="20" t="s">
        <v>79</v>
      </c>
      <c r="G984" s="41"/>
      <c r="H984" s="41" t="s">
        <v>22</v>
      </c>
      <c r="I984" s="41" t="s">
        <v>103</v>
      </c>
      <c r="J984" s="21" t="s">
        <v>92</v>
      </c>
      <c r="K984" s="306" t="s">
        <v>1297</v>
      </c>
      <c r="L984" s="219"/>
      <c r="M984" s="396">
        <v>0</v>
      </c>
      <c r="N984" s="469">
        <v>500</v>
      </c>
      <c r="O984" s="217">
        <f t="shared" si="16"/>
        <v>247016</v>
      </c>
      <c r="P984" s="231"/>
      <c r="Q984" s="229"/>
    </row>
    <row r="985" spans="1:17" ht="22.95" customHeight="1" x14ac:dyDescent="0.2">
      <c r="A985" s="467">
        <v>45817</v>
      </c>
      <c r="B985" s="20" t="s">
        <v>208</v>
      </c>
      <c r="C985" s="41">
        <v>1189</v>
      </c>
      <c r="D985" s="41"/>
      <c r="E985" s="306" t="s">
        <v>1933</v>
      </c>
      <c r="F985" s="20" t="s">
        <v>79</v>
      </c>
      <c r="G985" s="41"/>
      <c r="H985" s="41" t="s">
        <v>22</v>
      </c>
      <c r="I985" s="41" t="s">
        <v>103</v>
      </c>
      <c r="J985" s="21" t="s">
        <v>94</v>
      </c>
      <c r="K985" s="306" t="s">
        <v>1386</v>
      </c>
      <c r="L985" s="219"/>
      <c r="M985" s="396">
        <v>0</v>
      </c>
      <c r="N985" s="469">
        <v>1000</v>
      </c>
      <c r="O985" s="217">
        <f t="shared" si="16"/>
        <v>246016</v>
      </c>
      <c r="P985" s="231"/>
      <c r="Q985" s="229"/>
    </row>
    <row r="986" spans="1:17" ht="22.95" customHeight="1" x14ac:dyDescent="0.2">
      <c r="A986" s="467">
        <v>45817</v>
      </c>
      <c r="B986" s="20" t="s">
        <v>208</v>
      </c>
      <c r="C986" s="41">
        <v>1190</v>
      </c>
      <c r="D986" s="41"/>
      <c r="E986" s="306" t="s">
        <v>1276</v>
      </c>
      <c r="F986" s="20" t="s">
        <v>79</v>
      </c>
      <c r="G986" s="41"/>
      <c r="H986" s="41" t="s">
        <v>22</v>
      </c>
      <c r="I986" s="41" t="s">
        <v>103</v>
      </c>
      <c r="J986" s="21" t="s">
        <v>102</v>
      </c>
      <c r="K986" s="306" t="s">
        <v>1300</v>
      </c>
      <c r="L986" s="219"/>
      <c r="M986" s="396">
        <v>0</v>
      </c>
      <c r="N986" s="469">
        <v>6736</v>
      </c>
      <c r="O986" s="217">
        <f t="shared" si="16"/>
        <v>239280</v>
      </c>
      <c r="P986" s="231"/>
      <c r="Q986" s="229"/>
    </row>
    <row r="987" spans="1:17" ht="22.95" customHeight="1" x14ac:dyDescent="0.2">
      <c r="A987" s="467">
        <v>45817</v>
      </c>
      <c r="B987" s="20" t="s">
        <v>208</v>
      </c>
      <c r="C987" s="41">
        <v>1191</v>
      </c>
      <c r="D987" s="41"/>
      <c r="E987" s="306" t="s">
        <v>130</v>
      </c>
      <c r="F987" s="20" t="s">
        <v>79</v>
      </c>
      <c r="G987" s="41"/>
      <c r="H987" s="41" t="s">
        <v>22</v>
      </c>
      <c r="I987" s="41" t="s">
        <v>53</v>
      </c>
      <c r="J987" s="21" t="s">
        <v>113</v>
      </c>
      <c r="K987" s="306" t="s">
        <v>4190</v>
      </c>
      <c r="L987" s="219"/>
      <c r="M987" s="396">
        <v>0</v>
      </c>
      <c r="N987" s="469">
        <v>400</v>
      </c>
      <c r="O987" s="217">
        <f t="shared" si="16"/>
        <v>238880</v>
      </c>
      <c r="P987" s="231"/>
      <c r="Q987" s="229"/>
    </row>
    <row r="988" spans="1:17" ht="22.95" customHeight="1" x14ac:dyDescent="0.2">
      <c r="A988" s="467">
        <v>45817</v>
      </c>
      <c r="B988" s="20" t="s">
        <v>208</v>
      </c>
      <c r="C988" s="41">
        <v>1192</v>
      </c>
      <c r="D988" s="41"/>
      <c r="E988" s="306" t="s">
        <v>130</v>
      </c>
      <c r="F988" s="20" t="s">
        <v>79</v>
      </c>
      <c r="G988" s="41"/>
      <c r="H988" s="41" t="s">
        <v>22</v>
      </c>
      <c r="I988" s="41" t="s">
        <v>53</v>
      </c>
      <c r="J988" s="21" t="s">
        <v>113</v>
      </c>
      <c r="K988" s="306" t="s">
        <v>5079</v>
      </c>
      <c r="L988" s="219"/>
      <c r="M988" s="396">
        <v>0</v>
      </c>
      <c r="N988" s="469">
        <v>500</v>
      </c>
      <c r="O988" s="217">
        <f t="shared" si="16"/>
        <v>238380</v>
      </c>
      <c r="P988" s="231"/>
      <c r="Q988" s="229"/>
    </row>
    <row r="989" spans="1:17" ht="22.95" customHeight="1" x14ac:dyDescent="0.2">
      <c r="A989" s="467">
        <v>45817</v>
      </c>
      <c r="B989" s="20" t="s">
        <v>208</v>
      </c>
      <c r="C989" s="41">
        <v>1193</v>
      </c>
      <c r="D989" s="41"/>
      <c r="E989" s="306" t="s">
        <v>130</v>
      </c>
      <c r="F989" s="20" t="s">
        <v>79</v>
      </c>
      <c r="G989" s="41"/>
      <c r="H989" s="41" t="s">
        <v>22</v>
      </c>
      <c r="I989" s="41" t="s">
        <v>53</v>
      </c>
      <c r="J989" s="21" t="s">
        <v>113</v>
      </c>
      <c r="K989" s="306" t="s">
        <v>1328</v>
      </c>
      <c r="L989" s="219"/>
      <c r="M989" s="396">
        <v>0</v>
      </c>
      <c r="N989" s="469">
        <v>200</v>
      </c>
      <c r="O989" s="217">
        <f t="shared" si="16"/>
        <v>238180</v>
      </c>
      <c r="P989" s="231"/>
      <c r="Q989" s="229"/>
    </row>
    <row r="990" spans="1:17" ht="22.95" customHeight="1" x14ac:dyDescent="0.2">
      <c r="A990" s="467">
        <v>45817</v>
      </c>
      <c r="B990" s="20" t="s">
        <v>208</v>
      </c>
      <c r="C990" s="41">
        <v>1194</v>
      </c>
      <c r="D990" s="41"/>
      <c r="E990" s="306" t="s">
        <v>130</v>
      </c>
      <c r="F990" s="20" t="s">
        <v>79</v>
      </c>
      <c r="G990" s="41"/>
      <c r="H990" s="41" t="s">
        <v>22</v>
      </c>
      <c r="I990" s="41" t="s">
        <v>53</v>
      </c>
      <c r="J990" s="21" t="s">
        <v>113</v>
      </c>
      <c r="K990" s="306" t="s">
        <v>2001</v>
      </c>
      <c r="L990" s="219"/>
      <c r="M990" s="396">
        <v>0</v>
      </c>
      <c r="N990" s="469">
        <v>200</v>
      </c>
      <c r="O990" s="217">
        <f t="shared" si="16"/>
        <v>237980</v>
      </c>
      <c r="P990" s="231"/>
      <c r="Q990" s="229"/>
    </row>
    <row r="991" spans="1:17" ht="22.95" customHeight="1" x14ac:dyDescent="0.2">
      <c r="A991" s="467">
        <v>45817</v>
      </c>
      <c r="B991" s="20" t="s">
        <v>208</v>
      </c>
      <c r="C991" s="41">
        <v>1195</v>
      </c>
      <c r="D991" s="41"/>
      <c r="E991" s="306" t="s">
        <v>130</v>
      </c>
      <c r="F991" s="20" t="s">
        <v>79</v>
      </c>
      <c r="G991" s="41"/>
      <c r="H991" s="41" t="s">
        <v>22</v>
      </c>
      <c r="I991" s="41" t="s">
        <v>53</v>
      </c>
      <c r="J991" s="21" t="s">
        <v>113</v>
      </c>
      <c r="K991" s="306" t="s">
        <v>1323</v>
      </c>
      <c r="L991" s="219"/>
      <c r="M991" s="396">
        <v>0</v>
      </c>
      <c r="N991" s="469">
        <v>500</v>
      </c>
      <c r="O991" s="217">
        <f t="shared" si="16"/>
        <v>237480</v>
      </c>
      <c r="P991" s="231"/>
      <c r="Q991" s="229"/>
    </row>
    <row r="992" spans="1:17" ht="22.95" customHeight="1" x14ac:dyDescent="0.2">
      <c r="A992" s="467">
        <v>45817</v>
      </c>
      <c r="B992" s="20" t="s">
        <v>208</v>
      </c>
      <c r="C992" s="41">
        <v>1196</v>
      </c>
      <c r="D992" s="41"/>
      <c r="E992" s="306" t="s">
        <v>1279</v>
      </c>
      <c r="F992" s="20" t="s">
        <v>79</v>
      </c>
      <c r="G992" s="41"/>
      <c r="H992" s="41" t="s">
        <v>22</v>
      </c>
      <c r="I992" s="41" t="s">
        <v>53</v>
      </c>
      <c r="J992" s="21" t="s">
        <v>113</v>
      </c>
      <c r="K992" s="306" t="s">
        <v>1388</v>
      </c>
      <c r="L992" s="219"/>
      <c r="M992" s="396">
        <v>0</v>
      </c>
      <c r="N992" s="469">
        <v>2700</v>
      </c>
      <c r="O992" s="217">
        <f t="shared" si="16"/>
        <v>234780</v>
      </c>
      <c r="P992" s="231"/>
      <c r="Q992" s="229"/>
    </row>
    <row r="993" spans="1:17" ht="22.95" customHeight="1" x14ac:dyDescent="0.2">
      <c r="A993" s="467">
        <v>45817</v>
      </c>
      <c r="B993" s="20" t="s">
        <v>208</v>
      </c>
      <c r="C993" s="41">
        <v>1197</v>
      </c>
      <c r="D993" s="41"/>
      <c r="E993" s="306" t="s">
        <v>1280</v>
      </c>
      <c r="F993" s="20" t="s">
        <v>79</v>
      </c>
      <c r="G993" s="41"/>
      <c r="H993" s="41" t="s">
        <v>22</v>
      </c>
      <c r="I993" s="41" t="s">
        <v>103</v>
      </c>
      <c r="J993" s="21" t="s">
        <v>102</v>
      </c>
      <c r="K993" s="306" t="s">
        <v>1388</v>
      </c>
      <c r="L993" s="219"/>
      <c r="M993" s="396">
        <v>0</v>
      </c>
      <c r="N993" s="469">
        <v>1800</v>
      </c>
      <c r="O993" s="217">
        <f t="shared" si="16"/>
        <v>232980</v>
      </c>
      <c r="P993" s="231"/>
      <c r="Q993" s="229"/>
    </row>
    <row r="994" spans="1:17" ht="22.95" customHeight="1" x14ac:dyDescent="0.2">
      <c r="A994" s="467">
        <v>45817</v>
      </c>
      <c r="B994" s="20" t="s">
        <v>208</v>
      </c>
      <c r="C994" s="41">
        <v>1198</v>
      </c>
      <c r="D994" s="41"/>
      <c r="E994" s="306" t="s">
        <v>1316</v>
      </c>
      <c r="F994" s="20" t="s">
        <v>79</v>
      </c>
      <c r="G994" s="41"/>
      <c r="H994" s="41" t="s">
        <v>22</v>
      </c>
      <c r="I994" s="41" t="s">
        <v>103</v>
      </c>
      <c r="J994" s="21" t="s">
        <v>102</v>
      </c>
      <c r="K994" s="306" t="s">
        <v>4297</v>
      </c>
      <c r="L994" s="219"/>
      <c r="M994" s="396">
        <v>0</v>
      </c>
      <c r="N994" s="469">
        <v>5210</v>
      </c>
      <c r="O994" s="217">
        <f t="shared" si="16"/>
        <v>227770</v>
      </c>
      <c r="P994" s="231"/>
      <c r="Q994" s="229"/>
    </row>
    <row r="995" spans="1:17" ht="22.95" customHeight="1" x14ac:dyDescent="0.2">
      <c r="A995" s="467">
        <v>45817</v>
      </c>
      <c r="B995" s="20" t="s">
        <v>208</v>
      </c>
      <c r="C995" s="41">
        <v>1199</v>
      </c>
      <c r="D995" s="41"/>
      <c r="E995" s="306" t="s">
        <v>1278</v>
      </c>
      <c r="F995" s="20" t="s">
        <v>79</v>
      </c>
      <c r="G995" s="41"/>
      <c r="H995" s="41" t="s">
        <v>22</v>
      </c>
      <c r="I995" s="41" t="s">
        <v>53</v>
      </c>
      <c r="J995" s="21" t="s">
        <v>114</v>
      </c>
      <c r="K995" s="306" t="s">
        <v>149</v>
      </c>
      <c r="L995" s="219"/>
      <c r="M995" s="396">
        <v>0</v>
      </c>
      <c r="N995" s="469">
        <v>4050</v>
      </c>
      <c r="O995" s="217">
        <f t="shared" si="16"/>
        <v>223720</v>
      </c>
      <c r="P995" s="231"/>
      <c r="Q995" s="229"/>
    </row>
    <row r="996" spans="1:17" ht="22.95" customHeight="1" x14ac:dyDescent="0.2">
      <c r="A996" s="467">
        <v>45817</v>
      </c>
      <c r="B996" s="20" t="s">
        <v>208</v>
      </c>
      <c r="C996" s="41">
        <v>1200</v>
      </c>
      <c r="D996" s="55"/>
      <c r="E996" s="55" t="s">
        <v>1278</v>
      </c>
      <c r="F996" s="20" t="s">
        <v>79</v>
      </c>
      <c r="G996" s="41"/>
      <c r="H996" s="41" t="s">
        <v>22</v>
      </c>
      <c r="I996" s="41" t="s">
        <v>53</v>
      </c>
      <c r="J996" s="21" t="s">
        <v>112</v>
      </c>
      <c r="K996" s="203" t="s">
        <v>1302</v>
      </c>
      <c r="L996" s="55"/>
      <c r="M996" s="443">
        <v>0</v>
      </c>
      <c r="N996" s="443">
        <v>145730</v>
      </c>
      <c r="O996" s="217">
        <f t="shared" si="16"/>
        <v>77990</v>
      </c>
    </row>
    <row r="997" spans="1:17" ht="22.95" customHeight="1" x14ac:dyDescent="0.2">
      <c r="A997" s="467">
        <v>45817</v>
      </c>
      <c r="B997" s="20" t="s">
        <v>208</v>
      </c>
      <c r="C997" s="41">
        <v>1201</v>
      </c>
      <c r="D997" s="55"/>
      <c r="E997" s="306" t="s">
        <v>1278</v>
      </c>
      <c r="F997" s="20" t="s">
        <v>79</v>
      </c>
      <c r="G997" s="55"/>
      <c r="H997" s="41" t="s">
        <v>22</v>
      </c>
      <c r="I997" s="41" t="s">
        <v>53</v>
      </c>
      <c r="J997" s="21" t="s">
        <v>112</v>
      </c>
      <c r="K997" s="306" t="s">
        <v>1303</v>
      </c>
      <c r="L997" s="55"/>
      <c r="M997" s="396">
        <v>0</v>
      </c>
      <c r="N997" s="469">
        <v>33309</v>
      </c>
      <c r="O997" s="217">
        <f t="shared" si="16"/>
        <v>44681</v>
      </c>
    </row>
    <row r="998" spans="1:17" ht="22.95" customHeight="1" x14ac:dyDescent="0.2">
      <c r="A998" s="467">
        <v>45817</v>
      </c>
      <c r="B998" s="20" t="s">
        <v>208</v>
      </c>
      <c r="C998" s="41">
        <v>1202</v>
      </c>
      <c r="D998" s="55"/>
      <c r="E998" s="306" t="s">
        <v>1281</v>
      </c>
      <c r="F998" s="20" t="s">
        <v>79</v>
      </c>
      <c r="G998" s="55"/>
      <c r="H998" s="41" t="s">
        <v>22</v>
      </c>
      <c r="I998" s="41" t="s">
        <v>81</v>
      </c>
      <c r="J998" s="21" t="s">
        <v>33</v>
      </c>
      <c r="K998" s="306" t="s">
        <v>1364</v>
      </c>
      <c r="L998" s="55"/>
      <c r="M998" s="396">
        <v>0</v>
      </c>
      <c r="N998" s="469">
        <v>35000</v>
      </c>
      <c r="O998" s="217">
        <f t="shared" si="16"/>
        <v>9681</v>
      </c>
    </row>
    <row r="999" spans="1:17" ht="22.95" customHeight="1" x14ac:dyDescent="0.2">
      <c r="A999" s="470">
        <v>45824</v>
      </c>
      <c r="B999" s="20" t="s">
        <v>208</v>
      </c>
      <c r="C999" s="41">
        <v>1210</v>
      </c>
      <c r="D999" s="55"/>
      <c r="E999" s="306" t="s">
        <v>1958</v>
      </c>
      <c r="F999" s="20" t="s">
        <v>79</v>
      </c>
      <c r="G999" s="55"/>
      <c r="H999" s="41" t="s">
        <v>22</v>
      </c>
      <c r="I999" s="41" t="s">
        <v>103</v>
      </c>
      <c r="J999" s="21" t="s">
        <v>94</v>
      </c>
      <c r="K999" s="306" t="s">
        <v>1325</v>
      </c>
      <c r="L999" s="55"/>
      <c r="M999" s="396">
        <v>0</v>
      </c>
      <c r="N999" s="469">
        <v>1000</v>
      </c>
      <c r="O999" s="217">
        <f t="shared" si="16"/>
        <v>8681</v>
      </c>
    </row>
    <row r="1000" spans="1:17" ht="22.95" customHeight="1" x14ac:dyDescent="0.2">
      <c r="A1000" s="470">
        <v>45824</v>
      </c>
      <c r="B1000" s="20" t="s">
        <v>208</v>
      </c>
      <c r="C1000" s="41">
        <v>1211</v>
      </c>
      <c r="D1000" s="55"/>
      <c r="E1000" s="306" t="s">
        <v>1312</v>
      </c>
      <c r="F1000" s="20" t="s">
        <v>79</v>
      </c>
      <c r="G1000" s="55"/>
      <c r="H1000" s="41" t="s">
        <v>22</v>
      </c>
      <c r="I1000" s="21" t="s">
        <v>103</v>
      </c>
      <c r="J1000" s="21" t="s">
        <v>95</v>
      </c>
      <c r="K1000" s="306" t="s">
        <v>1325</v>
      </c>
      <c r="L1000" s="55"/>
      <c r="M1000" s="396">
        <v>0</v>
      </c>
      <c r="N1000" s="469">
        <v>700</v>
      </c>
      <c r="O1000" s="217">
        <f t="shared" si="16"/>
        <v>7981</v>
      </c>
    </row>
    <row r="1001" spans="1:17" ht="22.95" customHeight="1" x14ac:dyDescent="0.2">
      <c r="A1001" s="470">
        <v>45824</v>
      </c>
      <c r="B1001" s="20" t="s">
        <v>208</v>
      </c>
      <c r="C1001" s="41">
        <v>1212</v>
      </c>
      <c r="D1001" s="55"/>
      <c r="E1001" s="306" t="s">
        <v>5080</v>
      </c>
      <c r="F1001" s="20" t="s">
        <v>79</v>
      </c>
      <c r="G1001" s="55"/>
      <c r="H1001" s="41" t="s">
        <v>22</v>
      </c>
      <c r="I1001" s="21" t="s">
        <v>103</v>
      </c>
      <c r="J1001" s="21" t="s">
        <v>95</v>
      </c>
      <c r="K1001" s="306" t="s">
        <v>1285</v>
      </c>
      <c r="L1001" s="55"/>
      <c r="M1001" s="396">
        <v>0</v>
      </c>
      <c r="N1001" s="469">
        <v>400</v>
      </c>
      <c r="O1001" s="217">
        <f t="shared" si="16"/>
        <v>7581</v>
      </c>
    </row>
    <row r="1002" spans="1:17" ht="22.95" customHeight="1" x14ac:dyDescent="0.2">
      <c r="A1002" s="470">
        <v>45824</v>
      </c>
      <c r="B1002" s="20" t="s">
        <v>208</v>
      </c>
      <c r="C1002" s="41">
        <v>1213</v>
      </c>
      <c r="D1002" s="55"/>
      <c r="E1002" s="306" t="s">
        <v>4257</v>
      </c>
      <c r="F1002" s="20" t="s">
        <v>79</v>
      </c>
      <c r="G1002" s="55"/>
      <c r="H1002" s="41" t="s">
        <v>22</v>
      </c>
      <c r="I1002" s="21" t="s">
        <v>103</v>
      </c>
      <c r="J1002" s="21" t="s">
        <v>94</v>
      </c>
      <c r="K1002" s="306" t="s">
        <v>1325</v>
      </c>
      <c r="L1002" s="55"/>
      <c r="M1002" s="396">
        <v>0</v>
      </c>
      <c r="N1002" s="469">
        <v>5000</v>
      </c>
      <c r="O1002" s="217">
        <f t="shared" si="16"/>
        <v>2581</v>
      </c>
    </row>
    <row r="1003" spans="1:17" ht="22.95" customHeight="1" x14ac:dyDescent="0.2">
      <c r="A1003" s="470">
        <v>45824</v>
      </c>
      <c r="B1003" s="20" t="s">
        <v>208</v>
      </c>
      <c r="C1003" s="41">
        <v>1214</v>
      </c>
      <c r="D1003" s="55"/>
      <c r="E1003" s="306" t="s">
        <v>5081</v>
      </c>
      <c r="F1003" s="20" t="s">
        <v>79</v>
      </c>
      <c r="G1003" s="55"/>
      <c r="H1003" s="41" t="s">
        <v>22</v>
      </c>
      <c r="I1003" s="21" t="s">
        <v>103</v>
      </c>
      <c r="J1003" s="21" t="s">
        <v>95</v>
      </c>
      <c r="K1003" s="306" t="s">
        <v>1322</v>
      </c>
      <c r="L1003" s="55"/>
      <c r="M1003" s="396">
        <v>0</v>
      </c>
      <c r="N1003" s="469">
        <v>1000</v>
      </c>
      <c r="O1003" s="217">
        <f t="shared" si="16"/>
        <v>1581</v>
      </c>
    </row>
    <row r="1004" spans="1:17" ht="22.95" customHeight="1" x14ac:dyDescent="0.2">
      <c r="A1004" s="470">
        <v>45824</v>
      </c>
      <c r="B1004" s="20" t="s">
        <v>208</v>
      </c>
      <c r="C1004" s="41">
        <v>1215</v>
      </c>
      <c r="D1004" s="55"/>
      <c r="E1004" s="306" t="s">
        <v>5082</v>
      </c>
      <c r="F1004" s="20" t="s">
        <v>79</v>
      </c>
      <c r="G1004" s="55"/>
      <c r="H1004" s="41" t="s">
        <v>22</v>
      </c>
      <c r="I1004" s="21" t="s">
        <v>103</v>
      </c>
      <c r="J1004" s="21" t="s">
        <v>102</v>
      </c>
      <c r="K1004" s="306" t="s">
        <v>5095</v>
      </c>
      <c r="L1004" s="55"/>
      <c r="M1004" s="396">
        <v>0</v>
      </c>
      <c r="N1004" s="469">
        <v>400</v>
      </c>
      <c r="O1004" s="217">
        <f t="shared" si="16"/>
        <v>1181</v>
      </c>
    </row>
    <row r="1005" spans="1:17" ht="22.95" customHeight="1" x14ac:dyDescent="0.2">
      <c r="A1005" s="470">
        <v>45824</v>
      </c>
      <c r="B1005" s="20" t="s">
        <v>208</v>
      </c>
      <c r="C1005" s="41">
        <v>1216</v>
      </c>
      <c r="D1005" s="55"/>
      <c r="E1005" s="306" t="s">
        <v>1321</v>
      </c>
      <c r="F1005" s="20" t="s">
        <v>79</v>
      </c>
      <c r="G1005" s="55"/>
      <c r="H1005" s="41" t="s">
        <v>22</v>
      </c>
      <c r="I1005" s="21" t="s">
        <v>103</v>
      </c>
      <c r="J1005" s="21" t="s">
        <v>97</v>
      </c>
      <c r="K1005" s="306" t="s">
        <v>1289</v>
      </c>
      <c r="L1005" s="55"/>
      <c r="M1005" s="396">
        <v>0</v>
      </c>
      <c r="N1005" s="469">
        <v>200</v>
      </c>
      <c r="O1005" s="217">
        <f t="shared" si="16"/>
        <v>981</v>
      </c>
    </row>
    <row r="1006" spans="1:17" ht="22.95" customHeight="1" x14ac:dyDescent="0.2">
      <c r="A1006" s="470">
        <v>45824</v>
      </c>
      <c r="B1006" s="20" t="s">
        <v>208</v>
      </c>
      <c r="C1006" s="41">
        <v>1217</v>
      </c>
      <c r="D1006" s="55"/>
      <c r="E1006" s="306" t="s">
        <v>5083</v>
      </c>
      <c r="F1006" s="20" t="s">
        <v>79</v>
      </c>
      <c r="G1006" s="55"/>
      <c r="H1006" s="41" t="s">
        <v>22</v>
      </c>
      <c r="I1006" s="21" t="s">
        <v>53</v>
      </c>
      <c r="J1006" s="21" t="s">
        <v>112</v>
      </c>
      <c r="K1006" s="306" t="s">
        <v>5096</v>
      </c>
      <c r="L1006" s="55"/>
      <c r="M1006" s="396">
        <v>0</v>
      </c>
      <c r="N1006" s="469">
        <v>380</v>
      </c>
      <c r="O1006" s="217">
        <f t="shared" si="16"/>
        <v>601</v>
      </c>
    </row>
    <row r="1007" spans="1:17" ht="22.95" customHeight="1" x14ac:dyDescent="0.2">
      <c r="A1007" s="470">
        <v>45824</v>
      </c>
      <c r="B1007" s="20" t="s">
        <v>208</v>
      </c>
      <c r="C1007" s="41">
        <v>1218</v>
      </c>
      <c r="D1007" s="55"/>
      <c r="E1007" s="306" t="s">
        <v>5084</v>
      </c>
      <c r="F1007" s="20" t="s">
        <v>79</v>
      </c>
      <c r="G1007" s="55"/>
      <c r="H1007" s="41" t="s">
        <v>21</v>
      </c>
      <c r="I1007" s="21" t="s">
        <v>81</v>
      </c>
      <c r="J1007" s="21" t="s">
        <v>33</v>
      </c>
      <c r="K1007" s="306"/>
      <c r="L1007" s="55"/>
      <c r="M1007" s="396">
        <v>3000</v>
      </c>
      <c r="N1007" s="469">
        <v>0</v>
      </c>
      <c r="O1007" s="217">
        <f t="shared" si="16"/>
        <v>3601</v>
      </c>
    </row>
    <row r="1008" spans="1:17" ht="22.95" customHeight="1" x14ac:dyDescent="0.2">
      <c r="A1008" s="470">
        <v>45824</v>
      </c>
      <c r="B1008" s="20" t="s">
        <v>208</v>
      </c>
      <c r="C1008" s="41">
        <v>1219</v>
      </c>
      <c r="D1008" s="55"/>
      <c r="E1008" s="306" t="s">
        <v>5085</v>
      </c>
      <c r="F1008" s="20" t="s">
        <v>79</v>
      </c>
      <c r="G1008" s="55"/>
      <c r="H1008" s="41" t="s">
        <v>22</v>
      </c>
      <c r="I1008" s="21" t="s">
        <v>103</v>
      </c>
      <c r="J1008" s="21" t="s">
        <v>92</v>
      </c>
      <c r="K1008" s="306" t="s">
        <v>1963</v>
      </c>
      <c r="L1008" s="55"/>
      <c r="M1008" s="396">
        <v>0</v>
      </c>
      <c r="N1008" s="469">
        <v>800</v>
      </c>
      <c r="O1008" s="217">
        <f t="shared" si="16"/>
        <v>2801</v>
      </c>
    </row>
    <row r="1009" spans="1:17" ht="22.95" customHeight="1" x14ac:dyDescent="0.2">
      <c r="A1009" s="470">
        <v>45824</v>
      </c>
      <c r="B1009" s="20" t="s">
        <v>208</v>
      </c>
      <c r="C1009" s="41">
        <v>1220</v>
      </c>
      <c r="D1009" s="55"/>
      <c r="E1009" s="306" t="s">
        <v>5086</v>
      </c>
      <c r="F1009" s="20" t="s">
        <v>79</v>
      </c>
      <c r="G1009" s="55"/>
      <c r="H1009" s="41" t="s">
        <v>22</v>
      </c>
      <c r="I1009" s="21" t="s">
        <v>103</v>
      </c>
      <c r="J1009" s="21" t="s">
        <v>102</v>
      </c>
      <c r="K1009" s="306" t="s">
        <v>5097</v>
      </c>
      <c r="L1009" s="55"/>
      <c r="M1009" s="396">
        <v>0</v>
      </c>
      <c r="N1009" s="469">
        <v>400</v>
      </c>
      <c r="O1009" s="217">
        <f t="shared" si="16"/>
        <v>2401</v>
      </c>
    </row>
    <row r="1010" spans="1:17" ht="22.95" customHeight="1" x14ac:dyDescent="0.2">
      <c r="A1010" s="470">
        <v>45824</v>
      </c>
      <c r="B1010" s="20" t="s">
        <v>208</v>
      </c>
      <c r="C1010" s="41">
        <v>1221</v>
      </c>
      <c r="D1010" s="55"/>
      <c r="E1010" s="306" t="s">
        <v>5087</v>
      </c>
      <c r="F1010" s="20" t="s">
        <v>79</v>
      </c>
      <c r="G1010" s="55"/>
      <c r="H1010" s="41" t="s">
        <v>22</v>
      </c>
      <c r="I1010" s="21" t="s">
        <v>103</v>
      </c>
      <c r="J1010" s="21" t="s">
        <v>102</v>
      </c>
      <c r="K1010" s="306" t="s">
        <v>1349</v>
      </c>
      <c r="L1010" s="55"/>
      <c r="M1010" s="396">
        <v>0</v>
      </c>
      <c r="N1010" s="469">
        <v>700</v>
      </c>
      <c r="O1010" s="217">
        <f t="shared" si="16"/>
        <v>1701</v>
      </c>
    </row>
    <row r="1011" spans="1:17" ht="22.95" customHeight="1" x14ac:dyDescent="0.2">
      <c r="A1011" s="470">
        <v>45824</v>
      </c>
      <c r="B1011" s="20" t="s">
        <v>208</v>
      </c>
      <c r="C1011" s="41">
        <v>1222</v>
      </c>
      <c r="D1011" s="55"/>
      <c r="E1011" s="306" t="s">
        <v>5088</v>
      </c>
      <c r="F1011" s="20" t="s">
        <v>79</v>
      </c>
      <c r="G1011" s="55"/>
      <c r="H1011" s="41" t="s">
        <v>22</v>
      </c>
      <c r="I1011" s="21" t="s">
        <v>103</v>
      </c>
      <c r="J1011" s="21" t="s">
        <v>95</v>
      </c>
      <c r="K1011" s="306" t="s">
        <v>1325</v>
      </c>
      <c r="L1011" s="55"/>
      <c r="M1011" s="396">
        <v>0</v>
      </c>
      <c r="N1011" s="469">
        <v>870</v>
      </c>
      <c r="O1011" s="217">
        <f t="shared" si="16"/>
        <v>831</v>
      </c>
    </row>
    <row r="1012" spans="1:17" ht="22.95" customHeight="1" x14ac:dyDescent="0.2">
      <c r="A1012" s="470">
        <v>45824</v>
      </c>
      <c r="B1012" s="20" t="s">
        <v>208</v>
      </c>
      <c r="C1012" s="41">
        <v>1223</v>
      </c>
      <c r="D1012" s="55"/>
      <c r="E1012" s="306" t="s">
        <v>5089</v>
      </c>
      <c r="F1012" s="20" t="s">
        <v>79</v>
      </c>
      <c r="G1012" s="55"/>
      <c r="H1012" s="41" t="s">
        <v>22</v>
      </c>
      <c r="I1012" s="21" t="s">
        <v>103</v>
      </c>
      <c r="J1012" s="21" t="s">
        <v>95</v>
      </c>
      <c r="K1012" s="306" t="s">
        <v>1325</v>
      </c>
      <c r="L1012" s="55"/>
      <c r="M1012" s="396">
        <v>0</v>
      </c>
      <c r="N1012" s="469">
        <v>630</v>
      </c>
      <c r="O1012" s="217">
        <f t="shared" si="16"/>
        <v>201</v>
      </c>
    </row>
    <row r="1013" spans="1:17" ht="22.95" customHeight="1" x14ac:dyDescent="0.2">
      <c r="A1013" s="470">
        <v>45824</v>
      </c>
      <c r="B1013" s="20" t="s">
        <v>208</v>
      </c>
      <c r="C1013" s="41">
        <v>1224</v>
      </c>
      <c r="D1013" s="55"/>
      <c r="E1013" s="306" t="s">
        <v>1270</v>
      </c>
      <c r="F1013" s="20" t="s">
        <v>79</v>
      </c>
      <c r="G1013" s="55"/>
      <c r="H1013" s="41" t="s">
        <v>21</v>
      </c>
      <c r="I1013" s="21" t="s">
        <v>81</v>
      </c>
      <c r="J1013" s="21" t="s">
        <v>33</v>
      </c>
      <c r="K1013" s="306"/>
      <c r="L1013" s="55"/>
      <c r="M1013" s="396">
        <v>234000</v>
      </c>
      <c r="N1013" s="469">
        <v>0</v>
      </c>
      <c r="O1013" s="217">
        <f t="shared" si="16"/>
        <v>234201</v>
      </c>
    </row>
    <row r="1014" spans="1:17" ht="22.95" customHeight="1" x14ac:dyDescent="0.2">
      <c r="A1014" s="470">
        <v>45824</v>
      </c>
      <c r="B1014" s="20" t="s">
        <v>208</v>
      </c>
      <c r="C1014" s="41">
        <v>1225</v>
      </c>
      <c r="D1014" s="55"/>
      <c r="E1014" s="306" t="s">
        <v>1279</v>
      </c>
      <c r="F1014" s="20" t="s">
        <v>79</v>
      </c>
      <c r="G1014" s="55"/>
      <c r="H1014" s="41" t="s">
        <v>22</v>
      </c>
      <c r="I1014" s="21" t="s">
        <v>53</v>
      </c>
      <c r="J1014" s="21" t="s">
        <v>113</v>
      </c>
      <c r="K1014" s="306" t="s">
        <v>2023</v>
      </c>
      <c r="L1014" s="55"/>
      <c r="M1014" s="396">
        <v>0</v>
      </c>
      <c r="N1014" s="469">
        <v>3900</v>
      </c>
      <c r="O1014" s="217">
        <f t="shared" si="16"/>
        <v>230301</v>
      </c>
    </row>
    <row r="1015" spans="1:17" ht="22.95" customHeight="1" x14ac:dyDescent="0.2">
      <c r="A1015" s="470">
        <v>45824</v>
      </c>
      <c r="B1015" s="20" t="s">
        <v>208</v>
      </c>
      <c r="C1015" s="41">
        <v>1226</v>
      </c>
      <c r="D1015" s="55"/>
      <c r="E1015" s="306" t="s">
        <v>1280</v>
      </c>
      <c r="F1015" s="20" t="s">
        <v>79</v>
      </c>
      <c r="G1015" s="55"/>
      <c r="H1015" s="41" t="s">
        <v>22</v>
      </c>
      <c r="I1015" s="21" t="s">
        <v>103</v>
      </c>
      <c r="J1015" s="21" t="s">
        <v>102</v>
      </c>
      <c r="K1015" s="306" t="s">
        <v>2023</v>
      </c>
      <c r="L1015" s="55"/>
      <c r="M1015" s="396">
        <v>0</v>
      </c>
      <c r="N1015" s="469">
        <v>2600</v>
      </c>
      <c r="O1015" s="217">
        <f t="shared" si="16"/>
        <v>227701</v>
      </c>
    </row>
    <row r="1016" spans="1:17" ht="22.95" customHeight="1" x14ac:dyDescent="0.2">
      <c r="A1016" s="470">
        <v>45824</v>
      </c>
      <c r="B1016" s="20" t="s">
        <v>208</v>
      </c>
      <c r="C1016" s="41">
        <v>1227</v>
      </c>
      <c r="D1016" s="55"/>
      <c r="E1016" s="306" t="s">
        <v>1316</v>
      </c>
      <c r="F1016" s="20" t="s">
        <v>79</v>
      </c>
      <c r="G1016" s="55"/>
      <c r="H1016" s="41" t="s">
        <v>22</v>
      </c>
      <c r="I1016" s="21" t="s">
        <v>103</v>
      </c>
      <c r="J1016" s="21" t="s">
        <v>102</v>
      </c>
      <c r="K1016" s="306" t="s">
        <v>1361</v>
      </c>
      <c r="L1016" s="55"/>
      <c r="M1016" s="396">
        <v>0</v>
      </c>
      <c r="N1016" s="469">
        <v>2000</v>
      </c>
      <c r="O1016" s="217">
        <f t="shared" si="16"/>
        <v>225701</v>
      </c>
    </row>
    <row r="1017" spans="1:17" ht="22.95" customHeight="1" x14ac:dyDescent="0.2">
      <c r="A1017" s="470">
        <v>45824</v>
      </c>
      <c r="B1017" s="20" t="s">
        <v>208</v>
      </c>
      <c r="C1017" s="41">
        <v>1228</v>
      </c>
      <c r="D1017" s="55"/>
      <c r="E1017" s="306" t="s">
        <v>1955</v>
      </c>
      <c r="F1017" s="20" t="s">
        <v>79</v>
      </c>
      <c r="G1017" s="55"/>
      <c r="H1017" s="41" t="s">
        <v>22</v>
      </c>
      <c r="I1017" s="21" t="s">
        <v>103</v>
      </c>
      <c r="J1017" s="21" t="s">
        <v>95</v>
      </c>
      <c r="K1017" s="306" t="s">
        <v>1305</v>
      </c>
      <c r="L1017" s="55"/>
      <c r="M1017" s="396">
        <v>0</v>
      </c>
      <c r="N1017" s="469">
        <v>1200</v>
      </c>
      <c r="O1017" s="217">
        <f t="shared" si="16"/>
        <v>224501</v>
      </c>
    </row>
    <row r="1018" spans="1:17" ht="22.95" customHeight="1" x14ac:dyDescent="0.2">
      <c r="A1018" s="470">
        <v>45824</v>
      </c>
      <c r="B1018" s="20" t="s">
        <v>208</v>
      </c>
      <c r="C1018" s="41">
        <v>1229</v>
      </c>
      <c r="D1018" s="55"/>
      <c r="E1018" s="306" t="s">
        <v>5090</v>
      </c>
      <c r="F1018" s="20" t="s">
        <v>79</v>
      </c>
      <c r="G1018" s="55"/>
      <c r="H1018" s="41" t="s">
        <v>22</v>
      </c>
      <c r="I1018" s="21" t="s">
        <v>103</v>
      </c>
      <c r="J1018" s="21" t="s">
        <v>97</v>
      </c>
      <c r="K1018" s="306" t="s">
        <v>1349</v>
      </c>
      <c r="L1018" s="55"/>
      <c r="M1018" s="396">
        <v>0</v>
      </c>
      <c r="N1018" s="469">
        <v>5800</v>
      </c>
      <c r="O1018" s="217">
        <f t="shared" si="16"/>
        <v>218701</v>
      </c>
    </row>
    <row r="1019" spans="1:17" ht="22.95" customHeight="1" x14ac:dyDescent="0.2">
      <c r="A1019" s="470">
        <v>45824</v>
      </c>
      <c r="B1019" s="20" t="s">
        <v>208</v>
      </c>
      <c r="C1019" s="41">
        <v>1230</v>
      </c>
      <c r="D1019" s="55"/>
      <c r="E1019" s="306" t="s">
        <v>5091</v>
      </c>
      <c r="F1019" s="20" t="s">
        <v>79</v>
      </c>
      <c r="G1019" s="55"/>
      <c r="H1019" s="41" t="s">
        <v>22</v>
      </c>
      <c r="I1019" s="21" t="s">
        <v>103</v>
      </c>
      <c r="J1019" s="21" t="s">
        <v>97</v>
      </c>
      <c r="K1019" s="306" t="s">
        <v>1349</v>
      </c>
      <c r="L1019" s="55"/>
      <c r="M1019" s="396">
        <v>0</v>
      </c>
      <c r="N1019" s="469">
        <v>1100</v>
      </c>
      <c r="O1019" s="217">
        <f t="shared" si="16"/>
        <v>217601</v>
      </c>
    </row>
    <row r="1020" spans="1:17" ht="22.95" customHeight="1" x14ac:dyDescent="0.2">
      <c r="A1020" s="470">
        <v>45824</v>
      </c>
      <c r="B1020" s="20" t="s">
        <v>208</v>
      </c>
      <c r="C1020" s="41">
        <v>1231</v>
      </c>
      <c r="D1020" s="55"/>
      <c r="E1020" s="306" t="s">
        <v>5092</v>
      </c>
      <c r="F1020" s="20" t="s">
        <v>79</v>
      </c>
      <c r="G1020" s="55"/>
      <c r="H1020" s="41" t="s">
        <v>22</v>
      </c>
      <c r="I1020" s="21" t="s">
        <v>103</v>
      </c>
      <c r="J1020" s="21" t="s">
        <v>95</v>
      </c>
      <c r="K1020" s="306" t="s">
        <v>1285</v>
      </c>
      <c r="L1020" s="55"/>
      <c r="M1020" s="396">
        <v>0</v>
      </c>
      <c r="N1020" s="469">
        <v>200</v>
      </c>
      <c r="O1020" s="217">
        <f t="shared" si="16"/>
        <v>217401</v>
      </c>
    </row>
    <row r="1021" spans="1:17" ht="22.95" customHeight="1" x14ac:dyDescent="0.2">
      <c r="A1021" s="470">
        <v>45824</v>
      </c>
      <c r="B1021" s="20" t="s">
        <v>208</v>
      </c>
      <c r="C1021" s="41">
        <v>1232</v>
      </c>
      <c r="D1021" s="55"/>
      <c r="E1021" s="306" t="s">
        <v>5093</v>
      </c>
      <c r="F1021" s="20" t="s">
        <v>79</v>
      </c>
      <c r="G1021" s="55"/>
      <c r="H1021" s="41" t="s">
        <v>22</v>
      </c>
      <c r="I1021" s="21" t="s">
        <v>103</v>
      </c>
      <c r="J1021" s="21" t="s">
        <v>97</v>
      </c>
      <c r="K1021" s="306" t="s">
        <v>1289</v>
      </c>
      <c r="L1021" s="55"/>
      <c r="M1021" s="396">
        <v>0</v>
      </c>
      <c r="N1021" s="469">
        <v>400</v>
      </c>
      <c r="O1021" s="217">
        <f t="shared" si="16"/>
        <v>217001</v>
      </c>
    </row>
    <row r="1022" spans="1:17" ht="22.95" customHeight="1" x14ac:dyDescent="0.2">
      <c r="A1022" s="216">
        <v>45824</v>
      </c>
      <c r="B1022" s="20" t="s">
        <v>208</v>
      </c>
      <c r="C1022" s="41">
        <v>1233</v>
      </c>
      <c r="D1022" s="41"/>
      <c r="E1022" s="55" t="s">
        <v>1955</v>
      </c>
      <c r="F1022" s="20" t="s">
        <v>79</v>
      </c>
      <c r="G1022" s="41"/>
      <c r="H1022" s="41" t="s">
        <v>22</v>
      </c>
      <c r="I1022" s="41" t="s">
        <v>103</v>
      </c>
      <c r="J1022" s="21" t="s">
        <v>95</v>
      </c>
      <c r="K1022" s="203" t="s">
        <v>1322</v>
      </c>
      <c r="L1022" s="55"/>
      <c r="M1022" s="396">
        <v>0</v>
      </c>
      <c r="N1022" s="443">
        <v>990</v>
      </c>
      <c r="O1022" s="217">
        <f t="shared" si="16"/>
        <v>216011</v>
      </c>
      <c r="P1022" s="266"/>
      <c r="Q1022" s="229"/>
    </row>
    <row r="1023" spans="1:17" ht="22.95" customHeight="1" x14ac:dyDescent="0.2">
      <c r="A1023" s="216">
        <v>45824</v>
      </c>
      <c r="B1023" s="20" t="s">
        <v>208</v>
      </c>
      <c r="C1023" s="41">
        <v>1234</v>
      </c>
      <c r="D1023" s="41"/>
      <c r="E1023" s="203" t="s">
        <v>1276</v>
      </c>
      <c r="F1023" s="20" t="s">
        <v>79</v>
      </c>
      <c r="G1023" s="41"/>
      <c r="H1023" s="41" t="s">
        <v>22</v>
      </c>
      <c r="I1023" s="41" t="s">
        <v>103</v>
      </c>
      <c r="J1023" s="21" t="s">
        <v>214</v>
      </c>
      <c r="K1023" s="55" t="s">
        <v>1358</v>
      </c>
      <c r="L1023" s="55"/>
      <c r="M1023" s="443">
        <v>0</v>
      </c>
      <c r="N1023" s="443">
        <v>500</v>
      </c>
      <c r="O1023" s="217">
        <f t="shared" ref="O1023:O1121" si="17">O1022+M1023-N1023</f>
        <v>215511</v>
      </c>
      <c r="P1023" s="266"/>
      <c r="Q1023" s="229"/>
    </row>
    <row r="1024" spans="1:17" ht="22.95" customHeight="1" x14ac:dyDescent="0.25">
      <c r="A1024" s="216">
        <v>45824</v>
      </c>
      <c r="B1024" s="20" t="s">
        <v>208</v>
      </c>
      <c r="C1024" s="41">
        <v>1235</v>
      </c>
      <c r="D1024" s="41"/>
      <c r="E1024" s="321" t="s">
        <v>5094</v>
      </c>
      <c r="F1024" s="20" t="s">
        <v>79</v>
      </c>
      <c r="G1024" s="41"/>
      <c r="H1024" s="41" t="s">
        <v>22</v>
      </c>
      <c r="I1024" s="41" t="s">
        <v>103</v>
      </c>
      <c r="J1024" s="21" t="s">
        <v>93</v>
      </c>
      <c r="K1024" s="321" t="s">
        <v>1322</v>
      </c>
      <c r="L1024" s="55"/>
      <c r="M1024" s="396">
        <v>0</v>
      </c>
      <c r="N1024" s="443">
        <v>250</v>
      </c>
      <c r="O1024" s="217">
        <f t="shared" si="17"/>
        <v>215261</v>
      </c>
      <c r="P1024" s="266"/>
      <c r="Q1024" s="229"/>
    </row>
    <row r="1025" spans="1:17" ht="22.95" customHeight="1" x14ac:dyDescent="0.2">
      <c r="A1025" s="216">
        <v>45824</v>
      </c>
      <c r="B1025" s="20" t="s">
        <v>208</v>
      </c>
      <c r="C1025" s="41">
        <v>1236</v>
      </c>
      <c r="D1025" s="41"/>
      <c r="E1025" s="203" t="s">
        <v>1274</v>
      </c>
      <c r="F1025" s="20" t="s">
        <v>79</v>
      </c>
      <c r="G1025" s="41"/>
      <c r="H1025" s="41" t="s">
        <v>22</v>
      </c>
      <c r="I1025" s="41" t="s">
        <v>103</v>
      </c>
      <c r="J1025" s="21" t="s">
        <v>92</v>
      </c>
      <c r="K1025" s="203" t="s">
        <v>1357</v>
      </c>
      <c r="L1025" s="55"/>
      <c r="M1025" s="396">
        <v>0</v>
      </c>
      <c r="N1025" s="443">
        <v>380</v>
      </c>
      <c r="O1025" s="217">
        <f t="shared" si="17"/>
        <v>214881</v>
      </c>
      <c r="P1025" s="266"/>
      <c r="Q1025" s="229"/>
    </row>
    <row r="1026" spans="1:17" ht="22.95" customHeight="1" x14ac:dyDescent="0.2">
      <c r="A1026" s="216">
        <v>45824</v>
      </c>
      <c r="B1026" s="20" t="s">
        <v>208</v>
      </c>
      <c r="C1026" s="41">
        <v>1237</v>
      </c>
      <c r="D1026" s="41"/>
      <c r="E1026" s="203" t="s">
        <v>1274</v>
      </c>
      <c r="F1026" s="20" t="s">
        <v>79</v>
      </c>
      <c r="G1026" s="41"/>
      <c r="H1026" s="41" t="s">
        <v>22</v>
      </c>
      <c r="I1026" s="41" t="s">
        <v>103</v>
      </c>
      <c r="J1026" s="21" t="s">
        <v>92</v>
      </c>
      <c r="K1026" s="203" t="s">
        <v>1298</v>
      </c>
      <c r="L1026" s="55"/>
      <c r="M1026" s="396">
        <v>0</v>
      </c>
      <c r="N1026" s="443">
        <v>2250</v>
      </c>
      <c r="O1026" s="217">
        <f t="shared" si="17"/>
        <v>212631</v>
      </c>
      <c r="P1026" s="266"/>
      <c r="Q1026" s="229"/>
    </row>
    <row r="1027" spans="1:17" ht="22.95" customHeight="1" x14ac:dyDescent="0.2">
      <c r="A1027" s="216">
        <v>45824</v>
      </c>
      <c r="B1027" s="20" t="s">
        <v>208</v>
      </c>
      <c r="C1027" s="41">
        <v>1238</v>
      </c>
      <c r="D1027" s="41"/>
      <c r="E1027" s="203" t="s">
        <v>1277</v>
      </c>
      <c r="F1027" s="20" t="s">
        <v>79</v>
      </c>
      <c r="G1027" s="41"/>
      <c r="H1027" s="41" t="s">
        <v>22</v>
      </c>
      <c r="I1027" s="41" t="s">
        <v>56</v>
      </c>
      <c r="J1027" s="21" t="s">
        <v>116</v>
      </c>
      <c r="K1027" s="203" t="s">
        <v>139</v>
      </c>
      <c r="L1027" s="55"/>
      <c r="M1027" s="396">
        <v>0</v>
      </c>
      <c r="N1027" s="443">
        <v>55</v>
      </c>
      <c r="O1027" s="217">
        <f t="shared" si="17"/>
        <v>212576</v>
      </c>
      <c r="P1027" s="266"/>
      <c r="Q1027" s="229"/>
    </row>
    <row r="1028" spans="1:17" ht="22.95" customHeight="1" x14ac:dyDescent="0.2">
      <c r="A1028" s="216">
        <v>45824</v>
      </c>
      <c r="B1028" s="20" t="s">
        <v>208</v>
      </c>
      <c r="C1028" s="41">
        <v>1239</v>
      </c>
      <c r="D1028" s="41"/>
      <c r="E1028" s="203" t="s">
        <v>1276</v>
      </c>
      <c r="F1028" s="20" t="s">
        <v>79</v>
      </c>
      <c r="G1028" s="41"/>
      <c r="H1028" s="41" t="s">
        <v>22</v>
      </c>
      <c r="I1028" s="41" t="s">
        <v>103</v>
      </c>
      <c r="J1028" s="21" t="s">
        <v>102</v>
      </c>
      <c r="K1028" s="203" t="s">
        <v>1300</v>
      </c>
      <c r="L1028" s="55"/>
      <c r="M1028" s="396">
        <v>0</v>
      </c>
      <c r="N1028" s="443">
        <v>3024</v>
      </c>
      <c r="O1028" s="217">
        <f t="shared" si="17"/>
        <v>209552</v>
      </c>
      <c r="P1028" s="266"/>
      <c r="Q1028" s="229"/>
    </row>
    <row r="1029" spans="1:17" ht="22.95" customHeight="1" x14ac:dyDescent="0.2">
      <c r="A1029" s="216">
        <v>45824</v>
      </c>
      <c r="B1029" s="20" t="s">
        <v>208</v>
      </c>
      <c r="C1029" s="41">
        <v>1240</v>
      </c>
      <c r="D1029" s="41"/>
      <c r="E1029" s="203" t="s">
        <v>1933</v>
      </c>
      <c r="F1029" s="20" t="s">
        <v>79</v>
      </c>
      <c r="G1029" s="41"/>
      <c r="H1029" s="41" t="s">
        <v>22</v>
      </c>
      <c r="I1029" s="41" t="s">
        <v>103</v>
      </c>
      <c r="J1029" s="21" t="s">
        <v>94</v>
      </c>
      <c r="K1029" s="203" t="s">
        <v>1948</v>
      </c>
      <c r="L1029" s="55"/>
      <c r="M1029" s="396">
        <v>0</v>
      </c>
      <c r="N1029" s="443">
        <v>250</v>
      </c>
      <c r="O1029" s="217">
        <f t="shared" si="17"/>
        <v>209302</v>
      </c>
      <c r="P1029" s="266"/>
      <c r="Q1029" s="229"/>
    </row>
    <row r="1030" spans="1:17" ht="22.95" customHeight="1" x14ac:dyDescent="0.2">
      <c r="A1030" s="216">
        <v>45824</v>
      </c>
      <c r="B1030" s="20" t="s">
        <v>208</v>
      </c>
      <c r="C1030" s="41">
        <v>1241</v>
      </c>
      <c r="D1030" s="41"/>
      <c r="E1030" s="203" t="s">
        <v>1933</v>
      </c>
      <c r="F1030" s="20" t="s">
        <v>79</v>
      </c>
      <c r="G1030" s="41"/>
      <c r="H1030" s="41" t="s">
        <v>22</v>
      </c>
      <c r="I1030" s="41" t="s">
        <v>103</v>
      </c>
      <c r="J1030" s="21" t="s">
        <v>94</v>
      </c>
      <c r="K1030" s="203" t="s">
        <v>1285</v>
      </c>
      <c r="L1030" s="55"/>
      <c r="M1030" s="396">
        <v>0</v>
      </c>
      <c r="N1030" s="443">
        <v>250</v>
      </c>
      <c r="O1030" s="217">
        <f t="shared" si="17"/>
        <v>209052</v>
      </c>
      <c r="P1030" s="266"/>
      <c r="Q1030" s="229"/>
    </row>
    <row r="1031" spans="1:17" ht="22.95" customHeight="1" x14ac:dyDescent="0.2">
      <c r="A1031" s="216">
        <v>45824</v>
      </c>
      <c r="B1031" s="20" t="s">
        <v>208</v>
      </c>
      <c r="C1031" s="41">
        <v>1242</v>
      </c>
      <c r="D1031" s="41"/>
      <c r="E1031" s="203" t="s">
        <v>1278</v>
      </c>
      <c r="F1031" s="20" t="s">
        <v>79</v>
      </c>
      <c r="G1031" s="41"/>
      <c r="H1031" s="41" t="s">
        <v>22</v>
      </c>
      <c r="I1031" s="41" t="s">
        <v>53</v>
      </c>
      <c r="J1031" s="21" t="s">
        <v>112</v>
      </c>
      <c r="K1031" s="203" t="s">
        <v>1302</v>
      </c>
      <c r="L1031" s="55"/>
      <c r="M1031" s="396">
        <v>0</v>
      </c>
      <c r="N1031" s="443">
        <v>147256</v>
      </c>
      <c r="O1031" s="217">
        <f t="shared" si="17"/>
        <v>61796</v>
      </c>
      <c r="P1031" s="266"/>
      <c r="Q1031" s="229"/>
    </row>
    <row r="1032" spans="1:17" ht="22.95" customHeight="1" x14ac:dyDescent="0.2">
      <c r="A1032" s="216">
        <v>45824</v>
      </c>
      <c r="B1032" s="20" t="s">
        <v>208</v>
      </c>
      <c r="C1032" s="41">
        <v>1243</v>
      </c>
      <c r="D1032" s="41"/>
      <c r="E1032" s="203" t="s">
        <v>1278</v>
      </c>
      <c r="F1032" s="20" t="s">
        <v>79</v>
      </c>
      <c r="G1032" s="41"/>
      <c r="H1032" s="41" t="s">
        <v>22</v>
      </c>
      <c r="I1032" s="41" t="s">
        <v>53</v>
      </c>
      <c r="J1032" s="21" t="s">
        <v>112</v>
      </c>
      <c r="K1032" s="203" t="s">
        <v>1303</v>
      </c>
      <c r="L1032" s="55"/>
      <c r="M1032" s="396">
        <v>0</v>
      </c>
      <c r="N1032" s="443">
        <v>29934</v>
      </c>
      <c r="O1032" s="217">
        <f t="shared" si="17"/>
        <v>31862</v>
      </c>
      <c r="P1032" s="266"/>
      <c r="Q1032" s="229"/>
    </row>
    <row r="1033" spans="1:17" ht="22.95" customHeight="1" x14ac:dyDescent="0.2">
      <c r="A1033" s="216">
        <v>45824</v>
      </c>
      <c r="B1033" s="20" t="s">
        <v>208</v>
      </c>
      <c r="C1033" s="41">
        <v>1244</v>
      </c>
      <c r="D1033" s="41"/>
      <c r="E1033" s="203" t="s">
        <v>1278</v>
      </c>
      <c r="F1033" s="20" t="s">
        <v>79</v>
      </c>
      <c r="G1033" s="41"/>
      <c r="H1033" s="41" t="s">
        <v>22</v>
      </c>
      <c r="I1033" s="41" t="s">
        <v>53</v>
      </c>
      <c r="J1033" s="21" t="s">
        <v>114</v>
      </c>
      <c r="K1033" s="203" t="s">
        <v>149</v>
      </c>
      <c r="L1033" s="55"/>
      <c r="M1033" s="396">
        <v>0</v>
      </c>
      <c r="N1033" s="443">
        <v>4050</v>
      </c>
      <c r="O1033" s="217">
        <f t="shared" si="17"/>
        <v>27812</v>
      </c>
      <c r="P1033" s="266"/>
      <c r="Q1033" s="229"/>
    </row>
    <row r="1034" spans="1:17" ht="22.95" customHeight="1" x14ac:dyDescent="0.2">
      <c r="A1034" s="216">
        <v>45824</v>
      </c>
      <c r="B1034" s="20" t="s">
        <v>208</v>
      </c>
      <c r="C1034" s="41">
        <v>1245</v>
      </c>
      <c r="D1034" s="41"/>
      <c r="E1034" s="203" t="s">
        <v>1281</v>
      </c>
      <c r="F1034" s="20" t="s">
        <v>79</v>
      </c>
      <c r="G1034" s="41"/>
      <c r="H1034" s="41" t="s">
        <v>22</v>
      </c>
      <c r="I1034" s="41" t="s">
        <v>81</v>
      </c>
      <c r="J1034" s="21" t="s">
        <v>33</v>
      </c>
      <c r="K1034" s="203" t="s">
        <v>1364</v>
      </c>
      <c r="L1034" s="55"/>
      <c r="M1034" s="396">
        <v>0</v>
      </c>
      <c r="N1034" s="443">
        <v>20000</v>
      </c>
      <c r="O1034" s="217">
        <f t="shared" si="17"/>
        <v>7812</v>
      </c>
      <c r="P1034" s="266"/>
      <c r="Q1034" s="229"/>
    </row>
    <row r="1035" spans="1:17" ht="22.95" customHeight="1" x14ac:dyDescent="0.2">
      <c r="A1035" s="216">
        <v>45831</v>
      </c>
      <c r="B1035" s="20" t="s">
        <v>208</v>
      </c>
      <c r="C1035" s="41">
        <v>1253</v>
      </c>
      <c r="D1035" s="41"/>
      <c r="E1035" s="203" t="s">
        <v>5114</v>
      </c>
      <c r="F1035" s="20" t="s">
        <v>79</v>
      </c>
      <c r="G1035" s="41"/>
      <c r="H1035" s="41" t="s">
        <v>21</v>
      </c>
      <c r="I1035" s="41" t="s">
        <v>81</v>
      </c>
      <c r="J1035" s="21" t="s">
        <v>33</v>
      </c>
      <c r="K1035" s="203"/>
      <c r="L1035" s="55"/>
      <c r="M1035" s="396">
        <v>1000</v>
      </c>
      <c r="N1035" s="443">
        <v>0</v>
      </c>
      <c r="O1035" s="217">
        <f t="shared" si="17"/>
        <v>8812</v>
      </c>
      <c r="P1035" s="266"/>
      <c r="Q1035" s="229"/>
    </row>
    <row r="1036" spans="1:17" ht="22.95" customHeight="1" x14ac:dyDescent="0.2">
      <c r="A1036" s="216">
        <v>45831</v>
      </c>
      <c r="B1036" s="20" t="s">
        <v>208</v>
      </c>
      <c r="C1036" s="41">
        <v>1254</v>
      </c>
      <c r="D1036" s="41"/>
      <c r="E1036" s="203" t="s">
        <v>5115</v>
      </c>
      <c r="F1036" s="20" t="s">
        <v>79</v>
      </c>
      <c r="G1036" s="41"/>
      <c r="H1036" s="41" t="s">
        <v>22</v>
      </c>
      <c r="I1036" s="41" t="s">
        <v>103</v>
      </c>
      <c r="J1036" s="21" t="s">
        <v>95</v>
      </c>
      <c r="K1036" s="203" t="s">
        <v>2120</v>
      </c>
      <c r="L1036" s="55"/>
      <c r="M1036" s="396">
        <v>0</v>
      </c>
      <c r="N1036" s="443">
        <v>1700</v>
      </c>
      <c r="O1036" s="217">
        <f t="shared" si="17"/>
        <v>7112</v>
      </c>
      <c r="P1036" s="266"/>
      <c r="Q1036" s="229"/>
    </row>
    <row r="1037" spans="1:17" ht="22.95" customHeight="1" x14ac:dyDescent="0.2">
      <c r="A1037" s="216">
        <v>45831</v>
      </c>
      <c r="B1037" s="20" t="s">
        <v>208</v>
      </c>
      <c r="C1037" s="41">
        <v>1255</v>
      </c>
      <c r="D1037" s="41"/>
      <c r="E1037" s="203" t="s">
        <v>130</v>
      </c>
      <c r="F1037" s="20" t="s">
        <v>79</v>
      </c>
      <c r="G1037" s="41"/>
      <c r="H1037" s="41" t="s">
        <v>22</v>
      </c>
      <c r="I1037" s="41" t="s">
        <v>53</v>
      </c>
      <c r="J1037" s="21" t="s">
        <v>113</v>
      </c>
      <c r="K1037" s="203" t="s">
        <v>1323</v>
      </c>
      <c r="L1037" s="55"/>
      <c r="M1037" s="396">
        <v>0</v>
      </c>
      <c r="N1037" s="443">
        <v>1000</v>
      </c>
      <c r="O1037" s="217">
        <f t="shared" si="17"/>
        <v>6112</v>
      </c>
      <c r="P1037" s="266"/>
      <c r="Q1037" s="229"/>
    </row>
    <row r="1038" spans="1:17" ht="22.95" customHeight="1" x14ac:dyDescent="0.2">
      <c r="A1038" s="216">
        <v>45831</v>
      </c>
      <c r="B1038" s="20" t="s">
        <v>208</v>
      </c>
      <c r="C1038" s="41">
        <v>1256</v>
      </c>
      <c r="D1038" s="41"/>
      <c r="E1038" s="203" t="s">
        <v>130</v>
      </c>
      <c r="F1038" s="20" t="s">
        <v>79</v>
      </c>
      <c r="G1038" s="41"/>
      <c r="H1038" s="41" t="s">
        <v>22</v>
      </c>
      <c r="I1038" s="41" t="s">
        <v>53</v>
      </c>
      <c r="J1038" s="21" t="s">
        <v>113</v>
      </c>
      <c r="K1038" s="203" t="s">
        <v>5125</v>
      </c>
      <c r="L1038" s="55"/>
      <c r="M1038" s="396">
        <v>0</v>
      </c>
      <c r="N1038" s="443">
        <v>1000</v>
      </c>
      <c r="O1038" s="217">
        <f t="shared" si="17"/>
        <v>5112</v>
      </c>
      <c r="P1038" s="266"/>
      <c r="Q1038" s="229"/>
    </row>
    <row r="1039" spans="1:17" ht="22.95" customHeight="1" x14ac:dyDescent="0.2">
      <c r="A1039" s="216">
        <v>45831</v>
      </c>
      <c r="B1039" s="20" t="s">
        <v>208</v>
      </c>
      <c r="C1039" s="41">
        <v>1257</v>
      </c>
      <c r="D1039" s="41"/>
      <c r="E1039" s="203" t="s">
        <v>5116</v>
      </c>
      <c r="F1039" s="20" t="s">
        <v>79</v>
      </c>
      <c r="G1039" s="41"/>
      <c r="H1039" s="41" t="s">
        <v>22</v>
      </c>
      <c r="I1039" s="41" t="s">
        <v>103</v>
      </c>
      <c r="J1039" s="21" t="s">
        <v>93</v>
      </c>
      <c r="K1039" s="203" t="s">
        <v>1322</v>
      </c>
      <c r="L1039" s="55"/>
      <c r="M1039" s="396">
        <v>0</v>
      </c>
      <c r="N1039" s="443">
        <v>600</v>
      </c>
      <c r="O1039" s="217">
        <f t="shared" si="17"/>
        <v>4512</v>
      </c>
      <c r="P1039" s="266"/>
      <c r="Q1039" s="229"/>
    </row>
    <row r="1040" spans="1:17" ht="22.95" customHeight="1" x14ac:dyDescent="0.2">
      <c r="A1040" s="216">
        <v>45831</v>
      </c>
      <c r="B1040" s="20" t="s">
        <v>208</v>
      </c>
      <c r="C1040" s="41">
        <v>1258</v>
      </c>
      <c r="D1040" s="41"/>
      <c r="E1040" s="203" t="s">
        <v>5117</v>
      </c>
      <c r="F1040" s="20" t="s">
        <v>79</v>
      </c>
      <c r="G1040" s="41"/>
      <c r="H1040" s="41" t="s">
        <v>22</v>
      </c>
      <c r="I1040" s="41" t="s">
        <v>103</v>
      </c>
      <c r="J1040" s="21" t="s">
        <v>95</v>
      </c>
      <c r="K1040" s="203" t="s">
        <v>2120</v>
      </c>
      <c r="L1040" s="55"/>
      <c r="M1040" s="396">
        <v>0</v>
      </c>
      <c r="N1040" s="443">
        <v>1050</v>
      </c>
      <c r="O1040" s="217">
        <f t="shared" si="17"/>
        <v>3462</v>
      </c>
      <c r="P1040" s="266"/>
      <c r="Q1040" s="229"/>
    </row>
    <row r="1041" spans="1:17" ht="22.95" customHeight="1" x14ac:dyDescent="0.2">
      <c r="A1041" s="216">
        <v>45831</v>
      </c>
      <c r="B1041" s="20" t="s">
        <v>208</v>
      </c>
      <c r="C1041" s="41">
        <v>1259</v>
      </c>
      <c r="D1041" s="41"/>
      <c r="E1041" s="203" t="s">
        <v>130</v>
      </c>
      <c r="F1041" s="20" t="s">
        <v>79</v>
      </c>
      <c r="G1041" s="41"/>
      <c r="H1041" s="41" t="s">
        <v>22</v>
      </c>
      <c r="I1041" s="41" t="s">
        <v>53</v>
      </c>
      <c r="J1041" s="21" t="s">
        <v>113</v>
      </c>
      <c r="K1041" s="203" t="s">
        <v>1999</v>
      </c>
      <c r="L1041" s="55"/>
      <c r="M1041" s="396">
        <v>0</v>
      </c>
      <c r="N1041" s="443">
        <v>300</v>
      </c>
      <c r="O1041" s="217">
        <f t="shared" si="17"/>
        <v>3162</v>
      </c>
      <c r="P1041" s="266"/>
      <c r="Q1041" s="229"/>
    </row>
    <row r="1042" spans="1:17" ht="22.95" customHeight="1" x14ac:dyDescent="0.2">
      <c r="A1042" s="216">
        <v>45831</v>
      </c>
      <c r="B1042" s="20" t="s">
        <v>208</v>
      </c>
      <c r="C1042" s="41">
        <v>1260</v>
      </c>
      <c r="D1042" s="41"/>
      <c r="E1042" s="203" t="s">
        <v>130</v>
      </c>
      <c r="F1042" s="20" t="s">
        <v>79</v>
      </c>
      <c r="G1042" s="41"/>
      <c r="H1042" s="41" t="s">
        <v>22</v>
      </c>
      <c r="I1042" s="41" t="s">
        <v>53</v>
      </c>
      <c r="J1042" s="21" t="s">
        <v>113</v>
      </c>
      <c r="K1042" s="203" t="s">
        <v>1324</v>
      </c>
      <c r="L1042" s="55"/>
      <c r="M1042" s="396">
        <v>0</v>
      </c>
      <c r="N1042" s="443">
        <v>200</v>
      </c>
      <c r="O1042" s="217">
        <f t="shared" si="17"/>
        <v>2962</v>
      </c>
      <c r="P1042" s="266"/>
      <c r="Q1042" s="229"/>
    </row>
    <row r="1043" spans="1:17" ht="22.95" customHeight="1" x14ac:dyDescent="0.2">
      <c r="A1043" s="216">
        <v>45831</v>
      </c>
      <c r="B1043" s="20" t="s">
        <v>208</v>
      </c>
      <c r="C1043" s="41">
        <v>1261</v>
      </c>
      <c r="D1043" s="41"/>
      <c r="E1043" s="203" t="s">
        <v>130</v>
      </c>
      <c r="F1043" s="20" t="s">
        <v>79</v>
      </c>
      <c r="G1043" s="41"/>
      <c r="H1043" s="41" t="s">
        <v>22</v>
      </c>
      <c r="I1043" s="41" t="s">
        <v>53</v>
      </c>
      <c r="J1043" s="21" t="s">
        <v>113</v>
      </c>
      <c r="K1043" s="203" t="s">
        <v>4322</v>
      </c>
      <c r="L1043" s="55"/>
      <c r="M1043" s="396">
        <v>0</v>
      </c>
      <c r="N1043" s="443">
        <v>200</v>
      </c>
      <c r="O1043" s="217">
        <f t="shared" si="17"/>
        <v>2762</v>
      </c>
      <c r="P1043" s="266"/>
      <c r="Q1043" s="229"/>
    </row>
    <row r="1044" spans="1:17" ht="22.95" customHeight="1" x14ac:dyDescent="0.2">
      <c r="A1044" s="216">
        <v>45831</v>
      </c>
      <c r="B1044" s="20" t="s">
        <v>208</v>
      </c>
      <c r="C1044" s="41">
        <v>1262</v>
      </c>
      <c r="D1044" s="41"/>
      <c r="E1044" s="203" t="s">
        <v>130</v>
      </c>
      <c r="F1044" s="20" t="s">
        <v>79</v>
      </c>
      <c r="G1044" s="41"/>
      <c r="H1044" s="41" t="s">
        <v>22</v>
      </c>
      <c r="I1044" s="41" t="s">
        <v>53</v>
      </c>
      <c r="J1044" s="21" t="s">
        <v>113</v>
      </c>
      <c r="K1044" s="203" t="s">
        <v>1331</v>
      </c>
      <c r="L1044" s="55"/>
      <c r="M1044" s="396">
        <v>0</v>
      </c>
      <c r="N1044" s="443">
        <v>200</v>
      </c>
      <c r="O1044" s="217">
        <f t="shared" si="17"/>
        <v>2562</v>
      </c>
      <c r="P1044" s="266"/>
      <c r="Q1044" s="229"/>
    </row>
    <row r="1045" spans="1:17" ht="22.95" customHeight="1" x14ac:dyDescent="0.2">
      <c r="A1045" s="216">
        <v>45831</v>
      </c>
      <c r="B1045" s="20" t="s">
        <v>208</v>
      </c>
      <c r="C1045" s="41">
        <v>1263</v>
      </c>
      <c r="D1045" s="41"/>
      <c r="E1045" s="203" t="s">
        <v>130</v>
      </c>
      <c r="F1045" s="20" t="s">
        <v>79</v>
      </c>
      <c r="G1045" s="41"/>
      <c r="H1045" s="41" t="s">
        <v>22</v>
      </c>
      <c r="I1045" s="41" t="s">
        <v>53</v>
      </c>
      <c r="J1045" s="21" t="s">
        <v>113</v>
      </c>
      <c r="K1045" s="203" t="s">
        <v>1328</v>
      </c>
      <c r="L1045" s="55"/>
      <c r="M1045" s="396">
        <v>0</v>
      </c>
      <c r="N1045" s="443">
        <v>300</v>
      </c>
      <c r="O1045" s="217">
        <f t="shared" si="17"/>
        <v>2262</v>
      </c>
      <c r="P1045" s="266"/>
      <c r="Q1045" s="229"/>
    </row>
    <row r="1046" spans="1:17" ht="22.95" customHeight="1" x14ac:dyDescent="0.2">
      <c r="A1046" s="216">
        <v>45831</v>
      </c>
      <c r="B1046" s="20" t="s">
        <v>208</v>
      </c>
      <c r="C1046" s="41">
        <v>1264</v>
      </c>
      <c r="D1046" s="41"/>
      <c r="E1046" s="203" t="s">
        <v>5118</v>
      </c>
      <c r="F1046" s="20" t="s">
        <v>79</v>
      </c>
      <c r="G1046" s="41"/>
      <c r="H1046" s="41" t="s">
        <v>22</v>
      </c>
      <c r="I1046" s="41" t="s">
        <v>103</v>
      </c>
      <c r="J1046" s="21" t="s">
        <v>93</v>
      </c>
      <c r="K1046" s="203" t="s">
        <v>4494</v>
      </c>
      <c r="L1046" s="55"/>
      <c r="M1046" s="396">
        <v>0</v>
      </c>
      <c r="N1046" s="443">
        <v>170</v>
      </c>
      <c r="O1046" s="217">
        <f t="shared" si="17"/>
        <v>2092</v>
      </c>
      <c r="P1046" s="266"/>
      <c r="Q1046" s="229"/>
    </row>
    <row r="1047" spans="1:17" ht="22.95" customHeight="1" x14ac:dyDescent="0.2">
      <c r="A1047" s="216">
        <v>45831</v>
      </c>
      <c r="B1047" s="20" t="s">
        <v>208</v>
      </c>
      <c r="C1047" s="41">
        <v>1265</v>
      </c>
      <c r="D1047" s="41"/>
      <c r="E1047" s="203" t="s">
        <v>5119</v>
      </c>
      <c r="F1047" s="20" t="s">
        <v>79</v>
      </c>
      <c r="G1047" s="41"/>
      <c r="H1047" s="41" t="s">
        <v>22</v>
      </c>
      <c r="I1047" s="41" t="s">
        <v>103</v>
      </c>
      <c r="J1047" s="21" t="s">
        <v>95</v>
      </c>
      <c r="K1047" s="203" t="s">
        <v>2120</v>
      </c>
      <c r="L1047" s="55"/>
      <c r="M1047" s="396">
        <v>0</v>
      </c>
      <c r="N1047" s="443">
        <v>270</v>
      </c>
      <c r="O1047" s="217">
        <f t="shared" si="17"/>
        <v>1822</v>
      </c>
      <c r="P1047" s="266"/>
      <c r="Q1047" s="229"/>
    </row>
    <row r="1048" spans="1:17" ht="22.95" customHeight="1" x14ac:dyDescent="0.2">
      <c r="A1048" s="216">
        <v>45831</v>
      </c>
      <c r="B1048" s="20" t="s">
        <v>208</v>
      </c>
      <c r="C1048" s="41">
        <v>1266</v>
      </c>
      <c r="D1048" s="41"/>
      <c r="E1048" s="203" t="s">
        <v>5120</v>
      </c>
      <c r="F1048" s="20" t="s">
        <v>79</v>
      </c>
      <c r="G1048" s="41"/>
      <c r="H1048" s="41" t="s">
        <v>22</v>
      </c>
      <c r="I1048" s="41" t="s">
        <v>103</v>
      </c>
      <c r="J1048" s="21" t="s">
        <v>95</v>
      </c>
      <c r="K1048" s="203" t="s">
        <v>2120</v>
      </c>
      <c r="L1048" s="55"/>
      <c r="M1048" s="396">
        <v>0</v>
      </c>
      <c r="N1048" s="443">
        <v>260</v>
      </c>
      <c r="O1048" s="217">
        <f t="shared" si="17"/>
        <v>1562</v>
      </c>
      <c r="P1048" s="266"/>
      <c r="Q1048" s="229"/>
    </row>
    <row r="1049" spans="1:17" ht="22.95" customHeight="1" x14ac:dyDescent="0.2">
      <c r="A1049" s="216">
        <v>45831</v>
      </c>
      <c r="B1049" s="20" t="s">
        <v>208</v>
      </c>
      <c r="C1049" s="41">
        <v>1267</v>
      </c>
      <c r="D1049" s="41"/>
      <c r="E1049" s="203" t="s">
        <v>1277</v>
      </c>
      <c r="F1049" s="20" t="s">
        <v>79</v>
      </c>
      <c r="G1049" s="41"/>
      <c r="H1049" s="41" t="s">
        <v>22</v>
      </c>
      <c r="I1049" s="41" t="s">
        <v>56</v>
      </c>
      <c r="J1049" s="21" t="s">
        <v>116</v>
      </c>
      <c r="K1049" s="203" t="s">
        <v>139</v>
      </c>
      <c r="L1049" s="55"/>
      <c r="M1049" s="396">
        <v>0</v>
      </c>
      <c r="N1049" s="443">
        <v>55</v>
      </c>
      <c r="O1049" s="217">
        <f t="shared" si="17"/>
        <v>1507</v>
      </c>
      <c r="P1049" s="266"/>
      <c r="Q1049" s="229"/>
    </row>
    <row r="1050" spans="1:17" ht="22.95" customHeight="1" x14ac:dyDescent="0.2">
      <c r="A1050" s="216">
        <v>45831</v>
      </c>
      <c r="B1050" s="20" t="s">
        <v>208</v>
      </c>
      <c r="C1050" s="41">
        <v>1268</v>
      </c>
      <c r="D1050" s="41"/>
      <c r="E1050" s="203" t="s">
        <v>5121</v>
      </c>
      <c r="F1050" s="20" t="s">
        <v>79</v>
      </c>
      <c r="G1050" s="41"/>
      <c r="H1050" s="41" t="s">
        <v>21</v>
      </c>
      <c r="I1050" s="41" t="s">
        <v>28</v>
      </c>
      <c r="J1050" s="21" t="s">
        <v>100</v>
      </c>
      <c r="K1050" s="203"/>
      <c r="L1050" s="55"/>
      <c r="M1050" s="396">
        <v>4000</v>
      </c>
      <c r="N1050" s="443">
        <v>0</v>
      </c>
      <c r="O1050" s="217">
        <f t="shared" si="17"/>
        <v>5507</v>
      </c>
      <c r="P1050" s="266"/>
      <c r="Q1050" s="229"/>
    </row>
    <row r="1051" spans="1:17" ht="22.95" customHeight="1" x14ac:dyDescent="0.2">
      <c r="A1051" s="216">
        <v>45831</v>
      </c>
      <c r="B1051" s="20" t="s">
        <v>208</v>
      </c>
      <c r="C1051" s="41">
        <v>1269</v>
      </c>
      <c r="D1051" s="41"/>
      <c r="E1051" s="203" t="s">
        <v>1270</v>
      </c>
      <c r="F1051" s="20" t="s">
        <v>79</v>
      </c>
      <c r="G1051" s="41"/>
      <c r="H1051" s="41" t="s">
        <v>21</v>
      </c>
      <c r="I1051" s="41" t="s">
        <v>81</v>
      </c>
      <c r="J1051" s="21" t="s">
        <v>33</v>
      </c>
      <c r="K1051" s="203"/>
      <c r="L1051" s="55"/>
      <c r="M1051" s="396">
        <v>180000</v>
      </c>
      <c r="N1051" s="443">
        <v>0</v>
      </c>
      <c r="O1051" s="217">
        <f t="shared" si="17"/>
        <v>185507</v>
      </c>
      <c r="P1051" s="266"/>
      <c r="Q1051" s="229"/>
    </row>
    <row r="1052" spans="1:17" ht="22.95" customHeight="1" x14ac:dyDescent="0.2">
      <c r="A1052" s="216">
        <v>45831</v>
      </c>
      <c r="B1052" s="20" t="s">
        <v>208</v>
      </c>
      <c r="C1052" s="41">
        <v>1270</v>
      </c>
      <c r="D1052" s="41"/>
      <c r="E1052" s="203" t="s">
        <v>1279</v>
      </c>
      <c r="F1052" s="20" t="s">
        <v>79</v>
      </c>
      <c r="G1052" s="41"/>
      <c r="H1052" s="41" t="s">
        <v>22</v>
      </c>
      <c r="I1052" s="41" t="s">
        <v>53</v>
      </c>
      <c r="J1052" s="21" t="s">
        <v>113</v>
      </c>
      <c r="K1052" s="203" t="s">
        <v>1332</v>
      </c>
      <c r="L1052" s="55"/>
      <c r="M1052" s="396">
        <v>0</v>
      </c>
      <c r="N1052" s="443">
        <v>1800</v>
      </c>
      <c r="O1052" s="217">
        <f t="shared" si="17"/>
        <v>183707</v>
      </c>
      <c r="P1052" s="266"/>
      <c r="Q1052" s="229"/>
    </row>
    <row r="1053" spans="1:17" ht="22.95" customHeight="1" x14ac:dyDescent="0.2">
      <c r="A1053" s="216">
        <v>45831</v>
      </c>
      <c r="B1053" s="20" t="s">
        <v>208</v>
      </c>
      <c r="C1053" s="41">
        <v>1271</v>
      </c>
      <c r="D1053" s="41"/>
      <c r="E1053" s="203" t="s">
        <v>5122</v>
      </c>
      <c r="F1053" s="20" t="s">
        <v>79</v>
      </c>
      <c r="G1053" s="41"/>
      <c r="H1053" s="41" t="s">
        <v>22</v>
      </c>
      <c r="I1053" s="41" t="s">
        <v>103</v>
      </c>
      <c r="J1053" s="21" t="s">
        <v>93</v>
      </c>
      <c r="K1053" s="203" t="s">
        <v>2120</v>
      </c>
      <c r="L1053" s="55"/>
      <c r="M1053" s="396">
        <v>0</v>
      </c>
      <c r="N1053" s="443">
        <v>1230</v>
      </c>
      <c r="O1053" s="217">
        <f t="shared" si="17"/>
        <v>182477</v>
      </c>
      <c r="P1053" s="266"/>
      <c r="Q1053" s="229"/>
    </row>
    <row r="1054" spans="1:17" ht="22.95" customHeight="1" x14ac:dyDescent="0.2">
      <c r="A1054" s="216">
        <v>45831</v>
      </c>
      <c r="B1054" s="20" t="s">
        <v>208</v>
      </c>
      <c r="C1054" s="41">
        <v>1272</v>
      </c>
      <c r="D1054" s="41"/>
      <c r="E1054" s="203" t="s">
        <v>1933</v>
      </c>
      <c r="F1054" s="20" t="s">
        <v>79</v>
      </c>
      <c r="G1054" s="41"/>
      <c r="H1054" s="41" t="s">
        <v>22</v>
      </c>
      <c r="I1054" s="41" t="s">
        <v>103</v>
      </c>
      <c r="J1054" s="21" t="s">
        <v>94</v>
      </c>
      <c r="K1054" s="203" t="s">
        <v>1948</v>
      </c>
      <c r="L1054" s="55"/>
      <c r="M1054" s="396">
        <v>0</v>
      </c>
      <c r="N1054" s="443">
        <v>250</v>
      </c>
      <c r="O1054" s="217">
        <f t="shared" si="17"/>
        <v>182227</v>
      </c>
      <c r="P1054" s="266"/>
      <c r="Q1054" s="229"/>
    </row>
    <row r="1055" spans="1:17" ht="22.95" customHeight="1" x14ac:dyDescent="0.2">
      <c r="A1055" s="216">
        <v>45831</v>
      </c>
      <c r="B1055" s="20" t="s">
        <v>208</v>
      </c>
      <c r="C1055" s="41">
        <v>1273</v>
      </c>
      <c r="D1055" s="41"/>
      <c r="E1055" s="203" t="s">
        <v>5123</v>
      </c>
      <c r="F1055" s="20" t="s">
        <v>79</v>
      </c>
      <c r="G1055" s="41"/>
      <c r="H1055" s="41" t="s">
        <v>22</v>
      </c>
      <c r="I1055" s="41" t="s">
        <v>103</v>
      </c>
      <c r="J1055" s="21" t="s">
        <v>94</v>
      </c>
      <c r="K1055" s="203" t="s">
        <v>1285</v>
      </c>
      <c r="L1055" s="55"/>
      <c r="M1055" s="396">
        <v>0</v>
      </c>
      <c r="N1055" s="443">
        <v>250</v>
      </c>
      <c r="O1055" s="217">
        <f t="shared" si="17"/>
        <v>181977</v>
      </c>
      <c r="P1055" s="266"/>
      <c r="Q1055" s="229"/>
    </row>
    <row r="1056" spans="1:17" ht="22.95" customHeight="1" x14ac:dyDescent="0.2">
      <c r="A1056" s="216">
        <v>45831</v>
      </c>
      <c r="B1056" s="20" t="s">
        <v>208</v>
      </c>
      <c r="C1056" s="41">
        <v>1274</v>
      </c>
      <c r="D1056" s="41"/>
      <c r="E1056" s="203" t="s">
        <v>1276</v>
      </c>
      <c r="F1056" s="20" t="s">
        <v>79</v>
      </c>
      <c r="G1056" s="41"/>
      <c r="H1056" s="41" t="s">
        <v>22</v>
      </c>
      <c r="I1056" s="41" t="s">
        <v>103</v>
      </c>
      <c r="J1056" s="21" t="s">
        <v>214</v>
      </c>
      <c r="K1056" s="203" t="s">
        <v>1358</v>
      </c>
      <c r="L1056" s="55"/>
      <c r="M1056" s="396">
        <v>0</v>
      </c>
      <c r="N1056" s="443">
        <v>1000</v>
      </c>
      <c r="O1056" s="217">
        <f t="shared" si="17"/>
        <v>180977</v>
      </c>
      <c r="P1056" s="266"/>
      <c r="Q1056" s="229"/>
    </row>
    <row r="1057" spans="1:17" ht="22.95" customHeight="1" x14ac:dyDescent="0.2">
      <c r="A1057" s="216">
        <v>45831</v>
      </c>
      <c r="B1057" s="20" t="s">
        <v>208</v>
      </c>
      <c r="C1057" s="41">
        <v>1275</v>
      </c>
      <c r="D1057" s="41"/>
      <c r="E1057" s="203" t="s">
        <v>5124</v>
      </c>
      <c r="F1057" s="20" t="s">
        <v>79</v>
      </c>
      <c r="G1057" s="41"/>
      <c r="H1057" s="41" t="s">
        <v>22</v>
      </c>
      <c r="I1057" s="41" t="s">
        <v>103</v>
      </c>
      <c r="J1057" s="21" t="s">
        <v>92</v>
      </c>
      <c r="K1057" s="203" t="s">
        <v>5126</v>
      </c>
      <c r="L1057" s="55"/>
      <c r="M1057" s="396">
        <v>0</v>
      </c>
      <c r="N1057" s="443">
        <v>350</v>
      </c>
      <c r="O1057" s="217">
        <f t="shared" si="17"/>
        <v>180627</v>
      </c>
      <c r="P1057" s="266"/>
      <c r="Q1057" s="229"/>
    </row>
    <row r="1058" spans="1:17" ht="22.95" customHeight="1" x14ac:dyDescent="0.2">
      <c r="A1058" s="216">
        <v>45831</v>
      </c>
      <c r="B1058" s="20" t="s">
        <v>208</v>
      </c>
      <c r="C1058" s="41">
        <v>1276</v>
      </c>
      <c r="D1058" s="41"/>
      <c r="E1058" s="203" t="s">
        <v>1274</v>
      </c>
      <c r="F1058" s="20" t="s">
        <v>79</v>
      </c>
      <c r="G1058" s="41"/>
      <c r="H1058" s="41" t="s">
        <v>22</v>
      </c>
      <c r="I1058" s="41" t="s">
        <v>103</v>
      </c>
      <c r="J1058" s="21" t="s">
        <v>92</v>
      </c>
      <c r="K1058" s="203" t="s">
        <v>1298</v>
      </c>
      <c r="L1058" s="55"/>
      <c r="M1058" s="396">
        <v>0</v>
      </c>
      <c r="N1058" s="443">
        <v>1500</v>
      </c>
      <c r="O1058" s="217">
        <f t="shared" si="17"/>
        <v>179127</v>
      </c>
      <c r="P1058" s="266"/>
      <c r="Q1058" s="229"/>
    </row>
    <row r="1059" spans="1:17" ht="22.95" customHeight="1" x14ac:dyDescent="0.2">
      <c r="A1059" s="216">
        <v>45831</v>
      </c>
      <c r="B1059" s="20" t="s">
        <v>208</v>
      </c>
      <c r="C1059" s="41">
        <v>1277</v>
      </c>
      <c r="D1059" s="41"/>
      <c r="E1059" s="203" t="s">
        <v>1276</v>
      </c>
      <c r="F1059" s="20" t="s">
        <v>79</v>
      </c>
      <c r="G1059" s="41"/>
      <c r="H1059" s="41" t="s">
        <v>22</v>
      </c>
      <c r="I1059" s="41" t="s">
        <v>103</v>
      </c>
      <c r="J1059" s="21" t="s">
        <v>102</v>
      </c>
      <c r="K1059" s="203" t="s">
        <v>1300</v>
      </c>
      <c r="L1059" s="55"/>
      <c r="M1059" s="396">
        <v>0</v>
      </c>
      <c r="N1059" s="443">
        <v>1952</v>
      </c>
      <c r="O1059" s="217">
        <f t="shared" si="17"/>
        <v>177175</v>
      </c>
      <c r="P1059" s="266"/>
      <c r="Q1059" s="229"/>
    </row>
    <row r="1060" spans="1:17" ht="22.95" customHeight="1" x14ac:dyDescent="0.2">
      <c r="A1060" s="216">
        <v>45831</v>
      </c>
      <c r="B1060" s="20" t="s">
        <v>208</v>
      </c>
      <c r="C1060" s="41">
        <v>1278</v>
      </c>
      <c r="D1060" s="41"/>
      <c r="E1060" s="203" t="s">
        <v>130</v>
      </c>
      <c r="F1060" s="20" t="s">
        <v>79</v>
      </c>
      <c r="G1060" s="41"/>
      <c r="H1060" s="41" t="s">
        <v>22</v>
      </c>
      <c r="I1060" s="41" t="s">
        <v>53</v>
      </c>
      <c r="J1060" s="21" t="s">
        <v>113</v>
      </c>
      <c r="K1060" s="203" t="s">
        <v>4397</v>
      </c>
      <c r="L1060" s="55"/>
      <c r="M1060" s="396">
        <v>0</v>
      </c>
      <c r="N1060" s="443">
        <v>500</v>
      </c>
      <c r="O1060" s="217">
        <f t="shared" si="17"/>
        <v>176675</v>
      </c>
      <c r="P1060" s="266"/>
      <c r="Q1060" s="229"/>
    </row>
    <row r="1061" spans="1:17" ht="22.95" customHeight="1" x14ac:dyDescent="0.2">
      <c r="A1061" s="216">
        <v>45831</v>
      </c>
      <c r="B1061" s="20" t="s">
        <v>208</v>
      </c>
      <c r="C1061" s="41">
        <v>1279</v>
      </c>
      <c r="D1061" s="41"/>
      <c r="E1061" s="203" t="s">
        <v>130</v>
      </c>
      <c r="F1061" s="20" t="s">
        <v>79</v>
      </c>
      <c r="G1061" s="41"/>
      <c r="H1061" s="41" t="s">
        <v>22</v>
      </c>
      <c r="I1061" s="41" t="s">
        <v>53</v>
      </c>
      <c r="J1061" s="21" t="s">
        <v>113</v>
      </c>
      <c r="K1061" s="203" t="s">
        <v>5074</v>
      </c>
      <c r="L1061" s="55"/>
      <c r="M1061" s="396">
        <v>0</v>
      </c>
      <c r="N1061" s="443">
        <v>500</v>
      </c>
      <c r="O1061" s="217">
        <f t="shared" si="17"/>
        <v>176175</v>
      </c>
      <c r="P1061" s="266"/>
      <c r="Q1061" s="229"/>
    </row>
    <row r="1062" spans="1:17" ht="22.95" customHeight="1" x14ac:dyDescent="0.2">
      <c r="A1062" s="216">
        <v>45831</v>
      </c>
      <c r="B1062" s="20" t="s">
        <v>208</v>
      </c>
      <c r="C1062" s="41">
        <v>1280</v>
      </c>
      <c r="D1062" s="41"/>
      <c r="E1062" s="203" t="s">
        <v>130</v>
      </c>
      <c r="F1062" s="20" t="s">
        <v>79</v>
      </c>
      <c r="G1062" s="41"/>
      <c r="H1062" s="41" t="s">
        <v>22</v>
      </c>
      <c r="I1062" s="41" t="s">
        <v>53</v>
      </c>
      <c r="J1062" s="21" t="s">
        <v>113</v>
      </c>
      <c r="K1062" s="203" t="s">
        <v>1352</v>
      </c>
      <c r="L1062" s="55"/>
      <c r="M1062" s="396">
        <v>0</v>
      </c>
      <c r="N1062" s="443">
        <v>400</v>
      </c>
      <c r="O1062" s="217">
        <f t="shared" si="17"/>
        <v>175775</v>
      </c>
      <c r="P1062" s="266"/>
      <c r="Q1062" s="229"/>
    </row>
    <row r="1063" spans="1:17" ht="22.95" customHeight="1" x14ac:dyDescent="0.2">
      <c r="A1063" s="216">
        <v>45831</v>
      </c>
      <c r="B1063" s="20" t="s">
        <v>208</v>
      </c>
      <c r="C1063" s="41">
        <v>1281</v>
      </c>
      <c r="D1063" s="41"/>
      <c r="E1063" s="203" t="s">
        <v>130</v>
      </c>
      <c r="F1063" s="20" t="s">
        <v>79</v>
      </c>
      <c r="G1063" s="41"/>
      <c r="H1063" s="41" t="s">
        <v>22</v>
      </c>
      <c r="I1063" s="41" t="s">
        <v>53</v>
      </c>
      <c r="J1063" s="21" t="s">
        <v>113</v>
      </c>
      <c r="K1063" s="203" t="s">
        <v>5127</v>
      </c>
      <c r="L1063" s="55"/>
      <c r="M1063" s="396">
        <v>0</v>
      </c>
      <c r="N1063" s="443">
        <v>200</v>
      </c>
      <c r="O1063" s="217">
        <f t="shared" si="17"/>
        <v>175575</v>
      </c>
      <c r="P1063" s="266"/>
      <c r="Q1063" s="229"/>
    </row>
    <row r="1064" spans="1:17" ht="22.95" customHeight="1" x14ac:dyDescent="0.2">
      <c r="A1064" s="216">
        <v>45831</v>
      </c>
      <c r="B1064" s="20" t="s">
        <v>208</v>
      </c>
      <c r="C1064" s="41">
        <v>1282</v>
      </c>
      <c r="D1064" s="41"/>
      <c r="E1064" s="203" t="s">
        <v>1278</v>
      </c>
      <c r="F1064" s="20" t="s">
        <v>79</v>
      </c>
      <c r="G1064" s="41"/>
      <c r="H1064" s="41" t="s">
        <v>22</v>
      </c>
      <c r="I1064" s="41" t="s">
        <v>53</v>
      </c>
      <c r="J1064" s="21" t="s">
        <v>112</v>
      </c>
      <c r="K1064" s="203" t="s">
        <v>1302</v>
      </c>
      <c r="L1064" s="55"/>
      <c r="M1064" s="396">
        <v>0</v>
      </c>
      <c r="N1064" s="443">
        <v>103969</v>
      </c>
      <c r="O1064" s="217">
        <f t="shared" si="17"/>
        <v>71606</v>
      </c>
      <c r="P1064" s="266"/>
      <c r="Q1064" s="229"/>
    </row>
    <row r="1065" spans="1:17" ht="22.95" customHeight="1" x14ac:dyDescent="0.2">
      <c r="A1065" s="216">
        <v>45831</v>
      </c>
      <c r="B1065" s="20" t="s">
        <v>208</v>
      </c>
      <c r="C1065" s="41">
        <v>1283</v>
      </c>
      <c r="D1065" s="41"/>
      <c r="E1065" s="203" t="s">
        <v>1278</v>
      </c>
      <c r="F1065" s="20" t="s">
        <v>79</v>
      </c>
      <c r="G1065" s="41"/>
      <c r="H1065" s="41" t="s">
        <v>22</v>
      </c>
      <c r="I1065" s="41" t="s">
        <v>53</v>
      </c>
      <c r="J1065" s="21" t="s">
        <v>112</v>
      </c>
      <c r="K1065" s="203" t="s">
        <v>1303</v>
      </c>
      <c r="L1065" s="55"/>
      <c r="M1065" s="396">
        <v>0</v>
      </c>
      <c r="N1065" s="443">
        <v>30444</v>
      </c>
      <c r="O1065" s="217">
        <f t="shared" si="17"/>
        <v>41162</v>
      </c>
      <c r="P1065" s="266"/>
      <c r="Q1065" s="229"/>
    </row>
    <row r="1066" spans="1:17" ht="22.95" customHeight="1" x14ac:dyDescent="0.2">
      <c r="A1066" s="216">
        <v>45831</v>
      </c>
      <c r="B1066" s="20" t="s">
        <v>208</v>
      </c>
      <c r="C1066" s="41">
        <v>1284</v>
      </c>
      <c r="D1066" s="41"/>
      <c r="E1066" s="203" t="s">
        <v>1278</v>
      </c>
      <c r="F1066" s="20" t="s">
        <v>79</v>
      </c>
      <c r="G1066" s="41"/>
      <c r="H1066" s="41" t="s">
        <v>22</v>
      </c>
      <c r="I1066" s="41" t="s">
        <v>53</v>
      </c>
      <c r="J1066" s="21" t="s">
        <v>114</v>
      </c>
      <c r="K1066" s="203" t="s">
        <v>149</v>
      </c>
      <c r="L1066" s="55"/>
      <c r="M1066" s="396">
        <v>0</v>
      </c>
      <c r="N1066" s="443">
        <v>4050</v>
      </c>
      <c r="O1066" s="217">
        <f t="shared" si="17"/>
        <v>37112</v>
      </c>
      <c r="P1066" s="266"/>
      <c r="Q1066" s="229"/>
    </row>
    <row r="1067" spans="1:17" ht="22.95" customHeight="1" x14ac:dyDescent="0.2">
      <c r="A1067" s="216">
        <v>45831</v>
      </c>
      <c r="B1067" s="20" t="s">
        <v>208</v>
      </c>
      <c r="C1067" s="41">
        <v>1285</v>
      </c>
      <c r="D1067" s="41"/>
      <c r="E1067" s="203" t="s">
        <v>1280</v>
      </c>
      <c r="F1067" s="20" t="s">
        <v>79</v>
      </c>
      <c r="G1067" s="41"/>
      <c r="H1067" s="41" t="s">
        <v>22</v>
      </c>
      <c r="I1067" s="41" t="s">
        <v>103</v>
      </c>
      <c r="J1067" s="21" t="s">
        <v>102</v>
      </c>
      <c r="K1067" s="203" t="s">
        <v>1332</v>
      </c>
      <c r="L1067" s="55"/>
      <c r="M1067" s="396">
        <v>0</v>
      </c>
      <c r="N1067" s="443">
        <v>1200</v>
      </c>
      <c r="O1067" s="217">
        <f t="shared" si="17"/>
        <v>35912</v>
      </c>
      <c r="P1067" s="266"/>
      <c r="Q1067" s="229"/>
    </row>
    <row r="1068" spans="1:17" ht="22.95" customHeight="1" x14ac:dyDescent="0.2">
      <c r="A1068" s="216">
        <v>45831</v>
      </c>
      <c r="B1068" s="20" t="s">
        <v>208</v>
      </c>
      <c r="C1068" s="41">
        <v>1286</v>
      </c>
      <c r="D1068" s="41"/>
      <c r="E1068" s="203" t="s">
        <v>1316</v>
      </c>
      <c r="F1068" s="20" t="s">
        <v>79</v>
      </c>
      <c r="G1068" s="41"/>
      <c r="H1068" s="41" t="s">
        <v>22</v>
      </c>
      <c r="I1068" s="41" t="s">
        <v>103</v>
      </c>
      <c r="J1068" s="21" t="s">
        <v>102</v>
      </c>
      <c r="K1068" s="203" t="s">
        <v>4382</v>
      </c>
      <c r="L1068" s="55"/>
      <c r="M1068" s="396">
        <v>0</v>
      </c>
      <c r="N1068" s="443">
        <v>6650</v>
      </c>
      <c r="O1068" s="217">
        <f t="shared" si="17"/>
        <v>29262</v>
      </c>
      <c r="P1068" s="266"/>
      <c r="Q1068" s="229"/>
    </row>
    <row r="1069" spans="1:17" ht="22.95" customHeight="1" x14ac:dyDescent="0.2">
      <c r="A1069" s="216">
        <v>45831</v>
      </c>
      <c r="B1069" s="20" t="s">
        <v>208</v>
      </c>
      <c r="C1069" s="41">
        <v>1287</v>
      </c>
      <c r="D1069" s="41"/>
      <c r="E1069" s="203" t="s">
        <v>4244</v>
      </c>
      <c r="F1069" s="20" t="s">
        <v>79</v>
      </c>
      <c r="G1069" s="41"/>
      <c r="H1069" s="41" t="s">
        <v>22</v>
      </c>
      <c r="I1069" s="41" t="s">
        <v>81</v>
      </c>
      <c r="J1069" s="21" t="s">
        <v>33</v>
      </c>
      <c r="K1069" s="203" t="s">
        <v>1364</v>
      </c>
      <c r="L1069" s="55"/>
      <c r="M1069" s="396">
        <v>0</v>
      </c>
      <c r="N1069" s="443">
        <v>20000</v>
      </c>
      <c r="O1069" s="217">
        <f t="shared" si="17"/>
        <v>9262</v>
      </c>
      <c r="P1069" s="266"/>
      <c r="Q1069" s="229"/>
    </row>
    <row r="1070" spans="1:17" ht="22.95" customHeight="1" x14ac:dyDescent="0.2">
      <c r="A1070" s="216">
        <v>45838</v>
      </c>
      <c r="B1070" s="20" t="s">
        <v>208</v>
      </c>
      <c r="C1070" s="41">
        <v>1295</v>
      </c>
      <c r="D1070" s="41"/>
      <c r="E1070" s="203" t="s">
        <v>5098</v>
      </c>
      <c r="F1070" s="20" t="s">
        <v>79</v>
      </c>
      <c r="G1070" s="41"/>
      <c r="H1070" s="41" t="s">
        <v>22</v>
      </c>
      <c r="I1070" s="41" t="s">
        <v>103</v>
      </c>
      <c r="J1070" s="21" t="s">
        <v>102</v>
      </c>
      <c r="K1070" s="203" t="s">
        <v>1325</v>
      </c>
      <c r="L1070" s="55"/>
      <c r="M1070" s="396">
        <v>0</v>
      </c>
      <c r="N1070" s="443">
        <v>50</v>
      </c>
      <c r="O1070" s="217">
        <f t="shared" si="17"/>
        <v>9212</v>
      </c>
      <c r="P1070" s="266"/>
      <c r="Q1070" s="229"/>
    </row>
    <row r="1071" spans="1:17" ht="22.95" customHeight="1" x14ac:dyDescent="0.2">
      <c r="A1071" s="216">
        <v>45838</v>
      </c>
      <c r="B1071" s="20" t="s">
        <v>208</v>
      </c>
      <c r="C1071" s="41">
        <v>1296</v>
      </c>
      <c r="D1071" s="41"/>
      <c r="E1071" s="203" t="s">
        <v>5099</v>
      </c>
      <c r="F1071" s="20" t="s">
        <v>79</v>
      </c>
      <c r="G1071" s="41"/>
      <c r="H1071" s="41" t="s">
        <v>22</v>
      </c>
      <c r="I1071" s="41" t="s">
        <v>103</v>
      </c>
      <c r="J1071" s="21" t="s">
        <v>95</v>
      </c>
      <c r="K1071" s="203" t="s">
        <v>1963</v>
      </c>
      <c r="L1071" s="55"/>
      <c r="M1071" s="396">
        <v>0</v>
      </c>
      <c r="N1071" s="443">
        <v>100</v>
      </c>
      <c r="O1071" s="217">
        <f t="shared" si="17"/>
        <v>9112</v>
      </c>
      <c r="P1071" s="266"/>
      <c r="Q1071" s="229"/>
    </row>
    <row r="1072" spans="1:17" ht="22.95" customHeight="1" x14ac:dyDescent="0.2">
      <c r="A1072" s="216">
        <v>45838</v>
      </c>
      <c r="B1072" s="20" t="s">
        <v>208</v>
      </c>
      <c r="C1072" s="41">
        <v>1297</v>
      </c>
      <c r="D1072" s="41"/>
      <c r="E1072" s="203" t="s">
        <v>130</v>
      </c>
      <c r="F1072" s="20" t="s">
        <v>79</v>
      </c>
      <c r="G1072" s="41"/>
      <c r="H1072" s="41" t="s">
        <v>22</v>
      </c>
      <c r="I1072" s="41" t="s">
        <v>53</v>
      </c>
      <c r="J1072" s="21" t="s">
        <v>113</v>
      </c>
      <c r="K1072" s="203" t="s">
        <v>5104</v>
      </c>
      <c r="L1072" s="55"/>
      <c r="M1072" s="396">
        <v>0</v>
      </c>
      <c r="N1072" s="443">
        <v>500</v>
      </c>
      <c r="O1072" s="217">
        <f t="shared" si="17"/>
        <v>8612</v>
      </c>
      <c r="P1072" s="266"/>
      <c r="Q1072" s="229"/>
    </row>
    <row r="1073" spans="1:17" ht="22.95" customHeight="1" x14ac:dyDescent="0.2">
      <c r="A1073" s="216">
        <v>45838</v>
      </c>
      <c r="B1073" s="20" t="s">
        <v>208</v>
      </c>
      <c r="C1073" s="41">
        <v>1298</v>
      </c>
      <c r="D1073" s="41"/>
      <c r="E1073" s="203" t="s">
        <v>5100</v>
      </c>
      <c r="F1073" s="20" t="s">
        <v>79</v>
      </c>
      <c r="G1073" s="41"/>
      <c r="H1073" s="41" t="s">
        <v>22</v>
      </c>
      <c r="I1073" s="41" t="s">
        <v>103</v>
      </c>
      <c r="J1073" s="21" t="s">
        <v>95</v>
      </c>
      <c r="K1073" s="203" t="s">
        <v>1322</v>
      </c>
      <c r="L1073" s="55"/>
      <c r="M1073" s="396">
        <v>0</v>
      </c>
      <c r="N1073" s="443">
        <v>70</v>
      </c>
      <c r="O1073" s="217">
        <f t="shared" si="17"/>
        <v>8542</v>
      </c>
      <c r="P1073" s="266"/>
      <c r="Q1073" s="229"/>
    </row>
    <row r="1074" spans="1:17" ht="22.95" customHeight="1" x14ac:dyDescent="0.2">
      <c r="A1074" s="216">
        <v>45838</v>
      </c>
      <c r="B1074" s="20" t="s">
        <v>208</v>
      </c>
      <c r="C1074" s="41">
        <v>1299</v>
      </c>
      <c r="D1074" s="41"/>
      <c r="E1074" s="203" t="s">
        <v>5101</v>
      </c>
      <c r="F1074" s="20" t="s">
        <v>79</v>
      </c>
      <c r="G1074" s="41"/>
      <c r="H1074" s="41" t="s">
        <v>22</v>
      </c>
      <c r="I1074" s="41" t="s">
        <v>103</v>
      </c>
      <c r="J1074" s="21" t="s">
        <v>95</v>
      </c>
      <c r="K1074" s="203" t="s">
        <v>1322</v>
      </c>
      <c r="L1074" s="55"/>
      <c r="M1074" s="396">
        <v>0</v>
      </c>
      <c r="N1074" s="443">
        <v>49</v>
      </c>
      <c r="O1074" s="217">
        <f t="shared" si="17"/>
        <v>8493</v>
      </c>
      <c r="P1074" s="266"/>
      <c r="Q1074" s="229"/>
    </row>
    <row r="1075" spans="1:17" ht="22.95" customHeight="1" x14ac:dyDescent="0.2">
      <c r="A1075" s="216">
        <v>45838</v>
      </c>
      <c r="B1075" s="20" t="s">
        <v>208</v>
      </c>
      <c r="C1075" s="41">
        <v>1300</v>
      </c>
      <c r="D1075" s="41"/>
      <c r="E1075" s="203" t="s">
        <v>130</v>
      </c>
      <c r="F1075" s="20" t="s">
        <v>79</v>
      </c>
      <c r="G1075" s="41"/>
      <c r="H1075" s="41" t="s">
        <v>22</v>
      </c>
      <c r="I1075" s="41" t="s">
        <v>53</v>
      </c>
      <c r="J1075" s="21" t="s">
        <v>113</v>
      </c>
      <c r="K1075" s="203" t="s">
        <v>2001</v>
      </c>
      <c r="L1075" s="55"/>
      <c r="M1075" s="396">
        <v>0</v>
      </c>
      <c r="N1075" s="443">
        <v>100</v>
      </c>
      <c r="O1075" s="217">
        <f t="shared" si="17"/>
        <v>8393</v>
      </c>
      <c r="P1075" s="266"/>
      <c r="Q1075" s="229"/>
    </row>
    <row r="1076" spans="1:17" ht="22.95" customHeight="1" x14ac:dyDescent="0.2">
      <c r="A1076" s="216">
        <v>45838</v>
      </c>
      <c r="B1076" s="20" t="s">
        <v>208</v>
      </c>
      <c r="C1076" s="41">
        <v>1301</v>
      </c>
      <c r="D1076" s="41"/>
      <c r="E1076" s="203" t="s">
        <v>130</v>
      </c>
      <c r="F1076" s="20" t="s">
        <v>79</v>
      </c>
      <c r="G1076" s="41"/>
      <c r="H1076" s="41" t="s">
        <v>22</v>
      </c>
      <c r="I1076" s="41" t="s">
        <v>53</v>
      </c>
      <c r="J1076" s="21" t="s">
        <v>113</v>
      </c>
      <c r="K1076" s="203" t="s">
        <v>4450</v>
      </c>
      <c r="L1076" s="55"/>
      <c r="M1076" s="396">
        <v>0</v>
      </c>
      <c r="N1076" s="443">
        <v>150</v>
      </c>
      <c r="O1076" s="217">
        <f t="shared" si="17"/>
        <v>8243</v>
      </c>
      <c r="P1076" s="266"/>
      <c r="Q1076" s="229"/>
    </row>
    <row r="1077" spans="1:17" ht="22.95" customHeight="1" x14ac:dyDescent="0.2">
      <c r="A1077" s="216">
        <v>45838</v>
      </c>
      <c r="B1077" s="20" t="s">
        <v>208</v>
      </c>
      <c r="C1077" s="41">
        <v>1302</v>
      </c>
      <c r="D1077" s="41"/>
      <c r="E1077" s="203" t="s">
        <v>5102</v>
      </c>
      <c r="F1077" s="20" t="s">
        <v>79</v>
      </c>
      <c r="G1077" s="41"/>
      <c r="H1077" s="41" t="s">
        <v>22</v>
      </c>
      <c r="I1077" s="41" t="s">
        <v>103</v>
      </c>
      <c r="J1077" s="21" t="s">
        <v>95</v>
      </c>
      <c r="K1077" s="203" t="s">
        <v>929</v>
      </c>
      <c r="L1077" s="55"/>
      <c r="M1077" s="396">
        <v>0</v>
      </c>
      <c r="N1077" s="443">
        <v>200</v>
      </c>
      <c r="O1077" s="217">
        <f t="shared" si="17"/>
        <v>8043</v>
      </c>
      <c r="P1077" s="266"/>
      <c r="Q1077" s="229"/>
    </row>
    <row r="1078" spans="1:17" ht="22.95" customHeight="1" x14ac:dyDescent="0.2">
      <c r="A1078" s="216">
        <v>45838</v>
      </c>
      <c r="B1078" s="20" t="s">
        <v>208</v>
      </c>
      <c r="C1078" s="41">
        <v>1303</v>
      </c>
      <c r="D1078" s="41"/>
      <c r="E1078" s="203" t="s">
        <v>130</v>
      </c>
      <c r="F1078" s="20" t="s">
        <v>79</v>
      </c>
      <c r="G1078" s="41"/>
      <c r="H1078" s="41" t="s">
        <v>22</v>
      </c>
      <c r="I1078" s="41" t="s">
        <v>53</v>
      </c>
      <c r="J1078" s="21" t="s">
        <v>113</v>
      </c>
      <c r="K1078" s="203" t="s">
        <v>5105</v>
      </c>
      <c r="L1078" s="55"/>
      <c r="M1078" s="396">
        <v>0</v>
      </c>
      <c r="N1078" s="443">
        <v>200</v>
      </c>
      <c r="O1078" s="217">
        <f t="shared" si="17"/>
        <v>7843</v>
      </c>
      <c r="P1078" s="266"/>
      <c r="Q1078" s="229"/>
    </row>
    <row r="1079" spans="1:17" ht="22.95" customHeight="1" x14ac:dyDescent="0.2">
      <c r="A1079" s="216">
        <v>45838</v>
      </c>
      <c r="B1079" s="20" t="s">
        <v>208</v>
      </c>
      <c r="C1079" s="41">
        <v>1304</v>
      </c>
      <c r="D1079" s="41"/>
      <c r="E1079" s="203" t="s">
        <v>130</v>
      </c>
      <c r="F1079" s="20" t="s">
        <v>79</v>
      </c>
      <c r="G1079" s="41"/>
      <c r="H1079" s="41" t="s">
        <v>22</v>
      </c>
      <c r="I1079" s="41" t="s">
        <v>53</v>
      </c>
      <c r="J1079" s="21" t="s">
        <v>113</v>
      </c>
      <c r="K1079" s="203" t="s">
        <v>4399</v>
      </c>
      <c r="L1079" s="55"/>
      <c r="M1079" s="396">
        <v>0</v>
      </c>
      <c r="N1079" s="443">
        <v>200</v>
      </c>
      <c r="O1079" s="217">
        <f t="shared" si="17"/>
        <v>7643</v>
      </c>
      <c r="P1079" s="266"/>
      <c r="Q1079" s="229"/>
    </row>
    <row r="1080" spans="1:17" ht="22.95" customHeight="1" x14ac:dyDescent="0.2">
      <c r="A1080" s="216">
        <v>45838</v>
      </c>
      <c r="B1080" s="20" t="s">
        <v>208</v>
      </c>
      <c r="C1080" s="41">
        <v>1305</v>
      </c>
      <c r="D1080" s="41"/>
      <c r="E1080" s="203" t="s">
        <v>130</v>
      </c>
      <c r="F1080" s="20" t="s">
        <v>79</v>
      </c>
      <c r="G1080" s="41"/>
      <c r="H1080" s="41" t="s">
        <v>22</v>
      </c>
      <c r="I1080" s="41" t="s">
        <v>53</v>
      </c>
      <c r="J1080" s="21" t="s">
        <v>113</v>
      </c>
      <c r="K1080" s="203" t="s">
        <v>5106</v>
      </c>
      <c r="L1080" s="55"/>
      <c r="M1080" s="396">
        <v>0</v>
      </c>
      <c r="N1080" s="443">
        <v>200</v>
      </c>
      <c r="O1080" s="217">
        <f t="shared" si="17"/>
        <v>7443</v>
      </c>
      <c r="P1080" s="266"/>
      <c r="Q1080" s="229"/>
    </row>
    <row r="1081" spans="1:17" ht="22.95" customHeight="1" x14ac:dyDescent="0.2">
      <c r="A1081" s="216">
        <v>45838</v>
      </c>
      <c r="B1081" s="20" t="s">
        <v>208</v>
      </c>
      <c r="C1081" s="41">
        <v>1306</v>
      </c>
      <c r="D1081" s="41"/>
      <c r="E1081" s="203" t="s">
        <v>130</v>
      </c>
      <c r="F1081" s="20" t="s">
        <v>79</v>
      </c>
      <c r="G1081" s="41"/>
      <c r="H1081" s="41" t="s">
        <v>22</v>
      </c>
      <c r="I1081" s="41" t="s">
        <v>53</v>
      </c>
      <c r="J1081" s="21" t="s">
        <v>113</v>
      </c>
      <c r="K1081" s="203" t="s">
        <v>5107</v>
      </c>
      <c r="L1081" s="55"/>
      <c r="M1081" s="396">
        <v>0</v>
      </c>
      <c r="N1081" s="443">
        <v>200</v>
      </c>
      <c r="O1081" s="217">
        <f t="shared" si="17"/>
        <v>7243</v>
      </c>
      <c r="P1081" s="266"/>
      <c r="Q1081" s="229"/>
    </row>
    <row r="1082" spans="1:17" ht="22.95" customHeight="1" x14ac:dyDescent="0.2">
      <c r="A1082" s="216">
        <v>45838</v>
      </c>
      <c r="B1082" s="20" t="s">
        <v>208</v>
      </c>
      <c r="C1082" s="41">
        <v>1307</v>
      </c>
      <c r="D1082" s="41"/>
      <c r="E1082" s="55" t="s">
        <v>5103</v>
      </c>
      <c r="F1082" s="20" t="s">
        <v>79</v>
      </c>
      <c r="G1082" s="41"/>
      <c r="H1082" s="41" t="s">
        <v>22</v>
      </c>
      <c r="I1082" s="41" t="s">
        <v>103</v>
      </c>
      <c r="J1082" s="21" t="s">
        <v>95</v>
      </c>
      <c r="K1082" s="203" t="s">
        <v>4176</v>
      </c>
      <c r="L1082" s="55"/>
      <c r="M1082" s="443">
        <v>0</v>
      </c>
      <c r="N1082" s="443">
        <v>195</v>
      </c>
      <c r="O1082" s="217">
        <f t="shared" si="17"/>
        <v>7048</v>
      </c>
    </row>
    <row r="1083" spans="1:17" ht="22.95" customHeight="1" x14ac:dyDescent="0.2">
      <c r="A1083" s="468">
        <v>45838</v>
      </c>
      <c r="B1083" s="20" t="s">
        <v>208</v>
      </c>
      <c r="C1083" s="41">
        <v>1308</v>
      </c>
      <c r="D1083" s="55"/>
      <c r="E1083" s="203" t="s">
        <v>130</v>
      </c>
      <c r="F1083" s="20" t="s">
        <v>79</v>
      </c>
      <c r="G1083" s="55"/>
      <c r="H1083" s="41" t="s">
        <v>22</v>
      </c>
      <c r="I1083" s="21" t="s">
        <v>53</v>
      </c>
      <c r="J1083" s="21" t="s">
        <v>113</v>
      </c>
      <c r="K1083" s="203" t="s">
        <v>5108</v>
      </c>
      <c r="L1083" s="55"/>
      <c r="M1083" s="396">
        <v>0</v>
      </c>
      <c r="N1083" s="473">
        <v>200</v>
      </c>
      <c r="O1083" s="217">
        <f t="shared" si="17"/>
        <v>6848</v>
      </c>
    </row>
    <row r="1084" spans="1:17" ht="22.95" customHeight="1" x14ac:dyDescent="0.2">
      <c r="A1084" s="468">
        <v>45838</v>
      </c>
      <c r="B1084" s="20" t="s">
        <v>208</v>
      </c>
      <c r="C1084" s="41">
        <v>1309</v>
      </c>
      <c r="D1084" s="55"/>
      <c r="E1084" s="203" t="s">
        <v>1270</v>
      </c>
      <c r="F1084" s="20" t="s">
        <v>79</v>
      </c>
      <c r="G1084" s="55"/>
      <c r="H1084" s="41" t="s">
        <v>21</v>
      </c>
      <c r="I1084" s="21" t="s">
        <v>81</v>
      </c>
      <c r="J1084" s="21" t="s">
        <v>33</v>
      </c>
      <c r="K1084" s="203"/>
      <c r="L1084" s="55"/>
      <c r="M1084" s="396">
        <v>235000</v>
      </c>
      <c r="N1084" s="473">
        <v>0</v>
      </c>
      <c r="O1084" s="217">
        <f t="shared" si="17"/>
        <v>241848</v>
      </c>
    </row>
    <row r="1085" spans="1:17" ht="22.95" customHeight="1" x14ac:dyDescent="0.2">
      <c r="A1085" s="468">
        <v>45838</v>
      </c>
      <c r="B1085" s="20" t="s">
        <v>208</v>
      </c>
      <c r="C1085" s="41">
        <v>1310</v>
      </c>
      <c r="D1085" s="55"/>
      <c r="E1085" s="203" t="s">
        <v>4471</v>
      </c>
      <c r="F1085" s="20" t="s">
        <v>79</v>
      </c>
      <c r="G1085" s="55"/>
      <c r="H1085" s="41" t="s">
        <v>22</v>
      </c>
      <c r="I1085" s="21" t="s">
        <v>54</v>
      </c>
      <c r="J1085" s="21" t="s">
        <v>64</v>
      </c>
      <c r="K1085" s="203" t="s">
        <v>1336</v>
      </c>
      <c r="L1085" s="55"/>
      <c r="M1085" s="396">
        <v>0</v>
      </c>
      <c r="N1085" s="473">
        <v>7650</v>
      </c>
      <c r="O1085" s="217">
        <f t="shared" si="17"/>
        <v>234198</v>
      </c>
    </row>
    <row r="1086" spans="1:17" ht="22.95" customHeight="1" x14ac:dyDescent="0.2">
      <c r="A1086" s="468">
        <v>45838</v>
      </c>
      <c r="B1086" s="20" t="s">
        <v>208</v>
      </c>
      <c r="C1086" s="41">
        <v>1311</v>
      </c>
      <c r="D1086" s="55"/>
      <c r="E1086" s="203" t="s">
        <v>1274</v>
      </c>
      <c r="F1086" s="20" t="s">
        <v>79</v>
      </c>
      <c r="G1086" s="55"/>
      <c r="H1086" s="41" t="s">
        <v>22</v>
      </c>
      <c r="I1086" s="21" t="s">
        <v>103</v>
      </c>
      <c r="J1086" s="21" t="s">
        <v>92</v>
      </c>
      <c r="K1086" s="203" t="s">
        <v>5109</v>
      </c>
      <c r="L1086" s="55"/>
      <c r="M1086" s="396">
        <v>0</v>
      </c>
      <c r="N1086" s="473">
        <v>500</v>
      </c>
      <c r="O1086" s="217">
        <f t="shared" si="17"/>
        <v>233698</v>
      </c>
    </row>
    <row r="1087" spans="1:17" ht="22.95" customHeight="1" x14ac:dyDescent="0.2">
      <c r="A1087" s="468">
        <v>45838</v>
      </c>
      <c r="B1087" s="20" t="s">
        <v>208</v>
      </c>
      <c r="C1087" s="41">
        <v>1312</v>
      </c>
      <c r="D1087" s="55"/>
      <c r="E1087" s="203" t="s">
        <v>1933</v>
      </c>
      <c r="F1087" s="20" t="s">
        <v>79</v>
      </c>
      <c r="G1087" s="55"/>
      <c r="H1087" s="41" t="s">
        <v>22</v>
      </c>
      <c r="I1087" s="21" t="s">
        <v>103</v>
      </c>
      <c r="J1087" s="21" t="s">
        <v>94</v>
      </c>
      <c r="K1087" s="203" t="s">
        <v>1285</v>
      </c>
      <c r="L1087" s="55"/>
      <c r="M1087" s="396">
        <v>0</v>
      </c>
      <c r="N1087" s="473">
        <v>250</v>
      </c>
      <c r="O1087" s="217">
        <f t="shared" si="17"/>
        <v>233448</v>
      </c>
    </row>
    <row r="1088" spans="1:17" ht="22.95" customHeight="1" x14ac:dyDescent="0.2">
      <c r="A1088" s="468">
        <v>45838</v>
      </c>
      <c r="B1088" s="20" t="s">
        <v>208</v>
      </c>
      <c r="C1088" s="41">
        <v>1313</v>
      </c>
      <c r="D1088" s="55"/>
      <c r="E1088" s="203" t="s">
        <v>1274</v>
      </c>
      <c r="F1088" s="20" t="s">
        <v>79</v>
      </c>
      <c r="G1088" s="55"/>
      <c r="H1088" s="41" t="s">
        <v>22</v>
      </c>
      <c r="I1088" s="21" t="s">
        <v>103</v>
      </c>
      <c r="J1088" s="21" t="s">
        <v>92</v>
      </c>
      <c r="K1088" s="203" t="s">
        <v>1298</v>
      </c>
      <c r="L1088" s="55"/>
      <c r="M1088" s="396">
        <v>0</v>
      </c>
      <c r="N1088" s="473">
        <v>2400</v>
      </c>
      <c r="O1088" s="217">
        <f t="shared" si="17"/>
        <v>231048</v>
      </c>
    </row>
    <row r="1089" spans="1:17" ht="22.95" customHeight="1" x14ac:dyDescent="0.2">
      <c r="A1089" s="468">
        <v>45838</v>
      </c>
      <c r="B1089" s="20" t="s">
        <v>208</v>
      </c>
      <c r="C1089" s="41">
        <v>1314</v>
      </c>
      <c r="D1089" s="55"/>
      <c r="E1089" s="203" t="s">
        <v>1274</v>
      </c>
      <c r="F1089" s="20" t="s">
        <v>79</v>
      </c>
      <c r="G1089" s="55"/>
      <c r="H1089" s="41" t="s">
        <v>22</v>
      </c>
      <c r="I1089" s="21" t="s">
        <v>103</v>
      </c>
      <c r="J1089" s="21" t="s">
        <v>92</v>
      </c>
      <c r="K1089" s="203" t="s">
        <v>1356</v>
      </c>
      <c r="L1089" s="55"/>
      <c r="M1089" s="396">
        <v>0</v>
      </c>
      <c r="N1089" s="473">
        <v>765</v>
      </c>
      <c r="O1089" s="217">
        <f t="shared" si="17"/>
        <v>230283</v>
      </c>
    </row>
    <row r="1090" spans="1:17" ht="22.95" customHeight="1" x14ac:dyDescent="0.2">
      <c r="A1090" s="468">
        <v>45838</v>
      </c>
      <c r="B1090" s="20" t="s">
        <v>208</v>
      </c>
      <c r="C1090" s="41">
        <v>1315</v>
      </c>
      <c r="D1090" s="55"/>
      <c r="E1090" s="203" t="s">
        <v>1933</v>
      </c>
      <c r="F1090" s="20" t="s">
        <v>79</v>
      </c>
      <c r="G1090" s="55"/>
      <c r="H1090" s="41" t="s">
        <v>22</v>
      </c>
      <c r="I1090" s="21" t="s">
        <v>103</v>
      </c>
      <c r="J1090" s="21" t="s">
        <v>94</v>
      </c>
      <c r="K1090" s="203" t="s">
        <v>1948</v>
      </c>
      <c r="L1090" s="55"/>
      <c r="M1090" s="396">
        <v>0</v>
      </c>
      <c r="N1090" s="473">
        <v>250</v>
      </c>
      <c r="O1090" s="217">
        <f t="shared" si="17"/>
        <v>230033</v>
      </c>
    </row>
    <row r="1091" spans="1:17" ht="22.95" customHeight="1" x14ac:dyDescent="0.2">
      <c r="A1091" s="468">
        <v>45838</v>
      </c>
      <c r="B1091" s="20" t="s">
        <v>208</v>
      </c>
      <c r="C1091" s="41">
        <v>1316</v>
      </c>
      <c r="D1091" s="55"/>
      <c r="E1091" s="203" t="s">
        <v>1321</v>
      </c>
      <c r="F1091" s="20" t="s">
        <v>79</v>
      </c>
      <c r="G1091" s="55"/>
      <c r="H1091" s="41" t="s">
        <v>22</v>
      </c>
      <c r="I1091" s="21" t="s">
        <v>103</v>
      </c>
      <c r="J1091" s="21" t="s">
        <v>97</v>
      </c>
      <c r="K1091" s="203" t="s">
        <v>1289</v>
      </c>
      <c r="L1091" s="55"/>
      <c r="M1091" s="396">
        <v>0</v>
      </c>
      <c r="N1091" s="473">
        <v>300</v>
      </c>
      <c r="O1091" s="217">
        <f t="shared" si="17"/>
        <v>229733</v>
      </c>
    </row>
    <row r="1092" spans="1:17" ht="22.95" customHeight="1" x14ac:dyDescent="0.2">
      <c r="A1092" s="468">
        <v>45838</v>
      </c>
      <c r="B1092" s="20" t="s">
        <v>208</v>
      </c>
      <c r="C1092" s="41">
        <v>1317</v>
      </c>
      <c r="D1092" s="55"/>
      <c r="E1092" s="203" t="s">
        <v>1277</v>
      </c>
      <c r="F1092" s="20" t="s">
        <v>79</v>
      </c>
      <c r="G1092" s="55"/>
      <c r="H1092" s="41" t="s">
        <v>22</v>
      </c>
      <c r="I1092" s="21" t="s">
        <v>56</v>
      </c>
      <c r="J1092" s="21" t="s">
        <v>116</v>
      </c>
      <c r="K1092" s="203" t="s">
        <v>139</v>
      </c>
      <c r="L1092" s="55"/>
      <c r="M1092" s="396">
        <v>0</v>
      </c>
      <c r="N1092" s="473">
        <v>55</v>
      </c>
      <c r="O1092" s="217">
        <f t="shared" si="17"/>
        <v>229678</v>
      </c>
    </row>
    <row r="1093" spans="1:17" ht="22.95" customHeight="1" x14ac:dyDescent="0.2">
      <c r="A1093" s="468">
        <v>45838</v>
      </c>
      <c r="B1093" s="20" t="s">
        <v>208</v>
      </c>
      <c r="C1093" s="41">
        <v>1318</v>
      </c>
      <c r="D1093" s="55"/>
      <c r="E1093" s="203" t="s">
        <v>1276</v>
      </c>
      <c r="F1093" s="20" t="s">
        <v>79</v>
      </c>
      <c r="G1093" s="55"/>
      <c r="H1093" s="41" t="s">
        <v>22</v>
      </c>
      <c r="I1093" s="21" t="s">
        <v>103</v>
      </c>
      <c r="J1093" s="21" t="s">
        <v>102</v>
      </c>
      <c r="K1093" s="203" t="s">
        <v>1300</v>
      </c>
      <c r="L1093" s="55"/>
      <c r="M1093" s="396">
        <v>0</v>
      </c>
      <c r="N1093" s="473">
        <v>3392</v>
      </c>
      <c r="O1093" s="217">
        <f t="shared" si="17"/>
        <v>226286</v>
      </c>
    </row>
    <row r="1094" spans="1:17" ht="22.95" customHeight="1" x14ac:dyDescent="0.2">
      <c r="A1094" s="468">
        <v>45838</v>
      </c>
      <c r="B1094" s="20" t="s">
        <v>208</v>
      </c>
      <c r="C1094" s="41">
        <v>1319</v>
      </c>
      <c r="D1094" s="55"/>
      <c r="E1094" s="203" t="s">
        <v>1932</v>
      </c>
      <c r="F1094" s="20" t="s">
        <v>79</v>
      </c>
      <c r="G1094" s="55"/>
      <c r="H1094" s="41" t="s">
        <v>22</v>
      </c>
      <c r="I1094" s="21" t="s">
        <v>103</v>
      </c>
      <c r="J1094" s="21" t="s">
        <v>102</v>
      </c>
      <c r="K1094" s="203" t="s">
        <v>1383</v>
      </c>
      <c r="L1094" s="55"/>
      <c r="M1094" s="396">
        <v>0</v>
      </c>
      <c r="N1094" s="473">
        <v>11063</v>
      </c>
      <c r="O1094" s="217">
        <f t="shared" si="17"/>
        <v>215223</v>
      </c>
    </row>
    <row r="1095" spans="1:17" ht="22.95" customHeight="1" x14ac:dyDescent="0.2">
      <c r="A1095" s="468">
        <v>45838</v>
      </c>
      <c r="B1095" s="20" t="s">
        <v>208</v>
      </c>
      <c r="C1095" s="41">
        <v>1320</v>
      </c>
      <c r="D1095" s="55"/>
      <c r="E1095" s="203" t="s">
        <v>1279</v>
      </c>
      <c r="F1095" s="20" t="s">
        <v>79</v>
      </c>
      <c r="G1095" s="55"/>
      <c r="H1095" s="41" t="s">
        <v>22</v>
      </c>
      <c r="I1095" s="21" t="s">
        <v>53</v>
      </c>
      <c r="J1095" s="21" t="s">
        <v>113</v>
      </c>
      <c r="K1095" s="203" t="s">
        <v>2002</v>
      </c>
      <c r="L1095" s="55"/>
      <c r="M1095" s="396">
        <v>0</v>
      </c>
      <c r="N1095" s="473">
        <v>2400</v>
      </c>
      <c r="O1095" s="217">
        <f t="shared" si="17"/>
        <v>212823</v>
      </c>
    </row>
    <row r="1096" spans="1:17" ht="22.95" customHeight="1" x14ac:dyDescent="0.2">
      <c r="A1096" s="468">
        <v>45838</v>
      </c>
      <c r="B1096" s="20" t="s">
        <v>208</v>
      </c>
      <c r="C1096" s="41">
        <v>1321</v>
      </c>
      <c r="D1096" s="55"/>
      <c r="E1096" s="203" t="s">
        <v>130</v>
      </c>
      <c r="F1096" s="20" t="s">
        <v>79</v>
      </c>
      <c r="G1096" s="55"/>
      <c r="H1096" s="41" t="s">
        <v>22</v>
      </c>
      <c r="I1096" s="21" t="s">
        <v>53</v>
      </c>
      <c r="J1096" s="21" t="s">
        <v>113</v>
      </c>
      <c r="K1096" s="203" t="s">
        <v>5110</v>
      </c>
      <c r="L1096" s="55"/>
      <c r="M1096" s="396">
        <v>0</v>
      </c>
      <c r="N1096" s="473">
        <v>2000</v>
      </c>
      <c r="O1096" s="217">
        <f t="shared" si="17"/>
        <v>210823</v>
      </c>
    </row>
    <row r="1097" spans="1:17" ht="22.95" customHeight="1" x14ac:dyDescent="0.2">
      <c r="A1097" s="468">
        <v>45838</v>
      </c>
      <c r="B1097" s="20" t="s">
        <v>208</v>
      </c>
      <c r="C1097" s="41">
        <v>1322</v>
      </c>
      <c r="D1097" s="55"/>
      <c r="E1097" s="203" t="s">
        <v>130</v>
      </c>
      <c r="F1097" s="20" t="s">
        <v>79</v>
      </c>
      <c r="G1097" s="55"/>
      <c r="H1097" s="41" t="s">
        <v>22</v>
      </c>
      <c r="I1097" s="21" t="s">
        <v>53</v>
      </c>
      <c r="J1097" s="21" t="s">
        <v>113</v>
      </c>
      <c r="K1097" s="203" t="s">
        <v>1304</v>
      </c>
      <c r="L1097" s="55"/>
      <c r="M1097" s="396">
        <v>0</v>
      </c>
      <c r="N1097" s="473">
        <v>1000</v>
      </c>
      <c r="O1097" s="217">
        <f t="shared" si="17"/>
        <v>209823</v>
      </c>
    </row>
    <row r="1098" spans="1:17" ht="22.95" customHeight="1" x14ac:dyDescent="0.2">
      <c r="A1098" s="468">
        <v>45838</v>
      </c>
      <c r="B1098" s="20" t="s">
        <v>208</v>
      </c>
      <c r="C1098" s="41">
        <v>1323</v>
      </c>
      <c r="D1098" s="55"/>
      <c r="E1098" s="203" t="s">
        <v>130</v>
      </c>
      <c r="F1098" s="20" t="s">
        <v>79</v>
      </c>
      <c r="G1098" s="55"/>
      <c r="H1098" s="41" t="s">
        <v>22</v>
      </c>
      <c r="I1098" s="21" t="s">
        <v>53</v>
      </c>
      <c r="J1098" s="21" t="s">
        <v>113</v>
      </c>
      <c r="K1098" s="203" t="s">
        <v>5111</v>
      </c>
      <c r="L1098" s="55"/>
      <c r="M1098" s="396">
        <v>0</v>
      </c>
      <c r="N1098" s="473">
        <v>200</v>
      </c>
      <c r="O1098" s="217">
        <f t="shared" si="17"/>
        <v>209623</v>
      </c>
    </row>
    <row r="1099" spans="1:17" ht="22.95" customHeight="1" x14ac:dyDescent="0.25">
      <c r="A1099" s="216">
        <v>45838</v>
      </c>
      <c r="B1099" s="20" t="s">
        <v>208</v>
      </c>
      <c r="C1099" s="41">
        <v>1324</v>
      </c>
      <c r="D1099" s="41"/>
      <c r="E1099" s="55" t="s">
        <v>130</v>
      </c>
      <c r="F1099" s="20" t="s">
        <v>79</v>
      </c>
      <c r="G1099" s="41"/>
      <c r="H1099" s="41" t="s">
        <v>22</v>
      </c>
      <c r="I1099" s="41" t="s">
        <v>53</v>
      </c>
      <c r="J1099" s="21" t="s">
        <v>113</v>
      </c>
      <c r="K1099" s="203" t="s">
        <v>5112</v>
      </c>
      <c r="L1099" s="55"/>
      <c r="M1099" s="396">
        <v>0</v>
      </c>
      <c r="N1099" s="443">
        <v>200</v>
      </c>
      <c r="O1099" s="217">
        <f t="shared" si="17"/>
        <v>209423</v>
      </c>
      <c r="P1099" s="325"/>
      <c r="Q1099" s="229"/>
    </row>
    <row r="1100" spans="1:17" ht="22.95" customHeight="1" x14ac:dyDescent="0.25">
      <c r="A1100" s="470">
        <v>45838</v>
      </c>
      <c r="B1100" s="20" t="s">
        <v>208</v>
      </c>
      <c r="C1100" s="41">
        <v>1325</v>
      </c>
      <c r="D1100" s="55"/>
      <c r="E1100" s="306" t="s">
        <v>130</v>
      </c>
      <c r="F1100" s="20" t="s">
        <v>79</v>
      </c>
      <c r="G1100" s="41"/>
      <c r="H1100" s="41" t="s">
        <v>22</v>
      </c>
      <c r="I1100" s="41" t="s">
        <v>53</v>
      </c>
      <c r="J1100" s="21" t="s">
        <v>113</v>
      </c>
      <c r="K1100" s="306" t="s">
        <v>2001</v>
      </c>
      <c r="L1100" s="55"/>
      <c r="M1100" s="396">
        <v>0</v>
      </c>
      <c r="N1100" s="469">
        <v>500</v>
      </c>
      <c r="O1100" s="217">
        <f t="shared" si="17"/>
        <v>208923</v>
      </c>
      <c r="P1100" s="325"/>
      <c r="Q1100" s="229"/>
    </row>
    <row r="1101" spans="1:17" ht="22.95" customHeight="1" x14ac:dyDescent="0.25">
      <c r="A1101" s="470">
        <v>45838</v>
      </c>
      <c r="B1101" s="20" t="s">
        <v>208</v>
      </c>
      <c r="C1101" s="41">
        <v>1326</v>
      </c>
      <c r="D1101" s="55"/>
      <c r="E1101" s="306" t="s">
        <v>130</v>
      </c>
      <c r="F1101" s="20" t="s">
        <v>79</v>
      </c>
      <c r="G1101" s="41"/>
      <c r="H1101" s="41" t="s">
        <v>22</v>
      </c>
      <c r="I1101" s="41" t="s">
        <v>53</v>
      </c>
      <c r="J1101" s="21" t="s">
        <v>113</v>
      </c>
      <c r="K1101" s="306" t="s">
        <v>1992</v>
      </c>
      <c r="L1101" s="55"/>
      <c r="M1101" s="396">
        <v>0</v>
      </c>
      <c r="N1101" s="469">
        <v>500</v>
      </c>
      <c r="O1101" s="217">
        <f t="shared" si="17"/>
        <v>208423</v>
      </c>
      <c r="P1101" s="325"/>
      <c r="Q1101" s="229"/>
    </row>
    <row r="1102" spans="1:17" ht="22.95" customHeight="1" x14ac:dyDescent="0.25">
      <c r="A1102" s="470">
        <v>45838</v>
      </c>
      <c r="B1102" s="20" t="s">
        <v>208</v>
      </c>
      <c r="C1102" s="41">
        <v>1327</v>
      </c>
      <c r="D1102" s="55"/>
      <c r="E1102" s="306" t="s">
        <v>130</v>
      </c>
      <c r="F1102" s="20" t="s">
        <v>79</v>
      </c>
      <c r="G1102" s="41"/>
      <c r="H1102" s="41" t="s">
        <v>22</v>
      </c>
      <c r="I1102" s="41" t="s">
        <v>53</v>
      </c>
      <c r="J1102" s="21" t="s">
        <v>113</v>
      </c>
      <c r="K1102" s="306" t="s">
        <v>4221</v>
      </c>
      <c r="L1102" s="55"/>
      <c r="M1102" s="396">
        <v>0</v>
      </c>
      <c r="N1102" s="469">
        <v>500</v>
      </c>
      <c r="O1102" s="217">
        <f t="shared" si="17"/>
        <v>207923</v>
      </c>
      <c r="P1102" s="325"/>
      <c r="Q1102" s="229"/>
    </row>
    <row r="1103" spans="1:17" ht="22.95" customHeight="1" x14ac:dyDescent="0.25">
      <c r="A1103" s="470">
        <v>45838</v>
      </c>
      <c r="B1103" s="20" t="s">
        <v>208</v>
      </c>
      <c r="C1103" s="41">
        <v>1328</v>
      </c>
      <c r="D1103" s="55"/>
      <c r="E1103" s="306" t="s">
        <v>1280</v>
      </c>
      <c r="F1103" s="20" t="s">
        <v>79</v>
      </c>
      <c r="G1103" s="41"/>
      <c r="H1103" s="41" t="s">
        <v>22</v>
      </c>
      <c r="I1103" s="41" t="s">
        <v>103</v>
      </c>
      <c r="J1103" s="21" t="s">
        <v>102</v>
      </c>
      <c r="K1103" s="306" t="s">
        <v>2002</v>
      </c>
      <c r="L1103" s="55"/>
      <c r="M1103" s="396">
        <v>0</v>
      </c>
      <c r="N1103" s="469">
        <v>1600</v>
      </c>
      <c r="O1103" s="217">
        <f t="shared" si="17"/>
        <v>206323</v>
      </c>
      <c r="P1103" s="325"/>
      <c r="Q1103" s="229"/>
    </row>
    <row r="1104" spans="1:17" ht="22.95" customHeight="1" x14ac:dyDescent="0.25">
      <c r="A1104" s="470">
        <v>45838</v>
      </c>
      <c r="B1104" s="20" t="s">
        <v>208</v>
      </c>
      <c r="C1104" s="41">
        <v>1329</v>
      </c>
      <c r="D1104" s="55"/>
      <c r="E1104" s="306" t="s">
        <v>1316</v>
      </c>
      <c r="F1104" s="20" t="s">
        <v>79</v>
      </c>
      <c r="G1104" s="41"/>
      <c r="H1104" s="41" t="s">
        <v>22</v>
      </c>
      <c r="I1104" s="41" t="s">
        <v>103</v>
      </c>
      <c r="J1104" s="21" t="s">
        <v>102</v>
      </c>
      <c r="K1104" s="306" t="s">
        <v>4229</v>
      </c>
      <c r="L1104" s="55"/>
      <c r="M1104" s="396">
        <v>0</v>
      </c>
      <c r="N1104" s="469">
        <v>4300</v>
      </c>
      <c r="O1104" s="217">
        <f t="shared" si="17"/>
        <v>202023</v>
      </c>
      <c r="P1104" s="325"/>
      <c r="Q1104" s="229"/>
    </row>
    <row r="1105" spans="1:17" ht="22.95" customHeight="1" x14ac:dyDescent="0.25">
      <c r="A1105" s="470">
        <v>45838</v>
      </c>
      <c r="B1105" s="20" t="s">
        <v>208</v>
      </c>
      <c r="C1105" s="41">
        <v>1330</v>
      </c>
      <c r="D1105" s="55"/>
      <c r="E1105" s="306" t="s">
        <v>1278</v>
      </c>
      <c r="F1105" s="20" t="s">
        <v>79</v>
      </c>
      <c r="G1105" s="41"/>
      <c r="H1105" s="41" t="s">
        <v>22</v>
      </c>
      <c r="I1105" s="41" t="s">
        <v>53</v>
      </c>
      <c r="J1105" s="21" t="s">
        <v>112</v>
      </c>
      <c r="K1105" s="306" t="s">
        <v>1302</v>
      </c>
      <c r="L1105" s="55"/>
      <c r="M1105" s="396">
        <v>0</v>
      </c>
      <c r="N1105" s="469">
        <v>154806</v>
      </c>
      <c r="O1105" s="217">
        <f t="shared" si="17"/>
        <v>47217</v>
      </c>
      <c r="P1105" s="325"/>
      <c r="Q1105" s="229"/>
    </row>
    <row r="1106" spans="1:17" ht="22.95" customHeight="1" x14ac:dyDescent="0.25">
      <c r="A1106" s="470">
        <v>45838</v>
      </c>
      <c r="B1106" s="20" t="s">
        <v>208</v>
      </c>
      <c r="C1106" s="41">
        <v>1331</v>
      </c>
      <c r="D1106" s="55"/>
      <c r="E1106" s="306" t="s">
        <v>1278</v>
      </c>
      <c r="F1106" s="20" t="s">
        <v>79</v>
      </c>
      <c r="G1106" s="41"/>
      <c r="H1106" s="41" t="s">
        <v>22</v>
      </c>
      <c r="I1106" s="41" t="s">
        <v>53</v>
      </c>
      <c r="J1106" s="21" t="s">
        <v>112</v>
      </c>
      <c r="K1106" s="306" t="s">
        <v>1303</v>
      </c>
      <c r="L1106" s="55"/>
      <c r="M1106" s="396">
        <v>0</v>
      </c>
      <c r="N1106" s="469">
        <v>31529</v>
      </c>
      <c r="O1106" s="217">
        <f t="shared" si="17"/>
        <v>15688</v>
      </c>
      <c r="P1106" s="325"/>
      <c r="Q1106" s="229"/>
    </row>
    <row r="1107" spans="1:17" ht="22.95" customHeight="1" x14ac:dyDescent="0.25">
      <c r="A1107" s="470">
        <v>45838</v>
      </c>
      <c r="B1107" s="20" t="s">
        <v>208</v>
      </c>
      <c r="C1107" s="41">
        <v>1332</v>
      </c>
      <c r="D1107" s="55"/>
      <c r="E1107" s="306" t="s">
        <v>1278</v>
      </c>
      <c r="F1107" s="20" t="s">
        <v>79</v>
      </c>
      <c r="G1107" s="41"/>
      <c r="H1107" s="41" t="s">
        <v>22</v>
      </c>
      <c r="I1107" s="41" t="s">
        <v>53</v>
      </c>
      <c r="J1107" s="21" t="s">
        <v>114</v>
      </c>
      <c r="K1107" s="306" t="s">
        <v>149</v>
      </c>
      <c r="L1107" s="55"/>
      <c r="M1107" s="396">
        <v>0</v>
      </c>
      <c r="N1107" s="469">
        <v>4300</v>
      </c>
      <c r="O1107" s="217">
        <f t="shared" si="17"/>
        <v>11388</v>
      </c>
      <c r="P1107" s="325"/>
      <c r="Q1107" s="229"/>
    </row>
    <row r="1108" spans="1:17" ht="22.95" customHeight="1" thickBot="1" x14ac:dyDescent="0.3">
      <c r="A1108" s="471">
        <v>45838</v>
      </c>
      <c r="B1108" s="47" t="s">
        <v>208</v>
      </c>
      <c r="C1108" s="50">
        <v>1333</v>
      </c>
      <c r="D1108" s="101"/>
      <c r="E1108" s="472" t="s">
        <v>1281</v>
      </c>
      <c r="F1108" s="20" t="s">
        <v>79</v>
      </c>
      <c r="G1108" s="50"/>
      <c r="H1108" s="50" t="s">
        <v>22</v>
      </c>
      <c r="I1108" s="50" t="s">
        <v>81</v>
      </c>
      <c r="J1108" s="30" t="s">
        <v>33</v>
      </c>
      <c r="K1108" s="472" t="s">
        <v>5113</v>
      </c>
      <c r="L1108" s="101"/>
      <c r="M1108" s="445">
        <v>0</v>
      </c>
      <c r="N1108" s="478">
        <v>5000</v>
      </c>
      <c r="O1108" s="578">
        <f t="shared" si="17"/>
        <v>6388</v>
      </c>
      <c r="P1108" s="583"/>
      <c r="Q1108" s="229"/>
    </row>
    <row r="1109" spans="1:17" ht="22.95" customHeight="1" x14ac:dyDescent="0.25">
      <c r="A1109" s="470">
        <v>45845</v>
      </c>
      <c r="B1109" s="20" t="s">
        <v>208</v>
      </c>
      <c r="C1109" s="41">
        <v>1341</v>
      </c>
      <c r="D1109" s="55"/>
      <c r="E1109" s="306" t="s">
        <v>5646</v>
      </c>
      <c r="F1109" s="20" t="s">
        <v>79</v>
      </c>
      <c r="G1109" s="41"/>
      <c r="H1109" s="41" t="s">
        <v>22</v>
      </c>
      <c r="I1109" s="41" t="s">
        <v>103</v>
      </c>
      <c r="J1109" s="21" t="s">
        <v>93</v>
      </c>
      <c r="K1109" s="306" t="s">
        <v>1325</v>
      </c>
      <c r="L1109" s="55"/>
      <c r="M1109" s="396">
        <v>0</v>
      </c>
      <c r="N1109" s="469">
        <v>1270</v>
      </c>
      <c r="O1109" s="217">
        <f t="shared" si="17"/>
        <v>5118</v>
      </c>
      <c r="P1109" s="325"/>
      <c r="Q1109" s="229"/>
    </row>
    <row r="1110" spans="1:17" ht="22.95" customHeight="1" x14ac:dyDescent="0.25">
      <c r="A1110" s="470">
        <v>45845</v>
      </c>
      <c r="B1110" s="20" t="s">
        <v>208</v>
      </c>
      <c r="C1110" s="41">
        <v>1342</v>
      </c>
      <c r="D1110" s="55"/>
      <c r="E1110" s="306" t="s">
        <v>1321</v>
      </c>
      <c r="F1110" s="20" t="s">
        <v>79</v>
      </c>
      <c r="G1110" s="41"/>
      <c r="H1110" s="41" t="s">
        <v>22</v>
      </c>
      <c r="I1110" s="41" t="s">
        <v>103</v>
      </c>
      <c r="J1110" s="21" t="s">
        <v>97</v>
      </c>
      <c r="K1110" s="306" t="s">
        <v>1337</v>
      </c>
      <c r="L1110" s="55"/>
      <c r="M1110" s="396">
        <v>0</v>
      </c>
      <c r="N1110" s="469">
        <v>300</v>
      </c>
      <c r="O1110" s="217">
        <f t="shared" si="17"/>
        <v>4818</v>
      </c>
      <c r="P1110" s="325"/>
      <c r="Q1110" s="229"/>
    </row>
    <row r="1111" spans="1:17" ht="22.95" customHeight="1" x14ac:dyDescent="0.25">
      <c r="A1111" s="470">
        <v>45845</v>
      </c>
      <c r="B1111" s="20" t="s">
        <v>208</v>
      </c>
      <c r="C1111" s="41">
        <v>1343</v>
      </c>
      <c r="D1111" s="55"/>
      <c r="E1111" s="306" t="s">
        <v>130</v>
      </c>
      <c r="F1111" s="20" t="s">
        <v>79</v>
      </c>
      <c r="G1111" s="41"/>
      <c r="H1111" s="41" t="s">
        <v>22</v>
      </c>
      <c r="I1111" s="41" t="s">
        <v>53</v>
      </c>
      <c r="J1111" s="21" t="s">
        <v>113</v>
      </c>
      <c r="K1111" s="306" t="s">
        <v>5654</v>
      </c>
      <c r="L1111" s="55"/>
      <c r="M1111" s="396">
        <v>0</v>
      </c>
      <c r="N1111" s="469">
        <v>300</v>
      </c>
      <c r="O1111" s="217">
        <f t="shared" si="17"/>
        <v>4518</v>
      </c>
      <c r="P1111" s="325"/>
      <c r="Q1111" s="229"/>
    </row>
    <row r="1112" spans="1:17" ht="22.95" customHeight="1" x14ac:dyDescent="0.25">
      <c r="A1112" s="470">
        <v>45845</v>
      </c>
      <c r="B1112" s="20" t="s">
        <v>208</v>
      </c>
      <c r="C1112" s="41">
        <v>1344</v>
      </c>
      <c r="D1112" s="55"/>
      <c r="E1112" s="306" t="s">
        <v>130</v>
      </c>
      <c r="F1112" s="20" t="s">
        <v>79</v>
      </c>
      <c r="G1112" s="41"/>
      <c r="H1112" s="41" t="s">
        <v>22</v>
      </c>
      <c r="I1112" s="41" t="s">
        <v>53</v>
      </c>
      <c r="J1112" s="21" t="s">
        <v>113</v>
      </c>
      <c r="K1112" s="306" t="s">
        <v>5655</v>
      </c>
      <c r="L1112" s="55"/>
      <c r="M1112" s="396">
        <v>0</v>
      </c>
      <c r="N1112" s="469">
        <v>200</v>
      </c>
      <c r="O1112" s="217">
        <f t="shared" si="17"/>
        <v>4318</v>
      </c>
      <c r="P1112" s="325"/>
      <c r="Q1112" s="229"/>
    </row>
    <row r="1113" spans="1:17" ht="22.95" customHeight="1" x14ac:dyDescent="0.25">
      <c r="A1113" s="470">
        <v>45845</v>
      </c>
      <c r="B1113" s="20" t="s">
        <v>208</v>
      </c>
      <c r="C1113" s="41">
        <v>1345</v>
      </c>
      <c r="D1113" s="55"/>
      <c r="E1113" s="306" t="s">
        <v>130</v>
      </c>
      <c r="F1113" s="20" t="s">
        <v>79</v>
      </c>
      <c r="G1113" s="41"/>
      <c r="H1113" s="41" t="s">
        <v>22</v>
      </c>
      <c r="I1113" s="41" t="s">
        <v>53</v>
      </c>
      <c r="J1113" s="21" t="s">
        <v>113</v>
      </c>
      <c r="K1113" s="306" t="s">
        <v>5656</v>
      </c>
      <c r="L1113" s="55"/>
      <c r="M1113" s="396">
        <v>0</v>
      </c>
      <c r="N1113" s="469">
        <v>200</v>
      </c>
      <c r="O1113" s="217">
        <f t="shared" si="17"/>
        <v>4118</v>
      </c>
      <c r="P1113" s="325"/>
      <c r="Q1113" s="229"/>
    </row>
    <row r="1114" spans="1:17" ht="22.95" customHeight="1" x14ac:dyDescent="0.25">
      <c r="A1114" s="470">
        <v>45845</v>
      </c>
      <c r="B1114" s="20" t="s">
        <v>208</v>
      </c>
      <c r="C1114" s="41">
        <v>1346</v>
      </c>
      <c r="D1114" s="55"/>
      <c r="E1114" s="306" t="s">
        <v>1269</v>
      </c>
      <c r="F1114" s="20" t="s">
        <v>79</v>
      </c>
      <c r="G1114" s="41"/>
      <c r="H1114" s="41" t="s">
        <v>22</v>
      </c>
      <c r="I1114" s="41" t="s">
        <v>103</v>
      </c>
      <c r="J1114" s="21" t="s">
        <v>102</v>
      </c>
      <c r="K1114" s="306" t="s">
        <v>1337</v>
      </c>
      <c r="L1114" s="55"/>
      <c r="M1114" s="396">
        <v>0</v>
      </c>
      <c r="N1114" s="469">
        <v>200</v>
      </c>
      <c r="O1114" s="217">
        <f t="shared" si="17"/>
        <v>3918</v>
      </c>
      <c r="P1114" s="325"/>
      <c r="Q1114" s="229"/>
    </row>
    <row r="1115" spans="1:17" ht="22.95" customHeight="1" x14ac:dyDescent="0.2">
      <c r="A1115" s="216">
        <v>45845</v>
      </c>
      <c r="B1115" s="20" t="s">
        <v>208</v>
      </c>
      <c r="C1115" s="41">
        <v>1347</v>
      </c>
      <c r="D1115" s="41"/>
      <c r="E1115" s="55" t="s">
        <v>130</v>
      </c>
      <c r="F1115" s="20" t="s">
        <v>79</v>
      </c>
      <c r="G1115" s="41"/>
      <c r="H1115" s="41" t="s">
        <v>22</v>
      </c>
      <c r="I1115" s="41" t="s">
        <v>53</v>
      </c>
      <c r="J1115" s="21" t="s">
        <v>113</v>
      </c>
      <c r="K1115" s="203" t="s">
        <v>1289</v>
      </c>
      <c r="L1115" s="55"/>
      <c r="M1115" s="443">
        <v>0</v>
      </c>
      <c r="N1115" s="443">
        <v>200</v>
      </c>
      <c r="O1115" s="217">
        <f t="shared" si="17"/>
        <v>3718</v>
      </c>
    </row>
    <row r="1116" spans="1:17" ht="22.95" customHeight="1" x14ac:dyDescent="0.2">
      <c r="A1116" s="470">
        <v>45845</v>
      </c>
      <c r="B1116" s="20" t="s">
        <v>208</v>
      </c>
      <c r="C1116" s="41">
        <v>1348</v>
      </c>
      <c r="D1116" s="55"/>
      <c r="E1116" s="306" t="s">
        <v>1932</v>
      </c>
      <c r="F1116" s="20" t="s">
        <v>79</v>
      </c>
      <c r="G1116" s="55"/>
      <c r="H1116" s="41" t="s">
        <v>22</v>
      </c>
      <c r="I1116" s="21" t="s">
        <v>103</v>
      </c>
      <c r="J1116" s="21" t="s">
        <v>102</v>
      </c>
      <c r="K1116" s="306" t="s">
        <v>4832</v>
      </c>
      <c r="L1116" s="55"/>
      <c r="M1116" s="396">
        <v>0</v>
      </c>
      <c r="N1116" s="469">
        <v>500</v>
      </c>
      <c r="O1116" s="217">
        <f t="shared" si="17"/>
        <v>3218</v>
      </c>
    </row>
    <row r="1117" spans="1:17" ht="22.95" customHeight="1" x14ac:dyDescent="0.2">
      <c r="A1117" s="470">
        <v>45845</v>
      </c>
      <c r="B1117" s="20" t="s">
        <v>208</v>
      </c>
      <c r="C1117" s="41">
        <v>1349</v>
      </c>
      <c r="D1117" s="55"/>
      <c r="E1117" s="306" t="s">
        <v>5082</v>
      </c>
      <c r="F1117" s="20" t="s">
        <v>79</v>
      </c>
      <c r="G1117" s="55"/>
      <c r="H1117" s="41" t="s">
        <v>22</v>
      </c>
      <c r="I1117" s="21" t="s">
        <v>103</v>
      </c>
      <c r="J1117" s="21" t="s">
        <v>102</v>
      </c>
      <c r="K1117" s="306" t="s">
        <v>5095</v>
      </c>
      <c r="L1117" s="55"/>
      <c r="M1117" s="396">
        <v>0</v>
      </c>
      <c r="N1117" s="469">
        <v>400</v>
      </c>
      <c r="O1117" s="217">
        <f t="shared" si="17"/>
        <v>2818</v>
      </c>
    </row>
    <row r="1118" spans="1:17" ht="22.95" customHeight="1" x14ac:dyDescent="0.2">
      <c r="A1118" s="470">
        <v>45845</v>
      </c>
      <c r="B1118" s="20" t="s">
        <v>208</v>
      </c>
      <c r="C1118" s="41">
        <v>1350</v>
      </c>
      <c r="D1118" s="55"/>
      <c r="E1118" s="306" t="s">
        <v>130</v>
      </c>
      <c r="F1118" s="20" t="s">
        <v>79</v>
      </c>
      <c r="G1118" s="55"/>
      <c r="H1118" s="41" t="s">
        <v>22</v>
      </c>
      <c r="I1118" s="21" t="s">
        <v>53</v>
      </c>
      <c r="J1118" s="21" t="s">
        <v>113</v>
      </c>
      <c r="K1118" s="306" t="s">
        <v>5105</v>
      </c>
      <c r="L1118" s="55"/>
      <c r="M1118" s="396">
        <v>0</v>
      </c>
      <c r="N1118" s="469">
        <v>200</v>
      </c>
      <c r="O1118" s="217">
        <f t="shared" si="17"/>
        <v>2618</v>
      </c>
    </row>
    <row r="1119" spans="1:17" ht="22.95" customHeight="1" x14ac:dyDescent="0.2">
      <c r="A1119" s="470">
        <v>45845</v>
      </c>
      <c r="B1119" s="20" t="s">
        <v>208</v>
      </c>
      <c r="C1119" s="41">
        <v>1351</v>
      </c>
      <c r="D1119" s="55"/>
      <c r="E1119" s="306" t="s">
        <v>130</v>
      </c>
      <c r="F1119" s="20" t="s">
        <v>79</v>
      </c>
      <c r="G1119" s="55"/>
      <c r="H1119" s="41" t="s">
        <v>22</v>
      </c>
      <c r="I1119" s="21" t="s">
        <v>53</v>
      </c>
      <c r="J1119" s="21" t="s">
        <v>113</v>
      </c>
      <c r="K1119" s="306" t="s">
        <v>1331</v>
      </c>
      <c r="L1119" s="55"/>
      <c r="M1119" s="396">
        <v>0</v>
      </c>
      <c r="N1119" s="469">
        <v>200</v>
      </c>
      <c r="O1119" s="217">
        <f t="shared" si="17"/>
        <v>2418</v>
      </c>
    </row>
    <row r="1120" spans="1:17" ht="22.95" customHeight="1" x14ac:dyDescent="0.2">
      <c r="A1120" s="470">
        <v>45845</v>
      </c>
      <c r="B1120" s="20" t="s">
        <v>208</v>
      </c>
      <c r="C1120" s="41">
        <v>1352</v>
      </c>
      <c r="D1120" s="55"/>
      <c r="E1120" s="306" t="s">
        <v>130</v>
      </c>
      <c r="F1120" s="20" t="s">
        <v>79</v>
      </c>
      <c r="G1120" s="55"/>
      <c r="H1120" s="41" t="s">
        <v>22</v>
      </c>
      <c r="I1120" s="21" t="s">
        <v>53</v>
      </c>
      <c r="J1120" s="21" t="s">
        <v>113</v>
      </c>
      <c r="K1120" s="306" t="s">
        <v>1284</v>
      </c>
      <c r="L1120" s="55"/>
      <c r="M1120" s="396">
        <v>0</v>
      </c>
      <c r="N1120" s="469">
        <v>200</v>
      </c>
      <c r="O1120" s="217">
        <f t="shared" si="17"/>
        <v>2218</v>
      </c>
    </row>
    <row r="1121" spans="1:15" ht="22.95" customHeight="1" x14ac:dyDescent="0.2">
      <c r="A1121" s="470">
        <v>45845</v>
      </c>
      <c r="B1121" s="20" t="s">
        <v>208</v>
      </c>
      <c r="C1121" s="41">
        <v>1353</v>
      </c>
      <c r="D1121" s="55"/>
      <c r="E1121" s="306" t="s">
        <v>5647</v>
      </c>
      <c r="F1121" s="20" t="s">
        <v>79</v>
      </c>
      <c r="G1121" s="55"/>
      <c r="H1121" s="41" t="s">
        <v>22</v>
      </c>
      <c r="I1121" s="21" t="s">
        <v>103</v>
      </c>
      <c r="J1121" s="21" t="s">
        <v>95</v>
      </c>
      <c r="K1121" s="306" t="s">
        <v>139</v>
      </c>
      <c r="L1121" s="55"/>
      <c r="M1121" s="396">
        <v>0</v>
      </c>
      <c r="N1121" s="469">
        <v>90</v>
      </c>
      <c r="O1121" s="217">
        <f t="shared" si="17"/>
        <v>2128</v>
      </c>
    </row>
    <row r="1122" spans="1:15" ht="22.95" customHeight="1" x14ac:dyDescent="0.2">
      <c r="A1122" s="470">
        <v>45845</v>
      </c>
      <c r="B1122" s="20" t="s">
        <v>208</v>
      </c>
      <c r="C1122" s="41">
        <v>1354</v>
      </c>
      <c r="D1122" s="55"/>
      <c r="E1122" s="306" t="s">
        <v>5648</v>
      </c>
      <c r="F1122" s="20" t="s">
        <v>79</v>
      </c>
      <c r="G1122" s="55"/>
      <c r="H1122" s="41" t="s">
        <v>22</v>
      </c>
      <c r="I1122" s="21" t="s">
        <v>103</v>
      </c>
      <c r="J1122" s="21" t="s">
        <v>95</v>
      </c>
      <c r="K1122" s="306" t="s">
        <v>1305</v>
      </c>
      <c r="L1122" s="55"/>
      <c r="M1122" s="396">
        <v>0</v>
      </c>
      <c r="N1122" s="469">
        <v>1600</v>
      </c>
      <c r="O1122" s="217">
        <f t="shared" ref="O1122:O1185" si="18">O1121+M1122-N1122</f>
        <v>528</v>
      </c>
    </row>
    <row r="1123" spans="1:15" ht="22.95" customHeight="1" x14ac:dyDescent="0.2">
      <c r="A1123" s="470">
        <v>45845</v>
      </c>
      <c r="B1123" s="20" t="s">
        <v>208</v>
      </c>
      <c r="C1123" s="41">
        <v>1355</v>
      </c>
      <c r="D1123" s="55"/>
      <c r="E1123" s="306" t="s">
        <v>4205</v>
      </c>
      <c r="F1123" s="20" t="s">
        <v>79</v>
      </c>
      <c r="G1123" s="55"/>
      <c r="H1123" s="41" t="s">
        <v>22</v>
      </c>
      <c r="I1123" s="21" t="s">
        <v>103</v>
      </c>
      <c r="J1123" s="21" t="s">
        <v>95</v>
      </c>
      <c r="K1123" s="306" t="s">
        <v>1305</v>
      </c>
      <c r="L1123" s="55"/>
      <c r="M1123" s="396">
        <v>0</v>
      </c>
      <c r="N1123" s="469">
        <v>463</v>
      </c>
      <c r="O1123" s="217">
        <f t="shared" si="18"/>
        <v>65</v>
      </c>
    </row>
    <row r="1124" spans="1:15" ht="22.95" customHeight="1" x14ac:dyDescent="0.2">
      <c r="A1124" s="470">
        <v>45845</v>
      </c>
      <c r="B1124" s="20" t="s">
        <v>208</v>
      </c>
      <c r="C1124" s="41">
        <v>1356</v>
      </c>
      <c r="D1124" s="55"/>
      <c r="E1124" s="306" t="s">
        <v>1369</v>
      </c>
      <c r="F1124" s="20" t="s">
        <v>79</v>
      </c>
      <c r="G1124" s="55"/>
      <c r="H1124" s="41" t="s">
        <v>22</v>
      </c>
      <c r="I1124" s="21" t="s">
        <v>103</v>
      </c>
      <c r="J1124" s="21" t="s">
        <v>95</v>
      </c>
      <c r="K1124" s="306" t="s">
        <v>1305</v>
      </c>
      <c r="L1124" s="55"/>
      <c r="M1124" s="396">
        <v>0</v>
      </c>
      <c r="N1124" s="469">
        <v>364</v>
      </c>
      <c r="O1124" s="217">
        <f t="shared" si="18"/>
        <v>-299</v>
      </c>
    </row>
    <row r="1125" spans="1:15" ht="22.95" customHeight="1" x14ac:dyDescent="0.2">
      <c r="A1125" s="470">
        <v>45845</v>
      </c>
      <c r="B1125" s="20" t="s">
        <v>208</v>
      </c>
      <c r="C1125" s="41">
        <v>1357</v>
      </c>
      <c r="D1125" s="55"/>
      <c r="E1125" s="306" t="s">
        <v>5649</v>
      </c>
      <c r="F1125" s="20" t="s">
        <v>79</v>
      </c>
      <c r="G1125" s="55"/>
      <c r="H1125" s="41" t="s">
        <v>22</v>
      </c>
      <c r="I1125" s="21" t="s">
        <v>56</v>
      </c>
      <c r="J1125" s="21" t="s">
        <v>90</v>
      </c>
      <c r="K1125" s="306" t="s">
        <v>5657</v>
      </c>
      <c r="L1125" s="55"/>
      <c r="M1125" s="396">
        <v>0</v>
      </c>
      <c r="N1125" s="469">
        <v>350</v>
      </c>
      <c r="O1125" s="217">
        <f t="shared" si="18"/>
        <v>-649</v>
      </c>
    </row>
    <row r="1126" spans="1:15" ht="22.95" customHeight="1" x14ac:dyDescent="0.2">
      <c r="A1126" s="470">
        <v>45845</v>
      </c>
      <c r="B1126" s="20" t="s">
        <v>208</v>
      </c>
      <c r="C1126" s="41">
        <v>1358</v>
      </c>
      <c r="D1126" s="55"/>
      <c r="E1126" s="306" t="s">
        <v>5081</v>
      </c>
      <c r="F1126" s="20" t="s">
        <v>79</v>
      </c>
      <c r="G1126" s="55"/>
      <c r="H1126" s="41" t="s">
        <v>22</v>
      </c>
      <c r="I1126" s="21" t="s">
        <v>103</v>
      </c>
      <c r="J1126" s="21" t="s">
        <v>95</v>
      </c>
      <c r="K1126" s="306" t="s">
        <v>1322</v>
      </c>
      <c r="L1126" s="55"/>
      <c r="M1126" s="396">
        <v>0</v>
      </c>
      <c r="N1126" s="469">
        <v>1200</v>
      </c>
      <c r="O1126" s="217">
        <f t="shared" si="18"/>
        <v>-1849</v>
      </c>
    </row>
    <row r="1127" spans="1:15" ht="22.95" customHeight="1" x14ac:dyDescent="0.2">
      <c r="A1127" s="470">
        <v>45845</v>
      </c>
      <c r="B1127" s="20" t="s">
        <v>208</v>
      </c>
      <c r="C1127" s="41">
        <v>1359</v>
      </c>
      <c r="D1127" s="55"/>
      <c r="E1127" s="306" t="s">
        <v>130</v>
      </c>
      <c r="F1127" s="20" t="s">
        <v>79</v>
      </c>
      <c r="G1127" s="55"/>
      <c r="H1127" s="41" t="s">
        <v>22</v>
      </c>
      <c r="I1127" s="21" t="s">
        <v>53</v>
      </c>
      <c r="J1127" s="21" t="s">
        <v>113</v>
      </c>
      <c r="K1127" s="306" t="s">
        <v>1387</v>
      </c>
      <c r="L1127" s="55"/>
      <c r="M1127" s="396">
        <v>0</v>
      </c>
      <c r="N1127" s="469">
        <v>150</v>
      </c>
      <c r="O1127" s="217">
        <f t="shared" si="18"/>
        <v>-1999</v>
      </c>
    </row>
    <row r="1128" spans="1:15" ht="22.95" customHeight="1" x14ac:dyDescent="0.2">
      <c r="A1128" s="470">
        <v>45845</v>
      </c>
      <c r="B1128" s="20" t="s">
        <v>208</v>
      </c>
      <c r="C1128" s="41">
        <v>1360</v>
      </c>
      <c r="D1128" s="55"/>
      <c r="E1128" s="306" t="s">
        <v>130</v>
      </c>
      <c r="F1128" s="20" t="s">
        <v>79</v>
      </c>
      <c r="G1128" s="55"/>
      <c r="H1128" s="41" t="s">
        <v>22</v>
      </c>
      <c r="I1128" s="21" t="s">
        <v>53</v>
      </c>
      <c r="J1128" s="21" t="s">
        <v>113</v>
      </c>
      <c r="K1128" s="306" t="s">
        <v>1283</v>
      </c>
      <c r="L1128" s="55"/>
      <c r="M1128" s="396">
        <v>0</v>
      </c>
      <c r="N1128" s="469">
        <v>150</v>
      </c>
      <c r="O1128" s="217">
        <f t="shared" si="18"/>
        <v>-2149</v>
      </c>
    </row>
    <row r="1129" spans="1:15" ht="22.95" customHeight="1" x14ac:dyDescent="0.2">
      <c r="A1129" s="470">
        <v>45845</v>
      </c>
      <c r="B1129" s="20" t="s">
        <v>208</v>
      </c>
      <c r="C1129" s="41">
        <v>1361</v>
      </c>
      <c r="D1129" s="55"/>
      <c r="E1129" s="306" t="s">
        <v>130</v>
      </c>
      <c r="F1129" s="20" t="s">
        <v>79</v>
      </c>
      <c r="G1129" s="55"/>
      <c r="H1129" s="41" t="s">
        <v>22</v>
      </c>
      <c r="I1129" s="21" t="s">
        <v>53</v>
      </c>
      <c r="J1129" s="21" t="s">
        <v>113</v>
      </c>
      <c r="K1129" s="306" t="s">
        <v>1328</v>
      </c>
      <c r="L1129" s="55"/>
      <c r="M1129" s="396">
        <v>0</v>
      </c>
      <c r="N1129" s="469">
        <v>200</v>
      </c>
      <c r="O1129" s="217">
        <f t="shared" si="18"/>
        <v>-2349</v>
      </c>
    </row>
    <row r="1130" spans="1:15" ht="22.95" customHeight="1" x14ac:dyDescent="0.2">
      <c r="A1130" s="470">
        <v>45845</v>
      </c>
      <c r="B1130" s="20" t="s">
        <v>208</v>
      </c>
      <c r="C1130" s="41">
        <v>1362</v>
      </c>
      <c r="D1130" s="55"/>
      <c r="E1130" s="306" t="s">
        <v>130</v>
      </c>
      <c r="F1130" s="20" t="s">
        <v>79</v>
      </c>
      <c r="G1130" s="55"/>
      <c r="H1130" s="41" t="s">
        <v>22</v>
      </c>
      <c r="I1130" s="21" t="s">
        <v>53</v>
      </c>
      <c r="J1130" s="21" t="s">
        <v>113</v>
      </c>
      <c r="K1130" s="306" t="s">
        <v>5658</v>
      </c>
      <c r="L1130" s="55"/>
      <c r="M1130" s="396">
        <v>0</v>
      </c>
      <c r="N1130" s="469">
        <v>100</v>
      </c>
      <c r="O1130" s="217">
        <f t="shared" si="18"/>
        <v>-2449</v>
      </c>
    </row>
    <row r="1131" spans="1:15" ht="22.95" customHeight="1" x14ac:dyDescent="0.2">
      <c r="A1131" s="470">
        <v>45845</v>
      </c>
      <c r="B1131" s="20" t="s">
        <v>208</v>
      </c>
      <c r="C1131" s="41">
        <v>1363</v>
      </c>
      <c r="D1131" s="55"/>
      <c r="E1131" s="306" t="s">
        <v>130</v>
      </c>
      <c r="F1131" s="20" t="s">
        <v>79</v>
      </c>
      <c r="G1131" s="55"/>
      <c r="H1131" s="41" t="s">
        <v>22</v>
      </c>
      <c r="I1131" s="21" t="s">
        <v>53</v>
      </c>
      <c r="J1131" s="21" t="s">
        <v>113</v>
      </c>
      <c r="K1131" s="306" t="s">
        <v>5112</v>
      </c>
      <c r="L1131" s="55"/>
      <c r="M1131" s="396">
        <v>0</v>
      </c>
      <c r="N1131" s="469">
        <v>100</v>
      </c>
      <c r="O1131" s="217">
        <f t="shared" si="18"/>
        <v>-2549</v>
      </c>
    </row>
    <row r="1132" spans="1:15" ht="22.95" customHeight="1" x14ac:dyDescent="0.2">
      <c r="A1132" s="470">
        <v>45845</v>
      </c>
      <c r="B1132" s="20" t="s">
        <v>208</v>
      </c>
      <c r="C1132" s="41">
        <v>1364</v>
      </c>
      <c r="D1132" s="55"/>
      <c r="E1132" s="306" t="s">
        <v>5650</v>
      </c>
      <c r="F1132" s="20" t="s">
        <v>79</v>
      </c>
      <c r="G1132" s="55"/>
      <c r="H1132" s="41" t="s">
        <v>21</v>
      </c>
      <c r="I1132" s="21" t="s">
        <v>81</v>
      </c>
      <c r="J1132" s="21" t="s">
        <v>33</v>
      </c>
      <c r="K1132" s="306"/>
      <c r="L1132" s="55"/>
      <c r="M1132" s="396">
        <v>2000</v>
      </c>
      <c r="N1132" s="469">
        <v>0</v>
      </c>
      <c r="O1132" s="217">
        <f t="shared" si="18"/>
        <v>-549</v>
      </c>
    </row>
    <row r="1133" spans="1:15" ht="22.95" customHeight="1" x14ac:dyDescent="0.2">
      <c r="A1133" s="470">
        <v>45845</v>
      </c>
      <c r="B1133" s="20" t="s">
        <v>208</v>
      </c>
      <c r="C1133" s="41">
        <v>1365</v>
      </c>
      <c r="D1133" s="55"/>
      <c r="E1133" s="306" t="s">
        <v>1270</v>
      </c>
      <c r="F1133" s="20" t="s">
        <v>79</v>
      </c>
      <c r="G1133" s="55"/>
      <c r="H1133" s="41" t="s">
        <v>21</v>
      </c>
      <c r="I1133" s="21" t="s">
        <v>81</v>
      </c>
      <c r="J1133" s="21" t="s">
        <v>33</v>
      </c>
      <c r="K1133" s="306"/>
      <c r="L1133" s="55"/>
      <c r="M1133" s="396">
        <v>240000</v>
      </c>
      <c r="N1133" s="469">
        <v>0</v>
      </c>
      <c r="O1133" s="217">
        <f t="shared" si="18"/>
        <v>239451</v>
      </c>
    </row>
    <row r="1134" spans="1:15" ht="22.95" customHeight="1" x14ac:dyDescent="0.2">
      <c r="A1134" s="470">
        <v>45845</v>
      </c>
      <c r="B1134" s="20" t="s">
        <v>208</v>
      </c>
      <c r="C1134" s="41">
        <v>1366</v>
      </c>
      <c r="D1134" s="55"/>
      <c r="E1134" s="306" t="s">
        <v>5651</v>
      </c>
      <c r="F1134" s="20" t="s">
        <v>79</v>
      </c>
      <c r="G1134" s="55"/>
      <c r="H1134" s="41" t="s">
        <v>22</v>
      </c>
      <c r="I1134" s="21" t="s">
        <v>103</v>
      </c>
      <c r="J1134" s="21" t="s">
        <v>92</v>
      </c>
      <c r="K1134" s="306" t="s">
        <v>1386</v>
      </c>
      <c r="L1134" s="55"/>
      <c r="M1134" s="396">
        <v>0</v>
      </c>
      <c r="N1134" s="469">
        <v>200</v>
      </c>
      <c r="O1134" s="217">
        <f t="shared" si="18"/>
        <v>239251</v>
      </c>
    </row>
    <row r="1135" spans="1:15" ht="22.95" customHeight="1" x14ac:dyDescent="0.2">
      <c r="A1135" s="470">
        <v>45845</v>
      </c>
      <c r="B1135" s="20" t="s">
        <v>208</v>
      </c>
      <c r="C1135" s="41">
        <v>1367</v>
      </c>
      <c r="D1135" s="55"/>
      <c r="E1135" s="306" t="s">
        <v>1319</v>
      </c>
      <c r="F1135" s="20" t="s">
        <v>79</v>
      </c>
      <c r="G1135" s="55"/>
      <c r="H1135" s="41" t="s">
        <v>22</v>
      </c>
      <c r="I1135" s="21" t="s">
        <v>103</v>
      </c>
      <c r="J1135" s="21" t="s">
        <v>95</v>
      </c>
      <c r="K1135" s="306" t="s">
        <v>1285</v>
      </c>
      <c r="L1135" s="55"/>
      <c r="M1135" s="396">
        <v>0</v>
      </c>
      <c r="N1135" s="469">
        <v>140</v>
      </c>
      <c r="O1135" s="217">
        <f t="shared" si="18"/>
        <v>239111</v>
      </c>
    </row>
    <row r="1136" spans="1:15" ht="22.95" customHeight="1" x14ac:dyDescent="0.2">
      <c r="A1136" s="470">
        <v>45845</v>
      </c>
      <c r="B1136" s="20" t="s">
        <v>208</v>
      </c>
      <c r="C1136" s="41">
        <v>1368</v>
      </c>
      <c r="D1136" s="55"/>
      <c r="E1136" s="306" t="s">
        <v>5652</v>
      </c>
      <c r="F1136" s="20" t="s">
        <v>79</v>
      </c>
      <c r="G1136" s="55"/>
      <c r="H1136" s="41" t="s">
        <v>22</v>
      </c>
      <c r="I1136" s="21" t="s">
        <v>103</v>
      </c>
      <c r="J1136" s="21" t="s">
        <v>97</v>
      </c>
      <c r="K1136" s="306" t="s">
        <v>1289</v>
      </c>
      <c r="L1136" s="55"/>
      <c r="M1136" s="396">
        <v>0</v>
      </c>
      <c r="N1136" s="469">
        <v>400</v>
      </c>
      <c r="O1136" s="217">
        <f t="shared" si="18"/>
        <v>238711</v>
      </c>
    </row>
    <row r="1137" spans="1:16" ht="22.95" customHeight="1" x14ac:dyDescent="0.2">
      <c r="A1137" s="470">
        <v>45845</v>
      </c>
      <c r="B1137" s="20" t="s">
        <v>208</v>
      </c>
      <c r="C1137" s="41">
        <v>1369</v>
      </c>
      <c r="D1137" s="55"/>
      <c r="E1137" s="306" t="s">
        <v>1276</v>
      </c>
      <c r="F1137" s="20" t="s">
        <v>79</v>
      </c>
      <c r="G1137" s="55"/>
      <c r="H1137" s="41" t="s">
        <v>22</v>
      </c>
      <c r="I1137" s="21" t="s">
        <v>103</v>
      </c>
      <c r="J1137" s="21" t="s">
        <v>214</v>
      </c>
      <c r="K1137" s="306" t="s">
        <v>1358</v>
      </c>
      <c r="L1137" s="55"/>
      <c r="M1137" s="396">
        <v>0</v>
      </c>
      <c r="N1137" s="469">
        <v>600</v>
      </c>
      <c r="O1137" s="217">
        <f t="shared" si="18"/>
        <v>238111</v>
      </c>
    </row>
    <row r="1138" spans="1:16" ht="22.95" customHeight="1" x14ac:dyDescent="0.25">
      <c r="A1138" s="216">
        <v>45845</v>
      </c>
      <c r="B1138" s="20" t="s">
        <v>208</v>
      </c>
      <c r="C1138" s="41">
        <v>1370</v>
      </c>
      <c r="D1138" s="41"/>
      <c r="E1138" s="55" t="s">
        <v>1274</v>
      </c>
      <c r="F1138" s="20" t="s">
        <v>79</v>
      </c>
      <c r="G1138" s="41"/>
      <c r="H1138" s="41" t="s">
        <v>22</v>
      </c>
      <c r="I1138" s="41" t="s">
        <v>103</v>
      </c>
      <c r="J1138" s="21" t="s">
        <v>92</v>
      </c>
      <c r="K1138" s="203" t="s">
        <v>1298</v>
      </c>
      <c r="L1138" s="55"/>
      <c r="M1138" s="396">
        <v>0</v>
      </c>
      <c r="N1138" s="443">
        <v>2000</v>
      </c>
      <c r="O1138" s="217">
        <f t="shared" si="18"/>
        <v>236111</v>
      </c>
      <c r="P1138" s="326"/>
    </row>
    <row r="1139" spans="1:16" ht="22.95" customHeight="1" x14ac:dyDescent="0.2">
      <c r="A1139" s="216">
        <v>45845</v>
      </c>
      <c r="B1139" s="20" t="s">
        <v>208</v>
      </c>
      <c r="C1139" s="41">
        <v>1371</v>
      </c>
      <c r="D1139" s="41"/>
      <c r="E1139" s="55" t="s">
        <v>1274</v>
      </c>
      <c r="F1139" s="20" t="s">
        <v>79</v>
      </c>
      <c r="G1139" s="41"/>
      <c r="H1139" s="41" t="s">
        <v>22</v>
      </c>
      <c r="I1139" s="41" t="s">
        <v>103</v>
      </c>
      <c r="J1139" s="21" t="s">
        <v>92</v>
      </c>
      <c r="K1139" s="203" t="s">
        <v>1297</v>
      </c>
      <c r="L1139" s="55"/>
      <c r="M1139" s="443">
        <v>0</v>
      </c>
      <c r="N1139" s="443">
        <v>4145</v>
      </c>
      <c r="O1139" s="217">
        <f t="shared" si="18"/>
        <v>231966</v>
      </c>
    </row>
    <row r="1140" spans="1:16" ht="22.95" customHeight="1" x14ac:dyDescent="0.2">
      <c r="A1140" s="470">
        <v>45845</v>
      </c>
      <c r="B1140" s="20" t="s">
        <v>208</v>
      </c>
      <c r="C1140" s="41">
        <v>1372</v>
      </c>
      <c r="D1140" s="55"/>
      <c r="E1140" s="306" t="s">
        <v>1932</v>
      </c>
      <c r="F1140" s="20" t="s">
        <v>79</v>
      </c>
      <c r="G1140" s="41"/>
      <c r="H1140" s="41" t="s">
        <v>22</v>
      </c>
      <c r="I1140" s="41" t="s">
        <v>56</v>
      </c>
      <c r="J1140" s="21" t="s">
        <v>116</v>
      </c>
      <c r="K1140" s="306" t="s">
        <v>5659</v>
      </c>
      <c r="L1140" s="55"/>
      <c r="M1140" s="396">
        <v>0</v>
      </c>
      <c r="N1140" s="443">
        <v>55</v>
      </c>
      <c r="O1140" s="217">
        <f t="shared" si="18"/>
        <v>231911</v>
      </c>
    </row>
    <row r="1141" spans="1:16" ht="22.95" customHeight="1" x14ac:dyDescent="0.2">
      <c r="A1141" s="470">
        <v>45845</v>
      </c>
      <c r="B1141" s="20" t="s">
        <v>208</v>
      </c>
      <c r="C1141" s="41">
        <v>1373</v>
      </c>
      <c r="D1141" s="55"/>
      <c r="E1141" s="306" t="s">
        <v>1273</v>
      </c>
      <c r="F1141" s="20" t="s">
        <v>79</v>
      </c>
      <c r="G1141" s="41"/>
      <c r="H1141" s="41" t="s">
        <v>22</v>
      </c>
      <c r="I1141" s="41" t="s">
        <v>103</v>
      </c>
      <c r="J1141" s="21" t="s">
        <v>216</v>
      </c>
      <c r="K1141" s="306" t="s">
        <v>1289</v>
      </c>
      <c r="L1141" s="55"/>
      <c r="M1141" s="396">
        <v>0</v>
      </c>
      <c r="N1141" s="443">
        <v>2000</v>
      </c>
      <c r="O1141" s="217">
        <f t="shared" si="18"/>
        <v>229911</v>
      </c>
    </row>
    <row r="1142" spans="1:16" ht="22.95" customHeight="1" x14ac:dyDescent="0.2">
      <c r="A1142" s="470">
        <v>45845</v>
      </c>
      <c r="B1142" s="20" t="s">
        <v>208</v>
      </c>
      <c r="C1142" s="41">
        <v>1374</v>
      </c>
      <c r="D1142" s="55"/>
      <c r="E1142" s="306" t="s">
        <v>1280</v>
      </c>
      <c r="F1142" s="20" t="s">
        <v>79</v>
      </c>
      <c r="G1142" s="41"/>
      <c r="H1142" s="41" t="s">
        <v>22</v>
      </c>
      <c r="I1142" s="41" t="s">
        <v>103</v>
      </c>
      <c r="J1142" s="21" t="s">
        <v>102</v>
      </c>
      <c r="K1142" s="306" t="s">
        <v>1361</v>
      </c>
      <c r="L1142" s="55"/>
      <c r="M1142" s="396">
        <v>0</v>
      </c>
      <c r="N1142" s="443">
        <v>1000</v>
      </c>
      <c r="O1142" s="217">
        <f t="shared" si="18"/>
        <v>228911</v>
      </c>
    </row>
    <row r="1143" spans="1:16" ht="22.95" customHeight="1" x14ac:dyDescent="0.2">
      <c r="A1143" s="470">
        <v>45845</v>
      </c>
      <c r="B1143" s="20" t="s">
        <v>208</v>
      </c>
      <c r="C1143" s="41">
        <v>1375</v>
      </c>
      <c r="D1143" s="55"/>
      <c r="E1143" s="306" t="s">
        <v>1316</v>
      </c>
      <c r="F1143" s="20" t="s">
        <v>79</v>
      </c>
      <c r="G1143" s="41"/>
      <c r="H1143" s="41" t="s">
        <v>22</v>
      </c>
      <c r="I1143" s="41" t="s">
        <v>103</v>
      </c>
      <c r="J1143" s="21" t="s">
        <v>102</v>
      </c>
      <c r="K1143" s="306" t="s">
        <v>1388</v>
      </c>
      <c r="L1143" s="55"/>
      <c r="M1143" s="396">
        <v>0</v>
      </c>
      <c r="N1143" s="443">
        <v>3500</v>
      </c>
      <c r="O1143" s="217">
        <f t="shared" si="18"/>
        <v>225411</v>
      </c>
    </row>
    <row r="1144" spans="1:16" ht="22.95" customHeight="1" x14ac:dyDescent="0.2">
      <c r="A1144" s="470">
        <v>45845</v>
      </c>
      <c r="B1144" s="20" t="s">
        <v>208</v>
      </c>
      <c r="C1144" s="41">
        <v>1376</v>
      </c>
      <c r="D1144" s="55"/>
      <c r="E1144" s="306" t="s">
        <v>130</v>
      </c>
      <c r="F1144" s="20" t="s">
        <v>79</v>
      </c>
      <c r="G1144" s="41"/>
      <c r="H1144" s="41" t="s">
        <v>22</v>
      </c>
      <c r="I1144" s="41" t="s">
        <v>53</v>
      </c>
      <c r="J1144" s="21" t="s">
        <v>113</v>
      </c>
      <c r="K1144" s="306" t="s">
        <v>5660</v>
      </c>
      <c r="L1144" s="55"/>
      <c r="M1144" s="396">
        <v>0</v>
      </c>
      <c r="N1144" s="443">
        <v>200</v>
      </c>
      <c r="O1144" s="217">
        <f t="shared" si="18"/>
        <v>225211</v>
      </c>
    </row>
    <row r="1145" spans="1:16" ht="22.95" customHeight="1" x14ac:dyDescent="0.2">
      <c r="A1145" s="470">
        <v>45845</v>
      </c>
      <c r="B1145" s="20" t="s">
        <v>208</v>
      </c>
      <c r="C1145" s="41">
        <v>1377</v>
      </c>
      <c r="D1145" s="55"/>
      <c r="E1145" s="306" t="s">
        <v>5653</v>
      </c>
      <c r="F1145" s="20" t="s">
        <v>79</v>
      </c>
      <c r="G1145" s="41"/>
      <c r="H1145" s="41" t="s">
        <v>22</v>
      </c>
      <c r="I1145" s="41" t="s">
        <v>53</v>
      </c>
      <c r="J1145" s="21" t="s">
        <v>113</v>
      </c>
      <c r="K1145" s="306" t="s">
        <v>1361</v>
      </c>
      <c r="L1145" s="55"/>
      <c r="M1145" s="396">
        <v>0</v>
      </c>
      <c r="N1145" s="443">
        <v>1500</v>
      </c>
      <c r="O1145" s="217">
        <f t="shared" si="18"/>
        <v>223711</v>
      </c>
    </row>
    <row r="1146" spans="1:16" ht="22.95" customHeight="1" x14ac:dyDescent="0.2">
      <c r="A1146" s="470">
        <v>45845</v>
      </c>
      <c r="B1146" s="20" t="s">
        <v>208</v>
      </c>
      <c r="C1146" s="41">
        <v>1378</v>
      </c>
      <c r="D1146" s="55"/>
      <c r="E1146" s="306" t="s">
        <v>1278</v>
      </c>
      <c r="F1146" s="20" t="s">
        <v>79</v>
      </c>
      <c r="G1146" s="41"/>
      <c r="H1146" s="41" t="s">
        <v>22</v>
      </c>
      <c r="I1146" s="41" t="s">
        <v>53</v>
      </c>
      <c r="J1146" s="21" t="s">
        <v>112</v>
      </c>
      <c r="K1146" s="306" t="s">
        <v>1302</v>
      </c>
      <c r="L1146" s="55"/>
      <c r="M1146" s="396">
        <v>0</v>
      </c>
      <c r="N1146" s="443">
        <v>165516</v>
      </c>
      <c r="O1146" s="217">
        <f t="shared" si="18"/>
        <v>58195</v>
      </c>
    </row>
    <row r="1147" spans="1:16" ht="22.95" customHeight="1" x14ac:dyDescent="0.2">
      <c r="A1147" s="470">
        <v>45845</v>
      </c>
      <c r="B1147" s="20" t="s">
        <v>208</v>
      </c>
      <c r="C1147" s="41">
        <v>1379</v>
      </c>
      <c r="D1147" s="55"/>
      <c r="E1147" s="306" t="s">
        <v>1278</v>
      </c>
      <c r="F1147" s="20" t="s">
        <v>79</v>
      </c>
      <c r="G1147" s="41"/>
      <c r="H1147" s="41" t="s">
        <v>22</v>
      </c>
      <c r="I1147" s="41" t="s">
        <v>53</v>
      </c>
      <c r="J1147" s="21" t="s">
        <v>112</v>
      </c>
      <c r="K1147" s="306" t="s">
        <v>1303</v>
      </c>
      <c r="L1147" s="55"/>
      <c r="M1147" s="396">
        <v>0</v>
      </c>
      <c r="N1147" s="443">
        <v>30739</v>
      </c>
      <c r="O1147" s="217">
        <f t="shared" si="18"/>
        <v>27456</v>
      </c>
    </row>
    <row r="1148" spans="1:16" ht="22.95" customHeight="1" x14ac:dyDescent="0.2">
      <c r="A1148" s="470">
        <v>45845</v>
      </c>
      <c r="B1148" s="20" t="s">
        <v>208</v>
      </c>
      <c r="C1148" s="41">
        <v>1380</v>
      </c>
      <c r="D1148" s="55"/>
      <c r="E1148" s="306" t="s">
        <v>1278</v>
      </c>
      <c r="F1148" s="20" t="s">
        <v>79</v>
      </c>
      <c r="G1148" s="41"/>
      <c r="H1148" s="41" t="s">
        <v>22</v>
      </c>
      <c r="I1148" s="41" t="s">
        <v>53</v>
      </c>
      <c r="J1148" s="21" t="s">
        <v>114</v>
      </c>
      <c r="K1148" s="306" t="s">
        <v>149</v>
      </c>
      <c r="L1148" s="55"/>
      <c r="M1148" s="396">
        <v>0</v>
      </c>
      <c r="N1148" s="443">
        <v>3900</v>
      </c>
      <c r="O1148" s="217">
        <f t="shared" si="18"/>
        <v>23556</v>
      </c>
    </row>
    <row r="1149" spans="1:16" ht="22.95" customHeight="1" x14ac:dyDescent="0.2">
      <c r="A1149" s="470">
        <v>45845</v>
      </c>
      <c r="B1149" s="20" t="s">
        <v>208</v>
      </c>
      <c r="C1149" s="41">
        <v>1381</v>
      </c>
      <c r="D1149" s="55"/>
      <c r="E1149" s="306" t="s">
        <v>4244</v>
      </c>
      <c r="F1149" s="20" t="s">
        <v>79</v>
      </c>
      <c r="G1149" s="41"/>
      <c r="H1149" s="41" t="s">
        <v>22</v>
      </c>
      <c r="I1149" s="41" t="s">
        <v>81</v>
      </c>
      <c r="J1149" s="21" t="s">
        <v>33</v>
      </c>
      <c r="K1149" s="306" t="s">
        <v>1364</v>
      </c>
      <c r="L1149" s="55"/>
      <c r="M1149" s="396">
        <v>0</v>
      </c>
      <c r="N1149" s="443">
        <v>20000</v>
      </c>
      <c r="O1149" s="217">
        <f t="shared" si="18"/>
        <v>3556</v>
      </c>
    </row>
    <row r="1150" spans="1:16" ht="22.95" customHeight="1" x14ac:dyDescent="0.2">
      <c r="A1150" s="470">
        <v>45852</v>
      </c>
      <c r="B1150" s="20" t="s">
        <v>208</v>
      </c>
      <c r="C1150" s="41">
        <v>1389</v>
      </c>
      <c r="D1150" s="55"/>
      <c r="E1150" s="306" t="s">
        <v>1310</v>
      </c>
      <c r="F1150" s="20" t="s">
        <v>79</v>
      </c>
      <c r="G1150" s="41"/>
      <c r="H1150" s="41" t="s">
        <v>22</v>
      </c>
      <c r="I1150" s="41" t="s">
        <v>103</v>
      </c>
      <c r="J1150" s="21" t="s">
        <v>93</v>
      </c>
      <c r="K1150" s="306" t="s">
        <v>1322</v>
      </c>
      <c r="L1150" s="55"/>
      <c r="M1150" s="396">
        <v>0</v>
      </c>
      <c r="N1150" s="443">
        <v>140</v>
      </c>
      <c r="O1150" s="217">
        <f t="shared" si="18"/>
        <v>3416</v>
      </c>
    </row>
    <row r="1151" spans="1:16" ht="22.95" customHeight="1" x14ac:dyDescent="0.2">
      <c r="A1151" s="470">
        <v>45852</v>
      </c>
      <c r="B1151" s="20" t="s">
        <v>208</v>
      </c>
      <c r="C1151" s="41">
        <v>1390</v>
      </c>
      <c r="D1151" s="55"/>
      <c r="E1151" s="306" t="s">
        <v>5661</v>
      </c>
      <c r="F1151" s="20" t="s">
        <v>79</v>
      </c>
      <c r="G1151" s="41"/>
      <c r="H1151" s="41" t="s">
        <v>22</v>
      </c>
      <c r="I1151" s="41" t="s">
        <v>103</v>
      </c>
      <c r="J1151" s="21" t="s">
        <v>95</v>
      </c>
      <c r="K1151" s="306" t="s">
        <v>1305</v>
      </c>
      <c r="L1151" s="55"/>
      <c r="M1151" s="396">
        <v>0</v>
      </c>
      <c r="N1151" s="443">
        <v>1500</v>
      </c>
      <c r="O1151" s="217">
        <f t="shared" si="18"/>
        <v>1916</v>
      </c>
    </row>
    <row r="1152" spans="1:16" ht="22.95" customHeight="1" x14ac:dyDescent="0.2">
      <c r="A1152" s="470">
        <v>45852</v>
      </c>
      <c r="B1152" s="20" t="s">
        <v>208</v>
      </c>
      <c r="C1152" s="41">
        <v>1391</v>
      </c>
      <c r="D1152" s="55"/>
      <c r="E1152" s="306" t="s">
        <v>1933</v>
      </c>
      <c r="F1152" s="20" t="s">
        <v>79</v>
      </c>
      <c r="G1152" s="41"/>
      <c r="H1152" s="41" t="s">
        <v>22</v>
      </c>
      <c r="I1152" s="41" t="s">
        <v>103</v>
      </c>
      <c r="J1152" s="21" t="s">
        <v>94</v>
      </c>
      <c r="K1152" s="306" t="s">
        <v>1386</v>
      </c>
      <c r="L1152" s="55"/>
      <c r="M1152" s="396">
        <v>0</v>
      </c>
      <c r="N1152" s="443">
        <v>500</v>
      </c>
      <c r="O1152" s="217">
        <f t="shared" si="18"/>
        <v>1416</v>
      </c>
    </row>
    <row r="1153" spans="1:17" ht="22.95" customHeight="1" x14ac:dyDescent="0.2">
      <c r="A1153" s="470">
        <v>45852</v>
      </c>
      <c r="B1153" s="20" t="s">
        <v>208</v>
      </c>
      <c r="C1153" s="41">
        <v>1392</v>
      </c>
      <c r="D1153" s="55"/>
      <c r="E1153" s="306" t="s">
        <v>130</v>
      </c>
      <c r="F1153" s="20" t="s">
        <v>79</v>
      </c>
      <c r="G1153" s="41"/>
      <c r="H1153" s="41" t="s">
        <v>22</v>
      </c>
      <c r="I1153" s="41" t="s">
        <v>53</v>
      </c>
      <c r="J1153" s="21" t="s">
        <v>113</v>
      </c>
      <c r="K1153" s="306" t="s">
        <v>5665</v>
      </c>
      <c r="L1153" s="55"/>
      <c r="M1153" s="396">
        <v>0</v>
      </c>
      <c r="N1153" s="443">
        <v>200</v>
      </c>
      <c r="O1153" s="217">
        <f t="shared" si="18"/>
        <v>1216</v>
      </c>
    </row>
    <row r="1154" spans="1:17" ht="22.95" customHeight="1" x14ac:dyDescent="0.2">
      <c r="A1154" s="470">
        <v>45852</v>
      </c>
      <c r="B1154" s="20" t="s">
        <v>208</v>
      </c>
      <c r="C1154" s="41">
        <v>1393</v>
      </c>
      <c r="D1154" s="55"/>
      <c r="E1154" s="306" t="s">
        <v>5662</v>
      </c>
      <c r="F1154" s="20" t="s">
        <v>79</v>
      </c>
      <c r="G1154" s="41"/>
      <c r="H1154" s="41" t="s">
        <v>22</v>
      </c>
      <c r="I1154" s="41" t="s">
        <v>103</v>
      </c>
      <c r="J1154" s="21" t="s">
        <v>95</v>
      </c>
      <c r="K1154" s="306" t="s">
        <v>1337</v>
      </c>
      <c r="L1154" s="55"/>
      <c r="M1154" s="396">
        <v>0</v>
      </c>
      <c r="N1154" s="443">
        <v>200</v>
      </c>
      <c r="O1154" s="217">
        <f t="shared" si="18"/>
        <v>1016</v>
      </c>
    </row>
    <row r="1155" spans="1:17" ht="22.95" customHeight="1" x14ac:dyDescent="0.2">
      <c r="A1155" s="470">
        <v>45852</v>
      </c>
      <c r="B1155" s="20" t="s">
        <v>208</v>
      </c>
      <c r="C1155" s="41">
        <v>1394</v>
      </c>
      <c r="D1155" s="55"/>
      <c r="E1155" s="306" t="s">
        <v>5070</v>
      </c>
      <c r="F1155" s="20" t="s">
        <v>79</v>
      </c>
      <c r="G1155" s="41"/>
      <c r="H1155" s="41" t="s">
        <v>22</v>
      </c>
      <c r="I1155" s="41" t="s">
        <v>103</v>
      </c>
      <c r="J1155" s="21" t="s">
        <v>93</v>
      </c>
      <c r="K1155" s="306" t="s">
        <v>1948</v>
      </c>
      <c r="L1155" s="55"/>
      <c r="M1155" s="396">
        <v>0</v>
      </c>
      <c r="N1155" s="443">
        <v>200</v>
      </c>
      <c r="O1155" s="217">
        <f t="shared" si="18"/>
        <v>816</v>
      </c>
    </row>
    <row r="1156" spans="1:17" ht="22.95" customHeight="1" x14ac:dyDescent="0.2">
      <c r="A1156" s="470">
        <v>45852</v>
      </c>
      <c r="B1156" s="20" t="s">
        <v>208</v>
      </c>
      <c r="C1156" s="41">
        <v>1395</v>
      </c>
      <c r="D1156" s="55"/>
      <c r="E1156" s="306" t="s">
        <v>130</v>
      </c>
      <c r="F1156" s="20" t="s">
        <v>79</v>
      </c>
      <c r="G1156" s="41"/>
      <c r="H1156" s="41" t="s">
        <v>22</v>
      </c>
      <c r="I1156" s="41" t="s">
        <v>53</v>
      </c>
      <c r="J1156" s="21" t="s">
        <v>113</v>
      </c>
      <c r="K1156" s="306" t="s">
        <v>5666</v>
      </c>
      <c r="L1156" s="55"/>
      <c r="M1156" s="396">
        <v>0</v>
      </c>
      <c r="N1156" s="443">
        <v>200</v>
      </c>
      <c r="O1156" s="217">
        <f t="shared" si="18"/>
        <v>616</v>
      </c>
    </row>
    <row r="1157" spans="1:17" ht="22.95" customHeight="1" x14ac:dyDescent="0.2">
      <c r="A1157" s="470">
        <v>45852</v>
      </c>
      <c r="B1157" s="20" t="s">
        <v>208</v>
      </c>
      <c r="C1157" s="41">
        <v>1396</v>
      </c>
      <c r="D1157" s="55"/>
      <c r="E1157" s="306" t="s">
        <v>130</v>
      </c>
      <c r="F1157" s="20" t="s">
        <v>79</v>
      </c>
      <c r="G1157" s="41"/>
      <c r="H1157" s="41" t="s">
        <v>22</v>
      </c>
      <c r="I1157" s="41" t="s">
        <v>53</v>
      </c>
      <c r="J1157" s="21" t="s">
        <v>113</v>
      </c>
      <c r="K1157" s="306" t="s">
        <v>5667</v>
      </c>
      <c r="L1157" s="55"/>
      <c r="M1157" s="396">
        <v>0</v>
      </c>
      <c r="N1157" s="443">
        <v>200</v>
      </c>
      <c r="O1157" s="217">
        <f t="shared" si="18"/>
        <v>416</v>
      </c>
    </row>
    <row r="1158" spans="1:17" ht="22.95" customHeight="1" x14ac:dyDescent="0.2">
      <c r="A1158" s="470">
        <v>45852</v>
      </c>
      <c r="B1158" s="20" t="s">
        <v>208</v>
      </c>
      <c r="C1158" s="41">
        <v>1397</v>
      </c>
      <c r="D1158" s="55"/>
      <c r="E1158" s="306" t="s">
        <v>130</v>
      </c>
      <c r="F1158" s="20" t="s">
        <v>79</v>
      </c>
      <c r="G1158" s="41"/>
      <c r="H1158" s="41" t="s">
        <v>22</v>
      </c>
      <c r="I1158" s="41" t="s">
        <v>53</v>
      </c>
      <c r="J1158" s="21" t="s">
        <v>113</v>
      </c>
      <c r="K1158" s="306" t="s">
        <v>5668</v>
      </c>
      <c r="L1158" s="55"/>
      <c r="M1158" s="396">
        <v>0</v>
      </c>
      <c r="N1158" s="443">
        <v>200</v>
      </c>
      <c r="O1158" s="217">
        <f t="shared" si="18"/>
        <v>216</v>
      </c>
    </row>
    <row r="1159" spans="1:17" ht="22.95" customHeight="1" x14ac:dyDescent="0.2">
      <c r="A1159" s="470">
        <v>45852</v>
      </c>
      <c r="B1159" s="20" t="s">
        <v>208</v>
      </c>
      <c r="C1159" s="41">
        <v>1398</v>
      </c>
      <c r="D1159" s="55"/>
      <c r="E1159" s="306" t="s">
        <v>130</v>
      </c>
      <c r="F1159" s="20" t="s">
        <v>79</v>
      </c>
      <c r="G1159" s="41"/>
      <c r="H1159" s="41" t="s">
        <v>22</v>
      </c>
      <c r="I1159" s="41" t="s">
        <v>53</v>
      </c>
      <c r="J1159" s="21" t="s">
        <v>113</v>
      </c>
      <c r="K1159" s="306" t="s">
        <v>5669</v>
      </c>
      <c r="L1159" s="55"/>
      <c r="M1159" s="396">
        <v>0</v>
      </c>
      <c r="N1159" s="443">
        <v>200</v>
      </c>
      <c r="O1159" s="217">
        <f t="shared" si="18"/>
        <v>16</v>
      </c>
    </row>
    <row r="1160" spans="1:17" ht="22.95" customHeight="1" x14ac:dyDescent="0.2">
      <c r="A1160" s="470">
        <v>45852</v>
      </c>
      <c r="B1160" s="20" t="s">
        <v>208</v>
      </c>
      <c r="C1160" s="41">
        <v>1399</v>
      </c>
      <c r="D1160" s="55"/>
      <c r="E1160" s="306" t="s">
        <v>1270</v>
      </c>
      <c r="F1160" s="20" t="s">
        <v>79</v>
      </c>
      <c r="G1160" s="41"/>
      <c r="H1160" s="41" t="s">
        <v>21</v>
      </c>
      <c r="I1160" s="41" t="s">
        <v>81</v>
      </c>
      <c r="J1160" s="21" t="s">
        <v>33</v>
      </c>
      <c r="K1160" s="306"/>
      <c r="L1160" s="55"/>
      <c r="M1160" s="396">
        <v>255000</v>
      </c>
      <c r="N1160" s="443">
        <v>0</v>
      </c>
      <c r="O1160" s="217">
        <f t="shared" si="18"/>
        <v>255016</v>
      </c>
    </row>
    <row r="1161" spans="1:17" ht="22.95" customHeight="1" x14ac:dyDescent="0.2">
      <c r="A1161" s="470">
        <v>45852</v>
      </c>
      <c r="B1161" s="20" t="s">
        <v>208</v>
      </c>
      <c r="C1161" s="41">
        <v>1400</v>
      </c>
      <c r="D1161" s="55"/>
      <c r="E1161" s="306" t="s">
        <v>1274</v>
      </c>
      <c r="F1161" s="20" t="s">
        <v>79</v>
      </c>
      <c r="G1161" s="41"/>
      <c r="H1161" s="41" t="s">
        <v>22</v>
      </c>
      <c r="I1161" s="41" t="s">
        <v>103</v>
      </c>
      <c r="J1161" s="21" t="s">
        <v>92</v>
      </c>
      <c r="K1161" s="306" t="s">
        <v>5670</v>
      </c>
      <c r="L1161" s="55"/>
      <c r="M1161" s="396">
        <v>0</v>
      </c>
      <c r="N1161" s="443">
        <v>1900</v>
      </c>
      <c r="O1161" s="217">
        <f t="shared" si="18"/>
        <v>253116</v>
      </c>
    </row>
    <row r="1162" spans="1:17" ht="22.95" customHeight="1" x14ac:dyDescent="0.2">
      <c r="A1162" s="470">
        <v>45852</v>
      </c>
      <c r="B1162" s="20" t="s">
        <v>208</v>
      </c>
      <c r="C1162" s="41">
        <v>1401</v>
      </c>
      <c r="D1162" s="55"/>
      <c r="E1162" s="306" t="s">
        <v>1274</v>
      </c>
      <c r="F1162" s="20" t="s">
        <v>79</v>
      </c>
      <c r="G1162" s="41"/>
      <c r="H1162" s="41" t="s">
        <v>22</v>
      </c>
      <c r="I1162" s="41" t="s">
        <v>103</v>
      </c>
      <c r="J1162" s="21" t="s">
        <v>92</v>
      </c>
      <c r="K1162" s="306" t="s">
        <v>5671</v>
      </c>
      <c r="L1162" s="55"/>
      <c r="M1162" s="396">
        <v>0</v>
      </c>
      <c r="N1162" s="443">
        <v>1500</v>
      </c>
      <c r="O1162" s="217">
        <f t="shared" si="18"/>
        <v>251616</v>
      </c>
    </row>
    <row r="1163" spans="1:17" ht="22.95" customHeight="1" x14ac:dyDescent="0.2">
      <c r="A1163" s="470">
        <v>45852</v>
      </c>
      <c r="B1163" s="20" t="s">
        <v>208</v>
      </c>
      <c r="C1163" s="41">
        <v>1402</v>
      </c>
      <c r="D1163" s="55"/>
      <c r="E1163" s="306" t="s">
        <v>1276</v>
      </c>
      <c r="F1163" s="20" t="s">
        <v>79</v>
      </c>
      <c r="G1163" s="41"/>
      <c r="H1163" s="41" t="s">
        <v>22</v>
      </c>
      <c r="I1163" s="41" t="s">
        <v>103</v>
      </c>
      <c r="J1163" s="21" t="s">
        <v>102</v>
      </c>
      <c r="K1163" s="306" t="s">
        <v>4329</v>
      </c>
      <c r="L1163" s="55"/>
      <c r="M1163" s="396">
        <v>0</v>
      </c>
      <c r="N1163" s="443">
        <v>820</v>
      </c>
      <c r="O1163" s="217">
        <f t="shared" si="18"/>
        <v>250796</v>
      </c>
    </row>
    <row r="1164" spans="1:17" ht="22.95" customHeight="1" x14ac:dyDescent="0.2">
      <c r="A1164" s="470">
        <v>45852</v>
      </c>
      <c r="B1164" s="20" t="s">
        <v>208</v>
      </c>
      <c r="C1164" s="41">
        <v>1403</v>
      </c>
      <c r="D1164" s="55"/>
      <c r="E1164" s="306" t="s">
        <v>4484</v>
      </c>
      <c r="F1164" s="20" t="s">
        <v>79</v>
      </c>
      <c r="G1164" s="41"/>
      <c r="H1164" s="41" t="s">
        <v>22</v>
      </c>
      <c r="I1164" s="41" t="s">
        <v>103</v>
      </c>
      <c r="J1164" s="21" t="s">
        <v>95</v>
      </c>
      <c r="K1164" s="306" t="s">
        <v>1386</v>
      </c>
      <c r="L1164" s="55"/>
      <c r="M1164" s="396">
        <v>0</v>
      </c>
      <c r="N1164" s="443">
        <v>200</v>
      </c>
      <c r="O1164" s="217">
        <f t="shared" si="18"/>
        <v>250596</v>
      </c>
    </row>
    <row r="1165" spans="1:17" ht="22.95" customHeight="1" x14ac:dyDescent="0.2">
      <c r="A1165" s="470">
        <v>45852</v>
      </c>
      <c r="B1165" s="20" t="s">
        <v>208</v>
      </c>
      <c r="C1165" s="41">
        <v>1404</v>
      </c>
      <c r="D1165" s="55"/>
      <c r="E1165" s="306" t="s">
        <v>1933</v>
      </c>
      <c r="F1165" s="20" t="s">
        <v>79</v>
      </c>
      <c r="G1165" s="55"/>
      <c r="H1165" s="41" t="s">
        <v>22</v>
      </c>
      <c r="I1165" s="21" t="s">
        <v>103</v>
      </c>
      <c r="J1165" s="21" t="s">
        <v>94</v>
      </c>
      <c r="K1165" s="306" t="s">
        <v>5672</v>
      </c>
      <c r="L1165" s="55"/>
      <c r="M1165" s="396">
        <v>0</v>
      </c>
      <c r="N1165" s="443">
        <v>800</v>
      </c>
      <c r="O1165" s="217">
        <f t="shared" si="18"/>
        <v>249796</v>
      </c>
    </row>
    <row r="1166" spans="1:17" ht="22.95" customHeight="1" x14ac:dyDescent="0.3">
      <c r="A1166" s="216">
        <v>45852</v>
      </c>
      <c r="B1166" s="20" t="s">
        <v>208</v>
      </c>
      <c r="C1166" s="41">
        <v>1405</v>
      </c>
      <c r="D1166" s="41"/>
      <c r="E1166" s="55" t="s">
        <v>1933</v>
      </c>
      <c r="F1166" s="20" t="s">
        <v>79</v>
      </c>
      <c r="G1166" s="41"/>
      <c r="H1166" s="41" t="s">
        <v>22</v>
      </c>
      <c r="I1166" s="41" t="s">
        <v>103</v>
      </c>
      <c r="J1166" s="21" t="s">
        <v>94</v>
      </c>
      <c r="K1166" s="203" t="s">
        <v>5673</v>
      </c>
      <c r="L1166" s="55"/>
      <c r="M1166" s="396">
        <v>0</v>
      </c>
      <c r="N1166" s="443">
        <v>800</v>
      </c>
      <c r="O1166" s="217">
        <f t="shared" si="18"/>
        <v>248996</v>
      </c>
      <c r="P1166" s="327"/>
      <c r="Q1166" s="229"/>
    </row>
    <row r="1167" spans="1:17" ht="22.95" customHeight="1" x14ac:dyDescent="0.3">
      <c r="A1167" s="216">
        <v>45852</v>
      </c>
      <c r="B1167" s="20" t="s">
        <v>208</v>
      </c>
      <c r="C1167" s="41">
        <v>1406</v>
      </c>
      <c r="D1167" s="55"/>
      <c r="E1167" s="203" t="s">
        <v>1933</v>
      </c>
      <c r="F1167" s="20" t="s">
        <v>79</v>
      </c>
      <c r="G1167" s="41"/>
      <c r="H1167" s="41" t="s">
        <v>22</v>
      </c>
      <c r="I1167" s="41" t="s">
        <v>103</v>
      </c>
      <c r="J1167" s="21" t="s">
        <v>94</v>
      </c>
      <c r="K1167" s="203" t="s">
        <v>5674</v>
      </c>
      <c r="L1167" s="55"/>
      <c r="M1167" s="396">
        <v>0</v>
      </c>
      <c r="N1167" s="473">
        <v>500</v>
      </c>
      <c r="O1167" s="217">
        <f t="shared" si="18"/>
        <v>248496</v>
      </c>
      <c r="P1167" s="327"/>
      <c r="Q1167" s="229"/>
    </row>
    <row r="1168" spans="1:17" ht="22.95" customHeight="1" x14ac:dyDescent="0.3">
      <c r="A1168" s="216">
        <v>45852</v>
      </c>
      <c r="B1168" s="20" t="s">
        <v>208</v>
      </c>
      <c r="C1168" s="41">
        <v>1407</v>
      </c>
      <c r="D1168" s="55"/>
      <c r="E1168" s="203" t="s">
        <v>1276</v>
      </c>
      <c r="F1168" s="20" t="s">
        <v>79</v>
      </c>
      <c r="G1168" s="41"/>
      <c r="H1168" s="41" t="s">
        <v>22</v>
      </c>
      <c r="I1168" s="41" t="s">
        <v>103</v>
      </c>
      <c r="J1168" s="21" t="s">
        <v>214</v>
      </c>
      <c r="K1168" s="203" t="s">
        <v>1358</v>
      </c>
      <c r="L1168" s="55"/>
      <c r="M1168" s="396">
        <v>0</v>
      </c>
      <c r="N1168" s="473">
        <v>300</v>
      </c>
      <c r="O1168" s="217">
        <f t="shared" si="18"/>
        <v>248196</v>
      </c>
      <c r="P1168" s="327"/>
      <c r="Q1168" s="229"/>
    </row>
    <row r="1169" spans="1:17" ht="22.95" customHeight="1" x14ac:dyDescent="0.3">
      <c r="A1169" s="216">
        <v>45852</v>
      </c>
      <c r="B1169" s="20" t="s">
        <v>208</v>
      </c>
      <c r="C1169" s="41">
        <v>1408</v>
      </c>
      <c r="D1169" s="55"/>
      <c r="E1169" s="203" t="s">
        <v>1312</v>
      </c>
      <c r="F1169" s="20" t="s">
        <v>79</v>
      </c>
      <c r="G1169" s="41"/>
      <c r="H1169" s="41" t="s">
        <v>22</v>
      </c>
      <c r="I1169" s="41" t="s">
        <v>103</v>
      </c>
      <c r="J1169" s="21" t="s">
        <v>95</v>
      </c>
      <c r="K1169" s="203" t="s">
        <v>1305</v>
      </c>
      <c r="L1169" s="55"/>
      <c r="M1169" s="396">
        <v>0</v>
      </c>
      <c r="N1169" s="473">
        <v>500</v>
      </c>
      <c r="O1169" s="217">
        <f t="shared" si="18"/>
        <v>247696</v>
      </c>
      <c r="P1169" s="327"/>
      <c r="Q1169" s="229"/>
    </row>
    <row r="1170" spans="1:17" ht="22.95" customHeight="1" x14ac:dyDescent="0.3">
      <c r="A1170" s="216">
        <v>45852</v>
      </c>
      <c r="B1170" s="20" t="s">
        <v>208</v>
      </c>
      <c r="C1170" s="41">
        <v>1409</v>
      </c>
      <c r="D1170" s="55"/>
      <c r="E1170" s="203" t="s">
        <v>5663</v>
      </c>
      <c r="F1170" s="20" t="s">
        <v>79</v>
      </c>
      <c r="G1170" s="41"/>
      <c r="H1170" s="41" t="s">
        <v>22</v>
      </c>
      <c r="I1170" s="41" t="s">
        <v>103</v>
      </c>
      <c r="J1170" s="21" t="s">
        <v>102</v>
      </c>
      <c r="K1170" s="203" t="s">
        <v>5675</v>
      </c>
      <c r="L1170" s="55"/>
      <c r="M1170" s="396">
        <v>0</v>
      </c>
      <c r="N1170" s="473">
        <v>9328</v>
      </c>
      <c r="O1170" s="217">
        <f t="shared" si="18"/>
        <v>238368</v>
      </c>
      <c r="P1170" s="327"/>
      <c r="Q1170" s="229"/>
    </row>
    <row r="1171" spans="1:17" ht="22.95" customHeight="1" x14ac:dyDescent="0.3">
      <c r="A1171" s="216">
        <v>45852</v>
      </c>
      <c r="B1171" s="20" t="s">
        <v>208</v>
      </c>
      <c r="C1171" s="41">
        <v>1410</v>
      </c>
      <c r="D1171" s="55"/>
      <c r="E1171" s="203" t="s">
        <v>5664</v>
      </c>
      <c r="F1171" s="20" t="s">
        <v>79</v>
      </c>
      <c r="G1171" s="41"/>
      <c r="H1171" s="41" t="s">
        <v>22</v>
      </c>
      <c r="I1171" s="41" t="s">
        <v>103</v>
      </c>
      <c r="J1171" s="21" t="s">
        <v>95</v>
      </c>
      <c r="K1171" s="203" t="s">
        <v>1305</v>
      </c>
      <c r="L1171" s="55"/>
      <c r="M1171" s="396">
        <v>0</v>
      </c>
      <c r="N1171" s="473">
        <v>200</v>
      </c>
      <c r="O1171" s="217">
        <f t="shared" si="18"/>
        <v>238168</v>
      </c>
      <c r="P1171" s="327"/>
      <c r="Q1171" s="229"/>
    </row>
    <row r="1172" spans="1:17" ht="22.95" customHeight="1" x14ac:dyDescent="0.3">
      <c r="A1172" s="216">
        <v>45852</v>
      </c>
      <c r="B1172" s="20" t="s">
        <v>208</v>
      </c>
      <c r="C1172" s="41">
        <v>1411</v>
      </c>
      <c r="D1172" s="55"/>
      <c r="E1172" s="203" t="s">
        <v>1280</v>
      </c>
      <c r="F1172" s="20" t="s">
        <v>79</v>
      </c>
      <c r="G1172" s="41"/>
      <c r="H1172" s="41" t="s">
        <v>22</v>
      </c>
      <c r="I1172" s="41" t="s">
        <v>103</v>
      </c>
      <c r="J1172" s="21" t="s">
        <v>102</v>
      </c>
      <c r="K1172" s="203" t="s">
        <v>1971</v>
      </c>
      <c r="L1172" s="55"/>
      <c r="M1172" s="396">
        <v>0</v>
      </c>
      <c r="N1172" s="473">
        <v>2000</v>
      </c>
      <c r="O1172" s="217">
        <f t="shared" si="18"/>
        <v>236168</v>
      </c>
      <c r="P1172" s="327"/>
      <c r="Q1172" s="229"/>
    </row>
    <row r="1173" spans="1:17" ht="22.95" customHeight="1" x14ac:dyDescent="0.3">
      <c r="A1173" s="216">
        <v>45852</v>
      </c>
      <c r="B1173" s="20" t="s">
        <v>208</v>
      </c>
      <c r="C1173" s="41">
        <v>1412</v>
      </c>
      <c r="D1173" s="55"/>
      <c r="E1173" s="203" t="s">
        <v>1316</v>
      </c>
      <c r="F1173" s="20" t="s">
        <v>79</v>
      </c>
      <c r="G1173" s="41"/>
      <c r="H1173" s="41" t="s">
        <v>22</v>
      </c>
      <c r="I1173" s="41" t="s">
        <v>103</v>
      </c>
      <c r="J1173" s="21" t="s">
        <v>102</v>
      </c>
      <c r="K1173" s="203" t="s">
        <v>2002</v>
      </c>
      <c r="L1173" s="55"/>
      <c r="M1173" s="396">
        <v>0</v>
      </c>
      <c r="N1173" s="473">
        <v>3200</v>
      </c>
      <c r="O1173" s="217">
        <f t="shared" si="18"/>
        <v>232968</v>
      </c>
      <c r="P1173" s="327"/>
      <c r="Q1173" s="229"/>
    </row>
    <row r="1174" spans="1:17" ht="22.95" customHeight="1" x14ac:dyDescent="0.3">
      <c r="A1174" s="216">
        <v>45852</v>
      </c>
      <c r="B1174" s="20" t="s">
        <v>208</v>
      </c>
      <c r="C1174" s="41">
        <v>1413</v>
      </c>
      <c r="D1174" s="55"/>
      <c r="E1174" s="203" t="s">
        <v>130</v>
      </c>
      <c r="F1174" s="20" t="s">
        <v>79</v>
      </c>
      <c r="G1174" s="41"/>
      <c r="H1174" s="41" t="s">
        <v>22</v>
      </c>
      <c r="I1174" s="41" t="s">
        <v>53</v>
      </c>
      <c r="J1174" s="21" t="s">
        <v>113</v>
      </c>
      <c r="K1174" s="203" t="s">
        <v>2017</v>
      </c>
      <c r="L1174" s="55"/>
      <c r="M1174" s="396">
        <v>0</v>
      </c>
      <c r="N1174" s="473">
        <v>500</v>
      </c>
      <c r="O1174" s="217">
        <f t="shared" si="18"/>
        <v>232468</v>
      </c>
      <c r="P1174" s="327"/>
      <c r="Q1174" s="229"/>
    </row>
    <row r="1175" spans="1:17" ht="22.95" customHeight="1" x14ac:dyDescent="0.3">
      <c r="A1175" s="216">
        <v>45852</v>
      </c>
      <c r="B1175" s="20" t="s">
        <v>208</v>
      </c>
      <c r="C1175" s="41">
        <v>1414</v>
      </c>
      <c r="D1175" s="55"/>
      <c r="E1175" s="203" t="s">
        <v>130</v>
      </c>
      <c r="F1175" s="20" t="s">
        <v>79</v>
      </c>
      <c r="G1175" s="41"/>
      <c r="H1175" s="41" t="s">
        <v>22</v>
      </c>
      <c r="I1175" s="41" t="s">
        <v>53</v>
      </c>
      <c r="J1175" s="21" t="s">
        <v>113</v>
      </c>
      <c r="K1175" s="203" t="s">
        <v>1350</v>
      </c>
      <c r="L1175" s="55"/>
      <c r="M1175" s="396">
        <v>0</v>
      </c>
      <c r="N1175" s="473">
        <v>500</v>
      </c>
      <c r="O1175" s="217">
        <f t="shared" si="18"/>
        <v>231968</v>
      </c>
      <c r="P1175" s="327"/>
      <c r="Q1175" s="229"/>
    </row>
    <row r="1176" spans="1:17" ht="22.95" customHeight="1" x14ac:dyDescent="0.3">
      <c r="A1176" s="216">
        <v>45852</v>
      </c>
      <c r="B1176" s="20" t="s">
        <v>208</v>
      </c>
      <c r="C1176" s="41">
        <v>1415</v>
      </c>
      <c r="D1176" s="55"/>
      <c r="E1176" s="203" t="s">
        <v>130</v>
      </c>
      <c r="F1176" s="20" t="s">
        <v>79</v>
      </c>
      <c r="G1176" s="41"/>
      <c r="H1176" s="41" t="s">
        <v>22</v>
      </c>
      <c r="I1176" s="41" t="s">
        <v>53</v>
      </c>
      <c r="J1176" s="21" t="s">
        <v>113</v>
      </c>
      <c r="K1176" s="203" t="s">
        <v>1352</v>
      </c>
      <c r="L1176" s="55"/>
      <c r="M1176" s="396">
        <v>0</v>
      </c>
      <c r="N1176" s="473">
        <v>500</v>
      </c>
      <c r="O1176" s="217">
        <f t="shared" si="18"/>
        <v>231468</v>
      </c>
      <c r="P1176" s="327"/>
      <c r="Q1176" s="229"/>
    </row>
    <row r="1177" spans="1:17" ht="22.95" customHeight="1" x14ac:dyDescent="0.3">
      <c r="A1177" s="216">
        <v>45852</v>
      </c>
      <c r="B1177" s="20" t="s">
        <v>208</v>
      </c>
      <c r="C1177" s="41">
        <v>1416</v>
      </c>
      <c r="D1177" s="55"/>
      <c r="E1177" s="203" t="s">
        <v>130</v>
      </c>
      <c r="F1177" s="20" t="s">
        <v>79</v>
      </c>
      <c r="G1177" s="41"/>
      <c r="H1177" s="41" t="s">
        <v>22</v>
      </c>
      <c r="I1177" s="41" t="s">
        <v>53</v>
      </c>
      <c r="J1177" s="21" t="s">
        <v>113</v>
      </c>
      <c r="K1177" s="203" t="s">
        <v>5074</v>
      </c>
      <c r="L1177" s="55"/>
      <c r="M1177" s="396">
        <v>0</v>
      </c>
      <c r="N1177" s="473">
        <v>500</v>
      </c>
      <c r="O1177" s="217">
        <f t="shared" si="18"/>
        <v>230968</v>
      </c>
      <c r="P1177" s="327"/>
      <c r="Q1177" s="229"/>
    </row>
    <row r="1178" spans="1:17" ht="22.95" customHeight="1" x14ac:dyDescent="0.3">
      <c r="A1178" s="216">
        <v>45852</v>
      </c>
      <c r="B1178" s="20" t="s">
        <v>208</v>
      </c>
      <c r="C1178" s="41">
        <v>1417</v>
      </c>
      <c r="D1178" s="55"/>
      <c r="E1178" s="203" t="s">
        <v>130</v>
      </c>
      <c r="F1178" s="20" t="s">
        <v>79</v>
      </c>
      <c r="G1178" s="41"/>
      <c r="H1178" s="41" t="s">
        <v>22</v>
      </c>
      <c r="I1178" s="41" t="s">
        <v>53</v>
      </c>
      <c r="J1178" s="21" t="s">
        <v>113</v>
      </c>
      <c r="K1178" s="203" t="s">
        <v>4182</v>
      </c>
      <c r="L1178" s="55"/>
      <c r="M1178" s="396">
        <v>0</v>
      </c>
      <c r="N1178" s="473">
        <v>200</v>
      </c>
      <c r="O1178" s="217">
        <f t="shared" si="18"/>
        <v>230768</v>
      </c>
      <c r="P1178" s="327"/>
      <c r="Q1178" s="229"/>
    </row>
    <row r="1179" spans="1:17" ht="22.95" customHeight="1" x14ac:dyDescent="0.3">
      <c r="A1179" s="216">
        <v>45852</v>
      </c>
      <c r="B1179" s="20" t="s">
        <v>208</v>
      </c>
      <c r="C1179" s="41">
        <v>1418</v>
      </c>
      <c r="D1179" s="55"/>
      <c r="E1179" s="203" t="s">
        <v>1279</v>
      </c>
      <c r="F1179" s="20" t="s">
        <v>79</v>
      </c>
      <c r="G1179" s="41"/>
      <c r="H1179" s="41" t="s">
        <v>22</v>
      </c>
      <c r="I1179" s="41" t="s">
        <v>103</v>
      </c>
      <c r="J1179" s="21" t="s">
        <v>102</v>
      </c>
      <c r="K1179" s="203" t="s">
        <v>1971</v>
      </c>
      <c r="L1179" s="55"/>
      <c r="M1179" s="396">
        <v>0</v>
      </c>
      <c r="N1179" s="473">
        <v>3000</v>
      </c>
      <c r="O1179" s="217">
        <f t="shared" si="18"/>
        <v>227768</v>
      </c>
      <c r="P1179" s="327"/>
      <c r="Q1179" s="229"/>
    </row>
    <row r="1180" spans="1:17" ht="22.95" customHeight="1" x14ac:dyDescent="0.3">
      <c r="A1180" s="216">
        <v>45852</v>
      </c>
      <c r="B1180" s="20" t="s">
        <v>208</v>
      </c>
      <c r="C1180" s="41">
        <v>1419</v>
      </c>
      <c r="D1180" s="55"/>
      <c r="E1180" s="203" t="s">
        <v>1278</v>
      </c>
      <c r="F1180" s="20" t="s">
        <v>79</v>
      </c>
      <c r="G1180" s="41"/>
      <c r="H1180" s="41" t="s">
        <v>22</v>
      </c>
      <c r="I1180" s="41" t="s">
        <v>53</v>
      </c>
      <c r="J1180" s="21" t="s">
        <v>112</v>
      </c>
      <c r="K1180" s="203" t="s">
        <v>1302</v>
      </c>
      <c r="L1180" s="55"/>
      <c r="M1180" s="396">
        <v>0</v>
      </c>
      <c r="N1180" s="473">
        <v>160732</v>
      </c>
      <c r="O1180" s="217">
        <f t="shared" si="18"/>
        <v>67036</v>
      </c>
      <c r="P1180" s="327"/>
      <c r="Q1180" s="229"/>
    </row>
    <row r="1181" spans="1:17" ht="22.95" customHeight="1" x14ac:dyDescent="0.3">
      <c r="A1181" s="216">
        <v>45852</v>
      </c>
      <c r="B1181" s="20" t="s">
        <v>208</v>
      </c>
      <c r="C1181" s="41">
        <v>1420</v>
      </c>
      <c r="D1181" s="55"/>
      <c r="E1181" s="203" t="s">
        <v>1278</v>
      </c>
      <c r="F1181" s="20" t="s">
        <v>79</v>
      </c>
      <c r="G1181" s="41"/>
      <c r="H1181" s="41" t="s">
        <v>22</v>
      </c>
      <c r="I1181" s="41" t="s">
        <v>53</v>
      </c>
      <c r="J1181" s="21" t="s">
        <v>114</v>
      </c>
      <c r="K1181" s="203" t="s">
        <v>149</v>
      </c>
      <c r="L1181" s="55"/>
      <c r="M1181" s="396">
        <v>0</v>
      </c>
      <c r="N1181" s="473">
        <v>4150</v>
      </c>
      <c r="O1181" s="217">
        <f t="shared" si="18"/>
        <v>62886</v>
      </c>
      <c r="P1181" s="327"/>
      <c r="Q1181" s="229"/>
    </row>
    <row r="1182" spans="1:17" ht="22.95" customHeight="1" x14ac:dyDescent="0.3">
      <c r="A1182" s="216">
        <v>45852</v>
      </c>
      <c r="B1182" s="20" t="s">
        <v>208</v>
      </c>
      <c r="C1182" s="41">
        <v>1421</v>
      </c>
      <c r="D1182" s="55"/>
      <c r="E1182" s="203" t="s">
        <v>1278</v>
      </c>
      <c r="F1182" s="20" t="s">
        <v>79</v>
      </c>
      <c r="G1182" s="41"/>
      <c r="H1182" s="41" t="s">
        <v>22</v>
      </c>
      <c r="I1182" s="41" t="s">
        <v>53</v>
      </c>
      <c r="J1182" s="21" t="s">
        <v>112</v>
      </c>
      <c r="K1182" s="203" t="s">
        <v>1303</v>
      </c>
      <c r="L1182" s="55"/>
      <c r="M1182" s="396">
        <v>0</v>
      </c>
      <c r="N1182" s="473">
        <v>29434</v>
      </c>
      <c r="O1182" s="217">
        <f t="shared" si="18"/>
        <v>33452</v>
      </c>
      <c r="P1182" s="327"/>
      <c r="Q1182" s="229"/>
    </row>
    <row r="1183" spans="1:17" ht="22.95" customHeight="1" x14ac:dyDescent="0.3">
      <c r="A1183" s="216">
        <v>45852</v>
      </c>
      <c r="B1183" s="20" t="s">
        <v>208</v>
      </c>
      <c r="C1183" s="41">
        <v>1422</v>
      </c>
      <c r="D1183" s="55"/>
      <c r="E1183" s="203" t="s">
        <v>1278</v>
      </c>
      <c r="F1183" s="20" t="s">
        <v>79</v>
      </c>
      <c r="G1183" s="41"/>
      <c r="H1183" s="41" t="s">
        <v>22</v>
      </c>
      <c r="I1183" s="41" t="s">
        <v>53</v>
      </c>
      <c r="J1183" s="21" t="s">
        <v>112</v>
      </c>
      <c r="K1183" s="203" t="s">
        <v>4283</v>
      </c>
      <c r="L1183" s="55"/>
      <c r="M1183" s="396">
        <v>0</v>
      </c>
      <c r="N1183" s="473">
        <v>18296</v>
      </c>
      <c r="O1183" s="217">
        <f t="shared" si="18"/>
        <v>15156</v>
      </c>
      <c r="P1183" s="327"/>
      <c r="Q1183" s="229"/>
    </row>
    <row r="1184" spans="1:17" ht="22.95" customHeight="1" x14ac:dyDescent="0.3">
      <c r="A1184" s="216">
        <v>45852</v>
      </c>
      <c r="B1184" s="20" t="s">
        <v>208</v>
      </c>
      <c r="C1184" s="41">
        <v>1423</v>
      </c>
      <c r="D1184" s="55"/>
      <c r="E1184" s="203" t="s">
        <v>1281</v>
      </c>
      <c r="F1184" s="20" t="s">
        <v>79</v>
      </c>
      <c r="G1184" s="41"/>
      <c r="H1184" s="41" t="s">
        <v>22</v>
      </c>
      <c r="I1184" s="41" t="s">
        <v>81</v>
      </c>
      <c r="J1184" s="21" t="s">
        <v>33</v>
      </c>
      <c r="K1184" s="203" t="s">
        <v>1263</v>
      </c>
      <c r="L1184" s="55"/>
      <c r="M1184" s="396">
        <v>0</v>
      </c>
      <c r="N1184" s="473">
        <v>10000</v>
      </c>
      <c r="O1184" s="217">
        <f t="shared" si="18"/>
        <v>5156</v>
      </c>
      <c r="P1184" s="327"/>
      <c r="Q1184" s="229"/>
    </row>
    <row r="1185" spans="1:17" ht="22.95" customHeight="1" x14ac:dyDescent="0.3">
      <c r="A1185" s="216">
        <v>45859</v>
      </c>
      <c r="B1185" s="20" t="s">
        <v>208</v>
      </c>
      <c r="C1185" s="41">
        <v>1431</v>
      </c>
      <c r="D1185" s="55"/>
      <c r="E1185" s="203" t="s">
        <v>130</v>
      </c>
      <c r="F1185" s="20" t="s">
        <v>79</v>
      </c>
      <c r="G1185" s="41"/>
      <c r="H1185" s="41" t="s">
        <v>22</v>
      </c>
      <c r="I1185" s="41" t="s">
        <v>53</v>
      </c>
      <c r="J1185" s="21" t="s">
        <v>113</v>
      </c>
      <c r="K1185" s="203" t="s">
        <v>1323</v>
      </c>
      <c r="L1185" s="55"/>
      <c r="M1185" s="396">
        <v>0</v>
      </c>
      <c r="N1185" s="473">
        <v>500</v>
      </c>
      <c r="O1185" s="217">
        <f t="shared" si="18"/>
        <v>4656</v>
      </c>
      <c r="P1185" s="327"/>
      <c r="Q1185" s="229"/>
    </row>
    <row r="1186" spans="1:17" ht="22.95" customHeight="1" x14ac:dyDescent="0.3">
      <c r="A1186" s="216">
        <v>45859</v>
      </c>
      <c r="B1186" s="20" t="s">
        <v>208</v>
      </c>
      <c r="C1186" s="41">
        <v>1432</v>
      </c>
      <c r="D1186" s="55"/>
      <c r="E1186" s="203" t="s">
        <v>130</v>
      </c>
      <c r="F1186" s="20" t="s">
        <v>79</v>
      </c>
      <c r="G1186" s="41"/>
      <c r="H1186" s="41" t="s">
        <v>22</v>
      </c>
      <c r="I1186" s="41" t="s">
        <v>53</v>
      </c>
      <c r="J1186" s="21" t="s">
        <v>113</v>
      </c>
      <c r="K1186" s="203" t="s">
        <v>5684</v>
      </c>
      <c r="L1186" s="55"/>
      <c r="M1186" s="396">
        <v>0</v>
      </c>
      <c r="N1186" s="473">
        <v>500</v>
      </c>
      <c r="O1186" s="217">
        <f t="shared" ref="O1186:O1249" si="19">O1185+M1186-N1186</f>
        <v>4156</v>
      </c>
      <c r="P1186" s="327"/>
      <c r="Q1186" s="229"/>
    </row>
    <row r="1187" spans="1:17" ht="22.95" customHeight="1" x14ac:dyDescent="0.3">
      <c r="A1187" s="216">
        <v>45859</v>
      </c>
      <c r="B1187" s="20" t="s">
        <v>208</v>
      </c>
      <c r="C1187" s="41">
        <v>1433</v>
      </c>
      <c r="D1187" s="55"/>
      <c r="E1187" s="203" t="s">
        <v>5676</v>
      </c>
      <c r="F1187" s="20" t="s">
        <v>79</v>
      </c>
      <c r="G1187" s="41"/>
      <c r="H1187" s="41" t="s">
        <v>22</v>
      </c>
      <c r="I1187" s="41" t="s">
        <v>103</v>
      </c>
      <c r="J1187" s="21" t="s">
        <v>93</v>
      </c>
      <c r="K1187" s="203" t="s">
        <v>5685</v>
      </c>
      <c r="L1187" s="55"/>
      <c r="M1187" s="396">
        <v>0</v>
      </c>
      <c r="N1187" s="473">
        <v>865</v>
      </c>
      <c r="O1187" s="217">
        <f t="shared" si="19"/>
        <v>3291</v>
      </c>
      <c r="P1187" s="327"/>
      <c r="Q1187" s="229"/>
    </row>
    <row r="1188" spans="1:17" ht="22.95" customHeight="1" x14ac:dyDescent="0.3">
      <c r="A1188" s="216">
        <v>45859</v>
      </c>
      <c r="B1188" s="20" t="s">
        <v>208</v>
      </c>
      <c r="C1188" s="41">
        <v>1434</v>
      </c>
      <c r="D1188" s="55"/>
      <c r="E1188" s="203" t="s">
        <v>1321</v>
      </c>
      <c r="F1188" s="20" t="s">
        <v>79</v>
      </c>
      <c r="G1188" s="41"/>
      <c r="H1188" s="41" t="s">
        <v>22</v>
      </c>
      <c r="I1188" s="41" t="s">
        <v>103</v>
      </c>
      <c r="J1188" s="21" t="s">
        <v>97</v>
      </c>
      <c r="K1188" s="203" t="s">
        <v>5686</v>
      </c>
      <c r="L1188" s="55"/>
      <c r="M1188" s="396">
        <v>0</v>
      </c>
      <c r="N1188" s="473">
        <v>300</v>
      </c>
      <c r="O1188" s="217">
        <f t="shared" si="19"/>
        <v>2991</v>
      </c>
      <c r="P1188" s="327"/>
      <c r="Q1188" s="229"/>
    </row>
    <row r="1189" spans="1:17" ht="22.95" customHeight="1" x14ac:dyDescent="0.3">
      <c r="A1189" s="216">
        <v>45859</v>
      </c>
      <c r="B1189" s="20" t="s">
        <v>208</v>
      </c>
      <c r="C1189" s="41">
        <v>1435</v>
      </c>
      <c r="D1189" s="55"/>
      <c r="E1189" s="203" t="s">
        <v>5677</v>
      </c>
      <c r="F1189" s="20" t="s">
        <v>79</v>
      </c>
      <c r="G1189" s="41"/>
      <c r="H1189" s="41" t="s">
        <v>22</v>
      </c>
      <c r="I1189" s="41" t="s">
        <v>103</v>
      </c>
      <c r="J1189" s="21" t="s">
        <v>98</v>
      </c>
      <c r="K1189" s="203" t="s">
        <v>1948</v>
      </c>
      <c r="L1189" s="55"/>
      <c r="M1189" s="396">
        <v>0</v>
      </c>
      <c r="N1189" s="473">
        <v>200</v>
      </c>
      <c r="O1189" s="217">
        <f t="shared" si="19"/>
        <v>2791</v>
      </c>
      <c r="P1189" s="327"/>
      <c r="Q1189" s="229"/>
    </row>
    <row r="1190" spans="1:17" ht="22.95" customHeight="1" x14ac:dyDescent="0.2">
      <c r="A1190" s="216">
        <v>45859</v>
      </c>
      <c r="B1190" s="20" t="s">
        <v>208</v>
      </c>
      <c r="C1190" s="41">
        <v>1436</v>
      </c>
      <c r="D1190" s="41"/>
      <c r="E1190" s="55" t="s">
        <v>4205</v>
      </c>
      <c r="F1190" s="20" t="s">
        <v>79</v>
      </c>
      <c r="G1190" s="41"/>
      <c r="H1190" s="41" t="s">
        <v>22</v>
      </c>
      <c r="I1190" s="41" t="s">
        <v>103</v>
      </c>
      <c r="J1190" s="21" t="s">
        <v>95</v>
      </c>
      <c r="K1190" s="203" t="s">
        <v>5685</v>
      </c>
      <c r="L1190" s="55"/>
      <c r="M1190" s="443">
        <v>0</v>
      </c>
      <c r="N1190" s="443">
        <v>600</v>
      </c>
      <c r="O1190" s="217">
        <f t="shared" si="19"/>
        <v>2191</v>
      </c>
    </row>
    <row r="1191" spans="1:17" ht="22.95" customHeight="1" x14ac:dyDescent="0.25">
      <c r="A1191" s="468">
        <v>45859</v>
      </c>
      <c r="B1191" s="20" t="s">
        <v>208</v>
      </c>
      <c r="C1191" s="41">
        <v>1437</v>
      </c>
      <c r="D1191" s="41"/>
      <c r="E1191" s="203" t="s">
        <v>130</v>
      </c>
      <c r="F1191" s="20" t="s">
        <v>79</v>
      </c>
      <c r="G1191" s="41"/>
      <c r="H1191" s="41" t="s">
        <v>22</v>
      </c>
      <c r="I1191" s="41" t="s">
        <v>53</v>
      </c>
      <c r="J1191" s="21" t="s">
        <v>113</v>
      </c>
      <c r="K1191" s="322" t="s">
        <v>2001</v>
      </c>
      <c r="L1191" s="55"/>
      <c r="M1191" s="443">
        <v>0</v>
      </c>
      <c r="N1191" s="443">
        <v>50</v>
      </c>
      <c r="O1191" s="217">
        <f t="shared" si="19"/>
        <v>2141</v>
      </c>
    </row>
    <row r="1192" spans="1:17" ht="22.95" customHeight="1" x14ac:dyDescent="0.2">
      <c r="A1192" s="468">
        <v>45859</v>
      </c>
      <c r="B1192" s="20" t="s">
        <v>208</v>
      </c>
      <c r="C1192" s="41">
        <v>1438</v>
      </c>
      <c r="D1192" s="55"/>
      <c r="E1192" s="203" t="s">
        <v>1955</v>
      </c>
      <c r="F1192" s="20" t="s">
        <v>79</v>
      </c>
      <c r="G1192" s="55"/>
      <c r="H1192" s="41" t="s">
        <v>22</v>
      </c>
      <c r="I1192" s="21" t="s">
        <v>103</v>
      </c>
      <c r="J1192" s="21" t="s">
        <v>95</v>
      </c>
      <c r="K1192" s="203" t="s">
        <v>1322</v>
      </c>
      <c r="L1192" s="55"/>
      <c r="M1192" s="396">
        <v>0</v>
      </c>
      <c r="N1192" s="473">
        <v>1000</v>
      </c>
      <c r="O1192" s="217">
        <f t="shared" si="19"/>
        <v>1141</v>
      </c>
    </row>
    <row r="1193" spans="1:17" ht="22.95" customHeight="1" x14ac:dyDescent="0.2">
      <c r="A1193" s="468">
        <v>45859</v>
      </c>
      <c r="B1193" s="20" t="s">
        <v>208</v>
      </c>
      <c r="C1193" s="41">
        <v>1439</v>
      </c>
      <c r="D1193" s="55"/>
      <c r="E1193" s="203" t="s">
        <v>130</v>
      </c>
      <c r="F1193" s="20" t="s">
        <v>79</v>
      </c>
      <c r="G1193" s="55"/>
      <c r="H1193" s="41" t="s">
        <v>22</v>
      </c>
      <c r="I1193" s="21" t="s">
        <v>53</v>
      </c>
      <c r="J1193" s="21" t="s">
        <v>113</v>
      </c>
      <c r="K1193" s="203" t="s">
        <v>5687</v>
      </c>
      <c r="L1193" s="55"/>
      <c r="M1193" s="396">
        <v>0</v>
      </c>
      <c r="N1193" s="473">
        <v>200</v>
      </c>
      <c r="O1193" s="217">
        <f t="shared" si="19"/>
        <v>941</v>
      </c>
    </row>
    <row r="1194" spans="1:17" ht="22.95" customHeight="1" x14ac:dyDescent="0.2">
      <c r="A1194" s="468">
        <v>45859</v>
      </c>
      <c r="B1194" s="20" t="s">
        <v>208</v>
      </c>
      <c r="C1194" s="41">
        <v>1440</v>
      </c>
      <c r="D1194" s="55"/>
      <c r="E1194" s="203" t="s">
        <v>1933</v>
      </c>
      <c r="F1194" s="20" t="s">
        <v>79</v>
      </c>
      <c r="G1194" s="55"/>
      <c r="H1194" s="41" t="s">
        <v>22</v>
      </c>
      <c r="I1194" s="21" t="s">
        <v>103</v>
      </c>
      <c r="J1194" s="21" t="s">
        <v>94</v>
      </c>
      <c r="K1194" s="203" t="s">
        <v>2268</v>
      </c>
      <c r="L1194" s="55"/>
      <c r="M1194" s="396">
        <v>0</v>
      </c>
      <c r="N1194" s="473">
        <v>200</v>
      </c>
      <c r="O1194" s="217">
        <f t="shared" si="19"/>
        <v>741</v>
      </c>
    </row>
    <row r="1195" spans="1:17" ht="22.95" customHeight="1" x14ac:dyDescent="0.2">
      <c r="A1195" s="468">
        <v>45859</v>
      </c>
      <c r="B1195" s="20" t="s">
        <v>208</v>
      </c>
      <c r="C1195" s="41">
        <v>1441</v>
      </c>
      <c r="D1195" s="55"/>
      <c r="E1195" s="203" t="s">
        <v>5678</v>
      </c>
      <c r="F1195" s="20" t="s">
        <v>79</v>
      </c>
      <c r="G1195" s="55"/>
      <c r="H1195" s="41" t="s">
        <v>22</v>
      </c>
      <c r="I1195" s="21" t="s">
        <v>103</v>
      </c>
      <c r="J1195" s="21" t="s">
        <v>93</v>
      </c>
      <c r="K1195" s="203" t="s">
        <v>1325</v>
      </c>
      <c r="L1195" s="55"/>
      <c r="M1195" s="396">
        <v>0</v>
      </c>
      <c r="N1195" s="473">
        <v>200</v>
      </c>
      <c r="O1195" s="217">
        <f t="shared" si="19"/>
        <v>541</v>
      </c>
    </row>
    <row r="1196" spans="1:17" ht="22.95" customHeight="1" x14ac:dyDescent="0.2">
      <c r="A1196" s="468">
        <v>45859</v>
      </c>
      <c r="B1196" s="20" t="s">
        <v>208</v>
      </c>
      <c r="C1196" s="41">
        <v>1442</v>
      </c>
      <c r="D1196" s="55"/>
      <c r="E1196" s="203" t="s">
        <v>130</v>
      </c>
      <c r="F1196" s="20" t="s">
        <v>79</v>
      </c>
      <c r="G1196" s="55"/>
      <c r="H1196" s="41" t="s">
        <v>22</v>
      </c>
      <c r="I1196" s="21" t="s">
        <v>53</v>
      </c>
      <c r="J1196" s="21" t="s">
        <v>113</v>
      </c>
      <c r="K1196" s="203" t="s">
        <v>4184</v>
      </c>
      <c r="L1196" s="55"/>
      <c r="M1196" s="396">
        <v>0</v>
      </c>
      <c r="N1196" s="473">
        <v>200</v>
      </c>
      <c r="O1196" s="217">
        <f t="shared" si="19"/>
        <v>341</v>
      </c>
    </row>
    <row r="1197" spans="1:17" ht="22.95" customHeight="1" x14ac:dyDescent="0.2">
      <c r="A1197" s="468">
        <v>45859</v>
      </c>
      <c r="B1197" s="20" t="s">
        <v>208</v>
      </c>
      <c r="C1197" s="41">
        <v>1443</v>
      </c>
      <c r="D1197" s="55"/>
      <c r="E1197" s="203" t="s">
        <v>130</v>
      </c>
      <c r="F1197" s="20" t="s">
        <v>79</v>
      </c>
      <c r="G1197" s="55"/>
      <c r="H1197" s="41" t="s">
        <v>22</v>
      </c>
      <c r="I1197" s="21" t="s">
        <v>53</v>
      </c>
      <c r="J1197" s="21" t="s">
        <v>113</v>
      </c>
      <c r="K1197" s="203" t="s">
        <v>5688</v>
      </c>
      <c r="L1197" s="55"/>
      <c r="M1197" s="396">
        <v>0</v>
      </c>
      <c r="N1197" s="473">
        <v>200</v>
      </c>
      <c r="O1197" s="217">
        <f t="shared" si="19"/>
        <v>141</v>
      </c>
    </row>
    <row r="1198" spans="1:17" ht="22.95" customHeight="1" x14ac:dyDescent="0.2">
      <c r="A1198" s="468">
        <v>45859</v>
      </c>
      <c r="B1198" s="20" t="s">
        <v>208</v>
      </c>
      <c r="C1198" s="41">
        <v>1444</v>
      </c>
      <c r="D1198" s="55"/>
      <c r="E1198" s="203" t="s">
        <v>1369</v>
      </c>
      <c r="F1198" s="20" t="s">
        <v>79</v>
      </c>
      <c r="G1198" s="55"/>
      <c r="H1198" s="41" t="s">
        <v>22</v>
      </c>
      <c r="I1198" s="21" t="s">
        <v>103</v>
      </c>
      <c r="J1198" s="21" t="s">
        <v>95</v>
      </c>
      <c r="K1198" s="203" t="s">
        <v>1304</v>
      </c>
      <c r="L1198" s="55"/>
      <c r="M1198" s="396">
        <v>0</v>
      </c>
      <c r="N1198" s="473">
        <v>98</v>
      </c>
      <c r="O1198" s="217">
        <f t="shared" si="19"/>
        <v>43</v>
      </c>
    </row>
    <row r="1199" spans="1:17" ht="22.95" customHeight="1" x14ac:dyDescent="0.2">
      <c r="A1199" s="468">
        <v>45859</v>
      </c>
      <c r="B1199" s="20" t="s">
        <v>208</v>
      </c>
      <c r="C1199" s="41">
        <v>1445</v>
      </c>
      <c r="D1199" s="55"/>
      <c r="E1199" s="203" t="s">
        <v>1270</v>
      </c>
      <c r="F1199" s="20" t="s">
        <v>79</v>
      </c>
      <c r="G1199" s="55"/>
      <c r="H1199" s="41" t="s">
        <v>21</v>
      </c>
      <c r="I1199" s="21" t="s">
        <v>81</v>
      </c>
      <c r="J1199" s="21" t="s">
        <v>33</v>
      </c>
      <c r="K1199" s="203"/>
      <c r="L1199" s="55"/>
      <c r="M1199" s="396">
        <v>330000</v>
      </c>
      <c r="N1199" s="473">
        <v>0</v>
      </c>
      <c r="O1199" s="217">
        <f t="shared" si="19"/>
        <v>330043</v>
      </c>
    </row>
    <row r="1200" spans="1:17" ht="22.95" customHeight="1" x14ac:dyDescent="0.2">
      <c r="A1200" s="468">
        <v>45859</v>
      </c>
      <c r="B1200" s="20" t="s">
        <v>208</v>
      </c>
      <c r="C1200" s="41">
        <v>1446</v>
      </c>
      <c r="D1200" s="55"/>
      <c r="E1200" s="203" t="s">
        <v>5679</v>
      </c>
      <c r="F1200" s="20" t="s">
        <v>79</v>
      </c>
      <c r="G1200" s="55"/>
      <c r="H1200" s="41" t="s">
        <v>22</v>
      </c>
      <c r="I1200" s="21" t="s">
        <v>103</v>
      </c>
      <c r="J1200" s="21" t="s">
        <v>94</v>
      </c>
      <c r="K1200" s="203" t="s">
        <v>4295</v>
      </c>
      <c r="L1200" s="55"/>
      <c r="M1200" s="396">
        <v>0</v>
      </c>
      <c r="N1200" s="473">
        <v>1200</v>
      </c>
      <c r="O1200" s="217">
        <f t="shared" si="19"/>
        <v>328843</v>
      </c>
    </row>
    <row r="1201" spans="1:17" ht="22.95" customHeight="1" x14ac:dyDescent="0.2">
      <c r="A1201" s="468">
        <v>45859</v>
      </c>
      <c r="B1201" s="20" t="s">
        <v>208</v>
      </c>
      <c r="C1201" s="41">
        <v>1447</v>
      </c>
      <c r="D1201" s="55"/>
      <c r="E1201" s="203" t="s">
        <v>1933</v>
      </c>
      <c r="F1201" s="20" t="s">
        <v>79</v>
      </c>
      <c r="G1201" s="55"/>
      <c r="H1201" s="41" t="s">
        <v>22</v>
      </c>
      <c r="I1201" s="21" t="s">
        <v>103</v>
      </c>
      <c r="J1201" s="21" t="s">
        <v>94</v>
      </c>
      <c r="K1201" s="203" t="s">
        <v>5689</v>
      </c>
      <c r="L1201" s="55"/>
      <c r="M1201" s="396">
        <v>0</v>
      </c>
      <c r="N1201" s="473">
        <v>500</v>
      </c>
      <c r="O1201" s="217">
        <f t="shared" si="19"/>
        <v>328343</v>
      </c>
    </row>
    <row r="1202" spans="1:17" ht="22.95" customHeight="1" x14ac:dyDescent="0.2">
      <c r="A1202" s="468">
        <v>45859</v>
      </c>
      <c r="B1202" s="20" t="s">
        <v>208</v>
      </c>
      <c r="C1202" s="41">
        <v>1448</v>
      </c>
      <c r="D1202" s="55"/>
      <c r="E1202" s="203" t="s">
        <v>1933</v>
      </c>
      <c r="F1202" s="20" t="s">
        <v>79</v>
      </c>
      <c r="G1202" s="55"/>
      <c r="H1202" s="41" t="s">
        <v>22</v>
      </c>
      <c r="I1202" s="21" t="s">
        <v>103</v>
      </c>
      <c r="J1202" s="21" t="s">
        <v>94</v>
      </c>
      <c r="K1202" s="203" t="s">
        <v>5690</v>
      </c>
      <c r="L1202" s="55"/>
      <c r="M1202" s="396">
        <v>0</v>
      </c>
      <c r="N1202" s="473">
        <v>1000</v>
      </c>
      <c r="O1202" s="217">
        <f t="shared" si="19"/>
        <v>327343</v>
      </c>
    </row>
    <row r="1203" spans="1:17" ht="22.95" customHeight="1" x14ac:dyDescent="0.2">
      <c r="A1203" s="468">
        <v>45859</v>
      </c>
      <c r="B1203" s="20" t="s">
        <v>208</v>
      </c>
      <c r="C1203" s="41">
        <v>1449</v>
      </c>
      <c r="D1203" s="55"/>
      <c r="E1203" s="203" t="s">
        <v>5680</v>
      </c>
      <c r="F1203" s="20" t="s">
        <v>79</v>
      </c>
      <c r="G1203" s="55"/>
      <c r="H1203" s="41" t="s">
        <v>22</v>
      </c>
      <c r="I1203" s="21" t="s">
        <v>103</v>
      </c>
      <c r="J1203" s="21" t="s">
        <v>95</v>
      </c>
      <c r="K1203" s="203" t="s">
        <v>1322</v>
      </c>
      <c r="L1203" s="55"/>
      <c r="M1203" s="396">
        <v>0</v>
      </c>
      <c r="N1203" s="473">
        <v>78</v>
      </c>
      <c r="O1203" s="217">
        <f t="shared" si="19"/>
        <v>327265</v>
      </c>
    </row>
    <row r="1204" spans="1:17" ht="22.95" customHeight="1" x14ac:dyDescent="0.2">
      <c r="A1204" s="468">
        <v>45859</v>
      </c>
      <c r="B1204" s="20" t="s">
        <v>208</v>
      </c>
      <c r="C1204" s="41">
        <v>1450</v>
      </c>
      <c r="D1204" s="55"/>
      <c r="E1204" s="203" t="s">
        <v>5681</v>
      </c>
      <c r="F1204" s="20" t="s">
        <v>79</v>
      </c>
      <c r="G1204" s="55"/>
      <c r="H1204" s="41" t="s">
        <v>22</v>
      </c>
      <c r="I1204" s="21" t="s">
        <v>103</v>
      </c>
      <c r="J1204" s="21" t="s">
        <v>216</v>
      </c>
      <c r="K1204" s="203" t="s">
        <v>2268</v>
      </c>
      <c r="L1204" s="473">
        <v>1500</v>
      </c>
      <c r="M1204" s="396">
        <v>0</v>
      </c>
      <c r="N1204" s="473">
        <v>0</v>
      </c>
      <c r="O1204" s="217">
        <f t="shared" si="19"/>
        <v>327265</v>
      </c>
    </row>
    <row r="1205" spans="1:17" ht="22.95" customHeight="1" x14ac:dyDescent="0.2">
      <c r="A1205" s="468">
        <v>45859</v>
      </c>
      <c r="B1205" s="20" t="s">
        <v>208</v>
      </c>
      <c r="C1205" s="41">
        <v>1451</v>
      </c>
      <c r="D1205" s="55"/>
      <c r="E1205" s="203" t="s">
        <v>1274</v>
      </c>
      <c r="F1205" s="20" t="s">
        <v>79</v>
      </c>
      <c r="G1205" s="55"/>
      <c r="H1205" s="41" t="s">
        <v>22</v>
      </c>
      <c r="I1205" s="21" t="s">
        <v>103</v>
      </c>
      <c r="J1205" s="21" t="s">
        <v>92</v>
      </c>
      <c r="K1205" s="203" t="s">
        <v>5671</v>
      </c>
      <c r="L1205" s="55"/>
      <c r="M1205" s="396">
        <v>0</v>
      </c>
      <c r="N1205" s="473">
        <v>1250</v>
      </c>
      <c r="O1205" s="217">
        <f t="shared" si="19"/>
        <v>326015</v>
      </c>
    </row>
    <row r="1206" spans="1:17" ht="22.95" customHeight="1" x14ac:dyDescent="0.2">
      <c r="A1206" s="468">
        <v>45859</v>
      </c>
      <c r="B1206" s="20" t="s">
        <v>208</v>
      </c>
      <c r="C1206" s="41">
        <v>1452</v>
      </c>
      <c r="D1206" s="55"/>
      <c r="E1206" s="203" t="s">
        <v>1274</v>
      </c>
      <c r="F1206" s="20" t="s">
        <v>79</v>
      </c>
      <c r="G1206" s="55"/>
      <c r="H1206" s="41" t="s">
        <v>22</v>
      </c>
      <c r="I1206" s="21" t="s">
        <v>103</v>
      </c>
      <c r="J1206" s="21" t="s">
        <v>92</v>
      </c>
      <c r="K1206" s="203" t="s">
        <v>5691</v>
      </c>
      <c r="L1206" s="55"/>
      <c r="M1206" s="396">
        <v>0</v>
      </c>
      <c r="N1206" s="473">
        <v>150</v>
      </c>
      <c r="O1206" s="217">
        <f t="shared" si="19"/>
        <v>325865</v>
      </c>
    </row>
    <row r="1207" spans="1:17" ht="22.95" customHeight="1" x14ac:dyDescent="0.2">
      <c r="A1207" s="468">
        <v>45859</v>
      </c>
      <c r="B1207" s="20" t="s">
        <v>208</v>
      </c>
      <c r="C1207" s="41">
        <v>1453</v>
      </c>
      <c r="D1207" s="55"/>
      <c r="E1207" s="203" t="s">
        <v>1274</v>
      </c>
      <c r="F1207" s="20" t="s">
        <v>79</v>
      </c>
      <c r="G1207" s="55"/>
      <c r="H1207" s="41" t="s">
        <v>22</v>
      </c>
      <c r="I1207" s="21" t="s">
        <v>103</v>
      </c>
      <c r="J1207" s="21" t="s">
        <v>92</v>
      </c>
      <c r="K1207" s="203" t="s">
        <v>1298</v>
      </c>
      <c r="L1207" s="55"/>
      <c r="M1207" s="396">
        <v>0</v>
      </c>
      <c r="N1207" s="473">
        <v>1050</v>
      </c>
      <c r="O1207" s="217">
        <f t="shared" si="19"/>
        <v>324815</v>
      </c>
    </row>
    <row r="1208" spans="1:17" ht="22.95" customHeight="1" x14ac:dyDescent="0.2">
      <c r="A1208" s="468">
        <v>45859</v>
      </c>
      <c r="B1208" s="20" t="s">
        <v>208</v>
      </c>
      <c r="C1208" s="41">
        <v>1454</v>
      </c>
      <c r="D1208" s="55"/>
      <c r="E1208" s="203" t="s">
        <v>1276</v>
      </c>
      <c r="F1208" s="20" t="s">
        <v>79</v>
      </c>
      <c r="G1208" s="55"/>
      <c r="H1208" s="41" t="s">
        <v>22</v>
      </c>
      <c r="I1208" s="21" t="s">
        <v>103</v>
      </c>
      <c r="J1208" s="21" t="s">
        <v>102</v>
      </c>
      <c r="K1208" s="203" t="s">
        <v>1300</v>
      </c>
      <c r="L1208" s="55"/>
      <c r="M1208" s="396">
        <v>0</v>
      </c>
      <c r="N1208" s="473">
        <v>6128</v>
      </c>
      <c r="O1208" s="217">
        <f t="shared" si="19"/>
        <v>318687</v>
      </c>
    </row>
    <row r="1209" spans="1:17" ht="22.95" customHeight="1" x14ac:dyDescent="0.2">
      <c r="A1209" s="468">
        <v>45859</v>
      </c>
      <c r="B1209" s="20" t="s">
        <v>208</v>
      </c>
      <c r="C1209" s="41">
        <v>1455</v>
      </c>
      <c r="D1209" s="55"/>
      <c r="E1209" s="203" t="s">
        <v>5682</v>
      </c>
      <c r="F1209" s="20" t="s">
        <v>79</v>
      </c>
      <c r="G1209" s="55"/>
      <c r="H1209" s="41" t="s">
        <v>22</v>
      </c>
      <c r="I1209" s="21" t="s">
        <v>103</v>
      </c>
      <c r="J1209" s="21" t="s">
        <v>102</v>
      </c>
      <c r="K1209" s="203" t="s">
        <v>1322</v>
      </c>
      <c r="L1209" s="55"/>
      <c r="M1209" s="396">
        <v>0</v>
      </c>
      <c r="N1209" s="473">
        <v>26</v>
      </c>
      <c r="O1209" s="217">
        <f t="shared" si="19"/>
        <v>318661</v>
      </c>
    </row>
    <row r="1210" spans="1:17" ht="22.95" customHeight="1" x14ac:dyDescent="0.2">
      <c r="A1210" s="468">
        <v>45859</v>
      </c>
      <c r="B1210" s="20" t="s">
        <v>208</v>
      </c>
      <c r="C1210" s="41">
        <v>1456</v>
      </c>
      <c r="D1210" s="55"/>
      <c r="E1210" s="203" t="s">
        <v>130</v>
      </c>
      <c r="F1210" s="20" t="s">
        <v>79</v>
      </c>
      <c r="G1210" s="55"/>
      <c r="H1210" s="41" t="s">
        <v>22</v>
      </c>
      <c r="I1210" s="21" t="s">
        <v>53</v>
      </c>
      <c r="J1210" s="21" t="s">
        <v>113</v>
      </c>
      <c r="K1210" s="203" t="s">
        <v>5692</v>
      </c>
      <c r="L1210" s="55"/>
      <c r="M1210" s="396">
        <v>0</v>
      </c>
      <c r="N1210" s="473">
        <v>4000</v>
      </c>
      <c r="O1210" s="217">
        <f t="shared" si="19"/>
        <v>314661</v>
      </c>
    </row>
    <row r="1211" spans="1:17" ht="22.95" customHeight="1" x14ac:dyDescent="0.2">
      <c r="A1211" s="468">
        <v>45859</v>
      </c>
      <c r="B1211" s="20" t="s">
        <v>208</v>
      </c>
      <c r="C1211" s="41">
        <v>1457</v>
      </c>
      <c r="D1211" s="55"/>
      <c r="E1211" s="203" t="s">
        <v>130</v>
      </c>
      <c r="F1211" s="20" t="s">
        <v>79</v>
      </c>
      <c r="G1211" s="55"/>
      <c r="H1211" s="41" t="s">
        <v>22</v>
      </c>
      <c r="I1211" s="21" t="s">
        <v>53</v>
      </c>
      <c r="J1211" s="21" t="s">
        <v>113</v>
      </c>
      <c r="K1211" s="203" t="s">
        <v>1328</v>
      </c>
      <c r="L1211" s="55"/>
      <c r="M1211" s="473">
        <v>0</v>
      </c>
      <c r="N1211" s="473">
        <v>500</v>
      </c>
      <c r="O1211" s="217">
        <f t="shared" si="19"/>
        <v>314161</v>
      </c>
    </row>
    <row r="1212" spans="1:17" ht="22.95" customHeight="1" x14ac:dyDescent="0.2">
      <c r="A1212" s="468">
        <v>45859</v>
      </c>
      <c r="B1212" s="20" t="s">
        <v>208</v>
      </c>
      <c r="C1212" s="41">
        <v>1458</v>
      </c>
      <c r="D1212" s="55"/>
      <c r="E1212" s="203" t="s">
        <v>130</v>
      </c>
      <c r="F1212" s="20" t="s">
        <v>79</v>
      </c>
      <c r="G1212" s="55"/>
      <c r="H1212" s="41" t="s">
        <v>22</v>
      </c>
      <c r="I1212" s="21" t="s">
        <v>53</v>
      </c>
      <c r="J1212" s="21" t="s">
        <v>113</v>
      </c>
      <c r="K1212" s="203" t="s">
        <v>4399</v>
      </c>
      <c r="L1212" s="55"/>
      <c r="M1212" s="396">
        <v>0</v>
      </c>
      <c r="N1212" s="473">
        <v>500</v>
      </c>
      <c r="O1212" s="217">
        <f t="shared" si="19"/>
        <v>313661</v>
      </c>
    </row>
    <row r="1213" spans="1:17" ht="22.95" customHeight="1" x14ac:dyDescent="0.2">
      <c r="A1213" s="468">
        <v>45859</v>
      </c>
      <c r="B1213" s="20" t="s">
        <v>208</v>
      </c>
      <c r="C1213" s="41">
        <v>1459</v>
      </c>
      <c r="D1213" s="55"/>
      <c r="E1213" s="203" t="s">
        <v>130</v>
      </c>
      <c r="F1213" s="20" t="s">
        <v>79</v>
      </c>
      <c r="G1213" s="55"/>
      <c r="H1213" s="41" t="s">
        <v>22</v>
      </c>
      <c r="I1213" s="21" t="s">
        <v>53</v>
      </c>
      <c r="J1213" s="21" t="s">
        <v>113</v>
      </c>
      <c r="K1213" s="203" t="s">
        <v>4182</v>
      </c>
      <c r="L1213" s="55"/>
      <c r="M1213" s="396">
        <v>0</v>
      </c>
      <c r="N1213" s="473">
        <v>200</v>
      </c>
      <c r="O1213" s="217">
        <f t="shared" si="19"/>
        <v>313461</v>
      </c>
    </row>
    <row r="1214" spans="1:17" ht="22.95" customHeight="1" x14ac:dyDescent="0.2">
      <c r="A1214" s="468">
        <v>45859</v>
      </c>
      <c r="B1214" s="20" t="s">
        <v>208</v>
      </c>
      <c r="C1214" s="41">
        <v>1460</v>
      </c>
      <c r="D1214" s="55"/>
      <c r="E1214" s="203" t="s">
        <v>130</v>
      </c>
      <c r="F1214" s="20" t="s">
        <v>79</v>
      </c>
      <c r="G1214" s="55"/>
      <c r="H1214" s="41" t="s">
        <v>22</v>
      </c>
      <c r="I1214" s="21" t="s">
        <v>53</v>
      </c>
      <c r="J1214" s="21" t="s">
        <v>113</v>
      </c>
      <c r="K1214" s="203" t="s">
        <v>5693</v>
      </c>
      <c r="L1214" s="55"/>
      <c r="M1214" s="396">
        <v>0</v>
      </c>
      <c r="N1214" s="473">
        <v>1000</v>
      </c>
      <c r="O1214" s="217">
        <f t="shared" si="19"/>
        <v>312461</v>
      </c>
    </row>
    <row r="1215" spans="1:17" ht="22.95" customHeight="1" x14ac:dyDescent="0.25">
      <c r="A1215" s="216">
        <v>45859</v>
      </c>
      <c r="B1215" s="20" t="s">
        <v>208</v>
      </c>
      <c r="C1215" s="41">
        <v>1461</v>
      </c>
      <c r="D1215" s="41"/>
      <c r="E1215" s="55" t="s">
        <v>1279</v>
      </c>
      <c r="F1215" s="20" t="s">
        <v>79</v>
      </c>
      <c r="G1215" s="41"/>
      <c r="H1215" s="41" t="s">
        <v>22</v>
      </c>
      <c r="I1215" s="41" t="s">
        <v>53</v>
      </c>
      <c r="J1215" s="21" t="s">
        <v>113</v>
      </c>
      <c r="K1215" s="203" t="s">
        <v>4499</v>
      </c>
      <c r="L1215" s="55"/>
      <c r="M1215" s="396">
        <v>0</v>
      </c>
      <c r="N1215" s="443">
        <v>5700</v>
      </c>
      <c r="O1215" s="217">
        <f t="shared" si="19"/>
        <v>306761</v>
      </c>
      <c r="P1215" s="325"/>
      <c r="Q1215" s="229"/>
    </row>
    <row r="1216" spans="1:17" ht="22.95" customHeight="1" x14ac:dyDescent="0.25">
      <c r="A1216" s="216">
        <v>45859</v>
      </c>
      <c r="B1216" s="20" t="s">
        <v>208</v>
      </c>
      <c r="C1216" s="41">
        <v>1462</v>
      </c>
      <c r="D1216" s="41"/>
      <c r="E1216" s="55" t="s">
        <v>5683</v>
      </c>
      <c r="F1216" s="20" t="s">
        <v>79</v>
      </c>
      <c r="G1216" s="41"/>
      <c r="H1216" s="41" t="s">
        <v>22</v>
      </c>
      <c r="I1216" s="41" t="s">
        <v>103</v>
      </c>
      <c r="J1216" s="21" t="s">
        <v>102</v>
      </c>
      <c r="K1216" s="203" t="s">
        <v>5694</v>
      </c>
      <c r="L1216" s="55"/>
      <c r="M1216" s="396">
        <v>0</v>
      </c>
      <c r="N1216" s="443">
        <v>7500</v>
      </c>
      <c r="O1216" s="217">
        <f t="shared" si="19"/>
        <v>299261</v>
      </c>
      <c r="P1216" s="325"/>
      <c r="Q1216" s="229"/>
    </row>
    <row r="1217" spans="1:17" ht="22.95" customHeight="1" x14ac:dyDescent="0.25">
      <c r="A1217" s="216">
        <v>45859</v>
      </c>
      <c r="B1217" s="20" t="s">
        <v>208</v>
      </c>
      <c r="C1217" s="41">
        <v>1463</v>
      </c>
      <c r="D1217" s="41"/>
      <c r="E1217" s="55" t="s">
        <v>1280</v>
      </c>
      <c r="F1217" s="20" t="s">
        <v>79</v>
      </c>
      <c r="G1217" s="41"/>
      <c r="H1217" s="41" t="s">
        <v>22</v>
      </c>
      <c r="I1217" s="41" t="s">
        <v>103</v>
      </c>
      <c r="J1217" s="21" t="s">
        <v>102</v>
      </c>
      <c r="K1217" s="203" t="s">
        <v>4499</v>
      </c>
      <c r="L1217" s="55"/>
      <c r="M1217" s="396">
        <v>0</v>
      </c>
      <c r="N1217" s="443">
        <v>3800</v>
      </c>
      <c r="O1217" s="217">
        <f t="shared" si="19"/>
        <v>295461</v>
      </c>
      <c r="P1217" s="325"/>
      <c r="Q1217" s="229"/>
    </row>
    <row r="1218" spans="1:17" ht="22.95" customHeight="1" x14ac:dyDescent="0.25">
      <c r="A1218" s="216">
        <v>45859</v>
      </c>
      <c r="B1218" s="20" t="s">
        <v>208</v>
      </c>
      <c r="C1218" s="41">
        <v>1464</v>
      </c>
      <c r="D1218" s="41"/>
      <c r="E1218" s="55" t="s">
        <v>1316</v>
      </c>
      <c r="F1218" s="20" t="s">
        <v>79</v>
      </c>
      <c r="G1218" s="41"/>
      <c r="H1218" s="41" t="s">
        <v>22</v>
      </c>
      <c r="I1218" s="41" t="s">
        <v>103</v>
      </c>
      <c r="J1218" s="21" t="s">
        <v>102</v>
      </c>
      <c r="K1218" s="203" t="s">
        <v>4382</v>
      </c>
      <c r="L1218" s="55"/>
      <c r="M1218" s="396">
        <v>0</v>
      </c>
      <c r="N1218" s="443">
        <v>6700</v>
      </c>
      <c r="O1218" s="217">
        <f t="shared" si="19"/>
        <v>288761</v>
      </c>
      <c r="P1218" s="325"/>
      <c r="Q1218" s="229"/>
    </row>
    <row r="1219" spans="1:17" ht="22.95" customHeight="1" x14ac:dyDescent="0.25">
      <c r="A1219" s="216">
        <v>45859</v>
      </c>
      <c r="B1219" s="20" t="s">
        <v>208</v>
      </c>
      <c r="C1219" s="41">
        <v>1465</v>
      </c>
      <c r="D1219" s="41"/>
      <c r="E1219" s="55" t="s">
        <v>1933</v>
      </c>
      <c r="F1219" s="20" t="s">
        <v>79</v>
      </c>
      <c r="G1219" s="41"/>
      <c r="H1219" s="41" t="s">
        <v>22</v>
      </c>
      <c r="I1219" s="41" t="s">
        <v>103</v>
      </c>
      <c r="J1219" s="21" t="s">
        <v>94</v>
      </c>
      <c r="K1219" s="203" t="s">
        <v>5695</v>
      </c>
      <c r="L1219" s="55"/>
      <c r="M1219" s="396">
        <v>0</v>
      </c>
      <c r="N1219" s="443">
        <v>800</v>
      </c>
      <c r="O1219" s="217">
        <f t="shared" si="19"/>
        <v>287961</v>
      </c>
      <c r="P1219" s="325"/>
      <c r="Q1219" s="229"/>
    </row>
    <row r="1220" spans="1:17" ht="22.95" customHeight="1" x14ac:dyDescent="0.25">
      <c r="A1220" s="216">
        <v>45859</v>
      </c>
      <c r="B1220" s="20" t="s">
        <v>208</v>
      </c>
      <c r="C1220" s="41">
        <v>1466</v>
      </c>
      <c r="D1220" s="41"/>
      <c r="E1220" s="55" t="s">
        <v>1278</v>
      </c>
      <c r="F1220" s="20" t="s">
        <v>79</v>
      </c>
      <c r="G1220" s="41"/>
      <c r="H1220" s="41" t="s">
        <v>22</v>
      </c>
      <c r="I1220" s="41" t="s">
        <v>53</v>
      </c>
      <c r="J1220" s="21" t="s">
        <v>112</v>
      </c>
      <c r="K1220" s="203" t="s">
        <v>1302</v>
      </c>
      <c r="L1220" s="55"/>
      <c r="M1220" s="396">
        <v>0</v>
      </c>
      <c r="N1220" s="443">
        <v>168909</v>
      </c>
      <c r="O1220" s="217">
        <f t="shared" si="19"/>
        <v>119052</v>
      </c>
      <c r="P1220" s="325"/>
      <c r="Q1220" s="229"/>
    </row>
    <row r="1221" spans="1:17" ht="22.95" customHeight="1" x14ac:dyDescent="0.25">
      <c r="A1221" s="216">
        <v>45859</v>
      </c>
      <c r="B1221" s="20" t="s">
        <v>208</v>
      </c>
      <c r="C1221" s="41">
        <v>1467</v>
      </c>
      <c r="D1221" s="41"/>
      <c r="E1221" s="55" t="s">
        <v>1278</v>
      </c>
      <c r="F1221" s="20" t="s">
        <v>79</v>
      </c>
      <c r="G1221" s="41"/>
      <c r="H1221" s="41" t="s">
        <v>22</v>
      </c>
      <c r="I1221" s="41" t="s">
        <v>53</v>
      </c>
      <c r="J1221" s="21" t="s">
        <v>112</v>
      </c>
      <c r="K1221" s="203" t="s">
        <v>1303</v>
      </c>
      <c r="L1221" s="55"/>
      <c r="M1221" s="396">
        <v>0</v>
      </c>
      <c r="N1221" s="443">
        <v>3900</v>
      </c>
      <c r="O1221" s="217">
        <f t="shared" si="19"/>
        <v>115152</v>
      </c>
      <c r="P1221" s="325"/>
      <c r="Q1221" s="229"/>
    </row>
    <row r="1222" spans="1:17" ht="22.95" customHeight="1" x14ac:dyDescent="0.25">
      <c r="A1222" s="216">
        <v>45859</v>
      </c>
      <c r="B1222" s="20" t="s">
        <v>208</v>
      </c>
      <c r="C1222" s="41">
        <v>1468</v>
      </c>
      <c r="D1222" s="41"/>
      <c r="E1222" s="55" t="s">
        <v>1278</v>
      </c>
      <c r="F1222" s="20" t="s">
        <v>79</v>
      </c>
      <c r="G1222" s="41"/>
      <c r="H1222" s="41" t="s">
        <v>22</v>
      </c>
      <c r="I1222" s="41" t="s">
        <v>53</v>
      </c>
      <c r="J1222" s="21" t="s">
        <v>114</v>
      </c>
      <c r="K1222" s="203" t="s">
        <v>149</v>
      </c>
      <c r="L1222" s="55"/>
      <c r="M1222" s="396">
        <v>0</v>
      </c>
      <c r="N1222" s="443">
        <v>3900</v>
      </c>
      <c r="O1222" s="217">
        <f t="shared" si="19"/>
        <v>111252</v>
      </c>
      <c r="P1222" s="325"/>
      <c r="Q1222" s="229"/>
    </row>
    <row r="1223" spans="1:17" ht="22.95" customHeight="1" x14ac:dyDescent="0.25">
      <c r="A1223" s="216">
        <v>45859</v>
      </c>
      <c r="B1223" s="20" t="s">
        <v>208</v>
      </c>
      <c r="C1223" s="41">
        <v>1469</v>
      </c>
      <c r="D1223" s="41"/>
      <c r="E1223" s="55" t="s">
        <v>4283</v>
      </c>
      <c r="F1223" s="20" t="s">
        <v>79</v>
      </c>
      <c r="G1223" s="41"/>
      <c r="H1223" s="41" t="s">
        <v>22</v>
      </c>
      <c r="I1223" s="41" t="s">
        <v>53</v>
      </c>
      <c r="J1223" s="21" t="s">
        <v>112</v>
      </c>
      <c r="K1223" s="203" t="s">
        <v>5694</v>
      </c>
      <c r="L1223" s="55"/>
      <c r="M1223" s="396">
        <v>0</v>
      </c>
      <c r="N1223" s="443">
        <v>18091</v>
      </c>
      <c r="O1223" s="217">
        <f t="shared" si="19"/>
        <v>93161</v>
      </c>
      <c r="P1223" s="325"/>
      <c r="Q1223" s="229"/>
    </row>
    <row r="1224" spans="1:17" ht="22.95" customHeight="1" x14ac:dyDescent="0.25">
      <c r="A1224" s="216">
        <v>45859</v>
      </c>
      <c r="B1224" s="20" t="s">
        <v>208</v>
      </c>
      <c r="C1224" s="41">
        <v>1470</v>
      </c>
      <c r="D1224" s="41"/>
      <c r="E1224" s="55" t="s">
        <v>4283</v>
      </c>
      <c r="F1224" s="20" t="s">
        <v>79</v>
      </c>
      <c r="G1224" s="41"/>
      <c r="H1224" s="41" t="s">
        <v>22</v>
      </c>
      <c r="I1224" s="41" t="s">
        <v>53</v>
      </c>
      <c r="J1224" s="21" t="s">
        <v>112</v>
      </c>
      <c r="K1224" s="203" t="s">
        <v>4295</v>
      </c>
      <c r="L1224" s="55"/>
      <c r="M1224" s="396">
        <v>0</v>
      </c>
      <c r="N1224" s="443">
        <v>19206</v>
      </c>
      <c r="O1224" s="217">
        <f t="shared" si="19"/>
        <v>73955</v>
      </c>
      <c r="P1224" s="325"/>
      <c r="Q1224" s="229"/>
    </row>
    <row r="1225" spans="1:17" ht="22.95" customHeight="1" x14ac:dyDescent="0.25">
      <c r="A1225" s="216">
        <v>45859</v>
      </c>
      <c r="B1225" s="20" t="s">
        <v>208</v>
      </c>
      <c r="C1225" s="41">
        <v>1471</v>
      </c>
      <c r="D1225" s="41"/>
      <c r="E1225" s="55" t="s">
        <v>4283</v>
      </c>
      <c r="F1225" s="20" t="s">
        <v>79</v>
      </c>
      <c r="G1225" s="41"/>
      <c r="H1225" s="41" t="s">
        <v>22</v>
      </c>
      <c r="I1225" s="41" t="s">
        <v>53</v>
      </c>
      <c r="J1225" s="21" t="s">
        <v>112</v>
      </c>
      <c r="K1225" s="203" t="s">
        <v>1699</v>
      </c>
      <c r="L1225" s="55"/>
      <c r="M1225" s="396">
        <v>0</v>
      </c>
      <c r="N1225" s="443">
        <v>12103</v>
      </c>
      <c r="O1225" s="217">
        <f t="shared" si="19"/>
        <v>61852</v>
      </c>
      <c r="P1225" s="325"/>
      <c r="Q1225" s="229"/>
    </row>
    <row r="1226" spans="1:17" ht="22.95" customHeight="1" x14ac:dyDescent="0.25">
      <c r="A1226" s="216">
        <v>45859</v>
      </c>
      <c r="B1226" s="20" t="s">
        <v>208</v>
      </c>
      <c r="C1226" s="41">
        <v>1472</v>
      </c>
      <c r="D1226" s="41"/>
      <c r="E1226" s="55" t="s">
        <v>1281</v>
      </c>
      <c r="F1226" s="20" t="s">
        <v>79</v>
      </c>
      <c r="G1226" s="41"/>
      <c r="H1226" s="41" t="s">
        <v>22</v>
      </c>
      <c r="I1226" s="41" t="s">
        <v>81</v>
      </c>
      <c r="J1226" s="21" t="s">
        <v>33</v>
      </c>
      <c r="K1226" s="203" t="s">
        <v>144</v>
      </c>
      <c r="L1226" s="55"/>
      <c r="M1226" s="396">
        <v>0</v>
      </c>
      <c r="N1226" s="443">
        <v>28000</v>
      </c>
      <c r="O1226" s="217">
        <f t="shared" si="19"/>
        <v>33852</v>
      </c>
      <c r="P1226" s="325"/>
      <c r="Q1226" s="229"/>
    </row>
    <row r="1227" spans="1:17" ht="22.95" customHeight="1" x14ac:dyDescent="0.25">
      <c r="A1227" s="216">
        <v>45859</v>
      </c>
      <c r="B1227" s="20" t="s">
        <v>208</v>
      </c>
      <c r="C1227" s="41">
        <v>1473</v>
      </c>
      <c r="D1227" s="41"/>
      <c r="E1227" s="55" t="s">
        <v>1278</v>
      </c>
      <c r="F1227" s="20" t="s">
        <v>79</v>
      </c>
      <c r="G1227" s="41"/>
      <c r="H1227" s="41" t="s">
        <v>22</v>
      </c>
      <c r="I1227" s="41" t="s">
        <v>53</v>
      </c>
      <c r="J1227" s="21" t="s">
        <v>112</v>
      </c>
      <c r="K1227" s="203" t="s">
        <v>5696</v>
      </c>
      <c r="L1227" s="55"/>
      <c r="M1227" s="396">
        <v>0</v>
      </c>
      <c r="N1227" s="443">
        <v>26821</v>
      </c>
      <c r="O1227" s="217">
        <f t="shared" si="19"/>
        <v>7031</v>
      </c>
      <c r="P1227" s="325"/>
      <c r="Q1227" s="229"/>
    </row>
    <row r="1228" spans="1:17" ht="22.95" customHeight="1" x14ac:dyDescent="0.25">
      <c r="A1228" s="216">
        <v>45866</v>
      </c>
      <c r="B1228" s="20" t="s">
        <v>208</v>
      </c>
      <c r="C1228" s="41">
        <v>1481</v>
      </c>
      <c r="D1228" s="41"/>
      <c r="E1228" s="55" t="s">
        <v>5697</v>
      </c>
      <c r="F1228" s="20" t="s">
        <v>79</v>
      </c>
      <c r="G1228" s="41"/>
      <c r="H1228" s="41" t="s">
        <v>21</v>
      </c>
      <c r="I1228" s="41" t="s">
        <v>28</v>
      </c>
      <c r="J1228" s="21" t="s">
        <v>100</v>
      </c>
      <c r="K1228" s="203"/>
      <c r="L1228" s="396">
        <v>1500</v>
      </c>
      <c r="M1228" s="396">
        <v>0</v>
      </c>
      <c r="N1228" s="443">
        <v>0</v>
      </c>
      <c r="O1228" s="217">
        <f t="shared" si="19"/>
        <v>7031</v>
      </c>
      <c r="P1228" s="325"/>
      <c r="Q1228" s="229"/>
    </row>
    <row r="1229" spans="1:17" ht="22.95" customHeight="1" x14ac:dyDescent="0.25">
      <c r="A1229" s="216">
        <v>45866</v>
      </c>
      <c r="B1229" s="20" t="s">
        <v>208</v>
      </c>
      <c r="C1229" s="41">
        <v>1482</v>
      </c>
      <c r="D1229" s="41"/>
      <c r="E1229" s="55" t="s">
        <v>1933</v>
      </c>
      <c r="F1229" s="20" t="s">
        <v>79</v>
      </c>
      <c r="G1229" s="41"/>
      <c r="H1229" s="41" t="s">
        <v>22</v>
      </c>
      <c r="I1229" s="41" t="s">
        <v>103</v>
      </c>
      <c r="J1229" s="21" t="s">
        <v>94</v>
      </c>
      <c r="K1229" s="203" t="s">
        <v>1325</v>
      </c>
      <c r="L1229" s="55"/>
      <c r="M1229" s="396">
        <v>0</v>
      </c>
      <c r="N1229" s="443">
        <v>500</v>
      </c>
      <c r="O1229" s="217">
        <f t="shared" si="19"/>
        <v>6531</v>
      </c>
      <c r="P1229" s="325"/>
      <c r="Q1229" s="229"/>
    </row>
    <row r="1230" spans="1:17" ht="22.95" customHeight="1" x14ac:dyDescent="0.25">
      <c r="A1230" s="216">
        <v>45866</v>
      </c>
      <c r="B1230" s="20" t="s">
        <v>208</v>
      </c>
      <c r="C1230" s="41">
        <v>1483</v>
      </c>
      <c r="D1230" s="41"/>
      <c r="E1230" s="55" t="s">
        <v>5698</v>
      </c>
      <c r="F1230" s="20" t="s">
        <v>79</v>
      </c>
      <c r="G1230" s="41"/>
      <c r="H1230" s="41" t="s">
        <v>22</v>
      </c>
      <c r="I1230" s="41" t="s">
        <v>103</v>
      </c>
      <c r="J1230" s="21" t="s">
        <v>95</v>
      </c>
      <c r="K1230" s="203" t="s">
        <v>1948</v>
      </c>
      <c r="L1230" s="55"/>
      <c r="M1230" s="443">
        <v>0</v>
      </c>
      <c r="N1230" s="443">
        <v>850</v>
      </c>
      <c r="O1230" s="217">
        <f t="shared" si="19"/>
        <v>5681</v>
      </c>
      <c r="P1230" s="325"/>
    </row>
    <row r="1231" spans="1:17" ht="22.95" customHeight="1" x14ac:dyDescent="0.25">
      <c r="A1231" s="216">
        <v>45866</v>
      </c>
      <c r="B1231" s="20" t="s">
        <v>208</v>
      </c>
      <c r="C1231" s="41">
        <v>1484</v>
      </c>
      <c r="D1231" s="41"/>
      <c r="E1231" s="55" t="s">
        <v>4461</v>
      </c>
      <c r="F1231" s="20" t="s">
        <v>79</v>
      </c>
      <c r="G1231" s="41"/>
      <c r="H1231" s="41" t="s">
        <v>22</v>
      </c>
      <c r="I1231" s="41" t="s">
        <v>53</v>
      </c>
      <c r="J1231" s="21" t="s">
        <v>113</v>
      </c>
      <c r="K1231" s="203" t="s">
        <v>4253</v>
      </c>
      <c r="L1231" s="55"/>
      <c r="M1231" s="396">
        <v>0</v>
      </c>
      <c r="N1231" s="443">
        <v>1500</v>
      </c>
      <c r="O1231" s="217">
        <f t="shared" si="19"/>
        <v>4181</v>
      </c>
      <c r="P1231" s="325"/>
    </row>
    <row r="1232" spans="1:17" ht="22.95" customHeight="1" x14ac:dyDescent="0.2">
      <c r="A1232" s="216">
        <v>45866</v>
      </c>
      <c r="B1232" s="20" t="s">
        <v>208</v>
      </c>
      <c r="C1232" s="41">
        <v>1485</v>
      </c>
      <c r="D1232" s="41"/>
      <c r="E1232" s="203" t="s">
        <v>130</v>
      </c>
      <c r="F1232" s="20" t="s">
        <v>79</v>
      </c>
      <c r="G1232" s="41"/>
      <c r="H1232" s="41" t="s">
        <v>22</v>
      </c>
      <c r="I1232" s="41" t="s">
        <v>53</v>
      </c>
      <c r="J1232" s="21" t="s">
        <v>113</v>
      </c>
      <c r="K1232" s="203" t="s">
        <v>1285</v>
      </c>
      <c r="L1232" s="55"/>
      <c r="M1232" s="396">
        <v>0</v>
      </c>
      <c r="N1232" s="473">
        <v>200</v>
      </c>
      <c r="O1232" s="217">
        <f t="shared" si="19"/>
        <v>3981</v>
      </c>
    </row>
    <row r="1233" spans="1:15" ht="22.95" customHeight="1" x14ac:dyDescent="0.2">
      <c r="A1233" s="216">
        <v>45866</v>
      </c>
      <c r="B1233" s="20" t="s">
        <v>208</v>
      </c>
      <c r="C1233" s="41">
        <v>1486</v>
      </c>
      <c r="D1233" s="41"/>
      <c r="E1233" s="203" t="s">
        <v>5699</v>
      </c>
      <c r="F1233" s="20" t="s">
        <v>79</v>
      </c>
      <c r="G1233" s="41"/>
      <c r="H1233" s="41" t="s">
        <v>22</v>
      </c>
      <c r="I1233" s="41" t="s">
        <v>103</v>
      </c>
      <c r="J1233" s="21" t="s">
        <v>95</v>
      </c>
      <c r="K1233" s="203" t="s">
        <v>1305</v>
      </c>
      <c r="L1233" s="55"/>
      <c r="M1233" s="396">
        <v>0</v>
      </c>
      <c r="N1233" s="473">
        <v>2400</v>
      </c>
      <c r="O1233" s="217">
        <f t="shared" si="19"/>
        <v>1581</v>
      </c>
    </row>
    <row r="1234" spans="1:15" ht="22.95" customHeight="1" x14ac:dyDescent="0.2">
      <c r="A1234" s="216">
        <v>45866</v>
      </c>
      <c r="B1234" s="20" t="s">
        <v>208</v>
      </c>
      <c r="C1234" s="41">
        <v>1487</v>
      </c>
      <c r="D1234" s="41"/>
      <c r="E1234" s="203" t="s">
        <v>130</v>
      </c>
      <c r="F1234" s="20" t="s">
        <v>79</v>
      </c>
      <c r="G1234" s="41"/>
      <c r="H1234" s="41" t="s">
        <v>22</v>
      </c>
      <c r="I1234" s="41" t="s">
        <v>53</v>
      </c>
      <c r="J1234" s="21" t="s">
        <v>113</v>
      </c>
      <c r="K1234" s="203" t="s">
        <v>1331</v>
      </c>
      <c r="L1234" s="55"/>
      <c r="M1234" s="396">
        <v>0</v>
      </c>
      <c r="N1234" s="473">
        <v>200</v>
      </c>
      <c r="O1234" s="217">
        <f t="shared" si="19"/>
        <v>1381</v>
      </c>
    </row>
    <row r="1235" spans="1:15" ht="22.95" customHeight="1" x14ac:dyDescent="0.2">
      <c r="A1235" s="216">
        <v>45866</v>
      </c>
      <c r="B1235" s="20" t="s">
        <v>208</v>
      </c>
      <c r="C1235" s="41">
        <v>1488</v>
      </c>
      <c r="D1235" s="41"/>
      <c r="E1235" s="203" t="s">
        <v>130</v>
      </c>
      <c r="F1235" s="20" t="s">
        <v>79</v>
      </c>
      <c r="G1235" s="41"/>
      <c r="H1235" s="41" t="s">
        <v>22</v>
      </c>
      <c r="I1235" s="41" t="s">
        <v>53</v>
      </c>
      <c r="J1235" s="21" t="s">
        <v>113</v>
      </c>
      <c r="K1235" s="203" t="s">
        <v>4478</v>
      </c>
      <c r="L1235" s="55"/>
      <c r="M1235" s="396">
        <v>0</v>
      </c>
      <c r="N1235" s="473">
        <v>200</v>
      </c>
      <c r="O1235" s="217">
        <f t="shared" si="19"/>
        <v>1181</v>
      </c>
    </row>
    <row r="1236" spans="1:15" ht="22.95" customHeight="1" x14ac:dyDescent="0.2">
      <c r="A1236" s="216">
        <v>45866</v>
      </c>
      <c r="B1236" s="20" t="s">
        <v>208</v>
      </c>
      <c r="C1236" s="41">
        <v>1489</v>
      </c>
      <c r="D1236" s="41"/>
      <c r="E1236" s="203" t="s">
        <v>130</v>
      </c>
      <c r="F1236" s="20" t="s">
        <v>79</v>
      </c>
      <c r="G1236" s="41"/>
      <c r="H1236" s="41" t="s">
        <v>22</v>
      </c>
      <c r="I1236" s="41" t="s">
        <v>53</v>
      </c>
      <c r="J1236" s="21" t="s">
        <v>113</v>
      </c>
      <c r="K1236" s="203" t="s">
        <v>2268</v>
      </c>
      <c r="L1236" s="55"/>
      <c r="M1236" s="396">
        <v>0</v>
      </c>
      <c r="N1236" s="473">
        <v>200</v>
      </c>
      <c r="O1236" s="217">
        <f t="shared" si="19"/>
        <v>981</v>
      </c>
    </row>
    <row r="1237" spans="1:15" ht="22.95" customHeight="1" x14ac:dyDescent="0.2">
      <c r="A1237" s="216">
        <v>45866</v>
      </c>
      <c r="B1237" s="20" t="s">
        <v>208</v>
      </c>
      <c r="C1237" s="41">
        <v>1490</v>
      </c>
      <c r="D1237" s="41"/>
      <c r="E1237" s="203" t="s">
        <v>130</v>
      </c>
      <c r="F1237" s="20" t="s">
        <v>79</v>
      </c>
      <c r="G1237" s="41"/>
      <c r="H1237" s="41" t="s">
        <v>22</v>
      </c>
      <c r="I1237" s="41" t="s">
        <v>53</v>
      </c>
      <c r="J1237" s="21" t="s">
        <v>113</v>
      </c>
      <c r="K1237" s="203" t="s">
        <v>2268</v>
      </c>
      <c r="L1237" s="55"/>
      <c r="M1237" s="396">
        <v>0</v>
      </c>
      <c r="N1237" s="473">
        <v>200</v>
      </c>
      <c r="O1237" s="217">
        <f t="shared" si="19"/>
        <v>781</v>
      </c>
    </row>
    <row r="1238" spans="1:15" ht="22.95" customHeight="1" x14ac:dyDescent="0.2">
      <c r="A1238" s="216">
        <v>45866</v>
      </c>
      <c r="B1238" s="20" t="s">
        <v>208</v>
      </c>
      <c r="C1238" s="41">
        <v>1491</v>
      </c>
      <c r="D1238" s="41"/>
      <c r="E1238" s="203" t="s">
        <v>130</v>
      </c>
      <c r="F1238" s="20" t="s">
        <v>79</v>
      </c>
      <c r="G1238" s="41"/>
      <c r="H1238" s="41" t="s">
        <v>22</v>
      </c>
      <c r="I1238" s="41" t="s">
        <v>53</v>
      </c>
      <c r="J1238" s="21" t="s">
        <v>113</v>
      </c>
      <c r="K1238" s="203" t="s">
        <v>5705</v>
      </c>
      <c r="L1238" s="55"/>
      <c r="M1238" s="396">
        <v>0</v>
      </c>
      <c r="N1238" s="473">
        <v>200</v>
      </c>
      <c r="O1238" s="217">
        <f t="shared" si="19"/>
        <v>581</v>
      </c>
    </row>
    <row r="1239" spans="1:15" ht="22.95" customHeight="1" x14ac:dyDescent="0.2">
      <c r="A1239" s="216">
        <v>45866</v>
      </c>
      <c r="B1239" s="20" t="s">
        <v>208</v>
      </c>
      <c r="C1239" s="41">
        <v>1492</v>
      </c>
      <c r="D1239" s="41"/>
      <c r="E1239" s="55" t="s">
        <v>5700</v>
      </c>
      <c r="F1239" s="20" t="s">
        <v>79</v>
      </c>
      <c r="G1239" s="41"/>
      <c r="H1239" s="41" t="s">
        <v>22</v>
      </c>
      <c r="I1239" s="41" t="s">
        <v>103</v>
      </c>
      <c r="J1239" s="21" t="s">
        <v>95</v>
      </c>
      <c r="K1239" s="203" t="s">
        <v>1969</v>
      </c>
      <c r="L1239" s="55"/>
      <c r="M1239" s="443">
        <v>0</v>
      </c>
      <c r="N1239" s="443">
        <v>150</v>
      </c>
      <c r="O1239" s="217">
        <f t="shared" si="19"/>
        <v>431</v>
      </c>
    </row>
    <row r="1240" spans="1:15" ht="22.95" customHeight="1" x14ac:dyDescent="0.2">
      <c r="A1240" s="468">
        <v>45866</v>
      </c>
      <c r="B1240" s="20" t="s">
        <v>208</v>
      </c>
      <c r="C1240" s="41">
        <v>1493</v>
      </c>
      <c r="D1240" s="55"/>
      <c r="E1240" s="203" t="s">
        <v>130</v>
      </c>
      <c r="F1240" s="20" t="s">
        <v>79</v>
      </c>
      <c r="G1240" s="55"/>
      <c r="H1240" s="41" t="s">
        <v>22</v>
      </c>
      <c r="I1240" s="21" t="s">
        <v>53</v>
      </c>
      <c r="J1240" s="21" t="s">
        <v>113</v>
      </c>
      <c r="K1240" s="203" t="s">
        <v>5706</v>
      </c>
      <c r="L1240" s="55"/>
      <c r="M1240" s="396">
        <v>0</v>
      </c>
      <c r="N1240" s="473">
        <v>200</v>
      </c>
      <c r="O1240" s="217">
        <f t="shared" si="19"/>
        <v>231</v>
      </c>
    </row>
    <row r="1241" spans="1:15" ht="22.95" customHeight="1" x14ac:dyDescent="0.2">
      <c r="A1241" s="468">
        <v>45866</v>
      </c>
      <c r="B1241" s="20" t="s">
        <v>208</v>
      </c>
      <c r="C1241" s="41">
        <v>1494</v>
      </c>
      <c r="D1241" s="55"/>
      <c r="E1241" s="203" t="s">
        <v>130</v>
      </c>
      <c r="F1241" s="20" t="s">
        <v>79</v>
      </c>
      <c r="G1241" s="55"/>
      <c r="H1241" s="41" t="s">
        <v>22</v>
      </c>
      <c r="I1241" s="21" t="s">
        <v>53</v>
      </c>
      <c r="J1241" s="21" t="s">
        <v>113</v>
      </c>
      <c r="K1241" s="203" t="s">
        <v>1284</v>
      </c>
      <c r="L1241" s="55"/>
      <c r="M1241" s="396">
        <v>0</v>
      </c>
      <c r="N1241" s="473">
        <v>200</v>
      </c>
      <c r="O1241" s="217">
        <f t="shared" si="19"/>
        <v>31</v>
      </c>
    </row>
    <row r="1242" spans="1:15" ht="22.95" customHeight="1" x14ac:dyDescent="0.2">
      <c r="A1242" s="468">
        <v>45866</v>
      </c>
      <c r="B1242" s="20" t="s">
        <v>208</v>
      </c>
      <c r="C1242" s="41">
        <v>1495</v>
      </c>
      <c r="D1242" s="55"/>
      <c r="E1242" s="203" t="s">
        <v>1277</v>
      </c>
      <c r="F1242" s="20" t="s">
        <v>79</v>
      </c>
      <c r="G1242" s="55"/>
      <c r="H1242" s="41" t="s">
        <v>22</v>
      </c>
      <c r="I1242" s="21" t="s">
        <v>56</v>
      </c>
      <c r="J1242" s="21" t="s">
        <v>116</v>
      </c>
      <c r="K1242" s="203" t="s">
        <v>139</v>
      </c>
      <c r="L1242" s="55"/>
      <c r="M1242" s="396">
        <v>0</v>
      </c>
      <c r="N1242" s="473">
        <v>55</v>
      </c>
      <c r="O1242" s="217">
        <f t="shared" si="19"/>
        <v>-24</v>
      </c>
    </row>
    <row r="1243" spans="1:15" ht="22.95" customHeight="1" x14ac:dyDescent="0.2">
      <c r="A1243" s="468">
        <v>45866</v>
      </c>
      <c r="B1243" s="20" t="s">
        <v>208</v>
      </c>
      <c r="C1243" s="41">
        <v>1496</v>
      </c>
      <c r="D1243" s="55"/>
      <c r="E1243" s="203" t="s">
        <v>1270</v>
      </c>
      <c r="F1243" s="20" t="s">
        <v>79</v>
      </c>
      <c r="G1243" s="55"/>
      <c r="H1243" s="41" t="s">
        <v>21</v>
      </c>
      <c r="I1243" s="21" t="s">
        <v>81</v>
      </c>
      <c r="J1243" s="21" t="s">
        <v>33</v>
      </c>
      <c r="K1243" s="203"/>
      <c r="L1243" s="55"/>
      <c r="M1243" s="396">
        <v>375000</v>
      </c>
      <c r="N1243" s="473">
        <v>0</v>
      </c>
      <c r="O1243" s="217">
        <f t="shared" si="19"/>
        <v>374976</v>
      </c>
    </row>
    <row r="1244" spans="1:15" ht="22.95" customHeight="1" x14ac:dyDescent="0.2">
      <c r="A1244" s="468">
        <v>45866</v>
      </c>
      <c r="B1244" s="20" t="s">
        <v>208</v>
      </c>
      <c r="C1244" s="41">
        <v>1497</v>
      </c>
      <c r="D1244" s="55"/>
      <c r="E1244" s="203" t="s">
        <v>1656</v>
      </c>
      <c r="F1244" s="20" t="s">
        <v>79</v>
      </c>
      <c r="G1244" s="55"/>
      <c r="H1244" s="41" t="s">
        <v>22</v>
      </c>
      <c r="I1244" s="21" t="s">
        <v>103</v>
      </c>
      <c r="J1244" s="21" t="s">
        <v>94</v>
      </c>
      <c r="K1244" s="203" t="s">
        <v>4355</v>
      </c>
      <c r="L1244" s="55"/>
      <c r="M1244" s="396">
        <v>0</v>
      </c>
      <c r="N1244" s="473">
        <v>550</v>
      </c>
      <c r="O1244" s="217">
        <f t="shared" si="19"/>
        <v>374426</v>
      </c>
    </row>
    <row r="1245" spans="1:15" ht="22.95" customHeight="1" x14ac:dyDescent="0.2">
      <c r="A1245" s="468">
        <v>45866</v>
      </c>
      <c r="B1245" s="20" t="s">
        <v>208</v>
      </c>
      <c r="C1245" s="41">
        <v>1498</v>
      </c>
      <c r="D1245" s="55"/>
      <c r="E1245" s="203" t="s">
        <v>1933</v>
      </c>
      <c r="F1245" s="20" t="s">
        <v>79</v>
      </c>
      <c r="G1245" s="55"/>
      <c r="H1245" s="41" t="s">
        <v>22</v>
      </c>
      <c r="I1245" s="21" t="s">
        <v>103</v>
      </c>
      <c r="J1245" s="21" t="s">
        <v>94</v>
      </c>
      <c r="K1245" s="203" t="s">
        <v>5707</v>
      </c>
      <c r="L1245" s="55"/>
      <c r="M1245" s="396">
        <v>0</v>
      </c>
      <c r="N1245" s="473">
        <v>800</v>
      </c>
      <c r="O1245" s="217">
        <f t="shared" si="19"/>
        <v>373626</v>
      </c>
    </row>
    <row r="1246" spans="1:15" ht="22.95" customHeight="1" x14ac:dyDescent="0.2">
      <c r="A1246" s="468">
        <v>45866</v>
      </c>
      <c r="B1246" s="20" t="s">
        <v>208</v>
      </c>
      <c r="C1246" s="41">
        <v>1499</v>
      </c>
      <c r="D1246" s="55"/>
      <c r="E1246" s="203" t="s">
        <v>5701</v>
      </c>
      <c r="F1246" s="20" t="s">
        <v>79</v>
      </c>
      <c r="G1246" s="55"/>
      <c r="H1246" s="41" t="s">
        <v>22</v>
      </c>
      <c r="I1246" s="21" t="s">
        <v>103</v>
      </c>
      <c r="J1246" s="21" t="s">
        <v>95</v>
      </c>
      <c r="K1246" s="203" t="s">
        <v>1322</v>
      </c>
      <c r="L1246" s="55"/>
      <c r="M1246" s="396">
        <v>0</v>
      </c>
      <c r="N1246" s="473">
        <v>900</v>
      </c>
      <c r="O1246" s="217">
        <f t="shared" si="19"/>
        <v>372726</v>
      </c>
    </row>
    <row r="1247" spans="1:15" ht="22.95" customHeight="1" x14ac:dyDescent="0.2">
      <c r="A1247" s="468">
        <v>45866</v>
      </c>
      <c r="B1247" s="20" t="s">
        <v>208</v>
      </c>
      <c r="C1247" s="41">
        <v>1500</v>
      </c>
      <c r="D1247" s="55"/>
      <c r="E1247" s="203" t="s">
        <v>1310</v>
      </c>
      <c r="F1247" s="20" t="s">
        <v>79</v>
      </c>
      <c r="G1247" s="55"/>
      <c r="H1247" s="41" t="s">
        <v>22</v>
      </c>
      <c r="I1247" s="21" t="s">
        <v>103</v>
      </c>
      <c r="J1247" s="21" t="s">
        <v>95</v>
      </c>
      <c r="K1247" s="203" t="s">
        <v>1322</v>
      </c>
      <c r="L1247" s="55"/>
      <c r="M1247" s="396">
        <v>0</v>
      </c>
      <c r="N1247" s="473">
        <v>120</v>
      </c>
      <c r="O1247" s="217">
        <f t="shared" si="19"/>
        <v>372606</v>
      </c>
    </row>
    <row r="1248" spans="1:15" ht="22.95" customHeight="1" x14ac:dyDescent="0.2">
      <c r="A1248" s="468">
        <v>45866</v>
      </c>
      <c r="B1248" s="20" t="s">
        <v>208</v>
      </c>
      <c r="C1248" s="41">
        <v>1501</v>
      </c>
      <c r="D1248" s="55"/>
      <c r="E1248" s="203" t="s">
        <v>5702</v>
      </c>
      <c r="F1248" s="20" t="s">
        <v>79</v>
      </c>
      <c r="G1248" s="55"/>
      <c r="H1248" s="41" t="s">
        <v>22</v>
      </c>
      <c r="I1248" s="21" t="s">
        <v>103</v>
      </c>
      <c r="J1248" s="21" t="s">
        <v>219</v>
      </c>
      <c r="K1248" s="203" t="s">
        <v>5708</v>
      </c>
      <c r="L1248" s="55"/>
      <c r="M1248" s="396">
        <v>0</v>
      </c>
      <c r="N1248" s="473">
        <v>1200</v>
      </c>
      <c r="O1248" s="217">
        <f t="shared" si="19"/>
        <v>371406</v>
      </c>
    </row>
    <row r="1249" spans="1:17" ht="22.95" customHeight="1" x14ac:dyDescent="0.2">
      <c r="A1249" s="468">
        <v>45866</v>
      </c>
      <c r="B1249" s="20" t="s">
        <v>208</v>
      </c>
      <c r="C1249" s="41">
        <v>1502</v>
      </c>
      <c r="D1249" s="55"/>
      <c r="E1249" s="203" t="s">
        <v>1933</v>
      </c>
      <c r="F1249" s="20" t="s">
        <v>79</v>
      </c>
      <c r="G1249" s="55"/>
      <c r="H1249" s="41" t="s">
        <v>22</v>
      </c>
      <c r="I1249" s="21" t="s">
        <v>103</v>
      </c>
      <c r="J1249" s="21" t="s">
        <v>94</v>
      </c>
      <c r="K1249" s="203" t="s">
        <v>5709</v>
      </c>
      <c r="L1249" s="55"/>
      <c r="M1249" s="396">
        <v>0</v>
      </c>
      <c r="N1249" s="473">
        <v>1200</v>
      </c>
      <c r="O1249" s="217">
        <f t="shared" si="19"/>
        <v>370206</v>
      </c>
    </row>
    <row r="1250" spans="1:17" ht="22.95" customHeight="1" x14ac:dyDescent="0.2">
      <c r="A1250" s="468">
        <v>45866</v>
      </c>
      <c r="B1250" s="20" t="s">
        <v>208</v>
      </c>
      <c r="C1250" s="41">
        <v>1503</v>
      </c>
      <c r="D1250" s="55"/>
      <c r="E1250" s="203" t="s">
        <v>1933</v>
      </c>
      <c r="F1250" s="20" t="s">
        <v>79</v>
      </c>
      <c r="G1250" s="55"/>
      <c r="H1250" s="41" t="s">
        <v>22</v>
      </c>
      <c r="I1250" s="21" t="s">
        <v>103</v>
      </c>
      <c r="J1250" s="21" t="s">
        <v>94</v>
      </c>
      <c r="K1250" s="203" t="s">
        <v>149</v>
      </c>
      <c r="L1250" s="55"/>
      <c r="M1250" s="396">
        <v>0</v>
      </c>
      <c r="N1250" s="473">
        <v>500</v>
      </c>
      <c r="O1250" s="217">
        <f t="shared" ref="O1250:O1313" si="20">O1249+M1250-N1250</f>
        <v>369706</v>
      </c>
    </row>
    <row r="1251" spans="1:17" ht="22.95" customHeight="1" x14ac:dyDescent="0.2">
      <c r="A1251" s="468">
        <v>45866</v>
      </c>
      <c r="B1251" s="20" t="s">
        <v>208</v>
      </c>
      <c r="C1251" s="41">
        <v>1504</v>
      </c>
      <c r="D1251" s="55"/>
      <c r="E1251" s="203" t="s">
        <v>5703</v>
      </c>
      <c r="F1251" s="20" t="s">
        <v>79</v>
      </c>
      <c r="G1251" s="55"/>
      <c r="H1251" s="41" t="s">
        <v>22</v>
      </c>
      <c r="I1251" s="21" t="s">
        <v>103</v>
      </c>
      <c r="J1251" s="21" t="s">
        <v>189</v>
      </c>
      <c r="K1251" s="203" t="s">
        <v>1285</v>
      </c>
      <c r="L1251" s="55"/>
      <c r="M1251" s="396">
        <v>0</v>
      </c>
      <c r="N1251" s="473">
        <v>400</v>
      </c>
      <c r="O1251" s="217">
        <f t="shared" si="20"/>
        <v>369306</v>
      </c>
    </row>
    <row r="1252" spans="1:17" ht="22.95" customHeight="1" x14ac:dyDescent="0.2">
      <c r="A1252" s="468">
        <v>45866</v>
      </c>
      <c r="B1252" s="20" t="s">
        <v>208</v>
      </c>
      <c r="C1252" s="41">
        <v>1505</v>
      </c>
      <c r="D1252" s="55"/>
      <c r="E1252" s="203" t="s">
        <v>130</v>
      </c>
      <c r="F1252" s="20" t="s">
        <v>79</v>
      </c>
      <c r="G1252" s="55"/>
      <c r="H1252" s="41" t="s">
        <v>22</v>
      </c>
      <c r="I1252" s="21" t="s">
        <v>53</v>
      </c>
      <c r="J1252" s="21" t="s">
        <v>113</v>
      </c>
      <c r="K1252" s="203" t="s">
        <v>5710</v>
      </c>
      <c r="L1252" s="55"/>
      <c r="M1252" s="396">
        <v>0</v>
      </c>
      <c r="N1252" s="473">
        <v>700</v>
      </c>
      <c r="O1252" s="217">
        <f t="shared" si="20"/>
        <v>368606</v>
      </c>
    </row>
    <row r="1253" spans="1:17" ht="22.95" customHeight="1" x14ac:dyDescent="0.2">
      <c r="A1253" s="468">
        <v>45866</v>
      </c>
      <c r="B1253" s="20" t="s">
        <v>208</v>
      </c>
      <c r="C1253" s="41">
        <v>1506</v>
      </c>
      <c r="D1253" s="55"/>
      <c r="E1253" s="203" t="s">
        <v>130</v>
      </c>
      <c r="F1253" s="20" t="s">
        <v>79</v>
      </c>
      <c r="G1253" s="55"/>
      <c r="H1253" s="41" t="s">
        <v>22</v>
      </c>
      <c r="I1253" s="21" t="s">
        <v>53</v>
      </c>
      <c r="J1253" s="21" t="s">
        <v>113</v>
      </c>
      <c r="K1253" s="203" t="s">
        <v>1328</v>
      </c>
      <c r="L1253" s="55"/>
      <c r="M1253" s="396">
        <v>0</v>
      </c>
      <c r="N1253" s="473">
        <v>500</v>
      </c>
      <c r="O1253" s="217">
        <f t="shared" si="20"/>
        <v>368106</v>
      </c>
    </row>
    <row r="1254" spans="1:17" ht="22.95" customHeight="1" x14ac:dyDescent="0.2">
      <c r="A1254" s="468">
        <v>45866</v>
      </c>
      <c r="B1254" s="20" t="s">
        <v>208</v>
      </c>
      <c r="C1254" s="41">
        <v>1507</v>
      </c>
      <c r="D1254" s="55"/>
      <c r="E1254" s="203" t="s">
        <v>130</v>
      </c>
      <c r="F1254" s="20" t="s">
        <v>79</v>
      </c>
      <c r="G1254" s="55"/>
      <c r="H1254" s="41" t="s">
        <v>22</v>
      </c>
      <c r="I1254" s="21" t="s">
        <v>53</v>
      </c>
      <c r="J1254" s="21" t="s">
        <v>113</v>
      </c>
      <c r="K1254" s="203" t="s">
        <v>1324</v>
      </c>
      <c r="L1254" s="55"/>
      <c r="M1254" s="396">
        <v>0</v>
      </c>
      <c r="N1254" s="473">
        <v>100</v>
      </c>
      <c r="O1254" s="217">
        <f t="shared" si="20"/>
        <v>368006</v>
      </c>
    </row>
    <row r="1255" spans="1:17" ht="22.95" customHeight="1" x14ac:dyDescent="0.2">
      <c r="A1255" s="468">
        <v>45866</v>
      </c>
      <c r="B1255" s="20" t="s">
        <v>208</v>
      </c>
      <c r="C1255" s="41">
        <v>1508</v>
      </c>
      <c r="D1255" s="55"/>
      <c r="E1255" s="203" t="s">
        <v>1279</v>
      </c>
      <c r="F1255" s="20" t="s">
        <v>79</v>
      </c>
      <c r="G1255" s="55"/>
      <c r="H1255" s="41" t="s">
        <v>22</v>
      </c>
      <c r="I1255" s="21" t="s">
        <v>53</v>
      </c>
      <c r="J1255" s="21" t="s">
        <v>113</v>
      </c>
      <c r="K1255" s="203" t="s">
        <v>5711</v>
      </c>
      <c r="L1255" s="55"/>
      <c r="M1255" s="396">
        <v>0</v>
      </c>
      <c r="N1255" s="473">
        <v>6000</v>
      </c>
      <c r="O1255" s="217">
        <f t="shared" si="20"/>
        <v>362006</v>
      </c>
    </row>
    <row r="1256" spans="1:17" ht="22.95" customHeight="1" x14ac:dyDescent="0.2">
      <c r="A1256" s="468">
        <v>45866</v>
      </c>
      <c r="B1256" s="20" t="s">
        <v>208</v>
      </c>
      <c r="C1256" s="41">
        <v>1509</v>
      </c>
      <c r="D1256" s="55"/>
      <c r="E1256" s="203" t="s">
        <v>130</v>
      </c>
      <c r="F1256" s="20" t="s">
        <v>79</v>
      </c>
      <c r="G1256" s="55"/>
      <c r="H1256" s="41" t="s">
        <v>22</v>
      </c>
      <c r="I1256" s="21" t="s">
        <v>53</v>
      </c>
      <c r="J1256" s="21" t="s">
        <v>113</v>
      </c>
      <c r="K1256" s="203" t="s">
        <v>4190</v>
      </c>
      <c r="L1256" s="55"/>
      <c r="M1256" s="396">
        <v>0</v>
      </c>
      <c r="N1256" s="473">
        <v>300</v>
      </c>
      <c r="O1256" s="217">
        <f t="shared" si="20"/>
        <v>361706</v>
      </c>
    </row>
    <row r="1257" spans="1:17" ht="22.95" customHeight="1" x14ac:dyDescent="0.2">
      <c r="A1257" s="468">
        <v>45866</v>
      </c>
      <c r="B1257" s="20" t="s">
        <v>208</v>
      </c>
      <c r="C1257" s="41">
        <v>1510</v>
      </c>
      <c r="D1257" s="55"/>
      <c r="E1257" s="203" t="s">
        <v>5683</v>
      </c>
      <c r="F1257" s="20" t="s">
        <v>79</v>
      </c>
      <c r="G1257" s="55"/>
      <c r="H1257" s="41" t="s">
        <v>22</v>
      </c>
      <c r="I1257" s="21" t="s">
        <v>103</v>
      </c>
      <c r="J1257" s="21" t="s">
        <v>102</v>
      </c>
      <c r="K1257" s="203" t="s">
        <v>5712</v>
      </c>
      <c r="L1257" s="55"/>
      <c r="M1257" s="396">
        <v>0</v>
      </c>
      <c r="N1257" s="473">
        <v>9000</v>
      </c>
      <c r="O1257" s="217">
        <f t="shared" si="20"/>
        <v>352706</v>
      </c>
    </row>
    <row r="1258" spans="1:17" ht="22.95" customHeight="1" x14ac:dyDescent="0.2">
      <c r="A1258" s="468">
        <v>45866</v>
      </c>
      <c r="B1258" s="20" t="s">
        <v>208</v>
      </c>
      <c r="C1258" s="41">
        <v>1511</v>
      </c>
      <c r="D1258" s="55"/>
      <c r="E1258" s="203" t="s">
        <v>1280</v>
      </c>
      <c r="F1258" s="20" t="s">
        <v>79</v>
      </c>
      <c r="G1258" s="55"/>
      <c r="H1258" s="41" t="s">
        <v>22</v>
      </c>
      <c r="I1258" s="21" t="s">
        <v>103</v>
      </c>
      <c r="J1258" s="21" t="s">
        <v>102</v>
      </c>
      <c r="K1258" s="203" t="s">
        <v>5711</v>
      </c>
      <c r="L1258" s="55"/>
      <c r="M1258" s="396">
        <v>0</v>
      </c>
      <c r="N1258" s="473">
        <v>4000</v>
      </c>
      <c r="O1258" s="217">
        <f t="shared" si="20"/>
        <v>348706</v>
      </c>
    </row>
    <row r="1259" spans="1:17" ht="22.95" customHeight="1" x14ac:dyDescent="0.2">
      <c r="A1259" s="468">
        <v>45866</v>
      </c>
      <c r="B1259" s="20" t="s">
        <v>208</v>
      </c>
      <c r="C1259" s="41">
        <v>1512</v>
      </c>
      <c r="D1259" s="55"/>
      <c r="E1259" s="203" t="s">
        <v>1316</v>
      </c>
      <c r="F1259" s="20" t="s">
        <v>79</v>
      </c>
      <c r="G1259" s="55"/>
      <c r="H1259" s="41" t="s">
        <v>22</v>
      </c>
      <c r="I1259" s="21" t="s">
        <v>103</v>
      </c>
      <c r="J1259" s="21" t="s">
        <v>102</v>
      </c>
      <c r="K1259" s="203" t="s">
        <v>4405</v>
      </c>
      <c r="L1259" s="55"/>
      <c r="M1259" s="396">
        <v>0</v>
      </c>
      <c r="N1259" s="473">
        <v>4550</v>
      </c>
      <c r="O1259" s="217">
        <f t="shared" si="20"/>
        <v>344156</v>
      </c>
    </row>
    <row r="1260" spans="1:17" ht="22.95" customHeight="1" x14ac:dyDescent="0.2">
      <c r="A1260" s="468">
        <v>45866</v>
      </c>
      <c r="B1260" s="20" t="s">
        <v>208</v>
      </c>
      <c r="C1260" s="41">
        <v>1513</v>
      </c>
      <c r="D1260" s="55"/>
      <c r="E1260" s="203" t="s">
        <v>5704</v>
      </c>
      <c r="F1260" s="20" t="s">
        <v>79</v>
      </c>
      <c r="G1260" s="55"/>
      <c r="H1260" s="41" t="s">
        <v>22</v>
      </c>
      <c r="I1260" s="21" t="s">
        <v>103</v>
      </c>
      <c r="J1260" s="21" t="s">
        <v>102</v>
      </c>
      <c r="K1260" s="203" t="s">
        <v>5713</v>
      </c>
      <c r="L1260" s="55"/>
      <c r="M1260" s="396">
        <v>0</v>
      </c>
      <c r="N1260" s="473">
        <v>400</v>
      </c>
      <c r="O1260" s="217">
        <f t="shared" si="20"/>
        <v>343756</v>
      </c>
    </row>
    <row r="1261" spans="1:17" ht="22.95" customHeight="1" x14ac:dyDescent="0.2">
      <c r="A1261" s="468">
        <v>45866</v>
      </c>
      <c r="B1261" s="20" t="s">
        <v>208</v>
      </c>
      <c r="C1261" s="41">
        <v>1514</v>
      </c>
      <c r="D1261" s="55"/>
      <c r="E1261" s="203" t="s">
        <v>1933</v>
      </c>
      <c r="F1261" s="20" t="s">
        <v>79</v>
      </c>
      <c r="G1261" s="55"/>
      <c r="H1261" s="41" t="s">
        <v>22</v>
      </c>
      <c r="I1261" s="21" t="s">
        <v>103</v>
      </c>
      <c r="J1261" s="21" t="s">
        <v>94</v>
      </c>
      <c r="K1261" s="203" t="s">
        <v>5714</v>
      </c>
      <c r="L1261" s="55"/>
      <c r="M1261" s="396">
        <v>0</v>
      </c>
      <c r="N1261" s="473">
        <v>800</v>
      </c>
      <c r="O1261" s="217">
        <f t="shared" si="20"/>
        <v>342956</v>
      </c>
    </row>
    <row r="1262" spans="1:17" ht="22.95" customHeight="1" x14ac:dyDescent="0.25">
      <c r="A1262" s="216">
        <v>45866</v>
      </c>
      <c r="B1262" s="20" t="s">
        <v>208</v>
      </c>
      <c r="C1262" s="41">
        <v>1515</v>
      </c>
      <c r="D1262" s="41"/>
      <c r="E1262" s="55" t="s">
        <v>1278</v>
      </c>
      <c r="F1262" s="20" t="s">
        <v>79</v>
      </c>
      <c r="G1262" s="41"/>
      <c r="H1262" s="41" t="s">
        <v>22</v>
      </c>
      <c r="I1262" s="41" t="s">
        <v>53</v>
      </c>
      <c r="J1262" s="21" t="s">
        <v>112</v>
      </c>
      <c r="K1262" s="203" t="s">
        <v>1302</v>
      </c>
      <c r="L1262" s="55"/>
      <c r="M1262" s="396">
        <v>0</v>
      </c>
      <c r="N1262" s="443">
        <v>228777</v>
      </c>
      <c r="O1262" s="217">
        <f t="shared" si="20"/>
        <v>114179</v>
      </c>
      <c r="P1262" s="325"/>
      <c r="Q1262" s="229"/>
    </row>
    <row r="1263" spans="1:17" ht="22.95" customHeight="1" x14ac:dyDescent="0.25">
      <c r="A1263" s="216">
        <v>45866</v>
      </c>
      <c r="B1263" s="20" t="s">
        <v>208</v>
      </c>
      <c r="C1263" s="41">
        <v>1516</v>
      </c>
      <c r="D1263" s="41"/>
      <c r="E1263" s="203" t="s">
        <v>1278</v>
      </c>
      <c r="F1263" s="20" t="s">
        <v>79</v>
      </c>
      <c r="G1263" s="41"/>
      <c r="H1263" s="41" t="s">
        <v>22</v>
      </c>
      <c r="I1263" s="41" t="s">
        <v>53</v>
      </c>
      <c r="J1263" s="21" t="s">
        <v>112</v>
      </c>
      <c r="K1263" s="203" t="s">
        <v>1303</v>
      </c>
      <c r="L1263" s="55"/>
      <c r="M1263" s="396">
        <v>0</v>
      </c>
      <c r="N1263" s="473">
        <v>30140</v>
      </c>
      <c r="O1263" s="217">
        <f t="shared" si="20"/>
        <v>84039</v>
      </c>
      <c r="P1263" s="325"/>
      <c r="Q1263" s="229"/>
    </row>
    <row r="1264" spans="1:17" ht="22.95" customHeight="1" x14ac:dyDescent="0.25">
      <c r="A1264" s="216">
        <v>45866</v>
      </c>
      <c r="B1264" s="20" t="s">
        <v>208</v>
      </c>
      <c r="C1264" s="41">
        <v>1517</v>
      </c>
      <c r="D1264" s="41"/>
      <c r="E1264" s="203" t="s">
        <v>1278</v>
      </c>
      <c r="F1264" s="20" t="s">
        <v>79</v>
      </c>
      <c r="G1264" s="41"/>
      <c r="H1264" s="41" t="s">
        <v>22</v>
      </c>
      <c r="I1264" s="41" t="s">
        <v>53</v>
      </c>
      <c r="J1264" s="21" t="s">
        <v>114</v>
      </c>
      <c r="K1264" s="203" t="s">
        <v>149</v>
      </c>
      <c r="L1264" s="55"/>
      <c r="M1264" s="396">
        <v>0</v>
      </c>
      <c r="N1264" s="473">
        <v>3950</v>
      </c>
      <c r="O1264" s="217">
        <f t="shared" si="20"/>
        <v>80089</v>
      </c>
      <c r="P1264" s="325"/>
      <c r="Q1264" s="229"/>
    </row>
    <row r="1265" spans="1:17" ht="22.95" customHeight="1" x14ac:dyDescent="0.25">
      <c r="A1265" s="216">
        <v>45866</v>
      </c>
      <c r="B1265" s="20" t="s">
        <v>208</v>
      </c>
      <c r="C1265" s="41">
        <v>1518</v>
      </c>
      <c r="D1265" s="41"/>
      <c r="E1265" s="203" t="s">
        <v>4283</v>
      </c>
      <c r="F1265" s="20" t="s">
        <v>79</v>
      </c>
      <c r="G1265" s="41"/>
      <c r="H1265" s="41" t="s">
        <v>22</v>
      </c>
      <c r="I1265" s="41" t="s">
        <v>53</v>
      </c>
      <c r="J1265" s="21" t="s">
        <v>112</v>
      </c>
      <c r="K1265" s="203" t="s">
        <v>1699</v>
      </c>
      <c r="L1265" s="55"/>
      <c r="M1265" s="396">
        <v>0</v>
      </c>
      <c r="N1265" s="473">
        <v>9707</v>
      </c>
      <c r="O1265" s="217">
        <f t="shared" si="20"/>
        <v>70382</v>
      </c>
      <c r="P1265" s="325"/>
      <c r="Q1265" s="229"/>
    </row>
    <row r="1266" spans="1:17" ht="22.95" customHeight="1" x14ac:dyDescent="0.25">
      <c r="A1266" s="216">
        <v>45866</v>
      </c>
      <c r="B1266" s="20" t="s">
        <v>208</v>
      </c>
      <c r="C1266" s="41">
        <v>1519</v>
      </c>
      <c r="D1266" s="41"/>
      <c r="E1266" s="203" t="s">
        <v>4283</v>
      </c>
      <c r="F1266" s="20" t="s">
        <v>79</v>
      </c>
      <c r="G1266" s="41"/>
      <c r="H1266" s="41" t="s">
        <v>22</v>
      </c>
      <c r="I1266" s="41" t="s">
        <v>53</v>
      </c>
      <c r="J1266" s="21" t="s">
        <v>112</v>
      </c>
      <c r="K1266" s="203" t="s">
        <v>5694</v>
      </c>
      <c r="L1266" s="55"/>
      <c r="M1266" s="396">
        <v>0</v>
      </c>
      <c r="N1266" s="473">
        <v>21213</v>
      </c>
      <c r="O1266" s="217">
        <f t="shared" si="20"/>
        <v>49169</v>
      </c>
      <c r="P1266" s="325"/>
      <c r="Q1266" s="229"/>
    </row>
    <row r="1267" spans="1:17" ht="22.95" customHeight="1" x14ac:dyDescent="0.25">
      <c r="A1267" s="216">
        <v>45866</v>
      </c>
      <c r="B1267" s="20" t="s">
        <v>208</v>
      </c>
      <c r="C1267" s="41">
        <v>1520</v>
      </c>
      <c r="D1267" s="41"/>
      <c r="E1267" s="203" t="s">
        <v>4283</v>
      </c>
      <c r="F1267" s="20" t="s">
        <v>79</v>
      </c>
      <c r="G1267" s="41"/>
      <c r="H1267" s="41" t="s">
        <v>22</v>
      </c>
      <c r="I1267" s="41" t="s">
        <v>53</v>
      </c>
      <c r="J1267" s="21" t="s">
        <v>112</v>
      </c>
      <c r="K1267" s="203" t="s">
        <v>4295</v>
      </c>
      <c r="L1267" s="55"/>
      <c r="M1267" s="396">
        <v>0</v>
      </c>
      <c r="N1267" s="473">
        <v>21659</v>
      </c>
      <c r="O1267" s="217">
        <f t="shared" si="20"/>
        <v>27510</v>
      </c>
      <c r="P1267" s="325"/>
      <c r="Q1267" s="229"/>
    </row>
    <row r="1268" spans="1:17" ht="22.95" customHeight="1" thickBot="1" x14ac:dyDescent="0.3">
      <c r="A1268" s="415">
        <v>45866</v>
      </c>
      <c r="B1268" s="47" t="s">
        <v>208</v>
      </c>
      <c r="C1268" s="50">
        <v>1521</v>
      </c>
      <c r="D1268" s="50"/>
      <c r="E1268" s="206" t="s">
        <v>1281</v>
      </c>
      <c r="F1268" s="47" t="s">
        <v>79</v>
      </c>
      <c r="G1268" s="50"/>
      <c r="H1268" s="50" t="s">
        <v>22</v>
      </c>
      <c r="I1268" s="50" t="s">
        <v>81</v>
      </c>
      <c r="J1268" s="30" t="s">
        <v>33</v>
      </c>
      <c r="K1268" s="206" t="s">
        <v>1263</v>
      </c>
      <c r="L1268" s="101"/>
      <c r="M1268" s="445">
        <v>0</v>
      </c>
      <c r="N1268" s="479">
        <v>25000</v>
      </c>
      <c r="O1268" s="578">
        <f t="shared" si="20"/>
        <v>2510</v>
      </c>
      <c r="P1268" s="583"/>
      <c r="Q1268" s="229"/>
    </row>
    <row r="1269" spans="1:17" ht="22.95" customHeight="1" x14ac:dyDescent="0.25">
      <c r="A1269" s="216">
        <v>45873</v>
      </c>
      <c r="B1269" s="20" t="s">
        <v>208</v>
      </c>
      <c r="C1269" s="41">
        <v>1529</v>
      </c>
      <c r="D1269" s="41"/>
      <c r="E1269" s="203" t="s">
        <v>1321</v>
      </c>
      <c r="F1269" s="20" t="s">
        <v>79</v>
      </c>
      <c r="G1269" s="41"/>
      <c r="H1269" s="41" t="s">
        <v>22</v>
      </c>
      <c r="I1269" s="41" t="s">
        <v>103</v>
      </c>
      <c r="J1269" s="21" t="s">
        <v>97</v>
      </c>
      <c r="K1269" s="203" t="s">
        <v>1337</v>
      </c>
      <c r="L1269" s="55"/>
      <c r="M1269" s="396">
        <v>0</v>
      </c>
      <c r="N1269" s="473">
        <v>300</v>
      </c>
      <c r="O1269" s="217">
        <f t="shared" si="20"/>
        <v>2210</v>
      </c>
      <c r="P1269" s="325"/>
      <c r="Q1269" s="229"/>
    </row>
    <row r="1270" spans="1:17" ht="22.95" customHeight="1" x14ac:dyDescent="0.25">
      <c r="A1270" s="216">
        <v>45873</v>
      </c>
      <c r="B1270" s="20" t="s">
        <v>208</v>
      </c>
      <c r="C1270" s="41">
        <v>1530</v>
      </c>
      <c r="D1270" s="41"/>
      <c r="E1270" s="203" t="s">
        <v>1269</v>
      </c>
      <c r="F1270" s="20" t="s">
        <v>79</v>
      </c>
      <c r="G1270" s="41"/>
      <c r="H1270" s="41" t="s">
        <v>22</v>
      </c>
      <c r="I1270" s="41" t="s">
        <v>103</v>
      </c>
      <c r="J1270" s="21" t="s">
        <v>102</v>
      </c>
      <c r="K1270" s="203" t="s">
        <v>1289</v>
      </c>
      <c r="L1270" s="55"/>
      <c r="M1270" s="396">
        <v>0</v>
      </c>
      <c r="N1270" s="473">
        <v>200</v>
      </c>
      <c r="O1270" s="217">
        <f t="shared" si="20"/>
        <v>2010</v>
      </c>
      <c r="P1270" s="325"/>
      <c r="Q1270" s="229"/>
    </row>
    <row r="1271" spans="1:17" ht="22.95" customHeight="1" x14ac:dyDescent="0.25">
      <c r="A1271" s="216">
        <v>45873</v>
      </c>
      <c r="B1271" s="20" t="s">
        <v>208</v>
      </c>
      <c r="C1271" s="41">
        <v>1531</v>
      </c>
      <c r="D1271" s="41"/>
      <c r="E1271" s="203" t="s">
        <v>5715</v>
      </c>
      <c r="F1271" s="20" t="s">
        <v>79</v>
      </c>
      <c r="G1271" s="41"/>
      <c r="H1271" s="41" t="s">
        <v>22</v>
      </c>
      <c r="I1271" s="41" t="s">
        <v>103</v>
      </c>
      <c r="J1271" s="21" t="s">
        <v>102</v>
      </c>
      <c r="K1271" s="203" t="s">
        <v>1289</v>
      </c>
      <c r="L1271" s="55"/>
      <c r="M1271" s="396">
        <v>0</v>
      </c>
      <c r="N1271" s="473">
        <v>112</v>
      </c>
      <c r="O1271" s="217">
        <f t="shared" si="20"/>
        <v>1898</v>
      </c>
      <c r="P1271" s="325"/>
      <c r="Q1271" s="229"/>
    </row>
    <row r="1272" spans="1:17" ht="22.95" customHeight="1" x14ac:dyDescent="0.25">
      <c r="A1272" s="216">
        <v>45873</v>
      </c>
      <c r="B1272" s="20" t="s">
        <v>208</v>
      </c>
      <c r="C1272" s="41">
        <v>1532</v>
      </c>
      <c r="D1272" s="41"/>
      <c r="E1272" s="203" t="s">
        <v>130</v>
      </c>
      <c r="F1272" s="20" t="s">
        <v>79</v>
      </c>
      <c r="G1272" s="41"/>
      <c r="H1272" s="41" t="s">
        <v>22</v>
      </c>
      <c r="I1272" s="21" t="s">
        <v>53</v>
      </c>
      <c r="J1272" s="21" t="s">
        <v>113</v>
      </c>
      <c r="K1272" s="203" t="s">
        <v>4182</v>
      </c>
      <c r="L1272" s="55"/>
      <c r="M1272" s="396">
        <v>0</v>
      </c>
      <c r="N1272" s="473">
        <v>200</v>
      </c>
      <c r="O1272" s="217">
        <f t="shared" si="20"/>
        <v>1698</v>
      </c>
      <c r="P1272" s="325"/>
      <c r="Q1272" s="229"/>
    </row>
    <row r="1273" spans="1:17" ht="22.95" customHeight="1" x14ac:dyDescent="0.25">
      <c r="A1273" s="216">
        <v>45873</v>
      </c>
      <c r="B1273" s="20" t="s">
        <v>208</v>
      </c>
      <c r="C1273" s="41">
        <v>1533</v>
      </c>
      <c r="D1273" s="41"/>
      <c r="E1273" s="203" t="s">
        <v>5716</v>
      </c>
      <c r="F1273" s="20" t="s">
        <v>79</v>
      </c>
      <c r="G1273" s="41"/>
      <c r="H1273" s="41" t="s">
        <v>22</v>
      </c>
      <c r="I1273" s="41" t="s">
        <v>103</v>
      </c>
      <c r="J1273" s="21" t="s">
        <v>102</v>
      </c>
      <c r="K1273" s="203" t="s">
        <v>4376</v>
      </c>
      <c r="L1273" s="55"/>
      <c r="M1273" s="396">
        <v>0</v>
      </c>
      <c r="N1273" s="473">
        <v>40</v>
      </c>
      <c r="O1273" s="217">
        <f t="shared" si="20"/>
        <v>1658</v>
      </c>
      <c r="P1273" s="325"/>
      <c r="Q1273" s="229"/>
    </row>
    <row r="1274" spans="1:17" ht="22.95" customHeight="1" x14ac:dyDescent="0.2">
      <c r="A1274" s="216">
        <v>45873</v>
      </c>
      <c r="B1274" s="20" t="s">
        <v>208</v>
      </c>
      <c r="C1274" s="41">
        <v>1534</v>
      </c>
      <c r="D1274" s="41"/>
      <c r="E1274" s="55" t="s">
        <v>130</v>
      </c>
      <c r="F1274" s="20" t="s">
        <v>79</v>
      </c>
      <c r="G1274" s="41"/>
      <c r="H1274" s="41" t="s">
        <v>22</v>
      </c>
      <c r="I1274" s="21" t="s">
        <v>53</v>
      </c>
      <c r="J1274" s="21" t="s">
        <v>113</v>
      </c>
      <c r="K1274" s="203" t="s">
        <v>5723</v>
      </c>
      <c r="L1274" s="55"/>
      <c r="M1274" s="443">
        <v>0</v>
      </c>
      <c r="N1274" s="443">
        <v>200</v>
      </c>
      <c r="O1274" s="217">
        <f t="shared" si="20"/>
        <v>1458</v>
      </c>
    </row>
    <row r="1275" spans="1:17" ht="22.95" customHeight="1" x14ac:dyDescent="0.2">
      <c r="A1275" s="468">
        <v>45873</v>
      </c>
      <c r="B1275" s="20" t="s">
        <v>208</v>
      </c>
      <c r="C1275" s="41">
        <v>1535</v>
      </c>
      <c r="D1275" s="55"/>
      <c r="E1275" s="203" t="s">
        <v>5717</v>
      </c>
      <c r="F1275" s="20" t="s">
        <v>79</v>
      </c>
      <c r="G1275" s="55"/>
      <c r="H1275" s="41" t="s">
        <v>22</v>
      </c>
      <c r="I1275" s="21" t="s">
        <v>103</v>
      </c>
      <c r="J1275" s="21" t="s">
        <v>102</v>
      </c>
      <c r="K1275" s="203" t="s">
        <v>4376</v>
      </c>
      <c r="L1275" s="55"/>
      <c r="M1275" s="396">
        <v>0</v>
      </c>
      <c r="N1275" s="473">
        <v>50</v>
      </c>
      <c r="O1275" s="217">
        <f t="shared" si="20"/>
        <v>1408</v>
      </c>
    </row>
    <row r="1276" spans="1:17" ht="22.95" customHeight="1" x14ac:dyDescent="0.2">
      <c r="A1276" s="468">
        <v>45873</v>
      </c>
      <c r="B1276" s="20" t="s">
        <v>208</v>
      </c>
      <c r="C1276" s="41">
        <v>1536</v>
      </c>
      <c r="D1276" s="55"/>
      <c r="E1276" s="203" t="s">
        <v>130</v>
      </c>
      <c r="F1276" s="20" t="s">
        <v>79</v>
      </c>
      <c r="G1276" s="55"/>
      <c r="H1276" s="41" t="s">
        <v>22</v>
      </c>
      <c r="I1276" s="21" t="s">
        <v>53</v>
      </c>
      <c r="J1276" s="21" t="s">
        <v>113</v>
      </c>
      <c r="K1276" s="203" t="s">
        <v>1285</v>
      </c>
      <c r="L1276" s="55"/>
      <c r="M1276" s="396">
        <v>0</v>
      </c>
      <c r="N1276" s="473">
        <v>200</v>
      </c>
      <c r="O1276" s="217">
        <f t="shared" si="20"/>
        <v>1208</v>
      </c>
    </row>
    <row r="1277" spans="1:17" ht="22.95" customHeight="1" x14ac:dyDescent="0.2">
      <c r="A1277" s="468">
        <v>45873</v>
      </c>
      <c r="B1277" s="20" t="s">
        <v>208</v>
      </c>
      <c r="C1277" s="41">
        <v>1537</v>
      </c>
      <c r="D1277" s="55"/>
      <c r="E1277" s="203" t="s">
        <v>130</v>
      </c>
      <c r="F1277" s="20" t="s">
        <v>79</v>
      </c>
      <c r="G1277" s="55"/>
      <c r="H1277" s="41" t="s">
        <v>22</v>
      </c>
      <c r="I1277" s="21" t="s">
        <v>53</v>
      </c>
      <c r="J1277" s="21" t="s">
        <v>113</v>
      </c>
      <c r="K1277" s="203" t="s">
        <v>4478</v>
      </c>
      <c r="L1277" s="55"/>
      <c r="M1277" s="396">
        <v>0</v>
      </c>
      <c r="N1277" s="473">
        <v>200</v>
      </c>
      <c r="O1277" s="217">
        <f t="shared" si="20"/>
        <v>1008</v>
      </c>
    </row>
    <row r="1278" spans="1:17" ht="22.95" customHeight="1" x14ac:dyDescent="0.2">
      <c r="A1278" s="468">
        <v>45873</v>
      </c>
      <c r="B1278" s="20" t="s">
        <v>208</v>
      </c>
      <c r="C1278" s="41">
        <v>1538</v>
      </c>
      <c r="D1278" s="55"/>
      <c r="E1278" s="203" t="s">
        <v>130</v>
      </c>
      <c r="F1278" s="20" t="s">
        <v>79</v>
      </c>
      <c r="G1278" s="55"/>
      <c r="H1278" s="41" t="s">
        <v>22</v>
      </c>
      <c r="I1278" s="21" t="s">
        <v>53</v>
      </c>
      <c r="J1278" s="21" t="s">
        <v>113</v>
      </c>
      <c r="K1278" s="203" t="s">
        <v>5724</v>
      </c>
      <c r="L1278" s="55"/>
      <c r="M1278" s="396">
        <v>0</v>
      </c>
      <c r="N1278" s="473">
        <v>200</v>
      </c>
      <c r="O1278" s="217">
        <f t="shared" si="20"/>
        <v>808</v>
      </c>
    </row>
    <row r="1279" spans="1:17" ht="22.95" customHeight="1" x14ac:dyDescent="0.2">
      <c r="A1279" s="468">
        <v>45873</v>
      </c>
      <c r="B1279" s="20" t="s">
        <v>208</v>
      </c>
      <c r="C1279" s="41">
        <v>1539</v>
      </c>
      <c r="D1279" s="55"/>
      <c r="E1279" s="203" t="s">
        <v>130</v>
      </c>
      <c r="F1279" s="20" t="s">
        <v>79</v>
      </c>
      <c r="G1279" s="55"/>
      <c r="H1279" s="41" t="s">
        <v>22</v>
      </c>
      <c r="I1279" s="21" t="s">
        <v>53</v>
      </c>
      <c r="J1279" s="21" t="s">
        <v>113</v>
      </c>
      <c r="K1279" s="203" t="s">
        <v>5725</v>
      </c>
      <c r="L1279" s="55"/>
      <c r="M1279" s="396">
        <v>0</v>
      </c>
      <c r="N1279" s="473">
        <v>200</v>
      </c>
      <c r="O1279" s="217">
        <f t="shared" si="20"/>
        <v>608</v>
      </c>
    </row>
    <row r="1280" spans="1:17" ht="22.95" customHeight="1" x14ac:dyDescent="0.2">
      <c r="A1280" s="468">
        <v>45873</v>
      </c>
      <c r="B1280" s="20" t="s">
        <v>208</v>
      </c>
      <c r="C1280" s="41">
        <v>1540</v>
      </c>
      <c r="D1280" s="55"/>
      <c r="E1280" s="203" t="s">
        <v>130</v>
      </c>
      <c r="F1280" s="20" t="s">
        <v>79</v>
      </c>
      <c r="G1280" s="55"/>
      <c r="H1280" s="41" t="s">
        <v>22</v>
      </c>
      <c r="I1280" s="21" t="s">
        <v>53</v>
      </c>
      <c r="J1280" s="21" t="s">
        <v>113</v>
      </c>
      <c r="K1280" s="203" t="s">
        <v>5726</v>
      </c>
      <c r="L1280" s="55"/>
      <c r="M1280" s="396">
        <v>0</v>
      </c>
      <c r="N1280" s="473">
        <v>200</v>
      </c>
      <c r="O1280" s="217">
        <f t="shared" si="20"/>
        <v>408</v>
      </c>
    </row>
    <row r="1281" spans="1:15" ht="22.95" customHeight="1" x14ac:dyDescent="0.2">
      <c r="A1281" s="468">
        <v>45873</v>
      </c>
      <c r="B1281" s="20" t="s">
        <v>208</v>
      </c>
      <c r="C1281" s="41">
        <v>1541</v>
      </c>
      <c r="D1281" s="55"/>
      <c r="E1281" s="203" t="s">
        <v>5718</v>
      </c>
      <c r="F1281" s="20" t="s">
        <v>79</v>
      </c>
      <c r="G1281" s="55"/>
      <c r="H1281" s="41" t="s">
        <v>21</v>
      </c>
      <c r="I1281" s="23" t="s">
        <v>81</v>
      </c>
      <c r="J1281" s="23" t="s">
        <v>33</v>
      </c>
      <c r="K1281" s="203"/>
      <c r="L1281" s="55"/>
      <c r="M1281" s="609">
        <v>3500</v>
      </c>
      <c r="N1281" s="473">
        <v>0</v>
      </c>
      <c r="O1281" s="217">
        <f t="shared" si="20"/>
        <v>3908</v>
      </c>
    </row>
    <row r="1282" spans="1:15" ht="22.95" customHeight="1" x14ac:dyDescent="0.2">
      <c r="A1282" s="468">
        <v>45873</v>
      </c>
      <c r="B1282" s="20" t="s">
        <v>208</v>
      </c>
      <c r="C1282" s="41">
        <v>1542</v>
      </c>
      <c r="D1282" s="55"/>
      <c r="E1282" s="203" t="s">
        <v>2008</v>
      </c>
      <c r="F1282" s="20" t="s">
        <v>79</v>
      </c>
      <c r="G1282" s="55"/>
      <c r="H1282" s="41" t="s">
        <v>22</v>
      </c>
      <c r="I1282" s="21" t="s">
        <v>103</v>
      </c>
      <c r="J1282" s="21" t="s">
        <v>102</v>
      </c>
      <c r="K1282" s="203" t="s">
        <v>1963</v>
      </c>
      <c r="L1282" s="55"/>
      <c r="M1282" s="396">
        <v>0</v>
      </c>
      <c r="N1282" s="473">
        <v>3271</v>
      </c>
      <c r="O1282" s="217">
        <f t="shared" si="20"/>
        <v>637</v>
      </c>
    </row>
    <row r="1283" spans="1:15" ht="22.95" customHeight="1" x14ac:dyDescent="0.2">
      <c r="A1283" s="468">
        <v>45873</v>
      </c>
      <c r="B1283" s="20" t="s">
        <v>208</v>
      </c>
      <c r="C1283" s="41">
        <v>1543</v>
      </c>
      <c r="D1283" s="55"/>
      <c r="E1283" s="203" t="s">
        <v>1270</v>
      </c>
      <c r="F1283" s="20" t="s">
        <v>79</v>
      </c>
      <c r="G1283" s="55"/>
      <c r="H1283" s="41" t="s">
        <v>21</v>
      </c>
      <c r="I1283" s="23" t="s">
        <v>81</v>
      </c>
      <c r="J1283" s="23" t="s">
        <v>33</v>
      </c>
      <c r="K1283" s="203"/>
      <c r="L1283" s="55"/>
      <c r="M1283" s="609">
        <v>415000</v>
      </c>
      <c r="N1283" s="473">
        <v>0</v>
      </c>
      <c r="O1283" s="217">
        <f t="shared" si="20"/>
        <v>415637</v>
      </c>
    </row>
    <row r="1284" spans="1:15" ht="22.95" customHeight="1" x14ac:dyDescent="0.2">
      <c r="A1284" s="468">
        <v>45873</v>
      </c>
      <c r="B1284" s="20" t="s">
        <v>208</v>
      </c>
      <c r="C1284" s="41">
        <v>1544</v>
      </c>
      <c r="D1284" s="55"/>
      <c r="E1284" s="203" t="s">
        <v>1933</v>
      </c>
      <c r="F1284" s="20" t="s">
        <v>79</v>
      </c>
      <c r="G1284" s="55"/>
      <c r="H1284" s="41" t="s">
        <v>22</v>
      </c>
      <c r="I1284" s="21" t="s">
        <v>103</v>
      </c>
      <c r="J1284" s="21" t="s">
        <v>94</v>
      </c>
      <c r="K1284" s="203" t="s">
        <v>5673</v>
      </c>
      <c r="L1284" s="55"/>
      <c r="M1284" s="396">
        <v>0</v>
      </c>
      <c r="N1284" s="473">
        <v>800</v>
      </c>
      <c r="O1284" s="217">
        <f t="shared" si="20"/>
        <v>414837</v>
      </c>
    </row>
    <row r="1285" spans="1:15" ht="22.95" customHeight="1" x14ac:dyDescent="0.2">
      <c r="A1285" s="468">
        <v>45873</v>
      </c>
      <c r="B1285" s="20" t="s">
        <v>208</v>
      </c>
      <c r="C1285" s="41">
        <v>1545</v>
      </c>
      <c r="D1285" s="55"/>
      <c r="E1285" s="203" t="s">
        <v>1933</v>
      </c>
      <c r="F1285" s="20" t="s">
        <v>79</v>
      </c>
      <c r="G1285" s="55"/>
      <c r="H1285" s="41" t="s">
        <v>22</v>
      </c>
      <c r="I1285" s="21" t="s">
        <v>103</v>
      </c>
      <c r="J1285" s="21" t="s">
        <v>94</v>
      </c>
      <c r="K1285" s="203" t="s">
        <v>4269</v>
      </c>
      <c r="L1285" s="55"/>
      <c r="M1285" s="396">
        <v>0</v>
      </c>
      <c r="N1285" s="473">
        <v>950</v>
      </c>
      <c r="O1285" s="217">
        <f t="shared" si="20"/>
        <v>413887</v>
      </c>
    </row>
    <row r="1286" spans="1:15" ht="22.95" customHeight="1" x14ac:dyDescent="0.2">
      <c r="A1286" s="468">
        <v>45873</v>
      </c>
      <c r="B1286" s="20" t="s">
        <v>208</v>
      </c>
      <c r="C1286" s="41">
        <v>1546</v>
      </c>
      <c r="D1286" s="55"/>
      <c r="E1286" s="203" t="s">
        <v>1933</v>
      </c>
      <c r="F1286" s="20" t="s">
        <v>79</v>
      </c>
      <c r="G1286" s="55"/>
      <c r="H1286" s="41" t="s">
        <v>22</v>
      </c>
      <c r="I1286" s="21" t="s">
        <v>103</v>
      </c>
      <c r="J1286" s="21" t="s">
        <v>94</v>
      </c>
      <c r="K1286" s="203" t="s">
        <v>5727</v>
      </c>
      <c r="L1286" s="55"/>
      <c r="M1286" s="396">
        <v>0</v>
      </c>
      <c r="N1286" s="473">
        <v>1400</v>
      </c>
      <c r="O1286" s="217">
        <f t="shared" si="20"/>
        <v>412487</v>
      </c>
    </row>
    <row r="1287" spans="1:15" ht="22.95" customHeight="1" x14ac:dyDescent="0.2">
      <c r="A1287" s="468">
        <v>45873</v>
      </c>
      <c r="B1287" s="20" t="s">
        <v>208</v>
      </c>
      <c r="C1287" s="41">
        <v>1547</v>
      </c>
      <c r="D1287" s="55"/>
      <c r="E1287" s="203" t="s">
        <v>1933</v>
      </c>
      <c r="F1287" s="20" t="s">
        <v>79</v>
      </c>
      <c r="G1287" s="55"/>
      <c r="H1287" s="41" t="s">
        <v>22</v>
      </c>
      <c r="I1287" s="21" t="s">
        <v>103</v>
      </c>
      <c r="J1287" s="21" t="s">
        <v>94</v>
      </c>
      <c r="K1287" s="203" t="s">
        <v>5728</v>
      </c>
      <c r="L1287" s="55"/>
      <c r="M1287" s="396">
        <v>0</v>
      </c>
      <c r="N1287" s="473">
        <v>500</v>
      </c>
      <c r="O1287" s="217">
        <f t="shared" si="20"/>
        <v>411987</v>
      </c>
    </row>
    <row r="1288" spans="1:15" ht="22.95" customHeight="1" x14ac:dyDescent="0.2">
      <c r="A1288" s="468">
        <v>45873</v>
      </c>
      <c r="B1288" s="20" t="s">
        <v>208</v>
      </c>
      <c r="C1288" s="41">
        <v>1548</v>
      </c>
      <c r="D1288" s="55"/>
      <c r="E1288" s="203" t="s">
        <v>5719</v>
      </c>
      <c r="F1288" s="20" t="s">
        <v>79</v>
      </c>
      <c r="G1288" s="55"/>
      <c r="H1288" s="41" t="s">
        <v>22</v>
      </c>
      <c r="I1288" s="21" t="s">
        <v>103</v>
      </c>
      <c r="J1288" s="21" t="s">
        <v>102</v>
      </c>
      <c r="K1288" s="203" t="s">
        <v>1289</v>
      </c>
      <c r="L1288" s="55"/>
      <c r="M1288" s="396">
        <v>0</v>
      </c>
      <c r="N1288" s="473">
        <v>142</v>
      </c>
      <c r="O1288" s="217">
        <f t="shared" si="20"/>
        <v>411845</v>
      </c>
    </row>
    <row r="1289" spans="1:15" ht="22.95" customHeight="1" x14ac:dyDescent="0.2">
      <c r="A1289" s="468">
        <v>45873</v>
      </c>
      <c r="B1289" s="20" t="s">
        <v>208</v>
      </c>
      <c r="C1289" s="41">
        <v>1549</v>
      </c>
      <c r="D1289" s="55"/>
      <c r="E1289" s="203" t="s">
        <v>1933</v>
      </c>
      <c r="F1289" s="20" t="s">
        <v>79</v>
      </c>
      <c r="G1289" s="55"/>
      <c r="H1289" s="41" t="s">
        <v>22</v>
      </c>
      <c r="I1289" s="21" t="s">
        <v>103</v>
      </c>
      <c r="J1289" s="21" t="s">
        <v>94</v>
      </c>
      <c r="K1289" s="203" t="s">
        <v>5729</v>
      </c>
      <c r="L1289" s="55"/>
      <c r="M1289" s="396">
        <v>0</v>
      </c>
      <c r="N1289" s="473">
        <v>800</v>
      </c>
      <c r="O1289" s="217">
        <f t="shared" si="20"/>
        <v>411045</v>
      </c>
    </row>
    <row r="1290" spans="1:15" ht="22.95" customHeight="1" x14ac:dyDescent="0.2">
      <c r="A1290" s="468">
        <v>45873</v>
      </c>
      <c r="B1290" s="20" t="s">
        <v>208</v>
      </c>
      <c r="C1290" s="41">
        <v>1550</v>
      </c>
      <c r="D1290" s="55"/>
      <c r="E1290" s="203" t="s">
        <v>5720</v>
      </c>
      <c r="F1290" s="20" t="s">
        <v>79</v>
      </c>
      <c r="G1290" s="55"/>
      <c r="H1290" s="41" t="s">
        <v>22</v>
      </c>
      <c r="I1290" s="21" t="s">
        <v>103</v>
      </c>
      <c r="J1290" s="21" t="s">
        <v>102</v>
      </c>
      <c r="K1290" s="203" t="s">
        <v>1285</v>
      </c>
      <c r="L1290" s="55"/>
      <c r="M1290" s="396">
        <v>0</v>
      </c>
      <c r="N1290" s="473">
        <v>110</v>
      </c>
      <c r="O1290" s="217">
        <f t="shared" si="20"/>
        <v>410935</v>
      </c>
    </row>
    <row r="1291" spans="1:15" ht="22.95" customHeight="1" x14ac:dyDescent="0.2">
      <c r="A1291" s="468">
        <v>45873</v>
      </c>
      <c r="B1291" s="20" t="s">
        <v>208</v>
      </c>
      <c r="C1291" s="41">
        <v>1551</v>
      </c>
      <c r="D1291" s="55"/>
      <c r="E1291" s="203" t="s">
        <v>5663</v>
      </c>
      <c r="F1291" s="20" t="s">
        <v>79</v>
      </c>
      <c r="G1291" s="55"/>
      <c r="H1291" s="41" t="s">
        <v>22</v>
      </c>
      <c r="I1291" s="21" t="s">
        <v>103</v>
      </c>
      <c r="J1291" s="21" t="s">
        <v>102</v>
      </c>
      <c r="K1291" s="203" t="s">
        <v>1358</v>
      </c>
      <c r="L1291" s="55"/>
      <c r="M1291" s="396">
        <v>0</v>
      </c>
      <c r="N1291" s="473">
        <v>600</v>
      </c>
      <c r="O1291" s="217">
        <f t="shared" si="20"/>
        <v>410335</v>
      </c>
    </row>
    <row r="1292" spans="1:15" ht="22.95" customHeight="1" x14ac:dyDescent="0.2">
      <c r="A1292" s="468">
        <v>45873</v>
      </c>
      <c r="B1292" s="20" t="s">
        <v>208</v>
      </c>
      <c r="C1292" s="41">
        <v>1552</v>
      </c>
      <c r="D1292" s="55"/>
      <c r="E1292" s="203" t="s">
        <v>5663</v>
      </c>
      <c r="F1292" s="20" t="s">
        <v>79</v>
      </c>
      <c r="G1292" s="55"/>
      <c r="H1292" s="41" t="s">
        <v>22</v>
      </c>
      <c r="I1292" s="21" t="s">
        <v>103</v>
      </c>
      <c r="J1292" s="21" t="s">
        <v>102</v>
      </c>
      <c r="K1292" s="203" t="s">
        <v>1997</v>
      </c>
      <c r="L1292" s="55"/>
      <c r="M1292" s="396">
        <v>0</v>
      </c>
      <c r="N1292" s="473">
        <v>18194</v>
      </c>
      <c r="O1292" s="217">
        <f t="shared" si="20"/>
        <v>392141</v>
      </c>
    </row>
    <row r="1293" spans="1:15" ht="22.95" customHeight="1" x14ac:dyDescent="0.2">
      <c r="A1293" s="468">
        <v>45873</v>
      </c>
      <c r="B1293" s="20" t="s">
        <v>208</v>
      </c>
      <c r="C1293" s="41">
        <v>1553</v>
      </c>
      <c r="D1293" s="55"/>
      <c r="E1293" s="203" t="s">
        <v>5663</v>
      </c>
      <c r="F1293" s="20" t="s">
        <v>79</v>
      </c>
      <c r="G1293" s="55"/>
      <c r="H1293" s="41" t="s">
        <v>22</v>
      </c>
      <c r="I1293" s="21" t="s">
        <v>103</v>
      </c>
      <c r="J1293" s="21" t="s">
        <v>102</v>
      </c>
      <c r="K1293" s="203" t="s">
        <v>5730</v>
      </c>
      <c r="L1293" s="55"/>
      <c r="M1293" s="396">
        <v>0</v>
      </c>
      <c r="N1293" s="473">
        <v>2000</v>
      </c>
      <c r="O1293" s="217">
        <f t="shared" si="20"/>
        <v>390141</v>
      </c>
    </row>
    <row r="1294" spans="1:15" ht="22.95" customHeight="1" x14ac:dyDescent="0.2">
      <c r="A1294" s="468">
        <v>45873</v>
      </c>
      <c r="B1294" s="20" t="s">
        <v>208</v>
      </c>
      <c r="C1294" s="41">
        <v>1554</v>
      </c>
      <c r="D1294" s="55"/>
      <c r="E1294" s="203" t="s">
        <v>5721</v>
      </c>
      <c r="F1294" s="20" t="s">
        <v>79</v>
      </c>
      <c r="G1294" s="55"/>
      <c r="H1294" s="41" t="s">
        <v>22</v>
      </c>
      <c r="I1294" s="21" t="s">
        <v>103</v>
      </c>
      <c r="J1294" s="21" t="s">
        <v>102</v>
      </c>
      <c r="K1294" s="203" t="s">
        <v>1386</v>
      </c>
      <c r="L1294" s="55"/>
      <c r="M1294" s="396">
        <v>0</v>
      </c>
      <c r="N1294" s="473">
        <v>200</v>
      </c>
      <c r="O1294" s="217">
        <f t="shared" si="20"/>
        <v>389941</v>
      </c>
    </row>
    <row r="1295" spans="1:15" ht="22.95" customHeight="1" x14ac:dyDescent="0.2">
      <c r="A1295" s="468">
        <v>45873</v>
      </c>
      <c r="B1295" s="20" t="s">
        <v>208</v>
      </c>
      <c r="C1295" s="41">
        <v>1555</v>
      </c>
      <c r="D1295" s="55"/>
      <c r="E1295" s="203" t="s">
        <v>1277</v>
      </c>
      <c r="F1295" s="20" t="s">
        <v>79</v>
      </c>
      <c r="G1295" s="55"/>
      <c r="H1295" s="41" t="s">
        <v>22</v>
      </c>
      <c r="I1295" s="21" t="s">
        <v>103</v>
      </c>
      <c r="J1295" s="21" t="s">
        <v>102</v>
      </c>
      <c r="K1295" s="203" t="s">
        <v>139</v>
      </c>
      <c r="L1295" s="55"/>
      <c r="M1295" s="396">
        <v>0</v>
      </c>
      <c r="N1295" s="473">
        <v>55</v>
      </c>
      <c r="O1295" s="217">
        <f t="shared" si="20"/>
        <v>389886</v>
      </c>
    </row>
    <row r="1296" spans="1:15" ht="22.95" customHeight="1" x14ac:dyDescent="0.2">
      <c r="A1296" s="468">
        <v>45873</v>
      </c>
      <c r="B1296" s="20" t="s">
        <v>208</v>
      </c>
      <c r="C1296" s="41">
        <v>1556</v>
      </c>
      <c r="D1296" s="55"/>
      <c r="E1296" s="203" t="s">
        <v>5722</v>
      </c>
      <c r="F1296" s="20" t="s">
        <v>79</v>
      </c>
      <c r="G1296" s="55"/>
      <c r="H1296" s="41" t="s">
        <v>22</v>
      </c>
      <c r="I1296" s="21" t="s">
        <v>103</v>
      </c>
      <c r="J1296" s="21" t="s">
        <v>102</v>
      </c>
      <c r="K1296" s="203" t="s">
        <v>4376</v>
      </c>
      <c r="L1296" s="55"/>
      <c r="M1296" s="396">
        <v>0</v>
      </c>
      <c r="N1296" s="473">
        <v>200</v>
      </c>
      <c r="O1296" s="217">
        <f t="shared" si="20"/>
        <v>389686</v>
      </c>
    </row>
    <row r="1297" spans="1:17" ht="22.95" customHeight="1" x14ac:dyDescent="0.25">
      <c r="A1297" s="216">
        <v>45873</v>
      </c>
      <c r="B1297" s="20" t="s">
        <v>208</v>
      </c>
      <c r="C1297" s="41">
        <v>1557</v>
      </c>
      <c r="D1297" s="41"/>
      <c r="E1297" s="55" t="s">
        <v>1279</v>
      </c>
      <c r="F1297" s="20" t="s">
        <v>79</v>
      </c>
      <c r="G1297" s="41"/>
      <c r="H1297" s="41" t="s">
        <v>22</v>
      </c>
      <c r="I1297" s="21" t="s">
        <v>53</v>
      </c>
      <c r="J1297" s="21" t="s">
        <v>113</v>
      </c>
      <c r="K1297" s="203" t="s">
        <v>1971</v>
      </c>
      <c r="L1297" s="55"/>
      <c r="M1297" s="396">
        <v>0</v>
      </c>
      <c r="N1297" s="443">
        <v>3000</v>
      </c>
      <c r="O1297" s="217">
        <f t="shared" si="20"/>
        <v>386686</v>
      </c>
      <c r="P1297" s="325"/>
      <c r="Q1297" s="229"/>
    </row>
    <row r="1298" spans="1:17" ht="22.95" customHeight="1" x14ac:dyDescent="0.2">
      <c r="A1298" s="470">
        <v>45873</v>
      </c>
      <c r="B1298" s="20" t="s">
        <v>208</v>
      </c>
      <c r="C1298" s="41">
        <v>1558</v>
      </c>
      <c r="D1298" s="55"/>
      <c r="E1298" s="306" t="s">
        <v>130</v>
      </c>
      <c r="F1298" s="20" t="s">
        <v>79</v>
      </c>
      <c r="G1298" s="55"/>
      <c r="H1298" s="41" t="s">
        <v>22</v>
      </c>
      <c r="I1298" s="21" t="s">
        <v>53</v>
      </c>
      <c r="J1298" s="21" t="s">
        <v>113</v>
      </c>
      <c r="K1298" s="306" t="s">
        <v>5731</v>
      </c>
      <c r="L1298" s="55"/>
      <c r="M1298" s="396">
        <v>0</v>
      </c>
      <c r="N1298" s="469">
        <v>200</v>
      </c>
      <c r="O1298" s="217">
        <f t="shared" si="20"/>
        <v>386486</v>
      </c>
    </row>
    <row r="1299" spans="1:17" ht="22.95" customHeight="1" x14ac:dyDescent="0.2">
      <c r="A1299" s="470">
        <v>45873</v>
      </c>
      <c r="B1299" s="20" t="s">
        <v>208</v>
      </c>
      <c r="C1299" s="41">
        <v>1559</v>
      </c>
      <c r="D1299" s="55"/>
      <c r="E1299" s="306" t="s">
        <v>130</v>
      </c>
      <c r="F1299" s="20" t="s">
        <v>79</v>
      </c>
      <c r="G1299" s="55"/>
      <c r="H1299" s="41" t="s">
        <v>22</v>
      </c>
      <c r="I1299" s="21" t="s">
        <v>53</v>
      </c>
      <c r="J1299" s="21" t="s">
        <v>113</v>
      </c>
      <c r="K1299" s="306" t="s">
        <v>5732</v>
      </c>
      <c r="L1299" s="55"/>
      <c r="M1299" s="396">
        <v>0</v>
      </c>
      <c r="N1299" s="469">
        <v>200</v>
      </c>
      <c r="O1299" s="217">
        <f t="shared" si="20"/>
        <v>386286</v>
      </c>
    </row>
    <row r="1300" spans="1:17" ht="22.95" customHeight="1" x14ac:dyDescent="0.2">
      <c r="A1300" s="470">
        <v>45873</v>
      </c>
      <c r="B1300" s="20" t="s">
        <v>208</v>
      </c>
      <c r="C1300" s="41">
        <v>1560</v>
      </c>
      <c r="D1300" s="55"/>
      <c r="E1300" s="306" t="s">
        <v>130</v>
      </c>
      <c r="F1300" s="20" t="s">
        <v>79</v>
      </c>
      <c r="G1300" s="55"/>
      <c r="H1300" s="41" t="s">
        <v>22</v>
      </c>
      <c r="I1300" s="21" t="s">
        <v>53</v>
      </c>
      <c r="J1300" s="21" t="s">
        <v>113</v>
      </c>
      <c r="K1300" s="306" t="s">
        <v>5733</v>
      </c>
      <c r="L1300" s="55"/>
      <c r="M1300" s="396">
        <v>0</v>
      </c>
      <c r="N1300" s="469">
        <v>200</v>
      </c>
      <c r="O1300" s="217">
        <f t="shared" si="20"/>
        <v>386086</v>
      </c>
    </row>
    <row r="1301" spans="1:17" ht="22.95" customHeight="1" x14ac:dyDescent="0.2">
      <c r="A1301" s="470">
        <v>45873</v>
      </c>
      <c r="B1301" s="20" t="s">
        <v>208</v>
      </c>
      <c r="C1301" s="41">
        <v>1561</v>
      </c>
      <c r="D1301" s="55"/>
      <c r="E1301" s="306" t="s">
        <v>130</v>
      </c>
      <c r="F1301" s="20" t="s">
        <v>79</v>
      </c>
      <c r="G1301" s="55"/>
      <c r="H1301" s="41" t="s">
        <v>22</v>
      </c>
      <c r="I1301" s="21" t="s">
        <v>53</v>
      </c>
      <c r="J1301" s="21" t="s">
        <v>113</v>
      </c>
      <c r="K1301" s="306" t="s">
        <v>5074</v>
      </c>
      <c r="L1301" s="55"/>
      <c r="M1301" s="396">
        <v>0</v>
      </c>
      <c r="N1301" s="469">
        <v>200</v>
      </c>
      <c r="O1301" s="217">
        <f t="shared" si="20"/>
        <v>385886</v>
      </c>
    </row>
    <row r="1302" spans="1:17" ht="22.95" customHeight="1" x14ac:dyDescent="0.2">
      <c r="A1302" s="470">
        <v>45873</v>
      </c>
      <c r="B1302" s="20" t="s">
        <v>208</v>
      </c>
      <c r="C1302" s="41">
        <v>1562</v>
      </c>
      <c r="D1302" s="55"/>
      <c r="E1302" s="306" t="s">
        <v>130</v>
      </c>
      <c r="F1302" s="20" t="s">
        <v>79</v>
      </c>
      <c r="G1302" s="55"/>
      <c r="H1302" s="41" t="s">
        <v>22</v>
      </c>
      <c r="I1302" s="21" t="s">
        <v>53</v>
      </c>
      <c r="J1302" s="21" t="s">
        <v>113</v>
      </c>
      <c r="K1302" s="306" t="s">
        <v>4399</v>
      </c>
      <c r="L1302" s="55"/>
      <c r="M1302" s="396">
        <v>0</v>
      </c>
      <c r="N1302" s="469">
        <v>500</v>
      </c>
      <c r="O1302" s="217">
        <f t="shared" si="20"/>
        <v>385386</v>
      </c>
    </row>
    <row r="1303" spans="1:17" ht="22.95" customHeight="1" x14ac:dyDescent="0.2">
      <c r="A1303" s="470">
        <v>45873</v>
      </c>
      <c r="B1303" s="20" t="s">
        <v>208</v>
      </c>
      <c r="C1303" s="41">
        <v>1563</v>
      </c>
      <c r="D1303" s="55"/>
      <c r="E1303" s="306" t="s">
        <v>130</v>
      </c>
      <c r="F1303" s="20" t="s">
        <v>79</v>
      </c>
      <c r="G1303" s="55"/>
      <c r="H1303" s="41" t="s">
        <v>22</v>
      </c>
      <c r="I1303" s="21" t="s">
        <v>53</v>
      </c>
      <c r="J1303" s="21" t="s">
        <v>113</v>
      </c>
      <c r="K1303" s="306" t="s">
        <v>2020</v>
      </c>
      <c r="L1303" s="55"/>
      <c r="M1303" s="396">
        <v>0</v>
      </c>
      <c r="N1303" s="469">
        <v>500</v>
      </c>
      <c r="O1303" s="217">
        <f t="shared" si="20"/>
        <v>384886</v>
      </c>
    </row>
    <row r="1304" spans="1:17" ht="22.95" customHeight="1" x14ac:dyDescent="0.2">
      <c r="A1304" s="470">
        <v>45873</v>
      </c>
      <c r="B1304" s="20" t="s">
        <v>208</v>
      </c>
      <c r="C1304" s="41">
        <v>1564</v>
      </c>
      <c r="D1304" s="55"/>
      <c r="E1304" s="306" t="s">
        <v>130</v>
      </c>
      <c r="F1304" s="20" t="s">
        <v>79</v>
      </c>
      <c r="G1304" s="55"/>
      <c r="H1304" s="41" t="s">
        <v>22</v>
      </c>
      <c r="I1304" s="21" t="s">
        <v>53</v>
      </c>
      <c r="J1304" s="21" t="s">
        <v>113</v>
      </c>
      <c r="K1304" s="306" t="s">
        <v>2018</v>
      </c>
      <c r="L1304" s="55"/>
      <c r="M1304" s="396">
        <v>0</v>
      </c>
      <c r="N1304" s="469">
        <v>500</v>
      </c>
      <c r="O1304" s="217">
        <f t="shared" si="20"/>
        <v>384386</v>
      </c>
    </row>
    <row r="1305" spans="1:17" ht="22.95" customHeight="1" x14ac:dyDescent="0.2">
      <c r="A1305" s="470">
        <v>45873</v>
      </c>
      <c r="B1305" s="20" t="s">
        <v>208</v>
      </c>
      <c r="C1305" s="41">
        <v>1565</v>
      </c>
      <c r="D1305" s="55"/>
      <c r="E1305" s="306" t="s">
        <v>1280</v>
      </c>
      <c r="F1305" s="20" t="s">
        <v>79</v>
      </c>
      <c r="G1305" s="55"/>
      <c r="H1305" s="41" t="s">
        <v>22</v>
      </c>
      <c r="I1305" s="21" t="s">
        <v>103</v>
      </c>
      <c r="J1305" s="21" t="s">
        <v>102</v>
      </c>
      <c r="K1305" s="306" t="s">
        <v>4229</v>
      </c>
      <c r="L1305" s="55"/>
      <c r="M1305" s="396">
        <v>0</v>
      </c>
      <c r="N1305" s="469">
        <v>2200</v>
      </c>
      <c r="O1305" s="217">
        <f t="shared" si="20"/>
        <v>382186</v>
      </c>
    </row>
    <row r="1306" spans="1:17" ht="22.95" customHeight="1" x14ac:dyDescent="0.2">
      <c r="A1306" s="470">
        <v>45873</v>
      </c>
      <c r="B1306" s="20" t="s">
        <v>208</v>
      </c>
      <c r="C1306" s="41">
        <v>1566</v>
      </c>
      <c r="D1306" s="55"/>
      <c r="E1306" s="306" t="s">
        <v>5683</v>
      </c>
      <c r="F1306" s="20" t="s">
        <v>79</v>
      </c>
      <c r="G1306" s="55"/>
      <c r="H1306" s="41" t="s">
        <v>22</v>
      </c>
      <c r="I1306" s="21" t="s">
        <v>103</v>
      </c>
      <c r="J1306" s="21" t="s">
        <v>102</v>
      </c>
      <c r="K1306" s="306" t="s">
        <v>5712</v>
      </c>
      <c r="L1306" s="55"/>
      <c r="M1306" s="396">
        <v>0</v>
      </c>
      <c r="N1306" s="469">
        <v>9000</v>
      </c>
      <c r="O1306" s="217">
        <f t="shared" si="20"/>
        <v>373186</v>
      </c>
    </row>
    <row r="1307" spans="1:17" ht="22.95" customHeight="1" x14ac:dyDescent="0.2">
      <c r="A1307" s="470">
        <v>45873</v>
      </c>
      <c r="B1307" s="20" t="s">
        <v>208</v>
      </c>
      <c r="C1307" s="41">
        <v>1567</v>
      </c>
      <c r="D1307" s="55"/>
      <c r="E1307" s="306" t="s">
        <v>1316</v>
      </c>
      <c r="F1307" s="20" t="s">
        <v>79</v>
      </c>
      <c r="G1307" s="55"/>
      <c r="H1307" s="41" t="s">
        <v>22</v>
      </c>
      <c r="I1307" s="21" t="s">
        <v>103</v>
      </c>
      <c r="J1307" s="21" t="s">
        <v>102</v>
      </c>
      <c r="K1307" s="306" t="s">
        <v>1388</v>
      </c>
      <c r="L1307" s="55"/>
      <c r="M1307" s="396">
        <v>0</v>
      </c>
      <c r="N1307" s="469">
        <v>3600</v>
      </c>
      <c r="O1307" s="217">
        <f t="shared" si="20"/>
        <v>369586</v>
      </c>
    </row>
    <row r="1308" spans="1:17" ht="22.95" customHeight="1" x14ac:dyDescent="0.2">
      <c r="A1308" s="470">
        <v>45873</v>
      </c>
      <c r="B1308" s="20" t="s">
        <v>208</v>
      </c>
      <c r="C1308" s="41">
        <v>1568</v>
      </c>
      <c r="D1308" s="55"/>
      <c r="E1308" s="306" t="s">
        <v>1278</v>
      </c>
      <c r="F1308" s="20" t="s">
        <v>79</v>
      </c>
      <c r="G1308" s="55"/>
      <c r="H1308" s="41" t="s">
        <v>22</v>
      </c>
      <c r="I1308" s="41" t="s">
        <v>53</v>
      </c>
      <c r="J1308" s="21" t="s">
        <v>112</v>
      </c>
      <c r="K1308" s="306" t="s">
        <v>1302</v>
      </c>
      <c r="L1308" s="55"/>
      <c r="M1308" s="396">
        <v>0</v>
      </c>
      <c r="N1308" s="469">
        <v>259764</v>
      </c>
      <c r="O1308" s="217">
        <f t="shared" si="20"/>
        <v>109822</v>
      </c>
    </row>
    <row r="1309" spans="1:17" ht="22.95" customHeight="1" x14ac:dyDescent="0.2">
      <c r="A1309" s="470">
        <v>45873</v>
      </c>
      <c r="B1309" s="20" t="s">
        <v>208</v>
      </c>
      <c r="C1309" s="41">
        <v>1569</v>
      </c>
      <c r="D1309" s="55"/>
      <c r="E1309" s="306" t="s">
        <v>1278</v>
      </c>
      <c r="F1309" s="20" t="s">
        <v>79</v>
      </c>
      <c r="G1309" s="55"/>
      <c r="H1309" s="41" t="s">
        <v>22</v>
      </c>
      <c r="I1309" s="41" t="s">
        <v>53</v>
      </c>
      <c r="J1309" s="21" t="s">
        <v>114</v>
      </c>
      <c r="K1309" s="306" t="s">
        <v>149</v>
      </c>
      <c r="L1309" s="55"/>
      <c r="M1309" s="396">
        <v>0</v>
      </c>
      <c r="N1309" s="469">
        <v>3700</v>
      </c>
      <c r="O1309" s="217">
        <f t="shared" si="20"/>
        <v>106122</v>
      </c>
    </row>
    <row r="1310" spans="1:17" ht="22.95" customHeight="1" x14ac:dyDescent="0.2">
      <c r="A1310" s="470">
        <v>45873</v>
      </c>
      <c r="B1310" s="20" t="s">
        <v>208</v>
      </c>
      <c r="C1310" s="41">
        <v>1570</v>
      </c>
      <c r="D1310" s="55"/>
      <c r="E1310" s="306" t="s">
        <v>1278</v>
      </c>
      <c r="F1310" s="20" t="s">
        <v>79</v>
      </c>
      <c r="G1310" s="55"/>
      <c r="H1310" s="41" t="s">
        <v>22</v>
      </c>
      <c r="I1310" s="41" t="s">
        <v>53</v>
      </c>
      <c r="J1310" s="21" t="s">
        <v>112</v>
      </c>
      <c r="K1310" s="306" t="s">
        <v>1303</v>
      </c>
      <c r="L1310" s="55"/>
      <c r="M1310" s="396">
        <v>0</v>
      </c>
      <c r="N1310" s="469">
        <v>34731</v>
      </c>
      <c r="O1310" s="217">
        <f t="shared" si="20"/>
        <v>71391</v>
      </c>
    </row>
    <row r="1311" spans="1:17" ht="22.95" customHeight="1" x14ac:dyDescent="0.2">
      <c r="A1311" s="470">
        <v>45873</v>
      </c>
      <c r="B1311" s="20" t="s">
        <v>208</v>
      </c>
      <c r="C1311" s="41">
        <v>1571</v>
      </c>
      <c r="D1311" s="55"/>
      <c r="E1311" s="306" t="s">
        <v>4283</v>
      </c>
      <c r="F1311" s="20" t="s">
        <v>79</v>
      </c>
      <c r="G1311" s="55"/>
      <c r="H1311" s="41" t="s">
        <v>22</v>
      </c>
      <c r="I1311" s="41" t="s">
        <v>53</v>
      </c>
      <c r="J1311" s="21" t="s">
        <v>112</v>
      </c>
      <c r="K1311" s="306" t="s">
        <v>5694</v>
      </c>
      <c r="L1311" s="55"/>
      <c r="M1311" s="396">
        <v>0</v>
      </c>
      <c r="N1311" s="469">
        <v>16056</v>
      </c>
      <c r="O1311" s="217">
        <f t="shared" si="20"/>
        <v>55335</v>
      </c>
    </row>
    <row r="1312" spans="1:17" ht="22.95" customHeight="1" x14ac:dyDescent="0.2">
      <c r="A1312" s="470">
        <v>45873</v>
      </c>
      <c r="B1312" s="20" t="s">
        <v>208</v>
      </c>
      <c r="C1312" s="41">
        <v>1572</v>
      </c>
      <c r="D1312" s="55"/>
      <c r="E1312" s="306" t="s">
        <v>4283</v>
      </c>
      <c r="F1312" s="20" t="s">
        <v>79</v>
      </c>
      <c r="G1312" s="55"/>
      <c r="H1312" s="41" t="s">
        <v>22</v>
      </c>
      <c r="I1312" s="41" t="s">
        <v>53</v>
      </c>
      <c r="J1312" s="21" t="s">
        <v>112</v>
      </c>
      <c r="K1312" s="306" t="s">
        <v>4295</v>
      </c>
      <c r="L1312" s="55"/>
      <c r="M1312" s="396">
        <v>0</v>
      </c>
      <c r="N1312" s="469">
        <v>18845</v>
      </c>
      <c r="O1312" s="217">
        <f t="shared" si="20"/>
        <v>36490</v>
      </c>
    </row>
    <row r="1313" spans="1:15" ht="22.95" customHeight="1" x14ac:dyDescent="0.2">
      <c r="A1313" s="470">
        <v>45873</v>
      </c>
      <c r="B1313" s="20" t="s">
        <v>208</v>
      </c>
      <c r="C1313" s="41">
        <v>1573</v>
      </c>
      <c r="D1313" s="55"/>
      <c r="E1313" s="306" t="s">
        <v>4283</v>
      </c>
      <c r="F1313" s="20" t="s">
        <v>79</v>
      </c>
      <c r="G1313" s="55"/>
      <c r="H1313" s="41" t="s">
        <v>22</v>
      </c>
      <c r="I1313" s="41" t="s">
        <v>53</v>
      </c>
      <c r="J1313" s="21" t="s">
        <v>112</v>
      </c>
      <c r="K1313" s="306" t="s">
        <v>1699</v>
      </c>
      <c r="L1313" s="55"/>
      <c r="M1313" s="396">
        <v>0</v>
      </c>
      <c r="N1313" s="469">
        <v>8980</v>
      </c>
      <c r="O1313" s="217">
        <f t="shared" si="20"/>
        <v>27510</v>
      </c>
    </row>
    <row r="1314" spans="1:15" ht="22.95" customHeight="1" x14ac:dyDescent="0.2">
      <c r="A1314" s="470">
        <v>45873</v>
      </c>
      <c r="B1314" s="20" t="s">
        <v>208</v>
      </c>
      <c r="C1314" s="41">
        <v>1574</v>
      </c>
      <c r="D1314" s="55"/>
      <c r="E1314" s="306" t="s">
        <v>1281</v>
      </c>
      <c r="F1314" s="20" t="s">
        <v>79</v>
      </c>
      <c r="G1314" s="55"/>
      <c r="H1314" s="41" t="s">
        <v>22</v>
      </c>
      <c r="I1314" s="21" t="s">
        <v>81</v>
      </c>
      <c r="J1314" s="21" t="s">
        <v>33</v>
      </c>
      <c r="K1314" s="306" t="s">
        <v>1364</v>
      </c>
      <c r="L1314" s="55"/>
      <c r="M1314" s="396">
        <v>0</v>
      </c>
      <c r="N1314" s="610">
        <v>20000</v>
      </c>
      <c r="O1314" s="217">
        <f t="shared" ref="O1314:O1377" si="21">O1313+M1314-N1314</f>
        <v>7510</v>
      </c>
    </row>
    <row r="1315" spans="1:15" ht="22.95" customHeight="1" x14ac:dyDescent="0.2">
      <c r="A1315" s="470">
        <v>45880</v>
      </c>
      <c r="B1315" s="20" t="s">
        <v>208</v>
      </c>
      <c r="C1315" s="41">
        <v>1583</v>
      </c>
      <c r="D1315" s="55"/>
      <c r="E1315" s="306" t="s">
        <v>130</v>
      </c>
      <c r="F1315" s="20" t="s">
        <v>79</v>
      </c>
      <c r="G1315" s="55"/>
      <c r="H1315" s="41" t="s">
        <v>22</v>
      </c>
      <c r="I1315" s="21" t="s">
        <v>53</v>
      </c>
      <c r="J1315" s="21" t="s">
        <v>113</v>
      </c>
      <c r="K1315" s="306" t="s">
        <v>8354</v>
      </c>
      <c r="L1315" s="55"/>
      <c r="M1315" s="396">
        <v>0</v>
      </c>
      <c r="N1315" s="469">
        <v>200</v>
      </c>
      <c r="O1315" s="217">
        <f t="shared" si="21"/>
        <v>7310</v>
      </c>
    </row>
    <row r="1316" spans="1:15" ht="22.95" customHeight="1" x14ac:dyDescent="0.2">
      <c r="A1316" s="470">
        <v>45880</v>
      </c>
      <c r="B1316" s="20" t="s">
        <v>208</v>
      </c>
      <c r="C1316" s="41">
        <v>1584</v>
      </c>
      <c r="D1316" s="55"/>
      <c r="E1316" s="306" t="s">
        <v>8347</v>
      </c>
      <c r="F1316" s="20" t="s">
        <v>79</v>
      </c>
      <c r="G1316" s="55"/>
      <c r="H1316" s="41" t="s">
        <v>22</v>
      </c>
      <c r="I1316" s="21" t="s">
        <v>103</v>
      </c>
      <c r="J1316" s="21" t="s">
        <v>102</v>
      </c>
      <c r="K1316" s="306" t="s">
        <v>8355</v>
      </c>
      <c r="L1316" s="55"/>
      <c r="M1316" s="396">
        <v>0</v>
      </c>
      <c r="N1316" s="469">
        <v>1200</v>
      </c>
      <c r="O1316" s="217">
        <f t="shared" si="21"/>
        <v>6110</v>
      </c>
    </row>
    <row r="1317" spans="1:15" ht="22.95" customHeight="1" x14ac:dyDescent="0.2">
      <c r="A1317" s="470">
        <v>45880</v>
      </c>
      <c r="B1317" s="20" t="s">
        <v>208</v>
      </c>
      <c r="C1317" s="41">
        <v>1585</v>
      </c>
      <c r="D1317" s="55"/>
      <c r="E1317" s="306" t="s">
        <v>1321</v>
      </c>
      <c r="F1317" s="20" t="s">
        <v>79</v>
      </c>
      <c r="G1317" s="55"/>
      <c r="H1317" s="41" t="s">
        <v>22</v>
      </c>
      <c r="I1317" s="21" t="s">
        <v>103</v>
      </c>
      <c r="J1317" s="21" t="s">
        <v>97</v>
      </c>
      <c r="K1317" s="306" t="s">
        <v>1289</v>
      </c>
      <c r="L1317" s="55"/>
      <c r="M1317" s="396">
        <v>0</v>
      </c>
      <c r="N1317" s="469">
        <v>200</v>
      </c>
      <c r="O1317" s="217">
        <f t="shared" si="21"/>
        <v>5910</v>
      </c>
    </row>
    <row r="1318" spans="1:15" ht="22.95" customHeight="1" x14ac:dyDescent="0.2">
      <c r="A1318" s="470">
        <v>45880</v>
      </c>
      <c r="B1318" s="20" t="s">
        <v>208</v>
      </c>
      <c r="C1318" s="41">
        <v>1586</v>
      </c>
      <c r="D1318" s="55"/>
      <c r="E1318" s="306" t="s">
        <v>8348</v>
      </c>
      <c r="F1318" s="20" t="s">
        <v>79</v>
      </c>
      <c r="G1318" s="55"/>
      <c r="H1318" s="41" t="s">
        <v>22</v>
      </c>
      <c r="I1318" s="21" t="s">
        <v>103</v>
      </c>
      <c r="J1318" s="21" t="s">
        <v>102</v>
      </c>
      <c r="K1318" s="306" t="s">
        <v>1305</v>
      </c>
      <c r="L1318" s="55"/>
      <c r="M1318" s="396">
        <v>0</v>
      </c>
      <c r="N1318" s="469">
        <v>650</v>
      </c>
      <c r="O1318" s="217">
        <f t="shared" si="21"/>
        <v>5260</v>
      </c>
    </row>
    <row r="1319" spans="1:15" ht="22.95" customHeight="1" x14ac:dyDescent="0.2">
      <c r="A1319" s="470">
        <v>45880</v>
      </c>
      <c r="B1319" s="20" t="s">
        <v>208</v>
      </c>
      <c r="C1319" s="41">
        <v>1587</v>
      </c>
      <c r="D1319" s="55"/>
      <c r="E1319" s="306" t="s">
        <v>8349</v>
      </c>
      <c r="F1319" s="20" t="s">
        <v>79</v>
      </c>
      <c r="G1319" s="55"/>
      <c r="H1319" s="41" t="s">
        <v>22</v>
      </c>
      <c r="I1319" s="21" t="s">
        <v>103</v>
      </c>
      <c r="J1319" s="21" t="s">
        <v>102</v>
      </c>
      <c r="K1319" s="306" t="s">
        <v>8356</v>
      </c>
      <c r="L1319" s="55"/>
      <c r="M1319" s="396">
        <v>0</v>
      </c>
      <c r="N1319" s="469">
        <v>1950</v>
      </c>
      <c r="O1319" s="217">
        <f t="shared" si="21"/>
        <v>3310</v>
      </c>
    </row>
    <row r="1320" spans="1:15" ht="22.95" customHeight="1" x14ac:dyDescent="0.2">
      <c r="A1320" s="470">
        <v>45880</v>
      </c>
      <c r="B1320" s="20" t="s">
        <v>208</v>
      </c>
      <c r="C1320" s="41">
        <v>1588</v>
      </c>
      <c r="D1320" s="55"/>
      <c r="E1320" s="306" t="s">
        <v>4200</v>
      </c>
      <c r="F1320" s="20" t="s">
        <v>79</v>
      </c>
      <c r="G1320" s="55"/>
      <c r="H1320" s="41" t="s">
        <v>22</v>
      </c>
      <c r="I1320" s="21" t="s">
        <v>103</v>
      </c>
      <c r="J1320" s="21" t="s">
        <v>98</v>
      </c>
      <c r="K1320" s="306" t="s">
        <v>139</v>
      </c>
      <c r="L1320" s="55"/>
      <c r="M1320" s="396">
        <v>0</v>
      </c>
      <c r="N1320" s="469">
        <v>350</v>
      </c>
      <c r="O1320" s="217">
        <f t="shared" si="21"/>
        <v>2960</v>
      </c>
    </row>
    <row r="1321" spans="1:15" ht="22.95" customHeight="1" x14ac:dyDescent="0.2">
      <c r="A1321" s="470">
        <v>45880</v>
      </c>
      <c r="B1321" s="20" t="s">
        <v>208</v>
      </c>
      <c r="C1321" s="41">
        <v>1589</v>
      </c>
      <c r="D1321" s="55"/>
      <c r="E1321" s="306" t="s">
        <v>130</v>
      </c>
      <c r="F1321" s="20" t="s">
        <v>79</v>
      </c>
      <c r="G1321" s="55"/>
      <c r="H1321" s="41" t="s">
        <v>22</v>
      </c>
      <c r="I1321" s="21" t="s">
        <v>53</v>
      </c>
      <c r="J1321" s="21" t="s">
        <v>113</v>
      </c>
      <c r="K1321" s="306" t="s">
        <v>2018</v>
      </c>
      <c r="L1321" s="55"/>
      <c r="M1321" s="396">
        <v>0</v>
      </c>
      <c r="N1321" s="469">
        <v>500</v>
      </c>
      <c r="O1321" s="217">
        <f t="shared" si="21"/>
        <v>2460</v>
      </c>
    </row>
    <row r="1322" spans="1:15" ht="22.95" customHeight="1" x14ac:dyDescent="0.2">
      <c r="A1322" s="470">
        <v>45880</v>
      </c>
      <c r="B1322" s="20" t="s">
        <v>208</v>
      </c>
      <c r="C1322" s="41">
        <v>1590</v>
      </c>
      <c r="D1322" s="55"/>
      <c r="E1322" s="306" t="s">
        <v>130</v>
      </c>
      <c r="F1322" s="20" t="s">
        <v>79</v>
      </c>
      <c r="G1322" s="55"/>
      <c r="H1322" s="41" t="s">
        <v>22</v>
      </c>
      <c r="I1322" s="21" t="s">
        <v>53</v>
      </c>
      <c r="J1322" s="21" t="s">
        <v>113</v>
      </c>
      <c r="K1322" s="306" t="s">
        <v>5658</v>
      </c>
      <c r="L1322" s="55"/>
      <c r="M1322" s="396">
        <v>0</v>
      </c>
      <c r="N1322" s="469">
        <v>500</v>
      </c>
      <c r="O1322" s="217">
        <f t="shared" si="21"/>
        <v>1960</v>
      </c>
    </row>
    <row r="1323" spans="1:15" ht="22.95" customHeight="1" x14ac:dyDescent="0.2">
      <c r="A1323" s="470">
        <v>45880</v>
      </c>
      <c r="B1323" s="20" t="s">
        <v>208</v>
      </c>
      <c r="C1323" s="41">
        <v>1591</v>
      </c>
      <c r="D1323" s="55"/>
      <c r="E1323" s="306" t="s">
        <v>130</v>
      </c>
      <c r="F1323" s="20" t="s">
        <v>79</v>
      </c>
      <c r="G1323" s="55"/>
      <c r="H1323" s="41" t="s">
        <v>22</v>
      </c>
      <c r="I1323" s="21" t="s">
        <v>53</v>
      </c>
      <c r="J1323" s="21" t="s">
        <v>113</v>
      </c>
      <c r="K1323" s="306" t="s">
        <v>8357</v>
      </c>
      <c r="L1323" s="55"/>
      <c r="M1323" s="396">
        <v>0</v>
      </c>
      <c r="N1323" s="469">
        <v>200</v>
      </c>
      <c r="O1323" s="217">
        <f t="shared" si="21"/>
        <v>1760</v>
      </c>
    </row>
    <row r="1324" spans="1:15" ht="22.95" customHeight="1" x14ac:dyDescent="0.2">
      <c r="A1324" s="470">
        <v>45880</v>
      </c>
      <c r="B1324" s="20" t="s">
        <v>208</v>
      </c>
      <c r="C1324" s="41">
        <v>1592</v>
      </c>
      <c r="D1324" s="55"/>
      <c r="E1324" s="306" t="s">
        <v>130</v>
      </c>
      <c r="F1324" s="20" t="s">
        <v>79</v>
      </c>
      <c r="G1324" s="55"/>
      <c r="H1324" s="41" t="s">
        <v>22</v>
      </c>
      <c r="I1324" s="21" t="s">
        <v>53</v>
      </c>
      <c r="J1324" s="21" t="s">
        <v>113</v>
      </c>
      <c r="K1324" s="306" t="s">
        <v>8358</v>
      </c>
      <c r="L1324" s="55"/>
      <c r="M1324" s="396">
        <v>0</v>
      </c>
      <c r="N1324" s="469">
        <v>200</v>
      </c>
      <c r="O1324" s="217">
        <f t="shared" si="21"/>
        <v>1560</v>
      </c>
    </row>
    <row r="1325" spans="1:15" ht="22.95" customHeight="1" x14ac:dyDescent="0.25">
      <c r="A1325" s="470">
        <v>45880</v>
      </c>
      <c r="B1325" s="20" t="s">
        <v>208</v>
      </c>
      <c r="C1325" s="41">
        <v>1593</v>
      </c>
      <c r="D1325" s="55"/>
      <c r="E1325" s="306" t="s">
        <v>130</v>
      </c>
      <c r="F1325" s="20" t="s">
        <v>79</v>
      </c>
      <c r="G1325" s="55"/>
      <c r="H1325" s="41" t="s">
        <v>22</v>
      </c>
      <c r="I1325" s="21" t="s">
        <v>53</v>
      </c>
      <c r="J1325" s="21" t="s">
        <v>113</v>
      </c>
      <c r="K1325" s="323" t="s">
        <v>5667</v>
      </c>
      <c r="L1325" s="55"/>
      <c r="M1325" s="469">
        <v>0</v>
      </c>
      <c r="N1325" s="469">
        <v>200</v>
      </c>
      <c r="O1325" s="217">
        <f t="shared" si="21"/>
        <v>1360</v>
      </c>
    </row>
    <row r="1326" spans="1:15" ht="22.95" customHeight="1" x14ac:dyDescent="0.2">
      <c r="A1326" s="470">
        <v>45880</v>
      </c>
      <c r="B1326" s="20" t="s">
        <v>208</v>
      </c>
      <c r="C1326" s="41">
        <v>1594</v>
      </c>
      <c r="D1326" s="55"/>
      <c r="E1326" s="306" t="s">
        <v>130</v>
      </c>
      <c r="F1326" s="20" t="s">
        <v>79</v>
      </c>
      <c r="G1326" s="55"/>
      <c r="H1326" s="41" t="s">
        <v>22</v>
      </c>
      <c r="I1326" s="21" t="s">
        <v>53</v>
      </c>
      <c r="J1326" s="21" t="s">
        <v>113</v>
      </c>
      <c r="K1326" s="306" t="s">
        <v>5687</v>
      </c>
      <c r="L1326" s="55"/>
      <c r="M1326" s="396">
        <v>0</v>
      </c>
      <c r="N1326" s="469">
        <v>200</v>
      </c>
      <c r="O1326" s="217">
        <f t="shared" si="21"/>
        <v>1160</v>
      </c>
    </row>
    <row r="1327" spans="1:15" ht="22.95" customHeight="1" x14ac:dyDescent="0.2">
      <c r="A1327" s="470">
        <v>45880</v>
      </c>
      <c r="B1327" s="20" t="s">
        <v>208</v>
      </c>
      <c r="C1327" s="41">
        <v>1595</v>
      </c>
      <c r="D1327" s="55"/>
      <c r="E1327" s="306" t="s">
        <v>130</v>
      </c>
      <c r="F1327" s="20" t="s">
        <v>79</v>
      </c>
      <c r="G1327" s="55"/>
      <c r="H1327" s="41" t="s">
        <v>22</v>
      </c>
      <c r="I1327" s="21" t="s">
        <v>53</v>
      </c>
      <c r="J1327" s="21" t="s">
        <v>113</v>
      </c>
      <c r="K1327" s="306" t="s">
        <v>1284</v>
      </c>
      <c r="L1327" s="55"/>
      <c r="M1327" s="396">
        <v>0</v>
      </c>
      <c r="N1327" s="469">
        <v>200</v>
      </c>
      <c r="O1327" s="217">
        <f t="shared" si="21"/>
        <v>960</v>
      </c>
    </row>
    <row r="1328" spans="1:15" ht="22.95" customHeight="1" x14ac:dyDescent="0.2">
      <c r="A1328" s="470">
        <v>45880</v>
      </c>
      <c r="B1328" s="20" t="s">
        <v>208</v>
      </c>
      <c r="C1328" s="41">
        <v>1596</v>
      </c>
      <c r="D1328" s="55"/>
      <c r="E1328" s="306" t="s">
        <v>8350</v>
      </c>
      <c r="F1328" s="20" t="s">
        <v>79</v>
      </c>
      <c r="G1328" s="55"/>
      <c r="H1328" s="41" t="s">
        <v>21</v>
      </c>
      <c r="I1328" s="23" t="s">
        <v>81</v>
      </c>
      <c r="J1328" s="23" t="s">
        <v>33</v>
      </c>
      <c r="K1328" s="306"/>
      <c r="L1328" s="55"/>
      <c r="M1328" s="609">
        <v>10000</v>
      </c>
      <c r="N1328" s="469">
        <v>0</v>
      </c>
      <c r="O1328" s="217">
        <f t="shared" si="21"/>
        <v>10960</v>
      </c>
    </row>
    <row r="1329" spans="1:16" ht="22.95" customHeight="1" x14ac:dyDescent="0.2">
      <c r="A1329" s="470">
        <v>45880</v>
      </c>
      <c r="B1329" s="20" t="s">
        <v>208</v>
      </c>
      <c r="C1329" s="41">
        <v>1597</v>
      </c>
      <c r="D1329" s="55"/>
      <c r="E1329" s="306" t="s">
        <v>8351</v>
      </c>
      <c r="F1329" s="20" t="s">
        <v>79</v>
      </c>
      <c r="G1329" s="55"/>
      <c r="H1329" s="41" t="s">
        <v>22</v>
      </c>
      <c r="I1329" s="21" t="s">
        <v>103</v>
      </c>
      <c r="J1329" s="21" t="s">
        <v>102</v>
      </c>
      <c r="K1329" s="306" t="s">
        <v>1361</v>
      </c>
      <c r="L1329" s="55"/>
      <c r="M1329" s="396">
        <v>0</v>
      </c>
      <c r="N1329" s="469">
        <v>8880</v>
      </c>
      <c r="O1329" s="217">
        <f t="shared" si="21"/>
        <v>2080</v>
      </c>
    </row>
    <row r="1330" spans="1:16" ht="22.95" customHeight="1" x14ac:dyDescent="0.2">
      <c r="A1330" s="470">
        <v>45880</v>
      </c>
      <c r="B1330" s="20" t="s">
        <v>208</v>
      </c>
      <c r="C1330" s="41">
        <v>1598</v>
      </c>
      <c r="D1330" s="55"/>
      <c r="E1330" s="306" t="s">
        <v>1270</v>
      </c>
      <c r="F1330" s="20" t="s">
        <v>79</v>
      </c>
      <c r="G1330" s="55"/>
      <c r="H1330" s="41" t="s">
        <v>21</v>
      </c>
      <c r="I1330" s="23" t="s">
        <v>81</v>
      </c>
      <c r="J1330" s="23" t="s">
        <v>33</v>
      </c>
      <c r="K1330" s="306"/>
      <c r="L1330" s="55"/>
      <c r="M1330" s="609">
        <v>365000</v>
      </c>
      <c r="N1330" s="469">
        <v>0</v>
      </c>
      <c r="O1330" s="217">
        <f t="shared" si="21"/>
        <v>367080</v>
      </c>
    </row>
    <row r="1331" spans="1:16" ht="22.95" customHeight="1" x14ac:dyDescent="0.2">
      <c r="A1331" s="470">
        <v>45880</v>
      </c>
      <c r="B1331" s="20" t="s">
        <v>208</v>
      </c>
      <c r="C1331" s="41">
        <v>1599</v>
      </c>
      <c r="D1331" s="55"/>
      <c r="E1331" s="306" t="s">
        <v>1933</v>
      </c>
      <c r="F1331" s="20" t="s">
        <v>79</v>
      </c>
      <c r="G1331" s="55"/>
      <c r="H1331" s="41" t="s">
        <v>22</v>
      </c>
      <c r="I1331" s="21" t="s">
        <v>103</v>
      </c>
      <c r="J1331" s="21" t="s">
        <v>94</v>
      </c>
      <c r="K1331" s="306" t="s">
        <v>5078</v>
      </c>
      <c r="L1331" s="55"/>
      <c r="M1331" s="396">
        <v>0</v>
      </c>
      <c r="N1331" s="469">
        <v>800</v>
      </c>
      <c r="O1331" s="217">
        <f t="shared" si="21"/>
        <v>366280</v>
      </c>
    </row>
    <row r="1332" spans="1:16" ht="22.95" customHeight="1" x14ac:dyDescent="0.2">
      <c r="A1332" s="470">
        <v>45880</v>
      </c>
      <c r="B1332" s="20" t="s">
        <v>208</v>
      </c>
      <c r="C1332" s="41">
        <v>1600</v>
      </c>
      <c r="D1332" s="55"/>
      <c r="E1332" s="306" t="s">
        <v>8352</v>
      </c>
      <c r="F1332" s="20" t="s">
        <v>79</v>
      </c>
      <c r="G1332" s="55"/>
      <c r="H1332" s="41" t="s">
        <v>22</v>
      </c>
      <c r="I1332" s="21" t="s">
        <v>103</v>
      </c>
      <c r="J1332" s="21" t="s">
        <v>218</v>
      </c>
      <c r="K1332" s="306" t="s">
        <v>1349</v>
      </c>
      <c r="L1332" s="55"/>
      <c r="M1332" s="396">
        <v>0</v>
      </c>
      <c r="N1332" s="469">
        <v>800</v>
      </c>
      <c r="O1332" s="217">
        <f t="shared" si="21"/>
        <v>365480</v>
      </c>
    </row>
    <row r="1333" spans="1:16" ht="22.95" customHeight="1" x14ac:dyDescent="0.2">
      <c r="A1333" s="470">
        <v>45880</v>
      </c>
      <c r="B1333" s="20" t="s">
        <v>208</v>
      </c>
      <c r="C1333" s="41">
        <v>1601</v>
      </c>
      <c r="D1333" s="55"/>
      <c r="E1333" s="306" t="s">
        <v>1310</v>
      </c>
      <c r="F1333" s="20" t="s">
        <v>79</v>
      </c>
      <c r="G1333" s="55"/>
      <c r="H1333" s="41" t="s">
        <v>22</v>
      </c>
      <c r="I1333" s="21" t="s">
        <v>103</v>
      </c>
      <c r="J1333" s="21" t="s">
        <v>218</v>
      </c>
      <c r="K1333" s="306" t="s">
        <v>1322</v>
      </c>
      <c r="L1333" s="55"/>
      <c r="M1333" s="396">
        <v>0</v>
      </c>
      <c r="N1333" s="469">
        <v>120</v>
      </c>
      <c r="O1333" s="217">
        <f t="shared" si="21"/>
        <v>365360</v>
      </c>
    </row>
    <row r="1334" spans="1:16" ht="22.95" customHeight="1" x14ac:dyDescent="0.2">
      <c r="A1334" s="470">
        <v>45880</v>
      </c>
      <c r="B1334" s="20" t="s">
        <v>208</v>
      </c>
      <c r="C1334" s="41">
        <v>1602</v>
      </c>
      <c r="D1334" s="55"/>
      <c r="E1334" s="306" t="s">
        <v>1274</v>
      </c>
      <c r="F1334" s="20" t="s">
        <v>79</v>
      </c>
      <c r="G1334" s="55"/>
      <c r="H1334" s="41" t="s">
        <v>22</v>
      </c>
      <c r="I1334" s="21" t="s">
        <v>103</v>
      </c>
      <c r="J1334" s="21" t="s">
        <v>102</v>
      </c>
      <c r="K1334" s="306" t="s">
        <v>8359</v>
      </c>
      <c r="L1334" s="55"/>
      <c r="M1334" s="396">
        <v>0</v>
      </c>
      <c r="N1334" s="469">
        <v>3150</v>
      </c>
      <c r="O1334" s="217">
        <f t="shared" si="21"/>
        <v>362210</v>
      </c>
    </row>
    <row r="1335" spans="1:16" ht="22.95" customHeight="1" x14ac:dyDescent="0.2">
      <c r="A1335" s="470">
        <v>45880</v>
      </c>
      <c r="B1335" s="20" t="s">
        <v>208</v>
      </c>
      <c r="C1335" s="41">
        <v>1603</v>
      </c>
      <c r="D1335" s="55"/>
      <c r="E1335" s="306" t="s">
        <v>1274</v>
      </c>
      <c r="F1335" s="20" t="s">
        <v>79</v>
      </c>
      <c r="G1335" s="55"/>
      <c r="H1335" s="41" t="s">
        <v>22</v>
      </c>
      <c r="I1335" s="21" t="s">
        <v>103</v>
      </c>
      <c r="J1335" s="21" t="s">
        <v>218</v>
      </c>
      <c r="K1335" s="306" t="s">
        <v>4252</v>
      </c>
      <c r="L1335" s="55"/>
      <c r="M1335" s="396">
        <v>0</v>
      </c>
      <c r="N1335" s="469">
        <v>750</v>
      </c>
      <c r="O1335" s="217">
        <f t="shared" si="21"/>
        <v>361460</v>
      </c>
    </row>
    <row r="1336" spans="1:16" ht="22.95" customHeight="1" x14ac:dyDescent="0.2">
      <c r="A1336" s="470">
        <v>45880</v>
      </c>
      <c r="B1336" s="20" t="s">
        <v>208</v>
      </c>
      <c r="C1336" s="41">
        <v>1604</v>
      </c>
      <c r="D1336" s="55"/>
      <c r="E1336" s="306" t="s">
        <v>1274</v>
      </c>
      <c r="F1336" s="20" t="s">
        <v>79</v>
      </c>
      <c r="G1336" s="55"/>
      <c r="H1336" s="41" t="s">
        <v>22</v>
      </c>
      <c r="I1336" s="21" t="s">
        <v>103</v>
      </c>
      <c r="J1336" s="21" t="s">
        <v>218</v>
      </c>
      <c r="K1336" s="306" t="s">
        <v>5691</v>
      </c>
      <c r="L1336" s="55"/>
      <c r="M1336" s="396">
        <v>0</v>
      </c>
      <c r="N1336" s="469">
        <v>1000</v>
      </c>
      <c r="O1336" s="217">
        <f t="shared" si="21"/>
        <v>360460</v>
      </c>
    </row>
    <row r="1337" spans="1:16" ht="22.95" customHeight="1" x14ac:dyDescent="0.2">
      <c r="A1337" s="470">
        <v>45880</v>
      </c>
      <c r="B1337" s="20" t="s">
        <v>208</v>
      </c>
      <c r="C1337" s="41">
        <v>1605</v>
      </c>
      <c r="D1337" s="55"/>
      <c r="E1337" s="306" t="s">
        <v>1276</v>
      </c>
      <c r="F1337" s="20" t="s">
        <v>79</v>
      </c>
      <c r="G1337" s="55"/>
      <c r="H1337" s="41" t="s">
        <v>22</v>
      </c>
      <c r="I1337" s="21" t="s">
        <v>103</v>
      </c>
      <c r="J1337" s="21" t="s">
        <v>214</v>
      </c>
      <c r="K1337" s="306" t="s">
        <v>1358</v>
      </c>
      <c r="L1337" s="55"/>
      <c r="M1337" s="396">
        <v>0</v>
      </c>
      <c r="N1337" s="469">
        <v>600</v>
      </c>
      <c r="O1337" s="217">
        <f t="shared" si="21"/>
        <v>359860</v>
      </c>
    </row>
    <row r="1338" spans="1:16" ht="22.95" customHeight="1" x14ac:dyDescent="0.2">
      <c r="A1338" s="470">
        <v>45880</v>
      </c>
      <c r="B1338" s="20" t="s">
        <v>208</v>
      </c>
      <c r="C1338" s="41">
        <v>1606</v>
      </c>
      <c r="D1338" s="55"/>
      <c r="E1338" s="306" t="s">
        <v>1276</v>
      </c>
      <c r="F1338" s="20" t="s">
        <v>79</v>
      </c>
      <c r="G1338" s="55"/>
      <c r="H1338" s="41" t="s">
        <v>22</v>
      </c>
      <c r="I1338" s="21" t="s">
        <v>103</v>
      </c>
      <c r="J1338" s="21" t="s">
        <v>102</v>
      </c>
      <c r="K1338" s="306" t="s">
        <v>1300</v>
      </c>
      <c r="L1338" s="55"/>
      <c r="M1338" s="396">
        <v>0</v>
      </c>
      <c r="N1338" s="469">
        <v>8112</v>
      </c>
      <c r="O1338" s="217">
        <f t="shared" si="21"/>
        <v>351748</v>
      </c>
    </row>
    <row r="1339" spans="1:16" ht="22.95" customHeight="1" x14ac:dyDescent="0.2">
      <c r="A1339" s="470">
        <v>45880</v>
      </c>
      <c r="B1339" s="20" t="s">
        <v>208</v>
      </c>
      <c r="C1339" s="41">
        <v>1607</v>
      </c>
      <c r="D1339" s="55"/>
      <c r="E1339" s="306" t="s">
        <v>1933</v>
      </c>
      <c r="F1339" s="20" t="s">
        <v>79</v>
      </c>
      <c r="G1339" s="55"/>
      <c r="H1339" s="41" t="s">
        <v>22</v>
      </c>
      <c r="I1339" s="21" t="s">
        <v>103</v>
      </c>
      <c r="J1339" s="21" t="s">
        <v>94</v>
      </c>
      <c r="K1339" s="306" t="s">
        <v>149</v>
      </c>
      <c r="L1339" s="55"/>
      <c r="M1339" s="396">
        <v>0</v>
      </c>
      <c r="N1339" s="469">
        <v>500</v>
      </c>
      <c r="O1339" s="217">
        <f t="shared" si="21"/>
        <v>351248</v>
      </c>
    </row>
    <row r="1340" spans="1:16" ht="22.95" customHeight="1" x14ac:dyDescent="0.2">
      <c r="A1340" s="470">
        <v>45880</v>
      </c>
      <c r="B1340" s="20" t="s">
        <v>208</v>
      </c>
      <c r="C1340" s="41">
        <v>1608</v>
      </c>
      <c r="D1340" s="55"/>
      <c r="E1340" s="306" t="s">
        <v>4283</v>
      </c>
      <c r="F1340" s="20" t="s">
        <v>79</v>
      </c>
      <c r="G1340" s="55"/>
      <c r="H1340" s="41" t="s">
        <v>22</v>
      </c>
      <c r="I1340" s="41" t="s">
        <v>53</v>
      </c>
      <c r="J1340" s="21" t="s">
        <v>112</v>
      </c>
      <c r="K1340" s="306" t="s">
        <v>4295</v>
      </c>
      <c r="L1340" s="55"/>
      <c r="M1340" s="396">
        <v>0</v>
      </c>
      <c r="N1340" s="469">
        <v>6447</v>
      </c>
      <c r="O1340" s="217">
        <f t="shared" si="21"/>
        <v>344801</v>
      </c>
    </row>
    <row r="1341" spans="1:16" ht="22.95" customHeight="1" x14ac:dyDescent="0.25">
      <c r="A1341" s="470">
        <v>45880</v>
      </c>
      <c r="B1341" s="20" t="s">
        <v>208</v>
      </c>
      <c r="C1341" s="41">
        <v>1609</v>
      </c>
      <c r="D1341" s="55"/>
      <c r="E1341" s="306" t="s">
        <v>4283</v>
      </c>
      <c r="F1341" s="20" t="s">
        <v>79</v>
      </c>
      <c r="G1341" s="55"/>
      <c r="H1341" s="41" t="s">
        <v>22</v>
      </c>
      <c r="I1341" s="41" t="s">
        <v>53</v>
      </c>
      <c r="J1341" s="21" t="s">
        <v>112</v>
      </c>
      <c r="K1341" s="306" t="s">
        <v>8360</v>
      </c>
      <c r="L1341" s="55"/>
      <c r="M1341" s="396">
        <v>0</v>
      </c>
      <c r="N1341" s="469">
        <v>4704</v>
      </c>
      <c r="O1341" s="217">
        <f t="shared" si="21"/>
        <v>340097</v>
      </c>
      <c r="P1341" s="326"/>
    </row>
    <row r="1342" spans="1:16" ht="22.95" customHeight="1" x14ac:dyDescent="0.2">
      <c r="A1342" s="227">
        <v>45880</v>
      </c>
      <c r="B1342" s="20" t="s">
        <v>208</v>
      </c>
      <c r="C1342" s="28">
        <v>1610</v>
      </c>
      <c r="E1342" s="25" t="s">
        <v>4283</v>
      </c>
      <c r="F1342" s="20" t="s">
        <v>79</v>
      </c>
      <c r="H1342" s="41" t="s">
        <v>22</v>
      </c>
      <c r="I1342" s="41" t="s">
        <v>53</v>
      </c>
      <c r="J1342" s="21" t="s">
        <v>112</v>
      </c>
      <c r="K1342" s="25" t="s">
        <v>1699</v>
      </c>
      <c r="M1342" s="492">
        <v>0</v>
      </c>
      <c r="N1342" s="492">
        <v>8273</v>
      </c>
      <c r="O1342" s="217">
        <f t="shared" si="21"/>
        <v>331824</v>
      </c>
    </row>
    <row r="1343" spans="1:16" ht="22.95" customHeight="1" x14ac:dyDescent="0.2">
      <c r="A1343" s="227">
        <v>45880</v>
      </c>
      <c r="B1343" s="20" t="s">
        <v>208</v>
      </c>
      <c r="C1343" s="28">
        <v>1611</v>
      </c>
      <c r="E1343" s="25" t="s">
        <v>1278</v>
      </c>
      <c r="F1343" s="20" t="s">
        <v>79</v>
      </c>
      <c r="H1343" s="41" t="s">
        <v>22</v>
      </c>
      <c r="I1343" s="41" t="s">
        <v>53</v>
      </c>
      <c r="J1343" s="21" t="s">
        <v>112</v>
      </c>
      <c r="K1343" s="25" t="s">
        <v>1302</v>
      </c>
      <c r="M1343" s="492">
        <v>0</v>
      </c>
      <c r="N1343" s="492">
        <v>212619</v>
      </c>
      <c r="O1343" s="217">
        <f t="shared" si="21"/>
        <v>119205</v>
      </c>
    </row>
    <row r="1344" spans="1:16" ht="22.95" customHeight="1" x14ac:dyDescent="0.2">
      <c r="A1344" s="227">
        <v>45880</v>
      </c>
      <c r="B1344" s="20" t="s">
        <v>208</v>
      </c>
      <c r="C1344" s="28">
        <v>1612</v>
      </c>
      <c r="E1344" s="25" t="s">
        <v>1278</v>
      </c>
      <c r="F1344" s="20" t="s">
        <v>79</v>
      </c>
      <c r="H1344" s="41" t="s">
        <v>22</v>
      </c>
      <c r="I1344" s="41" t="s">
        <v>53</v>
      </c>
      <c r="J1344" s="21" t="s">
        <v>112</v>
      </c>
      <c r="K1344" s="25" t="s">
        <v>1303</v>
      </c>
      <c r="M1344" s="492">
        <v>0</v>
      </c>
      <c r="N1344" s="492">
        <v>35665</v>
      </c>
      <c r="O1344" s="217">
        <f t="shared" si="21"/>
        <v>83540</v>
      </c>
    </row>
    <row r="1345" spans="1:16" ht="22.95" customHeight="1" x14ac:dyDescent="0.2">
      <c r="A1345" s="227">
        <v>45880</v>
      </c>
      <c r="B1345" s="20" t="s">
        <v>208</v>
      </c>
      <c r="C1345" s="28">
        <v>1613</v>
      </c>
      <c r="E1345" s="25" t="s">
        <v>1278</v>
      </c>
      <c r="F1345" s="20" t="s">
        <v>79</v>
      </c>
      <c r="H1345" s="41" t="s">
        <v>22</v>
      </c>
      <c r="I1345" s="41" t="s">
        <v>53</v>
      </c>
      <c r="J1345" s="21" t="s">
        <v>114</v>
      </c>
      <c r="K1345" s="25" t="s">
        <v>149</v>
      </c>
      <c r="M1345" s="492">
        <v>0</v>
      </c>
      <c r="N1345" s="492">
        <v>3950</v>
      </c>
      <c r="O1345" s="217">
        <f t="shared" si="21"/>
        <v>79590</v>
      </c>
    </row>
    <row r="1346" spans="1:16" ht="22.95" customHeight="1" x14ac:dyDescent="0.2">
      <c r="A1346" s="227">
        <v>45880</v>
      </c>
      <c r="B1346" s="20" t="s">
        <v>208</v>
      </c>
      <c r="C1346" s="28">
        <v>1614</v>
      </c>
      <c r="E1346" s="25" t="s">
        <v>130</v>
      </c>
      <c r="F1346" s="20" t="s">
        <v>79</v>
      </c>
      <c r="H1346" s="41" t="s">
        <v>22</v>
      </c>
      <c r="I1346" s="21" t="s">
        <v>53</v>
      </c>
      <c r="J1346" s="21" t="s">
        <v>113</v>
      </c>
      <c r="K1346" s="25" t="s">
        <v>2017</v>
      </c>
      <c r="M1346" s="492">
        <v>0</v>
      </c>
      <c r="N1346" s="492">
        <v>500</v>
      </c>
      <c r="O1346" s="217">
        <f t="shared" si="21"/>
        <v>79090</v>
      </c>
    </row>
    <row r="1347" spans="1:16" ht="22.95" customHeight="1" x14ac:dyDescent="0.2">
      <c r="A1347" s="227">
        <v>45880</v>
      </c>
      <c r="B1347" s="20" t="s">
        <v>208</v>
      </c>
      <c r="C1347" s="28">
        <v>1615</v>
      </c>
      <c r="E1347" s="25" t="s">
        <v>130</v>
      </c>
      <c r="F1347" s="20" t="s">
        <v>79</v>
      </c>
      <c r="H1347" s="41" t="s">
        <v>22</v>
      </c>
      <c r="I1347" s="21" t="s">
        <v>53</v>
      </c>
      <c r="J1347" s="21" t="s">
        <v>113</v>
      </c>
      <c r="K1347" s="25" t="s">
        <v>8361</v>
      </c>
      <c r="M1347" s="492">
        <v>0</v>
      </c>
      <c r="N1347" s="492">
        <v>200</v>
      </c>
      <c r="O1347" s="217">
        <f t="shared" si="21"/>
        <v>78890</v>
      </c>
    </row>
    <row r="1348" spans="1:16" ht="22.95" customHeight="1" x14ac:dyDescent="0.2">
      <c r="A1348" s="227">
        <v>45880</v>
      </c>
      <c r="B1348" s="20" t="s">
        <v>208</v>
      </c>
      <c r="C1348" s="28">
        <v>1616</v>
      </c>
      <c r="E1348" s="25" t="s">
        <v>8353</v>
      </c>
      <c r="F1348" s="20" t="s">
        <v>79</v>
      </c>
      <c r="H1348" s="41" t="s">
        <v>22</v>
      </c>
      <c r="I1348" s="21" t="s">
        <v>53</v>
      </c>
      <c r="J1348" s="21" t="s">
        <v>113</v>
      </c>
      <c r="K1348" s="25" t="s">
        <v>8362</v>
      </c>
      <c r="M1348" s="492">
        <v>0</v>
      </c>
      <c r="N1348" s="492">
        <v>7000</v>
      </c>
      <c r="O1348" s="217">
        <f t="shared" si="21"/>
        <v>71890</v>
      </c>
    </row>
    <row r="1349" spans="1:16" ht="22.95" customHeight="1" x14ac:dyDescent="0.2">
      <c r="A1349" s="227">
        <v>45880</v>
      </c>
      <c r="B1349" s="20" t="s">
        <v>208</v>
      </c>
      <c r="C1349" s="28">
        <v>1617</v>
      </c>
      <c r="E1349" s="25" t="s">
        <v>1279</v>
      </c>
      <c r="F1349" s="20" t="s">
        <v>79</v>
      </c>
      <c r="H1349" s="41" t="s">
        <v>22</v>
      </c>
      <c r="I1349" s="21" t="s">
        <v>53</v>
      </c>
      <c r="J1349" s="21" t="s">
        <v>113</v>
      </c>
      <c r="K1349" s="25" t="s">
        <v>4439</v>
      </c>
      <c r="M1349" s="492">
        <v>0</v>
      </c>
      <c r="N1349" s="492">
        <v>600</v>
      </c>
      <c r="O1349" s="217">
        <f t="shared" si="21"/>
        <v>71290</v>
      </c>
    </row>
    <row r="1350" spans="1:16" ht="22.95" customHeight="1" x14ac:dyDescent="0.2">
      <c r="A1350" s="227">
        <v>45880</v>
      </c>
      <c r="B1350" s="20" t="s">
        <v>208</v>
      </c>
      <c r="C1350" s="28">
        <v>1618</v>
      </c>
      <c r="E1350" s="25" t="s">
        <v>1280</v>
      </c>
      <c r="F1350" s="20" t="s">
        <v>79</v>
      </c>
      <c r="H1350" s="41" t="s">
        <v>22</v>
      </c>
      <c r="I1350" s="23" t="s">
        <v>103</v>
      </c>
      <c r="J1350" s="23" t="s">
        <v>102</v>
      </c>
      <c r="K1350" s="25" t="s">
        <v>4439</v>
      </c>
      <c r="M1350" s="492">
        <v>0</v>
      </c>
      <c r="N1350" s="492">
        <v>400</v>
      </c>
      <c r="O1350" s="217">
        <f t="shared" si="21"/>
        <v>70890</v>
      </c>
    </row>
    <row r="1351" spans="1:16" ht="22.95" customHeight="1" x14ac:dyDescent="0.2">
      <c r="A1351" s="227">
        <v>45880</v>
      </c>
      <c r="B1351" s="20" t="s">
        <v>208</v>
      </c>
      <c r="C1351" s="28">
        <v>1619</v>
      </c>
      <c r="E1351" s="25" t="s">
        <v>1316</v>
      </c>
      <c r="F1351" s="20" t="s">
        <v>79</v>
      </c>
      <c r="H1351" s="41" t="s">
        <v>22</v>
      </c>
      <c r="I1351" s="23" t="s">
        <v>103</v>
      </c>
      <c r="J1351" s="23" t="s">
        <v>102</v>
      </c>
      <c r="K1351" s="25" t="s">
        <v>4297</v>
      </c>
      <c r="M1351" s="492">
        <v>0</v>
      </c>
      <c r="N1351" s="492">
        <v>5400</v>
      </c>
      <c r="O1351" s="217">
        <f t="shared" si="21"/>
        <v>65490</v>
      </c>
    </row>
    <row r="1352" spans="1:16" ht="22.95" customHeight="1" x14ac:dyDescent="0.2">
      <c r="A1352" s="227">
        <v>45880</v>
      </c>
      <c r="B1352" s="20" t="s">
        <v>208</v>
      </c>
      <c r="C1352" s="28">
        <v>1620</v>
      </c>
      <c r="E1352" s="25" t="s">
        <v>4244</v>
      </c>
      <c r="F1352" s="20" t="s">
        <v>79</v>
      </c>
      <c r="H1352" s="41" t="s">
        <v>22</v>
      </c>
      <c r="I1352" s="23" t="s">
        <v>81</v>
      </c>
      <c r="J1352" s="23" t="s">
        <v>33</v>
      </c>
      <c r="K1352" s="25" t="s">
        <v>1364</v>
      </c>
      <c r="M1352" s="492">
        <v>0</v>
      </c>
      <c r="N1352" s="611">
        <v>60000</v>
      </c>
      <c r="O1352" s="217">
        <f t="shared" si="21"/>
        <v>5490</v>
      </c>
    </row>
    <row r="1353" spans="1:16" ht="22.95" customHeight="1" x14ac:dyDescent="0.2">
      <c r="A1353" s="227">
        <v>45887</v>
      </c>
      <c r="B1353" s="20" t="s">
        <v>208</v>
      </c>
      <c r="C1353" s="28">
        <v>1628</v>
      </c>
      <c r="E1353" s="25" t="s">
        <v>8363</v>
      </c>
      <c r="F1353" s="20" t="s">
        <v>79</v>
      </c>
      <c r="H1353" s="41" t="s">
        <v>22</v>
      </c>
      <c r="I1353" s="23" t="s">
        <v>103</v>
      </c>
      <c r="J1353" s="23" t="s">
        <v>95</v>
      </c>
      <c r="K1353" s="25" t="s">
        <v>1305</v>
      </c>
      <c r="M1353" s="492">
        <v>0</v>
      </c>
      <c r="N1353" s="492">
        <v>500</v>
      </c>
      <c r="O1353" s="217">
        <f t="shared" si="21"/>
        <v>4990</v>
      </c>
    </row>
    <row r="1354" spans="1:16" ht="22.95" customHeight="1" x14ac:dyDescent="0.2">
      <c r="A1354" s="227">
        <v>45887</v>
      </c>
      <c r="B1354" s="20" t="s">
        <v>208</v>
      </c>
      <c r="C1354" s="28">
        <v>1629</v>
      </c>
      <c r="E1354" s="25" t="s">
        <v>8364</v>
      </c>
      <c r="F1354" s="20" t="s">
        <v>79</v>
      </c>
      <c r="H1354" s="41" t="s">
        <v>22</v>
      </c>
      <c r="I1354" s="23" t="s">
        <v>103</v>
      </c>
      <c r="J1354" s="23" t="s">
        <v>95</v>
      </c>
      <c r="K1354" s="25" t="s">
        <v>2268</v>
      </c>
      <c r="M1354" s="492">
        <v>0</v>
      </c>
      <c r="N1354" s="492">
        <v>3200</v>
      </c>
      <c r="O1354" s="217">
        <f t="shared" si="21"/>
        <v>1790</v>
      </c>
    </row>
    <row r="1355" spans="1:16" ht="22.95" customHeight="1" x14ac:dyDescent="0.2">
      <c r="A1355" s="227">
        <v>45887</v>
      </c>
      <c r="B1355" s="20" t="s">
        <v>208</v>
      </c>
      <c r="C1355" s="28">
        <v>1630</v>
      </c>
      <c r="E1355" s="25" t="s">
        <v>8365</v>
      </c>
      <c r="F1355" s="20" t="s">
        <v>79</v>
      </c>
      <c r="H1355" s="41" t="s">
        <v>22</v>
      </c>
      <c r="I1355" s="23" t="s">
        <v>103</v>
      </c>
      <c r="J1355" s="23" t="s">
        <v>102</v>
      </c>
      <c r="K1355" s="25" t="s">
        <v>1387</v>
      </c>
      <c r="M1355" s="492">
        <v>0</v>
      </c>
      <c r="N1355" s="492">
        <v>380</v>
      </c>
      <c r="O1355" s="217">
        <f t="shared" si="21"/>
        <v>1410</v>
      </c>
    </row>
    <row r="1356" spans="1:16" ht="22.95" customHeight="1" x14ac:dyDescent="0.2">
      <c r="A1356" s="227">
        <v>45887</v>
      </c>
      <c r="B1356" s="20" t="s">
        <v>208</v>
      </c>
      <c r="C1356" s="28">
        <v>1631</v>
      </c>
      <c r="E1356" s="25" t="s">
        <v>1269</v>
      </c>
      <c r="F1356" s="20" t="s">
        <v>79</v>
      </c>
      <c r="H1356" s="41" t="s">
        <v>22</v>
      </c>
      <c r="I1356" s="23" t="s">
        <v>103</v>
      </c>
      <c r="J1356" s="23" t="s">
        <v>102</v>
      </c>
      <c r="K1356" s="25" t="s">
        <v>1337</v>
      </c>
      <c r="M1356" s="492">
        <v>0</v>
      </c>
      <c r="N1356" s="492">
        <v>300</v>
      </c>
      <c r="O1356" s="217">
        <f t="shared" si="21"/>
        <v>1110</v>
      </c>
    </row>
    <row r="1357" spans="1:16" ht="22.95" customHeight="1" x14ac:dyDescent="0.2">
      <c r="A1357" s="227">
        <v>45887</v>
      </c>
      <c r="B1357" s="20" t="s">
        <v>208</v>
      </c>
      <c r="C1357" s="28">
        <v>1632</v>
      </c>
      <c r="E1357" s="25" t="s">
        <v>8366</v>
      </c>
      <c r="F1357" s="20" t="s">
        <v>79</v>
      </c>
      <c r="H1357" s="41" t="s">
        <v>22</v>
      </c>
      <c r="I1357" s="23" t="s">
        <v>103</v>
      </c>
      <c r="J1357" s="23" t="s">
        <v>102</v>
      </c>
      <c r="K1357" s="25" t="s">
        <v>929</v>
      </c>
      <c r="M1357" s="492">
        <v>0</v>
      </c>
      <c r="N1357" s="492">
        <v>216</v>
      </c>
      <c r="O1357" s="217">
        <f t="shared" si="21"/>
        <v>894</v>
      </c>
    </row>
    <row r="1358" spans="1:16" ht="22.95" customHeight="1" x14ac:dyDescent="0.2">
      <c r="A1358" s="227">
        <v>45887</v>
      </c>
      <c r="B1358" s="20" t="s">
        <v>208</v>
      </c>
      <c r="C1358" s="28">
        <v>1633</v>
      </c>
      <c r="E1358" s="25" t="s">
        <v>8367</v>
      </c>
      <c r="F1358" s="20" t="s">
        <v>79</v>
      </c>
      <c r="H1358" s="41" t="s">
        <v>22</v>
      </c>
      <c r="I1358" s="23" t="s">
        <v>81</v>
      </c>
      <c r="J1358" s="23" t="s">
        <v>33</v>
      </c>
      <c r="K1358" s="25" t="s">
        <v>8373</v>
      </c>
      <c r="M1358" s="492">
        <v>0</v>
      </c>
      <c r="N1358" s="492">
        <v>5000</v>
      </c>
      <c r="O1358" s="217">
        <f t="shared" si="21"/>
        <v>-4106</v>
      </c>
      <c r="P1358" s="25" t="s">
        <v>8805</v>
      </c>
    </row>
    <row r="1359" spans="1:16" ht="22.95" customHeight="1" x14ac:dyDescent="0.2">
      <c r="A1359" s="227">
        <v>45887</v>
      </c>
      <c r="B1359" s="20" t="s">
        <v>208</v>
      </c>
      <c r="C1359" s="28">
        <v>1634</v>
      </c>
      <c r="E1359" s="25" t="s">
        <v>130</v>
      </c>
      <c r="F1359" s="20" t="s">
        <v>79</v>
      </c>
      <c r="H1359" s="41" t="s">
        <v>22</v>
      </c>
      <c r="I1359" s="21" t="s">
        <v>53</v>
      </c>
      <c r="J1359" s="21" t="s">
        <v>113</v>
      </c>
      <c r="K1359" s="25" t="s">
        <v>1285</v>
      </c>
      <c r="M1359" s="492">
        <v>0</v>
      </c>
      <c r="N1359" s="492">
        <v>200</v>
      </c>
      <c r="O1359" s="217">
        <f t="shared" si="21"/>
        <v>-4306</v>
      </c>
    </row>
    <row r="1360" spans="1:16" ht="22.95" customHeight="1" x14ac:dyDescent="0.2">
      <c r="A1360" s="227">
        <v>45887</v>
      </c>
      <c r="B1360" s="20" t="s">
        <v>208</v>
      </c>
      <c r="C1360" s="28">
        <v>1635</v>
      </c>
      <c r="E1360" s="25" t="s">
        <v>1933</v>
      </c>
      <c r="F1360" s="20" t="s">
        <v>79</v>
      </c>
      <c r="H1360" s="41" t="s">
        <v>22</v>
      </c>
      <c r="I1360" s="23" t="s">
        <v>103</v>
      </c>
      <c r="J1360" s="23" t="s">
        <v>94</v>
      </c>
      <c r="K1360" s="25" t="s">
        <v>1699</v>
      </c>
      <c r="M1360" s="492">
        <v>0</v>
      </c>
      <c r="N1360" s="492">
        <v>150</v>
      </c>
      <c r="O1360" s="217">
        <f t="shared" si="21"/>
        <v>-4456</v>
      </c>
    </row>
    <row r="1361" spans="1:16" ht="22.95" customHeight="1" x14ac:dyDescent="0.2">
      <c r="A1361" s="227">
        <v>45887</v>
      </c>
      <c r="B1361" s="20" t="s">
        <v>208</v>
      </c>
      <c r="C1361" s="28">
        <v>1636</v>
      </c>
      <c r="E1361" s="25" t="s">
        <v>2008</v>
      </c>
      <c r="F1361" s="20" t="s">
        <v>79</v>
      </c>
      <c r="H1361" s="41" t="s">
        <v>22</v>
      </c>
      <c r="I1361" s="23" t="s">
        <v>103</v>
      </c>
      <c r="J1361" s="23" t="s">
        <v>218</v>
      </c>
      <c r="K1361" s="25" t="s">
        <v>997</v>
      </c>
      <c r="M1361" s="492">
        <v>0</v>
      </c>
      <c r="N1361" s="492">
        <v>3273</v>
      </c>
      <c r="O1361" s="217">
        <f>O1360+M1361-N1361</f>
        <v>-7729</v>
      </c>
    </row>
    <row r="1362" spans="1:16" ht="22.95" customHeight="1" x14ac:dyDescent="0.2">
      <c r="A1362" s="227">
        <v>45887</v>
      </c>
      <c r="B1362" s="20" t="s">
        <v>208</v>
      </c>
      <c r="C1362" s="28">
        <v>1637</v>
      </c>
      <c r="E1362" s="25" t="s">
        <v>130</v>
      </c>
      <c r="F1362" s="20" t="s">
        <v>79</v>
      </c>
      <c r="H1362" s="41" t="s">
        <v>22</v>
      </c>
      <c r="I1362" s="21" t="s">
        <v>53</v>
      </c>
      <c r="J1362" s="21" t="s">
        <v>113</v>
      </c>
      <c r="K1362" s="25" t="s">
        <v>8374</v>
      </c>
      <c r="M1362" s="492">
        <v>0</v>
      </c>
      <c r="N1362" s="492">
        <v>200</v>
      </c>
      <c r="O1362" s="217">
        <f>O1361+M1362-N1362</f>
        <v>-7929</v>
      </c>
    </row>
    <row r="1363" spans="1:16" ht="22.95" customHeight="1" x14ac:dyDescent="0.2">
      <c r="A1363" s="227">
        <v>45887</v>
      </c>
      <c r="B1363" s="20" t="s">
        <v>208</v>
      </c>
      <c r="C1363" s="28">
        <v>1638</v>
      </c>
      <c r="E1363" s="25" t="s">
        <v>130</v>
      </c>
      <c r="F1363" s="20" t="s">
        <v>79</v>
      </c>
      <c r="H1363" s="41" t="s">
        <v>22</v>
      </c>
      <c r="I1363" s="21" t="s">
        <v>53</v>
      </c>
      <c r="J1363" s="21" t="s">
        <v>113</v>
      </c>
      <c r="K1363" s="25" t="s">
        <v>1323</v>
      </c>
      <c r="M1363" s="492">
        <v>0</v>
      </c>
      <c r="N1363" s="492">
        <v>250</v>
      </c>
      <c r="O1363" s="217">
        <f t="shared" si="21"/>
        <v>-8179</v>
      </c>
    </row>
    <row r="1364" spans="1:16" ht="22.95" customHeight="1" x14ac:dyDescent="0.2">
      <c r="A1364" s="227">
        <v>45887</v>
      </c>
      <c r="B1364" s="20" t="s">
        <v>208</v>
      </c>
      <c r="C1364" s="28">
        <v>1639</v>
      </c>
      <c r="E1364" s="25" t="s">
        <v>130</v>
      </c>
      <c r="F1364" s="20" t="s">
        <v>79</v>
      </c>
      <c r="H1364" s="41" t="s">
        <v>22</v>
      </c>
      <c r="I1364" s="21" t="s">
        <v>53</v>
      </c>
      <c r="J1364" s="21" t="s">
        <v>113</v>
      </c>
      <c r="K1364" s="25" t="s">
        <v>1328</v>
      </c>
      <c r="M1364" s="492">
        <v>0</v>
      </c>
      <c r="N1364" s="492">
        <v>250</v>
      </c>
      <c r="O1364" s="217">
        <f t="shared" si="21"/>
        <v>-8429</v>
      </c>
    </row>
    <row r="1365" spans="1:16" ht="22.95" customHeight="1" x14ac:dyDescent="0.2">
      <c r="A1365" s="227">
        <v>45887</v>
      </c>
      <c r="B1365" s="20" t="s">
        <v>208</v>
      </c>
      <c r="C1365" s="28">
        <v>1640</v>
      </c>
      <c r="E1365" s="25" t="s">
        <v>130</v>
      </c>
      <c r="F1365" s="20" t="s">
        <v>79</v>
      </c>
      <c r="H1365" s="41" t="s">
        <v>22</v>
      </c>
      <c r="I1365" s="21" t="s">
        <v>53</v>
      </c>
      <c r="J1365" s="21" t="s">
        <v>113</v>
      </c>
      <c r="K1365" s="25" t="s">
        <v>929</v>
      </c>
      <c r="M1365" s="492">
        <v>0</v>
      </c>
      <c r="N1365" s="492">
        <v>200</v>
      </c>
      <c r="O1365" s="217">
        <f t="shared" si="21"/>
        <v>-8629</v>
      </c>
    </row>
    <row r="1366" spans="1:16" ht="22.95" customHeight="1" x14ac:dyDescent="0.2">
      <c r="A1366" s="227">
        <v>45887</v>
      </c>
      <c r="B1366" s="20" t="s">
        <v>208</v>
      </c>
      <c r="C1366" s="28">
        <v>1641</v>
      </c>
      <c r="E1366" s="25" t="s">
        <v>130</v>
      </c>
      <c r="F1366" s="20" t="s">
        <v>79</v>
      </c>
      <c r="H1366" s="41" t="s">
        <v>22</v>
      </c>
      <c r="I1366" s="21" t="s">
        <v>53</v>
      </c>
      <c r="J1366" s="21" t="s">
        <v>113</v>
      </c>
      <c r="K1366" s="25" t="s">
        <v>4182</v>
      </c>
      <c r="M1366" s="492">
        <v>0</v>
      </c>
      <c r="N1366" s="492">
        <v>100</v>
      </c>
      <c r="O1366" s="217">
        <f t="shared" si="21"/>
        <v>-8729</v>
      </c>
    </row>
    <row r="1367" spans="1:16" ht="22.95" customHeight="1" x14ac:dyDescent="0.2">
      <c r="A1367" s="227">
        <v>45887</v>
      </c>
      <c r="B1367" s="20" t="s">
        <v>208</v>
      </c>
      <c r="C1367" s="28">
        <v>1642</v>
      </c>
      <c r="E1367" s="25" t="s">
        <v>8368</v>
      </c>
      <c r="F1367" s="20" t="s">
        <v>79</v>
      </c>
      <c r="H1367" s="41" t="s">
        <v>22</v>
      </c>
      <c r="I1367" s="23" t="s">
        <v>103</v>
      </c>
      <c r="J1367" s="23" t="s">
        <v>218</v>
      </c>
      <c r="K1367" s="25" t="s">
        <v>2268</v>
      </c>
      <c r="M1367" s="492">
        <v>0</v>
      </c>
      <c r="N1367" s="492">
        <v>250</v>
      </c>
      <c r="O1367" s="217">
        <f t="shared" si="21"/>
        <v>-8979</v>
      </c>
    </row>
    <row r="1368" spans="1:16" ht="22.95" customHeight="1" x14ac:dyDescent="0.2">
      <c r="A1368" s="227">
        <v>45887</v>
      </c>
      <c r="B1368" s="20" t="s">
        <v>208</v>
      </c>
      <c r="C1368" s="28">
        <v>1643</v>
      </c>
      <c r="E1368" s="25" t="s">
        <v>130</v>
      </c>
      <c r="F1368" s="20" t="s">
        <v>79</v>
      </c>
      <c r="H1368" s="41" t="s">
        <v>22</v>
      </c>
      <c r="I1368" s="21" t="s">
        <v>53</v>
      </c>
      <c r="J1368" s="21" t="s">
        <v>113</v>
      </c>
      <c r="K1368" s="25" t="s">
        <v>2268</v>
      </c>
      <c r="M1368" s="492">
        <v>0</v>
      </c>
      <c r="N1368" s="492">
        <v>400</v>
      </c>
      <c r="O1368" s="217">
        <f t="shared" si="21"/>
        <v>-9379</v>
      </c>
    </row>
    <row r="1369" spans="1:16" ht="22.95" customHeight="1" x14ac:dyDescent="0.2">
      <c r="A1369" s="227">
        <v>45887</v>
      </c>
      <c r="B1369" s="20" t="s">
        <v>208</v>
      </c>
      <c r="C1369" s="28">
        <v>1644</v>
      </c>
      <c r="E1369" s="25" t="s">
        <v>1321</v>
      </c>
      <c r="F1369" s="20" t="s">
        <v>79</v>
      </c>
      <c r="H1369" s="41" t="s">
        <v>22</v>
      </c>
      <c r="I1369" s="23" t="s">
        <v>103</v>
      </c>
      <c r="J1369" s="23" t="s">
        <v>97</v>
      </c>
      <c r="K1369" s="25" t="s">
        <v>1289</v>
      </c>
      <c r="M1369" s="492">
        <v>0</v>
      </c>
      <c r="N1369" s="492">
        <v>220</v>
      </c>
      <c r="O1369" s="217">
        <f t="shared" si="21"/>
        <v>-9599</v>
      </c>
    </row>
    <row r="1370" spans="1:16" ht="22.95" customHeight="1" x14ac:dyDescent="0.2">
      <c r="A1370" s="227">
        <v>45887</v>
      </c>
      <c r="B1370" s="20" t="s">
        <v>208</v>
      </c>
      <c r="C1370" s="28">
        <v>1645</v>
      </c>
      <c r="E1370" s="25" t="s">
        <v>130</v>
      </c>
      <c r="F1370" s="20" t="s">
        <v>79</v>
      </c>
      <c r="H1370" s="41" t="s">
        <v>22</v>
      </c>
      <c r="I1370" s="21" t="s">
        <v>53</v>
      </c>
      <c r="J1370" s="21" t="s">
        <v>113</v>
      </c>
      <c r="K1370" s="25" t="s">
        <v>4291</v>
      </c>
      <c r="M1370" s="492">
        <v>0</v>
      </c>
      <c r="N1370" s="492">
        <v>250</v>
      </c>
      <c r="O1370" s="217">
        <f t="shared" si="21"/>
        <v>-9849</v>
      </c>
    </row>
    <row r="1371" spans="1:16" ht="22.95" customHeight="1" x14ac:dyDescent="0.2">
      <c r="A1371" s="227">
        <v>45887</v>
      </c>
      <c r="B1371" s="20" t="s">
        <v>208</v>
      </c>
      <c r="C1371" s="28">
        <v>1646</v>
      </c>
      <c r="E1371" s="25" t="s">
        <v>1277</v>
      </c>
      <c r="F1371" s="20" t="s">
        <v>79</v>
      </c>
      <c r="H1371" s="41" t="s">
        <v>22</v>
      </c>
      <c r="I1371" s="23" t="s">
        <v>103</v>
      </c>
      <c r="J1371" s="23" t="s">
        <v>102</v>
      </c>
      <c r="K1371" s="25" t="s">
        <v>139</v>
      </c>
      <c r="M1371" s="492">
        <v>0</v>
      </c>
      <c r="N1371" s="492">
        <v>55</v>
      </c>
      <c r="O1371" s="217">
        <f t="shared" si="21"/>
        <v>-9904</v>
      </c>
    </row>
    <row r="1372" spans="1:16" ht="22.95" customHeight="1" x14ac:dyDescent="0.2">
      <c r="A1372" s="227">
        <v>45887</v>
      </c>
      <c r="B1372" s="20" t="s">
        <v>208</v>
      </c>
      <c r="C1372" s="28">
        <v>1647</v>
      </c>
      <c r="E1372" s="25" t="s">
        <v>8369</v>
      </c>
      <c r="F1372" s="20" t="s">
        <v>79</v>
      </c>
      <c r="H1372" s="28" t="s">
        <v>21</v>
      </c>
      <c r="I1372" s="23" t="s">
        <v>81</v>
      </c>
      <c r="J1372" s="23" t="s">
        <v>33</v>
      </c>
      <c r="M1372" s="492">
        <v>5000</v>
      </c>
      <c r="N1372" s="492">
        <v>0</v>
      </c>
      <c r="O1372" s="217">
        <f t="shared" si="21"/>
        <v>-4904</v>
      </c>
      <c r="P1372" s="25" t="s">
        <v>8801</v>
      </c>
    </row>
    <row r="1373" spans="1:16" ht="22.95" customHeight="1" x14ac:dyDescent="0.2">
      <c r="A1373" s="227">
        <v>45887</v>
      </c>
      <c r="B1373" s="20" t="s">
        <v>208</v>
      </c>
      <c r="C1373" s="28">
        <v>1648</v>
      </c>
      <c r="E1373" s="25" t="s">
        <v>8370</v>
      </c>
      <c r="F1373" s="20" t="s">
        <v>79</v>
      </c>
      <c r="H1373" s="28" t="s">
        <v>21</v>
      </c>
      <c r="I1373" s="23" t="s">
        <v>81</v>
      </c>
      <c r="J1373" s="23" t="s">
        <v>33</v>
      </c>
      <c r="M1373" s="611">
        <v>5000</v>
      </c>
      <c r="N1373" s="492">
        <v>0</v>
      </c>
      <c r="O1373" s="217">
        <f t="shared" si="21"/>
        <v>96</v>
      </c>
    </row>
    <row r="1374" spans="1:16" ht="22.95" customHeight="1" x14ac:dyDescent="0.2">
      <c r="A1374" s="227">
        <v>45887</v>
      </c>
      <c r="B1374" s="20" t="s">
        <v>208</v>
      </c>
      <c r="C1374" s="28">
        <v>1649</v>
      </c>
      <c r="E1374" s="25" t="s">
        <v>1270</v>
      </c>
      <c r="F1374" s="20" t="s">
        <v>79</v>
      </c>
      <c r="H1374" s="28" t="s">
        <v>21</v>
      </c>
      <c r="I1374" s="23" t="s">
        <v>81</v>
      </c>
      <c r="J1374" s="23" t="s">
        <v>33</v>
      </c>
      <c r="M1374" s="611">
        <v>325000</v>
      </c>
      <c r="N1374" s="492">
        <v>0</v>
      </c>
      <c r="O1374" s="217">
        <f t="shared" si="21"/>
        <v>325096</v>
      </c>
    </row>
    <row r="1375" spans="1:16" ht="22.95" customHeight="1" x14ac:dyDescent="0.2">
      <c r="A1375" s="227">
        <v>45887</v>
      </c>
      <c r="B1375" s="20" t="s">
        <v>208</v>
      </c>
      <c r="C1375" s="28">
        <v>1650</v>
      </c>
      <c r="E1375" s="25" t="s">
        <v>1933</v>
      </c>
      <c r="F1375" s="20" t="s">
        <v>79</v>
      </c>
      <c r="H1375" s="41" t="s">
        <v>22</v>
      </c>
      <c r="I1375" s="23" t="s">
        <v>103</v>
      </c>
      <c r="J1375" s="23" t="s">
        <v>94</v>
      </c>
      <c r="K1375" s="25" t="s">
        <v>8375</v>
      </c>
      <c r="M1375" s="492">
        <v>0</v>
      </c>
      <c r="N1375" s="492">
        <v>600</v>
      </c>
      <c r="O1375" s="217">
        <f t="shared" si="21"/>
        <v>324496</v>
      </c>
    </row>
    <row r="1376" spans="1:16" ht="22.95" customHeight="1" x14ac:dyDescent="0.2">
      <c r="A1376" s="227">
        <v>45887</v>
      </c>
      <c r="B1376" s="20" t="s">
        <v>208</v>
      </c>
      <c r="C1376" s="28">
        <v>1651</v>
      </c>
      <c r="E1376" s="25" t="s">
        <v>1933</v>
      </c>
      <c r="F1376" s="20" t="s">
        <v>79</v>
      </c>
      <c r="H1376" s="41" t="s">
        <v>22</v>
      </c>
      <c r="I1376" s="23" t="s">
        <v>103</v>
      </c>
      <c r="J1376" s="23" t="s">
        <v>94</v>
      </c>
      <c r="K1376" s="25" t="s">
        <v>8376</v>
      </c>
      <c r="M1376" s="492">
        <v>0</v>
      </c>
      <c r="N1376" s="492">
        <v>400</v>
      </c>
      <c r="O1376" s="217">
        <f t="shared" si="21"/>
        <v>324096</v>
      </c>
    </row>
    <row r="1377" spans="1:17" ht="22.95" customHeight="1" x14ac:dyDescent="0.2">
      <c r="A1377" s="227">
        <v>45887</v>
      </c>
      <c r="B1377" s="20" t="s">
        <v>208</v>
      </c>
      <c r="C1377" s="28">
        <v>1652</v>
      </c>
      <c r="E1377" s="25" t="s">
        <v>1274</v>
      </c>
      <c r="F1377" s="20" t="s">
        <v>79</v>
      </c>
      <c r="H1377" s="41" t="s">
        <v>22</v>
      </c>
      <c r="I1377" s="23" t="s">
        <v>103</v>
      </c>
      <c r="J1377" s="23" t="s">
        <v>218</v>
      </c>
      <c r="K1377" s="25" t="s">
        <v>5671</v>
      </c>
      <c r="M1377" s="492">
        <v>0</v>
      </c>
      <c r="N1377" s="492">
        <v>850</v>
      </c>
      <c r="O1377" s="217">
        <f t="shared" si="21"/>
        <v>323246</v>
      </c>
    </row>
    <row r="1378" spans="1:17" ht="22.95" customHeight="1" x14ac:dyDescent="0.2">
      <c r="A1378" s="227">
        <v>45887</v>
      </c>
      <c r="B1378" s="20" t="s">
        <v>208</v>
      </c>
      <c r="C1378" s="28">
        <v>1653</v>
      </c>
      <c r="E1378" s="25" t="s">
        <v>1274</v>
      </c>
      <c r="F1378" s="20" t="s">
        <v>79</v>
      </c>
      <c r="H1378" s="41" t="s">
        <v>22</v>
      </c>
      <c r="I1378" s="23" t="s">
        <v>103</v>
      </c>
      <c r="J1378" s="23" t="s">
        <v>102</v>
      </c>
      <c r="K1378" s="25" t="s">
        <v>4403</v>
      </c>
      <c r="M1378" s="492">
        <v>0</v>
      </c>
      <c r="N1378" s="492">
        <v>1900</v>
      </c>
      <c r="O1378" s="217">
        <f t="shared" ref="O1378:O1442" si="22">O1377+M1378-N1378</f>
        <v>321346</v>
      </c>
    </row>
    <row r="1379" spans="1:17" ht="22.95" customHeight="1" x14ac:dyDescent="0.2">
      <c r="A1379" s="227">
        <v>45887</v>
      </c>
      <c r="B1379" s="20" t="s">
        <v>208</v>
      </c>
      <c r="C1379" s="28">
        <v>1654</v>
      </c>
      <c r="E1379" s="25" t="s">
        <v>1274</v>
      </c>
      <c r="F1379" s="20" t="s">
        <v>79</v>
      </c>
      <c r="H1379" s="41" t="s">
        <v>22</v>
      </c>
      <c r="I1379" s="23" t="s">
        <v>103</v>
      </c>
      <c r="J1379" s="23" t="s">
        <v>218</v>
      </c>
      <c r="K1379" s="25" t="s">
        <v>1357</v>
      </c>
      <c r="M1379" s="492">
        <v>0</v>
      </c>
      <c r="N1379" s="492">
        <v>1090</v>
      </c>
      <c r="O1379" s="217">
        <f t="shared" si="22"/>
        <v>320256</v>
      </c>
      <c r="P1379" s="229"/>
      <c r="Q1379" s="229"/>
    </row>
    <row r="1380" spans="1:17" ht="22.95" customHeight="1" x14ac:dyDescent="0.2">
      <c r="A1380" s="227">
        <v>45887</v>
      </c>
      <c r="B1380" s="20" t="s">
        <v>208</v>
      </c>
      <c r="C1380" s="28">
        <v>1655</v>
      </c>
      <c r="E1380" s="25" t="s">
        <v>1276</v>
      </c>
      <c r="F1380" s="20" t="s">
        <v>79</v>
      </c>
      <c r="H1380" s="41" t="s">
        <v>22</v>
      </c>
      <c r="I1380" s="23" t="s">
        <v>103</v>
      </c>
      <c r="J1380" s="23" t="s">
        <v>214</v>
      </c>
      <c r="K1380" s="25" t="s">
        <v>1358</v>
      </c>
      <c r="M1380" s="492">
        <v>0</v>
      </c>
      <c r="N1380" s="492">
        <v>600</v>
      </c>
      <c r="O1380" s="217">
        <f t="shared" si="22"/>
        <v>319656</v>
      </c>
    </row>
    <row r="1381" spans="1:17" ht="22.95" customHeight="1" x14ac:dyDescent="0.2">
      <c r="A1381" s="227">
        <v>45887</v>
      </c>
      <c r="B1381" s="20" t="s">
        <v>208</v>
      </c>
      <c r="C1381" s="28">
        <v>1656</v>
      </c>
      <c r="E1381" s="25" t="s">
        <v>1274</v>
      </c>
      <c r="F1381" s="20" t="s">
        <v>79</v>
      </c>
      <c r="H1381" s="41" t="s">
        <v>22</v>
      </c>
      <c r="I1381" s="23" t="s">
        <v>103</v>
      </c>
      <c r="J1381" s="23" t="s">
        <v>218</v>
      </c>
      <c r="K1381" s="25" t="s">
        <v>5691</v>
      </c>
      <c r="M1381" s="492">
        <v>0</v>
      </c>
      <c r="N1381" s="492">
        <v>550</v>
      </c>
      <c r="O1381" s="217">
        <f t="shared" si="22"/>
        <v>319106</v>
      </c>
    </row>
    <row r="1382" spans="1:17" ht="22.95" customHeight="1" x14ac:dyDescent="0.2">
      <c r="A1382" s="227">
        <v>45887</v>
      </c>
      <c r="B1382" s="20" t="s">
        <v>208</v>
      </c>
      <c r="C1382" s="28">
        <v>1657</v>
      </c>
      <c r="E1382" s="25" t="s">
        <v>1276</v>
      </c>
      <c r="F1382" s="20" t="s">
        <v>79</v>
      </c>
      <c r="H1382" s="41" t="s">
        <v>22</v>
      </c>
      <c r="I1382" s="23" t="s">
        <v>103</v>
      </c>
      <c r="J1382" s="23" t="s">
        <v>102</v>
      </c>
      <c r="K1382" s="25" t="s">
        <v>1997</v>
      </c>
      <c r="M1382" s="492">
        <v>0</v>
      </c>
      <c r="N1382" s="492">
        <v>8416</v>
      </c>
      <c r="O1382" s="217">
        <f t="shared" si="22"/>
        <v>310690</v>
      </c>
    </row>
    <row r="1383" spans="1:17" ht="22.95" customHeight="1" x14ac:dyDescent="0.2">
      <c r="A1383" s="227">
        <v>45887</v>
      </c>
      <c r="B1383" s="20" t="s">
        <v>208</v>
      </c>
      <c r="C1383" s="28">
        <v>1658</v>
      </c>
      <c r="E1383" s="25" t="s">
        <v>8371</v>
      </c>
      <c r="F1383" s="20" t="s">
        <v>79</v>
      </c>
      <c r="H1383" s="41" t="s">
        <v>22</v>
      </c>
      <c r="I1383" s="23" t="s">
        <v>103</v>
      </c>
      <c r="J1383" s="23" t="s">
        <v>102</v>
      </c>
      <c r="K1383" s="25" t="s">
        <v>8377</v>
      </c>
      <c r="M1383" s="492">
        <v>0</v>
      </c>
      <c r="N1383" s="492">
        <v>300</v>
      </c>
      <c r="O1383" s="217">
        <f t="shared" si="22"/>
        <v>310390</v>
      </c>
    </row>
    <row r="1384" spans="1:17" ht="22.95" customHeight="1" x14ac:dyDescent="0.2">
      <c r="A1384" s="227">
        <v>45887</v>
      </c>
      <c r="B1384" s="20" t="s">
        <v>208</v>
      </c>
      <c r="C1384" s="28">
        <v>1659</v>
      </c>
      <c r="E1384" s="25" t="s">
        <v>1933</v>
      </c>
      <c r="F1384" s="20" t="s">
        <v>79</v>
      </c>
      <c r="H1384" s="41" t="s">
        <v>22</v>
      </c>
      <c r="I1384" s="23" t="s">
        <v>103</v>
      </c>
      <c r="J1384" s="23" t="s">
        <v>94</v>
      </c>
      <c r="K1384" s="25" t="s">
        <v>8376</v>
      </c>
      <c r="M1384" s="492">
        <v>0</v>
      </c>
      <c r="N1384" s="492">
        <v>500</v>
      </c>
      <c r="O1384" s="217">
        <f t="shared" si="22"/>
        <v>309890</v>
      </c>
    </row>
    <row r="1385" spans="1:17" ht="22.95" customHeight="1" x14ac:dyDescent="0.2">
      <c r="A1385" s="227">
        <v>45887</v>
      </c>
      <c r="B1385" s="20" t="s">
        <v>208</v>
      </c>
      <c r="C1385" s="28">
        <v>1660</v>
      </c>
      <c r="E1385" s="25" t="s">
        <v>4283</v>
      </c>
      <c r="F1385" s="20" t="s">
        <v>79</v>
      </c>
      <c r="H1385" s="41" t="s">
        <v>22</v>
      </c>
      <c r="I1385" s="23" t="s">
        <v>53</v>
      </c>
      <c r="J1385" s="23" t="s">
        <v>112</v>
      </c>
      <c r="K1385" s="25" t="s">
        <v>1699</v>
      </c>
      <c r="M1385" s="492">
        <v>0</v>
      </c>
      <c r="N1385" s="492">
        <v>5257</v>
      </c>
      <c r="O1385" s="217">
        <f t="shared" si="22"/>
        <v>304633</v>
      </c>
    </row>
    <row r="1386" spans="1:17" ht="22.95" customHeight="1" x14ac:dyDescent="0.2">
      <c r="A1386" s="227">
        <v>45887</v>
      </c>
      <c r="B1386" s="20" t="s">
        <v>208</v>
      </c>
      <c r="C1386" s="28">
        <v>1661</v>
      </c>
      <c r="E1386" s="25" t="s">
        <v>4283</v>
      </c>
      <c r="F1386" s="20" t="s">
        <v>79</v>
      </c>
      <c r="H1386" s="41" t="s">
        <v>22</v>
      </c>
      <c r="I1386" s="23" t="s">
        <v>53</v>
      </c>
      <c r="J1386" s="23" t="s">
        <v>112</v>
      </c>
      <c r="K1386" s="25" t="s">
        <v>8360</v>
      </c>
      <c r="M1386" s="492">
        <v>0</v>
      </c>
      <c r="N1386" s="492">
        <v>3892</v>
      </c>
      <c r="O1386" s="217">
        <f t="shared" si="22"/>
        <v>300741</v>
      </c>
    </row>
    <row r="1387" spans="1:17" ht="22.95" customHeight="1" x14ac:dyDescent="0.2">
      <c r="A1387" s="227">
        <v>45887</v>
      </c>
      <c r="B1387" s="20" t="s">
        <v>208</v>
      </c>
      <c r="C1387" s="28">
        <v>1662</v>
      </c>
      <c r="E1387" s="25" t="s">
        <v>1280</v>
      </c>
      <c r="F1387" s="20" t="s">
        <v>79</v>
      </c>
      <c r="H1387" s="41" t="s">
        <v>22</v>
      </c>
      <c r="I1387" s="23" t="s">
        <v>103</v>
      </c>
      <c r="J1387" s="23" t="s">
        <v>102</v>
      </c>
      <c r="K1387" s="25" t="s">
        <v>4351</v>
      </c>
      <c r="M1387" s="492">
        <v>0</v>
      </c>
      <c r="N1387" s="492">
        <v>1400</v>
      </c>
      <c r="O1387" s="217">
        <f t="shared" si="22"/>
        <v>299341</v>
      </c>
    </row>
    <row r="1388" spans="1:17" ht="22.95" customHeight="1" x14ac:dyDescent="0.2">
      <c r="A1388" s="227">
        <v>45887</v>
      </c>
      <c r="B1388" s="20" t="s">
        <v>208</v>
      </c>
      <c r="C1388" s="28">
        <v>1663</v>
      </c>
      <c r="E1388" s="25" t="s">
        <v>1316</v>
      </c>
      <c r="F1388" s="20" t="s">
        <v>79</v>
      </c>
      <c r="H1388" s="41" t="s">
        <v>22</v>
      </c>
      <c r="I1388" s="23" t="s">
        <v>103</v>
      </c>
      <c r="J1388" s="23" t="s">
        <v>102</v>
      </c>
      <c r="K1388" s="25" t="s">
        <v>8378</v>
      </c>
      <c r="M1388" s="492">
        <v>0</v>
      </c>
      <c r="N1388" s="492">
        <v>9220</v>
      </c>
      <c r="O1388" s="217">
        <f t="shared" si="22"/>
        <v>290121</v>
      </c>
    </row>
    <row r="1389" spans="1:17" ht="22.95" customHeight="1" x14ac:dyDescent="0.2">
      <c r="A1389" s="227">
        <v>45887</v>
      </c>
      <c r="B1389" s="20" t="s">
        <v>208</v>
      </c>
      <c r="C1389" s="28">
        <v>1664</v>
      </c>
      <c r="E1389" s="25" t="s">
        <v>8372</v>
      </c>
      <c r="F1389" s="20" t="s">
        <v>79</v>
      </c>
      <c r="H1389" s="41" t="s">
        <v>22</v>
      </c>
      <c r="I1389" s="23" t="s">
        <v>103</v>
      </c>
      <c r="J1389" s="23" t="s">
        <v>102</v>
      </c>
      <c r="K1389" s="25" t="s">
        <v>8379</v>
      </c>
      <c r="M1389" s="492">
        <v>0</v>
      </c>
      <c r="N1389" s="492">
        <v>400</v>
      </c>
      <c r="O1389" s="217">
        <f t="shared" si="22"/>
        <v>289721</v>
      </c>
    </row>
    <row r="1390" spans="1:17" ht="22.95" customHeight="1" x14ac:dyDescent="0.2">
      <c r="A1390" s="227">
        <v>45887</v>
      </c>
      <c r="B1390" s="20" t="s">
        <v>208</v>
      </c>
      <c r="C1390" s="28">
        <v>1665</v>
      </c>
      <c r="E1390" s="25" t="s">
        <v>1279</v>
      </c>
      <c r="F1390" s="20" t="s">
        <v>79</v>
      </c>
      <c r="H1390" s="41" t="s">
        <v>22</v>
      </c>
      <c r="I1390" s="21" t="s">
        <v>53</v>
      </c>
      <c r="J1390" s="21" t="s">
        <v>113</v>
      </c>
      <c r="K1390" s="25" t="s">
        <v>4351</v>
      </c>
      <c r="M1390" s="492">
        <v>0</v>
      </c>
      <c r="N1390" s="492">
        <v>2100</v>
      </c>
      <c r="O1390" s="217">
        <f t="shared" si="22"/>
        <v>287621</v>
      </c>
    </row>
    <row r="1391" spans="1:17" ht="22.95" customHeight="1" x14ac:dyDescent="0.2">
      <c r="A1391" s="227">
        <v>45887</v>
      </c>
      <c r="B1391" s="20" t="s">
        <v>208</v>
      </c>
      <c r="C1391" s="28">
        <v>1666</v>
      </c>
      <c r="E1391" s="25" t="s">
        <v>130</v>
      </c>
      <c r="F1391" s="20" t="s">
        <v>79</v>
      </c>
      <c r="H1391" s="41" t="s">
        <v>22</v>
      </c>
      <c r="I1391" s="21" t="s">
        <v>53</v>
      </c>
      <c r="J1391" s="21" t="s">
        <v>113</v>
      </c>
      <c r="K1391" s="25" t="s">
        <v>4184</v>
      </c>
      <c r="M1391" s="492">
        <v>0</v>
      </c>
      <c r="N1391" s="492">
        <v>300</v>
      </c>
      <c r="O1391" s="217">
        <f t="shared" si="22"/>
        <v>287321</v>
      </c>
    </row>
    <row r="1392" spans="1:17" ht="22.95" customHeight="1" x14ac:dyDescent="0.2">
      <c r="A1392" s="227">
        <v>45887</v>
      </c>
      <c r="B1392" s="20" t="s">
        <v>208</v>
      </c>
      <c r="C1392" s="28">
        <v>1667</v>
      </c>
      <c r="E1392" s="25" t="s">
        <v>130</v>
      </c>
      <c r="F1392" s="20" t="s">
        <v>79</v>
      </c>
      <c r="H1392" s="41" t="s">
        <v>22</v>
      </c>
      <c r="I1392" s="21" t="s">
        <v>53</v>
      </c>
      <c r="J1392" s="21" t="s">
        <v>113</v>
      </c>
      <c r="K1392" s="25" t="s">
        <v>8380</v>
      </c>
      <c r="M1392" s="492">
        <v>0</v>
      </c>
      <c r="N1392" s="492">
        <v>400</v>
      </c>
      <c r="O1392" s="217">
        <f t="shared" si="22"/>
        <v>286921</v>
      </c>
    </row>
    <row r="1393" spans="1:15" ht="22.95" customHeight="1" x14ac:dyDescent="0.2">
      <c r="A1393" s="227">
        <v>45887</v>
      </c>
      <c r="B1393" s="20" t="s">
        <v>208</v>
      </c>
      <c r="C1393" s="28">
        <v>1668</v>
      </c>
      <c r="E1393" s="25" t="s">
        <v>130</v>
      </c>
      <c r="F1393" s="20" t="s">
        <v>79</v>
      </c>
      <c r="H1393" s="41" t="s">
        <v>22</v>
      </c>
      <c r="I1393" s="21" t="s">
        <v>53</v>
      </c>
      <c r="J1393" s="21" t="s">
        <v>113</v>
      </c>
      <c r="K1393" s="25" t="s">
        <v>8381</v>
      </c>
      <c r="M1393" s="492">
        <v>0</v>
      </c>
      <c r="N1393" s="492">
        <v>300</v>
      </c>
      <c r="O1393" s="217">
        <f t="shared" si="22"/>
        <v>286621</v>
      </c>
    </row>
    <row r="1394" spans="1:15" ht="22.95" customHeight="1" x14ac:dyDescent="0.2">
      <c r="A1394" s="227">
        <v>45887</v>
      </c>
      <c r="B1394" s="20" t="s">
        <v>208</v>
      </c>
      <c r="C1394" s="28">
        <v>1669</v>
      </c>
      <c r="E1394" s="25" t="s">
        <v>130</v>
      </c>
      <c r="F1394" s="20" t="s">
        <v>79</v>
      </c>
      <c r="H1394" s="41" t="s">
        <v>22</v>
      </c>
      <c r="I1394" s="21" t="s">
        <v>53</v>
      </c>
      <c r="J1394" s="21" t="s">
        <v>113</v>
      </c>
      <c r="K1394" s="25" t="s">
        <v>8382</v>
      </c>
      <c r="M1394" s="492">
        <v>0</v>
      </c>
      <c r="N1394" s="492">
        <v>500</v>
      </c>
      <c r="O1394" s="217">
        <f t="shared" si="22"/>
        <v>286121</v>
      </c>
    </row>
    <row r="1395" spans="1:15" ht="22.95" customHeight="1" x14ac:dyDescent="0.2">
      <c r="A1395" s="227">
        <v>45887</v>
      </c>
      <c r="B1395" s="20" t="s">
        <v>208</v>
      </c>
      <c r="C1395" s="28">
        <v>1670</v>
      </c>
      <c r="E1395" s="25" t="s">
        <v>130</v>
      </c>
      <c r="F1395" s="20" t="s">
        <v>79</v>
      </c>
      <c r="H1395" s="41" t="s">
        <v>22</v>
      </c>
      <c r="I1395" s="21" t="s">
        <v>53</v>
      </c>
      <c r="J1395" s="21" t="s">
        <v>113</v>
      </c>
      <c r="K1395" s="25" t="s">
        <v>8383</v>
      </c>
      <c r="M1395" s="492">
        <v>0</v>
      </c>
      <c r="N1395" s="492">
        <v>500</v>
      </c>
      <c r="O1395" s="217">
        <f t="shared" si="22"/>
        <v>285621</v>
      </c>
    </row>
    <row r="1396" spans="1:15" ht="22.95" customHeight="1" x14ac:dyDescent="0.2">
      <c r="A1396" s="227">
        <v>45887</v>
      </c>
      <c r="B1396" s="20" t="s">
        <v>208</v>
      </c>
      <c r="C1396" s="28">
        <v>1671</v>
      </c>
      <c r="E1396" s="25" t="s">
        <v>130</v>
      </c>
      <c r="F1396" s="20" t="s">
        <v>79</v>
      </c>
      <c r="H1396" s="41" t="s">
        <v>22</v>
      </c>
      <c r="I1396" s="21" t="s">
        <v>53</v>
      </c>
      <c r="J1396" s="21" t="s">
        <v>113</v>
      </c>
      <c r="K1396" s="25" t="s">
        <v>1350</v>
      </c>
      <c r="M1396" s="492">
        <v>0</v>
      </c>
      <c r="N1396" s="492">
        <v>500</v>
      </c>
      <c r="O1396" s="217">
        <f t="shared" si="22"/>
        <v>285121</v>
      </c>
    </row>
    <row r="1397" spans="1:15" ht="22.95" customHeight="1" x14ac:dyDescent="0.2">
      <c r="A1397" s="227">
        <v>45887</v>
      </c>
      <c r="B1397" s="20" t="s">
        <v>208</v>
      </c>
      <c r="C1397" s="28">
        <v>1672</v>
      </c>
      <c r="E1397" s="25" t="s">
        <v>1278</v>
      </c>
      <c r="F1397" s="20" t="s">
        <v>79</v>
      </c>
      <c r="H1397" s="41" t="s">
        <v>22</v>
      </c>
      <c r="I1397" s="41" t="s">
        <v>53</v>
      </c>
      <c r="J1397" s="21" t="s">
        <v>112</v>
      </c>
      <c r="K1397" s="25" t="s">
        <v>1303</v>
      </c>
      <c r="M1397" s="492">
        <v>0</v>
      </c>
      <c r="N1397" s="492">
        <v>32430</v>
      </c>
      <c r="O1397" s="217">
        <f t="shared" si="22"/>
        <v>252691</v>
      </c>
    </row>
    <row r="1398" spans="1:15" ht="22.95" customHeight="1" x14ac:dyDescent="0.2">
      <c r="A1398" s="227">
        <v>45887</v>
      </c>
      <c r="B1398" s="20" t="s">
        <v>208</v>
      </c>
      <c r="C1398" s="28">
        <v>1673</v>
      </c>
      <c r="E1398" s="25" t="s">
        <v>1278</v>
      </c>
      <c r="F1398" s="20" t="s">
        <v>79</v>
      </c>
      <c r="H1398" s="41" t="s">
        <v>22</v>
      </c>
      <c r="I1398" s="41" t="s">
        <v>53</v>
      </c>
      <c r="J1398" s="21" t="s">
        <v>112</v>
      </c>
      <c r="K1398" s="25" t="s">
        <v>1302</v>
      </c>
      <c r="M1398" s="492">
        <v>0</v>
      </c>
      <c r="N1398" s="492">
        <v>217603</v>
      </c>
      <c r="O1398" s="217">
        <f t="shared" si="22"/>
        <v>35088</v>
      </c>
    </row>
    <row r="1399" spans="1:15" ht="22.95" customHeight="1" x14ac:dyDescent="0.2">
      <c r="A1399" s="227">
        <v>45887</v>
      </c>
      <c r="B1399" s="20" t="s">
        <v>208</v>
      </c>
      <c r="C1399" s="28">
        <v>1674</v>
      </c>
      <c r="E1399" s="25" t="s">
        <v>1278</v>
      </c>
      <c r="F1399" s="20" t="s">
        <v>79</v>
      </c>
      <c r="H1399" s="41" t="s">
        <v>22</v>
      </c>
      <c r="I1399" s="41" t="s">
        <v>53</v>
      </c>
      <c r="J1399" s="21" t="s">
        <v>114</v>
      </c>
      <c r="K1399" s="25" t="s">
        <v>149</v>
      </c>
      <c r="M1399" s="492">
        <v>0</v>
      </c>
      <c r="N1399" s="492">
        <v>3750</v>
      </c>
      <c r="O1399" s="217">
        <f t="shared" si="22"/>
        <v>31338</v>
      </c>
    </row>
    <row r="1400" spans="1:15" ht="22.95" customHeight="1" x14ac:dyDescent="0.2">
      <c r="A1400" s="227">
        <v>45894</v>
      </c>
      <c r="B1400" s="20" t="s">
        <v>208</v>
      </c>
      <c r="C1400" s="28">
        <v>1682</v>
      </c>
      <c r="E1400" s="25" t="s">
        <v>8384</v>
      </c>
      <c r="F1400" s="20" t="s">
        <v>79</v>
      </c>
      <c r="H1400" s="41" t="s">
        <v>22</v>
      </c>
      <c r="I1400" s="23" t="s">
        <v>81</v>
      </c>
      <c r="J1400" s="23" t="s">
        <v>33</v>
      </c>
      <c r="K1400" s="25" t="s">
        <v>1364</v>
      </c>
      <c r="M1400" s="492">
        <v>0</v>
      </c>
      <c r="N1400" s="611">
        <v>25000</v>
      </c>
      <c r="O1400" s="217">
        <f t="shared" si="22"/>
        <v>6338</v>
      </c>
    </row>
    <row r="1401" spans="1:15" ht="22.95" customHeight="1" x14ac:dyDescent="0.2">
      <c r="A1401" s="227">
        <v>45894</v>
      </c>
      <c r="B1401" s="20" t="s">
        <v>208</v>
      </c>
      <c r="C1401" s="28">
        <v>1683</v>
      </c>
      <c r="E1401" s="25" t="s">
        <v>1321</v>
      </c>
      <c r="F1401" s="20" t="s">
        <v>79</v>
      </c>
      <c r="H1401" s="41" t="s">
        <v>22</v>
      </c>
      <c r="I1401" s="23" t="s">
        <v>103</v>
      </c>
      <c r="J1401" s="23" t="s">
        <v>97</v>
      </c>
      <c r="K1401" s="25" t="s">
        <v>1337</v>
      </c>
      <c r="M1401" s="492">
        <v>0</v>
      </c>
      <c r="N1401" s="492">
        <v>320</v>
      </c>
      <c r="O1401" s="217">
        <f t="shared" si="22"/>
        <v>6018</v>
      </c>
    </row>
    <row r="1402" spans="1:15" ht="22.95" customHeight="1" x14ac:dyDescent="0.2">
      <c r="A1402" s="227">
        <v>45894</v>
      </c>
      <c r="B1402" s="20" t="s">
        <v>208</v>
      </c>
      <c r="C1402" s="28">
        <v>1684</v>
      </c>
      <c r="E1402" s="25" t="s">
        <v>8385</v>
      </c>
      <c r="F1402" s="20" t="s">
        <v>79</v>
      </c>
      <c r="H1402" s="41" t="s">
        <v>22</v>
      </c>
      <c r="I1402" s="23" t="s">
        <v>103</v>
      </c>
      <c r="J1402" s="23" t="s">
        <v>102</v>
      </c>
      <c r="K1402" s="25" t="s">
        <v>8391</v>
      </c>
      <c r="M1402" s="492">
        <v>0</v>
      </c>
      <c r="N1402" s="492">
        <v>400</v>
      </c>
      <c r="O1402" s="217">
        <f t="shared" si="22"/>
        <v>5618</v>
      </c>
    </row>
    <row r="1403" spans="1:15" ht="22.95" customHeight="1" x14ac:dyDescent="0.2">
      <c r="A1403" s="227">
        <v>45894</v>
      </c>
      <c r="B1403" s="20" t="s">
        <v>208</v>
      </c>
      <c r="C1403" s="28">
        <v>1685</v>
      </c>
      <c r="E1403" s="25" t="s">
        <v>1369</v>
      </c>
      <c r="F1403" s="20" t="s">
        <v>79</v>
      </c>
      <c r="H1403" s="41" t="s">
        <v>22</v>
      </c>
      <c r="I1403" s="23" t="s">
        <v>103</v>
      </c>
      <c r="J1403" s="28" t="s">
        <v>102</v>
      </c>
      <c r="K1403" s="25" t="s">
        <v>997</v>
      </c>
      <c r="M1403" s="492">
        <v>0</v>
      </c>
      <c r="N1403" s="492">
        <v>60</v>
      </c>
      <c r="O1403" s="217">
        <f t="shared" si="22"/>
        <v>5558</v>
      </c>
    </row>
    <row r="1404" spans="1:15" ht="22.95" customHeight="1" x14ac:dyDescent="0.2">
      <c r="A1404" s="227">
        <v>45894</v>
      </c>
      <c r="B1404" s="20" t="s">
        <v>208</v>
      </c>
      <c r="C1404" s="28">
        <v>1686</v>
      </c>
      <c r="E1404" s="25" t="s">
        <v>1371</v>
      </c>
      <c r="F1404" s="20" t="s">
        <v>79</v>
      </c>
      <c r="H1404" s="41" t="s">
        <v>22</v>
      </c>
      <c r="I1404" s="23" t="s">
        <v>103</v>
      </c>
      <c r="J1404" s="23" t="s">
        <v>95</v>
      </c>
      <c r="K1404" s="25" t="s">
        <v>8392</v>
      </c>
      <c r="M1404" s="492">
        <v>0</v>
      </c>
      <c r="N1404" s="492">
        <v>63</v>
      </c>
      <c r="O1404" s="217">
        <f t="shared" si="22"/>
        <v>5495</v>
      </c>
    </row>
    <row r="1405" spans="1:15" ht="22.95" customHeight="1" x14ac:dyDescent="0.2">
      <c r="A1405" s="227">
        <v>45894</v>
      </c>
      <c r="B1405" s="20" t="s">
        <v>208</v>
      </c>
      <c r="C1405" s="28">
        <v>1687</v>
      </c>
      <c r="E1405" s="25" t="s">
        <v>8386</v>
      </c>
      <c r="F1405" s="20" t="s">
        <v>79</v>
      </c>
      <c r="H1405" s="41" t="s">
        <v>22</v>
      </c>
      <c r="I1405" s="23" t="s">
        <v>103</v>
      </c>
      <c r="J1405" s="23" t="s">
        <v>218</v>
      </c>
      <c r="K1405" s="25" t="s">
        <v>1304</v>
      </c>
      <c r="M1405" s="492">
        <v>0</v>
      </c>
      <c r="N1405" s="492">
        <v>5500</v>
      </c>
      <c r="O1405" s="217">
        <f t="shared" si="22"/>
        <v>-5</v>
      </c>
    </row>
    <row r="1406" spans="1:15" ht="22.95" customHeight="1" x14ac:dyDescent="0.2">
      <c r="A1406" s="227">
        <v>45894</v>
      </c>
      <c r="B1406" s="20" t="s">
        <v>208</v>
      </c>
      <c r="C1406" s="28">
        <v>1688</v>
      </c>
      <c r="E1406" s="25" t="s">
        <v>1270</v>
      </c>
      <c r="F1406" s="20" t="s">
        <v>79</v>
      </c>
      <c r="H1406" s="28" t="s">
        <v>21</v>
      </c>
      <c r="I1406" s="23" t="s">
        <v>81</v>
      </c>
      <c r="J1406" s="23" t="s">
        <v>33</v>
      </c>
      <c r="M1406" s="611">
        <v>315000</v>
      </c>
      <c r="N1406" s="492">
        <v>0</v>
      </c>
      <c r="O1406" s="217">
        <f t="shared" si="22"/>
        <v>314995</v>
      </c>
    </row>
    <row r="1407" spans="1:15" ht="22.95" customHeight="1" x14ac:dyDescent="0.2">
      <c r="A1407" s="227">
        <v>45894</v>
      </c>
      <c r="B1407" s="20" t="s">
        <v>208</v>
      </c>
      <c r="C1407" s="28">
        <v>1689</v>
      </c>
      <c r="E1407" s="25" t="s">
        <v>1933</v>
      </c>
      <c r="F1407" s="20" t="s">
        <v>79</v>
      </c>
      <c r="H1407" s="41" t="s">
        <v>22</v>
      </c>
      <c r="I1407" s="23" t="s">
        <v>103</v>
      </c>
      <c r="J1407" s="23" t="s">
        <v>94</v>
      </c>
      <c r="K1407" s="25" t="s">
        <v>8375</v>
      </c>
      <c r="M1407" s="492">
        <v>0</v>
      </c>
      <c r="N1407" s="492">
        <v>800</v>
      </c>
      <c r="O1407" s="217">
        <f t="shared" si="22"/>
        <v>314195</v>
      </c>
    </row>
    <row r="1408" spans="1:15" ht="22.95" customHeight="1" x14ac:dyDescent="0.2">
      <c r="A1408" s="227">
        <v>45894</v>
      </c>
      <c r="B1408" s="20" t="s">
        <v>208</v>
      </c>
      <c r="C1408" s="28">
        <v>1690</v>
      </c>
      <c r="E1408" s="25" t="s">
        <v>1274</v>
      </c>
      <c r="F1408" s="20" t="s">
        <v>79</v>
      </c>
      <c r="H1408" s="41" t="s">
        <v>22</v>
      </c>
      <c r="I1408" s="23" t="s">
        <v>103</v>
      </c>
      <c r="J1408" s="23" t="s">
        <v>218</v>
      </c>
      <c r="K1408" s="25" t="s">
        <v>1356</v>
      </c>
      <c r="M1408" s="492">
        <v>0</v>
      </c>
      <c r="N1408" s="492">
        <v>675</v>
      </c>
      <c r="O1408" s="217">
        <f t="shared" si="22"/>
        <v>313520</v>
      </c>
    </row>
    <row r="1409" spans="1:17" ht="22.95" customHeight="1" x14ac:dyDescent="0.2">
      <c r="A1409" s="227">
        <v>45894</v>
      </c>
      <c r="B1409" s="20" t="s">
        <v>208</v>
      </c>
      <c r="C1409" s="28">
        <v>1691</v>
      </c>
      <c r="E1409" s="25" t="s">
        <v>8387</v>
      </c>
      <c r="F1409" s="20" t="s">
        <v>79</v>
      </c>
      <c r="H1409" s="41" t="s">
        <v>22</v>
      </c>
      <c r="I1409" s="23" t="s">
        <v>103</v>
      </c>
      <c r="J1409" s="23" t="s">
        <v>102</v>
      </c>
      <c r="K1409" s="25" t="s">
        <v>1996</v>
      </c>
      <c r="M1409" s="492">
        <v>0</v>
      </c>
      <c r="N1409" s="492">
        <v>450</v>
      </c>
      <c r="O1409" s="217">
        <f t="shared" si="22"/>
        <v>313070</v>
      </c>
    </row>
    <row r="1410" spans="1:17" ht="22.95" customHeight="1" x14ac:dyDescent="0.2">
      <c r="A1410" s="227">
        <v>45894</v>
      </c>
      <c r="B1410" s="20" t="s">
        <v>208</v>
      </c>
      <c r="C1410" s="28">
        <v>1692</v>
      </c>
      <c r="E1410" s="25" t="s">
        <v>1933</v>
      </c>
      <c r="F1410" s="20" t="s">
        <v>79</v>
      </c>
      <c r="H1410" s="41" t="s">
        <v>22</v>
      </c>
      <c r="I1410" s="23" t="s">
        <v>103</v>
      </c>
      <c r="J1410" s="23" t="s">
        <v>94</v>
      </c>
      <c r="K1410" s="25" t="s">
        <v>8393</v>
      </c>
      <c r="M1410" s="492">
        <v>0</v>
      </c>
      <c r="N1410" s="492">
        <v>500</v>
      </c>
      <c r="O1410" s="217">
        <f t="shared" si="22"/>
        <v>312570</v>
      </c>
    </row>
    <row r="1411" spans="1:17" ht="22.95" customHeight="1" x14ac:dyDescent="0.2">
      <c r="A1411" s="227">
        <v>45894</v>
      </c>
      <c r="B1411" s="20" t="s">
        <v>208</v>
      </c>
      <c r="C1411" s="28">
        <v>1693</v>
      </c>
      <c r="E1411" s="25" t="s">
        <v>8388</v>
      </c>
      <c r="F1411" s="20" t="s">
        <v>79</v>
      </c>
      <c r="H1411" s="41" t="s">
        <v>22</v>
      </c>
      <c r="I1411" s="23" t="s">
        <v>103</v>
      </c>
      <c r="J1411" s="23" t="s">
        <v>102</v>
      </c>
      <c r="K1411" s="25" t="s">
        <v>1349</v>
      </c>
      <c r="M1411" s="492">
        <v>0</v>
      </c>
      <c r="N1411" s="492">
        <v>800</v>
      </c>
      <c r="O1411" s="217">
        <f t="shared" si="22"/>
        <v>311770</v>
      </c>
    </row>
    <row r="1412" spans="1:17" ht="22.95" customHeight="1" x14ac:dyDescent="0.2">
      <c r="A1412" s="227">
        <v>45894</v>
      </c>
      <c r="B1412" s="20" t="s">
        <v>208</v>
      </c>
      <c r="C1412" s="28">
        <v>1694</v>
      </c>
      <c r="E1412" s="25" t="s">
        <v>1373</v>
      </c>
      <c r="F1412" s="20" t="s">
        <v>79</v>
      </c>
      <c r="H1412" s="41" t="s">
        <v>22</v>
      </c>
      <c r="I1412" s="23" t="s">
        <v>103</v>
      </c>
      <c r="J1412" s="23" t="s">
        <v>218</v>
      </c>
      <c r="K1412" s="25" t="s">
        <v>1382</v>
      </c>
      <c r="M1412" s="492">
        <v>0</v>
      </c>
      <c r="N1412" s="492">
        <v>2400</v>
      </c>
      <c r="O1412" s="217">
        <f t="shared" si="22"/>
        <v>309370</v>
      </c>
    </row>
    <row r="1413" spans="1:17" ht="22.95" customHeight="1" x14ac:dyDescent="0.2">
      <c r="A1413" s="227">
        <v>45894</v>
      </c>
      <c r="B1413" s="20" t="s">
        <v>208</v>
      </c>
      <c r="C1413" s="28">
        <v>1695</v>
      </c>
      <c r="E1413" s="25" t="s">
        <v>1275</v>
      </c>
      <c r="F1413" s="20" t="s">
        <v>79</v>
      </c>
      <c r="H1413" s="41" t="s">
        <v>22</v>
      </c>
      <c r="I1413" s="23" t="s">
        <v>103</v>
      </c>
      <c r="J1413" s="23" t="s">
        <v>214</v>
      </c>
      <c r="K1413" s="25" t="s">
        <v>1636</v>
      </c>
      <c r="M1413" s="492">
        <v>0</v>
      </c>
      <c r="N1413" s="492">
        <v>300</v>
      </c>
      <c r="O1413" s="217">
        <f t="shared" si="22"/>
        <v>309070</v>
      </c>
    </row>
    <row r="1414" spans="1:17" ht="22.95" customHeight="1" x14ac:dyDescent="0.2">
      <c r="A1414" s="227">
        <v>45894</v>
      </c>
      <c r="B1414" s="20" t="s">
        <v>208</v>
      </c>
      <c r="C1414" s="28">
        <v>1696</v>
      </c>
      <c r="E1414" s="25" t="s">
        <v>1274</v>
      </c>
      <c r="F1414" s="20" t="s">
        <v>79</v>
      </c>
      <c r="H1414" s="41" t="s">
        <v>22</v>
      </c>
      <c r="I1414" s="23" t="s">
        <v>103</v>
      </c>
      <c r="J1414" s="23" t="s">
        <v>102</v>
      </c>
      <c r="K1414" s="25" t="s">
        <v>8394</v>
      </c>
      <c r="M1414" s="492">
        <v>0</v>
      </c>
      <c r="N1414" s="492">
        <v>2650</v>
      </c>
      <c r="O1414" s="217">
        <f t="shared" si="22"/>
        <v>306420</v>
      </c>
    </row>
    <row r="1415" spans="1:17" ht="22.95" customHeight="1" x14ac:dyDescent="0.2">
      <c r="A1415" s="227">
        <v>45894</v>
      </c>
      <c r="B1415" s="20" t="s">
        <v>208</v>
      </c>
      <c r="C1415" s="28">
        <v>1697</v>
      </c>
      <c r="E1415" s="25" t="s">
        <v>1274</v>
      </c>
      <c r="F1415" s="20" t="s">
        <v>79</v>
      </c>
      <c r="H1415" s="41" t="s">
        <v>22</v>
      </c>
      <c r="I1415" s="23" t="s">
        <v>103</v>
      </c>
      <c r="J1415" s="23" t="s">
        <v>218</v>
      </c>
      <c r="K1415" s="25" t="s">
        <v>8395</v>
      </c>
      <c r="M1415" s="492">
        <v>0</v>
      </c>
      <c r="N1415" s="492">
        <v>2450</v>
      </c>
      <c r="O1415" s="217">
        <f t="shared" si="22"/>
        <v>303970</v>
      </c>
    </row>
    <row r="1416" spans="1:17" ht="22.95" customHeight="1" x14ac:dyDescent="0.2">
      <c r="A1416" s="227">
        <v>45894</v>
      </c>
      <c r="B1416" s="20" t="s">
        <v>208</v>
      </c>
      <c r="C1416" s="28">
        <v>1698</v>
      </c>
      <c r="E1416" s="25" t="s">
        <v>1274</v>
      </c>
      <c r="F1416" s="20" t="s">
        <v>79</v>
      </c>
      <c r="H1416" s="41" t="s">
        <v>22</v>
      </c>
      <c r="I1416" s="23" t="s">
        <v>103</v>
      </c>
      <c r="J1416" s="23" t="s">
        <v>218</v>
      </c>
      <c r="K1416" s="25" t="s">
        <v>8396</v>
      </c>
      <c r="M1416" s="492">
        <v>0</v>
      </c>
      <c r="N1416" s="492">
        <v>2200</v>
      </c>
      <c r="O1416" s="217">
        <f t="shared" si="22"/>
        <v>301770</v>
      </c>
    </row>
    <row r="1417" spans="1:17" ht="22.95" customHeight="1" x14ac:dyDescent="0.2">
      <c r="A1417" s="227">
        <v>45894</v>
      </c>
      <c r="B1417" s="20" t="s">
        <v>208</v>
      </c>
      <c r="C1417" s="28">
        <v>1699</v>
      </c>
      <c r="E1417" s="25" t="s">
        <v>8389</v>
      </c>
      <c r="F1417" s="20" t="s">
        <v>79</v>
      </c>
      <c r="H1417" s="41" t="s">
        <v>22</v>
      </c>
      <c r="I1417" s="23" t="s">
        <v>103</v>
      </c>
      <c r="J1417" s="23" t="s">
        <v>218</v>
      </c>
      <c r="K1417" s="25" t="s">
        <v>1962</v>
      </c>
      <c r="M1417" s="492">
        <v>0</v>
      </c>
      <c r="N1417" s="492">
        <v>1000</v>
      </c>
      <c r="O1417" s="217">
        <f t="shared" si="22"/>
        <v>300770</v>
      </c>
    </row>
    <row r="1418" spans="1:17" ht="22.95" customHeight="1" x14ac:dyDescent="0.2">
      <c r="A1418" s="227">
        <v>45894</v>
      </c>
      <c r="B1418" s="20" t="s">
        <v>208</v>
      </c>
      <c r="C1418" s="28">
        <v>1700</v>
      </c>
      <c r="E1418" s="25" t="s">
        <v>1276</v>
      </c>
      <c r="F1418" s="20" t="s">
        <v>79</v>
      </c>
      <c r="H1418" s="41" t="s">
        <v>22</v>
      </c>
      <c r="I1418" s="23" t="s">
        <v>103</v>
      </c>
      <c r="J1418" s="23" t="s">
        <v>102</v>
      </c>
      <c r="K1418" s="25" t="s">
        <v>1300</v>
      </c>
      <c r="M1418" s="492">
        <v>0</v>
      </c>
      <c r="N1418" s="492">
        <v>9008</v>
      </c>
      <c r="O1418" s="217">
        <f t="shared" si="22"/>
        <v>291762</v>
      </c>
    </row>
    <row r="1419" spans="1:17" ht="22.95" customHeight="1" x14ac:dyDescent="0.2">
      <c r="A1419" s="227">
        <v>45894</v>
      </c>
      <c r="B1419" s="20" t="s">
        <v>208</v>
      </c>
      <c r="C1419" s="28">
        <v>1701</v>
      </c>
      <c r="E1419" s="25" t="s">
        <v>130</v>
      </c>
      <c r="F1419" s="20" t="s">
        <v>79</v>
      </c>
      <c r="H1419" s="41" t="s">
        <v>22</v>
      </c>
      <c r="I1419" s="21" t="s">
        <v>53</v>
      </c>
      <c r="J1419" s="21" t="s">
        <v>113</v>
      </c>
      <c r="K1419" s="25" t="s">
        <v>1386</v>
      </c>
      <c r="M1419" s="492">
        <v>0</v>
      </c>
      <c r="N1419" s="492">
        <v>2000</v>
      </c>
      <c r="O1419" s="217">
        <f t="shared" si="22"/>
        <v>289762</v>
      </c>
    </row>
    <row r="1420" spans="1:17" ht="22.95" customHeight="1" x14ac:dyDescent="0.2">
      <c r="A1420" s="227">
        <v>45894</v>
      </c>
      <c r="B1420" s="20" t="s">
        <v>208</v>
      </c>
      <c r="C1420" s="28">
        <v>1702</v>
      </c>
      <c r="E1420" s="25" t="s">
        <v>130</v>
      </c>
      <c r="F1420" s="20" t="s">
        <v>79</v>
      </c>
      <c r="H1420" s="41" t="s">
        <v>22</v>
      </c>
      <c r="I1420" s="21" t="s">
        <v>53</v>
      </c>
      <c r="J1420" s="21" t="s">
        <v>113</v>
      </c>
      <c r="K1420" s="25" t="s">
        <v>8397</v>
      </c>
      <c r="M1420" s="492">
        <v>0</v>
      </c>
      <c r="N1420" s="492">
        <v>500</v>
      </c>
      <c r="O1420" s="217">
        <f t="shared" si="22"/>
        <v>289262</v>
      </c>
    </row>
    <row r="1421" spans="1:17" ht="22.95" customHeight="1" x14ac:dyDescent="0.2">
      <c r="A1421" s="227">
        <v>45894</v>
      </c>
      <c r="B1421" s="20" t="s">
        <v>208</v>
      </c>
      <c r="C1421" s="28">
        <v>1703</v>
      </c>
      <c r="E1421" s="25" t="s">
        <v>130</v>
      </c>
      <c r="F1421" s="20" t="s">
        <v>79</v>
      </c>
      <c r="H1421" s="41" t="s">
        <v>22</v>
      </c>
      <c r="I1421" s="21" t="s">
        <v>53</v>
      </c>
      <c r="J1421" s="21" t="s">
        <v>113</v>
      </c>
      <c r="K1421" s="25" t="s">
        <v>8398</v>
      </c>
      <c r="M1421" s="492">
        <v>0</v>
      </c>
      <c r="N1421" s="492">
        <v>100</v>
      </c>
      <c r="O1421" s="217">
        <f t="shared" si="22"/>
        <v>289162</v>
      </c>
    </row>
    <row r="1422" spans="1:17" ht="22.95" customHeight="1" x14ac:dyDescent="0.2">
      <c r="A1422" s="227">
        <v>45894</v>
      </c>
      <c r="B1422" s="20" t="s">
        <v>208</v>
      </c>
      <c r="C1422" s="28">
        <v>1704</v>
      </c>
      <c r="E1422" s="25" t="s">
        <v>130</v>
      </c>
      <c r="F1422" s="20" t="s">
        <v>79</v>
      </c>
      <c r="H1422" s="41" t="s">
        <v>22</v>
      </c>
      <c r="I1422" s="21" t="s">
        <v>53</v>
      </c>
      <c r="J1422" s="21" t="s">
        <v>113</v>
      </c>
      <c r="K1422" s="25" t="s">
        <v>1999</v>
      </c>
      <c r="M1422" s="492">
        <v>0</v>
      </c>
      <c r="N1422" s="492">
        <v>500</v>
      </c>
      <c r="O1422" s="217">
        <f t="shared" si="22"/>
        <v>288662</v>
      </c>
    </row>
    <row r="1423" spans="1:17" ht="22.95" customHeight="1" x14ac:dyDescent="0.2">
      <c r="A1423" s="227">
        <v>45894</v>
      </c>
      <c r="B1423" s="20" t="s">
        <v>208</v>
      </c>
      <c r="C1423" s="28">
        <v>1705</v>
      </c>
      <c r="E1423" s="25" t="s">
        <v>1279</v>
      </c>
      <c r="F1423" s="20" t="s">
        <v>79</v>
      </c>
      <c r="H1423" s="41" t="s">
        <v>22</v>
      </c>
      <c r="I1423" s="21" t="s">
        <v>53</v>
      </c>
      <c r="J1423" s="21" t="s">
        <v>113</v>
      </c>
      <c r="K1423" s="25" t="s">
        <v>1363</v>
      </c>
      <c r="M1423" s="492">
        <v>0</v>
      </c>
      <c r="N1423" s="492">
        <v>1200</v>
      </c>
      <c r="O1423" s="217">
        <f t="shared" si="22"/>
        <v>287462</v>
      </c>
      <c r="P1423" s="229"/>
      <c r="Q1423" s="229"/>
    </row>
    <row r="1424" spans="1:17" ht="22.95" customHeight="1" x14ac:dyDescent="0.2">
      <c r="A1424" s="227">
        <v>45894</v>
      </c>
      <c r="B1424" s="20" t="s">
        <v>208</v>
      </c>
      <c r="C1424" s="28">
        <v>1706</v>
      </c>
      <c r="E1424" s="25" t="s">
        <v>130</v>
      </c>
      <c r="F1424" s="20" t="s">
        <v>79</v>
      </c>
      <c r="H1424" s="41" t="s">
        <v>22</v>
      </c>
      <c r="I1424" s="21" t="s">
        <v>53</v>
      </c>
      <c r="J1424" s="21" t="s">
        <v>113</v>
      </c>
      <c r="K1424" s="25" t="s">
        <v>1328</v>
      </c>
      <c r="M1424" s="492">
        <v>0</v>
      </c>
      <c r="N1424" s="492">
        <v>500</v>
      </c>
      <c r="O1424" s="217">
        <f t="shared" si="22"/>
        <v>286962</v>
      </c>
    </row>
    <row r="1425" spans="1:17" ht="22.95" customHeight="1" x14ac:dyDescent="0.2">
      <c r="A1425" s="227">
        <v>45894</v>
      </c>
      <c r="B1425" s="20" t="s">
        <v>208</v>
      </c>
      <c r="C1425" s="28">
        <v>1707</v>
      </c>
      <c r="E1425" s="25" t="s">
        <v>130</v>
      </c>
      <c r="F1425" s="20" t="s">
        <v>79</v>
      </c>
      <c r="H1425" s="41" t="s">
        <v>22</v>
      </c>
      <c r="I1425" s="21" t="s">
        <v>53</v>
      </c>
      <c r="J1425" s="21" t="s">
        <v>113</v>
      </c>
      <c r="K1425" s="25" t="s">
        <v>8399</v>
      </c>
      <c r="M1425" s="492">
        <v>0</v>
      </c>
      <c r="N1425" s="492">
        <v>500</v>
      </c>
      <c r="O1425" s="217">
        <f t="shared" si="22"/>
        <v>286462</v>
      </c>
    </row>
    <row r="1426" spans="1:17" ht="22.95" customHeight="1" x14ac:dyDescent="0.2">
      <c r="A1426" s="227">
        <v>45894</v>
      </c>
      <c r="B1426" s="20" t="s">
        <v>208</v>
      </c>
      <c r="C1426" s="28">
        <v>1708</v>
      </c>
      <c r="E1426" s="25" t="s">
        <v>130</v>
      </c>
      <c r="F1426" s="20" t="s">
        <v>79</v>
      </c>
      <c r="H1426" s="41" t="s">
        <v>22</v>
      </c>
      <c r="I1426" s="21" t="s">
        <v>53</v>
      </c>
      <c r="J1426" s="21" t="s">
        <v>113</v>
      </c>
      <c r="K1426" s="25" t="s">
        <v>8400</v>
      </c>
      <c r="M1426" s="492">
        <v>0</v>
      </c>
      <c r="N1426" s="492">
        <v>500</v>
      </c>
      <c r="O1426" s="217">
        <f t="shared" si="22"/>
        <v>285962</v>
      </c>
    </row>
    <row r="1427" spans="1:17" ht="22.95" customHeight="1" x14ac:dyDescent="0.2">
      <c r="A1427" s="227">
        <v>45894</v>
      </c>
      <c r="B1427" s="20" t="s">
        <v>208</v>
      </c>
      <c r="C1427" s="28">
        <v>1709</v>
      </c>
      <c r="E1427" s="25" t="s">
        <v>1280</v>
      </c>
      <c r="F1427" s="20" t="s">
        <v>79</v>
      </c>
      <c r="H1427" s="41" t="s">
        <v>22</v>
      </c>
      <c r="I1427" s="23" t="s">
        <v>103</v>
      </c>
      <c r="J1427" s="23" t="s">
        <v>102</v>
      </c>
      <c r="K1427" s="25" t="s">
        <v>1363</v>
      </c>
      <c r="M1427" s="492">
        <v>0</v>
      </c>
      <c r="N1427" s="492">
        <v>800</v>
      </c>
      <c r="O1427" s="217">
        <f t="shared" si="22"/>
        <v>285162</v>
      </c>
    </row>
    <row r="1428" spans="1:17" ht="22.95" customHeight="1" x14ac:dyDescent="0.2">
      <c r="A1428" s="227">
        <v>45894</v>
      </c>
      <c r="B1428" s="20" t="s">
        <v>208</v>
      </c>
      <c r="C1428" s="28">
        <v>1710</v>
      </c>
      <c r="E1428" s="25" t="s">
        <v>8390</v>
      </c>
      <c r="F1428" s="20" t="s">
        <v>79</v>
      </c>
      <c r="H1428" s="41" t="s">
        <v>22</v>
      </c>
      <c r="I1428" s="23" t="s">
        <v>103</v>
      </c>
      <c r="J1428" s="23" t="s">
        <v>102</v>
      </c>
      <c r="K1428" s="25" t="s">
        <v>2023</v>
      </c>
      <c r="M1428" s="492">
        <v>0</v>
      </c>
      <c r="N1428" s="492">
        <v>4950</v>
      </c>
      <c r="O1428" s="217">
        <f t="shared" si="22"/>
        <v>280212</v>
      </c>
    </row>
    <row r="1429" spans="1:17" ht="22.95" customHeight="1" x14ac:dyDescent="0.2">
      <c r="A1429" s="227">
        <v>45894</v>
      </c>
      <c r="B1429" s="20" t="s">
        <v>208</v>
      </c>
      <c r="C1429" s="28">
        <v>1711</v>
      </c>
      <c r="E1429" s="25" t="s">
        <v>1280</v>
      </c>
      <c r="F1429" s="20" t="s">
        <v>79</v>
      </c>
      <c r="H1429" s="41" t="s">
        <v>22</v>
      </c>
      <c r="I1429" s="23" t="s">
        <v>103</v>
      </c>
      <c r="J1429" s="23" t="s">
        <v>102</v>
      </c>
      <c r="K1429" s="25" t="s">
        <v>8401</v>
      </c>
      <c r="M1429" s="492">
        <v>0</v>
      </c>
      <c r="N1429" s="492">
        <v>200</v>
      </c>
      <c r="O1429" s="217">
        <f t="shared" si="22"/>
        <v>280012</v>
      </c>
    </row>
    <row r="1430" spans="1:17" ht="22.95" customHeight="1" x14ac:dyDescent="0.2">
      <c r="A1430" s="227">
        <v>45894</v>
      </c>
      <c r="B1430" s="20" t="s">
        <v>208</v>
      </c>
      <c r="C1430" s="28">
        <v>1712</v>
      </c>
      <c r="E1430" s="25" t="s">
        <v>1278</v>
      </c>
      <c r="F1430" s="20" t="s">
        <v>79</v>
      </c>
      <c r="H1430" s="41" t="s">
        <v>22</v>
      </c>
      <c r="I1430" s="41" t="s">
        <v>53</v>
      </c>
      <c r="J1430" s="21" t="s">
        <v>112</v>
      </c>
      <c r="K1430" s="25" t="s">
        <v>1302</v>
      </c>
      <c r="M1430" s="492">
        <v>0</v>
      </c>
      <c r="N1430" s="492">
        <v>234682</v>
      </c>
      <c r="O1430" s="217">
        <f t="shared" si="22"/>
        <v>45330</v>
      </c>
    </row>
    <row r="1431" spans="1:17" ht="22.95" customHeight="1" x14ac:dyDescent="0.2">
      <c r="A1431" s="227">
        <v>45894</v>
      </c>
      <c r="B1431" s="20" t="s">
        <v>208</v>
      </c>
      <c r="C1431" s="28">
        <v>1713</v>
      </c>
      <c r="E1431" s="25" t="s">
        <v>1278</v>
      </c>
      <c r="F1431" s="20" t="s">
        <v>79</v>
      </c>
      <c r="H1431" s="41" t="s">
        <v>22</v>
      </c>
      <c r="I1431" s="41" t="s">
        <v>53</v>
      </c>
      <c r="J1431" s="21" t="s">
        <v>112</v>
      </c>
      <c r="K1431" s="25" t="s">
        <v>1303</v>
      </c>
      <c r="M1431" s="492">
        <v>0</v>
      </c>
      <c r="N1431" s="492">
        <v>29400</v>
      </c>
      <c r="O1431" s="217">
        <f t="shared" si="22"/>
        <v>15930</v>
      </c>
    </row>
    <row r="1432" spans="1:17" ht="22.95" customHeight="1" x14ac:dyDescent="0.2">
      <c r="A1432" s="227">
        <v>45894</v>
      </c>
      <c r="B1432" s="20" t="s">
        <v>208</v>
      </c>
      <c r="C1432" s="28">
        <v>1714</v>
      </c>
      <c r="E1432" s="25" t="s">
        <v>1278</v>
      </c>
      <c r="F1432" s="20" t="s">
        <v>79</v>
      </c>
      <c r="H1432" s="41" t="s">
        <v>22</v>
      </c>
      <c r="I1432" s="41" t="s">
        <v>53</v>
      </c>
      <c r="J1432" s="21" t="s">
        <v>114</v>
      </c>
      <c r="K1432" s="25" t="s">
        <v>149</v>
      </c>
      <c r="M1432" s="492">
        <v>0</v>
      </c>
      <c r="N1432" s="492">
        <v>4100</v>
      </c>
      <c r="O1432" s="217">
        <f t="shared" si="22"/>
        <v>11830</v>
      </c>
    </row>
    <row r="1433" spans="1:17" ht="22.95" customHeight="1" thickBot="1" x14ac:dyDescent="0.25">
      <c r="A1433" s="475">
        <v>45894</v>
      </c>
      <c r="B1433" s="47" t="s">
        <v>208</v>
      </c>
      <c r="C1433" s="69">
        <v>1715</v>
      </c>
      <c r="D1433" s="89"/>
      <c r="E1433" s="89" t="s">
        <v>33</v>
      </c>
      <c r="F1433" s="47" t="s">
        <v>79</v>
      </c>
      <c r="G1433" s="89"/>
      <c r="H1433" s="50" t="s">
        <v>22</v>
      </c>
      <c r="I1433" s="50" t="s">
        <v>81</v>
      </c>
      <c r="J1433" s="30" t="s">
        <v>33</v>
      </c>
      <c r="K1433" s="89" t="s">
        <v>149</v>
      </c>
      <c r="L1433" s="89"/>
      <c r="M1433" s="494">
        <v>0</v>
      </c>
      <c r="N1433" s="612">
        <v>6000</v>
      </c>
      <c r="O1433" s="578">
        <f t="shared" si="22"/>
        <v>5830</v>
      </c>
      <c r="P1433" s="89"/>
      <c r="Q1433" s="89"/>
    </row>
    <row r="1434" spans="1:17" ht="22.95" customHeight="1" x14ac:dyDescent="0.2">
      <c r="A1434" s="227">
        <v>45902</v>
      </c>
      <c r="B1434" s="20" t="s">
        <v>208</v>
      </c>
      <c r="C1434" s="28">
        <v>1724</v>
      </c>
      <c r="E1434" s="25" t="s">
        <v>8402</v>
      </c>
      <c r="F1434" s="20" t="s">
        <v>79</v>
      </c>
      <c r="H1434" s="41" t="s">
        <v>22</v>
      </c>
      <c r="I1434" s="23" t="s">
        <v>103</v>
      </c>
      <c r="J1434" s="23" t="s">
        <v>102</v>
      </c>
      <c r="K1434" s="25" t="s">
        <v>8411</v>
      </c>
      <c r="M1434" s="492">
        <v>0</v>
      </c>
      <c r="N1434" s="492">
        <v>2000</v>
      </c>
      <c r="O1434" s="217">
        <f t="shared" si="22"/>
        <v>3830</v>
      </c>
    </row>
    <row r="1435" spans="1:17" ht="22.95" customHeight="1" x14ac:dyDescent="0.2">
      <c r="A1435" s="227">
        <v>45902</v>
      </c>
      <c r="B1435" s="20" t="s">
        <v>208</v>
      </c>
      <c r="C1435" s="28">
        <v>1725</v>
      </c>
      <c r="E1435" s="25" t="s">
        <v>1312</v>
      </c>
      <c r="F1435" s="20" t="s">
        <v>79</v>
      </c>
      <c r="H1435" s="41" t="s">
        <v>22</v>
      </c>
      <c r="I1435" s="23" t="s">
        <v>103</v>
      </c>
      <c r="J1435" s="23" t="s">
        <v>95</v>
      </c>
      <c r="K1435" s="25" t="s">
        <v>4494</v>
      </c>
      <c r="M1435" s="492">
        <v>0</v>
      </c>
      <c r="N1435" s="492">
        <v>400</v>
      </c>
      <c r="O1435" s="217">
        <f t="shared" si="22"/>
        <v>3430</v>
      </c>
    </row>
    <row r="1436" spans="1:17" ht="22.95" customHeight="1" x14ac:dyDescent="0.2">
      <c r="A1436" s="227">
        <v>45902</v>
      </c>
      <c r="B1436" s="20" t="s">
        <v>208</v>
      </c>
      <c r="C1436" s="28">
        <v>1726</v>
      </c>
      <c r="E1436" s="25" t="s">
        <v>8403</v>
      </c>
      <c r="F1436" s="20" t="s">
        <v>79</v>
      </c>
      <c r="H1436" s="41" t="s">
        <v>22</v>
      </c>
      <c r="I1436" s="23" t="s">
        <v>103</v>
      </c>
      <c r="J1436" s="23" t="s">
        <v>95</v>
      </c>
      <c r="K1436" s="25" t="s">
        <v>8412</v>
      </c>
      <c r="M1436" s="492">
        <v>0</v>
      </c>
      <c r="N1436" s="492">
        <v>450</v>
      </c>
      <c r="O1436" s="217">
        <f t="shared" si="22"/>
        <v>2980</v>
      </c>
    </row>
    <row r="1437" spans="1:17" ht="22.95" customHeight="1" x14ac:dyDescent="0.2">
      <c r="A1437" s="227">
        <v>45902</v>
      </c>
      <c r="B1437" s="20" t="s">
        <v>208</v>
      </c>
      <c r="C1437" s="28">
        <v>1727</v>
      </c>
      <c r="E1437" s="25" t="s">
        <v>5082</v>
      </c>
      <c r="F1437" s="20" t="s">
        <v>79</v>
      </c>
      <c r="H1437" s="41" t="s">
        <v>22</v>
      </c>
      <c r="I1437" s="23" t="s">
        <v>103</v>
      </c>
      <c r="J1437" s="23" t="s">
        <v>102</v>
      </c>
      <c r="K1437" s="25" t="s">
        <v>5095</v>
      </c>
      <c r="M1437" s="492">
        <v>0</v>
      </c>
      <c r="N1437" s="492">
        <v>800</v>
      </c>
      <c r="O1437" s="217">
        <f t="shared" si="22"/>
        <v>2180</v>
      </c>
    </row>
    <row r="1438" spans="1:17" ht="22.95" customHeight="1" x14ac:dyDescent="0.2">
      <c r="A1438" s="227">
        <v>45902</v>
      </c>
      <c r="B1438" s="20" t="s">
        <v>208</v>
      </c>
      <c r="C1438" s="28">
        <v>1728</v>
      </c>
      <c r="E1438" s="25" t="s">
        <v>8404</v>
      </c>
      <c r="F1438" s="20" t="s">
        <v>79</v>
      </c>
      <c r="H1438" s="41" t="s">
        <v>22</v>
      </c>
      <c r="I1438" s="23" t="s">
        <v>103</v>
      </c>
      <c r="J1438" s="23" t="s">
        <v>95</v>
      </c>
      <c r="K1438" s="25" t="s">
        <v>4482</v>
      </c>
      <c r="M1438" s="492">
        <v>0</v>
      </c>
      <c r="N1438" s="492">
        <v>190</v>
      </c>
      <c r="O1438" s="217">
        <f t="shared" si="22"/>
        <v>1990</v>
      </c>
    </row>
    <row r="1439" spans="1:17" ht="22.95" customHeight="1" x14ac:dyDescent="0.2">
      <c r="A1439" s="227">
        <v>45902</v>
      </c>
      <c r="B1439" s="20" t="s">
        <v>208</v>
      </c>
      <c r="C1439" s="28">
        <v>1729</v>
      </c>
      <c r="E1439" s="25" t="s">
        <v>8405</v>
      </c>
      <c r="F1439" s="20" t="s">
        <v>79</v>
      </c>
      <c r="H1439" s="41" t="s">
        <v>22</v>
      </c>
      <c r="I1439" s="23" t="s">
        <v>103</v>
      </c>
      <c r="J1439" s="23" t="s">
        <v>218</v>
      </c>
      <c r="K1439" s="25" t="s">
        <v>1386</v>
      </c>
      <c r="M1439" s="492">
        <v>0</v>
      </c>
      <c r="N1439" s="492">
        <v>1500</v>
      </c>
      <c r="O1439" s="217">
        <f t="shared" si="22"/>
        <v>490</v>
      </c>
    </row>
    <row r="1440" spans="1:17" ht="22.95" customHeight="1" x14ac:dyDescent="0.2">
      <c r="A1440" s="227">
        <v>45902</v>
      </c>
      <c r="B1440" s="20" t="s">
        <v>208</v>
      </c>
      <c r="C1440" s="28">
        <v>1730</v>
      </c>
      <c r="E1440" s="25" t="s">
        <v>130</v>
      </c>
      <c r="F1440" s="20" t="s">
        <v>79</v>
      </c>
      <c r="H1440" s="41" t="s">
        <v>22</v>
      </c>
      <c r="I1440" s="21" t="s">
        <v>53</v>
      </c>
      <c r="J1440" s="21" t="s">
        <v>113</v>
      </c>
      <c r="K1440" s="25" t="s">
        <v>1350</v>
      </c>
      <c r="M1440" s="492">
        <v>0</v>
      </c>
      <c r="N1440" s="492">
        <v>200</v>
      </c>
      <c r="O1440" s="217">
        <f t="shared" si="22"/>
        <v>290</v>
      </c>
    </row>
    <row r="1441" spans="1:15" ht="22.95" customHeight="1" x14ac:dyDescent="0.2">
      <c r="A1441" s="227">
        <v>45902</v>
      </c>
      <c r="B1441" s="20" t="s">
        <v>208</v>
      </c>
      <c r="C1441" s="28">
        <v>1731</v>
      </c>
      <c r="E1441" s="25" t="s">
        <v>130</v>
      </c>
      <c r="F1441" s="20" t="s">
        <v>79</v>
      </c>
      <c r="H1441" s="41" t="s">
        <v>22</v>
      </c>
      <c r="I1441" s="21" t="s">
        <v>53</v>
      </c>
      <c r="J1441" s="21" t="s">
        <v>113</v>
      </c>
      <c r="K1441" s="25" t="s">
        <v>1352</v>
      </c>
      <c r="M1441" s="492">
        <v>0</v>
      </c>
      <c r="N1441" s="492">
        <v>200</v>
      </c>
      <c r="O1441" s="217">
        <f t="shared" si="22"/>
        <v>90</v>
      </c>
    </row>
    <row r="1442" spans="1:15" ht="22.95" customHeight="1" x14ac:dyDescent="0.2">
      <c r="A1442" s="227">
        <v>45902</v>
      </c>
      <c r="B1442" s="20" t="s">
        <v>208</v>
      </c>
      <c r="C1442" s="28">
        <v>1732</v>
      </c>
      <c r="E1442" s="25" t="s">
        <v>1270</v>
      </c>
      <c r="F1442" s="20" t="s">
        <v>79</v>
      </c>
      <c r="H1442" s="28" t="s">
        <v>21</v>
      </c>
      <c r="I1442" s="23" t="s">
        <v>81</v>
      </c>
      <c r="J1442" s="23" t="s">
        <v>33</v>
      </c>
      <c r="M1442" s="611">
        <v>265000</v>
      </c>
      <c r="N1442" s="492">
        <v>0</v>
      </c>
      <c r="O1442" s="217">
        <f t="shared" si="22"/>
        <v>265090</v>
      </c>
    </row>
    <row r="1443" spans="1:15" ht="22.95" customHeight="1" x14ac:dyDescent="0.2">
      <c r="A1443" s="227">
        <v>45902</v>
      </c>
      <c r="B1443" s="20" t="s">
        <v>208</v>
      </c>
      <c r="C1443" s="28">
        <v>1733</v>
      </c>
      <c r="E1443" s="25" t="s">
        <v>1343</v>
      </c>
      <c r="F1443" s="20" t="s">
        <v>79</v>
      </c>
      <c r="H1443" s="41" t="s">
        <v>22</v>
      </c>
      <c r="I1443" s="23" t="s">
        <v>103</v>
      </c>
      <c r="J1443" s="23" t="s">
        <v>217</v>
      </c>
      <c r="K1443" s="25" t="s">
        <v>4376</v>
      </c>
      <c r="M1443" s="492">
        <v>0</v>
      </c>
      <c r="N1443" s="492">
        <v>4000</v>
      </c>
      <c r="O1443" s="217">
        <f t="shared" ref="O1443:O1507" si="23">O1442+M1443-N1443</f>
        <v>261090</v>
      </c>
    </row>
    <row r="1444" spans="1:15" ht="22.95" customHeight="1" x14ac:dyDescent="0.2">
      <c r="A1444" s="227">
        <v>45902</v>
      </c>
      <c r="B1444" s="20" t="s">
        <v>208</v>
      </c>
      <c r="C1444" s="28">
        <v>1734</v>
      </c>
      <c r="E1444" s="25" t="s">
        <v>8406</v>
      </c>
      <c r="F1444" s="20" t="s">
        <v>79</v>
      </c>
      <c r="H1444" s="41" t="s">
        <v>22</v>
      </c>
      <c r="I1444" s="23" t="s">
        <v>103</v>
      </c>
      <c r="J1444" s="23" t="s">
        <v>218</v>
      </c>
      <c r="K1444" s="25" t="s">
        <v>8413</v>
      </c>
      <c r="M1444" s="492">
        <v>0</v>
      </c>
      <c r="N1444" s="492">
        <v>1300</v>
      </c>
      <c r="O1444" s="217">
        <f t="shared" si="23"/>
        <v>259790</v>
      </c>
    </row>
    <row r="1445" spans="1:15" ht="22.95" customHeight="1" x14ac:dyDescent="0.2">
      <c r="A1445" s="227">
        <v>45902</v>
      </c>
      <c r="B1445" s="20" t="s">
        <v>208</v>
      </c>
      <c r="C1445" s="28">
        <v>1735</v>
      </c>
      <c r="E1445" s="25" t="s">
        <v>8407</v>
      </c>
      <c r="F1445" s="20" t="s">
        <v>79</v>
      </c>
      <c r="H1445" s="41" t="s">
        <v>22</v>
      </c>
      <c r="I1445" s="23" t="s">
        <v>103</v>
      </c>
      <c r="J1445" s="23" t="s">
        <v>218</v>
      </c>
      <c r="K1445" s="25" t="s">
        <v>8413</v>
      </c>
      <c r="M1445" s="492">
        <v>0</v>
      </c>
      <c r="N1445" s="492">
        <v>1090</v>
      </c>
      <c r="O1445" s="217">
        <f t="shared" si="23"/>
        <v>258700</v>
      </c>
    </row>
    <row r="1446" spans="1:15" ht="22.95" customHeight="1" x14ac:dyDescent="0.2">
      <c r="A1446" s="227">
        <v>45902</v>
      </c>
      <c r="B1446" s="20" t="s">
        <v>208</v>
      </c>
      <c r="C1446" s="28">
        <v>1736</v>
      </c>
      <c r="E1446" s="25" t="s">
        <v>1933</v>
      </c>
      <c r="F1446" s="20" t="s">
        <v>79</v>
      </c>
      <c r="H1446" s="41" t="s">
        <v>22</v>
      </c>
      <c r="I1446" s="23" t="s">
        <v>103</v>
      </c>
      <c r="J1446" s="23" t="s">
        <v>94</v>
      </c>
      <c r="K1446" s="25" t="s">
        <v>8414</v>
      </c>
      <c r="M1446" s="492">
        <v>0</v>
      </c>
      <c r="N1446" s="492">
        <v>500</v>
      </c>
      <c r="O1446" s="217">
        <f t="shared" si="23"/>
        <v>258200</v>
      </c>
    </row>
    <row r="1447" spans="1:15" ht="22.95" customHeight="1" x14ac:dyDescent="0.2">
      <c r="A1447" s="227">
        <v>45902</v>
      </c>
      <c r="B1447" s="20" t="s">
        <v>208</v>
      </c>
      <c r="C1447" s="28">
        <v>1737</v>
      </c>
      <c r="E1447" s="25" t="s">
        <v>8387</v>
      </c>
      <c r="F1447" s="20" t="s">
        <v>79</v>
      </c>
      <c r="H1447" s="41" t="s">
        <v>22</v>
      </c>
      <c r="I1447" s="23" t="s">
        <v>103</v>
      </c>
      <c r="J1447" s="23" t="s">
        <v>102</v>
      </c>
      <c r="K1447" s="25" t="s">
        <v>1285</v>
      </c>
      <c r="M1447" s="492">
        <v>0</v>
      </c>
      <c r="N1447" s="492">
        <v>450</v>
      </c>
      <c r="O1447" s="217">
        <f t="shared" si="23"/>
        <v>257750</v>
      </c>
    </row>
    <row r="1448" spans="1:15" ht="22.95" customHeight="1" x14ac:dyDescent="0.2">
      <c r="A1448" s="227">
        <v>45902</v>
      </c>
      <c r="B1448" s="20" t="s">
        <v>208</v>
      </c>
      <c r="C1448" s="28">
        <v>1738</v>
      </c>
      <c r="E1448" s="25" t="s">
        <v>8408</v>
      </c>
      <c r="F1448" s="20" t="s">
        <v>79</v>
      </c>
      <c r="H1448" s="41" t="s">
        <v>22</v>
      </c>
      <c r="I1448" s="23" t="s">
        <v>103</v>
      </c>
      <c r="J1448" s="23" t="s">
        <v>218</v>
      </c>
      <c r="K1448" s="25" t="s">
        <v>1996</v>
      </c>
      <c r="M1448" s="492">
        <v>0</v>
      </c>
      <c r="N1448" s="492">
        <v>300</v>
      </c>
      <c r="O1448" s="217">
        <f t="shared" si="23"/>
        <v>257450</v>
      </c>
    </row>
    <row r="1449" spans="1:15" ht="22.95" customHeight="1" x14ac:dyDescent="0.2">
      <c r="A1449" s="227">
        <v>45902</v>
      </c>
      <c r="B1449" s="20" t="s">
        <v>208</v>
      </c>
      <c r="C1449" s="28">
        <v>1739</v>
      </c>
      <c r="E1449" s="25" t="s">
        <v>1275</v>
      </c>
      <c r="F1449" s="20" t="s">
        <v>79</v>
      </c>
      <c r="H1449" s="41" t="s">
        <v>22</v>
      </c>
      <c r="I1449" s="23" t="s">
        <v>103</v>
      </c>
      <c r="J1449" s="23" t="s">
        <v>214</v>
      </c>
      <c r="K1449" s="25" t="s">
        <v>1299</v>
      </c>
      <c r="M1449" s="492">
        <v>0</v>
      </c>
      <c r="N1449" s="492">
        <v>300</v>
      </c>
      <c r="O1449" s="217">
        <f t="shared" si="23"/>
        <v>257150</v>
      </c>
    </row>
    <row r="1450" spans="1:15" ht="22.95" customHeight="1" x14ac:dyDescent="0.2">
      <c r="A1450" s="227">
        <v>45902</v>
      </c>
      <c r="B1450" s="20" t="s">
        <v>208</v>
      </c>
      <c r="C1450" s="28">
        <v>1740</v>
      </c>
      <c r="E1450" s="25" t="s">
        <v>1274</v>
      </c>
      <c r="F1450" s="20" t="s">
        <v>79</v>
      </c>
      <c r="H1450" s="41" t="s">
        <v>22</v>
      </c>
      <c r="I1450" s="23" t="s">
        <v>103</v>
      </c>
      <c r="J1450" s="23" t="s">
        <v>218</v>
      </c>
      <c r="K1450" s="25" t="s">
        <v>1297</v>
      </c>
      <c r="M1450" s="492">
        <v>0</v>
      </c>
      <c r="N1450" s="492">
        <v>550</v>
      </c>
      <c r="O1450" s="217">
        <f t="shared" si="23"/>
        <v>256600</v>
      </c>
    </row>
    <row r="1451" spans="1:15" ht="22.95" customHeight="1" x14ac:dyDescent="0.2">
      <c r="A1451" s="227">
        <v>45902</v>
      </c>
      <c r="B1451" s="20" t="s">
        <v>208</v>
      </c>
      <c r="C1451" s="28">
        <v>1741</v>
      </c>
      <c r="E1451" s="25" t="s">
        <v>1274</v>
      </c>
      <c r="F1451" s="20" t="s">
        <v>79</v>
      </c>
      <c r="H1451" s="41" t="s">
        <v>22</v>
      </c>
      <c r="I1451" s="23" t="s">
        <v>103</v>
      </c>
      <c r="J1451" s="23" t="s">
        <v>218</v>
      </c>
      <c r="K1451" s="25" t="s">
        <v>5691</v>
      </c>
      <c r="M1451" s="492">
        <v>0</v>
      </c>
      <c r="N1451" s="492">
        <v>2800</v>
      </c>
      <c r="O1451" s="217">
        <f t="shared" si="23"/>
        <v>253800</v>
      </c>
    </row>
    <row r="1452" spans="1:15" ht="22.95" customHeight="1" x14ac:dyDescent="0.2">
      <c r="A1452" s="227">
        <v>45902</v>
      </c>
      <c r="B1452" s="20" t="s">
        <v>208</v>
      </c>
      <c r="C1452" s="28">
        <v>1742</v>
      </c>
      <c r="E1452" s="25" t="s">
        <v>8409</v>
      </c>
      <c r="F1452" s="20" t="s">
        <v>79</v>
      </c>
      <c r="H1452" s="41" t="s">
        <v>22</v>
      </c>
      <c r="I1452" s="23" t="s">
        <v>103</v>
      </c>
      <c r="J1452" s="23" t="s">
        <v>218</v>
      </c>
      <c r="K1452" s="25" t="s">
        <v>1322</v>
      </c>
      <c r="M1452" s="492">
        <v>0</v>
      </c>
      <c r="N1452" s="492">
        <v>1285</v>
      </c>
      <c r="O1452" s="217">
        <f t="shared" si="23"/>
        <v>252515</v>
      </c>
    </row>
    <row r="1453" spans="1:15" ht="22.95" customHeight="1" x14ac:dyDescent="0.2">
      <c r="A1453" s="227">
        <v>45902</v>
      </c>
      <c r="B1453" s="20" t="s">
        <v>208</v>
      </c>
      <c r="C1453" s="28">
        <v>1743</v>
      </c>
      <c r="E1453" s="25" t="s">
        <v>1277</v>
      </c>
      <c r="F1453" s="20" t="s">
        <v>79</v>
      </c>
      <c r="H1453" s="41" t="s">
        <v>22</v>
      </c>
      <c r="I1453" s="23" t="s">
        <v>103</v>
      </c>
      <c r="J1453" s="23" t="s">
        <v>102</v>
      </c>
      <c r="K1453" s="25" t="s">
        <v>139</v>
      </c>
      <c r="M1453" s="492">
        <v>0</v>
      </c>
      <c r="N1453" s="492">
        <v>55</v>
      </c>
      <c r="O1453" s="217">
        <f t="shared" si="23"/>
        <v>252460</v>
      </c>
    </row>
    <row r="1454" spans="1:15" ht="22.95" customHeight="1" x14ac:dyDescent="0.2">
      <c r="A1454" s="227">
        <v>45902</v>
      </c>
      <c r="B1454" s="20" t="s">
        <v>208</v>
      </c>
      <c r="C1454" s="28">
        <v>1744</v>
      </c>
      <c r="E1454" s="25" t="s">
        <v>8410</v>
      </c>
      <c r="F1454" s="20" t="s">
        <v>79</v>
      </c>
      <c r="H1454" s="41" t="s">
        <v>22</v>
      </c>
      <c r="I1454" s="23" t="s">
        <v>103</v>
      </c>
      <c r="J1454" s="23" t="s">
        <v>102</v>
      </c>
      <c r="K1454" s="25" t="s">
        <v>8415</v>
      </c>
      <c r="M1454" s="492">
        <v>0</v>
      </c>
      <c r="N1454" s="492">
        <v>531</v>
      </c>
      <c r="O1454" s="217">
        <f t="shared" si="23"/>
        <v>251929</v>
      </c>
    </row>
    <row r="1455" spans="1:15" ht="22.95" customHeight="1" x14ac:dyDescent="0.2">
      <c r="A1455" s="227">
        <v>45902</v>
      </c>
      <c r="B1455" s="20" t="s">
        <v>208</v>
      </c>
      <c r="C1455" s="28">
        <v>1745</v>
      </c>
      <c r="E1455" s="25" t="s">
        <v>1276</v>
      </c>
      <c r="F1455" s="20" t="s">
        <v>79</v>
      </c>
      <c r="H1455" s="41" t="s">
        <v>22</v>
      </c>
      <c r="I1455" s="23" t="s">
        <v>103</v>
      </c>
      <c r="J1455" s="23" t="s">
        <v>102</v>
      </c>
      <c r="K1455" s="25" t="s">
        <v>1997</v>
      </c>
      <c r="M1455" s="492">
        <v>0</v>
      </c>
      <c r="N1455" s="492">
        <v>6832</v>
      </c>
      <c r="O1455" s="217">
        <f t="shared" si="23"/>
        <v>245097</v>
      </c>
    </row>
    <row r="1456" spans="1:15" ht="22.95" customHeight="1" x14ac:dyDescent="0.2">
      <c r="A1456" s="227">
        <v>45902</v>
      </c>
      <c r="B1456" s="20" t="s">
        <v>208</v>
      </c>
      <c r="C1456" s="28">
        <v>1746</v>
      </c>
      <c r="E1456" s="25" t="s">
        <v>130</v>
      </c>
      <c r="F1456" s="20" t="s">
        <v>79</v>
      </c>
      <c r="H1456" s="41" t="s">
        <v>22</v>
      </c>
      <c r="I1456" s="21" t="s">
        <v>53</v>
      </c>
      <c r="J1456" s="21" t="s">
        <v>113</v>
      </c>
      <c r="K1456" s="25" t="s">
        <v>8416</v>
      </c>
      <c r="M1456" s="492">
        <v>0</v>
      </c>
      <c r="N1456" s="492">
        <v>200</v>
      </c>
      <c r="O1456" s="217">
        <f t="shared" si="23"/>
        <v>244897</v>
      </c>
    </row>
    <row r="1457" spans="1:17" ht="22.95" customHeight="1" x14ac:dyDescent="0.2">
      <c r="A1457" s="227">
        <v>45902</v>
      </c>
      <c r="B1457" s="20" t="s">
        <v>208</v>
      </c>
      <c r="C1457" s="28">
        <v>1747</v>
      </c>
      <c r="E1457" s="25" t="s">
        <v>130</v>
      </c>
      <c r="F1457" s="20" t="s">
        <v>79</v>
      </c>
      <c r="H1457" s="41" t="s">
        <v>22</v>
      </c>
      <c r="I1457" s="21" t="s">
        <v>53</v>
      </c>
      <c r="J1457" s="21" t="s">
        <v>113</v>
      </c>
      <c r="K1457" s="25" t="s">
        <v>5668</v>
      </c>
      <c r="M1457" s="492">
        <v>0</v>
      </c>
      <c r="N1457" s="492">
        <v>200</v>
      </c>
      <c r="O1457" s="217">
        <f t="shared" si="23"/>
        <v>244697</v>
      </c>
    </row>
    <row r="1458" spans="1:17" ht="22.95" customHeight="1" x14ac:dyDescent="0.2">
      <c r="A1458" s="227">
        <v>45902</v>
      </c>
      <c r="B1458" s="20" t="s">
        <v>208</v>
      </c>
      <c r="C1458" s="28">
        <v>1748</v>
      </c>
      <c r="E1458" s="25" t="s">
        <v>1279</v>
      </c>
      <c r="F1458" s="20" t="s">
        <v>79</v>
      </c>
      <c r="H1458" s="41" t="s">
        <v>22</v>
      </c>
      <c r="I1458" s="21" t="s">
        <v>53</v>
      </c>
      <c r="J1458" s="21" t="s">
        <v>113</v>
      </c>
      <c r="K1458" s="25" t="s">
        <v>2002</v>
      </c>
      <c r="M1458" s="492">
        <v>0</v>
      </c>
      <c r="N1458" s="492">
        <v>2400</v>
      </c>
      <c r="O1458" s="217">
        <f t="shared" si="23"/>
        <v>242297</v>
      </c>
    </row>
    <row r="1459" spans="1:17" ht="22.95" customHeight="1" x14ac:dyDescent="0.2">
      <c r="A1459" s="227">
        <v>45902</v>
      </c>
      <c r="B1459" s="20" t="s">
        <v>208</v>
      </c>
      <c r="C1459" s="28">
        <v>1749</v>
      </c>
      <c r="E1459" s="25" t="s">
        <v>130</v>
      </c>
      <c r="F1459" s="20" t="s">
        <v>79</v>
      </c>
      <c r="H1459" s="41" t="s">
        <v>22</v>
      </c>
      <c r="I1459" s="21" t="s">
        <v>53</v>
      </c>
      <c r="J1459" s="21" t="s">
        <v>113</v>
      </c>
      <c r="K1459" s="25" t="s">
        <v>4291</v>
      </c>
      <c r="M1459" s="492">
        <v>0</v>
      </c>
      <c r="N1459" s="492">
        <v>100</v>
      </c>
      <c r="O1459" s="217">
        <f t="shared" si="23"/>
        <v>242197</v>
      </c>
    </row>
    <row r="1460" spans="1:17" ht="22.95" customHeight="1" x14ac:dyDescent="0.2">
      <c r="A1460" s="227">
        <v>45902</v>
      </c>
      <c r="B1460" s="20" t="s">
        <v>208</v>
      </c>
      <c r="C1460" s="28">
        <v>1750</v>
      </c>
      <c r="E1460" s="25" t="s">
        <v>130</v>
      </c>
      <c r="F1460" s="20" t="s">
        <v>79</v>
      </c>
      <c r="H1460" s="41" t="s">
        <v>22</v>
      </c>
      <c r="I1460" s="21" t="s">
        <v>53</v>
      </c>
      <c r="J1460" s="21" t="s">
        <v>113</v>
      </c>
      <c r="K1460" s="25" t="s">
        <v>8417</v>
      </c>
      <c r="M1460" s="492">
        <v>0</v>
      </c>
      <c r="N1460" s="492">
        <v>2000</v>
      </c>
      <c r="O1460" s="217">
        <f t="shared" si="23"/>
        <v>240197</v>
      </c>
    </row>
    <row r="1461" spans="1:17" ht="22.95" customHeight="1" x14ac:dyDescent="0.2">
      <c r="A1461" s="227">
        <v>45902</v>
      </c>
      <c r="B1461" s="20" t="s">
        <v>208</v>
      </c>
      <c r="C1461" s="28">
        <v>1751</v>
      </c>
      <c r="E1461" s="25" t="s">
        <v>1280</v>
      </c>
      <c r="F1461" s="20" t="s">
        <v>79</v>
      </c>
      <c r="H1461" s="41" t="s">
        <v>22</v>
      </c>
      <c r="I1461" s="23" t="s">
        <v>103</v>
      </c>
      <c r="J1461" s="23" t="s">
        <v>102</v>
      </c>
      <c r="K1461" s="25" t="s">
        <v>2002</v>
      </c>
      <c r="M1461" s="492">
        <v>0</v>
      </c>
      <c r="N1461" s="492">
        <v>1600</v>
      </c>
      <c r="O1461" s="217">
        <f t="shared" si="23"/>
        <v>238597</v>
      </c>
    </row>
    <row r="1462" spans="1:17" ht="22.95" customHeight="1" x14ac:dyDescent="0.2">
      <c r="A1462" s="227">
        <v>45902</v>
      </c>
      <c r="B1462" s="20" t="s">
        <v>208</v>
      </c>
      <c r="C1462" s="28">
        <v>1752</v>
      </c>
      <c r="E1462" s="25" t="s">
        <v>1316</v>
      </c>
      <c r="F1462" s="20" t="s">
        <v>79</v>
      </c>
      <c r="H1462" s="41" t="s">
        <v>22</v>
      </c>
      <c r="I1462" s="23" t="s">
        <v>103</v>
      </c>
      <c r="J1462" s="23" t="s">
        <v>102</v>
      </c>
      <c r="K1462" s="25" t="s">
        <v>4229</v>
      </c>
      <c r="M1462" s="492">
        <v>0</v>
      </c>
      <c r="N1462" s="492">
        <v>4050</v>
      </c>
      <c r="O1462" s="217">
        <f t="shared" si="23"/>
        <v>234547</v>
      </c>
    </row>
    <row r="1463" spans="1:17" ht="22.95" customHeight="1" x14ac:dyDescent="0.2">
      <c r="A1463" s="227">
        <v>45902</v>
      </c>
      <c r="B1463" s="20" t="s">
        <v>208</v>
      </c>
      <c r="C1463" s="28">
        <v>1753</v>
      </c>
      <c r="E1463" s="25" t="s">
        <v>1278</v>
      </c>
      <c r="F1463" s="20" t="s">
        <v>79</v>
      </c>
      <c r="H1463" s="41" t="s">
        <v>22</v>
      </c>
      <c r="I1463" s="41" t="s">
        <v>53</v>
      </c>
      <c r="J1463" s="21" t="s">
        <v>112</v>
      </c>
      <c r="K1463" s="25" t="s">
        <v>1302</v>
      </c>
      <c r="M1463" s="492">
        <v>0</v>
      </c>
      <c r="N1463" s="492">
        <v>170589</v>
      </c>
      <c r="O1463" s="217">
        <f t="shared" si="23"/>
        <v>63958</v>
      </c>
    </row>
    <row r="1464" spans="1:17" ht="22.95" customHeight="1" x14ac:dyDescent="0.2">
      <c r="A1464" s="227">
        <v>45902</v>
      </c>
      <c r="B1464" s="20" t="s">
        <v>208</v>
      </c>
      <c r="C1464" s="28">
        <v>1754</v>
      </c>
      <c r="E1464" s="25" t="s">
        <v>1278</v>
      </c>
      <c r="F1464" s="20" t="s">
        <v>79</v>
      </c>
      <c r="H1464" s="41" t="s">
        <v>22</v>
      </c>
      <c r="I1464" s="41" t="s">
        <v>53</v>
      </c>
      <c r="J1464" s="21" t="s">
        <v>112</v>
      </c>
      <c r="K1464" s="25" t="s">
        <v>1303</v>
      </c>
      <c r="M1464" s="492">
        <v>0</v>
      </c>
      <c r="N1464" s="492">
        <v>31940</v>
      </c>
      <c r="O1464" s="217">
        <f t="shared" si="23"/>
        <v>32018</v>
      </c>
    </row>
    <row r="1465" spans="1:17" ht="22.95" customHeight="1" x14ac:dyDescent="0.2">
      <c r="A1465" s="227">
        <v>45902</v>
      </c>
      <c r="B1465" s="20" t="s">
        <v>208</v>
      </c>
      <c r="C1465" s="28">
        <v>1755</v>
      </c>
      <c r="E1465" s="25" t="s">
        <v>1278</v>
      </c>
      <c r="F1465" s="20" t="s">
        <v>79</v>
      </c>
      <c r="H1465" s="41" t="s">
        <v>22</v>
      </c>
      <c r="I1465" s="41" t="s">
        <v>53</v>
      </c>
      <c r="J1465" s="21" t="s">
        <v>114</v>
      </c>
      <c r="K1465" s="25" t="s">
        <v>149</v>
      </c>
      <c r="M1465" s="492">
        <v>0</v>
      </c>
      <c r="N1465" s="492">
        <v>4050</v>
      </c>
      <c r="O1465" s="217">
        <f t="shared" si="23"/>
        <v>27968</v>
      </c>
    </row>
    <row r="1466" spans="1:17" ht="22.95" customHeight="1" x14ac:dyDescent="0.2">
      <c r="A1466" s="227">
        <v>45902</v>
      </c>
      <c r="B1466" s="20" t="s">
        <v>208</v>
      </c>
      <c r="C1466" s="28">
        <v>1756</v>
      </c>
      <c r="E1466" s="25" t="s">
        <v>1281</v>
      </c>
      <c r="F1466" s="20" t="s">
        <v>79</v>
      </c>
      <c r="H1466" s="41" t="s">
        <v>22</v>
      </c>
      <c r="I1466" s="23" t="s">
        <v>81</v>
      </c>
      <c r="J1466" s="23" t="s">
        <v>33</v>
      </c>
      <c r="K1466" s="25" t="s">
        <v>1364</v>
      </c>
      <c r="M1466" s="492">
        <v>0</v>
      </c>
      <c r="N1466" s="611">
        <v>20000</v>
      </c>
      <c r="O1466" s="217">
        <f t="shared" si="23"/>
        <v>7968</v>
      </c>
    </row>
    <row r="1467" spans="1:17" ht="22.95" customHeight="1" x14ac:dyDescent="0.2">
      <c r="A1467" s="227">
        <v>45908</v>
      </c>
      <c r="B1467" s="20" t="s">
        <v>208</v>
      </c>
      <c r="C1467" s="28">
        <v>1763</v>
      </c>
      <c r="E1467" s="25" t="s">
        <v>130</v>
      </c>
      <c r="F1467" s="20" t="s">
        <v>79</v>
      </c>
      <c r="H1467" s="41" t="s">
        <v>22</v>
      </c>
      <c r="I1467" s="21" t="s">
        <v>53</v>
      </c>
      <c r="J1467" s="21" t="s">
        <v>113</v>
      </c>
      <c r="K1467" s="25" t="s">
        <v>1285</v>
      </c>
      <c r="M1467" s="492">
        <v>0</v>
      </c>
      <c r="N1467" s="492">
        <v>200</v>
      </c>
      <c r="O1467" s="217">
        <f t="shared" si="23"/>
        <v>7768</v>
      </c>
    </row>
    <row r="1468" spans="1:17" ht="22.95" customHeight="1" x14ac:dyDescent="0.2">
      <c r="A1468" s="227">
        <v>45908</v>
      </c>
      <c r="B1468" s="20" t="s">
        <v>208</v>
      </c>
      <c r="C1468" s="28">
        <v>1764</v>
      </c>
      <c r="E1468" s="25" t="s">
        <v>8418</v>
      </c>
      <c r="F1468" s="20" t="s">
        <v>79</v>
      </c>
      <c r="H1468" s="41" t="s">
        <v>22</v>
      </c>
      <c r="I1468" s="23" t="s">
        <v>103</v>
      </c>
      <c r="J1468" s="23" t="s">
        <v>102</v>
      </c>
      <c r="K1468" s="25" t="s">
        <v>8427</v>
      </c>
      <c r="M1468" s="492">
        <v>0</v>
      </c>
      <c r="N1468" s="492">
        <v>32</v>
      </c>
      <c r="O1468" s="217">
        <f t="shared" si="23"/>
        <v>7736</v>
      </c>
    </row>
    <row r="1469" spans="1:17" ht="22.95" customHeight="1" x14ac:dyDescent="0.2">
      <c r="A1469" s="227">
        <v>45908</v>
      </c>
      <c r="B1469" s="20" t="s">
        <v>208</v>
      </c>
      <c r="C1469" s="28">
        <v>1765</v>
      </c>
      <c r="E1469" s="25" t="s">
        <v>130</v>
      </c>
      <c r="F1469" s="20" t="s">
        <v>79</v>
      </c>
      <c r="H1469" s="41" t="s">
        <v>22</v>
      </c>
      <c r="I1469" s="21" t="s">
        <v>53</v>
      </c>
      <c r="J1469" s="21" t="s">
        <v>113</v>
      </c>
      <c r="K1469" s="25" t="s">
        <v>8428</v>
      </c>
      <c r="M1469" s="492">
        <v>0</v>
      </c>
      <c r="N1469" s="492">
        <v>100</v>
      </c>
      <c r="O1469" s="217">
        <f t="shared" si="23"/>
        <v>7636</v>
      </c>
      <c r="P1469" s="229"/>
      <c r="Q1469" s="229"/>
    </row>
    <row r="1470" spans="1:17" ht="22.95" customHeight="1" x14ac:dyDescent="0.2">
      <c r="A1470" s="227">
        <v>45908</v>
      </c>
      <c r="B1470" s="20" t="s">
        <v>208</v>
      </c>
      <c r="C1470" s="28">
        <v>1766</v>
      </c>
      <c r="E1470" s="25" t="s">
        <v>130</v>
      </c>
      <c r="F1470" s="20" t="s">
        <v>79</v>
      </c>
      <c r="H1470" s="41" t="s">
        <v>22</v>
      </c>
      <c r="I1470" s="21" t="s">
        <v>53</v>
      </c>
      <c r="J1470" s="21" t="s">
        <v>113</v>
      </c>
      <c r="K1470" s="25" t="s">
        <v>2268</v>
      </c>
      <c r="M1470" s="492">
        <v>0</v>
      </c>
      <c r="N1470" s="492">
        <v>250</v>
      </c>
      <c r="O1470" s="217">
        <f t="shared" si="23"/>
        <v>7386</v>
      </c>
    </row>
    <row r="1471" spans="1:17" ht="22.95" customHeight="1" x14ac:dyDescent="0.2">
      <c r="A1471" s="227">
        <v>45908</v>
      </c>
      <c r="B1471" s="20" t="s">
        <v>208</v>
      </c>
      <c r="C1471" s="28">
        <v>1767</v>
      </c>
      <c r="E1471" s="25" t="s">
        <v>8419</v>
      </c>
      <c r="F1471" s="20" t="s">
        <v>79</v>
      </c>
      <c r="H1471" s="41" t="s">
        <v>22</v>
      </c>
      <c r="I1471" s="23" t="s">
        <v>103</v>
      </c>
      <c r="J1471" s="23" t="s">
        <v>218</v>
      </c>
      <c r="K1471" s="25" t="s">
        <v>1386</v>
      </c>
      <c r="M1471" s="492">
        <v>0</v>
      </c>
      <c r="N1471" s="492">
        <v>500</v>
      </c>
      <c r="O1471" s="217">
        <f t="shared" si="23"/>
        <v>6886</v>
      </c>
    </row>
    <row r="1472" spans="1:17" ht="22.95" customHeight="1" x14ac:dyDescent="0.2">
      <c r="A1472" s="227">
        <v>45908</v>
      </c>
      <c r="B1472" s="20" t="s">
        <v>208</v>
      </c>
      <c r="C1472" s="28">
        <v>1768</v>
      </c>
      <c r="E1472" s="25" t="s">
        <v>1955</v>
      </c>
      <c r="F1472" s="20" t="s">
        <v>79</v>
      </c>
      <c r="H1472" s="41" t="s">
        <v>22</v>
      </c>
      <c r="I1472" s="23" t="s">
        <v>103</v>
      </c>
      <c r="J1472" s="23" t="s">
        <v>218</v>
      </c>
      <c r="K1472" s="25" t="s">
        <v>8356</v>
      </c>
      <c r="M1472" s="492">
        <v>0</v>
      </c>
      <c r="N1472" s="492">
        <v>1500</v>
      </c>
      <c r="O1472" s="217">
        <f t="shared" si="23"/>
        <v>5386</v>
      </c>
    </row>
    <row r="1473" spans="1:15" ht="22.95" customHeight="1" x14ac:dyDescent="0.2">
      <c r="A1473" s="227">
        <v>45908</v>
      </c>
      <c r="B1473" s="20" t="s">
        <v>208</v>
      </c>
      <c r="C1473" s="28">
        <v>1769</v>
      </c>
      <c r="E1473" s="25" t="s">
        <v>8420</v>
      </c>
      <c r="F1473" s="20" t="s">
        <v>79</v>
      </c>
      <c r="H1473" s="41" t="s">
        <v>22</v>
      </c>
      <c r="I1473" s="23" t="s">
        <v>103</v>
      </c>
      <c r="J1473" s="23" t="s">
        <v>218</v>
      </c>
      <c r="K1473" s="25" t="s">
        <v>2268</v>
      </c>
      <c r="M1473" s="492">
        <v>0</v>
      </c>
      <c r="N1473" s="492">
        <v>1300</v>
      </c>
      <c r="O1473" s="217">
        <f t="shared" si="23"/>
        <v>4086</v>
      </c>
    </row>
    <row r="1474" spans="1:15" ht="22.95" customHeight="1" x14ac:dyDescent="0.2">
      <c r="A1474" s="227">
        <v>45908</v>
      </c>
      <c r="B1474" s="20" t="s">
        <v>208</v>
      </c>
      <c r="C1474" s="28">
        <v>1770</v>
      </c>
      <c r="E1474" s="25" t="s">
        <v>8421</v>
      </c>
      <c r="F1474" s="20" t="s">
        <v>79</v>
      </c>
      <c r="H1474" s="41" t="s">
        <v>22</v>
      </c>
      <c r="I1474" s="23" t="s">
        <v>103</v>
      </c>
      <c r="J1474" s="23" t="s">
        <v>102</v>
      </c>
      <c r="K1474" s="25" t="s">
        <v>929</v>
      </c>
      <c r="M1474" s="492">
        <v>0</v>
      </c>
      <c r="N1474" s="492">
        <v>196</v>
      </c>
      <c r="O1474" s="217">
        <f t="shared" si="23"/>
        <v>3890</v>
      </c>
    </row>
    <row r="1475" spans="1:15" ht="22.95" customHeight="1" x14ac:dyDescent="0.2">
      <c r="A1475" s="227">
        <v>45908</v>
      </c>
      <c r="B1475" s="20" t="s">
        <v>208</v>
      </c>
      <c r="C1475" s="28">
        <v>1771</v>
      </c>
      <c r="E1475" s="25" t="s">
        <v>4200</v>
      </c>
      <c r="F1475" s="20" t="s">
        <v>79</v>
      </c>
      <c r="H1475" s="41" t="s">
        <v>22</v>
      </c>
      <c r="I1475" s="23" t="s">
        <v>103</v>
      </c>
      <c r="J1475" s="23" t="s">
        <v>98</v>
      </c>
      <c r="K1475" s="25" t="s">
        <v>929</v>
      </c>
      <c r="M1475" s="492">
        <v>0</v>
      </c>
      <c r="N1475" s="492">
        <v>350</v>
      </c>
      <c r="O1475" s="217">
        <f t="shared" si="23"/>
        <v>3540</v>
      </c>
    </row>
    <row r="1476" spans="1:15" ht="22.95" customHeight="1" x14ac:dyDescent="0.2">
      <c r="A1476" s="227">
        <v>45908</v>
      </c>
      <c r="B1476" s="20" t="s">
        <v>208</v>
      </c>
      <c r="C1476" s="28">
        <v>1772</v>
      </c>
      <c r="E1476" s="25" t="s">
        <v>130</v>
      </c>
      <c r="F1476" s="20" t="s">
        <v>79</v>
      </c>
      <c r="H1476" s="41" t="s">
        <v>22</v>
      </c>
      <c r="I1476" s="21" t="s">
        <v>53</v>
      </c>
      <c r="J1476" s="21" t="s">
        <v>113</v>
      </c>
      <c r="K1476" s="25" t="s">
        <v>4254</v>
      </c>
      <c r="M1476" s="492">
        <v>0</v>
      </c>
      <c r="N1476" s="492">
        <v>200</v>
      </c>
      <c r="O1476" s="217">
        <f t="shared" si="23"/>
        <v>3340</v>
      </c>
    </row>
    <row r="1477" spans="1:15" ht="22.95" customHeight="1" x14ac:dyDescent="0.2">
      <c r="A1477" s="227">
        <v>45908</v>
      </c>
      <c r="B1477" s="20" t="s">
        <v>208</v>
      </c>
      <c r="C1477" s="28">
        <v>1773</v>
      </c>
      <c r="E1477" s="25" t="s">
        <v>130</v>
      </c>
      <c r="F1477" s="20" t="s">
        <v>79</v>
      </c>
      <c r="H1477" s="41" t="s">
        <v>22</v>
      </c>
      <c r="I1477" s="21" t="s">
        <v>53</v>
      </c>
      <c r="J1477" s="21" t="s">
        <v>113</v>
      </c>
      <c r="K1477" s="25" t="s">
        <v>1336</v>
      </c>
      <c r="M1477" s="492">
        <v>0</v>
      </c>
      <c r="N1477" s="492">
        <v>200</v>
      </c>
      <c r="O1477" s="217">
        <f t="shared" si="23"/>
        <v>3140</v>
      </c>
    </row>
    <row r="1478" spans="1:15" ht="22.95" customHeight="1" x14ac:dyDescent="0.2">
      <c r="A1478" s="227">
        <v>45908</v>
      </c>
      <c r="B1478" s="20" t="s">
        <v>208</v>
      </c>
      <c r="C1478" s="28">
        <v>1774</v>
      </c>
      <c r="E1478" s="25" t="s">
        <v>130</v>
      </c>
      <c r="F1478" s="20" t="s">
        <v>79</v>
      </c>
      <c r="H1478" s="41" t="s">
        <v>22</v>
      </c>
      <c r="I1478" s="21" t="s">
        <v>53</v>
      </c>
      <c r="J1478" s="21" t="s">
        <v>113</v>
      </c>
      <c r="K1478" s="25" t="s">
        <v>4322</v>
      </c>
      <c r="M1478" s="492">
        <v>0</v>
      </c>
      <c r="N1478" s="492">
        <v>200</v>
      </c>
      <c r="O1478" s="217">
        <f t="shared" si="23"/>
        <v>2940</v>
      </c>
    </row>
    <row r="1479" spans="1:15" ht="22.95" customHeight="1" x14ac:dyDescent="0.2">
      <c r="A1479" s="227">
        <v>45908</v>
      </c>
      <c r="B1479" s="20" t="s">
        <v>208</v>
      </c>
      <c r="C1479" s="28">
        <v>1775</v>
      </c>
      <c r="E1479" s="25" t="s">
        <v>130</v>
      </c>
      <c r="F1479" s="20" t="s">
        <v>79</v>
      </c>
      <c r="H1479" s="41" t="s">
        <v>22</v>
      </c>
      <c r="I1479" s="21" t="s">
        <v>53</v>
      </c>
      <c r="J1479" s="21" t="s">
        <v>113</v>
      </c>
      <c r="K1479" s="25" t="s">
        <v>5096</v>
      </c>
      <c r="M1479" s="492">
        <v>0</v>
      </c>
      <c r="N1479" s="492">
        <v>200</v>
      </c>
      <c r="O1479" s="217">
        <f t="shared" si="23"/>
        <v>2740</v>
      </c>
    </row>
    <row r="1480" spans="1:15" ht="22.95" customHeight="1" x14ac:dyDescent="0.2">
      <c r="A1480" s="227">
        <v>45908</v>
      </c>
      <c r="B1480" s="20" t="s">
        <v>208</v>
      </c>
      <c r="C1480" s="28">
        <v>1776</v>
      </c>
      <c r="E1480" s="25" t="s">
        <v>1270</v>
      </c>
      <c r="F1480" s="20" t="s">
        <v>79</v>
      </c>
      <c r="H1480" s="28" t="s">
        <v>21</v>
      </c>
      <c r="I1480" s="23" t="s">
        <v>81</v>
      </c>
      <c r="J1480" s="23" t="s">
        <v>33</v>
      </c>
      <c r="M1480" s="589">
        <v>260000</v>
      </c>
      <c r="N1480" s="492">
        <v>0</v>
      </c>
      <c r="O1480" s="217">
        <f t="shared" si="23"/>
        <v>262740</v>
      </c>
    </row>
    <row r="1481" spans="1:15" ht="22.95" customHeight="1" x14ac:dyDescent="0.2">
      <c r="A1481" s="227">
        <v>45908</v>
      </c>
      <c r="B1481" s="20" t="s">
        <v>208</v>
      </c>
      <c r="C1481" s="28">
        <v>1777</v>
      </c>
      <c r="E1481" s="25" t="s">
        <v>1933</v>
      </c>
      <c r="F1481" s="20" t="s">
        <v>79</v>
      </c>
      <c r="H1481" s="41" t="s">
        <v>22</v>
      </c>
      <c r="I1481" s="23" t="s">
        <v>103</v>
      </c>
      <c r="J1481" s="23" t="s">
        <v>94</v>
      </c>
      <c r="K1481" s="25" t="s">
        <v>8429</v>
      </c>
      <c r="M1481" s="492">
        <v>0</v>
      </c>
      <c r="N1481" s="492">
        <v>1000</v>
      </c>
      <c r="O1481" s="217">
        <f t="shared" si="23"/>
        <v>261740</v>
      </c>
    </row>
    <row r="1482" spans="1:15" ht="22.95" customHeight="1" x14ac:dyDescent="0.2">
      <c r="A1482" s="227">
        <v>45908</v>
      </c>
      <c r="B1482" s="20" t="s">
        <v>208</v>
      </c>
      <c r="C1482" s="28">
        <v>1778</v>
      </c>
      <c r="E1482" s="25" t="s">
        <v>4409</v>
      </c>
      <c r="F1482" s="20" t="s">
        <v>79</v>
      </c>
      <c r="H1482" s="41" t="s">
        <v>22</v>
      </c>
      <c r="I1482" s="23" t="s">
        <v>103</v>
      </c>
      <c r="J1482" s="23" t="s">
        <v>102</v>
      </c>
      <c r="K1482" s="25" t="s">
        <v>1303</v>
      </c>
      <c r="M1482" s="492">
        <v>0</v>
      </c>
      <c r="N1482" s="492">
        <v>250</v>
      </c>
      <c r="O1482" s="217">
        <f t="shared" si="23"/>
        <v>261490</v>
      </c>
    </row>
    <row r="1483" spans="1:15" ht="22.95" customHeight="1" x14ac:dyDescent="0.2">
      <c r="A1483" s="227">
        <v>45908</v>
      </c>
      <c r="B1483" s="20" t="s">
        <v>208</v>
      </c>
      <c r="C1483" s="28">
        <v>1779</v>
      </c>
      <c r="E1483" s="25" t="s">
        <v>1656</v>
      </c>
      <c r="F1483" s="20" t="s">
        <v>79</v>
      </c>
      <c r="H1483" s="41" t="s">
        <v>22</v>
      </c>
      <c r="I1483" s="23" t="s">
        <v>103</v>
      </c>
      <c r="J1483" s="23" t="s">
        <v>94</v>
      </c>
      <c r="K1483" s="25" t="s">
        <v>149</v>
      </c>
      <c r="M1483" s="492">
        <v>0</v>
      </c>
      <c r="N1483" s="492">
        <v>500</v>
      </c>
      <c r="O1483" s="217">
        <f t="shared" si="23"/>
        <v>260990</v>
      </c>
    </row>
    <row r="1484" spans="1:15" ht="22.95" customHeight="1" x14ac:dyDescent="0.2">
      <c r="A1484" s="227">
        <v>45908</v>
      </c>
      <c r="B1484" s="20" t="s">
        <v>208</v>
      </c>
      <c r="C1484" s="28">
        <v>1780</v>
      </c>
      <c r="E1484" s="25" t="s">
        <v>8422</v>
      </c>
      <c r="F1484" s="20" t="s">
        <v>79</v>
      </c>
      <c r="H1484" s="41" t="s">
        <v>22</v>
      </c>
      <c r="I1484" s="23" t="s">
        <v>103</v>
      </c>
      <c r="J1484" s="23" t="s">
        <v>95</v>
      </c>
      <c r="K1484" s="25" t="s">
        <v>1948</v>
      </c>
      <c r="M1484" s="492">
        <v>0</v>
      </c>
      <c r="N1484" s="492">
        <v>200</v>
      </c>
      <c r="O1484" s="217">
        <f t="shared" si="23"/>
        <v>260790</v>
      </c>
    </row>
    <row r="1485" spans="1:15" ht="22.95" customHeight="1" x14ac:dyDescent="0.2">
      <c r="A1485" s="227">
        <v>45908</v>
      </c>
      <c r="B1485" s="20" t="s">
        <v>208</v>
      </c>
      <c r="C1485" s="28">
        <v>1781</v>
      </c>
      <c r="E1485" s="25" t="s">
        <v>1274</v>
      </c>
      <c r="F1485" s="20" t="s">
        <v>79</v>
      </c>
      <c r="H1485" s="41" t="s">
        <v>22</v>
      </c>
      <c r="I1485" s="23" t="s">
        <v>103</v>
      </c>
      <c r="J1485" s="23" t="s">
        <v>218</v>
      </c>
      <c r="K1485" s="25" t="s">
        <v>5691</v>
      </c>
      <c r="M1485" s="492">
        <v>0</v>
      </c>
      <c r="N1485" s="492">
        <v>1600</v>
      </c>
      <c r="O1485" s="217">
        <f t="shared" si="23"/>
        <v>259190</v>
      </c>
    </row>
    <row r="1486" spans="1:15" ht="22.95" customHeight="1" x14ac:dyDescent="0.2">
      <c r="A1486" s="227">
        <v>45908</v>
      </c>
      <c r="B1486" s="20" t="s">
        <v>208</v>
      </c>
      <c r="C1486" s="28">
        <v>1782</v>
      </c>
      <c r="E1486" s="25" t="s">
        <v>8423</v>
      </c>
      <c r="F1486" s="20" t="s">
        <v>79</v>
      </c>
      <c r="H1486" s="41" t="s">
        <v>22</v>
      </c>
      <c r="I1486" s="23" t="s">
        <v>103</v>
      </c>
      <c r="J1486" s="23" t="s">
        <v>102</v>
      </c>
      <c r="K1486" s="25" t="s">
        <v>1322</v>
      </c>
      <c r="M1486" s="492">
        <v>0</v>
      </c>
      <c r="N1486" s="492">
        <v>400</v>
      </c>
      <c r="O1486" s="217">
        <f t="shared" si="23"/>
        <v>258790</v>
      </c>
    </row>
    <row r="1487" spans="1:15" ht="22.95" customHeight="1" x14ac:dyDescent="0.2">
      <c r="A1487" s="227">
        <v>45908</v>
      </c>
      <c r="B1487" s="20" t="s">
        <v>208</v>
      </c>
      <c r="C1487" s="28">
        <v>1783</v>
      </c>
      <c r="E1487" s="25" t="s">
        <v>8424</v>
      </c>
      <c r="F1487" s="20" t="s">
        <v>79</v>
      </c>
      <c r="H1487" s="41" t="s">
        <v>22</v>
      </c>
      <c r="I1487" s="23" t="s">
        <v>103</v>
      </c>
      <c r="J1487" s="28" t="s">
        <v>214</v>
      </c>
      <c r="K1487" s="25" t="s">
        <v>1358</v>
      </c>
      <c r="M1487" s="492">
        <v>0</v>
      </c>
      <c r="N1487" s="492">
        <v>600</v>
      </c>
      <c r="O1487" s="217">
        <f t="shared" si="23"/>
        <v>258190</v>
      </c>
    </row>
    <row r="1488" spans="1:15" ht="22.95" customHeight="1" x14ac:dyDescent="0.2">
      <c r="A1488" s="227">
        <v>45908</v>
      </c>
      <c r="B1488" s="20" t="s">
        <v>208</v>
      </c>
      <c r="C1488" s="28">
        <v>1784</v>
      </c>
      <c r="E1488" s="25" t="s">
        <v>8424</v>
      </c>
      <c r="F1488" s="20" t="s">
        <v>79</v>
      </c>
      <c r="H1488" s="41" t="s">
        <v>22</v>
      </c>
      <c r="I1488" s="23" t="s">
        <v>103</v>
      </c>
      <c r="J1488" s="23" t="s">
        <v>218</v>
      </c>
      <c r="K1488" s="25" t="s">
        <v>1357</v>
      </c>
      <c r="M1488" s="492">
        <v>0</v>
      </c>
      <c r="N1488" s="492">
        <v>1600</v>
      </c>
      <c r="O1488" s="217">
        <f t="shared" si="23"/>
        <v>256590</v>
      </c>
    </row>
    <row r="1489" spans="1:17" ht="22.95" customHeight="1" x14ac:dyDescent="0.2">
      <c r="A1489" s="227">
        <v>45908</v>
      </c>
      <c r="B1489" s="20" t="s">
        <v>208</v>
      </c>
      <c r="C1489" s="28">
        <v>1785</v>
      </c>
      <c r="E1489" s="25" t="s">
        <v>8425</v>
      </c>
      <c r="F1489" s="20" t="s">
        <v>79</v>
      </c>
      <c r="H1489" s="41" t="s">
        <v>22</v>
      </c>
      <c r="I1489" s="23" t="s">
        <v>103</v>
      </c>
      <c r="J1489" s="23" t="s">
        <v>218</v>
      </c>
      <c r="K1489" s="25" t="s">
        <v>4403</v>
      </c>
      <c r="M1489" s="492">
        <v>0</v>
      </c>
      <c r="N1489" s="492">
        <v>1200</v>
      </c>
      <c r="O1489" s="217">
        <f t="shared" si="23"/>
        <v>255390</v>
      </c>
    </row>
    <row r="1490" spans="1:17" ht="22.95" customHeight="1" x14ac:dyDescent="0.2">
      <c r="A1490" s="227">
        <v>45908</v>
      </c>
      <c r="B1490" s="20" t="s">
        <v>208</v>
      </c>
      <c r="C1490" s="28">
        <v>1786</v>
      </c>
      <c r="E1490" s="25" t="s">
        <v>8426</v>
      </c>
      <c r="F1490" s="20" t="s">
        <v>79</v>
      </c>
      <c r="H1490" s="41" t="s">
        <v>22</v>
      </c>
      <c r="I1490" s="23" t="s">
        <v>103</v>
      </c>
      <c r="J1490" s="23" t="s">
        <v>95</v>
      </c>
      <c r="K1490" s="25" t="s">
        <v>2268</v>
      </c>
      <c r="M1490" s="492">
        <v>0</v>
      </c>
      <c r="N1490" s="492">
        <v>2500</v>
      </c>
      <c r="O1490" s="217">
        <f t="shared" si="23"/>
        <v>252890</v>
      </c>
    </row>
    <row r="1491" spans="1:17" ht="22.95" customHeight="1" x14ac:dyDescent="0.2">
      <c r="A1491" s="227">
        <v>45908</v>
      </c>
      <c r="B1491" s="20" t="s">
        <v>208</v>
      </c>
      <c r="C1491" s="28">
        <v>1787</v>
      </c>
      <c r="E1491" s="25" t="s">
        <v>1276</v>
      </c>
      <c r="F1491" s="20" t="s">
        <v>79</v>
      </c>
      <c r="H1491" s="41" t="s">
        <v>22</v>
      </c>
      <c r="I1491" s="23" t="s">
        <v>103</v>
      </c>
      <c r="J1491" s="23" t="s">
        <v>102</v>
      </c>
      <c r="K1491" s="25" t="s">
        <v>8430</v>
      </c>
      <c r="M1491" s="492">
        <v>0</v>
      </c>
      <c r="N1491" s="492">
        <v>6976</v>
      </c>
      <c r="O1491" s="217">
        <f t="shared" si="23"/>
        <v>245914</v>
      </c>
    </row>
    <row r="1492" spans="1:17" ht="22.95" customHeight="1" x14ac:dyDescent="0.2">
      <c r="A1492" s="227">
        <v>45908</v>
      </c>
      <c r="B1492" s="20" t="s">
        <v>208</v>
      </c>
      <c r="C1492" s="28">
        <v>1788</v>
      </c>
      <c r="E1492" s="25" t="s">
        <v>130</v>
      </c>
      <c r="F1492" s="20" t="s">
        <v>79</v>
      </c>
      <c r="H1492" s="41" t="s">
        <v>22</v>
      </c>
      <c r="I1492" s="21" t="s">
        <v>53</v>
      </c>
      <c r="J1492" s="21" t="s">
        <v>113</v>
      </c>
      <c r="K1492" s="25" t="s">
        <v>4475</v>
      </c>
      <c r="M1492" s="492">
        <v>0</v>
      </c>
      <c r="N1492" s="492">
        <v>500</v>
      </c>
      <c r="O1492" s="217">
        <f t="shared" si="23"/>
        <v>245414</v>
      </c>
    </row>
    <row r="1493" spans="1:17" ht="22.95" customHeight="1" x14ac:dyDescent="0.2">
      <c r="A1493" s="227">
        <v>45908</v>
      </c>
      <c r="B1493" s="20" t="s">
        <v>208</v>
      </c>
      <c r="C1493" s="28">
        <v>1789</v>
      </c>
      <c r="E1493" s="25" t="s">
        <v>130</v>
      </c>
      <c r="F1493" s="20" t="s">
        <v>79</v>
      </c>
      <c r="H1493" s="41" t="s">
        <v>22</v>
      </c>
      <c r="I1493" s="21" t="s">
        <v>53</v>
      </c>
      <c r="J1493" s="21" t="s">
        <v>113</v>
      </c>
      <c r="K1493" s="25" t="s">
        <v>1304</v>
      </c>
      <c r="M1493" s="492">
        <v>0</v>
      </c>
      <c r="N1493" s="492">
        <v>500</v>
      </c>
      <c r="O1493" s="217">
        <f t="shared" si="23"/>
        <v>244914</v>
      </c>
    </row>
    <row r="1494" spans="1:17" ht="22.95" customHeight="1" x14ac:dyDescent="0.2">
      <c r="A1494" s="227">
        <v>45908</v>
      </c>
      <c r="B1494" s="20" t="s">
        <v>208</v>
      </c>
      <c r="C1494" s="28">
        <v>1790</v>
      </c>
      <c r="E1494" s="25" t="s">
        <v>130</v>
      </c>
      <c r="F1494" s="20" t="s">
        <v>79</v>
      </c>
      <c r="H1494" s="41" t="s">
        <v>22</v>
      </c>
      <c r="I1494" s="21" t="s">
        <v>53</v>
      </c>
      <c r="J1494" s="21" t="s">
        <v>113</v>
      </c>
      <c r="K1494" s="25" t="s">
        <v>8431</v>
      </c>
      <c r="M1494" s="492">
        <v>0</v>
      </c>
      <c r="N1494" s="492">
        <v>200</v>
      </c>
      <c r="O1494" s="217">
        <f t="shared" si="23"/>
        <v>244714</v>
      </c>
    </row>
    <row r="1495" spans="1:17" ht="22.95" customHeight="1" x14ac:dyDescent="0.2">
      <c r="A1495" s="227">
        <v>45908</v>
      </c>
      <c r="B1495" s="20" t="s">
        <v>208</v>
      </c>
      <c r="C1495" s="28">
        <v>1791</v>
      </c>
      <c r="E1495" s="25" t="s">
        <v>1279</v>
      </c>
      <c r="F1495" s="20" t="s">
        <v>79</v>
      </c>
      <c r="H1495" s="41" t="s">
        <v>22</v>
      </c>
      <c r="I1495" s="21" t="s">
        <v>53</v>
      </c>
      <c r="J1495" s="21" t="s">
        <v>113</v>
      </c>
      <c r="K1495" s="25" t="s">
        <v>1279</v>
      </c>
      <c r="M1495" s="492">
        <v>0</v>
      </c>
      <c r="N1495" s="492">
        <v>1800</v>
      </c>
      <c r="O1495" s="217">
        <f t="shared" si="23"/>
        <v>242914</v>
      </c>
    </row>
    <row r="1496" spans="1:17" ht="22.95" customHeight="1" x14ac:dyDescent="0.2">
      <c r="A1496" s="227">
        <v>45908</v>
      </c>
      <c r="B1496" s="20" t="s">
        <v>208</v>
      </c>
      <c r="C1496" s="28">
        <v>1792</v>
      </c>
      <c r="E1496" s="25" t="s">
        <v>130</v>
      </c>
      <c r="F1496" s="20" t="s">
        <v>79</v>
      </c>
      <c r="H1496" s="41" t="s">
        <v>22</v>
      </c>
      <c r="I1496" s="21" t="s">
        <v>53</v>
      </c>
      <c r="J1496" s="21" t="s">
        <v>113</v>
      </c>
      <c r="K1496" s="25" t="s">
        <v>1323</v>
      </c>
      <c r="M1496" s="492">
        <v>0</v>
      </c>
      <c r="N1496" s="492">
        <v>200</v>
      </c>
      <c r="O1496" s="217">
        <f t="shared" si="23"/>
        <v>242714</v>
      </c>
    </row>
    <row r="1497" spans="1:17" ht="22.95" customHeight="1" x14ac:dyDescent="0.2">
      <c r="A1497" s="227">
        <v>45908</v>
      </c>
      <c r="B1497" s="20" t="s">
        <v>208</v>
      </c>
      <c r="C1497" s="28">
        <v>1793</v>
      </c>
      <c r="E1497" s="25" t="s">
        <v>130</v>
      </c>
      <c r="F1497" s="20" t="s">
        <v>79</v>
      </c>
      <c r="H1497" s="41" t="s">
        <v>22</v>
      </c>
      <c r="I1497" s="21" t="s">
        <v>53</v>
      </c>
      <c r="J1497" s="21" t="s">
        <v>113</v>
      </c>
      <c r="K1497" s="25" t="s">
        <v>8432</v>
      </c>
      <c r="M1497" s="492">
        <v>0</v>
      </c>
      <c r="N1497" s="492">
        <v>200</v>
      </c>
      <c r="O1497" s="217">
        <f t="shared" si="23"/>
        <v>242514</v>
      </c>
    </row>
    <row r="1498" spans="1:17" ht="22.95" customHeight="1" x14ac:dyDescent="0.2">
      <c r="A1498" s="227">
        <v>45908</v>
      </c>
      <c r="B1498" s="20" t="s">
        <v>208</v>
      </c>
      <c r="C1498" s="28">
        <v>1794</v>
      </c>
      <c r="E1498" s="25" t="s">
        <v>130</v>
      </c>
      <c r="F1498" s="20" t="s">
        <v>79</v>
      </c>
      <c r="H1498" s="41" t="s">
        <v>22</v>
      </c>
      <c r="I1498" s="21" t="s">
        <v>53</v>
      </c>
      <c r="J1498" s="21" t="s">
        <v>113</v>
      </c>
      <c r="K1498" s="25" t="s">
        <v>5074</v>
      </c>
      <c r="M1498" s="492">
        <v>0</v>
      </c>
      <c r="N1498" s="492">
        <v>200</v>
      </c>
      <c r="O1498" s="217">
        <f t="shared" si="23"/>
        <v>242314</v>
      </c>
    </row>
    <row r="1499" spans="1:17" ht="22.95" customHeight="1" x14ac:dyDescent="0.2">
      <c r="A1499" s="227">
        <v>45908</v>
      </c>
      <c r="B1499" s="20" t="s">
        <v>208</v>
      </c>
      <c r="C1499" s="28">
        <v>1795</v>
      </c>
      <c r="E1499" s="25" t="s">
        <v>130</v>
      </c>
      <c r="F1499" s="20" t="s">
        <v>79</v>
      </c>
      <c r="H1499" s="41" t="s">
        <v>22</v>
      </c>
      <c r="I1499" s="21" t="s">
        <v>53</v>
      </c>
      <c r="J1499" s="21" t="s">
        <v>113</v>
      </c>
      <c r="K1499" s="25" t="s">
        <v>8433</v>
      </c>
      <c r="M1499" s="492">
        <v>0</v>
      </c>
      <c r="N1499" s="492">
        <v>300</v>
      </c>
      <c r="O1499" s="217">
        <f t="shared" si="23"/>
        <v>242014</v>
      </c>
    </row>
    <row r="1500" spans="1:17" ht="22.95" customHeight="1" x14ac:dyDescent="0.2">
      <c r="A1500" s="227">
        <v>45908</v>
      </c>
      <c r="B1500" s="20" t="s">
        <v>208</v>
      </c>
      <c r="C1500" s="28">
        <v>1796</v>
      </c>
      <c r="E1500" s="25" t="s">
        <v>130</v>
      </c>
      <c r="F1500" s="20" t="s">
        <v>79</v>
      </c>
      <c r="H1500" s="41" t="s">
        <v>22</v>
      </c>
      <c r="I1500" s="21" t="s">
        <v>53</v>
      </c>
      <c r="J1500" s="21" t="s">
        <v>113</v>
      </c>
      <c r="K1500" s="25" t="s">
        <v>8434</v>
      </c>
      <c r="M1500" s="492">
        <v>0</v>
      </c>
      <c r="N1500" s="492">
        <v>300</v>
      </c>
      <c r="O1500" s="217">
        <f t="shared" si="23"/>
        <v>241714</v>
      </c>
    </row>
    <row r="1501" spans="1:17" ht="22.95" customHeight="1" x14ac:dyDescent="0.2">
      <c r="A1501" s="227">
        <v>45908</v>
      </c>
      <c r="B1501" s="20" t="s">
        <v>208</v>
      </c>
      <c r="C1501" s="28">
        <v>1797</v>
      </c>
      <c r="E1501" s="25" t="s">
        <v>1280</v>
      </c>
      <c r="F1501" s="20" t="s">
        <v>79</v>
      </c>
      <c r="H1501" s="41" t="s">
        <v>22</v>
      </c>
      <c r="I1501" s="23" t="s">
        <v>103</v>
      </c>
      <c r="J1501" s="23" t="s">
        <v>102</v>
      </c>
      <c r="K1501" s="25" t="s">
        <v>1332</v>
      </c>
      <c r="M1501" s="492">
        <v>0</v>
      </c>
      <c r="N1501" s="492">
        <v>1200</v>
      </c>
      <c r="O1501" s="217">
        <f t="shared" si="23"/>
        <v>240514</v>
      </c>
    </row>
    <row r="1502" spans="1:17" ht="22.95" customHeight="1" x14ac:dyDescent="0.2">
      <c r="A1502" s="227">
        <v>45908</v>
      </c>
      <c r="B1502" s="20" t="s">
        <v>208</v>
      </c>
      <c r="C1502" s="28">
        <v>1798</v>
      </c>
      <c r="E1502" s="25" t="s">
        <v>1266</v>
      </c>
      <c r="F1502" s="20" t="s">
        <v>79</v>
      </c>
      <c r="H1502" s="41" t="s">
        <v>22</v>
      </c>
      <c r="I1502" s="23" t="s">
        <v>103</v>
      </c>
      <c r="J1502" s="23" t="s">
        <v>102</v>
      </c>
      <c r="K1502" s="25" t="s">
        <v>1323</v>
      </c>
      <c r="M1502" s="492">
        <v>0</v>
      </c>
      <c r="N1502" s="492">
        <v>250</v>
      </c>
      <c r="O1502" s="217">
        <f t="shared" si="23"/>
        <v>240264</v>
      </c>
    </row>
    <row r="1503" spans="1:17" ht="22.95" customHeight="1" x14ac:dyDescent="0.2">
      <c r="A1503" s="227">
        <v>45908</v>
      </c>
      <c r="B1503" s="20" t="s">
        <v>208</v>
      </c>
      <c r="C1503" s="28">
        <v>1799</v>
      </c>
      <c r="E1503" s="25" t="s">
        <v>1316</v>
      </c>
      <c r="F1503" s="20" t="s">
        <v>79</v>
      </c>
      <c r="H1503" s="41" t="s">
        <v>22</v>
      </c>
      <c r="I1503" s="23" t="s">
        <v>103</v>
      </c>
      <c r="J1503" s="23" t="s">
        <v>102</v>
      </c>
      <c r="K1503" s="25" t="s">
        <v>8435</v>
      </c>
      <c r="M1503" s="492">
        <v>0</v>
      </c>
      <c r="N1503" s="492">
        <v>4900</v>
      </c>
      <c r="O1503" s="217">
        <f t="shared" si="23"/>
        <v>235364</v>
      </c>
    </row>
    <row r="1504" spans="1:17" ht="22.95" customHeight="1" x14ac:dyDescent="0.2">
      <c r="A1504" s="227">
        <v>45908</v>
      </c>
      <c r="B1504" s="20" t="s">
        <v>208</v>
      </c>
      <c r="C1504" s="28">
        <v>1800</v>
      </c>
      <c r="E1504" s="25" t="s">
        <v>1278</v>
      </c>
      <c r="F1504" s="20" t="s">
        <v>79</v>
      </c>
      <c r="H1504" s="41" t="s">
        <v>22</v>
      </c>
      <c r="I1504" s="41" t="s">
        <v>53</v>
      </c>
      <c r="J1504" s="21" t="s">
        <v>112</v>
      </c>
      <c r="K1504" s="25" t="s">
        <v>1303</v>
      </c>
      <c r="M1504" s="492">
        <v>0</v>
      </c>
      <c r="N1504" s="492">
        <v>25500</v>
      </c>
      <c r="O1504" s="217">
        <f t="shared" si="23"/>
        <v>209864</v>
      </c>
      <c r="P1504" s="229"/>
      <c r="Q1504" s="229"/>
    </row>
    <row r="1505" spans="1:15" ht="22.95" customHeight="1" x14ac:dyDescent="0.2">
      <c r="A1505" s="227">
        <v>45908</v>
      </c>
      <c r="B1505" s="20" t="s">
        <v>208</v>
      </c>
      <c r="C1505" s="28">
        <v>1801</v>
      </c>
      <c r="E1505" s="25" t="s">
        <v>1278</v>
      </c>
      <c r="F1505" s="20" t="s">
        <v>79</v>
      </c>
      <c r="H1505" s="41" t="s">
        <v>22</v>
      </c>
      <c r="I1505" s="41" t="s">
        <v>53</v>
      </c>
      <c r="J1505" s="21" t="s">
        <v>114</v>
      </c>
      <c r="K1505" s="25" t="s">
        <v>149</v>
      </c>
      <c r="M1505" s="492">
        <v>0</v>
      </c>
      <c r="N1505" s="492">
        <v>3900</v>
      </c>
      <c r="O1505" s="217">
        <f t="shared" si="23"/>
        <v>205964</v>
      </c>
    </row>
    <row r="1506" spans="1:15" ht="22.95" customHeight="1" x14ac:dyDescent="0.2">
      <c r="A1506" s="227">
        <v>45908</v>
      </c>
      <c r="B1506" s="20" t="s">
        <v>208</v>
      </c>
      <c r="C1506" s="28">
        <v>1802</v>
      </c>
      <c r="E1506" s="25" t="s">
        <v>2630</v>
      </c>
      <c r="F1506" s="20" t="s">
        <v>79</v>
      </c>
      <c r="H1506" s="41" t="s">
        <v>22</v>
      </c>
      <c r="I1506" s="41" t="s">
        <v>53</v>
      </c>
      <c r="J1506" s="21" t="s">
        <v>112</v>
      </c>
      <c r="K1506" s="25" t="s">
        <v>1302</v>
      </c>
      <c r="M1506" s="492">
        <v>0</v>
      </c>
      <c r="N1506" s="492">
        <v>177931</v>
      </c>
      <c r="O1506" s="217">
        <f t="shared" si="23"/>
        <v>28033</v>
      </c>
    </row>
    <row r="1507" spans="1:15" ht="22.95" customHeight="1" x14ac:dyDescent="0.2">
      <c r="A1507" s="227">
        <v>45908</v>
      </c>
      <c r="B1507" s="20" t="s">
        <v>208</v>
      </c>
      <c r="C1507" s="28">
        <v>1803</v>
      </c>
      <c r="E1507" s="25" t="s">
        <v>1281</v>
      </c>
      <c r="F1507" s="20" t="s">
        <v>79</v>
      </c>
      <c r="H1507" s="41" t="s">
        <v>22</v>
      </c>
      <c r="I1507" s="23" t="s">
        <v>81</v>
      </c>
      <c r="J1507" s="23" t="s">
        <v>33</v>
      </c>
      <c r="K1507" s="25" t="s">
        <v>1263</v>
      </c>
      <c r="M1507" s="492">
        <v>0</v>
      </c>
      <c r="N1507" s="589">
        <v>20000</v>
      </c>
      <c r="O1507" s="217">
        <f t="shared" si="23"/>
        <v>8033</v>
      </c>
    </row>
    <row r="1508" spans="1:15" ht="22.95" customHeight="1" x14ac:dyDescent="0.2">
      <c r="A1508" s="227">
        <v>45918</v>
      </c>
      <c r="B1508" s="20" t="s">
        <v>208</v>
      </c>
      <c r="C1508" s="28">
        <v>1814</v>
      </c>
      <c r="E1508" s="25" t="s">
        <v>8436</v>
      </c>
      <c r="F1508" s="20" t="s">
        <v>79</v>
      </c>
      <c r="H1508" s="41" t="s">
        <v>22</v>
      </c>
      <c r="I1508" s="23" t="s">
        <v>103</v>
      </c>
      <c r="J1508" s="23" t="s">
        <v>95</v>
      </c>
      <c r="K1508" s="25" t="s">
        <v>8441</v>
      </c>
      <c r="M1508" s="492">
        <v>0</v>
      </c>
      <c r="N1508" s="492">
        <v>56</v>
      </c>
      <c r="O1508" s="217">
        <f t="shared" ref="O1508:O1571" si="24">O1507+M1508-N1508</f>
        <v>7977</v>
      </c>
    </row>
    <row r="1509" spans="1:15" ht="22.95" customHeight="1" x14ac:dyDescent="0.2">
      <c r="A1509" s="227">
        <v>45918</v>
      </c>
      <c r="B1509" s="20" t="s">
        <v>208</v>
      </c>
      <c r="C1509" s="28">
        <v>1815</v>
      </c>
      <c r="E1509" s="25" t="s">
        <v>8437</v>
      </c>
      <c r="F1509" s="20" t="s">
        <v>79</v>
      </c>
      <c r="H1509" s="41" t="s">
        <v>22</v>
      </c>
      <c r="I1509" s="23" t="s">
        <v>103</v>
      </c>
      <c r="J1509" s="23" t="s">
        <v>218</v>
      </c>
      <c r="K1509" s="25" t="s">
        <v>8441</v>
      </c>
      <c r="M1509" s="492">
        <v>0</v>
      </c>
      <c r="N1509" s="492">
        <v>350</v>
      </c>
      <c r="O1509" s="217">
        <f t="shared" si="24"/>
        <v>7627</v>
      </c>
    </row>
    <row r="1510" spans="1:15" ht="22.95" customHeight="1" x14ac:dyDescent="0.2">
      <c r="A1510" s="227">
        <v>45918</v>
      </c>
      <c r="B1510" s="20" t="s">
        <v>208</v>
      </c>
      <c r="C1510" s="28">
        <v>1816</v>
      </c>
      <c r="E1510" s="25" t="s">
        <v>8438</v>
      </c>
      <c r="F1510" s="20" t="s">
        <v>79</v>
      </c>
      <c r="H1510" s="41" t="s">
        <v>22</v>
      </c>
      <c r="I1510" s="23" t="s">
        <v>103</v>
      </c>
      <c r="J1510" s="23" t="s">
        <v>218</v>
      </c>
      <c r="K1510" s="25" t="s">
        <v>1322</v>
      </c>
      <c r="M1510" s="492">
        <v>0</v>
      </c>
      <c r="N1510" s="492">
        <v>1500</v>
      </c>
      <c r="O1510" s="217">
        <f t="shared" si="24"/>
        <v>6127</v>
      </c>
    </row>
    <row r="1511" spans="1:15" ht="22.95" customHeight="1" x14ac:dyDescent="0.2">
      <c r="A1511" s="227">
        <v>45918</v>
      </c>
      <c r="B1511" s="20" t="s">
        <v>208</v>
      </c>
      <c r="C1511" s="28">
        <v>1817</v>
      </c>
      <c r="E1511" s="25" t="s">
        <v>130</v>
      </c>
      <c r="F1511" s="20" t="s">
        <v>79</v>
      </c>
      <c r="H1511" s="41" t="s">
        <v>22</v>
      </c>
      <c r="I1511" s="21" t="s">
        <v>53</v>
      </c>
      <c r="J1511" s="21" t="s">
        <v>113</v>
      </c>
      <c r="K1511" s="25" t="s">
        <v>8442</v>
      </c>
      <c r="M1511" s="492">
        <v>0</v>
      </c>
      <c r="N1511" s="492">
        <v>300</v>
      </c>
      <c r="O1511" s="217">
        <f t="shared" si="24"/>
        <v>5827</v>
      </c>
    </row>
    <row r="1512" spans="1:15" ht="22.95" customHeight="1" x14ac:dyDescent="0.2">
      <c r="A1512" s="227">
        <v>45918</v>
      </c>
      <c r="B1512" s="20" t="s">
        <v>208</v>
      </c>
      <c r="C1512" s="28">
        <v>1818</v>
      </c>
      <c r="E1512" s="25" t="s">
        <v>130</v>
      </c>
      <c r="F1512" s="20" t="s">
        <v>79</v>
      </c>
      <c r="H1512" s="41" t="s">
        <v>22</v>
      </c>
      <c r="I1512" s="21" t="s">
        <v>53</v>
      </c>
      <c r="J1512" s="21" t="s">
        <v>113</v>
      </c>
      <c r="K1512" s="25" t="s">
        <v>1293</v>
      </c>
      <c r="M1512" s="492">
        <v>0</v>
      </c>
      <c r="N1512" s="492">
        <v>300</v>
      </c>
      <c r="O1512" s="217">
        <f t="shared" si="24"/>
        <v>5527</v>
      </c>
    </row>
    <row r="1513" spans="1:15" ht="22.95" customHeight="1" x14ac:dyDescent="0.2">
      <c r="A1513" s="227">
        <v>45918</v>
      </c>
      <c r="B1513" s="20" t="s">
        <v>208</v>
      </c>
      <c r="C1513" s="28">
        <v>1819</v>
      </c>
      <c r="E1513" s="25" t="s">
        <v>8439</v>
      </c>
      <c r="F1513" s="20" t="s">
        <v>79</v>
      </c>
      <c r="H1513" s="41" t="s">
        <v>22</v>
      </c>
      <c r="I1513" s="23" t="s">
        <v>103</v>
      </c>
      <c r="J1513" s="23" t="s">
        <v>218</v>
      </c>
      <c r="K1513" s="25" t="s">
        <v>1948</v>
      </c>
      <c r="M1513" s="492">
        <v>0</v>
      </c>
      <c r="N1513" s="492">
        <v>300</v>
      </c>
      <c r="O1513" s="217">
        <f t="shared" si="24"/>
        <v>5227</v>
      </c>
    </row>
    <row r="1514" spans="1:15" ht="22.95" customHeight="1" x14ac:dyDescent="0.2">
      <c r="A1514" s="227">
        <v>45918</v>
      </c>
      <c r="B1514" s="20" t="s">
        <v>208</v>
      </c>
      <c r="C1514" s="28">
        <v>1820</v>
      </c>
      <c r="E1514" s="25" t="s">
        <v>130</v>
      </c>
      <c r="F1514" s="20" t="s">
        <v>79</v>
      </c>
      <c r="H1514" s="41" t="s">
        <v>22</v>
      </c>
      <c r="I1514" s="21" t="s">
        <v>53</v>
      </c>
      <c r="J1514" s="21" t="s">
        <v>113</v>
      </c>
      <c r="K1514" s="25" t="s">
        <v>8428</v>
      </c>
      <c r="M1514" s="492">
        <v>0</v>
      </c>
      <c r="N1514" s="492">
        <v>200</v>
      </c>
      <c r="O1514" s="217">
        <f t="shared" si="24"/>
        <v>5027</v>
      </c>
    </row>
    <row r="1515" spans="1:15" ht="22.95" customHeight="1" x14ac:dyDescent="0.2">
      <c r="A1515" s="227">
        <v>45918</v>
      </c>
      <c r="B1515" s="20" t="s">
        <v>208</v>
      </c>
      <c r="C1515" s="28">
        <v>1821</v>
      </c>
      <c r="E1515" s="25" t="s">
        <v>130</v>
      </c>
      <c r="F1515" s="20" t="s">
        <v>79</v>
      </c>
      <c r="H1515" s="41" t="s">
        <v>22</v>
      </c>
      <c r="I1515" s="21" t="s">
        <v>53</v>
      </c>
      <c r="J1515" s="21" t="s">
        <v>113</v>
      </c>
      <c r="K1515" s="25" t="s">
        <v>4254</v>
      </c>
      <c r="M1515" s="492">
        <v>0</v>
      </c>
      <c r="N1515" s="492">
        <v>300</v>
      </c>
      <c r="O1515" s="217">
        <f t="shared" si="24"/>
        <v>4727</v>
      </c>
    </row>
    <row r="1516" spans="1:15" ht="22.95" customHeight="1" x14ac:dyDescent="0.2">
      <c r="A1516" s="227">
        <v>45918</v>
      </c>
      <c r="B1516" s="20" t="s">
        <v>208</v>
      </c>
      <c r="C1516" s="28">
        <v>1822</v>
      </c>
      <c r="E1516" s="25" t="s">
        <v>130</v>
      </c>
      <c r="F1516" s="20" t="s">
        <v>79</v>
      </c>
      <c r="H1516" s="41" t="s">
        <v>22</v>
      </c>
      <c r="I1516" s="21" t="s">
        <v>53</v>
      </c>
      <c r="J1516" s="21" t="s">
        <v>113</v>
      </c>
      <c r="K1516" s="25" t="s">
        <v>1939</v>
      </c>
      <c r="M1516" s="492">
        <v>0</v>
      </c>
      <c r="N1516" s="492">
        <v>100</v>
      </c>
      <c r="O1516" s="217">
        <f t="shared" si="24"/>
        <v>4627</v>
      </c>
    </row>
    <row r="1517" spans="1:15" ht="22.95" customHeight="1" x14ac:dyDescent="0.2">
      <c r="A1517" s="227">
        <v>45918</v>
      </c>
      <c r="B1517" s="20" t="s">
        <v>208</v>
      </c>
      <c r="C1517" s="28">
        <v>1823</v>
      </c>
      <c r="E1517" s="25" t="s">
        <v>130</v>
      </c>
      <c r="F1517" s="20" t="s">
        <v>79</v>
      </c>
      <c r="H1517" s="41" t="s">
        <v>22</v>
      </c>
      <c r="I1517" s="21" t="s">
        <v>53</v>
      </c>
      <c r="J1517" s="21" t="s">
        <v>113</v>
      </c>
      <c r="K1517" s="25" t="s">
        <v>4182</v>
      </c>
      <c r="M1517" s="492">
        <v>0</v>
      </c>
      <c r="N1517" s="492">
        <v>200</v>
      </c>
      <c r="O1517" s="217">
        <f t="shared" si="24"/>
        <v>4427</v>
      </c>
    </row>
    <row r="1518" spans="1:15" ht="22.95" customHeight="1" x14ac:dyDescent="0.2">
      <c r="A1518" s="227">
        <v>45918</v>
      </c>
      <c r="B1518" s="20" t="s">
        <v>208</v>
      </c>
      <c r="C1518" s="28">
        <v>1824</v>
      </c>
      <c r="E1518" s="25" t="s">
        <v>130</v>
      </c>
      <c r="F1518" s="20" t="s">
        <v>79</v>
      </c>
      <c r="H1518" s="41" t="s">
        <v>22</v>
      </c>
      <c r="I1518" s="21" t="s">
        <v>53</v>
      </c>
      <c r="J1518" s="21" t="s">
        <v>113</v>
      </c>
      <c r="K1518" s="25" t="s">
        <v>5685</v>
      </c>
      <c r="M1518" s="492">
        <v>0</v>
      </c>
      <c r="N1518" s="492">
        <v>250</v>
      </c>
      <c r="O1518" s="217">
        <f t="shared" si="24"/>
        <v>4177</v>
      </c>
    </row>
    <row r="1519" spans="1:15" ht="22.95" customHeight="1" x14ac:dyDescent="0.2">
      <c r="A1519" s="227">
        <v>45918</v>
      </c>
      <c r="B1519" s="20" t="s">
        <v>208</v>
      </c>
      <c r="C1519" s="28">
        <v>1825</v>
      </c>
      <c r="E1519" s="25" t="s">
        <v>8440</v>
      </c>
      <c r="F1519" s="20" t="s">
        <v>79</v>
      </c>
      <c r="H1519" s="41" t="s">
        <v>22</v>
      </c>
      <c r="I1519" s="23" t="s">
        <v>103</v>
      </c>
      <c r="J1519" s="23" t="s">
        <v>218</v>
      </c>
      <c r="K1519" s="25" t="s">
        <v>1304</v>
      </c>
      <c r="M1519" s="492">
        <v>0</v>
      </c>
      <c r="N1519" s="492">
        <v>1500</v>
      </c>
      <c r="O1519" s="217">
        <f t="shared" si="24"/>
        <v>2677</v>
      </c>
    </row>
    <row r="1520" spans="1:15" ht="22.95" customHeight="1" x14ac:dyDescent="0.2">
      <c r="A1520" s="227">
        <v>45918</v>
      </c>
      <c r="B1520" s="20" t="s">
        <v>208</v>
      </c>
      <c r="C1520" s="28">
        <v>1826</v>
      </c>
      <c r="E1520" s="25" t="s">
        <v>130</v>
      </c>
      <c r="F1520" s="20" t="s">
        <v>79</v>
      </c>
      <c r="H1520" s="41" t="s">
        <v>22</v>
      </c>
      <c r="I1520" s="21" t="s">
        <v>53</v>
      </c>
      <c r="J1520" s="21" t="s">
        <v>113</v>
      </c>
      <c r="K1520" s="25" t="s">
        <v>2018</v>
      </c>
      <c r="M1520" s="492">
        <v>0</v>
      </c>
      <c r="N1520" s="492">
        <v>500</v>
      </c>
      <c r="O1520" s="217">
        <f t="shared" si="24"/>
        <v>2177</v>
      </c>
    </row>
    <row r="1521" spans="1:17" ht="22.95" customHeight="1" x14ac:dyDescent="0.2">
      <c r="A1521" s="227">
        <v>45918</v>
      </c>
      <c r="B1521" s="20" t="s">
        <v>208</v>
      </c>
      <c r="C1521" s="28">
        <v>1827</v>
      </c>
      <c r="E1521" s="25" t="s">
        <v>130</v>
      </c>
      <c r="F1521" s="20" t="s">
        <v>79</v>
      </c>
      <c r="H1521" s="41" t="s">
        <v>22</v>
      </c>
      <c r="I1521" s="21" t="s">
        <v>53</v>
      </c>
      <c r="J1521" s="21" t="s">
        <v>113</v>
      </c>
      <c r="K1521" s="25" t="s">
        <v>929</v>
      </c>
      <c r="M1521" s="492">
        <v>0</v>
      </c>
      <c r="N1521" s="492">
        <v>1000</v>
      </c>
      <c r="O1521" s="217">
        <f t="shared" si="24"/>
        <v>1177</v>
      </c>
    </row>
    <row r="1522" spans="1:17" ht="22.95" customHeight="1" x14ac:dyDescent="0.2">
      <c r="A1522" s="227">
        <v>45918</v>
      </c>
      <c r="B1522" s="20" t="s">
        <v>208</v>
      </c>
      <c r="C1522" s="28">
        <v>1828</v>
      </c>
      <c r="E1522" s="25" t="s">
        <v>1321</v>
      </c>
      <c r="F1522" s="20" t="s">
        <v>79</v>
      </c>
      <c r="H1522" s="41" t="s">
        <v>22</v>
      </c>
      <c r="I1522" s="23" t="s">
        <v>103</v>
      </c>
      <c r="J1522" s="23" t="s">
        <v>97</v>
      </c>
      <c r="K1522" s="25" t="s">
        <v>1337</v>
      </c>
      <c r="M1522" s="492">
        <v>0</v>
      </c>
      <c r="N1522" s="492">
        <v>300</v>
      </c>
      <c r="O1522" s="217">
        <f t="shared" si="24"/>
        <v>877</v>
      </c>
    </row>
    <row r="1523" spans="1:17" ht="22.95" customHeight="1" x14ac:dyDescent="0.2">
      <c r="A1523" s="227">
        <v>45918</v>
      </c>
      <c r="B1523" s="20" t="s">
        <v>208</v>
      </c>
      <c r="C1523" s="28">
        <v>1829</v>
      </c>
      <c r="E1523" s="25" t="s">
        <v>130</v>
      </c>
      <c r="F1523" s="20" t="s">
        <v>79</v>
      </c>
      <c r="H1523" s="41" t="s">
        <v>22</v>
      </c>
      <c r="I1523" s="21" t="s">
        <v>53</v>
      </c>
      <c r="J1523" s="21" t="s">
        <v>113</v>
      </c>
      <c r="K1523" s="25" t="s">
        <v>1350</v>
      </c>
      <c r="M1523" s="492">
        <v>0</v>
      </c>
      <c r="N1523" s="492">
        <v>200</v>
      </c>
      <c r="O1523" s="217">
        <f t="shared" si="24"/>
        <v>677</v>
      </c>
    </row>
    <row r="1524" spans="1:17" ht="22.95" customHeight="1" x14ac:dyDescent="0.2">
      <c r="A1524" s="227">
        <v>45918</v>
      </c>
      <c r="B1524" s="20" t="s">
        <v>208</v>
      </c>
      <c r="C1524" s="28">
        <v>1830</v>
      </c>
      <c r="E1524" s="25" t="s">
        <v>130</v>
      </c>
      <c r="F1524" s="20" t="s">
        <v>79</v>
      </c>
      <c r="H1524" s="41" t="s">
        <v>22</v>
      </c>
      <c r="I1524" s="21" t="s">
        <v>53</v>
      </c>
      <c r="J1524" s="21" t="s">
        <v>113</v>
      </c>
      <c r="K1524" s="25" t="s">
        <v>1352</v>
      </c>
      <c r="M1524" s="492">
        <v>0</v>
      </c>
      <c r="N1524" s="492">
        <v>200</v>
      </c>
      <c r="O1524" s="217">
        <f t="shared" si="24"/>
        <v>477</v>
      </c>
    </row>
    <row r="1525" spans="1:17" ht="22.95" customHeight="1" x14ac:dyDescent="0.2">
      <c r="A1525" s="227">
        <v>45918</v>
      </c>
      <c r="B1525" s="20" t="s">
        <v>208</v>
      </c>
      <c r="C1525" s="28">
        <v>1831</v>
      </c>
      <c r="E1525" s="25" t="s">
        <v>130</v>
      </c>
      <c r="F1525" s="20" t="s">
        <v>79</v>
      </c>
      <c r="H1525" s="41" t="s">
        <v>22</v>
      </c>
      <c r="I1525" s="21" t="s">
        <v>53</v>
      </c>
      <c r="J1525" s="21" t="s">
        <v>113</v>
      </c>
      <c r="K1525" s="25" t="s">
        <v>8443</v>
      </c>
      <c r="M1525" s="492">
        <v>0</v>
      </c>
      <c r="N1525" s="492">
        <v>200</v>
      </c>
      <c r="O1525" s="217">
        <f t="shared" si="24"/>
        <v>277</v>
      </c>
    </row>
    <row r="1526" spans="1:17" ht="22.95" customHeight="1" x14ac:dyDescent="0.2">
      <c r="A1526" s="227">
        <v>45918</v>
      </c>
      <c r="B1526" s="20" t="s">
        <v>208</v>
      </c>
      <c r="C1526" s="28">
        <v>1832</v>
      </c>
      <c r="E1526" s="25" t="s">
        <v>1270</v>
      </c>
      <c r="F1526" s="20" t="s">
        <v>79</v>
      </c>
      <c r="H1526" s="28" t="s">
        <v>21</v>
      </c>
      <c r="I1526" s="23" t="s">
        <v>81</v>
      </c>
      <c r="J1526" s="23" t="s">
        <v>33</v>
      </c>
      <c r="M1526" s="589">
        <v>270000</v>
      </c>
      <c r="N1526" s="492">
        <v>0</v>
      </c>
      <c r="O1526" s="217">
        <f t="shared" si="24"/>
        <v>270277</v>
      </c>
    </row>
    <row r="1527" spans="1:17" ht="22.95" customHeight="1" x14ac:dyDescent="0.2">
      <c r="A1527" s="227">
        <v>45918</v>
      </c>
      <c r="B1527" s="20" t="s">
        <v>208</v>
      </c>
      <c r="C1527" s="28">
        <v>1833</v>
      </c>
      <c r="E1527" s="25" t="s">
        <v>4300</v>
      </c>
      <c r="F1527" s="20" t="s">
        <v>79</v>
      </c>
      <c r="H1527" s="41" t="s">
        <v>22</v>
      </c>
      <c r="I1527" s="23" t="s">
        <v>103</v>
      </c>
      <c r="J1527" s="23" t="s">
        <v>102</v>
      </c>
      <c r="K1527" s="25" t="s">
        <v>1337</v>
      </c>
      <c r="M1527" s="492">
        <v>0</v>
      </c>
      <c r="N1527" s="492">
        <v>300</v>
      </c>
      <c r="O1527" s="217">
        <f t="shared" si="24"/>
        <v>269977</v>
      </c>
    </row>
    <row r="1528" spans="1:17" ht="22.95" customHeight="1" x14ac:dyDescent="0.2">
      <c r="A1528" s="227">
        <v>45918</v>
      </c>
      <c r="B1528" s="20" t="s">
        <v>208</v>
      </c>
      <c r="C1528" s="28">
        <v>1834</v>
      </c>
      <c r="E1528" s="25" t="s">
        <v>1933</v>
      </c>
      <c r="F1528" s="20" t="s">
        <v>79</v>
      </c>
      <c r="H1528" s="41" t="s">
        <v>22</v>
      </c>
      <c r="I1528" s="23" t="s">
        <v>103</v>
      </c>
      <c r="J1528" s="23" t="s">
        <v>94</v>
      </c>
      <c r="K1528" s="25" t="s">
        <v>1948</v>
      </c>
      <c r="M1528" s="492">
        <v>0</v>
      </c>
      <c r="N1528" s="492">
        <v>250</v>
      </c>
      <c r="O1528" s="217">
        <f t="shared" si="24"/>
        <v>269727</v>
      </c>
    </row>
    <row r="1529" spans="1:17" ht="22.95" customHeight="1" x14ac:dyDescent="0.2">
      <c r="A1529" s="227">
        <v>45918</v>
      </c>
      <c r="B1529" s="20" t="s">
        <v>208</v>
      </c>
      <c r="C1529" s="28">
        <v>1835</v>
      </c>
      <c r="E1529" s="25" t="s">
        <v>1274</v>
      </c>
      <c r="F1529" s="20" t="s">
        <v>79</v>
      </c>
      <c r="H1529" s="41" t="s">
        <v>22</v>
      </c>
      <c r="I1529" s="23" t="s">
        <v>103</v>
      </c>
      <c r="J1529" s="23" t="s">
        <v>102</v>
      </c>
      <c r="K1529" s="25" t="s">
        <v>4403</v>
      </c>
      <c r="M1529" s="492">
        <v>0</v>
      </c>
      <c r="N1529" s="492">
        <v>5100</v>
      </c>
      <c r="O1529" s="217">
        <f t="shared" si="24"/>
        <v>264627</v>
      </c>
    </row>
    <row r="1530" spans="1:17" ht="22.95" customHeight="1" x14ac:dyDescent="0.2">
      <c r="A1530" s="227">
        <v>45918</v>
      </c>
      <c r="B1530" s="20" t="s">
        <v>208</v>
      </c>
      <c r="C1530" s="28">
        <v>1836</v>
      </c>
      <c r="E1530" s="25" t="s">
        <v>1274</v>
      </c>
      <c r="F1530" s="20" t="s">
        <v>79</v>
      </c>
      <c r="H1530" s="41" t="s">
        <v>22</v>
      </c>
      <c r="I1530" s="23" t="s">
        <v>103</v>
      </c>
      <c r="J1530" s="23" t="s">
        <v>218</v>
      </c>
      <c r="K1530" s="25" t="s">
        <v>1297</v>
      </c>
      <c r="M1530" s="492">
        <v>0</v>
      </c>
      <c r="N1530" s="492">
        <v>400</v>
      </c>
      <c r="O1530" s="217">
        <f t="shared" si="24"/>
        <v>264227</v>
      </c>
    </row>
    <row r="1531" spans="1:17" ht="22.95" customHeight="1" x14ac:dyDescent="0.2">
      <c r="A1531" s="227">
        <v>45918</v>
      </c>
      <c r="B1531" s="20" t="s">
        <v>208</v>
      </c>
      <c r="C1531" s="28">
        <v>1837</v>
      </c>
      <c r="E1531" s="25" t="s">
        <v>1274</v>
      </c>
      <c r="F1531" s="20" t="s">
        <v>79</v>
      </c>
      <c r="H1531" s="41" t="s">
        <v>22</v>
      </c>
      <c r="I1531" s="23" t="s">
        <v>103</v>
      </c>
      <c r="J1531" s="23" t="s">
        <v>218</v>
      </c>
      <c r="K1531" s="25" t="s">
        <v>5691</v>
      </c>
      <c r="M1531" s="492">
        <v>0</v>
      </c>
      <c r="N1531" s="492">
        <v>1750</v>
      </c>
      <c r="O1531" s="217">
        <f t="shared" si="24"/>
        <v>262477</v>
      </c>
    </row>
    <row r="1532" spans="1:17" ht="22.95" customHeight="1" x14ac:dyDescent="0.2">
      <c r="A1532" s="227">
        <v>45918</v>
      </c>
      <c r="B1532" s="20" t="s">
        <v>208</v>
      </c>
      <c r="C1532" s="28">
        <v>1838</v>
      </c>
      <c r="E1532" s="25" t="s">
        <v>1276</v>
      </c>
      <c r="F1532" s="20" t="s">
        <v>79</v>
      </c>
      <c r="H1532" s="41" t="s">
        <v>22</v>
      </c>
      <c r="I1532" s="23" t="s">
        <v>103</v>
      </c>
      <c r="J1532" s="23" t="s">
        <v>214</v>
      </c>
      <c r="K1532" s="25" t="s">
        <v>1358</v>
      </c>
      <c r="M1532" s="492">
        <v>0</v>
      </c>
      <c r="N1532" s="492">
        <v>300</v>
      </c>
      <c r="O1532" s="217">
        <f t="shared" si="24"/>
        <v>262177</v>
      </c>
    </row>
    <row r="1533" spans="1:17" ht="22.95" customHeight="1" x14ac:dyDescent="0.2">
      <c r="A1533" s="227">
        <v>45918</v>
      </c>
      <c r="B1533" s="20" t="s">
        <v>208</v>
      </c>
      <c r="C1533" s="28">
        <v>1839</v>
      </c>
      <c r="E1533" s="25" t="s">
        <v>1932</v>
      </c>
      <c r="F1533" s="20" t="s">
        <v>79</v>
      </c>
      <c r="H1533" s="41" t="s">
        <v>22</v>
      </c>
      <c r="I1533" s="23" t="s">
        <v>103</v>
      </c>
      <c r="J1533" s="23" t="s">
        <v>102</v>
      </c>
      <c r="K1533" s="25" t="s">
        <v>5659</v>
      </c>
      <c r="M1533" s="492">
        <v>0</v>
      </c>
      <c r="N1533" s="492">
        <v>55</v>
      </c>
      <c r="O1533" s="217">
        <f t="shared" si="24"/>
        <v>262122</v>
      </c>
      <c r="P1533" s="229"/>
      <c r="Q1533" s="229"/>
    </row>
    <row r="1534" spans="1:17" ht="22.95" customHeight="1" x14ac:dyDescent="0.2">
      <c r="A1534" s="227">
        <v>45918</v>
      </c>
      <c r="B1534" s="20" t="s">
        <v>208</v>
      </c>
      <c r="C1534" s="28">
        <v>1840</v>
      </c>
      <c r="E1534" s="25" t="s">
        <v>1276</v>
      </c>
      <c r="F1534" s="20" t="s">
        <v>79</v>
      </c>
      <c r="H1534" s="41" t="s">
        <v>22</v>
      </c>
      <c r="I1534" s="23" t="s">
        <v>103</v>
      </c>
      <c r="J1534" s="23" t="s">
        <v>102</v>
      </c>
      <c r="K1534" s="25" t="s">
        <v>1300</v>
      </c>
      <c r="M1534" s="492">
        <v>0</v>
      </c>
      <c r="N1534" s="492">
        <v>7360</v>
      </c>
      <c r="O1534" s="217">
        <f t="shared" si="24"/>
        <v>254762</v>
      </c>
    </row>
    <row r="1535" spans="1:17" ht="22.95" customHeight="1" x14ac:dyDescent="0.2">
      <c r="A1535" s="227">
        <v>45918</v>
      </c>
      <c r="B1535" s="20" t="s">
        <v>208</v>
      </c>
      <c r="C1535" s="28">
        <v>1841</v>
      </c>
      <c r="E1535" s="25" t="s">
        <v>1933</v>
      </c>
      <c r="F1535" s="20" t="s">
        <v>79</v>
      </c>
      <c r="H1535" s="41" t="s">
        <v>22</v>
      </c>
      <c r="I1535" s="23" t="s">
        <v>103</v>
      </c>
      <c r="J1535" s="23" t="s">
        <v>94</v>
      </c>
      <c r="K1535" s="25" t="s">
        <v>5708</v>
      </c>
      <c r="M1535" s="492">
        <v>0</v>
      </c>
      <c r="N1535" s="492">
        <v>800</v>
      </c>
      <c r="O1535" s="217">
        <f t="shared" si="24"/>
        <v>253962</v>
      </c>
    </row>
    <row r="1536" spans="1:17" ht="22.95" customHeight="1" x14ac:dyDescent="0.2">
      <c r="A1536" s="227">
        <v>45918</v>
      </c>
      <c r="B1536" s="20" t="s">
        <v>208</v>
      </c>
      <c r="C1536" s="28">
        <v>1842</v>
      </c>
      <c r="E1536" s="25" t="s">
        <v>130</v>
      </c>
      <c r="F1536" s="20" t="s">
        <v>79</v>
      </c>
      <c r="H1536" s="41" t="s">
        <v>22</v>
      </c>
      <c r="I1536" s="21" t="s">
        <v>53</v>
      </c>
      <c r="J1536" s="21" t="s">
        <v>113</v>
      </c>
      <c r="K1536" s="25" t="s">
        <v>8381</v>
      </c>
      <c r="M1536" s="492">
        <v>0</v>
      </c>
      <c r="N1536" s="492">
        <v>200</v>
      </c>
      <c r="O1536" s="217">
        <f t="shared" si="24"/>
        <v>253762</v>
      </c>
    </row>
    <row r="1537" spans="1:15" ht="22.95" customHeight="1" x14ac:dyDescent="0.2">
      <c r="A1537" s="227">
        <v>45918</v>
      </c>
      <c r="B1537" s="20" t="s">
        <v>208</v>
      </c>
      <c r="C1537" s="28">
        <v>1843</v>
      </c>
      <c r="E1537" s="25" t="s">
        <v>130</v>
      </c>
      <c r="F1537" s="20" t="s">
        <v>79</v>
      </c>
      <c r="H1537" s="41" t="s">
        <v>22</v>
      </c>
      <c r="I1537" s="21" t="s">
        <v>53</v>
      </c>
      <c r="J1537" s="21" t="s">
        <v>113</v>
      </c>
      <c r="K1537" s="25" t="s">
        <v>8444</v>
      </c>
      <c r="M1537" s="492">
        <v>0</v>
      </c>
      <c r="N1537" s="492">
        <v>300</v>
      </c>
      <c r="O1537" s="217">
        <f t="shared" si="24"/>
        <v>253462</v>
      </c>
    </row>
    <row r="1538" spans="1:15" ht="22.95" customHeight="1" x14ac:dyDescent="0.2">
      <c r="A1538" s="227">
        <v>45918</v>
      </c>
      <c r="B1538" s="20" t="s">
        <v>208</v>
      </c>
      <c r="C1538" s="28">
        <v>1844</v>
      </c>
      <c r="E1538" s="25" t="s">
        <v>130</v>
      </c>
      <c r="F1538" s="20" t="s">
        <v>79</v>
      </c>
      <c r="H1538" s="41" t="s">
        <v>22</v>
      </c>
      <c r="I1538" s="21" t="s">
        <v>53</v>
      </c>
      <c r="J1538" s="21" t="s">
        <v>113</v>
      </c>
      <c r="K1538" s="25" t="s">
        <v>1999</v>
      </c>
      <c r="M1538" s="492">
        <v>0</v>
      </c>
      <c r="N1538" s="492">
        <v>500</v>
      </c>
      <c r="O1538" s="217">
        <f t="shared" si="24"/>
        <v>252962</v>
      </c>
    </row>
    <row r="1539" spans="1:15" ht="22.95" customHeight="1" x14ac:dyDescent="0.2">
      <c r="A1539" s="227">
        <v>45918</v>
      </c>
      <c r="B1539" s="20" t="s">
        <v>208</v>
      </c>
      <c r="C1539" s="28">
        <v>1845</v>
      </c>
      <c r="E1539" s="25" t="s">
        <v>130</v>
      </c>
      <c r="F1539" s="20" t="s">
        <v>79</v>
      </c>
      <c r="H1539" s="41" t="s">
        <v>22</v>
      </c>
      <c r="I1539" s="21" t="s">
        <v>53</v>
      </c>
      <c r="J1539" s="21" t="s">
        <v>113</v>
      </c>
      <c r="K1539" s="25" t="s">
        <v>8445</v>
      </c>
      <c r="M1539" s="492">
        <v>0</v>
      </c>
      <c r="N1539" s="492">
        <v>500</v>
      </c>
      <c r="O1539" s="217">
        <f t="shared" si="24"/>
        <v>252462</v>
      </c>
    </row>
    <row r="1540" spans="1:15" ht="22.95" customHeight="1" x14ac:dyDescent="0.2">
      <c r="A1540" s="227">
        <v>45918</v>
      </c>
      <c r="B1540" s="20" t="s">
        <v>208</v>
      </c>
      <c r="C1540" s="28">
        <v>1846</v>
      </c>
      <c r="E1540" s="25" t="s">
        <v>130</v>
      </c>
      <c r="F1540" s="20" t="s">
        <v>79</v>
      </c>
      <c r="H1540" s="41" t="s">
        <v>22</v>
      </c>
      <c r="I1540" s="21" t="s">
        <v>53</v>
      </c>
      <c r="J1540" s="21" t="s">
        <v>113</v>
      </c>
      <c r="K1540" s="25" t="s">
        <v>8446</v>
      </c>
      <c r="M1540" s="492">
        <v>0</v>
      </c>
      <c r="N1540" s="492">
        <v>500</v>
      </c>
      <c r="O1540" s="217">
        <f t="shared" si="24"/>
        <v>251962</v>
      </c>
    </row>
    <row r="1541" spans="1:15" ht="22.95" customHeight="1" x14ac:dyDescent="0.2">
      <c r="A1541" s="227">
        <v>45918</v>
      </c>
      <c r="B1541" s="20" t="s">
        <v>208</v>
      </c>
      <c r="C1541" s="28">
        <v>1847</v>
      </c>
      <c r="E1541" s="25" t="s">
        <v>130</v>
      </c>
      <c r="F1541" s="20" t="s">
        <v>79</v>
      </c>
      <c r="H1541" s="41" t="s">
        <v>22</v>
      </c>
      <c r="I1541" s="21" t="s">
        <v>53</v>
      </c>
      <c r="J1541" s="21" t="s">
        <v>113</v>
      </c>
      <c r="K1541" s="25" t="s">
        <v>5668</v>
      </c>
      <c r="M1541" s="492">
        <v>0</v>
      </c>
      <c r="N1541" s="492">
        <v>500</v>
      </c>
      <c r="O1541" s="217">
        <f t="shared" si="24"/>
        <v>251462</v>
      </c>
    </row>
    <row r="1542" spans="1:15" ht="22.95" customHeight="1" x14ac:dyDescent="0.2">
      <c r="A1542" s="227">
        <v>45918</v>
      </c>
      <c r="B1542" s="20" t="s">
        <v>208</v>
      </c>
      <c r="C1542" s="28">
        <v>1848</v>
      </c>
      <c r="E1542" s="25" t="s">
        <v>1279</v>
      </c>
      <c r="F1542" s="20" t="s">
        <v>79</v>
      </c>
      <c r="H1542" s="41" t="s">
        <v>22</v>
      </c>
      <c r="I1542" s="21" t="s">
        <v>53</v>
      </c>
      <c r="J1542" s="21" t="s">
        <v>113</v>
      </c>
      <c r="K1542" s="25" t="s">
        <v>1332</v>
      </c>
      <c r="M1542" s="492">
        <v>0</v>
      </c>
      <c r="N1542" s="492">
        <v>1800</v>
      </c>
      <c r="O1542" s="217">
        <f t="shared" si="24"/>
        <v>249662</v>
      </c>
    </row>
    <row r="1543" spans="1:15" ht="22.95" customHeight="1" x14ac:dyDescent="0.2">
      <c r="A1543" s="227">
        <v>45918</v>
      </c>
      <c r="B1543" s="20" t="s">
        <v>208</v>
      </c>
      <c r="C1543" s="28">
        <v>1849</v>
      </c>
      <c r="E1543" s="25" t="s">
        <v>1280</v>
      </c>
      <c r="F1543" s="20" t="s">
        <v>79</v>
      </c>
      <c r="H1543" s="41" t="s">
        <v>22</v>
      </c>
      <c r="I1543" s="23" t="s">
        <v>103</v>
      </c>
      <c r="J1543" s="23" t="s">
        <v>102</v>
      </c>
      <c r="K1543" s="25" t="s">
        <v>8447</v>
      </c>
      <c r="M1543" s="492">
        <v>0</v>
      </c>
      <c r="N1543" s="492">
        <v>200</v>
      </c>
      <c r="O1543" s="217">
        <f t="shared" si="24"/>
        <v>249462</v>
      </c>
    </row>
    <row r="1544" spans="1:15" ht="22.95" customHeight="1" x14ac:dyDescent="0.2">
      <c r="A1544" s="227">
        <v>45918</v>
      </c>
      <c r="B1544" s="20" t="s">
        <v>208</v>
      </c>
      <c r="C1544" s="28">
        <v>1850</v>
      </c>
      <c r="E1544" s="25" t="s">
        <v>1280</v>
      </c>
      <c r="F1544" s="20" t="s">
        <v>79</v>
      </c>
      <c r="H1544" s="41" t="s">
        <v>22</v>
      </c>
      <c r="I1544" s="23" t="s">
        <v>103</v>
      </c>
      <c r="J1544" s="23" t="s">
        <v>102</v>
      </c>
      <c r="K1544" s="25" t="s">
        <v>1332</v>
      </c>
      <c r="M1544" s="492">
        <v>0</v>
      </c>
      <c r="N1544" s="492">
        <v>1200</v>
      </c>
      <c r="O1544" s="217">
        <f t="shared" si="24"/>
        <v>248262</v>
      </c>
    </row>
    <row r="1545" spans="1:15" ht="22.95" customHeight="1" x14ac:dyDescent="0.2">
      <c r="A1545" s="227">
        <v>45918</v>
      </c>
      <c r="B1545" s="20" t="s">
        <v>208</v>
      </c>
      <c r="C1545" s="28">
        <v>1851</v>
      </c>
      <c r="E1545" s="25" t="s">
        <v>1316</v>
      </c>
      <c r="F1545" s="20" t="s">
        <v>79</v>
      </c>
      <c r="H1545" s="41" t="s">
        <v>22</v>
      </c>
      <c r="I1545" s="23" t="s">
        <v>103</v>
      </c>
      <c r="J1545" s="23" t="s">
        <v>102</v>
      </c>
      <c r="K1545" s="25" t="s">
        <v>4229</v>
      </c>
      <c r="M1545" s="492">
        <v>0</v>
      </c>
      <c r="N1545" s="492">
        <v>3950</v>
      </c>
      <c r="O1545" s="217">
        <f t="shared" si="24"/>
        <v>244312</v>
      </c>
    </row>
    <row r="1546" spans="1:15" ht="22.95" customHeight="1" x14ac:dyDescent="0.2">
      <c r="A1546" s="227">
        <v>45918</v>
      </c>
      <c r="B1546" s="20" t="s">
        <v>208</v>
      </c>
      <c r="C1546" s="28">
        <v>1852</v>
      </c>
      <c r="E1546" s="25" t="s">
        <v>1278</v>
      </c>
      <c r="F1546" s="20" t="s">
        <v>79</v>
      </c>
      <c r="H1546" s="41" t="s">
        <v>22</v>
      </c>
      <c r="I1546" s="41" t="s">
        <v>53</v>
      </c>
      <c r="J1546" s="21" t="s">
        <v>114</v>
      </c>
      <c r="K1546" s="25" t="s">
        <v>149</v>
      </c>
      <c r="M1546" s="492">
        <v>0</v>
      </c>
      <c r="N1546" s="492">
        <v>3850</v>
      </c>
      <c r="O1546" s="217">
        <f t="shared" si="24"/>
        <v>240462</v>
      </c>
    </row>
    <row r="1547" spans="1:15" ht="22.95" customHeight="1" x14ac:dyDescent="0.2">
      <c r="A1547" s="227">
        <v>45918</v>
      </c>
      <c r="B1547" s="20" t="s">
        <v>208</v>
      </c>
      <c r="C1547" s="28">
        <v>1853</v>
      </c>
      <c r="E1547" s="25" t="s">
        <v>1278</v>
      </c>
      <c r="F1547" s="20" t="s">
        <v>79</v>
      </c>
      <c r="H1547" s="41" t="s">
        <v>22</v>
      </c>
      <c r="I1547" s="41" t="s">
        <v>53</v>
      </c>
      <c r="J1547" s="21" t="s">
        <v>112</v>
      </c>
      <c r="K1547" s="25" t="s">
        <v>1303</v>
      </c>
      <c r="M1547" s="492">
        <v>0</v>
      </c>
      <c r="N1547" s="492">
        <v>27776</v>
      </c>
      <c r="O1547" s="217">
        <f t="shared" si="24"/>
        <v>212686</v>
      </c>
    </row>
    <row r="1548" spans="1:15" ht="22.95" customHeight="1" x14ac:dyDescent="0.2">
      <c r="A1548" s="227">
        <v>45918</v>
      </c>
      <c r="B1548" s="20" t="s">
        <v>208</v>
      </c>
      <c r="C1548" s="28">
        <v>1854</v>
      </c>
      <c r="E1548" s="25" t="s">
        <v>4283</v>
      </c>
      <c r="F1548" s="20" t="s">
        <v>79</v>
      </c>
      <c r="H1548" s="41" t="s">
        <v>22</v>
      </c>
      <c r="I1548" s="23" t="s">
        <v>53</v>
      </c>
      <c r="J1548" s="23" t="s">
        <v>112</v>
      </c>
      <c r="K1548" s="25" t="s">
        <v>4295</v>
      </c>
      <c r="M1548" s="492">
        <v>0</v>
      </c>
      <c r="N1548" s="492">
        <v>16363</v>
      </c>
      <c r="O1548" s="217">
        <f t="shared" si="24"/>
        <v>196323</v>
      </c>
    </row>
    <row r="1549" spans="1:15" ht="22.95" customHeight="1" x14ac:dyDescent="0.2">
      <c r="A1549" s="227">
        <v>45918</v>
      </c>
      <c r="B1549" s="20" t="s">
        <v>208</v>
      </c>
      <c r="C1549" s="28">
        <v>1855</v>
      </c>
      <c r="E1549" s="25" t="s">
        <v>1278</v>
      </c>
      <c r="F1549" s="20" t="s">
        <v>79</v>
      </c>
      <c r="H1549" s="41" t="s">
        <v>22</v>
      </c>
      <c r="I1549" s="41" t="s">
        <v>53</v>
      </c>
      <c r="J1549" s="21" t="s">
        <v>112</v>
      </c>
      <c r="K1549" s="25" t="s">
        <v>4275</v>
      </c>
      <c r="M1549" s="492">
        <v>0</v>
      </c>
      <c r="N1549" s="492">
        <v>183148</v>
      </c>
      <c r="O1549" s="217">
        <f t="shared" si="24"/>
        <v>13175</v>
      </c>
    </row>
    <row r="1550" spans="1:15" ht="22.95" customHeight="1" x14ac:dyDescent="0.2">
      <c r="A1550" s="227">
        <v>45918</v>
      </c>
      <c r="B1550" s="20" t="s">
        <v>208</v>
      </c>
      <c r="C1550" s="28">
        <v>1856</v>
      </c>
      <c r="E1550" s="25" t="s">
        <v>1281</v>
      </c>
      <c r="F1550" s="20" t="s">
        <v>79</v>
      </c>
      <c r="H1550" s="41" t="s">
        <v>22</v>
      </c>
      <c r="I1550" s="23" t="s">
        <v>81</v>
      </c>
      <c r="J1550" s="23" t="s">
        <v>33</v>
      </c>
      <c r="K1550" s="25" t="s">
        <v>1309</v>
      </c>
      <c r="M1550" s="492">
        <v>0</v>
      </c>
      <c r="N1550" s="589">
        <v>8000</v>
      </c>
      <c r="O1550" s="217">
        <f t="shared" si="24"/>
        <v>5175</v>
      </c>
    </row>
    <row r="1551" spans="1:15" ht="22.95" customHeight="1" x14ac:dyDescent="0.2">
      <c r="A1551" s="227">
        <v>45922</v>
      </c>
      <c r="B1551" s="20" t="s">
        <v>208</v>
      </c>
      <c r="C1551" s="28">
        <v>1861</v>
      </c>
      <c r="E1551" s="25" t="s">
        <v>8448</v>
      </c>
      <c r="F1551" s="20" t="s">
        <v>79</v>
      </c>
      <c r="H1551" s="41" t="s">
        <v>22</v>
      </c>
      <c r="I1551" s="23" t="s">
        <v>103</v>
      </c>
      <c r="J1551" s="23" t="s">
        <v>218</v>
      </c>
      <c r="K1551" s="25" t="s">
        <v>1996</v>
      </c>
      <c r="M1551" s="492">
        <v>0</v>
      </c>
      <c r="N1551" s="492">
        <v>140</v>
      </c>
      <c r="O1551" s="217">
        <f t="shared" si="24"/>
        <v>5035</v>
      </c>
    </row>
    <row r="1552" spans="1:15" ht="22.95" customHeight="1" x14ac:dyDescent="0.2">
      <c r="A1552" s="227">
        <v>45922</v>
      </c>
      <c r="B1552" s="20" t="s">
        <v>208</v>
      </c>
      <c r="C1552" s="28">
        <v>1862</v>
      </c>
      <c r="E1552" s="25" t="s">
        <v>5720</v>
      </c>
      <c r="F1552" s="20" t="s">
        <v>79</v>
      </c>
      <c r="H1552" s="41" t="s">
        <v>22</v>
      </c>
      <c r="I1552" s="23" t="s">
        <v>103</v>
      </c>
      <c r="J1552" s="23" t="s">
        <v>218</v>
      </c>
      <c r="K1552" s="25" t="s">
        <v>1996</v>
      </c>
      <c r="M1552" s="492">
        <v>0</v>
      </c>
      <c r="N1552" s="492">
        <v>100</v>
      </c>
      <c r="O1552" s="217">
        <f t="shared" si="24"/>
        <v>4935</v>
      </c>
    </row>
    <row r="1553" spans="1:15" ht="22.95" customHeight="1" x14ac:dyDescent="0.2">
      <c r="A1553" s="227">
        <v>45922</v>
      </c>
      <c r="B1553" s="20" t="s">
        <v>208</v>
      </c>
      <c r="C1553" s="28">
        <v>1863</v>
      </c>
      <c r="E1553" s="25" t="s">
        <v>130</v>
      </c>
      <c r="F1553" s="20" t="s">
        <v>79</v>
      </c>
      <c r="H1553" s="41" t="s">
        <v>22</v>
      </c>
      <c r="I1553" s="21" t="s">
        <v>53</v>
      </c>
      <c r="J1553" s="21" t="s">
        <v>113</v>
      </c>
      <c r="K1553" s="25" t="s">
        <v>1948</v>
      </c>
      <c r="M1553" s="492">
        <v>0</v>
      </c>
      <c r="N1553" s="492">
        <v>200</v>
      </c>
      <c r="O1553" s="217">
        <f t="shared" si="24"/>
        <v>4735</v>
      </c>
    </row>
    <row r="1554" spans="1:15" ht="22.95" customHeight="1" x14ac:dyDescent="0.2">
      <c r="A1554" s="227">
        <v>45922</v>
      </c>
      <c r="B1554" s="20" t="s">
        <v>208</v>
      </c>
      <c r="C1554" s="28">
        <v>1864</v>
      </c>
      <c r="E1554" s="25" t="s">
        <v>130</v>
      </c>
      <c r="F1554" s="20" t="s">
        <v>79</v>
      </c>
      <c r="H1554" s="41" t="s">
        <v>22</v>
      </c>
      <c r="I1554" s="21" t="s">
        <v>53</v>
      </c>
      <c r="J1554" s="21" t="s">
        <v>113</v>
      </c>
      <c r="K1554" s="25" t="s">
        <v>1285</v>
      </c>
      <c r="M1554" s="492">
        <v>0</v>
      </c>
      <c r="N1554" s="492">
        <v>200</v>
      </c>
      <c r="O1554" s="217">
        <f t="shared" si="24"/>
        <v>4535</v>
      </c>
    </row>
    <row r="1555" spans="1:15" ht="22.95" customHeight="1" x14ac:dyDescent="0.2">
      <c r="A1555" s="227">
        <v>45922</v>
      </c>
      <c r="B1555" s="20" t="s">
        <v>208</v>
      </c>
      <c r="C1555" s="28">
        <v>1865</v>
      </c>
      <c r="E1555" s="25" t="s">
        <v>8449</v>
      </c>
      <c r="F1555" s="20" t="s">
        <v>79</v>
      </c>
      <c r="H1555" s="41" t="s">
        <v>22</v>
      </c>
      <c r="I1555" s="23" t="s">
        <v>103</v>
      </c>
      <c r="J1555" s="23" t="s">
        <v>102</v>
      </c>
      <c r="K1555" s="25" t="s">
        <v>1325</v>
      </c>
      <c r="M1555" s="492">
        <v>0</v>
      </c>
      <c r="N1555" s="492">
        <v>1500</v>
      </c>
      <c r="O1555" s="217">
        <f t="shared" si="24"/>
        <v>3035</v>
      </c>
    </row>
    <row r="1556" spans="1:15" ht="22.95" customHeight="1" x14ac:dyDescent="0.2">
      <c r="A1556" s="227">
        <v>45922</v>
      </c>
      <c r="B1556" s="20" t="s">
        <v>208</v>
      </c>
      <c r="C1556" s="28">
        <v>1866</v>
      </c>
      <c r="E1556" s="25" t="s">
        <v>8450</v>
      </c>
      <c r="F1556" s="20" t="s">
        <v>79</v>
      </c>
      <c r="H1556" s="41" t="s">
        <v>22</v>
      </c>
      <c r="I1556" s="23" t="s">
        <v>103</v>
      </c>
      <c r="J1556" s="23" t="s">
        <v>218</v>
      </c>
      <c r="K1556" s="25" t="s">
        <v>1304</v>
      </c>
      <c r="M1556" s="492">
        <v>0</v>
      </c>
      <c r="N1556" s="492">
        <v>1000</v>
      </c>
      <c r="O1556" s="217">
        <f t="shared" si="24"/>
        <v>2035</v>
      </c>
    </row>
    <row r="1557" spans="1:15" ht="22.95" customHeight="1" x14ac:dyDescent="0.2">
      <c r="A1557" s="227">
        <v>45922</v>
      </c>
      <c r="B1557" s="20" t="s">
        <v>208</v>
      </c>
      <c r="C1557" s="28">
        <v>1867</v>
      </c>
      <c r="E1557" s="25" t="s">
        <v>130</v>
      </c>
      <c r="F1557" s="20" t="s">
        <v>79</v>
      </c>
      <c r="H1557" s="41" t="s">
        <v>22</v>
      </c>
      <c r="I1557" s="21" t="s">
        <v>53</v>
      </c>
      <c r="J1557" s="21" t="s">
        <v>113</v>
      </c>
      <c r="K1557" s="25" t="s">
        <v>1939</v>
      </c>
      <c r="M1557" s="492">
        <v>0</v>
      </c>
      <c r="N1557" s="492">
        <v>200</v>
      </c>
      <c r="O1557" s="217">
        <f t="shared" si="24"/>
        <v>1835</v>
      </c>
    </row>
    <row r="1558" spans="1:15" ht="22.95" customHeight="1" x14ac:dyDescent="0.2">
      <c r="A1558" s="227">
        <v>45922</v>
      </c>
      <c r="B1558" s="20" t="s">
        <v>208</v>
      </c>
      <c r="C1558" s="28">
        <v>1868</v>
      </c>
      <c r="E1558" s="25" t="s">
        <v>130</v>
      </c>
      <c r="F1558" s="20" t="s">
        <v>79</v>
      </c>
      <c r="H1558" s="41" t="s">
        <v>22</v>
      </c>
      <c r="I1558" s="21" t="s">
        <v>53</v>
      </c>
      <c r="J1558" s="21" t="s">
        <v>113</v>
      </c>
      <c r="K1558" s="25" t="s">
        <v>2018</v>
      </c>
      <c r="M1558" s="492">
        <v>0</v>
      </c>
      <c r="N1558" s="492">
        <v>200</v>
      </c>
      <c r="O1558" s="217">
        <f t="shared" si="24"/>
        <v>1635</v>
      </c>
    </row>
    <row r="1559" spans="1:15" ht="22.95" customHeight="1" x14ac:dyDescent="0.2">
      <c r="A1559" s="227">
        <v>45922</v>
      </c>
      <c r="B1559" s="20" t="s">
        <v>208</v>
      </c>
      <c r="C1559" s="28">
        <v>1869</v>
      </c>
      <c r="E1559" s="25" t="s">
        <v>130</v>
      </c>
      <c r="F1559" s="20" t="s">
        <v>79</v>
      </c>
      <c r="H1559" s="41" t="s">
        <v>22</v>
      </c>
      <c r="I1559" s="21" t="s">
        <v>53</v>
      </c>
      <c r="J1559" s="21" t="s">
        <v>113</v>
      </c>
      <c r="K1559" s="25" t="s">
        <v>1328</v>
      </c>
      <c r="M1559" s="492">
        <v>0</v>
      </c>
      <c r="N1559" s="492">
        <v>200</v>
      </c>
      <c r="O1559" s="217">
        <f t="shared" si="24"/>
        <v>1435</v>
      </c>
    </row>
    <row r="1560" spans="1:15" ht="22.95" customHeight="1" x14ac:dyDescent="0.2">
      <c r="A1560" s="227">
        <v>45922</v>
      </c>
      <c r="B1560" s="20" t="s">
        <v>208</v>
      </c>
      <c r="C1560" s="28">
        <v>1870</v>
      </c>
      <c r="E1560" s="25" t="s">
        <v>130</v>
      </c>
      <c r="F1560" s="20" t="s">
        <v>79</v>
      </c>
      <c r="H1560" s="41" t="s">
        <v>22</v>
      </c>
      <c r="I1560" s="21" t="s">
        <v>53</v>
      </c>
      <c r="J1560" s="21" t="s">
        <v>113</v>
      </c>
      <c r="K1560" s="25" t="s">
        <v>1972</v>
      </c>
      <c r="M1560" s="492">
        <v>0</v>
      </c>
      <c r="N1560" s="492">
        <v>200</v>
      </c>
      <c r="O1560" s="217">
        <f t="shared" si="24"/>
        <v>1235</v>
      </c>
    </row>
    <row r="1561" spans="1:15" ht="22.95" customHeight="1" x14ac:dyDescent="0.2">
      <c r="A1561" s="227">
        <v>45922</v>
      </c>
      <c r="B1561" s="20" t="s">
        <v>208</v>
      </c>
      <c r="C1561" s="28">
        <v>1871</v>
      </c>
      <c r="E1561" s="25" t="s">
        <v>130</v>
      </c>
      <c r="F1561" s="20" t="s">
        <v>79</v>
      </c>
      <c r="H1561" s="41" t="s">
        <v>22</v>
      </c>
      <c r="I1561" s="21" t="s">
        <v>53</v>
      </c>
      <c r="J1561" s="21" t="s">
        <v>113</v>
      </c>
      <c r="K1561" s="25" t="s">
        <v>5658</v>
      </c>
      <c r="M1561" s="492">
        <v>0</v>
      </c>
      <c r="N1561" s="492">
        <v>200</v>
      </c>
      <c r="O1561" s="217">
        <f t="shared" si="24"/>
        <v>1035</v>
      </c>
    </row>
    <row r="1562" spans="1:15" ht="22.95" customHeight="1" x14ac:dyDescent="0.2">
      <c r="A1562" s="227">
        <v>45922</v>
      </c>
      <c r="B1562" s="20" t="s">
        <v>208</v>
      </c>
      <c r="C1562" s="28">
        <v>1872</v>
      </c>
      <c r="E1562" s="25" t="s">
        <v>8451</v>
      </c>
      <c r="F1562" s="20" t="s">
        <v>79</v>
      </c>
      <c r="H1562" s="41" t="s">
        <v>22</v>
      </c>
      <c r="I1562" s="23" t="s">
        <v>103</v>
      </c>
      <c r="J1562" s="23" t="s">
        <v>102</v>
      </c>
      <c r="K1562" s="25" t="s">
        <v>1325</v>
      </c>
      <c r="M1562" s="492">
        <v>0</v>
      </c>
      <c r="N1562" s="492">
        <v>200</v>
      </c>
      <c r="O1562" s="217">
        <f t="shared" si="24"/>
        <v>835</v>
      </c>
    </row>
    <row r="1563" spans="1:15" ht="22.95" customHeight="1" x14ac:dyDescent="0.2">
      <c r="A1563" s="227">
        <v>45922</v>
      </c>
      <c r="B1563" s="20" t="s">
        <v>208</v>
      </c>
      <c r="C1563" s="28">
        <v>1873</v>
      </c>
      <c r="E1563" s="25" t="s">
        <v>130</v>
      </c>
      <c r="F1563" s="20" t="s">
        <v>79</v>
      </c>
      <c r="H1563" s="41" t="s">
        <v>22</v>
      </c>
      <c r="I1563" s="21" t="s">
        <v>53</v>
      </c>
      <c r="J1563" s="21" t="s">
        <v>113</v>
      </c>
      <c r="K1563" s="25" t="s">
        <v>8428</v>
      </c>
      <c r="M1563" s="492">
        <v>0</v>
      </c>
      <c r="N1563" s="492">
        <v>100</v>
      </c>
      <c r="O1563" s="217">
        <f t="shared" si="24"/>
        <v>735</v>
      </c>
    </row>
    <row r="1564" spans="1:15" ht="22.95" customHeight="1" x14ac:dyDescent="0.2">
      <c r="A1564" s="227">
        <v>45922</v>
      </c>
      <c r="B1564" s="20" t="s">
        <v>208</v>
      </c>
      <c r="C1564" s="28">
        <v>1874</v>
      </c>
      <c r="E1564" s="25" t="s">
        <v>8452</v>
      </c>
      <c r="F1564" s="20" t="s">
        <v>79</v>
      </c>
      <c r="H1564" s="41" t="s">
        <v>22</v>
      </c>
      <c r="I1564" s="23" t="s">
        <v>103</v>
      </c>
      <c r="J1564" s="23" t="s">
        <v>95</v>
      </c>
      <c r="K1564" s="25" t="s">
        <v>5658</v>
      </c>
      <c r="M1564" s="492">
        <v>0</v>
      </c>
      <c r="N1564" s="492">
        <v>400</v>
      </c>
      <c r="O1564" s="217">
        <f t="shared" si="24"/>
        <v>335</v>
      </c>
    </row>
    <row r="1565" spans="1:15" ht="22.95" customHeight="1" x14ac:dyDescent="0.2">
      <c r="A1565" s="227">
        <v>45922</v>
      </c>
      <c r="B1565" s="20" t="s">
        <v>208</v>
      </c>
      <c r="C1565" s="28">
        <v>1875</v>
      </c>
      <c r="E1565" s="25" t="s">
        <v>130</v>
      </c>
      <c r="F1565" s="20" t="s">
        <v>79</v>
      </c>
      <c r="H1565" s="41" t="s">
        <v>22</v>
      </c>
      <c r="I1565" s="21" t="s">
        <v>53</v>
      </c>
      <c r="J1565" s="21" t="s">
        <v>113</v>
      </c>
      <c r="K1565" s="25" t="s">
        <v>5705</v>
      </c>
      <c r="M1565" s="492">
        <v>0</v>
      </c>
      <c r="N1565" s="492">
        <v>200</v>
      </c>
      <c r="O1565" s="217">
        <f t="shared" si="24"/>
        <v>135</v>
      </c>
    </row>
    <row r="1566" spans="1:15" ht="22.95" customHeight="1" x14ac:dyDescent="0.2">
      <c r="A1566" s="227">
        <v>45922</v>
      </c>
      <c r="B1566" s="20" t="s">
        <v>208</v>
      </c>
      <c r="C1566" s="28">
        <v>1876</v>
      </c>
      <c r="E1566" s="25" t="s">
        <v>1270</v>
      </c>
      <c r="F1566" s="20" t="s">
        <v>79</v>
      </c>
      <c r="H1566" s="28" t="s">
        <v>21</v>
      </c>
      <c r="I1566" s="23" t="s">
        <v>81</v>
      </c>
      <c r="J1566" s="23" t="s">
        <v>33</v>
      </c>
      <c r="M1566" s="589">
        <v>290000</v>
      </c>
      <c r="N1566" s="492">
        <v>0</v>
      </c>
      <c r="O1566" s="217">
        <f t="shared" si="24"/>
        <v>290135</v>
      </c>
    </row>
    <row r="1567" spans="1:15" ht="22.95" customHeight="1" x14ac:dyDescent="0.2">
      <c r="A1567" s="227">
        <v>45922</v>
      </c>
      <c r="B1567" s="20" t="s">
        <v>208</v>
      </c>
      <c r="C1567" s="28">
        <v>1877</v>
      </c>
      <c r="E1567" s="25" t="s">
        <v>1276</v>
      </c>
      <c r="F1567" s="20" t="s">
        <v>79</v>
      </c>
      <c r="H1567" s="41" t="s">
        <v>22</v>
      </c>
      <c r="I1567" s="23" t="s">
        <v>103</v>
      </c>
      <c r="J1567" s="23" t="s">
        <v>214</v>
      </c>
      <c r="K1567" s="25" t="s">
        <v>1358</v>
      </c>
      <c r="M1567" s="492">
        <v>0</v>
      </c>
      <c r="N1567" s="492">
        <v>600</v>
      </c>
      <c r="O1567" s="217">
        <f t="shared" si="24"/>
        <v>289535</v>
      </c>
    </row>
    <row r="1568" spans="1:15" ht="22.95" customHeight="1" x14ac:dyDescent="0.2">
      <c r="A1568" s="227">
        <v>45922</v>
      </c>
      <c r="B1568" s="20" t="s">
        <v>208</v>
      </c>
      <c r="C1568" s="28">
        <v>1878</v>
      </c>
      <c r="E1568" s="25" t="s">
        <v>1276</v>
      </c>
      <c r="F1568" s="20" t="s">
        <v>79</v>
      </c>
      <c r="H1568" s="41" t="s">
        <v>22</v>
      </c>
      <c r="I1568" s="23" t="s">
        <v>103</v>
      </c>
      <c r="J1568" s="23" t="s">
        <v>102</v>
      </c>
      <c r="K1568" s="25" t="s">
        <v>4403</v>
      </c>
      <c r="L1568" s="324"/>
      <c r="M1568" s="492">
        <v>0</v>
      </c>
      <c r="N1568" s="492">
        <v>300</v>
      </c>
      <c r="O1568" s="217">
        <f t="shared" si="24"/>
        <v>289235</v>
      </c>
    </row>
    <row r="1569" spans="1:15" ht="22.95" customHeight="1" x14ac:dyDescent="0.2">
      <c r="A1569" s="227">
        <v>45922</v>
      </c>
      <c r="B1569" s="20" t="s">
        <v>208</v>
      </c>
      <c r="C1569" s="28">
        <v>1879</v>
      </c>
      <c r="E1569" s="25" t="s">
        <v>1933</v>
      </c>
      <c r="F1569" s="20" t="s">
        <v>79</v>
      </c>
      <c r="H1569" s="41" t="s">
        <v>22</v>
      </c>
      <c r="I1569" s="23" t="s">
        <v>103</v>
      </c>
      <c r="J1569" s="23" t="s">
        <v>94</v>
      </c>
      <c r="K1569" s="25" t="s">
        <v>4286</v>
      </c>
      <c r="L1569" s="324"/>
      <c r="M1569" s="492">
        <v>0</v>
      </c>
      <c r="N1569" s="492">
        <v>1000</v>
      </c>
      <c r="O1569" s="217">
        <f t="shared" si="24"/>
        <v>288235</v>
      </c>
    </row>
    <row r="1570" spans="1:15" ht="22.95" customHeight="1" x14ac:dyDescent="0.2">
      <c r="A1570" s="227">
        <v>45922</v>
      </c>
      <c r="B1570" s="20" t="s">
        <v>208</v>
      </c>
      <c r="C1570" s="28">
        <v>1880</v>
      </c>
      <c r="E1570" s="25" t="s">
        <v>1933</v>
      </c>
      <c r="F1570" s="20" t="s">
        <v>79</v>
      </c>
      <c r="H1570" s="41" t="s">
        <v>22</v>
      </c>
      <c r="I1570" s="23" t="s">
        <v>103</v>
      </c>
      <c r="J1570" s="23" t="s">
        <v>94</v>
      </c>
      <c r="K1570" s="25" t="s">
        <v>8453</v>
      </c>
      <c r="M1570" s="492">
        <v>0</v>
      </c>
      <c r="N1570" s="492">
        <v>550</v>
      </c>
      <c r="O1570" s="217">
        <f t="shared" si="24"/>
        <v>287685</v>
      </c>
    </row>
    <row r="1571" spans="1:15" ht="22.95" customHeight="1" x14ac:dyDescent="0.2">
      <c r="A1571" s="227">
        <v>45922</v>
      </c>
      <c r="B1571" s="20" t="s">
        <v>208</v>
      </c>
      <c r="C1571" s="28">
        <v>1881</v>
      </c>
      <c r="E1571" s="25" t="s">
        <v>4310</v>
      </c>
      <c r="F1571" s="20" t="s">
        <v>79</v>
      </c>
      <c r="H1571" s="41" t="s">
        <v>22</v>
      </c>
      <c r="I1571" s="23" t="s">
        <v>103</v>
      </c>
      <c r="J1571" s="23" t="s">
        <v>102</v>
      </c>
      <c r="K1571" s="25" t="s">
        <v>4330</v>
      </c>
      <c r="M1571" s="492">
        <v>0</v>
      </c>
      <c r="N1571" s="492">
        <v>130</v>
      </c>
      <c r="O1571" s="217">
        <f t="shared" si="24"/>
        <v>287555</v>
      </c>
    </row>
    <row r="1572" spans="1:15" ht="22.95" customHeight="1" x14ac:dyDescent="0.2">
      <c r="A1572" s="227">
        <v>45922</v>
      </c>
      <c r="B1572" s="20" t="s">
        <v>208</v>
      </c>
      <c r="C1572" s="28">
        <v>1882</v>
      </c>
      <c r="E1572" s="25" t="s">
        <v>1933</v>
      </c>
      <c r="F1572" s="20" t="s">
        <v>79</v>
      </c>
      <c r="H1572" s="41" t="s">
        <v>22</v>
      </c>
      <c r="I1572" s="23" t="s">
        <v>103</v>
      </c>
      <c r="J1572" s="23" t="s">
        <v>94</v>
      </c>
      <c r="K1572" s="25" t="s">
        <v>149</v>
      </c>
      <c r="M1572" s="492">
        <v>0</v>
      </c>
      <c r="N1572" s="492">
        <v>500</v>
      </c>
      <c r="O1572" s="217">
        <f t="shared" ref="O1572:O1635" si="25">O1571+M1572-N1572</f>
        <v>287055</v>
      </c>
    </row>
    <row r="1573" spans="1:15" ht="22.95" customHeight="1" x14ac:dyDescent="0.2">
      <c r="A1573" s="227">
        <v>45922</v>
      </c>
      <c r="B1573" s="20" t="s">
        <v>208</v>
      </c>
      <c r="C1573" s="28">
        <v>1883</v>
      </c>
      <c r="E1573" s="25" t="s">
        <v>79</v>
      </c>
      <c r="F1573" s="20" t="s">
        <v>79</v>
      </c>
      <c r="H1573" s="41" t="s">
        <v>22</v>
      </c>
      <c r="I1573" s="23" t="s">
        <v>103</v>
      </c>
      <c r="J1573" s="23" t="s">
        <v>102</v>
      </c>
      <c r="K1573" s="25" t="s">
        <v>8412</v>
      </c>
      <c r="M1573" s="492">
        <v>0</v>
      </c>
      <c r="N1573" s="492">
        <v>4000</v>
      </c>
      <c r="O1573" s="217">
        <f t="shared" si="25"/>
        <v>283055</v>
      </c>
    </row>
    <row r="1574" spans="1:15" ht="22.95" customHeight="1" x14ac:dyDescent="0.2">
      <c r="A1574" s="227">
        <v>45922</v>
      </c>
      <c r="B1574" s="20" t="s">
        <v>208</v>
      </c>
      <c r="C1574" s="28">
        <v>1884</v>
      </c>
      <c r="E1574" s="25" t="s">
        <v>1274</v>
      </c>
      <c r="F1574" s="20" t="s">
        <v>79</v>
      </c>
      <c r="H1574" s="41" t="s">
        <v>22</v>
      </c>
      <c r="I1574" s="23" t="s">
        <v>103</v>
      </c>
      <c r="J1574" s="23" t="s">
        <v>218</v>
      </c>
      <c r="K1574" s="25" t="s">
        <v>5691</v>
      </c>
      <c r="M1574" s="492">
        <v>0</v>
      </c>
      <c r="N1574" s="492">
        <v>2100</v>
      </c>
      <c r="O1574" s="217">
        <f t="shared" si="25"/>
        <v>280955</v>
      </c>
    </row>
    <row r="1575" spans="1:15" ht="22.95" customHeight="1" x14ac:dyDescent="0.2">
      <c r="A1575" s="227">
        <v>45922</v>
      </c>
      <c r="B1575" s="20" t="s">
        <v>208</v>
      </c>
      <c r="C1575" s="28">
        <v>1885</v>
      </c>
      <c r="E1575" s="25" t="s">
        <v>1276</v>
      </c>
      <c r="F1575" s="20" t="s">
        <v>79</v>
      </c>
      <c r="H1575" s="41" t="s">
        <v>22</v>
      </c>
      <c r="I1575" s="23" t="s">
        <v>103</v>
      </c>
      <c r="J1575" s="23" t="s">
        <v>102</v>
      </c>
      <c r="K1575" s="25" t="s">
        <v>1300</v>
      </c>
      <c r="M1575" s="492">
        <v>0</v>
      </c>
      <c r="N1575" s="492">
        <v>7488</v>
      </c>
      <c r="O1575" s="217">
        <f t="shared" si="25"/>
        <v>273467</v>
      </c>
    </row>
    <row r="1576" spans="1:15" ht="22.95" customHeight="1" x14ac:dyDescent="0.2">
      <c r="A1576" s="227">
        <v>45922</v>
      </c>
      <c r="B1576" s="20" t="s">
        <v>208</v>
      </c>
      <c r="C1576" s="28">
        <v>1886</v>
      </c>
      <c r="E1576" s="25" t="s">
        <v>1277</v>
      </c>
      <c r="F1576" s="20" t="s">
        <v>79</v>
      </c>
      <c r="H1576" s="41" t="s">
        <v>22</v>
      </c>
      <c r="I1576" s="23" t="s">
        <v>103</v>
      </c>
      <c r="J1576" s="23" t="s">
        <v>102</v>
      </c>
      <c r="K1576" s="25" t="s">
        <v>139</v>
      </c>
      <c r="M1576" s="492">
        <v>0</v>
      </c>
      <c r="N1576" s="492">
        <v>55</v>
      </c>
      <c r="O1576" s="217">
        <f t="shared" si="25"/>
        <v>273412</v>
      </c>
    </row>
    <row r="1577" spans="1:15" ht="22.95" customHeight="1" x14ac:dyDescent="0.2">
      <c r="A1577" s="227">
        <v>45922</v>
      </c>
      <c r="B1577" s="20" t="s">
        <v>208</v>
      </c>
      <c r="C1577" s="28">
        <v>1887</v>
      </c>
      <c r="E1577" s="25" t="s">
        <v>130</v>
      </c>
      <c r="F1577" s="20" t="s">
        <v>79</v>
      </c>
      <c r="H1577" s="41" t="s">
        <v>22</v>
      </c>
      <c r="I1577" s="21" t="s">
        <v>53</v>
      </c>
      <c r="J1577" s="21" t="s">
        <v>113</v>
      </c>
      <c r="K1577" s="25" t="s">
        <v>8432</v>
      </c>
      <c r="M1577" s="492">
        <v>0</v>
      </c>
      <c r="N1577" s="492">
        <v>400</v>
      </c>
      <c r="O1577" s="217">
        <f t="shared" si="25"/>
        <v>273012</v>
      </c>
    </row>
    <row r="1578" spans="1:15" ht="22.95" customHeight="1" x14ac:dyDescent="0.2">
      <c r="A1578" s="227">
        <v>45922</v>
      </c>
      <c r="B1578" s="20" t="s">
        <v>208</v>
      </c>
      <c r="C1578" s="28">
        <v>1888</v>
      </c>
      <c r="E1578" s="25" t="s">
        <v>130</v>
      </c>
      <c r="F1578" s="20" t="s">
        <v>79</v>
      </c>
      <c r="H1578" s="41" t="s">
        <v>22</v>
      </c>
      <c r="I1578" s="21" t="s">
        <v>53</v>
      </c>
      <c r="J1578" s="21" t="s">
        <v>113</v>
      </c>
      <c r="K1578" s="25" t="s">
        <v>5724</v>
      </c>
      <c r="M1578" s="492">
        <v>0</v>
      </c>
      <c r="N1578" s="492">
        <v>300</v>
      </c>
      <c r="O1578" s="217">
        <f t="shared" si="25"/>
        <v>272712</v>
      </c>
    </row>
    <row r="1579" spans="1:15" ht="22.95" customHeight="1" x14ac:dyDescent="0.2">
      <c r="A1579" s="227">
        <v>45922</v>
      </c>
      <c r="B1579" s="20" t="s">
        <v>208</v>
      </c>
      <c r="C1579" s="28">
        <v>1889</v>
      </c>
      <c r="E1579" s="25" t="s">
        <v>130</v>
      </c>
      <c r="F1579" s="20" t="s">
        <v>79</v>
      </c>
      <c r="H1579" s="41" t="s">
        <v>22</v>
      </c>
      <c r="I1579" s="21" t="s">
        <v>53</v>
      </c>
      <c r="J1579" s="21" t="s">
        <v>113</v>
      </c>
      <c r="K1579" s="25" t="s">
        <v>8454</v>
      </c>
      <c r="M1579" s="492">
        <v>0</v>
      </c>
      <c r="N1579" s="492">
        <v>300</v>
      </c>
      <c r="O1579" s="217">
        <f t="shared" si="25"/>
        <v>272412</v>
      </c>
    </row>
    <row r="1580" spans="1:15" ht="22.95" customHeight="1" x14ac:dyDescent="0.2">
      <c r="A1580" s="227">
        <v>45922</v>
      </c>
      <c r="B1580" s="20" t="s">
        <v>208</v>
      </c>
      <c r="C1580" s="28">
        <v>1890</v>
      </c>
      <c r="E1580" s="25" t="s">
        <v>130</v>
      </c>
      <c r="F1580" s="20" t="s">
        <v>79</v>
      </c>
      <c r="H1580" s="41" t="s">
        <v>22</v>
      </c>
      <c r="I1580" s="21" t="s">
        <v>53</v>
      </c>
      <c r="J1580" s="21" t="s">
        <v>113</v>
      </c>
      <c r="K1580" s="25" t="s">
        <v>8455</v>
      </c>
      <c r="M1580" s="492">
        <v>0</v>
      </c>
      <c r="N1580" s="492">
        <v>300</v>
      </c>
      <c r="O1580" s="217">
        <f t="shared" si="25"/>
        <v>272112</v>
      </c>
    </row>
    <row r="1581" spans="1:15" ht="22.95" customHeight="1" x14ac:dyDescent="0.2">
      <c r="A1581" s="227">
        <v>45922</v>
      </c>
      <c r="B1581" s="20" t="s">
        <v>208</v>
      </c>
      <c r="C1581" s="28">
        <v>1891</v>
      </c>
      <c r="E1581" s="25" t="s">
        <v>130</v>
      </c>
      <c r="F1581" s="20" t="s">
        <v>79</v>
      </c>
      <c r="H1581" s="41" t="s">
        <v>22</v>
      </c>
      <c r="I1581" s="21" t="s">
        <v>53</v>
      </c>
      <c r="J1581" s="21" t="s">
        <v>113</v>
      </c>
      <c r="K1581" s="25" t="s">
        <v>5725</v>
      </c>
      <c r="M1581" s="492">
        <v>0</v>
      </c>
      <c r="N1581" s="492">
        <v>500</v>
      </c>
      <c r="O1581" s="217">
        <f t="shared" si="25"/>
        <v>271612</v>
      </c>
    </row>
    <row r="1582" spans="1:15" ht="22.95" customHeight="1" x14ac:dyDescent="0.2">
      <c r="A1582" s="227">
        <v>45922</v>
      </c>
      <c r="B1582" s="20" t="s">
        <v>208</v>
      </c>
      <c r="C1582" s="28">
        <v>1892</v>
      </c>
      <c r="E1582" s="25" t="s">
        <v>130</v>
      </c>
      <c r="F1582" s="20" t="s">
        <v>79</v>
      </c>
      <c r="H1582" s="41" t="s">
        <v>22</v>
      </c>
      <c r="I1582" s="21" t="s">
        <v>53</v>
      </c>
      <c r="J1582" s="21" t="s">
        <v>113</v>
      </c>
      <c r="K1582" s="25" t="s">
        <v>8456</v>
      </c>
      <c r="M1582" s="492">
        <v>0</v>
      </c>
      <c r="N1582" s="492">
        <v>200</v>
      </c>
      <c r="O1582" s="217">
        <f t="shared" si="25"/>
        <v>271412</v>
      </c>
    </row>
    <row r="1583" spans="1:15" ht="22.95" customHeight="1" x14ac:dyDescent="0.2">
      <c r="A1583" s="227">
        <v>45922</v>
      </c>
      <c r="B1583" s="20" t="s">
        <v>208</v>
      </c>
      <c r="C1583" s="28">
        <v>1893</v>
      </c>
      <c r="E1583" s="25" t="s">
        <v>1279</v>
      </c>
      <c r="F1583" s="20" t="s">
        <v>79</v>
      </c>
      <c r="H1583" s="41" t="s">
        <v>22</v>
      </c>
      <c r="I1583" s="21" t="s">
        <v>53</v>
      </c>
      <c r="J1583" s="21" t="s">
        <v>113</v>
      </c>
      <c r="K1583" s="25" t="s">
        <v>1332</v>
      </c>
      <c r="M1583" s="492">
        <v>0</v>
      </c>
      <c r="N1583" s="492">
        <v>1800</v>
      </c>
      <c r="O1583" s="217">
        <f t="shared" si="25"/>
        <v>269612</v>
      </c>
    </row>
    <row r="1584" spans="1:15" ht="22.95" customHeight="1" x14ac:dyDescent="0.2">
      <c r="A1584" s="227">
        <v>45922</v>
      </c>
      <c r="B1584" s="20" t="s">
        <v>208</v>
      </c>
      <c r="C1584" s="28">
        <v>1894</v>
      </c>
      <c r="E1584" s="25" t="s">
        <v>130</v>
      </c>
      <c r="F1584" s="20" t="s">
        <v>79</v>
      </c>
      <c r="H1584" s="41" t="s">
        <v>22</v>
      </c>
      <c r="I1584" s="21" t="s">
        <v>53</v>
      </c>
      <c r="J1584" s="21" t="s">
        <v>113</v>
      </c>
      <c r="K1584" s="25" t="s">
        <v>8374</v>
      </c>
      <c r="M1584" s="492">
        <v>0</v>
      </c>
      <c r="N1584" s="492">
        <v>500</v>
      </c>
      <c r="O1584" s="217">
        <f t="shared" si="25"/>
        <v>269112</v>
      </c>
    </row>
    <row r="1585" spans="1:15" ht="22.95" customHeight="1" x14ac:dyDescent="0.2">
      <c r="A1585" s="227">
        <v>45922</v>
      </c>
      <c r="B1585" s="20" t="s">
        <v>208</v>
      </c>
      <c r="C1585" s="28">
        <v>1895</v>
      </c>
      <c r="E1585" s="25" t="s">
        <v>130</v>
      </c>
      <c r="F1585" s="20" t="s">
        <v>79</v>
      </c>
      <c r="H1585" s="41" t="s">
        <v>22</v>
      </c>
      <c r="I1585" s="21" t="s">
        <v>53</v>
      </c>
      <c r="J1585" s="21" t="s">
        <v>113</v>
      </c>
      <c r="K1585" s="25" t="s">
        <v>4478</v>
      </c>
      <c r="M1585" s="492">
        <v>0</v>
      </c>
      <c r="N1585" s="492">
        <v>400</v>
      </c>
      <c r="O1585" s="217">
        <f t="shared" si="25"/>
        <v>268712</v>
      </c>
    </row>
    <row r="1586" spans="1:15" ht="22.95" customHeight="1" x14ac:dyDescent="0.2">
      <c r="A1586" s="227">
        <v>45922</v>
      </c>
      <c r="B1586" s="20" t="s">
        <v>208</v>
      </c>
      <c r="C1586" s="28">
        <v>1896</v>
      </c>
      <c r="E1586" s="25" t="s">
        <v>1280</v>
      </c>
      <c r="F1586" s="20" t="s">
        <v>79</v>
      </c>
      <c r="H1586" s="41" t="s">
        <v>22</v>
      </c>
      <c r="I1586" s="23" t="s">
        <v>103</v>
      </c>
      <c r="J1586" s="23" t="s">
        <v>102</v>
      </c>
      <c r="K1586" s="25" t="s">
        <v>1332</v>
      </c>
      <c r="M1586" s="492">
        <v>0</v>
      </c>
      <c r="N1586" s="492">
        <v>1200</v>
      </c>
      <c r="O1586" s="217">
        <f t="shared" si="25"/>
        <v>267512</v>
      </c>
    </row>
    <row r="1587" spans="1:15" ht="22.95" customHeight="1" x14ac:dyDescent="0.2">
      <c r="A1587" s="227">
        <v>45922</v>
      </c>
      <c r="B1587" s="20" t="s">
        <v>208</v>
      </c>
      <c r="C1587" s="28">
        <v>1897</v>
      </c>
      <c r="E1587" s="25" t="s">
        <v>1316</v>
      </c>
      <c r="F1587" s="20" t="s">
        <v>79</v>
      </c>
      <c r="H1587" s="41" t="s">
        <v>22</v>
      </c>
      <c r="I1587" s="23" t="s">
        <v>103</v>
      </c>
      <c r="J1587" s="23" t="s">
        <v>102</v>
      </c>
      <c r="K1587" s="25" t="s">
        <v>2002</v>
      </c>
      <c r="M1587" s="492">
        <v>0</v>
      </c>
      <c r="N1587" s="492">
        <v>3000</v>
      </c>
      <c r="O1587" s="217">
        <f t="shared" si="25"/>
        <v>264512</v>
      </c>
    </row>
    <row r="1588" spans="1:15" ht="22.95" customHeight="1" x14ac:dyDescent="0.2">
      <c r="A1588" s="227">
        <v>45922</v>
      </c>
      <c r="B1588" s="20" t="s">
        <v>208</v>
      </c>
      <c r="C1588" s="28">
        <v>1898</v>
      </c>
      <c r="E1588" s="25" t="s">
        <v>4283</v>
      </c>
      <c r="F1588" s="20" t="s">
        <v>79</v>
      </c>
      <c r="H1588" s="41" t="s">
        <v>22</v>
      </c>
      <c r="I1588" s="41" t="s">
        <v>53</v>
      </c>
      <c r="J1588" s="21" t="s">
        <v>112</v>
      </c>
      <c r="K1588" s="25" t="s">
        <v>8457</v>
      </c>
      <c r="M1588" s="492">
        <v>0</v>
      </c>
      <c r="N1588" s="492">
        <v>14952</v>
      </c>
      <c r="O1588" s="217">
        <f t="shared" si="25"/>
        <v>249560</v>
      </c>
    </row>
    <row r="1589" spans="1:15" ht="22.95" customHeight="1" x14ac:dyDescent="0.2">
      <c r="A1589" s="227">
        <v>45922</v>
      </c>
      <c r="B1589" s="20" t="s">
        <v>208</v>
      </c>
      <c r="C1589" s="28">
        <v>1899</v>
      </c>
      <c r="E1589" s="25" t="s">
        <v>4283</v>
      </c>
      <c r="F1589" s="20" t="s">
        <v>79</v>
      </c>
      <c r="H1589" s="41" t="s">
        <v>22</v>
      </c>
      <c r="I1589" s="41" t="s">
        <v>53</v>
      </c>
      <c r="J1589" s="21" t="s">
        <v>112</v>
      </c>
      <c r="K1589" s="25" t="s">
        <v>4295</v>
      </c>
      <c r="M1589" s="492">
        <v>0</v>
      </c>
      <c r="N1589" s="492">
        <v>16412</v>
      </c>
      <c r="O1589" s="217">
        <f t="shared" si="25"/>
        <v>233148</v>
      </c>
    </row>
    <row r="1590" spans="1:15" ht="22.95" customHeight="1" x14ac:dyDescent="0.2">
      <c r="A1590" s="227">
        <v>45922</v>
      </c>
      <c r="B1590" s="20" t="s">
        <v>208</v>
      </c>
      <c r="C1590" s="28">
        <v>1900</v>
      </c>
      <c r="E1590" s="25" t="s">
        <v>1278</v>
      </c>
      <c r="F1590" s="20" t="s">
        <v>79</v>
      </c>
      <c r="H1590" s="41" t="s">
        <v>22</v>
      </c>
      <c r="I1590" s="41" t="s">
        <v>53</v>
      </c>
      <c r="J1590" s="21" t="s">
        <v>112</v>
      </c>
      <c r="K1590" s="25" t="s">
        <v>1303</v>
      </c>
      <c r="M1590" s="492">
        <v>0</v>
      </c>
      <c r="N1590" s="492">
        <v>29700</v>
      </c>
      <c r="O1590" s="217">
        <f t="shared" si="25"/>
        <v>203448</v>
      </c>
    </row>
    <row r="1591" spans="1:15" ht="22.95" customHeight="1" x14ac:dyDescent="0.2">
      <c r="A1591" s="227">
        <v>45922</v>
      </c>
      <c r="B1591" s="20" t="s">
        <v>208</v>
      </c>
      <c r="C1591" s="28">
        <v>1901</v>
      </c>
      <c r="E1591" s="25" t="s">
        <v>1278</v>
      </c>
      <c r="F1591" s="20" t="s">
        <v>79</v>
      </c>
      <c r="H1591" s="41" t="s">
        <v>22</v>
      </c>
      <c r="I1591" s="41" t="s">
        <v>53</v>
      </c>
      <c r="J1591" s="21" t="s">
        <v>112</v>
      </c>
      <c r="K1591" s="25" t="s">
        <v>1302</v>
      </c>
      <c r="M1591" s="492">
        <v>0</v>
      </c>
      <c r="N1591" s="492">
        <v>189194</v>
      </c>
      <c r="O1591" s="217">
        <f t="shared" si="25"/>
        <v>14254</v>
      </c>
    </row>
    <row r="1592" spans="1:15" ht="22.95" customHeight="1" x14ac:dyDescent="0.2">
      <c r="A1592" s="227">
        <v>45922</v>
      </c>
      <c r="B1592" s="20" t="s">
        <v>208</v>
      </c>
      <c r="C1592" s="28">
        <v>1902</v>
      </c>
      <c r="E1592" s="25" t="s">
        <v>1278</v>
      </c>
      <c r="F1592" s="20" t="s">
        <v>79</v>
      </c>
      <c r="H1592" s="41" t="s">
        <v>22</v>
      </c>
      <c r="I1592" s="41" t="s">
        <v>53</v>
      </c>
      <c r="J1592" s="21" t="s">
        <v>114</v>
      </c>
      <c r="K1592" s="25" t="s">
        <v>149</v>
      </c>
      <c r="M1592" s="492">
        <v>0</v>
      </c>
      <c r="N1592" s="492">
        <v>3700</v>
      </c>
      <c r="O1592" s="217">
        <f t="shared" si="25"/>
        <v>10554</v>
      </c>
    </row>
    <row r="1593" spans="1:15" ht="22.95" customHeight="1" x14ac:dyDescent="0.2">
      <c r="A1593" s="227">
        <v>45922</v>
      </c>
      <c r="B1593" s="20" t="s">
        <v>208</v>
      </c>
      <c r="C1593" s="28">
        <v>1903</v>
      </c>
      <c r="E1593" s="25" t="s">
        <v>4244</v>
      </c>
      <c r="F1593" s="20" t="s">
        <v>79</v>
      </c>
      <c r="H1593" s="41" t="s">
        <v>22</v>
      </c>
      <c r="I1593" s="23" t="s">
        <v>81</v>
      </c>
      <c r="J1593" s="23" t="s">
        <v>33</v>
      </c>
      <c r="K1593" s="25" t="s">
        <v>1263</v>
      </c>
      <c r="M1593" s="492">
        <v>0</v>
      </c>
      <c r="N1593" s="589">
        <v>5000</v>
      </c>
      <c r="O1593" s="217">
        <f t="shared" si="25"/>
        <v>5554</v>
      </c>
    </row>
    <row r="1594" spans="1:15" ht="22.95" customHeight="1" x14ac:dyDescent="0.2">
      <c r="A1594" s="227">
        <v>45929</v>
      </c>
      <c r="B1594" s="20" t="s">
        <v>208</v>
      </c>
      <c r="C1594" s="28">
        <v>1911</v>
      </c>
      <c r="E1594" s="25" t="s">
        <v>8458</v>
      </c>
      <c r="F1594" s="20" t="s">
        <v>79</v>
      </c>
      <c r="H1594" s="41" t="s">
        <v>22</v>
      </c>
      <c r="I1594" s="23" t="s">
        <v>103</v>
      </c>
      <c r="J1594" s="23" t="s">
        <v>102</v>
      </c>
      <c r="K1594" s="25" t="s">
        <v>8355</v>
      </c>
      <c r="M1594" s="492">
        <v>0</v>
      </c>
      <c r="N1594" s="492">
        <v>900</v>
      </c>
      <c r="O1594" s="217">
        <f t="shared" si="25"/>
        <v>4654</v>
      </c>
    </row>
    <row r="1595" spans="1:15" ht="22.95" customHeight="1" x14ac:dyDescent="0.2">
      <c r="A1595" s="227">
        <v>45929</v>
      </c>
      <c r="B1595" s="20" t="s">
        <v>208</v>
      </c>
      <c r="C1595" s="28">
        <v>1912</v>
      </c>
      <c r="E1595" s="25" t="s">
        <v>1933</v>
      </c>
      <c r="F1595" s="20" t="s">
        <v>79</v>
      </c>
      <c r="H1595" s="41" t="s">
        <v>22</v>
      </c>
      <c r="I1595" s="23" t="s">
        <v>103</v>
      </c>
      <c r="J1595" s="23" t="s">
        <v>94</v>
      </c>
      <c r="K1595" s="25" t="s">
        <v>1325</v>
      </c>
      <c r="M1595" s="492">
        <v>0</v>
      </c>
      <c r="N1595" s="492">
        <v>300</v>
      </c>
      <c r="O1595" s="217">
        <f t="shared" si="25"/>
        <v>4354</v>
      </c>
    </row>
    <row r="1596" spans="1:15" ht="22.95" customHeight="1" x14ac:dyDescent="0.2">
      <c r="A1596" s="227">
        <v>45929</v>
      </c>
      <c r="B1596" s="20" t="s">
        <v>208</v>
      </c>
      <c r="C1596" s="28">
        <v>1913</v>
      </c>
      <c r="E1596" s="25" t="s">
        <v>1321</v>
      </c>
      <c r="F1596" s="20" t="s">
        <v>79</v>
      </c>
      <c r="H1596" s="41" t="s">
        <v>22</v>
      </c>
      <c r="I1596" s="23" t="s">
        <v>103</v>
      </c>
      <c r="J1596" s="23" t="s">
        <v>97</v>
      </c>
      <c r="K1596" s="25" t="s">
        <v>1337</v>
      </c>
      <c r="M1596" s="492">
        <v>0</v>
      </c>
      <c r="N1596" s="492">
        <v>300</v>
      </c>
      <c r="O1596" s="217">
        <f t="shared" si="25"/>
        <v>4054</v>
      </c>
    </row>
    <row r="1597" spans="1:15" ht="22.95" customHeight="1" x14ac:dyDescent="0.2">
      <c r="A1597" s="227">
        <v>45929</v>
      </c>
      <c r="B1597" s="20" t="s">
        <v>208</v>
      </c>
      <c r="C1597" s="28">
        <v>1914</v>
      </c>
      <c r="E1597" s="25" t="s">
        <v>8459</v>
      </c>
      <c r="F1597" s="20" t="s">
        <v>79</v>
      </c>
      <c r="H1597" s="41" t="s">
        <v>22</v>
      </c>
      <c r="I1597" s="23" t="s">
        <v>103</v>
      </c>
      <c r="J1597" s="23" t="s">
        <v>102</v>
      </c>
      <c r="K1597" s="25" t="s">
        <v>1323</v>
      </c>
      <c r="M1597" s="492">
        <v>0</v>
      </c>
      <c r="N1597" s="492">
        <v>50</v>
      </c>
      <c r="O1597" s="217">
        <f t="shared" si="25"/>
        <v>4004</v>
      </c>
    </row>
    <row r="1598" spans="1:15" ht="22.95" customHeight="1" x14ac:dyDescent="0.2">
      <c r="A1598" s="227">
        <v>45929</v>
      </c>
      <c r="B1598" s="20" t="s">
        <v>208</v>
      </c>
      <c r="C1598" s="28">
        <v>1915</v>
      </c>
      <c r="E1598" s="25" t="s">
        <v>130</v>
      </c>
      <c r="F1598" s="20" t="s">
        <v>79</v>
      </c>
      <c r="H1598" s="41" t="s">
        <v>22</v>
      </c>
      <c r="I1598" s="21" t="s">
        <v>53</v>
      </c>
      <c r="J1598" s="21" t="s">
        <v>113</v>
      </c>
      <c r="K1598" s="25" t="s">
        <v>1285</v>
      </c>
      <c r="M1598" s="492">
        <v>0</v>
      </c>
      <c r="N1598" s="492">
        <v>200</v>
      </c>
      <c r="O1598" s="217">
        <f t="shared" si="25"/>
        <v>3804</v>
      </c>
    </row>
    <row r="1599" spans="1:15" ht="22.95" customHeight="1" x14ac:dyDescent="0.2">
      <c r="A1599" s="227">
        <v>45929</v>
      </c>
      <c r="B1599" s="20" t="s">
        <v>208</v>
      </c>
      <c r="C1599" s="28">
        <v>1916</v>
      </c>
      <c r="E1599" s="25" t="s">
        <v>130</v>
      </c>
      <c r="F1599" s="20" t="s">
        <v>79</v>
      </c>
      <c r="H1599" s="41" t="s">
        <v>22</v>
      </c>
      <c r="I1599" s="21" t="s">
        <v>53</v>
      </c>
      <c r="J1599" s="21" t="s">
        <v>113</v>
      </c>
      <c r="K1599" s="25" t="s">
        <v>1304</v>
      </c>
      <c r="M1599" s="492">
        <v>0</v>
      </c>
      <c r="N1599" s="492">
        <v>1000</v>
      </c>
      <c r="O1599" s="217">
        <f t="shared" si="25"/>
        <v>2804</v>
      </c>
    </row>
    <row r="1600" spans="1:15" ht="22.95" customHeight="1" x14ac:dyDescent="0.2">
      <c r="A1600" s="227">
        <v>45929</v>
      </c>
      <c r="B1600" s="20" t="s">
        <v>208</v>
      </c>
      <c r="C1600" s="28">
        <v>1917</v>
      </c>
      <c r="E1600" s="25" t="s">
        <v>8460</v>
      </c>
      <c r="F1600" s="20" t="s">
        <v>79</v>
      </c>
      <c r="H1600" s="41" t="s">
        <v>22</v>
      </c>
      <c r="I1600" s="23" t="s">
        <v>103</v>
      </c>
      <c r="J1600" s="23" t="s">
        <v>218</v>
      </c>
      <c r="K1600" s="25" t="s">
        <v>1322</v>
      </c>
      <c r="M1600" s="492">
        <v>0</v>
      </c>
      <c r="N1600" s="492">
        <v>200</v>
      </c>
      <c r="O1600" s="217">
        <f t="shared" si="25"/>
        <v>2604</v>
      </c>
    </row>
    <row r="1601" spans="1:15" ht="22.95" customHeight="1" x14ac:dyDescent="0.2">
      <c r="A1601" s="227">
        <v>45929</v>
      </c>
      <c r="B1601" s="20" t="s">
        <v>208</v>
      </c>
      <c r="C1601" s="28">
        <v>1918</v>
      </c>
      <c r="E1601" s="25" t="s">
        <v>5080</v>
      </c>
      <c r="F1601" s="20" t="s">
        <v>79</v>
      </c>
      <c r="H1601" s="41" t="s">
        <v>22</v>
      </c>
      <c r="I1601" s="23" t="s">
        <v>103</v>
      </c>
      <c r="J1601" s="23" t="s">
        <v>102</v>
      </c>
      <c r="K1601" s="25" t="s">
        <v>5685</v>
      </c>
      <c r="M1601" s="492">
        <v>0</v>
      </c>
      <c r="N1601" s="492">
        <v>300</v>
      </c>
      <c r="O1601" s="217">
        <f t="shared" si="25"/>
        <v>2304</v>
      </c>
    </row>
    <row r="1602" spans="1:15" ht="22.95" customHeight="1" x14ac:dyDescent="0.2">
      <c r="A1602" s="227">
        <v>45929</v>
      </c>
      <c r="B1602" s="20" t="s">
        <v>208</v>
      </c>
      <c r="C1602" s="28">
        <v>1919</v>
      </c>
      <c r="E1602" s="25" t="s">
        <v>130</v>
      </c>
      <c r="F1602" s="20" t="s">
        <v>79</v>
      </c>
      <c r="H1602" s="41" t="s">
        <v>22</v>
      </c>
      <c r="I1602" s="21" t="s">
        <v>53</v>
      </c>
      <c r="J1602" s="21" t="s">
        <v>113</v>
      </c>
      <c r="K1602" s="25" t="s">
        <v>4221</v>
      </c>
      <c r="M1602" s="492">
        <v>0</v>
      </c>
      <c r="N1602" s="492">
        <v>200</v>
      </c>
      <c r="O1602" s="217">
        <f t="shared" si="25"/>
        <v>2104</v>
      </c>
    </row>
    <row r="1603" spans="1:15" ht="22.95" customHeight="1" x14ac:dyDescent="0.2">
      <c r="A1603" s="227">
        <v>45929</v>
      </c>
      <c r="B1603" s="20" t="s">
        <v>208</v>
      </c>
      <c r="C1603" s="28">
        <v>1920</v>
      </c>
      <c r="E1603" s="25" t="s">
        <v>130</v>
      </c>
      <c r="F1603" s="20" t="s">
        <v>79</v>
      </c>
      <c r="H1603" s="41" t="s">
        <v>22</v>
      </c>
      <c r="I1603" s="21" t="s">
        <v>53</v>
      </c>
      <c r="J1603" s="21" t="s">
        <v>113</v>
      </c>
      <c r="K1603" s="25" t="s">
        <v>8464</v>
      </c>
      <c r="M1603" s="492">
        <v>0</v>
      </c>
      <c r="N1603" s="492">
        <v>200</v>
      </c>
      <c r="O1603" s="217">
        <f t="shared" si="25"/>
        <v>1904</v>
      </c>
    </row>
    <row r="1604" spans="1:15" ht="22.95" customHeight="1" x14ac:dyDescent="0.2">
      <c r="A1604" s="227">
        <v>45929</v>
      </c>
      <c r="B1604" s="20" t="s">
        <v>208</v>
      </c>
      <c r="C1604" s="28">
        <v>1921</v>
      </c>
      <c r="E1604" s="25" t="s">
        <v>130</v>
      </c>
      <c r="F1604" s="20" t="s">
        <v>79</v>
      </c>
      <c r="H1604" s="41" t="s">
        <v>22</v>
      </c>
      <c r="I1604" s="21" t="s">
        <v>53</v>
      </c>
      <c r="J1604" s="21" t="s">
        <v>113</v>
      </c>
      <c r="K1604" s="25" t="s">
        <v>1992</v>
      </c>
      <c r="M1604" s="492">
        <v>0</v>
      </c>
      <c r="N1604" s="492">
        <v>200</v>
      </c>
      <c r="O1604" s="217">
        <f t="shared" si="25"/>
        <v>1704</v>
      </c>
    </row>
    <row r="1605" spans="1:15" ht="22.95" customHeight="1" x14ac:dyDescent="0.2">
      <c r="A1605" s="227">
        <v>45929</v>
      </c>
      <c r="B1605" s="20" t="s">
        <v>208</v>
      </c>
      <c r="C1605" s="28">
        <v>1922</v>
      </c>
      <c r="E1605" s="25" t="s">
        <v>8461</v>
      </c>
      <c r="F1605" s="20" t="s">
        <v>79</v>
      </c>
      <c r="H1605" s="41" t="s">
        <v>22</v>
      </c>
      <c r="I1605" s="23" t="s">
        <v>103</v>
      </c>
      <c r="J1605" s="23" t="s">
        <v>102</v>
      </c>
      <c r="K1605" s="25" t="s">
        <v>1285</v>
      </c>
      <c r="M1605" s="492">
        <v>0</v>
      </c>
      <c r="N1605" s="492">
        <v>1000</v>
      </c>
      <c r="O1605" s="217">
        <f t="shared" si="25"/>
        <v>704</v>
      </c>
    </row>
    <row r="1606" spans="1:15" ht="22.95" customHeight="1" x14ac:dyDescent="0.2">
      <c r="A1606" s="227">
        <v>45929</v>
      </c>
      <c r="B1606" s="20" t="s">
        <v>208</v>
      </c>
      <c r="C1606" s="28">
        <v>1923</v>
      </c>
      <c r="E1606" s="25" t="s">
        <v>130</v>
      </c>
      <c r="F1606" s="20" t="s">
        <v>79</v>
      </c>
      <c r="H1606" s="41" t="s">
        <v>22</v>
      </c>
      <c r="I1606" s="21" t="s">
        <v>53</v>
      </c>
      <c r="J1606" s="21" t="s">
        <v>113</v>
      </c>
      <c r="K1606" s="25" t="s">
        <v>5075</v>
      </c>
      <c r="M1606" s="492">
        <v>0</v>
      </c>
      <c r="N1606" s="492">
        <v>200</v>
      </c>
      <c r="O1606" s="217">
        <f t="shared" si="25"/>
        <v>504</v>
      </c>
    </row>
    <row r="1607" spans="1:15" ht="22.95" customHeight="1" x14ac:dyDescent="0.2">
      <c r="A1607" s="227">
        <v>45929</v>
      </c>
      <c r="B1607" s="20" t="s">
        <v>208</v>
      </c>
      <c r="C1607" s="28">
        <v>1924</v>
      </c>
      <c r="E1607" s="25" t="s">
        <v>1321</v>
      </c>
      <c r="F1607" s="20" t="s">
        <v>79</v>
      </c>
      <c r="H1607" s="41" t="s">
        <v>22</v>
      </c>
      <c r="I1607" s="23" t="s">
        <v>103</v>
      </c>
      <c r="J1607" s="23" t="s">
        <v>97</v>
      </c>
      <c r="K1607" s="25" t="s">
        <v>1289</v>
      </c>
      <c r="M1607" s="492">
        <v>0</v>
      </c>
      <c r="N1607" s="492">
        <v>300</v>
      </c>
      <c r="O1607" s="217">
        <f t="shared" si="25"/>
        <v>204</v>
      </c>
    </row>
    <row r="1608" spans="1:15" ht="22.95" customHeight="1" x14ac:dyDescent="0.2">
      <c r="A1608" s="227">
        <v>45929</v>
      </c>
      <c r="B1608" s="20" t="s">
        <v>208</v>
      </c>
      <c r="C1608" s="28">
        <v>1925</v>
      </c>
      <c r="E1608" s="25" t="s">
        <v>1270</v>
      </c>
      <c r="F1608" s="20" t="s">
        <v>79</v>
      </c>
      <c r="H1608" s="28" t="s">
        <v>21</v>
      </c>
      <c r="I1608" s="23" t="s">
        <v>81</v>
      </c>
      <c r="J1608" s="23" t="s">
        <v>33</v>
      </c>
      <c r="M1608" s="589">
        <v>300000</v>
      </c>
      <c r="N1608" s="492">
        <v>0</v>
      </c>
      <c r="O1608" s="217">
        <f t="shared" si="25"/>
        <v>300204</v>
      </c>
    </row>
    <row r="1609" spans="1:15" ht="22.95" customHeight="1" x14ac:dyDescent="0.2">
      <c r="A1609" s="227">
        <v>45929</v>
      </c>
      <c r="B1609" s="20" t="s">
        <v>208</v>
      </c>
      <c r="C1609" s="28">
        <v>1926</v>
      </c>
      <c r="E1609" s="25" t="s">
        <v>1933</v>
      </c>
      <c r="F1609" s="20" t="s">
        <v>79</v>
      </c>
      <c r="H1609" s="41" t="s">
        <v>22</v>
      </c>
      <c r="I1609" s="23" t="s">
        <v>103</v>
      </c>
      <c r="J1609" s="23" t="s">
        <v>94</v>
      </c>
      <c r="K1609" s="25" t="s">
        <v>8465</v>
      </c>
      <c r="M1609" s="492">
        <v>0</v>
      </c>
      <c r="N1609" s="492">
        <v>1000</v>
      </c>
      <c r="O1609" s="217">
        <f t="shared" si="25"/>
        <v>299204</v>
      </c>
    </row>
    <row r="1610" spans="1:15" ht="22.95" customHeight="1" x14ac:dyDescent="0.2">
      <c r="A1610" s="227">
        <v>45929</v>
      </c>
      <c r="B1610" s="20" t="s">
        <v>208</v>
      </c>
      <c r="C1610" s="28">
        <v>1927</v>
      </c>
      <c r="E1610" s="25" t="s">
        <v>1276</v>
      </c>
      <c r="F1610" s="20" t="s">
        <v>79</v>
      </c>
      <c r="H1610" s="41" t="s">
        <v>22</v>
      </c>
      <c r="I1610" s="23" t="s">
        <v>103</v>
      </c>
      <c r="J1610" s="23" t="s">
        <v>92</v>
      </c>
      <c r="K1610" s="25" t="s">
        <v>1297</v>
      </c>
      <c r="M1610" s="492">
        <v>0</v>
      </c>
      <c r="N1610" s="492">
        <v>1450</v>
      </c>
      <c r="O1610" s="217">
        <f t="shared" si="25"/>
        <v>297754</v>
      </c>
    </row>
    <row r="1611" spans="1:15" ht="22.95" customHeight="1" x14ac:dyDescent="0.2">
      <c r="A1611" s="227">
        <v>45929</v>
      </c>
      <c r="B1611" s="20" t="s">
        <v>208</v>
      </c>
      <c r="C1611" s="28">
        <v>1928</v>
      </c>
      <c r="E1611" s="25" t="s">
        <v>1276</v>
      </c>
      <c r="F1611" s="20" t="s">
        <v>79</v>
      </c>
      <c r="H1611" s="41" t="s">
        <v>22</v>
      </c>
      <c r="I1611" s="23" t="s">
        <v>103</v>
      </c>
      <c r="J1611" s="23" t="s">
        <v>214</v>
      </c>
      <c r="K1611" s="25" t="s">
        <v>1358</v>
      </c>
      <c r="M1611" s="492">
        <v>0</v>
      </c>
      <c r="N1611" s="492">
        <v>300</v>
      </c>
      <c r="O1611" s="217">
        <f t="shared" si="25"/>
        <v>297454</v>
      </c>
    </row>
    <row r="1612" spans="1:15" ht="22.95" customHeight="1" x14ac:dyDescent="0.2">
      <c r="A1612" s="227">
        <v>45929</v>
      </c>
      <c r="B1612" s="20" t="s">
        <v>208</v>
      </c>
      <c r="C1612" s="28">
        <v>1929</v>
      </c>
      <c r="E1612" s="25" t="s">
        <v>1274</v>
      </c>
      <c r="F1612" s="20" t="s">
        <v>79</v>
      </c>
      <c r="H1612" s="41" t="s">
        <v>22</v>
      </c>
      <c r="I1612" s="23" t="s">
        <v>103</v>
      </c>
      <c r="J1612" s="23" t="s">
        <v>92</v>
      </c>
      <c r="K1612" s="25" t="s">
        <v>5691</v>
      </c>
      <c r="M1612" s="492">
        <v>0</v>
      </c>
      <c r="N1612" s="492">
        <v>1750</v>
      </c>
      <c r="O1612" s="217">
        <f t="shared" si="25"/>
        <v>295704</v>
      </c>
    </row>
    <row r="1613" spans="1:15" ht="22.95" customHeight="1" x14ac:dyDescent="0.2">
      <c r="A1613" s="227">
        <v>45929</v>
      </c>
      <c r="B1613" s="20" t="s">
        <v>208</v>
      </c>
      <c r="C1613" s="28">
        <v>1930</v>
      </c>
      <c r="E1613" s="25" t="s">
        <v>8462</v>
      </c>
      <c r="F1613" s="20" t="s">
        <v>79</v>
      </c>
      <c r="H1613" s="41" t="s">
        <v>22</v>
      </c>
      <c r="I1613" s="23" t="s">
        <v>103</v>
      </c>
      <c r="J1613" s="23" t="s">
        <v>218</v>
      </c>
      <c r="K1613" s="25" t="s">
        <v>5685</v>
      </c>
      <c r="M1613" s="492">
        <v>0</v>
      </c>
      <c r="N1613" s="492">
        <v>1000</v>
      </c>
      <c r="O1613" s="217">
        <f t="shared" si="25"/>
        <v>294704</v>
      </c>
    </row>
    <row r="1614" spans="1:15" ht="22.95" customHeight="1" x14ac:dyDescent="0.2">
      <c r="A1614" s="227">
        <v>45929</v>
      </c>
      <c r="B1614" s="20" t="s">
        <v>208</v>
      </c>
      <c r="C1614" s="28">
        <v>1931</v>
      </c>
      <c r="E1614" s="25" t="s">
        <v>4310</v>
      </c>
      <c r="F1614" s="20" t="s">
        <v>79</v>
      </c>
      <c r="H1614" s="41" t="s">
        <v>22</v>
      </c>
      <c r="I1614" s="23" t="s">
        <v>103</v>
      </c>
      <c r="J1614" s="23" t="s">
        <v>102</v>
      </c>
      <c r="K1614" s="25" t="s">
        <v>8415</v>
      </c>
      <c r="M1614" s="492">
        <v>0</v>
      </c>
      <c r="N1614" s="492">
        <v>71</v>
      </c>
      <c r="O1614" s="217">
        <f t="shared" si="25"/>
        <v>294633</v>
      </c>
    </row>
    <row r="1615" spans="1:15" ht="22.95" customHeight="1" x14ac:dyDescent="0.2">
      <c r="A1615" s="227">
        <v>45929</v>
      </c>
      <c r="B1615" s="20" t="s">
        <v>208</v>
      </c>
      <c r="C1615" s="28">
        <v>1932</v>
      </c>
      <c r="E1615" s="25" t="s">
        <v>1932</v>
      </c>
      <c r="F1615" s="20" t="s">
        <v>79</v>
      </c>
      <c r="H1615" s="41" t="s">
        <v>22</v>
      </c>
      <c r="I1615" s="23" t="s">
        <v>103</v>
      </c>
      <c r="J1615" s="23" t="s">
        <v>102</v>
      </c>
      <c r="K1615" s="25" t="s">
        <v>5659</v>
      </c>
      <c r="M1615" s="492">
        <v>0</v>
      </c>
      <c r="N1615" s="492">
        <v>55</v>
      </c>
      <c r="O1615" s="217">
        <f t="shared" si="25"/>
        <v>294578</v>
      </c>
    </row>
    <row r="1616" spans="1:15" ht="22.95" customHeight="1" x14ac:dyDescent="0.2">
      <c r="A1616" s="227">
        <v>45929</v>
      </c>
      <c r="B1616" s="20" t="s">
        <v>208</v>
      </c>
      <c r="C1616" s="28">
        <v>1933</v>
      </c>
      <c r="E1616" s="25" t="s">
        <v>1276</v>
      </c>
      <c r="F1616" s="20" t="s">
        <v>79</v>
      </c>
      <c r="H1616" s="41" t="s">
        <v>22</v>
      </c>
      <c r="I1616" s="23" t="s">
        <v>103</v>
      </c>
      <c r="J1616" s="23" t="s">
        <v>102</v>
      </c>
      <c r="K1616" s="25" t="s">
        <v>1300</v>
      </c>
      <c r="M1616" s="492">
        <v>0</v>
      </c>
      <c r="N1616" s="492">
        <v>6704</v>
      </c>
      <c r="O1616" s="217">
        <f t="shared" si="25"/>
        <v>287874</v>
      </c>
    </row>
    <row r="1617" spans="1:15" ht="22.95" customHeight="1" x14ac:dyDescent="0.2">
      <c r="A1617" s="227">
        <v>45929</v>
      </c>
      <c r="B1617" s="20" t="s">
        <v>208</v>
      </c>
      <c r="C1617" s="28">
        <v>1934</v>
      </c>
      <c r="E1617" s="25" t="s">
        <v>4283</v>
      </c>
      <c r="F1617" s="20" t="s">
        <v>79</v>
      </c>
      <c r="H1617" s="41" t="s">
        <v>22</v>
      </c>
      <c r="I1617" s="23" t="s">
        <v>53</v>
      </c>
      <c r="J1617" s="23" t="s">
        <v>112</v>
      </c>
      <c r="K1617" s="25" t="s">
        <v>4322</v>
      </c>
      <c r="M1617" s="492">
        <v>0</v>
      </c>
      <c r="N1617" s="492">
        <v>12821</v>
      </c>
      <c r="O1617" s="217">
        <f t="shared" si="25"/>
        <v>275053</v>
      </c>
    </row>
    <row r="1618" spans="1:15" ht="22.95" customHeight="1" x14ac:dyDescent="0.2">
      <c r="A1618" s="227">
        <v>45929</v>
      </c>
      <c r="B1618" s="20" t="s">
        <v>208</v>
      </c>
      <c r="C1618" s="28">
        <v>1935</v>
      </c>
      <c r="E1618" s="25" t="s">
        <v>4283</v>
      </c>
      <c r="F1618" s="20" t="s">
        <v>79</v>
      </c>
      <c r="H1618" s="41" t="s">
        <v>22</v>
      </c>
      <c r="I1618" s="23" t="s">
        <v>53</v>
      </c>
      <c r="J1618" s="23" t="s">
        <v>112</v>
      </c>
      <c r="K1618" s="25" t="s">
        <v>4295</v>
      </c>
      <c r="M1618" s="492">
        <v>0</v>
      </c>
      <c r="N1618" s="492">
        <v>15360</v>
      </c>
      <c r="O1618" s="217">
        <f t="shared" si="25"/>
        <v>259693</v>
      </c>
    </row>
    <row r="1619" spans="1:15" ht="22.95" customHeight="1" x14ac:dyDescent="0.2">
      <c r="A1619" s="227">
        <v>45929</v>
      </c>
      <c r="B1619" s="20" t="s">
        <v>208</v>
      </c>
      <c r="C1619" s="28">
        <v>1936</v>
      </c>
      <c r="E1619" s="25" t="s">
        <v>130</v>
      </c>
      <c r="F1619" s="20" t="s">
        <v>79</v>
      </c>
      <c r="H1619" s="41" t="s">
        <v>22</v>
      </c>
      <c r="I1619" s="21" t="s">
        <v>53</v>
      </c>
      <c r="J1619" s="21" t="s">
        <v>113</v>
      </c>
      <c r="K1619" s="25" t="s">
        <v>8445</v>
      </c>
      <c r="M1619" s="492">
        <v>0</v>
      </c>
      <c r="N1619" s="492">
        <v>400</v>
      </c>
      <c r="O1619" s="217">
        <f t="shared" si="25"/>
        <v>259293</v>
      </c>
    </row>
    <row r="1620" spans="1:15" ht="22.95" customHeight="1" x14ac:dyDescent="0.2">
      <c r="A1620" s="227">
        <v>45929</v>
      </c>
      <c r="B1620" s="20" t="s">
        <v>208</v>
      </c>
      <c r="C1620" s="28">
        <v>1937</v>
      </c>
      <c r="E1620" s="25" t="s">
        <v>130</v>
      </c>
      <c r="F1620" s="20" t="s">
        <v>79</v>
      </c>
      <c r="H1620" s="41" t="s">
        <v>22</v>
      </c>
      <c r="I1620" s="21" t="s">
        <v>53</v>
      </c>
      <c r="J1620" s="21" t="s">
        <v>113</v>
      </c>
      <c r="K1620" s="25" t="s">
        <v>5106</v>
      </c>
      <c r="M1620" s="492">
        <v>0</v>
      </c>
      <c r="N1620" s="492">
        <v>500</v>
      </c>
      <c r="O1620" s="217">
        <f t="shared" si="25"/>
        <v>258793</v>
      </c>
    </row>
    <row r="1621" spans="1:15" ht="22.95" customHeight="1" x14ac:dyDescent="0.2">
      <c r="A1621" s="227">
        <v>45929</v>
      </c>
      <c r="B1621" s="20" t="s">
        <v>208</v>
      </c>
      <c r="C1621" s="28">
        <v>1938</v>
      </c>
      <c r="E1621" s="25" t="s">
        <v>130</v>
      </c>
      <c r="F1621" s="20" t="s">
        <v>79</v>
      </c>
      <c r="H1621" s="41" t="s">
        <v>22</v>
      </c>
      <c r="I1621" s="21" t="s">
        <v>53</v>
      </c>
      <c r="J1621" s="21" t="s">
        <v>113</v>
      </c>
      <c r="K1621" s="25" t="s">
        <v>3689</v>
      </c>
      <c r="M1621" s="492">
        <v>0</v>
      </c>
      <c r="N1621" s="492">
        <v>400</v>
      </c>
      <c r="O1621" s="217">
        <f t="shared" si="25"/>
        <v>258393</v>
      </c>
    </row>
    <row r="1622" spans="1:15" ht="22.95" customHeight="1" x14ac:dyDescent="0.2">
      <c r="A1622" s="227">
        <v>45929</v>
      </c>
      <c r="B1622" s="20" t="s">
        <v>208</v>
      </c>
      <c r="C1622" s="28">
        <v>1939</v>
      </c>
      <c r="E1622" s="25" t="s">
        <v>130</v>
      </c>
      <c r="F1622" s="20" t="s">
        <v>79</v>
      </c>
      <c r="H1622" s="41" t="s">
        <v>22</v>
      </c>
      <c r="I1622" s="21" t="s">
        <v>53</v>
      </c>
      <c r="J1622" s="21" t="s">
        <v>113</v>
      </c>
      <c r="K1622" s="25" t="s">
        <v>5725</v>
      </c>
      <c r="M1622" s="492">
        <v>0</v>
      </c>
      <c r="N1622" s="492">
        <v>500</v>
      </c>
      <c r="O1622" s="217">
        <f t="shared" si="25"/>
        <v>257893</v>
      </c>
    </row>
    <row r="1623" spans="1:15" ht="22.95" customHeight="1" x14ac:dyDescent="0.2">
      <c r="A1623" s="227">
        <v>45929</v>
      </c>
      <c r="B1623" s="20" t="s">
        <v>208</v>
      </c>
      <c r="C1623" s="28">
        <v>1940</v>
      </c>
      <c r="E1623" s="25" t="s">
        <v>130</v>
      </c>
      <c r="F1623" s="20" t="s">
        <v>79</v>
      </c>
      <c r="H1623" s="41" t="s">
        <v>22</v>
      </c>
      <c r="I1623" s="21" t="s">
        <v>53</v>
      </c>
      <c r="J1623" s="21" t="s">
        <v>113</v>
      </c>
      <c r="K1623" s="25" t="s">
        <v>8466</v>
      </c>
      <c r="M1623" s="492">
        <v>0</v>
      </c>
      <c r="N1623" s="492">
        <v>500</v>
      </c>
      <c r="O1623" s="217">
        <f t="shared" si="25"/>
        <v>257393</v>
      </c>
    </row>
    <row r="1624" spans="1:15" ht="22.95" customHeight="1" x14ac:dyDescent="0.2">
      <c r="A1624" s="227">
        <v>45929</v>
      </c>
      <c r="B1624" s="20" t="s">
        <v>208</v>
      </c>
      <c r="C1624" s="28">
        <v>1941</v>
      </c>
      <c r="E1624" s="25" t="s">
        <v>130</v>
      </c>
      <c r="F1624" s="20" t="s">
        <v>79</v>
      </c>
      <c r="H1624" s="41" t="s">
        <v>22</v>
      </c>
      <c r="I1624" s="21" t="s">
        <v>53</v>
      </c>
      <c r="J1624" s="21" t="s">
        <v>113</v>
      </c>
      <c r="K1624" s="25" t="s">
        <v>1283</v>
      </c>
      <c r="M1624" s="492">
        <v>0</v>
      </c>
      <c r="N1624" s="492">
        <v>100</v>
      </c>
      <c r="O1624" s="217">
        <f t="shared" si="25"/>
        <v>257293</v>
      </c>
    </row>
    <row r="1625" spans="1:15" ht="22.95" customHeight="1" x14ac:dyDescent="0.2">
      <c r="A1625" s="227">
        <v>45929</v>
      </c>
      <c r="B1625" s="20" t="s">
        <v>208</v>
      </c>
      <c r="C1625" s="28">
        <v>1942</v>
      </c>
      <c r="E1625" s="25" t="s">
        <v>130</v>
      </c>
      <c r="F1625" s="20" t="s">
        <v>79</v>
      </c>
      <c r="H1625" s="41" t="s">
        <v>22</v>
      </c>
      <c r="I1625" s="21" t="s">
        <v>53</v>
      </c>
      <c r="J1625" s="21" t="s">
        <v>113</v>
      </c>
      <c r="K1625" s="25" t="s">
        <v>8361</v>
      </c>
      <c r="M1625" s="492">
        <v>0</v>
      </c>
      <c r="N1625" s="492">
        <v>250</v>
      </c>
      <c r="O1625" s="217">
        <f t="shared" si="25"/>
        <v>257043</v>
      </c>
    </row>
    <row r="1626" spans="1:15" ht="22.95" customHeight="1" x14ac:dyDescent="0.2">
      <c r="A1626" s="227">
        <v>45929</v>
      </c>
      <c r="B1626" s="20" t="s">
        <v>208</v>
      </c>
      <c r="C1626" s="28">
        <v>1943</v>
      </c>
      <c r="E1626" s="25" t="s">
        <v>130</v>
      </c>
      <c r="F1626" s="20" t="s">
        <v>79</v>
      </c>
      <c r="H1626" s="41" t="s">
        <v>22</v>
      </c>
      <c r="I1626" s="21" t="s">
        <v>53</v>
      </c>
      <c r="J1626" s="21" t="s">
        <v>113</v>
      </c>
      <c r="K1626" s="25" t="s">
        <v>8467</v>
      </c>
      <c r="M1626" s="492">
        <v>0</v>
      </c>
      <c r="N1626" s="492">
        <v>200</v>
      </c>
      <c r="O1626" s="217">
        <f t="shared" si="25"/>
        <v>256843</v>
      </c>
    </row>
    <row r="1627" spans="1:15" ht="22.95" customHeight="1" x14ac:dyDescent="0.2">
      <c r="A1627" s="227">
        <v>45929</v>
      </c>
      <c r="B1627" s="20" t="s">
        <v>208</v>
      </c>
      <c r="C1627" s="28">
        <v>1944</v>
      </c>
      <c r="E1627" s="25" t="s">
        <v>130</v>
      </c>
      <c r="F1627" s="20" t="s">
        <v>79</v>
      </c>
      <c r="H1627" s="41" t="s">
        <v>22</v>
      </c>
      <c r="I1627" s="21" t="s">
        <v>53</v>
      </c>
      <c r="J1627" s="21" t="s">
        <v>113</v>
      </c>
      <c r="K1627" s="25" t="s">
        <v>5685</v>
      </c>
      <c r="M1627" s="492">
        <v>0</v>
      </c>
      <c r="N1627" s="492">
        <v>10000</v>
      </c>
      <c r="O1627" s="217">
        <f t="shared" si="25"/>
        <v>246843</v>
      </c>
    </row>
    <row r="1628" spans="1:15" ht="22.95" customHeight="1" x14ac:dyDescent="0.2">
      <c r="A1628" s="227">
        <v>45929</v>
      </c>
      <c r="B1628" s="20" t="s">
        <v>208</v>
      </c>
      <c r="C1628" s="28">
        <v>1945</v>
      </c>
      <c r="E1628" s="25" t="s">
        <v>130</v>
      </c>
      <c r="F1628" s="20" t="s">
        <v>79</v>
      </c>
      <c r="H1628" s="41" t="s">
        <v>22</v>
      </c>
      <c r="I1628" s="21" t="s">
        <v>53</v>
      </c>
      <c r="J1628" s="21" t="s">
        <v>113</v>
      </c>
      <c r="K1628" s="25" t="s">
        <v>1328</v>
      </c>
      <c r="M1628" s="492">
        <v>0</v>
      </c>
      <c r="N1628" s="492">
        <v>1200</v>
      </c>
      <c r="O1628" s="217">
        <f t="shared" si="25"/>
        <v>245643</v>
      </c>
    </row>
    <row r="1629" spans="1:15" ht="22.95" customHeight="1" x14ac:dyDescent="0.2">
      <c r="A1629" s="227">
        <v>45929</v>
      </c>
      <c r="B1629" s="20" t="s">
        <v>208</v>
      </c>
      <c r="C1629" s="28">
        <v>1946</v>
      </c>
      <c r="E1629" s="25" t="s">
        <v>1279</v>
      </c>
      <c r="F1629" s="20" t="s">
        <v>79</v>
      </c>
      <c r="H1629" s="41" t="s">
        <v>22</v>
      </c>
      <c r="I1629" s="21" t="s">
        <v>53</v>
      </c>
      <c r="J1629" s="21" t="s">
        <v>113</v>
      </c>
      <c r="K1629" s="25" t="s">
        <v>1363</v>
      </c>
      <c r="M1629" s="492">
        <v>0</v>
      </c>
      <c r="N1629" s="492">
        <v>1200</v>
      </c>
      <c r="O1629" s="217">
        <f t="shared" si="25"/>
        <v>244443</v>
      </c>
    </row>
    <row r="1630" spans="1:15" ht="22.95" customHeight="1" x14ac:dyDescent="0.2">
      <c r="A1630" s="227">
        <v>45929</v>
      </c>
      <c r="B1630" s="20" t="s">
        <v>208</v>
      </c>
      <c r="C1630" s="28">
        <v>1947</v>
      </c>
      <c r="E1630" s="25" t="s">
        <v>1280</v>
      </c>
      <c r="F1630" s="20" t="s">
        <v>79</v>
      </c>
      <c r="H1630" s="41" t="s">
        <v>22</v>
      </c>
      <c r="I1630" s="23" t="s">
        <v>103</v>
      </c>
      <c r="J1630" s="23" t="s">
        <v>102</v>
      </c>
      <c r="K1630" s="25" t="s">
        <v>1363</v>
      </c>
      <c r="M1630" s="492">
        <v>0</v>
      </c>
      <c r="N1630" s="492">
        <v>800</v>
      </c>
      <c r="O1630" s="217">
        <f t="shared" si="25"/>
        <v>243643</v>
      </c>
    </row>
    <row r="1631" spans="1:15" ht="22.95" customHeight="1" x14ac:dyDescent="0.2">
      <c r="A1631" s="227">
        <v>45929</v>
      </c>
      <c r="B1631" s="20" t="s">
        <v>208</v>
      </c>
      <c r="C1631" s="28">
        <v>1948</v>
      </c>
      <c r="E1631" s="25" t="s">
        <v>1316</v>
      </c>
      <c r="F1631" s="20" t="s">
        <v>79</v>
      </c>
      <c r="H1631" s="41" t="s">
        <v>22</v>
      </c>
      <c r="I1631" s="23" t="s">
        <v>103</v>
      </c>
      <c r="J1631" s="23" t="s">
        <v>102</v>
      </c>
      <c r="K1631" s="25" t="s">
        <v>4351</v>
      </c>
      <c r="M1631" s="492">
        <v>0</v>
      </c>
      <c r="N1631" s="492">
        <v>2600</v>
      </c>
      <c r="O1631" s="217">
        <f t="shared" si="25"/>
        <v>241043</v>
      </c>
    </row>
    <row r="1632" spans="1:15" ht="22.95" customHeight="1" x14ac:dyDescent="0.2">
      <c r="A1632" s="227">
        <v>45929</v>
      </c>
      <c r="B1632" s="20" t="s">
        <v>208</v>
      </c>
      <c r="C1632" s="28">
        <v>1949</v>
      </c>
      <c r="E1632" s="25" t="s">
        <v>4492</v>
      </c>
      <c r="F1632" s="20" t="s">
        <v>79</v>
      </c>
      <c r="H1632" s="41" t="s">
        <v>22</v>
      </c>
      <c r="I1632" s="23" t="s">
        <v>103</v>
      </c>
      <c r="J1632" s="23" t="s">
        <v>102</v>
      </c>
      <c r="K1632" s="25" t="s">
        <v>4439</v>
      </c>
      <c r="M1632" s="492">
        <v>0</v>
      </c>
      <c r="N1632" s="492">
        <v>400</v>
      </c>
      <c r="O1632" s="217">
        <f t="shared" si="25"/>
        <v>240643</v>
      </c>
    </row>
    <row r="1633" spans="1:16" ht="22.95" customHeight="1" x14ac:dyDescent="0.2">
      <c r="A1633" s="227">
        <v>45929</v>
      </c>
      <c r="B1633" s="20" t="s">
        <v>208</v>
      </c>
      <c r="C1633" s="28">
        <v>1950</v>
      </c>
      <c r="E1633" s="25" t="s">
        <v>8463</v>
      </c>
      <c r="F1633" s="20" t="s">
        <v>79</v>
      </c>
      <c r="H1633" s="28" t="s">
        <v>21</v>
      </c>
      <c r="I1633" s="21" t="s">
        <v>29</v>
      </c>
      <c r="J1633" s="21" t="s">
        <v>201</v>
      </c>
      <c r="M1633" s="492">
        <v>700</v>
      </c>
      <c r="N1633" s="492">
        <v>0</v>
      </c>
      <c r="O1633" s="217">
        <f t="shared" si="25"/>
        <v>241343</v>
      </c>
    </row>
    <row r="1634" spans="1:16" ht="22.95" customHeight="1" x14ac:dyDescent="0.2">
      <c r="A1634" s="227">
        <v>45929</v>
      </c>
      <c r="B1634" s="20" t="s">
        <v>208</v>
      </c>
      <c r="C1634" s="28">
        <v>1951</v>
      </c>
      <c r="E1634" s="25" t="s">
        <v>1278</v>
      </c>
      <c r="F1634" s="20" t="s">
        <v>79</v>
      </c>
      <c r="H1634" s="41" t="s">
        <v>22</v>
      </c>
      <c r="I1634" s="41" t="s">
        <v>53</v>
      </c>
      <c r="J1634" s="21" t="s">
        <v>112</v>
      </c>
      <c r="K1634" s="25" t="s">
        <v>1303</v>
      </c>
      <c r="M1634" s="492">
        <v>0</v>
      </c>
      <c r="N1634" s="492">
        <v>29060</v>
      </c>
      <c r="O1634" s="217">
        <f t="shared" si="25"/>
        <v>212283</v>
      </c>
    </row>
    <row r="1635" spans="1:16" ht="22.95" customHeight="1" x14ac:dyDescent="0.2">
      <c r="A1635" s="227">
        <v>45929</v>
      </c>
      <c r="B1635" s="20" t="s">
        <v>208</v>
      </c>
      <c r="C1635" s="28">
        <v>1952</v>
      </c>
      <c r="E1635" s="25" t="s">
        <v>1278</v>
      </c>
      <c r="F1635" s="20" t="s">
        <v>79</v>
      </c>
      <c r="H1635" s="41" t="s">
        <v>22</v>
      </c>
      <c r="I1635" s="41" t="s">
        <v>53</v>
      </c>
      <c r="J1635" s="21" t="s">
        <v>114</v>
      </c>
      <c r="K1635" s="25" t="s">
        <v>149</v>
      </c>
      <c r="M1635" s="492">
        <v>0</v>
      </c>
      <c r="N1635" s="492">
        <v>3950</v>
      </c>
      <c r="O1635" s="217">
        <f t="shared" si="25"/>
        <v>208333</v>
      </c>
    </row>
    <row r="1636" spans="1:16" ht="22.95" customHeight="1" x14ac:dyDescent="0.2">
      <c r="A1636" s="227">
        <v>45929</v>
      </c>
      <c r="B1636" s="20" t="s">
        <v>208</v>
      </c>
      <c r="C1636" s="28">
        <v>1953</v>
      </c>
      <c r="E1636" s="25" t="s">
        <v>1278</v>
      </c>
      <c r="F1636" s="20" t="s">
        <v>79</v>
      </c>
      <c r="H1636" s="41" t="s">
        <v>22</v>
      </c>
      <c r="I1636" s="41" t="s">
        <v>53</v>
      </c>
      <c r="J1636" s="21" t="s">
        <v>112</v>
      </c>
      <c r="K1636" s="25" t="s">
        <v>1302</v>
      </c>
      <c r="M1636" s="492">
        <v>0</v>
      </c>
      <c r="N1636" s="492">
        <v>169993</v>
      </c>
      <c r="O1636" s="217">
        <f t="shared" ref="O1636:O1699" si="26">O1635+M1636-N1636</f>
        <v>38340</v>
      </c>
    </row>
    <row r="1637" spans="1:16" ht="22.95" customHeight="1" thickBot="1" x14ac:dyDescent="0.25">
      <c r="A1637" s="475">
        <v>45929</v>
      </c>
      <c r="B1637" s="47" t="s">
        <v>208</v>
      </c>
      <c r="C1637" s="69">
        <v>1954</v>
      </c>
      <c r="D1637" s="89"/>
      <c r="E1637" s="89" t="s">
        <v>1281</v>
      </c>
      <c r="F1637" s="47" t="s">
        <v>79</v>
      </c>
      <c r="G1637" s="89"/>
      <c r="H1637" s="50" t="s">
        <v>22</v>
      </c>
      <c r="I1637" s="368" t="s">
        <v>81</v>
      </c>
      <c r="J1637" s="368" t="s">
        <v>33</v>
      </c>
      <c r="K1637" s="89" t="s">
        <v>1309</v>
      </c>
      <c r="L1637" s="89"/>
      <c r="M1637" s="494">
        <v>0</v>
      </c>
      <c r="N1637" s="592">
        <v>33000</v>
      </c>
      <c r="O1637" s="578">
        <f t="shared" si="26"/>
        <v>5340</v>
      </c>
      <c r="P1637" s="89"/>
    </row>
    <row r="1638" spans="1:16" ht="22.95" customHeight="1" x14ac:dyDescent="0.2">
      <c r="A1638" s="227">
        <v>45936</v>
      </c>
      <c r="B1638" s="20" t="s">
        <v>208</v>
      </c>
      <c r="C1638" s="28">
        <v>1962</v>
      </c>
      <c r="E1638" s="25" t="s">
        <v>130</v>
      </c>
      <c r="F1638" s="20" t="s">
        <v>79</v>
      </c>
      <c r="H1638" s="41" t="s">
        <v>22</v>
      </c>
      <c r="I1638" s="21" t="s">
        <v>53</v>
      </c>
      <c r="J1638" s="21" t="s">
        <v>113</v>
      </c>
      <c r="K1638" s="25" t="s">
        <v>1285</v>
      </c>
      <c r="M1638" s="492">
        <v>0</v>
      </c>
      <c r="N1638" s="492">
        <v>200</v>
      </c>
      <c r="O1638" s="217">
        <f t="shared" si="26"/>
        <v>5140</v>
      </c>
    </row>
    <row r="1639" spans="1:16" ht="22.95" customHeight="1" x14ac:dyDescent="0.2">
      <c r="A1639" s="227">
        <v>45936</v>
      </c>
      <c r="B1639" s="20" t="s">
        <v>208</v>
      </c>
      <c r="C1639" s="28">
        <v>1963</v>
      </c>
      <c r="E1639" s="25" t="s">
        <v>8468</v>
      </c>
      <c r="F1639" s="20" t="s">
        <v>79</v>
      </c>
      <c r="H1639" s="41" t="s">
        <v>22</v>
      </c>
      <c r="I1639" s="23" t="s">
        <v>103</v>
      </c>
      <c r="J1639" s="23" t="s">
        <v>102</v>
      </c>
      <c r="K1639" s="25" t="s">
        <v>8481</v>
      </c>
      <c r="M1639" s="492">
        <v>0</v>
      </c>
      <c r="N1639" s="492">
        <v>2500</v>
      </c>
      <c r="O1639" s="217">
        <f t="shared" si="26"/>
        <v>2640</v>
      </c>
    </row>
    <row r="1640" spans="1:16" ht="22.95" customHeight="1" x14ac:dyDescent="0.2">
      <c r="A1640" s="227">
        <v>45936</v>
      </c>
      <c r="B1640" s="20" t="s">
        <v>208</v>
      </c>
      <c r="C1640" s="28">
        <v>1964</v>
      </c>
      <c r="E1640" s="25" t="s">
        <v>130</v>
      </c>
      <c r="F1640" s="20" t="s">
        <v>79</v>
      </c>
      <c r="H1640" s="41" t="s">
        <v>22</v>
      </c>
      <c r="I1640" s="21" t="s">
        <v>53</v>
      </c>
      <c r="J1640" s="21" t="s">
        <v>113</v>
      </c>
      <c r="K1640" s="25" t="s">
        <v>8482</v>
      </c>
      <c r="M1640" s="492">
        <v>0</v>
      </c>
      <c r="N1640" s="492">
        <v>200</v>
      </c>
      <c r="O1640" s="217">
        <f t="shared" si="26"/>
        <v>2440</v>
      </c>
    </row>
    <row r="1641" spans="1:16" ht="22.95" customHeight="1" x14ac:dyDescent="0.2">
      <c r="A1641" s="227">
        <v>45936</v>
      </c>
      <c r="B1641" s="20" t="s">
        <v>208</v>
      </c>
      <c r="C1641" s="28">
        <v>1965</v>
      </c>
      <c r="E1641" s="25" t="s">
        <v>130</v>
      </c>
      <c r="F1641" s="20" t="s">
        <v>79</v>
      </c>
      <c r="H1641" s="41" t="s">
        <v>22</v>
      </c>
      <c r="I1641" s="21" t="s">
        <v>53</v>
      </c>
      <c r="J1641" s="21" t="s">
        <v>113</v>
      </c>
      <c r="K1641" s="25" t="s">
        <v>8483</v>
      </c>
      <c r="M1641" s="492">
        <v>0</v>
      </c>
      <c r="N1641" s="492">
        <v>200</v>
      </c>
      <c r="O1641" s="217">
        <f t="shared" si="26"/>
        <v>2240</v>
      </c>
    </row>
    <row r="1642" spans="1:16" ht="22.95" customHeight="1" x14ac:dyDescent="0.2">
      <c r="A1642" s="227">
        <v>45936</v>
      </c>
      <c r="B1642" s="20" t="s">
        <v>208</v>
      </c>
      <c r="C1642" s="28">
        <v>1966</v>
      </c>
      <c r="E1642" s="25" t="s">
        <v>8469</v>
      </c>
      <c r="F1642" s="20" t="s">
        <v>79</v>
      </c>
      <c r="H1642" s="41" t="s">
        <v>22</v>
      </c>
      <c r="I1642" s="23" t="s">
        <v>103</v>
      </c>
      <c r="J1642" s="23" t="s">
        <v>218</v>
      </c>
      <c r="K1642" s="25" t="s">
        <v>1325</v>
      </c>
      <c r="M1642" s="492">
        <v>0</v>
      </c>
      <c r="N1642" s="492">
        <v>3000</v>
      </c>
      <c r="O1642" s="217">
        <f t="shared" si="26"/>
        <v>-760</v>
      </c>
    </row>
    <row r="1643" spans="1:16" ht="22.95" customHeight="1" x14ac:dyDescent="0.2">
      <c r="A1643" s="227">
        <v>45936</v>
      </c>
      <c r="B1643" s="20" t="s">
        <v>208</v>
      </c>
      <c r="C1643" s="28">
        <v>1967</v>
      </c>
      <c r="E1643" s="25" t="s">
        <v>8470</v>
      </c>
      <c r="F1643" s="20" t="s">
        <v>79</v>
      </c>
      <c r="H1643" s="41" t="s">
        <v>22</v>
      </c>
      <c r="I1643" s="23" t="s">
        <v>103</v>
      </c>
      <c r="J1643" s="23" t="s">
        <v>102</v>
      </c>
      <c r="K1643" s="25" t="s">
        <v>1325</v>
      </c>
      <c r="M1643" s="492">
        <v>0</v>
      </c>
      <c r="N1643" s="492">
        <v>800</v>
      </c>
      <c r="O1643" s="217">
        <f t="shared" si="26"/>
        <v>-1560</v>
      </c>
    </row>
    <row r="1644" spans="1:16" ht="22.95" customHeight="1" x14ac:dyDescent="0.2">
      <c r="A1644" s="227">
        <v>45936</v>
      </c>
      <c r="B1644" s="20" t="s">
        <v>208</v>
      </c>
      <c r="C1644" s="28">
        <v>1968</v>
      </c>
      <c r="E1644" s="25" t="s">
        <v>4200</v>
      </c>
      <c r="F1644" s="20" t="s">
        <v>79</v>
      </c>
      <c r="H1644" s="41" t="s">
        <v>22</v>
      </c>
      <c r="I1644" s="23" t="s">
        <v>103</v>
      </c>
      <c r="J1644" s="23" t="s">
        <v>98</v>
      </c>
      <c r="K1644" s="25" t="s">
        <v>139</v>
      </c>
      <c r="M1644" s="492">
        <v>0</v>
      </c>
      <c r="N1644" s="492">
        <v>350</v>
      </c>
      <c r="O1644" s="217">
        <f t="shared" si="26"/>
        <v>-1910</v>
      </c>
    </row>
    <row r="1645" spans="1:16" ht="22.95" customHeight="1" x14ac:dyDescent="0.2">
      <c r="A1645" s="227">
        <v>45936</v>
      </c>
      <c r="B1645" s="20" t="s">
        <v>208</v>
      </c>
      <c r="C1645" s="28">
        <v>1969</v>
      </c>
      <c r="E1645" s="25" t="s">
        <v>8471</v>
      </c>
      <c r="F1645" s="20" t="s">
        <v>79</v>
      </c>
      <c r="H1645" s="41" t="s">
        <v>22</v>
      </c>
      <c r="I1645" s="23" t="s">
        <v>103</v>
      </c>
      <c r="J1645" s="23" t="s">
        <v>102</v>
      </c>
      <c r="K1645" s="25" t="s">
        <v>139</v>
      </c>
      <c r="M1645" s="492">
        <v>0</v>
      </c>
      <c r="N1645" s="492">
        <v>180</v>
      </c>
      <c r="O1645" s="217">
        <f t="shared" si="26"/>
        <v>-2090</v>
      </c>
    </row>
    <row r="1646" spans="1:16" ht="22.95" customHeight="1" x14ac:dyDescent="0.2">
      <c r="A1646" s="227">
        <v>45936</v>
      </c>
      <c r="B1646" s="20" t="s">
        <v>208</v>
      </c>
      <c r="C1646" s="28">
        <v>1970</v>
      </c>
      <c r="E1646" s="25" t="s">
        <v>8472</v>
      </c>
      <c r="F1646" s="20" t="s">
        <v>79</v>
      </c>
      <c r="H1646" s="41" t="s">
        <v>22</v>
      </c>
      <c r="I1646" s="23" t="s">
        <v>103</v>
      </c>
      <c r="J1646" s="23" t="s">
        <v>102</v>
      </c>
      <c r="K1646" s="25" t="s">
        <v>8484</v>
      </c>
      <c r="M1646" s="492">
        <v>0</v>
      </c>
      <c r="N1646" s="492">
        <v>220</v>
      </c>
      <c r="O1646" s="217">
        <f t="shared" si="26"/>
        <v>-2310</v>
      </c>
    </row>
    <row r="1647" spans="1:16" ht="22.95" customHeight="1" x14ac:dyDescent="0.2">
      <c r="A1647" s="227">
        <v>45936</v>
      </c>
      <c r="B1647" s="20" t="s">
        <v>208</v>
      </c>
      <c r="C1647" s="28">
        <v>1971</v>
      </c>
      <c r="E1647" s="25" t="s">
        <v>8473</v>
      </c>
      <c r="F1647" s="20" t="s">
        <v>79</v>
      </c>
      <c r="H1647" s="41" t="s">
        <v>22</v>
      </c>
      <c r="I1647" s="23" t="s">
        <v>103</v>
      </c>
      <c r="J1647" s="23" t="s">
        <v>218</v>
      </c>
      <c r="K1647" s="25" t="s">
        <v>5685</v>
      </c>
      <c r="M1647" s="492">
        <v>0</v>
      </c>
      <c r="N1647" s="492">
        <v>512</v>
      </c>
      <c r="O1647" s="217">
        <f t="shared" si="26"/>
        <v>-2822</v>
      </c>
    </row>
    <row r="1648" spans="1:16" ht="22.95" customHeight="1" x14ac:dyDescent="0.2">
      <c r="A1648" s="227">
        <v>45936</v>
      </c>
      <c r="B1648" s="20" t="s">
        <v>208</v>
      </c>
      <c r="C1648" s="28">
        <v>1972</v>
      </c>
      <c r="E1648" s="25" t="s">
        <v>130</v>
      </c>
      <c r="F1648" s="20" t="s">
        <v>79</v>
      </c>
      <c r="H1648" s="41" t="s">
        <v>22</v>
      </c>
      <c r="I1648" s="21" t="s">
        <v>53</v>
      </c>
      <c r="J1648" s="21" t="s">
        <v>113</v>
      </c>
      <c r="K1648" s="25" t="s">
        <v>1325</v>
      </c>
      <c r="M1648" s="492">
        <v>0</v>
      </c>
      <c r="N1648" s="492">
        <v>100</v>
      </c>
      <c r="O1648" s="217">
        <f t="shared" si="26"/>
        <v>-2922</v>
      </c>
    </row>
    <row r="1649" spans="1:15" ht="22.95" customHeight="1" x14ac:dyDescent="0.2">
      <c r="A1649" s="227">
        <v>45936</v>
      </c>
      <c r="B1649" s="20" t="s">
        <v>208</v>
      </c>
      <c r="C1649" s="28">
        <v>1973</v>
      </c>
      <c r="E1649" s="25" t="s">
        <v>8474</v>
      </c>
      <c r="F1649" s="20" t="s">
        <v>79</v>
      </c>
      <c r="H1649" s="41" t="s">
        <v>22</v>
      </c>
      <c r="I1649" s="23" t="s">
        <v>103</v>
      </c>
      <c r="J1649" s="23" t="s">
        <v>95</v>
      </c>
      <c r="K1649" s="25" t="s">
        <v>1285</v>
      </c>
      <c r="M1649" s="492">
        <v>0</v>
      </c>
      <c r="N1649" s="492">
        <v>800</v>
      </c>
      <c r="O1649" s="217">
        <f t="shared" si="26"/>
        <v>-3722</v>
      </c>
    </row>
    <row r="1650" spans="1:15" ht="22.95" customHeight="1" x14ac:dyDescent="0.2">
      <c r="A1650" s="227">
        <v>45936</v>
      </c>
      <c r="B1650" s="20" t="s">
        <v>208</v>
      </c>
      <c r="C1650" s="28">
        <v>1974</v>
      </c>
      <c r="E1650" s="25" t="s">
        <v>130</v>
      </c>
      <c r="F1650" s="20" t="s">
        <v>79</v>
      </c>
      <c r="H1650" s="41" t="s">
        <v>22</v>
      </c>
      <c r="I1650" s="21" t="s">
        <v>53</v>
      </c>
      <c r="J1650" s="21" t="s">
        <v>113</v>
      </c>
      <c r="K1650" s="25" t="s">
        <v>8485</v>
      </c>
      <c r="M1650" s="492">
        <v>0</v>
      </c>
      <c r="N1650" s="492">
        <v>100</v>
      </c>
      <c r="O1650" s="217">
        <f t="shared" si="26"/>
        <v>-3822</v>
      </c>
    </row>
    <row r="1651" spans="1:15" ht="22.95" customHeight="1" x14ac:dyDescent="0.2">
      <c r="A1651" s="227">
        <v>45936</v>
      </c>
      <c r="B1651" s="20" t="s">
        <v>208</v>
      </c>
      <c r="C1651" s="28">
        <v>1975</v>
      </c>
      <c r="E1651" s="25" t="s">
        <v>1369</v>
      </c>
      <c r="F1651" s="20" t="s">
        <v>79</v>
      </c>
      <c r="H1651" s="41" t="s">
        <v>22</v>
      </c>
      <c r="I1651" s="23" t="s">
        <v>103</v>
      </c>
      <c r="J1651" s="23" t="s">
        <v>218</v>
      </c>
      <c r="K1651" s="25" t="s">
        <v>5685</v>
      </c>
      <c r="M1651" s="492">
        <v>0</v>
      </c>
      <c r="N1651" s="492">
        <v>160</v>
      </c>
      <c r="O1651" s="217">
        <f t="shared" si="26"/>
        <v>-3982</v>
      </c>
    </row>
    <row r="1652" spans="1:15" ht="22.95" customHeight="1" x14ac:dyDescent="0.2">
      <c r="A1652" s="227">
        <v>45936</v>
      </c>
      <c r="B1652" s="20" t="s">
        <v>208</v>
      </c>
      <c r="C1652" s="28">
        <v>1976</v>
      </c>
      <c r="E1652" s="25" t="s">
        <v>130</v>
      </c>
      <c r="F1652" s="20" t="s">
        <v>79</v>
      </c>
      <c r="H1652" s="41" t="s">
        <v>22</v>
      </c>
      <c r="I1652" s="21" t="s">
        <v>53</v>
      </c>
      <c r="J1652" s="21" t="s">
        <v>113</v>
      </c>
      <c r="K1652" s="25" t="s">
        <v>5685</v>
      </c>
      <c r="M1652" s="492">
        <v>0</v>
      </c>
      <c r="N1652" s="492">
        <v>100</v>
      </c>
      <c r="O1652" s="217">
        <f t="shared" si="26"/>
        <v>-4082</v>
      </c>
    </row>
    <row r="1653" spans="1:15" ht="22.95" customHeight="1" x14ac:dyDescent="0.2">
      <c r="A1653" s="227">
        <v>45936</v>
      </c>
      <c r="B1653" s="20" t="s">
        <v>208</v>
      </c>
      <c r="C1653" s="28">
        <v>1977</v>
      </c>
      <c r="E1653" s="25" t="s">
        <v>1933</v>
      </c>
      <c r="F1653" s="20" t="s">
        <v>79</v>
      </c>
      <c r="H1653" s="41" t="s">
        <v>22</v>
      </c>
      <c r="I1653" s="23" t="s">
        <v>103</v>
      </c>
      <c r="J1653" s="23" t="s">
        <v>94</v>
      </c>
      <c r="K1653" s="25" t="s">
        <v>5723</v>
      </c>
      <c r="M1653" s="492">
        <v>0</v>
      </c>
      <c r="N1653" s="492">
        <v>200</v>
      </c>
      <c r="O1653" s="217">
        <f t="shared" si="26"/>
        <v>-4282</v>
      </c>
    </row>
    <row r="1654" spans="1:15" ht="22.95" customHeight="1" x14ac:dyDescent="0.2">
      <c r="A1654" s="227">
        <v>45936</v>
      </c>
      <c r="B1654" s="20" t="s">
        <v>208</v>
      </c>
      <c r="C1654" s="28">
        <v>1978</v>
      </c>
      <c r="E1654" s="25" t="s">
        <v>130</v>
      </c>
      <c r="F1654" s="20" t="s">
        <v>79</v>
      </c>
      <c r="H1654" s="41" t="s">
        <v>22</v>
      </c>
      <c r="I1654" s="21" t="s">
        <v>53</v>
      </c>
      <c r="J1654" s="21" t="s">
        <v>113</v>
      </c>
      <c r="K1654" s="25" t="s">
        <v>8486</v>
      </c>
      <c r="M1654" s="492">
        <v>0</v>
      </c>
      <c r="N1654" s="492">
        <v>200</v>
      </c>
      <c r="O1654" s="217">
        <f t="shared" si="26"/>
        <v>-4482</v>
      </c>
    </row>
    <row r="1655" spans="1:15" ht="22.95" customHeight="1" x14ac:dyDescent="0.2">
      <c r="A1655" s="227">
        <v>45936</v>
      </c>
      <c r="B1655" s="20" t="s">
        <v>208</v>
      </c>
      <c r="C1655" s="28">
        <v>1979</v>
      </c>
      <c r="E1655" s="25" t="s">
        <v>130</v>
      </c>
      <c r="F1655" s="20" t="s">
        <v>79</v>
      </c>
      <c r="H1655" s="41" t="s">
        <v>22</v>
      </c>
      <c r="I1655" s="21" t="s">
        <v>53</v>
      </c>
      <c r="J1655" s="21" t="s">
        <v>113</v>
      </c>
      <c r="K1655" s="25" t="s">
        <v>8487</v>
      </c>
      <c r="M1655" s="492">
        <v>0</v>
      </c>
      <c r="N1655" s="492">
        <v>200</v>
      </c>
      <c r="O1655" s="217">
        <f t="shared" si="26"/>
        <v>-4682</v>
      </c>
    </row>
    <row r="1656" spans="1:15" ht="22.95" customHeight="1" x14ac:dyDescent="0.2">
      <c r="A1656" s="227">
        <v>45936</v>
      </c>
      <c r="B1656" s="20" t="s">
        <v>208</v>
      </c>
      <c r="C1656" s="28">
        <v>1980</v>
      </c>
      <c r="E1656" s="25" t="s">
        <v>130</v>
      </c>
      <c r="F1656" s="20" t="s">
        <v>79</v>
      </c>
      <c r="H1656" s="41" t="s">
        <v>22</v>
      </c>
      <c r="I1656" s="21" t="s">
        <v>53</v>
      </c>
      <c r="J1656" s="21" t="s">
        <v>113</v>
      </c>
      <c r="K1656" s="25" t="s">
        <v>8488</v>
      </c>
      <c r="M1656" s="492">
        <v>0</v>
      </c>
      <c r="N1656" s="492">
        <v>200</v>
      </c>
      <c r="O1656" s="217">
        <f t="shared" si="26"/>
        <v>-4882</v>
      </c>
    </row>
    <row r="1657" spans="1:15" ht="22.95" customHeight="1" x14ac:dyDescent="0.2">
      <c r="A1657" s="227">
        <v>45936</v>
      </c>
      <c r="B1657" s="20" t="s">
        <v>208</v>
      </c>
      <c r="C1657" s="28">
        <v>1981</v>
      </c>
      <c r="E1657" s="25" t="s">
        <v>8475</v>
      </c>
      <c r="F1657" s="20" t="s">
        <v>79</v>
      </c>
      <c r="H1657" s="28" t="s">
        <v>21</v>
      </c>
      <c r="I1657" s="23" t="s">
        <v>81</v>
      </c>
      <c r="J1657" s="23" t="s">
        <v>33</v>
      </c>
      <c r="M1657" s="589">
        <v>5000</v>
      </c>
      <c r="N1657" s="492">
        <v>0</v>
      </c>
      <c r="O1657" s="217">
        <f t="shared" si="26"/>
        <v>118</v>
      </c>
    </row>
    <row r="1658" spans="1:15" ht="22.95" customHeight="1" x14ac:dyDescent="0.2">
      <c r="A1658" s="227">
        <v>45936</v>
      </c>
      <c r="B1658" s="20" t="s">
        <v>208</v>
      </c>
      <c r="C1658" s="28">
        <v>1982</v>
      </c>
      <c r="E1658" s="25" t="s">
        <v>1270</v>
      </c>
      <c r="F1658" s="20" t="s">
        <v>79</v>
      </c>
      <c r="H1658" s="28" t="s">
        <v>21</v>
      </c>
      <c r="I1658" s="23" t="s">
        <v>81</v>
      </c>
      <c r="J1658" s="23" t="s">
        <v>33</v>
      </c>
      <c r="M1658" s="589">
        <v>280000</v>
      </c>
      <c r="N1658" s="492">
        <v>0</v>
      </c>
      <c r="O1658" s="217">
        <f t="shared" si="26"/>
        <v>280118</v>
      </c>
    </row>
    <row r="1659" spans="1:15" ht="22.95" customHeight="1" x14ac:dyDescent="0.2">
      <c r="A1659" s="227">
        <v>45936</v>
      </c>
      <c r="B1659" s="20" t="s">
        <v>208</v>
      </c>
      <c r="C1659" s="28">
        <v>1983</v>
      </c>
      <c r="E1659" s="25" t="s">
        <v>8476</v>
      </c>
      <c r="F1659" s="20" t="s">
        <v>79</v>
      </c>
      <c r="H1659" s="41" t="s">
        <v>22</v>
      </c>
      <c r="I1659" s="23" t="s">
        <v>53</v>
      </c>
      <c r="J1659" s="23" t="s">
        <v>112</v>
      </c>
      <c r="K1659" s="25" t="s">
        <v>8489</v>
      </c>
      <c r="M1659" s="492">
        <v>0</v>
      </c>
      <c r="N1659" s="492">
        <v>1140</v>
      </c>
      <c r="O1659" s="217">
        <f t="shared" si="26"/>
        <v>278978</v>
      </c>
    </row>
    <row r="1660" spans="1:15" ht="22.95" customHeight="1" x14ac:dyDescent="0.2">
      <c r="A1660" s="227">
        <v>45936</v>
      </c>
      <c r="B1660" s="20" t="s">
        <v>208</v>
      </c>
      <c r="C1660" s="28">
        <v>1984</v>
      </c>
      <c r="E1660" s="25" t="s">
        <v>1369</v>
      </c>
      <c r="F1660" s="20" t="s">
        <v>79</v>
      </c>
      <c r="H1660" s="41" t="s">
        <v>22</v>
      </c>
      <c r="I1660" s="23" t="s">
        <v>103</v>
      </c>
      <c r="J1660" s="23" t="s">
        <v>218</v>
      </c>
      <c r="K1660" s="25" t="s">
        <v>5685</v>
      </c>
      <c r="M1660" s="492">
        <v>0</v>
      </c>
      <c r="N1660" s="492">
        <v>571</v>
      </c>
      <c r="O1660" s="217">
        <f t="shared" si="26"/>
        <v>278407</v>
      </c>
    </row>
    <row r="1661" spans="1:15" ht="22.95" customHeight="1" x14ac:dyDescent="0.2">
      <c r="A1661" s="227">
        <v>45936</v>
      </c>
      <c r="B1661" s="20" t="s">
        <v>208</v>
      </c>
      <c r="C1661" s="28">
        <v>1985</v>
      </c>
      <c r="E1661" s="25" t="s">
        <v>8477</v>
      </c>
      <c r="F1661" s="20" t="s">
        <v>79</v>
      </c>
      <c r="H1661" s="41" t="s">
        <v>22</v>
      </c>
      <c r="I1661" s="23" t="s">
        <v>103</v>
      </c>
      <c r="J1661" s="23" t="s">
        <v>218</v>
      </c>
      <c r="K1661" s="25" t="s">
        <v>5685</v>
      </c>
      <c r="M1661" s="492">
        <v>0</v>
      </c>
      <c r="N1661" s="492">
        <v>512</v>
      </c>
      <c r="O1661" s="217">
        <f t="shared" si="26"/>
        <v>277895</v>
      </c>
    </row>
    <row r="1662" spans="1:15" ht="22.95" customHeight="1" x14ac:dyDescent="0.2">
      <c r="A1662" s="227">
        <v>45936</v>
      </c>
      <c r="B1662" s="20" t="s">
        <v>208</v>
      </c>
      <c r="C1662" s="28">
        <v>1986</v>
      </c>
      <c r="E1662" s="25" t="s">
        <v>8478</v>
      </c>
      <c r="F1662" s="20" t="s">
        <v>79</v>
      </c>
      <c r="H1662" s="41" t="s">
        <v>22</v>
      </c>
      <c r="I1662" s="23" t="s">
        <v>103</v>
      </c>
      <c r="J1662" s="23" t="s">
        <v>218</v>
      </c>
      <c r="K1662" s="25" t="s">
        <v>8490</v>
      </c>
      <c r="M1662" s="492">
        <v>0</v>
      </c>
      <c r="N1662" s="492">
        <v>6000</v>
      </c>
      <c r="O1662" s="217">
        <f t="shared" si="26"/>
        <v>271895</v>
      </c>
    </row>
    <row r="1663" spans="1:15" ht="22.95" customHeight="1" x14ac:dyDescent="0.2">
      <c r="A1663" s="227">
        <v>45936</v>
      </c>
      <c r="B1663" s="20" t="s">
        <v>208</v>
      </c>
      <c r="C1663" s="28">
        <v>1987</v>
      </c>
      <c r="E1663" s="25" t="s">
        <v>1933</v>
      </c>
      <c r="F1663" s="20" t="s">
        <v>79</v>
      </c>
      <c r="H1663" s="41" t="s">
        <v>22</v>
      </c>
      <c r="I1663" s="23" t="s">
        <v>103</v>
      </c>
      <c r="J1663" s="23" t="s">
        <v>94</v>
      </c>
      <c r="K1663" s="25" t="s">
        <v>149</v>
      </c>
      <c r="M1663" s="492">
        <v>0</v>
      </c>
      <c r="N1663" s="492">
        <v>500</v>
      </c>
      <c r="O1663" s="217">
        <f t="shared" si="26"/>
        <v>271395</v>
      </c>
    </row>
    <row r="1664" spans="1:15" ht="22.95" customHeight="1" x14ac:dyDescent="0.2">
      <c r="A1664" s="227">
        <v>45936</v>
      </c>
      <c r="B1664" s="20" t="s">
        <v>208</v>
      </c>
      <c r="C1664" s="28">
        <v>1988</v>
      </c>
      <c r="E1664" s="25" t="s">
        <v>1274</v>
      </c>
      <c r="F1664" s="20" t="s">
        <v>79</v>
      </c>
      <c r="H1664" s="41" t="s">
        <v>22</v>
      </c>
      <c r="I1664" s="23" t="s">
        <v>103</v>
      </c>
      <c r="J1664" s="23" t="s">
        <v>218</v>
      </c>
      <c r="K1664" s="25" t="s">
        <v>5671</v>
      </c>
      <c r="M1664" s="492">
        <v>0</v>
      </c>
      <c r="N1664" s="492">
        <v>750</v>
      </c>
      <c r="O1664" s="217">
        <f t="shared" si="26"/>
        <v>270645</v>
      </c>
    </row>
    <row r="1665" spans="1:15" ht="22.95" customHeight="1" x14ac:dyDescent="0.2">
      <c r="A1665" s="227">
        <v>45936</v>
      </c>
      <c r="B1665" s="20" t="s">
        <v>208</v>
      </c>
      <c r="C1665" s="28">
        <v>1989</v>
      </c>
      <c r="E1665" s="25" t="s">
        <v>1274</v>
      </c>
      <c r="F1665" s="20" t="s">
        <v>79</v>
      </c>
      <c r="H1665" s="41" t="s">
        <v>22</v>
      </c>
      <c r="I1665" s="23" t="s">
        <v>103</v>
      </c>
      <c r="J1665" s="23" t="s">
        <v>218</v>
      </c>
      <c r="K1665" s="25" t="s">
        <v>8491</v>
      </c>
      <c r="M1665" s="492">
        <v>0</v>
      </c>
      <c r="N1665" s="492">
        <v>5150</v>
      </c>
      <c r="O1665" s="217">
        <f t="shared" si="26"/>
        <v>265495</v>
      </c>
    </row>
    <row r="1666" spans="1:15" ht="22.95" customHeight="1" x14ac:dyDescent="0.2">
      <c r="A1666" s="227">
        <v>45936</v>
      </c>
      <c r="B1666" s="20" t="s">
        <v>208</v>
      </c>
      <c r="C1666" s="28">
        <v>1990</v>
      </c>
      <c r="E1666" s="25" t="s">
        <v>1274</v>
      </c>
      <c r="F1666" s="20" t="s">
        <v>79</v>
      </c>
      <c r="H1666" s="41" t="s">
        <v>22</v>
      </c>
      <c r="I1666" s="23" t="s">
        <v>103</v>
      </c>
      <c r="J1666" s="23" t="s">
        <v>218</v>
      </c>
      <c r="K1666" s="25" t="s">
        <v>5691</v>
      </c>
      <c r="M1666" s="492">
        <v>0</v>
      </c>
      <c r="N1666" s="492">
        <v>5300</v>
      </c>
      <c r="O1666" s="217">
        <f t="shared" si="26"/>
        <v>260195</v>
      </c>
    </row>
    <row r="1667" spans="1:15" ht="22.95" customHeight="1" x14ac:dyDescent="0.2">
      <c r="A1667" s="227">
        <v>45936</v>
      </c>
      <c r="B1667" s="20" t="s">
        <v>208</v>
      </c>
      <c r="C1667" s="28">
        <v>1991</v>
      </c>
      <c r="E1667" s="25" t="s">
        <v>1276</v>
      </c>
      <c r="F1667" s="20" t="s">
        <v>79</v>
      </c>
      <c r="H1667" s="41" t="s">
        <v>22</v>
      </c>
      <c r="I1667" s="23" t="s">
        <v>103</v>
      </c>
      <c r="J1667" s="23" t="s">
        <v>102</v>
      </c>
      <c r="K1667" s="25" t="s">
        <v>1300</v>
      </c>
      <c r="M1667" s="492">
        <v>0</v>
      </c>
      <c r="N1667" s="492">
        <v>8032</v>
      </c>
      <c r="O1667" s="217">
        <f t="shared" si="26"/>
        <v>252163</v>
      </c>
    </row>
    <row r="1668" spans="1:15" ht="22.95" customHeight="1" x14ac:dyDescent="0.2">
      <c r="A1668" s="227">
        <v>45936</v>
      </c>
      <c r="B1668" s="20" t="s">
        <v>208</v>
      </c>
      <c r="C1668" s="28">
        <v>1992</v>
      </c>
      <c r="E1668" s="25" t="s">
        <v>8479</v>
      </c>
      <c r="F1668" s="20" t="s">
        <v>79</v>
      </c>
      <c r="H1668" s="41" t="s">
        <v>22</v>
      </c>
      <c r="I1668" s="23" t="s">
        <v>103</v>
      </c>
      <c r="J1668" s="23" t="s">
        <v>102</v>
      </c>
      <c r="K1668" s="25" t="s">
        <v>8492</v>
      </c>
      <c r="M1668" s="492">
        <v>0</v>
      </c>
      <c r="N1668" s="492">
        <v>200</v>
      </c>
      <c r="O1668" s="217">
        <f t="shared" si="26"/>
        <v>251963</v>
      </c>
    </row>
    <row r="1669" spans="1:15" ht="22.95" customHeight="1" x14ac:dyDescent="0.2">
      <c r="A1669" s="227">
        <v>45936</v>
      </c>
      <c r="B1669" s="20" t="s">
        <v>208</v>
      </c>
      <c r="C1669" s="28">
        <v>1993</v>
      </c>
      <c r="E1669" s="25" t="s">
        <v>5659</v>
      </c>
      <c r="F1669" s="20" t="s">
        <v>79</v>
      </c>
      <c r="H1669" s="41" t="s">
        <v>22</v>
      </c>
      <c r="I1669" s="23" t="s">
        <v>103</v>
      </c>
      <c r="J1669" s="23" t="s">
        <v>102</v>
      </c>
      <c r="K1669" s="25" t="s">
        <v>139</v>
      </c>
      <c r="M1669" s="492">
        <v>0</v>
      </c>
      <c r="N1669" s="492">
        <v>55</v>
      </c>
      <c r="O1669" s="217">
        <f t="shared" si="26"/>
        <v>251908</v>
      </c>
    </row>
    <row r="1670" spans="1:15" ht="22.95" customHeight="1" x14ac:dyDescent="0.2">
      <c r="A1670" s="227">
        <v>45936</v>
      </c>
      <c r="B1670" s="20" t="s">
        <v>208</v>
      </c>
      <c r="C1670" s="28">
        <v>1994</v>
      </c>
      <c r="E1670" s="25" t="s">
        <v>4283</v>
      </c>
      <c r="F1670" s="20" t="s">
        <v>79</v>
      </c>
      <c r="H1670" s="41" t="s">
        <v>22</v>
      </c>
      <c r="I1670" s="23" t="s">
        <v>53</v>
      </c>
      <c r="J1670" s="23" t="s">
        <v>112</v>
      </c>
      <c r="K1670" s="25" t="s">
        <v>8457</v>
      </c>
      <c r="M1670" s="492">
        <v>0</v>
      </c>
      <c r="N1670" s="492">
        <v>17641</v>
      </c>
      <c r="O1670" s="217">
        <f t="shared" si="26"/>
        <v>234267</v>
      </c>
    </row>
    <row r="1671" spans="1:15" ht="22.95" customHeight="1" x14ac:dyDescent="0.2">
      <c r="A1671" s="227">
        <v>45936</v>
      </c>
      <c r="B1671" s="20" t="s">
        <v>208</v>
      </c>
      <c r="C1671" s="28">
        <v>1995</v>
      </c>
      <c r="E1671" s="25" t="s">
        <v>130</v>
      </c>
      <c r="F1671" s="20" t="s">
        <v>79</v>
      </c>
      <c r="H1671" s="41" t="s">
        <v>22</v>
      </c>
      <c r="I1671" s="21" t="s">
        <v>53</v>
      </c>
      <c r="J1671" s="21" t="s">
        <v>113</v>
      </c>
      <c r="K1671" s="25" t="s">
        <v>1948</v>
      </c>
      <c r="M1671" s="492">
        <v>0</v>
      </c>
      <c r="N1671" s="492">
        <v>800</v>
      </c>
      <c r="O1671" s="217">
        <f t="shared" si="26"/>
        <v>233467</v>
      </c>
    </row>
    <row r="1672" spans="1:15" ht="22.95" customHeight="1" x14ac:dyDescent="0.2">
      <c r="A1672" s="227">
        <v>45936</v>
      </c>
      <c r="B1672" s="20" t="s">
        <v>208</v>
      </c>
      <c r="C1672" s="28">
        <v>1996</v>
      </c>
      <c r="E1672" s="25" t="s">
        <v>130</v>
      </c>
      <c r="F1672" s="20" t="s">
        <v>79</v>
      </c>
      <c r="H1672" s="41" t="s">
        <v>22</v>
      </c>
      <c r="I1672" s="21" t="s">
        <v>53</v>
      </c>
      <c r="J1672" s="21" t="s">
        <v>113</v>
      </c>
      <c r="K1672" s="25" t="s">
        <v>8493</v>
      </c>
      <c r="M1672" s="492">
        <v>0</v>
      </c>
      <c r="N1672" s="492">
        <v>500</v>
      </c>
      <c r="O1672" s="217">
        <f t="shared" si="26"/>
        <v>232967</v>
      </c>
    </row>
    <row r="1673" spans="1:15" ht="22.95" customHeight="1" x14ac:dyDescent="0.2">
      <c r="A1673" s="227">
        <v>45936</v>
      </c>
      <c r="B1673" s="20" t="s">
        <v>208</v>
      </c>
      <c r="C1673" s="28">
        <v>1997</v>
      </c>
      <c r="E1673" s="25" t="s">
        <v>130</v>
      </c>
      <c r="F1673" s="20" t="s">
        <v>79</v>
      </c>
      <c r="H1673" s="41" t="s">
        <v>22</v>
      </c>
      <c r="I1673" s="21" t="s">
        <v>53</v>
      </c>
      <c r="J1673" s="21" t="s">
        <v>113</v>
      </c>
      <c r="K1673" s="25" t="s">
        <v>1285</v>
      </c>
      <c r="M1673" s="492">
        <v>0</v>
      </c>
      <c r="N1673" s="492">
        <v>1000</v>
      </c>
      <c r="O1673" s="217">
        <f t="shared" si="26"/>
        <v>231967</v>
      </c>
    </row>
    <row r="1674" spans="1:15" ht="22.95" customHeight="1" x14ac:dyDescent="0.2">
      <c r="A1674" s="227">
        <v>45936</v>
      </c>
      <c r="B1674" s="20" t="s">
        <v>208</v>
      </c>
      <c r="C1674" s="28">
        <v>1998</v>
      </c>
      <c r="E1674" s="25" t="s">
        <v>1316</v>
      </c>
      <c r="F1674" s="20" t="s">
        <v>79</v>
      </c>
      <c r="H1674" s="41" t="s">
        <v>22</v>
      </c>
      <c r="I1674" s="23" t="s">
        <v>103</v>
      </c>
      <c r="J1674" s="23" t="s">
        <v>102</v>
      </c>
      <c r="K1674" s="25" t="s">
        <v>2023</v>
      </c>
      <c r="M1674" s="492">
        <v>0</v>
      </c>
      <c r="N1674" s="492">
        <v>5100</v>
      </c>
      <c r="O1674" s="217">
        <f t="shared" si="26"/>
        <v>226867</v>
      </c>
    </row>
    <row r="1675" spans="1:15" ht="22.95" customHeight="1" x14ac:dyDescent="0.2">
      <c r="A1675" s="227">
        <v>45936</v>
      </c>
      <c r="B1675" s="20" t="s">
        <v>208</v>
      </c>
      <c r="C1675" s="28">
        <v>1999</v>
      </c>
      <c r="E1675" s="25" t="s">
        <v>130</v>
      </c>
      <c r="F1675" s="20" t="s">
        <v>79</v>
      </c>
      <c r="H1675" s="41" t="s">
        <v>22</v>
      </c>
      <c r="I1675" s="21" t="s">
        <v>53</v>
      </c>
      <c r="J1675" s="21" t="s">
        <v>113</v>
      </c>
      <c r="K1675" s="25" t="s">
        <v>8445</v>
      </c>
      <c r="M1675" s="492">
        <v>0</v>
      </c>
      <c r="N1675" s="492">
        <v>500</v>
      </c>
      <c r="O1675" s="217">
        <f t="shared" si="26"/>
        <v>226367</v>
      </c>
    </row>
    <row r="1676" spans="1:15" ht="22.95" customHeight="1" x14ac:dyDescent="0.2">
      <c r="A1676" s="227">
        <v>45936</v>
      </c>
      <c r="B1676" s="20" t="s">
        <v>208</v>
      </c>
      <c r="C1676" s="28">
        <v>2000</v>
      </c>
      <c r="E1676" s="25" t="s">
        <v>1278</v>
      </c>
      <c r="F1676" s="20" t="s">
        <v>79</v>
      </c>
      <c r="H1676" s="41" t="s">
        <v>22</v>
      </c>
      <c r="I1676" s="41" t="s">
        <v>53</v>
      </c>
      <c r="J1676" s="21" t="s">
        <v>112</v>
      </c>
      <c r="K1676" s="25" t="s">
        <v>1302</v>
      </c>
      <c r="M1676" s="492">
        <v>0</v>
      </c>
      <c r="N1676" s="492">
        <v>179548</v>
      </c>
      <c r="O1676" s="217">
        <f t="shared" si="26"/>
        <v>46819</v>
      </c>
    </row>
    <row r="1677" spans="1:15" ht="22.95" customHeight="1" x14ac:dyDescent="0.2">
      <c r="A1677" s="227">
        <v>45936</v>
      </c>
      <c r="B1677" s="20" t="s">
        <v>208</v>
      </c>
      <c r="C1677" s="28">
        <v>2001</v>
      </c>
      <c r="E1677" s="25" t="s">
        <v>1278</v>
      </c>
      <c r="F1677" s="20" t="s">
        <v>79</v>
      </c>
      <c r="H1677" s="41" t="s">
        <v>22</v>
      </c>
      <c r="I1677" s="41" t="s">
        <v>53</v>
      </c>
      <c r="J1677" s="21" t="s">
        <v>112</v>
      </c>
      <c r="K1677" s="25" t="s">
        <v>1303</v>
      </c>
      <c r="M1677" s="492">
        <v>0</v>
      </c>
      <c r="N1677" s="492">
        <v>29455</v>
      </c>
      <c r="O1677" s="217">
        <f t="shared" si="26"/>
        <v>17364</v>
      </c>
    </row>
    <row r="1678" spans="1:15" ht="22.95" customHeight="1" x14ac:dyDescent="0.2">
      <c r="A1678" s="227">
        <v>45936</v>
      </c>
      <c r="B1678" s="20" t="s">
        <v>208</v>
      </c>
      <c r="C1678" s="28">
        <v>2002</v>
      </c>
      <c r="E1678" s="25" t="s">
        <v>1278</v>
      </c>
      <c r="F1678" s="20" t="s">
        <v>79</v>
      </c>
      <c r="H1678" s="41" t="s">
        <v>22</v>
      </c>
      <c r="I1678" s="41" t="s">
        <v>53</v>
      </c>
      <c r="J1678" s="21" t="s">
        <v>114</v>
      </c>
      <c r="K1678" s="25" t="s">
        <v>149</v>
      </c>
      <c r="M1678" s="492">
        <v>0</v>
      </c>
      <c r="N1678" s="492">
        <v>3850</v>
      </c>
      <c r="O1678" s="217">
        <f t="shared" si="26"/>
        <v>13514</v>
      </c>
    </row>
    <row r="1679" spans="1:15" ht="22.95" customHeight="1" x14ac:dyDescent="0.2">
      <c r="A1679" s="227">
        <v>45936</v>
      </c>
      <c r="B1679" s="20" t="s">
        <v>208</v>
      </c>
      <c r="C1679" s="28">
        <v>2003</v>
      </c>
      <c r="E1679" s="25" t="s">
        <v>8480</v>
      </c>
      <c r="F1679" s="20" t="s">
        <v>79</v>
      </c>
      <c r="H1679" s="41" t="s">
        <v>22</v>
      </c>
      <c r="I1679" s="23" t="s">
        <v>81</v>
      </c>
      <c r="J1679" s="23" t="s">
        <v>33</v>
      </c>
      <c r="K1679" s="25" t="s">
        <v>1263</v>
      </c>
      <c r="M1679" s="492">
        <v>0</v>
      </c>
      <c r="N1679" s="589">
        <v>5000</v>
      </c>
      <c r="O1679" s="217">
        <f t="shared" si="26"/>
        <v>8514</v>
      </c>
    </row>
    <row r="1680" spans="1:15" ht="22.95" customHeight="1" x14ac:dyDescent="0.2">
      <c r="A1680" s="227">
        <v>45943</v>
      </c>
      <c r="B1680" s="20" t="s">
        <v>208</v>
      </c>
      <c r="C1680" s="28">
        <v>2011</v>
      </c>
      <c r="E1680" s="25" t="s">
        <v>1321</v>
      </c>
      <c r="F1680" s="20" t="s">
        <v>79</v>
      </c>
      <c r="H1680" s="41" t="s">
        <v>22</v>
      </c>
      <c r="I1680" s="23" t="s">
        <v>103</v>
      </c>
      <c r="J1680" s="23" t="s">
        <v>97</v>
      </c>
      <c r="K1680" s="25" t="s">
        <v>1337</v>
      </c>
      <c r="M1680" s="492">
        <v>0</v>
      </c>
      <c r="N1680" s="492">
        <v>300</v>
      </c>
      <c r="O1680" s="217">
        <f t="shared" si="26"/>
        <v>8214</v>
      </c>
    </row>
    <row r="1681" spans="1:15" ht="22.95" customHeight="1" x14ac:dyDescent="0.2">
      <c r="A1681" s="227">
        <v>45943</v>
      </c>
      <c r="B1681" s="20" t="s">
        <v>208</v>
      </c>
      <c r="C1681" s="28">
        <v>2012</v>
      </c>
      <c r="E1681" s="25" t="s">
        <v>8494</v>
      </c>
      <c r="F1681" s="20" t="s">
        <v>79</v>
      </c>
      <c r="H1681" s="41" t="s">
        <v>22</v>
      </c>
      <c r="I1681" s="23" t="s">
        <v>103</v>
      </c>
      <c r="J1681" s="23" t="s">
        <v>218</v>
      </c>
      <c r="K1681" s="25" t="s">
        <v>5685</v>
      </c>
      <c r="M1681" s="492">
        <v>0</v>
      </c>
      <c r="N1681" s="492">
        <v>500</v>
      </c>
      <c r="O1681" s="217">
        <f t="shared" si="26"/>
        <v>7714</v>
      </c>
    </row>
    <row r="1682" spans="1:15" ht="22.95" customHeight="1" x14ac:dyDescent="0.2">
      <c r="A1682" s="227">
        <v>45943</v>
      </c>
      <c r="B1682" s="20" t="s">
        <v>208</v>
      </c>
      <c r="C1682" s="28">
        <v>2013</v>
      </c>
      <c r="E1682" s="25" t="s">
        <v>8495</v>
      </c>
      <c r="F1682" s="20" t="s">
        <v>79</v>
      </c>
      <c r="H1682" s="41" t="s">
        <v>22</v>
      </c>
      <c r="I1682" s="23" t="s">
        <v>103</v>
      </c>
      <c r="J1682" s="23" t="s">
        <v>102</v>
      </c>
      <c r="K1682" s="25" t="s">
        <v>1337</v>
      </c>
      <c r="M1682" s="492">
        <v>0</v>
      </c>
      <c r="N1682" s="492">
        <v>200</v>
      </c>
      <c r="O1682" s="217">
        <f t="shared" si="26"/>
        <v>7514</v>
      </c>
    </row>
    <row r="1683" spans="1:15" ht="22.95" customHeight="1" x14ac:dyDescent="0.2">
      <c r="A1683" s="227">
        <v>45943</v>
      </c>
      <c r="B1683" s="20" t="s">
        <v>208</v>
      </c>
      <c r="C1683" s="28">
        <v>2014</v>
      </c>
      <c r="E1683" s="25" t="s">
        <v>130</v>
      </c>
      <c r="F1683" s="20" t="s">
        <v>79</v>
      </c>
      <c r="H1683" s="41" t="s">
        <v>22</v>
      </c>
      <c r="I1683" s="21" t="s">
        <v>53</v>
      </c>
      <c r="J1683" s="21" t="s">
        <v>113</v>
      </c>
      <c r="K1683" s="25" t="s">
        <v>1325</v>
      </c>
      <c r="M1683" s="492">
        <v>0</v>
      </c>
      <c r="N1683" s="492">
        <v>1000</v>
      </c>
      <c r="O1683" s="217">
        <f t="shared" si="26"/>
        <v>6514</v>
      </c>
    </row>
    <row r="1684" spans="1:15" ht="22.95" customHeight="1" x14ac:dyDescent="0.2">
      <c r="A1684" s="227">
        <v>45943</v>
      </c>
      <c r="B1684" s="20" t="s">
        <v>208</v>
      </c>
      <c r="C1684" s="28">
        <v>2015</v>
      </c>
      <c r="E1684" s="25" t="s">
        <v>8496</v>
      </c>
      <c r="F1684" s="20" t="s">
        <v>79</v>
      </c>
      <c r="H1684" s="41" t="s">
        <v>22</v>
      </c>
      <c r="I1684" s="23" t="s">
        <v>103</v>
      </c>
      <c r="J1684" s="23" t="s">
        <v>102</v>
      </c>
      <c r="K1684" s="25" t="s">
        <v>1322</v>
      </c>
      <c r="M1684" s="492">
        <v>0</v>
      </c>
      <c r="N1684" s="492">
        <v>279</v>
      </c>
      <c r="O1684" s="217">
        <f t="shared" si="26"/>
        <v>6235</v>
      </c>
    </row>
    <row r="1685" spans="1:15" ht="22.95" customHeight="1" x14ac:dyDescent="0.2">
      <c r="A1685" s="227">
        <v>45943</v>
      </c>
      <c r="B1685" s="20" t="s">
        <v>208</v>
      </c>
      <c r="C1685" s="28">
        <v>2016</v>
      </c>
      <c r="E1685" s="25" t="s">
        <v>8497</v>
      </c>
      <c r="F1685" s="20" t="s">
        <v>79</v>
      </c>
      <c r="H1685" s="41" t="s">
        <v>22</v>
      </c>
      <c r="I1685" s="23" t="s">
        <v>103</v>
      </c>
      <c r="J1685" s="23" t="s">
        <v>102</v>
      </c>
      <c r="K1685" s="25" t="s">
        <v>5685</v>
      </c>
      <c r="M1685" s="492">
        <v>0</v>
      </c>
      <c r="N1685" s="492">
        <v>668</v>
      </c>
      <c r="O1685" s="217">
        <f t="shared" si="26"/>
        <v>5567</v>
      </c>
    </row>
    <row r="1686" spans="1:15" ht="22.95" customHeight="1" x14ac:dyDescent="0.2">
      <c r="A1686" s="227">
        <v>45943</v>
      </c>
      <c r="B1686" s="20" t="s">
        <v>208</v>
      </c>
      <c r="C1686" s="28">
        <v>2017</v>
      </c>
      <c r="E1686" s="25" t="s">
        <v>1312</v>
      </c>
      <c r="F1686" s="20" t="s">
        <v>79</v>
      </c>
      <c r="H1686" s="41" t="s">
        <v>22</v>
      </c>
      <c r="I1686" s="23" t="s">
        <v>103</v>
      </c>
      <c r="J1686" s="23" t="s">
        <v>95</v>
      </c>
      <c r="K1686" s="25" t="s">
        <v>5685</v>
      </c>
      <c r="M1686" s="492">
        <v>0</v>
      </c>
      <c r="N1686" s="492">
        <v>320</v>
      </c>
      <c r="O1686" s="217">
        <f t="shared" si="26"/>
        <v>5247</v>
      </c>
    </row>
    <row r="1687" spans="1:15" ht="22.95" customHeight="1" x14ac:dyDescent="0.2">
      <c r="A1687" s="227">
        <v>45943</v>
      </c>
      <c r="B1687" s="20" t="s">
        <v>208</v>
      </c>
      <c r="C1687" s="28">
        <v>2018</v>
      </c>
      <c r="E1687" s="25" t="s">
        <v>8497</v>
      </c>
      <c r="F1687" s="20" t="s">
        <v>79</v>
      </c>
      <c r="H1687" s="41" t="s">
        <v>22</v>
      </c>
      <c r="I1687" s="23" t="s">
        <v>103</v>
      </c>
      <c r="J1687" s="23" t="s">
        <v>102</v>
      </c>
      <c r="K1687" s="25" t="s">
        <v>1322</v>
      </c>
      <c r="M1687" s="492">
        <v>0</v>
      </c>
      <c r="N1687" s="492">
        <v>668</v>
      </c>
      <c r="O1687" s="217">
        <f t="shared" si="26"/>
        <v>4579</v>
      </c>
    </row>
    <row r="1688" spans="1:15" ht="22.95" customHeight="1" x14ac:dyDescent="0.2">
      <c r="A1688" s="227">
        <v>45943</v>
      </c>
      <c r="B1688" s="20" t="s">
        <v>208</v>
      </c>
      <c r="C1688" s="28">
        <v>2019</v>
      </c>
      <c r="E1688" s="25" t="s">
        <v>8498</v>
      </c>
      <c r="F1688" s="20" t="s">
        <v>79</v>
      </c>
      <c r="H1688" s="41" t="s">
        <v>22</v>
      </c>
      <c r="I1688" s="23" t="s">
        <v>103</v>
      </c>
      <c r="J1688" s="23" t="s">
        <v>102</v>
      </c>
      <c r="K1688" s="25" t="s">
        <v>8503</v>
      </c>
      <c r="M1688" s="492">
        <v>0</v>
      </c>
      <c r="N1688" s="492">
        <v>5000</v>
      </c>
      <c r="O1688" s="217">
        <f t="shared" si="26"/>
        <v>-421</v>
      </c>
    </row>
    <row r="1689" spans="1:15" ht="22.95" customHeight="1" x14ac:dyDescent="0.2">
      <c r="A1689" s="227">
        <v>45943</v>
      </c>
      <c r="B1689" s="20" t="s">
        <v>208</v>
      </c>
      <c r="C1689" s="28">
        <v>2020</v>
      </c>
      <c r="E1689" s="25" t="s">
        <v>1270</v>
      </c>
      <c r="F1689" s="20" t="s">
        <v>79</v>
      </c>
      <c r="H1689" s="28" t="s">
        <v>21</v>
      </c>
      <c r="I1689" s="23" t="s">
        <v>81</v>
      </c>
      <c r="J1689" s="23" t="s">
        <v>33</v>
      </c>
      <c r="M1689" s="589">
        <v>225000</v>
      </c>
      <c r="N1689" s="492">
        <v>0</v>
      </c>
      <c r="O1689" s="217">
        <f t="shared" si="26"/>
        <v>224579</v>
      </c>
    </row>
    <row r="1690" spans="1:15" ht="22.95" customHeight="1" x14ac:dyDescent="0.2">
      <c r="A1690" s="227">
        <v>45943</v>
      </c>
      <c r="B1690" s="20" t="s">
        <v>208</v>
      </c>
      <c r="C1690" s="28">
        <v>2021</v>
      </c>
      <c r="E1690" s="25" t="s">
        <v>8499</v>
      </c>
      <c r="F1690" s="20" t="s">
        <v>79</v>
      </c>
      <c r="H1690" s="41" t="s">
        <v>22</v>
      </c>
      <c r="I1690" s="23" t="s">
        <v>53</v>
      </c>
      <c r="J1690" s="23" t="s">
        <v>112</v>
      </c>
      <c r="K1690" s="25" t="s">
        <v>8504</v>
      </c>
      <c r="M1690" s="492">
        <v>0</v>
      </c>
      <c r="N1690" s="492">
        <v>1900</v>
      </c>
      <c r="O1690" s="217">
        <f t="shared" si="26"/>
        <v>222679</v>
      </c>
    </row>
    <row r="1691" spans="1:15" ht="22.95" customHeight="1" x14ac:dyDescent="0.2">
      <c r="A1691" s="227">
        <v>45943</v>
      </c>
      <c r="B1691" s="20" t="s">
        <v>208</v>
      </c>
      <c r="C1691" s="28">
        <v>2022</v>
      </c>
      <c r="E1691" s="25" t="s">
        <v>1274</v>
      </c>
      <c r="F1691" s="20" t="s">
        <v>79</v>
      </c>
      <c r="H1691" s="41" t="s">
        <v>22</v>
      </c>
      <c r="I1691" s="23" t="s">
        <v>103</v>
      </c>
      <c r="J1691" s="23" t="s">
        <v>92</v>
      </c>
      <c r="K1691" s="25" t="s">
        <v>1356</v>
      </c>
      <c r="M1691" s="492">
        <v>0</v>
      </c>
      <c r="N1691" s="492">
        <v>5335</v>
      </c>
      <c r="O1691" s="217">
        <f t="shared" si="26"/>
        <v>217344</v>
      </c>
    </row>
    <row r="1692" spans="1:15" ht="22.95" customHeight="1" x14ac:dyDescent="0.2">
      <c r="A1692" s="227">
        <v>45943</v>
      </c>
      <c r="B1692" s="20" t="s">
        <v>208</v>
      </c>
      <c r="C1692" s="28">
        <v>2023</v>
      </c>
      <c r="E1692" s="25" t="s">
        <v>8500</v>
      </c>
      <c r="F1692" s="20" t="s">
        <v>79</v>
      </c>
      <c r="H1692" s="41" t="s">
        <v>22</v>
      </c>
      <c r="I1692" s="23" t="s">
        <v>103</v>
      </c>
      <c r="J1692" s="23" t="s">
        <v>218</v>
      </c>
      <c r="K1692" s="25" t="s">
        <v>1325</v>
      </c>
      <c r="M1692" s="492">
        <v>0</v>
      </c>
      <c r="N1692" s="492">
        <v>3200</v>
      </c>
      <c r="O1692" s="217">
        <f t="shared" si="26"/>
        <v>214144</v>
      </c>
    </row>
    <row r="1693" spans="1:15" ht="22.95" customHeight="1" x14ac:dyDescent="0.2">
      <c r="A1693" s="227">
        <v>45943</v>
      </c>
      <c r="B1693" s="20" t="s">
        <v>208</v>
      </c>
      <c r="C1693" s="28">
        <v>2024</v>
      </c>
      <c r="E1693" s="25" t="s">
        <v>1656</v>
      </c>
      <c r="F1693" s="20" t="s">
        <v>79</v>
      </c>
      <c r="H1693" s="41" t="s">
        <v>22</v>
      </c>
      <c r="I1693" s="23" t="s">
        <v>103</v>
      </c>
      <c r="J1693" s="23" t="s">
        <v>94</v>
      </c>
      <c r="K1693" s="25" t="s">
        <v>1303</v>
      </c>
      <c r="M1693" s="492">
        <v>0</v>
      </c>
      <c r="N1693" s="492">
        <v>600</v>
      </c>
      <c r="O1693" s="217">
        <f t="shared" si="26"/>
        <v>213544</v>
      </c>
    </row>
    <row r="1694" spans="1:15" ht="22.95" customHeight="1" x14ac:dyDescent="0.2">
      <c r="A1694" s="227">
        <v>45943</v>
      </c>
      <c r="B1694" s="20" t="s">
        <v>208</v>
      </c>
      <c r="C1694" s="28">
        <v>2025</v>
      </c>
      <c r="E1694" s="25" t="s">
        <v>1933</v>
      </c>
      <c r="F1694" s="20" t="s">
        <v>79</v>
      </c>
      <c r="H1694" s="41" t="s">
        <v>22</v>
      </c>
      <c r="I1694" s="23" t="s">
        <v>103</v>
      </c>
      <c r="J1694" s="23" t="s">
        <v>94</v>
      </c>
      <c r="K1694" s="25" t="s">
        <v>149</v>
      </c>
      <c r="M1694" s="492">
        <v>0</v>
      </c>
      <c r="N1694" s="492">
        <v>500</v>
      </c>
      <c r="O1694" s="217">
        <f t="shared" si="26"/>
        <v>213044</v>
      </c>
    </row>
    <row r="1695" spans="1:15" ht="22.95" customHeight="1" x14ac:dyDescent="0.2">
      <c r="A1695" s="227">
        <v>45943</v>
      </c>
      <c r="B1695" s="20" t="s">
        <v>208</v>
      </c>
      <c r="C1695" s="28">
        <v>2026</v>
      </c>
      <c r="E1695" s="25" t="s">
        <v>1276</v>
      </c>
      <c r="F1695" s="20" t="s">
        <v>79</v>
      </c>
      <c r="H1695" s="41" t="s">
        <v>22</v>
      </c>
      <c r="I1695" s="23" t="s">
        <v>103</v>
      </c>
      <c r="J1695" s="23" t="s">
        <v>102</v>
      </c>
      <c r="K1695" s="25" t="s">
        <v>1300</v>
      </c>
      <c r="M1695" s="492">
        <v>0</v>
      </c>
      <c r="N1695" s="492">
        <v>5216</v>
      </c>
      <c r="O1695" s="217">
        <f t="shared" si="26"/>
        <v>207828</v>
      </c>
    </row>
    <row r="1696" spans="1:15" ht="22.95" customHeight="1" x14ac:dyDescent="0.2">
      <c r="A1696" s="227">
        <v>45943</v>
      </c>
      <c r="B1696" s="20" t="s">
        <v>208</v>
      </c>
      <c r="C1696" s="28">
        <v>2027</v>
      </c>
      <c r="E1696" s="25" t="s">
        <v>8501</v>
      </c>
      <c r="F1696" s="20" t="s">
        <v>79</v>
      </c>
      <c r="H1696" s="41" t="s">
        <v>22</v>
      </c>
      <c r="I1696" s="23" t="s">
        <v>103</v>
      </c>
      <c r="J1696" s="23" t="s">
        <v>102</v>
      </c>
      <c r="K1696" s="25" t="s">
        <v>8505</v>
      </c>
      <c r="M1696" s="492">
        <v>0</v>
      </c>
      <c r="N1696" s="492">
        <v>200</v>
      </c>
      <c r="O1696" s="217">
        <f t="shared" si="26"/>
        <v>207628</v>
      </c>
    </row>
    <row r="1697" spans="1:15" ht="22.95" customHeight="1" x14ac:dyDescent="0.2">
      <c r="A1697" s="227">
        <v>45943</v>
      </c>
      <c r="B1697" s="20" t="s">
        <v>208</v>
      </c>
      <c r="C1697" s="28">
        <v>2028</v>
      </c>
      <c r="E1697" s="25" t="s">
        <v>1274</v>
      </c>
      <c r="F1697" s="20" t="s">
        <v>79</v>
      </c>
      <c r="H1697" s="41" t="s">
        <v>22</v>
      </c>
      <c r="I1697" s="23" t="s">
        <v>103</v>
      </c>
      <c r="J1697" s="23" t="s">
        <v>218</v>
      </c>
      <c r="K1697" s="25" t="s">
        <v>1297</v>
      </c>
      <c r="M1697" s="492">
        <v>0</v>
      </c>
      <c r="N1697" s="492">
        <v>950</v>
      </c>
      <c r="O1697" s="217">
        <f t="shared" si="26"/>
        <v>206678</v>
      </c>
    </row>
    <row r="1698" spans="1:15" ht="22.95" customHeight="1" x14ac:dyDescent="0.2">
      <c r="A1698" s="227">
        <v>45943</v>
      </c>
      <c r="B1698" s="20" t="s">
        <v>208</v>
      </c>
      <c r="C1698" s="28">
        <v>2029</v>
      </c>
      <c r="E1698" s="25" t="s">
        <v>1274</v>
      </c>
      <c r="F1698" s="20" t="s">
        <v>79</v>
      </c>
      <c r="H1698" s="41" t="s">
        <v>22</v>
      </c>
      <c r="I1698" s="23" t="s">
        <v>103</v>
      </c>
      <c r="J1698" s="23" t="s">
        <v>218</v>
      </c>
      <c r="K1698" s="25" t="s">
        <v>5691</v>
      </c>
      <c r="M1698" s="492">
        <v>0</v>
      </c>
      <c r="N1698" s="492">
        <v>700</v>
      </c>
      <c r="O1698" s="217">
        <f t="shared" si="26"/>
        <v>205978</v>
      </c>
    </row>
    <row r="1699" spans="1:15" ht="22.95" customHeight="1" x14ac:dyDescent="0.2">
      <c r="A1699" s="227">
        <v>45943</v>
      </c>
      <c r="B1699" s="20" t="s">
        <v>208</v>
      </c>
      <c r="C1699" s="28">
        <v>2030</v>
      </c>
      <c r="E1699" s="25" t="s">
        <v>1277</v>
      </c>
      <c r="F1699" s="20" t="s">
        <v>79</v>
      </c>
      <c r="H1699" s="41" t="s">
        <v>22</v>
      </c>
      <c r="I1699" s="23" t="s">
        <v>103</v>
      </c>
      <c r="J1699" s="23" t="s">
        <v>102</v>
      </c>
      <c r="K1699" s="25" t="s">
        <v>139</v>
      </c>
      <c r="M1699" s="492">
        <v>0</v>
      </c>
      <c r="N1699" s="492">
        <v>55</v>
      </c>
      <c r="O1699" s="217">
        <f t="shared" si="26"/>
        <v>205923</v>
      </c>
    </row>
    <row r="1700" spans="1:15" ht="22.95" customHeight="1" x14ac:dyDescent="0.2">
      <c r="A1700" s="227">
        <v>45943</v>
      </c>
      <c r="B1700" s="20" t="s">
        <v>208</v>
      </c>
      <c r="C1700" s="28">
        <v>2031</v>
      </c>
      <c r="E1700" s="25" t="s">
        <v>4283</v>
      </c>
      <c r="F1700" s="20" t="s">
        <v>79</v>
      </c>
      <c r="H1700" s="41" t="s">
        <v>22</v>
      </c>
      <c r="I1700" s="23" t="s">
        <v>53</v>
      </c>
      <c r="J1700" s="23" t="s">
        <v>112</v>
      </c>
      <c r="K1700" s="25" t="s">
        <v>8457</v>
      </c>
      <c r="M1700" s="492">
        <v>0</v>
      </c>
      <c r="N1700" s="492">
        <v>4992</v>
      </c>
      <c r="O1700" s="217">
        <f t="shared" ref="O1700:O1763" si="27">O1699+M1700-N1700</f>
        <v>200931</v>
      </c>
    </row>
    <row r="1701" spans="1:15" ht="22.95" customHeight="1" x14ac:dyDescent="0.2">
      <c r="A1701" s="227">
        <v>45943</v>
      </c>
      <c r="B1701" s="20" t="s">
        <v>208</v>
      </c>
      <c r="C1701" s="28">
        <v>2032</v>
      </c>
      <c r="E1701" s="25" t="s">
        <v>1279</v>
      </c>
      <c r="F1701" s="20" t="s">
        <v>79</v>
      </c>
      <c r="H1701" s="41" t="s">
        <v>22</v>
      </c>
      <c r="I1701" s="21" t="s">
        <v>53</v>
      </c>
      <c r="J1701" s="21" t="s">
        <v>113</v>
      </c>
      <c r="K1701" s="25" t="s">
        <v>1363</v>
      </c>
      <c r="M1701" s="492">
        <v>0</v>
      </c>
      <c r="N1701" s="492">
        <v>1200</v>
      </c>
      <c r="O1701" s="217">
        <f t="shared" si="27"/>
        <v>199731</v>
      </c>
    </row>
    <row r="1702" spans="1:15" ht="22.95" customHeight="1" x14ac:dyDescent="0.2">
      <c r="A1702" s="227">
        <v>45943</v>
      </c>
      <c r="B1702" s="20" t="s">
        <v>208</v>
      </c>
      <c r="C1702" s="28">
        <v>2033</v>
      </c>
      <c r="E1702" s="25" t="s">
        <v>130</v>
      </c>
      <c r="F1702" s="20" t="s">
        <v>79</v>
      </c>
      <c r="H1702" s="41" t="s">
        <v>22</v>
      </c>
      <c r="I1702" s="21" t="s">
        <v>53</v>
      </c>
      <c r="J1702" s="21" t="s">
        <v>113</v>
      </c>
      <c r="K1702" s="25" t="s">
        <v>8506</v>
      </c>
      <c r="M1702" s="492">
        <v>0</v>
      </c>
      <c r="N1702" s="492">
        <v>500</v>
      </c>
      <c r="O1702" s="217">
        <f t="shared" si="27"/>
        <v>199231</v>
      </c>
    </row>
    <row r="1703" spans="1:15" ht="22.95" customHeight="1" x14ac:dyDescent="0.2">
      <c r="A1703" s="227">
        <v>45943</v>
      </c>
      <c r="B1703" s="20" t="s">
        <v>208</v>
      </c>
      <c r="C1703" s="28">
        <v>2034</v>
      </c>
      <c r="E1703" s="25" t="s">
        <v>130</v>
      </c>
      <c r="F1703" s="20" t="s">
        <v>79</v>
      </c>
      <c r="H1703" s="41" t="s">
        <v>22</v>
      </c>
      <c r="I1703" s="21" t="s">
        <v>53</v>
      </c>
      <c r="J1703" s="21" t="s">
        <v>113</v>
      </c>
      <c r="K1703" s="25" t="s">
        <v>8507</v>
      </c>
      <c r="M1703" s="492">
        <v>0</v>
      </c>
      <c r="N1703" s="492">
        <v>2000</v>
      </c>
      <c r="O1703" s="217">
        <f t="shared" si="27"/>
        <v>197231</v>
      </c>
    </row>
    <row r="1704" spans="1:15" ht="22.95" customHeight="1" x14ac:dyDescent="0.2">
      <c r="A1704" s="227">
        <v>45943</v>
      </c>
      <c r="B1704" s="20" t="s">
        <v>208</v>
      </c>
      <c r="C1704" s="28">
        <v>2035</v>
      </c>
      <c r="E1704" s="25" t="s">
        <v>8502</v>
      </c>
      <c r="F1704" s="20" t="s">
        <v>79</v>
      </c>
      <c r="H1704" s="41" t="s">
        <v>22</v>
      </c>
      <c r="I1704" s="21" t="s">
        <v>53</v>
      </c>
      <c r="J1704" s="21" t="s">
        <v>113</v>
      </c>
      <c r="K1704" s="25" t="s">
        <v>8466</v>
      </c>
      <c r="M1704" s="492">
        <v>0</v>
      </c>
      <c r="N1704" s="492">
        <v>1000</v>
      </c>
      <c r="O1704" s="217">
        <f t="shared" si="27"/>
        <v>196231</v>
      </c>
    </row>
    <row r="1705" spans="1:15" ht="22.95" customHeight="1" x14ac:dyDescent="0.2">
      <c r="A1705" s="227">
        <v>45943</v>
      </c>
      <c r="B1705" s="20" t="s">
        <v>208</v>
      </c>
      <c r="C1705" s="28">
        <v>2036</v>
      </c>
      <c r="E1705" s="25" t="s">
        <v>130</v>
      </c>
      <c r="F1705" s="20" t="s">
        <v>79</v>
      </c>
      <c r="H1705" s="41" t="s">
        <v>22</v>
      </c>
      <c r="I1705" s="21" t="s">
        <v>53</v>
      </c>
      <c r="J1705" s="21" t="s">
        <v>113</v>
      </c>
      <c r="K1705" s="25" t="s">
        <v>1999</v>
      </c>
      <c r="M1705" s="492">
        <v>0</v>
      </c>
      <c r="N1705" s="492">
        <v>500</v>
      </c>
      <c r="O1705" s="217">
        <f t="shared" si="27"/>
        <v>195731</v>
      </c>
    </row>
    <row r="1706" spans="1:15" ht="22.95" customHeight="1" x14ac:dyDescent="0.2">
      <c r="A1706" s="227">
        <v>45943</v>
      </c>
      <c r="B1706" s="20" t="s">
        <v>208</v>
      </c>
      <c r="C1706" s="28">
        <v>2037</v>
      </c>
      <c r="E1706" s="25" t="s">
        <v>1280</v>
      </c>
      <c r="F1706" s="20" t="s">
        <v>79</v>
      </c>
      <c r="H1706" s="41" t="s">
        <v>22</v>
      </c>
      <c r="I1706" s="23" t="s">
        <v>103</v>
      </c>
      <c r="J1706" s="23" t="s">
        <v>102</v>
      </c>
      <c r="K1706" s="25" t="s">
        <v>1363</v>
      </c>
      <c r="M1706" s="492">
        <v>0</v>
      </c>
      <c r="N1706" s="492">
        <v>800</v>
      </c>
      <c r="O1706" s="217">
        <f t="shared" si="27"/>
        <v>194931</v>
      </c>
    </row>
    <row r="1707" spans="1:15" ht="22.95" customHeight="1" x14ac:dyDescent="0.2">
      <c r="A1707" s="227">
        <v>45943</v>
      </c>
      <c r="B1707" s="20" t="s">
        <v>208</v>
      </c>
      <c r="C1707" s="28">
        <v>2038</v>
      </c>
      <c r="E1707" s="25" t="s">
        <v>1316</v>
      </c>
      <c r="F1707" s="20" t="s">
        <v>79</v>
      </c>
      <c r="H1707" s="41" t="s">
        <v>22</v>
      </c>
      <c r="I1707" s="23" t="s">
        <v>103</v>
      </c>
      <c r="J1707" s="23" t="s">
        <v>102</v>
      </c>
      <c r="K1707" s="25" t="s">
        <v>4351</v>
      </c>
      <c r="M1707" s="492">
        <v>0</v>
      </c>
      <c r="N1707" s="492">
        <v>2800</v>
      </c>
      <c r="O1707" s="217">
        <f t="shared" si="27"/>
        <v>192131</v>
      </c>
    </row>
    <row r="1708" spans="1:15" ht="22.95" customHeight="1" x14ac:dyDescent="0.2">
      <c r="A1708" s="227">
        <v>45943</v>
      </c>
      <c r="B1708" s="20" t="s">
        <v>208</v>
      </c>
      <c r="C1708" s="28">
        <v>2039</v>
      </c>
      <c r="E1708" s="25" t="s">
        <v>1278</v>
      </c>
      <c r="F1708" s="20" t="s">
        <v>79</v>
      </c>
      <c r="H1708" s="41" t="s">
        <v>22</v>
      </c>
      <c r="I1708" s="41" t="s">
        <v>53</v>
      </c>
      <c r="J1708" s="21" t="s">
        <v>112</v>
      </c>
      <c r="K1708" s="25" t="s">
        <v>1303</v>
      </c>
      <c r="M1708" s="492">
        <v>0</v>
      </c>
      <c r="N1708" s="492">
        <v>22375</v>
      </c>
      <c r="O1708" s="217">
        <f t="shared" si="27"/>
        <v>169756</v>
      </c>
    </row>
    <row r="1709" spans="1:15" ht="22.95" customHeight="1" x14ac:dyDescent="0.2">
      <c r="A1709" s="227">
        <v>45943</v>
      </c>
      <c r="B1709" s="20" t="s">
        <v>208</v>
      </c>
      <c r="C1709" s="28">
        <v>2040</v>
      </c>
      <c r="E1709" s="25" t="s">
        <v>1278</v>
      </c>
      <c r="F1709" s="20" t="s">
        <v>79</v>
      </c>
      <c r="H1709" s="41" t="s">
        <v>22</v>
      </c>
      <c r="I1709" s="41" t="s">
        <v>53</v>
      </c>
      <c r="J1709" s="21" t="s">
        <v>112</v>
      </c>
      <c r="K1709" s="25" t="s">
        <v>1302</v>
      </c>
      <c r="M1709" s="492">
        <v>0</v>
      </c>
      <c r="N1709" s="492">
        <v>149609</v>
      </c>
      <c r="O1709" s="217">
        <f t="shared" si="27"/>
        <v>20147</v>
      </c>
    </row>
    <row r="1710" spans="1:15" ht="22.95" customHeight="1" x14ac:dyDescent="0.2">
      <c r="A1710" s="227">
        <v>45943</v>
      </c>
      <c r="B1710" s="20" t="s">
        <v>208</v>
      </c>
      <c r="C1710" s="28">
        <v>2041</v>
      </c>
      <c r="E1710" s="25" t="s">
        <v>1278</v>
      </c>
      <c r="F1710" s="20" t="s">
        <v>79</v>
      </c>
      <c r="H1710" s="41" t="s">
        <v>22</v>
      </c>
      <c r="I1710" s="41" t="s">
        <v>53</v>
      </c>
      <c r="J1710" s="21" t="s">
        <v>114</v>
      </c>
      <c r="K1710" s="25" t="s">
        <v>149</v>
      </c>
      <c r="M1710" s="492">
        <v>0</v>
      </c>
      <c r="N1710" s="492">
        <v>3250</v>
      </c>
      <c r="O1710" s="217">
        <f t="shared" si="27"/>
        <v>16897</v>
      </c>
    </row>
    <row r="1711" spans="1:15" ht="22.95" customHeight="1" x14ac:dyDescent="0.2">
      <c r="A1711" s="227">
        <v>45943</v>
      </c>
      <c r="B1711" s="20" t="s">
        <v>208</v>
      </c>
      <c r="C1711" s="28">
        <v>2042</v>
      </c>
      <c r="E1711" s="25" t="s">
        <v>1281</v>
      </c>
      <c r="F1711" s="20" t="s">
        <v>79</v>
      </c>
      <c r="H1711" s="41" t="s">
        <v>22</v>
      </c>
      <c r="I1711" s="23" t="s">
        <v>81</v>
      </c>
      <c r="J1711" s="23" t="s">
        <v>33</v>
      </c>
      <c r="K1711" s="25" t="s">
        <v>1364</v>
      </c>
      <c r="M1711" s="492">
        <v>0</v>
      </c>
      <c r="N1711" s="589">
        <v>10000</v>
      </c>
      <c r="O1711" s="217">
        <f t="shared" si="27"/>
        <v>6897</v>
      </c>
    </row>
    <row r="1712" spans="1:15" ht="22.95" customHeight="1" x14ac:dyDescent="0.2">
      <c r="A1712" s="227">
        <v>45950</v>
      </c>
      <c r="B1712" s="20" t="s">
        <v>208</v>
      </c>
      <c r="C1712" s="28">
        <v>2050</v>
      </c>
      <c r="E1712" s="25" t="s">
        <v>130</v>
      </c>
      <c r="F1712" s="20" t="s">
        <v>79</v>
      </c>
      <c r="H1712" s="41" t="s">
        <v>22</v>
      </c>
      <c r="I1712" s="21" t="s">
        <v>53</v>
      </c>
      <c r="J1712" s="21" t="s">
        <v>113</v>
      </c>
      <c r="K1712" s="25" t="s">
        <v>4221</v>
      </c>
      <c r="M1712" s="492">
        <v>0</v>
      </c>
      <c r="N1712" s="492">
        <v>200</v>
      </c>
      <c r="O1712" s="217">
        <f t="shared" si="27"/>
        <v>6697</v>
      </c>
    </row>
    <row r="1713" spans="1:15" ht="22.95" customHeight="1" x14ac:dyDescent="0.2">
      <c r="A1713" s="227">
        <v>45950</v>
      </c>
      <c r="B1713" s="20" t="s">
        <v>208</v>
      </c>
      <c r="C1713" s="28">
        <v>2051</v>
      </c>
      <c r="E1713" s="25" t="s">
        <v>1280</v>
      </c>
      <c r="F1713" s="20" t="s">
        <v>79</v>
      </c>
      <c r="H1713" s="41" t="s">
        <v>22</v>
      </c>
      <c r="I1713" s="23" t="s">
        <v>103</v>
      </c>
      <c r="J1713" s="23" t="s">
        <v>102</v>
      </c>
      <c r="K1713" s="25" t="s">
        <v>5705</v>
      </c>
      <c r="M1713" s="492">
        <v>0</v>
      </c>
      <c r="N1713" s="492">
        <v>200</v>
      </c>
      <c r="O1713" s="217">
        <f t="shared" si="27"/>
        <v>6497</v>
      </c>
    </row>
    <row r="1714" spans="1:15" ht="22.95" customHeight="1" x14ac:dyDescent="0.2">
      <c r="A1714" s="227">
        <v>45950</v>
      </c>
      <c r="B1714" s="20" t="s">
        <v>208</v>
      </c>
      <c r="C1714" s="28">
        <v>2052</v>
      </c>
      <c r="E1714" s="25" t="s">
        <v>8508</v>
      </c>
      <c r="F1714" s="20" t="s">
        <v>79</v>
      </c>
      <c r="H1714" s="28" t="s">
        <v>21</v>
      </c>
      <c r="I1714" s="23" t="s">
        <v>28</v>
      </c>
      <c r="J1714" s="23" t="s">
        <v>100</v>
      </c>
      <c r="M1714" s="492">
        <v>1350</v>
      </c>
      <c r="N1714" s="492">
        <v>0</v>
      </c>
      <c r="O1714" s="217">
        <f t="shared" si="27"/>
        <v>7847</v>
      </c>
    </row>
    <row r="1715" spans="1:15" ht="22.95" customHeight="1" x14ac:dyDescent="0.2">
      <c r="A1715" s="227">
        <v>45950</v>
      </c>
      <c r="B1715" s="20" t="s">
        <v>208</v>
      </c>
      <c r="C1715" s="28">
        <v>2053</v>
      </c>
      <c r="E1715" s="25" t="s">
        <v>8509</v>
      </c>
      <c r="F1715" s="20" t="s">
        <v>79</v>
      </c>
      <c r="H1715" s="41" t="s">
        <v>22</v>
      </c>
      <c r="I1715" s="23" t="s">
        <v>103</v>
      </c>
      <c r="J1715" s="23" t="s">
        <v>102</v>
      </c>
      <c r="K1715" s="25" t="s">
        <v>1325</v>
      </c>
      <c r="M1715" s="492">
        <v>0</v>
      </c>
      <c r="N1715" s="492">
        <v>600</v>
      </c>
      <c r="O1715" s="217">
        <f t="shared" si="27"/>
        <v>7247</v>
      </c>
    </row>
    <row r="1716" spans="1:15" ht="22.95" customHeight="1" x14ac:dyDescent="0.2">
      <c r="A1716" s="227">
        <v>45950</v>
      </c>
      <c r="B1716" s="20" t="s">
        <v>208</v>
      </c>
      <c r="C1716" s="28">
        <v>2054</v>
      </c>
      <c r="E1716" s="25" t="s">
        <v>8510</v>
      </c>
      <c r="F1716" s="20" t="s">
        <v>79</v>
      </c>
      <c r="H1716" s="41" t="s">
        <v>22</v>
      </c>
      <c r="I1716" s="23" t="s">
        <v>103</v>
      </c>
      <c r="J1716" s="23" t="s">
        <v>102</v>
      </c>
      <c r="K1716" s="25" t="s">
        <v>1325</v>
      </c>
      <c r="M1716" s="492">
        <v>0</v>
      </c>
      <c r="N1716" s="492">
        <v>400</v>
      </c>
      <c r="O1716" s="217">
        <f t="shared" si="27"/>
        <v>6847</v>
      </c>
    </row>
    <row r="1717" spans="1:15" ht="22.95" customHeight="1" x14ac:dyDescent="0.2">
      <c r="A1717" s="227">
        <v>45950</v>
      </c>
      <c r="B1717" s="20" t="s">
        <v>208</v>
      </c>
      <c r="C1717" s="28">
        <v>2055</v>
      </c>
      <c r="E1717" s="25" t="s">
        <v>130</v>
      </c>
      <c r="F1717" s="20" t="s">
        <v>79</v>
      </c>
      <c r="H1717" s="41" t="s">
        <v>22</v>
      </c>
      <c r="I1717" s="21" t="s">
        <v>53</v>
      </c>
      <c r="J1717" s="21" t="s">
        <v>113</v>
      </c>
      <c r="K1717" s="25" t="s">
        <v>8428</v>
      </c>
      <c r="M1717" s="492">
        <v>0</v>
      </c>
      <c r="N1717" s="492">
        <v>100</v>
      </c>
      <c r="O1717" s="217">
        <f t="shared" si="27"/>
        <v>6747</v>
      </c>
    </row>
    <row r="1718" spans="1:15" ht="22.95" customHeight="1" x14ac:dyDescent="0.2">
      <c r="A1718" s="227">
        <v>45950</v>
      </c>
      <c r="B1718" s="20" t="s">
        <v>208</v>
      </c>
      <c r="C1718" s="28">
        <v>2056</v>
      </c>
      <c r="E1718" s="25" t="s">
        <v>1279</v>
      </c>
      <c r="F1718" s="20" t="s">
        <v>79</v>
      </c>
      <c r="H1718" s="41" t="s">
        <v>22</v>
      </c>
      <c r="I1718" s="21" t="s">
        <v>53</v>
      </c>
      <c r="J1718" s="21" t="s">
        <v>113</v>
      </c>
      <c r="K1718" s="25" t="s">
        <v>8515</v>
      </c>
      <c r="M1718" s="492">
        <v>0</v>
      </c>
      <c r="N1718" s="492">
        <v>4000</v>
      </c>
      <c r="O1718" s="217">
        <f t="shared" si="27"/>
        <v>2747</v>
      </c>
    </row>
    <row r="1719" spans="1:15" ht="22.95" customHeight="1" x14ac:dyDescent="0.2">
      <c r="A1719" s="227">
        <v>45950</v>
      </c>
      <c r="B1719" s="20" t="s">
        <v>208</v>
      </c>
      <c r="C1719" s="28">
        <v>2057</v>
      </c>
      <c r="E1719" s="25" t="s">
        <v>1312</v>
      </c>
      <c r="F1719" s="20" t="s">
        <v>79</v>
      </c>
      <c r="H1719" s="41" t="s">
        <v>22</v>
      </c>
      <c r="I1719" s="23" t="s">
        <v>103</v>
      </c>
      <c r="J1719" s="23" t="s">
        <v>218</v>
      </c>
      <c r="K1719" s="25" t="s">
        <v>5723</v>
      </c>
      <c r="M1719" s="492">
        <v>0</v>
      </c>
      <c r="N1719" s="492">
        <v>320</v>
      </c>
      <c r="O1719" s="217">
        <f t="shared" si="27"/>
        <v>2427</v>
      </c>
    </row>
    <row r="1720" spans="1:15" ht="22.95" customHeight="1" x14ac:dyDescent="0.2">
      <c r="A1720" s="227">
        <v>45950</v>
      </c>
      <c r="B1720" s="20" t="s">
        <v>208</v>
      </c>
      <c r="C1720" s="28">
        <v>2058</v>
      </c>
      <c r="E1720" s="25" t="s">
        <v>5648</v>
      </c>
      <c r="F1720" s="20" t="s">
        <v>79</v>
      </c>
      <c r="H1720" s="41" t="s">
        <v>22</v>
      </c>
      <c r="I1720" s="23" t="s">
        <v>103</v>
      </c>
      <c r="J1720" s="23" t="s">
        <v>218</v>
      </c>
      <c r="K1720" s="25" t="s">
        <v>1325</v>
      </c>
      <c r="M1720" s="492">
        <v>0</v>
      </c>
      <c r="N1720" s="492">
        <v>1080</v>
      </c>
      <c r="O1720" s="217">
        <f t="shared" si="27"/>
        <v>1347</v>
      </c>
    </row>
    <row r="1721" spans="1:15" ht="22.95" customHeight="1" x14ac:dyDescent="0.2">
      <c r="A1721" s="227">
        <v>45950</v>
      </c>
      <c r="B1721" s="20" t="s">
        <v>208</v>
      </c>
      <c r="C1721" s="28">
        <v>2059</v>
      </c>
      <c r="E1721" s="25" t="s">
        <v>8408</v>
      </c>
      <c r="F1721" s="20" t="s">
        <v>79</v>
      </c>
      <c r="H1721" s="41" t="s">
        <v>22</v>
      </c>
      <c r="I1721" s="23" t="s">
        <v>103</v>
      </c>
      <c r="J1721" s="23" t="s">
        <v>218</v>
      </c>
      <c r="K1721" s="25" t="s">
        <v>1996</v>
      </c>
      <c r="M1721" s="492">
        <v>0</v>
      </c>
      <c r="N1721" s="492">
        <v>100</v>
      </c>
      <c r="O1721" s="217">
        <f t="shared" si="27"/>
        <v>1247</v>
      </c>
    </row>
    <row r="1722" spans="1:15" ht="22.95" customHeight="1" x14ac:dyDescent="0.2">
      <c r="A1722" s="227">
        <v>45950</v>
      </c>
      <c r="B1722" s="20" t="s">
        <v>208</v>
      </c>
      <c r="C1722" s="28">
        <v>2060</v>
      </c>
      <c r="E1722" s="25" t="s">
        <v>8511</v>
      </c>
      <c r="F1722" s="20" t="s">
        <v>79</v>
      </c>
      <c r="H1722" s="41" t="s">
        <v>22</v>
      </c>
      <c r="I1722" s="23" t="s">
        <v>103</v>
      </c>
      <c r="J1722" s="23" t="s">
        <v>218</v>
      </c>
      <c r="K1722" s="25" t="s">
        <v>5723</v>
      </c>
      <c r="M1722" s="492">
        <v>0</v>
      </c>
      <c r="N1722" s="492">
        <v>250</v>
      </c>
      <c r="O1722" s="217">
        <f t="shared" si="27"/>
        <v>997</v>
      </c>
    </row>
    <row r="1723" spans="1:15" ht="22.95" customHeight="1" x14ac:dyDescent="0.2">
      <c r="A1723" s="227">
        <v>45950</v>
      </c>
      <c r="B1723" s="20" t="s">
        <v>208</v>
      </c>
      <c r="C1723" s="28">
        <v>2061</v>
      </c>
      <c r="E1723" s="25" t="s">
        <v>130</v>
      </c>
      <c r="F1723" s="20" t="s">
        <v>79</v>
      </c>
      <c r="H1723" s="41" t="s">
        <v>22</v>
      </c>
      <c r="I1723" s="21" t="s">
        <v>53</v>
      </c>
      <c r="J1723" s="21" t="s">
        <v>113</v>
      </c>
      <c r="K1723" s="25" t="s">
        <v>4254</v>
      </c>
      <c r="M1723" s="492">
        <v>0</v>
      </c>
      <c r="N1723" s="492">
        <v>200</v>
      </c>
      <c r="O1723" s="217">
        <f t="shared" si="27"/>
        <v>797</v>
      </c>
    </row>
    <row r="1724" spans="1:15" ht="22.95" customHeight="1" x14ac:dyDescent="0.2">
      <c r="A1724" s="227">
        <v>45950</v>
      </c>
      <c r="B1724" s="20" t="s">
        <v>208</v>
      </c>
      <c r="C1724" s="28">
        <v>2062</v>
      </c>
      <c r="E1724" s="25" t="s">
        <v>8512</v>
      </c>
      <c r="F1724" s="20" t="s">
        <v>79</v>
      </c>
      <c r="H1724" s="41" t="s">
        <v>22</v>
      </c>
      <c r="I1724" s="23" t="s">
        <v>53</v>
      </c>
      <c r="J1724" s="23" t="s">
        <v>112</v>
      </c>
      <c r="K1724" s="25" t="s">
        <v>8428</v>
      </c>
      <c r="M1724" s="492">
        <v>0</v>
      </c>
      <c r="N1724" s="492">
        <v>950</v>
      </c>
      <c r="O1724" s="217">
        <f t="shared" si="27"/>
        <v>-153</v>
      </c>
    </row>
    <row r="1725" spans="1:15" ht="22.95" customHeight="1" x14ac:dyDescent="0.2">
      <c r="A1725" s="227">
        <v>45950</v>
      </c>
      <c r="B1725" s="20" t="s">
        <v>208</v>
      </c>
      <c r="C1725" s="28">
        <v>2063</v>
      </c>
      <c r="E1725" s="25" t="s">
        <v>130</v>
      </c>
      <c r="F1725" s="20" t="s">
        <v>79</v>
      </c>
      <c r="H1725" s="41" t="s">
        <v>22</v>
      </c>
      <c r="I1725" s="21" t="s">
        <v>53</v>
      </c>
      <c r="J1725" s="21" t="s">
        <v>113</v>
      </c>
      <c r="K1725" s="25" t="s">
        <v>5723</v>
      </c>
      <c r="M1725" s="492">
        <v>0</v>
      </c>
      <c r="N1725" s="492">
        <v>200</v>
      </c>
      <c r="O1725" s="217">
        <f t="shared" si="27"/>
        <v>-353</v>
      </c>
    </row>
    <row r="1726" spans="1:15" ht="22.95" customHeight="1" x14ac:dyDescent="0.2">
      <c r="A1726" s="227">
        <v>45950</v>
      </c>
      <c r="B1726" s="20" t="s">
        <v>208</v>
      </c>
      <c r="C1726" s="28">
        <v>2064</v>
      </c>
      <c r="E1726" s="25" t="s">
        <v>8513</v>
      </c>
      <c r="F1726" s="20" t="s">
        <v>79</v>
      </c>
      <c r="H1726" s="41" t="s">
        <v>22</v>
      </c>
      <c r="I1726" s="23" t="s">
        <v>103</v>
      </c>
      <c r="J1726" s="23" t="s">
        <v>102</v>
      </c>
      <c r="K1726" s="25" t="s">
        <v>8516</v>
      </c>
      <c r="M1726" s="492">
        <v>0</v>
      </c>
      <c r="N1726" s="492">
        <v>400</v>
      </c>
      <c r="O1726" s="217">
        <f t="shared" si="27"/>
        <v>-753</v>
      </c>
    </row>
    <row r="1727" spans="1:15" ht="22.95" customHeight="1" x14ac:dyDescent="0.2">
      <c r="A1727" s="227">
        <v>45950</v>
      </c>
      <c r="B1727" s="20" t="s">
        <v>208</v>
      </c>
      <c r="C1727" s="28">
        <v>2065</v>
      </c>
      <c r="E1727" s="25" t="s">
        <v>8514</v>
      </c>
      <c r="F1727" s="20" t="s">
        <v>79</v>
      </c>
      <c r="H1727" s="41" t="s">
        <v>22</v>
      </c>
      <c r="I1727" s="23" t="s">
        <v>103</v>
      </c>
      <c r="J1727" s="23" t="s">
        <v>102</v>
      </c>
      <c r="K1727" s="25" t="s">
        <v>1969</v>
      </c>
      <c r="M1727" s="492">
        <v>0</v>
      </c>
      <c r="N1727" s="492">
        <v>50</v>
      </c>
      <c r="O1727" s="217">
        <f t="shared" si="27"/>
        <v>-803</v>
      </c>
    </row>
    <row r="1728" spans="1:15" ht="22.95" customHeight="1" x14ac:dyDescent="0.2">
      <c r="A1728" s="227">
        <v>45950</v>
      </c>
      <c r="B1728" s="20" t="s">
        <v>208</v>
      </c>
      <c r="C1728" s="28">
        <v>2066</v>
      </c>
      <c r="E1728" s="25" t="s">
        <v>1270</v>
      </c>
      <c r="F1728" s="20" t="s">
        <v>79</v>
      </c>
      <c r="H1728" s="28" t="s">
        <v>21</v>
      </c>
      <c r="I1728" s="23" t="s">
        <v>81</v>
      </c>
      <c r="J1728" s="23" t="s">
        <v>33</v>
      </c>
      <c r="M1728" s="589">
        <v>265000</v>
      </c>
      <c r="N1728" s="492">
        <v>0</v>
      </c>
      <c r="O1728" s="217">
        <f t="shared" si="27"/>
        <v>264197</v>
      </c>
    </row>
    <row r="1729" spans="1:15" ht="22.95" customHeight="1" x14ac:dyDescent="0.2">
      <c r="A1729" s="227">
        <v>45950</v>
      </c>
      <c r="B1729" s="20" t="s">
        <v>208</v>
      </c>
      <c r="C1729" s="28">
        <v>2067</v>
      </c>
      <c r="E1729" s="25" t="s">
        <v>130</v>
      </c>
      <c r="F1729" s="20" t="s">
        <v>79</v>
      </c>
      <c r="H1729" s="41" t="s">
        <v>22</v>
      </c>
      <c r="I1729" s="21" t="s">
        <v>53</v>
      </c>
      <c r="J1729" s="21" t="s">
        <v>113</v>
      </c>
      <c r="K1729" s="25" t="s">
        <v>4190</v>
      </c>
      <c r="M1729" s="492">
        <v>0</v>
      </c>
      <c r="N1729" s="492">
        <v>200</v>
      </c>
      <c r="O1729" s="217">
        <f t="shared" si="27"/>
        <v>263997</v>
      </c>
    </row>
    <row r="1730" spans="1:15" ht="22.95" customHeight="1" x14ac:dyDescent="0.2">
      <c r="A1730" s="227">
        <v>45950</v>
      </c>
      <c r="B1730" s="20" t="s">
        <v>208</v>
      </c>
      <c r="C1730" s="28">
        <v>2068</v>
      </c>
      <c r="E1730" s="25" t="s">
        <v>130</v>
      </c>
      <c r="F1730" s="20" t="s">
        <v>79</v>
      </c>
      <c r="H1730" s="41" t="s">
        <v>22</v>
      </c>
      <c r="I1730" s="21" t="s">
        <v>53</v>
      </c>
      <c r="J1730" s="21" t="s">
        <v>113</v>
      </c>
      <c r="K1730" s="25" t="s">
        <v>8445</v>
      </c>
      <c r="M1730" s="492">
        <v>0</v>
      </c>
      <c r="N1730" s="492">
        <v>400</v>
      </c>
      <c r="O1730" s="217">
        <f t="shared" si="27"/>
        <v>263597</v>
      </c>
    </row>
    <row r="1731" spans="1:15" ht="22.95" customHeight="1" x14ac:dyDescent="0.2">
      <c r="A1731" s="227">
        <v>45950</v>
      </c>
      <c r="B1731" s="20" t="s">
        <v>208</v>
      </c>
      <c r="C1731" s="28">
        <v>2069</v>
      </c>
      <c r="E1731" s="25" t="s">
        <v>130</v>
      </c>
      <c r="F1731" s="20" t="s">
        <v>79</v>
      </c>
      <c r="H1731" s="41" t="s">
        <v>22</v>
      </c>
      <c r="I1731" s="21" t="s">
        <v>53</v>
      </c>
      <c r="J1731" s="21" t="s">
        <v>113</v>
      </c>
      <c r="K1731" s="25" t="s">
        <v>5074</v>
      </c>
      <c r="M1731" s="492">
        <v>0</v>
      </c>
      <c r="N1731" s="492">
        <v>300</v>
      </c>
      <c r="O1731" s="217">
        <f t="shared" si="27"/>
        <v>263297</v>
      </c>
    </row>
    <row r="1732" spans="1:15" ht="22.95" customHeight="1" x14ac:dyDescent="0.2">
      <c r="A1732" s="227">
        <v>45950</v>
      </c>
      <c r="B1732" s="20" t="s">
        <v>208</v>
      </c>
      <c r="C1732" s="28">
        <v>2070</v>
      </c>
      <c r="E1732" s="25" t="s">
        <v>130</v>
      </c>
      <c r="F1732" s="20" t="s">
        <v>79</v>
      </c>
      <c r="H1732" s="41" t="s">
        <v>22</v>
      </c>
      <c r="I1732" s="21" t="s">
        <v>53</v>
      </c>
      <c r="J1732" s="21" t="s">
        <v>113</v>
      </c>
      <c r="K1732" s="25" t="s">
        <v>1293</v>
      </c>
      <c r="M1732" s="492">
        <v>0</v>
      </c>
      <c r="N1732" s="492">
        <v>200</v>
      </c>
      <c r="O1732" s="217">
        <f t="shared" si="27"/>
        <v>263097</v>
      </c>
    </row>
    <row r="1733" spans="1:15" ht="22.95" customHeight="1" x14ac:dyDescent="0.2">
      <c r="A1733" s="227">
        <v>45950</v>
      </c>
      <c r="B1733" s="20" t="s">
        <v>208</v>
      </c>
      <c r="C1733" s="28">
        <v>2071</v>
      </c>
      <c r="E1733" s="25" t="s">
        <v>130</v>
      </c>
      <c r="F1733" s="20" t="s">
        <v>79</v>
      </c>
      <c r="H1733" s="41" t="s">
        <v>22</v>
      </c>
      <c r="I1733" s="21" t="s">
        <v>53</v>
      </c>
      <c r="J1733" s="21" t="s">
        <v>113</v>
      </c>
      <c r="K1733" s="25" t="s">
        <v>8381</v>
      </c>
      <c r="M1733" s="492">
        <v>0</v>
      </c>
      <c r="N1733" s="492">
        <v>400</v>
      </c>
      <c r="O1733" s="217">
        <f t="shared" si="27"/>
        <v>262697</v>
      </c>
    </row>
    <row r="1734" spans="1:15" ht="22.95" customHeight="1" x14ac:dyDescent="0.2">
      <c r="A1734" s="227">
        <v>45950</v>
      </c>
      <c r="B1734" s="20" t="s">
        <v>208</v>
      </c>
      <c r="C1734" s="28">
        <v>2072</v>
      </c>
      <c r="E1734" s="25" t="s">
        <v>130</v>
      </c>
      <c r="F1734" s="20" t="s">
        <v>79</v>
      </c>
      <c r="H1734" s="41" t="s">
        <v>22</v>
      </c>
      <c r="I1734" s="21" t="s">
        <v>53</v>
      </c>
      <c r="J1734" s="21" t="s">
        <v>113</v>
      </c>
      <c r="K1734" s="25" t="s">
        <v>8517</v>
      </c>
      <c r="M1734" s="492">
        <v>0</v>
      </c>
      <c r="N1734" s="492">
        <v>200</v>
      </c>
      <c r="O1734" s="217">
        <f t="shared" si="27"/>
        <v>262497</v>
      </c>
    </row>
    <row r="1735" spans="1:15" ht="22.95" customHeight="1" x14ac:dyDescent="0.2">
      <c r="A1735" s="227">
        <v>45950</v>
      </c>
      <c r="B1735" s="20" t="s">
        <v>208</v>
      </c>
      <c r="C1735" s="28">
        <v>2073</v>
      </c>
      <c r="E1735" s="25" t="s">
        <v>130</v>
      </c>
      <c r="F1735" s="20" t="s">
        <v>79</v>
      </c>
      <c r="H1735" s="41" t="s">
        <v>22</v>
      </c>
      <c r="I1735" s="21" t="s">
        <v>53</v>
      </c>
      <c r="J1735" s="21" t="s">
        <v>113</v>
      </c>
      <c r="K1735" s="25" t="s">
        <v>5665</v>
      </c>
      <c r="M1735" s="492">
        <v>0</v>
      </c>
      <c r="N1735" s="492">
        <v>300</v>
      </c>
      <c r="O1735" s="217">
        <f t="shared" si="27"/>
        <v>262197</v>
      </c>
    </row>
    <row r="1736" spans="1:15" ht="22.95" customHeight="1" x14ac:dyDescent="0.2">
      <c r="A1736" s="227">
        <v>45950</v>
      </c>
      <c r="B1736" s="20" t="s">
        <v>208</v>
      </c>
      <c r="C1736" s="28">
        <v>2074</v>
      </c>
      <c r="E1736" s="25" t="s">
        <v>130</v>
      </c>
      <c r="F1736" s="20" t="s">
        <v>79</v>
      </c>
      <c r="H1736" s="41" t="s">
        <v>22</v>
      </c>
      <c r="I1736" s="21" t="s">
        <v>53</v>
      </c>
      <c r="J1736" s="21" t="s">
        <v>113</v>
      </c>
      <c r="K1736" s="25" t="s">
        <v>1324</v>
      </c>
      <c r="M1736" s="492">
        <v>0</v>
      </c>
      <c r="N1736" s="492">
        <v>250</v>
      </c>
      <c r="O1736" s="217">
        <f t="shared" si="27"/>
        <v>261947</v>
      </c>
    </row>
    <row r="1737" spans="1:15" ht="22.95" customHeight="1" x14ac:dyDescent="0.2">
      <c r="A1737" s="227">
        <v>45950</v>
      </c>
      <c r="B1737" s="20" t="s">
        <v>208</v>
      </c>
      <c r="C1737" s="28">
        <v>2075</v>
      </c>
      <c r="E1737" s="25" t="s">
        <v>130</v>
      </c>
      <c r="F1737" s="20" t="s">
        <v>79</v>
      </c>
      <c r="H1737" s="41" t="s">
        <v>22</v>
      </c>
      <c r="I1737" s="21" t="s">
        <v>53</v>
      </c>
      <c r="J1737" s="21" t="s">
        <v>113</v>
      </c>
      <c r="K1737" s="25" t="s">
        <v>1948</v>
      </c>
      <c r="M1737" s="492">
        <v>0</v>
      </c>
      <c r="N1737" s="492">
        <v>500</v>
      </c>
      <c r="O1737" s="217">
        <f t="shared" si="27"/>
        <v>261447</v>
      </c>
    </row>
    <row r="1738" spans="1:15" ht="22.95" customHeight="1" x14ac:dyDescent="0.2">
      <c r="A1738" s="227">
        <v>45950</v>
      </c>
      <c r="B1738" s="20" t="s">
        <v>208</v>
      </c>
      <c r="C1738" s="28">
        <v>2076</v>
      </c>
      <c r="E1738" s="25" t="s">
        <v>1279</v>
      </c>
      <c r="F1738" s="20" t="s">
        <v>79</v>
      </c>
      <c r="H1738" s="41" t="s">
        <v>22</v>
      </c>
      <c r="I1738" s="21" t="s">
        <v>53</v>
      </c>
      <c r="J1738" s="21" t="s">
        <v>113</v>
      </c>
      <c r="K1738" s="25" t="s">
        <v>2002</v>
      </c>
      <c r="M1738" s="492">
        <v>0</v>
      </c>
      <c r="N1738" s="492">
        <v>2400</v>
      </c>
      <c r="O1738" s="217">
        <f t="shared" si="27"/>
        <v>259047</v>
      </c>
    </row>
    <row r="1739" spans="1:15" ht="22.95" customHeight="1" x14ac:dyDescent="0.2">
      <c r="A1739" s="227">
        <v>45950</v>
      </c>
      <c r="B1739" s="20" t="s">
        <v>208</v>
      </c>
      <c r="C1739" s="28">
        <v>2077</v>
      </c>
      <c r="E1739" s="25" t="s">
        <v>1280</v>
      </c>
      <c r="F1739" s="20" t="s">
        <v>79</v>
      </c>
      <c r="H1739" s="41" t="s">
        <v>22</v>
      </c>
      <c r="I1739" s="23" t="s">
        <v>103</v>
      </c>
      <c r="J1739" s="23" t="s">
        <v>102</v>
      </c>
      <c r="K1739" s="25" t="s">
        <v>2002</v>
      </c>
      <c r="M1739" s="492">
        <v>0</v>
      </c>
      <c r="N1739" s="492">
        <v>1600</v>
      </c>
      <c r="O1739" s="217">
        <f t="shared" si="27"/>
        <v>257447</v>
      </c>
    </row>
    <row r="1740" spans="1:15" ht="22.95" customHeight="1" x14ac:dyDescent="0.2">
      <c r="A1740" s="227">
        <v>45950</v>
      </c>
      <c r="B1740" s="20" t="s">
        <v>208</v>
      </c>
      <c r="C1740" s="28">
        <v>2078</v>
      </c>
      <c r="E1740" s="25" t="s">
        <v>1316</v>
      </c>
      <c r="F1740" s="20" t="s">
        <v>79</v>
      </c>
      <c r="H1740" s="41" t="s">
        <v>22</v>
      </c>
      <c r="I1740" s="23" t="s">
        <v>103</v>
      </c>
      <c r="J1740" s="23" t="s">
        <v>102</v>
      </c>
      <c r="K1740" s="25" t="s">
        <v>4351</v>
      </c>
      <c r="M1740" s="492">
        <v>0</v>
      </c>
      <c r="N1740" s="492">
        <v>2680</v>
      </c>
      <c r="O1740" s="217">
        <f t="shared" si="27"/>
        <v>254767</v>
      </c>
    </row>
    <row r="1741" spans="1:15" ht="22.95" customHeight="1" x14ac:dyDescent="0.2">
      <c r="A1741" s="227">
        <v>45950</v>
      </c>
      <c r="B1741" s="20" t="s">
        <v>208</v>
      </c>
      <c r="C1741" s="28">
        <v>2079</v>
      </c>
      <c r="E1741" s="25" t="s">
        <v>1274</v>
      </c>
      <c r="F1741" s="20" t="s">
        <v>79</v>
      </c>
      <c r="H1741" s="41" t="s">
        <v>22</v>
      </c>
      <c r="I1741" s="23" t="s">
        <v>103</v>
      </c>
      <c r="J1741" s="23" t="s">
        <v>218</v>
      </c>
      <c r="K1741" s="25" t="s">
        <v>5691</v>
      </c>
      <c r="M1741" s="492">
        <v>0</v>
      </c>
      <c r="N1741" s="492">
        <v>2700</v>
      </c>
      <c r="O1741" s="217">
        <f t="shared" si="27"/>
        <v>252067</v>
      </c>
    </row>
    <row r="1742" spans="1:15" ht="22.95" customHeight="1" x14ac:dyDescent="0.2">
      <c r="A1742" s="227">
        <v>45950</v>
      </c>
      <c r="B1742" s="20" t="s">
        <v>208</v>
      </c>
      <c r="C1742" s="28">
        <v>2080</v>
      </c>
      <c r="E1742" s="25" t="s">
        <v>1274</v>
      </c>
      <c r="F1742" s="20" t="s">
        <v>79</v>
      </c>
      <c r="H1742" s="41" t="s">
        <v>22</v>
      </c>
      <c r="I1742" s="23" t="s">
        <v>103</v>
      </c>
      <c r="J1742" s="23" t="s">
        <v>218</v>
      </c>
      <c r="K1742" s="25" t="s">
        <v>1356</v>
      </c>
      <c r="M1742" s="492">
        <v>0</v>
      </c>
      <c r="N1742" s="492">
        <v>450</v>
      </c>
      <c r="O1742" s="217">
        <f t="shared" si="27"/>
        <v>251617</v>
      </c>
    </row>
    <row r="1743" spans="1:15" ht="22.95" customHeight="1" x14ac:dyDescent="0.2">
      <c r="A1743" s="227">
        <v>45950</v>
      </c>
      <c r="B1743" s="20" t="s">
        <v>208</v>
      </c>
      <c r="C1743" s="28">
        <v>2081</v>
      </c>
      <c r="E1743" s="25" t="s">
        <v>1274</v>
      </c>
      <c r="F1743" s="20" t="s">
        <v>79</v>
      </c>
      <c r="H1743" s="41" t="s">
        <v>22</v>
      </c>
      <c r="I1743" s="23" t="s">
        <v>103</v>
      </c>
      <c r="J1743" s="23" t="s">
        <v>218</v>
      </c>
      <c r="K1743" s="25" t="s">
        <v>4403</v>
      </c>
      <c r="M1743" s="492">
        <v>0</v>
      </c>
      <c r="N1743" s="492">
        <v>3850</v>
      </c>
      <c r="O1743" s="217">
        <f t="shared" si="27"/>
        <v>247767</v>
      </c>
    </row>
    <row r="1744" spans="1:15" ht="22.95" customHeight="1" x14ac:dyDescent="0.2">
      <c r="A1744" s="227">
        <v>45950</v>
      </c>
      <c r="B1744" s="20" t="s">
        <v>208</v>
      </c>
      <c r="C1744" s="28">
        <v>2082</v>
      </c>
      <c r="E1744" s="25" t="s">
        <v>1274</v>
      </c>
      <c r="F1744" s="20" t="s">
        <v>79</v>
      </c>
      <c r="H1744" s="41" t="s">
        <v>22</v>
      </c>
      <c r="I1744" s="23" t="s">
        <v>103</v>
      </c>
      <c r="J1744" s="23" t="s">
        <v>218</v>
      </c>
      <c r="K1744" s="25" t="s">
        <v>8518</v>
      </c>
      <c r="M1744" s="492">
        <v>0</v>
      </c>
      <c r="N1744" s="492">
        <v>900</v>
      </c>
      <c r="O1744" s="217">
        <f t="shared" si="27"/>
        <v>246867</v>
      </c>
    </row>
    <row r="1745" spans="1:15" ht="22.95" customHeight="1" x14ac:dyDescent="0.2">
      <c r="A1745" s="227">
        <v>45950</v>
      </c>
      <c r="B1745" s="20" t="s">
        <v>208</v>
      </c>
      <c r="C1745" s="28">
        <v>2083</v>
      </c>
      <c r="E1745" s="25" t="s">
        <v>1933</v>
      </c>
      <c r="F1745" s="20" t="s">
        <v>79</v>
      </c>
      <c r="H1745" s="41" t="s">
        <v>22</v>
      </c>
      <c r="I1745" s="23" t="s">
        <v>103</v>
      </c>
      <c r="J1745" s="23" t="s">
        <v>94</v>
      </c>
      <c r="K1745" s="25" t="s">
        <v>149</v>
      </c>
      <c r="M1745" s="492">
        <v>0</v>
      </c>
      <c r="N1745" s="492">
        <v>500</v>
      </c>
      <c r="O1745" s="217">
        <f t="shared" si="27"/>
        <v>246367</v>
      </c>
    </row>
    <row r="1746" spans="1:15" ht="22.95" customHeight="1" x14ac:dyDescent="0.2">
      <c r="A1746" s="227">
        <v>45950</v>
      </c>
      <c r="B1746" s="20" t="s">
        <v>208</v>
      </c>
      <c r="C1746" s="28">
        <v>2084</v>
      </c>
      <c r="E1746" s="25" t="s">
        <v>1277</v>
      </c>
      <c r="F1746" s="20" t="s">
        <v>79</v>
      </c>
      <c r="H1746" s="41" t="s">
        <v>22</v>
      </c>
      <c r="I1746" s="23" t="s">
        <v>103</v>
      </c>
      <c r="J1746" s="23" t="s">
        <v>102</v>
      </c>
      <c r="K1746" s="25" t="s">
        <v>139</v>
      </c>
      <c r="M1746" s="492">
        <v>0</v>
      </c>
      <c r="N1746" s="492">
        <v>55</v>
      </c>
      <c r="O1746" s="217">
        <f t="shared" si="27"/>
        <v>246312</v>
      </c>
    </row>
    <row r="1747" spans="1:15" ht="22.95" customHeight="1" x14ac:dyDescent="0.2">
      <c r="A1747" s="227">
        <v>45950</v>
      </c>
      <c r="B1747" s="20" t="s">
        <v>208</v>
      </c>
      <c r="C1747" s="28">
        <v>2085</v>
      </c>
      <c r="E1747" s="25" t="s">
        <v>1276</v>
      </c>
      <c r="F1747" s="20" t="s">
        <v>79</v>
      </c>
      <c r="H1747" s="41" t="s">
        <v>22</v>
      </c>
      <c r="I1747" s="23" t="s">
        <v>103</v>
      </c>
      <c r="J1747" s="23" t="s">
        <v>102</v>
      </c>
      <c r="K1747" s="25" t="s">
        <v>1300</v>
      </c>
      <c r="M1747" s="492">
        <v>0</v>
      </c>
      <c r="N1747" s="492">
        <v>6912</v>
      </c>
      <c r="O1747" s="217">
        <f t="shared" si="27"/>
        <v>239400</v>
      </c>
    </row>
    <row r="1748" spans="1:15" ht="22.95" customHeight="1" x14ac:dyDescent="0.2">
      <c r="A1748" s="227">
        <v>45950</v>
      </c>
      <c r="B1748" s="20" t="s">
        <v>208</v>
      </c>
      <c r="C1748" s="28">
        <v>2086</v>
      </c>
      <c r="E1748" s="25" t="s">
        <v>1278</v>
      </c>
      <c r="F1748" s="20" t="s">
        <v>79</v>
      </c>
      <c r="H1748" s="41" t="s">
        <v>22</v>
      </c>
      <c r="I1748" s="41" t="s">
        <v>53</v>
      </c>
      <c r="J1748" s="21" t="s">
        <v>112</v>
      </c>
      <c r="K1748" s="25" t="s">
        <v>1385</v>
      </c>
      <c r="M1748" s="492">
        <v>0</v>
      </c>
      <c r="N1748" s="492">
        <v>38047</v>
      </c>
      <c r="O1748" s="217">
        <f t="shared" si="27"/>
        <v>201353</v>
      </c>
    </row>
    <row r="1749" spans="1:15" ht="22.95" customHeight="1" x14ac:dyDescent="0.2">
      <c r="A1749" s="227">
        <v>45950</v>
      </c>
      <c r="B1749" s="20" t="s">
        <v>208</v>
      </c>
      <c r="C1749" s="28">
        <v>2087</v>
      </c>
      <c r="E1749" s="25" t="s">
        <v>1278</v>
      </c>
      <c r="F1749" s="20" t="s">
        <v>79</v>
      </c>
      <c r="H1749" s="41" t="s">
        <v>22</v>
      </c>
      <c r="I1749" s="41" t="s">
        <v>53</v>
      </c>
      <c r="J1749" s="21" t="s">
        <v>112</v>
      </c>
      <c r="K1749" s="25" t="s">
        <v>1302</v>
      </c>
      <c r="M1749" s="492">
        <v>0</v>
      </c>
      <c r="N1749" s="492">
        <v>160806</v>
      </c>
      <c r="O1749" s="217">
        <f t="shared" si="27"/>
        <v>40547</v>
      </c>
    </row>
    <row r="1750" spans="1:15" ht="22.95" customHeight="1" x14ac:dyDescent="0.2">
      <c r="A1750" s="227">
        <v>45950</v>
      </c>
      <c r="B1750" s="20" t="s">
        <v>208</v>
      </c>
      <c r="C1750" s="28">
        <v>2088</v>
      </c>
      <c r="E1750" s="25" t="s">
        <v>1278</v>
      </c>
      <c r="F1750" s="20" t="s">
        <v>79</v>
      </c>
      <c r="H1750" s="41" t="s">
        <v>22</v>
      </c>
      <c r="I1750" s="41" t="s">
        <v>53</v>
      </c>
      <c r="J1750" s="21" t="s">
        <v>114</v>
      </c>
      <c r="K1750" s="25" t="s">
        <v>149</v>
      </c>
      <c r="M1750" s="492">
        <v>0</v>
      </c>
      <c r="N1750" s="492">
        <v>3250</v>
      </c>
      <c r="O1750" s="217">
        <f t="shared" si="27"/>
        <v>37297</v>
      </c>
    </row>
    <row r="1751" spans="1:15" ht="22.95" customHeight="1" x14ac:dyDescent="0.2">
      <c r="A1751" s="227">
        <v>45950</v>
      </c>
      <c r="B1751" s="20" t="s">
        <v>208</v>
      </c>
      <c r="C1751" s="28">
        <v>2089</v>
      </c>
      <c r="E1751" s="25" t="s">
        <v>1278</v>
      </c>
      <c r="F1751" s="20" t="s">
        <v>79</v>
      </c>
      <c r="H1751" s="41" t="s">
        <v>22</v>
      </c>
      <c r="I1751" s="41" t="s">
        <v>53</v>
      </c>
      <c r="J1751" s="21" t="s">
        <v>112</v>
      </c>
      <c r="K1751" s="25" t="s">
        <v>1303</v>
      </c>
      <c r="M1751" s="492">
        <v>0</v>
      </c>
      <c r="N1751" s="492">
        <v>25650</v>
      </c>
      <c r="O1751" s="217">
        <f t="shared" si="27"/>
        <v>11647</v>
      </c>
    </row>
    <row r="1752" spans="1:15" ht="22.95" customHeight="1" x14ac:dyDescent="0.2">
      <c r="A1752" s="227">
        <v>45950</v>
      </c>
      <c r="B1752" s="20" t="s">
        <v>208</v>
      </c>
      <c r="C1752" s="28">
        <v>2090</v>
      </c>
      <c r="E1752" s="25" t="s">
        <v>4244</v>
      </c>
      <c r="F1752" s="20" t="s">
        <v>79</v>
      </c>
      <c r="H1752" s="41" t="s">
        <v>22</v>
      </c>
      <c r="I1752" s="23" t="s">
        <v>81</v>
      </c>
      <c r="J1752" s="23" t="s">
        <v>33</v>
      </c>
      <c r="K1752" s="25" t="s">
        <v>1263</v>
      </c>
      <c r="M1752" s="492">
        <v>0</v>
      </c>
      <c r="N1752" s="589">
        <v>6000</v>
      </c>
      <c r="O1752" s="217">
        <f t="shared" si="27"/>
        <v>5647</v>
      </c>
    </row>
    <row r="1753" spans="1:15" ht="22.95" customHeight="1" x14ac:dyDescent="0.2">
      <c r="A1753" s="227">
        <v>45957</v>
      </c>
      <c r="B1753" s="20" t="s">
        <v>208</v>
      </c>
      <c r="C1753" s="28">
        <v>2098</v>
      </c>
      <c r="E1753" s="25" t="s">
        <v>8519</v>
      </c>
      <c r="F1753" s="20" t="s">
        <v>79</v>
      </c>
      <c r="H1753" s="41" t="s">
        <v>22</v>
      </c>
      <c r="I1753" s="23" t="s">
        <v>103</v>
      </c>
      <c r="J1753" s="23" t="s">
        <v>102</v>
      </c>
      <c r="K1753" s="25" t="s">
        <v>1322</v>
      </c>
      <c r="M1753" s="492">
        <v>0</v>
      </c>
      <c r="N1753" s="492">
        <v>200</v>
      </c>
      <c r="O1753" s="217">
        <f t="shared" si="27"/>
        <v>5447</v>
      </c>
    </row>
    <row r="1754" spans="1:15" ht="22.95" customHeight="1" x14ac:dyDescent="0.2">
      <c r="A1754" s="227">
        <v>45957</v>
      </c>
      <c r="B1754" s="20" t="s">
        <v>208</v>
      </c>
      <c r="C1754" s="28">
        <v>2099</v>
      </c>
      <c r="E1754" s="25" t="s">
        <v>8520</v>
      </c>
      <c r="F1754" s="20" t="s">
        <v>79</v>
      </c>
      <c r="H1754" s="41" t="s">
        <v>22</v>
      </c>
      <c r="I1754" s="23" t="s">
        <v>103</v>
      </c>
      <c r="J1754" s="23" t="s">
        <v>94</v>
      </c>
      <c r="K1754" s="25" t="s">
        <v>1325</v>
      </c>
      <c r="M1754" s="492">
        <v>0</v>
      </c>
      <c r="N1754" s="492">
        <v>1000</v>
      </c>
      <c r="O1754" s="217">
        <f t="shared" si="27"/>
        <v>4447</v>
      </c>
    </row>
    <row r="1755" spans="1:15" ht="22.95" customHeight="1" x14ac:dyDescent="0.2">
      <c r="A1755" s="227">
        <v>45957</v>
      </c>
      <c r="B1755" s="20" t="s">
        <v>208</v>
      </c>
      <c r="C1755" s="28">
        <v>2100</v>
      </c>
      <c r="E1755" s="25" t="s">
        <v>8521</v>
      </c>
      <c r="F1755" s="20" t="s">
        <v>79</v>
      </c>
      <c r="H1755" s="41" t="s">
        <v>22</v>
      </c>
      <c r="I1755" s="23" t="s">
        <v>103</v>
      </c>
      <c r="J1755" s="23" t="s">
        <v>94</v>
      </c>
      <c r="K1755" s="25" t="s">
        <v>1325</v>
      </c>
      <c r="M1755" s="492">
        <v>0</v>
      </c>
      <c r="N1755" s="492">
        <v>600</v>
      </c>
      <c r="O1755" s="217">
        <f t="shared" si="27"/>
        <v>3847</v>
      </c>
    </row>
    <row r="1756" spans="1:15" ht="22.95" customHeight="1" x14ac:dyDescent="0.2">
      <c r="A1756" s="227">
        <v>45957</v>
      </c>
      <c r="B1756" s="20" t="s">
        <v>208</v>
      </c>
      <c r="C1756" s="28">
        <v>2101</v>
      </c>
      <c r="E1756" s="25" t="s">
        <v>2008</v>
      </c>
      <c r="F1756" s="20" t="s">
        <v>79</v>
      </c>
      <c r="H1756" s="41" t="s">
        <v>22</v>
      </c>
      <c r="I1756" s="23" t="s">
        <v>103</v>
      </c>
      <c r="J1756" s="23" t="s">
        <v>218</v>
      </c>
      <c r="K1756" s="25" t="s">
        <v>1325</v>
      </c>
      <c r="M1756" s="492">
        <v>0</v>
      </c>
      <c r="N1756" s="492">
        <v>1421</v>
      </c>
      <c r="O1756" s="217">
        <f t="shared" si="27"/>
        <v>2426</v>
      </c>
    </row>
    <row r="1757" spans="1:15" ht="22.95" customHeight="1" x14ac:dyDescent="0.2">
      <c r="A1757" s="227">
        <v>45957</v>
      </c>
      <c r="B1757" s="20" t="s">
        <v>208</v>
      </c>
      <c r="C1757" s="28">
        <v>2102</v>
      </c>
      <c r="E1757" s="25" t="s">
        <v>4208</v>
      </c>
      <c r="F1757" s="20" t="s">
        <v>79</v>
      </c>
      <c r="H1757" s="41" t="s">
        <v>22</v>
      </c>
      <c r="I1757" s="23" t="s">
        <v>103</v>
      </c>
      <c r="J1757" s="23" t="s">
        <v>218</v>
      </c>
      <c r="K1757" s="25" t="s">
        <v>1325</v>
      </c>
      <c r="M1757" s="492">
        <v>0</v>
      </c>
      <c r="N1757" s="492">
        <v>100</v>
      </c>
      <c r="O1757" s="217">
        <f t="shared" si="27"/>
        <v>2326</v>
      </c>
    </row>
    <row r="1758" spans="1:15" ht="22.95" customHeight="1" x14ac:dyDescent="0.2">
      <c r="A1758" s="227">
        <v>45957</v>
      </c>
      <c r="B1758" s="20" t="s">
        <v>208</v>
      </c>
      <c r="C1758" s="28">
        <v>2103</v>
      </c>
      <c r="E1758" s="25" t="s">
        <v>4208</v>
      </c>
      <c r="F1758" s="20" t="s">
        <v>79</v>
      </c>
      <c r="H1758" s="41" t="s">
        <v>22</v>
      </c>
      <c r="I1758" s="23" t="s">
        <v>103</v>
      </c>
      <c r="J1758" s="23" t="s">
        <v>218</v>
      </c>
      <c r="K1758" s="25" t="s">
        <v>1322</v>
      </c>
      <c r="M1758" s="492">
        <v>0</v>
      </c>
      <c r="N1758" s="492">
        <v>163</v>
      </c>
      <c r="O1758" s="217">
        <f t="shared" si="27"/>
        <v>2163</v>
      </c>
    </row>
    <row r="1759" spans="1:15" ht="22.95" customHeight="1" x14ac:dyDescent="0.2">
      <c r="A1759" s="227">
        <v>45957</v>
      </c>
      <c r="B1759" s="20" t="s">
        <v>208</v>
      </c>
      <c r="C1759" s="28">
        <v>2104</v>
      </c>
      <c r="E1759" s="25" t="s">
        <v>1369</v>
      </c>
      <c r="F1759" s="20" t="s">
        <v>79</v>
      </c>
      <c r="H1759" s="41" t="s">
        <v>22</v>
      </c>
      <c r="I1759" s="23" t="s">
        <v>103</v>
      </c>
      <c r="J1759" s="23" t="s">
        <v>102</v>
      </c>
      <c r="K1759" s="25" t="s">
        <v>5685</v>
      </c>
      <c r="M1759" s="492">
        <v>0</v>
      </c>
      <c r="N1759" s="492">
        <v>30</v>
      </c>
      <c r="O1759" s="217">
        <f t="shared" si="27"/>
        <v>2133</v>
      </c>
    </row>
    <row r="1760" spans="1:15" ht="22.95" customHeight="1" x14ac:dyDescent="0.2">
      <c r="A1760" s="227">
        <v>45957</v>
      </c>
      <c r="B1760" s="20" t="s">
        <v>208</v>
      </c>
      <c r="C1760" s="28">
        <v>2105</v>
      </c>
      <c r="E1760" s="25" t="s">
        <v>8522</v>
      </c>
      <c r="F1760" s="20" t="s">
        <v>79</v>
      </c>
      <c r="H1760" s="41" t="s">
        <v>22</v>
      </c>
      <c r="I1760" s="23" t="s">
        <v>103</v>
      </c>
      <c r="J1760" s="23" t="s">
        <v>94</v>
      </c>
      <c r="K1760" s="25" t="s">
        <v>5685</v>
      </c>
      <c r="M1760" s="492">
        <v>0</v>
      </c>
      <c r="N1760" s="492">
        <v>60</v>
      </c>
      <c r="O1760" s="217">
        <f t="shared" si="27"/>
        <v>2073</v>
      </c>
    </row>
    <row r="1761" spans="1:15" ht="22.95" customHeight="1" x14ac:dyDescent="0.2">
      <c r="A1761" s="227">
        <v>45957</v>
      </c>
      <c r="B1761" s="20" t="s">
        <v>208</v>
      </c>
      <c r="C1761" s="28">
        <v>2106</v>
      </c>
      <c r="E1761" s="25" t="s">
        <v>130</v>
      </c>
      <c r="F1761" s="20" t="s">
        <v>79</v>
      </c>
      <c r="H1761" s="41" t="s">
        <v>22</v>
      </c>
      <c r="I1761" s="21" t="s">
        <v>53</v>
      </c>
      <c r="J1761" s="21" t="s">
        <v>113</v>
      </c>
      <c r="K1761" s="25" t="s">
        <v>5685</v>
      </c>
      <c r="M1761" s="492">
        <v>0</v>
      </c>
      <c r="N1761" s="492">
        <v>100</v>
      </c>
      <c r="O1761" s="217">
        <f t="shared" si="27"/>
        <v>1973</v>
      </c>
    </row>
    <row r="1762" spans="1:15" ht="22.95" customHeight="1" x14ac:dyDescent="0.2">
      <c r="A1762" s="227">
        <v>45957</v>
      </c>
      <c r="B1762" s="20" t="s">
        <v>208</v>
      </c>
      <c r="C1762" s="28">
        <v>2107</v>
      </c>
      <c r="E1762" s="25" t="s">
        <v>1321</v>
      </c>
      <c r="F1762" s="20" t="s">
        <v>79</v>
      </c>
      <c r="H1762" s="41" t="s">
        <v>22</v>
      </c>
      <c r="I1762" s="23" t="s">
        <v>103</v>
      </c>
      <c r="J1762" s="23" t="s">
        <v>97</v>
      </c>
      <c r="K1762" s="25" t="s">
        <v>1337</v>
      </c>
      <c r="M1762" s="492">
        <v>0</v>
      </c>
      <c r="N1762" s="492">
        <v>200</v>
      </c>
      <c r="O1762" s="217">
        <f t="shared" si="27"/>
        <v>1773</v>
      </c>
    </row>
    <row r="1763" spans="1:15" ht="22.95" customHeight="1" x14ac:dyDescent="0.2">
      <c r="A1763" s="227">
        <v>45957</v>
      </c>
      <c r="B1763" s="20" t="s">
        <v>208</v>
      </c>
      <c r="C1763" s="28">
        <v>2108</v>
      </c>
      <c r="E1763" s="25" t="s">
        <v>1933</v>
      </c>
      <c r="F1763" s="20" t="s">
        <v>79</v>
      </c>
      <c r="H1763" s="41" t="s">
        <v>22</v>
      </c>
      <c r="I1763" s="23" t="s">
        <v>103</v>
      </c>
      <c r="J1763" s="23" t="s">
        <v>94</v>
      </c>
      <c r="K1763" s="25" t="s">
        <v>1943</v>
      </c>
      <c r="M1763" s="492">
        <v>0</v>
      </c>
      <c r="N1763" s="492">
        <v>500</v>
      </c>
      <c r="O1763" s="217">
        <f t="shared" si="27"/>
        <v>1273</v>
      </c>
    </row>
    <row r="1764" spans="1:15" ht="22.95" customHeight="1" x14ac:dyDescent="0.2">
      <c r="A1764" s="227">
        <v>45957</v>
      </c>
      <c r="B1764" s="20" t="s">
        <v>208</v>
      </c>
      <c r="C1764" s="28">
        <v>2109</v>
      </c>
      <c r="E1764" s="25" t="s">
        <v>130</v>
      </c>
      <c r="F1764" s="20" t="s">
        <v>79</v>
      </c>
      <c r="H1764" s="41" t="s">
        <v>22</v>
      </c>
      <c r="I1764" s="21" t="s">
        <v>53</v>
      </c>
      <c r="J1764" s="21" t="s">
        <v>113</v>
      </c>
      <c r="K1764" s="25" t="s">
        <v>8428</v>
      </c>
      <c r="M1764" s="492">
        <v>0</v>
      </c>
      <c r="N1764" s="492">
        <v>200</v>
      </c>
      <c r="O1764" s="217">
        <f t="shared" ref="O1764:O1827" si="28">O1763+M1764-N1764</f>
        <v>1073</v>
      </c>
    </row>
    <row r="1765" spans="1:15" ht="22.95" customHeight="1" x14ac:dyDescent="0.2">
      <c r="A1765" s="227">
        <v>45957</v>
      </c>
      <c r="B1765" s="20" t="s">
        <v>208</v>
      </c>
      <c r="C1765" s="28">
        <v>2110</v>
      </c>
      <c r="E1765" s="25" t="s">
        <v>130</v>
      </c>
      <c r="F1765" s="20" t="s">
        <v>79</v>
      </c>
      <c r="H1765" s="41" t="s">
        <v>22</v>
      </c>
      <c r="I1765" s="21" t="s">
        <v>53</v>
      </c>
      <c r="J1765" s="21" t="s">
        <v>113</v>
      </c>
      <c r="K1765" s="25" t="s">
        <v>1293</v>
      </c>
      <c r="M1765" s="492">
        <v>0</v>
      </c>
      <c r="N1765" s="492">
        <v>300</v>
      </c>
      <c r="O1765" s="217">
        <f t="shared" si="28"/>
        <v>773</v>
      </c>
    </row>
    <row r="1766" spans="1:15" ht="22.95" customHeight="1" x14ac:dyDescent="0.2">
      <c r="A1766" s="227">
        <v>45957</v>
      </c>
      <c r="B1766" s="20" t="s">
        <v>208</v>
      </c>
      <c r="C1766" s="28">
        <v>2111</v>
      </c>
      <c r="E1766" s="25" t="s">
        <v>130</v>
      </c>
      <c r="F1766" s="20" t="s">
        <v>79</v>
      </c>
      <c r="H1766" s="41" t="s">
        <v>22</v>
      </c>
      <c r="I1766" s="21" t="s">
        <v>53</v>
      </c>
      <c r="J1766" s="21" t="s">
        <v>113</v>
      </c>
      <c r="K1766" s="25" t="s">
        <v>8527</v>
      </c>
      <c r="M1766" s="492">
        <v>0</v>
      </c>
      <c r="N1766" s="492">
        <v>250</v>
      </c>
      <c r="O1766" s="217">
        <f t="shared" si="28"/>
        <v>523</v>
      </c>
    </row>
    <row r="1767" spans="1:15" ht="22.95" customHeight="1" x14ac:dyDescent="0.2">
      <c r="A1767" s="227">
        <v>45957</v>
      </c>
      <c r="B1767" s="20" t="s">
        <v>208</v>
      </c>
      <c r="C1767" s="28">
        <v>2112</v>
      </c>
      <c r="E1767" s="25" t="s">
        <v>2008</v>
      </c>
      <c r="F1767" s="20" t="s">
        <v>79</v>
      </c>
      <c r="H1767" s="41" t="s">
        <v>22</v>
      </c>
      <c r="I1767" s="23" t="s">
        <v>103</v>
      </c>
      <c r="J1767" s="23" t="s">
        <v>218</v>
      </c>
      <c r="K1767" s="25" t="s">
        <v>1962</v>
      </c>
      <c r="M1767" s="492">
        <v>0</v>
      </c>
      <c r="N1767" s="492">
        <v>1111</v>
      </c>
      <c r="O1767" s="217">
        <f t="shared" si="28"/>
        <v>-588</v>
      </c>
    </row>
    <row r="1768" spans="1:15" ht="22.95" customHeight="1" x14ac:dyDescent="0.2">
      <c r="A1768" s="227">
        <v>45957</v>
      </c>
      <c r="B1768" s="20" t="s">
        <v>208</v>
      </c>
      <c r="C1768" s="28">
        <v>2113</v>
      </c>
      <c r="E1768" s="25" t="s">
        <v>8523</v>
      </c>
      <c r="F1768" s="20" t="s">
        <v>79</v>
      </c>
      <c r="H1768" s="41" t="s">
        <v>22</v>
      </c>
      <c r="I1768" s="23" t="s">
        <v>103</v>
      </c>
      <c r="J1768" s="23" t="s">
        <v>218</v>
      </c>
      <c r="K1768" s="25" t="s">
        <v>1325</v>
      </c>
      <c r="M1768" s="492">
        <v>0</v>
      </c>
      <c r="N1768" s="492">
        <v>1000</v>
      </c>
      <c r="O1768" s="217">
        <f t="shared" si="28"/>
        <v>-1588</v>
      </c>
    </row>
    <row r="1769" spans="1:15" ht="22.95" customHeight="1" x14ac:dyDescent="0.2">
      <c r="A1769" s="227">
        <v>45957</v>
      </c>
      <c r="B1769" s="20" t="s">
        <v>208</v>
      </c>
      <c r="C1769" s="28">
        <v>2114</v>
      </c>
      <c r="E1769" s="25" t="s">
        <v>1312</v>
      </c>
      <c r="F1769" s="20" t="s">
        <v>79</v>
      </c>
      <c r="H1769" s="41" t="s">
        <v>22</v>
      </c>
      <c r="I1769" s="23" t="s">
        <v>103</v>
      </c>
      <c r="J1769" s="23" t="s">
        <v>95</v>
      </c>
      <c r="K1769" s="25" t="s">
        <v>1325</v>
      </c>
      <c r="M1769" s="492">
        <v>0</v>
      </c>
      <c r="N1769" s="492">
        <v>390</v>
      </c>
      <c r="O1769" s="217">
        <f t="shared" si="28"/>
        <v>-1978</v>
      </c>
    </row>
    <row r="1770" spans="1:15" ht="22.95" customHeight="1" x14ac:dyDescent="0.2">
      <c r="A1770" s="227">
        <v>45957</v>
      </c>
      <c r="B1770" s="20" t="s">
        <v>208</v>
      </c>
      <c r="C1770" s="28">
        <v>2115</v>
      </c>
      <c r="E1770" s="25" t="s">
        <v>8524</v>
      </c>
      <c r="F1770" s="20" t="s">
        <v>79</v>
      </c>
      <c r="H1770" s="41" t="s">
        <v>22</v>
      </c>
      <c r="I1770" s="23" t="s">
        <v>103</v>
      </c>
      <c r="J1770" s="23" t="s">
        <v>218</v>
      </c>
      <c r="K1770" s="25" t="s">
        <v>1325</v>
      </c>
      <c r="M1770" s="492">
        <v>0</v>
      </c>
      <c r="N1770" s="492">
        <v>250</v>
      </c>
      <c r="O1770" s="217">
        <f t="shared" si="28"/>
        <v>-2228</v>
      </c>
    </row>
    <row r="1771" spans="1:15" ht="22.95" customHeight="1" x14ac:dyDescent="0.2">
      <c r="A1771" s="227">
        <v>45957</v>
      </c>
      <c r="B1771" s="20" t="s">
        <v>208</v>
      </c>
      <c r="C1771" s="28">
        <v>2116</v>
      </c>
      <c r="E1771" s="25" t="s">
        <v>1369</v>
      </c>
      <c r="F1771" s="20" t="s">
        <v>79</v>
      </c>
      <c r="H1771" s="41" t="s">
        <v>22</v>
      </c>
      <c r="I1771" s="23" t="s">
        <v>103</v>
      </c>
      <c r="J1771" s="23" t="s">
        <v>95</v>
      </c>
      <c r="K1771" s="25" t="s">
        <v>5723</v>
      </c>
      <c r="M1771" s="492">
        <v>0</v>
      </c>
      <c r="N1771" s="492">
        <v>100</v>
      </c>
      <c r="O1771" s="217">
        <f t="shared" si="28"/>
        <v>-2328</v>
      </c>
    </row>
    <row r="1772" spans="1:15" ht="22.95" customHeight="1" x14ac:dyDescent="0.2">
      <c r="A1772" s="227">
        <v>45957</v>
      </c>
      <c r="B1772" s="20" t="s">
        <v>208</v>
      </c>
      <c r="C1772" s="28">
        <v>2117</v>
      </c>
      <c r="E1772" s="25" t="s">
        <v>8525</v>
      </c>
      <c r="F1772" s="20" t="s">
        <v>79</v>
      </c>
      <c r="H1772" s="41" t="s">
        <v>22</v>
      </c>
      <c r="I1772" s="23" t="s">
        <v>103</v>
      </c>
      <c r="J1772" s="23" t="s">
        <v>95</v>
      </c>
      <c r="K1772" s="25" t="s">
        <v>1325</v>
      </c>
      <c r="M1772" s="492">
        <v>0</v>
      </c>
      <c r="N1772" s="492">
        <v>400</v>
      </c>
      <c r="O1772" s="217">
        <f t="shared" si="28"/>
        <v>-2728</v>
      </c>
    </row>
    <row r="1773" spans="1:15" ht="22.95" customHeight="1" x14ac:dyDescent="0.2">
      <c r="A1773" s="227">
        <v>45957</v>
      </c>
      <c r="B1773" s="20" t="s">
        <v>208</v>
      </c>
      <c r="C1773" s="28">
        <v>2118</v>
      </c>
      <c r="E1773" s="25" t="s">
        <v>1312</v>
      </c>
      <c r="F1773" s="20" t="s">
        <v>79</v>
      </c>
      <c r="H1773" s="41" t="s">
        <v>22</v>
      </c>
      <c r="I1773" s="23" t="s">
        <v>103</v>
      </c>
      <c r="J1773" s="23" t="s">
        <v>95</v>
      </c>
      <c r="K1773" s="25" t="s">
        <v>5685</v>
      </c>
      <c r="M1773" s="492">
        <v>0</v>
      </c>
      <c r="N1773" s="492">
        <v>380</v>
      </c>
      <c r="O1773" s="217">
        <f t="shared" si="28"/>
        <v>-3108</v>
      </c>
    </row>
    <row r="1774" spans="1:15" ht="22.95" customHeight="1" x14ac:dyDescent="0.2">
      <c r="A1774" s="227">
        <v>45957</v>
      </c>
      <c r="B1774" s="20" t="s">
        <v>208</v>
      </c>
      <c r="C1774" s="28">
        <v>2119</v>
      </c>
      <c r="E1774" s="25" t="s">
        <v>8526</v>
      </c>
      <c r="F1774" s="20" t="s">
        <v>79</v>
      </c>
      <c r="H1774" s="41" t="s">
        <v>22</v>
      </c>
      <c r="I1774" s="23" t="s">
        <v>103</v>
      </c>
      <c r="J1774" s="23" t="s">
        <v>95</v>
      </c>
      <c r="K1774" s="25" t="s">
        <v>5685</v>
      </c>
      <c r="M1774" s="492">
        <v>0</v>
      </c>
      <c r="N1774" s="492">
        <v>2267</v>
      </c>
      <c r="O1774" s="217">
        <f t="shared" si="28"/>
        <v>-5375</v>
      </c>
    </row>
    <row r="1775" spans="1:15" ht="22.95" customHeight="1" x14ac:dyDescent="0.2">
      <c r="A1775" s="227">
        <v>45957</v>
      </c>
      <c r="B1775" s="20" t="s">
        <v>208</v>
      </c>
      <c r="C1775" s="28">
        <v>2120</v>
      </c>
      <c r="E1775" s="25" t="s">
        <v>1277</v>
      </c>
      <c r="F1775" s="20" t="s">
        <v>79</v>
      </c>
      <c r="H1775" s="41" t="s">
        <v>22</v>
      </c>
      <c r="I1775" s="23" t="s">
        <v>103</v>
      </c>
      <c r="J1775" s="23" t="s">
        <v>102</v>
      </c>
      <c r="K1775" s="25" t="s">
        <v>139</v>
      </c>
      <c r="M1775" s="492">
        <v>0</v>
      </c>
      <c r="N1775" s="492">
        <v>55</v>
      </c>
      <c r="O1775" s="217">
        <f t="shared" si="28"/>
        <v>-5430</v>
      </c>
    </row>
    <row r="1776" spans="1:15" ht="22.95" customHeight="1" x14ac:dyDescent="0.2">
      <c r="A1776" s="227">
        <v>45957</v>
      </c>
      <c r="B1776" s="20" t="s">
        <v>208</v>
      </c>
      <c r="C1776" s="28">
        <v>2121</v>
      </c>
      <c r="E1776" s="25" t="s">
        <v>1270</v>
      </c>
      <c r="F1776" s="20" t="s">
        <v>79</v>
      </c>
      <c r="H1776" s="28" t="s">
        <v>21</v>
      </c>
      <c r="I1776" s="23" t="s">
        <v>81</v>
      </c>
      <c r="J1776" s="23" t="s">
        <v>33</v>
      </c>
      <c r="M1776" s="589">
        <v>5000</v>
      </c>
      <c r="N1776" s="492">
        <v>0</v>
      </c>
      <c r="O1776" s="217">
        <f t="shared" si="28"/>
        <v>-430</v>
      </c>
    </row>
    <row r="1777" spans="1:15" ht="22.95" customHeight="1" x14ac:dyDescent="0.2">
      <c r="A1777" s="227">
        <v>45957</v>
      </c>
      <c r="B1777" s="20" t="s">
        <v>208</v>
      </c>
      <c r="C1777" s="28">
        <v>2122</v>
      </c>
      <c r="E1777" s="25" t="s">
        <v>1270</v>
      </c>
      <c r="F1777" s="20" t="s">
        <v>79</v>
      </c>
      <c r="H1777" s="28" t="s">
        <v>21</v>
      </c>
      <c r="I1777" s="23" t="s">
        <v>81</v>
      </c>
      <c r="J1777" s="23" t="s">
        <v>33</v>
      </c>
      <c r="M1777" s="589">
        <v>260000</v>
      </c>
      <c r="N1777" s="492">
        <v>0</v>
      </c>
      <c r="O1777" s="217">
        <f t="shared" si="28"/>
        <v>259570</v>
      </c>
    </row>
    <row r="1778" spans="1:15" ht="22.95" customHeight="1" x14ac:dyDescent="0.2">
      <c r="A1778" s="227">
        <v>45957</v>
      </c>
      <c r="B1778" s="20" t="s">
        <v>208</v>
      </c>
      <c r="C1778" s="28">
        <v>2123</v>
      </c>
      <c r="E1778" s="25" t="s">
        <v>130</v>
      </c>
      <c r="F1778" s="20" t="s">
        <v>79</v>
      </c>
      <c r="H1778" s="41" t="s">
        <v>22</v>
      </c>
      <c r="I1778" s="21" t="s">
        <v>53</v>
      </c>
      <c r="J1778" s="21" t="s">
        <v>113</v>
      </c>
      <c r="K1778" s="25" t="s">
        <v>8528</v>
      </c>
      <c r="M1778" s="492">
        <v>0</v>
      </c>
      <c r="N1778" s="492">
        <v>500</v>
      </c>
      <c r="O1778" s="217">
        <f t="shared" si="28"/>
        <v>259070</v>
      </c>
    </row>
    <row r="1779" spans="1:15" ht="22.95" customHeight="1" x14ac:dyDescent="0.2">
      <c r="A1779" s="227">
        <v>45957</v>
      </c>
      <c r="B1779" s="20" t="s">
        <v>208</v>
      </c>
      <c r="C1779" s="28">
        <v>2124</v>
      </c>
      <c r="E1779" s="25" t="s">
        <v>130</v>
      </c>
      <c r="F1779" s="20" t="s">
        <v>79</v>
      </c>
      <c r="H1779" s="41" t="s">
        <v>22</v>
      </c>
      <c r="I1779" s="21" t="s">
        <v>53</v>
      </c>
      <c r="J1779" s="21" t="s">
        <v>113</v>
      </c>
      <c r="K1779" s="25" t="s">
        <v>1352</v>
      </c>
      <c r="M1779" s="492">
        <v>0</v>
      </c>
      <c r="N1779" s="492">
        <v>500</v>
      </c>
      <c r="O1779" s="217">
        <f t="shared" si="28"/>
        <v>258570</v>
      </c>
    </row>
    <row r="1780" spans="1:15" ht="22.95" customHeight="1" x14ac:dyDescent="0.2">
      <c r="A1780" s="227">
        <v>45957</v>
      </c>
      <c r="B1780" s="20" t="s">
        <v>208</v>
      </c>
      <c r="C1780" s="28">
        <v>2125</v>
      </c>
      <c r="E1780" s="25" t="s">
        <v>130</v>
      </c>
      <c r="F1780" s="20" t="s">
        <v>79</v>
      </c>
      <c r="H1780" s="41" t="s">
        <v>22</v>
      </c>
      <c r="I1780" s="21" t="s">
        <v>53</v>
      </c>
      <c r="J1780" s="21" t="s">
        <v>113</v>
      </c>
      <c r="K1780" s="25" t="s">
        <v>8381</v>
      </c>
      <c r="M1780" s="492">
        <v>0</v>
      </c>
      <c r="N1780" s="492">
        <v>400</v>
      </c>
      <c r="O1780" s="217">
        <f t="shared" si="28"/>
        <v>258170</v>
      </c>
    </row>
    <row r="1781" spans="1:15" ht="22.95" customHeight="1" x14ac:dyDescent="0.2">
      <c r="A1781" s="227">
        <v>45957</v>
      </c>
      <c r="B1781" s="20" t="s">
        <v>208</v>
      </c>
      <c r="C1781" s="28">
        <v>2126</v>
      </c>
      <c r="E1781" s="25" t="s">
        <v>130</v>
      </c>
      <c r="F1781" s="20" t="s">
        <v>79</v>
      </c>
      <c r="H1781" s="41" t="s">
        <v>22</v>
      </c>
      <c r="I1781" s="21" t="s">
        <v>53</v>
      </c>
      <c r="J1781" s="21" t="s">
        <v>113</v>
      </c>
      <c r="K1781" s="25" t="s">
        <v>5074</v>
      </c>
      <c r="M1781" s="492">
        <v>0</v>
      </c>
      <c r="N1781" s="492">
        <v>200</v>
      </c>
      <c r="O1781" s="217">
        <f t="shared" si="28"/>
        <v>257970</v>
      </c>
    </row>
    <row r="1782" spans="1:15" ht="22.95" customHeight="1" x14ac:dyDescent="0.2">
      <c r="A1782" s="227">
        <v>45957</v>
      </c>
      <c r="B1782" s="20" t="s">
        <v>208</v>
      </c>
      <c r="C1782" s="28">
        <v>2127</v>
      </c>
      <c r="E1782" s="25" t="s">
        <v>1279</v>
      </c>
      <c r="F1782" s="20" t="s">
        <v>79</v>
      </c>
      <c r="H1782" s="41" t="s">
        <v>22</v>
      </c>
      <c r="I1782" s="21" t="s">
        <v>53</v>
      </c>
      <c r="J1782" s="21" t="s">
        <v>113</v>
      </c>
      <c r="K1782" s="25" t="s">
        <v>4351</v>
      </c>
      <c r="M1782" s="492">
        <v>0</v>
      </c>
      <c r="N1782" s="492">
        <v>2100</v>
      </c>
      <c r="O1782" s="217">
        <f t="shared" si="28"/>
        <v>255870</v>
      </c>
    </row>
    <row r="1783" spans="1:15" ht="22.95" customHeight="1" x14ac:dyDescent="0.2">
      <c r="A1783" s="227">
        <v>45957</v>
      </c>
      <c r="B1783" s="20" t="s">
        <v>208</v>
      </c>
      <c r="C1783" s="28">
        <v>2128</v>
      </c>
      <c r="E1783" s="25" t="s">
        <v>1280</v>
      </c>
      <c r="F1783" s="20" t="s">
        <v>79</v>
      </c>
      <c r="H1783" s="41" t="s">
        <v>22</v>
      </c>
      <c r="I1783" s="23" t="s">
        <v>103</v>
      </c>
      <c r="J1783" s="23" t="s">
        <v>102</v>
      </c>
      <c r="K1783" s="25" t="s">
        <v>4351</v>
      </c>
      <c r="M1783" s="492">
        <v>0</v>
      </c>
      <c r="N1783" s="492">
        <v>1400</v>
      </c>
      <c r="O1783" s="217">
        <f t="shared" si="28"/>
        <v>254470</v>
      </c>
    </row>
    <row r="1784" spans="1:15" ht="22.95" customHeight="1" x14ac:dyDescent="0.2">
      <c r="A1784" s="227">
        <v>45957</v>
      </c>
      <c r="B1784" s="20" t="s">
        <v>208</v>
      </c>
      <c r="C1784" s="28">
        <v>2129</v>
      </c>
      <c r="E1784" s="25" t="s">
        <v>1316</v>
      </c>
      <c r="F1784" s="20" t="s">
        <v>79</v>
      </c>
      <c r="H1784" s="41" t="s">
        <v>22</v>
      </c>
      <c r="I1784" s="23" t="s">
        <v>103</v>
      </c>
      <c r="J1784" s="23" t="s">
        <v>102</v>
      </c>
      <c r="K1784" s="25" t="s">
        <v>1332</v>
      </c>
      <c r="M1784" s="492">
        <v>0</v>
      </c>
      <c r="N1784" s="492">
        <v>2400</v>
      </c>
      <c r="O1784" s="217">
        <f t="shared" si="28"/>
        <v>252070</v>
      </c>
    </row>
    <row r="1785" spans="1:15" ht="22.95" customHeight="1" x14ac:dyDescent="0.2">
      <c r="A1785" s="227">
        <v>45957</v>
      </c>
      <c r="B1785" s="20" t="s">
        <v>208</v>
      </c>
      <c r="C1785" s="28">
        <v>2130</v>
      </c>
      <c r="E1785" s="25" t="s">
        <v>1276</v>
      </c>
      <c r="F1785" s="20" t="s">
        <v>79</v>
      </c>
      <c r="H1785" s="41" t="s">
        <v>22</v>
      </c>
      <c r="I1785" s="23" t="s">
        <v>103</v>
      </c>
      <c r="J1785" s="23" t="s">
        <v>102</v>
      </c>
      <c r="K1785" s="25" t="s">
        <v>8529</v>
      </c>
      <c r="M1785" s="492">
        <v>0</v>
      </c>
      <c r="N1785" s="492">
        <v>1700</v>
      </c>
      <c r="O1785" s="217">
        <f t="shared" si="28"/>
        <v>250370</v>
      </c>
    </row>
    <row r="1786" spans="1:15" ht="22.95" customHeight="1" x14ac:dyDescent="0.2">
      <c r="A1786" s="227">
        <v>45957</v>
      </c>
      <c r="B1786" s="20" t="s">
        <v>208</v>
      </c>
      <c r="C1786" s="28">
        <v>2131</v>
      </c>
      <c r="E1786" s="25" t="s">
        <v>1933</v>
      </c>
      <c r="F1786" s="20" t="s">
        <v>79</v>
      </c>
      <c r="H1786" s="41" t="s">
        <v>22</v>
      </c>
      <c r="I1786" s="23" t="s">
        <v>103</v>
      </c>
      <c r="J1786" s="23" t="s">
        <v>94</v>
      </c>
      <c r="K1786" s="25" t="s">
        <v>149</v>
      </c>
      <c r="M1786" s="492">
        <v>0</v>
      </c>
      <c r="N1786" s="492">
        <v>500</v>
      </c>
      <c r="O1786" s="217">
        <f t="shared" si="28"/>
        <v>249870</v>
      </c>
    </row>
    <row r="1787" spans="1:15" ht="22.95" customHeight="1" x14ac:dyDescent="0.2">
      <c r="A1787" s="227">
        <v>45957</v>
      </c>
      <c r="B1787" s="20" t="s">
        <v>208</v>
      </c>
      <c r="C1787" s="28">
        <v>2132</v>
      </c>
      <c r="E1787" s="25" t="s">
        <v>4412</v>
      </c>
      <c r="F1787" s="20" t="s">
        <v>79</v>
      </c>
      <c r="H1787" s="41" t="s">
        <v>22</v>
      </c>
      <c r="I1787" s="23" t="s">
        <v>103</v>
      </c>
      <c r="J1787" s="23" t="s">
        <v>102</v>
      </c>
      <c r="K1787" s="25" t="s">
        <v>8415</v>
      </c>
      <c r="M1787" s="492">
        <v>0</v>
      </c>
      <c r="N1787" s="492">
        <v>243</v>
      </c>
      <c r="O1787" s="217">
        <f t="shared" si="28"/>
        <v>249627</v>
      </c>
    </row>
    <row r="1788" spans="1:15" ht="22.95" customHeight="1" x14ac:dyDescent="0.2">
      <c r="A1788" s="227">
        <v>45957</v>
      </c>
      <c r="B1788" s="20" t="s">
        <v>208</v>
      </c>
      <c r="C1788" s="28">
        <v>2133</v>
      </c>
      <c r="E1788" s="25" t="s">
        <v>1276</v>
      </c>
      <c r="F1788" s="20" t="s">
        <v>79</v>
      </c>
      <c r="H1788" s="41" t="s">
        <v>22</v>
      </c>
      <c r="I1788" s="23" t="s">
        <v>103</v>
      </c>
      <c r="J1788" s="23" t="s">
        <v>214</v>
      </c>
      <c r="K1788" s="25" t="s">
        <v>1358</v>
      </c>
      <c r="M1788" s="492">
        <v>0</v>
      </c>
      <c r="N1788" s="492">
        <v>900</v>
      </c>
      <c r="O1788" s="217">
        <f t="shared" si="28"/>
        <v>248727</v>
      </c>
    </row>
    <row r="1789" spans="1:15" ht="22.95" customHeight="1" x14ac:dyDescent="0.2">
      <c r="A1789" s="227">
        <v>45957</v>
      </c>
      <c r="B1789" s="20" t="s">
        <v>208</v>
      </c>
      <c r="C1789" s="28">
        <v>2134</v>
      </c>
      <c r="E1789" s="25" t="s">
        <v>1276</v>
      </c>
      <c r="F1789" s="20" t="s">
        <v>79</v>
      </c>
      <c r="H1789" s="41" t="s">
        <v>22</v>
      </c>
      <c r="I1789" s="23" t="s">
        <v>103</v>
      </c>
      <c r="J1789" s="23" t="s">
        <v>218</v>
      </c>
      <c r="K1789" s="25" t="s">
        <v>5671</v>
      </c>
      <c r="M1789" s="492">
        <v>0</v>
      </c>
      <c r="N1789" s="492">
        <v>250</v>
      </c>
      <c r="O1789" s="217">
        <f t="shared" si="28"/>
        <v>248477</v>
      </c>
    </row>
    <row r="1790" spans="1:15" ht="22.95" customHeight="1" x14ac:dyDescent="0.2">
      <c r="A1790" s="227">
        <v>45957</v>
      </c>
      <c r="B1790" s="20" t="s">
        <v>208</v>
      </c>
      <c r="C1790" s="28">
        <v>2135</v>
      </c>
      <c r="E1790" s="25" t="s">
        <v>1276</v>
      </c>
      <c r="F1790" s="20" t="s">
        <v>79</v>
      </c>
      <c r="H1790" s="41" t="s">
        <v>22</v>
      </c>
      <c r="I1790" s="23" t="s">
        <v>103</v>
      </c>
      <c r="J1790" s="23" t="s">
        <v>218</v>
      </c>
      <c r="K1790" s="25" t="s">
        <v>5691</v>
      </c>
      <c r="M1790" s="492">
        <v>0</v>
      </c>
      <c r="N1790" s="492">
        <v>4000</v>
      </c>
      <c r="O1790" s="217">
        <f t="shared" si="28"/>
        <v>244477</v>
      </c>
    </row>
    <row r="1791" spans="1:15" ht="22.95" customHeight="1" x14ac:dyDescent="0.2">
      <c r="A1791" s="227">
        <v>45957</v>
      </c>
      <c r="B1791" s="20" t="s">
        <v>208</v>
      </c>
      <c r="C1791" s="28">
        <v>2136</v>
      </c>
      <c r="E1791" s="25" t="s">
        <v>1276</v>
      </c>
      <c r="F1791" s="20" t="s">
        <v>79</v>
      </c>
      <c r="H1791" s="41" t="s">
        <v>22</v>
      </c>
      <c r="I1791" s="23" t="s">
        <v>103</v>
      </c>
      <c r="J1791" s="23" t="s">
        <v>102</v>
      </c>
      <c r="K1791" s="25" t="s">
        <v>1300</v>
      </c>
      <c r="M1791" s="492">
        <v>0</v>
      </c>
      <c r="N1791" s="492">
        <v>7104</v>
      </c>
      <c r="O1791" s="217">
        <f t="shared" si="28"/>
        <v>237373</v>
      </c>
    </row>
    <row r="1792" spans="1:15" ht="22.95" customHeight="1" x14ac:dyDescent="0.2">
      <c r="A1792" s="227">
        <v>45957</v>
      </c>
      <c r="B1792" s="20" t="s">
        <v>208</v>
      </c>
      <c r="C1792" s="28">
        <v>2137</v>
      </c>
      <c r="E1792" s="25" t="s">
        <v>4283</v>
      </c>
      <c r="F1792" s="20" t="s">
        <v>79</v>
      </c>
      <c r="H1792" s="41" t="s">
        <v>22</v>
      </c>
      <c r="I1792" s="41" t="s">
        <v>53</v>
      </c>
      <c r="J1792" s="21" t="s">
        <v>112</v>
      </c>
      <c r="K1792" s="25" t="s">
        <v>8457</v>
      </c>
      <c r="M1792" s="492">
        <v>0</v>
      </c>
      <c r="N1792" s="492">
        <v>15120</v>
      </c>
      <c r="O1792" s="217">
        <f t="shared" si="28"/>
        <v>222253</v>
      </c>
    </row>
    <row r="1793" spans="1:16" ht="22.95" customHeight="1" x14ac:dyDescent="0.2">
      <c r="A1793" s="227">
        <v>45957</v>
      </c>
      <c r="B1793" s="20" t="s">
        <v>208</v>
      </c>
      <c r="C1793" s="28">
        <v>2138</v>
      </c>
      <c r="E1793" s="25" t="s">
        <v>1278</v>
      </c>
      <c r="F1793" s="20" t="s">
        <v>79</v>
      </c>
      <c r="H1793" s="41" t="s">
        <v>22</v>
      </c>
      <c r="I1793" s="41" t="s">
        <v>53</v>
      </c>
      <c r="J1793" s="21" t="s">
        <v>112</v>
      </c>
      <c r="K1793" s="25" t="s">
        <v>1302</v>
      </c>
      <c r="M1793" s="492">
        <v>0</v>
      </c>
      <c r="N1793" s="492">
        <v>170642</v>
      </c>
      <c r="O1793" s="217">
        <f t="shared" si="28"/>
        <v>51611</v>
      </c>
    </row>
    <row r="1794" spans="1:16" ht="22.95" customHeight="1" x14ac:dyDescent="0.2">
      <c r="A1794" s="227">
        <v>45957</v>
      </c>
      <c r="B1794" s="20" t="s">
        <v>208</v>
      </c>
      <c r="C1794" s="28">
        <v>2139</v>
      </c>
      <c r="E1794" s="25" t="s">
        <v>1278</v>
      </c>
      <c r="F1794" s="20" t="s">
        <v>79</v>
      </c>
      <c r="H1794" s="41" t="s">
        <v>22</v>
      </c>
      <c r="I1794" s="41" t="s">
        <v>53</v>
      </c>
      <c r="J1794" s="21" t="s">
        <v>114</v>
      </c>
      <c r="K1794" s="25" t="s">
        <v>149</v>
      </c>
      <c r="M1794" s="492">
        <v>0</v>
      </c>
      <c r="N1794" s="492">
        <v>4050</v>
      </c>
      <c r="O1794" s="217">
        <f t="shared" si="28"/>
        <v>47561</v>
      </c>
    </row>
    <row r="1795" spans="1:16" ht="22.95" customHeight="1" x14ac:dyDescent="0.2">
      <c r="A1795" s="227">
        <v>45957</v>
      </c>
      <c r="B1795" s="20" t="s">
        <v>208</v>
      </c>
      <c r="C1795" s="28">
        <v>2140</v>
      </c>
      <c r="E1795" s="25" t="s">
        <v>1278</v>
      </c>
      <c r="F1795" s="20" t="s">
        <v>79</v>
      </c>
      <c r="H1795" s="41" t="s">
        <v>22</v>
      </c>
      <c r="I1795" s="41" t="s">
        <v>53</v>
      </c>
      <c r="J1795" s="21" t="s">
        <v>112</v>
      </c>
      <c r="K1795" s="25" t="s">
        <v>1303</v>
      </c>
      <c r="M1795" s="492">
        <v>0</v>
      </c>
      <c r="N1795" s="492">
        <v>29921</v>
      </c>
      <c r="O1795" s="217">
        <f t="shared" si="28"/>
        <v>17640</v>
      </c>
    </row>
    <row r="1796" spans="1:16" ht="22.95" customHeight="1" x14ac:dyDescent="0.2">
      <c r="A1796" s="227">
        <v>45957</v>
      </c>
      <c r="B1796" s="20" t="s">
        <v>208</v>
      </c>
      <c r="C1796" s="28">
        <v>2141</v>
      </c>
      <c r="E1796" s="25" t="s">
        <v>4244</v>
      </c>
      <c r="F1796" s="20" t="s">
        <v>79</v>
      </c>
      <c r="H1796" s="41" t="s">
        <v>22</v>
      </c>
      <c r="I1796" s="23" t="s">
        <v>81</v>
      </c>
      <c r="J1796" s="23" t="s">
        <v>33</v>
      </c>
      <c r="K1796" s="25" t="s">
        <v>1364</v>
      </c>
      <c r="M1796" s="492">
        <v>0</v>
      </c>
      <c r="N1796" s="589">
        <v>10000</v>
      </c>
      <c r="O1796" s="584">
        <f t="shared" si="28"/>
        <v>7640</v>
      </c>
    </row>
    <row r="1797" spans="1:16" ht="22.95" customHeight="1" thickBot="1" x14ac:dyDescent="0.25">
      <c r="A1797" s="475">
        <v>45958</v>
      </c>
      <c r="B1797" s="47" t="s">
        <v>208</v>
      </c>
      <c r="C1797" s="69">
        <v>2149</v>
      </c>
      <c r="D1797" s="89"/>
      <c r="E1797" s="89" t="s">
        <v>8530</v>
      </c>
      <c r="F1797" s="47" t="s">
        <v>79</v>
      </c>
      <c r="G1797" s="89"/>
      <c r="H1797" s="69" t="s">
        <v>21</v>
      </c>
      <c r="I1797" s="368" t="s">
        <v>81</v>
      </c>
      <c r="J1797" s="368" t="s">
        <v>33</v>
      </c>
      <c r="K1797" s="89"/>
      <c r="L1797" s="89"/>
      <c r="M1797" s="592">
        <v>5000</v>
      </c>
      <c r="N1797" s="494">
        <v>0</v>
      </c>
      <c r="O1797" s="578">
        <f t="shared" si="28"/>
        <v>12640</v>
      </c>
      <c r="P1797" s="89"/>
    </row>
    <row r="1798" spans="1:16" ht="22.95" customHeight="1" x14ac:dyDescent="0.2">
      <c r="A1798" s="227">
        <v>45964</v>
      </c>
      <c r="B1798" s="20" t="s">
        <v>208</v>
      </c>
      <c r="C1798" s="28">
        <v>2150</v>
      </c>
      <c r="E1798" s="25" t="s">
        <v>1270</v>
      </c>
      <c r="F1798" s="20" t="s">
        <v>79</v>
      </c>
      <c r="H1798" s="28" t="s">
        <v>21</v>
      </c>
      <c r="I1798" s="23" t="s">
        <v>81</v>
      </c>
      <c r="J1798" s="23" t="s">
        <v>33</v>
      </c>
      <c r="M1798" s="589">
        <v>250000</v>
      </c>
      <c r="N1798" s="492">
        <v>0</v>
      </c>
      <c r="O1798" s="217">
        <f t="shared" si="28"/>
        <v>262640</v>
      </c>
    </row>
    <row r="1799" spans="1:16" ht="22.95" customHeight="1" x14ac:dyDescent="0.2">
      <c r="A1799" s="227">
        <v>45964</v>
      </c>
      <c r="B1799" s="20" t="s">
        <v>208</v>
      </c>
      <c r="C1799" s="28">
        <v>2151</v>
      </c>
      <c r="E1799" s="25" t="s">
        <v>8531</v>
      </c>
      <c r="F1799" s="20" t="s">
        <v>79</v>
      </c>
      <c r="H1799" s="41" t="s">
        <v>22</v>
      </c>
      <c r="I1799" s="23" t="s">
        <v>103</v>
      </c>
      <c r="J1799" s="23" t="s">
        <v>102</v>
      </c>
      <c r="K1799" s="25" t="s">
        <v>1322</v>
      </c>
      <c r="M1799" s="492">
        <v>0</v>
      </c>
      <c r="N1799" s="492">
        <v>626</v>
      </c>
      <c r="O1799" s="217">
        <f t="shared" si="28"/>
        <v>262014</v>
      </c>
    </row>
    <row r="1800" spans="1:16" ht="22.95" customHeight="1" x14ac:dyDescent="0.2">
      <c r="A1800" s="227">
        <v>45964</v>
      </c>
      <c r="B1800" s="20" t="s">
        <v>208</v>
      </c>
      <c r="C1800" s="28">
        <v>2152</v>
      </c>
      <c r="E1800" s="25" t="s">
        <v>8532</v>
      </c>
      <c r="F1800" s="20" t="s">
        <v>79</v>
      </c>
      <c r="H1800" s="41" t="s">
        <v>22</v>
      </c>
      <c r="I1800" s="21" t="s">
        <v>53</v>
      </c>
      <c r="J1800" s="21" t="s">
        <v>113</v>
      </c>
      <c r="K1800" s="25" t="s">
        <v>8540</v>
      </c>
      <c r="M1800" s="492">
        <v>0</v>
      </c>
      <c r="N1800" s="492">
        <v>500</v>
      </c>
      <c r="O1800" s="217">
        <f t="shared" si="28"/>
        <v>261514</v>
      </c>
    </row>
    <row r="1801" spans="1:16" ht="22.95" customHeight="1" x14ac:dyDescent="0.2">
      <c r="A1801" s="227">
        <v>45964</v>
      </c>
      <c r="B1801" s="20" t="s">
        <v>208</v>
      </c>
      <c r="C1801" s="28">
        <v>2153</v>
      </c>
      <c r="E1801" s="25" t="s">
        <v>130</v>
      </c>
      <c r="F1801" s="20" t="s">
        <v>79</v>
      </c>
      <c r="H1801" s="41" t="s">
        <v>22</v>
      </c>
      <c r="I1801" s="21" t="s">
        <v>53</v>
      </c>
      <c r="J1801" s="21" t="s">
        <v>113</v>
      </c>
      <c r="K1801" s="25" t="s">
        <v>2001</v>
      </c>
      <c r="M1801" s="492">
        <v>0</v>
      </c>
      <c r="N1801" s="492">
        <v>200</v>
      </c>
      <c r="O1801" s="217">
        <f t="shared" si="28"/>
        <v>261314</v>
      </c>
    </row>
    <row r="1802" spans="1:16" ht="22.95" customHeight="1" x14ac:dyDescent="0.2">
      <c r="A1802" s="227">
        <v>45964</v>
      </c>
      <c r="B1802" s="20" t="s">
        <v>208</v>
      </c>
      <c r="C1802" s="28">
        <v>2154</v>
      </c>
      <c r="E1802" s="25" t="s">
        <v>130</v>
      </c>
      <c r="F1802" s="20" t="s">
        <v>79</v>
      </c>
      <c r="H1802" s="41" t="s">
        <v>22</v>
      </c>
      <c r="I1802" s="21" t="s">
        <v>53</v>
      </c>
      <c r="J1802" s="21" t="s">
        <v>113</v>
      </c>
      <c r="K1802" s="25" t="s">
        <v>1380</v>
      </c>
      <c r="M1802" s="492">
        <v>0</v>
      </c>
      <c r="N1802" s="492">
        <v>100</v>
      </c>
      <c r="O1802" s="217">
        <f t="shared" si="28"/>
        <v>261214</v>
      </c>
    </row>
    <row r="1803" spans="1:16" ht="22.95" customHeight="1" x14ac:dyDescent="0.2">
      <c r="A1803" s="227">
        <v>45964</v>
      </c>
      <c r="B1803" s="20" t="s">
        <v>208</v>
      </c>
      <c r="C1803" s="28">
        <v>2155</v>
      </c>
      <c r="E1803" s="25" t="s">
        <v>8533</v>
      </c>
      <c r="F1803" s="20" t="s">
        <v>79</v>
      </c>
      <c r="H1803" s="41" t="s">
        <v>22</v>
      </c>
      <c r="I1803" s="23" t="s">
        <v>103</v>
      </c>
      <c r="J1803" s="23" t="s">
        <v>102</v>
      </c>
      <c r="K1803" s="25" t="s">
        <v>1337</v>
      </c>
      <c r="M1803" s="492">
        <v>0</v>
      </c>
      <c r="N1803" s="492">
        <v>200</v>
      </c>
      <c r="O1803" s="217">
        <f t="shared" si="28"/>
        <v>261014</v>
      </c>
    </row>
    <row r="1804" spans="1:16" ht="22.95" customHeight="1" x14ac:dyDescent="0.2">
      <c r="A1804" s="227">
        <v>45964</v>
      </c>
      <c r="B1804" s="20" t="s">
        <v>208</v>
      </c>
      <c r="C1804" s="28">
        <v>2156</v>
      </c>
      <c r="E1804" s="25" t="s">
        <v>130</v>
      </c>
      <c r="F1804" s="20" t="s">
        <v>79</v>
      </c>
      <c r="H1804" s="41" t="s">
        <v>22</v>
      </c>
      <c r="I1804" s="21" t="s">
        <v>53</v>
      </c>
      <c r="J1804" s="21" t="s">
        <v>113</v>
      </c>
      <c r="K1804" s="25" t="s">
        <v>5685</v>
      </c>
      <c r="M1804" s="492">
        <v>0</v>
      </c>
      <c r="N1804" s="492">
        <v>200</v>
      </c>
      <c r="O1804" s="217">
        <f t="shared" si="28"/>
        <v>260814</v>
      </c>
    </row>
    <row r="1805" spans="1:16" ht="22.95" customHeight="1" x14ac:dyDescent="0.2">
      <c r="A1805" s="227">
        <v>45964</v>
      </c>
      <c r="B1805" s="20" t="s">
        <v>208</v>
      </c>
      <c r="C1805" s="28">
        <v>2157</v>
      </c>
      <c r="E1805" s="25" t="s">
        <v>8534</v>
      </c>
      <c r="F1805" s="20" t="s">
        <v>79</v>
      </c>
      <c r="H1805" s="41" t="s">
        <v>22</v>
      </c>
      <c r="I1805" s="23" t="s">
        <v>103</v>
      </c>
      <c r="J1805" s="23" t="s">
        <v>102</v>
      </c>
      <c r="K1805" s="25" t="s">
        <v>1963</v>
      </c>
      <c r="M1805" s="492">
        <v>0</v>
      </c>
      <c r="N1805" s="492">
        <v>2500</v>
      </c>
      <c r="O1805" s="217">
        <f t="shared" si="28"/>
        <v>258314</v>
      </c>
    </row>
    <row r="1806" spans="1:16" ht="22.95" customHeight="1" x14ac:dyDescent="0.2">
      <c r="A1806" s="227">
        <v>45964</v>
      </c>
      <c r="B1806" s="20" t="s">
        <v>208</v>
      </c>
      <c r="C1806" s="28">
        <v>2158</v>
      </c>
      <c r="E1806" s="25" t="s">
        <v>130</v>
      </c>
      <c r="F1806" s="20" t="s">
        <v>79</v>
      </c>
      <c r="H1806" s="41" t="s">
        <v>22</v>
      </c>
      <c r="I1806" s="21" t="s">
        <v>53</v>
      </c>
      <c r="J1806" s="21" t="s">
        <v>113</v>
      </c>
      <c r="K1806" s="25" t="s">
        <v>8541</v>
      </c>
      <c r="M1806" s="492">
        <v>0</v>
      </c>
      <c r="N1806" s="492">
        <v>500</v>
      </c>
      <c r="O1806" s="217">
        <f t="shared" si="28"/>
        <v>257814</v>
      </c>
    </row>
    <row r="1807" spans="1:16" ht="22.95" customHeight="1" x14ac:dyDescent="0.2">
      <c r="A1807" s="227">
        <v>45964</v>
      </c>
      <c r="B1807" s="20" t="s">
        <v>208</v>
      </c>
      <c r="C1807" s="28">
        <v>2159</v>
      </c>
      <c r="E1807" s="25" t="s">
        <v>1369</v>
      </c>
      <c r="F1807" s="20" t="s">
        <v>79</v>
      </c>
      <c r="H1807" s="41" t="s">
        <v>22</v>
      </c>
      <c r="I1807" s="23" t="s">
        <v>103</v>
      </c>
      <c r="J1807" s="23" t="s">
        <v>102</v>
      </c>
      <c r="K1807" s="25" t="s">
        <v>1963</v>
      </c>
      <c r="M1807" s="492">
        <v>0</v>
      </c>
      <c r="N1807" s="492">
        <v>100</v>
      </c>
      <c r="O1807" s="217">
        <f t="shared" si="28"/>
        <v>257714</v>
      </c>
    </row>
    <row r="1808" spans="1:16" ht="22.95" customHeight="1" x14ac:dyDescent="0.2">
      <c r="A1808" s="227">
        <v>45964</v>
      </c>
      <c r="B1808" s="20" t="s">
        <v>208</v>
      </c>
      <c r="C1808" s="28">
        <v>2160</v>
      </c>
      <c r="E1808" s="25" t="s">
        <v>130</v>
      </c>
      <c r="F1808" s="20" t="s">
        <v>79</v>
      </c>
      <c r="H1808" s="41" t="s">
        <v>22</v>
      </c>
      <c r="I1808" s="21" t="s">
        <v>53</v>
      </c>
      <c r="J1808" s="21" t="s">
        <v>113</v>
      </c>
      <c r="K1808" s="25" t="s">
        <v>8542</v>
      </c>
      <c r="M1808" s="492">
        <v>0</v>
      </c>
      <c r="N1808" s="492">
        <v>1800</v>
      </c>
      <c r="O1808" s="217">
        <f t="shared" si="28"/>
        <v>255914</v>
      </c>
    </row>
    <row r="1809" spans="1:15" ht="22.95" customHeight="1" x14ac:dyDescent="0.2">
      <c r="A1809" s="227">
        <v>45964</v>
      </c>
      <c r="B1809" s="20" t="s">
        <v>208</v>
      </c>
      <c r="C1809" s="28">
        <v>2161</v>
      </c>
      <c r="E1809" s="25" t="s">
        <v>8535</v>
      </c>
      <c r="F1809" s="20" t="s">
        <v>79</v>
      </c>
      <c r="H1809" s="41" t="s">
        <v>22</v>
      </c>
      <c r="I1809" s="23" t="s">
        <v>103</v>
      </c>
      <c r="J1809" s="23" t="s">
        <v>102</v>
      </c>
      <c r="K1809" s="25" t="s">
        <v>8542</v>
      </c>
      <c r="M1809" s="492">
        <v>0</v>
      </c>
      <c r="N1809" s="492">
        <v>1800</v>
      </c>
      <c r="O1809" s="217">
        <f t="shared" si="28"/>
        <v>254114</v>
      </c>
    </row>
    <row r="1810" spans="1:15" ht="22.95" customHeight="1" x14ac:dyDescent="0.2">
      <c r="A1810" s="227">
        <v>45964</v>
      </c>
      <c r="B1810" s="20" t="s">
        <v>208</v>
      </c>
      <c r="C1810" s="28">
        <v>2162</v>
      </c>
      <c r="E1810" s="25" t="s">
        <v>8536</v>
      </c>
      <c r="F1810" s="20" t="s">
        <v>79</v>
      </c>
      <c r="H1810" s="41" t="s">
        <v>22</v>
      </c>
      <c r="I1810" s="23" t="s">
        <v>103</v>
      </c>
      <c r="J1810" s="23" t="s">
        <v>218</v>
      </c>
      <c r="K1810" s="25" t="s">
        <v>1322</v>
      </c>
      <c r="M1810" s="492">
        <v>0</v>
      </c>
      <c r="N1810" s="492">
        <v>2563</v>
      </c>
      <c r="O1810" s="217">
        <f t="shared" si="28"/>
        <v>251551</v>
      </c>
    </row>
    <row r="1811" spans="1:15" ht="22.95" customHeight="1" x14ac:dyDescent="0.2">
      <c r="A1811" s="227">
        <v>45964</v>
      </c>
      <c r="B1811" s="20" t="s">
        <v>208</v>
      </c>
      <c r="C1811" s="28">
        <v>2163</v>
      </c>
      <c r="E1811" s="25" t="s">
        <v>4201</v>
      </c>
      <c r="F1811" s="20" t="s">
        <v>79</v>
      </c>
      <c r="H1811" s="41" t="s">
        <v>22</v>
      </c>
      <c r="I1811" s="23" t="s">
        <v>103</v>
      </c>
      <c r="J1811" s="23" t="s">
        <v>102</v>
      </c>
      <c r="K1811" s="25" t="s">
        <v>1325</v>
      </c>
      <c r="M1811" s="492">
        <v>0</v>
      </c>
      <c r="N1811" s="492">
        <v>200</v>
      </c>
      <c r="O1811" s="217">
        <f t="shared" si="28"/>
        <v>251351</v>
      </c>
    </row>
    <row r="1812" spans="1:15" ht="22.95" customHeight="1" x14ac:dyDescent="0.2">
      <c r="A1812" s="227">
        <v>45964</v>
      </c>
      <c r="B1812" s="20" t="s">
        <v>208</v>
      </c>
      <c r="C1812" s="28">
        <v>2164</v>
      </c>
      <c r="E1812" s="25" t="s">
        <v>130</v>
      </c>
      <c r="F1812" s="20" t="s">
        <v>79</v>
      </c>
      <c r="H1812" s="41" t="s">
        <v>22</v>
      </c>
      <c r="I1812" s="21" t="s">
        <v>53</v>
      </c>
      <c r="J1812" s="21" t="s">
        <v>113</v>
      </c>
      <c r="K1812" s="25" t="s">
        <v>8543</v>
      </c>
      <c r="M1812" s="492">
        <v>0</v>
      </c>
      <c r="N1812" s="492">
        <v>200</v>
      </c>
      <c r="O1812" s="217">
        <f t="shared" si="28"/>
        <v>251151</v>
      </c>
    </row>
    <row r="1813" spans="1:15" ht="22.95" customHeight="1" x14ac:dyDescent="0.2">
      <c r="A1813" s="227">
        <v>45964</v>
      </c>
      <c r="B1813" s="20" t="s">
        <v>208</v>
      </c>
      <c r="C1813" s="28">
        <v>2165</v>
      </c>
      <c r="E1813" s="25" t="s">
        <v>130</v>
      </c>
      <c r="F1813" s="20" t="s">
        <v>79</v>
      </c>
      <c r="H1813" s="41" t="s">
        <v>22</v>
      </c>
      <c r="I1813" s="21" t="s">
        <v>53</v>
      </c>
      <c r="J1813" s="21" t="s">
        <v>113</v>
      </c>
      <c r="K1813" s="25" t="s">
        <v>1323</v>
      </c>
      <c r="M1813" s="492">
        <v>0</v>
      </c>
      <c r="N1813" s="492">
        <v>100</v>
      </c>
      <c r="O1813" s="217">
        <f t="shared" si="28"/>
        <v>251051</v>
      </c>
    </row>
    <row r="1814" spans="1:15" ht="22.95" customHeight="1" x14ac:dyDescent="0.2">
      <c r="A1814" s="227">
        <v>45964</v>
      </c>
      <c r="B1814" s="20" t="s">
        <v>208</v>
      </c>
      <c r="C1814" s="28">
        <v>2166</v>
      </c>
      <c r="E1814" s="25" t="s">
        <v>1978</v>
      </c>
      <c r="F1814" s="20" t="s">
        <v>79</v>
      </c>
      <c r="H1814" s="41" t="s">
        <v>22</v>
      </c>
      <c r="I1814" s="23" t="s">
        <v>103</v>
      </c>
      <c r="J1814" s="23" t="s">
        <v>102</v>
      </c>
      <c r="K1814" s="25" t="s">
        <v>1325</v>
      </c>
      <c r="M1814" s="492">
        <v>0</v>
      </c>
      <c r="N1814" s="492">
        <v>500</v>
      </c>
      <c r="O1814" s="217">
        <f t="shared" si="28"/>
        <v>250551</v>
      </c>
    </row>
    <row r="1815" spans="1:15" ht="22.95" customHeight="1" x14ac:dyDescent="0.2">
      <c r="A1815" s="227">
        <v>45964</v>
      </c>
      <c r="B1815" s="20" t="s">
        <v>208</v>
      </c>
      <c r="C1815" s="28">
        <v>2167</v>
      </c>
      <c r="E1815" s="25" t="s">
        <v>1933</v>
      </c>
      <c r="F1815" s="20" t="s">
        <v>79</v>
      </c>
      <c r="H1815" s="41" t="s">
        <v>22</v>
      </c>
      <c r="I1815" s="23" t="s">
        <v>103</v>
      </c>
      <c r="J1815" s="23" t="s">
        <v>94</v>
      </c>
      <c r="K1815" s="25" t="s">
        <v>1325</v>
      </c>
      <c r="M1815" s="492">
        <v>0</v>
      </c>
      <c r="N1815" s="492">
        <v>600</v>
      </c>
      <c r="O1815" s="217">
        <f t="shared" si="28"/>
        <v>249951</v>
      </c>
    </row>
    <row r="1816" spans="1:15" ht="22.95" customHeight="1" x14ac:dyDescent="0.2">
      <c r="A1816" s="227">
        <v>45964</v>
      </c>
      <c r="B1816" s="20" t="s">
        <v>208</v>
      </c>
      <c r="C1816" s="28">
        <v>2168</v>
      </c>
      <c r="E1816" s="25" t="s">
        <v>8537</v>
      </c>
      <c r="F1816" s="20" t="s">
        <v>79</v>
      </c>
      <c r="H1816" s="41" t="s">
        <v>22</v>
      </c>
      <c r="I1816" s="23" t="s">
        <v>103</v>
      </c>
      <c r="J1816" s="23" t="s">
        <v>102</v>
      </c>
      <c r="K1816" s="25" t="s">
        <v>1325</v>
      </c>
      <c r="M1816" s="492">
        <v>0</v>
      </c>
      <c r="N1816" s="492">
        <v>1500</v>
      </c>
      <c r="O1816" s="217">
        <f t="shared" si="28"/>
        <v>248451</v>
      </c>
    </row>
    <row r="1817" spans="1:15" ht="22.95" customHeight="1" x14ac:dyDescent="0.2">
      <c r="A1817" s="227">
        <v>45964</v>
      </c>
      <c r="B1817" s="20" t="s">
        <v>208</v>
      </c>
      <c r="C1817" s="28">
        <v>2169</v>
      </c>
      <c r="E1817" s="25" t="s">
        <v>5082</v>
      </c>
      <c r="F1817" s="20" t="s">
        <v>79</v>
      </c>
      <c r="H1817" s="41" t="s">
        <v>22</v>
      </c>
      <c r="I1817" s="23" t="s">
        <v>103</v>
      </c>
      <c r="J1817" s="23" t="s">
        <v>102</v>
      </c>
      <c r="K1817" s="25" t="s">
        <v>5095</v>
      </c>
      <c r="M1817" s="492">
        <v>0</v>
      </c>
      <c r="N1817" s="492">
        <v>800</v>
      </c>
      <c r="O1817" s="217">
        <f t="shared" si="28"/>
        <v>247651</v>
      </c>
    </row>
    <row r="1818" spans="1:15" ht="22.95" customHeight="1" x14ac:dyDescent="0.2">
      <c r="A1818" s="227">
        <v>45964</v>
      </c>
      <c r="B1818" s="20" t="s">
        <v>208</v>
      </c>
      <c r="C1818" s="28">
        <v>2170</v>
      </c>
      <c r="E1818" s="25" t="s">
        <v>1312</v>
      </c>
      <c r="F1818" s="20" t="s">
        <v>79</v>
      </c>
      <c r="H1818" s="41" t="s">
        <v>22</v>
      </c>
      <c r="I1818" s="23" t="s">
        <v>103</v>
      </c>
      <c r="J1818" s="23" t="s">
        <v>95</v>
      </c>
      <c r="K1818" s="25" t="s">
        <v>1325</v>
      </c>
      <c r="M1818" s="492">
        <v>0</v>
      </c>
      <c r="N1818" s="492">
        <v>380</v>
      </c>
      <c r="O1818" s="217">
        <f t="shared" si="28"/>
        <v>247271</v>
      </c>
    </row>
    <row r="1819" spans="1:15" ht="22.95" customHeight="1" x14ac:dyDescent="0.2">
      <c r="A1819" s="227">
        <v>45964</v>
      </c>
      <c r="B1819" s="20" t="s">
        <v>208</v>
      </c>
      <c r="C1819" s="28">
        <v>2171</v>
      </c>
      <c r="E1819" s="25" t="s">
        <v>1321</v>
      </c>
      <c r="F1819" s="20" t="s">
        <v>79</v>
      </c>
      <c r="H1819" s="41" t="s">
        <v>22</v>
      </c>
      <c r="I1819" s="23" t="s">
        <v>103</v>
      </c>
      <c r="J1819" s="23" t="s">
        <v>97</v>
      </c>
      <c r="K1819" s="25" t="s">
        <v>1337</v>
      </c>
      <c r="M1819" s="492">
        <v>0</v>
      </c>
      <c r="N1819" s="492">
        <v>220</v>
      </c>
      <c r="O1819" s="217">
        <f t="shared" si="28"/>
        <v>247051</v>
      </c>
    </row>
    <row r="1820" spans="1:15" ht="22.95" customHeight="1" x14ac:dyDescent="0.2">
      <c r="A1820" s="227">
        <v>45964</v>
      </c>
      <c r="B1820" s="20" t="s">
        <v>208</v>
      </c>
      <c r="C1820" s="28">
        <v>2172</v>
      </c>
      <c r="E1820" s="25" t="s">
        <v>1932</v>
      </c>
      <c r="F1820" s="20" t="s">
        <v>79</v>
      </c>
      <c r="H1820" s="41" t="s">
        <v>22</v>
      </c>
      <c r="I1820" s="23" t="s">
        <v>53</v>
      </c>
      <c r="J1820" s="23" t="s">
        <v>112</v>
      </c>
      <c r="K1820" s="25" t="s">
        <v>8544</v>
      </c>
      <c r="M1820" s="492">
        <v>0</v>
      </c>
      <c r="N1820" s="492">
        <v>2280</v>
      </c>
      <c r="O1820" s="217">
        <f t="shared" si="28"/>
        <v>244771</v>
      </c>
    </row>
    <row r="1821" spans="1:15" ht="22.95" customHeight="1" x14ac:dyDescent="0.2">
      <c r="A1821" s="227">
        <v>45964</v>
      </c>
      <c r="B1821" s="20" t="s">
        <v>208</v>
      </c>
      <c r="C1821" s="28">
        <v>2173</v>
      </c>
      <c r="E1821" s="25" t="s">
        <v>1932</v>
      </c>
      <c r="F1821" s="20" t="s">
        <v>79</v>
      </c>
      <c r="H1821" s="41" t="s">
        <v>22</v>
      </c>
      <c r="I1821" s="23" t="s">
        <v>53</v>
      </c>
      <c r="J1821" s="23" t="s">
        <v>112</v>
      </c>
      <c r="K1821" s="25" t="s">
        <v>8545</v>
      </c>
      <c r="M1821" s="492">
        <v>0</v>
      </c>
      <c r="N1821" s="492">
        <v>380</v>
      </c>
      <c r="O1821" s="217">
        <f t="shared" si="28"/>
        <v>244391</v>
      </c>
    </row>
    <row r="1822" spans="1:15" ht="22.95" customHeight="1" x14ac:dyDescent="0.2">
      <c r="A1822" s="227">
        <v>45964</v>
      </c>
      <c r="B1822" s="20" t="s">
        <v>208</v>
      </c>
      <c r="C1822" s="28">
        <v>2174</v>
      </c>
      <c r="E1822" s="25" t="s">
        <v>1321</v>
      </c>
      <c r="F1822" s="20" t="s">
        <v>79</v>
      </c>
      <c r="H1822" s="41" t="s">
        <v>22</v>
      </c>
      <c r="I1822" s="23" t="s">
        <v>103</v>
      </c>
      <c r="J1822" s="23" t="s">
        <v>97</v>
      </c>
      <c r="K1822" s="25" t="s">
        <v>8546</v>
      </c>
      <c r="M1822" s="492">
        <v>0</v>
      </c>
      <c r="N1822" s="492">
        <v>300</v>
      </c>
      <c r="O1822" s="217">
        <f t="shared" si="28"/>
        <v>244091</v>
      </c>
    </row>
    <row r="1823" spans="1:15" ht="22.95" customHeight="1" x14ac:dyDescent="0.2">
      <c r="A1823" s="227">
        <v>45964</v>
      </c>
      <c r="B1823" s="20" t="s">
        <v>208</v>
      </c>
      <c r="C1823" s="28">
        <v>2175</v>
      </c>
      <c r="E1823" s="25" t="s">
        <v>8533</v>
      </c>
      <c r="F1823" s="20" t="s">
        <v>79</v>
      </c>
      <c r="H1823" s="41" t="s">
        <v>22</v>
      </c>
      <c r="I1823" s="23" t="s">
        <v>103</v>
      </c>
      <c r="J1823" s="23" t="s">
        <v>102</v>
      </c>
      <c r="K1823" s="25" t="s">
        <v>1289</v>
      </c>
      <c r="M1823" s="492">
        <v>0</v>
      </c>
      <c r="N1823" s="492">
        <v>200</v>
      </c>
      <c r="O1823" s="217">
        <f t="shared" si="28"/>
        <v>243891</v>
      </c>
    </row>
    <row r="1824" spans="1:15" ht="22.95" customHeight="1" x14ac:dyDescent="0.2">
      <c r="A1824" s="227">
        <v>45964</v>
      </c>
      <c r="B1824" s="20" t="s">
        <v>208</v>
      </c>
      <c r="C1824" s="28">
        <v>2176</v>
      </c>
      <c r="E1824" s="25" t="s">
        <v>1933</v>
      </c>
      <c r="F1824" s="20" t="s">
        <v>79</v>
      </c>
      <c r="H1824" s="41" t="s">
        <v>22</v>
      </c>
      <c r="I1824" s="23" t="s">
        <v>103</v>
      </c>
      <c r="J1824" s="23" t="s">
        <v>94</v>
      </c>
      <c r="K1824" s="25" t="s">
        <v>149</v>
      </c>
      <c r="M1824" s="492">
        <v>0</v>
      </c>
      <c r="N1824" s="492">
        <v>500</v>
      </c>
      <c r="O1824" s="217">
        <f t="shared" si="28"/>
        <v>243391</v>
      </c>
    </row>
    <row r="1825" spans="1:15" ht="22.95" customHeight="1" x14ac:dyDescent="0.2">
      <c r="A1825" s="227">
        <v>45964</v>
      </c>
      <c r="B1825" s="20" t="s">
        <v>208</v>
      </c>
      <c r="C1825" s="28">
        <v>2177</v>
      </c>
      <c r="E1825" s="25" t="s">
        <v>8538</v>
      </c>
      <c r="F1825" s="20" t="s">
        <v>79</v>
      </c>
      <c r="H1825" s="41" t="s">
        <v>22</v>
      </c>
      <c r="I1825" s="23" t="s">
        <v>103</v>
      </c>
      <c r="J1825" s="23" t="s">
        <v>218</v>
      </c>
      <c r="K1825" s="25" t="s">
        <v>1285</v>
      </c>
      <c r="M1825" s="492">
        <v>0</v>
      </c>
      <c r="N1825" s="492">
        <v>150</v>
      </c>
      <c r="O1825" s="217">
        <f t="shared" si="28"/>
        <v>243241</v>
      </c>
    </row>
    <row r="1826" spans="1:15" ht="22.95" customHeight="1" x14ac:dyDescent="0.2">
      <c r="A1826" s="227">
        <v>45964</v>
      </c>
      <c r="B1826" s="20" t="s">
        <v>208</v>
      </c>
      <c r="C1826" s="28">
        <v>2178</v>
      </c>
      <c r="E1826" s="25" t="s">
        <v>1276</v>
      </c>
      <c r="F1826" s="20" t="s">
        <v>79</v>
      </c>
      <c r="H1826" s="41" t="s">
        <v>22</v>
      </c>
      <c r="I1826" s="23" t="s">
        <v>103</v>
      </c>
      <c r="J1826" s="23" t="s">
        <v>214</v>
      </c>
      <c r="K1826" s="25" t="s">
        <v>1358</v>
      </c>
      <c r="M1826" s="492">
        <v>0</v>
      </c>
      <c r="N1826" s="492">
        <v>700</v>
      </c>
      <c r="O1826" s="217">
        <f t="shared" si="28"/>
        <v>242541</v>
      </c>
    </row>
    <row r="1827" spans="1:15" ht="22.95" customHeight="1" x14ac:dyDescent="0.2">
      <c r="A1827" s="227">
        <v>45964</v>
      </c>
      <c r="B1827" s="20" t="s">
        <v>208</v>
      </c>
      <c r="C1827" s="28">
        <v>2179</v>
      </c>
      <c r="E1827" s="25" t="s">
        <v>1274</v>
      </c>
      <c r="F1827" s="20" t="s">
        <v>79</v>
      </c>
      <c r="H1827" s="41" t="s">
        <v>22</v>
      </c>
      <c r="I1827" s="23" t="s">
        <v>103</v>
      </c>
      <c r="J1827" s="23" t="s">
        <v>102</v>
      </c>
      <c r="K1827" s="25" t="s">
        <v>5691</v>
      </c>
      <c r="M1827" s="492">
        <v>0</v>
      </c>
      <c r="N1827" s="492">
        <v>1300</v>
      </c>
      <c r="O1827" s="217">
        <f t="shared" si="28"/>
        <v>241241</v>
      </c>
    </row>
    <row r="1828" spans="1:15" ht="22.95" customHeight="1" x14ac:dyDescent="0.2">
      <c r="A1828" s="227">
        <v>45964</v>
      </c>
      <c r="B1828" s="20" t="s">
        <v>208</v>
      </c>
      <c r="C1828" s="28">
        <v>2180</v>
      </c>
      <c r="E1828" s="25" t="s">
        <v>1277</v>
      </c>
      <c r="F1828" s="20" t="s">
        <v>79</v>
      </c>
      <c r="H1828" s="41" t="s">
        <v>22</v>
      </c>
      <c r="I1828" s="23" t="s">
        <v>103</v>
      </c>
      <c r="J1828" s="23" t="s">
        <v>102</v>
      </c>
      <c r="K1828" s="25" t="s">
        <v>139</v>
      </c>
      <c r="M1828" s="492">
        <v>0</v>
      </c>
      <c r="N1828" s="492">
        <v>55</v>
      </c>
      <c r="O1828" s="217">
        <f t="shared" ref="O1828:O1891" si="29">O1827+M1828-N1828</f>
        <v>241186</v>
      </c>
    </row>
    <row r="1829" spans="1:15" ht="22.95" customHeight="1" x14ac:dyDescent="0.2">
      <c r="A1829" s="227">
        <v>45964</v>
      </c>
      <c r="B1829" s="20" t="s">
        <v>208</v>
      </c>
      <c r="C1829" s="28">
        <v>2181</v>
      </c>
      <c r="E1829" s="25" t="s">
        <v>1276</v>
      </c>
      <c r="F1829" s="20" t="s">
        <v>79</v>
      </c>
      <c r="H1829" s="41" t="s">
        <v>22</v>
      </c>
      <c r="I1829" s="23" t="s">
        <v>103</v>
      </c>
      <c r="J1829" s="23" t="s">
        <v>102</v>
      </c>
      <c r="K1829" s="25" t="s">
        <v>1300</v>
      </c>
      <c r="M1829" s="492">
        <v>0</v>
      </c>
      <c r="N1829" s="492">
        <v>5264</v>
      </c>
      <c r="O1829" s="217">
        <f t="shared" si="29"/>
        <v>235922</v>
      </c>
    </row>
    <row r="1830" spans="1:15" ht="22.95" customHeight="1" x14ac:dyDescent="0.2">
      <c r="A1830" s="227">
        <v>45964</v>
      </c>
      <c r="B1830" s="20" t="s">
        <v>208</v>
      </c>
      <c r="C1830" s="28">
        <v>2182</v>
      </c>
      <c r="E1830" s="25" t="s">
        <v>4200</v>
      </c>
      <c r="F1830" s="20" t="s">
        <v>79</v>
      </c>
      <c r="H1830" s="41" t="s">
        <v>22</v>
      </c>
      <c r="I1830" s="23" t="s">
        <v>103</v>
      </c>
      <c r="J1830" s="23" t="s">
        <v>98</v>
      </c>
      <c r="K1830" s="25" t="s">
        <v>139</v>
      </c>
      <c r="M1830" s="492">
        <v>0</v>
      </c>
      <c r="N1830" s="492">
        <v>350</v>
      </c>
      <c r="O1830" s="217">
        <f t="shared" si="29"/>
        <v>235572</v>
      </c>
    </row>
    <row r="1831" spans="1:15" ht="22.95" customHeight="1" x14ac:dyDescent="0.2">
      <c r="A1831" s="227">
        <v>45964</v>
      </c>
      <c r="B1831" s="20" t="s">
        <v>208</v>
      </c>
      <c r="C1831" s="28">
        <v>2183</v>
      </c>
      <c r="E1831" s="25" t="s">
        <v>4283</v>
      </c>
      <c r="F1831" s="20" t="s">
        <v>79</v>
      </c>
      <c r="H1831" s="41" t="s">
        <v>22</v>
      </c>
      <c r="I1831" s="23" t="s">
        <v>53</v>
      </c>
      <c r="J1831" s="23" t="s">
        <v>112</v>
      </c>
      <c r="K1831" s="25" t="s">
        <v>8547</v>
      </c>
      <c r="M1831" s="492">
        <v>0</v>
      </c>
      <c r="N1831" s="492">
        <v>4006</v>
      </c>
      <c r="O1831" s="217">
        <f t="shared" si="29"/>
        <v>231566</v>
      </c>
    </row>
    <row r="1832" spans="1:15" ht="22.95" customHeight="1" x14ac:dyDescent="0.2">
      <c r="A1832" s="227">
        <v>45964</v>
      </c>
      <c r="B1832" s="20" t="s">
        <v>208</v>
      </c>
      <c r="C1832" s="28">
        <v>2184</v>
      </c>
      <c r="E1832" s="25" t="s">
        <v>4283</v>
      </c>
      <c r="F1832" s="20" t="s">
        <v>79</v>
      </c>
      <c r="H1832" s="41" t="s">
        <v>22</v>
      </c>
      <c r="I1832" s="23" t="s">
        <v>53</v>
      </c>
      <c r="J1832" s="23" t="s">
        <v>112</v>
      </c>
      <c r="K1832" s="25" t="s">
        <v>8548</v>
      </c>
      <c r="M1832" s="492">
        <v>0</v>
      </c>
      <c r="N1832" s="492">
        <v>15348</v>
      </c>
      <c r="O1832" s="217">
        <f t="shared" si="29"/>
        <v>216218</v>
      </c>
    </row>
    <row r="1833" spans="1:15" ht="22.95" customHeight="1" x14ac:dyDescent="0.2">
      <c r="A1833" s="227">
        <v>45964</v>
      </c>
      <c r="B1833" s="20" t="s">
        <v>208</v>
      </c>
      <c r="C1833" s="28">
        <v>2185</v>
      </c>
      <c r="E1833" s="25" t="s">
        <v>130</v>
      </c>
      <c r="F1833" s="20" t="s">
        <v>79</v>
      </c>
      <c r="H1833" s="41" t="s">
        <v>22</v>
      </c>
      <c r="I1833" s="21" t="s">
        <v>53</v>
      </c>
      <c r="J1833" s="21" t="s">
        <v>113</v>
      </c>
      <c r="K1833" s="25" t="s">
        <v>4399</v>
      </c>
      <c r="M1833" s="492">
        <v>0</v>
      </c>
      <c r="N1833" s="492">
        <v>300</v>
      </c>
      <c r="O1833" s="217">
        <f t="shared" si="29"/>
        <v>215918</v>
      </c>
    </row>
    <row r="1834" spans="1:15" ht="22.95" customHeight="1" x14ac:dyDescent="0.2">
      <c r="A1834" s="227">
        <v>45964</v>
      </c>
      <c r="B1834" s="20" t="s">
        <v>208</v>
      </c>
      <c r="C1834" s="28">
        <v>2186</v>
      </c>
      <c r="E1834" s="25" t="s">
        <v>130</v>
      </c>
      <c r="F1834" s="20" t="s">
        <v>79</v>
      </c>
      <c r="H1834" s="41" t="s">
        <v>22</v>
      </c>
      <c r="I1834" s="21" t="s">
        <v>53</v>
      </c>
      <c r="J1834" s="21" t="s">
        <v>113</v>
      </c>
      <c r="K1834" s="25" t="s">
        <v>8446</v>
      </c>
      <c r="M1834" s="492">
        <v>0</v>
      </c>
      <c r="N1834" s="492">
        <v>500</v>
      </c>
      <c r="O1834" s="217">
        <f t="shared" si="29"/>
        <v>215418</v>
      </c>
    </row>
    <row r="1835" spans="1:15" ht="22.95" customHeight="1" x14ac:dyDescent="0.2">
      <c r="A1835" s="227">
        <v>45964</v>
      </c>
      <c r="B1835" s="20" t="s">
        <v>208</v>
      </c>
      <c r="C1835" s="28">
        <v>2187</v>
      </c>
      <c r="E1835" s="25" t="s">
        <v>130</v>
      </c>
      <c r="F1835" s="20" t="s">
        <v>79</v>
      </c>
      <c r="H1835" s="41" t="s">
        <v>22</v>
      </c>
      <c r="I1835" s="21" t="s">
        <v>53</v>
      </c>
      <c r="J1835" s="21" t="s">
        <v>113</v>
      </c>
      <c r="K1835" s="25" t="s">
        <v>8549</v>
      </c>
      <c r="M1835" s="492">
        <v>0</v>
      </c>
      <c r="N1835" s="492">
        <v>500</v>
      </c>
      <c r="O1835" s="217">
        <f t="shared" si="29"/>
        <v>214918</v>
      </c>
    </row>
    <row r="1836" spans="1:15" ht="22.95" customHeight="1" x14ac:dyDescent="0.2">
      <c r="A1836" s="227">
        <v>45964</v>
      </c>
      <c r="B1836" s="20" t="s">
        <v>208</v>
      </c>
      <c r="C1836" s="28">
        <v>2188</v>
      </c>
      <c r="E1836" s="25" t="s">
        <v>1279</v>
      </c>
      <c r="F1836" s="20" t="s">
        <v>79</v>
      </c>
      <c r="H1836" s="41" t="s">
        <v>22</v>
      </c>
      <c r="I1836" s="21" t="s">
        <v>53</v>
      </c>
      <c r="J1836" s="21" t="s">
        <v>113</v>
      </c>
      <c r="K1836" s="25" t="s">
        <v>4229</v>
      </c>
      <c r="M1836" s="492">
        <v>0</v>
      </c>
      <c r="N1836" s="492">
        <v>3300</v>
      </c>
      <c r="O1836" s="217">
        <f t="shared" si="29"/>
        <v>211618</v>
      </c>
    </row>
    <row r="1837" spans="1:15" ht="22.95" customHeight="1" x14ac:dyDescent="0.2">
      <c r="A1837" s="227">
        <v>45964</v>
      </c>
      <c r="B1837" s="20" t="s">
        <v>208</v>
      </c>
      <c r="C1837" s="28">
        <v>2189</v>
      </c>
      <c r="E1837" s="25" t="s">
        <v>8539</v>
      </c>
      <c r="F1837" s="20" t="s">
        <v>79</v>
      </c>
      <c r="H1837" s="41" t="s">
        <v>22</v>
      </c>
      <c r="I1837" s="21" t="s">
        <v>53</v>
      </c>
      <c r="J1837" s="21" t="s">
        <v>113</v>
      </c>
      <c r="K1837" s="25" t="s">
        <v>4229</v>
      </c>
      <c r="M1837" s="492">
        <v>0</v>
      </c>
      <c r="N1837" s="492">
        <v>2200</v>
      </c>
      <c r="O1837" s="217">
        <f t="shared" si="29"/>
        <v>209418</v>
      </c>
    </row>
    <row r="1838" spans="1:15" ht="22.95" customHeight="1" x14ac:dyDescent="0.2">
      <c r="A1838" s="227">
        <v>45964</v>
      </c>
      <c r="B1838" s="20" t="s">
        <v>208</v>
      </c>
      <c r="C1838" s="28">
        <v>2190</v>
      </c>
      <c r="E1838" s="25" t="s">
        <v>1316</v>
      </c>
      <c r="F1838" s="20" t="s">
        <v>79</v>
      </c>
      <c r="H1838" s="41" t="s">
        <v>22</v>
      </c>
      <c r="I1838" s="23" t="s">
        <v>103</v>
      </c>
      <c r="J1838" s="23" t="s">
        <v>102</v>
      </c>
      <c r="K1838" s="25" t="s">
        <v>2023</v>
      </c>
      <c r="M1838" s="492">
        <v>0</v>
      </c>
      <c r="N1838" s="492">
        <v>5100</v>
      </c>
      <c r="O1838" s="217">
        <f t="shared" si="29"/>
        <v>204318</v>
      </c>
    </row>
    <row r="1839" spans="1:15" ht="22.95" customHeight="1" x14ac:dyDescent="0.2">
      <c r="A1839" s="227">
        <v>45964</v>
      </c>
      <c r="B1839" s="20" t="s">
        <v>208</v>
      </c>
      <c r="C1839" s="28">
        <v>2191</v>
      </c>
      <c r="E1839" s="25" t="s">
        <v>1278</v>
      </c>
      <c r="F1839" s="20" t="s">
        <v>79</v>
      </c>
      <c r="H1839" s="41" t="s">
        <v>22</v>
      </c>
      <c r="I1839" s="41" t="s">
        <v>53</v>
      </c>
      <c r="J1839" s="21" t="s">
        <v>112</v>
      </c>
      <c r="K1839" s="25" t="s">
        <v>1302</v>
      </c>
      <c r="M1839" s="492">
        <v>0</v>
      </c>
      <c r="N1839" s="492">
        <v>148903</v>
      </c>
      <c r="O1839" s="217">
        <f t="shared" si="29"/>
        <v>55415</v>
      </c>
    </row>
    <row r="1840" spans="1:15" ht="22.95" customHeight="1" x14ac:dyDescent="0.2">
      <c r="A1840" s="227">
        <v>45964</v>
      </c>
      <c r="B1840" s="20" t="s">
        <v>208</v>
      </c>
      <c r="C1840" s="28">
        <v>2192</v>
      </c>
      <c r="E1840" s="25" t="s">
        <v>1278</v>
      </c>
      <c r="F1840" s="20" t="s">
        <v>79</v>
      </c>
      <c r="H1840" s="41" t="s">
        <v>22</v>
      </c>
      <c r="I1840" s="41" t="s">
        <v>53</v>
      </c>
      <c r="J1840" s="21" t="s">
        <v>114</v>
      </c>
      <c r="K1840" s="25" t="s">
        <v>149</v>
      </c>
      <c r="M1840" s="492">
        <v>0</v>
      </c>
      <c r="N1840" s="492">
        <v>3800</v>
      </c>
      <c r="O1840" s="217">
        <f t="shared" si="29"/>
        <v>51615</v>
      </c>
    </row>
    <row r="1841" spans="1:15" ht="22.95" customHeight="1" x14ac:dyDescent="0.2">
      <c r="A1841" s="227">
        <v>45964</v>
      </c>
      <c r="B1841" s="20" t="s">
        <v>208</v>
      </c>
      <c r="C1841" s="28">
        <v>2193</v>
      </c>
      <c r="E1841" s="25" t="s">
        <v>1278</v>
      </c>
      <c r="F1841" s="20" t="s">
        <v>79</v>
      </c>
      <c r="H1841" s="41" t="s">
        <v>22</v>
      </c>
      <c r="I1841" s="41" t="s">
        <v>53</v>
      </c>
      <c r="J1841" s="21" t="s">
        <v>112</v>
      </c>
      <c r="K1841" s="25" t="s">
        <v>1303</v>
      </c>
      <c r="M1841" s="492">
        <v>0</v>
      </c>
      <c r="N1841" s="492">
        <v>28017</v>
      </c>
      <c r="O1841" s="217">
        <f t="shared" si="29"/>
        <v>23598</v>
      </c>
    </row>
    <row r="1842" spans="1:15" ht="22.95" customHeight="1" x14ac:dyDescent="0.2">
      <c r="A1842" s="227">
        <v>45964</v>
      </c>
      <c r="B1842" s="20" t="s">
        <v>208</v>
      </c>
      <c r="C1842" s="28">
        <v>2194</v>
      </c>
      <c r="E1842" s="25" t="s">
        <v>4244</v>
      </c>
      <c r="F1842" s="20" t="s">
        <v>79</v>
      </c>
      <c r="H1842" s="41" t="s">
        <v>22</v>
      </c>
      <c r="I1842" s="23" t="s">
        <v>81</v>
      </c>
      <c r="J1842" s="23" t="s">
        <v>33</v>
      </c>
      <c r="K1842" s="25" t="s">
        <v>1263</v>
      </c>
      <c r="M1842" s="492">
        <v>0</v>
      </c>
      <c r="N1842" s="589">
        <v>15000</v>
      </c>
      <c r="O1842" s="217">
        <f t="shared" si="29"/>
        <v>8598</v>
      </c>
    </row>
    <row r="1843" spans="1:15" ht="22.95" customHeight="1" x14ac:dyDescent="0.2">
      <c r="A1843" s="227">
        <v>45971</v>
      </c>
      <c r="B1843" s="20" t="s">
        <v>208</v>
      </c>
      <c r="C1843" s="28">
        <v>2202</v>
      </c>
      <c r="E1843" s="25" t="s">
        <v>8550</v>
      </c>
      <c r="F1843" s="20" t="s">
        <v>79</v>
      </c>
      <c r="H1843" s="41" t="s">
        <v>22</v>
      </c>
      <c r="I1843" s="23" t="s">
        <v>103</v>
      </c>
      <c r="J1843" s="23" t="s">
        <v>102</v>
      </c>
      <c r="K1843" s="25" t="s">
        <v>1962</v>
      </c>
      <c r="M1843" s="493">
        <v>0</v>
      </c>
      <c r="N1843" s="493">
        <v>200</v>
      </c>
      <c r="O1843" s="217">
        <f t="shared" si="29"/>
        <v>8398</v>
      </c>
    </row>
    <row r="1844" spans="1:15" ht="22.95" customHeight="1" x14ac:dyDescent="0.2">
      <c r="A1844" s="227">
        <v>45971</v>
      </c>
      <c r="B1844" s="20" t="s">
        <v>208</v>
      </c>
      <c r="C1844" s="28">
        <v>2203</v>
      </c>
      <c r="E1844" s="25" t="s">
        <v>130</v>
      </c>
      <c r="F1844" s="20" t="s">
        <v>79</v>
      </c>
      <c r="H1844" s="41" t="s">
        <v>22</v>
      </c>
      <c r="I1844" s="21" t="s">
        <v>53</v>
      </c>
      <c r="J1844" s="21" t="s">
        <v>113</v>
      </c>
      <c r="K1844" s="25" t="s">
        <v>1380</v>
      </c>
      <c r="M1844" s="493">
        <v>0</v>
      </c>
      <c r="N1844" s="493">
        <v>200</v>
      </c>
      <c r="O1844" s="217">
        <f t="shared" si="29"/>
        <v>8198</v>
      </c>
    </row>
    <row r="1845" spans="1:15" ht="22.95" customHeight="1" x14ac:dyDescent="0.2">
      <c r="A1845" s="227">
        <v>45971</v>
      </c>
      <c r="B1845" s="20" t="s">
        <v>208</v>
      </c>
      <c r="C1845" s="28">
        <v>2204</v>
      </c>
      <c r="E1845" s="25" t="s">
        <v>130</v>
      </c>
      <c r="F1845" s="20" t="s">
        <v>79</v>
      </c>
      <c r="H1845" s="41" t="s">
        <v>22</v>
      </c>
      <c r="I1845" s="21" t="s">
        <v>53</v>
      </c>
      <c r="J1845" s="21" t="s">
        <v>113</v>
      </c>
      <c r="K1845" s="25" t="s">
        <v>1283</v>
      </c>
      <c r="M1845" s="493">
        <v>0</v>
      </c>
      <c r="N1845" s="493">
        <v>200</v>
      </c>
      <c r="O1845" s="217">
        <f t="shared" si="29"/>
        <v>7998</v>
      </c>
    </row>
    <row r="1846" spans="1:15" ht="22.95" customHeight="1" x14ac:dyDescent="0.2">
      <c r="A1846" s="227">
        <v>45971</v>
      </c>
      <c r="B1846" s="20" t="s">
        <v>208</v>
      </c>
      <c r="C1846" s="28">
        <v>2205</v>
      </c>
      <c r="E1846" s="25" t="s">
        <v>130</v>
      </c>
      <c r="F1846" s="20" t="s">
        <v>79</v>
      </c>
      <c r="H1846" s="41" t="s">
        <v>22</v>
      </c>
      <c r="I1846" s="21" t="s">
        <v>53</v>
      </c>
      <c r="J1846" s="21" t="s">
        <v>113</v>
      </c>
      <c r="K1846" s="25" t="s">
        <v>5656</v>
      </c>
      <c r="M1846" s="493">
        <v>0</v>
      </c>
      <c r="N1846" s="493">
        <v>200</v>
      </c>
      <c r="O1846" s="217">
        <f t="shared" si="29"/>
        <v>7798</v>
      </c>
    </row>
    <row r="1847" spans="1:15" ht="22.95" customHeight="1" x14ac:dyDescent="0.2">
      <c r="A1847" s="227">
        <v>45971</v>
      </c>
      <c r="B1847" s="20" t="s">
        <v>208</v>
      </c>
      <c r="C1847" s="28">
        <v>2206</v>
      </c>
      <c r="E1847" s="25" t="s">
        <v>8551</v>
      </c>
      <c r="F1847" s="20" t="s">
        <v>79</v>
      </c>
      <c r="H1847" s="41" t="s">
        <v>22</v>
      </c>
      <c r="I1847" s="23" t="s">
        <v>103</v>
      </c>
      <c r="J1847" s="23" t="s">
        <v>93</v>
      </c>
      <c r="K1847" s="25" t="s">
        <v>1325</v>
      </c>
      <c r="M1847" s="493">
        <v>0</v>
      </c>
      <c r="N1847" s="493">
        <v>2921</v>
      </c>
      <c r="O1847" s="217">
        <f t="shared" si="29"/>
        <v>4877</v>
      </c>
    </row>
    <row r="1848" spans="1:15" ht="22.95" customHeight="1" x14ac:dyDescent="0.2">
      <c r="A1848" s="227">
        <v>45971</v>
      </c>
      <c r="B1848" s="20" t="s">
        <v>208</v>
      </c>
      <c r="C1848" s="28">
        <v>2207</v>
      </c>
      <c r="E1848" s="25" t="s">
        <v>1955</v>
      </c>
      <c r="F1848" s="20" t="s">
        <v>79</v>
      </c>
      <c r="H1848" s="41" t="s">
        <v>22</v>
      </c>
      <c r="I1848" s="23" t="s">
        <v>103</v>
      </c>
      <c r="J1848" s="23" t="s">
        <v>92</v>
      </c>
      <c r="K1848" s="25" t="s">
        <v>1325</v>
      </c>
      <c r="M1848" s="493">
        <v>0</v>
      </c>
      <c r="N1848" s="493">
        <v>150</v>
      </c>
      <c r="O1848" s="217">
        <f t="shared" si="29"/>
        <v>4727</v>
      </c>
    </row>
    <row r="1849" spans="1:15" ht="22.95" customHeight="1" x14ac:dyDescent="0.2">
      <c r="A1849" s="227">
        <v>45971</v>
      </c>
      <c r="B1849" s="20" t="s">
        <v>208</v>
      </c>
      <c r="C1849" s="28">
        <v>2208</v>
      </c>
      <c r="E1849" s="25" t="s">
        <v>130</v>
      </c>
      <c r="F1849" s="20" t="s">
        <v>79</v>
      </c>
      <c r="H1849" s="41" t="s">
        <v>22</v>
      </c>
      <c r="I1849" s="21" t="s">
        <v>53</v>
      </c>
      <c r="J1849" s="21" t="s">
        <v>113</v>
      </c>
      <c r="K1849" s="25" t="s">
        <v>8554</v>
      </c>
      <c r="M1849" s="493">
        <v>0</v>
      </c>
      <c r="N1849" s="493">
        <v>500</v>
      </c>
      <c r="O1849" s="217">
        <f t="shared" si="29"/>
        <v>4227</v>
      </c>
    </row>
    <row r="1850" spans="1:15" ht="22.95" customHeight="1" x14ac:dyDescent="0.2">
      <c r="A1850" s="227">
        <v>45971</v>
      </c>
      <c r="B1850" s="20" t="s">
        <v>208</v>
      </c>
      <c r="C1850" s="28">
        <v>2209</v>
      </c>
      <c r="E1850" s="25" t="s">
        <v>8552</v>
      </c>
      <c r="F1850" s="20" t="s">
        <v>79</v>
      </c>
      <c r="H1850" s="41" t="s">
        <v>22</v>
      </c>
      <c r="I1850" s="23" t="s">
        <v>103</v>
      </c>
      <c r="J1850" s="23" t="s">
        <v>102</v>
      </c>
      <c r="K1850" s="25" t="s">
        <v>5685</v>
      </c>
      <c r="M1850" s="493">
        <v>0</v>
      </c>
      <c r="N1850" s="493">
        <v>500</v>
      </c>
      <c r="O1850" s="217">
        <f t="shared" si="29"/>
        <v>3727</v>
      </c>
    </row>
    <row r="1851" spans="1:15" ht="22.95" customHeight="1" x14ac:dyDescent="0.2">
      <c r="A1851" s="227">
        <v>45971</v>
      </c>
      <c r="B1851" s="20" t="s">
        <v>208</v>
      </c>
      <c r="C1851" s="28">
        <v>2210</v>
      </c>
      <c r="E1851" s="25" t="s">
        <v>130</v>
      </c>
      <c r="F1851" s="20" t="s">
        <v>79</v>
      </c>
      <c r="H1851" s="41" t="s">
        <v>22</v>
      </c>
      <c r="I1851" s="21" t="s">
        <v>53</v>
      </c>
      <c r="J1851" s="21" t="s">
        <v>113</v>
      </c>
      <c r="K1851" s="25" t="s">
        <v>5685</v>
      </c>
      <c r="M1851" s="493">
        <v>0</v>
      </c>
      <c r="N1851" s="493">
        <v>200</v>
      </c>
      <c r="O1851" s="217">
        <f t="shared" si="29"/>
        <v>3527</v>
      </c>
    </row>
    <row r="1852" spans="1:15" ht="22.95" customHeight="1" x14ac:dyDescent="0.2">
      <c r="A1852" s="227">
        <v>45971</v>
      </c>
      <c r="B1852" s="20" t="s">
        <v>208</v>
      </c>
      <c r="C1852" s="28">
        <v>2211</v>
      </c>
      <c r="E1852" s="25" t="s">
        <v>130</v>
      </c>
      <c r="F1852" s="20" t="s">
        <v>79</v>
      </c>
      <c r="H1852" s="41" t="s">
        <v>22</v>
      </c>
      <c r="I1852" s="21" t="s">
        <v>53</v>
      </c>
      <c r="J1852" s="21" t="s">
        <v>113</v>
      </c>
      <c r="K1852" s="25" t="s">
        <v>5096</v>
      </c>
      <c r="M1852" s="493">
        <v>0</v>
      </c>
      <c r="N1852" s="493">
        <v>500</v>
      </c>
      <c r="O1852" s="217">
        <f t="shared" si="29"/>
        <v>3027</v>
      </c>
    </row>
    <row r="1853" spans="1:15" ht="22.95" customHeight="1" x14ac:dyDescent="0.2">
      <c r="A1853" s="227">
        <v>45971</v>
      </c>
      <c r="B1853" s="20" t="s">
        <v>208</v>
      </c>
      <c r="C1853" s="28">
        <v>2212</v>
      </c>
      <c r="E1853" s="25" t="s">
        <v>130</v>
      </c>
      <c r="F1853" s="20" t="s">
        <v>79</v>
      </c>
      <c r="H1853" s="41" t="s">
        <v>22</v>
      </c>
      <c r="I1853" s="21" t="s">
        <v>53</v>
      </c>
      <c r="J1853" s="21" t="s">
        <v>113</v>
      </c>
      <c r="K1853" s="25" t="s">
        <v>8555</v>
      </c>
      <c r="M1853" s="493">
        <v>0</v>
      </c>
      <c r="N1853" s="493">
        <v>200</v>
      </c>
      <c r="O1853" s="217">
        <f t="shared" si="29"/>
        <v>2827</v>
      </c>
    </row>
    <row r="1854" spans="1:15" ht="22.95" customHeight="1" x14ac:dyDescent="0.2">
      <c r="A1854" s="227">
        <v>45971</v>
      </c>
      <c r="B1854" s="20" t="s">
        <v>208</v>
      </c>
      <c r="C1854" s="28">
        <v>2213</v>
      </c>
      <c r="E1854" s="25" t="s">
        <v>130</v>
      </c>
      <c r="F1854" s="20" t="s">
        <v>79</v>
      </c>
      <c r="H1854" s="41" t="s">
        <v>22</v>
      </c>
      <c r="I1854" s="21" t="s">
        <v>53</v>
      </c>
      <c r="J1854" s="21" t="s">
        <v>113</v>
      </c>
      <c r="K1854" s="25" t="s">
        <v>8556</v>
      </c>
      <c r="M1854" s="493">
        <v>0</v>
      </c>
      <c r="N1854" s="493">
        <v>200</v>
      </c>
      <c r="O1854" s="217">
        <f t="shared" si="29"/>
        <v>2627</v>
      </c>
    </row>
    <row r="1855" spans="1:15" ht="22.95" customHeight="1" x14ac:dyDescent="0.2">
      <c r="A1855" s="227">
        <v>45971</v>
      </c>
      <c r="B1855" s="20" t="s">
        <v>208</v>
      </c>
      <c r="C1855" s="28">
        <v>2214</v>
      </c>
      <c r="E1855" s="25" t="s">
        <v>130</v>
      </c>
      <c r="F1855" s="20" t="s">
        <v>79</v>
      </c>
      <c r="H1855" s="41" t="s">
        <v>22</v>
      </c>
      <c r="I1855" s="21" t="s">
        <v>53</v>
      </c>
      <c r="J1855" s="21" t="s">
        <v>113</v>
      </c>
      <c r="K1855" s="25" t="s">
        <v>8557</v>
      </c>
      <c r="M1855" s="493">
        <v>0</v>
      </c>
      <c r="N1855" s="493">
        <v>200</v>
      </c>
      <c r="O1855" s="217">
        <f t="shared" si="29"/>
        <v>2427</v>
      </c>
    </row>
    <row r="1856" spans="1:15" ht="22.95" customHeight="1" x14ac:dyDescent="0.2">
      <c r="A1856" s="227">
        <v>45971</v>
      </c>
      <c r="B1856" s="20" t="s">
        <v>208</v>
      </c>
      <c r="C1856" s="28">
        <v>2215</v>
      </c>
      <c r="E1856" s="25" t="s">
        <v>1270</v>
      </c>
      <c r="F1856" s="20" t="s">
        <v>79</v>
      </c>
      <c r="H1856" s="28" t="s">
        <v>21</v>
      </c>
      <c r="I1856" s="23" t="s">
        <v>81</v>
      </c>
      <c r="J1856" s="23" t="s">
        <v>33</v>
      </c>
      <c r="M1856" s="586">
        <v>300000</v>
      </c>
      <c r="N1856" s="493">
        <v>0</v>
      </c>
      <c r="O1856" s="217">
        <f t="shared" si="29"/>
        <v>302427</v>
      </c>
    </row>
    <row r="1857" spans="1:15" ht="22.95" customHeight="1" x14ac:dyDescent="0.2">
      <c r="A1857" s="227">
        <v>45971</v>
      </c>
      <c r="B1857" s="20" t="s">
        <v>208</v>
      </c>
      <c r="C1857" s="28">
        <v>2216</v>
      </c>
      <c r="E1857" s="25" t="s">
        <v>1274</v>
      </c>
      <c r="F1857" s="20" t="s">
        <v>79</v>
      </c>
      <c r="H1857" s="41" t="s">
        <v>22</v>
      </c>
      <c r="I1857" s="23" t="s">
        <v>103</v>
      </c>
      <c r="J1857" s="23" t="s">
        <v>92</v>
      </c>
      <c r="K1857" s="25" t="s">
        <v>5691</v>
      </c>
      <c r="M1857" s="493">
        <v>0</v>
      </c>
      <c r="N1857" s="493">
        <v>500</v>
      </c>
      <c r="O1857" s="217">
        <f t="shared" si="29"/>
        <v>301927</v>
      </c>
    </row>
    <row r="1858" spans="1:15" ht="22.95" customHeight="1" x14ac:dyDescent="0.2">
      <c r="A1858" s="227">
        <v>45971</v>
      </c>
      <c r="B1858" s="20" t="s">
        <v>208</v>
      </c>
      <c r="C1858" s="28">
        <v>2217</v>
      </c>
      <c r="E1858" s="25" t="s">
        <v>4300</v>
      </c>
      <c r="F1858" s="20" t="s">
        <v>79</v>
      </c>
      <c r="H1858" s="41" t="s">
        <v>22</v>
      </c>
      <c r="I1858" s="23" t="s">
        <v>103</v>
      </c>
      <c r="J1858" s="23" t="s">
        <v>102</v>
      </c>
      <c r="K1858" s="25" t="s">
        <v>8558</v>
      </c>
      <c r="M1858" s="493">
        <v>0</v>
      </c>
      <c r="N1858" s="493">
        <v>200</v>
      </c>
      <c r="O1858" s="217">
        <f t="shared" si="29"/>
        <v>301727</v>
      </c>
    </row>
    <row r="1859" spans="1:15" ht="22.95" customHeight="1" x14ac:dyDescent="0.2">
      <c r="A1859" s="227">
        <v>45971</v>
      </c>
      <c r="B1859" s="20" t="s">
        <v>208</v>
      </c>
      <c r="C1859" s="28">
        <v>2218</v>
      </c>
      <c r="E1859" s="25" t="s">
        <v>1933</v>
      </c>
      <c r="F1859" s="20" t="s">
        <v>79</v>
      </c>
      <c r="H1859" s="41" t="s">
        <v>22</v>
      </c>
      <c r="I1859" s="23" t="s">
        <v>103</v>
      </c>
      <c r="J1859" s="23" t="s">
        <v>94</v>
      </c>
      <c r="K1859" s="25" t="s">
        <v>8559</v>
      </c>
      <c r="M1859" s="493">
        <v>0</v>
      </c>
      <c r="N1859" s="493">
        <v>500</v>
      </c>
      <c r="O1859" s="217">
        <f t="shared" si="29"/>
        <v>301227</v>
      </c>
    </row>
    <row r="1860" spans="1:15" ht="22.95" customHeight="1" x14ac:dyDescent="0.2">
      <c r="A1860" s="227">
        <v>45971</v>
      </c>
      <c r="B1860" s="20" t="s">
        <v>208</v>
      </c>
      <c r="C1860" s="28">
        <v>2219</v>
      </c>
      <c r="E1860" s="25" t="s">
        <v>8553</v>
      </c>
      <c r="F1860" s="20" t="s">
        <v>79</v>
      </c>
      <c r="H1860" s="41" t="s">
        <v>22</v>
      </c>
      <c r="I1860" s="23" t="s">
        <v>103</v>
      </c>
      <c r="J1860" s="23" t="s">
        <v>102</v>
      </c>
      <c r="K1860" s="25" t="s">
        <v>1285</v>
      </c>
      <c r="M1860" s="493">
        <v>0</v>
      </c>
      <c r="N1860" s="493">
        <v>250</v>
      </c>
      <c r="O1860" s="217">
        <f t="shared" si="29"/>
        <v>300977</v>
      </c>
    </row>
    <row r="1861" spans="1:15" ht="22.95" customHeight="1" x14ac:dyDescent="0.2">
      <c r="A1861" s="227">
        <v>45971</v>
      </c>
      <c r="B1861" s="20" t="s">
        <v>208</v>
      </c>
      <c r="C1861" s="28">
        <v>2220</v>
      </c>
      <c r="E1861" s="25" t="s">
        <v>1275</v>
      </c>
      <c r="F1861" s="20" t="s">
        <v>79</v>
      </c>
      <c r="H1861" s="41" t="s">
        <v>22</v>
      </c>
      <c r="I1861" s="23" t="s">
        <v>103</v>
      </c>
      <c r="J1861" s="23" t="s">
        <v>214</v>
      </c>
      <c r="K1861" s="25" t="s">
        <v>1299</v>
      </c>
      <c r="M1861" s="493">
        <v>0</v>
      </c>
      <c r="N1861" s="493">
        <v>1100</v>
      </c>
      <c r="O1861" s="217">
        <f t="shared" si="29"/>
        <v>299877</v>
      </c>
    </row>
    <row r="1862" spans="1:15" ht="22.95" customHeight="1" x14ac:dyDescent="0.2">
      <c r="A1862" s="227">
        <v>45971</v>
      </c>
      <c r="B1862" s="20" t="s">
        <v>208</v>
      </c>
      <c r="C1862" s="28">
        <v>2221</v>
      </c>
      <c r="E1862" s="25" t="s">
        <v>1373</v>
      </c>
      <c r="F1862" s="20" t="s">
        <v>79</v>
      </c>
      <c r="H1862" s="41" t="s">
        <v>22</v>
      </c>
      <c r="I1862" s="23" t="s">
        <v>103</v>
      </c>
      <c r="J1862" s="23" t="s">
        <v>92</v>
      </c>
      <c r="K1862" s="25" t="s">
        <v>1382</v>
      </c>
      <c r="M1862" s="493">
        <v>0</v>
      </c>
      <c r="N1862" s="493">
        <v>800</v>
      </c>
      <c r="O1862" s="217">
        <f t="shared" si="29"/>
        <v>299077</v>
      </c>
    </row>
    <row r="1863" spans="1:15" ht="22.95" customHeight="1" x14ac:dyDescent="0.2">
      <c r="A1863" s="227">
        <v>45971</v>
      </c>
      <c r="B1863" s="20" t="s">
        <v>208</v>
      </c>
      <c r="C1863" s="28">
        <v>2222</v>
      </c>
      <c r="E1863" s="25" t="s">
        <v>8424</v>
      </c>
      <c r="F1863" s="20" t="s">
        <v>79</v>
      </c>
      <c r="H1863" s="41" t="s">
        <v>22</v>
      </c>
      <c r="I1863" s="23" t="s">
        <v>103</v>
      </c>
      <c r="J1863" s="23" t="s">
        <v>92</v>
      </c>
      <c r="K1863" s="25" t="s">
        <v>1297</v>
      </c>
      <c r="M1863" s="493">
        <v>0</v>
      </c>
      <c r="N1863" s="493">
        <v>850</v>
      </c>
      <c r="O1863" s="217">
        <f t="shared" si="29"/>
        <v>298227</v>
      </c>
    </row>
    <row r="1864" spans="1:15" ht="22.95" customHeight="1" x14ac:dyDescent="0.2">
      <c r="A1864" s="227">
        <v>45971</v>
      </c>
      <c r="B1864" s="20" t="s">
        <v>208</v>
      </c>
      <c r="C1864" s="28">
        <v>2223</v>
      </c>
      <c r="E1864" s="25" t="s">
        <v>1276</v>
      </c>
      <c r="F1864" s="20" t="s">
        <v>79</v>
      </c>
      <c r="H1864" s="41" t="s">
        <v>22</v>
      </c>
      <c r="I1864" s="23" t="s">
        <v>103</v>
      </c>
      <c r="J1864" s="23" t="s">
        <v>93</v>
      </c>
      <c r="K1864" s="25" t="s">
        <v>1300</v>
      </c>
      <c r="M1864" s="493">
        <v>0</v>
      </c>
      <c r="N1864" s="493">
        <v>8384</v>
      </c>
      <c r="O1864" s="217">
        <f t="shared" si="29"/>
        <v>289843</v>
      </c>
    </row>
    <row r="1865" spans="1:15" ht="22.95" customHeight="1" x14ac:dyDescent="0.2">
      <c r="A1865" s="227">
        <v>45971</v>
      </c>
      <c r="B1865" s="20" t="s">
        <v>208</v>
      </c>
      <c r="C1865" s="28">
        <v>2224</v>
      </c>
      <c r="E1865" s="25" t="s">
        <v>1274</v>
      </c>
      <c r="F1865" s="20" t="s">
        <v>79</v>
      </c>
      <c r="H1865" s="41" t="s">
        <v>22</v>
      </c>
      <c r="I1865" s="23" t="s">
        <v>103</v>
      </c>
      <c r="J1865" s="23" t="s">
        <v>102</v>
      </c>
      <c r="K1865" s="25" t="s">
        <v>8560</v>
      </c>
      <c r="M1865" s="493">
        <v>0</v>
      </c>
      <c r="N1865" s="493">
        <v>550</v>
      </c>
      <c r="O1865" s="217">
        <f t="shared" si="29"/>
        <v>289293</v>
      </c>
    </row>
    <row r="1866" spans="1:15" ht="22.95" customHeight="1" x14ac:dyDescent="0.2">
      <c r="A1866" s="227">
        <v>45971</v>
      </c>
      <c r="B1866" s="20" t="s">
        <v>208</v>
      </c>
      <c r="C1866" s="28">
        <v>2225</v>
      </c>
      <c r="E1866" s="25" t="s">
        <v>1932</v>
      </c>
      <c r="F1866" s="20" t="s">
        <v>79</v>
      </c>
      <c r="H1866" s="41" t="s">
        <v>22</v>
      </c>
      <c r="I1866" s="23" t="s">
        <v>103</v>
      </c>
      <c r="J1866" s="23" t="s">
        <v>102</v>
      </c>
      <c r="K1866" s="25" t="s">
        <v>5659</v>
      </c>
      <c r="M1866" s="493">
        <v>0</v>
      </c>
      <c r="N1866" s="493">
        <v>55</v>
      </c>
      <c r="O1866" s="217">
        <f t="shared" si="29"/>
        <v>289238</v>
      </c>
    </row>
    <row r="1867" spans="1:15" ht="22.95" customHeight="1" x14ac:dyDescent="0.2">
      <c r="A1867" s="227">
        <v>45971</v>
      </c>
      <c r="B1867" s="20" t="s">
        <v>208</v>
      </c>
      <c r="C1867" s="28">
        <v>2226</v>
      </c>
      <c r="E1867" s="25" t="s">
        <v>130</v>
      </c>
      <c r="F1867" s="20" t="s">
        <v>79</v>
      </c>
      <c r="H1867" s="41" t="s">
        <v>22</v>
      </c>
      <c r="I1867" s="21" t="s">
        <v>53</v>
      </c>
      <c r="J1867" s="21" t="s">
        <v>113</v>
      </c>
      <c r="K1867" s="25" t="s">
        <v>8381</v>
      </c>
      <c r="M1867" s="493">
        <v>0</v>
      </c>
      <c r="N1867" s="493">
        <v>200</v>
      </c>
      <c r="O1867" s="217">
        <f t="shared" si="29"/>
        <v>289038</v>
      </c>
    </row>
    <row r="1868" spans="1:15" ht="22.95" customHeight="1" x14ac:dyDescent="0.2">
      <c r="A1868" s="227">
        <v>45971</v>
      </c>
      <c r="B1868" s="20" t="s">
        <v>208</v>
      </c>
      <c r="C1868" s="28">
        <v>2227</v>
      </c>
      <c r="E1868" s="25" t="s">
        <v>130</v>
      </c>
      <c r="F1868" s="20" t="s">
        <v>79</v>
      </c>
      <c r="H1868" s="41" t="s">
        <v>22</v>
      </c>
      <c r="I1868" s="21" t="s">
        <v>53</v>
      </c>
      <c r="J1868" s="21" t="s">
        <v>113</v>
      </c>
      <c r="K1868" s="25" t="s">
        <v>1352</v>
      </c>
      <c r="M1868" s="493">
        <v>0</v>
      </c>
      <c r="N1868" s="493">
        <v>500</v>
      </c>
      <c r="O1868" s="217">
        <f t="shared" si="29"/>
        <v>288538</v>
      </c>
    </row>
    <row r="1869" spans="1:15" ht="22.95" customHeight="1" x14ac:dyDescent="0.2">
      <c r="A1869" s="227">
        <v>45971</v>
      </c>
      <c r="B1869" s="20" t="s">
        <v>208</v>
      </c>
      <c r="C1869" s="28">
        <v>2228</v>
      </c>
      <c r="E1869" s="25" t="s">
        <v>130</v>
      </c>
      <c r="F1869" s="20" t="s">
        <v>79</v>
      </c>
      <c r="H1869" s="41" t="s">
        <v>22</v>
      </c>
      <c r="I1869" s="21" t="s">
        <v>53</v>
      </c>
      <c r="J1869" s="21" t="s">
        <v>113</v>
      </c>
      <c r="K1869" s="25" t="s">
        <v>1350</v>
      </c>
      <c r="M1869" s="493">
        <v>0</v>
      </c>
      <c r="N1869" s="493">
        <v>500</v>
      </c>
      <c r="O1869" s="217">
        <f t="shared" si="29"/>
        <v>288038</v>
      </c>
    </row>
    <row r="1870" spans="1:15" ht="22.95" customHeight="1" x14ac:dyDescent="0.2">
      <c r="A1870" s="227">
        <v>45971</v>
      </c>
      <c r="B1870" s="20" t="s">
        <v>208</v>
      </c>
      <c r="C1870" s="28">
        <v>2229</v>
      </c>
      <c r="E1870" s="25" t="s">
        <v>130</v>
      </c>
      <c r="F1870" s="20" t="s">
        <v>79</v>
      </c>
      <c r="H1870" s="41" t="s">
        <v>22</v>
      </c>
      <c r="I1870" s="21" t="s">
        <v>53</v>
      </c>
      <c r="J1870" s="21" t="s">
        <v>113</v>
      </c>
      <c r="K1870" s="25" t="s">
        <v>1322</v>
      </c>
      <c r="M1870" s="493">
        <v>0</v>
      </c>
      <c r="N1870" s="493">
        <v>1000</v>
      </c>
      <c r="O1870" s="217">
        <f t="shared" si="29"/>
        <v>287038</v>
      </c>
    </row>
    <row r="1871" spans="1:15" ht="22.95" customHeight="1" x14ac:dyDescent="0.2">
      <c r="A1871" s="227">
        <v>45971</v>
      </c>
      <c r="B1871" s="20" t="s">
        <v>208</v>
      </c>
      <c r="C1871" s="28">
        <v>2230</v>
      </c>
      <c r="E1871" s="25" t="s">
        <v>130</v>
      </c>
      <c r="F1871" s="20" t="s">
        <v>79</v>
      </c>
      <c r="H1871" s="41" t="s">
        <v>22</v>
      </c>
      <c r="I1871" s="21" t="s">
        <v>53</v>
      </c>
      <c r="J1871" s="21" t="s">
        <v>113</v>
      </c>
      <c r="K1871" s="25" t="s">
        <v>8561</v>
      </c>
      <c r="M1871" s="493">
        <v>0</v>
      </c>
      <c r="N1871" s="493">
        <v>500</v>
      </c>
      <c r="O1871" s="217">
        <f t="shared" si="29"/>
        <v>286538</v>
      </c>
    </row>
    <row r="1872" spans="1:15" ht="22.95" customHeight="1" x14ac:dyDescent="0.2">
      <c r="A1872" s="227">
        <v>45971</v>
      </c>
      <c r="B1872" s="20" t="s">
        <v>208</v>
      </c>
      <c r="C1872" s="28">
        <v>2231</v>
      </c>
      <c r="E1872" s="25" t="s">
        <v>130</v>
      </c>
      <c r="F1872" s="20" t="s">
        <v>79</v>
      </c>
      <c r="H1872" s="41" t="s">
        <v>22</v>
      </c>
      <c r="I1872" s="21" t="s">
        <v>53</v>
      </c>
      <c r="J1872" s="21" t="s">
        <v>113</v>
      </c>
      <c r="K1872" s="25" t="s">
        <v>1323</v>
      </c>
      <c r="M1872" s="493">
        <v>0</v>
      </c>
      <c r="N1872" s="493">
        <v>300</v>
      </c>
      <c r="O1872" s="217">
        <f t="shared" si="29"/>
        <v>286238</v>
      </c>
    </row>
    <row r="1873" spans="1:15" ht="22.95" customHeight="1" x14ac:dyDescent="0.2">
      <c r="A1873" s="227">
        <v>45971</v>
      </c>
      <c r="B1873" s="20" t="s">
        <v>208</v>
      </c>
      <c r="C1873" s="28">
        <v>2232</v>
      </c>
      <c r="E1873" s="25" t="s">
        <v>1279</v>
      </c>
      <c r="F1873" s="20" t="s">
        <v>79</v>
      </c>
      <c r="H1873" s="41" t="s">
        <v>22</v>
      </c>
      <c r="I1873" s="21" t="s">
        <v>53</v>
      </c>
      <c r="J1873" s="21" t="s">
        <v>113</v>
      </c>
      <c r="K1873" s="25" t="s">
        <v>4405</v>
      </c>
      <c r="M1873" s="493">
        <v>0</v>
      </c>
      <c r="N1873" s="493">
        <v>3600</v>
      </c>
      <c r="O1873" s="217">
        <f t="shared" si="29"/>
        <v>282638</v>
      </c>
    </row>
    <row r="1874" spans="1:15" ht="22.95" customHeight="1" x14ac:dyDescent="0.2">
      <c r="A1874" s="227">
        <v>45971</v>
      </c>
      <c r="B1874" s="20" t="s">
        <v>208</v>
      </c>
      <c r="C1874" s="28">
        <v>2233</v>
      </c>
      <c r="E1874" s="25" t="s">
        <v>1280</v>
      </c>
      <c r="F1874" s="20" t="s">
        <v>79</v>
      </c>
      <c r="H1874" s="41" t="s">
        <v>22</v>
      </c>
      <c r="I1874" s="23" t="s">
        <v>103</v>
      </c>
      <c r="J1874" s="23" t="s">
        <v>102</v>
      </c>
      <c r="K1874" s="25" t="s">
        <v>4297</v>
      </c>
      <c r="M1874" s="493">
        <v>0</v>
      </c>
      <c r="N1874" s="493">
        <v>2800</v>
      </c>
      <c r="O1874" s="217">
        <f t="shared" si="29"/>
        <v>279838</v>
      </c>
    </row>
    <row r="1875" spans="1:15" ht="22.95" customHeight="1" x14ac:dyDescent="0.2">
      <c r="A1875" s="227">
        <v>45971</v>
      </c>
      <c r="B1875" s="20" t="s">
        <v>208</v>
      </c>
      <c r="C1875" s="28">
        <v>2234</v>
      </c>
      <c r="E1875" s="25" t="s">
        <v>1316</v>
      </c>
      <c r="F1875" s="20" t="s">
        <v>79</v>
      </c>
      <c r="H1875" s="41" t="s">
        <v>22</v>
      </c>
      <c r="I1875" s="23" t="s">
        <v>103</v>
      </c>
      <c r="J1875" s="23" t="s">
        <v>102</v>
      </c>
      <c r="K1875" s="25" t="s">
        <v>1361</v>
      </c>
      <c r="M1875" s="493">
        <v>0</v>
      </c>
      <c r="N1875" s="493">
        <v>1900</v>
      </c>
      <c r="O1875" s="217">
        <f t="shared" si="29"/>
        <v>277938</v>
      </c>
    </row>
    <row r="1876" spans="1:15" ht="22.95" customHeight="1" x14ac:dyDescent="0.2">
      <c r="A1876" s="227">
        <v>45971</v>
      </c>
      <c r="B1876" s="20" t="s">
        <v>208</v>
      </c>
      <c r="C1876" s="28">
        <v>2235</v>
      </c>
      <c r="E1876" s="25" t="s">
        <v>1278</v>
      </c>
      <c r="F1876" s="20" t="s">
        <v>79</v>
      </c>
      <c r="H1876" s="41" t="s">
        <v>22</v>
      </c>
      <c r="I1876" s="41" t="s">
        <v>53</v>
      </c>
      <c r="J1876" s="21" t="s">
        <v>112</v>
      </c>
      <c r="K1876" s="25" t="s">
        <v>1302</v>
      </c>
      <c r="M1876" s="493">
        <v>0</v>
      </c>
      <c r="N1876" s="493">
        <v>184993</v>
      </c>
      <c r="O1876" s="217">
        <f t="shared" si="29"/>
        <v>92945</v>
      </c>
    </row>
    <row r="1877" spans="1:15" ht="22.95" customHeight="1" x14ac:dyDescent="0.2">
      <c r="A1877" s="227">
        <v>45971</v>
      </c>
      <c r="B1877" s="20" t="s">
        <v>208</v>
      </c>
      <c r="C1877" s="28">
        <v>2236</v>
      </c>
      <c r="E1877" s="25" t="s">
        <v>1278</v>
      </c>
      <c r="F1877" s="20" t="s">
        <v>79</v>
      </c>
      <c r="H1877" s="41" t="s">
        <v>22</v>
      </c>
      <c r="I1877" s="41" t="s">
        <v>53</v>
      </c>
      <c r="J1877" s="21" t="s">
        <v>114</v>
      </c>
      <c r="K1877" s="25" t="s">
        <v>149</v>
      </c>
      <c r="M1877" s="493">
        <v>0</v>
      </c>
      <c r="N1877" s="493">
        <v>4050</v>
      </c>
      <c r="O1877" s="217">
        <f t="shared" si="29"/>
        <v>88895</v>
      </c>
    </row>
    <row r="1878" spans="1:15" ht="22.95" customHeight="1" x14ac:dyDescent="0.2">
      <c r="A1878" s="227">
        <v>45971</v>
      </c>
      <c r="B1878" s="20" t="s">
        <v>208</v>
      </c>
      <c r="C1878" s="28">
        <v>2237</v>
      </c>
      <c r="E1878" s="25" t="s">
        <v>1278</v>
      </c>
      <c r="F1878" s="20" t="s">
        <v>79</v>
      </c>
      <c r="H1878" s="41" t="s">
        <v>22</v>
      </c>
      <c r="I1878" s="41" t="s">
        <v>53</v>
      </c>
      <c r="J1878" s="21" t="s">
        <v>112</v>
      </c>
      <c r="K1878" s="25" t="s">
        <v>1303</v>
      </c>
      <c r="M1878" s="493">
        <v>0</v>
      </c>
      <c r="N1878" s="493">
        <v>28412</v>
      </c>
      <c r="O1878" s="217">
        <f t="shared" si="29"/>
        <v>60483</v>
      </c>
    </row>
    <row r="1879" spans="1:15" ht="22.95" customHeight="1" x14ac:dyDescent="0.2">
      <c r="A1879" s="227">
        <v>45971</v>
      </c>
      <c r="B1879" s="20" t="s">
        <v>208</v>
      </c>
      <c r="C1879" s="28">
        <v>2238</v>
      </c>
      <c r="E1879" s="25" t="s">
        <v>4283</v>
      </c>
      <c r="F1879" s="20" t="s">
        <v>79</v>
      </c>
      <c r="H1879" s="41" t="s">
        <v>22</v>
      </c>
      <c r="I1879" s="41" t="s">
        <v>53</v>
      </c>
      <c r="J1879" s="21" t="s">
        <v>112</v>
      </c>
      <c r="K1879" s="25" t="s">
        <v>8547</v>
      </c>
      <c r="M1879" s="493">
        <v>0</v>
      </c>
      <c r="N1879" s="493">
        <v>4292</v>
      </c>
      <c r="O1879" s="217">
        <f t="shared" si="29"/>
        <v>56191</v>
      </c>
    </row>
    <row r="1880" spans="1:15" ht="22.95" customHeight="1" x14ac:dyDescent="0.2">
      <c r="A1880" s="227">
        <v>45971</v>
      </c>
      <c r="B1880" s="20" t="s">
        <v>208</v>
      </c>
      <c r="C1880" s="28">
        <v>2239</v>
      </c>
      <c r="E1880" s="25" t="s">
        <v>4283</v>
      </c>
      <c r="F1880" s="20" t="s">
        <v>79</v>
      </c>
      <c r="H1880" s="41" t="s">
        <v>22</v>
      </c>
      <c r="I1880" s="41" t="s">
        <v>53</v>
      </c>
      <c r="J1880" s="21" t="s">
        <v>112</v>
      </c>
      <c r="K1880" s="25" t="s">
        <v>8548</v>
      </c>
      <c r="M1880" s="493">
        <v>0</v>
      </c>
      <c r="N1880" s="493">
        <v>6820</v>
      </c>
      <c r="O1880" s="217">
        <f t="shared" si="29"/>
        <v>49371</v>
      </c>
    </row>
    <row r="1881" spans="1:15" ht="22.95" customHeight="1" x14ac:dyDescent="0.2">
      <c r="A1881" s="227">
        <v>45971</v>
      </c>
      <c r="B1881" s="20" t="s">
        <v>208</v>
      </c>
      <c r="C1881" s="28">
        <v>2240</v>
      </c>
      <c r="E1881" s="25" t="s">
        <v>4283</v>
      </c>
      <c r="F1881" s="20" t="s">
        <v>79</v>
      </c>
      <c r="H1881" s="41" t="s">
        <v>22</v>
      </c>
      <c r="I1881" s="41" t="s">
        <v>53</v>
      </c>
      <c r="J1881" s="21" t="s">
        <v>112</v>
      </c>
      <c r="K1881" s="25" t="s">
        <v>4322</v>
      </c>
      <c r="M1881" s="493">
        <v>0</v>
      </c>
      <c r="N1881" s="493">
        <v>13006</v>
      </c>
      <c r="O1881" s="217">
        <f t="shared" si="29"/>
        <v>36365</v>
      </c>
    </row>
    <row r="1882" spans="1:15" ht="22.95" customHeight="1" x14ac:dyDescent="0.2">
      <c r="A1882" s="227">
        <v>45971</v>
      </c>
      <c r="B1882" s="20" t="s">
        <v>208</v>
      </c>
      <c r="C1882" s="28">
        <v>2241</v>
      </c>
      <c r="E1882" s="25" t="s">
        <v>4244</v>
      </c>
      <c r="F1882" s="20" t="s">
        <v>79</v>
      </c>
      <c r="H1882" s="41" t="s">
        <v>22</v>
      </c>
      <c r="I1882" s="23" t="s">
        <v>81</v>
      </c>
      <c r="J1882" s="23" t="s">
        <v>33</v>
      </c>
      <c r="K1882" s="25" t="s">
        <v>1364</v>
      </c>
      <c r="M1882" s="493">
        <v>0</v>
      </c>
      <c r="N1882" s="586">
        <v>30000</v>
      </c>
      <c r="O1882" s="217">
        <f t="shared" si="29"/>
        <v>6365</v>
      </c>
    </row>
    <row r="1883" spans="1:15" ht="22.95" customHeight="1" x14ac:dyDescent="0.2">
      <c r="A1883" s="227">
        <v>45978</v>
      </c>
      <c r="B1883" s="20" t="s">
        <v>208</v>
      </c>
      <c r="C1883" s="28">
        <v>2249</v>
      </c>
      <c r="E1883" s="25" t="s">
        <v>8562</v>
      </c>
      <c r="F1883" s="20" t="s">
        <v>79</v>
      </c>
      <c r="H1883" s="41" t="s">
        <v>22</v>
      </c>
      <c r="I1883" s="23" t="s">
        <v>103</v>
      </c>
      <c r="J1883" s="23" t="s">
        <v>102</v>
      </c>
      <c r="K1883" s="25" t="s">
        <v>139</v>
      </c>
      <c r="M1883" s="493">
        <v>0</v>
      </c>
      <c r="N1883" s="493">
        <v>121</v>
      </c>
      <c r="O1883" s="217">
        <f t="shared" si="29"/>
        <v>6244</v>
      </c>
    </row>
    <row r="1884" spans="1:15" ht="22.95" customHeight="1" x14ac:dyDescent="0.2">
      <c r="A1884" s="227">
        <v>45978</v>
      </c>
      <c r="B1884" s="20" t="s">
        <v>208</v>
      </c>
      <c r="C1884" s="28">
        <v>2250</v>
      </c>
      <c r="E1884" s="25" t="s">
        <v>8563</v>
      </c>
      <c r="F1884" s="20" t="s">
        <v>79</v>
      </c>
      <c r="H1884" s="41" t="s">
        <v>22</v>
      </c>
      <c r="I1884" s="23" t="s">
        <v>103</v>
      </c>
      <c r="J1884" s="23" t="s">
        <v>102</v>
      </c>
      <c r="K1884" s="25" t="s">
        <v>5685</v>
      </c>
      <c r="M1884" s="493">
        <v>0</v>
      </c>
      <c r="N1884" s="493">
        <v>200</v>
      </c>
      <c r="O1884" s="217">
        <f t="shared" si="29"/>
        <v>6044</v>
      </c>
    </row>
    <row r="1885" spans="1:15" ht="22.95" customHeight="1" x14ac:dyDescent="0.2">
      <c r="A1885" s="227">
        <v>45978</v>
      </c>
      <c r="B1885" s="20" t="s">
        <v>208</v>
      </c>
      <c r="C1885" s="28">
        <v>2251</v>
      </c>
      <c r="E1885" s="25" t="s">
        <v>130</v>
      </c>
      <c r="F1885" s="20" t="s">
        <v>79</v>
      </c>
      <c r="H1885" s="41" t="s">
        <v>22</v>
      </c>
      <c r="I1885" s="21" t="s">
        <v>53</v>
      </c>
      <c r="J1885" s="21" t="s">
        <v>113</v>
      </c>
      <c r="K1885" s="25" t="s">
        <v>1380</v>
      </c>
      <c r="M1885" s="493">
        <v>0</v>
      </c>
      <c r="N1885" s="493">
        <v>300</v>
      </c>
      <c r="O1885" s="217">
        <f t="shared" si="29"/>
        <v>5744</v>
      </c>
    </row>
    <row r="1886" spans="1:15" ht="22.95" customHeight="1" x14ac:dyDescent="0.2">
      <c r="A1886" s="227">
        <v>45978</v>
      </c>
      <c r="B1886" s="20" t="s">
        <v>208</v>
      </c>
      <c r="C1886" s="28">
        <v>2252</v>
      </c>
      <c r="E1886" s="25" t="s">
        <v>130</v>
      </c>
      <c r="F1886" s="20" t="s">
        <v>79</v>
      </c>
      <c r="H1886" s="41" t="s">
        <v>22</v>
      </c>
      <c r="I1886" s="21" t="s">
        <v>53</v>
      </c>
      <c r="J1886" s="21" t="s">
        <v>113</v>
      </c>
      <c r="K1886" s="25" t="s">
        <v>8442</v>
      </c>
      <c r="M1886" s="493">
        <v>0</v>
      </c>
      <c r="N1886" s="493">
        <v>300</v>
      </c>
      <c r="O1886" s="217">
        <f t="shared" si="29"/>
        <v>5444</v>
      </c>
    </row>
    <row r="1887" spans="1:15" ht="22.95" customHeight="1" x14ac:dyDescent="0.2">
      <c r="A1887" s="227">
        <v>45978</v>
      </c>
      <c r="B1887" s="20" t="s">
        <v>208</v>
      </c>
      <c r="C1887" s="28">
        <v>2253</v>
      </c>
      <c r="E1887" s="25" t="s">
        <v>130</v>
      </c>
      <c r="F1887" s="20" t="s">
        <v>79</v>
      </c>
      <c r="H1887" s="41" t="s">
        <v>22</v>
      </c>
      <c r="I1887" s="21" t="s">
        <v>53</v>
      </c>
      <c r="J1887" s="21" t="s">
        <v>113</v>
      </c>
      <c r="K1887" s="25" t="s">
        <v>1324</v>
      </c>
      <c r="M1887" s="493">
        <v>0</v>
      </c>
      <c r="N1887" s="493">
        <v>100</v>
      </c>
      <c r="O1887" s="217">
        <f t="shared" si="29"/>
        <v>5344</v>
      </c>
    </row>
    <row r="1888" spans="1:15" ht="22.95" customHeight="1" x14ac:dyDescent="0.2">
      <c r="A1888" s="227">
        <v>45978</v>
      </c>
      <c r="B1888" s="20" t="s">
        <v>208</v>
      </c>
      <c r="C1888" s="28">
        <v>2254</v>
      </c>
      <c r="E1888" s="25" t="s">
        <v>1321</v>
      </c>
      <c r="F1888" s="20" t="s">
        <v>79</v>
      </c>
      <c r="H1888" s="41" t="s">
        <v>22</v>
      </c>
      <c r="I1888" s="23" t="s">
        <v>103</v>
      </c>
      <c r="J1888" s="23" t="s">
        <v>97</v>
      </c>
      <c r="K1888" s="25" t="s">
        <v>1337</v>
      </c>
      <c r="M1888" s="493">
        <v>0</v>
      </c>
      <c r="N1888" s="493">
        <v>300</v>
      </c>
      <c r="O1888" s="217">
        <f t="shared" si="29"/>
        <v>5044</v>
      </c>
    </row>
    <row r="1889" spans="1:15" ht="22.95" customHeight="1" x14ac:dyDescent="0.2">
      <c r="A1889" s="227">
        <v>45978</v>
      </c>
      <c r="B1889" s="20" t="s">
        <v>208</v>
      </c>
      <c r="C1889" s="28">
        <v>2255</v>
      </c>
      <c r="E1889" s="25" t="s">
        <v>8564</v>
      </c>
      <c r="F1889" s="20" t="s">
        <v>79</v>
      </c>
      <c r="H1889" s="41" t="s">
        <v>22</v>
      </c>
      <c r="I1889" s="23" t="s">
        <v>103</v>
      </c>
      <c r="J1889" s="23" t="s">
        <v>102</v>
      </c>
      <c r="K1889" s="25" t="s">
        <v>1303</v>
      </c>
      <c r="M1889" s="493">
        <v>0</v>
      </c>
      <c r="N1889" s="493">
        <v>200</v>
      </c>
      <c r="O1889" s="217">
        <f t="shared" si="29"/>
        <v>4844</v>
      </c>
    </row>
    <row r="1890" spans="1:15" ht="22.95" customHeight="1" x14ac:dyDescent="0.2">
      <c r="A1890" s="227">
        <v>45978</v>
      </c>
      <c r="B1890" s="20" t="s">
        <v>208</v>
      </c>
      <c r="C1890" s="28">
        <v>2256</v>
      </c>
      <c r="E1890" s="25" t="s">
        <v>5716</v>
      </c>
      <c r="F1890" s="20" t="s">
        <v>79</v>
      </c>
      <c r="H1890" s="41" t="s">
        <v>22</v>
      </c>
      <c r="I1890" s="23" t="s">
        <v>103</v>
      </c>
      <c r="J1890" s="23" t="s">
        <v>95</v>
      </c>
      <c r="K1890" s="25" t="s">
        <v>1304</v>
      </c>
      <c r="M1890" s="493">
        <v>0</v>
      </c>
      <c r="N1890" s="493">
        <v>420</v>
      </c>
      <c r="O1890" s="217">
        <f t="shared" si="29"/>
        <v>4424</v>
      </c>
    </row>
    <row r="1891" spans="1:15" ht="22.95" customHeight="1" x14ac:dyDescent="0.2">
      <c r="A1891" s="227">
        <v>45978</v>
      </c>
      <c r="B1891" s="20" t="s">
        <v>208</v>
      </c>
      <c r="C1891" s="28">
        <v>2257</v>
      </c>
      <c r="E1891" s="25" t="s">
        <v>130</v>
      </c>
      <c r="F1891" s="20" t="s">
        <v>79</v>
      </c>
      <c r="H1891" s="41" t="s">
        <v>22</v>
      </c>
      <c r="I1891" s="21" t="s">
        <v>53</v>
      </c>
      <c r="J1891" s="21" t="s">
        <v>113</v>
      </c>
      <c r="K1891" s="25" t="s">
        <v>5685</v>
      </c>
      <c r="M1891" s="493">
        <v>0</v>
      </c>
      <c r="N1891" s="493">
        <v>200</v>
      </c>
      <c r="O1891" s="217">
        <f t="shared" si="29"/>
        <v>4224</v>
      </c>
    </row>
    <row r="1892" spans="1:15" ht="22.95" customHeight="1" x14ac:dyDescent="0.2">
      <c r="A1892" s="227">
        <v>45978</v>
      </c>
      <c r="B1892" s="20" t="s">
        <v>208</v>
      </c>
      <c r="C1892" s="28">
        <v>2258</v>
      </c>
      <c r="E1892" s="25" t="s">
        <v>130</v>
      </c>
      <c r="F1892" s="20" t="s">
        <v>79</v>
      </c>
      <c r="H1892" s="41" t="s">
        <v>22</v>
      </c>
      <c r="I1892" s="21" t="s">
        <v>53</v>
      </c>
      <c r="J1892" s="21" t="s">
        <v>113</v>
      </c>
      <c r="K1892" s="25" t="s">
        <v>4185</v>
      </c>
      <c r="M1892" s="493">
        <v>0</v>
      </c>
      <c r="N1892" s="493">
        <v>200</v>
      </c>
      <c r="O1892" s="217">
        <f t="shared" ref="O1892:O1955" si="30">O1891+M1892-N1892</f>
        <v>4024</v>
      </c>
    </row>
    <row r="1893" spans="1:15" ht="22.95" customHeight="1" x14ac:dyDescent="0.2">
      <c r="A1893" s="227">
        <v>45978</v>
      </c>
      <c r="B1893" s="20" t="s">
        <v>208</v>
      </c>
      <c r="C1893" s="28">
        <v>2259</v>
      </c>
      <c r="E1893" s="25" t="s">
        <v>130</v>
      </c>
      <c r="F1893" s="20" t="s">
        <v>79</v>
      </c>
      <c r="H1893" s="41" t="s">
        <v>22</v>
      </c>
      <c r="I1893" s="21" t="s">
        <v>53</v>
      </c>
      <c r="J1893" s="21" t="s">
        <v>113</v>
      </c>
      <c r="K1893" s="25" t="s">
        <v>8565</v>
      </c>
      <c r="M1893" s="493">
        <v>0</v>
      </c>
      <c r="N1893" s="493">
        <v>200</v>
      </c>
      <c r="O1893" s="217">
        <f t="shared" si="30"/>
        <v>3824</v>
      </c>
    </row>
    <row r="1894" spans="1:15" ht="22.95" customHeight="1" x14ac:dyDescent="0.2">
      <c r="A1894" s="227">
        <v>45978</v>
      </c>
      <c r="B1894" s="20" t="s">
        <v>208</v>
      </c>
      <c r="C1894" s="28">
        <v>2260</v>
      </c>
      <c r="E1894" s="25" t="s">
        <v>130</v>
      </c>
      <c r="F1894" s="20" t="s">
        <v>79</v>
      </c>
      <c r="H1894" s="41" t="s">
        <v>22</v>
      </c>
      <c r="I1894" s="21" t="s">
        <v>53</v>
      </c>
      <c r="J1894" s="21" t="s">
        <v>113</v>
      </c>
      <c r="K1894" s="25" t="s">
        <v>1336</v>
      </c>
      <c r="M1894" s="493">
        <v>0</v>
      </c>
      <c r="N1894" s="493">
        <v>200</v>
      </c>
      <c r="O1894" s="217">
        <f t="shared" si="30"/>
        <v>3624</v>
      </c>
    </row>
    <row r="1895" spans="1:15" ht="22.95" customHeight="1" x14ac:dyDescent="0.2">
      <c r="A1895" s="227">
        <v>45978</v>
      </c>
      <c r="B1895" s="20" t="s">
        <v>208</v>
      </c>
      <c r="C1895" s="28">
        <v>2261</v>
      </c>
      <c r="E1895" s="25" t="s">
        <v>130</v>
      </c>
      <c r="F1895" s="20" t="s">
        <v>79</v>
      </c>
      <c r="H1895" s="41" t="s">
        <v>22</v>
      </c>
      <c r="I1895" s="21" t="s">
        <v>53</v>
      </c>
      <c r="J1895" s="21" t="s">
        <v>113</v>
      </c>
      <c r="K1895" s="25" t="s">
        <v>4264</v>
      </c>
      <c r="M1895" s="493">
        <v>0</v>
      </c>
      <c r="N1895" s="493">
        <v>200</v>
      </c>
      <c r="O1895" s="217">
        <f t="shared" si="30"/>
        <v>3424</v>
      </c>
    </row>
    <row r="1896" spans="1:15" ht="22.95" customHeight="1" x14ac:dyDescent="0.2">
      <c r="A1896" s="227">
        <v>45978</v>
      </c>
      <c r="B1896" s="20" t="s">
        <v>208</v>
      </c>
      <c r="C1896" s="28">
        <v>2262</v>
      </c>
      <c r="E1896" s="25" t="s">
        <v>130</v>
      </c>
      <c r="F1896" s="20" t="s">
        <v>79</v>
      </c>
      <c r="H1896" s="41" t="s">
        <v>22</v>
      </c>
      <c r="I1896" s="21" t="s">
        <v>53</v>
      </c>
      <c r="J1896" s="21" t="s">
        <v>113</v>
      </c>
      <c r="K1896" s="25" t="s">
        <v>5666</v>
      </c>
      <c r="M1896" s="493">
        <v>0</v>
      </c>
      <c r="N1896" s="493">
        <v>200</v>
      </c>
      <c r="O1896" s="217">
        <f t="shared" si="30"/>
        <v>3224</v>
      </c>
    </row>
    <row r="1897" spans="1:15" ht="22.95" customHeight="1" x14ac:dyDescent="0.2">
      <c r="A1897" s="227">
        <v>45978</v>
      </c>
      <c r="B1897" s="20" t="s">
        <v>208</v>
      </c>
      <c r="C1897" s="28">
        <v>2263</v>
      </c>
      <c r="E1897" s="25" t="s">
        <v>130</v>
      </c>
      <c r="F1897" s="20" t="s">
        <v>79</v>
      </c>
      <c r="H1897" s="41" t="s">
        <v>22</v>
      </c>
      <c r="I1897" s="21" t="s">
        <v>53</v>
      </c>
      <c r="J1897" s="21" t="s">
        <v>113</v>
      </c>
      <c r="K1897" s="25" t="s">
        <v>5074</v>
      </c>
      <c r="M1897" s="493">
        <v>0</v>
      </c>
      <c r="N1897" s="493">
        <v>200</v>
      </c>
      <c r="O1897" s="217">
        <f t="shared" si="30"/>
        <v>3024</v>
      </c>
    </row>
    <row r="1898" spans="1:15" ht="22.95" customHeight="1" x14ac:dyDescent="0.2">
      <c r="A1898" s="227">
        <v>45978</v>
      </c>
      <c r="B1898" s="20" t="s">
        <v>208</v>
      </c>
      <c r="C1898" s="28">
        <v>2264</v>
      </c>
      <c r="E1898" s="25" t="s">
        <v>1270</v>
      </c>
      <c r="F1898" s="20" t="s">
        <v>79</v>
      </c>
      <c r="H1898" s="28" t="s">
        <v>21</v>
      </c>
      <c r="I1898" s="23" t="s">
        <v>81</v>
      </c>
      <c r="J1898" s="23" t="s">
        <v>33</v>
      </c>
      <c r="M1898" s="586">
        <v>230000</v>
      </c>
      <c r="N1898" s="493">
        <v>0</v>
      </c>
      <c r="O1898" s="217">
        <f t="shared" si="30"/>
        <v>233024</v>
      </c>
    </row>
    <row r="1899" spans="1:15" ht="22.95" customHeight="1" x14ac:dyDescent="0.2">
      <c r="A1899" s="227">
        <v>45978</v>
      </c>
      <c r="B1899" s="20" t="s">
        <v>208</v>
      </c>
      <c r="C1899" s="28">
        <v>2265</v>
      </c>
      <c r="E1899" s="25" t="s">
        <v>1274</v>
      </c>
      <c r="F1899" s="20" t="s">
        <v>79</v>
      </c>
      <c r="H1899" s="41" t="s">
        <v>22</v>
      </c>
      <c r="I1899" s="23" t="s">
        <v>103</v>
      </c>
      <c r="J1899" s="23" t="s">
        <v>92</v>
      </c>
      <c r="K1899" s="25" t="s">
        <v>4252</v>
      </c>
      <c r="M1899" s="493">
        <v>0</v>
      </c>
      <c r="N1899" s="493">
        <v>750</v>
      </c>
      <c r="O1899" s="217">
        <f t="shared" si="30"/>
        <v>232274</v>
      </c>
    </row>
    <row r="1900" spans="1:15" ht="22.95" customHeight="1" x14ac:dyDescent="0.2">
      <c r="A1900" s="227">
        <v>45978</v>
      </c>
      <c r="B1900" s="20" t="s">
        <v>208</v>
      </c>
      <c r="C1900" s="28">
        <v>2266</v>
      </c>
      <c r="E1900" s="25" t="s">
        <v>1276</v>
      </c>
      <c r="F1900" s="20" t="s">
        <v>79</v>
      </c>
      <c r="H1900" s="41" t="s">
        <v>22</v>
      </c>
      <c r="I1900" s="23" t="s">
        <v>103</v>
      </c>
      <c r="J1900" s="28" t="s">
        <v>214</v>
      </c>
      <c r="K1900" s="25" t="s">
        <v>1358</v>
      </c>
      <c r="M1900" s="493">
        <v>0</v>
      </c>
      <c r="N1900" s="493">
        <v>600</v>
      </c>
      <c r="O1900" s="217">
        <f t="shared" si="30"/>
        <v>231674</v>
      </c>
    </row>
    <row r="1901" spans="1:15" ht="22.95" customHeight="1" x14ac:dyDescent="0.2">
      <c r="A1901" s="227">
        <v>45978</v>
      </c>
      <c r="B1901" s="20" t="s">
        <v>208</v>
      </c>
      <c r="C1901" s="28">
        <v>2267</v>
      </c>
      <c r="E1901" s="25" t="s">
        <v>1276</v>
      </c>
      <c r="F1901" s="20" t="s">
        <v>79</v>
      </c>
      <c r="H1901" s="41" t="s">
        <v>22</v>
      </c>
      <c r="I1901" s="23" t="s">
        <v>103</v>
      </c>
      <c r="J1901" s="23" t="s">
        <v>102</v>
      </c>
      <c r="K1901" s="25" t="s">
        <v>4329</v>
      </c>
      <c r="M1901" s="493">
        <v>0</v>
      </c>
      <c r="N1901" s="493">
        <v>552</v>
      </c>
      <c r="O1901" s="217">
        <f t="shared" si="30"/>
        <v>231122</v>
      </c>
    </row>
    <row r="1902" spans="1:15" ht="22.95" customHeight="1" x14ac:dyDescent="0.2">
      <c r="A1902" s="227">
        <v>45978</v>
      </c>
      <c r="B1902" s="20" t="s">
        <v>208</v>
      </c>
      <c r="C1902" s="28">
        <v>2268</v>
      </c>
      <c r="E1902" s="25" t="s">
        <v>1274</v>
      </c>
      <c r="F1902" s="20" t="s">
        <v>79</v>
      </c>
      <c r="H1902" s="41" t="s">
        <v>22</v>
      </c>
      <c r="I1902" s="23" t="s">
        <v>103</v>
      </c>
      <c r="J1902" s="23" t="s">
        <v>92</v>
      </c>
      <c r="K1902" s="25" t="s">
        <v>5691</v>
      </c>
      <c r="M1902" s="493">
        <v>0</v>
      </c>
      <c r="N1902" s="493">
        <v>700</v>
      </c>
      <c r="O1902" s="217">
        <f t="shared" si="30"/>
        <v>230422</v>
      </c>
    </row>
    <row r="1903" spans="1:15" ht="22.95" customHeight="1" x14ac:dyDescent="0.2">
      <c r="A1903" s="227">
        <v>45978</v>
      </c>
      <c r="B1903" s="20" t="s">
        <v>208</v>
      </c>
      <c r="C1903" s="28">
        <v>2269</v>
      </c>
      <c r="E1903" s="25" t="s">
        <v>1933</v>
      </c>
      <c r="F1903" s="20" t="s">
        <v>79</v>
      </c>
      <c r="H1903" s="41" t="s">
        <v>22</v>
      </c>
      <c r="I1903" s="23" t="s">
        <v>103</v>
      </c>
      <c r="J1903" s="23" t="s">
        <v>94</v>
      </c>
      <c r="K1903" s="25" t="s">
        <v>149</v>
      </c>
      <c r="M1903" s="493">
        <v>0</v>
      </c>
      <c r="N1903" s="493">
        <v>500</v>
      </c>
      <c r="O1903" s="217">
        <f t="shared" si="30"/>
        <v>229922</v>
      </c>
    </row>
    <row r="1904" spans="1:15" ht="22.95" customHeight="1" x14ac:dyDescent="0.2">
      <c r="A1904" s="227">
        <v>45978</v>
      </c>
      <c r="B1904" s="20" t="s">
        <v>208</v>
      </c>
      <c r="C1904" s="28">
        <v>2270</v>
      </c>
      <c r="E1904" s="25" t="s">
        <v>1933</v>
      </c>
      <c r="F1904" s="20" t="s">
        <v>79</v>
      </c>
      <c r="H1904" s="41" t="s">
        <v>22</v>
      </c>
      <c r="I1904" s="23" t="s">
        <v>103</v>
      </c>
      <c r="J1904" s="23" t="s">
        <v>94</v>
      </c>
      <c r="K1904" s="25" t="s">
        <v>8566</v>
      </c>
      <c r="M1904" s="493">
        <v>0</v>
      </c>
      <c r="N1904" s="493">
        <v>70</v>
      </c>
      <c r="O1904" s="217">
        <f t="shared" si="30"/>
        <v>229852</v>
      </c>
    </row>
    <row r="1905" spans="1:15" ht="22.95" customHeight="1" x14ac:dyDescent="0.2">
      <c r="A1905" s="227">
        <v>45978</v>
      </c>
      <c r="B1905" s="20" t="s">
        <v>208</v>
      </c>
      <c r="C1905" s="28">
        <v>2271</v>
      </c>
      <c r="E1905" s="25" t="s">
        <v>1276</v>
      </c>
      <c r="F1905" s="20" t="s">
        <v>79</v>
      </c>
      <c r="H1905" s="41" t="s">
        <v>22</v>
      </c>
      <c r="I1905" s="23" t="s">
        <v>103</v>
      </c>
      <c r="J1905" s="23" t="s">
        <v>102</v>
      </c>
      <c r="K1905" s="25" t="s">
        <v>1300</v>
      </c>
      <c r="M1905" s="493">
        <v>0</v>
      </c>
      <c r="N1905" s="493">
        <v>5488</v>
      </c>
      <c r="O1905" s="217">
        <f t="shared" si="30"/>
        <v>224364</v>
      </c>
    </row>
    <row r="1906" spans="1:15" ht="22.95" customHeight="1" x14ac:dyDescent="0.2">
      <c r="A1906" s="227">
        <v>45978</v>
      </c>
      <c r="B1906" s="20" t="s">
        <v>208</v>
      </c>
      <c r="C1906" s="28">
        <v>2272</v>
      </c>
      <c r="E1906" s="25" t="s">
        <v>5659</v>
      </c>
      <c r="F1906" s="20" t="s">
        <v>79</v>
      </c>
      <c r="H1906" s="41" t="s">
        <v>22</v>
      </c>
      <c r="I1906" s="23" t="s">
        <v>103</v>
      </c>
      <c r="J1906" s="23" t="s">
        <v>102</v>
      </c>
      <c r="K1906" s="25" t="s">
        <v>139</v>
      </c>
      <c r="M1906" s="493">
        <v>0</v>
      </c>
      <c r="N1906" s="493">
        <v>55</v>
      </c>
      <c r="O1906" s="217">
        <f t="shared" si="30"/>
        <v>224309</v>
      </c>
    </row>
    <row r="1907" spans="1:15" ht="22.95" customHeight="1" x14ac:dyDescent="0.2">
      <c r="A1907" s="227">
        <v>45978</v>
      </c>
      <c r="B1907" s="20" t="s">
        <v>208</v>
      </c>
      <c r="C1907" s="28">
        <v>2273</v>
      </c>
      <c r="E1907" s="25" t="s">
        <v>1280</v>
      </c>
      <c r="F1907" s="20" t="s">
        <v>79</v>
      </c>
      <c r="H1907" s="41" t="s">
        <v>22</v>
      </c>
      <c r="I1907" s="23" t="s">
        <v>103</v>
      </c>
      <c r="J1907" s="23" t="s">
        <v>102</v>
      </c>
      <c r="K1907" s="25" t="s">
        <v>2002</v>
      </c>
      <c r="M1907" s="493">
        <v>0</v>
      </c>
      <c r="N1907" s="493">
        <v>1600</v>
      </c>
      <c r="O1907" s="217">
        <f t="shared" si="30"/>
        <v>222709</v>
      </c>
    </row>
    <row r="1908" spans="1:15" ht="22.95" customHeight="1" x14ac:dyDescent="0.2">
      <c r="A1908" s="227">
        <v>45978</v>
      </c>
      <c r="B1908" s="20" t="s">
        <v>208</v>
      </c>
      <c r="C1908" s="28">
        <v>2274</v>
      </c>
      <c r="E1908" s="25" t="s">
        <v>1316</v>
      </c>
      <c r="F1908" s="20" t="s">
        <v>79</v>
      </c>
      <c r="H1908" s="41" t="s">
        <v>22</v>
      </c>
      <c r="I1908" s="23" t="s">
        <v>103</v>
      </c>
      <c r="J1908" s="23" t="s">
        <v>102</v>
      </c>
      <c r="K1908" s="25" t="s">
        <v>4297</v>
      </c>
      <c r="M1908" s="493">
        <v>0</v>
      </c>
      <c r="N1908" s="493">
        <v>5600</v>
      </c>
      <c r="O1908" s="217">
        <f t="shared" si="30"/>
        <v>217109</v>
      </c>
    </row>
    <row r="1909" spans="1:15" ht="22.95" customHeight="1" x14ac:dyDescent="0.2">
      <c r="A1909" s="227">
        <v>45978</v>
      </c>
      <c r="B1909" s="20" t="s">
        <v>208</v>
      </c>
      <c r="C1909" s="28">
        <v>2275</v>
      </c>
      <c r="E1909" s="25" t="s">
        <v>130</v>
      </c>
      <c r="F1909" s="20" t="s">
        <v>79</v>
      </c>
      <c r="H1909" s="41" t="s">
        <v>22</v>
      </c>
      <c r="I1909" s="21" t="s">
        <v>53</v>
      </c>
      <c r="J1909" s="21" t="s">
        <v>113</v>
      </c>
      <c r="K1909" s="25" t="s">
        <v>1323</v>
      </c>
      <c r="M1909" s="493">
        <v>0</v>
      </c>
      <c r="N1909" s="493">
        <v>500</v>
      </c>
      <c r="O1909" s="217">
        <f t="shared" si="30"/>
        <v>216609</v>
      </c>
    </row>
    <row r="1910" spans="1:15" ht="22.95" customHeight="1" x14ac:dyDescent="0.2">
      <c r="A1910" s="227">
        <v>45978</v>
      </c>
      <c r="B1910" s="20" t="s">
        <v>208</v>
      </c>
      <c r="C1910" s="28">
        <v>2276</v>
      </c>
      <c r="E1910" s="25" t="s">
        <v>130</v>
      </c>
      <c r="F1910" s="20" t="s">
        <v>79</v>
      </c>
      <c r="H1910" s="41" t="s">
        <v>22</v>
      </c>
      <c r="I1910" s="21" t="s">
        <v>53</v>
      </c>
      <c r="J1910" s="21" t="s">
        <v>113</v>
      </c>
      <c r="K1910" s="25" t="s">
        <v>8567</v>
      </c>
      <c r="M1910" s="493">
        <v>0</v>
      </c>
      <c r="N1910" s="493">
        <v>500</v>
      </c>
      <c r="O1910" s="217">
        <f t="shared" si="30"/>
        <v>216109</v>
      </c>
    </row>
    <row r="1911" spans="1:15" ht="22.95" customHeight="1" x14ac:dyDescent="0.2">
      <c r="A1911" s="227">
        <v>45978</v>
      </c>
      <c r="B1911" s="20" t="s">
        <v>208</v>
      </c>
      <c r="C1911" s="28">
        <v>2277</v>
      </c>
      <c r="E1911" s="25" t="s">
        <v>130</v>
      </c>
      <c r="F1911" s="20" t="s">
        <v>79</v>
      </c>
      <c r="H1911" s="41" t="s">
        <v>22</v>
      </c>
      <c r="I1911" s="21" t="s">
        <v>53</v>
      </c>
      <c r="J1911" s="21" t="s">
        <v>113</v>
      </c>
      <c r="K1911" s="25" t="s">
        <v>8549</v>
      </c>
      <c r="M1911" s="493">
        <v>0</v>
      </c>
      <c r="N1911" s="493">
        <v>500</v>
      </c>
      <c r="O1911" s="217">
        <f t="shared" si="30"/>
        <v>215609</v>
      </c>
    </row>
    <row r="1912" spans="1:15" ht="22.95" customHeight="1" x14ac:dyDescent="0.2">
      <c r="A1912" s="227">
        <v>45978</v>
      </c>
      <c r="B1912" s="20" t="s">
        <v>208</v>
      </c>
      <c r="C1912" s="28">
        <v>2278</v>
      </c>
      <c r="E1912" s="25" t="s">
        <v>1279</v>
      </c>
      <c r="F1912" s="20" t="s">
        <v>79</v>
      </c>
      <c r="H1912" s="41" t="s">
        <v>22</v>
      </c>
      <c r="I1912" s="21" t="s">
        <v>53</v>
      </c>
      <c r="J1912" s="21" t="s">
        <v>113</v>
      </c>
      <c r="K1912" s="25" t="s">
        <v>2002</v>
      </c>
      <c r="M1912" s="493">
        <v>0</v>
      </c>
      <c r="N1912" s="493">
        <v>2400</v>
      </c>
      <c r="O1912" s="217">
        <f t="shared" si="30"/>
        <v>213209</v>
      </c>
    </row>
    <row r="1913" spans="1:15" ht="22.95" customHeight="1" x14ac:dyDescent="0.2">
      <c r="A1913" s="227">
        <v>45978</v>
      </c>
      <c r="B1913" s="20" t="s">
        <v>208</v>
      </c>
      <c r="C1913" s="28">
        <v>2279</v>
      </c>
      <c r="E1913" s="25" t="s">
        <v>130</v>
      </c>
      <c r="F1913" s="20" t="s">
        <v>79</v>
      </c>
      <c r="H1913" s="41" t="s">
        <v>22</v>
      </c>
      <c r="I1913" s="21" t="s">
        <v>53</v>
      </c>
      <c r="J1913" s="21" t="s">
        <v>113</v>
      </c>
      <c r="K1913" s="25" t="s">
        <v>4182</v>
      </c>
      <c r="M1913" s="493">
        <v>0</v>
      </c>
      <c r="N1913" s="493">
        <v>500</v>
      </c>
      <c r="O1913" s="217">
        <f t="shared" si="30"/>
        <v>212709</v>
      </c>
    </row>
    <row r="1914" spans="1:15" ht="22.95" customHeight="1" x14ac:dyDescent="0.2">
      <c r="A1914" s="227">
        <v>45978</v>
      </c>
      <c r="B1914" s="20" t="s">
        <v>208</v>
      </c>
      <c r="C1914" s="28">
        <v>2280</v>
      </c>
      <c r="E1914" s="25" t="s">
        <v>130</v>
      </c>
      <c r="F1914" s="20" t="s">
        <v>79</v>
      </c>
      <c r="H1914" s="41" t="s">
        <v>22</v>
      </c>
      <c r="I1914" s="21" t="s">
        <v>53</v>
      </c>
      <c r="J1914" s="21" t="s">
        <v>113</v>
      </c>
      <c r="K1914" s="25" t="s">
        <v>8381</v>
      </c>
      <c r="M1914" s="493">
        <v>0</v>
      </c>
      <c r="N1914" s="493">
        <v>500</v>
      </c>
      <c r="O1914" s="217">
        <f t="shared" si="30"/>
        <v>212209</v>
      </c>
    </row>
    <row r="1915" spans="1:15" ht="22.95" customHeight="1" x14ac:dyDescent="0.2">
      <c r="A1915" s="227">
        <v>45978</v>
      </c>
      <c r="B1915" s="20" t="s">
        <v>208</v>
      </c>
      <c r="C1915" s="28">
        <v>2281</v>
      </c>
      <c r="E1915" s="25" t="s">
        <v>130</v>
      </c>
      <c r="F1915" s="20" t="s">
        <v>79</v>
      </c>
      <c r="H1915" s="41" t="s">
        <v>22</v>
      </c>
      <c r="I1915" s="21" t="s">
        <v>53</v>
      </c>
      <c r="J1915" s="21" t="s">
        <v>113</v>
      </c>
      <c r="K1915" s="25" t="s">
        <v>5105</v>
      </c>
      <c r="M1915" s="493">
        <v>0</v>
      </c>
      <c r="N1915" s="493">
        <v>500</v>
      </c>
      <c r="O1915" s="217">
        <f t="shared" si="30"/>
        <v>211709</v>
      </c>
    </row>
    <row r="1916" spans="1:15" ht="22.95" customHeight="1" x14ac:dyDescent="0.2">
      <c r="A1916" s="227">
        <v>45978</v>
      </c>
      <c r="B1916" s="20" t="s">
        <v>208</v>
      </c>
      <c r="C1916" s="28">
        <v>2282</v>
      </c>
      <c r="E1916" s="25" t="s">
        <v>4283</v>
      </c>
      <c r="F1916" s="20" t="s">
        <v>79</v>
      </c>
      <c r="H1916" s="41" t="s">
        <v>22</v>
      </c>
      <c r="I1916" s="41" t="s">
        <v>53</v>
      </c>
      <c r="J1916" s="21" t="s">
        <v>112</v>
      </c>
      <c r="K1916" s="25" t="s">
        <v>8548</v>
      </c>
      <c r="M1916" s="493">
        <v>0</v>
      </c>
      <c r="N1916" s="493">
        <v>3738</v>
      </c>
      <c r="O1916" s="217">
        <f t="shared" si="30"/>
        <v>207971</v>
      </c>
    </row>
    <row r="1917" spans="1:15" ht="22.95" customHeight="1" x14ac:dyDescent="0.2">
      <c r="A1917" s="227">
        <v>45978</v>
      </c>
      <c r="B1917" s="20" t="s">
        <v>208</v>
      </c>
      <c r="C1917" s="28">
        <v>2283</v>
      </c>
      <c r="E1917" s="25" t="s">
        <v>4283</v>
      </c>
      <c r="F1917" s="20" t="s">
        <v>79</v>
      </c>
      <c r="H1917" s="41" t="s">
        <v>22</v>
      </c>
      <c r="I1917" s="41" t="s">
        <v>53</v>
      </c>
      <c r="J1917" s="21" t="s">
        <v>112</v>
      </c>
      <c r="K1917" s="25" t="s">
        <v>4322</v>
      </c>
      <c r="M1917" s="493">
        <v>0</v>
      </c>
      <c r="N1917" s="493">
        <v>5600</v>
      </c>
      <c r="O1917" s="217">
        <f t="shared" si="30"/>
        <v>202371</v>
      </c>
    </row>
    <row r="1918" spans="1:15" ht="22.95" customHeight="1" x14ac:dyDescent="0.2">
      <c r="A1918" s="227">
        <v>45978</v>
      </c>
      <c r="B1918" s="20" t="s">
        <v>208</v>
      </c>
      <c r="C1918" s="28">
        <v>2284</v>
      </c>
      <c r="E1918" s="25" t="s">
        <v>1278</v>
      </c>
      <c r="F1918" s="20" t="s">
        <v>79</v>
      </c>
      <c r="H1918" s="41" t="s">
        <v>22</v>
      </c>
      <c r="I1918" s="41" t="s">
        <v>53</v>
      </c>
      <c r="J1918" s="21" t="s">
        <v>112</v>
      </c>
      <c r="K1918" s="25" t="s">
        <v>1302</v>
      </c>
      <c r="M1918" s="493">
        <v>0</v>
      </c>
      <c r="N1918" s="493">
        <v>156947</v>
      </c>
      <c r="O1918" s="217">
        <f t="shared" si="30"/>
        <v>45424</v>
      </c>
    </row>
    <row r="1919" spans="1:15" ht="22.95" customHeight="1" x14ac:dyDescent="0.2">
      <c r="A1919" s="227">
        <v>45978</v>
      </c>
      <c r="B1919" s="20" t="s">
        <v>208</v>
      </c>
      <c r="C1919" s="28">
        <v>2285</v>
      </c>
      <c r="E1919" s="25" t="s">
        <v>1278</v>
      </c>
      <c r="F1919" s="20" t="s">
        <v>79</v>
      </c>
      <c r="H1919" s="41" t="s">
        <v>22</v>
      </c>
      <c r="I1919" s="41" t="s">
        <v>53</v>
      </c>
      <c r="J1919" s="21" t="s">
        <v>114</v>
      </c>
      <c r="K1919" s="25" t="s">
        <v>149</v>
      </c>
      <c r="M1919" s="493">
        <v>0</v>
      </c>
      <c r="N1919" s="493">
        <v>4050</v>
      </c>
      <c r="O1919" s="217">
        <f t="shared" si="30"/>
        <v>41374</v>
      </c>
    </row>
    <row r="1920" spans="1:15" ht="22.95" customHeight="1" x14ac:dyDescent="0.2">
      <c r="A1920" s="227">
        <v>45978</v>
      </c>
      <c r="B1920" s="20" t="s">
        <v>208</v>
      </c>
      <c r="C1920" s="28">
        <v>2286</v>
      </c>
      <c r="E1920" s="25" t="s">
        <v>1278</v>
      </c>
      <c r="F1920" s="20" t="s">
        <v>79</v>
      </c>
      <c r="H1920" s="41" t="s">
        <v>22</v>
      </c>
      <c r="I1920" s="41" t="s">
        <v>53</v>
      </c>
      <c r="J1920" s="21" t="s">
        <v>112</v>
      </c>
      <c r="K1920" s="25" t="s">
        <v>1303</v>
      </c>
      <c r="M1920" s="493">
        <v>0</v>
      </c>
      <c r="N1920" s="493">
        <v>24092</v>
      </c>
      <c r="O1920" s="217">
        <f t="shared" si="30"/>
        <v>17282</v>
      </c>
    </row>
    <row r="1921" spans="1:15" ht="22.95" customHeight="1" x14ac:dyDescent="0.2">
      <c r="A1921" s="227">
        <v>45978</v>
      </c>
      <c r="B1921" s="20" t="s">
        <v>208</v>
      </c>
      <c r="C1921" s="28">
        <v>2287</v>
      </c>
      <c r="E1921" s="25" t="s">
        <v>4244</v>
      </c>
      <c r="F1921" s="20" t="s">
        <v>79</v>
      </c>
      <c r="H1921" s="41" t="s">
        <v>22</v>
      </c>
      <c r="I1921" s="23" t="s">
        <v>81</v>
      </c>
      <c r="J1921" s="23" t="s">
        <v>33</v>
      </c>
      <c r="K1921" s="25" t="s">
        <v>1263</v>
      </c>
      <c r="M1921" s="493">
        <v>0</v>
      </c>
      <c r="N1921" s="586">
        <v>12000</v>
      </c>
      <c r="O1921" s="217">
        <f t="shared" si="30"/>
        <v>5282</v>
      </c>
    </row>
    <row r="1922" spans="1:15" ht="22.95" customHeight="1" x14ac:dyDescent="0.2">
      <c r="A1922" s="227">
        <v>45985</v>
      </c>
      <c r="B1922" s="20" t="s">
        <v>208</v>
      </c>
      <c r="C1922" s="28">
        <v>2296</v>
      </c>
      <c r="E1922" s="25" t="s">
        <v>8568</v>
      </c>
      <c r="F1922" s="20" t="s">
        <v>79</v>
      </c>
      <c r="H1922" s="41" t="s">
        <v>22</v>
      </c>
      <c r="I1922" s="23" t="s">
        <v>103</v>
      </c>
      <c r="J1922" s="23" t="s">
        <v>102</v>
      </c>
      <c r="K1922" s="25" t="s">
        <v>8576</v>
      </c>
      <c r="M1922" s="493">
        <v>0</v>
      </c>
      <c r="N1922" s="493">
        <v>570</v>
      </c>
      <c r="O1922" s="217">
        <f t="shared" si="30"/>
        <v>4712</v>
      </c>
    </row>
    <row r="1923" spans="1:15" ht="22.95" customHeight="1" x14ac:dyDescent="0.2">
      <c r="A1923" s="227">
        <v>45985</v>
      </c>
      <c r="B1923" s="20" t="s">
        <v>208</v>
      </c>
      <c r="C1923" s="28">
        <v>2297</v>
      </c>
      <c r="E1923" s="25" t="s">
        <v>8569</v>
      </c>
      <c r="F1923" s="20" t="s">
        <v>79</v>
      </c>
      <c r="H1923" s="41" t="s">
        <v>22</v>
      </c>
      <c r="I1923" s="23" t="s">
        <v>103</v>
      </c>
      <c r="J1923" s="23" t="s">
        <v>102</v>
      </c>
      <c r="K1923" s="25" t="s">
        <v>8374</v>
      </c>
      <c r="M1923" s="493">
        <v>0</v>
      </c>
      <c r="N1923" s="493">
        <v>3000</v>
      </c>
      <c r="O1923" s="217">
        <f t="shared" si="30"/>
        <v>1712</v>
      </c>
    </row>
    <row r="1924" spans="1:15" ht="22.95" customHeight="1" x14ac:dyDescent="0.2">
      <c r="A1924" s="227">
        <v>45985</v>
      </c>
      <c r="B1924" s="20" t="s">
        <v>208</v>
      </c>
      <c r="C1924" s="28">
        <v>2298</v>
      </c>
      <c r="E1924" s="25" t="s">
        <v>1312</v>
      </c>
      <c r="F1924" s="20" t="s">
        <v>79</v>
      </c>
      <c r="H1924" s="41" t="s">
        <v>22</v>
      </c>
      <c r="I1924" s="23" t="s">
        <v>103</v>
      </c>
      <c r="J1924" s="23" t="s">
        <v>102</v>
      </c>
      <c r="K1924" s="25" t="s">
        <v>5685</v>
      </c>
      <c r="M1924" s="493">
        <v>0</v>
      </c>
      <c r="N1924" s="493">
        <v>450</v>
      </c>
      <c r="O1924" s="217">
        <f t="shared" si="30"/>
        <v>1262</v>
      </c>
    </row>
    <row r="1925" spans="1:15" ht="22.95" customHeight="1" x14ac:dyDescent="0.2">
      <c r="A1925" s="227">
        <v>45985</v>
      </c>
      <c r="B1925" s="20" t="s">
        <v>208</v>
      </c>
      <c r="C1925" s="28">
        <v>2299</v>
      </c>
      <c r="E1925" s="25" t="s">
        <v>8570</v>
      </c>
      <c r="F1925" s="20" t="s">
        <v>79</v>
      </c>
      <c r="H1925" s="41" t="s">
        <v>22</v>
      </c>
      <c r="I1925" s="23" t="s">
        <v>103</v>
      </c>
      <c r="J1925" s="23" t="s">
        <v>102</v>
      </c>
      <c r="K1925" s="25" t="s">
        <v>5685</v>
      </c>
      <c r="M1925" s="493">
        <v>0</v>
      </c>
      <c r="N1925" s="493">
        <v>1000</v>
      </c>
      <c r="O1925" s="217">
        <f t="shared" si="30"/>
        <v>262</v>
      </c>
    </row>
    <row r="1926" spans="1:15" ht="22.95" customHeight="1" x14ac:dyDescent="0.2">
      <c r="A1926" s="227">
        <v>45985</v>
      </c>
      <c r="B1926" s="20" t="s">
        <v>208</v>
      </c>
      <c r="C1926" s="28">
        <v>2300</v>
      </c>
      <c r="E1926" s="25" t="s">
        <v>130</v>
      </c>
      <c r="F1926" s="20" t="s">
        <v>79</v>
      </c>
      <c r="H1926" s="41" t="s">
        <v>22</v>
      </c>
      <c r="I1926" s="21" t="s">
        <v>53</v>
      </c>
      <c r="J1926" s="21" t="s">
        <v>113</v>
      </c>
      <c r="K1926" s="25" t="s">
        <v>1324</v>
      </c>
      <c r="M1926" s="493">
        <v>0</v>
      </c>
      <c r="N1926" s="493">
        <v>200</v>
      </c>
      <c r="O1926" s="217">
        <f t="shared" si="30"/>
        <v>62</v>
      </c>
    </row>
    <row r="1927" spans="1:15" ht="22.95" customHeight="1" x14ac:dyDescent="0.2">
      <c r="A1927" s="227">
        <v>45985</v>
      </c>
      <c r="B1927" s="20" t="s">
        <v>208</v>
      </c>
      <c r="C1927" s="28">
        <v>2301</v>
      </c>
      <c r="E1927" s="25" t="s">
        <v>8352</v>
      </c>
      <c r="F1927" s="20" t="s">
        <v>79</v>
      </c>
      <c r="H1927" s="41" t="s">
        <v>22</v>
      </c>
      <c r="I1927" s="23" t="s">
        <v>103</v>
      </c>
      <c r="J1927" s="23" t="s">
        <v>102</v>
      </c>
      <c r="K1927" s="25" t="s">
        <v>8577</v>
      </c>
      <c r="M1927" s="493">
        <v>0</v>
      </c>
      <c r="N1927" s="493">
        <v>300</v>
      </c>
      <c r="O1927" s="217">
        <f t="shared" si="30"/>
        <v>-238</v>
      </c>
    </row>
    <row r="1928" spans="1:15" ht="22.95" customHeight="1" x14ac:dyDescent="0.2">
      <c r="A1928" s="227">
        <v>45985</v>
      </c>
      <c r="B1928" s="20" t="s">
        <v>208</v>
      </c>
      <c r="C1928" s="28">
        <v>2302</v>
      </c>
      <c r="E1928" s="25" t="s">
        <v>8571</v>
      </c>
      <c r="F1928" s="20" t="s">
        <v>79</v>
      </c>
      <c r="H1928" s="41" t="s">
        <v>22</v>
      </c>
      <c r="I1928" s="23" t="s">
        <v>103</v>
      </c>
      <c r="J1928" s="23" t="s">
        <v>102</v>
      </c>
      <c r="K1928" s="25" t="s">
        <v>8540</v>
      </c>
      <c r="M1928" s="493">
        <v>0</v>
      </c>
      <c r="N1928" s="493">
        <v>100</v>
      </c>
      <c r="O1928" s="217">
        <f t="shared" si="30"/>
        <v>-338</v>
      </c>
    </row>
    <row r="1929" spans="1:15" ht="22.95" customHeight="1" x14ac:dyDescent="0.2">
      <c r="A1929" s="227">
        <v>45985</v>
      </c>
      <c r="B1929" s="20" t="s">
        <v>208</v>
      </c>
      <c r="C1929" s="28">
        <v>2303</v>
      </c>
      <c r="E1929" s="25" t="s">
        <v>1933</v>
      </c>
      <c r="F1929" s="20" t="s">
        <v>79</v>
      </c>
      <c r="H1929" s="41" t="s">
        <v>22</v>
      </c>
      <c r="I1929" s="23" t="s">
        <v>103</v>
      </c>
      <c r="J1929" s="23" t="s">
        <v>94</v>
      </c>
      <c r="K1929" s="25" t="s">
        <v>149</v>
      </c>
      <c r="M1929" s="493">
        <v>0</v>
      </c>
      <c r="N1929" s="493">
        <v>500</v>
      </c>
      <c r="O1929" s="217">
        <f t="shared" si="30"/>
        <v>-838</v>
      </c>
    </row>
    <row r="1930" spans="1:15" ht="22.95" customHeight="1" x14ac:dyDescent="0.2">
      <c r="A1930" s="227">
        <v>45985</v>
      </c>
      <c r="B1930" s="20" t="s">
        <v>208</v>
      </c>
      <c r="C1930" s="28">
        <v>2304</v>
      </c>
      <c r="E1930" s="25" t="s">
        <v>8572</v>
      </c>
      <c r="F1930" s="20" t="s">
        <v>79</v>
      </c>
      <c r="H1930" s="41" t="s">
        <v>22</v>
      </c>
      <c r="I1930" s="23" t="s">
        <v>103</v>
      </c>
      <c r="J1930" s="23" t="s">
        <v>102</v>
      </c>
      <c r="K1930" s="25" t="s">
        <v>5110</v>
      </c>
      <c r="M1930" s="493">
        <v>0</v>
      </c>
      <c r="N1930" s="493">
        <v>250</v>
      </c>
      <c r="O1930" s="217">
        <f t="shared" si="30"/>
        <v>-1088</v>
      </c>
    </row>
    <row r="1931" spans="1:15" ht="22.95" customHeight="1" x14ac:dyDescent="0.2">
      <c r="A1931" s="227">
        <v>45985</v>
      </c>
      <c r="B1931" s="20" t="s">
        <v>208</v>
      </c>
      <c r="C1931" s="28">
        <v>2305</v>
      </c>
      <c r="E1931" s="25" t="s">
        <v>8573</v>
      </c>
      <c r="F1931" s="20" t="s">
        <v>79</v>
      </c>
      <c r="H1931" s="41" t="s">
        <v>22</v>
      </c>
      <c r="I1931" s="23" t="s">
        <v>103</v>
      </c>
      <c r="J1931" s="23" t="s">
        <v>102</v>
      </c>
      <c r="K1931" s="25" t="s">
        <v>5110</v>
      </c>
      <c r="M1931" s="493">
        <v>0</v>
      </c>
      <c r="N1931" s="493">
        <v>100</v>
      </c>
      <c r="O1931" s="217">
        <f t="shared" si="30"/>
        <v>-1188</v>
      </c>
    </row>
    <row r="1932" spans="1:15" ht="22.95" customHeight="1" x14ac:dyDescent="0.2">
      <c r="A1932" s="227">
        <v>45985</v>
      </c>
      <c r="B1932" s="20" t="s">
        <v>208</v>
      </c>
      <c r="C1932" s="28">
        <v>2306</v>
      </c>
      <c r="E1932" s="25" t="s">
        <v>8574</v>
      </c>
      <c r="F1932" s="20" t="s">
        <v>79</v>
      </c>
      <c r="H1932" s="41" t="s">
        <v>22</v>
      </c>
      <c r="I1932" s="23" t="s">
        <v>103</v>
      </c>
      <c r="J1932" s="23" t="s">
        <v>102</v>
      </c>
      <c r="K1932" s="25" t="s">
        <v>4245</v>
      </c>
      <c r="M1932" s="493">
        <v>0</v>
      </c>
      <c r="N1932" s="493">
        <v>120</v>
      </c>
      <c r="O1932" s="217">
        <f t="shared" si="30"/>
        <v>-1308</v>
      </c>
    </row>
    <row r="1933" spans="1:15" ht="22.95" customHeight="1" x14ac:dyDescent="0.2">
      <c r="A1933" s="227">
        <v>45985</v>
      </c>
      <c r="B1933" s="20" t="s">
        <v>208</v>
      </c>
      <c r="C1933" s="28">
        <v>2307</v>
      </c>
      <c r="E1933" s="25" t="s">
        <v>8575</v>
      </c>
      <c r="F1933" s="20" t="s">
        <v>79</v>
      </c>
      <c r="H1933" s="41" t="s">
        <v>22</v>
      </c>
      <c r="I1933" s="23" t="s">
        <v>103</v>
      </c>
      <c r="J1933" s="23" t="s">
        <v>214</v>
      </c>
      <c r="K1933" s="25" t="s">
        <v>8578</v>
      </c>
      <c r="M1933" s="493">
        <v>0</v>
      </c>
      <c r="N1933" s="493">
        <v>1100</v>
      </c>
      <c r="O1933" s="217">
        <f t="shared" si="30"/>
        <v>-2408</v>
      </c>
    </row>
    <row r="1934" spans="1:15" ht="22.95" customHeight="1" x14ac:dyDescent="0.2">
      <c r="A1934" s="227">
        <v>45985</v>
      </c>
      <c r="B1934" s="20" t="s">
        <v>208</v>
      </c>
      <c r="C1934" s="28">
        <v>2308</v>
      </c>
      <c r="E1934" s="25" t="s">
        <v>1277</v>
      </c>
      <c r="F1934" s="20" t="s">
        <v>79</v>
      </c>
      <c r="H1934" s="41" t="s">
        <v>22</v>
      </c>
      <c r="I1934" s="23" t="s">
        <v>103</v>
      </c>
      <c r="J1934" s="23" t="s">
        <v>102</v>
      </c>
      <c r="K1934" s="25" t="s">
        <v>139</v>
      </c>
      <c r="M1934" s="493">
        <v>0</v>
      </c>
      <c r="N1934" s="493">
        <v>55</v>
      </c>
      <c r="O1934" s="217">
        <f t="shared" si="30"/>
        <v>-2463</v>
      </c>
    </row>
    <row r="1935" spans="1:15" ht="22.95" customHeight="1" x14ac:dyDescent="0.2">
      <c r="A1935" s="227">
        <v>45985</v>
      </c>
      <c r="B1935" s="20" t="s">
        <v>208</v>
      </c>
      <c r="C1935" s="28">
        <v>2309</v>
      </c>
      <c r="E1935" s="25" t="s">
        <v>1276</v>
      </c>
      <c r="F1935" s="20" t="s">
        <v>79</v>
      </c>
      <c r="H1935" s="41" t="s">
        <v>22</v>
      </c>
      <c r="I1935" s="23" t="s">
        <v>103</v>
      </c>
      <c r="J1935" s="23" t="s">
        <v>102</v>
      </c>
      <c r="K1935" s="25" t="s">
        <v>1300</v>
      </c>
      <c r="M1935" s="493">
        <v>0</v>
      </c>
      <c r="N1935" s="493">
        <v>8496</v>
      </c>
      <c r="O1935" s="217">
        <f t="shared" si="30"/>
        <v>-10959</v>
      </c>
    </row>
    <row r="1936" spans="1:15" ht="22.95" customHeight="1" x14ac:dyDescent="0.2">
      <c r="A1936" s="227">
        <v>45985</v>
      </c>
      <c r="B1936" s="20" t="s">
        <v>208</v>
      </c>
      <c r="C1936" s="28">
        <v>2310</v>
      </c>
      <c r="E1936" s="25" t="s">
        <v>130</v>
      </c>
      <c r="F1936" s="20" t="s">
        <v>79</v>
      </c>
      <c r="H1936" s="41" t="s">
        <v>22</v>
      </c>
      <c r="I1936" s="21" t="s">
        <v>53</v>
      </c>
      <c r="J1936" s="21" t="s">
        <v>113</v>
      </c>
      <c r="K1936" s="25" t="s">
        <v>4190</v>
      </c>
      <c r="M1936" s="493">
        <v>0</v>
      </c>
      <c r="N1936" s="493">
        <v>300</v>
      </c>
      <c r="O1936" s="217">
        <f t="shared" si="30"/>
        <v>-11259</v>
      </c>
    </row>
    <row r="1937" spans="1:15" ht="22.95" customHeight="1" x14ac:dyDescent="0.2">
      <c r="A1937" s="227">
        <v>45985</v>
      </c>
      <c r="B1937" s="20" t="s">
        <v>208</v>
      </c>
      <c r="C1937" s="28">
        <v>2311</v>
      </c>
      <c r="E1937" s="25" t="s">
        <v>130</v>
      </c>
      <c r="F1937" s="20" t="s">
        <v>79</v>
      </c>
      <c r="H1937" s="41" t="s">
        <v>22</v>
      </c>
      <c r="I1937" s="21" t="s">
        <v>53</v>
      </c>
      <c r="J1937" s="21" t="s">
        <v>113</v>
      </c>
      <c r="K1937" s="25" t="s">
        <v>8445</v>
      </c>
      <c r="M1937" s="493">
        <v>0</v>
      </c>
      <c r="N1937" s="493">
        <v>400</v>
      </c>
      <c r="O1937" s="217">
        <f t="shared" si="30"/>
        <v>-11659</v>
      </c>
    </row>
    <row r="1938" spans="1:15" ht="22.95" customHeight="1" x14ac:dyDescent="0.2">
      <c r="A1938" s="227">
        <v>45985</v>
      </c>
      <c r="B1938" s="20" t="s">
        <v>208</v>
      </c>
      <c r="C1938" s="28">
        <v>2312</v>
      </c>
      <c r="E1938" s="25" t="s">
        <v>130</v>
      </c>
      <c r="F1938" s="20" t="s">
        <v>79</v>
      </c>
      <c r="H1938" s="41" t="s">
        <v>22</v>
      </c>
      <c r="I1938" s="21" t="s">
        <v>53</v>
      </c>
      <c r="J1938" s="21" t="s">
        <v>113</v>
      </c>
      <c r="K1938" s="25" t="s">
        <v>3689</v>
      </c>
      <c r="M1938" s="493">
        <v>0</v>
      </c>
      <c r="N1938" s="493">
        <v>200</v>
      </c>
      <c r="O1938" s="217">
        <f t="shared" si="30"/>
        <v>-11859</v>
      </c>
    </row>
    <row r="1939" spans="1:15" ht="22.95" customHeight="1" x14ac:dyDescent="0.2">
      <c r="A1939" s="227">
        <v>45985</v>
      </c>
      <c r="B1939" s="20" t="s">
        <v>208</v>
      </c>
      <c r="C1939" s="28">
        <v>2313</v>
      </c>
      <c r="E1939" s="25" t="s">
        <v>130</v>
      </c>
      <c r="F1939" s="20" t="s">
        <v>79</v>
      </c>
      <c r="H1939" s="41" t="s">
        <v>22</v>
      </c>
      <c r="I1939" s="21" t="s">
        <v>53</v>
      </c>
      <c r="J1939" s="21" t="s">
        <v>113</v>
      </c>
      <c r="K1939" s="25" t="s">
        <v>5692</v>
      </c>
      <c r="M1939" s="493">
        <v>0</v>
      </c>
      <c r="N1939" s="493">
        <v>500</v>
      </c>
      <c r="O1939" s="217">
        <f t="shared" si="30"/>
        <v>-12359</v>
      </c>
    </row>
    <row r="1940" spans="1:15" ht="22.95" customHeight="1" x14ac:dyDescent="0.2">
      <c r="A1940" s="227">
        <v>45985</v>
      </c>
      <c r="B1940" s="20" t="s">
        <v>208</v>
      </c>
      <c r="C1940" s="28">
        <v>2314</v>
      </c>
      <c r="E1940" s="25" t="s">
        <v>130</v>
      </c>
      <c r="F1940" s="20" t="s">
        <v>79</v>
      </c>
      <c r="H1940" s="41" t="s">
        <v>22</v>
      </c>
      <c r="I1940" s="21" t="s">
        <v>53</v>
      </c>
      <c r="J1940" s="21" t="s">
        <v>113</v>
      </c>
      <c r="K1940" s="25" t="s">
        <v>4254</v>
      </c>
      <c r="M1940" s="493">
        <v>0</v>
      </c>
      <c r="N1940" s="493">
        <v>400</v>
      </c>
      <c r="O1940" s="217">
        <f t="shared" si="30"/>
        <v>-12759</v>
      </c>
    </row>
    <row r="1941" spans="1:15" ht="22.95" customHeight="1" x14ac:dyDescent="0.2">
      <c r="A1941" s="227">
        <v>45985</v>
      </c>
      <c r="B1941" s="20" t="s">
        <v>208</v>
      </c>
      <c r="C1941" s="28">
        <v>2315</v>
      </c>
      <c r="E1941" s="25" t="s">
        <v>130</v>
      </c>
      <c r="F1941" s="20" t="s">
        <v>79</v>
      </c>
      <c r="H1941" s="41" t="s">
        <v>22</v>
      </c>
      <c r="I1941" s="21" t="s">
        <v>53</v>
      </c>
      <c r="J1941" s="21" t="s">
        <v>113</v>
      </c>
      <c r="K1941" s="25" t="s">
        <v>8579</v>
      </c>
      <c r="M1941" s="493">
        <v>0</v>
      </c>
      <c r="N1941" s="493">
        <v>250</v>
      </c>
      <c r="O1941" s="217">
        <f t="shared" si="30"/>
        <v>-13009</v>
      </c>
    </row>
    <row r="1942" spans="1:15" ht="22.95" customHeight="1" x14ac:dyDescent="0.2">
      <c r="A1942" s="227">
        <v>45985</v>
      </c>
      <c r="B1942" s="20" t="s">
        <v>208</v>
      </c>
      <c r="C1942" s="28">
        <v>2316</v>
      </c>
      <c r="E1942" s="25" t="s">
        <v>130</v>
      </c>
      <c r="F1942" s="20" t="s">
        <v>79</v>
      </c>
      <c r="H1942" s="41" t="s">
        <v>22</v>
      </c>
      <c r="I1942" s="21" t="s">
        <v>53</v>
      </c>
      <c r="J1942" s="21" t="s">
        <v>113</v>
      </c>
      <c r="K1942" s="25" t="s">
        <v>8446</v>
      </c>
      <c r="M1942" s="493">
        <v>0</v>
      </c>
      <c r="N1942" s="493">
        <v>500</v>
      </c>
      <c r="O1942" s="217">
        <f t="shared" si="30"/>
        <v>-13509</v>
      </c>
    </row>
    <row r="1943" spans="1:15" ht="22.95" customHeight="1" x14ac:dyDescent="0.2">
      <c r="A1943" s="227">
        <v>45985</v>
      </c>
      <c r="B1943" s="20" t="s">
        <v>208</v>
      </c>
      <c r="C1943" s="28">
        <v>2317</v>
      </c>
      <c r="E1943" s="25" t="s">
        <v>130</v>
      </c>
      <c r="F1943" s="20" t="s">
        <v>79</v>
      </c>
      <c r="H1943" s="41" t="s">
        <v>22</v>
      </c>
      <c r="I1943" s="21" t="s">
        <v>53</v>
      </c>
      <c r="J1943" s="21" t="s">
        <v>113</v>
      </c>
      <c r="K1943" s="25" t="s">
        <v>8580</v>
      </c>
      <c r="M1943" s="493">
        <v>0</v>
      </c>
      <c r="N1943" s="493">
        <v>500</v>
      </c>
      <c r="O1943" s="217">
        <f t="shared" si="30"/>
        <v>-14009</v>
      </c>
    </row>
    <row r="1944" spans="1:15" ht="22.95" customHeight="1" x14ac:dyDescent="0.2">
      <c r="A1944" s="227">
        <v>45985</v>
      </c>
      <c r="B1944" s="20" t="s">
        <v>208</v>
      </c>
      <c r="C1944" s="28">
        <v>2318</v>
      </c>
      <c r="E1944" s="25" t="s">
        <v>1279</v>
      </c>
      <c r="F1944" s="20" t="s">
        <v>79</v>
      </c>
      <c r="H1944" s="41" t="s">
        <v>22</v>
      </c>
      <c r="I1944" s="21" t="s">
        <v>53</v>
      </c>
      <c r="J1944" s="21" t="s">
        <v>113</v>
      </c>
      <c r="K1944" s="25" t="s">
        <v>1388</v>
      </c>
      <c r="M1944" s="493">
        <v>0</v>
      </c>
      <c r="N1944" s="493">
        <v>2700</v>
      </c>
      <c r="O1944" s="217">
        <f t="shared" si="30"/>
        <v>-16709</v>
      </c>
    </row>
    <row r="1945" spans="1:15" ht="22.95" customHeight="1" x14ac:dyDescent="0.2">
      <c r="A1945" s="227">
        <v>45985</v>
      </c>
      <c r="B1945" s="20" t="s">
        <v>208</v>
      </c>
      <c r="C1945" s="28">
        <v>2319</v>
      </c>
      <c r="E1945" s="25" t="s">
        <v>4492</v>
      </c>
      <c r="F1945" s="20" t="s">
        <v>79</v>
      </c>
      <c r="H1945" s="41" t="s">
        <v>22</v>
      </c>
      <c r="I1945" s="23" t="s">
        <v>103</v>
      </c>
      <c r="J1945" s="23" t="s">
        <v>102</v>
      </c>
      <c r="K1945" s="25" t="s">
        <v>8581</v>
      </c>
      <c r="M1945" s="493">
        <v>0</v>
      </c>
      <c r="N1945" s="493">
        <v>400</v>
      </c>
      <c r="O1945" s="217">
        <f t="shared" si="30"/>
        <v>-17109</v>
      </c>
    </row>
    <row r="1946" spans="1:15" ht="22.95" customHeight="1" x14ac:dyDescent="0.2">
      <c r="A1946" s="227">
        <v>45985</v>
      </c>
      <c r="B1946" s="20" t="s">
        <v>208</v>
      </c>
      <c r="C1946" s="28">
        <v>2320</v>
      </c>
      <c r="E1946" s="25" t="s">
        <v>1280</v>
      </c>
      <c r="F1946" s="20" t="s">
        <v>79</v>
      </c>
      <c r="H1946" s="41" t="s">
        <v>22</v>
      </c>
      <c r="I1946" s="23" t="s">
        <v>103</v>
      </c>
      <c r="J1946" s="23" t="s">
        <v>102</v>
      </c>
      <c r="K1946" s="25" t="s">
        <v>1388</v>
      </c>
      <c r="M1946" s="493">
        <v>0</v>
      </c>
      <c r="N1946" s="493">
        <v>1800</v>
      </c>
      <c r="O1946" s="217">
        <f t="shared" si="30"/>
        <v>-18909</v>
      </c>
    </row>
    <row r="1947" spans="1:15" ht="22.95" customHeight="1" x14ac:dyDescent="0.2">
      <c r="A1947" s="227">
        <v>45985</v>
      </c>
      <c r="B1947" s="20" t="s">
        <v>208</v>
      </c>
      <c r="C1947" s="28">
        <v>2321</v>
      </c>
      <c r="E1947" s="25" t="s">
        <v>1316</v>
      </c>
      <c r="F1947" s="20" t="s">
        <v>79</v>
      </c>
      <c r="H1947" s="41" t="s">
        <v>22</v>
      </c>
      <c r="I1947" s="23" t="s">
        <v>103</v>
      </c>
      <c r="J1947" s="23" t="s">
        <v>102</v>
      </c>
      <c r="K1947" s="25" t="s">
        <v>4297</v>
      </c>
      <c r="M1947" s="493">
        <v>0</v>
      </c>
      <c r="N1947" s="493">
        <v>5420</v>
      </c>
      <c r="O1947" s="217">
        <f t="shared" si="30"/>
        <v>-24329</v>
      </c>
    </row>
    <row r="1948" spans="1:15" ht="22.95" customHeight="1" x14ac:dyDescent="0.2">
      <c r="A1948" s="227">
        <v>45985</v>
      </c>
      <c r="B1948" s="20" t="s">
        <v>208</v>
      </c>
      <c r="C1948" s="28">
        <v>2322</v>
      </c>
      <c r="E1948" s="25" t="s">
        <v>4283</v>
      </c>
      <c r="F1948" s="20" t="s">
        <v>79</v>
      </c>
      <c r="H1948" s="41" t="s">
        <v>22</v>
      </c>
      <c r="I1948" s="41" t="s">
        <v>53</v>
      </c>
      <c r="J1948" s="21" t="s">
        <v>112</v>
      </c>
      <c r="K1948" s="25" t="s">
        <v>8457</v>
      </c>
      <c r="M1948" s="493">
        <v>0</v>
      </c>
      <c r="N1948" s="493">
        <v>4760</v>
      </c>
      <c r="O1948" s="217">
        <f t="shared" si="30"/>
        <v>-29089</v>
      </c>
    </row>
    <row r="1949" spans="1:15" ht="22.95" customHeight="1" x14ac:dyDescent="0.2">
      <c r="A1949" s="227">
        <v>45985</v>
      </c>
      <c r="B1949" s="20" t="s">
        <v>208</v>
      </c>
      <c r="C1949" s="28">
        <v>2323</v>
      </c>
      <c r="E1949" s="25" t="s">
        <v>4283</v>
      </c>
      <c r="F1949" s="20" t="s">
        <v>79</v>
      </c>
      <c r="H1949" s="41" t="s">
        <v>22</v>
      </c>
      <c r="I1949" s="41" t="s">
        <v>53</v>
      </c>
      <c r="J1949" s="21" t="s">
        <v>112</v>
      </c>
      <c r="K1949" s="25" t="s">
        <v>8548</v>
      </c>
      <c r="M1949" s="493">
        <v>0</v>
      </c>
      <c r="N1949" s="493">
        <v>12187</v>
      </c>
      <c r="O1949" s="217">
        <f t="shared" si="30"/>
        <v>-41276</v>
      </c>
    </row>
    <row r="1950" spans="1:15" ht="22.95" customHeight="1" x14ac:dyDescent="0.2">
      <c r="A1950" s="227">
        <v>45985</v>
      </c>
      <c r="B1950" s="20" t="s">
        <v>208</v>
      </c>
      <c r="C1950" s="28">
        <v>2324</v>
      </c>
      <c r="E1950" s="25" t="s">
        <v>4283</v>
      </c>
      <c r="F1950" s="20" t="s">
        <v>79</v>
      </c>
      <c r="H1950" s="41" t="s">
        <v>22</v>
      </c>
      <c r="I1950" s="41" t="s">
        <v>53</v>
      </c>
      <c r="J1950" s="21" t="s">
        <v>112</v>
      </c>
      <c r="K1950" s="25" t="s">
        <v>1002</v>
      </c>
      <c r="M1950" s="493">
        <v>0</v>
      </c>
      <c r="N1950" s="493">
        <v>4900</v>
      </c>
      <c r="O1950" s="217">
        <f t="shared" si="30"/>
        <v>-46176</v>
      </c>
    </row>
    <row r="1951" spans="1:15" ht="22.95" customHeight="1" x14ac:dyDescent="0.2">
      <c r="A1951" s="227">
        <v>45985</v>
      </c>
      <c r="B1951" s="20" t="s">
        <v>208</v>
      </c>
      <c r="C1951" s="28">
        <v>2325</v>
      </c>
      <c r="E1951" s="25" t="s">
        <v>1270</v>
      </c>
      <c r="F1951" s="20" t="s">
        <v>79</v>
      </c>
      <c r="H1951" s="28" t="s">
        <v>21</v>
      </c>
      <c r="I1951" s="23" t="s">
        <v>81</v>
      </c>
      <c r="J1951" s="23" t="s">
        <v>33</v>
      </c>
      <c r="M1951" s="586">
        <v>320000</v>
      </c>
      <c r="N1951" s="493">
        <v>0</v>
      </c>
      <c r="O1951" s="217">
        <f t="shared" si="30"/>
        <v>273824</v>
      </c>
    </row>
    <row r="1952" spans="1:15" ht="22.95" customHeight="1" x14ac:dyDescent="0.2">
      <c r="A1952" s="227">
        <v>45985</v>
      </c>
      <c r="B1952" s="20" t="s">
        <v>208</v>
      </c>
      <c r="C1952" s="28">
        <v>2326</v>
      </c>
      <c r="E1952" s="25" t="s">
        <v>1278</v>
      </c>
      <c r="F1952" s="20" t="s">
        <v>79</v>
      </c>
      <c r="H1952" s="41" t="s">
        <v>22</v>
      </c>
      <c r="I1952" s="41" t="s">
        <v>53</v>
      </c>
      <c r="J1952" s="21" t="s">
        <v>112</v>
      </c>
      <c r="K1952" s="25" t="s">
        <v>1302</v>
      </c>
      <c r="M1952" s="493">
        <v>0</v>
      </c>
      <c r="N1952" s="493">
        <v>202436</v>
      </c>
      <c r="O1952" s="217">
        <f t="shared" si="30"/>
        <v>71388</v>
      </c>
    </row>
    <row r="1953" spans="1:15" ht="22.95" customHeight="1" x14ac:dyDescent="0.2">
      <c r="A1953" s="227">
        <v>45985</v>
      </c>
      <c r="B1953" s="20" t="s">
        <v>208</v>
      </c>
      <c r="C1953" s="28">
        <v>2327</v>
      </c>
      <c r="E1953" s="25" t="s">
        <v>1278</v>
      </c>
      <c r="F1953" s="20" t="s">
        <v>79</v>
      </c>
      <c r="H1953" s="41" t="s">
        <v>22</v>
      </c>
      <c r="I1953" s="41" t="s">
        <v>53</v>
      </c>
      <c r="J1953" s="21" t="s">
        <v>114</v>
      </c>
      <c r="K1953" s="25" t="s">
        <v>149</v>
      </c>
      <c r="M1953" s="493">
        <v>0</v>
      </c>
      <c r="N1953" s="493">
        <v>4050</v>
      </c>
      <c r="O1953" s="217">
        <f t="shared" si="30"/>
        <v>67338</v>
      </c>
    </row>
    <row r="1954" spans="1:15" ht="22.95" customHeight="1" x14ac:dyDescent="0.2">
      <c r="A1954" s="227">
        <v>45985</v>
      </c>
      <c r="B1954" s="20" t="s">
        <v>208</v>
      </c>
      <c r="C1954" s="28">
        <v>2328</v>
      </c>
      <c r="E1954" s="25" t="s">
        <v>1278</v>
      </c>
      <c r="F1954" s="20" t="s">
        <v>79</v>
      </c>
      <c r="H1954" s="41" t="s">
        <v>22</v>
      </c>
      <c r="I1954" s="41" t="s">
        <v>53</v>
      </c>
      <c r="J1954" s="21" t="s">
        <v>112</v>
      </c>
      <c r="K1954" s="25" t="s">
        <v>1303</v>
      </c>
      <c r="M1954" s="493">
        <v>0</v>
      </c>
      <c r="N1954" s="493">
        <v>26266</v>
      </c>
      <c r="O1954" s="217">
        <f t="shared" si="30"/>
        <v>41072</v>
      </c>
    </row>
    <row r="1955" spans="1:15" ht="22.95" customHeight="1" x14ac:dyDescent="0.2">
      <c r="A1955" s="227">
        <v>45985</v>
      </c>
      <c r="B1955" s="20" t="s">
        <v>208</v>
      </c>
      <c r="C1955" s="28">
        <v>2329</v>
      </c>
      <c r="E1955" s="25" t="s">
        <v>4244</v>
      </c>
      <c r="F1955" s="20" t="s">
        <v>79</v>
      </c>
      <c r="H1955" s="41" t="s">
        <v>22</v>
      </c>
      <c r="I1955" s="23" t="s">
        <v>81</v>
      </c>
      <c r="J1955" s="23" t="s">
        <v>33</v>
      </c>
      <c r="K1955" s="25" t="s">
        <v>1364</v>
      </c>
      <c r="M1955" s="493">
        <v>0</v>
      </c>
      <c r="N1955" s="586">
        <v>35000</v>
      </c>
      <c r="O1955" s="217">
        <f t="shared" si="30"/>
        <v>6072</v>
      </c>
    </row>
    <row r="1956" spans="1:15" ht="22.95" customHeight="1" x14ac:dyDescent="0.2">
      <c r="A1956" s="227">
        <v>45990</v>
      </c>
      <c r="B1956" s="20" t="s">
        <v>208</v>
      </c>
      <c r="C1956" s="28">
        <v>2337</v>
      </c>
      <c r="E1956" s="25" t="s">
        <v>1279</v>
      </c>
      <c r="F1956" s="20" t="s">
        <v>79</v>
      </c>
      <c r="H1956" s="41" t="s">
        <v>22</v>
      </c>
      <c r="I1956" s="21" t="s">
        <v>53</v>
      </c>
      <c r="J1956" s="21" t="s">
        <v>113</v>
      </c>
      <c r="K1956" s="25" t="s">
        <v>8593</v>
      </c>
      <c r="M1956" s="493">
        <v>0</v>
      </c>
      <c r="N1956" s="493">
        <v>300</v>
      </c>
      <c r="O1956" s="217">
        <f t="shared" ref="O1956:O2017" si="31">O1955+M1956-N1956</f>
        <v>5772</v>
      </c>
    </row>
    <row r="1957" spans="1:15" ht="22.95" customHeight="1" x14ac:dyDescent="0.2">
      <c r="A1957" s="227">
        <v>45990</v>
      </c>
      <c r="B1957" s="20" t="s">
        <v>208</v>
      </c>
      <c r="C1957" s="28">
        <v>2338</v>
      </c>
      <c r="E1957" s="25" t="s">
        <v>1280</v>
      </c>
      <c r="F1957" s="20" t="s">
        <v>79</v>
      </c>
      <c r="H1957" s="41" t="s">
        <v>22</v>
      </c>
      <c r="I1957" s="23" t="s">
        <v>103</v>
      </c>
      <c r="J1957" s="23" t="s">
        <v>102</v>
      </c>
      <c r="K1957" s="25" t="s">
        <v>8593</v>
      </c>
      <c r="M1957" s="493">
        <v>0</v>
      </c>
      <c r="N1957" s="493">
        <v>200</v>
      </c>
      <c r="O1957" s="217">
        <f t="shared" si="31"/>
        <v>5572</v>
      </c>
    </row>
    <row r="1958" spans="1:15" ht="22.95" customHeight="1" x14ac:dyDescent="0.2">
      <c r="A1958" s="227">
        <v>45990</v>
      </c>
      <c r="B1958" s="20" t="s">
        <v>208</v>
      </c>
      <c r="C1958" s="28">
        <v>2339</v>
      </c>
      <c r="E1958" s="25" t="s">
        <v>8582</v>
      </c>
      <c r="F1958" s="20" t="s">
        <v>79</v>
      </c>
      <c r="H1958" s="41" t="s">
        <v>22</v>
      </c>
      <c r="I1958" s="23" t="s">
        <v>103</v>
      </c>
      <c r="J1958" s="23" t="s">
        <v>102</v>
      </c>
      <c r="K1958" s="25" t="s">
        <v>4378</v>
      </c>
      <c r="M1958" s="493">
        <v>0</v>
      </c>
      <c r="N1958" s="493">
        <v>100</v>
      </c>
      <c r="O1958" s="217">
        <f t="shared" si="31"/>
        <v>5472</v>
      </c>
    </row>
    <row r="1959" spans="1:15" ht="22.95" customHeight="1" x14ac:dyDescent="0.2">
      <c r="A1959" s="227">
        <v>45990</v>
      </c>
      <c r="B1959" s="20" t="s">
        <v>208</v>
      </c>
      <c r="C1959" s="28">
        <v>2340</v>
      </c>
      <c r="E1959" s="25" t="s">
        <v>130</v>
      </c>
      <c r="F1959" s="20" t="s">
        <v>79</v>
      </c>
      <c r="H1959" s="41" t="s">
        <v>22</v>
      </c>
      <c r="I1959" s="21" t="s">
        <v>53</v>
      </c>
      <c r="J1959" s="21" t="s">
        <v>113</v>
      </c>
      <c r="K1959" s="25" t="s">
        <v>5685</v>
      </c>
      <c r="M1959" s="493">
        <v>0</v>
      </c>
      <c r="N1959" s="493">
        <v>500</v>
      </c>
      <c r="O1959" s="217">
        <f t="shared" si="31"/>
        <v>4972</v>
      </c>
    </row>
    <row r="1960" spans="1:15" ht="22.95" customHeight="1" x14ac:dyDescent="0.2">
      <c r="A1960" s="227">
        <v>45990</v>
      </c>
      <c r="B1960" s="20" t="s">
        <v>208</v>
      </c>
      <c r="C1960" s="28">
        <v>2341</v>
      </c>
      <c r="E1960" s="25" t="s">
        <v>8583</v>
      </c>
      <c r="F1960" s="20" t="s">
        <v>79</v>
      </c>
      <c r="H1960" s="41" t="s">
        <v>22</v>
      </c>
      <c r="I1960" s="23" t="s">
        <v>103</v>
      </c>
      <c r="J1960" s="23" t="s">
        <v>102</v>
      </c>
      <c r="K1960" s="25" t="s">
        <v>5685</v>
      </c>
      <c r="M1960" s="493">
        <v>0</v>
      </c>
      <c r="N1960" s="493">
        <v>300</v>
      </c>
      <c r="O1960" s="217">
        <f t="shared" si="31"/>
        <v>4672</v>
      </c>
    </row>
    <row r="1961" spans="1:15" ht="22.95" customHeight="1" x14ac:dyDescent="0.2">
      <c r="A1961" s="227">
        <v>45990</v>
      </c>
      <c r="B1961" s="20" t="s">
        <v>208</v>
      </c>
      <c r="C1961" s="28">
        <v>2342</v>
      </c>
      <c r="E1961" s="25" t="s">
        <v>8584</v>
      </c>
      <c r="F1961" s="20" t="s">
        <v>79</v>
      </c>
      <c r="H1961" s="41" t="s">
        <v>22</v>
      </c>
      <c r="I1961" s="23" t="s">
        <v>103</v>
      </c>
      <c r="J1961" s="23" t="s">
        <v>102</v>
      </c>
      <c r="K1961" s="25" t="s">
        <v>1325</v>
      </c>
      <c r="M1961" s="493">
        <v>0</v>
      </c>
      <c r="N1961" s="493">
        <v>700</v>
      </c>
      <c r="O1961" s="217">
        <f t="shared" si="31"/>
        <v>3972</v>
      </c>
    </row>
    <row r="1962" spans="1:15" ht="22.95" customHeight="1" x14ac:dyDescent="0.2">
      <c r="A1962" s="227">
        <v>45990</v>
      </c>
      <c r="B1962" s="20" t="s">
        <v>208</v>
      </c>
      <c r="C1962" s="28">
        <v>2343</v>
      </c>
      <c r="E1962" s="25" t="s">
        <v>4172</v>
      </c>
      <c r="F1962" s="20" t="s">
        <v>79</v>
      </c>
      <c r="H1962" s="41" t="s">
        <v>22</v>
      </c>
      <c r="I1962" s="23" t="s">
        <v>103</v>
      </c>
      <c r="J1962" s="23" t="s">
        <v>214</v>
      </c>
      <c r="K1962" s="25" t="s">
        <v>1325</v>
      </c>
      <c r="M1962" s="493">
        <v>0</v>
      </c>
      <c r="N1962" s="493">
        <v>150</v>
      </c>
      <c r="O1962" s="217">
        <f t="shared" si="31"/>
        <v>3822</v>
      </c>
    </row>
    <row r="1963" spans="1:15" ht="22.95" customHeight="1" x14ac:dyDescent="0.2">
      <c r="A1963" s="227">
        <v>45990</v>
      </c>
      <c r="B1963" s="20" t="s">
        <v>208</v>
      </c>
      <c r="C1963" s="28">
        <v>2344</v>
      </c>
      <c r="E1963" s="25" t="s">
        <v>8585</v>
      </c>
      <c r="F1963" s="20" t="s">
        <v>79</v>
      </c>
      <c r="H1963" s="41" t="s">
        <v>22</v>
      </c>
      <c r="I1963" s="23" t="s">
        <v>103</v>
      </c>
      <c r="J1963" s="23" t="s">
        <v>95</v>
      </c>
      <c r="K1963" s="25" t="s">
        <v>1304</v>
      </c>
      <c r="M1963" s="493">
        <v>0</v>
      </c>
      <c r="N1963" s="493">
        <v>740</v>
      </c>
      <c r="O1963" s="217">
        <f t="shared" si="31"/>
        <v>3082</v>
      </c>
    </row>
    <row r="1964" spans="1:15" ht="22.95" customHeight="1" x14ac:dyDescent="0.2">
      <c r="A1964" s="227">
        <v>45990</v>
      </c>
      <c r="B1964" s="20" t="s">
        <v>208</v>
      </c>
      <c r="C1964" s="28">
        <v>2345</v>
      </c>
      <c r="E1964" s="25" t="s">
        <v>130</v>
      </c>
      <c r="F1964" s="20" t="s">
        <v>79</v>
      </c>
      <c r="H1964" s="41" t="s">
        <v>22</v>
      </c>
      <c r="I1964" s="21" t="s">
        <v>53</v>
      </c>
      <c r="J1964" s="21" t="s">
        <v>113</v>
      </c>
      <c r="K1964" s="25" t="s">
        <v>1380</v>
      </c>
      <c r="M1964" s="493">
        <v>0</v>
      </c>
      <c r="N1964" s="493">
        <v>200</v>
      </c>
      <c r="O1964" s="217">
        <f t="shared" si="31"/>
        <v>2882</v>
      </c>
    </row>
    <row r="1965" spans="1:15" ht="22.95" customHeight="1" x14ac:dyDescent="0.2">
      <c r="A1965" s="227">
        <v>45990</v>
      </c>
      <c r="B1965" s="20" t="s">
        <v>208</v>
      </c>
      <c r="C1965" s="28">
        <v>2346</v>
      </c>
      <c r="E1965" s="25" t="s">
        <v>130</v>
      </c>
      <c r="F1965" s="20" t="s">
        <v>79</v>
      </c>
      <c r="H1965" s="41" t="s">
        <v>22</v>
      </c>
      <c r="I1965" s="21" t="s">
        <v>53</v>
      </c>
      <c r="J1965" s="21" t="s">
        <v>113</v>
      </c>
      <c r="K1965" s="25" t="s">
        <v>8594</v>
      </c>
      <c r="M1965" s="493">
        <v>0</v>
      </c>
      <c r="N1965" s="493">
        <v>200</v>
      </c>
      <c r="O1965" s="217">
        <f t="shared" si="31"/>
        <v>2682</v>
      </c>
    </row>
    <row r="1966" spans="1:15" ht="22.95" customHeight="1" x14ac:dyDescent="0.2">
      <c r="A1966" s="227">
        <v>45990</v>
      </c>
      <c r="B1966" s="20" t="s">
        <v>208</v>
      </c>
      <c r="C1966" s="28">
        <v>2347</v>
      </c>
      <c r="E1966" s="25" t="s">
        <v>1321</v>
      </c>
      <c r="F1966" s="20" t="s">
        <v>79</v>
      </c>
      <c r="H1966" s="41" t="s">
        <v>22</v>
      </c>
      <c r="I1966" s="23" t="s">
        <v>103</v>
      </c>
      <c r="J1966" s="23" t="s">
        <v>97</v>
      </c>
      <c r="K1966" s="25" t="s">
        <v>8558</v>
      </c>
      <c r="M1966" s="493">
        <v>0</v>
      </c>
      <c r="N1966" s="493">
        <v>320</v>
      </c>
      <c r="O1966" s="217">
        <f t="shared" si="31"/>
        <v>2362</v>
      </c>
    </row>
    <row r="1967" spans="1:15" ht="22.95" customHeight="1" x14ac:dyDescent="0.2">
      <c r="A1967" s="227">
        <v>45990</v>
      </c>
      <c r="B1967" s="20" t="s">
        <v>208</v>
      </c>
      <c r="C1967" s="28">
        <v>2348</v>
      </c>
      <c r="E1967" s="25" t="s">
        <v>8586</v>
      </c>
      <c r="F1967" s="20" t="s">
        <v>79</v>
      </c>
      <c r="H1967" s="41" t="s">
        <v>22</v>
      </c>
      <c r="I1967" s="23" t="s">
        <v>103</v>
      </c>
      <c r="J1967" s="23" t="s">
        <v>102</v>
      </c>
      <c r="K1967" s="25" t="s">
        <v>4176</v>
      </c>
      <c r="M1967" s="493">
        <v>0</v>
      </c>
      <c r="N1967" s="493">
        <v>812</v>
      </c>
      <c r="O1967" s="217">
        <f t="shared" si="31"/>
        <v>1550</v>
      </c>
    </row>
    <row r="1968" spans="1:15" ht="22.95" customHeight="1" x14ac:dyDescent="0.2">
      <c r="A1968" s="227">
        <v>45990</v>
      </c>
      <c r="B1968" s="20" t="s">
        <v>208</v>
      </c>
      <c r="C1968" s="28">
        <v>2349</v>
      </c>
      <c r="E1968" s="25" t="s">
        <v>8587</v>
      </c>
      <c r="F1968" s="20" t="s">
        <v>79</v>
      </c>
      <c r="H1968" s="41" t="s">
        <v>22</v>
      </c>
      <c r="I1968" s="23" t="s">
        <v>103</v>
      </c>
      <c r="J1968" s="23" t="s">
        <v>102</v>
      </c>
      <c r="K1968" s="25" t="s">
        <v>4176</v>
      </c>
      <c r="M1968" s="493">
        <v>0</v>
      </c>
      <c r="N1968" s="493">
        <v>290</v>
      </c>
      <c r="O1968" s="217">
        <f t="shared" si="31"/>
        <v>1260</v>
      </c>
    </row>
    <row r="1969" spans="1:15" ht="22.95" customHeight="1" x14ac:dyDescent="0.2">
      <c r="A1969" s="227">
        <v>45990</v>
      </c>
      <c r="B1969" s="20" t="s">
        <v>208</v>
      </c>
      <c r="C1969" s="28">
        <v>2350</v>
      </c>
      <c r="E1969" s="25" t="s">
        <v>8588</v>
      </c>
      <c r="F1969" s="20" t="s">
        <v>79</v>
      </c>
      <c r="H1969" s="41" t="s">
        <v>22</v>
      </c>
      <c r="I1969" s="23" t="s">
        <v>103</v>
      </c>
      <c r="J1969" s="23" t="s">
        <v>102</v>
      </c>
      <c r="K1969" s="25" t="s">
        <v>4176</v>
      </c>
      <c r="M1969" s="493">
        <v>0</v>
      </c>
      <c r="N1969" s="493">
        <v>100</v>
      </c>
      <c r="O1969" s="217">
        <f t="shared" si="31"/>
        <v>1160</v>
      </c>
    </row>
    <row r="1970" spans="1:15" ht="22.95" customHeight="1" x14ac:dyDescent="0.2">
      <c r="A1970" s="227">
        <v>45990</v>
      </c>
      <c r="B1970" s="20" t="s">
        <v>208</v>
      </c>
      <c r="C1970" s="28">
        <v>2351</v>
      </c>
      <c r="E1970" s="25" t="s">
        <v>130</v>
      </c>
      <c r="F1970" s="20" t="s">
        <v>79</v>
      </c>
      <c r="H1970" s="41" t="s">
        <v>22</v>
      </c>
      <c r="I1970" s="21" t="s">
        <v>53</v>
      </c>
      <c r="J1970" s="21" t="s">
        <v>113</v>
      </c>
      <c r="K1970" s="25" t="s">
        <v>8595</v>
      </c>
      <c r="M1970" s="493">
        <v>0</v>
      </c>
      <c r="N1970" s="493">
        <v>200</v>
      </c>
      <c r="O1970" s="217">
        <f t="shared" si="31"/>
        <v>960</v>
      </c>
    </row>
    <row r="1971" spans="1:15" ht="22.95" customHeight="1" x14ac:dyDescent="0.2">
      <c r="A1971" s="227">
        <v>45990</v>
      </c>
      <c r="B1971" s="20" t="s">
        <v>208</v>
      </c>
      <c r="C1971" s="28">
        <v>2352</v>
      </c>
      <c r="E1971" s="25" t="s">
        <v>130</v>
      </c>
      <c r="F1971" s="20" t="s">
        <v>79</v>
      </c>
      <c r="H1971" s="41" t="s">
        <v>22</v>
      </c>
      <c r="I1971" s="21" t="s">
        <v>53</v>
      </c>
      <c r="J1971" s="21" t="s">
        <v>113</v>
      </c>
      <c r="K1971" s="25" t="s">
        <v>1283</v>
      </c>
      <c r="M1971" s="493">
        <v>0</v>
      </c>
      <c r="N1971" s="493">
        <v>500</v>
      </c>
      <c r="O1971" s="217">
        <f t="shared" si="31"/>
        <v>460</v>
      </c>
    </row>
    <row r="1972" spans="1:15" ht="22.95" customHeight="1" x14ac:dyDescent="0.2">
      <c r="A1972" s="227">
        <v>45990</v>
      </c>
      <c r="B1972" s="20" t="s">
        <v>208</v>
      </c>
      <c r="C1972" s="28">
        <v>2353</v>
      </c>
      <c r="E1972" s="25" t="s">
        <v>130</v>
      </c>
      <c r="F1972" s="20" t="s">
        <v>79</v>
      </c>
      <c r="H1972" s="41" t="s">
        <v>22</v>
      </c>
      <c r="I1972" s="21" t="s">
        <v>53</v>
      </c>
      <c r="J1972" s="21" t="s">
        <v>113</v>
      </c>
      <c r="K1972" s="25" t="s">
        <v>8596</v>
      </c>
      <c r="M1972" s="493">
        <v>0</v>
      </c>
      <c r="N1972" s="493">
        <v>200</v>
      </c>
      <c r="O1972" s="217">
        <f t="shared" si="31"/>
        <v>260</v>
      </c>
    </row>
    <row r="1973" spans="1:15" ht="22.95" customHeight="1" x14ac:dyDescent="0.2">
      <c r="A1973" s="227">
        <v>45990</v>
      </c>
      <c r="B1973" s="20" t="s">
        <v>208</v>
      </c>
      <c r="C1973" s="28">
        <v>2355</v>
      </c>
      <c r="E1973" s="25" t="s">
        <v>1277</v>
      </c>
      <c r="F1973" s="20" t="s">
        <v>79</v>
      </c>
      <c r="H1973" s="41" t="s">
        <v>22</v>
      </c>
      <c r="I1973" s="23" t="s">
        <v>103</v>
      </c>
      <c r="J1973" s="23" t="s">
        <v>102</v>
      </c>
      <c r="K1973" s="25" t="s">
        <v>139</v>
      </c>
      <c r="M1973" s="493">
        <v>0</v>
      </c>
      <c r="N1973" s="493">
        <v>55</v>
      </c>
      <c r="O1973" s="217">
        <f t="shared" si="31"/>
        <v>205</v>
      </c>
    </row>
    <row r="1974" spans="1:15" ht="22.95" customHeight="1" x14ac:dyDescent="0.2">
      <c r="A1974" s="227">
        <v>45990</v>
      </c>
      <c r="B1974" s="20" t="s">
        <v>208</v>
      </c>
      <c r="C1974" s="28">
        <v>2356</v>
      </c>
      <c r="E1974" s="25" t="s">
        <v>1276</v>
      </c>
      <c r="F1974" s="20" t="s">
        <v>79</v>
      </c>
      <c r="H1974" s="41" t="s">
        <v>22</v>
      </c>
      <c r="I1974" s="23" t="s">
        <v>103</v>
      </c>
      <c r="J1974" s="23" t="s">
        <v>102</v>
      </c>
      <c r="K1974" s="25" t="s">
        <v>1300</v>
      </c>
      <c r="M1974" s="493">
        <v>0</v>
      </c>
      <c r="N1974" s="493">
        <v>8288</v>
      </c>
      <c r="O1974" s="217">
        <f t="shared" si="31"/>
        <v>-8083</v>
      </c>
    </row>
    <row r="1975" spans="1:15" ht="22.95" customHeight="1" x14ac:dyDescent="0.2">
      <c r="A1975" s="227">
        <v>45990</v>
      </c>
      <c r="B1975" s="20" t="s">
        <v>208</v>
      </c>
      <c r="C1975" s="28">
        <v>2357</v>
      </c>
      <c r="E1975" s="25" t="s">
        <v>1275</v>
      </c>
      <c r="F1975" s="20" t="s">
        <v>79</v>
      </c>
      <c r="H1975" s="41" t="s">
        <v>22</v>
      </c>
      <c r="I1975" s="23" t="s">
        <v>103</v>
      </c>
      <c r="J1975" s="23" t="s">
        <v>214</v>
      </c>
      <c r="K1975" s="25" t="s">
        <v>1299</v>
      </c>
      <c r="M1975" s="493">
        <v>0</v>
      </c>
      <c r="N1975" s="493">
        <v>300</v>
      </c>
      <c r="O1975" s="217">
        <f t="shared" si="31"/>
        <v>-8383</v>
      </c>
    </row>
    <row r="1976" spans="1:15" ht="22.95" customHeight="1" x14ac:dyDescent="0.2">
      <c r="A1976" s="227">
        <v>45990</v>
      </c>
      <c r="B1976" s="20" t="s">
        <v>208</v>
      </c>
      <c r="C1976" s="28">
        <v>2358</v>
      </c>
      <c r="E1976" s="25" t="s">
        <v>1321</v>
      </c>
      <c r="F1976" s="20" t="s">
        <v>79</v>
      </c>
      <c r="H1976" s="41" t="s">
        <v>22</v>
      </c>
      <c r="I1976" s="23" t="s">
        <v>103</v>
      </c>
      <c r="J1976" s="23" t="s">
        <v>97</v>
      </c>
      <c r="K1976" s="25" t="s">
        <v>8597</v>
      </c>
      <c r="M1976" s="493">
        <v>0</v>
      </c>
      <c r="N1976" s="493">
        <v>300</v>
      </c>
      <c r="O1976" s="217">
        <f t="shared" si="31"/>
        <v>-8683</v>
      </c>
    </row>
    <row r="1977" spans="1:15" ht="22.95" customHeight="1" x14ac:dyDescent="0.2">
      <c r="A1977" s="227">
        <v>45990</v>
      </c>
      <c r="B1977" s="20" t="s">
        <v>208</v>
      </c>
      <c r="C1977" s="28">
        <v>2359</v>
      </c>
      <c r="E1977" s="25" t="s">
        <v>1933</v>
      </c>
      <c r="F1977" s="20" t="s">
        <v>79</v>
      </c>
      <c r="H1977" s="41" t="s">
        <v>22</v>
      </c>
      <c r="I1977" s="23" t="s">
        <v>103</v>
      </c>
      <c r="J1977" s="23" t="s">
        <v>94</v>
      </c>
      <c r="K1977" s="25" t="s">
        <v>149</v>
      </c>
      <c r="M1977" s="493">
        <v>0</v>
      </c>
      <c r="N1977" s="493">
        <v>500</v>
      </c>
      <c r="O1977" s="217">
        <f t="shared" si="31"/>
        <v>-9183</v>
      </c>
    </row>
    <row r="1978" spans="1:15" ht="22.95" customHeight="1" x14ac:dyDescent="0.2">
      <c r="A1978" s="227">
        <v>45990</v>
      </c>
      <c r="B1978" s="20" t="s">
        <v>208</v>
      </c>
      <c r="C1978" s="28">
        <v>2360</v>
      </c>
      <c r="E1978" s="25" t="s">
        <v>8589</v>
      </c>
      <c r="F1978" s="20" t="s">
        <v>79</v>
      </c>
      <c r="H1978" s="41" t="s">
        <v>22</v>
      </c>
      <c r="I1978" s="23" t="s">
        <v>53</v>
      </c>
      <c r="J1978" s="23" t="s">
        <v>112</v>
      </c>
      <c r="K1978" s="25" t="s">
        <v>4176</v>
      </c>
      <c r="M1978" s="493">
        <v>0</v>
      </c>
      <c r="N1978" s="493">
        <v>760</v>
      </c>
      <c r="O1978" s="217">
        <f t="shared" si="31"/>
        <v>-9943</v>
      </c>
    </row>
    <row r="1979" spans="1:15" ht="22.95" customHeight="1" x14ac:dyDescent="0.2">
      <c r="A1979" s="227">
        <v>45990</v>
      </c>
      <c r="B1979" s="20" t="s">
        <v>208</v>
      </c>
      <c r="C1979" s="28">
        <v>2361</v>
      </c>
      <c r="E1979" s="25" t="s">
        <v>8590</v>
      </c>
      <c r="F1979" s="20" t="s">
        <v>79</v>
      </c>
      <c r="H1979" s="41" t="s">
        <v>22</v>
      </c>
      <c r="I1979" s="23" t="s">
        <v>53</v>
      </c>
      <c r="J1979" s="23" t="s">
        <v>112</v>
      </c>
      <c r="K1979" s="25" t="s">
        <v>8598</v>
      </c>
      <c r="M1979" s="493">
        <v>0</v>
      </c>
      <c r="N1979" s="493">
        <v>2138</v>
      </c>
      <c r="O1979" s="217">
        <f t="shared" si="31"/>
        <v>-12081</v>
      </c>
    </row>
    <row r="1980" spans="1:15" ht="22.95" customHeight="1" x14ac:dyDescent="0.2">
      <c r="A1980" s="227">
        <v>45990</v>
      </c>
      <c r="B1980" s="20" t="s">
        <v>208</v>
      </c>
      <c r="C1980" s="28">
        <v>2362</v>
      </c>
      <c r="E1980" s="25" t="s">
        <v>4283</v>
      </c>
      <c r="F1980" s="20" t="s">
        <v>79</v>
      </c>
      <c r="H1980" s="41" t="s">
        <v>22</v>
      </c>
      <c r="I1980" s="23" t="s">
        <v>53</v>
      </c>
      <c r="J1980" s="23" t="s">
        <v>112</v>
      </c>
      <c r="K1980" s="25" t="s">
        <v>4245</v>
      </c>
      <c r="M1980" s="493">
        <v>0</v>
      </c>
      <c r="N1980" s="493">
        <v>1960</v>
      </c>
      <c r="O1980" s="217">
        <f t="shared" si="31"/>
        <v>-14041</v>
      </c>
    </row>
    <row r="1981" spans="1:15" ht="22.95" customHeight="1" x14ac:dyDescent="0.2">
      <c r="A1981" s="227">
        <v>45990</v>
      </c>
      <c r="B1981" s="20" t="s">
        <v>208</v>
      </c>
      <c r="C1981" s="28">
        <v>2363</v>
      </c>
      <c r="E1981" s="25" t="s">
        <v>4283</v>
      </c>
      <c r="F1981" s="20" t="s">
        <v>79</v>
      </c>
      <c r="H1981" s="41" t="s">
        <v>22</v>
      </c>
      <c r="I1981" s="23" t="s">
        <v>53</v>
      </c>
      <c r="J1981" s="23" t="s">
        <v>112</v>
      </c>
      <c r="K1981" s="25" t="s">
        <v>8548</v>
      </c>
      <c r="M1981" s="493">
        <v>0</v>
      </c>
      <c r="N1981" s="493">
        <v>7504</v>
      </c>
      <c r="O1981" s="217">
        <f t="shared" si="31"/>
        <v>-21545</v>
      </c>
    </row>
    <row r="1982" spans="1:15" ht="22.95" customHeight="1" x14ac:dyDescent="0.2">
      <c r="A1982" s="227">
        <v>45990</v>
      </c>
      <c r="B1982" s="20" t="s">
        <v>208</v>
      </c>
      <c r="C1982" s="28">
        <v>2364</v>
      </c>
      <c r="E1982" s="25" t="s">
        <v>4283</v>
      </c>
      <c r="F1982" s="20" t="s">
        <v>79</v>
      </c>
      <c r="H1982" s="41" t="s">
        <v>22</v>
      </c>
      <c r="I1982" s="23" t="s">
        <v>53</v>
      </c>
      <c r="J1982" s="23" t="s">
        <v>112</v>
      </c>
      <c r="K1982" s="25" t="s">
        <v>8457</v>
      </c>
      <c r="M1982" s="493">
        <v>0</v>
      </c>
      <c r="N1982" s="493">
        <v>5453</v>
      </c>
      <c r="O1982" s="217">
        <f t="shared" si="31"/>
        <v>-26998</v>
      </c>
    </row>
    <row r="1983" spans="1:15" ht="22.95" customHeight="1" x14ac:dyDescent="0.2">
      <c r="A1983" s="227">
        <v>45990</v>
      </c>
      <c r="B1983" s="20" t="s">
        <v>208</v>
      </c>
      <c r="C1983" s="28">
        <v>2365</v>
      </c>
      <c r="E1983" s="25" t="s">
        <v>1316</v>
      </c>
      <c r="F1983" s="20" t="s">
        <v>79</v>
      </c>
      <c r="H1983" s="41" t="s">
        <v>22</v>
      </c>
      <c r="I1983" s="23" t="s">
        <v>103</v>
      </c>
      <c r="J1983" s="23" t="s">
        <v>102</v>
      </c>
      <c r="K1983" s="25" t="s">
        <v>4499</v>
      </c>
      <c r="M1983" s="493">
        <v>0</v>
      </c>
      <c r="N1983" s="493">
        <v>7200</v>
      </c>
      <c r="O1983" s="217">
        <f t="shared" si="31"/>
        <v>-34198</v>
      </c>
    </row>
    <row r="1984" spans="1:15" ht="22.95" customHeight="1" x14ac:dyDescent="0.2">
      <c r="A1984" s="227">
        <v>45990</v>
      </c>
      <c r="B1984" s="20" t="s">
        <v>208</v>
      </c>
      <c r="C1984" s="28">
        <v>2366</v>
      </c>
      <c r="E1984" s="25" t="s">
        <v>130</v>
      </c>
      <c r="F1984" s="20" t="s">
        <v>79</v>
      </c>
      <c r="H1984" s="41" t="s">
        <v>22</v>
      </c>
      <c r="I1984" s="21" t="s">
        <v>53</v>
      </c>
      <c r="J1984" s="21" t="s">
        <v>113</v>
      </c>
      <c r="K1984" s="25" t="s">
        <v>1386</v>
      </c>
      <c r="M1984" s="493">
        <v>0</v>
      </c>
      <c r="N1984" s="493">
        <v>2000</v>
      </c>
      <c r="O1984" s="217">
        <f t="shared" si="31"/>
        <v>-36198</v>
      </c>
    </row>
    <row r="1985" spans="1:16" ht="22.95" customHeight="1" x14ac:dyDescent="0.2">
      <c r="A1985" s="227">
        <v>45990</v>
      </c>
      <c r="B1985" s="20" t="s">
        <v>208</v>
      </c>
      <c r="C1985" s="28">
        <v>2367</v>
      </c>
      <c r="E1985" s="25" t="s">
        <v>130</v>
      </c>
      <c r="F1985" s="20" t="s">
        <v>79</v>
      </c>
      <c r="H1985" s="41" t="s">
        <v>22</v>
      </c>
      <c r="I1985" s="21" t="s">
        <v>53</v>
      </c>
      <c r="J1985" s="21" t="s">
        <v>113</v>
      </c>
      <c r="K1985" s="25" t="s">
        <v>8482</v>
      </c>
      <c r="M1985" s="493">
        <v>0</v>
      </c>
      <c r="N1985" s="493">
        <v>300</v>
      </c>
      <c r="O1985" s="217">
        <f t="shared" si="31"/>
        <v>-36498</v>
      </c>
    </row>
    <row r="1986" spans="1:16" ht="22.95" customHeight="1" x14ac:dyDescent="0.2">
      <c r="A1986" s="227">
        <v>45990</v>
      </c>
      <c r="B1986" s="20" t="s">
        <v>208</v>
      </c>
      <c r="C1986" s="28">
        <v>2368</v>
      </c>
      <c r="E1986" s="25" t="s">
        <v>130</v>
      </c>
      <c r="F1986" s="20" t="s">
        <v>79</v>
      </c>
      <c r="H1986" s="41" t="s">
        <v>22</v>
      </c>
      <c r="I1986" s="21" t="s">
        <v>53</v>
      </c>
      <c r="J1986" s="21" t="s">
        <v>113</v>
      </c>
      <c r="K1986" s="25" t="s">
        <v>5668</v>
      </c>
      <c r="M1986" s="493">
        <v>0</v>
      </c>
      <c r="N1986" s="493">
        <v>500</v>
      </c>
      <c r="O1986" s="217">
        <f t="shared" si="31"/>
        <v>-36998</v>
      </c>
    </row>
    <row r="1987" spans="1:16" ht="22.95" customHeight="1" x14ac:dyDescent="0.2">
      <c r="A1987" s="227">
        <v>45990</v>
      </c>
      <c r="B1987" s="20" t="s">
        <v>208</v>
      </c>
      <c r="C1987" s="28">
        <v>2369</v>
      </c>
      <c r="E1987" s="25" t="s">
        <v>130</v>
      </c>
      <c r="F1987" s="20" t="s">
        <v>79</v>
      </c>
      <c r="H1987" s="41" t="s">
        <v>22</v>
      </c>
      <c r="I1987" s="21" t="s">
        <v>53</v>
      </c>
      <c r="J1987" s="21" t="s">
        <v>113</v>
      </c>
      <c r="K1987" s="25" t="s">
        <v>4182</v>
      </c>
      <c r="M1987" s="493">
        <v>0</v>
      </c>
      <c r="N1987" s="493">
        <v>500</v>
      </c>
      <c r="O1987" s="217">
        <f t="shared" si="31"/>
        <v>-37498</v>
      </c>
    </row>
    <row r="1988" spans="1:16" ht="22.95" customHeight="1" x14ac:dyDescent="0.2">
      <c r="A1988" s="227">
        <v>45990</v>
      </c>
      <c r="B1988" s="20" t="s">
        <v>208</v>
      </c>
      <c r="C1988" s="28">
        <v>2370</v>
      </c>
      <c r="E1988" s="25" t="s">
        <v>130</v>
      </c>
      <c r="F1988" s="20" t="s">
        <v>79</v>
      </c>
      <c r="H1988" s="41" t="s">
        <v>22</v>
      </c>
      <c r="I1988" s="21" t="s">
        <v>53</v>
      </c>
      <c r="J1988" s="21" t="s">
        <v>113</v>
      </c>
      <c r="K1988" s="25" t="s">
        <v>8381</v>
      </c>
      <c r="M1988" s="493">
        <v>0</v>
      </c>
      <c r="N1988" s="493">
        <v>500</v>
      </c>
      <c r="O1988" s="217">
        <f t="shared" si="31"/>
        <v>-37998</v>
      </c>
    </row>
    <row r="1989" spans="1:16" ht="22.95" customHeight="1" x14ac:dyDescent="0.2">
      <c r="A1989" s="227">
        <v>45990</v>
      </c>
      <c r="B1989" s="20" t="s">
        <v>208</v>
      </c>
      <c r="C1989" s="28">
        <v>2371</v>
      </c>
      <c r="E1989" s="25" t="s">
        <v>130</v>
      </c>
      <c r="F1989" s="20" t="s">
        <v>79</v>
      </c>
      <c r="H1989" s="41" t="s">
        <v>22</v>
      </c>
      <c r="I1989" s="21" t="s">
        <v>53</v>
      </c>
      <c r="J1989" s="21" t="s">
        <v>113</v>
      </c>
      <c r="K1989" s="25" t="s">
        <v>8454</v>
      </c>
      <c r="M1989" s="493">
        <v>0</v>
      </c>
      <c r="N1989" s="493">
        <v>500</v>
      </c>
      <c r="O1989" s="217">
        <f t="shared" si="31"/>
        <v>-38498</v>
      </c>
    </row>
    <row r="1990" spans="1:16" ht="22.95" customHeight="1" x14ac:dyDescent="0.2">
      <c r="A1990" s="227">
        <v>45990</v>
      </c>
      <c r="B1990" s="20" t="s">
        <v>208</v>
      </c>
      <c r="C1990" s="28">
        <v>2373</v>
      </c>
      <c r="E1990" s="25" t="s">
        <v>8591</v>
      </c>
      <c r="F1990" s="20" t="s">
        <v>79</v>
      </c>
      <c r="H1990" s="28" t="s">
        <v>21</v>
      </c>
      <c r="I1990" s="23" t="s">
        <v>81</v>
      </c>
      <c r="J1990" s="23" t="s">
        <v>33</v>
      </c>
      <c r="M1990" s="586">
        <v>300000</v>
      </c>
      <c r="N1990" s="493">
        <v>0</v>
      </c>
      <c r="O1990" s="217">
        <f t="shared" si="31"/>
        <v>261502</v>
      </c>
      <c r="P1990" s="25" t="s">
        <v>8799</v>
      </c>
    </row>
    <row r="1991" spans="1:16" ht="22.95" customHeight="1" x14ac:dyDescent="0.2">
      <c r="A1991" s="227">
        <v>45990</v>
      </c>
      <c r="B1991" s="20" t="s">
        <v>208</v>
      </c>
      <c r="C1991" s="28">
        <v>2374</v>
      </c>
      <c r="E1991" s="25" t="s">
        <v>1278</v>
      </c>
      <c r="F1991" s="20" t="s">
        <v>79</v>
      </c>
      <c r="H1991" s="41" t="s">
        <v>22</v>
      </c>
      <c r="I1991" s="41" t="s">
        <v>53</v>
      </c>
      <c r="J1991" s="21" t="s">
        <v>112</v>
      </c>
      <c r="K1991" s="25" t="s">
        <v>4275</v>
      </c>
      <c r="M1991" s="493">
        <v>0</v>
      </c>
      <c r="N1991" s="493">
        <v>198628</v>
      </c>
      <c r="O1991" s="217">
        <f t="shared" si="31"/>
        <v>62874</v>
      </c>
    </row>
    <row r="1992" spans="1:16" ht="22.95" customHeight="1" x14ac:dyDescent="0.2">
      <c r="A1992" s="227">
        <v>45990</v>
      </c>
      <c r="B1992" s="20" t="s">
        <v>208</v>
      </c>
      <c r="C1992" s="28">
        <v>2375</v>
      </c>
      <c r="E1992" s="25" t="s">
        <v>1278</v>
      </c>
      <c r="F1992" s="20" t="s">
        <v>79</v>
      </c>
      <c r="H1992" s="41" t="s">
        <v>22</v>
      </c>
      <c r="I1992" s="41" t="s">
        <v>53</v>
      </c>
      <c r="J1992" s="21" t="s">
        <v>114</v>
      </c>
      <c r="K1992" s="25" t="s">
        <v>149</v>
      </c>
      <c r="M1992" s="493">
        <v>0</v>
      </c>
      <c r="N1992" s="493">
        <v>7050</v>
      </c>
      <c r="O1992" s="217">
        <f t="shared" si="31"/>
        <v>55824</v>
      </c>
    </row>
    <row r="1993" spans="1:16" ht="22.95" customHeight="1" x14ac:dyDescent="0.2">
      <c r="A1993" s="227">
        <v>45990</v>
      </c>
      <c r="B1993" s="20" t="s">
        <v>208</v>
      </c>
      <c r="C1993" s="28">
        <v>2376</v>
      </c>
      <c r="E1993" s="25" t="s">
        <v>1278</v>
      </c>
      <c r="F1993" s="20" t="s">
        <v>79</v>
      </c>
      <c r="H1993" s="41" t="s">
        <v>22</v>
      </c>
      <c r="I1993" s="41" t="s">
        <v>53</v>
      </c>
      <c r="J1993" s="21" t="s">
        <v>112</v>
      </c>
      <c r="K1993" s="25" t="s">
        <v>1303</v>
      </c>
      <c r="M1993" s="493">
        <v>0</v>
      </c>
      <c r="N1993" s="493">
        <v>28697</v>
      </c>
      <c r="O1993" s="217">
        <f t="shared" si="31"/>
        <v>27127</v>
      </c>
    </row>
    <row r="1994" spans="1:16" ht="22.95" customHeight="1" thickBot="1" x14ac:dyDescent="0.25">
      <c r="A1994" s="475">
        <v>45990</v>
      </c>
      <c r="B1994" s="47" t="s">
        <v>208</v>
      </c>
      <c r="C1994" s="69">
        <v>2377</v>
      </c>
      <c r="D1994" s="89"/>
      <c r="E1994" s="89" t="s">
        <v>8592</v>
      </c>
      <c r="F1994" s="47" t="s">
        <v>79</v>
      </c>
      <c r="G1994" s="89"/>
      <c r="H1994" s="50" t="s">
        <v>22</v>
      </c>
      <c r="I1994" s="368" t="s">
        <v>81</v>
      </c>
      <c r="J1994" s="368" t="s">
        <v>33</v>
      </c>
      <c r="K1994" s="89" t="s">
        <v>1263</v>
      </c>
      <c r="L1994" s="89"/>
      <c r="M1994" s="495">
        <v>0</v>
      </c>
      <c r="N1994" s="588">
        <v>20000</v>
      </c>
      <c r="O1994" s="578">
        <f t="shared" si="31"/>
        <v>7127</v>
      </c>
      <c r="P1994" s="89" t="s">
        <v>8799</v>
      </c>
    </row>
    <row r="1995" spans="1:16" ht="22.95" customHeight="1" x14ac:dyDescent="0.2">
      <c r="A1995" s="227">
        <v>45999</v>
      </c>
      <c r="B1995" s="20" t="s">
        <v>208</v>
      </c>
      <c r="C1995" s="28">
        <v>2385</v>
      </c>
      <c r="E1995" s="25" t="s">
        <v>8599</v>
      </c>
      <c r="F1995" s="20" t="s">
        <v>79</v>
      </c>
      <c r="H1995" s="41" t="s">
        <v>22</v>
      </c>
      <c r="I1995" s="23" t="s">
        <v>103</v>
      </c>
      <c r="J1995" s="23" t="s">
        <v>102</v>
      </c>
      <c r="K1995" s="25" t="s">
        <v>1996</v>
      </c>
      <c r="M1995" s="493">
        <v>0</v>
      </c>
      <c r="N1995" s="493">
        <v>150</v>
      </c>
      <c r="O1995" s="217">
        <f t="shared" si="31"/>
        <v>6977</v>
      </c>
    </row>
    <row r="1996" spans="1:16" ht="22.95" customHeight="1" x14ac:dyDescent="0.2">
      <c r="A1996" s="227">
        <v>45999</v>
      </c>
      <c r="B1996" s="20" t="s">
        <v>208</v>
      </c>
      <c r="C1996" s="28">
        <v>2386</v>
      </c>
      <c r="E1996" s="25" t="s">
        <v>8600</v>
      </c>
      <c r="F1996" s="20" t="s">
        <v>79</v>
      </c>
      <c r="H1996" s="41" t="s">
        <v>22</v>
      </c>
      <c r="I1996" s="23" t="s">
        <v>103</v>
      </c>
      <c r="J1996" s="23" t="s">
        <v>102</v>
      </c>
      <c r="K1996" s="25" t="s">
        <v>1285</v>
      </c>
      <c r="M1996" s="493">
        <v>0</v>
      </c>
      <c r="N1996" s="493">
        <v>300</v>
      </c>
      <c r="O1996" s="217">
        <f t="shared" si="31"/>
        <v>6677</v>
      </c>
    </row>
    <row r="1997" spans="1:16" ht="22.95" customHeight="1" x14ac:dyDescent="0.2">
      <c r="A1997" s="227">
        <v>45999</v>
      </c>
      <c r="B1997" s="20" t="s">
        <v>208</v>
      </c>
      <c r="C1997" s="28">
        <v>2387</v>
      </c>
      <c r="E1997" s="25" t="s">
        <v>130</v>
      </c>
      <c r="F1997" s="20" t="s">
        <v>79</v>
      </c>
      <c r="H1997" s="41" t="s">
        <v>22</v>
      </c>
      <c r="I1997" s="21" t="s">
        <v>53</v>
      </c>
      <c r="J1997" s="21" t="s">
        <v>113</v>
      </c>
      <c r="K1997" s="25" t="s">
        <v>2268</v>
      </c>
      <c r="M1997" s="493">
        <v>0</v>
      </c>
      <c r="N1997" s="493">
        <v>200</v>
      </c>
      <c r="O1997" s="217">
        <f t="shared" si="31"/>
        <v>6477</v>
      </c>
    </row>
    <row r="1998" spans="1:16" ht="22.95" customHeight="1" x14ac:dyDescent="0.2">
      <c r="A1998" s="227">
        <v>45999</v>
      </c>
      <c r="B1998" s="20" t="s">
        <v>208</v>
      </c>
      <c r="C1998" s="28">
        <v>2388</v>
      </c>
      <c r="E1998" s="25" t="s">
        <v>130</v>
      </c>
      <c r="F1998" s="20" t="s">
        <v>79</v>
      </c>
      <c r="H1998" s="41" t="s">
        <v>22</v>
      </c>
      <c r="I1998" s="21" t="s">
        <v>53</v>
      </c>
      <c r="J1998" s="21" t="s">
        <v>113</v>
      </c>
      <c r="K1998" s="25" t="s">
        <v>1963</v>
      </c>
      <c r="M1998" s="493">
        <v>0</v>
      </c>
      <c r="N1998" s="493">
        <v>100</v>
      </c>
      <c r="O1998" s="217">
        <f t="shared" si="31"/>
        <v>6377</v>
      </c>
    </row>
    <row r="1999" spans="1:16" ht="22.95" customHeight="1" x14ac:dyDescent="0.2">
      <c r="A1999" s="227">
        <v>45999</v>
      </c>
      <c r="B1999" s="20" t="s">
        <v>208</v>
      </c>
      <c r="C1999" s="28">
        <v>2389</v>
      </c>
      <c r="E1999" s="25" t="s">
        <v>4200</v>
      </c>
      <c r="F1999" s="20" t="s">
        <v>79</v>
      </c>
      <c r="H1999" s="41" t="s">
        <v>22</v>
      </c>
      <c r="I1999" s="23" t="s">
        <v>103</v>
      </c>
      <c r="J1999" s="23" t="s">
        <v>98</v>
      </c>
      <c r="K1999" s="25" t="s">
        <v>8610</v>
      </c>
      <c r="M1999" s="493">
        <v>0</v>
      </c>
      <c r="N1999" s="493">
        <v>350</v>
      </c>
      <c r="O1999" s="217">
        <f t="shared" si="31"/>
        <v>6027</v>
      </c>
    </row>
    <row r="2000" spans="1:16" ht="22.95" customHeight="1" x14ac:dyDescent="0.2">
      <c r="A2000" s="227">
        <v>45999</v>
      </c>
      <c r="B2000" s="20" t="s">
        <v>208</v>
      </c>
      <c r="C2000" s="28">
        <v>2390</v>
      </c>
      <c r="E2000" s="25" t="s">
        <v>8601</v>
      </c>
      <c r="F2000" s="20" t="s">
        <v>79</v>
      </c>
      <c r="H2000" s="41" t="s">
        <v>22</v>
      </c>
      <c r="I2000" s="23" t="s">
        <v>103</v>
      </c>
      <c r="J2000" s="23" t="s">
        <v>102</v>
      </c>
      <c r="K2000" s="25" t="s">
        <v>1322</v>
      </c>
      <c r="M2000" s="493">
        <v>0</v>
      </c>
      <c r="N2000" s="493">
        <v>390</v>
      </c>
      <c r="O2000" s="217">
        <f t="shared" si="31"/>
        <v>5637</v>
      </c>
    </row>
    <row r="2001" spans="1:15" ht="22.95" customHeight="1" x14ac:dyDescent="0.2">
      <c r="A2001" s="227">
        <v>45999</v>
      </c>
      <c r="B2001" s="20" t="s">
        <v>208</v>
      </c>
      <c r="C2001" s="28">
        <v>2391</v>
      </c>
      <c r="E2001" s="25" t="s">
        <v>1955</v>
      </c>
      <c r="F2001" s="20" t="s">
        <v>79</v>
      </c>
      <c r="H2001" s="41" t="s">
        <v>22</v>
      </c>
      <c r="I2001" s="23" t="s">
        <v>103</v>
      </c>
      <c r="J2001" s="23" t="s">
        <v>102</v>
      </c>
      <c r="K2001" s="25" t="s">
        <v>5685</v>
      </c>
      <c r="M2001" s="493">
        <v>0</v>
      </c>
      <c r="N2001" s="493">
        <v>636</v>
      </c>
      <c r="O2001" s="217">
        <f t="shared" si="31"/>
        <v>5001</v>
      </c>
    </row>
    <row r="2002" spans="1:15" ht="22.95" customHeight="1" x14ac:dyDescent="0.2">
      <c r="A2002" s="227">
        <v>45999</v>
      </c>
      <c r="B2002" s="20" t="s">
        <v>208</v>
      </c>
      <c r="C2002" s="28">
        <v>2392</v>
      </c>
      <c r="E2002" s="25" t="s">
        <v>8602</v>
      </c>
      <c r="F2002" s="20" t="s">
        <v>79</v>
      </c>
      <c r="H2002" s="41" t="s">
        <v>22</v>
      </c>
      <c r="I2002" s="23" t="s">
        <v>103</v>
      </c>
      <c r="J2002" s="23" t="s">
        <v>102</v>
      </c>
      <c r="K2002" s="25" t="s">
        <v>5685</v>
      </c>
      <c r="M2002" s="493">
        <v>0</v>
      </c>
      <c r="N2002" s="493">
        <v>600</v>
      </c>
      <c r="O2002" s="217">
        <f t="shared" si="31"/>
        <v>4401</v>
      </c>
    </row>
    <row r="2003" spans="1:15" ht="22.95" customHeight="1" x14ac:dyDescent="0.2">
      <c r="A2003" s="227">
        <v>45999</v>
      </c>
      <c r="B2003" s="20" t="s">
        <v>208</v>
      </c>
      <c r="C2003" s="28">
        <v>2393</v>
      </c>
      <c r="E2003" s="25" t="s">
        <v>8603</v>
      </c>
      <c r="F2003" s="20" t="s">
        <v>79</v>
      </c>
      <c r="H2003" s="41" t="s">
        <v>22</v>
      </c>
      <c r="I2003" s="23" t="s">
        <v>103</v>
      </c>
      <c r="J2003" s="23" t="s">
        <v>102</v>
      </c>
      <c r="K2003" s="25" t="s">
        <v>4176</v>
      </c>
      <c r="M2003" s="493">
        <v>0</v>
      </c>
      <c r="N2003" s="493">
        <v>120</v>
      </c>
      <c r="O2003" s="217">
        <f t="shared" si="31"/>
        <v>4281</v>
      </c>
    </row>
    <row r="2004" spans="1:15" ht="22.95" customHeight="1" x14ac:dyDescent="0.2">
      <c r="A2004" s="227">
        <v>45999</v>
      </c>
      <c r="B2004" s="20" t="s">
        <v>208</v>
      </c>
      <c r="C2004" s="28">
        <v>2394</v>
      </c>
      <c r="E2004" s="25" t="s">
        <v>130</v>
      </c>
      <c r="F2004" s="20" t="s">
        <v>79</v>
      </c>
      <c r="H2004" s="41" t="s">
        <v>22</v>
      </c>
      <c r="I2004" s="21" t="s">
        <v>53</v>
      </c>
      <c r="J2004" s="21" t="s">
        <v>113</v>
      </c>
      <c r="K2004" s="25" t="s">
        <v>1350</v>
      </c>
      <c r="M2004" s="493">
        <v>0</v>
      </c>
      <c r="N2004" s="493">
        <v>1000</v>
      </c>
      <c r="O2004" s="217">
        <f t="shared" si="31"/>
        <v>3281</v>
      </c>
    </row>
    <row r="2005" spans="1:15" ht="22.95" customHeight="1" x14ac:dyDescent="0.2">
      <c r="A2005" s="227">
        <v>45999</v>
      </c>
      <c r="B2005" s="20" t="s">
        <v>208</v>
      </c>
      <c r="C2005" s="28">
        <v>2395</v>
      </c>
      <c r="E2005" s="25" t="s">
        <v>130</v>
      </c>
      <c r="F2005" s="20" t="s">
        <v>79</v>
      </c>
      <c r="H2005" s="41" t="s">
        <v>22</v>
      </c>
      <c r="I2005" s="21" t="s">
        <v>53</v>
      </c>
      <c r="J2005" s="21" t="s">
        <v>113</v>
      </c>
      <c r="K2005" s="25" t="s">
        <v>1328</v>
      </c>
      <c r="M2005" s="493">
        <v>0</v>
      </c>
      <c r="N2005" s="493">
        <v>200</v>
      </c>
      <c r="O2005" s="217">
        <f t="shared" si="31"/>
        <v>3081</v>
      </c>
    </row>
    <row r="2006" spans="1:15" ht="22.95" customHeight="1" x14ac:dyDescent="0.2">
      <c r="A2006" s="227">
        <v>45999</v>
      </c>
      <c r="B2006" s="20" t="s">
        <v>208</v>
      </c>
      <c r="C2006" s="28">
        <v>2396</v>
      </c>
      <c r="E2006" s="25" t="s">
        <v>130</v>
      </c>
      <c r="F2006" s="20" t="s">
        <v>79</v>
      </c>
      <c r="H2006" s="41" t="s">
        <v>22</v>
      </c>
      <c r="I2006" s="21" t="s">
        <v>53</v>
      </c>
      <c r="J2006" s="21" t="s">
        <v>113</v>
      </c>
      <c r="K2006" s="25" t="s">
        <v>8464</v>
      </c>
      <c r="M2006" s="493">
        <v>0</v>
      </c>
      <c r="N2006" s="493">
        <v>200</v>
      </c>
      <c r="O2006" s="217">
        <f t="shared" si="31"/>
        <v>2881</v>
      </c>
    </row>
    <row r="2007" spans="1:15" ht="22.95" customHeight="1" x14ac:dyDescent="0.2">
      <c r="A2007" s="227">
        <v>45999</v>
      </c>
      <c r="B2007" s="20" t="s">
        <v>208</v>
      </c>
      <c r="C2007" s="28">
        <v>2397</v>
      </c>
      <c r="E2007" s="25" t="s">
        <v>130</v>
      </c>
      <c r="F2007" s="20" t="s">
        <v>79</v>
      </c>
      <c r="H2007" s="41" t="s">
        <v>22</v>
      </c>
      <c r="I2007" s="21" t="s">
        <v>53</v>
      </c>
      <c r="J2007" s="21" t="s">
        <v>113</v>
      </c>
      <c r="K2007" s="25" t="s">
        <v>1331</v>
      </c>
      <c r="M2007" s="493">
        <v>0</v>
      </c>
      <c r="N2007" s="493">
        <v>200</v>
      </c>
      <c r="O2007" s="217">
        <f t="shared" si="31"/>
        <v>2681</v>
      </c>
    </row>
    <row r="2008" spans="1:15" ht="22.95" customHeight="1" x14ac:dyDescent="0.2">
      <c r="A2008" s="227">
        <v>45999</v>
      </c>
      <c r="B2008" s="20" t="s">
        <v>208</v>
      </c>
      <c r="C2008" s="28">
        <v>2398</v>
      </c>
      <c r="E2008" s="25" t="s">
        <v>130</v>
      </c>
      <c r="F2008" s="20" t="s">
        <v>79</v>
      </c>
      <c r="H2008" s="41" t="s">
        <v>22</v>
      </c>
      <c r="I2008" s="21" t="s">
        <v>53</v>
      </c>
      <c r="J2008" s="21" t="s">
        <v>113</v>
      </c>
      <c r="K2008" s="25" t="s">
        <v>5685</v>
      </c>
      <c r="M2008" s="493">
        <v>0</v>
      </c>
      <c r="N2008" s="493">
        <v>500</v>
      </c>
      <c r="O2008" s="217">
        <f t="shared" si="31"/>
        <v>2181</v>
      </c>
    </row>
    <row r="2009" spans="1:15" ht="22.95" customHeight="1" x14ac:dyDescent="0.2">
      <c r="A2009" s="227">
        <v>45999</v>
      </c>
      <c r="B2009" s="20" t="s">
        <v>208</v>
      </c>
      <c r="C2009" s="28">
        <v>2399</v>
      </c>
      <c r="E2009" s="25" t="s">
        <v>130</v>
      </c>
      <c r="F2009" s="20" t="s">
        <v>79</v>
      </c>
      <c r="H2009" s="41" t="s">
        <v>22</v>
      </c>
      <c r="I2009" s="21" t="s">
        <v>53</v>
      </c>
      <c r="J2009" s="21" t="s">
        <v>113</v>
      </c>
      <c r="K2009" s="25" t="s">
        <v>8611</v>
      </c>
      <c r="M2009" s="493">
        <v>0</v>
      </c>
      <c r="N2009" s="493">
        <v>500</v>
      </c>
      <c r="O2009" s="217">
        <f t="shared" si="31"/>
        <v>1681</v>
      </c>
    </row>
    <row r="2010" spans="1:15" ht="22.95" customHeight="1" x14ac:dyDescent="0.2">
      <c r="A2010" s="227">
        <v>45999</v>
      </c>
      <c r="B2010" s="20" t="s">
        <v>208</v>
      </c>
      <c r="C2010" s="28">
        <v>2400</v>
      </c>
      <c r="E2010" s="25" t="s">
        <v>8604</v>
      </c>
      <c r="F2010" s="20" t="s">
        <v>79</v>
      </c>
      <c r="H2010" s="28" t="s">
        <v>21</v>
      </c>
      <c r="I2010" s="23" t="s">
        <v>81</v>
      </c>
      <c r="J2010" s="23" t="s">
        <v>33</v>
      </c>
      <c r="M2010" s="493">
        <v>80000</v>
      </c>
      <c r="N2010" s="493">
        <v>0</v>
      </c>
      <c r="O2010" s="217">
        <f t="shared" si="31"/>
        <v>81681</v>
      </c>
    </row>
    <row r="2011" spans="1:15" ht="22.95" customHeight="1" x14ac:dyDescent="0.2">
      <c r="A2011" s="227">
        <v>45999</v>
      </c>
      <c r="B2011" s="20" t="s">
        <v>208</v>
      </c>
      <c r="C2011" s="28">
        <v>2401</v>
      </c>
      <c r="E2011" s="25" t="s">
        <v>1278</v>
      </c>
      <c r="F2011" s="20" t="s">
        <v>79</v>
      </c>
      <c r="H2011" s="41" t="s">
        <v>22</v>
      </c>
      <c r="I2011" s="41" t="s">
        <v>53</v>
      </c>
      <c r="J2011" s="21" t="s">
        <v>112</v>
      </c>
      <c r="K2011" s="25" t="s">
        <v>1385</v>
      </c>
      <c r="M2011" s="493">
        <v>0</v>
      </c>
      <c r="N2011" s="493">
        <v>77037</v>
      </c>
      <c r="O2011" s="217">
        <f t="shared" si="31"/>
        <v>4644</v>
      </c>
    </row>
    <row r="2012" spans="1:15" ht="22.95" customHeight="1" x14ac:dyDescent="0.2">
      <c r="A2012" s="227">
        <v>45999</v>
      </c>
      <c r="B2012" s="20" t="s">
        <v>208</v>
      </c>
      <c r="C2012" s="28">
        <v>2402</v>
      </c>
      <c r="E2012" s="25" t="s">
        <v>1266</v>
      </c>
      <c r="F2012" s="20" t="s">
        <v>79</v>
      </c>
      <c r="H2012" s="41" t="s">
        <v>22</v>
      </c>
      <c r="I2012" s="23" t="s">
        <v>103</v>
      </c>
      <c r="J2012" s="23" t="s">
        <v>102</v>
      </c>
      <c r="K2012" s="25" t="s">
        <v>8612</v>
      </c>
      <c r="M2012" s="493">
        <v>0</v>
      </c>
      <c r="N2012" s="493">
        <v>2000</v>
      </c>
      <c r="O2012" s="217">
        <f t="shared" si="31"/>
        <v>2644</v>
      </c>
    </row>
    <row r="2013" spans="1:15" ht="22.95" customHeight="1" x14ac:dyDescent="0.2">
      <c r="A2013" s="227">
        <v>45999</v>
      </c>
      <c r="B2013" s="20" t="s">
        <v>208</v>
      </c>
      <c r="C2013" s="28">
        <v>2403</v>
      </c>
      <c r="E2013" s="25" t="s">
        <v>8605</v>
      </c>
      <c r="F2013" s="20" t="s">
        <v>79</v>
      </c>
      <c r="H2013" s="41" t="s">
        <v>22</v>
      </c>
      <c r="I2013" s="23" t="s">
        <v>80</v>
      </c>
      <c r="J2013" s="23" t="s">
        <v>66</v>
      </c>
      <c r="K2013" s="25" t="s">
        <v>929</v>
      </c>
      <c r="M2013" s="493">
        <v>0</v>
      </c>
      <c r="N2013" s="493">
        <v>1860</v>
      </c>
      <c r="O2013" s="217">
        <f t="shared" si="31"/>
        <v>784</v>
      </c>
    </row>
    <row r="2014" spans="1:15" ht="22.95" customHeight="1" x14ac:dyDescent="0.2">
      <c r="A2014" s="227">
        <v>45999</v>
      </c>
      <c r="B2014" s="20" t="s">
        <v>208</v>
      </c>
      <c r="C2014" s="28">
        <v>2404</v>
      </c>
      <c r="E2014" s="25" t="s">
        <v>1270</v>
      </c>
      <c r="F2014" s="20" t="s">
        <v>79</v>
      </c>
      <c r="H2014" s="28" t="s">
        <v>21</v>
      </c>
      <c r="I2014" s="23" t="s">
        <v>81</v>
      </c>
      <c r="J2014" s="23" t="s">
        <v>33</v>
      </c>
      <c r="M2014" s="493">
        <v>285000</v>
      </c>
      <c r="N2014" s="493">
        <v>0</v>
      </c>
      <c r="O2014" s="217">
        <f t="shared" si="31"/>
        <v>285784</v>
      </c>
    </row>
    <row r="2015" spans="1:15" ht="22.95" customHeight="1" x14ac:dyDescent="0.2">
      <c r="A2015" s="227">
        <v>45999</v>
      </c>
      <c r="B2015" s="20" t="s">
        <v>208</v>
      </c>
      <c r="C2015" s="28">
        <v>2405</v>
      </c>
      <c r="E2015" s="25" t="s">
        <v>8606</v>
      </c>
      <c r="F2015" s="20" t="s">
        <v>79</v>
      </c>
      <c r="H2015" s="41" t="s">
        <v>22</v>
      </c>
      <c r="I2015" s="23" t="s">
        <v>103</v>
      </c>
      <c r="J2015" s="23" t="s">
        <v>95</v>
      </c>
      <c r="K2015" s="25" t="s">
        <v>8613</v>
      </c>
      <c r="M2015" s="493">
        <v>0</v>
      </c>
      <c r="N2015" s="493">
        <v>3220</v>
      </c>
      <c r="O2015" s="217">
        <f t="shared" si="31"/>
        <v>282564</v>
      </c>
    </row>
    <row r="2016" spans="1:15" ht="22.95" customHeight="1" x14ac:dyDescent="0.2">
      <c r="A2016" s="227">
        <v>45999</v>
      </c>
      <c r="B2016" s="20" t="s">
        <v>208</v>
      </c>
      <c r="C2016" s="28">
        <v>2406</v>
      </c>
      <c r="E2016" s="25" t="s">
        <v>8607</v>
      </c>
      <c r="F2016" s="20" t="s">
        <v>79</v>
      </c>
      <c r="H2016" s="41" t="s">
        <v>22</v>
      </c>
      <c r="I2016" s="23" t="s">
        <v>103</v>
      </c>
      <c r="J2016" s="23" t="s">
        <v>102</v>
      </c>
      <c r="K2016" s="25" t="s">
        <v>8577</v>
      </c>
      <c r="M2016" s="493">
        <v>0</v>
      </c>
      <c r="N2016" s="493">
        <v>2830</v>
      </c>
      <c r="O2016" s="217">
        <f t="shared" si="31"/>
        <v>279734</v>
      </c>
    </row>
    <row r="2017" spans="1:15" ht="22.95" customHeight="1" x14ac:dyDescent="0.2">
      <c r="A2017" s="227">
        <v>45999</v>
      </c>
      <c r="B2017" s="20" t="s">
        <v>208</v>
      </c>
      <c r="C2017" s="28">
        <v>2407</v>
      </c>
      <c r="E2017" s="25" t="s">
        <v>8608</v>
      </c>
      <c r="F2017" s="20" t="s">
        <v>79</v>
      </c>
      <c r="H2017" s="41" t="s">
        <v>22</v>
      </c>
      <c r="I2017" s="23" t="s">
        <v>103</v>
      </c>
      <c r="J2017" s="23" t="s">
        <v>214</v>
      </c>
      <c r="K2017" s="25" t="s">
        <v>1299</v>
      </c>
      <c r="M2017" s="493">
        <v>0</v>
      </c>
      <c r="N2017" s="493">
        <v>2500</v>
      </c>
      <c r="O2017" s="217">
        <f t="shared" si="31"/>
        <v>277234</v>
      </c>
    </row>
    <row r="2018" spans="1:15" ht="22.95" customHeight="1" x14ac:dyDescent="0.2">
      <c r="A2018" s="227">
        <v>45999</v>
      </c>
      <c r="B2018" s="20" t="s">
        <v>208</v>
      </c>
      <c r="C2018" s="28">
        <v>2408</v>
      </c>
      <c r="E2018" s="25" t="s">
        <v>8590</v>
      </c>
      <c r="F2018" s="20" t="s">
        <v>79</v>
      </c>
      <c r="H2018" s="41" t="s">
        <v>22</v>
      </c>
      <c r="I2018" s="23" t="s">
        <v>53</v>
      </c>
      <c r="J2018" s="23" t="s">
        <v>112</v>
      </c>
      <c r="K2018" s="25" t="s">
        <v>8374</v>
      </c>
      <c r="M2018" s="493">
        <v>0</v>
      </c>
      <c r="N2018" s="493">
        <v>2138</v>
      </c>
      <c r="O2018" s="217">
        <f t="shared" ref="O2018:O2081" si="32">O2017+M2018-N2018</f>
        <v>275096</v>
      </c>
    </row>
    <row r="2019" spans="1:15" ht="22.95" customHeight="1" x14ac:dyDescent="0.2">
      <c r="A2019" s="227">
        <v>45999</v>
      </c>
      <c r="B2019" s="20" t="s">
        <v>208</v>
      </c>
      <c r="C2019" s="28">
        <v>2409</v>
      </c>
      <c r="E2019" s="25" t="s">
        <v>1274</v>
      </c>
      <c r="F2019" s="20" t="s">
        <v>79</v>
      </c>
      <c r="H2019" s="41" t="s">
        <v>22</v>
      </c>
      <c r="I2019" s="23" t="s">
        <v>103</v>
      </c>
      <c r="J2019" s="23" t="s">
        <v>102</v>
      </c>
      <c r="K2019" s="25" t="s">
        <v>8413</v>
      </c>
      <c r="M2019" s="493">
        <v>0</v>
      </c>
      <c r="N2019" s="493">
        <v>420</v>
      </c>
      <c r="O2019" s="217">
        <f t="shared" si="32"/>
        <v>274676</v>
      </c>
    </row>
    <row r="2020" spans="1:15" ht="22.95" customHeight="1" x14ac:dyDescent="0.2">
      <c r="A2020" s="227">
        <v>45999</v>
      </c>
      <c r="B2020" s="20" t="s">
        <v>208</v>
      </c>
      <c r="C2020" s="28">
        <v>2410</v>
      </c>
      <c r="E2020" s="25" t="s">
        <v>8609</v>
      </c>
      <c r="F2020" s="20" t="s">
        <v>79</v>
      </c>
      <c r="H2020" s="41" t="s">
        <v>22</v>
      </c>
      <c r="I2020" s="23" t="s">
        <v>103</v>
      </c>
      <c r="J2020" s="23" t="s">
        <v>218</v>
      </c>
      <c r="K2020" s="25" t="s">
        <v>1996</v>
      </c>
      <c r="M2020" s="493">
        <v>0</v>
      </c>
      <c r="N2020" s="493">
        <v>150</v>
      </c>
      <c r="O2020" s="217">
        <f t="shared" si="32"/>
        <v>274526</v>
      </c>
    </row>
    <row r="2021" spans="1:15" ht="22.95" customHeight="1" x14ac:dyDescent="0.2">
      <c r="A2021" s="227">
        <v>45999</v>
      </c>
      <c r="B2021" s="20" t="s">
        <v>208</v>
      </c>
      <c r="C2021" s="28">
        <v>2411</v>
      </c>
      <c r="E2021" s="25" t="s">
        <v>1933</v>
      </c>
      <c r="F2021" s="20" t="s">
        <v>79</v>
      </c>
      <c r="H2021" s="41" t="s">
        <v>22</v>
      </c>
      <c r="I2021" s="23" t="s">
        <v>103</v>
      </c>
      <c r="J2021" s="23" t="s">
        <v>94</v>
      </c>
      <c r="K2021" s="25" t="s">
        <v>149</v>
      </c>
      <c r="M2021" s="493">
        <v>0</v>
      </c>
      <c r="N2021" s="493">
        <v>500</v>
      </c>
      <c r="O2021" s="217">
        <f t="shared" si="32"/>
        <v>274026</v>
      </c>
    </row>
    <row r="2022" spans="1:15" ht="22.95" customHeight="1" x14ac:dyDescent="0.2">
      <c r="A2022" s="227">
        <v>45999</v>
      </c>
      <c r="B2022" s="20" t="s">
        <v>208</v>
      </c>
      <c r="C2022" s="28">
        <v>2412</v>
      </c>
      <c r="E2022" s="25" t="s">
        <v>8385</v>
      </c>
      <c r="F2022" s="20" t="s">
        <v>79</v>
      </c>
      <c r="H2022" s="41" t="s">
        <v>22</v>
      </c>
      <c r="I2022" s="23" t="s">
        <v>103</v>
      </c>
      <c r="J2022" s="23" t="s">
        <v>102</v>
      </c>
      <c r="K2022" s="25" t="s">
        <v>8614</v>
      </c>
      <c r="M2022" s="493">
        <v>0</v>
      </c>
      <c r="N2022" s="493">
        <v>380</v>
      </c>
      <c r="O2022" s="217">
        <f t="shared" si="32"/>
        <v>273646</v>
      </c>
    </row>
    <row r="2023" spans="1:15" ht="22.95" customHeight="1" x14ac:dyDescent="0.2">
      <c r="A2023" s="227">
        <v>45999</v>
      </c>
      <c r="B2023" s="20" t="s">
        <v>208</v>
      </c>
      <c r="C2023" s="28">
        <v>2413</v>
      </c>
      <c r="E2023" s="25" t="s">
        <v>1274</v>
      </c>
      <c r="F2023" s="20" t="s">
        <v>79</v>
      </c>
      <c r="H2023" s="41" t="s">
        <v>22</v>
      </c>
      <c r="I2023" s="23" t="s">
        <v>103</v>
      </c>
      <c r="J2023" s="23" t="s">
        <v>102</v>
      </c>
      <c r="K2023" s="25" t="s">
        <v>5691</v>
      </c>
      <c r="M2023" s="493">
        <v>0</v>
      </c>
      <c r="N2023" s="493">
        <v>5250</v>
      </c>
      <c r="O2023" s="217">
        <f t="shared" si="32"/>
        <v>268396</v>
      </c>
    </row>
    <row r="2024" spans="1:15" ht="22.95" customHeight="1" x14ac:dyDescent="0.2">
      <c r="A2024" s="227">
        <v>45999</v>
      </c>
      <c r="B2024" s="20" t="s">
        <v>208</v>
      </c>
      <c r="C2024" s="28">
        <v>2414</v>
      </c>
      <c r="E2024" s="25" t="s">
        <v>4283</v>
      </c>
      <c r="F2024" s="20" t="s">
        <v>79</v>
      </c>
      <c r="H2024" s="41" t="s">
        <v>22</v>
      </c>
      <c r="I2024" s="23" t="s">
        <v>53</v>
      </c>
      <c r="J2024" s="23" t="s">
        <v>112</v>
      </c>
      <c r="K2024" s="25" t="s">
        <v>8548</v>
      </c>
      <c r="M2024" s="493">
        <v>0</v>
      </c>
      <c r="N2024" s="493">
        <v>4214</v>
      </c>
      <c r="O2024" s="217">
        <f t="shared" si="32"/>
        <v>264182</v>
      </c>
    </row>
    <row r="2025" spans="1:15" ht="22.95" customHeight="1" x14ac:dyDescent="0.2">
      <c r="A2025" s="227">
        <v>45999</v>
      </c>
      <c r="B2025" s="20" t="s">
        <v>208</v>
      </c>
      <c r="C2025" s="28">
        <v>2415</v>
      </c>
      <c r="E2025" s="25" t="s">
        <v>4283</v>
      </c>
      <c r="F2025" s="20" t="s">
        <v>79</v>
      </c>
      <c r="H2025" s="41" t="s">
        <v>22</v>
      </c>
      <c r="I2025" s="23" t="s">
        <v>53</v>
      </c>
      <c r="J2025" s="23" t="s">
        <v>112</v>
      </c>
      <c r="K2025" s="25" t="s">
        <v>1322</v>
      </c>
      <c r="M2025" s="493">
        <v>0</v>
      </c>
      <c r="N2025" s="493">
        <v>2749</v>
      </c>
      <c r="O2025" s="217">
        <f t="shared" si="32"/>
        <v>261433</v>
      </c>
    </row>
    <row r="2026" spans="1:15" ht="22.95" customHeight="1" x14ac:dyDescent="0.2">
      <c r="A2026" s="227">
        <v>45999</v>
      </c>
      <c r="B2026" s="20" t="s">
        <v>208</v>
      </c>
      <c r="C2026" s="28">
        <v>2416</v>
      </c>
      <c r="E2026" s="25" t="s">
        <v>4283</v>
      </c>
      <c r="F2026" s="20" t="s">
        <v>79</v>
      </c>
      <c r="H2026" s="41" t="s">
        <v>22</v>
      </c>
      <c r="I2026" s="23" t="s">
        <v>53</v>
      </c>
      <c r="J2026" s="23" t="s">
        <v>112</v>
      </c>
      <c r="K2026" s="25" t="s">
        <v>8457</v>
      </c>
      <c r="M2026" s="493">
        <v>0</v>
      </c>
      <c r="N2026" s="493">
        <v>5383</v>
      </c>
      <c r="O2026" s="217">
        <f t="shared" si="32"/>
        <v>256050</v>
      </c>
    </row>
    <row r="2027" spans="1:15" ht="22.95" customHeight="1" x14ac:dyDescent="0.2">
      <c r="A2027" s="227">
        <v>45999</v>
      </c>
      <c r="B2027" s="20" t="s">
        <v>208</v>
      </c>
      <c r="C2027" s="28">
        <v>2417</v>
      </c>
      <c r="E2027" s="25" t="s">
        <v>1276</v>
      </c>
      <c r="F2027" s="20" t="s">
        <v>79</v>
      </c>
      <c r="H2027" s="41" t="s">
        <v>22</v>
      </c>
      <c r="I2027" s="23" t="s">
        <v>103</v>
      </c>
      <c r="J2027" s="23" t="s">
        <v>102</v>
      </c>
      <c r="K2027" s="25" t="s">
        <v>1300</v>
      </c>
      <c r="M2027" s="493">
        <v>0</v>
      </c>
      <c r="N2027" s="493">
        <v>7888</v>
      </c>
      <c r="O2027" s="217">
        <f t="shared" si="32"/>
        <v>248162</v>
      </c>
    </row>
    <row r="2028" spans="1:15" ht="22.95" customHeight="1" x14ac:dyDescent="0.2">
      <c r="A2028" s="227">
        <v>45999</v>
      </c>
      <c r="B2028" s="20" t="s">
        <v>208</v>
      </c>
      <c r="C2028" s="28">
        <v>2418</v>
      </c>
      <c r="E2028" s="25" t="s">
        <v>130</v>
      </c>
      <c r="F2028" s="20" t="s">
        <v>79</v>
      </c>
      <c r="H2028" s="41" t="s">
        <v>22</v>
      </c>
      <c r="I2028" s="21" t="s">
        <v>53</v>
      </c>
      <c r="J2028" s="21" t="s">
        <v>113</v>
      </c>
      <c r="K2028" s="25" t="s">
        <v>1352</v>
      </c>
      <c r="M2028" s="493">
        <v>0</v>
      </c>
      <c r="N2028" s="493">
        <v>1000</v>
      </c>
      <c r="O2028" s="217">
        <f t="shared" si="32"/>
        <v>247162</v>
      </c>
    </row>
    <row r="2029" spans="1:15" ht="22.95" customHeight="1" x14ac:dyDescent="0.2">
      <c r="A2029" s="227">
        <v>45999</v>
      </c>
      <c r="B2029" s="20" t="s">
        <v>208</v>
      </c>
      <c r="C2029" s="28">
        <v>2419</v>
      </c>
      <c r="E2029" s="25" t="s">
        <v>130</v>
      </c>
      <c r="F2029" s="20" t="s">
        <v>79</v>
      </c>
      <c r="H2029" s="41" t="s">
        <v>22</v>
      </c>
      <c r="I2029" s="21" t="s">
        <v>53</v>
      </c>
      <c r="J2029" s="21" t="s">
        <v>113</v>
      </c>
      <c r="K2029" s="25" t="s">
        <v>8506</v>
      </c>
      <c r="M2029" s="493">
        <v>0</v>
      </c>
      <c r="N2029" s="493">
        <v>500</v>
      </c>
      <c r="O2029" s="217">
        <f t="shared" si="32"/>
        <v>246662</v>
      </c>
    </row>
    <row r="2030" spans="1:15" ht="22.95" customHeight="1" x14ac:dyDescent="0.2">
      <c r="A2030" s="227">
        <v>45999</v>
      </c>
      <c r="B2030" s="20" t="s">
        <v>208</v>
      </c>
      <c r="C2030" s="28">
        <v>2420</v>
      </c>
      <c r="E2030" s="25" t="s">
        <v>130</v>
      </c>
      <c r="F2030" s="20" t="s">
        <v>79</v>
      </c>
      <c r="H2030" s="41" t="s">
        <v>22</v>
      </c>
      <c r="I2030" s="21" t="s">
        <v>53</v>
      </c>
      <c r="J2030" s="21" t="s">
        <v>113</v>
      </c>
      <c r="K2030" s="25" t="s">
        <v>4397</v>
      </c>
      <c r="M2030" s="493">
        <v>0</v>
      </c>
      <c r="N2030" s="493">
        <v>500</v>
      </c>
      <c r="O2030" s="217">
        <f t="shared" si="32"/>
        <v>246162</v>
      </c>
    </row>
    <row r="2031" spans="1:15" ht="22.95" customHeight="1" x14ac:dyDescent="0.2">
      <c r="A2031" s="227">
        <v>45999</v>
      </c>
      <c r="B2031" s="20" t="s">
        <v>208</v>
      </c>
      <c r="C2031" s="28">
        <v>2421</v>
      </c>
      <c r="E2031" s="25" t="s">
        <v>1316</v>
      </c>
      <c r="F2031" s="20" t="s">
        <v>79</v>
      </c>
      <c r="H2031" s="41" t="s">
        <v>22</v>
      </c>
      <c r="I2031" s="23" t="s">
        <v>103</v>
      </c>
      <c r="J2031" s="23" t="s">
        <v>102</v>
      </c>
      <c r="K2031" s="25" t="s">
        <v>4229</v>
      </c>
      <c r="M2031" s="493">
        <v>0</v>
      </c>
      <c r="N2031" s="493">
        <v>4250</v>
      </c>
      <c r="O2031" s="217">
        <f t="shared" si="32"/>
        <v>241912</v>
      </c>
    </row>
    <row r="2032" spans="1:15" ht="22.95" customHeight="1" x14ac:dyDescent="0.2">
      <c r="A2032" s="227">
        <v>45999</v>
      </c>
      <c r="B2032" s="20" t="s">
        <v>208</v>
      </c>
      <c r="C2032" s="28">
        <v>2422</v>
      </c>
      <c r="E2032" s="25" t="s">
        <v>1278</v>
      </c>
      <c r="F2032" s="20" t="s">
        <v>79</v>
      </c>
      <c r="H2032" s="41" t="s">
        <v>22</v>
      </c>
      <c r="I2032" s="41" t="s">
        <v>53</v>
      </c>
      <c r="J2032" s="21" t="s">
        <v>112</v>
      </c>
      <c r="K2032" s="25" t="s">
        <v>1303</v>
      </c>
      <c r="M2032" s="493">
        <v>0</v>
      </c>
      <c r="N2032" s="493">
        <v>29565</v>
      </c>
      <c r="O2032" s="217">
        <f t="shared" si="32"/>
        <v>212347</v>
      </c>
    </row>
    <row r="2033" spans="1:15" ht="22.95" customHeight="1" x14ac:dyDescent="0.2">
      <c r="A2033" s="227">
        <v>45999</v>
      </c>
      <c r="B2033" s="20" t="s">
        <v>208</v>
      </c>
      <c r="C2033" s="28">
        <v>2423</v>
      </c>
      <c r="E2033" s="25" t="s">
        <v>1278</v>
      </c>
      <c r="F2033" s="20" t="s">
        <v>79</v>
      </c>
      <c r="H2033" s="41" t="s">
        <v>22</v>
      </c>
      <c r="I2033" s="41" t="s">
        <v>53</v>
      </c>
      <c r="J2033" s="21" t="s">
        <v>114</v>
      </c>
      <c r="K2033" s="25" t="s">
        <v>149</v>
      </c>
      <c r="M2033" s="493">
        <v>0</v>
      </c>
      <c r="N2033" s="493">
        <v>4050</v>
      </c>
      <c r="O2033" s="217">
        <f t="shared" si="32"/>
        <v>208297</v>
      </c>
    </row>
    <row r="2034" spans="1:15" ht="22.95" customHeight="1" x14ac:dyDescent="0.2">
      <c r="A2034" s="227">
        <v>45999</v>
      </c>
      <c r="B2034" s="20" t="s">
        <v>208</v>
      </c>
      <c r="C2034" s="28">
        <v>2424</v>
      </c>
      <c r="E2034" s="25" t="s">
        <v>1278</v>
      </c>
      <c r="F2034" s="20" t="s">
        <v>79</v>
      </c>
      <c r="H2034" s="41" t="s">
        <v>22</v>
      </c>
      <c r="I2034" s="41" t="s">
        <v>53</v>
      </c>
      <c r="J2034" s="21" t="s">
        <v>112</v>
      </c>
      <c r="K2034" s="25" t="s">
        <v>1302</v>
      </c>
      <c r="M2034" s="493">
        <v>0</v>
      </c>
      <c r="N2034" s="493">
        <v>198762</v>
      </c>
      <c r="O2034" s="217">
        <f t="shared" si="32"/>
        <v>9535</v>
      </c>
    </row>
    <row r="2035" spans="1:15" ht="22.95" customHeight="1" x14ac:dyDescent="0.2">
      <c r="A2035" s="227">
        <v>45999</v>
      </c>
      <c r="B2035" s="20" t="s">
        <v>208</v>
      </c>
      <c r="C2035" s="28">
        <v>2425</v>
      </c>
      <c r="E2035" s="25" t="s">
        <v>1281</v>
      </c>
      <c r="F2035" s="20" t="s">
        <v>79</v>
      </c>
      <c r="H2035" s="41" t="s">
        <v>22</v>
      </c>
      <c r="I2035" s="23" t="s">
        <v>81</v>
      </c>
      <c r="J2035" s="23" t="s">
        <v>200</v>
      </c>
      <c r="K2035" s="25" t="s">
        <v>1364</v>
      </c>
      <c r="M2035" s="493">
        <v>0</v>
      </c>
      <c r="N2035" s="586">
        <v>4000</v>
      </c>
      <c r="O2035" s="217">
        <f t="shared" si="32"/>
        <v>5535</v>
      </c>
    </row>
    <row r="2036" spans="1:15" ht="22.95" customHeight="1" x14ac:dyDescent="0.2">
      <c r="A2036" s="227">
        <v>46006</v>
      </c>
      <c r="B2036" s="20" t="s">
        <v>208</v>
      </c>
      <c r="C2036" s="28">
        <v>2433</v>
      </c>
      <c r="E2036" s="25" t="s">
        <v>130</v>
      </c>
      <c r="F2036" s="20" t="s">
        <v>79</v>
      </c>
      <c r="H2036" s="41" t="s">
        <v>22</v>
      </c>
      <c r="I2036" s="21" t="s">
        <v>53</v>
      </c>
      <c r="J2036" s="21" t="s">
        <v>113</v>
      </c>
      <c r="K2036" s="25" t="s">
        <v>8428</v>
      </c>
      <c r="M2036" s="493">
        <v>0</v>
      </c>
      <c r="N2036" s="493">
        <v>50</v>
      </c>
      <c r="O2036" s="217">
        <f t="shared" si="32"/>
        <v>5485</v>
      </c>
    </row>
    <row r="2037" spans="1:15" ht="22.95" customHeight="1" x14ac:dyDescent="0.2">
      <c r="A2037" s="227">
        <v>46006</v>
      </c>
      <c r="B2037" s="20" t="s">
        <v>208</v>
      </c>
      <c r="C2037" s="28">
        <v>2434</v>
      </c>
      <c r="E2037" s="25" t="s">
        <v>1321</v>
      </c>
      <c r="F2037" s="20" t="s">
        <v>79</v>
      </c>
      <c r="H2037" s="41" t="s">
        <v>22</v>
      </c>
      <c r="I2037" s="23" t="s">
        <v>103</v>
      </c>
      <c r="J2037" s="23" t="s">
        <v>97</v>
      </c>
      <c r="K2037" s="25" t="s">
        <v>1337</v>
      </c>
      <c r="M2037" s="493">
        <v>0</v>
      </c>
      <c r="N2037" s="493">
        <v>320</v>
      </c>
      <c r="O2037" s="217">
        <f t="shared" si="32"/>
        <v>5165</v>
      </c>
    </row>
    <row r="2038" spans="1:15" ht="22.95" customHeight="1" x14ac:dyDescent="0.2">
      <c r="A2038" s="227">
        <v>46006</v>
      </c>
      <c r="B2038" s="20" t="s">
        <v>208</v>
      </c>
      <c r="C2038" s="28">
        <v>2435</v>
      </c>
      <c r="E2038" s="25" t="s">
        <v>130</v>
      </c>
      <c r="F2038" s="20" t="s">
        <v>79</v>
      </c>
      <c r="H2038" s="41" t="s">
        <v>22</v>
      </c>
      <c r="I2038" s="21" t="s">
        <v>53</v>
      </c>
      <c r="J2038" s="21" t="s">
        <v>113</v>
      </c>
      <c r="K2038" s="25" t="s">
        <v>5685</v>
      </c>
      <c r="M2038" s="493">
        <v>0</v>
      </c>
      <c r="N2038" s="493">
        <v>200</v>
      </c>
      <c r="O2038" s="217">
        <f t="shared" si="32"/>
        <v>4965</v>
      </c>
    </row>
    <row r="2039" spans="1:15" ht="22.95" customHeight="1" x14ac:dyDescent="0.2">
      <c r="A2039" s="227">
        <v>46006</v>
      </c>
      <c r="B2039" s="20" t="s">
        <v>208</v>
      </c>
      <c r="C2039" s="28">
        <v>2436</v>
      </c>
      <c r="E2039" s="25" t="s">
        <v>1932</v>
      </c>
      <c r="F2039" s="20" t="s">
        <v>79</v>
      </c>
      <c r="H2039" s="41" t="s">
        <v>22</v>
      </c>
      <c r="I2039" s="23" t="s">
        <v>103</v>
      </c>
      <c r="J2039" s="23" t="s">
        <v>102</v>
      </c>
      <c r="K2039" s="25" t="s">
        <v>8355</v>
      </c>
      <c r="M2039" s="493">
        <v>0</v>
      </c>
      <c r="N2039" s="493">
        <v>800</v>
      </c>
      <c r="O2039" s="217">
        <f t="shared" si="32"/>
        <v>4165</v>
      </c>
    </row>
    <row r="2040" spans="1:15" ht="22.95" customHeight="1" x14ac:dyDescent="0.2">
      <c r="A2040" s="227">
        <v>46006</v>
      </c>
      <c r="B2040" s="20" t="s">
        <v>208</v>
      </c>
      <c r="C2040" s="28">
        <v>2437</v>
      </c>
      <c r="E2040" s="25" t="s">
        <v>8615</v>
      </c>
      <c r="F2040" s="20" t="s">
        <v>79</v>
      </c>
      <c r="H2040" s="41" t="s">
        <v>22</v>
      </c>
      <c r="I2040" s="23" t="s">
        <v>103</v>
      </c>
      <c r="J2040" s="23" t="s">
        <v>102</v>
      </c>
      <c r="K2040" s="25" t="s">
        <v>5685</v>
      </c>
      <c r="M2040" s="493">
        <v>0</v>
      </c>
      <c r="N2040" s="493">
        <v>150</v>
      </c>
      <c r="O2040" s="217">
        <f t="shared" si="32"/>
        <v>4015</v>
      </c>
    </row>
    <row r="2041" spans="1:15" ht="22.95" customHeight="1" x14ac:dyDescent="0.2">
      <c r="A2041" s="227">
        <v>46006</v>
      </c>
      <c r="B2041" s="20" t="s">
        <v>208</v>
      </c>
      <c r="C2041" s="28">
        <v>2438</v>
      </c>
      <c r="E2041" s="25" t="s">
        <v>130</v>
      </c>
      <c r="F2041" s="20" t="s">
        <v>79</v>
      </c>
      <c r="H2041" s="41" t="s">
        <v>22</v>
      </c>
      <c r="I2041" s="21" t="s">
        <v>53</v>
      </c>
      <c r="J2041" s="21" t="s">
        <v>113</v>
      </c>
      <c r="K2041" s="25" t="s">
        <v>8611</v>
      </c>
      <c r="M2041" s="493">
        <v>0</v>
      </c>
      <c r="N2041" s="493">
        <v>500</v>
      </c>
      <c r="O2041" s="217">
        <f t="shared" si="32"/>
        <v>3515</v>
      </c>
    </row>
    <row r="2042" spans="1:15" ht="22.95" customHeight="1" x14ac:dyDescent="0.2">
      <c r="A2042" s="227">
        <v>46006</v>
      </c>
      <c r="B2042" s="20" t="s">
        <v>208</v>
      </c>
      <c r="C2042" s="28">
        <v>2439</v>
      </c>
      <c r="E2042" s="25" t="s">
        <v>130</v>
      </c>
      <c r="F2042" s="20" t="s">
        <v>79</v>
      </c>
      <c r="H2042" s="41" t="s">
        <v>22</v>
      </c>
      <c r="I2042" s="21" t="s">
        <v>53</v>
      </c>
      <c r="J2042" s="21" t="s">
        <v>113</v>
      </c>
      <c r="K2042" s="25" t="s">
        <v>1328</v>
      </c>
      <c r="M2042" s="493">
        <v>0</v>
      </c>
      <c r="N2042" s="493">
        <v>500</v>
      </c>
      <c r="O2042" s="217">
        <f t="shared" si="32"/>
        <v>3015</v>
      </c>
    </row>
    <row r="2043" spans="1:15" ht="22.95" customHeight="1" x14ac:dyDescent="0.2">
      <c r="A2043" s="227">
        <v>46006</v>
      </c>
      <c r="B2043" s="20" t="s">
        <v>208</v>
      </c>
      <c r="C2043" s="28">
        <v>2440</v>
      </c>
      <c r="E2043" s="25" t="s">
        <v>8616</v>
      </c>
      <c r="F2043" s="20" t="s">
        <v>79</v>
      </c>
      <c r="H2043" s="41" t="s">
        <v>22</v>
      </c>
      <c r="I2043" s="23" t="s">
        <v>103</v>
      </c>
      <c r="J2043" s="23" t="s">
        <v>102</v>
      </c>
      <c r="K2043" s="25" t="s">
        <v>5685</v>
      </c>
      <c r="M2043" s="493">
        <v>0</v>
      </c>
      <c r="N2043" s="493">
        <v>455</v>
      </c>
      <c r="O2043" s="217">
        <f t="shared" si="32"/>
        <v>2560</v>
      </c>
    </row>
    <row r="2044" spans="1:15" ht="22.95" customHeight="1" x14ac:dyDescent="0.2">
      <c r="A2044" s="227">
        <v>46006</v>
      </c>
      <c r="B2044" s="20" t="s">
        <v>208</v>
      </c>
      <c r="C2044" s="28">
        <v>2441</v>
      </c>
      <c r="E2044" s="25" t="s">
        <v>4461</v>
      </c>
      <c r="F2044" s="20" t="s">
        <v>79</v>
      </c>
      <c r="H2044" s="41" t="s">
        <v>22</v>
      </c>
      <c r="I2044" s="21" t="s">
        <v>53</v>
      </c>
      <c r="J2044" s="21" t="s">
        <v>113</v>
      </c>
      <c r="K2044" s="25" t="s">
        <v>1385</v>
      </c>
      <c r="M2044" s="493">
        <v>0</v>
      </c>
      <c r="N2044" s="493">
        <v>4500</v>
      </c>
      <c r="O2044" s="217">
        <f t="shared" si="32"/>
        <v>-1940</v>
      </c>
    </row>
    <row r="2045" spans="1:15" ht="22.95" customHeight="1" x14ac:dyDescent="0.2">
      <c r="A2045" s="227">
        <v>46006</v>
      </c>
      <c r="B2045" s="20" t="s">
        <v>208</v>
      </c>
      <c r="C2045" s="28">
        <v>2442</v>
      </c>
      <c r="E2045" s="25" t="s">
        <v>130</v>
      </c>
      <c r="F2045" s="20" t="s">
        <v>79</v>
      </c>
      <c r="H2045" s="41" t="s">
        <v>22</v>
      </c>
      <c r="I2045" s="21" t="s">
        <v>53</v>
      </c>
      <c r="J2045" s="21" t="s">
        <v>113</v>
      </c>
      <c r="K2045" s="25" t="s">
        <v>4450</v>
      </c>
      <c r="M2045" s="493">
        <v>0</v>
      </c>
      <c r="N2045" s="493">
        <v>100</v>
      </c>
      <c r="O2045" s="217">
        <f t="shared" si="32"/>
        <v>-2040</v>
      </c>
    </row>
    <row r="2046" spans="1:15" ht="22.95" customHeight="1" x14ac:dyDescent="0.2">
      <c r="A2046" s="227">
        <v>46006</v>
      </c>
      <c r="B2046" s="20" t="s">
        <v>208</v>
      </c>
      <c r="C2046" s="28">
        <v>2443</v>
      </c>
      <c r="E2046" s="25" t="s">
        <v>130</v>
      </c>
      <c r="F2046" s="20" t="s">
        <v>79</v>
      </c>
      <c r="H2046" s="41" t="s">
        <v>22</v>
      </c>
      <c r="I2046" s="21" t="s">
        <v>53</v>
      </c>
      <c r="J2046" s="21" t="s">
        <v>113</v>
      </c>
      <c r="K2046" s="25" t="s">
        <v>8621</v>
      </c>
      <c r="M2046" s="493">
        <v>0</v>
      </c>
      <c r="N2046" s="493">
        <v>200</v>
      </c>
      <c r="O2046" s="217">
        <f t="shared" si="32"/>
        <v>-2240</v>
      </c>
    </row>
    <row r="2047" spans="1:15" ht="22.95" customHeight="1" x14ac:dyDescent="0.2">
      <c r="A2047" s="227">
        <v>46006</v>
      </c>
      <c r="B2047" s="20" t="s">
        <v>208</v>
      </c>
      <c r="C2047" s="28">
        <v>2444</v>
      </c>
      <c r="E2047" s="25" t="s">
        <v>130</v>
      </c>
      <c r="F2047" s="20" t="s">
        <v>79</v>
      </c>
      <c r="H2047" s="41" t="s">
        <v>22</v>
      </c>
      <c r="I2047" s="21" t="s">
        <v>53</v>
      </c>
      <c r="J2047" s="21" t="s">
        <v>113</v>
      </c>
      <c r="K2047" s="25" t="s">
        <v>5705</v>
      </c>
      <c r="M2047" s="493">
        <v>0</v>
      </c>
      <c r="N2047" s="493">
        <v>200</v>
      </c>
      <c r="O2047" s="217">
        <f t="shared" si="32"/>
        <v>-2440</v>
      </c>
    </row>
    <row r="2048" spans="1:15" ht="22.95" customHeight="1" x14ac:dyDescent="0.2">
      <c r="A2048" s="227">
        <v>46006</v>
      </c>
      <c r="B2048" s="20" t="s">
        <v>208</v>
      </c>
      <c r="C2048" s="28">
        <v>2445</v>
      </c>
      <c r="E2048" s="25" t="s">
        <v>130</v>
      </c>
      <c r="F2048" s="20" t="s">
        <v>79</v>
      </c>
      <c r="H2048" s="41" t="s">
        <v>22</v>
      </c>
      <c r="I2048" s="21" t="s">
        <v>53</v>
      </c>
      <c r="J2048" s="21" t="s">
        <v>113</v>
      </c>
      <c r="K2048" s="25" t="s">
        <v>8445</v>
      </c>
      <c r="M2048" s="493">
        <v>0</v>
      </c>
      <c r="N2048" s="493">
        <v>200</v>
      </c>
      <c r="O2048" s="217">
        <f t="shared" si="32"/>
        <v>-2640</v>
      </c>
    </row>
    <row r="2049" spans="1:15" ht="22.95" customHeight="1" x14ac:dyDescent="0.2">
      <c r="A2049" s="227">
        <v>46006</v>
      </c>
      <c r="B2049" s="20" t="s">
        <v>208</v>
      </c>
      <c r="C2049" s="28">
        <v>2446</v>
      </c>
      <c r="E2049" s="25" t="s">
        <v>130</v>
      </c>
      <c r="F2049" s="20" t="s">
        <v>79</v>
      </c>
      <c r="H2049" s="41" t="s">
        <v>22</v>
      </c>
      <c r="I2049" s="21" t="s">
        <v>53</v>
      </c>
      <c r="J2049" s="21" t="s">
        <v>113</v>
      </c>
      <c r="K2049" s="25" t="s">
        <v>8622</v>
      </c>
      <c r="M2049" s="493">
        <v>0</v>
      </c>
      <c r="N2049" s="493">
        <v>200</v>
      </c>
      <c r="O2049" s="217">
        <f t="shared" si="32"/>
        <v>-2840</v>
      </c>
    </row>
    <row r="2050" spans="1:15" ht="22.95" customHeight="1" x14ac:dyDescent="0.2">
      <c r="A2050" s="227">
        <v>46006</v>
      </c>
      <c r="B2050" s="20" t="s">
        <v>208</v>
      </c>
      <c r="C2050" s="28">
        <v>2447</v>
      </c>
      <c r="E2050" s="25" t="s">
        <v>130</v>
      </c>
      <c r="F2050" s="20" t="s">
        <v>79</v>
      </c>
      <c r="H2050" s="41" t="s">
        <v>22</v>
      </c>
      <c r="I2050" s="21" t="s">
        <v>53</v>
      </c>
      <c r="J2050" s="21" t="s">
        <v>113</v>
      </c>
      <c r="K2050" s="25" t="s">
        <v>5074</v>
      </c>
      <c r="M2050" s="493">
        <v>0</v>
      </c>
      <c r="N2050" s="493">
        <v>200</v>
      </c>
      <c r="O2050" s="217">
        <f t="shared" si="32"/>
        <v>-3040</v>
      </c>
    </row>
    <row r="2051" spans="1:15" ht="22.95" customHeight="1" x14ac:dyDescent="0.2">
      <c r="A2051" s="227">
        <v>46006</v>
      </c>
      <c r="B2051" s="20" t="s">
        <v>208</v>
      </c>
      <c r="C2051" s="28">
        <v>2448</v>
      </c>
      <c r="E2051" s="25" t="s">
        <v>8617</v>
      </c>
      <c r="F2051" s="20" t="s">
        <v>79</v>
      </c>
      <c r="H2051" s="531" t="s">
        <v>21</v>
      </c>
      <c r="I2051" s="519" t="s">
        <v>81</v>
      </c>
      <c r="J2051" s="519" t="s">
        <v>33</v>
      </c>
      <c r="M2051" s="586">
        <v>5000</v>
      </c>
      <c r="N2051" s="493">
        <v>0</v>
      </c>
      <c r="O2051" s="217">
        <f t="shared" si="32"/>
        <v>1960</v>
      </c>
    </row>
    <row r="2052" spans="1:15" ht="22.95" customHeight="1" x14ac:dyDescent="0.2">
      <c r="A2052" s="227">
        <v>46006</v>
      </c>
      <c r="B2052" s="20" t="s">
        <v>208</v>
      </c>
      <c r="C2052" s="28">
        <v>2449</v>
      </c>
      <c r="E2052" s="25" t="s">
        <v>1270</v>
      </c>
      <c r="F2052" s="20" t="s">
        <v>79</v>
      </c>
      <c r="H2052" s="531" t="s">
        <v>21</v>
      </c>
      <c r="I2052" s="519" t="s">
        <v>81</v>
      </c>
      <c r="J2052" s="519" t="s">
        <v>33</v>
      </c>
      <c r="M2052" s="586">
        <v>294000</v>
      </c>
      <c r="N2052" s="493">
        <v>0</v>
      </c>
      <c r="O2052" s="217">
        <f t="shared" si="32"/>
        <v>295960</v>
      </c>
    </row>
    <row r="2053" spans="1:15" ht="22.95" customHeight="1" x14ac:dyDescent="0.2">
      <c r="A2053" s="227">
        <v>46006</v>
      </c>
      <c r="B2053" s="20" t="s">
        <v>208</v>
      </c>
      <c r="C2053" s="28">
        <v>2450</v>
      </c>
      <c r="E2053" s="25" t="s">
        <v>5070</v>
      </c>
      <c r="F2053" s="20" t="s">
        <v>79</v>
      </c>
      <c r="H2053" s="41" t="s">
        <v>22</v>
      </c>
      <c r="I2053" s="23" t="s">
        <v>103</v>
      </c>
      <c r="J2053" s="23" t="s">
        <v>92</v>
      </c>
      <c r="K2053" s="25" t="s">
        <v>1285</v>
      </c>
      <c r="M2053" s="493">
        <v>0</v>
      </c>
      <c r="N2053" s="493">
        <v>400</v>
      </c>
      <c r="O2053" s="217">
        <f t="shared" si="32"/>
        <v>295560</v>
      </c>
    </row>
    <row r="2054" spans="1:15" ht="22.95" customHeight="1" x14ac:dyDescent="0.2">
      <c r="A2054" s="227">
        <v>46006</v>
      </c>
      <c r="B2054" s="20" t="s">
        <v>208</v>
      </c>
      <c r="C2054" s="28">
        <v>2451</v>
      </c>
      <c r="E2054" s="25" t="s">
        <v>1933</v>
      </c>
      <c r="F2054" s="20" t="s">
        <v>79</v>
      </c>
      <c r="H2054" s="41" t="s">
        <v>22</v>
      </c>
      <c r="I2054" s="23" t="s">
        <v>103</v>
      </c>
      <c r="J2054" s="23" t="s">
        <v>94</v>
      </c>
      <c r="K2054" s="25" t="s">
        <v>149</v>
      </c>
      <c r="M2054" s="493">
        <v>0</v>
      </c>
      <c r="N2054" s="493">
        <v>500</v>
      </c>
      <c r="O2054" s="217">
        <f t="shared" si="32"/>
        <v>295060</v>
      </c>
    </row>
    <row r="2055" spans="1:15" ht="22.95" customHeight="1" x14ac:dyDescent="0.2">
      <c r="A2055" s="227">
        <v>46006</v>
      </c>
      <c r="B2055" s="20" t="s">
        <v>208</v>
      </c>
      <c r="C2055" s="28">
        <v>2452</v>
      </c>
      <c r="E2055" s="25" t="s">
        <v>8618</v>
      </c>
      <c r="F2055" s="20" t="s">
        <v>79</v>
      </c>
      <c r="H2055" s="41" t="s">
        <v>22</v>
      </c>
      <c r="I2055" s="23" t="s">
        <v>103</v>
      </c>
      <c r="J2055" s="23" t="s">
        <v>102</v>
      </c>
      <c r="K2055" s="25" t="s">
        <v>8374</v>
      </c>
      <c r="M2055" s="493">
        <v>0</v>
      </c>
      <c r="N2055" s="493">
        <v>1100</v>
      </c>
      <c r="O2055" s="217">
        <f t="shared" si="32"/>
        <v>293960</v>
      </c>
    </row>
    <row r="2056" spans="1:15" ht="22.95" customHeight="1" x14ac:dyDescent="0.2">
      <c r="A2056" s="227">
        <v>46006</v>
      </c>
      <c r="B2056" s="20" t="s">
        <v>208</v>
      </c>
      <c r="C2056" s="28">
        <v>2453</v>
      </c>
      <c r="E2056" s="25" t="s">
        <v>1274</v>
      </c>
      <c r="F2056" s="20" t="s">
        <v>79</v>
      </c>
      <c r="H2056" s="41" t="s">
        <v>22</v>
      </c>
      <c r="I2056" s="23" t="s">
        <v>103</v>
      </c>
      <c r="J2056" s="23" t="s">
        <v>102</v>
      </c>
      <c r="K2056" s="25" t="s">
        <v>8623</v>
      </c>
      <c r="M2056" s="493">
        <v>0</v>
      </c>
      <c r="N2056" s="493">
        <v>2100</v>
      </c>
      <c r="O2056" s="217">
        <f t="shared" si="32"/>
        <v>291860</v>
      </c>
    </row>
    <row r="2057" spans="1:15" ht="22.95" customHeight="1" x14ac:dyDescent="0.2">
      <c r="A2057" s="227">
        <v>46006</v>
      </c>
      <c r="B2057" s="20" t="s">
        <v>208</v>
      </c>
      <c r="C2057" s="28">
        <v>2454</v>
      </c>
      <c r="E2057" s="25" t="s">
        <v>1276</v>
      </c>
      <c r="F2057" s="20" t="s">
        <v>79</v>
      </c>
      <c r="H2057" s="41" t="s">
        <v>22</v>
      </c>
      <c r="I2057" s="23" t="s">
        <v>103</v>
      </c>
      <c r="J2057" s="23" t="s">
        <v>102</v>
      </c>
      <c r="K2057" s="25" t="s">
        <v>1358</v>
      </c>
      <c r="M2057" s="493">
        <v>0</v>
      </c>
      <c r="N2057" s="493">
        <v>300</v>
      </c>
      <c r="O2057" s="217">
        <f t="shared" si="32"/>
        <v>291560</v>
      </c>
    </row>
    <row r="2058" spans="1:15" ht="22.95" customHeight="1" x14ac:dyDescent="0.2">
      <c r="A2058" s="227">
        <v>46006</v>
      </c>
      <c r="B2058" s="20" t="s">
        <v>208</v>
      </c>
      <c r="C2058" s="28">
        <v>2455</v>
      </c>
      <c r="E2058" s="25" t="s">
        <v>1274</v>
      </c>
      <c r="F2058" s="20" t="s">
        <v>79</v>
      </c>
      <c r="H2058" s="41" t="s">
        <v>22</v>
      </c>
      <c r="I2058" s="23" t="s">
        <v>103</v>
      </c>
      <c r="J2058" s="23" t="s">
        <v>102</v>
      </c>
      <c r="K2058" s="25" t="s">
        <v>5691</v>
      </c>
      <c r="M2058" s="493">
        <v>0</v>
      </c>
      <c r="N2058" s="493">
        <v>300</v>
      </c>
      <c r="O2058" s="217">
        <f t="shared" si="32"/>
        <v>291260</v>
      </c>
    </row>
    <row r="2059" spans="1:15" ht="22.95" customHeight="1" x14ac:dyDescent="0.2">
      <c r="A2059" s="227">
        <v>46006</v>
      </c>
      <c r="B2059" s="20" t="s">
        <v>208</v>
      </c>
      <c r="C2059" s="28">
        <v>2456</v>
      </c>
      <c r="E2059" s="25" t="s">
        <v>8619</v>
      </c>
      <c r="F2059" s="20" t="s">
        <v>79</v>
      </c>
      <c r="H2059" s="41" t="s">
        <v>22</v>
      </c>
      <c r="I2059" s="23" t="s">
        <v>103</v>
      </c>
      <c r="J2059" s="23" t="s">
        <v>102</v>
      </c>
      <c r="K2059" s="25" t="s">
        <v>8614</v>
      </c>
      <c r="M2059" s="493">
        <v>0</v>
      </c>
      <c r="N2059" s="493">
        <v>380</v>
      </c>
      <c r="O2059" s="217">
        <f t="shared" si="32"/>
        <v>290880</v>
      </c>
    </row>
    <row r="2060" spans="1:15" ht="22.95" customHeight="1" x14ac:dyDescent="0.2">
      <c r="A2060" s="227">
        <v>46006</v>
      </c>
      <c r="B2060" s="20" t="s">
        <v>208</v>
      </c>
      <c r="C2060" s="28">
        <v>2457</v>
      </c>
      <c r="E2060" s="25" t="s">
        <v>8620</v>
      </c>
      <c r="F2060" s="20" t="s">
        <v>79</v>
      </c>
      <c r="H2060" s="41" t="s">
        <v>22</v>
      </c>
      <c r="I2060" s="23" t="s">
        <v>103</v>
      </c>
      <c r="J2060" s="23" t="s">
        <v>102</v>
      </c>
      <c r="K2060" s="25" t="s">
        <v>139</v>
      </c>
      <c r="M2060" s="493">
        <v>0</v>
      </c>
      <c r="N2060" s="493">
        <v>55</v>
      </c>
      <c r="O2060" s="217">
        <f t="shared" si="32"/>
        <v>290825</v>
      </c>
    </row>
    <row r="2061" spans="1:15" ht="22.95" customHeight="1" x14ac:dyDescent="0.2">
      <c r="A2061" s="227">
        <v>46006</v>
      </c>
      <c r="B2061" s="20" t="s">
        <v>208</v>
      </c>
      <c r="C2061" s="28">
        <v>2458</v>
      </c>
      <c r="E2061" s="25" t="s">
        <v>1276</v>
      </c>
      <c r="F2061" s="20" t="s">
        <v>79</v>
      </c>
      <c r="H2061" s="41" t="s">
        <v>22</v>
      </c>
      <c r="I2061" s="23" t="s">
        <v>103</v>
      </c>
      <c r="J2061" s="23" t="s">
        <v>102</v>
      </c>
      <c r="K2061" s="25" t="s">
        <v>1300</v>
      </c>
      <c r="M2061" s="493">
        <v>0</v>
      </c>
      <c r="N2061" s="493">
        <v>8320</v>
      </c>
      <c r="O2061" s="217">
        <f t="shared" si="32"/>
        <v>282505</v>
      </c>
    </row>
    <row r="2062" spans="1:15" ht="22.95" customHeight="1" x14ac:dyDescent="0.2">
      <c r="A2062" s="227">
        <v>46006</v>
      </c>
      <c r="B2062" s="20" t="s">
        <v>208</v>
      </c>
      <c r="C2062" s="28">
        <v>2459</v>
      </c>
      <c r="E2062" s="25" t="s">
        <v>1278</v>
      </c>
      <c r="F2062" s="20" t="s">
        <v>79</v>
      </c>
      <c r="H2062" s="41" t="s">
        <v>22</v>
      </c>
      <c r="I2062" s="41" t="s">
        <v>53</v>
      </c>
      <c r="J2062" s="21" t="s">
        <v>112</v>
      </c>
      <c r="K2062" s="25" t="s">
        <v>4283</v>
      </c>
      <c r="M2062" s="493">
        <v>0</v>
      </c>
      <c r="N2062" s="493">
        <v>5432</v>
      </c>
      <c r="O2062" s="217">
        <f t="shared" si="32"/>
        <v>277073</v>
      </c>
    </row>
    <row r="2063" spans="1:15" ht="22.95" customHeight="1" x14ac:dyDescent="0.2">
      <c r="A2063" s="227">
        <v>46006</v>
      </c>
      <c r="B2063" s="20" t="s">
        <v>208</v>
      </c>
      <c r="C2063" s="28">
        <v>2460</v>
      </c>
      <c r="E2063" s="25" t="s">
        <v>1316</v>
      </c>
      <c r="F2063" s="20" t="s">
        <v>79</v>
      </c>
      <c r="H2063" s="41" t="s">
        <v>22</v>
      </c>
      <c r="I2063" s="23" t="s">
        <v>103</v>
      </c>
      <c r="J2063" s="23" t="s">
        <v>102</v>
      </c>
      <c r="K2063" s="25" t="s">
        <v>4405</v>
      </c>
      <c r="M2063" s="493">
        <v>0</v>
      </c>
      <c r="N2063" s="493">
        <v>4650</v>
      </c>
      <c r="O2063" s="217">
        <f t="shared" si="32"/>
        <v>272423</v>
      </c>
    </row>
    <row r="2064" spans="1:15" ht="22.95" customHeight="1" x14ac:dyDescent="0.2">
      <c r="A2064" s="227">
        <v>46006</v>
      </c>
      <c r="B2064" s="20" t="s">
        <v>208</v>
      </c>
      <c r="C2064" s="28">
        <v>2461</v>
      </c>
      <c r="E2064" s="25" t="s">
        <v>130</v>
      </c>
      <c r="F2064" s="20" t="s">
        <v>79</v>
      </c>
      <c r="H2064" s="41" t="s">
        <v>22</v>
      </c>
      <c r="I2064" s="21" t="s">
        <v>53</v>
      </c>
      <c r="J2064" s="21" t="s">
        <v>113</v>
      </c>
      <c r="K2064" s="25" t="s">
        <v>8566</v>
      </c>
      <c r="M2064" s="493">
        <v>0</v>
      </c>
      <c r="N2064" s="493">
        <v>500</v>
      </c>
      <c r="O2064" s="217">
        <f t="shared" si="32"/>
        <v>271923</v>
      </c>
    </row>
    <row r="2065" spans="1:15" ht="22.95" customHeight="1" x14ac:dyDescent="0.2">
      <c r="A2065" s="227">
        <v>46006</v>
      </c>
      <c r="B2065" s="20" t="s">
        <v>208</v>
      </c>
      <c r="C2065" s="28">
        <v>2462</v>
      </c>
      <c r="E2065" s="25" t="s">
        <v>130</v>
      </c>
      <c r="F2065" s="20" t="s">
        <v>79</v>
      </c>
      <c r="H2065" s="41" t="s">
        <v>22</v>
      </c>
      <c r="I2065" s="21" t="s">
        <v>53</v>
      </c>
      <c r="J2065" s="21" t="s">
        <v>113</v>
      </c>
      <c r="K2065" s="25" t="s">
        <v>5725</v>
      </c>
      <c r="M2065" s="493">
        <v>0</v>
      </c>
      <c r="N2065" s="493">
        <v>500</v>
      </c>
      <c r="O2065" s="217">
        <f t="shared" si="32"/>
        <v>271423</v>
      </c>
    </row>
    <row r="2066" spans="1:15" ht="22.95" customHeight="1" x14ac:dyDescent="0.2">
      <c r="A2066" s="227">
        <v>46006</v>
      </c>
      <c r="B2066" s="20" t="s">
        <v>208</v>
      </c>
      <c r="C2066" s="28">
        <v>2463</v>
      </c>
      <c r="E2066" s="25" t="s">
        <v>130</v>
      </c>
      <c r="F2066" s="20" t="s">
        <v>79</v>
      </c>
      <c r="H2066" s="41" t="s">
        <v>22</v>
      </c>
      <c r="I2066" s="21" t="s">
        <v>53</v>
      </c>
      <c r="J2066" s="21" t="s">
        <v>113</v>
      </c>
      <c r="K2066" s="25" t="s">
        <v>8540</v>
      </c>
      <c r="M2066" s="493">
        <v>0</v>
      </c>
      <c r="N2066" s="493">
        <v>500</v>
      </c>
      <c r="O2066" s="217">
        <f t="shared" si="32"/>
        <v>270923</v>
      </c>
    </row>
    <row r="2067" spans="1:15" ht="22.95" customHeight="1" x14ac:dyDescent="0.2">
      <c r="A2067" s="227">
        <v>46006</v>
      </c>
      <c r="B2067" s="20" t="s">
        <v>208</v>
      </c>
      <c r="C2067" s="28">
        <v>2464</v>
      </c>
      <c r="E2067" s="25" t="s">
        <v>1278</v>
      </c>
      <c r="F2067" s="20" t="s">
        <v>79</v>
      </c>
      <c r="H2067" s="41" t="s">
        <v>22</v>
      </c>
      <c r="I2067" s="41" t="s">
        <v>53</v>
      </c>
      <c r="J2067" s="21" t="s">
        <v>114</v>
      </c>
      <c r="K2067" s="25" t="s">
        <v>149</v>
      </c>
      <c r="M2067" s="493">
        <v>0</v>
      </c>
      <c r="N2067" s="493">
        <v>4050</v>
      </c>
      <c r="O2067" s="217">
        <f t="shared" si="32"/>
        <v>266873</v>
      </c>
    </row>
    <row r="2068" spans="1:15" ht="22.95" customHeight="1" x14ac:dyDescent="0.2">
      <c r="A2068" s="227">
        <v>46006</v>
      </c>
      <c r="B2068" s="20" t="s">
        <v>208</v>
      </c>
      <c r="C2068" s="28">
        <v>2465</v>
      </c>
      <c r="E2068" s="25" t="s">
        <v>1278</v>
      </c>
      <c r="F2068" s="20" t="s">
        <v>79</v>
      </c>
      <c r="H2068" s="41" t="s">
        <v>22</v>
      </c>
      <c r="I2068" s="41" t="s">
        <v>53</v>
      </c>
      <c r="J2068" s="21" t="s">
        <v>112</v>
      </c>
      <c r="K2068" s="25" t="s">
        <v>1302</v>
      </c>
      <c r="M2068" s="493">
        <v>0</v>
      </c>
      <c r="N2068" s="493">
        <v>216889</v>
      </c>
      <c r="O2068" s="217">
        <f t="shared" si="32"/>
        <v>49984</v>
      </c>
    </row>
    <row r="2069" spans="1:15" ht="22.95" customHeight="1" x14ac:dyDescent="0.2">
      <c r="A2069" s="227">
        <v>46006</v>
      </c>
      <c r="B2069" s="20" t="s">
        <v>208</v>
      </c>
      <c r="C2069" s="28">
        <v>2466</v>
      </c>
      <c r="E2069" s="25" t="s">
        <v>1278</v>
      </c>
      <c r="F2069" s="20" t="s">
        <v>79</v>
      </c>
      <c r="H2069" s="41" t="s">
        <v>22</v>
      </c>
      <c r="I2069" s="41" t="s">
        <v>53</v>
      </c>
      <c r="J2069" s="21" t="s">
        <v>112</v>
      </c>
      <c r="K2069" s="25" t="s">
        <v>1303</v>
      </c>
      <c r="M2069" s="493">
        <v>0</v>
      </c>
      <c r="N2069" s="493">
        <v>28556</v>
      </c>
      <c r="O2069" s="217">
        <f t="shared" si="32"/>
        <v>21428</v>
      </c>
    </row>
    <row r="2070" spans="1:15" ht="22.95" customHeight="1" x14ac:dyDescent="0.2">
      <c r="A2070" s="227">
        <v>46006</v>
      </c>
      <c r="B2070" s="20" t="s">
        <v>208</v>
      </c>
      <c r="C2070" s="28">
        <v>2467</v>
      </c>
      <c r="E2070" s="25" t="s">
        <v>1281</v>
      </c>
      <c r="F2070" s="20" t="s">
        <v>79</v>
      </c>
      <c r="H2070" s="41" t="s">
        <v>22</v>
      </c>
      <c r="I2070" s="23" t="s">
        <v>81</v>
      </c>
      <c r="J2070" s="23" t="s">
        <v>200</v>
      </c>
      <c r="K2070" s="25" t="s">
        <v>1263</v>
      </c>
      <c r="M2070" s="493">
        <v>0</v>
      </c>
      <c r="N2070" s="586">
        <v>17000</v>
      </c>
      <c r="O2070" s="217">
        <f t="shared" si="32"/>
        <v>4428</v>
      </c>
    </row>
    <row r="2071" spans="1:15" ht="22.95" customHeight="1" x14ac:dyDescent="0.2">
      <c r="A2071" s="227">
        <v>46013</v>
      </c>
      <c r="B2071" s="20" t="s">
        <v>208</v>
      </c>
      <c r="C2071" s="28">
        <v>2475</v>
      </c>
      <c r="E2071" s="25" t="s">
        <v>4311</v>
      </c>
      <c r="F2071" s="20" t="s">
        <v>79</v>
      </c>
      <c r="H2071" s="41" t="s">
        <v>22</v>
      </c>
      <c r="I2071" s="23" t="s">
        <v>103</v>
      </c>
      <c r="J2071" s="23" t="s">
        <v>102</v>
      </c>
      <c r="K2071" s="25" t="s">
        <v>1992</v>
      </c>
      <c r="M2071" s="493">
        <v>0</v>
      </c>
      <c r="N2071" s="493">
        <v>290</v>
      </c>
      <c r="O2071" s="217">
        <f t="shared" si="32"/>
        <v>4138</v>
      </c>
    </row>
    <row r="2072" spans="1:15" ht="22.95" customHeight="1" x14ac:dyDescent="0.2">
      <c r="A2072" s="227">
        <v>46013</v>
      </c>
      <c r="B2072" s="20" t="s">
        <v>208</v>
      </c>
      <c r="C2072" s="28">
        <v>2476</v>
      </c>
      <c r="E2072" s="25" t="s">
        <v>130</v>
      </c>
      <c r="F2072" s="20" t="s">
        <v>79</v>
      </c>
      <c r="H2072" s="41" t="s">
        <v>22</v>
      </c>
      <c r="I2072" s="21" t="s">
        <v>53</v>
      </c>
      <c r="J2072" s="21" t="s">
        <v>113</v>
      </c>
      <c r="K2072" s="25" t="s">
        <v>1380</v>
      </c>
      <c r="M2072" s="493">
        <v>0</v>
      </c>
      <c r="N2072" s="493">
        <v>300</v>
      </c>
      <c r="O2072" s="217">
        <f t="shared" si="32"/>
        <v>3838</v>
      </c>
    </row>
    <row r="2073" spans="1:15" ht="22.95" customHeight="1" x14ac:dyDescent="0.2">
      <c r="A2073" s="227">
        <v>46013</v>
      </c>
      <c r="B2073" s="20" t="s">
        <v>208</v>
      </c>
      <c r="C2073" s="28">
        <v>2477</v>
      </c>
      <c r="E2073" s="25" t="s">
        <v>130</v>
      </c>
      <c r="F2073" s="20" t="s">
        <v>79</v>
      </c>
      <c r="H2073" s="41" t="s">
        <v>22</v>
      </c>
      <c r="I2073" s="21" t="s">
        <v>53</v>
      </c>
      <c r="J2073" s="21" t="s">
        <v>113</v>
      </c>
      <c r="K2073" s="25" t="s">
        <v>4450</v>
      </c>
      <c r="M2073" s="493">
        <v>0</v>
      </c>
      <c r="N2073" s="493">
        <v>100</v>
      </c>
      <c r="O2073" s="217">
        <f t="shared" si="32"/>
        <v>3738</v>
      </c>
    </row>
    <row r="2074" spans="1:15" ht="22.95" customHeight="1" x14ac:dyDescent="0.2">
      <c r="A2074" s="227">
        <v>46013</v>
      </c>
      <c r="B2074" s="20" t="s">
        <v>208</v>
      </c>
      <c r="C2074" s="28">
        <v>2478</v>
      </c>
      <c r="E2074" s="25" t="s">
        <v>130</v>
      </c>
      <c r="F2074" s="20" t="s">
        <v>79</v>
      </c>
      <c r="H2074" s="41" t="s">
        <v>22</v>
      </c>
      <c r="I2074" s="21" t="s">
        <v>53</v>
      </c>
      <c r="J2074" s="21" t="s">
        <v>113</v>
      </c>
      <c r="K2074" s="25" t="s">
        <v>8625</v>
      </c>
      <c r="M2074" s="493">
        <v>0</v>
      </c>
      <c r="N2074" s="493">
        <v>100</v>
      </c>
      <c r="O2074" s="217">
        <f t="shared" si="32"/>
        <v>3638</v>
      </c>
    </row>
    <row r="2075" spans="1:15" ht="22.95" customHeight="1" x14ac:dyDescent="0.2">
      <c r="A2075" s="227">
        <v>46013</v>
      </c>
      <c r="B2075" s="20" t="s">
        <v>208</v>
      </c>
      <c r="C2075" s="28">
        <v>2479</v>
      </c>
      <c r="E2075" s="25" t="s">
        <v>130</v>
      </c>
      <c r="F2075" s="20" t="s">
        <v>79</v>
      </c>
      <c r="H2075" s="41" t="s">
        <v>22</v>
      </c>
      <c r="I2075" s="21" t="s">
        <v>53</v>
      </c>
      <c r="J2075" s="21" t="s">
        <v>113</v>
      </c>
      <c r="K2075" s="25" t="s">
        <v>4182</v>
      </c>
      <c r="M2075" s="493">
        <v>0</v>
      </c>
      <c r="N2075" s="493">
        <v>100</v>
      </c>
      <c r="O2075" s="217">
        <f t="shared" si="32"/>
        <v>3538</v>
      </c>
    </row>
    <row r="2076" spans="1:15" ht="22.95" customHeight="1" x14ac:dyDescent="0.2">
      <c r="A2076" s="227">
        <v>46013</v>
      </c>
      <c r="B2076" s="20" t="s">
        <v>208</v>
      </c>
      <c r="C2076" s="28">
        <v>2480</v>
      </c>
      <c r="E2076" s="25" t="s">
        <v>4155</v>
      </c>
      <c r="F2076" s="20" t="s">
        <v>79</v>
      </c>
      <c r="H2076" s="41" t="s">
        <v>22</v>
      </c>
      <c r="I2076" s="23" t="s">
        <v>103</v>
      </c>
      <c r="J2076" s="23" t="s">
        <v>102</v>
      </c>
      <c r="K2076" s="25" t="s">
        <v>8566</v>
      </c>
      <c r="M2076" s="493">
        <v>0</v>
      </c>
      <c r="N2076" s="493">
        <v>800</v>
      </c>
      <c r="O2076" s="217">
        <f t="shared" si="32"/>
        <v>2738</v>
      </c>
    </row>
    <row r="2077" spans="1:15" ht="22.95" customHeight="1" x14ac:dyDescent="0.2">
      <c r="A2077" s="227">
        <v>46013</v>
      </c>
      <c r="B2077" s="20" t="s">
        <v>208</v>
      </c>
      <c r="C2077" s="28">
        <v>2481</v>
      </c>
      <c r="E2077" s="25" t="s">
        <v>8624</v>
      </c>
      <c r="F2077" s="20" t="s">
        <v>79</v>
      </c>
      <c r="H2077" s="41" t="s">
        <v>22</v>
      </c>
      <c r="I2077" s="23" t="s">
        <v>103</v>
      </c>
      <c r="J2077" s="23" t="s">
        <v>102</v>
      </c>
      <c r="K2077" s="25" t="s">
        <v>5686</v>
      </c>
      <c r="M2077" s="493">
        <v>0</v>
      </c>
      <c r="N2077" s="493">
        <v>331</v>
      </c>
      <c r="O2077" s="217">
        <f t="shared" si="32"/>
        <v>2407</v>
      </c>
    </row>
    <row r="2078" spans="1:15" ht="22.95" customHeight="1" x14ac:dyDescent="0.2">
      <c r="A2078" s="227">
        <v>46013</v>
      </c>
      <c r="B2078" s="20" t="s">
        <v>208</v>
      </c>
      <c r="C2078" s="28">
        <v>2482</v>
      </c>
      <c r="E2078" s="25" t="s">
        <v>1321</v>
      </c>
      <c r="F2078" s="20" t="s">
        <v>79</v>
      </c>
      <c r="H2078" s="41" t="s">
        <v>22</v>
      </c>
      <c r="I2078" s="23" t="s">
        <v>103</v>
      </c>
      <c r="J2078" s="23" t="s">
        <v>97</v>
      </c>
      <c r="K2078" s="25" t="s">
        <v>1337</v>
      </c>
      <c r="M2078" s="493">
        <v>0</v>
      </c>
      <c r="N2078" s="493">
        <v>320</v>
      </c>
      <c r="O2078" s="217">
        <f t="shared" si="32"/>
        <v>2087</v>
      </c>
    </row>
    <row r="2079" spans="1:15" ht="22.95" customHeight="1" x14ac:dyDescent="0.2">
      <c r="A2079" s="227">
        <v>46013</v>
      </c>
      <c r="B2079" s="20" t="s">
        <v>208</v>
      </c>
      <c r="C2079" s="28">
        <v>2483</v>
      </c>
      <c r="E2079" s="25" t="s">
        <v>130</v>
      </c>
      <c r="F2079" s="20" t="s">
        <v>79</v>
      </c>
      <c r="H2079" s="41" t="s">
        <v>22</v>
      </c>
      <c r="I2079" s="21" t="s">
        <v>53</v>
      </c>
      <c r="J2079" s="21" t="s">
        <v>113</v>
      </c>
      <c r="K2079" s="25" t="s">
        <v>8626</v>
      </c>
      <c r="M2079" s="493">
        <v>0</v>
      </c>
      <c r="N2079" s="493">
        <v>200</v>
      </c>
      <c r="O2079" s="217">
        <f t="shared" si="32"/>
        <v>1887</v>
      </c>
    </row>
    <row r="2080" spans="1:15" ht="22.95" customHeight="1" x14ac:dyDescent="0.2">
      <c r="A2080" s="227">
        <v>46013</v>
      </c>
      <c r="B2080" s="20" t="s">
        <v>208</v>
      </c>
      <c r="C2080" s="28">
        <v>2484</v>
      </c>
      <c r="E2080" s="25" t="s">
        <v>130</v>
      </c>
      <c r="F2080" s="20" t="s">
        <v>79</v>
      </c>
      <c r="H2080" s="41" t="s">
        <v>22</v>
      </c>
      <c r="I2080" s="21" t="s">
        <v>53</v>
      </c>
      <c r="J2080" s="21" t="s">
        <v>113</v>
      </c>
      <c r="K2080" s="25" t="s">
        <v>5096</v>
      </c>
      <c r="M2080" s="493">
        <v>0</v>
      </c>
      <c r="N2080" s="493">
        <v>200</v>
      </c>
      <c r="O2080" s="217">
        <f t="shared" si="32"/>
        <v>1687</v>
      </c>
    </row>
    <row r="2081" spans="1:15" ht="22.95" customHeight="1" x14ac:dyDescent="0.2">
      <c r="A2081" s="227">
        <v>46013</v>
      </c>
      <c r="B2081" s="20" t="s">
        <v>208</v>
      </c>
      <c r="C2081" s="28">
        <v>2485</v>
      </c>
      <c r="E2081" s="25" t="s">
        <v>130</v>
      </c>
      <c r="F2081" s="20" t="s">
        <v>79</v>
      </c>
      <c r="H2081" s="41" t="s">
        <v>22</v>
      </c>
      <c r="I2081" s="21" t="s">
        <v>53</v>
      </c>
      <c r="J2081" s="21" t="s">
        <v>113</v>
      </c>
      <c r="K2081" s="25" t="s">
        <v>8627</v>
      </c>
      <c r="M2081" s="493">
        <v>0</v>
      </c>
      <c r="N2081" s="493">
        <v>200</v>
      </c>
      <c r="O2081" s="217">
        <f t="shared" si="32"/>
        <v>1487</v>
      </c>
    </row>
    <row r="2082" spans="1:15" ht="22.95" customHeight="1" x14ac:dyDescent="0.2">
      <c r="A2082" s="227">
        <v>46013</v>
      </c>
      <c r="B2082" s="20" t="s">
        <v>208</v>
      </c>
      <c r="C2082" s="28">
        <v>2486</v>
      </c>
      <c r="E2082" s="25" t="s">
        <v>1270</v>
      </c>
      <c r="F2082" s="20" t="s">
        <v>79</v>
      </c>
      <c r="H2082" s="28" t="s">
        <v>21</v>
      </c>
      <c r="I2082" s="23" t="s">
        <v>81</v>
      </c>
      <c r="J2082" s="23" t="s">
        <v>33</v>
      </c>
      <c r="M2082" s="586">
        <v>420000</v>
      </c>
      <c r="N2082" s="493">
        <v>0</v>
      </c>
      <c r="O2082" s="217">
        <f t="shared" ref="O2082:O2146" si="33">O2081+M2082-N2082</f>
        <v>421487</v>
      </c>
    </row>
    <row r="2083" spans="1:15" ht="22.95" customHeight="1" x14ac:dyDescent="0.2">
      <c r="A2083" s="227">
        <v>46013</v>
      </c>
      <c r="B2083" s="20" t="s">
        <v>208</v>
      </c>
      <c r="C2083" s="28">
        <v>2487</v>
      </c>
      <c r="E2083" s="25" t="s">
        <v>4412</v>
      </c>
      <c r="F2083" s="20" t="s">
        <v>79</v>
      </c>
      <c r="H2083" s="41" t="s">
        <v>22</v>
      </c>
      <c r="I2083" s="23" t="s">
        <v>103</v>
      </c>
      <c r="J2083" s="23" t="s">
        <v>102</v>
      </c>
      <c r="K2083" s="25" t="s">
        <v>4330</v>
      </c>
      <c r="M2083" s="493">
        <v>0</v>
      </c>
      <c r="N2083" s="493">
        <v>182</v>
      </c>
      <c r="O2083" s="217">
        <f t="shared" si="33"/>
        <v>421305</v>
      </c>
    </row>
    <row r="2084" spans="1:15" ht="22.95" customHeight="1" x14ac:dyDescent="0.2">
      <c r="A2084" s="227">
        <v>46013</v>
      </c>
      <c r="B2084" s="20" t="s">
        <v>208</v>
      </c>
      <c r="C2084" s="28">
        <v>2488</v>
      </c>
      <c r="E2084" s="25" t="s">
        <v>1933</v>
      </c>
      <c r="F2084" s="20" t="s">
        <v>79</v>
      </c>
      <c r="H2084" s="41" t="s">
        <v>22</v>
      </c>
      <c r="I2084" s="23" t="s">
        <v>103</v>
      </c>
      <c r="J2084" s="23" t="s">
        <v>94</v>
      </c>
      <c r="K2084" s="25" t="s">
        <v>149</v>
      </c>
      <c r="M2084" s="493">
        <v>0</v>
      </c>
      <c r="N2084" s="493">
        <v>500</v>
      </c>
      <c r="O2084" s="217">
        <f t="shared" si="33"/>
        <v>420805</v>
      </c>
    </row>
    <row r="2085" spans="1:15" ht="22.95" customHeight="1" x14ac:dyDescent="0.2">
      <c r="A2085" s="227">
        <v>46013</v>
      </c>
      <c r="B2085" s="20" t="s">
        <v>208</v>
      </c>
      <c r="C2085" s="28">
        <v>2489</v>
      </c>
      <c r="E2085" s="25" t="s">
        <v>1274</v>
      </c>
      <c r="F2085" s="20" t="s">
        <v>79</v>
      </c>
      <c r="H2085" s="41" t="s">
        <v>22</v>
      </c>
      <c r="I2085" s="23" t="s">
        <v>103</v>
      </c>
      <c r="J2085" s="23" t="s">
        <v>92</v>
      </c>
      <c r="K2085" s="25" t="s">
        <v>4252</v>
      </c>
      <c r="M2085" s="493">
        <v>0</v>
      </c>
      <c r="N2085" s="493">
        <v>850</v>
      </c>
      <c r="O2085" s="217">
        <f t="shared" si="33"/>
        <v>419955</v>
      </c>
    </row>
    <row r="2086" spans="1:15" ht="22.95" customHeight="1" x14ac:dyDescent="0.2">
      <c r="A2086" s="227">
        <v>46013</v>
      </c>
      <c r="B2086" s="20" t="s">
        <v>208</v>
      </c>
      <c r="C2086" s="28">
        <v>2490</v>
      </c>
      <c r="E2086" s="25" t="s">
        <v>1277</v>
      </c>
      <c r="F2086" s="20" t="s">
        <v>79</v>
      </c>
      <c r="H2086" s="41" t="s">
        <v>22</v>
      </c>
      <c r="I2086" s="23" t="s">
        <v>103</v>
      </c>
      <c r="J2086" s="23" t="s">
        <v>102</v>
      </c>
      <c r="K2086" s="25" t="s">
        <v>139</v>
      </c>
      <c r="M2086" s="493">
        <v>0</v>
      </c>
      <c r="N2086" s="493">
        <v>55</v>
      </c>
      <c r="O2086" s="217">
        <f t="shared" si="33"/>
        <v>419900</v>
      </c>
    </row>
    <row r="2087" spans="1:15" ht="22.95" customHeight="1" x14ac:dyDescent="0.2">
      <c r="A2087" s="227">
        <v>46013</v>
      </c>
      <c r="B2087" s="20" t="s">
        <v>208</v>
      </c>
      <c r="C2087" s="28">
        <v>2491</v>
      </c>
      <c r="E2087" s="25" t="s">
        <v>1269</v>
      </c>
      <c r="F2087" s="20" t="s">
        <v>79</v>
      </c>
      <c r="H2087" s="41" t="s">
        <v>22</v>
      </c>
      <c r="I2087" s="23" t="s">
        <v>103</v>
      </c>
      <c r="J2087" s="23" t="s">
        <v>102</v>
      </c>
      <c r="K2087" s="25" t="s">
        <v>5097</v>
      </c>
      <c r="M2087" s="493">
        <v>0</v>
      </c>
      <c r="N2087" s="493">
        <v>380</v>
      </c>
      <c r="O2087" s="217">
        <f t="shared" si="33"/>
        <v>419520</v>
      </c>
    </row>
    <row r="2088" spans="1:15" ht="22.95" customHeight="1" x14ac:dyDescent="0.2">
      <c r="A2088" s="227">
        <v>46013</v>
      </c>
      <c r="B2088" s="20" t="s">
        <v>208</v>
      </c>
      <c r="C2088" s="28">
        <v>2492</v>
      </c>
      <c r="E2088" s="25" t="s">
        <v>1276</v>
      </c>
      <c r="F2088" s="20" t="s">
        <v>79</v>
      </c>
      <c r="H2088" s="41" t="s">
        <v>22</v>
      </c>
      <c r="I2088" s="23" t="s">
        <v>103</v>
      </c>
      <c r="J2088" s="23" t="s">
        <v>102</v>
      </c>
      <c r="K2088" s="25" t="s">
        <v>1997</v>
      </c>
      <c r="M2088" s="493">
        <v>0</v>
      </c>
      <c r="N2088" s="493">
        <v>7952</v>
      </c>
      <c r="O2088" s="217">
        <f t="shared" si="33"/>
        <v>411568</v>
      </c>
    </row>
    <row r="2089" spans="1:15" ht="22.95" customHeight="1" x14ac:dyDescent="0.2">
      <c r="A2089" s="227">
        <v>46013</v>
      </c>
      <c r="B2089" s="20" t="s">
        <v>208</v>
      </c>
      <c r="C2089" s="28">
        <v>2493</v>
      </c>
      <c r="E2089" s="25" t="s">
        <v>1316</v>
      </c>
      <c r="F2089" s="20" t="s">
        <v>79</v>
      </c>
      <c r="H2089" s="41" t="s">
        <v>22</v>
      </c>
      <c r="I2089" s="23" t="s">
        <v>103</v>
      </c>
      <c r="J2089" s="23" t="s">
        <v>102</v>
      </c>
      <c r="K2089" s="25" t="s">
        <v>4499</v>
      </c>
      <c r="M2089" s="493">
        <v>0</v>
      </c>
      <c r="N2089" s="493">
        <v>7400</v>
      </c>
      <c r="O2089" s="217">
        <f t="shared" si="33"/>
        <v>404168</v>
      </c>
    </row>
    <row r="2090" spans="1:15" ht="22.95" customHeight="1" x14ac:dyDescent="0.2">
      <c r="A2090" s="227">
        <v>46013</v>
      </c>
      <c r="B2090" s="20" t="s">
        <v>208</v>
      </c>
      <c r="C2090" s="28">
        <v>2494</v>
      </c>
      <c r="E2090" s="25" t="s">
        <v>1280</v>
      </c>
      <c r="F2090" s="20" t="s">
        <v>79</v>
      </c>
      <c r="H2090" s="41" t="s">
        <v>22</v>
      </c>
      <c r="I2090" s="23" t="s">
        <v>103</v>
      </c>
      <c r="J2090" s="23" t="s">
        <v>102</v>
      </c>
      <c r="K2090" s="25" t="s">
        <v>4253</v>
      </c>
      <c r="M2090" s="493">
        <v>0</v>
      </c>
      <c r="N2090" s="493">
        <v>600</v>
      </c>
      <c r="O2090" s="217">
        <f t="shared" si="33"/>
        <v>403568</v>
      </c>
    </row>
    <row r="2091" spans="1:15" ht="22.95" customHeight="1" x14ac:dyDescent="0.2">
      <c r="A2091" s="227">
        <v>46013</v>
      </c>
      <c r="B2091" s="20" t="s">
        <v>208</v>
      </c>
      <c r="C2091" s="28">
        <v>2495</v>
      </c>
      <c r="E2091" s="25" t="s">
        <v>4283</v>
      </c>
      <c r="F2091" s="20" t="s">
        <v>79</v>
      </c>
      <c r="H2091" s="41" t="s">
        <v>22</v>
      </c>
      <c r="I2091" s="41" t="s">
        <v>53</v>
      </c>
      <c r="J2091" s="21" t="s">
        <v>112</v>
      </c>
      <c r="K2091" s="25" t="s">
        <v>8457</v>
      </c>
      <c r="M2091" s="493">
        <v>0</v>
      </c>
      <c r="N2091" s="493">
        <v>21616</v>
      </c>
      <c r="O2091" s="217">
        <f t="shared" si="33"/>
        <v>381952</v>
      </c>
    </row>
    <row r="2092" spans="1:15" ht="22.95" customHeight="1" x14ac:dyDescent="0.2">
      <c r="A2092" s="227">
        <v>46013</v>
      </c>
      <c r="B2092" s="20" t="s">
        <v>208</v>
      </c>
      <c r="C2092" s="28">
        <v>2496</v>
      </c>
      <c r="E2092" s="25" t="s">
        <v>8253</v>
      </c>
      <c r="F2092" s="20" t="s">
        <v>79</v>
      </c>
      <c r="H2092" s="41" t="s">
        <v>22</v>
      </c>
      <c r="I2092" s="41" t="s">
        <v>53</v>
      </c>
      <c r="J2092" s="21" t="s">
        <v>112</v>
      </c>
      <c r="K2092" s="25" t="s">
        <v>149</v>
      </c>
      <c r="M2092" s="493">
        <v>0</v>
      </c>
      <c r="N2092" s="493">
        <v>8600</v>
      </c>
      <c r="O2092" s="217">
        <f t="shared" si="33"/>
        <v>373352</v>
      </c>
    </row>
    <row r="2093" spans="1:15" ht="22.95" customHeight="1" x14ac:dyDescent="0.2">
      <c r="A2093" s="227">
        <v>46013</v>
      </c>
      <c r="B2093" s="20" t="s">
        <v>208</v>
      </c>
      <c r="C2093" s="28">
        <v>2497</v>
      </c>
      <c r="E2093" s="25" t="s">
        <v>8253</v>
      </c>
      <c r="F2093" s="20" t="s">
        <v>79</v>
      </c>
      <c r="H2093" s="41" t="s">
        <v>22</v>
      </c>
      <c r="I2093" s="41" t="s">
        <v>53</v>
      </c>
      <c r="J2093" s="21" t="s">
        <v>112</v>
      </c>
      <c r="K2093" s="25" t="s">
        <v>1303</v>
      </c>
      <c r="M2093" s="493">
        <v>0</v>
      </c>
      <c r="N2093" s="493">
        <v>54600</v>
      </c>
      <c r="O2093" s="217">
        <f t="shared" si="33"/>
        <v>318752</v>
      </c>
    </row>
    <row r="2094" spans="1:15" ht="22.95" customHeight="1" x14ac:dyDescent="0.2">
      <c r="A2094" s="227">
        <v>46013</v>
      </c>
      <c r="B2094" s="20" t="s">
        <v>208</v>
      </c>
      <c r="C2094" s="28">
        <v>2498</v>
      </c>
      <c r="E2094" s="25" t="s">
        <v>8253</v>
      </c>
      <c r="F2094" s="20" t="s">
        <v>79</v>
      </c>
      <c r="H2094" s="41" t="s">
        <v>22</v>
      </c>
      <c r="I2094" s="41" t="s">
        <v>53</v>
      </c>
      <c r="J2094" s="21" t="s">
        <v>112</v>
      </c>
      <c r="K2094" s="25" t="s">
        <v>1302</v>
      </c>
      <c r="M2094" s="493">
        <v>0</v>
      </c>
      <c r="N2094" s="493">
        <v>39700</v>
      </c>
      <c r="O2094" s="217">
        <f t="shared" si="33"/>
        <v>279052</v>
      </c>
    </row>
    <row r="2095" spans="1:15" ht="22.95" customHeight="1" x14ac:dyDescent="0.2">
      <c r="A2095" s="227">
        <v>46013</v>
      </c>
      <c r="B2095" s="20" t="s">
        <v>208</v>
      </c>
      <c r="C2095" s="28">
        <v>2499</v>
      </c>
      <c r="E2095" s="25" t="s">
        <v>1278</v>
      </c>
      <c r="F2095" s="20" t="s">
        <v>79</v>
      </c>
      <c r="H2095" s="41" t="s">
        <v>22</v>
      </c>
      <c r="I2095" s="41" t="s">
        <v>53</v>
      </c>
      <c r="J2095" s="21" t="s">
        <v>112</v>
      </c>
      <c r="K2095" s="25" t="s">
        <v>1302</v>
      </c>
      <c r="M2095" s="493">
        <v>0</v>
      </c>
      <c r="N2095" s="493">
        <v>203340</v>
      </c>
      <c r="O2095" s="217">
        <f t="shared" si="33"/>
        <v>75712</v>
      </c>
    </row>
    <row r="2096" spans="1:15" ht="22.95" customHeight="1" x14ac:dyDescent="0.2">
      <c r="A2096" s="227">
        <v>46013</v>
      </c>
      <c r="B2096" s="20" t="s">
        <v>208</v>
      </c>
      <c r="C2096" s="28">
        <v>2500</v>
      </c>
      <c r="E2096" s="25" t="s">
        <v>1278</v>
      </c>
      <c r="F2096" s="20" t="s">
        <v>79</v>
      </c>
      <c r="H2096" s="41" t="s">
        <v>22</v>
      </c>
      <c r="I2096" s="41" t="s">
        <v>53</v>
      </c>
      <c r="J2096" s="21" t="s">
        <v>112</v>
      </c>
      <c r="K2096" s="25" t="s">
        <v>1303</v>
      </c>
      <c r="M2096" s="493">
        <v>0</v>
      </c>
      <c r="N2096" s="493">
        <v>29580</v>
      </c>
      <c r="O2096" s="217">
        <f t="shared" si="33"/>
        <v>46132</v>
      </c>
    </row>
    <row r="2097" spans="1:16" ht="22.95" customHeight="1" x14ac:dyDescent="0.2">
      <c r="A2097" s="227">
        <v>46013</v>
      </c>
      <c r="B2097" s="20" t="s">
        <v>208</v>
      </c>
      <c r="C2097" s="28">
        <v>2501</v>
      </c>
      <c r="E2097" s="25" t="s">
        <v>1278</v>
      </c>
      <c r="F2097" s="20" t="s">
        <v>79</v>
      </c>
      <c r="H2097" s="41" t="s">
        <v>22</v>
      </c>
      <c r="I2097" s="41" t="s">
        <v>53</v>
      </c>
      <c r="J2097" s="21" t="s">
        <v>114</v>
      </c>
      <c r="K2097" s="25" t="s">
        <v>149</v>
      </c>
      <c r="M2097" s="493">
        <v>0</v>
      </c>
      <c r="N2097" s="493">
        <v>4050</v>
      </c>
      <c r="O2097" s="217">
        <f t="shared" si="33"/>
        <v>42082</v>
      </c>
    </row>
    <row r="2098" spans="1:16" ht="22.95" customHeight="1" x14ac:dyDescent="0.2">
      <c r="A2098" s="227">
        <v>46013</v>
      </c>
      <c r="B2098" s="20" t="s">
        <v>208</v>
      </c>
      <c r="C2098" s="28">
        <v>2502</v>
      </c>
      <c r="E2098" s="25" t="s">
        <v>4244</v>
      </c>
      <c r="F2098" s="20" t="s">
        <v>79</v>
      </c>
      <c r="H2098" s="28" t="s">
        <v>22</v>
      </c>
      <c r="I2098" s="23" t="s">
        <v>81</v>
      </c>
      <c r="J2098" s="23" t="s">
        <v>200</v>
      </c>
      <c r="K2098" s="25" t="s">
        <v>8798</v>
      </c>
      <c r="M2098" s="493">
        <v>0</v>
      </c>
      <c r="N2098" s="586">
        <v>34900</v>
      </c>
      <c r="O2098" s="217">
        <f t="shared" si="33"/>
        <v>7182</v>
      </c>
    </row>
    <row r="2099" spans="1:16" ht="22.95" customHeight="1" x14ac:dyDescent="0.2">
      <c r="A2099" s="227">
        <v>46013</v>
      </c>
      <c r="B2099" s="20" t="s">
        <v>208</v>
      </c>
      <c r="C2099" s="28">
        <v>2502</v>
      </c>
      <c r="E2099" s="25" t="s">
        <v>4832</v>
      </c>
      <c r="F2099" s="20" t="s">
        <v>79</v>
      </c>
      <c r="H2099" s="28" t="s">
        <v>22</v>
      </c>
      <c r="I2099" s="23" t="s">
        <v>103</v>
      </c>
      <c r="J2099" s="23" t="s">
        <v>102</v>
      </c>
      <c r="K2099" s="25" t="s">
        <v>4832</v>
      </c>
      <c r="M2099" s="493">
        <v>0</v>
      </c>
      <c r="N2099" s="493">
        <v>100</v>
      </c>
      <c r="O2099" s="217">
        <f t="shared" si="33"/>
        <v>7082</v>
      </c>
    </row>
    <row r="2100" spans="1:16" ht="22.95" customHeight="1" thickBot="1" x14ac:dyDescent="0.25">
      <c r="A2100" s="475">
        <v>46018</v>
      </c>
      <c r="B2100" s="47" t="s">
        <v>208</v>
      </c>
      <c r="C2100" s="69"/>
      <c r="D2100" s="89"/>
      <c r="E2100" s="89" t="s">
        <v>4244</v>
      </c>
      <c r="F2100" s="47" t="s">
        <v>79</v>
      </c>
      <c r="G2100" s="89"/>
      <c r="H2100" s="69" t="s">
        <v>22</v>
      </c>
      <c r="I2100" s="368" t="s">
        <v>81</v>
      </c>
      <c r="J2100" s="368" t="s">
        <v>200</v>
      </c>
      <c r="K2100" s="89"/>
      <c r="L2100" s="89"/>
      <c r="M2100" s="594">
        <v>0</v>
      </c>
      <c r="N2100" s="595">
        <v>10000</v>
      </c>
      <c r="O2100" s="578">
        <f t="shared" si="33"/>
        <v>-2918</v>
      </c>
      <c r="P2100" s="89" t="s">
        <v>8797</v>
      </c>
    </row>
    <row r="2101" spans="1:16" ht="22.95" hidden="1" customHeight="1" x14ac:dyDescent="0.2">
      <c r="B2101" s="20" t="s">
        <v>208</v>
      </c>
      <c r="F2101" s="20" t="s">
        <v>79</v>
      </c>
      <c r="I2101" s="23"/>
      <c r="J2101" s="23"/>
      <c r="M2101" s="266"/>
      <c r="N2101" s="266"/>
      <c r="O2101" s="217">
        <f t="shared" si="33"/>
        <v>-2918</v>
      </c>
    </row>
    <row r="2102" spans="1:16" ht="22.95" hidden="1" customHeight="1" x14ac:dyDescent="0.2">
      <c r="B2102" s="20" t="s">
        <v>208</v>
      </c>
      <c r="F2102" s="20" t="s">
        <v>79</v>
      </c>
      <c r="I2102" s="23"/>
      <c r="J2102" s="23"/>
      <c r="M2102" s="266"/>
      <c r="N2102" s="266"/>
      <c r="O2102" s="217">
        <f t="shared" si="33"/>
        <v>-2918</v>
      </c>
    </row>
    <row r="2103" spans="1:16" ht="22.95" hidden="1" customHeight="1" x14ac:dyDescent="0.2">
      <c r="B2103" s="20" t="s">
        <v>208</v>
      </c>
      <c r="F2103" s="20" t="s">
        <v>79</v>
      </c>
      <c r="I2103" s="23"/>
      <c r="J2103" s="23"/>
      <c r="O2103" s="217">
        <f t="shared" si="33"/>
        <v>-2918</v>
      </c>
    </row>
    <row r="2104" spans="1:16" ht="22.95" hidden="1" customHeight="1" x14ac:dyDescent="0.2">
      <c r="B2104" s="20" t="s">
        <v>208</v>
      </c>
      <c r="F2104" s="20" t="s">
        <v>79</v>
      </c>
      <c r="I2104" s="23"/>
      <c r="J2104" s="23"/>
      <c r="O2104" s="217">
        <f t="shared" si="33"/>
        <v>-2918</v>
      </c>
    </row>
    <row r="2105" spans="1:16" ht="22.95" hidden="1" customHeight="1" x14ac:dyDescent="0.2">
      <c r="B2105" s="20" t="s">
        <v>208</v>
      </c>
      <c r="F2105" s="20" t="s">
        <v>79</v>
      </c>
      <c r="I2105" s="23"/>
      <c r="J2105" s="23"/>
      <c r="O2105" s="217">
        <f t="shared" si="33"/>
        <v>-2918</v>
      </c>
    </row>
    <row r="2106" spans="1:16" ht="22.95" hidden="1" customHeight="1" x14ac:dyDescent="0.2">
      <c r="B2106" s="20" t="s">
        <v>208</v>
      </c>
      <c r="F2106" s="20" t="s">
        <v>79</v>
      </c>
      <c r="I2106" s="23"/>
      <c r="J2106" s="23"/>
      <c r="O2106" s="217">
        <f t="shared" si="33"/>
        <v>-2918</v>
      </c>
    </row>
    <row r="2107" spans="1:16" ht="22.95" hidden="1" customHeight="1" x14ac:dyDescent="0.2">
      <c r="B2107" s="20" t="s">
        <v>208</v>
      </c>
      <c r="F2107" s="20" t="s">
        <v>79</v>
      </c>
      <c r="I2107" s="23"/>
      <c r="J2107" s="23"/>
      <c r="O2107" s="217">
        <f t="shared" si="33"/>
        <v>-2918</v>
      </c>
    </row>
    <row r="2108" spans="1:16" ht="22.95" hidden="1" customHeight="1" x14ac:dyDescent="0.2">
      <c r="B2108" s="20" t="s">
        <v>208</v>
      </c>
      <c r="F2108" s="20" t="s">
        <v>79</v>
      </c>
      <c r="I2108" s="23"/>
      <c r="J2108" s="23"/>
      <c r="O2108" s="217">
        <f t="shared" si="33"/>
        <v>-2918</v>
      </c>
    </row>
    <row r="2109" spans="1:16" ht="22.95" hidden="1" customHeight="1" x14ac:dyDescent="0.2">
      <c r="B2109" s="20" t="s">
        <v>208</v>
      </c>
      <c r="F2109" s="20" t="s">
        <v>79</v>
      </c>
      <c r="I2109" s="23"/>
      <c r="J2109" s="23"/>
      <c r="O2109" s="217">
        <f t="shared" si="33"/>
        <v>-2918</v>
      </c>
    </row>
    <row r="2110" spans="1:16" ht="22.95" hidden="1" customHeight="1" x14ac:dyDescent="0.2">
      <c r="B2110" s="20" t="s">
        <v>208</v>
      </c>
      <c r="F2110" s="20" t="s">
        <v>79</v>
      </c>
      <c r="I2110" s="23"/>
      <c r="J2110" s="23"/>
      <c r="O2110" s="217">
        <f t="shared" si="33"/>
        <v>-2918</v>
      </c>
    </row>
    <row r="2111" spans="1:16" ht="22.95" hidden="1" customHeight="1" x14ac:dyDescent="0.2">
      <c r="B2111" s="20" t="s">
        <v>208</v>
      </c>
      <c r="F2111" s="20" t="s">
        <v>79</v>
      </c>
      <c r="I2111" s="23"/>
      <c r="J2111" s="23"/>
      <c r="O2111" s="217">
        <f t="shared" si="33"/>
        <v>-2918</v>
      </c>
    </row>
    <row r="2112" spans="1:16" ht="22.95" hidden="1" customHeight="1" x14ac:dyDescent="0.2">
      <c r="B2112" s="20" t="s">
        <v>208</v>
      </c>
      <c r="F2112" s="20" t="s">
        <v>79</v>
      </c>
      <c r="I2112" s="23"/>
      <c r="J2112" s="23"/>
      <c r="O2112" s="217">
        <f t="shared" si="33"/>
        <v>-2918</v>
      </c>
    </row>
    <row r="2113" spans="2:15" ht="22.95" hidden="1" customHeight="1" x14ac:dyDescent="0.2">
      <c r="B2113" s="20" t="s">
        <v>208</v>
      </c>
      <c r="F2113" s="20" t="s">
        <v>79</v>
      </c>
      <c r="I2113" s="23"/>
      <c r="J2113" s="23"/>
      <c r="O2113" s="217">
        <f t="shared" si="33"/>
        <v>-2918</v>
      </c>
    </row>
    <row r="2114" spans="2:15" ht="22.95" hidden="1" customHeight="1" x14ac:dyDescent="0.2">
      <c r="B2114" s="20" t="s">
        <v>208</v>
      </c>
      <c r="F2114" s="20" t="s">
        <v>79</v>
      </c>
      <c r="I2114" s="23"/>
      <c r="J2114" s="23"/>
      <c r="O2114" s="217">
        <f t="shared" si="33"/>
        <v>-2918</v>
      </c>
    </row>
    <row r="2115" spans="2:15" ht="22.95" hidden="1" customHeight="1" x14ac:dyDescent="0.2">
      <c r="B2115" s="20" t="s">
        <v>208</v>
      </c>
      <c r="F2115" s="20" t="s">
        <v>79</v>
      </c>
      <c r="I2115" s="23"/>
      <c r="J2115" s="23"/>
      <c r="O2115" s="217">
        <f t="shared" si="33"/>
        <v>-2918</v>
      </c>
    </row>
    <row r="2116" spans="2:15" ht="22.95" hidden="1" customHeight="1" x14ac:dyDescent="0.2">
      <c r="B2116" s="20" t="s">
        <v>208</v>
      </c>
      <c r="F2116" s="20" t="s">
        <v>79</v>
      </c>
      <c r="I2116" s="23"/>
      <c r="J2116" s="23"/>
      <c r="O2116" s="217">
        <f t="shared" si="33"/>
        <v>-2918</v>
      </c>
    </row>
    <row r="2117" spans="2:15" ht="22.95" hidden="1" customHeight="1" x14ac:dyDescent="0.2">
      <c r="B2117" s="20" t="s">
        <v>208</v>
      </c>
      <c r="F2117" s="20" t="s">
        <v>79</v>
      </c>
      <c r="I2117" s="23"/>
      <c r="J2117" s="23"/>
      <c r="O2117" s="217">
        <f t="shared" si="33"/>
        <v>-2918</v>
      </c>
    </row>
    <row r="2118" spans="2:15" ht="22.95" hidden="1" customHeight="1" x14ac:dyDescent="0.2">
      <c r="B2118" s="20" t="s">
        <v>208</v>
      </c>
      <c r="F2118" s="20" t="s">
        <v>79</v>
      </c>
      <c r="I2118" s="23"/>
      <c r="J2118" s="23"/>
      <c r="O2118" s="217">
        <f t="shared" si="33"/>
        <v>-2918</v>
      </c>
    </row>
    <row r="2119" spans="2:15" ht="22.95" hidden="1" customHeight="1" x14ac:dyDescent="0.2">
      <c r="B2119" s="20" t="s">
        <v>208</v>
      </c>
      <c r="F2119" s="20" t="s">
        <v>79</v>
      </c>
      <c r="I2119" s="23"/>
      <c r="J2119" s="23"/>
      <c r="O2119" s="217">
        <f t="shared" si="33"/>
        <v>-2918</v>
      </c>
    </row>
    <row r="2120" spans="2:15" ht="22.95" hidden="1" customHeight="1" x14ac:dyDescent="0.2">
      <c r="B2120" s="20" t="s">
        <v>208</v>
      </c>
      <c r="F2120" s="20" t="s">
        <v>79</v>
      </c>
      <c r="I2120" s="23"/>
      <c r="J2120" s="23"/>
      <c r="O2120" s="217">
        <f t="shared" si="33"/>
        <v>-2918</v>
      </c>
    </row>
    <row r="2121" spans="2:15" ht="22.95" hidden="1" customHeight="1" x14ac:dyDescent="0.2">
      <c r="B2121" s="20" t="s">
        <v>208</v>
      </c>
      <c r="F2121" s="20" t="s">
        <v>79</v>
      </c>
      <c r="I2121" s="23"/>
      <c r="J2121" s="23"/>
      <c r="O2121" s="217">
        <f t="shared" si="33"/>
        <v>-2918</v>
      </c>
    </row>
    <row r="2122" spans="2:15" ht="22.95" hidden="1" customHeight="1" x14ac:dyDescent="0.2">
      <c r="B2122" s="20" t="s">
        <v>208</v>
      </c>
      <c r="F2122" s="20" t="s">
        <v>79</v>
      </c>
      <c r="I2122" s="23"/>
      <c r="J2122" s="23"/>
      <c r="O2122" s="217">
        <f t="shared" si="33"/>
        <v>-2918</v>
      </c>
    </row>
    <row r="2123" spans="2:15" ht="22.95" hidden="1" customHeight="1" x14ac:dyDescent="0.2">
      <c r="B2123" s="20" t="s">
        <v>208</v>
      </c>
      <c r="F2123" s="20" t="s">
        <v>79</v>
      </c>
      <c r="I2123" s="23"/>
      <c r="J2123" s="23"/>
      <c r="O2123" s="217">
        <f t="shared" si="33"/>
        <v>-2918</v>
      </c>
    </row>
    <row r="2124" spans="2:15" ht="22.95" hidden="1" customHeight="1" x14ac:dyDescent="0.2">
      <c r="B2124" s="228" t="s">
        <v>208</v>
      </c>
      <c r="F2124" s="20" t="s">
        <v>79</v>
      </c>
      <c r="I2124" s="23"/>
      <c r="J2124" s="23"/>
      <c r="O2124" s="217">
        <f t="shared" si="33"/>
        <v>-2918</v>
      </c>
    </row>
    <row r="2125" spans="2:15" ht="22.95" hidden="1" customHeight="1" x14ac:dyDescent="0.2">
      <c r="B2125" s="228" t="s">
        <v>208</v>
      </c>
      <c r="F2125" s="20" t="s">
        <v>79</v>
      </c>
      <c r="I2125" s="23"/>
      <c r="J2125" s="23"/>
      <c r="O2125" s="217">
        <f t="shared" si="33"/>
        <v>-2918</v>
      </c>
    </row>
    <row r="2126" spans="2:15" ht="22.95" hidden="1" customHeight="1" x14ac:dyDescent="0.2">
      <c r="B2126" s="228" t="s">
        <v>208</v>
      </c>
      <c r="F2126" s="20" t="s">
        <v>79</v>
      </c>
      <c r="I2126" s="23"/>
      <c r="J2126" s="23"/>
      <c r="O2126" s="217">
        <f t="shared" si="33"/>
        <v>-2918</v>
      </c>
    </row>
    <row r="2127" spans="2:15" ht="22.95" hidden="1" customHeight="1" x14ac:dyDescent="0.2">
      <c r="B2127" s="228" t="s">
        <v>208</v>
      </c>
      <c r="F2127" s="20" t="s">
        <v>79</v>
      </c>
      <c r="I2127" s="23"/>
      <c r="J2127" s="23"/>
      <c r="O2127" s="217">
        <f t="shared" si="33"/>
        <v>-2918</v>
      </c>
    </row>
    <row r="2128" spans="2:15" ht="22.95" hidden="1" customHeight="1" x14ac:dyDescent="0.2">
      <c r="B2128" s="228" t="s">
        <v>208</v>
      </c>
      <c r="F2128" s="20" t="s">
        <v>79</v>
      </c>
      <c r="I2128" s="23"/>
      <c r="J2128" s="23"/>
      <c r="O2128" s="217">
        <f t="shared" si="33"/>
        <v>-2918</v>
      </c>
    </row>
    <row r="2129" spans="2:15" ht="22.95" hidden="1" customHeight="1" x14ac:dyDescent="0.2">
      <c r="B2129" s="228" t="s">
        <v>208</v>
      </c>
      <c r="F2129" s="20" t="s">
        <v>79</v>
      </c>
      <c r="I2129" s="23"/>
      <c r="J2129" s="23"/>
      <c r="O2129" s="217">
        <f t="shared" si="33"/>
        <v>-2918</v>
      </c>
    </row>
    <row r="2130" spans="2:15" ht="22.95" hidden="1" customHeight="1" x14ac:dyDescent="0.2">
      <c r="B2130" s="228" t="s">
        <v>208</v>
      </c>
      <c r="F2130" s="20" t="s">
        <v>79</v>
      </c>
      <c r="I2130" s="23"/>
      <c r="J2130" s="23"/>
      <c r="O2130" s="217">
        <f t="shared" si="33"/>
        <v>-2918</v>
      </c>
    </row>
    <row r="2131" spans="2:15" ht="22.95" hidden="1" customHeight="1" x14ac:dyDescent="0.2">
      <c r="B2131" s="228" t="s">
        <v>208</v>
      </c>
      <c r="F2131" s="20" t="s">
        <v>79</v>
      </c>
      <c r="I2131" s="23"/>
      <c r="J2131" s="23"/>
      <c r="O2131" s="217">
        <f t="shared" si="33"/>
        <v>-2918</v>
      </c>
    </row>
    <row r="2132" spans="2:15" ht="22.95" hidden="1" customHeight="1" x14ac:dyDescent="0.2">
      <c r="B2132" s="228" t="s">
        <v>208</v>
      </c>
      <c r="F2132" s="20" t="s">
        <v>79</v>
      </c>
      <c r="I2132" s="23"/>
      <c r="J2132" s="23"/>
      <c r="O2132" s="217">
        <f t="shared" si="33"/>
        <v>-2918</v>
      </c>
    </row>
    <row r="2133" spans="2:15" ht="22.95" hidden="1" customHeight="1" x14ac:dyDescent="0.2">
      <c r="B2133" s="228" t="s">
        <v>208</v>
      </c>
      <c r="F2133" s="20" t="s">
        <v>79</v>
      </c>
      <c r="I2133" s="23"/>
      <c r="J2133" s="23"/>
      <c r="O2133" s="217">
        <f t="shared" si="33"/>
        <v>-2918</v>
      </c>
    </row>
    <row r="2134" spans="2:15" ht="22.95" hidden="1" customHeight="1" x14ac:dyDescent="0.2">
      <c r="B2134" s="228" t="s">
        <v>208</v>
      </c>
      <c r="F2134" s="20" t="s">
        <v>79</v>
      </c>
      <c r="I2134" s="23"/>
      <c r="J2134" s="23"/>
      <c r="O2134" s="217">
        <f t="shared" si="33"/>
        <v>-2918</v>
      </c>
    </row>
    <row r="2135" spans="2:15" ht="22.95" hidden="1" customHeight="1" x14ac:dyDescent="0.2">
      <c r="B2135" s="228" t="s">
        <v>208</v>
      </c>
      <c r="F2135" s="20" t="s">
        <v>79</v>
      </c>
      <c r="I2135" s="23"/>
      <c r="J2135" s="23"/>
      <c r="O2135" s="217">
        <f t="shared" si="33"/>
        <v>-2918</v>
      </c>
    </row>
    <row r="2136" spans="2:15" ht="22.95" hidden="1" customHeight="1" x14ac:dyDescent="0.2">
      <c r="B2136" s="228" t="s">
        <v>208</v>
      </c>
      <c r="F2136" s="20" t="s">
        <v>79</v>
      </c>
      <c r="I2136" s="23"/>
      <c r="J2136" s="23"/>
      <c r="O2136" s="217">
        <f t="shared" si="33"/>
        <v>-2918</v>
      </c>
    </row>
    <row r="2137" spans="2:15" ht="22.95" hidden="1" customHeight="1" x14ac:dyDescent="0.2">
      <c r="B2137" s="228" t="s">
        <v>208</v>
      </c>
      <c r="F2137" s="20" t="s">
        <v>79</v>
      </c>
      <c r="I2137" s="23"/>
      <c r="J2137" s="23"/>
      <c r="O2137" s="217">
        <f t="shared" si="33"/>
        <v>-2918</v>
      </c>
    </row>
    <row r="2138" spans="2:15" ht="22.95" hidden="1" customHeight="1" x14ac:dyDescent="0.2">
      <c r="B2138" s="228" t="s">
        <v>208</v>
      </c>
      <c r="F2138" s="20" t="s">
        <v>79</v>
      </c>
      <c r="I2138" s="23"/>
      <c r="J2138" s="23"/>
      <c r="O2138" s="217">
        <f t="shared" si="33"/>
        <v>-2918</v>
      </c>
    </row>
    <row r="2139" spans="2:15" ht="22.95" hidden="1" customHeight="1" x14ac:dyDescent="0.2">
      <c r="B2139" s="228" t="s">
        <v>208</v>
      </c>
      <c r="F2139" s="20" t="s">
        <v>79</v>
      </c>
      <c r="I2139" s="23"/>
      <c r="J2139" s="23"/>
      <c r="O2139" s="217">
        <f t="shared" si="33"/>
        <v>-2918</v>
      </c>
    </row>
    <row r="2140" spans="2:15" ht="22.95" hidden="1" customHeight="1" x14ac:dyDescent="0.2">
      <c r="B2140" s="228" t="s">
        <v>208</v>
      </c>
      <c r="F2140" s="20" t="s">
        <v>79</v>
      </c>
      <c r="I2140" s="23"/>
      <c r="J2140" s="23"/>
      <c r="O2140" s="217">
        <f t="shared" si="33"/>
        <v>-2918</v>
      </c>
    </row>
    <row r="2141" spans="2:15" ht="22.95" hidden="1" customHeight="1" x14ac:dyDescent="0.2">
      <c r="B2141" s="228" t="s">
        <v>208</v>
      </c>
      <c r="F2141" s="20" t="s">
        <v>79</v>
      </c>
      <c r="I2141" s="23"/>
      <c r="J2141" s="23"/>
      <c r="O2141" s="217">
        <f t="shared" si="33"/>
        <v>-2918</v>
      </c>
    </row>
    <row r="2142" spans="2:15" ht="22.95" hidden="1" customHeight="1" x14ac:dyDescent="0.2">
      <c r="B2142" s="228" t="s">
        <v>208</v>
      </c>
      <c r="F2142" s="20" t="s">
        <v>79</v>
      </c>
      <c r="I2142" s="23"/>
      <c r="J2142" s="23"/>
      <c r="O2142" s="217">
        <f t="shared" si="33"/>
        <v>-2918</v>
      </c>
    </row>
    <row r="2143" spans="2:15" ht="22.95" hidden="1" customHeight="1" x14ac:dyDescent="0.2">
      <c r="B2143" s="228" t="s">
        <v>208</v>
      </c>
      <c r="F2143" s="20" t="s">
        <v>79</v>
      </c>
      <c r="I2143" s="23"/>
      <c r="J2143" s="23"/>
      <c r="O2143" s="217">
        <f t="shared" si="33"/>
        <v>-2918</v>
      </c>
    </row>
    <row r="2144" spans="2:15" ht="22.95" hidden="1" customHeight="1" x14ac:dyDescent="0.2">
      <c r="B2144" s="228" t="s">
        <v>208</v>
      </c>
      <c r="F2144" s="20" t="s">
        <v>79</v>
      </c>
      <c r="I2144" s="23"/>
      <c r="J2144" s="23"/>
      <c r="O2144" s="217">
        <f t="shared" si="33"/>
        <v>-2918</v>
      </c>
    </row>
    <row r="2145" spans="2:15" ht="22.95" hidden="1" customHeight="1" x14ac:dyDescent="0.2">
      <c r="B2145" s="228" t="s">
        <v>208</v>
      </c>
      <c r="F2145" s="20" t="s">
        <v>79</v>
      </c>
      <c r="I2145" s="23"/>
      <c r="J2145" s="23"/>
      <c r="O2145" s="217">
        <f t="shared" si="33"/>
        <v>-2918</v>
      </c>
    </row>
    <row r="2146" spans="2:15" ht="22.95" hidden="1" customHeight="1" x14ac:dyDescent="0.2">
      <c r="B2146" s="228" t="s">
        <v>208</v>
      </c>
      <c r="F2146" s="20" t="s">
        <v>79</v>
      </c>
      <c r="I2146" s="23"/>
      <c r="J2146" s="23"/>
      <c r="O2146" s="217">
        <f t="shared" si="33"/>
        <v>-2918</v>
      </c>
    </row>
    <row r="2147" spans="2:15" ht="22.95" hidden="1" customHeight="1" x14ac:dyDescent="0.2">
      <c r="B2147" s="228" t="s">
        <v>208</v>
      </c>
      <c r="F2147" s="20" t="s">
        <v>79</v>
      </c>
      <c r="I2147" s="23"/>
      <c r="J2147" s="23"/>
      <c r="O2147" s="217">
        <f t="shared" ref="O2147:O2210" si="34">O2146+M2147-N2147</f>
        <v>-2918</v>
      </c>
    </row>
    <row r="2148" spans="2:15" ht="22.95" hidden="1" customHeight="1" x14ac:dyDescent="0.2">
      <c r="B2148" s="228" t="s">
        <v>208</v>
      </c>
      <c r="F2148" s="20" t="s">
        <v>79</v>
      </c>
      <c r="I2148" s="23"/>
      <c r="J2148" s="23"/>
      <c r="O2148" s="217">
        <f t="shared" si="34"/>
        <v>-2918</v>
      </c>
    </row>
    <row r="2149" spans="2:15" ht="22.95" hidden="1" customHeight="1" x14ac:dyDescent="0.2">
      <c r="B2149" s="228" t="s">
        <v>208</v>
      </c>
      <c r="F2149" s="20" t="s">
        <v>79</v>
      </c>
      <c r="I2149" s="23"/>
      <c r="J2149" s="23"/>
      <c r="O2149" s="217">
        <f t="shared" si="34"/>
        <v>-2918</v>
      </c>
    </row>
    <row r="2150" spans="2:15" ht="22.95" hidden="1" customHeight="1" x14ac:dyDescent="0.2">
      <c r="B2150" s="228" t="s">
        <v>208</v>
      </c>
      <c r="F2150" s="20" t="s">
        <v>79</v>
      </c>
      <c r="I2150" s="23"/>
      <c r="J2150" s="23"/>
      <c r="O2150" s="217">
        <f t="shared" si="34"/>
        <v>-2918</v>
      </c>
    </row>
    <row r="2151" spans="2:15" ht="22.95" hidden="1" customHeight="1" x14ac:dyDescent="0.2">
      <c r="B2151" s="228" t="s">
        <v>208</v>
      </c>
      <c r="F2151" s="20" t="s">
        <v>79</v>
      </c>
      <c r="I2151" s="23"/>
      <c r="J2151" s="23"/>
      <c r="O2151" s="217">
        <f t="shared" si="34"/>
        <v>-2918</v>
      </c>
    </row>
    <row r="2152" spans="2:15" ht="22.95" hidden="1" customHeight="1" x14ac:dyDescent="0.2">
      <c r="B2152" s="228" t="s">
        <v>208</v>
      </c>
      <c r="F2152" s="20" t="s">
        <v>79</v>
      </c>
      <c r="I2152" s="23"/>
      <c r="J2152" s="23"/>
      <c r="O2152" s="217">
        <f t="shared" si="34"/>
        <v>-2918</v>
      </c>
    </row>
    <row r="2153" spans="2:15" ht="22.95" hidden="1" customHeight="1" x14ac:dyDescent="0.2">
      <c r="B2153" s="228" t="s">
        <v>208</v>
      </c>
      <c r="F2153" s="20" t="s">
        <v>79</v>
      </c>
      <c r="I2153" s="23"/>
      <c r="J2153" s="23"/>
      <c r="O2153" s="217">
        <f t="shared" si="34"/>
        <v>-2918</v>
      </c>
    </row>
    <row r="2154" spans="2:15" ht="22.95" hidden="1" customHeight="1" x14ac:dyDescent="0.2">
      <c r="B2154" s="228" t="s">
        <v>208</v>
      </c>
      <c r="F2154" s="20" t="s">
        <v>79</v>
      </c>
      <c r="I2154" s="23"/>
      <c r="J2154" s="23"/>
      <c r="O2154" s="217">
        <f t="shared" si="34"/>
        <v>-2918</v>
      </c>
    </row>
    <row r="2155" spans="2:15" ht="22.95" hidden="1" customHeight="1" x14ac:dyDescent="0.2">
      <c r="B2155" s="228" t="s">
        <v>208</v>
      </c>
      <c r="F2155" s="20" t="s">
        <v>79</v>
      </c>
      <c r="I2155" s="23"/>
      <c r="J2155" s="23"/>
      <c r="O2155" s="217">
        <f t="shared" si="34"/>
        <v>-2918</v>
      </c>
    </row>
    <row r="2156" spans="2:15" ht="22.95" hidden="1" customHeight="1" x14ac:dyDescent="0.2">
      <c r="B2156" s="228" t="s">
        <v>208</v>
      </c>
      <c r="F2156" s="20" t="s">
        <v>79</v>
      </c>
      <c r="I2156" s="23"/>
      <c r="J2156" s="23"/>
      <c r="O2156" s="217">
        <f t="shared" si="34"/>
        <v>-2918</v>
      </c>
    </row>
    <row r="2157" spans="2:15" ht="22.95" hidden="1" customHeight="1" x14ac:dyDescent="0.2">
      <c r="B2157" s="228" t="s">
        <v>208</v>
      </c>
      <c r="F2157" s="20" t="s">
        <v>79</v>
      </c>
      <c r="I2157" s="23"/>
      <c r="J2157" s="23"/>
      <c r="O2157" s="217">
        <f t="shared" si="34"/>
        <v>-2918</v>
      </c>
    </row>
    <row r="2158" spans="2:15" ht="22.95" hidden="1" customHeight="1" x14ac:dyDescent="0.2">
      <c r="B2158" s="228" t="s">
        <v>208</v>
      </c>
      <c r="F2158" s="20" t="s">
        <v>79</v>
      </c>
      <c r="I2158" s="23"/>
      <c r="J2158" s="23"/>
      <c r="O2158" s="217">
        <f t="shared" si="34"/>
        <v>-2918</v>
      </c>
    </row>
    <row r="2159" spans="2:15" ht="22.95" hidden="1" customHeight="1" x14ac:dyDescent="0.2">
      <c r="B2159" s="228" t="s">
        <v>208</v>
      </c>
      <c r="F2159" s="20" t="s">
        <v>79</v>
      </c>
      <c r="I2159" s="23"/>
      <c r="J2159" s="23"/>
      <c r="O2159" s="217">
        <f t="shared" si="34"/>
        <v>-2918</v>
      </c>
    </row>
    <row r="2160" spans="2:15" ht="22.95" hidden="1" customHeight="1" x14ac:dyDescent="0.2">
      <c r="B2160" s="228" t="s">
        <v>208</v>
      </c>
      <c r="F2160" s="20" t="s">
        <v>79</v>
      </c>
      <c r="I2160" s="23"/>
      <c r="J2160" s="23"/>
      <c r="O2160" s="217">
        <f t="shared" si="34"/>
        <v>-2918</v>
      </c>
    </row>
    <row r="2161" spans="2:15" ht="22.95" hidden="1" customHeight="1" x14ac:dyDescent="0.2">
      <c r="B2161" s="228" t="s">
        <v>208</v>
      </c>
      <c r="F2161" s="20" t="s">
        <v>79</v>
      </c>
      <c r="I2161" s="23"/>
      <c r="J2161" s="23"/>
      <c r="O2161" s="217">
        <f t="shared" si="34"/>
        <v>-2918</v>
      </c>
    </row>
    <row r="2162" spans="2:15" ht="22.95" hidden="1" customHeight="1" x14ac:dyDescent="0.2">
      <c r="B2162" s="228" t="s">
        <v>208</v>
      </c>
      <c r="F2162" s="228" t="s">
        <v>79</v>
      </c>
      <c r="I2162" s="23"/>
      <c r="J2162" s="23"/>
      <c r="O2162" s="217">
        <f t="shared" si="34"/>
        <v>-2918</v>
      </c>
    </row>
    <row r="2163" spans="2:15" ht="22.95" hidden="1" customHeight="1" x14ac:dyDescent="0.2">
      <c r="B2163" s="228" t="s">
        <v>208</v>
      </c>
      <c r="F2163" s="228" t="s">
        <v>79</v>
      </c>
      <c r="I2163" s="23"/>
      <c r="J2163" s="23"/>
      <c r="O2163" s="217">
        <f t="shared" si="34"/>
        <v>-2918</v>
      </c>
    </row>
    <row r="2164" spans="2:15" ht="22.95" hidden="1" customHeight="1" x14ac:dyDescent="0.2">
      <c r="B2164" s="228" t="s">
        <v>208</v>
      </c>
      <c r="F2164" s="228" t="s">
        <v>79</v>
      </c>
      <c r="I2164" s="23"/>
      <c r="J2164" s="23"/>
      <c r="O2164" s="217">
        <f t="shared" si="34"/>
        <v>-2918</v>
      </c>
    </row>
    <row r="2165" spans="2:15" ht="22.95" hidden="1" customHeight="1" x14ac:dyDescent="0.2">
      <c r="B2165" s="228" t="s">
        <v>208</v>
      </c>
      <c r="F2165" s="228" t="s">
        <v>79</v>
      </c>
      <c r="I2165" s="23"/>
      <c r="J2165" s="23"/>
      <c r="O2165" s="217">
        <f t="shared" si="34"/>
        <v>-2918</v>
      </c>
    </row>
    <row r="2166" spans="2:15" ht="22.95" hidden="1" customHeight="1" x14ac:dyDescent="0.2">
      <c r="B2166" s="228" t="s">
        <v>208</v>
      </c>
      <c r="F2166" s="228" t="s">
        <v>79</v>
      </c>
      <c r="I2166" s="23"/>
      <c r="J2166" s="23"/>
      <c r="O2166" s="217">
        <f t="shared" si="34"/>
        <v>-2918</v>
      </c>
    </row>
    <row r="2167" spans="2:15" ht="22.95" hidden="1" customHeight="1" x14ac:dyDescent="0.2">
      <c r="B2167" s="228" t="s">
        <v>208</v>
      </c>
      <c r="F2167" s="228" t="s">
        <v>79</v>
      </c>
      <c r="I2167" s="23"/>
      <c r="J2167" s="23"/>
      <c r="O2167" s="217">
        <f t="shared" si="34"/>
        <v>-2918</v>
      </c>
    </row>
    <row r="2168" spans="2:15" ht="22.95" hidden="1" customHeight="1" x14ac:dyDescent="0.2">
      <c r="B2168" s="228" t="s">
        <v>208</v>
      </c>
      <c r="F2168" s="228" t="s">
        <v>79</v>
      </c>
      <c r="I2168" s="23"/>
      <c r="J2168" s="23"/>
      <c r="O2168" s="217">
        <f t="shared" si="34"/>
        <v>-2918</v>
      </c>
    </row>
    <row r="2169" spans="2:15" ht="22.95" hidden="1" customHeight="1" x14ac:dyDescent="0.2">
      <c r="B2169" s="228" t="s">
        <v>208</v>
      </c>
      <c r="F2169" s="228" t="s">
        <v>79</v>
      </c>
      <c r="I2169" s="23"/>
      <c r="J2169" s="23"/>
      <c r="O2169" s="217">
        <f t="shared" si="34"/>
        <v>-2918</v>
      </c>
    </row>
    <row r="2170" spans="2:15" ht="22.95" hidden="1" customHeight="1" x14ac:dyDescent="0.2">
      <c r="B2170" s="228" t="s">
        <v>208</v>
      </c>
      <c r="F2170" s="228" t="s">
        <v>79</v>
      </c>
      <c r="I2170" s="23"/>
      <c r="J2170" s="23"/>
      <c r="O2170" s="217">
        <f t="shared" si="34"/>
        <v>-2918</v>
      </c>
    </row>
    <row r="2171" spans="2:15" ht="22.95" hidden="1" customHeight="1" x14ac:dyDescent="0.2">
      <c r="B2171" s="228" t="s">
        <v>208</v>
      </c>
      <c r="F2171" s="228" t="s">
        <v>79</v>
      </c>
      <c r="I2171" s="23"/>
      <c r="J2171" s="23"/>
      <c r="O2171" s="217">
        <f t="shared" si="34"/>
        <v>-2918</v>
      </c>
    </row>
    <row r="2172" spans="2:15" ht="22.95" hidden="1" customHeight="1" x14ac:dyDescent="0.2">
      <c r="B2172" s="228" t="s">
        <v>208</v>
      </c>
      <c r="F2172" s="228" t="s">
        <v>79</v>
      </c>
      <c r="I2172" s="23"/>
      <c r="J2172" s="23"/>
      <c r="O2172" s="217">
        <f t="shared" si="34"/>
        <v>-2918</v>
      </c>
    </row>
    <row r="2173" spans="2:15" ht="22.95" hidden="1" customHeight="1" x14ac:dyDescent="0.2">
      <c r="B2173" s="228" t="s">
        <v>208</v>
      </c>
      <c r="F2173" s="228" t="s">
        <v>79</v>
      </c>
      <c r="I2173" s="23"/>
      <c r="J2173" s="23"/>
      <c r="O2173" s="217">
        <f t="shared" si="34"/>
        <v>-2918</v>
      </c>
    </row>
    <row r="2174" spans="2:15" ht="22.95" hidden="1" customHeight="1" x14ac:dyDescent="0.2">
      <c r="B2174" s="228" t="s">
        <v>208</v>
      </c>
      <c r="F2174" s="228" t="s">
        <v>79</v>
      </c>
      <c r="I2174" s="23"/>
      <c r="J2174" s="23"/>
      <c r="O2174" s="217">
        <f t="shared" si="34"/>
        <v>-2918</v>
      </c>
    </row>
    <row r="2175" spans="2:15" ht="22.95" hidden="1" customHeight="1" x14ac:dyDescent="0.2">
      <c r="B2175" s="228" t="s">
        <v>208</v>
      </c>
      <c r="F2175" s="228" t="s">
        <v>79</v>
      </c>
      <c r="I2175" s="23"/>
      <c r="J2175" s="23"/>
      <c r="O2175" s="217">
        <f t="shared" si="34"/>
        <v>-2918</v>
      </c>
    </row>
    <row r="2176" spans="2:15" ht="22.95" hidden="1" customHeight="1" x14ac:dyDescent="0.2">
      <c r="B2176" s="228" t="s">
        <v>208</v>
      </c>
      <c r="F2176" s="228" t="s">
        <v>79</v>
      </c>
      <c r="I2176" s="23"/>
      <c r="J2176" s="23"/>
      <c r="O2176" s="217">
        <f t="shared" si="34"/>
        <v>-2918</v>
      </c>
    </row>
    <row r="2177" spans="2:15" ht="22.95" hidden="1" customHeight="1" x14ac:dyDescent="0.2">
      <c r="B2177" s="228" t="s">
        <v>208</v>
      </c>
      <c r="F2177" s="228" t="s">
        <v>79</v>
      </c>
      <c r="I2177" s="23"/>
      <c r="J2177" s="23"/>
      <c r="O2177" s="217">
        <f t="shared" si="34"/>
        <v>-2918</v>
      </c>
    </row>
    <row r="2178" spans="2:15" ht="22.95" hidden="1" customHeight="1" x14ac:dyDescent="0.2">
      <c r="B2178" s="228" t="s">
        <v>208</v>
      </c>
      <c r="F2178" s="228" t="s">
        <v>79</v>
      </c>
      <c r="I2178" s="23"/>
      <c r="J2178" s="23"/>
      <c r="O2178" s="217">
        <f t="shared" si="34"/>
        <v>-2918</v>
      </c>
    </row>
    <row r="2179" spans="2:15" ht="22.95" hidden="1" customHeight="1" x14ac:dyDescent="0.2">
      <c r="B2179" s="228" t="s">
        <v>208</v>
      </c>
      <c r="F2179" s="228" t="s">
        <v>79</v>
      </c>
      <c r="I2179" s="23"/>
      <c r="J2179" s="23"/>
      <c r="O2179" s="217">
        <f t="shared" si="34"/>
        <v>-2918</v>
      </c>
    </row>
    <row r="2180" spans="2:15" ht="22.95" hidden="1" customHeight="1" x14ac:dyDescent="0.2">
      <c r="B2180" s="228" t="s">
        <v>208</v>
      </c>
      <c r="F2180" s="228" t="s">
        <v>79</v>
      </c>
      <c r="I2180" s="23"/>
      <c r="J2180" s="23"/>
      <c r="O2180" s="217">
        <f t="shared" si="34"/>
        <v>-2918</v>
      </c>
    </row>
    <row r="2181" spans="2:15" ht="22.95" hidden="1" customHeight="1" x14ac:dyDescent="0.2">
      <c r="B2181" s="228" t="s">
        <v>208</v>
      </c>
      <c r="F2181" s="228" t="s">
        <v>79</v>
      </c>
      <c r="I2181" s="23"/>
      <c r="J2181" s="23"/>
      <c r="O2181" s="217">
        <f t="shared" si="34"/>
        <v>-2918</v>
      </c>
    </row>
    <row r="2182" spans="2:15" ht="22.95" hidden="1" customHeight="1" x14ac:dyDescent="0.2">
      <c r="B2182" s="228" t="s">
        <v>208</v>
      </c>
      <c r="F2182" s="228" t="s">
        <v>79</v>
      </c>
      <c r="I2182" s="23"/>
      <c r="J2182" s="23"/>
      <c r="O2182" s="217">
        <f t="shared" si="34"/>
        <v>-2918</v>
      </c>
    </row>
    <row r="2183" spans="2:15" ht="22.95" hidden="1" customHeight="1" x14ac:dyDescent="0.2">
      <c r="B2183" s="228" t="s">
        <v>208</v>
      </c>
      <c r="F2183" s="228" t="s">
        <v>79</v>
      </c>
      <c r="I2183" s="23"/>
      <c r="J2183" s="23"/>
      <c r="O2183" s="217">
        <f t="shared" si="34"/>
        <v>-2918</v>
      </c>
    </row>
    <row r="2184" spans="2:15" ht="22.95" hidden="1" customHeight="1" x14ac:dyDescent="0.2">
      <c r="B2184" s="228" t="s">
        <v>208</v>
      </c>
      <c r="F2184" s="228" t="s">
        <v>79</v>
      </c>
      <c r="I2184" s="23"/>
      <c r="J2184" s="23"/>
      <c r="O2184" s="217">
        <f t="shared" si="34"/>
        <v>-2918</v>
      </c>
    </row>
    <row r="2185" spans="2:15" ht="22.95" hidden="1" customHeight="1" x14ac:dyDescent="0.2">
      <c r="B2185" s="228" t="s">
        <v>208</v>
      </c>
      <c r="F2185" s="228" t="s">
        <v>79</v>
      </c>
      <c r="I2185" s="23"/>
      <c r="J2185" s="23"/>
      <c r="O2185" s="217">
        <f t="shared" si="34"/>
        <v>-2918</v>
      </c>
    </row>
    <row r="2186" spans="2:15" ht="22.95" hidden="1" customHeight="1" x14ac:dyDescent="0.2">
      <c r="B2186" s="228" t="s">
        <v>208</v>
      </c>
      <c r="F2186" s="228" t="s">
        <v>79</v>
      </c>
      <c r="I2186" s="23"/>
      <c r="J2186" s="23"/>
      <c r="O2186" s="217">
        <f t="shared" si="34"/>
        <v>-2918</v>
      </c>
    </row>
    <row r="2187" spans="2:15" ht="22.95" hidden="1" customHeight="1" x14ac:dyDescent="0.2">
      <c r="B2187" s="228" t="s">
        <v>208</v>
      </c>
      <c r="F2187" s="228" t="s">
        <v>79</v>
      </c>
      <c r="I2187" s="23"/>
      <c r="J2187" s="23"/>
      <c r="O2187" s="217">
        <f t="shared" si="34"/>
        <v>-2918</v>
      </c>
    </row>
    <row r="2188" spans="2:15" ht="22.95" hidden="1" customHeight="1" x14ac:dyDescent="0.2">
      <c r="B2188" s="228" t="s">
        <v>208</v>
      </c>
      <c r="F2188" s="228" t="s">
        <v>79</v>
      </c>
      <c r="I2188" s="23"/>
      <c r="J2188" s="23"/>
      <c r="O2188" s="217">
        <f t="shared" si="34"/>
        <v>-2918</v>
      </c>
    </row>
    <row r="2189" spans="2:15" ht="22.95" hidden="1" customHeight="1" x14ac:dyDescent="0.2">
      <c r="B2189" s="228" t="s">
        <v>208</v>
      </c>
      <c r="F2189" s="228" t="s">
        <v>79</v>
      </c>
      <c r="I2189" s="23"/>
      <c r="J2189" s="23"/>
      <c r="O2189" s="217">
        <f t="shared" si="34"/>
        <v>-2918</v>
      </c>
    </row>
    <row r="2190" spans="2:15" ht="22.95" hidden="1" customHeight="1" x14ac:dyDescent="0.2">
      <c r="B2190" s="228" t="s">
        <v>208</v>
      </c>
      <c r="F2190" s="228" t="s">
        <v>79</v>
      </c>
      <c r="I2190" s="23"/>
      <c r="J2190" s="23"/>
      <c r="O2190" s="217">
        <f t="shared" si="34"/>
        <v>-2918</v>
      </c>
    </row>
    <row r="2191" spans="2:15" ht="22.95" hidden="1" customHeight="1" x14ac:dyDescent="0.2">
      <c r="B2191" s="228" t="s">
        <v>208</v>
      </c>
      <c r="F2191" s="228" t="s">
        <v>79</v>
      </c>
      <c r="I2191" s="23"/>
      <c r="J2191" s="23"/>
      <c r="O2191" s="217">
        <f t="shared" si="34"/>
        <v>-2918</v>
      </c>
    </row>
    <row r="2192" spans="2:15" ht="22.95" hidden="1" customHeight="1" x14ac:dyDescent="0.2">
      <c r="B2192" s="228" t="s">
        <v>208</v>
      </c>
      <c r="F2192" s="228" t="s">
        <v>79</v>
      </c>
      <c r="I2192" s="23"/>
      <c r="J2192" s="23"/>
      <c r="O2192" s="217">
        <f t="shared" si="34"/>
        <v>-2918</v>
      </c>
    </row>
    <row r="2193" spans="2:15" ht="22.95" hidden="1" customHeight="1" x14ac:dyDescent="0.2">
      <c r="B2193" s="228" t="s">
        <v>208</v>
      </c>
      <c r="F2193" s="228" t="s">
        <v>79</v>
      </c>
      <c r="I2193" s="23"/>
      <c r="J2193" s="23"/>
      <c r="O2193" s="217">
        <f t="shared" si="34"/>
        <v>-2918</v>
      </c>
    </row>
    <row r="2194" spans="2:15" ht="22.95" hidden="1" customHeight="1" x14ac:dyDescent="0.2">
      <c r="B2194" s="228" t="s">
        <v>208</v>
      </c>
      <c r="F2194" s="228" t="s">
        <v>79</v>
      </c>
      <c r="I2194" s="23"/>
      <c r="J2194" s="23"/>
      <c r="O2194" s="217">
        <f t="shared" si="34"/>
        <v>-2918</v>
      </c>
    </row>
    <row r="2195" spans="2:15" ht="22.95" hidden="1" customHeight="1" x14ac:dyDescent="0.2">
      <c r="B2195" s="228" t="s">
        <v>208</v>
      </c>
      <c r="F2195" s="228" t="s">
        <v>79</v>
      </c>
      <c r="I2195" s="23"/>
      <c r="J2195" s="23"/>
      <c r="O2195" s="217">
        <f t="shared" si="34"/>
        <v>-2918</v>
      </c>
    </row>
    <row r="2196" spans="2:15" ht="22.95" hidden="1" customHeight="1" x14ac:dyDescent="0.2">
      <c r="B2196" s="228" t="s">
        <v>208</v>
      </c>
      <c r="F2196" s="228" t="s">
        <v>79</v>
      </c>
      <c r="I2196" s="23"/>
      <c r="J2196" s="23"/>
      <c r="O2196" s="217">
        <f t="shared" si="34"/>
        <v>-2918</v>
      </c>
    </row>
    <row r="2197" spans="2:15" ht="22.95" hidden="1" customHeight="1" x14ac:dyDescent="0.2">
      <c r="B2197" s="228" t="s">
        <v>208</v>
      </c>
      <c r="F2197" s="228" t="s">
        <v>79</v>
      </c>
      <c r="I2197" s="23"/>
      <c r="J2197" s="23"/>
      <c r="O2197" s="217">
        <f t="shared" si="34"/>
        <v>-2918</v>
      </c>
    </row>
    <row r="2198" spans="2:15" ht="22.95" hidden="1" customHeight="1" x14ac:dyDescent="0.2">
      <c r="B2198" s="228" t="s">
        <v>208</v>
      </c>
      <c r="F2198" s="228" t="s">
        <v>79</v>
      </c>
      <c r="I2198" s="23"/>
      <c r="J2198" s="23"/>
      <c r="O2198" s="217">
        <f t="shared" si="34"/>
        <v>-2918</v>
      </c>
    </row>
    <row r="2199" spans="2:15" ht="22.95" hidden="1" customHeight="1" x14ac:dyDescent="0.2">
      <c r="B2199" s="228" t="s">
        <v>208</v>
      </c>
      <c r="F2199" s="228" t="s">
        <v>79</v>
      </c>
      <c r="I2199" s="23"/>
      <c r="J2199" s="23"/>
      <c r="O2199" s="217">
        <f t="shared" si="34"/>
        <v>-2918</v>
      </c>
    </row>
    <row r="2200" spans="2:15" ht="22.95" hidden="1" customHeight="1" x14ac:dyDescent="0.2">
      <c r="B2200" s="228" t="s">
        <v>208</v>
      </c>
      <c r="F2200" s="228" t="s">
        <v>79</v>
      </c>
      <c r="I2200" s="23"/>
      <c r="J2200" s="23"/>
      <c r="O2200" s="217">
        <f t="shared" si="34"/>
        <v>-2918</v>
      </c>
    </row>
    <row r="2201" spans="2:15" ht="22.95" hidden="1" customHeight="1" x14ac:dyDescent="0.2">
      <c r="B2201" s="228" t="s">
        <v>208</v>
      </c>
      <c r="F2201" s="228" t="s">
        <v>79</v>
      </c>
      <c r="I2201" s="23"/>
      <c r="J2201" s="23"/>
      <c r="O2201" s="217">
        <f t="shared" si="34"/>
        <v>-2918</v>
      </c>
    </row>
    <row r="2202" spans="2:15" ht="22.95" hidden="1" customHeight="1" x14ac:dyDescent="0.2">
      <c r="B2202" s="228" t="s">
        <v>208</v>
      </c>
      <c r="F2202" s="228" t="s">
        <v>79</v>
      </c>
      <c r="I2202" s="23"/>
      <c r="J2202" s="23"/>
      <c r="O2202" s="217">
        <f t="shared" si="34"/>
        <v>-2918</v>
      </c>
    </row>
    <row r="2203" spans="2:15" ht="22.95" hidden="1" customHeight="1" x14ac:dyDescent="0.2">
      <c r="B2203" s="228" t="s">
        <v>208</v>
      </c>
      <c r="F2203" s="228" t="s">
        <v>79</v>
      </c>
      <c r="I2203" s="23"/>
      <c r="J2203" s="23"/>
      <c r="O2203" s="217">
        <f t="shared" si="34"/>
        <v>-2918</v>
      </c>
    </row>
    <row r="2204" spans="2:15" ht="22.95" hidden="1" customHeight="1" x14ac:dyDescent="0.2">
      <c r="B2204" s="228" t="s">
        <v>208</v>
      </c>
      <c r="F2204" s="228" t="s">
        <v>79</v>
      </c>
      <c r="I2204" s="23"/>
      <c r="J2204" s="23"/>
      <c r="O2204" s="217">
        <f t="shared" si="34"/>
        <v>-2918</v>
      </c>
    </row>
    <row r="2205" spans="2:15" ht="22.95" hidden="1" customHeight="1" x14ac:dyDescent="0.2">
      <c r="B2205" s="228" t="s">
        <v>208</v>
      </c>
      <c r="F2205" s="228" t="s">
        <v>79</v>
      </c>
      <c r="I2205" s="23"/>
      <c r="J2205" s="23"/>
      <c r="O2205" s="217">
        <f t="shared" si="34"/>
        <v>-2918</v>
      </c>
    </row>
    <row r="2206" spans="2:15" ht="22.95" hidden="1" customHeight="1" x14ac:dyDescent="0.2">
      <c r="B2206" s="228" t="s">
        <v>208</v>
      </c>
      <c r="F2206" s="228" t="s">
        <v>79</v>
      </c>
      <c r="I2206" s="23"/>
      <c r="J2206" s="23"/>
      <c r="O2206" s="217">
        <f t="shared" si="34"/>
        <v>-2918</v>
      </c>
    </row>
    <row r="2207" spans="2:15" ht="22.95" hidden="1" customHeight="1" x14ac:dyDescent="0.2">
      <c r="B2207" s="228" t="s">
        <v>208</v>
      </c>
      <c r="F2207" s="228" t="s">
        <v>79</v>
      </c>
      <c r="I2207" s="23"/>
      <c r="J2207" s="23"/>
      <c r="O2207" s="217">
        <f t="shared" si="34"/>
        <v>-2918</v>
      </c>
    </row>
    <row r="2208" spans="2:15" ht="22.95" hidden="1" customHeight="1" x14ac:dyDescent="0.2">
      <c r="B2208" s="228" t="s">
        <v>208</v>
      </c>
      <c r="F2208" s="228" t="s">
        <v>79</v>
      </c>
      <c r="I2208" s="23"/>
      <c r="J2208" s="23"/>
      <c r="O2208" s="217">
        <f t="shared" si="34"/>
        <v>-2918</v>
      </c>
    </row>
    <row r="2209" spans="2:15" ht="22.95" hidden="1" customHeight="1" x14ac:dyDescent="0.2">
      <c r="B2209" s="228" t="s">
        <v>208</v>
      </c>
      <c r="F2209" s="228" t="s">
        <v>79</v>
      </c>
      <c r="I2209" s="23"/>
      <c r="J2209" s="23"/>
      <c r="O2209" s="217">
        <f t="shared" si="34"/>
        <v>-2918</v>
      </c>
    </row>
    <row r="2210" spans="2:15" ht="22.95" hidden="1" customHeight="1" x14ac:dyDescent="0.2">
      <c r="B2210" s="228" t="s">
        <v>208</v>
      </c>
      <c r="F2210" s="228" t="s">
        <v>79</v>
      </c>
      <c r="I2210" s="23"/>
      <c r="J2210" s="23"/>
      <c r="O2210" s="217">
        <f t="shared" si="34"/>
        <v>-2918</v>
      </c>
    </row>
    <row r="2211" spans="2:15" ht="22.95" hidden="1" customHeight="1" x14ac:dyDescent="0.2">
      <c r="B2211" s="228" t="s">
        <v>208</v>
      </c>
      <c r="F2211" s="228" t="s">
        <v>79</v>
      </c>
      <c r="I2211" s="23"/>
      <c r="J2211" s="23"/>
      <c r="O2211" s="217">
        <f t="shared" ref="O2211:O2274" si="35">O2210+M2211-N2211</f>
        <v>-2918</v>
      </c>
    </row>
    <row r="2212" spans="2:15" ht="22.95" hidden="1" customHeight="1" x14ac:dyDescent="0.2">
      <c r="B2212" s="228" t="s">
        <v>208</v>
      </c>
      <c r="F2212" s="228" t="s">
        <v>79</v>
      </c>
      <c r="I2212" s="23"/>
      <c r="J2212" s="23"/>
      <c r="O2212" s="217">
        <f t="shared" si="35"/>
        <v>-2918</v>
      </c>
    </row>
    <row r="2213" spans="2:15" ht="22.95" hidden="1" customHeight="1" x14ac:dyDescent="0.2">
      <c r="B2213" s="228" t="s">
        <v>208</v>
      </c>
      <c r="F2213" s="228" t="s">
        <v>79</v>
      </c>
      <c r="I2213" s="23"/>
      <c r="J2213" s="23"/>
      <c r="O2213" s="217">
        <f t="shared" si="35"/>
        <v>-2918</v>
      </c>
    </row>
    <row r="2214" spans="2:15" ht="22.95" hidden="1" customHeight="1" x14ac:dyDescent="0.2">
      <c r="B2214" s="228" t="s">
        <v>208</v>
      </c>
      <c r="F2214" s="228" t="s">
        <v>79</v>
      </c>
      <c r="I2214" s="23"/>
      <c r="J2214" s="23"/>
      <c r="O2214" s="217">
        <f t="shared" si="35"/>
        <v>-2918</v>
      </c>
    </row>
    <row r="2215" spans="2:15" ht="22.95" hidden="1" customHeight="1" x14ac:dyDescent="0.2">
      <c r="B2215" s="228" t="s">
        <v>208</v>
      </c>
      <c r="F2215" s="228" t="s">
        <v>79</v>
      </c>
      <c r="I2215" s="23"/>
      <c r="J2215" s="23"/>
      <c r="O2215" s="217">
        <f t="shared" si="35"/>
        <v>-2918</v>
      </c>
    </row>
    <row r="2216" spans="2:15" ht="22.95" hidden="1" customHeight="1" x14ac:dyDescent="0.2">
      <c r="B2216" s="228" t="s">
        <v>208</v>
      </c>
      <c r="F2216" s="228" t="s">
        <v>79</v>
      </c>
      <c r="I2216" s="23"/>
      <c r="J2216" s="23"/>
      <c r="O2216" s="217">
        <f t="shared" si="35"/>
        <v>-2918</v>
      </c>
    </row>
    <row r="2217" spans="2:15" ht="22.95" hidden="1" customHeight="1" x14ac:dyDescent="0.2">
      <c r="B2217" s="228" t="s">
        <v>208</v>
      </c>
      <c r="F2217" s="228" t="s">
        <v>79</v>
      </c>
      <c r="I2217" s="23"/>
      <c r="J2217" s="23"/>
      <c r="O2217" s="217">
        <f t="shared" si="35"/>
        <v>-2918</v>
      </c>
    </row>
    <row r="2218" spans="2:15" ht="22.95" hidden="1" customHeight="1" x14ac:dyDescent="0.2">
      <c r="B2218" s="228" t="s">
        <v>208</v>
      </c>
      <c r="F2218" s="228" t="s">
        <v>79</v>
      </c>
      <c r="I2218" s="23"/>
      <c r="J2218" s="23"/>
      <c r="O2218" s="217">
        <f t="shared" si="35"/>
        <v>-2918</v>
      </c>
    </row>
    <row r="2219" spans="2:15" ht="22.95" hidden="1" customHeight="1" x14ac:dyDescent="0.2">
      <c r="B2219" s="228" t="s">
        <v>208</v>
      </c>
      <c r="F2219" s="228" t="s">
        <v>79</v>
      </c>
      <c r="I2219" s="23"/>
      <c r="J2219" s="23"/>
      <c r="O2219" s="217">
        <f t="shared" si="35"/>
        <v>-2918</v>
      </c>
    </row>
    <row r="2220" spans="2:15" ht="22.95" hidden="1" customHeight="1" x14ac:dyDescent="0.2">
      <c r="B2220" s="228" t="s">
        <v>208</v>
      </c>
      <c r="F2220" s="228" t="s">
        <v>79</v>
      </c>
      <c r="I2220" s="23"/>
      <c r="J2220" s="23"/>
      <c r="O2220" s="217">
        <f t="shared" si="35"/>
        <v>-2918</v>
      </c>
    </row>
    <row r="2221" spans="2:15" ht="22.95" hidden="1" customHeight="1" x14ac:dyDescent="0.2">
      <c r="B2221" s="228" t="s">
        <v>208</v>
      </c>
      <c r="F2221" s="228" t="s">
        <v>79</v>
      </c>
      <c r="I2221" s="23"/>
      <c r="J2221" s="23"/>
      <c r="O2221" s="217">
        <f t="shared" si="35"/>
        <v>-2918</v>
      </c>
    </row>
    <row r="2222" spans="2:15" ht="22.95" hidden="1" customHeight="1" x14ac:dyDescent="0.2">
      <c r="B2222" s="228" t="s">
        <v>208</v>
      </c>
      <c r="F2222" s="228" t="s">
        <v>79</v>
      </c>
      <c r="I2222" s="23"/>
      <c r="J2222" s="23"/>
      <c r="O2222" s="217">
        <f t="shared" si="35"/>
        <v>-2918</v>
      </c>
    </row>
    <row r="2223" spans="2:15" ht="22.95" hidden="1" customHeight="1" x14ac:dyDescent="0.2">
      <c r="B2223" s="228" t="s">
        <v>208</v>
      </c>
      <c r="F2223" s="228" t="s">
        <v>79</v>
      </c>
      <c r="I2223" s="23"/>
      <c r="J2223" s="23"/>
      <c r="O2223" s="217">
        <f t="shared" si="35"/>
        <v>-2918</v>
      </c>
    </row>
    <row r="2224" spans="2:15" ht="22.95" hidden="1" customHeight="1" x14ac:dyDescent="0.2">
      <c r="B2224" s="228" t="s">
        <v>208</v>
      </c>
      <c r="F2224" s="228" t="s">
        <v>79</v>
      </c>
      <c r="I2224" s="23"/>
      <c r="J2224" s="23"/>
      <c r="O2224" s="217">
        <f t="shared" si="35"/>
        <v>-2918</v>
      </c>
    </row>
    <row r="2225" spans="2:15" ht="22.95" hidden="1" customHeight="1" x14ac:dyDescent="0.2">
      <c r="B2225" s="228" t="s">
        <v>208</v>
      </c>
      <c r="F2225" s="228" t="s">
        <v>79</v>
      </c>
      <c r="I2225" s="23"/>
      <c r="J2225" s="23"/>
      <c r="O2225" s="217">
        <f t="shared" si="35"/>
        <v>-2918</v>
      </c>
    </row>
    <row r="2226" spans="2:15" ht="22.95" hidden="1" customHeight="1" x14ac:dyDescent="0.2">
      <c r="B2226" s="228" t="s">
        <v>208</v>
      </c>
      <c r="F2226" s="228" t="s">
        <v>79</v>
      </c>
      <c r="I2226" s="23"/>
      <c r="J2226" s="23"/>
      <c r="O2226" s="217">
        <f t="shared" si="35"/>
        <v>-2918</v>
      </c>
    </row>
    <row r="2227" spans="2:15" ht="22.95" hidden="1" customHeight="1" x14ac:dyDescent="0.2">
      <c r="B2227" s="228" t="s">
        <v>208</v>
      </c>
      <c r="F2227" s="228" t="s">
        <v>79</v>
      </c>
      <c r="I2227" s="23"/>
      <c r="J2227" s="23"/>
      <c r="O2227" s="217">
        <f t="shared" si="35"/>
        <v>-2918</v>
      </c>
    </row>
    <row r="2228" spans="2:15" ht="22.95" hidden="1" customHeight="1" x14ac:dyDescent="0.2">
      <c r="B2228" s="228" t="s">
        <v>208</v>
      </c>
      <c r="F2228" s="228" t="s">
        <v>79</v>
      </c>
      <c r="I2228" s="23"/>
      <c r="J2228" s="23"/>
      <c r="O2228" s="217">
        <f t="shared" si="35"/>
        <v>-2918</v>
      </c>
    </row>
    <row r="2229" spans="2:15" ht="22.95" hidden="1" customHeight="1" x14ac:dyDescent="0.2">
      <c r="B2229" s="228" t="s">
        <v>208</v>
      </c>
      <c r="F2229" s="228" t="s">
        <v>79</v>
      </c>
      <c r="I2229" s="23"/>
      <c r="J2229" s="23"/>
      <c r="O2229" s="217">
        <f t="shared" si="35"/>
        <v>-2918</v>
      </c>
    </row>
    <row r="2230" spans="2:15" ht="22.95" hidden="1" customHeight="1" x14ac:dyDescent="0.2">
      <c r="B2230" s="228" t="s">
        <v>208</v>
      </c>
      <c r="F2230" s="228" t="s">
        <v>79</v>
      </c>
      <c r="I2230" s="23"/>
      <c r="J2230" s="23"/>
      <c r="O2230" s="217">
        <f t="shared" si="35"/>
        <v>-2918</v>
      </c>
    </row>
    <row r="2231" spans="2:15" ht="22.95" hidden="1" customHeight="1" x14ac:dyDescent="0.2">
      <c r="B2231" s="228" t="s">
        <v>208</v>
      </c>
      <c r="F2231" s="228" t="s">
        <v>79</v>
      </c>
      <c r="I2231" s="23"/>
      <c r="J2231" s="23"/>
      <c r="O2231" s="217">
        <f t="shared" si="35"/>
        <v>-2918</v>
      </c>
    </row>
    <row r="2232" spans="2:15" ht="22.95" hidden="1" customHeight="1" x14ac:dyDescent="0.2">
      <c r="B2232" s="228" t="s">
        <v>208</v>
      </c>
      <c r="F2232" s="228" t="s">
        <v>79</v>
      </c>
      <c r="I2232" s="23"/>
      <c r="J2232" s="23"/>
      <c r="O2232" s="217">
        <f t="shared" si="35"/>
        <v>-2918</v>
      </c>
    </row>
    <row r="2233" spans="2:15" ht="22.95" hidden="1" customHeight="1" x14ac:dyDescent="0.2">
      <c r="B2233" s="228" t="s">
        <v>208</v>
      </c>
      <c r="F2233" s="228" t="s">
        <v>79</v>
      </c>
      <c r="I2233" s="23"/>
      <c r="J2233" s="23"/>
      <c r="O2233" s="217">
        <f t="shared" si="35"/>
        <v>-2918</v>
      </c>
    </row>
    <row r="2234" spans="2:15" ht="22.95" hidden="1" customHeight="1" x14ac:dyDescent="0.2">
      <c r="B2234" s="228" t="s">
        <v>208</v>
      </c>
      <c r="F2234" s="228" t="s">
        <v>79</v>
      </c>
      <c r="I2234" s="23"/>
      <c r="J2234" s="23"/>
      <c r="O2234" s="217">
        <f t="shared" si="35"/>
        <v>-2918</v>
      </c>
    </row>
    <row r="2235" spans="2:15" ht="22.95" hidden="1" customHeight="1" x14ac:dyDescent="0.2">
      <c r="B2235" s="228" t="s">
        <v>208</v>
      </c>
      <c r="F2235" s="228" t="s">
        <v>79</v>
      </c>
      <c r="I2235" s="23"/>
      <c r="J2235" s="23"/>
      <c r="O2235" s="217">
        <f t="shared" si="35"/>
        <v>-2918</v>
      </c>
    </row>
    <row r="2236" spans="2:15" ht="22.95" hidden="1" customHeight="1" x14ac:dyDescent="0.2">
      <c r="B2236" s="228" t="s">
        <v>208</v>
      </c>
      <c r="F2236" s="228" t="s">
        <v>79</v>
      </c>
      <c r="I2236" s="23"/>
      <c r="J2236" s="23"/>
      <c r="O2236" s="217">
        <f t="shared" si="35"/>
        <v>-2918</v>
      </c>
    </row>
    <row r="2237" spans="2:15" ht="22.95" hidden="1" customHeight="1" x14ac:dyDescent="0.2">
      <c r="B2237" s="228" t="s">
        <v>208</v>
      </c>
      <c r="F2237" s="228" t="s">
        <v>79</v>
      </c>
      <c r="I2237" s="23"/>
      <c r="J2237" s="23"/>
      <c r="O2237" s="217">
        <f t="shared" si="35"/>
        <v>-2918</v>
      </c>
    </row>
    <row r="2238" spans="2:15" ht="22.95" hidden="1" customHeight="1" x14ac:dyDescent="0.2">
      <c r="B2238" s="228" t="s">
        <v>208</v>
      </c>
      <c r="F2238" s="228" t="s">
        <v>79</v>
      </c>
      <c r="I2238" s="23"/>
      <c r="J2238" s="23"/>
      <c r="O2238" s="217">
        <f t="shared" si="35"/>
        <v>-2918</v>
      </c>
    </row>
    <row r="2239" spans="2:15" ht="22.95" hidden="1" customHeight="1" x14ac:dyDescent="0.2">
      <c r="B2239" s="228" t="s">
        <v>208</v>
      </c>
      <c r="F2239" s="228" t="s">
        <v>79</v>
      </c>
      <c r="I2239" s="23"/>
      <c r="J2239" s="23"/>
      <c r="O2239" s="217">
        <f t="shared" si="35"/>
        <v>-2918</v>
      </c>
    </row>
    <row r="2240" spans="2:15" ht="22.95" hidden="1" customHeight="1" x14ac:dyDescent="0.2">
      <c r="B2240" s="228" t="s">
        <v>208</v>
      </c>
      <c r="F2240" s="228" t="s">
        <v>79</v>
      </c>
      <c r="I2240" s="23"/>
      <c r="J2240" s="23"/>
      <c r="O2240" s="217">
        <f t="shared" si="35"/>
        <v>-2918</v>
      </c>
    </row>
    <row r="2241" spans="2:15" ht="22.95" hidden="1" customHeight="1" x14ac:dyDescent="0.2">
      <c r="B2241" s="228" t="s">
        <v>208</v>
      </c>
      <c r="F2241" s="228" t="s">
        <v>79</v>
      </c>
      <c r="I2241" s="23"/>
      <c r="J2241" s="23"/>
      <c r="O2241" s="217">
        <f t="shared" si="35"/>
        <v>-2918</v>
      </c>
    </row>
    <row r="2242" spans="2:15" ht="22.95" hidden="1" customHeight="1" x14ac:dyDescent="0.2">
      <c r="B2242" s="228" t="s">
        <v>208</v>
      </c>
      <c r="F2242" s="228" t="s">
        <v>79</v>
      </c>
      <c r="I2242" s="23"/>
      <c r="J2242" s="23"/>
      <c r="O2242" s="217">
        <f t="shared" si="35"/>
        <v>-2918</v>
      </c>
    </row>
    <row r="2243" spans="2:15" ht="22.95" hidden="1" customHeight="1" x14ac:dyDescent="0.2">
      <c r="B2243" s="228" t="s">
        <v>208</v>
      </c>
      <c r="F2243" s="228" t="s">
        <v>79</v>
      </c>
      <c r="I2243" s="23"/>
      <c r="J2243" s="23"/>
      <c r="O2243" s="217">
        <f t="shared" si="35"/>
        <v>-2918</v>
      </c>
    </row>
    <row r="2244" spans="2:15" ht="22.95" hidden="1" customHeight="1" x14ac:dyDescent="0.2">
      <c r="B2244" s="228" t="s">
        <v>208</v>
      </c>
      <c r="F2244" s="228" t="s">
        <v>79</v>
      </c>
      <c r="I2244" s="23"/>
      <c r="J2244" s="23"/>
      <c r="O2244" s="217">
        <f t="shared" si="35"/>
        <v>-2918</v>
      </c>
    </row>
    <row r="2245" spans="2:15" ht="22.95" hidden="1" customHeight="1" x14ac:dyDescent="0.2">
      <c r="B2245" s="228" t="s">
        <v>208</v>
      </c>
      <c r="F2245" s="228" t="s">
        <v>79</v>
      </c>
      <c r="I2245" s="23"/>
      <c r="J2245" s="23"/>
      <c r="O2245" s="217">
        <f t="shared" si="35"/>
        <v>-2918</v>
      </c>
    </row>
    <row r="2246" spans="2:15" ht="22.95" hidden="1" customHeight="1" x14ac:dyDescent="0.2">
      <c r="B2246" s="228" t="s">
        <v>208</v>
      </c>
      <c r="F2246" s="228" t="s">
        <v>79</v>
      </c>
      <c r="I2246" s="23"/>
      <c r="J2246" s="23"/>
      <c r="O2246" s="217">
        <f t="shared" si="35"/>
        <v>-2918</v>
      </c>
    </row>
    <row r="2247" spans="2:15" ht="22.95" hidden="1" customHeight="1" x14ac:dyDescent="0.2">
      <c r="B2247" s="228" t="s">
        <v>208</v>
      </c>
      <c r="F2247" s="228" t="s">
        <v>79</v>
      </c>
      <c r="I2247" s="23"/>
      <c r="J2247" s="23"/>
      <c r="O2247" s="217">
        <f t="shared" si="35"/>
        <v>-2918</v>
      </c>
    </row>
    <row r="2248" spans="2:15" ht="22.95" hidden="1" customHeight="1" x14ac:dyDescent="0.2">
      <c r="B2248" s="228" t="s">
        <v>208</v>
      </c>
      <c r="F2248" s="228" t="s">
        <v>79</v>
      </c>
      <c r="I2248" s="23"/>
      <c r="J2248" s="23"/>
      <c r="O2248" s="217">
        <f t="shared" si="35"/>
        <v>-2918</v>
      </c>
    </row>
    <row r="2249" spans="2:15" ht="22.95" hidden="1" customHeight="1" x14ac:dyDescent="0.2">
      <c r="B2249" s="228" t="s">
        <v>208</v>
      </c>
      <c r="F2249" s="228" t="s">
        <v>79</v>
      </c>
      <c r="I2249" s="23"/>
      <c r="J2249" s="23"/>
      <c r="O2249" s="217">
        <f t="shared" si="35"/>
        <v>-2918</v>
      </c>
    </row>
    <row r="2250" spans="2:15" ht="22.95" hidden="1" customHeight="1" x14ac:dyDescent="0.2">
      <c r="B2250" s="228" t="s">
        <v>208</v>
      </c>
      <c r="F2250" s="228" t="s">
        <v>79</v>
      </c>
      <c r="I2250" s="23"/>
      <c r="J2250" s="23"/>
      <c r="O2250" s="217">
        <f t="shared" si="35"/>
        <v>-2918</v>
      </c>
    </row>
    <row r="2251" spans="2:15" ht="22.95" hidden="1" customHeight="1" x14ac:dyDescent="0.2">
      <c r="B2251" s="228" t="s">
        <v>208</v>
      </c>
      <c r="F2251" s="228" t="s">
        <v>79</v>
      </c>
      <c r="I2251" s="23"/>
      <c r="J2251" s="23"/>
      <c r="O2251" s="217">
        <f t="shared" si="35"/>
        <v>-2918</v>
      </c>
    </row>
    <row r="2252" spans="2:15" ht="22.95" hidden="1" customHeight="1" x14ac:dyDescent="0.2">
      <c r="B2252" s="228" t="s">
        <v>208</v>
      </c>
      <c r="F2252" s="228" t="s">
        <v>79</v>
      </c>
      <c r="I2252" s="23"/>
      <c r="J2252" s="23"/>
      <c r="O2252" s="217">
        <f t="shared" si="35"/>
        <v>-2918</v>
      </c>
    </row>
    <row r="2253" spans="2:15" ht="22.95" hidden="1" customHeight="1" x14ac:dyDescent="0.2">
      <c r="B2253" s="228" t="s">
        <v>208</v>
      </c>
      <c r="F2253" s="228" t="s">
        <v>79</v>
      </c>
      <c r="I2253" s="23"/>
      <c r="J2253" s="23"/>
      <c r="O2253" s="217">
        <f t="shared" si="35"/>
        <v>-2918</v>
      </c>
    </row>
    <row r="2254" spans="2:15" ht="22.95" hidden="1" customHeight="1" x14ac:dyDescent="0.2">
      <c r="B2254" s="228" t="s">
        <v>208</v>
      </c>
      <c r="F2254" s="228" t="s">
        <v>79</v>
      </c>
      <c r="I2254" s="23"/>
      <c r="J2254" s="23"/>
      <c r="O2254" s="217">
        <f t="shared" si="35"/>
        <v>-2918</v>
      </c>
    </row>
    <row r="2255" spans="2:15" ht="22.95" hidden="1" customHeight="1" x14ac:dyDescent="0.2">
      <c r="B2255" s="228" t="s">
        <v>208</v>
      </c>
      <c r="F2255" s="228" t="s">
        <v>79</v>
      </c>
      <c r="I2255" s="23"/>
      <c r="J2255" s="23"/>
      <c r="O2255" s="217">
        <f t="shared" si="35"/>
        <v>-2918</v>
      </c>
    </row>
    <row r="2256" spans="2:15" ht="22.95" hidden="1" customHeight="1" x14ac:dyDescent="0.2">
      <c r="B2256" s="228" t="s">
        <v>208</v>
      </c>
      <c r="F2256" s="228" t="s">
        <v>79</v>
      </c>
      <c r="I2256" s="23"/>
      <c r="J2256" s="23"/>
      <c r="O2256" s="217">
        <f t="shared" si="35"/>
        <v>-2918</v>
      </c>
    </row>
    <row r="2257" spans="2:15" ht="22.95" hidden="1" customHeight="1" x14ac:dyDescent="0.2">
      <c r="B2257" s="228" t="s">
        <v>208</v>
      </c>
      <c r="F2257" s="228" t="s">
        <v>79</v>
      </c>
      <c r="I2257" s="23"/>
      <c r="J2257" s="23"/>
      <c r="O2257" s="217">
        <f t="shared" si="35"/>
        <v>-2918</v>
      </c>
    </row>
    <row r="2258" spans="2:15" ht="22.95" hidden="1" customHeight="1" x14ac:dyDescent="0.2">
      <c r="B2258" s="228" t="s">
        <v>208</v>
      </c>
      <c r="F2258" s="228" t="s">
        <v>79</v>
      </c>
      <c r="I2258" s="23"/>
      <c r="J2258" s="23"/>
      <c r="O2258" s="217">
        <f t="shared" si="35"/>
        <v>-2918</v>
      </c>
    </row>
    <row r="2259" spans="2:15" ht="22.95" hidden="1" customHeight="1" x14ac:dyDescent="0.2">
      <c r="B2259" s="228" t="s">
        <v>208</v>
      </c>
      <c r="F2259" s="228" t="s">
        <v>79</v>
      </c>
      <c r="I2259" s="23"/>
      <c r="J2259" s="23"/>
      <c r="O2259" s="217">
        <f t="shared" si="35"/>
        <v>-2918</v>
      </c>
    </row>
    <row r="2260" spans="2:15" ht="22.95" hidden="1" customHeight="1" x14ac:dyDescent="0.2">
      <c r="B2260" s="228" t="s">
        <v>208</v>
      </c>
      <c r="F2260" s="228" t="s">
        <v>79</v>
      </c>
      <c r="I2260" s="23"/>
      <c r="J2260" s="23"/>
      <c r="O2260" s="217">
        <f t="shared" si="35"/>
        <v>-2918</v>
      </c>
    </row>
    <row r="2261" spans="2:15" ht="22.95" hidden="1" customHeight="1" x14ac:dyDescent="0.2">
      <c r="B2261" s="228" t="s">
        <v>208</v>
      </c>
      <c r="F2261" s="228" t="s">
        <v>79</v>
      </c>
      <c r="I2261" s="23"/>
      <c r="J2261" s="23"/>
      <c r="O2261" s="217">
        <f t="shared" si="35"/>
        <v>-2918</v>
      </c>
    </row>
    <row r="2262" spans="2:15" ht="22.95" hidden="1" customHeight="1" x14ac:dyDescent="0.2">
      <c r="B2262" s="228" t="s">
        <v>208</v>
      </c>
      <c r="F2262" s="228" t="s">
        <v>79</v>
      </c>
      <c r="I2262" s="23"/>
      <c r="J2262" s="23"/>
      <c r="O2262" s="217">
        <f t="shared" si="35"/>
        <v>-2918</v>
      </c>
    </row>
    <row r="2263" spans="2:15" ht="22.95" hidden="1" customHeight="1" x14ac:dyDescent="0.2">
      <c r="B2263" s="228" t="s">
        <v>208</v>
      </c>
      <c r="F2263" s="228" t="s">
        <v>79</v>
      </c>
      <c r="I2263" s="23"/>
      <c r="J2263" s="23"/>
      <c r="O2263" s="217">
        <f t="shared" si="35"/>
        <v>-2918</v>
      </c>
    </row>
    <row r="2264" spans="2:15" ht="22.95" hidden="1" customHeight="1" x14ac:dyDescent="0.2">
      <c r="B2264" s="228" t="s">
        <v>208</v>
      </c>
      <c r="F2264" s="228" t="s">
        <v>79</v>
      </c>
      <c r="I2264" s="23"/>
      <c r="J2264" s="23"/>
      <c r="O2264" s="217">
        <f t="shared" si="35"/>
        <v>-2918</v>
      </c>
    </row>
    <row r="2265" spans="2:15" ht="22.95" hidden="1" customHeight="1" x14ac:dyDescent="0.2">
      <c r="B2265" s="228" t="s">
        <v>208</v>
      </c>
      <c r="F2265" s="228" t="s">
        <v>79</v>
      </c>
      <c r="I2265" s="23"/>
      <c r="J2265" s="23"/>
      <c r="O2265" s="217">
        <f t="shared" si="35"/>
        <v>-2918</v>
      </c>
    </row>
    <row r="2266" spans="2:15" ht="22.95" hidden="1" customHeight="1" x14ac:dyDescent="0.2">
      <c r="B2266" s="228" t="s">
        <v>208</v>
      </c>
      <c r="F2266" s="228" t="s">
        <v>79</v>
      </c>
      <c r="I2266" s="23"/>
      <c r="J2266" s="23"/>
      <c r="O2266" s="217">
        <f t="shared" si="35"/>
        <v>-2918</v>
      </c>
    </row>
    <row r="2267" spans="2:15" ht="22.95" hidden="1" customHeight="1" x14ac:dyDescent="0.2">
      <c r="B2267" s="228" t="s">
        <v>208</v>
      </c>
      <c r="F2267" s="228" t="s">
        <v>79</v>
      </c>
      <c r="I2267" s="23"/>
      <c r="J2267" s="23"/>
      <c r="O2267" s="217">
        <f t="shared" si="35"/>
        <v>-2918</v>
      </c>
    </row>
    <row r="2268" spans="2:15" ht="22.95" hidden="1" customHeight="1" x14ac:dyDescent="0.2">
      <c r="B2268" s="228" t="s">
        <v>208</v>
      </c>
      <c r="F2268" s="228" t="s">
        <v>79</v>
      </c>
      <c r="I2268" s="23"/>
      <c r="J2268" s="23"/>
      <c r="O2268" s="217">
        <f t="shared" si="35"/>
        <v>-2918</v>
      </c>
    </row>
    <row r="2269" spans="2:15" ht="22.95" hidden="1" customHeight="1" x14ac:dyDescent="0.2">
      <c r="B2269" s="228" t="s">
        <v>208</v>
      </c>
      <c r="F2269" s="228" t="s">
        <v>79</v>
      </c>
      <c r="I2269" s="23"/>
      <c r="J2269" s="23"/>
      <c r="O2269" s="217">
        <f t="shared" si="35"/>
        <v>-2918</v>
      </c>
    </row>
    <row r="2270" spans="2:15" ht="22.95" hidden="1" customHeight="1" x14ac:dyDescent="0.2">
      <c r="B2270" s="228" t="s">
        <v>208</v>
      </c>
      <c r="F2270" s="228" t="s">
        <v>79</v>
      </c>
      <c r="I2270" s="23"/>
      <c r="J2270" s="23"/>
      <c r="O2270" s="217">
        <f t="shared" si="35"/>
        <v>-2918</v>
      </c>
    </row>
    <row r="2271" spans="2:15" ht="22.95" hidden="1" customHeight="1" x14ac:dyDescent="0.2">
      <c r="B2271" s="228" t="s">
        <v>208</v>
      </c>
      <c r="F2271" s="228" t="s">
        <v>79</v>
      </c>
      <c r="I2271" s="23"/>
      <c r="J2271" s="23"/>
      <c r="O2271" s="217">
        <f t="shared" si="35"/>
        <v>-2918</v>
      </c>
    </row>
    <row r="2272" spans="2:15" ht="22.95" hidden="1" customHeight="1" x14ac:dyDescent="0.2">
      <c r="B2272" s="228" t="s">
        <v>208</v>
      </c>
      <c r="F2272" s="228" t="s">
        <v>79</v>
      </c>
      <c r="I2272" s="23"/>
      <c r="J2272" s="23"/>
      <c r="O2272" s="217">
        <f t="shared" si="35"/>
        <v>-2918</v>
      </c>
    </row>
    <row r="2273" spans="2:15" ht="22.95" hidden="1" customHeight="1" x14ac:dyDescent="0.2">
      <c r="B2273" s="228" t="s">
        <v>208</v>
      </c>
      <c r="F2273" s="228" t="s">
        <v>79</v>
      </c>
      <c r="I2273" s="23"/>
      <c r="J2273" s="23"/>
      <c r="O2273" s="217">
        <f t="shared" si="35"/>
        <v>-2918</v>
      </c>
    </row>
    <row r="2274" spans="2:15" ht="22.95" hidden="1" customHeight="1" x14ac:dyDescent="0.2">
      <c r="B2274" s="228" t="s">
        <v>208</v>
      </c>
      <c r="F2274" s="228" t="s">
        <v>79</v>
      </c>
      <c r="I2274" s="23"/>
      <c r="J2274" s="23"/>
      <c r="O2274" s="217">
        <f t="shared" si="35"/>
        <v>-2918</v>
      </c>
    </row>
    <row r="2275" spans="2:15" ht="22.95" hidden="1" customHeight="1" x14ac:dyDescent="0.2">
      <c r="B2275" s="228" t="s">
        <v>208</v>
      </c>
      <c r="F2275" s="228" t="s">
        <v>79</v>
      </c>
      <c r="I2275" s="23"/>
      <c r="J2275" s="23"/>
      <c r="O2275" s="217">
        <f t="shared" ref="O2275:O2338" si="36">O2274+M2275-N2275</f>
        <v>-2918</v>
      </c>
    </row>
    <row r="2276" spans="2:15" ht="22.95" hidden="1" customHeight="1" x14ac:dyDescent="0.2">
      <c r="B2276" s="228" t="s">
        <v>208</v>
      </c>
      <c r="F2276" s="228" t="s">
        <v>79</v>
      </c>
      <c r="I2276" s="23"/>
      <c r="J2276" s="23"/>
      <c r="O2276" s="217">
        <f t="shared" si="36"/>
        <v>-2918</v>
      </c>
    </row>
    <row r="2277" spans="2:15" ht="22.95" hidden="1" customHeight="1" x14ac:dyDescent="0.2">
      <c r="B2277" s="228" t="s">
        <v>208</v>
      </c>
      <c r="F2277" s="228" t="s">
        <v>79</v>
      </c>
      <c r="I2277" s="23"/>
      <c r="J2277" s="23"/>
      <c r="O2277" s="217">
        <f t="shared" si="36"/>
        <v>-2918</v>
      </c>
    </row>
    <row r="2278" spans="2:15" ht="22.95" hidden="1" customHeight="1" x14ac:dyDescent="0.2">
      <c r="B2278" s="228" t="s">
        <v>208</v>
      </c>
      <c r="F2278" s="228" t="s">
        <v>79</v>
      </c>
      <c r="I2278" s="23"/>
      <c r="J2278" s="23"/>
      <c r="O2278" s="217">
        <f t="shared" si="36"/>
        <v>-2918</v>
      </c>
    </row>
    <row r="2279" spans="2:15" ht="22.95" hidden="1" customHeight="1" x14ac:dyDescent="0.2">
      <c r="B2279" s="228" t="s">
        <v>208</v>
      </c>
      <c r="F2279" s="228" t="s">
        <v>79</v>
      </c>
      <c r="I2279" s="23"/>
      <c r="J2279" s="23"/>
      <c r="O2279" s="217">
        <f t="shared" si="36"/>
        <v>-2918</v>
      </c>
    </row>
    <row r="2280" spans="2:15" ht="22.95" hidden="1" customHeight="1" x14ac:dyDescent="0.2">
      <c r="B2280" s="228" t="s">
        <v>208</v>
      </c>
      <c r="F2280" s="228" t="s">
        <v>79</v>
      </c>
      <c r="I2280" s="23"/>
      <c r="J2280" s="23"/>
      <c r="O2280" s="217">
        <f t="shared" si="36"/>
        <v>-2918</v>
      </c>
    </row>
    <row r="2281" spans="2:15" ht="22.95" hidden="1" customHeight="1" x14ac:dyDescent="0.2">
      <c r="B2281" s="228" t="s">
        <v>208</v>
      </c>
      <c r="F2281" s="228" t="s">
        <v>79</v>
      </c>
      <c r="I2281" s="23"/>
      <c r="J2281" s="23"/>
      <c r="O2281" s="217">
        <f t="shared" si="36"/>
        <v>-2918</v>
      </c>
    </row>
    <row r="2282" spans="2:15" ht="22.95" hidden="1" customHeight="1" x14ac:dyDescent="0.2">
      <c r="B2282" s="228" t="s">
        <v>208</v>
      </c>
      <c r="F2282" s="228" t="s">
        <v>79</v>
      </c>
      <c r="I2282" s="23"/>
      <c r="J2282" s="23"/>
      <c r="O2282" s="217">
        <f t="shared" si="36"/>
        <v>-2918</v>
      </c>
    </row>
    <row r="2283" spans="2:15" ht="22.95" hidden="1" customHeight="1" x14ac:dyDescent="0.2">
      <c r="B2283" s="228" t="s">
        <v>208</v>
      </c>
      <c r="F2283" s="228" t="s">
        <v>79</v>
      </c>
      <c r="I2283" s="23"/>
      <c r="J2283" s="23"/>
      <c r="O2283" s="217">
        <f t="shared" si="36"/>
        <v>-2918</v>
      </c>
    </row>
    <row r="2284" spans="2:15" ht="22.95" hidden="1" customHeight="1" x14ac:dyDescent="0.2">
      <c r="B2284" s="228" t="s">
        <v>208</v>
      </c>
      <c r="F2284" s="228" t="s">
        <v>79</v>
      </c>
      <c r="I2284" s="23"/>
      <c r="J2284" s="23"/>
      <c r="O2284" s="217">
        <f t="shared" si="36"/>
        <v>-2918</v>
      </c>
    </row>
    <row r="2285" spans="2:15" ht="22.95" hidden="1" customHeight="1" x14ac:dyDescent="0.2">
      <c r="B2285" s="228" t="s">
        <v>208</v>
      </c>
      <c r="F2285" s="228" t="s">
        <v>79</v>
      </c>
      <c r="I2285" s="23"/>
      <c r="J2285" s="23"/>
      <c r="O2285" s="217">
        <f t="shared" si="36"/>
        <v>-2918</v>
      </c>
    </row>
    <row r="2286" spans="2:15" ht="22.95" hidden="1" customHeight="1" x14ac:dyDescent="0.2">
      <c r="B2286" s="228" t="s">
        <v>208</v>
      </c>
      <c r="F2286" s="228" t="s">
        <v>79</v>
      </c>
      <c r="I2286" s="23"/>
      <c r="J2286" s="23"/>
      <c r="O2286" s="217">
        <f t="shared" si="36"/>
        <v>-2918</v>
      </c>
    </row>
    <row r="2287" spans="2:15" ht="22.95" hidden="1" customHeight="1" x14ac:dyDescent="0.2">
      <c r="B2287" s="228" t="s">
        <v>208</v>
      </c>
      <c r="F2287" s="228" t="s">
        <v>79</v>
      </c>
      <c r="I2287" s="23"/>
      <c r="J2287" s="23"/>
      <c r="O2287" s="217">
        <f t="shared" si="36"/>
        <v>-2918</v>
      </c>
    </row>
    <row r="2288" spans="2:15" ht="22.95" hidden="1" customHeight="1" x14ac:dyDescent="0.2">
      <c r="B2288" s="228" t="s">
        <v>208</v>
      </c>
      <c r="F2288" s="228" t="s">
        <v>79</v>
      </c>
      <c r="I2288" s="23"/>
      <c r="J2288" s="23"/>
      <c r="O2288" s="217">
        <f t="shared" si="36"/>
        <v>-2918</v>
      </c>
    </row>
    <row r="2289" spans="2:15" ht="22.95" hidden="1" customHeight="1" x14ac:dyDescent="0.2">
      <c r="B2289" s="228" t="s">
        <v>208</v>
      </c>
      <c r="F2289" s="228" t="s">
        <v>79</v>
      </c>
      <c r="I2289" s="23"/>
      <c r="J2289" s="23"/>
      <c r="O2289" s="217">
        <f t="shared" si="36"/>
        <v>-2918</v>
      </c>
    </row>
    <row r="2290" spans="2:15" ht="22.95" hidden="1" customHeight="1" x14ac:dyDescent="0.2">
      <c r="B2290" s="228" t="s">
        <v>208</v>
      </c>
      <c r="F2290" s="228" t="s">
        <v>79</v>
      </c>
      <c r="I2290" s="23"/>
      <c r="J2290" s="23"/>
      <c r="O2290" s="217">
        <f t="shared" si="36"/>
        <v>-2918</v>
      </c>
    </row>
    <row r="2291" spans="2:15" ht="22.95" hidden="1" customHeight="1" x14ac:dyDescent="0.2">
      <c r="B2291" s="228" t="s">
        <v>208</v>
      </c>
      <c r="F2291" s="228" t="s">
        <v>79</v>
      </c>
      <c r="I2291" s="23"/>
      <c r="J2291" s="23"/>
      <c r="O2291" s="217">
        <f t="shared" si="36"/>
        <v>-2918</v>
      </c>
    </row>
    <row r="2292" spans="2:15" ht="22.95" hidden="1" customHeight="1" x14ac:dyDescent="0.2">
      <c r="B2292" s="228" t="s">
        <v>208</v>
      </c>
      <c r="F2292" s="228" t="s">
        <v>79</v>
      </c>
      <c r="I2292" s="23"/>
      <c r="J2292" s="23"/>
      <c r="O2292" s="217">
        <f t="shared" si="36"/>
        <v>-2918</v>
      </c>
    </row>
    <row r="2293" spans="2:15" ht="22.95" hidden="1" customHeight="1" x14ac:dyDescent="0.2">
      <c r="B2293" s="228" t="s">
        <v>208</v>
      </c>
      <c r="F2293" s="228" t="s">
        <v>79</v>
      </c>
      <c r="I2293" s="23"/>
      <c r="J2293" s="23"/>
      <c r="O2293" s="217">
        <f t="shared" si="36"/>
        <v>-2918</v>
      </c>
    </row>
    <row r="2294" spans="2:15" ht="22.95" hidden="1" customHeight="1" x14ac:dyDescent="0.2">
      <c r="B2294" s="228" t="s">
        <v>208</v>
      </c>
      <c r="F2294" s="228" t="s">
        <v>79</v>
      </c>
      <c r="I2294" s="23"/>
      <c r="J2294" s="23"/>
      <c r="O2294" s="217">
        <f t="shared" si="36"/>
        <v>-2918</v>
      </c>
    </row>
    <row r="2295" spans="2:15" ht="22.95" hidden="1" customHeight="1" x14ac:dyDescent="0.2">
      <c r="B2295" s="228" t="s">
        <v>208</v>
      </c>
      <c r="F2295" s="228" t="s">
        <v>79</v>
      </c>
      <c r="I2295" s="23"/>
      <c r="J2295" s="23"/>
      <c r="O2295" s="217">
        <f t="shared" si="36"/>
        <v>-2918</v>
      </c>
    </row>
    <row r="2296" spans="2:15" ht="22.95" hidden="1" customHeight="1" x14ac:dyDescent="0.2">
      <c r="B2296" s="228" t="s">
        <v>208</v>
      </c>
      <c r="F2296" s="228" t="s">
        <v>79</v>
      </c>
      <c r="I2296" s="23"/>
      <c r="J2296" s="23"/>
      <c r="O2296" s="217">
        <f t="shared" si="36"/>
        <v>-2918</v>
      </c>
    </row>
    <row r="2297" spans="2:15" ht="22.95" hidden="1" customHeight="1" x14ac:dyDescent="0.2">
      <c r="B2297" s="228" t="s">
        <v>208</v>
      </c>
      <c r="F2297" s="228" t="s">
        <v>79</v>
      </c>
      <c r="I2297" s="23"/>
      <c r="J2297" s="23"/>
      <c r="O2297" s="217">
        <f t="shared" si="36"/>
        <v>-2918</v>
      </c>
    </row>
    <row r="2298" spans="2:15" ht="22.95" hidden="1" customHeight="1" x14ac:dyDescent="0.2">
      <c r="B2298" s="228" t="s">
        <v>208</v>
      </c>
      <c r="F2298" s="228" t="s">
        <v>79</v>
      </c>
      <c r="I2298" s="23"/>
      <c r="J2298" s="23"/>
      <c r="O2298" s="217">
        <f t="shared" si="36"/>
        <v>-2918</v>
      </c>
    </row>
    <row r="2299" spans="2:15" ht="22.95" hidden="1" customHeight="1" x14ac:dyDescent="0.2">
      <c r="B2299" s="228" t="s">
        <v>208</v>
      </c>
      <c r="F2299" s="228" t="s">
        <v>79</v>
      </c>
      <c r="I2299" s="23"/>
      <c r="J2299" s="23"/>
      <c r="O2299" s="217">
        <f t="shared" si="36"/>
        <v>-2918</v>
      </c>
    </row>
    <row r="2300" spans="2:15" ht="22.95" hidden="1" customHeight="1" x14ac:dyDescent="0.2">
      <c r="B2300" s="228" t="s">
        <v>208</v>
      </c>
      <c r="F2300" s="228" t="s">
        <v>79</v>
      </c>
      <c r="I2300" s="23"/>
      <c r="J2300" s="23"/>
      <c r="O2300" s="217">
        <f t="shared" si="36"/>
        <v>-2918</v>
      </c>
    </row>
    <row r="2301" spans="2:15" ht="22.95" hidden="1" customHeight="1" x14ac:dyDescent="0.2">
      <c r="B2301" s="228" t="s">
        <v>208</v>
      </c>
      <c r="F2301" s="228" t="s">
        <v>79</v>
      </c>
      <c r="I2301" s="23"/>
      <c r="J2301" s="23"/>
      <c r="O2301" s="217">
        <f t="shared" si="36"/>
        <v>-2918</v>
      </c>
    </row>
    <row r="2302" spans="2:15" ht="22.95" hidden="1" customHeight="1" x14ac:dyDescent="0.2">
      <c r="B2302" s="228" t="s">
        <v>208</v>
      </c>
      <c r="F2302" s="228" t="s">
        <v>79</v>
      </c>
      <c r="I2302" s="23"/>
      <c r="J2302" s="23"/>
      <c r="O2302" s="217">
        <f t="shared" si="36"/>
        <v>-2918</v>
      </c>
    </row>
    <row r="2303" spans="2:15" ht="22.95" hidden="1" customHeight="1" x14ac:dyDescent="0.2">
      <c r="B2303" s="228" t="s">
        <v>208</v>
      </c>
      <c r="F2303" s="228" t="s">
        <v>79</v>
      </c>
      <c r="I2303" s="23"/>
      <c r="J2303" s="23"/>
      <c r="O2303" s="217">
        <f t="shared" si="36"/>
        <v>-2918</v>
      </c>
    </row>
    <row r="2304" spans="2:15" ht="22.95" hidden="1" customHeight="1" x14ac:dyDescent="0.2">
      <c r="B2304" s="228" t="s">
        <v>208</v>
      </c>
      <c r="F2304" s="228" t="s">
        <v>79</v>
      </c>
      <c r="I2304" s="23"/>
      <c r="J2304" s="23"/>
      <c r="O2304" s="217">
        <f t="shared" si="36"/>
        <v>-2918</v>
      </c>
    </row>
    <row r="2305" spans="2:15" ht="22.95" hidden="1" customHeight="1" x14ac:dyDescent="0.2">
      <c r="B2305" s="228" t="s">
        <v>208</v>
      </c>
      <c r="F2305" s="228" t="s">
        <v>79</v>
      </c>
      <c r="I2305" s="23"/>
      <c r="J2305" s="23"/>
      <c r="O2305" s="217">
        <f t="shared" si="36"/>
        <v>-2918</v>
      </c>
    </row>
    <row r="2306" spans="2:15" ht="22.95" hidden="1" customHeight="1" x14ac:dyDescent="0.2">
      <c r="B2306" s="228" t="s">
        <v>208</v>
      </c>
      <c r="F2306" s="228" t="s">
        <v>79</v>
      </c>
      <c r="I2306" s="23"/>
      <c r="J2306" s="23"/>
      <c r="O2306" s="217">
        <f t="shared" si="36"/>
        <v>-2918</v>
      </c>
    </row>
    <row r="2307" spans="2:15" ht="22.95" hidden="1" customHeight="1" x14ac:dyDescent="0.2">
      <c r="B2307" s="228" t="s">
        <v>208</v>
      </c>
      <c r="F2307" s="228" t="s">
        <v>79</v>
      </c>
      <c r="I2307" s="23"/>
      <c r="J2307" s="23"/>
      <c r="O2307" s="217">
        <f t="shared" si="36"/>
        <v>-2918</v>
      </c>
    </row>
    <row r="2308" spans="2:15" ht="22.95" hidden="1" customHeight="1" x14ac:dyDescent="0.2">
      <c r="B2308" s="228" t="s">
        <v>208</v>
      </c>
      <c r="F2308" s="228" t="s">
        <v>79</v>
      </c>
      <c r="I2308" s="23"/>
      <c r="J2308" s="23"/>
      <c r="O2308" s="217">
        <f t="shared" si="36"/>
        <v>-2918</v>
      </c>
    </row>
    <row r="2309" spans="2:15" ht="22.95" hidden="1" customHeight="1" x14ac:dyDescent="0.2">
      <c r="B2309" s="228" t="s">
        <v>208</v>
      </c>
      <c r="F2309" s="228" t="s">
        <v>79</v>
      </c>
      <c r="I2309" s="23"/>
      <c r="J2309" s="23"/>
      <c r="O2309" s="217">
        <f t="shared" si="36"/>
        <v>-2918</v>
      </c>
    </row>
    <row r="2310" spans="2:15" ht="22.95" hidden="1" customHeight="1" x14ac:dyDescent="0.2">
      <c r="B2310" s="228" t="s">
        <v>208</v>
      </c>
      <c r="F2310" s="228" t="s">
        <v>79</v>
      </c>
      <c r="I2310" s="23"/>
      <c r="J2310" s="23"/>
      <c r="O2310" s="217">
        <f t="shared" si="36"/>
        <v>-2918</v>
      </c>
    </row>
    <row r="2311" spans="2:15" ht="22.95" hidden="1" customHeight="1" x14ac:dyDescent="0.2">
      <c r="B2311" s="228" t="s">
        <v>208</v>
      </c>
      <c r="F2311" s="228" t="s">
        <v>79</v>
      </c>
      <c r="I2311" s="23"/>
      <c r="J2311" s="23"/>
      <c r="O2311" s="217">
        <f t="shared" si="36"/>
        <v>-2918</v>
      </c>
    </row>
    <row r="2312" spans="2:15" ht="22.95" hidden="1" customHeight="1" x14ac:dyDescent="0.2">
      <c r="B2312" s="228" t="s">
        <v>208</v>
      </c>
      <c r="F2312" s="228" t="s">
        <v>79</v>
      </c>
      <c r="I2312" s="23"/>
      <c r="J2312" s="23"/>
      <c r="O2312" s="217">
        <f t="shared" si="36"/>
        <v>-2918</v>
      </c>
    </row>
    <row r="2313" spans="2:15" ht="22.95" hidden="1" customHeight="1" x14ac:dyDescent="0.2">
      <c r="B2313" s="228" t="s">
        <v>208</v>
      </c>
      <c r="F2313" s="228" t="s">
        <v>79</v>
      </c>
      <c r="I2313" s="23"/>
      <c r="J2313" s="23"/>
      <c r="O2313" s="217">
        <f t="shared" si="36"/>
        <v>-2918</v>
      </c>
    </row>
    <row r="2314" spans="2:15" ht="22.95" hidden="1" customHeight="1" x14ac:dyDescent="0.2">
      <c r="B2314" s="228" t="s">
        <v>208</v>
      </c>
      <c r="F2314" s="228" t="s">
        <v>79</v>
      </c>
      <c r="I2314" s="23"/>
      <c r="J2314" s="23"/>
      <c r="O2314" s="217">
        <f t="shared" si="36"/>
        <v>-2918</v>
      </c>
    </row>
    <row r="2315" spans="2:15" ht="22.95" hidden="1" customHeight="1" x14ac:dyDescent="0.2">
      <c r="B2315" s="228" t="s">
        <v>208</v>
      </c>
      <c r="F2315" s="228" t="s">
        <v>79</v>
      </c>
      <c r="I2315" s="23"/>
      <c r="J2315" s="23"/>
      <c r="O2315" s="217">
        <f t="shared" si="36"/>
        <v>-2918</v>
      </c>
    </row>
    <row r="2316" spans="2:15" ht="22.95" hidden="1" customHeight="1" x14ac:dyDescent="0.2">
      <c r="B2316" s="228" t="s">
        <v>208</v>
      </c>
      <c r="F2316" s="228" t="s">
        <v>79</v>
      </c>
      <c r="I2316" s="23"/>
      <c r="J2316" s="23"/>
      <c r="O2316" s="217">
        <f t="shared" si="36"/>
        <v>-2918</v>
      </c>
    </row>
    <row r="2317" spans="2:15" ht="22.95" hidden="1" customHeight="1" x14ac:dyDescent="0.2">
      <c r="B2317" s="228" t="s">
        <v>208</v>
      </c>
      <c r="F2317" s="228" t="s">
        <v>79</v>
      </c>
      <c r="I2317" s="23"/>
      <c r="J2317" s="23"/>
      <c r="O2317" s="217">
        <f t="shared" si="36"/>
        <v>-2918</v>
      </c>
    </row>
    <row r="2318" spans="2:15" ht="22.95" hidden="1" customHeight="1" x14ac:dyDescent="0.2">
      <c r="B2318" s="228" t="s">
        <v>208</v>
      </c>
      <c r="F2318" s="228" t="s">
        <v>79</v>
      </c>
      <c r="I2318" s="23"/>
      <c r="J2318" s="23"/>
      <c r="O2318" s="217">
        <f t="shared" si="36"/>
        <v>-2918</v>
      </c>
    </row>
    <row r="2319" spans="2:15" ht="22.95" hidden="1" customHeight="1" x14ac:dyDescent="0.2">
      <c r="B2319" s="228" t="s">
        <v>208</v>
      </c>
      <c r="F2319" s="228" t="s">
        <v>79</v>
      </c>
      <c r="I2319" s="23"/>
      <c r="J2319" s="23"/>
      <c r="O2319" s="217">
        <f t="shared" si="36"/>
        <v>-2918</v>
      </c>
    </row>
    <row r="2320" spans="2:15" ht="22.95" hidden="1" customHeight="1" x14ac:dyDescent="0.2">
      <c r="B2320" s="228" t="s">
        <v>208</v>
      </c>
      <c r="F2320" s="228" t="s">
        <v>79</v>
      </c>
      <c r="I2320" s="23"/>
      <c r="J2320" s="23"/>
      <c r="O2320" s="217">
        <f t="shared" si="36"/>
        <v>-2918</v>
      </c>
    </row>
    <row r="2321" spans="2:15" ht="22.95" hidden="1" customHeight="1" x14ac:dyDescent="0.2">
      <c r="B2321" s="228" t="s">
        <v>208</v>
      </c>
      <c r="F2321" s="228" t="s">
        <v>79</v>
      </c>
      <c r="I2321" s="23"/>
      <c r="J2321" s="23"/>
      <c r="O2321" s="217">
        <f t="shared" si="36"/>
        <v>-2918</v>
      </c>
    </row>
    <row r="2322" spans="2:15" ht="22.95" hidden="1" customHeight="1" x14ac:dyDescent="0.2">
      <c r="B2322" s="228" t="s">
        <v>208</v>
      </c>
      <c r="F2322" s="228" t="s">
        <v>79</v>
      </c>
      <c r="I2322" s="23"/>
      <c r="J2322" s="23"/>
      <c r="O2322" s="217">
        <f t="shared" si="36"/>
        <v>-2918</v>
      </c>
    </row>
    <row r="2323" spans="2:15" ht="22.95" hidden="1" customHeight="1" x14ac:dyDescent="0.2">
      <c r="B2323" s="228" t="s">
        <v>208</v>
      </c>
      <c r="F2323" s="228" t="s">
        <v>79</v>
      </c>
      <c r="I2323" s="23"/>
      <c r="J2323" s="23"/>
      <c r="O2323" s="217">
        <f t="shared" si="36"/>
        <v>-2918</v>
      </c>
    </row>
    <row r="2324" spans="2:15" ht="22.95" hidden="1" customHeight="1" x14ac:dyDescent="0.2">
      <c r="B2324" s="228" t="s">
        <v>208</v>
      </c>
      <c r="F2324" s="228" t="s">
        <v>79</v>
      </c>
      <c r="I2324" s="23"/>
      <c r="J2324" s="23"/>
      <c r="O2324" s="217">
        <f t="shared" si="36"/>
        <v>-2918</v>
      </c>
    </row>
    <row r="2325" spans="2:15" ht="22.95" hidden="1" customHeight="1" x14ac:dyDescent="0.2">
      <c r="B2325" s="228" t="s">
        <v>208</v>
      </c>
      <c r="F2325" s="228" t="s">
        <v>79</v>
      </c>
      <c r="I2325" s="23"/>
      <c r="J2325" s="23"/>
      <c r="O2325" s="217">
        <f t="shared" si="36"/>
        <v>-2918</v>
      </c>
    </row>
    <row r="2326" spans="2:15" ht="22.95" hidden="1" customHeight="1" x14ac:dyDescent="0.2">
      <c r="B2326" s="228" t="s">
        <v>208</v>
      </c>
      <c r="F2326" s="228" t="s">
        <v>79</v>
      </c>
      <c r="I2326" s="23"/>
      <c r="J2326" s="23"/>
      <c r="O2326" s="217">
        <f t="shared" si="36"/>
        <v>-2918</v>
      </c>
    </row>
    <row r="2327" spans="2:15" ht="22.95" hidden="1" customHeight="1" x14ac:dyDescent="0.2">
      <c r="B2327" s="228" t="s">
        <v>208</v>
      </c>
      <c r="F2327" s="228" t="s">
        <v>79</v>
      </c>
      <c r="I2327" s="23"/>
      <c r="J2327" s="23"/>
      <c r="O2327" s="217">
        <f t="shared" si="36"/>
        <v>-2918</v>
      </c>
    </row>
    <row r="2328" spans="2:15" ht="22.95" hidden="1" customHeight="1" x14ac:dyDescent="0.2">
      <c r="B2328" s="228" t="s">
        <v>208</v>
      </c>
      <c r="F2328" s="228" t="s">
        <v>79</v>
      </c>
      <c r="I2328" s="23"/>
      <c r="J2328" s="23"/>
      <c r="O2328" s="217">
        <f t="shared" si="36"/>
        <v>-2918</v>
      </c>
    </row>
    <row r="2329" spans="2:15" ht="22.95" hidden="1" customHeight="1" x14ac:dyDescent="0.2">
      <c r="B2329" s="228" t="s">
        <v>208</v>
      </c>
      <c r="F2329" s="228" t="s">
        <v>79</v>
      </c>
      <c r="I2329" s="23"/>
      <c r="J2329" s="23"/>
      <c r="O2329" s="217">
        <f t="shared" si="36"/>
        <v>-2918</v>
      </c>
    </row>
    <row r="2330" spans="2:15" ht="22.95" hidden="1" customHeight="1" x14ac:dyDescent="0.2">
      <c r="B2330" s="228" t="s">
        <v>208</v>
      </c>
      <c r="F2330" s="228" t="s">
        <v>79</v>
      </c>
      <c r="I2330" s="23"/>
      <c r="J2330" s="23"/>
      <c r="O2330" s="217">
        <f t="shared" si="36"/>
        <v>-2918</v>
      </c>
    </row>
    <row r="2331" spans="2:15" ht="22.95" hidden="1" customHeight="1" x14ac:dyDescent="0.2">
      <c r="B2331" s="228" t="s">
        <v>208</v>
      </c>
      <c r="F2331" s="228" t="s">
        <v>79</v>
      </c>
      <c r="I2331" s="23"/>
      <c r="J2331" s="23"/>
      <c r="O2331" s="217">
        <f t="shared" si="36"/>
        <v>-2918</v>
      </c>
    </row>
    <row r="2332" spans="2:15" ht="22.95" hidden="1" customHeight="1" x14ac:dyDescent="0.2">
      <c r="B2332" s="228" t="s">
        <v>208</v>
      </c>
      <c r="F2332" s="228" t="s">
        <v>79</v>
      </c>
      <c r="I2332" s="23"/>
      <c r="J2332" s="23"/>
      <c r="O2332" s="217">
        <f t="shared" si="36"/>
        <v>-2918</v>
      </c>
    </row>
    <row r="2333" spans="2:15" ht="22.95" hidden="1" customHeight="1" x14ac:dyDescent="0.2">
      <c r="B2333" s="228" t="s">
        <v>208</v>
      </c>
      <c r="F2333" s="228" t="s">
        <v>79</v>
      </c>
      <c r="I2333" s="23"/>
      <c r="J2333" s="23"/>
      <c r="O2333" s="217">
        <f t="shared" si="36"/>
        <v>-2918</v>
      </c>
    </row>
    <row r="2334" spans="2:15" ht="22.95" hidden="1" customHeight="1" x14ac:dyDescent="0.2">
      <c r="B2334" s="228" t="s">
        <v>208</v>
      </c>
      <c r="F2334" s="228" t="s">
        <v>79</v>
      </c>
      <c r="I2334" s="23"/>
      <c r="J2334" s="23"/>
      <c r="O2334" s="217">
        <f t="shared" si="36"/>
        <v>-2918</v>
      </c>
    </row>
    <row r="2335" spans="2:15" ht="22.95" hidden="1" customHeight="1" x14ac:dyDescent="0.2">
      <c r="B2335" s="228" t="s">
        <v>208</v>
      </c>
      <c r="F2335" s="228" t="s">
        <v>79</v>
      </c>
      <c r="I2335" s="23"/>
      <c r="J2335" s="23"/>
      <c r="O2335" s="217">
        <f t="shared" si="36"/>
        <v>-2918</v>
      </c>
    </row>
    <row r="2336" spans="2:15" ht="22.95" hidden="1" customHeight="1" x14ac:dyDescent="0.2">
      <c r="B2336" s="228" t="s">
        <v>208</v>
      </c>
      <c r="F2336" s="228" t="s">
        <v>79</v>
      </c>
      <c r="I2336" s="23"/>
      <c r="J2336" s="23"/>
      <c r="O2336" s="217">
        <f t="shared" si="36"/>
        <v>-2918</v>
      </c>
    </row>
    <row r="2337" spans="2:15" ht="22.95" hidden="1" customHeight="1" x14ac:dyDescent="0.2">
      <c r="B2337" s="228" t="s">
        <v>208</v>
      </c>
      <c r="F2337" s="228" t="s">
        <v>79</v>
      </c>
      <c r="I2337" s="23"/>
      <c r="J2337" s="23"/>
      <c r="O2337" s="217">
        <f t="shared" si="36"/>
        <v>-2918</v>
      </c>
    </row>
    <row r="2338" spans="2:15" ht="22.95" hidden="1" customHeight="1" x14ac:dyDescent="0.2">
      <c r="B2338" s="228" t="s">
        <v>208</v>
      </c>
      <c r="F2338" s="228" t="s">
        <v>79</v>
      </c>
      <c r="I2338" s="23"/>
      <c r="J2338" s="23"/>
      <c r="O2338" s="217">
        <f t="shared" si="36"/>
        <v>-2918</v>
      </c>
    </row>
    <row r="2339" spans="2:15" ht="22.95" hidden="1" customHeight="1" x14ac:dyDescent="0.2">
      <c r="B2339" s="228" t="s">
        <v>208</v>
      </c>
      <c r="F2339" s="228" t="s">
        <v>79</v>
      </c>
      <c r="I2339" s="23"/>
      <c r="J2339" s="23"/>
      <c r="O2339" s="217">
        <f t="shared" ref="O2339:O2402" si="37">O2338+M2339-N2339</f>
        <v>-2918</v>
      </c>
    </row>
    <row r="2340" spans="2:15" ht="22.95" hidden="1" customHeight="1" x14ac:dyDescent="0.2">
      <c r="B2340" s="228" t="s">
        <v>208</v>
      </c>
      <c r="F2340" s="228" t="s">
        <v>79</v>
      </c>
      <c r="I2340" s="23"/>
      <c r="J2340" s="23"/>
      <c r="O2340" s="217">
        <f t="shared" si="37"/>
        <v>-2918</v>
      </c>
    </row>
    <row r="2341" spans="2:15" ht="22.95" hidden="1" customHeight="1" x14ac:dyDescent="0.2">
      <c r="B2341" s="228" t="s">
        <v>208</v>
      </c>
      <c r="F2341" s="228" t="s">
        <v>79</v>
      </c>
      <c r="I2341" s="23"/>
      <c r="J2341" s="23"/>
      <c r="O2341" s="217">
        <f t="shared" si="37"/>
        <v>-2918</v>
      </c>
    </row>
    <row r="2342" spans="2:15" ht="22.95" hidden="1" customHeight="1" x14ac:dyDescent="0.2">
      <c r="B2342" s="228" t="s">
        <v>208</v>
      </c>
      <c r="F2342" s="228" t="s">
        <v>79</v>
      </c>
      <c r="I2342" s="23"/>
      <c r="J2342" s="23"/>
      <c r="O2342" s="217">
        <f t="shared" si="37"/>
        <v>-2918</v>
      </c>
    </row>
    <row r="2343" spans="2:15" ht="22.95" hidden="1" customHeight="1" x14ac:dyDescent="0.2">
      <c r="B2343" s="228" t="s">
        <v>208</v>
      </c>
      <c r="F2343" s="228" t="s">
        <v>79</v>
      </c>
      <c r="I2343" s="23"/>
      <c r="J2343" s="23"/>
      <c r="O2343" s="217">
        <f t="shared" si="37"/>
        <v>-2918</v>
      </c>
    </row>
    <row r="2344" spans="2:15" ht="22.95" hidden="1" customHeight="1" x14ac:dyDescent="0.2">
      <c r="B2344" s="228" t="s">
        <v>208</v>
      </c>
      <c r="F2344" s="228" t="s">
        <v>79</v>
      </c>
      <c r="I2344" s="23"/>
      <c r="J2344" s="23"/>
      <c r="O2344" s="217">
        <f t="shared" si="37"/>
        <v>-2918</v>
      </c>
    </row>
    <row r="2345" spans="2:15" ht="22.95" hidden="1" customHeight="1" x14ac:dyDescent="0.2">
      <c r="B2345" s="228" t="s">
        <v>208</v>
      </c>
      <c r="F2345" s="228" t="s">
        <v>79</v>
      </c>
      <c r="I2345" s="23"/>
      <c r="J2345" s="23"/>
      <c r="O2345" s="217">
        <f t="shared" si="37"/>
        <v>-2918</v>
      </c>
    </row>
    <row r="2346" spans="2:15" ht="22.95" hidden="1" customHeight="1" x14ac:dyDescent="0.2">
      <c r="B2346" s="228" t="s">
        <v>208</v>
      </c>
      <c r="F2346" s="228" t="s">
        <v>79</v>
      </c>
      <c r="I2346" s="23"/>
      <c r="J2346" s="23"/>
      <c r="O2346" s="217">
        <f t="shared" si="37"/>
        <v>-2918</v>
      </c>
    </row>
    <row r="2347" spans="2:15" ht="22.95" hidden="1" customHeight="1" x14ac:dyDescent="0.2">
      <c r="B2347" s="228" t="s">
        <v>208</v>
      </c>
      <c r="F2347" s="228" t="s">
        <v>79</v>
      </c>
      <c r="I2347" s="23"/>
      <c r="J2347" s="23"/>
      <c r="O2347" s="217">
        <f t="shared" si="37"/>
        <v>-2918</v>
      </c>
    </row>
    <row r="2348" spans="2:15" ht="22.95" hidden="1" customHeight="1" x14ac:dyDescent="0.2">
      <c r="B2348" s="228" t="s">
        <v>208</v>
      </c>
      <c r="F2348" s="228" t="s">
        <v>79</v>
      </c>
      <c r="I2348" s="23"/>
      <c r="J2348" s="23"/>
      <c r="O2348" s="217">
        <f t="shared" si="37"/>
        <v>-2918</v>
      </c>
    </row>
    <row r="2349" spans="2:15" ht="22.95" hidden="1" customHeight="1" x14ac:dyDescent="0.2">
      <c r="B2349" s="228" t="s">
        <v>208</v>
      </c>
      <c r="F2349" s="228" t="s">
        <v>79</v>
      </c>
      <c r="I2349" s="23"/>
      <c r="J2349" s="23"/>
      <c r="O2349" s="217">
        <f t="shared" si="37"/>
        <v>-2918</v>
      </c>
    </row>
    <row r="2350" spans="2:15" ht="22.95" hidden="1" customHeight="1" x14ac:dyDescent="0.2">
      <c r="B2350" s="228" t="s">
        <v>208</v>
      </c>
      <c r="F2350" s="228" t="s">
        <v>79</v>
      </c>
      <c r="I2350" s="23"/>
      <c r="J2350" s="23"/>
      <c r="O2350" s="217">
        <f t="shared" si="37"/>
        <v>-2918</v>
      </c>
    </row>
    <row r="2351" spans="2:15" ht="22.95" hidden="1" customHeight="1" x14ac:dyDescent="0.2">
      <c r="B2351" s="228" t="s">
        <v>208</v>
      </c>
      <c r="F2351" s="228" t="s">
        <v>79</v>
      </c>
      <c r="I2351" s="23"/>
      <c r="J2351" s="23"/>
      <c r="O2351" s="217">
        <f t="shared" si="37"/>
        <v>-2918</v>
      </c>
    </row>
    <row r="2352" spans="2:15" ht="22.95" hidden="1" customHeight="1" x14ac:dyDescent="0.2">
      <c r="B2352" s="228" t="s">
        <v>208</v>
      </c>
      <c r="F2352" s="228" t="s">
        <v>79</v>
      </c>
      <c r="I2352" s="23"/>
      <c r="J2352" s="23"/>
      <c r="O2352" s="217">
        <f t="shared" si="37"/>
        <v>-2918</v>
      </c>
    </row>
    <row r="2353" spans="2:15" ht="22.95" hidden="1" customHeight="1" x14ac:dyDescent="0.2">
      <c r="B2353" s="228" t="s">
        <v>208</v>
      </c>
      <c r="F2353" s="228" t="s">
        <v>79</v>
      </c>
      <c r="I2353" s="23"/>
      <c r="J2353" s="23"/>
      <c r="O2353" s="217">
        <f t="shared" si="37"/>
        <v>-2918</v>
      </c>
    </row>
    <row r="2354" spans="2:15" ht="22.95" hidden="1" customHeight="1" x14ac:dyDescent="0.2">
      <c r="B2354" s="228" t="s">
        <v>208</v>
      </c>
      <c r="F2354" s="228" t="s">
        <v>79</v>
      </c>
      <c r="I2354" s="23"/>
      <c r="J2354" s="23"/>
      <c r="O2354" s="217">
        <f t="shared" si="37"/>
        <v>-2918</v>
      </c>
    </row>
    <row r="2355" spans="2:15" ht="22.95" hidden="1" customHeight="1" x14ac:dyDescent="0.2">
      <c r="B2355" s="228" t="s">
        <v>208</v>
      </c>
      <c r="F2355" s="228" t="s">
        <v>79</v>
      </c>
      <c r="I2355" s="23"/>
      <c r="J2355" s="23"/>
      <c r="O2355" s="217">
        <f t="shared" si="37"/>
        <v>-2918</v>
      </c>
    </row>
    <row r="2356" spans="2:15" ht="22.95" hidden="1" customHeight="1" x14ac:dyDescent="0.2">
      <c r="B2356" s="228" t="s">
        <v>208</v>
      </c>
      <c r="F2356" s="228" t="s">
        <v>79</v>
      </c>
      <c r="I2356" s="23"/>
      <c r="J2356" s="23"/>
      <c r="O2356" s="217">
        <f t="shared" si="37"/>
        <v>-2918</v>
      </c>
    </row>
    <row r="2357" spans="2:15" ht="22.95" hidden="1" customHeight="1" x14ac:dyDescent="0.2">
      <c r="B2357" s="228" t="s">
        <v>208</v>
      </c>
      <c r="F2357" s="228" t="s">
        <v>79</v>
      </c>
      <c r="I2357" s="23"/>
      <c r="J2357" s="23"/>
      <c r="O2357" s="217">
        <f t="shared" si="37"/>
        <v>-2918</v>
      </c>
    </row>
    <row r="2358" spans="2:15" ht="22.95" hidden="1" customHeight="1" x14ac:dyDescent="0.2">
      <c r="B2358" s="228" t="s">
        <v>208</v>
      </c>
      <c r="F2358" s="228" t="s">
        <v>79</v>
      </c>
      <c r="I2358" s="23"/>
      <c r="J2358" s="23"/>
      <c r="O2358" s="217">
        <f t="shared" si="37"/>
        <v>-2918</v>
      </c>
    </row>
    <row r="2359" spans="2:15" ht="22.95" hidden="1" customHeight="1" x14ac:dyDescent="0.2">
      <c r="B2359" s="228" t="s">
        <v>208</v>
      </c>
      <c r="F2359" s="228" t="s">
        <v>79</v>
      </c>
      <c r="I2359" s="23"/>
      <c r="J2359" s="23"/>
      <c r="O2359" s="217">
        <f t="shared" si="37"/>
        <v>-2918</v>
      </c>
    </row>
    <row r="2360" spans="2:15" ht="22.95" hidden="1" customHeight="1" x14ac:dyDescent="0.2">
      <c r="B2360" s="228" t="s">
        <v>208</v>
      </c>
      <c r="F2360" s="228" t="s">
        <v>79</v>
      </c>
      <c r="I2360" s="23"/>
      <c r="J2360" s="23"/>
      <c r="O2360" s="217">
        <f t="shared" si="37"/>
        <v>-2918</v>
      </c>
    </row>
    <row r="2361" spans="2:15" ht="22.95" hidden="1" customHeight="1" x14ac:dyDescent="0.2">
      <c r="B2361" s="228" t="s">
        <v>208</v>
      </c>
      <c r="F2361" s="228" t="s">
        <v>79</v>
      </c>
      <c r="I2361" s="23"/>
      <c r="J2361" s="23"/>
      <c r="O2361" s="217">
        <f t="shared" si="37"/>
        <v>-2918</v>
      </c>
    </row>
    <row r="2362" spans="2:15" ht="22.95" hidden="1" customHeight="1" x14ac:dyDescent="0.2">
      <c r="B2362" s="228" t="s">
        <v>208</v>
      </c>
      <c r="F2362" s="228" t="s">
        <v>79</v>
      </c>
      <c r="I2362" s="23"/>
      <c r="J2362" s="23"/>
      <c r="O2362" s="217">
        <f t="shared" si="37"/>
        <v>-2918</v>
      </c>
    </row>
    <row r="2363" spans="2:15" ht="22.95" hidden="1" customHeight="1" x14ac:dyDescent="0.2">
      <c r="B2363" s="228" t="s">
        <v>208</v>
      </c>
      <c r="F2363" s="228" t="s">
        <v>79</v>
      </c>
      <c r="I2363" s="23"/>
      <c r="J2363" s="23"/>
      <c r="O2363" s="217">
        <f t="shared" si="37"/>
        <v>-2918</v>
      </c>
    </row>
    <row r="2364" spans="2:15" ht="22.95" hidden="1" customHeight="1" x14ac:dyDescent="0.2">
      <c r="B2364" s="228" t="s">
        <v>208</v>
      </c>
      <c r="F2364" s="228" t="s">
        <v>79</v>
      </c>
      <c r="I2364" s="23"/>
      <c r="J2364" s="23"/>
      <c r="O2364" s="217">
        <f t="shared" si="37"/>
        <v>-2918</v>
      </c>
    </row>
    <row r="2365" spans="2:15" ht="22.95" hidden="1" customHeight="1" x14ac:dyDescent="0.2">
      <c r="B2365" s="228" t="s">
        <v>208</v>
      </c>
      <c r="F2365" s="228" t="s">
        <v>79</v>
      </c>
      <c r="I2365" s="23"/>
      <c r="J2365" s="23"/>
      <c r="O2365" s="217">
        <f t="shared" si="37"/>
        <v>-2918</v>
      </c>
    </row>
    <row r="2366" spans="2:15" ht="22.95" hidden="1" customHeight="1" x14ac:dyDescent="0.2">
      <c r="B2366" s="228" t="s">
        <v>208</v>
      </c>
      <c r="F2366" s="228" t="s">
        <v>79</v>
      </c>
      <c r="I2366" s="23"/>
      <c r="J2366" s="23"/>
      <c r="O2366" s="217">
        <f t="shared" si="37"/>
        <v>-2918</v>
      </c>
    </row>
    <row r="2367" spans="2:15" ht="22.95" hidden="1" customHeight="1" x14ac:dyDescent="0.2">
      <c r="B2367" s="228" t="s">
        <v>208</v>
      </c>
      <c r="F2367" s="228" t="s">
        <v>79</v>
      </c>
      <c r="I2367" s="23"/>
      <c r="J2367" s="23"/>
      <c r="O2367" s="217">
        <f t="shared" si="37"/>
        <v>-2918</v>
      </c>
    </row>
    <row r="2368" spans="2:15" ht="22.95" hidden="1" customHeight="1" x14ac:dyDescent="0.2">
      <c r="B2368" s="228" t="s">
        <v>208</v>
      </c>
      <c r="F2368" s="228" t="s">
        <v>79</v>
      </c>
      <c r="I2368" s="23"/>
      <c r="J2368" s="23"/>
      <c r="O2368" s="217">
        <f t="shared" si="37"/>
        <v>-2918</v>
      </c>
    </row>
    <row r="2369" spans="2:15" ht="22.95" hidden="1" customHeight="1" x14ac:dyDescent="0.2">
      <c r="B2369" s="228" t="s">
        <v>208</v>
      </c>
      <c r="F2369" s="228" t="s">
        <v>79</v>
      </c>
      <c r="I2369" s="23"/>
      <c r="J2369" s="23"/>
      <c r="O2369" s="217">
        <f t="shared" si="37"/>
        <v>-2918</v>
      </c>
    </row>
    <row r="2370" spans="2:15" ht="22.95" hidden="1" customHeight="1" x14ac:dyDescent="0.2">
      <c r="B2370" s="228" t="s">
        <v>208</v>
      </c>
      <c r="F2370" s="228" t="s">
        <v>79</v>
      </c>
      <c r="I2370" s="23"/>
      <c r="J2370" s="23"/>
      <c r="O2370" s="217">
        <f t="shared" si="37"/>
        <v>-2918</v>
      </c>
    </row>
    <row r="2371" spans="2:15" ht="22.95" hidden="1" customHeight="1" x14ac:dyDescent="0.2">
      <c r="B2371" s="228" t="s">
        <v>208</v>
      </c>
      <c r="F2371" s="228" t="s">
        <v>79</v>
      </c>
      <c r="I2371" s="23"/>
      <c r="J2371" s="23"/>
      <c r="O2371" s="217">
        <f t="shared" si="37"/>
        <v>-2918</v>
      </c>
    </row>
    <row r="2372" spans="2:15" ht="22.95" hidden="1" customHeight="1" x14ac:dyDescent="0.2">
      <c r="B2372" s="228" t="s">
        <v>208</v>
      </c>
      <c r="F2372" s="228" t="s">
        <v>79</v>
      </c>
      <c r="I2372" s="23"/>
      <c r="J2372" s="23"/>
      <c r="O2372" s="217">
        <f t="shared" si="37"/>
        <v>-2918</v>
      </c>
    </row>
    <row r="2373" spans="2:15" ht="22.95" hidden="1" customHeight="1" x14ac:dyDescent="0.2">
      <c r="B2373" s="228" t="s">
        <v>208</v>
      </c>
      <c r="F2373" s="228" t="s">
        <v>79</v>
      </c>
      <c r="I2373" s="23"/>
      <c r="J2373" s="23"/>
      <c r="O2373" s="217">
        <f t="shared" si="37"/>
        <v>-2918</v>
      </c>
    </row>
    <row r="2374" spans="2:15" ht="22.95" hidden="1" customHeight="1" x14ac:dyDescent="0.2">
      <c r="B2374" s="228" t="s">
        <v>208</v>
      </c>
      <c r="F2374" s="228" t="s">
        <v>79</v>
      </c>
      <c r="I2374" s="23"/>
      <c r="J2374" s="23"/>
      <c r="O2374" s="217">
        <f t="shared" si="37"/>
        <v>-2918</v>
      </c>
    </row>
    <row r="2375" spans="2:15" ht="22.95" hidden="1" customHeight="1" x14ac:dyDescent="0.2">
      <c r="B2375" s="228" t="s">
        <v>208</v>
      </c>
      <c r="F2375" s="228" t="s">
        <v>79</v>
      </c>
      <c r="I2375" s="23"/>
      <c r="J2375" s="23"/>
      <c r="O2375" s="217">
        <f t="shared" si="37"/>
        <v>-2918</v>
      </c>
    </row>
    <row r="2376" spans="2:15" ht="22.95" hidden="1" customHeight="1" x14ac:dyDescent="0.2">
      <c r="B2376" s="228" t="s">
        <v>208</v>
      </c>
      <c r="F2376" s="228" t="s">
        <v>79</v>
      </c>
      <c r="I2376" s="23"/>
      <c r="J2376" s="23"/>
      <c r="O2376" s="217">
        <f t="shared" si="37"/>
        <v>-2918</v>
      </c>
    </row>
    <row r="2377" spans="2:15" ht="22.95" hidden="1" customHeight="1" x14ac:dyDescent="0.2">
      <c r="B2377" s="228" t="s">
        <v>208</v>
      </c>
      <c r="F2377" s="228" t="s">
        <v>79</v>
      </c>
      <c r="I2377" s="23"/>
      <c r="J2377" s="23"/>
      <c r="O2377" s="217">
        <f t="shared" si="37"/>
        <v>-2918</v>
      </c>
    </row>
    <row r="2378" spans="2:15" ht="22.95" hidden="1" customHeight="1" x14ac:dyDescent="0.2">
      <c r="B2378" s="228" t="s">
        <v>208</v>
      </c>
      <c r="F2378" s="228" t="s">
        <v>79</v>
      </c>
      <c r="I2378" s="23"/>
      <c r="J2378" s="23"/>
      <c r="O2378" s="217">
        <f t="shared" si="37"/>
        <v>-2918</v>
      </c>
    </row>
    <row r="2379" spans="2:15" ht="22.95" hidden="1" customHeight="1" x14ac:dyDescent="0.2">
      <c r="B2379" s="228" t="s">
        <v>208</v>
      </c>
      <c r="F2379" s="228" t="s">
        <v>79</v>
      </c>
      <c r="I2379" s="23"/>
      <c r="J2379" s="23"/>
      <c r="O2379" s="217">
        <f t="shared" si="37"/>
        <v>-2918</v>
      </c>
    </row>
    <row r="2380" spans="2:15" ht="22.95" hidden="1" customHeight="1" x14ac:dyDescent="0.2">
      <c r="B2380" s="228" t="s">
        <v>208</v>
      </c>
      <c r="F2380" s="228" t="s">
        <v>79</v>
      </c>
      <c r="I2380" s="23"/>
      <c r="J2380" s="23"/>
      <c r="O2380" s="217">
        <f t="shared" si="37"/>
        <v>-2918</v>
      </c>
    </row>
    <row r="2381" spans="2:15" ht="22.95" hidden="1" customHeight="1" x14ac:dyDescent="0.2">
      <c r="B2381" s="228" t="s">
        <v>208</v>
      </c>
      <c r="F2381" s="228" t="s">
        <v>79</v>
      </c>
      <c r="I2381" s="23"/>
      <c r="J2381" s="23"/>
      <c r="O2381" s="217">
        <f t="shared" si="37"/>
        <v>-2918</v>
      </c>
    </row>
    <row r="2382" spans="2:15" ht="22.95" hidden="1" customHeight="1" x14ac:dyDescent="0.2">
      <c r="B2382" s="228" t="s">
        <v>208</v>
      </c>
      <c r="F2382" s="228" t="s">
        <v>79</v>
      </c>
      <c r="I2382" s="23"/>
      <c r="J2382" s="23"/>
      <c r="O2382" s="217">
        <f t="shared" si="37"/>
        <v>-2918</v>
      </c>
    </row>
    <row r="2383" spans="2:15" ht="22.95" hidden="1" customHeight="1" x14ac:dyDescent="0.2">
      <c r="B2383" s="228" t="s">
        <v>208</v>
      </c>
      <c r="F2383" s="228" t="s">
        <v>79</v>
      </c>
      <c r="I2383" s="23"/>
      <c r="J2383" s="23"/>
      <c r="O2383" s="217">
        <f t="shared" si="37"/>
        <v>-2918</v>
      </c>
    </row>
    <row r="2384" spans="2:15" ht="22.95" hidden="1" customHeight="1" x14ac:dyDescent="0.2">
      <c r="B2384" s="228" t="s">
        <v>208</v>
      </c>
      <c r="F2384" s="228" t="s">
        <v>79</v>
      </c>
      <c r="I2384" s="23"/>
      <c r="J2384" s="23"/>
      <c r="O2384" s="217">
        <f t="shared" si="37"/>
        <v>-2918</v>
      </c>
    </row>
    <row r="2385" spans="2:15" ht="22.95" hidden="1" customHeight="1" x14ac:dyDescent="0.2">
      <c r="B2385" s="228" t="s">
        <v>208</v>
      </c>
      <c r="F2385" s="228" t="s">
        <v>79</v>
      </c>
      <c r="I2385" s="23"/>
      <c r="J2385" s="23"/>
      <c r="O2385" s="217">
        <f t="shared" si="37"/>
        <v>-2918</v>
      </c>
    </row>
    <row r="2386" spans="2:15" ht="22.95" hidden="1" customHeight="1" x14ac:dyDescent="0.2">
      <c r="B2386" s="228" t="s">
        <v>208</v>
      </c>
      <c r="F2386" s="228" t="s">
        <v>79</v>
      </c>
      <c r="I2386" s="23"/>
      <c r="J2386" s="23"/>
      <c r="O2386" s="217">
        <f t="shared" si="37"/>
        <v>-2918</v>
      </c>
    </row>
    <row r="2387" spans="2:15" ht="22.95" hidden="1" customHeight="1" x14ac:dyDescent="0.2">
      <c r="B2387" s="228" t="s">
        <v>208</v>
      </c>
      <c r="F2387" s="228" t="s">
        <v>79</v>
      </c>
      <c r="I2387" s="23"/>
      <c r="J2387" s="23"/>
      <c r="O2387" s="217">
        <f t="shared" si="37"/>
        <v>-2918</v>
      </c>
    </row>
    <row r="2388" spans="2:15" ht="22.95" hidden="1" customHeight="1" x14ac:dyDescent="0.2">
      <c r="B2388" s="228" t="s">
        <v>208</v>
      </c>
      <c r="F2388" s="228" t="s">
        <v>79</v>
      </c>
      <c r="I2388" s="23"/>
      <c r="J2388" s="23"/>
      <c r="O2388" s="217">
        <f t="shared" si="37"/>
        <v>-2918</v>
      </c>
    </row>
    <row r="2389" spans="2:15" ht="22.95" hidden="1" customHeight="1" x14ac:dyDescent="0.2">
      <c r="B2389" s="228" t="s">
        <v>208</v>
      </c>
      <c r="F2389" s="228" t="s">
        <v>79</v>
      </c>
      <c r="I2389" s="23"/>
      <c r="J2389" s="23"/>
      <c r="O2389" s="217">
        <f t="shared" si="37"/>
        <v>-2918</v>
      </c>
    </row>
    <row r="2390" spans="2:15" ht="22.95" hidden="1" customHeight="1" x14ac:dyDescent="0.2">
      <c r="B2390" s="228" t="s">
        <v>208</v>
      </c>
      <c r="F2390" s="228" t="s">
        <v>79</v>
      </c>
      <c r="I2390" s="23"/>
      <c r="J2390" s="23"/>
      <c r="O2390" s="217">
        <f t="shared" si="37"/>
        <v>-2918</v>
      </c>
    </row>
    <row r="2391" spans="2:15" ht="22.95" hidden="1" customHeight="1" x14ac:dyDescent="0.2">
      <c r="B2391" s="228" t="s">
        <v>208</v>
      </c>
      <c r="F2391" s="228" t="s">
        <v>79</v>
      </c>
      <c r="I2391" s="23"/>
      <c r="J2391" s="23"/>
      <c r="O2391" s="217">
        <f t="shared" si="37"/>
        <v>-2918</v>
      </c>
    </row>
    <row r="2392" spans="2:15" ht="22.95" hidden="1" customHeight="1" x14ac:dyDescent="0.2">
      <c r="B2392" s="228" t="s">
        <v>208</v>
      </c>
      <c r="F2392" s="228" t="s">
        <v>79</v>
      </c>
      <c r="I2392" s="23"/>
      <c r="J2392" s="23"/>
      <c r="O2392" s="217">
        <f t="shared" si="37"/>
        <v>-2918</v>
      </c>
    </row>
    <row r="2393" spans="2:15" ht="22.95" hidden="1" customHeight="1" x14ac:dyDescent="0.2">
      <c r="B2393" s="228" t="s">
        <v>208</v>
      </c>
      <c r="F2393" s="228" t="s">
        <v>79</v>
      </c>
      <c r="I2393" s="23"/>
      <c r="J2393" s="23"/>
      <c r="O2393" s="217">
        <f t="shared" si="37"/>
        <v>-2918</v>
      </c>
    </row>
    <row r="2394" spans="2:15" ht="22.95" hidden="1" customHeight="1" x14ac:dyDescent="0.2">
      <c r="B2394" s="228" t="s">
        <v>208</v>
      </c>
      <c r="F2394" s="228" t="s">
        <v>79</v>
      </c>
      <c r="I2394" s="23"/>
      <c r="J2394" s="23"/>
      <c r="O2394" s="217">
        <f t="shared" si="37"/>
        <v>-2918</v>
      </c>
    </row>
    <row r="2395" spans="2:15" ht="22.95" hidden="1" customHeight="1" x14ac:dyDescent="0.2">
      <c r="B2395" s="228" t="s">
        <v>208</v>
      </c>
      <c r="F2395" s="228" t="s">
        <v>79</v>
      </c>
      <c r="I2395" s="23"/>
      <c r="J2395" s="23"/>
      <c r="O2395" s="217">
        <f t="shared" si="37"/>
        <v>-2918</v>
      </c>
    </row>
    <row r="2396" spans="2:15" ht="22.95" hidden="1" customHeight="1" x14ac:dyDescent="0.2">
      <c r="B2396" s="228" t="s">
        <v>208</v>
      </c>
      <c r="F2396" s="228" t="s">
        <v>79</v>
      </c>
      <c r="I2396" s="23"/>
      <c r="J2396" s="23"/>
      <c r="O2396" s="217">
        <f t="shared" si="37"/>
        <v>-2918</v>
      </c>
    </row>
    <row r="2397" spans="2:15" ht="22.95" hidden="1" customHeight="1" x14ac:dyDescent="0.2">
      <c r="B2397" s="228" t="s">
        <v>208</v>
      </c>
      <c r="F2397" s="228" t="s">
        <v>79</v>
      </c>
      <c r="I2397" s="23"/>
      <c r="J2397" s="23"/>
      <c r="O2397" s="217">
        <f t="shared" si="37"/>
        <v>-2918</v>
      </c>
    </row>
    <row r="2398" spans="2:15" ht="22.95" hidden="1" customHeight="1" x14ac:dyDescent="0.2">
      <c r="B2398" s="228" t="s">
        <v>208</v>
      </c>
      <c r="F2398" s="228" t="s">
        <v>79</v>
      </c>
      <c r="I2398" s="23"/>
      <c r="J2398" s="23"/>
      <c r="O2398" s="217">
        <f t="shared" si="37"/>
        <v>-2918</v>
      </c>
    </row>
    <row r="2399" spans="2:15" ht="22.95" hidden="1" customHeight="1" x14ac:dyDescent="0.2">
      <c r="B2399" s="228" t="s">
        <v>208</v>
      </c>
      <c r="F2399" s="228" t="s">
        <v>79</v>
      </c>
      <c r="I2399" s="23"/>
      <c r="J2399" s="23"/>
      <c r="O2399" s="217">
        <f t="shared" si="37"/>
        <v>-2918</v>
      </c>
    </row>
    <row r="2400" spans="2:15" ht="22.95" hidden="1" customHeight="1" x14ac:dyDescent="0.2">
      <c r="B2400" s="228" t="s">
        <v>208</v>
      </c>
      <c r="F2400" s="228" t="s">
        <v>79</v>
      </c>
      <c r="I2400" s="23"/>
      <c r="J2400" s="23"/>
      <c r="O2400" s="217">
        <f t="shared" si="37"/>
        <v>-2918</v>
      </c>
    </row>
    <row r="2401" spans="2:15" ht="22.95" hidden="1" customHeight="1" x14ac:dyDescent="0.2">
      <c r="B2401" s="228" t="s">
        <v>208</v>
      </c>
      <c r="F2401" s="228" t="s">
        <v>79</v>
      </c>
      <c r="I2401" s="23"/>
      <c r="J2401" s="23"/>
      <c r="O2401" s="217">
        <f t="shared" si="37"/>
        <v>-2918</v>
      </c>
    </row>
    <row r="2402" spans="2:15" ht="22.95" hidden="1" customHeight="1" x14ac:dyDescent="0.2">
      <c r="B2402" s="228" t="s">
        <v>208</v>
      </c>
      <c r="F2402" s="228" t="s">
        <v>79</v>
      </c>
      <c r="I2402" s="23"/>
      <c r="J2402" s="23"/>
      <c r="O2402" s="217">
        <f t="shared" si="37"/>
        <v>-2918</v>
      </c>
    </row>
    <row r="2403" spans="2:15" ht="22.95" hidden="1" customHeight="1" x14ac:dyDescent="0.2">
      <c r="B2403" s="228" t="s">
        <v>208</v>
      </c>
      <c r="F2403" s="228" t="s">
        <v>79</v>
      </c>
      <c r="I2403" s="23"/>
      <c r="J2403" s="23"/>
      <c r="O2403" s="217">
        <f t="shared" ref="O2403:O2466" si="38">O2402+M2403-N2403</f>
        <v>-2918</v>
      </c>
    </row>
    <row r="2404" spans="2:15" ht="22.95" hidden="1" customHeight="1" x14ac:dyDescent="0.2">
      <c r="B2404" s="228" t="s">
        <v>208</v>
      </c>
      <c r="F2404" s="228" t="s">
        <v>79</v>
      </c>
      <c r="I2404" s="23"/>
      <c r="J2404" s="23"/>
      <c r="O2404" s="217">
        <f t="shared" si="38"/>
        <v>-2918</v>
      </c>
    </row>
    <row r="2405" spans="2:15" ht="22.95" hidden="1" customHeight="1" x14ac:dyDescent="0.2">
      <c r="B2405" s="228" t="s">
        <v>208</v>
      </c>
      <c r="F2405" s="228" t="s">
        <v>79</v>
      </c>
      <c r="I2405" s="23"/>
      <c r="J2405" s="23"/>
      <c r="O2405" s="217">
        <f t="shared" si="38"/>
        <v>-2918</v>
      </c>
    </row>
    <row r="2406" spans="2:15" ht="22.95" hidden="1" customHeight="1" x14ac:dyDescent="0.2">
      <c r="B2406" s="228" t="s">
        <v>208</v>
      </c>
      <c r="F2406" s="228" t="s">
        <v>79</v>
      </c>
      <c r="I2406" s="23"/>
      <c r="J2406" s="23"/>
      <c r="O2406" s="217">
        <f t="shared" si="38"/>
        <v>-2918</v>
      </c>
    </row>
    <row r="2407" spans="2:15" ht="22.95" hidden="1" customHeight="1" x14ac:dyDescent="0.2">
      <c r="B2407" s="228" t="s">
        <v>208</v>
      </c>
      <c r="F2407" s="228" t="s">
        <v>79</v>
      </c>
      <c r="I2407" s="23"/>
      <c r="J2407" s="23"/>
      <c r="O2407" s="217">
        <f t="shared" si="38"/>
        <v>-2918</v>
      </c>
    </row>
    <row r="2408" spans="2:15" ht="22.95" hidden="1" customHeight="1" x14ac:dyDescent="0.2">
      <c r="B2408" s="228" t="s">
        <v>208</v>
      </c>
      <c r="F2408" s="228" t="s">
        <v>79</v>
      </c>
      <c r="I2408" s="23"/>
      <c r="J2408" s="23"/>
      <c r="O2408" s="217">
        <f t="shared" si="38"/>
        <v>-2918</v>
      </c>
    </row>
    <row r="2409" spans="2:15" ht="22.95" hidden="1" customHeight="1" x14ac:dyDescent="0.2">
      <c r="B2409" s="228" t="s">
        <v>208</v>
      </c>
      <c r="F2409" s="228" t="s">
        <v>79</v>
      </c>
      <c r="I2409" s="23"/>
      <c r="J2409" s="23"/>
      <c r="O2409" s="217">
        <f t="shared" si="38"/>
        <v>-2918</v>
      </c>
    </row>
    <row r="2410" spans="2:15" ht="22.95" hidden="1" customHeight="1" x14ac:dyDescent="0.2">
      <c r="B2410" s="228" t="s">
        <v>208</v>
      </c>
      <c r="F2410" s="228" t="s">
        <v>79</v>
      </c>
      <c r="I2410" s="23"/>
      <c r="J2410" s="23"/>
      <c r="O2410" s="217">
        <f t="shared" si="38"/>
        <v>-2918</v>
      </c>
    </row>
    <row r="2411" spans="2:15" ht="22.95" hidden="1" customHeight="1" x14ac:dyDescent="0.2">
      <c r="B2411" s="228" t="s">
        <v>208</v>
      </c>
      <c r="F2411" s="228" t="s">
        <v>79</v>
      </c>
      <c r="I2411" s="23"/>
      <c r="J2411" s="23"/>
      <c r="O2411" s="217">
        <f t="shared" si="38"/>
        <v>-2918</v>
      </c>
    </row>
    <row r="2412" spans="2:15" ht="22.95" hidden="1" customHeight="1" x14ac:dyDescent="0.2">
      <c r="B2412" s="228" t="s">
        <v>208</v>
      </c>
      <c r="F2412" s="228" t="s">
        <v>79</v>
      </c>
      <c r="I2412" s="23"/>
      <c r="J2412" s="23"/>
      <c r="O2412" s="217">
        <f t="shared" si="38"/>
        <v>-2918</v>
      </c>
    </row>
    <row r="2413" spans="2:15" ht="22.95" hidden="1" customHeight="1" x14ac:dyDescent="0.2">
      <c r="B2413" s="228" t="s">
        <v>208</v>
      </c>
      <c r="F2413" s="228" t="s">
        <v>79</v>
      </c>
      <c r="I2413" s="23"/>
      <c r="J2413" s="23"/>
      <c r="O2413" s="217">
        <f t="shared" si="38"/>
        <v>-2918</v>
      </c>
    </row>
    <row r="2414" spans="2:15" ht="22.95" hidden="1" customHeight="1" x14ac:dyDescent="0.2">
      <c r="B2414" s="228" t="s">
        <v>208</v>
      </c>
      <c r="F2414" s="228" t="s">
        <v>79</v>
      </c>
      <c r="I2414" s="23"/>
      <c r="J2414" s="23"/>
      <c r="O2414" s="217">
        <f t="shared" si="38"/>
        <v>-2918</v>
      </c>
    </row>
    <row r="2415" spans="2:15" ht="22.95" hidden="1" customHeight="1" x14ac:dyDescent="0.2">
      <c r="B2415" s="228" t="s">
        <v>208</v>
      </c>
      <c r="F2415" s="228" t="s">
        <v>79</v>
      </c>
      <c r="I2415" s="23"/>
      <c r="J2415" s="23"/>
      <c r="O2415" s="217">
        <f t="shared" si="38"/>
        <v>-2918</v>
      </c>
    </row>
    <row r="2416" spans="2:15" ht="22.95" hidden="1" customHeight="1" x14ac:dyDescent="0.2">
      <c r="B2416" s="228" t="s">
        <v>208</v>
      </c>
      <c r="F2416" s="228" t="s">
        <v>79</v>
      </c>
      <c r="I2416" s="23"/>
      <c r="J2416" s="23"/>
      <c r="O2416" s="217">
        <f t="shared" si="38"/>
        <v>-2918</v>
      </c>
    </row>
    <row r="2417" spans="2:15" ht="22.95" hidden="1" customHeight="1" x14ac:dyDescent="0.2">
      <c r="B2417" s="228" t="s">
        <v>208</v>
      </c>
      <c r="F2417" s="228" t="s">
        <v>79</v>
      </c>
      <c r="I2417" s="23"/>
      <c r="J2417" s="23"/>
      <c r="O2417" s="217">
        <f t="shared" si="38"/>
        <v>-2918</v>
      </c>
    </row>
    <row r="2418" spans="2:15" ht="22.95" hidden="1" customHeight="1" x14ac:dyDescent="0.2">
      <c r="B2418" s="228" t="s">
        <v>208</v>
      </c>
      <c r="F2418" s="228" t="s">
        <v>79</v>
      </c>
      <c r="I2418" s="23"/>
      <c r="J2418" s="23"/>
      <c r="O2418" s="217">
        <f t="shared" si="38"/>
        <v>-2918</v>
      </c>
    </row>
    <row r="2419" spans="2:15" ht="22.95" hidden="1" customHeight="1" x14ac:dyDescent="0.2">
      <c r="B2419" s="228" t="s">
        <v>208</v>
      </c>
      <c r="F2419" s="228" t="s">
        <v>79</v>
      </c>
      <c r="I2419" s="23"/>
      <c r="J2419" s="23"/>
      <c r="O2419" s="217">
        <f t="shared" si="38"/>
        <v>-2918</v>
      </c>
    </row>
    <row r="2420" spans="2:15" ht="22.95" hidden="1" customHeight="1" x14ac:dyDescent="0.2">
      <c r="B2420" s="228" t="s">
        <v>208</v>
      </c>
      <c r="F2420" s="228" t="s">
        <v>79</v>
      </c>
      <c r="I2420" s="23"/>
      <c r="J2420" s="23"/>
      <c r="O2420" s="217">
        <f t="shared" si="38"/>
        <v>-2918</v>
      </c>
    </row>
    <row r="2421" spans="2:15" ht="22.95" hidden="1" customHeight="1" x14ac:dyDescent="0.2">
      <c r="B2421" s="228" t="s">
        <v>208</v>
      </c>
      <c r="F2421" s="228" t="s">
        <v>79</v>
      </c>
      <c r="I2421" s="23"/>
      <c r="J2421" s="23"/>
      <c r="O2421" s="217">
        <f t="shared" si="38"/>
        <v>-2918</v>
      </c>
    </row>
    <row r="2422" spans="2:15" ht="22.95" hidden="1" customHeight="1" x14ac:dyDescent="0.2">
      <c r="B2422" s="228" t="s">
        <v>208</v>
      </c>
      <c r="F2422" s="228" t="s">
        <v>79</v>
      </c>
      <c r="I2422" s="23"/>
      <c r="J2422" s="23"/>
      <c r="O2422" s="217">
        <f t="shared" si="38"/>
        <v>-2918</v>
      </c>
    </row>
    <row r="2423" spans="2:15" ht="22.95" hidden="1" customHeight="1" x14ac:dyDescent="0.2">
      <c r="B2423" s="228" t="s">
        <v>208</v>
      </c>
      <c r="F2423" s="228" t="s">
        <v>79</v>
      </c>
      <c r="I2423" s="23"/>
      <c r="J2423" s="23"/>
      <c r="O2423" s="217">
        <f t="shared" si="38"/>
        <v>-2918</v>
      </c>
    </row>
    <row r="2424" spans="2:15" ht="22.95" hidden="1" customHeight="1" x14ac:dyDescent="0.2">
      <c r="B2424" s="228" t="s">
        <v>208</v>
      </c>
      <c r="F2424" s="228" t="s">
        <v>79</v>
      </c>
      <c r="I2424" s="23"/>
      <c r="J2424" s="23"/>
      <c r="O2424" s="217">
        <f t="shared" si="38"/>
        <v>-2918</v>
      </c>
    </row>
    <row r="2425" spans="2:15" ht="22.95" hidden="1" customHeight="1" x14ac:dyDescent="0.2">
      <c r="B2425" s="228" t="s">
        <v>208</v>
      </c>
      <c r="F2425" s="228" t="s">
        <v>79</v>
      </c>
      <c r="I2425" s="23"/>
      <c r="J2425" s="23"/>
      <c r="O2425" s="217">
        <f t="shared" si="38"/>
        <v>-2918</v>
      </c>
    </row>
    <row r="2426" spans="2:15" ht="22.95" hidden="1" customHeight="1" x14ac:dyDescent="0.2">
      <c r="B2426" s="228" t="s">
        <v>208</v>
      </c>
      <c r="F2426" s="228" t="s">
        <v>79</v>
      </c>
      <c r="I2426" s="23"/>
      <c r="J2426" s="23"/>
      <c r="O2426" s="217">
        <f t="shared" si="38"/>
        <v>-2918</v>
      </c>
    </row>
    <row r="2427" spans="2:15" ht="22.95" hidden="1" customHeight="1" x14ac:dyDescent="0.2">
      <c r="B2427" s="228" t="s">
        <v>208</v>
      </c>
      <c r="F2427" s="228" t="s">
        <v>79</v>
      </c>
      <c r="I2427" s="23"/>
      <c r="J2427" s="23"/>
      <c r="O2427" s="217">
        <f t="shared" si="38"/>
        <v>-2918</v>
      </c>
    </row>
    <row r="2428" spans="2:15" ht="22.95" hidden="1" customHeight="1" x14ac:dyDescent="0.2">
      <c r="B2428" s="228" t="s">
        <v>208</v>
      </c>
      <c r="F2428" s="228" t="s">
        <v>79</v>
      </c>
      <c r="I2428" s="23"/>
      <c r="J2428" s="23"/>
      <c r="O2428" s="217">
        <f t="shared" si="38"/>
        <v>-2918</v>
      </c>
    </row>
    <row r="2429" spans="2:15" ht="22.95" hidden="1" customHeight="1" x14ac:dyDescent="0.2">
      <c r="B2429" s="228" t="s">
        <v>208</v>
      </c>
      <c r="F2429" s="228" t="s">
        <v>79</v>
      </c>
      <c r="I2429" s="23"/>
      <c r="J2429" s="23"/>
      <c r="O2429" s="217">
        <f t="shared" si="38"/>
        <v>-2918</v>
      </c>
    </row>
    <row r="2430" spans="2:15" ht="22.95" hidden="1" customHeight="1" x14ac:dyDescent="0.2">
      <c r="B2430" s="228" t="s">
        <v>208</v>
      </c>
      <c r="F2430" s="228" t="s">
        <v>79</v>
      </c>
      <c r="I2430" s="23"/>
      <c r="J2430" s="23"/>
      <c r="O2430" s="217">
        <f t="shared" si="38"/>
        <v>-2918</v>
      </c>
    </row>
    <row r="2431" spans="2:15" ht="22.95" hidden="1" customHeight="1" x14ac:dyDescent="0.2">
      <c r="B2431" s="228" t="s">
        <v>208</v>
      </c>
      <c r="F2431" s="228" t="s">
        <v>79</v>
      </c>
      <c r="I2431" s="23"/>
      <c r="J2431" s="23"/>
      <c r="O2431" s="217">
        <f t="shared" si="38"/>
        <v>-2918</v>
      </c>
    </row>
    <row r="2432" spans="2:15" ht="22.95" hidden="1" customHeight="1" x14ac:dyDescent="0.2">
      <c r="B2432" s="228" t="s">
        <v>208</v>
      </c>
      <c r="F2432" s="228" t="s">
        <v>79</v>
      </c>
      <c r="I2432" s="23"/>
      <c r="J2432" s="23"/>
      <c r="O2432" s="217">
        <f t="shared" si="38"/>
        <v>-2918</v>
      </c>
    </row>
    <row r="2433" spans="2:15" ht="22.95" hidden="1" customHeight="1" x14ac:dyDescent="0.2">
      <c r="B2433" s="228" t="s">
        <v>208</v>
      </c>
      <c r="F2433" s="228" t="s">
        <v>79</v>
      </c>
      <c r="I2433" s="23"/>
      <c r="J2433" s="23"/>
      <c r="O2433" s="217">
        <f t="shared" si="38"/>
        <v>-2918</v>
      </c>
    </row>
    <row r="2434" spans="2:15" ht="22.95" hidden="1" customHeight="1" x14ac:dyDescent="0.2">
      <c r="B2434" s="228" t="s">
        <v>208</v>
      </c>
      <c r="F2434" s="228" t="s">
        <v>79</v>
      </c>
      <c r="I2434" s="23"/>
      <c r="J2434" s="23"/>
      <c r="O2434" s="217">
        <f t="shared" si="38"/>
        <v>-2918</v>
      </c>
    </row>
    <row r="2435" spans="2:15" ht="22.95" hidden="1" customHeight="1" x14ac:dyDescent="0.2">
      <c r="B2435" s="228" t="s">
        <v>208</v>
      </c>
      <c r="F2435" s="228" t="s">
        <v>79</v>
      </c>
      <c r="I2435" s="23"/>
      <c r="J2435" s="23"/>
      <c r="O2435" s="217">
        <f t="shared" si="38"/>
        <v>-2918</v>
      </c>
    </row>
    <row r="2436" spans="2:15" ht="22.95" hidden="1" customHeight="1" x14ac:dyDescent="0.2">
      <c r="B2436" s="228" t="s">
        <v>208</v>
      </c>
      <c r="F2436" s="228" t="s">
        <v>79</v>
      </c>
      <c r="I2436" s="23"/>
      <c r="J2436" s="23"/>
      <c r="O2436" s="217">
        <f t="shared" si="38"/>
        <v>-2918</v>
      </c>
    </row>
    <row r="2437" spans="2:15" ht="22.95" hidden="1" customHeight="1" x14ac:dyDescent="0.2">
      <c r="B2437" s="228" t="s">
        <v>208</v>
      </c>
      <c r="F2437" s="228" t="s">
        <v>79</v>
      </c>
      <c r="I2437" s="23"/>
      <c r="J2437" s="23"/>
      <c r="O2437" s="217">
        <f t="shared" si="38"/>
        <v>-2918</v>
      </c>
    </row>
    <row r="2438" spans="2:15" ht="22.95" hidden="1" customHeight="1" x14ac:dyDescent="0.2">
      <c r="B2438" s="228" t="s">
        <v>208</v>
      </c>
      <c r="F2438" s="228" t="s">
        <v>79</v>
      </c>
      <c r="I2438" s="23"/>
      <c r="J2438" s="23"/>
      <c r="O2438" s="217">
        <f t="shared" si="38"/>
        <v>-2918</v>
      </c>
    </row>
    <row r="2439" spans="2:15" ht="22.95" hidden="1" customHeight="1" x14ac:dyDescent="0.2">
      <c r="B2439" s="228" t="s">
        <v>208</v>
      </c>
      <c r="F2439" s="228" t="s">
        <v>79</v>
      </c>
      <c r="I2439" s="23"/>
      <c r="J2439" s="23"/>
      <c r="O2439" s="217">
        <f t="shared" si="38"/>
        <v>-2918</v>
      </c>
    </row>
    <row r="2440" spans="2:15" ht="22.95" hidden="1" customHeight="1" x14ac:dyDescent="0.2">
      <c r="B2440" s="228" t="s">
        <v>208</v>
      </c>
      <c r="F2440" s="228" t="s">
        <v>79</v>
      </c>
      <c r="I2440" s="23"/>
      <c r="J2440" s="23"/>
      <c r="O2440" s="217">
        <f t="shared" si="38"/>
        <v>-2918</v>
      </c>
    </row>
    <row r="2441" spans="2:15" ht="22.95" hidden="1" customHeight="1" x14ac:dyDescent="0.2">
      <c r="B2441" s="228" t="s">
        <v>208</v>
      </c>
      <c r="F2441" s="228" t="s">
        <v>79</v>
      </c>
      <c r="I2441" s="23"/>
      <c r="J2441" s="23"/>
      <c r="O2441" s="217">
        <f t="shared" si="38"/>
        <v>-2918</v>
      </c>
    </row>
    <row r="2442" spans="2:15" ht="22.95" hidden="1" customHeight="1" x14ac:dyDescent="0.2">
      <c r="B2442" s="228" t="s">
        <v>208</v>
      </c>
      <c r="F2442" s="228" t="s">
        <v>79</v>
      </c>
      <c r="I2442" s="23"/>
      <c r="J2442" s="23"/>
      <c r="O2442" s="217">
        <f t="shared" si="38"/>
        <v>-2918</v>
      </c>
    </row>
    <row r="2443" spans="2:15" ht="22.95" hidden="1" customHeight="1" x14ac:dyDescent="0.2">
      <c r="B2443" s="228" t="s">
        <v>208</v>
      </c>
      <c r="F2443" s="228" t="s">
        <v>79</v>
      </c>
      <c r="I2443" s="23"/>
      <c r="J2443" s="23"/>
      <c r="O2443" s="217">
        <f t="shared" si="38"/>
        <v>-2918</v>
      </c>
    </row>
    <row r="2444" spans="2:15" ht="22.95" hidden="1" customHeight="1" x14ac:dyDescent="0.2">
      <c r="B2444" s="228" t="s">
        <v>208</v>
      </c>
      <c r="F2444" s="228" t="s">
        <v>79</v>
      </c>
      <c r="I2444" s="23"/>
      <c r="J2444" s="23"/>
      <c r="O2444" s="217">
        <f t="shared" si="38"/>
        <v>-2918</v>
      </c>
    </row>
    <row r="2445" spans="2:15" ht="22.95" hidden="1" customHeight="1" x14ac:dyDescent="0.2">
      <c r="B2445" s="228" t="s">
        <v>208</v>
      </c>
      <c r="F2445" s="228" t="s">
        <v>79</v>
      </c>
      <c r="I2445" s="23"/>
      <c r="J2445" s="23"/>
      <c r="O2445" s="217">
        <f t="shared" si="38"/>
        <v>-2918</v>
      </c>
    </row>
    <row r="2446" spans="2:15" ht="22.95" hidden="1" customHeight="1" x14ac:dyDescent="0.2">
      <c r="B2446" s="228" t="s">
        <v>208</v>
      </c>
      <c r="F2446" s="228" t="s">
        <v>79</v>
      </c>
      <c r="I2446" s="23"/>
      <c r="J2446" s="23"/>
      <c r="O2446" s="217">
        <f t="shared" si="38"/>
        <v>-2918</v>
      </c>
    </row>
    <row r="2447" spans="2:15" ht="22.95" hidden="1" customHeight="1" x14ac:dyDescent="0.2">
      <c r="B2447" s="228" t="s">
        <v>208</v>
      </c>
      <c r="F2447" s="228" t="s">
        <v>79</v>
      </c>
      <c r="I2447" s="23"/>
      <c r="J2447" s="23"/>
      <c r="O2447" s="217">
        <f t="shared" si="38"/>
        <v>-2918</v>
      </c>
    </row>
    <row r="2448" spans="2:15" ht="22.95" hidden="1" customHeight="1" x14ac:dyDescent="0.2">
      <c r="B2448" s="228" t="s">
        <v>208</v>
      </c>
      <c r="F2448" s="228" t="s">
        <v>79</v>
      </c>
      <c r="I2448" s="23"/>
      <c r="J2448" s="23"/>
      <c r="O2448" s="217">
        <f t="shared" si="38"/>
        <v>-2918</v>
      </c>
    </row>
    <row r="2449" spans="2:15" ht="22.95" hidden="1" customHeight="1" x14ac:dyDescent="0.2">
      <c r="B2449" s="228" t="s">
        <v>208</v>
      </c>
      <c r="F2449" s="228" t="s">
        <v>79</v>
      </c>
      <c r="I2449" s="23"/>
      <c r="J2449" s="23"/>
      <c r="O2449" s="217">
        <f t="shared" si="38"/>
        <v>-2918</v>
      </c>
    </row>
    <row r="2450" spans="2:15" ht="22.95" hidden="1" customHeight="1" x14ac:dyDescent="0.2">
      <c r="B2450" s="228" t="s">
        <v>208</v>
      </c>
      <c r="F2450" s="228" t="s">
        <v>79</v>
      </c>
      <c r="I2450" s="23"/>
      <c r="J2450" s="23"/>
      <c r="O2450" s="217">
        <f t="shared" si="38"/>
        <v>-2918</v>
      </c>
    </row>
    <row r="2451" spans="2:15" ht="22.95" hidden="1" customHeight="1" x14ac:dyDescent="0.2">
      <c r="B2451" s="228" t="s">
        <v>208</v>
      </c>
      <c r="F2451" s="228" t="s">
        <v>79</v>
      </c>
      <c r="I2451" s="23"/>
      <c r="J2451" s="23"/>
      <c r="O2451" s="217">
        <f t="shared" si="38"/>
        <v>-2918</v>
      </c>
    </row>
    <row r="2452" spans="2:15" ht="22.95" hidden="1" customHeight="1" x14ac:dyDescent="0.2">
      <c r="B2452" s="228" t="s">
        <v>208</v>
      </c>
      <c r="F2452" s="228" t="s">
        <v>79</v>
      </c>
      <c r="I2452" s="23"/>
      <c r="J2452" s="23"/>
      <c r="O2452" s="217">
        <f t="shared" si="38"/>
        <v>-2918</v>
      </c>
    </row>
    <row r="2453" spans="2:15" ht="22.95" hidden="1" customHeight="1" x14ac:dyDescent="0.2">
      <c r="B2453" s="228" t="s">
        <v>208</v>
      </c>
      <c r="F2453" s="228" t="s">
        <v>79</v>
      </c>
      <c r="I2453" s="23"/>
      <c r="J2453" s="23"/>
      <c r="O2453" s="217">
        <f t="shared" si="38"/>
        <v>-2918</v>
      </c>
    </row>
    <row r="2454" spans="2:15" ht="22.95" hidden="1" customHeight="1" x14ac:dyDescent="0.2">
      <c r="B2454" s="228" t="s">
        <v>208</v>
      </c>
      <c r="F2454" s="228" t="s">
        <v>79</v>
      </c>
      <c r="I2454" s="23"/>
      <c r="J2454" s="23"/>
      <c r="O2454" s="217">
        <f t="shared" si="38"/>
        <v>-2918</v>
      </c>
    </row>
    <row r="2455" spans="2:15" ht="22.95" hidden="1" customHeight="1" x14ac:dyDescent="0.2">
      <c r="B2455" s="228" t="s">
        <v>208</v>
      </c>
      <c r="F2455" s="228" t="s">
        <v>79</v>
      </c>
      <c r="I2455" s="23"/>
      <c r="J2455" s="23"/>
      <c r="O2455" s="217">
        <f t="shared" si="38"/>
        <v>-2918</v>
      </c>
    </row>
    <row r="2456" spans="2:15" ht="22.95" hidden="1" customHeight="1" x14ac:dyDescent="0.2">
      <c r="B2456" s="228" t="s">
        <v>208</v>
      </c>
      <c r="F2456" s="228" t="s">
        <v>79</v>
      </c>
      <c r="I2456" s="23"/>
      <c r="J2456" s="23"/>
      <c r="O2456" s="217">
        <f t="shared" si="38"/>
        <v>-2918</v>
      </c>
    </row>
    <row r="2457" spans="2:15" ht="22.95" hidden="1" customHeight="1" x14ac:dyDescent="0.2">
      <c r="B2457" s="228" t="s">
        <v>208</v>
      </c>
      <c r="F2457" s="228" t="s">
        <v>79</v>
      </c>
      <c r="I2457" s="23"/>
      <c r="J2457" s="23"/>
      <c r="O2457" s="217">
        <f t="shared" si="38"/>
        <v>-2918</v>
      </c>
    </row>
    <row r="2458" spans="2:15" ht="22.95" hidden="1" customHeight="1" x14ac:dyDescent="0.2">
      <c r="B2458" s="228" t="s">
        <v>208</v>
      </c>
      <c r="F2458" s="228" t="s">
        <v>79</v>
      </c>
      <c r="I2458" s="23"/>
      <c r="J2458" s="23"/>
      <c r="O2458" s="217">
        <f t="shared" si="38"/>
        <v>-2918</v>
      </c>
    </row>
    <row r="2459" spans="2:15" ht="22.95" hidden="1" customHeight="1" x14ac:dyDescent="0.2">
      <c r="B2459" s="228" t="s">
        <v>208</v>
      </c>
      <c r="F2459" s="228" t="s">
        <v>79</v>
      </c>
      <c r="I2459" s="23"/>
      <c r="J2459" s="23"/>
      <c r="O2459" s="217">
        <f t="shared" si="38"/>
        <v>-2918</v>
      </c>
    </row>
    <row r="2460" spans="2:15" ht="22.95" hidden="1" customHeight="1" x14ac:dyDescent="0.2">
      <c r="B2460" s="228" t="s">
        <v>208</v>
      </c>
      <c r="F2460" s="228" t="s">
        <v>79</v>
      </c>
      <c r="I2460" s="23"/>
      <c r="J2460" s="23"/>
      <c r="O2460" s="217">
        <f t="shared" si="38"/>
        <v>-2918</v>
      </c>
    </row>
    <row r="2461" spans="2:15" ht="22.95" hidden="1" customHeight="1" x14ac:dyDescent="0.2">
      <c r="B2461" s="228" t="s">
        <v>208</v>
      </c>
      <c r="F2461" s="228" t="s">
        <v>79</v>
      </c>
      <c r="I2461" s="23"/>
      <c r="J2461" s="23"/>
      <c r="O2461" s="217">
        <f t="shared" si="38"/>
        <v>-2918</v>
      </c>
    </row>
    <row r="2462" spans="2:15" ht="22.95" hidden="1" customHeight="1" x14ac:dyDescent="0.2">
      <c r="B2462" s="228" t="s">
        <v>208</v>
      </c>
      <c r="F2462" s="228" t="s">
        <v>79</v>
      </c>
      <c r="I2462" s="23"/>
      <c r="J2462" s="23"/>
      <c r="O2462" s="217">
        <f t="shared" si="38"/>
        <v>-2918</v>
      </c>
    </row>
    <row r="2463" spans="2:15" ht="22.95" hidden="1" customHeight="1" x14ac:dyDescent="0.2">
      <c r="B2463" s="228" t="s">
        <v>208</v>
      </c>
      <c r="F2463" s="228" t="s">
        <v>79</v>
      </c>
      <c r="I2463" s="23"/>
      <c r="J2463" s="23"/>
      <c r="O2463" s="217">
        <f t="shared" si="38"/>
        <v>-2918</v>
      </c>
    </row>
    <row r="2464" spans="2:15" ht="22.95" hidden="1" customHeight="1" x14ac:dyDescent="0.2">
      <c r="B2464" s="228" t="s">
        <v>208</v>
      </c>
      <c r="F2464" s="228" t="s">
        <v>79</v>
      </c>
      <c r="I2464" s="23"/>
      <c r="J2464" s="23"/>
      <c r="O2464" s="217">
        <f t="shared" si="38"/>
        <v>-2918</v>
      </c>
    </row>
    <row r="2465" spans="2:15" ht="22.95" hidden="1" customHeight="1" x14ac:dyDescent="0.2">
      <c r="B2465" s="228" t="s">
        <v>208</v>
      </c>
      <c r="F2465" s="228" t="s">
        <v>79</v>
      </c>
      <c r="I2465" s="23"/>
      <c r="J2465" s="23"/>
      <c r="O2465" s="217">
        <f t="shared" si="38"/>
        <v>-2918</v>
      </c>
    </row>
    <row r="2466" spans="2:15" ht="22.95" hidden="1" customHeight="1" x14ac:dyDescent="0.2">
      <c r="B2466" s="228" t="s">
        <v>208</v>
      </c>
      <c r="F2466" s="228" t="s">
        <v>79</v>
      </c>
      <c r="I2466" s="23"/>
      <c r="J2466" s="23"/>
      <c r="O2466" s="217">
        <f t="shared" si="38"/>
        <v>-2918</v>
      </c>
    </row>
    <row r="2467" spans="2:15" ht="22.95" hidden="1" customHeight="1" x14ac:dyDescent="0.2">
      <c r="B2467" s="228" t="s">
        <v>208</v>
      </c>
      <c r="F2467" s="228" t="s">
        <v>79</v>
      </c>
      <c r="I2467" s="23"/>
      <c r="J2467" s="23"/>
      <c r="O2467" s="217">
        <f t="shared" ref="O2467:O2530" si="39">O2466+M2467-N2467</f>
        <v>-2918</v>
      </c>
    </row>
    <row r="2468" spans="2:15" ht="22.95" hidden="1" customHeight="1" x14ac:dyDescent="0.2">
      <c r="B2468" s="228" t="s">
        <v>208</v>
      </c>
      <c r="F2468" s="228" t="s">
        <v>79</v>
      </c>
      <c r="I2468" s="23"/>
      <c r="J2468" s="23"/>
      <c r="O2468" s="217">
        <f t="shared" si="39"/>
        <v>-2918</v>
      </c>
    </row>
    <row r="2469" spans="2:15" ht="22.95" hidden="1" customHeight="1" x14ac:dyDescent="0.2">
      <c r="B2469" s="228" t="s">
        <v>208</v>
      </c>
      <c r="F2469" s="228" t="s">
        <v>79</v>
      </c>
      <c r="I2469" s="23"/>
      <c r="J2469" s="23"/>
      <c r="O2469" s="217">
        <f t="shared" si="39"/>
        <v>-2918</v>
      </c>
    </row>
    <row r="2470" spans="2:15" ht="22.95" hidden="1" customHeight="1" x14ac:dyDescent="0.2">
      <c r="B2470" s="228" t="s">
        <v>208</v>
      </c>
      <c r="F2470" s="228" t="s">
        <v>79</v>
      </c>
      <c r="I2470" s="23"/>
      <c r="J2470" s="23"/>
      <c r="O2470" s="217">
        <f t="shared" si="39"/>
        <v>-2918</v>
      </c>
    </row>
    <row r="2471" spans="2:15" ht="22.95" hidden="1" customHeight="1" x14ac:dyDescent="0.2">
      <c r="B2471" s="228" t="s">
        <v>208</v>
      </c>
      <c r="F2471" s="228" t="s">
        <v>79</v>
      </c>
      <c r="I2471" s="23"/>
      <c r="J2471" s="23"/>
      <c r="O2471" s="217">
        <f t="shared" si="39"/>
        <v>-2918</v>
      </c>
    </row>
    <row r="2472" spans="2:15" ht="22.95" hidden="1" customHeight="1" x14ac:dyDescent="0.2">
      <c r="B2472" s="228" t="s">
        <v>208</v>
      </c>
      <c r="F2472" s="228" t="s">
        <v>79</v>
      </c>
      <c r="I2472" s="23"/>
      <c r="J2472" s="23"/>
      <c r="O2472" s="217">
        <f t="shared" si="39"/>
        <v>-2918</v>
      </c>
    </row>
    <row r="2473" spans="2:15" ht="22.95" hidden="1" customHeight="1" x14ac:dyDescent="0.2">
      <c r="B2473" s="228" t="s">
        <v>208</v>
      </c>
      <c r="F2473" s="228" t="s">
        <v>79</v>
      </c>
      <c r="I2473" s="23"/>
      <c r="J2473" s="23"/>
      <c r="O2473" s="217">
        <f t="shared" si="39"/>
        <v>-2918</v>
      </c>
    </row>
    <row r="2474" spans="2:15" ht="22.95" hidden="1" customHeight="1" x14ac:dyDescent="0.2">
      <c r="B2474" s="228" t="s">
        <v>208</v>
      </c>
      <c r="F2474" s="228" t="s">
        <v>79</v>
      </c>
      <c r="I2474" s="23"/>
      <c r="J2474" s="23"/>
      <c r="O2474" s="217">
        <f t="shared" si="39"/>
        <v>-2918</v>
      </c>
    </row>
    <row r="2475" spans="2:15" ht="22.95" hidden="1" customHeight="1" x14ac:dyDescent="0.2">
      <c r="B2475" s="228" t="s">
        <v>208</v>
      </c>
      <c r="F2475" s="228" t="s">
        <v>79</v>
      </c>
      <c r="I2475" s="23"/>
      <c r="J2475" s="23"/>
      <c r="O2475" s="217">
        <f t="shared" si="39"/>
        <v>-2918</v>
      </c>
    </row>
    <row r="2476" spans="2:15" ht="22.95" hidden="1" customHeight="1" x14ac:dyDescent="0.2">
      <c r="B2476" s="228" t="s">
        <v>208</v>
      </c>
      <c r="F2476" s="228" t="s">
        <v>79</v>
      </c>
      <c r="I2476" s="23"/>
      <c r="J2476" s="23"/>
      <c r="O2476" s="217">
        <f t="shared" si="39"/>
        <v>-2918</v>
      </c>
    </row>
    <row r="2477" spans="2:15" ht="22.95" hidden="1" customHeight="1" x14ac:dyDescent="0.2">
      <c r="B2477" s="228" t="s">
        <v>208</v>
      </c>
      <c r="F2477" s="228" t="s">
        <v>79</v>
      </c>
      <c r="I2477" s="23"/>
      <c r="J2477" s="23"/>
      <c r="O2477" s="217">
        <f t="shared" si="39"/>
        <v>-2918</v>
      </c>
    </row>
    <row r="2478" spans="2:15" ht="22.95" hidden="1" customHeight="1" x14ac:dyDescent="0.2">
      <c r="B2478" s="228" t="s">
        <v>208</v>
      </c>
      <c r="F2478" s="228" t="s">
        <v>79</v>
      </c>
      <c r="I2478" s="23"/>
      <c r="J2478" s="23"/>
      <c r="O2478" s="217">
        <f t="shared" si="39"/>
        <v>-2918</v>
      </c>
    </row>
    <row r="2479" spans="2:15" ht="22.95" hidden="1" customHeight="1" x14ac:dyDescent="0.2">
      <c r="B2479" s="228" t="s">
        <v>208</v>
      </c>
      <c r="F2479" s="228" t="s">
        <v>79</v>
      </c>
      <c r="I2479" s="23"/>
      <c r="J2479" s="23"/>
      <c r="O2479" s="217">
        <f t="shared" si="39"/>
        <v>-2918</v>
      </c>
    </row>
    <row r="2480" spans="2:15" ht="22.95" hidden="1" customHeight="1" x14ac:dyDescent="0.2">
      <c r="B2480" s="228" t="s">
        <v>208</v>
      </c>
      <c r="F2480" s="228" t="s">
        <v>79</v>
      </c>
      <c r="I2480" s="23"/>
      <c r="J2480" s="23"/>
      <c r="O2480" s="217">
        <f t="shared" si="39"/>
        <v>-2918</v>
      </c>
    </row>
    <row r="2481" spans="2:15" ht="22.95" hidden="1" customHeight="1" x14ac:dyDescent="0.2">
      <c r="B2481" s="228" t="s">
        <v>208</v>
      </c>
      <c r="F2481" s="228" t="s">
        <v>79</v>
      </c>
      <c r="I2481" s="23"/>
      <c r="J2481" s="23"/>
      <c r="O2481" s="217">
        <f t="shared" si="39"/>
        <v>-2918</v>
      </c>
    </row>
    <row r="2482" spans="2:15" ht="22.95" hidden="1" customHeight="1" x14ac:dyDescent="0.2">
      <c r="B2482" s="228" t="s">
        <v>208</v>
      </c>
      <c r="F2482" s="228" t="s">
        <v>79</v>
      </c>
      <c r="I2482" s="23"/>
      <c r="J2482" s="23"/>
      <c r="O2482" s="217">
        <f t="shared" si="39"/>
        <v>-2918</v>
      </c>
    </row>
    <row r="2483" spans="2:15" ht="22.95" hidden="1" customHeight="1" x14ac:dyDescent="0.2">
      <c r="B2483" s="228" t="s">
        <v>208</v>
      </c>
      <c r="F2483" s="228" t="s">
        <v>79</v>
      </c>
      <c r="I2483" s="23"/>
      <c r="J2483" s="23"/>
      <c r="O2483" s="217">
        <f t="shared" si="39"/>
        <v>-2918</v>
      </c>
    </row>
    <row r="2484" spans="2:15" ht="22.95" hidden="1" customHeight="1" x14ac:dyDescent="0.2">
      <c r="B2484" s="228" t="s">
        <v>208</v>
      </c>
      <c r="F2484" s="228" t="s">
        <v>79</v>
      </c>
      <c r="I2484" s="23"/>
      <c r="J2484" s="23"/>
      <c r="O2484" s="217">
        <f t="shared" si="39"/>
        <v>-2918</v>
      </c>
    </row>
    <row r="2485" spans="2:15" ht="22.95" hidden="1" customHeight="1" x14ac:dyDescent="0.2">
      <c r="B2485" s="228" t="s">
        <v>208</v>
      </c>
      <c r="F2485" s="228" t="s">
        <v>79</v>
      </c>
      <c r="I2485" s="23"/>
      <c r="J2485" s="23"/>
      <c r="O2485" s="217">
        <f t="shared" si="39"/>
        <v>-2918</v>
      </c>
    </row>
    <row r="2486" spans="2:15" ht="22.95" hidden="1" customHeight="1" x14ac:dyDescent="0.2">
      <c r="B2486" s="228" t="s">
        <v>208</v>
      </c>
      <c r="F2486" s="228" t="s">
        <v>79</v>
      </c>
      <c r="I2486" s="23"/>
      <c r="J2486" s="23"/>
      <c r="O2486" s="217">
        <f t="shared" si="39"/>
        <v>-2918</v>
      </c>
    </row>
    <row r="2487" spans="2:15" ht="22.95" hidden="1" customHeight="1" x14ac:dyDescent="0.2">
      <c r="B2487" s="228" t="s">
        <v>208</v>
      </c>
      <c r="F2487" s="228" t="s">
        <v>79</v>
      </c>
      <c r="I2487" s="23"/>
      <c r="J2487" s="23"/>
      <c r="O2487" s="217">
        <f t="shared" si="39"/>
        <v>-2918</v>
      </c>
    </row>
    <row r="2488" spans="2:15" ht="22.95" hidden="1" customHeight="1" x14ac:dyDescent="0.2">
      <c r="B2488" s="228" t="s">
        <v>208</v>
      </c>
      <c r="F2488" s="228" t="s">
        <v>79</v>
      </c>
      <c r="I2488" s="23"/>
      <c r="J2488" s="23"/>
      <c r="O2488" s="217">
        <f t="shared" si="39"/>
        <v>-2918</v>
      </c>
    </row>
    <row r="2489" spans="2:15" ht="22.95" hidden="1" customHeight="1" x14ac:dyDescent="0.2">
      <c r="B2489" s="228" t="s">
        <v>208</v>
      </c>
      <c r="F2489" s="228" t="s">
        <v>79</v>
      </c>
      <c r="I2489" s="23"/>
      <c r="J2489" s="23"/>
      <c r="O2489" s="217">
        <f t="shared" si="39"/>
        <v>-2918</v>
      </c>
    </row>
    <row r="2490" spans="2:15" ht="22.95" hidden="1" customHeight="1" x14ac:dyDescent="0.2">
      <c r="B2490" s="228" t="s">
        <v>208</v>
      </c>
      <c r="F2490" s="228" t="s">
        <v>79</v>
      </c>
      <c r="I2490" s="23"/>
      <c r="J2490" s="23"/>
      <c r="O2490" s="217">
        <f t="shared" si="39"/>
        <v>-2918</v>
      </c>
    </row>
    <row r="2491" spans="2:15" ht="22.95" hidden="1" customHeight="1" x14ac:dyDescent="0.2">
      <c r="B2491" s="228" t="s">
        <v>208</v>
      </c>
      <c r="F2491" s="228" t="s">
        <v>79</v>
      </c>
      <c r="I2491" s="23"/>
      <c r="J2491" s="23"/>
      <c r="O2491" s="217">
        <f t="shared" si="39"/>
        <v>-2918</v>
      </c>
    </row>
    <row r="2492" spans="2:15" ht="22.95" hidden="1" customHeight="1" x14ac:dyDescent="0.2">
      <c r="B2492" s="228" t="s">
        <v>208</v>
      </c>
      <c r="F2492" s="228" t="s">
        <v>79</v>
      </c>
      <c r="I2492" s="23"/>
      <c r="J2492" s="23"/>
      <c r="O2492" s="217">
        <f t="shared" si="39"/>
        <v>-2918</v>
      </c>
    </row>
    <row r="2493" spans="2:15" ht="22.95" hidden="1" customHeight="1" x14ac:dyDescent="0.2">
      <c r="B2493" s="228" t="s">
        <v>208</v>
      </c>
      <c r="F2493" s="228" t="s">
        <v>79</v>
      </c>
      <c r="I2493" s="23"/>
      <c r="J2493" s="23"/>
      <c r="O2493" s="217">
        <f t="shared" si="39"/>
        <v>-2918</v>
      </c>
    </row>
    <row r="2494" spans="2:15" ht="22.95" hidden="1" customHeight="1" x14ac:dyDescent="0.2">
      <c r="B2494" s="228" t="s">
        <v>208</v>
      </c>
      <c r="F2494" s="228" t="s">
        <v>79</v>
      </c>
      <c r="I2494" s="23"/>
      <c r="J2494" s="23"/>
      <c r="O2494" s="217">
        <f t="shared" si="39"/>
        <v>-2918</v>
      </c>
    </row>
    <row r="2495" spans="2:15" ht="22.95" hidden="1" customHeight="1" x14ac:dyDescent="0.2">
      <c r="B2495" s="228" t="s">
        <v>208</v>
      </c>
      <c r="F2495" s="228" t="s">
        <v>79</v>
      </c>
      <c r="I2495" s="23"/>
      <c r="J2495" s="23"/>
      <c r="O2495" s="217">
        <f t="shared" si="39"/>
        <v>-2918</v>
      </c>
    </row>
    <row r="2496" spans="2:15" ht="22.95" hidden="1" customHeight="1" x14ac:dyDescent="0.2">
      <c r="B2496" s="228" t="s">
        <v>208</v>
      </c>
      <c r="F2496" s="228" t="s">
        <v>79</v>
      </c>
      <c r="I2496" s="23"/>
      <c r="J2496" s="23"/>
      <c r="O2496" s="217">
        <f t="shared" si="39"/>
        <v>-2918</v>
      </c>
    </row>
    <row r="2497" spans="2:15" ht="22.95" hidden="1" customHeight="1" x14ac:dyDescent="0.2">
      <c r="B2497" s="228" t="s">
        <v>208</v>
      </c>
      <c r="F2497" s="228" t="s">
        <v>79</v>
      </c>
      <c r="I2497" s="23"/>
      <c r="J2497" s="23"/>
      <c r="O2497" s="217">
        <f t="shared" si="39"/>
        <v>-2918</v>
      </c>
    </row>
    <row r="2498" spans="2:15" ht="22.95" hidden="1" customHeight="1" x14ac:dyDescent="0.2">
      <c r="B2498" s="228" t="s">
        <v>208</v>
      </c>
      <c r="F2498" s="228" t="s">
        <v>79</v>
      </c>
      <c r="I2498" s="23"/>
      <c r="J2498" s="23"/>
      <c r="O2498" s="217">
        <f t="shared" si="39"/>
        <v>-2918</v>
      </c>
    </row>
    <row r="2499" spans="2:15" ht="22.95" hidden="1" customHeight="1" x14ac:dyDescent="0.2">
      <c r="B2499" s="228" t="s">
        <v>208</v>
      </c>
      <c r="F2499" s="228" t="s">
        <v>79</v>
      </c>
      <c r="I2499" s="23"/>
      <c r="J2499" s="23"/>
      <c r="O2499" s="217">
        <f t="shared" si="39"/>
        <v>-2918</v>
      </c>
    </row>
    <row r="2500" spans="2:15" ht="22.95" hidden="1" customHeight="1" x14ac:dyDescent="0.2">
      <c r="B2500" s="228" t="s">
        <v>208</v>
      </c>
      <c r="F2500" s="228" t="s">
        <v>79</v>
      </c>
      <c r="I2500" s="23"/>
      <c r="J2500" s="23"/>
      <c r="O2500" s="217">
        <f t="shared" si="39"/>
        <v>-2918</v>
      </c>
    </row>
    <row r="2501" spans="2:15" ht="22.95" hidden="1" customHeight="1" x14ac:dyDescent="0.2">
      <c r="B2501" s="228" t="s">
        <v>208</v>
      </c>
      <c r="F2501" s="228" t="s">
        <v>79</v>
      </c>
      <c r="I2501" s="23"/>
      <c r="J2501" s="23"/>
      <c r="O2501" s="217">
        <f t="shared" si="39"/>
        <v>-2918</v>
      </c>
    </row>
    <row r="2502" spans="2:15" ht="22.95" hidden="1" customHeight="1" x14ac:dyDescent="0.2">
      <c r="B2502" s="228" t="s">
        <v>208</v>
      </c>
      <c r="F2502" s="228" t="s">
        <v>79</v>
      </c>
      <c r="I2502" s="23"/>
      <c r="J2502" s="23"/>
      <c r="O2502" s="217">
        <f t="shared" si="39"/>
        <v>-2918</v>
      </c>
    </row>
    <row r="2503" spans="2:15" ht="22.95" hidden="1" customHeight="1" x14ac:dyDescent="0.2">
      <c r="B2503" s="228" t="s">
        <v>208</v>
      </c>
      <c r="F2503" s="228" t="s">
        <v>79</v>
      </c>
      <c r="I2503" s="23"/>
      <c r="J2503" s="23"/>
      <c r="O2503" s="217">
        <f t="shared" si="39"/>
        <v>-2918</v>
      </c>
    </row>
    <row r="2504" spans="2:15" ht="22.95" hidden="1" customHeight="1" x14ac:dyDescent="0.2">
      <c r="B2504" s="228" t="s">
        <v>208</v>
      </c>
      <c r="F2504" s="228" t="s">
        <v>79</v>
      </c>
      <c r="I2504" s="23"/>
      <c r="J2504" s="23"/>
      <c r="O2504" s="217">
        <f t="shared" si="39"/>
        <v>-2918</v>
      </c>
    </row>
    <row r="2505" spans="2:15" ht="22.95" hidden="1" customHeight="1" x14ac:dyDescent="0.2">
      <c r="B2505" s="228" t="s">
        <v>208</v>
      </c>
      <c r="F2505" s="228" t="s">
        <v>79</v>
      </c>
      <c r="I2505" s="23"/>
      <c r="J2505" s="23"/>
      <c r="O2505" s="217">
        <f t="shared" si="39"/>
        <v>-2918</v>
      </c>
    </row>
    <row r="2506" spans="2:15" ht="22.95" hidden="1" customHeight="1" x14ac:dyDescent="0.2">
      <c r="B2506" s="228" t="s">
        <v>208</v>
      </c>
      <c r="F2506" s="228" t="s">
        <v>79</v>
      </c>
      <c r="I2506" s="23"/>
      <c r="J2506" s="23"/>
      <c r="O2506" s="217">
        <f t="shared" si="39"/>
        <v>-2918</v>
      </c>
    </row>
    <row r="2507" spans="2:15" ht="22.95" hidden="1" customHeight="1" x14ac:dyDescent="0.2">
      <c r="B2507" s="228" t="s">
        <v>208</v>
      </c>
      <c r="F2507" s="228" t="s">
        <v>79</v>
      </c>
      <c r="I2507" s="23"/>
      <c r="J2507" s="23"/>
      <c r="O2507" s="217">
        <f t="shared" si="39"/>
        <v>-2918</v>
      </c>
    </row>
    <row r="2508" spans="2:15" ht="22.95" hidden="1" customHeight="1" x14ac:dyDescent="0.2">
      <c r="B2508" s="228" t="s">
        <v>208</v>
      </c>
      <c r="F2508" s="228" t="s">
        <v>79</v>
      </c>
      <c r="I2508" s="23"/>
      <c r="J2508" s="23"/>
      <c r="O2508" s="217">
        <f t="shared" si="39"/>
        <v>-2918</v>
      </c>
    </row>
    <row r="2509" spans="2:15" ht="22.95" hidden="1" customHeight="1" x14ac:dyDescent="0.2">
      <c r="B2509" s="228" t="s">
        <v>208</v>
      </c>
      <c r="F2509" s="228" t="s">
        <v>79</v>
      </c>
      <c r="I2509" s="23"/>
      <c r="J2509" s="23"/>
      <c r="O2509" s="217">
        <f t="shared" si="39"/>
        <v>-2918</v>
      </c>
    </row>
    <row r="2510" spans="2:15" ht="22.95" hidden="1" customHeight="1" x14ac:dyDescent="0.2">
      <c r="B2510" s="228" t="s">
        <v>208</v>
      </c>
      <c r="F2510" s="228" t="s">
        <v>79</v>
      </c>
      <c r="I2510" s="23"/>
      <c r="J2510" s="23"/>
      <c r="O2510" s="217">
        <f t="shared" si="39"/>
        <v>-2918</v>
      </c>
    </row>
    <row r="2511" spans="2:15" ht="22.95" hidden="1" customHeight="1" x14ac:dyDescent="0.2">
      <c r="B2511" s="228" t="s">
        <v>208</v>
      </c>
      <c r="F2511" s="228" t="s">
        <v>79</v>
      </c>
      <c r="I2511" s="23"/>
      <c r="J2511" s="23"/>
      <c r="O2511" s="217">
        <f t="shared" si="39"/>
        <v>-2918</v>
      </c>
    </row>
    <row r="2512" spans="2:15" ht="22.95" hidden="1" customHeight="1" x14ac:dyDescent="0.2">
      <c r="B2512" s="228" t="s">
        <v>208</v>
      </c>
      <c r="F2512" s="228" t="s">
        <v>79</v>
      </c>
      <c r="I2512" s="23"/>
      <c r="J2512" s="23"/>
      <c r="O2512" s="217">
        <f t="shared" si="39"/>
        <v>-2918</v>
      </c>
    </row>
    <row r="2513" spans="2:15" ht="22.95" hidden="1" customHeight="1" x14ac:dyDescent="0.2">
      <c r="B2513" s="228" t="s">
        <v>208</v>
      </c>
      <c r="F2513" s="228" t="s">
        <v>79</v>
      </c>
      <c r="I2513" s="23"/>
      <c r="J2513" s="23"/>
      <c r="O2513" s="217">
        <f t="shared" si="39"/>
        <v>-2918</v>
      </c>
    </row>
    <row r="2514" spans="2:15" ht="22.95" hidden="1" customHeight="1" x14ac:dyDescent="0.2">
      <c r="B2514" s="228" t="s">
        <v>208</v>
      </c>
      <c r="F2514" s="228" t="s">
        <v>79</v>
      </c>
      <c r="I2514" s="23"/>
      <c r="J2514" s="23"/>
      <c r="O2514" s="217">
        <f t="shared" si="39"/>
        <v>-2918</v>
      </c>
    </row>
    <row r="2515" spans="2:15" ht="22.95" hidden="1" customHeight="1" x14ac:dyDescent="0.2">
      <c r="B2515" s="228" t="s">
        <v>208</v>
      </c>
      <c r="F2515" s="228" t="s">
        <v>79</v>
      </c>
      <c r="I2515" s="23"/>
      <c r="J2515" s="23"/>
      <c r="O2515" s="217">
        <f t="shared" si="39"/>
        <v>-2918</v>
      </c>
    </row>
    <row r="2516" spans="2:15" ht="22.95" hidden="1" customHeight="1" x14ac:dyDescent="0.2">
      <c r="B2516" s="228" t="s">
        <v>208</v>
      </c>
      <c r="F2516" s="228" t="s">
        <v>79</v>
      </c>
      <c r="I2516" s="23"/>
      <c r="J2516" s="23"/>
      <c r="O2516" s="217">
        <f t="shared" si="39"/>
        <v>-2918</v>
      </c>
    </row>
    <row r="2517" spans="2:15" ht="22.95" hidden="1" customHeight="1" x14ac:dyDescent="0.2">
      <c r="B2517" s="228" t="s">
        <v>208</v>
      </c>
      <c r="F2517" s="228" t="s">
        <v>79</v>
      </c>
      <c r="I2517" s="23"/>
      <c r="J2517" s="23"/>
      <c r="O2517" s="217">
        <f t="shared" si="39"/>
        <v>-2918</v>
      </c>
    </row>
    <row r="2518" spans="2:15" ht="22.95" hidden="1" customHeight="1" x14ac:dyDescent="0.2">
      <c r="B2518" s="228" t="s">
        <v>208</v>
      </c>
      <c r="F2518" s="228" t="s">
        <v>79</v>
      </c>
      <c r="I2518" s="23"/>
      <c r="J2518" s="23"/>
      <c r="O2518" s="217">
        <f t="shared" si="39"/>
        <v>-2918</v>
      </c>
    </row>
    <row r="2519" spans="2:15" ht="22.95" hidden="1" customHeight="1" x14ac:dyDescent="0.2">
      <c r="B2519" s="228" t="s">
        <v>208</v>
      </c>
      <c r="F2519" s="228" t="s">
        <v>79</v>
      </c>
      <c r="I2519" s="23"/>
      <c r="J2519" s="23"/>
      <c r="O2519" s="217">
        <f t="shared" si="39"/>
        <v>-2918</v>
      </c>
    </row>
    <row r="2520" spans="2:15" ht="22.95" hidden="1" customHeight="1" x14ac:dyDescent="0.2">
      <c r="B2520" s="228" t="s">
        <v>208</v>
      </c>
      <c r="F2520" s="228" t="s">
        <v>79</v>
      </c>
      <c r="I2520" s="23"/>
      <c r="J2520" s="23"/>
      <c r="O2520" s="217">
        <f t="shared" si="39"/>
        <v>-2918</v>
      </c>
    </row>
    <row r="2521" spans="2:15" ht="22.95" hidden="1" customHeight="1" x14ac:dyDescent="0.2">
      <c r="B2521" s="228" t="s">
        <v>208</v>
      </c>
      <c r="F2521" s="228" t="s">
        <v>79</v>
      </c>
      <c r="I2521" s="23"/>
      <c r="J2521" s="23"/>
      <c r="O2521" s="217">
        <f t="shared" si="39"/>
        <v>-2918</v>
      </c>
    </row>
    <row r="2522" spans="2:15" ht="22.95" hidden="1" customHeight="1" x14ac:dyDescent="0.2">
      <c r="B2522" s="228" t="s">
        <v>208</v>
      </c>
      <c r="F2522" s="228" t="s">
        <v>79</v>
      </c>
      <c r="I2522" s="23"/>
      <c r="J2522" s="23"/>
      <c r="O2522" s="217">
        <f t="shared" si="39"/>
        <v>-2918</v>
      </c>
    </row>
    <row r="2523" spans="2:15" ht="22.95" hidden="1" customHeight="1" x14ac:dyDescent="0.2">
      <c r="B2523" s="228" t="s">
        <v>208</v>
      </c>
      <c r="F2523" s="228" t="s">
        <v>79</v>
      </c>
      <c r="I2523" s="23"/>
      <c r="J2523" s="23"/>
      <c r="O2523" s="217">
        <f t="shared" si="39"/>
        <v>-2918</v>
      </c>
    </row>
    <row r="2524" spans="2:15" ht="22.95" hidden="1" customHeight="1" x14ac:dyDescent="0.2">
      <c r="B2524" s="228" t="s">
        <v>208</v>
      </c>
      <c r="F2524" s="228" t="s">
        <v>79</v>
      </c>
      <c r="I2524" s="23"/>
      <c r="J2524" s="23"/>
      <c r="O2524" s="217">
        <f t="shared" si="39"/>
        <v>-2918</v>
      </c>
    </row>
    <row r="2525" spans="2:15" ht="22.95" hidden="1" customHeight="1" x14ac:dyDescent="0.2">
      <c r="B2525" s="228" t="s">
        <v>208</v>
      </c>
      <c r="F2525" s="228" t="s">
        <v>79</v>
      </c>
      <c r="I2525" s="23"/>
      <c r="J2525" s="23"/>
      <c r="O2525" s="217">
        <f t="shared" si="39"/>
        <v>-2918</v>
      </c>
    </row>
    <row r="2526" spans="2:15" ht="22.95" hidden="1" customHeight="1" x14ac:dyDescent="0.2">
      <c r="B2526" s="228" t="s">
        <v>208</v>
      </c>
      <c r="F2526" s="228" t="s">
        <v>79</v>
      </c>
      <c r="I2526" s="23"/>
      <c r="J2526" s="23"/>
      <c r="O2526" s="217">
        <f t="shared" si="39"/>
        <v>-2918</v>
      </c>
    </row>
    <row r="2527" spans="2:15" ht="22.95" hidden="1" customHeight="1" x14ac:dyDescent="0.2">
      <c r="B2527" s="228" t="s">
        <v>208</v>
      </c>
      <c r="F2527" s="228" t="s">
        <v>79</v>
      </c>
      <c r="I2527" s="23"/>
      <c r="J2527" s="23"/>
      <c r="O2527" s="217">
        <f t="shared" si="39"/>
        <v>-2918</v>
      </c>
    </row>
    <row r="2528" spans="2:15" ht="22.95" hidden="1" customHeight="1" x14ac:dyDescent="0.2">
      <c r="B2528" s="228" t="s">
        <v>208</v>
      </c>
      <c r="F2528" s="228" t="s">
        <v>79</v>
      </c>
      <c r="I2528" s="23"/>
      <c r="J2528" s="23"/>
      <c r="O2528" s="217">
        <f t="shared" si="39"/>
        <v>-2918</v>
      </c>
    </row>
    <row r="2529" spans="2:15" ht="22.95" hidden="1" customHeight="1" x14ac:dyDescent="0.2">
      <c r="B2529" s="228" t="s">
        <v>208</v>
      </c>
      <c r="F2529" s="228" t="s">
        <v>79</v>
      </c>
      <c r="I2529" s="23"/>
      <c r="J2529" s="23"/>
      <c r="O2529" s="217">
        <f t="shared" si="39"/>
        <v>-2918</v>
      </c>
    </row>
    <row r="2530" spans="2:15" ht="22.95" hidden="1" customHeight="1" x14ac:dyDescent="0.2">
      <c r="B2530" s="228" t="s">
        <v>208</v>
      </c>
      <c r="F2530" s="228" t="s">
        <v>79</v>
      </c>
      <c r="I2530" s="23"/>
      <c r="J2530" s="23"/>
      <c r="O2530" s="217">
        <f t="shared" si="39"/>
        <v>-2918</v>
      </c>
    </row>
    <row r="2531" spans="2:15" ht="22.95" hidden="1" customHeight="1" x14ac:dyDescent="0.2">
      <c r="B2531" s="228" t="s">
        <v>208</v>
      </c>
      <c r="F2531" s="228" t="s">
        <v>79</v>
      </c>
      <c r="I2531" s="23"/>
      <c r="J2531" s="23"/>
      <c r="O2531" s="217">
        <f t="shared" ref="O2531:O2594" si="40">O2530+M2531-N2531</f>
        <v>-2918</v>
      </c>
    </row>
    <row r="2532" spans="2:15" ht="22.95" hidden="1" customHeight="1" x14ac:dyDescent="0.2">
      <c r="B2532" s="228" t="s">
        <v>208</v>
      </c>
      <c r="F2532" s="228" t="s">
        <v>79</v>
      </c>
      <c r="I2532" s="23"/>
      <c r="J2532" s="23"/>
      <c r="O2532" s="217">
        <f t="shared" si="40"/>
        <v>-2918</v>
      </c>
    </row>
    <row r="2533" spans="2:15" ht="22.95" hidden="1" customHeight="1" x14ac:dyDescent="0.2">
      <c r="B2533" s="228" t="s">
        <v>208</v>
      </c>
      <c r="F2533" s="228" t="s">
        <v>79</v>
      </c>
      <c r="I2533" s="23"/>
      <c r="J2533" s="23"/>
      <c r="O2533" s="217">
        <f t="shared" si="40"/>
        <v>-2918</v>
      </c>
    </row>
    <row r="2534" spans="2:15" ht="22.95" hidden="1" customHeight="1" x14ac:dyDescent="0.2">
      <c r="B2534" s="228" t="s">
        <v>208</v>
      </c>
      <c r="F2534" s="228" t="s">
        <v>79</v>
      </c>
      <c r="I2534" s="23"/>
      <c r="J2534" s="23"/>
      <c r="O2534" s="217">
        <f t="shared" si="40"/>
        <v>-2918</v>
      </c>
    </row>
    <row r="2535" spans="2:15" ht="22.95" hidden="1" customHeight="1" x14ac:dyDescent="0.2">
      <c r="B2535" s="228" t="s">
        <v>208</v>
      </c>
      <c r="F2535" s="228" t="s">
        <v>79</v>
      </c>
      <c r="I2535" s="23"/>
      <c r="J2535" s="23"/>
      <c r="O2535" s="217">
        <f t="shared" si="40"/>
        <v>-2918</v>
      </c>
    </row>
    <row r="2536" spans="2:15" ht="22.95" hidden="1" customHeight="1" x14ac:dyDescent="0.2">
      <c r="B2536" s="228" t="s">
        <v>208</v>
      </c>
      <c r="F2536" s="228" t="s">
        <v>79</v>
      </c>
      <c r="I2536" s="23"/>
      <c r="J2536" s="23"/>
      <c r="O2536" s="217">
        <f t="shared" si="40"/>
        <v>-2918</v>
      </c>
    </row>
    <row r="2537" spans="2:15" ht="22.95" hidden="1" customHeight="1" x14ac:dyDescent="0.2">
      <c r="B2537" s="228" t="s">
        <v>208</v>
      </c>
      <c r="F2537" s="228" t="s">
        <v>79</v>
      </c>
      <c r="I2537" s="23"/>
      <c r="J2537" s="23"/>
      <c r="O2537" s="217">
        <f t="shared" si="40"/>
        <v>-2918</v>
      </c>
    </row>
    <row r="2538" spans="2:15" ht="22.95" hidden="1" customHeight="1" x14ac:dyDescent="0.2">
      <c r="B2538" s="228" t="s">
        <v>208</v>
      </c>
      <c r="F2538" s="228" t="s">
        <v>79</v>
      </c>
      <c r="I2538" s="23"/>
      <c r="J2538" s="23"/>
      <c r="O2538" s="217">
        <f t="shared" si="40"/>
        <v>-2918</v>
      </c>
    </row>
    <row r="2539" spans="2:15" ht="22.95" hidden="1" customHeight="1" x14ac:dyDescent="0.2">
      <c r="B2539" s="228" t="s">
        <v>208</v>
      </c>
      <c r="F2539" s="228" t="s">
        <v>79</v>
      </c>
      <c r="I2539" s="23"/>
      <c r="J2539" s="23"/>
      <c r="O2539" s="217">
        <f t="shared" si="40"/>
        <v>-2918</v>
      </c>
    </row>
    <row r="2540" spans="2:15" ht="22.95" hidden="1" customHeight="1" x14ac:dyDescent="0.2">
      <c r="B2540" s="228" t="s">
        <v>208</v>
      </c>
      <c r="F2540" s="228" t="s">
        <v>79</v>
      </c>
      <c r="I2540" s="23"/>
      <c r="J2540" s="23"/>
      <c r="O2540" s="217">
        <f t="shared" si="40"/>
        <v>-2918</v>
      </c>
    </row>
    <row r="2541" spans="2:15" ht="22.95" hidden="1" customHeight="1" x14ac:dyDescent="0.2">
      <c r="B2541" s="228" t="s">
        <v>208</v>
      </c>
      <c r="F2541" s="228" t="s">
        <v>79</v>
      </c>
      <c r="I2541" s="23"/>
      <c r="J2541" s="23"/>
      <c r="O2541" s="217">
        <f t="shared" si="40"/>
        <v>-2918</v>
      </c>
    </row>
    <row r="2542" spans="2:15" ht="22.95" hidden="1" customHeight="1" x14ac:dyDescent="0.2">
      <c r="B2542" s="228" t="s">
        <v>208</v>
      </c>
      <c r="F2542" s="228" t="s">
        <v>79</v>
      </c>
      <c r="I2542" s="23"/>
      <c r="J2542" s="23"/>
      <c r="O2542" s="217">
        <f t="shared" si="40"/>
        <v>-2918</v>
      </c>
    </row>
    <row r="2543" spans="2:15" ht="22.95" hidden="1" customHeight="1" x14ac:dyDescent="0.2">
      <c r="B2543" s="228" t="s">
        <v>208</v>
      </c>
      <c r="F2543" s="228" t="s">
        <v>79</v>
      </c>
      <c r="I2543" s="23"/>
      <c r="J2543" s="23"/>
      <c r="O2543" s="217">
        <f t="shared" si="40"/>
        <v>-2918</v>
      </c>
    </row>
    <row r="2544" spans="2:15" ht="22.95" hidden="1" customHeight="1" x14ac:dyDescent="0.2">
      <c r="B2544" s="228" t="s">
        <v>208</v>
      </c>
      <c r="F2544" s="228" t="s">
        <v>79</v>
      </c>
      <c r="I2544" s="23"/>
      <c r="J2544" s="23"/>
      <c r="O2544" s="217">
        <f t="shared" si="40"/>
        <v>-2918</v>
      </c>
    </row>
    <row r="2545" spans="2:15" ht="22.95" hidden="1" customHeight="1" x14ac:dyDescent="0.2">
      <c r="B2545" s="228" t="s">
        <v>208</v>
      </c>
      <c r="F2545" s="228" t="s">
        <v>79</v>
      </c>
      <c r="I2545" s="23"/>
      <c r="J2545" s="23"/>
      <c r="O2545" s="217">
        <f t="shared" si="40"/>
        <v>-2918</v>
      </c>
    </row>
    <row r="2546" spans="2:15" ht="22.95" hidden="1" customHeight="1" x14ac:dyDescent="0.2">
      <c r="B2546" s="228" t="s">
        <v>208</v>
      </c>
      <c r="F2546" s="228" t="s">
        <v>79</v>
      </c>
      <c r="I2546" s="23"/>
      <c r="J2546" s="23"/>
      <c r="O2546" s="217">
        <f t="shared" si="40"/>
        <v>-2918</v>
      </c>
    </row>
    <row r="2547" spans="2:15" ht="22.95" hidden="1" customHeight="1" x14ac:dyDescent="0.2">
      <c r="B2547" s="228" t="s">
        <v>208</v>
      </c>
      <c r="F2547" s="228" t="s">
        <v>79</v>
      </c>
      <c r="I2547" s="23"/>
      <c r="J2547" s="23"/>
      <c r="O2547" s="217">
        <f t="shared" si="40"/>
        <v>-2918</v>
      </c>
    </row>
    <row r="2548" spans="2:15" ht="22.95" hidden="1" customHeight="1" x14ac:dyDescent="0.2">
      <c r="B2548" s="228" t="s">
        <v>208</v>
      </c>
      <c r="F2548" s="228" t="s">
        <v>79</v>
      </c>
      <c r="I2548" s="23"/>
      <c r="J2548" s="23"/>
      <c r="O2548" s="217">
        <f t="shared" si="40"/>
        <v>-2918</v>
      </c>
    </row>
    <row r="2549" spans="2:15" ht="22.95" hidden="1" customHeight="1" x14ac:dyDescent="0.2">
      <c r="B2549" s="228" t="s">
        <v>208</v>
      </c>
      <c r="F2549" s="228" t="s">
        <v>79</v>
      </c>
      <c r="I2549" s="23"/>
      <c r="J2549" s="23"/>
      <c r="O2549" s="217">
        <f t="shared" si="40"/>
        <v>-2918</v>
      </c>
    </row>
    <row r="2550" spans="2:15" ht="22.95" hidden="1" customHeight="1" x14ac:dyDescent="0.2">
      <c r="B2550" s="228" t="s">
        <v>208</v>
      </c>
      <c r="F2550" s="228" t="s">
        <v>79</v>
      </c>
      <c r="I2550" s="23"/>
      <c r="J2550" s="23"/>
      <c r="O2550" s="217">
        <f t="shared" si="40"/>
        <v>-2918</v>
      </c>
    </row>
    <row r="2551" spans="2:15" ht="22.95" hidden="1" customHeight="1" x14ac:dyDescent="0.2">
      <c r="B2551" s="228" t="s">
        <v>208</v>
      </c>
      <c r="F2551" s="228" t="s">
        <v>79</v>
      </c>
      <c r="I2551" s="23"/>
      <c r="J2551" s="23"/>
      <c r="O2551" s="217">
        <f t="shared" si="40"/>
        <v>-2918</v>
      </c>
    </row>
    <row r="2552" spans="2:15" ht="22.95" hidden="1" customHeight="1" x14ac:dyDescent="0.2">
      <c r="B2552" s="228" t="s">
        <v>208</v>
      </c>
      <c r="F2552" s="228" t="s">
        <v>79</v>
      </c>
      <c r="I2552" s="23"/>
      <c r="J2552" s="23"/>
      <c r="O2552" s="217">
        <f t="shared" si="40"/>
        <v>-2918</v>
      </c>
    </row>
    <row r="2553" spans="2:15" ht="22.95" hidden="1" customHeight="1" x14ac:dyDescent="0.2">
      <c r="B2553" s="228" t="s">
        <v>208</v>
      </c>
      <c r="F2553" s="228" t="s">
        <v>79</v>
      </c>
      <c r="I2553" s="23"/>
      <c r="J2553" s="23"/>
      <c r="O2553" s="217">
        <f t="shared" si="40"/>
        <v>-2918</v>
      </c>
    </row>
    <row r="2554" spans="2:15" ht="22.95" hidden="1" customHeight="1" x14ac:dyDescent="0.2">
      <c r="B2554" s="228" t="s">
        <v>208</v>
      </c>
      <c r="F2554" s="228" t="s">
        <v>79</v>
      </c>
      <c r="I2554" s="23"/>
      <c r="J2554" s="23"/>
      <c r="O2554" s="217">
        <f t="shared" si="40"/>
        <v>-2918</v>
      </c>
    </row>
    <row r="2555" spans="2:15" ht="22.95" hidden="1" customHeight="1" x14ac:dyDescent="0.2">
      <c r="B2555" s="228" t="s">
        <v>208</v>
      </c>
      <c r="F2555" s="228" t="s">
        <v>79</v>
      </c>
      <c r="I2555" s="23"/>
      <c r="J2555" s="23"/>
      <c r="O2555" s="217">
        <f t="shared" si="40"/>
        <v>-2918</v>
      </c>
    </row>
    <row r="2556" spans="2:15" ht="22.95" hidden="1" customHeight="1" x14ac:dyDescent="0.2">
      <c r="B2556" s="228" t="s">
        <v>208</v>
      </c>
      <c r="F2556" s="228" t="s">
        <v>79</v>
      </c>
      <c r="I2556" s="23"/>
      <c r="J2556" s="23"/>
      <c r="O2556" s="217">
        <f t="shared" si="40"/>
        <v>-2918</v>
      </c>
    </row>
    <row r="2557" spans="2:15" ht="22.95" hidden="1" customHeight="1" x14ac:dyDescent="0.2">
      <c r="B2557" s="228" t="s">
        <v>208</v>
      </c>
      <c r="F2557" s="228" t="s">
        <v>79</v>
      </c>
      <c r="I2557" s="23"/>
      <c r="J2557" s="23"/>
      <c r="O2557" s="217">
        <f t="shared" si="40"/>
        <v>-2918</v>
      </c>
    </row>
    <row r="2558" spans="2:15" ht="22.95" hidden="1" customHeight="1" x14ac:dyDescent="0.2">
      <c r="B2558" s="228" t="s">
        <v>208</v>
      </c>
      <c r="F2558" s="228" t="s">
        <v>79</v>
      </c>
      <c r="I2558" s="23"/>
      <c r="J2558" s="23"/>
      <c r="O2558" s="217">
        <f t="shared" si="40"/>
        <v>-2918</v>
      </c>
    </row>
    <row r="2559" spans="2:15" ht="22.95" hidden="1" customHeight="1" x14ac:dyDescent="0.2">
      <c r="B2559" s="228" t="s">
        <v>208</v>
      </c>
      <c r="F2559" s="228" t="s">
        <v>79</v>
      </c>
      <c r="I2559" s="23"/>
      <c r="J2559" s="23"/>
      <c r="O2559" s="217">
        <f t="shared" si="40"/>
        <v>-2918</v>
      </c>
    </row>
    <row r="2560" spans="2:15" ht="22.95" hidden="1" customHeight="1" x14ac:dyDescent="0.2">
      <c r="B2560" s="228" t="s">
        <v>208</v>
      </c>
      <c r="F2560" s="228" t="s">
        <v>79</v>
      </c>
      <c r="I2560" s="23"/>
      <c r="J2560" s="23"/>
      <c r="O2560" s="217">
        <f t="shared" si="40"/>
        <v>-2918</v>
      </c>
    </row>
    <row r="2561" spans="2:15" ht="22.95" hidden="1" customHeight="1" x14ac:dyDescent="0.2">
      <c r="B2561" s="228" t="s">
        <v>208</v>
      </c>
      <c r="F2561" s="228" t="s">
        <v>79</v>
      </c>
      <c r="I2561" s="23"/>
      <c r="J2561" s="23"/>
      <c r="O2561" s="217">
        <f t="shared" si="40"/>
        <v>-2918</v>
      </c>
    </row>
    <row r="2562" spans="2:15" ht="22.95" hidden="1" customHeight="1" x14ac:dyDescent="0.2">
      <c r="B2562" s="228" t="s">
        <v>208</v>
      </c>
      <c r="F2562" s="228" t="s">
        <v>79</v>
      </c>
      <c r="I2562" s="23"/>
      <c r="J2562" s="23"/>
      <c r="O2562" s="217">
        <f t="shared" si="40"/>
        <v>-2918</v>
      </c>
    </row>
    <row r="2563" spans="2:15" ht="22.95" hidden="1" customHeight="1" x14ac:dyDescent="0.2">
      <c r="B2563" s="228" t="s">
        <v>208</v>
      </c>
      <c r="F2563" s="228" t="s">
        <v>79</v>
      </c>
      <c r="I2563" s="23"/>
      <c r="J2563" s="23"/>
      <c r="O2563" s="217">
        <f t="shared" si="40"/>
        <v>-2918</v>
      </c>
    </row>
    <row r="2564" spans="2:15" ht="22.95" hidden="1" customHeight="1" x14ac:dyDescent="0.2">
      <c r="B2564" s="228" t="s">
        <v>208</v>
      </c>
      <c r="F2564" s="228" t="s">
        <v>79</v>
      </c>
      <c r="I2564" s="23"/>
      <c r="J2564" s="23"/>
      <c r="O2564" s="217">
        <f t="shared" si="40"/>
        <v>-2918</v>
      </c>
    </row>
    <row r="2565" spans="2:15" ht="22.95" hidden="1" customHeight="1" x14ac:dyDescent="0.2">
      <c r="B2565" s="228" t="s">
        <v>208</v>
      </c>
      <c r="F2565" s="228" t="s">
        <v>79</v>
      </c>
      <c r="I2565" s="23"/>
      <c r="J2565" s="23"/>
      <c r="O2565" s="217">
        <f t="shared" si="40"/>
        <v>-2918</v>
      </c>
    </row>
    <row r="2566" spans="2:15" ht="22.95" hidden="1" customHeight="1" x14ac:dyDescent="0.2">
      <c r="B2566" s="228" t="s">
        <v>208</v>
      </c>
      <c r="F2566" s="228" t="s">
        <v>79</v>
      </c>
      <c r="I2566" s="23"/>
      <c r="J2566" s="23"/>
      <c r="O2566" s="217">
        <f t="shared" si="40"/>
        <v>-2918</v>
      </c>
    </row>
    <row r="2567" spans="2:15" ht="22.95" hidden="1" customHeight="1" x14ac:dyDescent="0.2">
      <c r="B2567" s="228" t="s">
        <v>208</v>
      </c>
      <c r="F2567" s="228" t="s">
        <v>79</v>
      </c>
      <c r="I2567" s="23"/>
      <c r="J2567" s="23"/>
      <c r="O2567" s="217">
        <f t="shared" si="40"/>
        <v>-2918</v>
      </c>
    </row>
    <row r="2568" spans="2:15" ht="22.95" hidden="1" customHeight="1" x14ac:dyDescent="0.2">
      <c r="B2568" s="228" t="s">
        <v>208</v>
      </c>
      <c r="F2568" s="228" t="s">
        <v>79</v>
      </c>
      <c r="I2568" s="23"/>
      <c r="J2568" s="23"/>
      <c r="O2568" s="217">
        <f t="shared" si="40"/>
        <v>-2918</v>
      </c>
    </row>
    <row r="2569" spans="2:15" ht="22.95" hidden="1" customHeight="1" x14ac:dyDescent="0.2">
      <c r="B2569" s="228" t="s">
        <v>208</v>
      </c>
      <c r="F2569" s="228" t="s">
        <v>79</v>
      </c>
      <c r="I2569" s="23"/>
      <c r="J2569" s="23"/>
      <c r="O2569" s="217">
        <f t="shared" si="40"/>
        <v>-2918</v>
      </c>
    </row>
    <row r="2570" spans="2:15" ht="22.95" hidden="1" customHeight="1" x14ac:dyDescent="0.2">
      <c r="B2570" s="228" t="s">
        <v>208</v>
      </c>
      <c r="F2570" s="228" t="s">
        <v>79</v>
      </c>
      <c r="I2570" s="23"/>
      <c r="J2570" s="23"/>
      <c r="O2570" s="217">
        <f t="shared" si="40"/>
        <v>-2918</v>
      </c>
    </row>
    <row r="2571" spans="2:15" ht="22.95" hidden="1" customHeight="1" x14ac:dyDescent="0.2">
      <c r="B2571" s="228" t="s">
        <v>208</v>
      </c>
      <c r="F2571" s="228" t="s">
        <v>79</v>
      </c>
      <c r="I2571" s="23"/>
      <c r="J2571" s="23"/>
      <c r="O2571" s="217">
        <f t="shared" si="40"/>
        <v>-2918</v>
      </c>
    </row>
    <row r="2572" spans="2:15" ht="22.95" hidden="1" customHeight="1" x14ac:dyDescent="0.2">
      <c r="B2572" s="228" t="s">
        <v>208</v>
      </c>
      <c r="F2572" s="228" t="s">
        <v>79</v>
      </c>
      <c r="I2572" s="23"/>
      <c r="J2572" s="23"/>
      <c r="O2572" s="217">
        <f t="shared" si="40"/>
        <v>-2918</v>
      </c>
    </row>
    <row r="2573" spans="2:15" ht="22.95" hidden="1" customHeight="1" x14ac:dyDescent="0.2">
      <c r="B2573" s="228" t="s">
        <v>208</v>
      </c>
      <c r="F2573" s="228" t="s">
        <v>79</v>
      </c>
      <c r="I2573" s="23"/>
      <c r="J2573" s="23"/>
      <c r="O2573" s="217">
        <f t="shared" si="40"/>
        <v>-2918</v>
      </c>
    </row>
    <row r="2574" spans="2:15" ht="22.95" hidden="1" customHeight="1" x14ac:dyDescent="0.2">
      <c r="B2574" s="228" t="s">
        <v>208</v>
      </c>
      <c r="F2574" s="228" t="s">
        <v>79</v>
      </c>
      <c r="I2574" s="23"/>
      <c r="J2574" s="23"/>
      <c r="O2574" s="217">
        <f t="shared" si="40"/>
        <v>-2918</v>
      </c>
    </row>
    <row r="2575" spans="2:15" ht="22.95" hidden="1" customHeight="1" x14ac:dyDescent="0.2">
      <c r="B2575" s="228" t="s">
        <v>208</v>
      </c>
      <c r="F2575" s="228" t="s">
        <v>79</v>
      </c>
      <c r="I2575" s="23"/>
      <c r="J2575" s="23"/>
      <c r="O2575" s="217">
        <f t="shared" si="40"/>
        <v>-2918</v>
      </c>
    </row>
    <row r="2576" spans="2:15" ht="22.95" hidden="1" customHeight="1" x14ac:dyDescent="0.2">
      <c r="B2576" s="228" t="s">
        <v>208</v>
      </c>
      <c r="F2576" s="228" t="s">
        <v>79</v>
      </c>
      <c r="I2576" s="23"/>
      <c r="J2576" s="23"/>
      <c r="O2576" s="217">
        <f t="shared" si="40"/>
        <v>-2918</v>
      </c>
    </row>
    <row r="2577" spans="2:15" ht="22.95" hidden="1" customHeight="1" x14ac:dyDescent="0.2">
      <c r="B2577" s="228" t="s">
        <v>208</v>
      </c>
      <c r="F2577" s="228" t="s">
        <v>79</v>
      </c>
      <c r="I2577" s="23"/>
      <c r="J2577" s="23"/>
      <c r="O2577" s="217">
        <f t="shared" si="40"/>
        <v>-2918</v>
      </c>
    </row>
    <row r="2578" spans="2:15" ht="22.95" hidden="1" customHeight="1" x14ac:dyDescent="0.2">
      <c r="B2578" s="228" t="s">
        <v>208</v>
      </c>
      <c r="F2578" s="228" t="s">
        <v>79</v>
      </c>
      <c r="I2578" s="23"/>
      <c r="J2578" s="23"/>
      <c r="O2578" s="217">
        <f t="shared" si="40"/>
        <v>-2918</v>
      </c>
    </row>
    <row r="2579" spans="2:15" ht="22.95" hidden="1" customHeight="1" x14ac:dyDescent="0.2">
      <c r="B2579" s="228" t="s">
        <v>208</v>
      </c>
      <c r="F2579" s="228" t="s">
        <v>79</v>
      </c>
      <c r="I2579" s="23"/>
      <c r="J2579" s="23"/>
      <c r="O2579" s="217">
        <f t="shared" si="40"/>
        <v>-2918</v>
      </c>
    </row>
    <row r="2580" spans="2:15" ht="22.95" hidden="1" customHeight="1" x14ac:dyDescent="0.2">
      <c r="B2580" s="228" t="s">
        <v>208</v>
      </c>
      <c r="F2580" s="228" t="s">
        <v>79</v>
      </c>
      <c r="I2580" s="23"/>
      <c r="J2580" s="23"/>
      <c r="O2580" s="217">
        <f t="shared" si="40"/>
        <v>-2918</v>
      </c>
    </row>
    <row r="2581" spans="2:15" ht="22.95" hidden="1" customHeight="1" x14ac:dyDescent="0.2">
      <c r="B2581" s="228" t="s">
        <v>208</v>
      </c>
      <c r="F2581" s="228" t="s">
        <v>79</v>
      </c>
      <c r="I2581" s="23"/>
      <c r="J2581" s="23"/>
      <c r="O2581" s="217">
        <f t="shared" si="40"/>
        <v>-2918</v>
      </c>
    </row>
    <row r="2582" spans="2:15" ht="22.95" hidden="1" customHeight="1" x14ac:dyDescent="0.2">
      <c r="B2582" s="228" t="s">
        <v>208</v>
      </c>
      <c r="F2582" s="228" t="s">
        <v>79</v>
      </c>
      <c r="I2582" s="23"/>
      <c r="J2582" s="23"/>
      <c r="O2582" s="217">
        <f t="shared" si="40"/>
        <v>-2918</v>
      </c>
    </row>
    <row r="2583" spans="2:15" ht="22.95" hidden="1" customHeight="1" x14ac:dyDescent="0.2">
      <c r="B2583" s="228" t="s">
        <v>208</v>
      </c>
      <c r="F2583" s="228" t="s">
        <v>79</v>
      </c>
      <c r="I2583" s="23"/>
      <c r="J2583" s="23"/>
      <c r="O2583" s="217">
        <f t="shared" si="40"/>
        <v>-2918</v>
      </c>
    </row>
    <row r="2584" spans="2:15" ht="22.95" hidden="1" customHeight="1" x14ac:dyDescent="0.2">
      <c r="B2584" s="228" t="s">
        <v>208</v>
      </c>
      <c r="F2584" s="228" t="s">
        <v>79</v>
      </c>
      <c r="I2584" s="23"/>
      <c r="J2584" s="23"/>
      <c r="O2584" s="217">
        <f t="shared" si="40"/>
        <v>-2918</v>
      </c>
    </row>
    <row r="2585" spans="2:15" ht="22.95" hidden="1" customHeight="1" x14ac:dyDescent="0.2">
      <c r="B2585" s="228" t="s">
        <v>208</v>
      </c>
      <c r="F2585" s="228" t="s">
        <v>79</v>
      </c>
      <c r="I2585" s="23"/>
      <c r="J2585" s="23"/>
      <c r="O2585" s="217">
        <f t="shared" si="40"/>
        <v>-2918</v>
      </c>
    </row>
    <row r="2586" spans="2:15" ht="22.95" hidden="1" customHeight="1" x14ac:dyDescent="0.2">
      <c r="B2586" s="228" t="s">
        <v>208</v>
      </c>
      <c r="F2586" s="228" t="s">
        <v>79</v>
      </c>
      <c r="I2586" s="23"/>
      <c r="J2586" s="23"/>
      <c r="O2586" s="217">
        <f t="shared" si="40"/>
        <v>-2918</v>
      </c>
    </row>
    <row r="2587" spans="2:15" ht="22.95" hidden="1" customHeight="1" x14ac:dyDescent="0.2">
      <c r="B2587" s="228" t="s">
        <v>208</v>
      </c>
      <c r="F2587" s="228" t="s">
        <v>79</v>
      </c>
      <c r="I2587" s="23"/>
      <c r="J2587" s="23"/>
      <c r="O2587" s="217">
        <f t="shared" si="40"/>
        <v>-2918</v>
      </c>
    </row>
    <row r="2588" spans="2:15" ht="22.95" hidden="1" customHeight="1" x14ac:dyDescent="0.2">
      <c r="B2588" s="228" t="s">
        <v>208</v>
      </c>
      <c r="F2588" s="228" t="s">
        <v>79</v>
      </c>
      <c r="I2588" s="23"/>
      <c r="J2588" s="23"/>
      <c r="O2588" s="217">
        <f t="shared" si="40"/>
        <v>-2918</v>
      </c>
    </row>
    <row r="2589" spans="2:15" ht="22.95" hidden="1" customHeight="1" x14ac:dyDescent="0.2">
      <c r="B2589" s="228" t="s">
        <v>208</v>
      </c>
      <c r="F2589" s="228" t="s">
        <v>79</v>
      </c>
      <c r="I2589" s="23"/>
      <c r="J2589" s="23"/>
      <c r="O2589" s="217">
        <f t="shared" si="40"/>
        <v>-2918</v>
      </c>
    </row>
    <row r="2590" spans="2:15" ht="22.95" hidden="1" customHeight="1" x14ac:dyDescent="0.2">
      <c r="B2590" s="228" t="s">
        <v>208</v>
      </c>
      <c r="F2590" s="228" t="s">
        <v>79</v>
      </c>
      <c r="I2590" s="23"/>
      <c r="J2590" s="23"/>
      <c r="O2590" s="217">
        <f t="shared" si="40"/>
        <v>-2918</v>
      </c>
    </row>
    <row r="2591" spans="2:15" ht="22.95" hidden="1" customHeight="1" x14ac:dyDescent="0.2">
      <c r="B2591" s="228" t="s">
        <v>208</v>
      </c>
      <c r="F2591" s="228" t="s">
        <v>79</v>
      </c>
      <c r="I2591" s="23"/>
      <c r="J2591" s="23"/>
      <c r="O2591" s="217">
        <f t="shared" si="40"/>
        <v>-2918</v>
      </c>
    </row>
    <row r="2592" spans="2:15" ht="22.95" hidden="1" customHeight="1" x14ac:dyDescent="0.2">
      <c r="B2592" s="228" t="s">
        <v>208</v>
      </c>
      <c r="F2592" s="228" t="s">
        <v>79</v>
      </c>
      <c r="I2592" s="23"/>
      <c r="J2592" s="23"/>
      <c r="O2592" s="217">
        <f t="shared" si="40"/>
        <v>-2918</v>
      </c>
    </row>
    <row r="2593" spans="2:15" ht="22.95" hidden="1" customHeight="1" x14ac:dyDescent="0.2">
      <c r="B2593" s="228" t="s">
        <v>208</v>
      </c>
      <c r="F2593" s="228" t="s">
        <v>79</v>
      </c>
      <c r="I2593" s="23"/>
      <c r="J2593" s="23"/>
      <c r="O2593" s="217">
        <f t="shared" si="40"/>
        <v>-2918</v>
      </c>
    </row>
    <row r="2594" spans="2:15" ht="22.95" hidden="1" customHeight="1" x14ac:dyDescent="0.2">
      <c r="B2594" s="228" t="s">
        <v>208</v>
      </c>
      <c r="F2594" s="228" t="s">
        <v>79</v>
      </c>
      <c r="I2594" s="23"/>
      <c r="J2594" s="23"/>
      <c r="O2594" s="217">
        <f t="shared" si="40"/>
        <v>-2918</v>
      </c>
    </row>
    <row r="2595" spans="2:15" ht="22.95" hidden="1" customHeight="1" x14ac:dyDescent="0.2">
      <c r="B2595" s="228" t="s">
        <v>208</v>
      </c>
      <c r="F2595" s="228" t="s">
        <v>79</v>
      </c>
      <c r="I2595" s="23"/>
      <c r="J2595" s="23"/>
      <c r="O2595" s="217">
        <f t="shared" ref="O2595:O2658" si="41">O2594+M2595-N2595</f>
        <v>-2918</v>
      </c>
    </row>
    <row r="2596" spans="2:15" ht="22.95" hidden="1" customHeight="1" x14ac:dyDescent="0.2">
      <c r="B2596" s="228" t="s">
        <v>208</v>
      </c>
      <c r="F2596" s="228" t="s">
        <v>79</v>
      </c>
      <c r="I2596" s="23"/>
      <c r="J2596" s="23"/>
      <c r="O2596" s="217">
        <f t="shared" si="41"/>
        <v>-2918</v>
      </c>
    </row>
    <row r="2597" spans="2:15" ht="22.95" hidden="1" customHeight="1" x14ac:dyDescent="0.2">
      <c r="B2597" s="228" t="s">
        <v>208</v>
      </c>
      <c r="F2597" s="228" t="s">
        <v>79</v>
      </c>
      <c r="I2597" s="23"/>
      <c r="J2597" s="23"/>
      <c r="O2597" s="217">
        <f t="shared" si="41"/>
        <v>-2918</v>
      </c>
    </row>
    <row r="2598" spans="2:15" ht="22.95" hidden="1" customHeight="1" x14ac:dyDescent="0.2">
      <c r="B2598" s="228" t="s">
        <v>208</v>
      </c>
      <c r="F2598" s="228" t="s">
        <v>79</v>
      </c>
      <c r="I2598" s="23"/>
      <c r="J2598" s="23"/>
      <c r="O2598" s="217">
        <f t="shared" si="41"/>
        <v>-2918</v>
      </c>
    </row>
    <row r="2599" spans="2:15" ht="22.95" hidden="1" customHeight="1" x14ac:dyDescent="0.2">
      <c r="B2599" s="228" t="s">
        <v>208</v>
      </c>
      <c r="F2599" s="228" t="s">
        <v>79</v>
      </c>
      <c r="I2599" s="23"/>
      <c r="J2599" s="23"/>
      <c r="O2599" s="217">
        <f t="shared" si="41"/>
        <v>-2918</v>
      </c>
    </row>
    <row r="2600" spans="2:15" ht="22.95" hidden="1" customHeight="1" x14ac:dyDescent="0.2">
      <c r="B2600" s="228" t="s">
        <v>208</v>
      </c>
      <c r="F2600" s="228" t="s">
        <v>79</v>
      </c>
      <c r="I2600" s="23"/>
      <c r="J2600" s="23"/>
      <c r="O2600" s="217">
        <f t="shared" si="41"/>
        <v>-2918</v>
      </c>
    </row>
    <row r="2601" spans="2:15" ht="22.95" hidden="1" customHeight="1" x14ac:dyDescent="0.2">
      <c r="B2601" s="228" t="s">
        <v>208</v>
      </c>
      <c r="F2601" s="228" t="s">
        <v>79</v>
      </c>
      <c r="I2601" s="23"/>
      <c r="J2601" s="23"/>
      <c r="O2601" s="217">
        <f t="shared" si="41"/>
        <v>-2918</v>
      </c>
    </row>
    <row r="2602" spans="2:15" ht="22.95" hidden="1" customHeight="1" x14ac:dyDescent="0.2">
      <c r="B2602" s="228" t="s">
        <v>208</v>
      </c>
      <c r="F2602" s="228" t="s">
        <v>79</v>
      </c>
      <c r="I2602" s="23"/>
      <c r="J2602" s="23"/>
      <c r="O2602" s="217">
        <f t="shared" si="41"/>
        <v>-2918</v>
      </c>
    </row>
    <row r="2603" spans="2:15" ht="22.95" hidden="1" customHeight="1" x14ac:dyDescent="0.2">
      <c r="B2603" s="228" t="s">
        <v>208</v>
      </c>
      <c r="F2603" s="228" t="s">
        <v>79</v>
      </c>
      <c r="I2603" s="23"/>
      <c r="J2603" s="23"/>
      <c r="O2603" s="217">
        <f t="shared" si="41"/>
        <v>-2918</v>
      </c>
    </row>
    <row r="2604" spans="2:15" ht="22.95" hidden="1" customHeight="1" x14ac:dyDescent="0.2">
      <c r="B2604" s="228" t="s">
        <v>208</v>
      </c>
      <c r="F2604" s="228" t="s">
        <v>79</v>
      </c>
      <c r="I2604" s="23"/>
      <c r="J2604" s="23"/>
      <c r="O2604" s="217">
        <f t="shared" si="41"/>
        <v>-2918</v>
      </c>
    </row>
    <row r="2605" spans="2:15" ht="22.95" hidden="1" customHeight="1" x14ac:dyDescent="0.2">
      <c r="B2605" s="228" t="s">
        <v>208</v>
      </c>
      <c r="F2605" s="228" t="s">
        <v>79</v>
      </c>
      <c r="I2605" s="23"/>
      <c r="J2605" s="23"/>
      <c r="O2605" s="217">
        <f t="shared" si="41"/>
        <v>-2918</v>
      </c>
    </row>
    <row r="2606" spans="2:15" ht="22.95" hidden="1" customHeight="1" x14ac:dyDescent="0.2">
      <c r="B2606" s="228" t="s">
        <v>208</v>
      </c>
      <c r="F2606" s="228" t="s">
        <v>79</v>
      </c>
      <c r="I2606" s="23"/>
      <c r="J2606" s="23"/>
      <c r="O2606" s="217">
        <f t="shared" si="41"/>
        <v>-2918</v>
      </c>
    </row>
    <row r="2607" spans="2:15" ht="22.95" hidden="1" customHeight="1" x14ac:dyDescent="0.2">
      <c r="B2607" s="228" t="s">
        <v>208</v>
      </c>
      <c r="F2607" s="228" t="s">
        <v>79</v>
      </c>
      <c r="I2607" s="23"/>
      <c r="J2607" s="23"/>
      <c r="O2607" s="217">
        <f t="shared" si="41"/>
        <v>-2918</v>
      </c>
    </row>
    <row r="2608" spans="2:15" ht="22.95" hidden="1" customHeight="1" x14ac:dyDescent="0.2">
      <c r="B2608" s="228" t="s">
        <v>208</v>
      </c>
      <c r="F2608" s="228" t="s">
        <v>79</v>
      </c>
      <c r="I2608" s="23"/>
      <c r="J2608" s="23"/>
      <c r="O2608" s="217">
        <f t="shared" si="41"/>
        <v>-2918</v>
      </c>
    </row>
    <row r="2609" spans="2:15" ht="22.95" hidden="1" customHeight="1" x14ac:dyDescent="0.2">
      <c r="B2609" s="228" t="s">
        <v>208</v>
      </c>
      <c r="F2609" s="228" t="s">
        <v>79</v>
      </c>
      <c r="I2609" s="23"/>
      <c r="J2609" s="23"/>
      <c r="O2609" s="217">
        <f t="shared" si="41"/>
        <v>-2918</v>
      </c>
    </row>
    <row r="2610" spans="2:15" ht="22.95" hidden="1" customHeight="1" x14ac:dyDescent="0.2">
      <c r="B2610" s="228" t="s">
        <v>208</v>
      </c>
      <c r="F2610" s="228" t="s">
        <v>79</v>
      </c>
      <c r="I2610" s="23"/>
      <c r="J2610" s="23"/>
      <c r="O2610" s="217">
        <f t="shared" si="41"/>
        <v>-2918</v>
      </c>
    </row>
    <row r="2611" spans="2:15" ht="22.95" hidden="1" customHeight="1" x14ac:dyDescent="0.2">
      <c r="B2611" s="228" t="s">
        <v>208</v>
      </c>
      <c r="F2611" s="228" t="s">
        <v>79</v>
      </c>
      <c r="I2611" s="23"/>
      <c r="J2611" s="23"/>
      <c r="O2611" s="217">
        <f t="shared" si="41"/>
        <v>-2918</v>
      </c>
    </row>
    <row r="2612" spans="2:15" ht="22.95" hidden="1" customHeight="1" x14ac:dyDescent="0.2">
      <c r="B2612" s="228" t="s">
        <v>208</v>
      </c>
      <c r="F2612" s="228" t="s">
        <v>79</v>
      </c>
      <c r="I2612" s="23"/>
      <c r="J2612" s="23"/>
      <c r="O2612" s="217">
        <f t="shared" si="41"/>
        <v>-2918</v>
      </c>
    </row>
    <row r="2613" spans="2:15" ht="22.95" hidden="1" customHeight="1" x14ac:dyDescent="0.2">
      <c r="B2613" s="228" t="s">
        <v>208</v>
      </c>
      <c r="F2613" s="228" t="s">
        <v>79</v>
      </c>
      <c r="I2613" s="23"/>
      <c r="J2613" s="23"/>
      <c r="O2613" s="217">
        <f t="shared" si="41"/>
        <v>-2918</v>
      </c>
    </row>
    <row r="2614" spans="2:15" ht="22.95" hidden="1" customHeight="1" x14ac:dyDescent="0.2">
      <c r="B2614" s="228" t="s">
        <v>208</v>
      </c>
      <c r="F2614" s="228" t="s">
        <v>79</v>
      </c>
      <c r="I2614" s="23"/>
      <c r="J2614" s="23"/>
      <c r="O2614" s="217">
        <f t="shared" si="41"/>
        <v>-2918</v>
      </c>
    </row>
    <row r="2615" spans="2:15" ht="22.95" hidden="1" customHeight="1" x14ac:dyDescent="0.2">
      <c r="B2615" s="228" t="s">
        <v>208</v>
      </c>
      <c r="F2615" s="228" t="s">
        <v>79</v>
      </c>
      <c r="I2615" s="23"/>
      <c r="J2615" s="23"/>
      <c r="O2615" s="217">
        <f t="shared" si="41"/>
        <v>-2918</v>
      </c>
    </row>
    <row r="2616" spans="2:15" ht="22.95" hidden="1" customHeight="1" x14ac:dyDescent="0.2">
      <c r="B2616" s="228" t="s">
        <v>208</v>
      </c>
      <c r="F2616" s="228" t="s">
        <v>79</v>
      </c>
      <c r="I2616" s="23"/>
      <c r="J2616" s="23"/>
      <c r="O2616" s="217">
        <f t="shared" si="41"/>
        <v>-2918</v>
      </c>
    </row>
    <row r="2617" spans="2:15" ht="22.95" hidden="1" customHeight="1" x14ac:dyDescent="0.2">
      <c r="B2617" s="228" t="s">
        <v>208</v>
      </c>
      <c r="F2617" s="228" t="s">
        <v>79</v>
      </c>
      <c r="I2617" s="23"/>
      <c r="J2617" s="23"/>
      <c r="O2617" s="217">
        <f t="shared" si="41"/>
        <v>-2918</v>
      </c>
    </row>
    <row r="2618" spans="2:15" ht="22.95" hidden="1" customHeight="1" x14ac:dyDescent="0.2">
      <c r="B2618" s="228" t="s">
        <v>208</v>
      </c>
      <c r="F2618" s="228" t="s">
        <v>79</v>
      </c>
      <c r="I2618" s="23"/>
      <c r="J2618" s="23"/>
      <c r="O2618" s="217">
        <f t="shared" si="41"/>
        <v>-2918</v>
      </c>
    </row>
    <row r="2619" spans="2:15" ht="22.95" hidden="1" customHeight="1" x14ac:dyDescent="0.2">
      <c r="B2619" s="228" t="s">
        <v>208</v>
      </c>
      <c r="F2619" s="228" t="s">
        <v>79</v>
      </c>
      <c r="I2619" s="23"/>
      <c r="J2619" s="23"/>
      <c r="O2619" s="217">
        <f t="shared" si="41"/>
        <v>-2918</v>
      </c>
    </row>
    <row r="2620" spans="2:15" ht="22.95" hidden="1" customHeight="1" x14ac:dyDescent="0.2">
      <c r="B2620" s="228" t="s">
        <v>208</v>
      </c>
      <c r="F2620" s="228" t="s">
        <v>79</v>
      </c>
      <c r="I2620" s="23"/>
      <c r="J2620" s="23"/>
      <c r="O2620" s="217">
        <f t="shared" si="41"/>
        <v>-2918</v>
      </c>
    </row>
    <row r="2621" spans="2:15" ht="22.95" hidden="1" customHeight="1" x14ac:dyDescent="0.2">
      <c r="B2621" s="228" t="s">
        <v>208</v>
      </c>
      <c r="F2621" s="228" t="s">
        <v>79</v>
      </c>
      <c r="I2621" s="23"/>
      <c r="J2621" s="23"/>
      <c r="O2621" s="217">
        <f t="shared" si="41"/>
        <v>-2918</v>
      </c>
    </row>
    <row r="2622" spans="2:15" ht="22.95" hidden="1" customHeight="1" x14ac:dyDescent="0.2">
      <c r="B2622" s="228" t="s">
        <v>208</v>
      </c>
      <c r="F2622" s="228" t="s">
        <v>79</v>
      </c>
      <c r="I2622" s="23"/>
      <c r="J2622" s="23"/>
      <c r="O2622" s="217">
        <f t="shared" si="41"/>
        <v>-2918</v>
      </c>
    </row>
    <row r="2623" spans="2:15" ht="22.95" hidden="1" customHeight="1" x14ac:dyDescent="0.2">
      <c r="B2623" s="228" t="s">
        <v>208</v>
      </c>
      <c r="F2623" s="228" t="s">
        <v>79</v>
      </c>
      <c r="I2623" s="23"/>
      <c r="J2623" s="23"/>
      <c r="O2623" s="217">
        <f t="shared" si="41"/>
        <v>-2918</v>
      </c>
    </row>
    <row r="2624" spans="2:15" ht="22.95" hidden="1" customHeight="1" x14ac:dyDescent="0.2">
      <c r="B2624" s="228" t="s">
        <v>208</v>
      </c>
      <c r="F2624" s="228" t="s">
        <v>79</v>
      </c>
      <c r="I2624" s="23"/>
      <c r="J2624" s="23"/>
      <c r="O2624" s="217">
        <f t="shared" si="41"/>
        <v>-2918</v>
      </c>
    </row>
    <row r="2625" spans="2:15" ht="22.95" hidden="1" customHeight="1" x14ac:dyDescent="0.2">
      <c r="B2625" s="228" t="s">
        <v>208</v>
      </c>
      <c r="F2625" s="228" t="s">
        <v>79</v>
      </c>
      <c r="I2625" s="23"/>
      <c r="J2625" s="23"/>
      <c r="O2625" s="217">
        <f t="shared" si="41"/>
        <v>-2918</v>
      </c>
    </row>
    <row r="2626" spans="2:15" ht="22.95" hidden="1" customHeight="1" x14ac:dyDescent="0.2">
      <c r="B2626" s="228" t="s">
        <v>208</v>
      </c>
      <c r="F2626" s="228" t="s">
        <v>79</v>
      </c>
      <c r="I2626" s="23"/>
      <c r="J2626" s="23"/>
      <c r="O2626" s="217">
        <f t="shared" si="41"/>
        <v>-2918</v>
      </c>
    </row>
    <row r="2627" spans="2:15" ht="22.95" hidden="1" customHeight="1" x14ac:dyDescent="0.2">
      <c r="B2627" s="228" t="s">
        <v>208</v>
      </c>
      <c r="F2627" s="228" t="s">
        <v>79</v>
      </c>
      <c r="I2627" s="23"/>
      <c r="J2627" s="23"/>
      <c r="O2627" s="217">
        <f t="shared" si="41"/>
        <v>-2918</v>
      </c>
    </row>
    <row r="2628" spans="2:15" ht="22.95" hidden="1" customHeight="1" x14ac:dyDescent="0.2">
      <c r="B2628" s="228" t="s">
        <v>208</v>
      </c>
      <c r="F2628" s="228" t="s">
        <v>79</v>
      </c>
      <c r="I2628" s="23"/>
      <c r="J2628" s="23"/>
      <c r="O2628" s="217">
        <f t="shared" si="41"/>
        <v>-2918</v>
      </c>
    </row>
    <row r="2629" spans="2:15" ht="22.95" hidden="1" customHeight="1" x14ac:dyDescent="0.2">
      <c r="B2629" s="228" t="s">
        <v>208</v>
      </c>
      <c r="F2629" s="228" t="s">
        <v>79</v>
      </c>
      <c r="I2629" s="23"/>
      <c r="J2629" s="23"/>
      <c r="O2629" s="217">
        <f t="shared" si="41"/>
        <v>-2918</v>
      </c>
    </row>
    <row r="2630" spans="2:15" ht="22.95" hidden="1" customHeight="1" x14ac:dyDescent="0.2">
      <c r="B2630" s="228" t="s">
        <v>208</v>
      </c>
      <c r="F2630" s="228" t="s">
        <v>79</v>
      </c>
      <c r="I2630" s="23"/>
      <c r="J2630" s="23"/>
      <c r="O2630" s="217">
        <f t="shared" si="41"/>
        <v>-2918</v>
      </c>
    </row>
    <row r="2631" spans="2:15" ht="22.95" hidden="1" customHeight="1" x14ac:dyDescent="0.2">
      <c r="B2631" s="228" t="s">
        <v>208</v>
      </c>
      <c r="F2631" s="228" t="s">
        <v>79</v>
      </c>
      <c r="I2631" s="23"/>
      <c r="J2631" s="23"/>
      <c r="O2631" s="217">
        <f t="shared" si="41"/>
        <v>-2918</v>
      </c>
    </row>
    <row r="2632" spans="2:15" ht="22.95" hidden="1" customHeight="1" x14ac:dyDescent="0.2">
      <c r="B2632" s="228" t="s">
        <v>208</v>
      </c>
      <c r="F2632" s="228" t="s">
        <v>79</v>
      </c>
      <c r="I2632" s="23"/>
      <c r="J2632" s="23"/>
      <c r="O2632" s="217">
        <f t="shared" si="41"/>
        <v>-2918</v>
      </c>
    </row>
    <row r="2633" spans="2:15" ht="22.95" hidden="1" customHeight="1" x14ac:dyDescent="0.2">
      <c r="B2633" s="228" t="s">
        <v>208</v>
      </c>
      <c r="F2633" s="228" t="s">
        <v>79</v>
      </c>
      <c r="I2633" s="23"/>
      <c r="J2633" s="23"/>
      <c r="O2633" s="217">
        <f t="shared" si="41"/>
        <v>-2918</v>
      </c>
    </row>
    <row r="2634" spans="2:15" ht="22.95" hidden="1" customHeight="1" x14ac:dyDescent="0.2">
      <c r="B2634" s="228" t="s">
        <v>208</v>
      </c>
      <c r="F2634" s="228" t="s">
        <v>79</v>
      </c>
      <c r="I2634" s="23"/>
      <c r="J2634" s="23"/>
      <c r="O2634" s="217">
        <f t="shared" si="41"/>
        <v>-2918</v>
      </c>
    </row>
    <row r="2635" spans="2:15" ht="22.95" hidden="1" customHeight="1" x14ac:dyDescent="0.2">
      <c r="B2635" s="228" t="s">
        <v>208</v>
      </c>
      <c r="F2635" s="228" t="s">
        <v>79</v>
      </c>
      <c r="I2635" s="23"/>
      <c r="J2635" s="23"/>
      <c r="O2635" s="217">
        <f t="shared" si="41"/>
        <v>-2918</v>
      </c>
    </row>
    <row r="2636" spans="2:15" ht="22.95" hidden="1" customHeight="1" x14ac:dyDescent="0.2">
      <c r="B2636" s="228" t="s">
        <v>208</v>
      </c>
      <c r="F2636" s="228" t="s">
        <v>79</v>
      </c>
      <c r="I2636" s="23"/>
      <c r="J2636" s="23"/>
      <c r="O2636" s="217">
        <f t="shared" si="41"/>
        <v>-2918</v>
      </c>
    </row>
    <row r="2637" spans="2:15" ht="22.95" hidden="1" customHeight="1" x14ac:dyDescent="0.2">
      <c r="B2637" s="228" t="s">
        <v>208</v>
      </c>
      <c r="F2637" s="228" t="s">
        <v>79</v>
      </c>
      <c r="I2637" s="23"/>
      <c r="J2637" s="23"/>
      <c r="O2637" s="217">
        <f t="shared" si="41"/>
        <v>-2918</v>
      </c>
    </row>
    <row r="2638" spans="2:15" ht="22.95" hidden="1" customHeight="1" x14ac:dyDescent="0.2">
      <c r="B2638" s="228" t="s">
        <v>208</v>
      </c>
      <c r="F2638" s="228" t="s">
        <v>79</v>
      </c>
      <c r="I2638" s="23"/>
      <c r="J2638" s="23"/>
      <c r="O2638" s="217">
        <f t="shared" si="41"/>
        <v>-2918</v>
      </c>
    </row>
    <row r="2639" spans="2:15" ht="22.95" hidden="1" customHeight="1" x14ac:dyDescent="0.2">
      <c r="B2639" s="228" t="s">
        <v>208</v>
      </c>
      <c r="F2639" s="228" t="s">
        <v>79</v>
      </c>
      <c r="I2639" s="23"/>
      <c r="J2639" s="23"/>
      <c r="O2639" s="217">
        <f t="shared" si="41"/>
        <v>-2918</v>
      </c>
    </row>
    <row r="2640" spans="2:15" ht="22.95" hidden="1" customHeight="1" x14ac:dyDescent="0.2">
      <c r="B2640" s="228" t="s">
        <v>208</v>
      </c>
      <c r="F2640" s="228" t="s">
        <v>79</v>
      </c>
      <c r="I2640" s="23"/>
      <c r="J2640" s="23"/>
      <c r="O2640" s="217">
        <f t="shared" si="41"/>
        <v>-2918</v>
      </c>
    </row>
    <row r="2641" spans="2:15" ht="22.95" hidden="1" customHeight="1" x14ac:dyDescent="0.2">
      <c r="B2641" s="228" t="s">
        <v>208</v>
      </c>
      <c r="F2641" s="228" t="s">
        <v>79</v>
      </c>
      <c r="I2641" s="23"/>
      <c r="J2641" s="23"/>
      <c r="O2641" s="217">
        <f t="shared" si="41"/>
        <v>-2918</v>
      </c>
    </row>
    <row r="2642" spans="2:15" ht="22.95" hidden="1" customHeight="1" x14ac:dyDescent="0.2">
      <c r="B2642" s="228" t="s">
        <v>208</v>
      </c>
      <c r="F2642" s="228" t="s">
        <v>79</v>
      </c>
      <c r="I2642" s="23"/>
      <c r="J2642" s="23"/>
      <c r="O2642" s="217">
        <f t="shared" si="41"/>
        <v>-2918</v>
      </c>
    </row>
    <row r="2643" spans="2:15" ht="22.95" hidden="1" customHeight="1" x14ac:dyDescent="0.2">
      <c r="B2643" s="228" t="s">
        <v>208</v>
      </c>
      <c r="F2643" s="228" t="s">
        <v>79</v>
      </c>
      <c r="I2643" s="23"/>
      <c r="J2643" s="23"/>
      <c r="O2643" s="217">
        <f t="shared" si="41"/>
        <v>-2918</v>
      </c>
    </row>
    <row r="2644" spans="2:15" ht="22.95" hidden="1" customHeight="1" x14ac:dyDescent="0.2">
      <c r="B2644" s="228" t="s">
        <v>208</v>
      </c>
      <c r="F2644" s="228" t="s">
        <v>79</v>
      </c>
      <c r="I2644" s="23"/>
      <c r="J2644" s="23"/>
      <c r="O2644" s="217">
        <f t="shared" si="41"/>
        <v>-2918</v>
      </c>
    </row>
    <row r="2645" spans="2:15" ht="22.95" hidden="1" customHeight="1" x14ac:dyDescent="0.2">
      <c r="B2645" s="228" t="s">
        <v>208</v>
      </c>
      <c r="F2645" s="228" t="s">
        <v>79</v>
      </c>
      <c r="I2645" s="23"/>
      <c r="J2645" s="23"/>
      <c r="O2645" s="217">
        <f t="shared" si="41"/>
        <v>-2918</v>
      </c>
    </row>
    <row r="2646" spans="2:15" ht="22.95" hidden="1" customHeight="1" x14ac:dyDescent="0.2">
      <c r="B2646" s="228" t="s">
        <v>208</v>
      </c>
      <c r="F2646" s="228" t="s">
        <v>79</v>
      </c>
      <c r="I2646" s="23"/>
      <c r="J2646" s="23"/>
      <c r="O2646" s="217">
        <f t="shared" si="41"/>
        <v>-2918</v>
      </c>
    </row>
    <row r="2647" spans="2:15" ht="22.95" hidden="1" customHeight="1" x14ac:dyDescent="0.2">
      <c r="B2647" s="228" t="s">
        <v>208</v>
      </c>
      <c r="F2647" s="228" t="s">
        <v>79</v>
      </c>
      <c r="I2647" s="23"/>
      <c r="J2647" s="23"/>
      <c r="O2647" s="217">
        <f t="shared" si="41"/>
        <v>-2918</v>
      </c>
    </row>
    <row r="2648" spans="2:15" ht="22.95" hidden="1" customHeight="1" x14ac:dyDescent="0.2">
      <c r="B2648" s="228" t="s">
        <v>208</v>
      </c>
      <c r="F2648" s="228" t="s">
        <v>79</v>
      </c>
      <c r="I2648" s="23"/>
      <c r="J2648" s="23"/>
      <c r="O2648" s="217">
        <f t="shared" si="41"/>
        <v>-2918</v>
      </c>
    </row>
    <row r="2649" spans="2:15" ht="22.95" hidden="1" customHeight="1" x14ac:dyDescent="0.2">
      <c r="B2649" s="228" t="s">
        <v>208</v>
      </c>
      <c r="F2649" s="228" t="s">
        <v>79</v>
      </c>
      <c r="I2649" s="23"/>
      <c r="J2649" s="23"/>
      <c r="O2649" s="217">
        <f t="shared" si="41"/>
        <v>-2918</v>
      </c>
    </row>
    <row r="2650" spans="2:15" ht="22.95" hidden="1" customHeight="1" x14ac:dyDescent="0.2">
      <c r="B2650" s="228" t="s">
        <v>208</v>
      </c>
      <c r="F2650" s="228" t="s">
        <v>79</v>
      </c>
      <c r="I2650" s="23"/>
      <c r="J2650" s="23"/>
      <c r="O2650" s="217">
        <f t="shared" si="41"/>
        <v>-2918</v>
      </c>
    </row>
    <row r="2651" spans="2:15" ht="22.95" hidden="1" customHeight="1" x14ac:dyDescent="0.2">
      <c r="B2651" s="228" t="s">
        <v>208</v>
      </c>
      <c r="F2651" s="228" t="s">
        <v>79</v>
      </c>
      <c r="I2651" s="23"/>
      <c r="J2651" s="23"/>
      <c r="O2651" s="217">
        <f t="shared" si="41"/>
        <v>-2918</v>
      </c>
    </row>
    <row r="2652" spans="2:15" ht="22.95" hidden="1" customHeight="1" x14ac:dyDescent="0.2">
      <c r="B2652" s="228" t="s">
        <v>208</v>
      </c>
      <c r="F2652" s="228" t="s">
        <v>79</v>
      </c>
      <c r="I2652" s="23"/>
      <c r="J2652" s="23"/>
      <c r="O2652" s="217">
        <f t="shared" si="41"/>
        <v>-2918</v>
      </c>
    </row>
    <row r="2653" spans="2:15" ht="22.95" hidden="1" customHeight="1" x14ac:dyDescent="0.2">
      <c r="B2653" s="228" t="s">
        <v>208</v>
      </c>
      <c r="F2653" s="228" t="s">
        <v>79</v>
      </c>
      <c r="I2653" s="23"/>
      <c r="J2653" s="23"/>
      <c r="O2653" s="217">
        <f t="shared" si="41"/>
        <v>-2918</v>
      </c>
    </row>
    <row r="2654" spans="2:15" ht="22.95" hidden="1" customHeight="1" x14ac:dyDescent="0.2">
      <c r="B2654" s="228" t="s">
        <v>208</v>
      </c>
      <c r="F2654" s="228" t="s">
        <v>79</v>
      </c>
      <c r="I2654" s="23"/>
      <c r="J2654" s="23"/>
      <c r="O2654" s="217">
        <f t="shared" si="41"/>
        <v>-2918</v>
      </c>
    </row>
    <row r="2655" spans="2:15" ht="22.95" hidden="1" customHeight="1" x14ac:dyDescent="0.2">
      <c r="B2655" s="228" t="s">
        <v>208</v>
      </c>
      <c r="F2655" s="228" t="s">
        <v>79</v>
      </c>
      <c r="I2655" s="23"/>
      <c r="J2655" s="23"/>
      <c r="O2655" s="217">
        <f t="shared" si="41"/>
        <v>-2918</v>
      </c>
    </row>
    <row r="2656" spans="2:15" ht="22.95" hidden="1" customHeight="1" x14ac:dyDescent="0.2">
      <c r="B2656" s="228" t="s">
        <v>208</v>
      </c>
      <c r="F2656" s="228" t="s">
        <v>79</v>
      </c>
      <c r="I2656" s="23"/>
      <c r="J2656" s="23"/>
      <c r="O2656" s="217">
        <f t="shared" si="41"/>
        <v>-2918</v>
      </c>
    </row>
    <row r="2657" spans="2:15" ht="22.95" hidden="1" customHeight="1" x14ac:dyDescent="0.2">
      <c r="B2657" s="228" t="s">
        <v>208</v>
      </c>
      <c r="F2657" s="228" t="s">
        <v>79</v>
      </c>
      <c r="I2657" s="23"/>
      <c r="J2657" s="23"/>
      <c r="O2657" s="217">
        <f t="shared" si="41"/>
        <v>-2918</v>
      </c>
    </row>
    <row r="2658" spans="2:15" ht="22.95" hidden="1" customHeight="1" x14ac:dyDescent="0.2">
      <c r="B2658" s="228" t="s">
        <v>208</v>
      </c>
      <c r="F2658" s="228" t="s">
        <v>79</v>
      </c>
      <c r="I2658" s="23"/>
      <c r="J2658" s="23"/>
      <c r="O2658" s="217">
        <f t="shared" si="41"/>
        <v>-2918</v>
      </c>
    </row>
    <row r="2659" spans="2:15" ht="22.95" hidden="1" customHeight="1" x14ac:dyDescent="0.2">
      <c r="B2659" s="228" t="s">
        <v>208</v>
      </c>
      <c r="F2659" s="228" t="s">
        <v>79</v>
      </c>
      <c r="I2659" s="23"/>
      <c r="J2659" s="23"/>
      <c r="O2659" s="217">
        <f t="shared" ref="O2659:O2722" si="42">O2658+M2659-N2659</f>
        <v>-2918</v>
      </c>
    </row>
    <row r="2660" spans="2:15" ht="22.95" hidden="1" customHeight="1" x14ac:dyDescent="0.2">
      <c r="B2660" s="228" t="s">
        <v>208</v>
      </c>
      <c r="F2660" s="228" t="s">
        <v>79</v>
      </c>
      <c r="I2660" s="23"/>
      <c r="J2660" s="23"/>
      <c r="O2660" s="217">
        <f t="shared" si="42"/>
        <v>-2918</v>
      </c>
    </row>
    <row r="2661" spans="2:15" ht="22.95" hidden="1" customHeight="1" x14ac:dyDescent="0.2">
      <c r="B2661" s="228" t="s">
        <v>208</v>
      </c>
      <c r="F2661" s="228" t="s">
        <v>79</v>
      </c>
      <c r="I2661" s="23"/>
      <c r="J2661" s="23"/>
      <c r="O2661" s="217">
        <f t="shared" si="42"/>
        <v>-2918</v>
      </c>
    </row>
    <row r="2662" spans="2:15" ht="22.95" hidden="1" customHeight="1" x14ac:dyDescent="0.2">
      <c r="B2662" s="228" t="s">
        <v>208</v>
      </c>
      <c r="F2662" s="228" t="s">
        <v>79</v>
      </c>
      <c r="I2662" s="23"/>
      <c r="J2662" s="23"/>
      <c r="O2662" s="217">
        <f t="shared" si="42"/>
        <v>-2918</v>
      </c>
    </row>
    <row r="2663" spans="2:15" ht="22.95" hidden="1" customHeight="1" x14ac:dyDescent="0.2">
      <c r="B2663" s="228" t="s">
        <v>208</v>
      </c>
      <c r="F2663" s="228" t="s">
        <v>79</v>
      </c>
      <c r="I2663" s="23"/>
      <c r="J2663" s="23"/>
      <c r="O2663" s="217">
        <f t="shared" si="42"/>
        <v>-2918</v>
      </c>
    </row>
    <row r="2664" spans="2:15" ht="22.95" hidden="1" customHeight="1" x14ac:dyDescent="0.2">
      <c r="B2664" s="228" t="s">
        <v>208</v>
      </c>
      <c r="F2664" s="228" t="s">
        <v>79</v>
      </c>
      <c r="I2664" s="23"/>
      <c r="J2664" s="23"/>
      <c r="O2664" s="217">
        <f t="shared" si="42"/>
        <v>-2918</v>
      </c>
    </row>
    <row r="2665" spans="2:15" ht="22.95" hidden="1" customHeight="1" x14ac:dyDescent="0.2">
      <c r="B2665" s="228" t="s">
        <v>208</v>
      </c>
      <c r="F2665" s="228" t="s">
        <v>79</v>
      </c>
      <c r="I2665" s="23"/>
      <c r="J2665" s="23"/>
      <c r="O2665" s="217">
        <f t="shared" si="42"/>
        <v>-2918</v>
      </c>
    </row>
    <row r="2666" spans="2:15" ht="22.95" hidden="1" customHeight="1" x14ac:dyDescent="0.2">
      <c r="B2666" s="228" t="s">
        <v>208</v>
      </c>
      <c r="F2666" s="228" t="s">
        <v>79</v>
      </c>
      <c r="I2666" s="23"/>
      <c r="J2666" s="23"/>
      <c r="O2666" s="217">
        <f t="shared" si="42"/>
        <v>-2918</v>
      </c>
    </row>
    <row r="2667" spans="2:15" ht="22.95" hidden="1" customHeight="1" x14ac:dyDescent="0.2">
      <c r="B2667" s="228" t="s">
        <v>208</v>
      </c>
      <c r="F2667" s="228" t="s">
        <v>79</v>
      </c>
      <c r="I2667" s="23"/>
      <c r="J2667" s="23"/>
      <c r="O2667" s="217">
        <f t="shared" si="42"/>
        <v>-2918</v>
      </c>
    </row>
    <row r="2668" spans="2:15" ht="22.95" hidden="1" customHeight="1" x14ac:dyDescent="0.2">
      <c r="B2668" s="228" t="s">
        <v>208</v>
      </c>
      <c r="F2668" s="228" t="s">
        <v>79</v>
      </c>
      <c r="I2668" s="23"/>
      <c r="J2668" s="23"/>
      <c r="O2668" s="217">
        <f t="shared" si="42"/>
        <v>-2918</v>
      </c>
    </row>
    <row r="2669" spans="2:15" ht="22.95" hidden="1" customHeight="1" x14ac:dyDescent="0.2">
      <c r="B2669" s="228" t="s">
        <v>208</v>
      </c>
      <c r="F2669" s="228" t="s">
        <v>79</v>
      </c>
      <c r="I2669" s="23"/>
      <c r="J2669" s="23"/>
      <c r="O2669" s="217">
        <f t="shared" si="42"/>
        <v>-2918</v>
      </c>
    </row>
    <row r="2670" spans="2:15" ht="22.95" hidden="1" customHeight="1" x14ac:dyDescent="0.2">
      <c r="B2670" s="228" t="s">
        <v>208</v>
      </c>
      <c r="F2670" s="228" t="s">
        <v>79</v>
      </c>
      <c r="I2670" s="23"/>
      <c r="J2670" s="23"/>
      <c r="O2670" s="217">
        <f t="shared" si="42"/>
        <v>-2918</v>
      </c>
    </row>
    <row r="2671" spans="2:15" ht="22.95" hidden="1" customHeight="1" x14ac:dyDescent="0.2">
      <c r="B2671" s="228" t="s">
        <v>208</v>
      </c>
      <c r="F2671" s="228" t="s">
        <v>79</v>
      </c>
      <c r="I2671" s="23"/>
      <c r="J2671" s="23"/>
      <c r="O2671" s="217">
        <f t="shared" si="42"/>
        <v>-2918</v>
      </c>
    </row>
    <row r="2672" spans="2:15" ht="22.95" hidden="1" customHeight="1" x14ac:dyDescent="0.2">
      <c r="B2672" s="228" t="s">
        <v>208</v>
      </c>
      <c r="F2672" s="228" t="s">
        <v>79</v>
      </c>
      <c r="I2672" s="23"/>
      <c r="J2672" s="23"/>
      <c r="O2672" s="217">
        <f t="shared" si="42"/>
        <v>-2918</v>
      </c>
    </row>
    <row r="2673" spans="2:15" ht="22.95" hidden="1" customHeight="1" x14ac:dyDescent="0.2">
      <c r="B2673" s="228" t="s">
        <v>208</v>
      </c>
      <c r="F2673" s="228" t="s">
        <v>79</v>
      </c>
      <c r="I2673" s="23"/>
      <c r="J2673" s="23"/>
      <c r="O2673" s="217">
        <f t="shared" si="42"/>
        <v>-2918</v>
      </c>
    </row>
    <row r="2674" spans="2:15" ht="22.95" hidden="1" customHeight="1" x14ac:dyDescent="0.2">
      <c r="B2674" s="228" t="s">
        <v>208</v>
      </c>
      <c r="F2674" s="228" t="s">
        <v>79</v>
      </c>
      <c r="I2674" s="23"/>
      <c r="J2674" s="23"/>
      <c r="O2674" s="217">
        <f t="shared" si="42"/>
        <v>-2918</v>
      </c>
    </row>
    <row r="2675" spans="2:15" ht="22.95" hidden="1" customHeight="1" x14ac:dyDescent="0.2">
      <c r="B2675" s="228" t="s">
        <v>208</v>
      </c>
      <c r="F2675" s="228" t="s">
        <v>79</v>
      </c>
      <c r="I2675" s="23"/>
      <c r="J2675" s="23"/>
      <c r="O2675" s="217">
        <f t="shared" si="42"/>
        <v>-2918</v>
      </c>
    </row>
    <row r="2676" spans="2:15" ht="22.95" hidden="1" customHeight="1" x14ac:dyDescent="0.2">
      <c r="B2676" s="228" t="s">
        <v>208</v>
      </c>
      <c r="F2676" s="228" t="s">
        <v>79</v>
      </c>
      <c r="I2676" s="23"/>
      <c r="J2676" s="23"/>
      <c r="O2676" s="217">
        <f t="shared" si="42"/>
        <v>-2918</v>
      </c>
    </row>
    <row r="2677" spans="2:15" ht="22.95" hidden="1" customHeight="1" x14ac:dyDescent="0.2">
      <c r="B2677" s="228" t="s">
        <v>208</v>
      </c>
      <c r="F2677" s="228" t="s">
        <v>79</v>
      </c>
      <c r="I2677" s="23"/>
      <c r="J2677" s="23"/>
      <c r="O2677" s="217">
        <f t="shared" si="42"/>
        <v>-2918</v>
      </c>
    </row>
    <row r="2678" spans="2:15" ht="22.95" hidden="1" customHeight="1" x14ac:dyDescent="0.2">
      <c r="B2678" s="228" t="s">
        <v>208</v>
      </c>
      <c r="F2678" s="228" t="s">
        <v>79</v>
      </c>
      <c r="I2678" s="23"/>
      <c r="J2678" s="23"/>
      <c r="O2678" s="217">
        <f t="shared" si="42"/>
        <v>-2918</v>
      </c>
    </row>
    <row r="2679" spans="2:15" ht="22.95" hidden="1" customHeight="1" x14ac:dyDescent="0.2">
      <c r="B2679" s="228" t="s">
        <v>208</v>
      </c>
      <c r="F2679" s="228" t="s">
        <v>79</v>
      </c>
      <c r="I2679" s="23"/>
      <c r="J2679" s="23"/>
      <c r="O2679" s="217">
        <f t="shared" si="42"/>
        <v>-2918</v>
      </c>
    </row>
    <row r="2680" spans="2:15" ht="22.95" hidden="1" customHeight="1" x14ac:dyDescent="0.2">
      <c r="B2680" s="228" t="s">
        <v>208</v>
      </c>
      <c r="F2680" s="228" t="s">
        <v>79</v>
      </c>
      <c r="I2680" s="23"/>
      <c r="J2680" s="23"/>
      <c r="O2680" s="217">
        <f t="shared" si="42"/>
        <v>-2918</v>
      </c>
    </row>
    <row r="2681" spans="2:15" ht="22.95" hidden="1" customHeight="1" x14ac:dyDescent="0.2">
      <c r="B2681" s="228" t="s">
        <v>208</v>
      </c>
      <c r="F2681" s="228" t="s">
        <v>79</v>
      </c>
      <c r="I2681" s="23"/>
      <c r="J2681" s="23"/>
      <c r="O2681" s="217">
        <f t="shared" si="42"/>
        <v>-2918</v>
      </c>
    </row>
    <row r="2682" spans="2:15" ht="22.95" hidden="1" customHeight="1" x14ac:dyDescent="0.2">
      <c r="B2682" s="228" t="s">
        <v>208</v>
      </c>
      <c r="F2682" s="228" t="s">
        <v>79</v>
      </c>
      <c r="I2682" s="23"/>
      <c r="J2682" s="23"/>
      <c r="O2682" s="217">
        <f t="shared" si="42"/>
        <v>-2918</v>
      </c>
    </row>
    <row r="2683" spans="2:15" ht="22.95" hidden="1" customHeight="1" x14ac:dyDescent="0.2">
      <c r="B2683" s="228" t="s">
        <v>208</v>
      </c>
      <c r="F2683" s="228" t="s">
        <v>79</v>
      </c>
      <c r="I2683" s="23"/>
      <c r="J2683" s="23"/>
      <c r="O2683" s="217">
        <f t="shared" si="42"/>
        <v>-2918</v>
      </c>
    </row>
    <row r="2684" spans="2:15" ht="22.95" hidden="1" customHeight="1" x14ac:dyDescent="0.2">
      <c r="B2684" s="228" t="s">
        <v>208</v>
      </c>
      <c r="F2684" s="228" t="s">
        <v>79</v>
      </c>
      <c r="I2684" s="23"/>
      <c r="J2684" s="23"/>
      <c r="O2684" s="217">
        <f t="shared" si="42"/>
        <v>-2918</v>
      </c>
    </row>
    <row r="2685" spans="2:15" ht="22.95" hidden="1" customHeight="1" x14ac:dyDescent="0.2">
      <c r="B2685" s="228" t="s">
        <v>208</v>
      </c>
      <c r="F2685" s="228" t="s">
        <v>79</v>
      </c>
      <c r="I2685" s="23"/>
      <c r="J2685" s="23"/>
      <c r="O2685" s="217">
        <f t="shared" si="42"/>
        <v>-2918</v>
      </c>
    </row>
    <row r="2686" spans="2:15" ht="22.95" hidden="1" customHeight="1" x14ac:dyDescent="0.2">
      <c r="B2686" s="228" t="s">
        <v>208</v>
      </c>
      <c r="F2686" s="228" t="s">
        <v>79</v>
      </c>
      <c r="I2686" s="23"/>
      <c r="J2686" s="23"/>
      <c r="O2686" s="217">
        <f t="shared" si="42"/>
        <v>-2918</v>
      </c>
    </row>
    <row r="2687" spans="2:15" ht="22.95" hidden="1" customHeight="1" x14ac:dyDescent="0.2">
      <c r="B2687" s="228" t="s">
        <v>208</v>
      </c>
      <c r="F2687" s="228" t="s">
        <v>79</v>
      </c>
      <c r="I2687" s="23"/>
      <c r="J2687" s="23"/>
      <c r="O2687" s="217">
        <f t="shared" si="42"/>
        <v>-2918</v>
      </c>
    </row>
    <row r="2688" spans="2:15" ht="22.95" hidden="1" customHeight="1" x14ac:dyDescent="0.2">
      <c r="B2688" s="228" t="s">
        <v>208</v>
      </c>
      <c r="F2688" s="228" t="s">
        <v>79</v>
      </c>
      <c r="I2688" s="23"/>
      <c r="J2688" s="23"/>
      <c r="O2688" s="217">
        <f t="shared" si="42"/>
        <v>-2918</v>
      </c>
    </row>
    <row r="2689" spans="2:15" ht="22.95" hidden="1" customHeight="1" x14ac:dyDescent="0.2">
      <c r="B2689" s="228" t="s">
        <v>208</v>
      </c>
      <c r="F2689" s="228" t="s">
        <v>79</v>
      </c>
      <c r="I2689" s="23"/>
      <c r="J2689" s="23"/>
      <c r="O2689" s="217">
        <f t="shared" si="42"/>
        <v>-2918</v>
      </c>
    </row>
    <row r="2690" spans="2:15" ht="22.95" hidden="1" customHeight="1" x14ac:dyDescent="0.2">
      <c r="B2690" s="228" t="s">
        <v>208</v>
      </c>
      <c r="F2690" s="228" t="s">
        <v>79</v>
      </c>
      <c r="I2690" s="23"/>
      <c r="J2690" s="23"/>
      <c r="O2690" s="217">
        <f t="shared" si="42"/>
        <v>-2918</v>
      </c>
    </row>
    <row r="2691" spans="2:15" ht="22.95" hidden="1" customHeight="1" x14ac:dyDescent="0.2">
      <c r="B2691" s="228" t="s">
        <v>208</v>
      </c>
      <c r="F2691" s="228" t="s">
        <v>79</v>
      </c>
      <c r="I2691" s="23"/>
      <c r="J2691" s="23"/>
      <c r="O2691" s="217">
        <f t="shared" si="42"/>
        <v>-2918</v>
      </c>
    </row>
    <row r="2692" spans="2:15" ht="22.95" hidden="1" customHeight="1" x14ac:dyDescent="0.2">
      <c r="B2692" s="228" t="s">
        <v>208</v>
      </c>
      <c r="F2692" s="228" t="s">
        <v>79</v>
      </c>
      <c r="I2692" s="23"/>
      <c r="J2692" s="23"/>
      <c r="O2692" s="217">
        <f t="shared" si="42"/>
        <v>-2918</v>
      </c>
    </row>
    <row r="2693" spans="2:15" ht="22.95" hidden="1" customHeight="1" x14ac:dyDescent="0.2">
      <c r="B2693" s="228" t="s">
        <v>208</v>
      </c>
      <c r="F2693" s="228" t="s">
        <v>79</v>
      </c>
      <c r="I2693" s="23"/>
      <c r="J2693" s="23"/>
      <c r="O2693" s="217">
        <f t="shared" si="42"/>
        <v>-2918</v>
      </c>
    </row>
    <row r="2694" spans="2:15" ht="22.95" hidden="1" customHeight="1" x14ac:dyDescent="0.2">
      <c r="B2694" s="228" t="s">
        <v>208</v>
      </c>
      <c r="F2694" s="228" t="s">
        <v>79</v>
      </c>
      <c r="I2694" s="23"/>
      <c r="J2694" s="23"/>
      <c r="O2694" s="217">
        <f t="shared" si="42"/>
        <v>-2918</v>
      </c>
    </row>
    <row r="2695" spans="2:15" ht="22.95" hidden="1" customHeight="1" x14ac:dyDescent="0.2">
      <c r="B2695" s="228" t="s">
        <v>208</v>
      </c>
      <c r="F2695" s="228" t="s">
        <v>79</v>
      </c>
      <c r="I2695" s="23"/>
      <c r="J2695" s="23"/>
      <c r="O2695" s="217">
        <f t="shared" si="42"/>
        <v>-2918</v>
      </c>
    </row>
    <row r="2696" spans="2:15" ht="22.95" hidden="1" customHeight="1" x14ac:dyDescent="0.2">
      <c r="B2696" s="228" t="s">
        <v>208</v>
      </c>
      <c r="F2696" s="228" t="s">
        <v>79</v>
      </c>
      <c r="I2696" s="23"/>
      <c r="J2696" s="23"/>
      <c r="O2696" s="217">
        <f t="shared" si="42"/>
        <v>-2918</v>
      </c>
    </row>
    <row r="2697" spans="2:15" ht="22.95" hidden="1" customHeight="1" x14ac:dyDescent="0.2">
      <c r="B2697" s="228" t="s">
        <v>208</v>
      </c>
      <c r="F2697" s="228" t="s">
        <v>79</v>
      </c>
      <c r="I2697" s="23"/>
      <c r="J2697" s="23"/>
      <c r="O2697" s="217">
        <f t="shared" si="42"/>
        <v>-2918</v>
      </c>
    </row>
    <row r="2698" spans="2:15" ht="22.95" hidden="1" customHeight="1" x14ac:dyDescent="0.2">
      <c r="B2698" s="228" t="s">
        <v>208</v>
      </c>
      <c r="F2698" s="228" t="s">
        <v>79</v>
      </c>
      <c r="I2698" s="23"/>
      <c r="J2698" s="23"/>
      <c r="O2698" s="217">
        <f t="shared" si="42"/>
        <v>-2918</v>
      </c>
    </row>
    <row r="2699" spans="2:15" ht="22.95" hidden="1" customHeight="1" x14ac:dyDescent="0.2">
      <c r="B2699" s="228" t="s">
        <v>208</v>
      </c>
      <c r="F2699" s="228" t="s">
        <v>79</v>
      </c>
      <c r="I2699" s="23"/>
      <c r="J2699" s="23"/>
      <c r="O2699" s="217">
        <f t="shared" si="42"/>
        <v>-2918</v>
      </c>
    </row>
    <row r="2700" spans="2:15" ht="22.95" hidden="1" customHeight="1" x14ac:dyDescent="0.2">
      <c r="B2700" s="228" t="s">
        <v>208</v>
      </c>
      <c r="F2700" s="228" t="s">
        <v>79</v>
      </c>
      <c r="I2700" s="23"/>
      <c r="J2700" s="23"/>
      <c r="O2700" s="217">
        <f t="shared" si="42"/>
        <v>-2918</v>
      </c>
    </row>
    <row r="2701" spans="2:15" ht="22.95" hidden="1" customHeight="1" x14ac:dyDescent="0.2">
      <c r="B2701" s="228" t="s">
        <v>208</v>
      </c>
      <c r="F2701" s="228" t="s">
        <v>79</v>
      </c>
      <c r="I2701" s="23"/>
      <c r="J2701" s="23"/>
      <c r="O2701" s="217">
        <f t="shared" si="42"/>
        <v>-2918</v>
      </c>
    </row>
    <row r="2702" spans="2:15" ht="22.95" hidden="1" customHeight="1" x14ac:dyDescent="0.2">
      <c r="B2702" s="228" t="s">
        <v>208</v>
      </c>
      <c r="F2702" s="228" t="s">
        <v>79</v>
      </c>
      <c r="I2702" s="23"/>
      <c r="J2702" s="23"/>
      <c r="O2702" s="217">
        <f t="shared" si="42"/>
        <v>-2918</v>
      </c>
    </row>
    <row r="2703" spans="2:15" ht="22.95" hidden="1" customHeight="1" x14ac:dyDescent="0.2">
      <c r="B2703" s="228" t="s">
        <v>208</v>
      </c>
      <c r="F2703" s="228" t="s">
        <v>79</v>
      </c>
      <c r="I2703" s="23"/>
      <c r="J2703" s="23"/>
      <c r="O2703" s="217">
        <f t="shared" si="42"/>
        <v>-2918</v>
      </c>
    </row>
    <row r="2704" spans="2:15" ht="22.95" hidden="1" customHeight="1" x14ac:dyDescent="0.2">
      <c r="B2704" s="228" t="s">
        <v>208</v>
      </c>
      <c r="F2704" s="228" t="s">
        <v>79</v>
      </c>
      <c r="I2704" s="23"/>
      <c r="J2704" s="23"/>
      <c r="O2704" s="217">
        <f t="shared" si="42"/>
        <v>-2918</v>
      </c>
    </row>
    <row r="2705" spans="2:15" ht="22.95" hidden="1" customHeight="1" x14ac:dyDescent="0.2">
      <c r="B2705" s="228" t="s">
        <v>208</v>
      </c>
      <c r="F2705" s="228" t="s">
        <v>79</v>
      </c>
      <c r="I2705" s="23"/>
      <c r="J2705" s="23"/>
      <c r="O2705" s="217">
        <f t="shared" si="42"/>
        <v>-2918</v>
      </c>
    </row>
    <row r="2706" spans="2:15" ht="22.95" hidden="1" customHeight="1" x14ac:dyDescent="0.2">
      <c r="B2706" s="228" t="s">
        <v>208</v>
      </c>
      <c r="F2706" s="228" t="s">
        <v>79</v>
      </c>
      <c r="I2706" s="23"/>
      <c r="J2706" s="23"/>
      <c r="O2706" s="217">
        <f t="shared" si="42"/>
        <v>-2918</v>
      </c>
    </row>
    <row r="2707" spans="2:15" ht="22.95" hidden="1" customHeight="1" x14ac:dyDescent="0.2">
      <c r="B2707" s="228" t="s">
        <v>208</v>
      </c>
      <c r="F2707" s="228" t="s">
        <v>79</v>
      </c>
      <c r="I2707" s="23"/>
      <c r="J2707" s="23"/>
      <c r="O2707" s="217">
        <f t="shared" si="42"/>
        <v>-2918</v>
      </c>
    </row>
    <row r="2708" spans="2:15" ht="22.95" hidden="1" customHeight="1" x14ac:dyDescent="0.2">
      <c r="B2708" s="228" t="s">
        <v>208</v>
      </c>
      <c r="F2708" s="228" t="s">
        <v>79</v>
      </c>
      <c r="I2708" s="23"/>
      <c r="J2708" s="23"/>
      <c r="O2708" s="217">
        <f t="shared" si="42"/>
        <v>-2918</v>
      </c>
    </row>
    <row r="2709" spans="2:15" ht="22.95" hidden="1" customHeight="1" x14ac:dyDescent="0.2">
      <c r="B2709" s="228" t="s">
        <v>208</v>
      </c>
      <c r="F2709" s="228" t="s">
        <v>79</v>
      </c>
      <c r="I2709" s="23"/>
      <c r="J2709" s="23"/>
      <c r="O2709" s="217">
        <f t="shared" si="42"/>
        <v>-2918</v>
      </c>
    </row>
    <row r="2710" spans="2:15" ht="22.95" hidden="1" customHeight="1" x14ac:dyDescent="0.2">
      <c r="B2710" s="228" t="s">
        <v>208</v>
      </c>
      <c r="F2710" s="228" t="s">
        <v>79</v>
      </c>
      <c r="I2710" s="23"/>
      <c r="J2710" s="23"/>
      <c r="O2710" s="217">
        <f t="shared" si="42"/>
        <v>-2918</v>
      </c>
    </row>
    <row r="2711" spans="2:15" ht="22.95" hidden="1" customHeight="1" x14ac:dyDescent="0.2">
      <c r="B2711" s="228" t="s">
        <v>208</v>
      </c>
      <c r="F2711" s="228" t="s">
        <v>79</v>
      </c>
      <c r="I2711" s="23"/>
      <c r="J2711" s="23"/>
      <c r="O2711" s="217">
        <f t="shared" si="42"/>
        <v>-2918</v>
      </c>
    </row>
    <row r="2712" spans="2:15" ht="22.95" hidden="1" customHeight="1" x14ac:dyDescent="0.2">
      <c r="B2712" s="228" t="s">
        <v>208</v>
      </c>
      <c r="F2712" s="228" t="s">
        <v>79</v>
      </c>
      <c r="I2712" s="23"/>
      <c r="J2712" s="23"/>
      <c r="O2712" s="217">
        <f t="shared" si="42"/>
        <v>-2918</v>
      </c>
    </row>
    <row r="2713" spans="2:15" ht="22.95" hidden="1" customHeight="1" x14ac:dyDescent="0.2">
      <c r="B2713" s="228" t="s">
        <v>208</v>
      </c>
      <c r="F2713" s="228" t="s">
        <v>79</v>
      </c>
      <c r="I2713" s="23"/>
      <c r="J2713" s="23"/>
      <c r="O2713" s="217">
        <f t="shared" si="42"/>
        <v>-2918</v>
      </c>
    </row>
    <row r="2714" spans="2:15" ht="22.95" hidden="1" customHeight="1" x14ac:dyDescent="0.2">
      <c r="B2714" s="228" t="s">
        <v>208</v>
      </c>
      <c r="F2714" s="228" t="s">
        <v>79</v>
      </c>
      <c r="I2714" s="23"/>
      <c r="J2714" s="23"/>
      <c r="O2714" s="217">
        <f t="shared" si="42"/>
        <v>-2918</v>
      </c>
    </row>
    <row r="2715" spans="2:15" ht="22.95" hidden="1" customHeight="1" x14ac:dyDescent="0.2">
      <c r="B2715" s="228" t="s">
        <v>208</v>
      </c>
      <c r="F2715" s="228" t="s">
        <v>79</v>
      </c>
      <c r="I2715" s="23"/>
      <c r="J2715" s="23"/>
      <c r="O2715" s="217">
        <f t="shared" si="42"/>
        <v>-2918</v>
      </c>
    </row>
    <row r="2716" spans="2:15" ht="22.95" hidden="1" customHeight="1" x14ac:dyDescent="0.2">
      <c r="B2716" s="228" t="s">
        <v>208</v>
      </c>
      <c r="F2716" s="228" t="s">
        <v>79</v>
      </c>
      <c r="I2716" s="23"/>
      <c r="J2716" s="23"/>
      <c r="O2716" s="217">
        <f t="shared" si="42"/>
        <v>-2918</v>
      </c>
    </row>
    <row r="2717" spans="2:15" ht="22.95" hidden="1" customHeight="1" x14ac:dyDescent="0.2">
      <c r="B2717" s="228" t="s">
        <v>208</v>
      </c>
      <c r="F2717" s="228" t="s">
        <v>79</v>
      </c>
      <c r="I2717" s="23"/>
      <c r="J2717" s="23"/>
      <c r="O2717" s="217">
        <f t="shared" si="42"/>
        <v>-2918</v>
      </c>
    </row>
    <row r="2718" spans="2:15" ht="22.95" hidden="1" customHeight="1" x14ac:dyDescent="0.2">
      <c r="B2718" s="228" t="s">
        <v>208</v>
      </c>
      <c r="F2718" s="228" t="s">
        <v>79</v>
      </c>
      <c r="I2718" s="23"/>
      <c r="J2718" s="23"/>
      <c r="O2718" s="217">
        <f t="shared" si="42"/>
        <v>-2918</v>
      </c>
    </row>
    <row r="2719" spans="2:15" ht="22.95" hidden="1" customHeight="1" x14ac:dyDescent="0.2">
      <c r="B2719" s="228" t="s">
        <v>208</v>
      </c>
      <c r="F2719" s="228" t="s">
        <v>79</v>
      </c>
      <c r="I2719" s="23"/>
      <c r="J2719" s="23"/>
      <c r="O2719" s="217">
        <f t="shared" si="42"/>
        <v>-2918</v>
      </c>
    </row>
    <row r="2720" spans="2:15" ht="22.95" hidden="1" customHeight="1" x14ac:dyDescent="0.2">
      <c r="B2720" s="228" t="s">
        <v>208</v>
      </c>
      <c r="F2720" s="228" t="s">
        <v>79</v>
      </c>
      <c r="I2720" s="23"/>
      <c r="J2720" s="23"/>
      <c r="O2720" s="217">
        <f t="shared" si="42"/>
        <v>-2918</v>
      </c>
    </row>
    <row r="2721" spans="2:15" ht="22.95" hidden="1" customHeight="1" x14ac:dyDescent="0.2">
      <c r="B2721" s="228" t="s">
        <v>208</v>
      </c>
      <c r="F2721" s="228" t="s">
        <v>79</v>
      </c>
      <c r="I2721" s="23"/>
      <c r="J2721" s="23"/>
      <c r="O2721" s="217">
        <f t="shared" si="42"/>
        <v>-2918</v>
      </c>
    </row>
    <row r="2722" spans="2:15" ht="22.95" hidden="1" customHeight="1" x14ac:dyDescent="0.2">
      <c r="B2722" s="228" t="s">
        <v>208</v>
      </c>
      <c r="F2722" s="228" t="s">
        <v>79</v>
      </c>
      <c r="I2722" s="23"/>
      <c r="J2722" s="23"/>
      <c r="O2722" s="217">
        <f t="shared" si="42"/>
        <v>-2918</v>
      </c>
    </row>
    <row r="2723" spans="2:15" ht="22.95" hidden="1" customHeight="1" x14ac:dyDescent="0.2">
      <c r="B2723" s="228" t="s">
        <v>208</v>
      </c>
      <c r="F2723" s="228" t="s">
        <v>79</v>
      </c>
      <c r="I2723" s="23"/>
      <c r="J2723" s="23"/>
      <c r="O2723" s="217">
        <f t="shared" ref="O2723:O2786" si="43">O2722+M2723-N2723</f>
        <v>-2918</v>
      </c>
    </row>
    <row r="2724" spans="2:15" ht="22.95" hidden="1" customHeight="1" x14ac:dyDescent="0.2">
      <c r="B2724" s="228" t="s">
        <v>208</v>
      </c>
      <c r="F2724" s="228" t="s">
        <v>79</v>
      </c>
      <c r="I2724" s="23"/>
      <c r="J2724" s="23"/>
      <c r="O2724" s="217">
        <f t="shared" si="43"/>
        <v>-2918</v>
      </c>
    </row>
    <row r="2725" spans="2:15" ht="22.95" hidden="1" customHeight="1" x14ac:dyDescent="0.2">
      <c r="B2725" s="228" t="s">
        <v>208</v>
      </c>
      <c r="F2725" s="228" t="s">
        <v>79</v>
      </c>
      <c r="I2725" s="23"/>
      <c r="J2725" s="23"/>
      <c r="O2725" s="217">
        <f t="shared" si="43"/>
        <v>-2918</v>
      </c>
    </row>
    <row r="2726" spans="2:15" ht="22.95" hidden="1" customHeight="1" x14ac:dyDescent="0.2">
      <c r="B2726" s="228" t="s">
        <v>208</v>
      </c>
      <c r="F2726" s="228" t="s">
        <v>79</v>
      </c>
      <c r="I2726" s="23"/>
      <c r="J2726" s="23"/>
      <c r="O2726" s="217">
        <f t="shared" si="43"/>
        <v>-2918</v>
      </c>
    </row>
    <row r="2727" spans="2:15" ht="22.95" hidden="1" customHeight="1" x14ac:dyDescent="0.2">
      <c r="B2727" s="228" t="s">
        <v>208</v>
      </c>
      <c r="F2727" s="228" t="s">
        <v>79</v>
      </c>
      <c r="I2727" s="23"/>
      <c r="J2727" s="23"/>
      <c r="O2727" s="217">
        <f t="shared" si="43"/>
        <v>-2918</v>
      </c>
    </row>
    <row r="2728" spans="2:15" ht="22.95" hidden="1" customHeight="1" x14ac:dyDescent="0.2">
      <c r="B2728" s="228" t="s">
        <v>208</v>
      </c>
      <c r="F2728" s="228" t="s">
        <v>79</v>
      </c>
      <c r="I2728" s="23"/>
      <c r="J2728" s="23"/>
      <c r="O2728" s="217">
        <f t="shared" si="43"/>
        <v>-2918</v>
      </c>
    </row>
    <row r="2729" spans="2:15" ht="22.95" hidden="1" customHeight="1" x14ac:dyDescent="0.2">
      <c r="B2729" s="228" t="s">
        <v>208</v>
      </c>
      <c r="F2729" s="228" t="s">
        <v>79</v>
      </c>
      <c r="I2729" s="23"/>
      <c r="J2729" s="23"/>
      <c r="O2729" s="217">
        <f t="shared" si="43"/>
        <v>-2918</v>
      </c>
    </row>
    <row r="2730" spans="2:15" ht="22.95" hidden="1" customHeight="1" x14ac:dyDescent="0.2">
      <c r="B2730" s="228" t="s">
        <v>208</v>
      </c>
      <c r="F2730" s="228" t="s">
        <v>79</v>
      </c>
      <c r="I2730" s="23"/>
      <c r="J2730" s="23"/>
      <c r="O2730" s="217">
        <f t="shared" si="43"/>
        <v>-2918</v>
      </c>
    </row>
    <row r="2731" spans="2:15" ht="22.95" hidden="1" customHeight="1" x14ac:dyDescent="0.2">
      <c r="B2731" s="228" t="s">
        <v>208</v>
      </c>
      <c r="F2731" s="228" t="s">
        <v>79</v>
      </c>
      <c r="I2731" s="23"/>
      <c r="J2731" s="23"/>
      <c r="O2731" s="217">
        <f t="shared" si="43"/>
        <v>-2918</v>
      </c>
    </row>
    <row r="2732" spans="2:15" ht="22.95" hidden="1" customHeight="1" x14ac:dyDescent="0.2">
      <c r="B2732" s="228" t="s">
        <v>208</v>
      </c>
      <c r="F2732" s="228" t="s">
        <v>79</v>
      </c>
      <c r="I2732" s="23"/>
      <c r="J2732" s="23"/>
      <c r="O2732" s="217">
        <f t="shared" si="43"/>
        <v>-2918</v>
      </c>
    </row>
    <row r="2733" spans="2:15" ht="22.95" hidden="1" customHeight="1" x14ac:dyDescent="0.2">
      <c r="B2733" s="228" t="s">
        <v>208</v>
      </c>
      <c r="F2733" s="228" t="s">
        <v>79</v>
      </c>
      <c r="I2733" s="23"/>
      <c r="J2733" s="23"/>
      <c r="O2733" s="217">
        <f t="shared" si="43"/>
        <v>-2918</v>
      </c>
    </row>
    <row r="2734" spans="2:15" ht="22.95" hidden="1" customHeight="1" x14ac:dyDescent="0.2">
      <c r="B2734" s="228" t="s">
        <v>208</v>
      </c>
      <c r="F2734" s="228" t="s">
        <v>79</v>
      </c>
      <c r="I2734" s="23"/>
      <c r="J2734" s="23"/>
      <c r="O2734" s="217">
        <f t="shared" si="43"/>
        <v>-2918</v>
      </c>
    </row>
    <row r="2735" spans="2:15" ht="22.95" hidden="1" customHeight="1" x14ac:dyDescent="0.2">
      <c r="B2735" s="228" t="s">
        <v>208</v>
      </c>
      <c r="F2735" s="228" t="s">
        <v>79</v>
      </c>
      <c r="I2735" s="23"/>
      <c r="J2735" s="23"/>
      <c r="O2735" s="217">
        <f t="shared" si="43"/>
        <v>-2918</v>
      </c>
    </row>
    <row r="2736" spans="2:15" ht="22.95" hidden="1" customHeight="1" x14ac:dyDescent="0.2">
      <c r="B2736" s="228" t="s">
        <v>208</v>
      </c>
      <c r="F2736" s="228" t="s">
        <v>79</v>
      </c>
      <c r="I2736" s="23"/>
      <c r="J2736" s="23"/>
      <c r="O2736" s="217">
        <f t="shared" si="43"/>
        <v>-2918</v>
      </c>
    </row>
    <row r="2737" spans="2:15" ht="22.95" hidden="1" customHeight="1" x14ac:dyDescent="0.2">
      <c r="B2737" s="228" t="s">
        <v>208</v>
      </c>
      <c r="F2737" s="228" t="s">
        <v>79</v>
      </c>
      <c r="I2737" s="23"/>
      <c r="J2737" s="23"/>
      <c r="O2737" s="217">
        <f t="shared" si="43"/>
        <v>-2918</v>
      </c>
    </row>
    <row r="2738" spans="2:15" ht="22.95" hidden="1" customHeight="1" x14ac:dyDescent="0.2">
      <c r="B2738" s="228" t="s">
        <v>208</v>
      </c>
      <c r="F2738" s="228" t="s">
        <v>79</v>
      </c>
      <c r="I2738" s="23"/>
      <c r="J2738" s="23"/>
      <c r="O2738" s="217">
        <f t="shared" si="43"/>
        <v>-2918</v>
      </c>
    </row>
    <row r="2739" spans="2:15" ht="22.95" hidden="1" customHeight="1" x14ac:dyDescent="0.2">
      <c r="B2739" s="228" t="s">
        <v>208</v>
      </c>
      <c r="F2739" s="228" t="s">
        <v>79</v>
      </c>
      <c r="I2739" s="23"/>
      <c r="J2739" s="23"/>
      <c r="O2739" s="217">
        <f t="shared" si="43"/>
        <v>-2918</v>
      </c>
    </row>
    <row r="2740" spans="2:15" ht="22.95" hidden="1" customHeight="1" x14ac:dyDescent="0.2">
      <c r="B2740" s="228" t="s">
        <v>208</v>
      </c>
      <c r="F2740" s="228" t="s">
        <v>79</v>
      </c>
      <c r="I2740" s="23"/>
      <c r="J2740" s="23"/>
      <c r="O2740" s="217">
        <f t="shared" si="43"/>
        <v>-2918</v>
      </c>
    </row>
    <row r="2741" spans="2:15" ht="22.95" hidden="1" customHeight="1" x14ac:dyDescent="0.2">
      <c r="B2741" s="228" t="s">
        <v>208</v>
      </c>
      <c r="F2741" s="228" t="s">
        <v>79</v>
      </c>
      <c r="I2741" s="23"/>
      <c r="J2741" s="23"/>
      <c r="O2741" s="217">
        <f t="shared" si="43"/>
        <v>-2918</v>
      </c>
    </row>
    <row r="2742" spans="2:15" ht="22.95" hidden="1" customHeight="1" x14ac:dyDescent="0.2">
      <c r="B2742" s="228" t="s">
        <v>208</v>
      </c>
      <c r="F2742" s="228" t="s">
        <v>79</v>
      </c>
      <c r="I2742" s="23"/>
      <c r="J2742" s="23"/>
      <c r="O2742" s="217">
        <f t="shared" si="43"/>
        <v>-2918</v>
      </c>
    </row>
    <row r="2743" spans="2:15" ht="22.95" hidden="1" customHeight="1" x14ac:dyDescent="0.2">
      <c r="B2743" s="228" t="s">
        <v>208</v>
      </c>
      <c r="F2743" s="228" t="s">
        <v>79</v>
      </c>
      <c r="I2743" s="23"/>
      <c r="J2743" s="23"/>
      <c r="O2743" s="217">
        <f t="shared" si="43"/>
        <v>-2918</v>
      </c>
    </row>
    <row r="2744" spans="2:15" ht="22.95" hidden="1" customHeight="1" x14ac:dyDescent="0.2">
      <c r="B2744" s="228" t="s">
        <v>208</v>
      </c>
      <c r="F2744" s="228" t="s">
        <v>79</v>
      </c>
      <c r="I2744" s="23"/>
      <c r="J2744" s="23"/>
      <c r="O2744" s="217">
        <f t="shared" si="43"/>
        <v>-2918</v>
      </c>
    </row>
    <row r="2745" spans="2:15" ht="22.95" hidden="1" customHeight="1" x14ac:dyDescent="0.2">
      <c r="B2745" s="228" t="s">
        <v>208</v>
      </c>
      <c r="F2745" s="228" t="s">
        <v>79</v>
      </c>
      <c r="I2745" s="23"/>
      <c r="J2745" s="23"/>
      <c r="O2745" s="217">
        <f t="shared" si="43"/>
        <v>-2918</v>
      </c>
    </row>
    <row r="2746" spans="2:15" ht="22.95" hidden="1" customHeight="1" x14ac:dyDescent="0.2">
      <c r="B2746" s="228" t="s">
        <v>208</v>
      </c>
      <c r="F2746" s="228" t="s">
        <v>79</v>
      </c>
      <c r="I2746" s="23"/>
      <c r="J2746" s="23"/>
      <c r="O2746" s="217">
        <f t="shared" si="43"/>
        <v>-2918</v>
      </c>
    </row>
    <row r="2747" spans="2:15" ht="22.95" hidden="1" customHeight="1" x14ac:dyDescent="0.2">
      <c r="B2747" s="228" t="s">
        <v>208</v>
      </c>
      <c r="F2747" s="228" t="s">
        <v>79</v>
      </c>
      <c r="I2747" s="23"/>
      <c r="J2747" s="23"/>
      <c r="O2747" s="217">
        <f t="shared" si="43"/>
        <v>-2918</v>
      </c>
    </row>
    <row r="2748" spans="2:15" ht="22.95" hidden="1" customHeight="1" x14ac:dyDescent="0.2">
      <c r="B2748" s="228" t="s">
        <v>208</v>
      </c>
      <c r="F2748" s="228" t="s">
        <v>79</v>
      </c>
      <c r="I2748" s="23"/>
      <c r="J2748" s="23"/>
      <c r="O2748" s="217">
        <f t="shared" si="43"/>
        <v>-2918</v>
      </c>
    </row>
    <row r="2749" spans="2:15" ht="22.95" hidden="1" customHeight="1" x14ac:dyDescent="0.2">
      <c r="B2749" s="228" t="s">
        <v>208</v>
      </c>
      <c r="F2749" s="228" t="s">
        <v>79</v>
      </c>
      <c r="I2749" s="23"/>
      <c r="J2749" s="23"/>
      <c r="O2749" s="217">
        <f t="shared" si="43"/>
        <v>-2918</v>
      </c>
    </row>
    <row r="2750" spans="2:15" ht="22.95" hidden="1" customHeight="1" x14ac:dyDescent="0.2">
      <c r="B2750" s="228" t="s">
        <v>208</v>
      </c>
      <c r="F2750" s="228" t="s">
        <v>79</v>
      </c>
      <c r="I2750" s="23"/>
      <c r="J2750" s="23"/>
      <c r="O2750" s="217">
        <f t="shared" si="43"/>
        <v>-2918</v>
      </c>
    </row>
    <row r="2751" spans="2:15" ht="22.95" hidden="1" customHeight="1" x14ac:dyDescent="0.2">
      <c r="B2751" s="228" t="s">
        <v>208</v>
      </c>
      <c r="F2751" s="228" t="s">
        <v>79</v>
      </c>
      <c r="I2751" s="23"/>
      <c r="J2751" s="23"/>
      <c r="O2751" s="217">
        <f t="shared" si="43"/>
        <v>-2918</v>
      </c>
    </row>
    <row r="2752" spans="2:15" ht="22.95" hidden="1" customHeight="1" x14ac:dyDescent="0.2">
      <c r="B2752" s="228" t="s">
        <v>208</v>
      </c>
      <c r="F2752" s="228" t="s">
        <v>79</v>
      </c>
      <c r="I2752" s="23"/>
      <c r="J2752" s="23"/>
      <c r="O2752" s="217">
        <f t="shared" si="43"/>
        <v>-2918</v>
      </c>
    </row>
    <row r="2753" spans="2:15" ht="22.95" hidden="1" customHeight="1" x14ac:dyDescent="0.2">
      <c r="B2753" s="228" t="s">
        <v>208</v>
      </c>
      <c r="F2753" s="228" t="s">
        <v>79</v>
      </c>
      <c r="I2753" s="23"/>
      <c r="J2753" s="23"/>
      <c r="O2753" s="217">
        <f t="shared" si="43"/>
        <v>-2918</v>
      </c>
    </row>
    <row r="2754" spans="2:15" ht="22.95" hidden="1" customHeight="1" x14ac:dyDescent="0.2">
      <c r="B2754" s="228" t="s">
        <v>208</v>
      </c>
      <c r="F2754" s="228" t="s">
        <v>79</v>
      </c>
      <c r="I2754" s="23"/>
      <c r="J2754" s="23"/>
      <c r="O2754" s="217">
        <f t="shared" si="43"/>
        <v>-2918</v>
      </c>
    </row>
    <row r="2755" spans="2:15" ht="22.95" hidden="1" customHeight="1" x14ac:dyDescent="0.2">
      <c r="B2755" s="228" t="s">
        <v>208</v>
      </c>
      <c r="F2755" s="228" t="s">
        <v>79</v>
      </c>
      <c r="I2755" s="23"/>
      <c r="J2755" s="23"/>
      <c r="O2755" s="217">
        <f t="shared" si="43"/>
        <v>-2918</v>
      </c>
    </row>
    <row r="2756" spans="2:15" ht="22.95" hidden="1" customHeight="1" x14ac:dyDescent="0.2">
      <c r="B2756" s="228" t="s">
        <v>208</v>
      </c>
      <c r="F2756" s="228" t="s">
        <v>79</v>
      </c>
      <c r="I2756" s="23"/>
      <c r="J2756" s="23"/>
      <c r="O2756" s="217">
        <f t="shared" si="43"/>
        <v>-2918</v>
      </c>
    </row>
    <row r="2757" spans="2:15" ht="22.95" hidden="1" customHeight="1" x14ac:dyDescent="0.2">
      <c r="B2757" s="228" t="s">
        <v>208</v>
      </c>
      <c r="F2757" s="228" t="s">
        <v>79</v>
      </c>
      <c r="I2757" s="23"/>
      <c r="J2757" s="23"/>
      <c r="O2757" s="217">
        <f t="shared" si="43"/>
        <v>-2918</v>
      </c>
    </row>
    <row r="2758" spans="2:15" ht="22.95" hidden="1" customHeight="1" x14ac:dyDescent="0.2">
      <c r="B2758" s="228" t="s">
        <v>208</v>
      </c>
      <c r="F2758" s="228" t="s">
        <v>79</v>
      </c>
      <c r="I2758" s="23"/>
      <c r="J2758" s="23"/>
      <c r="O2758" s="217">
        <f t="shared" si="43"/>
        <v>-2918</v>
      </c>
    </row>
    <row r="2759" spans="2:15" ht="22.95" hidden="1" customHeight="1" x14ac:dyDescent="0.2">
      <c r="B2759" s="228" t="s">
        <v>208</v>
      </c>
      <c r="F2759" s="228" t="s">
        <v>79</v>
      </c>
      <c r="I2759" s="23"/>
      <c r="J2759" s="23"/>
      <c r="O2759" s="217">
        <f t="shared" si="43"/>
        <v>-2918</v>
      </c>
    </row>
    <row r="2760" spans="2:15" ht="22.95" hidden="1" customHeight="1" x14ac:dyDescent="0.2">
      <c r="B2760" s="228" t="s">
        <v>208</v>
      </c>
      <c r="F2760" s="228" t="s">
        <v>79</v>
      </c>
      <c r="I2760" s="23"/>
      <c r="J2760" s="23"/>
      <c r="O2760" s="217">
        <f t="shared" si="43"/>
        <v>-2918</v>
      </c>
    </row>
    <row r="2761" spans="2:15" ht="22.95" hidden="1" customHeight="1" x14ac:dyDescent="0.2">
      <c r="B2761" s="228" t="s">
        <v>208</v>
      </c>
      <c r="F2761" s="228" t="s">
        <v>79</v>
      </c>
      <c r="I2761" s="23"/>
      <c r="J2761" s="23"/>
      <c r="O2761" s="217">
        <f t="shared" si="43"/>
        <v>-2918</v>
      </c>
    </row>
    <row r="2762" spans="2:15" ht="22.95" hidden="1" customHeight="1" x14ac:dyDescent="0.2">
      <c r="B2762" s="228" t="s">
        <v>208</v>
      </c>
      <c r="F2762" s="228" t="s">
        <v>79</v>
      </c>
      <c r="I2762" s="23"/>
      <c r="J2762" s="23"/>
      <c r="O2762" s="217">
        <f t="shared" si="43"/>
        <v>-2918</v>
      </c>
    </row>
    <row r="2763" spans="2:15" ht="22.95" hidden="1" customHeight="1" x14ac:dyDescent="0.2">
      <c r="B2763" s="228" t="s">
        <v>208</v>
      </c>
      <c r="F2763" s="228" t="s">
        <v>79</v>
      </c>
      <c r="I2763" s="23"/>
      <c r="J2763" s="23"/>
      <c r="O2763" s="217">
        <f t="shared" si="43"/>
        <v>-2918</v>
      </c>
    </row>
    <row r="2764" spans="2:15" ht="22.95" hidden="1" customHeight="1" x14ac:dyDescent="0.2">
      <c r="B2764" s="228" t="s">
        <v>208</v>
      </c>
      <c r="F2764" s="228" t="s">
        <v>79</v>
      </c>
      <c r="I2764" s="23"/>
      <c r="J2764" s="23"/>
      <c r="O2764" s="217">
        <f t="shared" si="43"/>
        <v>-2918</v>
      </c>
    </row>
    <row r="2765" spans="2:15" ht="22.95" hidden="1" customHeight="1" x14ac:dyDescent="0.2">
      <c r="B2765" s="228" t="s">
        <v>208</v>
      </c>
      <c r="F2765" s="228" t="s">
        <v>79</v>
      </c>
      <c r="I2765" s="23"/>
      <c r="J2765" s="23"/>
      <c r="O2765" s="217">
        <f t="shared" si="43"/>
        <v>-2918</v>
      </c>
    </row>
    <row r="2766" spans="2:15" ht="22.95" hidden="1" customHeight="1" x14ac:dyDescent="0.2">
      <c r="B2766" s="228" t="s">
        <v>208</v>
      </c>
      <c r="F2766" s="228" t="s">
        <v>79</v>
      </c>
      <c r="I2766" s="23"/>
      <c r="J2766" s="23"/>
      <c r="O2766" s="217">
        <f t="shared" si="43"/>
        <v>-2918</v>
      </c>
    </row>
    <row r="2767" spans="2:15" ht="22.95" hidden="1" customHeight="1" x14ac:dyDescent="0.2">
      <c r="B2767" s="228" t="s">
        <v>208</v>
      </c>
      <c r="F2767" s="228" t="s">
        <v>79</v>
      </c>
      <c r="I2767" s="23"/>
      <c r="J2767" s="23"/>
      <c r="O2767" s="217">
        <f t="shared" si="43"/>
        <v>-2918</v>
      </c>
    </row>
    <row r="2768" spans="2:15" ht="22.95" hidden="1" customHeight="1" x14ac:dyDescent="0.2">
      <c r="B2768" s="228" t="s">
        <v>208</v>
      </c>
      <c r="F2768" s="228" t="s">
        <v>79</v>
      </c>
      <c r="I2768" s="23"/>
      <c r="J2768" s="23"/>
      <c r="O2768" s="217">
        <f t="shared" si="43"/>
        <v>-2918</v>
      </c>
    </row>
    <row r="2769" spans="2:15" ht="22.95" hidden="1" customHeight="1" x14ac:dyDescent="0.2">
      <c r="B2769" s="228" t="s">
        <v>208</v>
      </c>
      <c r="F2769" s="228" t="s">
        <v>79</v>
      </c>
      <c r="I2769" s="23"/>
      <c r="J2769" s="23"/>
      <c r="O2769" s="217">
        <f t="shared" si="43"/>
        <v>-2918</v>
      </c>
    </row>
    <row r="2770" spans="2:15" ht="22.95" hidden="1" customHeight="1" x14ac:dyDescent="0.2">
      <c r="B2770" s="228" t="s">
        <v>208</v>
      </c>
      <c r="F2770" s="228" t="s">
        <v>79</v>
      </c>
      <c r="I2770" s="23"/>
      <c r="J2770" s="23"/>
      <c r="O2770" s="217">
        <f t="shared" si="43"/>
        <v>-2918</v>
      </c>
    </row>
    <row r="2771" spans="2:15" ht="22.95" hidden="1" customHeight="1" x14ac:dyDescent="0.2">
      <c r="B2771" s="228" t="s">
        <v>208</v>
      </c>
      <c r="F2771" s="228" t="s">
        <v>79</v>
      </c>
      <c r="I2771" s="23"/>
      <c r="J2771" s="23"/>
      <c r="O2771" s="217">
        <f t="shared" si="43"/>
        <v>-2918</v>
      </c>
    </row>
    <row r="2772" spans="2:15" ht="22.95" hidden="1" customHeight="1" x14ac:dyDescent="0.2">
      <c r="B2772" s="228" t="s">
        <v>208</v>
      </c>
      <c r="F2772" s="228" t="s">
        <v>79</v>
      </c>
      <c r="I2772" s="23"/>
      <c r="J2772" s="23"/>
      <c r="O2772" s="217">
        <f t="shared" si="43"/>
        <v>-2918</v>
      </c>
    </row>
    <row r="2773" spans="2:15" ht="22.95" hidden="1" customHeight="1" x14ac:dyDescent="0.2">
      <c r="B2773" s="228" t="s">
        <v>208</v>
      </c>
      <c r="F2773" s="228" t="s">
        <v>79</v>
      </c>
      <c r="I2773" s="23"/>
      <c r="J2773" s="23"/>
      <c r="O2773" s="217">
        <f t="shared" si="43"/>
        <v>-2918</v>
      </c>
    </row>
    <row r="2774" spans="2:15" ht="22.95" hidden="1" customHeight="1" x14ac:dyDescent="0.2">
      <c r="B2774" s="228" t="s">
        <v>208</v>
      </c>
      <c r="F2774" s="228" t="s">
        <v>79</v>
      </c>
      <c r="I2774" s="23"/>
      <c r="J2774" s="23"/>
      <c r="O2774" s="217">
        <f t="shared" si="43"/>
        <v>-2918</v>
      </c>
    </row>
    <row r="2775" spans="2:15" ht="22.95" hidden="1" customHeight="1" x14ac:dyDescent="0.2">
      <c r="B2775" s="228" t="s">
        <v>208</v>
      </c>
      <c r="F2775" s="228" t="s">
        <v>79</v>
      </c>
      <c r="I2775" s="23"/>
      <c r="J2775" s="23"/>
      <c r="O2775" s="217">
        <f t="shared" si="43"/>
        <v>-2918</v>
      </c>
    </row>
    <row r="2776" spans="2:15" ht="22.95" hidden="1" customHeight="1" x14ac:dyDescent="0.2">
      <c r="B2776" s="228" t="s">
        <v>208</v>
      </c>
      <c r="F2776" s="228" t="s">
        <v>79</v>
      </c>
      <c r="I2776" s="23"/>
      <c r="J2776" s="23"/>
      <c r="O2776" s="217">
        <f t="shared" si="43"/>
        <v>-2918</v>
      </c>
    </row>
    <row r="2777" spans="2:15" ht="22.95" hidden="1" customHeight="1" x14ac:dyDescent="0.2">
      <c r="B2777" s="228" t="s">
        <v>208</v>
      </c>
      <c r="F2777" s="228" t="s">
        <v>79</v>
      </c>
      <c r="I2777" s="23"/>
      <c r="J2777" s="23"/>
      <c r="O2777" s="217">
        <f t="shared" si="43"/>
        <v>-2918</v>
      </c>
    </row>
    <row r="2778" spans="2:15" ht="22.95" hidden="1" customHeight="1" x14ac:dyDescent="0.2">
      <c r="B2778" s="228" t="s">
        <v>208</v>
      </c>
      <c r="F2778" s="228" t="s">
        <v>79</v>
      </c>
      <c r="I2778" s="23"/>
      <c r="J2778" s="23"/>
      <c r="O2778" s="217">
        <f t="shared" si="43"/>
        <v>-2918</v>
      </c>
    </row>
    <row r="2779" spans="2:15" ht="22.95" hidden="1" customHeight="1" x14ac:dyDescent="0.2">
      <c r="B2779" s="228" t="s">
        <v>208</v>
      </c>
      <c r="F2779" s="228" t="s">
        <v>79</v>
      </c>
      <c r="I2779" s="23"/>
      <c r="J2779" s="23"/>
      <c r="O2779" s="217">
        <f t="shared" si="43"/>
        <v>-2918</v>
      </c>
    </row>
    <row r="2780" spans="2:15" ht="22.95" hidden="1" customHeight="1" x14ac:dyDescent="0.2">
      <c r="B2780" s="228" t="s">
        <v>208</v>
      </c>
      <c r="F2780" s="228" t="s">
        <v>79</v>
      </c>
      <c r="I2780" s="23"/>
      <c r="J2780" s="23"/>
      <c r="O2780" s="217">
        <f t="shared" si="43"/>
        <v>-2918</v>
      </c>
    </row>
    <row r="2781" spans="2:15" ht="22.95" hidden="1" customHeight="1" x14ac:dyDescent="0.2">
      <c r="B2781" s="228" t="s">
        <v>208</v>
      </c>
      <c r="F2781" s="228" t="s">
        <v>79</v>
      </c>
      <c r="I2781" s="23"/>
      <c r="J2781" s="23"/>
      <c r="O2781" s="217">
        <f t="shared" si="43"/>
        <v>-2918</v>
      </c>
    </row>
    <row r="2782" spans="2:15" ht="22.95" hidden="1" customHeight="1" x14ac:dyDescent="0.2">
      <c r="B2782" s="228" t="s">
        <v>208</v>
      </c>
      <c r="F2782" s="228" t="s">
        <v>79</v>
      </c>
      <c r="I2782" s="23"/>
      <c r="J2782" s="23"/>
      <c r="O2782" s="217">
        <f t="shared" si="43"/>
        <v>-2918</v>
      </c>
    </row>
    <row r="2783" spans="2:15" ht="22.95" hidden="1" customHeight="1" x14ac:dyDescent="0.2">
      <c r="B2783" s="228" t="s">
        <v>208</v>
      </c>
      <c r="F2783" s="228" t="s">
        <v>79</v>
      </c>
      <c r="I2783" s="23"/>
      <c r="J2783" s="23"/>
      <c r="O2783" s="217">
        <f t="shared" si="43"/>
        <v>-2918</v>
      </c>
    </row>
    <row r="2784" spans="2:15" ht="22.95" hidden="1" customHeight="1" x14ac:dyDescent="0.2">
      <c r="B2784" s="228" t="s">
        <v>208</v>
      </c>
      <c r="F2784" s="228" t="s">
        <v>79</v>
      </c>
      <c r="I2784" s="23"/>
      <c r="J2784" s="23"/>
      <c r="O2784" s="217">
        <f t="shared" si="43"/>
        <v>-2918</v>
      </c>
    </row>
    <row r="2785" spans="2:15" ht="22.95" hidden="1" customHeight="1" x14ac:dyDescent="0.2">
      <c r="B2785" s="228" t="s">
        <v>208</v>
      </c>
      <c r="F2785" s="228" t="s">
        <v>79</v>
      </c>
      <c r="I2785" s="23"/>
      <c r="J2785" s="23"/>
      <c r="O2785" s="217">
        <f t="shared" si="43"/>
        <v>-2918</v>
      </c>
    </row>
    <row r="2786" spans="2:15" ht="22.95" hidden="1" customHeight="1" x14ac:dyDescent="0.2">
      <c r="B2786" s="228" t="s">
        <v>208</v>
      </c>
      <c r="F2786" s="228" t="s">
        <v>79</v>
      </c>
      <c r="I2786" s="23"/>
      <c r="J2786" s="23"/>
      <c r="O2786" s="217">
        <f t="shared" si="43"/>
        <v>-2918</v>
      </c>
    </row>
    <row r="2787" spans="2:15" ht="22.95" hidden="1" customHeight="1" x14ac:dyDescent="0.2">
      <c r="B2787" s="228" t="s">
        <v>208</v>
      </c>
      <c r="F2787" s="228" t="s">
        <v>79</v>
      </c>
      <c r="I2787" s="23"/>
      <c r="J2787" s="23"/>
      <c r="O2787" s="217">
        <f t="shared" ref="O2787:O2850" si="44">O2786+M2787-N2787</f>
        <v>-2918</v>
      </c>
    </row>
    <row r="2788" spans="2:15" ht="22.95" hidden="1" customHeight="1" x14ac:dyDescent="0.2">
      <c r="B2788" s="228" t="s">
        <v>208</v>
      </c>
      <c r="F2788" s="228" t="s">
        <v>79</v>
      </c>
      <c r="I2788" s="23"/>
      <c r="J2788" s="23"/>
      <c r="O2788" s="217">
        <f t="shared" si="44"/>
        <v>-2918</v>
      </c>
    </row>
    <row r="2789" spans="2:15" ht="22.95" hidden="1" customHeight="1" x14ac:dyDescent="0.2">
      <c r="B2789" s="228" t="s">
        <v>208</v>
      </c>
      <c r="F2789" s="228" t="s">
        <v>79</v>
      </c>
      <c r="I2789" s="23"/>
      <c r="J2789" s="23"/>
      <c r="O2789" s="217">
        <f t="shared" si="44"/>
        <v>-2918</v>
      </c>
    </row>
    <row r="2790" spans="2:15" ht="22.95" hidden="1" customHeight="1" x14ac:dyDescent="0.2">
      <c r="B2790" s="228" t="s">
        <v>208</v>
      </c>
      <c r="F2790" s="228" t="s">
        <v>79</v>
      </c>
      <c r="I2790" s="23"/>
      <c r="J2790" s="23"/>
      <c r="O2790" s="217">
        <f t="shared" si="44"/>
        <v>-2918</v>
      </c>
    </row>
    <row r="2791" spans="2:15" ht="22.95" hidden="1" customHeight="1" x14ac:dyDescent="0.2">
      <c r="B2791" s="228" t="s">
        <v>208</v>
      </c>
      <c r="F2791" s="228" t="s">
        <v>79</v>
      </c>
      <c r="I2791" s="23"/>
      <c r="J2791" s="23"/>
      <c r="O2791" s="217">
        <f t="shared" si="44"/>
        <v>-2918</v>
      </c>
    </row>
    <row r="2792" spans="2:15" ht="22.95" hidden="1" customHeight="1" x14ac:dyDescent="0.2">
      <c r="B2792" s="228" t="s">
        <v>208</v>
      </c>
      <c r="F2792" s="228" t="s">
        <v>79</v>
      </c>
      <c r="I2792" s="23"/>
      <c r="J2792" s="23"/>
      <c r="O2792" s="217">
        <f t="shared" si="44"/>
        <v>-2918</v>
      </c>
    </row>
    <row r="2793" spans="2:15" ht="22.95" hidden="1" customHeight="1" x14ac:dyDescent="0.2">
      <c r="B2793" s="228" t="s">
        <v>208</v>
      </c>
      <c r="F2793" s="228" t="s">
        <v>79</v>
      </c>
      <c r="I2793" s="23"/>
      <c r="J2793" s="23"/>
      <c r="O2793" s="217">
        <f t="shared" si="44"/>
        <v>-2918</v>
      </c>
    </row>
    <row r="2794" spans="2:15" ht="22.95" hidden="1" customHeight="1" x14ac:dyDescent="0.2">
      <c r="B2794" s="228" t="s">
        <v>208</v>
      </c>
      <c r="F2794" s="228" t="s">
        <v>79</v>
      </c>
      <c r="I2794" s="23"/>
      <c r="J2794" s="23"/>
      <c r="O2794" s="217">
        <f t="shared" si="44"/>
        <v>-2918</v>
      </c>
    </row>
    <row r="2795" spans="2:15" ht="22.95" hidden="1" customHeight="1" x14ac:dyDescent="0.2">
      <c r="B2795" s="228" t="s">
        <v>208</v>
      </c>
      <c r="F2795" s="228" t="s">
        <v>79</v>
      </c>
      <c r="I2795" s="23"/>
      <c r="J2795" s="23"/>
      <c r="O2795" s="217">
        <f t="shared" si="44"/>
        <v>-2918</v>
      </c>
    </row>
    <row r="2796" spans="2:15" ht="22.95" hidden="1" customHeight="1" x14ac:dyDescent="0.2">
      <c r="B2796" s="228" t="s">
        <v>208</v>
      </c>
      <c r="F2796" s="228" t="s">
        <v>79</v>
      </c>
      <c r="I2796" s="23"/>
      <c r="J2796" s="23"/>
      <c r="O2796" s="217">
        <f t="shared" si="44"/>
        <v>-2918</v>
      </c>
    </row>
    <row r="2797" spans="2:15" ht="22.95" hidden="1" customHeight="1" x14ac:dyDescent="0.2">
      <c r="B2797" s="228" t="s">
        <v>208</v>
      </c>
      <c r="F2797" s="228" t="s">
        <v>79</v>
      </c>
      <c r="I2797" s="23"/>
      <c r="J2797" s="23"/>
      <c r="O2797" s="217">
        <f t="shared" si="44"/>
        <v>-2918</v>
      </c>
    </row>
    <row r="2798" spans="2:15" ht="22.95" hidden="1" customHeight="1" x14ac:dyDescent="0.2">
      <c r="B2798" s="228" t="s">
        <v>208</v>
      </c>
      <c r="F2798" s="228" t="s">
        <v>79</v>
      </c>
      <c r="I2798" s="23"/>
      <c r="J2798" s="23"/>
      <c r="O2798" s="217">
        <f t="shared" si="44"/>
        <v>-2918</v>
      </c>
    </row>
    <row r="2799" spans="2:15" ht="22.95" hidden="1" customHeight="1" x14ac:dyDescent="0.2">
      <c r="B2799" s="228" t="s">
        <v>208</v>
      </c>
      <c r="F2799" s="228" t="s">
        <v>79</v>
      </c>
      <c r="I2799" s="23"/>
      <c r="J2799" s="23"/>
      <c r="O2799" s="217">
        <f t="shared" si="44"/>
        <v>-2918</v>
      </c>
    </row>
    <row r="2800" spans="2:15" ht="22.95" hidden="1" customHeight="1" x14ac:dyDescent="0.2">
      <c r="B2800" s="228" t="s">
        <v>208</v>
      </c>
      <c r="F2800" s="228" t="s">
        <v>79</v>
      </c>
      <c r="I2800" s="23"/>
      <c r="J2800" s="23"/>
      <c r="O2800" s="217">
        <f t="shared" si="44"/>
        <v>-2918</v>
      </c>
    </row>
    <row r="2801" spans="2:15" ht="22.95" hidden="1" customHeight="1" x14ac:dyDescent="0.2">
      <c r="B2801" s="228" t="s">
        <v>208</v>
      </c>
      <c r="F2801" s="228" t="s">
        <v>79</v>
      </c>
      <c r="I2801" s="23"/>
      <c r="J2801" s="23"/>
      <c r="O2801" s="217">
        <f t="shared" si="44"/>
        <v>-2918</v>
      </c>
    </row>
    <row r="2802" spans="2:15" ht="22.95" hidden="1" customHeight="1" x14ac:dyDescent="0.2">
      <c r="B2802" s="228" t="s">
        <v>208</v>
      </c>
      <c r="F2802" s="228" t="s">
        <v>79</v>
      </c>
      <c r="I2802" s="23"/>
      <c r="J2802" s="23"/>
      <c r="O2802" s="217">
        <f t="shared" si="44"/>
        <v>-2918</v>
      </c>
    </row>
    <row r="2803" spans="2:15" ht="22.95" hidden="1" customHeight="1" x14ac:dyDescent="0.2">
      <c r="B2803" s="228" t="s">
        <v>208</v>
      </c>
      <c r="F2803" s="228" t="s">
        <v>79</v>
      </c>
      <c r="I2803" s="23"/>
      <c r="J2803" s="23"/>
      <c r="O2803" s="217">
        <f t="shared" si="44"/>
        <v>-2918</v>
      </c>
    </row>
    <row r="2804" spans="2:15" ht="22.95" hidden="1" customHeight="1" x14ac:dyDescent="0.2">
      <c r="B2804" s="228" t="s">
        <v>208</v>
      </c>
      <c r="F2804" s="228" t="s">
        <v>79</v>
      </c>
      <c r="I2804" s="23"/>
      <c r="J2804" s="23"/>
      <c r="O2804" s="217">
        <f t="shared" si="44"/>
        <v>-2918</v>
      </c>
    </row>
    <row r="2805" spans="2:15" ht="22.95" hidden="1" customHeight="1" x14ac:dyDescent="0.2">
      <c r="B2805" s="228" t="s">
        <v>208</v>
      </c>
      <c r="F2805" s="228" t="s">
        <v>79</v>
      </c>
      <c r="I2805" s="23"/>
      <c r="J2805" s="23"/>
      <c r="O2805" s="217">
        <f t="shared" si="44"/>
        <v>-2918</v>
      </c>
    </row>
    <row r="2806" spans="2:15" ht="22.95" hidden="1" customHeight="1" x14ac:dyDescent="0.2">
      <c r="B2806" s="228" t="s">
        <v>208</v>
      </c>
      <c r="F2806" s="228" t="s">
        <v>79</v>
      </c>
      <c r="I2806" s="23"/>
      <c r="J2806" s="23"/>
      <c r="O2806" s="217">
        <f t="shared" si="44"/>
        <v>-2918</v>
      </c>
    </row>
    <row r="2807" spans="2:15" ht="22.95" hidden="1" customHeight="1" x14ac:dyDescent="0.2">
      <c r="B2807" s="228" t="s">
        <v>208</v>
      </c>
      <c r="F2807" s="228" t="s">
        <v>79</v>
      </c>
      <c r="I2807" s="23"/>
      <c r="J2807" s="23"/>
      <c r="O2807" s="217">
        <f t="shared" si="44"/>
        <v>-2918</v>
      </c>
    </row>
    <row r="2808" spans="2:15" ht="22.95" hidden="1" customHeight="1" x14ac:dyDescent="0.2">
      <c r="B2808" s="228" t="s">
        <v>208</v>
      </c>
      <c r="F2808" s="228" t="s">
        <v>79</v>
      </c>
      <c r="I2808" s="23"/>
      <c r="J2808" s="23"/>
      <c r="O2808" s="217">
        <f t="shared" si="44"/>
        <v>-2918</v>
      </c>
    </row>
    <row r="2809" spans="2:15" ht="22.95" hidden="1" customHeight="1" x14ac:dyDescent="0.2">
      <c r="B2809" s="228" t="s">
        <v>208</v>
      </c>
      <c r="F2809" s="228" t="s">
        <v>79</v>
      </c>
      <c r="I2809" s="23"/>
      <c r="J2809" s="23"/>
      <c r="O2809" s="217">
        <f t="shared" si="44"/>
        <v>-2918</v>
      </c>
    </row>
    <row r="2810" spans="2:15" ht="22.95" hidden="1" customHeight="1" x14ac:dyDescent="0.2">
      <c r="B2810" s="228" t="s">
        <v>208</v>
      </c>
      <c r="F2810" s="228" t="s">
        <v>79</v>
      </c>
      <c r="I2810" s="23"/>
      <c r="J2810" s="23"/>
      <c r="O2810" s="217">
        <f t="shared" si="44"/>
        <v>-2918</v>
      </c>
    </row>
    <row r="2811" spans="2:15" ht="22.95" hidden="1" customHeight="1" x14ac:dyDescent="0.2">
      <c r="B2811" s="228" t="s">
        <v>208</v>
      </c>
      <c r="F2811" s="228" t="s">
        <v>79</v>
      </c>
      <c r="I2811" s="23"/>
      <c r="J2811" s="23"/>
      <c r="O2811" s="217">
        <f t="shared" si="44"/>
        <v>-2918</v>
      </c>
    </row>
    <row r="2812" spans="2:15" ht="22.95" hidden="1" customHeight="1" x14ac:dyDescent="0.2">
      <c r="B2812" s="228" t="s">
        <v>208</v>
      </c>
      <c r="F2812" s="228" t="s">
        <v>79</v>
      </c>
      <c r="I2812" s="23"/>
      <c r="J2812" s="23"/>
      <c r="O2812" s="217">
        <f t="shared" si="44"/>
        <v>-2918</v>
      </c>
    </row>
    <row r="2813" spans="2:15" ht="22.95" hidden="1" customHeight="1" x14ac:dyDescent="0.2">
      <c r="B2813" s="228" t="s">
        <v>208</v>
      </c>
      <c r="F2813" s="228" t="s">
        <v>79</v>
      </c>
      <c r="I2813" s="23"/>
      <c r="J2813" s="23"/>
      <c r="O2813" s="217">
        <f t="shared" si="44"/>
        <v>-2918</v>
      </c>
    </row>
    <row r="2814" spans="2:15" ht="22.95" hidden="1" customHeight="1" x14ac:dyDescent="0.2">
      <c r="B2814" s="228" t="s">
        <v>208</v>
      </c>
      <c r="F2814" s="228" t="s">
        <v>79</v>
      </c>
      <c r="I2814" s="23"/>
      <c r="J2814" s="23"/>
      <c r="O2814" s="217">
        <f t="shared" si="44"/>
        <v>-2918</v>
      </c>
    </row>
    <row r="2815" spans="2:15" ht="22.95" hidden="1" customHeight="1" x14ac:dyDescent="0.2">
      <c r="B2815" s="228" t="s">
        <v>208</v>
      </c>
      <c r="F2815" s="228" t="s">
        <v>79</v>
      </c>
      <c r="I2815" s="23"/>
      <c r="J2815" s="23"/>
      <c r="O2815" s="217">
        <f t="shared" si="44"/>
        <v>-2918</v>
      </c>
    </row>
    <row r="2816" spans="2:15" ht="22.95" hidden="1" customHeight="1" x14ac:dyDescent="0.2">
      <c r="B2816" s="228" t="s">
        <v>208</v>
      </c>
      <c r="F2816" s="228" t="s">
        <v>79</v>
      </c>
      <c r="I2816" s="23"/>
      <c r="J2816" s="23"/>
      <c r="O2816" s="217">
        <f t="shared" si="44"/>
        <v>-2918</v>
      </c>
    </row>
    <row r="2817" spans="2:15" ht="22.95" hidden="1" customHeight="1" x14ac:dyDescent="0.2">
      <c r="B2817" s="228" t="s">
        <v>208</v>
      </c>
      <c r="F2817" s="228" t="s">
        <v>79</v>
      </c>
      <c r="I2817" s="23"/>
      <c r="J2817" s="23"/>
      <c r="O2817" s="217">
        <f t="shared" si="44"/>
        <v>-2918</v>
      </c>
    </row>
    <row r="2818" spans="2:15" ht="22.95" hidden="1" customHeight="1" x14ac:dyDescent="0.2">
      <c r="B2818" s="228" t="s">
        <v>208</v>
      </c>
      <c r="F2818" s="228" t="s">
        <v>79</v>
      </c>
      <c r="I2818" s="23"/>
      <c r="J2818" s="23"/>
      <c r="O2818" s="217">
        <f t="shared" si="44"/>
        <v>-2918</v>
      </c>
    </row>
    <row r="2819" spans="2:15" ht="22.95" hidden="1" customHeight="1" x14ac:dyDescent="0.2">
      <c r="B2819" s="228" t="s">
        <v>208</v>
      </c>
      <c r="F2819" s="228" t="s">
        <v>79</v>
      </c>
      <c r="I2819" s="23"/>
      <c r="J2819" s="23"/>
      <c r="O2819" s="217">
        <f t="shared" si="44"/>
        <v>-2918</v>
      </c>
    </row>
    <row r="2820" spans="2:15" ht="22.95" hidden="1" customHeight="1" x14ac:dyDescent="0.2">
      <c r="B2820" s="228" t="s">
        <v>208</v>
      </c>
      <c r="F2820" s="228" t="s">
        <v>79</v>
      </c>
      <c r="I2820" s="23"/>
      <c r="J2820" s="23"/>
      <c r="O2820" s="217">
        <f t="shared" si="44"/>
        <v>-2918</v>
      </c>
    </row>
    <row r="2821" spans="2:15" ht="22.95" hidden="1" customHeight="1" x14ac:dyDescent="0.2">
      <c r="B2821" s="228" t="s">
        <v>208</v>
      </c>
      <c r="F2821" s="228" t="s">
        <v>79</v>
      </c>
      <c r="I2821" s="23"/>
      <c r="J2821" s="23"/>
      <c r="O2821" s="217">
        <f t="shared" si="44"/>
        <v>-2918</v>
      </c>
    </row>
    <row r="2822" spans="2:15" ht="22.95" hidden="1" customHeight="1" x14ac:dyDescent="0.2">
      <c r="B2822" s="228" t="s">
        <v>208</v>
      </c>
      <c r="F2822" s="228" t="s">
        <v>79</v>
      </c>
      <c r="I2822" s="23"/>
      <c r="J2822" s="23"/>
      <c r="O2822" s="217">
        <f t="shared" si="44"/>
        <v>-2918</v>
      </c>
    </row>
    <row r="2823" spans="2:15" ht="22.95" hidden="1" customHeight="1" x14ac:dyDescent="0.2">
      <c r="B2823" s="228" t="s">
        <v>208</v>
      </c>
      <c r="F2823" s="228" t="s">
        <v>79</v>
      </c>
      <c r="I2823" s="23"/>
      <c r="J2823" s="23"/>
      <c r="O2823" s="217">
        <f t="shared" si="44"/>
        <v>-2918</v>
      </c>
    </row>
    <row r="2824" spans="2:15" ht="22.95" hidden="1" customHeight="1" x14ac:dyDescent="0.2">
      <c r="B2824" s="228" t="s">
        <v>208</v>
      </c>
      <c r="F2824" s="228" t="s">
        <v>79</v>
      </c>
      <c r="I2824" s="23"/>
      <c r="J2824" s="23"/>
      <c r="O2824" s="217">
        <f t="shared" si="44"/>
        <v>-2918</v>
      </c>
    </row>
    <row r="2825" spans="2:15" ht="22.95" hidden="1" customHeight="1" x14ac:dyDescent="0.2">
      <c r="B2825" s="228" t="s">
        <v>208</v>
      </c>
      <c r="F2825" s="228" t="s">
        <v>79</v>
      </c>
      <c r="I2825" s="23"/>
      <c r="J2825" s="23"/>
      <c r="O2825" s="217">
        <f t="shared" si="44"/>
        <v>-2918</v>
      </c>
    </row>
    <row r="2826" spans="2:15" ht="22.95" hidden="1" customHeight="1" x14ac:dyDescent="0.2">
      <c r="B2826" s="228" t="s">
        <v>208</v>
      </c>
      <c r="F2826" s="228" t="s">
        <v>79</v>
      </c>
      <c r="I2826" s="23"/>
      <c r="J2826" s="23"/>
      <c r="O2826" s="217">
        <f t="shared" si="44"/>
        <v>-2918</v>
      </c>
    </row>
    <row r="2827" spans="2:15" ht="22.95" hidden="1" customHeight="1" x14ac:dyDescent="0.2">
      <c r="B2827" s="228" t="s">
        <v>208</v>
      </c>
      <c r="F2827" s="228" t="s">
        <v>79</v>
      </c>
      <c r="I2827" s="23"/>
      <c r="J2827" s="23"/>
      <c r="O2827" s="217">
        <f t="shared" si="44"/>
        <v>-2918</v>
      </c>
    </row>
    <row r="2828" spans="2:15" ht="22.95" hidden="1" customHeight="1" x14ac:dyDescent="0.2">
      <c r="B2828" s="228" t="s">
        <v>208</v>
      </c>
      <c r="F2828" s="228" t="s">
        <v>79</v>
      </c>
      <c r="I2828" s="23"/>
      <c r="J2828" s="23"/>
      <c r="O2828" s="217">
        <f t="shared" si="44"/>
        <v>-2918</v>
      </c>
    </row>
    <row r="2829" spans="2:15" ht="22.95" hidden="1" customHeight="1" x14ac:dyDescent="0.2">
      <c r="B2829" s="228" t="s">
        <v>208</v>
      </c>
      <c r="F2829" s="228" t="s">
        <v>79</v>
      </c>
      <c r="I2829" s="23"/>
      <c r="J2829" s="23"/>
      <c r="O2829" s="217">
        <f t="shared" si="44"/>
        <v>-2918</v>
      </c>
    </row>
    <row r="2830" spans="2:15" ht="22.95" hidden="1" customHeight="1" x14ac:dyDescent="0.2">
      <c r="B2830" s="228" t="s">
        <v>208</v>
      </c>
      <c r="F2830" s="228" t="s">
        <v>79</v>
      </c>
      <c r="I2830" s="23"/>
      <c r="J2830" s="23"/>
      <c r="O2830" s="217">
        <f t="shared" si="44"/>
        <v>-2918</v>
      </c>
    </row>
    <row r="2831" spans="2:15" ht="22.95" hidden="1" customHeight="1" x14ac:dyDescent="0.2">
      <c r="B2831" s="228" t="s">
        <v>208</v>
      </c>
      <c r="F2831" s="228" t="s">
        <v>79</v>
      </c>
      <c r="I2831" s="23"/>
      <c r="J2831" s="23"/>
      <c r="O2831" s="217">
        <f t="shared" si="44"/>
        <v>-2918</v>
      </c>
    </row>
    <row r="2832" spans="2:15" ht="22.95" hidden="1" customHeight="1" x14ac:dyDescent="0.2">
      <c r="B2832" s="228" t="s">
        <v>208</v>
      </c>
      <c r="F2832" s="228" t="s">
        <v>79</v>
      </c>
      <c r="I2832" s="23"/>
      <c r="J2832" s="23"/>
      <c r="O2832" s="217">
        <f t="shared" si="44"/>
        <v>-2918</v>
      </c>
    </row>
    <row r="2833" spans="2:15" ht="22.95" hidden="1" customHeight="1" x14ac:dyDescent="0.2">
      <c r="B2833" s="228" t="s">
        <v>208</v>
      </c>
      <c r="F2833" s="228" t="s">
        <v>79</v>
      </c>
      <c r="I2833" s="23"/>
      <c r="J2833" s="23"/>
      <c r="O2833" s="217">
        <f t="shared" si="44"/>
        <v>-2918</v>
      </c>
    </row>
    <row r="2834" spans="2:15" ht="22.95" hidden="1" customHeight="1" x14ac:dyDescent="0.2">
      <c r="B2834" s="228" t="s">
        <v>208</v>
      </c>
      <c r="F2834" s="228" t="s">
        <v>79</v>
      </c>
      <c r="I2834" s="23"/>
      <c r="J2834" s="23"/>
      <c r="O2834" s="217">
        <f t="shared" si="44"/>
        <v>-2918</v>
      </c>
    </row>
    <row r="2835" spans="2:15" ht="22.95" hidden="1" customHeight="1" x14ac:dyDescent="0.2">
      <c r="B2835" s="228" t="s">
        <v>208</v>
      </c>
      <c r="F2835" s="228" t="s">
        <v>79</v>
      </c>
      <c r="I2835" s="23"/>
      <c r="J2835" s="23"/>
      <c r="O2835" s="217">
        <f t="shared" si="44"/>
        <v>-2918</v>
      </c>
    </row>
    <row r="2836" spans="2:15" ht="22.95" hidden="1" customHeight="1" x14ac:dyDescent="0.2">
      <c r="B2836" s="228" t="s">
        <v>208</v>
      </c>
      <c r="F2836" s="228" t="s">
        <v>79</v>
      </c>
      <c r="I2836" s="23"/>
      <c r="J2836" s="23"/>
      <c r="O2836" s="217">
        <f t="shared" si="44"/>
        <v>-2918</v>
      </c>
    </row>
    <row r="2837" spans="2:15" ht="22.95" hidden="1" customHeight="1" x14ac:dyDescent="0.2">
      <c r="B2837" s="228" t="s">
        <v>208</v>
      </c>
      <c r="F2837" s="228" t="s">
        <v>79</v>
      </c>
      <c r="I2837" s="23"/>
      <c r="J2837" s="23"/>
      <c r="O2837" s="217">
        <f t="shared" si="44"/>
        <v>-2918</v>
      </c>
    </row>
    <row r="2838" spans="2:15" ht="22.95" hidden="1" customHeight="1" x14ac:dyDescent="0.2">
      <c r="B2838" s="228" t="s">
        <v>208</v>
      </c>
      <c r="F2838" s="228" t="s">
        <v>79</v>
      </c>
      <c r="I2838" s="23"/>
      <c r="J2838" s="23"/>
      <c r="O2838" s="217">
        <f t="shared" si="44"/>
        <v>-2918</v>
      </c>
    </row>
    <row r="2839" spans="2:15" ht="22.95" hidden="1" customHeight="1" x14ac:dyDescent="0.2">
      <c r="B2839" s="228" t="s">
        <v>208</v>
      </c>
      <c r="F2839" s="228" t="s">
        <v>79</v>
      </c>
      <c r="I2839" s="23"/>
      <c r="J2839" s="23"/>
      <c r="O2839" s="217">
        <f t="shared" si="44"/>
        <v>-2918</v>
      </c>
    </row>
    <row r="2840" spans="2:15" ht="22.95" hidden="1" customHeight="1" x14ac:dyDescent="0.2">
      <c r="B2840" s="228" t="s">
        <v>208</v>
      </c>
      <c r="F2840" s="228" t="s">
        <v>79</v>
      </c>
      <c r="I2840" s="23"/>
      <c r="J2840" s="23"/>
      <c r="O2840" s="217">
        <f t="shared" si="44"/>
        <v>-2918</v>
      </c>
    </row>
    <row r="2841" spans="2:15" ht="22.95" hidden="1" customHeight="1" x14ac:dyDescent="0.2">
      <c r="B2841" s="228" t="s">
        <v>208</v>
      </c>
      <c r="F2841" s="228" t="s">
        <v>79</v>
      </c>
      <c r="I2841" s="23"/>
      <c r="J2841" s="23"/>
      <c r="O2841" s="217">
        <f t="shared" si="44"/>
        <v>-2918</v>
      </c>
    </row>
    <row r="2842" spans="2:15" ht="22.95" hidden="1" customHeight="1" x14ac:dyDescent="0.2">
      <c r="B2842" s="228" t="s">
        <v>208</v>
      </c>
      <c r="F2842" s="228" t="s">
        <v>79</v>
      </c>
      <c r="I2842" s="23"/>
      <c r="J2842" s="23"/>
      <c r="O2842" s="217">
        <f t="shared" si="44"/>
        <v>-2918</v>
      </c>
    </row>
    <row r="2843" spans="2:15" ht="22.95" hidden="1" customHeight="1" x14ac:dyDescent="0.2">
      <c r="B2843" s="228" t="s">
        <v>208</v>
      </c>
      <c r="F2843" s="228" t="s">
        <v>79</v>
      </c>
      <c r="I2843" s="23"/>
      <c r="J2843" s="23"/>
      <c r="O2843" s="217">
        <f t="shared" si="44"/>
        <v>-2918</v>
      </c>
    </row>
    <row r="2844" spans="2:15" ht="22.95" hidden="1" customHeight="1" x14ac:dyDescent="0.2">
      <c r="B2844" s="228" t="s">
        <v>208</v>
      </c>
      <c r="F2844" s="228" t="s">
        <v>79</v>
      </c>
      <c r="I2844" s="23"/>
      <c r="J2844" s="23"/>
      <c r="O2844" s="217">
        <f t="shared" si="44"/>
        <v>-2918</v>
      </c>
    </row>
    <row r="2845" spans="2:15" ht="22.95" hidden="1" customHeight="1" x14ac:dyDescent="0.2">
      <c r="B2845" s="228" t="s">
        <v>208</v>
      </c>
      <c r="F2845" s="228" t="s">
        <v>79</v>
      </c>
      <c r="I2845" s="23"/>
      <c r="J2845" s="23"/>
      <c r="O2845" s="217">
        <f t="shared" si="44"/>
        <v>-2918</v>
      </c>
    </row>
    <row r="2846" spans="2:15" ht="22.95" hidden="1" customHeight="1" x14ac:dyDescent="0.2">
      <c r="B2846" s="228" t="s">
        <v>208</v>
      </c>
      <c r="F2846" s="228" t="s">
        <v>79</v>
      </c>
      <c r="I2846" s="23"/>
      <c r="J2846" s="23"/>
      <c r="O2846" s="217">
        <f t="shared" si="44"/>
        <v>-2918</v>
      </c>
    </row>
    <row r="2847" spans="2:15" ht="22.95" hidden="1" customHeight="1" x14ac:dyDescent="0.2">
      <c r="B2847" s="228" t="s">
        <v>208</v>
      </c>
      <c r="F2847" s="228" t="s">
        <v>79</v>
      </c>
      <c r="I2847" s="23"/>
      <c r="J2847" s="23"/>
      <c r="O2847" s="217">
        <f t="shared" si="44"/>
        <v>-2918</v>
      </c>
    </row>
    <row r="2848" spans="2:15" ht="22.95" hidden="1" customHeight="1" x14ac:dyDescent="0.2">
      <c r="B2848" s="228" t="s">
        <v>208</v>
      </c>
      <c r="F2848" s="228" t="s">
        <v>79</v>
      </c>
      <c r="I2848" s="23"/>
      <c r="J2848" s="23"/>
      <c r="O2848" s="217">
        <f t="shared" si="44"/>
        <v>-2918</v>
      </c>
    </row>
    <row r="2849" spans="2:15" ht="22.95" hidden="1" customHeight="1" x14ac:dyDescent="0.2">
      <c r="B2849" s="228" t="s">
        <v>208</v>
      </c>
      <c r="F2849" s="228" t="s">
        <v>79</v>
      </c>
      <c r="I2849" s="23"/>
      <c r="J2849" s="23"/>
      <c r="O2849" s="217">
        <f t="shared" si="44"/>
        <v>-2918</v>
      </c>
    </row>
    <row r="2850" spans="2:15" ht="22.95" hidden="1" customHeight="1" x14ac:dyDescent="0.2">
      <c r="B2850" s="228" t="s">
        <v>208</v>
      </c>
      <c r="F2850" s="228" t="s">
        <v>79</v>
      </c>
      <c r="I2850" s="23"/>
      <c r="J2850" s="23"/>
      <c r="O2850" s="217">
        <f t="shared" si="44"/>
        <v>-2918</v>
      </c>
    </row>
    <row r="2851" spans="2:15" ht="22.95" hidden="1" customHeight="1" x14ac:dyDescent="0.2">
      <c r="B2851" s="228" t="s">
        <v>208</v>
      </c>
      <c r="F2851" s="228" t="s">
        <v>79</v>
      </c>
      <c r="I2851" s="23"/>
      <c r="J2851" s="23"/>
      <c r="O2851" s="217">
        <f t="shared" ref="O2851:O2914" si="45">O2850+M2851-N2851</f>
        <v>-2918</v>
      </c>
    </row>
    <row r="2852" spans="2:15" ht="22.95" hidden="1" customHeight="1" x14ac:dyDescent="0.2">
      <c r="B2852" s="228" t="s">
        <v>208</v>
      </c>
      <c r="F2852" s="228" t="s">
        <v>79</v>
      </c>
      <c r="I2852" s="23"/>
      <c r="J2852" s="23"/>
      <c r="O2852" s="217">
        <f t="shared" si="45"/>
        <v>-2918</v>
      </c>
    </row>
    <row r="2853" spans="2:15" ht="22.95" hidden="1" customHeight="1" x14ac:dyDescent="0.2">
      <c r="B2853" s="228" t="s">
        <v>208</v>
      </c>
      <c r="F2853" s="228" t="s">
        <v>79</v>
      </c>
      <c r="I2853" s="23"/>
      <c r="J2853" s="23"/>
      <c r="O2853" s="217">
        <f t="shared" si="45"/>
        <v>-2918</v>
      </c>
    </row>
    <row r="2854" spans="2:15" ht="22.95" hidden="1" customHeight="1" x14ac:dyDescent="0.2">
      <c r="B2854" s="228" t="s">
        <v>208</v>
      </c>
      <c r="F2854" s="228" t="s">
        <v>79</v>
      </c>
      <c r="I2854" s="23"/>
      <c r="J2854" s="23"/>
      <c r="O2854" s="217">
        <f t="shared" si="45"/>
        <v>-2918</v>
      </c>
    </row>
    <row r="2855" spans="2:15" ht="22.95" hidden="1" customHeight="1" x14ac:dyDescent="0.2">
      <c r="B2855" s="228" t="s">
        <v>208</v>
      </c>
      <c r="F2855" s="228" t="s">
        <v>79</v>
      </c>
      <c r="I2855" s="23"/>
      <c r="J2855" s="23"/>
      <c r="O2855" s="217">
        <f t="shared" si="45"/>
        <v>-2918</v>
      </c>
    </row>
    <row r="2856" spans="2:15" ht="22.95" hidden="1" customHeight="1" x14ac:dyDescent="0.2">
      <c r="B2856" s="228" t="s">
        <v>208</v>
      </c>
      <c r="F2856" s="228" t="s">
        <v>79</v>
      </c>
      <c r="I2856" s="23"/>
      <c r="J2856" s="23"/>
      <c r="O2856" s="217">
        <f t="shared" si="45"/>
        <v>-2918</v>
      </c>
    </row>
    <row r="2857" spans="2:15" ht="22.95" hidden="1" customHeight="1" x14ac:dyDescent="0.2">
      <c r="B2857" s="228" t="s">
        <v>208</v>
      </c>
      <c r="F2857" s="228" t="s">
        <v>79</v>
      </c>
      <c r="I2857" s="23"/>
      <c r="J2857" s="23"/>
      <c r="O2857" s="217">
        <f t="shared" si="45"/>
        <v>-2918</v>
      </c>
    </row>
    <row r="2858" spans="2:15" ht="22.95" hidden="1" customHeight="1" x14ac:dyDescent="0.2">
      <c r="B2858" s="228" t="s">
        <v>208</v>
      </c>
      <c r="F2858" s="228" t="s">
        <v>79</v>
      </c>
      <c r="I2858" s="23"/>
      <c r="J2858" s="23"/>
      <c r="O2858" s="217">
        <f t="shared" si="45"/>
        <v>-2918</v>
      </c>
    </row>
    <row r="2859" spans="2:15" ht="22.95" hidden="1" customHeight="1" x14ac:dyDescent="0.2">
      <c r="B2859" s="228" t="s">
        <v>208</v>
      </c>
      <c r="F2859" s="228" t="s">
        <v>79</v>
      </c>
      <c r="I2859" s="23"/>
      <c r="J2859" s="23"/>
      <c r="O2859" s="217">
        <f t="shared" si="45"/>
        <v>-2918</v>
      </c>
    </row>
    <row r="2860" spans="2:15" ht="22.95" hidden="1" customHeight="1" x14ac:dyDescent="0.2">
      <c r="B2860" s="228" t="s">
        <v>208</v>
      </c>
      <c r="F2860" s="228" t="s">
        <v>79</v>
      </c>
      <c r="I2860" s="23"/>
      <c r="J2860" s="23"/>
      <c r="O2860" s="217">
        <f t="shared" si="45"/>
        <v>-2918</v>
      </c>
    </row>
    <row r="2861" spans="2:15" ht="22.95" hidden="1" customHeight="1" x14ac:dyDescent="0.2">
      <c r="B2861" s="228" t="s">
        <v>208</v>
      </c>
      <c r="F2861" s="228" t="s">
        <v>79</v>
      </c>
      <c r="I2861" s="23"/>
      <c r="J2861" s="23"/>
      <c r="O2861" s="217">
        <f t="shared" si="45"/>
        <v>-2918</v>
      </c>
    </row>
    <row r="2862" spans="2:15" ht="22.95" hidden="1" customHeight="1" x14ac:dyDescent="0.2">
      <c r="B2862" s="228" t="s">
        <v>208</v>
      </c>
      <c r="F2862" s="228" t="s">
        <v>79</v>
      </c>
      <c r="I2862" s="23"/>
      <c r="J2862" s="23"/>
      <c r="O2862" s="217">
        <f t="shared" si="45"/>
        <v>-2918</v>
      </c>
    </row>
    <row r="2863" spans="2:15" ht="22.95" hidden="1" customHeight="1" x14ac:dyDescent="0.2">
      <c r="B2863" s="228" t="s">
        <v>208</v>
      </c>
      <c r="F2863" s="228" t="s">
        <v>79</v>
      </c>
      <c r="I2863" s="23"/>
      <c r="J2863" s="23"/>
      <c r="O2863" s="217">
        <f t="shared" si="45"/>
        <v>-2918</v>
      </c>
    </row>
    <row r="2864" spans="2:15" ht="22.95" hidden="1" customHeight="1" x14ac:dyDescent="0.2">
      <c r="B2864" s="228" t="s">
        <v>208</v>
      </c>
      <c r="F2864" s="228" t="s">
        <v>79</v>
      </c>
      <c r="I2864" s="23"/>
      <c r="J2864" s="23"/>
      <c r="O2864" s="217">
        <f t="shared" si="45"/>
        <v>-2918</v>
      </c>
    </row>
    <row r="2865" spans="2:15" ht="22.95" hidden="1" customHeight="1" x14ac:dyDescent="0.2">
      <c r="B2865" s="228" t="s">
        <v>208</v>
      </c>
      <c r="F2865" s="228" t="s">
        <v>79</v>
      </c>
      <c r="I2865" s="23"/>
      <c r="J2865" s="23"/>
      <c r="O2865" s="217">
        <f t="shared" si="45"/>
        <v>-2918</v>
      </c>
    </row>
    <row r="2866" spans="2:15" ht="22.95" hidden="1" customHeight="1" x14ac:dyDescent="0.2">
      <c r="B2866" s="228" t="s">
        <v>208</v>
      </c>
      <c r="F2866" s="228" t="s">
        <v>79</v>
      </c>
      <c r="I2866" s="23"/>
      <c r="J2866" s="23"/>
      <c r="O2866" s="217">
        <f t="shared" si="45"/>
        <v>-2918</v>
      </c>
    </row>
    <row r="2867" spans="2:15" ht="22.95" hidden="1" customHeight="1" x14ac:dyDescent="0.2">
      <c r="B2867" s="228" t="s">
        <v>208</v>
      </c>
      <c r="F2867" s="228" t="s">
        <v>79</v>
      </c>
      <c r="I2867" s="23"/>
      <c r="J2867" s="23"/>
      <c r="O2867" s="217">
        <f t="shared" si="45"/>
        <v>-2918</v>
      </c>
    </row>
    <row r="2868" spans="2:15" ht="22.95" hidden="1" customHeight="1" x14ac:dyDescent="0.2">
      <c r="B2868" s="228" t="s">
        <v>208</v>
      </c>
      <c r="F2868" s="228" t="s">
        <v>79</v>
      </c>
      <c r="I2868" s="23"/>
      <c r="J2868" s="23"/>
      <c r="O2868" s="217">
        <f t="shared" si="45"/>
        <v>-2918</v>
      </c>
    </row>
    <row r="2869" spans="2:15" ht="22.95" hidden="1" customHeight="1" x14ac:dyDescent="0.2">
      <c r="B2869" s="228" t="s">
        <v>208</v>
      </c>
      <c r="F2869" s="228" t="s">
        <v>79</v>
      </c>
      <c r="I2869" s="23"/>
      <c r="J2869" s="23"/>
      <c r="O2869" s="217">
        <f t="shared" si="45"/>
        <v>-2918</v>
      </c>
    </row>
    <row r="2870" spans="2:15" ht="22.95" hidden="1" customHeight="1" x14ac:dyDescent="0.2">
      <c r="B2870" s="228" t="s">
        <v>208</v>
      </c>
      <c r="F2870" s="228" t="s">
        <v>79</v>
      </c>
      <c r="I2870" s="23"/>
      <c r="J2870" s="23"/>
      <c r="O2870" s="217">
        <f t="shared" si="45"/>
        <v>-2918</v>
      </c>
    </row>
    <row r="2871" spans="2:15" ht="22.95" hidden="1" customHeight="1" x14ac:dyDescent="0.2">
      <c r="B2871" s="228" t="s">
        <v>208</v>
      </c>
      <c r="F2871" s="228" t="s">
        <v>79</v>
      </c>
      <c r="I2871" s="23"/>
      <c r="J2871" s="23"/>
      <c r="O2871" s="217">
        <f t="shared" si="45"/>
        <v>-2918</v>
      </c>
    </row>
    <row r="2872" spans="2:15" ht="22.95" hidden="1" customHeight="1" x14ac:dyDescent="0.2">
      <c r="B2872" s="228" t="s">
        <v>208</v>
      </c>
      <c r="F2872" s="228" t="s">
        <v>79</v>
      </c>
      <c r="I2872" s="23"/>
      <c r="J2872" s="23"/>
      <c r="O2872" s="217">
        <f t="shared" si="45"/>
        <v>-2918</v>
      </c>
    </row>
    <row r="2873" spans="2:15" ht="22.95" hidden="1" customHeight="1" x14ac:dyDescent="0.2">
      <c r="B2873" s="228" t="s">
        <v>208</v>
      </c>
      <c r="F2873" s="228" t="s">
        <v>79</v>
      </c>
      <c r="I2873" s="23"/>
      <c r="J2873" s="23"/>
      <c r="O2873" s="217">
        <f t="shared" si="45"/>
        <v>-2918</v>
      </c>
    </row>
    <row r="2874" spans="2:15" ht="22.95" hidden="1" customHeight="1" x14ac:dyDescent="0.2">
      <c r="B2874" s="228" t="s">
        <v>208</v>
      </c>
      <c r="F2874" s="228" t="s">
        <v>79</v>
      </c>
      <c r="I2874" s="23"/>
      <c r="J2874" s="23"/>
      <c r="O2874" s="217">
        <f t="shared" si="45"/>
        <v>-2918</v>
      </c>
    </row>
    <row r="2875" spans="2:15" ht="22.95" hidden="1" customHeight="1" x14ac:dyDescent="0.2">
      <c r="B2875" s="228" t="s">
        <v>208</v>
      </c>
      <c r="F2875" s="228" t="s">
        <v>79</v>
      </c>
      <c r="I2875" s="23"/>
      <c r="J2875" s="23"/>
      <c r="O2875" s="217">
        <f t="shared" si="45"/>
        <v>-2918</v>
      </c>
    </row>
    <row r="2876" spans="2:15" ht="22.95" hidden="1" customHeight="1" x14ac:dyDescent="0.2">
      <c r="B2876" s="228" t="s">
        <v>208</v>
      </c>
      <c r="F2876" s="228" t="s">
        <v>79</v>
      </c>
      <c r="I2876" s="23"/>
      <c r="J2876" s="23"/>
      <c r="O2876" s="217">
        <f t="shared" si="45"/>
        <v>-2918</v>
      </c>
    </row>
    <row r="2877" spans="2:15" ht="22.95" hidden="1" customHeight="1" x14ac:dyDescent="0.2">
      <c r="B2877" s="228" t="s">
        <v>208</v>
      </c>
      <c r="F2877" s="228" t="s">
        <v>79</v>
      </c>
      <c r="I2877" s="23"/>
      <c r="J2877" s="23"/>
      <c r="O2877" s="217">
        <f t="shared" si="45"/>
        <v>-2918</v>
      </c>
    </row>
    <row r="2878" spans="2:15" ht="22.95" hidden="1" customHeight="1" x14ac:dyDescent="0.2">
      <c r="B2878" s="228" t="s">
        <v>208</v>
      </c>
      <c r="F2878" s="228" t="s">
        <v>79</v>
      </c>
      <c r="I2878" s="23"/>
      <c r="J2878" s="23"/>
      <c r="O2878" s="217">
        <f t="shared" si="45"/>
        <v>-2918</v>
      </c>
    </row>
    <row r="2879" spans="2:15" ht="22.95" hidden="1" customHeight="1" x14ac:dyDescent="0.2">
      <c r="B2879" s="228" t="s">
        <v>208</v>
      </c>
      <c r="F2879" s="228" t="s">
        <v>79</v>
      </c>
      <c r="I2879" s="23"/>
      <c r="J2879" s="23"/>
      <c r="O2879" s="217">
        <f t="shared" si="45"/>
        <v>-2918</v>
      </c>
    </row>
    <row r="2880" spans="2:15" ht="22.95" hidden="1" customHeight="1" x14ac:dyDescent="0.2">
      <c r="B2880" s="228" t="s">
        <v>208</v>
      </c>
      <c r="F2880" s="228" t="s">
        <v>79</v>
      </c>
      <c r="I2880" s="23"/>
      <c r="J2880" s="23"/>
      <c r="O2880" s="217">
        <f t="shared" si="45"/>
        <v>-2918</v>
      </c>
    </row>
    <row r="2881" spans="2:15" ht="22.95" hidden="1" customHeight="1" x14ac:dyDescent="0.2">
      <c r="B2881" s="228" t="s">
        <v>208</v>
      </c>
      <c r="F2881" s="228" t="s">
        <v>79</v>
      </c>
      <c r="I2881" s="23"/>
      <c r="J2881" s="23"/>
      <c r="O2881" s="217">
        <f t="shared" si="45"/>
        <v>-2918</v>
      </c>
    </row>
    <row r="2882" spans="2:15" ht="22.95" hidden="1" customHeight="1" x14ac:dyDescent="0.2">
      <c r="B2882" s="228" t="s">
        <v>208</v>
      </c>
      <c r="F2882" s="228" t="s">
        <v>79</v>
      </c>
      <c r="I2882" s="23"/>
      <c r="J2882" s="23"/>
      <c r="O2882" s="217">
        <f t="shared" si="45"/>
        <v>-2918</v>
      </c>
    </row>
    <row r="2883" spans="2:15" ht="22.95" hidden="1" customHeight="1" x14ac:dyDescent="0.2">
      <c r="B2883" s="228" t="s">
        <v>208</v>
      </c>
      <c r="F2883" s="228" t="s">
        <v>79</v>
      </c>
      <c r="I2883" s="23"/>
      <c r="J2883" s="23"/>
      <c r="O2883" s="217">
        <f t="shared" si="45"/>
        <v>-2918</v>
      </c>
    </row>
    <row r="2884" spans="2:15" ht="22.95" hidden="1" customHeight="1" x14ac:dyDescent="0.2">
      <c r="B2884" s="228" t="s">
        <v>208</v>
      </c>
      <c r="F2884" s="228" t="s">
        <v>79</v>
      </c>
      <c r="I2884" s="23"/>
      <c r="J2884" s="23"/>
      <c r="O2884" s="217">
        <f t="shared" si="45"/>
        <v>-2918</v>
      </c>
    </row>
    <row r="2885" spans="2:15" ht="22.95" hidden="1" customHeight="1" x14ac:dyDescent="0.2">
      <c r="B2885" s="228" t="s">
        <v>208</v>
      </c>
      <c r="F2885" s="228" t="s">
        <v>79</v>
      </c>
      <c r="I2885" s="23"/>
      <c r="J2885" s="23"/>
      <c r="O2885" s="217">
        <f t="shared" si="45"/>
        <v>-2918</v>
      </c>
    </row>
    <row r="2886" spans="2:15" ht="22.95" hidden="1" customHeight="1" x14ac:dyDescent="0.2">
      <c r="B2886" s="228" t="s">
        <v>208</v>
      </c>
      <c r="F2886" s="228" t="s">
        <v>79</v>
      </c>
      <c r="I2886" s="23"/>
      <c r="J2886" s="23"/>
      <c r="O2886" s="217">
        <f t="shared" si="45"/>
        <v>-2918</v>
      </c>
    </row>
    <row r="2887" spans="2:15" ht="22.95" hidden="1" customHeight="1" x14ac:dyDescent="0.2">
      <c r="B2887" s="228" t="s">
        <v>208</v>
      </c>
      <c r="F2887" s="228" t="s">
        <v>79</v>
      </c>
      <c r="I2887" s="23"/>
      <c r="J2887" s="23"/>
      <c r="O2887" s="217">
        <f t="shared" si="45"/>
        <v>-2918</v>
      </c>
    </row>
    <row r="2888" spans="2:15" ht="22.95" hidden="1" customHeight="1" x14ac:dyDescent="0.2">
      <c r="B2888" s="228" t="s">
        <v>208</v>
      </c>
      <c r="F2888" s="228" t="s">
        <v>79</v>
      </c>
      <c r="I2888" s="23"/>
      <c r="J2888" s="23"/>
      <c r="O2888" s="217">
        <f t="shared" si="45"/>
        <v>-2918</v>
      </c>
    </row>
    <row r="2889" spans="2:15" ht="22.95" hidden="1" customHeight="1" x14ac:dyDescent="0.2">
      <c r="B2889" s="228" t="s">
        <v>208</v>
      </c>
      <c r="F2889" s="228" t="s">
        <v>79</v>
      </c>
      <c r="I2889" s="23"/>
      <c r="J2889" s="23"/>
      <c r="O2889" s="217">
        <f t="shared" si="45"/>
        <v>-2918</v>
      </c>
    </row>
    <row r="2890" spans="2:15" ht="22.95" hidden="1" customHeight="1" x14ac:dyDescent="0.2">
      <c r="B2890" s="228" t="s">
        <v>208</v>
      </c>
      <c r="F2890" s="228" t="s">
        <v>79</v>
      </c>
      <c r="I2890" s="23"/>
      <c r="J2890" s="23"/>
      <c r="O2890" s="217">
        <f t="shared" si="45"/>
        <v>-2918</v>
      </c>
    </row>
    <row r="2891" spans="2:15" ht="22.95" hidden="1" customHeight="1" x14ac:dyDescent="0.2">
      <c r="B2891" s="228" t="s">
        <v>208</v>
      </c>
      <c r="F2891" s="228" t="s">
        <v>79</v>
      </c>
      <c r="I2891" s="23"/>
      <c r="J2891" s="23"/>
      <c r="O2891" s="217">
        <f t="shared" si="45"/>
        <v>-2918</v>
      </c>
    </row>
    <row r="2892" spans="2:15" ht="22.95" hidden="1" customHeight="1" x14ac:dyDescent="0.2">
      <c r="B2892" s="228" t="s">
        <v>208</v>
      </c>
      <c r="F2892" s="228" t="s">
        <v>79</v>
      </c>
      <c r="I2892" s="23"/>
      <c r="J2892" s="23"/>
      <c r="O2892" s="217">
        <f t="shared" si="45"/>
        <v>-2918</v>
      </c>
    </row>
    <row r="2893" spans="2:15" ht="22.95" hidden="1" customHeight="1" x14ac:dyDescent="0.2">
      <c r="B2893" s="228" t="s">
        <v>208</v>
      </c>
      <c r="F2893" s="228" t="s">
        <v>79</v>
      </c>
      <c r="I2893" s="23"/>
      <c r="J2893" s="23"/>
      <c r="O2893" s="217">
        <f t="shared" si="45"/>
        <v>-2918</v>
      </c>
    </row>
    <row r="2894" spans="2:15" ht="22.95" hidden="1" customHeight="1" x14ac:dyDescent="0.2">
      <c r="B2894" s="228" t="s">
        <v>208</v>
      </c>
      <c r="F2894" s="228" t="s">
        <v>79</v>
      </c>
      <c r="I2894" s="23"/>
      <c r="J2894" s="23"/>
      <c r="O2894" s="217">
        <f t="shared" si="45"/>
        <v>-2918</v>
      </c>
    </row>
    <row r="2895" spans="2:15" ht="22.95" hidden="1" customHeight="1" x14ac:dyDescent="0.2">
      <c r="B2895" s="228" t="s">
        <v>208</v>
      </c>
      <c r="F2895" s="228" t="s">
        <v>79</v>
      </c>
      <c r="I2895" s="23"/>
      <c r="J2895" s="23"/>
      <c r="O2895" s="217">
        <f t="shared" si="45"/>
        <v>-2918</v>
      </c>
    </row>
    <row r="2896" spans="2:15" ht="22.95" hidden="1" customHeight="1" x14ac:dyDescent="0.2">
      <c r="B2896" s="228" t="s">
        <v>208</v>
      </c>
      <c r="F2896" s="228" t="s">
        <v>79</v>
      </c>
      <c r="I2896" s="23"/>
      <c r="J2896" s="23"/>
      <c r="O2896" s="217">
        <f t="shared" si="45"/>
        <v>-2918</v>
      </c>
    </row>
    <row r="2897" spans="2:15" ht="22.95" hidden="1" customHeight="1" x14ac:dyDescent="0.2">
      <c r="B2897" s="228" t="s">
        <v>208</v>
      </c>
      <c r="F2897" s="228" t="s">
        <v>79</v>
      </c>
      <c r="I2897" s="23"/>
      <c r="J2897" s="23"/>
      <c r="O2897" s="217">
        <f t="shared" si="45"/>
        <v>-2918</v>
      </c>
    </row>
    <row r="2898" spans="2:15" ht="22.95" hidden="1" customHeight="1" x14ac:dyDescent="0.2">
      <c r="B2898" s="228" t="s">
        <v>208</v>
      </c>
      <c r="F2898" s="228" t="s">
        <v>79</v>
      </c>
      <c r="I2898" s="23"/>
      <c r="J2898" s="23"/>
      <c r="O2898" s="217">
        <f t="shared" si="45"/>
        <v>-2918</v>
      </c>
    </row>
    <row r="2899" spans="2:15" ht="22.95" hidden="1" customHeight="1" x14ac:dyDescent="0.2">
      <c r="B2899" s="228" t="s">
        <v>208</v>
      </c>
      <c r="F2899" s="228" t="s">
        <v>79</v>
      </c>
      <c r="I2899" s="23"/>
      <c r="J2899" s="23"/>
      <c r="O2899" s="217">
        <f t="shared" si="45"/>
        <v>-2918</v>
      </c>
    </row>
    <row r="2900" spans="2:15" ht="22.95" hidden="1" customHeight="1" x14ac:dyDescent="0.2">
      <c r="B2900" s="228" t="s">
        <v>208</v>
      </c>
      <c r="F2900" s="228" t="s">
        <v>79</v>
      </c>
      <c r="I2900" s="23"/>
      <c r="J2900" s="23"/>
      <c r="O2900" s="217">
        <f t="shared" si="45"/>
        <v>-2918</v>
      </c>
    </row>
    <row r="2901" spans="2:15" ht="22.95" hidden="1" customHeight="1" x14ac:dyDescent="0.2">
      <c r="B2901" s="228" t="s">
        <v>208</v>
      </c>
      <c r="F2901" s="228" t="s">
        <v>79</v>
      </c>
      <c r="I2901" s="23"/>
      <c r="J2901" s="23"/>
      <c r="O2901" s="217">
        <f t="shared" si="45"/>
        <v>-2918</v>
      </c>
    </row>
    <row r="2902" spans="2:15" ht="22.95" hidden="1" customHeight="1" x14ac:dyDescent="0.2">
      <c r="B2902" s="228" t="s">
        <v>208</v>
      </c>
      <c r="F2902" s="228" t="s">
        <v>79</v>
      </c>
      <c r="I2902" s="23"/>
      <c r="J2902" s="23"/>
      <c r="O2902" s="217">
        <f t="shared" si="45"/>
        <v>-2918</v>
      </c>
    </row>
    <row r="2903" spans="2:15" ht="22.95" hidden="1" customHeight="1" x14ac:dyDescent="0.2">
      <c r="B2903" s="228" t="s">
        <v>208</v>
      </c>
      <c r="F2903" s="228" t="s">
        <v>79</v>
      </c>
      <c r="I2903" s="23"/>
      <c r="J2903" s="23"/>
      <c r="O2903" s="217">
        <f t="shared" si="45"/>
        <v>-2918</v>
      </c>
    </row>
    <row r="2904" spans="2:15" ht="22.95" hidden="1" customHeight="1" x14ac:dyDescent="0.2">
      <c r="B2904" s="228" t="s">
        <v>208</v>
      </c>
      <c r="F2904" s="228" t="s">
        <v>79</v>
      </c>
      <c r="I2904" s="23"/>
      <c r="J2904" s="23"/>
      <c r="O2904" s="217">
        <f t="shared" si="45"/>
        <v>-2918</v>
      </c>
    </row>
    <row r="2905" spans="2:15" ht="22.95" hidden="1" customHeight="1" x14ac:dyDescent="0.2">
      <c r="B2905" s="228" t="s">
        <v>208</v>
      </c>
      <c r="F2905" s="228" t="s">
        <v>79</v>
      </c>
      <c r="I2905" s="23"/>
      <c r="J2905" s="23"/>
      <c r="O2905" s="217">
        <f t="shared" si="45"/>
        <v>-2918</v>
      </c>
    </row>
    <row r="2906" spans="2:15" ht="22.95" hidden="1" customHeight="1" x14ac:dyDescent="0.2">
      <c r="B2906" s="228" t="s">
        <v>208</v>
      </c>
      <c r="F2906" s="228" t="s">
        <v>79</v>
      </c>
      <c r="I2906" s="23"/>
      <c r="J2906" s="23"/>
      <c r="O2906" s="217">
        <f t="shared" si="45"/>
        <v>-2918</v>
      </c>
    </row>
    <row r="2907" spans="2:15" ht="22.95" hidden="1" customHeight="1" x14ac:dyDescent="0.2">
      <c r="B2907" s="228" t="s">
        <v>208</v>
      </c>
      <c r="F2907" s="228" t="s">
        <v>79</v>
      </c>
      <c r="I2907" s="23"/>
      <c r="J2907" s="23"/>
      <c r="O2907" s="217">
        <f t="shared" si="45"/>
        <v>-2918</v>
      </c>
    </row>
    <row r="2908" spans="2:15" ht="22.95" hidden="1" customHeight="1" x14ac:dyDescent="0.2">
      <c r="B2908" s="228" t="s">
        <v>208</v>
      </c>
      <c r="F2908" s="228" t="s">
        <v>79</v>
      </c>
      <c r="I2908" s="23"/>
      <c r="J2908" s="23"/>
      <c r="O2908" s="217">
        <f t="shared" si="45"/>
        <v>-2918</v>
      </c>
    </row>
    <row r="2909" spans="2:15" ht="22.95" hidden="1" customHeight="1" x14ac:dyDescent="0.2">
      <c r="B2909" s="228" t="s">
        <v>208</v>
      </c>
      <c r="F2909" s="228" t="s">
        <v>79</v>
      </c>
      <c r="I2909" s="23"/>
      <c r="J2909" s="23"/>
      <c r="O2909" s="217">
        <f t="shared" si="45"/>
        <v>-2918</v>
      </c>
    </row>
    <row r="2910" spans="2:15" ht="22.95" hidden="1" customHeight="1" x14ac:dyDescent="0.2">
      <c r="B2910" s="228" t="s">
        <v>208</v>
      </c>
      <c r="F2910" s="228" t="s">
        <v>79</v>
      </c>
      <c r="I2910" s="23"/>
      <c r="J2910" s="23"/>
      <c r="O2910" s="217">
        <f t="shared" si="45"/>
        <v>-2918</v>
      </c>
    </row>
    <row r="2911" spans="2:15" ht="22.95" hidden="1" customHeight="1" x14ac:dyDescent="0.2">
      <c r="B2911" s="228" t="s">
        <v>208</v>
      </c>
      <c r="F2911" s="228" t="s">
        <v>79</v>
      </c>
      <c r="I2911" s="23"/>
      <c r="J2911" s="23"/>
      <c r="O2911" s="217">
        <f t="shared" si="45"/>
        <v>-2918</v>
      </c>
    </row>
    <row r="2912" spans="2:15" ht="22.95" hidden="1" customHeight="1" x14ac:dyDescent="0.2">
      <c r="B2912" s="228" t="s">
        <v>208</v>
      </c>
      <c r="F2912" s="228" t="s">
        <v>79</v>
      </c>
      <c r="I2912" s="23"/>
      <c r="J2912" s="23"/>
      <c r="O2912" s="217">
        <f t="shared" si="45"/>
        <v>-2918</v>
      </c>
    </row>
    <row r="2913" spans="2:15" ht="22.95" hidden="1" customHeight="1" x14ac:dyDescent="0.2">
      <c r="B2913" s="228" t="s">
        <v>208</v>
      </c>
      <c r="F2913" s="228" t="s">
        <v>79</v>
      </c>
      <c r="I2913" s="23"/>
      <c r="J2913" s="23"/>
      <c r="O2913" s="217">
        <f t="shared" si="45"/>
        <v>-2918</v>
      </c>
    </row>
    <row r="2914" spans="2:15" ht="22.95" hidden="1" customHeight="1" x14ac:dyDescent="0.2">
      <c r="B2914" s="228" t="s">
        <v>208</v>
      </c>
      <c r="F2914" s="228" t="s">
        <v>79</v>
      </c>
      <c r="I2914" s="23"/>
      <c r="J2914" s="23"/>
      <c r="O2914" s="217">
        <f t="shared" si="45"/>
        <v>-2918</v>
      </c>
    </row>
    <row r="2915" spans="2:15" ht="22.95" hidden="1" customHeight="1" x14ac:dyDescent="0.2">
      <c r="B2915" s="228" t="s">
        <v>208</v>
      </c>
      <c r="F2915" s="228" t="s">
        <v>79</v>
      </c>
      <c r="I2915" s="23"/>
      <c r="J2915" s="23"/>
      <c r="O2915" s="217">
        <f t="shared" ref="O2915:O2978" si="46">O2914+M2915-N2915</f>
        <v>-2918</v>
      </c>
    </row>
    <row r="2916" spans="2:15" ht="22.95" hidden="1" customHeight="1" x14ac:dyDescent="0.2">
      <c r="B2916" s="228" t="s">
        <v>208</v>
      </c>
      <c r="F2916" s="228" t="s">
        <v>79</v>
      </c>
      <c r="I2916" s="23"/>
      <c r="J2916" s="23"/>
      <c r="O2916" s="217">
        <f t="shared" si="46"/>
        <v>-2918</v>
      </c>
    </row>
    <row r="2917" spans="2:15" ht="22.95" hidden="1" customHeight="1" x14ac:dyDescent="0.2">
      <c r="B2917" s="228" t="s">
        <v>208</v>
      </c>
      <c r="F2917" s="228" t="s">
        <v>79</v>
      </c>
      <c r="I2917" s="23"/>
      <c r="J2917" s="23"/>
      <c r="O2917" s="217">
        <f t="shared" si="46"/>
        <v>-2918</v>
      </c>
    </row>
    <row r="2918" spans="2:15" ht="22.95" hidden="1" customHeight="1" x14ac:dyDescent="0.2">
      <c r="B2918" s="228" t="s">
        <v>208</v>
      </c>
      <c r="F2918" s="228" t="s">
        <v>79</v>
      </c>
      <c r="I2918" s="23"/>
      <c r="J2918" s="23"/>
      <c r="O2918" s="217">
        <f t="shared" si="46"/>
        <v>-2918</v>
      </c>
    </row>
    <row r="2919" spans="2:15" ht="22.95" hidden="1" customHeight="1" x14ac:dyDescent="0.2">
      <c r="B2919" s="228" t="s">
        <v>208</v>
      </c>
      <c r="F2919" s="228" t="s">
        <v>79</v>
      </c>
      <c r="I2919" s="23"/>
      <c r="J2919" s="23"/>
      <c r="O2919" s="217">
        <f t="shared" si="46"/>
        <v>-2918</v>
      </c>
    </row>
    <row r="2920" spans="2:15" ht="22.95" hidden="1" customHeight="1" x14ac:dyDescent="0.2">
      <c r="B2920" s="228" t="s">
        <v>208</v>
      </c>
      <c r="F2920" s="228" t="s">
        <v>79</v>
      </c>
      <c r="I2920" s="23"/>
      <c r="J2920" s="23"/>
      <c r="O2920" s="217">
        <f t="shared" si="46"/>
        <v>-2918</v>
      </c>
    </row>
    <row r="2921" spans="2:15" ht="22.95" hidden="1" customHeight="1" x14ac:dyDescent="0.2">
      <c r="B2921" s="228" t="s">
        <v>208</v>
      </c>
      <c r="F2921" s="228" t="s">
        <v>79</v>
      </c>
      <c r="I2921" s="23"/>
      <c r="J2921" s="23"/>
      <c r="O2921" s="217">
        <f t="shared" si="46"/>
        <v>-2918</v>
      </c>
    </row>
    <row r="2922" spans="2:15" ht="22.95" hidden="1" customHeight="1" x14ac:dyDescent="0.2">
      <c r="B2922" s="228" t="s">
        <v>208</v>
      </c>
      <c r="F2922" s="228" t="s">
        <v>79</v>
      </c>
      <c r="I2922" s="23"/>
      <c r="J2922" s="23"/>
      <c r="O2922" s="217">
        <f t="shared" si="46"/>
        <v>-2918</v>
      </c>
    </row>
    <row r="2923" spans="2:15" ht="22.95" hidden="1" customHeight="1" x14ac:dyDescent="0.2">
      <c r="B2923" s="228" t="s">
        <v>208</v>
      </c>
      <c r="F2923" s="228" t="s">
        <v>79</v>
      </c>
      <c r="I2923" s="23"/>
      <c r="J2923" s="23"/>
      <c r="O2923" s="217">
        <f t="shared" si="46"/>
        <v>-2918</v>
      </c>
    </row>
    <row r="2924" spans="2:15" ht="22.95" hidden="1" customHeight="1" x14ac:dyDescent="0.2">
      <c r="B2924" s="228" t="s">
        <v>208</v>
      </c>
      <c r="F2924" s="228" t="s">
        <v>79</v>
      </c>
      <c r="I2924" s="23"/>
      <c r="J2924" s="23"/>
      <c r="O2924" s="217">
        <f t="shared" si="46"/>
        <v>-2918</v>
      </c>
    </row>
    <row r="2925" spans="2:15" ht="22.95" hidden="1" customHeight="1" x14ac:dyDescent="0.2">
      <c r="B2925" s="228" t="s">
        <v>208</v>
      </c>
      <c r="F2925" s="228" t="s">
        <v>79</v>
      </c>
      <c r="I2925" s="23"/>
      <c r="J2925" s="23"/>
      <c r="O2925" s="217">
        <f t="shared" si="46"/>
        <v>-2918</v>
      </c>
    </row>
    <row r="2926" spans="2:15" ht="22.95" hidden="1" customHeight="1" x14ac:dyDescent="0.2">
      <c r="B2926" s="228" t="s">
        <v>208</v>
      </c>
      <c r="F2926" s="228" t="s">
        <v>79</v>
      </c>
      <c r="I2926" s="23"/>
      <c r="J2926" s="23"/>
      <c r="O2926" s="217">
        <f t="shared" si="46"/>
        <v>-2918</v>
      </c>
    </row>
    <row r="2927" spans="2:15" ht="22.95" hidden="1" customHeight="1" x14ac:dyDescent="0.2">
      <c r="B2927" s="228" t="s">
        <v>208</v>
      </c>
      <c r="F2927" s="228" t="s">
        <v>79</v>
      </c>
      <c r="I2927" s="23"/>
      <c r="J2927" s="23"/>
      <c r="O2927" s="217">
        <f t="shared" si="46"/>
        <v>-2918</v>
      </c>
    </row>
    <row r="2928" spans="2:15" ht="22.95" hidden="1" customHeight="1" x14ac:dyDescent="0.2">
      <c r="B2928" s="228" t="s">
        <v>208</v>
      </c>
      <c r="F2928" s="228" t="s">
        <v>79</v>
      </c>
      <c r="I2928" s="23"/>
      <c r="J2928" s="23"/>
      <c r="O2928" s="217">
        <f t="shared" si="46"/>
        <v>-2918</v>
      </c>
    </row>
    <row r="2929" spans="2:15" ht="22.95" hidden="1" customHeight="1" x14ac:dyDescent="0.2">
      <c r="B2929" s="228" t="s">
        <v>208</v>
      </c>
      <c r="F2929" s="228" t="s">
        <v>79</v>
      </c>
      <c r="I2929" s="23"/>
      <c r="J2929" s="23"/>
      <c r="O2929" s="217">
        <f t="shared" si="46"/>
        <v>-2918</v>
      </c>
    </row>
    <row r="2930" spans="2:15" ht="22.95" hidden="1" customHeight="1" x14ac:dyDescent="0.2">
      <c r="B2930" s="228" t="s">
        <v>208</v>
      </c>
      <c r="F2930" s="228" t="s">
        <v>79</v>
      </c>
      <c r="I2930" s="23"/>
      <c r="J2930" s="23"/>
      <c r="O2930" s="217">
        <f t="shared" si="46"/>
        <v>-2918</v>
      </c>
    </row>
    <row r="2931" spans="2:15" ht="22.95" hidden="1" customHeight="1" x14ac:dyDescent="0.2">
      <c r="B2931" s="228" t="s">
        <v>208</v>
      </c>
      <c r="F2931" s="228" t="s">
        <v>79</v>
      </c>
      <c r="I2931" s="23"/>
      <c r="J2931" s="23"/>
      <c r="O2931" s="217">
        <f t="shared" si="46"/>
        <v>-2918</v>
      </c>
    </row>
    <row r="2932" spans="2:15" ht="22.95" hidden="1" customHeight="1" x14ac:dyDescent="0.2">
      <c r="B2932" s="228" t="s">
        <v>208</v>
      </c>
      <c r="F2932" s="228" t="s">
        <v>79</v>
      </c>
      <c r="I2932" s="23"/>
      <c r="J2932" s="23"/>
      <c r="O2932" s="217">
        <f t="shared" si="46"/>
        <v>-2918</v>
      </c>
    </row>
    <row r="2933" spans="2:15" ht="22.95" hidden="1" customHeight="1" x14ac:dyDescent="0.2">
      <c r="B2933" s="228" t="s">
        <v>208</v>
      </c>
      <c r="F2933" s="228" t="s">
        <v>79</v>
      </c>
      <c r="I2933" s="23"/>
      <c r="J2933" s="23"/>
      <c r="O2933" s="217">
        <f t="shared" si="46"/>
        <v>-2918</v>
      </c>
    </row>
    <row r="2934" spans="2:15" ht="22.95" hidden="1" customHeight="1" x14ac:dyDescent="0.2">
      <c r="B2934" s="228" t="s">
        <v>208</v>
      </c>
      <c r="F2934" s="228" t="s">
        <v>79</v>
      </c>
      <c r="I2934" s="23"/>
      <c r="J2934" s="23"/>
      <c r="O2934" s="217">
        <f t="shared" si="46"/>
        <v>-2918</v>
      </c>
    </row>
    <row r="2935" spans="2:15" ht="22.95" hidden="1" customHeight="1" x14ac:dyDescent="0.2">
      <c r="B2935" s="228" t="s">
        <v>208</v>
      </c>
      <c r="F2935" s="228" t="s">
        <v>79</v>
      </c>
      <c r="I2935" s="23"/>
      <c r="J2935" s="23"/>
      <c r="O2935" s="217">
        <f t="shared" si="46"/>
        <v>-2918</v>
      </c>
    </row>
    <row r="2936" spans="2:15" ht="22.95" hidden="1" customHeight="1" x14ac:dyDescent="0.2">
      <c r="B2936" s="228" t="s">
        <v>208</v>
      </c>
      <c r="F2936" s="228" t="s">
        <v>79</v>
      </c>
      <c r="I2936" s="23"/>
      <c r="J2936" s="23"/>
      <c r="O2936" s="217">
        <f t="shared" si="46"/>
        <v>-2918</v>
      </c>
    </row>
    <row r="2937" spans="2:15" ht="22.95" hidden="1" customHeight="1" x14ac:dyDescent="0.2">
      <c r="B2937" s="228" t="s">
        <v>208</v>
      </c>
      <c r="F2937" s="228" t="s">
        <v>79</v>
      </c>
      <c r="I2937" s="23"/>
      <c r="J2937" s="23"/>
      <c r="O2937" s="217">
        <f t="shared" si="46"/>
        <v>-2918</v>
      </c>
    </row>
    <row r="2938" spans="2:15" ht="22.95" hidden="1" customHeight="1" x14ac:dyDescent="0.2">
      <c r="B2938" s="228" t="s">
        <v>208</v>
      </c>
      <c r="F2938" s="228" t="s">
        <v>79</v>
      </c>
      <c r="I2938" s="23"/>
      <c r="J2938" s="23"/>
      <c r="O2938" s="217">
        <f t="shared" si="46"/>
        <v>-2918</v>
      </c>
    </row>
    <row r="2939" spans="2:15" ht="22.95" hidden="1" customHeight="1" x14ac:dyDescent="0.2">
      <c r="B2939" s="228" t="s">
        <v>208</v>
      </c>
      <c r="F2939" s="228" t="s">
        <v>79</v>
      </c>
      <c r="I2939" s="23"/>
      <c r="J2939" s="23"/>
      <c r="O2939" s="217">
        <f t="shared" si="46"/>
        <v>-2918</v>
      </c>
    </row>
    <row r="2940" spans="2:15" ht="22.95" hidden="1" customHeight="1" x14ac:dyDescent="0.2">
      <c r="B2940" s="228" t="s">
        <v>208</v>
      </c>
      <c r="F2940" s="228" t="s">
        <v>79</v>
      </c>
      <c r="I2940" s="23"/>
      <c r="J2940" s="23"/>
      <c r="O2940" s="217">
        <f t="shared" si="46"/>
        <v>-2918</v>
      </c>
    </row>
    <row r="2941" spans="2:15" ht="22.95" hidden="1" customHeight="1" x14ac:dyDescent="0.2">
      <c r="B2941" s="228" t="s">
        <v>208</v>
      </c>
      <c r="F2941" s="228" t="s">
        <v>79</v>
      </c>
      <c r="I2941" s="23"/>
      <c r="J2941" s="23"/>
      <c r="O2941" s="217">
        <f t="shared" si="46"/>
        <v>-2918</v>
      </c>
    </row>
    <row r="2942" spans="2:15" ht="22.95" hidden="1" customHeight="1" x14ac:dyDescent="0.2">
      <c r="B2942" s="228" t="s">
        <v>208</v>
      </c>
      <c r="F2942" s="228" t="s">
        <v>79</v>
      </c>
      <c r="I2942" s="23"/>
      <c r="J2942" s="23"/>
      <c r="O2942" s="217">
        <f t="shared" si="46"/>
        <v>-2918</v>
      </c>
    </row>
    <row r="2943" spans="2:15" ht="22.95" hidden="1" customHeight="1" x14ac:dyDescent="0.2">
      <c r="B2943" s="228" t="s">
        <v>208</v>
      </c>
      <c r="F2943" s="228" t="s">
        <v>79</v>
      </c>
      <c r="I2943" s="23"/>
      <c r="J2943" s="23"/>
      <c r="O2943" s="217">
        <f t="shared" si="46"/>
        <v>-2918</v>
      </c>
    </row>
    <row r="2944" spans="2:15" ht="22.95" hidden="1" customHeight="1" x14ac:dyDescent="0.2">
      <c r="B2944" s="228" t="s">
        <v>208</v>
      </c>
      <c r="F2944" s="228" t="s">
        <v>79</v>
      </c>
      <c r="I2944" s="23"/>
      <c r="J2944" s="23"/>
      <c r="O2944" s="217">
        <f t="shared" si="46"/>
        <v>-2918</v>
      </c>
    </row>
    <row r="2945" spans="2:15" ht="22.95" hidden="1" customHeight="1" x14ac:dyDescent="0.2">
      <c r="B2945" s="228" t="s">
        <v>208</v>
      </c>
      <c r="F2945" s="228" t="s">
        <v>79</v>
      </c>
      <c r="I2945" s="23"/>
      <c r="J2945" s="23"/>
      <c r="O2945" s="217">
        <f t="shared" si="46"/>
        <v>-2918</v>
      </c>
    </row>
    <row r="2946" spans="2:15" ht="22.95" hidden="1" customHeight="1" x14ac:dyDescent="0.2">
      <c r="B2946" s="228" t="s">
        <v>208</v>
      </c>
      <c r="F2946" s="228" t="s">
        <v>79</v>
      </c>
      <c r="I2946" s="23"/>
      <c r="J2946" s="23"/>
      <c r="O2946" s="217">
        <f t="shared" si="46"/>
        <v>-2918</v>
      </c>
    </row>
    <row r="2947" spans="2:15" ht="22.95" hidden="1" customHeight="1" x14ac:dyDescent="0.2">
      <c r="B2947" s="228" t="s">
        <v>208</v>
      </c>
      <c r="F2947" s="228" t="s">
        <v>79</v>
      </c>
      <c r="I2947" s="23"/>
      <c r="J2947" s="23"/>
      <c r="O2947" s="217">
        <f t="shared" si="46"/>
        <v>-2918</v>
      </c>
    </row>
    <row r="2948" spans="2:15" ht="22.95" hidden="1" customHeight="1" x14ac:dyDescent="0.2">
      <c r="B2948" s="228" t="s">
        <v>208</v>
      </c>
      <c r="F2948" s="228" t="s">
        <v>79</v>
      </c>
      <c r="I2948" s="23"/>
      <c r="J2948" s="23"/>
      <c r="O2948" s="217">
        <f t="shared" si="46"/>
        <v>-2918</v>
      </c>
    </row>
    <row r="2949" spans="2:15" ht="22.95" hidden="1" customHeight="1" x14ac:dyDescent="0.2">
      <c r="B2949" s="228" t="s">
        <v>208</v>
      </c>
      <c r="F2949" s="228" t="s">
        <v>79</v>
      </c>
      <c r="I2949" s="23"/>
      <c r="J2949" s="23"/>
      <c r="O2949" s="217">
        <f t="shared" si="46"/>
        <v>-2918</v>
      </c>
    </row>
    <row r="2950" spans="2:15" ht="22.95" hidden="1" customHeight="1" x14ac:dyDescent="0.2">
      <c r="B2950" s="228" t="s">
        <v>208</v>
      </c>
      <c r="F2950" s="228" t="s">
        <v>79</v>
      </c>
      <c r="I2950" s="23"/>
      <c r="J2950" s="23"/>
      <c r="O2950" s="217">
        <f t="shared" si="46"/>
        <v>-2918</v>
      </c>
    </row>
    <row r="2951" spans="2:15" ht="22.95" hidden="1" customHeight="1" x14ac:dyDescent="0.2">
      <c r="B2951" s="228" t="s">
        <v>208</v>
      </c>
      <c r="F2951" s="228" t="s">
        <v>79</v>
      </c>
      <c r="I2951" s="23"/>
      <c r="J2951" s="23"/>
      <c r="O2951" s="217">
        <f t="shared" si="46"/>
        <v>-2918</v>
      </c>
    </row>
    <row r="2952" spans="2:15" ht="22.95" hidden="1" customHeight="1" x14ac:dyDescent="0.2">
      <c r="B2952" s="228" t="s">
        <v>208</v>
      </c>
      <c r="F2952" s="228" t="s">
        <v>79</v>
      </c>
      <c r="I2952" s="23"/>
      <c r="J2952" s="23"/>
      <c r="O2952" s="217">
        <f t="shared" si="46"/>
        <v>-2918</v>
      </c>
    </row>
    <row r="2953" spans="2:15" ht="22.95" hidden="1" customHeight="1" x14ac:dyDescent="0.2">
      <c r="B2953" s="228" t="s">
        <v>208</v>
      </c>
      <c r="F2953" s="228" t="s">
        <v>79</v>
      </c>
      <c r="I2953" s="23"/>
      <c r="J2953" s="23"/>
      <c r="O2953" s="217">
        <f t="shared" si="46"/>
        <v>-2918</v>
      </c>
    </row>
    <row r="2954" spans="2:15" ht="22.95" hidden="1" customHeight="1" x14ac:dyDescent="0.2">
      <c r="B2954" s="228" t="s">
        <v>208</v>
      </c>
      <c r="F2954" s="228" t="s">
        <v>79</v>
      </c>
      <c r="I2954" s="23"/>
      <c r="J2954" s="23"/>
      <c r="O2954" s="217">
        <f t="shared" si="46"/>
        <v>-2918</v>
      </c>
    </row>
    <row r="2955" spans="2:15" ht="22.95" hidden="1" customHeight="1" x14ac:dyDescent="0.2">
      <c r="B2955" s="228" t="s">
        <v>208</v>
      </c>
      <c r="F2955" s="228" t="s">
        <v>79</v>
      </c>
      <c r="I2955" s="23"/>
      <c r="J2955" s="23"/>
      <c r="O2955" s="217">
        <f t="shared" si="46"/>
        <v>-2918</v>
      </c>
    </row>
    <row r="2956" spans="2:15" ht="22.95" hidden="1" customHeight="1" x14ac:dyDescent="0.2">
      <c r="B2956" s="228" t="s">
        <v>208</v>
      </c>
      <c r="F2956" s="228" t="s">
        <v>79</v>
      </c>
      <c r="I2956" s="23"/>
      <c r="J2956" s="23"/>
      <c r="O2956" s="217">
        <f t="shared" si="46"/>
        <v>-2918</v>
      </c>
    </row>
    <row r="2957" spans="2:15" ht="22.95" hidden="1" customHeight="1" x14ac:dyDescent="0.2">
      <c r="B2957" s="228" t="s">
        <v>208</v>
      </c>
      <c r="F2957" s="228" t="s">
        <v>79</v>
      </c>
      <c r="I2957" s="23"/>
      <c r="J2957" s="23"/>
      <c r="O2957" s="217">
        <f t="shared" si="46"/>
        <v>-2918</v>
      </c>
    </row>
    <row r="2958" spans="2:15" ht="22.95" hidden="1" customHeight="1" x14ac:dyDescent="0.2">
      <c r="B2958" s="228" t="s">
        <v>208</v>
      </c>
      <c r="F2958" s="228" t="s">
        <v>79</v>
      </c>
      <c r="I2958" s="23"/>
      <c r="J2958" s="23"/>
      <c r="O2958" s="217">
        <f t="shared" si="46"/>
        <v>-2918</v>
      </c>
    </row>
    <row r="2959" spans="2:15" ht="22.95" hidden="1" customHeight="1" x14ac:dyDescent="0.2">
      <c r="B2959" s="228" t="s">
        <v>208</v>
      </c>
      <c r="F2959" s="228" t="s">
        <v>79</v>
      </c>
      <c r="I2959" s="23"/>
      <c r="J2959" s="23"/>
      <c r="O2959" s="217">
        <f t="shared" si="46"/>
        <v>-2918</v>
      </c>
    </row>
    <row r="2960" spans="2:15" ht="22.95" hidden="1" customHeight="1" x14ac:dyDescent="0.2">
      <c r="B2960" s="228" t="s">
        <v>208</v>
      </c>
      <c r="F2960" s="228" t="s">
        <v>79</v>
      </c>
      <c r="I2960" s="23"/>
      <c r="J2960" s="23"/>
      <c r="O2960" s="217">
        <f t="shared" si="46"/>
        <v>-2918</v>
      </c>
    </row>
    <row r="2961" spans="2:15" ht="22.95" hidden="1" customHeight="1" x14ac:dyDescent="0.2">
      <c r="B2961" s="228" t="s">
        <v>208</v>
      </c>
      <c r="F2961" s="228" t="s">
        <v>79</v>
      </c>
      <c r="I2961" s="23"/>
      <c r="J2961" s="23"/>
      <c r="O2961" s="217">
        <f t="shared" si="46"/>
        <v>-2918</v>
      </c>
    </row>
    <row r="2962" spans="2:15" ht="22.95" hidden="1" customHeight="1" x14ac:dyDescent="0.2">
      <c r="B2962" s="228" t="s">
        <v>208</v>
      </c>
      <c r="F2962" s="228" t="s">
        <v>79</v>
      </c>
      <c r="I2962" s="23"/>
      <c r="J2962" s="23"/>
      <c r="O2962" s="217">
        <f t="shared" si="46"/>
        <v>-2918</v>
      </c>
    </row>
    <row r="2963" spans="2:15" ht="22.95" hidden="1" customHeight="1" x14ac:dyDescent="0.2">
      <c r="B2963" s="228" t="s">
        <v>208</v>
      </c>
      <c r="F2963" s="228" t="s">
        <v>79</v>
      </c>
      <c r="I2963" s="23"/>
      <c r="J2963" s="23"/>
      <c r="O2963" s="217">
        <f t="shared" si="46"/>
        <v>-2918</v>
      </c>
    </row>
    <row r="2964" spans="2:15" ht="22.95" hidden="1" customHeight="1" x14ac:dyDescent="0.2">
      <c r="B2964" s="228" t="s">
        <v>208</v>
      </c>
      <c r="F2964" s="228" t="s">
        <v>79</v>
      </c>
      <c r="I2964" s="23"/>
      <c r="J2964" s="23"/>
      <c r="O2964" s="217">
        <f t="shared" si="46"/>
        <v>-2918</v>
      </c>
    </row>
    <row r="2965" spans="2:15" ht="22.95" hidden="1" customHeight="1" x14ac:dyDescent="0.2">
      <c r="B2965" s="228" t="s">
        <v>208</v>
      </c>
      <c r="F2965" s="228" t="s">
        <v>79</v>
      </c>
      <c r="I2965" s="23"/>
      <c r="J2965" s="23"/>
      <c r="O2965" s="217">
        <f t="shared" si="46"/>
        <v>-2918</v>
      </c>
    </row>
    <row r="2966" spans="2:15" ht="22.95" hidden="1" customHeight="1" x14ac:dyDescent="0.2">
      <c r="B2966" s="228" t="s">
        <v>208</v>
      </c>
      <c r="F2966" s="228" t="s">
        <v>79</v>
      </c>
      <c r="I2966" s="23"/>
      <c r="J2966" s="23"/>
      <c r="O2966" s="217">
        <f t="shared" si="46"/>
        <v>-2918</v>
      </c>
    </row>
    <row r="2967" spans="2:15" ht="22.95" hidden="1" customHeight="1" x14ac:dyDescent="0.2">
      <c r="B2967" s="228" t="s">
        <v>208</v>
      </c>
      <c r="F2967" s="228" t="s">
        <v>79</v>
      </c>
      <c r="I2967" s="23"/>
      <c r="J2967" s="23"/>
      <c r="O2967" s="217">
        <f t="shared" si="46"/>
        <v>-2918</v>
      </c>
    </row>
    <row r="2968" spans="2:15" ht="22.95" hidden="1" customHeight="1" x14ac:dyDescent="0.2">
      <c r="B2968" s="228" t="s">
        <v>208</v>
      </c>
      <c r="F2968" s="228" t="s">
        <v>79</v>
      </c>
      <c r="I2968" s="23"/>
      <c r="J2968" s="23"/>
      <c r="O2968" s="217">
        <f t="shared" si="46"/>
        <v>-2918</v>
      </c>
    </row>
    <row r="2969" spans="2:15" ht="22.95" hidden="1" customHeight="1" x14ac:dyDescent="0.2">
      <c r="B2969" s="228" t="s">
        <v>208</v>
      </c>
      <c r="F2969" s="228" t="s">
        <v>79</v>
      </c>
      <c r="I2969" s="23"/>
      <c r="J2969" s="23"/>
      <c r="O2969" s="217">
        <f t="shared" si="46"/>
        <v>-2918</v>
      </c>
    </row>
    <row r="2970" spans="2:15" ht="22.95" hidden="1" customHeight="1" x14ac:dyDescent="0.2">
      <c r="B2970" s="228" t="s">
        <v>208</v>
      </c>
      <c r="F2970" s="228" t="s">
        <v>79</v>
      </c>
      <c r="I2970" s="23"/>
      <c r="J2970" s="23"/>
      <c r="O2970" s="217">
        <f t="shared" si="46"/>
        <v>-2918</v>
      </c>
    </row>
    <row r="2971" spans="2:15" ht="22.95" hidden="1" customHeight="1" x14ac:dyDescent="0.2">
      <c r="B2971" s="228" t="s">
        <v>208</v>
      </c>
      <c r="F2971" s="228" t="s">
        <v>79</v>
      </c>
      <c r="I2971" s="23"/>
      <c r="J2971" s="23"/>
      <c r="O2971" s="217">
        <f t="shared" si="46"/>
        <v>-2918</v>
      </c>
    </row>
    <row r="2972" spans="2:15" ht="22.95" hidden="1" customHeight="1" x14ac:dyDescent="0.2">
      <c r="B2972" s="228" t="s">
        <v>208</v>
      </c>
      <c r="F2972" s="228" t="s">
        <v>79</v>
      </c>
      <c r="I2972" s="23"/>
      <c r="J2972" s="23"/>
      <c r="O2972" s="217">
        <f t="shared" si="46"/>
        <v>-2918</v>
      </c>
    </row>
    <row r="2973" spans="2:15" ht="22.95" hidden="1" customHeight="1" x14ac:dyDescent="0.2">
      <c r="B2973" s="228" t="s">
        <v>208</v>
      </c>
      <c r="F2973" s="228" t="s">
        <v>79</v>
      </c>
      <c r="I2973" s="23"/>
      <c r="J2973" s="23"/>
      <c r="O2973" s="217">
        <f t="shared" si="46"/>
        <v>-2918</v>
      </c>
    </row>
    <row r="2974" spans="2:15" ht="22.95" hidden="1" customHeight="1" x14ac:dyDescent="0.2">
      <c r="B2974" s="228" t="s">
        <v>208</v>
      </c>
      <c r="F2974" s="228" t="s">
        <v>79</v>
      </c>
      <c r="I2974" s="23"/>
      <c r="J2974" s="23"/>
      <c r="O2974" s="217">
        <f t="shared" si="46"/>
        <v>-2918</v>
      </c>
    </row>
    <row r="2975" spans="2:15" ht="22.95" hidden="1" customHeight="1" x14ac:dyDescent="0.2">
      <c r="B2975" s="228" t="s">
        <v>208</v>
      </c>
      <c r="F2975" s="228" t="s">
        <v>79</v>
      </c>
      <c r="I2975" s="23"/>
      <c r="J2975" s="23"/>
      <c r="O2975" s="217">
        <f t="shared" si="46"/>
        <v>-2918</v>
      </c>
    </row>
    <row r="2976" spans="2:15" ht="22.95" hidden="1" customHeight="1" x14ac:dyDescent="0.2">
      <c r="B2976" s="228" t="s">
        <v>208</v>
      </c>
      <c r="F2976" s="228" t="s">
        <v>79</v>
      </c>
      <c r="I2976" s="23"/>
      <c r="J2976" s="23"/>
      <c r="O2976" s="217">
        <f t="shared" si="46"/>
        <v>-2918</v>
      </c>
    </row>
    <row r="2977" spans="2:15" ht="22.95" hidden="1" customHeight="1" x14ac:dyDescent="0.2">
      <c r="B2977" s="228" t="s">
        <v>208</v>
      </c>
      <c r="F2977" s="228" t="s">
        <v>79</v>
      </c>
      <c r="I2977" s="23"/>
      <c r="J2977" s="23"/>
      <c r="O2977" s="217">
        <f t="shared" si="46"/>
        <v>-2918</v>
      </c>
    </row>
    <row r="2978" spans="2:15" ht="22.95" hidden="1" customHeight="1" x14ac:dyDescent="0.2">
      <c r="B2978" s="228" t="s">
        <v>208</v>
      </c>
      <c r="F2978" s="228" t="s">
        <v>79</v>
      </c>
      <c r="I2978" s="23"/>
      <c r="J2978" s="23"/>
      <c r="O2978" s="217">
        <f t="shared" si="46"/>
        <v>-2918</v>
      </c>
    </row>
    <row r="2979" spans="2:15" ht="22.95" hidden="1" customHeight="1" x14ac:dyDescent="0.2">
      <c r="B2979" s="228" t="s">
        <v>208</v>
      </c>
      <c r="F2979" s="228" t="s">
        <v>79</v>
      </c>
      <c r="I2979" s="23"/>
      <c r="J2979" s="23"/>
      <c r="O2979" s="217">
        <f t="shared" ref="O2979:O3042" si="47">O2978+M2979-N2979</f>
        <v>-2918</v>
      </c>
    </row>
    <row r="2980" spans="2:15" ht="22.95" hidden="1" customHeight="1" x14ac:dyDescent="0.2">
      <c r="B2980" s="228" t="s">
        <v>208</v>
      </c>
      <c r="F2980" s="228" t="s">
        <v>79</v>
      </c>
      <c r="I2980" s="23"/>
      <c r="J2980" s="23"/>
      <c r="O2980" s="217">
        <f t="shared" si="47"/>
        <v>-2918</v>
      </c>
    </row>
    <row r="2981" spans="2:15" ht="22.95" hidden="1" customHeight="1" x14ac:dyDescent="0.2">
      <c r="B2981" s="228" t="s">
        <v>208</v>
      </c>
      <c r="F2981" s="228" t="s">
        <v>79</v>
      </c>
      <c r="I2981" s="23"/>
      <c r="J2981" s="23"/>
      <c r="O2981" s="217">
        <f t="shared" si="47"/>
        <v>-2918</v>
      </c>
    </row>
    <row r="2982" spans="2:15" ht="22.95" hidden="1" customHeight="1" x14ac:dyDescent="0.2">
      <c r="B2982" s="228" t="s">
        <v>208</v>
      </c>
      <c r="F2982" s="228" t="s">
        <v>79</v>
      </c>
      <c r="I2982" s="23"/>
      <c r="J2982" s="23"/>
      <c r="O2982" s="217">
        <f t="shared" si="47"/>
        <v>-2918</v>
      </c>
    </row>
    <row r="2983" spans="2:15" ht="22.95" hidden="1" customHeight="1" x14ac:dyDescent="0.2">
      <c r="B2983" s="228" t="s">
        <v>208</v>
      </c>
      <c r="F2983" s="228" t="s">
        <v>79</v>
      </c>
      <c r="I2983" s="23"/>
      <c r="J2983" s="23"/>
      <c r="O2983" s="217">
        <f t="shared" si="47"/>
        <v>-2918</v>
      </c>
    </row>
    <row r="2984" spans="2:15" ht="22.95" hidden="1" customHeight="1" x14ac:dyDescent="0.2">
      <c r="B2984" s="228" t="s">
        <v>208</v>
      </c>
      <c r="F2984" s="228" t="s">
        <v>79</v>
      </c>
      <c r="I2984" s="23"/>
      <c r="J2984" s="23"/>
      <c r="O2984" s="217">
        <f t="shared" si="47"/>
        <v>-2918</v>
      </c>
    </row>
    <row r="2985" spans="2:15" ht="22.95" hidden="1" customHeight="1" x14ac:dyDescent="0.2">
      <c r="B2985" s="228" t="s">
        <v>208</v>
      </c>
      <c r="F2985" s="228" t="s">
        <v>79</v>
      </c>
      <c r="I2985" s="23"/>
      <c r="J2985" s="23"/>
      <c r="O2985" s="217">
        <f t="shared" si="47"/>
        <v>-2918</v>
      </c>
    </row>
    <row r="2986" spans="2:15" ht="22.95" hidden="1" customHeight="1" x14ac:dyDescent="0.2">
      <c r="B2986" s="228" t="s">
        <v>208</v>
      </c>
      <c r="F2986" s="228" t="s">
        <v>79</v>
      </c>
      <c r="I2986" s="23"/>
      <c r="J2986" s="23"/>
      <c r="O2986" s="217">
        <f t="shared" si="47"/>
        <v>-2918</v>
      </c>
    </row>
    <row r="2987" spans="2:15" ht="22.95" hidden="1" customHeight="1" x14ac:dyDescent="0.2">
      <c r="B2987" s="228" t="s">
        <v>208</v>
      </c>
      <c r="F2987" s="228" t="s">
        <v>79</v>
      </c>
      <c r="I2987" s="23"/>
      <c r="J2987" s="23"/>
      <c r="O2987" s="217">
        <f t="shared" si="47"/>
        <v>-2918</v>
      </c>
    </row>
    <row r="2988" spans="2:15" ht="22.95" hidden="1" customHeight="1" x14ac:dyDescent="0.2">
      <c r="B2988" s="228" t="s">
        <v>208</v>
      </c>
      <c r="F2988" s="228" t="s">
        <v>79</v>
      </c>
      <c r="I2988" s="23"/>
      <c r="J2988" s="23"/>
      <c r="O2988" s="217">
        <f t="shared" si="47"/>
        <v>-2918</v>
      </c>
    </row>
    <row r="2989" spans="2:15" ht="22.95" hidden="1" customHeight="1" x14ac:dyDescent="0.2">
      <c r="B2989" s="228" t="s">
        <v>208</v>
      </c>
      <c r="F2989" s="228" t="s">
        <v>79</v>
      </c>
      <c r="I2989" s="23"/>
      <c r="J2989" s="23"/>
      <c r="O2989" s="217">
        <f t="shared" si="47"/>
        <v>-2918</v>
      </c>
    </row>
    <row r="2990" spans="2:15" ht="22.95" hidden="1" customHeight="1" x14ac:dyDescent="0.2">
      <c r="B2990" s="228" t="s">
        <v>208</v>
      </c>
      <c r="F2990" s="228" t="s">
        <v>79</v>
      </c>
      <c r="I2990" s="23"/>
      <c r="J2990" s="23"/>
      <c r="O2990" s="217">
        <f t="shared" si="47"/>
        <v>-2918</v>
      </c>
    </row>
    <row r="2991" spans="2:15" ht="22.95" hidden="1" customHeight="1" x14ac:dyDescent="0.2">
      <c r="B2991" s="228" t="s">
        <v>208</v>
      </c>
      <c r="F2991" s="228" t="s">
        <v>79</v>
      </c>
      <c r="I2991" s="23"/>
      <c r="J2991" s="23"/>
      <c r="O2991" s="217">
        <f t="shared" si="47"/>
        <v>-2918</v>
      </c>
    </row>
    <row r="2992" spans="2:15" ht="22.95" hidden="1" customHeight="1" x14ac:dyDescent="0.2">
      <c r="B2992" s="228" t="s">
        <v>208</v>
      </c>
      <c r="F2992" s="228" t="s">
        <v>79</v>
      </c>
      <c r="I2992" s="23"/>
      <c r="J2992" s="23"/>
      <c r="O2992" s="217">
        <f t="shared" si="47"/>
        <v>-2918</v>
      </c>
    </row>
    <row r="2993" spans="2:15" ht="22.95" hidden="1" customHeight="1" x14ac:dyDescent="0.2">
      <c r="B2993" s="228" t="s">
        <v>208</v>
      </c>
      <c r="F2993" s="228" t="s">
        <v>79</v>
      </c>
      <c r="I2993" s="23"/>
      <c r="J2993" s="23"/>
      <c r="O2993" s="217">
        <f t="shared" si="47"/>
        <v>-2918</v>
      </c>
    </row>
    <row r="2994" spans="2:15" ht="22.95" hidden="1" customHeight="1" x14ac:dyDescent="0.2">
      <c r="B2994" s="228" t="s">
        <v>208</v>
      </c>
      <c r="F2994" s="228" t="s">
        <v>79</v>
      </c>
      <c r="I2994" s="23"/>
      <c r="J2994" s="23"/>
      <c r="O2994" s="217">
        <f t="shared" si="47"/>
        <v>-2918</v>
      </c>
    </row>
    <row r="2995" spans="2:15" ht="22.95" hidden="1" customHeight="1" x14ac:dyDescent="0.2">
      <c r="B2995" s="228" t="s">
        <v>208</v>
      </c>
      <c r="F2995" s="228" t="s">
        <v>79</v>
      </c>
      <c r="I2995" s="23"/>
      <c r="J2995" s="23"/>
      <c r="O2995" s="217">
        <f t="shared" si="47"/>
        <v>-2918</v>
      </c>
    </row>
    <row r="2996" spans="2:15" ht="22.95" hidden="1" customHeight="1" x14ac:dyDescent="0.2">
      <c r="B2996" s="228" t="s">
        <v>208</v>
      </c>
      <c r="F2996" s="228" t="s">
        <v>79</v>
      </c>
      <c r="I2996" s="23"/>
      <c r="J2996" s="23"/>
      <c r="O2996" s="217">
        <f t="shared" si="47"/>
        <v>-2918</v>
      </c>
    </row>
    <row r="2997" spans="2:15" ht="22.95" hidden="1" customHeight="1" x14ac:dyDescent="0.2">
      <c r="B2997" s="228" t="s">
        <v>208</v>
      </c>
      <c r="F2997" s="228" t="s">
        <v>79</v>
      </c>
      <c r="I2997" s="23"/>
      <c r="J2997" s="23"/>
      <c r="O2997" s="217">
        <f t="shared" si="47"/>
        <v>-2918</v>
      </c>
    </row>
    <row r="2998" spans="2:15" ht="22.95" hidden="1" customHeight="1" x14ac:dyDescent="0.2">
      <c r="B2998" s="228" t="s">
        <v>208</v>
      </c>
      <c r="F2998" s="228" t="s">
        <v>79</v>
      </c>
      <c r="I2998" s="23"/>
      <c r="J2998" s="23"/>
      <c r="O2998" s="217">
        <f t="shared" si="47"/>
        <v>-2918</v>
      </c>
    </row>
    <row r="2999" spans="2:15" ht="22.95" hidden="1" customHeight="1" x14ac:dyDescent="0.2">
      <c r="B2999" s="228" t="s">
        <v>208</v>
      </c>
      <c r="F2999" s="228" t="s">
        <v>79</v>
      </c>
      <c r="I2999" s="23"/>
      <c r="J2999" s="23"/>
      <c r="O2999" s="217">
        <f t="shared" si="47"/>
        <v>-2918</v>
      </c>
    </row>
    <row r="3000" spans="2:15" ht="22.95" hidden="1" customHeight="1" x14ac:dyDescent="0.2">
      <c r="B3000" s="228" t="s">
        <v>208</v>
      </c>
      <c r="F3000" s="228" t="s">
        <v>79</v>
      </c>
      <c r="I3000" s="23"/>
      <c r="J3000" s="23"/>
      <c r="O3000" s="217">
        <f t="shared" si="47"/>
        <v>-2918</v>
      </c>
    </row>
    <row r="3001" spans="2:15" ht="22.95" hidden="1" customHeight="1" x14ac:dyDescent="0.2">
      <c r="B3001" s="228" t="s">
        <v>208</v>
      </c>
      <c r="F3001" s="228" t="s">
        <v>79</v>
      </c>
      <c r="I3001" s="23"/>
      <c r="J3001" s="23"/>
      <c r="O3001" s="217">
        <f t="shared" si="47"/>
        <v>-2918</v>
      </c>
    </row>
    <row r="3002" spans="2:15" ht="22.95" hidden="1" customHeight="1" x14ac:dyDescent="0.2">
      <c r="B3002" s="228" t="s">
        <v>208</v>
      </c>
      <c r="F3002" s="228" t="s">
        <v>79</v>
      </c>
      <c r="I3002" s="23"/>
      <c r="J3002" s="23"/>
      <c r="O3002" s="217">
        <f t="shared" si="47"/>
        <v>-2918</v>
      </c>
    </row>
    <row r="3003" spans="2:15" ht="22.95" hidden="1" customHeight="1" x14ac:dyDescent="0.2">
      <c r="B3003" s="228" t="s">
        <v>208</v>
      </c>
      <c r="F3003" s="228" t="s">
        <v>79</v>
      </c>
      <c r="I3003" s="23"/>
      <c r="J3003" s="23"/>
      <c r="O3003" s="217">
        <f t="shared" si="47"/>
        <v>-2918</v>
      </c>
    </row>
    <row r="3004" spans="2:15" ht="22.95" hidden="1" customHeight="1" x14ac:dyDescent="0.2">
      <c r="B3004" s="228" t="s">
        <v>208</v>
      </c>
      <c r="F3004" s="228" t="s">
        <v>79</v>
      </c>
      <c r="I3004" s="23"/>
      <c r="J3004" s="23"/>
      <c r="O3004" s="217">
        <f t="shared" si="47"/>
        <v>-2918</v>
      </c>
    </row>
    <row r="3005" spans="2:15" ht="22.95" hidden="1" customHeight="1" x14ac:dyDescent="0.2">
      <c r="B3005" s="228" t="s">
        <v>208</v>
      </c>
      <c r="F3005" s="228" t="s">
        <v>79</v>
      </c>
      <c r="I3005" s="23"/>
      <c r="J3005" s="23"/>
      <c r="O3005" s="217">
        <f t="shared" si="47"/>
        <v>-2918</v>
      </c>
    </row>
    <row r="3006" spans="2:15" ht="22.95" hidden="1" customHeight="1" x14ac:dyDescent="0.2">
      <c r="B3006" s="228" t="s">
        <v>208</v>
      </c>
      <c r="F3006" s="228" t="s">
        <v>79</v>
      </c>
      <c r="I3006" s="23"/>
      <c r="J3006" s="23"/>
      <c r="O3006" s="217">
        <f t="shared" si="47"/>
        <v>-2918</v>
      </c>
    </row>
    <row r="3007" spans="2:15" ht="22.95" hidden="1" customHeight="1" x14ac:dyDescent="0.2">
      <c r="B3007" s="228" t="s">
        <v>208</v>
      </c>
      <c r="F3007" s="228" t="s">
        <v>79</v>
      </c>
      <c r="I3007" s="23"/>
      <c r="J3007" s="23"/>
      <c r="O3007" s="217">
        <f t="shared" si="47"/>
        <v>-2918</v>
      </c>
    </row>
    <row r="3008" spans="2:15" ht="22.95" hidden="1" customHeight="1" x14ac:dyDescent="0.2">
      <c r="B3008" s="228" t="s">
        <v>208</v>
      </c>
      <c r="F3008" s="228" t="s">
        <v>79</v>
      </c>
      <c r="I3008" s="23"/>
      <c r="J3008" s="23"/>
      <c r="O3008" s="217">
        <f t="shared" si="47"/>
        <v>-2918</v>
      </c>
    </row>
    <row r="3009" spans="2:15" ht="22.95" hidden="1" customHeight="1" x14ac:dyDescent="0.2">
      <c r="B3009" s="228" t="s">
        <v>208</v>
      </c>
      <c r="F3009" s="228" t="s">
        <v>79</v>
      </c>
      <c r="I3009" s="23"/>
      <c r="J3009" s="23"/>
      <c r="O3009" s="217">
        <f t="shared" si="47"/>
        <v>-2918</v>
      </c>
    </row>
    <row r="3010" spans="2:15" ht="22.95" hidden="1" customHeight="1" x14ac:dyDescent="0.2">
      <c r="B3010" s="228" t="s">
        <v>208</v>
      </c>
      <c r="F3010" s="228" t="s">
        <v>79</v>
      </c>
      <c r="I3010" s="23"/>
      <c r="J3010" s="23"/>
      <c r="O3010" s="217">
        <f t="shared" si="47"/>
        <v>-2918</v>
      </c>
    </row>
    <row r="3011" spans="2:15" ht="22.95" hidden="1" customHeight="1" x14ac:dyDescent="0.2">
      <c r="B3011" s="228" t="s">
        <v>208</v>
      </c>
      <c r="F3011" s="228" t="s">
        <v>79</v>
      </c>
      <c r="I3011" s="23"/>
      <c r="J3011" s="23"/>
      <c r="O3011" s="217">
        <f t="shared" si="47"/>
        <v>-2918</v>
      </c>
    </row>
    <row r="3012" spans="2:15" ht="22.95" hidden="1" customHeight="1" x14ac:dyDescent="0.2">
      <c r="B3012" s="228" t="s">
        <v>208</v>
      </c>
      <c r="F3012" s="228" t="s">
        <v>79</v>
      </c>
      <c r="I3012" s="23"/>
      <c r="J3012" s="23"/>
      <c r="O3012" s="217">
        <f t="shared" si="47"/>
        <v>-2918</v>
      </c>
    </row>
    <row r="3013" spans="2:15" ht="22.95" hidden="1" customHeight="1" x14ac:dyDescent="0.2">
      <c r="B3013" s="228" t="s">
        <v>208</v>
      </c>
      <c r="F3013" s="228" t="s">
        <v>79</v>
      </c>
      <c r="I3013" s="23"/>
      <c r="J3013" s="23"/>
      <c r="O3013" s="217">
        <f t="shared" si="47"/>
        <v>-2918</v>
      </c>
    </row>
    <row r="3014" spans="2:15" ht="22.95" hidden="1" customHeight="1" x14ac:dyDescent="0.2">
      <c r="B3014" s="228" t="s">
        <v>208</v>
      </c>
      <c r="F3014" s="228" t="s">
        <v>79</v>
      </c>
      <c r="I3014" s="23"/>
      <c r="J3014" s="23"/>
      <c r="O3014" s="217">
        <f t="shared" si="47"/>
        <v>-2918</v>
      </c>
    </row>
    <row r="3015" spans="2:15" ht="22.95" hidden="1" customHeight="1" x14ac:dyDescent="0.2">
      <c r="B3015" s="228" t="s">
        <v>208</v>
      </c>
      <c r="F3015" s="228" t="s">
        <v>79</v>
      </c>
      <c r="I3015" s="23"/>
      <c r="J3015" s="23"/>
      <c r="O3015" s="217">
        <f t="shared" si="47"/>
        <v>-2918</v>
      </c>
    </row>
    <row r="3016" spans="2:15" ht="22.95" hidden="1" customHeight="1" x14ac:dyDescent="0.2">
      <c r="B3016" s="228" t="s">
        <v>208</v>
      </c>
      <c r="F3016" s="228" t="s">
        <v>79</v>
      </c>
      <c r="I3016" s="23"/>
      <c r="J3016" s="23"/>
      <c r="O3016" s="217">
        <f t="shared" si="47"/>
        <v>-2918</v>
      </c>
    </row>
    <row r="3017" spans="2:15" ht="22.95" hidden="1" customHeight="1" x14ac:dyDescent="0.2">
      <c r="B3017" s="228" t="s">
        <v>208</v>
      </c>
      <c r="F3017" s="228" t="s">
        <v>79</v>
      </c>
      <c r="I3017" s="23"/>
      <c r="J3017" s="23"/>
      <c r="O3017" s="217">
        <f t="shared" si="47"/>
        <v>-2918</v>
      </c>
    </row>
    <row r="3018" spans="2:15" ht="22.95" hidden="1" customHeight="1" x14ac:dyDescent="0.2">
      <c r="B3018" s="228" t="s">
        <v>208</v>
      </c>
      <c r="F3018" s="228" t="s">
        <v>79</v>
      </c>
      <c r="I3018" s="23"/>
      <c r="J3018" s="23"/>
      <c r="O3018" s="217">
        <f t="shared" si="47"/>
        <v>-2918</v>
      </c>
    </row>
    <row r="3019" spans="2:15" ht="22.95" hidden="1" customHeight="1" x14ac:dyDescent="0.2">
      <c r="B3019" s="228" t="s">
        <v>208</v>
      </c>
      <c r="F3019" s="228" t="s">
        <v>79</v>
      </c>
      <c r="I3019" s="23"/>
      <c r="J3019" s="23"/>
      <c r="O3019" s="217">
        <f t="shared" si="47"/>
        <v>-2918</v>
      </c>
    </row>
    <row r="3020" spans="2:15" ht="22.95" hidden="1" customHeight="1" x14ac:dyDescent="0.2">
      <c r="B3020" s="228" t="s">
        <v>208</v>
      </c>
      <c r="F3020" s="228" t="s">
        <v>79</v>
      </c>
      <c r="I3020" s="23"/>
      <c r="J3020" s="23"/>
      <c r="O3020" s="217">
        <f t="shared" si="47"/>
        <v>-2918</v>
      </c>
    </row>
    <row r="3021" spans="2:15" ht="22.95" hidden="1" customHeight="1" x14ac:dyDescent="0.2">
      <c r="B3021" s="228" t="s">
        <v>208</v>
      </c>
      <c r="F3021" s="228" t="s">
        <v>79</v>
      </c>
      <c r="I3021" s="23"/>
      <c r="J3021" s="23"/>
      <c r="O3021" s="217">
        <f t="shared" si="47"/>
        <v>-2918</v>
      </c>
    </row>
    <row r="3022" spans="2:15" ht="22.95" hidden="1" customHeight="1" x14ac:dyDescent="0.2">
      <c r="B3022" s="228" t="s">
        <v>208</v>
      </c>
      <c r="F3022" s="228" t="s">
        <v>79</v>
      </c>
      <c r="I3022" s="23"/>
      <c r="J3022" s="23"/>
      <c r="O3022" s="217">
        <f t="shared" si="47"/>
        <v>-2918</v>
      </c>
    </row>
    <row r="3023" spans="2:15" ht="22.95" hidden="1" customHeight="1" x14ac:dyDescent="0.2">
      <c r="B3023" s="228" t="s">
        <v>208</v>
      </c>
      <c r="F3023" s="228" t="s">
        <v>79</v>
      </c>
      <c r="I3023" s="23"/>
      <c r="J3023" s="23"/>
      <c r="O3023" s="217">
        <f t="shared" si="47"/>
        <v>-2918</v>
      </c>
    </row>
    <row r="3024" spans="2:15" ht="22.95" hidden="1" customHeight="1" x14ac:dyDescent="0.2">
      <c r="B3024" s="228" t="s">
        <v>208</v>
      </c>
      <c r="F3024" s="228" t="s">
        <v>79</v>
      </c>
      <c r="I3024" s="23"/>
      <c r="J3024" s="23"/>
      <c r="O3024" s="217">
        <f t="shared" si="47"/>
        <v>-2918</v>
      </c>
    </row>
    <row r="3025" spans="2:15" ht="22.95" hidden="1" customHeight="1" x14ac:dyDescent="0.2">
      <c r="B3025" s="228" t="s">
        <v>208</v>
      </c>
      <c r="F3025" s="228" t="s">
        <v>79</v>
      </c>
      <c r="I3025" s="23"/>
      <c r="J3025" s="23"/>
      <c r="O3025" s="217">
        <f t="shared" si="47"/>
        <v>-2918</v>
      </c>
    </row>
    <row r="3026" spans="2:15" ht="22.95" hidden="1" customHeight="1" x14ac:dyDescent="0.2">
      <c r="B3026" s="228" t="s">
        <v>208</v>
      </c>
      <c r="F3026" s="228" t="s">
        <v>79</v>
      </c>
      <c r="I3026" s="23"/>
      <c r="J3026" s="23"/>
      <c r="O3026" s="217">
        <f t="shared" si="47"/>
        <v>-2918</v>
      </c>
    </row>
    <row r="3027" spans="2:15" ht="22.95" hidden="1" customHeight="1" x14ac:dyDescent="0.2">
      <c r="B3027" s="228" t="s">
        <v>208</v>
      </c>
      <c r="F3027" s="228" t="s">
        <v>79</v>
      </c>
      <c r="I3027" s="23"/>
      <c r="J3027" s="23"/>
      <c r="O3027" s="217">
        <f t="shared" si="47"/>
        <v>-2918</v>
      </c>
    </row>
    <row r="3028" spans="2:15" ht="22.95" hidden="1" customHeight="1" x14ac:dyDescent="0.2">
      <c r="B3028" s="228" t="s">
        <v>208</v>
      </c>
      <c r="F3028" s="228" t="s">
        <v>79</v>
      </c>
      <c r="I3028" s="23"/>
      <c r="J3028" s="23"/>
      <c r="O3028" s="217">
        <f t="shared" si="47"/>
        <v>-2918</v>
      </c>
    </row>
    <row r="3029" spans="2:15" ht="22.95" hidden="1" customHeight="1" x14ac:dyDescent="0.2">
      <c r="B3029" s="228" t="s">
        <v>208</v>
      </c>
      <c r="F3029" s="228" t="s">
        <v>79</v>
      </c>
      <c r="I3029" s="23"/>
      <c r="J3029" s="23"/>
      <c r="O3029" s="217">
        <f t="shared" si="47"/>
        <v>-2918</v>
      </c>
    </row>
    <row r="3030" spans="2:15" ht="22.95" hidden="1" customHeight="1" x14ac:dyDescent="0.2">
      <c r="B3030" s="228" t="s">
        <v>208</v>
      </c>
      <c r="F3030" s="228" t="s">
        <v>79</v>
      </c>
      <c r="I3030" s="23"/>
      <c r="J3030" s="23"/>
      <c r="O3030" s="217">
        <f t="shared" si="47"/>
        <v>-2918</v>
      </c>
    </row>
    <row r="3031" spans="2:15" ht="22.95" hidden="1" customHeight="1" x14ac:dyDescent="0.2">
      <c r="B3031" s="228" t="s">
        <v>208</v>
      </c>
      <c r="F3031" s="228" t="s">
        <v>79</v>
      </c>
      <c r="I3031" s="23"/>
      <c r="J3031" s="23"/>
      <c r="O3031" s="217">
        <f t="shared" si="47"/>
        <v>-2918</v>
      </c>
    </row>
    <row r="3032" spans="2:15" ht="22.95" hidden="1" customHeight="1" x14ac:dyDescent="0.2">
      <c r="B3032" s="228" t="s">
        <v>208</v>
      </c>
      <c r="F3032" s="228" t="s">
        <v>79</v>
      </c>
      <c r="I3032" s="23"/>
      <c r="J3032" s="23"/>
      <c r="O3032" s="217">
        <f t="shared" si="47"/>
        <v>-2918</v>
      </c>
    </row>
    <row r="3033" spans="2:15" ht="22.95" hidden="1" customHeight="1" x14ac:dyDescent="0.2">
      <c r="B3033" s="228" t="s">
        <v>208</v>
      </c>
      <c r="F3033" s="228" t="s">
        <v>79</v>
      </c>
      <c r="I3033" s="23"/>
      <c r="J3033" s="23"/>
      <c r="O3033" s="217">
        <f t="shared" si="47"/>
        <v>-2918</v>
      </c>
    </row>
    <row r="3034" spans="2:15" ht="22.95" hidden="1" customHeight="1" x14ac:dyDescent="0.2">
      <c r="B3034" s="228" t="s">
        <v>208</v>
      </c>
      <c r="F3034" s="228" t="s">
        <v>79</v>
      </c>
      <c r="I3034" s="23"/>
      <c r="J3034" s="23"/>
      <c r="O3034" s="217">
        <f t="shared" si="47"/>
        <v>-2918</v>
      </c>
    </row>
    <row r="3035" spans="2:15" ht="22.95" hidden="1" customHeight="1" x14ac:dyDescent="0.2">
      <c r="B3035" s="228" t="s">
        <v>208</v>
      </c>
      <c r="F3035" s="228" t="s">
        <v>79</v>
      </c>
      <c r="I3035" s="23"/>
      <c r="J3035" s="23"/>
      <c r="O3035" s="217">
        <f t="shared" si="47"/>
        <v>-2918</v>
      </c>
    </row>
    <row r="3036" spans="2:15" ht="22.95" hidden="1" customHeight="1" x14ac:dyDescent="0.2">
      <c r="B3036" s="228" t="s">
        <v>208</v>
      </c>
      <c r="F3036" s="228" t="s">
        <v>79</v>
      </c>
      <c r="I3036" s="23"/>
      <c r="J3036" s="23"/>
      <c r="O3036" s="217">
        <f t="shared" si="47"/>
        <v>-2918</v>
      </c>
    </row>
    <row r="3037" spans="2:15" ht="22.95" hidden="1" customHeight="1" x14ac:dyDescent="0.2">
      <c r="B3037" s="228" t="s">
        <v>208</v>
      </c>
      <c r="F3037" s="228" t="s">
        <v>79</v>
      </c>
      <c r="I3037" s="23"/>
      <c r="J3037" s="23"/>
      <c r="O3037" s="217">
        <f t="shared" si="47"/>
        <v>-2918</v>
      </c>
    </row>
    <row r="3038" spans="2:15" ht="22.95" hidden="1" customHeight="1" x14ac:dyDescent="0.2">
      <c r="B3038" s="228" t="s">
        <v>208</v>
      </c>
      <c r="F3038" s="228" t="s">
        <v>79</v>
      </c>
      <c r="I3038" s="23"/>
      <c r="J3038" s="23"/>
      <c r="O3038" s="217">
        <f t="shared" si="47"/>
        <v>-2918</v>
      </c>
    </row>
    <row r="3039" spans="2:15" ht="22.95" hidden="1" customHeight="1" x14ac:dyDescent="0.2">
      <c r="B3039" s="228" t="s">
        <v>208</v>
      </c>
      <c r="F3039" s="228" t="s">
        <v>79</v>
      </c>
      <c r="I3039" s="23"/>
      <c r="J3039" s="23"/>
      <c r="O3039" s="217">
        <f t="shared" si="47"/>
        <v>-2918</v>
      </c>
    </row>
    <row r="3040" spans="2:15" ht="22.95" hidden="1" customHeight="1" x14ac:dyDescent="0.2">
      <c r="B3040" s="228" t="s">
        <v>208</v>
      </c>
      <c r="F3040" s="228" t="s">
        <v>79</v>
      </c>
      <c r="I3040" s="23"/>
      <c r="J3040" s="23"/>
      <c r="O3040" s="217">
        <f t="shared" si="47"/>
        <v>-2918</v>
      </c>
    </row>
    <row r="3041" spans="2:15" ht="22.95" hidden="1" customHeight="1" x14ac:dyDescent="0.2">
      <c r="B3041" s="228" t="s">
        <v>208</v>
      </c>
      <c r="F3041" s="228" t="s">
        <v>79</v>
      </c>
      <c r="I3041" s="23"/>
      <c r="J3041" s="23"/>
      <c r="O3041" s="217">
        <f t="shared" si="47"/>
        <v>-2918</v>
      </c>
    </row>
    <row r="3042" spans="2:15" ht="22.95" hidden="1" customHeight="1" x14ac:dyDescent="0.2">
      <c r="B3042" s="228" t="s">
        <v>208</v>
      </c>
      <c r="F3042" s="228" t="s">
        <v>79</v>
      </c>
      <c r="I3042" s="23"/>
      <c r="J3042" s="23"/>
      <c r="O3042" s="217">
        <f t="shared" si="47"/>
        <v>-2918</v>
      </c>
    </row>
    <row r="3043" spans="2:15" ht="22.95" hidden="1" customHeight="1" x14ac:dyDescent="0.2">
      <c r="B3043" s="228" t="s">
        <v>208</v>
      </c>
      <c r="F3043" s="228" t="s">
        <v>79</v>
      </c>
      <c r="I3043" s="23"/>
      <c r="J3043" s="23"/>
      <c r="O3043" s="217">
        <f t="shared" ref="O3043:O3106" si="48">O3042+M3043-N3043</f>
        <v>-2918</v>
      </c>
    </row>
    <row r="3044" spans="2:15" ht="22.95" hidden="1" customHeight="1" x14ac:dyDescent="0.2">
      <c r="B3044" s="228" t="s">
        <v>208</v>
      </c>
      <c r="F3044" s="228" t="s">
        <v>79</v>
      </c>
      <c r="I3044" s="23"/>
      <c r="J3044" s="23"/>
      <c r="O3044" s="217">
        <f t="shared" si="48"/>
        <v>-2918</v>
      </c>
    </row>
    <row r="3045" spans="2:15" ht="22.95" hidden="1" customHeight="1" x14ac:dyDescent="0.2">
      <c r="B3045" s="228" t="s">
        <v>208</v>
      </c>
      <c r="F3045" s="228" t="s">
        <v>79</v>
      </c>
      <c r="I3045" s="23"/>
      <c r="J3045" s="23"/>
      <c r="O3045" s="217">
        <f t="shared" si="48"/>
        <v>-2918</v>
      </c>
    </row>
    <row r="3046" spans="2:15" ht="22.95" hidden="1" customHeight="1" x14ac:dyDescent="0.2">
      <c r="B3046" s="228" t="s">
        <v>208</v>
      </c>
      <c r="F3046" s="228" t="s">
        <v>79</v>
      </c>
      <c r="I3046" s="23"/>
      <c r="J3046" s="23"/>
      <c r="O3046" s="217">
        <f t="shared" si="48"/>
        <v>-2918</v>
      </c>
    </row>
    <row r="3047" spans="2:15" ht="22.95" hidden="1" customHeight="1" x14ac:dyDescent="0.2">
      <c r="B3047" s="228" t="s">
        <v>208</v>
      </c>
      <c r="F3047" s="228" t="s">
        <v>79</v>
      </c>
      <c r="I3047" s="23"/>
      <c r="J3047" s="23"/>
      <c r="O3047" s="217">
        <f t="shared" si="48"/>
        <v>-2918</v>
      </c>
    </row>
    <row r="3048" spans="2:15" ht="22.95" hidden="1" customHeight="1" x14ac:dyDescent="0.2">
      <c r="B3048" s="228" t="s">
        <v>208</v>
      </c>
      <c r="F3048" s="228" t="s">
        <v>79</v>
      </c>
      <c r="I3048" s="23"/>
      <c r="J3048" s="23"/>
      <c r="O3048" s="217">
        <f t="shared" si="48"/>
        <v>-2918</v>
      </c>
    </row>
    <row r="3049" spans="2:15" ht="22.95" hidden="1" customHeight="1" x14ac:dyDescent="0.2">
      <c r="B3049" s="228" t="s">
        <v>208</v>
      </c>
      <c r="F3049" s="228" t="s">
        <v>79</v>
      </c>
      <c r="I3049" s="23"/>
      <c r="J3049" s="23"/>
      <c r="O3049" s="217">
        <f t="shared" si="48"/>
        <v>-2918</v>
      </c>
    </row>
    <row r="3050" spans="2:15" ht="22.95" hidden="1" customHeight="1" x14ac:dyDescent="0.2">
      <c r="B3050" s="228" t="s">
        <v>208</v>
      </c>
      <c r="F3050" s="228" t="s">
        <v>79</v>
      </c>
      <c r="I3050" s="23"/>
      <c r="J3050" s="23"/>
      <c r="O3050" s="217">
        <f t="shared" si="48"/>
        <v>-2918</v>
      </c>
    </row>
    <row r="3051" spans="2:15" ht="22.95" hidden="1" customHeight="1" x14ac:dyDescent="0.2">
      <c r="B3051" s="228" t="s">
        <v>208</v>
      </c>
      <c r="F3051" s="228" t="s">
        <v>79</v>
      </c>
      <c r="I3051" s="23"/>
      <c r="J3051" s="23"/>
      <c r="O3051" s="217">
        <f t="shared" si="48"/>
        <v>-2918</v>
      </c>
    </row>
    <row r="3052" spans="2:15" ht="22.95" hidden="1" customHeight="1" x14ac:dyDescent="0.2">
      <c r="B3052" s="228" t="s">
        <v>208</v>
      </c>
      <c r="F3052" s="228" t="s">
        <v>79</v>
      </c>
      <c r="I3052" s="23"/>
      <c r="J3052" s="23"/>
      <c r="O3052" s="217">
        <f t="shared" si="48"/>
        <v>-2918</v>
      </c>
    </row>
    <row r="3053" spans="2:15" ht="22.95" hidden="1" customHeight="1" x14ac:dyDescent="0.2">
      <c r="B3053" s="228" t="s">
        <v>208</v>
      </c>
      <c r="F3053" s="228" t="s">
        <v>79</v>
      </c>
      <c r="I3053" s="23"/>
      <c r="J3053" s="23"/>
      <c r="O3053" s="217">
        <f t="shared" si="48"/>
        <v>-2918</v>
      </c>
    </row>
    <row r="3054" spans="2:15" ht="22.95" hidden="1" customHeight="1" x14ac:dyDescent="0.2">
      <c r="B3054" s="228" t="s">
        <v>208</v>
      </c>
      <c r="F3054" s="228" t="s">
        <v>79</v>
      </c>
      <c r="I3054" s="23"/>
      <c r="J3054" s="23"/>
      <c r="O3054" s="217">
        <f t="shared" si="48"/>
        <v>-2918</v>
      </c>
    </row>
    <row r="3055" spans="2:15" ht="22.95" hidden="1" customHeight="1" x14ac:dyDescent="0.2">
      <c r="B3055" s="228" t="s">
        <v>208</v>
      </c>
      <c r="F3055" s="228" t="s">
        <v>79</v>
      </c>
      <c r="I3055" s="23"/>
      <c r="J3055" s="23"/>
      <c r="O3055" s="217">
        <f t="shared" si="48"/>
        <v>-2918</v>
      </c>
    </row>
    <row r="3056" spans="2:15" ht="22.95" hidden="1" customHeight="1" x14ac:dyDescent="0.2">
      <c r="B3056" s="228" t="s">
        <v>208</v>
      </c>
      <c r="F3056" s="228" t="s">
        <v>79</v>
      </c>
      <c r="I3056" s="23"/>
      <c r="J3056" s="23"/>
      <c r="O3056" s="217">
        <f t="shared" si="48"/>
        <v>-2918</v>
      </c>
    </row>
    <row r="3057" spans="2:15" ht="22.95" hidden="1" customHeight="1" x14ac:dyDescent="0.2">
      <c r="B3057" s="228" t="s">
        <v>208</v>
      </c>
      <c r="F3057" s="228" t="s">
        <v>79</v>
      </c>
      <c r="I3057" s="23"/>
      <c r="J3057" s="23"/>
      <c r="O3057" s="217">
        <f t="shared" si="48"/>
        <v>-2918</v>
      </c>
    </row>
    <row r="3058" spans="2:15" ht="22.95" hidden="1" customHeight="1" x14ac:dyDescent="0.2">
      <c r="B3058" s="228" t="s">
        <v>208</v>
      </c>
      <c r="F3058" s="228" t="s">
        <v>79</v>
      </c>
      <c r="I3058" s="23"/>
      <c r="J3058" s="23"/>
      <c r="O3058" s="217">
        <f t="shared" si="48"/>
        <v>-2918</v>
      </c>
    </row>
    <row r="3059" spans="2:15" ht="22.95" hidden="1" customHeight="1" x14ac:dyDescent="0.2">
      <c r="B3059" s="228" t="s">
        <v>208</v>
      </c>
      <c r="F3059" s="228" t="s">
        <v>79</v>
      </c>
      <c r="I3059" s="23"/>
      <c r="J3059" s="23"/>
      <c r="O3059" s="217">
        <f t="shared" si="48"/>
        <v>-2918</v>
      </c>
    </row>
    <row r="3060" spans="2:15" ht="22.95" hidden="1" customHeight="1" x14ac:dyDescent="0.2">
      <c r="B3060" s="228" t="s">
        <v>208</v>
      </c>
      <c r="F3060" s="228" t="s">
        <v>79</v>
      </c>
      <c r="I3060" s="23"/>
      <c r="J3060" s="23"/>
      <c r="O3060" s="217">
        <f t="shared" si="48"/>
        <v>-2918</v>
      </c>
    </row>
    <row r="3061" spans="2:15" ht="22.95" hidden="1" customHeight="1" x14ac:dyDescent="0.2">
      <c r="B3061" s="228" t="s">
        <v>208</v>
      </c>
      <c r="F3061" s="228" t="s">
        <v>79</v>
      </c>
      <c r="I3061" s="23"/>
      <c r="J3061" s="23"/>
      <c r="O3061" s="217">
        <f t="shared" si="48"/>
        <v>-2918</v>
      </c>
    </row>
    <row r="3062" spans="2:15" ht="22.95" hidden="1" customHeight="1" x14ac:dyDescent="0.2">
      <c r="B3062" s="228" t="s">
        <v>208</v>
      </c>
      <c r="F3062" s="228" t="s">
        <v>79</v>
      </c>
      <c r="I3062" s="23"/>
      <c r="J3062" s="23"/>
      <c r="O3062" s="217">
        <f t="shared" si="48"/>
        <v>-2918</v>
      </c>
    </row>
    <row r="3063" spans="2:15" ht="22.95" hidden="1" customHeight="1" x14ac:dyDescent="0.2">
      <c r="B3063" s="228" t="s">
        <v>208</v>
      </c>
      <c r="F3063" s="228" t="s">
        <v>79</v>
      </c>
      <c r="I3063" s="23"/>
      <c r="J3063" s="23"/>
      <c r="O3063" s="217">
        <f t="shared" si="48"/>
        <v>-2918</v>
      </c>
    </row>
    <row r="3064" spans="2:15" ht="22.95" hidden="1" customHeight="1" x14ac:dyDescent="0.2">
      <c r="B3064" s="228" t="s">
        <v>208</v>
      </c>
      <c r="F3064" s="228" t="s">
        <v>79</v>
      </c>
      <c r="I3064" s="23"/>
      <c r="J3064" s="23"/>
      <c r="O3064" s="217">
        <f t="shared" si="48"/>
        <v>-2918</v>
      </c>
    </row>
    <row r="3065" spans="2:15" ht="22.95" hidden="1" customHeight="1" x14ac:dyDescent="0.2">
      <c r="B3065" s="228" t="s">
        <v>208</v>
      </c>
      <c r="F3065" s="228" t="s">
        <v>79</v>
      </c>
      <c r="I3065" s="23"/>
      <c r="J3065" s="23"/>
      <c r="O3065" s="217">
        <f t="shared" si="48"/>
        <v>-2918</v>
      </c>
    </row>
    <row r="3066" spans="2:15" ht="22.95" hidden="1" customHeight="1" x14ac:dyDescent="0.2">
      <c r="B3066" s="228" t="s">
        <v>208</v>
      </c>
      <c r="F3066" s="228" t="s">
        <v>79</v>
      </c>
      <c r="I3066" s="23"/>
      <c r="J3066" s="23"/>
      <c r="O3066" s="217">
        <f t="shared" si="48"/>
        <v>-2918</v>
      </c>
    </row>
    <row r="3067" spans="2:15" ht="22.95" hidden="1" customHeight="1" x14ac:dyDescent="0.2">
      <c r="B3067" s="228" t="s">
        <v>208</v>
      </c>
      <c r="F3067" s="228" t="s">
        <v>79</v>
      </c>
      <c r="I3067" s="23"/>
      <c r="J3067" s="23"/>
      <c r="O3067" s="217">
        <f t="shared" si="48"/>
        <v>-2918</v>
      </c>
    </row>
    <row r="3068" spans="2:15" ht="22.95" hidden="1" customHeight="1" x14ac:dyDescent="0.2">
      <c r="B3068" s="228" t="s">
        <v>208</v>
      </c>
      <c r="F3068" s="228" t="s">
        <v>79</v>
      </c>
      <c r="I3068" s="23"/>
      <c r="J3068" s="23"/>
      <c r="O3068" s="217">
        <f t="shared" si="48"/>
        <v>-2918</v>
      </c>
    </row>
    <row r="3069" spans="2:15" ht="22.95" hidden="1" customHeight="1" x14ac:dyDescent="0.2">
      <c r="B3069" s="228" t="s">
        <v>208</v>
      </c>
      <c r="F3069" s="228" t="s">
        <v>79</v>
      </c>
      <c r="I3069" s="23"/>
      <c r="J3069" s="23"/>
      <c r="O3069" s="217">
        <f t="shared" si="48"/>
        <v>-2918</v>
      </c>
    </row>
    <row r="3070" spans="2:15" ht="22.95" hidden="1" customHeight="1" x14ac:dyDescent="0.2">
      <c r="B3070" s="228" t="s">
        <v>208</v>
      </c>
      <c r="F3070" s="228" t="s">
        <v>79</v>
      </c>
      <c r="I3070" s="23"/>
      <c r="J3070" s="23"/>
      <c r="O3070" s="217">
        <f t="shared" si="48"/>
        <v>-2918</v>
      </c>
    </row>
    <row r="3071" spans="2:15" ht="22.95" hidden="1" customHeight="1" x14ac:dyDescent="0.2">
      <c r="B3071" s="228" t="s">
        <v>208</v>
      </c>
      <c r="F3071" s="228" t="s">
        <v>79</v>
      </c>
      <c r="I3071" s="23"/>
      <c r="J3071" s="23"/>
      <c r="O3071" s="217">
        <f t="shared" si="48"/>
        <v>-2918</v>
      </c>
    </row>
    <row r="3072" spans="2:15" ht="22.95" hidden="1" customHeight="1" x14ac:dyDescent="0.2">
      <c r="B3072" s="228" t="s">
        <v>208</v>
      </c>
      <c r="F3072" s="228" t="s">
        <v>79</v>
      </c>
      <c r="I3072" s="23"/>
      <c r="J3072" s="23"/>
      <c r="O3072" s="217">
        <f t="shared" si="48"/>
        <v>-2918</v>
      </c>
    </row>
    <row r="3073" spans="2:15" ht="22.95" hidden="1" customHeight="1" x14ac:dyDescent="0.2">
      <c r="B3073" s="228" t="s">
        <v>208</v>
      </c>
      <c r="F3073" s="228" t="s">
        <v>79</v>
      </c>
      <c r="I3073" s="23"/>
      <c r="J3073" s="23"/>
      <c r="O3073" s="217">
        <f t="shared" si="48"/>
        <v>-2918</v>
      </c>
    </row>
    <row r="3074" spans="2:15" ht="22.95" hidden="1" customHeight="1" x14ac:dyDescent="0.2">
      <c r="B3074" s="228" t="s">
        <v>208</v>
      </c>
      <c r="F3074" s="228" t="s">
        <v>79</v>
      </c>
      <c r="I3074" s="23"/>
      <c r="J3074" s="23"/>
      <c r="O3074" s="217">
        <f t="shared" si="48"/>
        <v>-2918</v>
      </c>
    </row>
    <row r="3075" spans="2:15" ht="22.95" hidden="1" customHeight="1" x14ac:dyDescent="0.2">
      <c r="B3075" s="228" t="s">
        <v>208</v>
      </c>
      <c r="F3075" s="228" t="s">
        <v>79</v>
      </c>
      <c r="I3075" s="23"/>
      <c r="J3075" s="23"/>
      <c r="O3075" s="217">
        <f t="shared" si="48"/>
        <v>-2918</v>
      </c>
    </row>
    <row r="3076" spans="2:15" ht="22.95" hidden="1" customHeight="1" x14ac:dyDescent="0.2">
      <c r="B3076" s="228" t="s">
        <v>208</v>
      </c>
      <c r="F3076" s="228" t="s">
        <v>79</v>
      </c>
      <c r="I3076" s="23"/>
      <c r="J3076" s="23"/>
      <c r="O3076" s="217">
        <f t="shared" si="48"/>
        <v>-2918</v>
      </c>
    </row>
    <row r="3077" spans="2:15" ht="22.95" hidden="1" customHeight="1" x14ac:dyDescent="0.2">
      <c r="B3077" s="228" t="s">
        <v>208</v>
      </c>
      <c r="F3077" s="228" t="s">
        <v>79</v>
      </c>
      <c r="I3077" s="23"/>
      <c r="J3077" s="23"/>
      <c r="O3077" s="217">
        <f t="shared" si="48"/>
        <v>-2918</v>
      </c>
    </row>
    <row r="3078" spans="2:15" ht="22.95" hidden="1" customHeight="1" x14ac:dyDescent="0.2">
      <c r="B3078" s="228" t="s">
        <v>208</v>
      </c>
      <c r="F3078" s="228" t="s">
        <v>79</v>
      </c>
      <c r="I3078" s="23"/>
      <c r="J3078" s="23"/>
      <c r="O3078" s="217">
        <f t="shared" si="48"/>
        <v>-2918</v>
      </c>
    </row>
    <row r="3079" spans="2:15" ht="22.95" hidden="1" customHeight="1" x14ac:dyDescent="0.2">
      <c r="B3079" s="228" t="s">
        <v>208</v>
      </c>
      <c r="F3079" s="228" t="s">
        <v>79</v>
      </c>
      <c r="I3079" s="23"/>
      <c r="J3079" s="23"/>
      <c r="O3079" s="217">
        <f t="shared" si="48"/>
        <v>-2918</v>
      </c>
    </row>
    <row r="3080" spans="2:15" ht="22.95" hidden="1" customHeight="1" x14ac:dyDescent="0.2">
      <c r="B3080" s="228" t="s">
        <v>208</v>
      </c>
      <c r="F3080" s="228" t="s">
        <v>79</v>
      </c>
      <c r="I3080" s="23"/>
      <c r="J3080" s="23"/>
      <c r="O3080" s="217">
        <f t="shared" si="48"/>
        <v>-2918</v>
      </c>
    </row>
    <row r="3081" spans="2:15" ht="22.95" hidden="1" customHeight="1" x14ac:dyDescent="0.2">
      <c r="B3081" s="228" t="s">
        <v>208</v>
      </c>
      <c r="F3081" s="228" t="s">
        <v>79</v>
      </c>
      <c r="I3081" s="23"/>
      <c r="J3081" s="23"/>
      <c r="O3081" s="217">
        <f t="shared" si="48"/>
        <v>-2918</v>
      </c>
    </row>
    <row r="3082" spans="2:15" ht="22.95" hidden="1" customHeight="1" x14ac:dyDescent="0.2">
      <c r="B3082" s="228" t="s">
        <v>208</v>
      </c>
      <c r="F3082" s="228" t="s">
        <v>79</v>
      </c>
      <c r="I3082" s="23"/>
      <c r="J3082" s="23"/>
      <c r="O3082" s="217">
        <f t="shared" si="48"/>
        <v>-2918</v>
      </c>
    </row>
    <row r="3083" spans="2:15" ht="22.95" hidden="1" customHeight="1" x14ac:dyDescent="0.2">
      <c r="B3083" s="228" t="s">
        <v>208</v>
      </c>
      <c r="F3083" s="228" t="s">
        <v>79</v>
      </c>
      <c r="I3083" s="23"/>
      <c r="J3083" s="23"/>
      <c r="O3083" s="217">
        <f t="shared" si="48"/>
        <v>-2918</v>
      </c>
    </row>
    <row r="3084" spans="2:15" ht="22.95" hidden="1" customHeight="1" x14ac:dyDescent="0.2">
      <c r="B3084" s="228" t="s">
        <v>208</v>
      </c>
      <c r="F3084" s="228" t="s">
        <v>79</v>
      </c>
      <c r="I3084" s="23"/>
      <c r="J3084" s="23"/>
      <c r="O3084" s="217">
        <f t="shared" si="48"/>
        <v>-2918</v>
      </c>
    </row>
    <row r="3085" spans="2:15" ht="22.95" hidden="1" customHeight="1" x14ac:dyDescent="0.2">
      <c r="B3085" s="228" t="s">
        <v>208</v>
      </c>
      <c r="F3085" s="228" t="s">
        <v>79</v>
      </c>
      <c r="I3085" s="23"/>
      <c r="J3085" s="23"/>
      <c r="O3085" s="217">
        <f t="shared" si="48"/>
        <v>-2918</v>
      </c>
    </row>
    <row r="3086" spans="2:15" ht="22.95" hidden="1" customHeight="1" x14ac:dyDescent="0.2">
      <c r="B3086" s="228" t="s">
        <v>208</v>
      </c>
      <c r="F3086" s="228" t="s">
        <v>79</v>
      </c>
      <c r="I3086" s="23"/>
      <c r="J3086" s="23"/>
      <c r="O3086" s="217">
        <f t="shared" si="48"/>
        <v>-2918</v>
      </c>
    </row>
    <row r="3087" spans="2:15" ht="22.95" hidden="1" customHeight="1" x14ac:dyDescent="0.2">
      <c r="B3087" s="228" t="s">
        <v>208</v>
      </c>
      <c r="F3087" s="228" t="s">
        <v>79</v>
      </c>
      <c r="I3087" s="23"/>
      <c r="J3087" s="23"/>
      <c r="O3087" s="217">
        <f t="shared" si="48"/>
        <v>-2918</v>
      </c>
    </row>
    <row r="3088" spans="2:15" ht="22.95" hidden="1" customHeight="1" x14ac:dyDescent="0.2">
      <c r="B3088" s="228" t="s">
        <v>208</v>
      </c>
      <c r="F3088" s="228" t="s">
        <v>79</v>
      </c>
      <c r="I3088" s="23"/>
      <c r="J3088" s="23"/>
      <c r="O3088" s="217">
        <f t="shared" si="48"/>
        <v>-2918</v>
      </c>
    </row>
    <row r="3089" spans="2:15" ht="22.95" hidden="1" customHeight="1" x14ac:dyDescent="0.2">
      <c r="B3089" s="228" t="s">
        <v>208</v>
      </c>
      <c r="F3089" s="228" t="s">
        <v>79</v>
      </c>
      <c r="I3089" s="23"/>
      <c r="J3089" s="23"/>
      <c r="O3089" s="217">
        <f t="shared" si="48"/>
        <v>-2918</v>
      </c>
    </row>
    <row r="3090" spans="2:15" ht="22.95" hidden="1" customHeight="1" x14ac:dyDescent="0.2">
      <c r="B3090" s="228" t="s">
        <v>208</v>
      </c>
      <c r="F3090" s="228" t="s">
        <v>79</v>
      </c>
      <c r="I3090" s="23"/>
      <c r="J3090" s="23"/>
      <c r="O3090" s="217">
        <f t="shared" si="48"/>
        <v>-2918</v>
      </c>
    </row>
    <row r="3091" spans="2:15" ht="22.95" hidden="1" customHeight="1" x14ac:dyDescent="0.2">
      <c r="B3091" s="228" t="s">
        <v>208</v>
      </c>
      <c r="F3091" s="228" t="s">
        <v>79</v>
      </c>
      <c r="I3091" s="23"/>
      <c r="J3091" s="23"/>
      <c r="O3091" s="217">
        <f t="shared" si="48"/>
        <v>-2918</v>
      </c>
    </row>
    <row r="3092" spans="2:15" ht="22.95" hidden="1" customHeight="1" x14ac:dyDescent="0.2">
      <c r="B3092" s="228" t="s">
        <v>208</v>
      </c>
      <c r="F3092" s="228" t="s">
        <v>79</v>
      </c>
      <c r="I3092" s="23"/>
      <c r="J3092" s="23"/>
      <c r="O3092" s="217">
        <f t="shared" si="48"/>
        <v>-2918</v>
      </c>
    </row>
    <row r="3093" spans="2:15" ht="22.95" hidden="1" customHeight="1" x14ac:dyDescent="0.2">
      <c r="B3093" s="228" t="s">
        <v>208</v>
      </c>
      <c r="F3093" s="228" t="s">
        <v>79</v>
      </c>
      <c r="I3093" s="23"/>
      <c r="J3093" s="23"/>
      <c r="O3093" s="217">
        <f t="shared" si="48"/>
        <v>-2918</v>
      </c>
    </row>
    <row r="3094" spans="2:15" ht="22.95" hidden="1" customHeight="1" x14ac:dyDescent="0.2">
      <c r="B3094" s="228" t="s">
        <v>208</v>
      </c>
      <c r="F3094" s="228" t="s">
        <v>79</v>
      </c>
      <c r="I3094" s="23"/>
      <c r="J3094" s="23"/>
      <c r="O3094" s="217">
        <f t="shared" si="48"/>
        <v>-2918</v>
      </c>
    </row>
    <row r="3095" spans="2:15" ht="22.95" hidden="1" customHeight="1" x14ac:dyDescent="0.2">
      <c r="B3095" s="228" t="s">
        <v>208</v>
      </c>
      <c r="F3095" s="228" t="s">
        <v>79</v>
      </c>
      <c r="I3095" s="23"/>
      <c r="J3095" s="23"/>
      <c r="O3095" s="217">
        <f t="shared" si="48"/>
        <v>-2918</v>
      </c>
    </row>
    <row r="3096" spans="2:15" ht="22.95" hidden="1" customHeight="1" x14ac:dyDescent="0.2">
      <c r="B3096" s="228" t="s">
        <v>208</v>
      </c>
      <c r="F3096" s="228" t="s">
        <v>79</v>
      </c>
      <c r="I3096" s="23"/>
      <c r="J3096" s="23"/>
      <c r="O3096" s="217">
        <f t="shared" si="48"/>
        <v>-2918</v>
      </c>
    </row>
    <row r="3097" spans="2:15" ht="22.95" hidden="1" customHeight="1" x14ac:dyDescent="0.2">
      <c r="B3097" s="228" t="s">
        <v>208</v>
      </c>
      <c r="F3097" s="228" t="s">
        <v>79</v>
      </c>
      <c r="I3097" s="23"/>
      <c r="J3097" s="23"/>
      <c r="O3097" s="217">
        <f t="shared" si="48"/>
        <v>-2918</v>
      </c>
    </row>
    <row r="3098" spans="2:15" ht="22.95" hidden="1" customHeight="1" x14ac:dyDescent="0.2">
      <c r="B3098" s="228" t="s">
        <v>208</v>
      </c>
      <c r="F3098" s="228" t="s">
        <v>79</v>
      </c>
      <c r="I3098" s="23"/>
      <c r="J3098" s="23"/>
      <c r="O3098" s="217">
        <f t="shared" si="48"/>
        <v>-2918</v>
      </c>
    </row>
    <row r="3099" spans="2:15" ht="22.95" hidden="1" customHeight="1" x14ac:dyDescent="0.2">
      <c r="B3099" s="228" t="s">
        <v>208</v>
      </c>
      <c r="F3099" s="228" t="s">
        <v>79</v>
      </c>
      <c r="I3099" s="23"/>
      <c r="J3099" s="23"/>
      <c r="O3099" s="217">
        <f t="shared" si="48"/>
        <v>-2918</v>
      </c>
    </row>
    <row r="3100" spans="2:15" ht="22.95" hidden="1" customHeight="1" x14ac:dyDescent="0.2">
      <c r="B3100" s="228" t="s">
        <v>208</v>
      </c>
      <c r="F3100" s="228" t="s">
        <v>79</v>
      </c>
      <c r="I3100" s="23"/>
      <c r="J3100" s="23"/>
      <c r="O3100" s="217">
        <f t="shared" si="48"/>
        <v>-2918</v>
      </c>
    </row>
    <row r="3101" spans="2:15" ht="22.95" hidden="1" customHeight="1" x14ac:dyDescent="0.2">
      <c r="B3101" s="228" t="s">
        <v>208</v>
      </c>
      <c r="F3101" s="228" t="s">
        <v>79</v>
      </c>
      <c r="I3101" s="23"/>
      <c r="J3101" s="23"/>
      <c r="O3101" s="217">
        <f t="shared" si="48"/>
        <v>-2918</v>
      </c>
    </row>
    <row r="3102" spans="2:15" ht="22.95" hidden="1" customHeight="1" x14ac:dyDescent="0.2">
      <c r="B3102" s="228" t="s">
        <v>208</v>
      </c>
      <c r="F3102" s="228" t="s">
        <v>79</v>
      </c>
      <c r="I3102" s="23"/>
      <c r="J3102" s="23"/>
      <c r="O3102" s="217">
        <f t="shared" si="48"/>
        <v>-2918</v>
      </c>
    </row>
    <row r="3103" spans="2:15" ht="22.95" hidden="1" customHeight="1" x14ac:dyDescent="0.2">
      <c r="B3103" s="228" t="s">
        <v>208</v>
      </c>
      <c r="F3103" s="228" t="s">
        <v>79</v>
      </c>
      <c r="I3103" s="23"/>
      <c r="J3103" s="23"/>
      <c r="O3103" s="217">
        <f t="shared" si="48"/>
        <v>-2918</v>
      </c>
    </row>
    <row r="3104" spans="2:15" ht="22.95" hidden="1" customHeight="1" x14ac:dyDescent="0.2">
      <c r="B3104" s="228" t="s">
        <v>208</v>
      </c>
      <c r="F3104" s="228" t="s">
        <v>79</v>
      </c>
      <c r="I3104" s="23"/>
      <c r="J3104" s="23"/>
      <c r="O3104" s="217">
        <f t="shared" si="48"/>
        <v>-2918</v>
      </c>
    </row>
    <row r="3105" spans="2:15" ht="22.95" hidden="1" customHeight="1" x14ac:dyDescent="0.2">
      <c r="B3105" s="228" t="s">
        <v>208</v>
      </c>
      <c r="F3105" s="228" t="s">
        <v>79</v>
      </c>
      <c r="I3105" s="23"/>
      <c r="J3105" s="23"/>
      <c r="O3105" s="217">
        <f t="shared" si="48"/>
        <v>-2918</v>
      </c>
    </row>
    <row r="3106" spans="2:15" ht="22.95" hidden="1" customHeight="1" x14ac:dyDescent="0.2">
      <c r="B3106" s="228" t="s">
        <v>208</v>
      </c>
      <c r="F3106" s="228" t="s">
        <v>79</v>
      </c>
      <c r="I3106" s="23"/>
      <c r="J3106" s="23"/>
      <c r="O3106" s="217">
        <f t="shared" si="48"/>
        <v>-2918</v>
      </c>
    </row>
    <row r="3107" spans="2:15" ht="22.95" hidden="1" customHeight="1" x14ac:dyDescent="0.2">
      <c r="B3107" s="228" t="s">
        <v>208</v>
      </c>
      <c r="F3107" s="228" t="s">
        <v>79</v>
      </c>
      <c r="I3107" s="23"/>
      <c r="J3107" s="23"/>
      <c r="O3107" s="217">
        <f t="shared" ref="O3107:O3170" si="49">O3106+M3107-N3107</f>
        <v>-2918</v>
      </c>
    </row>
    <row r="3108" spans="2:15" ht="22.95" hidden="1" customHeight="1" x14ac:dyDescent="0.2">
      <c r="B3108" s="228" t="s">
        <v>208</v>
      </c>
      <c r="F3108" s="228" t="s">
        <v>79</v>
      </c>
      <c r="I3108" s="23"/>
      <c r="J3108" s="23"/>
      <c r="O3108" s="217">
        <f t="shared" si="49"/>
        <v>-2918</v>
      </c>
    </row>
    <row r="3109" spans="2:15" ht="22.95" hidden="1" customHeight="1" x14ac:dyDescent="0.2">
      <c r="B3109" s="228" t="s">
        <v>208</v>
      </c>
      <c r="F3109" s="228" t="s">
        <v>79</v>
      </c>
      <c r="I3109" s="23"/>
      <c r="J3109" s="23"/>
      <c r="O3109" s="217">
        <f t="shared" si="49"/>
        <v>-2918</v>
      </c>
    </row>
    <row r="3110" spans="2:15" ht="22.95" hidden="1" customHeight="1" x14ac:dyDescent="0.2">
      <c r="B3110" s="228" t="s">
        <v>208</v>
      </c>
      <c r="F3110" s="228" t="s">
        <v>79</v>
      </c>
      <c r="I3110" s="23"/>
      <c r="J3110" s="23"/>
      <c r="O3110" s="217">
        <f t="shared" si="49"/>
        <v>-2918</v>
      </c>
    </row>
    <row r="3111" spans="2:15" ht="22.95" hidden="1" customHeight="1" x14ac:dyDescent="0.2">
      <c r="B3111" s="228" t="s">
        <v>208</v>
      </c>
      <c r="F3111" s="228" t="s">
        <v>79</v>
      </c>
      <c r="I3111" s="23"/>
      <c r="J3111" s="23"/>
      <c r="O3111" s="217">
        <f t="shared" si="49"/>
        <v>-2918</v>
      </c>
    </row>
    <row r="3112" spans="2:15" ht="22.95" hidden="1" customHeight="1" x14ac:dyDescent="0.2">
      <c r="B3112" s="228" t="s">
        <v>208</v>
      </c>
      <c r="F3112" s="228" t="s">
        <v>79</v>
      </c>
      <c r="I3112" s="23"/>
      <c r="J3112" s="23"/>
      <c r="O3112" s="217">
        <f t="shared" si="49"/>
        <v>-2918</v>
      </c>
    </row>
    <row r="3113" spans="2:15" ht="22.95" hidden="1" customHeight="1" x14ac:dyDescent="0.2">
      <c r="B3113" s="228" t="s">
        <v>208</v>
      </c>
      <c r="F3113" s="228" t="s">
        <v>79</v>
      </c>
      <c r="I3113" s="23"/>
      <c r="J3113" s="23"/>
      <c r="O3113" s="217">
        <f t="shared" si="49"/>
        <v>-2918</v>
      </c>
    </row>
    <row r="3114" spans="2:15" ht="22.95" hidden="1" customHeight="1" x14ac:dyDescent="0.2">
      <c r="B3114" s="228" t="s">
        <v>208</v>
      </c>
      <c r="F3114" s="228" t="s">
        <v>79</v>
      </c>
      <c r="I3114" s="23"/>
      <c r="J3114" s="23"/>
      <c r="O3114" s="217">
        <f t="shared" si="49"/>
        <v>-2918</v>
      </c>
    </row>
    <row r="3115" spans="2:15" ht="22.95" hidden="1" customHeight="1" x14ac:dyDescent="0.2">
      <c r="B3115" s="228" t="s">
        <v>208</v>
      </c>
      <c r="F3115" s="228" t="s">
        <v>79</v>
      </c>
      <c r="I3115" s="23"/>
      <c r="J3115" s="23"/>
      <c r="O3115" s="217">
        <f t="shared" si="49"/>
        <v>-2918</v>
      </c>
    </row>
    <row r="3116" spans="2:15" ht="22.95" hidden="1" customHeight="1" x14ac:dyDescent="0.2">
      <c r="B3116" s="228" t="s">
        <v>208</v>
      </c>
      <c r="F3116" s="228" t="s">
        <v>79</v>
      </c>
      <c r="I3116" s="23"/>
      <c r="J3116" s="23"/>
      <c r="O3116" s="217">
        <f t="shared" si="49"/>
        <v>-2918</v>
      </c>
    </row>
    <row r="3117" spans="2:15" ht="22.95" hidden="1" customHeight="1" x14ac:dyDescent="0.2">
      <c r="B3117" s="228" t="s">
        <v>208</v>
      </c>
      <c r="F3117" s="228" t="s">
        <v>79</v>
      </c>
      <c r="I3117" s="23"/>
      <c r="J3117" s="23"/>
      <c r="O3117" s="217">
        <f t="shared" si="49"/>
        <v>-2918</v>
      </c>
    </row>
    <row r="3118" spans="2:15" ht="22.95" hidden="1" customHeight="1" x14ac:dyDescent="0.2">
      <c r="B3118" s="228" t="s">
        <v>208</v>
      </c>
      <c r="F3118" s="228" t="s">
        <v>79</v>
      </c>
      <c r="I3118" s="23"/>
      <c r="J3118" s="23"/>
      <c r="O3118" s="217">
        <f t="shared" si="49"/>
        <v>-2918</v>
      </c>
    </row>
    <row r="3119" spans="2:15" ht="22.95" hidden="1" customHeight="1" x14ac:dyDescent="0.2">
      <c r="B3119" s="228" t="s">
        <v>208</v>
      </c>
      <c r="F3119" s="228" t="s">
        <v>79</v>
      </c>
      <c r="I3119" s="23"/>
      <c r="J3119" s="23"/>
      <c r="O3119" s="217">
        <f t="shared" si="49"/>
        <v>-2918</v>
      </c>
    </row>
    <row r="3120" spans="2:15" ht="22.95" hidden="1" customHeight="1" x14ac:dyDescent="0.2">
      <c r="B3120" s="228" t="s">
        <v>208</v>
      </c>
      <c r="F3120" s="228" t="s">
        <v>79</v>
      </c>
      <c r="I3120" s="23"/>
      <c r="J3120" s="23"/>
      <c r="O3120" s="217">
        <f t="shared" si="49"/>
        <v>-2918</v>
      </c>
    </row>
    <row r="3121" spans="2:15" ht="22.95" hidden="1" customHeight="1" x14ac:dyDescent="0.2">
      <c r="B3121" s="228" t="s">
        <v>208</v>
      </c>
      <c r="F3121" s="228" t="s">
        <v>79</v>
      </c>
      <c r="I3121" s="23"/>
      <c r="J3121" s="23"/>
      <c r="O3121" s="217">
        <f t="shared" si="49"/>
        <v>-2918</v>
      </c>
    </row>
    <row r="3122" spans="2:15" ht="22.95" hidden="1" customHeight="1" x14ac:dyDescent="0.2">
      <c r="B3122" s="228" t="s">
        <v>208</v>
      </c>
      <c r="F3122" s="228" t="s">
        <v>79</v>
      </c>
      <c r="I3122" s="23"/>
      <c r="J3122" s="23"/>
      <c r="O3122" s="217">
        <f t="shared" si="49"/>
        <v>-2918</v>
      </c>
    </row>
    <row r="3123" spans="2:15" ht="22.95" hidden="1" customHeight="1" x14ac:dyDescent="0.2">
      <c r="B3123" s="228" t="s">
        <v>208</v>
      </c>
      <c r="F3123" s="228" t="s">
        <v>79</v>
      </c>
      <c r="I3123" s="23"/>
      <c r="J3123" s="23"/>
      <c r="O3123" s="217">
        <f t="shared" si="49"/>
        <v>-2918</v>
      </c>
    </row>
    <row r="3124" spans="2:15" ht="22.95" hidden="1" customHeight="1" x14ac:dyDescent="0.2">
      <c r="B3124" s="228" t="s">
        <v>208</v>
      </c>
      <c r="F3124" s="228" t="s">
        <v>79</v>
      </c>
      <c r="I3124" s="23"/>
      <c r="J3124" s="23"/>
      <c r="O3124" s="217">
        <f t="shared" si="49"/>
        <v>-2918</v>
      </c>
    </row>
    <row r="3125" spans="2:15" ht="22.95" hidden="1" customHeight="1" x14ac:dyDescent="0.2">
      <c r="B3125" s="228" t="s">
        <v>208</v>
      </c>
      <c r="F3125" s="228" t="s">
        <v>79</v>
      </c>
      <c r="I3125" s="23"/>
      <c r="J3125" s="23"/>
      <c r="O3125" s="217">
        <f t="shared" si="49"/>
        <v>-2918</v>
      </c>
    </row>
    <row r="3126" spans="2:15" ht="22.95" hidden="1" customHeight="1" x14ac:dyDescent="0.2">
      <c r="B3126" s="228" t="s">
        <v>208</v>
      </c>
      <c r="F3126" s="228" t="s">
        <v>79</v>
      </c>
      <c r="I3126" s="23"/>
      <c r="J3126" s="23"/>
      <c r="O3126" s="217">
        <f t="shared" si="49"/>
        <v>-2918</v>
      </c>
    </row>
    <row r="3127" spans="2:15" ht="22.95" hidden="1" customHeight="1" x14ac:dyDescent="0.2">
      <c r="B3127" s="228" t="s">
        <v>208</v>
      </c>
      <c r="F3127" s="228" t="s">
        <v>79</v>
      </c>
      <c r="I3127" s="23"/>
      <c r="J3127" s="23"/>
      <c r="O3127" s="217">
        <f t="shared" si="49"/>
        <v>-2918</v>
      </c>
    </row>
    <row r="3128" spans="2:15" ht="22.95" hidden="1" customHeight="1" x14ac:dyDescent="0.2">
      <c r="B3128" s="228" t="s">
        <v>208</v>
      </c>
      <c r="F3128" s="228" t="s">
        <v>79</v>
      </c>
      <c r="I3128" s="23"/>
      <c r="J3128" s="23"/>
      <c r="O3128" s="217">
        <f t="shared" si="49"/>
        <v>-2918</v>
      </c>
    </row>
    <row r="3129" spans="2:15" ht="22.95" hidden="1" customHeight="1" x14ac:dyDescent="0.2">
      <c r="B3129" s="228" t="s">
        <v>208</v>
      </c>
      <c r="F3129" s="228" t="s">
        <v>79</v>
      </c>
      <c r="I3129" s="23"/>
      <c r="J3129" s="23"/>
      <c r="O3129" s="217">
        <f t="shared" si="49"/>
        <v>-2918</v>
      </c>
    </row>
    <row r="3130" spans="2:15" ht="22.95" hidden="1" customHeight="1" x14ac:dyDescent="0.2">
      <c r="B3130" s="228" t="s">
        <v>208</v>
      </c>
      <c r="F3130" s="228" t="s">
        <v>79</v>
      </c>
      <c r="I3130" s="23"/>
      <c r="J3130" s="23"/>
      <c r="O3130" s="217">
        <f t="shared" si="49"/>
        <v>-2918</v>
      </c>
    </row>
    <row r="3131" spans="2:15" ht="22.95" hidden="1" customHeight="1" x14ac:dyDescent="0.2">
      <c r="B3131" s="228" t="s">
        <v>208</v>
      </c>
      <c r="F3131" s="228" t="s">
        <v>79</v>
      </c>
      <c r="I3131" s="23"/>
      <c r="J3131" s="23"/>
      <c r="O3131" s="217">
        <f t="shared" si="49"/>
        <v>-2918</v>
      </c>
    </row>
    <row r="3132" spans="2:15" ht="22.95" hidden="1" customHeight="1" x14ac:dyDescent="0.2">
      <c r="B3132" s="228" t="s">
        <v>208</v>
      </c>
      <c r="F3132" s="228" t="s">
        <v>79</v>
      </c>
      <c r="I3132" s="23"/>
      <c r="J3132" s="23"/>
      <c r="O3132" s="217">
        <f t="shared" si="49"/>
        <v>-2918</v>
      </c>
    </row>
    <row r="3133" spans="2:15" ht="22.95" hidden="1" customHeight="1" x14ac:dyDescent="0.2">
      <c r="B3133" s="228" t="s">
        <v>208</v>
      </c>
      <c r="F3133" s="228" t="s">
        <v>79</v>
      </c>
      <c r="I3133" s="23"/>
      <c r="J3133" s="23"/>
      <c r="O3133" s="217">
        <f t="shared" si="49"/>
        <v>-2918</v>
      </c>
    </row>
    <row r="3134" spans="2:15" ht="22.95" hidden="1" customHeight="1" x14ac:dyDescent="0.2">
      <c r="B3134" s="228" t="s">
        <v>208</v>
      </c>
      <c r="F3134" s="228" t="s">
        <v>79</v>
      </c>
      <c r="I3134" s="23"/>
      <c r="J3134" s="23"/>
      <c r="O3134" s="217">
        <f t="shared" si="49"/>
        <v>-2918</v>
      </c>
    </row>
    <row r="3135" spans="2:15" ht="22.95" hidden="1" customHeight="1" x14ac:dyDescent="0.2">
      <c r="B3135" s="228" t="s">
        <v>208</v>
      </c>
      <c r="F3135" s="228" t="s">
        <v>79</v>
      </c>
      <c r="I3135" s="23"/>
      <c r="J3135" s="23"/>
      <c r="O3135" s="217">
        <f t="shared" si="49"/>
        <v>-2918</v>
      </c>
    </row>
    <row r="3136" spans="2:15" ht="22.95" hidden="1" customHeight="1" x14ac:dyDescent="0.2">
      <c r="B3136" s="228" t="s">
        <v>208</v>
      </c>
      <c r="F3136" s="228" t="s">
        <v>79</v>
      </c>
      <c r="I3136" s="23"/>
      <c r="J3136" s="23"/>
      <c r="O3136" s="217">
        <f t="shared" si="49"/>
        <v>-2918</v>
      </c>
    </row>
    <row r="3137" spans="2:15" ht="22.95" hidden="1" customHeight="1" x14ac:dyDescent="0.2">
      <c r="B3137" s="228" t="s">
        <v>208</v>
      </c>
      <c r="F3137" s="228" t="s">
        <v>79</v>
      </c>
      <c r="I3137" s="23"/>
      <c r="J3137" s="23"/>
      <c r="O3137" s="217">
        <f t="shared" si="49"/>
        <v>-2918</v>
      </c>
    </row>
    <row r="3138" spans="2:15" ht="22.95" hidden="1" customHeight="1" x14ac:dyDescent="0.2">
      <c r="B3138" s="228" t="s">
        <v>208</v>
      </c>
      <c r="F3138" s="228" t="s">
        <v>79</v>
      </c>
      <c r="I3138" s="23"/>
      <c r="J3138" s="23"/>
      <c r="O3138" s="217">
        <f t="shared" si="49"/>
        <v>-2918</v>
      </c>
    </row>
    <row r="3139" spans="2:15" ht="22.95" hidden="1" customHeight="1" x14ac:dyDescent="0.2">
      <c r="B3139" s="228" t="s">
        <v>208</v>
      </c>
      <c r="F3139" s="228" t="s">
        <v>79</v>
      </c>
      <c r="I3139" s="23"/>
      <c r="J3139" s="23"/>
      <c r="O3139" s="217">
        <f t="shared" si="49"/>
        <v>-2918</v>
      </c>
    </row>
    <row r="3140" spans="2:15" ht="22.95" hidden="1" customHeight="1" x14ac:dyDescent="0.2">
      <c r="B3140" s="228" t="s">
        <v>208</v>
      </c>
      <c r="F3140" s="228" t="s">
        <v>79</v>
      </c>
      <c r="I3140" s="23"/>
      <c r="J3140" s="23"/>
      <c r="O3140" s="217">
        <f t="shared" si="49"/>
        <v>-2918</v>
      </c>
    </row>
    <row r="3141" spans="2:15" ht="22.95" hidden="1" customHeight="1" x14ac:dyDescent="0.2">
      <c r="B3141" s="228" t="s">
        <v>208</v>
      </c>
      <c r="F3141" s="228" t="s">
        <v>79</v>
      </c>
      <c r="I3141" s="23"/>
      <c r="J3141" s="23"/>
      <c r="O3141" s="217">
        <f t="shared" si="49"/>
        <v>-2918</v>
      </c>
    </row>
    <row r="3142" spans="2:15" ht="22.95" hidden="1" customHeight="1" x14ac:dyDescent="0.2">
      <c r="B3142" s="228" t="s">
        <v>208</v>
      </c>
      <c r="F3142" s="228" t="s">
        <v>79</v>
      </c>
      <c r="I3142" s="23"/>
      <c r="J3142" s="23"/>
      <c r="O3142" s="217">
        <f t="shared" si="49"/>
        <v>-2918</v>
      </c>
    </row>
    <row r="3143" spans="2:15" ht="22.95" hidden="1" customHeight="1" x14ac:dyDescent="0.2">
      <c r="B3143" s="228" t="s">
        <v>208</v>
      </c>
      <c r="F3143" s="228" t="s">
        <v>79</v>
      </c>
      <c r="I3143" s="23"/>
      <c r="J3143" s="23"/>
      <c r="O3143" s="217">
        <f t="shared" si="49"/>
        <v>-2918</v>
      </c>
    </row>
    <row r="3144" spans="2:15" ht="22.95" hidden="1" customHeight="1" x14ac:dyDescent="0.2">
      <c r="B3144" s="228" t="s">
        <v>208</v>
      </c>
      <c r="F3144" s="228" t="s">
        <v>79</v>
      </c>
      <c r="I3144" s="23"/>
      <c r="J3144" s="23"/>
      <c r="O3144" s="217">
        <f t="shared" si="49"/>
        <v>-2918</v>
      </c>
    </row>
    <row r="3145" spans="2:15" ht="22.95" hidden="1" customHeight="1" x14ac:dyDescent="0.2">
      <c r="B3145" s="228" t="s">
        <v>208</v>
      </c>
      <c r="F3145" s="228" t="s">
        <v>79</v>
      </c>
      <c r="I3145" s="23"/>
      <c r="J3145" s="23"/>
      <c r="O3145" s="217">
        <f t="shared" si="49"/>
        <v>-2918</v>
      </c>
    </row>
    <row r="3146" spans="2:15" ht="22.95" hidden="1" customHeight="1" x14ac:dyDescent="0.2">
      <c r="B3146" s="228" t="s">
        <v>208</v>
      </c>
      <c r="F3146" s="228" t="s">
        <v>79</v>
      </c>
      <c r="I3146" s="23"/>
      <c r="J3146" s="23"/>
      <c r="O3146" s="217">
        <f t="shared" si="49"/>
        <v>-2918</v>
      </c>
    </row>
    <row r="3147" spans="2:15" ht="22.95" hidden="1" customHeight="1" x14ac:dyDescent="0.2">
      <c r="B3147" s="228" t="s">
        <v>208</v>
      </c>
      <c r="F3147" s="228" t="s">
        <v>79</v>
      </c>
      <c r="I3147" s="23"/>
      <c r="J3147" s="23"/>
      <c r="O3147" s="217">
        <f t="shared" si="49"/>
        <v>-2918</v>
      </c>
    </row>
    <row r="3148" spans="2:15" ht="22.95" hidden="1" customHeight="1" x14ac:dyDescent="0.2">
      <c r="B3148" s="228" t="s">
        <v>208</v>
      </c>
      <c r="F3148" s="228" t="s">
        <v>79</v>
      </c>
      <c r="I3148" s="23"/>
      <c r="J3148" s="23"/>
      <c r="O3148" s="217">
        <f t="shared" si="49"/>
        <v>-2918</v>
      </c>
    </row>
    <row r="3149" spans="2:15" ht="22.95" hidden="1" customHeight="1" x14ac:dyDescent="0.2">
      <c r="B3149" s="228" t="s">
        <v>208</v>
      </c>
      <c r="F3149" s="228" t="s">
        <v>79</v>
      </c>
      <c r="I3149" s="23"/>
      <c r="J3149" s="23"/>
      <c r="O3149" s="217">
        <f t="shared" si="49"/>
        <v>-2918</v>
      </c>
    </row>
    <row r="3150" spans="2:15" ht="22.95" hidden="1" customHeight="1" x14ac:dyDescent="0.2">
      <c r="B3150" s="228" t="s">
        <v>208</v>
      </c>
      <c r="F3150" s="228" t="s">
        <v>79</v>
      </c>
      <c r="I3150" s="23"/>
      <c r="J3150" s="23"/>
      <c r="O3150" s="217">
        <f t="shared" si="49"/>
        <v>-2918</v>
      </c>
    </row>
    <row r="3151" spans="2:15" ht="22.95" hidden="1" customHeight="1" x14ac:dyDescent="0.2">
      <c r="B3151" s="228" t="s">
        <v>208</v>
      </c>
      <c r="F3151" s="228" t="s">
        <v>79</v>
      </c>
      <c r="I3151" s="23"/>
      <c r="J3151" s="23"/>
      <c r="O3151" s="217">
        <f t="shared" si="49"/>
        <v>-2918</v>
      </c>
    </row>
    <row r="3152" spans="2:15" ht="22.95" hidden="1" customHeight="1" x14ac:dyDescent="0.2">
      <c r="B3152" s="228" t="s">
        <v>208</v>
      </c>
      <c r="F3152" s="228" t="s">
        <v>79</v>
      </c>
      <c r="I3152" s="23"/>
      <c r="J3152" s="23"/>
      <c r="O3152" s="217">
        <f t="shared" si="49"/>
        <v>-2918</v>
      </c>
    </row>
    <row r="3153" spans="2:15" ht="22.95" hidden="1" customHeight="1" x14ac:dyDescent="0.2">
      <c r="B3153" s="228" t="s">
        <v>208</v>
      </c>
      <c r="F3153" s="228" t="s">
        <v>79</v>
      </c>
      <c r="I3153" s="23"/>
      <c r="J3153" s="23"/>
      <c r="O3153" s="217">
        <f t="shared" si="49"/>
        <v>-2918</v>
      </c>
    </row>
    <row r="3154" spans="2:15" ht="22.95" hidden="1" customHeight="1" x14ac:dyDescent="0.2">
      <c r="B3154" s="228" t="s">
        <v>208</v>
      </c>
      <c r="F3154" s="228" t="s">
        <v>79</v>
      </c>
      <c r="I3154" s="23"/>
      <c r="J3154" s="23"/>
      <c r="O3154" s="217">
        <f t="shared" si="49"/>
        <v>-2918</v>
      </c>
    </row>
    <row r="3155" spans="2:15" ht="22.95" hidden="1" customHeight="1" x14ac:dyDescent="0.2">
      <c r="B3155" s="228" t="s">
        <v>208</v>
      </c>
      <c r="F3155" s="228" t="s">
        <v>79</v>
      </c>
      <c r="I3155" s="23"/>
      <c r="J3155" s="23"/>
      <c r="O3155" s="217">
        <f t="shared" si="49"/>
        <v>-2918</v>
      </c>
    </row>
    <row r="3156" spans="2:15" ht="22.95" hidden="1" customHeight="1" x14ac:dyDescent="0.2">
      <c r="B3156" s="228" t="s">
        <v>208</v>
      </c>
      <c r="F3156" s="228" t="s">
        <v>79</v>
      </c>
      <c r="I3156" s="23"/>
      <c r="J3156" s="23"/>
      <c r="O3156" s="217">
        <f t="shared" si="49"/>
        <v>-2918</v>
      </c>
    </row>
    <row r="3157" spans="2:15" ht="22.95" hidden="1" customHeight="1" x14ac:dyDescent="0.2">
      <c r="B3157" s="228" t="s">
        <v>208</v>
      </c>
      <c r="F3157" s="228" t="s">
        <v>79</v>
      </c>
      <c r="I3157" s="23"/>
      <c r="J3157" s="23"/>
      <c r="O3157" s="217">
        <f t="shared" si="49"/>
        <v>-2918</v>
      </c>
    </row>
    <row r="3158" spans="2:15" ht="22.95" hidden="1" customHeight="1" x14ac:dyDescent="0.2">
      <c r="B3158" s="228" t="s">
        <v>208</v>
      </c>
      <c r="F3158" s="228" t="s">
        <v>79</v>
      </c>
      <c r="I3158" s="23"/>
      <c r="J3158" s="23"/>
      <c r="O3158" s="217">
        <f t="shared" si="49"/>
        <v>-2918</v>
      </c>
    </row>
    <row r="3159" spans="2:15" ht="22.95" hidden="1" customHeight="1" x14ac:dyDescent="0.2">
      <c r="B3159" s="228" t="s">
        <v>208</v>
      </c>
      <c r="F3159" s="228" t="s">
        <v>79</v>
      </c>
      <c r="I3159" s="23"/>
      <c r="J3159" s="23"/>
      <c r="O3159" s="217">
        <f t="shared" si="49"/>
        <v>-2918</v>
      </c>
    </row>
    <row r="3160" spans="2:15" ht="22.95" hidden="1" customHeight="1" x14ac:dyDescent="0.2">
      <c r="B3160" s="228" t="s">
        <v>208</v>
      </c>
      <c r="F3160" s="228" t="s">
        <v>79</v>
      </c>
      <c r="I3160" s="23"/>
      <c r="J3160" s="23"/>
      <c r="O3160" s="217">
        <f t="shared" si="49"/>
        <v>-2918</v>
      </c>
    </row>
    <row r="3161" spans="2:15" ht="22.95" hidden="1" customHeight="1" x14ac:dyDescent="0.2">
      <c r="B3161" s="228" t="s">
        <v>208</v>
      </c>
      <c r="F3161" s="228" t="s">
        <v>79</v>
      </c>
      <c r="I3161" s="23"/>
      <c r="J3161" s="23"/>
      <c r="O3161" s="217">
        <f t="shared" si="49"/>
        <v>-2918</v>
      </c>
    </row>
    <row r="3162" spans="2:15" ht="22.95" hidden="1" customHeight="1" x14ac:dyDescent="0.2">
      <c r="B3162" s="228" t="s">
        <v>208</v>
      </c>
      <c r="F3162" s="228" t="s">
        <v>79</v>
      </c>
      <c r="I3162" s="23"/>
      <c r="J3162" s="23"/>
      <c r="O3162" s="217">
        <f t="shared" si="49"/>
        <v>-2918</v>
      </c>
    </row>
    <row r="3163" spans="2:15" ht="22.95" hidden="1" customHeight="1" x14ac:dyDescent="0.2">
      <c r="B3163" s="228" t="s">
        <v>208</v>
      </c>
      <c r="F3163" s="228" t="s">
        <v>79</v>
      </c>
      <c r="I3163" s="23"/>
      <c r="J3163" s="23"/>
      <c r="O3163" s="217">
        <f t="shared" si="49"/>
        <v>-2918</v>
      </c>
    </row>
    <row r="3164" spans="2:15" ht="22.95" hidden="1" customHeight="1" x14ac:dyDescent="0.2">
      <c r="B3164" s="228" t="s">
        <v>208</v>
      </c>
      <c r="F3164" s="228" t="s">
        <v>79</v>
      </c>
      <c r="I3164" s="23"/>
      <c r="J3164" s="23"/>
      <c r="O3164" s="217">
        <f t="shared" si="49"/>
        <v>-2918</v>
      </c>
    </row>
    <row r="3165" spans="2:15" ht="22.95" hidden="1" customHeight="1" x14ac:dyDescent="0.2">
      <c r="B3165" s="228" t="s">
        <v>208</v>
      </c>
      <c r="F3165" s="228" t="s">
        <v>79</v>
      </c>
      <c r="I3165" s="23"/>
      <c r="J3165" s="23"/>
      <c r="O3165" s="217">
        <f t="shared" si="49"/>
        <v>-2918</v>
      </c>
    </row>
    <row r="3166" spans="2:15" ht="22.95" hidden="1" customHeight="1" x14ac:dyDescent="0.2">
      <c r="B3166" s="228" t="s">
        <v>208</v>
      </c>
      <c r="F3166" s="228" t="s">
        <v>79</v>
      </c>
      <c r="I3166" s="23"/>
      <c r="J3166" s="23"/>
      <c r="O3166" s="217">
        <f t="shared" si="49"/>
        <v>-2918</v>
      </c>
    </row>
    <row r="3167" spans="2:15" ht="22.95" hidden="1" customHeight="1" x14ac:dyDescent="0.2">
      <c r="B3167" s="228" t="s">
        <v>208</v>
      </c>
      <c r="F3167" s="228" t="s">
        <v>79</v>
      </c>
      <c r="I3167" s="23"/>
      <c r="J3167" s="23"/>
      <c r="O3167" s="217">
        <f t="shared" si="49"/>
        <v>-2918</v>
      </c>
    </row>
    <row r="3168" spans="2:15" ht="22.95" hidden="1" customHeight="1" x14ac:dyDescent="0.2">
      <c r="B3168" s="228" t="s">
        <v>208</v>
      </c>
      <c r="F3168" s="228" t="s">
        <v>79</v>
      </c>
      <c r="I3168" s="23"/>
      <c r="J3168" s="23"/>
      <c r="O3168" s="217">
        <f t="shared" si="49"/>
        <v>-2918</v>
      </c>
    </row>
    <row r="3169" spans="2:15" ht="22.95" hidden="1" customHeight="1" x14ac:dyDescent="0.2">
      <c r="B3169" s="228" t="s">
        <v>208</v>
      </c>
      <c r="F3169" s="228" t="s">
        <v>79</v>
      </c>
      <c r="I3169" s="23"/>
      <c r="J3169" s="23"/>
      <c r="O3169" s="217">
        <f t="shared" si="49"/>
        <v>-2918</v>
      </c>
    </row>
    <row r="3170" spans="2:15" ht="22.95" hidden="1" customHeight="1" x14ac:dyDescent="0.2">
      <c r="B3170" s="228" t="s">
        <v>208</v>
      </c>
      <c r="F3170" s="228" t="s">
        <v>79</v>
      </c>
      <c r="I3170" s="23"/>
      <c r="J3170" s="23"/>
      <c r="O3170" s="217">
        <f t="shared" si="49"/>
        <v>-2918</v>
      </c>
    </row>
    <row r="3171" spans="2:15" ht="22.95" hidden="1" customHeight="1" x14ac:dyDescent="0.2">
      <c r="B3171" s="228" t="s">
        <v>208</v>
      </c>
      <c r="F3171" s="228" t="s">
        <v>79</v>
      </c>
      <c r="I3171" s="23"/>
      <c r="J3171" s="23"/>
      <c r="O3171" s="217">
        <f t="shared" ref="O3171:O3234" si="50">O3170+M3171-N3171</f>
        <v>-2918</v>
      </c>
    </row>
    <row r="3172" spans="2:15" ht="22.95" hidden="1" customHeight="1" x14ac:dyDescent="0.2">
      <c r="B3172" s="228" t="s">
        <v>208</v>
      </c>
      <c r="F3172" s="228" t="s">
        <v>79</v>
      </c>
      <c r="I3172" s="23"/>
      <c r="J3172" s="23"/>
      <c r="O3172" s="217">
        <f t="shared" si="50"/>
        <v>-2918</v>
      </c>
    </row>
    <row r="3173" spans="2:15" ht="22.95" hidden="1" customHeight="1" x14ac:dyDescent="0.2">
      <c r="B3173" s="228" t="s">
        <v>208</v>
      </c>
      <c r="F3173" s="228" t="s">
        <v>79</v>
      </c>
      <c r="I3173" s="23"/>
      <c r="J3173" s="23"/>
      <c r="O3173" s="217">
        <f t="shared" si="50"/>
        <v>-2918</v>
      </c>
    </row>
    <row r="3174" spans="2:15" ht="22.95" hidden="1" customHeight="1" x14ac:dyDescent="0.2">
      <c r="B3174" s="228" t="s">
        <v>208</v>
      </c>
      <c r="F3174" s="228" t="s">
        <v>79</v>
      </c>
      <c r="I3174" s="23"/>
      <c r="J3174" s="23"/>
      <c r="O3174" s="217">
        <f t="shared" si="50"/>
        <v>-2918</v>
      </c>
    </row>
    <row r="3175" spans="2:15" ht="22.95" hidden="1" customHeight="1" x14ac:dyDescent="0.2">
      <c r="B3175" s="228" t="s">
        <v>208</v>
      </c>
      <c r="F3175" s="228" t="s">
        <v>79</v>
      </c>
      <c r="I3175" s="23"/>
      <c r="J3175" s="23"/>
      <c r="O3175" s="217">
        <f t="shared" si="50"/>
        <v>-2918</v>
      </c>
    </row>
    <row r="3176" spans="2:15" ht="22.95" hidden="1" customHeight="1" x14ac:dyDescent="0.2">
      <c r="B3176" s="228" t="s">
        <v>208</v>
      </c>
      <c r="F3176" s="228" t="s">
        <v>79</v>
      </c>
      <c r="I3176" s="23"/>
      <c r="J3176" s="23"/>
      <c r="O3176" s="217">
        <f t="shared" si="50"/>
        <v>-2918</v>
      </c>
    </row>
    <row r="3177" spans="2:15" ht="22.95" hidden="1" customHeight="1" x14ac:dyDescent="0.2">
      <c r="B3177" s="228" t="s">
        <v>208</v>
      </c>
      <c r="F3177" s="228" t="s">
        <v>79</v>
      </c>
      <c r="I3177" s="23"/>
      <c r="J3177" s="23"/>
      <c r="O3177" s="217">
        <f t="shared" si="50"/>
        <v>-2918</v>
      </c>
    </row>
    <row r="3178" spans="2:15" ht="22.95" hidden="1" customHeight="1" x14ac:dyDescent="0.2">
      <c r="B3178" s="228" t="s">
        <v>208</v>
      </c>
      <c r="F3178" s="228" t="s">
        <v>79</v>
      </c>
      <c r="I3178" s="23"/>
      <c r="J3178" s="23"/>
      <c r="O3178" s="217">
        <f t="shared" si="50"/>
        <v>-2918</v>
      </c>
    </row>
    <row r="3179" spans="2:15" ht="22.95" hidden="1" customHeight="1" x14ac:dyDescent="0.2">
      <c r="B3179" s="228" t="s">
        <v>208</v>
      </c>
      <c r="F3179" s="228" t="s">
        <v>79</v>
      </c>
      <c r="I3179" s="23"/>
      <c r="J3179" s="23"/>
      <c r="O3179" s="217">
        <f t="shared" si="50"/>
        <v>-2918</v>
      </c>
    </row>
    <row r="3180" spans="2:15" ht="22.95" hidden="1" customHeight="1" x14ac:dyDescent="0.2">
      <c r="B3180" s="228" t="s">
        <v>208</v>
      </c>
      <c r="F3180" s="228" t="s">
        <v>79</v>
      </c>
      <c r="I3180" s="23"/>
      <c r="J3180" s="23"/>
      <c r="O3180" s="217">
        <f t="shared" si="50"/>
        <v>-2918</v>
      </c>
    </row>
    <row r="3181" spans="2:15" ht="22.95" hidden="1" customHeight="1" x14ac:dyDescent="0.2">
      <c r="B3181" s="228" t="s">
        <v>208</v>
      </c>
      <c r="F3181" s="228" t="s">
        <v>79</v>
      </c>
      <c r="I3181" s="23"/>
      <c r="J3181" s="23"/>
      <c r="O3181" s="217">
        <f t="shared" si="50"/>
        <v>-2918</v>
      </c>
    </row>
    <row r="3182" spans="2:15" ht="22.95" hidden="1" customHeight="1" x14ac:dyDescent="0.2">
      <c r="B3182" s="228" t="s">
        <v>208</v>
      </c>
      <c r="F3182" s="228" t="s">
        <v>79</v>
      </c>
      <c r="I3182" s="23"/>
      <c r="J3182" s="23"/>
      <c r="O3182" s="217">
        <f t="shared" si="50"/>
        <v>-2918</v>
      </c>
    </row>
    <row r="3183" spans="2:15" ht="22.95" hidden="1" customHeight="1" x14ac:dyDescent="0.2">
      <c r="B3183" s="228" t="s">
        <v>208</v>
      </c>
      <c r="F3183" s="228" t="s">
        <v>79</v>
      </c>
      <c r="I3183" s="23"/>
      <c r="J3183" s="23"/>
      <c r="O3183" s="217">
        <f t="shared" si="50"/>
        <v>-2918</v>
      </c>
    </row>
    <row r="3184" spans="2:15" ht="22.95" hidden="1" customHeight="1" x14ac:dyDescent="0.2">
      <c r="B3184" s="228" t="s">
        <v>208</v>
      </c>
      <c r="F3184" s="228" t="s">
        <v>79</v>
      </c>
      <c r="I3184" s="23"/>
      <c r="J3184" s="23"/>
      <c r="O3184" s="217">
        <f t="shared" si="50"/>
        <v>-2918</v>
      </c>
    </row>
    <row r="3185" spans="2:15" ht="22.95" hidden="1" customHeight="1" x14ac:dyDescent="0.2">
      <c r="B3185" s="228" t="s">
        <v>208</v>
      </c>
      <c r="F3185" s="228" t="s">
        <v>79</v>
      </c>
      <c r="I3185" s="23"/>
      <c r="J3185" s="23"/>
      <c r="O3185" s="217">
        <f t="shared" si="50"/>
        <v>-2918</v>
      </c>
    </row>
    <row r="3186" spans="2:15" ht="22.95" hidden="1" customHeight="1" x14ac:dyDescent="0.2">
      <c r="B3186" s="228" t="s">
        <v>208</v>
      </c>
      <c r="F3186" s="228" t="s">
        <v>79</v>
      </c>
      <c r="I3186" s="23"/>
      <c r="J3186" s="23"/>
      <c r="O3186" s="217">
        <f t="shared" si="50"/>
        <v>-2918</v>
      </c>
    </row>
    <row r="3187" spans="2:15" ht="22.95" hidden="1" customHeight="1" x14ac:dyDescent="0.2">
      <c r="B3187" s="228" t="s">
        <v>208</v>
      </c>
      <c r="F3187" s="228" t="s">
        <v>79</v>
      </c>
      <c r="I3187" s="23"/>
      <c r="J3187" s="23"/>
      <c r="O3187" s="217">
        <f t="shared" si="50"/>
        <v>-2918</v>
      </c>
    </row>
    <row r="3188" spans="2:15" ht="22.95" hidden="1" customHeight="1" x14ac:dyDescent="0.2">
      <c r="B3188" s="228" t="s">
        <v>208</v>
      </c>
      <c r="F3188" s="228" t="s">
        <v>79</v>
      </c>
      <c r="I3188" s="23"/>
      <c r="J3188" s="23"/>
      <c r="O3188" s="217">
        <f t="shared" si="50"/>
        <v>-2918</v>
      </c>
    </row>
    <row r="3189" spans="2:15" ht="22.95" hidden="1" customHeight="1" x14ac:dyDescent="0.2">
      <c r="B3189" s="228" t="s">
        <v>208</v>
      </c>
      <c r="F3189" s="228" t="s">
        <v>79</v>
      </c>
      <c r="I3189" s="23"/>
      <c r="J3189" s="23"/>
      <c r="O3189" s="217">
        <f t="shared" si="50"/>
        <v>-2918</v>
      </c>
    </row>
    <row r="3190" spans="2:15" ht="22.95" hidden="1" customHeight="1" x14ac:dyDescent="0.2">
      <c r="B3190" s="228" t="s">
        <v>208</v>
      </c>
      <c r="F3190" s="228" t="s">
        <v>79</v>
      </c>
      <c r="I3190" s="23"/>
      <c r="J3190" s="23"/>
      <c r="O3190" s="217">
        <f t="shared" si="50"/>
        <v>-2918</v>
      </c>
    </row>
    <row r="3191" spans="2:15" ht="22.95" hidden="1" customHeight="1" x14ac:dyDescent="0.2">
      <c r="B3191" s="228" t="s">
        <v>208</v>
      </c>
      <c r="F3191" s="228" t="s">
        <v>79</v>
      </c>
      <c r="I3191" s="23"/>
      <c r="J3191" s="23"/>
      <c r="O3191" s="217">
        <f t="shared" si="50"/>
        <v>-2918</v>
      </c>
    </row>
    <row r="3192" spans="2:15" ht="22.95" hidden="1" customHeight="1" x14ac:dyDescent="0.2">
      <c r="B3192" s="228" t="s">
        <v>208</v>
      </c>
      <c r="F3192" s="228" t="s">
        <v>79</v>
      </c>
      <c r="I3192" s="23"/>
      <c r="J3192" s="23"/>
      <c r="O3192" s="217">
        <f t="shared" si="50"/>
        <v>-2918</v>
      </c>
    </row>
    <row r="3193" spans="2:15" ht="22.95" hidden="1" customHeight="1" x14ac:dyDescent="0.2">
      <c r="B3193" s="228" t="s">
        <v>208</v>
      </c>
      <c r="F3193" s="228" t="s">
        <v>79</v>
      </c>
      <c r="I3193" s="23"/>
      <c r="J3193" s="23"/>
      <c r="O3193" s="217">
        <f t="shared" si="50"/>
        <v>-2918</v>
      </c>
    </row>
    <row r="3194" spans="2:15" ht="22.95" hidden="1" customHeight="1" x14ac:dyDescent="0.2">
      <c r="B3194" s="228" t="s">
        <v>208</v>
      </c>
      <c r="F3194" s="228" t="s">
        <v>79</v>
      </c>
      <c r="I3194" s="23"/>
      <c r="J3194" s="23"/>
      <c r="O3194" s="217">
        <f t="shared" si="50"/>
        <v>-2918</v>
      </c>
    </row>
    <row r="3195" spans="2:15" ht="22.95" hidden="1" customHeight="1" x14ac:dyDescent="0.2">
      <c r="B3195" s="228" t="s">
        <v>208</v>
      </c>
      <c r="F3195" s="228" t="s">
        <v>79</v>
      </c>
      <c r="I3195" s="23"/>
      <c r="J3195" s="23"/>
      <c r="O3195" s="217">
        <f t="shared" si="50"/>
        <v>-2918</v>
      </c>
    </row>
    <row r="3196" spans="2:15" ht="22.95" hidden="1" customHeight="1" x14ac:dyDescent="0.2">
      <c r="B3196" s="228" t="s">
        <v>208</v>
      </c>
      <c r="F3196" s="228" t="s">
        <v>79</v>
      </c>
      <c r="I3196" s="23"/>
      <c r="J3196" s="23"/>
      <c r="O3196" s="217">
        <f t="shared" si="50"/>
        <v>-2918</v>
      </c>
    </row>
    <row r="3197" spans="2:15" ht="22.95" hidden="1" customHeight="1" x14ac:dyDescent="0.2">
      <c r="B3197" s="228" t="s">
        <v>208</v>
      </c>
      <c r="F3197" s="228" t="s">
        <v>79</v>
      </c>
      <c r="I3197" s="23"/>
      <c r="J3197" s="23"/>
      <c r="O3197" s="217">
        <f t="shared" si="50"/>
        <v>-2918</v>
      </c>
    </row>
    <row r="3198" spans="2:15" ht="22.95" hidden="1" customHeight="1" x14ac:dyDescent="0.2">
      <c r="B3198" s="228" t="s">
        <v>208</v>
      </c>
      <c r="F3198" s="228" t="s">
        <v>79</v>
      </c>
      <c r="I3198" s="23"/>
      <c r="J3198" s="23"/>
      <c r="O3198" s="217">
        <f t="shared" si="50"/>
        <v>-2918</v>
      </c>
    </row>
    <row r="3199" spans="2:15" ht="22.95" hidden="1" customHeight="1" x14ac:dyDescent="0.2">
      <c r="B3199" s="228" t="s">
        <v>208</v>
      </c>
      <c r="F3199" s="228" t="s">
        <v>79</v>
      </c>
      <c r="I3199" s="23"/>
      <c r="J3199" s="23"/>
      <c r="O3199" s="217">
        <f t="shared" si="50"/>
        <v>-2918</v>
      </c>
    </row>
    <row r="3200" spans="2:15" ht="22.95" hidden="1" customHeight="1" x14ac:dyDescent="0.2">
      <c r="B3200" s="228" t="s">
        <v>208</v>
      </c>
      <c r="F3200" s="228" t="s">
        <v>79</v>
      </c>
      <c r="I3200" s="23"/>
      <c r="J3200" s="23"/>
      <c r="O3200" s="217">
        <f t="shared" si="50"/>
        <v>-2918</v>
      </c>
    </row>
    <row r="3201" spans="2:15" ht="22.95" hidden="1" customHeight="1" x14ac:dyDescent="0.2">
      <c r="B3201" s="228" t="s">
        <v>208</v>
      </c>
      <c r="F3201" s="228" t="s">
        <v>79</v>
      </c>
      <c r="I3201" s="23"/>
      <c r="J3201" s="23"/>
      <c r="O3201" s="217">
        <f t="shared" si="50"/>
        <v>-2918</v>
      </c>
    </row>
    <row r="3202" spans="2:15" ht="22.95" hidden="1" customHeight="1" x14ac:dyDescent="0.2">
      <c r="B3202" s="228" t="s">
        <v>208</v>
      </c>
      <c r="F3202" s="228" t="s">
        <v>79</v>
      </c>
      <c r="I3202" s="23"/>
      <c r="J3202" s="23"/>
      <c r="O3202" s="217">
        <f t="shared" si="50"/>
        <v>-2918</v>
      </c>
    </row>
    <row r="3203" spans="2:15" ht="22.95" hidden="1" customHeight="1" x14ac:dyDescent="0.2">
      <c r="B3203" s="228" t="s">
        <v>208</v>
      </c>
      <c r="F3203" s="228" t="s">
        <v>79</v>
      </c>
      <c r="I3203" s="23"/>
      <c r="J3203" s="23"/>
      <c r="O3203" s="217">
        <f t="shared" si="50"/>
        <v>-2918</v>
      </c>
    </row>
    <row r="3204" spans="2:15" ht="22.95" hidden="1" customHeight="1" x14ac:dyDescent="0.2">
      <c r="B3204" s="228" t="s">
        <v>208</v>
      </c>
      <c r="F3204" s="228" t="s">
        <v>79</v>
      </c>
      <c r="I3204" s="23"/>
      <c r="J3204" s="23"/>
      <c r="O3204" s="217">
        <f t="shared" si="50"/>
        <v>-2918</v>
      </c>
    </row>
    <row r="3205" spans="2:15" ht="22.95" hidden="1" customHeight="1" x14ac:dyDescent="0.2">
      <c r="B3205" s="228" t="s">
        <v>208</v>
      </c>
      <c r="F3205" s="228" t="s">
        <v>79</v>
      </c>
      <c r="I3205" s="23"/>
      <c r="J3205" s="23"/>
      <c r="O3205" s="217">
        <f t="shared" si="50"/>
        <v>-2918</v>
      </c>
    </row>
    <row r="3206" spans="2:15" ht="22.95" hidden="1" customHeight="1" x14ac:dyDescent="0.2">
      <c r="B3206" s="228" t="s">
        <v>208</v>
      </c>
      <c r="F3206" s="228" t="s">
        <v>79</v>
      </c>
      <c r="I3206" s="23"/>
      <c r="J3206" s="23"/>
      <c r="O3206" s="217">
        <f t="shared" si="50"/>
        <v>-2918</v>
      </c>
    </row>
    <row r="3207" spans="2:15" ht="22.95" hidden="1" customHeight="1" x14ac:dyDescent="0.2">
      <c r="B3207" s="228" t="s">
        <v>208</v>
      </c>
      <c r="F3207" s="228" t="s">
        <v>79</v>
      </c>
      <c r="I3207" s="23"/>
      <c r="J3207" s="23"/>
      <c r="O3207" s="217">
        <f t="shared" si="50"/>
        <v>-2918</v>
      </c>
    </row>
    <row r="3208" spans="2:15" ht="22.95" hidden="1" customHeight="1" x14ac:dyDescent="0.2">
      <c r="B3208" s="228" t="s">
        <v>208</v>
      </c>
      <c r="F3208" s="228" t="s">
        <v>79</v>
      </c>
      <c r="I3208" s="23"/>
      <c r="J3208" s="23"/>
      <c r="O3208" s="217">
        <f t="shared" si="50"/>
        <v>-2918</v>
      </c>
    </row>
    <row r="3209" spans="2:15" ht="22.95" hidden="1" customHeight="1" x14ac:dyDescent="0.2">
      <c r="B3209" s="228" t="s">
        <v>208</v>
      </c>
      <c r="F3209" s="228" t="s">
        <v>79</v>
      </c>
      <c r="I3209" s="23"/>
      <c r="J3209" s="23"/>
      <c r="O3209" s="217">
        <f t="shared" si="50"/>
        <v>-2918</v>
      </c>
    </row>
    <row r="3210" spans="2:15" ht="22.95" hidden="1" customHeight="1" x14ac:dyDescent="0.2">
      <c r="B3210" s="228" t="s">
        <v>208</v>
      </c>
      <c r="F3210" s="228" t="s">
        <v>79</v>
      </c>
      <c r="I3210" s="23"/>
      <c r="J3210" s="23"/>
      <c r="O3210" s="217">
        <f t="shared" si="50"/>
        <v>-2918</v>
      </c>
    </row>
    <row r="3211" spans="2:15" ht="22.95" hidden="1" customHeight="1" x14ac:dyDescent="0.2">
      <c r="B3211" s="228" t="s">
        <v>208</v>
      </c>
      <c r="F3211" s="228" t="s">
        <v>79</v>
      </c>
      <c r="I3211" s="23"/>
      <c r="J3211" s="23"/>
      <c r="O3211" s="217">
        <f t="shared" si="50"/>
        <v>-2918</v>
      </c>
    </row>
    <row r="3212" spans="2:15" ht="22.95" hidden="1" customHeight="1" x14ac:dyDescent="0.2">
      <c r="B3212" s="228" t="s">
        <v>208</v>
      </c>
      <c r="F3212" s="228" t="s">
        <v>79</v>
      </c>
      <c r="I3212" s="23"/>
      <c r="J3212" s="23"/>
      <c r="O3212" s="217">
        <f t="shared" si="50"/>
        <v>-2918</v>
      </c>
    </row>
    <row r="3213" spans="2:15" ht="22.95" hidden="1" customHeight="1" x14ac:dyDescent="0.2">
      <c r="B3213" s="228" t="s">
        <v>208</v>
      </c>
      <c r="F3213" s="228" t="s">
        <v>79</v>
      </c>
      <c r="I3213" s="23"/>
      <c r="J3213" s="23"/>
      <c r="O3213" s="217">
        <f t="shared" si="50"/>
        <v>-2918</v>
      </c>
    </row>
    <row r="3214" spans="2:15" ht="22.95" hidden="1" customHeight="1" x14ac:dyDescent="0.2">
      <c r="B3214" s="228" t="s">
        <v>208</v>
      </c>
      <c r="F3214" s="228" t="s">
        <v>79</v>
      </c>
      <c r="I3214" s="23"/>
      <c r="J3214" s="23"/>
      <c r="O3214" s="217">
        <f t="shared" si="50"/>
        <v>-2918</v>
      </c>
    </row>
    <row r="3215" spans="2:15" ht="22.95" hidden="1" customHeight="1" x14ac:dyDescent="0.2">
      <c r="B3215" s="228" t="s">
        <v>208</v>
      </c>
      <c r="F3215" s="228" t="s">
        <v>79</v>
      </c>
      <c r="I3215" s="23"/>
      <c r="J3215" s="23"/>
      <c r="O3215" s="217">
        <f t="shared" si="50"/>
        <v>-2918</v>
      </c>
    </row>
    <row r="3216" spans="2:15" ht="22.95" hidden="1" customHeight="1" x14ac:dyDescent="0.2">
      <c r="B3216" s="228" t="s">
        <v>208</v>
      </c>
      <c r="F3216" s="228" t="s">
        <v>79</v>
      </c>
      <c r="I3216" s="23"/>
      <c r="J3216" s="23"/>
      <c r="O3216" s="217">
        <f t="shared" si="50"/>
        <v>-2918</v>
      </c>
    </row>
    <row r="3217" spans="2:15" ht="22.95" hidden="1" customHeight="1" x14ac:dyDescent="0.2">
      <c r="B3217" s="228" t="s">
        <v>208</v>
      </c>
      <c r="F3217" s="228" t="s">
        <v>79</v>
      </c>
      <c r="I3217" s="23"/>
      <c r="J3217" s="23"/>
      <c r="O3217" s="217">
        <f t="shared" si="50"/>
        <v>-2918</v>
      </c>
    </row>
    <row r="3218" spans="2:15" ht="22.95" hidden="1" customHeight="1" x14ac:dyDescent="0.2">
      <c r="B3218" s="228" t="s">
        <v>208</v>
      </c>
      <c r="F3218" s="228" t="s">
        <v>79</v>
      </c>
      <c r="I3218" s="23"/>
      <c r="J3218" s="23"/>
      <c r="O3218" s="217">
        <f t="shared" si="50"/>
        <v>-2918</v>
      </c>
    </row>
    <row r="3219" spans="2:15" ht="22.95" hidden="1" customHeight="1" x14ac:dyDescent="0.2">
      <c r="B3219" s="228" t="s">
        <v>208</v>
      </c>
      <c r="F3219" s="228" t="s">
        <v>79</v>
      </c>
      <c r="I3219" s="23"/>
      <c r="J3219" s="23"/>
      <c r="O3219" s="217">
        <f t="shared" si="50"/>
        <v>-2918</v>
      </c>
    </row>
    <row r="3220" spans="2:15" ht="22.95" hidden="1" customHeight="1" x14ac:dyDescent="0.2">
      <c r="B3220" s="228" t="s">
        <v>208</v>
      </c>
      <c r="F3220" s="228" t="s">
        <v>79</v>
      </c>
      <c r="I3220" s="23"/>
      <c r="J3220" s="23"/>
      <c r="O3220" s="217">
        <f t="shared" si="50"/>
        <v>-2918</v>
      </c>
    </row>
    <row r="3221" spans="2:15" ht="22.95" hidden="1" customHeight="1" x14ac:dyDescent="0.2">
      <c r="B3221" s="228" t="s">
        <v>208</v>
      </c>
      <c r="F3221" s="228" t="s">
        <v>79</v>
      </c>
      <c r="I3221" s="23"/>
      <c r="J3221" s="23"/>
      <c r="O3221" s="217">
        <f t="shared" si="50"/>
        <v>-2918</v>
      </c>
    </row>
    <row r="3222" spans="2:15" ht="22.95" hidden="1" customHeight="1" x14ac:dyDescent="0.2">
      <c r="B3222" s="228" t="s">
        <v>208</v>
      </c>
      <c r="F3222" s="228" t="s">
        <v>79</v>
      </c>
      <c r="I3222" s="23"/>
      <c r="J3222" s="23"/>
      <c r="O3222" s="217">
        <f t="shared" si="50"/>
        <v>-2918</v>
      </c>
    </row>
    <row r="3223" spans="2:15" ht="22.95" hidden="1" customHeight="1" x14ac:dyDescent="0.2">
      <c r="B3223" s="228" t="s">
        <v>208</v>
      </c>
      <c r="F3223" s="228" t="s">
        <v>79</v>
      </c>
      <c r="I3223" s="23"/>
      <c r="J3223" s="23"/>
      <c r="O3223" s="217">
        <f t="shared" si="50"/>
        <v>-2918</v>
      </c>
    </row>
    <row r="3224" spans="2:15" ht="22.95" hidden="1" customHeight="1" x14ac:dyDescent="0.2">
      <c r="B3224" s="228" t="s">
        <v>208</v>
      </c>
      <c r="F3224" s="228" t="s">
        <v>79</v>
      </c>
      <c r="I3224" s="23"/>
      <c r="J3224" s="23"/>
      <c r="O3224" s="217">
        <f t="shared" si="50"/>
        <v>-2918</v>
      </c>
    </row>
    <row r="3225" spans="2:15" ht="22.95" hidden="1" customHeight="1" x14ac:dyDescent="0.2">
      <c r="B3225" s="228" t="s">
        <v>208</v>
      </c>
      <c r="F3225" s="228" t="s">
        <v>79</v>
      </c>
      <c r="I3225" s="23"/>
      <c r="J3225" s="23"/>
      <c r="O3225" s="217">
        <f t="shared" si="50"/>
        <v>-2918</v>
      </c>
    </row>
    <row r="3226" spans="2:15" ht="22.95" hidden="1" customHeight="1" x14ac:dyDescent="0.2">
      <c r="B3226" s="228" t="s">
        <v>208</v>
      </c>
      <c r="F3226" s="228" t="s">
        <v>79</v>
      </c>
      <c r="I3226" s="23"/>
      <c r="J3226" s="23"/>
      <c r="O3226" s="217">
        <f t="shared" si="50"/>
        <v>-2918</v>
      </c>
    </row>
    <row r="3227" spans="2:15" ht="22.95" hidden="1" customHeight="1" x14ac:dyDescent="0.2">
      <c r="B3227" s="228" t="s">
        <v>208</v>
      </c>
      <c r="F3227" s="228" t="s">
        <v>79</v>
      </c>
      <c r="I3227" s="23"/>
      <c r="J3227" s="23"/>
      <c r="O3227" s="217">
        <f t="shared" si="50"/>
        <v>-2918</v>
      </c>
    </row>
    <row r="3228" spans="2:15" ht="22.95" hidden="1" customHeight="1" x14ac:dyDescent="0.2">
      <c r="B3228" s="228" t="s">
        <v>208</v>
      </c>
      <c r="F3228" s="228" t="s">
        <v>79</v>
      </c>
      <c r="I3228" s="23"/>
      <c r="J3228" s="23"/>
      <c r="O3228" s="217">
        <f t="shared" si="50"/>
        <v>-2918</v>
      </c>
    </row>
    <row r="3229" spans="2:15" ht="22.95" hidden="1" customHeight="1" x14ac:dyDescent="0.2">
      <c r="B3229" s="228" t="s">
        <v>208</v>
      </c>
      <c r="F3229" s="228" t="s">
        <v>79</v>
      </c>
      <c r="I3229" s="23"/>
      <c r="J3229" s="23"/>
      <c r="O3229" s="217">
        <f t="shared" si="50"/>
        <v>-2918</v>
      </c>
    </row>
    <row r="3230" spans="2:15" ht="22.95" hidden="1" customHeight="1" x14ac:dyDescent="0.2">
      <c r="B3230" s="228" t="s">
        <v>208</v>
      </c>
      <c r="F3230" s="228" t="s">
        <v>79</v>
      </c>
      <c r="I3230" s="23"/>
      <c r="J3230" s="23"/>
      <c r="O3230" s="217">
        <f t="shared" si="50"/>
        <v>-2918</v>
      </c>
    </row>
    <row r="3231" spans="2:15" ht="22.95" hidden="1" customHeight="1" x14ac:dyDescent="0.2">
      <c r="B3231" s="228" t="s">
        <v>208</v>
      </c>
      <c r="F3231" s="228" t="s">
        <v>79</v>
      </c>
      <c r="I3231" s="23"/>
      <c r="J3231" s="23"/>
      <c r="O3231" s="217">
        <f t="shared" si="50"/>
        <v>-2918</v>
      </c>
    </row>
    <row r="3232" spans="2:15" ht="22.95" hidden="1" customHeight="1" x14ac:dyDescent="0.2">
      <c r="B3232" s="228" t="s">
        <v>208</v>
      </c>
      <c r="F3232" s="228" t="s">
        <v>79</v>
      </c>
      <c r="I3232" s="23"/>
      <c r="J3232" s="23"/>
      <c r="O3232" s="217">
        <f t="shared" si="50"/>
        <v>-2918</v>
      </c>
    </row>
    <row r="3233" spans="2:15" ht="22.95" hidden="1" customHeight="1" x14ac:dyDescent="0.2">
      <c r="B3233" s="228" t="s">
        <v>208</v>
      </c>
      <c r="F3233" s="228" t="s">
        <v>79</v>
      </c>
      <c r="I3233" s="23"/>
      <c r="J3233" s="23"/>
      <c r="O3233" s="217">
        <f t="shared" si="50"/>
        <v>-2918</v>
      </c>
    </row>
    <row r="3234" spans="2:15" ht="22.95" hidden="1" customHeight="1" x14ac:dyDescent="0.2">
      <c r="B3234" s="228" t="s">
        <v>208</v>
      </c>
      <c r="F3234" s="228" t="s">
        <v>79</v>
      </c>
      <c r="I3234" s="23"/>
      <c r="J3234" s="23"/>
      <c r="O3234" s="217">
        <f t="shared" si="50"/>
        <v>-2918</v>
      </c>
    </row>
    <row r="3235" spans="2:15" ht="22.95" hidden="1" customHeight="1" x14ac:dyDescent="0.2">
      <c r="B3235" s="228" t="s">
        <v>208</v>
      </c>
      <c r="F3235" s="228" t="s">
        <v>79</v>
      </c>
      <c r="I3235" s="23"/>
      <c r="J3235" s="23"/>
      <c r="O3235" s="217">
        <f t="shared" ref="O3235:O3298" si="51">O3234+M3235-N3235</f>
        <v>-2918</v>
      </c>
    </row>
    <row r="3236" spans="2:15" ht="22.95" hidden="1" customHeight="1" x14ac:dyDescent="0.2">
      <c r="B3236" s="228" t="s">
        <v>208</v>
      </c>
      <c r="F3236" s="228" t="s">
        <v>79</v>
      </c>
      <c r="I3236" s="23"/>
      <c r="J3236" s="23"/>
      <c r="O3236" s="217">
        <f t="shared" si="51"/>
        <v>-2918</v>
      </c>
    </row>
    <row r="3237" spans="2:15" ht="22.95" hidden="1" customHeight="1" x14ac:dyDescent="0.2">
      <c r="B3237" s="228" t="s">
        <v>208</v>
      </c>
      <c r="F3237" s="228" t="s">
        <v>79</v>
      </c>
      <c r="I3237" s="23"/>
      <c r="J3237" s="23"/>
      <c r="O3237" s="217">
        <f t="shared" si="51"/>
        <v>-2918</v>
      </c>
    </row>
    <row r="3238" spans="2:15" ht="22.95" hidden="1" customHeight="1" x14ac:dyDescent="0.2">
      <c r="B3238" s="228" t="s">
        <v>208</v>
      </c>
      <c r="F3238" s="228" t="s">
        <v>79</v>
      </c>
      <c r="I3238" s="23"/>
      <c r="J3238" s="23"/>
      <c r="O3238" s="217">
        <f t="shared" si="51"/>
        <v>-2918</v>
      </c>
    </row>
    <row r="3239" spans="2:15" ht="22.95" hidden="1" customHeight="1" x14ac:dyDescent="0.2">
      <c r="B3239" s="228" t="s">
        <v>208</v>
      </c>
      <c r="F3239" s="228" t="s">
        <v>79</v>
      </c>
      <c r="I3239" s="23"/>
      <c r="J3239" s="23"/>
      <c r="O3239" s="217">
        <f t="shared" si="51"/>
        <v>-2918</v>
      </c>
    </row>
    <row r="3240" spans="2:15" ht="22.95" hidden="1" customHeight="1" x14ac:dyDescent="0.2">
      <c r="B3240" s="228" t="s">
        <v>208</v>
      </c>
      <c r="F3240" s="228" t="s">
        <v>79</v>
      </c>
      <c r="I3240" s="23"/>
      <c r="J3240" s="23"/>
      <c r="O3240" s="217">
        <f t="shared" si="51"/>
        <v>-2918</v>
      </c>
    </row>
    <row r="3241" spans="2:15" ht="22.95" hidden="1" customHeight="1" x14ac:dyDescent="0.2">
      <c r="B3241" s="228" t="s">
        <v>208</v>
      </c>
      <c r="F3241" s="228" t="s">
        <v>79</v>
      </c>
      <c r="I3241" s="23"/>
      <c r="J3241" s="23"/>
      <c r="O3241" s="217">
        <f t="shared" si="51"/>
        <v>-2918</v>
      </c>
    </row>
    <row r="3242" spans="2:15" ht="22.95" hidden="1" customHeight="1" x14ac:dyDescent="0.2">
      <c r="B3242" s="228" t="s">
        <v>208</v>
      </c>
      <c r="F3242" s="228" t="s">
        <v>79</v>
      </c>
      <c r="I3242" s="23"/>
      <c r="J3242" s="23"/>
      <c r="O3242" s="217">
        <f t="shared" si="51"/>
        <v>-2918</v>
      </c>
    </row>
    <row r="3243" spans="2:15" ht="22.95" hidden="1" customHeight="1" x14ac:dyDescent="0.2">
      <c r="B3243" s="228" t="s">
        <v>208</v>
      </c>
      <c r="F3243" s="228" t="s">
        <v>79</v>
      </c>
      <c r="I3243" s="23"/>
      <c r="J3243" s="23"/>
      <c r="O3243" s="217">
        <f t="shared" si="51"/>
        <v>-2918</v>
      </c>
    </row>
    <row r="3244" spans="2:15" ht="22.95" hidden="1" customHeight="1" x14ac:dyDescent="0.2">
      <c r="B3244" s="228" t="s">
        <v>208</v>
      </c>
      <c r="F3244" s="228" t="s">
        <v>79</v>
      </c>
      <c r="I3244" s="23"/>
      <c r="J3244" s="23"/>
      <c r="O3244" s="217">
        <f t="shared" si="51"/>
        <v>-2918</v>
      </c>
    </row>
    <row r="3245" spans="2:15" ht="22.95" hidden="1" customHeight="1" x14ac:dyDescent="0.2">
      <c r="B3245" s="228" t="s">
        <v>208</v>
      </c>
      <c r="F3245" s="228" t="s">
        <v>79</v>
      </c>
      <c r="I3245" s="23"/>
      <c r="J3245" s="23"/>
      <c r="O3245" s="217">
        <f t="shared" si="51"/>
        <v>-2918</v>
      </c>
    </row>
    <row r="3246" spans="2:15" ht="22.95" hidden="1" customHeight="1" x14ac:dyDescent="0.2">
      <c r="B3246" s="228" t="s">
        <v>208</v>
      </c>
      <c r="F3246" s="228" t="s">
        <v>79</v>
      </c>
      <c r="I3246" s="23"/>
      <c r="J3246" s="23"/>
      <c r="O3246" s="217">
        <f t="shared" si="51"/>
        <v>-2918</v>
      </c>
    </row>
    <row r="3247" spans="2:15" ht="22.95" hidden="1" customHeight="1" x14ac:dyDescent="0.2">
      <c r="B3247" s="228" t="s">
        <v>208</v>
      </c>
      <c r="F3247" s="228" t="s">
        <v>79</v>
      </c>
      <c r="I3247" s="23"/>
      <c r="J3247" s="23"/>
      <c r="O3247" s="217">
        <f t="shared" si="51"/>
        <v>-2918</v>
      </c>
    </row>
    <row r="3248" spans="2:15" ht="22.95" hidden="1" customHeight="1" x14ac:dyDescent="0.2">
      <c r="B3248" s="228" t="s">
        <v>208</v>
      </c>
      <c r="F3248" s="228" t="s">
        <v>79</v>
      </c>
      <c r="I3248" s="23"/>
      <c r="J3248" s="23"/>
      <c r="O3248" s="217">
        <f t="shared" si="51"/>
        <v>-2918</v>
      </c>
    </row>
    <row r="3249" spans="2:15" ht="22.95" hidden="1" customHeight="1" x14ac:dyDescent="0.2">
      <c r="B3249" s="228" t="s">
        <v>208</v>
      </c>
      <c r="F3249" s="228" t="s">
        <v>79</v>
      </c>
      <c r="I3249" s="23"/>
      <c r="J3249" s="23"/>
      <c r="O3249" s="217">
        <f t="shared" si="51"/>
        <v>-2918</v>
      </c>
    </row>
    <row r="3250" spans="2:15" ht="22.95" hidden="1" customHeight="1" x14ac:dyDescent="0.2">
      <c r="B3250" s="228" t="s">
        <v>208</v>
      </c>
      <c r="F3250" s="228" t="s">
        <v>79</v>
      </c>
      <c r="I3250" s="23"/>
      <c r="J3250" s="23"/>
      <c r="O3250" s="217">
        <f t="shared" si="51"/>
        <v>-2918</v>
      </c>
    </row>
    <row r="3251" spans="2:15" ht="22.95" hidden="1" customHeight="1" x14ac:dyDescent="0.2">
      <c r="B3251" s="228" t="s">
        <v>208</v>
      </c>
      <c r="F3251" s="228" t="s">
        <v>79</v>
      </c>
      <c r="I3251" s="23"/>
      <c r="J3251" s="23"/>
      <c r="O3251" s="217">
        <f t="shared" si="51"/>
        <v>-2918</v>
      </c>
    </row>
    <row r="3252" spans="2:15" ht="22.95" hidden="1" customHeight="1" x14ac:dyDescent="0.2">
      <c r="B3252" s="228" t="s">
        <v>208</v>
      </c>
      <c r="F3252" s="228" t="s">
        <v>79</v>
      </c>
      <c r="I3252" s="23"/>
      <c r="J3252" s="23"/>
      <c r="O3252" s="217">
        <f t="shared" si="51"/>
        <v>-2918</v>
      </c>
    </row>
    <row r="3253" spans="2:15" ht="22.95" hidden="1" customHeight="1" x14ac:dyDescent="0.2">
      <c r="B3253" s="228" t="s">
        <v>208</v>
      </c>
      <c r="F3253" s="228" t="s">
        <v>79</v>
      </c>
      <c r="I3253" s="23"/>
      <c r="J3253" s="23"/>
      <c r="O3253" s="217">
        <f t="shared" si="51"/>
        <v>-2918</v>
      </c>
    </row>
    <row r="3254" spans="2:15" ht="22.95" hidden="1" customHeight="1" x14ac:dyDescent="0.2">
      <c r="B3254" s="228" t="s">
        <v>208</v>
      </c>
      <c r="F3254" s="228" t="s">
        <v>79</v>
      </c>
      <c r="I3254" s="23"/>
      <c r="J3254" s="23"/>
      <c r="O3254" s="217">
        <f t="shared" si="51"/>
        <v>-2918</v>
      </c>
    </row>
    <row r="3255" spans="2:15" ht="22.95" hidden="1" customHeight="1" x14ac:dyDescent="0.2">
      <c r="B3255" s="228" t="s">
        <v>208</v>
      </c>
      <c r="F3255" s="228" t="s">
        <v>79</v>
      </c>
      <c r="I3255" s="23"/>
      <c r="J3255" s="23"/>
      <c r="O3255" s="217">
        <f t="shared" si="51"/>
        <v>-2918</v>
      </c>
    </row>
    <row r="3256" spans="2:15" ht="22.95" hidden="1" customHeight="1" x14ac:dyDescent="0.2">
      <c r="B3256" s="228" t="s">
        <v>208</v>
      </c>
      <c r="F3256" s="228" t="s">
        <v>79</v>
      </c>
      <c r="I3256" s="23"/>
      <c r="J3256" s="23"/>
      <c r="O3256" s="217">
        <f t="shared" si="51"/>
        <v>-2918</v>
      </c>
    </row>
    <row r="3257" spans="2:15" ht="22.95" hidden="1" customHeight="1" x14ac:dyDescent="0.2">
      <c r="B3257" s="228" t="s">
        <v>208</v>
      </c>
      <c r="F3257" s="228" t="s">
        <v>79</v>
      </c>
      <c r="I3257" s="23"/>
      <c r="J3257" s="23"/>
      <c r="O3257" s="217">
        <f t="shared" si="51"/>
        <v>-2918</v>
      </c>
    </row>
    <row r="3258" spans="2:15" ht="22.95" hidden="1" customHeight="1" x14ac:dyDescent="0.2">
      <c r="B3258" s="228" t="s">
        <v>208</v>
      </c>
      <c r="F3258" s="228" t="s">
        <v>79</v>
      </c>
      <c r="I3258" s="23"/>
      <c r="J3258" s="23"/>
      <c r="O3258" s="217">
        <f t="shared" si="51"/>
        <v>-2918</v>
      </c>
    </row>
    <row r="3259" spans="2:15" ht="22.95" hidden="1" customHeight="1" x14ac:dyDescent="0.2">
      <c r="B3259" s="228" t="s">
        <v>208</v>
      </c>
      <c r="F3259" s="228" t="s">
        <v>79</v>
      </c>
      <c r="I3259" s="23"/>
      <c r="J3259" s="23"/>
      <c r="O3259" s="217">
        <f t="shared" si="51"/>
        <v>-2918</v>
      </c>
    </row>
    <row r="3260" spans="2:15" ht="22.95" hidden="1" customHeight="1" x14ac:dyDescent="0.2">
      <c r="B3260" s="228" t="s">
        <v>208</v>
      </c>
      <c r="F3260" s="228" t="s">
        <v>79</v>
      </c>
      <c r="I3260" s="23"/>
      <c r="J3260" s="23"/>
      <c r="O3260" s="217">
        <f t="shared" si="51"/>
        <v>-2918</v>
      </c>
    </row>
    <row r="3261" spans="2:15" ht="22.95" hidden="1" customHeight="1" x14ac:dyDescent="0.2">
      <c r="B3261" s="228" t="s">
        <v>208</v>
      </c>
      <c r="F3261" s="228" t="s">
        <v>79</v>
      </c>
      <c r="I3261" s="23"/>
      <c r="J3261" s="23"/>
      <c r="O3261" s="217">
        <f t="shared" si="51"/>
        <v>-2918</v>
      </c>
    </row>
    <row r="3262" spans="2:15" ht="22.95" hidden="1" customHeight="1" x14ac:dyDescent="0.2">
      <c r="B3262" s="228" t="s">
        <v>208</v>
      </c>
      <c r="F3262" s="228" t="s">
        <v>79</v>
      </c>
      <c r="I3262" s="23"/>
      <c r="J3262" s="23"/>
      <c r="O3262" s="217">
        <f t="shared" si="51"/>
        <v>-2918</v>
      </c>
    </row>
    <row r="3263" spans="2:15" ht="22.95" hidden="1" customHeight="1" x14ac:dyDescent="0.2">
      <c r="B3263" s="228" t="s">
        <v>208</v>
      </c>
      <c r="F3263" s="228" t="s">
        <v>79</v>
      </c>
      <c r="I3263" s="23"/>
      <c r="J3263" s="23"/>
      <c r="O3263" s="217">
        <f t="shared" si="51"/>
        <v>-2918</v>
      </c>
    </row>
    <row r="3264" spans="2:15" ht="22.95" hidden="1" customHeight="1" x14ac:dyDescent="0.2">
      <c r="B3264" s="228" t="s">
        <v>208</v>
      </c>
      <c r="F3264" s="228" t="s">
        <v>79</v>
      </c>
      <c r="I3264" s="23"/>
      <c r="J3264" s="23"/>
      <c r="O3264" s="217">
        <f t="shared" si="51"/>
        <v>-2918</v>
      </c>
    </row>
    <row r="3265" spans="2:15" ht="22.95" hidden="1" customHeight="1" x14ac:dyDescent="0.2">
      <c r="B3265" s="228" t="s">
        <v>208</v>
      </c>
      <c r="F3265" s="228" t="s">
        <v>79</v>
      </c>
      <c r="I3265" s="23"/>
      <c r="J3265" s="23"/>
      <c r="O3265" s="217">
        <f t="shared" si="51"/>
        <v>-2918</v>
      </c>
    </row>
    <row r="3266" spans="2:15" ht="22.95" hidden="1" customHeight="1" x14ac:dyDescent="0.2">
      <c r="B3266" s="228" t="s">
        <v>208</v>
      </c>
      <c r="F3266" s="228" t="s">
        <v>79</v>
      </c>
      <c r="I3266" s="23"/>
      <c r="J3266" s="23"/>
      <c r="O3266" s="217">
        <f t="shared" si="51"/>
        <v>-2918</v>
      </c>
    </row>
    <row r="3267" spans="2:15" ht="22.95" hidden="1" customHeight="1" x14ac:dyDescent="0.2">
      <c r="B3267" s="228" t="s">
        <v>208</v>
      </c>
      <c r="F3267" s="228" t="s">
        <v>79</v>
      </c>
      <c r="I3267" s="23"/>
      <c r="J3267" s="23"/>
      <c r="O3267" s="217">
        <f t="shared" si="51"/>
        <v>-2918</v>
      </c>
    </row>
    <row r="3268" spans="2:15" ht="22.95" hidden="1" customHeight="1" x14ac:dyDescent="0.2">
      <c r="B3268" s="228" t="s">
        <v>208</v>
      </c>
      <c r="F3268" s="228" t="s">
        <v>79</v>
      </c>
      <c r="I3268" s="23"/>
      <c r="J3268" s="23"/>
      <c r="O3268" s="217">
        <f t="shared" si="51"/>
        <v>-2918</v>
      </c>
    </row>
    <row r="3269" spans="2:15" ht="22.95" hidden="1" customHeight="1" x14ac:dyDescent="0.2">
      <c r="B3269" s="228" t="s">
        <v>208</v>
      </c>
      <c r="F3269" s="228" t="s">
        <v>79</v>
      </c>
      <c r="I3269" s="23"/>
      <c r="J3269" s="23"/>
      <c r="O3269" s="217">
        <f t="shared" si="51"/>
        <v>-2918</v>
      </c>
    </row>
    <row r="3270" spans="2:15" ht="22.95" hidden="1" customHeight="1" x14ac:dyDescent="0.2">
      <c r="B3270" s="228" t="s">
        <v>208</v>
      </c>
      <c r="F3270" s="228" t="s">
        <v>79</v>
      </c>
      <c r="I3270" s="23"/>
      <c r="J3270" s="23"/>
      <c r="O3270" s="217">
        <f t="shared" si="51"/>
        <v>-2918</v>
      </c>
    </row>
    <row r="3271" spans="2:15" ht="22.95" hidden="1" customHeight="1" x14ac:dyDescent="0.2">
      <c r="B3271" s="228" t="s">
        <v>208</v>
      </c>
      <c r="F3271" s="228" t="s">
        <v>79</v>
      </c>
      <c r="I3271" s="23"/>
      <c r="J3271" s="23"/>
      <c r="O3271" s="217">
        <f t="shared" si="51"/>
        <v>-2918</v>
      </c>
    </row>
    <row r="3272" spans="2:15" ht="22.95" hidden="1" customHeight="1" x14ac:dyDescent="0.2">
      <c r="B3272" s="228" t="s">
        <v>208</v>
      </c>
      <c r="F3272" s="228" t="s">
        <v>79</v>
      </c>
      <c r="I3272" s="23"/>
      <c r="J3272" s="23"/>
      <c r="O3272" s="217">
        <f t="shared" si="51"/>
        <v>-2918</v>
      </c>
    </row>
    <row r="3273" spans="2:15" ht="22.95" hidden="1" customHeight="1" x14ac:dyDescent="0.2">
      <c r="B3273" s="228" t="s">
        <v>208</v>
      </c>
      <c r="F3273" s="228" t="s">
        <v>79</v>
      </c>
      <c r="I3273" s="23"/>
      <c r="J3273" s="23"/>
      <c r="O3273" s="217">
        <f t="shared" si="51"/>
        <v>-2918</v>
      </c>
    </row>
    <row r="3274" spans="2:15" ht="22.95" hidden="1" customHeight="1" x14ac:dyDescent="0.2">
      <c r="B3274" s="228" t="s">
        <v>208</v>
      </c>
      <c r="F3274" s="228" t="s">
        <v>79</v>
      </c>
      <c r="I3274" s="23"/>
      <c r="J3274" s="23"/>
      <c r="O3274" s="217">
        <f t="shared" si="51"/>
        <v>-2918</v>
      </c>
    </row>
    <row r="3275" spans="2:15" ht="22.95" hidden="1" customHeight="1" x14ac:dyDescent="0.2">
      <c r="B3275" s="228" t="s">
        <v>208</v>
      </c>
      <c r="F3275" s="228" t="s">
        <v>79</v>
      </c>
      <c r="I3275" s="23"/>
      <c r="J3275" s="23"/>
      <c r="O3275" s="217">
        <f t="shared" si="51"/>
        <v>-2918</v>
      </c>
    </row>
    <row r="3276" spans="2:15" ht="22.95" hidden="1" customHeight="1" x14ac:dyDescent="0.2">
      <c r="B3276" s="228" t="s">
        <v>208</v>
      </c>
      <c r="F3276" s="228" t="s">
        <v>79</v>
      </c>
      <c r="I3276" s="23"/>
      <c r="J3276" s="23"/>
      <c r="O3276" s="217">
        <f t="shared" si="51"/>
        <v>-2918</v>
      </c>
    </row>
    <row r="3277" spans="2:15" ht="22.95" hidden="1" customHeight="1" x14ac:dyDescent="0.2">
      <c r="B3277" s="228" t="s">
        <v>208</v>
      </c>
      <c r="F3277" s="228" t="s">
        <v>79</v>
      </c>
      <c r="I3277" s="23"/>
      <c r="J3277" s="23"/>
      <c r="O3277" s="217">
        <f t="shared" si="51"/>
        <v>-2918</v>
      </c>
    </row>
    <row r="3278" spans="2:15" ht="22.95" hidden="1" customHeight="1" x14ac:dyDescent="0.2">
      <c r="B3278" s="228" t="s">
        <v>208</v>
      </c>
      <c r="F3278" s="228" t="s">
        <v>79</v>
      </c>
      <c r="I3278" s="23"/>
      <c r="J3278" s="23"/>
      <c r="O3278" s="217">
        <f t="shared" si="51"/>
        <v>-2918</v>
      </c>
    </row>
    <row r="3279" spans="2:15" ht="22.95" hidden="1" customHeight="1" x14ac:dyDescent="0.2">
      <c r="B3279" s="228" t="s">
        <v>208</v>
      </c>
      <c r="F3279" s="228" t="s">
        <v>79</v>
      </c>
      <c r="I3279" s="23"/>
      <c r="J3279" s="23"/>
      <c r="O3279" s="217">
        <f t="shared" si="51"/>
        <v>-2918</v>
      </c>
    </row>
    <row r="3280" spans="2:15" ht="22.95" hidden="1" customHeight="1" x14ac:dyDescent="0.2">
      <c r="B3280" s="228" t="s">
        <v>208</v>
      </c>
      <c r="F3280" s="228" t="s">
        <v>79</v>
      </c>
      <c r="I3280" s="23"/>
      <c r="J3280" s="23"/>
      <c r="O3280" s="217">
        <f t="shared" si="51"/>
        <v>-2918</v>
      </c>
    </row>
    <row r="3281" spans="2:15" ht="22.95" hidden="1" customHeight="1" x14ac:dyDescent="0.2">
      <c r="B3281" s="228" t="s">
        <v>208</v>
      </c>
      <c r="F3281" s="228" t="s">
        <v>79</v>
      </c>
      <c r="I3281" s="23"/>
      <c r="J3281" s="23"/>
      <c r="O3281" s="217">
        <f t="shared" si="51"/>
        <v>-2918</v>
      </c>
    </row>
    <row r="3282" spans="2:15" ht="22.95" hidden="1" customHeight="1" x14ac:dyDescent="0.2">
      <c r="B3282" s="228" t="s">
        <v>208</v>
      </c>
      <c r="F3282" s="228" t="s">
        <v>79</v>
      </c>
      <c r="I3282" s="23"/>
      <c r="J3282" s="23"/>
      <c r="O3282" s="217">
        <f t="shared" si="51"/>
        <v>-2918</v>
      </c>
    </row>
    <row r="3283" spans="2:15" ht="22.95" hidden="1" customHeight="1" x14ac:dyDescent="0.2">
      <c r="B3283" s="228" t="s">
        <v>208</v>
      </c>
      <c r="F3283" s="228" t="s">
        <v>79</v>
      </c>
      <c r="I3283" s="23"/>
      <c r="J3283" s="23"/>
      <c r="O3283" s="217">
        <f t="shared" si="51"/>
        <v>-2918</v>
      </c>
    </row>
    <row r="3284" spans="2:15" ht="22.95" hidden="1" customHeight="1" x14ac:dyDescent="0.2">
      <c r="B3284" s="228" t="s">
        <v>208</v>
      </c>
      <c r="F3284" s="228" t="s">
        <v>79</v>
      </c>
      <c r="I3284" s="23"/>
      <c r="J3284" s="23"/>
      <c r="O3284" s="217">
        <f t="shared" si="51"/>
        <v>-2918</v>
      </c>
    </row>
    <row r="3285" spans="2:15" ht="22.95" hidden="1" customHeight="1" x14ac:dyDescent="0.2">
      <c r="B3285" s="228" t="s">
        <v>208</v>
      </c>
      <c r="F3285" s="228" t="s">
        <v>79</v>
      </c>
      <c r="I3285" s="23"/>
      <c r="J3285" s="23"/>
      <c r="O3285" s="217">
        <f t="shared" si="51"/>
        <v>-2918</v>
      </c>
    </row>
    <row r="3286" spans="2:15" ht="22.95" hidden="1" customHeight="1" x14ac:dyDescent="0.2">
      <c r="B3286" s="228" t="s">
        <v>208</v>
      </c>
      <c r="F3286" s="228" t="s">
        <v>79</v>
      </c>
      <c r="I3286" s="23"/>
      <c r="J3286" s="23"/>
      <c r="O3286" s="217">
        <f t="shared" si="51"/>
        <v>-2918</v>
      </c>
    </row>
    <row r="3287" spans="2:15" ht="22.95" hidden="1" customHeight="1" x14ac:dyDescent="0.2">
      <c r="B3287" s="228" t="s">
        <v>208</v>
      </c>
      <c r="F3287" s="228" t="s">
        <v>79</v>
      </c>
      <c r="I3287" s="23"/>
      <c r="J3287" s="23"/>
      <c r="O3287" s="217">
        <f t="shared" si="51"/>
        <v>-2918</v>
      </c>
    </row>
    <row r="3288" spans="2:15" ht="22.95" hidden="1" customHeight="1" x14ac:dyDescent="0.2">
      <c r="B3288" s="228" t="s">
        <v>208</v>
      </c>
      <c r="F3288" s="228" t="s">
        <v>79</v>
      </c>
      <c r="I3288" s="23"/>
      <c r="J3288" s="23"/>
      <c r="O3288" s="217">
        <f t="shared" si="51"/>
        <v>-2918</v>
      </c>
    </row>
    <row r="3289" spans="2:15" ht="22.95" hidden="1" customHeight="1" x14ac:dyDescent="0.2">
      <c r="B3289" s="228" t="s">
        <v>208</v>
      </c>
      <c r="F3289" s="228" t="s">
        <v>79</v>
      </c>
      <c r="I3289" s="23"/>
      <c r="J3289" s="23"/>
      <c r="O3289" s="217">
        <f t="shared" si="51"/>
        <v>-2918</v>
      </c>
    </row>
    <row r="3290" spans="2:15" ht="22.95" hidden="1" customHeight="1" x14ac:dyDescent="0.2">
      <c r="B3290" s="228" t="s">
        <v>208</v>
      </c>
      <c r="F3290" s="228" t="s">
        <v>79</v>
      </c>
      <c r="I3290" s="23"/>
      <c r="J3290" s="23"/>
      <c r="O3290" s="217">
        <f t="shared" si="51"/>
        <v>-2918</v>
      </c>
    </row>
    <row r="3291" spans="2:15" ht="22.95" hidden="1" customHeight="1" x14ac:dyDescent="0.2">
      <c r="B3291" s="228" t="s">
        <v>208</v>
      </c>
      <c r="F3291" s="228" t="s">
        <v>79</v>
      </c>
      <c r="I3291" s="23"/>
      <c r="J3291" s="23"/>
      <c r="O3291" s="217">
        <f t="shared" si="51"/>
        <v>-2918</v>
      </c>
    </row>
    <row r="3292" spans="2:15" ht="22.95" hidden="1" customHeight="1" x14ac:dyDescent="0.2">
      <c r="B3292" s="228" t="s">
        <v>208</v>
      </c>
      <c r="F3292" s="228" t="s">
        <v>79</v>
      </c>
      <c r="I3292" s="23"/>
      <c r="J3292" s="23"/>
      <c r="O3292" s="217">
        <f t="shared" si="51"/>
        <v>-2918</v>
      </c>
    </row>
    <row r="3293" spans="2:15" ht="22.95" hidden="1" customHeight="1" x14ac:dyDescent="0.2">
      <c r="B3293" s="228" t="s">
        <v>208</v>
      </c>
      <c r="F3293" s="228" t="s">
        <v>79</v>
      </c>
      <c r="I3293" s="23"/>
      <c r="J3293" s="23"/>
      <c r="O3293" s="217">
        <f t="shared" si="51"/>
        <v>-2918</v>
      </c>
    </row>
    <row r="3294" spans="2:15" ht="22.95" hidden="1" customHeight="1" x14ac:dyDescent="0.2">
      <c r="B3294" s="228" t="s">
        <v>208</v>
      </c>
      <c r="F3294" s="228" t="s">
        <v>79</v>
      </c>
      <c r="I3294" s="23"/>
      <c r="J3294" s="23"/>
      <c r="O3294" s="217">
        <f t="shared" si="51"/>
        <v>-2918</v>
      </c>
    </row>
    <row r="3295" spans="2:15" ht="22.95" hidden="1" customHeight="1" x14ac:dyDescent="0.2">
      <c r="B3295" s="228" t="s">
        <v>208</v>
      </c>
      <c r="F3295" s="228" t="s">
        <v>79</v>
      </c>
      <c r="I3295" s="23"/>
      <c r="J3295" s="23"/>
      <c r="O3295" s="217">
        <f t="shared" si="51"/>
        <v>-2918</v>
      </c>
    </row>
    <row r="3296" spans="2:15" ht="22.95" hidden="1" customHeight="1" x14ac:dyDescent="0.2">
      <c r="B3296" s="228" t="s">
        <v>208</v>
      </c>
      <c r="F3296" s="228" t="s">
        <v>79</v>
      </c>
      <c r="I3296" s="23"/>
      <c r="J3296" s="23"/>
      <c r="O3296" s="217">
        <f t="shared" si="51"/>
        <v>-2918</v>
      </c>
    </row>
    <row r="3297" spans="2:15" ht="22.95" hidden="1" customHeight="1" x14ac:dyDescent="0.2">
      <c r="B3297" s="228" t="s">
        <v>208</v>
      </c>
      <c r="F3297" s="228" t="s">
        <v>79</v>
      </c>
      <c r="I3297" s="23"/>
      <c r="J3297" s="23"/>
      <c r="O3297" s="217">
        <f t="shared" si="51"/>
        <v>-2918</v>
      </c>
    </row>
    <row r="3298" spans="2:15" ht="22.95" hidden="1" customHeight="1" x14ac:dyDescent="0.2">
      <c r="B3298" s="228" t="s">
        <v>208</v>
      </c>
      <c r="F3298" s="228" t="s">
        <v>79</v>
      </c>
      <c r="I3298" s="23"/>
      <c r="J3298" s="23"/>
      <c r="O3298" s="217">
        <f t="shared" si="51"/>
        <v>-2918</v>
      </c>
    </row>
    <row r="3299" spans="2:15" ht="22.95" hidden="1" customHeight="1" x14ac:dyDescent="0.2">
      <c r="B3299" s="228" t="s">
        <v>208</v>
      </c>
      <c r="F3299" s="228" t="s">
        <v>79</v>
      </c>
      <c r="I3299" s="23"/>
      <c r="J3299" s="23"/>
      <c r="O3299" s="217">
        <f t="shared" ref="O3299:O3362" si="52">O3298+M3299-N3299</f>
        <v>-2918</v>
      </c>
    </row>
    <row r="3300" spans="2:15" ht="22.95" hidden="1" customHeight="1" x14ac:dyDescent="0.2">
      <c r="B3300" s="228" t="s">
        <v>208</v>
      </c>
      <c r="F3300" s="228" t="s">
        <v>79</v>
      </c>
      <c r="I3300" s="23"/>
      <c r="J3300" s="23"/>
      <c r="O3300" s="217">
        <f t="shared" si="52"/>
        <v>-2918</v>
      </c>
    </row>
    <row r="3301" spans="2:15" ht="22.95" hidden="1" customHeight="1" x14ac:dyDescent="0.2">
      <c r="B3301" s="228" t="s">
        <v>208</v>
      </c>
      <c r="F3301" s="228" t="s">
        <v>79</v>
      </c>
      <c r="I3301" s="23"/>
      <c r="J3301" s="23"/>
      <c r="O3301" s="217">
        <f t="shared" si="52"/>
        <v>-2918</v>
      </c>
    </row>
    <row r="3302" spans="2:15" ht="22.95" hidden="1" customHeight="1" x14ac:dyDescent="0.2">
      <c r="B3302" s="228" t="s">
        <v>208</v>
      </c>
      <c r="F3302" s="228" t="s">
        <v>79</v>
      </c>
      <c r="I3302" s="23"/>
      <c r="J3302" s="23"/>
      <c r="O3302" s="217">
        <f t="shared" si="52"/>
        <v>-2918</v>
      </c>
    </row>
    <row r="3303" spans="2:15" ht="22.95" hidden="1" customHeight="1" x14ac:dyDescent="0.2">
      <c r="B3303" s="228" t="s">
        <v>208</v>
      </c>
      <c r="F3303" s="228" t="s">
        <v>79</v>
      </c>
      <c r="I3303" s="23"/>
      <c r="J3303" s="23"/>
      <c r="O3303" s="217">
        <f t="shared" si="52"/>
        <v>-2918</v>
      </c>
    </row>
    <row r="3304" spans="2:15" ht="22.95" hidden="1" customHeight="1" x14ac:dyDescent="0.2">
      <c r="B3304" s="228" t="s">
        <v>208</v>
      </c>
      <c r="F3304" s="228" t="s">
        <v>79</v>
      </c>
      <c r="I3304" s="23"/>
      <c r="J3304" s="23"/>
      <c r="O3304" s="217">
        <f t="shared" si="52"/>
        <v>-2918</v>
      </c>
    </row>
    <row r="3305" spans="2:15" ht="22.95" hidden="1" customHeight="1" x14ac:dyDescent="0.2">
      <c r="B3305" s="228" t="s">
        <v>208</v>
      </c>
      <c r="F3305" s="228" t="s">
        <v>79</v>
      </c>
      <c r="I3305" s="23"/>
      <c r="J3305" s="23"/>
      <c r="O3305" s="217">
        <f t="shared" si="52"/>
        <v>-2918</v>
      </c>
    </row>
    <row r="3306" spans="2:15" ht="22.95" hidden="1" customHeight="1" x14ac:dyDescent="0.2">
      <c r="B3306" s="228" t="s">
        <v>208</v>
      </c>
      <c r="F3306" s="228" t="s">
        <v>79</v>
      </c>
      <c r="I3306" s="23"/>
      <c r="J3306" s="23"/>
      <c r="O3306" s="217">
        <f t="shared" si="52"/>
        <v>-2918</v>
      </c>
    </row>
    <row r="3307" spans="2:15" ht="22.95" hidden="1" customHeight="1" x14ac:dyDescent="0.2">
      <c r="B3307" s="228" t="s">
        <v>208</v>
      </c>
      <c r="F3307" s="228" t="s">
        <v>79</v>
      </c>
      <c r="I3307" s="23"/>
      <c r="J3307" s="23"/>
      <c r="O3307" s="217">
        <f t="shared" si="52"/>
        <v>-2918</v>
      </c>
    </row>
    <row r="3308" spans="2:15" ht="22.95" hidden="1" customHeight="1" x14ac:dyDescent="0.2">
      <c r="B3308" s="228" t="s">
        <v>208</v>
      </c>
      <c r="F3308" s="228" t="s">
        <v>79</v>
      </c>
      <c r="I3308" s="23"/>
      <c r="J3308" s="23"/>
      <c r="O3308" s="217">
        <f t="shared" si="52"/>
        <v>-2918</v>
      </c>
    </row>
    <row r="3309" spans="2:15" ht="22.95" hidden="1" customHeight="1" x14ac:dyDescent="0.2">
      <c r="B3309" s="228" t="s">
        <v>208</v>
      </c>
      <c r="F3309" s="228" t="s">
        <v>79</v>
      </c>
      <c r="I3309" s="23"/>
      <c r="J3309" s="23"/>
      <c r="O3309" s="217">
        <f t="shared" si="52"/>
        <v>-2918</v>
      </c>
    </row>
    <row r="3310" spans="2:15" ht="22.95" hidden="1" customHeight="1" x14ac:dyDescent="0.2">
      <c r="B3310" s="228" t="s">
        <v>208</v>
      </c>
      <c r="F3310" s="228" t="s">
        <v>79</v>
      </c>
      <c r="I3310" s="23"/>
      <c r="J3310" s="23"/>
      <c r="O3310" s="217">
        <f t="shared" si="52"/>
        <v>-2918</v>
      </c>
    </row>
    <row r="3311" spans="2:15" ht="22.95" hidden="1" customHeight="1" x14ac:dyDescent="0.2">
      <c r="B3311" s="228" t="s">
        <v>208</v>
      </c>
      <c r="F3311" s="228" t="s">
        <v>79</v>
      </c>
      <c r="I3311" s="23"/>
      <c r="J3311" s="23"/>
      <c r="O3311" s="217">
        <f t="shared" si="52"/>
        <v>-2918</v>
      </c>
    </row>
    <row r="3312" spans="2:15" ht="22.95" hidden="1" customHeight="1" x14ac:dyDescent="0.2">
      <c r="B3312" s="228" t="s">
        <v>208</v>
      </c>
      <c r="F3312" s="228" t="s">
        <v>79</v>
      </c>
      <c r="I3312" s="23"/>
      <c r="J3312" s="23"/>
      <c r="O3312" s="217">
        <f t="shared" si="52"/>
        <v>-2918</v>
      </c>
    </row>
    <row r="3313" spans="2:15" ht="22.95" hidden="1" customHeight="1" x14ac:dyDescent="0.2">
      <c r="B3313" s="228" t="s">
        <v>208</v>
      </c>
      <c r="F3313" s="228" t="s">
        <v>79</v>
      </c>
      <c r="I3313" s="23"/>
      <c r="J3313" s="23"/>
      <c r="O3313" s="217">
        <f t="shared" si="52"/>
        <v>-2918</v>
      </c>
    </row>
    <row r="3314" spans="2:15" ht="22.95" hidden="1" customHeight="1" x14ac:dyDescent="0.2">
      <c r="B3314" s="228" t="s">
        <v>208</v>
      </c>
      <c r="F3314" s="228" t="s">
        <v>79</v>
      </c>
      <c r="I3314" s="23"/>
      <c r="J3314" s="23"/>
      <c r="O3314" s="217">
        <f t="shared" si="52"/>
        <v>-2918</v>
      </c>
    </row>
    <row r="3315" spans="2:15" ht="22.95" hidden="1" customHeight="1" x14ac:dyDescent="0.2">
      <c r="B3315" s="228" t="s">
        <v>208</v>
      </c>
      <c r="F3315" s="228" t="s">
        <v>79</v>
      </c>
      <c r="I3315" s="23"/>
      <c r="J3315" s="23"/>
      <c r="O3315" s="217">
        <f t="shared" si="52"/>
        <v>-2918</v>
      </c>
    </row>
    <row r="3316" spans="2:15" ht="22.95" hidden="1" customHeight="1" x14ac:dyDescent="0.2">
      <c r="B3316" s="228" t="s">
        <v>208</v>
      </c>
      <c r="F3316" s="228" t="s">
        <v>79</v>
      </c>
      <c r="I3316" s="23"/>
      <c r="J3316" s="23"/>
      <c r="O3316" s="217">
        <f t="shared" si="52"/>
        <v>-2918</v>
      </c>
    </row>
    <row r="3317" spans="2:15" ht="22.95" hidden="1" customHeight="1" x14ac:dyDescent="0.2">
      <c r="B3317" s="228" t="s">
        <v>208</v>
      </c>
      <c r="F3317" s="228" t="s">
        <v>79</v>
      </c>
      <c r="I3317" s="23"/>
      <c r="J3317" s="23"/>
      <c r="O3317" s="217">
        <f t="shared" si="52"/>
        <v>-2918</v>
      </c>
    </row>
    <row r="3318" spans="2:15" ht="22.95" hidden="1" customHeight="1" x14ac:dyDescent="0.2">
      <c r="B3318" s="228" t="s">
        <v>208</v>
      </c>
      <c r="F3318" s="228" t="s">
        <v>79</v>
      </c>
      <c r="I3318" s="23"/>
      <c r="J3318" s="23"/>
      <c r="O3318" s="217">
        <f t="shared" si="52"/>
        <v>-2918</v>
      </c>
    </row>
    <row r="3319" spans="2:15" ht="22.95" hidden="1" customHeight="1" x14ac:dyDescent="0.2">
      <c r="B3319" s="228" t="s">
        <v>208</v>
      </c>
      <c r="F3319" s="228" t="s">
        <v>79</v>
      </c>
      <c r="I3319" s="23"/>
      <c r="J3319" s="23"/>
      <c r="O3319" s="217">
        <f t="shared" si="52"/>
        <v>-2918</v>
      </c>
    </row>
    <row r="3320" spans="2:15" ht="22.95" hidden="1" customHeight="1" x14ac:dyDescent="0.2">
      <c r="B3320" s="228" t="s">
        <v>208</v>
      </c>
      <c r="F3320" s="228" t="s">
        <v>79</v>
      </c>
      <c r="I3320" s="23"/>
      <c r="J3320" s="23"/>
      <c r="O3320" s="217">
        <f t="shared" si="52"/>
        <v>-2918</v>
      </c>
    </row>
    <row r="3321" spans="2:15" ht="22.95" hidden="1" customHeight="1" x14ac:dyDescent="0.2">
      <c r="B3321" s="228" t="s">
        <v>208</v>
      </c>
      <c r="F3321" s="228" t="s">
        <v>79</v>
      </c>
      <c r="I3321" s="23"/>
      <c r="J3321" s="23"/>
      <c r="O3321" s="217">
        <f t="shared" si="52"/>
        <v>-2918</v>
      </c>
    </row>
    <row r="3322" spans="2:15" ht="22.95" hidden="1" customHeight="1" x14ac:dyDescent="0.2">
      <c r="B3322" s="228" t="s">
        <v>208</v>
      </c>
      <c r="F3322" s="228" t="s">
        <v>79</v>
      </c>
      <c r="I3322" s="23"/>
      <c r="J3322" s="23"/>
      <c r="O3322" s="217">
        <f t="shared" si="52"/>
        <v>-2918</v>
      </c>
    </row>
    <row r="3323" spans="2:15" ht="22.95" hidden="1" customHeight="1" x14ac:dyDescent="0.2">
      <c r="B3323" s="228" t="s">
        <v>208</v>
      </c>
      <c r="F3323" s="228" t="s">
        <v>79</v>
      </c>
      <c r="I3323" s="23"/>
      <c r="J3323" s="23"/>
      <c r="O3323" s="217">
        <f t="shared" si="52"/>
        <v>-2918</v>
      </c>
    </row>
    <row r="3324" spans="2:15" ht="22.95" hidden="1" customHeight="1" x14ac:dyDescent="0.2">
      <c r="B3324" s="228" t="s">
        <v>208</v>
      </c>
      <c r="F3324" s="228" t="s">
        <v>79</v>
      </c>
      <c r="I3324" s="23"/>
      <c r="J3324" s="23"/>
      <c r="O3324" s="217">
        <f t="shared" si="52"/>
        <v>-2918</v>
      </c>
    </row>
    <row r="3325" spans="2:15" ht="22.95" hidden="1" customHeight="1" x14ac:dyDescent="0.2">
      <c r="B3325" s="228" t="s">
        <v>208</v>
      </c>
      <c r="F3325" s="228" t="s">
        <v>79</v>
      </c>
      <c r="I3325" s="23"/>
      <c r="J3325" s="23"/>
      <c r="O3325" s="217">
        <f t="shared" si="52"/>
        <v>-2918</v>
      </c>
    </row>
    <row r="3326" spans="2:15" ht="22.95" hidden="1" customHeight="1" x14ac:dyDescent="0.2">
      <c r="B3326" s="228" t="s">
        <v>208</v>
      </c>
      <c r="F3326" s="228" t="s">
        <v>79</v>
      </c>
      <c r="I3326" s="23"/>
      <c r="J3326" s="23"/>
      <c r="O3326" s="217">
        <f t="shared" si="52"/>
        <v>-2918</v>
      </c>
    </row>
    <row r="3327" spans="2:15" ht="22.95" hidden="1" customHeight="1" x14ac:dyDescent="0.2">
      <c r="B3327" s="228" t="s">
        <v>208</v>
      </c>
      <c r="F3327" s="228" t="s">
        <v>79</v>
      </c>
      <c r="I3327" s="23"/>
      <c r="J3327" s="23"/>
      <c r="O3327" s="217">
        <f t="shared" si="52"/>
        <v>-2918</v>
      </c>
    </row>
    <row r="3328" spans="2:15" ht="22.95" hidden="1" customHeight="1" x14ac:dyDescent="0.2">
      <c r="B3328" s="228" t="s">
        <v>208</v>
      </c>
      <c r="F3328" s="228" t="s">
        <v>79</v>
      </c>
      <c r="I3328" s="23"/>
      <c r="J3328" s="23"/>
      <c r="O3328" s="217">
        <f t="shared" si="52"/>
        <v>-2918</v>
      </c>
    </row>
    <row r="3329" spans="2:15" ht="22.95" hidden="1" customHeight="1" x14ac:dyDescent="0.2">
      <c r="B3329" s="228" t="s">
        <v>208</v>
      </c>
      <c r="F3329" s="228" t="s">
        <v>79</v>
      </c>
      <c r="I3329" s="23"/>
      <c r="J3329" s="23"/>
      <c r="O3329" s="217">
        <f t="shared" si="52"/>
        <v>-2918</v>
      </c>
    </row>
    <row r="3330" spans="2:15" ht="22.95" hidden="1" customHeight="1" x14ac:dyDescent="0.2">
      <c r="B3330" s="228" t="s">
        <v>208</v>
      </c>
      <c r="F3330" s="228" t="s">
        <v>79</v>
      </c>
      <c r="I3330" s="23"/>
      <c r="J3330" s="23"/>
      <c r="O3330" s="217">
        <f t="shared" si="52"/>
        <v>-2918</v>
      </c>
    </row>
    <row r="3331" spans="2:15" ht="22.95" hidden="1" customHeight="1" x14ac:dyDescent="0.2">
      <c r="B3331" s="228" t="s">
        <v>208</v>
      </c>
      <c r="F3331" s="228" t="s">
        <v>79</v>
      </c>
      <c r="I3331" s="23"/>
      <c r="J3331" s="23"/>
      <c r="O3331" s="217">
        <f t="shared" si="52"/>
        <v>-2918</v>
      </c>
    </row>
    <row r="3332" spans="2:15" ht="22.95" hidden="1" customHeight="1" x14ac:dyDescent="0.2">
      <c r="B3332" s="228" t="s">
        <v>208</v>
      </c>
      <c r="F3332" s="228" t="s">
        <v>79</v>
      </c>
      <c r="I3332" s="23"/>
      <c r="J3332" s="23"/>
      <c r="O3332" s="217">
        <f t="shared" si="52"/>
        <v>-2918</v>
      </c>
    </row>
    <row r="3333" spans="2:15" ht="22.95" hidden="1" customHeight="1" x14ac:dyDescent="0.2">
      <c r="B3333" s="228" t="s">
        <v>208</v>
      </c>
      <c r="F3333" s="228" t="s">
        <v>79</v>
      </c>
      <c r="I3333" s="23"/>
      <c r="J3333" s="23"/>
      <c r="O3333" s="217">
        <f t="shared" si="52"/>
        <v>-2918</v>
      </c>
    </row>
    <row r="3334" spans="2:15" ht="22.95" hidden="1" customHeight="1" x14ac:dyDescent="0.2">
      <c r="B3334" s="228" t="s">
        <v>208</v>
      </c>
      <c r="F3334" s="228" t="s">
        <v>79</v>
      </c>
      <c r="I3334" s="23"/>
      <c r="J3334" s="23"/>
      <c r="O3334" s="217">
        <f t="shared" si="52"/>
        <v>-2918</v>
      </c>
    </row>
    <row r="3335" spans="2:15" ht="22.95" hidden="1" customHeight="1" x14ac:dyDescent="0.2">
      <c r="B3335" s="228" t="s">
        <v>208</v>
      </c>
      <c r="F3335" s="228" t="s">
        <v>79</v>
      </c>
      <c r="I3335" s="23"/>
      <c r="J3335" s="23"/>
      <c r="O3335" s="217">
        <f t="shared" si="52"/>
        <v>-2918</v>
      </c>
    </row>
    <row r="3336" spans="2:15" ht="22.95" hidden="1" customHeight="1" x14ac:dyDescent="0.2">
      <c r="B3336" s="228" t="s">
        <v>208</v>
      </c>
      <c r="F3336" s="228" t="s">
        <v>79</v>
      </c>
      <c r="I3336" s="23"/>
      <c r="J3336" s="23"/>
      <c r="O3336" s="217">
        <f t="shared" si="52"/>
        <v>-2918</v>
      </c>
    </row>
    <row r="3337" spans="2:15" ht="22.95" hidden="1" customHeight="1" x14ac:dyDescent="0.2">
      <c r="B3337" s="228" t="s">
        <v>208</v>
      </c>
      <c r="F3337" s="228" t="s">
        <v>79</v>
      </c>
      <c r="I3337" s="23"/>
      <c r="J3337" s="23"/>
      <c r="O3337" s="217">
        <f t="shared" si="52"/>
        <v>-2918</v>
      </c>
    </row>
    <row r="3338" spans="2:15" ht="22.95" hidden="1" customHeight="1" x14ac:dyDescent="0.2">
      <c r="B3338" s="228" t="s">
        <v>208</v>
      </c>
      <c r="F3338" s="228" t="s">
        <v>79</v>
      </c>
      <c r="I3338" s="23"/>
      <c r="J3338" s="23"/>
      <c r="O3338" s="217">
        <f t="shared" si="52"/>
        <v>-2918</v>
      </c>
    </row>
    <row r="3339" spans="2:15" ht="22.95" hidden="1" customHeight="1" x14ac:dyDescent="0.2">
      <c r="B3339" s="228" t="s">
        <v>208</v>
      </c>
      <c r="F3339" s="228" t="s">
        <v>79</v>
      </c>
      <c r="I3339" s="23"/>
      <c r="J3339" s="23"/>
      <c r="O3339" s="217">
        <f t="shared" si="52"/>
        <v>-2918</v>
      </c>
    </row>
    <row r="3340" spans="2:15" ht="22.95" hidden="1" customHeight="1" x14ac:dyDescent="0.2">
      <c r="B3340" s="228" t="s">
        <v>208</v>
      </c>
      <c r="F3340" s="228" t="s">
        <v>79</v>
      </c>
      <c r="I3340" s="23"/>
      <c r="J3340" s="23"/>
      <c r="O3340" s="217">
        <f t="shared" si="52"/>
        <v>-2918</v>
      </c>
    </row>
    <row r="3341" spans="2:15" ht="22.95" hidden="1" customHeight="1" x14ac:dyDescent="0.2">
      <c r="B3341" s="228" t="s">
        <v>208</v>
      </c>
      <c r="F3341" s="228" t="s">
        <v>79</v>
      </c>
      <c r="I3341" s="23"/>
      <c r="J3341" s="23"/>
      <c r="O3341" s="217">
        <f t="shared" si="52"/>
        <v>-2918</v>
      </c>
    </row>
    <row r="3342" spans="2:15" ht="22.95" hidden="1" customHeight="1" x14ac:dyDescent="0.2">
      <c r="B3342" s="228" t="s">
        <v>208</v>
      </c>
      <c r="F3342" s="228" t="s">
        <v>79</v>
      </c>
      <c r="I3342" s="23"/>
      <c r="J3342" s="23"/>
      <c r="O3342" s="217">
        <f t="shared" si="52"/>
        <v>-2918</v>
      </c>
    </row>
    <row r="3343" spans="2:15" ht="22.95" hidden="1" customHeight="1" x14ac:dyDescent="0.2">
      <c r="B3343" s="228" t="s">
        <v>208</v>
      </c>
      <c r="F3343" s="228" t="s">
        <v>79</v>
      </c>
      <c r="I3343" s="23"/>
      <c r="J3343" s="23"/>
      <c r="O3343" s="217">
        <f t="shared" si="52"/>
        <v>-2918</v>
      </c>
    </row>
    <row r="3344" spans="2:15" ht="22.95" hidden="1" customHeight="1" x14ac:dyDescent="0.2">
      <c r="B3344" s="228" t="s">
        <v>208</v>
      </c>
      <c r="F3344" s="228" t="s">
        <v>79</v>
      </c>
      <c r="I3344" s="23"/>
      <c r="J3344" s="23"/>
      <c r="O3344" s="217">
        <f t="shared" si="52"/>
        <v>-2918</v>
      </c>
    </row>
    <row r="3345" spans="2:15" ht="22.95" hidden="1" customHeight="1" x14ac:dyDescent="0.2">
      <c r="B3345" s="228" t="s">
        <v>208</v>
      </c>
      <c r="F3345" s="228" t="s">
        <v>79</v>
      </c>
      <c r="I3345" s="23"/>
      <c r="J3345" s="23"/>
      <c r="O3345" s="217">
        <f t="shared" si="52"/>
        <v>-2918</v>
      </c>
    </row>
    <row r="3346" spans="2:15" ht="22.95" hidden="1" customHeight="1" x14ac:dyDescent="0.2">
      <c r="B3346" s="228" t="s">
        <v>208</v>
      </c>
      <c r="F3346" s="228" t="s">
        <v>79</v>
      </c>
      <c r="I3346" s="23"/>
      <c r="J3346" s="23"/>
      <c r="O3346" s="217">
        <f t="shared" si="52"/>
        <v>-2918</v>
      </c>
    </row>
    <row r="3347" spans="2:15" ht="22.95" hidden="1" customHeight="1" x14ac:dyDescent="0.2">
      <c r="B3347" s="228" t="s">
        <v>208</v>
      </c>
      <c r="F3347" s="228" t="s">
        <v>79</v>
      </c>
      <c r="I3347" s="23"/>
      <c r="J3347" s="23"/>
      <c r="O3347" s="217">
        <f t="shared" si="52"/>
        <v>-2918</v>
      </c>
    </row>
    <row r="3348" spans="2:15" ht="22.95" hidden="1" customHeight="1" x14ac:dyDescent="0.2">
      <c r="B3348" s="228" t="s">
        <v>208</v>
      </c>
      <c r="F3348" s="228" t="s">
        <v>79</v>
      </c>
      <c r="I3348" s="23"/>
      <c r="J3348" s="23"/>
      <c r="O3348" s="217">
        <f t="shared" si="52"/>
        <v>-2918</v>
      </c>
    </row>
    <row r="3349" spans="2:15" ht="22.95" hidden="1" customHeight="1" x14ac:dyDescent="0.2">
      <c r="B3349" s="228" t="s">
        <v>208</v>
      </c>
      <c r="F3349" s="228" t="s">
        <v>79</v>
      </c>
      <c r="I3349" s="23"/>
      <c r="J3349" s="23"/>
      <c r="O3349" s="217">
        <f t="shared" si="52"/>
        <v>-2918</v>
      </c>
    </row>
    <row r="3350" spans="2:15" ht="22.95" hidden="1" customHeight="1" x14ac:dyDescent="0.2">
      <c r="B3350" s="228" t="s">
        <v>208</v>
      </c>
      <c r="F3350" s="228" t="s">
        <v>79</v>
      </c>
      <c r="I3350" s="23"/>
      <c r="J3350" s="23"/>
      <c r="O3350" s="217">
        <f t="shared" si="52"/>
        <v>-2918</v>
      </c>
    </row>
    <row r="3351" spans="2:15" ht="22.95" hidden="1" customHeight="1" x14ac:dyDescent="0.2">
      <c r="B3351" s="228" t="s">
        <v>208</v>
      </c>
      <c r="F3351" s="228" t="s">
        <v>79</v>
      </c>
      <c r="I3351" s="23"/>
      <c r="J3351" s="23"/>
      <c r="O3351" s="217">
        <f t="shared" si="52"/>
        <v>-2918</v>
      </c>
    </row>
    <row r="3352" spans="2:15" ht="22.95" hidden="1" customHeight="1" x14ac:dyDescent="0.2">
      <c r="B3352" s="228" t="s">
        <v>208</v>
      </c>
      <c r="F3352" s="228" t="s">
        <v>79</v>
      </c>
      <c r="I3352" s="23"/>
      <c r="J3352" s="23"/>
      <c r="O3352" s="217">
        <f t="shared" si="52"/>
        <v>-2918</v>
      </c>
    </row>
    <row r="3353" spans="2:15" ht="22.95" hidden="1" customHeight="1" x14ac:dyDescent="0.2">
      <c r="B3353" s="228" t="s">
        <v>208</v>
      </c>
      <c r="F3353" s="228" t="s">
        <v>79</v>
      </c>
      <c r="I3353" s="23"/>
      <c r="J3353" s="23"/>
      <c r="O3353" s="217">
        <f t="shared" si="52"/>
        <v>-2918</v>
      </c>
    </row>
    <row r="3354" spans="2:15" ht="22.95" hidden="1" customHeight="1" x14ac:dyDescent="0.2">
      <c r="B3354" s="228" t="s">
        <v>208</v>
      </c>
      <c r="F3354" s="228" t="s">
        <v>79</v>
      </c>
      <c r="I3354" s="23"/>
      <c r="J3354" s="23"/>
      <c r="O3354" s="217">
        <f t="shared" si="52"/>
        <v>-2918</v>
      </c>
    </row>
    <row r="3355" spans="2:15" ht="22.95" hidden="1" customHeight="1" x14ac:dyDescent="0.2">
      <c r="B3355" s="228" t="s">
        <v>208</v>
      </c>
      <c r="F3355" s="228" t="s">
        <v>79</v>
      </c>
      <c r="I3355" s="23"/>
      <c r="J3355" s="23"/>
      <c r="O3355" s="217">
        <f t="shared" si="52"/>
        <v>-2918</v>
      </c>
    </row>
    <row r="3356" spans="2:15" ht="22.95" hidden="1" customHeight="1" x14ac:dyDescent="0.2">
      <c r="B3356" s="228" t="s">
        <v>208</v>
      </c>
      <c r="F3356" s="228" t="s">
        <v>79</v>
      </c>
      <c r="I3356" s="23"/>
      <c r="J3356" s="23"/>
      <c r="O3356" s="217">
        <f t="shared" si="52"/>
        <v>-2918</v>
      </c>
    </row>
    <row r="3357" spans="2:15" ht="22.95" hidden="1" customHeight="1" x14ac:dyDescent="0.2">
      <c r="B3357" s="228" t="s">
        <v>208</v>
      </c>
      <c r="F3357" s="228" t="s">
        <v>79</v>
      </c>
      <c r="I3357" s="23"/>
      <c r="J3357" s="23"/>
      <c r="O3357" s="217">
        <f t="shared" si="52"/>
        <v>-2918</v>
      </c>
    </row>
    <row r="3358" spans="2:15" ht="22.95" hidden="1" customHeight="1" x14ac:dyDescent="0.2">
      <c r="B3358" s="228" t="s">
        <v>208</v>
      </c>
      <c r="F3358" s="228" t="s">
        <v>79</v>
      </c>
      <c r="I3358" s="23"/>
      <c r="J3358" s="23"/>
      <c r="O3358" s="217">
        <f t="shared" si="52"/>
        <v>-2918</v>
      </c>
    </row>
    <row r="3359" spans="2:15" ht="22.95" hidden="1" customHeight="1" x14ac:dyDescent="0.2">
      <c r="B3359" s="228" t="s">
        <v>208</v>
      </c>
      <c r="F3359" s="228" t="s">
        <v>79</v>
      </c>
      <c r="I3359" s="23"/>
      <c r="J3359" s="23"/>
      <c r="O3359" s="217">
        <f t="shared" si="52"/>
        <v>-2918</v>
      </c>
    </row>
    <row r="3360" spans="2:15" ht="22.95" hidden="1" customHeight="1" x14ac:dyDescent="0.2">
      <c r="B3360" s="228" t="s">
        <v>208</v>
      </c>
      <c r="F3360" s="228" t="s">
        <v>79</v>
      </c>
      <c r="I3360" s="23"/>
      <c r="J3360" s="23"/>
      <c r="O3360" s="217">
        <f t="shared" si="52"/>
        <v>-2918</v>
      </c>
    </row>
    <row r="3361" spans="2:15" ht="22.95" hidden="1" customHeight="1" x14ac:dyDescent="0.2">
      <c r="B3361" s="228" t="s">
        <v>208</v>
      </c>
      <c r="F3361" s="228" t="s">
        <v>79</v>
      </c>
      <c r="I3361" s="23"/>
      <c r="J3361" s="23"/>
      <c r="O3361" s="217">
        <f t="shared" si="52"/>
        <v>-2918</v>
      </c>
    </row>
    <row r="3362" spans="2:15" ht="22.95" hidden="1" customHeight="1" x14ac:dyDescent="0.2">
      <c r="B3362" s="228" t="s">
        <v>208</v>
      </c>
      <c r="F3362" s="228" t="s">
        <v>79</v>
      </c>
      <c r="I3362" s="23"/>
      <c r="J3362" s="23"/>
      <c r="O3362" s="217">
        <f t="shared" si="52"/>
        <v>-2918</v>
      </c>
    </row>
    <row r="3363" spans="2:15" ht="22.95" hidden="1" customHeight="1" x14ac:dyDescent="0.2">
      <c r="B3363" s="228" t="s">
        <v>208</v>
      </c>
      <c r="F3363" s="228" t="s">
        <v>79</v>
      </c>
      <c r="I3363" s="23"/>
      <c r="J3363" s="23"/>
      <c r="O3363" s="217">
        <f t="shared" ref="O3363:O3426" si="53">O3362+M3363-N3363</f>
        <v>-2918</v>
      </c>
    </row>
    <row r="3364" spans="2:15" ht="22.95" hidden="1" customHeight="1" x14ac:dyDescent="0.2">
      <c r="B3364" s="228" t="s">
        <v>208</v>
      </c>
      <c r="F3364" s="228" t="s">
        <v>79</v>
      </c>
      <c r="I3364" s="23"/>
      <c r="J3364" s="23"/>
      <c r="O3364" s="217">
        <f t="shared" si="53"/>
        <v>-2918</v>
      </c>
    </row>
    <row r="3365" spans="2:15" ht="22.95" hidden="1" customHeight="1" x14ac:dyDescent="0.2">
      <c r="B3365" s="228" t="s">
        <v>208</v>
      </c>
      <c r="F3365" s="228" t="s">
        <v>79</v>
      </c>
      <c r="I3365" s="23"/>
      <c r="J3365" s="23"/>
      <c r="O3365" s="217">
        <f t="shared" si="53"/>
        <v>-2918</v>
      </c>
    </row>
    <row r="3366" spans="2:15" ht="22.95" hidden="1" customHeight="1" x14ac:dyDescent="0.2">
      <c r="B3366" s="228" t="s">
        <v>208</v>
      </c>
      <c r="F3366" s="228" t="s">
        <v>79</v>
      </c>
      <c r="I3366" s="23"/>
      <c r="J3366" s="23"/>
      <c r="O3366" s="217">
        <f t="shared" si="53"/>
        <v>-2918</v>
      </c>
    </row>
    <row r="3367" spans="2:15" ht="22.95" hidden="1" customHeight="1" x14ac:dyDescent="0.2">
      <c r="B3367" s="228" t="s">
        <v>208</v>
      </c>
      <c r="F3367" s="228" t="s">
        <v>79</v>
      </c>
      <c r="I3367" s="23"/>
      <c r="J3367" s="23"/>
      <c r="O3367" s="217">
        <f t="shared" si="53"/>
        <v>-2918</v>
      </c>
    </row>
    <row r="3368" spans="2:15" ht="22.95" hidden="1" customHeight="1" x14ac:dyDescent="0.2">
      <c r="B3368" s="228" t="s">
        <v>208</v>
      </c>
      <c r="F3368" s="228" t="s">
        <v>79</v>
      </c>
      <c r="I3368" s="23"/>
      <c r="J3368" s="23"/>
      <c r="O3368" s="217">
        <f t="shared" si="53"/>
        <v>-2918</v>
      </c>
    </row>
    <row r="3369" spans="2:15" ht="22.95" hidden="1" customHeight="1" x14ac:dyDescent="0.2">
      <c r="B3369" s="228" t="s">
        <v>208</v>
      </c>
      <c r="F3369" s="228" t="s">
        <v>79</v>
      </c>
      <c r="I3369" s="23"/>
      <c r="J3369" s="23"/>
      <c r="O3369" s="217">
        <f t="shared" si="53"/>
        <v>-2918</v>
      </c>
    </row>
    <row r="3370" spans="2:15" ht="22.95" hidden="1" customHeight="1" x14ac:dyDescent="0.2">
      <c r="B3370" s="228" t="s">
        <v>208</v>
      </c>
      <c r="F3370" s="228" t="s">
        <v>79</v>
      </c>
      <c r="I3370" s="23"/>
      <c r="J3370" s="23"/>
      <c r="O3370" s="217">
        <f t="shared" si="53"/>
        <v>-2918</v>
      </c>
    </row>
    <row r="3371" spans="2:15" ht="22.95" hidden="1" customHeight="1" x14ac:dyDescent="0.2">
      <c r="B3371" s="228" t="s">
        <v>208</v>
      </c>
      <c r="F3371" s="228" t="s">
        <v>79</v>
      </c>
      <c r="I3371" s="23"/>
      <c r="J3371" s="23"/>
      <c r="O3371" s="217">
        <f t="shared" si="53"/>
        <v>-2918</v>
      </c>
    </row>
    <row r="3372" spans="2:15" ht="22.95" hidden="1" customHeight="1" x14ac:dyDescent="0.2">
      <c r="B3372" s="228" t="s">
        <v>208</v>
      </c>
      <c r="F3372" s="228" t="s">
        <v>79</v>
      </c>
      <c r="I3372" s="23"/>
      <c r="J3372" s="23"/>
      <c r="O3372" s="217">
        <f t="shared" si="53"/>
        <v>-2918</v>
      </c>
    </row>
    <row r="3373" spans="2:15" ht="22.95" hidden="1" customHeight="1" x14ac:dyDescent="0.2">
      <c r="B3373" s="228" t="s">
        <v>208</v>
      </c>
      <c r="F3373" s="228" t="s">
        <v>79</v>
      </c>
      <c r="I3373" s="23"/>
      <c r="J3373" s="23"/>
      <c r="O3373" s="217">
        <f t="shared" si="53"/>
        <v>-2918</v>
      </c>
    </row>
    <row r="3374" spans="2:15" ht="22.95" hidden="1" customHeight="1" x14ac:dyDescent="0.2">
      <c r="B3374" s="228" t="s">
        <v>208</v>
      </c>
      <c r="F3374" s="228" t="s">
        <v>79</v>
      </c>
      <c r="I3374" s="23"/>
      <c r="J3374" s="23"/>
      <c r="O3374" s="217">
        <f t="shared" si="53"/>
        <v>-2918</v>
      </c>
    </row>
    <row r="3375" spans="2:15" ht="22.95" hidden="1" customHeight="1" x14ac:dyDescent="0.2">
      <c r="B3375" s="228" t="s">
        <v>208</v>
      </c>
      <c r="F3375" s="228" t="s">
        <v>79</v>
      </c>
      <c r="I3375" s="23"/>
      <c r="J3375" s="23"/>
      <c r="O3375" s="217">
        <f t="shared" si="53"/>
        <v>-2918</v>
      </c>
    </row>
    <row r="3376" spans="2:15" ht="22.95" hidden="1" customHeight="1" x14ac:dyDescent="0.2">
      <c r="B3376" s="228" t="s">
        <v>208</v>
      </c>
      <c r="F3376" s="228" t="s">
        <v>79</v>
      </c>
      <c r="I3376" s="23"/>
      <c r="J3376" s="23"/>
      <c r="O3376" s="217">
        <f t="shared" si="53"/>
        <v>-2918</v>
      </c>
    </row>
    <row r="3377" spans="2:15" ht="22.95" hidden="1" customHeight="1" x14ac:dyDescent="0.2">
      <c r="B3377" s="228" t="s">
        <v>208</v>
      </c>
      <c r="F3377" s="228" t="s">
        <v>79</v>
      </c>
      <c r="I3377" s="23"/>
      <c r="J3377" s="23"/>
      <c r="O3377" s="217">
        <f t="shared" si="53"/>
        <v>-2918</v>
      </c>
    </row>
    <row r="3378" spans="2:15" ht="22.95" hidden="1" customHeight="1" x14ac:dyDescent="0.2">
      <c r="B3378" s="228" t="s">
        <v>208</v>
      </c>
      <c r="F3378" s="228" t="s">
        <v>79</v>
      </c>
      <c r="I3378" s="23"/>
      <c r="J3378" s="23"/>
      <c r="O3378" s="217">
        <f t="shared" si="53"/>
        <v>-2918</v>
      </c>
    </row>
    <row r="3379" spans="2:15" ht="22.95" hidden="1" customHeight="1" x14ac:dyDescent="0.2">
      <c r="B3379" s="228" t="s">
        <v>208</v>
      </c>
      <c r="F3379" s="228" t="s">
        <v>79</v>
      </c>
      <c r="I3379" s="23"/>
      <c r="J3379" s="23"/>
      <c r="O3379" s="217">
        <f t="shared" si="53"/>
        <v>-2918</v>
      </c>
    </row>
    <row r="3380" spans="2:15" ht="22.95" hidden="1" customHeight="1" x14ac:dyDescent="0.2">
      <c r="B3380" s="228" t="s">
        <v>208</v>
      </c>
      <c r="F3380" s="228" t="s">
        <v>79</v>
      </c>
      <c r="I3380" s="23"/>
      <c r="J3380" s="23"/>
      <c r="O3380" s="217">
        <f t="shared" si="53"/>
        <v>-2918</v>
      </c>
    </row>
    <row r="3381" spans="2:15" ht="22.95" hidden="1" customHeight="1" x14ac:dyDescent="0.2">
      <c r="B3381" s="228" t="s">
        <v>208</v>
      </c>
      <c r="F3381" s="228" t="s">
        <v>79</v>
      </c>
      <c r="I3381" s="23"/>
      <c r="J3381" s="23"/>
      <c r="O3381" s="217">
        <f t="shared" si="53"/>
        <v>-2918</v>
      </c>
    </row>
    <row r="3382" spans="2:15" ht="22.95" hidden="1" customHeight="1" x14ac:dyDescent="0.2">
      <c r="B3382" s="228" t="s">
        <v>208</v>
      </c>
      <c r="F3382" s="228" t="s">
        <v>79</v>
      </c>
      <c r="I3382" s="23"/>
      <c r="J3382" s="23"/>
      <c r="O3382" s="217">
        <f t="shared" si="53"/>
        <v>-2918</v>
      </c>
    </row>
    <row r="3383" spans="2:15" ht="22.95" hidden="1" customHeight="1" x14ac:dyDescent="0.2">
      <c r="B3383" s="228" t="s">
        <v>208</v>
      </c>
      <c r="F3383" s="228" t="s">
        <v>79</v>
      </c>
      <c r="I3383" s="23"/>
      <c r="J3383" s="23"/>
      <c r="O3383" s="217">
        <f t="shared" si="53"/>
        <v>-2918</v>
      </c>
    </row>
    <row r="3384" spans="2:15" ht="22.95" hidden="1" customHeight="1" x14ac:dyDescent="0.2">
      <c r="B3384" s="228" t="s">
        <v>208</v>
      </c>
      <c r="F3384" s="228" t="s">
        <v>79</v>
      </c>
      <c r="I3384" s="23"/>
      <c r="J3384" s="23"/>
      <c r="O3384" s="217">
        <f t="shared" si="53"/>
        <v>-2918</v>
      </c>
    </row>
    <row r="3385" spans="2:15" ht="22.95" hidden="1" customHeight="1" x14ac:dyDescent="0.2">
      <c r="B3385" s="228" t="s">
        <v>208</v>
      </c>
      <c r="F3385" s="228" t="s">
        <v>79</v>
      </c>
      <c r="I3385" s="23"/>
      <c r="J3385" s="23"/>
      <c r="O3385" s="217">
        <f t="shared" si="53"/>
        <v>-2918</v>
      </c>
    </row>
    <row r="3386" spans="2:15" ht="22.95" hidden="1" customHeight="1" x14ac:dyDescent="0.2">
      <c r="B3386" s="228" t="s">
        <v>208</v>
      </c>
      <c r="F3386" s="228" t="s">
        <v>79</v>
      </c>
      <c r="I3386" s="23"/>
      <c r="J3386" s="23"/>
      <c r="O3386" s="217">
        <f t="shared" si="53"/>
        <v>-2918</v>
      </c>
    </row>
    <row r="3387" spans="2:15" ht="22.95" hidden="1" customHeight="1" x14ac:dyDescent="0.2">
      <c r="B3387" s="228" t="s">
        <v>208</v>
      </c>
      <c r="F3387" s="228" t="s">
        <v>79</v>
      </c>
      <c r="I3387" s="23"/>
      <c r="J3387" s="23"/>
      <c r="O3387" s="217">
        <f t="shared" si="53"/>
        <v>-2918</v>
      </c>
    </row>
    <row r="3388" spans="2:15" ht="22.95" hidden="1" customHeight="1" x14ac:dyDescent="0.2">
      <c r="B3388" s="228" t="s">
        <v>208</v>
      </c>
      <c r="F3388" s="228" t="s">
        <v>79</v>
      </c>
      <c r="I3388" s="23"/>
      <c r="J3388" s="23"/>
      <c r="O3388" s="217">
        <f t="shared" si="53"/>
        <v>-2918</v>
      </c>
    </row>
    <row r="3389" spans="2:15" ht="22.95" hidden="1" customHeight="1" x14ac:dyDescent="0.2">
      <c r="B3389" s="228" t="s">
        <v>208</v>
      </c>
      <c r="F3389" s="228" t="s">
        <v>79</v>
      </c>
      <c r="I3389" s="23"/>
      <c r="J3389" s="23"/>
      <c r="O3389" s="217">
        <f t="shared" si="53"/>
        <v>-2918</v>
      </c>
    </row>
    <row r="3390" spans="2:15" ht="22.95" hidden="1" customHeight="1" x14ac:dyDescent="0.2">
      <c r="B3390" s="228" t="s">
        <v>208</v>
      </c>
      <c r="F3390" s="228" t="s">
        <v>79</v>
      </c>
      <c r="I3390" s="23"/>
      <c r="J3390" s="23"/>
      <c r="O3390" s="217">
        <f t="shared" si="53"/>
        <v>-2918</v>
      </c>
    </row>
    <row r="3391" spans="2:15" ht="22.95" hidden="1" customHeight="1" x14ac:dyDescent="0.2">
      <c r="B3391" s="228" t="s">
        <v>208</v>
      </c>
      <c r="F3391" s="228" t="s">
        <v>79</v>
      </c>
      <c r="I3391" s="23"/>
      <c r="J3391" s="23"/>
      <c r="O3391" s="217">
        <f t="shared" si="53"/>
        <v>-2918</v>
      </c>
    </row>
    <row r="3392" spans="2:15" ht="22.95" hidden="1" customHeight="1" x14ac:dyDescent="0.2">
      <c r="B3392" s="228" t="s">
        <v>208</v>
      </c>
      <c r="F3392" s="228" t="s">
        <v>79</v>
      </c>
      <c r="I3392" s="23"/>
      <c r="J3392" s="23"/>
      <c r="O3392" s="217">
        <f t="shared" si="53"/>
        <v>-2918</v>
      </c>
    </row>
    <row r="3393" spans="2:15" ht="22.95" hidden="1" customHeight="1" x14ac:dyDescent="0.2">
      <c r="B3393" s="228" t="s">
        <v>208</v>
      </c>
      <c r="F3393" s="228" t="s">
        <v>79</v>
      </c>
      <c r="I3393" s="23"/>
      <c r="J3393" s="23"/>
      <c r="O3393" s="217">
        <f t="shared" si="53"/>
        <v>-2918</v>
      </c>
    </row>
    <row r="3394" spans="2:15" ht="22.95" hidden="1" customHeight="1" x14ac:dyDescent="0.2">
      <c r="B3394" s="228" t="s">
        <v>208</v>
      </c>
      <c r="F3394" s="228" t="s">
        <v>79</v>
      </c>
      <c r="I3394" s="23"/>
      <c r="J3394" s="23"/>
      <c r="O3394" s="217">
        <f t="shared" si="53"/>
        <v>-2918</v>
      </c>
    </row>
    <row r="3395" spans="2:15" ht="22.95" hidden="1" customHeight="1" x14ac:dyDescent="0.2">
      <c r="B3395" s="228" t="s">
        <v>208</v>
      </c>
      <c r="F3395" s="228" t="s">
        <v>79</v>
      </c>
      <c r="I3395" s="23"/>
      <c r="J3395" s="23"/>
      <c r="O3395" s="217">
        <f t="shared" si="53"/>
        <v>-2918</v>
      </c>
    </row>
    <row r="3396" spans="2:15" ht="22.95" hidden="1" customHeight="1" x14ac:dyDescent="0.2">
      <c r="B3396" s="228" t="s">
        <v>208</v>
      </c>
      <c r="F3396" s="228" t="s">
        <v>79</v>
      </c>
      <c r="I3396" s="23"/>
      <c r="J3396" s="23"/>
      <c r="O3396" s="217">
        <f t="shared" si="53"/>
        <v>-2918</v>
      </c>
    </row>
    <row r="3397" spans="2:15" ht="22.95" hidden="1" customHeight="1" x14ac:dyDescent="0.2">
      <c r="B3397" s="228" t="s">
        <v>208</v>
      </c>
      <c r="F3397" s="228" t="s">
        <v>79</v>
      </c>
      <c r="I3397" s="23"/>
      <c r="J3397" s="23"/>
      <c r="O3397" s="217">
        <f t="shared" si="53"/>
        <v>-2918</v>
      </c>
    </row>
    <row r="3398" spans="2:15" ht="22.95" hidden="1" customHeight="1" x14ac:dyDescent="0.2">
      <c r="B3398" s="228" t="s">
        <v>208</v>
      </c>
      <c r="F3398" s="228" t="s">
        <v>79</v>
      </c>
      <c r="I3398" s="23"/>
      <c r="J3398" s="23"/>
      <c r="O3398" s="217">
        <f t="shared" si="53"/>
        <v>-2918</v>
      </c>
    </row>
    <row r="3399" spans="2:15" ht="22.95" hidden="1" customHeight="1" x14ac:dyDescent="0.2">
      <c r="B3399" s="228" t="s">
        <v>208</v>
      </c>
      <c r="F3399" s="228" t="s">
        <v>79</v>
      </c>
      <c r="I3399" s="23"/>
      <c r="J3399" s="23"/>
      <c r="O3399" s="217">
        <f t="shared" si="53"/>
        <v>-2918</v>
      </c>
    </row>
    <row r="3400" spans="2:15" ht="22.95" hidden="1" customHeight="1" x14ac:dyDescent="0.2">
      <c r="B3400" s="228" t="s">
        <v>208</v>
      </c>
      <c r="F3400" s="228" t="s">
        <v>79</v>
      </c>
      <c r="I3400" s="23"/>
      <c r="J3400" s="23"/>
      <c r="O3400" s="217">
        <f t="shared" si="53"/>
        <v>-2918</v>
      </c>
    </row>
    <row r="3401" spans="2:15" ht="22.95" hidden="1" customHeight="1" x14ac:dyDescent="0.2">
      <c r="B3401" s="228" t="s">
        <v>208</v>
      </c>
      <c r="F3401" s="228" t="s">
        <v>79</v>
      </c>
      <c r="I3401" s="23"/>
      <c r="J3401" s="23"/>
      <c r="O3401" s="217">
        <f t="shared" si="53"/>
        <v>-2918</v>
      </c>
    </row>
    <row r="3402" spans="2:15" ht="22.95" hidden="1" customHeight="1" x14ac:dyDescent="0.2">
      <c r="B3402" s="228" t="s">
        <v>208</v>
      </c>
      <c r="F3402" s="228" t="s">
        <v>79</v>
      </c>
      <c r="I3402" s="23"/>
      <c r="J3402" s="23"/>
      <c r="O3402" s="217">
        <f t="shared" si="53"/>
        <v>-2918</v>
      </c>
    </row>
    <row r="3403" spans="2:15" ht="22.95" hidden="1" customHeight="1" x14ac:dyDescent="0.2">
      <c r="B3403" s="228" t="s">
        <v>208</v>
      </c>
      <c r="F3403" s="228" t="s">
        <v>79</v>
      </c>
      <c r="I3403" s="23"/>
      <c r="J3403" s="23"/>
      <c r="O3403" s="217">
        <f t="shared" si="53"/>
        <v>-2918</v>
      </c>
    </row>
    <row r="3404" spans="2:15" ht="22.95" hidden="1" customHeight="1" x14ac:dyDescent="0.2">
      <c r="B3404" s="228" t="s">
        <v>208</v>
      </c>
      <c r="F3404" s="228" t="s">
        <v>79</v>
      </c>
      <c r="I3404" s="23"/>
      <c r="J3404" s="23"/>
      <c r="O3404" s="217">
        <f t="shared" si="53"/>
        <v>-2918</v>
      </c>
    </row>
    <row r="3405" spans="2:15" ht="22.95" hidden="1" customHeight="1" x14ac:dyDescent="0.2">
      <c r="B3405" s="228" t="s">
        <v>208</v>
      </c>
      <c r="F3405" s="228" t="s">
        <v>79</v>
      </c>
      <c r="I3405" s="23"/>
      <c r="J3405" s="23"/>
      <c r="O3405" s="217">
        <f t="shared" si="53"/>
        <v>-2918</v>
      </c>
    </row>
    <row r="3406" spans="2:15" ht="22.95" hidden="1" customHeight="1" x14ac:dyDescent="0.2">
      <c r="B3406" s="228" t="s">
        <v>208</v>
      </c>
      <c r="F3406" s="228" t="s">
        <v>79</v>
      </c>
      <c r="I3406" s="23"/>
      <c r="J3406" s="23"/>
      <c r="O3406" s="217">
        <f t="shared" si="53"/>
        <v>-2918</v>
      </c>
    </row>
    <row r="3407" spans="2:15" ht="22.95" hidden="1" customHeight="1" x14ac:dyDescent="0.2">
      <c r="B3407" s="228" t="s">
        <v>208</v>
      </c>
      <c r="F3407" s="228" t="s">
        <v>79</v>
      </c>
      <c r="I3407" s="23"/>
      <c r="J3407" s="23"/>
      <c r="O3407" s="217">
        <f t="shared" si="53"/>
        <v>-2918</v>
      </c>
    </row>
    <row r="3408" spans="2:15" ht="22.95" hidden="1" customHeight="1" x14ac:dyDescent="0.2">
      <c r="B3408" s="228" t="s">
        <v>208</v>
      </c>
      <c r="F3408" s="228" t="s">
        <v>79</v>
      </c>
      <c r="I3408" s="23"/>
      <c r="J3408" s="23"/>
      <c r="O3408" s="217">
        <f t="shared" si="53"/>
        <v>-2918</v>
      </c>
    </row>
    <row r="3409" spans="2:15" ht="22.95" hidden="1" customHeight="1" x14ac:dyDescent="0.2">
      <c r="B3409" s="228" t="s">
        <v>208</v>
      </c>
      <c r="F3409" s="228" t="s">
        <v>79</v>
      </c>
      <c r="I3409" s="23"/>
      <c r="J3409" s="23"/>
      <c r="O3409" s="217">
        <f t="shared" si="53"/>
        <v>-2918</v>
      </c>
    </row>
    <row r="3410" spans="2:15" ht="22.95" hidden="1" customHeight="1" x14ac:dyDescent="0.2">
      <c r="B3410" s="228" t="s">
        <v>208</v>
      </c>
      <c r="F3410" s="228" t="s">
        <v>79</v>
      </c>
      <c r="I3410" s="23"/>
      <c r="J3410" s="23"/>
      <c r="O3410" s="217">
        <f t="shared" si="53"/>
        <v>-2918</v>
      </c>
    </row>
    <row r="3411" spans="2:15" ht="22.95" hidden="1" customHeight="1" x14ac:dyDescent="0.2">
      <c r="B3411" s="228" t="s">
        <v>208</v>
      </c>
      <c r="F3411" s="228" t="s">
        <v>79</v>
      </c>
      <c r="I3411" s="23"/>
      <c r="J3411" s="23"/>
      <c r="O3411" s="217">
        <f t="shared" si="53"/>
        <v>-2918</v>
      </c>
    </row>
    <row r="3412" spans="2:15" ht="22.95" hidden="1" customHeight="1" x14ac:dyDescent="0.2">
      <c r="B3412" s="228" t="s">
        <v>208</v>
      </c>
      <c r="F3412" s="228" t="s">
        <v>79</v>
      </c>
      <c r="I3412" s="23"/>
      <c r="J3412" s="23"/>
      <c r="O3412" s="217">
        <f t="shared" si="53"/>
        <v>-2918</v>
      </c>
    </row>
    <row r="3413" spans="2:15" ht="22.95" hidden="1" customHeight="1" x14ac:dyDescent="0.2">
      <c r="B3413" s="228" t="s">
        <v>208</v>
      </c>
      <c r="F3413" s="228" t="s">
        <v>79</v>
      </c>
      <c r="I3413" s="23"/>
      <c r="J3413" s="23"/>
      <c r="O3413" s="217">
        <f t="shared" si="53"/>
        <v>-2918</v>
      </c>
    </row>
    <row r="3414" spans="2:15" ht="22.95" hidden="1" customHeight="1" x14ac:dyDescent="0.2">
      <c r="B3414" s="228" t="s">
        <v>208</v>
      </c>
      <c r="F3414" s="228" t="s">
        <v>79</v>
      </c>
      <c r="I3414" s="23"/>
      <c r="J3414" s="23"/>
      <c r="O3414" s="217">
        <f t="shared" si="53"/>
        <v>-2918</v>
      </c>
    </row>
    <row r="3415" spans="2:15" ht="22.95" hidden="1" customHeight="1" x14ac:dyDescent="0.2">
      <c r="B3415" s="228" t="s">
        <v>208</v>
      </c>
      <c r="F3415" s="228" t="s">
        <v>79</v>
      </c>
      <c r="I3415" s="23"/>
      <c r="J3415" s="23"/>
      <c r="O3415" s="217">
        <f t="shared" si="53"/>
        <v>-2918</v>
      </c>
    </row>
    <row r="3416" spans="2:15" ht="22.95" hidden="1" customHeight="1" x14ac:dyDescent="0.2">
      <c r="B3416" s="228" t="s">
        <v>208</v>
      </c>
      <c r="F3416" s="228" t="s">
        <v>79</v>
      </c>
      <c r="I3416" s="23"/>
      <c r="J3416" s="23"/>
      <c r="O3416" s="217">
        <f t="shared" si="53"/>
        <v>-2918</v>
      </c>
    </row>
    <row r="3417" spans="2:15" ht="22.95" hidden="1" customHeight="1" x14ac:dyDescent="0.2">
      <c r="B3417" s="228" t="s">
        <v>208</v>
      </c>
      <c r="F3417" s="228" t="s">
        <v>79</v>
      </c>
      <c r="I3417" s="23"/>
      <c r="J3417" s="23"/>
      <c r="O3417" s="217">
        <f t="shared" si="53"/>
        <v>-2918</v>
      </c>
    </row>
    <row r="3418" spans="2:15" ht="22.95" hidden="1" customHeight="1" x14ac:dyDescent="0.2">
      <c r="B3418" s="228" t="s">
        <v>208</v>
      </c>
      <c r="F3418" s="228" t="s">
        <v>79</v>
      </c>
      <c r="I3418" s="23"/>
      <c r="J3418" s="23"/>
      <c r="O3418" s="217">
        <f t="shared" si="53"/>
        <v>-2918</v>
      </c>
    </row>
    <row r="3419" spans="2:15" ht="22.95" hidden="1" customHeight="1" x14ac:dyDescent="0.2">
      <c r="B3419" s="228" t="s">
        <v>208</v>
      </c>
      <c r="F3419" s="228" t="s">
        <v>79</v>
      </c>
      <c r="I3419" s="23"/>
      <c r="J3419" s="23"/>
      <c r="O3419" s="217">
        <f t="shared" si="53"/>
        <v>-2918</v>
      </c>
    </row>
    <row r="3420" spans="2:15" ht="22.95" hidden="1" customHeight="1" x14ac:dyDescent="0.2">
      <c r="B3420" s="228" t="s">
        <v>208</v>
      </c>
      <c r="F3420" s="228" t="s">
        <v>79</v>
      </c>
      <c r="I3420" s="23"/>
      <c r="J3420" s="23"/>
      <c r="O3420" s="217">
        <f t="shared" si="53"/>
        <v>-2918</v>
      </c>
    </row>
    <row r="3421" spans="2:15" ht="22.95" hidden="1" customHeight="1" x14ac:dyDescent="0.2">
      <c r="B3421" s="228" t="s">
        <v>208</v>
      </c>
      <c r="F3421" s="228" t="s">
        <v>79</v>
      </c>
      <c r="I3421" s="23"/>
      <c r="J3421" s="23"/>
      <c r="O3421" s="217">
        <f t="shared" si="53"/>
        <v>-2918</v>
      </c>
    </row>
    <row r="3422" spans="2:15" ht="22.95" hidden="1" customHeight="1" x14ac:dyDescent="0.2">
      <c r="B3422" s="228" t="s">
        <v>208</v>
      </c>
      <c r="F3422" s="228" t="s">
        <v>79</v>
      </c>
      <c r="I3422" s="23"/>
      <c r="J3422" s="23"/>
      <c r="O3422" s="217">
        <f t="shared" si="53"/>
        <v>-2918</v>
      </c>
    </row>
    <row r="3423" spans="2:15" ht="22.95" hidden="1" customHeight="1" x14ac:dyDescent="0.2">
      <c r="B3423" s="228" t="s">
        <v>208</v>
      </c>
      <c r="F3423" s="228" t="s">
        <v>79</v>
      </c>
      <c r="I3423" s="23"/>
      <c r="J3423" s="23"/>
      <c r="O3423" s="217">
        <f t="shared" si="53"/>
        <v>-2918</v>
      </c>
    </row>
    <row r="3424" spans="2:15" ht="22.95" hidden="1" customHeight="1" x14ac:dyDescent="0.2">
      <c r="B3424" s="228" t="s">
        <v>208</v>
      </c>
      <c r="F3424" s="228" t="s">
        <v>79</v>
      </c>
      <c r="I3424" s="23"/>
      <c r="J3424" s="23"/>
      <c r="O3424" s="217">
        <f t="shared" si="53"/>
        <v>-2918</v>
      </c>
    </row>
    <row r="3425" spans="2:15" ht="22.95" hidden="1" customHeight="1" x14ac:dyDescent="0.2">
      <c r="B3425" s="228" t="s">
        <v>208</v>
      </c>
      <c r="F3425" s="228" t="s">
        <v>79</v>
      </c>
      <c r="I3425" s="23"/>
      <c r="J3425" s="23"/>
      <c r="O3425" s="217">
        <f t="shared" si="53"/>
        <v>-2918</v>
      </c>
    </row>
    <row r="3426" spans="2:15" ht="22.95" hidden="1" customHeight="1" x14ac:dyDescent="0.2">
      <c r="B3426" s="228" t="s">
        <v>208</v>
      </c>
      <c r="F3426" s="228" t="s">
        <v>79</v>
      </c>
      <c r="I3426" s="23"/>
      <c r="J3426" s="23"/>
      <c r="O3426" s="217">
        <f t="shared" si="53"/>
        <v>-2918</v>
      </c>
    </row>
    <row r="3427" spans="2:15" ht="22.95" hidden="1" customHeight="1" x14ac:dyDescent="0.2">
      <c r="B3427" s="228" t="s">
        <v>208</v>
      </c>
      <c r="F3427" s="228" t="s">
        <v>79</v>
      </c>
      <c r="I3427" s="23"/>
      <c r="J3427" s="23"/>
      <c r="O3427" s="217">
        <f t="shared" ref="O3427:O3490" si="54">O3426+M3427-N3427</f>
        <v>-2918</v>
      </c>
    </row>
    <row r="3428" spans="2:15" ht="22.95" hidden="1" customHeight="1" x14ac:dyDescent="0.2">
      <c r="B3428" s="228" t="s">
        <v>208</v>
      </c>
      <c r="F3428" s="228" t="s">
        <v>79</v>
      </c>
      <c r="I3428" s="23"/>
      <c r="J3428" s="23"/>
      <c r="O3428" s="217">
        <f t="shared" si="54"/>
        <v>-2918</v>
      </c>
    </row>
    <row r="3429" spans="2:15" ht="22.95" hidden="1" customHeight="1" x14ac:dyDescent="0.2">
      <c r="B3429" s="228" t="s">
        <v>208</v>
      </c>
      <c r="F3429" s="228" t="s">
        <v>79</v>
      </c>
      <c r="I3429" s="23"/>
      <c r="J3429" s="23"/>
      <c r="O3429" s="217">
        <f t="shared" si="54"/>
        <v>-2918</v>
      </c>
    </row>
    <row r="3430" spans="2:15" ht="22.95" hidden="1" customHeight="1" x14ac:dyDescent="0.2">
      <c r="B3430" s="228" t="s">
        <v>208</v>
      </c>
      <c r="F3430" s="228" t="s">
        <v>79</v>
      </c>
      <c r="I3430" s="23"/>
      <c r="J3430" s="23"/>
      <c r="O3430" s="217">
        <f t="shared" si="54"/>
        <v>-2918</v>
      </c>
    </row>
    <row r="3431" spans="2:15" ht="22.95" hidden="1" customHeight="1" x14ac:dyDescent="0.2">
      <c r="B3431" s="228" t="s">
        <v>208</v>
      </c>
      <c r="F3431" s="228" t="s">
        <v>79</v>
      </c>
      <c r="I3431" s="23"/>
      <c r="J3431" s="23"/>
      <c r="O3431" s="217">
        <f t="shared" si="54"/>
        <v>-2918</v>
      </c>
    </row>
    <row r="3432" spans="2:15" ht="22.95" hidden="1" customHeight="1" x14ac:dyDescent="0.2">
      <c r="B3432" s="228" t="s">
        <v>208</v>
      </c>
      <c r="F3432" s="228" t="s">
        <v>79</v>
      </c>
      <c r="I3432" s="23"/>
      <c r="J3432" s="23"/>
      <c r="O3432" s="217">
        <f t="shared" si="54"/>
        <v>-2918</v>
      </c>
    </row>
    <row r="3433" spans="2:15" ht="22.95" hidden="1" customHeight="1" x14ac:dyDescent="0.2">
      <c r="B3433" s="228" t="s">
        <v>208</v>
      </c>
      <c r="F3433" s="228" t="s">
        <v>79</v>
      </c>
      <c r="I3433" s="23"/>
      <c r="J3433" s="23"/>
      <c r="O3433" s="217">
        <f t="shared" si="54"/>
        <v>-2918</v>
      </c>
    </row>
    <row r="3434" spans="2:15" ht="22.95" hidden="1" customHeight="1" x14ac:dyDescent="0.2">
      <c r="B3434" s="228" t="s">
        <v>208</v>
      </c>
      <c r="F3434" s="228" t="s">
        <v>79</v>
      </c>
      <c r="I3434" s="23"/>
      <c r="J3434" s="23"/>
      <c r="O3434" s="217">
        <f t="shared" si="54"/>
        <v>-2918</v>
      </c>
    </row>
    <row r="3435" spans="2:15" ht="22.95" hidden="1" customHeight="1" x14ac:dyDescent="0.2">
      <c r="B3435" s="228" t="s">
        <v>208</v>
      </c>
      <c r="F3435" s="228" t="s">
        <v>79</v>
      </c>
      <c r="I3435" s="23"/>
      <c r="J3435" s="23"/>
      <c r="O3435" s="217">
        <f t="shared" si="54"/>
        <v>-2918</v>
      </c>
    </row>
    <row r="3436" spans="2:15" ht="22.95" hidden="1" customHeight="1" x14ac:dyDescent="0.2">
      <c r="B3436" s="228" t="s">
        <v>208</v>
      </c>
      <c r="F3436" s="228" t="s">
        <v>79</v>
      </c>
      <c r="I3436" s="23"/>
      <c r="J3436" s="23"/>
      <c r="O3436" s="217">
        <f t="shared" si="54"/>
        <v>-2918</v>
      </c>
    </row>
    <row r="3437" spans="2:15" ht="22.95" hidden="1" customHeight="1" x14ac:dyDescent="0.2">
      <c r="B3437" s="228" t="s">
        <v>208</v>
      </c>
      <c r="F3437" s="228" t="s">
        <v>79</v>
      </c>
      <c r="I3437" s="23"/>
      <c r="J3437" s="23"/>
      <c r="O3437" s="217">
        <f t="shared" si="54"/>
        <v>-2918</v>
      </c>
    </row>
    <row r="3438" spans="2:15" ht="22.95" hidden="1" customHeight="1" x14ac:dyDescent="0.2">
      <c r="B3438" s="228" t="s">
        <v>208</v>
      </c>
      <c r="F3438" s="228" t="s">
        <v>79</v>
      </c>
      <c r="I3438" s="23"/>
      <c r="J3438" s="23"/>
      <c r="O3438" s="217">
        <f t="shared" si="54"/>
        <v>-2918</v>
      </c>
    </row>
    <row r="3439" spans="2:15" ht="22.95" hidden="1" customHeight="1" x14ac:dyDescent="0.2">
      <c r="B3439" s="228" t="s">
        <v>208</v>
      </c>
      <c r="F3439" s="228" t="s">
        <v>79</v>
      </c>
      <c r="I3439" s="23"/>
      <c r="J3439" s="23"/>
      <c r="O3439" s="217">
        <f t="shared" si="54"/>
        <v>-2918</v>
      </c>
    </row>
    <row r="3440" spans="2:15" ht="22.95" hidden="1" customHeight="1" x14ac:dyDescent="0.2">
      <c r="B3440" s="228" t="s">
        <v>208</v>
      </c>
      <c r="F3440" s="228" t="s">
        <v>79</v>
      </c>
      <c r="I3440" s="23"/>
      <c r="J3440" s="23"/>
      <c r="O3440" s="217">
        <f t="shared" si="54"/>
        <v>-2918</v>
      </c>
    </row>
    <row r="3441" spans="2:15" ht="22.95" hidden="1" customHeight="1" x14ac:dyDescent="0.2">
      <c r="B3441" s="228" t="s">
        <v>208</v>
      </c>
      <c r="F3441" s="228" t="s">
        <v>79</v>
      </c>
      <c r="I3441" s="23"/>
      <c r="J3441" s="23"/>
      <c r="O3441" s="217">
        <f t="shared" si="54"/>
        <v>-2918</v>
      </c>
    </row>
    <row r="3442" spans="2:15" ht="22.95" hidden="1" customHeight="1" x14ac:dyDescent="0.2">
      <c r="B3442" s="228" t="s">
        <v>208</v>
      </c>
      <c r="F3442" s="228" t="s">
        <v>79</v>
      </c>
      <c r="I3442" s="23"/>
      <c r="J3442" s="23"/>
      <c r="O3442" s="217">
        <f t="shared" si="54"/>
        <v>-2918</v>
      </c>
    </row>
    <row r="3443" spans="2:15" ht="22.95" hidden="1" customHeight="1" x14ac:dyDescent="0.2">
      <c r="B3443" s="228" t="s">
        <v>208</v>
      </c>
      <c r="F3443" s="228" t="s">
        <v>79</v>
      </c>
      <c r="I3443" s="23"/>
      <c r="J3443" s="23"/>
      <c r="O3443" s="217">
        <f t="shared" si="54"/>
        <v>-2918</v>
      </c>
    </row>
    <row r="3444" spans="2:15" ht="22.95" hidden="1" customHeight="1" x14ac:dyDescent="0.2">
      <c r="B3444" s="228" t="s">
        <v>208</v>
      </c>
      <c r="F3444" s="228" t="s">
        <v>79</v>
      </c>
      <c r="I3444" s="23"/>
      <c r="J3444" s="23"/>
      <c r="O3444" s="217">
        <f t="shared" si="54"/>
        <v>-2918</v>
      </c>
    </row>
    <row r="3445" spans="2:15" ht="22.95" hidden="1" customHeight="1" x14ac:dyDescent="0.2">
      <c r="B3445" s="228" t="s">
        <v>208</v>
      </c>
      <c r="F3445" s="228" t="s">
        <v>79</v>
      </c>
      <c r="I3445" s="23"/>
      <c r="J3445" s="23"/>
      <c r="O3445" s="217">
        <f t="shared" si="54"/>
        <v>-2918</v>
      </c>
    </row>
    <row r="3446" spans="2:15" ht="22.95" hidden="1" customHeight="1" x14ac:dyDescent="0.2">
      <c r="B3446" s="228" t="s">
        <v>208</v>
      </c>
      <c r="F3446" s="228" t="s">
        <v>79</v>
      </c>
      <c r="I3446" s="23"/>
      <c r="J3446" s="23"/>
      <c r="O3446" s="217">
        <f t="shared" si="54"/>
        <v>-2918</v>
      </c>
    </row>
    <row r="3447" spans="2:15" ht="22.95" hidden="1" customHeight="1" x14ac:dyDescent="0.2">
      <c r="B3447" s="228" t="s">
        <v>208</v>
      </c>
      <c r="F3447" s="228" t="s">
        <v>79</v>
      </c>
      <c r="I3447" s="23"/>
      <c r="J3447" s="23"/>
      <c r="O3447" s="217">
        <f t="shared" si="54"/>
        <v>-2918</v>
      </c>
    </row>
    <row r="3448" spans="2:15" ht="22.95" hidden="1" customHeight="1" x14ac:dyDescent="0.2">
      <c r="B3448" s="228" t="s">
        <v>208</v>
      </c>
      <c r="F3448" s="228" t="s">
        <v>79</v>
      </c>
      <c r="I3448" s="23"/>
      <c r="J3448" s="23"/>
      <c r="O3448" s="217">
        <f t="shared" si="54"/>
        <v>-2918</v>
      </c>
    </row>
    <row r="3449" spans="2:15" ht="22.95" hidden="1" customHeight="1" x14ac:dyDescent="0.2">
      <c r="B3449" s="228" t="s">
        <v>208</v>
      </c>
      <c r="F3449" s="228" t="s">
        <v>79</v>
      </c>
      <c r="I3449" s="23"/>
      <c r="J3449" s="23"/>
      <c r="O3449" s="217">
        <f t="shared" si="54"/>
        <v>-2918</v>
      </c>
    </row>
    <row r="3450" spans="2:15" ht="22.95" hidden="1" customHeight="1" x14ac:dyDescent="0.2">
      <c r="B3450" s="228" t="s">
        <v>208</v>
      </c>
      <c r="F3450" s="228" t="s">
        <v>79</v>
      </c>
      <c r="I3450" s="23"/>
      <c r="J3450" s="23"/>
      <c r="O3450" s="217">
        <f t="shared" si="54"/>
        <v>-2918</v>
      </c>
    </row>
    <row r="3451" spans="2:15" ht="22.95" hidden="1" customHeight="1" x14ac:dyDescent="0.2">
      <c r="B3451" s="228" t="s">
        <v>208</v>
      </c>
      <c r="F3451" s="228" t="s">
        <v>79</v>
      </c>
      <c r="I3451" s="23"/>
      <c r="J3451" s="23"/>
      <c r="O3451" s="217">
        <f t="shared" si="54"/>
        <v>-2918</v>
      </c>
    </row>
    <row r="3452" spans="2:15" ht="22.95" hidden="1" customHeight="1" x14ac:dyDescent="0.2">
      <c r="B3452" s="228" t="s">
        <v>208</v>
      </c>
      <c r="F3452" s="228" t="s">
        <v>79</v>
      </c>
      <c r="I3452" s="23"/>
      <c r="J3452" s="23"/>
      <c r="O3452" s="217">
        <f t="shared" si="54"/>
        <v>-2918</v>
      </c>
    </row>
    <row r="3453" spans="2:15" ht="22.95" hidden="1" customHeight="1" x14ac:dyDescent="0.2">
      <c r="B3453" s="228" t="s">
        <v>208</v>
      </c>
      <c r="F3453" s="228" t="s">
        <v>79</v>
      </c>
      <c r="I3453" s="23"/>
      <c r="J3453" s="23"/>
      <c r="O3453" s="217">
        <f t="shared" si="54"/>
        <v>-2918</v>
      </c>
    </row>
    <row r="3454" spans="2:15" ht="22.95" hidden="1" customHeight="1" x14ac:dyDescent="0.2">
      <c r="B3454" s="228" t="s">
        <v>208</v>
      </c>
      <c r="F3454" s="228" t="s">
        <v>79</v>
      </c>
      <c r="I3454" s="23"/>
      <c r="J3454" s="23"/>
      <c r="O3454" s="217">
        <f t="shared" si="54"/>
        <v>-2918</v>
      </c>
    </row>
    <row r="3455" spans="2:15" ht="22.95" hidden="1" customHeight="1" x14ac:dyDescent="0.2">
      <c r="B3455" s="228" t="s">
        <v>208</v>
      </c>
      <c r="F3455" s="228" t="s">
        <v>79</v>
      </c>
      <c r="I3455" s="23"/>
      <c r="J3455" s="23"/>
      <c r="O3455" s="217">
        <f t="shared" si="54"/>
        <v>-2918</v>
      </c>
    </row>
    <row r="3456" spans="2:15" ht="22.95" hidden="1" customHeight="1" x14ac:dyDescent="0.2">
      <c r="B3456" s="228" t="s">
        <v>208</v>
      </c>
      <c r="F3456" s="228" t="s">
        <v>79</v>
      </c>
      <c r="I3456" s="23"/>
      <c r="J3456" s="23"/>
      <c r="O3456" s="217">
        <f t="shared" si="54"/>
        <v>-2918</v>
      </c>
    </row>
    <row r="3457" spans="2:15" ht="22.95" hidden="1" customHeight="1" x14ac:dyDescent="0.2">
      <c r="B3457" s="228" t="s">
        <v>208</v>
      </c>
      <c r="F3457" s="228" t="s">
        <v>79</v>
      </c>
      <c r="I3457" s="23"/>
      <c r="J3457" s="23"/>
      <c r="O3457" s="217">
        <f t="shared" si="54"/>
        <v>-2918</v>
      </c>
    </row>
    <row r="3458" spans="2:15" ht="22.95" hidden="1" customHeight="1" x14ac:dyDescent="0.2">
      <c r="B3458" s="228" t="s">
        <v>208</v>
      </c>
      <c r="F3458" s="228" t="s">
        <v>79</v>
      </c>
      <c r="I3458" s="23"/>
      <c r="J3458" s="23"/>
      <c r="O3458" s="217">
        <f t="shared" si="54"/>
        <v>-2918</v>
      </c>
    </row>
    <row r="3459" spans="2:15" ht="22.95" hidden="1" customHeight="1" x14ac:dyDescent="0.2">
      <c r="B3459" s="228" t="s">
        <v>208</v>
      </c>
      <c r="F3459" s="228" t="s">
        <v>79</v>
      </c>
      <c r="I3459" s="23"/>
      <c r="J3459" s="23"/>
      <c r="O3459" s="217">
        <f t="shared" si="54"/>
        <v>-2918</v>
      </c>
    </row>
    <row r="3460" spans="2:15" ht="22.95" hidden="1" customHeight="1" x14ac:dyDescent="0.2">
      <c r="B3460" s="228" t="s">
        <v>208</v>
      </c>
      <c r="F3460" s="228" t="s">
        <v>79</v>
      </c>
      <c r="I3460" s="23"/>
      <c r="J3460" s="23"/>
      <c r="O3460" s="217">
        <f t="shared" si="54"/>
        <v>-2918</v>
      </c>
    </row>
    <row r="3461" spans="2:15" ht="22.95" hidden="1" customHeight="1" x14ac:dyDescent="0.2">
      <c r="B3461" s="228" t="s">
        <v>208</v>
      </c>
      <c r="F3461" s="228" t="s">
        <v>79</v>
      </c>
      <c r="I3461" s="23"/>
      <c r="J3461" s="23"/>
      <c r="O3461" s="217">
        <f t="shared" si="54"/>
        <v>-2918</v>
      </c>
    </row>
    <row r="3462" spans="2:15" ht="22.95" hidden="1" customHeight="1" x14ac:dyDescent="0.2">
      <c r="B3462" s="228" t="s">
        <v>208</v>
      </c>
      <c r="F3462" s="228" t="s">
        <v>79</v>
      </c>
      <c r="I3462" s="23"/>
      <c r="J3462" s="23"/>
      <c r="O3462" s="217">
        <f t="shared" si="54"/>
        <v>-2918</v>
      </c>
    </row>
    <row r="3463" spans="2:15" ht="22.95" hidden="1" customHeight="1" x14ac:dyDescent="0.2">
      <c r="B3463" s="228" t="s">
        <v>208</v>
      </c>
      <c r="F3463" s="228" t="s">
        <v>79</v>
      </c>
      <c r="I3463" s="23"/>
      <c r="J3463" s="23"/>
      <c r="O3463" s="217">
        <f t="shared" si="54"/>
        <v>-2918</v>
      </c>
    </row>
    <row r="3464" spans="2:15" ht="22.95" hidden="1" customHeight="1" x14ac:dyDescent="0.2">
      <c r="B3464" s="228" t="s">
        <v>208</v>
      </c>
      <c r="F3464" s="228" t="s">
        <v>79</v>
      </c>
      <c r="I3464" s="23"/>
      <c r="J3464" s="23"/>
      <c r="O3464" s="217">
        <f t="shared" si="54"/>
        <v>-2918</v>
      </c>
    </row>
    <row r="3465" spans="2:15" ht="22.95" hidden="1" customHeight="1" x14ac:dyDescent="0.2">
      <c r="B3465" s="228" t="s">
        <v>208</v>
      </c>
      <c r="F3465" s="228" t="s">
        <v>79</v>
      </c>
      <c r="I3465" s="23"/>
      <c r="J3465" s="23"/>
      <c r="O3465" s="217">
        <f t="shared" si="54"/>
        <v>-2918</v>
      </c>
    </row>
    <row r="3466" spans="2:15" ht="22.95" hidden="1" customHeight="1" x14ac:dyDescent="0.2">
      <c r="B3466" s="228" t="s">
        <v>208</v>
      </c>
      <c r="F3466" s="228" t="s">
        <v>79</v>
      </c>
      <c r="I3466" s="23"/>
      <c r="J3466" s="23"/>
      <c r="O3466" s="217">
        <f t="shared" si="54"/>
        <v>-2918</v>
      </c>
    </row>
    <row r="3467" spans="2:15" ht="22.95" hidden="1" customHeight="1" x14ac:dyDescent="0.2">
      <c r="B3467" s="228" t="s">
        <v>208</v>
      </c>
      <c r="F3467" s="228" t="s">
        <v>79</v>
      </c>
      <c r="I3467" s="23"/>
      <c r="J3467" s="23"/>
      <c r="O3467" s="217">
        <f t="shared" si="54"/>
        <v>-2918</v>
      </c>
    </row>
    <row r="3468" spans="2:15" ht="22.95" hidden="1" customHeight="1" x14ac:dyDescent="0.2">
      <c r="B3468" s="228" t="s">
        <v>208</v>
      </c>
      <c r="F3468" s="228" t="s">
        <v>79</v>
      </c>
      <c r="I3468" s="23"/>
      <c r="J3468" s="23"/>
      <c r="O3468" s="217">
        <f t="shared" si="54"/>
        <v>-2918</v>
      </c>
    </row>
    <row r="3469" spans="2:15" ht="22.95" hidden="1" customHeight="1" x14ac:dyDescent="0.2">
      <c r="B3469" s="228" t="s">
        <v>208</v>
      </c>
      <c r="F3469" s="228" t="s">
        <v>79</v>
      </c>
      <c r="I3469" s="23"/>
      <c r="J3469" s="23"/>
      <c r="O3469" s="217">
        <f t="shared" si="54"/>
        <v>-2918</v>
      </c>
    </row>
    <row r="3470" spans="2:15" ht="22.95" hidden="1" customHeight="1" x14ac:dyDescent="0.2">
      <c r="B3470" s="228" t="s">
        <v>208</v>
      </c>
      <c r="F3470" s="228" t="s">
        <v>79</v>
      </c>
      <c r="I3470" s="23"/>
      <c r="J3470" s="23"/>
      <c r="O3470" s="217">
        <f t="shared" si="54"/>
        <v>-2918</v>
      </c>
    </row>
    <row r="3471" spans="2:15" ht="22.95" hidden="1" customHeight="1" x14ac:dyDescent="0.2">
      <c r="B3471" s="228" t="s">
        <v>208</v>
      </c>
      <c r="F3471" s="228" t="s">
        <v>79</v>
      </c>
      <c r="I3471" s="23"/>
      <c r="J3471" s="23"/>
      <c r="O3471" s="217">
        <f t="shared" si="54"/>
        <v>-2918</v>
      </c>
    </row>
    <row r="3472" spans="2:15" ht="22.95" hidden="1" customHeight="1" x14ac:dyDescent="0.2">
      <c r="B3472" s="228" t="s">
        <v>208</v>
      </c>
      <c r="F3472" s="228" t="s">
        <v>79</v>
      </c>
      <c r="I3472" s="23"/>
      <c r="J3472" s="23"/>
      <c r="O3472" s="217">
        <f t="shared" si="54"/>
        <v>-2918</v>
      </c>
    </row>
    <row r="3473" spans="2:15" ht="22.95" hidden="1" customHeight="1" x14ac:dyDescent="0.2">
      <c r="B3473" s="228" t="s">
        <v>208</v>
      </c>
      <c r="F3473" s="228" t="s">
        <v>79</v>
      </c>
      <c r="I3473" s="23"/>
      <c r="J3473" s="23"/>
      <c r="O3473" s="217">
        <f t="shared" si="54"/>
        <v>-2918</v>
      </c>
    </row>
    <row r="3474" spans="2:15" ht="22.95" hidden="1" customHeight="1" x14ac:dyDescent="0.2">
      <c r="B3474" s="228" t="s">
        <v>208</v>
      </c>
      <c r="F3474" s="228" t="s">
        <v>79</v>
      </c>
      <c r="I3474" s="23"/>
      <c r="J3474" s="23"/>
      <c r="O3474" s="217">
        <f t="shared" si="54"/>
        <v>-2918</v>
      </c>
    </row>
    <row r="3475" spans="2:15" ht="22.95" hidden="1" customHeight="1" x14ac:dyDescent="0.2">
      <c r="B3475" s="228" t="s">
        <v>208</v>
      </c>
      <c r="F3475" s="228" t="s">
        <v>79</v>
      </c>
      <c r="I3475" s="23"/>
      <c r="J3475" s="23"/>
      <c r="O3475" s="217">
        <f t="shared" si="54"/>
        <v>-2918</v>
      </c>
    </row>
    <row r="3476" spans="2:15" ht="22.95" hidden="1" customHeight="1" x14ac:dyDescent="0.2">
      <c r="B3476" s="228" t="s">
        <v>208</v>
      </c>
      <c r="F3476" s="228" t="s">
        <v>79</v>
      </c>
      <c r="I3476" s="23"/>
      <c r="J3476" s="23"/>
      <c r="O3476" s="217">
        <f t="shared" si="54"/>
        <v>-2918</v>
      </c>
    </row>
    <row r="3477" spans="2:15" ht="22.95" hidden="1" customHeight="1" x14ac:dyDescent="0.2">
      <c r="B3477" s="228" t="s">
        <v>208</v>
      </c>
      <c r="F3477" s="228" t="s">
        <v>79</v>
      </c>
      <c r="I3477" s="23"/>
      <c r="J3477" s="23"/>
      <c r="O3477" s="217">
        <f t="shared" si="54"/>
        <v>-2918</v>
      </c>
    </row>
    <row r="3478" spans="2:15" ht="22.95" hidden="1" customHeight="1" x14ac:dyDescent="0.2">
      <c r="B3478" s="228" t="s">
        <v>208</v>
      </c>
      <c r="F3478" s="228" t="s">
        <v>79</v>
      </c>
      <c r="I3478" s="23"/>
      <c r="J3478" s="23"/>
      <c r="O3478" s="217">
        <f t="shared" si="54"/>
        <v>-2918</v>
      </c>
    </row>
    <row r="3479" spans="2:15" ht="22.95" hidden="1" customHeight="1" x14ac:dyDescent="0.2">
      <c r="B3479" s="228" t="s">
        <v>208</v>
      </c>
      <c r="F3479" s="228" t="s">
        <v>79</v>
      </c>
      <c r="I3479" s="23"/>
      <c r="J3479" s="23"/>
      <c r="O3479" s="217">
        <f t="shared" si="54"/>
        <v>-2918</v>
      </c>
    </row>
    <row r="3480" spans="2:15" ht="22.95" hidden="1" customHeight="1" x14ac:dyDescent="0.2">
      <c r="B3480" s="228" t="s">
        <v>208</v>
      </c>
      <c r="F3480" s="228" t="s">
        <v>79</v>
      </c>
      <c r="I3480" s="23"/>
      <c r="J3480" s="23"/>
      <c r="O3480" s="217">
        <f t="shared" si="54"/>
        <v>-2918</v>
      </c>
    </row>
    <row r="3481" spans="2:15" ht="22.95" hidden="1" customHeight="1" x14ac:dyDescent="0.2">
      <c r="B3481" s="228" t="s">
        <v>208</v>
      </c>
      <c r="F3481" s="228" t="s">
        <v>79</v>
      </c>
      <c r="I3481" s="23"/>
      <c r="J3481" s="23"/>
      <c r="O3481" s="217">
        <f t="shared" si="54"/>
        <v>-2918</v>
      </c>
    </row>
    <row r="3482" spans="2:15" ht="22.95" hidden="1" customHeight="1" x14ac:dyDescent="0.2">
      <c r="B3482" s="228" t="s">
        <v>208</v>
      </c>
      <c r="F3482" s="228" t="s">
        <v>79</v>
      </c>
      <c r="I3482" s="23"/>
      <c r="J3482" s="23"/>
      <c r="O3482" s="217">
        <f t="shared" si="54"/>
        <v>-2918</v>
      </c>
    </row>
    <row r="3483" spans="2:15" ht="22.95" hidden="1" customHeight="1" x14ac:dyDescent="0.2">
      <c r="B3483" s="228" t="s">
        <v>208</v>
      </c>
      <c r="F3483" s="228" t="s">
        <v>79</v>
      </c>
      <c r="I3483" s="23"/>
      <c r="J3483" s="23"/>
      <c r="O3483" s="217">
        <f t="shared" si="54"/>
        <v>-2918</v>
      </c>
    </row>
    <row r="3484" spans="2:15" ht="22.95" hidden="1" customHeight="1" x14ac:dyDescent="0.2">
      <c r="B3484" s="228" t="s">
        <v>208</v>
      </c>
      <c r="F3484" s="228" t="s">
        <v>79</v>
      </c>
      <c r="I3484" s="23"/>
      <c r="J3484" s="23"/>
      <c r="O3484" s="217">
        <f t="shared" si="54"/>
        <v>-2918</v>
      </c>
    </row>
    <row r="3485" spans="2:15" ht="22.95" hidden="1" customHeight="1" x14ac:dyDescent="0.2">
      <c r="B3485" s="228" t="s">
        <v>208</v>
      </c>
      <c r="F3485" s="228" t="s">
        <v>79</v>
      </c>
      <c r="I3485" s="23"/>
      <c r="J3485" s="23"/>
      <c r="O3485" s="217">
        <f t="shared" si="54"/>
        <v>-2918</v>
      </c>
    </row>
    <row r="3486" spans="2:15" ht="22.95" hidden="1" customHeight="1" x14ac:dyDescent="0.2">
      <c r="B3486" s="228" t="s">
        <v>208</v>
      </c>
      <c r="F3486" s="228" t="s">
        <v>79</v>
      </c>
      <c r="I3486" s="23"/>
      <c r="J3486" s="23"/>
      <c r="O3486" s="217">
        <f t="shared" si="54"/>
        <v>-2918</v>
      </c>
    </row>
    <row r="3487" spans="2:15" ht="22.95" hidden="1" customHeight="1" x14ac:dyDescent="0.2">
      <c r="B3487" s="228" t="s">
        <v>208</v>
      </c>
      <c r="F3487" s="228" t="s">
        <v>79</v>
      </c>
      <c r="I3487" s="23"/>
      <c r="J3487" s="23"/>
      <c r="O3487" s="217">
        <f t="shared" si="54"/>
        <v>-2918</v>
      </c>
    </row>
    <row r="3488" spans="2:15" ht="22.95" hidden="1" customHeight="1" x14ac:dyDescent="0.2">
      <c r="B3488" s="228" t="s">
        <v>208</v>
      </c>
      <c r="F3488" s="228" t="s">
        <v>79</v>
      </c>
      <c r="I3488" s="23"/>
      <c r="J3488" s="23"/>
      <c r="O3488" s="217">
        <f t="shared" si="54"/>
        <v>-2918</v>
      </c>
    </row>
    <row r="3489" spans="2:15" ht="22.95" hidden="1" customHeight="1" x14ac:dyDescent="0.2">
      <c r="B3489" s="228" t="s">
        <v>208</v>
      </c>
      <c r="F3489" s="228" t="s">
        <v>79</v>
      </c>
      <c r="I3489" s="23"/>
      <c r="J3489" s="23"/>
      <c r="O3489" s="217">
        <f t="shared" si="54"/>
        <v>-2918</v>
      </c>
    </row>
    <row r="3490" spans="2:15" ht="22.95" hidden="1" customHeight="1" x14ac:dyDescent="0.2">
      <c r="B3490" s="228" t="s">
        <v>208</v>
      </c>
      <c r="F3490" s="228" t="s">
        <v>79</v>
      </c>
      <c r="I3490" s="23"/>
      <c r="J3490" s="23"/>
      <c r="O3490" s="217">
        <f t="shared" si="54"/>
        <v>-2918</v>
      </c>
    </row>
    <row r="3491" spans="2:15" ht="22.95" hidden="1" customHeight="1" x14ac:dyDescent="0.2">
      <c r="B3491" s="228" t="s">
        <v>208</v>
      </c>
      <c r="F3491" s="228" t="s">
        <v>79</v>
      </c>
      <c r="I3491" s="23"/>
      <c r="J3491" s="23"/>
      <c r="O3491" s="217">
        <f t="shared" ref="O3491:O3554" si="55">O3490+M3491-N3491</f>
        <v>-2918</v>
      </c>
    </row>
    <row r="3492" spans="2:15" ht="22.95" hidden="1" customHeight="1" x14ac:dyDescent="0.2">
      <c r="B3492" s="228" t="s">
        <v>208</v>
      </c>
      <c r="F3492" s="228" t="s">
        <v>79</v>
      </c>
      <c r="I3492" s="23"/>
      <c r="J3492" s="23"/>
      <c r="O3492" s="217">
        <f t="shared" si="55"/>
        <v>-2918</v>
      </c>
    </row>
    <row r="3493" spans="2:15" ht="22.95" hidden="1" customHeight="1" x14ac:dyDescent="0.2">
      <c r="B3493" s="228" t="s">
        <v>208</v>
      </c>
      <c r="F3493" s="228" t="s">
        <v>79</v>
      </c>
      <c r="I3493" s="23"/>
      <c r="J3493" s="23"/>
      <c r="O3493" s="217">
        <f t="shared" si="55"/>
        <v>-2918</v>
      </c>
    </row>
    <row r="3494" spans="2:15" ht="22.95" hidden="1" customHeight="1" x14ac:dyDescent="0.2">
      <c r="B3494" s="228" t="s">
        <v>208</v>
      </c>
      <c r="F3494" s="228" t="s">
        <v>79</v>
      </c>
      <c r="I3494" s="23"/>
      <c r="J3494" s="23"/>
      <c r="O3494" s="217">
        <f t="shared" si="55"/>
        <v>-2918</v>
      </c>
    </row>
    <row r="3495" spans="2:15" ht="22.95" hidden="1" customHeight="1" x14ac:dyDescent="0.2">
      <c r="B3495" s="228" t="s">
        <v>208</v>
      </c>
      <c r="F3495" s="228" t="s">
        <v>79</v>
      </c>
      <c r="I3495" s="23"/>
      <c r="J3495" s="23"/>
      <c r="O3495" s="217">
        <f t="shared" si="55"/>
        <v>-2918</v>
      </c>
    </row>
    <row r="3496" spans="2:15" ht="22.95" hidden="1" customHeight="1" x14ac:dyDescent="0.2">
      <c r="B3496" s="228" t="s">
        <v>208</v>
      </c>
      <c r="F3496" s="228" t="s">
        <v>79</v>
      </c>
      <c r="I3496" s="23"/>
      <c r="J3496" s="23"/>
      <c r="O3496" s="217">
        <f t="shared" si="55"/>
        <v>-2918</v>
      </c>
    </row>
    <row r="3497" spans="2:15" ht="22.95" hidden="1" customHeight="1" x14ac:dyDescent="0.2">
      <c r="B3497" s="228" t="s">
        <v>208</v>
      </c>
      <c r="F3497" s="228" t="s">
        <v>79</v>
      </c>
      <c r="I3497" s="23"/>
      <c r="J3497" s="23"/>
      <c r="O3497" s="217">
        <f t="shared" si="55"/>
        <v>-2918</v>
      </c>
    </row>
    <row r="3498" spans="2:15" ht="22.95" hidden="1" customHeight="1" x14ac:dyDescent="0.2">
      <c r="B3498" s="228" t="s">
        <v>208</v>
      </c>
      <c r="F3498" s="228" t="s">
        <v>79</v>
      </c>
      <c r="I3498" s="23"/>
      <c r="J3498" s="23"/>
      <c r="O3498" s="217">
        <f t="shared" si="55"/>
        <v>-2918</v>
      </c>
    </row>
    <row r="3499" spans="2:15" ht="22.95" hidden="1" customHeight="1" x14ac:dyDescent="0.2">
      <c r="B3499" s="228" t="s">
        <v>208</v>
      </c>
      <c r="F3499" s="228" t="s">
        <v>79</v>
      </c>
      <c r="I3499" s="23"/>
      <c r="J3499" s="23"/>
      <c r="O3499" s="217">
        <f t="shared" si="55"/>
        <v>-2918</v>
      </c>
    </row>
    <row r="3500" spans="2:15" ht="22.95" hidden="1" customHeight="1" x14ac:dyDescent="0.2">
      <c r="B3500" s="228" t="s">
        <v>208</v>
      </c>
      <c r="F3500" s="228" t="s">
        <v>79</v>
      </c>
      <c r="I3500" s="23"/>
      <c r="J3500" s="23"/>
      <c r="O3500" s="217">
        <f t="shared" si="55"/>
        <v>-2918</v>
      </c>
    </row>
    <row r="3501" spans="2:15" ht="22.95" hidden="1" customHeight="1" x14ac:dyDescent="0.2">
      <c r="B3501" s="228" t="s">
        <v>208</v>
      </c>
      <c r="F3501" s="228" t="s">
        <v>79</v>
      </c>
      <c r="I3501" s="23"/>
      <c r="J3501" s="23"/>
      <c r="O3501" s="217">
        <f t="shared" si="55"/>
        <v>-2918</v>
      </c>
    </row>
    <row r="3502" spans="2:15" ht="22.95" hidden="1" customHeight="1" x14ac:dyDescent="0.2">
      <c r="B3502" s="228" t="s">
        <v>208</v>
      </c>
      <c r="F3502" s="228" t="s">
        <v>79</v>
      </c>
      <c r="I3502" s="23"/>
      <c r="J3502" s="23"/>
      <c r="O3502" s="217">
        <f t="shared" si="55"/>
        <v>-2918</v>
      </c>
    </row>
    <row r="3503" spans="2:15" ht="22.95" hidden="1" customHeight="1" x14ac:dyDescent="0.2">
      <c r="B3503" s="228" t="s">
        <v>208</v>
      </c>
      <c r="F3503" s="228" t="s">
        <v>79</v>
      </c>
      <c r="I3503" s="23"/>
      <c r="J3503" s="23"/>
      <c r="O3503" s="217">
        <f t="shared" si="55"/>
        <v>-2918</v>
      </c>
    </row>
    <row r="3504" spans="2:15" ht="22.95" hidden="1" customHeight="1" x14ac:dyDescent="0.2">
      <c r="B3504" s="228" t="s">
        <v>208</v>
      </c>
      <c r="F3504" s="228" t="s">
        <v>79</v>
      </c>
      <c r="I3504" s="23"/>
      <c r="J3504" s="23"/>
      <c r="O3504" s="217">
        <f t="shared" si="55"/>
        <v>-2918</v>
      </c>
    </row>
    <row r="3505" spans="2:15" ht="22.95" hidden="1" customHeight="1" x14ac:dyDescent="0.2">
      <c r="B3505" s="228" t="s">
        <v>208</v>
      </c>
      <c r="F3505" s="228" t="s">
        <v>79</v>
      </c>
      <c r="I3505" s="23"/>
      <c r="J3505" s="23"/>
      <c r="O3505" s="217">
        <f t="shared" si="55"/>
        <v>-2918</v>
      </c>
    </row>
    <row r="3506" spans="2:15" ht="22.95" hidden="1" customHeight="1" x14ac:dyDescent="0.2">
      <c r="B3506" s="228" t="s">
        <v>208</v>
      </c>
      <c r="F3506" s="228" t="s">
        <v>79</v>
      </c>
      <c r="I3506" s="23"/>
      <c r="J3506" s="23"/>
      <c r="O3506" s="217">
        <f t="shared" si="55"/>
        <v>-2918</v>
      </c>
    </row>
    <row r="3507" spans="2:15" ht="22.95" hidden="1" customHeight="1" x14ac:dyDescent="0.2">
      <c r="B3507" s="228" t="s">
        <v>208</v>
      </c>
      <c r="F3507" s="228" t="s">
        <v>79</v>
      </c>
      <c r="I3507" s="23"/>
      <c r="J3507" s="23"/>
      <c r="O3507" s="217">
        <f t="shared" si="55"/>
        <v>-2918</v>
      </c>
    </row>
    <row r="3508" spans="2:15" ht="22.95" hidden="1" customHeight="1" x14ac:dyDescent="0.2">
      <c r="B3508" s="228" t="s">
        <v>208</v>
      </c>
      <c r="F3508" s="228" t="s">
        <v>79</v>
      </c>
      <c r="I3508" s="23"/>
      <c r="J3508" s="23"/>
      <c r="O3508" s="217">
        <f t="shared" si="55"/>
        <v>-2918</v>
      </c>
    </row>
    <row r="3509" spans="2:15" ht="22.95" hidden="1" customHeight="1" x14ac:dyDescent="0.2">
      <c r="B3509" s="228" t="s">
        <v>208</v>
      </c>
      <c r="F3509" s="228" t="s">
        <v>79</v>
      </c>
      <c r="I3509" s="23"/>
      <c r="J3509" s="23"/>
      <c r="O3509" s="217">
        <f t="shared" si="55"/>
        <v>-2918</v>
      </c>
    </row>
    <row r="3510" spans="2:15" ht="22.95" hidden="1" customHeight="1" x14ac:dyDescent="0.2">
      <c r="B3510" s="228" t="s">
        <v>208</v>
      </c>
      <c r="F3510" s="228" t="s">
        <v>79</v>
      </c>
      <c r="I3510" s="23"/>
      <c r="J3510" s="23"/>
      <c r="O3510" s="217">
        <f t="shared" si="55"/>
        <v>-2918</v>
      </c>
    </row>
    <row r="3511" spans="2:15" ht="22.95" hidden="1" customHeight="1" x14ac:dyDescent="0.2">
      <c r="B3511" s="228" t="s">
        <v>208</v>
      </c>
      <c r="F3511" s="228" t="s">
        <v>79</v>
      </c>
      <c r="I3511" s="23"/>
      <c r="J3511" s="23"/>
      <c r="O3511" s="217">
        <f t="shared" si="55"/>
        <v>-2918</v>
      </c>
    </row>
    <row r="3512" spans="2:15" ht="22.95" hidden="1" customHeight="1" x14ac:dyDescent="0.2">
      <c r="B3512" s="228" t="s">
        <v>208</v>
      </c>
      <c r="F3512" s="228" t="s">
        <v>79</v>
      </c>
      <c r="I3512" s="23"/>
      <c r="J3512" s="23"/>
      <c r="O3512" s="217">
        <f t="shared" si="55"/>
        <v>-2918</v>
      </c>
    </row>
    <row r="3513" spans="2:15" ht="22.95" hidden="1" customHeight="1" x14ac:dyDescent="0.2">
      <c r="B3513" s="228" t="s">
        <v>208</v>
      </c>
      <c r="F3513" s="228" t="s">
        <v>79</v>
      </c>
      <c r="I3513" s="23"/>
      <c r="J3513" s="23"/>
      <c r="O3513" s="217">
        <f t="shared" si="55"/>
        <v>-2918</v>
      </c>
    </row>
    <row r="3514" spans="2:15" ht="22.95" hidden="1" customHeight="1" x14ac:dyDescent="0.2">
      <c r="B3514" s="228" t="s">
        <v>208</v>
      </c>
      <c r="F3514" s="228" t="s">
        <v>79</v>
      </c>
      <c r="I3514" s="23"/>
      <c r="J3514" s="23"/>
      <c r="O3514" s="217">
        <f t="shared" si="55"/>
        <v>-2918</v>
      </c>
    </row>
    <row r="3515" spans="2:15" ht="22.95" hidden="1" customHeight="1" x14ac:dyDescent="0.2">
      <c r="B3515" s="228" t="s">
        <v>208</v>
      </c>
      <c r="F3515" s="228" t="s">
        <v>79</v>
      </c>
      <c r="I3515" s="23"/>
      <c r="J3515" s="23"/>
      <c r="O3515" s="217">
        <f t="shared" si="55"/>
        <v>-2918</v>
      </c>
    </row>
    <row r="3516" spans="2:15" ht="22.95" hidden="1" customHeight="1" x14ac:dyDescent="0.2">
      <c r="B3516" s="228" t="s">
        <v>208</v>
      </c>
      <c r="F3516" s="228" t="s">
        <v>79</v>
      </c>
      <c r="I3516" s="23"/>
      <c r="J3516" s="23"/>
      <c r="O3516" s="217">
        <f t="shared" si="55"/>
        <v>-2918</v>
      </c>
    </row>
    <row r="3517" spans="2:15" ht="22.95" hidden="1" customHeight="1" x14ac:dyDescent="0.2">
      <c r="B3517" s="228" t="s">
        <v>208</v>
      </c>
      <c r="F3517" s="228" t="s">
        <v>79</v>
      </c>
      <c r="I3517" s="23"/>
      <c r="J3517" s="23"/>
      <c r="O3517" s="217">
        <f t="shared" si="55"/>
        <v>-2918</v>
      </c>
    </row>
    <row r="3518" spans="2:15" ht="22.95" hidden="1" customHeight="1" x14ac:dyDescent="0.2">
      <c r="B3518" s="228" t="s">
        <v>208</v>
      </c>
      <c r="F3518" s="228" t="s">
        <v>79</v>
      </c>
      <c r="I3518" s="23"/>
      <c r="J3518" s="23"/>
      <c r="O3518" s="217">
        <f t="shared" si="55"/>
        <v>-2918</v>
      </c>
    </row>
    <row r="3519" spans="2:15" ht="22.95" hidden="1" customHeight="1" x14ac:dyDescent="0.2">
      <c r="B3519" s="228" t="s">
        <v>208</v>
      </c>
      <c r="F3519" s="228" t="s">
        <v>79</v>
      </c>
      <c r="I3519" s="23"/>
      <c r="J3519" s="23"/>
      <c r="O3519" s="217">
        <f t="shared" si="55"/>
        <v>-2918</v>
      </c>
    </row>
    <row r="3520" spans="2:15" ht="22.95" hidden="1" customHeight="1" x14ac:dyDescent="0.2">
      <c r="B3520" s="228" t="s">
        <v>208</v>
      </c>
      <c r="F3520" s="228" t="s">
        <v>79</v>
      </c>
      <c r="I3520" s="23"/>
      <c r="J3520" s="23"/>
      <c r="O3520" s="217">
        <f t="shared" si="55"/>
        <v>-2918</v>
      </c>
    </row>
    <row r="3521" spans="2:15" ht="22.95" hidden="1" customHeight="1" x14ac:dyDescent="0.2">
      <c r="B3521" s="228" t="s">
        <v>208</v>
      </c>
      <c r="F3521" s="228" t="s">
        <v>79</v>
      </c>
      <c r="I3521" s="23"/>
      <c r="J3521" s="23"/>
      <c r="O3521" s="217">
        <f t="shared" si="55"/>
        <v>-2918</v>
      </c>
    </row>
    <row r="3522" spans="2:15" ht="22.95" hidden="1" customHeight="1" x14ac:dyDescent="0.2">
      <c r="B3522" s="228" t="s">
        <v>208</v>
      </c>
      <c r="F3522" s="228" t="s">
        <v>79</v>
      </c>
      <c r="I3522" s="23"/>
      <c r="J3522" s="23"/>
      <c r="O3522" s="217">
        <f t="shared" si="55"/>
        <v>-2918</v>
      </c>
    </row>
    <row r="3523" spans="2:15" ht="22.95" hidden="1" customHeight="1" x14ac:dyDescent="0.2">
      <c r="B3523" s="228" t="s">
        <v>208</v>
      </c>
      <c r="F3523" s="228" t="s">
        <v>79</v>
      </c>
      <c r="I3523" s="23"/>
      <c r="J3523" s="23"/>
      <c r="O3523" s="217">
        <f t="shared" si="55"/>
        <v>-2918</v>
      </c>
    </row>
    <row r="3524" spans="2:15" ht="22.95" hidden="1" customHeight="1" x14ac:dyDescent="0.2">
      <c r="B3524" s="228" t="s">
        <v>208</v>
      </c>
      <c r="F3524" s="228" t="s">
        <v>79</v>
      </c>
      <c r="I3524" s="23"/>
      <c r="J3524" s="23"/>
      <c r="O3524" s="217">
        <f t="shared" si="55"/>
        <v>-2918</v>
      </c>
    </row>
    <row r="3525" spans="2:15" ht="22.95" hidden="1" customHeight="1" x14ac:dyDescent="0.2">
      <c r="B3525" s="228" t="s">
        <v>208</v>
      </c>
      <c r="F3525" s="228" t="s">
        <v>79</v>
      </c>
      <c r="I3525" s="23"/>
      <c r="J3525" s="23"/>
      <c r="O3525" s="217">
        <f t="shared" si="55"/>
        <v>-2918</v>
      </c>
    </row>
    <row r="3526" spans="2:15" ht="22.95" hidden="1" customHeight="1" x14ac:dyDescent="0.2">
      <c r="B3526" s="228" t="s">
        <v>208</v>
      </c>
      <c r="F3526" s="228" t="s">
        <v>79</v>
      </c>
      <c r="I3526" s="23"/>
      <c r="J3526" s="23"/>
      <c r="O3526" s="217">
        <f t="shared" si="55"/>
        <v>-2918</v>
      </c>
    </row>
    <row r="3527" spans="2:15" ht="22.95" hidden="1" customHeight="1" x14ac:dyDescent="0.2">
      <c r="B3527" s="228" t="s">
        <v>208</v>
      </c>
      <c r="F3527" s="228" t="s">
        <v>79</v>
      </c>
      <c r="I3527" s="23"/>
      <c r="J3527" s="23"/>
      <c r="O3527" s="217">
        <f t="shared" si="55"/>
        <v>-2918</v>
      </c>
    </row>
    <row r="3528" spans="2:15" ht="22.95" hidden="1" customHeight="1" x14ac:dyDescent="0.2">
      <c r="B3528" s="228" t="s">
        <v>208</v>
      </c>
      <c r="F3528" s="228" t="s">
        <v>79</v>
      </c>
      <c r="I3528" s="23"/>
      <c r="J3528" s="23"/>
      <c r="O3528" s="217">
        <f t="shared" si="55"/>
        <v>-2918</v>
      </c>
    </row>
    <row r="3529" spans="2:15" ht="22.95" hidden="1" customHeight="1" x14ac:dyDescent="0.2">
      <c r="B3529" s="228" t="s">
        <v>208</v>
      </c>
      <c r="F3529" s="228" t="s">
        <v>79</v>
      </c>
      <c r="I3529" s="23"/>
      <c r="J3529" s="23"/>
      <c r="O3529" s="217">
        <f t="shared" si="55"/>
        <v>-2918</v>
      </c>
    </row>
    <row r="3530" spans="2:15" ht="22.95" hidden="1" customHeight="1" x14ac:dyDescent="0.2">
      <c r="B3530" s="228" t="s">
        <v>208</v>
      </c>
      <c r="F3530" s="228" t="s">
        <v>79</v>
      </c>
      <c r="I3530" s="23"/>
      <c r="J3530" s="23"/>
      <c r="O3530" s="217">
        <f t="shared" si="55"/>
        <v>-2918</v>
      </c>
    </row>
    <row r="3531" spans="2:15" ht="22.95" hidden="1" customHeight="1" x14ac:dyDescent="0.2">
      <c r="B3531" s="228" t="s">
        <v>208</v>
      </c>
      <c r="F3531" s="228" t="s">
        <v>79</v>
      </c>
      <c r="I3531" s="23"/>
      <c r="J3531" s="23"/>
      <c r="O3531" s="217">
        <f t="shared" si="55"/>
        <v>-2918</v>
      </c>
    </row>
    <row r="3532" spans="2:15" ht="22.95" hidden="1" customHeight="1" x14ac:dyDescent="0.2">
      <c r="B3532" s="228" t="s">
        <v>208</v>
      </c>
      <c r="F3532" s="228" t="s">
        <v>79</v>
      </c>
      <c r="I3532" s="23"/>
      <c r="J3532" s="23"/>
      <c r="O3532" s="217">
        <f t="shared" si="55"/>
        <v>-2918</v>
      </c>
    </row>
    <row r="3533" spans="2:15" ht="22.95" hidden="1" customHeight="1" x14ac:dyDescent="0.2">
      <c r="B3533" s="228" t="s">
        <v>208</v>
      </c>
      <c r="F3533" s="228" t="s">
        <v>79</v>
      </c>
      <c r="I3533" s="23"/>
      <c r="J3533" s="23"/>
      <c r="O3533" s="217">
        <f t="shared" si="55"/>
        <v>-2918</v>
      </c>
    </row>
    <row r="3534" spans="2:15" ht="22.95" hidden="1" customHeight="1" x14ac:dyDescent="0.2">
      <c r="B3534" s="228" t="s">
        <v>208</v>
      </c>
      <c r="F3534" s="228" t="s">
        <v>79</v>
      </c>
      <c r="I3534" s="23"/>
      <c r="J3534" s="23"/>
      <c r="O3534" s="217">
        <f t="shared" si="55"/>
        <v>-2918</v>
      </c>
    </row>
    <row r="3535" spans="2:15" ht="22.95" hidden="1" customHeight="1" x14ac:dyDescent="0.2">
      <c r="B3535" s="228" t="s">
        <v>208</v>
      </c>
      <c r="F3535" s="228" t="s">
        <v>79</v>
      </c>
      <c r="I3535" s="23"/>
      <c r="J3535" s="23"/>
      <c r="O3535" s="217">
        <f t="shared" si="55"/>
        <v>-2918</v>
      </c>
    </row>
    <row r="3536" spans="2:15" ht="22.95" hidden="1" customHeight="1" x14ac:dyDescent="0.2">
      <c r="B3536" s="228" t="s">
        <v>208</v>
      </c>
      <c r="F3536" s="228" t="s">
        <v>79</v>
      </c>
      <c r="I3536" s="23"/>
      <c r="J3536" s="23"/>
      <c r="O3536" s="217">
        <f t="shared" si="55"/>
        <v>-2918</v>
      </c>
    </row>
    <row r="3537" spans="2:15" ht="22.95" hidden="1" customHeight="1" x14ac:dyDescent="0.2">
      <c r="B3537" s="228" t="s">
        <v>208</v>
      </c>
      <c r="F3537" s="228" t="s">
        <v>79</v>
      </c>
      <c r="I3537" s="23"/>
      <c r="J3537" s="23"/>
      <c r="O3537" s="217">
        <f t="shared" si="55"/>
        <v>-2918</v>
      </c>
    </row>
    <row r="3538" spans="2:15" ht="22.95" hidden="1" customHeight="1" x14ac:dyDescent="0.2">
      <c r="B3538" s="228" t="s">
        <v>208</v>
      </c>
      <c r="F3538" s="228" t="s">
        <v>79</v>
      </c>
      <c r="I3538" s="23"/>
      <c r="J3538" s="23"/>
      <c r="O3538" s="217">
        <f t="shared" si="55"/>
        <v>-2918</v>
      </c>
    </row>
    <row r="3539" spans="2:15" ht="22.95" hidden="1" customHeight="1" x14ac:dyDescent="0.2">
      <c r="B3539" s="228" t="s">
        <v>208</v>
      </c>
      <c r="F3539" s="228" t="s">
        <v>79</v>
      </c>
      <c r="I3539" s="23"/>
      <c r="J3539" s="23"/>
      <c r="O3539" s="217">
        <f t="shared" si="55"/>
        <v>-2918</v>
      </c>
    </row>
    <row r="3540" spans="2:15" ht="22.95" hidden="1" customHeight="1" x14ac:dyDescent="0.2">
      <c r="B3540" s="228" t="s">
        <v>208</v>
      </c>
      <c r="F3540" s="228" t="s">
        <v>79</v>
      </c>
      <c r="I3540" s="23"/>
      <c r="J3540" s="23"/>
      <c r="O3540" s="217">
        <f t="shared" si="55"/>
        <v>-2918</v>
      </c>
    </row>
    <row r="3541" spans="2:15" ht="22.95" hidden="1" customHeight="1" x14ac:dyDescent="0.2">
      <c r="B3541" s="228" t="s">
        <v>208</v>
      </c>
      <c r="F3541" s="228" t="s">
        <v>79</v>
      </c>
      <c r="I3541" s="23"/>
      <c r="J3541" s="23"/>
      <c r="O3541" s="217">
        <f t="shared" si="55"/>
        <v>-2918</v>
      </c>
    </row>
    <row r="3542" spans="2:15" ht="22.95" hidden="1" customHeight="1" x14ac:dyDescent="0.2">
      <c r="B3542" s="228" t="s">
        <v>208</v>
      </c>
      <c r="F3542" s="228" t="s">
        <v>79</v>
      </c>
      <c r="I3542" s="23"/>
      <c r="J3542" s="23"/>
      <c r="O3542" s="217">
        <f t="shared" si="55"/>
        <v>-2918</v>
      </c>
    </row>
    <row r="3543" spans="2:15" ht="22.95" hidden="1" customHeight="1" x14ac:dyDescent="0.2">
      <c r="B3543" s="228" t="s">
        <v>208</v>
      </c>
      <c r="F3543" s="228" t="s">
        <v>79</v>
      </c>
      <c r="I3543" s="23"/>
      <c r="J3543" s="23"/>
      <c r="O3543" s="217">
        <f t="shared" si="55"/>
        <v>-2918</v>
      </c>
    </row>
    <row r="3544" spans="2:15" ht="22.95" hidden="1" customHeight="1" x14ac:dyDescent="0.2">
      <c r="B3544" s="228" t="s">
        <v>208</v>
      </c>
      <c r="F3544" s="228" t="s">
        <v>79</v>
      </c>
      <c r="I3544" s="23"/>
      <c r="J3544" s="23"/>
      <c r="O3544" s="217">
        <f t="shared" si="55"/>
        <v>-2918</v>
      </c>
    </row>
    <row r="3545" spans="2:15" ht="22.95" hidden="1" customHeight="1" x14ac:dyDescent="0.2">
      <c r="B3545" s="228" t="s">
        <v>208</v>
      </c>
      <c r="F3545" s="228" t="s">
        <v>79</v>
      </c>
      <c r="I3545" s="23"/>
      <c r="J3545" s="23"/>
      <c r="O3545" s="217">
        <f t="shared" si="55"/>
        <v>-2918</v>
      </c>
    </row>
    <row r="3546" spans="2:15" ht="22.95" hidden="1" customHeight="1" x14ac:dyDescent="0.2">
      <c r="B3546" s="228" t="s">
        <v>208</v>
      </c>
      <c r="F3546" s="228" t="s">
        <v>79</v>
      </c>
      <c r="I3546" s="23"/>
      <c r="J3546" s="23"/>
      <c r="O3546" s="217">
        <f t="shared" si="55"/>
        <v>-2918</v>
      </c>
    </row>
    <row r="3547" spans="2:15" ht="22.95" hidden="1" customHeight="1" x14ac:dyDescent="0.2">
      <c r="B3547" s="228" t="s">
        <v>208</v>
      </c>
      <c r="F3547" s="228" t="s">
        <v>79</v>
      </c>
      <c r="I3547" s="23"/>
      <c r="J3547" s="23"/>
      <c r="O3547" s="217">
        <f t="shared" si="55"/>
        <v>-2918</v>
      </c>
    </row>
    <row r="3548" spans="2:15" ht="22.95" hidden="1" customHeight="1" x14ac:dyDescent="0.2">
      <c r="B3548" s="228" t="s">
        <v>208</v>
      </c>
      <c r="F3548" s="228" t="s">
        <v>79</v>
      </c>
      <c r="I3548" s="23"/>
      <c r="J3548" s="23"/>
      <c r="O3548" s="217">
        <f t="shared" si="55"/>
        <v>-2918</v>
      </c>
    </row>
    <row r="3549" spans="2:15" ht="22.95" hidden="1" customHeight="1" x14ac:dyDescent="0.2">
      <c r="B3549" s="228" t="s">
        <v>208</v>
      </c>
      <c r="F3549" s="228" t="s">
        <v>79</v>
      </c>
      <c r="I3549" s="23"/>
      <c r="J3549" s="23"/>
      <c r="O3549" s="217">
        <f t="shared" si="55"/>
        <v>-2918</v>
      </c>
    </row>
    <row r="3550" spans="2:15" ht="22.95" hidden="1" customHeight="1" x14ac:dyDescent="0.2">
      <c r="B3550" s="228" t="s">
        <v>208</v>
      </c>
      <c r="F3550" s="228" t="s">
        <v>79</v>
      </c>
      <c r="I3550" s="23"/>
      <c r="J3550" s="23"/>
      <c r="O3550" s="217">
        <f t="shared" si="55"/>
        <v>-2918</v>
      </c>
    </row>
    <row r="3551" spans="2:15" ht="22.95" hidden="1" customHeight="1" x14ac:dyDescent="0.2">
      <c r="B3551" s="228" t="s">
        <v>208</v>
      </c>
      <c r="F3551" s="228" t="s">
        <v>79</v>
      </c>
      <c r="I3551" s="23"/>
      <c r="J3551" s="23"/>
      <c r="O3551" s="217">
        <f t="shared" si="55"/>
        <v>-2918</v>
      </c>
    </row>
    <row r="3552" spans="2:15" ht="22.95" hidden="1" customHeight="1" x14ac:dyDescent="0.2">
      <c r="B3552" s="228" t="s">
        <v>208</v>
      </c>
      <c r="F3552" s="228" t="s">
        <v>79</v>
      </c>
      <c r="I3552" s="23"/>
      <c r="J3552" s="23"/>
      <c r="O3552" s="217">
        <f t="shared" si="55"/>
        <v>-2918</v>
      </c>
    </row>
    <row r="3553" spans="2:15" ht="22.95" hidden="1" customHeight="1" x14ac:dyDescent="0.2">
      <c r="B3553" s="228" t="s">
        <v>208</v>
      </c>
      <c r="F3553" s="228" t="s">
        <v>79</v>
      </c>
      <c r="I3553" s="23"/>
      <c r="J3553" s="23"/>
      <c r="O3553" s="217">
        <f t="shared" si="55"/>
        <v>-2918</v>
      </c>
    </row>
    <row r="3554" spans="2:15" ht="22.95" hidden="1" customHeight="1" x14ac:dyDescent="0.2">
      <c r="B3554" s="228" t="s">
        <v>208</v>
      </c>
      <c r="F3554" s="228" t="s">
        <v>79</v>
      </c>
      <c r="I3554" s="23"/>
      <c r="J3554" s="23"/>
      <c r="O3554" s="217">
        <f t="shared" si="55"/>
        <v>-2918</v>
      </c>
    </row>
    <row r="3555" spans="2:15" ht="22.95" hidden="1" customHeight="1" x14ac:dyDescent="0.2">
      <c r="B3555" s="228" t="s">
        <v>208</v>
      </c>
      <c r="F3555" s="228" t="s">
        <v>79</v>
      </c>
      <c r="I3555" s="23"/>
      <c r="J3555" s="23"/>
      <c r="O3555" s="217">
        <f t="shared" ref="O3555:O3618" si="56">O3554+M3555-N3555</f>
        <v>-2918</v>
      </c>
    </row>
    <row r="3556" spans="2:15" ht="22.95" hidden="1" customHeight="1" x14ac:dyDescent="0.2">
      <c r="B3556" s="228" t="s">
        <v>208</v>
      </c>
      <c r="F3556" s="228" t="s">
        <v>79</v>
      </c>
      <c r="I3556" s="23"/>
      <c r="J3556" s="23"/>
      <c r="O3556" s="217">
        <f t="shared" si="56"/>
        <v>-2918</v>
      </c>
    </row>
    <row r="3557" spans="2:15" ht="22.95" hidden="1" customHeight="1" x14ac:dyDescent="0.2">
      <c r="B3557" s="228" t="s">
        <v>208</v>
      </c>
      <c r="F3557" s="228" t="s">
        <v>79</v>
      </c>
      <c r="I3557" s="23"/>
      <c r="J3557" s="23"/>
      <c r="O3557" s="217">
        <f t="shared" si="56"/>
        <v>-2918</v>
      </c>
    </row>
    <row r="3558" spans="2:15" ht="22.95" hidden="1" customHeight="1" x14ac:dyDescent="0.2">
      <c r="B3558" s="228" t="s">
        <v>208</v>
      </c>
      <c r="F3558" s="228" t="s">
        <v>79</v>
      </c>
      <c r="I3558" s="23"/>
      <c r="J3558" s="23"/>
      <c r="O3558" s="217">
        <f t="shared" si="56"/>
        <v>-2918</v>
      </c>
    </row>
    <row r="3559" spans="2:15" ht="22.95" hidden="1" customHeight="1" x14ac:dyDescent="0.2">
      <c r="B3559" s="228" t="s">
        <v>208</v>
      </c>
      <c r="F3559" s="228" t="s">
        <v>79</v>
      </c>
      <c r="I3559" s="23"/>
      <c r="J3559" s="23"/>
      <c r="O3559" s="217">
        <f t="shared" si="56"/>
        <v>-2918</v>
      </c>
    </row>
    <row r="3560" spans="2:15" ht="22.95" hidden="1" customHeight="1" x14ac:dyDescent="0.2">
      <c r="B3560" s="228" t="s">
        <v>208</v>
      </c>
      <c r="F3560" s="228" t="s">
        <v>79</v>
      </c>
      <c r="I3560" s="23"/>
      <c r="J3560" s="23"/>
      <c r="O3560" s="217">
        <f t="shared" si="56"/>
        <v>-2918</v>
      </c>
    </row>
    <row r="3561" spans="2:15" ht="22.95" hidden="1" customHeight="1" x14ac:dyDescent="0.2">
      <c r="B3561" s="228" t="s">
        <v>208</v>
      </c>
      <c r="F3561" s="228" t="s">
        <v>79</v>
      </c>
      <c r="I3561" s="23"/>
      <c r="J3561" s="23"/>
      <c r="O3561" s="217">
        <f t="shared" si="56"/>
        <v>-2918</v>
      </c>
    </row>
    <row r="3562" spans="2:15" ht="22.95" hidden="1" customHeight="1" x14ac:dyDescent="0.2">
      <c r="B3562" s="228" t="s">
        <v>208</v>
      </c>
      <c r="F3562" s="228" t="s">
        <v>79</v>
      </c>
      <c r="I3562" s="23"/>
      <c r="J3562" s="23"/>
      <c r="O3562" s="217">
        <f t="shared" si="56"/>
        <v>-2918</v>
      </c>
    </row>
    <row r="3563" spans="2:15" ht="22.95" hidden="1" customHeight="1" x14ac:dyDescent="0.2">
      <c r="B3563" s="228" t="s">
        <v>208</v>
      </c>
      <c r="F3563" s="228" t="s">
        <v>79</v>
      </c>
      <c r="I3563" s="23"/>
      <c r="J3563" s="23"/>
      <c r="O3563" s="217">
        <f t="shared" si="56"/>
        <v>-2918</v>
      </c>
    </row>
    <row r="3564" spans="2:15" ht="22.95" hidden="1" customHeight="1" x14ac:dyDescent="0.2">
      <c r="B3564" s="228" t="s">
        <v>208</v>
      </c>
      <c r="F3564" s="228" t="s">
        <v>79</v>
      </c>
      <c r="I3564" s="23"/>
      <c r="J3564" s="23"/>
      <c r="O3564" s="217">
        <f t="shared" si="56"/>
        <v>-2918</v>
      </c>
    </row>
    <row r="3565" spans="2:15" ht="22.95" hidden="1" customHeight="1" x14ac:dyDescent="0.2">
      <c r="B3565" s="228" t="s">
        <v>208</v>
      </c>
      <c r="F3565" s="228" t="s">
        <v>79</v>
      </c>
      <c r="I3565" s="23"/>
      <c r="J3565" s="23"/>
      <c r="O3565" s="217">
        <f t="shared" si="56"/>
        <v>-2918</v>
      </c>
    </row>
    <row r="3566" spans="2:15" ht="22.95" hidden="1" customHeight="1" x14ac:dyDescent="0.2">
      <c r="B3566" s="228" t="s">
        <v>208</v>
      </c>
      <c r="F3566" s="228" t="s">
        <v>79</v>
      </c>
      <c r="I3566" s="23"/>
      <c r="J3566" s="23"/>
      <c r="O3566" s="217">
        <f t="shared" si="56"/>
        <v>-2918</v>
      </c>
    </row>
    <row r="3567" spans="2:15" ht="22.95" hidden="1" customHeight="1" x14ac:dyDescent="0.2">
      <c r="B3567" s="228" t="s">
        <v>208</v>
      </c>
      <c r="F3567" s="228" t="s">
        <v>79</v>
      </c>
      <c r="I3567" s="23"/>
      <c r="J3567" s="23"/>
      <c r="O3567" s="217">
        <f t="shared" si="56"/>
        <v>-2918</v>
      </c>
    </row>
    <row r="3568" spans="2:15" ht="22.95" hidden="1" customHeight="1" x14ac:dyDescent="0.2">
      <c r="B3568" s="228" t="s">
        <v>208</v>
      </c>
      <c r="F3568" s="228" t="s">
        <v>79</v>
      </c>
      <c r="I3568" s="23"/>
      <c r="J3568" s="23"/>
      <c r="O3568" s="217">
        <f t="shared" si="56"/>
        <v>-2918</v>
      </c>
    </row>
    <row r="3569" spans="2:15" ht="22.95" hidden="1" customHeight="1" x14ac:dyDescent="0.2">
      <c r="B3569" s="228" t="s">
        <v>208</v>
      </c>
      <c r="F3569" s="228" t="s">
        <v>79</v>
      </c>
      <c r="I3569" s="23"/>
      <c r="J3569" s="23"/>
      <c r="O3569" s="217">
        <f t="shared" si="56"/>
        <v>-2918</v>
      </c>
    </row>
    <row r="3570" spans="2:15" ht="22.95" hidden="1" customHeight="1" x14ac:dyDescent="0.2">
      <c r="B3570" s="228" t="s">
        <v>208</v>
      </c>
      <c r="F3570" s="228" t="s">
        <v>79</v>
      </c>
      <c r="I3570" s="23"/>
      <c r="J3570" s="23"/>
      <c r="O3570" s="217">
        <f t="shared" si="56"/>
        <v>-2918</v>
      </c>
    </row>
    <row r="3571" spans="2:15" ht="22.95" hidden="1" customHeight="1" x14ac:dyDescent="0.2">
      <c r="B3571" s="228" t="s">
        <v>208</v>
      </c>
      <c r="F3571" s="228" t="s">
        <v>79</v>
      </c>
      <c r="I3571" s="23"/>
      <c r="J3571" s="23"/>
      <c r="O3571" s="217">
        <f t="shared" si="56"/>
        <v>-2918</v>
      </c>
    </row>
    <row r="3572" spans="2:15" ht="22.95" hidden="1" customHeight="1" x14ac:dyDescent="0.2">
      <c r="B3572" s="228" t="s">
        <v>208</v>
      </c>
      <c r="F3572" s="228" t="s">
        <v>79</v>
      </c>
      <c r="I3572" s="23"/>
      <c r="J3572" s="23"/>
      <c r="O3572" s="217">
        <f t="shared" si="56"/>
        <v>-2918</v>
      </c>
    </row>
    <row r="3573" spans="2:15" ht="22.95" hidden="1" customHeight="1" x14ac:dyDescent="0.2">
      <c r="B3573" s="228" t="s">
        <v>208</v>
      </c>
      <c r="F3573" s="228" t="s">
        <v>79</v>
      </c>
      <c r="I3573" s="23"/>
      <c r="J3573" s="23"/>
      <c r="O3573" s="217">
        <f t="shared" si="56"/>
        <v>-2918</v>
      </c>
    </row>
    <row r="3574" spans="2:15" ht="22.95" hidden="1" customHeight="1" x14ac:dyDescent="0.2">
      <c r="B3574" s="228" t="s">
        <v>208</v>
      </c>
      <c r="F3574" s="228" t="s">
        <v>79</v>
      </c>
      <c r="I3574" s="23"/>
      <c r="J3574" s="23"/>
      <c r="O3574" s="217">
        <f t="shared" si="56"/>
        <v>-2918</v>
      </c>
    </row>
    <row r="3575" spans="2:15" ht="22.95" hidden="1" customHeight="1" x14ac:dyDescent="0.2">
      <c r="B3575" s="228" t="s">
        <v>208</v>
      </c>
      <c r="F3575" s="228" t="s">
        <v>79</v>
      </c>
      <c r="I3575" s="23"/>
      <c r="J3575" s="23"/>
      <c r="O3575" s="217">
        <f t="shared" si="56"/>
        <v>-2918</v>
      </c>
    </row>
    <row r="3576" spans="2:15" ht="22.95" hidden="1" customHeight="1" x14ac:dyDescent="0.2">
      <c r="B3576" s="228" t="s">
        <v>208</v>
      </c>
      <c r="F3576" s="228" t="s">
        <v>79</v>
      </c>
      <c r="I3576" s="23"/>
      <c r="J3576" s="23"/>
      <c r="O3576" s="217">
        <f t="shared" si="56"/>
        <v>-2918</v>
      </c>
    </row>
    <row r="3577" spans="2:15" ht="22.95" hidden="1" customHeight="1" x14ac:dyDescent="0.2">
      <c r="B3577" s="228" t="s">
        <v>208</v>
      </c>
      <c r="F3577" s="228" t="s">
        <v>79</v>
      </c>
      <c r="I3577" s="23"/>
      <c r="J3577" s="23"/>
      <c r="O3577" s="217">
        <f t="shared" si="56"/>
        <v>-2918</v>
      </c>
    </row>
    <row r="3578" spans="2:15" ht="22.95" hidden="1" customHeight="1" x14ac:dyDescent="0.2">
      <c r="B3578" s="228" t="s">
        <v>208</v>
      </c>
      <c r="F3578" s="228" t="s">
        <v>79</v>
      </c>
      <c r="I3578" s="23"/>
      <c r="J3578" s="23"/>
      <c r="O3578" s="217">
        <f t="shared" si="56"/>
        <v>-2918</v>
      </c>
    </row>
    <row r="3579" spans="2:15" ht="22.95" hidden="1" customHeight="1" x14ac:dyDescent="0.2">
      <c r="B3579" s="228" t="s">
        <v>208</v>
      </c>
      <c r="F3579" s="228" t="s">
        <v>79</v>
      </c>
      <c r="I3579" s="23"/>
      <c r="J3579" s="23"/>
      <c r="O3579" s="217">
        <f t="shared" si="56"/>
        <v>-2918</v>
      </c>
    </row>
    <row r="3580" spans="2:15" ht="22.95" hidden="1" customHeight="1" x14ac:dyDescent="0.2">
      <c r="B3580" s="228" t="s">
        <v>208</v>
      </c>
      <c r="F3580" s="228" t="s">
        <v>79</v>
      </c>
      <c r="I3580" s="23"/>
      <c r="J3580" s="23"/>
      <c r="O3580" s="217">
        <f t="shared" si="56"/>
        <v>-2918</v>
      </c>
    </row>
    <row r="3581" spans="2:15" ht="22.95" hidden="1" customHeight="1" x14ac:dyDescent="0.2">
      <c r="B3581" s="228" t="s">
        <v>208</v>
      </c>
      <c r="F3581" s="228" t="s">
        <v>79</v>
      </c>
      <c r="I3581" s="23"/>
      <c r="J3581" s="23"/>
      <c r="O3581" s="217">
        <f t="shared" si="56"/>
        <v>-2918</v>
      </c>
    </row>
    <row r="3582" spans="2:15" ht="22.95" hidden="1" customHeight="1" x14ac:dyDescent="0.2">
      <c r="B3582" s="228" t="s">
        <v>208</v>
      </c>
      <c r="F3582" s="228" t="s">
        <v>79</v>
      </c>
      <c r="I3582" s="23"/>
      <c r="J3582" s="23"/>
      <c r="O3582" s="217">
        <f t="shared" si="56"/>
        <v>-2918</v>
      </c>
    </row>
    <row r="3583" spans="2:15" ht="22.95" hidden="1" customHeight="1" x14ac:dyDescent="0.2">
      <c r="B3583" s="228" t="s">
        <v>208</v>
      </c>
      <c r="F3583" s="228" t="s">
        <v>79</v>
      </c>
      <c r="I3583" s="23"/>
      <c r="J3583" s="23"/>
      <c r="O3583" s="217">
        <f t="shared" si="56"/>
        <v>-2918</v>
      </c>
    </row>
    <row r="3584" spans="2:15" ht="22.95" hidden="1" customHeight="1" x14ac:dyDescent="0.2">
      <c r="B3584" s="228" t="s">
        <v>208</v>
      </c>
      <c r="F3584" s="228" t="s">
        <v>79</v>
      </c>
      <c r="I3584" s="23"/>
      <c r="J3584" s="23"/>
      <c r="O3584" s="217">
        <f t="shared" si="56"/>
        <v>-2918</v>
      </c>
    </row>
    <row r="3585" spans="2:15" ht="22.95" hidden="1" customHeight="1" x14ac:dyDescent="0.2">
      <c r="B3585" s="228" t="s">
        <v>208</v>
      </c>
      <c r="F3585" s="228" t="s">
        <v>79</v>
      </c>
      <c r="I3585" s="23"/>
      <c r="J3585" s="23"/>
      <c r="O3585" s="217">
        <f t="shared" si="56"/>
        <v>-2918</v>
      </c>
    </row>
    <row r="3586" spans="2:15" ht="22.95" hidden="1" customHeight="1" x14ac:dyDescent="0.2">
      <c r="B3586" s="228" t="s">
        <v>208</v>
      </c>
      <c r="F3586" s="228" t="s">
        <v>79</v>
      </c>
      <c r="I3586" s="23"/>
      <c r="J3586" s="23"/>
      <c r="O3586" s="217">
        <f t="shared" si="56"/>
        <v>-2918</v>
      </c>
    </row>
    <row r="3587" spans="2:15" ht="22.95" hidden="1" customHeight="1" x14ac:dyDescent="0.2">
      <c r="B3587" s="228" t="s">
        <v>208</v>
      </c>
      <c r="F3587" s="228" t="s">
        <v>79</v>
      </c>
      <c r="I3587" s="23"/>
      <c r="J3587" s="23"/>
      <c r="O3587" s="217">
        <f t="shared" si="56"/>
        <v>-2918</v>
      </c>
    </row>
    <row r="3588" spans="2:15" ht="22.95" hidden="1" customHeight="1" x14ac:dyDescent="0.2">
      <c r="B3588" s="228" t="s">
        <v>208</v>
      </c>
      <c r="F3588" s="228" t="s">
        <v>79</v>
      </c>
      <c r="I3588" s="23"/>
      <c r="J3588" s="23"/>
      <c r="O3588" s="217">
        <f t="shared" si="56"/>
        <v>-2918</v>
      </c>
    </row>
    <row r="3589" spans="2:15" ht="22.95" hidden="1" customHeight="1" x14ac:dyDescent="0.2">
      <c r="B3589" s="228" t="s">
        <v>208</v>
      </c>
      <c r="F3589" s="228" t="s">
        <v>79</v>
      </c>
      <c r="I3589" s="23"/>
      <c r="J3589" s="23"/>
      <c r="O3589" s="217">
        <f t="shared" si="56"/>
        <v>-2918</v>
      </c>
    </row>
    <row r="3590" spans="2:15" ht="22.95" hidden="1" customHeight="1" x14ac:dyDescent="0.2">
      <c r="B3590" s="228" t="s">
        <v>208</v>
      </c>
      <c r="F3590" s="228" t="s">
        <v>79</v>
      </c>
      <c r="I3590" s="23"/>
      <c r="J3590" s="23"/>
      <c r="O3590" s="217">
        <f t="shared" si="56"/>
        <v>-2918</v>
      </c>
    </row>
    <row r="3591" spans="2:15" ht="22.95" hidden="1" customHeight="1" x14ac:dyDescent="0.2">
      <c r="B3591" s="228" t="s">
        <v>208</v>
      </c>
      <c r="F3591" s="228" t="s">
        <v>79</v>
      </c>
      <c r="I3591" s="23"/>
      <c r="J3591" s="23"/>
      <c r="O3591" s="217">
        <f t="shared" si="56"/>
        <v>-2918</v>
      </c>
    </row>
    <row r="3592" spans="2:15" ht="22.95" hidden="1" customHeight="1" x14ac:dyDescent="0.2">
      <c r="B3592" s="228" t="s">
        <v>208</v>
      </c>
      <c r="F3592" s="228" t="s">
        <v>79</v>
      </c>
      <c r="I3592" s="23"/>
      <c r="J3592" s="23"/>
      <c r="O3592" s="217">
        <f t="shared" si="56"/>
        <v>-2918</v>
      </c>
    </row>
    <row r="3593" spans="2:15" ht="22.95" hidden="1" customHeight="1" x14ac:dyDescent="0.2">
      <c r="B3593" s="228" t="s">
        <v>208</v>
      </c>
      <c r="F3593" s="228" t="s">
        <v>79</v>
      </c>
      <c r="I3593" s="23"/>
      <c r="J3593" s="23"/>
      <c r="O3593" s="217">
        <f t="shared" si="56"/>
        <v>-2918</v>
      </c>
    </row>
    <row r="3594" spans="2:15" ht="22.95" hidden="1" customHeight="1" x14ac:dyDescent="0.2">
      <c r="B3594" s="228" t="s">
        <v>208</v>
      </c>
      <c r="F3594" s="228" t="s">
        <v>79</v>
      </c>
      <c r="I3594" s="23"/>
      <c r="J3594" s="23"/>
      <c r="O3594" s="217">
        <f t="shared" si="56"/>
        <v>-2918</v>
      </c>
    </row>
    <row r="3595" spans="2:15" ht="22.95" hidden="1" customHeight="1" x14ac:dyDescent="0.2">
      <c r="B3595" s="228" t="s">
        <v>208</v>
      </c>
      <c r="F3595" s="228" t="s">
        <v>79</v>
      </c>
      <c r="I3595" s="23"/>
      <c r="J3595" s="23"/>
      <c r="O3595" s="217">
        <f t="shared" si="56"/>
        <v>-2918</v>
      </c>
    </row>
    <row r="3596" spans="2:15" ht="22.95" hidden="1" customHeight="1" x14ac:dyDescent="0.2">
      <c r="B3596" s="228" t="s">
        <v>208</v>
      </c>
      <c r="F3596" s="228" t="s">
        <v>79</v>
      </c>
      <c r="I3596" s="23"/>
      <c r="J3596" s="23"/>
      <c r="O3596" s="217">
        <f t="shared" si="56"/>
        <v>-2918</v>
      </c>
    </row>
    <row r="3597" spans="2:15" ht="22.95" hidden="1" customHeight="1" x14ac:dyDescent="0.2">
      <c r="B3597" s="228" t="s">
        <v>208</v>
      </c>
      <c r="F3597" s="228" t="s">
        <v>79</v>
      </c>
      <c r="I3597" s="23"/>
      <c r="J3597" s="23"/>
      <c r="O3597" s="217">
        <f t="shared" si="56"/>
        <v>-2918</v>
      </c>
    </row>
    <row r="3598" spans="2:15" ht="22.95" hidden="1" customHeight="1" x14ac:dyDescent="0.2">
      <c r="B3598" s="228" t="s">
        <v>208</v>
      </c>
      <c r="F3598" s="228" t="s">
        <v>79</v>
      </c>
      <c r="I3598" s="23"/>
      <c r="J3598" s="23"/>
      <c r="O3598" s="217">
        <f t="shared" si="56"/>
        <v>-2918</v>
      </c>
    </row>
    <row r="3599" spans="2:15" ht="22.95" hidden="1" customHeight="1" x14ac:dyDescent="0.2">
      <c r="B3599" s="228" t="s">
        <v>208</v>
      </c>
      <c r="F3599" s="228" t="s">
        <v>79</v>
      </c>
      <c r="I3599" s="23"/>
      <c r="J3599" s="23"/>
      <c r="O3599" s="217">
        <f t="shared" si="56"/>
        <v>-2918</v>
      </c>
    </row>
    <row r="3600" spans="2:15" ht="22.95" hidden="1" customHeight="1" x14ac:dyDescent="0.2">
      <c r="B3600" s="228" t="s">
        <v>208</v>
      </c>
      <c r="F3600" s="228" t="s">
        <v>79</v>
      </c>
      <c r="I3600" s="23"/>
      <c r="J3600" s="23"/>
      <c r="O3600" s="217">
        <f t="shared" si="56"/>
        <v>-2918</v>
      </c>
    </row>
    <row r="3601" spans="2:15" ht="22.95" hidden="1" customHeight="1" x14ac:dyDescent="0.2">
      <c r="B3601" s="228" t="s">
        <v>208</v>
      </c>
      <c r="F3601" s="228" t="s">
        <v>79</v>
      </c>
      <c r="I3601" s="23"/>
      <c r="J3601" s="23"/>
      <c r="O3601" s="217">
        <f t="shared" si="56"/>
        <v>-2918</v>
      </c>
    </row>
    <row r="3602" spans="2:15" ht="22.95" hidden="1" customHeight="1" x14ac:dyDescent="0.2">
      <c r="B3602" s="228" t="s">
        <v>208</v>
      </c>
      <c r="F3602" s="228" t="s">
        <v>79</v>
      </c>
      <c r="I3602" s="23"/>
      <c r="J3602" s="23"/>
      <c r="O3602" s="217">
        <f t="shared" si="56"/>
        <v>-2918</v>
      </c>
    </row>
    <row r="3603" spans="2:15" ht="22.95" hidden="1" customHeight="1" x14ac:dyDescent="0.2">
      <c r="B3603" s="228" t="s">
        <v>208</v>
      </c>
      <c r="F3603" s="228" t="s">
        <v>79</v>
      </c>
      <c r="I3603" s="23"/>
      <c r="J3603" s="23"/>
      <c r="O3603" s="217">
        <f t="shared" si="56"/>
        <v>-2918</v>
      </c>
    </row>
    <row r="3604" spans="2:15" ht="22.95" hidden="1" customHeight="1" x14ac:dyDescent="0.2">
      <c r="B3604" s="228" t="s">
        <v>208</v>
      </c>
      <c r="F3604" s="228" t="s">
        <v>79</v>
      </c>
      <c r="I3604" s="23"/>
      <c r="J3604" s="23"/>
      <c r="O3604" s="217">
        <f t="shared" si="56"/>
        <v>-2918</v>
      </c>
    </row>
    <row r="3605" spans="2:15" ht="22.95" hidden="1" customHeight="1" x14ac:dyDescent="0.2">
      <c r="B3605" s="228" t="s">
        <v>208</v>
      </c>
      <c r="F3605" s="228" t="s">
        <v>79</v>
      </c>
      <c r="I3605" s="23"/>
      <c r="J3605" s="23"/>
      <c r="O3605" s="217">
        <f t="shared" si="56"/>
        <v>-2918</v>
      </c>
    </row>
    <row r="3606" spans="2:15" ht="22.95" hidden="1" customHeight="1" x14ac:dyDescent="0.2">
      <c r="B3606" s="228" t="s">
        <v>208</v>
      </c>
      <c r="F3606" s="228" t="s">
        <v>79</v>
      </c>
      <c r="I3606" s="23"/>
      <c r="J3606" s="23"/>
      <c r="O3606" s="217">
        <f t="shared" si="56"/>
        <v>-2918</v>
      </c>
    </row>
    <row r="3607" spans="2:15" ht="22.95" hidden="1" customHeight="1" x14ac:dyDescent="0.2">
      <c r="B3607" s="228" t="s">
        <v>208</v>
      </c>
      <c r="F3607" s="228" t="s">
        <v>79</v>
      </c>
      <c r="I3607" s="23"/>
      <c r="J3607" s="23"/>
      <c r="O3607" s="217">
        <f t="shared" si="56"/>
        <v>-2918</v>
      </c>
    </row>
    <row r="3608" spans="2:15" ht="22.95" hidden="1" customHeight="1" x14ac:dyDescent="0.2">
      <c r="B3608" s="228" t="s">
        <v>208</v>
      </c>
      <c r="F3608" s="228" t="s">
        <v>79</v>
      </c>
      <c r="I3608" s="23"/>
      <c r="J3608" s="23"/>
      <c r="O3608" s="217">
        <f t="shared" si="56"/>
        <v>-2918</v>
      </c>
    </row>
    <row r="3609" spans="2:15" ht="22.95" hidden="1" customHeight="1" x14ac:dyDescent="0.2">
      <c r="B3609" s="228" t="s">
        <v>208</v>
      </c>
      <c r="F3609" s="228" t="s">
        <v>79</v>
      </c>
      <c r="I3609" s="23"/>
      <c r="J3609" s="23"/>
      <c r="O3609" s="217">
        <f t="shared" si="56"/>
        <v>-2918</v>
      </c>
    </row>
    <row r="3610" spans="2:15" ht="22.95" hidden="1" customHeight="1" x14ac:dyDescent="0.2">
      <c r="B3610" s="228" t="s">
        <v>208</v>
      </c>
      <c r="F3610" s="228" t="s">
        <v>79</v>
      </c>
      <c r="I3610" s="23"/>
      <c r="J3610" s="23"/>
      <c r="O3610" s="217">
        <f t="shared" si="56"/>
        <v>-2918</v>
      </c>
    </row>
    <row r="3611" spans="2:15" ht="22.95" hidden="1" customHeight="1" x14ac:dyDescent="0.2">
      <c r="B3611" s="228" t="s">
        <v>208</v>
      </c>
      <c r="F3611" s="228" t="s">
        <v>79</v>
      </c>
      <c r="I3611" s="23"/>
      <c r="J3611" s="23"/>
      <c r="O3611" s="217">
        <f t="shared" si="56"/>
        <v>-2918</v>
      </c>
    </row>
    <row r="3612" spans="2:15" ht="22.95" hidden="1" customHeight="1" x14ac:dyDescent="0.2">
      <c r="B3612" s="228" t="s">
        <v>208</v>
      </c>
      <c r="F3612" s="228" t="s">
        <v>79</v>
      </c>
      <c r="I3612" s="23"/>
      <c r="J3612" s="23"/>
      <c r="O3612" s="217">
        <f t="shared" si="56"/>
        <v>-2918</v>
      </c>
    </row>
    <row r="3613" spans="2:15" ht="22.95" hidden="1" customHeight="1" x14ac:dyDescent="0.2">
      <c r="B3613" s="228" t="s">
        <v>208</v>
      </c>
      <c r="F3613" s="228" t="s">
        <v>79</v>
      </c>
      <c r="I3613" s="23"/>
      <c r="J3613" s="23"/>
      <c r="O3613" s="217">
        <f t="shared" si="56"/>
        <v>-2918</v>
      </c>
    </row>
    <row r="3614" spans="2:15" ht="22.95" hidden="1" customHeight="1" x14ac:dyDescent="0.2">
      <c r="B3614" s="228" t="s">
        <v>208</v>
      </c>
      <c r="F3614" s="228" t="s">
        <v>79</v>
      </c>
      <c r="I3614" s="23"/>
      <c r="J3614" s="23"/>
      <c r="O3614" s="217">
        <f t="shared" si="56"/>
        <v>-2918</v>
      </c>
    </row>
    <row r="3615" spans="2:15" ht="22.95" hidden="1" customHeight="1" x14ac:dyDescent="0.2">
      <c r="B3615" s="228" t="s">
        <v>208</v>
      </c>
      <c r="F3615" s="228" t="s">
        <v>79</v>
      </c>
      <c r="I3615" s="23"/>
      <c r="J3615" s="23"/>
      <c r="O3615" s="217">
        <f t="shared" si="56"/>
        <v>-2918</v>
      </c>
    </row>
    <row r="3616" spans="2:15" ht="22.95" hidden="1" customHeight="1" x14ac:dyDescent="0.2">
      <c r="B3616" s="228" t="s">
        <v>208</v>
      </c>
      <c r="F3616" s="228" t="s">
        <v>79</v>
      </c>
      <c r="I3616" s="23"/>
      <c r="J3616" s="23"/>
      <c r="O3616" s="217">
        <f t="shared" si="56"/>
        <v>-2918</v>
      </c>
    </row>
    <row r="3617" spans="2:15" ht="22.95" hidden="1" customHeight="1" x14ac:dyDescent="0.2">
      <c r="B3617" s="228" t="s">
        <v>208</v>
      </c>
      <c r="F3617" s="228" t="s">
        <v>79</v>
      </c>
      <c r="I3617" s="23"/>
      <c r="J3617" s="23"/>
      <c r="O3617" s="217">
        <f t="shared" si="56"/>
        <v>-2918</v>
      </c>
    </row>
    <row r="3618" spans="2:15" ht="22.95" hidden="1" customHeight="1" x14ac:dyDescent="0.2">
      <c r="B3618" s="228" t="s">
        <v>208</v>
      </c>
      <c r="F3618" s="228" t="s">
        <v>79</v>
      </c>
      <c r="I3618" s="23"/>
      <c r="J3618" s="23"/>
      <c r="O3618" s="217">
        <f t="shared" si="56"/>
        <v>-2918</v>
      </c>
    </row>
    <row r="3619" spans="2:15" ht="22.95" hidden="1" customHeight="1" x14ac:dyDescent="0.2">
      <c r="B3619" s="228" t="s">
        <v>208</v>
      </c>
      <c r="F3619" s="228" t="s">
        <v>79</v>
      </c>
      <c r="I3619" s="23"/>
      <c r="J3619" s="23"/>
      <c r="O3619" s="217">
        <f t="shared" ref="O3619:O3682" si="57">O3618+M3619-N3619</f>
        <v>-2918</v>
      </c>
    </row>
    <row r="3620" spans="2:15" ht="22.95" hidden="1" customHeight="1" x14ac:dyDescent="0.2">
      <c r="B3620" s="228" t="s">
        <v>208</v>
      </c>
      <c r="F3620" s="228" t="s">
        <v>79</v>
      </c>
      <c r="I3620" s="23"/>
      <c r="J3620" s="23"/>
      <c r="O3620" s="217">
        <f t="shared" si="57"/>
        <v>-2918</v>
      </c>
    </row>
    <row r="3621" spans="2:15" ht="22.95" hidden="1" customHeight="1" x14ac:dyDescent="0.2">
      <c r="B3621" s="228" t="s">
        <v>208</v>
      </c>
      <c r="F3621" s="228" t="s">
        <v>79</v>
      </c>
      <c r="I3621" s="23"/>
      <c r="J3621" s="23"/>
      <c r="O3621" s="217">
        <f t="shared" si="57"/>
        <v>-2918</v>
      </c>
    </row>
    <row r="3622" spans="2:15" ht="22.95" hidden="1" customHeight="1" x14ac:dyDescent="0.2">
      <c r="B3622" s="228" t="s">
        <v>208</v>
      </c>
      <c r="F3622" s="228" t="s">
        <v>79</v>
      </c>
      <c r="I3622" s="23"/>
      <c r="J3622" s="23"/>
      <c r="O3622" s="217">
        <f t="shared" si="57"/>
        <v>-2918</v>
      </c>
    </row>
    <row r="3623" spans="2:15" ht="22.95" hidden="1" customHeight="1" x14ac:dyDescent="0.2">
      <c r="B3623" s="228" t="s">
        <v>208</v>
      </c>
      <c r="F3623" s="228" t="s">
        <v>79</v>
      </c>
      <c r="I3623" s="23"/>
      <c r="J3623" s="23"/>
      <c r="O3623" s="217">
        <f t="shared" si="57"/>
        <v>-2918</v>
      </c>
    </row>
    <row r="3624" spans="2:15" ht="22.95" hidden="1" customHeight="1" x14ac:dyDescent="0.2">
      <c r="B3624" s="228" t="s">
        <v>208</v>
      </c>
      <c r="F3624" s="228" t="s">
        <v>79</v>
      </c>
      <c r="I3624" s="23"/>
      <c r="J3624" s="23"/>
      <c r="O3624" s="217">
        <f t="shared" si="57"/>
        <v>-2918</v>
      </c>
    </row>
    <row r="3625" spans="2:15" ht="22.95" hidden="1" customHeight="1" x14ac:dyDescent="0.2">
      <c r="B3625" s="228" t="s">
        <v>208</v>
      </c>
      <c r="F3625" s="228" t="s">
        <v>79</v>
      </c>
      <c r="I3625" s="23"/>
      <c r="J3625" s="23"/>
      <c r="O3625" s="217">
        <f t="shared" si="57"/>
        <v>-2918</v>
      </c>
    </row>
    <row r="3626" spans="2:15" ht="22.95" hidden="1" customHeight="1" x14ac:dyDescent="0.2">
      <c r="B3626" s="228" t="s">
        <v>208</v>
      </c>
      <c r="F3626" s="228" t="s">
        <v>79</v>
      </c>
      <c r="I3626" s="23"/>
      <c r="J3626" s="23"/>
      <c r="O3626" s="217">
        <f t="shared" si="57"/>
        <v>-2918</v>
      </c>
    </row>
    <row r="3627" spans="2:15" ht="22.95" hidden="1" customHeight="1" x14ac:dyDescent="0.2">
      <c r="B3627" s="228" t="s">
        <v>208</v>
      </c>
      <c r="F3627" s="228" t="s">
        <v>79</v>
      </c>
      <c r="I3627" s="23"/>
      <c r="J3627" s="23"/>
      <c r="O3627" s="217">
        <f t="shared" si="57"/>
        <v>-2918</v>
      </c>
    </row>
    <row r="3628" spans="2:15" ht="22.95" hidden="1" customHeight="1" x14ac:dyDescent="0.2">
      <c r="B3628" s="228" t="s">
        <v>208</v>
      </c>
      <c r="F3628" s="228" t="s">
        <v>79</v>
      </c>
      <c r="I3628" s="23"/>
      <c r="J3628" s="23"/>
      <c r="O3628" s="217">
        <f t="shared" si="57"/>
        <v>-2918</v>
      </c>
    </row>
    <row r="3629" spans="2:15" ht="22.95" hidden="1" customHeight="1" x14ac:dyDescent="0.2">
      <c r="B3629" s="228" t="s">
        <v>208</v>
      </c>
      <c r="F3629" s="228" t="s">
        <v>79</v>
      </c>
      <c r="I3629" s="23"/>
      <c r="J3629" s="23"/>
      <c r="O3629" s="217">
        <f t="shared" si="57"/>
        <v>-2918</v>
      </c>
    </row>
    <row r="3630" spans="2:15" ht="22.95" hidden="1" customHeight="1" x14ac:dyDescent="0.2">
      <c r="B3630" s="228" t="s">
        <v>208</v>
      </c>
      <c r="F3630" s="228" t="s">
        <v>79</v>
      </c>
      <c r="I3630" s="23"/>
      <c r="J3630" s="23"/>
      <c r="O3630" s="217">
        <f t="shared" si="57"/>
        <v>-2918</v>
      </c>
    </row>
    <row r="3631" spans="2:15" ht="22.95" hidden="1" customHeight="1" x14ac:dyDescent="0.2">
      <c r="B3631" s="228" t="s">
        <v>208</v>
      </c>
      <c r="F3631" s="228" t="s">
        <v>79</v>
      </c>
      <c r="I3631" s="23"/>
      <c r="J3631" s="23"/>
      <c r="O3631" s="217">
        <f t="shared" si="57"/>
        <v>-2918</v>
      </c>
    </row>
    <row r="3632" spans="2:15" ht="22.95" hidden="1" customHeight="1" x14ac:dyDescent="0.2">
      <c r="B3632" s="228" t="s">
        <v>208</v>
      </c>
      <c r="F3632" s="228" t="s">
        <v>79</v>
      </c>
      <c r="I3632" s="23"/>
      <c r="J3632" s="23"/>
      <c r="O3632" s="217">
        <f t="shared" si="57"/>
        <v>-2918</v>
      </c>
    </row>
    <row r="3633" spans="2:15" ht="22.95" hidden="1" customHeight="1" x14ac:dyDescent="0.2">
      <c r="B3633" s="228" t="s">
        <v>208</v>
      </c>
      <c r="F3633" s="228" t="s">
        <v>79</v>
      </c>
      <c r="I3633" s="23"/>
      <c r="J3633" s="23"/>
      <c r="O3633" s="217">
        <f t="shared" si="57"/>
        <v>-2918</v>
      </c>
    </row>
    <row r="3634" spans="2:15" ht="22.95" hidden="1" customHeight="1" x14ac:dyDescent="0.2">
      <c r="B3634" s="228" t="s">
        <v>208</v>
      </c>
      <c r="F3634" s="228" t="s">
        <v>79</v>
      </c>
      <c r="I3634" s="23"/>
      <c r="J3634" s="23"/>
      <c r="O3634" s="217">
        <f t="shared" si="57"/>
        <v>-2918</v>
      </c>
    </row>
    <row r="3635" spans="2:15" ht="22.95" hidden="1" customHeight="1" x14ac:dyDescent="0.2">
      <c r="B3635" s="228" t="s">
        <v>208</v>
      </c>
      <c r="F3635" s="228" t="s">
        <v>79</v>
      </c>
      <c r="I3635" s="23"/>
      <c r="J3635" s="23"/>
      <c r="O3635" s="217">
        <f t="shared" si="57"/>
        <v>-2918</v>
      </c>
    </row>
    <row r="3636" spans="2:15" ht="22.95" hidden="1" customHeight="1" x14ac:dyDescent="0.2">
      <c r="B3636" s="228" t="s">
        <v>208</v>
      </c>
      <c r="F3636" s="228" t="s">
        <v>79</v>
      </c>
      <c r="I3636" s="23"/>
      <c r="J3636" s="23"/>
      <c r="O3636" s="217">
        <f t="shared" si="57"/>
        <v>-2918</v>
      </c>
    </row>
    <row r="3637" spans="2:15" ht="22.95" hidden="1" customHeight="1" x14ac:dyDescent="0.2">
      <c r="B3637" s="228" t="s">
        <v>208</v>
      </c>
      <c r="F3637" s="228" t="s">
        <v>79</v>
      </c>
      <c r="I3637" s="23"/>
      <c r="J3637" s="23"/>
      <c r="O3637" s="217">
        <f t="shared" si="57"/>
        <v>-2918</v>
      </c>
    </row>
    <row r="3638" spans="2:15" ht="22.95" hidden="1" customHeight="1" x14ac:dyDescent="0.2">
      <c r="B3638" s="228" t="s">
        <v>208</v>
      </c>
      <c r="F3638" s="228" t="s">
        <v>79</v>
      </c>
      <c r="I3638" s="23"/>
      <c r="J3638" s="23"/>
      <c r="O3638" s="217">
        <f t="shared" si="57"/>
        <v>-2918</v>
      </c>
    </row>
    <row r="3639" spans="2:15" ht="22.95" hidden="1" customHeight="1" x14ac:dyDescent="0.2">
      <c r="B3639" s="228" t="s">
        <v>208</v>
      </c>
      <c r="F3639" s="228" t="s">
        <v>79</v>
      </c>
      <c r="I3639" s="23"/>
      <c r="J3639" s="23"/>
      <c r="O3639" s="217">
        <f t="shared" si="57"/>
        <v>-2918</v>
      </c>
    </row>
    <row r="3640" spans="2:15" ht="22.95" hidden="1" customHeight="1" x14ac:dyDescent="0.2">
      <c r="B3640" s="228" t="s">
        <v>208</v>
      </c>
      <c r="F3640" s="228" t="s">
        <v>79</v>
      </c>
      <c r="I3640" s="23"/>
      <c r="J3640" s="23"/>
      <c r="O3640" s="217">
        <f t="shared" si="57"/>
        <v>-2918</v>
      </c>
    </row>
    <row r="3641" spans="2:15" ht="22.95" hidden="1" customHeight="1" x14ac:dyDescent="0.2">
      <c r="B3641" s="228" t="s">
        <v>208</v>
      </c>
      <c r="F3641" s="228" t="s">
        <v>79</v>
      </c>
      <c r="I3641" s="23"/>
      <c r="J3641" s="23"/>
      <c r="O3641" s="217">
        <f t="shared" si="57"/>
        <v>-2918</v>
      </c>
    </row>
    <row r="3642" spans="2:15" ht="22.95" hidden="1" customHeight="1" x14ac:dyDescent="0.2">
      <c r="B3642" s="228" t="s">
        <v>208</v>
      </c>
      <c r="F3642" s="228" t="s">
        <v>79</v>
      </c>
      <c r="I3642" s="23"/>
      <c r="J3642" s="23"/>
      <c r="O3642" s="217">
        <f t="shared" si="57"/>
        <v>-2918</v>
      </c>
    </row>
    <row r="3643" spans="2:15" ht="22.95" hidden="1" customHeight="1" x14ac:dyDescent="0.2">
      <c r="B3643" s="228" t="s">
        <v>208</v>
      </c>
      <c r="F3643" s="228" t="s">
        <v>79</v>
      </c>
      <c r="I3643" s="23"/>
      <c r="J3643" s="23"/>
      <c r="O3643" s="217">
        <f t="shared" si="57"/>
        <v>-2918</v>
      </c>
    </row>
    <row r="3644" spans="2:15" ht="22.95" hidden="1" customHeight="1" x14ac:dyDescent="0.2">
      <c r="B3644" s="228" t="s">
        <v>208</v>
      </c>
      <c r="F3644" s="228" t="s">
        <v>79</v>
      </c>
      <c r="I3644" s="23"/>
      <c r="J3644" s="23"/>
      <c r="O3644" s="217">
        <f t="shared" si="57"/>
        <v>-2918</v>
      </c>
    </row>
    <row r="3645" spans="2:15" ht="22.95" hidden="1" customHeight="1" x14ac:dyDescent="0.2">
      <c r="B3645" s="228" t="s">
        <v>208</v>
      </c>
      <c r="F3645" s="228" t="s">
        <v>79</v>
      </c>
      <c r="I3645" s="23"/>
      <c r="J3645" s="23"/>
      <c r="O3645" s="217">
        <f t="shared" si="57"/>
        <v>-2918</v>
      </c>
    </row>
    <row r="3646" spans="2:15" ht="22.95" hidden="1" customHeight="1" x14ac:dyDescent="0.2">
      <c r="B3646" s="228" t="s">
        <v>208</v>
      </c>
      <c r="F3646" s="228" t="s">
        <v>79</v>
      </c>
      <c r="I3646" s="23"/>
      <c r="J3646" s="23"/>
      <c r="O3646" s="217">
        <f t="shared" si="57"/>
        <v>-2918</v>
      </c>
    </row>
    <row r="3647" spans="2:15" ht="22.95" hidden="1" customHeight="1" x14ac:dyDescent="0.2">
      <c r="B3647" s="228" t="s">
        <v>208</v>
      </c>
      <c r="F3647" s="228" t="s">
        <v>79</v>
      </c>
      <c r="I3647" s="23"/>
      <c r="J3647" s="23"/>
      <c r="O3647" s="217">
        <f t="shared" si="57"/>
        <v>-2918</v>
      </c>
    </row>
    <row r="3648" spans="2:15" ht="22.95" hidden="1" customHeight="1" x14ac:dyDescent="0.2">
      <c r="B3648" s="228" t="s">
        <v>208</v>
      </c>
      <c r="F3648" s="228" t="s">
        <v>79</v>
      </c>
      <c r="I3648" s="23"/>
      <c r="J3648" s="23"/>
      <c r="O3648" s="217">
        <f t="shared" si="57"/>
        <v>-2918</v>
      </c>
    </row>
    <row r="3649" spans="2:15" ht="22.95" hidden="1" customHeight="1" x14ac:dyDescent="0.2">
      <c r="B3649" s="228" t="s">
        <v>208</v>
      </c>
      <c r="F3649" s="228" t="s">
        <v>79</v>
      </c>
      <c r="I3649" s="23"/>
      <c r="J3649" s="23"/>
      <c r="O3649" s="217">
        <f t="shared" si="57"/>
        <v>-2918</v>
      </c>
    </row>
    <row r="3650" spans="2:15" ht="22.95" hidden="1" customHeight="1" x14ac:dyDescent="0.2">
      <c r="B3650" s="228" t="s">
        <v>208</v>
      </c>
      <c r="F3650" s="228" t="s">
        <v>79</v>
      </c>
      <c r="I3650" s="23"/>
      <c r="J3650" s="23"/>
      <c r="O3650" s="217">
        <f t="shared" si="57"/>
        <v>-2918</v>
      </c>
    </row>
    <row r="3651" spans="2:15" ht="22.95" hidden="1" customHeight="1" x14ac:dyDescent="0.2">
      <c r="B3651" s="228" t="s">
        <v>208</v>
      </c>
      <c r="F3651" s="228" t="s">
        <v>79</v>
      </c>
      <c r="I3651" s="23"/>
      <c r="J3651" s="23"/>
      <c r="O3651" s="217">
        <f t="shared" si="57"/>
        <v>-2918</v>
      </c>
    </row>
    <row r="3652" spans="2:15" ht="22.95" hidden="1" customHeight="1" x14ac:dyDescent="0.2">
      <c r="B3652" s="228" t="s">
        <v>208</v>
      </c>
      <c r="F3652" s="228" t="s">
        <v>79</v>
      </c>
      <c r="I3652" s="23"/>
      <c r="J3652" s="23"/>
      <c r="O3652" s="217">
        <f t="shared" si="57"/>
        <v>-2918</v>
      </c>
    </row>
    <row r="3653" spans="2:15" ht="22.95" hidden="1" customHeight="1" x14ac:dyDescent="0.2">
      <c r="B3653" s="228" t="s">
        <v>208</v>
      </c>
      <c r="F3653" s="228" t="s">
        <v>79</v>
      </c>
      <c r="I3653" s="23"/>
      <c r="J3653" s="23"/>
      <c r="O3653" s="217">
        <f t="shared" si="57"/>
        <v>-2918</v>
      </c>
    </row>
    <row r="3654" spans="2:15" ht="22.95" hidden="1" customHeight="1" x14ac:dyDescent="0.2">
      <c r="B3654" s="228" t="s">
        <v>208</v>
      </c>
      <c r="F3654" s="228" t="s">
        <v>79</v>
      </c>
      <c r="I3654" s="23"/>
      <c r="J3654" s="23"/>
      <c r="O3654" s="217">
        <f t="shared" si="57"/>
        <v>-2918</v>
      </c>
    </row>
    <row r="3655" spans="2:15" ht="22.95" hidden="1" customHeight="1" x14ac:dyDescent="0.2">
      <c r="B3655" s="228" t="s">
        <v>208</v>
      </c>
      <c r="F3655" s="228" t="s">
        <v>79</v>
      </c>
      <c r="I3655" s="23"/>
      <c r="J3655" s="23"/>
      <c r="O3655" s="217">
        <f t="shared" si="57"/>
        <v>-2918</v>
      </c>
    </row>
    <row r="3656" spans="2:15" ht="22.95" hidden="1" customHeight="1" x14ac:dyDescent="0.2">
      <c r="B3656" s="228" t="s">
        <v>208</v>
      </c>
      <c r="F3656" s="228" t="s">
        <v>79</v>
      </c>
      <c r="I3656" s="23"/>
      <c r="J3656" s="23"/>
      <c r="O3656" s="217">
        <f t="shared" si="57"/>
        <v>-2918</v>
      </c>
    </row>
    <row r="3657" spans="2:15" ht="22.95" hidden="1" customHeight="1" x14ac:dyDescent="0.2">
      <c r="B3657" s="228" t="s">
        <v>208</v>
      </c>
      <c r="F3657" s="228" t="s">
        <v>79</v>
      </c>
      <c r="I3657" s="23"/>
      <c r="J3657" s="23"/>
      <c r="O3657" s="217">
        <f t="shared" si="57"/>
        <v>-2918</v>
      </c>
    </row>
    <row r="3658" spans="2:15" ht="22.95" hidden="1" customHeight="1" x14ac:dyDescent="0.2">
      <c r="B3658" s="228" t="s">
        <v>208</v>
      </c>
      <c r="F3658" s="228" t="s">
        <v>79</v>
      </c>
      <c r="I3658" s="23"/>
      <c r="J3658" s="23"/>
      <c r="O3658" s="217">
        <f t="shared" si="57"/>
        <v>-2918</v>
      </c>
    </row>
    <row r="3659" spans="2:15" ht="22.95" hidden="1" customHeight="1" x14ac:dyDescent="0.2">
      <c r="B3659" s="228" t="s">
        <v>208</v>
      </c>
      <c r="F3659" s="228" t="s">
        <v>79</v>
      </c>
      <c r="I3659" s="23"/>
      <c r="J3659" s="23"/>
      <c r="O3659" s="217">
        <f t="shared" si="57"/>
        <v>-2918</v>
      </c>
    </row>
    <row r="3660" spans="2:15" ht="22.95" hidden="1" customHeight="1" x14ac:dyDescent="0.2">
      <c r="B3660" s="228" t="s">
        <v>208</v>
      </c>
      <c r="F3660" s="228" t="s">
        <v>79</v>
      </c>
      <c r="I3660" s="23"/>
      <c r="J3660" s="23"/>
      <c r="O3660" s="217">
        <f t="shared" si="57"/>
        <v>-2918</v>
      </c>
    </row>
    <row r="3661" spans="2:15" ht="22.95" hidden="1" customHeight="1" x14ac:dyDescent="0.2">
      <c r="B3661" s="228" t="s">
        <v>208</v>
      </c>
      <c r="F3661" s="228" t="s">
        <v>79</v>
      </c>
      <c r="I3661" s="23"/>
      <c r="J3661" s="23"/>
      <c r="O3661" s="217">
        <f t="shared" si="57"/>
        <v>-2918</v>
      </c>
    </row>
    <row r="3662" spans="2:15" ht="22.95" hidden="1" customHeight="1" x14ac:dyDescent="0.2">
      <c r="B3662" s="228" t="s">
        <v>208</v>
      </c>
      <c r="F3662" s="228" t="s">
        <v>79</v>
      </c>
      <c r="I3662" s="23"/>
      <c r="J3662" s="23"/>
      <c r="O3662" s="217">
        <f t="shared" si="57"/>
        <v>-2918</v>
      </c>
    </row>
    <row r="3663" spans="2:15" ht="22.95" hidden="1" customHeight="1" x14ac:dyDescent="0.2">
      <c r="B3663" s="228" t="s">
        <v>208</v>
      </c>
      <c r="F3663" s="228" t="s">
        <v>79</v>
      </c>
      <c r="I3663" s="23"/>
      <c r="J3663" s="23"/>
      <c r="O3663" s="217">
        <f t="shared" si="57"/>
        <v>-2918</v>
      </c>
    </row>
    <row r="3664" spans="2:15" ht="22.95" hidden="1" customHeight="1" x14ac:dyDescent="0.2">
      <c r="B3664" s="228" t="s">
        <v>208</v>
      </c>
      <c r="F3664" s="228" t="s">
        <v>79</v>
      </c>
      <c r="I3664" s="23"/>
      <c r="J3664" s="23"/>
      <c r="O3664" s="217">
        <f t="shared" si="57"/>
        <v>-2918</v>
      </c>
    </row>
    <row r="3665" spans="2:15" ht="22.95" hidden="1" customHeight="1" x14ac:dyDescent="0.2">
      <c r="B3665" s="228" t="s">
        <v>208</v>
      </c>
      <c r="F3665" s="228" t="s">
        <v>79</v>
      </c>
      <c r="I3665" s="23"/>
      <c r="J3665" s="23"/>
      <c r="O3665" s="217">
        <f t="shared" si="57"/>
        <v>-2918</v>
      </c>
    </row>
    <row r="3666" spans="2:15" ht="22.95" hidden="1" customHeight="1" x14ac:dyDescent="0.2">
      <c r="B3666" s="228" t="s">
        <v>208</v>
      </c>
      <c r="F3666" s="228" t="s">
        <v>79</v>
      </c>
      <c r="I3666" s="23"/>
      <c r="J3666" s="23"/>
      <c r="O3666" s="217">
        <f t="shared" si="57"/>
        <v>-2918</v>
      </c>
    </row>
    <row r="3667" spans="2:15" ht="22.95" hidden="1" customHeight="1" x14ac:dyDescent="0.2">
      <c r="B3667" s="228" t="s">
        <v>208</v>
      </c>
      <c r="F3667" s="228" t="s">
        <v>79</v>
      </c>
      <c r="I3667" s="23"/>
      <c r="J3667" s="23"/>
      <c r="O3667" s="217">
        <f t="shared" si="57"/>
        <v>-2918</v>
      </c>
    </row>
    <row r="3668" spans="2:15" ht="22.95" hidden="1" customHeight="1" x14ac:dyDescent="0.2">
      <c r="B3668" s="228" t="s">
        <v>208</v>
      </c>
      <c r="F3668" s="228" t="s">
        <v>79</v>
      </c>
      <c r="I3668" s="23"/>
      <c r="J3668" s="23"/>
      <c r="O3668" s="217">
        <f t="shared" si="57"/>
        <v>-2918</v>
      </c>
    </row>
    <row r="3669" spans="2:15" ht="22.95" hidden="1" customHeight="1" x14ac:dyDescent="0.2">
      <c r="B3669" s="228" t="s">
        <v>208</v>
      </c>
      <c r="F3669" s="228" t="s">
        <v>79</v>
      </c>
      <c r="I3669" s="23"/>
      <c r="J3669" s="23"/>
      <c r="O3669" s="217">
        <f t="shared" si="57"/>
        <v>-2918</v>
      </c>
    </row>
    <row r="3670" spans="2:15" ht="22.95" hidden="1" customHeight="1" x14ac:dyDescent="0.2">
      <c r="B3670" s="228" t="s">
        <v>208</v>
      </c>
      <c r="F3670" s="228" t="s">
        <v>79</v>
      </c>
      <c r="I3670" s="23"/>
      <c r="J3670" s="23"/>
      <c r="O3670" s="217">
        <f t="shared" si="57"/>
        <v>-2918</v>
      </c>
    </row>
    <row r="3671" spans="2:15" ht="22.95" hidden="1" customHeight="1" x14ac:dyDescent="0.2">
      <c r="B3671" s="228" t="s">
        <v>208</v>
      </c>
      <c r="F3671" s="228" t="s">
        <v>79</v>
      </c>
      <c r="I3671" s="23"/>
      <c r="J3671" s="23"/>
      <c r="O3671" s="217">
        <f t="shared" si="57"/>
        <v>-2918</v>
      </c>
    </row>
    <row r="3672" spans="2:15" ht="22.95" hidden="1" customHeight="1" x14ac:dyDescent="0.2">
      <c r="B3672" s="228" t="s">
        <v>208</v>
      </c>
      <c r="F3672" s="228" t="s">
        <v>79</v>
      </c>
      <c r="I3672" s="23"/>
      <c r="J3672" s="23"/>
      <c r="O3672" s="217">
        <f t="shared" si="57"/>
        <v>-2918</v>
      </c>
    </row>
    <row r="3673" spans="2:15" ht="22.95" hidden="1" customHeight="1" x14ac:dyDescent="0.2">
      <c r="B3673" s="228" t="s">
        <v>208</v>
      </c>
      <c r="F3673" s="228" t="s">
        <v>79</v>
      </c>
      <c r="I3673" s="23"/>
      <c r="J3673" s="23"/>
      <c r="O3673" s="217">
        <f t="shared" si="57"/>
        <v>-2918</v>
      </c>
    </row>
    <row r="3674" spans="2:15" ht="22.95" hidden="1" customHeight="1" x14ac:dyDescent="0.2">
      <c r="B3674" s="228" t="s">
        <v>208</v>
      </c>
      <c r="F3674" s="228" t="s">
        <v>79</v>
      </c>
      <c r="I3674" s="23"/>
      <c r="J3674" s="23"/>
      <c r="O3674" s="217">
        <f t="shared" si="57"/>
        <v>-2918</v>
      </c>
    </row>
    <row r="3675" spans="2:15" ht="22.95" hidden="1" customHeight="1" x14ac:dyDescent="0.2">
      <c r="B3675" s="228" t="s">
        <v>208</v>
      </c>
      <c r="F3675" s="228" t="s">
        <v>79</v>
      </c>
      <c r="I3675" s="23"/>
      <c r="J3675" s="23"/>
      <c r="O3675" s="217">
        <f t="shared" si="57"/>
        <v>-2918</v>
      </c>
    </row>
    <row r="3676" spans="2:15" ht="22.95" hidden="1" customHeight="1" x14ac:dyDescent="0.2">
      <c r="B3676" s="228" t="s">
        <v>208</v>
      </c>
      <c r="F3676" s="228" t="s">
        <v>79</v>
      </c>
      <c r="I3676" s="23"/>
      <c r="J3676" s="23"/>
      <c r="O3676" s="217">
        <f t="shared" si="57"/>
        <v>-2918</v>
      </c>
    </row>
    <row r="3677" spans="2:15" ht="22.95" hidden="1" customHeight="1" x14ac:dyDescent="0.2">
      <c r="B3677" s="228" t="s">
        <v>208</v>
      </c>
      <c r="F3677" s="228" t="s">
        <v>79</v>
      </c>
      <c r="I3677" s="23"/>
      <c r="J3677" s="23"/>
      <c r="O3677" s="217">
        <f t="shared" si="57"/>
        <v>-2918</v>
      </c>
    </row>
    <row r="3678" spans="2:15" ht="22.95" hidden="1" customHeight="1" x14ac:dyDescent="0.2">
      <c r="B3678" s="228" t="s">
        <v>208</v>
      </c>
      <c r="F3678" s="228" t="s">
        <v>79</v>
      </c>
      <c r="I3678" s="23"/>
      <c r="J3678" s="23"/>
      <c r="O3678" s="217">
        <f t="shared" si="57"/>
        <v>-2918</v>
      </c>
    </row>
    <row r="3679" spans="2:15" ht="22.95" hidden="1" customHeight="1" x14ac:dyDescent="0.2">
      <c r="B3679" s="228" t="s">
        <v>208</v>
      </c>
      <c r="F3679" s="228" t="s">
        <v>79</v>
      </c>
      <c r="I3679" s="23"/>
      <c r="J3679" s="23"/>
      <c r="O3679" s="217">
        <f t="shared" si="57"/>
        <v>-2918</v>
      </c>
    </row>
    <row r="3680" spans="2:15" ht="22.95" hidden="1" customHeight="1" x14ac:dyDescent="0.2">
      <c r="B3680" s="228" t="s">
        <v>208</v>
      </c>
      <c r="F3680" s="228" t="s">
        <v>79</v>
      </c>
      <c r="I3680" s="23"/>
      <c r="J3680" s="23"/>
      <c r="O3680" s="217">
        <f t="shared" si="57"/>
        <v>-2918</v>
      </c>
    </row>
    <row r="3681" spans="2:15" ht="22.95" hidden="1" customHeight="1" x14ac:dyDescent="0.2">
      <c r="B3681" s="228" t="s">
        <v>208</v>
      </c>
      <c r="F3681" s="228" t="s">
        <v>79</v>
      </c>
      <c r="I3681" s="23"/>
      <c r="J3681" s="23"/>
      <c r="O3681" s="217">
        <f t="shared" si="57"/>
        <v>-2918</v>
      </c>
    </row>
    <row r="3682" spans="2:15" ht="22.95" hidden="1" customHeight="1" x14ac:dyDescent="0.2">
      <c r="B3682" s="228" t="s">
        <v>208</v>
      </c>
      <c r="F3682" s="228" t="s">
        <v>79</v>
      </c>
      <c r="I3682" s="23"/>
      <c r="J3682" s="23"/>
      <c r="O3682" s="217">
        <f t="shared" si="57"/>
        <v>-2918</v>
      </c>
    </row>
    <row r="3683" spans="2:15" ht="22.95" hidden="1" customHeight="1" x14ac:dyDescent="0.2">
      <c r="B3683" s="228" t="s">
        <v>208</v>
      </c>
      <c r="F3683" s="228" t="s">
        <v>79</v>
      </c>
      <c r="I3683" s="23"/>
      <c r="J3683" s="23"/>
      <c r="O3683" s="217">
        <f t="shared" ref="O3683:O3746" si="58">O3682+M3683-N3683</f>
        <v>-2918</v>
      </c>
    </row>
    <row r="3684" spans="2:15" ht="22.95" hidden="1" customHeight="1" x14ac:dyDescent="0.2">
      <c r="B3684" s="228" t="s">
        <v>208</v>
      </c>
      <c r="F3684" s="228" t="s">
        <v>79</v>
      </c>
      <c r="I3684" s="23"/>
      <c r="J3684" s="23"/>
      <c r="O3684" s="217">
        <f t="shared" si="58"/>
        <v>-2918</v>
      </c>
    </row>
    <row r="3685" spans="2:15" ht="22.95" hidden="1" customHeight="1" x14ac:dyDescent="0.2">
      <c r="B3685" s="228" t="s">
        <v>208</v>
      </c>
      <c r="F3685" s="228" t="s">
        <v>79</v>
      </c>
      <c r="I3685" s="23"/>
      <c r="J3685" s="23"/>
      <c r="O3685" s="217">
        <f t="shared" si="58"/>
        <v>-2918</v>
      </c>
    </row>
    <row r="3686" spans="2:15" ht="22.95" hidden="1" customHeight="1" x14ac:dyDescent="0.2">
      <c r="B3686" s="228" t="s">
        <v>208</v>
      </c>
      <c r="F3686" s="228" t="s">
        <v>79</v>
      </c>
      <c r="I3686" s="23"/>
      <c r="J3686" s="23"/>
      <c r="O3686" s="217">
        <f t="shared" si="58"/>
        <v>-2918</v>
      </c>
    </row>
    <row r="3687" spans="2:15" ht="22.95" hidden="1" customHeight="1" x14ac:dyDescent="0.2">
      <c r="B3687" s="228" t="s">
        <v>208</v>
      </c>
      <c r="F3687" s="228" t="s">
        <v>79</v>
      </c>
      <c r="I3687" s="23"/>
      <c r="J3687" s="23"/>
      <c r="O3687" s="217">
        <f t="shared" si="58"/>
        <v>-2918</v>
      </c>
    </row>
    <row r="3688" spans="2:15" ht="22.95" hidden="1" customHeight="1" x14ac:dyDescent="0.2">
      <c r="B3688" s="228" t="s">
        <v>208</v>
      </c>
      <c r="F3688" s="228" t="s">
        <v>79</v>
      </c>
      <c r="I3688" s="23"/>
      <c r="J3688" s="23"/>
      <c r="O3688" s="217">
        <f t="shared" si="58"/>
        <v>-2918</v>
      </c>
    </row>
    <row r="3689" spans="2:15" ht="22.95" hidden="1" customHeight="1" x14ac:dyDescent="0.2">
      <c r="B3689" s="228" t="s">
        <v>208</v>
      </c>
      <c r="F3689" s="228" t="s">
        <v>79</v>
      </c>
      <c r="I3689" s="23"/>
      <c r="J3689" s="23"/>
      <c r="O3689" s="217">
        <f t="shared" si="58"/>
        <v>-2918</v>
      </c>
    </row>
    <row r="3690" spans="2:15" ht="22.95" hidden="1" customHeight="1" x14ac:dyDescent="0.2">
      <c r="B3690" s="228" t="s">
        <v>208</v>
      </c>
      <c r="F3690" s="228" t="s">
        <v>79</v>
      </c>
      <c r="I3690" s="23"/>
      <c r="J3690" s="23"/>
      <c r="O3690" s="217">
        <f t="shared" si="58"/>
        <v>-2918</v>
      </c>
    </row>
    <row r="3691" spans="2:15" ht="22.95" hidden="1" customHeight="1" x14ac:dyDescent="0.2">
      <c r="B3691" s="228" t="s">
        <v>208</v>
      </c>
      <c r="F3691" s="228" t="s">
        <v>79</v>
      </c>
      <c r="I3691" s="23"/>
      <c r="J3691" s="23"/>
      <c r="O3691" s="217">
        <f t="shared" si="58"/>
        <v>-2918</v>
      </c>
    </row>
    <row r="3692" spans="2:15" ht="22.95" hidden="1" customHeight="1" x14ac:dyDescent="0.2">
      <c r="B3692" s="228" t="s">
        <v>208</v>
      </c>
      <c r="F3692" s="228" t="s">
        <v>79</v>
      </c>
      <c r="I3692" s="23"/>
      <c r="J3692" s="23"/>
      <c r="O3692" s="217">
        <f t="shared" si="58"/>
        <v>-2918</v>
      </c>
    </row>
    <row r="3693" spans="2:15" ht="22.95" hidden="1" customHeight="1" x14ac:dyDescent="0.2">
      <c r="B3693" s="228" t="s">
        <v>208</v>
      </c>
      <c r="F3693" s="228" t="s">
        <v>79</v>
      </c>
      <c r="I3693" s="23"/>
      <c r="J3693" s="23"/>
      <c r="O3693" s="217">
        <f t="shared" si="58"/>
        <v>-2918</v>
      </c>
    </row>
    <row r="3694" spans="2:15" ht="22.95" hidden="1" customHeight="1" x14ac:dyDescent="0.2">
      <c r="B3694" s="228" t="s">
        <v>208</v>
      </c>
      <c r="F3694" s="228" t="s">
        <v>79</v>
      </c>
      <c r="I3694" s="23"/>
      <c r="J3694" s="23"/>
      <c r="O3694" s="217">
        <f t="shared" si="58"/>
        <v>-2918</v>
      </c>
    </row>
    <row r="3695" spans="2:15" ht="22.95" hidden="1" customHeight="1" x14ac:dyDescent="0.2">
      <c r="B3695" s="228" t="s">
        <v>208</v>
      </c>
      <c r="F3695" s="228" t="s">
        <v>79</v>
      </c>
      <c r="I3695" s="23"/>
      <c r="J3695" s="23"/>
      <c r="O3695" s="217">
        <f t="shared" si="58"/>
        <v>-2918</v>
      </c>
    </row>
    <row r="3696" spans="2:15" ht="22.95" hidden="1" customHeight="1" x14ac:dyDescent="0.2">
      <c r="B3696" s="228" t="s">
        <v>208</v>
      </c>
      <c r="F3696" s="228" t="s">
        <v>79</v>
      </c>
      <c r="I3696" s="23"/>
      <c r="J3696" s="23"/>
      <c r="O3696" s="217">
        <f t="shared" si="58"/>
        <v>-2918</v>
      </c>
    </row>
    <row r="3697" spans="2:15" ht="22.95" hidden="1" customHeight="1" x14ac:dyDescent="0.2">
      <c r="B3697" s="228" t="s">
        <v>208</v>
      </c>
      <c r="F3697" s="228" t="s">
        <v>79</v>
      </c>
      <c r="I3697" s="23"/>
      <c r="J3697" s="23"/>
      <c r="O3697" s="217">
        <f t="shared" si="58"/>
        <v>-2918</v>
      </c>
    </row>
    <row r="3698" spans="2:15" ht="22.95" hidden="1" customHeight="1" x14ac:dyDescent="0.2">
      <c r="B3698" s="228" t="s">
        <v>208</v>
      </c>
      <c r="F3698" s="228" t="s">
        <v>79</v>
      </c>
      <c r="I3698" s="23"/>
      <c r="J3698" s="23"/>
      <c r="O3698" s="217">
        <f t="shared" si="58"/>
        <v>-2918</v>
      </c>
    </row>
    <row r="3699" spans="2:15" ht="22.95" hidden="1" customHeight="1" x14ac:dyDescent="0.2">
      <c r="B3699" s="228" t="s">
        <v>208</v>
      </c>
      <c r="F3699" s="228" t="s">
        <v>79</v>
      </c>
      <c r="I3699" s="23"/>
      <c r="J3699" s="23"/>
      <c r="O3699" s="217">
        <f t="shared" si="58"/>
        <v>-2918</v>
      </c>
    </row>
    <row r="3700" spans="2:15" ht="22.95" hidden="1" customHeight="1" x14ac:dyDescent="0.2">
      <c r="B3700" s="228" t="s">
        <v>208</v>
      </c>
      <c r="F3700" s="228" t="s">
        <v>79</v>
      </c>
      <c r="I3700" s="23"/>
      <c r="J3700" s="23"/>
      <c r="O3700" s="217">
        <f t="shared" si="58"/>
        <v>-2918</v>
      </c>
    </row>
    <row r="3701" spans="2:15" ht="22.95" hidden="1" customHeight="1" x14ac:dyDescent="0.2">
      <c r="B3701" s="228" t="s">
        <v>208</v>
      </c>
      <c r="F3701" s="228" t="s">
        <v>79</v>
      </c>
      <c r="I3701" s="23"/>
      <c r="J3701" s="23"/>
      <c r="O3701" s="217">
        <f t="shared" si="58"/>
        <v>-2918</v>
      </c>
    </row>
    <row r="3702" spans="2:15" ht="22.95" hidden="1" customHeight="1" x14ac:dyDescent="0.2">
      <c r="B3702" s="228" t="s">
        <v>208</v>
      </c>
      <c r="F3702" s="228" t="s">
        <v>79</v>
      </c>
      <c r="I3702" s="23"/>
      <c r="J3702" s="23"/>
      <c r="O3702" s="217">
        <f t="shared" si="58"/>
        <v>-2918</v>
      </c>
    </row>
    <row r="3703" spans="2:15" ht="22.95" hidden="1" customHeight="1" x14ac:dyDescent="0.2">
      <c r="B3703" s="228" t="s">
        <v>208</v>
      </c>
      <c r="F3703" s="228" t="s">
        <v>79</v>
      </c>
      <c r="I3703" s="23"/>
      <c r="J3703" s="23"/>
      <c r="O3703" s="217">
        <f t="shared" si="58"/>
        <v>-2918</v>
      </c>
    </row>
    <row r="3704" spans="2:15" ht="22.95" hidden="1" customHeight="1" x14ac:dyDescent="0.2">
      <c r="B3704" s="228" t="s">
        <v>208</v>
      </c>
      <c r="F3704" s="228" t="s">
        <v>79</v>
      </c>
      <c r="I3704" s="23"/>
      <c r="J3704" s="23"/>
      <c r="O3704" s="217">
        <f t="shared" si="58"/>
        <v>-2918</v>
      </c>
    </row>
    <row r="3705" spans="2:15" ht="22.95" hidden="1" customHeight="1" x14ac:dyDescent="0.2">
      <c r="B3705" s="228" t="s">
        <v>208</v>
      </c>
      <c r="F3705" s="228" t="s">
        <v>79</v>
      </c>
      <c r="I3705" s="23"/>
      <c r="J3705" s="23"/>
      <c r="O3705" s="217">
        <f t="shared" si="58"/>
        <v>-2918</v>
      </c>
    </row>
    <row r="3706" spans="2:15" ht="22.95" hidden="1" customHeight="1" x14ac:dyDescent="0.2">
      <c r="B3706" s="228" t="s">
        <v>208</v>
      </c>
      <c r="F3706" s="228" t="s">
        <v>79</v>
      </c>
      <c r="I3706" s="23"/>
      <c r="J3706" s="23"/>
      <c r="O3706" s="217">
        <f t="shared" si="58"/>
        <v>-2918</v>
      </c>
    </row>
    <row r="3707" spans="2:15" ht="22.95" hidden="1" customHeight="1" x14ac:dyDescent="0.2">
      <c r="B3707" s="228" t="s">
        <v>208</v>
      </c>
      <c r="F3707" s="228" t="s">
        <v>79</v>
      </c>
      <c r="I3707" s="23"/>
      <c r="J3707" s="23"/>
      <c r="O3707" s="217">
        <f t="shared" si="58"/>
        <v>-2918</v>
      </c>
    </row>
    <row r="3708" spans="2:15" ht="22.95" hidden="1" customHeight="1" x14ac:dyDescent="0.2">
      <c r="B3708" s="228" t="s">
        <v>208</v>
      </c>
      <c r="F3708" s="228" t="s">
        <v>79</v>
      </c>
      <c r="I3708" s="23"/>
      <c r="J3708" s="23"/>
      <c r="O3708" s="217">
        <f t="shared" si="58"/>
        <v>-2918</v>
      </c>
    </row>
    <row r="3709" spans="2:15" ht="22.95" hidden="1" customHeight="1" x14ac:dyDescent="0.2">
      <c r="B3709" s="228" t="s">
        <v>208</v>
      </c>
      <c r="F3709" s="228" t="s">
        <v>79</v>
      </c>
      <c r="I3709" s="23"/>
      <c r="J3709" s="23"/>
      <c r="O3709" s="217">
        <f t="shared" si="58"/>
        <v>-2918</v>
      </c>
    </row>
    <row r="3710" spans="2:15" ht="22.95" hidden="1" customHeight="1" x14ac:dyDescent="0.2">
      <c r="B3710" s="228" t="s">
        <v>208</v>
      </c>
      <c r="F3710" s="228" t="s">
        <v>79</v>
      </c>
      <c r="I3710" s="23"/>
      <c r="J3710" s="23"/>
      <c r="O3710" s="217">
        <f t="shared" si="58"/>
        <v>-2918</v>
      </c>
    </row>
    <row r="3711" spans="2:15" ht="22.95" hidden="1" customHeight="1" x14ac:dyDescent="0.2">
      <c r="B3711" s="228" t="s">
        <v>208</v>
      </c>
      <c r="F3711" s="228" t="s">
        <v>79</v>
      </c>
      <c r="I3711" s="23"/>
      <c r="J3711" s="23"/>
      <c r="O3711" s="217">
        <f t="shared" si="58"/>
        <v>-2918</v>
      </c>
    </row>
    <row r="3712" spans="2:15" ht="22.95" hidden="1" customHeight="1" x14ac:dyDescent="0.2">
      <c r="B3712" s="228" t="s">
        <v>208</v>
      </c>
      <c r="F3712" s="228" t="s">
        <v>79</v>
      </c>
      <c r="I3712" s="23"/>
      <c r="J3712" s="23"/>
      <c r="O3712" s="217">
        <f t="shared" si="58"/>
        <v>-2918</v>
      </c>
    </row>
    <row r="3713" spans="2:15" ht="22.95" hidden="1" customHeight="1" x14ac:dyDescent="0.2">
      <c r="B3713" s="228" t="s">
        <v>208</v>
      </c>
      <c r="F3713" s="228" t="s">
        <v>79</v>
      </c>
      <c r="I3713" s="23"/>
      <c r="J3713" s="23"/>
      <c r="O3713" s="217">
        <f t="shared" si="58"/>
        <v>-2918</v>
      </c>
    </row>
    <row r="3714" spans="2:15" ht="22.95" hidden="1" customHeight="1" x14ac:dyDescent="0.2">
      <c r="B3714" s="228" t="s">
        <v>208</v>
      </c>
      <c r="F3714" s="228" t="s">
        <v>79</v>
      </c>
      <c r="I3714" s="23"/>
      <c r="J3714" s="23"/>
      <c r="O3714" s="217">
        <f t="shared" si="58"/>
        <v>-2918</v>
      </c>
    </row>
    <row r="3715" spans="2:15" ht="22.95" hidden="1" customHeight="1" x14ac:dyDescent="0.2">
      <c r="B3715" s="228" t="s">
        <v>208</v>
      </c>
      <c r="F3715" s="228" t="s">
        <v>79</v>
      </c>
      <c r="I3715" s="23"/>
      <c r="J3715" s="23"/>
      <c r="O3715" s="217">
        <f t="shared" si="58"/>
        <v>-2918</v>
      </c>
    </row>
    <row r="3716" spans="2:15" ht="22.95" hidden="1" customHeight="1" x14ac:dyDescent="0.2">
      <c r="B3716" s="228" t="s">
        <v>208</v>
      </c>
      <c r="F3716" s="228" t="s">
        <v>79</v>
      </c>
      <c r="I3716" s="23"/>
      <c r="J3716" s="23"/>
      <c r="O3716" s="217">
        <f t="shared" si="58"/>
        <v>-2918</v>
      </c>
    </row>
    <row r="3717" spans="2:15" ht="22.95" hidden="1" customHeight="1" x14ac:dyDescent="0.2">
      <c r="B3717" s="228" t="s">
        <v>208</v>
      </c>
      <c r="F3717" s="228" t="s">
        <v>79</v>
      </c>
      <c r="I3717" s="23"/>
      <c r="J3717" s="23"/>
      <c r="O3717" s="217">
        <f t="shared" si="58"/>
        <v>-2918</v>
      </c>
    </row>
    <row r="3718" spans="2:15" ht="22.95" hidden="1" customHeight="1" x14ac:dyDescent="0.2">
      <c r="B3718" s="228" t="s">
        <v>208</v>
      </c>
      <c r="F3718" s="228" t="s">
        <v>79</v>
      </c>
      <c r="I3718" s="23"/>
      <c r="J3718" s="23"/>
      <c r="O3718" s="217">
        <f t="shared" si="58"/>
        <v>-2918</v>
      </c>
    </row>
    <row r="3719" spans="2:15" ht="22.95" hidden="1" customHeight="1" x14ac:dyDescent="0.2">
      <c r="B3719" s="228" t="s">
        <v>208</v>
      </c>
      <c r="F3719" s="228" t="s">
        <v>79</v>
      </c>
      <c r="I3719" s="23"/>
      <c r="J3719" s="23"/>
      <c r="O3719" s="217">
        <f t="shared" si="58"/>
        <v>-2918</v>
      </c>
    </row>
    <row r="3720" spans="2:15" ht="22.95" hidden="1" customHeight="1" x14ac:dyDescent="0.2">
      <c r="B3720" s="228" t="s">
        <v>208</v>
      </c>
      <c r="F3720" s="228" t="s">
        <v>79</v>
      </c>
      <c r="I3720" s="23"/>
      <c r="J3720" s="23"/>
      <c r="O3720" s="217">
        <f t="shared" si="58"/>
        <v>-2918</v>
      </c>
    </row>
    <row r="3721" spans="2:15" ht="22.95" hidden="1" customHeight="1" x14ac:dyDescent="0.2">
      <c r="B3721" s="228" t="s">
        <v>208</v>
      </c>
      <c r="F3721" s="228" t="s">
        <v>79</v>
      </c>
      <c r="I3721" s="23"/>
      <c r="J3721" s="23"/>
      <c r="O3721" s="217">
        <f t="shared" si="58"/>
        <v>-2918</v>
      </c>
    </row>
    <row r="3722" spans="2:15" ht="22.95" hidden="1" customHeight="1" x14ac:dyDescent="0.2">
      <c r="B3722" s="228" t="s">
        <v>208</v>
      </c>
      <c r="F3722" s="228" t="s">
        <v>79</v>
      </c>
      <c r="I3722" s="23"/>
      <c r="J3722" s="23"/>
      <c r="O3722" s="217">
        <f t="shared" si="58"/>
        <v>-2918</v>
      </c>
    </row>
    <row r="3723" spans="2:15" ht="22.95" hidden="1" customHeight="1" x14ac:dyDescent="0.2">
      <c r="B3723" s="228" t="s">
        <v>208</v>
      </c>
      <c r="F3723" s="228" t="s">
        <v>79</v>
      </c>
      <c r="I3723" s="23"/>
      <c r="J3723" s="23"/>
      <c r="O3723" s="217">
        <f t="shared" si="58"/>
        <v>-2918</v>
      </c>
    </row>
    <row r="3724" spans="2:15" ht="22.95" hidden="1" customHeight="1" x14ac:dyDescent="0.2">
      <c r="B3724" s="228" t="s">
        <v>208</v>
      </c>
      <c r="F3724" s="228" t="s">
        <v>79</v>
      </c>
      <c r="I3724" s="23"/>
      <c r="J3724" s="23"/>
      <c r="O3724" s="217">
        <f t="shared" si="58"/>
        <v>-2918</v>
      </c>
    </row>
    <row r="3725" spans="2:15" ht="22.95" hidden="1" customHeight="1" x14ac:dyDescent="0.2">
      <c r="B3725" s="228" t="s">
        <v>208</v>
      </c>
      <c r="F3725" s="228" t="s">
        <v>79</v>
      </c>
      <c r="I3725" s="23"/>
      <c r="J3725" s="23"/>
      <c r="O3725" s="217">
        <f t="shared" si="58"/>
        <v>-2918</v>
      </c>
    </row>
    <row r="3726" spans="2:15" ht="22.95" hidden="1" customHeight="1" x14ac:dyDescent="0.2">
      <c r="B3726" s="228" t="s">
        <v>208</v>
      </c>
      <c r="F3726" s="228" t="s">
        <v>79</v>
      </c>
      <c r="I3726" s="23"/>
      <c r="J3726" s="23"/>
      <c r="O3726" s="217">
        <f t="shared" si="58"/>
        <v>-2918</v>
      </c>
    </row>
    <row r="3727" spans="2:15" ht="22.95" hidden="1" customHeight="1" x14ac:dyDescent="0.2">
      <c r="B3727" s="228" t="s">
        <v>208</v>
      </c>
      <c r="F3727" s="228" t="s">
        <v>79</v>
      </c>
      <c r="I3727" s="23"/>
      <c r="J3727" s="23"/>
      <c r="O3727" s="217">
        <f t="shared" si="58"/>
        <v>-2918</v>
      </c>
    </row>
    <row r="3728" spans="2:15" ht="22.95" hidden="1" customHeight="1" x14ac:dyDescent="0.2">
      <c r="B3728" s="228" t="s">
        <v>208</v>
      </c>
      <c r="F3728" s="228" t="s">
        <v>79</v>
      </c>
      <c r="I3728" s="23"/>
      <c r="J3728" s="23"/>
      <c r="O3728" s="217">
        <f t="shared" si="58"/>
        <v>-2918</v>
      </c>
    </row>
    <row r="3729" spans="2:15" ht="22.95" hidden="1" customHeight="1" x14ac:dyDescent="0.2">
      <c r="B3729" s="228" t="s">
        <v>208</v>
      </c>
      <c r="F3729" s="228" t="s">
        <v>79</v>
      </c>
      <c r="I3729" s="23"/>
      <c r="J3729" s="23"/>
      <c r="O3729" s="217">
        <f t="shared" si="58"/>
        <v>-2918</v>
      </c>
    </row>
    <row r="3730" spans="2:15" ht="22.95" hidden="1" customHeight="1" x14ac:dyDescent="0.2">
      <c r="B3730" s="228" t="s">
        <v>208</v>
      </c>
      <c r="F3730" s="228" t="s">
        <v>79</v>
      </c>
      <c r="I3730" s="23"/>
      <c r="J3730" s="23"/>
      <c r="O3730" s="217">
        <f t="shared" si="58"/>
        <v>-2918</v>
      </c>
    </row>
    <row r="3731" spans="2:15" ht="22.95" hidden="1" customHeight="1" x14ac:dyDescent="0.2">
      <c r="B3731" s="228" t="s">
        <v>208</v>
      </c>
      <c r="F3731" s="228" t="s">
        <v>79</v>
      </c>
      <c r="I3731" s="23"/>
      <c r="J3731" s="23"/>
      <c r="O3731" s="217">
        <f t="shared" si="58"/>
        <v>-2918</v>
      </c>
    </row>
    <row r="3732" spans="2:15" ht="22.95" hidden="1" customHeight="1" x14ac:dyDescent="0.2">
      <c r="B3732" s="228" t="s">
        <v>208</v>
      </c>
      <c r="F3732" s="228" t="s">
        <v>79</v>
      </c>
      <c r="I3732" s="23"/>
      <c r="J3732" s="23"/>
      <c r="O3732" s="217">
        <f t="shared" si="58"/>
        <v>-2918</v>
      </c>
    </row>
    <row r="3733" spans="2:15" ht="22.95" hidden="1" customHeight="1" x14ac:dyDescent="0.2">
      <c r="B3733" s="228" t="s">
        <v>208</v>
      </c>
      <c r="F3733" s="228" t="s">
        <v>79</v>
      </c>
      <c r="I3733" s="23"/>
      <c r="J3733" s="23"/>
      <c r="O3733" s="217">
        <f t="shared" si="58"/>
        <v>-2918</v>
      </c>
    </row>
    <row r="3734" spans="2:15" ht="22.95" hidden="1" customHeight="1" x14ac:dyDescent="0.2">
      <c r="B3734" s="228" t="s">
        <v>208</v>
      </c>
      <c r="F3734" s="228" t="s">
        <v>79</v>
      </c>
      <c r="I3734" s="23"/>
      <c r="J3734" s="23"/>
      <c r="O3734" s="217">
        <f t="shared" si="58"/>
        <v>-2918</v>
      </c>
    </row>
    <row r="3735" spans="2:15" ht="22.95" hidden="1" customHeight="1" x14ac:dyDescent="0.2">
      <c r="B3735" s="228" t="s">
        <v>208</v>
      </c>
      <c r="F3735" s="228" t="s">
        <v>79</v>
      </c>
      <c r="I3735" s="23"/>
      <c r="J3735" s="23"/>
      <c r="O3735" s="217">
        <f t="shared" si="58"/>
        <v>-2918</v>
      </c>
    </row>
    <row r="3736" spans="2:15" ht="22.95" hidden="1" customHeight="1" x14ac:dyDescent="0.2">
      <c r="B3736" s="228" t="s">
        <v>208</v>
      </c>
      <c r="F3736" s="228" t="s">
        <v>79</v>
      </c>
      <c r="I3736" s="23"/>
      <c r="J3736" s="23"/>
      <c r="O3736" s="217">
        <f t="shared" si="58"/>
        <v>-2918</v>
      </c>
    </row>
    <row r="3737" spans="2:15" ht="22.95" hidden="1" customHeight="1" x14ac:dyDescent="0.2">
      <c r="B3737" s="228" t="s">
        <v>208</v>
      </c>
      <c r="F3737" s="228" t="s">
        <v>79</v>
      </c>
      <c r="I3737" s="23"/>
      <c r="J3737" s="23"/>
      <c r="O3737" s="217">
        <f t="shared" si="58"/>
        <v>-2918</v>
      </c>
    </row>
    <row r="3738" spans="2:15" ht="22.95" hidden="1" customHeight="1" x14ac:dyDescent="0.2">
      <c r="B3738" s="228" t="s">
        <v>208</v>
      </c>
      <c r="F3738" s="228" t="s">
        <v>79</v>
      </c>
      <c r="I3738" s="23"/>
      <c r="J3738" s="23"/>
      <c r="O3738" s="217">
        <f t="shared" si="58"/>
        <v>-2918</v>
      </c>
    </row>
    <row r="3739" spans="2:15" ht="22.95" hidden="1" customHeight="1" x14ac:dyDescent="0.2">
      <c r="B3739" s="228" t="s">
        <v>208</v>
      </c>
      <c r="F3739" s="228" t="s">
        <v>79</v>
      </c>
      <c r="I3739" s="23"/>
      <c r="J3739" s="23"/>
      <c r="O3739" s="217">
        <f t="shared" si="58"/>
        <v>-2918</v>
      </c>
    </row>
    <row r="3740" spans="2:15" ht="22.95" hidden="1" customHeight="1" x14ac:dyDescent="0.2">
      <c r="B3740" s="228" t="s">
        <v>208</v>
      </c>
      <c r="F3740" s="228" t="s">
        <v>79</v>
      </c>
      <c r="I3740" s="23"/>
      <c r="J3740" s="23"/>
      <c r="O3740" s="217">
        <f t="shared" si="58"/>
        <v>-2918</v>
      </c>
    </row>
    <row r="3741" spans="2:15" ht="22.95" hidden="1" customHeight="1" x14ac:dyDescent="0.2">
      <c r="B3741" s="228" t="s">
        <v>208</v>
      </c>
      <c r="F3741" s="228" t="s">
        <v>79</v>
      </c>
      <c r="I3741" s="23"/>
      <c r="J3741" s="23"/>
      <c r="O3741" s="217">
        <f t="shared" si="58"/>
        <v>-2918</v>
      </c>
    </row>
    <row r="3742" spans="2:15" ht="22.95" hidden="1" customHeight="1" x14ac:dyDescent="0.2">
      <c r="B3742" s="228" t="s">
        <v>208</v>
      </c>
      <c r="F3742" s="228" t="s">
        <v>79</v>
      </c>
      <c r="I3742" s="23"/>
      <c r="J3742" s="23"/>
      <c r="O3742" s="217">
        <f t="shared" si="58"/>
        <v>-2918</v>
      </c>
    </row>
    <row r="3743" spans="2:15" ht="22.95" hidden="1" customHeight="1" x14ac:dyDescent="0.2">
      <c r="B3743" s="228" t="s">
        <v>208</v>
      </c>
      <c r="F3743" s="228" t="s">
        <v>79</v>
      </c>
      <c r="I3743" s="23"/>
      <c r="J3743" s="23"/>
      <c r="O3743" s="217">
        <f t="shared" si="58"/>
        <v>-2918</v>
      </c>
    </row>
    <row r="3744" spans="2:15" ht="22.95" hidden="1" customHeight="1" x14ac:dyDescent="0.2">
      <c r="B3744" s="228" t="s">
        <v>208</v>
      </c>
      <c r="F3744" s="228" t="s">
        <v>79</v>
      </c>
      <c r="I3744" s="23"/>
      <c r="J3744" s="23"/>
      <c r="O3744" s="217">
        <f t="shared" si="58"/>
        <v>-2918</v>
      </c>
    </row>
    <row r="3745" spans="2:15" ht="22.95" hidden="1" customHeight="1" x14ac:dyDescent="0.2">
      <c r="B3745" s="228" t="s">
        <v>208</v>
      </c>
      <c r="F3745" s="228" t="s">
        <v>79</v>
      </c>
      <c r="I3745" s="23"/>
      <c r="J3745" s="23"/>
      <c r="O3745" s="217">
        <f t="shared" si="58"/>
        <v>-2918</v>
      </c>
    </row>
    <row r="3746" spans="2:15" ht="22.95" hidden="1" customHeight="1" x14ac:dyDescent="0.2">
      <c r="B3746" s="228" t="s">
        <v>208</v>
      </c>
      <c r="F3746" s="228" t="s">
        <v>79</v>
      </c>
      <c r="I3746" s="23"/>
      <c r="J3746" s="23"/>
      <c r="O3746" s="217">
        <f t="shared" si="58"/>
        <v>-2918</v>
      </c>
    </row>
    <row r="3747" spans="2:15" ht="22.95" hidden="1" customHeight="1" x14ac:dyDescent="0.2">
      <c r="B3747" s="228" t="s">
        <v>208</v>
      </c>
      <c r="F3747" s="228" t="s">
        <v>79</v>
      </c>
      <c r="I3747" s="23"/>
      <c r="J3747" s="23"/>
      <c r="O3747" s="217">
        <f t="shared" ref="O3747:O3810" si="59">O3746+M3747-N3747</f>
        <v>-2918</v>
      </c>
    </row>
    <row r="3748" spans="2:15" ht="22.95" hidden="1" customHeight="1" x14ac:dyDescent="0.2">
      <c r="B3748" s="228" t="s">
        <v>208</v>
      </c>
      <c r="F3748" s="228" t="s">
        <v>79</v>
      </c>
      <c r="I3748" s="23"/>
      <c r="J3748" s="23"/>
      <c r="O3748" s="217">
        <f t="shared" si="59"/>
        <v>-2918</v>
      </c>
    </row>
    <row r="3749" spans="2:15" ht="22.95" hidden="1" customHeight="1" x14ac:dyDescent="0.2">
      <c r="B3749" s="228" t="s">
        <v>208</v>
      </c>
      <c r="F3749" s="228" t="s">
        <v>79</v>
      </c>
      <c r="I3749" s="23"/>
      <c r="J3749" s="23"/>
      <c r="O3749" s="217">
        <f t="shared" si="59"/>
        <v>-2918</v>
      </c>
    </row>
    <row r="3750" spans="2:15" ht="22.95" hidden="1" customHeight="1" x14ac:dyDescent="0.2">
      <c r="B3750" s="228" t="s">
        <v>208</v>
      </c>
      <c r="F3750" s="228" t="s">
        <v>79</v>
      </c>
      <c r="I3750" s="23"/>
      <c r="J3750" s="23"/>
      <c r="O3750" s="217">
        <f t="shared" si="59"/>
        <v>-2918</v>
      </c>
    </row>
    <row r="3751" spans="2:15" ht="22.95" hidden="1" customHeight="1" x14ac:dyDescent="0.2">
      <c r="B3751" s="228" t="s">
        <v>208</v>
      </c>
      <c r="F3751" s="228" t="s">
        <v>79</v>
      </c>
      <c r="I3751" s="23"/>
      <c r="J3751" s="23"/>
      <c r="O3751" s="217">
        <f t="shared" si="59"/>
        <v>-2918</v>
      </c>
    </row>
    <row r="3752" spans="2:15" ht="22.95" hidden="1" customHeight="1" x14ac:dyDescent="0.2">
      <c r="B3752" s="228" t="s">
        <v>208</v>
      </c>
      <c r="F3752" s="228" t="s">
        <v>79</v>
      </c>
      <c r="I3752" s="23"/>
      <c r="J3752" s="23"/>
      <c r="O3752" s="217">
        <f t="shared" si="59"/>
        <v>-2918</v>
      </c>
    </row>
    <row r="3753" spans="2:15" ht="22.95" hidden="1" customHeight="1" x14ac:dyDescent="0.2">
      <c r="B3753" s="228" t="s">
        <v>208</v>
      </c>
      <c r="F3753" s="228" t="s">
        <v>79</v>
      </c>
      <c r="I3753" s="23"/>
      <c r="J3753" s="23"/>
      <c r="O3753" s="217">
        <f t="shared" si="59"/>
        <v>-2918</v>
      </c>
    </row>
    <row r="3754" spans="2:15" ht="22.95" hidden="1" customHeight="1" x14ac:dyDescent="0.2">
      <c r="B3754" s="228" t="s">
        <v>208</v>
      </c>
      <c r="F3754" s="228" t="s">
        <v>79</v>
      </c>
      <c r="I3754" s="23"/>
      <c r="J3754" s="23"/>
      <c r="O3754" s="217">
        <f t="shared" si="59"/>
        <v>-2918</v>
      </c>
    </row>
    <row r="3755" spans="2:15" ht="22.95" hidden="1" customHeight="1" x14ac:dyDescent="0.2">
      <c r="B3755" s="228" t="s">
        <v>208</v>
      </c>
      <c r="F3755" s="228" t="s">
        <v>79</v>
      </c>
      <c r="I3755" s="23"/>
      <c r="J3755" s="23"/>
      <c r="O3755" s="217">
        <f t="shared" si="59"/>
        <v>-2918</v>
      </c>
    </row>
    <row r="3756" spans="2:15" ht="22.95" hidden="1" customHeight="1" x14ac:dyDescent="0.2">
      <c r="B3756" s="228" t="s">
        <v>208</v>
      </c>
      <c r="F3756" s="228" t="s">
        <v>79</v>
      </c>
      <c r="I3756" s="23"/>
      <c r="J3756" s="23"/>
      <c r="O3756" s="217">
        <f t="shared" si="59"/>
        <v>-2918</v>
      </c>
    </row>
    <row r="3757" spans="2:15" ht="22.95" hidden="1" customHeight="1" x14ac:dyDescent="0.2">
      <c r="B3757" s="228" t="s">
        <v>208</v>
      </c>
      <c r="F3757" s="228" t="s">
        <v>79</v>
      </c>
      <c r="I3757" s="23"/>
      <c r="J3757" s="23"/>
      <c r="O3757" s="217">
        <f t="shared" si="59"/>
        <v>-2918</v>
      </c>
    </row>
    <row r="3758" spans="2:15" ht="22.95" hidden="1" customHeight="1" x14ac:dyDescent="0.2">
      <c r="B3758" s="228" t="s">
        <v>208</v>
      </c>
      <c r="F3758" s="228" t="s">
        <v>79</v>
      </c>
      <c r="I3758" s="23"/>
      <c r="J3758" s="23"/>
      <c r="O3758" s="217">
        <f t="shared" si="59"/>
        <v>-2918</v>
      </c>
    </row>
    <row r="3759" spans="2:15" ht="22.95" hidden="1" customHeight="1" x14ac:dyDescent="0.2">
      <c r="B3759" s="228" t="s">
        <v>208</v>
      </c>
      <c r="F3759" s="228" t="s">
        <v>79</v>
      </c>
      <c r="I3759" s="23"/>
      <c r="J3759" s="23"/>
      <c r="O3759" s="217">
        <f t="shared" si="59"/>
        <v>-2918</v>
      </c>
    </row>
    <row r="3760" spans="2:15" ht="22.95" hidden="1" customHeight="1" x14ac:dyDescent="0.2">
      <c r="B3760" s="228" t="s">
        <v>208</v>
      </c>
      <c r="F3760" s="228" t="s">
        <v>79</v>
      </c>
      <c r="I3760" s="23"/>
      <c r="J3760" s="23"/>
      <c r="O3760" s="217">
        <f t="shared" si="59"/>
        <v>-2918</v>
      </c>
    </row>
    <row r="3761" spans="2:15" ht="22.95" hidden="1" customHeight="1" x14ac:dyDescent="0.2">
      <c r="B3761" s="228" t="s">
        <v>208</v>
      </c>
      <c r="F3761" s="228" t="s">
        <v>79</v>
      </c>
      <c r="I3761" s="23"/>
      <c r="J3761" s="23"/>
      <c r="O3761" s="217">
        <f t="shared" si="59"/>
        <v>-2918</v>
      </c>
    </row>
    <row r="3762" spans="2:15" ht="22.95" hidden="1" customHeight="1" x14ac:dyDescent="0.2">
      <c r="B3762" s="228" t="s">
        <v>208</v>
      </c>
      <c r="F3762" s="228" t="s">
        <v>79</v>
      </c>
      <c r="I3762" s="23"/>
      <c r="J3762" s="23"/>
      <c r="O3762" s="217">
        <f t="shared" si="59"/>
        <v>-2918</v>
      </c>
    </row>
    <row r="3763" spans="2:15" ht="22.95" hidden="1" customHeight="1" x14ac:dyDescent="0.2">
      <c r="B3763" s="228" t="s">
        <v>208</v>
      </c>
      <c r="F3763" s="228" t="s">
        <v>79</v>
      </c>
      <c r="I3763" s="23"/>
      <c r="J3763" s="23"/>
      <c r="O3763" s="217">
        <f t="shared" si="59"/>
        <v>-2918</v>
      </c>
    </row>
    <row r="3764" spans="2:15" ht="22.95" hidden="1" customHeight="1" x14ac:dyDescent="0.2">
      <c r="B3764" s="228" t="s">
        <v>208</v>
      </c>
      <c r="F3764" s="228" t="s">
        <v>79</v>
      </c>
      <c r="I3764" s="23"/>
      <c r="J3764" s="23"/>
      <c r="O3764" s="217">
        <f t="shared" si="59"/>
        <v>-2918</v>
      </c>
    </row>
    <row r="3765" spans="2:15" ht="22.95" hidden="1" customHeight="1" x14ac:dyDescent="0.2">
      <c r="B3765" s="228" t="s">
        <v>208</v>
      </c>
      <c r="F3765" s="228" t="s">
        <v>79</v>
      </c>
      <c r="I3765" s="23"/>
      <c r="J3765" s="23"/>
      <c r="O3765" s="217">
        <f t="shared" si="59"/>
        <v>-2918</v>
      </c>
    </row>
    <row r="3766" spans="2:15" ht="22.95" hidden="1" customHeight="1" x14ac:dyDescent="0.2">
      <c r="B3766" s="228" t="s">
        <v>208</v>
      </c>
      <c r="F3766" s="228" t="s">
        <v>79</v>
      </c>
      <c r="I3766" s="23"/>
      <c r="J3766" s="23"/>
      <c r="O3766" s="217">
        <f t="shared" si="59"/>
        <v>-2918</v>
      </c>
    </row>
    <row r="3767" spans="2:15" ht="22.95" hidden="1" customHeight="1" x14ac:dyDescent="0.2">
      <c r="B3767" s="228" t="s">
        <v>208</v>
      </c>
      <c r="F3767" s="228" t="s">
        <v>79</v>
      </c>
      <c r="I3767" s="23"/>
      <c r="J3767" s="23"/>
      <c r="O3767" s="217">
        <f t="shared" si="59"/>
        <v>-2918</v>
      </c>
    </row>
    <row r="3768" spans="2:15" ht="22.95" hidden="1" customHeight="1" x14ac:dyDescent="0.2">
      <c r="B3768" s="228" t="s">
        <v>208</v>
      </c>
      <c r="F3768" s="228" t="s">
        <v>79</v>
      </c>
      <c r="I3768" s="23"/>
      <c r="J3768" s="23"/>
      <c r="O3768" s="217">
        <f t="shared" si="59"/>
        <v>-2918</v>
      </c>
    </row>
    <row r="3769" spans="2:15" ht="22.95" hidden="1" customHeight="1" x14ac:dyDescent="0.2">
      <c r="B3769" s="228" t="s">
        <v>208</v>
      </c>
      <c r="F3769" s="228" t="s">
        <v>79</v>
      </c>
      <c r="I3769" s="23"/>
      <c r="J3769" s="23"/>
      <c r="O3769" s="217">
        <f t="shared" si="59"/>
        <v>-2918</v>
      </c>
    </row>
    <row r="3770" spans="2:15" ht="22.95" hidden="1" customHeight="1" x14ac:dyDescent="0.2">
      <c r="B3770" s="228" t="s">
        <v>208</v>
      </c>
      <c r="F3770" s="228" t="s">
        <v>79</v>
      </c>
      <c r="I3770" s="23"/>
      <c r="J3770" s="23"/>
      <c r="O3770" s="217">
        <f t="shared" si="59"/>
        <v>-2918</v>
      </c>
    </row>
    <row r="3771" spans="2:15" ht="22.95" hidden="1" customHeight="1" x14ac:dyDescent="0.2">
      <c r="B3771" s="228" t="s">
        <v>208</v>
      </c>
      <c r="F3771" s="228" t="s">
        <v>79</v>
      </c>
      <c r="I3771" s="23"/>
      <c r="J3771" s="23"/>
      <c r="O3771" s="217">
        <f t="shared" si="59"/>
        <v>-2918</v>
      </c>
    </row>
    <row r="3772" spans="2:15" ht="22.95" hidden="1" customHeight="1" x14ac:dyDescent="0.2">
      <c r="B3772" s="228" t="s">
        <v>208</v>
      </c>
      <c r="F3772" s="228" t="s">
        <v>79</v>
      </c>
      <c r="I3772" s="23"/>
      <c r="J3772" s="23"/>
      <c r="O3772" s="217">
        <f t="shared" si="59"/>
        <v>-2918</v>
      </c>
    </row>
    <row r="3773" spans="2:15" ht="22.95" hidden="1" customHeight="1" x14ac:dyDescent="0.2">
      <c r="B3773" s="228" t="s">
        <v>208</v>
      </c>
      <c r="F3773" s="228" t="s">
        <v>79</v>
      </c>
      <c r="I3773" s="23"/>
      <c r="J3773" s="23"/>
      <c r="O3773" s="217">
        <f t="shared" si="59"/>
        <v>-2918</v>
      </c>
    </row>
    <row r="3774" spans="2:15" ht="22.95" hidden="1" customHeight="1" x14ac:dyDescent="0.2">
      <c r="B3774" s="228" t="s">
        <v>208</v>
      </c>
      <c r="F3774" s="228" t="s">
        <v>79</v>
      </c>
      <c r="I3774" s="23"/>
      <c r="J3774" s="23"/>
      <c r="O3774" s="217">
        <f t="shared" si="59"/>
        <v>-2918</v>
      </c>
    </row>
    <row r="3775" spans="2:15" ht="22.95" hidden="1" customHeight="1" x14ac:dyDescent="0.2">
      <c r="B3775" s="228" t="s">
        <v>208</v>
      </c>
      <c r="F3775" s="228" t="s">
        <v>79</v>
      </c>
      <c r="I3775" s="23"/>
      <c r="J3775" s="23"/>
      <c r="O3775" s="217">
        <f t="shared" si="59"/>
        <v>-2918</v>
      </c>
    </row>
    <row r="3776" spans="2:15" ht="22.95" hidden="1" customHeight="1" x14ac:dyDescent="0.2">
      <c r="B3776" s="228" t="s">
        <v>208</v>
      </c>
      <c r="F3776" s="228" t="s">
        <v>79</v>
      </c>
      <c r="I3776" s="23"/>
      <c r="J3776" s="23"/>
      <c r="O3776" s="217">
        <f t="shared" si="59"/>
        <v>-2918</v>
      </c>
    </row>
    <row r="3777" spans="2:15" ht="22.95" hidden="1" customHeight="1" x14ac:dyDescent="0.2">
      <c r="B3777" s="228" t="s">
        <v>208</v>
      </c>
      <c r="F3777" s="228" t="s">
        <v>79</v>
      </c>
      <c r="I3777" s="23"/>
      <c r="J3777" s="23"/>
      <c r="O3777" s="217">
        <f t="shared" si="59"/>
        <v>-2918</v>
      </c>
    </row>
    <row r="3778" spans="2:15" ht="22.95" hidden="1" customHeight="1" x14ac:dyDescent="0.2">
      <c r="B3778" s="228" t="s">
        <v>208</v>
      </c>
      <c r="F3778" s="228" t="s">
        <v>79</v>
      </c>
      <c r="I3778" s="23"/>
      <c r="J3778" s="23"/>
      <c r="O3778" s="217">
        <f t="shared" si="59"/>
        <v>-2918</v>
      </c>
    </row>
    <row r="3779" spans="2:15" ht="22.95" hidden="1" customHeight="1" x14ac:dyDescent="0.2">
      <c r="B3779" s="228" t="s">
        <v>208</v>
      </c>
      <c r="F3779" s="228" t="s">
        <v>79</v>
      </c>
      <c r="I3779" s="23"/>
      <c r="J3779" s="23"/>
      <c r="O3779" s="217">
        <f t="shared" si="59"/>
        <v>-2918</v>
      </c>
    </row>
    <row r="3780" spans="2:15" ht="22.95" hidden="1" customHeight="1" x14ac:dyDescent="0.2">
      <c r="B3780" s="228" t="s">
        <v>208</v>
      </c>
      <c r="F3780" s="228" t="s">
        <v>79</v>
      </c>
      <c r="I3780" s="23"/>
      <c r="J3780" s="23"/>
      <c r="O3780" s="217">
        <f t="shared" si="59"/>
        <v>-2918</v>
      </c>
    </row>
    <row r="3781" spans="2:15" ht="22.95" hidden="1" customHeight="1" x14ac:dyDescent="0.2">
      <c r="B3781" s="228" t="s">
        <v>208</v>
      </c>
      <c r="F3781" s="228" t="s">
        <v>79</v>
      </c>
      <c r="I3781" s="23"/>
      <c r="J3781" s="23"/>
      <c r="O3781" s="217">
        <f t="shared" si="59"/>
        <v>-2918</v>
      </c>
    </row>
    <row r="3782" spans="2:15" ht="22.95" hidden="1" customHeight="1" x14ac:dyDescent="0.2">
      <c r="B3782" s="228" t="s">
        <v>208</v>
      </c>
      <c r="F3782" s="228" t="s">
        <v>79</v>
      </c>
      <c r="I3782" s="23"/>
      <c r="J3782" s="23"/>
      <c r="O3782" s="217">
        <f t="shared" si="59"/>
        <v>-2918</v>
      </c>
    </row>
    <row r="3783" spans="2:15" ht="22.95" hidden="1" customHeight="1" x14ac:dyDescent="0.2">
      <c r="B3783" s="228" t="s">
        <v>208</v>
      </c>
      <c r="F3783" s="228" t="s">
        <v>79</v>
      </c>
      <c r="I3783" s="23"/>
      <c r="J3783" s="23"/>
      <c r="O3783" s="217">
        <f t="shared" si="59"/>
        <v>-2918</v>
      </c>
    </row>
    <row r="3784" spans="2:15" ht="22.95" hidden="1" customHeight="1" x14ac:dyDescent="0.2">
      <c r="B3784" s="228" t="s">
        <v>208</v>
      </c>
      <c r="F3784" s="228" t="s">
        <v>79</v>
      </c>
      <c r="I3784" s="23"/>
      <c r="J3784" s="23"/>
      <c r="O3784" s="217">
        <f t="shared" si="59"/>
        <v>-2918</v>
      </c>
    </row>
    <row r="3785" spans="2:15" ht="22.95" hidden="1" customHeight="1" x14ac:dyDescent="0.2">
      <c r="B3785" s="228" t="s">
        <v>208</v>
      </c>
      <c r="F3785" s="228" t="s">
        <v>79</v>
      </c>
      <c r="I3785" s="23"/>
      <c r="J3785" s="23"/>
      <c r="O3785" s="217">
        <f t="shared" si="59"/>
        <v>-2918</v>
      </c>
    </row>
    <row r="3786" spans="2:15" ht="22.95" hidden="1" customHeight="1" x14ac:dyDescent="0.2">
      <c r="B3786" s="228" t="s">
        <v>208</v>
      </c>
      <c r="F3786" s="228" t="s">
        <v>79</v>
      </c>
      <c r="I3786" s="23"/>
      <c r="J3786" s="23"/>
      <c r="O3786" s="217">
        <f t="shared" si="59"/>
        <v>-2918</v>
      </c>
    </row>
    <row r="3787" spans="2:15" ht="22.95" hidden="1" customHeight="1" x14ac:dyDescent="0.2">
      <c r="B3787" s="228" t="s">
        <v>208</v>
      </c>
      <c r="F3787" s="228" t="s">
        <v>79</v>
      </c>
      <c r="I3787" s="23"/>
      <c r="J3787" s="23"/>
      <c r="O3787" s="217">
        <f t="shared" si="59"/>
        <v>-2918</v>
      </c>
    </row>
    <row r="3788" spans="2:15" ht="22.95" hidden="1" customHeight="1" x14ac:dyDescent="0.2">
      <c r="B3788" s="228" t="s">
        <v>208</v>
      </c>
      <c r="F3788" s="228" t="s">
        <v>79</v>
      </c>
      <c r="I3788" s="23"/>
      <c r="J3788" s="23"/>
      <c r="O3788" s="217">
        <f t="shared" si="59"/>
        <v>-2918</v>
      </c>
    </row>
    <row r="3789" spans="2:15" ht="22.95" hidden="1" customHeight="1" x14ac:dyDescent="0.2">
      <c r="B3789" s="228" t="s">
        <v>208</v>
      </c>
      <c r="F3789" s="228" t="s">
        <v>79</v>
      </c>
      <c r="I3789" s="23"/>
      <c r="J3789" s="23"/>
      <c r="O3789" s="217">
        <f t="shared" si="59"/>
        <v>-2918</v>
      </c>
    </row>
    <row r="3790" spans="2:15" ht="22.95" hidden="1" customHeight="1" x14ac:dyDescent="0.2">
      <c r="B3790" s="228" t="s">
        <v>208</v>
      </c>
      <c r="F3790" s="228" t="s">
        <v>79</v>
      </c>
      <c r="I3790" s="23"/>
      <c r="J3790" s="23"/>
      <c r="O3790" s="217">
        <f t="shared" si="59"/>
        <v>-2918</v>
      </c>
    </row>
    <row r="3791" spans="2:15" ht="22.95" hidden="1" customHeight="1" x14ac:dyDescent="0.2">
      <c r="B3791" s="228" t="s">
        <v>208</v>
      </c>
      <c r="F3791" s="228" t="s">
        <v>79</v>
      </c>
      <c r="I3791" s="23"/>
      <c r="J3791" s="23"/>
      <c r="O3791" s="217">
        <f t="shared" si="59"/>
        <v>-2918</v>
      </c>
    </row>
    <row r="3792" spans="2:15" ht="22.95" hidden="1" customHeight="1" x14ac:dyDescent="0.2">
      <c r="B3792" s="228" t="s">
        <v>208</v>
      </c>
      <c r="F3792" s="228" t="s">
        <v>79</v>
      </c>
      <c r="I3792" s="23"/>
      <c r="J3792" s="23"/>
      <c r="O3792" s="217">
        <f t="shared" si="59"/>
        <v>-2918</v>
      </c>
    </row>
    <row r="3793" spans="2:15" ht="22.95" hidden="1" customHeight="1" x14ac:dyDescent="0.2">
      <c r="B3793" s="228" t="s">
        <v>208</v>
      </c>
      <c r="F3793" s="228" t="s">
        <v>79</v>
      </c>
      <c r="I3793" s="23"/>
      <c r="J3793" s="23"/>
      <c r="O3793" s="217">
        <f t="shared" si="59"/>
        <v>-2918</v>
      </c>
    </row>
    <row r="3794" spans="2:15" ht="22.95" hidden="1" customHeight="1" x14ac:dyDescent="0.2">
      <c r="B3794" s="228" t="s">
        <v>208</v>
      </c>
      <c r="F3794" s="228" t="s">
        <v>79</v>
      </c>
      <c r="I3794" s="23"/>
      <c r="J3794" s="23"/>
      <c r="O3794" s="217">
        <f t="shared" si="59"/>
        <v>-2918</v>
      </c>
    </row>
    <row r="3795" spans="2:15" ht="22.95" hidden="1" customHeight="1" x14ac:dyDescent="0.2">
      <c r="B3795" s="228" t="s">
        <v>208</v>
      </c>
      <c r="F3795" s="228" t="s">
        <v>79</v>
      </c>
      <c r="I3795" s="23"/>
      <c r="J3795" s="23"/>
      <c r="O3795" s="217">
        <f t="shared" si="59"/>
        <v>-2918</v>
      </c>
    </row>
    <row r="3796" spans="2:15" ht="22.95" hidden="1" customHeight="1" x14ac:dyDescent="0.2">
      <c r="B3796" s="228" t="s">
        <v>208</v>
      </c>
      <c r="F3796" s="228" t="s">
        <v>79</v>
      </c>
      <c r="I3796" s="23"/>
      <c r="J3796" s="23"/>
      <c r="O3796" s="217">
        <f t="shared" si="59"/>
        <v>-2918</v>
      </c>
    </row>
    <row r="3797" spans="2:15" ht="22.95" hidden="1" customHeight="1" x14ac:dyDescent="0.2">
      <c r="B3797" s="228" t="s">
        <v>208</v>
      </c>
      <c r="F3797" s="228" t="s">
        <v>79</v>
      </c>
      <c r="I3797" s="23"/>
      <c r="J3797" s="23"/>
      <c r="O3797" s="217">
        <f t="shared" si="59"/>
        <v>-2918</v>
      </c>
    </row>
    <row r="3798" spans="2:15" ht="22.95" hidden="1" customHeight="1" x14ac:dyDescent="0.2">
      <c r="B3798" s="228" t="s">
        <v>208</v>
      </c>
      <c r="F3798" s="228" t="s">
        <v>79</v>
      </c>
      <c r="I3798" s="23"/>
      <c r="J3798" s="23"/>
      <c r="O3798" s="217">
        <f t="shared" si="59"/>
        <v>-2918</v>
      </c>
    </row>
    <row r="3799" spans="2:15" ht="22.95" hidden="1" customHeight="1" x14ac:dyDescent="0.2">
      <c r="B3799" s="228" t="s">
        <v>208</v>
      </c>
      <c r="F3799" s="228" t="s">
        <v>79</v>
      </c>
      <c r="I3799" s="23"/>
      <c r="J3799" s="23"/>
      <c r="O3799" s="217">
        <f t="shared" si="59"/>
        <v>-2918</v>
      </c>
    </row>
    <row r="3800" spans="2:15" ht="22.95" hidden="1" customHeight="1" x14ac:dyDescent="0.2">
      <c r="B3800" s="228" t="s">
        <v>208</v>
      </c>
      <c r="F3800" s="228" t="s">
        <v>79</v>
      </c>
      <c r="I3800" s="23"/>
      <c r="J3800" s="23"/>
      <c r="O3800" s="217">
        <f t="shared" si="59"/>
        <v>-2918</v>
      </c>
    </row>
    <row r="3801" spans="2:15" ht="22.95" hidden="1" customHeight="1" x14ac:dyDescent="0.2">
      <c r="B3801" s="228" t="s">
        <v>208</v>
      </c>
      <c r="F3801" s="228" t="s">
        <v>79</v>
      </c>
      <c r="I3801" s="23"/>
      <c r="J3801" s="23"/>
      <c r="O3801" s="217">
        <f t="shared" si="59"/>
        <v>-2918</v>
      </c>
    </row>
    <row r="3802" spans="2:15" ht="22.95" hidden="1" customHeight="1" x14ac:dyDescent="0.2">
      <c r="B3802" s="228" t="s">
        <v>208</v>
      </c>
      <c r="F3802" s="228" t="s">
        <v>79</v>
      </c>
      <c r="I3802" s="23"/>
      <c r="J3802" s="23"/>
      <c r="O3802" s="217">
        <f t="shared" si="59"/>
        <v>-2918</v>
      </c>
    </row>
    <row r="3803" spans="2:15" ht="22.95" hidden="1" customHeight="1" x14ac:dyDescent="0.2">
      <c r="B3803" s="228" t="s">
        <v>208</v>
      </c>
      <c r="F3803" s="228" t="s">
        <v>79</v>
      </c>
      <c r="I3803" s="23"/>
      <c r="J3803" s="23"/>
      <c r="O3803" s="217">
        <f t="shared" si="59"/>
        <v>-2918</v>
      </c>
    </row>
    <row r="3804" spans="2:15" ht="22.95" hidden="1" customHeight="1" x14ac:dyDescent="0.2">
      <c r="B3804" s="228" t="s">
        <v>208</v>
      </c>
      <c r="F3804" s="228" t="s">
        <v>79</v>
      </c>
      <c r="I3804" s="23"/>
      <c r="J3804" s="23"/>
      <c r="O3804" s="217">
        <f t="shared" si="59"/>
        <v>-2918</v>
      </c>
    </row>
    <row r="3805" spans="2:15" ht="22.95" hidden="1" customHeight="1" x14ac:dyDescent="0.2">
      <c r="B3805" s="228" t="s">
        <v>208</v>
      </c>
      <c r="F3805" s="228" t="s">
        <v>79</v>
      </c>
      <c r="I3805" s="23"/>
      <c r="J3805" s="23"/>
      <c r="O3805" s="217">
        <f t="shared" si="59"/>
        <v>-2918</v>
      </c>
    </row>
    <row r="3806" spans="2:15" ht="22.95" hidden="1" customHeight="1" x14ac:dyDescent="0.2">
      <c r="B3806" s="228" t="s">
        <v>208</v>
      </c>
      <c r="F3806" s="228" t="s">
        <v>79</v>
      </c>
      <c r="I3806" s="23"/>
      <c r="J3806" s="23"/>
      <c r="O3806" s="217">
        <f t="shared" si="59"/>
        <v>-2918</v>
      </c>
    </row>
    <row r="3807" spans="2:15" ht="22.95" hidden="1" customHeight="1" x14ac:dyDescent="0.2">
      <c r="B3807" s="228" t="s">
        <v>208</v>
      </c>
      <c r="F3807" s="228" t="s">
        <v>79</v>
      </c>
      <c r="I3807" s="23"/>
      <c r="J3807" s="23"/>
      <c r="O3807" s="217">
        <f t="shared" si="59"/>
        <v>-2918</v>
      </c>
    </row>
    <row r="3808" spans="2:15" ht="22.95" hidden="1" customHeight="1" x14ac:dyDescent="0.2">
      <c r="B3808" s="228" t="s">
        <v>208</v>
      </c>
      <c r="F3808" s="228" t="s">
        <v>79</v>
      </c>
      <c r="I3808" s="23"/>
      <c r="J3808" s="23"/>
      <c r="O3808" s="217">
        <f t="shared" si="59"/>
        <v>-2918</v>
      </c>
    </row>
    <row r="3809" spans="2:15" ht="22.95" hidden="1" customHeight="1" x14ac:dyDescent="0.2">
      <c r="B3809" s="228" t="s">
        <v>208</v>
      </c>
      <c r="F3809" s="228" t="s">
        <v>79</v>
      </c>
      <c r="I3809" s="23"/>
      <c r="J3809" s="23"/>
      <c r="O3809" s="217">
        <f t="shared" si="59"/>
        <v>-2918</v>
      </c>
    </row>
    <row r="3810" spans="2:15" ht="22.95" hidden="1" customHeight="1" x14ac:dyDescent="0.2">
      <c r="B3810" s="228" t="s">
        <v>208</v>
      </c>
      <c r="F3810" s="228" t="s">
        <v>79</v>
      </c>
      <c r="I3810" s="23"/>
      <c r="J3810" s="23"/>
      <c r="O3810" s="217">
        <f t="shared" si="59"/>
        <v>-2918</v>
      </c>
    </row>
    <row r="3811" spans="2:15" ht="22.95" hidden="1" customHeight="1" x14ac:dyDescent="0.2">
      <c r="B3811" s="228" t="s">
        <v>208</v>
      </c>
      <c r="F3811" s="228" t="s">
        <v>79</v>
      </c>
      <c r="I3811" s="23"/>
      <c r="J3811" s="23"/>
      <c r="O3811" s="217">
        <f t="shared" ref="O3811:O3874" si="60">O3810+M3811-N3811</f>
        <v>-2918</v>
      </c>
    </row>
    <row r="3812" spans="2:15" ht="22.95" hidden="1" customHeight="1" x14ac:dyDescent="0.2">
      <c r="B3812" s="228" t="s">
        <v>208</v>
      </c>
      <c r="F3812" s="228" t="s">
        <v>79</v>
      </c>
      <c r="I3812" s="23"/>
      <c r="J3812" s="23"/>
      <c r="O3812" s="217">
        <f t="shared" si="60"/>
        <v>-2918</v>
      </c>
    </row>
    <row r="3813" spans="2:15" ht="22.95" hidden="1" customHeight="1" x14ac:dyDescent="0.2">
      <c r="B3813" s="228" t="s">
        <v>208</v>
      </c>
      <c r="F3813" s="228" t="s">
        <v>79</v>
      </c>
      <c r="I3813" s="23"/>
      <c r="J3813" s="23"/>
      <c r="O3813" s="217">
        <f t="shared" si="60"/>
        <v>-2918</v>
      </c>
    </row>
    <row r="3814" spans="2:15" ht="22.95" hidden="1" customHeight="1" x14ac:dyDescent="0.2">
      <c r="B3814" s="228" t="s">
        <v>208</v>
      </c>
      <c r="F3814" s="228" t="s">
        <v>79</v>
      </c>
      <c r="I3814" s="23"/>
      <c r="J3814" s="23"/>
      <c r="O3814" s="217">
        <f t="shared" si="60"/>
        <v>-2918</v>
      </c>
    </row>
    <row r="3815" spans="2:15" ht="22.95" hidden="1" customHeight="1" x14ac:dyDescent="0.2">
      <c r="B3815" s="228" t="s">
        <v>208</v>
      </c>
      <c r="F3815" s="228" t="s">
        <v>79</v>
      </c>
      <c r="I3815" s="23"/>
      <c r="J3815" s="23"/>
      <c r="O3815" s="217">
        <f t="shared" si="60"/>
        <v>-2918</v>
      </c>
    </row>
    <row r="3816" spans="2:15" ht="22.95" hidden="1" customHeight="1" x14ac:dyDescent="0.2">
      <c r="B3816" s="228" t="s">
        <v>208</v>
      </c>
      <c r="F3816" s="228" t="s">
        <v>79</v>
      </c>
      <c r="I3816" s="23"/>
      <c r="J3816" s="23"/>
      <c r="O3816" s="217">
        <f t="shared" si="60"/>
        <v>-2918</v>
      </c>
    </row>
    <row r="3817" spans="2:15" ht="22.95" hidden="1" customHeight="1" x14ac:dyDescent="0.2">
      <c r="B3817" s="228" t="s">
        <v>208</v>
      </c>
      <c r="F3817" s="228" t="s">
        <v>79</v>
      </c>
      <c r="I3817" s="23"/>
      <c r="J3817" s="23"/>
      <c r="O3817" s="217">
        <f t="shared" si="60"/>
        <v>-2918</v>
      </c>
    </row>
    <row r="3818" spans="2:15" ht="22.95" hidden="1" customHeight="1" x14ac:dyDescent="0.2">
      <c r="B3818" s="228" t="s">
        <v>208</v>
      </c>
      <c r="F3818" s="228" t="s">
        <v>79</v>
      </c>
      <c r="I3818" s="23"/>
      <c r="J3818" s="23"/>
      <c r="O3818" s="217">
        <f t="shared" si="60"/>
        <v>-2918</v>
      </c>
    </row>
    <row r="3819" spans="2:15" ht="22.95" hidden="1" customHeight="1" x14ac:dyDescent="0.2">
      <c r="B3819" s="228" t="s">
        <v>208</v>
      </c>
      <c r="F3819" s="228" t="s">
        <v>79</v>
      </c>
      <c r="I3819" s="23"/>
      <c r="J3819" s="23"/>
      <c r="O3819" s="217">
        <f t="shared" si="60"/>
        <v>-2918</v>
      </c>
    </row>
    <row r="3820" spans="2:15" ht="22.95" hidden="1" customHeight="1" x14ac:dyDescent="0.2">
      <c r="B3820" s="228" t="s">
        <v>208</v>
      </c>
      <c r="F3820" s="228" t="s">
        <v>79</v>
      </c>
      <c r="I3820" s="23"/>
      <c r="J3820" s="23"/>
      <c r="O3820" s="217">
        <f t="shared" si="60"/>
        <v>-2918</v>
      </c>
    </row>
    <row r="3821" spans="2:15" ht="22.95" hidden="1" customHeight="1" x14ac:dyDescent="0.2">
      <c r="B3821" s="228" t="s">
        <v>208</v>
      </c>
      <c r="F3821" s="228" t="s">
        <v>79</v>
      </c>
      <c r="I3821" s="23"/>
      <c r="J3821" s="23"/>
      <c r="O3821" s="217">
        <f t="shared" si="60"/>
        <v>-2918</v>
      </c>
    </row>
    <row r="3822" spans="2:15" ht="22.95" hidden="1" customHeight="1" x14ac:dyDescent="0.2">
      <c r="B3822" s="228" t="s">
        <v>208</v>
      </c>
      <c r="F3822" s="228" t="s">
        <v>79</v>
      </c>
      <c r="I3822" s="23"/>
      <c r="J3822" s="23"/>
      <c r="O3822" s="217">
        <f t="shared" si="60"/>
        <v>-2918</v>
      </c>
    </row>
    <row r="3823" spans="2:15" ht="22.95" hidden="1" customHeight="1" x14ac:dyDescent="0.2">
      <c r="B3823" s="228" t="s">
        <v>208</v>
      </c>
      <c r="F3823" s="228" t="s">
        <v>79</v>
      </c>
      <c r="I3823" s="23"/>
      <c r="J3823" s="23"/>
      <c r="O3823" s="217">
        <f t="shared" si="60"/>
        <v>-2918</v>
      </c>
    </row>
    <row r="3824" spans="2:15" ht="22.95" hidden="1" customHeight="1" x14ac:dyDescent="0.2">
      <c r="B3824" s="228" t="s">
        <v>208</v>
      </c>
      <c r="F3824" s="228" t="s">
        <v>79</v>
      </c>
      <c r="I3824" s="23"/>
      <c r="J3824" s="23"/>
      <c r="O3824" s="217">
        <f t="shared" si="60"/>
        <v>-2918</v>
      </c>
    </row>
    <row r="3825" spans="2:15" ht="22.95" hidden="1" customHeight="1" x14ac:dyDescent="0.2">
      <c r="B3825" s="228" t="s">
        <v>208</v>
      </c>
      <c r="F3825" s="228" t="s">
        <v>79</v>
      </c>
      <c r="I3825" s="23"/>
      <c r="J3825" s="23"/>
      <c r="O3825" s="217">
        <f t="shared" si="60"/>
        <v>-2918</v>
      </c>
    </row>
    <row r="3826" spans="2:15" ht="22.95" hidden="1" customHeight="1" x14ac:dyDescent="0.2">
      <c r="B3826" s="228" t="s">
        <v>208</v>
      </c>
      <c r="F3826" s="228" t="s">
        <v>79</v>
      </c>
      <c r="I3826" s="23"/>
      <c r="J3826" s="23"/>
      <c r="O3826" s="217">
        <f t="shared" si="60"/>
        <v>-2918</v>
      </c>
    </row>
    <row r="3827" spans="2:15" ht="22.95" hidden="1" customHeight="1" x14ac:dyDescent="0.2">
      <c r="B3827" s="228" t="s">
        <v>208</v>
      </c>
      <c r="F3827" s="228" t="s">
        <v>79</v>
      </c>
      <c r="I3827" s="23"/>
      <c r="J3827" s="23"/>
      <c r="O3827" s="217">
        <f t="shared" si="60"/>
        <v>-2918</v>
      </c>
    </row>
    <row r="3828" spans="2:15" ht="22.95" hidden="1" customHeight="1" x14ac:dyDescent="0.2">
      <c r="B3828" s="228" t="s">
        <v>208</v>
      </c>
      <c r="F3828" s="228" t="s">
        <v>79</v>
      </c>
      <c r="I3828" s="23"/>
      <c r="J3828" s="23"/>
      <c r="O3828" s="217">
        <f t="shared" si="60"/>
        <v>-2918</v>
      </c>
    </row>
    <row r="3829" spans="2:15" ht="22.95" hidden="1" customHeight="1" x14ac:dyDescent="0.2">
      <c r="B3829" s="228" t="s">
        <v>208</v>
      </c>
      <c r="F3829" s="228" t="s">
        <v>79</v>
      </c>
      <c r="I3829" s="23"/>
      <c r="J3829" s="23"/>
      <c r="O3829" s="217">
        <f t="shared" si="60"/>
        <v>-2918</v>
      </c>
    </row>
    <row r="3830" spans="2:15" ht="22.95" hidden="1" customHeight="1" x14ac:dyDescent="0.2">
      <c r="B3830" s="228" t="s">
        <v>208</v>
      </c>
      <c r="F3830" s="228" t="s">
        <v>79</v>
      </c>
      <c r="I3830" s="23"/>
      <c r="J3830" s="23"/>
      <c r="O3830" s="217">
        <f t="shared" si="60"/>
        <v>-2918</v>
      </c>
    </row>
    <row r="3831" spans="2:15" ht="22.95" hidden="1" customHeight="1" x14ac:dyDescent="0.2">
      <c r="B3831" s="228" t="s">
        <v>208</v>
      </c>
      <c r="F3831" s="228" t="s">
        <v>79</v>
      </c>
      <c r="I3831" s="23"/>
      <c r="J3831" s="23"/>
      <c r="O3831" s="217">
        <f t="shared" si="60"/>
        <v>-2918</v>
      </c>
    </row>
    <row r="3832" spans="2:15" ht="22.95" hidden="1" customHeight="1" x14ac:dyDescent="0.2">
      <c r="B3832" s="228" t="s">
        <v>208</v>
      </c>
      <c r="F3832" s="228" t="s">
        <v>79</v>
      </c>
      <c r="I3832" s="23"/>
      <c r="J3832" s="23"/>
      <c r="O3832" s="217">
        <f t="shared" si="60"/>
        <v>-2918</v>
      </c>
    </row>
    <row r="3833" spans="2:15" ht="22.95" hidden="1" customHeight="1" x14ac:dyDescent="0.2">
      <c r="B3833" s="228" t="s">
        <v>208</v>
      </c>
      <c r="F3833" s="228" t="s">
        <v>79</v>
      </c>
      <c r="I3833" s="23"/>
      <c r="J3833" s="23"/>
      <c r="O3833" s="217">
        <f t="shared" si="60"/>
        <v>-2918</v>
      </c>
    </row>
    <row r="3834" spans="2:15" ht="22.95" hidden="1" customHeight="1" x14ac:dyDescent="0.2">
      <c r="B3834" s="228" t="s">
        <v>208</v>
      </c>
      <c r="F3834" s="228" t="s">
        <v>79</v>
      </c>
      <c r="I3834" s="23"/>
      <c r="J3834" s="23"/>
      <c r="O3834" s="217">
        <f t="shared" si="60"/>
        <v>-2918</v>
      </c>
    </row>
    <row r="3835" spans="2:15" ht="22.95" hidden="1" customHeight="1" x14ac:dyDescent="0.2">
      <c r="B3835" s="228" t="s">
        <v>208</v>
      </c>
      <c r="F3835" s="228" t="s">
        <v>79</v>
      </c>
      <c r="I3835" s="23"/>
      <c r="J3835" s="23"/>
      <c r="O3835" s="217">
        <f t="shared" si="60"/>
        <v>-2918</v>
      </c>
    </row>
    <row r="3836" spans="2:15" ht="22.95" hidden="1" customHeight="1" x14ac:dyDescent="0.2">
      <c r="B3836" s="228" t="s">
        <v>208</v>
      </c>
      <c r="F3836" s="228" t="s">
        <v>79</v>
      </c>
      <c r="I3836" s="23"/>
      <c r="J3836" s="23"/>
      <c r="O3836" s="217">
        <f t="shared" si="60"/>
        <v>-2918</v>
      </c>
    </row>
    <row r="3837" spans="2:15" ht="22.95" hidden="1" customHeight="1" x14ac:dyDescent="0.2">
      <c r="B3837" s="228" t="s">
        <v>208</v>
      </c>
      <c r="F3837" s="228" t="s">
        <v>79</v>
      </c>
      <c r="I3837" s="23"/>
      <c r="J3837" s="23"/>
      <c r="O3837" s="217">
        <f t="shared" si="60"/>
        <v>-2918</v>
      </c>
    </row>
    <row r="3838" spans="2:15" ht="22.95" hidden="1" customHeight="1" x14ac:dyDescent="0.2">
      <c r="B3838" s="228" t="s">
        <v>208</v>
      </c>
      <c r="F3838" s="228" t="s">
        <v>79</v>
      </c>
      <c r="I3838" s="23"/>
      <c r="J3838" s="23"/>
      <c r="O3838" s="217">
        <f t="shared" si="60"/>
        <v>-2918</v>
      </c>
    </row>
    <row r="3839" spans="2:15" ht="22.95" hidden="1" customHeight="1" x14ac:dyDescent="0.2">
      <c r="B3839" s="228" t="s">
        <v>208</v>
      </c>
      <c r="F3839" s="228" t="s">
        <v>79</v>
      </c>
      <c r="I3839" s="23"/>
      <c r="J3839" s="23"/>
      <c r="O3839" s="217">
        <f t="shared" si="60"/>
        <v>-2918</v>
      </c>
    </row>
    <row r="3840" spans="2:15" ht="22.95" hidden="1" customHeight="1" x14ac:dyDescent="0.2">
      <c r="B3840" s="228" t="s">
        <v>208</v>
      </c>
      <c r="F3840" s="228" t="s">
        <v>79</v>
      </c>
      <c r="I3840" s="23"/>
      <c r="J3840" s="23"/>
      <c r="O3840" s="217">
        <f t="shared" si="60"/>
        <v>-2918</v>
      </c>
    </row>
    <row r="3841" spans="2:15" ht="22.95" hidden="1" customHeight="1" x14ac:dyDescent="0.2">
      <c r="B3841" s="228" t="s">
        <v>208</v>
      </c>
      <c r="F3841" s="228" t="s">
        <v>79</v>
      </c>
      <c r="I3841" s="23"/>
      <c r="J3841" s="23"/>
      <c r="O3841" s="217">
        <f t="shared" si="60"/>
        <v>-2918</v>
      </c>
    </row>
    <row r="3842" spans="2:15" ht="22.95" hidden="1" customHeight="1" x14ac:dyDescent="0.2">
      <c r="B3842" s="228" t="s">
        <v>208</v>
      </c>
      <c r="F3842" s="228" t="s">
        <v>79</v>
      </c>
      <c r="I3842" s="23"/>
      <c r="J3842" s="23"/>
      <c r="O3842" s="217">
        <f t="shared" si="60"/>
        <v>-2918</v>
      </c>
    </row>
    <row r="3843" spans="2:15" ht="22.95" hidden="1" customHeight="1" x14ac:dyDescent="0.2">
      <c r="B3843" s="228" t="s">
        <v>208</v>
      </c>
      <c r="F3843" s="228" t="s">
        <v>79</v>
      </c>
      <c r="I3843" s="23"/>
      <c r="J3843" s="23"/>
      <c r="O3843" s="217">
        <f t="shared" si="60"/>
        <v>-2918</v>
      </c>
    </row>
    <row r="3844" spans="2:15" ht="22.95" hidden="1" customHeight="1" x14ac:dyDescent="0.2">
      <c r="B3844" s="228" t="s">
        <v>208</v>
      </c>
      <c r="F3844" s="228" t="s">
        <v>79</v>
      </c>
      <c r="I3844" s="23"/>
      <c r="J3844" s="23"/>
      <c r="O3844" s="217">
        <f t="shared" si="60"/>
        <v>-2918</v>
      </c>
    </row>
    <row r="3845" spans="2:15" ht="22.95" hidden="1" customHeight="1" x14ac:dyDescent="0.2">
      <c r="B3845" s="228" t="s">
        <v>208</v>
      </c>
      <c r="F3845" s="228" t="s">
        <v>79</v>
      </c>
      <c r="I3845" s="23"/>
      <c r="J3845" s="23"/>
      <c r="O3845" s="217">
        <f t="shared" si="60"/>
        <v>-2918</v>
      </c>
    </row>
    <row r="3846" spans="2:15" ht="22.95" hidden="1" customHeight="1" x14ac:dyDescent="0.2">
      <c r="B3846" s="228" t="s">
        <v>208</v>
      </c>
      <c r="F3846" s="228" t="s">
        <v>79</v>
      </c>
      <c r="I3846" s="23"/>
      <c r="J3846" s="23"/>
      <c r="O3846" s="217">
        <f t="shared" si="60"/>
        <v>-2918</v>
      </c>
    </row>
    <row r="3847" spans="2:15" ht="22.95" hidden="1" customHeight="1" x14ac:dyDescent="0.2">
      <c r="B3847" s="228" t="s">
        <v>208</v>
      </c>
      <c r="F3847" s="228" t="s">
        <v>79</v>
      </c>
      <c r="I3847" s="23"/>
      <c r="J3847" s="23"/>
      <c r="O3847" s="217">
        <f t="shared" si="60"/>
        <v>-2918</v>
      </c>
    </row>
    <row r="3848" spans="2:15" ht="22.95" hidden="1" customHeight="1" x14ac:dyDescent="0.2">
      <c r="B3848" s="228" t="s">
        <v>208</v>
      </c>
      <c r="F3848" s="228" t="s">
        <v>79</v>
      </c>
      <c r="I3848" s="23"/>
      <c r="J3848" s="23"/>
      <c r="O3848" s="217">
        <f t="shared" si="60"/>
        <v>-2918</v>
      </c>
    </row>
    <row r="3849" spans="2:15" ht="22.95" hidden="1" customHeight="1" x14ac:dyDescent="0.2">
      <c r="B3849" s="228" t="s">
        <v>208</v>
      </c>
      <c r="F3849" s="228" t="s">
        <v>79</v>
      </c>
      <c r="I3849" s="23"/>
      <c r="J3849" s="23"/>
      <c r="O3849" s="217">
        <f t="shared" si="60"/>
        <v>-2918</v>
      </c>
    </row>
    <row r="3850" spans="2:15" ht="22.95" hidden="1" customHeight="1" x14ac:dyDescent="0.2">
      <c r="B3850" s="228" t="s">
        <v>208</v>
      </c>
      <c r="F3850" s="228" t="s">
        <v>79</v>
      </c>
      <c r="I3850" s="23"/>
      <c r="J3850" s="23"/>
      <c r="O3850" s="217">
        <f t="shared" si="60"/>
        <v>-2918</v>
      </c>
    </row>
    <row r="3851" spans="2:15" ht="22.95" hidden="1" customHeight="1" x14ac:dyDescent="0.2">
      <c r="B3851" s="228" t="s">
        <v>208</v>
      </c>
      <c r="F3851" s="228" t="s">
        <v>79</v>
      </c>
      <c r="I3851" s="23"/>
      <c r="J3851" s="23"/>
      <c r="O3851" s="217">
        <f t="shared" si="60"/>
        <v>-2918</v>
      </c>
    </row>
    <row r="3852" spans="2:15" ht="22.95" hidden="1" customHeight="1" x14ac:dyDescent="0.2">
      <c r="B3852" s="228" t="s">
        <v>208</v>
      </c>
      <c r="F3852" s="228" t="s">
        <v>79</v>
      </c>
      <c r="I3852" s="23"/>
      <c r="J3852" s="23"/>
      <c r="O3852" s="217">
        <f t="shared" si="60"/>
        <v>-2918</v>
      </c>
    </row>
    <row r="3853" spans="2:15" ht="22.95" hidden="1" customHeight="1" x14ac:dyDescent="0.2">
      <c r="B3853" s="228" t="s">
        <v>208</v>
      </c>
      <c r="F3853" s="228" t="s">
        <v>79</v>
      </c>
      <c r="I3853" s="23"/>
      <c r="J3853" s="23"/>
      <c r="O3853" s="217">
        <f t="shared" si="60"/>
        <v>-2918</v>
      </c>
    </row>
    <row r="3854" spans="2:15" ht="22.95" hidden="1" customHeight="1" x14ac:dyDescent="0.2">
      <c r="B3854" s="228" t="s">
        <v>208</v>
      </c>
      <c r="F3854" s="228" t="s">
        <v>79</v>
      </c>
      <c r="I3854" s="23"/>
      <c r="J3854" s="23"/>
      <c r="O3854" s="217">
        <f t="shared" si="60"/>
        <v>-2918</v>
      </c>
    </row>
    <row r="3855" spans="2:15" ht="22.95" hidden="1" customHeight="1" x14ac:dyDescent="0.2">
      <c r="B3855" s="228" t="s">
        <v>208</v>
      </c>
      <c r="F3855" s="228" t="s">
        <v>79</v>
      </c>
      <c r="I3855" s="23"/>
      <c r="J3855" s="23"/>
      <c r="O3855" s="217">
        <f t="shared" si="60"/>
        <v>-2918</v>
      </c>
    </row>
    <row r="3856" spans="2:15" ht="22.95" hidden="1" customHeight="1" x14ac:dyDescent="0.2">
      <c r="B3856" s="228" t="s">
        <v>208</v>
      </c>
      <c r="F3856" s="228" t="s">
        <v>79</v>
      </c>
      <c r="I3856" s="23"/>
      <c r="J3856" s="23"/>
      <c r="O3856" s="217">
        <f t="shared" si="60"/>
        <v>-2918</v>
      </c>
    </row>
    <row r="3857" spans="2:15" ht="22.95" hidden="1" customHeight="1" x14ac:dyDescent="0.2">
      <c r="B3857" s="228" t="s">
        <v>208</v>
      </c>
      <c r="F3857" s="228" t="s">
        <v>79</v>
      </c>
      <c r="I3857" s="23"/>
      <c r="J3857" s="23"/>
      <c r="O3857" s="217">
        <f t="shared" si="60"/>
        <v>-2918</v>
      </c>
    </row>
    <row r="3858" spans="2:15" ht="22.95" hidden="1" customHeight="1" x14ac:dyDescent="0.2">
      <c r="B3858" s="228" t="s">
        <v>208</v>
      </c>
      <c r="F3858" s="228" t="s">
        <v>79</v>
      </c>
      <c r="I3858" s="23"/>
      <c r="J3858" s="23"/>
      <c r="O3858" s="217">
        <f t="shared" si="60"/>
        <v>-2918</v>
      </c>
    </row>
    <row r="3859" spans="2:15" ht="22.95" hidden="1" customHeight="1" x14ac:dyDescent="0.2">
      <c r="B3859" s="228" t="s">
        <v>208</v>
      </c>
      <c r="F3859" s="228" t="s">
        <v>79</v>
      </c>
      <c r="I3859" s="23"/>
      <c r="J3859" s="23"/>
      <c r="O3859" s="217">
        <f t="shared" si="60"/>
        <v>-2918</v>
      </c>
    </row>
    <row r="3860" spans="2:15" ht="22.95" hidden="1" customHeight="1" x14ac:dyDescent="0.2">
      <c r="B3860" s="228" t="s">
        <v>208</v>
      </c>
      <c r="F3860" s="228" t="s">
        <v>79</v>
      </c>
      <c r="I3860" s="23"/>
      <c r="J3860" s="23"/>
      <c r="O3860" s="217">
        <f t="shared" si="60"/>
        <v>-2918</v>
      </c>
    </row>
    <row r="3861" spans="2:15" ht="22.95" hidden="1" customHeight="1" x14ac:dyDescent="0.2">
      <c r="B3861" s="228" t="s">
        <v>208</v>
      </c>
      <c r="F3861" s="228" t="s">
        <v>79</v>
      </c>
      <c r="I3861" s="23"/>
      <c r="J3861" s="23"/>
      <c r="O3861" s="217">
        <f t="shared" si="60"/>
        <v>-2918</v>
      </c>
    </row>
    <row r="3862" spans="2:15" ht="22.95" hidden="1" customHeight="1" x14ac:dyDescent="0.2">
      <c r="B3862" s="228" t="s">
        <v>208</v>
      </c>
      <c r="F3862" s="228" t="s">
        <v>79</v>
      </c>
      <c r="I3862" s="23"/>
      <c r="J3862" s="23"/>
      <c r="O3862" s="217">
        <f t="shared" si="60"/>
        <v>-2918</v>
      </c>
    </row>
    <row r="3863" spans="2:15" ht="22.95" hidden="1" customHeight="1" x14ac:dyDescent="0.2">
      <c r="B3863" s="228" t="s">
        <v>208</v>
      </c>
      <c r="F3863" s="228" t="s">
        <v>79</v>
      </c>
      <c r="I3863" s="23"/>
      <c r="J3863" s="23"/>
      <c r="O3863" s="217">
        <f t="shared" si="60"/>
        <v>-2918</v>
      </c>
    </row>
    <row r="3864" spans="2:15" ht="22.95" hidden="1" customHeight="1" x14ac:dyDescent="0.2">
      <c r="B3864" s="228" t="s">
        <v>208</v>
      </c>
      <c r="F3864" s="228" t="s">
        <v>79</v>
      </c>
      <c r="I3864" s="23"/>
      <c r="J3864" s="23"/>
      <c r="O3864" s="217">
        <f t="shared" si="60"/>
        <v>-2918</v>
      </c>
    </row>
    <row r="3865" spans="2:15" ht="22.95" hidden="1" customHeight="1" x14ac:dyDescent="0.2">
      <c r="B3865" s="228" t="s">
        <v>208</v>
      </c>
      <c r="F3865" s="228" t="s">
        <v>79</v>
      </c>
      <c r="I3865" s="23"/>
      <c r="J3865" s="23"/>
      <c r="O3865" s="217">
        <f t="shared" si="60"/>
        <v>-2918</v>
      </c>
    </row>
    <row r="3866" spans="2:15" ht="22.95" hidden="1" customHeight="1" x14ac:dyDescent="0.2">
      <c r="B3866" s="228" t="s">
        <v>208</v>
      </c>
      <c r="F3866" s="228" t="s">
        <v>79</v>
      </c>
      <c r="I3866" s="23"/>
      <c r="J3866" s="23"/>
      <c r="O3866" s="217">
        <f t="shared" si="60"/>
        <v>-2918</v>
      </c>
    </row>
    <row r="3867" spans="2:15" ht="22.95" hidden="1" customHeight="1" x14ac:dyDescent="0.2">
      <c r="B3867" s="228" t="s">
        <v>208</v>
      </c>
      <c r="F3867" s="228" t="s">
        <v>79</v>
      </c>
      <c r="I3867" s="23"/>
      <c r="J3867" s="23"/>
      <c r="O3867" s="217">
        <f t="shared" si="60"/>
        <v>-2918</v>
      </c>
    </row>
    <row r="3868" spans="2:15" ht="22.95" hidden="1" customHeight="1" x14ac:dyDescent="0.2">
      <c r="B3868" s="228" t="s">
        <v>208</v>
      </c>
      <c r="F3868" s="228" t="s">
        <v>79</v>
      </c>
      <c r="I3868" s="23"/>
      <c r="J3868" s="23"/>
      <c r="O3868" s="217">
        <f t="shared" si="60"/>
        <v>-2918</v>
      </c>
    </row>
    <row r="3869" spans="2:15" ht="22.95" hidden="1" customHeight="1" x14ac:dyDescent="0.2">
      <c r="B3869" s="228" t="s">
        <v>208</v>
      </c>
      <c r="F3869" s="228" t="s">
        <v>79</v>
      </c>
      <c r="I3869" s="23"/>
      <c r="J3869" s="23"/>
      <c r="O3869" s="217">
        <f t="shared" si="60"/>
        <v>-2918</v>
      </c>
    </row>
    <row r="3870" spans="2:15" ht="22.95" hidden="1" customHeight="1" x14ac:dyDescent="0.2">
      <c r="B3870" s="228" t="s">
        <v>208</v>
      </c>
      <c r="F3870" s="228" t="s">
        <v>79</v>
      </c>
      <c r="I3870" s="23"/>
      <c r="J3870" s="23"/>
      <c r="O3870" s="217">
        <f t="shared" si="60"/>
        <v>-2918</v>
      </c>
    </row>
    <row r="3871" spans="2:15" ht="22.95" hidden="1" customHeight="1" x14ac:dyDescent="0.2">
      <c r="B3871" s="228" t="s">
        <v>208</v>
      </c>
      <c r="F3871" s="228" t="s">
        <v>79</v>
      </c>
      <c r="I3871" s="23"/>
      <c r="J3871" s="23"/>
      <c r="O3871" s="217">
        <f t="shared" si="60"/>
        <v>-2918</v>
      </c>
    </row>
    <row r="3872" spans="2:15" ht="22.95" hidden="1" customHeight="1" x14ac:dyDescent="0.2">
      <c r="B3872" s="228" t="s">
        <v>208</v>
      </c>
      <c r="F3872" s="228" t="s">
        <v>79</v>
      </c>
      <c r="I3872" s="23"/>
      <c r="J3872" s="23"/>
      <c r="O3872" s="217">
        <f t="shared" si="60"/>
        <v>-2918</v>
      </c>
    </row>
    <row r="3873" spans="2:15" ht="22.95" hidden="1" customHeight="1" x14ac:dyDescent="0.2">
      <c r="B3873" s="228" t="s">
        <v>208</v>
      </c>
      <c r="F3873" s="228" t="s">
        <v>79</v>
      </c>
      <c r="I3873" s="23"/>
      <c r="J3873" s="23"/>
      <c r="O3873" s="217">
        <f t="shared" si="60"/>
        <v>-2918</v>
      </c>
    </row>
    <row r="3874" spans="2:15" ht="22.95" hidden="1" customHeight="1" x14ac:dyDescent="0.2">
      <c r="B3874" s="228" t="s">
        <v>208</v>
      </c>
      <c r="F3874" s="228" t="s">
        <v>79</v>
      </c>
      <c r="I3874" s="23"/>
      <c r="J3874" s="23"/>
      <c r="O3874" s="217">
        <f t="shared" si="60"/>
        <v>-2918</v>
      </c>
    </row>
    <row r="3875" spans="2:15" ht="22.95" hidden="1" customHeight="1" x14ac:dyDescent="0.2">
      <c r="B3875" s="228" t="s">
        <v>208</v>
      </c>
      <c r="F3875" s="228" t="s">
        <v>79</v>
      </c>
      <c r="I3875" s="23"/>
      <c r="J3875" s="23"/>
      <c r="O3875" s="217">
        <f t="shared" ref="O3875:O3938" si="61">O3874+M3875-N3875</f>
        <v>-2918</v>
      </c>
    </row>
    <row r="3876" spans="2:15" ht="22.95" hidden="1" customHeight="1" x14ac:dyDescent="0.2">
      <c r="B3876" s="228" t="s">
        <v>208</v>
      </c>
      <c r="F3876" s="228" t="s">
        <v>79</v>
      </c>
      <c r="I3876" s="23"/>
      <c r="J3876" s="23"/>
      <c r="O3876" s="217">
        <f t="shared" si="61"/>
        <v>-2918</v>
      </c>
    </row>
    <row r="3877" spans="2:15" ht="22.95" hidden="1" customHeight="1" x14ac:dyDescent="0.2">
      <c r="B3877" s="228" t="s">
        <v>208</v>
      </c>
      <c r="F3877" s="228" t="s">
        <v>79</v>
      </c>
      <c r="I3877" s="23"/>
      <c r="J3877" s="23"/>
      <c r="O3877" s="217">
        <f t="shared" si="61"/>
        <v>-2918</v>
      </c>
    </row>
    <row r="3878" spans="2:15" ht="22.95" hidden="1" customHeight="1" x14ac:dyDescent="0.2">
      <c r="B3878" s="228" t="s">
        <v>208</v>
      </c>
      <c r="F3878" s="228" t="s">
        <v>79</v>
      </c>
      <c r="I3878" s="23"/>
      <c r="J3878" s="23"/>
      <c r="O3878" s="217">
        <f t="shared" si="61"/>
        <v>-2918</v>
      </c>
    </row>
    <row r="3879" spans="2:15" ht="22.95" hidden="1" customHeight="1" x14ac:dyDescent="0.2">
      <c r="B3879" s="228" t="s">
        <v>208</v>
      </c>
      <c r="F3879" s="228" t="s">
        <v>79</v>
      </c>
      <c r="I3879" s="23"/>
      <c r="J3879" s="23"/>
      <c r="O3879" s="217">
        <f t="shared" si="61"/>
        <v>-2918</v>
      </c>
    </row>
    <row r="3880" spans="2:15" ht="22.95" hidden="1" customHeight="1" x14ac:dyDescent="0.2">
      <c r="B3880" s="228" t="s">
        <v>208</v>
      </c>
      <c r="F3880" s="228" t="s">
        <v>79</v>
      </c>
      <c r="I3880" s="23"/>
      <c r="J3880" s="23"/>
      <c r="O3880" s="217">
        <f t="shared" si="61"/>
        <v>-2918</v>
      </c>
    </row>
    <row r="3881" spans="2:15" ht="22.95" hidden="1" customHeight="1" x14ac:dyDescent="0.2">
      <c r="B3881" s="228" t="s">
        <v>208</v>
      </c>
      <c r="F3881" s="228" t="s">
        <v>79</v>
      </c>
      <c r="I3881" s="23"/>
      <c r="J3881" s="23"/>
      <c r="O3881" s="217">
        <f t="shared" si="61"/>
        <v>-2918</v>
      </c>
    </row>
    <row r="3882" spans="2:15" ht="22.95" hidden="1" customHeight="1" x14ac:dyDescent="0.2">
      <c r="B3882" s="228" t="s">
        <v>208</v>
      </c>
      <c r="F3882" s="228" t="s">
        <v>79</v>
      </c>
      <c r="I3882" s="23"/>
      <c r="J3882" s="23"/>
      <c r="O3882" s="217">
        <f t="shared" si="61"/>
        <v>-2918</v>
      </c>
    </row>
    <row r="3883" spans="2:15" ht="22.95" hidden="1" customHeight="1" x14ac:dyDescent="0.2">
      <c r="B3883" s="228" t="s">
        <v>208</v>
      </c>
      <c r="F3883" s="228" t="s">
        <v>79</v>
      </c>
      <c r="I3883" s="23"/>
      <c r="J3883" s="23"/>
      <c r="O3883" s="217">
        <f t="shared" si="61"/>
        <v>-2918</v>
      </c>
    </row>
    <row r="3884" spans="2:15" ht="22.95" hidden="1" customHeight="1" x14ac:dyDescent="0.2">
      <c r="B3884" s="228" t="s">
        <v>208</v>
      </c>
      <c r="F3884" s="228" t="s">
        <v>79</v>
      </c>
      <c r="I3884" s="23"/>
      <c r="J3884" s="23"/>
      <c r="O3884" s="217">
        <f t="shared" si="61"/>
        <v>-2918</v>
      </c>
    </row>
    <row r="3885" spans="2:15" ht="22.95" hidden="1" customHeight="1" x14ac:dyDescent="0.2">
      <c r="B3885" s="228" t="s">
        <v>208</v>
      </c>
      <c r="F3885" s="228" t="s">
        <v>79</v>
      </c>
      <c r="I3885" s="23"/>
      <c r="J3885" s="23"/>
      <c r="O3885" s="217">
        <f t="shared" si="61"/>
        <v>-2918</v>
      </c>
    </row>
    <row r="3886" spans="2:15" ht="22.95" hidden="1" customHeight="1" x14ac:dyDescent="0.2">
      <c r="B3886" s="228" t="s">
        <v>208</v>
      </c>
      <c r="F3886" s="228" t="s">
        <v>79</v>
      </c>
      <c r="I3886" s="23"/>
      <c r="J3886" s="23"/>
      <c r="O3886" s="217">
        <f t="shared" si="61"/>
        <v>-2918</v>
      </c>
    </row>
    <row r="3887" spans="2:15" ht="22.95" hidden="1" customHeight="1" x14ac:dyDescent="0.2">
      <c r="B3887" s="228" t="s">
        <v>208</v>
      </c>
      <c r="F3887" s="228" t="s">
        <v>79</v>
      </c>
      <c r="I3887" s="23"/>
      <c r="J3887" s="23"/>
      <c r="O3887" s="217">
        <f t="shared" si="61"/>
        <v>-2918</v>
      </c>
    </row>
    <row r="3888" spans="2:15" ht="22.95" hidden="1" customHeight="1" x14ac:dyDescent="0.2">
      <c r="B3888" s="228" t="s">
        <v>208</v>
      </c>
      <c r="F3888" s="228" t="s">
        <v>79</v>
      </c>
      <c r="I3888" s="23"/>
      <c r="J3888" s="23"/>
      <c r="O3888" s="217">
        <f t="shared" si="61"/>
        <v>-2918</v>
      </c>
    </row>
    <row r="3889" spans="2:15" ht="22.95" hidden="1" customHeight="1" x14ac:dyDescent="0.2">
      <c r="B3889" s="228" t="s">
        <v>208</v>
      </c>
      <c r="F3889" s="228" t="s">
        <v>79</v>
      </c>
      <c r="I3889" s="23"/>
      <c r="J3889" s="23"/>
      <c r="O3889" s="217">
        <f t="shared" si="61"/>
        <v>-2918</v>
      </c>
    </row>
    <row r="3890" spans="2:15" ht="22.95" hidden="1" customHeight="1" x14ac:dyDescent="0.2">
      <c r="B3890" s="228" t="s">
        <v>208</v>
      </c>
      <c r="F3890" s="228" t="s">
        <v>79</v>
      </c>
      <c r="I3890" s="23"/>
      <c r="J3890" s="23"/>
      <c r="O3890" s="217">
        <f t="shared" si="61"/>
        <v>-2918</v>
      </c>
    </row>
    <row r="3891" spans="2:15" ht="22.95" hidden="1" customHeight="1" x14ac:dyDescent="0.2">
      <c r="B3891" s="228" t="s">
        <v>208</v>
      </c>
      <c r="F3891" s="228" t="s">
        <v>79</v>
      </c>
      <c r="I3891" s="23"/>
      <c r="J3891" s="23"/>
      <c r="O3891" s="217">
        <f t="shared" si="61"/>
        <v>-2918</v>
      </c>
    </row>
    <row r="3892" spans="2:15" ht="22.95" hidden="1" customHeight="1" x14ac:dyDescent="0.2">
      <c r="B3892" s="228" t="s">
        <v>208</v>
      </c>
      <c r="F3892" s="228" t="s">
        <v>79</v>
      </c>
      <c r="I3892" s="23"/>
      <c r="J3892" s="23"/>
      <c r="O3892" s="217">
        <f t="shared" si="61"/>
        <v>-2918</v>
      </c>
    </row>
    <row r="3893" spans="2:15" ht="22.95" hidden="1" customHeight="1" x14ac:dyDescent="0.2">
      <c r="B3893" s="228" t="s">
        <v>208</v>
      </c>
      <c r="F3893" s="228" t="s">
        <v>79</v>
      </c>
      <c r="I3893" s="23"/>
      <c r="J3893" s="23"/>
      <c r="O3893" s="217">
        <f t="shared" si="61"/>
        <v>-2918</v>
      </c>
    </row>
    <row r="3894" spans="2:15" ht="22.95" hidden="1" customHeight="1" x14ac:dyDescent="0.2">
      <c r="B3894" s="228" t="s">
        <v>208</v>
      </c>
      <c r="F3894" s="228" t="s">
        <v>79</v>
      </c>
      <c r="I3894" s="23"/>
      <c r="J3894" s="23"/>
      <c r="O3894" s="217">
        <f t="shared" si="61"/>
        <v>-2918</v>
      </c>
    </row>
    <row r="3895" spans="2:15" ht="22.95" hidden="1" customHeight="1" x14ac:dyDescent="0.2">
      <c r="B3895" s="228" t="s">
        <v>208</v>
      </c>
      <c r="F3895" s="228" t="s">
        <v>79</v>
      </c>
      <c r="I3895" s="23"/>
      <c r="J3895" s="23"/>
      <c r="O3895" s="217">
        <f t="shared" si="61"/>
        <v>-2918</v>
      </c>
    </row>
    <row r="3896" spans="2:15" ht="22.95" hidden="1" customHeight="1" x14ac:dyDescent="0.2">
      <c r="B3896" s="228" t="s">
        <v>208</v>
      </c>
      <c r="F3896" s="228" t="s">
        <v>79</v>
      </c>
      <c r="I3896" s="23"/>
      <c r="J3896" s="23"/>
      <c r="O3896" s="217">
        <f t="shared" si="61"/>
        <v>-2918</v>
      </c>
    </row>
    <row r="3897" spans="2:15" ht="22.95" hidden="1" customHeight="1" x14ac:dyDescent="0.2">
      <c r="B3897" s="228" t="s">
        <v>208</v>
      </c>
      <c r="F3897" s="228" t="s">
        <v>79</v>
      </c>
      <c r="I3897" s="23"/>
      <c r="J3897" s="23"/>
      <c r="O3897" s="217">
        <f t="shared" si="61"/>
        <v>-2918</v>
      </c>
    </row>
    <row r="3898" spans="2:15" ht="22.95" hidden="1" customHeight="1" x14ac:dyDescent="0.2">
      <c r="B3898" s="228" t="s">
        <v>208</v>
      </c>
      <c r="F3898" s="228" t="s">
        <v>79</v>
      </c>
      <c r="I3898" s="23"/>
      <c r="J3898" s="23"/>
      <c r="O3898" s="217">
        <f t="shared" si="61"/>
        <v>-2918</v>
      </c>
    </row>
    <row r="3899" spans="2:15" ht="22.95" hidden="1" customHeight="1" x14ac:dyDescent="0.2">
      <c r="B3899" s="228" t="s">
        <v>208</v>
      </c>
      <c r="F3899" s="228" t="s">
        <v>79</v>
      </c>
      <c r="I3899" s="23"/>
      <c r="J3899" s="23"/>
      <c r="O3899" s="217">
        <f t="shared" si="61"/>
        <v>-2918</v>
      </c>
    </row>
    <row r="3900" spans="2:15" ht="22.95" hidden="1" customHeight="1" x14ac:dyDescent="0.2">
      <c r="B3900" s="228" t="s">
        <v>208</v>
      </c>
      <c r="F3900" s="228" t="s">
        <v>79</v>
      </c>
      <c r="I3900" s="23"/>
      <c r="J3900" s="23"/>
      <c r="O3900" s="217">
        <f t="shared" si="61"/>
        <v>-2918</v>
      </c>
    </row>
    <row r="3901" spans="2:15" ht="22.95" hidden="1" customHeight="1" x14ac:dyDescent="0.2">
      <c r="B3901" s="228" t="s">
        <v>208</v>
      </c>
      <c r="F3901" s="228" t="s">
        <v>79</v>
      </c>
      <c r="I3901" s="23"/>
      <c r="J3901" s="23"/>
      <c r="O3901" s="217">
        <f t="shared" si="61"/>
        <v>-2918</v>
      </c>
    </row>
    <row r="3902" spans="2:15" ht="22.95" hidden="1" customHeight="1" x14ac:dyDescent="0.2">
      <c r="B3902" s="228" t="s">
        <v>208</v>
      </c>
      <c r="F3902" s="228" t="s">
        <v>79</v>
      </c>
      <c r="I3902" s="23"/>
      <c r="J3902" s="23"/>
      <c r="O3902" s="217">
        <f t="shared" si="61"/>
        <v>-2918</v>
      </c>
    </row>
    <row r="3903" spans="2:15" ht="22.95" hidden="1" customHeight="1" x14ac:dyDescent="0.2">
      <c r="B3903" s="228" t="s">
        <v>208</v>
      </c>
      <c r="F3903" s="228" t="s">
        <v>79</v>
      </c>
      <c r="I3903" s="23"/>
      <c r="J3903" s="23"/>
      <c r="O3903" s="217">
        <f t="shared" si="61"/>
        <v>-2918</v>
      </c>
    </row>
    <row r="3904" spans="2:15" ht="22.95" hidden="1" customHeight="1" x14ac:dyDescent="0.2">
      <c r="B3904" s="228" t="s">
        <v>208</v>
      </c>
      <c r="F3904" s="228" t="s">
        <v>79</v>
      </c>
      <c r="I3904" s="23"/>
      <c r="J3904" s="23"/>
      <c r="O3904" s="217">
        <f t="shared" si="61"/>
        <v>-2918</v>
      </c>
    </row>
    <row r="3905" spans="2:15" ht="22.95" hidden="1" customHeight="1" x14ac:dyDescent="0.2">
      <c r="B3905" s="228" t="s">
        <v>208</v>
      </c>
      <c r="F3905" s="228" t="s">
        <v>79</v>
      </c>
      <c r="I3905" s="23"/>
      <c r="J3905" s="23"/>
      <c r="O3905" s="217">
        <f t="shared" si="61"/>
        <v>-2918</v>
      </c>
    </row>
    <row r="3906" spans="2:15" ht="22.95" hidden="1" customHeight="1" x14ac:dyDescent="0.2">
      <c r="B3906" s="228" t="s">
        <v>208</v>
      </c>
      <c r="F3906" s="228" t="s">
        <v>79</v>
      </c>
      <c r="I3906" s="23"/>
      <c r="J3906" s="23"/>
      <c r="O3906" s="217">
        <f t="shared" si="61"/>
        <v>-2918</v>
      </c>
    </row>
    <row r="3907" spans="2:15" ht="22.95" hidden="1" customHeight="1" x14ac:dyDescent="0.2">
      <c r="B3907" s="228" t="s">
        <v>208</v>
      </c>
      <c r="F3907" s="228" t="s">
        <v>79</v>
      </c>
      <c r="I3907" s="23"/>
      <c r="J3907" s="23"/>
      <c r="O3907" s="217">
        <f t="shared" si="61"/>
        <v>-2918</v>
      </c>
    </row>
    <row r="3908" spans="2:15" ht="22.95" hidden="1" customHeight="1" x14ac:dyDescent="0.2">
      <c r="B3908" s="228" t="s">
        <v>208</v>
      </c>
      <c r="F3908" s="228" t="s">
        <v>79</v>
      </c>
      <c r="I3908" s="23"/>
      <c r="J3908" s="23"/>
      <c r="O3908" s="217">
        <f t="shared" si="61"/>
        <v>-2918</v>
      </c>
    </row>
    <row r="3909" spans="2:15" ht="22.95" hidden="1" customHeight="1" x14ac:dyDescent="0.2">
      <c r="B3909" s="228" t="s">
        <v>208</v>
      </c>
      <c r="F3909" s="228" t="s">
        <v>79</v>
      </c>
      <c r="I3909" s="23"/>
      <c r="J3909" s="23"/>
      <c r="O3909" s="217">
        <f t="shared" si="61"/>
        <v>-2918</v>
      </c>
    </row>
    <row r="3910" spans="2:15" ht="22.95" hidden="1" customHeight="1" x14ac:dyDescent="0.2">
      <c r="B3910" s="228" t="s">
        <v>208</v>
      </c>
      <c r="F3910" s="228" t="s">
        <v>79</v>
      </c>
      <c r="I3910" s="23"/>
      <c r="J3910" s="23"/>
      <c r="O3910" s="217">
        <f t="shared" si="61"/>
        <v>-2918</v>
      </c>
    </row>
    <row r="3911" spans="2:15" ht="22.95" hidden="1" customHeight="1" x14ac:dyDescent="0.2">
      <c r="B3911" s="228" t="s">
        <v>208</v>
      </c>
      <c r="F3911" s="228" t="s">
        <v>79</v>
      </c>
      <c r="I3911" s="23"/>
      <c r="J3911" s="23"/>
      <c r="O3911" s="217">
        <f t="shared" si="61"/>
        <v>-2918</v>
      </c>
    </row>
    <row r="3912" spans="2:15" ht="22.95" hidden="1" customHeight="1" x14ac:dyDescent="0.2">
      <c r="B3912" s="228" t="s">
        <v>208</v>
      </c>
      <c r="F3912" s="228" t="s">
        <v>79</v>
      </c>
      <c r="I3912" s="23"/>
      <c r="J3912" s="23"/>
      <c r="O3912" s="217">
        <f t="shared" si="61"/>
        <v>-2918</v>
      </c>
    </row>
    <row r="3913" spans="2:15" ht="22.95" hidden="1" customHeight="1" x14ac:dyDescent="0.2">
      <c r="B3913" s="228" t="s">
        <v>208</v>
      </c>
      <c r="F3913" s="228" t="s">
        <v>79</v>
      </c>
      <c r="I3913" s="23"/>
      <c r="J3913" s="23"/>
      <c r="O3913" s="217">
        <f t="shared" si="61"/>
        <v>-2918</v>
      </c>
    </row>
    <row r="3914" spans="2:15" ht="22.95" hidden="1" customHeight="1" x14ac:dyDescent="0.2">
      <c r="B3914" s="228" t="s">
        <v>208</v>
      </c>
      <c r="F3914" s="228" t="s">
        <v>79</v>
      </c>
      <c r="I3914" s="23"/>
      <c r="J3914" s="23"/>
      <c r="O3914" s="217">
        <f t="shared" si="61"/>
        <v>-2918</v>
      </c>
    </row>
    <row r="3915" spans="2:15" ht="22.95" hidden="1" customHeight="1" x14ac:dyDescent="0.2">
      <c r="B3915" s="228" t="s">
        <v>208</v>
      </c>
      <c r="F3915" s="228" t="s">
        <v>79</v>
      </c>
      <c r="I3915" s="23"/>
      <c r="J3915" s="23"/>
      <c r="O3915" s="217">
        <f t="shared" si="61"/>
        <v>-2918</v>
      </c>
    </row>
    <row r="3916" spans="2:15" ht="22.95" hidden="1" customHeight="1" x14ac:dyDescent="0.2">
      <c r="B3916" s="228" t="s">
        <v>208</v>
      </c>
      <c r="F3916" s="228" t="s">
        <v>79</v>
      </c>
      <c r="I3916" s="23"/>
      <c r="J3916" s="23"/>
      <c r="O3916" s="217">
        <f t="shared" si="61"/>
        <v>-2918</v>
      </c>
    </row>
    <row r="3917" spans="2:15" ht="22.95" hidden="1" customHeight="1" x14ac:dyDescent="0.2">
      <c r="B3917" s="228" t="s">
        <v>208</v>
      </c>
      <c r="F3917" s="228" t="s">
        <v>79</v>
      </c>
      <c r="I3917" s="23"/>
      <c r="J3917" s="23"/>
      <c r="O3917" s="217">
        <f t="shared" si="61"/>
        <v>-2918</v>
      </c>
    </row>
    <row r="3918" spans="2:15" ht="22.95" hidden="1" customHeight="1" x14ac:dyDescent="0.2">
      <c r="B3918" s="228" t="s">
        <v>208</v>
      </c>
      <c r="F3918" s="228" t="s">
        <v>79</v>
      </c>
      <c r="I3918" s="23"/>
      <c r="J3918" s="23"/>
      <c r="O3918" s="217">
        <f t="shared" si="61"/>
        <v>-2918</v>
      </c>
    </row>
    <row r="3919" spans="2:15" ht="22.95" hidden="1" customHeight="1" x14ac:dyDescent="0.2">
      <c r="B3919" s="228" t="s">
        <v>208</v>
      </c>
      <c r="F3919" s="228" t="s">
        <v>79</v>
      </c>
      <c r="I3919" s="23"/>
      <c r="J3919" s="23"/>
      <c r="O3919" s="217">
        <f t="shared" si="61"/>
        <v>-2918</v>
      </c>
    </row>
    <row r="3920" spans="2:15" ht="22.95" hidden="1" customHeight="1" x14ac:dyDescent="0.2">
      <c r="B3920" s="228" t="s">
        <v>208</v>
      </c>
      <c r="F3920" s="228" t="s">
        <v>79</v>
      </c>
      <c r="I3920" s="23"/>
      <c r="J3920" s="23"/>
      <c r="O3920" s="217">
        <f t="shared" si="61"/>
        <v>-2918</v>
      </c>
    </row>
    <row r="3921" spans="2:15" ht="22.95" hidden="1" customHeight="1" x14ac:dyDescent="0.2">
      <c r="B3921" s="228" t="s">
        <v>208</v>
      </c>
      <c r="F3921" s="228" t="s">
        <v>79</v>
      </c>
      <c r="I3921" s="23"/>
      <c r="J3921" s="23"/>
      <c r="O3921" s="217">
        <f t="shared" si="61"/>
        <v>-2918</v>
      </c>
    </row>
    <row r="3922" spans="2:15" ht="22.95" hidden="1" customHeight="1" x14ac:dyDescent="0.2">
      <c r="B3922" s="228" t="s">
        <v>208</v>
      </c>
      <c r="F3922" s="228" t="s">
        <v>79</v>
      </c>
      <c r="I3922" s="23"/>
      <c r="J3922" s="23"/>
      <c r="O3922" s="217">
        <f t="shared" si="61"/>
        <v>-2918</v>
      </c>
    </row>
    <row r="3923" spans="2:15" ht="22.95" hidden="1" customHeight="1" x14ac:dyDescent="0.2">
      <c r="B3923" s="228" t="s">
        <v>208</v>
      </c>
      <c r="F3923" s="228" t="s">
        <v>79</v>
      </c>
      <c r="I3923" s="23"/>
      <c r="J3923" s="23"/>
      <c r="O3923" s="217">
        <f t="shared" si="61"/>
        <v>-2918</v>
      </c>
    </row>
    <row r="3924" spans="2:15" ht="22.95" hidden="1" customHeight="1" x14ac:dyDescent="0.2">
      <c r="B3924" s="228" t="s">
        <v>208</v>
      </c>
      <c r="F3924" s="228" t="s">
        <v>79</v>
      </c>
      <c r="I3924" s="23"/>
      <c r="J3924" s="23"/>
      <c r="O3924" s="217">
        <f t="shared" si="61"/>
        <v>-2918</v>
      </c>
    </row>
    <row r="3925" spans="2:15" ht="22.95" hidden="1" customHeight="1" x14ac:dyDescent="0.2">
      <c r="B3925" s="228" t="s">
        <v>208</v>
      </c>
      <c r="F3925" s="228" t="s">
        <v>79</v>
      </c>
      <c r="I3925" s="23"/>
      <c r="J3925" s="23"/>
      <c r="O3925" s="217">
        <f t="shared" si="61"/>
        <v>-2918</v>
      </c>
    </row>
    <row r="3926" spans="2:15" ht="22.95" hidden="1" customHeight="1" x14ac:dyDescent="0.2">
      <c r="B3926" s="228" t="s">
        <v>208</v>
      </c>
      <c r="F3926" s="228" t="s">
        <v>79</v>
      </c>
      <c r="I3926" s="23"/>
      <c r="J3926" s="23"/>
      <c r="O3926" s="217">
        <f t="shared" si="61"/>
        <v>-2918</v>
      </c>
    </row>
    <row r="3927" spans="2:15" ht="22.95" hidden="1" customHeight="1" x14ac:dyDescent="0.2">
      <c r="B3927" s="228" t="s">
        <v>208</v>
      </c>
      <c r="F3927" s="228" t="s">
        <v>79</v>
      </c>
      <c r="I3927" s="23"/>
      <c r="J3927" s="23"/>
      <c r="O3927" s="217">
        <f t="shared" si="61"/>
        <v>-2918</v>
      </c>
    </row>
    <row r="3928" spans="2:15" ht="22.95" hidden="1" customHeight="1" x14ac:dyDescent="0.2">
      <c r="B3928" s="228" t="s">
        <v>208</v>
      </c>
      <c r="F3928" s="228" t="s">
        <v>79</v>
      </c>
      <c r="I3928" s="23"/>
      <c r="J3928" s="23"/>
      <c r="O3928" s="217">
        <f t="shared" si="61"/>
        <v>-2918</v>
      </c>
    </row>
    <row r="3929" spans="2:15" ht="22.95" hidden="1" customHeight="1" x14ac:dyDescent="0.2">
      <c r="B3929" s="228" t="s">
        <v>208</v>
      </c>
      <c r="F3929" s="228" t="s">
        <v>79</v>
      </c>
      <c r="I3929" s="23"/>
      <c r="J3929" s="23"/>
      <c r="O3929" s="217">
        <f t="shared" si="61"/>
        <v>-2918</v>
      </c>
    </row>
    <row r="3930" spans="2:15" ht="22.95" hidden="1" customHeight="1" x14ac:dyDescent="0.2">
      <c r="B3930" s="228" t="s">
        <v>208</v>
      </c>
      <c r="F3930" s="228" t="s">
        <v>79</v>
      </c>
      <c r="I3930" s="23"/>
      <c r="J3930" s="23"/>
      <c r="O3930" s="217">
        <f t="shared" si="61"/>
        <v>-2918</v>
      </c>
    </row>
    <row r="3931" spans="2:15" ht="22.95" hidden="1" customHeight="1" x14ac:dyDescent="0.2">
      <c r="B3931" s="228" t="s">
        <v>208</v>
      </c>
      <c r="F3931" s="228" t="s">
        <v>79</v>
      </c>
      <c r="I3931" s="23"/>
      <c r="J3931" s="23"/>
      <c r="O3931" s="217">
        <f t="shared" si="61"/>
        <v>-2918</v>
      </c>
    </row>
    <row r="3932" spans="2:15" ht="22.95" hidden="1" customHeight="1" x14ac:dyDescent="0.2">
      <c r="B3932" s="228" t="s">
        <v>208</v>
      </c>
      <c r="F3932" s="228" t="s">
        <v>79</v>
      </c>
      <c r="I3932" s="23"/>
      <c r="J3932" s="23"/>
      <c r="O3932" s="217">
        <f t="shared" si="61"/>
        <v>-2918</v>
      </c>
    </row>
    <row r="3933" spans="2:15" ht="22.95" hidden="1" customHeight="1" x14ac:dyDescent="0.2">
      <c r="B3933" s="228" t="s">
        <v>208</v>
      </c>
      <c r="F3933" s="228" t="s">
        <v>79</v>
      </c>
      <c r="I3933" s="23"/>
      <c r="J3933" s="23"/>
      <c r="O3933" s="217">
        <f t="shared" si="61"/>
        <v>-2918</v>
      </c>
    </row>
    <row r="3934" spans="2:15" ht="22.95" hidden="1" customHeight="1" x14ac:dyDescent="0.2">
      <c r="B3934" s="228" t="s">
        <v>208</v>
      </c>
      <c r="F3934" s="228" t="s">
        <v>79</v>
      </c>
      <c r="I3934" s="23"/>
      <c r="J3934" s="23"/>
      <c r="O3934" s="217">
        <f t="shared" si="61"/>
        <v>-2918</v>
      </c>
    </row>
    <row r="3935" spans="2:15" ht="22.95" hidden="1" customHeight="1" x14ac:dyDescent="0.2">
      <c r="B3935" s="228" t="s">
        <v>208</v>
      </c>
      <c r="F3935" s="228" t="s">
        <v>79</v>
      </c>
      <c r="I3935" s="23"/>
      <c r="J3935" s="23"/>
      <c r="O3935" s="217">
        <f t="shared" si="61"/>
        <v>-2918</v>
      </c>
    </row>
    <row r="3936" spans="2:15" ht="22.95" hidden="1" customHeight="1" x14ac:dyDescent="0.2">
      <c r="B3936" s="228" t="s">
        <v>208</v>
      </c>
      <c r="F3936" s="228" t="s">
        <v>79</v>
      </c>
      <c r="I3936" s="23"/>
      <c r="J3936" s="23"/>
      <c r="O3936" s="217">
        <f t="shared" si="61"/>
        <v>-2918</v>
      </c>
    </row>
    <row r="3937" spans="2:15" ht="22.95" hidden="1" customHeight="1" x14ac:dyDescent="0.2">
      <c r="B3937" s="228" t="s">
        <v>208</v>
      </c>
      <c r="F3937" s="228" t="s">
        <v>79</v>
      </c>
      <c r="I3937" s="23"/>
      <c r="J3937" s="23"/>
      <c r="O3937" s="217">
        <f t="shared" si="61"/>
        <v>-2918</v>
      </c>
    </row>
    <row r="3938" spans="2:15" ht="22.95" hidden="1" customHeight="1" x14ac:dyDescent="0.2">
      <c r="B3938" s="228" t="s">
        <v>208</v>
      </c>
      <c r="F3938" s="228" t="s">
        <v>79</v>
      </c>
      <c r="I3938" s="23"/>
      <c r="J3938" s="23"/>
      <c r="O3938" s="217">
        <f t="shared" si="61"/>
        <v>-2918</v>
      </c>
    </row>
    <row r="3939" spans="2:15" ht="22.95" hidden="1" customHeight="1" x14ac:dyDescent="0.2">
      <c r="B3939" s="228" t="s">
        <v>208</v>
      </c>
      <c r="F3939" s="228" t="s">
        <v>79</v>
      </c>
      <c r="I3939" s="23"/>
      <c r="J3939" s="23"/>
      <c r="O3939" s="217">
        <f t="shared" ref="O3939:O4002" si="62">O3938+M3939-N3939</f>
        <v>-2918</v>
      </c>
    </row>
    <row r="3940" spans="2:15" ht="22.95" hidden="1" customHeight="1" x14ac:dyDescent="0.2">
      <c r="B3940" s="228" t="s">
        <v>208</v>
      </c>
      <c r="F3940" s="228" t="s">
        <v>79</v>
      </c>
      <c r="I3940" s="23"/>
      <c r="J3940" s="23"/>
      <c r="O3940" s="217">
        <f t="shared" si="62"/>
        <v>-2918</v>
      </c>
    </row>
    <row r="3941" spans="2:15" ht="22.95" hidden="1" customHeight="1" x14ac:dyDescent="0.2">
      <c r="B3941" s="228" t="s">
        <v>208</v>
      </c>
      <c r="F3941" s="228" t="s">
        <v>79</v>
      </c>
      <c r="I3941" s="23"/>
      <c r="J3941" s="23"/>
      <c r="O3941" s="217">
        <f t="shared" si="62"/>
        <v>-2918</v>
      </c>
    </row>
    <row r="3942" spans="2:15" ht="22.95" hidden="1" customHeight="1" x14ac:dyDescent="0.2">
      <c r="B3942" s="228" t="s">
        <v>208</v>
      </c>
      <c r="F3942" s="228" t="s">
        <v>79</v>
      </c>
      <c r="I3942" s="23"/>
      <c r="J3942" s="23"/>
      <c r="O3942" s="217">
        <f t="shared" si="62"/>
        <v>-2918</v>
      </c>
    </row>
    <row r="3943" spans="2:15" ht="22.95" hidden="1" customHeight="1" x14ac:dyDescent="0.2">
      <c r="B3943" s="228" t="s">
        <v>208</v>
      </c>
      <c r="F3943" s="228" t="s">
        <v>79</v>
      </c>
      <c r="I3943" s="23"/>
      <c r="J3943" s="23"/>
      <c r="O3943" s="217">
        <f t="shared" si="62"/>
        <v>-2918</v>
      </c>
    </row>
    <row r="3944" spans="2:15" ht="22.95" hidden="1" customHeight="1" x14ac:dyDescent="0.2">
      <c r="B3944" s="228" t="s">
        <v>208</v>
      </c>
      <c r="F3944" s="228" t="s">
        <v>79</v>
      </c>
      <c r="I3944" s="23"/>
      <c r="J3944" s="23"/>
      <c r="O3944" s="217">
        <f t="shared" si="62"/>
        <v>-2918</v>
      </c>
    </row>
    <row r="3945" spans="2:15" ht="22.95" hidden="1" customHeight="1" x14ac:dyDescent="0.2">
      <c r="B3945" s="228" t="s">
        <v>208</v>
      </c>
      <c r="F3945" s="228" t="s">
        <v>79</v>
      </c>
      <c r="I3945" s="23"/>
      <c r="J3945" s="23"/>
      <c r="O3945" s="217">
        <f t="shared" si="62"/>
        <v>-2918</v>
      </c>
    </row>
    <row r="3946" spans="2:15" ht="22.95" hidden="1" customHeight="1" x14ac:dyDescent="0.2">
      <c r="B3946" s="228" t="s">
        <v>208</v>
      </c>
      <c r="F3946" s="228" t="s">
        <v>79</v>
      </c>
      <c r="I3946" s="23"/>
      <c r="J3946" s="23"/>
      <c r="O3946" s="217">
        <f t="shared" si="62"/>
        <v>-2918</v>
      </c>
    </row>
    <row r="3947" spans="2:15" ht="22.95" hidden="1" customHeight="1" x14ac:dyDescent="0.2">
      <c r="B3947" s="228" t="s">
        <v>208</v>
      </c>
      <c r="F3947" s="228" t="s">
        <v>79</v>
      </c>
      <c r="I3947" s="23"/>
      <c r="J3947" s="23"/>
      <c r="O3947" s="217">
        <f t="shared" si="62"/>
        <v>-2918</v>
      </c>
    </row>
    <row r="3948" spans="2:15" ht="22.95" hidden="1" customHeight="1" x14ac:dyDescent="0.2">
      <c r="B3948" s="228" t="s">
        <v>208</v>
      </c>
      <c r="F3948" s="228" t="s">
        <v>79</v>
      </c>
      <c r="I3948" s="23"/>
      <c r="J3948" s="23"/>
      <c r="O3948" s="217">
        <f t="shared" si="62"/>
        <v>-2918</v>
      </c>
    </row>
    <row r="3949" spans="2:15" ht="22.95" hidden="1" customHeight="1" x14ac:dyDescent="0.2">
      <c r="B3949" s="228" t="s">
        <v>208</v>
      </c>
      <c r="F3949" s="228" t="s">
        <v>79</v>
      </c>
      <c r="I3949" s="23"/>
      <c r="J3949" s="23"/>
      <c r="O3949" s="217">
        <f t="shared" si="62"/>
        <v>-2918</v>
      </c>
    </row>
    <row r="3950" spans="2:15" ht="22.95" hidden="1" customHeight="1" x14ac:dyDescent="0.2">
      <c r="B3950" s="228" t="s">
        <v>208</v>
      </c>
      <c r="F3950" s="228" t="s">
        <v>79</v>
      </c>
      <c r="I3950" s="23"/>
      <c r="J3950" s="23"/>
      <c r="O3950" s="217">
        <f t="shared" si="62"/>
        <v>-2918</v>
      </c>
    </row>
    <row r="3951" spans="2:15" ht="22.95" hidden="1" customHeight="1" x14ac:dyDescent="0.2">
      <c r="B3951" s="228" t="s">
        <v>208</v>
      </c>
      <c r="F3951" s="228" t="s">
        <v>79</v>
      </c>
      <c r="I3951" s="23"/>
      <c r="J3951" s="23"/>
      <c r="O3951" s="217">
        <f t="shared" si="62"/>
        <v>-2918</v>
      </c>
    </row>
    <row r="3952" spans="2:15" ht="22.95" hidden="1" customHeight="1" x14ac:dyDescent="0.2">
      <c r="B3952" s="228" t="s">
        <v>208</v>
      </c>
      <c r="F3952" s="228" t="s">
        <v>79</v>
      </c>
      <c r="I3952" s="23"/>
      <c r="J3952" s="23"/>
      <c r="O3952" s="217">
        <f t="shared" si="62"/>
        <v>-2918</v>
      </c>
    </row>
    <row r="3953" spans="2:15" ht="22.95" hidden="1" customHeight="1" x14ac:dyDescent="0.2">
      <c r="B3953" s="228" t="s">
        <v>208</v>
      </c>
      <c r="F3953" s="228" t="s">
        <v>79</v>
      </c>
      <c r="I3953" s="23"/>
      <c r="J3953" s="23"/>
      <c r="O3953" s="217">
        <f t="shared" si="62"/>
        <v>-2918</v>
      </c>
    </row>
    <row r="3954" spans="2:15" ht="22.95" hidden="1" customHeight="1" x14ac:dyDescent="0.2">
      <c r="B3954" s="228" t="s">
        <v>208</v>
      </c>
      <c r="F3954" s="228" t="s">
        <v>79</v>
      </c>
      <c r="I3954" s="23"/>
      <c r="J3954" s="23"/>
      <c r="O3954" s="217">
        <f t="shared" si="62"/>
        <v>-2918</v>
      </c>
    </row>
    <row r="3955" spans="2:15" ht="22.95" hidden="1" customHeight="1" x14ac:dyDescent="0.2">
      <c r="B3955" s="228" t="s">
        <v>208</v>
      </c>
      <c r="F3955" s="228" t="s">
        <v>79</v>
      </c>
      <c r="I3955" s="23"/>
      <c r="J3955" s="23"/>
      <c r="O3955" s="217">
        <f t="shared" si="62"/>
        <v>-2918</v>
      </c>
    </row>
    <row r="3956" spans="2:15" ht="22.95" hidden="1" customHeight="1" x14ac:dyDescent="0.2">
      <c r="B3956" s="228" t="s">
        <v>208</v>
      </c>
      <c r="F3956" s="228" t="s">
        <v>79</v>
      </c>
      <c r="I3956" s="23"/>
      <c r="J3956" s="23"/>
      <c r="O3956" s="217">
        <f t="shared" si="62"/>
        <v>-2918</v>
      </c>
    </row>
    <row r="3957" spans="2:15" ht="22.95" hidden="1" customHeight="1" x14ac:dyDescent="0.2">
      <c r="B3957" s="228" t="s">
        <v>208</v>
      </c>
      <c r="F3957" s="228" t="s">
        <v>79</v>
      </c>
      <c r="I3957" s="23"/>
      <c r="J3957" s="23"/>
      <c r="O3957" s="217">
        <f t="shared" si="62"/>
        <v>-2918</v>
      </c>
    </row>
    <row r="3958" spans="2:15" ht="22.95" hidden="1" customHeight="1" x14ac:dyDescent="0.2">
      <c r="B3958" s="228" t="s">
        <v>208</v>
      </c>
      <c r="F3958" s="228" t="s">
        <v>79</v>
      </c>
      <c r="I3958" s="23"/>
      <c r="J3958" s="23"/>
      <c r="O3958" s="217">
        <f t="shared" si="62"/>
        <v>-2918</v>
      </c>
    </row>
    <row r="3959" spans="2:15" ht="22.95" hidden="1" customHeight="1" x14ac:dyDescent="0.2">
      <c r="B3959" s="228" t="s">
        <v>208</v>
      </c>
      <c r="F3959" s="228" t="s">
        <v>79</v>
      </c>
      <c r="I3959" s="23"/>
      <c r="J3959" s="23"/>
      <c r="O3959" s="217">
        <f t="shared" si="62"/>
        <v>-2918</v>
      </c>
    </row>
    <row r="3960" spans="2:15" ht="22.95" hidden="1" customHeight="1" x14ac:dyDescent="0.2">
      <c r="B3960" s="228" t="s">
        <v>208</v>
      </c>
      <c r="F3960" s="228" t="s">
        <v>79</v>
      </c>
      <c r="I3960" s="23"/>
      <c r="J3960" s="23"/>
      <c r="O3960" s="217">
        <f t="shared" si="62"/>
        <v>-2918</v>
      </c>
    </row>
    <row r="3961" spans="2:15" ht="22.95" hidden="1" customHeight="1" x14ac:dyDescent="0.2">
      <c r="B3961" s="228" t="s">
        <v>208</v>
      </c>
      <c r="F3961" s="228" t="s">
        <v>79</v>
      </c>
      <c r="I3961" s="23"/>
      <c r="J3961" s="23"/>
      <c r="O3961" s="217">
        <f t="shared" si="62"/>
        <v>-2918</v>
      </c>
    </row>
    <row r="3962" spans="2:15" ht="22.95" hidden="1" customHeight="1" x14ac:dyDescent="0.2">
      <c r="B3962" s="228" t="s">
        <v>208</v>
      </c>
      <c r="F3962" s="228" t="s">
        <v>79</v>
      </c>
      <c r="I3962" s="23"/>
      <c r="J3962" s="23"/>
      <c r="O3962" s="217">
        <f t="shared" si="62"/>
        <v>-2918</v>
      </c>
    </row>
    <row r="3963" spans="2:15" ht="22.95" hidden="1" customHeight="1" x14ac:dyDescent="0.2">
      <c r="B3963" s="228" t="s">
        <v>208</v>
      </c>
      <c r="F3963" s="228" t="s">
        <v>79</v>
      </c>
      <c r="I3963" s="23"/>
      <c r="J3963" s="23"/>
      <c r="O3963" s="217">
        <f t="shared" si="62"/>
        <v>-2918</v>
      </c>
    </row>
    <row r="3964" spans="2:15" ht="22.95" hidden="1" customHeight="1" x14ac:dyDescent="0.2">
      <c r="B3964" s="228" t="s">
        <v>208</v>
      </c>
      <c r="F3964" s="228" t="s">
        <v>79</v>
      </c>
      <c r="I3964" s="23"/>
      <c r="J3964" s="23"/>
      <c r="O3964" s="217">
        <f t="shared" si="62"/>
        <v>-2918</v>
      </c>
    </row>
    <row r="3965" spans="2:15" ht="22.95" hidden="1" customHeight="1" x14ac:dyDescent="0.2">
      <c r="B3965" s="228" t="s">
        <v>208</v>
      </c>
      <c r="F3965" s="228" t="s">
        <v>79</v>
      </c>
      <c r="I3965" s="23"/>
      <c r="J3965" s="23"/>
      <c r="O3965" s="217">
        <f t="shared" si="62"/>
        <v>-2918</v>
      </c>
    </row>
    <row r="3966" spans="2:15" ht="22.95" hidden="1" customHeight="1" x14ac:dyDescent="0.2">
      <c r="B3966" s="228" t="s">
        <v>208</v>
      </c>
      <c r="F3966" s="228" t="s">
        <v>79</v>
      </c>
      <c r="I3966" s="23"/>
      <c r="J3966" s="23"/>
      <c r="O3966" s="217">
        <f t="shared" si="62"/>
        <v>-2918</v>
      </c>
    </row>
    <row r="3967" spans="2:15" ht="22.95" hidden="1" customHeight="1" x14ac:dyDescent="0.2">
      <c r="B3967" s="228" t="s">
        <v>208</v>
      </c>
      <c r="F3967" s="228" t="s">
        <v>79</v>
      </c>
      <c r="I3967" s="23"/>
      <c r="J3967" s="23"/>
      <c r="O3967" s="217">
        <f t="shared" si="62"/>
        <v>-2918</v>
      </c>
    </row>
    <row r="3968" spans="2:15" ht="22.95" hidden="1" customHeight="1" x14ac:dyDescent="0.2">
      <c r="B3968" s="228" t="s">
        <v>208</v>
      </c>
      <c r="F3968" s="228" t="s">
        <v>79</v>
      </c>
      <c r="I3968" s="23"/>
      <c r="J3968" s="23"/>
      <c r="O3968" s="217">
        <f t="shared" si="62"/>
        <v>-2918</v>
      </c>
    </row>
    <row r="3969" spans="2:15" ht="22.95" hidden="1" customHeight="1" x14ac:dyDescent="0.2">
      <c r="B3969" s="228" t="s">
        <v>208</v>
      </c>
      <c r="F3969" s="228" t="s">
        <v>79</v>
      </c>
      <c r="I3969" s="23"/>
      <c r="J3969" s="23"/>
      <c r="O3969" s="217">
        <f t="shared" si="62"/>
        <v>-2918</v>
      </c>
    </row>
    <row r="3970" spans="2:15" ht="22.95" hidden="1" customHeight="1" x14ac:dyDescent="0.2">
      <c r="B3970" s="228" t="s">
        <v>208</v>
      </c>
      <c r="F3970" s="228" t="s">
        <v>79</v>
      </c>
      <c r="I3970" s="23"/>
      <c r="J3970" s="23"/>
      <c r="O3970" s="217">
        <f t="shared" si="62"/>
        <v>-2918</v>
      </c>
    </row>
    <row r="3971" spans="2:15" ht="22.95" hidden="1" customHeight="1" x14ac:dyDescent="0.2">
      <c r="B3971" s="228" t="s">
        <v>208</v>
      </c>
      <c r="F3971" s="228" t="s">
        <v>79</v>
      </c>
      <c r="I3971" s="23"/>
      <c r="J3971" s="23"/>
      <c r="O3971" s="217">
        <f t="shared" si="62"/>
        <v>-2918</v>
      </c>
    </row>
    <row r="3972" spans="2:15" ht="22.95" hidden="1" customHeight="1" x14ac:dyDescent="0.2">
      <c r="B3972" s="228" t="s">
        <v>208</v>
      </c>
      <c r="F3972" s="228" t="s">
        <v>79</v>
      </c>
      <c r="I3972" s="23"/>
      <c r="J3972" s="23"/>
      <c r="O3972" s="217">
        <f t="shared" si="62"/>
        <v>-2918</v>
      </c>
    </row>
    <row r="3973" spans="2:15" ht="22.95" hidden="1" customHeight="1" x14ac:dyDescent="0.2">
      <c r="B3973" s="228" t="s">
        <v>208</v>
      </c>
      <c r="F3973" s="228" t="s">
        <v>79</v>
      </c>
      <c r="I3973" s="23"/>
      <c r="J3973" s="23"/>
      <c r="O3973" s="217">
        <f t="shared" si="62"/>
        <v>-2918</v>
      </c>
    </row>
    <row r="3974" spans="2:15" ht="22.95" hidden="1" customHeight="1" x14ac:dyDescent="0.2">
      <c r="B3974" s="228" t="s">
        <v>208</v>
      </c>
      <c r="F3974" s="228" t="s">
        <v>79</v>
      </c>
      <c r="I3974" s="23"/>
      <c r="J3974" s="23"/>
      <c r="O3974" s="217">
        <f t="shared" si="62"/>
        <v>-2918</v>
      </c>
    </row>
    <row r="3975" spans="2:15" ht="22.95" hidden="1" customHeight="1" x14ac:dyDescent="0.2">
      <c r="B3975" s="228" t="s">
        <v>208</v>
      </c>
      <c r="F3975" s="228" t="s">
        <v>79</v>
      </c>
      <c r="I3975" s="23"/>
      <c r="J3975" s="23"/>
      <c r="O3975" s="217">
        <f t="shared" si="62"/>
        <v>-2918</v>
      </c>
    </row>
    <row r="3976" spans="2:15" ht="22.95" hidden="1" customHeight="1" x14ac:dyDescent="0.2">
      <c r="B3976" s="228" t="s">
        <v>208</v>
      </c>
      <c r="F3976" s="228" t="s">
        <v>79</v>
      </c>
      <c r="I3976" s="23"/>
      <c r="J3976" s="23"/>
      <c r="O3976" s="217">
        <f t="shared" si="62"/>
        <v>-2918</v>
      </c>
    </row>
    <row r="3977" spans="2:15" ht="22.95" hidden="1" customHeight="1" x14ac:dyDescent="0.2">
      <c r="B3977" s="228" t="s">
        <v>208</v>
      </c>
      <c r="F3977" s="228" t="s">
        <v>79</v>
      </c>
      <c r="I3977" s="23"/>
      <c r="J3977" s="23"/>
      <c r="O3977" s="217">
        <f t="shared" si="62"/>
        <v>-2918</v>
      </c>
    </row>
    <row r="3978" spans="2:15" ht="22.95" hidden="1" customHeight="1" x14ac:dyDescent="0.2">
      <c r="B3978" s="228" t="s">
        <v>208</v>
      </c>
      <c r="F3978" s="228" t="s">
        <v>79</v>
      </c>
      <c r="I3978" s="23"/>
      <c r="J3978" s="23"/>
      <c r="O3978" s="217">
        <f t="shared" si="62"/>
        <v>-2918</v>
      </c>
    </row>
    <row r="3979" spans="2:15" ht="22.95" hidden="1" customHeight="1" x14ac:dyDescent="0.2">
      <c r="B3979" s="228" t="s">
        <v>208</v>
      </c>
      <c r="F3979" s="228" t="s">
        <v>79</v>
      </c>
      <c r="I3979" s="23"/>
      <c r="J3979" s="23"/>
      <c r="O3979" s="217">
        <f t="shared" si="62"/>
        <v>-2918</v>
      </c>
    </row>
    <row r="3980" spans="2:15" ht="22.95" hidden="1" customHeight="1" x14ac:dyDescent="0.2">
      <c r="B3980" s="228" t="s">
        <v>208</v>
      </c>
      <c r="F3980" s="228" t="s">
        <v>79</v>
      </c>
      <c r="I3980" s="23"/>
      <c r="J3980" s="23"/>
      <c r="O3980" s="217">
        <f t="shared" si="62"/>
        <v>-2918</v>
      </c>
    </row>
    <row r="3981" spans="2:15" ht="22.95" hidden="1" customHeight="1" x14ac:dyDescent="0.2">
      <c r="B3981" s="228" t="s">
        <v>208</v>
      </c>
      <c r="F3981" s="228" t="s">
        <v>79</v>
      </c>
      <c r="I3981" s="23"/>
      <c r="J3981" s="23"/>
      <c r="O3981" s="217">
        <f t="shared" si="62"/>
        <v>-2918</v>
      </c>
    </row>
    <row r="3982" spans="2:15" ht="22.95" hidden="1" customHeight="1" x14ac:dyDescent="0.2">
      <c r="B3982" s="228" t="s">
        <v>208</v>
      </c>
      <c r="F3982" s="228" t="s">
        <v>79</v>
      </c>
      <c r="I3982" s="23"/>
      <c r="J3982" s="23"/>
      <c r="O3982" s="217">
        <f t="shared" si="62"/>
        <v>-2918</v>
      </c>
    </row>
    <row r="3983" spans="2:15" ht="22.95" hidden="1" customHeight="1" x14ac:dyDescent="0.2">
      <c r="B3983" s="228" t="s">
        <v>208</v>
      </c>
      <c r="F3983" s="228" t="s">
        <v>79</v>
      </c>
      <c r="I3983" s="23"/>
      <c r="J3983" s="23"/>
      <c r="O3983" s="217">
        <f t="shared" si="62"/>
        <v>-2918</v>
      </c>
    </row>
    <row r="3984" spans="2:15" ht="22.95" hidden="1" customHeight="1" x14ac:dyDescent="0.2">
      <c r="B3984" s="228" t="s">
        <v>208</v>
      </c>
      <c r="F3984" s="228" t="s">
        <v>79</v>
      </c>
      <c r="I3984" s="23"/>
      <c r="J3984" s="23"/>
      <c r="O3984" s="217">
        <f t="shared" si="62"/>
        <v>-2918</v>
      </c>
    </row>
    <row r="3985" spans="2:15" ht="22.95" hidden="1" customHeight="1" x14ac:dyDescent="0.2">
      <c r="B3985" s="228" t="s">
        <v>208</v>
      </c>
      <c r="F3985" s="228" t="s">
        <v>79</v>
      </c>
      <c r="I3985" s="23"/>
      <c r="J3985" s="23"/>
      <c r="O3985" s="217">
        <f t="shared" si="62"/>
        <v>-2918</v>
      </c>
    </row>
    <row r="3986" spans="2:15" ht="22.95" hidden="1" customHeight="1" x14ac:dyDescent="0.2">
      <c r="B3986" s="228" t="s">
        <v>208</v>
      </c>
      <c r="F3986" s="228" t="s">
        <v>79</v>
      </c>
      <c r="I3986" s="23"/>
      <c r="J3986" s="23"/>
      <c r="O3986" s="217">
        <f t="shared" si="62"/>
        <v>-2918</v>
      </c>
    </row>
    <row r="3987" spans="2:15" ht="22.95" hidden="1" customHeight="1" x14ac:dyDescent="0.2">
      <c r="B3987" s="228" t="s">
        <v>208</v>
      </c>
      <c r="F3987" s="228" t="s">
        <v>79</v>
      </c>
      <c r="I3987" s="23"/>
      <c r="J3987" s="23"/>
      <c r="O3987" s="217">
        <f t="shared" si="62"/>
        <v>-2918</v>
      </c>
    </row>
    <row r="3988" spans="2:15" ht="22.95" hidden="1" customHeight="1" x14ac:dyDescent="0.2">
      <c r="B3988" s="228" t="s">
        <v>208</v>
      </c>
      <c r="F3988" s="228" t="s">
        <v>79</v>
      </c>
      <c r="I3988" s="23"/>
      <c r="J3988" s="23"/>
      <c r="O3988" s="217">
        <f t="shared" si="62"/>
        <v>-2918</v>
      </c>
    </row>
    <row r="3989" spans="2:15" ht="22.95" hidden="1" customHeight="1" x14ac:dyDescent="0.2">
      <c r="B3989" s="228" t="s">
        <v>208</v>
      </c>
      <c r="F3989" s="228" t="s">
        <v>79</v>
      </c>
      <c r="I3989" s="23"/>
      <c r="J3989" s="23"/>
      <c r="O3989" s="217">
        <f t="shared" si="62"/>
        <v>-2918</v>
      </c>
    </row>
    <row r="3990" spans="2:15" ht="22.95" hidden="1" customHeight="1" x14ac:dyDescent="0.2">
      <c r="B3990" s="228" t="s">
        <v>208</v>
      </c>
      <c r="F3990" s="228" t="s">
        <v>79</v>
      </c>
      <c r="I3990" s="23"/>
      <c r="J3990" s="23"/>
      <c r="O3990" s="217">
        <f t="shared" si="62"/>
        <v>-2918</v>
      </c>
    </row>
    <row r="3991" spans="2:15" ht="22.95" hidden="1" customHeight="1" x14ac:dyDescent="0.2">
      <c r="B3991" s="228" t="s">
        <v>208</v>
      </c>
      <c r="F3991" s="228" t="s">
        <v>79</v>
      </c>
      <c r="I3991" s="23"/>
      <c r="J3991" s="23"/>
      <c r="O3991" s="217">
        <f t="shared" si="62"/>
        <v>-2918</v>
      </c>
    </row>
    <row r="3992" spans="2:15" ht="22.95" hidden="1" customHeight="1" x14ac:dyDescent="0.2">
      <c r="B3992" s="228" t="s">
        <v>208</v>
      </c>
      <c r="F3992" s="228" t="s">
        <v>79</v>
      </c>
      <c r="I3992" s="23"/>
      <c r="J3992" s="23"/>
      <c r="O3992" s="217">
        <f t="shared" si="62"/>
        <v>-2918</v>
      </c>
    </row>
    <row r="3993" spans="2:15" ht="22.95" hidden="1" customHeight="1" x14ac:dyDescent="0.2">
      <c r="B3993" s="228" t="s">
        <v>208</v>
      </c>
      <c r="F3993" s="228" t="s">
        <v>79</v>
      </c>
      <c r="I3993" s="23"/>
      <c r="J3993" s="23"/>
      <c r="O3993" s="217">
        <f t="shared" si="62"/>
        <v>-2918</v>
      </c>
    </row>
    <row r="3994" spans="2:15" ht="22.95" hidden="1" customHeight="1" x14ac:dyDescent="0.2">
      <c r="B3994" s="228" t="s">
        <v>208</v>
      </c>
      <c r="F3994" s="228" t="s">
        <v>79</v>
      </c>
      <c r="I3994" s="23"/>
      <c r="J3994" s="23"/>
      <c r="O3994" s="217">
        <f t="shared" si="62"/>
        <v>-2918</v>
      </c>
    </row>
    <row r="3995" spans="2:15" ht="22.95" hidden="1" customHeight="1" x14ac:dyDescent="0.2">
      <c r="B3995" s="228" t="s">
        <v>208</v>
      </c>
      <c r="F3995" s="228" t="s">
        <v>79</v>
      </c>
      <c r="I3995" s="23"/>
      <c r="J3995" s="23"/>
      <c r="O3995" s="217">
        <f t="shared" si="62"/>
        <v>-2918</v>
      </c>
    </row>
    <row r="3996" spans="2:15" ht="22.95" hidden="1" customHeight="1" x14ac:dyDescent="0.2">
      <c r="B3996" s="228" t="s">
        <v>208</v>
      </c>
      <c r="F3996" s="228" t="s">
        <v>79</v>
      </c>
      <c r="I3996" s="23"/>
      <c r="J3996" s="23"/>
      <c r="O3996" s="217">
        <f t="shared" si="62"/>
        <v>-2918</v>
      </c>
    </row>
    <row r="3997" spans="2:15" ht="22.95" hidden="1" customHeight="1" x14ac:dyDescent="0.2">
      <c r="B3997" s="228" t="s">
        <v>208</v>
      </c>
      <c r="F3997" s="228" t="s">
        <v>79</v>
      </c>
      <c r="I3997" s="23"/>
      <c r="J3997" s="23"/>
      <c r="O3997" s="217">
        <f t="shared" si="62"/>
        <v>-2918</v>
      </c>
    </row>
    <row r="3998" spans="2:15" ht="22.95" hidden="1" customHeight="1" x14ac:dyDescent="0.2">
      <c r="B3998" s="228" t="s">
        <v>208</v>
      </c>
      <c r="F3998" s="228" t="s">
        <v>79</v>
      </c>
      <c r="I3998" s="23"/>
      <c r="J3998" s="23"/>
      <c r="O3998" s="217">
        <f t="shared" si="62"/>
        <v>-2918</v>
      </c>
    </row>
    <row r="3999" spans="2:15" ht="22.95" hidden="1" customHeight="1" x14ac:dyDescent="0.2">
      <c r="B3999" s="228" t="s">
        <v>208</v>
      </c>
      <c r="F3999" s="228" t="s">
        <v>79</v>
      </c>
      <c r="I3999" s="23"/>
      <c r="J3999" s="23"/>
      <c r="O3999" s="217">
        <f t="shared" si="62"/>
        <v>-2918</v>
      </c>
    </row>
    <row r="4000" spans="2:15" ht="22.95" hidden="1" customHeight="1" x14ac:dyDescent="0.2">
      <c r="B4000" s="228" t="s">
        <v>208</v>
      </c>
      <c r="F4000" s="228" t="s">
        <v>79</v>
      </c>
      <c r="I4000" s="23"/>
      <c r="J4000" s="23"/>
      <c r="O4000" s="217">
        <f t="shared" si="62"/>
        <v>-2918</v>
      </c>
    </row>
    <row r="4001" spans="2:15" ht="22.95" hidden="1" customHeight="1" x14ac:dyDescent="0.2">
      <c r="B4001" s="228" t="s">
        <v>208</v>
      </c>
      <c r="F4001" s="228" t="s">
        <v>79</v>
      </c>
      <c r="I4001" s="23"/>
      <c r="J4001" s="23"/>
      <c r="O4001" s="217">
        <f t="shared" si="62"/>
        <v>-2918</v>
      </c>
    </row>
    <row r="4002" spans="2:15" ht="22.95" hidden="1" customHeight="1" x14ac:dyDescent="0.2">
      <c r="B4002" s="228" t="s">
        <v>208</v>
      </c>
      <c r="F4002" s="228" t="s">
        <v>79</v>
      </c>
      <c r="I4002" s="23"/>
      <c r="J4002" s="23"/>
      <c r="O4002" s="217">
        <f t="shared" si="62"/>
        <v>-2918</v>
      </c>
    </row>
    <row r="4003" spans="2:15" ht="22.95" hidden="1" customHeight="1" x14ac:dyDescent="0.2">
      <c r="B4003" s="228" t="s">
        <v>208</v>
      </c>
      <c r="F4003" s="228" t="s">
        <v>79</v>
      </c>
      <c r="I4003" s="23"/>
      <c r="J4003" s="23"/>
      <c r="O4003" s="217">
        <f t="shared" ref="O4003:O4066" si="63">O4002+M4003-N4003</f>
        <v>-2918</v>
      </c>
    </row>
    <row r="4004" spans="2:15" ht="22.95" hidden="1" customHeight="1" x14ac:dyDescent="0.2">
      <c r="B4004" s="228" t="s">
        <v>208</v>
      </c>
      <c r="F4004" s="228" t="s">
        <v>79</v>
      </c>
      <c r="I4004" s="23"/>
      <c r="J4004" s="23"/>
      <c r="O4004" s="217">
        <f t="shared" si="63"/>
        <v>-2918</v>
      </c>
    </row>
    <row r="4005" spans="2:15" ht="22.95" hidden="1" customHeight="1" x14ac:dyDescent="0.2">
      <c r="B4005" s="228" t="s">
        <v>208</v>
      </c>
      <c r="F4005" s="228" t="s">
        <v>79</v>
      </c>
      <c r="I4005" s="23"/>
      <c r="J4005" s="23"/>
      <c r="O4005" s="217">
        <f t="shared" si="63"/>
        <v>-2918</v>
      </c>
    </row>
    <row r="4006" spans="2:15" ht="22.95" hidden="1" customHeight="1" x14ac:dyDescent="0.2">
      <c r="B4006" s="228" t="s">
        <v>208</v>
      </c>
      <c r="F4006" s="228" t="s">
        <v>79</v>
      </c>
      <c r="I4006" s="23"/>
      <c r="J4006" s="23"/>
      <c r="O4006" s="217">
        <f t="shared" si="63"/>
        <v>-2918</v>
      </c>
    </row>
    <row r="4007" spans="2:15" ht="22.95" hidden="1" customHeight="1" x14ac:dyDescent="0.2">
      <c r="B4007" s="228" t="s">
        <v>208</v>
      </c>
      <c r="F4007" s="228" t="s">
        <v>79</v>
      </c>
      <c r="I4007" s="23"/>
      <c r="J4007" s="23"/>
      <c r="O4007" s="217">
        <f t="shared" si="63"/>
        <v>-2918</v>
      </c>
    </row>
    <row r="4008" spans="2:15" ht="22.95" hidden="1" customHeight="1" x14ac:dyDescent="0.2">
      <c r="B4008" s="228" t="s">
        <v>208</v>
      </c>
      <c r="F4008" s="228" t="s">
        <v>79</v>
      </c>
      <c r="I4008" s="23"/>
      <c r="J4008" s="23"/>
      <c r="O4008" s="217">
        <f t="shared" si="63"/>
        <v>-2918</v>
      </c>
    </row>
    <row r="4009" spans="2:15" ht="22.95" hidden="1" customHeight="1" x14ac:dyDescent="0.2">
      <c r="B4009" s="228" t="s">
        <v>208</v>
      </c>
      <c r="F4009" s="228" t="s">
        <v>79</v>
      </c>
      <c r="I4009" s="23"/>
      <c r="J4009" s="23"/>
      <c r="O4009" s="217">
        <f t="shared" si="63"/>
        <v>-2918</v>
      </c>
    </row>
    <row r="4010" spans="2:15" ht="22.95" hidden="1" customHeight="1" x14ac:dyDescent="0.2">
      <c r="B4010" s="228" t="s">
        <v>208</v>
      </c>
      <c r="F4010" s="228" t="s">
        <v>79</v>
      </c>
      <c r="I4010" s="23"/>
      <c r="J4010" s="23"/>
      <c r="O4010" s="217">
        <f t="shared" si="63"/>
        <v>-2918</v>
      </c>
    </row>
    <row r="4011" spans="2:15" ht="22.95" hidden="1" customHeight="1" x14ac:dyDescent="0.2">
      <c r="B4011" s="228" t="s">
        <v>208</v>
      </c>
      <c r="F4011" s="228" t="s">
        <v>79</v>
      </c>
      <c r="I4011" s="23"/>
      <c r="J4011" s="23"/>
      <c r="O4011" s="217">
        <f t="shared" si="63"/>
        <v>-2918</v>
      </c>
    </row>
    <row r="4012" spans="2:15" ht="22.95" hidden="1" customHeight="1" x14ac:dyDescent="0.2">
      <c r="B4012" s="228" t="s">
        <v>208</v>
      </c>
      <c r="F4012" s="228" t="s">
        <v>79</v>
      </c>
      <c r="I4012" s="23"/>
      <c r="J4012" s="23"/>
      <c r="O4012" s="217">
        <f t="shared" si="63"/>
        <v>-2918</v>
      </c>
    </row>
    <row r="4013" spans="2:15" ht="22.95" hidden="1" customHeight="1" x14ac:dyDescent="0.2">
      <c r="B4013" s="228" t="s">
        <v>208</v>
      </c>
      <c r="F4013" s="228" t="s">
        <v>79</v>
      </c>
      <c r="I4013" s="23"/>
      <c r="J4013" s="23"/>
      <c r="O4013" s="217">
        <f t="shared" si="63"/>
        <v>-2918</v>
      </c>
    </row>
    <row r="4014" spans="2:15" ht="22.95" hidden="1" customHeight="1" x14ac:dyDescent="0.2">
      <c r="B4014" s="228" t="s">
        <v>208</v>
      </c>
      <c r="F4014" s="228" t="s">
        <v>79</v>
      </c>
      <c r="I4014" s="23"/>
      <c r="J4014" s="23"/>
      <c r="O4014" s="217">
        <f t="shared" si="63"/>
        <v>-2918</v>
      </c>
    </row>
    <row r="4015" spans="2:15" ht="22.95" hidden="1" customHeight="1" x14ac:dyDescent="0.2">
      <c r="B4015" s="228" t="s">
        <v>208</v>
      </c>
      <c r="F4015" s="228" t="s">
        <v>79</v>
      </c>
      <c r="I4015" s="23"/>
      <c r="J4015" s="23"/>
      <c r="O4015" s="217">
        <f t="shared" si="63"/>
        <v>-2918</v>
      </c>
    </row>
    <row r="4016" spans="2:15" ht="22.95" hidden="1" customHeight="1" x14ac:dyDescent="0.2">
      <c r="B4016" s="228" t="s">
        <v>208</v>
      </c>
      <c r="F4016" s="228" t="s">
        <v>79</v>
      </c>
      <c r="I4016" s="23"/>
      <c r="J4016" s="23"/>
      <c r="O4016" s="217">
        <f t="shared" si="63"/>
        <v>-2918</v>
      </c>
    </row>
    <row r="4017" spans="2:15" ht="22.95" hidden="1" customHeight="1" x14ac:dyDescent="0.2">
      <c r="B4017" s="228" t="s">
        <v>208</v>
      </c>
      <c r="F4017" s="228" t="s">
        <v>79</v>
      </c>
      <c r="I4017" s="23"/>
      <c r="J4017" s="23"/>
      <c r="O4017" s="217">
        <f t="shared" si="63"/>
        <v>-2918</v>
      </c>
    </row>
    <row r="4018" spans="2:15" ht="22.95" hidden="1" customHeight="1" x14ac:dyDescent="0.2">
      <c r="B4018" s="228" t="s">
        <v>208</v>
      </c>
      <c r="F4018" s="228" t="s">
        <v>79</v>
      </c>
      <c r="I4018" s="23"/>
      <c r="J4018" s="23"/>
      <c r="O4018" s="217">
        <f t="shared" si="63"/>
        <v>-2918</v>
      </c>
    </row>
    <row r="4019" spans="2:15" ht="22.95" hidden="1" customHeight="1" x14ac:dyDescent="0.2">
      <c r="B4019" s="228" t="s">
        <v>208</v>
      </c>
      <c r="F4019" s="228" t="s">
        <v>79</v>
      </c>
      <c r="I4019" s="23"/>
      <c r="J4019" s="23"/>
      <c r="O4019" s="217">
        <f t="shared" si="63"/>
        <v>-2918</v>
      </c>
    </row>
    <row r="4020" spans="2:15" ht="22.95" hidden="1" customHeight="1" x14ac:dyDescent="0.2">
      <c r="B4020" s="228" t="s">
        <v>208</v>
      </c>
      <c r="F4020" s="228" t="s">
        <v>79</v>
      </c>
      <c r="I4020" s="23"/>
      <c r="J4020" s="23"/>
      <c r="O4020" s="217">
        <f t="shared" si="63"/>
        <v>-2918</v>
      </c>
    </row>
    <row r="4021" spans="2:15" ht="22.95" hidden="1" customHeight="1" x14ac:dyDescent="0.2">
      <c r="B4021" s="228" t="s">
        <v>208</v>
      </c>
      <c r="F4021" s="228" t="s">
        <v>79</v>
      </c>
      <c r="I4021" s="23"/>
      <c r="J4021" s="23"/>
      <c r="O4021" s="217">
        <f t="shared" si="63"/>
        <v>-2918</v>
      </c>
    </row>
    <row r="4022" spans="2:15" ht="22.95" hidden="1" customHeight="1" x14ac:dyDescent="0.2">
      <c r="B4022" s="228" t="s">
        <v>208</v>
      </c>
      <c r="F4022" s="228" t="s">
        <v>79</v>
      </c>
      <c r="I4022" s="23"/>
      <c r="J4022" s="23"/>
      <c r="O4022" s="217">
        <f t="shared" si="63"/>
        <v>-2918</v>
      </c>
    </row>
    <row r="4023" spans="2:15" ht="22.95" hidden="1" customHeight="1" x14ac:dyDescent="0.2">
      <c r="B4023" s="228" t="s">
        <v>208</v>
      </c>
      <c r="F4023" s="228" t="s">
        <v>79</v>
      </c>
      <c r="I4023" s="23"/>
      <c r="J4023" s="23"/>
      <c r="O4023" s="217">
        <f t="shared" si="63"/>
        <v>-2918</v>
      </c>
    </row>
    <row r="4024" spans="2:15" ht="22.95" hidden="1" customHeight="1" x14ac:dyDescent="0.2">
      <c r="B4024" s="228" t="s">
        <v>208</v>
      </c>
      <c r="F4024" s="228" t="s">
        <v>79</v>
      </c>
      <c r="I4024" s="23"/>
      <c r="J4024" s="23"/>
      <c r="O4024" s="217">
        <f t="shared" si="63"/>
        <v>-2918</v>
      </c>
    </row>
    <row r="4025" spans="2:15" ht="22.95" hidden="1" customHeight="1" x14ac:dyDescent="0.2">
      <c r="B4025" s="228" t="s">
        <v>208</v>
      </c>
      <c r="F4025" s="228" t="s">
        <v>79</v>
      </c>
      <c r="I4025" s="23"/>
      <c r="J4025" s="23"/>
      <c r="O4025" s="217">
        <f t="shared" si="63"/>
        <v>-2918</v>
      </c>
    </row>
    <row r="4026" spans="2:15" ht="22.95" hidden="1" customHeight="1" x14ac:dyDescent="0.2">
      <c r="B4026" s="228" t="s">
        <v>208</v>
      </c>
      <c r="F4026" s="228" t="s">
        <v>79</v>
      </c>
      <c r="I4026" s="23"/>
      <c r="J4026" s="23"/>
      <c r="O4026" s="217">
        <f t="shared" si="63"/>
        <v>-2918</v>
      </c>
    </row>
    <row r="4027" spans="2:15" ht="22.95" hidden="1" customHeight="1" x14ac:dyDescent="0.2">
      <c r="B4027" s="228" t="s">
        <v>208</v>
      </c>
      <c r="F4027" s="228" t="s">
        <v>79</v>
      </c>
      <c r="I4027" s="23"/>
      <c r="J4027" s="23"/>
      <c r="O4027" s="217">
        <f t="shared" si="63"/>
        <v>-2918</v>
      </c>
    </row>
    <row r="4028" spans="2:15" ht="22.95" hidden="1" customHeight="1" x14ac:dyDescent="0.2">
      <c r="B4028" s="228" t="s">
        <v>208</v>
      </c>
      <c r="F4028" s="228" t="s">
        <v>79</v>
      </c>
      <c r="I4028" s="23"/>
      <c r="J4028" s="23"/>
      <c r="O4028" s="217">
        <f t="shared" si="63"/>
        <v>-2918</v>
      </c>
    </row>
    <row r="4029" spans="2:15" ht="22.95" hidden="1" customHeight="1" x14ac:dyDescent="0.2">
      <c r="B4029" s="228" t="s">
        <v>208</v>
      </c>
      <c r="F4029" s="228" t="s">
        <v>79</v>
      </c>
      <c r="I4029" s="23"/>
      <c r="J4029" s="23"/>
      <c r="O4029" s="217">
        <f t="shared" si="63"/>
        <v>-2918</v>
      </c>
    </row>
    <row r="4030" spans="2:15" ht="22.95" hidden="1" customHeight="1" x14ac:dyDescent="0.2">
      <c r="B4030" s="228" t="s">
        <v>208</v>
      </c>
      <c r="F4030" s="228" t="s">
        <v>79</v>
      </c>
      <c r="I4030" s="23"/>
      <c r="J4030" s="23"/>
      <c r="O4030" s="217">
        <f t="shared" si="63"/>
        <v>-2918</v>
      </c>
    </row>
    <row r="4031" spans="2:15" ht="22.95" hidden="1" customHeight="1" x14ac:dyDescent="0.2">
      <c r="B4031" s="228" t="s">
        <v>208</v>
      </c>
      <c r="F4031" s="228" t="s">
        <v>79</v>
      </c>
      <c r="I4031" s="23"/>
      <c r="J4031" s="23"/>
      <c r="O4031" s="217">
        <f t="shared" si="63"/>
        <v>-2918</v>
      </c>
    </row>
    <row r="4032" spans="2:15" ht="22.95" hidden="1" customHeight="1" x14ac:dyDescent="0.2">
      <c r="B4032" s="228" t="s">
        <v>208</v>
      </c>
      <c r="F4032" s="228" t="s">
        <v>79</v>
      </c>
      <c r="I4032" s="23"/>
      <c r="J4032" s="23"/>
      <c r="O4032" s="217">
        <f t="shared" si="63"/>
        <v>-2918</v>
      </c>
    </row>
    <row r="4033" spans="2:15" ht="22.95" hidden="1" customHeight="1" x14ac:dyDescent="0.2">
      <c r="B4033" s="228" t="s">
        <v>208</v>
      </c>
      <c r="F4033" s="228" t="s">
        <v>79</v>
      </c>
      <c r="I4033" s="23"/>
      <c r="J4033" s="23"/>
      <c r="O4033" s="217">
        <f t="shared" si="63"/>
        <v>-2918</v>
      </c>
    </row>
    <row r="4034" spans="2:15" ht="22.95" hidden="1" customHeight="1" x14ac:dyDescent="0.2">
      <c r="B4034" s="228" t="s">
        <v>208</v>
      </c>
      <c r="F4034" s="228" t="s">
        <v>79</v>
      </c>
      <c r="I4034" s="23"/>
      <c r="J4034" s="23"/>
      <c r="O4034" s="217">
        <f t="shared" si="63"/>
        <v>-2918</v>
      </c>
    </row>
    <row r="4035" spans="2:15" ht="22.95" hidden="1" customHeight="1" x14ac:dyDescent="0.2">
      <c r="B4035" s="228" t="s">
        <v>208</v>
      </c>
      <c r="F4035" s="228" t="s">
        <v>79</v>
      </c>
      <c r="I4035" s="23"/>
      <c r="J4035" s="23"/>
      <c r="O4035" s="217">
        <f t="shared" si="63"/>
        <v>-2918</v>
      </c>
    </row>
    <row r="4036" spans="2:15" ht="22.95" hidden="1" customHeight="1" x14ac:dyDescent="0.2">
      <c r="B4036" s="228" t="s">
        <v>208</v>
      </c>
      <c r="F4036" s="228" t="s">
        <v>79</v>
      </c>
      <c r="I4036" s="23"/>
      <c r="J4036" s="23"/>
      <c r="O4036" s="217">
        <f t="shared" si="63"/>
        <v>-2918</v>
      </c>
    </row>
    <row r="4037" spans="2:15" ht="22.95" hidden="1" customHeight="1" x14ac:dyDescent="0.2">
      <c r="B4037" s="228" t="s">
        <v>208</v>
      </c>
      <c r="F4037" s="228" t="s">
        <v>79</v>
      </c>
      <c r="I4037" s="23"/>
      <c r="J4037" s="23"/>
      <c r="O4037" s="217">
        <f t="shared" si="63"/>
        <v>-2918</v>
      </c>
    </row>
    <row r="4038" spans="2:15" ht="22.95" hidden="1" customHeight="1" x14ac:dyDescent="0.2">
      <c r="B4038" s="228" t="s">
        <v>208</v>
      </c>
      <c r="F4038" s="228" t="s">
        <v>79</v>
      </c>
      <c r="I4038" s="23"/>
      <c r="J4038" s="23"/>
      <c r="O4038" s="217">
        <f t="shared" si="63"/>
        <v>-2918</v>
      </c>
    </row>
    <row r="4039" spans="2:15" ht="22.95" hidden="1" customHeight="1" x14ac:dyDescent="0.2">
      <c r="B4039" s="228" t="s">
        <v>208</v>
      </c>
      <c r="F4039" s="228" t="s">
        <v>79</v>
      </c>
      <c r="I4039" s="23"/>
      <c r="J4039" s="23"/>
      <c r="O4039" s="217">
        <f t="shared" si="63"/>
        <v>-2918</v>
      </c>
    </row>
    <row r="4040" spans="2:15" ht="22.95" hidden="1" customHeight="1" x14ac:dyDescent="0.2">
      <c r="B4040" s="228" t="s">
        <v>208</v>
      </c>
      <c r="F4040" s="228" t="s">
        <v>79</v>
      </c>
      <c r="I4040" s="23"/>
      <c r="J4040" s="23"/>
      <c r="O4040" s="217">
        <f t="shared" si="63"/>
        <v>-2918</v>
      </c>
    </row>
    <row r="4041" spans="2:15" ht="22.95" hidden="1" customHeight="1" x14ac:dyDescent="0.2">
      <c r="B4041" s="228" t="s">
        <v>208</v>
      </c>
      <c r="F4041" s="228" t="s">
        <v>79</v>
      </c>
      <c r="I4041" s="23"/>
      <c r="J4041" s="23"/>
      <c r="O4041" s="217">
        <f t="shared" si="63"/>
        <v>-2918</v>
      </c>
    </row>
    <row r="4042" spans="2:15" ht="22.95" hidden="1" customHeight="1" x14ac:dyDescent="0.2">
      <c r="B4042" s="228" t="s">
        <v>208</v>
      </c>
      <c r="F4042" s="228" t="s">
        <v>79</v>
      </c>
      <c r="I4042" s="23"/>
      <c r="J4042" s="23"/>
      <c r="O4042" s="217">
        <f t="shared" si="63"/>
        <v>-2918</v>
      </c>
    </row>
    <row r="4043" spans="2:15" ht="22.95" hidden="1" customHeight="1" x14ac:dyDescent="0.2">
      <c r="B4043" s="228" t="s">
        <v>208</v>
      </c>
      <c r="F4043" s="228" t="s">
        <v>79</v>
      </c>
      <c r="I4043" s="23"/>
      <c r="J4043" s="23"/>
      <c r="O4043" s="217">
        <f t="shared" si="63"/>
        <v>-2918</v>
      </c>
    </row>
    <row r="4044" spans="2:15" ht="22.95" hidden="1" customHeight="1" x14ac:dyDescent="0.2">
      <c r="B4044" s="228" t="s">
        <v>208</v>
      </c>
      <c r="F4044" s="228" t="s">
        <v>79</v>
      </c>
      <c r="I4044" s="23"/>
      <c r="J4044" s="23"/>
      <c r="O4044" s="217">
        <f t="shared" si="63"/>
        <v>-2918</v>
      </c>
    </row>
    <row r="4045" spans="2:15" ht="22.95" hidden="1" customHeight="1" x14ac:dyDescent="0.2">
      <c r="B4045" s="228" t="s">
        <v>208</v>
      </c>
      <c r="F4045" s="228" t="s">
        <v>79</v>
      </c>
      <c r="I4045" s="23"/>
      <c r="J4045" s="23"/>
      <c r="O4045" s="217">
        <f t="shared" si="63"/>
        <v>-2918</v>
      </c>
    </row>
    <row r="4046" spans="2:15" ht="22.95" hidden="1" customHeight="1" x14ac:dyDescent="0.2">
      <c r="B4046" s="228" t="s">
        <v>208</v>
      </c>
      <c r="F4046" s="228" t="s">
        <v>79</v>
      </c>
      <c r="I4046" s="23"/>
      <c r="J4046" s="23"/>
      <c r="O4046" s="217">
        <f t="shared" si="63"/>
        <v>-2918</v>
      </c>
    </row>
    <row r="4047" spans="2:15" ht="22.95" hidden="1" customHeight="1" x14ac:dyDescent="0.2">
      <c r="B4047" s="228" t="s">
        <v>208</v>
      </c>
      <c r="F4047" s="228" t="s">
        <v>79</v>
      </c>
      <c r="I4047" s="23"/>
      <c r="J4047" s="23"/>
      <c r="O4047" s="217">
        <f t="shared" si="63"/>
        <v>-2918</v>
      </c>
    </row>
    <row r="4048" spans="2:15" ht="22.95" hidden="1" customHeight="1" x14ac:dyDescent="0.2">
      <c r="B4048" s="228" t="s">
        <v>208</v>
      </c>
      <c r="F4048" s="228" t="s">
        <v>79</v>
      </c>
      <c r="I4048" s="23"/>
      <c r="J4048" s="23"/>
      <c r="O4048" s="217">
        <f t="shared" si="63"/>
        <v>-2918</v>
      </c>
    </row>
    <row r="4049" spans="2:15" ht="22.95" hidden="1" customHeight="1" x14ac:dyDescent="0.2">
      <c r="B4049" s="228" t="s">
        <v>208</v>
      </c>
      <c r="F4049" s="228" t="s">
        <v>79</v>
      </c>
      <c r="I4049" s="23"/>
      <c r="J4049" s="23"/>
      <c r="O4049" s="217">
        <f t="shared" si="63"/>
        <v>-2918</v>
      </c>
    </row>
    <row r="4050" spans="2:15" ht="22.95" hidden="1" customHeight="1" x14ac:dyDescent="0.2">
      <c r="B4050" s="228" t="s">
        <v>208</v>
      </c>
      <c r="F4050" s="228" t="s">
        <v>79</v>
      </c>
      <c r="I4050" s="23"/>
      <c r="J4050" s="23"/>
      <c r="O4050" s="217">
        <f t="shared" si="63"/>
        <v>-2918</v>
      </c>
    </row>
    <row r="4051" spans="2:15" ht="22.95" hidden="1" customHeight="1" x14ac:dyDescent="0.2">
      <c r="B4051" s="228" t="s">
        <v>208</v>
      </c>
      <c r="F4051" s="228" t="s">
        <v>79</v>
      </c>
      <c r="I4051" s="23"/>
      <c r="J4051" s="23"/>
      <c r="O4051" s="217">
        <f t="shared" si="63"/>
        <v>-2918</v>
      </c>
    </row>
    <row r="4052" spans="2:15" ht="22.95" hidden="1" customHeight="1" x14ac:dyDescent="0.2">
      <c r="B4052" s="228" t="s">
        <v>208</v>
      </c>
      <c r="F4052" s="228" t="s">
        <v>79</v>
      </c>
      <c r="I4052" s="23"/>
      <c r="J4052" s="23"/>
      <c r="O4052" s="217">
        <f t="shared" si="63"/>
        <v>-2918</v>
      </c>
    </row>
    <row r="4053" spans="2:15" ht="22.95" hidden="1" customHeight="1" x14ac:dyDescent="0.2">
      <c r="B4053" s="228" t="s">
        <v>208</v>
      </c>
      <c r="F4053" s="228" t="s">
        <v>79</v>
      </c>
      <c r="I4053" s="23"/>
      <c r="J4053" s="23"/>
      <c r="O4053" s="217">
        <f t="shared" si="63"/>
        <v>-2918</v>
      </c>
    </row>
    <row r="4054" spans="2:15" ht="22.95" hidden="1" customHeight="1" x14ac:dyDescent="0.2">
      <c r="B4054" s="228" t="s">
        <v>208</v>
      </c>
      <c r="F4054" s="228" t="s">
        <v>79</v>
      </c>
      <c r="I4054" s="23"/>
      <c r="J4054" s="23"/>
      <c r="O4054" s="217">
        <f t="shared" si="63"/>
        <v>-2918</v>
      </c>
    </row>
    <row r="4055" spans="2:15" ht="22.95" hidden="1" customHeight="1" x14ac:dyDescent="0.2">
      <c r="B4055" s="228" t="s">
        <v>208</v>
      </c>
      <c r="F4055" s="228" t="s">
        <v>79</v>
      </c>
      <c r="I4055" s="23"/>
      <c r="J4055" s="23"/>
      <c r="O4055" s="217">
        <f t="shared" si="63"/>
        <v>-2918</v>
      </c>
    </row>
    <row r="4056" spans="2:15" ht="22.95" hidden="1" customHeight="1" x14ac:dyDescent="0.2">
      <c r="B4056" s="228" t="s">
        <v>208</v>
      </c>
      <c r="F4056" s="228" t="s">
        <v>79</v>
      </c>
      <c r="I4056" s="23"/>
      <c r="J4056" s="23"/>
      <c r="O4056" s="217">
        <f t="shared" si="63"/>
        <v>-2918</v>
      </c>
    </row>
    <row r="4057" spans="2:15" ht="22.95" hidden="1" customHeight="1" x14ac:dyDescent="0.2">
      <c r="B4057" s="228" t="s">
        <v>208</v>
      </c>
      <c r="F4057" s="228" t="s">
        <v>79</v>
      </c>
      <c r="I4057" s="23"/>
      <c r="J4057" s="23"/>
      <c r="O4057" s="217">
        <f t="shared" si="63"/>
        <v>-2918</v>
      </c>
    </row>
    <row r="4058" spans="2:15" ht="22.95" hidden="1" customHeight="1" x14ac:dyDescent="0.2">
      <c r="B4058" s="228" t="s">
        <v>208</v>
      </c>
      <c r="F4058" s="228" t="s">
        <v>79</v>
      </c>
      <c r="I4058" s="23"/>
      <c r="J4058" s="23"/>
      <c r="O4058" s="217">
        <f t="shared" si="63"/>
        <v>-2918</v>
      </c>
    </row>
    <row r="4059" spans="2:15" ht="22.95" hidden="1" customHeight="1" x14ac:dyDescent="0.2">
      <c r="B4059" s="228" t="s">
        <v>208</v>
      </c>
      <c r="F4059" s="228" t="s">
        <v>79</v>
      </c>
      <c r="I4059" s="23"/>
      <c r="J4059" s="23"/>
      <c r="O4059" s="217">
        <f t="shared" si="63"/>
        <v>-2918</v>
      </c>
    </row>
    <row r="4060" spans="2:15" ht="22.95" hidden="1" customHeight="1" x14ac:dyDescent="0.2">
      <c r="B4060" s="228" t="s">
        <v>208</v>
      </c>
      <c r="F4060" s="228" t="s">
        <v>79</v>
      </c>
      <c r="I4060" s="23"/>
      <c r="J4060" s="23"/>
      <c r="O4060" s="217">
        <f t="shared" si="63"/>
        <v>-2918</v>
      </c>
    </row>
    <row r="4061" spans="2:15" ht="22.95" hidden="1" customHeight="1" x14ac:dyDescent="0.2">
      <c r="B4061" s="228" t="s">
        <v>208</v>
      </c>
      <c r="F4061" s="228" t="s">
        <v>79</v>
      </c>
      <c r="I4061" s="23"/>
      <c r="J4061" s="23"/>
      <c r="O4061" s="217">
        <f t="shared" si="63"/>
        <v>-2918</v>
      </c>
    </row>
    <row r="4062" spans="2:15" ht="22.95" hidden="1" customHeight="1" x14ac:dyDescent="0.2">
      <c r="B4062" s="228" t="s">
        <v>208</v>
      </c>
      <c r="F4062" s="228" t="s">
        <v>79</v>
      </c>
      <c r="I4062" s="23"/>
      <c r="J4062" s="23"/>
      <c r="O4062" s="217">
        <f t="shared" si="63"/>
        <v>-2918</v>
      </c>
    </row>
    <row r="4063" spans="2:15" ht="22.95" hidden="1" customHeight="1" x14ac:dyDescent="0.2">
      <c r="B4063" s="228" t="s">
        <v>208</v>
      </c>
      <c r="F4063" s="228" t="s">
        <v>79</v>
      </c>
      <c r="I4063" s="23"/>
      <c r="J4063" s="23"/>
      <c r="O4063" s="217">
        <f t="shared" si="63"/>
        <v>-2918</v>
      </c>
    </row>
    <row r="4064" spans="2:15" ht="22.95" hidden="1" customHeight="1" x14ac:dyDescent="0.2">
      <c r="B4064" s="228" t="s">
        <v>208</v>
      </c>
      <c r="F4064" s="228" t="s">
        <v>79</v>
      </c>
      <c r="I4064" s="23"/>
      <c r="J4064" s="23"/>
      <c r="O4064" s="217">
        <f t="shared" si="63"/>
        <v>-2918</v>
      </c>
    </row>
    <row r="4065" spans="2:15" ht="22.95" hidden="1" customHeight="1" x14ac:dyDescent="0.2">
      <c r="B4065" s="228" t="s">
        <v>208</v>
      </c>
      <c r="F4065" s="228" t="s">
        <v>79</v>
      </c>
      <c r="I4065" s="23"/>
      <c r="J4065" s="23"/>
      <c r="O4065" s="217">
        <f t="shared" si="63"/>
        <v>-2918</v>
      </c>
    </row>
    <row r="4066" spans="2:15" ht="22.95" hidden="1" customHeight="1" x14ac:dyDescent="0.2">
      <c r="B4066" s="228" t="s">
        <v>208</v>
      </c>
      <c r="F4066" s="228" t="s">
        <v>79</v>
      </c>
      <c r="I4066" s="23"/>
      <c r="J4066" s="23"/>
      <c r="O4066" s="217">
        <f t="shared" si="63"/>
        <v>-2918</v>
      </c>
    </row>
    <row r="4067" spans="2:15" ht="22.95" hidden="1" customHeight="1" x14ac:dyDescent="0.2">
      <c r="B4067" s="228" t="s">
        <v>208</v>
      </c>
      <c r="F4067" s="228" t="s">
        <v>79</v>
      </c>
      <c r="I4067" s="23"/>
      <c r="J4067" s="23"/>
      <c r="O4067" s="217">
        <f t="shared" ref="O4067:O4130" si="64">O4066+M4067-N4067</f>
        <v>-2918</v>
      </c>
    </row>
    <row r="4068" spans="2:15" ht="22.95" hidden="1" customHeight="1" x14ac:dyDescent="0.2">
      <c r="B4068" s="228" t="s">
        <v>208</v>
      </c>
      <c r="F4068" s="228" t="s">
        <v>79</v>
      </c>
      <c r="I4068" s="23"/>
      <c r="J4068" s="23"/>
      <c r="O4068" s="217">
        <f t="shared" si="64"/>
        <v>-2918</v>
      </c>
    </row>
    <row r="4069" spans="2:15" ht="22.95" hidden="1" customHeight="1" x14ac:dyDescent="0.2">
      <c r="B4069" s="228" t="s">
        <v>208</v>
      </c>
      <c r="F4069" s="228" t="s">
        <v>79</v>
      </c>
      <c r="I4069" s="23"/>
      <c r="J4069" s="23"/>
      <c r="O4069" s="217">
        <f t="shared" si="64"/>
        <v>-2918</v>
      </c>
    </row>
    <row r="4070" spans="2:15" ht="22.95" hidden="1" customHeight="1" x14ac:dyDescent="0.2">
      <c r="B4070" s="228" t="s">
        <v>208</v>
      </c>
      <c r="F4070" s="228" t="s">
        <v>79</v>
      </c>
      <c r="I4070" s="23"/>
      <c r="J4070" s="23"/>
      <c r="O4070" s="217">
        <f t="shared" si="64"/>
        <v>-2918</v>
      </c>
    </row>
    <row r="4071" spans="2:15" ht="22.95" hidden="1" customHeight="1" x14ac:dyDescent="0.2">
      <c r="B4071" s="228" t="s">
        <v>208</v>
      </c>
      <c r="F4071" s="228" t="s">
        <v>79</v>
      </c>
      <c r="I4071" s="23"/>
      <c r="J4071" s="23"/>
      <c r="O4071" s="217">
        <f t="shared" si="64"/>
        <v>-2918</v>
      </c>
    </row>
    <row r="4072" spans="2:15" ht="22.95" hidden="1" customHeight="1" x14ac:dyDescent="0.2">
      <c r="B4072" s="228" t="s">
        <v>208</v>
      </c>
      <c r="F4072" s="228" t="s">
        <v>79</v>
      </c>
      <c r="I4072" s="23"/>
      <c r="J4072" s="23"/>
      <c r="O4072" s="217">
        <f t="shared" si="64"/>
        <v>-2918</v>
      </c>
    </row>
    <row r="4073" spans="2:15" ht="22.95" hidden="1" customHeight="1" x14ac:dyDescent="0.2">
      <c r="B4073" s="228" t="s">
        <v>208</v>
      </c>
      <c r="F4073" s="228" t="s">
        <v>79</v>
      </c>
      <c r="I4073" s="23"/>
      <c r="J4073" s="23"/>
      <c r="O4073" s="217">
        <f t="shared" si="64"/>
        <v>-2918</v>
      </c>
    </row>
    <row r="4074" spans="2:15" ht="22.95" hidden="1" customHeight="1" x14ac:dyDescent="0.2">
      <c r="B4074" s="228" t="s">
        <v>208</v>
      </c>
      <c r="F4074" s="228" t="s">
        <v>79</v>
      </c>
      <c r="I4074" s="23"/>
      <c r="J4074" s="23"/>
      <c r="O4074" s="217">
        <f t="shared" si="64"/>
        <v>-2918</v>
      </c>
    </row>
    <row r="4075" spans="2:15" ht="22.95" hidden="1" customHeight="1" x14ac:dyDescent="0.2">
      <c r="B4075" s="228" t="s">
        <v>208</v>
      </c>
      <c r="F4075" s="228" t="s">
        <v>79</v>
      </c>
      <c r="I4075" s="23"/>
      <c r="J4075" s="23"/>
      <c r="O4075" s="217">
        <f t="shared" si="64"/>
        <v>-2918</v>
      </c>
    </row>
    <row r="4076" spans="2:15" ht="22.95" hidden="1" customHeight="1" x14ac:dyDescent="0.2">
      <c r="B4076" s="228" t="s">
        <v>208</v>
      </c>
      <c r="F4076" s="228" t="s">
        <v>79</v>
      </c>
      <c r="I4076" s="23"/>
      <c r="J4076" s="23"/>
      <c r="O4076" s="217">
        <f t="shared" si="64"/>
        <v>-2918</v>
      </c>
    </row>
    <row r="4077" spans="2:15" ht="22.95" hidden="1" customHeight="1" x14ac:dyDescent="0.2">
      <c r="B4077" s="228" t="s">
        <v>208</v>
      </c>
      <c r="F4077" s="228" t="s">
        <v>79</v>
      </c>
      <c r="I4077" s="23"/>
      <c r="J4077" s="23"/>
      <c r="O4077" s="217">
        <f t="shared" si="64"/>
        <v>-2918</v>
      </c>
    </row>
    <row r="4078" spans="2:15" ht="22.95" hidden="1" customHeight="1" x14ac:dyDescent="0.2">
      <c r="B4078" s="228" t="s">
        <v>208</v>
      </c>
      <c r="F4078" s="228" t="s">
        <v>79</v>
      </c>
      <c r="I4078" s="23"/>
      <c r="J4078" s="23"/>
      <c r="O4078" s="217">
        <f t="shared" si="64"/>
        <v>-2918</v>
      </c>
    </row>
    <row r="4079" spans="2:15" ht="22.95" hidden="1" customHeight="1" x14ac:dyDescent="0.2">
      <c r="B4079" s="228" t="s">
        <v>208</v>
      </c>
      <c r="F4079" s="228" t="s">
        <v>79</v>
      </c>
      <c r="I4079" s="23"/>
      <c r="J4079" s="23"/>
      <c r="O4079" s="217">
        <f t="shared" si="64"/>
        <v>-2918</v>
      </c>
    </row>
    <row r="4080" spans="2:15" ht="22.95" hidden="1" customHeight="1" x14ac:dyDescent="0.2">
      <c r="B4080" s="228" t="s">
        <v>208</v>
      </c>
      <c r="F4080" s="228" t="s">
        <v>79</v>
      </c>
      <c r="I4080" s="23"/>
      <c r="J4080" s="23"/>
      <c r="O4080" s="217">
        <f t="shared" si="64"/>
        <v>-2918</v>
      </c>
    </row>
    <row r="4081" spans="2:15" ht="22.95" hidden="1" customHeight="1" x14ac:dyDescent="0.2">
      <c r="B4081" s="228" t="s">
        <v>208</v>
      </c>
      <c r="F4081" s="228" t="s">
        <v>79</v>
      </c>
      <c r="I4081" s="23"/>
      <c r="J4081" s="23"/>
      <c r="O4081" s="217">
        <f t="shared" si="64"/>
        <v>-2918</v>
      </c>
    </row>
    <row r="4082" spans="2:15" ht="22.95" hidden="1" customHeight="1" x14ac:dyDescent="0.2">
      <c r="B4082" s="228" t="s">
        <v>208</v>
      </c>
      <c r="F4082" s="228" t="s">
        <v>79</v>
      </c>
      <c r="I4082" s="23"/>
      <c r="J4082" s="23"/>
      <c r="O4082" s="217">
        <f t="shared" si="64"/>
        <v>-2918</v>
      </c>
    </row>
    <row r="4083" spans="2:15" ht="22.95" hidden="1" customHeight="1" x14ac:dyDescent="0.2">
      <c r="B4083" s="228" t="s">
        <v>208</v>
      </c>
      <c r="F4083" s="228" t="s">
        <v>79</v>
      </c>
      <c r="I4083" s="23"/>
      <c r="J4083" s="23"/>
      <c r="O4083" s="217">
        <f t="shared" si="64"/>
        <v>-2918</v>
      </c>
    </row>
    <row r="4084" spans="2:15" ht="22.95" hidden="1" customHeight="1" x14ac:dyDescent="0.2">
      <c r="B4084" s="228" t="s">
        <v>208</v>
      </c>
      <c r="F4084" s="228" t="s">
        <v>79</v>
      </c>
      <c r="I4084" s="23"/>
      <c r="J4084" s="23"/>
      <c r="O4084" s="217">
        <f t="shared" si="64"/>
        <v>-2918</v>
      </c>
    </row>
    <row r="4085" spans="2:15" ht="22.95" hidden="1" customHeight="1" x14ac:dyDescent="0.2">
      <c r="B4085" s="228" t="s">
        <v>208</v>
      </c>
      <c r="F4085" s="228" t="s">
        <v>79</v>
      </c>
      <c r="I4085" s="23"/>
      <c r="J4085" s="23"/>
      <c r="O4085" s="217">
        <f t="shared" si="64"/>
        <v>-2918</v>
      </c>
    </row>
    <row r="4086" spans="2:15" ht="22.95" hidden="1" customHeight="1" x14ac:dyDescent="0.2">
      <c r="B4086" s="228" t="s">
        <v>208</v>
      </c>
      <c r="F4086" s="228" t="s">
        <v>79</v>
      </c>
      <c r="I4086" s="23"/>
      <c r="J4086" s="23"/>
      <c r="O4086" s="217">
        <f t="shared" si="64"/>
        <v>-2918</v>
      </c>
    </row>
    <row r="4087" spans="2:15" ht="22.95" hidden="1" customHeight="1" x14ac:dyDescent="0.2">
      <c r="B4087" s="228" t="s">
        <v>208</v>
      </c>
      <c r="F4087" s="228" t="s">
        <v>79</v>
      </c>
      <c r="I4087" s="23"/>
      <c r="J4087" s="23"/>
      <c r="O4087" s="217">
        <f t="shared" si="64"/>
        <v>-2918</v>
      </c>
    </row>
    <row r="4088" spans="2:15" ht="22.95" hidden="1" customHeight="1" x14ac:dyDescent="0.2">
      <c r="B4088" s="228" t="s">
        <v>208</v>
      </c>
      <c r="F4088" s="228" t="s">
        <v>79</v>
      </c>
      <c r="I4088" s="23"/>
      <c r="J4088" s="23"/>
      <c r="O4088" s="217">
        <f t="shared" si="64"/>
        <v>-2918</v>
      </c>
    </row>
    <row r="4089" spans="2:15" ht="22.95" hidden="1" customHeight="1" x14ac:dyDescent="0.2">
      <c r="B4089" s="228" t="s">
        <v>208</v>
      </c>
      <c r="F4089" s="228" t="s">
        <v>79</v>
      </c>
      <c r="I4089" s="23"/>
      <c r="J4089" s="23"/>
      <c r="O4089" s="217">
        <f t="shared" si="64"/>
        <v>-2918</v>
      </c>
    </row>
    <row r="4090" spans="2:15" ht="22.95" hidden="1" customHeight="1" x14ac:dyDescent="0.2">
      <c r="B4090" s="228" t="s">
        <v>208</v>
      </c>
      <c r="F4090" s="228" t="s">
        <v>79</v>
      </c>
      <c r="I4090" s="23"/>
      <c r="J4090" s="23"/>
      <c r="O4090" s="217">
        <f t="shared" si="64"/>
        <v>-2918</v>
      </c>
    </row>
    <row r="4091" spans="2:15" ht="22.95" hidden="1" customHeight="1" x14ac:dyDescent="0.2">
      <c r="B4091" s="228" t="s">
        <v>208</v>
      </c>
      <c r="F4091" s="228" t="s">
        <v>79</v>
      </c>
      <c r="I4091" s="23"/>
      <c r="J4091" s="23"/>
      <c r="O4091" s="217">
        <f t="shared" si="64"/>
        <v>-2918</v>
      </c>
    </row>
    <row r="4092" spans="2:15" ht="22.95" hidden="1" customHeight="1" x14ac:dyDescent="0.2">
      <c r="B4092" s="228" t="s">
        <v>208</v>
      </c>
      <c r="F4092" s="228" t="s">
        <v>79</v>
      </c>
      <c r="I4092" s="23"/>
      <c r="J4092" s="23"/>
      <c r="O4092" s="217">
        <f t="shared" si="64"/>
        <v>-2918</v>
      </c>
    </row>
    <row r="4093" spans="2:15" ht="22.95" hidden="1" customHeight="1" x14ac:dyDescent="0.2">
      <c r="B4093" s="228" t="s">
        <v>208</v>
      </c>
      <c r="F4093" s="228" t="s">
        <v>79</v>
      </c>
      <c r="I4093" s="23"/>
      <c r="J4093" s="23"/>
      <c r="O4093" s="217">
        <f t="shared" si="64"/>
        <v>-2918</v>
      </c>
    </row>
    <row r="4094" spans="2:15" ht="22.95" hidden="1" customHeight="1" x14ac:dyDescent="0.2">
      <c r="B4094" s="228" t="s">
        <v>208</v>
      </c>
      <c r="F4094" s="228" t="s">
        <v>79</v>
      </c>
      <c r="I4094" s="23"/>
      <c r="J4094" s="23"/>
      <c r="O4094" s="217">
        <f t="shared" si="64"/>
        <v>-2918</v>
      </c>
    </row>
    <row r="4095" spans="2:15" ht="22.95" hidden="1" customHeight="1" x14ac:dyDescent="0.2">
      <c r="B4095" s="228" t="s">
        <v>208</v>
      </c>
      <c r="F4095" s="228" t="s">
        <v>79</v>
      </c>
      <c r="I4095" s="23"/>
      <c r="J4095" s="23"/>
      <c r="O4095" s="217">
        <f t="shared" si="64"/>
        <v>-2918</v>
      </c>
    </row>
    <row r="4096" spans="2:15" ht="22.95" hidden="1" customHeight="1" x14ac:dyDescent="0.2">
      <c r="B4096" s="228" t="s">
        <v>208</v>
      </c>
      <c r="F4096" s="228" t="s">
        <v>79</v>
      </c>
      <c r="I4096" s="23"/>
      <c r="J4096" s="23"/>
      <c r="O4096" s="217">
        <f t="shared" si="64"/>
        <v>-2918</v>
      </c>
    </row>
    <row r="4097" spans="2:15" ht="22.95" hidden="1" customHeight="1" x14ac:dyDescent="0.2">
      <c r="B4097" s="228" t="s">
        <v>208</v>
      </c>
      <c r="F4097" s="228" t="s">
        <v>79</v>
      </c>
      <c r="I4097" s="23"/>
      <c r="J4097" s="23"/>
      <c r="O4097" s="217">
        <f t="shared" si="64"/>
        <v>-2918</v>
      </c>
    </row>
    <row r="4098" spans="2:15" ht="22.95" hidden="1" customHeight="1" x14ac:dyDescent="0.2">
      <c r="B4098" s="228" t="s">
        <v>208</v>
      </c>
      <c r="F4098" s="228" t="s">
        <v>79</v>
      </c>
      <c r="I4098" s="23"/>
      <c r="J4098" s="23"/>
      <c r="O4098" s="217">
        <f t="shared" si="64"/>
        <v>-2918</v>
      </c>
    </row>
    <row r="4099" spans="2:15" ht="22.95" hidden="1" customHeight="1" x14ac:dyDescent="0.2">
      <c r="B4099" s="228" t="s">
        <v>208</v>
      </c>
      <c r="F4099" s="228" t="s">
        <v>79</v>
      </c>
      <c r="I4099" s="23"/>
      <c r="J4099" s="23"/>
      <c r="O4099" s="217">
        <f t="shared" si="64"/>
        <v>-2918</v>
      </c>
    </row>
    <row r="4100" spans="2:15" ht="22.95" hidden="1" customHeight="1" x14ac:dyDescent="0.2">
      <c r="B4100" s="228" t="s">
        <v>208</v>
      </c>
      <c r="F4100" s="228" t="s">
        <v>79</v>
      </c>
      <c r="I4100" s="23"/>
      <c r="J4100" s="23"/>
      <c r="O4100" s="217">
        <f t="shared" si="64"/>
        <v>-2918</v>
      </c>
    </row>
    <row r="4101" spans="2:15" ht="22.95" hidden="1" customHeight="1" x14ac:dyDescent="0.2">
      <c r="B4101" s="228" t="s">
        <v>208</v>
      </c>
      <c r="F4101" s="228" t="s">
        <v>79</v>
      </c>
      <c r="I4101" s="23"/>
      <c r="J4101" s="23"/>
      <c r="O4101" s="217">
        <f t="shared" si="64"/>
        <v>-2918</v>
      </c>
    </row>
    <row r="4102" spans="2:15" ht="22.95" hidden="1" customHeight="1" x14ac:dyDescent="0.2">
      <c r="B4102" s="228" t="s">
        <v>208</v>
      </c>
      <c r="F4102" s="228" t="s">
        <v>79</v>
      </c>
      <c r="I4102" s="23"/>
      <c r="J4102" s="23"/>
      <c r="O4102" s="217">
        <f t="shared" si="64"/>
        <v>-2918</v>
      </c>
    </row>
    <row r="4103" spans="2:15" ht="22.95" hidden="1" customHeight="1" x14ac:dyDescent="0.2">
      <c r="B4103" s="228" t="s">
        <v>208</v>
      </c>
      <c r="F4103" s="228" t="s">
        <v>79</v>
      </c>
      <c r="I4103" s="23"/>
      <c r="J4103" s="23"/>
      <c r="O4103" s="217">
        <f t="shared" si="64"/>
        <v>-2918</v>
      </c>
    </row>
    <row r="4104" spans="2:15" ht="22.95" hidden="1" customHeight="1" x14ac:dyDescent="0.2">
      <c r="B4104" s="228" t="s">
        <v>208</v>
      </c>
      <c r="F4104" s="228" t="s">
        <v>79</v>
      </c>
      <c r="I4104" s="23"/>
      <c r="J4104" s="23"/>
      <c r="O4104" s="217">
        <f t="shared" si="64"/>
        <v>-2918</v>
      </c>
    </row>
    <row r="4105" spans="2:15" ht="22.95" hidden="1" customHeight="1" x14ac:dyDescent="0.2">
      <c r="B4105" s="228" t="s">
        <v>208</v>
      </c>
      <c r="F4105" s="228" t="s">
        <v>79</v>
      </c>
      <c r="I4105" s="23"/>
      <c r="J4105" s="23"/>
      <c r="O4105" s="217">
        <f t="shared" si="64"/>
        <v>-2918</v>
      </c>
    </row>
    <row r="4106" spans="2:15" ht="22.95" hidden="1" customHeight="1" x14ac:dyDescent="0.2">
      <c r="B4106" s="228" t="s">
        <v>208</v>
      </c>
      <c r="F4106" s="228" t="s">
        <v>79</v>
      </c>
      <c r="I4106" s="23"/>
      <c r="J4106" s="23"/>
      <c r="O4106" s="217">
        <f t="shared" si="64"/>
        <v>-2918</v>
      </c>
    </row>
    <row r="4107" spans="2:15" ht="22.95" hidden="1" customHeight="1" x14ac:dyDescent="0.2">
      <c r="B4107" s="228" t="s">
        <v>208</v>
      </c>
      <c r="F4107" s="228" t="s">
        <v>79</v>
      </c>
      <c r="I4107" s="23"/>
      <c r="J4107" s="23"/>
      <c r="O4107" s="217">
        <f t="shared" si="64"/>
        <v>-2918</v>
      </c>
    </row>
    <row r="4108" spans="2:15" ht="22.95" hidden="1" customHeight="1" x14ac:dyDescent="0.2">
      <c r="B4108" s="228" t="s">
        <v>208</v>
      </c>
      <c r="F4108" s="228" t="s">
        <v>79</v>
      </c>
      <c r="I4108" s="23"/>
      <c r="J4108" s="23"/>
      <c r="O4108" s="217">
        <f t="shared" si="64"/>
        <v>-2918</v>
      </c>
    </row>
    <row r="4109" spans="2:15" ht="22.95" hidden="1" customHeight="1" x14ac:dyDescent="0.2">
      <c r="B4109" s="228" t="s">
        <v>208</v>
      </c>
      <c r="F4109" s="228" t="s">
        <v>79</v>
      </c>
      <c r="I4109" s="23"/>
      <c r="J4109" s="23"/>
      <c r="O4109" s="217">
        <f t="shared" si="64"/>
        <v>-2918</v>
      </c>
    </row>
    <row r="4110" spans="2:15" ht="22.95" hidden="1" customHeight="1" x14ac:dyDescent="0.2">
      <c r="B4110" s="228" t="s">
        <v>208</v>
      </c>
      <c r="F4110" s="228" t="s">
        <v>79</v>
      </c>
      <c r="I4110" s="23"/>
      <c r="J4110" s="23"/>
      <c r="O4110" s="217">
        <f t="shared" si="64"/>
        <v>-2918</v>
      </c>
    </row>
    <row r="4111" spans="2:15" ht="22.95" hidden="1" customHeight="1" x14ac:dyDescent="0.2">
      <c r="B4111" s="228" t="s">
        <v>208</v>
      </c>
      <c r="F4111" s="228" t="s">
        <v>79</v>
      </c>
      <c r="I4111" s="23"/>
      <c r="J4111" s="23"/>
      <c r="O4111" s="217">
        <f t="shared" si="64"/>
        <v>-2918</v>
      </c>
    </row>
    <row r="4112" spans="2:15" ht="22.95" hidden="1" customHeight="1" x14ac:dyDescent="0.2">
      <c r="B4112" s="228" t="s">
        <v>208</v>
      </c>
      <c r="F4112" s="228" t="s">
        <v>79</v>
      </c>
      <c r="I4112" s="23"/>
      <c r="J4112" s="23"/>
      <c r="O4112" s="217">
        <f t="shared" si="64"/>
        <v>-2918</v>
      </c>
    </row>
    <row r="4113" spans="2:15" ht="22.95" hidden="1" customHeight="1" x14ac:dyDescent="0.2">
      <c r="B4113" s="228" t="s">
        <v>208</v>
      </c>
      <c r="F4113" s="228" t="s">
        <v>79</v>
      </c>
      <c r="I4113" s="23"/>
      <c r="J4113" s="23"/>
      <c r="O4113" s="217">
        <f t="shared" si="64"/>
        <v>-2918</v>
      </c>
    </row>
    <row r="4114" spans="2:15" ht="22.95" hidden="1" customHeight="1" x14ac:dyDescent="0.2">
      <c r="B4114" s="228" t="s">
        <v>208</v>
      </c>
      <c r="F4114" s="228" t="s">
        <v>79</v>
      </c>
      <c r="I4114" s="23"/>
      <c r="J4114" s="23"/>
      <c r="O4114" s="217">
        <f t="shared" si="64"/>
        <v>-2918</v>
      </c>
    </row>
    <row r="4115" spans="2:15" ht="22.95" hidden="1" customHeight="1" x14ac:dyDescent="0.2">
      <c r="B4115" s="228" t="s">
        <v>208</v>
      </c>
      <c r="F4115" s="228" t="s">
        <v>79</v>
      </c>
      <c r="I4115" s="23"/>
      <c r="J4115" s="23"/>
      <c r="O4115" s="217">
        <f t="shared" si="64"/>
        <v>-2918</v>
      </c>
    </row>
    <row r="4116" spans="2:15" ht="22.95" hidden="1" customHeight="1" x14ac:dyDescent="0.2">
      <c r="B4116" s="228" t="s">
        <v>208</v>
      </c>
      <c r="F4116" s="228" t="s">
        <v>79</v>
      </c>
      <c r="I4116" s="23"/>
      <c r="J4116" s="23"/>
      <c r="O4116" s="217">
        <f t="shared" si="64"/>
        <v>-2918</v>
      </c>
    </row>
    <row r="4117" spans="2:15" ht="22.95" hidden="1" customHeight="1" x14ac:dyDescent="0.2">
      <c r="B4117" s="228" t="s">
        <v>208</v>
      </c>
      <c r="F4117" s="228" t="s">
        <v>79</v>
      </c>
      <c r="I4117" s="23"/>
      <c r="J4117" s="23"/>
      <c r="O4117" s="217">
        <f t="shared" si="64"/>
        <v>-2918</v>
      </c>
    </row>
    <row r="4118" spans="2:15" ht="22.95" hidden="1" customHeight="1" x14ac:dyDescent="0.2">
      <c r="B4118" s="228" t="s">
        <v>208</v>
      </c>
      <c r="F4118" s="228" t="s">
        <v>79</v>
      </c>
      <c r="I4118" s="23"/>
      <c r="J4118" s="23"/>
      <c r="O4118" s="217">
        <f t="shared" si="64"/>
        <v>-2918</v>
      </c>
    </row>
    <row r="4119" spans="2:15" ht="22.95" hidden="1" customHeight="1" x14ac:dyDescent="0.2">
      <c r="B4119" s="228" t="s">
        <v>208</v>
      </c>
      <c r="F4119" s="228" t="s">
        <v>79</v>
      </c>
      <c r="I4119" s="23"/>
      <c r="J4119" s="23"/>
      <c r="O4119" s="217">
        <f t="shared" si="64"/>
        <v>-2918</v>
      </c>
    </row>
    <row r="4120" spans="2:15" ht="22.95" hidden="1" customHeight="1" x14ac:dyDescent="0.2">
      <c r="B4120" s="228" t="s">
        <v>208</v>
      </c>
      <c r="F4120" s="228" t="s">
        <v>79</v>
      </c>
      <c r="I4120" s="23"/>
      <c r="J4120" s="23"/>
      <c r="O4120" s="217">
        <f t="shared" si="64"/>
        <v>-2918</v>
      </c>
    </row>
    <row r="4121" spans="2:15" ht="22.95" hidden="1" customHeight="1" x14ac:dyDescent="0.2">
      <c r="B4121" s="228" t="s">
        <v>208</v>
      </c>
      <c r="F4121" s="228" t="s">
        <v>79</v>
      </c>
      <c r="I4121" s="23"/>
      <c r="J4121" s="23"/>
      <c r="O4121" s="217">
        <f t="shared" si="64"/>
        <v>-2918</v>
      </c>
    </row>
    <row r="4122" spans="2:15" ht="22.95" hidden="1" customHeight="1" x14ac:dyDescent="0.2">
      <c r="B4122" s="228" t="s">
        <v>208</v>
      </c>
      <c r="F4122" s="228" t="s">
        <v>79</v>
      </c>
      <c r="I4122" s="23"/>
      <c r="J4122" s="23"/>
      <c r="O4122" s="217">
        <f t="shared" si="64"/>
        <v>-2918</v>
      </c>
    </row>
    <row r="4123" spans="2:15" ht="22.95" hidden="1" customHeight="1" x14ac:dyDescent="0.2">
      <c r="B4123" s="228" t="s">
        <v>208</v>
      </c>
      <c r="F4123" s="228" t="s">
        <v>79</v>
      </c>
      <c r="I4123" s="23"/>
      <c r="J4123" s="23"/>
      <c r="O4123" s="217">
        <f t="shared" si="64"/>
        <v>-2918</v>
      </c>
    </row>
    <row r="4124" spans="2:15" ht="22.95" hidden="1" customHeight="1" x14ac:dyDescent="0.2">
      <c r="B4124" s="228" t="s">
        <v>208</v>
      </c>
      <c r="F4124" s="228" t="s">
        <v>79</v>
      </c>
      <c r="I4124" s="23"/>
      <c r="J4124" s="23"/>
      <c r="O4124" s="217">
        <f t="shared" si="64"/>
        <v>-2918</v>
      </c>
    </row>
    <row r="4125" spans="2:15" ht="22.95" hidden="1" customHeight="1" x14ac:dyDescent="0.2">
      <c r="B4125" s="228" t="s">
        <v>208</v>
      </c>
      <c r="F4125" s="228" t="s">
        <v>79</v>
      </c>
      <c r="I4125" s="23"/>
      <c r="J4125" s="23"/>
      <c r="O4125" s="217">
        <f t="shared" si="64"/>
        <v>-2918</v>
      </c>
    </row>
    <row r="4126" spans="2:15" ht="22.95" hidden="1" customHeight="1" x14ac:dyDescent="0.2">
      <c r="B4126" s="228" t="s">
        <v>208</v>
      </c>
      <c r="F4126" s="228" t="s">
        <v>79</v>
      </c>
      <c r="I4126" s="23"/>
      <c r="J4126" s="23"/>
      <c r="O4126" s="217">
        <f t="shared" si="64"/>
        <v>-2918</v>
      </c>
    </row>
    <row r="4127" spans="2:15" ht="22.95" hidden="1" customHeight="1" x14ac:dyDescent="0.2">
      <c r="B4127" s="228" t="s">
        <v>208</v>
      </c>
      <c r="F4127" s="228" t="s">
        <v>79</v>
      </c>
      <c r="I4127" s="23"/>
      <c r="J4127" s="23"/>
      <c r="O4127" s="217">
        <f t="shared" si="64"/>
        <v>-2918</v>
      </c>
    </row>
    <row r="4128" spans="2:15" ht="22.95" hidden="1" customHeight="1" x14ac:dyDescent="0.2">
      <c r="B4128" s="228" t="s">
        <v>208</v>
      </c>
      <c r="F4128" s="228" t="s">
        <v>79</v>
      </c>
      <c r="I4128" s="23"/>
      <c r="J4128" s="23"/>
      <c r="O4128" s="217">
        <f t="shared" si="64"/>
        <v>-2918</v>
      </c>
    </row>
    <row r="4129" spans="2:15" ht="22.95" hidden="1" customHeight="1" x14ac:dyDescent="0.2">
      <c r="B4129" s="228" t="s">
        <v>208</v>
      </c>
      <c r="F4129" s="228" t="s">
        <v>79</v>
      </c>
      <c r="I4129" s="23"/>
      <c r="J4129" s="23"/>
      <c r="O4129" s="217">
        <f t="shared" si="64"/>
        <v>-2918</v>
      </c>
    </row>
    <row r="4130" spans="2:15" ht="22.95" hidden="1" customHeight="1" x14ac:dyDescent="0.2">
      <c r="B4130" s="228" t="s">
        <v>208</v>
      </c>
      <c r="F4130" s="228" t="s">
        <v>79</v>
      </c>
      <c r="I4130" s="23"/>
      <c r="J4130" s="23"/>
      <c r="O4130" s="217">
        <f t="shared" si="64"/>
        <v>-2918</v>
      </c>
    </row>
    <row r="4131" spans="2:15" ht="22.95" hidden="1" customHeight="1" x14ac:dyDescent="0.2">
      <c r="B4131" s="228" t="s">
        <v>208</v>
      </c>
      <c r="F4131" s="228" t="s">
        <v>79</v>
      </c>
      <c r="I4131" s="23"/>
      <c r="J4131" s="23"/>
      <c r="O4131" s="217">
        <f t="shared" ref="O4131:O4194" si="65">O4130+M4131-N4131</f>
        <v>-2918</v>
      </c>
    </row>
    <row r="4132" spans="2:15" ht="22.95" hidden="1" customHeight="1" x14ac:dyDescent="0.2">
      <c r="B4132" s="228" t="s">
        <v>208</v>
      </c>
      <c r="F4132" s="228" t="s">
        <v>79</v>
      </c>
      <c r="I4132" s="23"/>
      <c r="J4132" s="23"/>
      <c r="O4132" s="217">
        <f t="shared" si="65"/>
        <v>-2918</v>
      </c>
    </row>
    <row r="4133" spans="2:15" ht="22.95" hidden="1" customHeight="1" x14ac:dyDescent="0.2">
      <c r="B4133" s="228" t="s">
        <v>208</v>
      </c>
      <c r="F4133" s="228" t="s">
        <v>79</v>
      </c>
      <c r="I4133" s="23"/>
      <c r="J4133" s="23"/>
      <c r="O4133" s="217">
        <f t="shared" si="65"/>
        <v>-2918</v>
      </c>
    </row>
    <row r="4134" spans="2:15" ht="22.95" hidden="1" customHeight="1" x14ac:dyDescent="0.2">
      <c r="B4134" s="228" t="s">
        <v>208</v>
      </c>
      <c r="F4134" s="228" t="s">
        <v>79</v>
      </c>
      <c r="I4134" s="23"/>
      <c r="J4134" s="23"/>
      <c r="O4134" s="217">
        <f t="shared" si="65"/>
        <v>-2918</v>
      </c>
    </row>
    <row r="4135" spans="2:15" ht="22.95" hidden="1" customHeight="1" x14ac:dyDescent="0.2">
      <c r="B4135" s="228" t="s">
        <v>208</v>
      </c>
      <c r="F4135" s="228" t="s">
        <v>79</v>
      </c>
      <c r="I4135" s="23"/>
      <c r="J4135" s="23"/>
      <c r="O4135" s="217">
        <f t="shared" si="65"/>
        <v>-2918</v>
      </c>
    </row>
    <row r="4136" spans="2:15" ht="22.95" hidden="1" customHeight="1" x14ac:dyDescent="0.2">
      <c r="B4136" s="228" t="s">
        <v>208</v>
      </c>
      <c r="F4136" s="228" t="s">
        <v>79</v>
      </c>
      <c r="I4136" s="23"/>
      <c r="J4136" s="23"/>
      <c r="O4136" s="217">
        <f t="shared" si="65"/>
        <v>-2918</v>
      </c>
    </row>
    <row r="4137" spans="2:15" ht="22.95" hidden="1" customHeight="1" x14ac:dyDescent="0.2">
      <c r="B4137" s="228" t="s">
        <v>208</v>
      </c>
      <c r="F4137" s="228" t="s">
        <v>79</v>
      </c>
      <c r="I4137" s="23"/>
      <c r="J4137" s="23"/>
      <c r="O4137" s="217">
        <f t="shared" si="65"/>
        <v>-2918</v>
      </c>
    </row>
    <row r="4138" spans="2:15" ht="22.95" hidden="1" customHeight="1" x14ac:dyDescent="0.2">
      <c r="B4138" s="228" t="s">
        <v>208</v>
      </c>
      <c r="F4138" s="228" t="s">
        <v>79</v>
      </c>
      <c r="I4138" s="23"/>
      <c r="J4138" s="23"/>
      <c r="O4138" s="217">
        <f t="shared" si="65"/>
        <v>-2918</v>
      </c>
    </row>
    <row r="4139" spans="2:15" ht="22.95" hidden="1" customHeight="1" x14ac:dyDescent="0.2">
      <c r="B4139" s="228" t="s">
        <v>208</v>
      </c>
      <c r="F4139" s="228" t="s">
        <v>79</v>
      </c>
      <c r="I4139" s="23"/>
      <c r="J4139" s="23"/>
      <c r="O4139" s="217">
        <f t="shared" si="65"/>
        <v>-2918</v>
      </c>
    </row>
    <row r="4140" spans="2:15" ht="22.95" hidden="1" customHeight="1" x14ac:dyDescent="0.2">
      <c r="B4140" s="228" t="s">
        <v>208</v>
      </c>
      <c r="F4140" s="228" t="s">
        <v>79</v>
      </c>
      <c r="I4140" s="23"/>
      <c r="J4140" s="23"/>
      <c r="O4140" s="217">
        <f t="shared" si="65"/>
        <v>-2918</v>
      </c>
    </row>
    <row r="4141" spans="2:15" ht="22.95" hidden="1" customHeight="1" x14ac:dyDescent="0.2">
      <c r="B4141" s="228" t="s">
        <v>208</v>
      </c>
      <c r="F4141" s="228" t="s">
        <v>79</v>
      </c>
      <c r="I4141" s="23"/>
      <c r="J4141" s="23"/>
      <c r="O4141" s="217">
        <f t="shared" si="65"/>
        <v>-2918</v>
      </c>
    </row>
    <row r="4142" spans="2:15" ht="22.95" hidden="1" customHeight="1" x14ac:dyDescent="0.2">
      <c r="B4142" s="228" t="s">
        <v>208</v>
      </c>
      <c r="F4142" s="228" t="s">
        <v>79</v>
      </c>
      <c r="I4142" s="23"/>
      <c r="J4142" s="23"/>
      <c r="O4142" s="217">
        <f t="shared" si="65"/>
        <v>-2918</v>
      </c>
    </row>
    <row r="4143" spans="2:15" ht="22.95" hidden="1" customHeight="1" x14ac:dyDescent="0.2">
      <c r="B4143" s="228" t="s">
        <v>208</v>
      </c>
      <c r="F4143" s="228" t="s">
        <v>79</v>
      </c>
      <c r="I4143" s="23"/>
      <c r="J4143" s="23"/>
      <c r="O4143" s="217">
        <f t="shared" si="65"/>
        <v>-2918</v>
      </c>
    </row>
    <row r="4144" spans="2:15" ht="22.95" hidden="1" customHeight="1" x14ac:dyDescent="0.2">
      <c r="B4144" s="228" t="s">
        <v>208</v>
      </c>
      <c r="F4144" s="228" t="s">
        <v>79</v>
      </c>
      <c r="I4144" s="23"/>
      <c r="J4144" s="23"/>
      <c r="O4144" s="217">
        <f t="shared" si="65"/>
        <v>-2918</v>
      </c>
    </row>
    <row r="4145" spans="2:15" ht="22.95" hidden="1" customHeight="1" x14ac:dyDescent="0.2">
      <c r="B4145" s="228" t="s">
        <v>208</v>
      </c>
      <c r="F4145" s="228" t="s">
        <v>79</v>
      </c>
      <c r="I4145" s="23"/>
      <c r="J4145" s="23"/>
      <c r="O4145" s="217">
        <f t="shared" si="65"/>
        <v>-2918</v>
      </c>
    </row>
    <row r="4146" spans="2:15" ht="22.95" hidden="1" customHeight="1" x14ac:dyDescent="0.2">
      <c r="B4146" s="228" t="s">
        <v>208</v>
      </c>
      <c r="F4146" s="228" t="s">
        <v>79</v>
      </c>
      <c r="I4146" s="23"/>
      <c r="J4146" s="23"/>
      <c r="O4146" s="217">
        <f t="shared" si="65"/>
        <v>-2918</v>
      </c>
    </row>
    <row r="4147" spans="2:15" ht="22.95" hidden="1" customHeight="1" x14ac:dyDescent="0.2">
      <c r="B4147" s="228" t="s">
        <v>208</v>
      </c>
      <c r="F4147" s="228" t="s">
        <v>79</v>
      </c>
      <c r="I4147" s="23"/>
      <c r="J4147" s="23"/>
      <c r="O4147" s="217">
        <f t="shared" si="65"/>
        <v>-2918</v>
      </c>
    </row>
    <row r="4148" spans="2:15" ht="22.95" hidden="1" customHeight="1" x14ac:dyDescent="0.2">
      <c r="B4148" s="228" t="s">
        <v>208</v>
      </c>
      <c r="F4148" s="228" t="s">
        <v>79</v>
      </c>
      <c r="I4148" s="23"/>
      <c r="J4148" s="23"/>
      <c r="O4148" s="217">
        <f t="shared" si="65"/>
        <v>-2918</v>
      </c>
    </row>
    <row r="4149" spans="2:15" ht="22.95" hidden="1" customHeight="1" x14ac:dyDescent="0.2">
      <c r="B4149" s="228" t="s">
        <v>208</v>
      </c>
      <c r="F4149" s="228" t="s">
        <v>79</v>
      </c>
      <c r="I4149" s="23"/>
      <c r="J4149" s="23"/>
      <c r="O4149" s="217">
        <f t="shared" si="65"/>
        <v>-2918</v>
      </c>
    </row>
    <row r="4150" spans="2:15" ht="22.95" hidden="1" customHeight="1" x14ac:dyDescent="0.2">
      <c r="B4150" s="228" t="s">
        <v>208</v>
      </c>
      <c r="F4150" s="228" t="s">
        <v>79</v>
      </c>
      <c r="I4150" s="23"/>
      <c r="J4150" s="23"/>
      <c r="O4150" s="217">
        <f t="shared" si="65"/>
        <v>-2918</v>
      </c>
    </row>
    <row r="4151" spans="2:15" ht="22.95" hidden="1" customHeight="1" x14ac:dyDescent="0.2">
      <c r="B4151" s="228" t="s">
        <v>208</v>
      </c>
      <c r="F4151" s="228" t="s">
        <v>79</v>
      </c>
      <c r="I4151" s="23"/>
      <c r="J4151" s="23"/>
      <c r="O4151" s="217">
        <f t="shared" si="65"/>
        <v>-2918</v>
      </c>
    </row>
    <row r="4152" spans="2:15" ht="22.95" hidden="1" customHeight="1" x14ac:dyDescent="0.2">
      <c r="B4152" s="228" t="s">
        <v>208</v>
      </c>
      <c r="F4152" s="228" t="s">
        <v>79</v>
      </c>
      <c r="I4152" s="23"/>
      <c r="J4152" s="23"/>
      <c r="O4152" s="217">
        <f t="shared" si="65"/>
        <v>-2918</v>
      </c>
    </row>
    <row r="4153" spans="2:15" ht="22.95" hidden="1" customHeight="1" x14ac:dyDescent="0.2">
      <c r="B4153" s="228" t="s">
        <v>208</v>
      </c>
      <c r="F4153" s="228" t="s">
        <v>79</v>
      </c>
      <c r="I4153" s="23"/>
      <c r="J4153" s="23"/>
      <c r="O4153" s="217">
        <f t="shared" si="65"/>
        <v>-2918</v>
      </c>
    </row>
    <row r="4154" spans="2:15" ht="22.95" hidden="1" customHeight="1" x14ac:dyDescent="0.2">
      <c r="B4154" s="228" t="s">
        <v>208</v>
      </c>
      <c r="F4154" s="228" t="s">
        <v>79</v>
      </c>
      <c r="I4154" s="23"/>
      <c r="J4154" s="23"/>
      <c r="O4154" s="217">
        <f t="shared" si="65"/>
        <v>-2918</v>
      </c>
    </row>
    <row r="4155" spans="2:15" ht="22.95" hidden="1" customHeight="1" x14ac:dyDescent="0.2">
      <c r="B4155" s="228" t="s">
        <v>208</v>
      </c>
      <c r="F4155" s="228" t="s">
        <v>79</v>
      </c>
      <c r="I4155" s="23"/>
      <c r="J4155" s="23"/>
      <c r="O4155" s="217">
        <f t="shared" si="65"/>
        <v>-2918</v>
      </c>
    </row>
    <row r="4156" spans="2:15" ht="22.95" hidden="1" customHeight="1" x14ac:dyDescent="0.2">
      <c r="B4156" s="228" t="s">
        <v>208</v>
      </c>
      <c r="F4156" s="228" t="s">
        <v>79</v>
      </c>
      <c r="I4156" s="23"/>
      <c r="J4156" s="23"/>
      <c r="O4156" s="217">
        <f t="shared" si="65"/>
        <v>-2918</v>
      </c>
    </row>
    <row r="4157" spans="2:15" ht="22.95" hidden="1" customHeight="1" x14ac:dyDescent="0.2">
      <c r="B4157" s="228" t="s">
        <v>208</v>
      </c>
      <c r="F4157" s="228" t="s">
        <v>79</v>
      </c>
      <c r="I4157" s="23"/>
      <c r="J4157" s="23"/>
      <c r="O4157" s="217">
        <f t="shared" si="65"/>
        <v>-2918</v>
      </c>
    </row>
    <row r="4158" spans="2:15" ht="22.95" hidden="1" customHeight="1" x14ac:dyDescent="0.2">
      <c r="B4158" s="228" t="s">
        <v>208</v>
      </c>
      <c r="F4158" s="228" t="s">
        <v>79</v>
      </c>
      <c r="I4158" s="23"/>
      <c r="J4158" s="23"/>
      <c r="O4158" s="217">
        <f t="shared" si="65"/>
        <v>-2918</v>
      </c>
    </row>
    <row r="4159" spans="2:15" ht="22.95" hidden="1" customHeight="1" x14ac:dyDescent="0.2">
      <c r="B4159" s="228" t="s">
        <v>208</v>
      </c>
      <c r="F4159" s="228" t="s">
        <v>79</v>
      </c>
      <c r="I4159" s="23"/>
      <c r="J4159" s="23"/>
      <c r="O4159" s="217">
        <f t="shared" si="65"/>
        <v>-2918</v>
      </c>
    </row>
    <row r="4160" spans="2:15" ht="22.95" hidden="1" customHeight="1" x14ac:dyDescent="0.2">
      <c r="B4160" s="228" t="s">
        <v>208</v>
      </c>
      <c r="F4160" s="228" t="s">
        <v>79</v>
      </c>
      <c r="I4160" s="23"/>
      <c r="J4160" s="23"/>
      <c r="O4160" s="217">
        <f t="shared" si="65"/>
        <v>-2918</v>
      </c>
    </row>
    <row r="4161" spans="2:15" ht="22.95" hidden="1" customHeight="1" x14ac:dyDescent="0.2">
      <c r="B4161" s="228" t="s">
        <v>208</v>
      </c>
      <c r="F4161" s="228" t="s">
        <v>79</v>
      </c>
      <c r="I4161" s="23"/>
      <c r="J4161" s="23"/>
      <c r="O4161" s="217">
        <f t="shared" si="65"/>
        <v>-2918</v>
      </c>
    </row>
    <row r="4162" spans="2:15" ht="22.95" hidden="1" customHeight="1" x14ac:dyDescent="0.2">
      <c r="B4162" s="228" t="s">
        <v>208</v>
      </c>
      <c r="F4162" s="228" t="s">
        <v>79</v>
      </c>
      <c r="I4162" s="23"/>
      <c r="J4162" s="23"/>
      <c r="O4162" s="217">
        <f t="shared" si="65"/>
        <v>-2918</v>
      </c>
    </row>
    <row r="4163" spans="2:15" ht="22.95" hidden="1" customHeight="1" x14ac:dyDescent="0.2">
      <c r="B4163" s="228" t="s">
        <v>208</v>
      </c>
      <c r="F4163" s="228" t="s">
        <v>79</v>
      </c>
      <c r="I4163" s="23"/>
      <c r="J4163" s="23"/>
      <c r="O4163" s="217">
        <f t="shared" si="65"/>
        <v>-2918</v>
      </c>
    </row>
    <row r="4164" spans="2:15" ht="22.95" hidden="1" customHeight="1" x14ac:dyDescent="0.2">
      <c r="B4164" s="228" t="s">
        <v>208</v>
      </c>
      <c r="F4164" s="228" t="s">
        <v>79</v>
      </c>
      <c r="I4164" s="23"/>
      <c r="J4164" s="23"/>
      <c r="O4164" s="217">
        <f t="shared" si="65"/>
        <v>-2918</v>
      </c>
    </row>
    <row r="4165" spans="2:15" ht="22.95" hidden="1" customHeight="1" x14ac:dyDescent="0.2">
      <c r="B4165" s="228" t="s">
        <v>208</v>
      </c>
      <c r="F4165" s="228" t="s">
        <v>79</v>
      </c>
      <c r="I4165" s="23"/>
      <c r="J4165" s="23"/>
      <c r="O4165" s="217">
        <f t="shared" si="65"/>
        <v>-2918</v>
      </c>
    </row>
    <row r="4166" spans="2:15" ht="22.95" hidden="1" customHeight="1" x14ac:dyDescent="0.2">
      <c r="B4166" s="228" t="s">
        <v>208</v>
      </c>
      <c r="F4166" s="228" t="s">
        <v>79</v>
      </c>
      <c r="I4166" s="23"/>
      <c r="J4166" s="23"/>
      <c r="O4166" s="217">
        <f t="shared" si="65"/>
        <v>-2918</v>
      </c>
    </row>
    <row r="4167" spans="2:15" ht="22.95" hidden="1" customHeight="1" x14ac:dyDescent="0.2">
      <c r="B4167" s="228" t="s">
        <v>208</v>
      </c>
      <c r="F4167" s="228" t="s">
        <v>79</v>
      </c>
      <c r="I4167" s="23"/>
      <c r="J4167" s="23"/>
      <c r="O4167" s="217">
        <f t="shared" si="65"/>
        <v>-2918</v>
      </c>
    </row>
    <row r="4168" spans="2:15" ht="22.95" hidden="1" customHeight="1" x14ac:dyDescent="0.2">
      <c r="B4168" s="228" t="s">
        <v>208</v>
      </c>
      <c r="F4168" s="228" t="s">
        <v>79</v>
      </c>
      <c r="I4168" s="23"/>
      <c r="J4168" s="23"/>
      <c r="O4168" s="217">
        <f t="shared" si="65"/>
        <v>-2918</v>
      </c>
    </row>
    <row r="4169" spans="2:15" ht="22.95" hidden="1" customHeight="1" x14ac:dyDescent="0.2">
      <c r="B4169" s="228" t="s">
        <v>208</v>
      </c>
      <c r="F4169" s="228" t="s">
        <v>79</v>
      </c>
      <c r="I4169" s="23"/>
      <c r="J4169" s="23"/>
      <c r="O4169" s="217">
        <f t="shared" si="65"/>
        <v>-2918</v>
      </c>
    </row>
    <row r="4170" spans="2:15" ht="22.95" hidden="1" customHeight="1" x14ac:dyDescent="0.2">
      <c r="B4170" s="228" t="s">
        <v>208</v>
      </c>
      <c r="F4170" s="228" t="s">
        <v>79</v>
      </c>
      <c r="I4170" s="23"/>
      <c r="J4170" s="23"/>
      <c r="O4170" s="217">
        <f t="shared" si="65"/>
        <v>-2918</v>
      </c>
    </row>
    <row r="4171" spans="2:15" ht="22.95" hidden="1" customHeight="1" x14ac:dyDescent="0.2">
      <c r="B4171" s="228" t="s">
        <v>208</v>
      </c>
      <c r="F4171" s="228" t="s">
        <v>79</v>
      </c>
      <c r="I4171" s="23"/>
      <c r="J4171" s="23"/>
      <c r="O4171" s="217">
        <f t="shared" si="65"/>
        <v>-2918</v>
      </c>
    </row>
    <row r="4172" spans="2:15" ht="22.95" hidden="1" customHeight="1" x14ac:dyDescent="0.2">
      <c r="B4172" s="228" t="s">
        <v>208</v>
      </c>
      <c r="F4172" s="228" t="s">
        <v>79</v>
      </c>
      <c r="I4172" s="23"/>
      <c r="J4172" s="23"/>
      <c r="O4172" s="217">
        <f t="shared" si="65"/>
        <v>-2918</v>
      </c>
    </row>
    <row r="4173" spans="2:15" ht="22.95" hidden="1" customHeight="1" x14ac:dyDescent="0.2">
      <c r="B4173" s="228" t="s">
        <v>208</v>
      </c>
      <c r="F4173" s="228" t="s">
        <v>79</v>
      </c>
      <c r="I4173" s="23"/>
      <c r="J4173" s="23"/>
      <c r="O4173" s="217">
        <f t="shared" si="65"/>
        <v>-2918</v>
      </c>
    </row>
    <row r="4174" spans="2:15" ht="22.95" hidden="1" customHeight="1" x14ac:dyDescent="0.2">
      <c r="B4174" s="228" t="s">
        <v>208</v>
      </c>
      <c r="F4174" s="228" t="s">
        <v>79</v>
      </c>
      <c r="I4174" s="23"/>
      <c r="J4174" s="23"/>
      <c r="O4174" s="217">
        <f t="shared" si="65"/>
        <v>-2918</v>
      </c>
    </row>
    <row r="4175" spans="2:15" ht="22.95" hidden="1" customHeight="1" x14ac:dyDescent="0.2">
      <c r="B4175" s="228" t="s">
        <v>208</v>
      </c>
      <c r="F4175" s="228" t="s">
        <v>79</v>
      </c>
      <c r="I4175" s="23"/>
      <c r="J4175" s="23"/>
      <c r="O4175" s="217">
        <f t="shared" si="65"/>
        <v>-2918</v>
      </c>
    </row>
    <row r="4176" spans="2:15" ht="22.95" hidden="1" customHeight="1" x14ac:dyDescent="0.2">
      <c r="B4176" s="228" t="s">
        <v>208</v>
      </c>
      <c r="F4176" s="228" t="s">
        <v>79</v>
      </c>
      <c r="I4176" s="23"/>
      <c r="J4176" s="23"/>
      <c r="O4176" s="217">
        <f t="shared" si="65"/>
        <v>-2918</v>
      </c>
    </row>
    <row r="4177" spans="2:15" ht="22.95" hidden="1" customHeight="1" x14ac:dyDescent="0.2">
      <c r="B4177" s="228" t="s">
        <v>208</v>
      </c>
      <c r="F4177" s="228" t="s">
        <v>79</v>
      </c>
      <c r="I4177" s="23"/>
      <c r="J4177" s="23"/>
      <c r="O4177" s="217">
        <f t="shared" si="65"/>
        <v>-2918</v>
      </c>
    </row>
    <row r="4178" spans="2:15" ht="22.95" hidden="1" customHeight="1" x14ac:dyDescent="0.2">
      <c r="B4178" s="228" t="s">
        <v>208</v>
      </c>
      <c r="F4178" s="228" t="s">
        <v>79</v>
      </c>
      <c r="I4178" s="23"/>
      <c r="J4178" s="23"/>
      <c r="O4178" s="217">
        <f t="shared" si="65"/>
        <v>-2918</v>
      </c>
    </row>
    <row r="4179" spans="2:15" ht="22.95" hidden="1" customHeight="1" x14ac:dyDescent="0.2">
      <c r="B4179" s="228" t="s">
        <v>208</v>
      </c>
      <c r="F4179" s="228" t="s">
        <v>79</v>
      </c>
      <c r="I4179" s="23"/>
      <c r="J4179" s="23"/>
      <c r="O4179" s="217">
        <f t="shared" si="65"/>
        <v>-2918</v>
      </c>
    </row>
    <row r="4180" spans="2:15" ht="22.95" hidden="1" customHeight="1" x14ac:dyDescent="0.2">
      <c r="B4180" s="228" t="s">
        <v>208</v>
      </c>
      <c r="F4180" s="228" t="s">
        <v>79</v>
      </c>
      <c r="I4180" s="23"/>
      <c r="J4180" s="23"/>
      <c r="O4180" s="217">
        <f t="shared" si="65"/>
        <v>-2918</v>
      </c>
    </row>
    <row r="4181" spans="2:15" ht="22.95" hidden="1" customHeight="1" x14ac:dyDescent="0.2">
      <c r="B4181" s="228" t="s">
        <v>208</v>
      </c>
      <c r="F4181" s="228" t="s">
        <v>79</v>
      </c>
      <c r="I4181" s="23"/>
      <c r="J4181" s="23"/>
      <c r="O4181" s="217">
        <f t="shared" si="65"/>
        <v>-2918</v>
      </c>
    </row>
    <row r="4182" spans="2:15" ht="22.95" hidden="1" customHeight="1" x14ac:dyDescent="0.2">
      <c r="B4182" s="228" t="s">
        <v>208</v>
      </c>
      <c r="F4182" s="228" t="s">
        <v>79</v>
      </c>
      <c r="I4182" s="23"/>
      <c r="J4182" s="23"/>
      <c r="O4182" s="217">
        <f t="shared" si="65"/>
        <v>-2918</v>
      </c>
    </row>
    <row r="4183" spans="2:15" ht="22.95" hidden="1" customHeight="1" x14ac:dyDescent="0.2">
      <c r="B4183" s="228" t="s">
        <v>208</v>
      </c>
      <c r="F4183" s="228" t="s">
        <v>79</v>
      </c>
      <c r="I4183" s="23"/>
      <c r="J4183" s="23"/>
      <c r="O4183" s="217">
        <f t="shared" si="65"/>
        <v>-2918</v>
      </c>
    </row>
    <row r="4184" spans="2:15" ht="22.95" hidden="1" customHeight="1" x14ac:dyDescent="0.2">
      <c r="B4184" s="228" t="s">
        <v>208</v>
      </c>
      <c r="F4184" s="228" t="s">
        <v>79</v>
      </c>
      <c r="I4184" s="23"/>
      <c r="J4184" s="23"/>
      <c r="O4184" s="217">
        <f t="shared" si="65"/>
        <v>-2918</v>
      </c>
    </row>
    <row r="4185" spans="2:15" ht="22.95" hidden="1" customHeight="1" x14ac:dyDescent="0.2">
      <c r="B4185" s="228" t="s">
        <v>208</v>
      </c>
      <c r="F4185" s="228" t="s">
        <v>79</v>
      </c>
      <c r="I4185" s="23"/>
      <c r="J4185" s="23"/>
      <c r="O4185" s="217">
        <f t="shared" si="65"/>
        <v>-2918</v>
      </c>
    </row>
    <row r="4186" spans="2:15" ht="22.95" hidden="1" customHeight="1" x14ac:dyDescent="0.2">
      <c r="B4186" s="228" t="s">
        <v>208</v>
      </c>
      <c r="F4186" s="228" t="s">
        <v>79</v>
      </c>
      <c r="I4186" s="23"/>
      <c r="J4186" s="23"/>
      <c r="O4186" s="217">
        <f t="shared" si="65"/>
        <v>-2918</v>
      </c>
    </row>
    <row r="4187" spans="2:15" ht="22.95" hidden="1" customHeight="1" x14ac:dyDescent="0.2">
      <c r="B4187" s="228" t="s">
        <v>208</v>
      </c>
      <c r="F4187" s="228" t="s">
        <v>79</v>
      </c>
      <c r="I4187" s="23"/>
      <c r="J4187" s="23"/>
      <c r="O4187" s="217">
        <f t="shared" si="65"/>
        <v>-2918</v>
      </c>
    </row>
    <row r="4188" spans="2:15" ht="22.95" hidden="1" customHeight="1" x14ac:dyDescent="0.2">
      <c r="B4188" s="228" t="s">
        <v>208</v>
      </c>
      <c r="F4188" s="228" t="s">
        <v>79</v>
      </c>
      <c r="I4188" s="23"/>
      <c r="J4188" s="23"/>
      <c r="O4188" s="217">
        <f t="shared" si="65"/>
        <v>-2918</v>
      </c>
    </row>
    <row r="4189" spans="2:15" ht="22.95" hidden="1" customHeight="1" x14ac:dyDescent="0.2">
      <c r="B4189" s="228" t="s">
        <v>208</v>
      </c>
      <c r="F4189" s="228" t="s">
        <v>79</v>
      </c>
      <c r="I4189" s="23"/>
      <c r="J4189" s="23"/>
      <c r="O4189" s="217">
        <f t="shared" si="65"/>
        <v>-2918</v>
      </c>
    </row>
    <row r="4190" spans="2:15" ht="22.95" hidden="1" customHeight="1" x14ac:dyDescent="0.2">
      <c r="B4190" s="228" t="s">
        <v>208</v>
      </c>
      <c r="F4190" s="228" t="s">
        <v>79</v>
      </c>
      <c r="I4190" s="23"/>
      <c r="J4190" s="23"/>
      <c r="O4190" s="217">
        <f t="shared" si="65"/>
        <v>-2918</v>
      </c>
    </row>
    <row r="4191" spans="2:15" ht="22.95" hidden="1" customHeight="1" x14ac:dyDescent="0.2">
      <c r="B4191" s="228" t="s">
        <v>208</v>
      </c>
      <c r="F4191" s="228" t="s">
        <v>79</v>
      </c>
      <c r="I4191" s="23"/>
      <c r="J4191" s="23"/>
      <c r="O4191" s="217">
        <f t="shared" si="65"/>
        <v>-2918</v>
      </c>
    </row>
    <row r="4192" spans="2:15" ht="22.95" hidden="1" customHeight="1" x14ac:dyDescent="0.2">
      <c r="B4192" s="228" t="s">
        <v>208</v>
      </c>
      <c r="F4192" s="228" t="s">
        <v>79</v>
      </c>
      <c r="I4192" s="23"/>
      <c r="J4192" s="23"/>
      <c r="O4192" s="217">
        <f t="shared" si="65"/>
        <v>-2918</v>
      </c>
    </row>
    <row r="4193" spans="2:15" ht="22.95" hidden="1" customHeight="1" x14ac:dyDescent="0.2">
      <c r="B4193" s="228" t="s">
        <v>208</v>
      </c>
      <c r="F4193" s="228" t="s">
        <v>79</v>
      </c>
      <c r="I4193" s="23"/>
      <c r="J4193" s="23"/>
      <c r="O4193" s="217">
        <f t="shared" si="65"/>
        <v>-2918</v>
      </c>
    </row>
    <row r="4194" spans="2:15" ht="22.95" hidden="1" customHeight="1" x14ac:dyDescent="0.2">
      <c r="B4194" s="228" t="s">
        <v>208</v>
      </c>
      <c r="F4194" s="228" t="s">
        <v>79</v>
      </c>
      <c r="I4194" s="23"/>
      <c r="J4194" s="23"/>
      <c r="O4194" s="217">
        <f t="shared" si="65"/>
        <v>-2918</v>
      </c>
    </row>
    <row r="4195" spans="2:15" ht="22.95" hidden="1" customHeight="1" x14ac:dyDescent="0.2">
      <c r="B4195" s="228" t="s">
        <v>208</v>
      </c>
      <c r="F4195" s="228" t="s">
        <v>79</v>
      </c>
      <c r="I4195" s="23"/>
      <c r="J4195" s="23"/>
      <c r="O4195" s="217">
        <f t="shared" ref="O4195:O4258" si="66">O4194+M4195-N4195</f>
        <v>-2918</v>
      </c>
    </row>
    <row r="4196" spans="2:15" ht="22.95" hidden="1" customHeight="1" x14ac:dyDescent="0.2">
      <c r="B4196" s="228" t="s">
        <v>208</v>
      </c>
      <c r="F4196" s="228" t="s">
        <v>79</v>
      </c>
      <c r="I4196" s="23"/>
      <c r="J4196" s="23"/>
      <c r="O4196" s="217">
        <f t="shared" si="66"/>
        <v>-2918</v>
      </c>
    </row>
    <row r="4197" spans="2:15" ht="22.95" hidden="1" customHeight="1" x14ac:dyDescent="0.2">
      <c r="B4197" s="228" t="s">
        <v>208</v>
      </c>
      <c r="F4197" s="228" t="s">
        <v>79</v>
      </c>
      <c r="I4197" s="23"/>
      <c r="J4197" s="23"/>
      <c r="O4197" s="217">
        <f t="shared" si="66"/>
        <v>-2918</v>
      </c>
    </row>
    <row r="4198" spans="2:15" ht="22.95" hidden="1" customHeight="1" x14ac:dyDescent="0.2">
      <c r="B4198" s="228" t="s">
        <v>208</v>
      </c>
      <c r="F4198" s="228" t="s">
        <v>79</v>
      </c>
      <c r="I4198" s="23"/>
      <c r="J4198" s="23"/>
      <c r="O4198" s="217">
        <f t="shared" si="66"/>
        <v>-2918</v>
      </c>
    </row>
    <row r="4199" spans="2:15" ht="22.95" hidden="1" customHeight="1" x14ac:dyDescent="0.2">
      <c r="B4199" s="228" t="s">
        <v>208</v>
      </c>
      <c r="F4199" s="228" t="s">
        <v>79</v>
      </c>
      <c r="I4199" s="23"/>
      <c r="J4199" s="23"/>
      <c r="O4199" s="217">
        <f t="shared" si="66"/>
        <v>-2918</v>
      </c>
    </row>
    <row r="4200" spans="2:15" ht="22.95" hidden="1" customHeight="1" x14ac:dyDescent="0.2">
      <c r="B4200" s="228" t="s">
        <v>208</v>
      </c>
      <c r="F4200" s="228" t="s">
        <v>79</v>
      </c>
      <c r="I4200" s="23"/>
      <c r="J4200" s="23"/>
      <c r="O4200" s="217">
        <f t="shared" si="66"/>
        <v>-2918</v>
      </c>
    </row>
    <row r="4201" spans="2:15" ht="22.95" hidden="1" customHeight="1" x14ac:dyDescent="0.2">
      <c r="B4201" s="228" t="s">
        <v>208</v>
      </c>
      <c r="F4201" s="228" t="s">
        <v>79</v>
      </c>
      <c r="I4201" s="23"/>
      <c r="J4201" s="23"/>
      <c r="O4201" s="217">
        <f t="shared" si="66"/>
        <v>-2918</v>
      </c>
    </row>
    <row r="4202" spans="2:15" ht="22.95" hidden="1" customHeight="1" x14ac:dyDescent="0.2">
      <c r="B4202" s="228" t="s">
        <v>208</v>
      </c>
      <c r="F4202" s="228" t="s">
        <v>79</v>
      </c>
      <c r="I4202" s="23"/>
      <c r="J4202" s="23"/>
      <c r="O4202" s="217">
        <f t="shared" si="66"/>
        <v>-2918</v>
      </c>
    </row>
    <row r="4203" spans="2:15" ht="22.95" hidden="1" customHeight="1" x14ac:dyDescent="0.2">
      <c r="B4203" s="228" t="s">
        <v>208</v>
      </c>
      <c r="F4203" s="228" t="s">
        <v>79</v>
      </c>
      <c r="I4203" s="23"/>
      <c r="J4203" s="23"/>
      <c r="O4203" s="217">
        <f t="shared" si="66"/>
        <v>-2918</v>
      </c>
    </row>
    <row r="4204" spans="2:15" ht="22.95" hidden="1" customHeight="1" x14ac:dyDescent="0.2">
      <c r="B4204" s="228" t="s">
        <v>208</v>
      </c>
      <c r="F4204" s="228" t="s">
        <v>79</v>
      </c>
      <c r="I4204" s="23"/>
      <c r="J4204" s="23"/>
      <c r="O4204" s="217">
        <f t="shared" si="66"/>
        <v>-2918</v>
      </c>
    </row>
    <row r="4205" spans="2:15" ht="22.95" hidden="1" customHeight="1" x14ac:dyDescent="0.2">
      <c r="B4205" s="228" t="s">
        <v>208</v>
      </c>
      <c r="F4205" s="228" t="s">
        <v>79</v>
      </c>
      <c r="I4205" s="23"/>
      <c r="J4205" s="23"/>
      <c r="O4205" s="217">
        <f t="shared" si="66"/>
        <v>-2918</v>
      </c>
    </row>
    <row r="4206" spans="2:15" ht="22.95" hidden="1" customHeight="1" x14ac:dyDescent="0.2">
      <c r="B4206" s="228" t="s">
        <v>208</v>
      </c>
      <c r="F4206" s="228" t="s">
        <v>79</v>
      </c>
      <c r="I4206" s="23"/>
      <c r="J4206" s="23"/>
      <c r="O4206" s="217">
        <f t="shared" si="66"/>
        <v>-2918</v>
      </c>
    </row>
    <row r="4207" spans="2:15" ht="22.95" hidden="1" customHeight="1" x14ac:dyDescent="0.2">
      <c r="B4207" s="228" t="s">
        <v>208</v>
      </c>
      <c r="F4207" s="228" t="s">
        <v>79</v>
      </c>
      <c r="I4207" s="23"/>
      <c r="J4207" s="23"/>
      <c r="O4207" s="217">
        <f t="shared" si="66"/>
        <v>-2918</v>
      </c>
    </row>
    <row r="4208" spans="2:15" ht="22.95" hidden="1" customHeight="1" x14ac:dyDescent="0.2">
      <c r="B4208" s="228" t="s">
        <v>208</v>
      </c>
      <c r="F4208" s="228" t="s">
        <v>79</v>
      </c>
      <c r="I4208" s="23"/>
      <c r="J4208" s="23"/>
      <c r="O4208" s="217">
        <f t="shared" si="66"/>
        <v>-2918</v>
      </c>
    </row>
    <row r="4209" spans="2:15" ht="22.95" hidden="1" customHeight="1" x14ac:dyDescent="0.2">
      <c r="B4209" s="228" t="s">
        <v>208</v>
      </c>
      <c r="F4209" s="228" t="s">
        <v>79</v>
      </c>
      <c r="I4209" s="23"/>
      <c r="J4209" s="23"/>
      <c r="O4209" s="217">
        <f t="shared" si="66"/>
        <v>-2918</v>
      </c>
    </row>
    <row r="4210" spans="2:15" ht="22.95" hidden="1" customHeight="1" x14ac:dyDescent="0.2">
      <c r="B4210" s="228" t="s">
        <v>208</v>
      </c>
      <c r="F4210" s="228" t="s">
        <v>79</v>
      </c>
      <c r="I4210" s="23"/>
      <c r="J4210" s="23"/>
      <c r="O4210" s="217">
        <f t="shared" si="66"/>
        <v>-2918</v>
      </c>
    </row>
    <row r="4211" spans="2:15" ht="22.95" hidden="1" customHeight="1" x14ac:dyDescent="0.2">
      <c r="B4211" s="228" t="s">
        <v>208</v>
      </c>
      <c r="F4211" s="228" t="s">
        <v>79</v>
      </c>
      <c r="I4211" s="23"/>
      <c r="J4211" s="23"/>
      <c r="O4211" s="217">
        <f t="shared" si="66"/>
        <v>-2918</v>
      </c>
    </row>
    <row r="4212" spans="2:15" ht="22.95" hidden="1" customHeight="1" x14ac:dyDescent="0.2">
      <c r="B4212" s="228" t="s">
        <v>208</v>
      </c>
      <c r="F4212" s="228" t="s">
        <v>79</v>
      </c>
      <c r="I4212" s="23"/>
      <c r="J4212" s="23"/>
      <c r="O4212" s="217">
        <f t="shared" si="66"/>
        <v>-2918</v>
      </c>
    </row>
    <row r="4213" spans="2:15" ht="22.95" hidden="1" customHeight="1" x14ac:dyDescent="0.2">
      <c r="B4213" s="228" t="s">
        <v>208</v>
      </c>
      <c r="F4213" s="228" t="s">
        <v>79</v>
      </c>
      <c r="I4213" s="23"/>
      <c r="J4213" s="23"/>
      <c r="O4213" s="217">
        <f t="shared" si="66"/>
        <v>-2918</v>
      </c>
    </row>
    <row r="4214" spans="2:15" ht="22.95" hidden="1" customHeight="1" x14ac:dyDescent="0.2">
      <c r="B4214" s="228" t="s">
        <v>208</v>
      </c>
      <c r="F4214" s="228" t="s">
        <v>79</v>
      </c>
      <c r="I4214" s="23"/>
      <c r="J4214" s="23"/>
      <c r="O4214" s="217">
        <f t="shared" si="66"/>
        <v>-2918</v>
      </c>
    </row>
    <row r="4215" spans="2:15" ht="22.95" hidden="1" customHeight="1" x14ac:dyDescent="0.2">
      <c r="B4215" s="228" t="s">
        <v>208</v>
      </c>
      <c r="F4215" s="228" t="s">
        <v>79</v>
      </c>
      <c r="I4215" s="23"/>
      <c r="J4215" s="23"/>
      <c r="O4215" s="217">
        <f t="shared" si="66"/>
        <v>-2918</v>
      </c>
    </row>
    <row r="4216" spans="2:15" ht="22.95" hidden="1" customHeight="1" x14ac:dyDescent="0.2">
      <c r="B4216" s="228" t="s">
        <v>208</v>
      </c>
      <c r="F4216" s="228" t="s">
        <v>79</v>
      </c>
      <c r="I4216" s="23"/>
      <c r="J4216" s="23"/>
      <c r="O4216" s="217">
        <f t="shared" si="66"/>
        <v>-2918</v>
      </c>
    </row>
    <row r="4217" spans="2:15" ht="22.95" hidden="1" customHeight="1" x14ac:dyDescent="0.2">
      <c r="B4217" s="228" t="s">
        <v>208</v>
      </c>
      <c r="F4217" s="228" t="s">
        <v>79</v>
      </c>
      <c r="I4217" s="23"/>
      <c r="J4217" s="23"/>
      <c r="O4217" s="217">
        <f t="shared" si="66"/>
        <v>-2918</v>
      </c>
    </row>
    <row r="4218" spans="2:15" ht="22.95" hidden="1" customHeight="1" x14ac:dyDescent="0.2">
      <c r="B4218" s="228" t="s">
        <v>208</v>
      </c>
      <c r="F4218" s="228" t="s">
        <v>79</v>
      </c>
      <c r="I4218" s="23"/>
      <c r="J4218" s="23"/>
      <c r="O4218" s="217">
        <f t="shared" si="66"/>
        <v>-2918</v>
      </c>
    </row>
    <row r="4219" spans="2:15" ht="22.95" hidden="1" customHeight="1" x14ac:dyDescent="0.2">
      <c r="B4219" s="228" t="s">
        <v>208</v>
      </c>
      <c r="F4219" s="228" t="s">
        <v>79</v>
      </c>
      <c r="I4219" s="23"/>
      <c r="J4219" s="23"/>
      <c r="O4219" s="217">
        <f t="shared" si="66"/>
        <v>-2918</v>
      </c>
    </row>
    <row r="4220" spans="2:15" ht="22.95" hidden="1" customHeight="1" x14ac:dyDescent="0.2">
      <c r="B4220" s="228" t="s">
        <v>208</v>
      </c>
      <c r="F4220" s="228" t="s">
        <v>79</v>
      </c>
      <c r="I4220" s="23"/>
      <c r="J4220" s="23"/>
      <c r="O4220" s="217">
        <f t="shared" si="66"/>
        <v>-2918</v>
      </c>
    </row>
    <row r="4221" spans="2:15" ht="22.95" hidden="1" customHeight="1" x14ac:dyDescent="0.2">
      <c r="B4221" s="228" t="s">
        <v>208</v>
      </c>
      <c r="F4221" s="228" t="s">
        <v>79</v>
      </c>
      <c r="I4221" s="23"/>
      <c r="J4221" s="23"/>
      <c r="O4221" s="217">
        <f t="shared" si="66"/>
        <v>-2918</v>
      </c>
    </row>
    <row r="4222" spans="2:15" ht="22.95" hidden="1" customHeight="1" x14ac:dyDescent="0.2">
      <c r="B4222" s="228" t="s">
        <v>208</v>
      </c>
      <c r="F4222" s="228" t="s">
        <v>79</v>
      </c>
      <c r="I4222" s="23"/>
      <c r="J4222" s="23"/>
      <c r="O4222" s="217">
        <f t="shared" si="66"/>
        <v>-2918</v>
      </c>
    </row>
    <row r="4223" spans="2:15" ht="22.95" hidden="1" customHeight="1" x14ac:dyDescent="0.2">
      <c r="B4223" s="228" t="s">
        <v>208</v>
      </c>
      <c r="F4223" s="228" t="s">
        <v>79</v>
      </c>
      <c r="I4223" s="23"/>
      <c r="J4223" s="23"/>
      <c r="O4223" s="217">
        <f t="shared" si="66"/>
        <v>-2918</v>
      </c>
    </row>
    <row r="4224" spans="2:15" ht="22.95" hidden="1" customHeight="1" x14ac:dyDescent="0.2">
      <c r="B4224" s="228" t="s">
        <v>208</v>
      </c>
      <c r="F4224" s="228" t="s">
        <v>79</v>
      </c>
      <c r="I4224" s="23"/>
      <c r="J4224" s="23"/>
      <c r="O4224" s="217">
        <f t="shared" si="66"/>
        <v>-2918</v>
      </c>
    </row>
    <row r="4225" spans="2:15" ht="22.95" hidden="1" customHeight="1" x14ac:dyDescent="0.2">
      <c r="B4225" s="228" t="s">
        <v>208</v>
      </c>
      <c r="F4225" s="228" t="s">
        <v>79</v>
      </c>
      <c r="I4225" s="23"/>
      <c r="J4225" s="23"/>
      <c r="O4225" s="217">
        <f t="shared" si="66"/>
        <v>-2918</v>
      </c>
    </row>
    <row r="4226" spans="2:15" ht="22.95" hidden="1" customHeight="1" x14ac:dyDescent="0.2">
      <c r="B4226" s="228" t="s">
        <v>208</v>
      </c>
      <c r="F4226" s="228" t="s">
        <v>79</v>
      </c>
      <c r="I4226" s="23"/>
      <c r="J4226" s="23"/>
      <c r="O4226" s="217">
        <f t="shared" si="66"/>
        <v>-2918</v>
      </c>
    </row>
    <row r="4227" spans="2:15" ht="22.95" hidden="1" customHeight="1" x14ac:dyDescent="0.2">
      <c r="B4227" s="228" t="s">
        <v>208</v>
      </c>
      <c r="F4227" s="228" t="s">
        <v>79</v>
      </c>
      <c r="I4227" s="23"/>
      <c r="J4227" s="23"/>
      <c r="O4227" s="217">
        <f t="shared" si="66"/>
        <v>-2918</v>
      </c>
    </row>
    <row r="4228" spans="2:15" ht="22.95" hidden="1" customHeight="1" x14ac:dyDescent="0.2">
      <c r="B4228" s="228" t="s">
        <v>208</v>
      </c>
      <c r="F4228" s="228" t="s">
        <v>79</v>
      </c>
      <c r="I4228" s="23"/>
      <c r="J4228" s="23"/>
      <c r="O4228" s="217">
        <f t="shared" si="66"/>
        <v>-2918</v>
      </c>
    </row>
    <row r="4229" spans="2:15" ht="22.95" hidden="1" customHeight="1" x14ac:dyDescent="0.2">
      <c r="B4229" s="228" t="s">
        <v>208</v>
      </c>
      <c r="F4229" s="228" t="s">
        <v>79</v>
      </c>
      <c r="I4229" s="23"/>
      <c r="J4229" s="23"/>
      <c r="O4229" s="217">
        <f t="shared" si="66"/>
        <v>-2918</v>
      </c>
    </row>
    <row r="4230" spans="2:15" ht="22.95" hidden="1" customHeight="1" x14ac:dyDescent="0.2">
      <c r="B4230" s="228" t="s">
        <v>208</v>
      </c>
      <c r="F4230" s="228" t="s">
        <v>79</v>
      </c>
      <c r="I4230" s="23"/>
      <c r="J4230" s="23"/>
      <c r="O4230" s="217">
        <f t="shared" si="66"/>
        <v>-2918</v>
      </c>
    </row>
    <row r="4231" spans="2:15" ht="22.95" hidden="1" customHeight="1" x14ac:dyDescent="0.2">
      <c r="B4231" s="228" t="s">
        <v>208</v>
      </c>
      <c r="F4231" s="228" t="s">
        <v>79</v>
      </c>
      <c r="I4231" s="23"/>
      <c r="J4231" s="23"/>
      <c r="O4231" s="217">
        <f t="shared" si="66"/>
        <v>-2918</v>
      </c>
    </row>
    <row r="4232" spans="2:15" ht="22.95" hidden="1" customHeight="1" x14ac:dyDescent="0.2">
      <c r="B4232" s="228" t="s">
        <v>208</v>
      </c>
      <c r="F4232" s="228" t="s">
        <v>79</v>
      </c>
      <c r="I4232" s="23"/>
      <c r="J4232" s="23"/>
      <c r="O4232" s="217">
        <f t="shared" si="66"/>
        <v>-2918</v>
      </c>
    </row>
    <row r="4233" spans="2:15" ht="22.95" hidden="1" customHeight="1" x14ac:dyDescent="0.2">
      <c r="B4233" s="228" t="s">
        <v>208</v>
      </c>
      <c r="F4233" s="228" t="s">
        <v>79</v>
      </c>
      <c r="I4233" s="23"/>
      <c r="J4233" s="23"/>
      <c r="O4233" s="217">
        <f t="shared" si="66"/>
        <v>-2918</v>
      </c>
    </row>
    <row r="4234" spans="2:15" ht="22.95" hidden="1" customHeight="1" x14ac:dyDescent="0.2">
      <c r="B4234" s="228" t="s">
        <v>208</v>
      </c>
      <c r="F4234" s="228" t="s">
        <v>79</v>
      </c>
      <c r="I4234" s="23"/>
      <c r="J4234" s="23"/>
      <c r="O4234" s="217">
        <f t="shared" si="66"/>
        <v>-2918</v>
      </c>
    </row>
    <row r="4235" spans="2:15" ht="22.95" hidden="1" customHeight="1" x14ac:dyDescent="0.2">
      <c r="B4235" s="228" t="s">
        <v>208</v>
      </c>
      <c r="F4235" s="228" t="s">
        <v>79</v>
      </c>
      <c r="I4235" s="23"/>
      <c r="J4235" s="23"/>
      <c r="O4235" s="217">
        <f t="shared" si="66"/>
        <v>-2918</v>
      </c>
    </row>
    <row r="4236" spans="2:15" ht="22.95" hidden="1" customHeight="1" x14ac:dyDescent="0.2">
      <c r="B4236" s="228" t="s">
        <v>208</v>
      </c>
      <c r="F4236" s="228" t="s">
        <v>79</v>
      </c>
      <c r="I4236" s="23"/>
      <c r="J4236" s="23"/>
      <c r="O4236" s="217">
        <f t="shared" si="66"/>
        <v>-2918</v>
      </c>
    </row>
    <row r="4237" spans="2:15" ht="22.95" hidden="1" customHeight="1" x14ac:dyDescent="0.2">
      <c r="B4237" s="228" t="s">
        <v>208</v>
      </c>
      <c r="F4237" s="228" t="s">
        <v>79</v>
      </c>
      <c r="I4237" s="23"/>
      <c r="J4237" s="23"/>
      <c r="O4237" s="217">
        <f t="shared" si="66"/>
        <v>-2918</v>
      </c>
    </row>
    <row r="4238" spans="2:15" ht="22.95" hidden="1" customHeight="1" x14ac:dyDescent="0.2">
      <c r="B4238" s="228" t="s">
        <v>208</v>
      </c>
      <c r="F4238" s="228" t="s">
        <v>79</v>
      </c>
      <c r="I4238" s="23"/>
      <c r="J4238" s="23"/>
      <c r="O4238" s="217">
        <f t="shared" si="66"/>
        <v>-2918</v>
      </c>
    </row>
    <row r="4239" spans="2:15" ht="22.95" hidden="1" customHeight="1" x14ac:dyDescent="0.2">
      <c r="B4239" s="228" t="s">
        <v>208</v>
      </c>
      <c r="F4239" s="228" t="s">
        <v>79</v>
      </c>
      <c r="I4239" s="23"/>
      <c r="J4239" s="23"/>
      <c r="O4239" s="217">
        <f t="shared" si="66"/>
        <v>-2918</v>
      </c>
    </row>
    <row r="4240" spans="2:15" ht="22.95" hidden="1" customHeight="1" x14ac:dyDescent="0.2">
      <c r="B4240" s="228" t="s">
        <v>208</v>
      </c>
      <c r="F4240" s="228" t="s">
        <v>79</v>
      </c>
      <c r="I4240" s="23"/>
      <c r="J4240" s="23"/>
      <c r="O4240" s="217">
        <f t="shared" si="66"/>
        <v>-2918</v>
      </c>
    </row>
    <row r="4241" spans="2:15" ht="22.95" hidden="1" customHeight="1" x14ac:dyDescent="0.2">
      <c r="B4241" s="228" t="s">
        <v>208</v>
      </c>
      <c r="F4241" s="228" t="s">
        <v>79</v>
      </c>
      <c r="I4241" s="23"/>
      <c r="J4241" s="23"/>
      <c r="O4241" s="217">
        <f t="shared" si="66"/>
        <v>-2918</v>
      </c>
    </row>
    <row r="4242" spans="2:15" ht="22.95" hidden="1" customHeight="1" x14ac:dyDescent="0.2">
      <c r="B4242" s="228" t="s">
        <v>208</v>
      </c>
      <c r="F4242" s="228" t="s">
        <v>79</v>
      </c>
      <c r="I4242" s="23"/>
      <c r="J4242" s="23"/>
      <c r="O4242" s="217">
        <f t="shared" si="66"/>
        <v>-2918</v>
      </c>
    </row>
    <row r="4243" spans="2:15" ht="22.95" hidden="1" customHeight="1" x14ac:dyDescent="0.2">
      <c r="B4243" s="228" t="s">
        <v>208</v>
      </c>
      <c r="F4243" s="228" t="s">
        <v>79</v>
      </c>
      <c r="I4243" s="23"/>
      <c r="J4243" s="23"/>
      <c r="O4243" s="217">
        <f t="shared" si="66"/>
        <v>-2918</v>
      </c>
    </row>
    <row r="4244" spans="2:15" ht="22.95" hidden="1" customHeight="1" x14ac:dyDescent="0.2">
      <c r="B4244" s="228" t="s">
        <v>208</v>
      </c>
      <c r="F4244" s="228" t="s">
        <v>79</v>
      </c>
      <c r="I4244" s="23"/>
      <c r="J4244" s="23"/>
      <c r="O4244" s="217">
        <f t="shared" si="66"/>
        <v>-2918</v>
      </c>
    </row>
    <row r="4245" spans="2:15" ht="22.95" hidden="1" customHeight="1" x14ac:dyDescent="0.2">
      <c r="B4245" s="228" t="s">
        <v>208</v>
      </c>
      <c r="F4245" s="228" t="s">
        <v>79</v>
      </c>
      <c r="I4245" s="23"/>
      <c r="J4245" s="23"/>
      <c r="O4245" s="217">
        <f t="shared" si="66"/>
        <v>-2918</v>
      </c>
    </row>
    <row r="4246" spans="2:15" ht="22.95" hidden="1" customHeight="1" x14ac:dyDescent="0.2">
      <c r="B4246" s="228" t="s">
        <v>208</v>
      </c>
      <c r="F4246" s="228" t="s">
        <v>79</v>
      </c>
      <c r="I4246" s="23"/>
      <c r="J4246" s="23"/>
      <c r="O4246" s="217">
        <f t="shared" si="66"/>
        <v>-2918</v>
      </c>
    </row>
    <row r="4247" spans="2:15" ht="22.95" hidden="1" customHeight="1" x14ac:dyDescent="0.2">
      <c r="B4247" s="228" t="s">
        <v>208</v>
      </c>
      <c r="F4247" s="228" t="s">
        <v>79</v>
      </c>
      <c r="I4247" s="23"/>
      <c r="J4247" s="23"/>
      <c r="O4247" s="217">
        <f t="shared" si="66"/>
        <v>-2918</v>
      </c>
    </row>
    <row r="4248" spans="2:15" ht="22.95" hidden="1" customHeight="1" x14ac:dyDescent="0.2">
      <c r="B4248" s="228" t="s">
        <v>208</v>
      </c>
      <c r="F4248" s="228" t="s">
        <v>79</v>
      </c>
      <c r="I4248" s="23"/>
      <c r="J4248" s="23"/>
      <c r="O4248" s="217">
        <f t="shared" si="66"/>
        <v>-2918</v>
      </c>
    </row>
    <row r="4249" spans="2:15" ht="22.95" hidden="1" customHeight="1" x14ac:dyDescent="0.2">
      <c r="B4249" s="228" t="s">
        <v>208</v>
      </c>
      <c r="F4249" s="228" t="s">
        <v>79</v>
      </c>
      <c r="I4249" s="23"/>
      <c r="J4249" s="23"/>
      <c r="O4249" s="217">
        <f t="shared" si="66"/>
        <v>-2918</v>
      </c>
    </row>
    <row r="4250" spans="2:15" ht="22.95" hidden="1" customHeight="1" x14ac:dyDescent="0.2">
      <c r="B4250" s="228" t="s">
        <v>208</v>
      </c>
      <c r="F4250" s="228" t="s">
        <v>79</v>
      </c>
      <c r="I4250" s="23"/>
      <c r="J4250" s="23"/>
      <c r="O4250" s="217">
        <f t="shared" si="66"/>
        <v>-2918</v>
      </c>
    </row>
    <row r="4251" spans="2:15" ht="22.95" hidden="1" customHeight="1" x14ac:dyDescent="0.2">
      <c r="B4251" s="228" t="s">
        <v>208</v>
      </c>
      <c r="F4251" s="228" t="s">
        <v>79</v>
      </c>
      <c r="I4251" s="23"/>
      <c r="J4251" s="23"/>
      <c r="O4251" s="217">
        <f t="shared" si="66"/>
        <v>-2918</v>
      </c>
    </row>
    <row r="4252" spans="2:15" ht="22.95" hidden="1" customHeight="1" x14ac:dyDescent="0.2">
      <c r="B4252" s="228" t="s">
        <v>208</v>
      </c>
      <c r="F4252" s="228" t="s">
        <v>79</v>
      </c>
      <c r="I4252" s="23"/>
      <c r="J4252" s="23"/>
      <c r="O4252" s="217">
        <f t="shared" si="66"/>
        <v>-2918</v>
      </c>
    </row>
    <row r="4253" spans="2:15" ht="22.95" hidden="1" customHeight="1" x14ac:dyDescent="0.2">
      <c r="B4253" s="228" t="s">
        <v>208</v>
      </c>
      <c r="F4253" s="228" t="s">
        <v>79</v>
      </c>
      <c r="I4253" s="23"/>
      <c r="J4253" s="23"/>
      <c r="O4253" s="217">
        <f t="shared" si="66"/>
        <v>-2918</v>
      </c>
    </row>
    <row r="4254" spans="2:15" ht="22.95" hidden="1" customHeight="1" x14ac:dyDescent="0.2">
      <c r="B4254" s="228" t="s">
        <v>208</v>
      </c>
      <c r="F4254" s="228" t="s">
        <v>79</v>
      </c>
      <c r="I4254" s="23"/>
      <c r="J4254" s="23"/>
      <c r="O4254" s="217">
        <f t="shared" si="66"/>
        <v>-2918</v>
      </c>
    </row>
    <row r="4255" spans="2:15" ht="22.95" hidden="1" customHeight="1" x14ac:dyDescent="0.2">
      <c r="B4255" s="228" t="s">
        <v>208</v>
      </c>
      <c r="F4255" s="228" t="s">
        <v>79</v>
      </c>
      <c r="I4255" s="23"/>
      <c r="J4255" s="23"/>
      <c r="O4255" s="217">
        <f t="shared" si="66"/>
        <v>-2918</v>
      </c>
    </row>
    <row r="4256" spans="2:15" ht="22.95" hidden="1" customHeight="1" x14ac:dyDescent="0.2">
      <c r="B4256" s="228" t="s">
        <v>208</v>
      </c>
      <c r="F4256" s="228" t="s">
        <v>79</v>
      </c>
      <c r="I4256" s="23"/>
      <c r="J4256" s="23"/>
      <c r="O4256" s="217">
        <f t="shared" si="66"/>
        <v>-2918</v>
      </c>
    </row>
    <row r="4257" spans="2:15" ht="22.95" hidden="1" customHeight="1" x14ac:dyDescent="0.2">
      <c r="B4257" s="228" t="s">
        <v>208</v>
      </c>
      <c r="F4257" s="228" t="s">
        <v>79</v>
      </c>
      <c r="I4257" s="23"/>
      <c r="J4257" s="23"/>
      <c r="O4257" s="217">
        <f t="shared" si="66"/>
        <v>-2918</v>
      </c>
    </row>
    <row r="4258" spans="2:15" ht="22.95" hidden="1" customHeight="1" x14ac:dyDescent="0.2">
      <c r="B4258" s="228" t="s">
        <v>208</v>
      </c>
      <c r="F4258" s="228" t="s">
        <v>79</v>
      </c>
      <c r="I4258" s="23"/>
      <c r="J4258" s="23"/>
      <c r="O4258" s="217">
        <f t="shared" si="66"/>
        <v>-2918</v>
      </c>
    </row>
    <row r="4259" spans="2:15" ht="22.95" hidden="1" customHeight="1" x14ac:dyDescent="0.2">
      <c r="B4259" s="228" t="s">
        <v>208</v>
      </c>
      <c r="F4259" s="228" t="s">
        <v>79</v>
      </c>
      <c r="I4259" s="23"/>
      <c r="J4259" s="23"/>
      <c r="O4259" s="217">
        <f t="shared" ref="O4259:O4322" si="67">O4258+M4259-N4259</f>
        <v>-2918</v>
      </c>
    </row>
    <row r="4260" spans="2:15" ht="22.95" hidden="1" customHeight="1" x14ac:dyDescent="0.2">
      <c r="B4260" s="228" t="s">
        <v>208</v>
      </c>
      <c r="F4260" s="228" t="s">
        <v>79</v>
      </c>
      <c r="I4260" s="23"/>
      <c r="J4260" s="23"/>
      <c r="O4260" s="217">
        <f t="shared" si="67"/>
        <v>-2918</v>
      </c>
    </row>
    <row r="4261" spans="2:15" ht="22.95" hidden="1" customHeight="1" x14ac:dyDescent="0.2">
      <c r="B4261" s="228" t="s">
        <v>208</v>
      </c>
      <c r="F4261" s="228" t="s">
        <v>79</v>
      </c>
      <c r="I4261" s="23"/>
      <c r="J4261" s="23"/>
      <c r="O4261" s="217">
        <f t="shared" si="67"/>
        <v>-2918</v>
      </c>
    </row>
    <row r="4262" spans="2:15" ht="22.95" hidden="1" customHeight="1" x14ac:dyDescent="0.2">
      <c r="B4262" s="228" t="s">
        <v>208</v>
      </c>
      <c r="F4262" s="228" t="s">
        <v>79</v>
      </c>
      <c r="I4262" s="23"/>
      <c r="J4262" s="23"/>
      <c r="O4262" s="217">
        <f t="shared" si="67"/>
        <v>-2918</v>
      </c>
    </row>
    <row r="4263" spans="2:15" ht="22.95" hidden="1" customHeight="1" x14ac:dyDescent="0.2">
      <c r="B4263" s="228" t="s">
        <v>208</v>
      </c>
      <c r="F4263" s="228" t="s">
        <v>79</v>
      </c>
      <c r="I4263" s="23"/>
      <c r="J4263" s="23"/>
      <c r="O4263" s="217">
        <f t="shared" si="67"/>
        <v>-2918</v>
      </c>
    </row>
    <row r="4264" spans="2:15" ht="22.95" hidden="1" customHeight="1" x14ac:dyDescent="0.2">
      <c r="B4264" s="228" t="s">
        <v>208</v>
      </c>
      <c r="F4264" s="228" t="s">
        <v>79</v>
      </c>
      <c r="I4264" s="23"/>
      <c r="J4264" s="23"/>
      <c r="O4264" s="217">
        <f t="shared" si="67"/>
        <v>-2918</v>
      </c>
    </row>
    <row r="4265" spans="2:15" ht="22.95" hidden="1" customHeight="1" x14ac:dyDescent="0.2">
      <c r="B4265" s="228" t="s">
        <v>208</v>
      </c>
      <c r="F4265" s="228" t="s">
        <v>79</v>
      </c>
      <c r="I4265" s="23"/>
      <c r="J4265" s="23"/>
      <c r="O4265" s="217">
        <f t="shared" si="67"/>
        <v>-2918</v>
      </c>
    </row>
    <row r="4266" spans="2:15" ht="22.95" hidden="1" customHeight="1" x14ac:dyDescent="0.2">
      <c r="B4266" s="228" t="s">
        <v>208</v>
      </c>
      <c r="F4266" s="228" t="s">
        <v>79</v>
      </c>
      <c r="I4266" s="23"/>
      <c r="J4266" s="23"/>
      <c r="O4266" s="217">
        <f t="shared" si="67"/>
        <v>-2918</v>
      </c>
    </row>
    <row r="4267" spans="2:15" ht="22.95" hidden="1" customHeight="1" x14ac:dyDescent="0.2">
      <c r="B4267" s="228" t="s">
        <v>208</v>
      </c>
      <c r="F4267" s="228" t="s">
        <v>79</v>
      </c>
      <c r="I4267" s="23"/>
      <c r="J4267" s="23"/>
      <c r="O4267" s="217">
        <f t="shared" si="67"/>
        <v>-2918</v>
      </c>
    </row>
    <row r="4268" spans="2:15" ht="22.95" hidden="1" customHeight="1" x14ac:dyDescent="0.2">
      <c r="B4268" s="228" t="s">
        <v>208</v>
      </c>
      <c r="F4268" s="228" t="s">
        <v>79</v>
      </c>
      <c r="I4268" s="23"/>
      <c r="J4268" s="23"/>
      <c r="O4268" s="217">
        <f t="shared" si="67"/>
        <v>-2918</v>
      </c>
    </row>
    <row r="4269" spans="2:15" ht="22.95" hidden="1" customHeight="1" x14ac:dyDescent="0.2">
      <c r="B4269" s="228" t="s">
        <v>208</v>
      </c>
      <c r="F4269" s="228" t="s">
        <v>79</v>
      </c>
      <c r="I4269" s="23"/>
      <c r="J4269" s="23"/>
      <c r="O4269" s="217">
        <f t="shared" si="67"/>
        <v>-2918</v>
      </c>
    </row>
    <row r="4270" spans="2:15" ht="22.95" hidden="1" customHeight="1" x14ac:dyDescent="0.2">
      <c r="B4270" s="228" t="s">
        <v>208</v>
      </c>
      <c r="F4270" s="228" t="s">
        <v>79</v>
      </c>
      <c r="I4270" s="23"/>
      <c r="J4270" s="23"/>
      <c r="O4270" s="217">
        <f t="shared" si="67"/>
        <v>-2918</v>
      </c>
    </row>
    <row r="4271" spans="2:15" ht="22.95" hidden="1" customHeight="1" x14ac:dyDescent="0.2">
      <c r="B4271" s="228" t="s">
        <v>208</v>
      </c>
      <c r="F4271" s="228" t="s">
        <v>79</v>
      </c>
      <c r="I4271" s="23"/>
      <c r="J4271" s="23"/>
      <c r="O4271" s="217">
        <f t="shared" si="67"/>
        <v>-2918</v>
      </c>
    </row>
    <row r="4272" spans="2:15" ht="22.95" hidden="1" customHeight="1" x14ac:dyDescent="0.2">
      <c r="B4272" s="228" t="s">
        <v>208</v>
      </c>
      <c r="F4272" s="228" t="s">
        <v>79</v>
      </c>
      <c r="I4272" s="23"/>
      <c r="J4272" s="23"/>
      <c r="O4272" s="217">
        <f t="shared" si="67"/>
        <v>-2918</v>
      </c>
    </row>
    <row r="4273" spans="2:15" ht="22.95" hidden="1" customHeight="1" x14ac:dyDescent="0.2">
      <c r="B4273" s="228" t="s">
        <v>208</v>
      </c>
      <c r="F4273" s="228" t="s">
        <v>79</v>
      </c>
      <c r="I4273" s="23"/>
      <c r="J4273" s="23"/>
      <c r="O4273" s="217">
        <f t="shared" si="67"/>
        <v>-2918</v>
      </c>
    </row>
    <row r="4274" spans="2:15" ht="22.95" hidden="1" customHeight="1" x14ac:dyDescent="0.2">
      <c r="B4274" s="228" t="s">
        <v>208</v>
      </c>
      <c r="F4274" s="228" t="s">
        <v>79</v>
      </c>
      <c r="I4274" s="23"/>
      <c r="J4274" s="23"/>
      <c r="O4274" s="217">
        <f t="shared" si="67"/>
        <v>-2918</v>
      </c>
    </row>
    <row r="4275" spans="2:15" ht="22.95" hidden="1" customHeight="1" x14ac:dyDescent="0.2">
      <c r="B4275" s="228" t="s">
        <v>208</v>
      </c>
      <c r="F4275" s="228" t="s">
        <v>79</v>
      </c>
      <c r="I4275" s="23"/>
      <c r="J4275" s="23"/>
      <c r="O4275" s="217">
        <f t="shared" si="67"/>
        <v>-2918</v>
      </c>
    </row>
    <row r="4276" spans="2:15" ht="22.95" hidden="1" customHeight="1" x14ac:dyDescent="0.2">
      <c r="B4276" s="228" t="s">
        <v>208</v>
      </c>
      <c r="F4276" s="228" t="s">
        <v>79</v>
      </c>
      <c r="I4276" s="23"/>
      <c r="J4276" s="23"/>
      <c r="O4276" s="217">
        <f t="shared" si="67"/>
        <v>-2918</v>
      </c>
    </row>
    <row r="4277" spans="2:15" ht="22.95" hidden="1" customHeight="1" x14ac:dyDescent="0.2">
      <c r="B4277" s="228" t="s">
        <v>208</v>
      </c>
      <c r="F4277" s="228" t="s">
        <v>79</v>
      </c>
      <c r="I4277" s="23"/>
      <c r="J4277" s="23"/>
      <c r="O4277" s="217">
        <f t="shared" si="67"/>
        <v>-2918</v>
      </c>
    </row>
    <row r="4278" spans="2:15" ht="22.95" hidden="1" customHeight="1" x14ac:dyDescent="0.2">
      <c r="B4278" s="228" t="s">
        <v>208</v>
      </c>
      <c r="F4278" s="228" t="s">
        <v>79</v>
      </c>
      <c r="I4278" s="23"/>
      <c r="J4278" s="23"/>
      <c r="O4278" s="217">
        <f t="shared" si="67"/>
        <v>-2918</v>
      </c>
    </row>
    <row r="4279" spans="2:15" ht="22.95" hidden="1" customHeight="1" x14ac:dyDescent="0.2">
      <c r="B4279" s="228" t="s">
        <v>208</v>
      </c>
      <c r="F4279" s="228" t="s">
        <v>79</v>
      </c>
      <c r="I4279" s="23"/>
      <c r="J4279" s="23"/>
      <c r="O4279" s="217">
        <f t="shared" si="67"/>
        <v>-2918</v>
      </c>
    </row>
    <row r="4280" spans="2:15" ht="22.95" hidden="1" customHeight="1" x14ac:dyDescent="0.2">
      <c r="B4280" s="228" t="s">
        <v>208</v>
      </c>
      <c r="F4280" s="228" t="s">
        <v>79</v>
      </c>
      <c r="I4280" s="23"/>
      <c r="J4280" s="23"/>
      <c r="O4280" s="217">
        <f t="shared" si="67"/>
        <v>-2918</v>
      </c>
    </row>
    <row r="4281" spans="2:15" ht="22.95" hidden="1" customHeight="1" x14ac:dyDescent="0.2">
      <c r="B4281" s="228" t="s">
        <v>208</v>
      </c>
      <c r="F4281" s="228" t="s">
        <v>79</v>
      </c>
      <c r="I4281" s="23"/>
      <c r="J4281" s="23"/>
      <c r="O4281" s="217">
        <f t="shared" si="67"/>
        <v>-2918</v>
      </c>
    </row>
    <row r="4282" spans="2:15" ht="22.95" hidden="1" customHeight="1" x14ac:dyDescent="0.2">
      <c r="B4282" s="228" t="s">
        <v>208</v>
      </c>
      <c r="F4282" s="228" t="s">
        <v>79</v>
      </c>
      <c r="I4282" s="23"/>
      <c r="J4282" s="23"/>
      <c r="O4282" s="217">
        <f t="shared" si="67"/>
        <v>-2918</v>
      </c>
    </row>
    <row r="4283" spans="2:15" ht="22.95" hidden="1" customHeight="1" x14ac:dyDescent="0.2">
      <c r="B4283" s="228" t="s">
        <v>208</v>
      </c>
      <c r="F4283" s="228" t="s">
        <v>79</v>
      </c>
      <c r="I4283" s="23"/>
      <c r="J4283" s="23"/>
      <c r="O4283" s="217">
        <f t="shared" si="67"/>
        <v>-2918</v>
      </c>
    </row>
    <row r="4284" spans="2:15" ht="22.95" hidden="1" customHeight="1" x14ac:dyDescent="0.2">
      <c r="B4284" s="228" t="s">
        <v>208</v>
      </c>
      <c r="F4284" s="228" t="s">
        <v>79</v>
      </c>
      <c r="I4284" s="23"/>
      <c r="J4284" s="23"/>
      <c r="O4284" s="217">
        <f t="shared" si="67"/>
        <v>-2918</v>
      </c>
    </row>
    <row r="4285" spans="2:15" ht="22.95" hidden="1" customHeight="1" x14ac:dyDescent="0.2">
      <c r="B4285" s="228" t="s">
        <v>208</v>
      </c>
      <c r="F4285" s="228" t="s">
        <v>79</v>
      </c>
      <c r="I4285" s="23"/>
      <c r="J4285" s="23"/>
      <c r="O4285" s="217">
        <f t="shared" si="67"/>
        <v>-2918</v>
      </c>
    </row>
    <row r="4286" spans="2:15" ht="22.95" hidden="1" customHeight="1" x14ac:dyDescent="0.2">
      <c r="B4286" s="228" t="s">
        <v>208</v>
      </c>
      <c r="F4286" s="228" t="s">
        <v>79</v>
      </c>
      <c r="I4286" s="23"/>
      <c r="J4286" s="23"/>
      <c r="O4286" s="217">
        <f t="shared" si="67"/>
        <v>-2918</v>
      </c>
    </row>
    <row r="4287" spans="2:15" ht="22.95" hidden="1" customHeight="1" x14ac:dyDescent="0.2">
      <c r="B4287" s="228" t="s">
        <v>208</v>
      </c>
      <c r="F4287" s="228" t="s">
        <v>79</v>
      </c>
      <c r="I4287" s="23"/>
      <c r="J4287" s="23"/>
      <c r="O4287" s="217">
        <f t="shared" si="67"/>
        <v>-2918</v>
      </c>
    </row>
    <row r="4288" spans="2:15" ht="22.95" hidden="1" customHeight="1" x14ac:dyDescent="0.2">
      <c r="B4288" s="228" t="s">
        <v>208</v>
      </c>
      <c r="F4288" s="228" t="s">
        <v>79</v>
      </c>
      <c r="I4288" s="23"/>
      <c r="J4288" s="23"/>
      <c r="O4288" s="217">
        <f t="shared" si="67"/>
        <v>-2918</v>
      </c>
    </row>
    <row r="4289" spans="2:15" ht="22.95" hidden="1" customHeight="1" x14ac:dyDescent="0.2">
      <c r="B4289" s="228" t="s">
        <v>208</v>
      </c>
      <c r="F4289" s="228" t="s">
        <v>79</v>
      </c>
      <c r="I4289" s="23"/>
      <c r="J4289" s="23"/>
      <c r="O4289" s="217">
        <f t="shared" si="67"/>
        <v>-2918</v>
      </c>
    </row>
    <row r="4290" spans="2:15" ht="22.95" hidden="1" customHeight="1" x14ac:dyDescent="0.2">
      <c r="B4290" s="228" t="s">
        <v>208</v>
      </c>
      <c r="F4290" s="228" t="s">
        <v>79</v>
      </c>
      <c r="I4290" s="23"/>
      <c r="J4290" s="23"/>
      <c r="O4290" s="217">
        <f t="shared" si="67"/>
        <v>-2918</v>
      </c>
    </row>
    <row r="4291" spans="2:15" ht="22.95" hidden="1" customHeight="1" x14ac:dyDescent="0.2">
      <c r="B4291" s="228" t="s">
        <v>208</v>
      </c>
      <c r="F4291" s="228" t="s">
        <v>79</v>
      </c>
      <c r="I4291" s="23"/>
      <c r="J4291" s="23"/>
      <c r="O4291" s="217">
        <f t="shared" si="67"/>
        <v>-2918</v>
      </c>
    </row>
    <row r="4292" spans="2:15" ht="22.95" hidden="1" customHeight="1" x14ac:dyDescent="0.2">
      <c r="B4292" s="228" t="s">
        <v>208</v>
      </c>
      <c r="F4292" s="228" t="s">
        <v>79</v>
      </c>
      <c r="I4292" s="23"/>
      <c r="J4292" s="23"/>
      <c r="O4292" s="217">
        <f t="shared" si="67"/>
        <v>-2918</v>
      </c>
    </row>
    <row r="4293" spans="2:15" ht="22.95" hidden="1" customHeight="1" x14ac:dyDescent="0.2">
      <c r="B4293" s="228" t="s">
        <v>208</v>
      </c>
      <c r="F4293" s="228" t="s">
        <v>79</v>
      </c>
      <c r="I4293" s="23"/>
      <c r="J4293" s="23"/>
      <c r="O4293" s="217">
        <f t="shared" si="67"/>
        <v>-2918</v>
      </c>
    </row>
    <row r="4294" spans="2:15" ht="22.95" hidden="1" customHeight="1" x14ac:dyDescent="0.2">
      <c r="B4294" s="228" t="s">
        <v>208</v>
      </c>
      <c r="F4294" s="228" t="s">
        <v>79</v>
      </c>
      <c r="I4294" s="23"/>
      <c r="J4294" s="23"/>
      <c r="O4294" s="217">
        <f t="shared" si="67"/>
        <v>-2918</v>
      </c>
    </row>
    <row r="4295" spans="2:15" ht="22.95" hidden="1" customHeight="1" x14ac:dyDescent="0.2">
      <c r="B4295" s="228" t="s">
        <v>208</v>
      </c>
      <c r="F4295" s="228" t="s">
        <v>79</v>
      </c>
      <c r="I4295" s="23"/>
      <c r="J4295" s="23"/>
      <c r="O4295" s="217">
        <f t="shared" si="67"/>
        <v>-2918</v>
      </c>
    </row>
    <row r="4296" spans="2:15" ht="22.95" hidden="1" customHeight="1" x14ac:dyDescent="0.2">
      <c r="B4296" s="228" t="s">
        <v>208</v>
      </c>
      <c r="F4296" s="228" t="s">
        <v>79</v>
      </c>
      <c r="I4296" s="23"/>
      <c r="J4296" s="23"/>
      <c r="O4296" s="217">
        <f t="shared" si="67"/>
        <v>-2918</v>
      </c>
    </row>
    <row r="4297" spans="2:15" ht="22.95" hidden="1" customHeight="1" x14ac:dyDescent="0.2">
      <c r="B4297" s="228" t="s">
        <v>208</v>
      </c>
      <c r="F4297" s="228" t="s">
        <v>79</v>
      </c>
      <c r="I4297" s="23"/>
      <c r="J4297" s="23"/>
      <c r="O4297" s="217">
        <f t="shared" si="67"/>
        <v>-2918</v>
      </c>
    </row>
    <row r="4298" spans="2:15" ht="22.95" hidden="1" customHeight="1" x14ac:dyDescent="0.2">
      <c r="B4298" s="228" t="s">
        <v>208</v>
      </c>
      <c r="F4298" s="228" t="s">
        <v>79</v>
      </c>
      <c r="I4298" s="23"/>
      <c r="J4298" s="23"/>
      <c r="O4298" s="217">
        <f t="shared" si="67"/>
        <v>-2918</v>
      </c>
    </row>
    <row r="4299" spans="2:15" ht="22.95" hidden="1" customHeight="1" x14ac:dyDescent="0.2">
      <c r="B4299" s="228" t="s">
        <v>208</v>
      </c>
      <c r="F4299" s="228" t="s">
        <v>79</v>
      </c>
      <c r="I4299" s="23"/>
      <c r="J4299" s="23"/>
      <c r="O4299" s="217">
        <f t="shared" si="67"/>
        <v>-2918</v>
      </c>
    </row>
    <row r="4300" spans="2:15" ht="22.95" hidden="1" customHeight="1" x14ac:dyDescent="0.2">
      <c r="B4300" s="228" t="s">
        <v>208</v>
      </c>
      <c r="F4300" s="228" t="s">
        <v>79</v>
      </c>
      <c r="I4300" s="23"/>
      <c r="J4300" s="23"/>
      <c r="O4300" s="217">
        <f t="shared" si="67"/>
        <v>-2918</v>
      </c>
    </row>
    <row r="4301" spans="2:15" ht="22.95" hidden="1" customHeight="1" x14ac:dyDescent="0.2">
      <c r="B4301" s="228" t="s">
        <v>208</v>
      </c>
      <c r="F4301" s="228" t="s">
        <v>79</v>
      </c>
      <c r="I4301" s="23"/>
      <c r="J4301" s="23"/>
      <c r="O4301" s="217">
        <f t="shared" si="67"/>
        <v>-2918</v>
      </c>
    </row>
    <row r="4302" spans="2:15" ht="22.95" hidden="1" customHeight="1" x14ac:dyDescent="0.2">
      <c r="B4302" s="228" t="s">
        <v>208</v>
      </c>
      <c r="F4302" s="228" t="s">
        <v>79</v>
      </c>
      <c r="I4302" s="23"/>
      <c r="J4302" s="23"/>
      <c r="O4302" s="217">
        <f t="shared" si="67"/>
        <v>-2918</v>
      </c>
    </row>
    <row r="4303" spans="2:15" ht="22.95" hidden="1" customHeight="1" x14ac:dyDescent="0.2">
      <c r="B4303" s="228" t="s">
        <v>208</v>
      </c>
      <c r="F4303" s="228" t="s">
        <v>79</v>
      </c>
      <c r="I4303" s="23"/>
      <c r="J4303" s="23"/>
      <c r="O4303" s="217">
        <f t="shared" si="67"/>
        <v>-2918</v>
      </c>
    </row>
    <row r="4304" spans="2:15" ht="22.95" hidden="1" customHeight="1" x14ac:dyDescent="0.2">
      <c r="B4304" s="228" t="s">
        <v>208</v>
      </c>
      <c r="F4304" s="228" t="s">
        <v>79</v>
      </c>
      <c r="I4304" s="23"/>
      <c r="J4304" s="23"/>
      <c r="O4304" s="217">
        <f t="shared" si="67"/>
        <v>-2918</v>
      </c>
    </row>
    <row r="4305" spans="2:15" ht="22.95" hidden="1" customHeight="1" x14ac:dyDescent="0.2">
      <c r="B4305" s="228" t="s">
        <v>208</v>
      </c>
      <c r="F4305" s="228" t="s">
        <v>79</v>
      </c>
      <c r="I4305" s="23"/>
      <c r="J4305" s="23"/>
      <c r="O4305" s="217">
        <f t="shared" si="67"/>
        <v>-2918</v>
      </c>
    </row>
    <row r="4306" spans="2:15" ht="22.95" hidden="1" customHeight="1" x14ac:dyDescent="0.2">
      <c r="B4306" s="228" t="s">
        <v>208</v>
      </c>
      <c r="F4306" s="228" t="s">
        <v>79</v>
      </c>
      <c r="I4306" s="23"/>
      <c r="J4306" s="23"/>
      <c r="O4306" s="217">
        <f t="shared" si="67"/>
        <v>-2918</v>
      </c>
    </row>
    <row r="4307" spans="2:15" ht="22.95" hidden="1" customHeight="1" x14ac:dyDescent="0.2">
      <c r="B4307" s="228" t="s">
        <v>208</v>
      </c>
      <c r="F4307" s="228" t="s">
        <v>79</v>
      </c>
      <c r="I4307" s="23"/>
      <c r="J4307" s="23"/>
      <c r="O4307" s="217">
        <f t="shared" si="67"/>
        <v>-2918</v>
      </c>
    </row>
    <row r="4308" spans="2:15" ht="22.95" hidden="1" customHeight="1" x14ac:dyDescent="0.2">
      <c r="B4308" s="228" t="s">
        <v>208</v>
      </c>
      <c r="F4308" s="228" t="s">
        <v>79</v>
      </c>
      <c r="I4308" s="23"/>
      <c r="J4308" s="23"/>
      <c r="O4308" s="217">
        <f t="shared" si="67"/>
        <v>-2918</v>
      </c>
    </row>
    <row r="4309" spans="2:15" ht="22.95" hidden="1" customHeight="1" x14ac:dyDescent="0.2">
      <c r="B4309" s="228" t="s">
        <v>208</v>
      </c>
      <c r="F4309" s="228" t="s">
        <v>79</v>
      </c>
      <c r="I4309" s="23"/>
      <c r="J4309" s="23"/>
      <c r="O4309" s="217">
        <f t="shared" si="67"/>
        <v>-2918</v>
      </c>
    </row>
    <row r="4310" spans="2:15" ht="22.95" hidden="1" customHeight="1" x14ac:dyDescent="0.2">
      <c r="B4310" s="228" t="s">
        <v>208</v>
      </c>
      <c r="F4310" s="228" t="s">
        <v>79</v>
      </c>
      <c r="I4310" s="23"/>
      <c r="J4310" s="23"/>
      <c r="O4310" s="217">
        <f t="shared" si="67"/>
        <v>-2918</v>
      </c>
    </row>
    <row r="4311" spans="2:15" ht="22.95" hidden="1" customHeight="1" x14ac:dyDescent="0.2">
      <c r="B4311" s="228" t="s">
        <v>208</v>
      </c>
      <c r="F4311" s="228" t="s">
        <v>79</v>
      </c>
      <c r="I4311" s="23"/>
      <c r="J4311" s="23"/>
      <c r="O4311" s="217">
        <f t="shared" si="67"/>
        <v>-2918</v>
      </c>
    </row>
    <row r="4312" spans="2:15" ht="22.95" hidden="1" customHeight="1" x14ac:dyDescent="0.2">
      <c r="B4312" s="228" t="s">
        <v>208</v>
      </c>
      <c r="F4312" s="228" t="s">
        <v>79</v>
      </c>
      <c r="I4312" s="23"/>
      <c r="J4312" s="23"/>
      <c r="O4312" s="217">
        <f t="shared" si="67"/>
        <v>-2918</v>
      </c>
    </row>
    <row r="4313" spans="2:15" ht="22.95" hidden="1" customHeight="1" x14ac:dyDescent="0.2">
      <c r="B4313" s="228" t="s">
        <v>208</v>
      </c>
      <c r="F4313" s="228" t="s">
        <v>79</v>
      </c>
      <c r="I4313" s="23"/>
      <c r="J4313" s="23"/>
      <c r="O4313" s="217">
        <f t="shared" si="67"/>
        <v>-2918</v>
      </c>
    </row>
    <row r="4314" spans="2:15" ht="22.95" hidden="1" customHeight="1" x14ac:dyDescent="0.2">
      <c r="B4314" s="228" t="s">
        <v>208</v>
      </c>
      <c r="F4314" s="228" t="s">
        <v>79</v>
      </c>
      <c r="I4314" s="23"/>
      <c r="J4314" s="23"/>
      <c r="O4314" s="217">
        <f t="shared" si="67"/>
        <v>-2918</v>
      </c>
    </row>
    <row r="4315" spans="2:15" ht="22.95" hidden="1" customHeight="1" x14ac:dyDescent="0.2">
      <c r="B4315" s="228" t="s">
        <v>208</v>
      </c>
      <c r="F4315" s="228" t="s">
        <v>79</v>
      </c>
      <c r="I4315" s="23"/>
      <c r="J4315" s="23"/>
      <c r="O4315" s="217">
        <f t="shared" si="67"/>
        <v>-2918</v>
      </c>
    </row>
    <row r="4316" spans="2:15" ht="22.95" hidden="1" customHeight="1" x14ac:dyDescent="0.2">
      <c r="B4316" s="228" t="s">
        <v>208</v>
      </c>
      <c r="F4316" s="228" t="s">
        <v>79</v>
      </c>
      <c r="I4316" s="23"/>
      <c r="J4316" s="23"/>
      <c r="O4316" s="217">
        <f t="shared" si="67"/>
        <v>-2918</v>
      </c>
    </row>
    <row r="4317" spans="2:15" ht="22.95" hidden="1" customHeight="1" x14ac:dyDescent="0.2">
      <c r="B4317" s="228" t="s">
        <v>208</v>
      </c>
      <c r="F4317" s="228" t="s">
        <v>79</v>
      </c>
      <c r="I4317" s="23"/>
      <c r="J4317" s="23"/>
      <c r="O4317" s="217">
        <f t="shared" si="67"/>
        <v>-2918</v>
      </c>
    </row>
    <row r="4318" spans="2:15" ht="22.95" hidden="1" customHeight="1" x14ac:dyDescent="0.2">
      <c r="B4318" s="228" t="s">
        <v>208</v>
      </c>
      <c r="F4318" s="228" t="s">
        <v>79</v>
      </c>
      <c r="I4318" s="23"/>
      <c r="J4318" s="23"/>
      <c r="O4318" s="217">
        <f t="shared" si="67"/>
        <v>-2918</v>
      </c>
    </row>
    <row r="4319" spans="2:15" ht="22.95" hidden="1" customHeight="1" x14ac:dyDescent="0.2">
      <c r="B4319" s="228" t="s">
        <v>208</v>
      </c>
      <c r="F4319" s="228" t="s">
        <v>79</v>
      </c>
      <c r="I4319" s="23"/>
      <c r="J4319" s="23"/>
      <c r="O4319" s="217">
        <f t="shared" si="67"/>
        <v>-2918</v>
      </c>
    </row>
    <row r="4320" spans="2:15" ht="22.95" hidden="1" customHeight="1" x14ac:dyDescent="0.2">
      <c r="B4320" s="228" t="s">
        <v>208</v>
      </c>
      <c r="F4320" s="228" t="s">
        <v>79</v>
      </c>
      <c r="I4320" s="23"/>
      <c r="J4320" s="23"/>
      <c r="O4320" s="217">
        <f t="shared" si="67"/>
        <v>-2918</v>
      </c>
    </row>
    <row r="4321" spans="2:15" ht="22.95" hidden="1" customHeight="1" x14ac:dyDescent="0.2">
      <c r="B4321" s="228" t="s">
        <v>208</v>
      </c>
      <c r="F4321" s="228" t="s">
        <v>79</v>
      </c>
      <c r="I4321" s="23"/>
      <c r="J4321" s="23"/>
      <c r="O4321" s="217">
        <f t="shared" si="67"/>
        <v>-2918</v>
      </c>
    </row>
    <row r="4322" spans="2:15" ht="22.95" hidden="1" customHeight="1" x14ac:dyDescent="0.2">
      <c r="B4322" s="228" t="s">
        <v>208</v>
      </c>
      <c r="F4322" s="228" t="s">
        <v>79</v>
      </c>
      <c r="I4322" s="23"/>
      <c r="J4322" s="23"/>
      <c r="O4322" s="217">
        <f t="shared" si="67"/>
        <v>-2918</v>
      </c>
    </row>
    <row r="4323" spans="2:15" ht="22.95" hidden="1" customHeight="1" x14ac:dyDescent="0.2">
      <c r="B4323" s="228" t="s">
        <v>208</v>
      </c>
      <c r="F4323" s="228" t="s">
        <v>79</v>
      </c>
      <c r="I4323" s="23"/>
      <c r="J4323" s="23"/>
      <c r="O4323" s="217">
        <f t="shared" ref="O4323:O4386" si="68">O4322+M4323-N4323</f>
        <v>-2918</v>
      </c>
    </row>
    <row r="4324" spans="2:15" ht="22.95" hidden="1" customHeight="1" x14ac:dyDescent="0.2">
      <c r="B4324" s="228" t="s">
        <v>208</v>
      </c>
      <c r="F4324" s="228" t="s">
        <v>79</v>
      </c>
      <c r="I4324" s="23"/>
      <c r="J4324" s="23"/>
      <c r="O4324" s="217">
        <f t="shared" si="68"/>
        <v>-2918</v>
      </c>
    </row>
    <row r="4325" spans="2:15" ht="22.95" hidden="1" customHeight="1" x14ac:dyDescent="0.2">
      <c r="B4325" s="228" t="s">
        <v>208</v>
      </c>
      <c r="F4325" s="228" t="s">
        <v>79</v>
      </c>
      <c r="I4325" s="23"/>
      <c r="J4325" s="23"/>
      <c r="O4325" s="217">
        <f t="shared" si="68"/>
        <v>-2918</v>
      </c>
    </row>
    <row r="4326" spans="2:15" ht="22.95" hidden="1" customHeight="1" x14ac:dyDescent="0.2">
      <c r="B4326" s="228" t="s">
        <v>208</v>
      </c>
      <c r="F4326" s="228" t="s">
        <v>79</v>
      </c>
      <c r="I4326" s="23"/>
      <c r="J4326" s="23"/>
      <c r="O4326" s="217">
        <f t="shared" si="68"/>
        <v>-2918</v>
      </c>
    </row>
    <row r="4327" spans="2:15" ht="22.95" hidden="1" customHeight="1" x14ac:dyDescent="0.2">
      <c r="B4327" s="228" t="s">
        <v>208</v>
      </c>
      <c r="F4327" s="228" t="s">
        <v>79</v>
      </c>
      <c r="I4327" s="23"/>
      <c r="J4327" s="23"/>
      <c r="O4327" s="217">
        <f t="shared" si="68"/>
        <v>-2918</v>
      </c>
    </row>
    <row r="4328" spans="2:15" ht="22.95" hidden="1" customHeight="1" x14ac:dyDescent="0.2">
      <c r="B4328" s="228" t="s">
        <v>208</v>
      </c>
      <c r="F4328" s="228" t="s">
        <v>79</v>
      </c>
      <c r="I4328" s="23"/>
      <c r="J4328" s="23"/>
      <c r="O4328" s="217">
        <f t="shared" si="68"/>
        <v>-2918</v>
      </c>
    </row>
    <row r="4329" spans="2:15" ht="22.95" hidden="1" customHeight="1" x14ac:dyDescent="0.2">
      <c r="B4329" s="228" t="s">
        <v>208</v>
      </c>
      <c r="F4329" s="228" t="s">
        <v>79</v>
      </c>
      <c r="I4329" s="23"/>
      <c r="J4329" s="23"/>
      <c r="O4329" s="217">
        <f t="shared" si="68"/>
        <v>-2918</v>
      </c>
    </row>
    <row r="4330" spans="2:15" ht="22.95" hidden="1" customHeight="1" x14ac:dyDescent="0.2">
      <c r="B4330" s="228" t="s">
        <v>208</v>
      </c>
      <c r="F4330" s="228" t="s">
        <v>79</v>
      </c>
      <c r="I4330" s="23"/>
      <c r="J4330" s="23"/>
      <c r="O4330" s="217">
        <f t="shared" si="68"/>
        <v>-2918</v>
      </c>
    </row>
    <row r="4331" spans="2:15" ht="22.95" hidden="1" customHeight="1" x14ac:dyDescent="0.2">
      <c r="B4331" s="228" t="s">
        <v>208</v>
      </c>
      <c r="F4331" s="228" t="s">
        <v>79</v>
      </c>
      <c r="I4331" s="23"/>
      <c r="J4331" s="23"/>
      <c r="O4331" s="217">
        <f t="shared" si="68"/>
        <v>-2918</v>
      </c>
    </row>
    <row r="4332" spans="2:15" ht="22.95" hidden="1" customHeight="1" x14ac:dyDescent="0.2">
      <c r="B4332" s="228" t="s">
        <v>208</v>
      </c>
      <c r="F4332" s="228" t="s">
        <v>79</v>
      </c>
      <c r="I4332" s="23"/>
      <c r="J4332" s="23"/>
      <c r="O4332" s="217">
        <f t="shared" si="68"/>
        <v>-2918</v>
      </c>
    </row>
    <row r="4333" spans="2:15" ht="22.95" hidden="1" customHeight="1" x14ac:dyDescent="0.2">
      <c r="B4333" s="228" t="s">
        <v>208</v>
      </c>
      <c r="F4333" s="228" t="s">
        <v>79</v>
      </c>
      <c r="I4333" s="23"/>
      <c r="J4333" s="23"/>
      <c r="O4333" s="217">
        <f t="shared" si="68"/>
        <v>-2918</v>
      </c>
    </row>
    <row r="4334" spans="2:15" ht="22.95" hidden="1" customHeight="1" x14ac:dyDescent="0.2">
      <c r="B4334" s="228" t="s">
        <v>208</v>
      </c>
      <c r="F4334" s="228" t="s">
        <v>79</v>
      </c>
      <c r="I4334" s="23"/>
      <c r="J4334" s="23"/>
      <c r="O4334" s="217">
        <f t="shared" si="68"/>
        <v>-2918</v>
      </c>
    </row>
    <row r="4335" spans="2:15" ht="22.95" hidden="1" customHeight="1" x14ac:dyDescent="0.2">
      <c r="B4335" s="228" t="s">
        <v>208</v>
      </c>
      <c r="F4335" s="228" t="s">
        <v>79</v>
      </c>
      <c r="I4335" s="23"/>
      <c r="J4335" s="23"/>
      <c r="O4335" s="217">
        <f t="shared" si="68"/>
        <v>-2918</v>
      </c>
    </row>
    <row r="4336" spans="2:15" ht="22.95" hidden="1" customHeight="1" x14ac:dyDescent="0.2">
      <c r="B4336" s="228" t="s">
        <v>208</v>
      </c>
      <c r="F4336" s="228" t="s">
        <v>79</v>
      </c>
      <c r="I4336" s="23"/>
      <c r="J4336" s="23"/>
      <c r="O4336" s="217">
        <f t="shared" si="68"/>
        <v>-2918</v>
      </c>
    </row>
    <row r="4337" spans="2:15" ht="22.95" hidden="1" customHeight="1" x14ac:dyDescent="0.2">
      <c r="B4337" s="228" t="s">
        <v>208</v>
      </c>
      <c r="F4337" s="228" t="s">
        <v>79</v>
      </c>
      <c r="I4337" s="23"/>
      <c r="J4337" s="23"/>
      <c r="O4337" s="217">
        <f t="shared" si="68"/>
        <v>-2918</v>
      </c>
    </row>
    <row r="4338" spans="2:15" ht="22.95" hidden="1" customHeight="1" x14ac:dyDescent="0.2">
      <c r="B4338" s="228" t="s">
        <v>208</v>
      </c>
      <c r="F4338" s="228" t="s">
        <v>79</v>
      </c>
      <c r="I4338" s="23"/>
      <c r="J4338" s="23"/>
      <c r="O4338" s="217">
        <f t="shared" si="68"/>
        <v>-2918</v>
      </c>
    </row>
    <row r="4339" spans="2:15" ht="22.95" hidden="1" customHeight="1" x14ac:dyDescent="0.2">
      <c r="B4339" s="228" t="s">
        <v>208</v>
      </c>
      <c r="F4339" s="228" t="s">
        <v>79</v>
      </c>
      <c r="I4339" s="23"/>
      <c r="J4339" s="23"/>
      <c r="O4339" s="217">
        <f t="shared" si="68"/>
        <v>-2918</v>
      </c>
    </row>
    <row r="4340" spans="2:15" ht="22.95" hidden="1" customHeight="1" x14ac:dyDescent="0.2">
      <c r="B4340" s="228" t="s">
        <v>208</v>
      </c>
      <c r="F4340" s="228" t="s">
        <v>79</v>
      </c>
      <c r="I4340" s="23"/>
      <c r="J4340" s="23"/>
      <c r="O4340" s="217">
        <f t="shared" si="68"/>
        <v>-2918</v>
      </c>
    </row>
    <row r="4341" spans="2:15" ht="22.95" hidden="1" customHeight="1" x14ac:dyDescent="0.2">
      <c r="B4341" s="228" t="s">
        <v>208</v>
      </c>
      <c r="F4341" s="228" t="s">
        <v>79</v>
      </c>
      <c r="I4341" s="23"/>
      <c r="J4341" s="23"/>
      <c r="O4341" s="217">
        <f t="shared" si="68"/>
        <v>-2918</v>
      </c>
    </row>
    <row r="4342" spans="2:15" ht="22.95" hidden="1" customHeight="1" x14ac:dyDescent="0.2">
      <c r="B4342" s="228" t="s">
        <v>208</v>
      </c>
      <c r="F4342" s="228" t="s">
        <v>79</v>
      </c>
      <c r="I4342" s="23"/>
      <c r="J4342" s="23"/>
      <c r="O4342" s="217">
        <f t="shared" si="68"/>
        <v>-2918</v>
      </c>
    </row>
    <row r="4343" spans="2:15" ht="22.95" hidden="1" customHeight="1" x14ac:dyDescent="0.2">
      <c r="B4343" s="228" t="s">
        <v>208</v>
      </c>
      <c r="F4343" s="228" t="s">
        <v>79</v>
      </c>
      <c r="I4343" s="23"/>
      <c r="J4343" s="23"/>
      <c r="O4343" s="217">
        <f t="shared" si="68"/>
        <v>-2918</v>
      </c>
    </row>
    <row r="4344" spans="2:15" ht="22.95" hidden="1" customHeight="1" x14ac:dyDescent="0.2">
      <c r="B4344" s="228" t="s">
        <v>208</v>
      </c>
      <c r="F4344" s="228" t="s">
        <v>79</v>
      </c>
      <c r="I4344" s="23"/>
      <c r="J4344" s="23"/>
      <c r="O4344" s="217">
        <f t="shared" si="68"/>
        <v>-2918</v>
      </c>
    </row>
    <row r="4345" spans="2:15" ht="22.95" hidden="1" customHeight="1" x14ac:dyDescent="0.2">
      <c r="B4345" s="228" t="s">
        <v>208</v>
      </c>
      <c r="F4345" s="228" t="s">
        <v>79</v>
      </c>
      <c r="I4345" s="23"/>
      <c r="J4345" s="23"/>
      <c r="O4345" s="217">
        <f t="shared" si="68"/>
        <v>-2918</v>
      </c>
    </row>
    <row r="4346" spans="2:15" ht="22.95" hidden="1" customHeight="1" x14ac:dyDescent="0.2">
      <c r="B4346" s="228" t="s">
        <v>208</v>
      </c>
      <c r="F4346" s="228" t="s">
        <v>79</v>
      </c>
      <c r="I4346" s="23"/>
      <c r="J4346" s="23"/>
      <c r="O4346" s="217">
        <f t="shared" si="68"/>
        <v>-2918</v>
      </c>
    </row>
    <row r="4347" spans="2:15" ht="22.95" hidden="1" customHeight="1" x14ac:dyDescent="0.2">
      <c r="B4347" s="228" t="s">
        <v>208</v>
      </c>
      <c r="F4347" s="228" t="s">
        <v>79</v>
      </c>
      <c r="I4347" s="23"/>
      <c r="J4347" s="23"/>
      <c r="O4347" s="217">
        <f t="shared" si="68"/>
        <v>-2918</v>
      </c>
    </row>
    <row r="4348" spans="2:15" ht="22.95" hidden="1" customHeight="1" x14ac:dyDescent="0.2">
      <c r="B4348" s="228" t="s">
        <v>208</v>
      </c>
      <c r="F4348" s="228" t="s">
        <v>79</v>
      </c>
      <c r="I4348" s="23"/>
      <c r="J4348" s="23"/>
      <c r="O4348" s="217">
        <f t="shared" si="68"/>
        <v>-2918</v>
      </c>
    </row>
    <row r="4349" spans="2:15" ht="22.95" hidden="1" customHeight="1" x14ac:dyDescent="0.2">
      <c r="B4349" s="228" t="s">
        <v>208</v>
      </c>
      <c r="F4349" s="228" t="s">
        <v>79</v>
      </c>
      <c r="I4349" s="23"/>
      <c r="J4349" s="23"/>
      <c r="O4349" s="217">
        <f t="shared" si="68"/>
        <v>-2918</v>
      </c>
    </row>
    <row r="4350" spans="2:15" ht="22.95" hidden="1" customHeight="1" x14ac:dyDescent="0.2">
      <c r="B4350" s="228" t="s">
        <v>208</v>
      </c>
      <c r="F4350" s="228" t="s">
        <v>79</v>
      </c>
      <c r="I4350" s="23"/>
      <c r="J4350" s="23"/>
      <c r="O4350" s="217">
        <f t="shared" si="68"/>
        <v>-2918</v>
      </c>
    </row>
    <row r="4351" spans="2:15" ht="22.95" hidden="1" customHeight="1" x14ac:dyDescent="0.2">
      <c r="B4351" s="228" t="s">
        <v>208</v>
      </c>
      <c r="F4351" s="228" t="s">
        <v>79</v>
      </c>
      <c r="I4351" s="23"/>
      <c r="J4351" s="23"/>
      <c r="O4351" s="217">
        <f t="shared" si="68"/>
        <v>-2918</v>
      </c>
    </row>
    <row r="4352" spans="2:15" ht="22.95" hidden="1" customHeight="1" x14ac:dyDescent="0.2">
      <c r="B4352" s="228" t="s">
        <v>208</v>
      </c>
      <c r="F4352" s="228" t="s">
        <v>79</v>
      </c>
      <c r="I4352" s="23"/>
      <c r="J4352" s="23"/>
      <c r="O4352" s="217">
        <f t="shared" si="68"/>
        <v>-2918</v>
      </c>
    </row>
    <row r="4353" spans="2:15" ht="22.95" hidden="1" customHeight="1" x14ac:dyDescent="0.2">
      <c r="B4353" s="228" t="s">
        <v>208</v>
      </c>
      <c r="F4353" s="228" t="s">
        <v>79</v>
      </c>
      <c r="I4353" s="23"/>
      <c r="J4353" s="23"/>
      <c r="O4353" s="217">
        <f t="shared" si="68"/>
        <v>-2918</v>
      </c>
    </row>
    <row r="4354" spans="2:15" ht="22.95" hidden="1" customHeight="1" x14ac:dyDescent="0.2">
      <c r="B4354" s="228" t="s">
        <v>208</v>
      </c>
      <c r="F4354" s="228" t="s">
        <v>79</v>
      </c>
      <c r="I4354" s="23"/>
      <c r="J4354" s="23"/>
      <c r="O4354" s="217">
        <f t="shared" si="68"/>
        <v>-2918</v>
      </c>
    </row>
    <row r="4355" spans="2:15" ht="22.95" hidden="1" customHeight="1" x14ac:dyDescent="0.2">
      <c r="B4355" s="228" t="s">
        <v>208</v>
      </c>
      <c r="F4355" s="228" t="s">
        <v>79</v>
      </c>
      <c r="I4355" s="23"/>
      <c r="J4355" s="23"/>
      <c r="O4355" s="217">
        <f t="shared" si="68"/>
        <v>-2918</v>
      </c>
    </row>
    <row r="4356" spans="2:15" ht="22.95" hidden="1" customHeight="1" x14ac:dyDescent="0.2">
      <c r="B4356" s="228" t="s">
        <v>208</v>
      </c>
      <c r="F4356" s="228" t="s">
        <v>79</v>
      </c>
      <c r="I4356" s="23"/>
      <c r="J4356" s="23"/>
      <c r="O4356" s="217">
        <f t="shared" si="68"/>
        <v>-2918</v>
      </c>
    </row>
    <row r="4357" spans="2:15" ht="22.95" hidden="1" customHeight="1" x14ac:dyDescent="0.2">
      <c r="B4357" s="228" t="s">
        <v>208</v>
      </c>
      <c r="F4357" s="228" t="s">
        <v>79</v>
      </c>
      <c r="I4357" s="23"/>
      <c r="J4357" s="23"/>
      <c r="O4357" s="217">
        <f t="shared" si="68"/>
        <v>-2918</v>
      </c>
    </row>
    <row r="4358" spans="2:15" ht="22.95" hidden="1" customHeight="1" x14ac:dyDescent="0.2">
      <c r="B4358" s="228" t="s">
        <v>208</v>
      </c>
      <c r="F4358" s="228" t="s">
        <v>79</v>
      </c>
      <c r="I4358" s="23"/>
      <c r="J4358" s="23"/>
      <c r="O4358" s="217">
        <f t="shared" si="68"/>
        <v>-2918</v>
      </c>
    </row>
    <row r="4359" spans="2:15" ht="22.95" hidden="1" customHeight="1" x14ac:dyDescent="0.2">
      <c r="B4359" s="228" t="s">
        <v>208</v>
      </c>
      <c r="F4359" s="228" t="s">
        <v>79</v>
      </c>
      <c r="I4359" s="23"/>
      <c r="J4359" s="23"/>
      <c r="O4359" s="217">
        <f t="shared" si="68"/>
        <v>-2918</v>
      </c>
    </row>
    <row r="4360" spans="2:15" ht="22.95" hidden="1" customHeight="1" x14ac:dyDescent="0.2">
      <c r="B4360" s="228" t="s">
        <v>208</v>
      </c>
      <c r="F4360" s="228" t="s">
        <v>79</v>
      </c>
      <c r="I4360" s="23"/>
      <c r="J4360" s="23"/>
      <c r="O4360" s="217">
        <f t="shared" si="68"/>
        <v>-2918</v>
      </c>
    </row>
    <row r="4361" spans="2:15" ht="22.95" hidden="1" customHeight="1" x14ac:dyDescent="0.2">
      <c r="B4361" s="228" t="s">
        <v>208</v>
      </c>
      <c r="F4361" s="228" t="s">
        <v>79</v>
      </c>
      <c r="I4361" s="23"/>
      <c r="J4361" s="23"/>
      <c r="O4361" s="217">
        <f t="shared" si="68"/>
        <v>-2918</v>
      </c>
    </row>
    <row r="4362" spans="2:15" ht="22.95" hidden="1" customHeight="1" x14ac:dyDescent="0.2">
      <c r="B4362" s="228" t="s">
        <v>208</v>
      </c>
      <c r="F4362" s="228" t="s">
        <v>79</v>
      </c>
      <c r="I4362" s="23"/>
      <c r="J4362" s="23"/>
      <c r="O4362" s="217">
        <f t="shared" si="68"/>
        <v>-2918</v>
      </c>
    </row>
    <row r="4363" spans="2:15" ht="22.95" hidden="1" customHeight="1" x14ac:dyDescent="0.2">
      <c r="B4363" s="228" t="s">
        <v>208</v>
      </c>
      <c r="F4363" s="228" t="s">
        <v>79</v>
      </c>
      <c r="I4363" s="23"/>
      <c r="J4363" s="23"/>
      <c r="O4363" s="217">
        <f t="shared" si="68"/>
        <v>-2918</v>
      </c>
    </row>
    <row r="4364" spans="2:15" ht="22.95" hidden="1" customHeight="1" x14ac:dyDescent="0.2">
      <c r="B4364" s="228" t="s">
        <v>208</v>
      </c>
      <c r="F4364" s="228" t="s">
        <v>79</v>
      </c>
      <c r="I4364" s="23"/>
      <c r="J4364" s="23"/>
      <c r="O4364" s="217">
        <f t="shared" si="68"/>
        <v>-2918</v>
      </c>
    </row>
    <row r="4365" spans="2:15" ht="22.95" hidden="1" customHeight="1" x14ac:dyDescent="0.2">
      <c r="B4365" s="228" t="s">
        <v>208</v>
      </c>
      <c r="F4365" s="228" t="s">
        <v>79</v>
      </c>
      <c r="I4365" s="23"/>
      <c r="J4365" s="23"/>
      <c r="O4365" s="217">
        <f t="shared" si="68"/>
        <v>-2918</v>
      </c>
    </row>
    <row r="4366" spans="2:15" ht="22.95" hidden="1" customHeight="1" x14ac:dyDescent="0.2">
      <c r="B4366" s="228" t="s">
        <v>208</v>
      </c>
      <c r="F4366" s="228" t="s">
        <v>79</v>
      </c>
      <c r="I4366" s="23"/>
      <c r="J4366" s="23"/>
      <c r="O4366" s="217">
        <f t="shared" si="68"/>
        <v>-2918</v>
      </c>
    </row>
    <row r="4367" spans="2:15" ht="22.95" hidden="1" customHeight="1" x14ac:dyDescent="0.2">
      <c r="B4367" s="228" t="s">
        <v>208</v>
      </c>
      <c r="F4367" s="228" t="s">
        <v>79</v>
      </c>
      <c r="I4367" s="23"/>
      <c r="J4367" s="23"/>
      <c r="O4367" s="217">
        <f t="shared" si="68"/>
        <v>-2918</v>
      </c>
    </row>
    <row r="4368" spans="2:15" ht="22.95" hidden="1" customHeight="1" x14ac:dyDescent="0.2">
      <c r="B4368" s="228" t="s">
        <v>208</v>
      </c>
      <c r="F4368" s="228" t="s">
        <v>79</v>
      </c>
      <c r="I4368" s="23"/>
      <c r="J4368" s="23"/>
      <c r="O4368" s="217">
        <f t="shared" si="68"/>
        <v>-2918</v>
      </c>
    </row>
    <row r="4369" spans="2:15" ht="22.95" hidden="1" customHeight="1" x14ac:dyDescent="0.2">
      <c r="B4369" s="228" t="s">
        <v>208</v>
      </c>
      <c r="F4369" s="228" t="s">
        <v>79</v>
      </c>
      <c r="I4369" s="23"/>
      <c r="J4369" s="23"/>
      <c r="O4369" s="217">
        <f t="shared" si="68"/>
        <v>-2918</v>
      </c>
    </row>
    <row r="4370" spans="2:15" ht="22.95" hidden="1" customHeight="1" x14ac:dyDescent="0.2">
      <c r="B4370" s="228" t="s">
        <v>208</v>
      </c>
      <c r="F4370" s="228" t="s">
        <v>79</v>
      </c>
      <c r="I4370" s="23"/>
      <c r="J4370" s="23"/>
      <c r="O4370" s="217">
        <f t="shared" si="68"/>
        <v>-2918</v>
      </c>
    </row>
    <row r="4371" spans="2:15" ht="22.95" hidden="1" customHeight="1" x14ac:dyDescent="0.2">
      <c r="B4371" s="228" t="s">
        <v>208</v>
      </c>
      <c r="F4371" s="228" t="s">
        <v>79</v>
      </c>
      <c r="I4371" s="23"/>
      <c r="J4371" s="23"/>
      <c r="O4371" s="217">
        <f t="shared" si="68"/>
        <v>-2918</v>
      </c>
    </row>
    <row r="4372" spans="2:15" ht="22.95" hidden="1" customHeight="1" x14ac:dyDescent="0.2">
      <c r="B4372" s="228" t="s">
        <v>208</v>
      </c>
      <c r="F4372" s="228" t="s">
        <v>79</v>
      </c>
      <c r="I4372" s="23"/>
      <c r="J4372" s="23"/>
      <c r="O4372" s="217">
        <f t="shared" si="68"/>
        <v>-2918</v>
      </c>
    </row>
    <row r="4373" spans="2:15" ht="22.95" hidden="1" customHeight="1" x14ac:dyDescent="0.2">
      <c r="B4373" s="228" t="s">
        <v>208</v>
      </c>
      <c r="F4373" s="228" t="s">
        <v>79</v>
      </c>
      <c r="I4373" s="23"/>
      <c r="J4373" s="23"/>
      <c r="O4373" s="217">
        <f t="shared" si="68"/>
        <v>-2918</v>
      </c>
    </row>
    <row r="4374" spans="2:15" ht="22.95" hidden="1" customHeight="1" x14ac:dyDescent="0.2">
      <c r="B4374" s="228" t="s">
        <v>208</v>
      </c>
      <c r="F4374" s="228" t="s">
        <v>79</v>
      </c>
      <c r="I4374" s="23"/>
      <c r="J4374" s="23"/>
      <c r="O4374" s="217">
        <f t="shared" si="68"/>
        <v>-2918</v>
      </c>
    </row>
    <row r="4375" spans="2:15" ht="22.95" hidden="1" customHeight="1" x14ac:dyDescent="0.2">
      <c r="B4375" s="228" t="s">
        <v>208</v>
      </c>
      <c r="F4375" s="228" t="s">
        <v>79</v>
      </c>
      <c r="I4375" s="23"/>
      <c r="J4375" s="23"/>
      <c r="O4375" s="217">
        <f t="shared" si="68"/>
        <v>-2918</v>
      </c>
    </row>
    <row r="4376" spans="2:15" ht="22.95" hidden="1" customHeight="1" x14ac:dyDescent="0.2">
      <c r="B4376" s="228" t="s">
        <v>208</v>
      </c>
      <c r="F4376" s="228" t="s">
        <v>79</v>
      </c>
      <c r="I4376" s="23"/>
      <c r="J4376" s="23"/>
      <c r="O4376" s="217">
        <f t="shared" si="68"/>
        <v>-2918</v>
      </c>
    </row>
    <row r="4377" spans="2:15" ht="22.95" hidden="1" customHeight="1" x14ac:dyDescent="0.2">
      <c r="B4377" s="228" t="s">
        <v>208</v>
      </c>
      <c r="F4377" s="228" t="s">
        <v>79</v>
      </c>
      <c r="I4377" s="23"/>
      <c r="J4377" s="23"/>
      <c r="O4377" s="217">
        <f t="shared" si="68"/>
        <v>-2918</v>
      </c>
    </row>
    <row r="4378" spans="2:15" ht="22.95" hidden="1" customHeight="1" x14ac:dyDescent="0.2">
      <c r="B4378" s="228" t="s">
        <v>208</v>
      </c>
      <c r="F4378" s="228" t="s">
        <v>79</v>
      </c>
      <c r="I4378" s="23"/>
      <c r="J4378" s="23"/>
      <c r="O4378" s="217">
        <f t="shared" si="68"/>
        <v>-2918</v>
      </c>
    </row>
    <row r="4379" spans="2:15" ht="22.95" hidden="1" customHeight="1" x14ac:dyDescent="0.2">
      <c r="B4379" s="228" t="s">
        <v>208</v>
      </c>
      <c r="F4379" s="228" t="s">
        <v>79</v>
      </c>
      <c r="I4379" s="23"/>
      <c r="J4379" s="23"/>
      <c r="O4379" s="217">
        <f t="shared" si="68"/>
        <v>-2918</v>
      </c>
    </row>
    <row r="4380" spans="2:15" ht="22.95" hidden="1" customHeight="1" x14ac:dyDescent="0.2">
      <c r="B4380" s="228" t="s">
        <v>208</v>
      </c>
      <c r="F4380" s="228" t="s">
        <v>79</v>
      </c>
      <c r="I4380" s="23"/>
      <c r="J4380" s="23"/>
      <c r="O4380" s="217">
        <f t="shared" si="68"/>
        <v>-2918</v>
      </c>
    </row>
    <row r="4381" spans="2:15" ht="22.95" hidden="1" customHeight="1" x14ac:dyDescent="0.2">
      <c r="B4381" s="228" t="s">
        <v>208</v>
      </c>
      <c r="F4381" s="228" t="s">
        <v>79</v>
      </c>
      <c r="I4381" s="23"/>
      <c r="J4381" s="23"/>
      <c r="O4381" s="217">
        <f t="shared" si="68"/>
        <v>-2918</v>
      </c>
    </row>
    <row r="4382" spans="2:15" ht="22.95" hidden="1" customHeight="1" x14ac:dyDescent="0.2">
      <c r="B4382" s="228" t="s">
        <v>208</v>
      </c>
      <c r="F4382" s="228" t="s">
        <v>79</v>
      </c>
      <c r="I4382" s="23"/>
      <c r="J4382" s="23"/>
      <c r="O4382" s="217">
        <f t="shared" si="68"/>
        <v>-2918</v>
      </c>
    </row>
    <row r="4383" spans="2:15" ht="22.95" hidden="1" customHeight="1" x14ac:dyDescent="0.2">
      <c r="B4383" s="228" t="s">
        <v>208</v>
      </c>
      <c r="F4383" s="228" t="s">
        <v>79</v>
      </c>
      <c r="I4383" s="23"/>
      <c r="J4383" s="23"/>
      <c r="O4383" s="217">
        <f t="shared" si="68"/>
        <v>-2918</v>
      </c>
    </row>
    <row r="4384" spans="2:15" ht="22.95" hidden="1" customHeight="1" x14ac:dyDescent="0.2">
      <c r="B4384" s="228" t="s">
        <v>208</v>
      </c>
      <c r="F4384" s="228" t="s">
        <v>79</v>
      </c>
      <c r="I4384" s="23"/>
      <c r="J4384" s="23"/>
      <c r="O4384" s="217">
        <f t="shared" si="68"/>
        <v>-2918</v>
      </c>
    </row>
    <row r="4385" spans="2:15" ht="22.95" hidden="1" customHeight="1" x14ac:dyDescent="0.2">
      <c r="B4385" s="228" t="s">
        <v>208</v>
      </c>
      <c r="F4385" s="228" t="s">
        <v>79</v>
      </c>
      <c r="I4385" s="23"/>
      <c r="J4385" s="23"/>
      <c r="O4385" s="217">
        <f t="shared" si="68"/>
        <v>-2918</v>
      </c>
    </row>
    <row r="4386" spans="2:15" ht="22.95" hidden="1" customHeight="1" x14ac:dyDescent="0.2">
      <c r="B4386" s="228" t="s">
        <v>208</v>
      </c>
      <c r="F4386" s="228" t="s">
        <v>79</v>
      </c>
      <c r="I4386" s="23"/>
      <c r="J4386" s="23"/>
      <c r="O4386" s="217">
        <f t="shared" si="68"/>
        <v>-2918</v>
      </c>
    </row>
    <row r="4387" spans="2:15" ht="22.95" hidden="1" customHeight="1" x14ac:dyDescent="0.2">
      <c r="B4387" s="228" t="s">
        <v>208</v>
      </c>
      <c r="F4387" s="228" t="s">
        <v>79</v>
      </c>
      <c r="I4387" s="23"/>
      <c r="J4387" s="23"/>
      <c r="O4387" s="217">
        <f t="shared" ref="O4387:O4450" si="69">O4386+M4387-N4387</f>
        <v>-2918</v>
      </c>
    </row>
    <row r="4388" spans="2:15" ht="22.95" hidden="1" customHeight="1" x14ac:dyDescent="0.2">
      <c r="B4388" s="228" t="s">
        <v>208</v>
      </c>
      <c r="F4388" s="228" t="s">
        <v>79</v>
      </c>
      <c r="I4388" s="23"/>
      <c r="J4388" s="23"/>
      <c r="O4388" s="217">
        <f t="shared" si="69"/>
        <v>-2918</v>
      </c>
    </row>
    <row r="4389" spans="2:15" ht="22.95" hidden="1" customHeight="1" x14ac:dyDescent="0.2">
      <c r="B4389" s="228" t="s">
        <v>208</v>
      </c>
      <c r="F4389" s="228" t="s">
        <v>79</v>
      </c>
      <c r="I4389" s="23"/>
      <c r="J4389" s="23"/>
      <c r="O4389" s="217">
        <f t="shared" si="69"/>
        <v>-2918</v>
      </c>
    </row>
    <row r="4390" spans="2:15" ht="22.95" hidden="1" customHeight="1" x14ac:dyDescent="0.2">
      <c r="B4390" s="228" t="s">
        <v>208</v>
      </c>
      <c r="F4390" s="228" t="s">
        <v>79</v>
      </c>
      <c r="I4390" s="23"/>
      <c r="J4390" s="23"/>
      <c r="O4390" s="217">
        <f t="shared" si="69"/>
        <v>-2918</v>
      </c>
    </row>
    <row r="4391" spans="2:15" ht="22.95" hidden="1" customHeight="1" x14ac:dyDescent="0.2">
      <c r="B4391" s="228" t="s">
        <v>208</v>
      </c>
      <c r="F4391" s="228" t="s">
        <v>79</v>
      </c>
      <c r="I4391" s="23"/>
      <c r="J4391" s="23"/>
      <c r="O4391" s="217">
        <f t="shared" si="69"/>
        <v>-2918</v>
      </c>
    </row>
    <row r="4392" spans="2:15" ht="22.95" hidden="1" customHeight="1" x14ac:dyDescent="0.2">
      <c r="B4392" s="228" t="s">
        <v>208</v>
      </c>
      <c r="F4392" s="228" t="s">
        <v>79</v>
      </c>
      <c r="I4392" s="23"/>
      <c r="J4392" s="23"/>
      <c r="O4392" s="217">
        <f t="shared" si="69"/>
        <v>-2918</v>
      </c>
    </row>
    <row r="4393" spans="2:15" ht="22.95" hidden="1" customHeight="1" x14ac:dyDescent="0.2">
      <c r="B4393" s="228" t="s">
        <v>208</v>
      </c>
      <c r="F4393" s="228" t="s">
        <v>79</v>
      </c>
      <c r="I4393" s="23"/>
      <c r="J4393" s="23"/>
      <c r="O4393" s="217">
        <f t="shared" si="69"/>
        <v>-2918</v>
      </c>
    </row>
    <row r="4394" spans="2:15" ht="22.95" hidden="1" customHeight="1" x14ac:dyDescent="0.2">
      <c r="B4394" s="228" t="s">
        <v>208</v>
      </c>
      <c r="F4394" s="228" t="s">
        <v>79</v>
      </c>
      <c r="I4394" s="23"/>
      <c r="J4394" s="23"/>
      <c r="O4394" s="217">
        <f t="shared" si="69"/>
        <v>-2918</v>
      </c>
    </row>
    <row r="4395" spans="2:15" ht="22.95" hidden="1" customHeight="1" x14ac:dyDescent="0.2">
      <c r="B4395" s="228" t="s">
        <v>208</v>
      </c>
      <c r="F4395" s="228" t="s">
        <v>79</v>
      </c>
      <c r="I4395" s="23"/>
      <c r="J4395" s="23"/>
      <c r="O4395" s="217">
        <f t="shared" si="69"/>
        <v>-2918</v>
      </c>
    </row>
    <row r="4396" spans="2:15" ht="22.95" hidden="1" customHeight="1" x14ac:dyDescent="0.2">
      <c r="B4396" s="228" t="s">
        <v>208</v>
      </c>
      <c r="F4396" s="228" t="s">
        <v>79</v>
      </c>
      <c r="I4396" s="23"/>
      <c r="J4396" s="23"/>
      <c r="O4396" s="217">
        <f t="shared" si="69"/>
        <v>-2918</v>
      </c>
    </row>
    <row r="4397" spans="2:15" ht="22.95" hidden="1" customHeight="1" x14ac:dyDescent="0.2">
      <c r="B4397" s="228" t="s">
        <v>208</v>
      </c>
      <c r="F4397" s="228" t="s">
        <v>79</v>
      </c>
      <c r="I4397" s="23"/>
      <c r="J4397" s="23"/>
      <c r="O4397" s="217">
        <f t="shared" si="69"/>
        <v>-2918</v>
      </c>
    </row>
    <row r="4398" spans="2:15" ht="22.95" hidden="1" customHeight="1" x14ac:dyDescent="0.2">
      <c r="B4398" s="228" t="s">
        <v>208</v>
      </c>
      <c r="F4398" s="228" t="s">
        <v>79</v>
      </c>
      <c r="I4398" s="23"/>
      <c r="J4398" s="23"/>
      <c r="O4398" s="217">
        <f t="shared" si="69"/>
        <v>-2918</v>
      </c>
    </row>
    <row r="4399" spans="2:15" ht="22.95" hidden="1" customHeight="1" x14ac:dyDescent="0.2">
      <c r="B4399" s="228" t="s">
        <v>208</v>
      </c>
      <c r="F4399" s="228" t="s">
        <v>79</v>
      </c>
      <c r="I4399" s="23"/>
      <c r="J4399" s="23"/>
      <c r="O4399" s="217">
        <f t="shared" si="69"/>
        <v>-2918</v>
      </c>
    </row>
    <row r="4400" spans="2:15" ht="22.95" hidden="1" customHeight="1" x14ac:dyDescent="0.2">
      <c r="B4400" s="228" t="s">
        <v>208</v>
      </c>
      <c r="F4400" s="228" t="s">
        <v>79</v>
      </c>
      <c r="I4400" s="23"/>
      <c r="J4400" s="23"/>
      <c r="O4400" s="217">
        <f t="shared" si="69"/>
        <v>-2918</v>
      </c>
    </row>
    <row r="4401" spans="2:15" ht="22.95" hidden="1" customHeight="1" x14ac:dyDescent="0.2">
      <c r="B4401" s="228" t="s">
        <v>208</v>
      </c>
      <c r="F4401" s="228" t="s">
        <v>79</v>
      </c>
      <c r="I4401" s="23"/>
      <c r="J4401" s="23"/>
      <c r="O4401" s="217">
        <f t="shared" si="69"/>
        <v>-2918</v>
      </c>
    </row>
    <row r="4402" spans="2:15" ht="22.95" hidden="1" customHeight="1" x14ac:dyDescent="0.2">
      <c r="B4402" s="228" t="s">
        <v>208</v>
      </c>
      <c r="F4402" s="228" t="s">
        <v>79</v>
      </c>
      <c r="I4402" s="23"/>
      <c r="J4402" s="23"/>
      <c r="O4402" s="217">
        <f t="shared" si="69"/>
        <v>-2918</v>
      </c>
    </row>
    <row r="4403" spans="2:15" ht="22.95" hidden="1" customHeight="1" x14ac:dyDescent="0.2">
      <c r="B4403" s="228" t="s">
        <v>208</v>
      </c>
      <c r="F4403" s="228" t="s">
        <v>79</v>
      </c>
      <c r="I4403" s="23"/>
      <c r="J4403" s="23"/>
      <c r="O4403" s="217">
        <f t="shared" si="69"/>
        <v>-2918</v>
      </c>
    </row>
    <row r="4404" spans="2:15" ht="22.95" hidden="1" customHeight="1" x14ac:dyDescent="0.2">
      <c r="B4404" s="228" t="s">
        <v>208</v>
      </c>
      <c r="F4404" s="228" t="s">
        <v>79</v>
      </c>
      <c r="I4404" s="23"/>
      <c r="J4404" s="23"/>
      <c r="O4404" s="217">
        <f t="shared" si="69"/>
        <v>-2918</v>
      </c>
    </row>
    <row r="4405" spans="2:15" ht="22.95" hidden="1" customHeight="1" x14ac:dyDescent="0.2">
      <c r="B4405" s="228" t="s">
        <v>208</v>
      </c>
      <c r="F4405" s="228" t="s">
        <v>79</v>
      </c>
      <c r="I4405" s="23"/>
      <c r="J4405" s="23"/>
      <c r="O4405" s="217">
        <f t="shared" si="69"/>
        <v>-2918</v>
      </c>
    </row>
    <row r="4406" spans="2:15" ht="22.95" hidden="1" customHeight="1" x14ac:dyDescent="0.2">
      <c r="B4406" s="228" t="s">
        <v>208</v>
      </c>
      <c r="F4406" s="228" t="s">
        <v>79</v>
      </c>
      <c r="I4406" s="23"/>
      <c r="J4406" s="23"/>
      <c r="O4406" s="217">
        <f t="shared" si="69"/>
        <v>-2918</v>
      </c>
    </row>
    <row r="4407" spans="2:15" ht="22.95" hidden="1" customHeight="1" x14ac:dyDescent="0.2">
      <c r="B4407" s="228" t="s">
        <v>208</v>
      </c>
      <c r="F4407" s="228" t="s">
        <v>79</v>
      </c>
      <c r="I4407" s="23"/>
      <c r="J4407" s="23"/>
      <c r="O4407" s="217">
        <f t="shared" si="69"/>
        <v>-2918</v>
      </c>
    </row>
    <row r="4408" spans="2:15" ht="22.95" hidden="1" customHeight="1" x14ac:dyDescent="0.2">
      <c r="B4408" s="228" t="s">
        <v>208</v>
      </c>
      <c r="F4408" s="228" t="s">
        <v>79</v>
      </c>
      <c r="I4408" s="23"/>
      <c r="J4408" s="23"/>
      <c r="O4408" s="217">
        <f t="shared" si="69"/>
        <v>-2918</v>
      </c>
    </row>
    <row r="4409" spans="2:15" ht="22.95" hidden="1" customHeight="1" x14ac:dyDescent="0.2">
      <c r="B4409" s="228" t="s">
        <v>208</v>
      </c>
      <c r="F4409" s="228" t="s">
        <v>79</v>
      </c>
      <c r="I4409" s="23"/>
      <c r="J4409" s="23"/>
      <c r="O4409" s="217">
        <f t="shared" si="69"/>
        <v>-2918</v>
      </c>
    </row>
    <row r="4410" spans="2:15" ht="22.95" hidden="1" customHeight="1" x14ac:dyDescent="0.2">
      <c r="B4410" s="228" t="s">
        <v>208</v>
      </c>
      <c r="F4410" s="228" t="s">
        <v>79</v>
      </c>
      <c r="I4410" s="23"/>
      <c r="J4410" s="23"/>
      <c r="O4410" s="217">
        <f t="shared" si="69"/>
        <v>-2918</v>
      </c>
    </row>
    <row r="4411" spans="2:15" ht="22.95" hidden="1" customHeight="1" x14ac:dyDescent="0.2">
      <c r="B4411" s="228" t="s">
        <v>208</v>
      </c>
      <c r="F4411" s="228" t="s">
        <v>79</v>
      </c>
      <c r="I4411" s="23"/>
      <c r="J4411" s="23"/>
      <c r="O4411" s="217">
        <f t="shared" si="69"/>
        <v>-2918</v>
      </c>
    </row>
    <row r="4412" spans="2:15" ht="22.95" hidden="1" customHeight="1" x14ac:dyDescent="0.2">
      <c r="B4412" s="228" t="s">
        <v>208</v>
      </c>
      <c r="F4412" s="228" t="s">
        <v>79</v>
      </c>
      <c r="I4412" s="23"/>
      <c r="J4412" s="23"/>
      <c r="O4412" s="217">
        <f t="shared" si="69"/>
        <v>-2918</v>
      </c>
    </row>
    <row r="4413" spans="2:15" ht="22.95" hidden="1" customHeight="1" x14ac:dyDescent="0.2">
      <c r="B4413" s="228" t="s">
        <v>208</v>
      </c>
      <c r="F4413" s="228" t="s">
        <v>79</v>
      </c>
      <c r="I4413" s="23"/>
      <c r="J4413" s="23"/>
      <c r="O4413" s="217">
        <f t="shared" si="69"/>
        <v>-2918</v>
      </c>
    </row>
    <row r="4414" spans="2:15" ht="22.95" hidden="1" customHeight="1" x14ac:dyDescent="0.2">
      <c r="B4414" s="228" t="s">
        <v>208</v>
      </c>
      <c r="F4414" s="228" t="s">
        <v>79</v>
      </c>
      <c r="I4414" s="23"/>
      <c r="J4414" s="23"/>
      <c r="O4414" s="217">
        <f t="shared" si="69"/>
        <v>-2918</v>
      </c>
    </row>
    <row r="4415" spans="2:15" ht="22.95" hidden="1" customHeight="1" x14ac:dyDescent="0.2">
      <c r="B4415" s="228" t="s">
        <v>208</v>
      </c>
      <c r="F4415" s="228" t="s">
        <v>79</v>
      </c>
      <c r="I4415" s="23"/>
      <c r="J4415" s="23"/>
      <c r="O4415" s="217">
        <f t="shared" si="69"/>
        <v>-2918</v>
      </c>
    </row>
    <row r="4416" spans="2:15" ht="22.95" hidden="1" customHeight="1" x14ac:dyDescent="0.2">
      <c r="B4416" s="228" t="s">
        <v>208</v>
      </c>
      <c r="F4416" s="228" t="s">
        <v>79</v>
      </c>
      <c r="I4416" s="23"/>
      <c r="J4416" s="23"/>
      <c r="O4416" s="217">
        <f t="shared" si="69"/>
        <v>-2918</v>
      </c>
    </row>
    <row r="4417" spans="2:15" ht="22.95" hidden="1" customHeight="1" x14ac:dyDescent="0.2">
      <c r="B4417" s="228" t="s">
        <v>208</v>
      </c>
      <c r="F4417" s="228" t="s">
        <v>79</v>
      </c>
      <c r="I4417" s="23"/>
      <c r="J4417" s="23"/>
      <c r="O4417" s="217">
        <f t="shared" si="69"/>
        <v>-2918</v>
      </c>
    </row>
    <row r="4418" spans="2:15" ht="22.95" hidden="1" customHeight="1" x14ac:dyDescent="0.2">
      <c r="B4418" s="228" t="s">
        <v>208</v>
      </c>
      <c r="F4418" s="228" t="s">
        <v>79</v>
      </c>
      <c r="I4418" s="23"/>
      <c r="J4418" s="23"/>
      <c r="O4418" s="217">
        <f t="shared" si="69"/>
        <v>-2918</v>
      </c>
    </row>
    <row r="4419" spans="2:15" ht="22.95" hidden="1" customHeight="1" x14ac:dyDescent="0.2">
      <c r="B4419" s="228" t="s">
        <v>208</v>
      </c>
      <c r="F4419" s="228" t="s">
        <v>79</v>
      </c>
      <c r="I4419" s="23"/>
      <c r="J4419" s="23"/>
      <c r="O4419" s="217">
        <f t="shared" si="69"/>
        <v>-2918</v>
      </c>
    </row>
    <row r="4420" spans="2:15" ht="22.95" hidden="1" customHeight="1" x14ac:dyDescent="0.2">
      <c r="B4420" s="228" t="s">
        <v>208</v>
      </c>
      <c r="F4420" s="228" t="s">
        <v>79</v>
      </c>
      <c r="I4420" s="23"/>
      <c r="J4420" s="23"/>
      <c r="O4420" s="217">
        <f t="shared" si="69"/>
        <v>-2918</v>
      </c>
    </row>
    <row r="4421" spans="2:15" ht="22.95" hidden="1" customHeight="1" x14ac:dyDescent="0.2">
      <c r="B4421" s="228" t="s">
        <v>208</v>
      </c>
      <c r="F4421" s="228" t="s">
        <v>79</v>
      </c>
      <c r="I4421" s="23"/>
      <c r="J4421" s="23"/>
      <c r="O4421" s="217">
        <f t="shared" si="69"/>
        <v>-2918</v>
      </c>
    </row>
    <row r="4422" spans="2:15" ht="22.95" hidden="1" customHeight="1" x14ac:dyDescent="0.2">
      <c r="B4422" s="228" t="s">
        <v>208</v>
      </c>
      <c r="F4422" s="228" t="s">
        <v>79</v>
      </c>
      <c r="I4422" s="23"/>
      <c r="J4422" s="23"/>
      <c r="O4422" s="217">
        <f t="shared" si="69"/>
        <v>-2918</v>
      </c>
    </row>
    <row r="4423" spans="2:15" ht="22.95" hidden="1" customHeight="1" x14ac:dyDescent="0.2">
      <c r="B4423" s="228" t="s">
        <v>208</v>
      </c>
      <c r="F4423" s="228" t="s">
        <v>79</v>
      </c>
      <c r="I4423" s="23"/>
      <c r="J4423" s="23"/>
      <c r="O4423" s="217">
        <f t="shared" si="69"/>
        <v>-2918</v>
      </c>
    </row>
    <row r="4424" spans="2:15" ht="22.95" hidden="1" customHeight="1" x14ac:dyDescent="0.2">
      <c r="B4424" s="228" t="s">
        <v>208</v>
      </c>
      <c r="F4424" s="228" t="s">
        <v>79</v>
      </c>
      <c r="I4424" s="23"/>
      <c r="J4424" s="23"/>
      <c r="O4424" s="217">
        <f t="shared" si="69"/>
        <v>-2918</v>
      </c>
    </row>
    <row r="4425" spans="2:15" ht="22.95" hidden="1" customHeight="1" x14ac:dyDescent="0.2">
      <c r="B4425" s="228" t="s">
        <v>208</v>
      </c>
      <c r="F4425" s="228" t="s">
        <v>79</v>
      </c>
      <c r="I4425" s="23"/>
      <c r="J4425" s="23"/>
      <c r="O4425" s="217">
        <f t="shared" si="69"/>
        <v>-2918</v>
      </c>
    </row>
    <row r="4426" spans="2:15" ht="22.95" hidden="1" customHeight="1" x14ac:dyDescent="0.2">
      <c r="B4426" s="228" t="s">
        <v>208</v>
      </c>
      <c r="F4426" s="228" t="s">
        <v>79</v>
      </c>
      <c r="I4426" s="23"/>
      <c r="J4426" s="23"/>
      <c r="O4426" s="217">
        <f t="shared" si="69"/>
        <v>-2918</v>
      </c>
    </row>
    <row r="4427" spans="2:15" ht="22.95" hidden="1" customHeight="1" x14ac:dyDescent="0.2">
      <c r="B4427" s="228" t="s">
        <v>208</v>
      </c>
      <c r="F4427" s="228" t="s">
        <v>79</v>
      </c>
      <c r="I4427" s="23"/>
      <c r="J4427" s="23"/>
      <c r="O4427" s="217">
        <f t="shared" si="69"/>
        <v>-2918</v>
      </c>
    </row>
    <row r="4428" spans="2:15" ht="22.95" hidden="1" customHeight="1" x14ac:dyDescent="0.2">
      <c r="B4428" s="228" t="s">
        <v>208</v>
      </c>
      <c r="F4428" s="228" t="s">
        <v>79</v>
      </c>
      <c r="I4428" s="23"/>
      <c r="J4428" s="23"/>
      <c r="O4428" s="217">
        <f t="shared" si="69"/>
        <v>-2918</v>
      </c>
    </row>
    <row r="4429" spans="2:15" ht="22.95" hidden="1" customHeight="1" x14ac:dyDescent="0.2">
      <c r="B4429" s="228" t="s">
        <v>208</v>
      </c>
      <c r="F4429" s="228" t="s">
        <v>79</v>
      </c>
      <c r="I4429" s="23"/>
      <c r="J4429" s="23"/>
      <c r="O4429" s="217">
        <f t="shared" si="69"/>
        <v>-2918</v>
      </c>
    </row>
    <row r="4430" spans="2:15" ht="22.95" hidden="1" customHeight="1" x14ac:dyDescent="0.2">
      <c r="B4430" s="228" t="s">
        <v>208</v>
      </c>
      <c r="F4430" s="228" t="s">
        <v>79</v>
      </c>
      <c r="I4430" s="23"/>
      <c r="J4430" s="23"/>
      <c r="O4430" s="217">
        <f t="shared" si="69"/>
        <v>-2918</v>
      </c>
    </row>
    <row r="4431" spans="2:15" ht="22.95" hidden="1" customHeight="1" x14ac:dyDescent="0.2">
      <c r="B4431" s="228" t="s">
        <v>208</v>
      </c>
      <c r="F4431" s="228" t="s">
        <v>79</v>
      </c>
      <c r="I4431" s="23"/>
      <c r="J4431" s="23"/>
      <c r="O4431" s="217">
        <f t="shared" si="69"/>
        <v>-2918</v>
      </c>
    </row>
    <row r="4432" spans="2:15" ht="22.95" hidden="1" customHeight="1" x14ac:dyDescent="0.2">
      <c r="B4432" s="228" t="s">
        <v>208</v>
      </c>
      <c r="F4432" s="228" t="s">
        <v>79</v>
      </c>
      <c r="I4432" s="23"/>
      <c r="J4432" s="23"/>
      <c r="O4432" s="217">
        <f t="shared" si="69"/>
        <v>-2918</v>
      </c>
    </row>
    <row r="4433" spans="2:15" ht="22.95" hidden="1" customHeight="1" x14ac:dyDescent="0.2">
      <c r="B4433" s="228" t="s">
        <v>208</v>
      </c>
      <c r="F4433" s="228" t="s">
        <v>79</v>
      </c>
      <c r="I4433" s="23"/>
      <c r="J4433" s="23"/>
      <c r="O4433" s="217">
        <f t="shared" si="69"/>
        <v>-2918</v>
      </c>
    </row>
    <row r="4434" spans="2:15" ht="22.95" hidden="1" customHeight="1" x14ac:dyDescent="0.2">
      <c r="B4434" s="228" t="s">
        <v>208</v>
      </c>
      <c r="F4434" s="228" t="s">
        <v>79</v>
      </c>
      <c r="I4434" s="23"/>
      <c r="J4434" s="23"/>
      <c r="O4434" s="217">
        <f t="shared" si="69"/>
        <v>-2918</v>
      </c>
    </row>
    <row r="4435" spans="2:15" ht="22.95" hidden="1" customHeight="1" x14ac:dyDescent="0.2">
      <c r="B4435" s="228" t="s">
        <v>208</v>
      </c>
      <c r="F4435" s="228" t="s">
        <v>79</v>
      </c>
      <c r="I4435" s="23"/>
      <c r="J4435" s="23"/>
      <c r="O4435" s="217">
        <f t="shared" si="69"/>
        <v>-2918</v>
      </c>
    </row>
    <row r="4436" spans="2:15" ht="22.95" hidden="1" customHeight="1" x14ac:dyDescent="0.2">
      <c r="B4436" s="228" t="s">
        <v>208</v>
      </c>
      <c r="F4436" s="228" t="s">
        <v>79</v>
      </c>
      <c r="I4436" s="23"/>
      <c r="J4436" s="23"/>
      <c r="O4436" s="217">
        <f t="shared" si="69"/>
        <v>-2918</v>
      </c>
    </row>
    <row r="4437" spans="2:15" ht="22.95" hidden="1" customHeight="1" x14ac:dyDescent="0.2">
      <c r="B4437" s="228" t="s">
        <v>208</v>
      </c>
      <c r="F4437" s="228" t="s">
        <v>79</v>
      </c>
      <c r="I4437" s="23"/>
      <c r="J4437" s="23"/>
      <c r="O4437" s="217">
        <f t="shared" si="69"/>
        <v>-2918</v>
      </c>
    </row>
    <row r="4438" spans="2:15" ht="22.95" hidden="1" customHeight="1" x14ac:dyDescent="0.2">
      <c r="B4438" s="228" t="s">
        <v>208</v>
      </c>
      <c r="F4438" s="228" t="s">
        <v>79</v>
      </c>
      <c r="I4438" s="23"/>
      <c r="J4438" s="23"/>
      <c r="O4438" s="217">
        <f t="shared" si="69"/>
        <v>-2918</v>
      </c>
    </row>
    <row r="4439" spans="2:15" ht="22.95" hidden="1" customHeight="1" x14ac:dyDescent="0.2">
      <c r="B4439" s="228" t="s">
        <v>208</v>
      </c>
      <c r="F4439" s="228" t="s">
        <v>79</v>
      </c>
      <c r="I4439" s="23"/>
      <c r="J4439" s="23"/>
      <c r="O4439" s="217">
        <f t="shared" si="69"/>
        <v>-2918</v>
      </c>
    </row>
    <row r="4440" spans="2:15" ht="22.95" hidden="1" customHeight="1" x14ac:dyDescent="0.2">
      <c r="B4440" s="228" t="s">
        <v>208</v>
      </c>
      <c r="F4440" s="228" t="s">
        <v>79</v>
      </c>
      <c r="I4440" s="23"/>
      <c r="J4440" s="23"/>
      <c r="O4440" s="217">
        <f t="shared" si="69"/>
        <v>-2918</v>
      </c>
    </row>
    <row r="4441" spans="2:15" ht="22.95" hidden="1" customHeight="1" x14ac:dyDescent="0.2">
      <c r="B4441" s="228" t="s">
        <v>208</v>
      </c>
      <c r="F4441" s="228" t="s">
        <v>79</v>
      </c>
      <c r="I4441" s="23"/>
      <c r="J4441" s="23"/>
      <c r="O4441" s="217">
        <f t="shared" si="69"/>
        <v>-2918</v>
      </c>
    </row>
    <row r="4442" spans="2:15" ht="22.95" hidden="1" customHeight="1" x14ac:dyDescent="0.2">
      <c r="B4442" s="228" t="s">
        <v>208</v>
      </c>
      <c r="F4442" s="228" t="s">
        <v>79</v>
      </c>
      <c r="I4442" s="23"/>
      <c r="J4442" s="23"/>
      <c r="O4442" s="217">
        <f t="shared" si="69"/>
        <v>-2918</v>
      </c>
    </row>
    <row r="4443" spans="2:15" ht="22.95" hidden="1" customHeight="1" x14ac:dyDescent="0.2">
      <c r="B4443" s="228" t="s">
        <v>208</v>
      </c>
      <c r="F4443" s="228" t="s">
        <v>79</v>
      </c>
      <c r="I4443" s="23"/>
      <c r="J4443" s="23"/>
      <c r="O4443" s="217">
        <f t="shared" si="69"/>
        <v>-2918</v>
      </c>
    </row>
    <row r="4444" spans="2:15" ht="22.95" hidden="1" customHeight="1" x14ac:dyDescent="0.2">
      <c r="B4444" s="228" t="s">
        <v>208</v>
      </c>
      <c r="F4444" s="228" t="s">
        <v>79</v>
      </c>
      <c r="I4444" s="23"/>
      <c r="J4444" s="23"/>
      <c r="O4444" s="217">
        <f t="shared" si="69"/>
        <v>-2918</v>
      </c>
    </row>
    <row r="4445" spans="2:15" ht="22.95" hidden="1" customHeight="1" x14ac:dyDescent="0.2">
      <c r="B4445" s="228" t="s">
        <v>208</v>
      </c>
      <c r="F4445" s="228" t="s">
        <v>79</v>
      </c>
      <c r="I4445" s="23"/>
      <c r="J4445" s="23"/>
      <c r="O4445" s="217">
        <f t="shared" si="69"/>
        <v>-2918</v>
      </c>
    </row>
    <row r="4446" spans="2:15" ht="22.95" hidden="1" customHeight="1" x14ac:dyDescent="0.2">
      <c r="B4446" s="228" t="s">
        <v>208</v>
      </c>
      <c r="F4446" s="228" t="s">
        <v>79</v>
      </c>
      <c r="I4446" s="23"/>
      <c r="J4446" s="23"/>
      <c r="O4446" s="217">
        <f t="shared" si="69"/>
        <v>-2918</v>
      </c>
    </row>
    <row r="4447" spans="2:15" ht="22.95" hidden="1" customHeight="1" x14ac:dyDescent="0.2">
      <c r="B4447" s="228" t="s">
        <v>208</v>
      </c>
      <c r="F4447" s="228" t="s">
        <v>79</v>
      </c>
      <c r="I4447" s="23"/>
      <c r="J4447" s="23"/>
      <c r="O4447" s="217">
        <f t="shared" si="69"/>
        <v>-2918</v>
      </c>
    </row>
    <row r="4448" spans="2:15" ht="22.95" hidden="1" customHeight="1" x14ac:dyDescent="0.2">
      <c r="B4448" s="228" t="s">
        <v>208</v>
      </c>
      <c r="F4448" s="228" t="s">
        <v>79</v>
      </c>
      <c r="I4448" s="23"/>
      <c r="J4448" s="23"/>
      <c r="O4448" s="217">
        <f t="shared" si="69"/>
        <v>-2918</v>
      </c>
    </row>
    <row r="4449" spans="2:15" ht="22.95" hidden="1" customHeight="1" x14ac:dyDescent="0.2">
      <c r="B4449" s="228" t="s">
        <v>208</v>
      </c>
      <c r="F4449" s="228" t="s">
        <v>79</v>
      </c>
      <c r="I4449" s="23"/>
      <c r="J4449" s="23"/>
      <c r="O4449" s="217">
        <f t="shared" si="69"/>
        <v>-2918</v>
      </c>
    </row>
    <row r="4450" spans="2:15" ht="22.95" hidden="1" customHeight="1" x14ac:dyDescent="0.2">
      <c r="B4450" s="228" t="s">
        <v>208</v>
      </c>
      <c r="F4450" s="228" t="s">
        <v>79</v>
      </c>
      <c r="I4450" s="23"/>
      <c r="J4450" s="23"/>
      <c r="O4450" s="217">
        <f t="shared" si="69"/>
        <v>-2918</v>
      </c>
    </row>
    <row r="4451" spans="2:15" ht="22.95" hidden="1" customHeight="1" x14ac:dyDescent="0.2">
      <c r="B4451" s="228" t="s">
        <v>208</v>
      </c>
      <c r="F4451" s="228" t="s">
        <v>79</v>
      </c>
      <c r="I4451" s="23"/>
      <c r="J4451" s="23"/>
      <c r="O4451" s="217">
        <f t="shared" ref="O4451:O4514" si="70">O4450+M4451-N4451</f>
        <v>-2918</v>
      </c>
    </row>
    <row r="4452" spans="2:15" ht="22.95" hidden="1" customHeight="1" x14ac:dyDescent="0.2">
      <c r="B4452" s="228" t="s">
        <v>208</v>
      </c>
      <c r="F4452" s="228" t="s">
        <v>79</v>
      </c>
      <c r="I4452" s="23"/>
      <c r="J4452" s="23"/>
      <c r="O4452" s="217">
        <f t="shared" si="70"/>
        <v>-2918</v>
      </c>
    </row>
    <row r="4453" spans="2:15" ht="22.95" hidden="1" customHeight="1" x14ac:dyDescent="0.2">
      <c r="B4453" s="228" t="s">
        <v>208</v>
      </c>
      <c r="F4453" s="228" t="s">
        <v>79</v>
      </c>
      <c r="I4453" s="23"/>
      <c r="J4453" s="23"/>
      <c r="O4453" s="217">
        <f t="shared" si="70"/>
        <v>-2918</v>
      </c>
    </row>
    <row r="4454" spans="2:15" ht="22.95" hidden="1" customHeight="1" x14ac:dyDescent="0.2">
      <c r="B4454" s="228" t="s">
        <v>208</v>
      </c>
      <c r="F4454" s="228" t="s">
        <v>79</v>
      </c>
      <c r="I4454" s="23"/>
      <c r="J4454" s="23"/>
      <c r="O4454" s="217">
        <f t="shared" si="70"/>
        <v>-2918</v>
      </c>
    </row>
    <row r="4455" spans="2:15" ht="22.95" hidden="1" customHeight="1" x14ac:dyDescent="0.2">
      <c r="B4455" s="228" t="s">
        <v>208</v>
      </c>
      <c r="F4455" s="228" t="s">
        <v>79</v>
      </c>
      <c r="I4455" s="23"/>
      <c r="J4455" s="23"/>
      <c r="O4455" s="217">
        <f t="shared" si="70"/>
        <v>-2918</v>
      </c>
    </row>
    <row r="4456" spans="2:15" ht="22.95" hidden="1" customHeight="1" x14ac:dyDescent="0.2">
      <c r="B4456" s="228" t="s">
        <v>208</v>
      </c>
      <c r="F4456" s="228" t="s">
        <v>79</v>
      </c>
      <c r="I4456" s="23"/>
      <c r="J4456" s="23"/>
      <c r="O4456" s="217">
        <f t="shared" si="70"/>
        <v>-2918</v>
      </c>
    </row>
    <row r="4457" spans="2:15" ht="22.95" hidden="1" customHeight="1" x14ac:dyDescent="0.2">
      <c r="B4457" s="228" t="s">
        <v>208</v>
      </c>
      <c r="F4457" s="228" t="s">
        <v>79</v>
      </c>
      <c r="I4457" s="23"/>
      <c r="J4457" s="23"/>
      <c r="O4457" s="217">
        <f t="shared" si="70"/>
        <v>-2918</v>
      </c>
    </row>
    <row r="4458" spans="2:15" ht="22.95" hidden="1" customHeight="1" x14ac:dyDescent="0.2">
      <c r="B4458" s="228" t="s">
        <v>208</v>
      </c>
      <c r="F4458" s="228" t="s">
        <v>79</v>
      </c>
      <c r="I4458" s="23"/>
      <c r="J4458" s="23"/>
      <c r="O4458" s="217">
        <f t="shared" si="70"/>
        <v>-2918</v>
      </c>
    </row>
    <row r="4459" spans="2:15" ht="22.95" hidden="1" customHeight="1" x14ac:dyDescent="0.2">
      <c r="B4459" s="228" t="s">
        <v>208</v>
      </c>
      <c r="F4459" s="228" t="s">
        <v>79</v>
      </c>
      <c r="I4459" s="23"/>
      <c r="J4459" s="23"/>
      <c r="O4459" s="217">
        <f t="shared" si="70"/>
        <v>-2918</v>
      </c>
    </row>
    <row r="4460" spans="2:15" ht="22.95" hidden="1" customHeight="1" x14ac:dyDescent="0.2">
      <c r="B4460" s="228" t="s">
        <v>208</v>
      </c>
      <c r="F4460" s="228" t="s">
        <v>79</v>
      </c>
      <c r="I4460" s="23"/>
      <c r="J4460" s="23"/>
      <c r="O4460" s="217">
        <f t="shared" si="70"/>
        <v>-2918</v>
      </c>
    </row>
    <row r="4461" spans="2:15" ht="22.95" hidden="1" customHeight="1" x14ac:dyDescent="0.2">
      <c r="B4461" s="228" t="s">
        <v>208</v>
      </c>
      <c r="F4461" s="228" t="s">
        <v>79</v>
      </c>
      <c r="I4461" s="23"/>
      <c r="J4461" s="23"/>
      <c r="O4461" s="217">
        <f t="shared" si="70"/>
        <v>-2918</v>
      </c>
    </row>
    <row r="4462" spans="2:15" ht="22.95" hidden="1" customHeight="1" x14ac:dyDescent="0.2">
      <c r="B4462" s="228" t="s">
        <v>208</v>
      </c>
      <c r="F4462" s="228" t="s">
        <v>79</v>
      </c>
      <c r="I4462" s="23"/>
      <c r="J4462" s="23"/>
      <c r="O4462" s="217">
        <f t="shared" si="70"/>
        <v>-2918</v>
      </c>
    </row>
    <row r="4463" spans="2:15" ht="22.95" hidden="1" customHeight="1" x14ac:dyDescent="0.2">
      <c r="B4463" s="228" t="s">
        <v>208</v>
      </c>
      <c r="F4463" s="228" t="s">
        <v>79</v>
      </c>
      <c r="I4463" s="23"/>
      <c r="J4463" s="23"/>
      <c r="O4463" s="217">
        <f t="shared" si="70"/>
        <v>-2918</v>
      </c>
    </row>
    <row r="4464" spans="2:15" ht="22.95" hidden="1" customHeight="1" x14ac:dyDescent="0.2">
      <c r="B4464" s="228" t="s">
        <v>208</v>
      </c>
      <c r="F4464" s="228" t="s">
        <v>79</v>
      </c>
      <c r="I4464" s="23"/>
      <c r="J4464" s="23"/>
      <c r="O4464" s="217">
        <f t="shared" si="70"/>
        <v>-2918</v>
      </c>
    </row>
    <row r="4465" spans="2:15" ht="22.95" hidden="1" customHeight="1" x14ac:dyDescent="0.2">
      <c r="B4465" s="228" t="s">
        <v>208</v>
      </c>
      <c r="F4465" s="228" t="s">
        <v>79</v>
      </c>
      <c r="I4465" s="23"/>
      <c r="J4465" s="23"/>
      <c r="O4465" s="217">
        <f t="shared" si="70"/>
        <v>-2918</v>
      </c>
    </row>
    <row r="4466" spans="2:15" ht="22.95" hidden="1" customHeight="1" x14ac:dyDescent="0.2">
      <c r="B4466" s="228" t="s">
        <v>208</v>
      </c>
      <c r="F4466" s="228" t="s">
        <v>79</v>
      </c>
      <c r="I4466" s="23"/>
      <c r="J4466" s="23"/>
      <c r="O4466" s="217">
        <f t="shared" si="70"/>
        <v>-2918</v>
      </c>
    </row>
    <row r="4467" spans="2:15" ht="22.95" hidden="1" customHeight="1" x14ac:dyDescent="0.2">
      <c r="B4467" s="228" t="s">
        <v>208</v>
      </c>
      <c r="F4467" s="228" t="s">
        <v>79</v>
      </c>
      <c r="I4467" s="23"/>
      <c r="J4467" s="23"/>
      <c r="O4467" s="217">
        <f t="shared" si="70"/>
        <v>-2918</v>
      </c>
    </row>
    <row r="4468" spans="2:15" ht="22.95" hidden="1" customHeight="1" x14ac:dyDescent="0.2">
      <c r="B4468" s="228" t="s">
        <v>208</v>
      </c>
      <c r="F4468" s="228" t="s">
        <v>79</v>
      </c>
      <c r="I4468" s="23"/>
      <c r="J4468" s="23"/>
      <c r="O4468" s="217">
        <f t="shared" si="70"/>
        <v>-2918</v>
      </c>
    </row>
    <row r="4469" spans="2:15" ht="22.95" hidden="1" customHeight="1" x14ac:dyDescent="0.2">
      <c r="B4469" s="228" t="s">
        <v>208</v>
      </c>
      <c r="F4469" s="228" t="s">
        <v>79</v>
      </c>
      <c r="I4469" s="23"/>
      <c r="J4469" s="23"/>
      <c r="O4469" s="217">
        <f t="shared" si="70"/>
        <v>-2918</v>
      </c>
    </row>
    <row r="4470" spans="2:15" ht="22.95" hidden="1" customHeight="1" x14ac:dyDescent="0.2">
      <c r="B4470" s="228" t="s">
        <v>208</v>
      </c>
      <c r="F4470" s="228" t="s">
        <v>79</v>
      </c>
      <c r="I4470" s="23"/>
      <c r="J4470" s="23"/>
      <c r="O4470" s="217">
        <f t="shared" si="70"/>
        <v>-2918</v>
      </c>
    </row>
    <row r="4471" spans="2:15" ht="22.95" hidden="1" customHeight="1" x14ac:dyDescent="0.2">
      <c r="B4471" s="228" t="s">
        <v>208</v>
      </c>
      <c r="F4471" s="228" t="s">
        <v>79</v>
      </c>
      <c r="I4471" s="23"/>
      <c r="J4471" s="23"/>
      <c r="O4471" s="217">
        <f t="shared" si="70"/>
        <v>-2918</v>
      </c>
    </row>
    <row r="4472" spans="2:15" ht="22.95" hidden="1" customHeight="1" x14ac:dyDescent="0.2">
      <c r="B4472" s="228" t="s">
        <v>208</v>
      </c>
      <c r="F4472" s="228" t="s">
        <v>79</v>
      </c>
      <c r="I4472" s="23"/>
      <c r="J4472" s="23"/>
      <c r="O4472" s="217">
        <f t="shared" si="70"/>
        <v>-2918</v>
      </c>
    </row>
    <row r="4473" spans="2:15" ht="22.95" hidden="1" customHeight="1" x14ac:dyDescent="0.2">
      <c r="B4473" s="228" t="s">
        <v>208</v>
      </c>
      <c r="F4473" s="228" t="s">
        <v>79</v>
      </c>
      <c r="I4473" s="23"/>
      <c r="J4473" s="23"/>
      <c r="O4473" s="217">
        <f t="shared" si="70"/>
        <v>-2918</v>
      </c>
    </row>
    <row r="4474" spans="2:15" ht="22.95" hidden="1" customHeight="1" x14ac:dyDescent="0.2">
      <c r="B4474" s="228" t="s">
        <v>208</v>
      </c>
      <c r="F4474" s="228" t="s">
        <v>79</v>
      </c>
      <c r="I4474" s="23"/>
      <c r="J4474" s="23"/>
      <c r="O4474" s="217">
        <f t="shared" si="70"/>
        <v>-2918</v>
      </c>
    </row>
    <row r="4475" spans="2:15" ht="22.95" hidden="1" customHeight="1" x14ac:dyDescent="0.2">
      <c r="B4475" s="228" t="s">
        <v>208</v>
      </c>
      <c r="F4475" s="228" t="s">
        <v>79</v>
      </c>
      <c r="I4475" s="23"/>
      <c r="J4475" s="23"/>
      <c r="O4475" s="217">
        <f t="shared" si="70"/>
        <v>-2918</v>
      </c>
    </row>
    <row r="4476" spans="2:15" ht="22.95" hidden="1" customHeight="1" x14ac:dyDescent="0.2">
      <c r="B4476" s="228" t="s">
        <v>208</v>
      </c>
      <c r="F4476" s="228" t="s">
        <v>79</v>
      </c>
      <c r="I4476" s="23"/>
      <c r="J4476" s="23"/>
      <c r="O4476" s="217">
        <f t="shared" si="70"/>
        <v>-2918</v>
      </c>
    </row>
    <row r="4477" spans="2:15" ht="22.95" hidden="1" customHeight="1" x14ac:dyDescent="0.2">
      <c r="B4477" s="228" t="s">
        <v>208</v>
      </c>
      <c r="F4477" s="228" t="s">
        <v>79</v>
      </c>
      <c r="I4477" s="23"/>
      <c r="J4477" s="23"/>
      <c r="O4477" s="217">
        <f t="shared" si="70"/>
        <v>-2918</v>
      </c>
    </row>
    <row r="4478" spans="2:15" ht="22.95" hidden="1" customHeight="1" x14ac:dyDescent="0.2">
      <c r="B4478" s="228" t="s">
        <v>208</v>
      </c>
      <c r="F4478" s="228" t="s">
        <v>79</v>
      </c>
      <c r="I4478" s="23"/>
      <c r="J4478" s="23"/>
      <c r="O4478" s="217">
        <f t="shared" si="70"/>
        <v>-2918</v>
      </c>
    </row>
    <row r="4479" spans="2:15" ht="22.95" hidden="1" customHeight="1" x14ac:dyDescent="0.2">
      <c r="B4479" s="228" t="s">
        <v>208</v>
      </c>
      <c r="F4479" s="228" t="s">
        <v>79</v>
      </c>
      <c r="I4479" s="23"/>
      <c r="J4479" s="23"/>
      <c r="O4479" s="217">
        <f t="shared" si="70"/>
        <v>-2918</v>
      </c>
    </row>
    <row r="4480" spans="2:15" ht="22.95" hidden="1" customHeight="1" x14ac:dyDescent="0.2">
      <c r="B4480" s="228" t="s">
        <v>208</v>
      </c>
      <c r="F4480" s="228" t="s">
        <v>79</v>
      </c>
      <c r="I4480" s="23"/>
      <c r="J4480" s="23"/>
      <c r="O4480" s="217">
        <f t="shared" si="70"/>
        <v>-2918</v>
      </c>
    </row>
    <row r="4481" spans="2:15" ht="22.95" hidden="1" customHeight="1" x14ac:dyDescent="0.2">
      <c r="B4481" s="228" t="s">
        <v>208</v>
      </c>
      <c r="F4481" s="228" t="s">
        <v>79</v>
      </c>
      <c r="I4481" s="23"/>
      <c r="J4481" s="23"/>
      <c r="O4481" s="217">
        <f t="shared" si="70"/>
        <v>-2918</v>
      </c>
    </row>
    <row r="4482" spans="2:15" ht="22.95" hidden="1" customHeight="1" x14ac:dyDescent="0.2">
      <c r="B4482" s="228" t="s">
        <v>208</v>
      </c>
      <c r="F4482" s="228" t="s">
        <v>79</v>
      </c>
      <c r="I4482" s="23"/>
      <c r="J4482" s="23"/>
      <c r="O4482" s="217">
        <f t="shared" si="70"/>
        <v>-2918</v>
      </c>
    </row>
    <row r="4483" spans="2:15" ht="22.95" hidden="1" customHeight="1" x14ac:dyDescent="0.2">
      <c r="B4483" s="228" t="s">
        <v>208</v>
      </c>
      <c r="F4483" s="228" t="s">
        <v>79</v>
      </c>
      <c r="I4483" s="23"/>
      <c r="J4483" s="23"/>
      <c r="O4483" s="217">
        <f t="shared" si="70"/>
        <v>-2918</v>
      </c>
    </row>
    <row r="4484" spans="2:15" ht="22.95" hidden="1" customHeight="1" x14ac:dyDescent="0.2">
      <c r="B4484" s="228" t="s">
        <v>208</v>
      </c>
      <c r="F4484" s="228" t="s">
        <v>79</v>
      </c>
      <c r="I4484" s="23"/>
      <c r="J4484" s="23"/>
      <c r="O4484" s="217">
        <f t="shared" si="70"/>
        <v>-2918</v>
      </c>
    </row>
    <row r="4485" spans="2:15" ht="22.95" hidden="1" customHeight="1" x14ac:dyDescent="0.2">
      <c r="B4485" s="228" t="s">
        <v>208</v>
      </c>
      <c r="F4485" s="228" t="s">
        <v>79</v>
      </c>
      <c r="I4485" s="23"/>
      <c r="J4485" s="23"/>
      <c r="O4485" s="217">
        <f t="shared" si="70"/>
        <v>-2918</v>
      </c>
    </row>
    <row r="4486" spans="2:15" ht="22.95" hidden="1" customHeight="1" x14ac:dyDescent="0.2">
      <c r="B4486" s="228" t="s">
        <v>208</v>
      </c>
      <c r="F4486" s="228" t="s">
        <v>79</v>
      </c>
      <c r="I4486" s="23"/>
      <c r="J4486" s="23"/>
      <c r="O4486" s="217">
        <f t="shared" si="70"/>
        <v>-2918</v>
      </c>
    </row>
    <row r="4487" spans="2:15" ht="22.95" hidden="1" customHeight="1" x14ac:dyDescent="0.2">
      <c r="B4487" s="228" t="s">
        <v>208</v>
      </c>
      <c r="F4487" s="228" t="s">
        <v>79</v>
      </c>
      <c r="I4487" s="23"/>
      <c r="J4487" s="23"/>
      <c r="O4487" s="217">
        <f t="shared" si="70"/>
        <v>-2918</v>
      </c>
    </row>
    <row r="4488" spans="2:15" ht="22.95" hidden="1" customHeight="1" x14ac:dyDescent="0.2">
      <c r="B4488" s="228" t="s">
        <v>208</v>
      </c>
      <c r="F4488" s="228" t="s">
        <v>79</v>
      </c>
      <c r="I4488" s="23"/>
      <c r="J4488" s="23"/>
      <c r="O4488" s="217">
        <f t="shared" si="70"/>
        <v>-2918</v>
      </c>
    </row>
    <row r="4489" spans="2:15" ht="22.95" hidden="1" customHeight="1" x14ac:dyDescent="0.2">
      <c r="B4489" s="228" t="s">
        <v>208</v>
      </c>
      <c r="F4489" s="228" t="s">
        <v>79</v>
      </c>
      <c r="I4489" s="23"/>
      <c r="J4489" s="23"/>
      <c r="O4489" s="217">
        <f t="shared" si="70"/>
        <v>-2918</v>
      </c>
    </row>
    <row r="4490" spans="2:15" ht="22.95" hidden="1" customHeight="1" x14ac:dyDescent="0.2">
      <c r="B4490" s="228" t="s">
        <v>208</v>
      </c>
      <c r="F4490" s="228" t="s">
        <v>79</v>
      </c>
      <c r="I4490" s="23"/>
      <c r="J4490" s="23"/>
      <c r="O4490" s="217">
        <f t="shared" si="70"/>
        <v>-2918</v>
      </c>
    </row>
    <row r="4491" spans="2:15" ht="22.95" hidden="1" customHeight="1" x14ac:dyDescent="0.2">
      <c r="B4491" s="228" t="s">
        <v>208</v>
      </c>
      <c r="F4491" s="228" t="s">
        <v>79</v>
      </c>
      <c r="I4491" s="23"/>
      <c r="J4491" s="23"/>
      <c r="O4491" s="217">
        <f t="shared" si="70"/>
        <v>-2918</v>
      </c>
    </row>
    <row r="4492" spans="2:15" ht="22.95" hidden="1" customHeight="1" x14ac:dyDescent="0.2">
      <c r="B4492" s="228" t="s">
        <v>208</v>
      </c>
      <c r="F4492" s="228" t="s">
        <v>79</v>
      </c>
      <c r="I4492" s="23"/>
      <c r="J4492" s="23"/>
      <c r="O4492" s="217">
        <f t="shared" si="70"/>
        <v>-2918</v>
      </c>
    </row>
    <row r="4493" spans="2:15" ht="22.95" hidden="1" customHeight="1" x14ac:dyDescent="0.2">
      <c r="B4493" s="228" t="s">
        <v>208</v>
      </c>
      <c r="F4493" s="228" t="s">
        <v>79</v>
      </c>
      <c r="I4493" s="23"/>
      <c r="J4493" s="23"/>
      <c r="O4493" s="217">
        <f t="shared" si="70"/>
        <v>-2918</v>
      </c>
    </row>
    <row r="4494" spans="2:15" ht="22.95" hidden="1" customHeight="1" x14ac:dyDescent="0.2">
      <c r="B4494" s="228" t="s">
        <v>208</v>
      </c>
      <c r="F4494" s="228" t="s">
        <v>79</v>
      </c>
      <c r="I4494" s="23"/>
      <c r="J4494" s="23"/>
      <c r="O4494" s="217">
        <f t="shared" si="70"/>
        <v>-2918</v>
      </c>
    </row>
    <row r="4495" spans="2:15" ht="22.95" hidden="1" customHeight="1" x14ac:dyDescent="0.2">
      <c r="B4495" s="228" t="s">
        <v>208</v>
      </c>
      <c r="F4495" s="228" t="s">
        <v>79</v>
      </c>
      <c r="I4495" s="23"/>
      <c r="J4495" s="23"/>
      <c r="O4495" s="217">
        <f t="shared" si="70"/>
        <v>-2918</v>
      </c>
    </row>
    <row r="4496" spans="2:15" ht="22.95" hidden="1" customHeight="1" x14ac:dyDescent="0.2">
      <c r="B4496" s="228" t="s">
        <v>208</v>
      </c>
      <c r="F4496" s="228" t="s">
        <v>79</v>
      </c>
      <c r="I4496" s="23"/>
      <c r="J4496" s="23"/>
      <c r="O4496" s="217">
        <f t="shared" si="70"/>
        <v>-2918</v>
      </c>
    </row>
    <row r="4497" spans="2:15" ht="22.95" hidden="1" customHeight="1" x14ac:dyDescent="0.2">
      <c r="B4497" s="228" t="s">
        <v>208</v>
      </c>
      <c r="F4497" s="228" t="s">
        <v>79</v>
      </c>
      <c r="I4497" s="23"/>
      <c r="J4497" s="23"/>
      <c r="O4497" s="217">
        <f t="shared" si="70"/>
        <v>-2918</v>
      </c>
    </row>
    <row r="4498" spans="2:15" ht="22.95" hidden="1" customHeight="1" x14ac:dyDescent="0.2">
      <c r="B4498" s="228" t="s">
        <v>208</v>
      </c>
      <c r="F4498" s="228" t="s">
        <v>79</v>
      </c>
      <c r="I4498" s="23"/>
      <c r="J4498" s="23"/>
      <c r="O4498" s="217">
        <f t="shared" si="70"/>
        <v>-2918</v>
      </c>
    </row>
    <row r="4499" spans="2:15" ht="22.95" hidden="1" customHeight="1" x14ac:dyDescent="0.2">
      <c r="B4499" s="228" t="s">
        <v>208</v>
      </c>
      <c r="F4499" s="228" t="s">
        <v>79</v>
      </c>
      <c r="I4499" s="23"/>
      <c r="J4499" s="23"/>
      <c r="O4499" s="217">
        <f t="shared" si="70"/>
        <v>-2918</v>
      </c>
    </row>
    <row r="4500" spans="2:15" ht="22.95" hidden="1" customHeight="1" x14ac:dyDescent="0.2">
      <c r="B4500" s="228" t="s">
        <v>208</v>
      </c>
      <c r="F4500" s="228" t="s">
        <v>79</v>
      </c>
      <c r="I4500" s="23"/>
      <c r="J4500" s="23"/>
      <c r="O4500" s="217">
        <f t="shared" si="70"/>
        <v>-2918</v>
      </c>
    </row>
    <row r="4501" spans="2:15" ht="22.95" hidden="1" customHeight="1" x14ac:dyDescent="0.2">
      <c r="B4501" s="228" t="s">
        <v>208</v>
      </c>
      <c r="F4501" s="228" t="s">
        <v>79</v>
      </c>
      <c r="I4501" s="23"/>
      <c r="J4501" s="23"/>
      <c r="O4501" s="217">
        <f t="shared" si="70"/>
        <v>-2918</v>
      </c>
    </row>
    <row r="4502" spans="2:15" ht="22.95" hidden="1" customHeight="1" x14ac:dyDescent="0.2">
      <c r="B4502" s="228" t="s">
        <v>208</v>
      </c>
      <c r="F4502" s="228" t="s">
        <v>79</v>
      </c>
      <c r="I4502" s="23"/>
      <c r="J4502" s="23"/>
      <c r="O4502" s="217">
        <f t="shared" si="70"/>
        <v>-2918</v>
      </c>
    </row>
    <row r="4503" spans="2:15" ht="22.95" hidden="1" customHeight="1" x14ac:dyDescent="0.2">
      <c r="B4503" s="228" t="s">
        <v>208</v>
      </c>
      <c r="F4503" s="228" t="s">
        <v>79</v>
      </c>
      <c r="I4503" s="23"/>
      <c r="J4503" s="23"/>
      <c r="O4503" s="217">
        <f t="shared" si="70"/>
        <v>-2918</v>
      </c>
    </row>
    <row r="4504" spans="2:15" ht="22.95" hidden="1" customHeight="1" x14ac:dyDescent="0.2">
      <c r="B4504" s="228" t="s">
        <v>208</v>
      </c>
      <c r="F4504" s="228" t="s">
        <v>79</v>
      </c>
      <c r="I4504" s="23"/>
      <c r="J4504" s="23"/>
      <c r="O4504" s="217">
        <f t="shared" si="70"/>
        <v>-2918</v>
      </c>
    </row>
    <row r="4505" spans="2:15" ht="22.95" hidden="1" customHeight="1" x14ac:dyDescent="0.2">
      <c r="B4505" s="228" t="s">
        <v>208</v>
      </c>
      <c r="F4505" s="228" t="s">
        <v>79</v>
      </c>
      <c r="I4505" s="23"/>
      <c r="J4505" s="23"/>
      <c r="O4505" s="217">
        <f t="shared" si="70"/>
        <v>-2918</v>
      </c>
    </row>
    <row r="4506" spans="2:15" ht="22.95" hidden="1" customHeight="1" x14ac:dyDescent="0.2">
      <c r="B4506" s="228" t="s">
        <v>208</v>
      </c>
      <c r="F4506" s="228" t="s">
        <v>79</v>
      </c>
      <c r="I4506" s="23"/>
      <c r="J4506" s="23"/>
      <c r="O4506" s="217">
        <f t="shared" si="70"/>
        <v>-2918</v>
      </c>
    </row>
    <row r="4507" spans="2:15" ht="22.95" hidden="1" customHeight="1" x14ac:dyDescent="0.2">
      <c r="B4507" s="228" t="s">
        <v>208</v>
      </c>
      <c r="F4507" s="228" t="s">
        <v>79</v>
      </c>
      <c r="I4507" s="23"/>
      <c r="J4507" s="23"/>
      <c r="O4507" s="217">
        <f t="shared" si="70"/>
        <v>-2918</v>
      </c>
    </row>
    <row r="4508" spans="2:15" ht="22.95" hidden="1" customHeight="1" x14ac:dyDescent="0.2">
      <c r="B4508" s="228" t="s">
        <v>208</v>
      </c>
      <c r="F4508" s="228" t="s">
        <v>79</v>
      </c>
      <c r="I4508" s="23"/>
      <c r="J4508" s="23"/>
      <c r="O4508" s="217">
        <f t="shared" si="70"/>
        <v>-2918</v>
      </c>
    </row>
    <row r="4509" spans="2:15" ht="22.95" hidden="1" customHeight="1" x14ac:dyDescent="0.2">
      <c r="B4509" s="228" t="s">
        <v>208</v>
      </c>
      <c r="F4509" s="228" t="s">
        <v>79</v>
      </c>
      <c r="I4509" s="23"/>
      <c r="J4509" s="23"/>
      <c r="O4509" s="217">
        <f t="shared" si="70"/>
        <v>-2918</v>
      </c>
    </row>
    <row r="4510" spans="2:15" ht="22.95" hidden="1" customHeight="1" x14ac:dyDescent="0.2">
      <c r="B4510" s="228" t="s">
        <v>208</v>
      </c>
      <c r="F4510" s="228" t="s">
        <v>79</v>
      </c>
      <c r="I4510" s="23"/>
      <c r="J4510" s="23"/>
      <c r="O4510" s="217">
        <f t="shared" si="70"/>
        <v>-2918</v>
      </c>
    </row>
    <row r="4511" spans="2:15" ht="22.95" hidden="1" customHeight="1" x14ac:dyDescent="0.2">
      <c r="B4511" s="228" t="s">
        <v>208</v>
      </c>
      <c r="F4511" s="228" t="s">
        <v>79</v>
      </c>
      <c r="I4511" s="23"/>
      <c r="J4511" s="23"/>
      <c r="O4511" s="217">
        <f t="shared" si="70"/>
        <v>-2918</v>
      </c>
    </row>
    <row r="4512" spans="2:15" ht="22.95" hidden="1" customHeight="1" x14ac:dyDescent="0.2">
      <c r="B4512" s="228" t="s">
        <v>208</v>
      </c>
      <c r="F4512" s="228" t="s">
        <v>79</v>
      </c>
      <c r="I4512" s="23"/>
      <c r="J4512" s="23"/>
      <c r="O4512" s="217">
        <f t="shared" si="70"/>
        <v>-2918</v>
      </c>
    </row>
    <row r="4513" spans="2:15" ht="22.95" hidden="1" customHeight="1" x14ac:dyDescent="0.2">
      <c r="B4513" s="228" t="s">
        <v>208</v>
      </c>
      <c r="F4513" s="228" t="s">
        <v>79</v>
      </c>
      <c r="I4513" s="23"/>
      <c r="J4513" s="23"/>
      <c r="O4513" s="217">
        <f t="shared" si="70"/>
        <v>-2918</v>
      </c>
    </row>
    <row r="4514" spans="2:15" ht="22.95" hidden="1" customHeight="1" x14ac:dyDescent="0.2">
      <c r="B4514" s="228" t="s">
        <v>208</v>
      </c>
      <c r="F4514" s="228" t="s">
        <v>79</v>
      </c>
      <c r="I4514" s="23"/>
      <c r="J4514" s="23"/>
      <c r="O4514" s="217">
        <f t="shared" si="70"/>
        <v>-2918</v>
      </c>
    </row>
    <row r="4515" spans="2:15" ht="22.95" hidden="1" customHeight="1" x14ac:dyDescent="0.2">
      <c r="B4515" s="228" t="s">
        <v>208</v>
      </c>
      <c r="F4515" s="228" t="s">
        <v>79</v>
      </c>
      <c r="I4515" s="23"/>
      <c r="J4515" s="23"/>
      <c r="O4515" s="217">
        <f t="shared" ref="O4515:O4578" si="71">O4514+M4515-N4515</f>
        <v>-2918</v>
      </c>
    </row>
    <row r="4516" spans="2:15" ht="22.95" hidden="1" customHeight="1" x14ac:dyDescent="0.2">
      <c r="B4516" s="228" t="s">
        <v>208</v>
      </c>
      <c r="F4516" s="228" t="s">
        <v>79</v>
      </c>
      <c r="I4516" s="23"/>
      <c r="J4516" s="23"/>
      <c r="O4516" s="217">
        <f t="shared" si="71"/>
        <v>-2918</v>
      </c>
    </row>
    <row r="4517" spans="2:15" ht="22.95" hidden="1" customHeight="1" x14ac:dyDescent="0.2">
      <c r="B4517" s="228" t="s">
        <v>208</v>
      </c>
      <c r="F4517" s="228" t="s">
        <v>79</v>
      </c>
      <c r="I4517" s="23"/>
      <c r="J4517" s="23"/>
      <c r="O4517" s="217">
        <f t="shared" si="71"/>
        <v>-2918</v>
      </c>
    </row>
    <row r="4518" spans="2:15" ht="22.95" hidden="1" customHeight="1" x14ac:dyDescent="0.2">
      <c r="B4518" s="228" t="s">
        <v>208</v>
      </c>
      <c r="F4518" s="228" t="s">
        <v>79</v>
      </c>
      <c r="I4518" s="23"/>
      <c r="J4518" s="23"/>
      <c r="O4518" s="217">
        <f t="shared" si="71"/>
        <v>-2918</v>
      </c>
    </row>
    <row r="4519" spans="2:15" ht="22.95" hidden="1" customHeight="1" x14ac:dyDescent="0.2">
      <c r="B4519" s="228" t="s">
        <v>208</v>
      </c>
      <c r="F4519" s="228" t="s">
        <v>79</v>
      </c>
      <c r="I4519" s="23"/>
      <c r="J4519" s="23"/>
      <c r="O4519" s="217">
        <f t="shared" si="71"/>
        <v>-2918</v>
      </c>
    </row>
    <row r="4520" spans="2:15" ht="22.95" hidden="1" customHeight="1" x14ac:dyDescent="0.2">
      <c r="B4520" s="228" t="s">
        <v>208</v>
      </c>
      <c r="F4520" s="228" t="s">
        <v>79</v>
      </c>
      <c r="I4520" s="23"/>
      <c r="J4520" s="23"/>
      <c r="O4520" s="217">
        <f t="shared" si="71"/>
        <v>-2918</v>
      </c>
    </row>
    <row r="4521" spans="2:15" ht="22.95" hidden="1" customHeight="1" x14ac:dyDescent="0.2">
      <c r="B4521" s="228" t="s">
        <v>208</v>
      </c>
      <c r="F4521" s="228" t="s">
        <v>79</v>
      </c>
      <c r="I4521" s="23"/>
      <c r="J4521" s="23"/>
      <c r="O4521" s="217">
        <f t="shared" si="71"/>
        <v>-2918</v>
      </c>
    </row>
    <row r="4522" spans="2:15" ht="22.95" hidden="1" customHeight="1" x14ac:dyDescent="0.2">
      <c r="B4522" s="228" t="s">
        <v>208</v>
      </c>
      <c r="F4522" s="228" t="s">
        <v>79</v>
      </c>
      <c r="I4522" s="23"/>
      <c r="J4522" s="23"/>
      <c r="O4522" s="217">
        <f t="shared" si="71"/>
        <v>-2918</v>
      </c>
    </row>
    <row r="4523" spans="2:15" ht="22.95" hidden="1" customHeight="1" x14ac:dyDescent="0.2">
      <c r="B4523" s="228" t="s">
        <v>208</v>
      </c>
      <c r="F4523" s="228" t="s">
        <v>79</v>
      </c>
      <c r="I4523" s="23"/>
      <c r="J4523" s="23"/>
      <c r="O4523" s="217">
        <f t="shared" si="71"/>
        <v>-2918</v>
      </c>
    </row>
    <row r="4524" spans="2:15" ht="22.95" hidden="1" customHeight="1" x14ac:dyDescent="0.2">
      <c r="B4524" s="228" t="s">
        <v>208</v>
      </c>
      <c r="F4524" s="228" t="s">
        <v>79</v>
      </c>
      <c r="I4524" s="23"/>
      <c r="J4524" s="23"/>
      <c r="O4524" s="217">
        <f t="shared" si="71"/>
        <v>-2918</v>
      </c>
    </row>
    <row r="4525" spans="2:15" ht="22.95" hidden="1" customHeight="1" x14ac:dyDescent="0.2">
      <c r="B4525" s="228" t="s">
        <v>208</v>
      </c>
      <c r="F4525" s="228" t="s">
        <v>79</v>
      </c>
      <c r="I4525" s="23"/>
      <c r="J4525" s="23"/>
      <c r="O4525" s="217">
        <f t="shared" si="71"/>
        <v>-2918</v>
      </c>
    </row>
    <row r="4526" spans="2:15" ht="22.95" hidden="1" customHeight="1" x14ac:dyDescent="0.2">
      <c r="B4526" s="228" t="s">
        <v>208</v>
      </c>
      <c r="F4526" s="228" t="s">
        <v>79</v>
      </c>
      <c r="I4526" s="23"/>
      <c r="J4526" s="23"/>
      <c r="O4526" s="217">
        <f t="shared" si="71"/>
        <v>-2918</v>
      </c>
    </row>
    <row r="4527" spans="2:15" ht="22.95" hidden="1" customHeight="1" x14ac:dyDescent="0.2">
      <c r="B4527" s="228" t="s">
        <v>208</v>
      </c>
      <c r="F4527" s="228" t="s">
        <v>79</v>
      </c>
      <c r="I4527" s="23"/>
      <c r="J4527" s="23"/>
      <c r="O4527" s="217">
        <f t="shared" si="71"/>
        <v>-2918</v>
      </c>
    </row>
    <row r="4528" spans="2:15" ht="22.95" hidden="1" customHeight="1" x14ac:dyDescent="0.2">
      <c r="B4528" s="228" t="s">
        <v>208</v>
      </c>
      <c r="F4528" s="228" t="s">
        <v>79</v>
      </c>
      <c r="I4528" s="23"/>
      <c r="J4528" s="23"/>
      <c r="O4528" s="217">
        <f t="shared" si="71"/>
        <v>-2918</v>
      </c>
    </row>
    <row r="4529" spans="2:15" ht="22.95" hidden="1" customHeight="1" x14ac:dyDescent="0.2">
      <c r="B4529" s="228" t="s">
        <v>208</v>
      </c>
      <c r="F4529" s="228" t="s">
        <v>79</v>
      </c>
      <c r="I4529" s="23"/>
      <c r="J4529" s="23"/>
      <c r="O4529" s="217">
        <f t="shared" si="71"/>
        <v>-2918</v>
      </c>
    </row>
    <row r="4530" spans="2:15" ht="22.95" hidden="1" customHeight="1" x14ac:dyDescent="0.2">
      <c r="B4530" s="228" t="s">
        <v>208</v>
      </c>
      <c r="F4530" s="228" t="s">
        <v>79</v>
      </c>
      <c r="I4530" s="23"/>
      <c r="J4530" s="23"/>
      <c r="O4530" s="217">
        <f t="shared" si="71"/>
        <v>-2918</v>
      </c>
    </row>
    <row r="4531" spans="2:15" ht="22.95" hidden="1" customHeight="1" x14ac:dyDescent="0.2">
      <c r="B4531" s="228" t="s">
        <v>208</v>
      </c>
      <c r="F4531" s="228" t="s">
        <v>79</v>
      </c>
      <c r="I4531" s="23"/>
      <c r="J4531" s="23"/>
      <c r="O4531" s="217">
        <f t="shared" si="71"/>
        <v>-2918</v>
      </c>
    </row>
    <row r="4532" spans="2:15" ht="22.95" hidden="1" customHeight="1" x14ac:dyDescent="0.2">
      <c r="B4532" s="228" t="s">
        <v>208</v>
      </c>
      <c r="F4532" s="228" t="s">
        <v>79</v>
      </c>
      <c r="I4532" s="23"/>
      <c r="J4532" s="23"/>
      <c r="O4532" s="217">
        <f t="shared" si="71"/>
        <v>-2918</v>
      </c>
    </row>
    <row r="4533" spans="2:15" ht="22.95" hidden="1" customHeight="1" x14ac:dyDescent="0.2">
      <c r="B4533" s="228" t="s">
        <v>208</v>
      </c>
      <c r="F4533" s="228" t="s">
        <v>79</v>
      </c>
      <c r="I4533" s="23"/>
      <c r="J4533" s="23"/>
      <c r="O4533" s="217">
        <f t="shared" si="71"/>
        <v>-2918</v>
      </c>
    </row>
    <row r="4534" spans="2:15" ht="22.95" hidden="1" customHeight="1" x14ac:dyDescent="0.2">
      <c r="B4534" s="228" t="s">
        <v>208</v>
      </c>
      <c r="F4534" s="228" t="s">
        <v>79</v>
      </c>
      <c r="I4534" s="23"/>
      <c r="J4534" s="23"/>
      <c r="O4534" s="217">
        <f t="shared" si="71"/>
        <v>-2918</v>
      </c>
    </row>
    <row r="4535" spans="2:15" ht="22.95" hidden="1" customHeight="1" x14ac:dyDescent="0.2">
      <c r="B4535" s="228" t="s">
        <v>208</v>
      </c>
      <c r="F4535" s="228" t="s">
        <v>79</v>
      </c>
      <c r="I4535" s="23"/>
      <c r="J4535" s="23"/>
      <c r="O4535" s="217">
        <f t="shared" si="71"/>
        <v>-2918</v>
      </c>
    </row>
    <row r="4536" spans="2:15" ht="22.95" hidden="1" customHeight="1" x14ac:dyDescent="0.2">
      <c r="B4536" s="228" t="s">
        <v>208</v>
      </c>
      <c r="F4536" s="228" t="s">
        <v>79</v>
      </c>
      <c r="I4536" s="23"/>
      <c r="J4536" s="23"/>
      <c r="O4536" s="217">
        <f t="shared" si="71"/>
        <v>-2918</v>
      </c>
    </row>
    <row r="4537" spans="2:15" ht="22.95" hidden="1" customHeight="1" x14ac:dyDescent="0.2">
      <c r="B4537" s="228" t="s">
        <v>208</v>
      </c>
      <c r="F4537" s="228" t="s">
        <v>79</v>
      </c>
      <c r="I4537" s="23"/>
      <c r="J4537" s="23"/>
      <c r="O4537" s="217">
        <f t="shared" si="71"/>
        <v>-2918</v>
      </c>
    </row>
    <row r="4538" spans="2:15" ht="22.95" hidden="1" customHeight="1" x14ac:dyDescent="0.2">
      <c r="B4538" s="228" t="s">
        <v>208</v>
      </c>
      <c r="F4538" s="228" t="s">
        <v>79</v>
      </c>
      <c r="I4538" s="23"/>
      <c r="J4538" s="23"/>
      <c r="O4538" s="217">
        <f t="shared" si="71"/>
        <v>-2918</v>
      </c>
    </row>
    <row r="4539" spans="2:15" ht="22.95" hidden="1" customHeight="1" x14ac:dyDescent="0.2">
      <c r="B4539" s="228" t="s">
        <v>208</v>
      </c>
      <c r="F4539" s="228" t="s">
        <v>79</v>
      </c>
      <c r="I4539" s="23"/>
      <c r="J4539" s="23"/>
      <c r="O4539" s="217">
        <f t="shared" si="71"/>
        <v>-2918</v>
      </c>
    </row>
    <row r="4540" spans="2:15" ht="22.95" hidden="1" customHeight="1" x14ac:dyDescent="0.2">
      <c r="B4540" s="228" t="s">
        <v>208</v>
      </c>
      <c r="F4540" s="228" t="s">
        <v>79</v>
      </c>
      <c r="I4540" s="23"/>
      <c r="J4540" s="23"/>
      <c r="O4540" s="217">
        <f t="shared" si="71"/>
        <v>-2918</v>
      </c>
    </row>
    <row r="4541" spans="2:15" ht="22.95" hidden="1" customHeight="1" x14ac:dyDescent="0.2">
      <c r="B4541" s="228" t="s">
        <v>208</v>
      </c>
      <c r="F4541" s="228" t="s">
        <v>79</v>
      </c>
      <c r="I4541" s="23"/>
      <c r="J4541" s="23"/>
      <c r="O4541" s="217">
        <f t="shared" si="71"/>
        <v>-2918</v>
      </c>
    </row>
    <row r="4542" spans="2:15" ht="22.95" hidden="1" customHeight="1" x14ac:dyDescent="0.2">
      <c r="B4542" s="228" t="s">
        <v>208</v>
      </c>
      <c r="F4542" s="228" t="s">
        <v>79</v>
      </c>
      <c r="I4542" s="23"/>
      <c r="J4542" s="23"/>
      <c r="O4542" s="217">
        <f t="shared" si="71"/>
        <v>-2918</v>
      </c>
    </row>
    <row r="4543" spans="2:15" ht="22.95" hidden="1" customHeight="1" x14ac:dyDescent="0.2">
      <c r="B4543" s="228" t="s">
        <v>208</v>
      </c>
      <c r="F4543" s="228" t="s">
        <v>79</v>
      </c>
      <c r="I4543" s="23"/>
      <c r="J4543" s="23"/>
      <c r="O4543" s="217">
        <f t="shared" si="71"/>
        <v>-2918</v>
      </c>
    </row>
    <row r="4544" spans="2:15" ht="22.95" hidden="1" customHeight="1" x14ac:dyDescent="0.2">
      <c r="B4544" s="228" t="s">
        <v>208</v>
      </c>
      <c r="F4544" s="228" t="s">
        <v>79</v>
      </c>
      <c r="I4544" s="23"/>
      <c r="J4544" s="23"/>
      <c r="O4544" s="217">
        <f t="shared" si="71"/>
        <v>-2918</v>
      </c>
    </row>
    <row r="4545" spans="2:15" ht="22.95" hidden="1" customHeight="1" x14ac:dyDescent="0.2">
      <c r="B4545" s="228" t="s">
        <v>208</v>
      </c>
      <c r="F4545" s="228" t="s">
        <v>79</v>
      </c>
      <c r="I4545" s="23"/>
      <c r="J4545" s="23"/>
      <c r="O4545" s="217">
        <f t="shared" si="71"/>
        <v>-2918</v>
      </c>
    </row>
    <row r="4546" spans="2:15" ht="22.95" hidden="1" customHeight="1" x14ac:dyDescent="0.2">
      <c r="B4546" s="228" t="s">
        <v>208</v>
      </c>
      <c r="F4546" s="228" t="s">
        <v>79</v>
      </c>
      <c r="I4546" s="23"/>
      <c r="J4546" s="23"/>
      <c r="O4546" s="217">
        <f t="shared" si="71"/>
        <v>-2918</v>
      </c>
    </row>
    <row r="4547" spans="2:15" ht="22.95" hidden="1" customHeight="1" x14ac:dyDescent="0.2">
      <c r="B4547" s="228" t="s">
        <v>208</v>
      </c>
      <c r="F4547" s="228" t="s">
        <v>79</v>
      </c>
      <c r="I4547" s="23"/>
      <c r="J4547" s="23"/>
      <c r="O4547" s="217">
        <f t="shared" si="71"/>
        <v>-2918</v>
      </c>
    </row>
    <row r="4548" spans="2:15" ht="22.95" hidden="1" customHeight="1" x14ac:dyDescent="0.2">
      <c r="B4548" s="228" t="s">
        <v>208</v>
      </c>
      <c r="F4548" s="228" t="s">
        <v>79</v>
      </c>
      <c r="I4548" s="23"/>
      <c r="J4548" s="23"/>
      <c r="O4548" s="217">
        <f t="shared" si="71"/>
        <v>-2918</v>
      </c>
    </row>
    <row r="4549" spans="2:15" ht="22.95" hidden="1" customHeight="1" x14ac:dyDescent="0.2">
      <c r="B4549" s="228" t="s">
        <v>208</v>
      </c>
      <c r="F4549" s="228" t="s">
        <v>79</v>
      </c>
      <c r="I4549" s="23"/>
      <c r="J4549" s="23"/>
      <c r="O4549" s="217">
        <f t="shared" si="71"/>
        <v>-2918</v>
      </c>
    </row>
    <row r="4550" spans="2:15" ht="22.95" hidden="1" customHeight="1" x14ac:dyDescent="0.2">
      <c r="B4550" s="228" t="s">
        <v>208</v>
      </c>
      <c r="F4550" s="228" t="s">
        <v>79</v>
      </c>
      <c r="I4550" s="23"/>
      <c r="J4550" s="23"/>
      <c r="O4550" s="217">
        <f t="shared" si="71"/>
        <v>-2918</v>
      </c>
    </row>
    <row r="4551" spans="2:15" ht="22.95" hidden="1" customHeight="1" x14ac:dyDescent="0.2">
      <c r="B4551" s="228" t="s">
        <v>208</v>
      </c>
      <c r="F4551" s="228" t="s">
        <v>79</v>
      </c>
      <c r="I4551" s="23"/>
      <c r="J4551" s="23"/>
      <c r="O4551" s="217">
        <f t="shared" si="71"/>
        <v>-2918</v>
      </c>
    </row>
    <row r="4552" spans="2:15" ht="22.95" hidden="1" customHeight="1" x14ac:dyDescent="0.2">
      <c r="B4552" s="228" t="s">
        <v>208</v>
      </c>
      <c r="F4552" s="228" t="s">
        <v>79</v>
      </c>
      <c r="I4552" s="23"/>
      <c r="J4552" s="23"/>
      <c r="O4552" s="217">
        <f t="shared" si="71"/>
        <v>-2918</v>
      </c>
    </row>
    <row r="4553" spans="2:15" ht="22.95" hidden="1" customHeight="1" x14ac:dyDescent="0.2">
      <c r="B4553" s="228" t="s">
        <v>208</v>
      </c>
      <c r="F4553" s="228" t="s">
        <v>79</v>
      </c>
      <c r="I4553" s="23"/>
      <c r="J4553" s="23"/>
      <c r="O4553" s="217">
        <f t="shared" si="71"/>
        <v>-2918</v>
      </c>
    </row>
    <row r="4554" spans="2:15" ht="22.95" hidden="1" customHeight="1" x14ac:dyDescent="0.2">
      <c r="B4554" s="228" t="s">
        <v>208</v>
      </c>
      <c r="F4554" s="228" t="s">
        <v>79</v>
      </c>
      <c r="I4554" s="23"/>
      <c r="J4554" s="23"/>
      <c r="O4554" s="217">
        <f t="shared" si="71"/>
        <v>-2918</v>
      </c>
    </row>
    <row r="4555" spans="2:15" ht="22.95" hidden="1" customHeight="1" x14ac:dyDescent="0.2">
      <c r="B4555" s="228" t="s">
        <v>208</v>
      </c>
      <c r="F4555" s="228" t="s">
        <v>79</v>
      </c>
      <c r="I4555" s="23"/>
      <c r="J4555" s="23"/>
      <c r="O4555" s="217">
        <f t="shared" si="71"/>
        <v>-2918</v>
      </c>
    </row>
    <row r="4556" spans="2:15" ht="22.95" hidden="1" customHeight="1" x14ac:dyDescent="0.2">
      <c r="B4556" s="228" t="s">
        <v>208</v>
      </c>
      <c r="F4556" s="228" t="s">
        <v>79</v>
      </c>
      <c r="I4556" s="23"/>
      <c r="J4556" s="23"/>
      <c r="O4556" s="217">
        <f t="shared" si="71"/>
        <v>-2918</v>
      </c>
    </row>
    <row r="4557" spans="2:15" ht="22.95" hidden="1" customHeight="1" x14ac:dyDescent="0.2">
      <c r="B4557" s="228" t="s">
        <v>208</v>
      </c>
      <c r="F4557" s="228" t="s">
        <v>79</v>
      </c>
      <c r="I4557" s="23"/>
      <c r="J4557" s="23"/>
      <c r="O4557" s="217">
        <f t="shared" si="71"/>
        <v>-2918</v>
      </c>
    </row>
    <row r="4558" spans="2:15" ht="22.95" hidden="1" customHeight="1" x14ac:dyDescent="0.2">
      <c r="B4558" s="228" t="s">
        <v>208</v>
      </c>
      <c r="F4558" s="228" t="s">
        <v>79</v>
      </c>
      <c r="I4558" s="23"/>
      <c r="J4558" s="23"/>
      <c r="O4558" s="217">
        <f t="shared" si="71"/>
        <v>-2918</v>
      </c>
    </row>
    <row r="4559" spans="2:15" ht="22.95" hidden="1" customHeight="1" x14ac:dyDescent="0.2">
      <c r="B4559" s="228" t="s">
        <v>208</v>
      </c>
      <c r="F4559" s="228" t="s">
        <v>79</v>
      </c>
      <c r="I4559" s="23"/>
      <c r="J4559" s="23"/>
      <c r="O4559" s="217">
        <f t="shared" si="71"/>
        <v>-2918</v>
      </c>
    </row>
    <row r="4560" spans="2:15" ht="22.95" hidden="1" customHeight="1" x14ac:dyDescent="0.2">
      <c r="B4560" s="228" t="s">
        <v>208</v>
      </c>
      <c r="F4560" s="228" t="s">
        <v>79</v>
      </c>
      <c r="I4560" s="23"/>
      <c r="J4560" s="23"/>
      <c r="O4560" s="217">
        <f t="shared" si="71"/>
        <v>-2918</v>
      </c>
    </row>
    <row r="4561" spans="2:15" ht="22.95" hidden="1" customHeight="1" x14ac:dyDescent="0.2">
      <c r="B4561" s="228" t="s">
        <v>208</v>
      </c>
      <c r="F4561" s="228" t="s">
        <v>79</v>
      </c>
      <c r="I4561" s="23"/>
      <c r="J4561" s="23"/>
      <c r="O4561" s="217">
        <f t="shared" si="71"/>
        <v>-2918</v>
      </c>
    </row>
    <row r="4562" spans="2:15" ht="22.95" hidden="1" customHeight="1" x14ac:dyDescent="0.2">
      <c r="B4562" s="228" t="s">
        <v>208</v>
      </c>
      <c r="F4562" s="228" t="s">
        <v>79</v>
      </c>
      <c r="I4562" s="23"/>
      <c r="J4562" s="23"/>
      <c r="O4562" s="217">
        <f t="shared" si="71"/>
        <v>-2918</v>
      </c>
    </row>
    <row r="4563" spans="2:15" ht="22.95" hidden="1" customHeight="1" x14ac:dyDescent="0.2">
      <c r="B4563" s="228" t="s">
        <v>208</v>
      </c>
      <c r="F4563" s="228" t="s">
        <v>79</v>
      </c>
      <c r="I4563" s="23"/>
      <c r="J4563" s="23"/>
      <c r="O4563" s="217">
        <f t="shared" si="71"/>
        <v>-2918</v>
      </c>
    </row>
    <row r="4564" spans="2:15" ht="22.95" hidden="1" customHeight="1" x14ac:dyDescent="0.2">
      <c r="B4564" s="228" t="s">
        <v>208</v>
      </c>
      <c r="F4564" s="228" t="s">
        <v>79</v>
      </c>
      <c r="I4564" s="23"/>
      <c r="J4564" s="23"/>
      <c r="O4564" s="217">
        <f t="shared" si="71"/>
        <v>-2918</v>
      </c>
    </row>
    <row r="4565" spans="2:15" ht="22.95" hidden="1" customHeight="1" x14ac:dyDescent="0.2">
      <c r="B4565" s="228" t="s">
        <v>208</v>
      </c>
      <c r="F4565" s="228" t="s">
        <v>79</v>
      </c>
      <c r="I4565" s="23"/>
      <c r="J4565" s="23"/>
      <c r="O4565" s="217">
        <f t="shared" si="71"/>
        <v>-2918</v>
      </c>
    </row>
    <row r="4566" spans="2:15" ht="22.95" hidden="1" customHeight="1" x14ac:dyDescent="0.2">
      <c r="B4566" s="228" t="s">
        <v>208</v>
      </c>
      <c r="F4566" s="228" t="s">
        <v>79</v>
      </c>
      <c r="I4566" s="23"/>
      <c r="J4566" s="23"/>
      <c r="O4566" s="217">
        <f t="shared" si="71"/>
        <v>-2918</v>
      </c>
    </row>
    <row r="4567" spans="2:15" ht="22.95" hidden="1" customHeight="1" x14ac:dyDescent="0.2">
      <c r="B4567" s="228" t="s">
        <v>208</v>
      </c>
      <c r="F4567" s="228" t="s">
        <v>79</v>
      </c>
      <c r="I4567" s="23"/>
      <c r="J4567" s="23"/>
      <c r="O4567" s="217">
        <f t="shared" si="71"/>
        <v>-2918</v>
      </c>
    </row>
    <row r="4568" spans="2:15" ht="22.95" hidden="1" customHeight="1" x14ac:dyDescent="0.2">
      <c r="B4568" s="228" t="s">
        <v>208</v>
      </c>
      <c r="F4568" s="228" t="s">
        <v>79</v>
      </c>
      <c r="I4568" s="23"/>
      <c r="J4568" s="23"/>
      <c r="O4568" s="217">
        <f t="shared" si="71"/>
        <v>-2918</v>
      </c>
    </row>
    <row r="4569" spans="2:15" ht="22.95" hidden="1" customHeight="1" x14ac:dyDescent="0.2">
      <c r="B4569" s="228" t="s">
        <v>208</v>
      </c>
      <c r="F4569" s="228" t="s">
        <v>79</v>
      </c>
      <c r="I4569" s="23"/>
      <c r="J4569" s="23"/>
      <c r="O4569" s="217">
        <f t="shared" si="71"/>
        <v>-2918</v>
      </c>
    </row>
    <row r="4570" spans="2:15" ht="22.95" hidden="1" customHeight="1" x14ac:dyDescent="0.2">
      <c r="B4570" s="228" t="s">
        <v>208</v>
      </c>
      <c r="F4570" s="228" t="s">
        <v>79</v>
      </c>
      <c r="I4570" s="23"/>
      <c r="J4570" s="23"/>
      <c r="O4570" s="217">
        <f t="shared" si="71"/>
        <v>-2918</v>
      </c>
    </row>
    <row r="4571" spans="2:15" ht="22.95" hidden="1" customHeight="1" x14ac:dyDescent="0.2">
      <c r="B4571" s="228" t="s">
        <v>208</v>
      </c>
      <c r="F4571" s="228" t="s">
        <v>79</v>
      </c>
      <c r="I4571" s="23"/>
      <c r="J4571" s="23"/>
      <c r="O4571" s="217">
        <f t="shared" si="71"/>
        <v>-2918</v>
      </c>
    </row>
    <row r="4572" spans="2:15" ht="22.95" hidden="1" customHeight="1" x14ac:dyDescent="0.2">
      <c r="B4572" s="228" t="s">
        <v>208</v>
      </c>
      <c r="F4572" s="228" t="s">
        <v>79</v>
      </c>
      <c r="I4572" s="23"/>
      <c r="J4572" s="23"/>
      <c r="O4572" s="217">
        <f t="shared" si="71"/>
        <v>-2918</v>
      </c>
    </row>
    <row r="4573" spans="2:15" ht="22.95" hidden="1" customHeight="1" x14ac:dyDescent="0.2">
      <c r="B4573" s="228" t="s">
        <v>208</v>
      </c>
      <c r="F4573" s="228" t="s">
        <v>79</v>
      </c>
      <c r="I4573" s="23"/>
      <c r="J4573" s="23"/>
      <c r="O4573" s="217">
        <f t="shared" si="71"/>
        <v>-2918</v>
      </c>
    </row>
    <row r="4574" spans="2:15" ht="22.95" hidden="1" customHeight="1" x14ac:dyDescent="0.2">
      <c r="B4574" s="228" t="s">
        <v>208</v>
      </c>
      <c r="F4574" s="228" t="s">
        <v>79</v>
      </c>
      <c r="I4574" s="23"/>
      <c r="J4574" s="23"/>
      <c r="O4574" s="217">
        <f t="shared" si="71"/>
        <v>-2918</v>
      </c>
    </row>
    <row r="4575" spans="2:15" ht="22.95" hidden="1" customHeight="1" x14ac:dyDescent="0.2">
      <c r="B4575" s="228" t="s">
        <v>208</v>
      </c>
      <c r="F4575" s="228" t="s">
        <v>79</v>
      </c>
      <c r="I4575" s="23"/>
      <c r="J4575" s="23"/>
      <c r="O4575" s="217">
        <f t="shared" si="71"/>
        <v>-2918</v>
      </c>
    </row>
    <row r="4576" spans="2:15" ht="22.95" hidden="1" customHeight="1" x14ac:dyDescent="0.2">
      <c r="B4576" s="228" t="s">
        <v>208</v>
      </c>
      <c r="F4576" s="228" t="s">
        <v>79</v>
      </c>
      <c r="I4576" s="23"/>
      <c r="J4576" s="23"/>
      <c r="O4576" s="217">
        <f t="shared" si="71"/>
        <v>-2918</v>
      </c>
    </row>
    <row r="4577" spans="2:15" ht="22.95" hidden="1" customHeight="1" x14ac:dyDescent="0.2">
      <c r="B4577" s="228" t="s">
        <v>208</v>
      </c>
      <c r="F4577" s="228" t="s">
        <v>79</v>
      </c>
      <c r="I4577" s="23"/>
      <c r="J4577" s="23"/>
      <c r="O4577" s="217">
        <f t="shared" si="71"/>
        <v>-2918</v>
      </c>
    </row>
    <row r="4578" spans="2:15" ht="22.95" hidden="1" customHeight="1" x14ac:dyDescent="0.2">
      <c r="B4578" s="228" t="s">
        <v>208</v>
      </c>
      <c r="F4578" s="228" t="s">
        <v>79</v>
      </c>
      <c r="I4578" s="23"/>
      <c r="J4578" s="23"/>
      <c r="O4578" s="217">
        <f t="shared" si="71"/>
        <v>-2918</v>
      </c>
    </row>
    <row r="4579" spans="2:15" ht="22.95" hidden="1" customHeight="1" x14ac:dyDescent="0.2">
      <c r="B4579" s="228" t="s">
        <v>208</v>
      </c>
      <c r="F4579" s="228" t="s">
        <v>79</v>
      </c>
      <c r="I4579" s="23"/>
      <c r="J4579" s="23"/>
      <c r="O4579" s="217">
        <f t="shared" ref="O4579:O4642" si="72">O4578+M4579-N4579</f>
        <v>-2918</v>
      </c>
    </row>
    <row r="4580" spans="2:15" ht="22.95" hidden="1" customHeight="1" x14ac:dyDescent="0.2">
      <c r="B4580" s="228" t="s">
        <v>208</v>
      </c>
      <c r="F4580" s="228" t="s">
        <v>79</v>
      </c>
      <c r="I4580" s="23"/>
      <c r="J4580" s="23"/>
      <c r="O4580" s="217">
        <f t="shared" si="72"/>
        <v>-2918</v>
      </c>
    </row>
    <row r="4581" spans="2:15" ht="22.95" hidden="1" customHeight="1" x14ac:dyDescent="0.2">
      <c r="B4581" s="228" t="s">
        <v>208</v>
      </c>
      <c r="F4581" s="228" t="s">
        <v>79</v>
      </c>
      <c r="I4581" s="23"/>
      <c r="J4581" s="23"/>
      <c r="O4581" s="217">
        <f t="shared" si="72"/>
        <v>-2918</v>
      </c>
    </row>
    <row r="4582" spans="2:15" ht="22.95" hidden="1" customHeight="1" x14ac:dyDescent="0.2">
      <c r="B4582" s="228" t="s">
        <v>208</v>
      </c>
      <c r="F4582" s="228" t="s">
        <v>79</v>
      </c>
      <c r="I4582" s="23"/>
      <c r="J4582" s="23"/>
      <c r="O4582" s="217">
        <f t="shared" si="72"/>
        <v>-2918</v>
      </c>
    </row>
    <row r="4583" spans="2:15" ht="22.95" hidden="1" customHeight="1" x14ac:dyDescent="0.2">
      <c r="B4583" s="228" t="s">
        <v>208</v>
      </c>
      <c r="F4583" s="228" t="s">
        <v>79</v>
      </c>
      <c r="I4583" s="23"/>
      <c r="J4583" s="23"/>
      <c r="O4583" s="217">
        <f t="shared" si="72"/>
        <v>-2918</v>
      </c>
    </row>
    <row r="4584" spans="2:15" ht="22.95" hidden="1" customHeight="1" x14ac:dyDescent="0.2">
      <c r="B4584" s="228" t="s">
        <v>208</v>
      </c>
      <c r="F4584" s="228" t="s">
        <v>79</v>
      </c>
      <c r="I4584" s="23"/>
      <c r="J4584" s="23"/>
      <c r="O4584" s="217">
        <f t="shared" si="72"/>
        <v>-2918</v>
      </c>
    </row>
    <row r="4585" spans="2:15" ht="22.95" hidden="1" customHeight="1" x14ac:dyDescent="0.2">
      <c r="B4585" s="228" t="s">
        <v>208</v>
      </c>
      <c r="F4585" s="228" t="s">
        <v>79</v>
      </c>
      <c r="I4585" s="23"/>
      <c r="J4585" s="23"/>
      <c r="O4585" s="217">
        <f t="shared" si="72"/>
        <v>-2918</v>
      </c>
    </row>
    <row r="4586" spans="2:15" ht="22.95" hidden="1" customHeight="1" x14ac:dyDescent="0.2">
      <c r="B4586" s="228" t="s">
        <v>208</v>
      </c>
      <c r="F4586" s="228" t="s">
        <v>79</v>
      </c>
      <c r="I4586" s="23"/>
      <c r="J4586" s="23"/>
      <c r="O4586" s="217">
        <f t="shared" si="72"/>
        <v>-2918</v>
      </c>
    </row>
    <row r="4587" spans="2:15" ht="22.95" hidden="1" customHeight="1" x14ac:dyDescent="0.2">
      <c r="B4587" s="228" t="s">
        <v>208</v>
      </c>
      <c r="F4587" s="228" t="s">
        <v>79</v>
      </c>
      <c r="I4587" s="23"/>
      <c r="J4587" s="23"/>
      <c r="O4587" s="217">
        <f t="shared" si="72"/>
        <v>-2918</v>
      </c>
    </row>
    <row r="4588" spans="2:15" ht="22.95" hidden="1" customHeight="1" x14ac:dyDescent="0.2">
      <c r="B4588" s="228" t="s">
        <v>208</v>
      </c>
      <c r="F4588" s="228" t="s">
        <v>79</v>
      </c>
      <c r="I4588" s="23"/>
      <c r="J4588" s="23"/>
      <c r="O4588" s="217">
        <f t="shared" si="72"/>
        <v>-2918</v>
      </c>
    </row>
    <row r="4589" spans="2:15" ht="22.95" hidden="1" customHeight="1" x14ac:dyDescent="0.2">
      <c r="B4589" s="228" t="s">
        <v>208</v>
      </c>
      <c r="F4589" s="228" t="s">
        <v>79</v>
      </c>
      <c r="I4589" s="23"/>
      <c r="J4589" s="23"/>
      <c r="O4589" s="217">
        <f t="shared" si="72"/>
        <v>-2918</v>
      </c>
    </row>
    <row r="4590" spans="2:15" ht="22.95" hidden="1" customHeight="1" x14ac:dyDescent="0.2">
      <c r="B4590" s="228" t="s">
        <v>208</v>
      </c>
      <c r="F4590" s="228" t="s">
        <v>79</v>
      </c>
      <c r="I4590" s="23"/>
      <c r="J4590" s="23"/>
      <c r="O4590" s="217">
        <f t="shared" si="72"/>
        <v>-2918</v>
      </c>
    </row>
    <row r="4591" spans="2:15" ht="22.95" hidden="1" customHeight="1" x14ac:dyDescent="0.2">
      <c r="B4591" s="228" t="s">
        <v>208</v>
      </c>
      <c r="F4591" s="228" t="s">
        <v>79</v>
      </c>
      <c r="I4591" s="23"/>
      <c r="J4591" s="23"/>
      <c r="O4591" s="217">
        <f t="shared" si="72"/>
        <v>-2918</v>
      </c>
    </row>
    <row r="4592" spans="2:15" ht="22.95" hidden="1" customHeight="1" x14ac:dyDescent="0.2">
      <c r="B4592" s="228" t="s">
        <v>208</v>
      </c>
      <c r="F4592" s="228" t="s">
        <v>79</v>
      </c>
      <c r="I4592" s="23"/>
      <c r="J4592" s="23"/>
      <c r="O4592" s="217">
        <f t="shared" si="72"/>
        <v>-2918</v>
      </c>
    </row>
    <row r="4593" spans="2:15" ht="22.95" hidden="1" customHeight="1" x14ac:dyDescent="0.2">
      <c r="B4593" s="228" t="s">
        <v>208</v>
      </c>
      <c r="F4593" s="228" t="s">
        <v>79</v>
      </c>
      <c r="I4593" s="23"/>
      <c r="J4593" s="23"/>
      <c r="O4593" s="217">
        <f t="shared" si="72"/>
        <v>-2918</v>
      </c>
    </row>
    <row r="4594" spans="2:15" ht="22.95" hidden="1" customHeight="1" x14ac:dyDescent="0.2">
      <c r="B4594" s="228" t="s">
        <v>208</v>
      </c>
      <c r="F4594" s="228" t="s">
        <v>79</v>
      </c>
      <c r="I4594" s="23"/>
      <c r="J4594" s="23"/>
      <c r="O4594" s="217">
        <f t="shared" si="72"/>
        <v>-2918</v>
      </c>
    </row>
    <row r="4595" spans="2:15" ht="22.95" hidden="1" customHeight="1" x14ac:dyDescent="0.2">
      <c r="B4595" s="228" t="s">
        <v>208</v>
      </c>
      <c r="F4595" s="228" t="s">
        <v>79</v>
      </c>
      <c r="I4595" s="23"/>
      <c r="J4595" s="23"/>
      <c r="O4595" s="217">
        <f t="shared" si="72"/>
        <v>-2918</v>
      </c>
    </row>
    <row r="4596" spans="2:15" ht="22.95" hidden="1" customHeight="1" x14ac:dyDescent="0.2">
      <c r="B4596" s="228" t="s">
        <v>208</v>
      </c>
      <c r="F4596" s="228" t="s">
        <v>79</v>
      </c>
      <c r="I4596" s="23"/>
      <c r="J4596" s="23"/>
      <c r="O4596" s="217">
        <f t="shared" si="72"/>
        <v>-2918</v>
      </c>
    </row>
    <row r="4597" spans="2:15" ht="22.95" hidden="1" customHeight="1" x14ac:dyDescent="0.2">
      <c r="B4597" s="228" t="s">
        <v>208</v>
      </c>
      <c r="F4597" s="228" t="s">
        <v>79</v>
      </c>
      <c r="I4597" s="23"/>
      <c r="J4597" s="23"/>
      <c r="O4597" s="217">
        <f t="shared" si="72"/>
        <v>-2918</v>
      </c>
    </row>
    <row r="4598" spans="2:15" ht="22.95" hidden="1" customHeight="1" x14ac:dyDescent="0.2">
      <c r="B4598" s="228" t="s">
        <v>208</v>
      </c>
      <c r="F4598" s="228" t="s">
        <v>79</v>
      </c>
      <c r="I4598" s="23"/>
      <c r="J4598" s="23"/>
      <c r="O4598" s="217">
        <f t="shared" si="72"/>
        <v>-2918</v>
      </c>
    </row>
    <row r="4599" spans="2:15" ht="22.95" hidden="1" customHeight="1" x14ac:dyDescent="0.2">
      <c r="B4599" s="228" t="s">
        <v>208</v>
      </c>
      <c r="F4599" s="228" t="s">
        <v>79</v>
      </c>
      <c r="I4599" s="23"/>
      <c r="J4599" s="23"/>
      <c r="O4599" s="217">
        <f t="shared" si="72"/>
        <v>-2918</v>
      </c>
    </row>
    <row r="4600" spans="2:15" ht="22.95" hidden="1" customHeight="1" x14ac:dyDescent="0.2">
      <c r="B4600" s="228" t="s">
        <v>208</v>
      </c>
      <c r="F4600" s="228" t="s">
        <v>79</v>
      </c>
      <c r="I4600" s="23"/>
      <c r="J4600" s="23"/>
      <c r="O4600" s="217">
        <f t="shared" si="72"/>
        <v>-2918</v>
      </c>
    </row>
    <row r="4601" spans="2:15" ht="22.95" hidden="1" customHeight="1" x14ac:dyDescent="0.2">
      <c r="B4601" s="228" t="s">
        <v>208</v>
      </c>
      <c r="F4601" s="228" t="s">
        <v>79</v>
      </c>
      <c r="I4601" s="23"/>
      <c r="J4601" s="23"/>
      <c r="O4601" s="217">
        <f t="shared" si="72"/>
        <v>-2918</v>
      </c>
    </row>
    <row r="4602" spans="2:15" ht="22.95" hidden="1" customHeight="1" x14ac:dyDescent="0.2">
      <c r="B4602" s="228" t="s">
        <v>208</v>
      </c>
      <c r="F4602" s="228" t="s">
        <v>79</v>
      </c>
      <c r="I4602" s="23"/>
      <c r="J4602" s="23"/>
      <c r="O4602" s="217">
        <f t="shared" si="72"/>
        <v>-2918</v>
      </c>
    </row>
    <row r="4603" spans="2:15" ht="22.95" hidden="1" customHeight="1" x14ac:dyDescent="0.2">
      <c r="B4603" s="228" t="s">
        <v>208</v>
      </c>
      <c r="F4603" s="228" t="s">
        <v>79</v>
      </c>
      <c r="I4603" s="23"/>
      <c r="J4603" s="23"/>
      <c r="O4603" s="217">
        <f t="shared" si="72"/>
        <v>-2918</v>
      </c>
    </row>
    <row r="4604" spans="2:15" ht="22.95" hidden="1" customHeight="1" x14ac:dyDescent="0.2">
      <c r="B4604" s="228" t="s">
        <v>208</v>
      </c>
      <c r="F4604" s="228" t="s">
        <v>79</v>
      </c>
      <c r="I4604" s="23"/>
      <c r="J4604" s="23"/>
      <c r="O4604" s="217">
        <f t="shared" si="72"/>
        <v>-2918</v>
      </c>
    </row>
    <row r="4605" spans="2:15" ht="22.95" hidden="1" customHeight="1" x14ac:dyDescent="0.2">
      <c r="B4605" s="228" t="s">
        <v>208</v>
      </c>
      <c r="F4605" s="228" t="s">
        <v>79</v>
      </c>
      <c r="I4605" s="23"/>
      <c r="J4605" s="23"/>
      <c r="O4605" s="217">
        <f t="shared" si="72"/>
        <v>-2918</v>
      </c>
    </row>
    <row r="4606" spans="2:15" ht="22.95" hidden="1" customHeight="1" x14ac:dyDescent="0.2">
      <c r="B4606" s="228" t="s">
        <v>208</v>
      </c>
      <c r="F4606" s="228" t="s">
        <v>79</v>
      </c>
      <c r="I4606" s="23"/>
      <c r="J4606" s="23"/>
      <c r="O4606" s="217">
        <f t="shared" si="72"/>
        <v>-2918</v>
      </c>
    </row>
    <row r="4607" spans="2:15" ht="22.95" hidden="1" customHeight="1" x14ac:dyDescent="0.2">
      <c r="B4607" s="228" t="s">
        <v>208</v>
      </c>
      <c r="F4607" s="228" t="s">
        <v>79</v>
      </c>
      <c r="I4607" s="23"/>
      <c r="J4607" s="23"/>
      <c r="O4607" s="217">
        <f t="shared" si="72"/>
        <v>-2918</v>
      </c>
    </row>
    <row r="4608" spans="2:15" ht="22.95" hidden="1" customHeight="1" x14ac:dyDescent="0.2">
      <c r="B4608" s="228" t="s">
        <v>208</v>
      </c>
      <c r="F4608" s="228" t="s">
        <v>79</v>
      </c>
      <c r="I4608" s="23"/>
      <c r="J4608" s="23"/>
      <c r="O4608" s="217">
        <f t="shared" si="72"/>
        <v>-2918</v>
      </c>
    </row>
    <row r="4609" spans="2:15" ht="22.95" hidden="1" customHeight="1" x14ac:dyDescent="0.2">
      <c r="B4609" s="228" t="s">
        <v>208</v>
      </c>
      <c r="F4609" s="228" t="s">
        <v>79</v>
      </c>
      <c r="I4609" s="23"/>
      <c r="J4609" s="23"/>
      <c r="O4609" s="217">
        <f t="shared" si="72"/>
        <v>-2918</v>
      </c>
    </row>
    <row r="4610" spans="2:15" ht="22.95" hidden="1" customHeight="1" x14ac:dyDescent="0.2">
      <c r="B4610" s="228" t="s">
        <v>208</v>
      </c>
      <c r="F4610" s="228" t="s">
        <v>79</v>
      </c>
      <c r="I4610" s="23"/>
      <c r="J4610" s="23"/>
      <c r="O4610" s="217">
        <f t="shared" si="72"/>
        <v>-2918</v>
      </c>
    </row>
    <row r="4611" spans="2:15" ht="22.95" hidden="1" customHeight="1" x14ac:dyDescent="0.2">
      <c r="B4611" s="228" t="s">
        <v>208</v>
      </c>
      <c r="F4611" s="228" t="s">
        <v>79</v>
      </c>
      <c r="I4611" s="23"/>
      <c r="J4611" s="23"/>
      <c r="O4611" s="217">
        <f t="shared" si="72"/>
        <v>-2918</v>
      </c>
    </row>
    <row r="4612" spans="2:15" ht="22.95" hidden="1" customHeight="1" x14ac:dyDescent="0.2">
      <c r="B4612" s="228" t="s">
        <v>208</v>
      </c>
      <c r="F4612" s="228" t="s">
        <v>79</v>
      </c>
      <c r="I4612" s="23"/>
      <c r="J4612" s="23"/>
      <c r="O4612" s="217">
        <f t="shared" si="72"/>
        <v>-2918</v>
      </c>
    </row>
    <row r="4613" spans="2:15" ht="22.95" hidden="1" customHeight="1" x14ac:dyDescent="0.2">
      <c r="B4613" s="228" t="s">
        <v>208</v>
      </c>
      <c r="F4613" s="228" t="s">
        <v>79</v>
      </c>
      <c r="I4613" s="23"/>
      <c r="J4613" s="23"/>
      <c r="O4613" s="217">
        <f t="shared" si="72"/>
        <v>-2918</v>
      </c>
    </row>
    <row r="4614" spans="2:15" ht="22.95" hidden="1" customHeight="1" x14ac:dyDescent="0.2">
      <c r="B4614" s="228" t="s">
        <v>208</v>
      </c>
      <c r="F4614" s="228" t="s">
        <v>79</v>
      </c>
      <c r="I4614" s="23"/>
      <c r="J4614" s="23"/>
      <c r="O4614" s="217">
        <f t="shared" si="72"/>
        <v>-2918</v>
      </c>
    </row>
    <row r="4615" spans="2:15" ht="22.95" hidden="1" customHeight="1" x14ac:dyDescent="0.2">
      <c r="B4615" s="228" t="s">
        <v>208</v>
      </c>
      <c r="F4615" s="228" t="s">
        <v>79</v>
      </c>
      <c r="I4615" s="23"/>
      <c r="J4615" s="23"/>
      <c r="O4615" s="217">
        <f t="shared" si="72"/>
        <v>-2918</v>
      </c>
    </row>
    <row r="4616" spans="2:15" ht="22.95" hidden="1" customHeight="1" x14ac:dyDescent="0.2">
      <c r="B4616" s="228" t="s">
        <v>208</v>
      </c>
      <c r="F4616" s="228" t="s">
        <v>79</v>
      </c>
      <c r="I4616" s="23"/>
      <c r="J4616" s="23"/>
      <c r="O4616" s="217">
        <f t="shared" si="72"/>
        <v>-2918</v>
      </c>
    </row>
    <row r="4617" spans="2:15" ht="22.95" hidden="1" customHeight="1" x14ac:dyDescent="0.2">
      <c r="B4617" s="228" t="s">
        <v>208</v>
      </c>
      <c r="F4617" s="228" t="s">
        <v>79</v>
      </c>
      <c r="I4617" s="23"/>
      <c r="J4617" s="23"/>
      <c r="O4617" s="217">
        <f t="shared" si="72"/>
        <v>-2918</v>
      </c>
    </row>
    <row r="4618" spans="2:15" ht="22.95" hidden="1" customHeight="1" x14ac:dyDescent="0.2">
      <c r="B4618" s="228" t="s">
        <v>208</v>
      </c>
      <c r="F4618" s="228" t="s">
        <v>79</v>
      </c>
      <c r="I4618" s="23"/>
      <c r="J4618" s="23"/>
      <c r="O4618" s="217">
        <f t="shared" si="72"/>
        <v>-2918</v>
      </c>
    </row>
    <row r="4619" spans="2:15" ht="22.95" hidden="1" customHeight="1" x14ac:dyDescent="0.2">
      <c r="B4619" s="228" t="s">
        <v>208</v>
      </c>
      <c r="F4619" s="228" t="s">
        <v>79</v>
      </c>
      <c r="I4619" s="23"/>
      <c r="J4619" s="23"/>
      <c r="O4619" s="217">
        <f t="shared" si="72"/>
        <v>-2918</v>
      </c>
    </row>
    <row r="4620" spans="2:15" ht="22.95" hidden="1" customHeight="1" x14ac:dyDescent="0.2">
      <c r="B4620" s="228" t="s">
        <v>208</v>
      </c>
      <c r="F4620" s="228" t="s">
        <v>79</v>
      </c>
      <c r="I4620" s="23"/>
      <c r="J4620" s="23"/>
      <c r="O4620" s="217">
        <f t="shared" si="72"/>
        <v>-2918</v>
      </c>
    </row>
    <row r="4621" spans="2:15" ht="22.95" hidden="1" customHeight="1" x14ac:dyDescent="0.2">
      <c r="B4621" s="228" t="s">
        <v>208</v>
      </c>
      <c r="F4621" s="228" t="s">
        <v>79</v>
      </c>
      <c r="I4621" s="23"/>
      <c r="J4621" s="23"/>
      <c r="O4621" s="217">
        <f t="shared" si="72"/>
        <v>-2918</v>
      </c>
    </row>
    <row r="4622" spans="2:15" ht="22.95" hidden="1" customHeight="1" x14ac:dyDescent="0.2">
      <c r="B4622" s="228" t="s">
        <v>208</v>
      </c>
      <c r="F4622" s="228" t="s">
        <v>79</v>
      </c>
      <c r="I4622" s="23"/>
      <c r="J4622" s="23"/>
      <c r="O4622" s="217">
        <f t="shared" si="72"/>
        <v>-2918</v>
      </c>
    </row>
    <row r="4623" spans="2:15" ht="22.95" hidden="1" customHeight="1" x14ac:dyDescent="0.2">
      <c r="B4623" s="228" t="s">
        <v>208</v>
      </c>
      <c r="F4623" s="228" t="s">
        <v>79</v>
      </c>
      <c r="I4623" s="23"/>
      <c r="J4623" s="23"/>
      <c r="O4623" s="217">
        <f t="shared" si="72"/>
        <v>-2918</v>
      </c>
    </row>
    <row r="4624" spans="2:15" ht="22.95" hidden="1" customHeight="1" x14ac:dyDescent="0.2">
      <c r="B4624" s="228" t="s">
        <v>208</v>
      </c>
      <c r="F4624" s="228" t="s">
        <v>79</v>
      </c>
      <c r="I4624" s="23"/>
      <c r="J4624" s="23"/>
      <c r="O4624" s="217">
        <f t="shared" si="72"/>
        <v>-2918</v>
      </c>
    </row>
    <row r="4625" spans="2:15" ht="22.95" hidden="1" customHeight="1" x14ac:dyDescent="0.2">
      <c r="B4625" s="228" t="s">
        <v>208</v>
      </c>
      <c r="F4625" s="228" t="s">
        <v>79</v>
      </c>
      <c r="I4625" s="23"/>
      <c r="J4625" s="23"/>
      <c r="O4625" s="217">
        <f t="shared" si="72"/>
        <v>-2918</v>
      </c>
    </row>
    <row r="4626" spans="2:15" ht="22.95" hidden="1" customHeight="1" x14ac:dyDescent="0.2">
      <c r="B4626" s="228" t="s">
        <v>208</v>
      </c>
      <c r="F4626" s="228" t="s">
        <v>79</v>
      </c>
      <c r="I4626" s="23"/>
      <c r="J4626" s="23"/>
      <c r="O4626" s="217">
        <f t="shared" si="72"/>
        <v>-2918</v>
      </c>
    </row>
    <row r="4627" spans="2:15" ht="22.95" hidden="1" customHeight="1" x14ac:dyDescent="0.2">
      <c r="B4627" s="228" t="s">
        <v>208</v>
      </c>
      <c r="F4627" s="228" t="s">
        <v>79</v>
      </c>
      <c r="I4627" s="23"/>
      <c r="J4627" s="23"/>
      <c r="O4627" s="217">
        <f t="shared" si="72"/>
        <v>-2918</v>
      </c>
    </row>
    <row r="4628" spans="2:15" ht="22.95" hidden="1" customHeight="1" x14ac:dyDescent="0.2">
      <c r="B4628" s="228" t="s">
        <v>208</v>
      </c>
      <c r="F4628" s="228" t="s">
        <v>79</v>
      </c>
      <c r="I4628" s="23"/>
      <c r="J4628" s="23"/>
      <c r="O4628" s="217">
        <f t="shared" si="72"/>
        <v>-2918</v>
      </c>
    </row>
    <row r="4629" spans="2:15" ht="22.95" hidden="1" customHeight="1" x14ac:dyDescent="0.2">
      <c r="B4629" s="228" t="s">
        <v>208</v>
      </c>
      <c r="F4629" s="228" t="s">
        <v>79</v>
      </c>
      <c r="I4629" s="23"/>
      <c r="J4629" s="23"/>
      <c r="O4629" s="217">
        <f t="shared" si="72"/>
        <v>-2918</v>
      </c>
    </row>
    <row r="4630" spans="2:15" ht="22.95" hidden="1" customHeight="1" x14ac:dyDescent="0.2">
      <c r="B4630" s="228" t="s">
        <v>208</v>
      </c>
      <c r="F4630" s="228" t="s">
        <v>79</v>
      </c>
      <c r="I4630" s="23"/>
      <c r="J4630" s="23"/>
      <c r="O4630" s="217">
        <f t="shared" si="72"/>
        <v>-2918</v>
      </c>
    </row>
    <row r="4631" spans="2:15" ht="22.95" hidden="1" customHeight="1" x14ac:dyDescent="0.2">
      <c r="B4631" s="228" t="s">
        <v>208</v>
      </c>
      <c r="F4631" s="228" t="s">
        <v>79</v>
      </c>
      <c r="I4631" s="23"/>
      <c r="J4631" s="23"/>
      <c r="O4631" s="217">
        <f t="shared" si="72"/>
        <v>-2918</v>
      </c>
    </row>
    <row r="4632" spans="2:15" ht="22.95" hidden="1" customHeight="1" x14ac:dyDescent="0.2">
      <c r="B4632" s="228" t="s">
        <v>208</v>
      </c>
      <c r="F4632" s="228" t="s">
        <v>79</v>
      </c>
      <c r="I4632" s="23"/>
      <c r="J4632" s="23"/>
      <c r="O4632" s="217">
        <f t="shared" si="72"/>
        <v>-2918</v>
      </c>
    </row>
    <row r="4633" spans="2:15" ht="22.95" hidden="1" customHeight="1" x14ac:dyDescent="0.2">
      <c r="B4633" s="228" t="s">
        <v>208</v>
      </c>
      <c r="F4633" s="228" t="s">
        <v>79</v>
      </c>
      <c r="I4633" s="23"/>
      <c r="J4633" s="23"/>
      <c r="O4633" s="217">
        <f t="shared" si="72"/>
        <v>-2918</v>
      </c>
    </row>
    <row r="4634" spans="2:15" ht="22.95" hidden="1" customHeight="1" x14ac:dyDescent="0.2">
      <c r="B4634" s="228" t="s">
        <v>208</v>
      </c>
      <c r="F4634" s="228" t="s">
        <v>79</v>
      </c>
      <c r="I4634" s="23"/>
      <c r="J4634" s="23"/>
      <c r="O4634" s="217">
        <f t="shared" si="72"/>
        <v>-2918</v>
      </c>
    </row>
    <row r="4635" spans="2:15" ht="22.95" hidden="1" customHeight="1" x14ac:dyDescent="0.2">
      <c r="B4635" s="228" t="s">
        <v>208</v>
      </c>
      <c r="F4635" s="228" t="s">
        <v>79</v>
      </c>
      <c r="I4635" s="23"/>
      <c r="J4635" s="23"/>
      <c r="O4635" s="217">
        <f t="shared" si="72"/>
        <v>-2918</v>
      </c>
    </row>
    <row r="4636" spans="2:15" ht="22.95" hidden="1" customHeight="1" x14ac:dyDescent="0.2">
      <c r="B4636" s="228" t="s">
        <v>208</v>
      </c>
      <c r="F4636" s="228" t="s">
        <v>79</v>
      </c>
      <c r="I4636" s="23"/>
      <c r="J4636" s="23"/>
      <c r="O4636" s="217">
        <f t="shared" si="72"/>
        <v>-2918</v>
      </c>
    </row>
    <row r="4637" spans="2:15" ht="22.95" hidden="1" customHeight="1" x14ac:dyDescent="0.2">
      <c r="B4637" s="228" t="s">
        <v>208</v>
      </c>
      <c r="F4637" s="228" t="s">
        <v>79</v>
      </c>
      <c r="I4637" s="23"/>
      <c r="J4637" s="23"/>
      <c r="O4637" s="217">
        <f t="shared" si="72"/>
        <v>-2918</v>
      </c>
    </row>
    <row r="4638" spans="2:15" ht="22.95" hidden="1" customHeight="1" x14ac:dyDescent="0.2">
      <c r="B4638" s="228" t="s">
        <v>208</v>
      </c>
      <c r="F4638" s="228" t="s">
        <v>79</v>
      </c>
      <c r="I4638" s="23"/>
      <c r="J4638" s="23"/>
      <c r="O4638" s="217">
        <f t="shared" si="72"/>
        <v>-2918</v>
      </c>
    </row>
    <row r="4639" spans="2:15" ht="22.95" hidden="1" customHeight="1" x14ac:dyDescent="0.2">
      <c r="B4639" s="228" t="s">
        <v>208</v>
      </c>
      <c r="F4639" s="228" t="s">
        <v>79</v>
      </c>
      <c r="I4639" s="23"/>
      <c r="J4639" s="23"/>
      <c r="O4639" s="217">
        <f t="shared" si="72"/>
        <v>-2918</v>
      </c>
    </row>
    <row r="4640" spans="2:15" ht="22.95" hidden="1" customHeight="1" x14ac:dyDescent="0.2">
      <c r="B4640" s="228" t="s">
        <v>208</v>
      </c>
      <c r="F4640" s="228" t="s">
        <v>79</v>
      </c>
      <c r="I4640" s="23"/>
      <c r="J4640" s="23"/>
      <c r="O4640" s="217">
        <f t="shared" si="72"/>
        <v>-2918</v>
      </c>
    </row>
    <row r="4641" spans="2:15" ht="22.95" hidden="1" customHeight="1" x14ac:dyDescent="0.2">
      <c r="B4641" s="228" t="s">
        <v>208</v>
      </c>
      <c r="F4641" s="228" t="s">
        <v>79</v>
      </c>
      <c r="I4641" s="23"/>
      <c r="J4641" s="23"/>
      <c r="O4641" s="217">
        <f t="shared" si="72"/>
        <v>-2918</v>
      </c>
    </row>
    <row r="4642" spans="2:15" ht="22.95" hidden="1" customHeight="1" x14ac:dyDescent="0.2">
      <c r="B4642" s="228" t="s">
        <v>208</v>
      </c>
      <c r="F4642" s="228" t="s">
        <v>79</v>
      </c>
      <c r="I4642" s="23"/>
      <c r="J4642" s="23"/>
      <c r="O4642" s="217">
        <f t="shared" si="72"/>
        <v>-2918</v>
      </c>
    </row>
    <row r="4643" spans="2:15" ht="22.95" hidden="1" customHeight="1" x14ac:dyDescent="0.2">
      <c r="B4643" s="228" t="s">
        <v>208</v>
      </c>
      <c r="F4643" s="228" t="s">
        <v>79</v>
      </c>
      <c r="I4643" s="23"/>
      <c r="J4643" s="23"/>
      <c r="O4643" s="217">
        <f t="shared" ref="O4643:O4706" si="73">O4642+M4643-N4643</f>
        <v>-2918</v>
      </c>
    </row>
    <row r="4644" spans="2:15" ht="22.95" hidden="1" customHeight="1" x14ac:dyDescent="0.2">
      <c r="B4644" s="228" t="s">
        <v>208</v>
      </c>
      <c r="F4644" s="228" t="s">
        <v>79</v>
      </c>
      <c r="I4644" s="23"/>
      <c r="J4644" s="23"/>
      <c r="O4644" s="217">
        <f t="shared" si="73"/>
        <v>-2918</v>
      </c>
    </row>
    <row r="4645" spans="2:15" ht="22.95" hidden="1" customHeight="1" x14ac:dyDescent="0.2">
      <c r="B4645" s="228" t="s">
        <v>208</v>
      </c>
      <c r="F4645" s="228" t="s">
        <v>79</v>
      </c>
      <c r="I4645" s="23"/>
      <c r="J4645" s="23"/>
      <c r="O4645" s="217">
        <f t="shared" si="73"/>
        <v>-2918</v>
      </c>
    </row>
    <row r="4646" spans="2:15" ht="22.95" hidden="1" customHeight="1" x14ac:dyDescent="0.2">
      <c r="B4646" s="228" t="s">
        <v>208</v>
      </c>
      <c r="F4646" s="228" t="s">
        <v>79</v>
      </c>
      <c r="I4646" s="23"/>
      <c r="J4646" s="23"/>
      <c r="O4646" s="217">
        <f t="shared" si="73"/>
        <v>-2918</v>
      </c>
    </row>
    <row r="4647" spans="2:15" ht="22.95" hidden="1" customHeight="1" x14ac:dyDescent="0.2">
      <c r="B4647" s="228" t="s">
        <v>208</v>
      </c>
      <c r="F4647" s="228" t="s">
        <v>79</v>
      </c>
      <c r="I4647" s="23"/>
      <c r="J4647" s="23"/>
      <c r="O4647" s="217">
        <f t="shared" si="73"/>
        <v>-2918</v>
      </c>
    </row>
    <row r="4648" spans="2:15" ht="22.95" hidden="1" customHeight="1" x14ac:dyDescent="0.2">
      <c r="B4648" s="228" t="s">
        <v>208</v>
      </c>
      <c r="F4648" s="228" t="s">
        <v>79</v>
      </c>
      <c r="I4648" s="23"/>
      <c r="J4648" s="23"/>
      <c r="O4648" s="217">
        <f t="shared" si="73"/>
        <v>-2918</v>
      </c>
    </row>
    <row r="4649" spans="2:15" ht="22.95" hidden="1" customHeight="1" x14ac:dyDescent="0.2">
      <c r="B4649" s="228" t="s">
        <v>208</v>
      </c>
      <c r="F4649" s="228" t="s">
        <v>79</v>
      </c>
      <c r="I4649" s="23"/>
      <c r="J4649" s="23"/>
      <c r="O4649" s="217">
        <f t="shared" si="73"/>
        <v>-2918</v>
      </c>
    </row>
    <row r="4650" spans="2:15" ht="22.95" hidden="1" customHeight="1" x14ac:dyDescent="0.2">
      <c r="B4650" s="228" t="s">
        <v>208</v>
      </c>
      <c r="F4650" s="228" t="s">
        <v>79</v>
      </c>
      <c r="I4650" s="23"/>
      <c r="J4650" s="23"/>
      <c r="O4650" s="217">
        <f t="shared" si="73"/>
        <v>-2918</v>
      </c>
    </row>
    <row r="4651" spans="2:15" ht="22.95" hidden="1" customHeight="1" x14ac:dyDescent="0.2">
      <c r="B4651" s="228" t="s">
        <v>208</v>
      </c>
      <c r="F4651" s="228" t="s">
        <v>79</v>
      </c>
      <c r="I4651" s="23"/>
      <c r="J4651" s="23"/>
      <c r="O4651" s="217">
        <f t="shared" si="73"/>
        <v>-2918</v>
      </c>
    </row>
    <row r="4652" spans="2:15" ht="22.95" hidden="1" customHeight="1" x14ac:dyDescent="0.2">
      <c r="B4652" s="228" t="s">
        <v>208</v>
      </c>
      <c r="F4652" s="228" t="s">
        <v>79</v>
      </c>
      <c r="I4652" s="23"/>
      <c r="J4652" s="23"/>
      <c r="O4652" s="217">
        <f t="shared" si="73"/>
        <v>-2918</v>
      </c>
    </row>
    <row r="4653" spans="2:15" ht="22.95" hidden="1" customHeight="1" x14ac:dyDescent="0.2">
      <c r="B4653" s="228" t="s">
        <v>208</v>
      </c>
      <c r="F4653" s="228" t="s">
        <v>79</v>
      </c>
      <c r="I4653" s="23"/>
      <c r="J4653" s="23"/>
      <c r="O4653" s="217">
        <f t="shared" si="73"/>
        <v>-2918</v>
      </c>
    </row>
    <row r="4654" spans="2:15" ht="22.95" hidden="1" customHeight="1" x14ac:dyDescent="0.2">
      <c r="B4654" s="228" t="s">
        <v>208</v>
      </c>
      <c r="F4654" s="228" t="s">
        <v>79</v>
      </c>
      <c r="I4654" s="23"/>
      <c r="J4654" s="23"/>
      <c r="O4654" s="217">
        <f t="shared" si="73"/>
        <v>-2918</v>
      </c>
    </row>
    <row r="4655" spans="2:15" ht="22.95" hidden="1" customHeight="1" x14ac:dyDescent="0.2">
      <c r="B4655" s="228" t="s">
        <v>208</v>
      </c>
      <c r="F4655" s="228" t="s">
        <v>79</v>
      </c>
      <c r="I4655" s="23"/>
      <c r="J4655" s="23"/>
      <c r="O4655" s="217">
        <f t="shared" si="73"/>
        <v>-2918</v>
      </c>
    </row>
    <row r="4656" spans="2:15" ht="22.95" hidden="1" customHeight="1" x14ac:dyDescent="0.2">
      <c r="B4656" s="228" t="s">
        <v>208</v>
      </c>
      <c r="F4656" s="228" t="s">
        <v>79</v>
      </c>
      <c r="I4656" s="23"/>
      <c r="J4656" s="23"/>
      <c r="O4656" s="217">
        <f t="shared" si="73"/>
        <v>-2918</v>
      </c>
    </row>
    <row r="4657" spans="2:15" ht="22.95" hidden="1" customHeight="1" x14ac:dyDescent="0.2">
      <c r="B4657" s="228" t="s">
        <v>208</v>
      </c>
      <c r="F4657" s="228" t="s">
        <v>79</v>
      </c>
      <c r="I4657" s="23"/>
      <c r="J4657" s="23"/>
      <c r="O4657" s="217">
        <f t="shared" si="73"/>
        <v>-2918</v>
      </c>
    </row>
    <row r="4658" spans="2:15" ht="22.95" hidden="1" customHeight="1" x14ac:dyDescent="0.2">
      <c r="B4658" s="228" t="s">
        <v>208</v>
      </c>
      <c r="F4658" s="228" t="s">
        <v>79</v>
      </c>
      <c r="I4658" s="23"/>
      <c r="J4658" s="23"/>
      <c r="O4658" s="217">
        <f t="shared" si="73"/>
        <v>-2918</v>
      </c>
    </row>
    <row r="4659" spans="2:15" ht="22.95" hidden="1" customHeight="1" x14ac:dyDescent="0.2">
      <c r="B4659" s="228" t="s">
        <v>208</v>
      </c>
      <c r="F4659" s="228" t="s">
        <v>79</v>
      </c>
      <c r="I4659" s="23"/>
      <c r="J4659" s="23"/>
      <c r="O4659" s="217">
        <f t="shared" si="73"/>
        <v>-2918</v>
      </c>
    </row>
    <row r="4660" spans="2:15" ht="22.95" hidden="1" customHeight="1" x14ac:dyDescent="0.2">
      <c r="B4660" s="228" t="s">
        <v>208</v>
      </c>
      <c r="F4660" s="228" t="s">
        <v>79</v>
      </c>
      <c r="I4660" s="23"/>
      <c r="J4660" s="23"/>
      <c r="O4660" s="217">
        <f t="shared" si="73"/>
        <v>-2918</v>
      </c>
    </row>
    <row r="4661" spans="2:15" ht="22.95" hidden="1" customHeight="1" x14ac:dyDescent="0.2">
      <c r="B4661" s="228" t="s">
        <v>208</v>
      </c>
      <c r="F4661" s="228" t="s">
        <v>79</v>
      </c>
      <c r="I4661" s="23"/>
      <c r="J4661" s="23"/>
      <c r="O4661" s="217">
        <f t="shared" si="73"/>
        <v>-2918</v>
      </c>
    </row>
    <row r="4662" spans="2:15" ht="22.95" hidden="1" customHeight="1" x14ac:dyDescent="0.2">
      <c r="B4662" s="228" t="s">
        <v>208</v>
      </c>
      <c r="F4662" s="228" t="s">
        <v>79</v>
      </c>
      <c r="I4662" s="23"/>
      <c r="J4662" s="23"/>
      <c r="O4662" s="217">
        <f t="shared" si="73"/>
        <v>-2918</v>
      </c>
    </row>
    <row r="4663" spans="2:15" ht="22.95" hidden="1" customHeight="1" x14ac:dyDescent="0.2">
      <c r="B4663" s="228" t="s">
        <v>208</v>
      </c>
      <c r="F4663" s="228" t="s">
        <v>79</v>
      </c>
      <c r="I4663" s="23"/>
      <c r="J4663" s="23"/>
      <c r="O4663" s="217">
        <f t="shared" si="73"/>
        <v>-2918</v>
      </c>
    </row>
    <row r="4664" spans="2:15" ht="22.95" hidden="1" customHeight="1" x14ac:dyDescent="0.2">
      <c r="B4664" s="228" t="s">
        <v>208</v>
      </c>
      <c r="F4664" s="228" t="s">
        <v>79</v>
      </c>
      <c r="I4664" s="23"/>
      <c r="J4664" s="23"/>
      <c r="O4664" s="217">
        <f t="shared" si="73"/>
        <v>-2918</v>
      </c>
    </row>
    <row r="4665" spans="2:15" ht="22.95" hidden="1" customHeight="1" x14ac:dyDescent="0.2">
      <c r="B4665" s="228" t="s">
        <v>208</v>
      </c>
      <c r="F4665" s="228" t="s">
        <v>79</v>
      </c>
      <c r="I4665" s="23"/>
      <c r="J4665" s="23"/>
      <c r="O4665" s="217">
        <f t="shared" si="73"/>
        <v>-2918</v>
      </c>
    </row>
    <row r="4666" spans="2:15" ht="22.95" hidden="1" customHeight="1" x14ac:dyDescent="0.2">
      <c r="B4666" s="228" t="s">
        <v>208</v>
      </c>
      <c r="F4666" s="228" t="s">
        <v>79</v>
      </c>
      <c r="I4666" s="23"/>
      <c r="J4666" s="23"/>
      <c r="O4666" s="217">
        <f t="shared" si="73"/>
        <v>-2918</v>
      </c>
    </row>
    <row r="4667" spans="2:15" ht="22.95" hidden="1" customHeight="1" x14ac:dyDescent="0.2">
      <c r="B4667" s="228" t="s">
        <v>208</v>
      </c>
      <c r="F4667" s="228" t="s">
        <v>79</v>
      </c>
      <c r="I4667" s="23"/>
      <c r="J4667" s="23"/>
      <c r="O4667" s="217">
        <f t="shared" si="73"/>
        <v>-2918</v>
      </c>
    </row>
    <row r="4668" spans="2:15" ht="22.95" hidden="1" customHeight="1" x14ac:dyDescent="0.2">
      <c r="B4668" s="228" t="s">
        <v>208</v>
      </c>
      <c r="F4668" s="228" t="s">
        <v>79</v>
      </c>
      <c r="I4668" s="23"/>
      <c r="J4668" s="23"/>
      <c r="O4668" s="217">
        <f t="shared" si="73"/>
        <v>-2918</v>
      </c>
    </row>
    <row r="4669" spans="2:15" ht="22.95" hidden="1" customHeight="1" x14ac:dyDescent="0.2">
      <c r="B4669" s="228" t="s">
        <v>208</v>
      </c>
      <c r="F4669" s="228" t="s">
        <v>79</v>
      </c>
      <c r="I4669" s="23"/>
      <c r="J4669" s="23"/>
      <c r="O4669" s="217">
        <f t="shared" si="73"/>
        <v>-2918</v>
      </c>
    </row>
    <row r="4670" spans="2:15" ht="22.95" hidden="1" customHeight="1" x14ac:dyDescent="0.2">
      <c r="B4670" s="228" t="s">
        <v>208</v>
      </c>
      <c r="F4670" s="228" t="s">
        <v>79</v>
      </c>
      <c r="I4670" s="23"/>
      <c r="J4670" s="23"/>
      <c r="O4670" s="217">
        <f t="shared" si="73"/>
        <v>-2918</v>
      </c>
    </row>
    <row r="4671" spans="2:15" ht="22.95" hidden="1" customHeight="1" x14ac:dyDescent="0.2">
      <c r="B4671" s="228" t="s">
        <v>208</v>
      </c>
      <c r="F4671" s="228" t="s">
        <v>79</v>
      </c>
      <c r="I4671" s="23"/>
      <c r="J4671" s="23"/>
      <c r="O4671" s="217">
        <f t="shared" si="73"/>
        <v>-2918</v>
      </c>
    </row>
    <row r="4672" spans="2:15" ht="22.95" hidden="1" customHeight="1" x14ac:dyDescent="0.2">
      <c r="B4672" s="228" t="s">
        <v>208</v>
      </c>
      <c r="F4672" s="228" t="s">
        <v>79</v>
      </c>
      <c r="I4672" s="23"/>
      <c r="J4672" s="23"/>
      <c r="O4672" s="217">
        <f t="shared" si="73"/>
        <v>-2918</v>
      </c>
    </row>
    <row r="4673" spans="2:15" ht="22.95" hidden="1" customHeight="1" x14ac:dyDescent="0.2">
      <c r="B4673" s="228" t="s">
        <v>208</v>
      </c>
      <c r="F4673" s="228" t="s">
        <v>79</v>
      </c>
      <c r="I4673" s="23"/>
      <c r="J4673" s="23"/>
      <c r="O4673" s="217">
        <f t="shared" si="73"/>
        <v>-2918</v>
      </c>
    </row>
    <row r="4674" spans="2:15" ht="22.95" hidden="1" customHeight="1" x14ac:dyDescent="0.2">
      <c r="B4674" s="228" t="s">
        <v>208</v>
      </c>
      <c r="F4674" s="228" t="s">
        <v>79</v>
      </c>
      <c r="I4674" s="23"/>
      <c r="J4674" s="23"/>
      <c r="O4674" s="217">
        <f t="shared" si="73"/>
        <v>-2918</v>
      </c>
    </row>
    <row r="4675" spans="2:15" ht="22.95" hidden="1" customHeight="1" x14ac:dyDescent="0.2">
      <c r="B4675" s="228" t="s">
        <v>208</v>
      </c>
      <c r="F4675" s="228" t="s">
        <v>79</v>
      </c>
      <c r="I4675" s="23"/>
      <c r="J4675" s="23"/>
      <c r="O4675" s="217">
        <f t="shared" si="73"/>
        <v>-2918</v>
      </c>
    </row>
    <row r="4676" spans="2:15" ht="22.95" hidden="1" customHeight="1" x14ac:dyDescent="0.2">
      <c r="B4676" s="228" t="s">
        <v>208</v>
      </c>
      <c r="F4676" s="228" t="s">
        <v>79</v>
      </c>
      <c r="I4676" s="23"/>
      <c r="J4676" s="23"/>
      <c r="O4676" s="217">
        <f t="shared" si="73"/>
        <v>-2918</v>
      </c>
    </row>
    <row r="4677" spans="2:15" ht="22.95" hidden="1" customHeight="1" x14ac:dyDescent="0.2">
      <c r="B4677" s="228" t="s">
        <v>208</v>
      </c>
      <c r="F4677" s="228" t="s">
        <v>79</v>
      </c>
      <c r="I4677" s="23"/>
      <c r="J4677" s="23"/>
      <c r="O4677" s="217">
        <f t="shared" si="73"/>
        <v>-2918</v>
      </c>
    </row>
    <row r="4678" spans="2:15" ht="22.95" hidden="1" customHeight="1" x14ac:dyDescent="0.2">
      <c r="B4678" s="228" t="s">
        <v>208</v>
      </c>
      <c r="F4678" s="228" t="s">
        <v>79</v>
      </c>
      <c r="I4678" s="23"/>
      <c r="J4678" s="23"/>
      <c r="O4678" s="217">
        <f t="shared" si="73"/>
        <v>-2918</v>
      </c>
    </row>
    <row r="4679" spans="2:15" ht="22.95" hidden="1" customHeight="1" x14ac:dyDescent="0.2">
      <c r="B4679" s="228" t="s">
        <v>208</v>
      </c>
      <c r="F4679" s="228" t="s">
        <v>79</v>
      </c>
      <c r="I4679" s="23"/>
      <c r="J4679" s="23"/>
      <c r="O4679" s="217">
        <f t="shared" si="73"/>
        <v>-2918</v>
      </c>
    </row>
    <row r="4680" spans="2:15" ht="22.95" hidden="1" customHeight="1" x14ac:dyDescent="0.2">
      <c r="B4680" s="228" t="s">
        <v>208</v>
      </c>
      <c r="F4680" s="228" t="s">
        <v>79</v>
      </c>
      <c r="I4680" s="23"/>
      <c r="J4680" s="23"/>
      <c r="O4680" s="217">
        <f t="shared" si="73"/>
        <v>-2918</v>
      </c>
    </row>
    <row r="4681" spans="2:15" ht="22.95" hidden="1" customHeight="1" x14ac:dyDescent="0.2">
      <c r="B4681" s="228" t="s">
        <v>208</v>
      </c>
      <c r="F4681" s="228" t="s">
        <v>79</v>
      </c>
      <c r="I4681" s="23"/>
      <c r="J4681" s="23"/>
      <c r="O4681" s="217">
        <f t="shared" si="73"/>
        <v>-2918</v>
      </c>
    </row>
    <row r="4682" spans="2:15" ht="22.95" hidden="1" customHeight="1" x14ac:dyDescent="0.2">
      <c r="B4682" s="228" t="s">
        <v>208</v>
      </c>
      <c r="F4682" s="228" t="s">
        <v>79</v>
      </c>
      <c r="I4682" s="23"/>
      <c r="J4682" s="23"/>
      <c r="O4682" s="217">
        <f t="shared" si="73"/>
        <v>-2918</v>
      </c>
    </row>
    <row r="4683" spans="2:15" ht="22.95" hidden="1" customHeight="1" x14ac:dyDescent="0.2">
      <c r="B4683" s="228" t="s">
        <v>208</v>
      </c>
      <c r="F4683" s="228" t="s">
        <v>79</v>
      </c>
      <c r="I4683" s="23"/>
      <c r="J4683" s="23"/>
      <c r="O4683" s="217">
        <f t="shared" si="73"/>
        <v>-2918</v>
      </c>
    </row>
    <row r="4684" spans="2:15" ht="22.95" hidden="1" customHeight="1" x14ac:dyDescent="0.2">
      <c r="B4684" s="228" t="s">
        <v>208</v>
      </c>
      <c r="F4684" s="228" t="s">
        <v>79</v>
      </c>
      <c r="I4684" s="23"/>
      <c r="J4684" s="23"/>
      <c r="O4684" s="217">
        <f t="shared" si="73"/>
        <v>-2918</v>
      </c>
    </row>
    <row r="4685" spans="2:15" ht="22.95" hidden="1" customHeight="1" x14ac:dyDescent="0.2">
      <c r="B4685" s="228" t="s">
        <v>208</v>
      </c>
      <c r="F4685" s="228" t="s">
        <v>79</v>
      </c>
      <c r="I4685" s="23"/>
      <c r="J4685" s="23"/>
      <c r="O4685" s="217">
        <f t="shared" si="73"/>
        <v>-2918</v>
      </c>
    </row>
    <row r="4686" spans="2:15" ht="22.95" hidden="1" customHeight="1" x14ac:dyDescent="0.2">
      <c r="B4686" s="228" t="s">
        <v>208</v>
      </c>
      <c r="F4686" s="228" t="s">
        <v>79</v>
      </c>
      <c r="I4686" s="23"/>
      <c r="J4686" s="23"/>
      <c r="O4686" s="217">
        <f t="shared" si="73"/>
        <v>-2918</v>
      </c>
    </row>
    <row r="4687" spans="2:15" ht="22.95" hidden="1" customHeight="1" x14ac:dyDescent="0.2">
      <c r="B4687" s="228" t="s">
        <v>208</v>
      </c>
      <c r="F4687" s="228" t="s">
        <v>79</v>
      </c>
      <c r="I4687" s="23"/>
      <c r="J4687" s="23"/>
      <c r="O4687" s="217">
        <f t="shared" si="73"/>
        <v>-2918</v>
      </c>
    </row>
    <row r="4688" spans="2:15" ht="22.95" hidden="1" customHeight="1" x14ac:dyDescent="0.2">
      <c r="B4688" s="228" t="s">
        <v>208</v>
      </c>
      <c r="F4688" s="228" t="s">
        <v>79</v>
      </c>
      <c r="I4688" s="23"/>
      <c r="J4688" s="23"/>
      <c r="O4688" s="217">
        <f t="shared" si="73"/>
        <v>-2918</v>
      </c>
    </row>
    <row r="4689" spans="2:15" ht="22.95" hidden="1" customHeight="1" x14ac:dyDescent="0.2">
      <c r="B4689" s="228" t="s">
        <v>208</v>
      </c>
      <c r="F4689" s="228" t="s">
        <v>79</v>
      </c>
      <c r="I4689" s="23"/>
      <c r="J4689" s="23"/>
      <c r="O4689" s="217">
        <f t="shared" si="73"/>
        <v>-2918</v>
      </c>
    </row>
    <row r="4690" spans="2:15" ht="22.95" hidden="1" customHeight="1" x14ac:dyDescent="0.2">
      <c r="B4690" s="228" t="s">
        <v>208</v>
      </c>
      <c r="F4690" s="228" t="s">
        <v>79</v>
      </c>
      <c r="I4690" s="23"/>
      <c r="J4690" s="23"/>
      <c r="O4690" s="217">
        <f t="shared" si="73"/>
        <v>-2918</v>
      </c>
    </row>
    <row r="4691" spans="2:15" ht="22.95" hidden="1" customHeight="1" x14ac:dyDescent="0.2">
      <c r="B4691" s="228" t="s">
        <v>208</v>
      </c>
      <c r="F4691" s="228" t="s">
        <v>79</v>
      </c>
      <c r="I4691" s="23"/>
      <c r="J4691" s="23"/>
      <c r="O4691" s="217">
        <f t="shared" si="73"/>
        <v>-2918</v>
      </c>
    </row>
    <row r="4692" spans="2:15" ht="22.95" hidden="1" customHeight="1" x14ac:dyDescent="0.2">
      <c r="B4692" s="228" t="s">
        <v>208</v>
      </c>
      <c r="F4692" s="228" t="s">
        <v>79</v>
      </c>
      <c r="I4692" s="23"/>
      <c r="J4692" s="23"/>
      <c r="O4692" s="217">
        <f t="shared" si="73"/>
        <v>-2918</v>
      </c>
    </row>
    <row r="4693" spans="2:15" ht="22.95" hidden="1" customHeight="1" x14ac:dyDescent="0.2">
      <c r="B4693" s="228" t="s">
        <v>208</v>
      </c>
      <c r="F4693" s="228" t="s">
        <v>79</v>
      </c>
      <c r="I4693" s="23"/>
      <c r="J4693" s="23"/>
      <c r="O4693" s="217">
        <f t="shared" si="73"/>
        <v>-2918</v>
      </c>
    </row>
    <row r="4694" spans="2:15" ht="22.95" hidden="1" customHeight="1" x14ac:dyDescent="0.2">
      <c r="B4694" s="228" t="s">
        <v>208</v>
      </c>
      <c r="F4694" s="228" t="s">
        <v>79</v>
      </c>
      <c r="I4694" s="23"/>
      <c r="J4694" s="23"/>
      <c r="O4694" s="217">
        <f t="shared" si="73"/>
        <v>-2918</v>
      </c>
    </row>
    <row r="4695" spans="2:15" ht="22.95" hidden="1" customHeight="1" x14ac:dyDescent="0.2">
      <c r="B4695" s="228" t="s">
        <v>208</v>
      </c>
      <c r="F4695" s="228" t="s">
        <v>79</v>
      </c>
      <c r="I4695" s="23"/>
      <c r="J4695" s="23"/>
      <c r="O4695" s="217">
        <f t="shared" si="73"/>
        <v>-2918</v>
      </c>
    </row>
    <row r="4696" spans="2:15" ht="22.95" hidden="1" customHeight="1" x14ac:dyDescent="0.2">
      <c r="B4696" s="228" t="s">
        <v>208</v>
      </c>
      <c r="F4696" s="228" t="s">
        <v>79</v>
      </c>
      <c r="I4696" s="23"/>
      <c r="J4696" s="23"/>
      <c r="O4696" s="217">
        <f t="shared" si="73"/>
        <v>-2918</v>
      </c>
    </row>
    <row r="4697" spans="2:15" ht="22.95" hidden="1" customHeight="1" x14ac:dyDescent="0.2">
      <c r="B4697" s="228" t="s">
        <v>208</v>
      </c>
      <c r="F4697" s="228" t="s">
        <v>79</v>
      </c>
      <c r="I4697" s="23"/>
      <c r="J4697" s="23"/>
      <c r="O4697" s="217">
        <f t="shared" si="73"/>
        <v>-2918</v>
      </c>
    </row>
    <row r="4698" spans="2:15" ht="22.95" hidden="1" customHeight="1" x14ac:dyDescent="0.2">
      <c r="B4698" s="228" t="s">
        <v>208</v>
      </c>
      <c r="F4698" s="228" t="s">
        <v>79</v>
      </c>
      <c r="I4698" s="23"/>
      <c r="J4698" s="23"/>
      <c r="O4698" s="217">
        <f t="shared" si="73"/>
        <v>-2918</v>
      </c>
    </row>
    <row r="4699" spans="2:15" ht="22.95" hidden="1" customHeight="1" x14ac:dyDescent="0.2">
      <c r="B4699" s="228" t="s">
        <v>208</v>
      </c>
      <c r="F4699" s="228" t="s">
        <v>79</v>
      </c>
      <c r="I4699" s="23"/>
      <c r="J4699" s="23"/>
      <c r="O4699" s="217">
        <f t="shared" si="73"/>
        <v>-2918</v>
      </c>
    </row>
    <row r="4700" spans="2:15" ht="22.95" hidden="1" customHeight="1" x14ac:dyDescent="0.2">
      <c r="B4700" s="228" t="s">
        <v>208</v>
      </c>
      <c r="F4700" s="228" t="s">
        <v>79</v>
      </c>
      <c r="I4700" s="23"/>
      <c r="J4700" s="23"/>
      <c r="O4700" s="217">
        <f t="shared" si="73"/>
        <v>-2918</v>
      </c>
    </row>
    <row r="4701" spans="2:15" ht="22.95" hidden="1" customHeight="1" x14ac:dyDescent="0.2">
      <c r="B4701" s="228" t="s">
        <v>208</v>
      </c>
      <c r="F4701" s="228" t="s">
        <v>79</v>
      </c>
      <c r="I4701" s="23"/>
      <c r="J4701" s="23"/>
      <c r="O4701" s="217">
        <f t="shared" si="73"/>
        <v>-2918</v>
      </c>
    </row>
    <row r="4702" spans="2:15" ht="22.95" hidden="1" customHeight="1" x14ac:dyDescent="0.2">
      <c r="B4702" s="228" t="s">
        <v>208</v>
      </c>
      <c r="F4702" s="228" t="s">
        <v>79</v>
      </c>
      <c r="I4702" s="23"/>
      <c r="J4702" s="23"/>
      <c r="O4702" s="217">
        <f t="shared" si="73"/>
        <v>-2918</v>
      </c>
    </row>
    <row r="4703" spans="2:15" ht="22.95" hidden="1" customHeight="1" x14ac:dyDescent="0.2">
      <c r="B4703" s="228" t="s">
        <v>208</v>
      </c>
      <c r="F4703" s="228" t="s">
        <v>79</v>
      </c>
      <c r="I4703" s="23"/>
      <c r="J4703" s="23"/>
      <c r="O4703" s="217">
        <f t="shared" si="73"/>
        <v>-2918</v>
      </c>
    </row>
    <row r="4704" spans="2:15" ht="22.95" hidden="1" customHeight="1" x14ac:dyDescent="0.2">
      <c r="B4704" s="228" t="s">
        <v>208</v>
      </c>
      <c r="F4704" s="228" t="s">
        <v>79</v>
      </c>
      <c r="I4704" s="23"/>
      <c r="J4704" s="23"/>
      <c r="O4704" s="217">
        <f t="shared" si="73"/>
        <v>-2918</v>
      </c>
    </row>
    <row r="4705" spans="2:15" ht="22.95" hidden="1" customHeight="1" x14ac:dyDescent="0.2">
      <c r="B4705" s="228" t="s">
        <v>208</v>
      </c>
      <c r="F4705" s="228" t="s">
        <v>79</v>
      </c>
      <c r="I4705" s="23"/>
      <c r="J4705" s="23"/>
      <c r="O4705" s="217">
        <f t="shared" si="73"/>
        <v>-2918</v>
      </c>
    </row>
    <row r="4706" spans="2:15" ht="22.95" hidden="1" customHeight="1" x14ac:dyDescent="0.2">
      <c r="B4706" s="228" t="s">
        <v>208</v>
      </c>
      <c r="F4706" s="228" t="s">
        <v>79</v>
      </c>
      <c r="I4706" s="23"/>
      <c r="J4706" s="23"/>
      <c r="O4706" s="217">
        <f t="shared" si="73"/>
        <v>-2918</v>
      </c>
    </row>
    <row r="4707" spans="2:15" ht="22.95" hidden="1" customHeight="1" x14ac:dyDescent="0.2">
      <c r="B4707" s="228" t="s">
        <v>208</v>
      </c>
      <c r="F4707" s="228" t="s">
        <v>79</v>
      </c>
      <c r="I4707" s="23"/>
      <c r="J4707" s="23"/>
      <c r="O4707" s="217">
        <f t="shared" ref="O4707:O4770" si="74">O4706+M4707-N4707</f>
        <v>-2918</v>
      </c>
    </row>
    <row r="4708" spans="2:15" ht="22.95" hidden="1" customHeight="1" x14ac:dyDescent="0.2">
      <c r="B4708" s="228" t="s">
        <v>208</v>
      </c>
      <c r="F4708" s="228" t="s">
        <v>79</v>
      </c>
      <c r="I4708" s="23"/>
      <c r="J4708" s="23"/>
      <c r="O4708" s="217">
        <f t="shared" si="74"/>
        <v>-2918</v>
      </c>
    </row>
    <row r="4709" spans="2:15" ht="22.95" hidden="1" customHeight="1" x14ac:dyDescent="0.2">
      <c r="B4709" s="228" t="s">
        <v>208</v>
      </c>
      <c r="F4709" s="228" t="s">
        <v>79</v>
      </c>
      <c r="I4709" s="23"/>
      <c r="J4709" s="23"/>
      <c r="O4709" s="217">
        <f t="shared" si="74"/>
        <v>-2918</v>
      </c>
    </row>
    <row r="4710" spans="2:15" ht="22.95" hidden="1" customHeight="1" x14ac:dyDescent="0.2">
      <c r="B4710" s="228" t="s">
        <v>208</v>
      </c>
      <c r="F4710" s="228" t="s">
        <v>79</v>
      </c>
      <c r="I4710" s="23"/>
      <c r="J4710" s="23"/>
      <c r="O4710" s="217">
        <f t="shared" si="74"/>
        <v>-2918</v>
      </c>
    </row>
    <row r="4711" spans="2:15" ht="22.95" hidden="1" customHeight="1" x14ac:dyDescent="0.2">
      <c r="B4711" s="228" t="s">
        <v>208</v>
      </c>
      <c r="F4711" s="228" t="s">
        <v>79</v>
      </c>
      <c r="I4711" s="23"/>
      <c r="J4711" s="23"/>
      <c r="O4711" s="217">
        <f t="shared" si="74"/>
        <v>-2918</v>
      </c>
    </row>
    <row r="4712" spans="2:15" ht="22.95" hidden="1" customHeight="1" x14ac:dyDescent="0.2">
      <c r="B4712" s="228" t="s">
        <v>208</v>
      </c>
      <c r="F4712" s="228" t="s">
        <v>79</v>
      </c>
      <c r="I4712" s="23"/>
      <c r="J4712" s="23"/>
      <c r="O4712" s="217">
        <f t="shared" si="74"/>
        <v>-2918</v>
      </c>
    </row>
    <row r="4713" spans="2:15" ht="22.95" hidden="1" customHeight="1" x14ac:dyDescent="0.2">
      <c r="B4713" s="228" t="s">
        <v>208</v>
      </c>
      <c r="F4713" s="228" t="s">
        <v>79</v>
      </c>
      <c r="I4713" s="23"/>
      <c r="J4713" s="23"/>
      <c r="O4713" s="217">
        <f t="shared" si="74"/>
        <v>-2918</v>
      </c>
    </row>
    <row r="4714" spans="2:15" ht="22.95" hidden="1" customHeight="1" x14ac:dyDescent="0.2">
      <c r="B4714" s="228" t="s">
        <v>208</v>
      </c>
      <c r="F4714" s="228" t="s">
        <v>79</v>
      </c>
      <c r="I4714" s="23"/>
      <c r="J4714" s="23"/>
      <c r="O4714" s="217">
        <f t="shared" si="74"/>
        <v>-2918</v>
      </c>
    </row>
    <row r="4715" spans="2:15" ht="22.95" hidden="1" customHeight="1" x14ac:dyDescent="0.2">
      <c r="B4715" s="228" t="s">
        <v>208</v>
      </c>
      <c r="F4715" s="228" t="s">
        <v>79</v>
      </c>
      <c r="I4715" s="23"/>
      <c r="J4715" s="23"/>
      <c r="O4715" s="217">
        <f t="shared" si="74"/>
        <v>-2918</v>
      </c>
    </row>
    <row r="4716" spans="2:15" ht="22.95" hidden="1" customHeight="1" x14ac:dyDescent="0.2">
      <c r="B4716" s="228" t="s">
        <v>208</v>
      </c>
      <c r="F4716" s="228" t="s">
        <v>79</v>
      </c>
      <c r="I4716" s="23"/>
      <c r="J4716" s="23"/>
      <c r="O4716" s="217">
        <f t="shared" si="74"/>
        <v>-2918</v>
      </c>
    </row>
    <row r="4717" spans="2:15" ht="22.95" hidden="1" customHeight="1" x14ac:dyDescent="0.2">
      <c r="B4717" s="228" t="s">
        <v>208</v>
      </c>
      <c r="F4717" s="228" t="s">
        <v>79</v>
      </c>
      <c r="I4717" s="23"/>
      <c r="J4717" s="23"/>
      <c r="O4717" s="217">
        <f t="shared" si="74"/>
        <v>-2918</v>
      </c>
    </row>
    <row r="4718" spans="2:15" ht="22.95" hidden="1" customHeight="1" x14ac:dyDescent="0.2">
      <c r="B4718" s="228" t="s">
        <v>208</v>
      </c>
      <c r="F4718" s="228" t="s">
        <v>79</v>
      </c>
      <c r="I4718" s="23"/>
      <c r="J4718" s="23"/>
      <c r="O4718" s="217">
        <f t="shared" si="74"/>
        <v>-2918</v>
      </c>
    </row>
    <row r="4719" spans="2:15" ht="22.95" hidden="1" customHeight="1" x14ac:dyDescent="0.2">
      <c r="B4719" s="228" t="s">
        <v>208</v>
      </c>
      <c r="F4719" s="228" t="s">
        <v>79</v>
      </c>
      <c r="I4719" s="23"/>
      <c r="J4719" s="23"/>
      <c r="O4719" s="217">
        <f t="shared" si="74"/>
        <v>-2918</v>
      </c>
    </row>
    <row r="4720" spans="2:15" ht="22.95" hidden="1" customHeight="1" x14ac:dyDescent="0.2">
      <c r="B4720" s="228" t="s">
        <v>208</v>
      </c>
      <c r="F4720" s="228" t="s">
        <v>79</v>
      </c>
      <c r="I4720" s="23"/>
      <c r="J4720" s="23"/>
      <c r="O4720" s="217">
        <f t="shared" si="74"/>
        <v>-2918</v>
      </c>
    </row>
    <row r="4721" spans="2:15" ht="22.95" hidden="1" customHeight="1" x14ac:dyDescent="0.2">
      <c r="B4721" s="228" t="s">
        <v>208</v>
      </c>
      <c r="F4721" s="228" t="s">
        <v>79</v>
      </c>
      <c r="I4721" s="23"/>
      <c r="J4721" s="23"/>
      <c r="O4721" s="217">
        <f t="shared" si="74"/>
        <v>-2918</v>
      </c>
    </row>
    <row r="4722" spans="2:15" ht="22.95" hidden="1" customHeight="1" x14ac:dyDescent="0.2">
      <c r="B4722" s="228" t="s">
        <v>208</v>
      </c>
      <c r="F4722" s="228" t="s">
        <v>79</v>
      </c>
      <c r="I4722" s="23"/>
      <c r="J4722" s="23"/>
      <c r="O4722" s="217">
        <f t="shared" si="74"/>
        <v>-2918</v>
      </c>
    </row>
    <row r="4723" spans="2:15" ht="22.95" hidden="1" customHeight="1" x14ac:dyDescent="0.2">
      <c r="B4723" s="228" t="s">
        <v>208</v>
      </c>
      <c r="F4723" s="228" t="s">
        <v>79</v>
      </c>
      <c r="I4723" s="23"/>
      <c r="J4723" s="23"/>
      <c r="O4723" s="217">
        <f t="shared" si="74"/>
        <v>-2918</v>
      </c>
    </row>
    <row r="4724" spans="2:15" ht="22.95" hidden="1" customHeight="1" x14ac:dyDescent="0.2">
      <c r="B4724" s="228" t="s">
        <v>208</v>
      </c>
      <c r="F4724" s="228" t="s">
        <v>79</v>
      </c>
      <c r="I4724" s="23"/>
      <c r="J4724" s="23"/>
      <c r="O4724" s="217">
        <f t="shared" si="74"/>
        <v>-2918</v>
      </c>
    </row>
    <row r="4725" spans="2:15" ht="22.95" hidden="1" customHeight="1" x14ac:dyDescent="0.2">
      <c r="B4725" s="228" t="s">
        <v>208</v>
      </c>
      <c r="F4725" s="228" t="s">
        <v>79</v>
      </c>
      <c r="I4725" s="23"/>
      <c r="J4725" s="23"/>
      <c r="O4725" s="217">
        <f t="shared" si="74"/>
        <v>-2918</v>
      </c>
    </row>
    <row r="4726" spans="2:15" ht="22.95" hidden="1" customHeight="1" x14ac:dyDescent="0.2">
      <c r="B4726" s="228" t="s">
        <v>208</v>
      </c>
      <c r="F4726" s="228" t="s">
        <v>79</v>
      </c>
      <c r="I4726" s="23"/>
      <c r="J4726" s="23"/>
      <c r="O4726" s="217">
        <f t="shared" si="74"/>
        <v>-2918</v>
      </c>
    </row>
    <row r="4727" spans="2:15" ht="22.95" hidden="1" customHeight="1" x14ac:dyDescent="0.2">
      <c r="B4727" s="228" t="s">
        <v>208</v>
      </c>
      <c r="F4727" s="228" t="s">
        <v>79</v>
      </c>
      <c r="I4727" s="23"/>
      <c r="J4727" s="23"/>
      <c r="O4727" s="217">
        <f t="shared" si="74"/>
        <v>-2918</v>
      </c>
    </row>
    <row r="4728" spans="2:15" ht="22.95" hidden="1" customHeight="1" x14ac:dyDescent="0.2">
      <c r="B4728" s="228" t="s">
        <v>208</v>
      </c>
      <c r="F4728" s="228" t="s">
        <v>79</v>
      </c>
      <c r="I4728" s="23"/>
      <c r="J4728" s="23"/>
      <c r="O4728" s="217">
        <f t="shared" si="74"/>
        <v>-2918</v>
      </c>
    </row>
    <row r="4729" spans="2:15" ht="22.95" hidden="1" customHeight="1" x14ac:dyDescent="0.2">
      <c r="B4729" s="228" t="s">
        <v>208</v>
      </c>
      <c r="F4729" s="228" t="s">
        <v>79</v>
      </c>
      <c r="I4729" s="23"/>
      <c r="J4729" s="23"/>
      <c r="O4729" s="217">
        <f t="shared" si="74"/>
        <v>-2918</v>
      </c>
    </row>
    <row r="4730" spans="2:15" ht="22.95" hidden="1" customHeight="1" x14ac:dyDescent="0.2">
      <c r="B4730" s="228" t="s">
        <v>208</v>
      </c>
      <c r="F4730" s="228" t="s">
        <v>79</v>
      </c>
      <c r="I4730" s="23"/>
      <c r="J4730" s="23"/>
      <c r="O4730" s="217">
        <f t="shared" si="74"/>
        <v>-2918</v>
      </c>
    </row>
    <row r="4731" spans="2:15" ht="22.95" hidden="1" customHeight="1" x14ac:dyDescent="0.2">
      <c r="B4731" s="228" t="s">
        <v>208</v>
      </c>
      <c r="F4731" s="228" t="s">
        <v>79</v>
      </c>
      <c r="I4731" s="23"/>
      <c r="J4731" s="23"/>
      <c r="O4731" s="217">
        <f t="shared" si="74"/>
        <v>-2918</v>
      </c>
    </row>
    <row r="4732" spans="2:15" ht="22.95" hidden="1" customHeight="1" x14ac:dyDescent="0.2">
      <c r="B4732" s="228" t="s">
        <v>208</v>
      </c>
      <c r="F4732" s="228" t="s">
        <v>79</v>
      </c>
      <c r="I4732" s="23"/>
      <c r="J4732" s="23"/>
      <c r="O4732" s="217">
        <f t="shared" si="74"/>
        <v>-2918</v>
      </c>
    </row>
    <row r="4733" spans="2:15" ht="22.95" hidden="1" customHeight="1" x14ac:dyDescent="0.2">
      <c r="B4733" s="228" t="s">
        <v>208</v>
      </c>
      <c r="F4733" s="228" t="s">
        <v>79</v>
      </c>
      <c r="I4733" s="23"/>
      <c r="J4733" s="23"/>
      <c r="O4733" s="217">
        <f t="shared" si="74"/>
        <v>-2918</v>
      </c>
    </row>
    <row r="4734" spans="2:15" ht="22.95" hidden="1" customHeight="1" x14ac:dyDescent="0.2">
      <c r="B4734" s="228" t="s">
        <v>208</v>
      </c>
      <c r="F4734" s="228" t="s">
        <v>79</v>
      </c>
      <c r="I4734" s="23"/>
      <c r="J4734" s="23"/>
      <c r="O4734" s="217">
        <f t="shared" si="74"/>
        <v>-2918</v>
      </c>
    </row>
    <row r="4735" spans="2:15" ht="22.95" hidden="1" customHeight="1" x14ac:dyDescent="0.2">
      <c r="B4735" s="228" t="s">
        <v>208</v>
      </c>
      <c r="F4735" s="228" t="s">
        <v>79</v>
      </c>
      <c r="I4735" s="23"/>
      <c r="J4735" s="23"/>
      <c r="O4735" s="217">
        <f t="shared" si="74"/>
        <v>-2918</v>
      </c>
    </row>
    <row r="4736" spans="2:15" ht="22.95" hidden="1" customHeight="1" x14ac:dyDescent="0.2">
      <c r="B4736" s="228" t="s">
        <v>208</v>
      </c>
      <c r="F4736" s="228" t="s">
        <v>79</v>
      </c>
      <c r="I4736" s="23"/>
      <c r="J4736" s="23"/>
      <c r="O4736" s="217">
        <f t="shared" si="74"/>
        <v>-2918</v>
      </c>
    </row>
    <row r="4737" spans="2:15" ht="22.95" hidden="1" customHeight="1" x14ac:dyDescent="0.2">
      <c r="B4737" s="228" t="s">
        <v>208</v>
      </c>
      <c r="F4737" s="228" t="s">
        <v>79</v>
      </c>
      <c r="I4737" s="23"/>
      <c r="J4737" s="23"/>
      <c r="O4737" s="217">
        <f t="shared" si="74"/>
        <v>-2918</v>
      </c>
    </row>
    <row r="4738" spans="2:15" ht="22.95" hidden="1" customHeight="1" x14ac:dyDescent="0.2">
      <c r="B4738" s="228" t="s">
        <v>208</v>
      </c>
      <c r="F4738" s="228" t="s">
        <v>79</v>
      </c>
      <c r="I4738" s="23"/>
      <c r="J4738" s="23"/>
      <c r="O4738" s="217">
        <f t="shared" si="74"/>
        <v>-2918</v>
      </c>
    </row>
    <row r="4739" spans="2:15" ht="22.95" hidden="1" customHeight="1" x14ac:dyDescent="0.2">
      <c r="B4739" s="228" t="s">
        <v>208</v>
      </c>
      <c r="F4739" s="228" t="s">
        <v>79</v>
      </c>
      <c r="I4739" s="23"/>
      <c r="J4739" s="23"/>
      <c r="O4739" s="217">
        <f t="shared" si="74"/>
        <v>-2918</v>
      </c>
    </row>
    <row r="4740" spans="2:15" ht="22.95" hidden="1" customHeight="1" x14ac:dyDescent="0.2">
      <c r="B4740" s="228" t="s">
        <v>208</v>
      </c>
      <c r="F4740" s="228" t="s">
        <v>79</v>
      </c>
      <c r="I4740" s="23"/>
      <c r="J4740" s="23"/>
      <c r="O4740" s="217">
        <f t="shared" si="74"/>
        <v>-2918</v>
      </c>
    </row>
    <row r="4741" spans="2:15" ht="22.95" hidden="1" customHeight="1" x14ac:dyDescent="0.2">
      <c r="B4741" s="228" t="s">
        <v>208</v>
      </c>
      <c r="F4741" s="228" t="s">
        <v>79</v>
      </c>
      <c r="I4741" s="23"/>
      <c r="J4741" s="23"/>
      <c r="O4741" s="217">
        <f t="shared" si="74"/>
        <v>-2918</v>
      </c>
    </row>
    <row r="4742" spans="2:15" ht="22.95" hidden="1" customHeight="1" x14ac:dyDescent="0.2">
      <c r="B4742" s="228" t="s">
        <v>208</v>
      </c>
      <c r="F4742" s="228" t="s">
        <v>79</v>
      </c>
      <c r="I4742" s="23"/>
      <c r="J4742" s="23"/>
      <c r="O4742" s="217">
        <f t="shared" si="74"/>
        <v>-2918</v>
      </c>
    </row>
    <row r="4743" spans="2:15" ht="22.95" hidden="1" customHeight="1" x14ac:dyDescent="0.2">
      <c r="B4743" s="228" t="s">
        <v>208</v>
      </c>
      <c r="F4743" s="228" t="s">
        <v>79</v>
      </c>
      <c r="I4743" s="23"/>
      <c r="J4743" s="23"/>
      <c r="O4743" s="217">
        <f t="shared" si="74"/>
        <v>-2918</v>
      </c>
    </row>
    <row r="4744" spans="2:15" ht="22.95" hidden="1" customHeight="1" x14ac:dyDescent="0.2">
      <c r="B4744" s="228" t="s">
        <v>208</v>
      </c>
      <c r="F4744" s="228" t="s">
        <v>79</v>
      </c>
      <c r="I4744" s="23"/>
      <c r="J4744" s="23"/>
      <c r="O4744" s="217">
        <f t="shared" si="74"/>
        <v>-2918</v>
      </c>
    </row>
    <row r="4745" spans="2:15" ht="22.95" hidden="1" customHeight="1" x14ac:dyDescent="0.2">
      <c r="B4745" s="228" t="s">
        <v>208</v>
      </c>
      <c r="F4745" s="228" t="s">
        <v>79</v>
      </c>
      <c r="I4745" s="23"/>
      <c r="J4745" s="23"/>
      <c r="O4745" s="217">
        <f t="shared" si="74"/>
        <v>-2918</v>
      </c>
    </row>
    <row r="4746" spans="2:15" ht="22.95" hidden="1" customHeight="1" x14ac:dyDescent="0.2">
      <c r="B4746" s="228" t="s">
        <v>208</v>
      </c>
      <c r="F4746" s="228" t="s">
        <v>79</v>
      </c>
      <c r="I4746" s="23"/>
      <c r="J4746" s="23"/>
      <c r="O4746" s="217">
        <f t="shared" si="74"/>
        <v>-2918</v>
      </c>
    </row>
    <row r="4747" spans="2:15" ht="22.95" hidden="1" customHeight="1" x14ac:dyDescent="0.2">
      <c r="B4747" s="228" t="s">
        <v>208</v>
      </c>
      <c r="F4747" s="228" t="s">
        <v>79</v>
      </c>
      <c r="I4747" s="23"/>
      <c r="J4747" s="23"/>
      <c r="O4747" s="217">
        <f t="shared" si="74"/>
        <v>-2918</v>
      </c>
    </row>
    <row r="4748" spans="2:15" ht="22.95" hidden="1" customHeight="1" x14ac:dyDescent="0.2">
      <c r="B4748" s="228" t="s">
        <v>208</v>
      </c>
      <c r="F4748" s="228" t="s">
        <v>79</v>
      </c>
      <c r="I4748" s="23"/>
      <c r="J4748" s="23"/>
      <c r="O4748" s="217">
        <f t="shared" si="74"/>
        <v>-2918</v>
      </c>
    </row>
    <row r="4749" spans="2:15" ht="22.95" hidden="1" customHeight="1" x14ac:dyDescent="0.2">
      <c r="B4749" s="228" t="s">
        <v>208</v>
      </c>
      <c r="F4749" s="228" t="s">
        <v>79</v>
      </c>
      <c r="I4749" s="23"/>
      <c r="J4749" s="23"/>
      <c r="O4749" s="217">
        <f t="shared" si="74"/>
        <v>-2918</v>
      </c>
    </row>
    <row r="4750" spans="2:15" ht="22.95" hidden="1" customHeight="1" x14ac:dyDescent="0.2">
      <c r="B4750" s="228" t="s">
        <v>208</v>
      </c>
      <c r="F4750" s="228" t="s">
        <v>79</v>
      </c>
      <c r="I4750" s="23"/>
      <c r="J4750" s="23"/>
      <c r="O4750" s="217">
        <f t="shared" si="74"/>
        <v>-2918</v>
      </c>
    </row>
    <row r="4751" spans="2:15" ht="22.95" hidden="1" customHeight="1" x14ac:dyDescent="0.2">
      <c r="B4751" s="228" t="s">
        <v>208</v>
      </c>
      <c r="F4751" s="228" t="s">
        <v>79</v>
      </c>
      <c r="I4751" s="23"/>
      <c r="J4751" s="23"/>
      <c r="O4751" s="217">
        <f t="shared" si="74"/>
        <v>-2918</v>
      </c>
    </row>
    <row r="4752" spans="2:15" ht="22.95" hidden="1" customHeight="1" x14ac:dyDescent="0.2">
      <c r="B4752" s="228" t="s">
        <v>208</v>
      </c>
      <c r="F4752" s="228" t="s">
        <v>79</v>
      </c>
      <c r="I4752" s="23"/>
      <c r="J4752" s="23"/>
      <c r="O4752" s="217">
        <f t="shared" si="74"/>
        <v>-2918</v>
      </c>
    </row>
    <row r="4753" spans="2:15" ht="22.95" hidden="1" customHeight="1" x14ac:dyDescent="0.2">
      <c r="B4753" s="228" t="s">
        <v>208</v>
      </c>
      <c r="F4753" s="228" t="s">
        <v>79</v>
      </c>
      <c r="I4753" s="23"/>
      <c r="J4753" s="23"/>
      <c r="O4753" s="217">
        <f t="shared" si="74"/>
        <v>-2918</v>
      </c>
    </row>
    <row r="4754" spans="2:15" ht="22.95" hidden="1" customHeight="1" x14ac:dyDescent="0.2">
      <c r="B4754" s="228" t="s">
        <v>208</v>
      </c>
      <c r="F4754" s="228" t="s">
        <v>79</v>
      </c>
      <c r="I4754" s="23"/>
      <c r="J4754" s="23"/>
      <c r="O4754" s="217">
        <f t="shared" si="74"/>
        <v>-2918</v>
      </c>
    </row>
    <row r="4755" spans="2:15" ht="22.95" hidden="1" customHeight="1" x14ac:dyDescent="0.2">
      <c r="B4755" s="228" t="s">
        <v>208</v>
      </c>
      <c r="F4755" s="228" t="s">
        <v>79</v>
      </c>
      <c r="I4755" s="23"/>
      <c r="J4755" s="23"/>
      <c r="O4755" s="217">
        <f t="shared" si="74"/>
        <v>-2918</v>
      </c>
    </row>
    <row r="4756" spans="2:15" ht="22.95" hidden="1" customHeight="1" x14ac:dyDescent="0.2">
      <c r="B4756" s="228" t="s">
        <v>208</v>
      </c>
      <c r="F4756" s="228" t="s">
        <v>79</v>
      </c>
      <c r="I4756" s="23"/>
      <c r="J4756" s="23"/>
      <c r="O4756" s="217">
        <f t="shared" si="74"/>
        <v>-2918</v>
      </c>
    </row>
    <row r="4757" spans="2:15" ht="22.95" hidden="1" customHeight="1" x14ac:dyDescent="0.2">
      <c r="B4757" s="228" t="s">
        <v>208</v>
      </c>
      <c r="F4757" s="228" t="s">
        <v>79</v>
      </c>
      <c r="I4757" s="23"/>
      <c r="J4757" s="23"/>
      <c r="O4757" s="217">
        <f t="shared" si="74"/>
        <v>-2918</v>
      </c>
    </row>
    <row r="4758" spans="2:15" ht="22.95" hidden="1" customHeight="1" x14ac:dyDescent="0.2">
      <c r="B4758" s="228" t="s">
        <v>208</v>
      </c>
      <c r="F4758" s="228" t="s">
        <v>79</v>
      </c>
      <c r="I4758" s="23"/>
      <c r="J4758" s="23"/>
      <c r="O4758" s="217">
        <f t="shared" si="74"/>
        <v>-2918</v>
      </c>
    </row>
    <row r="4759" spans="2:15" ht="22.95" hidden="1" customHeight="1" x14ac:dyDescent="0.2">
      <c r="B4759" s="228" t="s">
        <v>208</v>
      </c>
      <c r="F4759" s="228" t="s">
        <v>79</v>
      </c>
      <c r="I4759" s="23"/>
      <c r="J4759" s="23"/>
      <c r="O4759" s="217">
        <f t="shared" si="74"/>
        <v>-2918</v>
      </c>
    </row>
    <row r="4760" spans="2:15" ht="22.95" hidden="1" customHeight="1" x14ac:dyDescent="0.2">
      <c r="B4760" s="228" t="s">
        <v>208</v>
      </c>
      <c r="F4760" s="228" t="s">
        <v>79</v>
      </c>
      <c r="I4760" s="23"/>
      <c r="J4760" s="23"/>
      <c r="O4760" s="217">
        <f t="shared" si="74"/>
        <v>-2918</v>
      </c>
    </row>
    <row r="4761" spans="2:15" ht="22.95" hidden="1" customHeight="1" x14ac:dyDescent="0.2">
      <c r="B4761" s="228" t="s">
        <v>208</v>
      </c>
      <c r="F4761" s="228" t="s">
        <v>79</v>
      </c>
      <c r="I4761" s="23"/>
      <c r="J4761" s="23"/>
      <c r="O4761" s="217">
        <f t="shared" si="74"/>
        <v>-2918</v>
      </c>
    </row>
    <row r="4762" spans="2:15" ht="22.95" hidden="1" customHeight="1" x14ac:dyDescent="0.2">
      <c r="B4762" s="228" t="s">
        <v>208</v>
      </c>
      <c r="F4762" s="228" t="s">
        <v>79</v>
      </c>
      <c r="I4762" s="23"/>
      <c r="J4762" s="23"/>
      <c r="O4762" s="217">
        <f t="shared" si="74"/>
        <v>-2918</v>
      </c>
    </row>
    <row r="4763" spans="2:15" ht="22.95" hidden="1" customHeight="1" x14ac:dyDescent="0.2">
      <c r="B4763" s="228" t="s">
        <v>208</v>
      </c>
      <c r="F4763" s="228" t="s">
        <v>79</v>
      </c>
      <c r="I4763" s="23"/>
      <c r="J4763" s="23"/>
      <c r="O4763" s="217">
        <f t="shared" si="74"/>
        <v>-2918</v>
      </c>
    </row>
    <row r="4764" spans="2:15" ht="22.95" hidden="1" customHeight="1" x14ac:dyDescent="0.2">
      <c r="B4764" s="228" t="s">
        <v>208</v>
      </c>
      <c r="F4764" s="228" t="s">
        <v>79</v>
      </c>
      <c r="I4764" s="23"/>
      <c r="J4764" s="23"/>
      <c r="O4764" s="217">
        <f t="shared" si="74"/>
        <v>-2918</v>
      </c>
    </row>
    <row r="4765" spans="2:15" ht="22.95" hidden="1" customHeight="1" x14ac:dyDescent="0.2">
      <c r="B4765" s="228" t="s">
        <v>208</v>
      </c>
      <c r="F4765" s="228" t="s">
        <v>79</v>
      </c>
      <c r="I4765" s="23"/>
      <c r="J4765" s="23"/>
      <c r="O4765" s="217">
        <f t="shared" si="74"/>
        <v>-2918</v>
      </c>
    </row>
    <row r="4766" spans="2:15" ht="22.95" hidden="1" customHeight="1" x14ac:dyDescent="0.2">
      <c r="B4766" s="228" t="s">
        <v>208</v>
      </c>
      <c r="F4766" s="228" t="s">
        <v>79</v>
      </c>
      <c r="I4766" s="23"/>
      <c r="J4766" s="23"/>
      <c r="O4766" s="217">
        <f t="shared" si="74"/>
        <v>-2918</v>
      </c>
    </row>
    <row r="4767" spans="2:15" ht="22.95" hidden="1" customHeight="1" x14ac:dyDescent="0.2">
      <c r="B4767" s="228" t="s">
        <v>208</v>
      </c>
      <c r="F4767" s="228" t="s">
        <v>79</v>
      </c>
      <c r="I4767" s="23"/>
      <c r="J4767" s="23"/>
      <c r="O4767" s="217">
        <f t="shared" si="74"/>
        <v>-2918</v>
      </c>
    </row>
    <row r="4768" spans="2:15" ht="22.95" hidden="1" customHeight="1" x14ac:dyDescent="0.2">
      <c r="B4768" s="228" t="s">
        <v>208</v>
      </c>
      <c r="F4768" s="228" t="s">
        <v>79</v>
      </c>
      <c r="I4768" s="23"/>
      <c r="J4768" s="23"/>
      <c r="O4768" s="217">
        <f t="shared" si="74"/>
        <v>-2918</v>
      </c>
    </row>
    <row r="4769" spans="2:15" ht="22.95" hidden="1" customHeight="1" x14ac:dyDescent="0.2">
      <c r="B4769" s="228" t="s">
        <v>208</v>
      </c>
      <c r="F4769" s="228" t="s">
        <v>79</v>
      </c>
      <c r="I4769" s="23"/>
      <c r="J4769" s="23"/>
      <c r="O4769" s="217">
        <f t="shared" si="74"/>
        <v>-2918</v>
      </c>
    </row>
    <row r="4770" spans="2:15" ht="22.95" hidden="1" customHeight="1" x14ac:dyDescent="0.2">
      <c r="B4770" s="228" t="s">
        <v>208</v>
      </c>
      <c r="F4770" s="228" t="s">
        <v>79</v>
      </c>
      <c r="I4770" s="23"/>
      <c r="J4770" s="23"/>
      <c r="O4770" s="217">
        <f t="shared" si="74"/>
        <v>-2918</v>
      </c>
    </row>
    <row r="4771" spans="2:15" ht="22.95" hidden="1" customHeight="1" x14ac:dyDescent="0.2">
      <c r="B4771" s="228" t="s">
        <v>208</v>
      </c>
      <c r="F4771" s="228" t="s">
        <v>79</v>
      </c>
      <c r="I4771" s="23"/>
      <c r="J4771" s="23"/>
      <c r="O4771" s="217">
        <f t="shared" ref="O4771:O4834" si="75">O4770+M4771-N4771</f>
        <v>-2918</v>
      </c>
    </row>
    <row r="4772" spans="2:15" ht="22.95" hidden="1" customHeight="1" x14ac:dyDescent="0.2">
      <c r="B4772" s="228" t="s">
        <v>208</v>
      </c>
      <c r="F4772" s="228" t="s">
        <v>79</v>
      </c>
      <c r="I4772" s="23"/>
      <c r="J4772" s="23"/>
      <c r="O4772" s="217">
        <f t="shared" si="75"/>
        <v>-2918</v>
      </c>
    </row>
    <row r="4773" spans="2:15" ht="22.95" hidden="1" customHeight="1" x14ac:dyDescent="0.2">
      <c r="B4773" s="228" t="s">
        <v>208</v>
      </c>
      <c r="F4773" s="228" t="s">
        <v>79</v>
      </c>
      <c r="I4773" s="23"/>
      <c r="J4773" s="23"/>
      <c r="O4773" s="217">
        <f t="shared" si="75"/>
        <v>-2918</v>
      </c>
    </row>
    <row r="4774" spans="2:15" ht="22.95" hidden="1" customHeight="1" x14ac:dyDescent="0.2">
      <c r="B4774" s="228" t="s">
        <v>208</v>
      </c>
      <c r="F4774" s="228" t="s">
        <v>79</v>
      </c>
      <c r="I4774" s="23"/>
      <c r="J4774" s="23"/>
      <c r="O4774" s="217">
        <f t="shared" si="75"/>
        <v>-2918</v>
      </c>
    </row>
    <row r="4775" spans="2:15" ht="22.95" hidden="1" customHeight="1" x14ac:dyDescent="0.2">
      <c r="B4775" s="228" t="s">
        <v>208</v>
      </c>
      <c r="F4775" s="228" t="s">
        <v>79</v>
      </c>
      <c r="I4775" s="23"/>
      <c r="J4775" s="23"/>
      <c r="O4775" s="217">
        <f t="shared" si="75"/>
        <v>-2918</v>
      </c>
    </row>
    <row r="4776" spans="2:15" ht="22.95" hidden="1" customHeight="1" x14ac:dyDescent="0.2">
      <c r="B4776" s="228" t="s">
        <v>208</v>
      </c>
      <c r="F4776" s="228" t="s">
        <v>79</v>
      </c>
      <c r="I4776" s="23"/>
      <c r="J4776" s="23"/>
      <c r="O4776" s="217">
        <f t="shared" si="75"/>
        <v>-2918</v>
      </c>
    </row>
    <row r="4777" spans="2:15" ht="22.95" hidden="1" customHeight="1" x14ac:dyDescent="0.2">
      <c r="B4777" s="228" t="s">
        <v>208</v>
      </c>
      <c r="F4777" s="228" t="s">
        <v>79</v>
      </c>
      <c r="I4777" s="23"/>
      <c r="J4777" s="23"/>
      <c r="O4777" s="217">
        <f t="shared" si="75"/>
        <v>-2918</v>
      </c>
    </row>
    <row r="4778" spans="2:15" ht="22.95" hidden="1" customHeight="1" x14ac:dyDescent="0.2">
      <c r="B4778" s="228" t="s">
        <v>208</v>
      </c>
      <c r="F4778" s="228" t="s">
        <v>79</v>
      </c>
      <c r="I4778" s="23"/>
      <c r="J4778" s="23"/>
      <c r="O4778" s="217">
        <f t="shared" si="75"/>
        <v>-2918</v>
      </c>
    </row>
    <row r="4779" spans="2:15" ht="22.95" hidden="1" customHeight="1" x14ac:dyDescent="0.2">
      <c r="B4779" s="228" t="s">
        <v>208</v>
      </c>
      <c r="F4779" s="228" t="s">
        <v>79</v>
      </c>
      <c r="I4779" s="23"/>
      <c r="J4779" s="23"/>
      <c r="O4779" s="217">
        <f t="shared" si="75"/>
        <v>-2918</v>
      </c>
    </row>
    <row r="4780" spans="2:15" ht="22.95" hidden="1" customHeight="1" x14ac:dyDescent="0.2">
      <c r="B4780" s="228" t="s">
        <v>208</v>
      </c>
      <c r="F4780" s="228" t="s">
        <v>79</v>
      </c>
      <c r="I4780" s="23"/>
      <c r="J4780" s="23"/>
      <c r="O4780" s="217">
        <f t="shared" si="75"/>
        <v>-2918</v>
      </c>
    </row>
    <row r="4781" spans="2:15" ht="22.95" hidden="1" customHeight="1" x14ac:dyDescent="0.2">
      <c r="B4781" s="228" t="s">
        <v>208</v>
      </c>
      <c r="F4781" s="228" t="s">
        <v>79</v>
      </c>
      <c r="I4781" s="23"/>
      <c r="J4781" s="23"/>
      <c r="O4781" s="217">
        <f t="shared" si="75"/>
        <v>-2918</v>
      </c>
    </row>
    <row r="4782" spans="2:15" ht="22.95" hidden="1" customHeight="1" x14ac:dyDescent="0.2">
      <c r="B4782" s="228" t="s">
        <v>208</v>
      </c>
      <c r="F4782" s="228" t="s">
        <v>79</v>
      </c>
      <c r="I4782" s="23"/>
      <c r="J4782" s="23"/>
      <c r="O4782" s="217">
        <f t="shared" si="75"/>
        <v>-2918</v>
      </c>
    </row>
    <row r="4783" spans="2:15" ht="22.95" hidden="1" customHeight="1" x14ac:dyDescent="0.2">
      <c r="B4783" s="228" t="s">
        <v>208</v>
      </c>
      <c r="F4783" s="228" t="s">
        <v>79</v>
      </c>
      <c r="I4783" s="23"/>
      <c r="J4783" s="23"/>
      <c r="O4783" s="217">
        <f t="shared" si="75"/>
        <v>-2918</v>
      </c>
    </row>
    <row r="4784" spans="2:15" ht="22.95" hidden="1" customHeight="1" x14ac:dyDescent="0.2">
      <c r="B4784" s="228" t="s">
        <v>208</v>
      </c>
      <c r="F4784" s="228" t="s">
        <v>79</v>
      </c>
      <c r="I4784" s="23"/>
      <c r="J4784" s="23"/>
      <c r="O4784" s="217">
        <f t="shared" si="75"/>
        <v>-2918</v>
      </c>
    </row>
    <row r="4785" spans="2:15" ht="22.95" hidden="1" customHeight="1" x14ac:dyDescent="0.2">
      <c r="B4785" s="228" t="s">
        <v>208</v>
      </c>
      <c r="F4785" s="228" t="s">
        <v>79</v>
      </c>
      <c r="I4785" s="23"/>
      <c r="J4785" s="23"/>
      <c r="O4785" s="217">
        <f t="shared" si="75"/>
        <v>-2918</v>
      </c>
    </row>
    <row r="4786" spans="2:15" ht="22.95" hidden="1" customHeight="1" x14ac:dyDescent="0.2">
      <c r="B4786" s="228" t="s">
        <v>208</v>
      </c>
      <c r="F4786" s="228" t="s">
        <v>79</v>
      </c>
      <c r="I4786" s="23"/>
      <c r="J4786" s="23"/>
      <c r="O4786" s="217">
        <f t="shared" si="75"/>
        <v>-2918</v>
      </c>
    </row>
    <row r="4787" spans="2:15" ht="22.95" hidden="1" customHeight="1" x14ac:dyDescent="0.2">
      <c r="B4787" s="228" t="s">
        <v>208</v>
      </c>
      <c r="F4787" s="228" t="s">
        <v>79</v>
      </c>
      <c r="I4787" s="23"/>
      <c r="J4787" s="23"/>
      <c r="O4787" s="217">
        <f t="shared" si="75"/>
        <v>-2918</v>
      </c>
    </row>
    <row r="4788" spans="2:15" ht="22.95" hidden="1" customHeight="1" x14ac:dyDescent="0.2">
      <c r="B4788" s="228" t="s">
        <v>208</v>
      </c>
      <c r="F4788" s="228" t="s">
        <v>79</v>
      </c>
      <c r="I4788" s="23"/>
      <c r="J4788" s="23"/>
      <c r="O4788" s="217">
        <f t="shared" si="75"/>
        <v>-2918</v>
      </c>
    </row>
    <row r="4789" spans="2:15" ht="22.95" hidden="1" customHeight="1" x14ac:dyDescent="0.2">
      <c r="B4789" s="228" t="s">
        <v>208</v>
      </c>
      <c r="F4789" s="228" t="s">
        <v>79</v>
      </c>
      <c r="I4789" s="23"/>
      <c r="J4789" s="23"/>
      <c r="O4789" s="217">
        <f t="shared" si="75"/>
        <v>-2918</v>
      </c>
    </row>
    <row r="4790" spans="2:15" ht="22.95" hidden="1" customHeight="1" x14ac:dyDescent="0.2">
      <c r="B4790" s="228" t="s">
        <v>208</v>
      </c>
      <c r="F4790" s="228" t="s">
        <v>79</v>
      </c>
      <c r="I4790" s="23"/>
      <c r="J4790" s="23"/>
      <c r="O4790" s="217">
        <f t="shared" si="75"/>
        <v>-2918</v>
      </c>
    </row>
    <row r="4791" spans="2:15" ht="22.95" hidden="1" customHeight="1" x14ac:dyDescent="0.2">
      <c r="B4791" s="228" t="s">
        <v>208</v>
      </c>
      <c r="F4791" s="228" t="s">
        <v>79</v>
      </c>
      <c r="I4791" s="23"/>
      <c r="J4791" s="23"/>
      <c r="O4791" s="217">
        <f t="shared" si="75"/>
        <v>-2918</v>
      </c>
    </row>
    <row r="4792" spans="2:15" ht="22.95" hidden="1" customHeight="1" x14ac:dyDescent="0.2">
      <c r="B4792" s="228" t="s">
        <v>208</v>
      </c>
      <c r="F4792" s="228" t="s">
        <v>79</v>
      </c>
      <c r="I4792" s="23"/>
      <c r="J4792" s="23"/>
      <c r="O4792" s="217">
        <f t="shared" si="75"/>
        <v>-2918</v>
      </c>
    </row>
    <row r="4793" spans="2:15" ht="22.95" hidden="1" customHeight="1" x14ac:dyDescent="0.2">
      <c r="B4793" s="228" t="s">
        <v>208</v>
      </c>
      <c r="F4793" s="228" t="s">
        <v>79</v>
      </c>
      <c r="I4793" s="23"/>
      <c r="J4793" s="23"/>
      <c r="O4793" s="217">
        <f t="shared" si="75"/>
        <v>-2918</v>
      </c>
    </row>
    <row r="4794" spans="2:15" ht="22.95" hidden="1" customHeight="1" x14ac:dyDescent="0.2">
      <c r="B4794" s="228" t="s">
        <v>208</v>
      </c>
      <c r="F4794" s="228" t="s">
        <v>79</v>
      </c>
      <c r="I4794" s="23"/>
      <c r="J4794" s="23"/>
      <c r="O4794" s="217">
        <f t="shared" si="75"/>
        <v>-2918</v>
      </c>
    </row>
    <row r="4795" spans="2:15" ht="22.95" hidden="1" customHeight="1" x14ac:dyDescent="0.2">
      <c r="B4795" s="228" t="s">
        <v>208</v>
      </c>
      <c r="F4795" s="228" t="s">
        <v>79</v>
      </c>
      <c r="I4795" s="23"/>
      <c r="J4795" s="23"/>
      <c r="O4795" s="217">
        <f t="shared" si="75"/>
        <v>-2918</v>
      </c>
    </row>
    <row r="4796" spans="2:15" ht="22.95" hidden="1" customHeight="1" x14ac:dyDescent="0.2">
      <c r="B4796" s="228" t="s">
        <v>208</v>
      </c>
      <c r="F4796" s="228" t="s">
        <v>79</v>
      </c>
      <c r="I4796" s="23"/>
      <c r="J4796" s="23"/>
      <c r="O4796" s="217">
        <f t="shared" si="75"/>
        <v>-2918</v>
      </c>
    </row>
    <row r="4797" spans="2:15" ht="22.95" hidden="1" customHeight="1" x14ac:dyDescent="0.2">
      <c r="B4797" s="228" t="s">
        <v>208</v>
      </c>
      <c r="F4797" s="228" t="s">
        <v>79</v>
      </c>
      <c r="I4797" s="23"/>
      <c r="J4797" s="23"/>
      <c r="O4797" s="217">
        <f t="shared" si="75"/>
        <v>-2918</v>
      </c>
    </row>
    <row r="4798" spans="2:15" ht="22.95" hidden="1" customHeight="1" x14ac:dyDescent="0.2">
      <c r="B4798" s="228" t="s">
        <v>208</v>
      </c>
      <c r="F4798" s="228" t="s">
        <v>79</v>
      </c>
      <c r="I4798" s="23"/>
      <c r="J4798" s="23"/>
      <c r="O4798" s="217">
        <f t="shared" si="75"/>
        <v>-2918</v>
      </c>
    </row>
    <row r="4799" spans="2:15" ht="22.95" hidden="1" customHeight="1" x14ac:dyDescent="0.2">
      <c r="B4799" s="228" t="s">
        <v>208</v>
      </c>
      <c r="F4799" s="228" t="s">
        <v>79</v>
      </c>
      <c r="I4799" s="23"/>
      <c r="J4799" s="23"/>
      <c r="O4799" s="217">
        <f t="shared" si="75"/>
        <v>-2918</v>
      </c>
    </row>
    <row r="4800" spans="2:15" ht="22.95" hidden="1" customHeight="1" x14ac:dyDescent="0.2">
      <c r="B4800" s="228" t="s">
        <v>208</v>
      </c>
      <c r="F4800" s="228" t="s">
        <v>79</v>
      </c>
      <c r="I4800" s="23"/>
      <c r="J4800" s="23"/>
      <c r="O4800" s="217">
        <f t="shared" si="75"/>
        <v>-2918</v>
      </c>
    </row>
    <row r="4801" spans="2:15" ht="22.95" hidden="1" customHeight="1" x14ac:dyDescent="0.2">
      <c r="B4801" s="228" t="s">
        <v>208</v>
      </c>
      <c r="F4801" s="228" t="s">
        <v>79</v>
      </c>
      <c r="I4801" s="23"/>
      <c r="J4801" s="23"/>
      <c r="O4801" s="217">
        <f t="shared" si="75"/>
        <v>-2918</v>
      </c>
    </row>
    <row r="4802" spans="2:15" ht="22.95" hidden="1" customHeight="1" x14ac:dyDescent="0.2">
      <c r="B4802" s="228" t="s">
        <v>208</v>
      </c>
      <c r="F4802" s="228" t="s">
        <v>79</v>
      </c>
      <c r="I4802" s="23"/>
      <c r="J4802" s="23"/>
      <c r="O4802" s="217">
        <f t="shared" si="75"/>
        <v>-2918</v>
      </c>
    </row>
    <row r="4803" spans="2:15" ht="22.95" hidden="1" customHeight="1" x14ac:dyDescent="0.2">
      <c r="B4803" s="228" t="s">
        <v>208</v>
      </c>
      <c r="F4803" s="228" t="s">
        <v>79</v>
      </c>
      <c r="I4803" s="23"/>
      <c r="J4803" s="23"/>
      <c r="O4803" s="217">
        <f t="shared" si="75"/>
        <v>-2918</v>
      </c>
    </row>
    <row r="4804" spans="2:15" ht="22.95" hidden="1" customHeight="1" x14ac:dyDescent="0.2">
      <c r="B4804" s="228" t="s">
        <v>208</v>
      </c>
      <c r="F4804" s="228" t="s">
        <v>79</v>
      </c>
      <c r="I4804" s="23"/>
      <c r="J4804" s="23"/>
      <c r="O4804" s="217">
        <f t="shared" si="75"/>
        <v>-2918</v>
      </c>
    </row>
    <row r="4805" spans="2:15" ht="22.95" hidden="1" customHeight="1" x14ac:dyDescent="0.2">
      <c r="B4805" s="228" t="s">
        <v>208</v>
      </c>
      <c r="F4805" s="228" t="s">
        <v>79</v>
      </c>
      <c r="I4805" s="23"/>
      <c r="J4805" s="23"/>
      <c r="O4805" s="217">
        <f t="shared" si="75"/>
        <v>-2918</v>
      </c>
    </row>
    <row r="4806" spans="2:15" ht="22.95" hidden="1" customHeight="1" x14ac:dyDescent="0.2">
      <c r="B4806" s="228" t="s">
        <v>208</v>
      </c>
      <c r="F4806" s="228" t="s">
        <v>79</v>
      </c>
      <c r="I4806" s="23"/>
      <c r="J4806" s="23"/>
      <c r="O4806" s="217">
        <f t="shared" si="75"/>
        <v>-2918</v>
      </c>
    </row>
    <row r="4807" spans="2:15" ht="22.95" hidden="1" customHeight="1" x14ac:dyDescent="0.2">
      <c r="B4807" s="228" t="s">
        <v>208</v>
      </c>
      <c r="F4807" s="228" t="s">
        <v>79</v>
      </c>
      <c r="I4807" s="23"/>
      <c r="J4807" s="23"/>
      <c r="O4807" s="217">
        <f t="shared" si="75"/>
        <v>-2918</v>
      </c>
    </row>
    <row r="4808" spans="2:15" ht="22.95" hidden="1" customHeight="1" x14ac:dyDescent="0.2">
      <c r="B4808" s="228" t="s">
        <v>208</v>
      </c>
      <c r="F4808" s="228" t="s">
        <v>79</v>
      </c>
      <c r="I4808" s="23"/>
      <c r="J4808" s="23"/>
      <c r="O4808" s="217">
        <f t="shared" si="75"/>
        <v>-2918</v>
      </c>
    </row>
    <row r="4809" spans="2:15" ht="22.95" hidden="1" customHeight="1" x14ac:dyDescent="0.2">
      <c r="B4809" s="228" t="s">
        <v>208</v>
      </c>
      <c r="F4809" s="228" t="s">
        <v>79</v>
      </c>
      <c r="I4809" s="23"/>
      <c r="J4809" s="23"/>
      <c r="O4809" s="217">
        <f t="shared" si="75"/>
        <v>-2918</v>
      </c>
    </row>
    <row r="4810" spans="2:15" ht="22.95" hidden="1" customHeight="1" x14ac:dyDescent="0.2">
      <c r="B4810" s="228" t="s">
        <v>208</v>
      </c>
      <c r="F4810" s="228" t="s">
        <v>79</v>
      </c>
      <c r="I4810" s="23"/>
      <c r="J4810" s="23"/>
      <c r="O4810" s="217">
        <f t="shared" si="75"/>
        <v>-2918</v>
      </c>
    </row>
    <row r="4811" spans="2:15" ht="22.95" hidden="1" customHeight="1" x14ac:dyDescent="0.2">
      <c r="B4811" s="228" t="s">
        <v>208</v>
      </c>
      <c r="F4811" s="228" t="s">
        <v>79</v>
      </c>
      <c r="I4811" s="23"/>
      <c r="J4811" s="23"/>
      <c r="O4811" s="217">
        <f t="shared" si="75"/>
        <v>-2918</v>
      </c>
    </row>
    <row r="4812" spans="2:15" ht="22.95" hidden="1" customHeight="1" x14ac:dyDescent="0.2">
      <c r="B4812" s="228" t="s">
        <v>208</v>
      </c>
      <c r="F4812" s="228" t="s">
        <v>79</v>
      </c>
      <c r="I4812" s="23"/>
      <c r="J4812" s="23"/>
      <c r="O4812" s="217">
        <f t="shared" si="75"/>
        <v>-2918</v>
      </c>
    </row>
    <row r="4813" spans="2:15" ht="22.95" hidden="1" customHeight="1" x14ac:dyDescent="0.2">
      <c r="B4813" s="228" t="s">
        <v>208</v>
      </c>
      <c r="F4813" s="228" t="s">
        <v>79</v>
      </c>
      <c r="I4813" s="23"/>
      <c r="J4813" s="23"/>
      <c r="O4813" s="217">
        <f t="shared" si="75"/>
        <v>-2918</v>
      </c>
    </row>
    <row r="4814" spans="2:15" ht="22.95" hidden="1" customHeight="1" x14ac:dyDescent="0.2">
      <c r="B4814" s="228" t="s">
        <v>208</v>
      </c>
      <c r="F4814" s="228" t="s">
        <v>79</v>
      </c>
      <c r="I4814" s="23"/>
      <c r="J4814" s="23"/>
      <c r="O4814" s="217">
        <f t="shared" si="75"/>
        <v>-2918</v>
      </c>
    </row>
    <row r="4815" spans="2:15" ht="22.95" hidden="1" customHeight="1" x14ac:dyDescent="0.2">
      <c r="B4815" s="228" t="s">
        <v>208</v>
      </c>
      <c r="F4815" s="228" t="s">
        <v>79</v>
      </c>
      <c r="I4815" s="23"/>
      <c r="J4815" s="23"/>
      <c r="O4815" s="217">
        <f t="shared" si="75"/>
        <v>-2918</v>
      </c>
    </row>
    <row r="4816" spans="2:15" ht="22.95" hidden="1" customHeight="1" x14ac:dyDescent="0.2">
      <c r="B4816" s="228" t="s">
        <v>208</v>
      </c>
      <c r="F4816" s="228" t="s">
        <v>79</v>
      </c>
      <c r="I4816" s="23"/>
      <c r="J4816" s="23"/>
      <c r="O4816" s="217">
        <f t="shared" si="75"/>
        <v>-2918</v>
      </c>
    </row>
    <row r="4817" spans="2:15" ht="22.95" hidden="1" customHeight="1" x14ac:dyDescent="0.2">
      <c r="B4817" s="228" t="s">
        <v>208</v>
      </c>
      <c r="F4817" s="228" t="s">
        <v>79</v>
      </c>
      <c r="I4817" s="23"/>
      <c r="J4817" s="23"/>
      <c r="O4817" s="217">
        <f t="shared" si="75"/>
        <v>-2918</v>
      </c>
    </row>
    <row r="4818" spans="2:15" ht="22.95" hidden="1" customHeight="1" x14ac:dyDescent="0.2">
      <c r="B4818" s="228" t="s">
        <v>208</v>
      </c>
      <c r="F4818" s="228" t="s">
        <v>79</v>
      </c>
      <c r="I4818" s="23"/>
      <c r="J4818" s="23"/>
      <c r="O4818" s="217">
        <f t="shared" si="75"/>
        <v>-2918</v>
      </c>
    </row>
    <row r="4819" spans="2:15" ht="22.95" hidden="1" customHeight="1" x14ac:dyDescent="0.2">
      <c r="B4819" s="228" t="s">
        <v>208</v>
      </c>
      <c r="F4819" s="228" t="s">
        <v>79</v>
      </c>
      <c r="I4819" s="23"/>
      <c r="J4819" s="23"/>
      <c r="O4819" s="217">
        <f t="shared" si="75"/>
        <v>-2918</v>
      </c>
    </row>
    <row r="4820" spans="2:15" ht="22.95" hidden="1" customHeight="1" x14ac:dyDescent="0.2">
      <c r="B4820" s="228" t="s">
        <v>208</v>
      </c>
      <c r="F4820" s="228" t="s">
        <v>79</v>
      </c>
      <c r="I4820" s="23"/>
      <c r="J4820" s="23"/>
      <c r="O4820" s="217">
        <f t="shared" si="75"/>
        <v>-2918</v>
      </c>
    </row>
    <row r="4821" spans="2:15" ht="22.95" hidden="1" customHeight="1" x14ac:dyDescent="0.2">
      <c r="B4821" s="228" t="s">
        <v>208</v>
      </c>
      <c r="F4821" s="228" t="s">
        <v>79</v>
      </c>
      <c r="I4821" s="23"/>
      <c r="J4821" s="23"/>
      <c r="O4821" s="217">
        <f t="shared" si="75"/>
        <v>-2918</v>
      </c>
    </row>
    <row r="4822" spans="2:15" ht="22.95" hidden="1" customHeight="1" x14ac:dyDescent="0.2">
      <c r="B4822" s="228" t="s">
        <v>208</v>
      </c>
      <c r="F4822" s="228" t="s">
        <v>79</v>
      </c>
      <c r="I4822" s="23"/>
      <c r="J4822" s="23"/>
      <c r="O4822" s="217">
        <f t="shared" si="75"/>
        <v>-2918</v>
      </c>
    </row>
    <row r="4823" spans="2:15" ht="22.95" hidden="1" customHeight="1" x14ac:dyDescent="0.2">
      <c r="B4823" s="228" t="s">
        <v>208</v>
      </c>
      <c r="F4823" s="228" t="s">
        <v>79</v>
      </c>
      <c r="I4823" s="23"/>
      <c r="J4823" s="23"/>
      <c r="O4823" s="217">
        <f t="shared" si="75"/>
        <v>-2918</v>
      </c>
    </row>
    <row r="4824" spans="2:15" ht="22.95" hidden="1" customHeight="1" x14ac:dyDescent="0.2">
      <c r="B4824" s="228" t="s">
        <v>208</v>
      </c>
      <c r="F4824" s="228" t="s">
        <v>79</v>
      </c>
      <c r="I4824" s="23"/>
      <c r="J4824" s="23"/>
      <c r="O4824" s="217">
        <f t="shared" si="75"/>
        <v>-2918</v>
      </c>
    </row>
    <row r="4825" spans="2:15" ht="22.95" hidden="1" customHeight="1" x14ac:dyDescent="0.2">
      <c r="B4825" s="228" t="s">
        <v>208</v>
      </c>
      <c r="F4825" s="228" t="s">
        <v>79</v>
      </c>
      <c r="I4825" s="23"/>
      <c r="J4825" s="23"/>
      <c r="O4825" s="217">
        <f t="shared" si="75"/>
        <v>-2918</v>
      </c>
    </row>
    <row r="4826" spans="2:15" ht="22.95" hidden="1" customHeight="1" x14ac:dyDescent="0.2">
      <c r="B4826" s="228" t="s">
        <v>208</v>
      </c>
      <c r="F4826" s="228" t="s">
        <v>79</v>
      </c>
      <c r="I4826" s="23"/>
      <c r="J4826" s="23"/>
      <c r="O4826" s="217">
        <f t="shared" si="75"/>
        <v>-2918</v>
      </c>
    </row>
    <row r="4827" spans="2:15" ht="22.95" hidden="1" customHeight="1" x14ac:dyDescent="0.2">
      <c r="B4827" s="228" t="s">
        <v>208</v>
      </c>
      <c r="F4827" s="228" t="s">
        <v>79</v>
      </c>
      <c r="I4827" s="23"/>
      <c r="J4827" s="23"/>
      <c r="O4827" s="217">
        <f t="shared" si="75"/>
        <v>-2918</v>
      </c>
    </row>
    <row r="4828" spans="2:15" ht="22.95" hidden="1" customHeight="1" x14ac:dyDescent="0.2">
      <c r="B4828" s="228" t="s">
        <v>208</v>
      </c>
      <c r="F4828" s="228" t="s">
        <v>79</v>
      </c>
      <c r="I4828" s="23"/>
      <c r="J4828" s="23"/>
      <c r="O4828" s="217">
        <f t="shared" si="75"/>
        <v>-2918</v>
      </c>
    </row>
    <row r="4829" spans="2:15" ht="22.95" hidden="1" customHeight="1" x14ac:dyDescent="0.2">
      <c r="B4829" s="228" t="s">
        <v>208</v>
      </c>
      <c r="F4829" s="228" t="s">
        <v>79</v>
      </c>
      <c r="I4829" s="23"/>
      <c r="J4829" s="23"/>
      <c r="O4829" s="217">
        <f t="shared" si="75"/>
        <v>-2918</v>
      </c>
    </row>
    <row r="4830" spans="2:15" ht="22.95" hidden="1" customHeight="1" x14ac:dyDescent="0.2">
      <c r="B4830" s="228" t="s">
        <v>208</v>
      </c>
      <c r="F4830" s="228" t="s">
        <v>79</v>
      </c>
      <c r="I4830" s="23"/>
      <c r="J4830" s="23"/>
      <c r="O4830" s="217">
        <f t="shared" si="75"/>
        <v>-2918</v>
      </c>
    </row>
    <row r="4831" spans="2:15" ht="22.95" hidden="1" customHeight="1" x14ac:dyDescent="0.2">
      <c r="B4831" s="228" t="s">
        <v>208</v>
      </c>
      <c r="F4831" s="228" t="s">
        <v>79</v>
      </c>
      <c r="I4831" s="23"/>
      <c r="J4831" s="23"/>
      <c r="O4831" s="217">
        <f t="shared" si="75"/>
        <v>-2918</v>
      </c>
    </row>
    <row r="4832" spans="2:15" ht="22.95" hidden="1" customHeight="1" x14ac:dyDescent="0.2">
      <c r="B4832" s="228" t="s">
        <v>208</v>
      </c>
      <c r="F4832" s="228" t="s">
        <v>79</v>
      </c>
      <c r="I4832" s="23"/>
      <c r="J4832" s="23"/>
      <c r="O4832" s="217">
        <f t="shared" si="75"/>
        <v>-2918</v>
      </c>
    </row>
    <row r="4833" spans="2:15" ht="22.95" hidden="1" customHeight="1" x14ac:dyDescent="0.2">
      <c r="B4833" s="228" t="s">
        <v>208</v>
      </c>
      <c r="F4833" s="228" t="s">
        <v>79</v>
      </c>
      <c r="I4833" s="23"/>
      <c r="J4833" s="23"/>
      <c r="O4833" s="217">
        <f t="shared" si="75"/>
        <v>-2918</v>
      </c>
    </row>
    <row r="4834" spans="2:15" ht="22.95" hidden="1" customHeight="1" x14ac:dyDescent="0.2">
      <c r="B4834" s="228" t="s">
        <v>208</v>
      </c>
      <c r="F4834" s="228" t="s">
        <v>79</v>
      </c>
      <c r="I4834" s="23"/>
      <c r="J4834" s="23"/>
      <c r="O4834" s="217">
        <f t="shared" si="75"/>
        <v>-2918</v>
      </c>
    </row>
    <row r="4835" spans="2:15" ht="22.95" hidden="1" customHeight="1" x14ac:dyDescent="0.2">
      <c r="B4835" s="228" t="s">
        <v>208</v>
      </c>
      <c r="F4835" s="228" t="s">
        <v>79</v>
      </c>
      <c r="I4835" s="23"/>
      <c r="J4835" s="23"/>
      <c r="O4835" s="217">
        <f t="shared" ref="O4835:O4898" si="76">O4834+M4835-N4835</f>
        <v>-2918</v>
      </c>
    </row>
    <row r="4836" spans="2:15" ht="22.95" hidden="1" customHeight="1" x14ac:dyDescent="0.2">
      <c r="B4836" s="228" t="s">
        <v>208</v>
      </c>
      <c r="F4836" s="228" t="s">
        <v>79</v>
      </c>
      <c r="I4836" s="23"/>
      <c r="J4836" s="23"/>
      <c r="O4836" s="217">
        <f t="shared" si="76"/>
        <v>-2918</v>
      </c>
    </row>
    <row r="4837" spans="2:15" ht="22.95" hidden="1" customHeight="1" x14ac:dyDescent="0.2">
      <c r="B4837" s="228" t="s">
        <v>208</v>
      </c>
      <c r="F4837" s="228" t="s">
        <v>79</v>
      </c>
      <c r="I4837" s="23"/>
      <c r="J4837" s="23"/>
      <c r="O4837" s="217">
        <f t="shared" si="76"/>
        <v>-2918</v>
      </c>
    </row>
    <row r="4838" spans="2:15" ht="22.95" hidden="1" customHeight="1" x14ac:dyDescent="0.2">
      <c r="B4838" s="228" t="s">
        <v>208</v>
      </c>
      <c r="F4838" s="228" t="s">
        <v>79</v>
      </c>
      <c r="I4838" s="23"/>
      <c r="J4838" s="23"/>
      <c r="O4838" s="217">
        <f t="shared" si="76"/>
        <v>-2918</v>
      </c>
    </row>
    <row r="4839" spans="2:15" ht="22.95" hidden="1" customHeight="1" x14ac:dyDescent="0.2">
      <c r="B4839" s="228" t="s">
        <v>208</v>
      </c>
      <c r="F4839" s="228" t="s">
        <v>79</v>
      </c>
      <c r="I4839" s="23"/>
      <c r="J4839" s="23"/>
      <c r="O4839" s="217">
        <f t="shared" si="76"/>
        <v>-2918</v>
      </c>
    </row>
    <row r="4840" spans="2:15" ht="22.95" hidden="1" customHeight="1" x14ac:dyDescent="0.2">
      <c r="B4840" s="228" t="s">
        <v>208</v>
      </c>
      <c r="F4840" s="228" t="s">
        <v>79</v>
      </c>
      <c r="I4840" s="23"/>
      <c r="J4840" s="23"/>
      <c r="O4840" s="217">
        <f t="shared" si="76"/>
        <v>-2918</v>
      </c>
    </row>
    <row r="4841" spans="2:15" ht="22.95" hidden="1" customHeight="1" x14ac:dyDescent="0.2">
      <c r="B4841" s="228" t="s">
        <v>208</v>
      </c>
      <c r="F4841" s="228" t="s">
        <v>79</v>
      </c>
      <c r="I4841" s="23"/>
      <c r="J4841" s="23"/>
      <c r="O4841" s="217">
        <f t="shared" si="76"/>
        <v>-2918</v>
      </c>
    </row>
    <row r="4842" spans="2:15" ht="22.95" hidden="1" customHeight="1" x14ac:dyDescent="0.2">
      <c r="B4842" s="228" t="s">
        <v>208</v>
      </c>
      <c r="F4842" s="228" t="s">
        <v>79</v>
      </c>
      <c r="I4842" s="23"/>
      <c r="J4842" s="23"/>
      <c r="O4842" s="217">
        <f t="shared" si="76"/>
        <v>-2918</v>
      </c>
    </row>
    <row r="4843" spans="2:15" ht="22.95" hidden="1" customHeight="1" x14ac:dyDescent="0.2">
      <c r="B4843" s="228" t="s">
        <v>208</v>
      </c>
      <c r="F4843" s="228" t="s">
        <v>79</v>
      </c>
      <c r="I4843" s="23"/>
      <c r="J4843" s="23"/>
      <c r="O4843" s="217">
        <f t="shared" si="76"/>
        <v>-2918</v>
      </c>
    </row>
    <row r="4844" spans="2:15" ht="22.95" hidden="1" customHeight="1" x14ac:dyDescent="0.2">
      <c r="B4844" s="228" t="s">
        <v>208</v>
      </c>
      <c r="F4844" s="228" t="s">
        <v>79</v>
      </c>
      <c r="I4844" s="23"/>
      <c r="J4844" s="23"/>
      <c r="O4844" s="217">
        <f t="shared" si="76"/>
        <v>-2918</v>
      </c>
    </row>
    <row r="4845" spans="2:15" ht="22.95" hidden="1" customHeight="1" x14ac:dyDescent="0.2">
      <c r="B4845" s="228" t="s">
        <v>208</v>
      </c>
      <c r="F4845" s="228" t="s">
        <v>79</v>
      </c>
      <c r="I4845" s="23"/>
      <c r="J4845" s="23"/>
      <c r="O4845" s="217">
        <f t="shared" si="76"/>
        <v>-2918</v>
      </c>
    </row>
    <row r="4846" spans="2:15" ht="22.95" hidden="1" customHeight="1" x14ac:dyDescent="0.2">
      <c r="B4846" s="228" t="s">
        <v>208</v>
      </c>
      <c r="F4846" s="228" t="s">
        <v>79</v>
      </c>
      <c r="I4846" s="23"/>
      <c r="J4846" s="23"/>
      <c r="O4846" s="217">
        <f t="shared" si="76"/>
        <v>-2918</v>
      </c>
    </row>
    <row r="4847" spans="2:15" ht="22.95" hidden="1" customHeight="1" x14ac:dyDescent="0.2">
      <c r="B4847" s="228" t="s">
        <v>208</v>
      </c>
      <c r="F4847" s="228" t="s">
        <v>79</v>
      </c>
      <c r="I4847" s="23"/>
      <c r="J4847" s="23"/>
      <c r="O4847" s="217">
        <f t="shared" si="76"/>
        <v>-2918</v>
      </c>
    </row>
    <row r="4848" spans="2:15" ht="22.95" hidden="1" customHeight="1" x14ac:dyDescent="0.2">
      <c r="B4848" s="228" t="s">
        <v>208</v>
      </c>
      <c r="F4848" s="228" t="s">
        <v>79</v>
      </c>
      <c r="I4848" s="23"/>
      <c r="J4848" s="23"/>
      <c r="O4848" s="217">
        <f t="shared" si="76"/>
        <v>-2918</v>
      </c>
    </row>
    <row r="4849" spans="2:15" ht="22.95" hidden="1" customHeight="1" x14ac:dyDescent="0.2">
      <c r="B4849" s="228" t="s">
        <v>208</v>
      </c>
      <c r="F4849" s="228" t="s">
        <v>79</v>
      </c>
      <c r="I4849" s="23"/>
      <c r="J4849" s="23"/>
      <c r="O4849" s="217">
        <f t="shared" si="76"/>
        <v>-2918</v>
      </c>
    </row>
    <row r="4850" spans="2:15" ht="22.95" hidden="1" customHeight="1" x14ac:dyDescent="0.2">
      <c r="B4850" s="228" t="s">
        <v>208</v>
      </c>
      <c r="F4850" s="228" t="s">
        <v>79</v>
      </c>
      <c r="I4850" s="23"/>
      <c r="J4850" s="23"/>
      <c r="O4850" s="217">
        <f t="shared" si="76"/>
        <v>-2918</v>
      </c>
    </row>
    <row r="4851" spans="2:15" ht="22.95" hidden="1" customHeight="1" x14ac:dyDescent="0.2">
      <c r="B4851" s="228" t="s">
        <v>208</v>
      </c>
      <c r="F4851" s="228" t="s">
        <v>79</v>
      </c>
      <c r="I4851" s="23"/>
      <c r="J4851" s="23"/>
      <c r="O4851" s="217">
        <f t="shared" si="76"/>
        <v>-2918</v>
      </c>
    </row>
    <row r="4852" spans="2:15" ht="22.95" hidden="1" customHeight="1" x14ac:dyDescent="0.2">
      <c r="B4852" s="228" t="s">
        <v>208</v>
      </c>
      <c r="F4852" s="228" t="s">
        <v>79</v>
      </c>
      <c r="I4852" s="23"/>
      <c r="J4852" s="23"/>
      <c r="O4852" s="217">
        <f t="shared" si="76"/>
        <v>-2918</v>
      </c>
    </row>
    <row r="4853" spans="2:15" ht="22.95" hidden="1" customHeight="1" x14ac:dyDescent="0.2">
      <c r="B4853" s="228" t="s">
        <v>208</v>
      </c>
      <c r="F4853" s="228" t="s">
        <v>79</v>
      </c>
      <c r="I4853" s="23"/>
      <c r="J4853" s="23"/>
      <c r="O4853" s="217">
        <f t="shared" si="76"/>
        <v>-2918</v>
      </c>
    </row>
    <row r="4854" spans="2:15" ht="22.95" hidden="1" customHeight="1" x14ac:dyDescent="0.2">
      <c r="B4854" s="228" t="s">
        <v>208</v>
      </c>
      <c r="F4854" s="228" t="s">
        <v>79</v>
      </c>
      <c r="I4854" s="23"/>
      <c r="J4854" s="23"/>
      <c r="O4854" s="217">
        <f t="shared" si="76"/>
        <v>-2918</v>
      </c>
    </row>
    <row r="4855" spans="2:15" ht="22.95" hidden="1" customHeight="1" x14ac:dyDescent="0.2">
      <c r="B4855" s="228" t="s">
        <v>208</v>
      </c>
      <c r="F4855" s="228" t="s">
        <v>79</v>
      </c>
      <c r="I4855" s="23"/>
      <c r="J4855" s="23"/>
      <c r="O4855" s="217">
        <f t="shared" si="76"/>
        <v>-2918</v>
      </c>
    </row>
    <row r="4856" spans="2:15" ht="22.95" hidden="1" customHeight="1" x14ac:dyDescent="0.2">
      <c r="B4856" s="228" t="s">
        <v>208</v>
      </c>
      <c r="F4856" s="228" t="s">
        <v>79</v>
      </c>
      <c r="I4856" s="23"/>
      <c r="J4856" s="23"/>
      <c r="O4856" s="217">
        <f t="shared" si="76"/>
        <v>-2918</v>
      </c>
    </row>
    <row r="4857" spans="2:15" ht="22.95" hidden="1" customHeight="1" x14ac:dyDescent="0.2">
      <c r="B4857" s="228" t="s">
        <v>208</v>
      </c>
      <c r="F4857" s="228" t="s">
        <v>79</v>
      </c>
      <c r="I4857" s="23"/>
      <c r="J4857" s="23"/>
      <c r="O4857" s="217">
        <f t="shared" si="76"/>
        <v>-2918</v>
      </c>
    </row>
    <row r="4858" spans="2:15" ht="22.95" hidden="1" customHeight="1" x14ac:dyDescent="0.2">
      <c r="B4858" s="228" t="s">
        <v>208</v>
      </c>
      <c r="F4858" s="228" t="s">
        <v>79</v>
      </c>
      <c r="I4858" s="23"/>
      <c r="J4858" s="23"/>
      <c r="O4858" s="217">
        <f t="shared" si="76"/>
        <v>-2918</v>
      </c>
    </row>
    <row r="4859" spans="2:15" ht="22.95" hidden="1" customHeight="1" x14ac:dyDescent="0.2">
      <c r="B4859" s="228" t="s">
        <v>208</v>
      </c>
      <c r="F4859" s="228" t="s">
        <v>79</v>
      </c>
      <c r="I4859" s="23"/>
      <c r="J4859" s="23"/>
      <c r="O4859" s="217">
        <f t="shared" si="76"/>
        <v>-2918</v>
      </c>
    </row>
    <row r="4860" spans="2:15" ht="22.95" hidden="1" customHeight="1" x14ac:dyDescent="0.2">
      <c r="B4860" s="228" t="s">
        <v>208</v>
      </c>
      <c r="F4860" s="228" t="s">
        <v>79</v>
      </c>
      <c r="I4860" s="23"/>
      <c r="J4860" s="23"/>
      <c r="O4860" s="217">
        <f t="shared" si="76"/>
        <v>-2918</v>
      </c>
    </row>
    <row r="4861" spans="2:15" ht="22.95" hidden="1" customHeight="1" x14ac:dyDescent="0.2">
      <c r="B4861" s="228" t="s">
        <v>208</v>
      </c>
      <c r="F4861" s="228" t="s">
        <v>79</v>
      </c>
      <c r="I4861" s="23"/>
      <c r="J4861" s="23"/>
      <c r="O4861" s="217">
        <f t="shared" si="76"/>
        <v>-2918</v>
      </c>
    </row>
    <row r="4862" spans="2:15" ht="22.95" hidden="1" customHeight="1" x14ac:dyDescent="0.2">
      <c r="B4862" s="228" t="s">
        <v>208</v>
      </c>
      <c r="F4862" s="228" t="s">
        <v>79</v>
      </c>
      <c r="I4862" s="23"/>
      <c r="J4862" s="23"/>
      <c r="O4862" s="217">
        <f t="shared" si="76"/>
        <v>-2918</v>
      </c>
    </row>
    <row r="4863" spans="2:15" ht="22.95" hidden="1" customHeight="1" x14ac:dyDescent="0.2">
      <c r="B4863" s="228" t="s">
        <v>208</v>
      </c>
      <c r="F4863" s="228" t="s">
        <v>79</v>
      </c>
      <c r="I4863" s="23"/>
      <c r="J4863" s="23"/>
      <c r="O4863" s="217">
        <f t="shared" si="76"/>
        <v>-2918</v>
      </c>
    </row>
    <row r="4864" spans="2:15" ht="22.95" hidden="1" customHeight="1" x14ac:dyDescent="0.2">
      <c r="B4864" s="228" t="s">
        <v>208</v>
      </c>
      <c r="F4864" s="228" t="s">
        <v>79</v>
      </c>
      <c r="I4864" s="23"/>
      <c r="J4864" s="23"/>
      <c r="O4864" s="217">
        <f t="shared" si="76"/>
        <v>-2918</v>
      </c>
    </row>
    <row r="4865" spans="2:15" ht="22.95" hidden="1" customHeight="1" x14ac:dyDescent="0.2">
      <c r="B4865" s="228" t="s">
        <v>208</v>
      </c>
      <c r="F4865" s="228" t="s">
        <v>79</v>
      </c>
      <c r="I4865" s="23"/>
      <c r="J4865" s="23"/>
      <c r="O4865" s="217">
        <f t="shared" si="76"/>
        <v>-2918</v>
      </c>
    </row>
    <row r="4866" spans="2:15" ht="22.95" hidden="1" customHeight="1" x14ac:dyDescent="0.2">
      <c r="B4866" s="228" t="s">
        <v>208</v>
      </c>
      <c r="F4866" s="228" t="s">
        <v>79</v>
      </c>
      <c r="I4866" s="23"/>
      <c r="J4866" s="23"/>
      <c r="O4866" s="217">
        <f t="shared" si="76"/>
        <v>-2918</v>
      </c>
    </row>
    <row r="4867" spans="2:15" ht="22.95" hidden="1" customHeight="1" x14ac:dyDescent="0.2">
      <c r="B4867" s="228" t="s">
        <v>208</v>
      </c>
      <c r="F4867" s="228" t="s">
        <v>79</v>
      </c>
      <c r="I4867" s="23"/>
      <c r="J4867" s="23"/>
      <c r="O4867" s="217">
        <f t="shared" si="76"/>
        <v>-2918</v>
      </c>
    </row>
    <row r="4868" spans="2:15" ht="22.95" hidden="1" customHeight="1" x14ac:dyDescent="0.2">
      <c r="B4868" s="228" t="s">
        <v>208</v>
      </c>
      <c r="F4868" s="228" t="s">
        <v>79</v>
      </c>
      <c r="I4868" s="23"/>
      <c r="J4868" s="23"/>
      <c r="O4868" s="217">
        <f t="shared" si="76"/>
        <v>-2918</v>
      </c>
    </row>
    <row r="4869" spans="2:15" ht="22.95" hidden="1" customHeight="1" x14ac:dyDescent="0.2">
      <c r="B4869" s="228" t="s">
        <v>208</v>
      </c>
      <c r="F4869" s="228" t="s">
        <v>79</v>
      </c>
      <c r="I4869" s="23"/>
      <c r="J4869" s="23"/>
      <c r="O4869" s="217">
        <f t="shared" si="76"/>
        <v>-2918</v>
      </c>
    </row>
    <row r="4870" spans="2:15" ht="22.95" hidden="1" customHeight="1" x14ac:dyDescent="0.2">
      <c r="B4870" s="228" t="s">
        <v>208</v>
      </c>
      <c r="F4870" s="228" t="s">
        <v>79</v>
      </c>
      <c r="I4870" s="23"/>
      <c r="J4870" s="23"/>
      <c r="O4870" s="217">
        <f t="shared" si="76"/>
        <v>-2918</v>
      </c>
    </row>
    <row r="4871" spans="2:15" ht="22.95" hidden="1" customHeight="1" x14ac:dyDescent="0.2">
      <c r="B4871" s="228" t="s">
        <v>208</v>
      </c>
      <c r="F4871" s="228" t="s">
        <v>79</v>
      </c>
      <c r="I4871" s="23"/>
      <c r="J4871" s="23"/>
      <c r="O4871" s="217">
        <f t="shared" si="76"/>
        <v>-2918</v>
      </c>
    </row>
    <row r="4872" spans="2:15" ht="22.95" hidden="1" customHeight="1" x14ac:dyDescent="0.2">
      <c r="B4872" s="228" t="s">
        <v>208</v>
      </c>
      <c r="F4872" s="228" t="s">
        <v>79</v>
      </c>
      <c r="I4872" s="23"/>
      <c r="J4872" s="23"/>
      <c r="O4872" s="217">
        <f t="shared" si="76"/>
        <v>-2918</v>
      </c>
    </row>
    <row r="4873" spans="2:15" ht="22.95" hidden="1" customHeight="1" x14ac:dyDescent="0.2">
      <c r="B4873" s="228" t="s">
        <v>208</v>
      </c>
      <c r="F4873" s="228" t="s">
        <v>79</v>
      </c>
      <c r="I4873" s="23"/>
      <c r="J4873" s="23"/>
      <c r="O4873" s="217">
        <f t="shared" si="76"/>
        <v>-2918</v>
      </c>
    </row>
    <row r="4874" spans="2:15" ht="22.95" hidden="1" customHeight="1" x14ac:dyDescent="0.2">
      <c r="B4874" s="228" t="s">
        <v>208</v>
      </c>
      <c r="F4874" s="228" t="s">
        <v>79</v>
      </c>
      <c r="I4874" s="23"/>
      <c r="J4874" s="23"/>
      <c r="O4874" s="217">
        <f t="shared" si="76"/>
        <v>-2918</v>
      </c>
    </row>
    <row r="4875" spans="2:15" ht="22.95" hidden="1" customHeight="1" x14ac:dyDescent="0.2">
      <c r="B4875" s="228" t="s">
        <v>208</v>
      </c>
      <c r="F4875" s="228" t="s">
        <v>79</v>
      </c>
      <c r="I4875" s="23"/>
      <c r="J4875" s="23"/>
      <c r="O4875" s="217">
        <f t="shared" si="76"/>
        <v>-2918</v>
      </c>
    </row>
    <row r="4876" spans="2:15" ht="22.95" hidden="1" customHeight="1" x14ac:dyDescent="0.2">
      <c r="B4876" s="228" t="s">
        <v>208</v>
      </c>
      <c r="F4876" s="228" t="s">
        <v>79</v>
      </c>
      <c r="I4876" s="23"/>
      <c r="J4876" s="23"/>
      <c r="O4876" s="217">
        <f t="shared" si="76"/>
        <v>-2918</v>
      </c>
    </row>
    <row r="4877" spans="2:15" ht="22.95" hidden="1" customHeight="1" x14ac:dyDescent="0.2">
      <c r="B4877" s="228" t="s">
        <v>208</v>
      </c>
      <c r="F4877" s="228" t="s">
        <v>79</v>
      </c>
      <c r="I4877" s="23"/>
      <c r="J4877" s="23"/>
      <c r="O4877" s="217">
        <f t="shared" si="76"/>
        <v>-2918</v>
      </c>
    </row>
    <row r="4878" spans="2:15" ht="22.95" hidden="1" customHeight="1" x14ac:dyDescent="0.2">
      <c r="B4878" s="228" t="s">
        <v>208</v>
      </c>
      <c r="F4878" s="228" t="s">
        <v>79</v>
      </c>
      <c r="I4878" s="23"/>
      <c r="J4878" s="23"/>
      <c r="O4878" s="217">
        <f t="shared" si="76"/>
        <v>-2918</v>
      </c>
    </row>
    <row r="4879" spans="2:15" ht="22.95" hidden="1" customHeight="1" x14ac:dyDescent="0.2">
      <c r="B4879" s="228" t="s">
        <v>208</v>
      </c>
      <c r="F4879" s="228" t="s">
        <v>79</v>
      </c>
      <c r="I4879" s="23"/>
      <c r="J4879" s="23"/>
      <c r="O4879" s="217">
        <f t="shared" si="76"/>
        <v>-2918</v>
      </c>
    </row>
    <row r="4880" spans="2:15" ht="22.95" hidden="1" customHeight="1" x14ac:dyDescent="0.2">
      <c r="B4880" s="228" t="s">
        <v>208</v>
      </c>
      <c r="F4880" s="228" t="s">
        <v>79</v>
      </c>
      <c r="I4880" s="23"/>
      <c r="J4880" s="23"/>
      <c r="O4880" s="217">
        <f t="shared" si="76"/>
        <v>-2918</v>
      </c>
    </row>
    <row r="4881" spans="2:15" ht="22.95" hidden="1" customHeight="1" x14ac:dyDescent="0.2">
      <c r="B4881" s="228" t="s">
        <v>208</v>
      </c>
      <c r="F4881" s="228" t="s">
        <v>79</v>
      </c>
      <c r="I4881" s="23"/>
      <c r="J4881" s="23"/>
      <c r="O4881" s="217">
        <f t="shared" si="76"/>
        <v>-2918</v>
      </c>
    </row>
    <row r="4882" spans="2:15" ht="22.95" hidden="1" customHeight="1" x14ac:dyDescent="0.2">
      <c r="B4882" s="228" t="s">
        <v>208</v>
      </c>
      <c r="F4882" s="228" t="s">
        <v>79</v>
      </c>
      <c r="I4882" s="23"/>
      <c r="J4882" s="23"/>
      <c r="O4882" s="217">
        <f t="shared" si="76"/>
        <v>-2918</v>
      </c>
    </row>
    <row r="4883" spans="2:15" ht="22.95" hidden="1" customHeight="1" x14ac:dyDescent="0.2">
      <c r="B4883" s="228" t="s">
        <v>208</v>
      </c>
      <c r="F4883" s="228" t="s">
        <v>79</v>
      </c>
      <c r="I4883" s="23"/>
      <c r="J4883" s="23"/>
      <c r="O4883" s="217">
        <f t="shared" si="76"/>
        <v>-2918</v>
      </c>
    </row>
    <row r="4884" spans="2:15" ht="22.95" hidden="1" customHeight="1" x14ac:dyDescent="0.2">
      <c r="B4884" s="228" t="s">
        <v>208</v>
      </c>
      <c r="F4884" s="228" t="s">
        <v>79</v>
      </c>
      <c r="I4884" s="23"/>
      <c r="J4884" s="23"/>
      <c r="O4884" s="217">
        <f t="shared" si="76"/>
        <v>-2918</v>
      </c>
    </row>
    <row r="4885" spans="2:15" ht="22.95" hidden="1" customHeight="1" x14ac:dyDescent="0.2">
      <c r="B4885" s="228" t="s">
        <v>208</v>
      </c>
      <c r="F4885" s="228" t="s">
        <v>79</v>
      </c>
      <c r="I4885" s="23"/>
      <c r="J4885" s="23"/>
      <c r="O4885" s="217">
        <f t="shared" si="76"/>
        <v>-2918</v>
      </c>
    </row>
    <row r="4886" spans="2:15" ht="22.95" hidden="1" customHeight="1" x14ac:dyDescent="0.2">
      <c r="B4886" s="228" t="s">
        <v>208</v>
      </c>
      <c r="F4886" s="228" t="s">
        <v>79</v>
      </c>
      <c r="I4886" s="23"/>
      <c r="J4886" s="23"/>
      <c r="O4886" s="217">
        <f t="shared" si="76"/>
        <v>-2918</v>
      </c>
    </row>
    <row r="4887" spans="2:15" ht="22.95" hidden="1" customHeight="1" x14ac:dyDescent="0.2">
      <c r="B4887" s="228" t="s">
        <v>208</v>
      </c>
      <c r="F4887" s="228" t="s">
        <v>79</v>
      </c>
      <c r="I4887" s="23"/>
      <c r="J4887" s="23"/>
      <c r="O4887" s="217">
        <f t="shared" si="76"/>
        <v>-2918</v>
      </c>
    </row>
    <row r="4888" spans="2:15" ht="22.95" hidden="1" customHeight="1" x14ac:dyDescent="0.2">
      <c r="B4888" s="228" t="s">
        <v>208</v>
      </c>
      <c r="F4888" s="228" t="s">
        <v>79</v>
      </c>
      <c r="I4888" s="23"/>
      <c r="J4888" s="23"/>
      <c r="O4888" s="217">
        <f t="shared" si="76"/>
        <v>-2918</v>
      </c>
    </row>
    <row r="4889" spans="2:15" ht="22.95" hidden="1" customHeight="1" x14ac:dyDescent="0.2">
      <c r="B4889" s="228" t="s">
        <v>208</v>
      </c>
      <c r="F4889" s="228" t="s">
        <v>79</v>
      </c>
      <c r="I4889" s="23"/>
      <c r="J4889" s="23"/>
      <c r="O4889" s="217">
        <f t="shared" si="76"/>
        <v>-2918</v>
      </c>
    </row>
    <row r="4890" spans="2:15" ht="22.95" hidden="1" customHeight="1" x14ac:dyDescent="0.2">
      <c r="B4890" s="228" t="s">
        <v>208</v>
      </c>
      <c r="F4890" s="228" t="s">
        <v>79</v>
      </c>
      <c r="I4890" s="23"/>
      <c r="J4890" s="23"/>
      <c r="O4890" s="217">
        <f t="shared" si="76"/>
        <v>-2918</v>
      </c>
    </row>
    <row r="4891" spans="2:15" ht="22.95" hidden="1" customHeight="1" x14ac:dyDescent="0.2">
      <c r="B4891" s="228" t="s">
        <v>208</v>
      </c>
      <c r="F4891" s="228" t="s">
        <v>79</v>
      </c>
      <c r="I4891" s="23"/>
      <c r="J4891" s="23"/>
      <c r="O4891" s="217">
        <f t="shared" si="76"/>
        <v>-2918</v>
      </c>
    </row>
    <row r="4892" spans="2:15" ht="22.95" hidden="1" customHeight="1" x14ac:dyDescent="0.2">
      <c r="B4892" s="228" t="s">
        <v>208</v>
      </c>
      <c r="F4892" s="228" t="s">
        <v>79</v>
      </c>
      <c r="I4892" s="23"/>
      <c r="J4892" s="23"/>
      <c r="O4892" s="217">
        <f t="shared" si="76"/>
        <v>-2918</v>
      </c>
    </row>
    <row r="4893" spans="2:15" ht="22.95" hidden="1" customHeight="1" x14ac:dyDescent="0.2">
      <c r="B4893" s="228" t="s">
        <v>208</v>
      </c>
      <c r="F4893" s="228" t="s">
        <v>79</v>
      </c>
      <c r="I4893" s="23"/>
      <c r="J4893" s="23"/>
      <c r="O4893" s="217">
        <f t="shared" si="76"/>
        <v>-2918</v>
      </c>
    </row>
    <row r="4894" spans="2:15" ht="22.95" hidden="1" customHeight="1" x14ac:dyDescent="0.2">
      <c r="B4894" s="228" t="s">
        <v>208</v>
      </c>
      <c r="F4894" s="228" t="s">
        <v>79</v>
      </c>
      <c r="I4894" s="23"/>
      <c r="J4894" s="23"/>
      <c r="O4894" s="217">
        <f t="shared" si="76"/>
        <v>-2918</v>
      </c>
    </row>
    <row r="4895" spans="2:15" ht="22.95" hidden="1" customHeight="1" x14ac:dyDescent="0.2">
      <c r="B4895" s="228" t="s">
        <v>208</v>
      </c>
      <c r="F4895" s="228" t="s">
        <v>79</v>
      </c>
      <c r="I4895" s="23"/>
      <c r="J4895" s="23"/>
      <c r="O4895" s="217">
        <f t="shared" si="76"/>
        <v>-2918</v>
      </c>
    </row>
    <row r="4896" spans="2:15" ht="22.95" hidden="1" customHeight="1" x14ac:dyDescent="0.2">
      <c r="B4896" s="228" t="s">
        <v>208</v>
      </c>
      <c r="F4896" s="228" t="s">
        <v>79</v>
      </c>
      <c r="I4896" s="23"/>
      <c r="J4896" s="23"/>
      <c r="O4896" s="217">
        <f t="shared" si="76"/>
        <v>-2918</v>
      </c>
    </row>
    <row r="4897" spans="2:15" ht="22.95" hidden="1" customHeight="1" x14ac:dyDescent="0.2">
      <c r="B4897" s="228" t="s">
        <v>208</v>
      </c>
      <c r="F4897" s="228" t="s">
        <v>79</v>
      </c>
      <c r="I4897" s="23"/>
      <c r="J4897" s="23"/>
      <c r="O4897" s="217">
        <f t="shared" si="76"/>
        <v>-2918</v>
      </c>
    </row>
    <row r="4898" spans="2:15" ht="22.95" hidden="1" customHeight="1" x14ac:dyDescent="0.2">
      <c r="B4898" s="228" t="s">
        <v>208</v>
      </c>
      <c r="F4898" s="228" t="s">
        <v>79</v>
      </c>
      <c r="I4898" s="23"/>
      <c r="J4898" s="23"/>
      <c r="O4898" s="217">
        <f t="shared" si="76"/>
        <v>-2918</v>
      </c>
    </row>
    <row r="4899" spans="2:15" ht="22.95" hidden="1" customHeight="1" x14ac:dyDescent="0.2">
      <c r="B4899" s="228" t="s">
        <v>208</v>
      </c>
      <c r="F4899" s="228" t="s">
        <v>79</v>
      </c>
      <c r="I4899" s="23"/>
      <c r="J4899" s="23"/>
      <c r="O4899" s="217">
        <f t="shared" ref="O4899:O4962" si="77">O4898+M4899-N4899</f>
        <v>-2918</v>
      </c>
    </row>
    <row r="4900" spans="2:15" ht="22.95" hidden="1" customHeight="1" x14ac:dyDescent="0.2">
      <c r="B4900" s="228" t="s">
        <v>208</v>
      </c>
      <c r="F4900" s="228" t="s">
        <v>79</v>
      </c>
      <c r="I4900" s="23"/>
      <c r="J4900" s="23"/>
      <c r="O4900" s="217">
        <f t="shared" si="77"/>
        <v>-2918</v>
      </c>
    </row>
    <row r="4901" spans="2:15" ht="22.95" hidden="1" customHeight="1" x14ac:dyDescent="0.2">
      <c r="B4901" s="228" t="s">
        <v>208</v>
      </c>
      <c r="F4901" s="228" t="s">
        <v>79</v>
      </c>
      <c r="I4901" s="23"/>
      <c r="J4901" s="23"/>
      <c r="O4901" s="217">
        <f t="shared" si="77"/>
        <v>-2918</v>
      </c>
    </row>
    <row r="4902" spans="2:15" ht="22.95" hidden="1" customHeight="1" x14ac:dyDescent="0.2">
      <c r="B4902" s="228" t="s">
        <v>208</v>
      </c>
      <c r="F4902" s="228" t="s">
        <v>79</v>
      </c>
      <c r="I4902" s="23"/>
      <c r="J4902" s="23"/>
      <c r="O4902" s="217">
        <f t="shared" si="77"/>
        <v>-2918</v>
      </c>
    </row>
    <row r="4903" spans="2:15" ht="22.95" hidden="1" customHeight="1" x14ac:dyDescent="0.2">
      <c r="B4903" s="228" t="s">
        <v>208</v>
      </c>
      <c r="F4903" s="228" t="s">
        <v>79</v>
      </c>
      <c r="I4903" s="23"/>
      <c r="J4903" s="23"/>
      <c r="O4903" s="217">
        <f t="shared" si="77"/>
        <v>-2918</v>
      </c>
    </row>
    <row r="4904" spans="2:15" ht="22.95" hidden="1" customHeight="1" x14ac:dyDescent="0.2">
      <c r="B4904" s="228" t="s">
        <v>208</v>
      </c>
      <c r="F4904" s="228" t="s">
        <v>79</v>
      </c>
      <c r="I4904" s="23"/>
      <c r="J4904" s="23"/>
      <c r="O4904" s="217">
        <f t="shared" si="77"/>
        <v>-2918</v>
      </c>
    </row>
    <row r="4905" spans="2:15" ht="22.95" hidden="1" customHeight="1" x14ac:dyDescent="0.2">
      <c r="B4905" s="228" t="s">
        <v>208</v>
      </c>
      <c r="F4905" s="228" t="s">
        <v>79</v>
      </c>
      <c r="I4905" s="23"/>
      <c r="J4905" s="23"/>
      <c r="O4905" s="217">
        <f t="shared" si="77"/>
        <v>-2918</v>
      </c>
    </row>
    <row r="4906" spans="2:15" ht="22.95" hidden="1" customHeight="1" x14ac:dyDescent="0.2">
      <c r="B4906" s="228" t="s">
        <v>208</v>
      </c>
      <c r="F4906" s="228" t="s">
        <v>79</v>
      </c>
      <c r="I4906" s="23"/>
      <c r="J4906" s="23"/>
      <c r="O4906" s="217">
        <f t="shared" si="77"/>
        <v>-2918</v>
      </c>
    </row>
    <row r="4907" spans="2:15" ht="22.95" hidden="1" customHeight="1" x14ac:dyDescent="0.2">
      <c r="B4907" s="228" t="s">
        <v>208</v>
      </c>
      <c r="F4907" s="228" t="s">
        <v>79</v>
      </c>
      <c r="I4907" s="23"/>
      <c r="J4907" s="23"/>
      <c r="O4907" s="217">
        <f t="shared" si="77"/>
        <v>-2918</v>
      </c>
    </row>
    <row r="4908" spans="2:15" ht="22.95" hidden="1" customHeight="1" x14ac:dyDescent="0.2">
      <c r="B4908" s="228" t="s">
        <v>208</v>
      </c>
      <c r="F4908" s="228" t="s">
        <v>79</v>
      </c>
      <c r="I4908" s="23"/>
      <c r="J4908" s="23"/>
      <c r="O4908" s="217">
        <f t="shared" si="77"/>
        <v>-2918</v>
      </c>
    </row>
    <row r="4909" spans="2:15" ht="22.95" hidden="1" customHeight="1" x14ac:dyDescent="0.2">
      <c r="B4909" s="228" t="s">
        <v>208</v>
      </c>
      <c r="F4909" s="228" t="s">
        <v>79</v>
      </c>
      <c r="I4909" s="23"/>
      <c r="J4909" s="23"/>
      <c r="O4909" s="217">
        <f t="shared" si="77"/>
        <v>-2918</v>
      </c>
    </row>
    <row r="4910" spans="2:15" ht="22.95" hidden="1" customHeight="1" x14ac:dyDescent="0.2">
      <c r="B4910" s="228" t="s">
        <v>208</v>
      </c>
      <c r="F4910" s="228" t="s">
        <v>79</v>
      </c>
      <c r="I4910" s="23"/>
      <c r="J4910" s="23"/>
      <c r="O4910" s="217">
        <f t="shared" si="77"/>
        <v>-2918</v>
      </c>
    </row>
    <row r="4911" spans="2:15" ht="22.95" hidden="1" customHeight="1" x14ac:dyDescent="0.2">
      <c r="B4911" s="228" t="s">
        <v>208</v>
      </c>
      <c r="F4911" s="228" t="s">
        <v>79</v>
      </c>
      <c r="I4911" s="23"/>
      <c r="J4911" s="23"/>
      <c r="O4911" s="217">
        <f t="shared" si="77"/>
        <v>-2918</v>
      </c>
    </row>
    <row r="4912" spans="2:15" ht="22.95" hidden="1" customHeight="1" x14ac:dyDescent="0.2">
      <c r="B4912" s="228" t="s">
        <v>208</v>
      </c>
      <c r="F4912" s="228" t="s">
        <v>79</v>
      </c>
      <c r="I4912" s="23"/>
      <c r="J4912" s="23"/>
      <c r="O4912" s="217">
        <f t="shared" si="77"/>
        <v>-2918</v>
      </c>
    </row>
    <row r="4913" spans="2:15" ht="22.95" hidden="1" customHeight="1" x14ac:dyDescent="0.2">
      <c r="B4913" s="228" t="s">
        <v>208</v>
      </c>
      <c r="F4913" s="228" t="s">
        <v>79</v>
      </c>
      <c r="I4913" s="23"/>
      <c r="J4913" s="23"/>
      <c r="O4913" s="217">
        <f t="shared" si="77"/>
        <v>-2918</v>
      </c>
    </row>
    <row r="4914" spans="2:15" ht="22.95" hidden="1" customHeight="1" x14ac:dyDescent="0.2">
      <c r="B4914" s="228" t="s">
        <v>208</v>
      </c>
      <c r="F4914" s="228" t="s">
        <v>79</v>
      </c>
      <c r="I4914" s="23"/>
      <c r="J4914" s="23"/>
      <c r="O4914" s="217">
        <f t="shared" si="77"/>
        <v>-2918</v>
      </c>
    </row>
    <row r="4915" spans="2:15" ht="22.95" hidden="1" customHeight="1" x14ac:dyDescent="0.2">
      <c r="B4915" s="228" t="s">
        <v>208</v>
      </c>
      <c r="F4915" s="228" t="s">
        <v>79</v>
      </c>
      <c r="I4915" s="23"/>
      <c r="J4915" s="23"/>
      <c r="O4915" s="217">
        <f t="shared" si="77"/>
        <v>-2918</v>
      </c>
    </row>
    <row r="4916" spans="2:15" ht="22.95" hidden="1" customHeight="1" x14ac:dyDescent="0.2">
      <c r="B4916" s="228" t="s">
        <v>208</v>
      </c>
      <c r="F4916" s="228" t="s">
        <v>79</v>
      </c>
      <c r="I4916" s="23"/>
      <c r="J4916" s="23"/>
      <c r="O4916" s="217">
        <f t="shared" si="77"/>
        <v>-2918</v>
      </c>
    </row>
    <row r="4917" spans="2:15" ht="22.95" hidden="1" customHeight="1" x14ac:dyDescent="0.2">
      <c r="B4917" s="228" t="s">
        <v>208</v>
      </c>
      <c r="F4917" s="228" t="s">
        <v>79</v>
      </c>
      <c r="I4917" s="23"/>
      <c r="J4917" s="23"/>
      <c r="O4917" s="217">
        <f t="shared" si="77"/>
        <v>-2918</v>
      </c>
    </row>
    <row r="4918" spans="2:15" ht="22.95" hidden="1" customHeight="1" x14ac:dyDescent="0.2">
      <c r="B4918" s="228" t="s">
        <v>208</v>
      </c>
      <c r="F4918" s="228" t="s">
        <v>79</v>
      </c>
      <c r="I4918" s="23"/>
      <c r="J4918" s="23"/>
      <c r="O4918" s="217">
        <f t="shared" si="77"/>
        <v>-2918</v>
      </c>
    </row>
    <row r="4919" spans="2:15" ht="22.95" hidden="1" customHeight="1" x14ac:dyDescent="0.2">
      <c r="B4919" s="228" t="s">
        <v>208</v>
      </c>
      <c r="F4919" s="228" t="s">
        <v>79</v>
      </c>
      <c r="I4919" s="23"/>
      <c r="J4919" s="23"/>
      <c r="O4919" s="217">
        <f t="shared" si="77"/>
        <v>-2918</v>
      </c>
    </row>
    <row r="4920" spans="2:15" ht="22.95" hidden="1" customHeight="1" x14ac:dyDescent="0.2">
      <c r="B4920" s="228" t="s">
        <v>208</v>
      </c>
      <c r="F4920" s="228" t="s">
        <v>79</v>
      </c>
      <c r="I4920" s="23"/>
      <c r="J4920" s="23"/>
      <c r="O4920" s="217">
        <f t="shared" si="77"/>
        <v>-2918</v>
      </c>
    </row>
    <row r="4921" spans="2:15" ht="22.95" hidden="1" customHeight="1" x14ac:dyDescent="0.2">
      <c r="B4921" s="228" t="s">
        <v>208</v>
      </c>
      <c r="F4921" s="228" t="s">
        <v>79</v>
      </c>
      <c r="I4921" s="23"/>
      <c r="J4921" s="23"/>
      <c r="O4921" s="217">
        <f t="shared" si="77"/>
        <v>-2918</v>
      </c>
    </row>
    <row r="4922" spans="2:15" ht="22.95" hidden="1" customHeight="1" x14ac:dyDescent="0.2">
      <c r="B4922" s="228" t="s">
        <v>208</v>
      </c>
      <c r="F4922" s="228" t="s">
        <v>79</v>
      </c>
      <c r="I4922" s="23"/>
      <c r="J4922" s="23"/>
      <c r="O4922" s="217">
        <f t="shared" si="77"/>
        <v>-2918</v>
      </c>
    </row>
    <row r="4923" spans="2:15" ht="22.95" hidden="1" customHeight="1" x14ac:dyDescent="0.2">
      <c r="B4923" s="228" t="s">
        <v>208</v>
      </c>
      <c r="F4923" s="228" t="s">
        <v>79</v>
      </c>
      <c r="I4923" s="23"/>
      <c r="J4923" s="23"/>
      <c r="O4923" s="217">
        <f t="shared" si="77"/>
        <v>-2918</v>
      </c>
    </row>
    <row r="4924" spans="2:15" ht="22.95" hidden="1" customHeight="1" x14ac:dyDescent="0.2">
      <c r="B4924" s="228" t="s">
        <v>208</v>
      </c>
      <c r="F4924" s="228" t="s">
        <v>79</v>
      </c>
      <c r="I4924" s="23"/>
      <c r="J4924" s="23"/>
      <c r="O4924" s="217">
        <f t="shared" si="77"/>
        <v>-2918</v>
      </c>
    </row>
    <row r="4925" spans="2:15" ht="22.95" hidden="1" customHeight="1" x14ac:dyDescent="0.2">
      <c r="B4925" s="228" t="s">
        <v>208</v>
      </c>
      <c r="F4925" s="228" t="s">
        <v>79</v>
      </c>
      <c r="I4925" s="23"/>
      <c r="J4925" s="23"/>
      <c r="O4925" s="217">
        <f t="shared" si="77"/>
        <v>-2918</v>
      </c>
    </row>
    <row r="4926" spans="2:15" ht="22.95" hidden="1" customHeight="1" x14ac:dyDescent="0.2">
      <c r="B4926" s="228" t="s">
        <v>208</v>
      </c>
      <c r="F4926" s="228" t="s">
        <v>79</v>
      </c>
      <c r="I4926" s="23"/>
      <c r="J4926" s="23"/>
      <c r="O4926" s="217">
        <f t="shared" si="77"/>
        <v>-2918</v>
      </c>
    </row>
    <row r="4927" spans="2:15" ht="22.95" hidden="1" customHeight="1" x14ac:dyDescent="0.2">
      <c r="B4927" s="228" t="s">
        <v>208</v>
      </c>
      <c r="F4927" s="228" t="s">
        <v>79</v>
      </c>
      <c r="I4927" s="23"/>
      <c r="J4927" s="23"/>
      <c r="O4927" s="217">
        <f t="shared" si="77"/>
        <v>-2918</v>
      </c>
    </row>
    <row r="4928" spans="2:15" ht="22.95" hidden="1" customHeight="1" x14ac:dyDescent="0.2">
      <c r="B4928" s="228" t="s">
        <v>208</v>
      </c>
      <c r="F4928" s="228" t="s">
        <v>79</v>
      </c>
      <c r="I4928" s="23"/>
      <c r="J4928" s="23"/>
      <c r="O4928" s="217">
        <f t="shared" si="77"/>
        <v>-2918</v>
      </c>
    </row>
    <row r="4929" spans="2:15" ht="22.95" hidden="1" customHeight="1" x14ac:dyDescent="0.2">
      <c r="B4929" s="228" t="s">
        <v>208</v>
      </c>
      <c r="F4929" s="228" t="s">
        <v>79</v>
      </c>
      <c r="I4929" s="23"/>
      <c r="J4929" s="23"/>
      <c r="O4929" s="217">
        <f t="shared" si="77"/>
        <v>-2918</v>
      </c>
    </row>
    <row r="4930" spans="2:15" ht="22.95" hidden="1" customHeight="1" x14ac:dyDescent="0.2">
      <c r="B4930" s="228" t="s">
        <v>208</v>
      </c>
      <c r="F4930" s="228" t="s">
        <v>79</v>
      </c>
      <c r="I4930" s="23"/>
      <c r="J4930" s="23"/>
      <c r="O4930" s="217">
        <f t="shared" si="77"/>
        <v>-2918</v>
      </c>
    </row>
    <row r="4931" spans="2:15" ht="22.95" hidden="1" customHeight="1" x14ac:dyDescent="0.2">
      <c r="B4931" s="228" t="s">
        <v>208</v>
      </c>
      <c r="F4931" s="228" t="s">
        <v>79</v>
      </c>
      <c r="I4931" s="23"/>
      <c r="J4931" s="23"/>
      <c r="O4931" s="217">
        <f t="shared" si="77"/>
        <v>-2918</v>
      </c>
    </row>
    <row r="4932" spans="2:15" ht="22.95" hidden="1" customHeight="1" x14ac:dyDescent="0.2">
      <c r="B4932" s="228" t="s">
        <v>208</v>
      </c>
      <c r="F4932" s="228" t="s">
        <v>79</v>
      </c>
      <c r="I4932" s="23"/>
      <c r="J4932" s="23"/>
      <c r="O4932" s="217">
        <f t="shared" si="77"/>
        <v>-2918</v>
      </c>
    </row>
    <row r="4933" spans="2:15" ht="22.95" hidden="1" customHeight="1" x14ac:dyDescent="0.2">
      <c r="B4933" s="228" t="s">
        <v>208</v>
      </c>
      <c r="F4933" s="228" t="s">
        <v>79</v>
      </c>
      <c r="I4933" s="23"/>
      <c r="J4933" s="23"/>
      <c r="O4933" s="217">
        <f t="shared" si="77"/>
        <v>-2918</v>
      </c>
    </row>
    <row r="4934" spans="2:15" ht="22.95" hidden="1" customHeight="1" x14ac:dyDescent="0.2">
      <c r="B4934" s="228" t="s">
        <v>208</v>
      </c>
      <c r="F4934" s="228" t="s">
        <v>79</v>
      </c>
      <c r="I4934" s="23"/>
      <c r="J4934" s="23"/>
      <c r="O4934" s="217">
        <f t="shared" si="77"/>
        <v>-2918</v>
      </c>
    </row>
    <row r="4935" spans="2:15" ht="22.95" hidden="1" customHeight="1" x14ac:dyDescent="0.2">
      <c r="B4935" s="228" t="s">
        <v>208</v>
      </c>
      <c r="F4935" s="228" t="s">
        <v>79</v>
      </c>
      <c r="I4935" s="23"/>
      <c r="J4935" s="23"/>
      <c r="O4935" s="217">
        <f t="shared" si="77"/>
        <v>-2918</v>
      </c>
    </row>
    <row r="4936" spans="2:15" ht="22.95" hidden="1" customHeight="1" x14ac:dyDescent="0.2">
      <c r="B4936" s="228" t="s">
        <v>208</v>
      </c>
      <c r="F4936" s="228" t="s">
        <v>79</v>
      </c>
      <c r="I4936" s="23"/>
      <c r="J4936" s="23"/>
      <c r="O4936" s="217">
        <f t="shared" si="77"/>
        <v>-2918</v>
      </c>
    </row>
    <row r="4937" spans="2:15" ht="22.95" hidden="1" customHeight="1" x14ac:dyDescent="0.2">
      <c r="B4937" s="228" t="s">
        <v>208</v>
      </c>
      <c r="F4937" s="228" t="s">
        <v>79</v>
      </c>
      <c r="I4937" s="23"/>
      <c r="J4937" s="23"/>
      <c r="O4937" s="217">
        <f t="shared" si="77"/>
        <v>-2918</v>
      </c>
    </row>
    <row r="4938" spans="2:15" ht="22.95" hidden="1" customHeight="1" x14ac:dyDescent="0.2">
      <c r="B4938" s="228" t="s">
        <v>208</v>
      </c>
      <c r="F4938" s="228" t="s">
        <v>79</v>
      </c>
      <c r="I4938" s="23"/>
      <c r="J4938" s="23"/>
      <c r="O4938" s="217">
        <f t="shared" si="77"/>
        <v>-2918</v>
      </c>
    </row>
    <row r="4939" spans="2:15" ht="22.95" hidden="1" customHeight="1" x14ac:dyDescent="0.2">
      <c r="B4939" s="228" t="s">
        <v>208</v>
      </c>
      <c r="F4939" s="228" t="s">
        <v>79</v>
      </c>
      <c r="I4939" s="23"/>
      <c r="J4939" s="23"/>
      <c r="O4939" s="217">
        <f t="shared" si="77"/>
        <v>-2918</v>
      </c>
    </row>
    <row r="4940" spans="2:15" ht="22.95" hidden="1" customHeight="1" x14ac:dyDescent="0.2">
      <c r="B4940" s="228" t="s">
        <v>208</v>
      </c>
      <c r="F4940" s="228" t="s">
        <v>79</v>
      </c>
      <c r="I4940" s="23"/>
      <c r="J4940" s="23"/>
      <c r="O4940" s="217">
        <f t="shared" si="77"/>
        <v>-2918</v>
      </c>
    </row>
    <row r="4941" spans="2:15" ht="22.95" hidden="1" customHeight="1" x14ac:dyDescent="0.2">
      <c r="B4941" s="228" t="s">
        <v>208</v>
      </c>
      <c r="F4941" s="228" t="s">
        <v>79</v>
      </c>
      <c r="I4941" s="23"/>
      <c r="J4941" s="23"/>
      <c r="O4941" s="217">
        <f t="shared" si="77"/>
        <v>-2918</v>
      </c>
    </row>
    <row r="4942" spans="2:15" ht="22.95" hidden="1" customHeight="1" x14ac:dyDescent="0.2">
      <c r="B4942" s="228" t="s">
        <v>208</v>
      </c>
      <c r="F4942" s="228" t="s">
        <v>79</v>
      </c>
      <c r="I4942" s="23"/>
      <c r="J4942" s="23"/>
      <c r="O4942" s="217">
        <f t="shared" si="77"/>
        <v>-2918</v>
      </c>
    </row>
    <row r="4943" spans="2:15" ht="22.95" hidden="1" customHeight="1" x14ac:dyDescent="0.2">
      <c r="B4943" s="228" t="s">
        <v>208</v>
      </c>
      <c r="F4943" s="228" t="s">
        <v>79</v>
      </c>
      <c r="I4943" s="23"/>
      <c r="J4943" s="23"/>
      <c r="O4943" s="217">
        <f t="shared" si="77"/>
        <v>-2918</v>
      </c>
    </row>
    <row r="4944" spans="2:15" ht="22.95" hidden="1" customHeight="1" x14ac:dyDescent="0.2">
      <c r="B4944" s="228" t="s">
        <v>208</v>
      </c>
      <c r="F4944" s="228" t="s">
        <v>79</v>
      </c>
      <c r="I4944" s="23"/>
      <c r="J4944" s="23"/>
      <c r="O4944" s="217">
        <f t="shared" si="77"/>
        <v>-2918</v>
      </c>
    </row>
    <row r="4945" spans="2:15" ht="22.95" hidden="1" customHeight="1" x14ac:dyDescent="0.2">
      <c r="B4945" s="228" t="s">
        <v>208</v>
      </c>
      <c r="F4945" s="228" t="s">
        <v>79</v>
      </c>
      <c r="I4945" s="23"/>
      <c r="J4945" s="23"/>
      <c r="O4945" s="217">
        <f t="shared" si="77"/>
        <v>-2918</v>
      </c>
    </row>
    <row r="4946" spans="2:15" ht="22.95" hidden="1" customHeight="1" x14ac:dyDescent="0.2">
      <c r="B4946" s="228" t="s">
        <v>208</v>
      </c>
      <c r="F4946" s="228" t="s">
        <v>79</v>
      </c>
      <c r="I4946" s="23"/>
      <c r="J4946" s="23"/>
      <c r="O4946" s="217">
        <f t="shared" si="77"/>
        <v>-2918</v>
      </c>
    </row>
    <row r="4947" spans="2:15" ht="22.95" hidden="1" customHeight="1" x14ac:dyDescent="0.2">
      <c r="B4947" s="228" t="s">
        <v>208</v>
      </c>
      <c r="F4947" s="228" t="s">
        <v>79</v>
      </c>
      <c r="I4947" s="23"/>
      <c r="J4947" s="23"/>
      <c r="O4947" s="217">
        <f t="shared" si="77"/>
        <v>-2918</v>
      </c>
    </row>
    <row r="4948" spans="2:15" ht="22.95" hidden="1" customHeight="1" x14ac:dyDescent="0.2">
      <c r="B4948" s="228" t="s">
        <v>208</v>
      </c>
      <c r="F4948" s="228" t="s">
        <v>79</v>
      </c>
      <c r="I4948" s="23"/>
      <c r="J4948" s="23"/>
      <c r="O4948" s="217">
        <f t="shared" si="77"/>
        <v>-2918</v>
      </c>
    </row>
    <row r="4949" spans="2:15" ht="22.95" hidden="1" customHeight="1" x14ac:dyDescent="0.2">
      <c r="B4949" s="228" t="s">
        <v>208</v>
      </c>
      <c r="F4949" s="228" t="s">
        <v>79</v>
      </c>
      <c r="I4949" s="23"/>
      <c r="J4949" s="23"/>
      <c r="O4949" s="217">
        <f t="shared" si="77"/>
        <v>-2918</v>
      </c>
    </row>
    <row r="4950" spans="2:15" ht="22.95" hidden="1" customHeight="1" x14ac:dyDescent="0.2">
      <c r="B4950" s="228" t="s">
        <v>208</v>
      </c>
      <c r="F4950" s="228" t="s">
        <v>79</v>
      </c>
      <c r="I4950" s="23"/>
      <c r="J4950" s="23"/>
      <c r="O4950" s="217">
        <f t="shared" si="77"/>
        <v>-2918</v>
      </c>
    </row>
    <row r="4951" spans="2:15" ht="22.95" hidden="1" customHeight="1" x14ac:dyDescent="0.2">
      <c r="B4951" s="228" t="s">
        <v>208</v>
      </c>
      <c r="F4951" s="228" t="s">
        <v>79</v>
      </c>
      <c r="I4951" s="23"/>
      <c r="J4951" s="23"/>
      <c r="O4951" s="217">
        <f t="shared" si="77"/>
        <v>-2918</v>
      </c>
    </row>
    <row r="4952" spans="2:15" ht="22.95" hidden="1" customHeight="1" x14ac:dyDescent="0.2">
      <c r="B4952" s="228" t="s">
        <v>208</v>
      </c>
      <c r="F4952" s="228" t="s">
        <v>79</v>
      </c>
      <c r="I4952" s="23"/>
      <c r="J4952" s="23"/>
      <c r="O4952" s="217">
        <f t="shared" si="77"/>
        <v>-2918</v>
      </c>
    </row>
    <row r="4953" spans="2:15" ht="22.95" hidden="1" customHeight="1" x14ac:dyDescent="0.2">
      <c r="B4953" s="228" t="s">
        <v>208</v>
      </c>
      <c r="F4953" s="228" t="s">
        <v>79</v>
      </c>
      <c r="I4953" s="23"/>
      <c r="J4953" s="23"/>
      <c r="O4953" s="217">
        <f t="shared" si="77"/>
        <v>-2918</v>
      </c>
    </row>
    <row r="4954" spans="2:15" ht="22.95" hidden="1" customHeight="1" x14ac:dyDescent="0.2">
      <c r="B4954" s="228" t="s">
        <v>208</v>
      </c>
      <c r="F4954" s="228" t="s">
        <v>79</v>
      </c>
      <c r="I4954" s="23"/>
      <c r="J4954" s="23"/>
      <c r="O4954" s="217">
        <f t="shared" si="77"/>
        <v>-2918</v>
      </c>
    </row>
    <row r="4955" spans="2:15" ht="22.95" hidden="1" customHeight="1" x14ac:dyDescent="0.2">
      <c r="B4955" s="228" t="s">
        <v>208</v>
      </c>
      <c r="F4955" s="228" t="s">
        <v>79</v>
      </c>
      <c r="I4955" s="23"/>
      <c r="J4955" s="23"/>
      <c r="O4955" s="217">
        <f t="shared" si="77"/>
        <v>-2918</v>
      </c>
    </row>
    <row r="4956" spans="2:15" ht="22.95" hidden="1" customHeight="1" x14ac:dyDescent="0.2">
      <c r="B4956" s="228" t="s">
        <v>208</v>
      </c>
      <c r="F4956" s="228" t="s">
        <v>79</v>
      </c>
      <c r="I4956" s="23"/>
      <c r="J4956" s="23"/>
      <c r="O4956" s="217">
        <f t="shared" si="77"/>
        <v>-2918</v>
      </c>
    </row>
    <row r="4957" spans="2:15" ht="22.95" hidden="1" customHeight="1" x14ac:dyDescent="0.2">
      <c r="B4957" s="228" t="s">
        <v>208</v>
      </c>
      <c r="F4957" s="228" t="s">
        <v>79</v>
      </c>
      <c r="I4957" s="23"/>
      <c r="J4957" s="23"/>
      <c r="O4957" s="217">
        <f t="shared" si="77"/>
        <v>-2918</v>
      </c>
    </row>
    <row r="4958" spans="2:15" ht="22.95" hidden="1" customHeight="1" x14ac:dyDescent="0.2">
      <c r="B4958" s="228" t="s">
        <v>208</v>
      </c>
      <c r="F4958" s="228" t="s">
        <v>79</v>
      </c>
      <c r="I4958" s="23"/>
      <c r="J4958" s="23"/>
      <c r="O4958" s="217">
        <f t="shared" si="77"/>
        <v>-2918</v>
      </c>
    </row>
    <row r="4959" spans="2:15" ht="22.95" hidden="1" customHeight="1" x14ac:dyDescent="0.2">
      <c r="B4959" s="228" t="s">
        <v>208</v>
      </c>
      <c r="F4959" s="228" t="s">
        <v>79</v>
      </c>
      <c r="I4959" s="23"/>
      <c r="J4959" s="23"/>
      <c r="O4959" s="217">
        <f t="shared" si="77"/>
        <v>-2918</v>
      </c>
    </row>
    <row r="4960" spans="2:15" ht="22.95" hidden="1" customHeight="1" x14ac:dyDescent="0.2">
      <c r="B4960" s="228" t="s">
        <v>208</v>
      </c>
      <c r="F4960" s="228" t="s">
        <v>79</v>
      </c>
      <c r="I4960" s="23"/>
      <c r="J4960" s="23"/>
      <c r="O4960" s="217">
        <f t="shared" si="77"/>
        <v>-2918</v>
      </c>
    </row>
    <row r="4961" spans="2:15" ht="22.95" hidden="1" customHeight="1" x14ac:dyDescent="0.2">
      <c r="B4961" s="228" t="s">
        <v>208</v>
      </c>
      <c r="F4961" s="228" t="s">
        <v>79</v>
      </c>
      <c r="I4961" s="23"/>
      <c r="J4961" s="23"/>
      <c r="O4961" s="217">
        <f t="shared" si="77"/>
        <v>-2918</v>
      </c>
    </row>
    <row r="4962" spans="2:15" ht="22.95" hidden="1" customHeight="1" x14ac:dyDescent="0.2">
      <c r="B4962" s="228" t="s">
        <v>208</v>
      </c>
      <c r="F4962" s="228" t="s">
        <v>79</v>
      </c>
      <c r="I4962" s="23"/>
      <c r="J4962" s="23"/>
      <c r="O4962" s="217">
        <f t="shared" si="77"/>
        <v>-2918</v>
      </c>
    </row>
    <row r="4963" spans="2:15" ht="22.95" hidden="1" customHeight="1" x14ac:dyDescent="0.2">
      <c r="B4963" s="228" t="s">
        <v>208</v>
      </c>
      <c r="F4963" s="228" t="s">
        <v>79</v>
      </c>
      <c r="I4963" s="23"/>
      <c r="J4963" s="23"/>
      <c r="O4963" s="217">
        <f t="shared" ref="O4963:O5026" si="78">O4962+M4963-N4963</f>
        <v>-2918</v>
      </c>
    </row>
    <row r="4964" spans="2:15" ht="22.95" hidden="1" customHeight="1" x14ac:dyDescent="0.2">
      <c r="B4964" s="228" t="s">
        <v>208</v>
      </c>
      <c r="F4964" s="228" t="s">
        <v>79</v>
      </c>
      <c r="I4964" s="23"/>
      <c r="J4964" s="23"/>
      <c r="O4964" s="217">
        <f t="shared" si="78"/>
        <v>-2918</v>
      </c>
    </row>
    <row r="4965" spans="2:15" ht="22.95" hidden="1" customHeight="1" x14ac:dyDescent="0.2">
      <c r="B4965" s="228" t="s">
        <v>208</v>
      </c>
      <c r="F4965" s="228" t="s">
        <v>79</v>
      </c>
      <c r="I4965" s="23"/>
      <c r="J4965" s="23"/>
      <c r="O4965" s="217">
        <f t="shared" si="78"/>
        <v>-2918</v>
      </c>
    </row>
    <row r="4966" spans="2:15" ht="22.95" hidden="1" customHeight="1" x14ac:dyDescent="0.2">
      <c r="B4966" s="228" t="s">
        <v>208</v>
      </c>
      <c r="F4966" s="228" t="s">
        <v>79</v>
      </c>
      <c r="I4966" s="23"/>
      <c r="J4966" s="23"/>
      <c r="O4966" s="217">
        <f t="shared" si="78"/>
        <v>-2918</v>
      </c>
    </row>
    <row r="4967" spans="2:15" ht="22.95" hidden="1" customHeight="1" x14ac:dyDescent="0.2">
      <c r="B4967" s="228" t="s">
        <v>208</v>
      </c>
      <c r="F4967" s="228" t="s">
        <v>79</v>
      </c>
      <c r="I4967" s="23"/>
      <c r="J4967" s="23"/>
      <c r="O4967" s="217">
        <f t="shared" si="78"/>
        <v>-2918</v>
      </c>
    </row>
    <row r="4968" spans="2:15" ht="22.95" hidden="1" customHeight="1" x14ac:dyDescent="0.2">
      <c r="B4968" s="228" t="s">
        <v>208</v>
      </c>
      <c r="F4968" s="228" t="s">
        <v>79</v>
      </c>
      <c r="I4968" s="23"/>
      <c r="J4968" s="23"/>
      <c r="O4968" s="217">
        <f t="shared" si="78"/>
        <v>-2918</v>
      </c>
    </row>
    <row r="4969" spans="2:15" ht="22.95" hidden="1" customHeight="1" x14ac:dyDescent="0.2">
      <c r="B4969" s="228" t="s">
        <v>208</v>
      </c>
      <c r="F4969" s="228" t="s">
        <v>79</v>
      </c>
      <c r="I4969" s="23"/>
      <c r="J4969" s="23"/>
      <c r="O4969" s="217">
        <f t="shared" si="78"/>
        <v>-2918</v>
      </c>
    </row>
    <row r="4970" spans="2:15" ht="22.95" hidden="1" customHeight="1" x14ac:dyDescent="0.2">
      <c r="B4970" s="228" t="s">
        <v>208</v>
      </c>
      <c r="F4970" s="228" t="s">
        <v>79</v>
      </c>
      <c r="I4970" s="23"/>
      <c r="J4970" s="23"/>
      <c r="O4970" s="217">
        <f t="shared" si="78"/>
        <v>-2918</v>
      </c>
    </row>
    <row r="4971" spans="2:15" ht="22.95" hidden="1" customHeight="1" x14ac:dyDescent="0.2">
      <c r="B4971" s="228" t="s">
        <v>208</v>
      </c>
      <c r="F4971" s="228" t="s">
        <v>79</v>
      </c>
      <c r="I4971" s="23"/>
      <c r="J4971" s="23"/>
      <c r="O4971" s="217">
        <f t="shared" si="78"/>
        <v>-2918</v>
      </c>
    </row>
    <row r="4972" spans="2:15" ht="22.95" hidden="1" customHeight="1" x14ac:dyDescent="0.2">
      <c r="B4972" s="228" t="s">
        <v>208</v>
      </c>
      <c r="F4972" s="228" t="s">
        <v>79</v>
      </c>
      <c r="I4972" s="23"/>
      <c r="J4972" s="23"/>
      <c r="O4972" s="217">
        <f t="shared" si="78"/>
        <v>-2918</v>
      </c>
    </row>
    <row r="4973" spans="2:15" ht="22.95" hidden="1" customHeight="1" x14ac:dyDescent="0.2">
      <c r="B4973" s="228" t="s">
        <v>208</v>
      </c>
      <c r="F4973" s="228" t="s">
        <v>79</v>
      </c>
      <c r="I4973" s="23"/>
      <c r="J4973" s="23"/>
      <c r="O4973" s="217">
        <f t="shared" si="78"/>
        <v>-2918</v>
      </c>
    </row>
    <row r="4974" spans="2:15" ht="22.95" hidden="1" customHeight="1" x14ac:dyDescent="0.2">
      <c r="B4974" s="228" t="s">
        <v>208</v>
      </c>
      <c r="F4974" s="228" t="s">
        <v>79</v>
      </c>
      <c r="I4974" s="23"/>
      <c r="J4974" s="23"/>
      <c r="O4974" s="217">
        <f t="shared" si="78"/>
        <v>-2918</v>
      </c>
    </row>
    <row r="4975" spans="2:15" ht="22.95" hidden="1" customHeight="1" x14ac:dyDescent="0.2">
      <c r="B4975" s="228" t="s">
        <v>208</v>
      </c>
      <c r="F4975" s="228" t="s">
        <v>79</v>
      </c>
      <c r="I4975" s="23"/>
      <c r="J4975" s="23"/>
      <c r="O4975" s="217">
        <f t="shared" si="78"/>
        <v>-2918</v>
      </c>
    </row>
    <row r="4976" spans="2:15" ht="22.95" hidden="1" customHeight="1" x14ac:dyDescent="0.2">
      <c r="B4976" s="228" t="s">
        <v>208</v>
      </c>
      <c r="F4976" s="228" t="s">
        <v>79</v>
      </c>
      <c r="I4976" s="23"/>
      <c r="J4976" s="23"/>
      <c r="O4976" s="217">
        <f t="shared" si="78"/>
        <v>-2918</v>
      </c>
    </row>
    <row r="4977" spans="2:15" ht="22.95" hidden="1" customHeight="1" x14ac:dyDescent="0.2">
      <c r="B4977" s="228" t="s">
        <v>208</v>
      </c>
      <c r="F4977" s="228" t="s">
        <v>79</v>
      </c>
      <c r="I4977" s="23"/>
      <c r="J4977" s="23"/>
      <c r="O4977" s="217">
        <f t="shared" si="78"/>
        <v>-2918</v>
      </c>
    </row>
    <row r="4978" spans="2:15" ht="22.95" hidden="1" customHeight="1" x14ac:dyDescent="0.2">
      <c r="B4978" s="228" t="s">
        <v>208</v>
      </c>
      <c r="F4978" s="228" t="s">
        <v>79</v>
      </c>
      <c r="I4978" s="23"/>
      <c r="J4978" s="23"/>
      <c r="O4978" s="217">
        <f t="shared" si="78"/>
        <v>-2918</v>
      </c>
    </row>
    <row r="4979" spans="2:15" ht="22.95" hidden="1" customHeight="1" x14ac:dyDescent="0.2">
      <c r="B4979" s="228" t="s">
        <v>208</v>
      </c>
      <c r="F4979" s="228" t="s">
        <v>79</v>
      </c>
      <c r="I4979" s="23"/>
      <c r="J4979" s="23"/>
      <c r="O4979" s="217">
        <f t="shared" si="78"/>
        <v>-2918</v>
      </c>
    </row>
    <row r="4980" spans="2:15" ht="22.95" hidden="1" customHeight="1" x14ac:dyDescent="0.2">
      <c r="B4980" s="228" t="s">
        <v>208</v>
      </c>
      <c r="F4980" s="228" t="s">
        <v>79</v>
      </c>
      <c r="I4980" s="23"/>
      <c r="J4980" s="23"/>
      <c r="O4980" s="217">
        <f t="shared" si="78"/>
        <v>-2918</v>
      </c>
    </row>
    <row r="4981" spans="2:15" ht="22.95" hidden="1" customHeight="1" x14ac:dyDescent="0.2">
      <c r="B4981" s="228" t="s">
        <v>208</v>
      </c>
      <c r="F4981" s="228" t="s">
        <v>79</v>
      </c>
      <c r="I4981" s="23"/>
      <c r="J4981" s="23"/>
      <c r="O4981" s="217">
        <f t="shared" si="78"/>
        <v>-2918</v>
      </c>
    </row>
    <row r="4982" spans="2:15" ht="22.95" hidden="1" customHeight="1" x14ac:dyDescent="0.2">
      <c r="B4982" s="228" t="s">
        <v>208</v>
      </c>
      <c r="F4982" s="228" t="s">
        <v>79</v>
      </c>
      <c r="I4982" s="23"/>
      <c r="J4982" s="23"/>
      <c r="O4982" s="217">
        <f t="shared" si="78"/>
        <v>-2918</v>
      </c>
    </row>
    <row r="4983" spans="2:15" ht="22.95" hidden="1" customHeight="1" x14ac:dyDescent="0.2">
      <c r="B4983" s="228" t="s">
        <v>208</v>
      </c>
      <c r="F4983" s="228" t="s">
        <v>79</v>
      </c>
      <c r="I4983" s="23"/>
      <c r="J4983" s="23"/>
      <c r="O4983" s="217">
        <f t="shared" si="78"/>
        <v>-2918</v>
      </c>
    </row>
    <row r="4984" spans="2:15" ht="22.95" hidden="1" customHeight="1" x14ac:dyDescent="0.2">
      <c r="B4984" s="228" t="s">
        <v>208</v>
      </c>
      <c r="F4984" s="228" t="s">
        <v>79</v>
      </c>
      <c r="I4984" s="23"/>
      <c r="J4984" s="23"/>
      <c r="O4984" s="217">
        <f t="shared" si="78"/>
        <v>-2918</v>
      </c>
    </row>
    <row r="4985" spans="2:15" ht="22.95" hidden="1" customHeight="1" x14ac:dyDescent="0.2">
      <c r="B4985" s="228" t="s">
        <v>208</v>
      </c>
      <c r="F4985" s="228" t="s">
        <v>79</v>
      </c>
      <c r="I4985" s="23"/>
      <c r="J4985" s="23"/>
      <c r="O4985" s="217">
        <f t="shared" si="78"/>
        <v>-2918</v>
      </c>
    </row>
    <row r="4986" spans="2:15" ht="22.95" hidden="1" customHeight="1" x14ac:dyDescent="0.2">
      <c r="B4986" s="228" t="s">
        <v>208</v>
      </c>
      <c r="F4986" s="228" t="s">
        <v>79</v>
      </c>
      <c r="I4986" s="23"/>
      <c r="J4986" s="23"/>
      <c r="O4986" s="217">
        <f t="shared" si="78"/>
        <v>-2918</v>
      </c>
    </row>
    <row r="4987" spans="2:15" ht="22.95" hidden="1" customHeight="1" x14ac:dyDescent="0.2">
      <c r="B4987" s="228" t="s">
        <v>208</v>
      </c>
      <c r="F4987" s="228" t="s">
        <v>79</v>
      </c>
      <c r="I4987" s="23"/>
      <c r="J4987" s="23"/>
      <c r="O4987" s="217">
        <f t="shared" si="78"/>
        <v>-2918</v>
      </c>
    </row>
    <row r="4988" spans="2:15" ht="22.95" hidden="1" customHeight="1" x14ac:dyDescent="0.2">
      <c r="B4988" s="228" t="s">
        <v>208</v>
      </c>
      <c r="F4988" s="228" t="s">
        <v>79</v>
      </c>
      <c r="I4988" s="23"/>
      <c r="J4988" s="23"/>
      <c r="O4988" s="217">
        <f t="shared" si="78"/>
        <v>-2918</v>
      </c>
    </row>
    <row r="4989" spans="2:15" ht="22.95" hidden="1" customHeight="1" x14ac:dyDescent="0.2">
      <c r="B4989" s="228" t="s">
        <v>208</v>
      </c>
      <c r="F4989" s="228" t="s">
        <v>79</v>
      </c>
      <c r="I4989" s="23"/>
      <c r="J4989" s="23"/>
      <c r="O4989" s="217">
        <f t="shared" si="78"/>
        <v>-2918</v>
      </c>
    </row>
    <row r="4990" spans="2:15" ht="22.95" hidden="1" customHeight="1" x14ac:dyDescent="0.2">
      <c r="B4990" s="228" t="s">
        <v>208</v>
      </c>
      <c r="F4990" s="228" t="s">
        <v>79</v>
      </c>
      <c r="I4990" s="23"/>
      <c r="J4990" s="23"/>
      <c r="O4990" s="217">
        <f t="shared" si="78"/>
        <v>-2918</v>
      </c>
    </row>
    <row r="4991" spans="2:15" ht="22.95" hidden="1" customHeight="1" x14ac:dyDescent="0.2">
      <c r="B4991" s="228" t="s">
        <v>208</v>
      </c>
      <c r="F4991" s="228" t="s">
        <v>79</v>
      </c>
      <c r="I4991" s="23"/>
      <c r="J4991" s="23"/>
      <c r="O4991" s="217">
        <f t="shared" si="78"/>
        <v>-2918</v>
      </c>
    </row>
    <row r="4992" spans="2:15" ht="22.95" hidden="1" customHeight="1" x14ac:dyDescent="0.2">
      <c r="B4992" s="228" t="s">
        <v>208</v>
      </c>
      <c r="F4992" s="228" t="s">
        <v>79</v>
      </c>
      <c r="I4992" s="23"/>
      <c r="J4992" s="23"/>
      <c r="O4992" s="217">
        <f t="shared" si="78"/>
        <v>-2918</v>
      </c>
    </row>
    <row r="4993" spans="2:15" ht="22.95" hidden="1" customHeight="1" x14ac:dyDescent="0.2">
      <c r="B4993" s="228" t="s">
        <v>208</v>
      </c>
      <c r="F4993" s="228" t="s">
        <v>79</v>
      </c>
      <c r="I4993" s="23"/>
      <c r="J4993" s="23"/>
      <c r="O4993" s="217">
        <f t="shared" si="78"/>
        <v>-2918</v>
      </c>
    </row>
    <row r="4994" spans="2:15" ht="22.95" hidden="1" customHeight="1" x14ac:dyDescent="0.2">
      <c r="B4994" s="228" t="s">
        <v>208</v>
      </c>
      <c r="F4994" s="228" t="s">
        <v>79</v>
      </c>
      <c r="I4994" s="23"/>
      <c r="J4994" s="23"/>
      <c r="O4994" s="217">
        <f t="shared" si="78"/>
        <v>-2918</v>
      </c>
    </row>
    <row r="4995" spans="2:15" ht="22.95" hidden="1" customHeight="1" x14ac:dyDescent="0.2">
      <c r="B4995" s="228" t="s">
        <v>208</v>
      </c>
      <c r="F4995" s="228" t="s">
        <v>79</v>
      </c>
      <c r="I4995" s="23"/>
      <c r="J4995" s="23"/>
      <c r="O4995" s="217">
        <f t="shared" si="78"/>
        <v>-2918</v>
      </c>
    </row>
    <row r="4996" spans="2:15" ht="22.95" hidden="1" customHeight="1" x14ac:dyDescent="0.2">
      <c r="B4996" s="228" t="s">
        <v>208</v>
      </c>
      <c r="F4996" s="228" t="s">
        <v>79</v>
      </c>
      <c r="I4996" s="23"/>
      <c r="J4996" s="23"/>
      <c r="O4996" s="217">
        <f t="shared" si="78"/>
        <v>-2918</v>
      </c>
    </row>
    <row r="4997" spans="2:15" ht="22.95" hidden="1" customHeight="1" x14ac:dyDescent="0.2">
      <c r="B4997" s="228" t="s">
        <v>208</v>
      </c>
      <c r="F4997" s="228" t="s">
        <v>79</v>
      </c>
      <c r="I4997" s="23"/>
      <c r="J4997" s="23"/>
      <c r="O4997" s="217">
        <f t="shared" si="78"/>
        <v>-2918</v>
      </c>
    </row>
    <row r="4998" spans="2:15" ht="22.95" hidden="1" customHeight="1" x14ac:dyDescent="0.2">
      <c r="B4998" s="228" t="s">
        <v>208</v>
      </c>
      <c r="F4998" s="228" t="s">
        <v>79</v>
      </c>
      <c r="I4998" s="23"/>
      <c r="J4998" s="23"/>
      <c r="O4998" s="217">
        <f t="shared" si="78"/>
        <v>-2918</v>
      </c>
    </row>
    <row r="4999" spans="2:15" ht="22.95" hidden="1" customHeight="1" x14ac:dyDescent="0.2">
      <c r="B4999" s="228" t="s">
        <v>208</v>
      </c>
      <c r="F4999" s="228" t="s">
        <v>79</v>
      </c>
      <c r="I4999" s="23"/>
      <c r="J4999" s="23"/>
      <c r="O4999" s="217">
        <f t="shared" si="78"/>
        <v>-2918</v>
      </c>
    </row>
    <row r="5000" spans="2:15" ht="22.95" hidden="1" customHeight="1" x14ac:dyDescent="0.2">
      <c r="B5000" s="228" t="s">
        <v>208</v>
      </c>
      <c r="F5000" s="228" t="s">
        <v>79</v>
      </c>
      <c r="I5000" s="23"/>
      <c r="J5000" s="23"/>
      <c r="O5000" s="217">
        <f t="shared" si="78"/>
        <v>-2918</v>
      </c>
    </row>
    <row r="5001" spans="2:15" ht="22.95" hidden="1" customHeight="1" x14ac:dyDescent="0.2">
      <c r="B5001" s="228" t="s">
        <v>208</v>
      </c>
      <c r="F5001" s="228" t="s">
        <v>79</v>
      </c>
      <c r="I5001" s="23"/>
      <c r="J5001" s="23"/>
      <c r="O5001" s="217">
        <f t="shared" si="78"/>
        <v>-2918</v>
      </c>
    </row>
    <row r="5002" spans="2:15" ht="22.95" hidden="1" customHeight="1" x14ac:dyDescent="0.2">
      <c r="B5002" s="228" t="s">
        <v>208</v>
      </c>
      <c r="F5002" s="228" t="s">
        <v>79</v>
      </c>
      <c r="I5002" s="23"/>
      <c r="J5002" s="23"/>
      <c r="O5002" s="217">
        <f t="shared" si="78"/>
        <v>-2918</v>
      </c>
    </row>
    <row r="5003" spans="2:15" ht="22.95" hidden="1" customHeight="1" x14ac:dyDescent="0.2">
      <c r="B5003" s="228" t="s">
        <v>208</v>
      </c>
      <c r="F5003" s="228" t="s">
        <v>79</v>
      </c>
      <c r="I5003" s="23"/>
      <c r="J5003" s="23"/>
      <c r="O5003" s="217">
        <f t="shared" si="78"/>
        <v>-2918</v>
      </c>
    </row>
    <row r="5004" spans="2:15" ht="22.95" hidden="1" customHeight="1" x14ac:dyDescent="0.2">
      <c r="B5004" s="228" t="s">
        <v>208</v>
      </c>
      <c r="F5004" s="228" t="s">
        <v>79</v>
      </c>
      <c r="I5004" s="23"/>
      <c r="J5004" s="23"/>
      <c r="O5004" s="217">
        <f t="shared" si="78"/>
        <v>-2918</v>
      </c>
    </row>
    <row r="5005" spans="2:15" ht="22.95" hidden="1" customHeight="1" x14ac:dyDescent="0.2">
      <c r="B5005" s="228" t="s">
        <v>208</v>
      </c>
      <c r="F5005" s="228" t="s">
        <v>79</v>
      </c>
      <c r="I5005" s="23"/>
      <c r="J5005" s="23"/>
      <c r="O5005" s="217">
        <f t="shared" si="78"/>
        <v>-2918</v>
      </c>
    </row>
    <row r="5006" spans="2:15" ht="22.95" hidden="1" customHeight="1" x14ac:dyDescent="0.2">
      <c r="B5006" s="228" t="s">
        <v>208</v>
      </c>
      <c r="F5006" s="228" t="s">
        <v>79</v>
      </c>
      <c r="I5006" s="23"/>
      <c r="J5006" s="23"/>
      <c r="O5006" s="217">
        <f t="shared" si="78"/>
        <v>-2918</v>
      </c>
    </row>
    <row r="5007" spans="2:15" ht="22.95" hidden="1" customHeight="1" x14ac:dyDescent="0.2">
      <c r="B5007" s="228" t="s">
        <v>208</v>
      </c>
      <c r="F5007" s="228" t="s">
        <v>79</v>
      </c>
      <c r="I5007" s="23"/>
      <c r="J5007" s="23"/>
      <c r="O5007" s="217">
        <f t="shared" si="78"/>
        <v>-2918</v>
      </c>
    </row>
    <row r="5008" spans="2:15" ht="22.95" hidden="1" customHeight="1" x14ac:dyDescent="0.2">
      <c r="B5008" s="228" t="s">
        <v>208</v>
      </c>
      <c r="F5008" s="228" t="s">
        <v>79</v>
      </c>
      <c r="I5008" s="23"/>
      <c r="J5008" s="23"/>
      <c r="O5008" s="217">
        <f t="shared" si="78"/>
        <v>-2918</v>
      </c>
    </row>
    <row r="5009" spans="2:15" ht="22.95" hidden="1" customHeight="1" x14ac:dyDescent="0.2">
      <c r="B5009" s="228" t="s">
        <v>208</v>
      </c>
      <c r="F5009" s="228" t="s">
        <v>79</v>
      </c>
      <c r="I5009" s="23"/>
      <c r="J5009" s="23"/>
      <c r="O5009" s="217">
        <f t="shared" si="78"/>
        <v>-2918</v>
      </c>
    </row>
    <row r="5010" spans="2:15" ht="22.95" hidden="1" customHeight="1" x14ac:dyDescent="0.2">
      <c r="B5010" s="228" t="s">
        <v>208</v>
      </c>
      <c r="F5010" s="228" t="s">
        <v>79</v>
      </c>
      <c r="I5010" s="23"/>
      <c r="J5010" s="23"/>
      <c r="O5010" s="217">
        <f t="shared" si="78"/>
        <v>-2918</v>
      </c>
    </row>
    <row r="5011" spans="2:15" ht="22.95" hidden="1" customHeight="1" x14ac:dyDescent="0.2">
      <c r="B5011" s="228" t="s">
        <v>208</v>
      </c>
      <c r="F5011" s="228" t="s">
        <v>79</v>
      </c>
      <c r="I5011" s="23"/>
      <c r="J5011" s="23"/>
      <c r="O5011" s="217">
        <f t="shared" si="78"/>
        <v>-2918</v>
      </c>
    </row>
    <row r="5012" spans="2:15" ht="22.95" hidden="1" customHeight="1" x14ac:dyDescent="0.2">
      <c r="B5012" s="228" t="s">
        <v>208</v>
      </c>
      <c r="F5012" s="228" t="s">
        <v>79</v>
      </c>
      <c r="I5012" s="23"/>
      <c r="J5012" s="23"/>
      <c r="O5012" s="217">
        <f t="shared" si="78"/>
        <v>-2918</v>
      </c>
    </row>
    <row r="5013" spans="2:15" ht="22.95" hidden="1" customHeight="1" x14ac:dyDescent="0.2">
      <c r="B5013" s="228" t="s">
        <v>208</v>
      </c>
      <c r="F5013" s="228" t="s">
        <v>79</v>
      </c>
      <c r="I5013" s="23"/>
      <c r="J5013" s="23"/>
      <c r="O5013" s="217">
        <f t="shared" si="78"/>
        <v>-2918</v>
      </c>
    </row>
    <row r="5014" spans="2:15" ht="22.95" hidden="1" customHeight="1" x14ac:dyDescent="0.2">
      <c r="B5014" s="228" t="s">
        <v>208</v>
      </c>
      <c r="F5014" s="228" t="s">
        <v>79</v>
      </c>
      <c r="I5014" s="23"/>
      <c r="J5014" s="23"/>
      <c r="O5014" s="217">
        <f t="shared" si="78"/>
        <v>-2918</v>
      </c>
    </row>
    <row r="5015" spans="2:15" ht="22.95" hidden="1" customHeight="1" x14ac:dyDescent="0.2">
      <c r="B5015" s="228" t="s">
        <v>208</v>
      </c>
      <c r="F5015" s="228" t="s">
        <v>79</v>
      </c>
      <c r="I5015" s="23"/>
      <c r="J5015" s="23"/>
      <c r="O5015" s="217">
        <f t="shared" si="78"/>
        <v>-2918</v>
      </c>
    </row>
    <row r="5016" spans="2:15" ht="22.95" hidden="1" customHeight="1" x14ac:dyDescent="0.2">
      <c r="B5016" s="228" t="s">
        <v>208</v>
      </c>
      <c r="F5016" s="228" t="s">
        <v>79</v>
      </c>
      <c r="I5016" s="23"/>
      <c r="J5016" s="23"/>
      <c r="O5016" s="217">
        <f t="shared" si="78"/>
        <v>-2918</v>
      </c>
    </row>
    <row r="5017" spans="2:15" ht="22.95" hidden="1" customHeight="1" x14ac:dyDescent="0.2">
      <c r="B5017" s="228" t="s">
        <v>208</v>
      </c>
      <c r="F5017" s="228" t="s">
        <v>79</v>
      </c>
      <c r="I5017" s="23"/>
      <c r="J5017" s="23"/>
      <c r="O5017" s="217">
        <f t="shared" si="78"/>
        <v>-2918</v>
      </c>
    </row>
    <row r="5018" spans="2:15" ht="22.95" hidden="1" customHeight="1" x14ac:dyDescent="0.2">
      <c r="B5018" s="228" t="s">
        <v>208</v>
      </c>
      <c r="F5018" s="228" t="s">
        <v>79</v>
      </c>
      <c r="I5018" s="23"/>
      <c r="J5018" s="23"/>
      <c r="O5018" s="217">
        <f t="shared" si="78"/>
        <v>-2918</v>
      </c>
    </row>
    <row r="5019" spans="2:15" ht="22.95" hidden="1" customHeight="1" x14ac:dyDescent="0.2">
      <c r="B5019" s="228" t="s">
        <v>208</v>
      </c>
      <c r="F5019" s="228" t="s">
        <v>79</v>
      </c>
      <c r="I5019" s="23"/>
      <c r="J5019" s="23"/>
      <c r="O5019" s="217">
        <f t="shared" si="78"/>
        <v>-2918</v>
      </c>
    </row>
    <row r="5020" spans="2:15" ht="22.95" hidden="1" customHeight="1" x14ac:dyDescent="0.2">
      <c r="B5020" s="228" t="s">
        <v>208</v>
      </c>
      <c r="F5020" s="228" t="s">
        <v>79</v>
      </c>
      <c r="I5020" s="23"/>
      <c r="J5020" s="23"/>
      <c r="O5020" s="217">
        <f t="shared" si="78"/>
        <v>-2918</v>
      </c>
    </row>
    <row r="5021" spans="2:15" ht="22.95" hidden="1" customHeight="1" x14ac:dyDescent="0.2">
      <c r="B5021" s="228" t="s">
        <v>208</v>
      </c>
      <c r="F5021" s="228" t="s">
        <v>79</v>
      </c>
      <c r="I5021" s="23"/>
      <c r="J5021" s="23"/>
      <c r="O5021" s="217">
        <f t="shared" si="78"/>
        <v>-2918</v>
      </c>
    </row>
    <row r="5022" spans="2:15" ht="22.95" hidden="1" customHeight="1" x14ac:dyDescent="0.2">
      <c r="B5022" s="228" t="s">
        <v>208</v>
      </c>
      <c r="F5022" s="228" t="s">
        <v>79</v>
      </c>
      <c r="I5022" s="23"/>
      <c r="J5022" s="23"/>
      <c r="O5022" s="217">
        <f t="shared" si="78"/>
        <v>-2918</v>
      </c>
    </row>
    <row r="5023" spans="2:15" ht="22.95" hidden="1" customHeight="1" x14ac:dyDescent="0.2">
      <c r="B5023" s="228" t="s">
        <v>208</v>
      </c>
      <c r="F5023" s="228" t="s">
        <v>79</v>
      </c>
      <c r="I5023" s="23"/>
      <c r="J5023" s="23"/>
      <c r="O5023" s="217">
        <f t="shared" si="78"/>
        <v>-2918</v>
      </c>
    </row>
    <row r="5024" spans="2:15" ht="22.95" hidden="1" customHeight="1" x14ac:dyDescent="0.2">
      <c r="B5024" s="228" t="s">
        <v>208</v>
      </c>
      <c r="F5024" s="228" t="s">
        <v>79</v>
      </c>
      <c r="I5024" s="23"/>
      <c r="J5024" s="23"/>
      <c r="O5024" s="217">
        <f t="shared" si="78"/>
        <v>-2918</v>
      </c>
    </row>
    <row r="5025" spans="2:15" ht="22.95" hidden="1" customHeight="1" x14ac:dyDescent="0.2">
      <c r="B5025" s="228" t="s">
        <v>208</v>
      </c>
      <c r="F5025" s="228" t="s">
        <v>79</v>
      </c>
      <c r="I5025" s="23"/>
      <c r="J5025" s="23"/>
      <c r="O5025" s="217">
        <f t="shared" si="78"/>
        <v>-2918</v>
      </c>
    </row>
    <row r="5026" spans="2:15" ht="22.95" hidden="1" customHeight="1" x14ac:dyDescent="0.2">
      <c r="B5026" s="228" t="s">
        <v>208</v>
      </c>
      <c r="F5026" s="228" t="s">
        <v>79</v>
      </c>
      <c r="I5026" s="23"/>
      <c r="J5026" s="23"/>
      <c r="O5026" s="217">
        <f t="shared" si="78"/>
        <v>-2918</v>
      </c>
    </row>
    <row r="5027" spans="2:15" ht="22.95" hidden="1" customHeight="1" x14ac:dyDescent="0.2">
      <c r="B5027" s="228" t="s">
        <v>208</v>
      </c>
      <c r="F5027" s="228" t="s">
        <v>79</v>
      </c>
      <c r="I5027" s="23"/>
      <c r="J5027" s="23"/>
      <c r="O5027" s="217">
        <f t="shared" ref="O5027:O5090" si="79">O5026+M5027-N5027</f>
        <v>-2918</v>
      </c>
    </row>
    <row r="5028" spans="2:15" ht="22.95" hidden="1" customHeight="1" x14ac:dyDescent="0.2">
      <c r="B5028" s="228" t="s">
        <v>208</v>
      </c>
      <c r="F5028" s="228" t="s">
        <v>79</v>
      </c>
      <c r="I5028" s="23"/>
      <c r="J5028" s="23"/>
      <c r="O5028" s="217">
        <f t="shared" si="79"/>
        <v>-2918</v>
      </c>
    </row>
    <row r="5029" spans="2:15" ht="22.95" hidden="1" customHeight="1" x14ac:dyDescent="0.2">
      <c r="B5029" s="228" t="s">
        <v>208</v>
      </c>
      <c r="F5029" s="228" t="s">
        <v>79</v>
      </c>
      <c r="I5029" s="23"/>
      <c r="J5029" s="23"/>
      <c r="O5029" s="217">
        <f t="shared" si="79"/>
        <v>-2918</v>
      </c>
    </row>
    <row r="5030" spans="2:15" ht="22.95" hidden="1" customHeight="1" x14ac:dyDescent="0.2">
      <c r="B5030" s="228" t="s">
        <v>208</v>
      </c>
      <c r="F5030" s="228" t="s">
        <v>79</v>
      </c>
      <c r="I5030" s="23"/>
      <c r="J5030" s="23"/>
      <c r="O5030" s="217">
        <f t="shared" si="79"/>
        <v>-2918</v>
      </c>
    </row>
    <row r="5031" spans="2:15" ht="22.95" hidden="1" customHeight="1" x14ac:dyDescent="0.2">
      <c r="B5031" s="228" t="s">
        <v>208</v>
      </c>
      <c r="F5031" s="228" t="s">
        <v>79</v>
      </c>
      <c r="I5031" s="23"/>
      <c r="J5031" s="23"/>
      <c r="O5031" s="217">
        <f t="shared" si="79"/>
        <v>-2918</v>
      </c>
    </row>
    <row r="5032" spans="2:15" ht="22.95" hidden="1" customHeight="1" x14ac:dyDescent="0.2">
      <c r="B5032" s="228" t="s">
        <v>208</v>
      </c>
      <c r="F5032" s="228" t="s">
        <v>79</v>
      </c>
      <c r="I5032" s="23"/>
      <c r="J5032" s="23"/>
      <c r="O5032" s="217">
        <f t="shared" si="79"/>
        <v>-2918</v>
      </c>
    </row>
    <row r="5033" spans="2:15" ht="22.95" hidden="1" customHeight="1" x14ac:dyDescent="0.2">
      <c r="B5033" s="228" t="s">
        <v>208</v>
      </c>
      <c r="F5033" s="228" t="s">
        <v>79</v>
      </c>
      <c r="I5033" s="23"/>
      <c r="J5033" s="23"/>
      <c r="O5033" s="217">
        <f t="shared" si="79"/>
        <v>-2918</v>
      </c>
    </row>
    <row r="5034" spans="2:15" ht="22.95" hidden="1" customHeight="1" x14ac:dyDescent="0.2">
      <c r="B5034" s="228" t="s">
        <v>208</v>
      </c>
      <c r="F5034" s="228" t="s">
        <v>79</v>
      </c>
      <c r="I5034" s="23"/>
      <c r="J5034" s="23"/>
      <c r="O5034" s="217">
        <f t="shared" si="79"/>
        <v>-2918</v>
      </c>
    </row>
    <row r="5035" spans="2:15" ht="22.95" hidden="1" customHeight="1" x14ac:dyDescent="0.2">
      <c r="B5035" s="228" t="s">
        <v>208</v>
      </c>
      <c r="F5035" s="228" t="s">
        <v>79</v>
      </c>
      <c r="I5035" s="23"/>
      <c r="J5035" s="23"/>
      <c r="O5035" s="217">
        <f t="shared" si="79"/>
        <v>-2918</v>
      </c>
    </row>
    <row r="5036" spans="2:15" ht="22.95" hidden="1" customHeight="1" x14ac:dyDescent="0.2">
      <c r="B5036" s="228" t="s">
        <v>208</v>
      </c>
      <c r="F5036" s="228" t="s">
        <v>79</v>
      </c>
      <c r="I5036" s="23"/>
      <c r="J5036" s="23"/>
      <c r="O5036" s="217">
        <f t="shared" si="79"/>
        <v>-2918</v>
      </c>
    </row>
    <row r="5037" spans="2:15" ht="22.95" hidden="1" customHeight="1" x14ac:dyDescent="0.2">
      <c r="B5037" s="228" t="s">
        <v>208</v>
      </c>
      <c r="F5037" s="228" t="s">
        <v>79</v>
      </c>
      <c r="I5037" s="23"/>
      <c r="J5037" s="23"/>
      <c r="O5037" s="217">
        <f t="shared" si="79"/>
        <v>-2918</v>
      </c>
    </row>
    <row r="5038" spans="2:15" ht="22.95" hidden="1" customHeight="1" x14ac:dyDescent="0.2">
      <c r="B5038" s="228" t="s">
        <v>208</v>
      </c>
      <c r="F5038" s="228" t="s">
        <v>79</v>
      </c>
      <c r="I5038" s="23"/>
      <c r="J5038" s="23"/>
      <c r="O5038" s="217">
        <f t="shared" si="79"/>
        <v>-2918</v>
      </c>
    </row>
    <row r="5039" spans="2:15" ht="22.95" hidden="1" customHeight="1" x14ac:dyDescent="0.2">
      <c r="B5039" s="228" t="s">
        <v>208</v>
      </c>
      <c r="F5039" s="228" t="s">
        <v>79</v>
      </c>
      <c r="I5039" s="23"/>
      <c r="J5039" s="23"/>
      <c r="O5039" s="217">
        <f t="shared" si="79"/>
        <v>-2918</v>
      </c>
    </row>
    <row r="5040" spans="2:15" ht="22.95" hidden="1" customHeight="1" x14ac:dyDescent="0.2">
      <c r="B5040" s="228" t="s">
        <v>208</v>
      </c>
      <c r="F5040" s="228" t="s">
        <v>79</v>
      </c>
      <c r="I5040" s="23"/>
      <c r="J5040" s="23"/>
      <c r="O5040" s="217">
        <f t="shared" si="79"/>
        <v>-2918</v>
      </c>
    </row>
    <row r="5041" spans="2:15" ht="22.95" hidden="1" customHeight="1" x14ac:dyDescent="0.2">
      <c r="B5041" s="228" t="s">
        <v>208</v>
      </c>
      <c r="F5041" s="228" t="s">
        <v>79</v>
      </c>
      <c r="I5041" s="23"/>
      <c r="J5041" s="23"/>
      <c r="O5041" s="217">
        <f t="shared" si="79"/>
        <v>-2918</v>
      </c>
    </row>
    <row r="5042" spans="2:15" ht="22.95" hidden="1" customHeight="1" x14ac:dyDescent="0.2">
      <c r="B5042" s="228" t="s">
        <v>208</v>
      </c>
      <c r="F5042" s="228" t="s">
        <v>79</v>
      </c>
      <c r="I5042" s="23"/>
      <c r="J5042" s="23"/>
      <c r="O5042" s="217">
        <f t="shared" si="79"/>
        <v>-2918</v>
      </c>
    </row>
    <row r="5043" spans="2:15" ht="22.95" hidden="1" customHeight="1" x14ac:dyDescent="0.2">
      <c r="B5043" s="228" t="s">
        <v>208</v>
      </c>
      <c r="F5043" s="228" t="s">
        <v>79</v>
      </c>
      <c r="I5043" s="23"/>
      <c r="J5043" s="23"/>
      <c r="O5043" s="217">
        <f t="shared" si="79"/>
        <v>-2918</v>
      </c>
    </row>
    <row r="5044" spans="2:15" ht="22.95" hidden="1" customHeight="1" x14ac:dyDescent="0.2">
      <c r="B5044" s="228" t="s">
        <v>208</v>
      </c>
      <c r="F5044" s="228" t="s">
        <v>79</v>
      </c>
      <c r="I5044" s="23"/>
      <c r="J5044" s="23"/>
      <c r="O5044" s="217">
        <f t="shared" si="79"/>
        <v>-2918</v>
      </c>
    </row>
    <row r="5045" spans="2:15" ht="22.95" hidden="1" customHeight="1" x14ac:dyDescent="0.2">
      <c r="B5045" s="228" t="s">
        <v>208</v>
      </c>
      <c r="F5045" s="228" t="s">
        <v>79</v>
      </c>
      <c r="I5045" s="23"/>
      <c r="J5045" s="23"/>
      <c r="O5045" s="217">
        <f t="shared" si="79"/>
        <v>-2918</v>
      </c>
    </row>
    <row r="5046" spans="2:15" ht="22.95" hidden="1" customHeight="1" x14ac:dyDescent="0.2">
      <c r="B5046" s="228" t="s">
        <v>208</v>
      </c>
      <c r="F5046" s="228" t="s">
        <v>79</v>
      </c>
      <c r="I5046" s="23"/>
      <c r="J5046" s="23"/>
      <c r="O5046" s="217">
        <f t="shared" si="79"/>
        <v>-2918</v>
      </c>
    </row>
    <row r="5047" spans="2:15" ht="22.95" hidden="1" customHeight="1" x14ac:dyDescent="0.2">
      <c r="B5047" s="228" t="s">
        <v>208</v>
      </c>
      <c r="F5047" s="228" t="s">
        <v>79</v>
      </c>
      <c r="I5047" s="23"/>
      <c r="J5047" s="23"/>
      <c r="O5047" s="217">
        <f t="shared" si="79"/>
        <v>-2918</v>
      </c>
    </row>
    <row r="5048" spans="2:15" ht="22.95" hidden="1" customHeight="1" x14ac:dyDescent="0.2">
      <c r="B5048" s="228" t="s">
        <v>208</v>
      </c>
      <c r="F5048" s="228" t="s">
        <v>79</v>
      </c>
      <c r="I5048" s="23"/>
      <c r="J5048" s="23"/>
      <c r="O5048" s="217">
        <f t="shared" si="79"/>
        <v>-2918</v>
      </c>
    </row>
    <row r="5049" spans="2:15" ht="22.95" hidden="1" customHeight="1" x14ac:dyDescent="0.2">
      <c r="B5049" s="228" t="s">
        <v>208</v>
      </c>
      <c r="F5049" s="228" t="s">
        <v>79</v>
      </c>
      <c r="I5049" s="23"/>
      <c r="J5049" s="23"/>
      <c r="O5049" s="217">
        <f t="shared" si="79"/>
        <v>-2918</v>
      </c>
    </row>
    <row r="5050" spans="2:15" ht="22.95" hidden="1" customHeight="1" x14ac:dyDescent="0.2">
      <c r="B5050" s="228" t="s">
        <v>208</v>
      </c>
      <c r="F5050" s="228" t="s">
        <v>79</v>
      </c>
      <c r="I5050" s="23"/>
      <c r="J5050" s="23"/>
      <c r="O5050" s="217">
        <f t="shared" si="79"/>
        <v>-2918</v>
      </c>
    </row>
    <row r="5051" spans="2:15" ht="22.95" hidden="1" customHeight="1" x14ac:dyDescent="0.2">
      <c r="B5051" s="228" t="s">
        <v>208</v>
      </c>
      <c r="F5051" s="228" t="s">
        <v>79</v>
      </c>
      <c r="I5051" s="23"/>
      <c r="J5051" s="23"/>
      <c r="O5051" s="217">
        <f t="shared" si="79"/>
        <v>-2918</v>
      </c>
    </row>
    <row r="5052" spans="2:15" ht="22.95" hidden="1" customHeight="1" x14ac:dyDescent="0.2">
      <c r="B5052" s="228" t="s">
        <v>208</v>
      </c>
      <c r="F5052" s="228" t="s">
        <v>79</v>
      </c>
      <c r="I5052" s="23"/>
      <c r="J5052" s="23"/>
      <c r="O5052" s="217">
        <f t="shared" si="79"/>
        <v>-2918</v>
      </c>
    </row>
    <row r="5053" spans="2:15" ht="22.95" hidden="1" customHeight="1" x14ac:dyDescent="0.2">
      <c r="B5053" s="228" t="s">
        <v>208</v>
      </c>
      <c r="F5053" s="228" t="s">
        <v>79</v>
      </c>
      <c r="I5053" s="23"/>
      <c r="J5053" s="23"/>
      <c r="O5053" s="217">
        <f t="shared" si="79"/>
        <v>-2918</v>
      </c>
    </row>
    <row r="5054" spans="2:15" ht="22.95" hidden="1" customHeight="1" x14ac:dyDescent="0.2">
      <c r="B5054" s="228" t="s">
        <v>208</v>
      </c>
      <c r="F5054" s="228" t="s">
        <v>79</v>
      </c>
      <c r="I5054" s="23"/>
      <c r="J5054" s="23"/>
      <c r="O5054" s="217">
        <f t="shared" si="79"/>
        <v>-2918</v>
      </c>
    </row>
    <row r="5055" spans="2:15" ht="22.95" hidden="1" customHeight="1" x14ac:dyDescent="0.2">
      <c r="B5055" s="228" t="s">
        <v>208</v>
      </c>
      <c r="F5055" s="228" t="s">
        <v>79</v>
      </c>
      <c r="I5055" s="23"/>
      <c r="J5055" s="23"/>
      <c r="O5055" s="217">
        <f t="shared" si="79"/>
        <v>-2918</v>
      </c>
    </row>
    <row r="5056" spans="2:15" ht="22.95" hidden="1" customHeight="1" x14ac:dyDescent="0.2">
      <c r="B5056" s="228" t="s">
        <v>208</v>
      </c>
      <c r="F5056" s="228" t="s">
        <v>79</v>
      </c>
      <c r="I5056" s="23"/>
      <c r="J5056" s="23"/>
      <c r="O5056" s="217">
        <f t="shared" si="79"/>
        <v>-2918</v>
      </c>
    </row>
    <row r="5057" spans="2:15" ht="22.95" hidden="1" customHeight="1" x14ac:dyDescent="0.2">
      <c r="B5057" s="228" t="s">
        <v>208</v>
      </c>
      <c r="F5057" s="228" t="s">
        <v>79</v>
      </c>
      <c r="I5057" s="23"/>
      <c r="J5057" s="23"/>
      <c r="O5057" s="217">
        <f t="shared" si="79"/>
        <v>-2918</v>
      </c>
    </row>
    <row r="5058" spans="2:15" ht="22.95" hidden="1" customHeight="1" x14ac:dyDescent="0.2">
      <c r="B5058" s="228" t="s">
        <v>208</v>
      </c>
      <c r="F5058" s="228" t="s">
        <v>79</v>
      </c>
      <c r="I5058" s="23"/>
      <c r="J5058" s="23"/>
      <c r="O5058" s="217">
        <f t="shared" si="79"/>
        <v>-2918</v>
      </c>
    </row>
    <row r="5059" spans="2:15" ht="22.95" hidden="1" customHeight="1" x14ac:dyDescent="0.2">
      <c r="B5059" s="228" t="s">
        <v>208</v>
      </c>
      <c r="F5059" s="228" t="s">
        <v>79</v>
      </c>
      <c r="I5059" s="23"/>
      <c r="J5059" s="23"/>
      <c r="O5059" s="217">
        <f t="shared" si="79"/>
        <v>-2918</v>
      </c>
    </row>
    <row r="5060" spans="2:15" ht="22.95" hidden="1" customHeight="1" x14ac:dyDescent="0.2">
      <c r="B5060" s="228" t="s">
        <v>208</v>
      </c>
      <c r="F5060" s="228" t="s">
        <v>79</v>
      </c>
      <c r="I5060" s="23"/>
      <c r="J5060" s="23"/>
      <c r="O5060" s="217">
        <f t="shared" si="79"/>
        <v>-2918</v>
      </c>
    </row>
    <row r="5061" spans="2:15" ht="22.95" hidden="1" customHeight="1" x14ac:dyDescent="0.2">
      <c r="B5061" s="228" t="s">
        <v>208</v>
      </c>
      <c r="F5061" s="228" t="s">
        <v>79</v>
      </c>
      <c r="I5061" s="23"/>
      <c r="J5061" s="23"/>
      <c r="O5061" s="217">
        <f t="shared" si="79"/>
        <v>-2918</v>
      </c>
    </row>
    <row r="5062" spans="2:15" ht="22.95" hidden="1" customHeight="1" x14ac:dyDescent="0.2">
      <c r="B5062" s="228" t="s">
        <v>208</v>
      </c>
      <c r="F5062" s="228" t="s">
        <v>79</v>
      </c>
      <c r="I5062" s="23"/>
      <c r="J5062" s="23"/>
      <c r="O5062" s="217">
        <f t="shared" si="79"/>
        <v>-2918</v>
      </c>
    </row>
    <row r="5063" spans="2:15" ht="22.95" hidden="1" customHeight="1" x14ac:dyDescent="0.2">
      <c r="B5063" s="228" t="s">
        <v>208</v>
      </c>
      <c r="F5063" s="228" t="s">
        <v>79</v>
      </c>
      <c r="I5063" s="23"/>
      <c r="J5063" s="23"/>
      <c r="O5063" s="217">
        <f t="shared" si="79"/>
        <v>-2918</v>
      </c>
    </row>
    <row r="5064" spans="2:15" ht="22.95" hidden="1" customHeight="1" x14ac:dyDescent="0.2">
      <c r="B5064" s="228" t="s">
        <v>208</v>
      </c>
      <c r="F5064" s="228" t="s">
        <v>79</v>
      </c>
      <c r="I5064" s="23"/>
      <c r="J5064" s="23"/>
      <c r="O5064" s="217">
        <f t="shared" si="79"/>
        <v>-2918</v>
      </c>
    </row>
    <row r="5065" spans="2:15" ht="22.95" hidden="1" customHeight="1" x14ac:dyDescent="0.2">
      <c r="B5065" s="228" t="s">
        <v>208</v>
      </c>
      <c r="F5065" s="228" t="s">
        <v>79</v>
      </c>
      <c r="I5065" s="23"/>
      <c r="J5065" s="23"/>
      <c r="O5065" s="217">
        <f t="shared" si="79"/>
        <v>-2918</v>
      </c>
    </row>
    <row r="5066" spans="2:15" ht="22.95" hidden="1" customHeight="1" x14ac:dyDescent="0.2">
      <c r="B5066" s="228" t="s">
        <v>208</v>
      </c>
      <c r="F5066" s="228" t="s">
        <v>79</v>
      </c>
      <c r="I5066" s="23"/>
      <c r="J5066" s="23"/>
      <c r="O5066" s="217">
        <f t="shared" si="79"/>
        <v>-2918</v>
      </c>
    </row>
    <row r="5067" spans="2:15" ht="22.95" hidden="1" customHeight="1" x14ac:dyDescent="0.2">
      <c r="B5067" s="228" t="s">
        <v>208</v>
      </c>
      <c r="F5067" s="228" t="s">
        <v>79</v>
      </c>
      <c r="I5067" s="23"/>
      <c r="J5067" s="23"/>
      <c r="O5067" s="217">
        <f t="shared" si="79"/>
        <v>-2918</v>
      </c>
    </row>
    <row r="5068" spans="2:15" ht="22.95" hidden="1" customHeight="1" x14ac:dyDescent="0.2">
      <c r="B5068" s="228" t="s">
        <v>208</v>
      </c>
      <c r="F5068" s="228" t="s">
        <v>79</v>
      </c>
      <c r="I5068" s="23"/>
      <c r="J5068" s="23"/>
      <c r="O5068" s="217">
        <f t="shared" si="79"/>
        <v>-2918</v>
      </c>
    </row>
    <row r="5069" spans="2:15" ht="22.95" hidden="1" customHeight="1" x14ac:dyDescent="0.2">
      <c r="B5069" s="228" t="s">
        <v>208</v>
      </c>
      <c r="F5069" s="228" t="s">
        <v>79</v>
      </c>
      <c r="I5069" s="23"/>
      <c r="J5069" s="23"/>
      <c r="O5069" s="217">
        <f t="shared" si="79"/>
        <v>-2918</v>
      </c>
    </row>
    <row r="5070" spans="2:15" ht="22.95" hidden="1" customHeight="1" x14ac:dyDescent="0.2">
      <c r="B5070" s="228" t="s">
        <v>208</v>
      </c>
      <c r="F5070" s="228" t="s">
        <v>79</v>
      </c>
      <c r="I5070" s="23"/>
      <c r="J5070" s="23"/>
      <c r="O5070" s="217">
        <f t="shared" si="79"/>
        <v>-2918</v>
      </c>
    </row>
    <row r="5071" spans="2:15" ht="22.95" hidden="1" customHeight="1" x14ac:dyDescent="0.2">
      <c r="B5071" s="228" t="s">
        <v>208</v>
      </c>
      <c r="F5071" s="228" t="s">
        <v>79</v>
      </c>
      <c r="I5071" s="23"/>
      <c r="J5071" s="23"/>
      <c r="O5071" s="217">
        <f t="shared" si="79"/>
        <v>-2918</v>
      </c>
    </row>
    <row r="5072" spans="2:15" ht="22.95" hidden="1" customHeight="1" x14ac:dyDescent="0.2">
      <c r="B5072" s="228" t="s">
        <v>208</v>
      </c>
      <c r="F5072" s="228" t="s">
        <v>79</v>
      </c>
      <c r="I5072" s="23"/>
      <c r="J5072" s="23"/>
      <c r="O5072" s="217">
        <f t="shared" si="79"/>
        <v>-2918</v>
      </c>
    </row>
    <row r="5073" spans="2:15" ht="22.95" hidden="1" customHeight="1" x14ac:dyDescent="0.2">
      <c r="B5073" s="228" t="s">
        <v>208</v>
      </c>
      <c r="F5073" s="228" t="s">
        <v>79</v>
      </c>
      <c r="I5073" s="23"/>
      <c r="J5073" s="23"/>
      <c r="O5073" s="217">
        <f t="shared" si="79"/>
        <v>-2918</v>
      </c>
    </row>
    <row r="5074" spans="2:15" ht="22.95" hidden="1" customHeight="1" x14ac:dyDescent="0.2">
      <c r="B5074" s="228" t="s">
        <v>208</v>
      </c>
      <c r="F5074" s="228" t="s">
        <v>79</v>
      </c>
      <c r="I5074" s="23"/>
      <c r="J5074" s="23"/>
      <c r="O5074" s="217">
        <f t="shared" si="79"/>
        <v>-2918</v>
      </c>
    </row>
    <row r="5075" spans="2:15" ht="22.95" hidden="1" customHeight="1" x14ac:dyDescent="0.2">
      <c r="B5075" s="228" t="s">
        <v>208</v>
      </c>
      <c r="F5075" s="228" t="s">
        <v>79</v>
      </c>
      <c r="I5075" s="23"/>
      <c r="J5075" s="23"/>
      <c r="O5075" s="217">
        <f t="shared" si="79"/>
        <v>-2918</v>
      </c>
    </row>
    <row r="5076" spans="2:15" ht="22.95" hidden="1" customHeight="1" x14ac:dyDescent="0.2">
      <c r="B5076" s="228" t="s">
        <v>208</v>
      </c>
      <c r="F5076" s="228" t="s">
        <v>79</v>
      </c>
      <c r="I5076" s="23"/>
      <c r="J5076" s="23"/>
      <c r="O5076" s="217">
        <f t="shared" si="79"/>
        <v>-2918</v>
      </c>
    </row>
    <row r="5077" spans="2:15" ht="22.95" hidden="1" customHeight="1" x14ac:dyDescent="0.2">
      <c r="B5077" s="228" t="s">
        <v>208</v>
      </c>
      <c r="F5077" s="228" t="s">
        <v>79</v>
      </c>
      <c r="I5077" s="23"/>
      <c r="J5077" s="23"/>
      <c r="O5077" s="217">
        <f t="shared" si="79"/>
        <v>-2918</v>
      </c>
    </row>
    <row r="5078" spans="2:15" ht="22.95" hidden="1" customHeight="1" x14ac:dyDescent="0.2">
      <c r="B5078" s="228" t="s">
        <v>208</v>
      </c>
      <c r="F5078" s="228" t="s">
        <v>79</v>
      </c>
      <c r="I5078" s="23"/>
      <c r="J5078" s="23"/>
      <c r="O5078" s="217">
        <f t="shared" si="79"/>
        <v>-2918</v>
      </c>
    </row>
    <row r="5079" spans="2:15" ht="22.95" hidden="1" customHeight="1" x14ac:dyDescent="0.2">
      <c r="B5079" s="228" t="s">
        <v>208</v>
      </c>
      <c r="F5079" s="228" t="s">
        <v>79</v>
      </c>
      <c r="I5079" s="23"/>
      <c r="J5079" s="23"/>
      <c r="O5079" s="217">
        <f t="shared" si="79"/>
        <v>-2918</v>
      </c>
    </row>
    <row r="5080" spans="2:15" ht="22.95" hidden="1" customHeight="1" x14ac:dyDescent="0.2">
      <c r="B5080" s="228" t="s">
        <v>208</v>
      </c>
      <c r="F5080" s="228" t="s">
        <v>79</v>
      </c>
      <c r="I5080" s="23"/>
      <c r="J5080" s="23"/>
      <c r="O5080" s="217">
        <f t="shared" si="79"/>
        <v>-2918</v>
      </c>
    </row>
    <row r="5081" spans="2:15" ht="22.95" hidden="1" customHeight="1" x14ac:dyDescent="0.2">
      <c r="B5081" s="228" t="s">
        <v>208</v>
      </c>
      <c r="F5081" s="228" t="s">
        <v>79</v>
      </c>
      <c r="I5081" s="23"/>
      <c r="J5081" s="23"/>
      <c r="O5081" s="217">
        <f t="shared" si="79"/>
        <v>-2918</v>
      </c>
    </row>
    <row r="5082" spans="2:15" ht="22.95" hidden="1" customHeight="1" x14ac:dyDescent="0.2">
      <c r="B5082" s="228" t="s">
        <v>208</v>
      </c>
      <c r="F5082" s="228" t="s">
        <v>79</v>
      </c>
      <c r="I5082" s="23"/>
      <c r="J5082" s="23"/>
      <c r="O5082" s="217">
        <f t="shared" si="79"/>
        <v>-2918</v>
      </c>
    </row>
    <row r="5083" spans="2:15" ht="22.95" hidden="1" customHeight="1" x14ac:dyDescent="0.2">
      <c r="B5083" s="228" t="s">
        <v>208</v>
      </c>
      <c r="F5083" s="228" t="s">
        <v>79</v>
      </c>
      <c r="I5083" s="23"/>
      <c r="J5083" s="23"/>
      <c r="O5083" s="217">
        <f t="shared" si="79"/>
        <v>-2918</v>
      </c>
    </row>
    <row r="5084" spans="2:15" ht="22.95" hidden="1" customHeight="1" x14ac:dyDescent="0.2">
      <c r="B5084" s="228" t="s">
        <v>208</v>
      </c>
      <c r="F5084" s="228" t="s">
        <v>79</v>
      </c>
      <c r="I5084" s="23"/>
      <c r="J5084" s="23"/>
      <c r="O5084" s="217">
        <f t="shared" si="79"/>
        <v>-2918</v>
      </c>
    </row>
    <row r="5085" spans="2:15" ht="22.95" hidden="1" customHeight="1" x14ac:dyDescent="0.2">
      <c r="B5085" s="228" t="s">
        <v>208</v>
      </c>
      <c r="F5085" s="228" t="s">
        <v>79</v>
      </c>
      <c r="I5085" s="23"/>
      <c r="J5085" s="23"/>
      <c r="O5085" s="217">
        <f t="shared" si="79"/>
        <v>-2918</v>
      </c>
    </row>
    <row r="5086" spans="2:15" ht="22.95" hidden="1" customHeight="1" x14ac:dyDescent="0.2">
      <c r="B5086" s="228" t="s">
        <v>208</v>
      </c>
      <c r="F5086" s="228" t="s">
        <v>79</v>
      </c>
      <c r="I5086" s="23"/>
      <c r="J5086" s="23"/>
      <c r="O5086" s="217">
        <f t="shared" si="79"/>
        <v>-2918</v>
      </c>
    </row>
    <row r="5087" spans="2:15" ht="22.95" hidden="1" customHeight="1" x14ac:dyDescent="0.2">
      <c r="B5087" s="228" t="s">
        <v>208</v>
      </c>
      <c r="F5087" s="228" t="s">
        <v>79</v>
      </c>
      <c r="I5087" s="23"/>
      <c r="J5087" s="23"/>
      <c r="O5087" s="217">
        <f t="shared" si="79"/>
        <v>-2918</v>
      </c>
    </row>
    <row r="5088" spans="2:15" ht="22.95" hidden="1" customHeight="1" x14ac:dyDescent="0.2">
      <c r="B5088" s="228" t="s">
        <v>208</v>
      </c>
      <c r="F5088" s="228" t="s">
        <v>79</v>
      </c>
      <c r="I5088" s="23"/>
      <c r="J5088" s="23"/>
      <c r="O5088" s="217">
        <f t="shared" si="79"/>
        <v>-2918</v>
      </c>
    </row>
    <row r="5089" spans="2:15" ht="22.95" hidden="1" customHeight="1" x14ac:dyDescent="0.2">
      <c r="B5089" s="228" t="s">
        <v>208</v>
      </c>
      <c r="F5089" s="228" t="s">
        <v>79</v>
      </c>
      <c r="I5089" s="23"/>
      <c r="J5089" s="23"/>
      <c r="O5089" s="217">
        <f t="shared" si="79"/>
        <v>-2918</v>
      </c>
    </row>
    <row r="5090" spans="2:15" ht="22.95" hidden="1" customHeight="1" x14ac:dyDescent="0.2">
      <c r="B5090" s="228" t="s">
        <v>208</v>
      </c>
      <c r="F5090" s="228" t="s">
        <v>79</v>
      </c>
      <c r="I5090" s="23"/>
      <c r="J5090" s="23"/>
      <c r="O5090" s="217">
        <f t="shared" si="79"/>
        <v>-2918</v>
      </c>
    </row>
    <row r="5091" spans="2:15" ht="22.95" hidden="1" customHeight="1" x14ac:dyDescent="0.2">
      <c r="B5091" s="228" t="s">
        <v>208</v>
      </c>
      <c r="F5091" s="228" t="s">
        <v>79</v>
      </c>
      <c r="I5091" s="23"/>
      <c r="J5091" s="23"/>
      <c r="O5091" s="217">
        <f t="shared" ref="O5091:O5154" si="80">O5090+M5091-N5091</f>
        <v>-2918</v>
      </c>
    </row>
    <row r="5092" spans="2:15" ht="22.95" hidden="1" customHeight="1" x14ac:dyDescent="0.2">
      <c r="B5092" s="228" t="s">
        <v>208</v>
      </c>
      <c r="F5092" s="228" t="s">
        <v>79</v>
      </c>
      <c r="I5092" s="23"/>
      <c r="J5092" s="23"/>
      <c r="O5092" s="217">
        <f t="shared" si="80"/>
        <v>-2918</v>
      </c>
    </row>
    <row r="5093" spans="2:15" ht="22.95" hidden="1" customHeight="1" x14ac:dyDescent="0.2">
      <c r="B5093" s="228" t="s">
        <v>208</v>
      </c>
      <c r="F5093" s="228" t="s">
        <v>79</v>
      </c>
      <c r="I5093" s="23"/>
      <c r="J5093" s="23"/>
      <c r="O5093" s="217">
        <f t="shared" si="80"/>
        <v>-2918</v>
      </c>
    </row>
    <row r="5094" spans="2:15" ht="22.95" hidden="1" customHeight="1" x14ac:dyDescent="0.2">
      <c r="B5094" s="228" t="s">
        <v>208</v>
      </c>
      <c r="F5094" s="228" t="s">
        <v>79</v>
      </c>
      <c r="I5094" s="23"/>
      <c r="J5094" s="23"/>
      <c r="O5094" s="217">
        <f t="shared" si="80"/>
        <v>-2918</v>
      </c>
    </row>
    <row r="5095" spans="2:15" ht="22.95" hidden="1" customHeight="1" x14ac:dyDescent="0.2">
      <c r="B5095" s="228" t="s">
        <v>208</v>
      </c>
      <c r="F5095" s="228" t="s">
        <v>79</v>
      </c>
      <c r="I5095" s="23"/>
      <c r="J5095" s="23"/>
      <c r="O5095" s="217">
        <f t="shared" si="80"/>
        <v>-2918</v>
      </c>
    </row>
    <row r="5096" spans="2:15" ht="22.95" hidden="1" customHeight="1" x14ac:dyDescent="0.2">
      <c r="B5096" s="228" t="s">
        <v>208</v>
      </c>
      <c r="F5096" s="228" t="s">
        <v>79</v>
      </c>
      <c r="I5096" s="23"/>
      <c r="J5096" s="23"/>
      <c r="O5096" s="217">
        <f t="shared" si="80"/>
        <v>-2918</v>
      </c>
    </row>
    <row r="5097" spans="2:15" ht="22.95" hidden="1" customHeight="1" x14ac:dyDescent="0.2">
      <c r="B5097" s="228" t="s">
        <v>208</v>
      </c>
      <c r="F5097" s="228" t="s">
        <v>79</v>
      </c>
      <c r="I5097" s="23"/>
      <c r="J5097" s="23"/>
      <c r="O5097" s="217">
        <f t="shared" si="80"/>
        <v>-2918</v>
      </c>
    </row>
    <row r="5098" spans="2:15" ht="22.95" hidden="1" customHeight="1" x14ac:dyDescent="0.2">
      <c r="B5098" s="228" t="s">
        <v>208</v>
      </c>
      <c r="F5098" s="228" t="s">
        <v>79</v>
      </c>
      <c r="I5098" s="23"/>
      <c r="J5098" s="23"/>
      <c r="O5098" s="217">
        <f t="shared" si="80"/>
        <v>-2918</v>
      </c>
    </row>
    <row r="5099" spans="2:15" ht="22.95" hidden="1" customHeight="1" x14ac:dyDescent="0.2">
      <c r="B5099" s="228" t="s">
        <v>208</v>
      </c>
      <c r="F5099" s="228" t="s">
        <v>79</v>
      </c>
      <c r="I5099" s="23"/>
      <c r="J5099" s="23"/>
      <c r="O5099" s="217">
        <f t="shared" si="80"/>
        <v>-2918</v>
      </c>
    </row>
    <row r="5100" spans="2:15" ht="22.95" hidden="1" customHeight="1" x14ac:dyDescent="0.2">
      <c r="B5100" s="228" t="s">
        <v>208</v>
      </c>
      <c r="F5100" s="228" t="s">
        <v>79</v>
      </c>
      <c r="I5100" s="23"/>
      <c r="J5100" s="23"/>
      <c r="O5100" s="217">
        <f t="shared" si="80"/>
        <v>-2918</v>
      </c>
    </row>
    <row r="5101" spans="2:15" ht="22.95" hidden="1" customHeight="1" x14ac:dyDescent="0.2">
      <c r="B5101" s="228" t="s">
        <v>208</v>
      </c>
      <c r="F5101" s="228" t="s">
        <v>79</v>
      </c>
      <c r="I5101" s="23"/>
      <c r="J5101" s="23"/>
      <c r="O5101" s="217">
        <f t="shared" si="80"/>
        <v>-2918</v>
      </c>
    </row>
    <row r="5102" spans="2:15" ht="22.95" hidden="1" customHeight="1" x14ac:dyDescent="0.2">
      <c r="B5102" s="228" t="s">
        <v>208</v>
      </c>
      <c r="F5102" s="228" t="s">
        <v>79</v>
      </c>
      <c r="I5102" s="23"/>
      <c r="J5102" s="23"/>
      <c r="O5102" s="217">
        <f t="shared" si="80"/>
        <v>-2918</v>
      </c>
    </row>
    <row r="5103" spans="2:15" ht="22.95" hidden="1" customHeight="1" x14ac:dyDescent="0.2">
      <c r="B5103" s="228" t="s">
        <v>208</v>
      </c>
      <c r="F5103" s="228" t="s">
        <v>79</v>
      </c>
      <c r="I5103" s="23"/>
      <c r="J5103" s="23"/>
      <c r="O5103" s="217">
        <f t="shared" si="80"/>
        <v>-2918</v>
      </c>
    </row>
    <row r="5104" spans="2:15" ht="22.95" hidden="1" customHeight="1" x14ac:dyDescent="0.2">
      <c r="B5104" s="228" t="s">
        <v>208</v>
      </c>
      <c r="F5104" s="228" t="s">
        <v>79</v>
      </c>
      <c r="I5104" s="23"/>
      <c r="J5104" s="23"/>
      <c r="O5104" s="217">
        <f t="shared" si="80"/>
        <v>-2918</v>
      </c>
    </row>
    <row r="5105" spans="2:15" ht="22.95" hidden="1" customHeight="1" x14ac:dyDescent="0.2">
      <c r="B5105" s="228" t="s">
        <v>208</v>
      </c>
      <c r="F5105" s="228" t="s">
        <v>79</v>
      </c>
      <c r="I5105" s="23"/>
      <c r="J5105" s="23"/>
      <c r="O5105" s="217">
        <f t="shared" si="80"/>
        <v>-2918</v>
      </c>
    </row>
    <row r="5106" spans="2:15" ht="22.95" hidden="1" customHeight="1" x14ac:dyDescent="0.2">
      <c r="B5106" s="228" t="s">
        <v>208</v>
      </c>
      <c r="F5106" s="228" t="s">
        <v>79</v>
      </c>
      <c r="I5106" s="23"/>
      <c r="J5106" s="23"/>
      <c r="O5106" s="217">
        <f t="shared" si="80"/>
        <v>-2918</v>
      </c>
    </row>
    <row r="5107" spans="2:15" ht="22.95" hidden="1" customHeight="1" x14ac:dyDescent="0.2">
      <c r="B5107" s="228" t="s">
        <v>208</v>
      </c>
      <c r="F5107" s="228" t="s">
        <v>79</v>
      </c>
      <c r="I5107" s="23"/>
      <c r="J5107" s="23"/>
      <c r="O5107" s="217">
        <f t="shared" si="80"/>
        <v>-2918</v>
      </c>
    </row>
    <row r="5108" spans="2:15" ht="22.95" hidden="1" customHeight="1" x14ac:dyDescent="0.2">
      <c r="B5108" s="228" t="s">
        <v>208</v>
      </c>
      <c r="F5108" s="228" t="s">
        <v>79</v>
      </c>
      <c r="I5108" s="23"/>
      <c r="J5108" s="23"/>
      <c r="O5108" s="217">
        <f t="shared" si="80"/>
        <v>-2918</v>
      </c>
    </row>
    <row r="5109" spans="2:15" ht="22.95" hidden="1" customHeight="1" x14ac:dyDescent="0.2">
      <c r="B5109" s="228" t="s">
        <v>208</v>
      </c>
      <c r="F5109" s="228" t="s">
        <v>79</v>
      </c>
      <c r="I5109" s="23"/>
      <c r="J5109" s="23"/>
      <c r="O5109" s="217">
        <f t="shared" si="80"/>
        <v>-2918</v>
      </c>
    </row>
    <row r="5110" spans="2:15" ht="22.95" hidden="1" customHeight="1" x14ac:dyDescent="0.2">
      <c r="B5110" s="228" t="s">
        <v>208</v>
      </c>
      <c r="F5110" s="228" t="s">
        <v>79</v>
      </c>
      <c r="I5110" s="23"/>
      <c r="J5110" s="23"/>
      <c r="O5110" s="217">
        <f t="shared" si="80"/>
        <v>-2918</v>
      </c>
    </row>
    <row r="5111" spans="2:15" ht="22.95" hidden="1" customHeight="1" x14ac:dyDescent="0.2">
      <c r="B5111" s="228" t="s">
        <v>208</v>
      </c>
      <c r="F5111" s="228" t="s">
        <v>79</v>
      </c>
      <c r="I5111" s="23"/>
      <c r="J5111" s="23"/>
      <c r="O5111" s="217">
        <f t="shared" si="80"/>
        <v>-2918</v>
      </c>
    </row>
    <row r="5112" spans="2:15" ht="22.95" hidden="1" customHeight="1" x14ac:dyDescent="0.2">
      <c r="B5112" s="228" t="s">
        <v>208</v>
      </c>
      <c r="F5112" s="228" t="s">
        <v>79</v>
      </c>
      <c r="I5112" s="23"/>
      <c r="J5112" s="23"/>
      <c r="O5112" s="217">
        <f t="shared" si="80"/>
        <v>-2918</v>
      </c>
    </row>
    <row r="5113" spans="2:15" ht="22.95" hidden="1" customHeight="1" x14ac:dyDescent="0.2">
      <c r="B5113" s="228" t="s">
        <v>208</v>
      </c>
      <c r="F5113" s="228" t="s">
        <v>79</v>
      </c>
      <c r="I5113" s="23"/>
      <c r="J5113" s="23"/>
      <c r="O5113" s="217">
        <f t="shared" si="80"/>
        <v>-2918</v>
      </c>
    </row>
    <row r="5114" spans="2:15" ht="22.95" hidden="1" customHeight="1" x14ac:dyDescent="0.2">
      <c r="B5114" s="228" t="s">
        <v>208</v>
      </c>
      <c r="F5114" s="228" t="s">
        <v>79</v>
      </c>
      <c r="I5114" s="23"/>
      <c r="J5114" s="23"/>
      <c r="O5114" s="217">
        <f t="shared" si="80"/>
        <v>-2918</v>
      </c>
    </row>
    <row r="5115" spans="2:15" ht="22.95" hidden="1" customHeight="1" x14ac:dyDescent="0.2">
      <c r="B5115" s="228" t="s">
        <v>208</v>
      </c>
      <c r="F5115" s="228" t="s">
        <v>79</v>
      </c>
      <c r="I5115" s="23"/>
      <c r="J5115" s="23"/>
      <c r="O5115" s="217">
        <f t="shared" si="80"/>
        <v>-2918</v>
      </c>
    </row>
    <row r="5116" spans="2:15" ht="22.95" hidden="1" customHeight="1" x14ac:dyDescent="0.2">
      <c r="B5116" s="228" t="s">
        <v>208</v>
      </c>
      <c r="F5116" s="228" t="s">
        <v>79</v>
      </c>
      <c r="I5116" s="23"/>
      <c r="J5116" s="23"/>
      <c r="O5116" s="217">
        <f t="shared" si="80"/>
        <v>-2918</v>
      </c>
    </row>
    <row r="5117" spans="2:15" ht="22.95" hidden="1" customHeight="1" x14ac:dyDescent="0.2">
      <c r="B5117" s="228" t="s">
        <v>208</v>
      </c>
      <c r="F5117" s="228" t="s">
        <v>79</v>
      </c>
      <c r="I5117" s="23"/>
      <c r="J5117" s="23"/>
      <c r="O5117" s="217">
        <f t="shared" si="80"/>
        <v>-2918</v>
      </c>
    </row>
    <row r="5118" spans="2:15" ht="22.95" hidden="1" customHeight="1" x14ac:dyDescent="0.2">
      <c r="B5118" s="228" t="s">
        <v>208</v>
      </c>
      <c r="F5118" s="228" t="s">
        <v>79</v>
      </c>
      <c r="I5118" s="23"/>
      <c r="J5118" s="23"/>
      <c r="O5118" s="217">
        <f t="shared" si="80"/>
        <v>-2918</v>
      </c>
    </row>
    <row r="5119" spans="2:15" ht="22.95" hidden="1" customHeight="1" x14ac:dyDescent="0.2">
      <c r="B5119" s="228" t="s">
        <v>208</v>
      </c>
      <c r="F5119" s="228" t="s">
        <v>79</v>
      </c>
      <c r="I5119" s="23"/>
      <c r="J5119" s="23"/>
      <c r="O5119" s="217">
        <f t="shared" si="80"/>
        <v>-2918</v>
      </c>
    </row>
    <row r="5120" spans="2:15" ht="22.95" hidden="1" customHeight="1" x14ac:dyDescent="0.2">
      <c r="B5120" s="228" t="s">
        <v>208</v>
      </c>
      <c r="F5120" s="228" t="s">
        <v>79</v>
      </c>
      <c r="I5120" s="23"/>
      <c r="J5120" s="23"/>
      <c r="O5120" s="217">
        <f t="shared" si="80"/>
        <v>-2918</v>
      </c>
    </row>
    <row r="5121" spans="2:15" ht="22.95" hidden="1" customHeight="1" x14ac:dyDescent="0.2">
      <c r="B5121" s="228" t="s">
        <v>208</v>
      </c>
      <c r="F5121" s="228" t="s">
        <v>79</v>
      </c>
      <c r="I5121" s="23"/>
      <c r="J5121" s="23"/>
      <c r="O5121" s="217">
        <f t="shared" si="80"/>
        <v>-2918</v>
      </c>
    </row>
    <row r="5122" spans="2:15" ht="22.95" hidden="1" customHeight="1" x14ac:dyDescent="0.2">
      <c r="B5122" s="228" t="s">
        <v>208</v>
      </c>
      <c r="F5122" s="228" t="s">
        <v>79</v>
      </c>
      <c r="I5122" s="23"/>
      <c r="J5122" s="23"/>
      <c r="O5122" s="217">
        <f t="shared" si="80"/>
        <v>-2918</v>
      </c>
    </row>
    <row r="5123" spans="2:15" ht="22.95" hidden="1" customHeight="1" x14ac:dyDescent="0.2">
      <c r="B5123" s="228" t="s">
        <v>208</v>
      </c>
      <c r="F5123" s="228" t="s">
        <v>79</v>
      </c>
      <c r="I5123" s="23"/>
      <c r="J5123" s="23"/>
      <c r="O5123" s="217">
        <f t="shared" si="80"/>
        <v>-2918</v>
      </c>
    </row>
    <row r="5124" spans="2:15" ht="22.95" hidden="1" customHeight="1" x14ac:dyDescent="0.2">
      <c r="B5124" s="228" t="s">
        <v>208</v>
      </c>
      <c r="F5124" s="228" t="s">
        <v>79</v>
      </c>
      <c r="I5124" s="23"/>
      <c r="J5124" s="23"/>
      <c r="O5124" s="217">
        <f t="shared" si="80"/>
        <v>-2918</v>
      </c>
    </row>
    <row r="5125" spans="2:15" ht="22.95" hidden="1" customHeight="1" x14ac:dyDescent="0.2">
      <c r="B5125" s="228" t="s">
        <v>208</v>
      </c>
      <c r="F5125" s="228" t="s">
        <v>79</v>
      </c>
      <c r="I5125" s="23"/>
      <c r="J5125" s="23"/>
      <c r="O5125" s="217">
        <f t="shared" si="80"/>
        <v>-2918</v>
      </c>
    </row>
    <row r="5126" spans="2:15" ht="22.95" hidden="1" customHeight="1" x14ac:dyDescent="0.2">
      <c r="B5126" s="228" t="s">
        <v>208</v>
      </c>
      <c r="F5126" s="228" t="s">
        <v>79</v>
      </c>
      <c r="I5126" s="23"/>
      <c r="J5126" s="23"/>
      <c r="O5126" s="217">
        <f t="shared" si="80"/>
        <v>-2918</v>
      </c>
    </row>
    <row r="5127" spans="2:15" ht="22.95" hidden="1" customHeight="1" x14ac:dyDescent="0.2">
      <c r="B5127" s="228" t="s">
        <v>208</v>
      </c>
      <c r="F5127" s="228" t="s">
        <v>79</v>
      </c>
      <c r="I5127" s="23"/>
      <c r="J5127" s="23"/>
      <c r="O5127" s="217">
        <f t="shared" si="80"/>
        <v>-2918</v>
      </c>
    </row>
    <row r="5128" spans="2:15" ht="22.95" hidden="1" customHeight="1" x14ac:dyDescent="0.2">
      <c r="B5128" s="228" t="s">
        <v>208</v>
      </c>
      <c r="F5128" s="228" t="s">
        <v>79</v>
      </c>
      <c r="I5128" s="23"/>
      <c r="J5128" s="23"/>
      <c r="O5128" s="217">
        <f t="shared" si="80"/>
        <v>-2918</v>
      </c>
    </row>
    <row r="5129" spans="2:15" ht="22.95" hidden="1" customHeight="1" x14ac:dyDescent="0.2">
      <c r="B5129" s="228" t="s">
        <v>208</v>
      </c>
      <c r="F5129" s="228" t="s">
        <v>79</v>
      </c>
      <c r="I5129" s="23"/>
      <c r="J5129" s="23"/>
      <c r="O5129" s="217">
        <f t="shared" si="80"/>
        <v>-2918</v>
      </c>
    </row>
    <row r="5130" spans="2:15" ht="22.95" hidden="1" customHeight="1" x14ac:dyDescent="0.2">
      <c r="B5130" s="228" t="s">
        <v>208</v>
      </c>
      <c r="F5130" s="228" t="s">
        <v>79</v>
      </c>
      <c r="I5130" s="23"/>
      <c r="J5130" s="23"/>
      <c r="O5130" s="217">
        <f t="shared" si="80"/>
        <v>-2918</v>
      </c>
    </row>
    <row r="5131" spans="2:15" ht="22.95" hidden="1" customHeight="1" x14ac:dyDescent="0.2">
      <c r="B5131" s="228" t="s">
        <v>208</v>
      </c>
      <c r="F5131" s="228" t="s">
        <v>79</v>
      </c>
      <c r="I5131" s="23"/>
      <c r="J5131" s="23"/>
      <c r="O5131" s="217">
        <f t="shared" si="80"/>
        <v>-2918</v>
      </c>
    </row>
    <row r="5132" spans="2:15" ht="22.95" hidden="1" customHeight="1" x14ac:dyDescent="0.2">
      <c r="B5132" s="228" t="s">
        <v>208</v>
      </c>
      <c r="F5132" s="228" t="s">
        <v>79</v>
      </c>
      <c r="I5132" s="23"/>
      <c r="J5132" s="23"/>
      <c r="O5132" s="217">
        <f t="shared" si="80"/>
        <v>-2918</v>
      </c>
    </row>
    <row r="5133" spans="2:15" ht="22.95" hidden="1" customHeight="1" x14ac:dyDescent="0.2">
      <c r="B5133" s="228" t="s">
        <v>208</v>
      </c>
      <c r="F5133" s="228" t="s">
        <v>79</v>
      </c>
      <c r="I5133" s="23"/>
      <c r="J5133" s="23"/>
      <c r="O5133" s="217">
        <f t="shared" si="80"/>
        <v>-2918</v>
      </c>
    </row>
    <row r="5134" spans="2:15" ht="22.95" hidden="1" customHeight="1" x14ac:dyDescent="0.2">
      <c r="B5134" s="228" t="s">
        <v>208</v>
      </c>
      <c r="F5134" s="228" t="s">
        <v>79</v>
      </c>
      <c r="I5134" s="23"/>
      <c r="J5134" s="23"/>
      <c r="O5134" s="217">
        <f t="shared" si="80"/>
        <v>-2918</v>
      </c>
    </row>
    <row r="5135" spans="2:15" ht="22.95" hidden="1" customHeight="1" x14ac:dyDescent="0.2">
      <c r="B5135" s="228" t="s">
        <v>208</v>
      </c>
      <c r="F5135" s="228" t="s">
        <v>79</v>
      </c>
      <c r="I5135" s="23"/>
      <c r="J5135" s="23"/>
      <c r="O5135" s="217">
        <f t="shared" si="80"/>
        <v>-2918</v>
      </c>
    </row>
    <row r="5136" spans="2:15" ht="22.95" hidden="1" customHeight="1" x14ac:dyDescent="0.2">
      <c r="B5136" s="228" t="s">
        <v>208</v>
      </c>
      <c r="F5136" s="228" t="s">
        <v>79</v>
      </c>
      <c r="I5136" s="23"/>
      <c r="J5136" s="23"/>
      <c r="O5136" s="217">
        <f t="shared" si="80"/>
        <v>-2918</v>
      </c>
    </row>
    <row r="5137" spans="2:15" ht="22.95" hidden="1" customHeight="1" x14ac:dyDescent="0.2">
      <c r="B5137" s="228" t="s">
        <v>208</v>
      </c>
      <c r="F5137" s="228" t="s">
        <v>79</v>
      </c>
      <c r="I5137" s="23"/>
      <c r="J5137" s="23"/>
      <c r="O5137" s="217">
        <f t="shared" si="80"/>
        <v>-2918</v>
      </c>
    </row>
    <row r="5138" spans="2:15" ht="22.95" hidden="1" customHeight="1" x14ac:dyDescent="0.2">
      <c r="B5138" s="228" t="s">
        <v>208</v>
      </c>
      <c r="F5138" s="228" t="s">
        <v>79</v>
      </c>
      <c r="I5138" s="23"/>
      <c r="J5138" s="23"/>
      <c r="O5138" s="217">
        <f t="shared" si="80"/>
        <v>-2918</v>
      </c>
    </row>
    <row r="5139" spans="2:15" ht="22.95" hidden="1" customHeight="1" x14ac:dyDescent="0.2">
      <c r="B5139" s="228" t="s">
        <v>208</v>
      </c>
      <c r="F5139" s="228" t="s">
        <v>79</v>
      </c>
      <c r="I5139" s="23"/>
      <c r="J5139" s="23"/>
      <c r="O5139" s="217">
        <f t="shared" si="80"/>
        <v>-2918</v>
      </c>
    </row>
    <row r="5140" spans="2:15" ht="22.95" hidden="1" customHeight="1" x14ac:dyDescent="0.2">
      <c r="B5140" s="228" t="s">
        <v>208</v>
      </c>
      <c r="F5140" s="228" t="s">
        <v>79</v>
      </c>
      <c r="I5140" s="23"/>
      <c r="J5140" s="23"/>
      <c r="O5140" s="217">
        <f t="shared" si="80"/>
        <v>-2918</v>
      </c>
    </row>
    <row r="5141" spans="2:15" ht="22.95" hidden="1" customHeight="1" x14ac:dyDescent="0.2">
      <c r="B5141" s="228" t="s">
        <v>208</v>
      </c>
      <c r="F5141" s="228" t="s">
        <v>79</v>
      </c>
      <c r="I5141" s="23"/>
      <c r="J5141" s="23"/>
      <c r="O5141" s="217">
        <f t="shared" si="80"/>
        <v>-2918</v>
      </c>
    </row>
    <row r="5142" spans="2:15" ht="22.95" hidden="1" customHeight="1" x14ac:dyDescent="0.2">
      <c r="B5142" s="228" t="s">
        <v>208</v>
      </c>
      <c r="F5142" s="228" t="s">
        <v>79</v>
      </c>
      <c r="I5142" s="23"/>
      <c r="J5142" s="23"/>
      <c r="O5142" s="217">
        <f t="shared" si="80"/>
        <v>-2918</v>
      </c>
    </row>
    <row r="5143" spans="2:15" ht="22.95" hidden="1" customHeight="1" x14ac:dyDescent="0.2">
      <c r="B5143" s="228" t="s">
        <v>208</v>
      </c>
      <c r="F5143" s="228" t="s">
        <v>79</v>
      </c>
      <c r="I5143" s="23"/>
      <c r="J5143" s="23"/>
      <c r="O5143" s="217">
        <f t="shared" si="80"/>
        <v>-2918</v>
      </c>
    </row>
    <row r="5144" spans="2:15" ht="22.95" hidden="1" customHeight="1" x14ac:dyDescent="0.2">
      <c r="B5144" s="228" t="s">
        <v>208</v>
      </c>
      <c r="F5144" s="228" t="s">
        <v>79</v>
      </c>
      <c r="I5144" s="23"/>
      <c r="J5144" s="23"/>
      <c r="O5144" s="217">
        <f t="shared" si="80"/>
        <v>-2918</v>
      </c>
    </row>
    <row r="5145" spans="2:15" ht="22.95" hidden="1" customHeight="1" x14ac:dyDescent="0.2">
      <c r="B5145" s="228" t="s">
        <v>208</v>
      </c>
      <c r="F5145" s="228" t="s">
        <v>79</v>
      </c>
      <c r="I5145" s="23"/>
      <c r="J5145" s="23"/>
      <c r="O5145" s="217">
        <f t="shared" si="80"/>
        <v>-2918</v>
      </c>
    </row>
    <row r="5146" spans="2:15" ht="22.95" hidden="1" customHeight="1" x14ac:dyDescent="0.2">
      <c r="B5146" s="228" t="s">
        <v>208</v>
      </c>
      <c r="F5146" s="228" t="s">
        <v>79</v>
      </c>
      <c r="I5146" s="23"/>
      <c r="J5146" s="23"/>
      <c r="O5146" s="217">
        <f t="shared" si="80"/>
        <v>-2918</v>
      </c>
    </row>
    <row r="5147" spans="2:15" ht="22.95" hidden="1" customHeight="1" x14ac:dyDescent="0.2">
      <c r="B5147" s="228" t="s">
        <v>208</v>
      </c>
      <c r="F5147" s="228" t="s">
        <v>79</v>
      </c>
      <c r="I5147" s="23"/>
      <c r="J5147" s="23"/>
      <c r="O5147" s="217">
        <f t="shared" si="80"/>
        <v>-2918</v>
      </c>
    </row>
    <row r="5148" spans="2:15" ht="22.95" hidden="1" customHeight="1" x14ac:dyDescent="0.2">
      <c r="B5148" s="228" t="s">
        <v>208</v>
      </c>
      <c r="F5148" s="228" t="s">
        <v>79</v>
      </c>
      <c r="I5148" s="23"/>
      <c r="J5148" s="23"/>
      <c r="O5148" s="217">
        <f t="shared" si="80"/>
        <v>-2918</v>
      </c>
    </row>
    <row r="5149" spans="2:15" ht="22.95" hidden="1" customHeight="1" x14ac:dyDescent="0.2">
      <c r="B5149" s="228" t="s">
        <v>208</v>
      </c>
      <c r="F5149" s="228" t="s">
        <v>79</v>
      </c>
      <c r="I5149" s="23"/>
      <c r="J5149" s="23"/>
      <c r="O5149" s="217">
        <f t="shared" si="80"/>
        <v>-2918</v>
      </c>
    </row>
    <row r="5150" spans="2:15" ht="22.95" hidden="1" customHeight="1" x14ac:dyDescent="0.2">
      <c r="B5150" s="228" t="s">
        <v>208</v>
      </c>
      <c r="F5150" s="228" t="s">
        <v>79</v>
      </c>
      <c r="I5150" s="23"/>
      <c r="J5150" s="23"/>
      <c r="O5150" s="217">
        <f t="shared" si="80"/>
        <v>-2918</v>
      </c>
    </row>
    <row r="5151" spans="2:15" ht="22.95" hidden="1" customHeight="1" x14ac:dyDescent="0.2">
      <c r="B5151" s="228" t="s">
        <v>208</v>
      </c>
      <c r="F5151" s="228" t="s">
        <v>79</v>
      </c>
      <c r="I5151" s="23"/>
      <c r="J5151" s="23"/>
      <c r="O5151" s="217">
        <f t="shared" si="80"/>
        <v>-2918</v>
      </c>
    </row>
    <row r="5152" spans="2:15" ht="22.95" hidden="1" customHeight="1" x14ac:dyDescent="0.2">
      <c r="B5152" s="228" t="s">
        <v>208</v>
      </c>
      <c r="F5152" s="228" t="s">
        <v>79</v>
      </c>
      <c r="I5152" s="23"/>
      <c r="J5152" s="23"/>
      <c r="O5152" s="217">
        <f t="shared" si="80"/>
        <v>-2918</v>
      </c>
    </row>
    <row r="5153" spans="2:15" ht="22.95" hidden="1" customHeight="1" x14ac:dyDescent="0.2">
      <c r="B5153" s="228" t="s">
        <v>208</v>
      </c>
      <c r="F5153" s="228" t="s">
        <v>79</v>
      </c>
      <c r="I5153" s="23"/>
      <c r="J5153" s="23"/>
      <c r="O5153" s="217">
        <f t="shared" si="80"/>
        <v>-2918</v>
      </c>
    </row>
    <row r="5154" spans="2:15" ht="22.95" hidden="1" customHeight="1" x14ac:dyDescent="0.2">
      <c r="B5154" s="228" t="s">
        <v>208</v>
      </c>
      <c r="F5154" s="228" t="s">
        <v>79</v>
      </c>
      <c r="I5154" s="23"/>
      <c r="J5154" s="23"/>
      <c r="O5154" s="217">
        <f t="shared" si="80"/>
        <v>-2918</v>
      </c>
    </row>
    <row r="5155" spans="2:15" ht="22.95" hidden="1" customHeight="1" x14ac:dyDescent="0.2">
      <c r="B5155" s="228" t="s">
        <v>208</v>
      </c>
      <c r="F5155" s="228" t="s">
        <v>79</v>
      </c>
      <c r="I5155" s="23"/>
      <c r="J5155" s="23"/>
      <c r="O5155" s="217">
        <f t="shared" ref="O5155:O5218" si="81">O5154+M5155-N5155</f>
        <v>-2918</v>
      </c>
    </row>
    <row r="5156" spans="2:15" ht="22.95" hidden="1" customHeight="1" x14ac:dyDescent="0.2">
      <c r="B5156" s="228" t="s">
        <v>208</v>
      </c>
      <c r="F5156" s="228" t="s">
        <v>79</v>
      </c>
      <c r="I5156" s="23"/>
      <c r="J5156" s="23"/>
      <c r="O5156" s="217">
        <f t="shared" si="81"/>
        <v>-2918</v>
      </c>
    </row>
    <row r="5157" spans="2:15" ht="22.95" hidden="1" customHeight="1" x14ac:dyDescent="0.2">
      <c r="B5157" s="228" t="s">
        <v>208</v>
      </c>
      <c r="F5157" s="228" t="s">
        <v>79</v>
      </c>
      <c r="I5157" s="23"/>
      <c r="J5157" s="23"/>
      <c r="O5157" s="217">
        <f t="shared" si="81"/>
        <v>-2918</v>
      </c>
    </row>
    <row r="5158" spans="2:15" ht="22.95" hidden="1" customHeight="1" x14ac:dyDescent="0.2">
      <c r="B5158" s="228" t="s">
        <v>208</v>
      </c>
      <c r="F5158" s="228" t="s">
        <v>79</v>
      </c>
      <c r="I5158" s="23"/>
      <c r="J5158" s="23"/>
      <c r="O5158" s="217">
        <f t="shared" si="81"/>
        <v>-2918</v>
      </c>
    </row>
    <row r="5159" spans="2:15" ht="22.95" hidden="1" customHeight="1" x14ac:dyDescent="0.2">
      <c r="B5159" s="228" t="s">
        <v>208</v>
      </c>
      <c r="F5159" s="228" t="s">
        <v>79</v>
      </c>
      <c r="I5159" s="23"/>
      <c r="J5159" s="23"/>
      <c r="O5159" s="217">
        <f t="shared" si="81"/>
        <v>-2918</v>
      </c>
    </row>
    <row r="5160" spans="2:15" ht="22.95" hidden="1" customHeight="1" x14ac:dyDescent="0.2">
      <c r="B5160" s="228" t="s">
        <v>208</v>
      </c>
      <c r="F5160" s="228" t="s">
        <v>79</v>
      </c>
      <c r="I5160" s="23"/>
      <c r="J5160" s="23"/>
      <c r="O5160" s="217">
        <f t="shared" si="81"/>
        <v>-2918</v>
      </c>
    </row>
    <row r="5161" spans="2:15" ht="22.95" hidden="1" customHeight="1" x14ac:dyDescent="0.2">
      <c r="B5161" s="228" t="s">
        <v>208</v>
      </c>
      <c r="F5161" s="228" t="s">
        <v>79</v>
      </c>
      <c r="I5161" s="23"/>
      <c r="J5161" s="23"/>
      <c r="O5161" s="217">
        <f t="shared" si="81"/>
        <v>-2918</v>
      </c>
    </row>
    <row r="5162" spans="2:15" ht="22.95" hidden="1" customHeight="1" x14ac:dyDescent="0.2">
      <c r="B5162" s="228" t="s">
        <v>208</v>
      </c>
      <c r="F5162" s="228" t="s">
        <v>79</v>
      </c>
      <c r="I5162" s="23"/>
      <c r="J5162" s="23"/>
      <c r="O5162" s="217">
        <f t="shared" si="81"/>
        <v>-2918</v>
      </c>
    </row>
    <row r="5163" spans="2:15" ht="22.95" hidden="1" customHeight="1" x14ac:dyDescent="0.2">
      <c r="B5163" s="228" t="s">
        <v>208</v>
      </c>
      <c r="F5163" s="228" t="s">
        <v>79</v>
      </c>
      <c r="I5163" s="23"/>
      <c r="J5163" s="23"/>
      <c r="O5163" s="217">
        <f t="shared" si="81"/>
        <v>-2918</v>
      </c>
    </row>
    <row r="5164" spans="2:15" ht="22.95" hidden="1" customHeight="1" x14ac:dyDescent="0.2">
      <c r="B5164" s="228" t="s">
        <v>208</v>
      </c>
      <c r="F5164" s="228" t="s">
        <v>79</v>
      </c>
      <c r="I5164" s="23"/>
      <c r="J5164" s="23"/>
      <c r="O5164" s="217">
        <f t="shared" si="81"/>
        <v>-2918</v>
      </c>
    </row>
    <row r="5165" spans="2:15" ht="22.95" hidden="1" customHeight="1" x14ac:dyDescent="0.2">
      <c r="B5165" s="228" t="s">
        <v>208</v>
      </c>
      <c r="F5165" s="228" t="s">
        <v>79</v>
      </c>
      <c r="I5165" s="23"/>
      <c r="J5165" s="23"/>
      <c r="O5165" s="217">
        <f t="shared" si="81"/>
        <v>-2918</v>
      </c>
    </row>
    <row r="5166" spans="2:15" ht="22.95" hidden="1" customHeight="1" x14ac:dyDescent="0.2">
      <c r="B5166" s="228" t="s">
        <v>208</v>
      </c>
      <c r="F5166" s="228" t="s">
        <v>79</v>
      </c>
      <c r="I5166" s="23"/>
      <c r="J5166" s="23"/>
      <c r="O5166" s="217">
        <f t="shared" si="81"/>
        <v>-2918</v>
      </c>
    </row>
    <row r="5167" spans="2:15" ht="22.95" hidden="1" customHeight="1" x14ac:dyDescent="0.2">
      <c r="B5167" s="228" t="s">
        <v>208</v>
      </c>
      <c r="F5167" s="228" t="s">
        <v>79</v>
      </c>
      <c r="I5167" s="23"/>
      <c r="J5167" s="23"/>
      <c r="O5167" s="217">
        <f t="shared" si="81"/>
        <v>-2918</v>
      </c>
    </row>
    <row r="5168" spans="2:15" ht="22.95" hidden="1" customHeight="1" x14ac:dyDescent="0.2">
      <c r="B5168" s="228" t="s">
        <v>208</v>
      </c>
      <c r="F5168" s="228" t="s">
        <v>79</v>
      </c>
      <c r="I5168" s="23"/>
      <c r="J5168" s="23"/>
      <c r="O5168" s="217">
        <f t="shared" si="81"/>
        <v>-2918</v>
      </c>
    </row>
    <row r="5169" spans="2:15" ht="22.95" hidden="1" customHeight="1" x14ac:dyDescent="0.2">
      <c r="B5169" s="228" t="s">
        <v>208</v>
      </c>
      <c r="F5169" s="228" t="s">
        <v>79</v>
      </c>
      <c r="I5169" s="23"/>
      <c r="J5169" s="23"/>
      <c r="O5169" s="217">
        <f t="shared" si="81"/>
        <v>-2918</v>
      </c>
    </row>
    <row r="5170" spans="2:15" ht="22.95" hidden="1" customHeight="1" x14ac:dyDescent="0.2">
      <c r="B5170" s="228" t="s">
        <v>208</v>
      </c>
      <c r="F5170" s="228" t="s">
        <v>79</v>
      </c>
      <c r="I5170" s="23"/>
      <c r="J5170" s="23"/>
      <c r="O5170" s="217">
        <f t="shared" si="81"/>
        <v>-2918</v>
      </c>
    </row>
    <row r="5171" spans="2:15" ht="22.95" hidden="1" customHeight="1" x14ac:dyDescent="0.2">
      <c r="B5171" s="228" t="s">
        <v>208</v>
      </c>
      <c r="F5171" s="228" t="s">
        <v>79</v>
      </c>
      <c r="I5171" s="23"/>
      <c r="J5171" s="23"/>
      <c r="O5171" s="217">
        <f t="shared" si="81"/>
        <v>-2918</v>
      </c>
    </row>
    <row r="5172" spans="2:15" ht="22.95" hidden="1" customHeight="1" x14ac:dyDescent="0.2">
      <c r="B5172" s="228" t="s">
        <v>208</v>
      </c>
      <c r="F5172" s="228" t="s">
        <v>79</v>
      </c>
      <c r="I5172" s="23"/>
      <c r="J5172" s="23"/>
      <c r="O5172" s="217">
        <f t="shared" si="81"/>
        <v>-2918</v>
      </c>
    </row>
    <row r="5173" spans="2:15" ht="22.95" hidden="1" customHeight="1" x14ac:dyDescent="0.2">
      <c r="B5173" s="228" t="s">
        <v>208</v>
      </c>
      <c r="F5173" s="228" t="s">
        <v>79</v>
      </c>
      <c r="I5173" s="23"/>
      <c r="J5173" s="23"/>
      <c r="O5173" s="217">
        <f t="shared" si="81"/>
        <v>-2918</v>
      </c>
    </row>
    <row r="5174" spans="2:15" ht="22.95" hidden="1" customHeight="1" x14ac:dyDescent="0.2">
      <c r="B5174" s="228" t="s">
        <v>208</v>
      </c>
      <c r="F5174" s="228" t="s">
        <v>79</v>
      </c>
      <c r="I5174" s="23"/>
      <c r="J5174" s="23"/>
      <c r="O5174" s="217">
        <f t="shared" si="81"/>
        <v>-2918</v>
      </c>
    </row>
    <row r="5175" spans="2:15" ht="22.95" hidden="1" customHeight="1" x14ac:dyDescent="0.2">
      <c r="B5175" s="228" t="s">
        <v>208</v>
      </c>
      <c r="F5175" s="228" t="s">
        <v>79</v>
      </c>
      <c r="I5175" s="23"/>
      <c r="J5175" s="23"/>
      <c r="O5175" s="217">
        <f t="shared" si="81"/>
        <v>-2918</v>
      </c>
    </row>
    <row r="5176" spans="2:15" ht="22.95" hidden="1" customHeight="1" x14ac:dyDescent="0.2">
      <c r="B5176" s="228" t="s">
        <v>208</v>
      </c>
      <c r="F5176" s="228" t="s">
        <v>79</v>
      </c>
      <c r="I5176" s="23"/>
      <c r="J5176" s="23"/>
      <c r="O5176" s="217">
        <f t="shared" si="81"/>
        <v>-2918</v>
      </c>
    </row>
    <row r="5177" spans="2:15" ht="22.95" hidden="1" customHeight="1" x14ac:dyDescent="0.2">
      <c r="B5177" s="228" t="s">
        <v>208</v>
      </c>
      <c r="F5177" s="228" t="s">
        <v>79</v>
      </c>
      <c r="I5177" s="23"/>
      <c r="J5177" s="23"/>
      <c r="O5177" s="217">
        <f t="shared" si="81"/>
        <v>-2918</v>
      </c>
    </row>
    <row r="5178" spans="2:15" ht="22.95" hidden="1" customHeight="1" x14ac:dyDescent="0.2">
      <c r="B5178" s="228" t="s">
        <v>208</v>
      </c>
      <c r="F5178" s="228" t="s">
        <v>79</v>
      </c>
      <c r="I5178" s="23"/>
      <c r="J5178" s="23"/>
      <c r="O5178" s="217">
        <f t="shared" si="81"/>
        <v>-2918</v>
      </c>
    </row>
    <row r="5179" spans="2:15" ht="22.95" hidden="1" customHeight="1" x14ac:dyDescent="0.2">
      <c r="B5179" s="228" t="s">
        <v>208</v>
      </c>
      <c r="F5179" s="228" t="s">
        <v>79</v>
      </c>
      <c r="I5179" s="23"/>
      <c r="J5179" s="23"/>
      <c r="O5179" s="217">
        <f t="shared" si="81"/>
        <v>-2918</v>
      </c>
    </row>
    <row r="5180" spans="2:15" ht="22.95" hidden="1" customHeight="1" x14ac:dyDescent="0.2">
      <c r="B5180" s="228" t="s">
        <v>208</v>
      </c>
      <c r="F5180" s="228" t="s">
        <v>79</v>
      </c>
      <c r="I5180" s="23"/>
      <c r="J5180" s="23"/>
      <c r="O5180" s="217">
        <f t="shared" si="81"/>
        <v>-2918</v>
      </c>
    </row>
    <row r="5181" spans="2:15" ht="22.95" hidden="1" customHeight="1" x14ac:dyDescent="0.2">
      <c r="B5181" s="228" t="s">
        <v>208</v>
      </c>
      <c r="F5181" s="228" t="s">
        <v>79</v>
      </c>
      <c r="I5181" s="23"/>
      <c r="J5181" s="23"/>
      <c r="O5181" s="217">
        <f t="shared" si="81"/>
        <v>-2918</v>
      </c>
    </row>
    <row r="5182" spans="2:15" ht="22.95" hidden="1" customHeight="1" x14ac:dyDescent="0.2">
      <c r="B5182" s="228" t="s">
        <v>208</v>
      </c>
      <c r="F5182" s="228" t="s">
        <v>79</v>
      </c>
      <c r="I5182" s="23"/>
      <c r="J5182" s="23"/>
      <c r="O5182" s="217">
        <f t="shared" si="81"/>
        <v>-2918</v>
      </c>
    </row>
    <row r="5183" spans="2:15" ht="22.95" hidden="1" customHeight="1" x14ac:dyDescent="0.2">
      <c r="B5183" s="228" t="s">
        <v>208</v>
      </c>
      <c r="F5183" s="228" t="s">
        <v>79</v>
      </c>
      <c r="I5183" s="23"/>
      <c r="J5183" s="23"/>
      <c r="O5183" s="217">
        <f t="shared" si="81"/>
        <v>-2918</v>
      </c>
    </row>
    <row r="5184" spans="2:15" ht="22.95" hidden="1" customHeight="1" x14ac:dyDescent="0.2">
      <c r="B5184" s="228" t="s">
        <v>208</v>
      </c>
      <c r="F5184" s="228" t="s">
        <v>79</v>
      </c>
      <c r="I5184" s="23"/>
      <c r="J5184" s="23"/>
      <c r="O5184" s="217">
        <f t="shared" si="81"/>
        <v>-2918</v>
      </c>
    </row>
    <row r="5185" spans="2:15" ht="22.95" hidden="1" customHeight="1" x14ac:dyDescent="0.2">
      <c r="B5185" s="228" t="s">
        <v>208</v>
      </c>
      <c r="F5185" s="228" t="s">
        <v>79</v>
      </c>
      <c r="I5185" s="23"/>
      <c r="J5185" s="23"/>
      <c r="O5185" s="217">
        <f t="shared" si="81"/>
        <v>-2918</v>
      </c>
    </row>
    <row r="5186" spans="2:15" ht="22.95" hidden="1" customHeight="1" x14ac:dyDescent="0.2">
      <c r="B5186" s="228" t="s">
        <v>208</v>
      </c>
      <c r="F5186" s="228" t="s">
        <v>79</v>
      </c>
      <c r="I5186" s="23"/>
      <c r="J5186" s="23"/>
      <c r="O5186" s="217">
        <f t="shared" si="81"/>
        <v>-2918</v>
      </c>
    </row>
    <row r="5187" spans="2:15" ht="22.95" hidden="1" customHeight="1" x14ac:dyDescent="0.2">
      <c r="B5187" s="228" t="s">
        <v>208</v>
      </c>
      <c r="F5187" s="228" t="s">
        <v>79</v>
      </c>
      <c r="I5187" s="23"/>
      <c r="J5187" s="23"/>
      <c r="O5187" s="217">
        <f t="shared" si="81"/>
        <v>-2918</v>
      </c>
    </row>
    <row r="5188" spans="2:15" ht="22.95" hidden="1" customHeight="1" x14ac:dyDescent="0.2">
      <c r="B5188" s="228" t="s">
        <v>208</v>
      </c>
      <c r="F5188" s="228" t="s">
        <v>79</v>
      </c>
      <c r="I5188" s="23"/>
      <c r="J5188" s="23"/>
      <c r="O5188" s="217">
        <f t="shared" si="81"/>
        <v>-2918</v>
      </c>
    </row>
    <row r="5189" spans="2:15" ht="22.95" hidden="1" customHeight="1" x14ac:dyDescent="0.2">
      <c r="B5189" s="228" t="s">
        <v>208</v>
      </c>
      <c r="F5189" s="228" t="s">
        <v>79</v>
      </c>
      <c r="I5189" s="23"/>
      <c r="J5189" s="23"/>
      <c r="O5189" s="217">
        <f t="shared" si="81"/>
        <v>-2918</v>
      </c>
    </row>
    <row r="5190" spans="2:15" ht="22.95" hidden="1" customHeight="1" x14ac:dyDescent="0.2">
      <c r="B5190" s="228" t="s">
        <v>208</v>
      </c>
      <c r="F5190" s="228" t="s">
        <v>79</v>
      </c>
      <c r="I5190" s="23"/>
      <c r="J5190" s="23"/>
      <c r="O5190" s="217">
        <f t="shared" si="81"/>
        <v>-2918</v>
      </c>
    </row>
    <row r="5191" spans="2:15" ht="22.95" hidden="1" customHeight="1" x14ac:dyDescent="0.2">
      <c r="B5191" s="228" t="s">
        <v>208</v>
      </c>
      <c r="F5191" s="228" t="s">
        <v>79</v>
      </c>
      <c r="I5191" s="23"/>
      <c r="J5191" s="23"/>
      <c r="O5191" s="217">
        <f t="shared" si="81"/>
        <v>-2918</v>
      </c>
    </row>
    <row r="5192" spans="2:15" ht="22.95" hidden="1" customHeight="1" x14ac:dyDescent="0.2">
      <c r="B5192" s="228" t="s">
        <v>208</v>
      </c>
      <c r="F5192" s="228" t="s">
        <v>79</v>
      </c>
      <c r="I5192" s="23"/>
      <c r="J5192" s="23"/>
      <c r="O5192" s="217">
        <f t="shared" si="81"/>
        <v>-2918</v>
      </c>
    </row>
    <row r="5193" spans="2:15" ht="22.95" hidden="1" customHeight="1" x14ac:dyDescent="0.2">
      <c r="B5193" s="228" t="s">
        <v>208</v>
      </c>
      <c r="F5193" s="228" t="s">
        <v>79</v>
      </c>
      <c r="I5193" s="23"/>
      <c r="J5193" s="23"/>
      <c r="O5193" s="217">
        <f t="shared" si="81"/>
        <v>-2918</v>
      </c>
    </row>
    <row r="5194" spans="2:15" ht="22.95" hidden="1" customHeight="1" x14ac:dyDescent="0.2">
      <c r="B5194" s="228" t="s">
        <v>208</v>
      </c>
      <c r="F5194" s="228" t="s">
        <v>79</v>
      </c>
      <c r="I5194" s="23"/>
      <c r="J5194" s="23"/>
      <c r="O5194" s="217">
        <f t="shared" si="81"/>
        <v>-2918</v>
      </c>
    </row>
    <row r="5195" spans="2:15" ht="22.95" hidden="1" customHeight="1" x14ac:dyDescent="0.2">
      <c r="B5195" s="228" t="s">
        <v>208</v>
      </c>
      <c r="F5195" s="228" t="s">
        <v>79</v>
      </c>
      <c r="I5195" s="23"/>
      <c r="J5195" s="23"/>
      <c r="O5195" s="217">
        <f t="shared" si="81"/>
        <v>-2918</v>
      </c>
    </row>
    <row r="5196" spans="2:15" ht="22.95" hidden="1" customHeight="1" x14ac:dyDescent="0.2">
      <c r="B5196" s="228" t="s">
        <v>208</v>
      </c>
      <c r="F5196" s="228" t="s">
        <v>79</v>
      </c>
      <c r="I5196" s="23"/>
      <c r="J5196" s="23"/>
      <c r="O5196" s="217">
        <f t="shared" si="81"/>
        <v>-2918</v>
      </c>
    </row>
    <row r="5197" spans="2:15" ht="22.95" hidden="1" customHeight="1" x14ac:dyDescent="0.2">
      <c r="B5197" s="228" t="s">
        <v>208</v>
      </c>
      <c r="F5197" s="228" t="s">
        <v>79</v>
      </c>
      <c r="I5197" s="23"/>
      <c r="J5197" s="23"/>
      <c r="O5197" s="217">
        <f t="shared" si="81"/>
        <v>-2918</v>
      </c>
    </row>
    <row r="5198" spans="2:15" ht="22.95" hidden="1" customHeight="1" x14ac:dyDescent="0.2">
      <c r="B5198" s="228" t="s">
        <v>208</v>
      </c>
      <c r="F5198" s="228" t="s">
        <v>79</v>
      </c>
      <c r="I5198" s="23"/>
      <c r="J5198" s="23"/>
      <c r="O5198" s="217">
        <f t="shared" si="81"/>
        <v>-2918</v>
      </c>
    </row>
    <row r="5199" spans="2:15" ht="22.95" hidden="1" customHeight="1" x14ac:dyDescent="0.2">
      <c r="B5199" s="228" t="s">
        <v>208</v>
      </c>
      <c r="F5199" s="228" t="s">
        <v>79</v>
      </c>
      <c r="I5199" s="23"/>
      <c r="J5199" s="23"/>
      <c r="O5199" s="217">
        <f t="shared" si="81"/>
        <v>-2918</v>
      </c>
    </row>
    <row r="5200" spans="2:15" ht="22.95" hidden="1" customHeight="1" x14ac:dyDescent="0.2">
      <c r="B5200" s="228" t="s">
        <v>208</v>
      </c>
      <c r="F5200" s="228" t="s">
        <v>79</v>
      </c>
      <c r="I5200" s="23"/>
      <c r="J5200" s="23"/>
      <c r="O5200" s="217">
        <f t="shared" si="81"/>
        <v>-2918</v>
      </c>
    </row>
    <row r="5201" spans="2:15" ht="22.95" hidden="1" customHeight="1" x14ac:dyDescent="0.2">
      <c r="B5201" s="228" t="s">
        <v>208</v>
      </c>
      <c r="F5201" s="228" t="s">
        <v>79</v>
      </c>
      <c r="I5201" s="23"/>
      <c r="J5201" s="23"/>
      <c r="O5201" s="217">
        <f t="shared" si="81"/>
        <v>-2918</v>
      </c>
    </row>
    <row r="5202" spans="2:15" ht="22.95" hidden="1" customHeight="1" x14ac:dyDescent="0.2">
      <c r="B5202" s="228" t="s">
        <v>208</v>
      </c>
      <c r="F5202" s="228" t="s">
        <v>79</v>
      </c>
      <c r="I5202" s="23"/>
      <c r="J5202" s="23"/>
      <c r="O5202" s="217">
        <f t="shared" si="81"/>
        <v>-2918</v>
      </c>
    </row>
    <row r="5203" spans="2:15" ht="22.95" hidden="1" customHeight="1" x14ac:dyDescent="0.2">
      <c r="B5203" s="228" t="s">
        <v>208</v>
      </c>
      <c r="F5203" s="228" t="s">
        <v>79</v>
      </c>
      <c r="I5203" s="23"/>
      <c r="J5203" s="23"/>
      <c r="O5203" s="217">
        <f t="shared" si="81"/>
        <v>-2918</v>
      </c>
    </row>
    <row r="5204" spans="2:15" ht="22.95" hidden="1" customHeight="1" x14ac:dyDescent="0.2">
      <c r="B5204" s="228" t="s">
        <v>208</v>
      </c>
      <c r="F5204" s="228" t="s">
        <v>79</v>
      </c>
      <c r="I5204" s="23"/>
      <c r="J5204" s="23"/>
      <c r="O5204" s="217">
        <f t="shared" si="81"/>
        <v>-2918</v>
      </c>
    </row>
    <row r="5205" spans="2:15" ht="22.95" hidden="1" customHeight="1" x14ac:dyDescent="0.2">
      <c r="B5205" s="228" t="s">
        <v>208</v>
      </c>
      <c r="F5205" s="228" t="s">
        <v>79</v>
      </c>
      <c r="I5205" s="23"/>
      <c r="J5205" s="23"/>
      <c r="O5205" s="217">
        <f t="shared" si="81"/>
        <v>-2918</v>
      </c>
    </row>
    <row r="5206" spans="2:15" ht="22.95" hidden="1" customHeight="1" x14ac:dyDescent="0.2">
      <c r="B5206" s="228" t="s">
        <v>208</v>
      </c>
      <c r="F5206" s="228" t="s">
        <v>79</v>
      </c>
      <c r="I5206" s="23"/>
      <c r="J5206" s="23"/>
      <c r="O5206" s="217">
        <f t="shared" si="81"/>
        <v>-2918</v>
      </c>
    </row>
    <row r="5207" spans="2:15" ht="22.95" hidden="1" customHeight="1" x14ac:dyDescent="0.2">
      <c r="B5207" s="228" t="s">
        <v>208</v>
      </c>
      <c r="F5207" s="228" t="s">
        <v>79</v>
      </c>
      <c r="I5207" s="23"/>
      <c r="J5207" s="23"/>
      <c r="O5207" s="217">
        <f t="shared" si="81"/>
        <v>-2918</v>
      </c>
    </row>
    <row r="5208" spans="2:15" ht="22.95" hidden="1" customHeight="1" x14ac:dyDescent="0.2">
      <c r="B5208" s="228" t="s">
        <v>208</v>
      </c>
      <c r="F5208" s="228" t="s">
        <v>79</v>
      </c>
      <c r="I5208" s="23"/>
      <c r="J5208" s="23"/>
      <c r="O5208" s="217">
        <f t="shared" si="81"/>
        <v>-2918</v>
      </c>
    </row>
    <row r="5209" spans="2:15" ht="22.95" hidden="1" customHeight="1" x14ac:dyDescent="0.2">
      <c r="B5209" s="228" t="s">
        <v>208</v>
      </c>
      <c r="F5209" s="228" t="s">
        <v>79</v>
      </c>
      <c r="I5209" s="23"/>
      <c r="J5209" s="23"/>
      <c r="O5209" s="217">
        <f t="shared" si="81"/>
        <v>-2918</v>
      </c>
    </row>
    <row r="5210" spans="2:15" ht="22.95" hidden="1" customHeight="1" x14ac:dyDescent="0.2">
      <c r="B5210" s="228" t="s">
        <v>208</v>
      </c>
      <c r="F5210" s="228" t="s">
        <v>79</v>
      </c>
      <c r="I5210" s="23"/>
      <c r="J5210" s="23"/>
      <c r="O5210" s="217">
        <f t="shared" si="81"/>
        <v>-2918</v>
      </c>
    </row>
    <row r="5211" spans="2:15" ht="22.95" hidden="1" customHeight="1" x14ac:dyDescent="0.2">
      <c r="B5211" s="228" t="s">
        <v>208</v>
      </c>
      <c r="F5211" s="228" t="s">
        <v>79</v>
      </c>
      <c r="I5211" s="23"/>
      <c r="J5211" s="23"/>
      <c r="O5211" s="217">
        <f t="shared" si="81"/>
        <v>-2918</v>
      </c>
    </row>
    <row r="5212" spans="2:15" ht="22.95" hidden="1" customHeight="1" x14ac:dyDescent="0.2">
      <c r="B5212" s="228" t="s">
        <v>208</v>
      </c>
      <c r="F5212" s="228" t="s">
        <v>79</v>
      </c>
      <c r="I5212" s="23"/>
      <c r="J5212" s="23"/>
      <c r="O5212" s="217">
        <f t="shared" si="81"/>
        <v>-2918</v>
      </c>
    </row>
    <row r="5213" spans="2:15" ht="22.95" hidden="1" customHeight="1" x14ac:dyDescent="0.2">
      <c r="B5213" s="228" t="s">
        <v>208</v>
      </c>
      <c r="F5213" s="228" t="s">
        <v>79</v>
      </c>
      <c r="I5213" s="23"/>
      <c r="J5213" s="23"/>
      <c r="O5213" s="217">
        <f t="shared" si="81"/>
        <v>-2918</v>
      </c>
    </row>
    <row r="5214" spans="2:15" ht="22.95" hidden="1" customHeight="1" x14ac:dyDescent="0.2">
      <c r="B5214" s="228" t="s">
        <v>208</v>
      </c>
      <c r="F5214" s="228" t="s">
        <v>79</v>
      </c>
      <c r="I5214" s="23"/>
      <c r="J5214" s="23"/>
      <c r="O5214" s="217">
        <f t="shared" si="81"/>
        <v>-2918</v>
      </c>
    </row>
    <row r="5215" spans="2:15" ht="22.95" hidden="1" customHeight="1" x14ac:dyDescent="0.2">
      <c r="B5215" s="228" t="s">
        <v>208</v>
      </c>
      <c r="F5215" s="228" t="s">
        <v>79</v>
      </c>
      <c r="I5215" s="23"/>
      <c r="J5215" s="23"/>
      <c r="O5215" s="217">
        <f t="shared" si="81"/>
        <v>-2918</v>
      </c>
    </row>
    <row r="5216" spans="2:15" ht="22.95" hidden="1" customHeight="1" x14ac:dyDescent="0.2">
      <c r="B5216" s="228" t="s">
        <v>208</v>
      </c>
      <c r="F5216" s="228" t="s">
        <v>79</v>
      </c>
      <c r="I5216" s="23"/>
      <c r="J5216" s="23"/>
      <c r="O5216" s="217">
        <f t="shared" si="81"/>
        <v>-2918</v>
      </c>
    </row>
    <row r="5217" spans="2:15" ht="22.95" hidden="1" customHeight="1" x14ac:dyDescent="0.2">
      <c r="B5217" s="228" t="s">
        <v>208</v>
      </c>
      <c r="F5217" s="228" t="s">
        <v>79</v>
      </c>
      <c r="I5217" s="23"/>
      <c r="J5217" s="23"/>
      <c r="O5217" s="217">
        <f t="shared" si="81"/>
        <v>-2918</v>
      </c>
    </row>
    <row r="5218" spans="2:15" ht="22.95" hidden="1" customHeight="1" x14ac:dyDescent="0.2">
      <c r="B5218" s="228" t="s">
        <v>208</v>
      </c>
      <c r="F5218" s="228" t="s">
        <v>79</v>
      </c>
      <c r="I5218" s="23"/>
      <c r="J5218" s="23"/>
      <c r="O5218" s="217">
        <f t="shared" si="81"/>
        <v>-2918</v>
      </c>
    </row>
    <row r="5219" spans="2:15" ht="22.95" hidden="1" customHeight="1" x14ac:dyDescent="0.2">
      <c r="B5219" s="228" t="s">
        <v>208</v>
      </c>
      <c r="F5219" s="228" t="s">
        <v>79</v>
      </c>
      <c r="I5219" s="23"/>
      <c r="J5219" s="23"/>
      <c r="O5219" s="217">
        <f t="shared" ref="O5219:O5282" si="82">O5218+M5219-N5219</f>
        <v>-2918</v>
      </c>
    </row>
    <row r="5220" spans="2:15" ht="22.95" hidden="1" customHeight="1" x14ac:dyDescent="0.2">
      <c r="B5220" s="228" t="s">
        <v>208</v>
      </c>
      <c r="F5220" s="228" t="s">
        <v>79</v>
      </c>
      <c r="I5220" s="23"/>
      <c r="J5220" s="23"/>
      <c r="O5220" s="217">
        <f t="shared" si="82"/>
        <v>-2918</v>
      </c>
    </row>
    <row r="5221" spans="2:15" ht="22.95" hidden="1" customHeight="1" x14ac:dyDescent="0.2">
      <c r="B5221" s="228" t="s">
        <v>208</v>
      </c>
      <c r="F5221" s="228" t="s">
        <v>79</v>
      </c>
      <c r="I5221" s="23"/>
      <c r="J5221" s="23"/>
      <c r="O5221" s="217">
        <f t="shared" si="82"/>
        <v>-2918</v>
      </c>
    </row>
    <row r="5222" spans="2:15" ht="22.95" hidden="1" customHeight="1" x14ac:dyDescent="0.2">
      <c r="B5222" s="228" t="s">
        <v>208</v>
      </c>
      <c r="F5222" s="228" t="s">
        <v>79</v>
      </c>
      <c r="I5222" s="23"/>
      <c r="J5222" s="23"/>
      <c r="O5222" s="217">
        <f t="shared" si="82"/>
        <v>-2918</v>
      </c>
    </row>
    <row r="5223" spans="2:15" ht="22.95" hidden="1" customHeight="1" x14ac:dyDescent="0.2">
      <c r="B5223" s="228" t="s">
        <v>208</v>
      </c>
      <c r="F5223" s="228" t="s">
        <v>79</v>
      </c>
      <c r="I5223" s="23"/>
      <c r="J5223" s="23"/>
      <c r="O5223" s="217">
        <f t="shared" si="82"/>
        <v>-2918</v>
      </c>
    </row>
    <row r="5224" spans="2:15" ht="22.95" hidden="1" customHeight="1" x14ac:dyDescent="0.2">
      <c r="B5224" s="228" t="s">
        <v>208</v>
      </c>
      <c r="F5224" s="228" t="s">
        <v>79</v>
      </c>
      <c r="I5224" s="23"/>
      <c r="J5224" s="23"/>
      <c r="O5224" s="217">
        <f t="shared" si="82"/>
        <v>-2918</v>
      </c>
    </row>
    <row r="5225" spans="2:15" ht="22.95" hidden="1" customHeight="1" x14ac:dyDescent="0.2">
      <c r="B5225" s="228" t="s">
        <v>208</v>
      </c>
      <c r="F5225" s="228" t="s">
        <v>79</v>
      </c>
      <c r="I5225" s="23"/>
      <c r="J5225" s="23"/>
      <c r="O5225" s="217">
        <f t="shared" si="82"/>
        <v>-2918</v>
      </c>
    </row>
    <row r="5226" spans="2:15" ht="22.95" hidden="1" customHeight="1" x14ac:dyDescent="0.2">
      <c r="B5226" s="228" t="s">
        <v>208</v>
      </c>
      <c r="F5226" s="228" t="s">
        <v>79</v>
      </c>
      <c r="I5226" s="23"/>
      <c r="J5226" s="23"/>
      <c r="O5226" s="217">
        <f t="shared" si="82"/>
        <v>-2918</v>
      </c>
    </row>
    <row r="5227" spans="2:15" ht="22.95" hidden="1" customHeight="1" x14ac:dyDescent="0.2">
      <c r="B5227" s="228" t="s">
        <v>208</v>
      </c>
      <c r="F5227" s="228" t="s">
        <v>79</v>
      </c>
      <c r="I5227" s="23"/>
      <c r="J5227" s="23"/>
      <c r="O5227" s="217">
        <f t="shared" si="82"/>
        <v>-2918</v>
      </c>
    </row>
    <row r="5228" spans="2:15" ht="22.95" hidden="1" customHeight="1" x14ac:dyDescent="0.2">
      <c r="B5228" s="228" t="s">
        <v>208</v>
      </c>
      <c r="F5228" s="228" t="s">
        <v>79</v>
      </c>
      <c r="I5228" s="23"/>
      <c r="J5228" s="23"/>
      <c r="O5228" s="217">
        <f t="shared" si="82"/>
        <v>-2918</v>
      </c>
    </row>
    <row r="5229" spans="2:15" ht="22.95" hidden="1" customHeight="1" x14ac:dyDescent="0.2">
      <c r="B5229" s="228" t="s">
        <v>208</v>
      </c>
      <c r="F5229" s="228" t="s">
        <v>79</v>
      </c>
      <c r="I5229" s="23"/>
      <c r="J5229" s="23"/>
      <c r="O5229" s="217">
        <f t="shared" si="82"/>
        <v>-2918</v>
      </c>
    </row>
    <row r="5230" spans="2:15" ht="22.95" hidden="1" customHeight="1" x14ac:dyDescent="0.2">
      <c r="B5230" s="228" t="s">
        <v>208</v>
      </c>
      <c r="F5230" s="228" t="s">
        <v>79</v>
      </c>
      <c r="I5230" s="23"/>
      <c r="J5230" s="23"/>
      <c r="O5230" s="217">
        <f t="shared" si="82"/>
        <v>-2918</v>
      </c>
    </row>
    <row r="5231" spans="2:15" ht="22.95" hidden="1" customHeight="1" x14ac:dyDescent="0.2">
      <c r="B5231" s="228" t="s">
        <v>208</v>
      </c>
      <c r="F5231" s="228" t="s">
        <v>79</v>
      </c>
      <c r="I5231" s="23"/>
      <c r="J5231" s="23"/>
      <c r="O5231" s="217">
        <f t="shared" si="82"/>
        <v>-2918</v>
      </c>
    </row>
    <row r="5232" spans="2:15" ht="22.95" hidden="1" customHeight="1" x14ac:dyDescent="0.2">
      <c r="B5232" s="228" t="s">
        <v>208</v>
      </c>
      <c r="F5232" s="228" t="s">
        <v>79</v>
      </c>
      <c r="I5232" s="23"/>
      <c r="J5232" s="23"/>
      <c r="O5232" s="217">
        <f t="shared" si="82"/>
        <v>-2918</v>
      </c>
    </row>
    <row r="5233" spans="2:15" ht="22.95" hidden="1" customHeight="1" x14ac:dyDescent="0.2">
      <c r="B5233" s="228" t="s">
        <v>208</v>
      </c>
      <c r="F5233" s="228" t="s">
        <v>79</v>
      </c>
      <c r="I5233" s="23"/>
      <c r="J5233" s="23"/>
      <c r="O5233" s="217">
        <f t="shared" si="82"/>
        <v>-2918</v>
      </c>
    </row>
    <row r="5234" spans="2:15" ht="22.95" hidden="1" customHeight="1" x14ac:dyDescent="0.2">
      <c r="B5234" s="228" t="s">
        <v>208</v>
      </c>
      <c r="F5234" s="228" t="s">
        <v>79</v>
      </c>
      <c r="I5234" s="23"/>
      <c r="J5234" s="23"/>
      <c r="O5234" s="217">
        <f t="shared" si="82"/>
        <v>-2918</v>
      </c>
    </row>
    <row r="5235" spans="2:15" ht="22.95" hidden="1" customHeight="1" x14ac:dyDescent="0.2">
      <c r="B5235" s="228" t="s">
        <v>208</v>
      </c>
      <c r="F5235" s="228" t="s">
        <v>79</v>
      </c>
      <c r="I5235" s="23"/>
      <c r="J5235" s="23"/>
      <c r="O5235" s="217">
        <f t="shared" si="82"/>
        <v>-2918</v>
      </c>
    </row>
    <row r="5236" spans="2:15" ht="22.95" hidden="1" customHeight="1" x14ac:dyDescent="0.2">
      <c r="B5236" s="228" t="s">
        <v>208</v>
      </c>
      <c r="F5236" s="228" t="s">
        <v>79</v>
      </c>
      <c r="I5236" s="23"/>
      <c r="J5236" s="23"/>
      <c r="O5236" s="217">
        <f t="shared" si="82"/>
        <v>-2918</v>
      </c>
    </row>
    <row r="5237" spans="2:15" ht="22.95" hidden="1" customHeight="1" x14ac:dyDescent="0.2">
      <c r="B5237" s="228" t="s">
        <v>208</v>
      </c>
      <c r="F5237" s="228" t="s">
        <v>79</v>
      </c>
      <c r="I5237" s="23"/>
      <c r="J5237" s="23"/>
      <c r="O5237" s="217">
        <f t="shared" si="82"/>
        <v>-2918</v>
      </c>
    </row>
    <row r="5238" spans="2:15" ht="22.95" hidden="1" customHeight="1" x14ac:dyDescent="0.2">
      <c r="B5238" s="228" t="s">
        <v>208</v>
      </c>
      <c r="F5238" s="228" t="s">
        <v>79</v>
      </c>
      <c r="I5238" s="23"/>
      <c r="J5238" s="23"/>
      <c r="O5238" s="217">
        <f t="shared" si="82"/>
        <v>-2918</v>
      </c>
    </row>
    <row r="5239" spans="2:15" ht="22.95" hidden="1" customHeight="1" x14ac:dyDescent="0.2">
      <c r="B5239" s="228" t="s">
        <v>208</v>
      </c>
      <c r="F5239" s="228" t="s">
        <v>79</v>
      </c>
      <c r="I5239" s="23"/>
      <c r="J5239" s="23"/>
      <c r="O5239" s="217">
        <f t="shared" si="82"/>
        <v>-2918</v>
      </c>
    </row>
    <row r="5240" spans="2:15" ht="22.95" hidden="1" customHeight="1" x14ac:dyDescent="0.2">
      <c r="B5240" s="228" t="s">
        <v>208</v>
      </c>
      <c r="F5240" s="228" t="s">
        <v>79</v>
      </c>
      <c r="I5240" s="23"/>
      <c r="J5240" s="23"/>
      <c r="O5240" s="217">
        <f t="shared" si="82"/>
        <v>-2918</v>
      </c>
    </row>
    <row r="5241" spans="2:15" ht="22.95" hidden="1" customHeight="1" x14ac:dyDescent="0.2">
      <c r="B5241" s="228" t="s">
        <v>208</v>
      </c>
      <c r="F5241" s="228" t="s">
        <v>79</v>
      </c>
      <c r="I5241" s="23"/>
      <c r="J5241" s="23"/>
      <c r="O5241" s="217">
        <f t="shared" si="82"/>
        <v>-2918</v>
      </c>
    </row>
    <row r="5242" spans="2:15" ht="22.95" hidden="1" customHeight="1" x14ac:dyDescent="0.2">
      <c r="B5242" s="228" t="s">
        <v>208</v>
      </c>
      <c r="F5242" s="228" t="s">
        <v>79</v>
      </c>
      <c r="I5242" s="23"/>
      <c r="J5242" s="23"/>
      <c r="O5242" s="217">
        <f t="shared" si="82"/>
        <v>-2918</v>
      </c>
    </row>
    <row r="5243" spans="2:15" ht="22.95" hidden="1" customHeight="1" x14ac:dyDescent="0.2">
      <c r="B5243" s="228" t="s">
        <v>208</v>
      </c>
      <c r="F5243" s="228" t="s">
        <v>79</v>
      </c>
      <c r="I5243" s="23"/>
      <c r="J5243" s="23"/>
      <c r="O5243" s="217">
        <f t="shared" si="82"/>
        <v>-2918</v>
      </c>
    </row>
    <row r="5244" spans="2:15" ht="22.95" hidden="1" customHeight="1" x14ac:dyDescent="0.2">
      <c r="B5244" s="228" t="s">
        <v>208</v>
      </c>
      <c r="F5244" s="228" t="s">
        <v>79</v>
      </c>
      <c r="I5244" s="23"/>
      <c r="J5244" s="23"/>
      <c r="O5244" s="217">
        <f t="shared" si="82"/>
        <v>-2918</v>
      </c>
    </row>
    <row r="5245" spans="2:15" ht="22.95" hidden="1" customHeight="1" x14ac:dyDescent="0.2">
      <c r="B5245" s="228" t="s">
        <v>208</v>
      </c>
      <c r="F5245" s="228" t="s">
        <v>79</v>
      </c>
      <c r="I5245" s="23"/>
      <c r="J5245" s="23"/>
      <c r="O5245" s="217">
        <f t="shared" si="82"/>
        <v>-2918</v>
      </c>
    </row>
    <row r="5246" spans="2:15" ht="22.95" hidden="1" customHeight="1" x14ac:dyDescent="0.2">
      <c r="B5246" s="228" t="s">
        <v>208</v>
      </c>
      <c r="F5246" s="228" t="s">
        <v>79</v>
      </c>
      <c r="I5246" s="23"/>
      <c r="J5246" s="23"/>
      <c r="O5246" s="217">
        <f t="shared" si="82"/>
        <v>-2918</v>
      </c>
    </row>
    <row r="5247" spans="2:15" ht="22.95" hidden="1" customHeight="1" x14ac:dyDescent="0.2">
      <c r="B5247" s="228" t="s">
        <v>208</v>
      </c>
      <c r="F5247" s="228" t="s">
        <v>79</v>
      </c>
      <c r="I5247" s="23"/>
      <c r="J5247" s="23"/>
      <c r="O5247" s="217">
        <f t="shared" si="82"/>
        <v>-2918</v>
      </c>
    </row>
    <row r="5248" spans="2:15" ht="22.95" hidden="1" customHeight="1" x14ac:dyDescent="0.2">
      <c r="B5248" s="228" t="s">
        <v>208</v>
      </c>
      <c r="F5248" s="228" t="s">
        <v>79</v>
      </c>
      <c r="I5248" s="23"/>
      <c r="J5248" s="23"/>
      <c r="O5248" s="217">
        <f t="shared" si="82"/>
        <v>-2918</v>
      </c>
    </row>
    <row r="5249" spans="2:15" ht="22.95" hidden="1" customHeight="1" x14ac:dyDescent="0.2">
      <c r="B5249" s="228" t="s">
        <v>208</v>
      </c>
      <c r="F5249" s="228" t="s">
        <v>79</v>
      </c>
      <c r="I5249" s="23"/>
      <c r="J5249" s="23"/>
      <c r="O5249" s="217">
        <f t="shared" si="82"/>
        <v>-2918</v>
      </c>
    </row>
    <row r="5250" spans="2:15" ht="22.95" hidden="1" customHeight="1" x14ac:dyDescent="0.2">
      <c r="B5250" s="228" t="s">
        <v>208</v>
      </c>
      <c r="F5250" s="228" t="s">
        <v>79</v>
      </c>
      <c r="I5250" s="23"/>
      <c r="J5250" s="23"/>
      <c r="O5250" s="217">
        <f t="shared" si="82"/>
        <v>-2918</v>
      </c>
    </row>
    <row r="5251" spans="2:15" ht="22.95" hidden="1" customHeight="1" x14ac:dyDescent="0.2">
      <c r="B5251" s="228" t="s">
        <v>208</v>
      </c>
      <c r="F5251" s="228" t="s">
        <v>79</v>
      </c>
      <c r="I5251" s="23"/>
      <c r="J5251" s="23"/>
      <c r="O5251" s="217">
        <f t="shared" si="82"/>
        <v>-2918</v>
      </c>
    </row>
    <row r="5252" spans="2:15" ht="22.95" hidden="1" customHeight="1" x14ac:dyDescent="0.2">
      <c r="B5252" s="228" t="s">
        <v>208</v>
      </c>
      <c r="F5252" s="228" t="s">
        <v>79</v>
      </c>
      <c r="I5252" s="23"/>
      <c r="J5252" s="23"/>
      <c r="O5252" s="217">
        <f t="shared" si="82"/>
        <v>-2918</v>
      </c>
    </row>
    <row r="5253" spans="2:15" ht="22.95" hidden="1" customHeight="1" x14ac:dyDescent="0.2">
      <c r="B5253" s="228" t="s">
        <v>208</v>
      </c>
      <c r="F5253" s="228" t="s">
        <v>79</v>
      </c>
      <c r="I5253" s="23"/>
      <c r="J5253" s="23"/>
      <c r="O5253" s="217">
        <f t="shared" si="82"/>
        <v>-2918</v>
      </c>
    </row>
    <row r="5254" spans="2:15" ht="22.95" hidden="1" customHeight="1" x14ac:dyDescent="0.2">
      <c r="B5254" s="228" t="s">
        <v>208</v>
      </c>
      <c r="F5254" s="228" t="s">
        <v>79</v>
      </c>
      <c r="I5254" s="23"/>
      <c r="J5254" s="23"/>
      <c r="O5254" s="217">
        <f t="shared" si="82"/>
        <v>-2918</v>
      </c>
    </row>
    <row r="5255" spans="2:15" ht="22.95" hidden="1" customHeight="1" x14ac:dyDescent="0.2">
      <c r="B5255" s="228" t="s">
        <v>208</v>
      </c>
      <c r="F5255" s="228" t="s">
        <v>79</v>
      </c>
      <c r="I5255" s="23"/>
      <c r="J5255" s="23"/>
      <c r="O5255" s="217">
        <f t="shared" si="82"/>
        <v>-2918</v>
      </c>
    </row>
    <row r="5256" spans="2:15" ht="22.95" hidden="1" customHeight="1" x14ac:dyDescent="0.2">
      <c r="B5256" s="228" t="s">
        <v>208</v>
      </c>
      <c r="F5256" s="228" t="s">
        <v>79</v>
      </c>
      <c r="I5256" s="23"/>
      <c r="J5256" s="23"/>
      <c r="O5256" s="217">
        <f t="shared" si="82"/>
        <v>-2918</v>
      </c>
    </row>
    <row r="5257" spans="2:15" ht="22.95" hidden="1" customHeight="1" x14ac:dyDescent="0.2">
      <c r="B5257" s="228" t="s">
        <v>208</v>
      </c>
      <c r="F5257" s="228" t="s">
        <v>79</v>
      </c>
      <c r="I5257" s="23"/>
      <c r="J5257" s="23"/>
      <c r="O5257" s="217">
        <f t="shared" si="82"/>
        <v>-2918</v>
      </c>
    </row>
    <row r="5258" spans="2:15" ht="22.95" hidden="1" customHeight="1" x14ac:dyDescent="0.2">
      <c r="B5258" s="228" t="s">
        <v>208</v>
      </c>
      <c r="F5258" s="228" t="s">
        <v>79</v>
      </c>
      <c r="I5258" s="23"/>
      <c r="J5258" s="23"/>
      <c r="O5258" s="217">
        <f t="shared" si="82"/>
        <v>-2918</v>
      </c>
    </row>
    <row r="5259" spans="2:15" ht="22.95" hidden="1" customHeight="1" x14ac:dyDescent="0.2">
      <c r="B5259" s="228" t="s">
        <v>208</v>
      </c>
      <c r="F5259" s="228" t="s">
        <v>79</v>
      </c>
      <c r="I5259" s="23"/>
      <c r="J5259" s="23"/>
      <c r="O5259" s="217">
        <f t="shared" si="82"/>
        <v>-2918</v>
      </c>
    </row>
    <row r="5260" spans="2:15" ht="22.95" hidden="1" customHeight="1" x14ac:dyDescent="0.2">
      <c r="B5260" s="228" t="s">
        <v>208</v>
      </c>
      <c r="F5260" s="228" t="s">
        <v>79</v>
      </c>
      <c r="I5260" s="23"/>
      <c r="J5260" s="23"/>
      <c r="O5260" s="217">
        <f t="shared" si="82"/>
        <v>-2918</v>
      </c>
    </row>
    <row r="5261" spans="2:15" ht="22.95" hidden="1" customHeight="1" x14ac:dyDescent="0.2">
      <c r="B5261" s="228" t="s">
        <v>208</v>
      </c>
      <c r="F5261" s="228" t="s">
        <v>79</v>
      </c>
      <c r="I5261" s="23"/>
      <c r="J5261" s="23"/>
      <c r="O5261" s="217">
        <f t="shared" si="82"/>
        <v>-2918</v>
      </c>
    </row>
    <row r="5262" spans="2:15" ht="22.95" hidden="1" customHeight="1" x14ac:dyDescent="0.2">
      <c r="B5262" s="228" t="s">
        <v>208</v>
      </c>
      <c r="F5262" s="228" t="s">
        <v>79</v>
      </c>
      <c r="I5262" s="23"/>
      <c r="J5262" s="23"/>
      <c r="O5262" s="217">
        <f t="shared" si="82"/>
        <v>-2918</v>
      </c>
    </row>
    <row r="5263" spans="2:15" ht="22.95" hidden="1" customHeight="1" x14ac:dyDescent="0.2">
      <c r="B5263" s="228" t="s">
        <v>208</v>
      </c>
      <c r="F5263" s="228" t="s">
        <v>79</v>
      </c>
      <c r="I5263" s="23"/>
      <c r="J5263" s="23"/>
      <c r="O5263" s="217">
        <f t="shared" si="82"/>
        <v>-2918</v>
      </c>
    </row>
    <row r="5264" spans="2:15" ht="22.95" hidden="1" customHeight="1" x14ac:dyDescent="0.2">
      <c r="B5264" s="228" t="s">
        <v>208</v>
      </c>
      <c r="F5264" s="228" t="s">
        <v>79</v>
      </c>
      <c r="I5264" s="23"/>
      <c r="J5264" s="23"/>
      <c r="O5264" s="217">
        <f t="shared" si="82"/>
        <v>-2918</v>
      </c>
    </row>
    <row r="5265" spans="2:15" ht="22.95" hidden="1" customHeight="1" x14ac:dyDescent="0.2">
      <c r="B5265" s="228" t="s">
        <v>208</v>
      </c>
      <c r="F5265" s="228" t="s">
        <v>79</v>
      </c>
      <c r="I5265" s="23"/>
      <c r="J5265" s="23"/>
      <c r="O5265" s="217">
        <f t="shared" si="82"/>
        <v>-2918</v>
      </c>
    </row>
    <row r="5266" spans="2:15" ht="22.95" hidden="1" customHeight="1" x14ac:dyDescent="0.2">
      <c r="B5266" s="228" t="s">
        <v>208</v>
      </c>
      <c r="F5266" s="228" t="s">
        <v>79</v>
      </c>
      <c r="I5266" s="23"/>
      <c r="J5266" s="23"/>
      <c r="O5266" s="217">
        <f t="shared" si="82"/>
        <v>-2918</v>
      </c>
    </row>
    <row r="5267" spans="2:15" ht="22.95" hidden="1" customHeight="1" x14ac:dyDescent="0.2">
      <c r="B5267" s="228" t="s">
        <v>208</v>
      </c>
      <c r="F5267" s="228" t="s">
        <v>79</v>
      </c>
      <c r="I5267" s="23"/>
      <c r="J5267" s="23"/>
      <c r="O5267" s="217">
        <f t="shared" si="82"/>
        <v>-2918</v>
      </c>
    </row>
    <row r="5268" spans="2:15" ht="22.95" hidden="1" customHeight="1" x14ac:dyDescent="0.2">
      <c r="B5268" s="228" t="s">
        <v>208</v>
      </c>
      <c r="F5268" s="228" t="s">
        <v>79</v>
      </c>
      <c r="I5268" s="23"/>
      <c r="J5268" s="23"/>
      <c r="O5268" s="217">
        <f t="shared" si="82"/>
        <v>-2918</v>
      </c>
    </row>
    <row r="5269" spans="2:15" ht="22.95" hidden="1" customHeight="1" x14ac:dyDescent="0.2">
      <c r="B5269" s="228" t="s">
        <v>208</v>
      </c>
      <c r="F5269" s="228" t="s">
        <v>79</v>
      </c>
      <c r="I5269" s="23"/>
      <c r="J5269" s="23"/>
      <c r="O5269" s="217">
        <f t="shared" si="82"/>
        <v>-2918</v>
      </c>
    </row>
    <row r="5270" spans="2:15" ht="22.95" hidden="1" customHeight="1" x14ac:dyDescent="0.2">
      <c r="B5270" s="228" t="s">
        <v>208</v>
      </c>
      <c r="F5270" s="228" t="s">
        <v>79</v>
      </c>
      <c r="I5270" s="23"/>
      <c r="J5270" s="23"/>
      <c r="O5270" s="217">
        <f t="shared" si="82"/>
        <v>-2918</v>
      </c>
    </row>
    <row r="5271" spans="2:15" ht="22.95" hidden="1" customHeight="1" x14ac:dyDescent="0.2">
      <c r="B5271" s="228" t="s">
        <v>208</v>
      </c>
      <c r="F5271" s="228" t="s">
        <v>79</v>
      </c>
      <c r="I5271" s="23"/>
      <c r="J5271" s="23"/>
      <c r="O5271" s="217">
        <f t="shared" si="82"/>
        <v>-2918</v>
      </c>
    </row>
    <row r="5272" spans="2:15" ht="22.95" hidden="1" customHeight="1" x14ac:dyDescent="0.2">
      <c r="B5272" s="228" t="s">
        <v>208</v>
      </c>
      <c r="F5272" s="228" t="s">
        <v>79</v>
      </c>
      <c r="I5272" s="23"/>
      <c r="J5272" s="23"/>
      <c r="O5272" s="217">
        <f t="shared" si="82"/>
        <v>-2918</v>
      </c>
    </row>
    <row r="5273" spans="2:15" ht="22.95" hidden="1" customHeight="1" x14ac:dyDescent="0.2">
      <c r="B5273" s="228" t="s">
        <v>208</v>
      </c>
      <c r="F5273" s="228" t="s">
        <v>79</v>
      </c>
      <c r="I5273" s="23"/>
      <c r="J5273" s="23"/>
      <c r="O5273" s="217">
        <f t="shared" si="82"/>
        <v>-2918</v>
      </c>
    </row>
    <row r="5274" spans="2:15" ht="22.95" hidden="1" customHeight="1" x14ac:dyDescent="0.2">
      <c r="B5274" s="228" t="s">
        <v>208</v>
      </c>
      <c r="F5274" s="228" t="s">
        <v>79</v>
      </c>
      <c r="I5274" s="23"/>
      <c r="J5274" s="23"/>
      <c r="O5274" s="217">
        <f t="shared" si="82"/>
        <v>-2918</v>
      </c>
    </row>
    <row r="5275" spans="2:15" ht="22.95" hidden="1" customHeight="1" x14ac:dyDescent="0.2">
      <c r="B5275" s="228" t="s">
        <v>208</v>
      </c>
      <c r="F5275" s="228" t="s">
        <v>79</v>
      </c>
      <c r="I5275" s="23"/>
      <c r="J5275" s="23"/>
      <c r="O5275" s="217">
        <f t="shared" si="82"/>
        <v>-2918</v>
      </c>
    </row>
    <row r="5276" spans="2:15" ht="22.95" hidden="1" customHeight="1" x14ac:dyDescent="0.2">
      <c r="B5276" s="228" t="s">
        <v>208</v>
      </c>
      <c r="F5276" s="228" t="s">
        <v>79</v>
      </c>
      <c r="I5276" s="23"/>
      <c r="J5276" s="23"/>
      <c r="O5276" s="217">
        <f t="shared" si="82"/>
        <v>-2918</v>
      </c>
    </row>
    <row r="5277" spans="2:15" ht="22.95" hidden="1" customHeight="1" x14ac:dyDescent="0.2">
      <c r="B5277" s="228" t="s">
        <v>208</v>
      </c>
      <c r="F5277" s="228" t="s">
        <v>79</v>
      </c>
      <c r="I5277" s="23"/>
      <c r="J5277" s="23"/>
      <c r="O5277" s="217">
        <f t="shared" si="82"/>
        <v>-2918</v>
      </c>
    </row>
    <row r="5278" spans="2:15" ht="22.95" hidden="1" customHeight="1" x14ac:dyDescent="0.2">
      <c r="B5278" s="228" t="s">
        <v>208</v>
      </c>
      <c r="F5278" s="228" t="s">
        <v>79</v>
      </c>
      <c r="I5278" s="23"/>
      <c r="J5278" s="23"/>
      <c r="O5278" s="217">
        <f t="shared" si="82"/>
        <v>-2918</v>
      </c>
    </row>
    <row r="5279" spans="2:15" ht="22.95" hidden="1" customHeight="1" x14ac:dyDescent="0.2">
      <c r="B5279" s="228" t="s">
        <v>208</v>
      </c>
      <c r="F5279" s="228" t="s">
        <v>79</v>
      </c>
      <c r="I5279" s="23"/>
      <c r="J5279" s="23"/>
      <c r="O5279" s="217">
        <f t="shared" si="82"/>
        <v>-2918</v>
      </c>
    </row>
    <row r="5280" spans="2:15" ht="22.95" hidden="1" customHeight="1" x14ac:dyDescent="0.2">
      <c r="B5280" s="228" t="s">
        <v>208</v>
      </c>
      <c r="F5280" s="228" t="s">
        <v>79</v>
      </c>
      <c r="I5280" s="23"/>
      <c r="J5280" s="23"/>
      <c r="O5280" s="217">
        <f t="shared" si="82"/>
        <v>-2918</v>
      </c>
    </row>
    <row r="5281" spans="2:15" ht="22.95" hidden="1" customHeight="1" x14ac:dyDescent="0.2">
      <c r="B5281" s="228" t="s">
        <v>208</v>
      </c>
      <c r="F5281" s="228" t="s">
        <v>79</v>
      </c>
      <c r="I5281" s="23"/>
      <c r="J5281" s="23"/>
      <c r="O5281" s="217">
        <f t="shared" si="82"/>
        <v>-2918</v>
      </c>
    </row>
    <row r="5282" spans="2:15" ht="22.95" hidden="1" customHeight="1" x14ac:dyDescent="0.2">
      <c r="B5282" s="228" t="s">
        <v>208</v>
      </c>
      <c r="F5282" s="228" t="s">
        <v>79</v>
      </c>
      <c r="I5282" s="23"/>
      <c r="J5282" s="23"/>
      <c r="O5282" s="217">
        <f t="shared" si="82"/>
        <v>-2918</v>
      </c>
    </row>
    <row r="5283" spans="2:15" ht="22.95" hidden="1" customHeight="1" x14ac:dyDescent="0.2">
      <c r="B5283" s="228" t="s">
        <v>208</v>
      </c>
      <c r="F5283" s="228" t="s">
        <v>79</v>
      </c>
      <c r="I5283" s="23"/>
      <c r="J5283" s="23"/>
      <c r="O5283" s="217">
        <f t="shared" ref="O5283:O5346" si="83">O5282+M5283-N5283</f>
        <v>-2918</v>
      </c>
    </row>
    <row r="5284" spans="2:15" ht="22.95" hidden="1" customHeight="1" x14ac:dyDescent="0.2">
      <c r="B5284" s="228" t="s">
        <v>208</v>
      </c>
      <c r="F5284" s="228" t="s">
        <v>79</v>
      </c>
      <c r="I5284" s="23"/>
      <c r="J5284" s="23"/>
      <c r="O5284" s="217">
        <f t="shared" si="83"/>
        <v>-2918</v>
      </c>
    </row>
    <row r="5285" spans="2:15" ht="22.95" hidden="1" customHeight="1" x14ac:dyDescent="0.2">
      <c r="B5285" s="228" t="s">
        <v>208</v>
      </c>
      <c r="F5285" s="228" t="s">
        <v>79</v>
      </c>
      <c r="I5285" s="23"/>
      <c r="J5285" s="23"/>
      <c r="O5285" s="217">
        <f t="shared" si="83"/>
        <v>-2918</v>
      </c>
    </row>
    <row r="5286" spans="2:15" ht="22.95" hidden="1" customHeight="1" x14ac:dyDescent="0.2">
      <c r="B5286" s="228" t="s">
        <v>208</v>
      </c>
      <c r="F5286" s="228" t="s">
        <v>79</v>
      </c>
      <c r="I5286" s="23"/>
      <c r="J5286" s="23"/>
      <c r="O5286" s="217">
        <f t="shared" si="83"/>
        <v>-2918</v>
      </c>
    </row>
    <row r="5287" spans="2:15" ht="22.95" hidden="1" customHeight="1" x14ac:dyDescent="0.2">
      <c r="B5287" s="228" t="s">
        <v>208</v>
      </c>
      <c r="F5287" s="228" t="s">
        <v>79</v>
      </c>
      <c r="I5287" s="23"/>
      <c r="J5287" s="23"/>
      <c r="O5287" s="217">
        <f t="shared" si="83"/>
        <v>-2918</v>
      </c>
    </row>
    <row r="5288" spans="2:15" ht="22.95" hidden="1" customHeight="1" x14ac:dyDescent="0.2">
      <c r="B5288" s="228" t="s">
        <v>208</v>
      </c>
      <c r="F5288" s="228" t="s">
        <v>79</v>
      </c>
      <c r="I5288" s="23"/>
      <c r="J5288" s="23"/>
      <c r="O5288" s="217">
        <f t="shared" si="83"/>
        <v>-2918</v>
      </c>
    </row>
    <row r="5289" spans="2:15" ht="22.95" hidden="1" customHeight="1" x14ac:dyDescent="0.2">
      <c r="B5289" s="228" t="s">
        <v>208</v>
      </c>
      <c r="F5289" s="228" t="s">
        <v>79</v>
      </c>
      <c r="I5289" s="23"/>
      <c r="J5289" s="23"/>
      <c r="O5289" s="217">
        <f t="shared" si="83"/>
        <v>-2918</v>
      </c>
    </row>
    <row r="5290" spans="2:15" ht="22.95" hidden="1" customHeight="1" x14ac:dyDescent="0.2">
      <c r="B5290" s="228" t="s">
        <v>208</v>
      </c>
      <c r="F5290" s="228" t="s">
        <v>79</v>
      </c>
      <c r="I5290" s="23"/>
      <c r="J5290" s="23"/>
      <c r="O5290" s="217">
        <f t="shared" si="83"/>
        <v>-2918</v>
      </c>
    </row>
    <row r="5291" spans="2:15" ht="22.95" hidden="1" customHeight="1" x14ac:dyDescent="0.2">
      <c r="B5291" s="228" t="s">
        <v>208</v>
      </c>
      <c r="F5291" s="228" t="s">
        <v>79</v>
      </c>
      <c r="I5291" s="23"/>
      <c r="J5291" s="23"/>
      <c r="O5291" s="217">
        <f t="shared" si="83"/>
        <v>-2918</v>
      </c>
    </row>
    <row r="5292" spans="2:15" ht="22.95" hidden="1" customHeight="1" x14ac:dyDescent="0.2">
      <c r="B5292" s="228" t="s">
        <v>208</v>
      </c>
      <c r="F5292" s="228" t="s">
        <v>79</v>
      </c>
      <c r="I5292" s="23"/>
      <c r="J5292" s="23"/>
      <c r="O5292" s="217">
        <f t="shared" si="83"/>
        <v>-2918</v>
      </c>
    </row>
    <row r="5293" spans="2:15" ht="22.95" hidden="1" customHeight="1" x14ac:dyDescent="0.2">
      <c r="B5293" s="228" t="s">
        <v>208</v>
      </c>
      <c r="F5293" s="228" t="s">
        <v>79</v>
      </c>
      <c r="I5293" s="23"/>
      <c r="J5293" s="23"/>
      <c r="O5293" s="217">
        <f t="shared" si="83"/>
        <v>-2918</v>
      </c>
    </row>
    <row r="5294" spans="2:15" ht="22.95" hidden="1" customHeight="1" x14ac:dyDescent="0.2">
      <c r="B5294" s="228" t="s">
        <v>208</v>
      </c>
      <c r="F5294" s="228" t="s">
        <v>79</v>
      </c>
      <c r="I5294" s="23"/>
      <c r="J5294" s="23"/>
      <c r="O5294" s="217">
        <f t="shared" si="83"/>
        <v>-2918</v>
      </c>
    </row>
    <row r="5295" spans="2:15" ht="22.95" hidden="1" customHeight="1" x14ac:dyDescent="0.2">
      <c r="B5295" s="228" t="s">
        <v>208</v>
      </c>
      <c r="F5295" s="228" t="s">
        <v>79</v>
      </c>
      <c r="I5295" s="23"/>
      <c r="J5295" s="23"/>
      <c r="O5295" s="217">
        <f t="shared" si="83"/>
        <v>-2918</v>
      </c>
    </row>
    <row r="5296" spans="2:15" ht="22.95" hidden="1" customHeight="1" x14ac:dyDescent="0.2">
      <c r="B5296" s="228" t="s">
        <v>208</v>
      </c>
      <c r="F5296" s="228" t="s">
        <v>79</v>
      </c>
      <c r="I5296" s="23"/>
      <c r="J5296" s="23"/>
      <c r="O5296" s="217">
        <f t="shared" si="83"/>
        <v>-2918</v>
      </c>
    </row>
    <row r="5297" spans="2:15" ht="22.95" hidden="1" customHeight="1" x14ac:dyDescent="0.2">
      <c r="B5297" s="228" t="s">
        <v>208</v>
      </c>
      <c r="F5297" s="228" t="s">
        <v>79</v>
      </c>
      <c r="I5297" s="23"/>
      <c r="J5297" s="23"/>
      <c r="O5297" s="217">
        <f t="shared" si="83"/>
        <v>-2918</v>
      </c>
    </row>
    <row r="5298" spans="2:15" ht="22.95" hidden="1" customHeight="1" x14ac:dyDescent="0.2">
      <c r="B5298" s="228" t="s">
        <v>208</v>
      </c>
      <c r="F5298" s="228" t="s">
        <v>79</v>
      </c>
      <c r="I5298" s="23"/>
      <c r="J5298" s="23"/>
      <c r="O5298" s="217">
        <f t="shared" si="83"/>
        <v>-2918</v>
      </c>
    </row>
    <row r="5299" spans="2:15" ht="22.95" hidden="1" customHeight="1" x14ac:dyDescent="0.2">
      <c r="B5299" s="228" t="s">
        <v>208</v>
      </c>
      <c r="F5299" s="228" t="s">
        <v>79</v>
      </c>
      <c r="I5299" s="23"/>
      <c r="J5299" s="23"/>
      <c r="O5299" s="217">
        <f t="shared" si="83"/>
        <v>-2918</v>
      </c>
    </row>
    <row r="5300" spans="2:15" ht="22.95" hidden="1" customHeight="1" x14ac:dyDescent="0.2">
      <c r="B5300" s="228" t="s">
        <v>208</v>
      </c>
      <c r="F5300" s="228" t="s">
        <v>79</v>
      </c>
      <c r="I5300" s="23"/>
      <c r="J5300" s="23"/>
      <c r="O5300" s="217">
        <f t="shared" si="83"/>
        <v>-2918</v>
      </c>
    </row>
    <row r="5301" spans="2:15" ht="22.95" hidden="1" customHeight="1" x14ac:dyDescent="0.2">
      <c r="B5301" s="228" t="s">
        <v>208</v>
      </c>
      <c r="F5301" s="228" t="s">
        <v>79</v>
      </c>
      <c r="I5301" s="23"/>
      <c r="J5301" s="23"/>
      <c r="O5301" s="217">
        <f t="shared" si="83"/>
        <v>-2918</v>
      </c>
    </row>
    <row r="5302" spans="2:15" ht="22.95" hidden="1" customHeight="1" x14ac:dyDescent="0.2">
      <c r="B5302" s="228" t="s">
        <v>208</v>
      </c>
      <c r="F5302" s="228" t="s">
        <v>79</v>
      </c>
      <c r="I5302" s="23"/>
      <c r="J5302" s="23"/>
      <c r="O5302" s="217">
        <f t="shared" si="83"/>
        <v>-2918</v>
      </c>
    </row>
    <row r="5303" spans="2:15" ht="22.95" hidden="1" customHeight="1" x14ac:dyDescent="0.2">
      <c r="B5303" s="228" t="s">
        <v>208</v>
      </c>
      <c r="F5303" s="228" t="s">
        <v>79</v>
      </c>
      <c r="I5303" s="23"/>
      <c r="J5303" s="23"/>
      <c r="O5303" s="217">
        <f t="shared" si="83"/>
        <v>-2918</v>
      </c>
    </row>
    <row r="5304" spans="2:15" ht="22.95" hidden="1" customHeight="1" x14ac:dyDescent="0.2">
      <c r="B5304" s="228" t="s">
        <v>208</v>
      </c>
      <c r="F5304" s="228" t="s">
        <v>79</v>
      </c>
      <c r="I5304" s="23"/>
      <c r="J5304" s="23"/>
      <c r="O5304" s="217">
        <f t="shared" si="83"/>
        <v>-2918</v>
      </c>
    </row>
    <row r="5305" spans="2:15" ht="22.95" hidden="1" customHeight="1" x14ac:dyDescent="0.2">
      <c r="B5305" s="228" t="s">
        <v>208</v>
      </c>
      <c r="F5305" s="228" t="s">
        <v>79</v>
      </c>
      <c r="I5305" s="23"/>
      <c r="J5305" s="23"/>
      <c r="O5305" s="217">
        <f t="shared" si="83"/>
        <v>-2918</v>
      </c>
    </row>
    <row r="5306" spans="2:15" ht="22.95" hidden="1" customHeight="1" x14ac:dyDescent="0.2">
      <c r="B5306" s="228" t="s">
        <v>208</v>
      </c>
      <c r="F5306" s="228" t="s">
        <v>79</v>
      </c>
      <c r="I5306" s="23"/>
      <c r="J5306" s="23"/>
      <c r="O5306" s="217">
        <f t="shared" si="83"/>
        <v>-2918</v>
      </c>
    </row>
    <row r="5307" spans="2:15" ht="22.95" hidden="1" customHeight="1" x14ac:dyDescent="0.2">
      <c r="B5307" s="228" t="s">
        <v>208</v>
      </c>
      <c r="F5307" s="228" t="s">
        <v>79</v>
      </c>
      <c r="I5307" s="23"/>
      <c r="J5307" s="23"/>
      <c r="O5307" s="217">
        <f t="shared" si="83"/>
        <v>-2918</v>
      </c>
    </row>
    <row r="5308" spans="2:15" ht="22.95" hidden="1" customHeight="1" x14ac:dyDescent="0.2">
      <c r="B5308" s="228" t="s">
        <v>208</v>
      </c>
      <c r="F5308" s="228" t="s">
        <v>79</v>
      </c>
      <c r="I5308" s="23"/>
      <c r="J5308" s="23"/>
      <c r="O5308" s="217">
        <f t="shared" si="83"/>
        <v>-2918</v>
      </c>
    </row>
    <row r="5309" spans="2:15" ht="22.95" hidden="1" customHeight="1" x14ac:dyDescent="0.2">
      <c r="B5309" s="228" t="s">
        <v>208</v>
      </c>
      <c r="F5309" s="228" t="s">
        <v>79</v>
      </c>
      <c r="I5309" s="23"/>
      <c r="J5309" s="23"/>
      <c r="O5309" s="217">
        <f t="shared" si="83"/>
        <v>-2918</v>
      </c>
    </row>
    <row r="5310" spans="2:15" ht="22.95" hidden="1" customHeight="1" x14ac:dyDescent="0.2">
      <c r="B5310" s="228" t="s">
        <v>208</v>
      </c>
      <c r="F5310" s="228" t="s">
        <v>79</v>
      </c>
      <c r="I5310" s="23"/>
      <c r="J5310" s="23"/>
      <c r="O5310" s="217">
        <f t="shared" si="83"/>
        <v>-2918</v>
      </c>
    </row>
    <row r="5311" spans="2:15" ht="22.95" hidden="1" customHeight="1" x14ac:dyDescent="0.2">
      <c r="B5311" s="228" t="s">
        <v>208</v>
      </c>
      <c r="F5311" s="228" t="s">
        <v>79</v>
      </c>
      <c r="I5311" s="23"/>
      <c r="J5311" s="23"/>
      <c r="O5311" s="217">
        <f t="shared" si="83"/>
        <v>-2918</v>
      </c>
    </row>
    <row r="5312" spans="2:15" ht="22.95" hidden="1" customHeight="1" x14ac:dyDescent="0.2">
      <c r="B5312" s="228" t="s">
        <v>208</v>
      </c>
      <c r="F5312" s="228" t="s">
        <v>79</v>
      </c>
      <c r="I5312" s="23"/>
      <c r="J5312" s="23"/>
      <c r="O5312" s="217">
        <f t="shared" si="83"/>
        <v>-2918</v>
      </c>
    </row>
    <row r="5313" spans="2:15" ht="22.95" hidden="1" customHeight="1" x14ac:dyDescent="0.2">
      <c r="B5313" s="228" t="s">
        <v>208</v>
      </c>
      <c r="F5313" s="228" t="s">
        <v>79</v>
      </c>
      <c r="I5313" s="23"/>
      <c r="J5313" s="23"/>
      <c r="O5313" s="217">
        <f t="shared" si="83"/>
        <v>-2918</v>
      </c>
    </row>
    <row r="5314" spans="2:15" ht="22.95" hidden="1" customHeight="1" x14ac:dyDescent="0.2">
      <c r="B5314" s="228" t="s">
        <v>208</v>
      </c>
      <c r="F5314" s="228" t="s">
        <v>79</v>
      </c>
      <c r="I5314" s="23"/>
      <c r="J5314" s="23"/>
      <c r="O5314" s="217">
        <f t="shared" si="83"/>
        <v>-2918</v>
      </c>
    </row>
    <row r="5315" spans="2:15" ht="22.95" hidden="1" customHeight="1" x14ac:dyDescent="0.2">
      <c r="B5315" s="228" t="s">
        <v>208</v>
      </c>
      <c r="F5315" s="228" t="s">
        <v>79</v>
      </c>
      <c r="I5315" s="23"/>
      <c r="J5315" s="23"/>
      <c r="O5315" s="217">
        <f t="shared" si="83"/>
        <v>-2918</v>
      </c>
    </row>
    <row r="5316" spans="2:15" ht="22.95" hidden="1" customHeight="1" x14ac:dyDescent="0.2">
      <c r="B5316" s="228" t="s">
        <v>208</v>
      </c>
      <c r="F5316" s="228" t="s">
        <v>79</v>
      </c>
      <c r="I5316" s="23"/>
      <c r="J5316" s="23"/>
      <c r="O5316" s="217">
        <f t="shared" si="83"/>
        <v>-2918</v>
      </c>
    </row>
    <row r="5317" spans="2:15" ht="22.95" hidden="1" customHeight="1" x14ac:dyDescent="0.2">
      <c r="B5317" s="228" t="s">
        <v>208</v>
      </c>
      <c r="F5317" s="228" t="s">
        <v>79</v>
      </c>
      <c r="I5317" s="23"/>
      <c r="J5317" s="23"/>
      <c r="O5317" s="217">
        <f t="shared" si="83"/>
        <v>-2918</v>
      </c>
    </row>
    <row r="5318" spans="2:15" ht="22.95" hidden="1" customHeight="1" x14ac:dyDescent="0.2">
      <c r="B5318" s="228" t="s">
        <v>208</v>
      </c>
      <c r="F5318" s="228" t="s">
        <v>79</v>
      </c>
      <c r="I5318" s="23"/>
      <c r="J5318" s="23"/>
      <c r="O5318" s="217">
        <f t="shared" si="83"/>
        <v>-2918</v>
      </c>
    </row>
    <row r="5319" spans="2:15" ht="22.95" hidden="1" customHeight="1" x14ac:dyDescent="0.2">
      <c r="B5319" s="228" t="s">
        <v>208</v>
      </c>
      <c r="F5319" s="228" t="s">
        <v>79</v>
      </c>
      <c r="I5319" s="23"/>
      <c r="J5319" s="23"/>
      <c r="O5319" s="217">
        <f t="shared" si="83"/>
        <v>-2918</v>
      </c>
    </row>
    <row r="5320" spans="2:15" ht="22.95" hidden="1" customHeight="1" x14ac:dyDescent="0.2">
      <c r="B5320" s="228" t="s">
        <v>208</v>
      </c>
      <c r="F5320" s="228" t="s">
        <v>79</v>
      </c>
      <c r="I5320" s="23"/>
      <c r="J5320" s="23"/>
      <c r="O5320" s="217">
        <f t="shared" si="83"/>
        <v>-2918</v>
      </c>
    </row>
    <row r="5321" spans="2:15" ht="22.95" hidden="1" customHeight="1" x14ac:dyDescent="0.2">
      <c r="B5321" s="228" t="s">
        <v>208</v>
      </c>
      <c r="F5321" s="228" t="s">
        <v>79</v>
      </c>
      <c r="I5321" s="23"/>
      <c r="J5321" s="23"/>
      <c r="O5321" s="217">
        <f t="shared" si="83"/>
        <v>-2918</v>
      </c>
    </row>
    <row r="5322" spans="2:15" ht="22.95" hidden="1" customHeight="1" x14ac:dyDescent="0.2">
      <c r="B5322" s="228" t="s">
        <v>208</v>
      </c>
      <c r="F5322" s="228" t="s">
        <v>79</v>
      </c>
      <c r="I5322" s="23"/>
      <c r="J5322" s="23"/>
      <c r="O5322" s="217">
        <f t="shared" si="83"/>
        <v>-2918</v>
      </c>
    </row>
    <row r="5323" spans="2:15" ht="22.95" hidden="1" customHeight="1" x14ac:dyDescent="0.2">
      <c r="B5323" s="228" t="s">
        <v>208</v>
      </c>
      <c r="F5323" s="228" t="s">
        <v>79</v>
      </c>
      <c r="I5323" s="23"/>
      <c r="J5323" s="23"/>
      <c r="O5323" s="217">
        <f t="shared" si="83"/>
        <v>-2918</v>
      </c>
    </row>
    <row r="5324" spans="2:15" ht="22.95" hidden="1" customHeight="1" x14ac:dyDescent="0.2">
      <c r="B5324" s="228" t="s">
        <v>208</v>
      </c>
      <c r="F5324" s="228" t="s">
        <v>79</v>
      </c>
      <c r="I5324" s="23"/>
      <c r="J5324" s="23"/>
      <c r="O5324" s="217">
        <f t="shared" si="83"/>
        <v>-2918</v>
      </c>
    </row>
    <row r="5325" spans="2:15" ht="22.95" hidden="1" customHeight="1" x14ac:dyDescent="0.2">
      <c r="B5325" s="228" t="s">
        <v>208</v>
      </c>
      <c r="F5325" s="228" t="s">
        <v>79</v>
      </c>
      <c r="I5325" s="23"/>
      <c r="J5325" s="23"/>
      <c r="O5325" s="217">
        <f t="shared" si="83"/>
        <v>-2918</v>
      </c>
    </row>
    <row r="5326" spans="2:15" ht="22.95" hidden="1" customHeight="1" x14ac:dyDescent="0.2">
      <c r="B5326" s="228" t="s">
        <v>208</v>
      </c>
      <c r="F5326" s="228" t="s">
        <v>79</v>
      </c>
      <c r="I5326" s="23"/>
      <c r="J5326" s="23"/>
      <c r="O5326" s="217">
        <f t="shared" si="83"/>
        <v>-2918</v>
      </c>
    </row>
    <row r="5327" spans="2:15" ht="22.95" hidden="1" customHeight="1" x14ac:dyDescent="0.2">
      <c r="B5327" s="228" t="s">
        <v>208</v>
      </c>
      <c r="F5327" s="228" t="s">
        <v>79</v>
      </c>
      <c r="I5327" s="23"/>
      <c r="J5327" s="23"/>
      <c r="O5327" s="217">
        <f t="shared" si="83"/>
        <v>-2918</v>
      </c>
    </row>
    <row r="5328" spans="2:15" ht="22.95" hidden="1" customHeight="1" x14ac:dyDescent="0.2">
      <c r="B5328" s="228" t="s">
        <v>208</v>
      </c>
      <c r="F5328" s="228" t="s">
        <v>79</v>
      </c>
      <c r="I5328" s="23"/>
      <c r="J5328" s="23"/>
      <c r="O5328" s="217">
        <f t="shared" si="83"/>
        <v>-2918</v>
      </c>
    </row>
    <row r="5329" spans="2:15" ht="22.95" hidden="1" customHeight="1" x14ac:dyDescent="0.2">
      <c r="B5329" s="228" t="s">
        <v>208</v>
      </c>
      <c r="F5329" s="228" t="s">
        <v>79</v>
      </c>
      <c r="I5329" s="23"/>
      <c r="J5329" s="23"/>
      <c r="O5329" s="217">
        <f t="shared" si="83"/>
        <v>-2918</v>
      </c>
    </row>
    <row r="5330" spans="2:15" ht="22.95" hidden="1" customHeight="1" x14ac:dyDescent="0.2">
      <c r="B5330" s="228" t="s">
        <v>208</v>
      </c>
      <c r="F5330" s="228" t="s">
        <v>79</v>
      </c>
      <c r="I5330" s="23"/>
      <c r="J5330" s="23"/>
      <c r="O5330" s="217">
        <f t="shared" si="83"/>
        <v>-2918</v>
      </c>
    </row>
    <row r="5331" spans="2:15" ht="22.95" hidden="1" customHeight="1" x14ac:dyDescent="0.2">
      <c r="B5331" s="228" t="s">
        <v>208</v>
      </c>
      <c r="F5331" s="228" t="s">
        <v>79</v>
      </c>
      <c r="I5331" s="23"/>
      <c r="J5331" s="23"/>
      <c r="O5331" s="217">
        <f t="shared" si="83"/>
        <v>-2918</v>
      </c>
    </row>
    <row r="5332" spans="2:15" ht="22.95" hidden="1" customHeight="1" x14ac:dyDescent="0.2">
      <c r="B5332" s="228" t="s">
        <v>208</v>
      </c>
      <c r="F5332" s="228" t="s">
        <v>79</v>
      </c>
      <c r="I5332" s="23"/>
      <c r="J5332" s="23"/>
      <c r="O5332" s="217">
        <f t="shared" si="83"/>
        <v>-2918</v>
      </c>
    </row>
    <row r="5333" spans="2:15" ht="22.95" hidden="1" customHeight="1" x14ac:dyDescent="0.2">
      <c r="B5333" s="228" t="s">
        <v>208</v>
      </c>
      <c r="F5333" s="228" t="s">
        <v>79</v>
      </c>
      <c r="I5333" s="23"/>
      <c r="J5333" s="23"/>
      <c r="O5333" s="217">
        <f t="shared" si="83"/>
        <v>-2918</v>
      </c>
    </row>
    <row r="5334" spans="2:15" ht="22.95" hidden="1" customHeight="1" x14ac:dyDescent="0.2">
      <c r="B5334" s="228" t="s">
        <v>208</v>
      </c>
      <c r="F5334" s="228" t="s">
        <v>79</v>
      </c>
      <c r="I5334" s="23"/>
      <c r="J5334" s="23"/>
      <c r="O5334" s="217">
        <f t="shared" si="83"/>
        <v>-2918</v>
      </c>
    </row>
    <row r="5335" spans="2:15" ht="22.95" hidden="1" customHeight="1" x14ac:dyDescent="0.2">
      <c r="B5335" s="228" t="s">
        <v>208</v>
      </c>
      <c r="F5335" s="228" t="s">
        <v>79</v>
      </c>
      <c r="I5335" s="23"/>
      <c r="J5335" s="23"/>
      <c r="O5335" s="217">
        <f t="shared" si="83"/>
        <v>-2918</v>
      </c>
    </row>
    <row r="5336" spans="2:15" ht="22.95" hidden="1" customHeight="1" x14ac:dyDescent="0.2">
      <c r="B5336" s="228" t="s">
        <v>208</v>
      </c>
      <c r="F5336" s="228" t="s">
        <v>79</v>
      </c>
      <c r="I5336" s="23"/>
      <c r="J5336" s="23"/>
      <c r="O5336" s="217">
        <f t="shared" si="83"/>
        <v>-2918</v>
      </c>
    </row>
    <row r="5337" spans="2:15" ht="22.95" hidden="1" customHeight="1" x14ac:dyDescent="0.2">
      <c r="B5337" s="228" t="s">
        <v>208</v>
      </c>
      <c r="F5337" s="228" t="s">
        <v>79</v>
      </c>
      <c r="I5337" s="23"/>
      <c r="J5337" s="23"/>
      <c r="O5337" s="217">
        <f t="shared" si="83"/>
        <v>-2918</v>
      </c>
    </row>
    <row r="5338" spans="2:15" ht="22.95" hidden="1" customHeight="1" x14ac:dyDescent="0.2">
      <c r="B5338" s="228" t="s">
        <v>208</v>
      </c>
      <c r="F5338" s="228" t="s">
        <v>79</v>
      </c>
      <c r="I5338" s="23"/>
      <c r="J5338" s="23"/>
      <c r="O5338" s="217">
        <f t="shared" si="83"/>
        <v>-2918</v>
      </c>
    </row>
    <row r="5339" spans="2:15" ht="22.95" hidden="1" customHeight="1" x14ac:dyDescent="0.2">
      <c r="B5339" s="228" t="s">
        <v>208</v>
      </c>
      <c r="F5339" s="228" t="s">
        <v>79</v>
      </c>
      <c r="I5339" s="23"/>
      <c r="J5339" s="23"/>
      <c r="O5339" s="217">
        <f t="shared" si="83"/>
        <v>-2918</v>
      </c>
    </row>
    <row r="5340" spans="2:15" ht="22.95" hidden="1" customHeight="1" x14ac:dyDescent="0.2">
      <c r="B5340" s="228" t="s">
        <v>208</v>
      </c>
      <c r="F5340" s="228" t="s">
        <v>79</v>
      </c>
      <c r="I5340" s="23"/>
      <c r="J5340" s="23"/>
      <c r="O5340" s="217">
        <f t="shared" si="83"/>
        <v>-2918</v>
      </c>
    </row>
    <row r="5341" spans="2:15" ht="22.95" hidden="1" customHeight="1" x14ac:dyDescent="0.2">
      <c r="B5341" s="228" t="s">
        <v>208</v>
      </c>
      <c r="F5341" s="228" t="s">
        <v>79</v>
      </c>
      <c r="I5341" s="23"/>
      <c r="J5341" s="23"/>
      <c r="O5341" s="217">
        <f t="shared" si="83"/>
        <v>-2918</v>
      </c>
    </row>
    <row r="5342" spans="2:15" ht="22.95" hidden="1" customHeight="1" x14ac:dyDescent="0.2">
      <c r="B5342" s="228" t="s">
        <v>208</v>
      </c>
      <c r="F5342" s="228" t="s">
        <v>79</v>
      </c>
      <c r="I5342" s="23"/>
      <c r="J5342" s="23"/>
      <c r="O5342" s="217">
        <f t="shared" si="83"/>
        <v>-2918</v>
      </c>
    </row>
    <row r="5343" spans="2:15" ht="22.95" hidden="1" customHeight="1" x14ac:dyDescent="0.2">
      <c r="B5343" s="228" t="s">
        <v>208</v>
      </c>
      <c r="F5343" s="228" t="s">
        <v>79</v>
      </c>
      <c r="I5343" s="23"/>
      <c r="J5343" s="23"/>
      <c r="O5343" s="217">
        <f t="shared" si="83"/>
        <v>-2918</v>
      </c>
    </row>
    <row r="5344" spans="2:15" ht="22.95" hidden="1" customHeight="1" x14ac:dyDescent="0.2">
      <c r="B5344" s="228" t="s">
        <v>208</v>
      </c>
      <c r="F5344" s="228" t="s">
        <v>79</v>
      </c>
      <c r="I5344" s="23"/>
      <c r="J5344" s="23"/>
      <c r="O5344" s="217">
        <f t="shared" si="83"/>
        <v>-2918</v>
      </c>
    </row>
    <row r="5345" spans="2:15" ht="22.95" hidden="1" customHeight="1" x14ac:dyDescent="0.2">
      <c r="B5345" s="228" t="s">
        <v>208</v>
      </c>
      <c r="F5345" s="228" t="s">
        <v>79</v>
      </c>
      <c r="I5345" s="23"/>
      <c r="J5345" s="23"/>
      <c r="O5345" s="217">
        <f t="shared" si="83"/>
        <v>-2918</v>
      </c>
    </row>
    <row r="5346" spans="2:15" ht="22.95" hidden="1" customHeight="1" x14ac:dyDescent="0.2">
      <c r="B5346" s="228" t="s">
        <v>208</v>
      </c>
      <c r="F5346" s="228" t="s">
        <v>79</v>
      </c>
      <c r="I5346" s="23"/>
      <c r="J5346" s="23"/>
      <c r="O5346" s="217">
        <f t="shared" si="83"/>
        <v>-2918</v>
      </c>
    </row>
    <row r="5347" spans="2:15" ht="22.95" hidden="1" customHeight="1" x14ac:dyDescent="0.2">
      <c r="B5347" s="228" t="s">
        <v>208</v>
      </c>
      <c r="F5347" s="228" t="s">
        <v>79</v>
      </c>
      <c r="I5347" s="23"/>
      <c r="J5347" s="23"/>
      <c r="O5347" s="217">
        <f t="shared" ref="O5347:O5410" si="84">O5346+M5347-N5347</f>
        <v>-2918</v>
      </c>
    </row>
    <row r="5348" spans="2:15" ht="22.95" hidden="1" customHeight="1" x14ac:dyDescent="0.2">
      <c r="B5348" s="228" t="s">
        <v>208</v>
      </c>
      <c r="F5348" s="228" t="s">
        <v>79</v>
      </c>
      <c r="I5348" s="23"/>
      <c r="J5348" s="23"/>
      <c r="O5348" s="217">
        <f t="shared" si="84"/>
        <v>-2918</v>
      </c>
    </row>
    <row r="5349" spans="2:15" ht="22.95" hidden="1" customHeight="1" x14ac:dyDescent="0.2">
      <c r="B5349" s="228" t="s">
        <v>208</v>
      </c>
      <c r="F5349" s="228" t="s">
        <v>79</v>
      </c>
      <c r="I5349" s="23"/>
      <c r="J5349" s="23"/>
      <c r="O5349" s="217">
        <f t="shared" si="84"/>
        <v>-2918</v>
      </c>
    </row>
    <row r="5350" spans="2:15" ht="22.95" hidden="1" customHeight="1" x14ac:dyDescent="0.2">
      <c r="B5350" s="228" t="s">
        <v>208</v>
      </c>
      <c r="F5350" s="228" t="s">
        <v>79</v>
      </c>
      <c r="I5350" s="23"/>
      <c r="J5350" s="23"/>
      <c r="O5350" s="217">
        <f t="shared" si="84"/>
        <v>-2918</v>
      </c>
    </row>
    <row r="5351" spans="2:15" ht="22.95" hidden="1" customHeight="1" x14ac:dyDescent="0.2">
      <c r="B5351" s="228" t="s">
        <v>208</v>
      </c>
      <c r="F5351" s="228" t="s">
        <v>79</v>
      </c>
      <c r="I5351" s="23"/>
      <c r="J5351" s="23"/>
      <c r="O5351" s="217">
        <f t="shared" si="84"/>
        <v>-2918</v>
      </c>
    </row>
    <row r="5352" spans="2:15" ht="22.95" hidden="1" customHeight="1" x14ac:dyDescent="0.2">
      <c r="B5352" s="228" t="s">
        <v>208</v>
      </c>
      <c r="F5352" s="228" t="s">
        <v>79</v>
      </c>
      <c r="I5352" s="23"/>
      <c r="J5352" s="23"/>
      <c r="O5352" s="217">
        <f t="shared" si="84"/>
        <v>-2918</v>
      </c>
    </row>
    <row r="5353" spans="2:15" ht="22.95" hidden="1" customHeight="1" x14ac:dyDescent="0.2">
      <c r="B5353" s="228" t="s">
        <v>208</v>
      </c>
      <c r="F5353" s="228" t="s">
        <v>79</v>
      </c>
      <c r="I5353" s="23"/>
      <c r="J5353" s="23"/>
      <c r="O5353" s="217">
        <f t="shared" si="84"/>
        <v>-2918</v>
      </c>
    </row>
    <row r="5354" spans="2:15" ht="22.95" hidden="1" customHeight="1" x14ac:dyDescent="0.2">
      <c r="B5354" s="228" t="s">
        <v>208</v>
      </c>
      <c r="F5354" s="228" t="s">
        <v>79</v>
      </c>
      <c r="I5354" s="23"/>
      <c r="J5354" s="23"/>
      <c r="O5354" s="217">
        <f t="shared" si="84"/>
        <v>-2918</v>
      </c>
    </row>
    <row r="5355" spans="2:15" ht="22.95" hidden="1" customHeight="1" x14ac:dyDescent="0.2">
      <c r="B5355" s="228" t="s">
        <v>208</v>
      </c>
      <c r="F5355" s="228" t="s">
        <v>79</v>
      </c>
      <c r="I5355" s="23"/>
      <c r="J5355" s="23"/>
      <c r="O5355" s="217">
        <f t="shared" si="84"/>
        <v>-2918</v>
      </c>
    </row>
    <row r="5356" spans="2:15" ht="22.95" hidden="1" customHeight="1" x14ac:dyDescent="0.2">
      <c r="B5356" s="228" t="s">
        <v>208</v>
      </c>
      <c r="F5356" s="228" t="s">
        <v>79</v>
      </c>
      <c r="I5356" s="23"/>
      <c r="J5356" s="23"/>
      <c r="O5356" s="217">
        <f t="shared" si="84"/>
        <v>-2918</v>
      </c>
    </row>
    <row r="5357" spans="2:15" ht="22.95" hidden="1" customHeight="1" x14ac:dyDescent="0.2">
      <c r="B5357" s="228" t="s">
        <v>208</v>
      </c>
      <c r="F5357" s="228" t="s">
        <v>79</v>
      </c>
      <c r="I5357" s="23"/>
      <c r="J5357" s="23"/>
      <c r="O5357" s="217">
        <f t="shared" si="84"/>
        <v>-2918</v>
      </c>
    </row>
    <row r="5358" spans="2:15" ht="22.95" hidden="1" customHeight="1" x14ac:dyDescent="0.2">
      <c r="B5358" s="228" t="s">
        <v>208</v>
      </c>
      <c r="F5358" s="228" t="s">
        <v>79</v>
      </c>
      <c r="I5358" s="23"/>
      <c r="J5358" s="23"/>
      <c r="O5358" s="217">
        <f t="shared" si="84"/>
        <v>-2918</v>
      </c>
    </row>
    <row r="5359" spans="2:15" ht="22.95" hidden="1" customHeight="1" x14ac:dyDescent="0.2">
      <c r="B5359" s="228" t="s">
        <v>208</v>
      </c>
      <c r="F5359" s="228" t="s">
        <v>79</v>
      </c>
      <c r="I5359" s="23"/>
      <c r="J5359" s="23"/>
      <c r="O5359" s="217">
        <f t="shared" si="84"/>
        <v>-2918</v>
      </c>
    </row>
    <row r="5360" spans="2:15" ht="22.95" hidden="1" customHeight="1" x14ac:dyDescent="0.2">
      <c r="B5360" s="228" t="s">
        <v>208</v>
      </c>
      <c r="F5360" s="228" t="s">
        <v>79</v>
      </c>
      <c r="I5360" s="23"/>
      <c r="J5360" s="23"/>
      <c r="O5360" s="217">
        <f t="shared" si="84"/>
        <v>-2918</v>
      </c>
    </row>
    <row r="5361" spans="2:15" ht="22.95" hidden="1" customHeight="1" x14ac:dyDescent="0.2">
      <c r="B5361" s="228" t="s">
        <v>208</v>
      </c>
      <c r="F5361" s="228" t="s">
        <v>79</v>
      </c>
      <c r="I5361" s="23"/>
      <c r="J5361" s="23"/>
      <c r="O5361" s="217">
        <f t="shared" si="84"/>
        <v>-2918</v>
      </c>
    </row>
    <row r="5362" spans="2:15" ht="22.95" hidden="1" customHeight="1" x14ac:dyDescent="0.2">
      <c r="B5362" s="228" t="s">
        <v>208</v>
      </c>
      <c r="F5362" s="228" t="s">
        <v>79</v>
      </c>
      <c r="I5362" s="23"/>
      <c r="J5362" s="23"/>
      <c r="O5362" s="217">
        <f t="shared" si="84"/>
        <v>-2918</v>
      </c>
    </row>
    <row r="5363" spans="2:15" ht="22.95" hidden="1" customHeight="1" x14ac:dyDescent="0.2">
      <c r="B5363" s="228" t="s">
        <v>208</v>
      </c>
      <c r="F5363" s="228" t="s">
        <v>79</v>
      </c>
      <c r="I5363" s="23"/>
      <c r="J5363" s="23"/>
      <c r="O5363" s="217">
        <f t="shared" si="84"/>
        <v>-2918</v>
      </c>
    </row>
    <row r="5364" spans="2:15" ht="22.95" hidden="1" customHeight="1" x14ac:dyDescent="0.2">
      <c r="B5364" s="228" t="s">
        <v>208</v>
      </c>
      <c r="F5364" s="228" t="s">
        <v>79</v>
      </c>
      <c r="I5364" s="23"/>
      <c r="J5364" s="23"/>
      <c r="O5364" s="217">
        <f t="shared" si="84"/>
        <v>-2918</v>
      </c>
    </row>
    <row r="5365" spans="2:15" ht="22.95" hidden="1" customHeight="1" x14ac:dyDescent="0.2">
      <c r="B5365" s="228" t="s">
        <v>208</v>
      </c>
      <c r="F5365" s="228" t="s">
        <v>79</v>
      </c>
      <c r="I5365" s="23"/>
      <c r="J5365" s="23"/>
      <c r="O5365" s="217">
        <f t="shared" si="84"/>
        <v>-2918</v>
      </c>
    </row>
    <row r="5366" spans="2:15" ht="22.95" hidden="1" customHeight="1" x14ac:dyDescent="0.2">
      <c r="B5366" s="228" t="s">
        <v>208</v>
      </c>
      <c r="F5366" s="228" t="s">
        <v>79</v>
      </c>
      <c r="I5366" s="23"/>
      <c r="J5366" s="23"/>
      <c r="O5366" s="217">
        <f t="shared" si="84"/>
        <v>-2918</v>
      </c>
    </row>
    <row r="5367" spans="2:15" ht="22.95" hidden="1" customHeight="1" x14ac:dyDescent="0.2">
      <c r="B5367" s="228" t="s">
        <v>208</v>
      </c>
      <c r="F5367" s="228" t="s">
        <v>79</v>
      </c>
      <c r="I5367" s="23"/>
      <c r="J5367" s="23"/>
      <c r="O5367" s="217">
        <f t="shared" si="84"/>
        <v>-2918</v>
      </c>
    </row>
    <row r="5368" spans="2:15" ht="22.95" hidden="1" customHeight="1" x14ac:dyDescent="0.2">
      <c r="B5368" s="228" t="s">
        <v>208</v>
      </c>
      <c r="F5368" s="228" t="s">
        <v>79</v>
      </c>
      <c r="I5368" s="23"/>
      <c r="J5368" s="23"/>
      <c r="O5368" s="217">
        <f t="shared" si="84"/>
        <v>-2918</v>
      </c>
    </row>
    <row r="5369" spans="2:15" ht="22.95" hidden="1" customHeight="1" x14ac:dyDescent="0.2">
      <c r="B5369" s="228" t="s">
        <v>208</v>
      </c>
      <c r="F5369" s="228" t="s">
        <v>79</v>
      </c>
      <c r="I5369" s="23"/>
      <c r="J5369" s="23"/>
      <c r="O5369" s="217">
        <f t="shared" si="84"/>
        <v>-2918</v>
      </c>
    </row>
    <row r="5370" spans="2:15" ht="22.95" hidden="1" customHeight="1" x14ac:dyDescent="0.2">
      <c r="B5370" s="228" t="s">
        <v>208</v>
      </c>
      <c r="F5370" s="228" t="s">
        <v>79</v>
      </c>
      <c r="I5370" s="23"/>
      <c r="J5370" s="23"/>
      <c r="O5370" s="217">
        <f t="shared" si="84"/>
        <v>-2918</v>
      </c>
    </row>
    <row r="5371" spans="2:15" ht="22.95" hidden="1" customHeight="1" x14ac:dyDescent="0.2">
      <c r="B5371" s="228" t="s">
        <v>208</v>
      </c>
      <c r="F5371" s="228" t="s">
        <v>79</v>
      </c>
      <c r="I5371" s="23"/>
      <c r="J5371" s="23"/>
      <c r="O5371" s="217">
        <f t="shared" si="84"/>
        <v>-2918</v>
      </c>
    </row>
    <row r="5372" spans="2:15" ht="22.95" hidden="1" customHeight="1" x14ac:dyDescent="0.2">
      <c r="B5372" s="228" t="s">
        <v>208</v>
      </c>
      <c r="F5372" s="228" t="s">
        <v>79</v>
      </c>
      <c r="I5372" s="23"/>
      <c r="J5372" s="23"/>
      <c r="O5372" s="217">
        <f t="shared" si="84"/>
        <v>-2918</v>
      </c>
    </row>
    <row r="5373" spans="2:15" ht="22.95" hidden="1" customHeight="1" x14ac:dyDescent="0.2">
      <c r="B5373" s="228" t="s">
        <v>208</v>
      </c>
      <c r="F5373" s="228" t="s">
        <v>79</v>
      </c>
      <c r="I5373" s="23"/>
      <c r="J5373" s="23"/>
      <c r="O5373" s="217">
        <f t="shared" si="84"/>
        <v>-2918</v>
      </c>
    </row>
    <row r="5374" spans="2:15" ht="22.95" hidden="1" customHeight="1" x14ac:dyDescent="0.2">
      <c r="B5374" s="228" t="s">
        <v>208</v>
      </c>
      <c r="F5374" s="228" t="s">
        <v>79</v>
      </c>
      <c r="I5374" s="23"/>
      <c r="J5374" s="23"/>
      <c r="O5374" s="217">
        <f t="shared" si="84"/>
        <v>-2918</v>
      </c>
    </row>
    <row r="5375" spans="2:15" ht="22.95" hidden="1" customHeight="1" x14ac:dyDescent="0.2">
      <c r="B5375" s="228" t="s">
        <v>208</v>
      </c>
      <c r="F5375" s="228" t="s">
        <v>79</v>
      </c>
      <c r="I5375" s="23"/>
      <c r="J5375" s="23"/>
      <c r="O5375" s="217">
        <f t="shared" si="84"/>
        <v>-2918</v>
      </c>
    </row>
    <row r="5376" spans="2:15" ht="22.95" hidden="1" customHeight="1" x14ac:dyDescent="0.2">
      <c r="B5376" s="228" t="s">
        <v>208</v>
      </c>
      <c r="F5376" s="228" t="s">
        <v>79</v>
      </c>
      <c r="I5376" s="23"/>
      <c r="J5376" s="23"/>
      <c r="O5376" s="217">
        <f t="shared" si="84"/>
        <v>-2918</v>
      </c>
    </row>
    <row r="5377" spans="2:15" ht="22.95" hidden="1" customHeight="1" x14ac:dyDescent="0.2">
      <c r="B5377" s="228" t="s">
        <v>208</v>
      </c>
      <c r="F5377" s="228" t="s">
        <v>79</v>
      </c>
      <c r="I5377" s="23"/>
      <c r="J5377" s="23"/>
      <c r="O5377" s="217">
        <f t="shared" si="84"/>
        <v>-2918</v>
      </c>
    </row>
    <row r="5378" spans="2:15" ht="22.95" hidden="1" customHeight="1" x14ac:dyDescent="0.2">
      <c r="B5378" s="228" t="s">
        <v>208</v>
      </c>
      <c r="F5378" s="228" t="s">
        <v>79</v>
      </c>
      <c r="I5378" s="23"/>
      <c r="J5378" s="23"/>
      <c r="O5378" s="217">
        <f t="shared" si="84"/>
        <v>-2918</v>
      </c>
    </row>
    <row r="5379" spans="2:15" ht="22.95" hidden="1" customHeight="1" x14ac:dyDescent="0.2">
      <c r="B5379" s="228" t="s">
        <v>208</v>
      </c>
      <c r="F5379" s="228" t="s">
        <v>79</v>
      </c>
      <c r="I5379" s="23"/>
      <c r="J5379" s="23"/>
      <c r="O5379" s="217">
        <f t="shared" si="84"/>
        <v>-2918</v>
      </c>
    </row>
    <row r="5380" spans="2:15" ht="22.95" hidden="1" customHeight="1" x14ac:dyDescent="0.2">
      <c r="B5380" s="228" t="s">
        <v>208</v>
      </c>
      <c r="F5380" s="228" t="s">
        <v>79</v>
      </c>
      <c r="I5380" s="23"/>
      <c r="J5380" s="23"/>
      <c r="O5380" s="217">
        <f t="shared" si="84"/>
        <v>-2918</v>
      </c>
    </row>
    <row r="5381" spans="2:15" ht="22.95" hidden="1" customHeight="1" x14ac:dyDescent="0.2">
      <c r="B5381" s="228" t="s">
        <v>208</v>
      </c>
      <c r="F5381" s="228" t="s">
        <v>79</v>
      </c>
      <c r="I5381" s="23"/>
      <c r="J5381" s="23"/>
      <c r="O5381" s="217">
        <f t="shared" si="84"/>
        <v>-2918</v>
      </c>
    </row>
    <row r="5382" spans="2:15" ht="22.95" hidden="1" customHeight="1" x14ac:dyDescent="0.2">
      <c r="B5382" s="228" t="s">
        <v>208</v>
      </c>
      <c r="F5382" s="228" t="s">
        <v>79</v>
      </c>
      <c r="I5382" s="23"/>
      <c r="J5382" s="23"/>
      <c r="O5382" s="217">
        <f t="shared" si="84"/>
        <v>-2918</v>
      </c>
    </row>
    <row r="5383" spans="2:15" ht="22.95" hidden="1" customHeight="1" x14ac:dyDescent="0.2">
      <c r="B5383" s="228" t="s">
        <v>208</v>
      </c>
      <c r="F5383" s="228" t="s">
        <v>79</v>
      </c>
      <c r="I5383" s="23"/>
      <c r="J5383" s="23"/>
      <c r="O5383" s="217">
        <f t="shared" si="84"/>
        <v>-2918</v>
      </c>
    </row>
    <row r="5384" spans="2:15" ht="22.95" hidden="1" customHeight="1" x14ac:dyDescent="0.2">
      <c r="B5384" s="228" t="s">
        <v>208</v>
      </c>
      <c r="F5384" s="228" t="s">
        <v>79</v>
      </c>
      <c r="I5384" s="23"/>
      <c r="J5384" s="23"/>
      <c r="O5384" s="217">
        <f t="shared" si="84"/>
        <v>-2918</v>
      </c>
    </row>
    <row r="5385" spans="2:15" ht="22.95" hidden="1" customHeight="1" x14ac:dyDescent="0.2">
      <c r="B5385" s="228" t="s">
        <v>208</v>
      </c>
      <c r="F5385" s="228" t="s">
        <v>79</v>
      </c>
      <c r="I5385" s="23"/>
      <c r="J5385" s="23"/>
      <c r="O5385" s="217">
        <f t="shared" si="84"/>
        <v>-2918</v>
      </c>
    </row>
    <row r="5386" spans="2:15" ht="22.95" hidden="1" customHeight="1" x14ac:dyDescent="0.2">
      <c r="B5386" s="228" t="s">
        <v>208</v>
      </c>
      <c r="F5386" s="228" t="s">
        <v>79</v>
      </c>
      <c r="I5386" s="23"/>
      <c r="J5386" s="23"/>
      <c r="O5386" s="217">
        <f t="shared" si="84"/>
        <v>-2918</v>
      </c>
    </row>
    <row r="5387" spans="2:15" ht="22.95" hidden="1" customHeight="1" x14ac:dyDescent="0.2">
      <c r="B5387" s="228" t="s">
        <v>208</v>
      </c>
      <c r="F5387" s="228" t="s">
        <v>79</v>
      </c>
      <c r="I5387" s="23"/>
      <c r="J5387" s="23"/>
      <c r="O5387" s="217">
        <f t="shared" si="84"/>
        <v>-2918</v>
      </c>
    </row>
    <row r="5388" spans="2:15" ht="22.95" hidden="1" customHeight="1" x14ac:dyDescent="0.2">
      <c r="B5388" s="228" t="s">
        <v>208</v>
      </c>
      <c r="F5388" s="228" t="s">
        <v>79</v>
      </c>
      <c r="I5388" s="23"/>
      <c r="J5388" s="23"/>
      <c r="O5388" s="217">
        <f t="shared" si="84"/>
        <v>-2918</v>
      </c>
    </row>
    <row r="5389" spans="2:15" ht="22.95" hidden="1" customHeight="1" x14ac:dyDescent="0.2">
      <c r="B5389" s="228" t="s">
        <v>208</v>
      </c>
      <c r="F5389" s="228" t="s">
        <v>79</v>
      </c>
      <c r="I5389" s="23"/>
      <c r="J5389" s="23"/>
      <c r="O5389" s="217">
        <f t="shared" si="84"/>
        <v>-2918</v>
      </c>
    </row>
    <row r="5390" spans="2:15" ht="22.95" hidden="1" customHeight="1" x14ac:dyDescent="0.2">
      <c r="B5390" s="228" t="s">
        <v>208</v>
      </c>
      <c r="F5390" s="228" t="s">
        <v>79</v>
      </c>
      <c r="I5390" s="23"/>
      <c r="J5390" s="23"/>
      <c r="O5390" s="217">
        <f t="shared" si="84"/>
        <v>-2918</v>
      </c>
    </row>
    <row r="5391" spans="2:15" ht="22.95" hidden="1" customHeight="1" x14ac:dyDescent="0.2">
      <c r="B5391" s="228" t="s">
        <v>208</v>
      </c>
      <c r="F5391" s="228" t="s">
        <v>79</v>
      </c>
      <c r="I5391" s="23"/>
      <c r="J5391" s="23"/>
      <c r="O5391" s="217">
        <f t="shared" si="84"/>
        <v>-2918</v>
      </c>
    </row>
    <row r="5392" spans="2:15" ht="22.95" hidden="1" customHeight="1" x14ac:dyDescent="0.2">
      <c r="B5392" s="228" t="s">
        <v>208</v>
      </c>
      <c r="F5392" s="228" t="s">
        <v>79</v>
      </c>
      <c r="I5392" s="23"/>
      <c r="J5392" s="23"/>
      <c r="O5392" s="217">
        <f t="shared" si="84"/>
        <v>-2918</v>
      </c>
    </row>
    <row r="5393" spans="2:15" ht="22.95" hidden="1" customHeight="1" x14ac:dyDescent="0.2">
      <c r="B5393" s="228" t="s">
        <v>208</v>
      </c>
      <c r="F5393" s="228" t="s">
        <v>79</v>
      </c>
      <c r="I5393" s="23"/>
      <c r="J5393" s="23"/>
      <c r="O5393" s="217">
        <f t="shared" si="84"/>
        <v>-2918</v>
      </c>
    </row>
    <row r="5394" spans="2:15" ht="22.95" hidden="1" customHeight="1" x14ac:dyDescent="0.2">
      <c r="B5394" s="228" t="s">
        <v>208</v>
      </c>
      <c r="F5394" s="228" t="s">
        <v>79</v>
      </c>
      <c r="I5394" s="23"/>
      <c r="J5394" s="23"/>
      <c r="O5394" s="217">
        <f t="shared" si="84"/>
        <v>-2918</v>
      </c>
    </row>
    <row r="5395" spans="2:15" ht="22.95" hidden="1" customHeight="1" x14ac:dyDescent="0.2">
      <c r="B5395" s="228" t="s">
        <v>208</v>
      </c>
      <c r="F5395" s="228" t="s">
        <v>79</v>
      </c>
      <c r="I5395" s="23"/>
      <c r="J5395" s="23"/>
      <c r="O5395" s="217">
        <f t="shared" si="84"/>
        <v>-2918</v>
      </c>
    </row>
    <row r="5396" spans="2:15" ht="22.95" hidden="1" customHeight="1" x14ac:dyDescent="0.2">
      <c r="B5396" s="228" t="s">
        <v>208</v>
      </c>
      <c r="F5396" s="228" t="s">
        <v>79</v>
      </c>
      <c r="I5396" s="23"/>
      <c r="J5396" s="23"/>
      <c r="O5396" s="217">
        <f t="shared" si="84"/>
        <v>-2918</v>
      </c>
    </row>
    <row r="5397" spans="2:15" ht="22.95" hidden="1" customHeight="1" x14ac:dyDescent="0.2">
      <c r="B5397" s="228" t="s">
        <v>208</v>
      </c>
      <c r="F5397" s="228" t="s">
        <v>79</v>
      </c>
      <c r="I5397" s="23"/>
      <c r="J5397" s="23"/>
      <c r="O5397" s="217">
        <f t="shared" si="84"/>
        <v>-2918</v>
      </c>
    </row>
    <row r="5398" spans="2:15" ht="22.95" hidden="1" customHeight="1" x14ac:dyDescent="0.2">
      <c r="B5398" s="228" t="s">
        <v>208</v>
      </c>
      <c r="F5398" s="228" t="s">
        <v>79</v>
      </c>
      <c r="I5398" s="23"/>
      <c r="J5398" s="23"/>
      <c r="O5398" s="217">
        <f t="shared" si="84"/>
        <v>-2918</v>
      </c>
    </row>
    <row r="5399" spans="2:15" ht="22.95" hidden="1" customHeight="1" x14ac:dyDescent="0.2">
      <c r="B5399" s="228" t="s">
        <v>208</v>
      </c>
      <c r="F5399" s="228" t="s">
        <v>79</v>
      </c>
      <c r="I5399" s="23"/>
      <c r="J5399" s="23"/>
      <c r="O5399" s="217">
        <f t="shared" si="84"/>
        <v>-2918</v>
      </c>
    </row>
    <row r="5400" spans="2:15" ht="22.95" hidden="1" customHeight="1" x14ac:dyDescent="0.2">
      <c r="B5400" s="228" t="s">
        <v>208</v>
      </c>
      <c r="F5400" s="228" t="s">
        <v>79</v>
      </c>
      <c r="I5400" s="23"/>
      <c r="J5400" s="23"/>
      <c r="O5400" s="217">
        <f t="shared" si="84"/>
        <v>-2918</v>
      </c>
    </row>
    <row r="5401" spans="2:15" ht="22.95" hidden="1" customHeight="1" x14ac:dyDescent="0.2">
      <c r="B5401" s="228" t="s">
        <v>208</v>
      </c>
      <c r="F5401" s="228" t="s">
        <v>79</v>
      </c>
      <c r="I5401" s="23"/>
      <c r="J5401" s="23"/>
      <c r="O5401" s="217">
        <f t="shared" si="84"/>
        <v>-2918</v>
      </c>
    </row>
    <row r="5402" spans="2:15" ht="22.95" hidden="1" customHeight="1" x14ac:dyDescent="0.2">
      <c r="B5402" s="228" t="s">
        <v>208</v>
      </c>
      <c r="F5402" s="228" t="s">
        <v>79</v>
      </c>
      <c r="I5402" s="23"/>
      <c r="J5402" s="23"/>
      <c r="O5402" s="217">
        <f t="shared" si="84"/>
        <v>-2918</v>
      </c>
    </row>
    <row r="5403" spans="2:15" ht="22.95" hidden="1" customHeight="1" x14ac:dyDescent="0.2">
      <c r="B5403" s="228" t="s">
        <v>208</v>
      </c>
      <c r="F5403" s="228" t="s">
        <v>79</v>
      </c>
      <c r="I5403" s="23"/>
      <c r="J5403" s="23"/>
      <c r="O5403" s="217">
        <f t="shared" si="84"/>
        <v>-2918</v>
      </c>
    </row>
    <row r="5404" spans="2:15" ht="22.95" hidden="1" customHeight="1" x14ac:dyDescent="0.2">
      <c r="B5404" s="228" t="s">
        <v>208</v>
      </c>
      <c r="F5404" s="228" t="s">
        <v>79</v>
      </c>
      <c r="I5404" s="23"/>
      <c r="J5404" s="23"/>
      <c r="O5404" s="217">
        <f t="shared" si="84"/>
        <v>-2918</v>
      </c>
    </row>
    <row r="5405" spans="2:15" ht="22.95" hidden="1" customHeight="1" x14ac:dyDescent="0.2">
      <c r="B5405" s="228" t="s">
        <v>208</v>
      </c>
      <c r="F5405" s="228" t="s">
        <v>79</v>
      </c>
      <c r="I5405" s="23"/>
      <c r="J5405" s="23"/>
      <c r="O5405" s="217">
        <f t="shared" si="84"/>
        <v>-2918</v>
      </c>
    </row>
    <row r="5406" spans="2:15" ht="22.95" hidden="1" customHeight="1" x14ac:dyDescent="0.2">
      <c r="B5406" s="228" t="s">
        <v>208</v>
      </c>
      <c r="F5406" s="228" t="s">
        <v>79</v>
      </c>
      <c r="I5406" s="23"/>
      <c r="J5406" s="23"/>
      <c r="O5406" s="217">
        <f t="shared" si="84"/>
        <v>-2918</v>
      </c>
    </row>
    <row r="5407" spans="2:15" ht="22.95" hidden="1" customHeight="1" x14ac:dyDescent="0.2">
      <c r="B5407" s="228" t="s">
        <v>208</v>
      </c>
      <c r="F5407" s="228" t="s">
        <v>79</v>
      </c>
      <c r="I5407" s="23"/>
      <c r="J5407" s="23"/>
      <c r="O5407" s="217">
        <f t="shared" si="84"/>
        <v>-2918</v>
      </c>
    </row>
    <row r="5408" spans="2:15" ht="22.95" hidden="1" customHeight="1" x14ac:dyDescent="0.2">
      <c r="B5408" s="228" t="s">
        <v>208</v>
      </c>
      <c r="F5408" s="228" t="s">
        <v>79</v>
      </c>
      <c r="I5408" s="23"/>
      <c r="J5408" s="23"/>
      <c r="O5408" s="217">
        <f t="shared" si="84"/>
        <v>-2918</v>
      </c>
    </row>
    <row r="5409" spans="2:15" ht="22.95" hidden="1" customHeight="1" x14ac:dyDescent="0.2">
      <c r="B5409" s="228" t="s">
        <v>208</v>
      </c>
      <c r="F5409" s="228" t="s">
        <v>79</v>
      </c>
      <c r="I5409" s="23"/>
      <c r="J5409" s="23"/>
      <c r="O5409" s="217">
        <f t="shared" si="84"/>
        <v>-2918</v>
      </c>
    </row>
    <row r="5410" spans="2:15" ht="22.95" hidden="1" customHeight="1" x14ac:dyDescent="0.2">
      <c r="B5410" s="228" t="s">
        <v>208</v>
      </c>
      <c r="F5410" s="228" t="s">
        <v>79</v>
      </c>
      <c r="I5410" s="23"/>
      <c r="J5410" s="23"/>
      <c r="O5410" s="217">
        <f t="shared" si="84"/>
        <v>-2918</v>
      </c>
    </row>
    <row r="5411" spans="2:15" ht="22.95" hidden="1" customHeight="1" x14ac:dyDescent="0.2">
      <c r="B5411" s="228" t="s">
        <v>208</v>
      </c>
      <c r="F5411" s="228" t="s">
        <v>79</v>
      </c>
      <c r="I5411" s="23"/>
      <c r="J5411" s="23"/>
      <c r="O5411" s="217">
        <f t="shared" ref="O5411:O5474" si="85">O5410+M5411-N5411</f>
        <v>-2918</v>
      </c>
    </row>
    <row r="5412" spans="2:15" ht="22.95" hidden="1" customHeight="1" x14ac:dyDescent="0.2">
      <c r="B5412" s="228" t="s">
        <v>208</v>
      </c>
      <c r="F5412" s="228" t="s">
        <v>79</v>
      </c>
      <c r="I5412" s="23"/>
      <c r="J5412" s="23"/>
      <c r="O5412" s="217">
        <f t="shared" si="85"/>
        <v>-2918</v>
      </c>
    </row>
    <row r="5413" spans="2:15" ht="22.95" hidden="1" customHeight="1" x14ac:dyDescent="0.2">
      <c r="B5413" s="228" t="s">
        <v>208</v>
      </c>
      <c r="F5413" s="228" t="s">
        <v>79</v>
      </c>
      <c r="I5413" s="23"/>
      <c r="J5413" s="23"/>
      <c r="O5413" s="217">
        <f t="shared" si="85"/>
        <v>-2918</v>
      </c>
    </row>
    <row r="5414" spans="2:15" ht="22.95" hidden="1" customHeight="1" x14ac:dyDescent="0.2">
      <c r="B5414" s="228" t="s">
        <v>208</v>
      </c>
      <c r="F5414" s="228" t="s">
        <v>79</v>
      </c>
      <c r="I5414" s="23"/>
      <c r="J5414" s="23"/>
      <c r="O5414" s="217">
        <f t="shared" si="85"/>
        <v>-2918</v>
      </c>
    </row>
    <row r="5415" spans="2:15" ht="22.95" hidden="1" customHeight="1" x14ac:dyDescent="0.2">
      <c r="B5415" s="228" t="s">
        <v>208</v>
      </c>
      <c r="F5415" s="228" t="s">
        <v>79</v>
      </c>
      <c r="I5415" s="23"/>
      <c r="J5415" s="23"/>
      <c r="O5415" s="217">
        <f t="shared" si="85"/>
        <v>-2918</v>
      </c>
    </row>
    <row r="5416" spans="2:15" ht="22.95" hidden="1" customHeight="1" x14ac:dyDescent="0.2">
      <c r="B5416" s="228" t="s">
        <v>208</v>
      </c>
      <c r="F5416" s="228" t="s">
        <v>79</v>
      </c>
      <c r="I5416" s="23"/>
      <c r="J5416" s="23"/>
      <c r="O5416" s="217">
        <f t="shared" si="85"/>
        <v>-2918</v>
      </c>
    </row>
    <row r="5417" spans="2:15" ht="22.95" hidden="1" customHeight="1" x14ac:dyDescent="0.2">
      <c r="B5417" s="228" t="s">
        <v>208</v>
      </c>
      <c r="F5417" s="228" t="s">
        <v>79</v>
      </c>
      <c r="I5417" s="23"/>
      <c r="J5417" s="23"/>
      <c r="O5417" s="217">
        <f t="shared" si="85"/>
        <v>-2918</v>
      </c>
    </row>
    <row r="5418" spans="2:15" ht="22.95" hidden="1" customHeight="1" x14ac:dyDescent="0.2">
      <c r="B5418" s="228" t="s">
        <v>208</v>
      </c>
      <c r="F5418" s="228" t="s">
        <v>79</v>
      </c>
      <c r="I5418" s="23"/>
      <c r="J5418" s="23"/>
      <c r="O5418" s="217">
        <f t="shared" si="85"/>
        <v>-2918</v>
      </c>
    </row>
    <row r="5419" spans="2:15" ht="22.95" hidden="1" customHeight="1" x14ac:dyDescent="0.2">
      <c r="B5419" s="228" t="s">
        <v>208</v>
      </c>
      <c r="F5419" s="228" t="s">
        <v>79</v>
      </c>
      <c r="I5419" s="23"/>
      <c r="J5419" s="23"/>
      <c r="O5419" s="217">
        <f t="shared" si="85"/>
        <v>-2918</v>
      </c>
    </row>
    <row r="5420" spans="2:15" ht="22.95" hidden="1" customHeight="1" x14ac:dyDescent="0.2">
      <c r="B5420" s="228" t="s">
        <v>208</v>
      </c>
      <c r="F5420" s="228" t="s">
        <v>79</v>
      </c>
      <c r="I5420" s="23"/>
      <c r="J5420" s="23"/>
      <c r="O5420" s="217">
        <f t="shared" si="85"/>
        <v>-2918</v>
      </c>
    </row>
    <row r="5421" spans="2:15" ht="22.95" hidden="1" customHeight="1" x14ac:dyDescent="0.2">
      <c r="B5421" s="228" t="s">
        <v>208</v>
      </c>
      <c r="F5421" s="228" t="s">
        <v>79</v>
      </c>
      <c r="I5421" s="23"/>
      <c r="J5421" s="23"/>
      <c r="O5421" s="217">
        <f t="shared" si="85"/>
        <v>-2918</v>
      </c>
    </row>
    <row r="5422" spans="2:15" ht="22.95" hidden="1" customHeight="1" x14ac:dyDescent="0.2">
      <c r="B5422" s="228" t="s">
        <v>208</v>
      </c>
      <c r="F5422" s="228" t="s">
        <v>79</v>
      </c>
      <c r="I5422" s="23"/>
      <c r="J5422" s="23"/>
      <c r="O5422" s="217">
        <f t="shared" si="85"/>
        <v>-2918</v>
      </c>
    </row>
    <row r="5423" spans="2:15" ht="22.95" hidden="1" customHeight="1" x14ac:dyDescent="0.2">
      <c r="B5423" s="228" t="s">
        <v>208</v>
      </c>
      <c r="F5423" s="228" t="s">
        <v>79</v>
      </c>
      <c r="I5423" s="23"/>
      <c r="J5423" s="23"/>
      <c r="O5423" s="217">
        <f t="shared" si="85"/>
        <v>-2918</v>
      </c>
    </row>
    <row r="5424" spans="2:15" ht="22.95" hidden="1" customHeight="1" x14ac:dyDescent="0.2">
      <c r="B5424" s="228" t="s">
        <v>208</v>
      </c>
      <c r="F5424" s="228" t="s">
        <v>79</v>
      </c>
      <c r="I5424" s="23"/>
      <c r="J5424" s="23"/>
      <c r="O5424" s="217">
        <f t="shared" si="85"/>
        <v>-2918</v>
      </c>
    </row>
    <row r="5425" spans="2:15" ht="22.95" hidden="1" customHeight="1" x14ac:dyDescent="0.2">
      <c r="B5425" s="228" t="s">
        <v>208</v>
      </c>
      <c r="F5425" s="228" t="s">
        <v>79</v>
      </c>
      <c r="I5425" s="23"/>
      <c r="J5425" s="23"/>
      <c r="O5425" s="217">
        <f t="shared" si="85"/>
        <v>-2918</v>
      </c>
    </row>
    <row r="5426" spans="2:15" ht="22.95" hidden="1" customHeight="1" x14ac:dyDescent="0.2">
      <c r="B5426" s="228" t="s">
        <v>208</v>
      </c>
      <c r="F5426" s="228" t="s">
        <v>79</v>
      </c>
      <c r="I5426" s="23"/>
      <c r="J5426" s="23"/>
      <c r="O5426" s="217">
        <f t="shared" si="85"/>
        <v>-2918</v>
      </c>
    </row>
    <row r="5427" spans="2:15" ht="22.95" hidden="1" customHeight="1" x14ac:dyDescent="0.2">
      <c r="B5427" s="228" t="s">
        <v>208</v>
      </c>
      <c r="F5427" s="228" t="s">
        <v>79</v>
      </c>
      <c r="I5427" s="23"/>
      <c r="J5427" s="23"/>
      <c r="O5427" s="217">
        <f t="shared" si="85"/>
        <v>-2918</v>
      </c>
    </row>
    <row r="5428" spans="2:15" ht="22.95" hidden="1" customHeight="1" x14ac:dyDescent="0.2">
      <c r="B5428" s="228" t="s">
        <v>208</v>
      </c>
      <c r="F5428" s="228" t="s">
        <v>79</v>
      </c>
      <c r="I5428" s="23"/>
      <c r="J5428" s="23"/>
      <c r="O5428" s="217">
        <f t="shared" si="85"/>
        <v>-2918</v>
      </c>
    </row>
    <row r="5429" spans="2:15" ht="22.95" hidden="1" customHeight="1" x14ac:dyDescent="0.2">
      <c r="B5429" s="228" t="s">
        <v>208</v>
      </c>
      <c r="F5429" s="228" t="s">
        <v>79</v>
      </c>
      <c r="I5429" s="23"/>
      <c r="J5429" s="23"/>
      <c r="O5429" s="217">
        <f t="shared" si="85"/>
        <v>-2918</v>
      </c>
    </row>
    <row r="5430" spans="2:15" ht="22.95" hidden="1" customHeight="1" x14ac:dyDescent="0.2">
      <c r="B5430" s="228" t="s">
        <v>208</v>
      </c>
      <c r="F5430" s="228" t="s">
        <v>79</v>
      </c>
      <c r="I5430" s="23"/>
      <c r="J5430" s="23"/>
      <c r="O5430" s="217">
        <f t="shared" si="85"/>
        <v>-2918</v>
      </c>
    </row>
    <row r="5431" spans="2:15" ht="22.95" hidden="1" customHeight="1" x14ac:dyDescent="0.2">
      <c r="B5431" s="228" t="s">
        <v>208</v>
      </c>
      <c r="F5431" s="228" t="s">
        <v>79</v>
      </c>
      <c r="I5431" s="23"/>
      <c r="J5431" s="23"/>
      <c r="O5431" s="217">
        <f t="shared" si="85"/>
        <v>-2918</v>
      </c>
    </row>
    <row r="5432" spans="2:15" ht="22.95" hidden="1" customHeight="1" x14ac:dyDescent="0.2">
      <c r="B5432" s="228" t="s">
        <v>208</v>
      </c>
      <c r="F5432" s="228" t="s">
        <v>79</v>
      </c>
      <c r="I5432" s="23"/>
      <c r="J5432" s="23"/>
      <c r="O5432" s="217">
        <f t="shared" si="85"/>
        <v>-2918</v>
      </c>
    </row>
    <row r="5433" spans="2:15" ht="22.95" hidden="1" customHeight="1" x14ac:dyDescent="0.2">
      <c r="B5433" s="228" t="s">
        <v>208</v>
      </c>
      <c r="F5433" s="228" t="s">
        <v>79</v>
      </c>
      <c r="I5433" s="23"/>
      <c r="J5433" s="23"/>
      <c r="O5433" s="217">
        <f t="shared" si="85"/>
        <v>-2918</v>
      </c>
    </row>
    <row r="5434" spans="2:15" ht="22.95" hidden="1" customHeight="1" x14ac:dyDescent="0.2">
      <c r="B5434" s="228" t="s">
        <v>208</v>
      </c>
      <c r="F5434" s="228" t="s">
        <v>79</v>
      </c>
      <c r="I5434" s="23"/>
      <c r="J5434" s="23"/>
      <c r="O5434" s="217">
        <f t="shared" si="85"/>
        <v>-2918</v>
      </c>
    </row>
    <row r="5435" spans="2:15" ht="22.95" hidden="1" customHeight="1" x14ac:dyDescent="0.2">
      <c r="B5435" s="228" t="s">
        <v>208</v>
      </c>
      <c r="F5435" s="228" t="s">
        <v>79</v>
      </c>
      <c r="I5435" s="23"/>
      <c r="J5435" s="23"/>
      <c r="O5435" s="217">
        <f t="shared" si="85"/>
        <v>-2918</v>
      </c>
    </row>
    <row r="5436" spans="2:15" ht="22.95" hidden="1" customHeight="1" x14ac:dyDescent="0.2">
      <c r="B5436" s="228" t="s">
        <v>208</v>
      </c>
      <c r="F5436" s="228" t="s">
        <v>79</v>
      </c>
      <c r="I5436" s="23"/>
      <c r="J5436" s="23"/>
      <c r="O5436" s="217">
        <f t="shared" si="85"/>
        <v>-2918</v>
      </c>
    </row>
    <row r="5437" spans="2:15" ht="22.95" hidden="1" customHeight="1" x14ac:dyDescent="0.2">
      <c r="B5437" s="228" t="s">
        <v>208</v>
      </c>
      <c r="F5437" s="228" t="s">
        <v>79</v>
      </c>
      <c r="I5437" s="23"/>
      <c r="J5437" s="23"/>
      <c r="O5437" s="217">
        <f t="shared" si="85"/>
        <v>-2918</v>
      </c>
    </row>
    <row r="5438" spans="2:15" ht="22.95" hidden="1" customHeight="1" x14ac:dyDescent="0.2">
      <c r="B5438" s="228" t="s">
        <v>208</v>
      </c>
      <c r="F5438" s="228" t="s">
        <v>79</v>
      </c>
      <c r="I5438" s="23"/>
      <c r="J5438" s="23"/>
      <c r="O5438" s="217">
        <f t="shared" si="85"/>
        <v>-2918</v>
      </c>
    </row>
    <row r="5439" spans="2:15" ht="22.95" hidden="1" customHeight="1" x14ac:dyDescent="0.2">
      <c r="B5439" s="228" t="s">
        <v>208</v>
      </c>
      <c r="F5439" s="228" t="s">
        <v>79</v>
      </c>
      <c r="I5439" s="23"/>
      <c r="J5439" s="23"/>
      <c r="O5439" s="217">
        <f t="shared" si="85"/>
        <v>-2918</v>
      </c>
    </row>
    <row r="5440" spans="2:15" ht="22.95" hidden="1" customHeight="1" x14ac:dyDescent="0.2">
      <c r="B5440" s="228" t="s">
        <v>208</v>
      </c>
      <c r="F5440" s="228" t="s">
        <v>79</v>
      </c>
      <c r="I5440" s="23"/>
      <c r="J5440" s="23"/>
      <c r="O5440" s="217">
        <f t="shared" si="85"/>
        <v>-2918</v>
      </c>
    </row>
    <row r="5441" spans="2:15" ht="22.95" hidden="1" customHeight="1" x14ac:dyDescent="0.2">
      <c r="B5441" s="228" t="s">
        <v>208</v>
      </c>
      <c r="F5441" s="228" t="s">
        <v>79</v>
      </c>
      <c r="I5441" s="23"/>
      <c r="J5441" s="23"/>
      <c r="O5441" s="217">
        <f t="shared" si="85"/>
        <v>-2918</v>
      </c>
    </row>
    <row r="5442" spans="2:15" ht="22.95" hidden="1" customHeight="1" x14ac:dyDescent="0.2">
      <c r="B5442" s="228" t="s">
        <v>208</v>
      </c>
      <c r="F5442" s="228" t="s">
        <v>79</v>
      </c>
      <c r="I5442" s="23"/>
      <c r="J5442" s="23"/>
      <c r="O5442" s="217">
        <f t="shared" si="85"/>
        <v>-2918</v>
      </c>
    </row>
    <row r="5443" spans="2:15" ht="22.95" hidden="1" customHeight="1" x14ac:dyDescent="0.2">
      <c r="B5443" s="228" t="s">
        <v>208</v>
      </c>
      <c r="F5443" s="228" t="s">
        <v>79</v>
      </c>
      <c r="I5443" s="23"/>
      <c r="J5443" s="23"/>
      <c r="O5443" s="217">
        <f t="shared" si="85"/>
        <v>-2918</v>
      </c>
    </row>
    <row r="5444" spans="2:15" ht="22.95" hidden="1" customHeight="1" x14ac:dyDescent="0.2">
      <c r="B5444" s="228" t="s">
        <v>208</v>
      </c>
      <c r="F5444" s="228" t="s">
        <v>79</v>
      </c>
      <c r="I5444" s="23"/>
      <c r="J5444" s="23"/>
      <c r="O5444" s="217">
        <f t="shared" si="85"/>
        <v>-2918</v>
      </c>
    </row>
    <row r="5445" spans="2:15" ht="22.95" hidden="1" customHeight="1" x14ac:dyDescent="0.2">
      <c r="B5445" s="228" t="s">
        <v>208</v>
      </c>
      <c r="F5445" s="228" t="s">
        <v>79</v>
      </c>
      <c r="I5445" s="23"/>
      <c r="J5445" s="23"/>
      <c r="O5445" s="217">
        <f t="shared" si="85"/>
        <v>-2918</v>
      </c>
    </row>
    <row r="5446" spans="2:15" ht="22.95" hidden="1" customHeight="1" x14ac:dyDescent="0.2">
      <c r="B5446" s="228" t="s">
        <v>208</v>
      </c>
      <c r="F5446" s="228" t="s">
        <v>79</v>
      </c>
      <c r="I5446" s="23"/>
      <c r="J5446" s="23"/>
      <c r="O5446" s="217">
        <f t="shared" si="85"/>
        <v>-2918</v>
      </c>
    </row>
    <row r="5447" spans="2:15" ht="22.95" hidden="1" customHeight="1" x14ac:dyDescent="0.2">
      <c r="B5447" s="228" t="s">
        <v>208</v>
      </c>
      <c r="F5447" s="228" t="s">
        <v>79</v>
      </c>
      <c r="I5447" s="23"/>
      <c r="J5447" s="23"/>
      <c r="O5447" s="217">
        <f t="shared" si="85"/>
        <v>-2918</v>
      </c>
    </row>
    <row r="5448" spans="2:15" ht="22.95" hidden="1" customHeight="1" x14ac:dyDescent="0.2">
      <c r="B5448" s="228" t="s">
        <v>208</v>
      </c>
      <c r="F5448" s="228" t="s">
        <v>79</v>
      </c>
      <c r="I5448" s="23"/>
      <c r="J5448" s="23"/>
      <c r="O5448" s="217">
        <f t="shared" si="85"/>
        <v>-2918</v>
      </c>
    </row>
    <row r="5449" spans="2:15" ht="22.95" hidden="1" customHeight="1" x14ac:dyDescent="0.2">
      <c r="B5449" s="228" t="s">
        <v>208</v>
      </c>
      <c r="F5449" s="228" t="s">
        <v>79</v>
      </c>
      <c r="I5449" s="23"/>
      <c r="J5449" s="23"/>
      <c r="O5449" s="217">
        <f t="shared" si="85"/>
        <v>-2918</v>
      </c>
    </row>
    <row r="5450" spans="2:15" ht="22.95" hidden="1" customHeight="1" x14ac:dyDescent="0.2">
      <c r="B5450" s="228" t="s">
        <v>208</v>
      </c>
      <c r="F5450" s="228" t="s">
        <v>79</v>
      </c>
      <c r="I5450" s="23"/>
      <c r="J5450" s="23"/>
      <c r="O5450" s="217">
        <f t="shared" si="85"/>
        <v>-2918</v>
      </c>
    </row>
    <row r="5451" spans="2:15" ht="22.95" hidden="1" customHeight="1" x14ac:dyDescent="0.2">
      <c r="B5451" s="228" t="s">
        <v>208</v>
      </c>
      <c r="F5451" s="228" t="s">
        <v>79</v>
      </c>
      <c r="I5451" s="23"/>
      <c r="J5451" s="23"/>
      <c r="O5451" s="217">
        <f t="shared" si="85"/>
        <v>-2918</v>
      </c>
    </row>
    <row r="5452" spans="2:15" ht="22.95" hidden="1" customHeight="1" x14ac:dyDescent="0.2">
      <c r="B5452" s="228" t="s">
        <v>208</v>
      </c>
      <c r="F5452" s="228" t="s">
        <v>79</v>
      </c>
      <c r="I5452" s="23"/>
      <c r="J5452" s="23"/>
      <c r="O5452" s="217">
        <f t="shared" si="85"/>
        <v>-2918</v>
      </c>
    </row>
    <row r="5453" spans="2:15" ht="22.95" hidden="1" customHeight="1" x14ac:dyDescent="0.2">
      <c r="B5453" s="228" t="s">
        <v>208</v>
      </c>
      <c r="F5453" s="228" t="s">
        <v>79</v>
      </c>
      <c r="I5453" s="23"/>
      <c r="J5453" s="23"/>
      <c r="O5453" s="217">
        <f t="shared" si="85"/>
        <v>-2918</v>
      </c>
    </row>
    <row r="5454" spans="2:15" ht="22.95" hidden="1" customHeight="1" x14ac:dyDescent="0.2">
      <c r="B5454" s="228" t="s">
        <v>208</v>
      </c>
      <c r="F5454" s="228" t="s">
        <v>79</v>
      </c>
      <c r="I5454" s="23"/>
      <c r="J5454" s="23"/>
      <c r="O5454" s="217">
        <f t="shared" si="85"/>
        <v>-2918</v>
      </c>
    </row>
    <row r="5455" spans="2:15" ht="22.95" hidden="1" customHeight="1" x14ac:dyDescent="0.2">
      <c r="B5455" s="228" t="s">
        <v>208</v>
      </c>
      <c r="F5455" s="228" t="s">
        <v>79</v>
      </c>
      <c r="I5455" s="23"/>
      <c r="J5455" s="23"/>
      <c r="O5455" s="217">
        <f t="shared" si="85"/>
        <v>-2918</v>
      </c>
    </row>
    <row r="5456" spans="2:15" ht="22.95" hidden="1" customHeight="1" x14ac:dyDescent="0.2">
      <c r="B5456" s="228" t="s">
        <v>208</v>
      </c>
      <c r="F5456" s="228" t="s">
        <v>79</v>
      </c>
      <c r="I5456" s="23"/>
      <c r="J5456" s="23"/>
      <c r="O5456" s="217">
        <f t="shared" si="85"/>
        <v>-2918</v>
      </c>
    </row>
    <row r="5457" spans="2:15" ht="22.95" hidden="1" customHeight="1" x14ac:dyDescent="0.2">
      <c r="B5457" s="228" t="s">
        <v>208</v>
      </c>
      <c r="F5457" s="228" t="s">
        <v>79</v>
      </c>
      <c r="I5457" s="23"/>
      <c r="J5457" s="23"/>
      <c r="O5457" s="217">
        <f t="shared" si="85"/>
        <v>-2918</v>
      </c>
    </row>
    <row r="5458" spans="2:15" ht="22.95" hidden="1" customHeight="1" x14ac:dyDescent="0.2">
      <c r="B5458" s="228" t="s">
        <v>208</v>
      </c>
      <c r="F5458" s="228" t="s">
        <v>79</v>
      </c>
      <c r="I5458" s="23"/>
      <c r="J5458" s="23"/>
      <c r="O5458" s="217">
        <f t="shared" si="85"/>
        <v>-2918</v>
      </c>
    </row>
    <row r="5459" spans="2:15" ht="22.95" hidden="1" customHeight="1" x14ac:dyDescent="0.2">
      <c r="B5459" s="228" t="s">
        <v>208</v>
      </c>
      <c r="F5459" s="228" t="s">
        <v>79</v>
      </c>
      <c r="I5459" s="23"/>
      <c r="J5459" s="23"/>
      <c r="O5459" s="217">
        <f t="shared" si="85"/>
        <v>-2918</v>
      </c>
    </row>
    <row r="5460" spans="2:15" ht="22.95" hidden="1" customHeight="1" x14ac:dyDescent="0.2">
      <c r="B5460" s="228" t="s">
        <v>208</v>
      </c>
      <c r="F5460" s="228" t="s">
        <v>79</v>
      </c>
      <c r="I5460" s="23"/>
      <c r="J5460" s="23"/>
      <c r="O5460" s="217">
        <f t="shared" si="85"/>
        <v>-2918</v>
      </c>
    </row>
    <row r="5461" spans="2:15" ht="22.95" hidden="1" customHeight="1" x14ac:dyDescent="0.2">
      <c r="B5461" s="228" t="s">
        <v>208</v>
      </c>
      <c r="F5461" s="228" t="s">
        <v>79</v>
      </c>
      <c r="I5461" s="23"/>
      <c r="J5461" s="23"/>
      <c r="O5461" s="217">
        <f t="shared" si="85"/>
        <v>-2918</v>
      </c>
    </row>
    <row r="5462" spans="2:15" ht="22.95" hidden="1" customHeight="1" x14ac:dyDescent="0.2">
      <c r="B5462" s="228" t="s">
        <v>208</v>
      </c>
      <c r="F5462" s="228" t="s">
        <v>79</v>
      </c>
      <c r="I5462" s="23"/>
      <c r="J5462" s="23"/>
      <c r="O5462" s="217">
        <f t="shared" si="85"/>
        <v>-2918</v>
      </c>
    </row>
    <row r="5463" spans="2:15" ht="22.95" hidden="1" customHeight="1" x14ac:dyDescent="0.2">
      <c r="B5463" s="228" t="s">
        <v>208</v>
      </c>
      <c r="F5463" s="228" t="s">
        <v>79</v>
      </c>
      <c r="I5463" s="23"/>
      <c r="J5463" s="23"/>
      <c r="O5463" s="217">
        <f t="shared" si="85"/>
        <v>-2918</v>
      </c>
    </row>
    <row r="5464" spans="2:15" ht="22.95" hidden="1" customHeight="1" x14ac:dyDescent="0.2">
      <c r="B5464" s="228" t="s">
        <v>208</v>
      </c>
      <c r="F5464" s="228" t="s">
        <v>79</v>
      </c>
      <c r="I5464" s="23"/>
      <c r="J5464" s="23"/>
      <c r="O5464" s="217">
        <f t="shared" si="85"/>
        <v>-2918</v>
      </c>
    </row>
    <row r="5465" spans="2:15" ht="22.95" hidden="1" customHeight="1" x14ac:dyDescent="0.2">
      <c r="B5465" s="228" t="s">
        <v>208</v>
      </c>
      <c r="F5465" s="228" t="s">
        <v>79</v>
      </c>
      <c r="I5465" s="23"/>
      <c r="J5465" s="23"/>
      <c r="O5465" s="217">
        <f t="shared" si="85"/>
        <v>-2918</v>
      </c>
    </row>
    <row r="5466" spans="2:15" ht="22.95" hidden="1" customHeight="1" x14ac:dyDescent="0.2">
      <c r="B5466" s="228" t="s">
        <v>208</v>
      </c>
      <c r="F5466" s="228" t="s">
        <v>79</v>
      </c>
      <c r="I5466" s="23"/>
      <c r="J5466" s="23"/>
      <c r="O5466" s="217">
        <f t="shared" si="85"/>
        <v>-2918</v>
      </c>
    </row>
    <row r="5467" spans="2:15" ht="22.95" hidden="1" customHeight="1" x14ac:dyDescent="0.2">
      <c r="B5467" s="228" t="s">
        <v>208</v>
      </c>
      <c r="F5467" s="228" t="s">
        <v>79</v>
      </c>
      <c r="I5467" s="23"/>
      <c r="J5467" s="23"/>
      <c r="O5467" s="217">
        <f t="shared" si="85"/>
        <v>-2918</v>
      </c>
    </row>
    <row r="5468" spans="2:15" ht="22.95" hidden="1" customHeight="1" x14ac:dyDescent="0.2">
      <c r="B5468" s="228" t="s">
        <v>208</v>
      </c>
      <c r="F5468" s="228" t="s">
        <v>79</v>
      </c>
      <c r="I5468" s="23"/>
      <c r="J5468" s="23"/>
      <c r="O5468" s="217">
        <f t="shared" si="85"/>
        <v>-2918</v>
      </c>
    </row>
    <row r="5469" spans="2:15" ht="22.95" hidden="1" customHeight="1" x14ac:dyDescent="0.2">
      <c r="B5469" s="228" t="s">
        <v>208</v>
      </c>
      <c r="F5469" s="228" t="s">
        <v>79</v>
      </c>
      <c r="I5469" s="23"/>
      <c r="J5469" s="23"/>
      <c r="O5469" s="217">
        <f t="shared" si="85"/>
        <v>-2918</v>
      </c>
    </row>
    <row r="5470" spans="2:15" ht="22.95" hidden="1" customHeight="1" x14ac:dyDescent="0.2">
      <c r="B5470" s="228" t="s">
        <v>208</v>
      </c>
      <c r="F5470" s="228" t="s">
        <v>79</v>
      </c>
      <c r="I5470" s="23"/>
      <c r="J5470" s="23"/>
      <c r="O5470" s="217">
        <f t="shared" si="85"/>
        <v>-2918</v>
      </c>
    </row>
    <row r="5471" spans="2:15" ht="22.95" hidden="1" customHeight="1" x14ac:dyDescent="0.2">
      <c r="B5471" s="228" t="s">
        <v>208</v>
      </c>
      <c r="F5471" s="228" t="s">
        <v>79</v>
      </c>
      <c r="I5471" s="23"/>
      <c r="J5471" s="23"/>
      <c r="O5471" s="217">
        <f t="shared" si="85"/>
        <v>-2918</v>
      </c>
    </row>
    <row r="5472" spans="2:15" ht="22.95" hidden="1" customHeight="1" x14ac:dyDescent="0.2">
      <c r="B5472" s="228" t="s">
        <v>208</v>
      </c>
      <c r="F5472" s="228" t="s">
        <v>79</v>
      </c>
      <c r="I5472" s="23"/>
      <c r="J5472" s="23"/>
      <c r="O5472" s="217">
        <f t="shared" si="85"/>
        <v>-2918</v>
      </c>
    </row>
    <row r="5473" spans="2:15" ht="22.95" hidden="1" customHeight="1" x14ac:dyDescent="0.2">
      <c r="B5473" s="228" t="s">
        <v>208</v>
      </c>
      <c r="F5473" s="228" t="s">
        <v>79</v>
      </c>
      <c r="I5473" s="23"/>
      <c r="J5473" s="23"/>
      <c r="O5473" s="217">
        <f t="shared" si="85"/>
        <v>-2918</v>
      </c>
    </row>
    <row r="5474" spans="2:15" ht="22.95" hidden="1" customHeight="1" x14ac:dyDescent="0.2">
      <c r="B5474" s="228" t="s">
        <v>208</v>
      </c>
      <c r="F5474" s="228" t="s">
        <v>79</v>
      </c>
      <c r="I5474" s="23"/>
      <c r="J5474" s="23"/>
      <c r="O5474" s="217">
        <f t="shared" si="85"/>
        <v>-2918</v>
      </c>
    </row>
    <row r="5475" spans="2:15" ht="22.95" hidden="1" customHeight="1" x14ac:dyDescent="0.2">
      <c r="B5475" s="228" t="s">
        <v>208</v>
      </c>
      <c r="F5475" s="228" t="s">
        <v>79</v>
      </c>
      <c r="I5475" s="23"/>
      <c r="J5475" s="23"/>
      <c r="O5475" s="217">
        <f t="shared" ref="O5475:O5538" si="86">O5474+M5475-N5475</f>
        <v>-2918</v>
      </c>
    </row>
    <row r="5476" spans="2:15" ht="22.95" hidden="1" customHeight="1" x14ac:dyDescent="0.2">
      <c r="B5476" s="228" t="s">
        <v>208</v>
      </c>
      <c r="F5476" s="228" t="s">
        <v>79</v>
      </c>
      <c r="I5476" s="23"/>
      <c r="J5476" s="23"/>
      <c r="O5476" s="217">
        <f t="shared" si="86"/>
        <v>-2918</v>
      </c>
    </row>
    <row r="5477" spans="2:15" ht="22.95" hidden="1" customHeight="1" x14ac:dyDescent="0.2">
      <c r="B5477" s="228" t="s">
        <v>208</v>
      </c>
      <c r="F5477" s="228" t="s">
        <v>79</v>
      </c>
      <c r="I5477" s="23"/>
      <c r="J5477" s="23"/>
      <c r="O5477" s="217">
        <f t="shared" si="86"/>
        <v>-2918</v>
      </c>
    </row>
    <row r="5478" spans="2:15" ht="22.95" hidden="1" customHeight="1" x14ac:dyDescent="0.2">
      <c r="B5478" s="228" t="s">
        <v>208</v>
      </c>
      <c r="F5478" s="228" t="s">
        <v>79</v>
      </c>
      <c r="I5478" s="23"/>
      <c r="J5478" s="23"/>
      <c r="O5478" s="217">
        <f t="shared" si="86"/>
        <v>-2918</v>
      </c>
    </row>
    <row r="5479" spans="2:15" ht="22.95" hidden="1" customHeight="1" x14ac:dyDescent="0.2">
      <c r="B5479" s="228" t="s">
        <v>208</v>
      </c>
      <c r="F5479" s="228" t="s">
        <v>79</v>
      </c>
      <c r="I5479" s="23"/>
      <c r="J5479" s="23"/>
      <c r="O5479" s="217">
        <f t="shared" si="86"/>
        <v>-2918</v>
      </c>
    </row>
    <row r="5480" spans="2:15" ht="22.95" hidden="1" customHeight="1" x14ac:dyDescent="0.2">
      <c r="B5480" s="228" t="s">
        <v>208</v>
      </c>
      <c r="F5480" s="228" t="s">
        <v>79</v>
      </c>
      <c r="I5480" s="23"/>
      <c r="J5480" s="23"/>
      <c r="O5480" s="217">
        <f t="shared" si="86"/>
        <v>-2918</v>
      </c>
    </row>
    <row r="5481" spans="2:15" ht="22.95" hidden="1" customHeight="1" x14ac:dyDescent="0.2">
      <c r="B5481" s="228" t="s">
        <v>208</v>
      </c>
      <c r="F5481" s="228" t="s">
        <v>79</v>
      </c>
      <c r="I5481" s="23"/>
      <c r="J5481" s="23"/>
      <c r="O5481" s="217">
        <f t="shared" si="86"/>
        <v>-2918</v>
      </c>
    </row>
    <row r="5482" spans="2:15" ht="22.95" hidden="1" customHeight="1" x14ac:dyDescent="0.2">
      <c r="B5482" s="228" t="s">
        <v>208</v>
      </c>
      <c r="F5482" s="228" t="s">
        <v>79</v>
      </c>
      <c r="I5482" s="23"/>
      <c r="J5482" s="23"/>
      <c r="O5482" s="217">
        <f t="shared" si="86"/>
        <v>-2918</v>
      </c>
    </row>
    <row r="5483" spans="2:15" ht="22.95" hidden="1" customHeight="1" x14ac:dyDescent="0.2">
      <c r="B5483" s="228" t="s">
        <v>208</v>
      </c>
      <c r="F5483" s="228" t="s">
        <v>79</v>
      </c>
      <c r="I5483" s="23"/>
      <c r="J5483" s="23"/>
      <c r="O5483" s="217">
        <f t="shared" si="86"/>
        <v>-2918</v>
      </c>
    </row>
    <row r="5484" spans="2:15" ht="22.95" hidden="1" customHeight="1" x14ac:dyDescent="0.2">
      <c r="B5484" s="228" t="s">
        <v>208</v>
      </c>
      <c r="F5484" s="228" t="s">
        <v>79</v>
      </c>
      <c r="I5484" s="23"/>
      <c r="J5484" s="23"/>
      <c r="O5484" s="217">
        <f t="shared" si="86"/>
        <v>-2918</v>
      </c>
    </row>
    <row r="5485" spans="2:15" ht="22.95" hidden="1" customHeight="1" x14ac:dyDescent="0.2">
      <c r="B5485" s="228" t="s">
        <v>208</v>
      </c>
      <c r="F5485" s="228" t="s">
        <v>79</v>
      </c>
      <c r="I5485" s="23"/>
      <c r="J5485" s="23"/>
      <c r="O5485" s="217">
        <f t="shared" si="86"/>
        <v>-2918</v>
      </c>
    </row>
    <row r="5486" spans="2:15" ht="22.95" hidden="1" customHeight="1" x14ac:dyDescent="0.2">
      <c r="B5486" s="228" t="s">
        <v>208</v>
      </c>
      <c r="F5486" s="228" t="s">
        <v>79</v>
      </c>
      <c r="I5486" s="23"/>
      <c r="J5486" s="23"/>
      <c r="O5486" s="217">
        <f t="shared" si="86"/>
        <v>-2918</v>
      </c>
    </row>
    <row r="5487" spans="2:15" ht="22.95" hidden="1" customHeight="1" x14ac:dyDescent="0.2">
      <c r="B5487" s="228" t="s">
        <v>208</v>
      </c>
      <c r="F5487" s="228" t="s">
        <v>79</v>
      </c>
      <c r="I5487" s="23"/>
      <c r="J5487" s="23"/>
      <c r="O5487" s="217">
        <f t="shared" si="86"/>
        <v>-2918</v>
      </c>
    </row>
    <row r="5488" spans="2:15" ht="22.95" hidden="1" customHeight="1" x14ac:dyDescent="0.2">
      <c r="B5488" s="228" t="s">
        <v>208</v>
      </c>
      <c r="F5488" s="228" t="s">
        <v>79</v>
      </c>
      <c r="I5488" s="23"/>
      <c r="J5488" s="23"/>
      <c r="O5488" s="217">
        <f t="shared" si="86"/>
        <v>-2918</v>
      </c>
    </row>
    <row r="5489" spans="2:15" ht="22.95" hidden="1" customHeight="1" x14ac:dyDescent="0.2">
      <c r="B5489" s="228" t="s">
        <v>208</v>
      </c>
      <c r="F5489" s="228" t="s">
        <v>79</v>
      </c>
      <c r="I5489" s="23"/>
      <c r="J5489" s="23"/>
      <c r="O5489" s="217">
        <f t="shared" si="86"/>
        <v>-2918</v>
      </c>
    </row>
    <row r="5490" spans="2:15" ht="22.95" hidden="1" customHeight="1" x14ac:dyDescent="0.2">
      <c r="B5490" s="228" t="s">
        <v>208</v>
      </c>
      <c r="F5490" s="228" t="s">
        <v>79</v>
      </c>
      <c r="I5490" s="23"/>
      <c r="J5490" s="23"/>
      <c r="O5490" s="217">
        <f t="shared" si="86"/>
        <v>-2918</v>
      </c>
    </row>
    <row r="5491" spans="2:15" ht="22.95" hidden="1" customHeight="1" x14ac:dyDescent="0.2">
      <c r="B5491" s="228" t="s">
        <v>208</v>
      </c>
      <c r="F5491" s="228" t="s">
        <v>79</v>
      </c>
      <c r="I5491" s="23"/>
      <c r="J5491" s="23"/>
      <c r="O5491" s="217">
        <f t="shared" si="86"/>
        <v>-2918</v>
      </c>
    </row>
    <row r="5492" spans="2:15" ht="22.95" hidden="1" customHeight="1" x14ac:dyDescent="0.2">
      <c r="B5492" s="228" t="s">
        <v>208</v>
      </c>
      <c r="F5492" s="228" t="s">
        <v>79</v>
      </c>
      <c r="I5492" s="23"/>
      <c r="J5492" s="23"/>
      <c r="O5492" s="217">
        <f t="shared" si="86"/>
        <v>-2918</v>
      </c>
    </row>
    <row r="5493" spans="2:15" ht="22.95" hidden="1" customHeight="1" x14ac:dyDescent="0.2">
      <c r="B5493" s="228" t="s">
        <v>208</v>
      </c>
      <c r="F5493" s="228" t="s">
        <v>79</v>
      </c>
      <c r="I5493" s="23"/>
      <c r="J5493" s="23"/>
      <c r="O5493" s="217">
        <f t="shared" si="86"/>
        <v>-2918</v>
      </c>
    </row>
    <row r="5494" spans="2:15" ht="22.95" hidden="1" customHeight="1" x14ac:dyDescent="0.2">
      <c r="B5494" s="228" t="s">
        <v>208</v>
      </c>
      <c r="F5494" s="228" t="s">
        <v>79</v>
      </c>
      <c r="I5494" s="23"/>
      <c r="J5494" s="23"/>
      <c r="O5494" s="217">
        <f t="shared" si="86"/>
        <v>-2918</v>
      </c>
    </row>
    <row r="5495" spans="2:15" ht="22.95" hidden="1" customHeight="1" x14ac:dyDescent="0.2">
      <c r="B5495" s="228" t="s">
        <v>208</v>
      </c>
      <c r="F5495" s="228" t="s">
        <v>79</v>
      </c>
      <c r="I5495" s="23"/>
      <c r="J5495" s="23"/>
      <c r="O5495" s="217">
        <f t="shared" si="86"/>
        <v>-2918</v>
      </c>
    </row>
    <row r="5496" spans="2:15" ht="22.95" hidden="1" customHeight="1" x14ac:dyDescent="0.2">
      <c r="B5496" s="228" t="s">
        <v>208</v>
      </c>
      <c r="F5496" s="228" t="s">
        <v>79</v>
      </c>
      <c r="I5496" s="23"/>
      <c r="J5496" s="23"/>
      <c r="O5496" s="217">
        <f t="shared" si="86"/>
        <v>-2918</v>
      </c>
    </row>
    <row r="5497" spans="2:15" ht="22.95" hidden="1" customHeight="1" x14ac:dyDescent="0.2">
      <c r="B5497" s="228" t="s">
        <v>208</v>
      </c>
      <c r="F5497" s="228" t="s">
        <v>79</v>
      </c>
      <c r="I5497" s="23"/>
      <c r="J5497" s="23"/>
      <c r="O5497" s="217">
        <f t="shared" si="86"/>
        <v>-2918</v>
      </c>
    </row>
    <row r="5498" spans="2:15" ht="22.95" hidden="1" customHeight="1" x14ac:dyDescent="0.2">
      <c r="B5498" s="228" t="s">
        <v>208</v>
      </c>
      <c r="F5498" s="228" t="s">
        <v>79</v>
      </c>
      <c r="I5498" s="23"/>
      <c r="J5498" s="23"/>
      <c r="O5498" s="217">
        <f t="shared" si="86"/>
        <v>-2918</v>
      </c>
    </row>
    <row r="5499" spans="2:15" ht="22.95" hidden="1" customHeight="1" x14ac:dyDescent="0.2">
      <c r="B5499" s="228" t="s">
        <v>208</v>
      </c>
      <c r="F5499" s="228" t="s">
        <v>79</v>
      </c>
      <c r="I5499" s="23"/>
      <c r="J5499" s="23"/>
      <c r="O5499" s="217">
        <f t="shared" si="86"/>
        <v>-2918</v>
      </c>
    </row>
    <row r="5500" spans="2:15" ht="22.95" hidden="1" customHeight="1" x14ac:dyDescent="0.2">
      <c r="B5500" s="228" t="s">
        <v>208</v>
      </c>
      <c r="F5500" s="228" t="s">
        <v>79</v>
      </c>
      <c r="I5500" s="23"/>
      <c r="J5500" s="23"/>
      <c r="O5500" s="217">
        <f t="shared" si="86"/>
        <v>-2918</v>
      </c>
    </row>
    <row r="5501" spans="2:15" ht="22.95" hidden="1" customHeight="1" x14ac:dyDescent="0.2">
      <c r="B5501" s="228" t="s">
        <v>208</v>
      </c>
      <c r="F5501" s="228" t="s">
        <v>79</v>
      </c>
      <c r="I5501" s="23"/>
      <c r="J5501" s="23"/>
      <c r="O5501" s="217">
        <f t="shared" si="86"/>
        <v>-2918</v>
      </c>
    </row>
    <row r="5502" spans="2:15" ht="22.95" hidden="1" customHeight="1" x14ac:dyDescent="0.2">
      <c r="B5502" s="228" t="s">
        <v>208</v>
      </c>
      <c r="F5502" s="228" t="s">
        <v>79</v>
      </c>
      <c r="I5502" s="23"/>
      <c r="J5502" s="23"/>
      <c r="O5502" s="217">
        <f t="shared" si="86"/>
        <v>-2918</v>
      </c>
    </row>
    <row r="5503" spans="2:15" ht="22.95" hidden="1" customHeight="1" x14ac:dyDescent="0.2">
      <c r="B5503" s="228" t="s">
        <v>208</v>
      </c>
      <c r="F5503" s="228" t="s">
        <v>79</v>
      </c>
      <c r="I5503" s="23"/>
      <c r="J5503" s="23"/>
      <c r="O5503" s="217">
        <f t="shared" si="86"/>
        <v>-2918</v>
      </c>
    </row>
    <row r="5504" spans="2:15" ht="22.95" hidden="1" customHeight="1" x14ac:dyDescent="0.2">
      <c r="B5504" s="228" t="s">
        <v>208</v>
      </c>
      <c r="F5504" s="228" t="s">
        <v>79</v>
      </c>
      <c r="I5504" s="23"/>
      <c r="J5504" s="23"/>
      <c r="O5504" s="217">
        <f t="shared" si="86"/>
        <v>-2918</v>
      </c>
    </row>
    <row r="5505" spans="2:15" ht="22.95" hidden="1" customHeight="1" x14ac:dyDescent="0.2">
      <c r="B5505" s="228" t="s">
        <v>208</v>
      </c>
      <c r="F5505" s="228" t="s">
        <v>79</v>
      </c>
      <c r="I5505" s="23"/>
      <c r="J5505" s="23"/>
      <c r="O5505" s="217">
        <f t="shared" si="86"/>
        <v>-2918</v>
      </c>
    </row>
    <row r="5506" spans="2:15" ht="22.95" hidden="1" customHeight="1" x14ac:dyDescent="0.2">
      <c r="B5506" s="228" t="s">
        <v>208</v>
      </c>
      <c r="F5506" s="228" t="s">
        <v>79</v>
      </c>
      <c r="I5506" s="23"/>
      <c r="J5506" s="23"/>
      <c r="O5506" s="217">
        <f t="shared" si="86"/>
        <v>-2918</v>
      </c>
    </row>
    <row r="5507" spans="2:15" ht="22.95" hidden="1" customHeight="1" x14ac:dyDescent="0.2">
      <c r="B5507" s="228" t="s">
        <v>208</v>
      </c>
      <c r="F5507" s="228" t="s">
        <v>79</v>
      </c>
      <c r="I5507" s="23"/>
      <c r="J5507" s="23"/>
      <c r="O5507" s="217">
        <f t="shared" si="86"/>
        <v>-2918</v>
      </c>
    </row>
    <row r="5508" spans="2:15" ht="22.95" hidden="1" customHeight="1" x14ac:dyDescent="0.2">
      <c r="B5508" s="228" t="s">
        <v>208</v>
      </c>
      <c r="F5508" s="228" t="s">
        <v>79</v>
      </c>
      <c r="I5508" s="23"/>
      <c r="J5508" s="23"/>
      <c r="O5508" s="217">
        <f t="shared" si="86"/>
        <v>-2918</v>
      </c>
    </row>
    <row r="5509" spans="2:15" ht="22.95" hidden="1" customHeight="1" x14ac:dyDescent="0.2">
      <c r="B5509" s="228" t="s">
        <v>208</v>
      </c>
      <c r="F5509" s="228" t="s">
        <v>79</v>
      </c>
      <c r="I5509" s="23"/>
      <c r="J5509" s="23"/>
      <c r="O5509" s="217">
        <f t="shared" si="86"/>
        <v>-2918</v>
      </c>
    </row>
    <row r="5510" spans="2:15" ht="22.95" hidden="1" customHeight="1" x14ac:dyDescent="0.2">
      <c r="B5510" s="228" t="s">
        <v>208</v>
      </c>
      <c r="F5510" s="228" t="s">
        <v>79</v>
      </c>
      <c r="I5510" s="23"/>
      <c r="J5510" s="23"/>
      <c r="O5510" s="217">
        <f t="shared" si="86"/>
        <v>-2918</v>
      </c>
    </row>
    <row r="5511" spans="2:15" ht="22.95" hidden="1" customHeight="1" x14ac:dyDescent="0.2">
      <c r="B5511" s="228" t="s">
        <v>208</v>
      </c>
      <c r="F5511" s="228" t="s">
        <v>79</v>
      </c>
      <c r="I5511" s="23"/>
      <c r="J5511" s="23"/>
      <c r="O5511" s="217">
        <f t="shared" si="86"/>
        <v>-2918</v>
      </c>
    </row>
    <row r="5512" spans="2:15" ht="22.95" hidden="1" customHeight="1" x14ac:dyDescent="0.2">
      <c r="B5512" s="228" t="s">
        <v>208</v>
      </c>
      <c r="F5512" s="228" t="s">
        <v>79</v>
      </c>
      <c r="I5512" s="23"/>
      <c r="J5512" s="23"/>
      <c r="O5512" s="217">
        <f t="shared" si="86"/>
        <v>-2918</v>
      </c>
    </row>
    <row r="5513" spans="2:15" ht="22.95" hidden="1" customHeight="1" x14ac:dyDescent="0.2">
      <c r="B5513" s="228" t="s">
        <v>208</v>
      </c>
      <c r="F5513" s="228" t="s">
        <v>79</v>
      </c>
      <c r="I5513" s="23"/>
      <c r="J5513" s="23"/>
      <c r="O5513" s="217">
        <f t="shared" si="86"/>
        <v>-2918</v>
      </c>
    </row>
    <row r="5514" spans="2:15" ht="22.95" hidden="1" customHeight="1" x14ac:dyDescent="0.2">
      <c r="B5514" s="228" t="s">
        <v>208</v>
      </c>
      <c r="F5514" s="228" t="s">
        <v>79</v>
      </c>
      <c r="I5514" s="23"/>
      <c r="J5514" s="23"/>
      <c r="O5514" s="217">
        <f t="shared" si="86"/>
        <v>-2918</v>
      </c>
    </row>
    <row r="5515" spans="2:15" ht="22.95" hidden="1" customHeight="1" x14ac:dyDescent="0.2">
      <c r="B5515" s="228" t="s">
        <v>208</v>
      </c>
      <c r="F5515" s="228" t="s">
        <v>79</v>
      </c>
      <c r="I5515" s="23"/>
      <c r="J5515" s="23"/>
      <c r="O5515" s="217">
        <f t="shared" si="86"/>
        <v>-2918</v>
      </c>
    </row>
    <row r="5516" spans="2:15" ht="22.95" hidden="1" customHeight="1" x14ac:dyDescent="0.2">
      <c r="B5516" s="228" t="s">
        <v>208</v>
      </c>
      <c r="F5516" s="228" t="s">
        <v>79</v>
      </c>
      <c r="I5516" s="23"/>
      <c r="J5516" s="23"/>
      <c r="O5516" s="217">
        <f t="shared" si="86"/>
        <v>-2918</v>
      </c>
    </row>
    <row r="5517" spans="2:15" ht="22.95" hidden="1" customHeight="1" x14ac:dyDescent="0.2">
      <c r="B5517" s="228" t="s">
        <v>208</v>
      </c>
      <c r="F5517" s="228" t="s">
        <v>79</v>
      </c>
      <c r="I5517" s="23"/>
      <c r="J5517" s="23"/>
      <c r="O5517" s="217">
        <f t="shared" si="86"/>
        <v>-2918</v>
      </c>
    </row>
    <row r="5518" spans="2:15" ht="22.95" hidden="1" customHeight="1" x14ac:dyDescent="0.2">
      <c r="B5518" s="228" t="s">
        <v>208</v>
      </c>
      <c r="F5518" s="228" t="s">
        <v>79</v>
      </c>
      <c r="I5518" s="23"/>
      <c r="J5518" s="23"/>
      <c r="O5518" s="217">
        <f t="shared" si="86"/>
        <v>-2918</v>
      </c>
    </row>
    <row r="5519" spans="2:15" ht="22.95" hidden="1" customHeight="1" x14ac:dyDescent="0.2">
      <c r="B5519" s="228" t="s">
        <v>208</v>
      </c>
      <c r="F5519" s="228" t="s">
        <v>79</v>
      </c>
      <c r="I5519" s="23"/>
      <c r="J5519" s="23"/>
      <c r="O5519" s="217">
        <f t="shared" si="86"/>
        <v>-2918</v>
      </c>
    </row>
    <row r="5520" spans="2:15" ht="22.95" hidden="1" customHeight="1" x14ac:dyDescent="0.2">
      <c r="B5520" s="228" t="s">
        <v>208</v>
      </c>
      <c r="F5520" s="228" t="s">
        <v>79</v>
      </c>
      <c r="I5520" s="23"/>
      <c r="J5520" s="23"/>
      <c r="O5520" s="217">
        <f t="shared" si="86"/>
        <v>-2918</v>
      </c>
    </row>
    <row r="5521" spans="2:15" ht="22.95" hidden="1" customHeight="1" x14ac:dyDescent="0.2">
      <c r="B5521" s="228" t="s">
        <v>208</v>
      </c>
      <c r="F5521" s="228" t="s">
        <v>79</v>
      </c>
      <c r="I5521" s="23"/>
      <c r="J5521" s="23"/>
      <c r="O5521" s="217">
        <f t="shared" si="86"/>
        <v>-2918</v>
      </c>
    </row>
    <row r="5522" spans="2:15" ht="22.95" hidden="1" customHeight="1" x14ac:dyDescent="0.2">
      <c r="B5522" s="228" t="s">
        <v>208</v>
      </c>
      <c r="F5522" s="228" t="s">
        <v>79</v>
      </c>
      <c r="I5522" s="23"/>
      <c r="J5522" s="23"/>
      <c r="O5522" s="217">
        <f t="shared" si="86"/>
        <v>-2918</v>
      </c>
    </row>
    <row r="5523" spans="2:15" ht="22.95" hidden="1" customHeight="1" x14ac:dyDescent="0.2">
      <c r="B5523" s="228" t="s">
        <v>208</v>
      </c>
      <c r="F5523" s="228" t="s">
        <v>79</v>
      </c>
      <c r="I5523" s="23"/>
      <c r="J5523" s="23"/>
      <c r="O5523" s="217">
        <f t="shared" si="86"/>
        <v>-2918</v>
      </c>
    </row>
    <row r="5524" spans="2:15" ht="22.95" hidden="1" customHeight="1" x14ac:dyDescent="0.2">
      <c r="B5524" s="228" t="s">
        <v>208</v>
      </c>
      <c r="F5524" s="228" t="s">
        <v>79</v>
      </c>
      <c r="I5524" s="23"/>
      <c r="J5524" s="23"/>
      <c r="O5524" s="217">
        <f t="shared" si="86"/>
        <v>-2918</v>
      </c>
    </row>
    <row r="5525" spans="2:15" ht="22.95" hidden="1" customHeight="1" x14ac:dyDescent="0.2">
      <c r="B5525" s="228" t="s">
        <v>208</v>
      </c>
      <c r="F5525" s="228" t="s">
        <v>79</v>
      </c>
      <c r="I5525" s="23"/>
      <c r="J5525" s="23"/>
      <c r="O5525" s="217">
        <f t="shared" si="86"/>
        <v>-2918</v>
      </c>
    </row>
    <row r="5526" spans="2:15" ht="22.95" hidden="1" customHeight="1" x14ac:dyDescent="0.2">
      <c r="B5526" s="228" t="s">
        <v>208</v>
      </c>
      <c r="F5526" s="228" t="s">
        <v>79</v>
      </c>
      <c r="I5526" s="23"/>
      <c r="J5526" s="23"/>
      <c r="O5526" s="217">
        <f t="shared" si="86"/>
        <v>-2918</v>
      </c>
    </row>
    <row r="5527" spans="2:15" ht="22.95" hidden="1" customHeight="1" x14ac:dyDescent="0.2">
      <c r="B5527" s="228" t="s">
        <v>208</v>
      </c>
      <c r="F5527" s="228" t="s">
        <v>79</v>
      </c>
      <c r="I5527" s="23"/>
      <c r="J5527" s="23"/>
      <c r="O5527" s="217">
        <f t="shared" si="86"/>
        <v>-2918</v>
      </c>
    </row>
    <row r="5528" spans="2:15" ht="22.95" hidden="1" customHeight="1" x14ac:dyDescent="0.2">
      <c r="B5528" s="228" t="s">
        <v>208</v>
      </c>
      <c r="F5528" s="228" t="s">
        <v>79</v>
      </c>
      <c r="I5528" s="23"/>
      <c r="J5528" s="23"/>
      <c r="O5528" s="217">
        <f t="shared" si="86"/>
        <v>-2918</v>
      </c>
    </row>
    <row r="5529" spans="2:15" ht="22.95" hidden="1" customHeight="1" x14ac:dyDescent="0.2">
      <c r="B5529" s="228" t="s">
        <v>208</v>
      </c>
      <c r="F5529" s="228" t="s">
        <v>79</v>
      </c>
      <c r="I5529" s="23"/>
      <c r="J5529" s="23"/>
      <c r="O5529" s="217">
        <f t="shared" si="86"/>
        <v>-2918</v>
      </c>
    </row>
    <row r="5530" spans="2:15" ht="22.95" hidden="1" customHeight="1" x14ac:dyDescent="0.2">
      <c r="B5530" s="228" t="s">
        <v>208</v>
      </c>
      <c r="F5530" s="228" t="s">
        <v>79</v>
      </c>
      <c r="I5530" s="23"/>
      <c r="J5530" s="23"/>
      <c r="O5530" s="217">
        <f t="shared" si="86"/>
        <v>-2918</v>
      </c>
    </row>
    <row r="5531" spans="2:15" ht="22.95" hidden="1" customHeight="1" x14ac:dyDescent="0.2">
      <c r="B5531" s="228" t="s">
        <v>208</v>
      </c>
      <c r="F5531" s="228" t="s">
        <v>79</v>
      </c>
      <c r="I5531" s="23"/>
      <c r="J5531" s="23"/>
      <c r="O5531" s="217">
        <f t="shared" si="86"/>
        <v>-2918</v>
      </c>
    </row>
    <row r="5532" spans="2:15" ht="22.95" hidden="1" customHeight="1" x14ac:dyDescent="0.2">
      <c r="B5532" s="228" t="s">
        <v>208</v>
      </c>
      <c r="F5532" s="228" t="s">
        <v>79</v>
      </c>
      <c r="I5532" s="23"/>
      <c r="J5532" s="23"/>
      <c r="O5532" s="217">
        <f t="shared" si="86"/>
        <v>-2918</v>
      </c>
    </row>
    <row r="5533" spans="2:15" ht="22.95" hidden="1" customHeight="1" x14ac:dyDescent="0.2">
      <c r="B5533" s="228" t="s">
        <v>208</v>
      </c>
      <c r="F5533" s="228" t="s">
        <v>79</v>
      </c>
      <c r="I5533" s="23"/>
      <c r="J5533" s="23"/>
      <c r="O5533" s="217">
        <f t="shared" si="86"/>
        <v>-2918</v>
      </c>
    </row>
    <row r="5534" spans="2:15" ht="22.95" hidden="1" customHeight="1" x14ac:dyDescent="0.2">
      <c r="B5534" s="228" t="s">
        <v>208</v>
      </c>
      <c r="F5534" s="228" t="s">
        <v>79</v>
      </c>
      <c r="I5534" s="23"/>
      <c r="J5534" s="23"/>
      <c r="O5534" s="217">
        <f t="shared" si="86"/>
        <v>-2918</v>
      </c>
    </row>
    <row r="5535" spans="2:15" ht="22.95" hidden="1" customHeight="1" x14ac:dyDescent="0.2">
      <c r="B5535" s="228" t="s">
        <v>208</v>
      </c>
      <c r="F5535" s="228" t="s">
        <v>79</v>
      </c>
      <c r="I5535" s="23"/>
      <c r="J5535" s="23"/>
      <c r="O5535" s="217">
        <f t="shared" si="86"/>
        <v>-2918</v>
      </c>
    </row>
    <row r="5536" spans="2:15" ht="22.95" hidden="1" customHeight="1" x14ac:dyDescent="0.2">
      <c r="B5536" s="228" t="s">
        <v>208</v>
      </c>
      <c r="F5536" s="228" t="s">
        <v>79</v>
      </c>
      <c r="I5536" s="23"/>
      <c r="J5536" s="23"/>
      <c r="O5536" s="217">
        <f t="shared" si="86"/>
        <v>-2918</v>
      </c>
    </row>
    <row r="5537" spans="2:15" ht="22.95" hidden="1" customHeight="1" x14ac:dyDescent="0.2">
      <c r="B5537" s="228" t="s">
        <v>208</v>
      </c>
      <c r="F5537" s="228" t="s">
        <v>79</v>
      </c>
      <c r="I5537" s="23"/>
      <c r="J5537" s="23"/>
      <c r="O5537" s="217">
        <f t="shared" si="86"/>
        <v>-2918</v>
      </c>
    </row>
    <row r="5538" spans="2:15" ht="22.95" hidden="1" customHeight="1" x14ac:dyDescent="0.2">
      <c r="B5538" s="228" t="s">
        <v>208</v>
      </c>
      <c r="F5538" s="228" t="s">
        <v>79</v>
      </c>
      <c r="I5538" s="23"/>
      <c r="J5538" s="23"/>
      <c r="O5538" s="217">
        <f t="shared" si="86"/>
        <v>-2918</v>
      </c>
    </row>
    <row r="5539" spans="2:15" ht="22.95" hidden="1" customHeight="1" x14ac:dyDescent="0.2">
      <c r="B5539" s="228" t="s">
        <v>208</v>
      </c>
      <c r="F5539" s="228" t="s">
        <v>79</v>
      </c>
      <c r="I5539" s="23"/>
      <c r="J5539" s="23"/>
      <c r="O5539" s="217">
        <f t="shared" ref="O5539:O5602" si="87">O5538+M5539-N5539</f>
        <v>-2918</v>
      </c>
    </row>
    <row r="5540" spans="2:15" ht="22.95" hidden="1" customHeight="1" x14ac:dyDescent="0.2">
      <c r="B5540" s="228" t="s">
        <v>208</v>
      </c>
      <c r="F5540" s="228" t="s">
        <v>79</v>
      </c>
      <c r="I5540" s="23"/>
      <c r="J5540" s="23"/>
      <c r="O5540" s="217">
        <f t="shared" si="87"/>
        <v>-2918</v>
      </c>
    </row>
    <row r="5541" spans="2:15" ht="22.95" hidden="1" customHeight="1" x14ac:dyDescent="0.2">
      <c r="B5541" s="228" t="s">
        <v>208</v>
      </c>
      <c r="F5541" s="228" t="s">
        <v>79</v>
      </c>
      <c r="I5541" s="23"/>
      <c r="J5541" s="23"/>
      <c r="O5541" s="217">
        <f t="shared" si="87"/>
        <v>-2918</v>
      </c>
    </row>
    <row r="5542" spans="2:15" ht="22.95" hidden="1" customHeight="1" x14ac:dyDescent="0.2">
      <c r="B5542" s="228" t="s">
        <v>208</v>
      </c>
      <c r="F5542" s="228" t="s">
        <v>79</v>
      </c>
      <c r="I5542" s="23"/>
      <c r="J5542" s="23"/>
      <c r="O5542" s="217">
        <f t="shared" si="87"/>
        <v>-2918</v>
      </c>
    </row>
    <row r="5543" spans="2:15" ht="22.95" hidden="1" customHeight="1" x14ac:dyDescent="0.2">
      <c r="B5543" s="228" t="s">
        <v>208</v>
      </c>
      <c r="F5543" s="228" t="s">
        <v>79</v>
      </c>
      <c r="I5543" s="23"/>
      <c r="J5543" s="23"/>
      <c r="O5543" s="217">
        <f t="shared" si="87"/>
        <v>-2918</v>
      </c>
    </row>
    <row r="5544" spans="2:15" ht="22.95" hidden="1" customHeight="1" x14ac:dyDescent="0.2">
      <c r="B5544" s="228" t="s">
        <v>208</v>
      </c>
      <c r="F5544" s="228" t="s">
        <v>79</v>
      </c>
      <c r="I5544" s="23"/>
      <c r="J5544" s="23"/>
      <c r="O5544" s="217">
        <f t="shared" si="87"/>
        <v>-2918</v>
      </c>
    </row>
    <row r="5545" spans="2:15" ht="22.95" hidden="1" customHeight="1" x14ac:dyDescent="0.2">
      <c r="B5545" s="228" t="s">
        <v>208</v>
      </c>
      <c r="F5545" s="228" t="s">
        <v>79</v>
      </c>
      <c r="I5545" s="23"/>
      <c r="J5545" s="23"/>
      <c r="O5545" s="217">
        <f t="shared" si="87"/>
        <v>-2918</v>
      </c>
    </row>
    <row r="5546" spans="2:15" ht="22.95" hidden="1" customHeight="1" x14ac:dyDescent="0.2">
      <c r="B5546" s="228" t="s">
        <v>208</v>
      </c>
      <c r="F5546" s="228" t="s">
        <v>79</v>
      </c>
      <c r="I5546" s="23"/>
      <c r="J5546" s="23"/>
      <c r="O5546" s="217">
        <f t="shared" si="87"/>
        <v>-2918</v>
      </c>
    </row>
    <row r="5547" spans="2:15" ht="22.95" hidden="1" customHeight="1" x14ac:dyDescent="0.2">
      <c r="B5547" s="228" t="s">
        <v>208</v>
      </c>
      <c r="F5547" s="228" t="s">
        <v>79</v>
      </c>
      <c r="I5547" s="23"/>
      <c r="J5547" s="23"/>
      <c r="O5547" s="217">
        <f t="shared" si="87"/>
        <v>-2918</v>
      </c>
    </row>
    <row r="5548" spans="2:15" ht="22.95" hidden="1" customHeight="1" x14ac:dyDescent="0.2">
      <c r="B5548" s="228" t="s">
        <v>208</v>
      </c>
      <c r="F5548" s="228" t="s">
        <v>79</v>
      </c>
      <c r="I5548" s="23"/>
      <c r="J5548" s="23"/>
      <c r="O5548" s="217">
        <f t="shared" si="87"/>
        <v>-2918</v>
      </c>
    </row>
    <row r="5549" spans="2:15" ht="22.95" hidden="1" customHeight="1" x14ac:dyDescent="0.2">
      <c r="B5549" s="228" t="s">
        <v>208</v>
      </c>
      <c r="F5549" s="228" t="s">
        <v>79</v>
      </c>
      <c r="I5549" s="23"/>
      <c r="J5549" s="23"/>
      <c r="O5549" s="217">
        <f t="shared" si="87"/>
        <v>-2918</v>
      </c>
    </row>
    <row r="5550" spans="2:15" ht="22.95" hidden="1" customHeight="1" x14ac:dyDescent="0.2">
      <c r="B5550" s="228" t="s">
        <v>208</v>
      </c>
      <c r="F5550" s="228" t="s">
        <v>79</v>
      </c>
      <c r="I5550" s="23"/>
      <c r="J5550" s="23"/>
      <c r="O5550" s="217">
        <f t="shared" si="87"/>
        <v>-2918</v>
      </c>
    </row>
    <row r="5551" spans="2:15" ht="22.95" hidden="1" customHeight="1" x14ac:dyDescent="0.2">
      <c r="B5551" s="228" t="s">
        <v>208</v>
      </c>
      <c r="F5551" s="228" t="s">
        <v>79</v>
      </c>
      <c r="I5551" s="23"/>
      <c r="J5551" s="23"/>
      <c r="O5551" s="217">
        <f t="shared" si="87"/>
        <v>-2918</v>
      </c>
    </row>
    <row r="5552" spans="2:15" ht="22.95" hidden="1" customHeight="1" x14ac:dyDescent="0.2">
      <c r="B5552" s="228" t="s">
        <v>208</v>
      </c>
      <c r="F5552" s="228" t="s">
        <v>79</v>
      </c>
      <c r="I5552" s="23"/>
      <c r="J5552" s="23"/>
      <c r="O5552" s="217">
        <f t="shared" si="87"/>
        <v>-2918</v>
      </c>
    </row>
    <row r="5553" spans="2:15" ht="22.95" hidden="1" customHeight="1" x14ac:dyDescent="0.2">
      <c r="B5553" s="228" t="s">
        <v>208</v>
      </c>
      <c r="F5553" s="228" t="s">
        <v>79</v>
      </c>
      <c r="I5553" s="23"/>
      <c r="J5553" s="23"/>
      <c r="O5553" s="217">
        <f t="shared" si="87"/>
        <v>-2918</v>
      </c>
    </row>
    <row r="5554" spans="2:15" ht="22.95" hidden="1" customHeight="1" x14ac:dyDescent="0.2">
      <c r="B5554" s="228" t="s">
        <v>208</v>
      </c>
      <c r="F5554" s="228" t="s">
        <v>79</v>
      </c>
      <c r="I5554" s="23"/>
      <c r="J5554" s="23"/>
      <c r="O5554" s="217">
        <f t="shared" si="87"/>
        <v>-2918</v>
      </c>
    </row>
    <row r="5555" spans="2:15" ht="22.95" hidden="1" customHeight="1" x14ac:dyDescent="0.2">
      <c r="B5555" s="228" t="s">
        <v>208</v>
      </c>
      <c r="F5555" s="228" t="s">
        <v>79</v>
      </c>
      <c r="I5555" s="23"/>
      <c r="J5555" s="23"/>
      <c r="O5555" s="217">
        <f t="shared" si="87"/>
        <v>-2918</v>
      </c>
    </row>
    <row r="5556" spans="2:15" ht="22.95" hidden="1" customHeight="1" x14ac:dyDescent="0.2">
      <c r="B5556" s="228" t="s">
        <v>208</v>
      </c>
      <c r="F5556" s="228" t="s">
        <v>79</v>
      </c>
      <c r="I5556" s="23"/>
      <c r="J5556" s="23"/>
      <c r="O5556" s="217">
        <f t="shared" si="87"/>
        <v>-2918</v>
      </c>
    </row>
    <row r="5557" spans="2:15" ht="22.95" hidden="1" customHeight="1" x14ac:dyDescent="0.2">
      <c r="B5557" s="228" t="s">
        <v>208</v>
      </c>
      <c r="I5557" s="23"/>
      <c r="J5557" s="23"/>
      <c r="O5557" s="217">
        <f t="shared" si="87"/>
        <v>-2918</v>
      </c>
    </row>
    <row r="5558" spans="2:15" ht="22.95" hidden="1" customHeight="1" x14ac:dyDescent="0.2">
      <c r="B5558" s="228" t="s">
        <v>208</v>
      </c>
      <c r="I5558" s="23"/>
      <c r="J5558" s="23"/>
      <c r="O5558" s="217">
        <f t="shared" si="87"/>
        <v>-2918</v>
      </c>
    </row>
    <row r="5559" spans="2:15" ht="22.95" hidden="1" customHeight="1" x14ac:dyDescent="0.2">
      <c r="B5559" s="228" t="s">
        <v>208</v>
      </c>
      <c r="I5559" s="23"/>
      <c r="J5559" s="23"/>
      <c r="O5559" s="217">
        <f t="shared" si="87"/>
        <v>-2918</v>
      </c>
    </row>
    <row r="5560" spans="2:15" ht="22.95" hidden="1" customHeight="1" x14ac:dyDescent="0.2">
      <c r="B5560" s="228" t="s">
        <v>208</v>
      </c>
      <c r="I5560" s="23"/>
      <c r="J5560" s="23"/>
      <c r="O5560" s="217">
        <f t="shared" si="87"/>
        <v>-2918</v>
      </c>
    </row>
    <row r="5561" spans="2:15" ht="22.95" hidden="1" customHeight="1" x14ac:dyDescent="0.2">
      <c r="B5561" s="228" t="s">
        <v>208</v>
      </c>
      <c r="I5561" s="23"/>
      <c r="J5561" s="23"/>
      <c r="O5561" s="217">
        <f t="shared" si="87"/>
        <v>-2918</v>
      </c>
    </row>
    <row r="5562" spans="2:15" ht="22.95" hidden="1" customHeight="1" x14ac:dyDescent="0.2">
      <c r="B5562" s="228" t="s">
        <v>208</v>
      </c>
      <c r="I5562" s="23"/>
      <c r="J5562" s="23"/>
      <c r="O5562" s="217">
        <f t="shared" si="87"/>
        <v>-2918</v>
      </c>
    </row>
    <row r="5563" spans="2:15" ht="22.95" hidden="1" customHeight="1" x14ac:dyDescent="0.2">
      <c r="B5563" s="228" t="s">
        <v>208</v>
      </c>
      <c r="I5563" s="23"/>
      <c r="J5563" s="23"/>
      <c r="O5563" s="217">
        <f t="shared" si="87"/>
        <v>-2918</v>
      </c>
    </row>
    <row r="5564" spans="2:15" ht="22.95" hidden="1" customHeight="1" x14ac:dyDescent="0.2">
      <c r="B5564" s="228" t="s">
        <v>208</v>
      </c>
      <c r="I5564" s="23"/>
      <c r="J5564" s="23"/>
      <c r="O5564" s="217">
        <f t="shared" si="87"/>
        <v>-2918</v>
      </c>
    </row>
    <row r="5565" spans="2:15" ht="22.95" hidden="1" customHeight="1" x14ac:dyDescent="0.2">
      <c r="B5565" s="228" t="s">
        <v>208</v>
      </c>
      <c r="I5565" s="23"/>
      <c r="J5565" s="23"/>
      <c r="O5565" s="217">
        <f t="shared" si="87"/>
        <v>-2918</v>
      </c>
    </row>
    <row r="5566" spans="2:15" ht="22.95" hidden="1" customHeight="1" x14ac:dyDescent="0.2">
      <c r="B5566" s="228" t="s">
        <v>208</v>
      </c>
      <c r="I5566" s="23"/>
      <c r="J5566" s="23"/>
      <c r="O5566" s="217">
        <f t="shared" si="87"/>
        <v>-2918</v>
      </c>
    </row>
    <row r="5567" spans="2:15" ht="22.95" hidden="1" customHeight="1" x14ac:dyDescent="0.2">
      <c r="B5567" s="228" t="s">
        <v>208</v>
      </c>
      <c r="I5567" s="23"/>
      <c r="J5567" s="23"/>
      <c r="O5567" s="217">
        <f t="shared" si="87"/>
        <v>-2918</v>
      </c>
    </row>
    <row r="5568" spans="2:15" ht="22.95" hidden="1" customHeight="1" x14ac:dyDescent="0.2">
      <c r="B5568" s="228" t="s">
        <v>208</v>
      </c>
      <c r="I5568" s="23"/>
      <c r="J5568" s="23"/>
      <c r="O5568" s="217">
        <f t="shared" si="87"/>
        <v>-2918</v>
      </c>
    </row>
    <row r="5569" spans="2:15" ht="22.95" hidden="1" customHeight="1" x14ac:dyDescent="0.2">
      <c r="B5569" s="228" t="s">
        <v>208</v>
      </c>
      <c r="I5569" s="23"/>
      <c r="J5569" s="23"/>
      <c r="O5569" s="217">
        <f t="shared" si="87"/>
        <v>-2918</v>
      </c>
    </row>
    <row r="5570" spans="2:15" ht="22.95" hidden="1" customHeight="1" x14ac:dyDescent="0.2">
      <c r="B5570" s="228" t="s">
        <v>208</v>
      </c>
      <c r="I5570" s="23"/>
      <c r="J5570" s="23"/>
      <c r="O5570" s="217">
        <f t="shared" si="87"/>
        <v>-2918</v>
      </c>
    </row>
    <row r="5571" spans="2:15" ht="22.95" hidden="1" customHeight="1" x14ac:dyDescent="0.2">
      <c r="B5571" s="228" t="s">
        <v>208</v>
      </c>
      <c r="I5571" s="23"/>
      <c r="J5571" s="23"/>
      <c r="O5571" s="217">
        <f t="shared" si="87"/>
        <v>-2918</v>
      </c>
    </row>
    <row r="5572" spans="2:15" ht="22.95" hidden="1" customHeight="1" x14ac:dyDescent="0.2">
      <c r="B5572" s="228" t="s">
        <v>208</v>
      </c>
      <c r="I5572" s="23"/>
      <c r="J5572" s="23"/>
      <c r="O5572" s="217">
        <f t="shared" si="87"/>
        <v>-2918</v>
      </c>
    </row>
    <row r="5573" spans="2:15" ht="22.95" hidden="1" customHeight="1" x14ac:dyDescent="0.2">
      <c r="B5573" s="228" t="s">
        <v>208</v>
      </c>
      <c r="I5573" s="23"/>
      <c r="J5573" s="23"/>
      <c r="O5573" s="217">
        <f t="shared" si="87"/>
        <v>-2918</v>
      </c>
    </row>
    <row r="5574" spans="2:15" ht="22.95" hidden="1" customHeight="1" x14ac:dyDescent="0.2">
      <c r="B5574" s="228" t="s">
        <v>208</v>
      </c>
      <c r="I5574" s="23"/>
      <c r="J5574" s="23"/>
      <c r="O5574" s="217">
        <f t="shared" si="87"/>
        <v>-2918</v>
      </c>
    </row>
    <row r="5575" spans="2:15" ht="22.95" hidden="1" customHeight="1" x14ac:dyDescent="0.2">
      <c r="B5575" s="228" t="s">
        <v>208</v>
      </c>
      <c r="I5575" s="23"/>
      <c r="J5575" s="23"/>
      <c r="O5575" s="217">
        <f t="shared" si="87"/>
        <v>-2918</v>
      </c>
    </row>
    <row r="5576" spans="2:15" ht="22.95" hidden="1" customHeight="1" x14ac:dyDescent="0.2">
      <c r="B5576" s="228" t="s">
        <v>208</v>
      </c>
      <c r="I5576" s="23"/>
      <c r="J5576" s="23"/>
      <c r="O5576" s="217">
        <f t="shared" si="87"/>
        <v>-2918</v>
      </c>
    </row>
    <row r="5577" spans="2:15" ht="22.95" hidden="1" customHeight="1" x14ac:dyDescent="0.2">
      <c r="B5577" s="228" t="s">
        <v>208</v>
      </c>
      <c r="I5577" s="23"/>
      <c r="J5577" s="23"/>
      <c r="O5577" s="217">
        <f t="shared" si="87"/>
        <v>-2918</v>
      </c>
    </row>
    <row r="5578" spans="2:15" ht="22.95" hidden="1" customHeight="1" x14ac:dyDescent="0.2">
      <c r="B5578" s="228" t="s">
        <v>208</v>
      </c>
      <c r="I5578" s="23"/>
      <c r="J5578" s="23"/>
      <c r="O5578" s="217">
        <f t="shared" si="87"/>
        <v>-2918</v>
      </c>
    </row>
    <row r="5579" spans="2:15" ht="22.95" hidden="1" customHeight="1" x14ac:dyDescent="0.2">
      <c r="B5579" s="228" t="s">
        <v>208</v>
      </c>
      <c r="I5579" s="23"/>
      <c r="J5579" s="23"/>
      <c r="O5579" s="217">
        <f t="shared" si="87"/>
        <v>-2918</v>
      </c>
    </row>
    <row r="5580" spans="2:15" ht="22.95" hidden="1" customHeight="1" x14ac:dyDescent="0.2">
      <c r="B5580" s="228" t="s">
        <v>208</v>
      </c>
      <c r="I5580" s="23"/>
      <c r="J5580" s="23"/>
      <c r="O5580" s="217">
        <f t="shared" si="87"/>
        <v>-2918</v>
      </c>
    </row>
    <row r="5581" spans="2:15" ht="22.95" hidden="1" customHeight="1" x14ac:dyDescent="0.2">
      <c r="B5581" s="228" t="s">
        <v>208</v>
      </c>
      <c r="I5581" s="23"/>
      <c r="J5581" s="23"/>
      <c r="O5581" s="217">
        <f t="shared" si="87"/>
        <v>-2918</v>
      </c>
    </row>
    <row r="5582" spans="2:15" ht="22.95" hidden="1" customHeight="1" x14ac:dyDescent="0.2">
      <c r="B5582" s="228" t="s">
        <v>208</v>
      </c>
      <c r="I5582" s="23"/>
      <c r="J5582" s="23"/>
      <c r="O5582" s="217">
        <f t="shared" si="87"/>
        <v>-2918</v>
      </c>
    </row>
    <row r="5583" spans="2:15" ht="22.95" hidden="1" customHeight="1" x14ac:dyDescent="0.2">
      <c r="B5583" s="228" t="s">
        <v>208</v>
      </c>
      <c r="I5583" s="23"/>
      <c r="J5583" s="23"/>
      <c r="O5583" s="217">
        <f t="shared" si="87"/>
        <v>-2918</v>
      </c>
    </row>
    <row r="5584" spans="2:15" ht="22.95" hidden="1" customHeight="1" x14ac:dyDescent="0.2">
      <c r="B5584" s="228" t="s">
        <v>208</v>
      </c>
      <c r="I5584" s="23"/>
      <c r="J5584" s="23"/>
      <c r="O5584" s="217">
        <f t="shared" si="87"/>
        <v>-2918</v>
      </c>
    </row>
    <row r="5585" spans="2:15" ht="22.95" hidden="1" customHeight="1" x14ac:dyDescent="0.2">
      <c r="B5585" s="228" t="s">
        <v>208</v>
      </c>
      <c r="I5585" s="23"/>
      <c r="J5585" s="23"/>
      <c r="O5585" s="217">
        <f t="shared" si="87"/>
        <v>-2918</v>
      </c>
    </row>
    <row r="5586" spans="2:15" ht="22.95" hidden="1" customHeight="1" x14ac:dyDescent="0.2">
      <c r="B5586" s="228" t="s">
        <v>208</v>
      </c>
      <c r="I5586" s="23"/>
      <c r="J5586" s="23"/>
      <c r="O5586" s="217">
        <f t="shared" si="87"/>
        <v>-2918</v>
      </c>
    </row>
    <row r="5587" spans="2:15" ht="22.95" hidden="1" customHeight="1" x14ac:dyDescent="0.2">
      <c r="B5587" s="228" t="s">
        <v>208</v>
      </c>
      <c r="I5587" s="23"/>
      <c r="J5587" s="23"/>
      <c r="O5587" s="217">
        <f t="shared" si="87"/>
        <v>-2918</v>
      </c>
    </row>
    <row r="5588" spans="2:15" ht="22.95" hidden="1" customHeight="1" x14ac:dyDescent="0.2">
      <c r="B5588" s="228" t="s">
        <v>208</v>
      </c>
      <c r="I5588" s="23"/>
      <c r="J5588" s="23"/>
      <c r="O5588" s="217">
        <f t="shared" si="87"/>
        <v>-2918</v>
      </c>
    </row>
    <row r="5589" spans="2:15" ht="22.95" hidden="1" customHeight="1" x14ac:dyDescent="0.2">
      <c r="B5589" s="228" t="s">
        <v>208</v>
      </c>
      <c r="I5589" s="23"/>
      <c r="J5589" s="23"/>
      <c r="O5589" s="217">
        <f t="shared" si="87"/>
        <v>-2918</v>
      </c>
    </row>
    <row r="5590" spans="2:15" ht="22.95" hidden="1" customHeight="1" x14ac:dyDescent="0.2">
      <c r="B5590" s="228" t="s">
        <v>208</v>
      </c>
      <c r="I5590" s="23"/>
      <c r="J5590" s="23"/>
      <c r="O5590" s="217">
        <f t="shared" si="87"/>
        <v>-2918</v>
      </c>
    </row>
    <row r="5591" spans="2:15" ht="22.95" hidden="1" customHeight="1" x14ac:dyDescent="0.2">
      <c r="B5591" s="228" t="s">
        <v>208</v>
      </c>
      <c r="I5591" s="23"/>
      <c r="J5591" s="23"/>
      <c r="O5591" s="217">
        <f t="shared" si="87"/>
        <v>-2918</v>
      </c>
    </row>
    <row r="5592" spans="2:15" ht="22.95" hidden="1" customHeight="1" x14ac:dyDescent="0.2">
      <c r="B5592" s="228" t="s">
        <v>208</v>
      </c>
      <c r="I5592" s="23"/>
      <c r="J5592" s="23"/>
      <c r="O5592" s="217">
        <f t="shared" si="87"/>
        <v>-2918</v>
      </c>
    </row>
    <row r="5593" spans="2:15" ht="22.95" hidden="1" customHeight="1" x14ac:dyDescent="0.2">
      <c r="B5593" s="228" t="s">
        <v>208</v>
      </c>
      <c r="I5593" s="23"/>
      <c r="J5593" s="23"/>
      <c r="O5593" s="217">
        <f t="shared" si="87"/>
        <v>-2918</v>
      </c>
    </row>
    <row r="5594" spans="2:15" ht="22.95" hidden="1" customHeight="1" x14ac:dyDescent="0.2">
      <c r="B5594" s="228" t="s">
        <v>208</v>
      </c>
      <c r="I5594" s="23"/>
      <c r="J5594" s="23"/>
      <c r="O5594" s="217">
        <f t="shared" si="87"/>
        <v>-2918</v>
      </c>
    </row>
    <row r="5595" spans="2:15" ht="22.95" hidden="1" customHeight="1" x14ac:dyDescent="0.2">
      <c r="B5595" s="228" t="s">
        <v>208</v>
      </c>
      <c r="I5595" s="23"/>
      <c r="J5595" s="23"/>
      <c r="O5595" s="217">
        <f t="shared" si="87"/>
        <v>-2918</v>
      </c>
    </row>
    <row r="5596" spans="2:15" ht="22.95" hidden="1" customHeight="1" x14ac:dyDescent="0.2">
      <c r="B5596" s="228" t="s">
        <v>208</v>
      </c>
      <c r="I5596" s="23"/>
      <c r="J5596" s="23"/>
      <c r="O5596" s="217">
        <f t="shared" si="87"/>
        <v>-2918</v>
      </c>
    </row>
    <row r="5597" spans="2:15" ht="22.95" hidden="1" customHeight="1" x14ac:dyDescent="0.2">
      <c r="B5597" s="228" t="s">
        <v>208</v>
      </c>
      <c r="I5597" s="23"/>
      <c r="J5597" s="23"/>
      <c r="O5597" s="217">
        <f t="shared" si="87"/>
        <v>-2918</v>
      </c>
    </row>
    <row r="5598" spans="2:15" ht="22.95" hidden="1" customHeight="1" x14ac:dyDescent="0.2">
      <c r="B5598" s="228" t="s">
        <v>208</v>
      </c>
      <c r="I5598" s="23"/>
      <c r="J5598" s="23"/>
      <c r="O5598" s="217">
        <f t="shared" si="87"/>
        <v>-2918</v>
      </c>
    </row>
    <row r="5599" spans="2:15" ht="22.95" hidden="1" customHeight="1" x14ac:dyDescent="0.2">
      <c r="B5599" s="228" t="s">
        <v>208</v>
      </c>
      <c r="I5599" s="23"/>
      <c r="J5599" s="23"/>
      <c r="O5599" s="217">
        <f t="shared" si="87"/>
        <v>-2918</v>
      </c>
    </row>
    <row r="5600" spans="2:15" ht="22.95" hidden="1" customHeight="1" x14ac:dyDescent="0.2">
      <c r="B5600" s="228" t="s">
        <v>208</v>
      </c>
      <c r="I5600" s="23"/>
      <c r="J5600" s="23"/>
      <c r="O5600" s="217">
        <f t="shared" si="87"/>
        <v>-2918</v>
      </c>
    </row>
    <row r="5601" spans="2:15" ht="22.95" hidden="1" customHeight="1" x14ac:dyDescent="0.2">
      <c r="B5601" s="228" t="s">
        <v>208</v>
      </c>
      <c r="I5601" s="23"/>
      <c r="J5601" s="23"/>
      <c r="O5601" s="217">
        <f t="shared" si="87"/>
        <v>-2918</v>
      </c>
    </row>
    <row r="5602" spans="2:15" ht="22.95" hidden="1" customHeight="1" x14ac:dyDescent="0.2">
      <c r="B5602" s="228" t="s">
        <v>208</v>
      </c>
      <c r="I5602" s="23"/>
      <c r="J5602" s="23"/>
      <c r="O5602" s="217">
        <f t="shared" si="87"/>
        <v>-2918</v>
      </c>
    </row>
    <row r="5603" spans="2:15" ht="22.95" hidden="1" customHeight="1" x14ac:dyDescent="0.2">
      <c r="B5603" s="228" t="s">
        <v>208</v>
      </c>
      <c r="I5603" s="23"/>
      <c r="J5603" s="23"/>
      <c r="O5603" s="217">
        <f t="shared" ref="O5603:O5666" si="88">O5602+M5603-N5603</f>
        <v>-2918</v>
      </c>
    </row>
    <row r="5604" spans="2:15" ht="22.95" hidden="1" customHeight="1" x14ac:dyDescent="0.2">
      <c r="B5604" s="228" t="s">
        <v>208</v>
      </c>
      <c r="I5604" s="23"/>
      <c r="J5604" s="23"/>
      <c r="O5604" s="217">
        <f t="shared" si="88"/>
        <v>-2918</v>
      </c>
    </row>
    <row r="5605" spans="2:15" ht="22.95" hidden="1" customHeight="1" x14ac:dyDescent="0.2">
      <c r="B5605" s="228" t="s">
        <v>208</v>
      </c>
      <c r="I5605" s="23"/>
      <c r="J5605" s="23"/>
      <c r="O5605" s="217">
        <f t="shared" si="88"/>
        <v>-2918</v>
      </c>
    </row>
    <row r="5606" spans="2:15" ht="22.95" hidden="1" customHeight="1" x14ac:dyDescent="0.2">
      <c r="B5606" s="228" t="s">
        <v>208</v>
      </c>
      <c r="I5606" s="23"/>
      <c r="J5606" s="23"/>
      <c r="O5606" s="217">
        <f t="shared" si="88"/>
        <v>-2918</v>
      </c>
    </row>
    <row r="5607" spans="2:15" ht="22.95" hidden="1" customHeight="1" x14ac:dyDescent="0.2">
      <c r="B5607" s="228" t="s">
        <v>208</v>
      </c>
      <c r="I5607" s="23"/>
      <c r="J5607" s="23"/>
      <c r="O5607" s="217">
        <f t="shared" si="88"/>
        <v>-2918</v>
      </c>
    </row>
    <row r="5608" spans="2:15" ht="22.95" hidden="1" customHeight="1" x14ac:dyDescent="0.2">
      <c r="B5608" s="228" t="s">
        <v>208</v>
      </c>
      <c r="I5608" s="23"/>
      <c r="J5608" s="23"/>
      <c r="O5608" s="217">
        <f t="shared" si="88"/>
        <v>-2918</v>
      </c>
    </row>
    <row r="5609" spans="2:15" ht="22.95" hidden="1" customHeight="1" x14ac:dyDescent="0.2">
      <c r="B5609" s="228" t="s">
        <v>208</v>
      </c>
      <c r="I5609" s="23"/>
      <c r="J5609" s="23"/>
      <c r="O5609" s="217">
        <f t="shared" si="88"/>
        <v>-2918</v>
      </c>
    </row>
    <row r="5610" spans="2:15" ht="22.95" hidden="1" customHeight="1" x14ac:dyDescent="0.2">
      <c r="B5610" s="228" t="s">
        <v>208</v>
      </c>
      <c r="I5610" s="23"/>
      <c r="J5610" s="23"/>
      <c r="O5610" s="217">
        <f t="shared" si="88"/>
        <v>-2918</v>
      </c>
    </row>
    <row r="5611" spans="2:15" ht="22.95" hidden="1" customHeight="1" x14ac:dyDescent="0.2">
      <c r="B5611" s="228" t="s">
        <v>208</v>
      </c>
      <c r="I5611" s="23"/>
      <c r="J5611" s="23"/>
      <c r="O5611" s="217">
        <f t="shared" si="88"/>
        <v>-2918</v>
      </c>
    </row>
    <row r="5612" spans="2:15" ht="22.95" hidden="1" customHeight="1" x14ac:dyDescent="0.2">
      <c r="B5612" s="228" t="s">
        <v>208</v>
      </c>
      <c r="I5612" s="23"/>
      <c r="J5612" s="23"/>
      <c r="O5612" s="217">
        <f t="shared" si="88"/>
        <v>-2918</v>
      </c>
    </row>
    <row r="5613" spans="2:15" ht="22.95" hidden="1" customHeight="1" x14ac:dyDescent="0.2">
      <c r="B5613" s="228" t="s">
        <v>208</v>
      </c>
      <c r="I5613" s="23"/>
      <c r="J5613" s="23"/>
      <c r="O5613" s="217">
        <f t="shared" si="88"/>
        <v>-2918</v>
      </c>
    </row>
    <row r="5614" spans="2:15" ht="22.95" hidden="1" customHeight="1" x14ac:dyDescent="0.2">
      <c r="B5614" s="228" t="s">
        <v>208</v>
      </c>
      <c r="I5614" s="23"/>
      <c r="J5614" s="23"/>
      <c r="O5614" s="217">
        <f t="shared" si="88"/>
        <v>-2918</v>
      </c>
    </row>
    <row r="5615" spans="2:15" ht="22.95" hidden="1" customHeight="1" x14ac:dyDescent="0.2">
      <c r="B5615" s="228" t="s">
        <v>208</v>
      </c>
      <c r="I5615" s="23"/>
      <c r="J5615" s="23"/>
      <c r="O5615" s="217">
        <f t="shared" si="88"/>
        <v>-2918</v>
      </c>
    </row>
    <row r="5616" spans="2:15" ht="22.95" hidden="1" customHeight="1" x14ac:dyDescent="0.2">
      <c r="B5616" s="228" t="s">
        <v>208</v>
      </c>
      <c r="I5616" s="23"/>
      <c r="J5616" s="23"/>
      <c r="O5616" s="217">
        <f t="shared" si="88"/>
        <v>-2918</v>
      </c>
    </row>
    <row r="5617" spans="2:15" ht="22.95" hidden="1" customHeight="1" x14ac:dyDescent="0.2">
      <c r="B5617" s="228" t="s">
        <v>208</v>
      </c>
      <c r="I5617" s="23"/>
      <c r="J5617" s="23"/>
      <c r="O5617" s="217">
        <f t="shared" si="88"/>
        <v>-2918</v>
      </c>
    </row>
    <row r="5618" spans="2:15" ht="22.95" hidden="1" customHeight="1" x14ac:dyDescent="0.2">
      <c r="B5618" s="228" t="s">
        <v>208</v>
      </c>
      <c r="I5618" s="23"/>
      <c r="J5618" s="23"/>
      <c r="O5618" s="217">
        <f t="shared" si="88"/>
        <v>-2918</v>
      </c>
    </row>
    <row r="5619" spans="2:15" ht="22.95" hidden="1" customHeight="1" x14ac:dyDescent="0.2">
      <c r="B5619" s="228" t="s">
        <v>208</v>
      </c>
      <c r="I5619" s="23"/>
      <c r="J5619" s="23"/>
      <c r="O5619" s="217">
        <f t="shared" si="88"/>
        <v>-2918</v>
      </c>
    </row>
    <row r="5620" spans="2:15" ht="22.95" hidden="1" customHeight="1" x14ac:dyDescent="0.2">
      <c r="B5620" s="228" t="s">
        <v>208</v>
      </c>
      <c r="I5620" s="23"/>
      <c r="J5620" s="23"/>
      <c r="O5620" s="217">
        <f t="shared" si="88"/>
        <v>-2918</v>
      </c>
    </row>
    <row r="5621" spans="2:15" ht="22.95" hidden="1" customHeight="1" x14ac:dyDescent="0.2">
      <c r="B5621" s="228" t="s">
        <v>208</v>
      </c>
      <c r="I5621" s="23"/>
      <c r="J5621" s="23"/>
      <c r="O5621" s="217">
        <f t="shared" si="88"/>
        <v>-2918</v>
      </c>
    </row>
    <row r="5622" spans="2:15" ht="22.95" hidden="1" customHeight="1" x14ac:dyDescent="0.2">
      <c r="B5622" s="228" t="s">
        <v>208</v>
      </c>
      <c r="I5622" s="23"/>
      <c r="J5622" s="23"/>
      <c r="O5622" s="217">
        <f t="shared" si="88"/>
        <v>-2918</v>
      </c>
    </row>
    <row r="5623" spans="2:15" ht="22.95" hidden="1" customHeight="1" x14ac:dyDescent="0.2">
      <c r="B5623" s="228" t="s">
        <v>208</v>
      </c>
      <c r="I5623" s="23"/>
      <c r="J5623" s="23"/>
      <c r="O5623" s="217">
        <f t="shared" si="88"/>
        <v>-2918</v>
      </c>
    </row>
    <row r="5624" spans="2:15" ht="22.95" hidden="1" customHeight="1" x14ac:dyDescent="0.2">
      <c r="B5624" s="228" t="s">
        <v>208</v>
      </c>
      <c r="I5624" s="23"/>
      <c r="J5624" s="23"/>
      <c r="O5624" s="217">
        <f t="shared" si="88"/>
        <v>-2918</v>
      </c>
    </row>
    <row r="5625" spans="2:15" ht="22.95" hidden="1" customHeight="1" x14ac:dyDescent="0.2">
      <c r="B5625" s="228" t="s">
        <v>208</v>
      </c>
      <c r="I5625" s="23"/>
      <c r="J5625" s="23"/>
      <c r="O5625" s="217">
        <f t="shared" si="88"/>
        <v>-2918</v>
      </c>
    </row>
    <row r="5626" spans="2:15" ht="22.95" hidden="1" customHeight="1" x14ac:dyDescent="0.2">
      <c r="B5626" s="228" t="s">
        <v>208</v>
      </c>
      <c r="I5626" s="23"/>
      <c r="J5626" s="23"/>
      <c r="O5626" s="217">
        <f t="shared" si="88"/>
        <v>-2918</v>
      </c>
    </row>
    <row r="5627" spans="2:15" ht="22.95" hidden="1" customHeight="1" x14ac:dyDescent="0.2">
      <c r="B5627" s="228" t="s">
        <v>208</v>
      </c>
      <c r="I5627" s="23"/>
      <c r="J5627" s="23"/>
      <c r="O5627" s="217">
        <f t="shared" si="88"/>
        <v>-2918</v>
      </c>
    </row>
    <row r="5628" spans="2:15" ht="22.95" hidden="1" customHeight="1" x14ac:dyDescent="0.2">
      <c r="B5628" s="228" t="s">
        <v>208</v>
      </c>
      <c r="I5628" s="23"/>
      <c r="J5628" s="23"/>
      <c r="O5628" s="217">
        <f t="shared" si="88"/>
        <v>-2918</v>
      </c>
    </row>
    <row r="5629" spans="2:15" ht="22.95" hidden="1" customHeight="1" x14ac:dyDescent="0.2">
      <c r="B5629" s="228" t="s">
        <v>208</v>
      </c>
      <c r="I5629" s="23"/>
      <c r="J5629" s="23"/>
      <c r="O5629" s="217">
        <f t="shared" si="88"/>
        <v>-2918</v>
      </c>
    </row>
    <row r="5630" spans="2:15" ht="22.95" hidden="1" customHeight="1" x14ac:dyDescent="0.2">
      <c r="B5630" s="228" t="s">
        <v>208</v>
      </c>
      <c r="I5630" s="23"/>
      <c r="J5630" s="23"/>
      <c r="O5630" s="217">
        <f t="shared" si="88"/>
        <v>-2918</v>
      </c>
    </row>
    <row r="5631" spans="2:15" ht="22.95" hidden="1" customHeight="1" x14ac:dyDescent="0.2">
      <c r="B5631" s="228" t="s">
        <v>208</v>
      </c>
      <c r="I5631" s="23"/>
      <c r="J5631" s="23"/>
      <c r="O5631" s="217">
        <f t="shared" si="88"/>
        <v>-2918</v>
      </c>
    </row>
    <row r="5632" spans="2:15" ht="22.95" hidden="1" customHeight="1" x14ac:dyDescent="0.2">
      <c r="B5632" s="228" t="s">
        <v>208</v>
      </c>
      <c r="I5632" s="23"/>
      <c r="J5632" s="23"/>
      <c r="O5632" s="217">
        <f t="shared" si="88"/>
        <v>-2918</v>
      </c>
    </row>
    <row r="5633" spans="2:15" ht="22.95" hidden="1" customHeight="1" x14ac:dyDescent="0.2">
      <c r="B5633" s="228" t="s">
        <v>208</v>
      </c>
      <c r="I5633" s="23"/>
      <c r="J5633" s="23"/>
      <c r="O5633" s="217">
        <f t="shared" si="88"/>
        <v>-2918</v>
      </c>
    </row>
    <row r="5634" spans="2:15" ht="22.95" hidden="1" customHeight="1" x14ac:dyDescent="0.2">
      <c r="B5634" s="228" t="s">
        <v>208</v>
      </c>
      <c r="I5634" s="23"/>
      <c r="J5634" s="23"/>
      <c r="O5634" s="217">
        <f t="shared" si="88"/>
        <v>-2918</v>
      </c>
    </row>
    <row r="5635" spans="2:15" ht="22.95" hidden="1" customHeight="1" x14ac:dyDescent="0.2">
      <c r="B5635" s="228" t="s">
        <v>208</v>
      </c>
      <c r="I5635" s="23"/>
      <c r="J5635" s="23"/>
      <c r="O5635" s="217">
        <f t="shared" si="88"/>
        <v>-2918</v>
      </c>
    </row>
    <row r="5636" spans="2:15" ht="22.95" hidden="1" customHeight="1" x14ac:dyDescent="0.2">
      <c r="B5636" s="228" t="s">
        <v>208</v>
      </c>
      <c r="I5636" s="23"/>
      <c r="J5636" s="23"/>
      <c r="O5636" s="217">
        <f t="shared" si="88"/>
        <v>-2918</v>
      </c>
    </row>
    <row r="5637" spans="2:15" ht="22.95" hidden="1" customHeight="1" x14ac:dyDescent="0.2">
      <c r="B5637" s="228" t="s">
        <v>208</v>
      </c>
      <c r="I5637" s="23"/>
      <c r="J5637" s="23"/>
      <c r="O5637" s="217">
        <f t="shared" si="88"/>
        <v>-2918</v>
      </c>
    </row>
    <row r="5638" spans="2:15" ht="22.95" hidden="1" customHeight="1" x14ac:dyDescent="0.2">
      <c r="B5638" s="228" t="s">
        <v>208</v>
      </c>
      <c r="I5638" s="23"/>
      <c r="J5638" s="23"/>
      <c r="O5638" s="217">
        <f t="shared" si="88"/>
        <v>-2918</v>
      </c>
    </row>
    <row r="5639" spans="2:15" ht="22.95" hidden="1" customHeight="1" x14ac:dyDescent="0.2">
      <c r="B5639" s="228" t="s">
        <v>208</v>
      </c>
      <c r="I5639" s="23"/>
      <c r="J5639" s="23"/>
      <c r="O5639" s="217">
        <f t="shared" si="88"/>
        <v>-2918</v>
      </c>
    </row>
    <row r="5640" spans="2:15" ht="22.95" hidden="1" customHeight="1" x14ac:dyDescent="0.2">
      <c r="B5640" s="228" t="s">
        <v>208</v>
      </c>
      <c r="I5640" s="23"/>
      <c r="J5640" s="23"/>
      <c r="O5640" s="217">
        <f t="shared" si="88"/>
        <v>-2918</v>
      </c>
    </row>
    <row r="5641" spans="2:15" ht="22.95" hidden="1" customHeight="1" x14ac:dyDescent="0.2">
      <c r="B5641" s="228" t="s">
        <v>208</v>
      </c>
      <c r="I5641" s="23"/>
      <c r="J5641" s="23"/>
      <c r="O5641" s="217">
        <f t="shared" si="88"/>
        <v>-2918</v>
      </c>
    </row>
    <row r="5642" spans="2:15" ht="22.95" hidden="1" customHeight="1" x14ac:dyDescent="0.2">
      <c r="B5642" s="228" t="s">
        <v>208</v>
      </c>
      <c r="I5642" s="23"/>
      <c r="J5642" s="23"/>
      <c r="O5642" s="217">
        <f t="shared" si="88"/>
        <v>-2918</v>
      </c>
    </row>
    <row r="5643" spans="2:15" ht="22.95" hidden="1" customHeight="1" x14ac:dyDescent="0.2">
      <c r="B5643" s="228" t="s">
        <v>208</v>
      </c>
      <c r="I5643" s="23"/>
      <c r="J5643" s="23"/>
      <c r="O5643" s="217">
        <f t="shared" si="88"/>
        <v>-2918</v>
      </c>
    </row>
    <row r="5644" spans="2:15" ht="22.95" hidden="1" customHeight="1" x14ac:dyDescent="0.2">
      <c r="B5644" s="228" t="s">
        <v>208</v>
      </c>
      <c r="I5644" s="23"/>
      <c r="J5644" s="23"/>
      <c r="O5644" s="217">
        <f t="shared" si="88"/>
        <v>-2918</v>
      </c>
    </row>
    <row r="5645" spans="2:15" ht="22.95" hidden="1" customHeight="1" x14ac:dyDescent="0.2">
      <c r="B5645" s="228" t="s">
        <v>208</v>
      </c>
      <c r="I5645" s="23"/>
      <c r="J5645" s="23"/>
      <c r="O5645" s="217">
        <f t="shared" si="88"/>
        <v>-2918</v>
      </c>
    </row>
    <row r="5646" spans="2:15" ht="22.95" hidden="1" customHeight="1" x14ac:dyDescent="0.2">
      <c r="B5646" s="228" t="s">
        <v>208</v>
      </c>
      <c r="I5646" s="23"/>
      <c r="J5646" s="23"/>
      <c r="O5646" s="217">
        <f t="shared" si="88"/>
        <v>-2918</v>
      </c>
    </row>
    <row r="5647" spans="2:15" ht="22.95" hidden="1" customHeight="1" x14ac:dyDescent="0.2">
      <c r="B5647" s="228" t="s">
        <v>208</v>
      </c>
      <c r="I5647" s="23"/>
      <c r="J5647" s="23"/>
      <c r="O5647" s="217">
        <f t="shared" si="88"/>
        <v>-2918</v>
      </c>
    </row>
    <row r="5648" spans="2:15" ht="22.95" hidden="1" customHeight="1" x14ac:dyDescent="0.2">
      <c r="B5648" s="228" t="s">
        <v>208</v>
      </c>
      <c r="I5648" s="23"/>
      <c r="J5648" s="23"/>
      <c r="O5648" s="217">
        <f t="shared" si="88"/>
        <v>-2918</v>
      </c>
    </row>
    <row r="5649" spans="2:15" ht="22.95" hidden="1" customHeight="1" x14ac:dyDescent="0.2">
      <c r="B5649" s="228" t="s">
        <v>208</v>
      </c>
      <c r="I5649" s="23"/>
      <c r="J5649" s="23"/>
      <c r="O5649" s="217">
        <f t="shared" si="88"/>
        <v>-2918</v>
      </c>
    </row>
    <row r="5650" spans="2:15" ht="22.95" hidden="1" customHeight="1" x14ac:dyDescent="0.2">
      <c r="B5650" s="228" t="s">
        <v>208</v>
      </c>
      <c r="I5650" s="23"/>
      <c r="J5650" s="23"/>
      <c r="O5650" s="217">
        <f t="shared" si="88"/>
        <v>-2918</v>
      </c>
    </row>
    <row r="5651" spans="2:15" ht="22.95" hidden="1" customHeight="1" x14ac:dyDescent="0.2">
      <c r="B5651" s="228" t="s">
        <v>208</v>
      </c>
      <c r="I5651" s="23"/>
      <c r="J5651" s="23"/>
      <c r="O5651" s="217">
        <f t="shared" si="88"/>
        <v>-2918</v>
      </c>
    </row>
    <row r="5652" spans="2:15" ht="22.95" hidden="1" customHeight="1" x14ac:dyDescent="0.2">
      <c r="B5652" s="228" t="s">
        <v>208</v>
      </c>
      <c r="I5652" s="23"/>
      <c r="J5652" s="23"/>
      <c r="O5652" s="217">
        <f t="shared" si="88"/>
        <v>-2918</v>
      </c>
    </row>
    <row r="5653" spans="2:15" ht="22.95" hidden="1" customHeight="1" x14ac:dyDescent="0.2">
      <c r="B5653" s="228" t="s">
        <v>208</v>
      </c>
      <c r="I5653" s="23"/>
      <c r="J5653" s="23"/>
      <c r="O5653" s="217">
        <f t="shared" si="88"/>
        <v>-2918</v>
      </c>
    </row>
    <row r="5654" spans="2:15" ht="22.95" hidden="1" customHeight="1" x14ac:dyDescent="0.2">
      <c r="B5654" s="228" t="s">
        <v>208</v>
      </c>
      <c r="I5654" s="23"/>
      <c r="J5654" s="23"/>
      <c r="O5654" s="217">
        <f t="shared" si="88"/>
        <v>-2918</v>
      </c>
    </row>
    <row r="5655" spans="2:15" ht="22.95" hidden="1" customHeight="1" x14ac:dyDescent="0.2">
      <c r="B5655" s="228" t="s">
        <v>208</v>
      </c>
      <c r="I5655" s="23"/>
      <c r="J5655" s="23"/>
      <c r="O5655" s="217">
        <f t="shared" si="88"/>
        <v>-2918</v>
      </c>
    </row>
    <row r="5656" spans="2:15" ht="22.95" hidden="1" customHeight="1" x14ac:dyDescent="0.2">
      <c r="B5656" s="228" t="s">
        <v>208</v>
      </c>
      <c r="I5656" s="23"/>
      <c r="J5656" s="23"/>
      <c r="O5656" s="217">
        <f t="shared" si="88"/>
        <v>-2918</v>
      </c>
    </row>
    <row r="5657" spans="2:15" ht="22.95" hidden="1" customHeight="1" x14ac:dyDescent="0.2">
      <c r="B5657" s="228" t="s">
        <v>208</v>
      </c>
      <c r="I5657" s="23"/>
      <c r="J5657" s="23"/>
      <c r="O5657" s="217">
        <f t="shared" si="88"/>
        <v>-2918</v>
      </c>
    </row>
    <row r="5658" spans="2:15" ht="22.95" hidden="1" customHeight="1" x14ac:dyDescent="0.2">
      <c r="B5658" s="228" t="s">
        <v>208</v>
      </c>
      <c r="I5658" s="23"/>
      <c r="J5658" s="23"/>
      <c r="O5658" s="217">
        <f t="shared" si="88"/>
        <v>-2918</v>
      </c>
    </row>
    <row r="5659" spans="2:15" ht="22.95" hidden="1" customHeight="1" x14ac:dyDescent="0.2">
      <c r="B5659" s="228" t="s">
        <v>208</v>
      </c>
      <c r="I5659" s="23"/>
      <c r="J5659" s="23"/>
      <c r="O5659" s="217">
        <f t="shared" si="88"/>
        <v>-2918</v>
      </c>
    </row>
    <row r="5660" spans="2:15" ht="22.95" hidden="1" customHeight="1" x14ac:dyDescent="0.2">
      <c r="B5660" s="228" t="s">
        <v>208</v>
      </c>
      <c r="I5660" s="23"/>
      <c r="J5660" s="23"/>
      <c r="O5660" s="217">
        <f t="shared" si="88"/>
        <v>-2918</v>
      </c>
    </row>
    <row r="5661" spans="2:15" ht="22.95" hidden="1" customHeight="1" x14ac:dyDescent="0.2">
      <c r="B5661" s="228" t="s">
        <v>208</v>
      </c>
      <c r="I5661" s="23"/>
      <c r="J5661" s="23"/>
      <c r="O5661" s="217">
        <f t="shared" si="88"/>
        <v>-2918</v>
      </c>
    </row>
    <row r="5662" spans="2:15" ht="22.95" hidden="1" customHeight="1" x14ac:dyDescent="0.2">
      <c r="B5662" s="228" t="s">
        <v>208</v>
      </c>
      <c r="I5662" s="23"/>
      <c r="J5662" s="23"/>
      <c r="O5662" s="217">
        <f t="shared" si="88"/>
        <v>-2918</v>
      </c>
    </row>
    <row r="5663" spans="2:15" ht="22.95" hidden="1" customHeight="1" x14ac:dyDescent="0.2">
      <c r="B5663" s="228" t="s">
        <v>208</v>
      </c>
      <c r="I5663" s="23"/>
      <c r="J5663" s="23"/>
      <c r="O5663" s="217">
        <f t="shared" si="88"/>
        <v>-2918</v>
      </c>
    </row>
    <row r="5664" spans="2:15" ht="22.95" hidden="1" customHeight="1" x14ac:dyDescent="0.2">
      <c r="B5664" s="228" t="s">
        <v>208</v>
      </c>
      <c r="I5664" s="23"/>
      <c r="J5664" s="23"/>
      <c r="O5664" s="217">
        <f t="shared" si="88"/>
        <v>-2918</v>
      </c>
    </row>
    <row r="5665" spans="2:15" ht="22.95" hidden="1" customHeight="1" x14ac:dyDescent="0.2">
      <c r="B5665" s="228" t="s">
        <v>208</v>
      </c>
      <c r="I5665" s="23"/>
      <c r="J5665" s="23"/>
      <c r="O5665" s="217">
        <f t="shared" si="88"/>
        <v>-2918</v>
      </c>
    </row>
    <row r="5666" spans="2:15" ht="22.95" hidden="1" customHeight="1" x14ac:dyDescent="0.2">
      <c r="B5666" s="228" t="s">
        <v>208</v>
      </c>
      <c r="I5666" s="23"/>
      <c r="J5666" s="23"/>
      <c r="O5666" s="217">
        <f t="shared" si="88"/>
        <v>-2918</v>
      </c>
    </row>
    <row r="5667" spans="2:15" ht="22.95" hidden="1" customHeight="1" x14ac:dyDescent="0.2">
      <c r="B5667" s="228" t="s">
        <v>208</v>
      </c>
      <c r="I5667" s="23"/>
      <c r="J5667" s="23"/>
      <c r="O5667" s="217">
        <f t="shared" ref="O5667:O5730" si="89">O5666+M5667-N5667</f>
        <v>-2918</v>
      </c>
    </row>
    <row r="5668" spans="2:15" ht="22.95" hidden="1" customHeight="1" x14ac:dyDescent="0.2">
      <c r="B5668" s="228" t="s">
        <v>208</v>
      </c>
      <c r="I5668" s="23"/>
      <c r="J5668" s="23"/>
      <c r="O5668" s="217">
        <f t="shared" si="89"/>
        <v>-2918</v>
      </c>
    </row>
    <row r="5669" spans="2:15" ht="22.95" hidden="1" customHeight="1" x14ac:dyDescent="0.2">
      <c r="B5669" s="228" t="s">
        <v>208</v>
      </c>
      <c r="I5669" s="23"/>
      <c r="J5669" s="23"/>
      <c r="O5669" s="217">
        <f t="shared" si="89"/>
        <v>-2918</v>
      </c>
    </row>
    <row r="5670" spans="2:15" ht="22.95" hidden="1" customHeight="1" x14ac:dyDescent="0.2">
      <c r="B5670" s="228" t="s">
        <v>208</v>
      </c>
      <c r="I5670" s="23"/>
      <c r="J5670" s="23"/>
      <c r="O5670" s="217">
        <f t="shared" si="89"/>
        <v>-2918</v>
      </c>
    </row>
    <row r="5671" spans="2:15" ht="22.95" hidden="1" customHeight="1" x14ac:dyDescent="0.2">
      <c r="B5671" s="228" t="s">
        <v>208</v>
      </c>
      <c r="I5671" s="23"/>
      <c r="J5671" s="23"/>
      <c r="O5671" s="217">
        <f t="shared" si="89"/>
        <v>-2918</v>
      </c>
    </row>
    <row r="5672" spans="2:15" ht="22.95" hidden="1" customHeight="1" x14ac:dyDescent="0.2">
      <c r="B5672" s="228" t="s">
        <v>208</v>
      </c>
      <c r="I5672" s="23"/>
      <c r="J5672" s="23"/>
      <c r="O5672" s="217">
        <f t="shared" si="89"/>
        <v>-2918</v>
      </c>
    </row>
    <row r="5673" spans="2:15" ht="22.95" hidden="1" customHeight="1" x14ac:dyDescent="0.2">
      <c r="B5673" s="228" t="s">
        <v>208</v>
      </c>
      <c r="I5673" s="23"/>
      <c r="J5673" s="23"/>
      <c r="O5673" s="217">
        <f t="shared" si="89"/>
        <v>-2918</v>
      </c>
    </row>
    <row r="5674" spans="2:15" ht="22.95" hidden="1" customHeight="1" x14ac:dyDescent="0.2">
      <c r="B5674" s="228" t="s">
        <v>208</v>
      </c>
      <c r="I5674" s="23"/>
      <c r="J5674" s="23"/>
      <c r="O5674" s="217">
        <f t="shared" si="89"/>
        <v>-2918</v>
      </c>
    </row>
    <row r="5675" spans="2:15" ht="22.95" hidden="1" customHeight="1" x14ac:dyDescent="0.2">
      <c r="B5675" s="228" t="s">
        <v>208</v>
      </c>
      <c r="I5675" s="23"/>
      <c r="J5675" s="23"/>
      <c r="O5675" s="217">
        <f t="shared" si="89"/>
        <v>-2918</v>
      </c>
    </row>
    <row r="5676" spans="2:15" ht="22.95" hidden="1" customHeight="1" x14ac:dyDescent="0.2">
      <c r="B5676" s="228" t="s">
        <v>208</v>
      </c>
      <c r="I5676" s="23"/>
      <c r="J5676" s="23"/>
      <c r="O5676" s="217">
        <f t="shared" si="89"/>
        <v>-2918</v>
      </c>
    </row>
    <row r="5677" spans="2:15" ht="22.95" hidden="1" customHeight="1" x14ac:dyDescent="0.2">
      <c r="B5677" s="228" t="s">
        <v>208</v>
      </c>
      <c r="I5677" s="23"/>
      <c r="J5677" s="23"/>
      <c r="O5677" s="217">
        <f t="shared" si="89"/>
        <v>-2918</v>
      </c>
    </row>
    <row r="5678" spans="2:15" ht="22.95" hidden="1" customHeight="1" x14ac:dyDescent="0.2">
      <c r="B5678" s="228" t="s">
        <v>208</v>
      </c>
      <c r="I5678" s="23"/>
      <c r="J5678" s="23"/>
      <c r="O5678" s="217">
        <f t="shared" si="89"/>
        <v>-2918</v>
      </c>
    </row>
    <row r="5679" spans="2:15" ht="22.95" hidden="1" customHeight="1" x14ac:dyDescent="0.2">
      <c r="B5679" s="228" t="s">
        <v>208</v>
      </c>
      <c r="I5679" s="23"/>
      <c r="J5679" s="23"/>
      <c r="O5679" s="217">
        <f t="shared" si="89"/>
        <v>-2918</v>
      </c>
    </row>
    <row r="5680" spans="2:15" ht="22.95" hidden="1" customHeight="1" x14ac:dyDescent="0.2">
      <c r="B5680" s="228" t="s">
        <v>208</v>
      </c>
      <c r="I5680" s="23"/>
      <c r="J5680" s="23"/>
      <c r="O5680" s="217">
        <f t="shared" si="89"/>
        <v>-2918</v>
      </c>
    </row>
    <row r="5681" spans="2:15" ht="22.95" hidden="1" customHeight="1" x14ac:dyDescent="0.2">
      <c r="B5681" s="228" t="s">
        <v>208</v>
      </c>
      <c r="I5681" s="23"/>
      <c r="J5681" s="23"/>
      <c r="O5681" s="217">
        <f t="shared" si="89"/>
        <v>-2918</v>
      </c>
    </row>
    <row r="5682" spans="2:15" ht="22.95" hidden="1" customHeight="1" x14ac:dyDescent="0.2">
      <c r="B5682" s="228" t="s">
        <v>208</v>
      </c>
      <c r="I5682" s="23"/>
      <c r="J5682" s="23"/>
      <c r="O5682" s="217">
        <f t="shared" si="89"/>
        <v>-2918</v>
      </c>
    </row>
    <row r="5683" spans="2:15" ht="22.95" hidden="1" customHeight="1" x14ac:dyDescent="0.2">
      <c r="B5683" s="228" t="s">
        <v>208</v>
      </c>
      <c r="I5683" s="23"/>
      <c r="J5683" s="23"/>
      <c r="O5683" s="217">
        <f t="shared" si="89"/>
        <v>-2918</v>
      </c>
    </row>
    <row r="5684" spans="2:15" ht="22.95" hidden="1" customHeight="1" x14ac:dyDescent="0.2">
      <c r="B5684" s="228" t="s">
        <v>208</v>
      </c>
      <c r="I5684" s="23"/>
      <c r="J5684" s="23"/>
      <c r="O5684" s="217">
        <f t="shared" si="89"/>
        <v>-2918</v>
      </c>
    </row>
    <row r="5685" spans="2:15" ht="22.95" hidden="1" customHeight="1" x14ac:dyDescent="0.2">
      <c r="B5685" s="228" t="s">
        <v>208</v>
      </c>
      <c r="I5685" s="23"/>
      <c r="J5685" s="23"/>
      <c r="O5685" s="217">
        <f t="shared" si="89"/>
        <v>-2918</v>
      </c>
    </row>
    <row r="5686" spans="2:15" ht="22.95" hidden="1" customHeight="1" x14ac:dyDescent="0.2">
      <c r="B5686" s="228" t="s">
        <v>208</v>
      </c>
      <c r="I5686" s="23"/>
      <c r="J5686" s="23"/>
      <c r="O5686" s="217">
        <f t="shared" si="89"/>
        <v>-2918</v>
      </c>
    </row>
    <row r="5687" spans="2:15" ht="22.95" hidden="1" customHeight="1" x14ac:dyDescent="0.2">
      <c r="B5687" s="228" t="s">
        <v>208</v>
      </c>
      <c r="I5687" s="23"/>
      <c r="J5687" s="23"/>
      <c r="O5687" s="217">
        <f t="shared" si="89"/>
        <v>-2918</v>
      </c>
    </row>
    <row r="5688" spans="2:15" ht="22.95" hidden="1" customHeight="1" x14ac:dyDescent="0.2">
      <c r="B5688" s="228" t="s">
        <v>208</v>
      </c>
      <c r="I5688" s="23"/>
      <c r="J5688" s="23"/>
      <c r="O5688" s="217">
        <f t="shared" si="89"/>
        <v>-2918</v>
      </c>
    </row>
    <row r="5689" spans="2:15" ht="22.95" hidden="1" customHeight="1" x14ac:dyDescent="0.2">
      <c r="B5689" s="228" t="s">
        <v>208</v>
      </c>
      <c r="I5689" s="23"/>
      <c r="J5689" s="23"/>
      <c r="O5689" s="217">
        <f t="shared" si="89"/>
        <v>-2918</v>
      </c>
    </row>
    <row r="5690" spans="2:15" ht="22.95" hidden="1" customHeight="1" x14ac:dyDescent="0.2">
      <c r="B5690" s="228" t="s">
        <v>208</v>
      </c>
      <c r="I5690" s="23"/>
      <c r="J5690" s="23"/>
      <c r="O5690" s="217">
        <f t="shared" si="89"/>
        <v>-2918</v>
      </c>
    </row>
    <row r="5691" spans="2:15" ht="22.95" hidden="1" customHeight="1" x14ac:dyDescent="0.2">
      <c r="B5691" s="228" t="s">
        <v>208</v>
      </c>
      <c r="I5691" s="23"/>
      <c r="J5691" s="23"/>
      <c r="O5691" s="217">
        <f t="shared" si="89"/>
        <v>-2918</v>
      </c>
    </row>
    <row r="5692" spans="2:15" ht="22.95" hidden="1" customHeight="1" x14ac:dyDescent="0.2">
      <c r="B5692" s="228" t="s">
        <v>208</v>
      </c>
      <c r="I5692" s="23"/>
      <c r="J5692" s="23"/>
      <c r="O5692" s="217">
        <f t="shared" si="89"/>
        <v>-2918</v>
      </c>
    </row>
    <row r="5693" spans="2:15" ht="22.95" hidden="1" customHeight="1" x14ac:dyDescent="0.2">
      <c r="B5693" s="228" t="s">
        <v>208</v>
      </c>
      <c r="I5693" s="23"/>
      <c r="J5693" s="23"/>
      <c r="O5693" s="217">
        <f t="shared" si="89"/>
        <v>-2918</v>
      </c>
    </row>
    <row r="5694" spans="2:15" ht="22.95" hidden="1" customHeight="1" x14ac:dyDescent="0.2">
      <c r="B5694" s="228" t="s">
        <v>208</v>
      </c>
      <c r="I5694" s="23"/>
      <c r="J5694" s="23"/>
      <c r="O5694" s="217">
        <f t="shared" si="89"/>
        <v>-2918</v>
      </c>
    </row>
    <row r="5695" spans="2:15" ht="22.95" hidden="1" customHeight="1" x14ac:dyDescent="0.2">
      <c r="B5695" s="228" t="s">
        <v>208</v>
      </c>
      <c r="I5695" s="23"/>
      <c r="J5695" s="23"/>
      <c r="O5695" s="217">
        <f t="shared" si="89"/>
        <v>-2918</v>
      </c>
    </row>
    <row r="5696" spans="2:15" ht="22.95" hidden="1" customHeight="1" x14ac:dyDescent="0.2">
      <c r="B5696" s="228" t="s">
        <v>208</v>
      </c>
      <c r="I5696" s="23"/>
      <c r="J5696" s="23"/>
      <c r="O5696" s="217">
        <f t="shared" si="89"/>
        <v>-2918</v>
      </c>
    </row>
    <row r="5697" spans="2:15" ht="22.95" hidden="1" customHeight="1" x14ac:dyDescent="0.2">
      <c r="B5697" s="228" t="s">
        <v>208</v>
      </c>
      <c r="I5697" s="23"/>
      <c r="J5697" s="23"/>
      <c r="O5697" s="217">
        <f t="shared" si="89"/>
        <v>-2918</v>
      </c>
    </row>
    <row r="5698" spans="2:15" ht="22.95" hidden="1" customHeight="1" x14ac:dyDescent="0.2">
      <c r="B5698" s="228" t="s">
        <v>208</v>
      </c>
      <c r="I5698" s="23"/>
      <c r="J5698" s="23"/>
      <c r="O5698" s="217">
        <f t="shared" si="89"/>
        <v>-2918</v>
      </c>
    </row>
    <row r="5699" spans="2:15" ht="22.95" hidden="1" customHeight="1" x14ac:dyDescent="0.2">
      <c r="B5699" s="228" t="s">
        <v>208</v>
      </c>
      <c r="I5699" s="23"/>
      <c r="J5699" s="23"/>
      <c r="O5699" s="217">
        <f t="shared" si="89"/>
        <v>-2918</v>
      </c>
    </row>
    <row r="5700" spans="2:15" ht="22.95" hidden="1" customHeight="1" x14ac:dyDescent="0.2">
      <c r="B5700" s="228" t="s">
        <v>208</v>
      </c>
      <c r="I5700" s="23"/>
      <c r="J5700" s="23"/>
      <c r="O5700" s="217">
        <f t="shared" si="89"/>
        <v>-2918</v>
      </c>
    </row>
    <row r="5701" spans="2:15" ht="22.95" hidden="1" customHeight="1" x14ac:dyDescent="0.2">
      <c r="B5701" s="228" t="s">
        <v>208</v>
      </c>
      <c r="I5701" s="23"/>
      <c r="J5701" s="23"/>
      <c r="O5701" s="217">
        <f t="shared" si="89"/>
        <v>-2918</v>
      </c>
    </row>
    <row r="5702" spans="2:15" ht="22.95" hidden="1" customHeight="1" x14ac:dyDescent="0.2">
      <c r="B5702" s="228" t="s">
        <v>208</v>
      </c>
      <c r="I5702" s="23"/>
      <c r="J5702" s="23"/>
      <c r="O5702" s="217">
        <f t="shared" si="89"/>
        <v>-2918</v>
      </c>
    </row>
    <row r="5703" spans="2:15" ht="22.95" hidden="1" customHeight="1" x14ac:dyDescent="0.2">
      <c r="B5703" s="228" t="s">
        <v>208</v>
      </c>
      <c r="I5703" s="23"/>
      <c r="J5703" s="23"/>
      <c r="O5703" s="217">
        <f t="shared" si="89"/>
        <v>-2918</v>
      </c>
    </row>
    <row r="5704" spans="2:15" ht="22.95" hidden="1" customHeight="1" x14ac:dyDescent="0.2">
      <c r="B5704" s="228" t="s">
        <v>208</v>
      </c>
      <c r="I5704" s="23"/>
      <c r="J5704" s="23"/>
      <c r="O5704" s="217">
        <f t="shared" si="89"/>
        <v>-2918</v>
      </c>
    </row>
    <row r="5705" spans="2:15" ht="22.95" hidden="1" customHeight="1" x14ac:dyDescent="0.2">
      <c r="B5705" s="228" t="s">
        <v>208</v>
      </c>
      <c r="I5705" s="23"/>
      <c r="J5705" s="23"/>
      <c r="O5705" s="217">
        <f t="shared" si="89"/>
        <v>-2918</v>
      </c>
    </row>
    <row r="5706" spans="2:15" ht="22.95" hidden="1" customHeight="1" x14ac:dyDescent="0.2">
      <c r="B5706" s="228" t="s">
        <v>208</v>
      </c>
      <c r="I5706" s="23"/>
      <c r="J5706" s="23"/>
      <c r="O5706" s="217">
        <f t="shared" si="89"/>
        <v>-2918</v>
      </c>
    </row>
    <row r="5707" spans="2:15" ht="22.95" hidden="1" customHeight="1" x14ac:dyDescent="0.2">
      <c r="B5707" s="228" t="s">
        <v>208</v>
      </c>
      <c r="I5707" s="23"/>
      <c r="J5707" s="23"/>
      <c r="O5707" s="217">
        <f t="shared" si="89"/>
        <v>-2918</v>
      </c>
    </row>
    <row r="5708" spans="2:15" ht="22.95" hidden="1" customHeight="1" x14ac:dyDescent="0.2">
      <c r="B5708" s="228" t="s">
        <v>208</v>
      </c>
      <c r="I5708" s="23"/>
      <c r="J5708" s="23"/>
      <c r="O5708" s="217">
        <f t="shared" si="89"/>
        <v>-2918</v>
      </c>
    </row>
    <row r="5709" spans="2:15" ht="22.95" hidden="1" customHeight="1" x14ac:dyDescent="0.2">
      <c r="B5709" s="228" t="s">
        <v>208</v>
      </c>
      <c r="I5709" s="23"/>
      <c r="J5709" s="23"/>
      <c r="O5709" s="217">
        <f t="shared" si="89"/>
        <v>-2918</v>
      </c>
    </row>
    <row r="5710" spans="2:15" ht="22.95" hidden="1" customHeight="1" x14ac:dyDescent="0.2">
      <c r="B5710" s="228" t="s">
        <v>208</v>
      </c>
      <c r="I5710" s="23"/>
      <c r="J5710" s="23"/>
      <c r="O5710" s="217">
        <f t="shared" si="89"/>
        <v>-2918</v>
      </c>
    </row>
    <row r="5711" spans="2:15" ht="22.95" hidden="1" customHeight="1" x14ac:dyDescent="0.2">
      <c r="B5711" s="228" t="s">
        <v>208</v>
      </c>
      <c r="I5711" s="23"/>
      <c r="J5711" s="23"/>
      <c r="O5711" s="217">
        <f t="shared" si="89"/>
        <v>-2918</v>
      </c>
    </row>
    <row r="5712" spans="2:15" ht="22.95" hidden="1" customHeight="1" x14ac:dyDescent="0.2">
      <c r="B5712" s="228" t="s">
        <v>208</v>
      </c>
      <c r="I5712" s="23"/>
      <c r="J5712" s="23"/>
      <c r="O5712" s="217">
        <f t="shared" si="89"/>
        <v>-2918</v>
      </c>
    </row>
    <row r="5713" spans="2:15" ht="22.95" hidden="1" customHeight="1" x14ac:dyDescent="0.2">
      <c r="B5713" s="228" t="s">
        <v>208</v>
      </c>
      <c r="I5713" s="23"/>
      <c r="J5713" s="23"/>
      <c r="O5713" s="217">
        <f t="shared" si="89"/>
        <v>-2918</v>
      </c>
    </row>
    <row r="5714" spans="2:15" ht="22.95" hidden="1" customHeight="1" x14ac:dyDescent="0.2">
      <c r="B5714" s="228" t="s">
        <v>208</v>
      </c>
      <c r="I5714" s="23"/>
      <c r="J5714" s="23"/>
      <c r="O5714" s="217">
        <f t="shared" si="89"/>
        <v>-2918</v>
      </c>
    </row>
    <row r="5715" spans="2:15" ht="22.95" hidden="1" customHeight="1" x14ac:dyDescent="0.2">
      <c r="B5715" s="228" t="s">
        <v>208</v>
      </c>
      <c r="I5715" s="23"/>
      <c r="J5715" s="23"/>
      <c r="O5715" s="217">
        <f t="shared" si="89"/>
        <v>-2918</v>
      </c>
    </row>
    <row r="5716" spans="2:15" ht="22.95" hidden="1" customHeight="1" x14ac:dyDescent="0.2">
      <c r="B5716" s="228" t="s">
        <v>208</v>
      </c>
      <c r="I5716" s="23"/>
      <c r="J5716" s="23"/>
      <c r="O5716" s="217">
        <f t="shared" si="89"/>
        <v>-2918</v>
      </c>
    </row>
    <row r="5717" spans="2:15" ht="22.95" hidden="1" customHeight="1" x14ac:dyDescent="0.2">
      <c r="B5717" s="228" t="s">
        <v>208</v>
      </c>
      <c r="I5717" s="23"/>
      <c r="J5717" s="23"/>
      <c r="O5717" s="217">
        <f t="shared" si="89"/>
        <v>-2918</v>
      </c>
    </row>
    <row r="5718" spans="2:15" ht="22.95" hidden="1" customHeight="1" x14ac:dyDescent="0.2">
      <c r="B5718" s="228" t="s">
        <v>208</v>
      </c>
      <c r="I5718" s="23"/>
      <c r="J5718" s="23"/>
      <c r="O5718" s="217">
        <f t="shared" si="89"/>
        <v>-2918</v>
      </c>
    </row>
    <row r="5719" spans="2:15" ht="22.95" hidden="1" customHeight="1" x14ac:dyDescent="0.2">
      <c r="B5719" s="228" t="s">
        <v>208</v>
      </c>
      <c r="I5719" s="23"/>
      <c r="J5719" s="23"/>
      <c r="O5719" s="217">
        <f t="shared" si="89"/>
        <v>-2918</v>
      </c>
    </row>
    <row r="5720" spans="2:15" ht="22.95" hidden="1" customHeight="1" x14ac:dyDescent="0.2">
      <c r="B5720" s="228" t="s">
        <v>208</v>
      </c>
      <c r="I5720" s="23"/>
      <c r="J5720" s="23"/>
      <c r="O5720" s="217">
        <f t="shared" si="89"/>
        <v>-2918</v>
      </c>
    </row>
    <row r="5721" spans="2:15" ht="22.95" hidden="1" customHeight="1" x14ac:dyDescent="0.2">
      <c r="B5721" s="228" t="s">
        <v>208</v>
      </c>
      <c r="I5721" s="23"/>
      <c r="J5721" s="23"/>
      <c r="O5721" s="217">
        <f t="shared" si="89"/>
        <v>-2918</v>
      </c>
    </row>
    <row r="5722" spans="2:15" ht="22.95" hidden="1" customHeight="1" x14ac:dyDescent="0.2">
      <c r="B5722" s="228" t="s">
        <v>208</v>
      </c>
      <c r="I5722" s="23"/>
      <c r="J5722" s="23"/>
      <c r="O5722" s="217">
        <f t="shared" si="89"/>
        <v>-2918</v>
      </c>
    </row>
    <row r="5723" spans="2:15" ht="22.95" hidden="1" customHeight="1" x14ac:dyDescent="0.2">
      <c r="B5723" s="228" t="s">
        <v>208</v>
      </c>
      <c r="I5723" s="23"/>
      <c r="J5723" s="23"/>
      <c r="O5723" s="217">
        <f t="shared" si="89"/>
        <v>-2918</v>
      </c>
    </row>
    <row r="5724" spans="2:15" ht="22.95" hidden="1" customHeight="1" x14ac:dyDescent="0.2">
      <c r="B5724" s="228" t="s">
        <v>208</v>
      </c>
      <c r="I5724" s="23"/>
      <c r="J5724" s="23"/>
      <c r="O5724" s="217">
        <f t="shared" si="89"/>
        <v>-2918</v>
      </c>
    </row>
    <row r="5725" spans="2:15" ht="22.95" hidden="1" customHeight="1" x14ac:dyDescent="0.2">
      <c r="B5725" s="228" t="s">
        <v>208</v>
      </c>
      <c r="I5725" s="23"/>
      <c r="J5725" s="23"/>
      <c r="O5725" s="217">
        <f t="shared" si="89"/>
        <v>-2918</v>
      </c>
    </row>
    <row r="5726" spans="2:15" ht="22.95" hidden="1" customHeight="1" x14ac:dyDescent="0.2">
      <c r="B5726" s="228" t="s">
        <v>208</v>
      </c>
      <c r="I5726" s="23"/>
      <c r="J5726" s="23"/>
      <c r="O5726" s="217">
        <f t="shared" si="89"/>
        <v>-2918</v>
      </c>
    </row>
    <row r="5727" spans="2:15" ht="22.95" hidden="1" customHeight="1" x14ac:dyDescent="0.2">
      <c r="B5727" s="228" t="s">
        <v>208</v>
      </c>
      <c r="I5727" s="23"/>
      <c r="J5727" s="23"/>
      <c r="O5727" s="217">
        <f t="shared" si="89"/>
        <v>-2918</v>
      </c>
    </row>
    <row r="5728" spans="2:15" ht="22.95" hidden="1" customHeight="1" x14ac:dyDescent="0.2">
      <c r="B5728" s="228" t="s">
        <v>208</v>
      </c>
      <c r="I5728" s="23"/>
      <c r="J5728" s="23"/>
      <c r="O5728" s="217">
        <f t="shared" si="89"/>
        <v>-2918</v>
      </c>
    </row>
    <row r="5729" spans="2:15" ht="22.95" hidden="1" customHeight="1" x14ac:dyDescent="0.2">
      <c r="B5729" s="228" t="s">
        <v>208</v>
      </c>
      <c r="I5729" s="23"/>
      <c r="J5729" s="23"/>
      <c r="O5729" s="217">
        <f t="shared" si="89"/>
        <v>-2918</v>
      </c>
    </row>
    <row r="5730" spans="2:15" ht="22.95" hidden="1" customHeight="1" x14ac:dyDescent="0.2">
      <c r="B5730" s="228" t="s">
        <v>208</v>
      </c>
      <c r="I5730" s="23"/>
      <c r="J5730" s="23"/>
      <c r="O5730" s="217">
        <f t="shared" si="89"/>
        <v>-2918</v>
      </c>
    </row>
    <row r="5731" spans="2:15" ht="22.95" hidden="1" customHeight="1" x14ac:dyDescent="0.2">
      <c r="B5731" s="228" t="s">
        <v>208</v>
      </c>
      <c r="I5731" s="23"/>
      <c r="J5731" s="23"/>
      <c r="O5731" s="217">
        <f t="shared" ref="O5731:O5794" si="90">O5730+M5731-N5731</f>
        <v>-2918</v>
      </c>
    </row>
    <row r="5732" spans="2:15" ht="22.95" hidden="1" customHeight="1" x14ac:dyDescent="0.2">
      <c r="B5732" s="228" t="s">
        <v>208</v>
      </c>
      <c r="I5732" s="23"/>
      <c r="J5732" s="23"/>
      <c r="O5732" s="217">
        <f t="shared" si="90"/>
        <v>-2918</v>
      </c>
    </row>
    <row r="5733" spans="2:15" ht="22.95" hidden="1" customHeight="1" x14ac:dyDescent="0.2">
      <c r="B5733" s="228" t="s">
        <v>208</v>
      </c>
      <c r="I5733" s="23"/>
      <c r="J5733" s="23"/>
      <c r="O5733" s="217">
        <f t="shared" si="90"/>
        <v>-2918</v>
      </c>
    </row>
    <row r="5734" spans="2:15" ht="22.95" hidden="1" customHeight="1" x14ac:dyDescent="0.2">
      <c r="B5734" s="228" t="s">
        <v>208</v>
      </c>
      <c r="I5734" s="23"/>
      <c r="J5734" s="23"/>
      <c r="O5734" s="217">
        <f t="shared" si="90"/>
        <v>-2918</v>
      </c>
    </row>
    <row r="5735" spans="2:15" ht="22.95" hidden="1" customHeight="1" x14ac:dyDescent="0.2">
      <c r="B5735" s="228" t="s">
        <v>208</v>
      </c>
      <c r="I5735" s="23"/>
      <c r="J5735" s="23"/>
      <c r="O5735" s="217">
        <f t="shared" si="90"/>
        <v>-2918</v>
      </c>
    </row>
    <row r="5736" spans="2:15" ht="22.95" hidden="1" customHeight="1" x14ac:dyDescent="0.2">
      <c r="B5736" s="228" t="s">
        <v>208</v>
      </c>
      <c r="I5736" s="23"/>
      <c r="J5736" s="23"/>
      <c r="O5736" s="217">
        <f t="shared" si="90"/>
        <v>-2918</v>
      </c>
    </row>
    <row r="5737" spans="2:15" ht="22.95" hidden="1" customHeight="1" x14ac:dyDescent="0.2">
      <c r="B5737" s="228" t="s">
        <v>208</v>
      </c>
      <c r="I5737" s="23"/>
      <c r="J5737" s="23"/>
      <c r="O5737" s="217">
        <f t="shared" si="90"/>
        <v>-2918</v>
      </c>
    </row>
    <row r="5738" spans="2:15" ht="22.95" hidden="1" customHeight="1" x14ac:dyDescent="0.2">
      <c r="B5738" s="228" t="s">
        <v>208</v>
      </c>
      <c r="I5738" s="23"/>
      <c r="J5738" s="23"/>
      <c r="O5738" s="217">
        <f t="shared" si="90"/>
        <v>-2918</v>
      </c>
    </row>
    <row r="5739" spans="2:15" ht="22.95" hidden="1" customHeight="1" x14ac:dyDescent="0.2">
      <c r="B5739" s="228" t="s">
        <v>208</v>
      </c>
      <c r="I5739" s="23"/>
      <c r="J5739" s="23"/>
      <c r="O5739" s="217">
        <f t="shared" si="90"/>
        <v>-2918</v>
      </c>
    </row>
    <row r="5740" spans="2:15" ht="22.95" hidden="1" customHeight="1" x14ac:dyDescent="0.2">
      <c r="B5740" s="228" t="s">
        <v>208</v>
      </c>
      <c r="I5740" s="23"/>
      <c r="J5740" s="23"/>
      <c r="O5740" s="217">
        <f t="shared" si="90"/>
        <v>-2918</v>
      </c>
    </row>
    <row r="5741" spans="2:15" ht="22.95" hidden="1" customHeight="1" x14ac:dyDescent="0.2">
      <c r="B5741" s="228" t="s">
        <v>208</v>
      </c>
      <c r="I5741" s="23"/>
      <c r="J5741" s="23"/>
      <c r="O5741" s="217">
        <f t="shared" si="90"/>
        <v>-2918</v>
      </c>
    </row>
    <row r="5742" spans="2:15" ht="22.95" hidden="1" customHeight="1" x14ac:dyDescent="0.2">
      <c r="B5742" s="228" t="s">
        <v>208</v>
      </c>
      <c r="I5742" s="23"/>
      <c r="J5742" s="23"/>
      <c r="O5742" s="217">
        <f t="shared" si="90"/>
        <v>-2918</v>
      </c>
    </row>
    <row r="5743" spans="2:15" ht="22.95" hidden="1" customHeight="1" x14ac:dyDescent="0.2">
      <c r="B5743" s="228" t="s">
        <v>208</v>
      </c>
      <c r="I5743" s="23"/>
      <c r="J5743" s="23"/>
      <c r="O5743" s="217">
        <f t="shared" si="90"/>
        <v>-2918</v>
      </c>
    </row>
    <row r="5744" spans="2:15" ht="22.95" hidden="1" customHeight="1" x14ac:dyDescent="0.2">
      <c r="B5744" s="228" t="s">
        <v>208</v>
      </c>
      <c r="I5744" s="23"/>
      <c r="J5744" s="23"/>
      <c r="O5744" s="217">
        <f t="shared" si="90"/>
        <v>-2918</v>
      </c>
    </row>
    <row r="5745" spans="2:15" ht="22.95" hidden="1" customHeight="1" x14ac:dyDescent="0.2">
      <c r="B5745" s="228" t="s">
        <v>208</v>
      </c>
      <c r="I5745" s="23"/>
      <c r="J5745" s="23"/>
      <c r="O5745" s="217">
        <f t="shared" si="90"/>
        <v>-2918</v>
      </c>
    </row>
    <row r="5746" spans="2:15" ht="22.95" hidden="1" customHeight="1" x14ac:dyDescent="0.2">
      <c r="B5746" s="228" t="s">
        <v>208</v>
      </c>
      <c r="I5746" s="23"/>
      <c r="J5746" s="23"/>
      <c r="O5746" s="217">
        <f t="shared" si="90"/>
        <v>-2918</v>
      </c>
    </row>
    <row r="5747" spans="2:15" ht="22.95" hidden="1" customHeight="1" x14ac:dyDescent="0.2">
      <c r="B5747" s="228" t="s">
        <v>208</v>
      </c>
      <c r="I5747" s="23"/>
      <c r="J5747" s="23"/>
      <c r="O5747" s="217">
        <f t="shared" si="90"/>
        <v>-2918</v>
      </c>
    </row>
    <row r="5748" spans="2:15" ht="22.95" hidden="1" customHeight="1" x14ac:dyDescent="0.2">
      <c r="B5748" s="228" t="s">
        <v>208</v>
      </c>
      <c r="I5748" s="23"/>
      <c r="J5748" s="23"/>
      <c r="O5748" s="217">
        <f t="shared" si="90"/>
        <v>-2918</v>
      </c>
    </row>
    <row r="5749" spans="2:15" ht="22.95" hidden="1" customHeight="1" x14ac:dyDescent="0.2">
      <c r="B5749" s="228" t="s">
        <v>208</v>
      </c>
      <c r="I5749" s="23"/>
      <c r="J5749" s="23"/>
      <c r="O5749" s="217">
        <f t="shared" si="90"/>
        <v>-2918</v>
      </c>
    </row>
    <row r="5750" spans="2:15" ht="22.95" hidden="1" customHeight="1" x14ac:dyDescent="0.2">
      <c r="B5750" s="228" t="s">
        <v>208</v>
      </c>
      <c r="I5750" s="23"/>
      <c r="J5750" s="23"/>
      <c r="O5750" s="217">
        <f t="shared" si="90"/>
        <v>-2918</v>
      </c>
    </row>
    <row r="5751" spans="2:15" ht="22.95" hidden="1" customHeight="1" x14ac:dyDescent="0.2">
      <c r="B5751" s="228" t="s">
        <v>208</v>
      </c>
      <c r="I5751" s="23"/>
      <c r="J5751" s="23"/>
      <c r="O5751" s="217">
        <f t="shared" si="90"/>
        <v>-2918</v>
      </c>
    </row>
    <row r="5752" spans="2:15" ht="22.95" hidden="1" customHeight="1" x14ac:dyDescent="0.2">
      <c r="B5752" s="228" t="s">
        <v>208</v>
      </c>
      <c r="I5752" s="23"/>
      <c r="J5752" s="23"/>
      <c r="O5752" s="217">
        <f t="shared" si="90"/>
        <v>-2918</v>
      </c>
    </row>
    <row r="5753" spans="2:15" ht="22.95" hidden="1" customHeight="1" x14ac:dyDescent="0.2">
      <c r="B5753" s="228" t="s">
        <v>208</v>
      </c>
      <c r="I5753" s="23"/>
      <c r="J5753" s="23"/>
      <c r="O5753" s="217">
        <f t="shared" si="90"/>
        <v>-2918</v>
      </c>
    </row>
    <row r="5754" spans="2:15" ht="22.95" hidden="1" customHeight="1" x14ac:dyDescent="0.2">
      <c r="B5754" s="228" t="s">
        <v>208</v>
      </c>
      <c r="I5754" s="23"/>
      <c r="J5754" s="23"/>
      <c r="O5754" s="217">
        <f t="shared" si="90"/>
        <v>-2918</v>
      </c>
    </row>
    <row r="5755" spans="2:15" ht="22.95" hidden="1" customHeight="1" x14ac:dyDescent="0.2">
      <c r="B5755" s="228" t="s">
        <v>208</v>
      </c>
      <c r="I5755" s="23"/>
      <c r="J5755" s="23"/>
      <c r="O5755" s="217">
        <f t="shared" si="90"/>
        <v>-2918</v>
      </c>
    </row>
    <row r="5756" spans="2:15" ht="22.95" hidden="1" customHeight="1" x14ac:dyDescent="0.2">
      <c r="B5756" s="228" t="s">
        <v>208</v>
      </c>
      <c r="I5756" s="23"/>
      <c r="J5756" s="23"/>
      <c r="O5756" s="217">
        <f t="shared" si="90"/>
        <v>-2918</v>
      </c>
    </row>
    <row r="5757" spans="2:15" ht="22.95" hidden="1" customHeight="1" x14ac:dyDescent="0.2">
      <c r="B5757" s="228" t="s">
        <v>208</v>
      </c>
      <c r="I5757" s="23"/>
      <c r="J5757" s="23"/>
      <c r="O5757" s="217">
        <f t="shared" si="90"/>
        <v>-2918</v>
      </c>
    </row>
    <row r="5758" spans="2:15" ht="22.95" hidden="1" customHeight="1" x14ac:dyDescent="0.2">
      <c r="B5758" s="228" t="s">
        <v>208</v>
      </c>
      <c r="I5758" s="23"/>
      <c r="J5758" s="23"/>
      <c r="O5758" s="217">
        <f t="shared" si="90"/>
        <v>-2918</v>
      </c>
    </row>
    <row r="5759" spans="2:15" ht="22.95" hidden="1" customHeight="1" x14ac:dyDescent="0.2">
      <c r="B5759" s="228" t="s">
        <v>208</v>
      </c>
      <c r="I5759" s="23"/>
      <c r="J5759" s="23"/>
      <c r="O5759" s="217">
        <f t="shared" si="90"/>
        <v>-2918</v>
      </c>
    </row>
    <row r="5760" spans="2:15" ht="22.95" hidden="1" customHeight="1" x14ac:dyDescent="0.2">
      <c r="B5760" s="228" t="s">
        <v>208</v>
      </c>
      <c r="I5760" s="23"/>
      <c r="J5760" s="23"/>
      <c r="O5760" s="217">
        <f t="shared" si="90"/>
        <v>-2918</v>
      </c>
    </row>
    <row r="5761" spans="2:15" ht="22.95" hidden="1" customHeight="1" x14ac:dyDescent="0.2">
      <c r="B5761" s="228" t="s">
        <v>208</v>
      </c>
      <c r="I5761" s="23"/>
      <c r="J5761" s="23"/>
      <c r="O5761" s="217">
        <f t="shared" si="90"/>
        <v>-2918</v>
      </c>
    </row>
    <row r="5762" spans="2:15" ht="22.95" hidden="1" customHeight="1" x14ac:dyDescent="0.2">
      <c r="B5762" s="228" t="s">
        <v>208</v>
      </c>
      <c r="I5762" s="23"/>
      <c r="J5762" s="23"/>
      <c r="O5762" s="217">
        <f t="shared" si="90"/>
        <v>-2918</v>
      </c>
    </row>
    <row r="5763" spans="2:15" ht="22.95" hidden="1" customHeight="1" x14ac:dyDescent="0.2">
      <c r="B5763" s="228" t="s">
        <v>208</v>
      </c>
      <c r="I5763" s="23"/>
      <c r="J5763" s="23"/>
      <c r="O5763" s="217">
        <f t="shared" si="90"/>
        <v>-2918</v>
      </c>
    </row>
    <row r="5764" spans="2:15" ht="22.95" hidden="1" customHeight="1" x14ac:dyDescent="0.2">
      <c r="B5764" s="228" t="s">
        <v>208</v>
      </c>
      <c r="I5764" s="23"/>
      <c r="J5764" s="23"/>
      <c r="O5764" s="217">
        <f t="shared" si="90"/>
        <v>-2918</v>
      </c>
    </row>
    <row r="5765" spans="2:15" ht="22.95" hidden="1" customHeight="1" x14ac:dyDescent="0.2">
      <c r="B5765" s="228" t="s">
        <v>208</v>
      </c>
      <c r="I5765" s="23"/>
      <c r="J5765" s="23"/>
      <c r="O5765" s="217">
        <f t="shared" si="90"/>
        <v>-2918</v>
      </c>
    </row>
    <row r="5766" spans="2:15" ht="22.95" hidden="1" customHeight="1" x14ac:dyDescent="0.2">
      <c r="B5766" s="228" t="s">
        <v>208</v>
      </c>
      <c r="I5766" s="23"/>
      <c r="J5766" s="23"/>
      <c r="O5766" s="217">
        <f t="shared" si="90"/>
        <v>-2918</v>
      </c>
    </row>
    <row r="5767" spans="2:15" ht="22.95" hidden="1" customHeight="1" x14ac:dyDescent="0.2">
      <c r="B5767" s="228" t="s">
        <v>208</v>
      </c>
      <c r="I5767" s="23"/>
      <c r="J5767" s="23"/>
      <c r="O5767" s="217">
        <f t="shared" si="90"/>
        <v>-2918</v>
      </c>
    </row>
    <row r="5768" spans="2:15" ht="22.95" hidden="1" customHeight="1" x14ac:dyDescent="0.2">
      <c r="B5768" s="228" t="s">
        <v>208</v>
      </c>
      <c r="I5768" s="23"/>
      <c r="J5768" s="23"/>
      <c r="O5768" s="217">
        <f t="shared" si="90"/>
        <v>-2918</v>
      </c>
    </row>
    <row r="5769" spans="2:15" ht="22.95" hidden="1" customHeight="1" x14ac:dyDescent="0.2">
      <c r="B5769" s="228" t="s">
        <v>208</v>
      </c>
      <c r="I5769" s="23"/>
      <c r="J5769" s="23"/>
      <c r="O5769" s="217">
        <f t="shared" si="90"/>
        <v>-2918</v>
      </c>
    </row>
    <row r="5770" spans="2:15" ht="22.95" hidden="1" customHeight="1" x14ac:dyDescent="0.2">
      <c r="B5770" s="228" t="s">
        <v>208</v>
      </c>
      <c r="I5770" s="23"/>
      <c r="J5770" s="23"/>
      <c r="O5770" s="217">
        <f t="shared" si="90"/>
        <v>-2918</v>
      </c>
    </row>
    <row r="5771" spans="2:15" ht="22.95" hidden="1" customHeight="1" x14ac:dyDescent="0.2">
      <c r="B5771" s="228" t="s">
        <v>208</v>
      </c>
      <c r="I5771" s="23"/>
      <c r="J5771" s="23"/>
      <c r="O5771" s="217">
        <f t="shared" si="90"/>
        <v>-2918</v>
      </c>
    </row>
    <row r="5772" spans="2:15" ht="22.95" hidden="1" customHeight="1" x14ac:dyDescent="0.2">
      <c r="B5772" s="228" t="s">
        <v>208</v>
      </c>
      <c r="I5772" s="23"/>
      <c r="J5772" s="23"/>
      <c r="O5772" s="217">
        <f t="shared" si="90"/>
        <v>-2918</v>
      </c>
    </row>
    <row r="5773" spans="2:15" ht="22.95" hidden="1" customHeight="1" x14ac:dyDescent="0.2">
      <c r="B5773" s="228" t="s">
        <v>208</v>
      </c>
      <c r="I5773" s="23"/>
      <c r="J5773" s="23"/>
      <c r="O5773" s="217">
        <f t="shared" si="90"/>
        <v>-2918</v>
      </c>
    </row>
    <row r="5774" spans="2:15" ht="22.95" hidden="1" customHeight="1" x14ac:dyDescent="0.2">
      <c r="B5774" s="228" t="s">
        <v>208</v>
      </c>
      <c r="I5774" s="23"/>
      <c r="J5774" s="23"/>
      <c r="O5774" s="217">
        <f t="shared" si="90"/>
        <v>-2918</v>
      </c>
    </row>
    <row r="5775" spans="2:15" ht="22.95" hidden="1" customHeight="1" x14ac:dyDescent="0.2">
      <c r="B5775" s="228" t="s">
        <v>208</v>
      </c>
      <c r="I5775" s="23"/>
      <c r="J5775" s="23"/>
      <c r="O5775" s="217">
        <f t="shared" si="90"/>
        <v>-2918</v>
      </c>
    </row>
    <row r="5776" spans="2:15" ht="22.95" hidden="1" customHeight="1" x14ac:dyDescent="0.2">
      <c r="B5776" s="228" t="s">
        <v>208</v>
      </c>
      <c r="I5776" s="23"/>
      <c r="J5776" s="23"/>
      <c r="O5776" s="217">
        <f t="shared" si="90"/>
        <v>-2918</v>
      </c>
    </row>
    <row r="5777" spans="2:15" ht="22.95" hidden="1" customHeight="1" x14ac:dyDescent="0.2">
      <c r="B5777" s="228" t="s">
        <v>208</v>
      </c>
      <c r="I5777" s="23"/>
      <c r="J5777" s="23"/>
      <c r="O5777" s="217">
        <f t="shared" si="90"/>
        <v>-2918</v>
      </c>
    </row>
    <row r="5778" spans="2:15" ht="22.95" hidden="1" customHeight="1" x14ac:dyDescent="0.2">
      <c r="B5778" s="228" t="s">
        <v>208</v>
      </c>
      <c r="I5778" s="23"/>
      <c r="J5778" s="23"/>
      <c r="O5778" s="217">
        <f t="shared" si="90"/>
        <v>-2918</v>
      </c>
    </row>
    <row r="5779" spans="2:15" ht="22.95" hidden="1" customHeight="1" x14ac:dyDescent="0.2">
      <c r="B5779" s="228" t="s">
        <v>208</v>
      </c>
      <c r="I5779" s="23"/>
      <c r="J5779" s="23"/>
      <c r="O5779" s="217">
        <f t="shared" si="90"/>
        <v>-2918</v>
      </c>
    </row>
    <row r="5780" spans="2:15" ht="22.95" hidden="1" customHeight="1" x14ac:dyDescent="0.2">
      <c r="B5780" s="228" t="s">
        <v>208</v>
      </c>
      <c r="I5780" s="23"/>
      <c r="J5780" s="23"/>
      <c r="O5780" s="217">
        <f t="shared" si="90"/>
        <v>-2918</v>
      </c>
    </row>
    <row r="5781" spans="2:15" ht="22.95" hidden="1" customHeight="1" x14ac:dyDescent="0.2">
      <c r="B5781" s="228" t="s">
        <v>208</v>
      </c>
      <c r="I5781" s="23"/>
      <c r="J5781" s="23"/>
      <c r="O5781" s="217">
        <f t="shared" si="90"/>
        <v>-2918</v>
      </c>
    </row>
    <row r="5782" spans="2:15" ht="22.95" hidden="1" customHeight="1" x14ac:dyDescent="0.2">
      <c r="B5782" s="228" t="s">
        <v>208</v>
      </c>
      <c r="I5782" s="23"/>
      <c r="J5782" s="23"/>
      <c r="O5782" s="217">
        <f t="shared" si="90"/>
        <v>-2918</v>
      </c>
    </row>
    <row r="5783" spans="2:15" ht="22.95" hidden="1" customHeight="1" x14ac:dyDescent="0.2">
      <c r="B5783" s="228" t="s">
        <v>208</v>
      </c>
      <c r="I5783" s="23"/>
      <c r="J5783" s="23"/>
      <c r="O5783" s="217">
        <f t="shared" si="90"/>
        <v>-2918</v>
      </c>
    </row>
    <row r="5784" spans="2:15" ht="22.95" hidden="1" customHeight="1" x14ac:dyDescent="0.2">
      <c r="B5784" s="228" t="s">
        <v>208</v>
      </c>
      <c r="I5784" s="23"/>
      <c r="J5784" s="23"/>
      <c r="O5784" s="217">
        <f t="shared" si="90"/>
        <v>-2918</v>
      </c>
    </row>
    <row r="5785" spans="2:15" ht="22.95" hidden="1" customHeight="1" x14ac:dyDescent="0.2">
      <c r="B5785" s="228" t="s">
        <v>208</v>
      </c>
      <c r="I5785" s="23"/>
      <c r="J5785" s="23"/>
      <c r="O5785" s="217">
        <f t="shared" si="90"/>
        <v>-2918</v>
      </c>
    </row>
    <row r="5786" spans="2:15" ht="22.95" hidden="1" customHeight="1" x14ac:dyDescent="0.2">
      <c r="B5786" s="228" t="s">
        <v>208</v>
      </c>
      <c r="I5786" s="23"/>
      <c r="J5786" s="23"/>
      <c r="O5786" s="217">
        <f t="shared" si="90"/>
        <v>-2918</v>
      </c>
    </row>
    <row r="5787" spans="2:15" ht="22.95" hidden="1" customHeight="1" x14ac:dyDescent="0.2">
      <c r="B5787" s="228" t="s">
        <v>208</v>
      </c>
      <c r="I5787" s="23"/>
      <c r="J5787" s="23"/>
      <c r="O5787" s="217">
        <f t="shared" si="90"/>
        <v>-2918</v>
      </c>
    </row>
    <row r="5788" spans="2:15" ht="22.95" hidden="1" customHeight="1" x14ac:dyDescent="0.2">
      <c r="B5788" s="228" t="s">
        <v>208</v>
      </c>
      <c r="I5788" s="23"/>
      <c r="J5788" s="23"/>
      <c r="O5788" s="217">
        <f t="shared" si="90"/>
        <v>-2918</v>
      </c>
    </row>
    <row r="5789" spans="2:15" ht="22.95" hidden="1" customHeight="1" x14ac:dyDescent="0.2">
      <c r="B5789" s="228" t="s">
        <v>208</v>
      </c>
      <c r="I5789" s="23"/>
      <c r="J5789" s="23"/>
      <c r="O5789" s="217">
        <f t="shared" si="90"/>
        <v>-2918</v>
      </c>
    </row>
    <row r="5790" spans="2:15" ht="22.95" hidden="1" customHeight="1" x14ac:dyDescent="0.2">
      <c r="B5790" s="228" t="s">
        <v>208</v>
      </c>
      <c r="I5790" s="23"/>
      <c r="J5790" s="23"/>
      <c r="O5790" s="217">
        <f t="shared" si="90"/>
        <v>-2918</v>
      </c>
    </row>
    <row r="5791" spans="2:15" ht="22.95" hidden="1" customHeight="1" x14ac:dyDescent="0.2">
      <c r="B5791" s="228" t="s">
        <v>208</v>
      </c>
      <c r="I5791" s="23"/>
      <c r="J5791" s="23"/>
      <c r="O5791" s="217">
        <f t="shared" si="90"/>
        <v>-2918</v>
      </c>
    </row>
    <row r="5792" spans="2:15" ht="22.95" hidden="1" customHeight="1" x14ac:dyDescent="0.2">
      <c r="B5792" s="228" t="s">
        <v>208</v>
      </c>
      <c r="I5792" s="23"/>
      <c r="J5792" s="23"/>
      <c r="O5792" s="217">
        <f t="shared" si="90"/>
        <v>-2918</v>
      </c>
    </row>
    <row r="5793" spans="2:15" ht="22.95" hidden="1" customHeight="1" x14ac:dyDescent="0.2">
      <c r="B5793" s="228" t="s">
        <v>208</v>
      </c>
      <c r="I5793" s="23"/>
      <c r="J5793" s="23"/>
      <c r="O5793" s="217">
        <f t="shared" si="90"/>
        <v>-2918</v>
      </c>
    </row>
    <row r="5794" spans="2:15" ht="22.95" hidden="1" customHeight="1" x14ac:dyDescent="0.2">
      <c r="B5794" s="228" t="s">
        <v>208</v>
      </c>
      <c r="I5794" s="23"/>
      <c r="J5794" s="23"/>
      <c r="O5794" s="217">
        <f t="shared" si="90"/>
        <v>-2918</v>
      </c>
    </row>
    <row r="5795" spans="2:15" ht="22.95" hidden="1" customHeight="1" x14ac:dyDescent="0.2">
      <c r="B5795" s="228" t="s">
        <v>208</v>
      </c>
      <c r="I5795" s="23"/>
      <c r="J5795" s="23"/>
      <c r="O5795" s="217">
        <f t="shared" ref="O5795:O5858" si="91">O5794+M5795-N5795</f>
        <v>-2918</v>
      </c>
    </row>
    <row r="5796" spans="2:15" ht="22.95" hidden="1" customHeight="1" x14ac:dyDescent="0.2">
      <c r="B5796" s="228" t="s">
        <v>208</v>
      </c>
      <c r="I5796" s="23"/>
      <c r="J5796" s="23"/>
      <c r="O5796" s="217">
        <f t="shared" si="91"/>
        <v>-2918</v>
      </c>
    </row>
    <row r="5797" spans="2:15" ht="22.95" hidden="1" customHeight="1" x14ac:dyDescent="0.2">
      <c r="B5797" s="228" t="s">
        <v>208</v>
      </c>
      <c r="I5797" s="23"/>
      <c r="J5797" s="23"/>
      <c r="O5797" s="217">
        <f t="shared" si="91"/>
        <v>-2918</v>
      </c>
    </row>
    <row r="5798" spans="2:15" ht="22.95" hidden="1" customHeight="1" x14ac:dyDescent="0.2">
      <c r="B5798" s="228" t="s">
        <v>208</v>
      </c>
      <c r="I5798" s="23"/>
      <c r="J5798" s="23"/>
      <c r="O5798" s="217">
        <f t="shared" si="91"/>
        <v>-2918</v>
      </c>
    </row>
    <row r="5799" spans="2:15" ht="22.95" hidden="1" customHeight="1" x14ac:dyDescent="0.2">
      <c r="B5799" s="228" t="s">
        <v>208</v>
      </c>
      <c r="I5799" s="23"/>
      <c r="J5799" s="23"/>
      <c r="O5799" s="217">
        <f t="shared" si="91"/>
        <v>-2918</v>
      </c>
    </row>
    <row r="5800" spans="2:15" ht="22.95" hidden="1" customHeight="1" x14ac:dyDescent="0.2">
      <c r="B5800" s="228" t="s">
        <v>208</v>
      </c>
      <c r="I5800" s="23"/>
      <c r="J5800" s="23"/>
      <c r="O5800" s="217">
        <f t="shared" si="91"/>
        <v>-2918</v>
      </c>
    </row>
    <row r="5801" spans="2:15" ht="22.95" hidden="1" customHeight="1" x14ac:dyDescent="0.2">
      <c r="B5801" s="228" t="s">
        <v>208</v>
      </c>
      <c r="I5801" s="23"/>
      <c r="J5801" s="23"/>
      <c r="O5801" s="217">
        <f t="shared" si="91"/>
        <v>-2918</v>
      </c>
    </row>
    <row r="5802" spans="2:15" ht="22.95" hidden="1" customHeight="1" x14ac:dyDescent="0.2">
      <c r="B5802" s="228" t="s">
        <v>208</v>
      </c>
      <c r="I5802" s="23"/>
      <c r="J5802" s="23"/>
      <c r="O5802" s="217">
        <f t="shared" si="91"/>
        <v>-2918</v>
      </c>
    </row>
    <row r="5803" spans="2:15" ht="22.95" hidden="1" customHeight="1" x14ac:dyDescent="0.2">
      <c r="B5803" s="228" t="s">
        <v>208</v>
      </c>
      <c r="I5803" s="23"/>
      <c r="J5803" s="23"/>
      <c r="O5803" s="217">
        <f t="shared" si="91"/>
        <v>-2918</v>
      </c>
    </row>
    <row r="5804" spans="2:15" ht="22.95" hidden="1" customHeight="1" x14ac:dyDescent="0.2">
      <c r="B5804" s="228" t="s">
        <v>208</v>
      </c>
      <c r="I5804" s="23"/>
      <c r="J5804" s="23"/>
      <c r="O5804" s="217">
        <f t="shared" si="91"/>
        <v>-2918</v>
      </c>
    </row>
    <row r="5805" spans="2:15" ht="22.95" hidden="1" customHeight="1" x14ac:dyDescent="0.2">
      <c r="B5805" s="228" t="s">
        <v>208</v>
      </c>
      <c r="I5805" s="23"/>
      <c r="J5805" s="23"/>
      <c r="O5805" s="217">
        <f t="shared" si="91"/>
        <v>-2918</v>
      </c>
    </row>
    <row r="5806" spans="2:15" ht="22.95" hidden="1" customHeight="1" x14ac:dyDescent="0.2">
      <c r="B5806" s="228" t="s">
        <v>208</v>
      </c>
      <c r="I5806" s="23"/>
      <c r="J5806" s="23"/>
      <c r="O5806" s="217">
        <f t="shared" si="91"/>
        <v>-2918</v>
      </c>
    </row>
    <row r="5807" spans="2:15" ht="22.95" hidden="1" customHeight="1" x14ac:dyDescent="0.2">
      <c r="B5807" s="228" t="s">
        <v>208</v>
      </c>
      <c r="I5807" s="23"/>
      <c r="J5807" s="23"/>
      <c r="O5807" s="217">
        <f t="shared" si="91"/>
        <v>-2918</v>
      </c>
    </row>
    <row r="5808" spans="2:15" ht="22.95" hidden="1" customHeight="1" x14ac:dyDescent="0.2">
      <c r="B5808" s="228" t="s">
        <v>208</v>
      </c>
      <c r="I5808" s="23"/>
      <c r="J5808" s="23"/>
      <c r="O5808" s="217">
        <f t="shared" si="91"/>
        <v>-2918</v>
      </c>
    </row>
    <row r="5809" spans="2:15" ht="22.95" hidden="1" customHeight="1" x14ac:dyDescent="0.2">
      <c r="B5809" s="228" t="s">
        <v>208</v>
      </c>
      <c r="I5809" s="23"/>
      <c r="J5809" s="23"/>
      <c r="O5809" s="217">
        <f t="shared" si="91"/>
        <v>-2918</v>
      </c>
    </row>
    <row r="5810" spans="2:15" ht="22.95" hidden="1" customHeight="1" x14ac:dyDescent="0.2">
      <c r="B5810" s="228" t="s">
        <v>208</v>
      </c>
      <c r="I5810" s="23"/>
      <c r="J5810" s="23"/>
      <c r="O5810" s="217">
        <f t="shared" si="91"/>
        <v>-2918</v>
      </c>
    </row>
    <row r="5811" spans="2:15" ht="22.95" hidden="1" customHeight="1" x14ac:dyDescent="0.2">
      <c r="B5811" s="228" t="s">
        <v>208</v>
      </c>
      <c r="I5811" s="23"/>
      <c r="J5811" s="23"/>
      <c r="O5811" s="217">
        <f t="shared" si="91"/>
        <v>-2918</v>
      </c>
    </row>
    <row r="5812" spans="2:15" ht="22.95" hidden="1" customHeight="1" x14ac:dyDescent="0.2">
      <c r="B5812" s="228" t="s">
        <v>208</v>
      </c>
      <c r="I5812" s="23"/>
      <c r="J5812" s="23"/>
      <c r="O5812" s="217">
        <f t="shared" si="91"/>
        <v>-2918</v>
      </c>
    </row>
    <row r="5813" spans="2:15" ht="22.95" hidden="1" customHeight="1" x14ac:dyDescent="0.2">
      <c r="B5813" s="228" t="s">
        <v>208</v>
      </c>
      <c r="I5813" s="23"/>
      <c r="J5813" s="23"/>
      <c r="O5813" s="217">
        <f t="shared" si="91"/>
        <v>-2918</v>
      </c>
    </row>
    <row r="5814" spans="2:15" ht="22.95" hidden="1" customHeight="1" x14ac:dyDescent="0.2">
      <c r="B5814" s="228" t="s">
        <v>208</v>
      </c>
      <c r="I5814" s="23"/>
      <c r="J5814" s="23"/>
      <c r="O5814" s="217">
        <f t="shared" si="91"/>
        <v>-2918</v>
      </c>
    </row>
    <row r="5815" spans="2:15" ht="22.95" hidden="1" customHeight="1" x14ac:dyDescent="0.2">
      <c r="B5815" s="228" t="s">
        <v>208</v>
      </c>
      <c r="I5815" s="23"/>
      <c r="J5815" s="23"/>
      <c r="O5815" s="217">
        <f t="shared" si="91"/>
        <v>-2918</v>
      </c>
    </row>
    <row r="5816" spans="2:15" ht="22.95" hidden="1" customHeight="1" x14ac:dyDescent="0.2">
      <c r="B5816" s="228" t="s">
        <v>208</v>
      </c>
      <c r="I5816" s="23"/>
      <c r="J5816" s="23"/>
      <c r="O5816" s="217">
        <f t="shared" si="91"/>
        <v>-2918</v>
      </c>
    </row>
    <row r="5817" spans="2:15" ht="22.95" hidden="1" customHeight="1" x14ac:dyDescent="0.2">
      <c r="B5817" s="228" t="s">
        <v>208</v>
      </c>
      <c r="I5817" s="23"/>
      <c r="J5817" s="23"/>
      <c r="O5817" s="217">
        <f t="shared" si="91"/>
        <v>-2918</v>
      </c>
    </row>
    <row r="5818" spans="2:15" ht="22.95" hidden="1" customHeight="1" x14ac:dyDescent="0.2">
      <c r="B5818" s="228" t="s">
        <v>208</v>
      </c>
      <c r="I5818" s="23"/>
      <c r="J5818" s="23"/>
      <c r="O5818" s="217">
        <f t="shared" si="91"/>
        <v>-2918</v>
      </c>
    </row>
    <row r="5819" spans="2:15" ht="22.95" hidden="1" customHeight="1" x14ac:dyDescent="0.2">
      <c r="B5819" s="228" t="s">
        <v>208</v>
      </c>
      <c r="I5819" s="23"/>
      <c r="J5819" s="23"/>
      <c r="O5819" s="217">
        <f t="shared" si="91"/>
        <v>-2918</v>
      </c>
    </row>
    <row r="5820" spans="2:15" ht="22.95" hidden="1" customHeight="1" x14ac:dyDescent="0.2">
      <c r="B5820" s="228" t="s">
        <v>208</v>
      </c>
      <c r="I5820" s="23"/>
      <c r="J5820" s="23"/>
      <c r="O5820" s="217">
        <f t="shared" si="91"/>
        <v>-2918</v>
      </c>
    </row>
    <row r="5821" spans="2:15" ht="22.95" hidden="1" customHeight="1" x14ac:dyDescent="0.2">
      <c r="B5821" s="228" t="s">
        <v>208</v>
      </c>
      <c r="I5821" s="23"/>
      <c r="J5821" s="23"/>
      <c r="O5821" s="217">
        <f t="shared" si="91"/>
        <v>-2918</v>
      </c>
    </row>
    <row r="5822" spans="2:15" ht="22.95" hidden="1" customHeight="1" x14ac:dyDescent="0.2">
      <c r="B5822" s="228" t="s">
        <v>208</v>
      </c>
      <c r="I5822" s="23"/>
      <c r="J5822" s="23"/>
      <c r="O5822" s="217">
        <f t="shared" si="91"/>
        <v>-2918</v>
      </c>
    </row>
    <row r="5823" spans="2:15" ht="22.95" hidden="1" customHeight="1" x14ac:dyDescent="0.2">
      <c r="B5823" s="228" t="s">
        <v>208</v>
      </c>
      <c r="I5823" s="23"/>
      <c r="J5823" s="23"/>
      <c r="O5823" s="217">
        <f t="shared" si="91"/>
        <v>-2918</v>
      </c>
    </row>
    <row r="5824" spans="2:15" ht="22.95" hidden="1" customHeight="1" x14ac:dyDescent="0.2">
      <c r="B5824" s="228" t="s">
        <v>208</v>
      </c>
      <c r="I5824" s="23"/>
      <c r="J5824" s="23"/>
      <c r="O5824" s="217">
        <f t="shared" si="91"/>
        <v>-2918</v>
      </c>
    </row>
    <row r="5825" spans="2:15" ht="22.95" hidden="1" customHeight="1" x14ac:dyDescent="0.2">
      <c r="B5825" s="228" t="s">
        <v>208</v>
      </c>
      <c r="I5825" s="23"/>
      <c r="J5825" s="23"/>
      <c r="O5825" s="217">
        <f t="shared" si="91"/>
        <v>-2918</v>
      </c>
    </row>
    <row r="5826" spans="2:15" ht="22.95" hidden="1" customHeight="1" x14ac:dyDescent="0.2">
      <c r="B5826" s="228" t="s">
        <v>208</v>
      </c>
      <c r="I5826" s="23"/>
      <c r="J5826" s="23"/>
      <c r="O5826" s="217">
        <f t="shared" si="91"/>
        <v>-2918</v>
      </c>
    </row>
    <row r="5827" spans="2:15" ht="22.95" hidden="1" customHeight="1" x14ac:dyDescent="0.2">
      <c r="B5827" s="228" t="s">
        <v>208</v>
      </c>
      <c r="I5827" s="23"/>
      <c r="J5827" s="23"/>
      <c r="O5827" s="217">
        <f t="shared" si="91"/>
        <v>-2918</v>
      </c>
    </row>
    <row r="5828" spans="2:15" ht="22.95" hidden="1" customHeight="1" x14ac:dyDescent="0.2">
      <c r="B5828" s="228" t="s">
        <v>208</v>
      </c>
      <c r="I5828" s="23"/>
      <c r="J5828" s="23"/>
      <c r="O5828" s="217">
        <f t="shared" si="91"/>
        <v>-2918</v>
      </c>
    </row>
    <row r="5829" spans="2:15" ht="22.95" hidden="1" customHeight="1" x14ac:dyDescent="0.2">
      <c r="B5829" s="228" t="s">
        <v>208</v>
      </c>
      <c r="I5829" s="23"/>
      <c r="J5829" s="23"/>
      <c r="O5829" s="217">
        <f t="shared" si="91"/>
        <v>-2918</v>
      </c>
    </row>
    <row r="5830" spans="2:15" ht="22.95" hidden="1" customHeight="1" x14ac:dyDescent="0.2">
      <c r="B5830" s="228" t="s">
        <v>208</v>
      </c>
      <c r="I5830" s="23"/>
      <c r="J5830" s="23"/>
      <c r="O5830" s="217">
        <f t="shared" si="91"/>
        <v>-2918</v>
      </c>
    </row>
    <row r="5831" spans="2:15" ht="22.95" hidden="1" customHeight="1" x14ac:dyDescent="0.2">
      <c r="B5831" s="228" t="s">
        <v>208</v>
      </c>
      <c r="I5831" s="23"/>
      <c r="J5831" s="23"/>
      <c r="O5831" s="217">
        <f t="shared" si="91"/>
        <v>-2918</v>
      </c>
    </row>
    <row r="5832" spans="2:15" ht="22.95" hidden="1" customHeight="1" x14ac:dyDescent="0.2">
      <c r="B5832" s="228" t="s">
        <v>208</v>
      </c>
      <c r="I5832" s="23"/>
      <c r="J5832" s="23"/>
      <c r="O5832" s="217">
        <f t="shared" si="91"/>
        <v>-2918</v>
      </c>
    </row>
    <row r="5833" spans="2:15" ht="22.95" hidden="1" customHeight="1" x14ac:dyDescent="0.2">
      <c r="B5833" s="228" t="s">
        <v>208</v>
      </c>
      <c r="I5833" s="23"/>
      <c r="J5833" s="23"/>
      <c r="O5833" s="217">
        <f t="shared" si="91"/>
        <v>-2918</v>
      </c>
    </row>
    <row r="5834" spans="2:15" ht="22.95" hidden="1" customHeight="1" x14ac:dyDescent="0.2">
      <c r="B5834" s="228" t="s">
        <v>208</v>
      </c>
      <c r="I5834" s="23"/>
      <c r="J5834" s="23"/>
      <c r="O5834" s="217">
        <f t="shared" si="91"/>
        <v>-2918</v>
      </c>
    </row>
    <row r="5835" spans="2:15" ht="22.95" hidden="1" customHeight="1" x14ac:dyDescent="0.2">
      <c r="B5835" s="228" t="s">
        <v>208</v>
      </c>
      <c r="I5835" s="23"/>
      <c r="J5835" s="23"/>
      <c r="O5835" s="217">
        <f t="shared" si="91"/>
        <v>-2918</v>
      </c>
    </row>
    <row r="5836" spans="2:15" ht="22.95" hidden="1" customHeight="1" x14ac:dyDescent="0.2">
      <c r="B5836" s="228" t="s">
        <v>208</v>
      </c>
      <c r="I5836" s="23"/>
      <c r="J5836" s="23"/>
      <c r="O5836" s="217">
        <f t="shared" si="91"/>
        <v>-2918</v>
      </c>
    </row>
    <row r="5837" spans="2:15" ht="22.95" hidden="1" customHeight="1" x14ac:dyDescent="0.2">
      <c r="B5837" s="228" t="s">
        <v>208</v>
      </c>
      <c r="I5837" s="23"/>
      <c r="J5837" s="23"/>
      <c r="O5837" s="217">
        <f t="shared" si="91"/>
        <v>-2918</v>
      </c>
    </row>
    <row r="5838" spans="2:15" ht="22.95" hidden="1" customHeight="1" x14ac:dyDescent="0.2">
      <c r="B5838" s="228" t="s">
        <v>208</v>
      </c>
      <c r="I5838" s="23"/>
      <c r="J5838" s="23"/>
      <c r="O5838" s="217">
        <f t="shared" si="91"/>
        <v>-2918</v>
      </c>
    </row>
    <row r="5839" spans="2:15" ht="22.95" hidden="1" customHeight="1" x14ac:dyDescent="0.2">
      <c r="B5839" s="228" t="s">
        <v>208</v>
      </c>
      <c r="I5839" s="23"/>
      <c r="J5839" s="23"/>
      <c r="O5839" s="217">
        <f t="shared" si="91"/>
        <v>-2918</v>
      </c>
    </row>
    <row r="5840" spans="2:15" ht="22.95" hidden="1" customHeight="1" x14ac:dyDescent="0.2">
      <c r="B5840" s="228" t="s">
        <v>208</v>
      </c>
      <c r="I5840" s="23"/>
      <c r="J5840" s="23"/>
      <c r="O5840" s="217">
        <f t="shared" si="91"/>
        <v>-2918</v>
      </c>
    </row>
    <row r="5841" spans="2:15" ht="22.95" hidden="1" customHeight="1" x14ac:dyDescent="0.2">
      <c r="B5841" s="228" t="s">
        <v>208</v>
      </c>
      <c r="I5841" s="23"/>
      <c r="J5841" s="23"/>
      <c r="O5841" s="217">
        <f t="shared" si="91"/>
        <v>-2918</v>
      </c>
    </row>
    <row r="5842" spans="2:15" ht="22.95" hidden="1" customHeight="1" x14ac:dyDescent="0.2">
      <c r="B5842" s="228" t="s">
        <v>208</v>
      </c>
      <c r="I5842" s="23"/>
      <c r="J5842" s="23"/>
      <c r="O5842" s="217">
        <f t="shared" si="91"/>
        <v>-2918</v>
      </c>
    </row>
    <row r="5843" spans="2:15" ht="22.95" hidden="1" customHeight="1" x14ac:dyDescent="0.2">
      <c r="B5843" s="228" t="s">
        <v>208</v>
      </c>
      <c r="I5843" s="23"/>
      <c r="J5843" s="23"/>
      <c r="O5843" s="217">
        <f t="shared" si="91"/>
        <v>-2918</v>
      </c>
    </row>
    <row r="5844" spans="2:15" ht="22.95" hidden="1" customHeight="1" x14ac:dyDescent="0.2">
      <c r="B5844" s="228" t="s">
        <v>208</v>
      </c>
      <c r="I5844" s="23"/>
      <c r="J5844" s="23"/>
      <c r="O5844" s="217">
        <f t="shared" si="91"/>
        <v>-2918</v>
      </c>
    </row>
    <row r="5845" spans="2:15" ht="22.95" hidden="1" customHeight="1" x14ac:dyDescent="0.2">
      <c r="B5845" s="228" t="s">
        <v>208</v>
      </c>
      <c r="I5845" s="23"/>
      <c r="J5845" s="23"/>
      <c r="O5845" s="217">
        <f t="shared" si="91"/>
        <v>-2918</v>
      </c>
    </row>
    <row r="5846" spans="2:15" ht="22.95" hidden="1" customHeight="1" x14ac:dyDescent="0.2">
      <c r="B5846" s="228" t="s">
        <v>208</v>
      </c>
      <c r="I5846" s="23"/>
      <c r="J5846" s="23"/>
      <c r="O5846" s="217">
        <f t="shared" si="91"/>
        <v>-2918</v>
      </c>
    </row>
    <row r="5847" spans="2:15" ht="22.95" hidden="1" customHeight="1" x14ac:dyDescent="0.2">
      <c r="B5847" s="228" t="s">
        <v>208</v>
      </c>
      <c r="I5847" s="23"/>
      <c r="J5847" s="23"/>
      <c r="O5847" s="217">
        <f t="shared" si="91"/>
        <v>-2918</v>
      </c>
    </row>
    <row r="5848" spans="2:15" ht="22.95" hidden="1" customHeight="1" x14ac:dyDescent="0.2">
      <c r="B5848" s="228" t="s">
        <v>208</v>
      </c>
      <c r="I5848" s="23"/>
      <c r="J5848" s="23"/>
      <c r="O5848" s="217">
        <f t="shared" si="91"/>
        <v>-2918</v>
      </c>
    </row>
    <row r="5849" spans="2:15" ht="22.95" hidden="1" customHeight="1" x14ac:dyDescent="0.2">
      <c r="B5849" s="228" t="s">
        <v>208</v>
      </c>
      <c r="I5849" s="23"/>
      <c r="J5849" s="23"/>
      <c r="O5849" s="217">
        <f t="shared" si="91"/>
        <v>-2918</v>
      </c>
    </row>
    <row r="5850" spans="2:15" ht="22.95" hidden="1" customHeight="1" x14ac:dyDescent="0.2">
      <c r="B5850" s="228" t="s">
        <v>208</v>
      </c>
      <c r="I5850" s="23"/>
      <c r="J5850" s="23"/>
      <c r="O5850" s="217">
        <f t="shared" si="91"/>
        <v>-2918</v>
      </c>
    </row>
    <row r="5851" spans="2:15" ht="22.95" hidden="1" customHeight="1" x14ac:dyDescent="0.2">
      <c r="B5851" s="228" t="s">
        <v>208</v>
      </c>
      <c r="I5851" s="23"/>
      <c r="J5851" s="23"/>
      <c r="O5851" s="217">
        <f t="shared" si="91"/>
        <v>-2918</v>
      </c>
    </row>
    <row r="5852" spans="2:15" ht="22.95" hidden="1" customHeight="1" x14ac:dyDescent="0.2">
      <c r="B5852" s="228" t="s">
        <v>208</v>
      </c>
      <c r="I5852" s="23"/>
      <c r="J5852" s="23"/>
      <c r="O5852" s="217">
        <f t="shared" si="91"/>
        <v>-2918</v>
      </c>
    </row>
    <row r="5853" spans="2:15" ht="22.95" hidden="1" customHeight="1" x14ac:dyDescent="0.2">
      <c r="B5853" s="228" t="s">
        <v>208</v>
      </c>
      <c r="I5853" s="23"/>
      <c r="J5853" s="23"/>
      <c r="O5853" s="217">
        <f t="shared" si="91"/>
        <v>-2918</v>
      </c>
    </row>
    <row r="5854" spans="2:15" ht="22.95" hidden="1" customHeight="1" x14ac:dyDescent="0.2">
      <c r="B5854" s="228" t="s">
        <v>208</v>
      </c>
      <c r="I5854" s="23"/>
      <c r="J5854" s="23"/>
      <c r="O5854" s="217">
        <f t="shared" si="91"/>
        <v>-2918</v>
      </c>
    </row>
    <row r="5855" spans="2:15" ht="22.95" hidden="1" customHeight="1" x14ac:dyDescent="0.2">
      <c r="B5855" s="228" t="s">
        <v>208</v>
      </c>
      <c r="I5855" s="23"/>
      <c r="J5855" s="23"/>
      <c r="O5855" s="217">
        <f t="shared" si="91"/>
        <v>-2918</v>
      </c>
    </row>
    <row r="5856" spans="2:15" ht="22.95" hidden="1" customHeight="1" x14ac:dyDescent="0.2">
      <c r="B5856" s="228" t="s">
        <v>208</v>
      </c>
      <c r="I5856" s="23"/>
      <c r="J5856" s="23"/>
      <c r="O5856" s="217">
        <f t="shared" si="91"/>
        <v>-2918</v>
      </c>
    </row>
    <row r="5857" spans="2:15" ht="22.95" hidden="1" customHeight="1" x14ac:dyDescent="0.2">
      <c r="B5857" s="228" t="s">
        <v>208</v>
      </c>
      <c r="I5857" s="23"/>
      <c r="J5857" s="23"/>
      <c r="O5857" s="217">
        <f t="shared" si="91"/>
        <v>-2918</v>
      </c>
    </row>
    <row r="5858" spans="2:15" ht="22.95" hidden="1" customHeight="1" x14ac:dyDescent="0.2">
      <c r="B5858" s="228" t="s">
        <v>208</v>
      </c>
      <c r="I5858" s="23"/>
      <c r="J5858" s="23"/>
      <c r="O5858" s="217">
        <f t="shared" si="91"/>
        <v>-2918</v>
      </c>
    </row>
    <row r="5859" spans="2:15" ht="22.95" hidden="1" customHeight="1" x14ac:dyDescent="0.2">
      <c r="B5859" s="228" t="s">
        <v>208</v>
      </c>
      <c r="I5859" s="23"/>
      <c r="J5859" s="23"/>
      <c r="O5859" s="217">
        <f t="shared" ref="O5859:O5922" si="92">O5858+M5859-N5859</f>
        <v>-2918</v>
      </c>
    </row>
    <row r="5860" spans="2:15" ht="22.95" hidden="1" customHeight="1" x14ac:dyDescent="0.2">
      <c r="B5860" s="228" t="s">
        <v>208</v>
      </c>
      <c r="I5860" s="23"/>
      <c r="J5860" s="23"/>
      <c r="O5860" s="217">
        <f t="shared" si="92"/>
        <v>-2918</v>
      </c>
    </row>
    <row r="5861" spans="2:15" ht="22.95" hidden="1" customHeight="1" x14ac:dyDescent="0.2">
      <c r="B5861" s="228" t="s">
        <v>208</v>
      </c>
      <c r="I5861" s="23"/>
      <c r="J5861" s="23"/>
      <c r="O5861" s="217">
        <f t="shared" si="92"/>
        <v>-2918</v>
      </c>
    </row>
    <row r="5862" spans="2:15" ht="22.95" hidden="1" customHeight="1" x14ac:dyDescent="0.2">
      <c r="B5862" s="228" t="s">
        <v>208</v>
      </c>
      <c r="I5862" s="23"/>
      <c r="J5862" s="23"/>
      <c r="O5862" s="217">
        <f t="shared" si="92"/>
        <v>-2918</v>
      </c>
    </row>
    <row r="5863" spans="2:15" ht="22.95" hidden="1" customHeight="1" x14ac:dyDescent="0.2">
      <c r="B5863" s="228" t="s">
        <v>208</v>
      </c>
      <c r="I5863" s="23"/>
      <c r="J5863" s="23"/>
      <c r="O5863" s="217">
        <f t="shared" si="92"/>
        <v>-2918</v>
      </c>
    </row>
    <row r="5864" spans="2:15" ht="22.95" hidden="1" customHeight="1" x14ac:dyDescent="0.2">
      <c r="B5864" s="228" t="s">
        <v>208</v>
      </c>
      <c r="I5864" s="23"/>
      <c r="J5864" s="23"/>
      <c r="O5864" s="217">
        <f t="shared" si="92"/>
        <v>-2918</v>
      </c>
    </row>
    <row r="5865" spans="2:15" ht="22.95" hidden="1" customHeight="1" x14ac:dyDescent="0.2">
      <c r="B5865" s="228" t="s">
        <v>208</v>
      </c>
      <c r="I5865" s="23"/>
      <c r="J5865" s="23"/>
      <c r="O5865" s="217">
        <f t="shared" si="92"/>
        <v>-2918</v>
      </c>
    </row>
    <row r="5866" spans="2:15" ht="22.95" hidden="1" customHeight="1" x14ac:dyDescent="0.2">
      <c r="B5866" s="228" t="s">
        <v>208</v>
      </c>
      <c r="I5866" s="23"/>
      <c r="J5866" s="23"/>
      <c r="O5866" s="217">
        <f t="shared" si="92"/>
        <v>-2918</v>
      </c>
    </row>
    <row r="5867" spans="2:15" ht="22.95" hidden="1" customHeight="1" x14ac:dyDescent="0.2">
      <c r="B5867" s="228" t="s">
        <v>208</v>
      </c>
      <c r="I5867" s="23"/>
      <c r="J5867" s="23"/>
      <c r="O5867" s="217">
        <f t="shared" si="92"/>
        <v>-2918</v>
      </c>
    </row>
    <row r="5868" spans="2:15" ht="22.95" hidden="1" customHeight="1" x14ac:dyDescent="0.2">
      <c r="B5868" s="228" t="s">
        <v>208</v>
      </c>
      <c r="I5868" s="23"/>
      <c r="J5868" s="23"/>
      <c r="O5868" s="217">
        <f t="shared" si="92"/>
        <v>-2918</v>
      </c>
    </row>
    <row r="5869" spans="2:15" ht="22.95" hidden="1" customHeight="1" x14ac:dyDescent="0.2">
      <c r="B5869" s="228" t="s">
        <v>208</v>
      </c>
      <c r="I5869" s="23"/>
      <c r="J5869" s="23"/>
      <c r="O5869" s="217">
        <f t="shared" si="92"/>
        <v>-2918</v>
      </c>
    </row>
    <row r="5870" spans="2:15" ht="22.95" hidden="1" customHeight="1" x14ac:dyDescent="0.2">
      <c r="B5870" s="228" t="s">
        <v>208</v>
      </c>
      <c r="I5870" s="23"/>
      <c r="J5870" s="23"/>
      <c r="O5870" s="217">
        <f t="shared" si="92"/>
        <v>-2918</v>
      </c>
    </row>
    <row r="5871" spans="2:15" ht="22.95" hidden="1" customHeight="1" x14ac:dyDescent="0.2">
      <c r="B5871" s="228" t="s">
        <v>208</v>
      </c>
      <c r="I5871" s="23"/>
      <c r="J5871" s="23"/>
      <c r="O5871" s="217">
        <f t="shared" si="92"/>
        <v>-2918</v>
      </c>
    </row>
    <row r="5872" spans="2:15" ht="22.95" hidden="1" customHeight="1" x14ac:dyDescent="0.2">
      <c r="B5872" s="228" t="s">
        <v>208</v>
      </c>
      <c r="I5872" s="23"/>
      <c r="J5872" s="23"/>
      <c r="O5872" s="217">
        <f t="shared" si="92"/>
        <v>-2918</v>
      </c>
    </row>
    <row r="5873" spans="2:15" ht="22.95" hidden="1" customHeight="1" x14ac:dyDescent="0.2">
      <c r="B5873" s="228" t="s">
        <v>208</v>
      </c>
      <c r="I5873" s="23"/>
      <c r="J5873" s="23"/>
      <c r="O5873" s="217">
        <f t="shared" si="92"/>
        <v>-2918</v>
      </c>
    </row>
    <row r="5874" spans="2:15" ht="22.95" hidden="1" customHeight="1" x14ac:dyDescent="0.2">
      <c r="B5874" s="228" t="s">
        <v>208</v>
      </c>
      <c r="I5874" s="23"/>
      <c r="J5874" s="23"/>
      <c r="O5874" s="217">
        <f t="shared" si="92"/>
        <v>-2918</v>
      </c>
    </row>
    <row r="5875" spans="2:15" ht="22.95" hidden="1" customHeight="1" x14ac:dyDescent="0.2">
      <c r="B5875" s="228" t="s">
        <v>208</v>
      </c>
      <c r="I5875" s="23"/>
      <c r="J5875" s="23"/>
      <c r="O5875" s="217">
        <f t="shared" si="92"/>
        <v>-2918</v>
      </c>
    </row>
    <row r="5876" spans="2:15" ht="22.95" hidden="1" customHeight="1" x14ac:dyDescent="0.2">
      <c r="B5876" s="228" t="s">
        <v>208</v>
      </c>
      <c r="I5876" s="23"/>
      <c r="J5876" s="23"/>
      <c r="O5876" s="217">
        <f t="shared" si="92"/>
        <v>-2918</v>
      </c>
    </row>
    <row r="5877" spans="2:15" ht="22.95" hidden="1" customHeight="1" x14ac:dyDescent="0.2">
      <c r="B5877" s="228" t="s">
        <v>208</v>
      </c>
      <c r="I5877" s="23"/>
      <c r="J5877" s="23"/>
      <c r="O5877" s="217">
        <f t="shared" si="92"/>
        <v>-2918</v>
      </c>
    </row>
    <row r="5878" spans="2:15" ht="22.95" hidden="1" customHeight="1" x14ac:dyDescent="0.2">
      <c r="B5878" s="228" t="s">
        <v>208</v>
      </c>
      <c r="I5878" s="23"/>
      <c r="J5878" s="23"/>
      <c r="O5878" s="217">
        <f t="shared" si="92"/>
        <v>-2918</v>
      </c>
    </row>
    <row r="5879" spans="2:15" ht="22.95" hidden="1" customHeight="1" x14ac:dyDescent="0.2">
      <c r="B5879" s="228" t="s">
        <v>208</v>
      </c>
      <c r="I5879" s="23"/>
      <c r="J5879" s="23"/>
      <c r="O5879" s="217">
        <f t="shared" si="92"/>
        <v>-2918</v>
      </c>
    </row>
    <row r="5880" spans="2:15" ht="22.95" hidden="1" customHeight="1" x14ac:dyDescent="0.2">
      <c r="B5880" s="228" t="s">
        <v>208</v>
      </c>
      <c r="I5880" s="23"/>
      <c r="J5880" s="23"/>
      <c r="O5880" s="217">
        <f t="shared" si="92"/>
        <v>-2918</v>
      </c>
    </row>
    <row r="5881" spans="2:15" ht="22.95" hidden="1" customHeight="1" x14ac:dyDescent="0.2">
      <c r="B5881" s="228" t="s">
        <v>208</v>
      </c>
      <c r="I5881" s="23"/>
      <c r="J5881" s="23"/>
      <c r="O5881" s="217">
        <f t="shared" si="92"/>
        <v>-2918</v>
      </c>
    </row>
    <row r="5882" spans="2:15" ht="22.95" hidden="1" customHeight="1" x14ac:dyDescent="0.2">
      <c r="B5882" s="228" t="s">
        <v>208</v>
      </c>
      <c r="I5882" s="23"/>
      <c r="J5882" s="23"/>
      <c r="O5882" s="217">
        <f t="shared" si="92"/>
        <v>-2918</v>
      </c>
    </row>
    <row r="5883" spans="2:15" ht="22.95" hidden="1" customHeight="1" x14ac:dyDescent="0.2">
      <c r="B5883" s="228" t="s">
        <v>208</v>
      </c>
      <c r="I5883" s="23"/>
      <c r="J5883" s="23"/>
      <c r="O5883" s="217">
        <f t="shared" si="92"/>
        <v>-2918</v>
      </c>
    </row>
    <row r="5884" spans="2:15" ht="22.95" hidden="1" customHeight="1" x14ac:dyDescent="0.2">
      <c r="B5884" s="228" t="s">
        <v>208</v>
      </c>
      <c r="I5884" s="23"/>
      <c r="J5884" s="23"/>
      <c r="O5884" s="217">
        <f t="shared" si="92"/>
        <v>-2918</v>
      </c>
    </row>
    <row r="5885" spans="2:15" ht="22.95" hidden="1" customHeight="1" x14ac:dyDescent="0.2">
      <c r="B5885" s="228" t="s">
        <v>208</v>
      </c>
      <c r="I5885" s="23"/>
      <c r="J5885" s="23"/>
      <c r="O5885" s="217">
        <f t="shared" si="92"/>
        <v>-2918</v>
      </c>
    </row>
    <row r="5886" spans="2:15" ht="22.95" hidden="1" customHeight="1" x14ac:dyDescent="0.2">
      <c r="B5886" s="228" t="s">
        <v>208</v>
      </c>
      <c r="I5886" s="23"/>
      <c r="J5886" s="23"/>
      <c r="O5886" s="217">
        <f t="shared" si="92"/>
        <v>-2918</v>
      </c>
    </row>
    <row r="5887" spans="2:15" ht="22.95" hidden="1" customHeight="1" x14ac:dyDescent="0.2">
      <c r="B5887" s="228" t="s">
        <v>208</v>
      </c>
      <c r="I5887" s="23"/>
      <c r="J5887" s="23"/>
      <c r="O5887" s="217">
        <f t="shared" si="92"/>
        <v>-2918</v>
      </c>
    </row>
    <row r="5888" spans="2:15" ht="22.95" hidden="1" customHeight="1" x14ac:dyDescent="0.2">
      <c r="B5888" s="228" t="s">
        <v>208</v>
      </c>
      <c r="I5888" s="23"/>
      <c r="J5888" s="23"/>
      <c r="O5888" s="217">
        <f t="shared" si="92"/>
        <v>-2918</v>
      </c>
    </row>
    <row r="5889" spans="2:15" ht="22.95" hidden="1" customHeight="1" x14ac:dyDescent="0.2">
      <c r="B5889" s="228" t="s">
        <v>208</v>
      </c>
      <c r="I5889" s="23"/>
      <c r="J5889" s="23"/>
      <c r="O5889" s="217">
        <f t="shared" si="92"/>
        <v>-2918</v>
      </c>
    </row>
    <row r="5890" spans="2:15" ht="22.95" hidden="1" customHeight="1" x14ac:dyDescent="0.2">
      <c r="B5890" s="228" t="s">
        <v>208</v>
      </c>
      <c r="I5890" s="23"/>
      <c r="J5890" s="23"/>
      <c r="O5890" s="217">
        <f t="shared" si="92"/>
        <v>-2918</v>
      </c>
    </row>
    <row r="5891" spans="2:15" ht="22.95" hidden="1" customHeight="1" x14ac:dyDescent="0.2">
      <c r="B5891" s="228" t="s">
        <v>208</v>
      </c>
      <c r="I5891" s="23"/>
      <c r="J5891" s="23"/>
      <c r="O5891" s="217">
        <f t="shared" si="92"/>
        <v>-2918</v>
      </c>
    </row>
    <row r="5892" spans="2:15" ht="22.95" hidden="1" customHeight="1" x14ac:dyDescent="0.2">
      <c r="B5892" s="228" t="s">
        <v>208</v>
      </c>
      <c r="I5892" s="23"/>
      <c r="J5892" s="23"/>
      <c r="O5892" s="217">
        <f t="shared" si="92"/>
        <v>-2918</v>
      </c>
    </row>
    <row r="5893" spans="2:15" ht="22.95" hidden="1" customHeight="1" x14ac:dyDescent="0.2">
      <c r="B5893" s="228" t="s">
        <v>208</v>
      </c>
      <c r="I5893" s="23"/>
      <c r="J5893" s="23"/>
      <c r="O5893" s="217">
        <f t="shared" si="92"/>
        <v>-2918</v>
      </c>
    </row>
    <row r="5894" spans="2:15" ht="22.95" hidden="1" customHeight="1" x14ac:dyDescent="0.2">
      <c r="B5894" s="228" t="s">
        <v>208</v>
      </c>
      <c r="I5894" s="23"/>
      <c r="J5894" s="23"/>
      <c r="O5894" s="217">
        <f t="shared" si="92"/>
        <v>-2918</v>
      </c>
    </row>
    <row r="5895" spans="2:15" ht="22.95" hidden="1" customHeight="1" x14ac:dyDescent="0.2">
      <c r="B5895" s="228" t="s">
        <v>208</v>
      </c>
      <c r="I5895" s="23"/>
      <c r="J5895" s="23"/>
      <c r="O5895" s="217">
        <f t="shared" si="92"/>
        <v>-2918</v>
      </c>
    </row>
    <row r="5896" spans="2:15" ht="22.95" hidden="1" customHeight="1" x14ac:dyDescent="0.2">
      <c r="B5896" s="228" t="s">
        <v>208</v>
      </c>
      <c r="I5896" s="23"/>
      <c r="J5896" s="23"/>
      <c r="O5896" s="217">
        <f t="shared" si="92"/>
        <v>-2918</v>
      </c>
    </row>
    <row r="5897" spans="2:15" ht="22.95" hidden="1" customHeight="1" x14ac:dyDescent="0.2">
      <c r="B5897" s="228" t="s">
        <v>208</v>
      </c>
      <c r="I5897" s="23"/>
      <c r="J5897" s="23"/>
      <c r="O5897" s="217">
        <f t="shared" si="92"/>
        <v>-2918</v>
      </c>
    </row>
    <row r="5898" spans="2:15" ht="22.95" hidden="1" customHeight="1" x14ac:dyDescent="0.2">
      <c r="B5898" s="228" t="s">
        <v>208</v>
      </c>
      <c r="I5898" s="23"/>
      <c r="J5898" s="23"/>
      <c r="O5898" s="217">
        <f t="shared" si="92"/>
        <v>-2918</v>
      </c>
    </row>
    <row r="5899" spans="2:15" ht="22.95" hidden="1" customHeight="1" x14ac:dyDescent="0.2">
      <c r="B5899" s="228" t="s">
        <v>208</v>
      </c>
      <c r="I5899" s="23"/>
      <c r="J5899" s="23"/>
      <c r="O5899" s="217">
        <f t="shared" si="92"/>
        <v>-2918</v>
      </c>
    </row>
    <row r="5900" spans="2:15" ht="22.95" hidden="1" customHeight="1" x14ac:dyDescent="0.2">
      <c r="B5900" s="228" t="s">
        <v>208</v>
      </c>
      <c r="I5900" s="23"/>
      <c r="J5900" s="23"/>
      <c r="O5900" s="217">
        <f t="shared" si="92"/>
        <v>-2918</v>
      </c>
    </row>
    <row r="5901" spans="2:15" ht="22.95" hidden="1" customHeight="1" x14ac:dyDescent="0.2">
      <c r="B5901" s="228" t="s">
        <v>208</v>
      </c>
      <c r="I5901" s="23"/>
      <c r="J5901" s="23"/>
      <c r="O5901" s="217">
        <f t="shared" si="92"/>
        <v>-2918</v>
      </c>
    </row>
    <row r="5902" spans="2:15" ht="22.95" hidden="1" customHeight="1" x14ac:dyDescent="0.2">
      <c r="B5902" s="228" t="s">
        <v>208</v>
      </c>
      <c r="I5902" s="23"/>
      <c r="J5902" s="23"/>
      <c r="O5902" s="217">
        <f t="shared" si="92"/>
        <v>-2918</v>
      </c>
    </row>
    <row r="5903" spans="2:15" ht="22.95" hidden="1" customHeight="1" x14ac:dyDescent="0.2">
      <c r="B5903" s="228" t="s">
        <v>208</v>
      </c>
      <c r="I5903" s="23"/>
      <c r="J5903" s="23"/>
      <c r="O5903" s="217">
        <f t="shared" si="92"/>
        <v>-2918</v>
      </c>
    </row>
    <row r="5904" spans="2:15" ht="22.95" hidden="1" customHeight="1" x14ac:dyDescent="0.2">
      <c r="B5904" s="228" t="s">
        <v>208</v>
      </c>
      <c r="I5904" s="23"/>
      <c r="J5904" s="23"/>
      <c r="O5904" s="217">
        <f t="shared" si="92"/>
        <v>-2918</v>
      </c>
    </row>
    <row r="5905" spans="2:15" ht="22.95" hidden="1" customHeight="1" x14ac:dyDescent="0.2">
      <c r="B5905" s="228" t="s">
        <v>208</v>
      </c>
      <c r="I5905" s="23"/>
      <c r="J5905" s="23"/>
      <c r="O5905" s="217">
        <f t="shared" si="92"/>
        <v>-2918</v>
      </c>
    </row>
    <row r="5906" spans="2:15" ht="22.95" hidden="1" customHeight="1" x14ac:dyDescent="0.2">
      <c r="B5906" s="228" t="s">
        <v>208</v>
      </c>
      <c r="I5906" s="23"/>
      <c r="J5906" s="23"/>
      <c r="O5906" s="217">
        <f t="shared" si="92"/>
        <v>-2918</v>
      </c>
    </row>
    <row r="5907" spans="2:15" ht="22.95" hidden="1" customHeight="1" x14ac:dyDescent="0.2">
      <c r="B5907" s="228" t="s">
        <v>208</v>
      </c>
      <c r="I5907" s="23"/>
      <c r="J5907" s="23"/>
      <c r="O5907" s="217">
        <f t="shared" si="92"/>
        <v>-2918</v>
      </c>
    </row>
    <row r="5908" spans="2:15" ht="22.95" hidden="1" customHeight="1" x14ac:dyDescent="0.2">
      <c r="B5908" s="228" t="s">
        <v>208</v>
      </c>
      <c r="I5908" s="23"/>
      <c r="J5908" s="23"/>
      <c r="O5908" s="217">
        <f t="shared" si="92"/>
        <v>-2918</v>
      </c>
    </row>
    <row r="5909" spans="2:15" ht="22.95" hidden="1" customHeight="1" x14ac:dyDescent="0.2">
      <c r="B5909" s="228" t="s">
        <v>208</v>
      </c>
      <c r="I5909" s="23"/>
      <c r="J5909" s="23"/>
      <c r="O5909" s="217">
        <f t="shared" si="92"/>
        <v>-2918</v>
      </c>
    </row>
    <row r="5910" spans="2:15" ht="22.95" hidden="1" customHeight="1" x14ac:dyDescent="0.2">
      <c r="B5910" s="228" t="s">
        <v>208</v>
      </c>
      <c r="I5910" s="23"/>
      <c r="J5910" s="23"/>
      <c r="O5910" s="217">
        <f t="shared" si="92"/>
        <v>-2918</v>
      </c>
    </row>
    <row r="5911" spans="2:15" ht="22.95" hidden="1" customHeight="1" x14ac:dyDescent="0.2">
      <c r="B5911" s="228" t="s">
        <v>208</v>
      </c>
      <c r="I5911" s="23"/>
      <c r="J5911" s="23"/>
      <c r="O5911" s="217">
        <f t="shared" si="92"/>
        <v>-2918</v>
      </c>
    </row>
    <row r="5912" spans="2:15" ht="22.95" hidden="1" customHeight="1" x14ac:dyDescent="0.2">
      <c r="B5912" s="228" t="s">
        <v>208</v>
      </c>
      <c r="I5912" s="23"/>
      <c r="J5912" s="23"/>
      <c r="O5912" s="217">
        <f t="shared" si="92"/>
        <v>-2918</v>
      </c>
    </row>
    <row r="5913" spans="2:15" ht="22.95" hidden="1" customHeight="1" x14ac:dyDescent="0.2">
      <c r="B5913" s="228" t="s">
        <v>208</v>
      </c>
      <c r="I5913" s="23"/>
      <c r="J5913" s="23"/>
      <c r="O5913" s="217">
        <f t="shared" si="92"/>
        <v>-2918</v>
      </c>
    </row>
    <row r="5914" spans="2:15" ht="22.95" hidden="1" customHeight="1" x14ac:dyDescent="0.2">
      <c r="B5914" s="228" t="s">
        <v>208</v>
      </c>
      <c r="I5914" s="23"/>
      <c r="J5914" s="23"/>
      <c r="O5914" s="217">
        <f t="shared" si="92"/>
        <v>-2918</v>
      </c>
    </row>
    <row r="5915" spans="2:15" ht="22.95" hidden="1" customHeight="1" x14ac:dyDescent="0.2">
      <c r="B5915" s="228" t="s">
        <v>208</v>
      </c>
      <c r="I5915" s="23"/>
      <c r="J5915" s="23"/>
      <c r="O5915" s="217">
        <f t="shared" si="92"/>
        <v>-2918</v>
      </c>
    </row>
    <row r="5916" spans="2:15" ht="22.95" hidden="1" customHeight="1" x14ac:dyDescent="0.2">
      <c r="B5916" s="228" t="s">
        <v>208</v>
      </c>
      <c r="I5916" s="23"/>
      <c r="J5916" s="23"/>
      <c r="O5916" s="217">
        <f t="shared" si="92"/>
        <v>-2918</v>
      </c>
    </row>
    <row r="5917" spans="2:15" ht="22.95" hidden="1" customHeight="1" x14ac:dyDescent="0.2">
      <c r="B5917" s="228" t="s">
        <v>208</v>
      </c>
      <c r="I5917" s="23"/>
      <c r="J5917" s="23"/>
      <c r="O5917" s="217">
        <f t="shared" si="92"/>
        <v>-2918</v>
      </c>
    </row>
    <row r="5918" spans="2:15" ht="22.95" hidden="1" customHeight="1" x14ac:dyDescent="0.2">
      <c r="B5918" s="228" t="s">
        <v>208</v>
      </c>
      <c r="I5918" s="23"/>
      <c r="J5918" s="23"/>
      <c r="O5918" s="217">
        <f t="shared" si="92"/>
        <v>-2918</v>
      </c>
    </row>
    <row r="5919" spans="2:15" ht="22.95" hidden="1" customHeight="1" x14ac:dyDescent="0.2">
      <c r="B5919" s="228" t="s">
        <v>208</v>
      </c>
      <c r="I5919" s="23"/>
      <c r="J5919" s="23"/>
      <c r="O5919" s="217">
        <f t="shared" si="92"/>
        <v>-2918</v>
      </c>
    </row>
    <row r="5920" spans="2:15" ht="22.95" hidden="1" customHeight="1" x14ac:dyDescent="0.2">
      <c r="B5920" s="228" t="s">
        <v>208</v>
      </c>
      <c r="I5920" s="23"/>
      <c r="J5920" s="23"/>
      <c r="O5920" s="217">
        <f t="shared" si="92"/>
        <v>-2918</v>
      </c>
    </row>
    <row r="5921" spans="2:15" ht="22.95" hidden="1" customHeight="1" x14ac:dyDescent="0.2">
      <c r="B5921" s="228" t="s">
        <v>208</v>
      </c>
      <c r="I5921" s="23"/>
      <c r="J5921" s="23"/>
      <c r="O5921" s="217">
        <f t="shared" si="92"/>
        <v>-2918</v>
      </c>
    </row>
    <row r="5922" spans="2:15" ht="22.95" hidden="1" customHeight="1" x14ac:dyDescent="0.2">
      <c r="B5922" s="228" t="s">
        <v>208</v>
      </c>
      <c r="I5922" s="23"/>
      <c r="J5922" s="23"/>
      <c r="O5922" s="217">
        <f t="shared" si="92"/>
        <v>-2918</v>
      </c>
    </row>
    <row r="5923" spans="2:15" ht="22.95" hidden="1" customHeight="1" x14ac:dyDescent="0.2">
      <c r="B5923" s="228" t="s">
        <v>208</v>
      </c>
      <c r="I5923" s="23"/>
      <c r="J5923" s="23"/>
      <c r="O5923" s="217">
        <f t="shared" ref="O5923:O5986" si="93">O5922+M5923-N5923</f>
        <v>-2918</v>
      </c>
    </row>
    <row r="5924" spans="2:15" ht="22.95" hidden="1" customHeight="1" x14ac:dyDescent="0.2">
      <c r="B5924" s="228" t="s">
        <v>208</v>
      </c>
      <c r="I5924" s="23"/>
      <c r="J5924" s="23"/>
      <c r="O5924" s="217">
        <f t="shared" si="93"/>
        <v>-2918</v>
      </c>
    </row>
    <row r="5925" spans="2:15" ht="22.95" hidden="1" customHeight="1" x14ac:dyDescent="0.2">
      <c r="B5925" s="228" t="s">
        <v>208</v>
      </c>
      <c r="I5925" s="23"/>
      <c r="J5925" s="23"/>
      <c r="O5925" s="217">
        <f t="shared" si="93"/>
        <v>-2918</v>
      </c>
    </row>
    <row r="5926" spans="2:15" ht="22.95" hidden="1" customHeight="1" x14ac:dyDescent="0.2">
      <c r="B5926" s="228" t="s">
        <v>208</v>
      </c>
      <c r="I5926" s="23"/>
      <c r="J5926" s="23"/>
      <c r="O5926" s="217">
        <f t="shared" si="93"/>
        <v>-2918</v>
      </c>
    </row>
    <row r="5927" spans="2:15" ht="22.95" hidden="1" customHeight="1" x14ac:dyDescent="0.2">
      <c r="B5927" s="228" t="s">
        <v>208</v>
      </c>
      <c r="I5927" s="23"/>
      <c r="J5927" s="23"/>
      <c r="O5927" s="217">
        <f t="shared" si="93"/>
        <v>-2918</v>
      </c>
    </row>
    <row r="5928" spans="2:15" ht="22.95" hidden="1" customHeight="1" x14ac:dyDescent="0.2">
      <c r="B5928" s="228" t="s">
        <v>208</v>
      </c>
      <c r="I5928" s="23"/>
      <c r="J5928" s="23"/>
      <c r="O5928" s="217">
        <f t="shared" si="93"/>
        <v>-2918</v>
      </c>
    </row>
    <row r="5929" spans="2:15" ht="22.95" hidden="1" customHeight="1" x14ac:dyDescent="0.2">
      <c r="B5929" s="228" t="s">
        <v>208</v>
      </c>
      <c r="I5929" s="23"/>
      <c r="J5929" s="23"/>
      <c r="O5929" s="217">
        <f t="shared" si="93"/>
        <v>-2918</v>
      </c>
    </row>
    <row r="5930" spans="2:15" ht="22.95" hidden="1" customHeight="1" x14ac:dyDescent="0.2">
      <c r="B5930" s="228" t="s">
        <v>208</v>
      </c>
      <c r="I5930" s="23"/>
      <c r="J5930" s="23"/>
      <c r="O5930" s="217">
        <f t="shared" si="93"/>
        <v>-2918</v>
      </c>
    </row>
    <row r="5931" spans="2:15" ht="22.95" hidden="1" customHeight="1" x14ac:dyDescent="0.2">
      <c r="B5931" s="228" t="s">
        <v>208</v>
      </c>
      <c r="I5931" s="23"/>
      <c r="J5931" s="23"/>
      <c r="O5931" s="217">
        <f t="shared" si="93"/>
        <v>-2918</v>
      </c>
    </row>
    <row r="5932" spans="2:15" ht="22.95" hidden="1" customHeight="1" x14ac:dyDescent="0.2">
      <c r="B5932" s="228" t="s">
        <v>208</v>
      </c>
      <c r="I5932" s="23"/>
      <c r="J5932" s="23"/>
      <c r="O5932" s="217">
        <f t="shared" si="93"/>
        <v>-2918</v>
      </c>
    </row>
    <row r="5933" spans="2:15" ht="22.95" hidden="1" customHeight="1" x14ac:dyDescent="0.2">
      <c r="B5933" s="228" t="s">
        <v>208</v>
      </c>
      <c r="I5933" s="23"/>
      <c r="J5933" s="23"/>
      <c r="O5933" s="217">
        <f t="shared" si="93"/>
        <v>-2918</v>
      </c>
    </row>
    <row r="5934" spans="2:15" ht="22.95" hidden="1" customHeight="1" x14ac:dyDescent="0.2">
      <c r="B5934" s="228" t="s">
        <v>208</v>
      </c>
      <c r="I5934" s="23"/>
      <c r="J5934" s="23"/>
      <c r="O5934" s="217">
        <f t="shared" si="93"/>
        <v>-2918</v>
      </c>
    </row>
    <row r="5935" spans="2:15" ht="22.95" hidden="1" customHeight="1" x14ac:dyDescent="0.2">
      <c r="B5935" s="228" t="s">
        <v>208</v>
      </c>
      <c r="I5935" s="23"/>
      <c r="J5935" s="23"/>
      <c r="O5935" s="217">
        <f t="shared" si="93"/>
        <v>-2918</v>
      </c>
    </row>
    <row r="5936" spans="2:15" ht="22.95" hidden="1" customHeight="1" x14ac:dyDescent="0.2">
      <c r="B5936" s="228" t="s">
        <v>208</v>
      </c>
      <c r="I5936" s="23"/>
      <c r="J5936" s="23"/>
      <c r="O5936" s="217">
        <f t="shared" si="93"/>
        <v>-2918</v>
      </c>
    </row>
    <row r="5937" spans="2:15" ht="22.95" hidden="1" customHeight="1" x14ac:dyDescent="0.2">
      <c r="B5937" s="228" t="s">
        <v>208</v>
      </c>
      <c r="I5937" s="23"/>
      <c r="J5937" s="23"/>
      <c r="O5937" s="217">
        <f t="shared" si="93"/>
        <v>-2918</v>
      </c>
    </row>
    <row r="5938" spans="2:15" ht="22.95" hidden="1" customHeight="1" x14ac:dyDescent="0.2">
      <c r="B5938" s="228" t="s">
        <v>208</v>
      </c>
      <c r="I5938" s="23"/>
      <c r="J5938" s="23"/>
      <c r="O5938" s="217">
        <f t="shared" si="93"/>
        <v>-2918</v>
      </c>
    </row>
    <row r="5939" spans="2:15" ht="22.95" hidden="1" customHeight="1" x14ac:dyDescent="0.2">
      <c r="B5939" s="228" t="s">
        <v>208</v>
      </c>
      <c r="I5939" s="23"/>
      <c r="J5939" s="23"/>
      <c r="O5939" s="217">
        <f t="shared" si="93"/>
        <v>-2918</v>
      </c>
    </row>
    <row r="5940" spans="2:15" ht="22.95" hidden="1" customHeight="1" x14ac:dyDescent="0.2">
      <c r="B5940" s="228" t="s">
        <v>208</v>
      </c>
      <c r="I5940" s="23"/>
      <c r="J5940" s="23"/>
      <c r="O5940" s="217">
        <f t="shared" si="93"/>
        <v>-2918</v>
      </c>
    </row>
    <row r="5941" spans="2:15" ht="22.95" hidden="1" customHeight="1" x14ac:dyDescent="0.2">
      <c r="B5941" s="228" t="s">
        <v>208</v>
      </c>
      <c r="I5941" s="23"/>
      <c r="J5941" s="23"/>
      <c r="O5941" s="217">
        <f t="shared" si="93"/>
        <v>-2918</v>
      </c>
    </row>
    <row r="5942" spans="2:15" ht="22.95" hidden="1" customHeight="1" x14ac:dyDescent="0.2">
      <c r="B5942" s="228" t="s">
        <v>208</v>
      </c>
      <c r="I5942" s="23"/>
      <c r="J5942" s="23"/>
      <c r="O5942" s="217">
        <f t="shared" si="93"/>
        <v>-2918</v>
      </c>
    </row>
    <row r="5943" spans="2:15" ht="22.95" hidden="1" customHeight="1" x14ac:dyDescent="0.2">
      <c r="B5943" s="228" t="s">
        <v>208</v>
      </c>
      <c r="I5943" s="23"/>
      <c r="J5943" s="23"/>
      <c r="O5943" s="217">
        <f t="shared" si="93"/>
        <v>-2918</v>
      </c>
    </row>
    <row r="5944" spans="2:15" ht="22.95" hidden="1" customHeight="1" x14ac:dyDescent="0.2">
      <c r="B5944" s="228" t="s">
        <v>208</v>
      </c>
      <c r="I5944" s="23"/>
      <c r="J5944" s="23"/>
      <c r="O5944" s="217">
        <f t="shared" si="93"/>
        <v>-2918</v>
      </c>
    </row>
    <row r="5945" spans="2:15" ht="22.95" hidden="1" customHeight="1" x14ac:dyDescent="0.2">
      <c r="B5945" s="228" t="s">
        <v>208</v>
      </c>
      <c r="I5945" s="23"/>
      <c r="J5945" s="23"/>
      <c r="O5945" s="217">
        <f t="shared" si="93"/>
        <v>-2918</v>
      </c>
    </row>
    <row r="5946" spans="2:15" ht="22.95" hidden="1" customHeight="1" x14ac:dyDescent="0.2">
      <c r="B5946" s="228" t="s">
        <v>208</v>
      </c>
      <c r="I5946" s="23"/>
      <c r="J5946" s="23"/>
      <c r="O5946" s="217">
        <f t="shared" si="93"/>
        <v>-2918</v>
      </c>
    </row>
    <row r="5947" spans="2:15" ht="22.95" hidden="1" customHeight="1" x14ac:dyDescent="0.2">
      <c r="B5947" s="228" t="s">
        <v>208</v>
      </c>
      <c r="I5947" s="23"/>
      <c r="J5947" s="23"/>
      <c r="O5947" s="217">
        <f t="shared" si="93"/>
        <v>-2918</v>
      </c>
    </row>
    <row r="5948" spans="2:15" ht="22.95" hidden="1" customHeight="1" x14ac:dyDescent="0.2">
      <c r="B5948" s="228" t="s">
        <v>208</v>
      </c>
      <c r="I5948" s="23"/>
      <c r="J5948" s="23"/>
      <c r="O5948" s="217">
        <f t="shared" si="93"/>
        <v>-2918</v>
      </c>
    </row>
    <row r="5949" spans="2:15" ht="22.95" hidden="1" customHeight="1" x14ac:dyDescent="0.2">
      <c r="B5949" s="228" t="s">
        <v>208</v>
      </c>
      <c r="I5949" s="23"/>
      <c r="J5949" s="23"/>
      <c r="O5949" s="217">
        <f t="shared" si="93"/>
        <v>-2918</v>
      </c>
    </row>
    <row r="5950" spans="2:15" ht="22.95" hidden="1" customHeight="1" x14ac:dyDescent="0.2">
      <c r="B5950" s="228" t="s">
        <v>208</v>
      </c>
      <c r="I5950" s="23"/>
      <c r="J5950" s="23"/>
      <c r="O5950" s="217">
        <f t="shared" si="93"/>
        <v>-2918</v>
      </c>
    </row>
    <row r="5951" spans="2:15" ht="22.95" hidden="1" customHeight="1" x14ac:dyDescent="0.2">
      <c r="B5951" s="228" t="s">
        <v>208</v>
      </c>
      <c r="I5951" s="23"/>
      <c r="J5951" s="23"/>
      <c r="O5951" s="217">
        <f t="shared" si="93"/>
        <v>-2918</v>
      </c>
    </row>
    <row r="5952" spans="2:15" ht="22.95" hidden="1" customHeight="1" x14ac:dyDescent="0.2">
      <c r="B5952" s="228" t="s">
        <v>208</v>
      </c>
      <c r="I5952" s="23"/>
      <c r="J5952" s="23"/>
      <c r="O5952" s="217">
        <f t="shared" si="93"/>
        <v>-2918</v>
      </c>
    </row>
    <row r="5953" spans="2:15" ht="22.95" hidden="1" customHeight="1" x14ac:dyDescent="0.2">
      <c r="B5953" s="228" t="s">
        <v>208</v>
      </c>
      <c r="I5953" s="23"/>
      <c r="J5953" s="23"/>
      <c r="O5953" s="217">
        <f t="shared" si="93"/>
        <v>-2918</v>
      </c>
    </row>
    <row r="5954" spans="2:15" ht="22.95" hidden="1" customHeight="1" x14ac:dyDescent="0.2">
      <c r="B5954" s="228" t="s">
        <v>208</v>
      </c>
      <c r="I5954" s="23"/>
      <c r="J5954" s="23"/>
      <c r="O5954" s="217">
        <f t="shared" si="93"/>
        <v>-2918</v>
      </c>
    </row>
    <row r="5955" spans="2:15" ht="22.95" hidden="1" customHeight="1" x14ac:dyDescent="0.2">
      <c r="B5955" s="228" t="s">
        <v>208</v>
      </c>
      <c r="I5955" s="23"/>
      <c r="J5955" s="23"/>
      <c r="O5955" s="217">
        <f t="shared" si="93"/>
        <v>-2918</v>
      </c>
    </row>
    <row r="5956" spans="2:15" ht="22.95" hidden="1" customHeight="1" x14ac:dyDescent="0.2">
      <c r="B5956" s="228" t="s">
        <v>208</v>
      </c>
      <c r="I5956" s="23"/>
      <c r="J5956" s="23"/>
      <c r="O5956" s="217">
        <f t="shared" si="93"/>
        <v>-2918</v>
      </c>
    </row>
    <row r="5957" spans="2:15" ht="22.95" hidden="1" customHeight="1" x14ac:dyDescent="0.2">
      <c r="B5957" s="228" t="s">
        <v>208</v>
      </c>
      <c r="I5957" s="23"/>
      <c r="J5957" s="23"/>
      <c r="O5957" s="217">
        <f t="shared" si="93"/>
        <v>-2918</v>
      </c>
    </row>
    <row r="5958" spans="2:15" ht="22.95" hidden="1" customHeight="1" x14ac:dyDescent="0.2">
      <c r="B5958" s="228" t="s">
        <v>208</v>
      </c>
      <c r="I5958" s="23"/>
      <c r="J5958" s="23"/>
      <c r="O5958" s="217">
        <f t="shared" si="93"/>
        <v>-2918</v>
      </c>
    </row>
    <row r="5959" spans="2:15" ht="22.95" hidden="1" customHeight="1" x14ac:dyDescent="0.2">
      <c r="B5959" s="228" t="s">
        <v>208</v>
      </c>
      <c r="I5959" s="23"/>
      <c r="J5959" s="23"/>
      <c r="O5959" s="217">
        <f t="shared" si="93"/>
        <v>-2918</v>
      </c>
    </row>
    <row r="5960" spans="2:15" ht="22.95" hidden="1" customHeight="1" x14ac:dyDescent="0.2">
      <c r="B5960" s="228" t="s">
        <v>208</v>
      </c>
      <c r="I5960" s="23"/>
      <c r="J5960" s="23"/>
      <c r="O5960" s="217">
        <f t="shared" si="93"/>
        <v>-2918</v>
      </c>
    </row>
    <row r="5961" spans="2:15" ht="22.95" hidden="1" customHeight="1" x14ac:dyDescent="0.2">
      <c r="B5961" s="228" t="s">
        <v>208</v>
      </c>
      <c r="I5961" s="23"/>
      <c r="J5961" s="23"/>
      <c r="O5961" s="217">
        <f t="shared" si="93"/>
        <v>-2918</v>
      </c>
    </row>
    <row r="5962" spans="2:15" ht="22.95" hidden="1" customHeight="1" x14ac:dyDescent="0.2">
      <c r="B5962" s="228" t="s">
        <v>208</v>
      </c>
      <c r="I5962" s="23"/>
      <c r="J5962" s="23"/>
      <c r="O5962" s="217">
        <f t="shared" si="93"/>
        <v>-2918</v>
      </c>
    </row>
    <row r="5963" spans="2:15" ht="22.95" hidden="1" customHeight="1" x14ac:dyDescent="0.2">
      <c r="B5963" s="228" t="s">
        <v>208</v>
      </c>
      <c r="I5963" s="23"/>
      <c r="J5963" s="23"/>
      <c r="O5963" s="217">
        <f t="shared" si="93"/>
        <v>-2918</v>
      </c>
    </row>
    <row r="5964" spans="2:15" ht="22.95" hidden="1" customHeight="1" x14ac:dyDescent="0.2">
      <c r="B5964" s="228" t="s">
        <v>208</v>
      </c>
      <c r="I5964" s="23"/>
      <c r="J5964" s="23"/>
      <c r="O5964" s="217">
        <f t="shared" si="93"/>
        <v>-2918</v>
      </c>
    </row>
    <row r="5965" spans="2:15" ht="22.95" hidden="1" customHeight="1" x14ac:dyDescent="0.2">
      <c r="B5965" s="228" t="s">
        <v>208</v>
      </c>
      <c r="I5965" s="23"/>
      <c r="J5965" s="23"/>
      <c r="O5965" s="217">
        <f t="shared" si="93"/>
        <v>-2918</v>
      </c>
    </row>
    <row r="5966" spans="2:15" ht="22.95" hidden="1" customHeight="1" x14ac:dyDescent="0.2">
      <c r="B5966" s="228" t="s">
        <v>208</v>
      </c>
      <c r="I5966" s="23"/>
      <c r="J5966" s="23"/>
      <c r="O5966" s="217">
        <f t="shared" si="93"/>
        <v>-2918</v>
      </c>
    </row>
    <row r="5967" spans="2:15" ht="22.95" hidden="1" customHeight="1" x14ac:dyDescent="0.2">
      <c r="B5967" s="228" t="s">
        <v>208</v>
      </c>
      <c r="I5967" s="23"/>
      <c r="J5967" s="23"/>
      <c r="O5967" s="217">
        <f t="shared" si="93"/>
        <v>-2918</v>
      </c>
    </row>
    <row r="5968" spans="2:15" ht="22.95" hidden="1" customHeight="1" x14ac:dyDescent="0.2">
      <c r="B5968" s="228" t="s">
        <v>208</v>
      </c>
      <c r="I5968" s="23"/>
      <c r="J5968" s="23"/>
      <c r="O5968" s="217">
        <f t="shared" si="93"/>
        <v>-2918</v>
      </c>
    </row>
    <row r="5969" spans="2:15" ht="22.95" hidden="1" customHeight="1" x14ac:dyDescent="0.2">
      <c r="B5969" s="228" t="s">
        <v>208</v>
      </c>
      <c r="I5969" s="23"/>
      <c r="J5969" s="23"/>
      <c r="O5969" s="217">
        <f t="shared" si="93"/>
        <v>-2918</v>
      </c>
    </row>
    <row r="5970" spans="2:15" ht="22.95" hidden="1" customHeight="1" x14ac:dyDescent="0.2">
      <c r="B5970" s="228" t="s">
        <v>208</v>
      </c>
      <c r="I5970" s="23"/>
      <c r="J5970" s="23"/>
      <c r="O5970" s="217">
        <f t="shared" si="93"/>
        <v>-2918</v>
      </c>
    </row>
    <row r="5971" spans="2:15" ht="22.95" hidden="1" customHeight="1" x14ac:dyDescent="0.2">
      <c r="B5971" s="228" t="s">
        <v>208</v>
      </c>
      <c r="I5971" s="23"/>
      <c r="J5971" s="23"/>
      <c r="O5971" s="217">
        <f t="shared" si="93"/>
        <v>-2918</v>
      </c>
    </row>
    <row r="5972" spans="2:15" ht="22.95" hidden="1" customHeight="1" x14ac:dyDescent="0.2">
      <c r="B5972" s="228" t="s">
        <v>208</v>
      </c>
      <c r="I5972" s="23"/>
      <c r="J5972" s="23"/>
      <c r="O5972" s="217">
        <f t="shared" si="93"/>
        <v>-2918</v>
      </c>
    </row>
    <row r="5973" spans="2:15" ht="22.95" hidden="1" customHeight="1" x14ac:dyDescent="0.2">
      <c r="B5973" s="228" t="s">
        <v>208</v>
      </c>
      <c r="I5973" s="23"/>
      <c r="J5973" s="23"/>
      <c r="O5973" s="217">
        <f t="shared" si="93"/>
        <v>-2918</v>
      </c>
    </row>
    <row r="5974" spans="2:15" ht="22.95" hidden="1" customHeight="1" x14ac:dyDescent="0.2">
      <c r="B5974" s="228" t="s">
        <v>208</v>
      </c>
      <c r="I5974" s="23"/>
      <c r="J5974" s="23"/>
      <c r="O5974" s="217">
        <f t="shared" si="93"/>
        <v>-2918</v>
      </c>
    </row>
    <row r="5975" spans="2:15" ht="22.95" hidden="1" customHeight="1" x14ac:dyDescent="0.2">
      <c r="B5975" s="228" t="s">
        <v>208</v>
      </c>
      <c r="I5975" s="23"/>
      <c r="J5975" s="23"/>
      <c r="O5975" s="217">
        <f t="shared" si="93"/>
        <v>-2918</v>
      </c>
    </row>
    <row r="5976" spans="2:15" ht="22.95" hidden="1" customHeight="1" x14ac:dyDescent="0.2">
      <c r="B5976" s="228" t="s">
        <v>208</v>
      </c>
      <c r="I5976" s="23"/>
      <c r="J5976" s="23"/>
      <c r="O5976" s="217">
        <f t="shared" si="93"/>
        <v>-2918</v>
      </c>
    </row>
    <row r="5977" spans="2:15" ht="22.95" hidden="1" customHeight="1" x14ac:dyDescent="0.2">
      <c r="B5977" s="228" t="s">
        <v>208</v>
      </c>
      <c r="I5977" s="23"/>
      <c r="J5977" s="23"/>
      <c r="O5977" s="217">
        <f t="shared" si="93"/>
        <v>-2918</v>
      </c>
    </row>
    <row r="5978" spans="2:15" ht="22.95" hidden="1" customHeight="1" x14ac:dyDescent="0.2">
      <c r="B5978" s="228" t="s">
        <v>208</v>
      </c>
      <c r="I5978" s="23"/>
      <c r="J5978" s="23"/>
      <c r="O5978" s="217">
        <f t="shared" si="93"/>
        <v>-2918</v>
      </c>
    </row>
    <row r="5979" spans="2:15" ht="22.95" hidden="1" customHeight="1" x14ac:dyDescent="0.2">
      <c r="B5979" s="228" t="s">
        <v>208</v>
      </c>
      <c r="I5979" s="23"/>
      <c r="J5979" s="23"/>
      <c r="O5979" s="217">
        <f t="shared" si="93"/>
        <v>-2918</v>
      </c>
    </row>
    <row r="5980" spans="2:15" ht="22.95" hidden="1" customHeight="1" x14ac:dyDescent="0.2">
      <c r="B5980" s="228" t="s">
        <v>208</v>
      </c>
      <c r="I5980" s="23"/>
      <c r="J5980" s="23"/>
      <c r="O5980" s="217">
        <f t="shared" si="93"/>
        <v>-2918</v>
      </c>
    </row>
    <row r="5981" spans="2:15" ht="22.95" hidden="1" customHeight="1" x14ac:dyDescent="0.2">
      <c r="B5981" s="228" t="s">
        <v>208</v>
      </c>
      <c r="I5981" s="23"/>
      <c r="J5981" s="23"/>
      <c r="O5981" s="217">
        <f t="shared" si="93"/>
        <v>-2918</v>
      </c>
    </row>
    <row r="5982" spans="2:15" ht="22.95" hidden="1" customHeight="1" x14ac:dyDescent="0.2">
      <c r="B5982" s="228" t="s">
        <v>208</v>
      </c>
      <c r="I5982" s="23"/>
      <c r="J5982" s="23"/>
      <c r="O5982" s="217">
        <f t="shared" si="93"/>
        <v>-2918</v>
      </c>
    </row>
    <row r="5983" spans="2:15" ht="22.95" hidden="1" customHeight="1" x14ac:dyDescent="0.2">
      <c r="B5983" s="228" t="s">
        <v>208</v>
      </c>
      <c r="I5983" s="23"/>
      <c r="J5983" s="23"/>
      <c r="O5983" s="217">
        <f t="shared" si="93"/>
        <v>-2918</v>
      </c>
    </row>
    <row r="5984" spans="2:15" ht="22.95" hidden="1" customHeight="1" x14ac:dyDescent="0.2">
      <c r="B5984" s="228" t="s">
        <v>208</v>
      </c>
      <c r="I5984" s="23"/>
      <c r="J5984" s="23"/>
      <c r="O5984" s="217">
        <f t="shared" si="93"/>
        <v>-2918</v>
      </c>
    </row>
    <row r="5985" spans="2:15" ht="22.95" hidden="1" customHeight="1" x14ac:dyDescent="0.2">
      <c r="B5985" s="228" t="s">
        <v>208</v>
      </c>
      <c r="I5985" s="23"/>
      <c r="J5985" s="23"/>
      <c r="O5985" s="217">
        <f t="shared" si="93"/>
        <v>-2918</v>
      </c>
    </row>
    <row r="5986" spans="2:15" ht="22.95" hidden="1" customHeight="1" x14ac:dyDescent="0.2">
      <c r="B5986" s="228" t="s">
        <v>208</v>
      </c>
      <c r="I5986" s="23"/>
      <c r="J5986" s="23"/>
      <c r="O5986" s="217">
        <f t="shared" si="93"/>
        <v>-2918</v>
      </c>
    </row>
    <row r="5987" spans="2:15" ht="22.95" hidden="1" customHeight="1" x14ac:dyDescent="0.2">
      <c r="B5987" s="228" t="s">
        <v>208</v>
      </c>
      <c r="I5987" s="23"/>
      <c r="J5987" s="23"/>
      <c r="O5987" s="217">
        <f t="shared" ref="O5987:O6026" si="94">O5986+M5987-N5987</f>
        <v>-2918</v>
      </c>
    </row>
    <row r="5988" spans="2:15" ht="22.95" hidden="1" customHeight="1" x14ac:dyDescent="0.2">
      <c r="B5988" s="228" t="s">
        <v>208</v>
      </c>
      <c r="I5988" s="23"/>
      <c r="J5988" s="23"/>
      <c r="O5988" s="217">
        <f t="shared" si="94"/>
        <v>-2918</v>
      </c>
    </row>
    <row r="5989" spans="2:15" ht="22.95" hidden="1" customHeight="1" x14ac:dyDescent="0.2">
      <c r="B5989" s="228" t="s">
        <v>208</v>
      </c>
      <c r="I5989" s="23"/>
      <c r="J5989" s="23"/>
      <c r="O5989" s="217">
        <f t="shared" si="94"/>
        <v>-2918</v>
      </c>
    </row>
    <row r="5990" spans="2:15" ht="22.95" hidden="1" customHeight="1" x14ac:dyDescent="0.2">
      <c r="B5990" s="228" t="s">
        <v>208</v>
      </c>
      <c r="I5990" s="23"/>
      <c r="J5990" s="23"/>
      <c r="O5990" s="217">
        <f t="shared" si="94"/>
        <v>-2918</v>
      </c>
    </row>
    <row r="5991" spans="2:15" ht="22.95" hidden="1" customHeight="1" x14ac:dyDescent="0.2">
      <c r="B5991" s="228" t="s">
        <v>208</v>
      </c>
      <c r="I5991" s="23"/>
      <c r="J5991" s="23"/>
      <c r="O5991" s="217">
        <f t="shared" si="94"/>
        <v>-2918</v>
      </c>
    </row>
    <row r="5992" spans="2:15" ht="22.95" hidden="1" customHeight="1" x14ac:dyDescent="0.2">
      <c r="B5992" s="228" t="s">
        <v>208</v>
      </c>
      <c r="I5992" s="23"/>
      <c r="J5992" s="23"/>
      <c r="O5992" s="217">
        <f t="shared" si="94"/>
        <v>-2918</v>
      </c>
    </row>
    <row r="5993" spans="2:15" ht="22.95" hidden="1" customHeight="1" x14ac:dyDescent="0.2">
      <c r="B5993" s="228" t="s">
        <v>208</v>
      </c>
      <c r="I5993" s="23"/>
      <c r="J5993" s="23"/>
      <c r="O5993" s="217">
        <f t="shared" si="94"/>
        <v>-2918</v>
      </c>
    </row>
    <row r="5994" spans="2:15" ht="22.95" hidden="1" customHeight="1" x14ac:dyDescent="0.2">
      <c r="B5994" s="228" t="s">
        <v>208</v>
      </c>
      <c r="I5994" s="23"/>
      <c r="J5994" s="23"/>
      <c r="O5994" s="217">
        <f t="shared" si="94"/>
        <v>-2918</v>
      </c>
    </row>
    <row r="5995" spans="2:15" ht="22.95" hidden="1" customHeight="1" x14ac:dyDescent="0.2">
      <c r="B5995" s="228" t="s">
        <v>208</v>
      </c>
      <c r="I5995" s="23"/>
      <c r="J5995" s="23"/>
      <c r="O5995" s="217">
        <f t="shared" si="94"/>
        <v>-2918</v>
      </c>
    </row>
    <row r="5996" spans="2:15" ht="22.95" hidden="1" customHeight="1" x14ac:dyDescent="0.2">
      <c r="B5996" s="228" t="s">
        <v>208</v>
      </c>
      <c r="I5996" s="23"/>
      <c r="J5996" s="23"/>
      <c r="O5996" s="217">
        <f t="shared" si="94"/>
        <v>-2918</v>
      </c>
    </row>
    <row r="5997" spans="2:15" ht="22.95" hidden="1" customHeight="1" x14ac:dyDescent="0.2">
      <c r="B5997" s="228" t="s">
        <v>208</v>
      </c>
      <c r="I5997" s="23"/>
      <c r="J5997" s="23"/>
      <c r="O5997" s="217">
        <f t="shared" si="94"/>
        <v>-2918</v>
      </c>
    </row>
    <row r="5998" spans="2:15" ht="22.95" hidden="1" customHeight="1" x14ac:dyDescent="0.2">
      <c r="B5998" s="228" t="s">
        <v>208</v>
      </c>
      <c r="I5998" s="23"/>
      <c r="J5998" s="23"/>
      <c r="O5998" s="217">
        <f t="shared" si="94"/>
        <v>-2918</v>
      </c>
    </row>
    <row r="5999" spans="2:15" ht="22.95" hidden="1" customHeight="1" x14ac:dyDescent="0.2">
      <c r="B5999" s="228" t="s">
        <v>208</v>
      </c>
      <c r="I5999" s="23"/>
      <c r="J5999" s="23"/>
      <c r="O5999" s="217">
        <f t="shared" si="94"/>
        <v>-2918</v>
      </c>
    </row>
    <row r="6000" spans="2:15" ht="22.95" hidden="1" customHeight="1" x14ac:dyDescent="0.2">
      <c r="B6000" s="228" t="s">
        <v>208</v>
      </c>
      <c r="I6000" s="23"/>
      <c r="J6000" s="23"/>
      <c r="O6000" s="217">
        <f t="shared" si="94"/>
        <v>-2918</v>
      </c>
    </row>
    <row r="6001" spans="2:15" ht="22.95" hidden="1" customHeight="1" x14ac:dyDescent="0.2">
      <c r="B6001" s="228" t="s">
        <v>208</v>
      </c>
      <c r="I6001" s="23"/>
      <c r="J6001" s="23"/>
      <c r="O6001" s="217">
        <f t="shared" si="94"/>
        <v>-2918</v>
      </c>
    </row>
    <row r="6002" spans="2:15" ht="22.95" hidden="1" customHeight="1" x14ac:dyDescent="0.2">
      <c r="B6002" s="228" t="s">
        <v>208</v>
      </c>
      <c r="I6002" s="23"/>
      <c r="J6002" s="23"/>
      <c r="O6002" s="217">
        <f t="shared" si="94"/>
        <v>-2918</v>
      </c>
    </row>
    <row r="6003" spans="2:15" ht="22.95" hidden="1" customHeight="1" x14ac:dyDescent="0.2">
      <c r="B6003" s="228" t="s">
        <v>208</v>
      </c>
      <c r="I6003" s="23"/>
      <c r="J6003" s="23"/>
      <c r="O6003" s="217">
        <f t="shared" si="94"/>
        <v>-2918</v>
      </c>
    </row>
    <row r="6004" spans="2:15" ht="22.95" hidden="1" customHeight="1" x14ac:dyDescent="0.2">
      <c r="B6004" s="228" t="s">
        <v>208</v>
      </c>
      <c r="I6004" s="23"/>
      <c r="J6004" s="23"/>
      <c r="O6004" s="217">
        <f t="shared" si="94"/>
        <v>-2918</v>
      </c>
    </row>
    <row r="6005" spans="2:15" ht="22.95" hidden="1" customHeight="1" x14ac:dyDescent="0.2">
      <c r="B6005" s="228" t="s">
        <v>208</v>
      </c>
      <c r="I6005" s="23"/>
      <c r="J6005" s="23"/>
      <c r="O6005" s="217">
        <f t="shared" si="94"/>
        <v>-2918</v>
      </c>
    </row>
    <row r="6006" spans="2:15" ht="22.95" hidden="1" customHeight="1" x14ac:dyDescent="0.2">
      <c r="B6006" s="228" t="s">
        <v>208</v>
      </c>
      <c r="I6006" s="23"/>
      <c r="J6006" s="23"/>
      <c r="O6006" s="217">
        <f t="shared" si="94"/>
        <v>-2918</v>
      </c>
    </row>
    <row r="6007" spans="2:15" ht="22.95" hidden="1" customHeight="1" x14ac:dyDescent="0.2">
      <c r="B6007" s="228" t="s">
        <v>208</v>
      </c>
      <c r="I6007" s="23"/>
      <c r="J6007" s="23"/>
      <c r="O6007" s="217">
        <f t="shared" si="94"/>
        <v>-2918</v>
      </c>
    </row>
    <row r="6008" spans="2:15" ht="22.95" hidden="1" customHeight="1" x14ac:dyDescent="0.2">
      <c r="B6008" s="228" t="s">
        <v>208</v>
      </c>
      <c r="I6008" s="23"/>
      <c r="J6008" s="23"/>
      <c r="O6008" s="217">
        <f t="shared" si="94"/>
        <v>-2918</v>
      </c>
    </row>
    <row r="6009" spans="2:15" ht="22.95" hidden="1" customHeight="1" x14ac:dyDescent="0.2">
      <c r="B6009" s="228" t="s">
        <v>208</v>
      </c>
      <c r="I6009" s="23"/>
      <c r="J6009" s="23"/>
      <c r="O6009" s="217">
        <f t="shared" si="94"/>
        <v>-2918</v>
      </c>
    </row>
    <row r="6010" spans="2:15" ht="22.95" hidden="1" customHeight="1" x14ac:dyDescent="0.2">
      <c r="B6010" s="228" t="s">
        <v>208</v>
      </c>
      <c r="I6010" s="23"/>
      <c r="J6010" s="23"/>
      <c r="O6010" s="217">
        <f t="shared" si="94"/>
        <v>-2918</v>
      </c>
    </row>
    <row r="6011" spans="2:15" ht="22.95" hidden="1" customHeight="1" x14ac:dyDescent="0.2">
      <c r="B6011" s="228" t="s">
        <v>208</v>
      </c>
      <c r="I6011" s="23"/>
      <c r="J6011" s="23"/>
      <c r="O6011" s="217">
        <f t="shared" si="94"/>
        <v>-2918</v>
      </c>
    </row>
    <row r="6012" spans="2:15" ht="22.95" hidden="1" customHeight="1" x14ac:dyDescent="0.2">
      <c r="B6012" s="228" t="s">
        <v>208</v>
      </c>
      <c r="I6012" s="23"/>
      <c r="J6012" s="23"/>
      <c r="O6012" s="217">
        <f t="shared" si="94"/>
        <v>-2918</v>
      </c>
    </row>
    <row r="6013" spans="2:15" ht="22.95" hidden="1" customHeight="1" x14ac:dyDescent="0.2">
      <c r="B6013" s="228" t="s">
        <v>208</v>
      </c>
      <c r="I6013" s="23"/>
      <c r="J6013" s="23"/>
      <c r="O6013" s="217">
        <f t="shared" si="94"/>
        <v>-2918</v>
      </c>
    </row>
    <row r="6014" spans="2:15" ht="22.95" hidden="1" customHeight="1" x14ac:dyDescent="0.2">
      <c r="B6014" s="228" t="s">
        <v>208</v>
      </c>
      <c r="I6014" s="23"/>
      <c r="J6014" s="23"/>
      <c r="O6014" s="217">
        <f t="shared" si="94"/>
        <v>-2918</v>
      </c>
    </row>
    <row r="6015" spans="2:15" ht="22.95" hidden="1" customHeight="1" x14ac:dyDescent="0.2">
      <c r="B6015" s="228" t="s">
        <v>208</v>
      </c>
      <c r="I6015" s="23"/>
      <c r="J6015" s="23"/>
      <c r="O6015" s="217">
        <f t="shared" si="94"/>
        <v>-2918</v>
      </c>
    </row>
    <row r="6016" spans="2:15" ht="22.95" hidden="1" customHeight="1" x14ac:dyDescent="0.2">
      <c r="B6016" s="228" t="s">
        <v>208</v>
      </c>
      <c r="I6016" s="23"/>
      <c r="J6016" s="23"/>
      <c r="O6016" s="217">
        <f t="shared" si="94"/>
        <v>-2918</v>
      </c>
    </row>
    <row r="6017" spans="2:15" ht="22.95" hidden="1" customHeight="1" x14ac:dyDescent="0.2">
      <c r="B6017" s="228" t="s">
        <v>208</v>
      </c>
      <c r="I6017" s="23"/>
      <c r="J6017" s="23"/>
      <c r="O6017" s="217">
        <f t="shared" si="94"/>
        <v>-2918</v>
      </c>
    </row>
    <row r="6018" spans="2:15" ht="22.95" hidden="1" customHeight="1" x14ac:dyDescent="0.2">
      <c r="B6018" s="228" t="s">
        <v>208</v>
      </c>
      <c r="I6018" s="23"/>
      <c r="J6018" s="23"/>
      <c r="O6018" s="217">
        <f t="shared" si="94"/>
        <v>-2918</v>
      </c>
    </row>
    <row r="6019" spans="2:15" ht="22.95" hidden="1" customHeight="1" x14ac:dyDescent="0.2">
      <c r="B6019" s="228" t="s">
        <v>208</v>
      </c>
      <c r="I6019" s="23"/>
      <c r="O6019" s="217">
        <f t="shared" si="94"/>
        <v>-2918</v>
      </c>
    </row>
    <row r="6020" spans="2:15" ht="22.95" hidden="1" customHeight="1" x14ac:dyDescent="0.2">
      <c r="B6020" s="228" t="s">
        <v>208</v>
      </c>
      <c r="I6020" s="23"/>
      <c r="O6020" s="217">
        <f t="shared" si="94"/>
        <v>-2918</v>
      </c>
    </row>
    <row r="6021" spans="2:15" ht="22.95" hidden="1" customHeight="1" x14ac:dyDescent="0.2">
      <c r="B6021" s="228" t="s">
        <v>208</v>
      </c>
      <c r="I6021" s="23"/>
      <c r="O6021" s="217">
        <f t="shared" si="94"/>
        <v>-2918</v>
      </c>
    </row>
    <row r="6022" spans="2:15" ht="22.95" hidden="1" customHeight="1" x14ac:dyDescent="0.2">
      <c r="B6022" s="228" t="s">
        <v>208</v>
      </c>
      <c r="I6022" s="23"/>
      <c r="O6022" s="217">
        <f t="shared" si="94"/>
        <v>-2918</v>
      </c>
    </row>
    <row r="6023" spans="2:15" ht="22.95" hidden="1" customHeight="1" x14ac:dyDescent="0.2">
      <c r="B6023" s="228" t="s">
        <v>208</v>
      </c>
      <c r="I6023" s="23"/>
      <c r="O6023" s="217">
        <f t="shared" si="94"/>
        <v>-2918</v>
      </c>
    </row>
    <row r="6024" spans="2:15" ht="22.95" hidden="1" customHeight="1" x14ac:dyDescent="0.2">
      <c r="B6024" s="228" t="s">
        <v>208</v>
      </c>
      <c r="I6024" s="23"/>
      <c r="O6024" s="217">
        <f t="shared" si="94"/>
        <v>-2918</v>
      </c>
    </row>
    <row r="6025" spans="2:15" ht="22.95" hidden="1" customHeight="1" x14ac:dyDescent="0.2">
      <c r="B6025" s="228" t="s">
        <v>208</v>
      </c>
      <c r="I6025" s="23"/>
      <c r="O6025" s="217">
        <f t="shared" si="94"/>
        <v>-2918</v>
      </c>
    </row>
    <row r="6026" spans="2:15" ht="22.95" hidden="1" customHeight="1" x14ac:dyDescent="0.2">
      <c r="B6026" s="228" t="s">
        <v>208</v>
      </c>
      <c r="I6026" s="23"/>
      <c r="O6026" s="217">
        <f t="shared" si="94"/>
        <v>-2918</v>
      </c>
    </row>
    <row r="6027" spans="2:15" ht="22.95" customHeight="1" x14ac:dyDescent="0.2">
      <c r="I6027" s="23"/>
    </row>
    <row r="6028" spans="2:15" ht="22.95" customHeight="1" x14ac:dyDescent="0.2">
      <c r="I6028" s="23"/>
    </row>
    <row r="6029" spans="2:15" ht="22.95" customHeight="1" x14ac:dyDescent="0.2">
      <c r="I6029" s="23"/>
    </row>
    <row r="6030" spans="2:15" ht="22.95" customHeight="1" x14ac:dyDescent="0.2">
      <c r="I6030" s="23"/>
    </row>
    <row r="6031" spans="2:15" ht="22.95" customHeight="1" x14ac:dyDescent="0.2">
      <c r="I6031" s="23"/>
    </row>
    <row r="6032" spans="2:15" ht="22.95" customHeight="1" x14ac:dyDescent="0.2">
      <c r="I6032" s="23"/>
    </row>
    <row r="6033" spans="9:9" ht="22.95" customHeight="1" x14ac:dyDescent="0.2">
      <c r="I6033" s="23"/>
    </row>
    <row r="6034" spans="9:9" ht="22.95" customHeight="1" x14ac:dyDescent="0.2">
      <c r="I6034" s="23"/>
    </row>
    <row r="6035" spans="9:9" ht="22.95" customHeight="1" x14ac:dyDescent="0.2">
      <c r="I6035" s="23"/>
    </row>
    <row r="6036" spans="9:9" ht="22.95" customHeight="1" x14ac:dyDescent="0.2">
      <c r="I6036" s="23"/>
    </row>
    <row r="6037" spans="9:9" ht="22.95" customHeight="1" x14ac:dyDescent="0.2">
      <c r="I6037" s="23"/>
    </row>
    <row r="6038" spans="9:9" ht="22.95" customHeight="1" x14ac:dyDescent="0.2">
      <c r="I6038" s="23"/>
    </row>
    <row r="6039" spans="9:9" ht="22.95" customHeight="1" x14ac:dyDescent="0.2">
      <c r="I6039" s="23"/>
    </row>
    <row r="6040" spans="9:9" ht="22.95" customHeight="1" x14ac:dyDescent="0.2">
      <c r="I6040" s="23"/>
    </row>
    <row r="6041" spans="9:9" ht="22.95" customHeight="1" x14ac:dyDescent="0.2">
      <c r="I6041" s="23"/>
    </row>
    <row r="6042" spans="9:9" ht="22.95" customHeight="1" x14ac:dyDescent="0.2">
      <c r="I6042" s="23"/>
    </row>
    <row r="6043" spans="9:9" ht="22.95" customHeight="1" x14ac:dyDescent="0.2">
      <c r="I6043" s="23"/>
    </row>
    <row r="6044" spans="9:9" ht="22.95" customHeight="1" x14ac:dyDescent="0.2">
      <c r="I6044" s="23"/>
    </row>
    <row r="6045" spans="9:9" ht="22.95" customHeight="1" x14ac:dyDescent="0.2">
      <c r="I6045" s="23"/>
    </row>
    <row r="6046" spans="9:9" ht="22.95" customHeight="1" x14ac:dyDescent="0.2">
      <c r="I6046" s="23"/>
    </row>
    <row r="6047" spans="9:9" ht="22.95" customHeight="1" x14ac:dyDescent="0.2">
      <c r="I6047" s="23"/>
    </row>
    <row r="6048" spans="9:9" ht="22.95" customHeight="1" x14ac:dyDescent="0.2">
      <c r="I6048" s="23"/>
    </row>
    <row r="6049" spans="9:9" ht="22.95" customHeight="1" x14ac:dyDescent="0.2">
      <c r="I6049" s="23"/>
    </row>
    <row r="6050" spans="9:9" ht="22.95" customHeight="1" x14ac:dyDescent="0.2">
      <c r="I6050" s="23"/>
    </row>
    <row r="6051" spans="9:9" ht="22.95" customHeight="1" x14ac:dyDescent="0.2">
      <c r="I6051" s="23"/>
    </row>
    <row r="6052" spans="9:9" ht="22.95" customHeight="1" x14ac:dyDescent="0.2">
      <c r="I6052" s="23"/>
    </row>
    <row r="6053" spans="9:9" ht="22.95" customHeight="1" x14ac:dyDescent="0.2">
      <c r="I6053" s="23"/>
    </row>
    <row r="6054" spans="9:9" ht="22.95" customHeight="1" x14ac:dyDescent="0.2">
      <c r="I6054" s="23"/>
    </row>
    <row r="6055" spans="9:9" ht="22.95" customHeight="1" x14ac:dyDescent="0.2">
      <c r="I6055" s="23"/>
    </row>
    <row r="6056" spans="9:9" ht="22.95" customHeight="1" x14ac:dyDescent="0.2">
      <c r="I6056" s="23"/>
    </row>
    <row r="6057" spans="9:9" ht="22.95" customHeight="1" x14ac:dyDescent="0.2">
      <c r="I6057" s="23"/>
    </row>
    <row r="6058" spans="9:9" ht="22.95" customHeight="1" x14ac:dyDescent="0.2">
      <c r="I6058" s="23"/>
    </row>
    <row r="6059" spans="9:9" ht="22.95" customHeight="1" x14ac:dyDescent="0.2">
      <c r="I6059" s="23"/>
    </row>
    <row r="6060" spans="9:9" ht="22.95" customHeight="1" x14ac:dyDescent="0.2">
      <c r="I6060" s="23"/>
    </row>
    <row r="6061" spans="9:9" ht="22.95" customHeight="1" x14ac:dyDescent="0.2">
      <c r="I6061" s="23"/>
    </row>
    <row r="6062" spans="9:9" ht="22.95" customHeight="1" x14ac:dyDescent="0.2">
      <c r="I6062" s="23"/>
    </row>
    <row r="6063" spans="9:9" ht="22.95" customHeight="1" x14ac:dyDescent="0.2">
      <c r="I6063" s="23"/>
    </row>
    <row r="6064" spans="9:9" ht="22.95" customHeight="1" x14ac:dyDescent="0.2">
      <c r="I6064" s="23"/>
    </row>
    <row r="6065" spans="9:9" ht="22.95" customHeight="1" x14ac:dyDescent="0.2">
      <c r="I6065" s="23"/>
    </row>
    <row r="6066" spans="9:9" ht="22.95" customHeight="1" x14ac:dyDescent="0.2">
      <c r="I6066" s="23"/>
    </row>
    <row r="6067" spans="9:9" ht="22.95" customHeight="1" x14ac:dyDescent="0.2">
      <c r="I6067" s="23"/>
    </row>
    <row r="6068" spans="9:9" ht="22.95" customHeight="1" x14ac:dyDescent="0.2">
      <c r="I6068" s="23"/>
    </row>
    <row r="6069" spans="9:9" ht="22.95" customHeight="1" x14ac:dyDescent="0.2">
      <c r="I6069" s="23"/>
    </row>
    <row r="6070" spans="9:9" ht="22.95" customHeight="1" x14ac:dyDescent="0.2">
      <c r="I6070" s="23"/>
    </row>
    <row r="6071" spans="9:9" ht="22.95" customHeight="1" x14ac:dyDescent="0.2">
      <c r="I6071" s="23"/>
    </row>
    <row r="6072" spans="9:9" ht="22.95" customHeight="1" x14ac:dyDescent="0.2">
      <c r="I6072" s="23"/>
    </row>
    <row r="6073" spans="9:9" ht="22.95" customHeight="1" x14ac:dyDescent="0.2">
      <c r="I6073" s="23"/>
    </row>
    <row r="6074" spans="9:9" ht="22.95" customHeight="1" x14ac:dyDescent="0.2">
      <c r="I6074" s="23"/>
    </row>
    <row r="6075" spans="9:9" ht="22.95" customHeight="1" x14ac:dyDescent="0.2">
      <c r="I6075" s="23"/>
    </row>
    <row r="6076" spans="9:9" ht="22.95" customHeight="1" x14ac:dyDescent="0.2">
      <c r="I6076" s="23"/>
    </row>
    <row r="6077" spans="9:9" ht="22.95" customHeight="1" x14ac:dyDescent="0.2">
      <c r="I6077" s="23"/>
    </row>
    <row r="6078" spans="9:9" ht="22.95" customHeight="1" x14ac:dyDescent="0.2">
      <c r="I6078" s="23"/>
    </row>
    <row r="6079" spans="9:9" ht="22.95" customHeight="1" x14ac:dyDescent="0.2">
      <c r="I6079" s="23"/>
    </row>
    <row r="6080" spans="9:9" ht="22.95" customHeight="1" x14ac:dyDescent="0.2">
      <c r="I6080" s="23"/>
    </row>
    <row r="6081" spans="9:9" ht="22.95" customHeight="1" x14ac:dyDescent="0.2">
      <c r="I6081" s="23"/>
    </row>
    <row r="6082" spans="9:9" ht="22.95" customHeight="1" x14ac:dyDescent="0.2">
      <c r="I6082" s="23"/>
    </row>
    <row r="6083" spans="9:9" ht="22.95" customHeight="1" x14ac:dyDescent="0.2">
      <c r="I6083" s="23"/>
    </row>
    <row r="6084" spans="9:9" ht="22.95" customHeight="1" x14ac:dyDescent="0.2">
      <c r="I6084" s="23"/>
    </row>
    <row r="6085" spans="9:9" ht="22.95" customHeight="1" x14ac:dyDescent="0.2">
      <c r="I6085" s="23"/>
    </row>
    <row r="6086" spans="9:9" ht="22.95" customHeight="1" x14ac:dyDescent="0.2">
      <c r="I6086" s="23"/>
    </row>
    <row r="6087" spans="9:9" ht="22.95" customHeight="1" x14ac:dyDescent="0.2">
      <c r="I6087" s="23"/>
    </row>
    <row r="6088" spans="9:9" ht="22.95" customHeight="1" x14ac:dyDescent="0.2">
      <c r="I6088" s="23"/>
    </row>
    <row r="6089" spans="9:9" ht="22.95" customHeight="1" x14ac:dyDescent="0.2">
      <c r="I6089" s="23"/>
    </row>
    <row r="6090" spans="9:9" ht="22.95" customHeight="1" x14ac:dyDescent="0.2">
      <c r="I6090" s="23"/>
    </row>
    <row r="6091" spans="9:9" ht="22.95" customHeight="1" x14ac:dyDescent="0.2">
      <c r="I6091" s="23"/>
    </row>
    <row r="6092" spans="9:9" ht="22.95" customHeight="1" x14ac:dyDescent="0.2">
      <c r="I6092" s="23"/>
    </row>
    <row r="6093" spans="9:9" ht="22.95" customHeight="1" x14ac:dyDescent="0.2">
      <c r="I6093" s="23"/>
    </row>
    <row r="6094" spans="9:9" ht="22.95" customHeight="1" x14ac:dyDescent="0.2">
      <c r="I6094" s="23"/>
    </row>
    <row r="6095" spans="9:9" ht="22.95" customHeight="1" x14ac:dyDescent="0.2">
      <c r="I6095" s="23"/>
    </row>
    <row r="6096" spans="9:9" ht="22.95" customHeight="1" x14ac:dyDescent="0.2">
      <c r="I6096" s="23"/>
    </row>
    <row r="6097" spans="9:9" ht="22.95" customHeight="1" x14ac:dyDescent="0.2">
      <c r="I6097" s="23"/>
    </row>
    <row r="6098" spans="9:9" ht="22.95" customHeight="1" x14ac:dyDescent="0.2">
      <c r="I6098" s="23"/>
    </row>
    <row r="6099" spans="9:9" ht="22.95" customHeight="1" x14ac:dyDescent="0.2">
      <c r="I6099" s="23"/>
    </row>
    <row r="6100" spans="9:9" ht="22.95" customHeight="1" x14ac:dyDescent="0.2">
      <c r="I6100" s="23"/>
    </row>
    <row r="6101" spans="9:9" ht="22.95" customHeight="1" x14ac:dyDescent="0.2">
      <c r="I6101" s="23"/>
    </row>
    <row r="6102" spans="9:9" ht="22.95" customHeight="1" x14ac:dyDescent="0.2">
      <c r="I6102" s="23"/>
    </row>
    <row r="6103" spans="9:9" ht="22.95" customHeight="1" x14ac:dyDescent="0.2">
      <c r="I6103" s="23"/>
    </row>
    <row r="6104" spans="9:9" ht="22.95" customHeight="1" x14ac:dyDescent="0.2">
      <c r="I6104" s="23"/>
    </row>
    <row r="6105" spans="9:9" ht="22.95" customHeight="1" x14ac:dyDescent="0.2">
      <c r="I6105" s="23"/>
    </row>
    <row r="6106" spans="9:9" ht="22.95" customHeight="1" x14ac:dyDescent="0.2">
      <c r="I6106" s="23"/>
    </row>
    <row r="6107" spans="9:9" ht="22.95" customHeight="1" x14ac:dyDescent="0.2">
      <c r="I6107" s="23"/>
    </row>
    <row r="6108" spans="9:9" ht="22.95" customHeight="1" x14ac:dyDescent="0.2">
      <c r="I6108" s="23"/>
    </row>
    <row r="6109" spans="9:9" ht="22.95" customHeight="1" x14ac:dyDescent="0.2">
      <c r="I6109" s="23"/>
    </row>
    <row r="6110" spans="9:9" ht="22.95" customHeight="1" x14ac:dyDescent="0.2">
      <c r="I6110" s="23"/>
    </row>
    <row r="6111" spans="9:9" ht="22.95" customHeight="1" x14ac:dyDescent="0.2">
      <c r="I6111" s="23"/>
    </row>
    <row r="6112" spans="9:9" ht="22.95" customHeight="1" x14ac:dyDescent="0.2">
      <c r="I6112" s="23"/>
    </row>
    <row r="6113" spans="9:9" ht="22.95" customHeight="1" x14ac:dyDescent="0.2">
      <c r="I6113" s="23"/>
    </row>
    <row r="6114" spans="9:9" ht="22.95" customHeight="1" x14ac:dyDescent="0.2">
      <c r="I6114" s="23"/>
    </row>
    <row r="6115" spans="9:9" ht="22.95" customHeight="1" x14ac:dyDescent="0.2">
      <c r="I6115" s="23"/>
    </row>
    <row r="6116" spans="9:9" ht="22.95" customHeight="1" x14ac:dyDescent="0.2">
      <c r="I6116" s="23"/>
    </row>
    <row r="6117" spans="9:9" ht="22.95" customHeight="1" x14ac:dyDescent="0.2">
      <c r="I6117" s="23"/>
    </row>
    <row r="6118" spans="9:9" ht="22.95" customHeight="1" x14ac:dyDescent="0.2">
      <c r="I6118" s="23"/>
    </row>
    <row r="6119" spans="9:9" ht="22.95" customHeight="1" x14ac:dyDescent="0.2">
      <c r="I6119" s="23"/>
    </row>
    <row r="6120" spans="9:9" ht="22.95" customHeight="1" x14ac:dyDescent="0.2">
      <c r="I6120" s="23"/>
    </row>
    <row r="6121" spans="9:9" ht="22.95" customHeight="1" x14ac:dyDescent="0.2">
      <c r="I6121" s="23"/>
    </row>
    <row r="6122" spans="9:9" ht="22.95" customHeight="1" x14ac:dyDescent="0.2">
      <c r="I6122" s="23"/>
    </row>
    <row r="6123" spans="9:9" ht="22.95" customHeight="1" x14ac:dyDescent="0.2">
      <c r="I6123" s="23"/>
    </row>
    <row r="6124" spans="9:9" ht="22.95" customHeight="1" x14ac:dyDescent="0.2">
      <c r="I6124" s="23"/>
    </row>
    <row r="6125" spans="9:9" ht="22.95" customHeight="1" x14ac:dyDescent="0.2">
      <c r="I6125" s="23"/>
    </row>
    <row r="6126" spans="9:9" ht="22.95" customHeight="1" x14ac:dyDescent="0.2">
      <c r="I6126" s="23"/>
    </row>
    <row r="6127" spans="9:9" ht="22.95" customHeight="1" x14ac:dyDescent="0.2">
      <c r="I6127" s="23"/>
    </row>
    <row r="6128" spans="9:9" ht="22.95" customHeight="1" x14ac:dyDescent="0.2">
      <c r="I6128" s="23"/>
    </row>
    <row r="6129" spans="9:9" ht="22.95" customHeight="1" x14ac:dyDescent="0.2">
      <c r="I6129" s="23"/>
    </row>
    <row r="6130" spans="9:9" ht="22.95" customHeight="1" x14ac:dyDescent="0.2">
      <c r="I6130" s="23"/>
    </row>
    <row r="6131" spans="9:9" ht="22.95" customHeight="1" x14ac:dyDescent="0.2">
      <c r="I6131" s="23"/>
    </row>
    <row r="6132" spans="9:9" ht="22.95" customHeight="1" x14ac:dyDescent="0.2">
      <c r="I6132" s="23"/>
    </row>
    <row r="6133" spans="9:9" ht="22.95" customHeight="1" x14ac:dyDescent="0.2">
      <c r="I6133" s="23"/>
    </row>
    <row r="6134" spans="9:9" ht="22.95" customHeight="1" x14ac:dyDescent="0.2">
      <c r="I6134" s="23"/>
    </row>
    <row r="6135" spans="9:9" ht="22.95" customHeight="1" x14ac:dyDescent="0.2">
      <c r="I6135" s="23"/>
    </row>
    <row r="6136" spans="9:9" ht="22.95" customHeight="1" x14ac:dyDescent="0.2">
      <c r="I6136" s="23"/>
    </row>
    <row r="6137" spans="9:9" ht="22.95" customHeight="1" x14ac:dyDescent="0.2">
      <c r="I6137" s="23"/>
    </row>
    <row r="6138" spans="9:9" ht="22.95" customHeight="1" x14ac:dyDescent="0.2">
      <c r="I6138" s="23"/>
    </row>
    <row r="6139" spans="9:9" ht="22.95" customHeight="1" x14ac:dyDescent="0.2">
      <c r="I6139" s="23"/>
    </row>
    <row r="6140" spans="9:9" ht="22.95" customHeight="1" x14ac:dyDescent="0.2">
      <c r="I6140" s="23"/>
    </row>
    <row r="6141" spans="9:9" ht="22.95" customHeight="1" x14ac:dyDescent="0.2">
      <c r="I6141" s="23"/>
    </row>
    <row r="6142" spans="9:9" ht="22.95" customHeight="1" x14ac:dyDescent="0.2">
      <c r="I6142" s="23"/>
    </row>
    <row r="6143" spans="9:9" ht="22.95" customHeight="1" x14ac:dyDescent="0.2">
      <c r="I6143" s="23"/>
    </row>
    <row r="6144" spans="9:9" ht="22.95" customHeight="1" x14ac:dyDescent="0.2">
      <c r="I6144" s="23"/>
    </row>
    <row r="6145" spans="9:9" ht="22.95" customHeight="1" x14ac:dyDescent="0.2">
      <c r="I6145" s="23"/>
    </row>
    <row r="6146" spans="9:9" ht="22.95" customHeight="1" x14ac:dyDescent="0.2">
      <c r="I6146" s="23"/>
    </row>
    <row r="6147" spans="9:9" ht="22.95" customHeight="1" x14ac:dyDescent="0.2">
      <c r="I6147" s="23"/>
    </row>
    <row r="6148" spans="9:9" ht="22.95" customHeight="1" x14ac:dyDescent="0.2">
      <c r="I6148" s="23"/>
    </row>
    <row r="6149" spans="9:9" ht="22.95" customHeight="1" x14ac:dyDescent="0.2">
      <c r="I6149" s="23"/>
    </row>
    <row r="6150" spans="9:9" ht="22.95" customHeight="1" x14ac:dyDescent="0.2">
      <c r="I6150" s="23"/>
    </row>
    <row r="6151" spans="9:9" ht="22.95" customHeight="1" x14ac:dyDescent="0.2">
      <c r="I6151" s="23"/>
    </row>
    <row r="6152" spans="9:9" ht="22.95" customHeight="1" x14ac:dyDescent="0.2">
      <c r="I6152" s="23"/>
    </row>
    <row r="6153" spans="9:9" ht="22.95" customHeight="1" x14ac:dyDescent="0.2">
      <c r="I6153" s="23"/>
    </row>
    <row r="6154" spans="9:9" ht="22.95" customHeight="1" x14ac:dyDescent="0.2">
      <c r="I6154" s="23"/>
    </row>
    <row r="6155" spans="9:9" ht="22.95" customHeight="1" x14ac:dyDescent="0.2">
      <c r="I6155" s="23"/>
    </row>
    <row r="6156" spans="9:9" ht="22.95" customHeight="1" x14ac:dyDescent="0.2">
      <c r="I6156" s="23"/>
    </row>
    <row r="6157" spans="9:9" ht="22.95" customHeight="1" x14ac:dyDescent="0.2">
      <c r="I6157" s="23"/>
    </row>
    <row r="6158" spans="9:9" ht="22.95" customHeight="1" x14ac:dyDescent="0.2">
      <c r="I6158" s="23"/>
    </row>
    <row r="6159" spans="9:9" ht="22.95" customHeight="1" x14ac:dyDescent="0.2">
      <c r="I6159" s="23"/>
    </row>
    <row r="6160" spans="9:9" ht="22.95" customHeight="1" x14ac:dyDescent="0.2">
      <c r="I6160" s="23"/>
    </row>
    <row r="6161" spans="9:9" ht="22.95" customHeight="1" x14ac:dyDescent="0.2">
      <c r="I6161" s="23"/>
    </row>
    <row r="6162" spans="9:9" ht="22.95" customHeight="1" x14ac:dyDescent="0.2">
      <c r="I6162" s="23"/>
    </row>
    <row r="6163" spans="9:9" ht="22.95" customHeight="1" x14ac:dyDescent="0.2">
      <c r="I6163" s="23"/>
    </row>
    <row r="6164" spans="9:9" ht="22.95" customHeight="1" x14ac:dyDescent="0.2">
      <c r="I6164" s="23"/>
    </row>
    <row r="6165" spans="9:9" ht="22.95" customHeight="1" x14ac:dyDescent="0.2">
      <c r="I6165" s="23"/>
    </row>
    <row r="6166" spans="9:9" ht="22.95" customHeight="1" x14ac:dyDescent="0.2">
      <c r="I6166" s="23"/>
    </row>
    <row r="6167" spans="9:9" ht="22.95" customHeight="1" x14ac:dyDescent="0.2">
      <c r="I6167" s="23"/>
    </row>
    <row r="6168" spans="9:9" ht="22.95" customHeight="1" x14ac:dyDescent="0.2">
      <c r="I6168" s="23"/>
    </row>
    <row r="6169" spans="9:9" ht="22.95" customHeight="1" x14ac:dyDescent="0.2">
      <c r="I6169" s="23"/>
    </row>
    <row r="6170" spans="9:9" ht="22.95" customHeight="1" x14ac:dyDescent="0.2">
      <c r="I6170" s="23"/>
    </row>
    <row r="6171" spans="9:9" ht="22.95" customHeight="1" x14ac:dyDescent="0.2">
      <c r="I6171" s="23"/>
    </row>
    <row r="6172" spans="9:9" ht="22.95" customHeight="1" x14ac:dyDescent="0.2">
      <c r="I6172" s="23"/>
    </row>
    <row r="6173" spans="9:9" ht="22.95" customHeight="1" x14ac:dyDescent="0.2">
      <c r="I6173" s="23"/>
    </row>
    <row r="6174" spans="9:9" ht="22.95" customHeight="1" x14ac:dyDescent="0.2">
      <c r="I6174" s="23"/>
    </row>
    <row r="6175" spans="9:9" ht="22.95" customHeight="1" x14ac:dyDescent="0.2">
      <c r="I6175" s="23"/>
    </row>
    <row r="6176" spans="9:9" ht="22.95" customHeight="1" x14ac:dyDescent="0.2">
      <c r="I6176" s="23"/>
    </row>
    <row r="6177" spans="9:9" ht="22.95" customHeight="1" x14ac:dyDescent="0.2">
      <c r="I6177" s="23"/>
    </row>
    <row r="6178" spans="9:9" ht="22.95" customHeight="1" x14ac:dyDescent="0.2">
      <c r="I6178" s="23"/>
    </row>
    <row r="6179" spans="9:9" ht="22.95" customHeight="1" x14ac:dyDescent="0.2">
      <c r="I6179" s="23"/>
    </row>
    <row r="6180" spans="9:9" ht="22.95" customHeight="1" x14ac:dyDescent="0.2">
      <c r="I6180" s="23"/>
    </row>
    <row r="6181" spans="9:9" ht="22.95" customHeight="1" x14ac:dyDescent="0.2">
      <c r="I6181" s="23"/>
    </row>
    <row r="6182" spans="9:9" ht="22.95" customHeight="1" x14ac:dyDescent="0.2">
      <c r="I6182" s="23"/>
    </row>
    <row r="6183" spans="9:9" ht="22.95" customHeight="1" x14ac:dyDescent="0.2">
      <c r="I6183" s="23"/>
    </row>
    <row r="6184" spans="9:9" ht="22.95" customHeight="1" x14ac:dyDescent="0.2">
      <c r="I6184" s="23"/>
    </row>
    <row r="6185" spans="9:9" ht="22.95" customHeight="1" x14ac:dyDescent="0.2">
      <c r="I6185" s="23"/>
    </row>
    <row r="6186" spans="9:9" ht="22.95" customHeight="1" x14ac:dyDescent="0.2">
      <c r="I6186" s="23"/>
    </row>
    <row r="6187" spans="9:9" ht="22.95" customHeight="1" x14ac:dyDescent="0.2">
      <c r="I6187" s="23"/>
    </row>
    <row r="6188" spans="9:9" ht="22.95" customHeight="1" x14ac:dyDescent="0.2">
      <c r="I6188" s="23"/>
    </row>
    <row r="6189" spans="9:9" ht="22.95" customHeight="1" x14ac:dyDescent="0.2">
      <c r="I6189" s="23"/>
    </row>
    <row r="6190" spans="9:9" ht="22.95" customHeight="1" x14ac:dyDescent="0.2">
      <c r="I6190" s="23"/>
    </row>
    <row r="6191" spans="9:9" ht="22.95" customHeight="1" x14ac:dyDescent="0.2">
      <c r="I6191" s="23"/>
    </row>
    <row r="6192" spans="9:9" ht="22.95" customHeight="1" x14ac:dyDescent="0.2">
      <c r="I6192" s="23"/>
    </row>
    <row r="6193" spans="9:9" ht="22.95" customHeight="1" x14ac:dyDescent="0.2">
      <c r="I6193" s="23"/>
    </row>
    <row r="6194" spans="9:9" ht="22.95" customHeight="1" x14ac:dyDescent="0.2">
      <c r="I6194" s="23"/>
    </row>
    <row r="6195" spans="9:9" ht="22.95" customHeight="1" x14ac:dyDescent="0.2">
      <c r="I6195" s="23"/>
    </row>
    <row r="6196" spans="9:9" ht="22.95" customHeight="1" x14ac:dyDescent="0.2">
      <c r="I6196" s="23"/>
    </row>
    <row r="6197" spans="9:9" ht="22.95" customHeight="1" x14ac:dyDescent="0.2">
      <c r="I6197" s="23"/>
    </row>
    <row r="6198" spans="9:9" ht="22.95" customHeight="1" x14ac:dyDescent="0.2">
      <c r="I6198" s="23"/>
    </row>
    <row r="6199" spans="9:9" ht="22.95" customHeight="1" x14ac:dyDescent="0.2">
      <c r="I6199" s="23"/>
    </row>
    <row r="6200" spans="9:9" ht="22.95" customHeight="1" x14ac:dyDescent="0.2">
      <c r="I6200" s="23"/>
    </row>
    <row r="6201" spans="9:9" ht="22.95" customHeight="1" x14ac:dyDescent="0.2">
      <c r="I6201" s="23"/>
    </row>
    <row r="6202" spans="9:9" ht="22.95" customHeight="1" x14ac:dyDescent="0.2">
      <c r="I6202" s="23"/>
    </row>
    <row r="6203" spans="9:9" ht="22.95" customHeight="1" x14ac:dyDescent="0.2">
      <c r="I6203" s="23"/>
    </row>
    <row r="6204" spans="9:9" ht="22.95" customHeight="1" x14ac:dyDescent="0.2">
      <c r="I6204" s="23"/>
    </row>
    <row r="6205" spans="9:9" ht="22.95" customHeight="1" x14ac:dyDescent="0.2">
      <c r="I6205" s="23"/>
    </row>
    <row r="6206" spans="9:9" ht="22.95" customHeight="1" x14ac:dyDescent="0.2">
      <c r="I6206" s="23"/>
    </row>
    <row r="6207" spans="9:9" ht="22.95" customHeight="1" x14ac:dyDescent="0.2">
      <c r="I6207" s="23"/>
    </row>
    <row r="6208" spans="9:9" ht="22.95" customHeight="1" x14ac:dyDescent="0.2">
      <c r="I6208" s="23"/>
    </row>
    <row r="6209" spans="9:9" ht="22.95" customHeight="1" x14ac:dyDescent="0.2">
      <c r="I6209" s="23"/>
    </row>
    <row r="6210" spans="9:9" ht="22.95" customHeight="1" x14ac:dyDescent="0.2">
      <c r="I6210" s="23"/>
    </row>
    <row r="6211" spans="9:9" ht="22.95" customHeight="1" x14ac:dyDescent="0.2">
      <c r="I6211" s="23"/>
    </row>
    <row r="6212" spans="9:9" ht="22.95" customHeight="1" x14ac:dyDescent="0.2">
      <c r="I6212" s="23"/>
    </row>
    <row r="6213" spans="9:9" ht="22.95" customHeight="1" x14ac:dyDescent="0.2">
      <c r="I6213" s="23"/>
    </row>
    <row r="6214" spans="9:9" ht="22.95" customHeight="1" x14ac:dyDescent="0.2">
      <c r="I6214" s="23"/>
    </row>
    <row r="6215" spans="9:9" ht="22.95" customHeight="1" x14ac:dyDescent="0.2">
      <c r="I6215" s="23"/>
    </row>
    <row r="6216" spans="9:9" ht="22.95" customHeight="1" x14ac:dyDescent="0.2">
      <c r="I6216" s="23"/>
    </row>
    <row r="6217" spans="9:9" ht="22.95" customHeight="1" x14ac:dyDescent="0.2">
      <c r="I6217" s="23"/>
    </row>
    <row r="6218" spans="9:9" ht="22.95" customHeight="1" x14ac:dyDescent="0.2">
      <c r="I6218" s="23"/>
    </row>
    <row r="6219" spans="9:9" ht="22.95" customHeight="1" x14ac:dyDescent="0.2">
      <c r="I6219" s="23"/>
    </row>
    <row r="6220" spans="9:9" ht="22.95" customHeight="1" x14ac:dyDescent="0.2">
      <c r="I6220" s="23"/>
    </row>
    <row r="6221" spans="9:9" ht="22.95" customHeight="1" x14ac:dyDescent="0.2">
      <c r="I6221" s="23"/>
    </row>
    <row r="6222" spans="9:9" ht="22.95" customHeight="1" x14ac:dyDescent="0.2">
      <c r="I6222" s="23"/>
    </row>
    <row r="6223" spans="9:9" ht="22.95" customHeight="1" x14ac:dyDescent="0.2">
      <c r="I6223" s="23"/>
    </row>
    <row r="6224" spans="9:9" ht="22.95" customHeight="1" x14ac:dyDescent="0.2">
      <c r="I6224" s="23"/>
    </row>
    <row r="6225" spans="9:9" ht="22.95" customHeight="1" x14ac:dyDescent="0.2">
      <c r="I6225" s="23"/>
    </row>
    <row r="6226" spans="9:9" ht="22.95" customHeight="1" x14ac:dyDescent="0.2">
      <c r="I6226" s="23"/>
    </row>
    <row r="6227" spans="9:9" ht="22.95" customHeight="1" x14ac:dyDescent="0.2">
      <c r="I6227" s="23"/>
    </row>
    <row r="6228" spans="9:9" ht="22.95" customHeight="1" x14ac:dyDescent="0.2">
      <c r="I6228" s="23"/>
    </row>
    <row r="6229" spans="9:9" ht="22.95" customHeight="1" x14ac:dyDescent="0.2">
      <c r="I6229" s="23"/>
    </row>
    <row r="6230" spans="9:9" ht="22.95" customHeight="1" x14ac:dyDescent="0.2">
      <c r="I6230" s="23"/>
    </row>
    <row r="6231" spans="9:9" ht="22.95" customHeight="1" x14ac:dyDescent="0.2">
      <c r="I6231" s="23"/>
    </row>
    <row r="6232" spans="9:9" ht="22.95" customHeight="1" x14ac:dyDescent="0.2">
      <c r="I6232" s="23"/>
    </row>
    <row r="6233" spans="9:9" ht="22.95" customHeight="1" x14ac:dyDescent="0.2">
      <c r="I6233" s="23"/>
    </row>
    <row r="6234" spans="9:9" ht="22.95" customHeight="1" x14ac:dyDescent="0.2">
      <c r="I6234" s="23"/>
    </row>
    <row r="6235" spans="9:9" ht="22.95" customHeight="1" x14ac:dyDescent="0.2">
      <c r="I6235" s="23"/>
    </row>
    <row r="6236" spans="9:9" ht="22.95" customHeight="1" x14ac:dyDescent="0.2">
      <c r="I6236" s="23"/>
    </row>
    <row r="6237" spans="9:9" ht="22.95" customHeight="1" x14ac:dyDescent="0.2">
      <c r="I6237" s="23"/>
    </row>
    <row r="6238" spans="9:9" ht="22.95" customHeight="1" x14ac:dyDescent="0.2">
      <c r="I6238" s="23"/>
    </row>
    <row r="6239" spans="9:9" ht="22.95" customHeight="1" x14ac:dyDescent="0.2">
      <c r="I6239" s="23"/>
    </row>
    <row r="6240" spans="9:9" ht="22.95" customHeight="1" x14ac:dyDescent="0.2">
      <c r="I6240" s="23"/>
    </row>
    <row r="6241" spans="9:9" ht="22.95" customHeight="1" x14ac:dyDescent="0.2">
      <c r="I6241" s="23"/>
    </row>
    <row r="6242" spans="9:9" ht="22.95" customHeight="1" x14ac:dyDescent="0.2">
      <c r="I6242" s="23"/>
    </row>
    <row r="6243" spans="9:9" ht="22.95" customHeight="1" x14ac:dyDescent="0.2">
      <c r="I6243" s="23"/>
    </row>
    <row r="6244" spans="9:9" ht="22.95" customHeight="1" x14ac:dyDescent="0.2">
      <c r="I6244" s="23"/>
    </row>
    <row r="6245" spans="9:9" ht="22.95" customHeight="1" x14ac:dyDescent="0.2">
      <c r="I6245" s="23"/>
    </row>
    <row r="6246" spans="9:9" ht="22.95" customHeight="1" x14ac:dyDescent="0.2">
      <c r="I6246" s="23"/>
    </row>
    <row r="6247" spans="9:9" ht="22.95" customHeight="1" x14ac:dyDescent="0.2">
      <c r="I6247" s="23"/>
    </row>
    <row r="6248" spans="9:9" ht="22.95" customHeight="1" x14ac:dyDescent="0.2">
      <c r="I6248" s="23"/>
    </row>
    <row r="6249" spans="9:9" ht="22.95" customHeight="1" x14ac:dyDescent="0.2">
      <c r="I6249" s="23"/>
    </row>
    <row r="6250" spans="9:9" ht="22.95" customHeight="1" x14ac:dyDescent="0.2">
      <c r="I6250" s="23"/>
    </row>
    <row r="6251" spans="9:9" ht="22.95" customHeight="1" x14ac:dyDescent="0.2">
      <c r="I6251" s="23"/>
    </row>
    <row r="6252" spans="9:9" ht="22.95" customHeight="1" x14ac:dyDescent="0.2">
      <c r="I6252" s="23"/>
    </row>
    <row r="6253" spans="9:9" ht="22.95" customHeight="1" x14ac:dyDescent="0.2">
      <c r="I6253" s="23"/>
    </row>
    <row r="6254" spans="9:9" ht="22.95" customHeight="1" x14ac:dyDescent="0.2">
      <c r="I6254" s="23"/>
    </row>
    <row r="6255" spans="9:9" ht="22.95" customHeight="1" x14ac:dyDescent="0.2">
      <c r="I6255" s="23"/>
    </row>
    <row r="6256" spans="9:9" ht="22.95" customHeight="1" x14ac:dyDescent="0.2">
      <c r="I6256" s="23"/>
    </row>
    <row r="6257" spans="9:9" ht="22.95" customHeight="1" x14ac:dyDescent="0.2">
      <c r="I6257" s="23"/>
    </row>
    <row r="6258" spans="9:9" ht="22.95" customHeight="1" x14ac:dyDescent="0.2">
      <c r="I6258" s="23"/>
    </row>
    <row r="6259" spans="9:9" ht="22.95" customHeight="1" x14ac:dyDescent="0.2">
      <c r="I6259" s="23"/>
    </row>
    <row r="6260" spans="9:9" ht="22.95" customHeight="1" x14ac:dyDescent="0.2">
      <c r="I6260" s="23"/>
    </row>
    <row r="6261" spans="9:9" ht="22.95" customHeight="1" x14ac:dyDescent="0.2">
      <c r="I6261" s="23"/>
    </row>
    <row r="6262" spans="9:9" ht="22.95" customHeight="1" x14ac:dyDescent="0.2">
      <c r="I6262" s="23"/>
    </row>
    <row r="6263" spans="9:9" ht="22.95" customHeight="1" x14ac:dyDescent="0.2">
      <c r="I6263" s="23"/>
    </row>
    <row r="6264" spans="9:9" ht="22.95" customHeight="1" x14ac:dyDescent="0.2">
      <c r="I6264" s="23"/>
    </row>
    <row r="6265" spans="9:9" ht="22.95" customHeight="1" x14ac:dyDescent="0.2">
      <c r="I6265" s="23"/>
    </row>
    <row r="6266" spans="9:9" ht="22.95" customHeight="1" x14ac:dyDescent="0.2">
      <c r="I6266" s="23"/>
    </row>
    <row r="6267" spans="9:9" ht="22.95" customHeight="1" x14ac:dyDescent="0.2">
      <c r="I6267" s="23"/>
    </row>
    <row r="6268" spans="9:9" ht="22.95" customHeight="1" x14ac:dyDescent="0.2">
      <c r="I6268" s="23"/>
    </row>
    <row r="6269" spans="9:9" ht="22.95" customHeight="1" x14ac:dyDescent="0.2">
      <c r="I6269" s="23"/>
    </row>
    <row r="6270" spans="9:9" ht="22.95" customHeight="1" x14ac:dyDescent="0.2">
      <c r="I6270" s="23"/>
    </row>
    <row r="6271" spans="9:9" ht="22.95" customHeight="1" x14ac:dyDescent="0.2">
      <c r="I6271" s="23"/>
    </row>
    <row r="6272" spans="9:9" ht="22.95" customHeight="1" x14ac:dyDescent="0.2">
      <c r="I6272" s="23"/>
    </row>
    <row r="6273" spans="9:9" ht="22.95" customHeight="1" x14ac:dyDescent="0.2">
      <c r="I6273" s="23"/>
    </row>
    <row r="6274" spans="9:9" ht="22.95" customHeight="1" x14ac:dyDescent="0.2">
      <c r="I6274" s="23"/>
    </row>
    <row r="6275" spans="9:9" ht="22.95" customHeight="1" x14ac:dyDescent="0.2">
      <c r="I6275" s="23"/>
    </row>
    <row r="6276" spans="9:9" ht="22.95" customHeight="1" x14ac:dyDescent="0.2">
      <c r="I6276" s="23"/>
    </row>
    <row r="6277" spans="9:9" ht="22.95" customHeight="1" x14ac:dyDescent="0.2">
      <c r="I6277" s="23"/>
    </row>
    <row r="6278" spans="9:9" ht="22.95" customHeight="1" x14ac:dyDescent="0.2">
      <c r="I6278" s="23"/>
    </row>
    <row r="6279" spans="9:9" ht="22.95" customHeight="1" x14ac:dyDescent="0.2">
      <c r="I6279" s="23"/>
    </row>
    <row r="6280" spans="9:9" ht="22.95" customHeight="1" x14ac:dyDescent="0.2">
      <c r="I6280" s="23"/>
    </row>
    <row r="6281" spans="9:9" ht="22.95" customHeight="1" x14ac:dyDescent="0.2">
      <c r="I6281" s="23"/>
    </row>
    <row r="6282" spans="9:9" ht="22.95" customHeight="1" x14ac:dyDescent="0.2">
      <c r="I6282" s="23"/>
    </row>
    <row r="6283" spans="9:9" ht="22.95" customHeight="1" x14ac:dyDescent="0.2">
      <c r="I6283" s="23"/>
    </row>
    <row r="6284" spans="9:9" ht="22.95" customHeight="1" x14ac:dyDescent="0.2">
      <c r="I6284" s="23"/>
    </row>
    <row r="6285" spans="9:9" ht="22.95" customHeight="1" x14ac:dyDescent="0.2">
      <c r="I6285" s="23"/>
    </row>
    <row r="6286" spans="9:9" ht="22.95" customHeight="1" x14ac:dyDescent="0.2">
      <c r="I6286" s="23"/>
    </row>
    <row r="6287" spans="9:9" ht="22.95" customHeight="1" x14ac:dyDescent="0.2">
      <c r="I6287" s="23"/>
    </row>
    <row r="6288" spans="9:9" ht="22.95" customHeight="1" x14ac:dyDescent="0.2">
      <c r="I6288" s="23"/>
    </row>
    <row r="6289" spans="9:9" ht="22.95" customHeight="1" x14ac:dyDescent="0.2">
      <c r="I6289" s="23"/>
    </row>
    <row r="6290" spans="9:9" ht="22.95" customHeight="1" x14ac:dyDescent="0.2">
      <c r="I6290" s="23"/>
    </row>
    <row r="6291" spans="9:9" ht="22.95" customHeight="1" x14ac:dyDescent="0.2">
      <c r="I6291" s="23"/>
    </row>
    <row r="6292" spans="9:9" ht="22.95" customHeight="1" x14ac:dyDescent="0.2">
      <c r="I6292" s="23"/>
    </row>
    <row r="6293" spans="9:9" ht="22.95" customHeight="1" x14ac:dyDescent="0.2">
      <c r="I6293" s="23"/>
    </row>
    <row r="6294" spans="9:9" ht="22.95" customHeight="1" x14ac:dyDescent="0.2">
      <c r="I6294" s="23"/>
    </row>
    <row r="6295" spans="9:9" ht="22.95" customHeight="1" x14ac:dyDescent="0.2">
      <c r="I6295" s="23"/>
    </row>
    <row r="6296" spans="9:9" ht="22.95" customHeight="1" x14ac:dyDescent="0.2">
      <c r="I6296" s="23"/>
    </row>
    <row r="6297" spans="9:9" ht="22.95" customHeight="1" x14ac:dyDescent="0.2">
      <c r="I6297" s="23"/>
    </row>
    <row r="6298" spans="9:9" ht="22.95" customHeight="1" x14ac:dyDescent="0.2">
      <c r="I6298" s="23"/>
    </row>
    <row r="6299" spans="9:9" ht="22.95" customHeight="1" x14ac:dyDescent="0.2">
      <c r="I6299" s="23"/>
    </row>
    <row r="6300" spans="9:9" ht="22.95" customHeight="1" x14ac:dyDescent="0.2">
      <c r="I6300" s="23"/>
    </row>
    <row r="6301" spans="9:9" ht="22.95" customHeight="1" x14ac:dyDescent="0.2">
      <c r="I6301" s="23"/>
    </row>
    <row r="6302" spans="9:9" ht="22.95" customHeight="1" x14ac:dyDescent="0.2">
      <c r="I6302" s="23"/>
    </row>
    <row r="6303" spans="9:9" ht="22.95" customHeight="1" x14ac:dyDescent="0.2">
      <c r="I6303" s="23"/>
    </row>
    <row r="6304" spans="9:9" ht="22.95" customHeight="1" x14ac:dyDescent="0.2">
      <c r="I6304" s="23"/>
    </row>
    <row r="6305" spans="9:9" ht="22.95" customHeight="1" x14ac:dyDescent="0.2">
      <c r="I6305" s="23"/>
    </row>
    <row r="6306" spans="9:9" ht="22.95" customHeight="1" x14ac:dyDescent="0.2">
      <c r="I6306" s="23"/>
    </row>
    <row r="6307" spans="9:9" ht="22.95" customHeight="1" x14ac:dyDescent="0.2">
      <c r="I6307" s="23"/>
    </row>
  </sheetData>
  <sheetProtection formatCells="0" formatColumns="0" autoFilter="0" pivotTables="0"/>
  <autoFilter ref="A1:S6026" xr:uid="{49BEAC1B-B047-42F2-98D1-8DFDFA4AFBDD}">
    <filterColumn colId="0">
      <customFilters>
        <customFilter operator="notEqual" val=" "/>
      </customFilters>
    </filterColumn>
  </autoFilter>
  <dataValidations count="6">
    <dataValidation type="list" allowBlank="1" showInputMessage="1" showErrorMessage="1" sqref="F2:F5556" xr:uid="{3654D28D-165F-4519-9F82-E8990A38C4E2}">
      <formula1>ESTADO</formula1>
    </dataValidation>
    <dataValidation type="list" allowBlank="1" showInputMessage="1" showErrorMessage="1" sqref="B2:B6026" xr:uid="{8DB7FEC5-9D7E-4542-8C11-52F254F889DB}">
      <formula1>BANCO</formula1>
    </dataValidation>
    <dataValidation type="list" allowBlank="1" showInputMessage="1" showErrorMessage="1" sqref="I2:I6307" xr:uid="{7AC2B4D5-DA00-4C8A-B313-A19B89E9A717}">
      <formula1>INDIRECT($H2)</formula1>
    </dataValidation>
    <dataValidation type="list" allowBlank="1" showInputMessage="1" showErrorMessage="1" sqref="H2:H7278" xr:uid="{2513E1DE-5599-416D-AB3D-D307F7355F2D}">
      <formula1>TIPO</formula1>
    </dataValidation>
    <dataValidation type="list" allowBlank="1" showInputMessage="1" showErrorMessage="1" sqref="J2:J1401 J1488:J1898 J1404:J1485 J1901:J6018" xr:uid="{E9EEE07B-4F00-48DA-B429-65F6ADF8CD3C}">
      <formula1>INDIRECT($I2)</formula1>
    </dataValidation>
    <dataValidation type="list" allowBlank="1" showInputMessage="1" showErrorMessage="1" sqref="J1899 J1486 J1402" xr:uid="{AE35196D-DBD9-4346-881C-FEC2563A8C66}">
      <formula1>INDIRECT($I1403)</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05F2A-2C2A-4D4A-AEC5-F325640A1939}">
  <dimension ref="A1:P560"/>
  <sheetViews>
    <sheetView workbookViewId="0">
      <selection activeCell="P2" sqref="P2"/>
    </sheetView>
  </sheetViews>
  <sheetFormatPr baseColWidth="10" defaultColWidth="11.44140625" defaultRowHeight="22.05" customHeight="1" x14ac:dyDescent="0.2"/>
  <cols>
    <col min="1" max="1" width="11.6640625" style="8" bestFit="1" customWidth="1"/>
    <col min="2" max="2" width="11.44140625" style="8"/>
    <col min="3" max="4" width="11.6640625" style="8" bestFit="1" customWidth="1"/>
    <col min="5" max="5" width="16" style="8" customWidth="1"/>
    <col min="6" max="10" width="11.44140625" style="8"/>
    <col min="11" max="11" width="21.44140625" style="8" customWidth="1"/>
    <col min="12" max="12" width="11.44140625" style="8"/>
    <col min="13" max="15" width="12.109375" style="8" bestFit="1" customWidth="1"/>
    <col min="16" max="16384" width="11.44140625" style="8"/>
  </cols>
  <sheetData>
    <row r="1" spans="1:16" ht="22.05" customHeight="1" x14ac:dyDescent="0.2">
      <c r="A1" s="42" t="s">
        <v>0</v>
      </c>
      <c r="B1" s="43" t="s">
        <v>6</v>
      </c>
      <c r="C1" s="54" t="s">
        <v>74</v>
      </c>
      <c r="D1" s="54" t="s">
        <v>75</v>
      </c>
      <c r="E1" s="42" t="s">
        <v>7</v>
      </c>
      <c r="F1" s="43" t="s">
        <v>76</v>
      </c>
      <c r="G1" s="44" t="s">
        <v>1</v>
      </c>
      <c r="H1" s="43" t="s">
        <v>8</v>
      </c>
      <c r="I1" s="43" t="s">
        <v>12</v>
      </c>
      <c r="J1" s="43" t="s">
        <v>10</v>
      </c>
      <c r="K1" s="44" t="s">
        <v>9</v>
      </c>
      <c r="L1" s="44" t="s">
        <v>119</v>
      </c>
      <c r="M1" s="45" t="s">
        <v>2</v>
      </c>
      <c r="N1" s="71" t="s">
        <v>3</v>
      </c>
      <c r="O1" s="45" t="s">
        <v>4</v>
      </c>
      <c r="P1" s="46" t="s">
        <v>20</v>
      </c>
    </row>
    <row r="2" spans="1:16" ht="22.05" customHeight="1" x14ac:dyDescent="0.2">
      <c r="A2" s="216">
        <v>45658</v>
      </c>
      <c r="B2" s="20" t="s">
        <v>220</v>
      </c>
      <c r="C2" s="41"/>
      <c r="D2" s="41"/>
      <c r="E2" s="220"/>
      <c r="F2" s="20" t="s">
        <v>27</v>
      </c>
      <c r="G2" s="41"/>
      <c r="H2" s="21" t="s">
        <v>27</v>
      </c>
      <c r="I2" s="104" t="s">
        <v>27</v>
      </c>
      <c r="J2" s="104" t="s">
        <v>27</v>
      </c>
      <c r="K2" s="203" t="s">
        <v>27</v>
      </c>
      <c r="L2" s="55"/>
      <c r="M2" s="391">
        <v>0</v>
      </c>
      <c r="N2" s="391">
        <v>0</v>
      </c>
      <c r="O2" s="217">
        <f>M2-N2</f>
        <v>0</v>
      </c>
    </row>
    <row r="3" spans="1:16" ht="22.05" customHeight="1" x14ac:dyDescent="0.2">
      <c r="A3" s="216"/>
      <c r="B3" s="20" t="s">
        <v>220</v>
      </c>
      <c r="C3" s="41"/>
      <c r="D3" s="41"/>
      <c r="E3" s="221"/>
      <c r="F3" s="20" t="s">
        <v>79</v>
      </c>
      <c r="G3" s="41"/>
      <c r="H3" s="21"/>
      <c r="I3" s="104"/>
      <c r="J3" s="392"/>
      <c r="K3" s="202"/>
      <c r="L3" s="55"/>
      <c r="M3" s="303"/>
      <c r="N3" s="303"/>
      <c r="O3" s="217"/>
    </row>
    <row r="4" spans="1:16" ht="22.05" customHeight="1" x14ac:dyDescent="0.2">
      <c r="A4" s="216"/>
      <c r="B4" s="20" t="s">
        <v>220</v>
      </c>
      <c r="C4" s="41"/>
      <c r="D4" s="41"/>
      <c r="E4" s="221"/>
      <c r="F4" s="20" t="s">
        <v>79</v>
      </c>
      <c r="G4" s="41"/>
      <c r="H4" s="21"/>
      <c r="I4" s="104"/>
      <c r="J4" s="392"/>
      <c r="K4" s="202"/>
      <c r="L4" s="55"/>
      <c r="M4" s="303"/>
      <c r="N4" s="303"/>
      <c r="O4" s="217"/>
    </row>
    <row r="5" spans="1:16" ht="22.05" customHeight="1" x14ac:dyDescent="0.2">
      <c r="A5" s="216"/>
      <c r="B5" s="20" t="s">
        <v>220</v>
      </c>
      <c r="C5" s="41"/>
      <c r="D5" s="41"/>
      <c r="E5" s="221"/>
      <c r="F5" s="20" t="s">
        <v>79</v>
      </c>
      <c r="G5" s="41"/>
      <c r="H5" s="21"/>
      <c r="I5" s="104"/>
      <c r="J5" s="392"/>
      <c r="K5" s="202"/>
      <c r="L5" s="55"/>
      <c r="M5" s="303"/>
      <c r="N5" s="303"/>
      <c r="O5" s="217"/>
    </row>
    <row r="6" spans="1:16" ht="22.05" customHeight="1" x14ac:dyDescent="0.2">
      <c r="A6" s="216"/>
      <c r="B6" s="20" t="s">
        <v>220</v>
      </c>
      <c r="C6" s="41"/>
      <c r="D6" s="41"/>
      <c r="E6" s="221"/>
      <c r="F6" s="20" t="s">
        <v>79</v>
      </c>
      <c r="G6" s="41"/>
      <c r="H6" s="21"/>
      <c r="I6" s="104"/>
      <c r="J6" s="392"/>
      <c r="K6" s="202"/>
      <c r="L6" s="55"/>
      <c r="M6" s="303"/>
      <c r="N6" s="303"/>
      <c r="O6" s="217"/>
    </row>
    <row r="7" spans="1:16" ht="22.05" customHeight="1" x14ac:dyDescent="0.2">
      <c r="A7" s="216"/>
      <c r="B7" s="20" t="s">
        <v>220</v>
      </c>
      <c r="C7" s="41"/>
      <c r="D7" s="41"/>
      <c r="E7" s="221"/>
      <c r="F7" s="20" t="s">
        <v>79</v>
      </c>
      <c r="G7" s="41"/>
      <c r="H7" s="21"/>
      <c r="I7" s="104"/>
      <c r="J7" s="392"/>
      <c r="K7" s="202"/>
      <c r="L7" s="55"/>
      <c r="M7" s="303"/>
      <c r="N7" s="303"/>
      <c r="O7" s="217"/>
    </row>
    <row r="8" spans="1:16" ht="22.05" customHeight="1" x14ac:dyDescent="0.2">
      <c r="A8" s="216"/>
      <c r="B8" s="20" t="s">
        <v>220</v>
      </c>
      <c r="C8" s="41"/>
      <c r="D8" s="41"/>
      <c r="E8" s="202"/>
      <c r="F8" s="20" t="s">
        <v>79</v>
      </c>
      <c r="G8" s="41"/>
      <c r="H8" s="21"/>
      <c r="I8" s="104"/>
      <c r="J8" s="392"/>
      <c r="K8" s="202"/>
      <c r="L8" s="55"/>
      <c r="M8" s="303"/>
      <c r="N8" s="303"/>
      <c r="O8" s="217"/>
    </row>
    <row r="9" spans="1:16" ht="22.05" customHeight="1" x14ac:dyDescent="0.2">
      <c r="A9" s="216"/>
      <c r="B9" s="20" t="s">
        <v>220</v>
      </c>
      <c r="C9" s="41"/>
      <c r="D9" s="41"/>
      <c r="E9" s="202"/>
      <c r="F9" s="20" t="s">
        <v>79</v>
      </c>
      <c r="G9" s="41"/>
      <c r="H9" s="21"/>
      <c r="I9" s="104"/>
      <c r="J9" s="392"/>
      <c r="K9" s="202"/>
      <c r="L9" s="55"/>
      <c r="M9" s="303"/>
      <c r="N9" s="303"/>
      <c r="O9" s="217"/>
    </row>
    <row r="10" spans="1:16" ht="22.05" customHeight="1" x14ac:dyDescent="0.2">
      <c r="A10" s="216"/>
      <c r="B10" s="20" t="s">
        <v>220</v>
      </c>
      <c r="C10" s="41"/>
      <c r="D10" s="41"/>
      <c r="E10" s="202"/>
      <c r="F10" s="20" t="s">
        <v>79</v>
      </c>
      <c r="G10" s="41"/>
      <c r="H10" s="21"/>
      <c r="I10" s="104"/>
      <c r="J10" s="392"/>
      <c r="K10" s="202"/>
      <c r="L10" s="55"/>
      <c r="M10" s="303"/>
      <c r="N10" s="303"/>
      <c r="O10" s="393"/>
    </row>
    <row r="11" spans="1:16" ht="22.05" customHeight="1" x14ac:dyDescent="0.2">
      <c r="A11" s="216"/>
      <c r="B11" s="20" t="s">
        <v>220</v>
      </c>
      <c r="C11" s="55"/>
      <c r="D11" s="55"/>
      <c r="E11" s="55"/>
      <c r="F11" s="20" t="s">
        <v>79</v>
      </c>
      <c r="G11" s="55"/>
      <c r="H11" s="21"/>
      <c r="I11" s="104"/>
      <c r="J11" s="104"/>
      <c r="K11" s="55"/>
      <c r="L11" s="55"/>
      <c r="M11" s="303"/>
      <c r="N11" s="303"/>
      <c r="O11" s="393"/>
    </row>
    <row r="12" spans="1:16" ht="22.05" customHeight="1" x14ac:dyDescent="0.2">
      <c r="A12" s="216"/>
      <c r="B12" s="20" t="s">
        <v>220</v>
      </c>
      <c r="C12" s="55"/>
      <c r="D12" s="55"/>
      <c r="E12" s="55"/>
      <c r="F12" s="20" t="s">
        <v>79</v>
      </c>
      <c r="G12" s="55"/>
      <c r="H12" s="21"/>
      <c r="I12" s="104"/>
      <c r="J12" s="104"/>
      <c r="K12" s="55"/>
      <c r="L12" s="55"/>
      <c r="M12" s="55"/>
      <c r="N12" s="55"/>
      <c r="O12" s="393"/>
    </row>
    <row r="13" spans="1:16" ht="22.05" customHeight="1" x14ac:dyDescent="0.2">
      <c r="A13" s="216"/>
      <c r="B13" s="20" t="s">
        <v>220</v>
      </c>
      <c r="C13" s="55"/>
      <c r="D13" s="55"/>
      <c r="E13" s="55"/>
      <c r="F13" s="20" t="s">
        <v>79</v>
      </c>
      <c r="G13" s="55"/>
      <c r="H13" s="21"/>
      <c r="I13" s="104"/>
      <c r="J13" s="104"/>
      <c r="K13" s="55"/>
      <c r="L13" s="55"/>
      <c r="M13" s="55"/>
      <c r="N13" s="55"/>
      <c r="O13" s="393"/>
    </row>
    <row r="14" spans="1:16" ht="22.05" customHeight="1" x14ac:dyDescent="0.2">
      <c r="A14" s="216"/>
      <c r="B14" s="20" t="s">
        <v>220</v>
      </c>
      <c r="C14" s="55"/>
      <c r="D14" s="55"/>
      <c r="E14" s="55"/>
      <c r="F14" s="20" t="s">
        <v>79</v>
      </c>
      <c r="G14" s="55"/>
      <c r="H14" s="21"/>
      <c r="I14" s="104"/>
      <c r="J14" s="104"/>
      <c r="K14" s="55"/>
      <c r="L14" s="55"/>
      <c r="M14" s="55"/>
      <c r="N14" s="55"/>
      <c r="O14" s="393"/>
    </row>
    <row r="15" spans="1:16" ht="22.05" customHeight="1" x14ac:dyDescent="0.2">
      <c r="A15" s="105"/>
      <c r="B15" s="20" t="s">
        <v>220</v>
      </c>
      <c r="F15" s="20" t="s">
        <v>79</v>
      </c>
      <c r="H15" s="21"/>
      <c r="I15" s="104"/>
      <c r="J15" s="104"/>
      <c r="O15" s="394"/>
    </row>
    <row r="16" spans="1:16" ht="22.05" customHeight="1" x14ac:dyDescent="0.2">
      <c r="A16" s="105"/>
      <c r="B16" s="20" t="s">
        <v>220</v>
      </c>
      <c r="F16" s="20" t="s">
        <v>79</v>
      </c>
      <c r="H16" s="21"/>
      <c r="I16" s="104"/>
      <c r="J16" s="104"/>
    </row>
    <row r="17" spans="1:10" ht="22.05" customHeight="1" x14ac:dyDescent="0.2">
      <c r="A17" s="105"/>
      <c r="B17" s="20" t="s">
        <v>220</v>
      </c>
      <c r="F17" s="20" t="s">
        <v>79</v>
      </c>
      <c r="H17" s="21"/>
      <c r="I17" s="104"/>
      <c r="J17" s="104"/>
    </row>
    <row r="18" spans="1:10" ht="22.05" customHeight="1" x14ac:dyDescent="0.2">
      <c r="A18" s="105"/>
      <c r="B18" s="20" t="s">
        <v>220</v>
      </c>
      <c r="F18" s="20" t="s">
        <v>79</v>
      </c>
      <c r="H18" s="21"/>
      <c r="I18" s="104"/>
      <c r="J18" s="104"/>
    </row>
    <row r="19" spans="1:10" ht="22.05" customHeight="1" x14ac:dyDescent="0.2">
      <c r="A19" s="105"/>
      <c r="B19" s="20" t="s">
        <v>220</v>
      </c>
      <c r="F19" s="20" t="s">
        <v>79</v>
      </c>
      <c r="H19" s="21"/>
      <c r="I19" s="104"/>
      <c r="J19" s="104"/>
    </row>
    <row r="20" spans="1:10" ht="22.05" customHeight="1" x14ac:dyDescent="0.2">
      <c r="A20" s="105"/>
      <c r="B20" s="20" t="s">
        <v>220</v>
      </c>
      <c r="F20" s="20" t="s">
        <v>79</v>
      </c>
      <c r="H20" s="21"/>
      <c r="I20" s="104"/>
      <c r="J20" s="104"/>
    </row>
    <row r="21" spans="1:10" ht="22.05" customHeight="1" x14ac:dyDescent="0.2">
      <c r="A21" s="105"/>
      <c r="B21" s="20" t="s">
        <v>220</v>
      </c>
      <c r="F21" s="20" t="s">
        <v>79</v>
      </c>
      <c r="H21" s="21"/>
      <c r="I21" s="104"/>
      <c r="J21" s="104"/>
    </row>
    <row r="22" spans="1:10" ht="22.05" customHeight="1" x14ac:dyDescent="0.2">
      <c r="A22" s="105"/>
      <c r="B22" s="20" t="s">
        <v>220</v>
      </c>
      <c r="F22" s="20" t="s">
        <v>79</v>
      </c>
      <c r="H22" s="21"/>
      <c r="I22" s="104"/>
      <c r="J22" s="104"/>
    </row>
    <row r="23" spans="1:10" ht="22.05" customHeight="1" x14ac:dyDescent="0.2">
      <c r="A23" s="105"/>
      <c r="B23" s="20" t="s">
        <v>220</v>
      </c>
      <c r="F23" s="20" t="s">
        <v>79</v>
      </c>
      <c r="H23" s="21"/>
      <c r="I23" s="104"/>
      <c r="J23" s="104"/>
    </row>
    <row r="24" spans="1:10" ht="22.05" customHeight="1" x14ac:dyDescent="0.2">
      <c r="A24" s="105"/>
      <c r="B24" s="20" t="s">
        <v>220</v>
      </c>
      <c r="F24" s="20" t="s">
        <v>79</v>
      </c>
      <c r="H24" s="21"/>
      <c r="I24" s="104"/>
      <c r="J24" s="104"/>
    </row>
    <row r="25" spans="1:10" ht="22.05" customHeight="1" x14ac:dyDescent="0.2">
      <c r="A25" s="105"/>
      <c r="B25" s="20" t="s">
        <v>220</v>
      </c>
      <c r="F25" s="20" t="s">
        <v>79</v>
      </c>
      <c r="H25" s="21"/>
      <c r="I25" s="104"/>
      <c r="J25" s="104"/>
    </row>
    <row r="26" spans="1:10" ht="22.05" customHeight="1" x14ac:dyDescent="0.2">
      <c r="A26" s="105"/>
      <c r="B26" s="20" t="s">
        <v>220</v>
      </c>
      <c r="F26" s="20" t="s">
        <v>79</v>
      </c>
      <c r="H26" s="21"/>
      <c r="I26" s="104"/>
      <c r="J26" s="104"/>
    </row>
    <row r="27" spans="1:10" ht="22.05" customHeight="1" x14ac:dyDescent="0.2">
      <c r="A27" s="105"/>
      <c r="B27" s="20" t="s">
        <v>220</v>
      </c>
      <c r="F27" s="20" t="s">
        <v>79</v>
      </c>
      <c r="H27" s="21"/>
      <c r="I27" s="104"/>
      <c r="J27" s="104"/>
    </row>
    <row r="28" spans="1:10" ht="22.05" customHeight="1" x14ac:dyDescent="0.2">
      <c r="A28" s="105"/>
      <c r="B28" s="20" t="s">
        <v>220</v>
      </c>
      <c r="F28" s="20" t="s">
        <v>79</v>
      </c>
      <c r="H28" s="21"/>
      <c r="I28" s="104"/>
      <c r="J28" s="104"/>
    </row>
    <row r="29" spans="1:10" ht="22.05" customHeight="1" x14ac:dyDescent="0.2">
      <c r="A29" s="105"/>
      <c r="B29" s="20" t="s">
        <v>220</v>
      </c>
      <c r="F29" s="20" t="s">
        <v>79</v>
      </c>
      <c r="H29" s="21"/>
      <c r="I29" s="104"/>
      <c r="J29" s="104"/>
    </row>
    <row r="30" spans="1:10" ht="22.05" customHeight="1" x14ac:dyDescent="0.2">
      <c r="A30" s="105"/>
      <c r="B30" s="20" t="s">
        <v>220</v>
      </c>
      <c r="F30" s="20" t="s">
        <v>79</v>
      </c>
      <c r="H30" s="21"/>
      <c r="I30" s="104"/>
      <c r="J30" s="104"/>
    </row>
    <row r="31" spans="1:10" ht="22.05" customHeight="1" x14ac:dyDescent="0.2">
      <c r="A31" s="105"/>
      <c r="B31" s="20" t="s">
        <v>220</v>
      </c>
      <c r="F31" s="20" t="s">
        <v>79</v>
      </c>
      <c r="H31" s="21"/>
      <c r="I31" s="104"/>
      <c r="J31" s="104"/>
    </row>
    <row r="32" spans="1:10" ht="22.05" customHeight="1" x14ac:dyDescent="0.2">
      <c r="A32" s="105"/>
      <c r="B32" s="20" t="s">
        <v>220</v>
      </c>
      <c r="F32" s="20" t="s">
        <v>79</v>
      </c>
      <c r="H32" s="21"/>
      <c r="I32" s="104"/>
      <c r="J32" s="104"/>
    </row>
    <row r="33" spans="1:10" ht="22.05" customHeight="1" x14ac:dyDescent="0.2">
      <c r="A33" s="105"/>
      <c r="B33" s="20" t="s">
        <v>220</v>
      </c>
      <c r="F33" s="20" t="s">
        <v>79</v>
      </c>
      <c r="H33" s="21"/>
      <c r="I33" s="104"/>
      <c r="J33" s="104"/>
    </row>
    <row r="34" spans="1:10" ht="22.05" customHeight="1" x14ac:dyDescent="0.2">
      <c r="A34" s="105"/>
      <c r="B34" s="20" t="s">
        <v>220</v>
      </c>
      <c r="F34" s="20" t="s">
        <v>79</v>
      </c>
      <c r="H34" s="21"/>
      <c r="I34" s="104"/>
      <c r="J34" s="104"/>
    </row>
    <row r="35" spans="1:10" ht="22.05" customHeight="1" x14ac:dyDescent="0.2">
      <c r="A35" s="105"/>
      <c r="B35" s="20" t="s">
        <v>220</v>
      </c>
      <c r="F35" s="20" t="s">
        <v>79</v>
      </c>
      <c r="H35" s="21"/>
      <c r="I35" s="104"/>
      <c r="J35" s="104"/>
    </row>
    <row r="36" spans="1:10" ht="22.05" customHeight="1" x14ac:dyDescent="0.2">
      <c r="A36" s="105"/>
      <c r="B36" s="20" t="s">
        <v>220</v>
      </c>
      <c r="F36" s="20" t="s">
        <v>79</v>
      </c>
      <c r="H36" s="21"/>
      <c r="I36" s="104"/>
      <c r="J36" s="104"/>
    </row>
    <row r="37" spans="1:10" ht="22.05" customHeight="1" x14ac:dyDescent="0.2">
      <c r="A37" s="105"/>
      <c r="B37" s="20" t="s">
        <v>220</v>
      </c>
      <c r="F37" s="20" t="s">
        <v>79</v>
      </c>
      <c r="H37" s="21"/>
      <c r="I37" s="104"/>
      <c r="J37" s="104"/>
    </row>
    <row r="38" spans="1:10" ht="22.05" customHeight="1" x14ac:dyDescent="0.2">
      <c r="A38" s="105"/>
      <c r="B38" s="20" t="s">
        <v>220</v>
      </c>
      <c r="F38" s="20" t="s">
        <v>79</v>
      </c>
      <c r="H38" s="21"/>
      <c r="I38" s="104"/>
      <c r="J38" s="104"/>
    </row>
    <row r="39" spans="1:10" ht="22.05" customHeight="1" x14ac:dyDescent="0.2">
      <c r="A39" s="105"/>
      <c r="B39" s="20" t="s">
        <v>220</v>
      </c>
      <c r="F39" s="20" t="s">
        <v>79</v>
      </c>
      <c r="H39" s="21"/>
      <c r="I39" s="104"/>
      <c r="J39" s="104"/>
    </row>
    <row r="40" spans="1:10" ht="22.05" customHeight="1" x14ac:dyDescent="0.2">
      <c r="A40" s="105"/>
      <c r="B40" s="20" t="s">
        <v>220</v>
      </c>
      <c r="F40" s="20" t="s">
        <v>79</v>
      </c>
      <c r="H40" s="21"/>
      <c r="I40" s="104"/>
      <c r="J40" s="104"/>
    </row>
    <row r="41" spans="1:10" ht="22.05" customHeight="1" x14ac:dyDescent="0.2">
      <c r="A41" s="105"/>
      <c r="B41" s="20" t="s">
        <v>220</v>
      </c>
      <c r="F41" s="20" t="s">
        <v>79</v>
      </c>
      <c r="H41" s="21"/>
      <c r="I41" s="104"/>
      <c r="J41" s="104"/>
    </row>
    <row r="42" spans="1:10" ht="22.05" customHeight="1" x14ac:dyDescent="0.2">
      <c r="A42" s="105"/>
      <c r="B42" s="20" t="s">
        <v>220</v>
      </c>
      <c r="F42" s="20" t="s">
        <v>79</v>
      </c>
      <c r="H42" s="21"/>
      <c r="I42" s="104"/>
      <c r="J42" s="104"/>
    </row>
    <row r="43" spans="1:10" ht="22.05" customHeight="1" x14ac:dyDescent="0.2">
      <c r="A43" s="105"/>
      <c r="B43" s="20" t="s">
        <v>220</v>
      </c>
      <c r="F43" s="20" t="s">
        <v>79</v>
      </c>
      <c r="H43" s="21"/>
      <c r="I43" s="104"/>
      <c r="J43" s="104"/>
    </row>
    <row r="44" spans="1:10" ht="22.05" customHeight="1" x14ac:dyDescent="0.2">
      <c r="A44" s="105"/>
      <c r="B44" s="20" t="s">
        <v>220</v>
      </c>
      <c r="F44" s="20" t="s">
        <v>79</v>
      </c>
      <c r="H44" s="21"/>
      <c r="I44" s="104"/>
      <c r="J44" s="104"/>
    </row>
    <row r="45" spans="1:10" ht="22.05" customHeight="1" x14ac:dyDescent="0.2">
      <c r="A45" s="105"/>
      <c r="B45" s="20" t="s">
        <v>220</v>
      </c>
      <c r="F45" s="20" t="s">
        <v>79</v>
      </c>
      <c r="H45" s="21"/>
      <c r="I45" s="104"/>
      <c r="J45" s="104"/>
    </row>
    <row r="46" spans="1:10" ht="22.05" customHeight="1" x14ac:dyDescent="0.2">
      <c r="A46" s="105"/>
      <c r="B46" s="20" t="s">
        <v>220</v>
      </c>
      <c r="F46" s="20" t="s">
        <v>79</v>
      </c>
      <c r="H46" s="21"/>
      <c r="I46" s="104"/>
      <c r="J46" s="104"/>
    </row>
    <row r="47" spans="1:10" ht="22.05" customHeight="1" x14ac:dyDescent="0.2">
      <c r="A47" s="105"/>
      <c r="B47" s="20" t="s">
        <v>220</v>
      </c>
      <c r="F47" s="20" t="s">
        <v>79</v>
      </c>
      <c r="H47" s="21"/>
      <c r="I47" s="104"/>
      <c r="J47" s="104"/>
    </row>
    <row r="48" spans="1:10" ht="22.05" customHeight="1" x14ac:dyDescent="0.2">
      <c r="A48" s="105"/>
      <c r="B48" s="20" t="s">
        <v>220</v>
      </c>
      <c r="F48" s="20" t="s">
        <v>79</v>
      </c>
      <c r="H48" s="21"/>
      <c r="I48" s="104"/>
      <c r="J48" s="104"/>
    </row>
    <row r="49" spans="1:10" ht="22.05" customHeight="1" x14ac:dyDescent="0.2">
      <c r="A49" s="105"/>
      <c r="B49" s="20" t="s">
        <v>220</v>
      </c>
      <c r="F49" s="20" t="s">
        <v>79</v>
      </c>
      <c r="H49" s="21"/>
      <c r="I49" s="104"/>
      <c r="J49" s="104"/>
    </row>
    <row r="50" spans="1:10" ht="22.05" customHeight="1" x14ac:dyDescent="0.2">
      <c r="A50" s="105"/>
      <c r="B50" s="20" t="s">
        <v>220</v>
      </c>
      <c r="F50" s="20" t="s">
        <v>79</v>
      </c>
      <c r="H50" s="21"/>
      <c r="I50" s="104"/>
      <c r="J50" s="104"/>
    </row>
    <row r="51" spans="1:10" ht="22.05" customHeight="1" x14ac:dyDescent="0.2">
      <c r="A51" s="105"/>
      <c r="B51" s="20" t="s">
        <v>220</v>
      </c>
      <c r="F51" s="20" t="s">
        <v>79</v>
      </c>
      <c r="H51" s="21"/>
      <c r="I51" s="104"/>
      <c r="J51" s="104"/>
    </row>
    <row r="52" spans="1:10" ht="22.05" customHeight="1" x14ac:dyDescent="0.2">
      <c r="A52" s="105"/>
      <c r="B52" s="20" t="s">
        <v>220</v>
      </c>
      <c r="F52" s="20" t="s">
        <v>79</v>
      </c>
      <c r="H52" s="21"/>
      <c r="I52" s="104"/>
      <c r="J52" s="104"/>
    </row>
    <row r="53" spans="1:10" ht="22.05" customHeight="1" x14ac:dyDescent="0.2">
      <c r="A53" s="105"/>
      <c r="B53" s="20" t="s">
        <v>220</v>
      </c>
      <c r="F53" s="20" t="s">
        <v>79</v>
      </c>
      <c r="H53" s="21"/>
      <c r="I53" s="104"/>
      <c r="J53" s="104"/>
    </row>
    <row r="54" spans="1:10" ht="22.05" customHeight="1" x14ac:dyDescent="0.2">
      <c r="A54" s="105"/>
      <c r="B54" s="20" t="s">
        <v>220</v>
      </c>
      <c r="F54" s="20" t="s">
        <v>79</v>
      </c>
      <c r="H54" s="21"/>
      <c r="I54" s="104"/>
      <c r="J54" s="104"/>
    </row>
    <row r="55" spans="1:10" ht="22.05" customHeight="1" x14ac:dyDescent="0.2">
      <c r="A55" s="105"/>
      <c r="B55" s="20" t="s">
        <v>220</v>
      </c>
      <c r="F55" s="20" t="s">
        <v>79</v>
      </c>
      <c r="H55" s="21"/>
      <c r="I55" s="104"/>
      <c r="J55" s="104"/>
    </row>
    <row r="56" spans="1:10" ht="22.05" customHeight="1" x14ac:dyDescent="0.2">
      <c r="A56" s="105"/>
      <c r="B56" s="20" t="s">
        <v>220</v>
      </c>
      <c r="F56" s="20" t="s">
        <v>79</v>
      </c>
      <c r="H56" s="21"/>
      <c r="I56" s="104"/>
      <c r="J56" s="104"/>
    </row>
    <row r="57" spans="1:10" ht="22.05" customHeight="1" x14ac:dyDescent="0.2">
      <c r="A57" s="105"/>
      <c r="B57" s="20" t="s">
        <v>220</v>
      </c>
      <c r="F57" s="20" t="s">
        <v>79</v>
      </c>
      <c r="H57" s="21"/>
      <c r="I57" s="104"/>
      <c r="J57" s="104"/>
    </row>
    <row r="58" spans="1:10" ht="22.05" customHeight="1" x14ac:dyDescent="0.2">
      <c r="A58" s="105"/>
      <c r="B58" s="20" t="s">
        <v>220</v>
      </c>
      <c r="F58" s="20" t="s">
        <v>79</v>
      </c>
      <c r="H58" s="21"/>
      <c r="I58" s="104"/>
      <c r="J58" s="104"/>
    </row>
    <row r="59" spans="1:10" ht="22.05" customHeight="1" x14ac:dyDescent="0.2">
      <c r="A59" s="105"/>
      <c r="B59" s="20" t="s">
        <v>220</v>
      </c>
      <c r="F59" s="20" t="s">
        <v>79</v>
      </c>
      <c r="H59" s="21"/>
      <c r="I59" s="104"/>
      <c r="J59" s="104"/>
    </row>
    <row r="60" spans="1:10" ht="22.05" customHeight="1" x14ac:dyDescent="0.2">
      <c r="A60" s="105"/>
      <c r="B60" s="20" t="s">
        <v>220</v>
      </c>
      <c r="F60" s="20" t="s">
        <v>79</v>
      </c>
      <c r="H60" s="21"/>
      <c r="I60" s="104"/>
      <c r="J60" s="104"/>
    </row>
    <row r="61" spans="1:10" ht="22.05" customHeight="1" x14ac:dyDescent="0.2">
      <c r="A61" s="105"/>
      <c r="B61" s="20" t="s">
        <v>220</v>
      </c>
      <c r="F61" s="20" t="s">
        <v>79</v>
      </c>
      <c r="H61" s="21"/>
      <c r="I61" s="104"/>
      <c r="J61" s="104"/>
    </row>
    <row r="62" spans="1:10" ht="22.05" customHeight="1" x14ac:dyDescent="0.2">
      <c r="A62" s="105"/>
      <c r="B62" s="20" t="s">
        <v>220</v>
      </c>
      <c r="F62" s="20" t="s">
        <v>79</v>
      </c>
      <c r="H62" s="21"/>
      <c r="I62" s="104"/>
      <c r="J62" s="104"/>
    </row>
    <row r="63" spans="1:10" ht="22.05" customHeight="1" x14ac:dyDescent="0.2">
      <c r="A63" s="105"/>
      <c r="B63" s="20" t="s">
        <v>220</v>
      </c>
      <c r="F63" s="20" t="s">
        <v>79</v>
      </c>
      <c r="H63" s="21"/>
      <c r="I63" s="104"/>
      <c r="J63" s="104"/>
    </row>
    <row r="64" spans="1:10" ht="22.05" customHeight="1" x14ac:dyDescent="0.2">
      <c r="A64" s="105"/>
      <c r="B64" s="20" t="s">
        <v>220</v>
      </c>
      <c r="F64" s="20" t="s">
        <v>79</v>
      </c>
      <c r="H64" s="21"/>
      <c r="I64" s="104"/>
      <c r="J64" s="104"/>
    </row>
    <row r="65" spans="1:10" ht="22.05" customHeight="1" x14ac:dyDescent="0.2">
      <c r="A65" s="105"/>
      <c r="B65" s="20" t="s">
        <v>220</v>
      </c>
      <c r="F65" s="20" t="s">
        <v>79</v>
      </c>
      <c r="H65" s="21"/>
      <c r="I65" s="104"/>
      <c r="J65" s="104"/>
    </row>
    <row r="66" spans="1:10" ht="22.05" customHeight="1" x14ac:dyDescent="0.2">
      <c r="A66" s="105"/>
      <c r="B66" s="20" t="s">
        <v>220</v>
      </c>
      <c r="F66" s="20" t="s">
        <v>79</v>
      </c>
      <c r="H66" s="21"/>
      <c r="I66" s="104"/>
      <c r="J66" s="104"/>
    </row>
    <row r="67" spans="1:10" ht="22.05" customHeight="1" x14ac:dyDescent="0.2">
      <c r="A67" s="105"/>
      <c r="B67" s="20" t="s">
        <v>220</v>
      </c>
      <c r="F67" s="20" t="s">
        <v>79</v>
      </c>
      <c r="H67" s="21"/>
      <c r="I67" s="104"/>
      <c r="J67" s="104"/>
    </row>
    <row r="68" spans="1:10" ht="22.05" customHeight="1" x14ac:dyDescent="0.2">
      <c r="A68" s="105"/>
      <c r="B68" s="20" t="s">
        <v>220</v>
      </c>
      <c r="F68" s="20" t="s">
        <v>79</v>
      </c>
      <c r="H68" s="21"/>
      <c r="I68" s="104"/>
      <c r="J68" s="104"/>
    </row>
    <row r="69" spans="1:10" ht="22.05" customHeight="1" x14ac:dyDescent="0.2">
      <c r="A69" s="105"/>
      <c r="B69" s="20" t="s">
        <v>220</v>
      </c>
      <c r="F69" s="20" t="s">
        <v>79</v>
      </c>
      <c r="H69" s="21"/>
      <c r="I69" s="104"/>
      <c r="J69" s="104"/>
    </row>
    <row r="70" spans="1:10" ht="22.05" customHeight="1" x14ac:dyDescent="0.2">
      <c r="A70" s="105"/>
      <c r="B70" s="20" t="s">
        <v>220</v>
      </c>
      <c r="F70" s="20" t="s">
        <v>79</v>
      </c>
      <c r="H70" s="21"/>
      <c r="I70" s="104"/>
      <c r="J70" s="104"/>
    </row>
    <row r="71" spans="1:10" ht="22.05" customHeight="1" x14ac:dyDescent="0.2">
      <c r="A71" s="105"/>
      <c r="B71" s="20" t="s">
        <v>220</v>
      </c>
      <c r="F71" s="20" t="s">
        <v>79</v>
      </c>
      <c r="H71" s="21"/>
      <c r="I71" s="104"/>
      <c r="J71" s="104"/>
    </row>
    <row r="72" spans="1:10" ht="22.05" customHeight="1" x14ac:dyDescent="0.2">
      <c r="A72" s="105"/>
      <c r="B72" s="20" t="s">
        <v>220</v>
      </c>
      <c r="F72" s="20" t="s">
        <v>79</v>
      </c>
      <c r="H72" s="21"/>
      <c r="I72" s="104"/>
      <c r="J72" s="104"/>
    </row>
    <row r="73" spans="1:10" ht="22.05" customHeight="1" x14ac:dyDescent="0.2">
      <c r="A73" s="105"/>
      <c r="B73" s="20" t="s">
        <v>220</v>
      </c>
      <c r="F73" s="20" t="s">
        <v>79</v>
      </c>
      <c r="H73" s="21"/>
      <c r="I73" s="104"/>
      <c r="J73" s="104"/>
    </row>
    <row r="74" spans="1:10" ht="22.05" customHeight="1" x14ac:dyDescent="0.2">
      <c r="A74" s="105"/>
      <c r="B74" s="20" t="s">
        <v>220</v>
      </c>
      <c r="F74" s="20" t="s">
        <v>79</v>
      </c>
      <c r="H74" s="21"/>
      <c r="I74" s="104"/>
      <c r="J74" s="104"/>
    </row>
    <row r="75" spans="1:10" ht="22.05" customHeight="1" x14ac:dyDescent="0.2">
      <c r="A75" s="105"/>
      <c r="B75" s="20" t="s">
        <v>220</v>
      </c>
      <c r="F75" s="20" t="s">
        <v>79</v>
      </c>
      <c r="H75" s="21"/>
      <c r="I75" s="104"/>
      <c r="J75" s="104"/>
    </row>
    <row r="76" spans="1:10" ht="22.05" customHeight="1" x14ac:dyDescent="0.2">
      <c r="A76" s="105"/>
      <c r="B76" s="20" t="s">
        <v>220</v>
      </c>
      <c r="F76" s="20" t="s">
        <v>79</v>
      </c>
      <c r="H76" s="21"/>
      <c r="I76" s="104"/>
      <c r="J76" s="104"/>
    </row>
    <row r="77" spans="1:10" ht="22.05" customHeight="1" x14ac:dyDescent="0.2">
      <c r="A77" s="105"/>
      <c r="B77" s="20" t="s">
        <v>220</v>
      </c>
      <c r="F77" s="20" t="s">
        <v>79</v>
      </c>
      <c r="H77" s="21"/>
      <c r="I77" s="104"/>
      <c r="J77" s="104"/>
    </row>
    <row r="78" spans="1:10" ht="22.05" customHeight="1" x14ac:dyDescent="0.2">
      <c r="A78" s="105"/>
      <c r="B78" s="20" t="s">
        <v>220</v>
      </c>
      <c r="F78" s="20" t="s">
        <v>79</v>
      </c>
      <c r="H78" s="21"/>
      <c r="I78" s="104"/>
      <c r="J78" s="104"/>
    </row>
    <row r="79" spans="1:10" ht="22.05" customHeight="1" x14ac:dyDescent="0.2">
      <c r="A79" s="105"/>
      <c r="B79" s="20" t="s">
        <v>220</v>
      </c>
      <c r="F79" s="20" t="s">
        <v>79</v>
      </c>
      <c r="H79" s="21"/>
      <c r="I79" s="104"/>
      <c r="J79" s="104"/>
    </row>
    <row r="80" spans="1:10" ht="22.05" customHeight="1" x14ac:dyDescent="0.2">
      <c r="A80" s="105"/>
      <c r="B80" s="20" t="s">
        <v>220</v>
      </c>
      <c r="F80" s="20" t="s">
        <v>79</v>
      </c>
      <c r="H80" s="21"/>
      <c r="I80" s="104"/>
      <c r="J80" s="104"/>
    </row>
    <row r="81" spans="1:10" ht="22.05" customHeight="1" x14ac:dyDescent="0.2">
      <c r="A81" s="105"/>
      <c r="B81" s="20" t="s">
        <v>220</v>
      </c>
      <c r="F81" s="20" t="s">
        <v>79</v>
      </c>
      <c r="H81" s="21"/>
      <c r="I81" s="104"/>
      <c r="J81" s="104"/>
    </row>
    <row r="82" spans="1:10" ht="22.05" customHeight="1" x14ac:dyDescent="0.2">
      <c r="A82" s="105"/>
      <c r="B82" s="20" t="s">
        <v>220</v>
      </c>
      <c r="F82" s="20" t="s">
        <v>79</v>
      </c>
      <c r="H82" s="21"/>
      <c r="I82" s="104"/>
      <c r="J82" s="104"/>
    </row>
    <row r="83" spans="1:10" ht="22.05" customHeight="1" x14ac:dyDescent="0.2">
      <c r="A83" s="105"/>
      <c r="B83" s="20" t="s">
        <v>220</v>
      </c>
      <c r="F83" s="20" t="s">
        <v>79</v>
      </c>
      <c r="H83" s="21"/>
      <c r="I83" s="104"/>
      <c r="J83" s="104"/>
    </row>
    <row r="84" spans="1:10" ht="22.05" customHeight="1" x14ac:dyDescent="0.2">
      <c r="A84" s="105"/>
      <c r="B84" s="20" t="s">
        <v>220</v>
      </c>
      <c r="F84" s="20" t="s">
        <v>79</v>
      </c>
      <c r="H84" s="21"/>
      <c r="I84" s="104"/>
      <c r="J84" s="104"/>
    </row>
    <row r="85" spans="1:10" ht="22.05" customHeight="1" x14ac:dyDescent="0.2">
      <c r="A85" s="105"/>
      <c r="B85" s="20" t="s">
        <v>220</v>
      </c>
      <c r="F85" s="20" t="s">
        <v>79</v>
      </c>
      <c r="H85" s="21"/>
      <c r="I85" s="104"/>
      <c r="J85" s="104"/>
    </row>
    <row r="86" spans="1:10" ht="22.05" customHeight="1" x14ac:dyDescent="0.2">
      <c r="A86" s="105"/>
      <c r="B86" s="20" t="s">
        <v>220</v>
      </c>
      <c r="F86" s="20" t="s">
        <v>79</v>
      </c>
      <c r="H86" s="21"/>
      <c r="I86" s="104"/>
      <c r="J86" s="104"/>
    </row>
    <row r="87" spans="1:10" ht="22.05" customHeight="1" x14ac:dyDescent="0.2">
      <c r="A87" s="105"/>
      <c r="B87" s="20" t="s">
        <v>220</v>
      </c>
      <c r="F87" s="20" t="s">
        <v>79</v>
      </c>
      <c r="H87" s="21"/>
      <c r="I87" s="104"/>
      <c r="J87" s="104"/>
    </row>
    <row r="88" spans="1:10" ht="22.05" customHeight="1" x14ac:dyDescent="0.2">
      <c r="A88" s="105"/>
      <c r="B88" s="20" t="s">
        <v>220</v>
      </c>
      <c r="F88" s="20" t="s">
        <v>79</v>
      </c>
      <c r="H88" s="21"/>
      <c r="I88" s="104"/>
      <c r="J88" s="104"/>
    </row>
    <row r="89" spans="1:10" ht="22.05" customHeight="1" x14ac:dyDescent="0.2">
      <c r="A89" s="105"/>
      <c r="B89" s="20" t="s">
        <v>220</v>
      </c>
      <c r="F89" s="20" t="s">
        <v>79</v>
      </c>
      <c r="H89" s="21"/>
      <c r="I89" s="104"/>
      <c r="J89" s="104"/>
    </row>
    <row r="90" spans="1:10" ht="22.05" customHeight="1" x14ac:dyDescent="0.2">
      <c r="A90" s="105"/>
      <c r="B90" s="20" t="s">
        <v>220</v>
      </c>
      <c r="F90" s="20" t="s">
        <v>79</v>
      </c>
      <c r="H90" s="21"/>
      <c r="I90" s="104"/>
      <c r="J90" s="104"/>
    </row>
    <row r="91" spans="1:10" ht="22.05" customHeight="1" x14ac:dyDescent="0.2">
      <c r="A91" s="105"/>
      <c r="B91" s="20" t="s">
        <v>220</v>
      </c>
      <c r="F91" s="20" t="s">
        <v>79</v>
      </c>
      <c r="H91" s="21"/>
      <c r="I91" s="104"/>
      <c r="J91" s="104"/>
    </row>
    <row r="92" spans="1:10" ht="22.05" customHeight="1" x14ac:dyDescent="0.2">
      <c r="A92" s="105"/>
      <c r="B92" s="20" t="s">
        <v>220</v>
      </c>
      <c r="F92" s="20" t="s">
        <v>79</v>
      </c>
      <c r="H92" s="21"/>
      <c r="I92" s="104"/>
      <c r="J92" s="104"/>
    </row>
    <row r="93" spans="1:10" ht="22.05" customHeight="1" x14ac:dyDescent="0.2">
      <c r="A93" s="105"/>
      <c r="B93" s="20" t="s">
        <v>220</v>
      </c>
      <c r="F93" s="20" t="s">
        <v>79</v>
      </c>
      <c r="H93" s="21"/>
      <c r="I93" s="104"/>
      <c r="J93" s="104"/>
    </row>
    <row r="94" spans="1:10" ht="22.05" customHeight="1" x14ac:dyDescent="0.2">
      <c r="A94" s="105"/>
      <c r="B94" s="20" t="s">
        <v>220</v>
      </c>
      <c r="F94" s="20" t="s">
        <v>79</v>
      </c>
      <c r="H94" s="21"/>
      <c r="I94" s="104"/>
      <c r="J94" s="104"/>
    </row>
    <row r="95" spans="1:10" ht="22.05" customHeight="1" x14ac:dyDescent="0.2">
      <c r="A95" s="105"/>
      <c r="B95" s="20" t="s">
        <v>220</v>
      </c>
      <c r="F95" s="20" t="s">
        <v>79</v>
      </c>
      <c r="H95" s="21"/>
      <c r="I95" s="104"/>
      <c r="J95" s="104"/>
    </row>
    <row r="96" spans="1:10" ht="22.05" customHeight="1" x14ac:dyDescent="0.2">
      <c r="A96" s="105"/>
      <c r="B96" s="20" t="s">
        <v>220</v>
      </c>
      <c r="F96" s="20" t="s">
        <v>79</v>
      </c>
      <c r="H96" s="21"/>
      <c r="I96" s="104"/>
      <c r="J96" s="104"/>
    </row>
    <row r="97" spans="1:10" ht="22.05" customHeight="1" x14ac:dyDescent="0.2">
      <c r="A97" s="105"/>
      <c r="B97" s="20" t="s">
        <v>220</v>
      </c>
      <c r="F97" s="20" t="s">
        <v>79</v>
      </c>
      <c r="H97" s="21"/>
      <c r="I97" s="104"/>
      <c r="J97" s="104"/>
    </row>
    <row r="98" spans="1:10" ht="22.05" customHeight="1" x14ac:dyDescent="0.2">
      <c r="A98" s="105"/>
      <c r="B98" s="20" t="s">
        <v>220</v>
      </c>
      <c r="F98" s="20" t="s">
        <v>79</v>
      </c>
      <c r="H98" s="21"/>
      <c r="I98" s="104"/>
      <c r="J98" s="104"/>
    </row>
    <row r="99" spans="1:10" ht="22.05" customHeight="1" x14ac:dyDescent="0.2">
      <c r="A99" s="105"/>
      <c r="B99" s="20" t="s">
        <v>220</v>
      </c>
      <c r="F99" s="20" t="s">
        <v>79</v>
      </c>
      <c r="H99" s="21"/>
      <c r="I99" s="104"/>
      <c r="J99" s="104"/>
    </row>
    <row r="100" spans="1:10" ht="22.05" customHeight="1" x14ac:dyDescent="0.2">
      <c r="A100" s="105"/>
      <c r="B100" s="20" t="s">
        <v>220</v>
      </c>
      <c r="F100" s="20" t="s">
        <v>79</v>
      </c>
      <c r="H100" s="21"/>
      <c r="I100" s="104"/>
      <c r="J100" s="104"/>
    </row>
    <row r="101" spans="1:10" ht="22.05" customHeight="1" x14ac:dyDescent="0.2">
      <c r="A101" s="105"/>
      <c r="B101" s="20" t="s">
        <v>220</v>
      </c>
      <c r="F101" s="20" t="s">
        <v>79</v>
      </c>
      <c r="H101" s="21"/>
      <c r="I101" s="104"/>
      <c r="J101" s="104"/>
    </row>
    <row r="102" spans="1:10" ht="22.05" customHeight="1" x14ac:dyDescent="0.2">
      <c r="A102" s="105"/>
      <c r="B102" s="20" t="s">
        <v>220</v>
      </c>
      <c r="F102" s="20" t="s">
        <v>79</v>
      </c>
      <c r="H102" s="21"/>
      <c r="I102" s="104"/>
      <c r="J102" s="104"/>
    </row>
    <row r="103" spans="1:10" ht="22.05" customHeight="1" x14ac:dyDescent="0.2">
      <c r="A103" s="105"/>
      <c r="B103" s="20" t="s">
        <v>220</v>
      </c>
      <c r="F103" s="20" t="s">
        <v>79</v>
      </c>
      <c r="H103" s="21"/>
      <c r="I103" s="104"/>
      <c r="J103" s="104"/>
    </row>
    <row r="104" spans="1:10" ht="22.05" customHeight="1" x14ac:dyDescent="0.2">
      <c r="A104" s="105"/>
      <c r="B104" s="20" t="s">
        <v>220</v>
      </c>
      <c r="F104" s="20" t="s">
        <v>79</v>
      </c>
      <c r="H104" s="21"/>
      <c r="I104" s="104"/>
      <c r="J104" s="104"/>
    </row>
    <row r="105" spans="1:10" ht="22.05" customHeight="1" x14ac:dyDescent="0.2">
      <c r="A105" s="105"/>
      <c r="B105" s="20" t="s">
        <v>220</v>
      </c>
      <c r="F105" s="20" t="s">
        <v>79</v>
      </c>
      <c r="H105" s="21"/>
      <c r="I105" s="104"/>
      <c r="J105" s="104"/>
    </row>
    <row r="106" spans="1:10" ht="22.05" customHeight="1" x14ac:dyDescent="0.2">
      <c r="A106" s="105"/>
      <c r="B106" s="20" t="s">
        <v>220</v>
      </c>
      <c r="F106" s="20" t="s">
        <v>79</v>
      </c>
      <c r="H106" s="21"/>
      <c r="I106" s="104"/>
      <c r="J106" s="104"/>
    </row>
    <row r="107" spans="1:10" ht="22.05" customHeight="1" x14ac:dyDescent="0.2">
      <c r="A107" s="105"/>
      <c r="B107" s="20" t="s">
        <v>220</v>
      </c>
      <c r="F107" s="20" t="s">
        <v>79</v>
      </c>
      <c r="H107" s="21"/>
      <c r="I107" s="104"/>
      <c r="J107" s="104"/>
    </row>
    <row r="108" spans="1:10" ht="22.05" customHeight="1" x14ac:dyDescent="0.2">
      <c r="A108" s="105"/>
      <c r="B108" s="20" t="s">
        <v>220</v>
      </c>
      <c r="F108" s="20" t="s">
        <v>79</v>
      </c>
      <c r="H108" s="21"/>
      <c r="I108" s="104"/>
      <c r="J108" s="104"/>
    </row>
    <row r="109" spans="1:10" ht="22.05" customHeight="1" x14ac:dyDescent="0.2">
      <c r="A109" s="105"/>
      <c r="B109" s="20" t="s">
        <v>220</v>
      </c>
      <c r="F109" s="20" t="s">
        <v>79</v>
      </c>
      <c r="H109" s="21"/>
      <c r="I109" s="104"/>
      <c r="J109" s="104"/>
    </row>
    <row r="110" spans="1:10" ht="22.05" customHeight="1" x14ac:dyDescent="0.2">
      <c r="A110" s="105"/>
      <c r="B110" s="20" t="s">
        <v>220</v>
      </c>
      <c r="F110" s="20" t="s">
        <v>79</v>
      </c>
      <c r="H110" s="21"/>
      <c r="I110" s="104"/>
      <c r="J110" s="104"/>
    </row>
    <row r="111" spans="1:10" ht="22.05" customHeight="1" x14ac:dyDescent="0.2">
      <c r="A111" s="105"/>
      <c r="B111" s="20" t="s">
        <v>220</v>
      </c>
      <c r="F111" s="20" t="s">
        <v>79</v>
      </c>
      <c r="H111" s="21"/>
      <c r="I111" s="104"/>
      <c r="J111" s="104"/>
    </row>
    <row r="112" spans="1:10" ht="22.05" customHeight="1" x14ac:dyDescent="0.2">
      <c r="A112" s="105"/>
      <c r="B112" s="20" t="s">
        <v>220</v>
      </c>
      <c r="F112" s="20" t="s">
        <v>79</v>
      </c>
      <c r="H112" s="21"/>
      <c r="I112" s="104"/>
      <c r="J112" s="104"/>
    </row>
    <row r="113" spans="1:10" ht="22.05" customHeight="1" x14ac:dyDescent="0.2">
      <c r="A113" s="105"/>
      <c r="B113" s="20" t="s">
        <v>220</v>
      </c>
      <c r="F113" s="20" t="s">
        <v>79</v>
      </c>
      <c r="H113" s="21"/>
      <c r="I113" s="104"/>
      <c r="J113" s="104"/>
    </row>
    <row r="114" spans="1:10" ht="22.05" customHeight="1" x14ac:dyDescent="0.2">
      <c r="A114" s="105"/>
      <c r="B114" s="20" t="s">
        <v>220</v>
      </c>
      <c r="F114" s="20" t="s">
        <v>79</v>
      </c>
      <c r="H114" s="21"/>
      <c r="I114" s="104"/>
      <c r="J114" s="104"/>
    </row>
    <row r="115" spans="1:10" ht="22.05" customHeight="1" x14ac:dyDescent="0.2">
      <c r="A115" s="105"/>
      <c r="B115" s="20" t="s">
        <v>220</v>
      </c>
      <c r="F115" s="20" t="s">
        <v>79</v>
      </c>
      <c r="H115" s="21"/>
      <c r="I115" s="104"/>
      <c r="J115" s="104"/>
    </row>
    <row r="116" spans="1:10" ht="22.05" customHeight="1" x14ac:dyDescent="0.2">
      <c r="A116" s="105"/>
      <c r="B116" s="20" t="s">
        <v>220</v>
      </c>
      <c r="F116" s="20" t="s">
        <v>79</v>
      </c>
      <c r="H116" s="21"/>
      <c r="I116" s="104"/>
      <c r="J116" s="104"/>
    </row>
    <row r="117" spans="1:10" ht="22.05" customHeight="1" x14ac:dyDescent="0.2">
      <c r="A117" s="105"/>
      <c r="B117" s="20" t="s">
        <v>220</v>
      </c>
      <c r="F117" s="20" t="s">
        <v>79</v>
      </c>
      <c r="H117" s="21"/>
      <c r="I117" s="104"/>
      <c r="J117" s="104"/>
    </row>
    <row r="118" spans="1:10" ht="22.05" customHeight="1" x14ac:dyDescent="0.2">
      <c r="A118" s="105"/>
      <c r="B118" s="20" t="s">
        <v>220</v>
      </c>
      <c r="F118" s="20" t="s">
        <v>79</v>
      </c>
      <c r="H118" s="21"/>
      <c r="I118" s="104"/>
      <c r="J118" s="104"/>
    </row>
    <row r="119" spans="1:10" ht="22.05" customHeight="1" x14ac:dyDescent="0.2">
      <c r="A119" s="105"/>
      <c r="B119" s="20" t="s">
        <v>220</v>
      </c>
      <c r="F119" s="20" t="s">
        <v>79</v>
      </c>
      <c r="H119" s="21"/>
      <c r="I119" s="104"/>
      <c r="J119" s="104"/>
    </row>
    <row r="120" spans="1:10" ht="22.05" customHeight="1" x14ac:dyDescent="0.2">
      <c r="A120" s="105"/>
      <c r="B120" s="20" t="s">
        <v>220</v>
      </c>
      <c r="F120" s="20" t="s">
        <v>79</v>
      </c>
      <c r="H120" s="21"/>
      <c r="I120" s="104"/>
      <c r="J120" s="104"/>
    </row>
    <row r="121" spans="1:10" ht="22.05" customHeight="1" x14ac:dyDescent="0.2">
      <c r="A121" s="105"/>
      <c r="B121" s="20" t="s">
        <v>220</v>
      </c>
      <c r="F121" s="20" t="s">
        <v>79</v>
      </c>
      <c r="H121" s="21"/>
      <c r="I121" s="104"/>
      <c r="J121" s="104"/>
    </row>
    <row r="122" spans="1:10" ht="22.05" customHeight="1" x14ac:dyDescent="0.2">
      <c r="A122" s="105"/>
      <c r="B122" s="20" t="s">
        <v>220</v>
      </c>
      <c r="F122" s="20" t="s">
        <v>79</v>
      </c>
      <c r="H122" s="21"/>
      <c r="I122" s="104"/>
      <c r="J122" s="104"/>
    </row>
    <row r="123" spans="1:10" ht="22.05" customHeight="1" x14ac:dyDescent="0.2">
      <c r="A123" s="105"/>
      <c r="B123" s="20" t="s">
        <v>220</v>
      </c>
      <c r="F123" s="20" t="s">
        <v>79</v>
      </c>
      <c r="H123" s="21"/>
      <c r="I123" s="104"/>
      <c r="J123" s="104"/>
    </row>
    <row r="124" spans="1:10" ht="22.05" customHeight="1" x14ac:dyDescent="0.2">
      <c r="A124" s="105"/>
      <c r="B124" s="20" t="s">
        <v>220</v>
      </c>
      <c r="F124" s="20" t="s">
        <v>79</v>
      </c>
      <c r="H124" s="21"/>
      <c r="I124" s="104"/>
      <c r="J124" s="104"/>
    </row>
    <row r="125" spans="1:10" ht="22.05" customHeight="1" x14ac:dyDescent="0.2">
      <c r="A125" s="105"/>
      <c r="B125" s="20" t="s">
        <v>220</v>
      </c>
      <c r="F125" s="20" t="s">
        <v>79</v>
      </c>
      <c r="H125" s="21"/>
      <c r="I125" s="104"/>
      <c r="J125" s="104"/>
    </row>
    <row r="126" spans="1:10" ht="22.05" customHeight="1" x14ac:dyDescent="0.2">
      <c r="A126" s="105"/>
      <c r="B126" s="20" t="s">
        <v>220</v>
      </c>
      <c r="F126" s="20" t="s">
        <v>79</v>
      </c>
      <c r="H126" s="21"/>
      <c r="I126" s="104"/>
      <c r="J126" s="104"/>
    </row>
    <row r="127" spans="1:10" ht="22.05" customHeight="1" x14ac:dyDescent="0.2">
      <c r="A127" s="105"/>
      <c r="B127" s="20" t="s">
        <v>220</v>
      </c>
      <c r="F127" s="20" t="s">
        <v>79</v>
      </c>
      <c r="H127" s="21"/>
      <c r="I127" s="104"/>
      <c r="J127" s="104"/>
    </row>
    <row r="128" spans="1:10" ht="22.05" customHeight="1" x14ac:dyDescent="0.2">
      <c r="A128" s="105"/>
      <c r="B128" s="20" t="s">
        <v>220</v>
      </c>
      <c r="F128" s="20" t="s">
        <v>79</v>
      </c>
      <c r="H128" s="21"/>
      <c r="I128" s="104"/>
      <c r="J128" s="104"/>
    </row>
    <row r="129" spans="1:10" ht="22.05" customHeight="1" x14ac:dyDescent="0.2">
      <c r="A129" s="105"/>
      <c r="B129" s="20" t="s">
        <v>220</v>
      </c>
      <c r="F129" s="20" t="s">
        <v>79</v>
      </c>
      <c r="H129" s="21"/>
      <c r="I129" s="104"/>
      <c r="J129" s="104"/>
    </row>
    <row r="130" spans="1:10" ht="22.05" customHeight="1" x14ac:dyDescent="0.2">
      <c r="A130" s="105"/>
      <c r="B130" s="20" t="s">
        <v>220</v>
      </c>
      <c r="F130" s="20" t="s">
        <v>79</v>
      </c>
      <c r="H130" s="21"/>
      <c r="I130" s="104"/>
      <c r="J130" s="104"/>
    </row>
    <row r="131" spans="1:10" ht="22.05" customHeight="1" x14ac:dyDescent="0.2">
      <c r="A131" s="105"/>
      <c r="B131" s="20" t="s">
        <v>220</v>
      </c>
      <c r="F131" s="20" t="s">
        <v>79</v>
      </c>
      <c r="H131" s="21"/>
      <c r="I131" s="104"/>
      <c r="J131" s="104"/>
    </row>
    <row r="132" spans="1:10" ht="22.05" customHeight="1" x14ac:dyDescent="0.2">
      <c r="A132" s="105"/>
      <c r="B132" s="20" t="s">
        <v>220</v>
      </c>
      <c r="F132" s="20" t="s">
        <v>79</v>
      </c>
      <c r="H132" s="21"/>
      <c r="I132" s="104"/>
      <c r="J132" s="104"/>
    </row>
    <row r="133" spans="1:10" ht="22.05" customHeight="1" x14ac:dyDescent="0.2">
      <c r="A133" s="105"/>
      <c r="B133" s="20" t="s">
        <v>220</v>
      </c>
      <c r="F133" s="20" t="s">
        <v>79</v>
      </c>
      <c r="H133" s="21"/>
      <c r="I133" s="104"/>
      <c r="J133" s="104"/>
    </row>
    <row r="134" spans="1:10" ht="22.05" customHeight="1" x14ac:dyDescent="0.2">
      <c r="A134" s="105"/>
      <c r="B134" s="20" t="s">
        <v>220</v>
      </c>
      <c r="F134" s="20" t="s">
        <v>79</v>
      </c>
      <c r="H134" s="21"/>
      <c r="I134" s="104"/>
      <c r="J134" s="104"/>
    </row>
    <row r="135" spans="1:10" ht="22.05" customHeight="1" x14ac:dyDescent="0.2">
      <c r="A135" s="105"/>
      <c r="B135" s="20" t="s">
        <v>220</v>
      </c>
      <c r="F135" s="20" t="s">
        <v>79</v>
      </c>
      <c r="H135" s="21"/>
      <c r="I135" s="104"/>
      <c r="J135" s="104"/>
    </row>
    <row r="136" spans="1:10" ht="22.05" customHeight="1" x14ac:dyDescent="0.2">
      <c r="A136" s="105"/>
      <c r="B136" s="20" t="s">
        <v>220</v>
      </c>
      <c r="F136" s="20" t="s">
        <v>79</v>
      </c>
      <c r="H136" s="21"/>
      <c r="I136" s="104"/>
      <c r="J136" s="104"/>
    </row>
    <row r="137" spans="1:10" ht="22.05" customHeight="1" x14ac:dyDescent="0.2">
      <c r="A137" s="105"/>
      <c r="B137" s="20" t="s">
        <v>220</v>
      </c>
      <c r="F137" s="20" t="s">
        <v>79</v>
      </c>
      <c r="H137" s="21"/>
      <c r="I137" s="104"/>
      <c r="J137" s="104"/>
    </row>
    <row r="138" spans="1:10" ht="22.05" customHeight="1" x14ac:dyDescent="0.2">
      <c r="A138" s="105"/>
      <c r="B138" s="20" t="s">
        <v>220</v>
      </c>
      <c r="F138" s="20" t="s">
        <v>79</v>
      </c>
      <c r="H138" s="21"/>
      <c r="I138" s="104"/>
      <c r="J138" s="104"/>
    </row>
    <row r="139" spans="1:10" ht="22.05" customHeight="1" x14ac:dyDescent="0.2">
      <c r="A139" s="105"/>
      <c r="B139" s="20" t="s">
        <v>220</v>
      </c>
      <c r="F139" s="20" t="s">
        <v>79</v>
      </c>
      <c r="H139" s="21"/>
      <c r="I139" s="104"/>
      <c r="J139" s="104"/>
    </row>
    <row r="140" spans="1:10" ht="22.05" customHeight="1" x14ac:dyDescent="0.2">
      <c r="A140" s="105"/>
      <c r="B140" s="20" t="s">
        <v>220</v>
      </c>
      <c r="F140" s="20" t="s">
        <v>79</v>
      </c>
      <c r="H140" s="21"/>
      <c r="I140" s="104"/>
      <c r="J140" s="104"/>
    </row>
    <row r="141" spans="1:10" ht="22.05" customHeight="1" x14ac:dyDescent="0.2">
      <c r="A141" s="105"/>
      <c r="B141" s="20" t="s">
        <v>220</v>
      </c>
      <c r="F141" s="20" t="s">
        <v>79</v>
      </c>
      <c r="H141" s="21"/>
      <c r="I141" s="104"/>
      <c r="J141" s="104"/>
    </row>
    <row r="142" spans="1:10" ht="22.05" customHeight="1" x14ac:dyDescent="0.2">
      <c r="A142" s="105"/>
      <c r="B142" s="20" t="s">
        <v>220</v>
      </c>
      <c r="F142" s="20" t="s">
        <v>79</v>
      </c>
      <c r="H142" s="21"/>
      <c r="I142" s="104"/>
      <c r="J142" s="104"/>
    </row>
    <row r="143" spans="1:10" ht="22.05" customHeight="1" x14ac:dyDescent="0.2">
      <c r="A143" s="105"/>
      <c r="B143" s="20" t="s">
        <v>220</v>
      </c>
      <c r="F143" s="20" t="s">
        <v>79</v>
      </c>
      <c r="H143" s="21"/>
      <c r="I143" s="104"/>
      <c r="J143" s="104"/>
    </row>
    <row r="144" spans="1:10" ht="22.05" customHeight="1" x14ac:dyDescent="0.2">
      <c r="A144" s="105"/>
      <c r="B144" s="20" t="s">
        <v>220</v>
      </c>
      <c r="F144" s="20" t="s">
        <v>79</v>
      </c>
      <c r="H144" s="21"/>
      <c r="I144" s="104"/>
      <c r="J144" s="104"/>
    </row>
    <row r="145" spans="1:10" ht="22.05" customHeight="1" x14ac:dyDescent="0.2">
      <c r="A145" s="105"/>
      <c r="B145" s="20" t="s">
        <v>220</v>
      </c>
      <c r="F145" s="20" t="s">
        <v>79</v>
      </c>
      <c r="H145" s="21"/>
      <c r="I145" s="104"/>
      <c r="J145" s="104"/>
    </row>
    <row r="146" spans="1:10" ht="22.05" customHeight="1" x14ac:dyDescent="0.2">
      <c r="A146" s="105"/>
      <c r="B146" s="20" t="s">
        <v>220</v>
      </c>
      <c r="F146" s="20" t="s">
        <v>79</v>
      </c>
      <c r="H146" s="21"/>
      <c r="I146" s="104"/>
      <c r="J146" s="104"/>
    </row>
    <row r="147" spans="1:10" ht="22.05" customHeight="1" x14ac:dyDescent="0.2">
      <c r="A147" s="105"/>
      <c r="B147" s="20" t="s">
        <v>220</v>
      </c>
      <c r="F147" s="20" t="s">
        <v>79</v>
      </c>
      <c r="H147" s="21"/>
      <c r="I147" s="104"/>
      <c r="J147" s="104"/>
    </row>
    <row r="148" spans="1:10" ht="22.05" customHeight="1" x14ac:dyDescent="0.2">
      <c r="A148" s="105"/>
      <c r="B148" s="20" t="s">
        <v>220</v>
      </c>
      <c r="F148" s="20" t="s">
        <v>79</v>
      </c>
      <c r="H148" s="21"/>
      <c r="I148" s="104"/>
      <c r="J148" s="104"/>
    </row>
    <row r="149" spans="1:10" ht="22.05" customHeight="1" x14ac:dyDescent="0.2">
      <c r="A149" s="105"/>
      <c r="B149" s="20" t="s">
        <v>220</v>
      </c>
      <c r="F149" s="20" t="s">
        <v>79</v>
      </c>
      <c r="H149" s="21"/>
      <c r="I149" s="104"/>
      <c r="J149" s="104"/>
    </row>
    <row r="150" spans="1:10" ht="22.05" customHeight="1" x14ac:dyDescent="0.2">
      <c r="A150" s="105"/>
      <c r="B150" s="20" t="s">
        <v>220</v>
      </c>
      <c r="F150" s="20" t="s">
        <v>79</v>
      </c>
      <c r="H150" s="21"/>
      <c r="I150" s="104"/>
      <c r="J150" s="104"/>
    </row>
    <row r="151" spans="1:10" ht="22.05" customHeight="1" x14ac:dyDescent="0.2">
      <c r="A151" s="105"/>
      <c r="B151" s="20" t="s">
        <v>220</v>
      </c>
      <c r="F151" s="20" t="s">
        <v>79</v>
      </c>
      <c r="H151" s="21"/>
      <c r="I151" s="104"/>
      <c r="J151" s="104"/>
    </row>
    <row r="152" spans="1:10" ht="22.05" customHeight="1" x14ac:dyDescent="0.2">
      <c r="A152" s="105"/>
      <c r="B152" s="20" t="s">
        <v>220</v>
      </c>
      <c r="F152" s="20" t="s">
        <v>79</v>
      </c>
      <c r="H152" s="21"/>
      <c r="I152" s="104"/>
      <c r="J152" s="104"/>
    </row>
    <row r="153" spans="1:10" ht="22.05" customHeight="1" x14ac:dyDescent="0.2">
      <c r="A153" s="105"/>
      <c r="B153" s="20" t="s">
        <v>220</v>
      </c>
      <c r="F153" s="20" t="s">
        <v>79</v>
      </c>
      <c r="H153" s="21"/>
      <c r="I153" s="104"/>
      <c r="J153" s="104"/>
    </row>
    <row r="154" spans="1:10" ht="22.05" customHeight="1" x14ac:dyDescent="0.2">
      <c r="A154" s="105"/>
      <c r="B154" s="20" t="s">
        <v>220</v>
      </c>
      <c r="F154" s="20" t="s">
        <v>79</v>
      </c>
      <c r="H154" s="21"/>
      <c r="I154" s="104"/>
      <c r="J154" s="104"/>
    </row>
    <row r="155" spans="1:10" ht="22.05" customHeight="1" x14ac:dyDescent="0.2">
      <c r="A155" s="105"/>
      <c r="B155" s="20" t="s">
        <v>220</v>
      </c>
      <c r="F155" s="20" t="s">
        <v>79</v>
      </c>
      <c r="H155" s="21"/>
      <c r="I155" s="104"/>
      <c r="J155" s="104"/>
    </row>
    <row r="156" spans="1:10" ht="22.05" customHeight="1" x14ac:dyDescent="0.2">
      <c r="A156" s="105"/>
      <c r="B156" s="20" t="s">
        <v>220</v>
      </c>
      <c r="F156" s="20" t="s">
        <v>79</v>
      </c>
      <c r="H156" s="21"/>
      <c r="I156" s="104"/>
      <c r="J156" s="104"/>
    </row>
    <row r="157" spans="1:10" ht="22.05" customHeight="1" x14ac:dyDescent="0.2">
      <c r="A157" s="105"/>
      <c r="B157" s="20" t="s">
        <v>220</v>
      </c>
      <c r="F157" s="20" t="s">
        <v>79</v>
      </c>
      <c r="H157" s="21"/>
      <c r="I157" s="104"/>
      <c r="J157" s="104"/>
    </row>
    <row r="158" spans="1:10" ht="22.05" customHeight="1" x14ac:dyDescent="0.2">
      <c r="A158" s="105"/>
      <c r="B158" s="20" t="s">
        <v>220</v>
      </c>
      <c r="F158" s="20" t="s">
        <v>79</v>
      </c>
      <c r="H158" s="21"/>
      <c r="I158" s="104"/>
      <c r="J158" s="104"/>
    </row>
    <row r="159" spans="1:10" ht="22.05" customHeight="1" x14ac:dyDescent="0.2">
      <c r="A159" s="105"/>
      <c r="B159" s="20" t="s">
        <v>220</v>
      </c>
      <c r="F159" s="20" t="s">
        <v>79</v>
      </c>
      <c r="H159" s="21"/>
      <c r="I159" s="104"/>
      <c r="J159" s="104"/>
    </row>
    <row r="160" spans="1:10" ht="22.05" customHeight="1" x14ac:dyDescent="0.2">
      <c r="A160" s="105"/>
      <c r="B160" s="20" t="s">
        <v>220</v>
      </c>
      <c r="F160" s="20" t="s">
        <v>79</v>
      </c>
      <c r="H160" s="21"/>
      <c r="I160" s="104"/>
      <c r="J160" s="104"/>
    </row>
    <row r="161" spans="1:10" ht="22.05" customHeight="1" x14ac:dyDescent="0.2">
      <c r="A161" s="105"/>
      <c r="B161" s="20" t="s">
        <v>220</v>
      </c>
      <c r="F161" s="20" t="s">
        <v>79</v>
      </c>
      <c r="H161" s="21"/>
      <c r="I161" s="104"/>
      <c r="J161" s="104"/>
    </row>
    <row r="162" spans="1:10" ht="22.05" customHeight="1" x14ac:dyDescent="0.2">
      <c r="A162" s="105"/>
      <c r="B162" s="20" t="s">
        <v>220</v>
      </c>
      <c r="F162" s="20" t="s">
        <v>79</v>
      </c>
      <c r="H162" s="21"/>
      <c r="I162" s="104"/>
      <c r="J162" s="104"/>
    </row>
    <row r="163" spans="1:10" ht="22.05" customHeight="1" x14ac:dyDescent="0.2">
      <c r="A163" s="105"/>
      <c r="B163" s="20" t="s">
        <v>220</v>
      </c>
      <c r="F163" s="20" t="s">
        <v>79</v>
      </c>
      <c r="H163" s="21"/>
      <c r="I163" s="104"/>
      <c r="J163" s="104"/>
    </row>
    <row r="164" spans="1:10" ht="22.05" customHeight="1" x14ac:dyDescent="0.2">
      <c r="A164" s="105"/>
      <c r="B164" s="20" t="s">
        <v>220</v>
      </c>
      <c r="F164" s="20" t="s">
        <v>79</v>
      </c>
      <c r="H164" s="21"/>
      <c r="I164" s="104"/>
      <c r="J164" s="104"/>
    </row>
    <row r="165" spans="1:10" ht="22.05" customHeight="1" x14ac:dyDescent="0.2">
      <c r="A165" s="105"/>
      <c r="B165" s="20" t="s">
        <v>220</v>
      </c>
      <c r="F165" s="20" t="s">
        <v>79</v>
      </c>
      <c r="H165" s="21"/>
      <c r="I165" s="104"/>
      <c r="J165" s="104"/>
    </row>
    <row r="166" spans="1:10" ht="22.05" customHeight="1" x14ac:dyDescent="0.2">
      <c r="A166" s="105"/>
      <c r="B166" s="20" t="s">
        <v>220</v>
      </c>
      <c r="F166" s="20" t="s">
        <v>79</v>
      </c>
      <c r="H166" s="21"/>
      <c r="I166" s="104"/>
      <c r="J166" s="104"/>
    </row>
    <row r="167" spans="1:10" ht="22.05" customHeight="1" x14ac:dyDescent="0.2">
      <c r="A167" s="105"/>
      <c r="B167" s="20" t="s">
        <v>220</v>
      </c>
      <c r="F167" s="20" t="s">
        <v>79</v>
      </c>
      <c r="H167" s="21"/>
      <c r="I167" s="104"/>
      <c r="J167" s="104"/>
    </row>
    <row r="168" spans="1:10" ht="22.05" customHeight="1" x14ac:dyDescent="0.2">
      <c r="A168" s="105"/>
      <c r="B168" s="20" t="s">
        <v>220</v>
      </c>
      <c r="F168" s="20" t="s">
        <v>79</v>
      </c>
      <c r="H168" s="21"/>
      <c r="I168" s="104"/>
      <c r="J168" s="104"/>
    </row>
    <row r="169" spans="1:10" ht="22.05" customHeight="1" x14ac:dyDescent="0.2">
      <c r="A169" s="105"/>
      <c r="B169" s="20" t="s">
        <v>220</v>
      </c>
      <c r="F169" s="20" t="s">
        <v>79</v>
      </c>
      <c r="H169" s="21"/>
      <c r="I169" s="104"/>
      <c r="J169" s="104"/>
    </row>
    <row r="170" spans="1:10" ht="22.05" customHeight="1" x14ac:dyDescent="0.2">
      <c r="A170" s="105"/>
      <c r="B170" s="20" t="s">
        <v>220</v>
      </c>
      <c r="F170" s="20" t="s">
        <v>79</v>
      </c>
      <c r="H170" s="21"/>
      <c r="I170" s="104"/>
      <c r="J170" s="104"/>
    </row>
    <row r="171" spans="1:10" ht="22.05" customHeight="1" x14ac:dyDescent="0.2">
      <c r="A171" s="105"/>
      <c r="B171" s="20" t="s">
        <v>220</v>
      </c>
      <c r="F171" s="20" t="s">
        <v>79</v>
      </c>
      <c r="H171" s="21"/>
      <c r="I171" s="104"/>
      <c r="J171" s="104"/>
    </row>
    <row r="172" spans="1:10" ht="22.05" customHeight="1" x14ac:dyDescent="0.2">
      <c r="A172" s="105"/>
      <c r="B172" s="20" t="s">
        <v>220</v>
      </c>
      <c r="F172" s="20" t="s">
        <v>79</v>
      </c>
      <c r="H172" s="21"/>
      <c r="I172" s="104"/>
      <c r="J172" s="104"/>
    </row>
    <row r="173" spans="1:10" ht="22.05" customHeight="1" x14ac:dyDescent="0.2">
      <c r="A173" s="105"/>
      <c r="B173" s="20" t="s">
        <v>220</v>
      </c>
      <c r="F173" s="20" t="s">
        <v>79</v>
      </c>
      <c r="H173" s="21"/>
      <c r="I173" s="104"/>
      <c r="J173" s="104"/>
    </row>
    <row r="174" spans="1:10" ht="22.05" customHeight="1" x14ac:dyDescent="0.2">
      <c r="A174" s="105"/>
      <c r="B174" s="20" t="s">
        <v>220</v>
      </c>
      <c r="F174" s="20" t="s">
        <v>79</v>
      </c>
      <c r="H174" s="21"/>
      <c r="I174" s="104"/>
      <c r="J174" s="104"/>
    </row>
    <row r="175" spans="1:10" ht="22.05" customHeight="1" x14ac:dyDescent="0.2">
      <c r="A175" s="105"/>
      <c r="B175" s="20" t="s">
        <v>220</v>
      </c>
      <c r="F175" s="20" t="s">
        <v>79</v>
      </c>
      <c r="H175" s="21"/>
      <c r="I175" s="104"/>
      <c r="J175" s="104"/>
    </row>
    <row r="176" spans="1:10" ht="22.05" customHeight="1" x14ac:dyDescent="0.2">
      <c r="A176" s="105"/>
      <c r="B176" s="20" t="s">
        <v>220</v>
      </c>
      <c r="F176" s="20" t="s">
        <v>79</v>
      </c>
      <c r="H176" s="21"/>
      <c r="I176" s="104"/>
      <c r="J176" s="104"/>
    </row>
    <row r="177" spans="1:10" ht="22.05" customHeight="1" x14ac:dyDescent="0.2">
      <c r="A177" s="105"/>
      <c r="B177" s="20" t="s">
        <v>220</v>
      </c>
      <c r="F177" s="20" t="s">
        <v>79</v>
      </c>
      <c r="H177" s="21"/>
      <c r="I177" s="104"/>
      <c r="J177" s="104"/>
    </row>
    <row r="178" spans="1:10" ht="22.05" customHeight="1" x14ac:dyDescent="0.2">
      <c r="A178" s="105"/>
      <c r="B178" s="20" t="s">
        <v>220</v>
      </c>
      <c r="F178" s="20" t="s">
        <v>79</v>
      </c>
      <c r="H178" s="21"/>
      <c r="I178" s="104"/>
      <c r="J178" s="104"/>
    </row>
    <row r="179" spans="1:10" ht="22.05" customHeight="1" x14ac:dyDescent="0.2">
      <c r="A179" s="105"/>
      <c r="B179" s="20" t="s">
        <v>220</v>
      </c>
      <c r="F179" s="20" t="s">
        <v>79</v>
      </c>
      <c r="H179" s="21"/>
      <c r="I179" s="104"/>
      <c r="J179" s="104"/>
    </row>
    <row r="180" spans="1:10" ht="22.05" customHeight="1" x14ac:dyDescent="0.2">
      <c r="A180" s="105"/>
      <c r="B180" s="20" t="s">
        <v>220</v>
      </c>
      <c r="F180" s="20" t="s">
        <v>79</v>
      </c>
      <c r="H180" s="21"/>
      <c r="I180" s="104"/>
      <c r="J180" s="104"/>
    </row>
    <row r="181" spans="1:10" ht="22.05" customHeight="1" x14ac:dyDescent="0.2">
      <c r="A181" s="105"/>
      <c r="B181" s="20" t="s">
        <v>220</v>
      </c>
      <c r="F181" s="20" t="s">
        <v>79</v>
      </c>
      <c r="H181" s="21"/>
      <c r="I181" s="104"/>
      <c r="J181" s="104"/>
    </row>
    <row r="182" spans="1:10" ht="22.05" customHeight="1" x14ac:dyDescent="0.2">
      <c r="A182" s="105"/>
      <c r="B182" s="20" t="s">
        <v>220</v>
      </c>
      <c r="F182" s="20" t="s">
        <v>79</v>
      </c>
      <c r="H182" s="21"/>
      <c r="I182" s="104"/>
      <c r="J182" s="104"/>
    </row>
    <row r="183" spans="1:10" ht="22.05" customHeight="1" x14ac:dyDescent="0.2">
      <c r="A183" s="105"/>
      <c r="B183" s="20" t="s">
        <v>220</v>
      </c>
      <c r="F183" s="20" t="s">
        <v>79</v>
      </c>
      <c r="H183" s="21"/>
      <c r="I183" s="104"/>
      <c r="J183" s="104"/>
    </row>
    <row r="184" spans="1:10" ht="22.05" customHeight="1" x14ac:dyDescent="0.2">
      <c r="A184" s="105"/>
      <c r="B184" s="20" t="s">
        <v>220</v>
      </c>
      <c r="F184" s="20" t="s">
        <v>79</v>
      </c>
      <c r="H184" s="21"/>
      <c r="I184" s="104"/>
      <c r="J184" s="104"/>
    </row>
    <row r="185" spans="1:10" ht="22.05" customHeight="1" x14ac:dyDescent="0.2">
      <c r="A185" s="105"/>
      <c r="B185" s="20" t="s">
        <v>220</v>
      </c>
      <c r="F185" s="20" t="s">
        <v>79</v>
      </c>
      <c r="H185" s="21"/>
      <c r="I185" s="104"/>
      <c r="J185" s="104"/>
    </row>
    <row r="186" spans="1:10" ht="22.05" customHeight="1" x14ac:dyDescent="0.2">
      <c r="A186" s="105"/>
      <c r="B186" s="20" t="s">
        <v>220</v>
      </c>
      <c r="F186" s="20" t="s">
        <v>79</v>
      </c>
      <c r="H186" s="21"/>
      <c r="I186" s="104"/>
      <c r="J186" s="104"/>
    </row>
    <row r="187" spans="1:10" ht="22.05" customHeight="1" x14ac:dyDescent="0.2">
      <c r="A187" s="105"/>
      <c r="B187" s="20" t="s">
        <v>220</v>
      </c>
      <c r="F187" s="20" t="s">
        <v>79</v>
      </c>
      <c r="H187" s="21"/>
      <c r="I187" s="104"/>
      <c r="J187" s="104"/>
    </row>
    <row r="188" spans="1:10" ht="22.05" customHeight="1" x14ac:dyDescent="0.2">
      <c r="A188" s="105"/>
      <c r="B188" s="20" t="s">
        <v>220</v>
      </c>
      <c r="F188" s="20" t="s">
        <v>79</v>
      </c>
      <c r="H188" s="21"/>
      <c r="I188" s="104"/>
      <c r="J188" s="104"/>
    </row>
    <row r="189" spans="1:10" ht="22.05" customHeight="1" x14ac:dyDescent="0.2">
      <c r="A189" s="105"/>
      <c r="B189" s="20" t="s">
        <v>220</v>
      </c>
      <c r="F189" s="20" t="s">
        <v>79</v>
      </c>
      <c r="H189" s="21"/>
      <c r="I189" s="104"/>
      <c r="J189" s="104"/>
    </row>
    <row r="190" spans="1:10" ht="22.05" customHeight="1" x14ac:dyDescent="0.2">
      <c r="A190" s="105"/>
      <c r="B190" s="20" t="s">
        <v>220</v>
      </c>
      <c r="F190" s="20" t="s">
        <v>79</v>
      </c>
      <c r="H190" s="21"/>
      <c r="I190" s="104"/>
      <c r="J190" s="104"/>
    </row>
    <row r="191" spans="1:10" ht="22.05" customHeight="1" x14ac:dyDescent="0.2">
      <c r="A191" s="105"/>
      <c r="B191" s="20" t="s">
        <v>220</v>
      </c>
      <c r="F191" s="20" t="s">
        <v>79</v>
      </c>
      <c r="H191" s="21"/>
      <c r="I191" s="104"/>
      <c r="J191" s="104"/>
    </row>
    <row r="192" spans="1:10" ht="22.05" customHeight="1" x14ac:dyDescent="0.2">
      <c r="A192" s="105"/>
      <c r="B192" s="20" t="s">
        <v>220</v>
      </c>
      <c r="F192" s="20" t="s">
        <v>79</v>
      </c>
      <c r="H192" s="21"/>
      <c r="I192" s="104"/>
      <c r="J192" s="104"/>
    </row>
    <row r="193" spans="1:10" ht="22.05" customHeight="1" x14ac:dyDescent="0.2">
      <c r="A193" s="105"/>
      <c r="B193" s="20" t="s">
        <v>220</v>
      </c>
      <c r="F193" s="20" t="s">
        <v>79</v>
      </c>
      <c r="H193" s="21"/>
      <c r="I193" s="104"/>
      <c r="J193" s="104"/>
    </row>
    <row r="194" spans="1:10" ht="22.05" customHeight="1" x14ac:dyDescent="0.2">
      <c r="A194" s="105"/>
      <c r="B194" s="20" t="s">
        <v>220</v>
      </c>
      <c r="F194" s="20" t="s">
        <v>79</v>
      </c>
      <c r="H194" s="21"/>
      <c r="I194" s="104"/>
      <c r="J194" s="104"/>
    </row>
    <row r="195" spans="1:10" ht="22.05" customHeight="1" x14ac:dyDescent="0.2">
      <c r="A195" s="105"/>
      <c r="B195" s="20" t="s">
        <v>220</v>
      </c>
      <c r="F195" s="20" t="s">
        <v>79</v>
      </c>
      <c r="H195" s="21"/>
      <c r="I195" s="104"/>
      <c r="J195" s="104"/>
    </row>
    <row r="196" spans="1:10" ht="22.05" customHeight="1" x14ac:dyDescent="0.2">
      <c r="A196" s="105"/>
      <c r="B196" s="20" t="s">
        <v>220</v>
      </c>
      <c r="F196" s="20" t="s">
        <v>79</v>
      </c>
      <c r="H196" s="21"/>
      <c r="I196" s="104"/>
      <c r="J196" s="104"/>
    </row>
    <row r="197" spans="1:10" ht="22.05" customHeight="1" x14ac:dyDescent="0.2">
      <c r="A197" s="105"/>
      <c r="B197" s="20" t="s">
        <v>220</v>
      </c>
      <c r="F197" s="20" t="s">
        <v>79</v>
      </c>
      <c r="H197" s="21"/>
      <c r="I197" s="104"/>
      <c r="J197" s="104"/>
    </row>
    <row r="198" spans="1:10" ht="22.05" customHeight="1" x14ac:dyDescent="0.2">
      <c r="A198" s="105"/>
      <c r="B198" s="20" t="s">
        <v>220</v>
      </c>
      <c r="F198" s="20" t="s">
        <v>79</v>
      </c>
      <c r="H198" s="21"/>
      <c r="I198" s="104"/>
      <c r="J198" s="104"/>
    </row>
    <row r="199" spans="1:10" ht="22.05" customHeight="1" x14ac:dyDescent="0.2">
      <c r="A199" s="105"/>
      <c r="B199" s="20" t="s">
        <v>220</v>
      </c>
      <c r="F199" s="20" t="s">
        <v>79</v>
      </c>
      <c r="H199" s="21"/>
      <c r="I199" s="104"/>
      <c r="J199" s="104"/>
    </row>
    <row r="200" spans="1:10" ht="22.05" customHeight="1" x14ac:dyDescent="0.2">
      <c r="A200" s="105"/>
      <c r="B200" s="20" t="s">
        <v>220</v>
      </c>
      <c r="F200" s="20" t="s">
        <v>79</v>
      </c>
      <c r="H200" s="21"/>
      <c r="I200" s="104"/>
      <c r="J200" s="104"/>
    </row>
    <row r="201" spans="1:10" ht="22.05" customHeight="1" x14ac:dyDescent="0.2">
      <c r="A201" s="105"/>
      <c r="B201" s="20" t="s">
        <v>220</v>
      </c>
      <c r="F201" s="20" t="s">
        <v>79</v>
      </c>
      <c r="H201" s="21"/>
      <c r="I201" s="104"/>
      <c r="J201" s="104"/>
    </row>
    <row r="202" spans="1:10" ht="22.05" customHeight="1" x14ac:dyDescent="0.2">
      <c r="A202" s="105"/>
      <c r="B202" s="20" t="s">
        <v>220</v>
      </c>
      <c r="F202" s="20" t="s">
        <v>79</v>
      </c>
      <c r="H202" s="21"/>
      <c r="I202" s="104"/>
      <c r="J202" s="104"/>
    </row>
    <row r="203" spans="1:10" ht="22.05" customHeight="1" x14ac:dyDescent="0.2">
      <c r="A203" s="105"/>
      <c r="B203" s="20" t="s">
        <v>220</v>
      </c>
      <c r="F203" s="20" t="s">
        <v>79</v>
      </c>
      <c r="H203" s="21"/>
      <c r="I203" s="104"/>
      <c r="J203" s="104"/>
    </row>
    <row r="204" spans="1:10" ht="22.05" customHeight="1" x14ac:dyDescent="0.2">
      <c r="A204" s="105"/>
      <c r="B204" s="20" t="s">
        <v>220</v>
      </c>
      <c r="F204" s="20" t="s">
        <v>79</v>
      </c>
      <c r="H204" s="21"/>
      <c r="I204" s="104"/>
      <c r="J204" s="104"/>
    </row>
    <row r="205" spans="1:10" ht="22.05" customHeight="1" x14ac:dyDescent="0.2">
      <c r="A205" s="105"/>
      <c r="B205" s="20" t="s">
        <v>220</v>
      </c>
      <c r="F205" s="20" t="s">
        <v>79</v>
      </c>
      <c r="H205" s="21"/>
      <c r="I205" s="104"/>
      <c r="J205" s="104"/>
    </row>
    <row r="206" spans="1:10" ht="22.05" customHeight="1" x14ac:dyDescent="0.2">
      <c r="A206" s="105"/>
      <c r="B206" s="20" t="s">
        <v>220</v>
      </c>
      <c r="F206" s="20" t="s">
        <v>79</v>
      </c>
      <c r="H206" s="21"/>
      <c r="I206" s="104"/>
      <c r="J206" s="104"/>
    </row>
    <row r="207" spans="1:10" ht="22.05" customHeight="1" x14ac:dyDescent="0.2">
      <c r="A207" s="105"/>
      <c r="B207" s="20" t="s">
        <v>220</v>
      </c>
      <c r="F207" s="20" t="s">
        <v>79</v>
      </c>
      <c r="H207" s="21"/>
      <c r="I207" s="104"/>
      <c r="J207" s="104"/>
    </row>
    <row r="208" spans="1:10" ht="22.05" customHeight="1" x14ac:dyDescent="0.2">
      <c r="A208" s="105"/>
      <c r="B208" s="20" t="s">
        <v>220</v>
      </c>
      <c r="F208" s="20" t="s">
        <v>79</v>
      </c>
      <c r="H208" s="21"/>
      <c r="I208" s="104"/>
      <c r="J208" s="104"/>
    </row>
    <row r="209" spans="1:10" ht="22.05" customHeight="1" x14ac:dyDescent="0.2">
      <c r="A209" s="105"/>
      <c r="B209" s="20" t="s">
        <v>220</v>
      </c>
      <c r="F209" s="20" t="s">
        <v>79</v>
      </c>
      <c r="H209" s="21"/>
      <c r="I209" s="104"/>
      <c r="J209" s="104"/>
    </row>
    <row r="210" spans="1:10" ht="22.05" customHeight="1" x14ac:dyDescent="0.2">
      <c r="A210" s="105"/>
      <c r="B210" s="20" t="s">
        <v>220</v>
      </c>
      <c r="F210" s="20" t="s">
        <v>79</v>
      </c>
      <c r="H210" s="21"/>
      <c r="I210" s="104"/>
      <c r="J210" s="104"/>
    </row>
    <row r="211" spans="1:10" ht="22.05" customHeight="1" x14ac:dyDescent="0.2">
      <c r="A211" s="105"/>
      <c r="B211" s="20" t="s">
        <v>220</v>
      </c>
      <c r="F211" s="20" t="s">
        <v>79</v>
      </c>
      <c r="H211" s="21"/>
      <c r="I211" s="104"/>
      <c r="J211" s="104"/>
    </row>
    <row r="212" spans="1:10" ht="22.05" customHeight="1" x14ac:dyDescent="0.2">
      <c r="A212" s="105"/>
      <c r="B212" s="20" t="s">
        <v>220</v>
      </c>
      <c r="F212" s="20" t="s">
        <v>79</v>
      </c>
      <c r="H212" s="21"/>
      <c r="I212" s="104"/>
      <c r="J212" s="104"/>
    </row>
    <row r="213" spans="1:10" ht="22.05" customHeight="1" x14ac:dyDescent="0.2">
      <c r="A213" s="105"/>
      <c r="B213" s="20" t="s">
        <v>220</v>
      </c>
      <c r="F213" s="20" t="s">
        <v>79</v>
      </c>
      <c r="H213" s="21"/>
      <c r="I213" s="104"/>
      <c r="J213" s="104"/>
    </row>
    <row r="214" spans="1:10" ht="22.05" customHeight="1" x14ac:dyDescent="0.2">
      <c r="A214" s="105"/>
      <c r="B214" s="20" t="s">
        <v>220</v>
      </c>
      <c r="F214" s="20" t="s">
        <v>79</v>
      </c>
      <c r="H214" s="21"/>
      <c r="I214" s="104"/>
      <c r="J214" s="104"/>
    </row>
    <row r="215" spans="1:10" ht="22.05" customHeight="1" x14ac:dyDescent="0.2">
      <c r="A215" s="105"/>
      <c r="B215" s="20" t="s">
        <v>220</v>
      </c>
      <c r="F215" s="20" t="s">
        <v>79</v>
      </c>
      <c r="H215" s="21"/>
      <c r="I215" s="104"/>
      <c r="J215" s="104"/>
    </row>
    <row r="216" spans="1:10" ht="22.05" customHeight="1" x14ac:dyDescent="0.2">
      <c r="A216" s="105"/>
      <c r="B216" s="20" t="s">
        <v>220</v>
      </c>
      <c r="F216" s="20" t="s">
        <v>79</v>
      </c>
      <c r="H216" s="21"/>
      <c r="I216" s="104"/>
      <c r="J216" s="104"/>
    </row>
    <row r="217" spans="1:10" ht="22.05" customHeight="1" x14ac:dyDescent="0.2">
      <c r="A217" s="105"/>
      <c r="B217" s="20" t="s">
        <v>220</v>
      </c>
      <c r="F217" s="20" t="s">
        <v>79</v>
      </c>
      <c r="H217" s="21"/>
      <c r="I217" s="104"/>
      <c r="J217" s="104"/>
    </row>
    <row r="218" spans="1:10" ht="22.05" customHeight="1" x14ac:dyDescent="0.2">
      <c r="A218" s="105"/>
      <c r="B218" s="20" t="s">
        <v>220</v>
      </c>
      <c r="F218" s="20" t="s">
        <v>79</v>
      </c>
      <c r="H218" s="21"/>
      <c r="I218" s="104"/>
      <c r="J218" s="104"/>
    </row>
    <row r="219" spans="1:10" ht="22.05" customHeight="1" x14ac:dyDescent="0.2">
      <c r="A219" s="105"/>
      <c r="B219" s="20" t="s">
        <v>220</v>
      </c>
      <c r="F219" s="20" t="s">
        <v>79</v>
      </c>
      <c r="H219" s="21"/>
      <c r="I219" s="104"/>
      <c r="J219" s="104"/>
    </row>
    <row r="220" spans="1:10" ht="22.05" customHeight="1" x14ac:dyDescent="0.2">
      <c r="A220" s="105"/>
      <c r="B220" s="20" t="s">
        <v>220</v>
      </c>
      <c r="F220" s="20" t="s">
        <v>79</v>
      </c>
      <c r="H220" s="21"/>
      <c r="I220" s="104"/>
      <c r="J220" s="104"/>
    </row>
    <row r="221" spans="1:10" ht="22.05" customHeight="1" x14ac:dyDescent="0.2">
      <c r="A221" s="105"/>
      <c r="B221" s="20" t="s">
        <v>220</v>
      </c>
      <c r="F221" s="20" t="s">
        <v>79</v>
      </c>
      <c r="H221" s="21"/>
      <c r="I221" s="104"/>
      <c r="J221" s="104"/>
    </row>
    <row r="222" spans="1:10" ht="22.05" customHeight="1" x14ac:dyDescent="0.2">
      <c r="A222" s="105"/>
      <c r="B222" s="20" t="s">
        <v>220</v>
      </c>
      <c r="F222" s="20" t="s">
        <v>79</v>
      </c>
      <c r="H222" s="21"/>
      <c r="I222" s="104"/>
      <c r="J222" s="104"/>
    </row>
    <row r="223" spans="1:10" ht="22.05" customHeight="1" x14ac:dyDescent="0.2">
      <c r="A223" s="105"/>
      <c r="B223" s="20" t="s">
        <v>220</v>
      </c>
      <c r="F223" s="20" t="s">
        <v>79</v>
      </c>
      <c r="H223" s="21"/>
      <c r="I223" s="104"/>
      <c r="J223" s="104"/>
    </row>
    <row r="224" spans="1:10" ht="22.05" customHeight="1" x14ac:dyDescent="0.2">
      <c r="A224" s="105"/>
      <c r="B224" s="20" t="s">
        <v>220</v>
      </c>
      <c r="F224" s="20" t="s">
        <v>79</v>
      </c>
      <c r="H224" s="21"/>
      <c r="I224" s="104"/>
      <c r="J224" s="104"/>
    </row>
    <row r="225" spans="1:10" ht="22.05" customHeight="1" x14ac:dyDescent="0.2">
      <c r="A225" s="105"/>
      <c r="B225" s="20" t="s">
        <v>220</v>
      </c>
      <c r="F225" s="20" t="s">
        <v>79</v>
      </c>
      <c r="H225" s="21"/>
      <c r="I225" s="104"/>
      <c r="J225" s="104"/>
    </row>
    <row r="226" spans="1:10" ht="22.05" customHeight="1" x14ac:dyDescent="0.2">
      <c r="A226" s="105"/>
      <c r="B226" s="20" t="s">
        <v>220</v>
      </c>
      <c r="F226" s="20" t="s">
        <v>79</v>
      </c>
      <c r="H226" s="21"/>
      <c r="I226" s="104"/>
      <c r="J226" s="104"/>
    </row>
    <row r="227" spans="1:10" ht="22.05" customHeight="1" x14ac:dyDescent="0.2">
      <c r="A227" s="105"/>
      <c r="B227" s="20" t="s">
        <v>220</v>
      </c>
      <c r="F227" s="20" t="s">
        <v>79</v>
      </c>
      <c r="H227" s="21"/>
      <c r="I227" s="104"/>
      <c r="J227" s="104"/>
    </row>
    <row r="228" spans="1:10" ht="22.05" customHeight="1" x14ac:dyDescent="0.2">
      <c r="A228" s="105"/>
      <c r="B228" s="20" t="s">
        <v>220</v>
      </c>
      <c r="F228" s="20" t="s">
        <v>79</v>
      </c>
      <c r="H228" s="21"/>
      <c r="I228" s="104"/>
      <c r="J228" s="104"/>
    </row>
    <row r="229" spans="1:10" ht="22.05" customHeight="1" x14ac:dyDescent="0.2">
      <c r="A229" s="105"/>
      <c r="B229" s="20" t="s">
        <v>220</v>
      </c>
      <c r="F229" s="20" t="s">
        <v>79</v>
      </c>
      <c r="H229" s="21"/>
      <c r="I229" s="104"/>
      <c r="J229" s="104"/>
    </row>
    <row r="230" spans="1:10" ht="22.05" customHeight="1" x14ac:dyDescent="0.2">
      <c r="A230" s="105"/>
      <c r="B230" s="20" t="s">
        <v>220</v>
      </c>
      <c r="F230" s="20" t="s">
        <v>79</v>
      </c>
      <c r="H230" s="21"/>
      <c r="I230" s="104"/>
      <c r="J230" s="104"/>
    </row>
    <row r="231" spans="1:10" ht="22.05" customHeight="1" x14ac:dyDescent="0.2">
      <c r="A231" s="105"/>
      <c r="B231" s="20" t="s">
        <v>220</v>
      </c>
      <c r="F231" s="20" t="s">
        <v>79</v>
      </c>
      <c r="H231" s="21"/>
      <c r="I231" s="104"/>
      <c r="J231" s="104"/>
    </row>
    <row r="232" spans="1:10" ht="22.05" customHeight="1" x14ac:dyDescent="0.2">
      <c r="A232" s="105"/>
      <c r="B232" s="20" t="s">
        <v>220</v>
      </c>
      <c r="F232" s="20" t="s">
        <v>79</v>
      </c>
      <c r="H232" s="21"/>
      <c r="I232" s="104"/>
      <c r="J232" s="104"/>
    </row>
    <row r="233" spans="1:10" ht="22.05" customHeight="1" x14ac:dyDescent="0.2">
      <c r="A233" s="105"/>
      <c r="B233" s="20" t="s">
        <v>220</v>
      </c>
      <c r="F233" s="20" t="s">
        <v>79</v>
      </c>
      <c r="H233" s="21"/>
      <c r="I233" s="104"/>
      <c r="J233" s="104"/>
    </row>
    <row r="234" spans="1:10" ht="22.05" customHeight="1" x14ac:dyDescent="0.2">
      <c r="A234" s="105"/>
      <c r="B234" s="20" t="s">
        <v>220</v>
      </c>
      <c r="F234" s="20" t="s">
        <v>79</v>
      </c>
      <c r="H234" s="21"/>
      <c r="I234" s="104"/>
      <c r="J234" s="104"/>
    </row>
    <row r="235" spans="1:10" ht="22.05" customHeight="1" x14ac:dyDescent="0.2">
      <c r="A235" s="105"/>
      <c r="B235" s="20" t="s">
        <v>220</v>
      </c>
      <c r="F235" s="20" t="s">
        <v>79</v>
      </c>
      <c r="H235" s="21"/>
      <c r="I235" s="104"/>
      <c r="J235" s="104"/>
    </row>
    <row r="236" spans="1:10" ht="22.05" customHeight="1" x14ac:dyDescent="0.2">
      <c r="A236" s="105"/>
      <c r="B236" s="20" t="s">
        <v>220</v>
      </c>
      <c r="F236" s="20" t="s">
        <v>79</v>
      </c>
      <c r="H236" s="21"/>
      <c r="I236" s="104"/>
      <c r="J236" s="104"/>
    </row>
    <row r="237" spans="1:10" ht="22.05" customHeight="1" x14ac:dyDescent="0.2">
      <c r="A237" s="105"/>
      <c r="B237" s="20" t="s">
        <v>220</v>
      </c>
      <c r="F237" s="20" t="s">
        <v>79</v>
      </c>
      <c r="H237" s="21"/>
      <c r="I237" s="104"/>
      <c r="J237" s="104"/>
    </row>
    <row r="238" spans="1:10" ht="22.05" customHeight="1" x14ac:dyDescent="0.2">
      <c r="A238" s="105"/>
      <c r="B238" s="20" t="s">
        <v>220</v>
      </c>
      <c r="F238" s="20" t="s">
        <v>79</v>
      </c>
      <c r="H238" s="21"/>
      <c r="I238" s="104"/>
      <c r="J238" s="104"/>
    </row>
    <row r="239" spans="1:10" ht="22.05" customHeight="1" x14ac:dyDescent="0.2">
      <c r="A239" s="105"/>
      <c r="B239" s="20" t="s">
        <v>220</v>
      </c>
      <c r="F239" s="20" t="s">
        <v>79</v>
      </c>
      <c r="H239" s="21"/>
      <c r="I239" s="104"/>
      <c r="J239" s="104"/>
    </row>
    <row r="240" spans="1:10" ht="22.05" customHeight="1" x14ac:dyDescent="0.2">
      <c r="A240" s="105"/>
      <c r="B240" s="20" t="s">
        <v>220</v>
      </c>
      <c r="F240" s="20" t="s">
        <v>79</v>
      </c>
      <c r="H240" s="21"/>
      <c r="I240" s="104"/>
      <c r="J240" s="104"/>
    </row>
    <row r="241" spans="1:10" ht="22.05" customHeight="1" x14ac:dyDescent="0.2">
      <c r="A241" s="105"/>
      <c r="B241" s="20" t="s">
        <v>220</v>
      </c>
      <c r="F241" s="20" t="s">
        <v>79</v>
      </c>
      <c r="H241" s="21"/>
      <c r="I241" s="104"/>
      <c r="J241" s="104"/>
    </row>
    <row r="242" spans="1:10" ht="22.05" customHeight="1" x14ac:dyDescent="0.2">
      <c r="A242" s="105"/>
      <c r="B242" s="20" t="s">
        <v>220</v>
      </c>
      <c r="F242" s="20" t="s">
        <v>79</v>
      </c>
      <c r="H242" s="21"/>
      <c r="I242" s="104"/>
      <c r="J242" s="104"/>
    </row>
    <row r="243" spans="1:10" ht="22.05" customHeight="1" x14ac:dyDescent="0.2">
      <c r="A243" s="105"/>
      <c r="B243" s="20" t="s">
        <v>220</v>
      </c>
      <c r="F243" s="20" t="s">
        <v>79</v>
      </c>
      <c r="H243" s="21"/>
      <c r="I243" s="104"/>
      <c r="J243" s="104"/>
    </row>
    <row r="244" spans="1:10" ht="22.05" customHeight="1" x14ac:dyDescent="0.2">
      <c r="A244" s="105"/>
      <c r="B244" s="20" t="s">
        <v>220</v>
      </c>
      <c r="F244" s="20" t="s">
        <v>79</v>
      </c>
      <c r="H244" s="21"/>
      <c r="I244" s="104"/>
      <c r="J244" s="104"/>
    </row>
    <row r="245" spans="1:10" ht="22.05" customHeight="1" x14ac:dyDescent="0.2">
      <c r="A245" s="105"/>
      <c r="B245" s="20" t="s">
        <v>220</v>
      </c>
      <c r="F245" s="20" t="s">
        <v>79</v>
      </c>
      <c r="H245" s="21"/>
      <c r="I245" s="104"/>
      <c r="J245" s="104"/>
    </row>
    <row r="246" spans="1:10" ht="22.05" customHeight="1" x14ac:dyDescent="0.2">
      <c r="A246" s="105"/>
      <c r="B246" s="20" t="s">
        <v>220</v>
      </c>
      <c r="F246" s="20" t="s">
        <v>79</v>
      </c>
      <c r="H246" s="21"/>
      <c r="I246" s="104"/>
      <c r="J246" s="104"/>
    </row>
    <row r="247" spans="1:10" ht="22.05" customHeight="1" x14ac:dyDescent="0.2">
      <c r="A247" s="105"/>
      <c r="B247" s="20" t="s">
        <v>220</v>
      </c>
      <c r="F247" s="20" t="s">
        <v>79</v>
      </c>
      <c r="H247" s="21"/>
      <c r="I247" s="104"/>
      <c r="J247" s="104"/>
    </row>
    <row r="248" spans="1:10" ht="22.05" customHeight="1" x14ac:dyDescent="0.2">
      <c r="A248" s="105"/>
      <c r="B248" s="20" t="s">
        <v>220</v>
      </c>
      <c r="F248" s="20" t="s">
        <v>79</v>
      </c>
      <c r="H248" s="21"/>
      <c r="I248" s="104"/>
      <c r="J248" s="104"/>
    </row>
    <row r="249" spans="1:10" ht="22.05" customHeight="1" x14ac:dyDescent="0.2">
      <c r="A249" s="105"/>
      <c r="B249" s="20" t="s">
        <v>220</v>
      </c>
      <c r="F249" s="20" t="s">
        <v>79</v>
      </c>
      <c r="H249" s="21"/>
      <c r="I249" s="104"/>
      <c r="J249" s="104"/>
    </row>
    <row r="250" spans="1:10" ht="22.05" customHeight="1" x14ac:dyDescent="0.2">
      <c r="A250" s="105"/>
      <c r="B250" s="20" t="s">
        <v>220</v>
      </c>
      <c r="F250" s="20" t="s">
        <v>79</v>
      </c>
      <c r="H250" s="21"/>
      <c r="I250" s="104"/>
      <c r="J250" s="104"/>
    </row>
    <row r="251" spans="1:10" ht="22.05" customHeight="1" x14ac:dyDescent="0.2">
      <c r="A251" s="105"/>
      <c r="B251" s="20" t="s">
        <v>220</v>
      </c>
      <c r="F251" s="20" t="s">
        <v>79</v>
      </c>
      <c r="H251" s="21"/>
      <c r="I251" s="104"/>
      <c r="J251" s="104"/>
    </row>
    <row r="252" spans="1:10" ht="22.05" customHeight="1" x14ac:dyDescent="0.2">
      <c r="A252" s="105"/>
      <c r="B252" s="20" t="s">
        <v>220</v>
      </c>
      <c r="F252" s="20" t="s">
        <v>79</v>
      </c>
      <c r="H252" s="21"/>
      <c r="I252" s="104"/>
      <c r="J252" s="104"/>
    </row>
    <row r="253" spans="1:10" ht="22.05" customHeight="1" x14ac:dyDescent="0.2">
      <c r="A253" s="105"/>
      <c r="B253" s="20" t="s">
        <v>220</v>
      </c>
      <c r="F253" s="20" t="s">
        <v>79</v>
      </c>
      <c r="H253" s="21"/>
      <c r="I253" s="104"/>
      <c r="J253" s="104"/>
    </row>
    <row r="254" spans="1:10" ht="22.05" customHeight="1" x14ac:dyDescent="0.2">
      <c r="A254" s="105"/>
      <c r="B254" s="20" t="s">
        <v>220</v>
      </c>
      <c r="F254" s="20" t="s">
        <v>79</v>
      </c>
      <c r="H254" s="21"/>
      <c r="I254" s="104"/>
      <c r="J254" s="104"/>
    </row>
    <row r="255" spans="1:10" ht="22.05" customHeight="1" x14ac:dyDescent="0.2">
      <c r="A255" s="105"/>
      <c r="B255" s="20" t="s">
        <v>220</v>
      </c>
      <c r="F255" s="20" t="s">
        <v>79</v>
      </c>
      <c r="H255" s="21"/>
      <c r="I255" s="104"/>
      <c r="J255" s="104"/>
    </row>
    <row r="256" spans="1:10" ht="22.05" customHeight="1" x14ac:dyDescent="0.2">
      <c r="A256" s="105"/>
      <c r="B256" s="20" t="s">
        <v>220</v>
      </c>
      <c r="F256" s="20" t="s">
        <v>79</v>
      </c>
      <c r="H256" s="21"/>
      <c r="I256" s="104"/>
      <c r="J256" s="104"/>
    </row>
    <row r="257" spans="1:10" ht="22.05" customHeight="1" x14ac:dyDescent="0.2">
      <c r="A257" s="105"/>
      <c r="B257" s="20" t="s">
        <v>220</v>
      </c>
      <c r="F257" s="20" t="s">
        <v>79</v>
      </c>
      <c r="H257" s="21"/>
      <c r="I257" s="104"/>
      <c r="J257" s="104"/>
    </row>
    <row r="258" spans="1:10" ht="22.05" customHeight="1" x14ac:dyDescent="0.2">
      <c r="A258" s="105"/>
      <c r="B258" s="20" t="s">
        <v>220</v>
      </c>
      <c r="F258" s="20" t="s">
        <v>79</v>
      </c>
      <c r="H258" s="21"/>
      <c r="I258" s="104"/>
      <c r="J258" s="104"/>
    </row>
    <row r="259" spans="1:10" ht="22.05" customHeight="1" x14ac:dyDescent="0.2">
      <c r="A259" s="105"/>
      <c r="B259" s="20" t="s">
        <v>220</v>
      </c>
      <c r="F259" s="20" t="s">
        <v>79</v>
      </c>
      <c r="H259" s="21"/>
      <c r="I259" s="104"/>
      <c r="J259" s="104"/>
    </row>
    <row r="260" spans="1:10" ht="22.05" customHeight="1" x14ac:dyDescent="0.2">
      <c r="A260" s="105"/>
      <c r="B260" s="20" t="s">
        <v>220</v>
      </c>
      <c r="F260" s="20" t="s">
        <v>79</v>
      </c>
      <c r="H260" s="21"/>
      <c r="I260" s="104"/>
      <c r="J260" s="104"/>
    </row>
    <row r="261" spans="1:10" ht="22.05" customHeight="1" x14ac:dyDescent="0.2">
      <c r="A261" s="105"/>
      <c r="B261" s="20" t="s">
        <v>220</v>
      </c>
      <c r="F261" s="20" t="s">
        <v>79</v>
      </c>
      <c r="H261" s="21"/>
      <c r="I261" s="104"/>
      <c r="J261" s="104"/>
    </row>
    <row r="262" spans="1:10" ht="22.05" customHeight="1" x14ac:dyDescent="0.2">
      <c r="A262" s="105"/>
      <c r="B262" s="20" t="s">
        <v>220</v>
      </c>
      <c r="F262" s="20" t="s">
        <v>79</v>
      </c>
      <c r="H262" s="21"/>
      <c r="I262" s="104"/>
      <c r="J262" s="104"/>
    </row>
    <row r="263" spans="1:10" ht="22.05" customHeight="1" x14ac:dyDescent="0.2">
      <c r="A263" s="105"/>
      <c r="B263" s="20" t="s">
        <v>220</v>
      </c>
      <c r="F263" s="20" t="s">
        <v>79</v>
      </c>
      <c r="H263" s="21"/>
      <c r="I263" s="104"/>
      <c r="J263" s="104"/>
    </row>
    <row r="264" spans="1:10" ht="22.05" customHeight="1" x14ac:dyDescent="0.2">
      <c r="A264" s="105"/>
      <c r="B264" s="20" t="s">
        <v>220</v>
      </c>
      <c r="F264" s="20" t="s">
        <v>79</v>
      </c>
      <c r="H264" s="21"/>
      <c r="I264" s="104"/>
      <c r="J264" s="104"/>
    </row>
    <row r="265" spans="1:10" ht="22.05" customHeight="1" x14ac:dyDescent="0.2">
      <c r="A265" s="105"/>
      <c r="B265" s="20" t="s">
        <v>220</v>
      </c>
      <c r="F265" s="20" t="s">
        <v>79</v>
      </c>
      <c r="H265" s="21"/>
      <c r="I265" s="104"/>
      <c r="J265" s="104"/>
    </row>
    <row r="266" spans="1:10" ht="22.05" customHeight="1" x14ac:dyDescent="0.2">
      <c r="A266" s="105"/>
      <c r="B266" s="20" t="s">
        <v>220</v>
      </c>
      <c r="F266" s="20" t="s">
        <v>79</v>
      </c>
      <c r="H266" s="21"/>
      <c r="I266" s="104"/>
      <c r="J266" s="104"/>
    </row>
    <row r="267" spans="1:10" ht="22.05" customHeight="1" x14ac:dyDescent="0.2">
      <c r="A267" s="105"/>
      <c r="B267" s="20" t="s">
        <v>220</v>
      </c>
      <c r="F267" s="20" t="s">
        <v>79</v>
      </c>
      <c r="H267" s="21"/>
      <c r="I267" s="104"/>
      <c r="J267" s="104"/>
    </row>
    <row r="268" spans="1:10" ht="22.05" customHeight="1" x14ac:dyDescent="0.2">
      <c r="A268" s="105"/>
      <c r="B268" s="20" t="s">
        <v>220</v>
      </c>
      <c r="F268" s="20" t="s">
        <v>79</v>
      </c>
      <c r="H268" s="21"/>
      <c r="I268" s="104"/>
      <c r="J268" s="104"/>
    </row>
    <row r="269" spans="1:10" ht="22.05" customHeight="1" x14ac:dyDescent="0.2">
      <c r="A269" s="105"/>
      <c r="B269" s="20" t="s">
        <v>220</v>
      </c>
      <c r="F269" s="20" t="s">
        <v>79</v>
      </c>
      <c r="H269" s="21"/>
      <c r="I269" s="104"/>
      <c r="J269" s="104"/>
    </row>
    <row r="270" spans="1:10" ht="22.05" customHeight="1" x14ac:dyDescent="0.2">
      <c r="A270" s="105"/>
      <c r="B270" s="20" t="s">
        <v>220</v>
      </c>
      <c r="F270" s="20" t="s">
        <v>79</v>
      </c>
      <c r="H270" s="21"/>
      <c r="I270" s="104"/>
      <c r="J270" s="104"/>
    </row>
    <row r="271" spans="1:10" ht="22.05" customHeight="1" x14ac:dyDescent="0.2">
      <c r="A271" s="105"/>
      <c r="B271" s="20" t="s">
        <v>220</v>
      </c>
      <c r="F271" s="20" t="s">
        <v>79</v>
      </c>
      <c r="H271" s="21"/>
      <c r="I271" s="104"/>
      <c r="J271" s="104"/>
    </row>
    <row r="272" spans="1:10" ht="22.05" customHeight="1" x14ac:dyDescent="0.2">
      <c r="A272" s="105"/>
      <c r="B272" s="20" t="s">
        <v>220</v>
      </c>
      <c r="F272" s="20" t="s">
        <v>79</v>
      </c>
      <c r="H272" s="21"/>
      <c r="I272" s="104"/>
      <c r="J272" s="104"/>
    </row>
    <row r="273" spans="1:10" ht="22.05" customHeight="1" x14ac:dyDescent="0.2">
      <c r="A273" s="105"/>
      <c r="B273" s="20" t="s">
        <v>220</v>
      </c>
      <c r="F273" s="20" t="s">
        <v>79</v>
      </c>
      <c r="H273" s="21"/>
      <c r="I273" s="104"/>
      <c r="J273" s="104"/>
    </row>
    <row r="274" spans="1:10" ht="22.05" customHeight="1" x14ac:dyDescent="0.2">
      <c r="A274" s="105"/>
      <c r="B274" s="20" t="s">
        <v>220</v>
      </c>
      <c r="F274" s="20" t="s">
        <v>79</v>
      </c>
      <c r="H274" s="21"/>
      <c r="I274" s="104"/>
      <c r="J274" s="104"/>
    </row>
    <row r="275" spans="1:10" ht="22.05" customHeight="1" x14ac:dyDescent="0.2">
      <c r="A275" s="105"/>
      <c r="B275" s="20" t="s">
        <v>220</v>
      </c>
      <c r="F275" s="20" t="s">
        <v>79</v>
      </c>
      <c r="H275" s="21"/>
      <c r="I275" s="104"/>
      <c r="J275" s="104"/>
    </row>
    <row r="276" spans="1:10" ht="22.05" customHeight="1" x14ac:dyDescent="0.2">
      <c r="A276" s="105"/>
      <c r="B276" s="20" t="s">
        <v>220</v>
      </c>
      <c r="F276" s="20" t="s">
        <v>79</v>
      </c>
      <c r="H276" s="21"/>
      <c r="I276" s="104"/>
      <c r="J276" s="104"/>
    </row>
    <row r="277" spans="1:10" ht="22.05" customHeight="1" x14ac:dyDescent="0.2">
      <c r="A277" s="105"/>
      <c r="B277" s="20" t="s">
        <v>220</v>
      </c>
      <c r="F277" s="20" t="s">
        <v>79</v>
      </c>
      <c r="H277" s="21"/>
      <c r="I277" s="104"/>
      <c r="J277" s="104"/>
    </row>
    <row r="278" spans="1:10" ht="22.05" customHeight="1" x14ac:dyDescent="0.2">
      <c r="A278" s="105"/>
      <c r="B278" s="20" t="s">
        <v>220</v>
      </c>
      <c r="F278" s="20" t="s">
        <v>79</v>
      </c>
      <c r="H278" s="21"/>
      <c r="I278" s="104"/>
      <c r="J278" s="104"/>
    </row>
    <row r="279" spans="1:10" ht="22.05" customHeight="1" x14ac:dyDescent="0.2">
      <c r="A279" s="105"/>
      <c r="B279" s="20" t="s">
        <v>220</v>
      </c>
      <c r="F279" s="20" t="s">
        <v>79</v>
      </c>
      <c r="H279" s="21"/>
      <c r="I279" s="104"/>
      <c r="J279" s="104"/>
    </row>
    <row r="280" spans="1:10" ht="22.05" customHeight="1" x14ac:dyDescent="0.2">
      <c r="A280" s="105"/>
      <c r="B280" s="20" t="s">
        <v>220</v>
      </c>
      <c r="F280" s="20" t="s">
        <v>79</v>
      </c>
      <c r="H280" s="21"/>
      <c r="I280" s="104"/>
      <c r="J280" s="104"/>
    </row>
    <row r="281" spans="1:10" ht="22.05" customHeight="1" x14ac:dyDescent="0.2">
      <c r="A281" s="105"/>
      <c r="B281" s="20" t="s">
        <v>220</v>
      </c>
      <c r="F281" s="20" t="s">
        <v>79</v>
      </c>
      <c r="H281" s="21"/>
      <c r="I281" s="104"/>
      <c r="J281" s="104"/>
    </row>
    <row r="282" spans="1:10" ht="22.05" customHeight="1" x14ac:dyDescent="0.2">
      <c r="A282" s="105"/>
      <c r="B282" s="20" t="s">
        <v>220</v>
      </c>
      <c r="F282" s="20" t="s">
        <v>79</v>
      </c>
      <c r="H282" s="21"/>
      <c r="I282" s="104"/>
      <c r="J282" s="104"/>
    </row>
    <row r="283" spans="1:10" ht="22.05" customHeight="1" x14ac:dyDescent="0.2">
      <c r="A283" s="105"/>
      <c r="B283" s="20" t="s">
        <v>220</v>
      </c>
      <c r="F283" s="20" t="s">
        <v>79</v>
      </c>
      <c r="H283" s="21"/>
      <c r="I283" s="104"/>
      <c r="J283" s="104"/>
    </row>
    <row r="284" spans="1:10" ht="22.05" customHeight="1" x14ac:dyDescent="0.2">
      <c r="A284" s="105"/>
      <c r="B284" s="20" t="s">
        <v>220</v>
      </c>
      <c r="F284" s="20" t="s">
        <v>79</v>
      </c>
      <c r="H284" s="21"/>
      <c r="I284" s="104"/>
      <c r="J284" s="104"/>
    </row>
    <row r="285" spans="1:10" ht="22.05" customHeight="1" x14ac:dyDescent="0.2">
      <c r="A285" s="105"/>
      <c r="B285" s="20" t="s">
        <v>220</v>
      </c>
      <c r="F285" s="20" t="s">
        <v>79</v>
      </c>
      <c r="H285" s="21"/>
      <c r="I285" s="104"/>
      <c r="J285" s="104"/>
    </row>
    <row r="286" spans="1:10" ht="22.05" customHeight="1" x14ac:dyDescent="0.2">
      <c r="A286" s="105"/>
      <c r="B286" s="20" t="s">
        <v>220</v>
      </c>
      <c r="F286" s="20" t="s">
        <v>79</v>
      </c>
      <c r="H286" s="21"/>
      <c r="I286" s="104"/>
      <c r="J286" s="104"/>
    </row>
    <row r="287" spans="1:10" ht="22.05" customHeight="1" x14ac:dyDescent="0.2">
      <c r="A287" s="105"/>
      <c r="B287" s="20" t="s">
        <v>220</v>
      </c>
      <c r="F287" s="20" t="s">
        <v>79</v>
      </c>
      <c r="H287" s="21"/>
      <c r="I287" s="104"/>
      <c r="J287" s="104"/>
    </row>
    <row r="288" spans="1:10" ht="22.05" customHeight="1" x14ac:dyDescent="0.2">
      <c r="A288" s="105"/>
      <c r="B288" s="20" t="s">
        <v>220</v>
      </c>
      <c r="F288" s="20" t="s">
        <v>79</v>
      </c>
      <c r="H288" s="21"/>
      <c r="I288" s="104"/>
      <c r="J288" s="104"/>
    </row>
    <row r="289" spans="1:10" ht="22.05" customHeight="1" x14ac:dyDescent="0.2">
      <c r="A289" s="105"/>
      <c r="B289" s="20" t="s">
        <v>220</v>
      </c>
      <c r="F289" s="20" t="s">
        <v>79</v>
      </c>
      <c r="H289" s="21"/>
      <c r="I289" s="104"/>
      <c r="J289" s="104"/>
    </row>
    <row r="290" spans="1:10" ht="22.05" customHeight="1" x14ac:dyDescent="0.2">
      <c r="A290" s="105"/>
      <c r="B290" s="20" t="s">
        <v>220</v>
      </c>
      <c r="F290" s="20" t="s">
        <v>79</v>
      </c>
      <c r="H290" s="21"/>
      <c r="I290" s="104"/>
      <c r="J290" s="104"/>
    </row>
    <row r="291" spans="1:10" ht="22.05" customHeight="1" x14ac:dyDescent="0.2">
      <c r="A291" s="105"/>
      <c r="B291" s="20" t="s">
        <v>220</v>
      </c>
      <c r="F291" s="20" t="s">
        <v>79</v>
      </c>
      <c r="H291" s="21"/>
      <c r="I291" s="104"/>
      <c r="J291" s="104"/>
    </row>
    <row r="292" spans="1:10" ht="22.05" customHeight="1" x14ac:dyDescent="0.2">
      <c r="A292" s="105"/>
      <c r="B292" s="20" t="s">
        <v>220</v>
      </c>
      <c r="F292" s="20" t="s">
        <v>79</v>
      </c>
      <c r="H292" s="21"/>
      <c r="I292" s="104"/>
      <c r="J292" s="104"/>
    </row>
    <row r="293" spans="1:10" ht="22.05" customHeight="1" x14ac:dyDescent="0.2">
      <c r="A293" s="105"/>
      <c r="B293" s="20" t="s">
        <v>220</v>
      </c>
      <c r="F293" s="20" t="s">
        <v>79</v>
      </c>
      <c r="H293" s="21"/>
      <c r="I293" s="104"/>
      <c r="J293" s="104"/>
    </row>
    <row r="294" spans="1:10" ht="22.05" customHeight="1" x14ac:dyDescent="0.2">
      <c r="A294" s="105"/>
      <c r="B294" s="20" t="s">
        <v>220</v>
      </c>
      <c r="F294" s="20" t="s">
        <v>79</v>
      </c>
      <c r="H294" s="21"/>
      <c r="I294" s="104"/>
      <c r="J294" s="104"/>
    </row>
    <row r="295" spans="1:10" ht="22.05" customHeight="1" x14ac:dyDescent="0.2">
      <c r="A295" s="105"/>
      <c r="B295" s="20" t="s">
        <v>220</v>
      </c>
      <c r="F295" s="20" t="s">
        <v>79</v>
      </c>
      <c r="H295" s="21"/>
      <c r="I295" s="104"/>
      <c r="J295" s="104"/>
    </row>
    <row r="296" spans="1:10" ht="22.05" customHeight="1" x14ac:dyDescent="0.2">
      <c r="A296" s="105"/>
      <c r="B296" s="20" t="s">
        <v>220</v>
      </c>
      <c r="F296" s="20" t="s">
        <v>79</v>
      </c>
      <c r="H296" s="21"/>
      <c r="I296" s="104"/>
      <c r="J296" s="104"/>
    </row>
    <row r="297" spans="1:10" ht="22.05" customHeight="1" x14ac:dyDescent="0.2">
      <c r="A297" s="105"/>
      <c r="B297" s="20" t="s">
        <v>220</v>
      </c>
      <c r="F297" s="20" t="s">
        <v>79</v>
      </c>
      <c r="H297" s="21"/>
      <c r="I297" s="104"/>
      <c r="J297" s="104"/>
    </row>
    <row r="298" spans="1:10" ht="22.05" customHeight="1" x14ac:dyDescent="0.2">
      <c r="A298" s="105"/>
      <c r="B298" s="20" t="s">
        <v>220</v>
      </c>
      <c r="F298" s="20" t="s">
        <v>79</v>
      </c>
      <c r="H298" s="21"/>
      <c r="I298" s="104"/>
      <c r="J298" s="104"/>
    </row>
    <row r="299" spans="1:10" ht="22.05" customHeight="1" x14ac:dyDescent="0.2">
      <c r="A299" s="105"/>
      <c r="B299" s="20" t="s">
        <v>220</v>
      </c>
      <c r="F299" s="20" t="s">
        <v>79</v>
      </c>
      <c r="H299" s="21"/>
      <c r="I299" s="104"/>
      <c r="J299" s="104"/>
    </row>
    <row r="300" spans="1:10" ht="22.05" customHeight="1" x14ac:dyDescent="0.2">
      <c r="A300" s="105"/>
      <c r="B300" s="20" t="s">
        <v>220</v>
      </c>
      <c r="F300" s="20" t="s">
        <v>79</v>
      </c>
      <c r="H300" s="21"/>
      <c r="I300" s="104"/>
      <c r="J300" s="104"/>
    </row>
    <row r="301" spans="1:10" ht="22.05" customHeight="1" x14ac:dyDescent="0.2">
      <c r="A301" s="105"/>
      <c r="B301" s="20" t="s">
        <v>220</v>
      </c>
      <c r="F301" s="20" t="s">
        <v>79</v>
      </c>
      <c r="H301" s="21"/>
      <c r="I301" s="104"/>
      <c r="J301" s="104"/>
    </row>
    <row r="302" spans="1:10" ht="22.05" customHeight="1" x14ac:dyDescent="0.2">
      <c r="A302" s="105"/>
      <c r="B302" s="20" t="s">
        <v>220</v>
      </c>
      <c r="F302" s="20" t="s">
        <v>79</v>
      </c>
      <c r="H302" s="21"/>
      <c r="I302" s="104"/>
      <c r="J302" s="104"/>
    </row>
    <row r="303" spans="1:10" ht="22.05" customHeight="1" x14ac:dyDescent="0.2">
      <c r="A303" s="105"/>
      <c r="B303" s="20" t="s">
        <v>220</v>
      </c>
      <c r="F303" s="20" t="s">
        <v>79</v>
      </c>
      <c r="H303" s="21"/>
      <c r="I303" s="104"/>
      <c r="J303" s="104"/>
    </row>
    <row r="304" spans="1:10" ht="22.05" customHeight="1" x14ac:dyDescent="0.2">
      <c r="A304" s="105"/>
      <c r="B304" s="20" t="s">
        <v>220</v>
      </c>
      <c r="F304" s="20" t="s">
        <v>79</v>
      </c>
      <c r="H304" s="21"/>
      <c r="I304" s="104"/>
      <c r="J304" s="104"/>
    </row>
    <row r="305" spans="1:10" ht="22.05" customHeight="1" x14ac:dyDescent="0.2">
      <c r="A305" s="105"/>
      <c r="B305" s="20" t="s">
        <v>220</v>
      </c>
      <c r="F305" s="20" t="s">
        <v>79</v>
      </c>
      <c r="H305" s="21"/>
      <c r="I305" s="104"/>
      <c r="J305" s="104"/>
    </row>
    <row r="306" spans="1:10" ht="22.05" customHeight="1" x14ac:dyDescent="0.2">
      <c r="A306" s="105"/>
      <c r="B306" s="20" t="s">
        <v>220</v>
      </c>
      <c r="F306" s="20" t="s">
        <v>79</v>
      </c>
      <c r="H306" s="21"/>
      <c r="I306" s="104"/>
      <c r="J306" s="104"/>
    </row>
    <row r="307" spans="1:10" ht="22.05" customHeight="1" x14ac:dyDescent="0.2">
      <c r="A307" s="105"/>
      <c r="B307" s="20" t="s">
        <v>220</v>
      </c>
      <c r="F307" s="20" t="s">
        <v>79</v>
      </c>
      <c r="H307" s="21"/>
      <c r="I307" s="104"/>
      <c r="J307" s="104"/>
    </row>
    <row r="308" spans="1:10" ht="22.05" customHeight="1" x14ac:dyDescent="0.2">
      <c r="A308" s="105"/>
      <c r="B308" s="20" t="s">
        <v>220</v>
      </c>
      <c r="F308" s="20" t="s">
        <v>79</v>
      </c>
      <c r="H308" s="21"/>
      <c r="I308" s="104"/>
      <c r="J308" s="104"/>
    </row>
    <row r="309" spans="1:10" ht="22.05" customHeight="1" x14ac:dyDescent="0.2">
      <c r="A309" s="105"/>
      <c r="B309" s="20" t="s">
        <v>220</v>
      </c>
      <c r="F309" s="20" t="s">
        <v>79</v>
      </c>
      <c r="H309" s="21"/>
      <c r="I309" s="104"/>
      <c r="J309" s="104"/>
    </row>
    <row r="310" spans="1:10" ht="22.05" customHeight="1" x14ac:dyDescent="0.2">
      <c r="A310" s="105"/>
      <c r="B310" s="20" t="s">
        <v>220</v>
      </c>
      <c r="F310" s="20" t="s">
        <v>79</v>
      </c>
      <c r="H310" s="21"/>
      <c r="I310" s="104"/>
      <c r="J310" s="104"/>
    </row>
    <row r="311" spans="1:10" ht="22.05" customHeight="1" x14ac:dyDescent="0.2">
      <c r="A311" s="105"/>
      <c r="B311" s="20" t="s">
        <v>220</v>
      </c>
      <c r="F311" s="20" t="s">
        <v>79</v>
      </c>
      <c r="H311" s="21"/>
      <c r="I311" s="104"/>
      <c r="J311" s="104"/>
    </row>
    <row r="312" spans="1:10" ht="22.05" customHeight="1" x14ac:dyDescent="0.2">
      <c r="A312" s="105"/>
      <c r="B312" s="20" t="s">
        <v>220</v>
      </c>
      <c r="F312" s="20" t="s">
        <v>79</v>
      </c>
      <c r="H312" s="21"/>
      <c r="I312" s="104"/>
      <c r="J312" s="104"/>
    </row>
    <row r="313" spans="1:10" ht="22.05" customHeight="1" x14ac:dyDescent="0.2">
      <c r="A313" s="105"/>
      <c r="B313" s="20" t="s">
        <v>220</v>
      </c>
      <c r="F313" s="20" t="s">
        <v>79</v>
      </c>
      <c r="H313" s="21"/>
      <c r="I313" s="104"/>
      <c r="J313" s="104"/>
    </row>
    <row r="314" spans="1:10" ht="22.05" customHeight="1" x14ac:dyDescent="0.2">
      <c r="A314" s="105"/>
      <c r="B314" s="20" t="s">
        <v>220</v>
      </c>
      <c r="F314" s="20" t="s">
        <v>79</v>
      </c>
      <c r="H314" s="21"/>
      <c r="I314" s="104"/>
      <c r="J314" s="104"/>
    </row>
    <row r="315" spans="1:10" ht="22.05" customHeight="1" x14ac:dyDescent="0.2">
      <c r="A315" s="105"/>
      <c r="B315" s="20" t="s">
        <v>220</v>
      </c>
      <c r="F315" s="20" t="s">
        <v>79</v>
      </c>
      <c r="H315" s="21"/>
      <c r="I315" s="104"/>
      <c r="J315" s="104"/>
    </row>
    <row r="316" spans="1:10" ht="22.05" customHeight="1" x14ac:dyDescent="0.2">
      <c r="A316" s="105"/>
      <c r="B316" s="20" t="s">
        <v>220</v>
      </c>
      <c r="F316" s="20" t="s">
        <v>79</v>
      </c>
      <c r="H316" s="21"/>
      <c r="I316" s="104"/>
      <c r="J316" s="104"/>
    </row>
    <row r="317" spans="1:10" ht="22.05" customHeight="1" x14ac:dyDescent="0.2">
      <c r="A317" s="105"/>
      <c r="B317" s="20" t="s">
        <v>220</v>
      </c>
      <c r="F317" s="20" t="s">
        <v>79</v>
      </c>
      <c r="H317" s="21"/>
      <c r="I317" s="104"/>
      <c r="J317" s="104"/>
    </row>
    <row r="318" spans="1:10" ht="22.05" customHeight="1" x14ac:dyDescent="0.2">
      <c r="A318" s="105"/>
      <c r="B318" s="20" t="s">
        <v>220</v>
      </c>
      <c r="F318" s="20" t="s">
        <v>79</v>
      </c>
      <c r="H318" s="21"/>
      <c r="I318" s="104"/>
      <c r="J318" s="104"/>
    </row>
    <row r="319" spans="1:10" ht="22.05" customHeight="1" x14ac:dyDescent="0.2">
      <c r="A319" s="105"/>
      <c r="B319" s="20" t="s">
        <v>220</v>
      </c>
      <c r="F319" s="20" t="s">
        <v>79</v>
      </c>
      <c r="H319" s="21"/>
      <c r="I319" s="104"/>
      <c r="J319" s="104"/>
    </row>
    <row r="320" spans="1:10" ht="22.05" customHeight="1" x14ac:dyDescent="0.2">
      <c r="A320" s="105"/>
      <c r="B320" s="20" t="s">
        <v>220</v>
      </c>
      <c r="F320" s="20" t="s">
        <v>79</v>
      </c>
      <c r="H320" s="21"/>
      <c r="I320" s="104"/>
      <c r="J320" s="104"/>
    </row>
    <row r="321" spans="1:10" ht="22.05" customHeight="1" x14ac:dyDescent="0.2">
      <c r="A321" s="105"/>
      <c r="B321" s="20" t="s">
        <v>220</v>
      </c>
      <c r="F321" s="20" t="s">
        <v>79</v>
      </c>
      <c r="H321" s="21"/>
      <c r="I321" s="104"/>
      <c r="J321" s="104"/>
    </row>
    <row r="322" spans="1:10" ht="22.05" customHeight="1" x14ac:dyDescent="0.2">
      <c r="A322" s="105"/>
      <c r="B322" s="20" t="s">
        <v>220</v>
      </c>
      <c r="F322" s="20" t="s">
        <v>79</v>
      </c>
      <c r="H322" s="21"/>
      <c r="I322" s="104"/>
      <c r="J322" s="104"/>
    </row>
    <row r="323" spans="1:10" ht="22.05" customHeight="1" x14ac:dyDescent="0.2">
      <c r="A323" s="105"/>
      <c r="B323" s="20" t="s">
        <v>220</v>
      </c>
      <c r="F323" s="20" t="s">
        <v>79</v>
      </c>
      <c r="H323" s="21"/>
      <c r="I323" s="104"/>
      <c r="J323" s="104"/>
    </row>
    <row r="324" spans="1:10" ht="22.05" customHeight="1" x14ac:dyDescent="0.2">
      <c r="A324" s="105"/>
      <c r="B324" s="20" t="s">
        <v>220</v>
      </c>
      <c r="F324" s="20" t="s">
        <v>79</v>
      </c>
      <c r="H324" s="21"/>
      <c r="I324" s="104"/>
      <c r="J324" s="104"/>
    </row>
    <row r="325" spans="1:10" ht="22.05" customHeight="1" x14ac:dyDescent="0.2">
      <c r="A325" s="105"/>
      <c r="B325" s="20" t="s">
        <v>220</v>
      </c>
      <c r="F325" s="20" t="s">
        <v>79</v>
      </c>
      <c r="H325" s="21"/>
      <c r="I325" s="104"/>
      <c r="J325" s="104"/>
    </row>
    <row r="326" spans="1:10" ht="22.05" customHeight="1" x14ac:dyDescent="0.2">
      <c r="A326" s="105"/>
      <c r="B326" s="20" t="s">
        <v>220</v>
      </c>
      <c r="F326" s="20" t="s">
        <v>79</v>
      </c>
      <c r="H326" s="21"/>
      <c r="I326" s="104"/>
      <c r="J326" s="104"/>
    </row>
    <row r="327" spans="1:10" ht="22.05" customHeight="1" x14ac:dyDescent="0.2">
      <c r="A327" s="105"/>
      <c r="B327" s="20" t="s">
        <v>220</v>
      </c>
      <c r="F327" s="20" t="s">
        <v>79</v>
      </c>
      <c r="H327" s="21"/>
      <c r="I327" s="104"/>
      <c r="J327" s="104"/>
    </row>
    <row r="328" spans="1:10" ht="22.05" customHeight="1" x14ac:dyDescent="0.2">
      <c r="A328" s="105"/>
      <c r="B328" s="20" t="s">
        <v>220</v>
      </c>
      <c r="F328" s="20" t="s">
        <v>79</v>
      </c>
      <c r="H328" s="21"/>
      <c r="I328" s="104"/>
      <c r="J328" s="104"/>
    </row>
    <row r="329" spans="1:10" ht="22.05" customHeight="1" x14ac:dyDescent="0.2">
      <c r="A329" s="105"/>
      <c r="B329" s="20" t="s">
        <v>220</v>
      </c>
      <c r="F329" s="20" t="s">
        <v>79</v>
      </c>
      <c r="H329" s="21"/>
      <c r="I329" s="104"/>
      <c r="J329" s="104"/>
    </row>
    <row r="330" spans="1:10" ht="22.05" customHeight="1" x14ac:dyDescent="0.2">
      <c r="A330" s="105"/>
      <c r="B330" s="20" t="s">
        <v>220</v>
      </c>
      <c r="F330" s="20" t="s">
        <v>79</v>
      </c>
      <c r="H330" s="21"/>
      <c r="I330" s="104"/>
      <c r="J330" s="104"/>
    </row>
    <row r="331" spans="1:10" ht="22.05" customHeight="1" x14ac:dyDescent="0.2">
      <c r="A331" s="105"/>
      <c r="B331" s="20" t="s">
        <v>220</v>
      </c>
      <c r="F331" s="20" t="s">
        <v>79</v>
      </c>
      <c r="H331" s="21"/>
      <c r="I331" s="104"/>
      <c r="J331" s="104"/>
    </row>
    <row r="332" spans="1:10" ht="22.05" customHeight="1" x14ac:dyDescent="0.2">
      <c r="A332" s="105"/>
      <c r="B332" s="20" t="s">
        <v>220</v>
      </c>
      <c r="F332" s="20" t="s">
        <v>79</v>
      </c>
      <c r="H332" s="21"/>
      <c r="I332" s="104"/>
      <c r="J332" s="104"/>
    </row>
    <row r="333" spans="1:10" ht="22.05" customHeight="1" x14ac:dyDescent="0.2">
      <c r="A333" s="105"/>
      <c r="B333" s="20" t="s">
        <v>220</v>
      </c>
      <c r="F333" s="20" t="s">
        <v>79</v>
      </c>
      <c r="H333" s="21"/>
      <c r="I333" s="104"/>
      <c r="J333" s="104"/>
    </row>
    <row r="334" spans="1:10" ht="22.05" customHeight="1" x14ac:dyDescent="0.2">
      <c r="A334" s="105"/>
      <c r="B334" s="20" t="s">
        <v>220</v>
      </c>
      <c r="F334" s="20" t="s">
        <v>79</v>
      </c>
      <c r="H334" s="21"/>
      <c r="I334" s="104"/>
      <c r="J334" s="104"/>
    </row>
    <row r="335" spans="1:10" ht="22.05" customHeight="1" x14ac:dyDescent="0.2">
      <c r="A335" s="105"/>
      <c r="B335" s="20" t="s">
        <v>220</v>
      </c>
      <c r="F335" s="20" t="s">
        <v>79</v>
      </c>
      <c r="H335" s="21"/>
      <c r="I335" s="104"/>
      <c r="J335" s="104"/>
    </row>
    <row r="336" spans="1:10" ht="22.05" customHeight="1" x14ac:dyDescent="0.2">
      <c r="A336" s="105"/>
      <c r="B336" s="20" t="s">
        <v>220</v>
      </c>
      <c r="F336" s="20" t="s">
        <v>79</v>
      </c>
      <c r="H336" s="21"/>
      <c r="I336" s="104"/>
      <c r="J336" s="104"/>
    </row>
    <row r="337" spans="1:10" ht="22.05" customHeight="1" x14ac:dyDescent="0.2">
      <c r="A337" s="105"/>
      <c r="B337" s="20" t="s">
        <v>220</v>
      </c>
      <c r="F337" s="20" t="s">
        <v>79</v>
      </c>
      <c r="H337" s="21"/>
      <c r="I337" s="104"/>
      <c r="J337" s="104"/>
    </row>
    <row r="338" spans="1:10" ht="22.05" customHeight="1" x14ac:dyDescent="0.2">
      <c r="A338" s="105"/>
      <c r="B338" s="20" t="s">
        <v>220</v>
      </c>
      <c r="F338" s="20" t="s">
        <v>79</v>
      </c>
      <c r="H338" s="21"/>
      <c r="I338" s="104"/>
      <c r="J338" s="104"/>
    </row>
    <row r="339" spans="1:10" ht="22.05" customHeight="1" x14ac:dyDescent="0.2">
      <c r="A339" s="105"/>
      <c r="B339" s="20" t="s">
        <v>220</v>
      </c>
      <c r="F339" s="20" t="s">
        <v>79</v>
      </c>
      <c r="H339" s="21"/>
      <c r="I339" s="104"/>
      <c r="J339" s="104"/>
    </row>
    <row r="340" spans="1:10" ht="22.05" customHeight="1" x14ac:dyDescent="0.2">
      <c r="A340" s="105"/>
      <c r="B340" s="20" t="s">
        <v>220</v>
      </c>
      <c r="F340" s="20" t="s">
        <v>79</v>
      </c>
      <c r="H340" s="21"/>
      <c r="I340" s="104"/>
      <c r="J340" s="104"/>
    </row>
    <row r="341" spans="1:10" ht="22.05" customHeight="1" x14ac:dyDescent="0.2">
      <c r="A341" s="105"/>
      <c r="B341" s="20" t="s">
        <v>220</v>
      </c>
      <c r="F341" s="20" t="s">
        <v>79</v>
      </c>
      <c r="H341" s="21"/>
      <c r="I341" s="104"/>
      <c r="J341" s="104"/>
    </row>
    <row r="342" spans="1:10" ht="22.05" customHeight="1" x14ac:dyDescent="0.2">
      <c r="A342" s="105"/>
      <c r="B342" s="20" t="s">
        <v>220</v>
      </c>
      <c r="F342" s="20" t="s">
        <v>79</v>
      </c>
      <c r="H342" s="21"/>
      <c r="I342" s="104"/>
      <c r="J342" s="104"/>
    </row>
    <row r="343" spans="1:10" ht="22.05" customHeight="1" x14ac:dyDescent="0.2">
      <c r="A343" s="105"/>
      <c r="B343" s="20" t="s">
        <v>220</v>
      </c>
      <c r="F343" s="20" t="s">
        <v>79</v>
      </c>
      <c r="H343" s="21"/>
      <c r="I343" s="104"/>
      <c r="J343" s="104"/>
    </row>
    <row r="344" spans="1:10" ht="22.05" customHeight="1" x14ac:dyDescent="0.2">
      <c r="A344" s="105"/>
      <c r="B344" s="20" t="s">
        <v>220</v>
      </c>
      <c r="F344" s="20" t="s">
        <v>79</v>
      </c>
      <c r="H344" s="21"/>
      <c r="I344" s="104"/>
      <c r="J344" s="104"/>
    </row>
    <row r="345" spans="1:10" ht="22.05" customHeight="1" x14ac:dyDescent="0.2">
      <c r="A345" s="105"/>
      <c r="B345" s="20" t="s">
        <v>220</v>
      </c>
      <c r="F345" s="20" t="s">
        <v>79</v>
      </c>
      <c r="H345" s="21"/>
      <c r="I345" s="104"/>
      <c r="J345" s="104"/>
    </row>
    <row r="346" spans="1:10" ht="22.05" customHeight="1" x14ac:dyDescent="0.2">
      <c r="A346" s="105"/>
      <c r="B346" s="20" t="s">
        <v>220</v>
      </c>
      <c r="F346" s="20" t="s">
        <v>79</v>
      </c>
      <c r="H346" s="21"/>
      <c r="I346" s="104"/>
      <c r="J346" s="104"/>
    </row>
    <row r="347" spans="1:10" ht="22.05" customHeight="1" x14ac:dyDescent="0.2">
      <c r="A347" s="105"/>
      <c r="B347" s="20" t="s">
        <v>220</v>
      </c>
      <c r="F347" s="20" t="s">
        <v>79</v>
      </c>
      <c r="H347" s="21"/>
      <c r="I347" s="104"/>
      <c r="J347" s="104"/>
    </row>
    <row r="348" spans="1:10" ht="22.05" customHeight="1" x14ac:dyDescent="0.2">
      <c r="A348" s="105"/>
      <c r="B348" s="20" t="s">
        <v>220</v>
      </c>
      <c r="F348" s="20" t="s">
        <v>79</v>
      </c>
      <c r="H348" s="21"/>
      <c r="I348" s="104"/>
      <c r="J348" s="104"/>
    </row>
    <row r="349" spans="1:10" ht="22.05" customHeight="1" x14ac:dyDescent="0.2">
      <c r="A349" s="105"/>
      <c r="B349" s="20" t="s">
        <v>220</v>
      </c>
      <c r="F349" s="20" t="s">
        <v>79</v>
      </c>
      <c r="H349" s="21"/>
      <c r="I349" s="104"/>
      <c r="J349" s="104"/>
    </row>
    <row r="350" spans="1:10" ht="22.05" customHeight="1" x14ac:dyDescent="0.2">
      <c r="A350" s="105"/>
      <c r="B350" s="20" t="s">
        <v>220</v>
      </c>
      <c r="F350" s="20" t="s">
        <v>79</v>
      </c>
      <c r="H350" s="21"/>
      <c r="I350" s="104"/>
      <c r="J350" s="104"/>
    </row>
    <row r="351" spans="1:10" ht="22.05" customHeight="1" x14ac:dyDescent="0.2">
      <c r="A351" s="105"/>
      <c r="B351" s="20" t="s">
        <v>220</v>
      </c>
      <c r="F351" s="20" t="s">
        <v>79</v>
      </c>
      <c r="H351" s="21"/>
      <c r="I351" s="104"/>
      <c r="J351" s="104"/>
    </row>
    <row r="352" spans="1:10" ht="22.05" customHeight="1" x14ac:dyDescent="0.2">
      <c r="A352" s="105"/>
      <c r="B352" s="20" t="s">
        <v>220</v>
      </c>
      <c r="F352" s="20" t="s">
        <v>79</v>
      </c>
      <c r="H352" s="21"/>
      <c r="I352" s="104"/>
      <c r="J352" s="104"/>
    </row>
    <row r="353" spans="1:10" ht="22.05" customHeight="1" x14ac:dyDescent="0.2">
      <c r="A353" s="105"/>
      <c r="B353" s="20" t="s">
        <v>220</v>
      </c>
      <c r="F353" s="20" t="s">
        <v>79</v>
      </c>
      <c r="H353" s="21"/>
      <c r="I353" s="104"/>
      <c r="J353" s="104"/>
    </row>
    <row r="354" spans="1:10" ht="22.05" customHeight="1" x14ac:dyDescent="0.2">
      <c r="A354" s="105"/>
      <c r="B354" s="20" t="s">
        <v>220</v>
      </c>
      <c r="F354" s="20" t="s">
        <v>79</v>
      </c>
      <c r="H354" s="21"/>
      <c r="I354" s="104"/>
      <c r="J354" s="104"/>
    </row>
    <row r="355" spans="1:10" ht="22.05" customHeight="1" x14ac:dyDescent="0.2">
      <c r="A355" s="105"/>
      <c r="B355" s="20" t="s">
        <v>220</v>
      </c>
      <c r="F355" s="20" t="s">
        <v>79</v>
      </c>
      <c r="H355" s="21"/>
      <c r="I355" s="104"/>
      <c r="J355" s="104"/>
    </row>
    <row r="356" spans="1:10" ht="22.05" customHeight="1" x14ac:dyDescent="0.2">
      <c r="A356" s="105"/>
      <c r="B356" s="20" t="s">
        <v>220</v>
      </c>
      <c r="F356" s="20" t="s">
        <v>79</v>
      </c>
      <c r="H356" s="21"/>
      <c r="I356" s="104"/>
      <c r="J356" s="104"/>
    </row>
    <row r="357" spans="1:10" ht="22.05" customHeight="1" x14ac:dyDescent="0.2">
      <c r="A357" s="105"/>
      <c r="B357" s="20" t="s">
        <v>220</v>
      </c>
      <c r="F357" s="20" t="s">
        <v>79</v>
      </c>
      <c r="H357" s="21"/>
      <c r="I357" s="104"/>
      <c r="J357" s="104"/>
    </row>
    <row r="358" spans="1:10" ht="22.05" customHeight="1" x14ac:dyDescent="0.2">
      <c r="A358" s="105"/>
      <c r="B358" s="20" t="s">
        <v>220</v>
      </c>
      <c r="F358" s="20" t="s">
        <v>79</v>
      </c>
      <c r="H358" s="21"/>
      <c r="I358" s="104"/>
      <c r="J358" s="104"/>
    </row>
    <row r="359" spans="1:10" ht="22.05" customHeight="1" x14ac:dyDescent="0.2">
      <c r="A359" s="105"/>
      <c r="B359" s="20" t="s">
        <v>220</v>
      </c>
      <c r="F359" s="20" t="s">
        <v>79</v>
      </c>
      <c r="H359" s="21"/>
      <c r="I359" s="104"/>
      <c r="J359" s="104"/>
    </row>
    <row r="360" spans="1:10" ht="22.05" customHeight="1" x14ac:dyDescent="0.2">
      <c r="A360" s="105"/>
      <c r="B360" s="20" t="s">
        <v>220</v>
      </c>
      <c r="F360" s="20" t="s">
        <v>79</v>
      </c>
      <c r="H360" s="21"/>
      <c r="I360" s="104"/>
      <c r="J360" s="104"/>
    </row>
    <row r="361" spans="1:10" ht="22.05" customHeight="1" x14ac:dyDescent="0.2">
      <c r="A361" s="105"/>
      <c r="B361" s="20" t="s">
        <v>220</v>
      </c>
      <c r="F361" s="20" t="s">
        <v>79</v>
      </c>
      <c r="H361" s="21"/>
      <c r="I361" s="104"/>
      <c r="J361" s="104"/>
    </row>
    <row r="362" spans="1:10" ht="22.05" customHeight="1" x14ac:dyDescent="0.2">
      <c r="A362" s="105"/>
      <c r="B362" s="20" t="s">
        <v>220</v>
      </c>
      <c r="F362" s="20" t="s">
        <v>79</v>
      </c>
      <c r="H362" s="21"/>
      <c r="I362" s="104"/>
      <c r="J362" s="104"/>
    </row>
    <row r="363" spans="1:10" ht="22.05" customHeight="1" x14ac:dyDescent="0.2">
      <c r="A363" s="105"/>
      <c r="B363" s="20" t="s">
        <v>220</v>
      </c>
      <c r="F363" s="20" t="s">
        <v>79</v>
      </c>
      <c r="H363" s="21"/>
      <c r="I363" s="104"/>
      <c r="J363" s="104"/>
    </row>
    <row r="364" spans="1:10" ht="22.05" customHeight="1" x14ac:dyDescent="0.2">
      <c r="A364" s="105"/>
      <c r="B364" s="20" t="s">
        <v>220</v>
      </c>
      <c r="F364" s="20" t="s">
        <v>79</v>
      </c>
      <c r="H364" s="21"/>
      <c r="I364" s="104"/>
      <c r="J364" s="104"/>
    </row>
    <row r="365" spans="1:10" ht="22.05" customHeight="1" x14ac:dyDescent="0.2">
      <c r="A365" s="105"/>
      <c r="B365" s="20" t="s">
        <v>220</v>
      </c>
      <c r="F365" s="20" t="s">
        <v>79</v>
      </c>
      <c r="H365" s="21"/>
      <c r="I365" s="104"/>
      <c r="J365" s="104"/>
    </row>
    <row r="366" spans="1:10" ht="22.05" customHeight="1" x14ac:dyDescent="0.2">
      <c r="A366" s="105"/>
      <c r="B366" s="20" t="s">
        <v>220</v>
      </c>
      <c r="F366" s="20" t="s">
        <v>79</v>
      </c>
      <c r="H366" s="21"/>
      <c r="I366" s="104"/>
      <c r="J366" s="104"/>
    </row>
    <row r="367" spans="1:10" ht="22.05" customHeight="1" x14ac:dyDescent="0.2">
      <c r="A367" s="105"/>
      <c r="B367" s="20" t="s">
        <v>220</v>
      </c>
      <c r="F367" s="20" t="s">
        <v>79</v>
      </c>
      <c r="H367" s="21"/>
      <c r="I367" s="104"/>
      <c r="J367" s="104"/>
    </row>
    <row r="368" spans="1:10" ht="22.05" customHeight="1" x14ac:dyDescent="0.2">
      <c r="A368" s="105"/>
      <c r="B368" s="20" t="s">
        <v>220</v>
      </c>
      <c r="F368" s="20" t="s">
        <v>79</v>
      </c>
      <c r="H368" s="21"/>
      <c r="I368" s="104"/>
      <c r="J368" s="104"/>
    </row>
    <row r="369" spans="1:10" ht="22.05" customHeight="1" x14ac:dyDescent="0.2">
      <c r="A369" s="105"/>
      <c r="B369" s="20" t="s">
        <v>220</v>
      </c>
      <c r="F369" s="20" t="s">
        <v>79</v>
      </c>
      <c r="H369" s="21"/>
      <c r="I369" s="104"/>
      <c r="J369" s="104"/>
    </row>
    <row r="370" spans="1:10" ht="22.05" customHeight="1" x14ac:dyDescent="0.2">
      <c r="A370" s="105"/>
      <c r="B370" s="20" t="s">
        <v>220</v>
      </c>
      <c r="F370" s="20" t="s">
        <v>79</v>
      </c>
      <c r="H370" s="21"/>
      <c r="I370" s="104"/>
      <c r="J370" s="104"/>
    </row>
    <row r="371" spans="1:10" ht="22.05" customHeight="1" x14ac:dyDescent="0.2">
      <c r="A371" s="105"/>
      <c r="B371" s="20" t="s">
        <v>220</v>
      </c>
      <c r="F371" s="20" t="s">
        <v>79</v>
      </c>
      <c r="H371" s="21"/>
      <c r="I371" s="104"/>
      <c r="J371" s="104"/>
    </row>
    <row r="372" spans="1:10" ht="22.05" customHeight="1" x14ac:dyDescent="0.2">
      <c r="A372" s="105"/>
      <c r="B372" s="20" t="s">
        <v>220</v>
      </c>
      <c r="F372" s="20" t="s">
        <v>79</v>
      </c>
      <c r="H372" s="21"/>
      <c r="I372" s="104"/>
      <c r="J372" s="104"/>
    </row>
    <row r="373" spans="1:10" ht="22.05" customHeight="1" x14ac:dyDescent="0.2">
      <c r="A373" s="105"/>
      <c r="B373" s="20" t="s">
        <v>220</v>
      </c>
      <c r="F373" s="20" t="s">
        <v>79</v>
      </c>
      <c r="H373" s="21"/>
      <c r="I373" s="104"/>
      <c r="J373" s="104"/>
    </row>
    <row r="374" spans="1:10" ht="22.05" customHeight="1" x14ac:dyDescent="0.2">
      <c r="A374" s="105"/>
      <c r="B374" s="20" t="s">
        <v>220</v>
      </c>
      <c r="F374" s="20" t="s">
        <v>79</v>
      </c>
      <c r="H374" s="21"/>
      <c r="I374" s="104"/>
      <c r="J374" s="104"/>
    </row>
    <row r="375" spans="1:10" ht="22.05" customHeight="1" x14ac:dyDescent="0.2">
      <c r="A375" s="105"/>
      <c r="B375" s="20" t="s">
        <v>220</v>
      </c>
      <c r="F375" s="20" t="s">
        <v>79</v>
      </c>
      <c r="H375" s="21"/>
      <c r="I375" s="104"/>
      <c r="J375" s="104"/>
    </row>
    <row r="376" spans="1:10" ht="22.05" customHeight="1" x14ac:dyDescent="0.2">
      <c r="A376" s="105"/>
      <c r="B376" s="20" t="s">
        <v>220</v>
      </c>
      <c r="F376" s="20" t="s">
        <v>79</v>
      </c>
      <c r="H376" s="21"/>
      <c r="I376" s="104"/>
      <c r="J376" s="104"/>
    </row>
    <row r="377" spans="1:10" ht="22.05" customHeight="1" x14ac:dyDescent="0.2">
      <c r="A377" s="105"/>
      <c r="B377" s="20" t="s">
        <v>220</v>
      </c>
      <c r="F377" s="20" t="s">
        <v>79</v>
      </c>
      <c r="H377" s="21"/>
      <c r="I377" s="104"/>
      <c r="J377" s="104"/>
    </row>
    <row r="378" spans="1:10" ht="22.05" customHeight="1" x14ac:dyDescent="0.2">
      <c r="A378" s="105"/>
      <c r="B378" s="20" t="s">
        <v>220</v>
      </c>
      <c r="F378" s="20" t="s">
        <v>79</v>
      </c>
      <c r="H378" s="21"/>
      <c r="I378" s="104"/>
      <c r="J378" s="104"/>
    </row>
    <row r="379" spans="1:10" ht="22.05" customHeight="1" x14ac:dyDescent="0.2">
      <c r="A379" s="105"/>
      <c r="B379" s="20" t="s">
        <v>220</v>
      </c>
      <c r="F379" s="20" t="s">
        <v>79</v>
      </c>
      <c r="H379" s="21"/>
      <c r="I379" s="104"/>
      <c r="J379" s="104"/>
    </row>
    <row r="380" spans="1:10" ht="22.05" customHeight="1" x14ac:dyDescent="0.2">
      <c r="A380" s="105"/>
      <c r="B380" s="20" t="s">
        <v>220</v>
      </c>
      <c r="F380" s="20" t="s">
        <v>79</v>
      </c>
      <c r="H380" s="21"/>
      <c r="I380" s="104"/>
      <c r="J380" s="104"/>
    </row>
    <row r="381" spans="1:10" ht="22.05" customHeight="1" x14ac:dyDescent="0.2">
      <c r="A381" s="105"/>
      <c r="B381" s="20" t="s">
        <v>220</v>
      </c>
      <c r="F381" s="20" t="s">
        <v>79</v>
      </c>
      <c r="H381" s="21"/>
      <c r="I381" s="104"/>
      <c r="J381" s="104"/>
    </row>
    <row r="382" spans="1:10" ht="22.05" customHeight="1" x14ac:dyDescent="0.2">
      <c r="A382" s="105"/>
      <c r="B382" s="20" t="s">
        <v>220</v>
      </c>
      <c r="F382" s="20" t="s">
        <v>79</v>
      </c>
      <c r="H382" s="21"/>
      <c r="I382" s="104"/>
      <c r="J382" s="104"/>
    </row>
    <row r="383" spans="1:10" ht="22.05" customHeight="1" x14ac:dyDescent="0.2">
      <c r="A383" s="105"/>
      <c r="B383" s="20" t="s">
        <v>220</v>
      </c>
      <c r="F383" s="20" t="s">
        <v>79</v>
      </c>
      <c r="H383" s="21"/>
      <c r="I383" s="104"/>
      <c r="J383" s="104"/>
    </row>
    <row r="384" spans="1:10" ht="22.05" customHeight="1" x14ac:dyDescent="0.2">
      <c r="A384" s="105"/>
      <c r="B384" s="20" t="s">
        <v>220</v>
      </c>
      <c r="F384" s="20" t="s">
        <v>79</v>
      </c>
      <c r="H384" s="21"/>
      <c r="I384" s="104"/>
      <c r="J384" s="104"/>
    </row>
    <row r="385" spans="1:10" ht="22.05" customHeight="1" x14ac:dyDescent="0.2">
      <c r="A385" s="105"/>
      <c r="B385" s="20" t="s">
        <v>220</v>
      </c>
      <c r="F385" s="20" t="s">
        <v>79</v>
      </c>
      <c r="H385" s="21"/>
      <c r="I385" s="104"/>
      <c r="J385" s="104"/>
    </row>
    <row r="386" spans="1:10" ht="22.05" customHeight="1" x14ac:dyDescent="0.2">
      <c r="A386" s="105"/>
      <c r="B386" s="20" t="s">
        <v>220</v>
      </c>
      <c r="F386" s="20" t="s">
        <v>79</v>
      </c>
      <c r="H386" s="21"/>
      <c r="I386" s="104"/>
      <c r="J386" s="104"/>
    </row>
    <row r="387" spans="1:10" ht="22.05" customHeight="1" x14ac:dyDescent="0.2">
      <c r="A387" s="105"/>
      <c r="B387" s="20" t="s">
        <v>220</v>
      </c>
      <c r="F387" s="20" t="s">
        <v>79</v>
      </c>
      <c r="H387" s="21"/>
      <c r="I387" s="104"/>
      <c r="J387" s="104"/>
    </row>
    <row r="388" spans="1:10" ht="22.05" customHeight="1" x14ac:dyDescent="0.2">
      <c r="A388" s="105"/>
      <c r="B388" s="20" t="s">
        <v>220</v>
      </c>
      <c r="F388" s="20" t="s">
        <v>79</v>
      </c>
      <c r="H388" s="21"/>
      <c r="I388" s="104"/>
      <c r="J388" s="104"/>
    </row>
    <row r="389" spans="1:10" ht="22.05" customHeight="1" x14ac:dyDescent="0.2">
      <c r="A389" s="105"/>
      <c r="B389" s="20" t="s">
        <v>220</v>
      </c>
      <c r="F389" s="20" t="s">
        <v>79</v>
      </c>
      <c r="H389" s="21"/>
      <c r="I389" s="104"/>
      <c r="J389" s="104"/>
    </row>
    <row r="390" spans="1:10" ht="22.05" customHeight="1" x14ac:dyDescent="0.2">
      <c r="A390" s="105"/>
      <c r="B390" s="20" t="s">
        <v>220</v>
      </c>
      <c r="F390" s="20" t="s">
        <v>79</v>
      </c>
      <c r="H390" s="21"/>
      <c r="I390" s="104"/>
      <c r="J390" s="104"/>
    </row>
    <row r="391" spans="1:10" ht="22.05" customHeight="1" x14ac:dyDescent="0.2">
      <c r="A391" s="105"/>
      <c r="B391" s="20" t="s">
        <v>220</v>
      </c>
      <c r="F391" s="20" t="s">
        <v>79</v>
      </c>
      <c r="H391" s="21"/>
      <c r="I391" s="104"/>
      <c r="J391" s="104"/>
    </row>
    <row r="392" spans="1:10" ht="22.05" customHeight="1" x14ac:dyDescent="0.2">
      <c r="A392" s="105"/>
      <c r="B392" s="20" t="s">
        <v>220</v>
      </c>
      <c r="F392" s="20" t="s">
        <v>79</v>
      </c>
      <c r="H392" s="21"/>
      <c r="I392" s="104"/>
      <c r="J392" s="104"/>
    </row>
    <row r="393" spans="1:10" ht="22.05" customHeight="1" x14ac:dyDescent="0.2">
      <c r="A393" s="105"/>
      <c r="B393" s="20" t="s">
        <v>220</v>
      </c>
      <c r="F393" s="20" t="s">
        <v>79</v>
      </c>
      <c r="H393" s="21"/>
      <c r="I393" s="104"/>
      <c r="J393" s="104"/>
    </row>
    <row r="394" spans="1:10" ht="22.05" customHeight="1" x14ac:dyDescent="0.2">
      <c r="A394" s="105"/>
      <c r="B394" s="20" t="s">
        <v>220</v>
      </c>
      <c r="F394" s="20" t="s">
        <v>79</v>
      </c>
      <c r="H394" s="21"/>
      <c r="I394" s="104"/>
      <c r="J394" s="104"/>
    </row>
    <row r="395" spans="1:10" ht="22.05" customHeight="1" x14ac:dyDescent="0.2">
      <c r="A395" s="105"/>
      <c r="B395" s="20" t="s">
        <v>220</v>
      </c>
      <c r="F395" s="20" t="s">
        <v>79</v>
      </c>
      <c r="H395" s="21"/>
      <c r="I395" s="104"/>
      <c r="J395" s="104"/>
    </row>
    <row r="396" spans="1:10" ht="22.05" customHeight="1" x14ac:dyDescent="0.2">
      <c r="A396" s="105"/>
      <c r="B396" s="20" t="s">
        <v>220</v>
      </c>
      <c r="F396" s="20" t="s">
        <v>79</v>
      </c>
      <c r="H396" s="21"/>
      <c r="I396" s="104"/>
      <c r="J396" s="104"/>
    </row>
    <row r="397" spans="1:10" ht="22.05" customHeight="1" x14ac:dyDescent="0.2">
      <c r="A397" s="105"/>
      <c r="B397" s="20" t="s">
        <v>220</v>
      </c>
      <c r="F397" s="20" t="s">
        <v>79</v>
      </c>
      <c r="H397" s="21"/>
      <c r="I397" s="104"/>
      <c r="J397" s="104"/>
    </row>
    <row r="398" spans="1:10" ht="22.05" customHeight="1" x14ac:dyDescent="0.2">
      <c r="A398" s="105"/>
      <c r="B398" s="20" t="s">
        <v>220</v>
      </c>
      <c r="F398" s="20" t="s">
        <v>79</v>
      </c>
      <c r="H398" s="21"/>
      <c r="I398" s="104"/>
      <c r="J398" s="104"/>
    </row>
    <row r="399" spans="1:10" ht="22.05" customHeight="1" x14ac:dyDescent="0.2">
      <c r="A399" s="105"/>
      <c r="B399" s="20" t="s">
        <v>220</v>
      </c>
      <c r="F399" s="20" t="s">
        <v>79</v>
      </c>
      <c r="H399" s="21"/>
      <c r="I399" s="104"/>
      <c r="J399" s="104"/>
    </row>
    <row r="400" spans="1:10" ht="22.05" customHeight="1" x14ac:dyDescent="0.2">
      <c r="A400" s="105"/>
      <c r="B400" s="20" t="s">
        <v>220</v>
      </c>
      <c r="F400" s="20" t="s">
        <v>79</v>
      </c>
      <c r="H400" s="21"/>
      <c r="I400" s="104"/>
      <c r="J400" s="104"/>
    </row>
    <row r="401" spans="1:10" ht="22.05" customHeight="1" x14ac:dyDescent="0.2">
      <c r="A401" s="105"/>
      <c r="B401" s="20" t="s">
        <v>220</v>
      </c>
      <c r="F401" s="20" t="s">
        <v>79</v>
      </c>
      <c r="H401" s="21"/>
      <c r="I401" s="104"/>
      <c r="J401" s="104"/>
    </row>
    <row r="402" spans="1:10" ht="22.05" customHeight="1" x14ac:dyDescent="0.2">
      <c r="A402" s="105"/>
      <c r="B402" s="20" t="s">
        <v>220</v>
      </c>
      <c r="F402" s="20" t="s">
        <v>79</v>
      </c>
      <c r="H402" s="21"/>
      <c r="I402" s="104"/>
      <c r="J402" s="104"/>
    </row>
    <row r="403" spans="1:10" ht="22.05" customHeight="1" x14ac:dyDescent="0.2">
      <c r="A403" s="105"/>
      <c r="B403" s="20" t="s">
        <v>220</v>
      </c>
      <c r="F403" s="20" t="s">
        <v>79</v>
      </c>
      <c r="H403" s="21"/>
      <c r="I403" s="104"/>
      <c r="J403" s="104"/>
    </row>
    <row r="404" spans="1:10" ht="22.05" customHeight="1" x14ac:dyDescent="0.2">
      <c r="A404" s="105"/>
      <c r="B404" s="20" t="s">
        <v>220</v>
      </c>
      <c r="F404" s="20" t="s">
        <v>79</v>
      </c>
      <c r="H404" s="21"/>
      <c r="I404" s="104"/>
      <c r="J404" s="104"/>
    </row>
    <row r="405" spans="1:10" ht="22.05" customHeight="1" x14ac:dyDescent="0.2">
      <c r="A405" s="105"/>
      <c r="B405" s="20" t="s">
        <v>220</v>
      </c>
      <c r="F405" s="20" t="s">
        <v>79</v>
      </c>
      <c r="H405" s="21"/>
      <c r="I405" s="104"/>
      <c r="J405" s="104"/>
    </row>
    <row r="406" spans="1:10" ht="22.05" customHeight="1" x14ac:dyDescent="0.2">
      <c r="A406" s="105"/>
      <c r="B406" s="20" t="s">
        <v>220</v>
      </c>
      <c r="F406" s="20" t="s">
        <v>79</v>
      </c>
      <c r="H406" s="21"/>
      <c r="I406" s="104"/>
      <c r="J406" s="104"/>
    </row>
    <row r="407" spans="1:10" ht="22.05" customHeight="1" x14ac:dyDescent="0.2">
      <c r="A407" s="105"/>
      <c r="B407" s="20" t="s">
        <v>220</v>
      </c>
      <c r="F407" s="20" t="s">
        <v>79</v>
      </c>
      <c r="H407" s="21"/>
      <c r="I407" s="104"/>
      <c r="J407" s="104"/>
    </row>
    <row r="408" spans="1:10" ht="22.05" customHeight="1" x14ac:dyDescent="0.2">
      <c r="A408" s="105"/>
      <c r="B408" s="20" t="s">
        <v>220</v>
      </c>
      <c r="F408" s="20" t="s">
        <v>79</v>
      </c>
      <c r="H408" s="21"/>
      <c r="I408" s="104"/>
      <c r="J408" s="104"/>
    </row>
    <row r="409" spans="1:10" ht="22.05" customHeight="1" x14ac:dyDescent="0.2">
      <c r="A409" s="105"/>
      <c r="B409" s="20" t="s">
        <v>220</v>
      </c>
      <c r="F409" s="20" t="s">
        <v>79</v>
      </c>
      <c r="H409" s="21"/>
      <c r="I409" s="104"/>
      <c r="J409" s="104"/>
    </row>
    <row r="410" spans="1:10" ht="22.05" customHeight="1" x14ac:dyDescent="0.2">
      <c r="A410" s="105"/>
      <c r="B410" s="20" t="s">
        <v>220</v>
      </c>
      <c r="F410" s="20" t="s">
        <v>79</v>
      </c>
      <c r="H410" s="21"/>
      <c r="I410" s="104"/>
      <c r="J410" s="104"/>
    </row>
    <row r="411" spans="1:10" ht="22.05" customHeight="1" x14ac:dyDescent="0.2">
      <c r="A411" s="105"/>
      <c r="B411" s="20" t="s">
        <v>220</v>
      </c>
      <c r="F411" s="20" t="s">
        <v>79</v>
      </c>
      <c r="H411" s="21"/>
      <c r="I411" s="104"/>
      <c r="J411" s="104"/>
    </row>
    <row r="412" spans="1:10" ht="22.05" customHeight="1" x14ac:dyDescent="0.2">
      <c r="A412" s="105"/>
      <c r="B412" s="20" t="s">
        <v>220</v>
      </c>
      <c r="F412" s="20" t="s">
        <v>79</v>
      </c>
      <c r="H412" s="21"/>
      <c r="I412" s="104"/>
      <c r="J412" s="104"/>
    </row>
    <row r="413" spans="1:10" ht="22.05" customHeight="1" x14ac:dyDescent="0.2">
      <c r="A413" s="105"/>
      <c r="B413" s="20" t="s">
        <v>220</v>
      </c>
      <c r="F413" s="20" t="s">
        <v>79</v>
      </c>
      <c r="H413" s="21"/>
      <c r="I413" s="104"/>
      <c r="J413" s="104"/>
    </row>
    <row r="414" spans="1:10" ht="22.05" customHeight="1" x14ac:dyDescent="0.2">
      <c r="A414" s="105"/>
      <c r="B414" s="20" t="s">
        <v>220</v>
      </c>
      <c r="F414" s="20" t="s">
        <v>79</v>
      </c>
      <c r="H414" s="21"/>
      <c r="I414" s="104"/>
      <c r="J414" s="104"/>
    </row>
    <row r="415" spans="1:10" ht="22.05" customHeight="1" x14ac:dyDescent="0.2">
      <c r="A415" s="105"/>
      <c r="B415" s="20" t="s">
        <v>220</v>
      </c>
      <c r="F415" s="20" t="s">
        <v>79</v>
      </c>
      <c r="H415" s="21"/>
      <c r="I415" s="104"/>
      <c r="J415" s="104"/>
    </row>
    <row r="416" spans="1:10" ht="22.05" customHeight="1" x14ac:dyDescent="0.2">
      <c r="A416" s="105"/>
      <c r="B416" s="20" t="s">
        <v>220</v>
      </c>
      <c r="F416" s="20" t="s">
        <v>79</v>
      </c>
      <c r="H416" s="21"/>
      <c r="I416" s="104"/>
      <c r="J416" s="104"/>
    </row>
    <row r="417" spans="1:10" ht="22.05" customHeight="1" x14ac:dyDescent="0.2">
      <c r="A417" s="105"/>
      <c r="B417" s="20" t="s">
        <v>220</v>
      </c>
      <c r="F417" s="20" t="s">
        <v>79</v>
      </c>
      <c r="H417" s="21"/>
      <c r="I417" s="104"/>
      <c r="J417" s="104"/>
    </row>
    <row r="418" spans="1:10" ht="22.05" customHeight="1" x14ac:dyDescent="0.2">
      <c r="A418" s="105"/>
      <c r="B418" s="20" t="s">
        <v>220</v>
      </c>
      <c r="F418" s="20" t="s">
        <v>79</v>
      </c>
      <c r="H418" s="21"/>
      <c r="I418" s="104"/>
      <c r="J418" s="104"/>
    </row>
    <row r="419" spans="1:10" ht="22.05" customHeight="1" x14ac:dyDescent="0.2">
      <c r="A419" s="105"/>
      <c r="B419" s="20" t="s">
        <v>220</v>
      </c>
      <c r="F419" s="20" t="s">
        <v>79</v>
      </c>
      <c r="H419" s="21"/>
      <c r="I419" s="104"/>
      <c r="J419" s="104"/>
    </row>
    <row r="420" spans="1:10" ht="22.05" customHeight="1" x14ac:dyDescent="0.2">
      <c r="A420" s="105"/>
      <c r="B420" s="20" t="s">
        <v>220</v>
      </c>
      <c r="F420" s="20" t="s">
        <v>79</v>
      </c>
      <c r="H420" s="21"/>
      <c r="I420" s="104"/>
      <c r="J420" s="104"/>
    </row>
    <row r="421" spans="1:10" ht="22.05" customHeight="1" x14ac:dyDescent="0.2">
      <c r="A421" s="105"/>
      <c r="B421" s="20" t="s">
        <v>220</v>
      </c>
      <c r="F421" s="20" t="s">
        <v>79</v>
      </c>
      <c r="H421" s="21"/>
      <c r="I421" s="104"/>
      <c r="J421" s="104"/>
    </row>
    <row r="422" spans="1:10" ht="22.05" customHeight="1" x14ac:dyDescent="0.2">
      <c r="A422" s="105"/>
      <c r="B422" s="20" t="s">
        <v>220</v>
      </c>
      <c r="F422" s="20" t="s">
        <v>79</v>
      </c>
      <c r="H422" s="21"/>
      <c r="I422" s="104"/>
      <c r="J422" s="104"/>
    </row>
    <row r="423" spans="1:10" ht="22.05" customHeight="1" x14ac:dyDescent="0.2">
      <c r="A423" s="105"/>
      <c r="B423" s="20" t="s">
        <v>220</v>
      </c>
      <c r="F423" s="20" t="s">
        <v>79</v>
      </c>
      <c r="H423" s="21"/>
      <c r="I423" s="104"/>
      <c r="J423" s="104"/>
    </row>
    <row r="424" spans="1:10" ht="22.05" customHeight="1" x14ac:dyDescent="0.2">
      <c r="A424" s="105"/>
      <c r="B424" s="20" t="s">
        <v>220</v>
      </c>
      <c r="F424" s="20" t="s">
        <v>79</v>
      </c>
      <c r="H424" s="21"/>
      <c r="I424" s="104"/>
      <c r="J424" s="104"/>
    </row>
    <row r="425" spans="1:10" ht="22.05" customHeight="1" x14ac:dyDescent="0.2">
      <c r="A425" s="105"/>
      <c r="B425" s="20" t="s">
        <v>220</v>
      </c>
      <c r="F425" s="20" t="s">
        <v>79</v>
      </c>
      <c r="H425" s="21"/>
      <c r="I425" s="104"/>
      <c r="J425" s="104"/>
    </row>
    <row r="426" spans="1:10" ht="22.05" customHeight="1" x14ac:dyDescent="0.2">
      <c r="A426" s="105"/>
      <c r="B426" s="20" t="s">
        <v>220</v>
      </c>
      <c r="F426" s="20" t="s">
        <v>79</v>
      </c>
      <c r="H426" s="21"/>
      <c r="I426" s="104"/>
      <c r="J426" s="104"/>
    </row>
    <row r="427" spans="1:10" ht="22.05" customHeight="1" x14ac:dyDescent="0.2">
      <c r="A427" s="105"/>
      <c r="B427" s="20" t="s">
        <v>220</v>
      </c>
      <c r="F427" s="20" t="s">
        <v>79</v>
      </c>
      <c r="H427" s="21"/>
      <c r="I427" s="104"/>
      <c r="J427" s="104"/>
    </row>
    <row r="428" spans="1:10" ht="22.05" customHeight="1" x14ac:dyDescent="0.2">
      <c r="A428" s="105"/>
      <c r="B428" s="20" t="s">
        <v>220</v>
      </c>
      <c r="F428" s="20" t="s">
        <v>79</v>
      </c>
      <c r="H428" s="21"/>
      <c r="I428" s="104"/>
      <c r="J428" s="104"/>
    </row>
    <row r="429" spans="1:10" ht="22.05" customHeight="1" x14ac:dyDescent="0.2">
      <c r="A429" s="105"/>
      <c r="B429" s="20" t="s">
        <v>220</v>
      </c>
      <c r="F429" s="20" t="s">
        <v>79</v>
      </c>
      <c r="H429" s="21"/>
      <c r="I429" s="104"/>
      <c r="J429" s="104"/>
    </row>
    <row r="430" spans="1:10" ht="22.05" customHeight="1" x14ac:dyDescent="0.2">
      <c r="A430" s="105"/>
      <c r="B430" s="20" t="s">
        <v>220</v>
      </c>
      <c r="F430" s="20" t="s">
        <v>79</v>
      </c>
      <c r="H430" s="21"/>
      <c r="I430" s="104"/>
      <c r="J430" s="104"/>
    </row>
    <row r="431" spans="1:10" ht="22.05" customHeight="1" x14ac:dyDescent="0.2">
      <c r="A431" s="105"/>
      <c r="B431" s="20" t="s">
        <v>220</v>
      </c>
      <c r="F431" s="20" t="s">
        <v>79</v>
      </c>
      <c r="H431" s="21"/>
      <c r="I431" s="104"/>
      <c r="J431" s="104"/>
    </row>
    <row r="432" spans="1:10" ht="22.05" customHeight="1" x14ac:dyDescent="0.2">
      <c r="A432" s="105"/>
      <c r="B432" s="20" t="s">
        <v>220</v>
      </c>
      <c r="F432" s="20" t="s">
        <v>79</v>
      </c>
      <c r="H432" s="21"/>
      <c r="I432" s="104"/>
      <c r="J432" s="104"/>
    </row>
    <row r="433" spans="1:10" ht="22.05" customHeight="1" x14ac:dyDescent="0.2">
      <c r="A433" s="105"/>
      <c r="B433" s="20" t="s">
        <v>220</v>
      </c>
      <c r="F433" s="20" t="s">
        <v>79</v>
      </c>
      <c r="H433" s="21"/>
      <c r="I433" s="104"/>
      <c r="J433" s="104"/>
    </row>
    <row r="434" spans="1:10" ht="22.05" customHeight="1" x14ac:dyDescent="0.2">
      <c r="A434" s="105"/>
      <c r="B434" s="20" t="s">
        <v>220</v>
      </c>
      <c r="F434" s="20" t="s">
        <v>79</v>
      </c>
      <c r="H434" s="21"/>
      <c r="I434" s="104"/>
      <c r="J434" s="104"/>
    </row>
    <row r="435" spans="1:10" ht="22.05" customHeight="1" x14ac:dyDescent="0.2">
      <c r="A435" s="105"/>
      <c r="B435" s="20" t="s">
        <v>220</v>
      </c>
      <c r="F435" s="20" t="s">
        <v>79</v>
      </c>
      <c r="H435" s="21"/>
      <c r="I435" s="104"/>
      <c r="J435" s="104"/>
    </row>
    <row r="436" spans="1:10" ht="22.05" customHeight="1" x14ac:dyDescent="0.2">
      <c r="A436" s="105"/>
      <c r="B436" s="20" t="s">
        <v>220</v>
      </c>
      <c r="F436" s="20" t="s">
        <v>79</v>
      </c>
      <c r="H436" s="21"/>
      <c r="I436" s="104"/>
      <c r="J436" s="104"/>
    </row>
    <row r="437" spans="1:10" ht="22.05" customHeight="1" x14ac:dyDescent="0.2">
      <c r="A437" s="105"/>
      <c r="B437" s="20" t="s">
        <v>220</v>
      </c>
      <c r="F437" s="20" t="s">
        <v>79</v>
      </c>
      <c r="H437" s="21"/>
      <c r="I437" s="104"/>
      <c r="J437" s="104"/>
    </row>
    <row r="438" spans="1:10" ht="22.05" customHeight="1" x14ac:dyDescent="0.2">
      <c r="A438" s="105"/>
      <c r="B438" s="20" t="s">
        <v>220</v>
      </c>
      <c r="F438" s="20" t="s">
        <v>79</v>
      </c>
      <c r="H438" s="21"/>
      <c r="I438" s="104"/>
      <c r="J438" s="104"/>
    </row>
    <row r="439" spans="1:10" ht="22.05" customHeight="1" x14ac:dyDescent="0.2">
      <c r="A439" s="105"/>
      <c r="B439" s="20" t="s">
        <v>220</v>
      </c>
      <c r="F439" s="20" t="s">
        <v>79</v>
      </c>
      <c r="H439" s="21"/>
      <c r="I439" s="104"/>
      <c r="J439" s="104"/>
    </row>
    <row r="440" spans="1:10" ht="22.05" customHeight="1" x14ac:dyDescent="0.2">
      <c r="A440" s="105"/>
      <c r="B440" s="20" t="s">
        <v>220</v>
      </c>
      <c r="F440" s="20" t="s">
        <v>79</v>
      </c>
      <c r="H440" s="21"/>
      <c r="I440" s="104"/>
      <c r="J440" s="104"/>
    </row>
    <row r="441" spans="1:10" ht="22.05" customHeight="1" x14ac:dyDescent="0.2">
      <c r="A441" s="105"/>
      <c r="B441" s="20" t="s">
        <v>220</v>
      </c>
      <c r="F441" s="20" t="s">
        <v>79</v>
      </c>
      <c r="H441" s="21"/>
      <c r="I441" s="104"/>
      <c r="J441" s="104"/>
    </row>
    <row r="442" spans="1:10" ht="22.05" customHeight="1" x14ac:dyDescent="0.2">
      <c r="A442" s="105"/>
      <c r="B442" s="20" t="s">
        <v>220</v>
      </c>
      <c r="F442" s="20" t="s">
        <v>79</v>
      </c>
      <c r="H442" s="21"/>
      <c r="I442" s="104"/>
      <c r="J442" s="104"/>
    </row>
    <row r="443" spans="1:10" ht="22.05" customHeight="1" x14ac:dyDescent="0.2">
      <c r="A443" s="105"/>
      <c r="B443" s="20" t="s">
        <v>220</v>
      </c>
      <c r="F443" s="20" t="s">
        <v>79</v>
      </c>
      <c r="H443" s="21"/>
      <c r="I443" s="104"/>
      <c r="J443" s="104"/>
    </row>
    <row r="444" spans="1:10" ht="22.05" customHeight="1" x14ac:dyDescent="0.2">
      <c r="A444" s="105"/>
      <c r="B444" s="20" t="s">
        <v>220</v>
      </c>
      <c r="F444" s="20" t="s">
        <v>79</v>
      </c>
      <c r="H444" s="21"/>
      <c r="I444" s="104"/>
      <c r="J444" s="104"/>
    </row>
    <row r="445" spans="1:10" ht="22.05" customHeight="1" x14ac:dyDescent="0.2">
      <c r="A445" s="105"/>
      <c r="B445" s="20" t="s">
        <v>220</v>
      </c>
      <c r="F445" s="20" t="s">
        <v>79</v>
      </c>
      <c r="H445" s="21"/>
      <c r="I445" s="104"/>
      <c r="J445" s="104"/>
    </row>
    <row r="446" spans="1:10" ht="22.05" customHeight="1" x14ac:dyDescent="0.2">
      <c r="A446" s="105"/>
      <c r="B446" s="20" t="s">
        <v>220</v>
      </c>
      <c r="F446" s="20" t="s">
        <v>79</v>
      </c>
      <c r="H446" s="21"/>
      <c r="I446" s="104"/>
      <c r="J446" s="104"/>
    </row>
    <row r="447" spans="1:10" ht="22.05" customHeight="1" x14ac:dyDescent="0.2">
      <c r="A447" s="105"/>
      <c r="B447" s="20" t="s">
        <v>220</v>
      </c>
      <c r="F447" s="20" t="s">
        <v>79</v>
      </c>
      <c r="H447" s="21"/>
      <c r="I447" s="104"/>
      <c r="J447" s="104"/>
    </row>
    <row r="448" spans="1:10" ht="22.05" customHeight="1" x14ac:dyDescent="0.2">
      <c r="A448" s="105"/>
      <c r="B448" s="20" t="s">
        <v>220</v>
      </c>
      <c r="F448" s="20" t="s">
        <v>79</v>
      </c>
      <c r="H448" s="21"/>
      <c r="I448" s="104"/>
      <c r="J448" s="104"/>
    </row>
    <row r="449" spans="1:10" ht="22.05" customHeight="1" x14ac:dyDescent="0.2">
      <c r="A449" s="105"/>
      <c r="B449" s="20" t="s">
        <v>220</v>
      </c>
      <c r="F449" s="20" t="s">
        <v>79</v>
      </c>
      <c r="H449" s="21"/>
      <c r="I449" s="104"/>
      <c r="J449" s="104"/>
    </row>
    <row r="450" spans="1:10" ht="22.05" customHeight="1" x14ac:dyDescent="0.2">
      <c r="A450" s="105"/>
      <c r="B450" s="20" t="s">
        <v>220</v>
      </c>
      <c r="F450" s="20" t="s">
        <v>79</v>
      </c>
      <c r="H450" s="21"/>
      <c r="I450" s="104"/>
      <c r="J450" s="104"/>
    </row>
    <row r="451" spans="1:10" ht="22.05" customHeight="1" x14ac:dyDescent="0.2">
      <c r="A451" s="105"/>
      <c r="B451" s="20" t="s">
        <v>220</v>
      </c>
      <c r="F451" s="20" t="s">
        <v>79</v>
      </c>
      <c r="H451" s="21"/>
      <c r="I451" s="104"/>
      <c r="J451" s="104"/>
    </row>
    <row r="452" spans="1:10" ht="22.05" customHeight="1" x14ac:dyDescent="0.2">
      <c r="A452" s="105"/>
      <c r="B452" s="20" t="s">
        <v>220</v>
      </c>
      <c r="F452" s="20" t="s">
        <v>79</v>
      </c>
      <c r="H452" s="21"/>
      <c r="I452" s="104"/>
      <c r="J452" s="104"/>
    </row>
    <row r="453" spans="1:10" ht="22.05" customHeight="1" x14ac:dyDescent="0.2">
      <c r="A453" s="105"/>
      <c r="B453" s="20" t="s">
        <v>220</v>
      </c>
      <c r="F453" s="20" t="s">
        <v>79</v>
      </c>
      <c r="H453" s="21"/>
      <c r="I453" s="104"/>
      <c r="J453" s="104"/>
    </row>
    <row r="454" spans="1:10" ht="22.05" customHeight="1" x14ac:dyDescent="0.2">
      <c r="A454" s="105"/>
      <c r="B454" s="20" t="s">
        <v>220</v>
      </c>
      <c r="F454" s="20" t="s">
        <v>79</v>
      </c>
      <c r="H454" s="21"/>
      <c r="I454" s="104"/>
      <c r="J454" s="104"/>
    </row>
    <row r="455" spans="1:10" ht="22.05" customHeight="1" x14ac:dyDescent="0.2">
      <c r="A455" s="105"/>
      <c r="B455" s="20" t="s">
        <v>220</v>
      </c>
      <c r="F455" s="20" t="s">
        <v>79</v>
      </c>
      <c r="H455" s="21"/>
      <c r="I455" s="104"/>
      <c r="J455" s="104"/>
    </row>
    <row r="456" spans="1:10" ht="22.05" customHeight="1" x14ac:dyDescent="0.2">
      <c r="A456" s="105"/>
      <c r="B456" s="20" t="s">
        <v>220</v>
      </c>
      <c r="F456" s="20" t="s">
        <v>79</v>
      </c>
      <c r="H456" s="21"/>
      <c r="I456" s="104"/>
      <c r="J456" s="104"/>
    </row>
    <row r="457" spans="1:10" ht="22.05" customHeight="1" x14ac:dyDescent="0.2">
      <c r="A457" s="105"/>
      <c r="B457" s="20" t="s">
        <v>220</v>
      </c>
      <c r="F457" s="20" t="s">
        <v>79</v>
      </c>
      <c r="H457" s="21"/>
      <c r="I457" s="104"/>
      <c r="J457" s="104"/>
    </row>
    <row r="458" spans="1:10" ht="22.05" customHeight="1" x14ac:dyDescent="0.2">
      <c r="A458" s="105"/>
      <c r="B458" s="20" t="s">
        <v>220</v>
      </c>
      <c r="F458" s="20" t="s">
        <v>79</v>
      </c>
      <c r="H458" s="21"/>
      <c r="I458" s="104"/>
      <c r="J458" s="104"/>
    </row>
    <row r="459" spans="1:10" ht="22.05" customHeight="1" x14ac:dyDescent="0.2">
      <c r="A459" s="105"/>
      <c r="B459" s="20" t="s">
        <v>220</v>
      </c>
      <c r="F459" s="20" t="s">
        <v>79</v>
      </c>
      <c r="H459" s="21"/>
      <c r="I459" s="104"/>
      <c r="J459" s="104"/>
    </row>
    <row r="460" spans="1:10" ht="22.05" customHeight="1" x14ac:dyDescent="0.2">
      <c r="A460" s="105"/>
      <c r="B460" s="20" t="s">
        <v>220</v>
      </c>
      <c r="F460" s="20" t="s">
        <v>79</v>
      </c>
      <c r="H460" s="21"/>
      <c r="I460" s="104"/>
      <c r="J460" s="104"/>
    </row>
    <row r="461" spans="1:10" ht="22.05" customHeight="1" x14ac:dyDescent="0.2">
      <c r="A461" s="105"/>
      <c r="B461" s="20" t="s">
        <v>220</v>
      </c>
      <c r="F461" s="20" t="s">
        <v>79</v>
      </c>
      <c r="H461" s="21"/>
      <c r="I461" s="104"/>
      <c r="J461" s="104"/>
    </row>
    <row r="462" spans="1:10" ht="22.05" customHeight="1" x14ac:dyDescent="0.2">
      <c r="A462" s="105"/>
      <c r="B462" s="20" t="s">
        <v>220</v>
      </c>
      <c r="F462" s="20" t="s">
        <v>79</v>
      </c>
      <c r="H462" s="21"/>
      <c r="I462" s="104"/>
      <c r="J462" s="104"/>
    </row>
    <row r="463" spans="1:10" ht="22.05" customHeight="1" x14ac:dyDescent="0.2">
      <c r="A463" s="105"/>
      <c r="B463" s="20" t="s">
        <v>220</v>
      </c>
      <c r="F463" s="20" t="s">
        <v>79</v>
      </c>
      <c r="H463" s="21"/>
      <c r="I463" s="104"/>
      <c r="J463" s="104"/>
    </row>
    <row r="464" spans="1:10" ht="22.05" customHeight="1" x14ac:dyDescent="0.2">
      <c r="A464" s="105"/>
      <c r="B464" s="20" t="s">
        <v>220</v>
      </c>
      <c r="F464" s="20" t="s">
        <v>79</v>
      </c>
      <c r="H464" s="21"/>
      <c r="I464" s="104"/>
      <c r="J464" s="104"/>
    </row>
    <row r="465" spans="1:10" ht="22.05" customHeight="1" x14ac:dyDescent="0.2">
      <c r="A465" s="105"/>
      <c r="B465" s="20" t="s">
        <v>220</v>
      </c>
      <c r="F465" s="20" t="s">
        <v>79</v>
      </c>
      <c r="H465" s="21"/>
      <c r="I465" s="104"/>
      <c r="J465" s="104"/>
    </row>
    <row r="466" spans="1:10" ht="22.05" customHeight="1" x14ac:dyDescent="0.2">
      <c r="A466" s="105"/>
      <c r="B466" s="20" t="s">
        <v>220</v>
      </c>
      <c r="F466" s="20" t="s">
        <v>79</v>
      </c>
      <c r="H466" s="21"/>
      <c r="I466" s="104"/>
      <c r="J466" s="104"/>
    </row>
    <row r="467" spans="1:10" ht="22.05" customHeight="1" x14ac:dyDescent="0.2">
      <c r="A467" s="105"/>
      <c r="B467" s="20" t="s">
        <v>220</v>
      </c>
      <c r="F467" s="20" t="s">
        <v>79</v>
      </c>
      <c r="H467" s="21"/>
      <c r="I467" s="104"/>
      <c r="J467" s="104"/>
    </row>
    <row r="468" spans="1:10" ht="22.05" customHeight="1" x14ac:dyDescent="0.2">
      <c r="A468" s="105"/>
      <c r="B468" s="20" t="s">
        <v>220</v>
      </c>
      <c r="F468" s="20" t="s">
        <v>79</v>
      </c>
      <c r="H468" s="21"/>
      <c r="I468" s="104"/>
      <c r="J468" s="104"/>
    </row>
    <row r="469" spans="1:10" ht="22.05" customHeight="1" x14ac:dyDescent="0.2">
      <c r="A469" s="105"/>
      <c r="B469" s="20" t="s">
        <v>220</v>
      </c>
      <c r="F469" s="20" t="s">
        <v>79</v>
      </c>
      <c r="H469" s="21"/>
      <c r="I469" s="104"/>
      <c r="J469" s="104"/>
    </row>
    <row r="470" spans="1:10" ht="22.05" customHeight="1" x14ac:dyDescent="0.2">
      <c r="A470" s="105"/>
      <c r="B470" s="20" t="s">
        <v>220</v>
      </c>
      <c r="F470" s="20" t="s">
        <v>79</v>
      </c>
      <c r="H470" s="21"/>
      <c r="I470" s="104"/>
      <c r="J470" s="104"/>
    </row>
    <row r="471" spans="1:10" ht="22.05" customHeight="1" x14ac:dyDescent="0.2">
      <c r="A471" s="105"/>
      <c r="B471" s="20" t="s">
        <v>220</v>
      </c>
      <c r="F471" s="20" t="s">
        <v>79</v>
      </c>
      <c r="H471" s="21"/>
      <c r="I471" s="104"/>
      <c r="J471" s="104"/>
    </row>
    <row r="472" spans="1:10" ht="22.05" customHeight="1" x14ac:dyDescent="0.2">
      <c r="A472" s="105"/>
      <c r="B472" s="20" t="s">
        <v>220</v>
      </c>
      <c r="F472" s="20" t="s">
        <v>79</v>
      </c>
      <c r="H472" s="21"/>
      <c r="I472" s="104"/>
      <c r="J472" s="104"/>
    </row>
    <row r="473" spans="1:10" ht="22.05" customHeight="1" x14ac:dyDescent="0.2">
      <c r="A473" s="105"/>
      <c r="B473" s="20" t="s">
        <v>220</v>
      </c>
      <c r="F473" s="20" t="s">
        <v>79</v>
      </c>
      <c r="H473" s="21"/>
      <c r="I473" s="104"/>
      <c r="J473" s="104"/>
    </row>
    <row r="474" spans="1:10" ht="22.05" customHeight="1" x14ac:dyDescent="0.2">
      <c r="A474" s="105"/>
      <c r="B474" s="20" t="s">
        <v>220</v>
      </c>
      <c r="F474" s="20" t="s">
        <v>79</v>
      </c>
      <c r="H474" s="21"/>
      <c r="I474" s="104"/>
      <c r="J474" s="104"/>
    </row>
    <row r="475" spans="1:10" ht="22.05" customHeight="1" x14ac:dyDescent="0.2">
      <c r="A475" s="105"/>
      <c r="B475" s="20" t="s">
        <v>220</v>
      </c>
      <c r="F475" s="20" t="s">
        <v>79</v>
      </c>
      <c r="H475" s="21"/>
      <c r="I475" s="104"/>
      <c r="J475" s="104"/>
    </row>
    <row r="476" spans="1:10" ht="22.05" customHeight="1" x14ac:dyDescent="0.2">
      <c r="A476" s="105"/>
      <c r="B476" s="20" t="s">
        <v>220</v>
      </c>
      <c r="F476" s="20" t="s">
        <v>79</v>
      </c>
      <c r="H476" s="21"/>
      <c r="I476" s="104"/>
      <c r="J476" s="104"/>
    </row>
    <row r="477" spans="1:10" ht="22.05" customHeight="1" x14ac:dyDescent="0.2">
      <c r="A477" s="105"/>
      <c r="B477" s="20" t="s">
        <v>220</v>
      </c>
      <c r="F477" s="20" t="s">
        <v>79</v>
      </c>
      <c r="H477" s="21"/>
      <c r="I477" s="104"/>
      <c r="J477" s="104"/>
    </row>
    <row r="478" spans="1:10" ht="22.05" customHeight="1" x14ac:dyDescent="0.2">
      <c r="A478" s="105"/>
      <c r="B478" s="20" t="s">
        <v>220</v>
      </c>
      <c r="F478" s="20" t="s">
        <v>79</v>
      </c>
      <c r="H478" s="21"/>
      <c r="I478" s="104"/>
      <c r="J478" s="104"/>
    </row>
    <row r="479" spans="1:10" ht="22.05" customHeight="1" x14ac:dyDescent="0.2">
      <c r="A479" s="105"/>
      <c r="B479" s="20" t="s">
        <v>220</v>
      </c>
      <c r="F479" s="20" t="s">
        <v>79</v>
      </c>
      <c r="H479" s="21"/>
      <c r="I479" s="104"/>
      <c r="J479" s="104"/>
    </row>
    <row r="480" spans="1:10" ht="22.05" customHeight="1" x14ac:dyDescent="0.2">
      <c r="A480" s="105"/>
      <c r="B480" s="20" t="s">
        <v>220</v>
      </c>
      <c r="F480" s="20" t="s">
        <v>79</v>
      </c>
      <c r="H480" s="21"/>
      <c r="I480" s="104"/>
      <c r="J480" s="104"/>
    </row>
    <row r="481" spans="1:10" ht="22.05" customHeight="1" x14ac:dyDescent="0.2">
      <c r="A481" s="105"/>
      <c r="B481" s="20" t="s">
        <v>220</v>
      </c>
      <c r="F481" s="20" t="s">
        <v>79</v>
      </c>
      <c r="H481" s="21"/>
      <c r="I481" s="104"/>
      <c r="J481" s="104"/>
    </row>
    <row r="482" spans="1:10" ht="22.05" customHeight="1" x14ac:dyDescent="0.2">
      <c r="A482" s="105"/>
      <c r="B482" s="20" t="s">
        <v>220</v>
      </c>
      <c r="F482" s="20" t="s">
        <v>79</v>
      </c>
      <c r="H482" s="21"/>
      <c r="I482" s="104"/>
      <c r="J482" s="104"/>
    </row>
    <row r="483" spans="1:10" ht="22.05" customHeight="1" x14ac:dyDescent="0.2">
      <c r="A483" s="105"/>
      <c r="B483" s="20" t="s">
        <v>220</v>
      </c>
      <c r="F483" s="20" t="s">
        <v>79</v>
      </c>
      <c r="H483" s="21"/>
      <c r="I483" s="104"/>
      <c r="J483" s="104"/>
    </row>
    <row r="484" spans="1:10" ht="22.05" customHeight="1" x14ac:dyDescent="0.2">
      <c r="A484" s="105"/>
      <c r="B484" s="20" t="s">
        <v>220</v>
      </c>
      <c r="F484" s="20" t="s">
        <v>79</v>
      </c>
      <c r="H484" s="21"/>
      <c r="I484" s="104"/>
      <c r="J484" s="104"/>
    </row>
    <row r="485" spans="1:10" ht="22.05" customHeight="1" x14ac:dyDescent="0.2">
      <c r="A485" s="105"/>
      <c r="B485" s="20" t="s">
        <v>220</v>
      </c>
      <c r="F485" s="20" t="s">
        <v>79</v>
      </c>
      <c r="H485" s="21"/>
      <c r="I485" s="104"/>
      <c r="J485" s="104"/>
    </row>
    <row r="486" spans="1:10" ht="22.05" customHeight="1" x14ac:dyDescent="0.2">
      <c r="A486" s="105"/>
      <c r="B486" s="20" t="s">
        <v>220</v>
      </c>
      <c r="F486" s="20" t="s">
        <v>79</v>
      </c>
      <c r="H486" s="21"/>
      <c r="I486" s="104"/>
      <c r="J486" s="104"/>
    </row>
    <row r="487" spans="1:10" ht="22.05" customHeight="1" x14ac:dyDescent="0.2">
      <c r="A487" s="105"/>
      <c r="B487" s="20" t="s">
        <v>220</v>
      </c>
      <c r="F487" s="20" t="s">
        <v>79</v>
      </c>
      <c r="H487" s="21"/>
      <c r="I487" s="104"/>
      <c r="J487" s="104"/>
    </row>
    <row r="488" spans="1:10" ht="22.05" customHeight="1" x14ac:dyDescent="0.2">
      <c r="A488" s="105"/>
      <c r="B488" s="20" t="s">
        <v>220</v>
      </c>
      <c r="F488" s="20" t="s">
        <v>79</v>
      </c>
      <c r="H488" s="21"/>
      <c r="I488" s="104"/>
      <c r="J488" s="104"/>
    </row>
    <row r="489" spans="1:10" ht="22.05" customHeight="1" x14ac:dyDescent="0.2">
      <c r="A489" s="105"/>
      <c r="B489" s="20" t="s">
        <v>220</v>
      </c>
      <c r="F489" s="20" t="s">
        <v>79</v>
      </c>
      <c r="H489" s="21"/>
      <c r="I489" s="104"/>
      <c r="J489" s="104"/>
    </row>
    <row r="490" spans="1:10" ht="22.05" customHeight="1" x14ac:dyDescent="0.2">
      <c r="A490" s="105"/>
      <c r="B490" s="20" t="s">
        <v>220</v>
      </c>
      <c r="F490" s="20" t="s">
        <v>79</v>
      </c>
      <c r="H490" s="21"/>
      <c r="I490" s="104"/>
      <c r="J490" s="104"/>
    </row>
    <row r="491" spans="1:10" ht="22.05" customHeight="1" x14ac:dyDescent="0.2">
      <c r="A491" s="105"/>
      <c r="B491" s="20" t="s">
        <v>220</v>
      </c>
      <c r="F491" s="20" t="s">
        <v>79</v>
      </c>
      <c r="H491" s="21"/>
      <c r="I491" s="104"/>
      <c r="J491" s="104"/>
    </row>
    <row r="492" spans="1:10" ht="22.05" customHeight="1" x14ac:dyDescent="0.2">
      <c r="A492" s="105"/>
      <c r="B492" s="20" t="s">
        <v>220</v>
      </c>
      <c r="F492" s="20" t="s">
        <v>79</v>
      </c>
      <c r="H492" s="21"/>
      <c r="I492" s="104"/>
      <c r="J492" s="104"/>
    </row>
    <row r="493" spans="1:10" ht="22.05" customHeight="1" x14ac:dyDescent="0.2">
      <c r="A493" s="105"/>
      <c r="B493" s="20" t="s">
        <v>220</v>
      </c>
      <c r="F493" s="20" t="s">
        <v>79</v>
      </c>
      <c r="H493" s="21"/>
      <c r="I493" s="104"/>
      <c r="J493" s="104"/>
    </row>
    <row r="494" spans="1:10" ht="22.05" customHeight="1" x14ac:dyDescent="0.2">
      <c r="A494" s="105"/>
      <c r="B494" s="20" t="s">
        <v>220</v>
      </c>
      <c r="F494" s="20" t="s">
        <v>79</v>
      </c>
      <c r="H494" s="21"/>
      <c r="I494" s="104"/>
      <c r="J494" s="104"/>
    </row>
    <row r="495" spans="1:10" ht="22.05" customHeight="1" x14ac:dyDescent="0.2">
      <c r="A495" s="105"/>
      <c r="B495" s="20" t="s">
        <v>220</v>
      </c>
      <c r="F495" s="20" t="s">
        <v>79</v>
      </c>
      <c r="H495" s="21"/>
      <c r="I495" s="104"/>
      <c r="J495" s="104"/>
    </row>
    <row r="496" spans="1:10" ht="22.05" customHeight="1" x14ac:dyDescent="0.2">
      <c r="A496" s="105"/>
      <c r="B496" s="20" t="s">
        <v>220</v>
      </c>
      <c r="F496" s="20" t="s">
        <v>79</v>
      </c>
      <c r="H496" s="21"/>
      <c r="I496" s="104"/>
      <c r="J496" s="104"/>
    </row>
    <row r="497" spans="1:10" ht="22.05" customHeight="1" x14ac:dyDescent="0.2">
      <c r="A497" s="105"/>
      <c r="B497" s="20" t="s">
        <v>220</v>
      </c>
      <c r="F497" s="20" t="s">
        <v>79</v>
      </c>
      <c r="H497" s="21"/>
      <c r="I497" s="104"/>
      <c r="J497" s="104"/>
    </row>
    <row r="498" spans="1:10" ht="22.05" customHeight="1" x14ac:dyDescent="0.2">
      <c r="A498" s="105"/>
      <c r="B498" s="20" t="s">
        <v>220</v>
      </c>
      <c r="F498" s="20" t="s">
        <v>79</v>
      </c>
      <c r="H498" s="21"/>
      <c r="I498" s="104"/>
      <c r="J498" s="104"/>
    </row>
    <row r="499" spans="1:10" ht="22.05" customHeight="1" x14ac:dyDescent="0.2">
      <c r="A499" s="105"/>
      <c r="B499" s="20" t="s">
        <v>220</v>
      </c>
      <c r="F499" s="20" t="s">
        <v>79</v>
      </c>
      <c r="H499" s="21"/>
      <c r="I499" s="104"/>
      <c r="J499" s="104"/>
    </row>
    <row r="500" spans="1:10" ht="22.05" customHeight="1" x14ac:dyDescent="0.2">
      <c r="A500" s="105"/>
      <c r="B500" s="20" t="s">
        <v>220</v>
      </c>
      <c r="F500" s="20" t="s">
        <v>79</v>
      </c>
      <c r="H500" s="21"/>
      <c r="I500" s="104"/>
      <c r="J500" s="104"/>
    </row>
    <row r="501" spans="1:10" ht="22.05" customHeight="1" x14ac:dyDescent="0.2">
      <c r="A501" s="105"/>
      <c r="B501" s="20" t="s">
        <v>220</v>
      </c>
      <c r="F501" s="20" t="s">
        <v>79</v>
      </c>
      <c r="H501" s="21"/>
      <c r="I501" s="104"/>
      <c r="J501" s="104"/>
    </row>
    <row r="502" spans="1:10" ht="22.05" customHeight="1" x14ac:dyDescent="0.2">
      <c r="A502" s="105"/>
      <c r="B502" s="20" t="s">
        <v>220</v>
      </c>
      <c r="F502" s="20" t="s">
        <v>79</v>
      </c>
      <c r="H502" s="21"/>
      <c r="I502" s="104"/>
      <c r="J502" s="104"/>
    </row>
    <row r="503" spans="1:10" ht="22.05" customHeight="1" x14ac:dyDescent="0.2">
      <c r="A503" s="105"/>
      <c r="B503" s="20" t="s">
        <v>220</v>
      </c>
      <c r="F503" s="20" t="s">
        <v>79</v>
      </c>
      <c r="H503" s="21"/>
      <c r="I503" s="104"/>
      <c r="J503" s="104"/>
    </row>
    <row r="504" spans="1:10" ht="22.05" customHeight="1" x14ac:dyDescent="0.2">
      <c r="A504" s="105"/>
      <c r="B504" s="20" t="s">
        <v>220</v>
      </c>
      <c r="F504" s="20" t="s">
        <v>79</v>
      </c>
      <c r="H504" s="21"/>
      <c r="I504" s="104"/>
      <c r="J504" s="104"/>
    </row>
    <row r="505" spans="1:10" ht="22.05" customHeight="1" x14ac:dyDescent="0.2">
      <c r="A505" s="105"/>
      <c r="B505" s="20" t="s">
        <v>220</v>
      </c>
      <c r="F505" s="20" t="s">
        <v>79</v>
      </c>
      <c r="H505" s="21"/>
      <c r="I505" s="104"/>
      <c r="J505" s="104"/>
    </row>
    <row r="506" spans="1:10" ht="22.05" customHeight="1" x14ac:dyDescent="0.2">
      <c r="A506" s="105"/>
      <c r="B506" s="20" t="s">
        <v>220</v>
      </c>
      <c r="F506" s="20" t="s">
        <v>79</v>
      </c>
      <c r="H506" s="21"/>
      <c r="I506" s="104"/>
      <c r="J506" s="104"/>
    </row>
    <row r="507" spans="1:10" ht="22.05" customHeight="1" x14ac:dyDescent="0.2">
      <c r="A507" s="105"/>
      <c r="B507" s="20" t="s">
        <v>220</v>
      </c>
      <c r="F507" s="20" t="s">
        <v>79</v>
      </c>
      <c r="H507" s="21"/>
      <c r="I507" s="104"/>
      <c r="J507" s="104"/>
    </row>
    <row r="508" spans="1:10" ht="22.05" customHeight="1" x14ac:dyDescent="0.2">
      <c r="A508" s="105"/>
      <c r="B508" s="20" t="s">
        <v>220</v>
      </c>
      <c r="F508" s="20" t="s">
        <v>79</v>
      </c>
      <c r="H508" s="21"/>
      <c r="I508" s="104"/>
      <c r="J508" s="104"/>
    </row>
    <row r="509" spans="1:10" ht="22.05" customHeight="1" x14ac:dyDescent="0.2">
      <c r="A509" s="105"/>
      <c r="B509" s="20" t="s">
        <v>220</v>
      </c>
      <c r="F509" s="20" t="s">
        <v>79</v>
      </c>
      <c r="H509" s="21"/>
      <c r="I509" s="104"/>
      <c r="J509" s="104"/>
    </row>
    <row r="510" spans="1:10" ht="22.05" customHeight="1" x14ac:dyDescent="0.2">
      <c r="A510" s="105"/>
      <c r="B510" s="20" t="s">
        <v>220</v>
      </c>
      <c r="F510" s="20" t="s">
        <v>79</v>
      </c>
      <c r="H510" s="21"/>
      <c r="I510" s="104"/>
      <c r="J510" s="104"/>
    </row>
    <row r="511" spans="1:10" ht="22.05" customHeight="1" x14ac:dyDescent="0.2">
      <c r="A511" s="105"/>
      <c r="B511" s="20" t="s">
        <v>220</v>
      </c>
      <c r="F511" s="20" t="s">
        <v>79</v>
      </c>
      <c r="H511" s="21"/>
      <c r="I511" s="104"/>
      <c r="J511" s="104"/>
    </row>
    <row r="512" spans="1:10" ht="22.05" customHeight="1" x14ac:dyDescent="0.2">
      <c r="A512" s="105"/>
      <c r="B512" s="20" t="s">
        <v>220</v>
      </c>
      <c r="F512" s="20" t="s">
        <v>79</v>
      </c>
      <c r="H512" s="21"/>
      <c r="I512" s="104"/>
      <c r="J512" s="104"/>
    </row>
    <row r="513" spans="1:10" ht="22.05" customHeight="1" x14ac:dyDescent="0.2">
      <c r="A513" s="105"/>
      <c r="B513" s="20" t="s">
        <v>220</v>
      </c>
      <c r="F513" s="20" t="s">
        <v>79</v>
      </c>
      <c r="H513" s="21"/>
      <c r="I513" s="104"/>
      <c r="J513" s="104"/>
    </row>
    <row r="514" spans="1:10" ht="22.05" customHeight="1" x14ac:dyDescent="0.2">
      <c r="A514" s="105"/>
      <c r="B514" s="20" t="s">
        <v>220</v>
      </c>
      <c r="F514" s="20" t="s">
        <v>79</v>
      </c>
      <c r="H514" s="21"/>
      <c r="I514" s="104"/>
      <c r="J514" s="104"/>
    </row>
    <row r="515" spans="1:10" ht="22.05" customHeight="1" x14ac:dyDescent="0.2">
      <c r="A515" s="105"/>
      <c r="B515" s="20" t="s">
        <v>220</v>
      </c>
      <c r="F515" s="20" t="s">
        <v>79</v>
      </c>
      <c r="H515" s="21"/>
      <c r="I515" s="104"/>
      <c r="J515" s="104"/>
    </row>
    <row r="516" spans="1:10" ht="22.05" customHeight="1" x14ac:dyDescent="0.2">
      <c r="A516" s="105"/>
      <c r="B516" s="20" t="s">
        <v>220</v>
      </c>
      <c r="F516" s="20" t="s">
        <v>79</v>
      </c>
      <c r="H516" s="21"/>
      <c r="I516" s="104"/>
      <c r="J516" s="104"/>
    </row>
    <row r="517" spans="1:10" ht="22.05" customHeight="1" x14ac:dyDescent="0.2">
      <c r="A517" s="105"/>
      <c r="B517" s="20" t="s">
        <v>220</v>
      </c>
      <c r="F517" s="20" t="s">
        <v>79</v>
      </c>
      <c r="H517" s="21"/>
      <c r="I517" s="104"/>
      <c r="J517" s="104"/>
    </row>
    <row r="518" spans="1:10" ht="22.05" customHeight="1" x14ac:dyDescent="0.2">
      <c r="A518" s="105"/>
      <c r="B518" s="20" t="s">
        <v>220</v>
      </c>
      <c r="F518" s="20" t="s">
        <v>79</v>
      </c>
      <c r="H518" s="21"/>
      <c r="I518" s="104"/>
      <c r="J518" s="104"/>
    </row>
    <row r="519" spans="1:10" ht="22.05" customHeight="1" x14ac:dyDescent="0.2">
      <c r="A519" s="105"/>
      <c r="B519" s="20" t="s">
        <v>220</v>
      </c>
      <c r="F519" s="20" t="s">
        <v>79</v>
      </c>
      <c r="H519" s="21"/>
      <c r="I519" s="104"/>
      <c r="J519" s="104"/>
    </row>
    <row r="520" spans="1:10" ht="22.05" customHeight="1" x14ac:dyDescent="0.2">
      <c r="A520" s="105"/>
      <c r="B520" s="20" t="s">
        <v>220</v>
      </c>
      <c r="F520" s="20" t="s">
        <v>79</v>
      </c>
      <c r="H520" s="21"/>
      <c r="I520" s="104"/>
      <c r="J520" s="104"/>
    </row>
    <row r="521" spans="1:10" ht="22.05" customHeight="1" x14ac:dyDescent="0.2">
      <c r="A521" s="105"/>
      <c r="B521" s="20" t="s">
        <v>220</v>
      </c>
      <c r="F521" s="20" t="s">
        <v>79</v>
      </c>
      <c r="H521" s="21"/>
      <c r="I521" s="104"/>
      <c r="J521" s="104"/>
    </row>
    <row r="522" spans="1:10" ht="22.05" customHeight="1" x14ac:dyDescent="0.2">
      <c r="A522" s="105"/>
      <c r="B522" s="20" t="s">
        <v>220</v>
      </c>
      <c r="F522" s="20" t="s">
        <v>79</v>
      </c>
      <c r="H522" s="21"/>
      <c r="I522" s="104"/>
      <c r="J522" s="104"/>
    </row>
    <row r="523" spans="1:10" ht="22.05" customHeight="1" x14ac:dyDescent="0.2">
      <c r="A523" s="105"/>
      <c r="B523" s="20" t="s">
        <v>220</v>
      </c>
      <c r="F523" s="20" t="s">
        <v>79</v>
      </c>
      <c r="H523" s="21"/>
      <c r="I523" s="104"/>
      <c r="J523" s="104"/>
    </row>
    <row r="524" spans="1:10" ht="22.05" customHeight="1" x14ac:dyDescent="0.2">
      <c r="A524" s="105"/>
      <c r="B524" s="20" t="s">
        <v>220</v>
      </c>
      <c r="F524" s="20" t="s">
        <v>79</v>
      </c>
      <c r="H524" s="21"/>
      <c r="I524" s="104"/>
      <c r="J524" s="104"/>
    </row>
    <row r="525" spans="1:10" ht="22.05" customHeight="1" x14ac:dyDescent="0.2">
      <c r="A525" s="105"/>
      <c r="B525" s="20" t="s">
        <v>220</v>
      </c>
      <c r="F525" s="20" t="s">
        <v>79</v>
      </c>
      <c r="H525" s="21"/>
      <c r="I525" s="104"/>
      <c r="J525" s="104"/>
    </row>
    <row r="526" spans="1:10" ht="22.05" customHeight="1" x14ac:dyDescent="0.2">
      <c r="A526" s="105"/>
      <c r="B526" s="20" t="s">
        <v>220</v>
      </c>
      <c r="F526" s="20" t="s">
        <v>79</v>
      </c>
      <c r="H526" s="21"/>
      <c r="I526" s="104"/>
      <c r="J526" s="104"/>
    </row>
    <row r="527" spans="1:10" ht="22.05" customHeight="1" x14ac:dyDescent="0.2">
      <c r="A527" s="105"/>
      <c r="B527" s="20" t="s">
        <v>220</v>
      </c>
      <c r="F527" s="20" t="s">
        <v>79</v>
      </c>
      <c r="H527" s="21"/>
      <c r="I527" s="104"/>
      <c r="J527" s="104"/>
    </row>
    <row r="528" spans="1:10" ht="22.05" customHeight="1" x14ac:dyDescent="0.2">
      <c r="A528" s="105"/>
      <c r="B528" s="20" t="s">
        <v>220</v>
      </c>
      <c r="F528" s="20" t="s">
        <v>79</v>
      </c>
      <c r="H528" s="21"/>
      <c r="I528" s="104"/>
      <c r="J528" s="104"/>
    </row>
    <row r="529" spans="1:10" ht="22.05" customHeight="1" x14ac:dyDescent="0.2">
      <c r="A529" s="105"/>
      <c r="B529" s="20" t="s">
        <v>220</v>
      </c>
      <c r="F529" s="20" t="s">
        <v>79</v>
      </c>
      <c r="H529" s="21"/>
      <c r="I529" s="104"/>
      <c r="J529" s="104"/>
    </row>
    <row r="530" spans="1:10" ht="22.05" customHeight="1" x14ac:dyDescent="0.2">
      <c r="A530" s="105"/>
      <c r="B530" s="20" t="s">
        <v>220</v>
      </c>
      <c r="F530" s="20" t="s">
        <v>79</v>
      </c>
      <c r="H530" s="21"/>
      <c r="I530" s="104"/>
      <c r="J530" s="104"/>
    </row>
    <row r="531" spans="1:10" ht="22.05" customHeight="1" x14ac:dyDescent="0.2">
      <c r="A531" s="105"/>
      <c r="B531" s="20" t="s">
        <v>220</v>
      </c>
      <c r="F531" s="20" t="s">
        <v>79</v>
      </c>
      <c r="H531" s="21"/>
      <c r="I531" s="104"/>
      <c r="J531" s="104"/>
    </row>
    <row r="532" spans="1:10" ht="22.05" customHeight="1" x14ac:dyDescent="0.2">
      <c r="A532" s="105"/>
      <c r="B532" s="20" t="s">
        <v>220</v>
      </c>
      <c r="F532" s="20" t="s">
        <v>79</v>
      </c>
      <c r="H532" s="21"/>
      <c r="I532" s="104"/>
      <c r="J532" s="104"/>
    </row>
    <row r="533" spans="1:10" ht="22.05" customHeight="1" x14ac:dyDescent="0.2">
      <c r="A533" s="105"/>
      <c r="B533" s="20" t="s">
        <v>220</v>
      </c>
      <c r="F533" s="20" t="s">
        <v>79</v>
      </c>
      <c r="H533" s="21"/>
      <c r="I533" s="104"/>
      <c r="J533" s="104"/>
    </row>
    <row r="534" spans="1:10" ht="22.05" customHeight="1" x14ac:dyDescent="0.2">
      <c r="A534" s="105"/>
      <c r="B534" s="20" t="s">
        <v>220</v>
      </c>
      <c r="F534" s="20" t="s">
        <v>79</v>
      </c>
      <c r="H534" s="21"/>
      <c r="I534" s="104"/>
      <c r="J534" s="104"/>
    </row>
    <row r="535" spans="1:10" ht="22.05" customHeight="1" x14ac:dyDescent="0.2">
      <c r="A535" s="105"/>
      <c r="B535" s="20" t="s">
        <v>220</v>
      </c>
      <c r="F535" s="20" t="s">
        <v>79</v>
      </c>
      <c r="H535" s="21"/>
      <c r="I535" s="104"/>
      <c r="J535" s="104"/>
    </row>
    <row r="536" spans="1:10" ht="22.05" customHeight="1" x14ac:dyDescent="0.2">
      <c r="A536" s="105"/>
      <c r="B536" s="20" t="s">
        <v>220</v>
      </c>
      <c r="F536" s="20" t="s">
        <v>79</v>
      </c>
      <c r="H536" s="21"/>
      <c r="I536" s="104"/>
      <c r="J536" s="104"/>
    </row>
    <row r="537" spans="1:10" ht="22.05" customHeight="1" x14ac:dyDescent="0.2">
      <c r="A537" s="105"/>
      <c r="B537" s="20" t="s">
        <v>220</v>
      </c>
      <c r="F537" s="20" t="s">
        <v>79</v>
      </c>
      <c r="H537" s="21"/>
      <c r="I537" s="104"/>
      <c r="J537" s="104"/>
    </row>
    <row r="538" spans="1:10" ht="22.05" customHeight="1" x14ac:dyDescent="0.2">
      <c r="A538" s="105"/>
      <c r="B538" s="20" t="s">
        <v>220</v>
      </c>
      <c r="F538" s="20" t="s">
        <v>79</v>
      </c>
      <c r="H538" s="21"/>
      <c r="I538" s="104"/>
      <c r="J538" s="104"/>
    </row>
    <row r="539" spans="1:10" ht="22.05" customHeight="1" x14ac:dyDescent="0.2">
      <c r="A539" s="105"/>
      <c r="B539" s="20" t="s">
        <v>220</v>
      </c>
      <c r="F539" s="20" t="s">
        <v>79</v>
      </c>
      <c r="H539" s="21"/>
      <c r="I539" s="104"/>
      <c r="J539" s="104"/>
    </row>
    <row r="540" spans="1:10" ht="22.05" customHeight="1" x14ac:dyDescent="0.2">
      <c r="A540" s="105"/>
      <c r="B540" s="20" t="s">
        <v>220</v>
      </c>
      <c r="F540" s="20" t="s">
        <v>79</v>
      </c>
      <c r="H540" s="21"/>
      <c r="I540" s="104"/>
      <c r="J540" s="104"/>
    </row>
    <row r="541" spans="1:10" ht="22.05" customHeight="1" x14ac:dyDescent="0.2">
      <c r="A541" s="105"/>
      <c r="B541" s="20" t="s">
        <v>220</v>
      </c>
      <c r="F541" s="20" t="s">
        <v>79</v>
      </c>
      <c r="H541" s="21"/>
      <c r="I541" s="104"/>
      <c r="J541" s="104"/>
    </row>
    <row r="542" spans="1:10" ht="22.05" customHeight="1" x14ac:dyDescent="0.2">
      <c r="A542" s="105"/>
      <c r="B542" s="20" t="s">
        <v>220</v>
      </c>
      <c r="F542" s="20" t="s">
        <v>79</v>
      </c>
      <c r="H542" s="21"/>
      <c r="I542" s="104"/>
      <c r="J542" s="104"/>
    </row>
    <row r="543" spans="1:10" ht="22.05" customHeight="1" x14ac:dyDescent="0.2">
      <c r="A543" s="105"/>
      <c r="B543" s="20" t="s">
        <v>220</v>
      </c>
      <c r="F543" s="20" t="s">
        <v>79</v>
      </c>
      <c r="H543" s="21"/>
      <c r="I543" s="104"/>
      <c r="J543" s="104"/>
    </row>
    <row r="544" spans="1:10" ht="22.05" customHeight="1" x14ac:dyDescent="0.2">
      <c r="A544" s="105"/>
      <c r="B544" s="20" t="s">
        <v>220</v>
      </c>
      <c r="F544" s="20" t="s">
        <v>79</v>
      </c>
      <c r="H544" s="21"/>
      <c r="I544" s="104"/>
      <c r="J544" s="104"/>
    </row>
    <row r="545" spans="1:10" ht="22.05" customHeight="1" x14ac:dyDescent="0.2">
      <c r="A545" s="105"/>
      <c r="B545" s="20" t="s">
        <v>220</v>
      </c>
      <c r="F545" s="20" t="s">
        <v>79</v>
      </c>
      <c r="H545" s="21"/>
      <c r="I545" s="104"/>
      <c r="J545" s="104"/>
    </row>
    <row r="546" spans="1:10" ht="22.05" customHeight="1" x14ac:dyDescent="0.2">
      <c r="A546" s="105"/>
      <c r="B546" s="20" t="s">
        <v>220</v>
      </c>
      <c r="F546" s="20" t="s">
        <v>79</v>
      </c>
      <c r="H546" s="21"/>
      <c r="I546" s="104"/>
      <c r="J546" s="104"/>
    </row>
    <row r="547" spans="1:10" ht="22.05" customHeight="1" x14ac:dyDescent="0.2">
      <c r="A547" s="105"/>
      <c r="B547" s="20" t="s">
        <v>220</v>
      </c>
      <c r="F547" s="20" t="s">
        <v>79</v>
      </c>
      <c r="H547" s="21"/>
      <c r="I547" s="104"/>
      <c r="J547" s="104"/>
    </row>
    <row r="548" spans="1:10" ht="22.05" customHeight="1" x14ac:dyDescent="0.2">
      <c r="A548" s="105"/>
      <c r="B548" s="20" t="s">
        <v>220</v>
      </c>
      <c r="F548" s="20" t="s">
        <v>79</v>
      </c>
      <c r="H548" s="21"/>
      <c r="I548" s="104"/>
      <c r="J548" s="104"/>
    </row>
    <row r="549" spans="1:10" ht="22.05" customHeight="1" x14ac:dyDescent="0.2">
      <c r="A549" s="105"/>
      <c r="B549" s="20" t="s">
        <v>220</v>
      </c>
      <c r="F549" s="20" t="s">
        <v>79</v>
      </c>
      <c r="H549" s="21"/>
      <c r="I549" s="104"/>
      <c r="J549" s="104"/>
    </row>
    <row r="550" spans="1:10" ht="22.05" customHeight="1" x14ac:dyDescent="0.2">
      <c r="A550" s="105"/>
      <c r="B550" s="20" t="s">
        <v>220</v>
      </c>
      <c r="F550" s="20" t="s">
        <v>79</v>
      </c>
      <c r="H550" s="21"/>
      <c r="I550" s="104"/>
      <c r="J550" s="104"/>
    </row>
    <row r="551" spans="1:10" ht="22.05" customHeight="1" x14ac:dyDescent="0.2">
      <c r="A551" s="105"/>
      <c r="B551" s="20" t="s">
        <v>220</v>
      </c>
      <c r="F551" s="20" t="s">
        <v>79</v>
      </c>
      <c r="H551" s="21"/>
      <c r="I551" s="104"/>
      <c r="J551" s="104"/>
    </row>
    <row r="552" spans="1:10" ht="22.05" customHeight="1" x14ac:dyDescent="0.2">
      <c r="A552" s="105"/>
      <c r="B552" s="20" t="s">
        <v>220</v>
      </c>
      <c r="F552" s="20" t="s">
        <v>79</v>
      </c>
      <c r="H552" s="21"/>
      <c r="I552" s="104"/>
      <c r="J552" s="104"/>
    </row>
    <row r="553" spans="1:10" ht="22.05" customHeight="1" x14ac:dyDescent="0.2">
      <c r="A553" s="105"/>
      <c r="B553" s="20" t="s">
        <v>220</v>
      </c>
      <c r="F553" s="20" t="s">
        <v>79</v>
      </c>
      <c r="H553" s="21"/>
      <c r="I553" s="104"/>
      <c r="J553" s="104"/>
    </row>
    <row r="554" spans="1:10" ht="22.05" customHeight="1" x14ac:dyDescent="0.2">
      <c r="A554" s="105"/>
      <c r="B554" s="20" t="s">
        <v>220</v>
      </c>
      <c r="F554" s="20" t="s">
        <v>79</v>
      </c>
      <c r="H554" s="21"/>
      <c r="I554" s="104"/>
      <c r="J554" s="104"/>
    </row>
    <row r="555" spans="1:10" ht="22.05" customHeight="1" x14ac:dyDescent="0.2">
      <c r="A555" s="105"/>
      <c r="B555" s="20" t="s">
        <v>220</v>
      </c>
      <c r="F555" s="20" t="s">
        <v>79</v>
      </c>
      <c r="H555" s="21"/>
      <c r="I555" s="104"/>
      <c r="J555" s="104"/>
    </row>
    <row r="556" spans="1:10" ht="22.05" customHeight="1" x14ac:dyDescent="0.2">
      <c r="A556" s="105"/>
      <c r="B556" s="20" t="s">
        <v>220</v>
      </c>
      <c r="F556" s="20" t="s">
        <v>79</v>
      </c>
      <c r="H556" s="21"/>
      <c r="I556" s="104"/>
      <c r="J556" s="104"/>
    </row>
    <row r="557" spans="1:10" ht="22.05" customHeight="1" x14ac:dyDescent="0.2">
      <c r="A557" s="105"/>
      <c r="B557" s="20" t="s">
        <v>220</v>
      </c>
      <c r="F557" s="20" t="s">
        <v>79</v>
      </c>
      <c r="H557" s="21"/>
      <c r="I557" s="104"/>
      <c r="J557" s="104"/>
    </row>
    <row r="558" spans="1:10" ht="22.05" customHeight="1" x14ac:dyDescent="0.2">
      <c r="A558" s="105"/>
      <c r="B558" s="20" t="s">
        <v>220</v>
      </c>
      <c r="F558" s="20" t="s">
        <v>79</v>
      </c>
      <c r="H558" s="21"/>
      <c r="I558" s="104"/>
      <c r="J558" s="104"/>
    </row>
    <row r="559" spans="1:10" ht="22.05" customHeight="1" x14ac:dyDescent="0.2">
      <c r="A559" s="105"/>
      <c r="B559" s="20" t="s">
        <v>220</v>
      </c>
      <c r="F559" s="20" t="s">
        <v>79</v>
      </c>
      <c r="H559" s="21"/>
      <c r="I559" s="104"/>
      <c r="J559" s="104"/>
    </row>
    <row r="560" spans="1:10" ht="22.05" customHeight="1" x14ac:dyDescent="0.2">
      <c r="A560" s="105"/>
    </row>
  </sheetData>
  <sheetProtection formatCells="0" formatColumns="0" formatRows="0" autoFilter="0" pivotTables="0"/>
  <autoFilter ref="A1:P559" xr:uid="{5A905F2A-2C2A-4D4A-AEC5-F325640A1939}"/>
  <dataValidations count="5">
    <dataValidation type="list" allowBlank="1" showInputMessage="1" showErrorMessage="1" sqref="F2:F559" xr:uid="{BA9D4B7E-EEA3-418B-AE0A-304E4A113A73}">
      <formula1>ESTADO</formula1>
    </dataValidation>
    <dataValidation type="list" allowBlank="1" showInputMessage="1" showErrorMessage="1" sqref="B2:B559" xr:uid="{2F94F289-D5CF-49CD-9634-62D129C03FD2}">
      <formula1>BANCO</formula1>
    </dataValidation>
    <dataValidation type="list" allowBlank="1" showInputMessage="1" showErrorMessage="1" sqref="J2:J559" xr:uid="{15FED178-1C5F-4090-9AB8-C3940F5C36F0}">
      <formula1>INDIRECT($I2)</formula1>
    </dataValidation>
    <dataValidation type="list" allowBlank="1" showInputMessage="1" showErrorMessage="1" sqref="H2:H559" xr:uid="{1C885796-B2CF-46CC-A326-91D3CB5B6B42}">
      <formula1>TIPO</formula1>
    </dataValidation>
    <dataValidation type="list" allowBlank="1" showInputMessage="1" showErrorMessage="1" sqref="I2:I559" xr:uid="{61C896E6-657F-48F8-A06B-198452B90950}">
      <formula1>INDIRECT($H2)</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3F2077-2ECB-42EF-8E4B-38509D12F3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36</vt:i4>
      </vt:variant>
      <vt:variant>
        <vt:lpstr>Rangos con nombre</vt:lpstr>
      </vt:variant>
      <vt:variant>
        <vt:i4>12</vt:i4>
      </vt:variant>
    </vt:vector>
  </HeadingPairs>
  <TitlesOfParts>
    <vt:vector size="48" baseType="lpstr">
      <vt:lpstr>ENE25</vt:lpstr>
      <vt:lpstr>FEB25</vt:lpstr>
      <vt:lpstr>MAR25</vt:lpstr>
      <vt:lpstr>ABR25</vt:lpstr>
      <vt:lpstr>MAY25</vt:lpstr>
      <vt:lpstr>JUN25</vt:lpstr>
      <vt:lpstr>JUL25</vt:lpstr>
      <vt:lpstr>AGO25</vt:lpstr>
      <vt:lpstr>SEP25</vt:lpstr>
      <vt:lpstr>OCT25</vt:lpstr>
      <vt:lpstr>NOV25</vt:lpstr>
      <vt:lpstr>DIC25</vt:lpstr>
      <vt:lpstr>TRACTOR</vt:lpstr>
      <vt:lpstr>INDICE</vt:lpstr>
      <vt:lpstr>MGZ121</vt:lpstr>
      <vt:lpstr>MGZ BBVA</vt:lpstr>
      <vt:lpstr>MGZ DOLARES</vt:lpstr>
      <vt:lpstr>MGZ BAJIO</vt:lpstr>
      <vt:lpstr>VICTOR BANAMEX</vt:lpstr>
      <vt:lpstr>VICTOR BANORTE</vt:lpstr>
      <vt:lpstr>RODRIGO</vt:lpstr>
      <vt:lpstr>MOY</vt:lpstr>
      <vt:lpstr>NORMA RUTH</vt:lpstr>
      <vt:lpstr>VALERIA</vt:lpstr>
      <vt:lpstr>MANUEL BANAMEX</vt:lpstr>
      <vt:lpstr>ROBERTO</vt:lpstr>
      <vt:lpstr>JUAN</vt:lpstr>
      <vt:lpstr>NORMA SANCHEZ</vt:lpstr>
      <vt:lpstr>JOSE CARLOS</vt:lpstr>
      <vt:lpstr>LUIS ENRIQUE </vt:lpstr>
      <vt:lpstr>CESARIA</vt:lpstr>
      <vt:lpstr>ALAN</vt:lpstr>
      <vt:lpstr>ELVIA</vt:lpstr>
      <vt:lpstr>CAJA</vt:lpstr>
      <vt:lpstr>CAJA TIGRES</vt:lpstr>
      <vt:lpstr>RESERVA</vt:lpstr>
      <vt:lpstr>INDICE!Área_de_impresión</vt:lpstr>
      <vt:lpstr>'MGZ121'!Área_de_impresión</vt:lpstr>
      <vt:lpstr>ROBERTO!BANCO</vt:lpstr>
      <vt:lpstr>BANCO</vt:lpstr>
      <vt:lpstr>Concepto</vt:lpstr>
      <vt:lpstr>ROBERTO!ESTADO</vt:lpstr>
      <vt:lpstr>ESTADO</vt:lpstr>
      <vt:lpstr>Familia</vt:lpstr>
      <vt:lpstr>Gasto</vt:lpstr>
      <vt:lpstr>Ingreso</vt:lpstr>
      <vt:lpstr>Inicial</vt:lpstr>
      <vt:lpstr>TIPO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Alicia</dc:creator>
  <cp:lastModifiedBy>alicia margarita chuc duran</cp:lastModifiedBy>
  <cp:lastPrinted>2023-12-29T19:19:11Z</cp:lastPrinted>
  <dcterms:created xsi:type="dcterms:W3CDTF">2023-04-21T17:41:12Z</dcterms:created>
  <dcterms:modified xsi:type="dcterms:W3CDTF">2026-07-02T01:29:45Z</dcterms:modified>
</cp:coreProperties>
</file>